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drawings/drawing1.xml" ContentType="application/vnd.openxmlformats-officedocument.drawing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drawings/drawing2.xml" ContentType="application/vnd.openxmlformats-officedocument.drawing+xml"/>
  <Override PartName="/xl/comments17.xml" ContentType="application/vnd.openxmlformats-officedocument.spreadsheetml.comments+xml"/>
  <Override PartName="/xl/drawings/drawing3.xml" ContentType="application/vnd.openxmlformats-officedocument.drawing+xml"/>
  <Override PartName="/xl/comments18.xml" ContentType="application/vnd.openxmlformats-officedocument.spreadsheetml.comments+xml"/>
  <Override PartName="/xl/drawings/drawing4.xml" ContentType="application/vnd.openxmlformats-officedocument.drawing+xml"/>
  <Override PartName="/xl/comments19.xml" ContentType="application/vnd.openxmlformats-officedocument.spreadsheetml.comments+xml"/>
  <Override PartName="/xl/drawings/drawing5.xml" ContentType="application/vnd.openxmlformats-officedocument.drawing+xml"/>
  <Override PartName="/xl/comments20.xml" ContentType="application/vnd.openxmlformats-officedocument.spreadsheetml.comments+xml"/>
  <Override PartName="/xl/drawings/drawing6.xml" ContentType="application/vnd.openxmlformats-officedocument.drawing+xml"/>
  <Override PartName="/xl/comments21.xml" ContentType="application/vnd.openxmlformats-officedocument.spreadsheetml.comments+xml"/>
  <Override PartName="/xl/drawings/drawing7.xml" ContentType="application/vnd.openxmlformats-officedocument.drawing+xml"/>
  <Override PartName="/xl/comments22.xml" ContentType="application/vnd.openxmlformats-officedocument.spreadsheetml.comments+xml"/>
  <Override PartName="/xl/drawings/drawing8.xml" ContentType="application/vnd.openxmlformats-officedocument.drawing+xml"/>
  <Override PartName="/xl/comments23.xml" ContentType="application/vnd.openxmlformats-officedocument.spreadsheetml.comments+xml"/>
  <Override PartName="/xl/drawings/drawing9.xml" ContentType="application/vnd.openxmlformats-officedocument.drawing+xml"/>
  <Override PartName="/xl/comments24.xml" ContentType="application/vnd.openxmlformats-officedocument.spreadsheetml.comments+xml"/>
  <Override PartName="/xl/drawings/drawing10.xml" ContentType="application/vnd.openxmlformats-officedocument.drawing+xml"/>
  <Override PartName="/xl/comments25.xml" ContentType="application/vnd.openxmlformats-officedocument.spreadsheetml.comments+xml"/>
  <Override PartName="/xl/drawings/drawing11.xml" ContentType="application/vnd.openxmlformats-officedocument.drawing+xml"/>
  <Override PartName="/xl/comments26.xml" ContentType="application/vnd.openxmlformats-officedocument.spreadsheetml.comments+xml"/>
  <Override PartName="/xl/drawings/drawing12.xml" ContentType="application/vnd.openxmlformats-officedocument.drawing+xml"/>
  <Override PartName="/xl/comments27.xml" ContentType="application/vnd.openxmlformats-officedocument.spreadsheetml.comments+xml"/>
  <Override PartName="/xl/drawings/drawing13.xml" ContentType="application/vnd.openxmlformats-officedocument.drawing+xml"/>
  <Override PartName="/xl/comments28.xml" ContentType="application/vnd.openxmlformats-officedocument.spreadsheetml.comments+xml"/>
  <Override PartName="/xl/drawings/drawing14.xml" ContentType="application/vnd.openxmlformats-officedocument.drawing+xml"/>
  <Override PartName="/xl/comments29.xml" ContentType="application/vnd.openxmlformats-officedocument.spreadsheetml.comments+xml"/>
  <Override PartName="/xl/drawings/drawing15.xml" ContentType="application/vnd.openxmlformats-officedocument.drawing+xml"/>
  <Override PartName="/xl/comments30.xml" ContentType="application/vnd.openxmlformats-officedocument.spreadsheetml.comments+xml"/>
  <Override PartName="/xl/drawings/drawing16.xml" ContentType="application/vnd.openxmlformats-officedocument.drawing+xml"/>
  <Override PartName="/xl/comments31.xml" ContentType="application/vnd.openxmlformats-officedocument.spreadsheetml.comments+xml"/>
  <Override PartName="/xl/drawings/drawing17.xml" ContentType="application/vnd.openxmlformats-officedocument.drawing+xml"/>
  <Override PartName="/xl/comments32.xml" ContentType="application/vnd.openxmlformats-officedocument.spreadsheetml.comments+xml"/>
  <Override PartName="/xl/drawings/drawing18.xml" ContentType="application/vnd.openxmlformats-officedocument.drawing+xml"/>
  <Override PartName="/xl/comments33.xml" ContentType="application/vnd.openxmlformats-officedocument.spreadsheetml.comments+xml"/>
  <Override PartName="/xl/drawings/drawing19.xml" ContentType="application/vnd.openxmlformats-officedocument.drawing+xml"/>
  <Override PartName="/xl/comments34.xml" ContentType="application/vnd.openxmlformats-officedocument.spreadsheetml.comments+xml"/>
  <Override PartName="/xl/drawings/drawing20.xml" ContentType="application/vnd.openxmlformats-officedocument.drawing+xml"/>
  <Override PartName="/xl/comments35.xml" ContentType="application/vnd.openxmlformats-officedocument.spreadsheetml.comments+xml"/>
  <Override PartName="/xl/drawings/drawing21.xml" ContentType="application/vnd.openxmlformats-officedocument.drawing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325"/>
  <workbookPr codeName="ThisWorkbook"/>
  <mc:AlternateContent xmlns:mc="http://schemas.openxmlformats.org/markup-compatibility/2006">
    <mc:Choice Requires="x15">
      <x15ac:absPath xmlns:x15ac="http://schemas.microsoft.com/office/spreadsheetml/2010/11/ac" url="D:\Usuarios\Javier\OneDrive\WEBS-Proyects\Conta\#ContadorFiscal.mx\Software Definitivo\CF MX 2020\DEMO\"/>
    </mc:Choice>
  </mc:AlternateContent>
  <xr:revisionPtr revIDLastSave="13" documentId="13_ncr:1_{AB521832-45DD-4EA4-B318-CCA5E5F7FC8A}" xr6:coauthVersionLast="45" xr6:coauthVersionMax="45" xr10:uidLastSave="{AAAB7601-40F4-47AD-96C8-777A86CB8FBB}"/>
  <workbookProtection workbookAlgorithmName="SHA-512" workbookHashValue="+XGx4Y5PeShbcsCDSDzSxOn8LG96P/NmX8IMINNBa4rJkTpYVJKJL7scH6wq38/A2yC1N+CIDJXo/Vct25shHA==" workbookSaltValue="wrt+xouDVHi14wXSJDW8zg==" workbookSpinCount="100000" lockStructure="1"/>
  <bookViews>
    <workbookView showHorizontalScroll="0" xWindow="28680" yWindow="-120" windowWidth="29040" windowHeight="15990" activeTab="3" xr2:uid="{00000000-000D-0000-FFFF-FFFF00000000}"/>
  </bookViews>
  <sheets>
    <sheet name="LISTA" sheetId="86" r:id="rId1"/>
    <sheet name="MENU" sheetId="85" r:id="rId2"/>
    <sheet name="CONTACTO" sheetId="89" r:id="rId3"/>
    <sheet name="DATOS" sheetId="36" r:id="rId4"/>
    <sheet name="INGRESOS Y EGRESOS" sheetId="20" r:id="rId5"/>
    <sheet name="RESUMEN" sheetId="88" r:id="rId6"/>
    <sheet name="PROVEEDORES" sheetId="71" r:id="rId7"/>
    <sheet name="DIOT" sheetId="73" r:id="rId8"/>
    <sheet name="DIOT-ENE" sheetId="72" r:id="rId9"/>
    <sheet name="DIOT-FEB" sheetId="84" r:id="rId10"/>
    <sheet name="DIOT-MAR" sheetId="83" r:id="rId11"/>
    <sheet name="DIOT-ABR" sheetId="82" r:id="rId12"/>
    <sheet name="DIOT-MAY" sheetId="81" r:id="rId13"/>
    <sheet name="DIOT-JUN" sheetId="80" r:id="rId14"/>
    <sheet name="DIOT-JUL" sheetId="79" r:id="rId15"/>
    <sheet name="DIOT-AGO" sheetId="78" r:id="rId16"/>
    <sheet name="DIOT-SEP" sheetId="77" r:id="rId17"/>
    <sheet name="DIOT-OCT" sheetId="76" r:id="rId18"/>
    <sheet name="DIOT-NOV" sheetId="75" r:id="rId19"/>
    <sheet name="DIOT-DIC" sheetId="74" r:id="rId20"/>
    <sheet name="ING-ENE" sheetId="1" r:id="rId21"/>
    <sheet name="EG-ENE" sheetId="41" r:id="rId22"/>
    <sheet name="ING-FEB" sheetId="3" r:id="rId23"/>
    <sheet name="EG-FEB" sheetId="42" r:id="rId24"/>
    <sheet name="ING-MAR" sheetId="16" r:id="rId25"/>
    <sheet name="EG-MAR" sheetId="43" r:id="rId26"/>
    <sheet name="ING-ABR" sheetId="15" r:id="rId27"/>
    <sheet name="EG-ABR" sheetId="44" r:id="rId28"/>
    <sheet name="ING-MAY" sheetId="14" r:id="rId29"/>
    <sheet name="EG-MAY" sheetId="45" r:id="rId30"/>
    <sheet name="ING-JUN" sheetId="13" r:id="rId31"/>
    <sheet name="EG-JUN" sheetId="46" r:id="rId32"/>
    <sheet name="ING-JUL" sheetId="12" r:id="rId33"/>
    <sheet name="EG-JUL" sheetId="47" r:id="rId34"/>
    <sheet name="ING-AGO" sheetId="11" r:id="rId35"/>
    <sheet name="EG-AGO" sheetId="48" r:id="rId36"/>
    <sheet name="ING-SEP" sheetId="10" r:id="rId37"/>
    <sheet name="EG-SEP" sheetId="49" r:id="rId38"/>
    <sheet name="ING-OCT" sheetId="9" r:id="rId39"/>
    <sheet name="EG-OCT" sheetId="50" r:id="rId40"/>
    <sheet name="ING-NOV" sheetId="8" r:id="rId41"/>
    <sheet name="EG-NOV" sheetId="51" r:id="rId42"/>
    <sheet name="ING-DIC" sheetId="7" r:id="rId43"/>
    <sheet name="EG-DIC" sheetId="52" r:id="rId44"/>
    <sheet name="INVERSIONES ARRENDAMIENTO" sheetId="87" r:id="rId45"/>
    <sheet name="INVERSIONES EMPR PROF" sheetId="38" r:id="rId46"/>
    <sheet name="IMPUESTOS" sheetId="21" r:id="rId47"/>
    <sheet name="IMP-ENE" sheetId="33" r:id="rId48"/>
    <sheet name="IMP-FEB" sheetId="32" r:id="rId49"/>
    <sheet name="IMP-MAR" sheetId="31" r:id="rId50"/>
    <sheet name="IMP-ABR" sheetId="30" r:id="rId51"/>
    <sheet name="IMP-MAY" sheetId="29" r:id="rId52"/>
    <sheet name="IMP-JUN" sheetId="28" r:id="rId53"/>
    <sheet name="IMP-JUL" sheetId="27" r:id="rId54"/>
    <sheet name="IMP-AGO" sheetId="26" r:id="rId55"/>
    <sheet name="IMP-SEP" sheetId="25" r:id="rId56"/>
    <sheet name="IMP-OCT" sheetId="24" r:id="rId57"/>
    <sheet name="IMP-NOV" sheetId="23" r:id="rId58"/>
    <sheet name="IMP-DIC" sheetId="22" r:id="rId59"/>
    <sheet name="IMP-ANUAL" sheetId="40" r:id="rId60"/>
    <sheet name="TARIFAS" sheetId="67" r:id="rId61"/>
    <sheet name="ISRENE" sheetId="66" r:id="rId62"/>
    <sheet name="ISRFEB" sheetId="65" r:id="rId63"/>
    <sheet name="ISRMAR" sheetId="64" r:id="rId64"/>
    <sheet name="ISRABR" sheetId="63" r:id="rId65"/>
    <sheet name="ISRMAY" sheetId="62" r:id="rId66"/>
    <sheet name="ISRJUN" sheetId="61" r:id="rId67"/>
    <sheet name="ISRJUL" sheetId="60" r:id="rId68"/>
    <sheet name="ISRAGO" sheetId="59" r:id="rId69"/>
    <sheet name="ISRSEP" sheetId="58" r:id="rId70"/>
    <sheet name="ISROCT" sheetId="57" r:id="rId71"/>
    <sheet name="ISRNOV" sheetId="56" r:id="rId72"/>
    <sheet name="ISRDIC" sheetId="55" r:id="rId73"/>
    <sheet name="ISRANUAL" sheetId="68" r:id="rId74"/>
  </sheets>
  <definedNames>
    <definedName name="_xlnm._FilterDatabase" localSheetId="11" hidden="1">'DIOT-ABR'!$K$6:$L$6</definedName>
    <definedName name="_xlnm._FilterDatabase" localSheetId="15" hidden="1">'DIOT-AGO'!$K$6:$L$6</definedName>
    <definedName name="_xlnm._FilterDatabase" localSheetId="19" hidden="1">'DIOT-DIC'!$K$6:$L$6</definedName>
    <definedName name="_xlnm._FilterDatabase" localSheetId="8" hidden="1">'DIOT-ENE'!$K$6:$L$506</definedName>
    <definedName name="_xlnm._FilterDatabase" localSheetId="9" hidden="1">'DIOT-FEB'!$K$6:$L$6</definedName>
    <definedName name="_xlnm._FilterDatabase" localSheetId="14" hidden="1">'DIOT-JUL'!$K$6:$L$6</definedName>
    <definedName name="_xlnm._FilterDatabase" localSheetId="13" hidden="1">'DIOT-JUN'!$K$6:$L$6</definedName>
    <definedName name="_xlnm._FilterDatabase" localSheetId="10" hidden="1">'DIOT-MAR'!$K$6:$L$6</definedName>
    <definedName name="_xlnm._FilterDatabase" localSheetId="12" hidden="1">'DIOT-MAY'!$K$6:$L$6</definedName>
    <definedName name="_xlnm._FilterDatabase" localSheetId="18" hidden="1">'DIOT-NOV'!$K$6:$L$6</definedName>
    <definedName name="_xlnm._FilterDatabase" localSheetId="17" hidden="1">'DIOT-OCT'!$K$6:$L$6</definedName>
    <definedName name="_xlnm._FilterDatabase" localSheetId="16" hidden="1">'DIOT-SEP'!$K$6:$L$6</definedName>
    <definedName name="_xlnm._FilterDatabase" localSheetId="27" hidden="1">'EG-ABR'!$M$16:$N$16</definedName>
    <definedName name="_xlnm._FilterDatabase" localSheetId="35" hidden="1">'EG-AGO'!$M$16:$N$16</definedName>
    <definedName name="_xlnm._FilterDatabase" localSheetId="43" hidden="1">'EG-DIC'!$M$16:$N$16</definedName>
    <definedName name="_xlnm._FilterDatabase" localSheetId="21" hidden="1">'EG-ENE'!$M$16:$N$16</definedName>
    <definedName name="_xlnm._FilterDatabase" localSheetId="23" hidden="1">'EG-FEB'!$M$16:$N$16</definedName>
    <definedName name="_xlnm._FilterDatabase" localSheetId="33" hidden="1">'EG-JUL'!$M$16:$N$516</definedName>
    <definedName name="_xlnm._FilterDatabase" localSheetId="31" hidden="1">'EG-JUN'!$M$16:$N$16</definedName>
    <definedName name="_xlnm._FilterDatabase" localSheetId="25" hidden="1">'EG-MAR'!$M$16:$N$16</definedName>
    <definedName name="_xlnm._FilterDatabase" localSheetId="29" hidden="1">'EG-MAY'!$M$16:$N$16</definedName>
    <definedName name="_xlnm._FilterDatabase" localSheetId="41" hidden="1">'EG-NOV'!$M$16:$N$16</definedName>
    <definedName name="_xlnm._FilterDatabase" localSheetId="39" hidden="1">'EG-OCT'!$M$16:$N$16</definedName>
    <definedName name="_xlnm._FilterDatabase" localSheetId="37" hidden="1">'EG-SEP'!$M$16:$N$16</definedName>
    <definedName name="_xlnm._FilterDatabase" localSheetId="26" hidden="1">'ING-ABR'!$M$16:$N$16</definedName>
    <definedName name="_xlnm._FilterDatabase" localSheetId="34" hidden="1">'ING-AGO'!$M$16:$N$16</definedName>
    <definedName name="_xlnm._FilterDatabase" localSheetId="42" hidden="1">'ING-DIC'!$M$16:$N$16</definedName>
    <definedName name="_xlnm._FilterDatabase" localSheetId="20" hidden="1">'ING-ENE'!$M$16:$N$516</definedName>
    <definedName name="_xlnm._FilterDatabase" localSheetId="22" hidden="1">'ING-FEB'!$M$16:$N$16</definedName>
    <definedName name="_xlnm._FilterDatabase" localSheetId="32" hidden="1">'ING-JUL'!$M$16:$N$16</definedName>
    <definedName name="_xlnm._FilterDatabase" localSheetId="30" hidden="1">'ING-JUN'!$M$16:$N$16</definedName>
    <definedName name="_xlnm._FilterDatabase" localSheetId="24" hidden="1">'ING-MAR'!$M$16:$N$16</definedName>
    <definedName name="_xlnm._FilterDatabase" localSheetId="28" hidden="1">'ING-MAY'!$M$16:$N$16</definedName>
    <definedName name="_xlnm._FilterDatabase" localSheetId="40" hidden="1">'ING-NOV'!$M$16:$N$16</definedName>
    <definedName name="_xlnm._FilterDatabase" localSheetId="38" hidden="1">'ING-OCT'!$M$16:$N$16</definedName>
    <definedName name="_xlnm._FilterDatabase" localSheetId="36" hidden="1">'ING-SEP'!$M$16:$N$16</definedName>
    <definedName name="_xlnm._FilterDatabase" localSheetId="6" hidden="1">PROVEEDORES!$C$6:$G$507</definedName>
    <definedName name="_xlnm.Print_Area" localSheetId="2">CONTACTO!#REF!</definedName>
    <definedName name="_xlnm.Print_Area" localSheetId="3">DATOS!$B$1:$P$30</definedName>
    <definedName name="_xlnm.Print_Area" localSheetId="7">DIOT!$C$1:$P$28</definedName>
    <definedName name="_xlnm.Print_Area" localSheetId="11">'DIOT-ABR'!$C$1:$J$506</definedName>
    <definedName name="_xlnm.Print_Area" localSheetId="15">'DIOT-AGO'!$C$1:$J$506</definedName>
    <definedName name="_xlnm.Print_Area" localSheetId="19">'DIOT-DIC'!$C$1:$J$506</definedName>
    <definedName name="_xlnm.Print_Area" localSheetId="8">'DIOT-ENE'!$C$1:$J$506</definedName>
    <definedName name="_xlnm.Print_Area" localSheetId="9">'DIOT-FEB'!$C$1:$J$506</definedName>
    <definedName name="_xlnm.Print_Area" localSheetId="14">'DIOT-JUL'!$C$1:$J$506</definedName>
    <definedName name="_xlnm.Print_Area" localSheetId="13">'DIOT-JUN'!$C$1:$J$506</definedName>
    <definedName name="_xlnm.Print_Area" localSheetId="10">'DIOT-MAR'!$C$1:$J$506</definedName>
    <definedName name="_xlnm.Print_Area" localSheetId="12">'DIOT-MAY'!$C$1:$J$506</definedName>
    <definedName name="_xlnm.Print_Area" localSheetId="18">'DIOT-NOV'!$C$1:$J$506</definedName>
    <definedName name="_xlnm.Print_Area" localSheetId="17">'DIOT-OCT'!$C$1:$J$506</definedName>
    <definedName name="_xlnm.Print_Area" localSheetId="16">'DIOT-SEP'!$C$1:$J$506</definedName>
    <definedName name="_xlnm.Print_Area" localSheetId="27">'EG-ABR'!$C$1:$O$46</definedName>
    <definedName name="_xlnm.Print_Area" localSheetId="35">'EG-AGO'!$C$1:$O$46</definedName>
    <definedName name="_xlnm.Print_Area" localSheetId="43">'EG-DIC'!$C$1:$O$46</definedName>
    <definedName name="_xlnm.Print_Area" localSheetId="21">'EG-ENE'!$C$1:$O$46</definedName>
    <definedName name="_xlnm.Print_Area" localSheetId="23">'EG-FEB'!$C$1:$O$46</definedName>
    <definedName name="_xlnm.Print_Area" localSheetId="33">'EG-JUL'!$C$1:$O$46</definedName>
    <definedName name="_xlnm.Print_Area" localSheetId="31">'EG-JUN'!$C$1:$O$46</definedName>
    <definedName name="_xlnm.Print_Area" localSheetId="25">'EG-MAR'!$C$1:$O$46</definedName>
    <definedName name="_xlnm.Print_Area" localSheetId="29">'EG-MAY'!$C$1:$O$46</definedName>
    <definedName name="_xlnm.Print_Area" localSheetId="41">'EG-NOV'!$C$1:$O$46</definedName>
    <definedName name="_xlnm.Print_Area" localSheetId="39">'EG-OCT'!$C$1:$O$46</definedName>
    <definedName name="_xlnm.Print_Area" localSheetId="37">'EG-SEP'!$C$1:$O$46</definedName>
    <definedName name="_xlnm.Print_Area" localSheetId="50">'IMP-ABR'!$C$1:$E$83</definedName>
    <definedName name="_xlnm.Print_Area" localSheetId="54">'IMP-AGO'!$C$1:$E$83</definedName>
    <definedName name="_xlnm.Print_Area" localSheetId="59">'IMP-ANUAL'!$C$1:$F$33</definedName>
    <definedName name="_xlnm.Print_Area" localSheetId="58">'IMP-DIC'!$C$1:$E$83</definedName>
    <definedName name="_xlnm.Print_Area" localSheetId="47">'IMP-ENE'!$C$1:$E$83</definedName>
    <definedName name="_xlnm.Print_Area" localSheetId="48">'IMP-FEB'!$C$1:$E$83</definedName>
    <definedName name="_xlnm.Print_Area" localSheetId="53">'IMP-JUL'!$C$1:$E$83</definedName>
    <definedName name="_xlnm.Print_Area" localSheetId="52">'IMP-JUN'!$C$1:$E$83</definedName>
    <definedName name="_xlnm.Print_Area" localSheetId="49">'IMP-MAR'!$C$1:$E$83</definedName>
    <definedName name="_xlnm.Print_Area" localSheetId="51">'IMP-MAY'!$C$1:$E$83</definedName>
    <definedName name="_xlnm.Print_Area" localSheetId="57">'IMP-NOV'!$C$1:$E$83</definedName>
    <definedName name="_xlnm.Print_Area" localSheetId="56">'IMP-OCT'!$C$1:$E$83</definedName>
    <definedName name="_xlnm.Print_Area" localSheetId="55">'IMP-SEP'!$C$1:$E$83</definedName>
    <definedName name="_xlnm.Print_Area" localSheetId="46">IMPUESTOS!$C$1:$O$29</definedName>
    <definedName name="_xlnm.Print_Area" localSheetId="26">'ING-ABR'!$C$1:$O$46</definedName>
    <definedName name="_xlnm.Print_Area" localSheetId="34">'ING-AGO'!$C$1:$O$46</definedName>
    <definedName name="_xlnm.Print_Area" localSheetId="42">'ING-DIC'!$C$1:$O$46</definedName>
    <definedName name="_xlnm.Print_Area" localSheetId="20">'ING-ENE'!$C$1:$O$46</definedName>
    <definedName name="_xlnm.Print_Area" localSheetId="22">'ING-FEB'!$C$1:$O$46</definedName>
    <definedName name="_xlnm.Print_Area" localSheetId="32">'ING-JUL'!$C$1:$O$46</definedName>
    <definedName name="_xlnm.Print_Area" localSheetId="30">'ING-JUN'!$C$1:$O$46</definedName>
    <definedName name="_xlnm.Print_Area" localSheetId="24">'ING-MAR'!$C$1:$O$46</definedName>
    <definedName name="_xlnm.Print_Area" localSheetId="28">'ING-MAY'!$C$1:$O$46</definedName>
    <definedName name="_xlnm.Print_Area" localSheetId="40">'ING-NOV'!$C$1:$O$46</definedName>
    <definedName name="_xlnm.Print_Area" localSheetId="38">'ING-OCT'!$C$1:$O$46</definedName>
    <definedName name="_xlnm.Print_Area" localSheetId="4">'INGRESOS Y EGRESOS'!$C$1:$S$23</definedName>
    <definedName name="_xlnm.Print_Area" localSheetId="36">'ING-SEP'!$C$1:$O$46</definedName>
    <definedName name="_xlnm.Print_Area" localSheetId="44">'INVERSIONES ARRENDAMIENTO'!$C$16:$R$280</definedName>
    <definedName name="_xlnm.Print_Area" localSheetId="45">'INVERSIONES EMPR PROF'!$C$16:$R$280</definedName>
    <definedName name="_xlnm.Print_Area" localSheetId="64">ISRABR!$B$1:$G$34</definedName>
    <definedName name="_xlnm.Print_Area" localSheetId="68">ISRAGO!$B$1:$G$34</definedName>
    <definedName name="_xlnm.Print_Area" localSheetId="73">ISRANUAL!$B$1:$G$34</definedName>
    <definedName name="_xlnm.Print_Area" localSheetId="72">ISRDIC!$B$1:$G$34</definedName>
    <definedName name="_xlnm.Print_Area" localSheetId="61">ISRENE!$B$1:$G$34</definedName>
    <definedName name="_xlnm.Print_Area" localSheetId="62">ISRFEB!$B$1:$G$34</definedName>
    <definedName name="_xlnm.Print_Area" localSheetId="67">ISRJUL!$B$1:$G$34</definedName>
    <definedName name="_xlnm.Print_Area" localSheetId="66">ISRJUN!$B$1:$G$34</definedName>
    <definedName name="_xlnm.Print_Area" localSheetId="63">ISRMAR!$B$1:$G$34</definedName>
    <definedName name="_xlnm.Print_Area" localSheetId="65">ISRMAY!$B$1:$G$34</definedName>
    <definedName name="_xlnm.Print_Area" localSheetId="71">ISRNOV!$B$1:$G$34</definedName>
    <definedName name="_xlnm.Print_Area" localSheetId="70">ISROCT!$B$1:$G$34</definedName>
    <definedName name="_xlnm.Print_Area" localSheetId="69">ISRSEP!$B$1:$G$34</definedName>
    <definedName name="_xlnm.Print_Area" localSheetId="1">MENU!$C$1:$J$5</definedName>
    <definedName name="_xlnm.Print_Area" localSheetId="6">PROVEEDORES!$C$1:$G$507</definedName>
    <definedName name="_xlnm.Print_Area" localSheetId="5">RESUMEN!$C$1:$R$20</definedName>
    <definedName name="_xlnm.Print_Area" localSheetId="60">TARIFAS!$C$1:$Q$30</definedName>
    <definedName name="_xlnm.Print_Titles" localSheetId="11">'DIOT-ABR'!$1:$6</definedName>
    <definedName name="_xlnm.Print_Titles" localSheetId="15">'DIOT-AGO'!$1:$6</definedName>
    <definedName name="_xlnm.Print_Titles" localSheetId="19">'DIOT-DIC'!$1:$6</definedName>
    <definedName name="_xlnm.Print_Titles" localSheetId="8">'DIOT-ENE'!$1:$6</definedName>
    <definedName name="_xlnm.Print_Titles" localSheetId="9">'DIOT-FEB'!$1:$6</definedName>
    <definedName name="_xlnm.Print_Titles" localSheetId="14">'DIOT-JUL'!$1:$6</definedName>
    <definedName name="_xlnm.Print_Titles" localSheetId="13">'DIOT-JUN'!$1:$6</definedName>
    <definedName name="_xlnm.Print_Titles" localSheetId="10">'DIOT-MAR'!$1:$6</definedName>
    <definedName name="_xlnm.Print_Titles" localSheetId="12">'DIOT-MAY'!$1:$6</definedName>
    <definedName name="_xlnm.Print_Titles" localSheetId="18">'DIOT-NOV'!$1:$6</definedName>
    <definedName name="_xlnm.Print_Titles" localSheetId="17">'DIOT-OCT'!$1:$6</definedName>
    <definedName name="_xlnm.Print_Titles" localSheetId="16">'DIOT-SEP'!$1:$6</definedName>
    <definedName name="_xlnm.Print_Titles" localSheetId="27">'EG-ABR'!$1:$7</definedName>
    <definedName name="_xlnm.Print_Titles" localSheetId="35">'EG-AGO'!$1:$7</definedName>
    <definedName name="_xlnm.Print_Titles" localSheetId="43">'EG-DIC'!$1:$7</definedName>
    <definedName name="_xlnm.Print_Titles" localSheetId="21">'EG-ENE'!$1:$7</definedName>
    <definedName name="_xlnm.Print_Titles" localSheetId="23">'EG-FEB'!$1:$7</definedName>
    <definedName name="_xlnm.Print_Titles" localSheetId="33">'EG-JUL'!$1:$7</definedName>
    <definedName name="_xlnm.Print_Titles" localSheetId="31">'EG-JUN'!$1:$7</definedName>
    <definedName name="_xlnm.Print_Titles" localSheetId="25">'EG-MAR'!$1:$7</definedName>
    <definedName name="_xlnm.Print_Titles" localSheetId="29">'EG-MAY'!$1:$7</definedName>
    <definedName name="_xlnm.Print_Titles" localSheetId="41">'EG-NOV'!$1:$7</definedName>
    <definedName name="_xlnm.Print_Titles" localSheetId="39">'EG-OCT'!$1:$7</definedName>
    <definedName name="_xlnm.Print_Titles" localSheetId="37">'EG-SEP'!$1:$7</definedName>
    <definedName name="_xlnm.Print_Titles" localSheetId="26">'ING-ABR'!$1:$7</definedName>
    <definedName name="_xlnm.Print_Titles" localSheetId="34">'ING-AGO'!$1:$7</definedName>
    <definedName name="_xlnm.Print_Titles" localSheetId="42">'ING-DIC'!$1:$7</definedName>
    <definedName name="_xlnm.Print_Titles" localSheetId="20">'ING-ENE'!$1:$7</definedName>
    <definedName name="_xlnm.Print_Titles" localSheetId="22">'ING-FEB'!$1:$7</definedName>
    <definedName name="_xlnm.Print_Titles" localSheetId="32">'ING-JUL'!$1:$7</definedName>
    <definedName name="_xlnm.Print_Titles" localSheetId="30">'ING-JUN'!$1:$7</definedName>
    <definedName name="_xlnm.Print_Titles" localSheetId="24">'ING-MAR'!$1:$7</definedName>
    <definedName name="_xlnm.Print_Titles" localSheetId="28">'ING-MAY'!$1:$7</definedName>
    <definedName name="_xlnm.Print_Titles" localSheetId="40">'ING-NOV'!$1:$7</definedName>
    <definedName name="_xlnm.Print_Titles" localSheetId="38">'ING-OCT'!$1:$7</definedName>
    <definedName name="_xlnm.Print_Titles" localSheetId="36">'ING-SEP'!$1:$7</definedName>
    <definedName name="_xlnm.Print_Titles" localSheetId="6">PROVEEDORES!$1:$7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" i="36" l="1"/>
  <c r="R19" i="52" l="1"/>
  <c r="R20" i="52"/>
  <c r="R21" i="52"/>
  <c r="R22" i="52"/>
  <c r="R23" i="52"/>
  <c r="R24" i="52"/>
  <c r="R25" i="52"/>
  <c r="R26" i="52"/>
  <c r="R27" i="52"/>
  <c r="R28" i="52"/>
  <c r="R29" i="52"/>
  <c r="R30" i="52"/>
  <c r="R31" i="52"/>
  <c r="R32" i="52"/>
  <c r="R33" i="52"/>
  <c r="R34" i="52"/>
  <c r="R35" i="52"/>
  <c r="R36" i="52"/>
  <c r="R37" i="52"/>
  <c r="R38" i="52"/>
  <c r="R39" i="52"/>
  <c r="R40" i="52"/>
  <c r="R41" i="52"/>
  <c r="R42" i="52"/>
  <c r="R43" i="52"/>
  <c r="R44" i="52"/>
  <c r="R45" i="52"/>
  <c r="R46" i="52"/>
  <c r="R47" i="52"/>
  <c r="R48" i="52"/>
  <c r="R49" i="52"/>
  <c r="R50" i="52"/>
  <c r="R51" i="52"/>
  <c r="R52" i="52"/>
  <c r="R53" i="52"/>
  <c r="R54" i="52"/>
  <c r="R55" i="52"/>
  <c r="R56" i="52"/>
  <c r="R57" i="52"/>
  <c r="R58" i="52"/>
  <c r="R59" i="52"/>
  <c r="R60" i="52"/>
  <c r="R61" i="52"/>
  <c r="R62" i="52"/>
  <c r="R63" i="52"/>
  <c r="R64" i="52"/>
  <c r="R65" i="52"/>
  <c r="R66" i="52"/>
  <c r="R67" i="52"/>
  <c r="R68" i="52"/>
  <c r="R69" i="52"/>
  <c r="R70" i="52"/>
  <c r="R71" i="52"/>
  <c r="R72" i="52"/>
  <c r="R73" i="52"/>
  <c r="R74" i="52"/>
  <c r="R75" i="52"/>
  <c r="R76" i="52"/>
  <c r="R77" i="52"/>
  <c r="R78" i="52"/>
  <c r="R79" i="52"/>
  <c r="R80" i="52"/>
  <c r="R81" i="52"/>
  <c r="R82" i="52"/>
  <c r="R83" i="52"/>
  <c r="R84" i="52"/>
  <c r="R85" i="52"/>
  <c r="R86" i="52"/>
  <c r="R87" i="52"/>
  <c r="R88" i="52"/>
  <c r="R89" i="52"/>
  <c r="R90" i="52"/>
  <c r="R91" i="52"/>
  <c r="R92" i="52"/>
  <c r="R93" i="52"/>
  <c r="R94" i="52"/>
  <c r="R95" i="52"/>
  <c r="R96" i="52"/>
  <c r="R97" i="52"/>
  <c r="R98" i="52"/>
  <c r="R99" i="52"/>
  <c r="R100" i="52"/>
  <c r="R101" i="52"/>
  <c r="R102" i="52"/>
  <c r="R103" i="52"/>
  <c r="R104" i="52"/>
  <c r="R105" i="52"/>
  <c r="R106" i="52"/>
  <c r="R107" i="52"/>
  <c r="R108" i="52"/>
  <c r="R109" i="52"/>
  <c r="R110" i="52"/>
  <c r="R111" i="52"/>
  <c r="R112" i="52"/>
  <c r="R113" i="52"/>
  <c r="R114" i="52"/>
  <c r="R115" i="52"/>
  <c r="R116" i="52"/>
  <c r="R117" i="52"/>
  <c r="R118" i="52"/>
  <c r="R119" i="52"/>
  <c r="R120" i="52"/>
  <c r="R121" i="52"/>
  <c r="R122" i="52"/>
  <c r="R123" i="52"/>
  <c r="R124" i="52"/>
  <c r="R125" i="52"/>
  <c r="R126" i="52"/>
  <c r="R127" i="52"/>
  <c r="R128" i="52"/>
  <c r="R129" i="52"/>
  <c r="R130" i="52"/>
  <c r="R131" i="52"/>
  <c r="R132" i="52"/>
  <c r="R133" i="52"/>
  <c r="R134" i="52"/>
  <c r="R135" i="52"/>
  <c r="R136" i="52"/>
  <c r="R137" i="52"/>
  <c r="R138" i="52"/>
  <c r="R139" i="52"/>
  <c r="R140" i="52"/>
  <c r="R141" i="52"/>
  <c r="R142" i="52"/>
  <c r="R143" i="52"/>
  <c r="R144" i="52"/>
  <c r="R145" i="52"/>
  <c r="R146" i="52"/>
  <c r="R147" i="52"/>
  <c r="R148" i="52"/>
  <c r="R149" i="52"/>
  <c r="R150" i="52"/>
  <c r="R151" i="52"/>
  <c r="R152" i="52"/>
  <c r="R153" i="52"/>
  <c r="R154" i="52"/>
  <c r="R155" i="52"/>
  <c r="R156" i="52"/>
  <c r="R157" i="52"/>
  <c r="R158" i="52"/>
  <c r="R159" i="52"/>
  <c r="R160" i="52"/>
  <c r="R161" i="52"/>
  <c r="R162" i="52"/>
  <c r="R163" i="52"/>
  <c r="R164" i="52"/>
  <c r="R165" i="52"/>
  <c r="R166" i="52"/>
  <c r="R167" i="52"/>
  <c r="R168" i="52"/>
  <c r="R169" i="52"/>
  <c r="R170" i="52"/>
  <c r="R171" i="52"/>
  <c r="R172" i="52"/>
  <c r="R173" i="52"/>
  <c r="R174" i="52"/>
  <c r="R175" i="52"/>
  <c r="R176" i="52"/>
  <c r="R177" i="52"/>
  <c r="R178" i="52"/>
  <c r="R179" i="52"/>
  <c r="R180" i="52"/>
  <c r="R181" i="52"/>
  <c r="R182" i="52"/>
  <c r="R183" i="52"/>
  <c r="R184" i="52"/>
  <c r="R185" i="52"/>
  <c r="R186" i="52"/>
  <c r="R187" i="52"/>
  <c r="R188" i="52"/>
  <c r="R189" i="52"/>
  <c r="R190" i="52"/>
  <c r="R191" i="52"/>
  <c r="R192" i="52"/>
  <c r="R193" i="52"/>
  <c r="R194" i="52"/>
  <c r="R195" i="52"/>
  <c r="R196" i="52"/>
  <c r="R197" i="52"/>
  <c r="R198" i="52"/>
  <c r="R199" i="52"/>
  <c r="R200" i="52"/>
  <c r="R201" i="52"/>
  <c r="R202" i="52"/>
  <c r="R203" i="52"/>
  <c r="R204" i="52"/>
  <c r="R205" i="52"/>
  <c r="R206" i="52"/>
  <c r="R207" i="52"/>
  <c r="R208" i="52"/>
  <c r="R209" i="52"/>
  <c r="R210" i="52"/>
  <c r="R211" i="52"/>
  <c r="R212" i="52"/>
  <c r="R213" i="52"/>
  <c r="R214" i="52"/>
  <c r="R215" i="52"/>
  <c r="R216" i="52"/>
  <c r="R217" i="52"/>
  <c r="R218" i="52"/>
  <c r="R219" i="52"/>
  <c r="R220" i="52"/>
  <c r="R221" i="52"/>
  <c r="R222" i="52"/>
  <c r="R223" i="52"/>
  <c r="R224" i="52"/>
  <c r="R225" i="52"/>
  <c r="R226" i="52"/>
  <c r="R227" i="52"/>
  <c r="R228" i="52"/>
  <c r="R229" i="52"/>
  <c r="R230" i="52"/>
  <c r="R231" i="52"/>
  <c r="R232" i="52"/>
  <c r="R233" i="52"/>
  <c r="R234" i="52"/>
  <c r="R235" i="52"/>
  <c r="R236" i="52"/>
  <c r="R237" i="52"/>
  <c r="R238" i="52"/>
  <c r="R239" i="52"/>
  <c r="R240" i="52"/>
  <c r="R241" i="52"/>
  <c r="R242" i="52"/>
  <c r="R243" i="52"/>
  <c r="R244" i="52"/>
  <c r="R245" i="52"/>
  <c r="R246" i="52"/>
  <c r="R247" i="52"/>
  <c r="R248" i="52"/>
  <c r="R249" i="52"/>
  <c r="R250" i="52"/>
  <c r="R251" i="52"/>
  <c r="R252" i="52"/>
  <c r="R253" i="52"/>
  <c r="R254" i="52"/>
  <c r="R255" i="52"/>
  <c r="R256" i="52"/>
  <c r="R257" i="52"/>
  <c r="R258" i="52"/>
  <c r="R259" i="52"/>
  <c r="R260" i="52"/>
  <c r="R261" i="52"/>
  <c r="R262" i="52"/>
  <c r="R263" i="52"/>
  <c r="R264" i="52"/>
  <c r="R265" i="52"/>
  <c r="R266" i="52"/>
  <c r="R267" i="52"/>
  <c r="R268" i="52"/>
  <c r="R269" i="52"/>
  <c r="R270" i="52"/>
  <c r="R271" i="52"/>
  <c r="R272" i="52"/>
  <c r="R273" i="52"/>
  <c r="R274" i="52"/>
  <c r="R275" i="52"/>
  <c r="R276" i="52"/>
  <c r="R277" i="52"/>
  <c r="R278" i="52"/>
  <c r="R279" i="52"/>
  <c r="R280" i="52"/>
  <c r="R281" i="52"/>
  <c r="R282" i="52"/>
  <c r="R283" i="52"/>
  <c r="R284" i="52"/>
  <c r="R285" i="52"/>
  <c r="R286" i="52"/>
  <c r="R287" i="52"/>
  <c r="R288" i="52"/>
  <c r="R289" i="52"/>
  <c r="R290" i="52"/>
  <c r="R291" i="52"/>
  <c r="R292" i="52"/>
  <c r="R293" i="52"/>
  <c r="R294" i="52"/>
  <c r="R295" i="52"/>
  <c r="R296" i="52"/>
  <c r="R297" i="52"/>
  <c r="R298" i="52"/>
  <c r="R299" i="52"/>
  <c r="R300" i="52"/>
  <c r="R301" i="52"/>
  <c r="R302" i="52"/>
  <c r="R303" i="52"/>
  <c r="R304" i="52"/>
  <c r="R305" i="52"/>
  <c r="R306" i="52"/>
  <c r="R307" i="52"/>
  <c r="R308" i="52"/>
  <c r="R309" i="52"/>
  <c r="R310" i="52"/>
  <c r="R311" i="52"/>
  <c r="R312" i="52"/>
  <c r="R313" i="52"/>
  <c r="R314" i="52"/>
  <c r="R315" i="52"/>
  <c r="R316" i="52"/>
  <c r="R317" i="52"/>
  <c r="R318" i="52"/>
  <c r="R319" i="52"/>
  <c r="R320" i="52"/>
  <c r="R321" i="52"/>
  <c r="R322" i="52"/>
  <c r="R323" i="52"/>
  <c r="R324" i="52"/>
  <c r="R325" i="52"/>
  <c r="R326" i="52"/>
  <c r="R327" i="52"/>
  <c r="R328" i="52"/>
  <c r="R329" i="52"/>
  <c r="R330" i="52"/>
  <c r="R331" i="52"/>
  <c r="R332" i="52"/>
  <c r="R333" i="52"/>
  <c r="R334" i="52"/>
  <c r="R335" i="52"/>
  <c r="R336" i="52"/>
  <c r="R337" i="52"/>
  <c r="R338" i="52"/>
  <c r="R339" i="52"/>
  <c r="R340" i="52"/>
  <c r="R341" i="52"/>
  <c r="R342" i="52"/>
  <c r="R343" i="52"/>
  <c r="R344" i="52"/>
  <c r="R345" i="52"/>
  <c r="R346" i="52"/>
  <c r="R347" i="52"/>
  <c r="R348" i="52"/>
  <c r="R349" i="52"/>
  <c r="R350" i="52"/>
  <c r="R351" i="52"/>
  <c r="R352" i="52"/>
  <c r="R353" i="52"/>
  <c r="R354" i="52"/>
  <c r="R355" i="52"/>
  <c r="R356" i="52"/>
  <c r="R357" i="52"/>
  <c r="R358" i="52"/>
  <c r="R359" i="52"/>
  <c r="R360" i="52"/>
  <c r="R361" i="52"/>
  <c r="R362" i="52"/>
  <c r="R363" i="52"/>
  <c r="R364" i="52"/>
  <c r="R365" i="52"/>
  <c r="R366" i="52"/>
  <c r="R367" i="52"/>
  <c r="R368" i="52"/>
  <c r="R369" i="52"/>
  <c r="R370" i="52"/>
  <c r="R371" i="52"/>
  <c r="R372" i="52"/>
  <c r="R373" i="52"/>
  <c r="R374" i="52"/>
  <c r="R375" i="52"/>
  <c r="R376" i="52"/>
  <c r="R377" i="52"/>
  <c r="R378" i="52"/>
  <c r="R379" i="52"/>
  <c r="R380" i="52"/>
  <c r="R381" i="52"/>
  <c r="R382" i="52"/>
  <c r="R383" i="52"/>
  <c r="R384" i="52"/>
  <c r="R385" i="52"/>
  <c r="R386" i="52"/>
  <c r="R387" i="52"/>
  <c r="R388" i="52"/>
  <c r="R389" i="52"/>
  <c r="R390" i="52"/>
  <c r="R391" i="52"/>
  <c r="R392" i="52"/>
  <c r="R393" i="52"/>
  <c r="R394" i="52"/>
  <c r="R395" i="52"/>
  <c r="R396" i="52"/>
  <c r="R397" i="52"/>
  <c r="R398" i="52"/>
  <c r="R399" i="52"/>
  <c r="R400" i="52"/>
  <c r="R401" i="52"/>
  <c r="R402" i="52"/>
  <c r="R403" i="52"/>
  <c r="R404" i="52"/>
  <c r="R405" i="52"/>
  <c r="R406" i="52"/>
  <c r="R407" i="52"/>
  <c r="R408" i="52"/>
  <c r="R409" i="52"/>
  <c r="R410" i="52"/>
  <c r="R411" i="52"/>
  <c r="R412" i="52"/>
  <c r="R413" i="52"/>
  <c r="R414" i="52"/>
  <c r="R415" i="52"/>
  <c r="R416" i="52"/>
  <c r="R417" i="52"/>
  <c r="R418" i="52"/>
  <c r="R419" i="52"/>
  <c r="R420" i="52"/>
  <c r="R421" i="52"/>
  <c r="R422" i="52"/>
  <c r="R423" i="52"/>
  <c r="R424" i="52"/>
  <c r="R425" i="52"/>
  <c r="R426" i="52"/>
  <c r="R427" i="52"/>
  <c r="R428" i="52"/>
  <c r="R429" i="52"/>
  <c r="R430" i="52"/>
  <c r="R431" i="52"/>
  <c r="R432" i="52"/>
  <c r="R433" i="52"/>
  <c r="R434" i="52"/>
  <c r="R435" i="52"/>
  <c r="R436" i="52"/>
  <c r="R437" i="52"/>
  <c r="R438" i="52"/>
  <c r="R439" i="52"/>
  <c r="R440" i="52"/>
  <c r="R441" i="52"/>
  <c r="R442" i="52"/>
  <c r="R443" i="52"/>
  <c r="R444" i="52"/>
  <c r="R445" i="52"/>
  <c r="R446" i="52"/>
  <c r="R447" i="52"/>
  <c r="R448" i="52"/>
  <c r="R449" i="52"/>
  <c r="R450" i="52"/>
  <c r="R451" i="52"/>
  <c r="R452" i="52"/>
  <c r="R453" i="52"/>
  <c r="R454" i="52"/>
  <c r="R455" i="52"/>
  <c r="R456" i="52"/>
  <c r="R457" i="52"/>
  <c r="R458" i="52"/>
  <c r="R459" i="52"/>
  <c r="R460" i="52"/>
  <c r="R461" i="52"/>
  <c r="R462" i="52"/>
  <c r="R463" i="52"/>
  <c r="R464" i="52"/>
  <c r="R465" i="52"/>
  <c r="R466" i="52"/>
  <c r="R467" i="52"/>
  <c r="R468" i="52"/>
  <c r="R469" i="52"/>
  <c r="R470" i="52"/>
  <c r="R471" i="52"/>
  <c r="R472" i="52"/>
  <c r="R473" i="52"/>
  <c r="R474" i="52"/>
  <c r="R475" i="52"/>
  <c r="R476" i="52"/>
  <c r="R477" i="52"/>
  <c r="R478" i="52"/>
  <c r="R479" i="52"/>
  <c r="R480" i="52"/>
  <c r="R481" i="52"/>
  <c r="R482" i="52"/>
  <c r="R483" i="52"/>
  <c r="R484" i="52"/>
  <c r="R485" i="52"/>
  <c r="R486" i="52"/>
  <c r="R487" i="52"/>
  <c r="R488" i="52"/>
  <c r="R489" i="52"/>
  <c r="R490" i="52"/>
  <c r="R491" i="52"/>
  <c r="R492" i="52"/>
  <c r="R493" i="52"/>
  <c r="R494" i="52"/>
  <c r="R495" i="52"/>
  <c r="R496" i="52"/>
  <c r="R497" i="52"/>
  <c r="R498" i="52"/>
  <c r="R499" i="52"/>
  <c r="R500" i="52"/>
  <c r="R501" i="52"/>
  <c r="R502" i="52"/>
  <c r="R503" i="52"/>
  <c r="R504" i="52"/>
  <c r="R505" i="52"/>
  <c r="R506" i="52"/>
  <c r="R507" i="52"/>
  <c r="R508" i="52"/>
  <c r="R509" i="52"/>
  <c r="R510" i="52"/>
  <c r="R511" i="52"/>
  <c r="R512" i="52"/>
  <c r="R513" i="52"/>
  <c r="R514" i="52"/>
  <c r="R515" i="52"/>
  <c r="R516" i="52"/>
  <c r="R18" i="52"/>
  <c r="R18" i="7"/>
  <c r="R19" i="7"/>
  <c r="R20" i="7"/>
  <c r="R21" i="7"/>
  <c r="R22" i="7"/>
  <c r="R23" i="7"/>
  <c r="R24" i="7"/>
  <c r="R25" i="7"/>
  <c r="R26" i="7"/>
  <c r="R27" i="7"/>
  <c r="R28" i="7"/>
  <c r="R29" i="7"/>
  <c r="R30" i="7"/>
  <c r="R31" i="7"/>
  <c r="R32" i="7"/>
  <c r="R33" i="7"/>
  <c r="R34" i="7"/>
  <c r="R35" i="7"/>
  <c r="R36" i="7"/>
  <c r="R37" i="7"/>
  <c r="R38" i="7"/>
  <c r="R39" i="7"/>
  <c r="R40" i="7"/>
  <c r="R41" i="7"/>
  <c r="R42" i="7"/>
  <c r="R43" i="7"/>
  <c r="R44" i="7"/>
  <c r="R45" i="7"/>
  <c r="R46" i="7"/>
  <c r="R47" i="7"/>
  <c r="R48" i="7"/>
  <c r="R49" i="7"/>
  <c r="R50" i="7"/>
  <c r="R51" i="7"/>
  <c r="R52" i="7"/>
  <c r="R53" i="7"/>
  <c r="R54" i="7"/>
  <c r="R55" i="7"/>
  <c r="R56" i="7"/>
  <c r="R57" i="7"/>
  <c r="R58" i="7"/>
  <c r="R59" i="7"/>
  <c r="R60" i="7"/>
  <c r="R61" i="7"/>
  <c r="R62" i="7"/>
  <c r="R63" i="7"/>
  <c r="R64" i="7"/>
  <c r="R65" i="7"/>
  <c r="R66" i="7"/>
  <c r="R67" i="7"/>
  <c r="R68" i="7"/>
  <c r="R69" i="7"/>
  <c r="R70" i="7"/>
  <c r="R71" i="7"/>
  <c r="R72" i="7"/>
  <c r="R73" i="7"/>
  <c r="R74" i="7"/>
  <c r="R75" i="7"/>
  <c r="R76" i="7"/>
  <c r="R77" i="7"/>
  <c r="R78" i="7"/>
  <c r="R79" i="7"/>
  <c r="R80" i="7"/>
  <c r="R81" i="7"/>
  <c r="R82" i="7"/>
  <c r="R83" i="7"/>
  <c r="R84" i="7"/>
  <c r="R85" i="7"/>
  <c r="R86" i="7"/>
  <c r="R87" i="7"/>
  <c r="R88" i="7"/>
  <c r="R89" i="7"/>
  <c r="R90" i="7"/>
  <c r="R91" i="7"/>
  <c r="R92" i="7"/>
  <c r="R93" i="7"/>
  <c r="R94" i="7"/>
  <c r="R95" i="7"/>
  <c r="R96" i="7"/>
  <c r="R97" i="7"/>
  <c r="R98" i="7"/>
  <c r="R99" i="7"/>
  <c r="R100" i="7"/>
  <c r="R101" i="7"/>
  <c r="R102" i="7"/>
  <c r="R103" i="7"/>
  <c r="R104" i="7"/>
  <c r="R105" i="7"/>
  <c r="R106" i="7"/>
  <c r="R107" i="7"/>
  <c r="R108" i="7"/>
  <c r="R109" i="7"/>
  <c r="R110" i="7"/>
  <c r="R111" i="7"/>
  <c r="R112" i="7"/>
  <c r="R113" i="7"/>
  <c r="R114" i="7"/>
  <c r="R115" i="7"/>
  <c r="R116" i="7"/>
  <c r="R117" i="7"/>
  <c r="R118" i="7"/>
  <c r="R119" i="7"/>
  <c r="R120" i="7"/>
  <c r="R121" i="7"/>
  <c r="R122" i="7"/>
  <c r="R123" i="7"/>
  <c r="R124" i="7"/>
  <c r="R125" i="7"/>
  <c r="R126" i="7"/>
  <c r="R127" i="7"/>
  <c r="R128" i="7"/>
  <c r="R129" i="7"/>
  <c r="R130" i="7"/>
  <c r="R131" i="7"/>
  <c r="R132" i="7"/>
  <c r="R133" i="7"/>
  <c r="R134" i="7"/>
  <c r="R135" i="7"/>
  <c r="R136" i="7"/>
  <c r="R137" i="7"/>
  <c r="R138" i="7"/>
  <c r="R139" i="7"/>
  <c r="R140" i="7"/>
  <c r="R141" i="7"/>
  <c r="R142" i="7"/>
  <c r="R143" i="7"/>
  <c r="R144" i="7"/>
  <c r="R145" i="7"/>
  <c r="R146" i="7"/>
  <c r="R147" i="7"/>
  <c r="R148" i="7"/>
  <c r="R149" i="7"/>
  <c r="R150" i="7"/>
  <c r="R151" i="7"/>
  <c r="R152" i="7"/>
  <c r="R153" i="7"/>
  <c r="R154" i="7"/>
  <c r="R155" i="7"/>
  <c r="R156" i="7"/>
  <c r="R157" i="7"/>
  <c r="R158" i="7"/>
  <c r="R159" i="7"/>
  <c r="R160" i="7"/>
  <c r="R161" i="7"/>
  <c r="R162" i="7"/>
  <c r="R163" i="7"/>
  <c r="R164" i="7"/>
  <c r="R165" i="7"/>
  <c r="R166" i="7"/>
  <c r="R167" i="7"/>
  <c r="R168" i="7"/>
  <c r="R169" i="7"/>
  <c r="R170" i="7"/>
  <c r="R171" i="7"/>
  <c r="R172" i="7"/>
  <c r="R173" i="7"/>
  <c r="R174" i="7"/>
  <c r="R175" i="7"/>
  <c r="R176" i="7"/>
  <c r="R177" i="7"/>
  <c r="R178" i="7"/>
  <c r="R179" i="7"/>
  <c r="R180" i="7"/>
  <c r="R181" i="7"/>
  <c r="R182" i="7"/>
  <c r="R183" i="7"/>
  <c r="R184" i="7"/>
  <c r="R185" i="7"/>
  <c r="R186" i="7"/>
  <c r="R187" i="7"/>
  <c r="R188" i="7"/>
  <c r="R189" i="7"/>
  <c r="R190" i="7"/>
  <c r="R191" i="7"/>
  <c r="R192" i="7"/>
  <c r="R193" i="7"/>
  <c r="R194" i="7"/>
  <c r="R195" i="7"/>
  <c r="R196" i="7"/>
  <c r="R197" i="7"/>
  <c r="R198" i="7"/>
  <c r="R199" i="7"/>
  <c r="R200" i="7"/>
  <c r="R201" i="7"/>
  <c r="R202" i="7"/>
  <c r="R203" i="7"/>
  <c r="R204" i="7"/>
  <c r="R205" i="7"/>
  <c r="R206" i="7"/>
  <c r="R207" i="7"/>
  <c r="R208" i="7"/>
  <c r="R209" i="7"/>
  <c r="R210" i="7"/>
  <c r="R211" i="7"/>
  <c r="R212" i="7"/>
  <c r="R213" i="7"/>
  <c r="R214" i="7"/>
  <c r="R215" i="7"/>
  <c r="R216" i="7"/>
  <c r="R217" i="7"/>
  <c r="R218" i="7"/>
  <c r="R219" i="7"/>
  <c r="R220" i="7"/>
  <c r="R221" i="7"/>
  <c r="R222" i="7"/>
  <c r="R223" i="7"/>
  <c r="R224" i="7"/>
  <c r="R225" i="7"/>
  <c r="R226" i="7"/>
  <c r="R227" i="7"/>
  <c r="R228" i="7"/>
  <c r="R229" i="7"/>
  <c r="R230" i="7"/>
  <c r="R231" i="7"/>
  <c r="R232" i="7"/>
  <c r="R233" i="7"/>
  <c r="R234" i="7"/>
  <c r="R235" i="7"/>
  <c r="R236" i="7"/>
  <c r="R237" i="7"/>
  <c r="R238" i="7"/>
  <c r="R239" i="7"/>
  <c r="R240" i="7"/>
  <c r="R241" i="7"/>
  <c r="R242" i="7"/>
  <c r="R243" i="7"/>
  <c r="R244" i="7"/>
  <c r="R245" i="7"/>
  <c r="R246" i="7"/>
  <c r="R247" i="7"/>
  <c r="R248" i="7"/>
  <c r="R249" i="7"/>
  <c r="R250" i="7"/>
  <c r="R251" i="7"/>
  <c r="R252" i="7"/>
  <c r="R253" i="7"/>
  <c r="R254" i="7"/>
  <c r="R255" i="7"/>
  <c r="R256" i="7"/>
  <c r="R257" i="7"/>
  <c r="R258" i="7"/>
  <c r="R259" i="7"/>
  <c r="R260" i="7"/>
  <c r="R261" i="7"/>
  <c r="R262" i="7"/>
  <c r="R263" i="7"/>
  <c r="R264" i="7"/>
  <c r="R265" i="7"/>
  <c r="R266" i="7"/>
  <c r="R267" i="7"/>
  <c r="R268" i="7"/>
  <c r="R269" i="7"/>
  <c r="R270" i="7"/>
  <c r="R271" i="7"/>
  <c r="R272" i="7"/>
  <c r="R273" i="7"/>
  <c r="R274" i="7"/>
  <c r="R275" i="7"/>
  <c r="R276" i="7"/>
  <c r="R277" i="7"/>
  <c r="R278" i="7"/>
  <c r="R279" i="7"/>
  <c r="R280" i="7"/>
  <c r="R281" i="7"/>
  <c r="R282" i="7"/>
  <c r="R283" i="7"/>
  <c r="R284" i="7"/>
  <c r="R285" i="7"/>
  <c r="R286" i="7"/>
  <c r="R287" i="7"/>
  <c r="R288" i="7"/>
  <c r="R289" i="7"/>
  <c r="R290" i="7"/>
  <c r="R291" i="7"/>
  <c r="R292" i="7"/>
  <c r="R293" i="7"/>
  <c r="R294" i="7"/>
  <c r="R295" i="7"/>
  <c r="R296" i="7"/>
  <c r="R297" i="7"/>
  <c r="R298" i="7"/>
  <c r="R299" i="7"/>
  <c r="R300" i="7"/>
  <c r="R301" i="7"/>
  <c r="R302" i="7"/>
  <c r="R303" i="7"/>
  <c r="R304" i="7"/>
  <c r="R305" i="7"/>
  <c r="R306" i="7"/>
  <c r="R307" i="7"/>
  <c r="R308" i="7"/>
  <c r="R309" i="7"/>
  <c r="R310" i="7"/>
  <c r="R311" i="7"/>
  <c r="R312" i="7"/>
  <c r="R313" i="7"/>
  <c r="R314" i="7"/>
  <c r="R315" i="7"/>
  <c r="R316" i="7"/>
  <c r="R317" i="7"/>
  <c r="R318" i="7"/>
  <c r="R319" i="7"/>
  <c r="R320" i="7"/>
  <c r="R321" i="7"/>
  <c r="R322" i="7"/>
  <c r="R323" i="7"/>
  <c r="R324" i="7"/>
  <c r="R325" i="7"/>
  <c r="R326" i="7"/>
  <c r="R327" i="7"/>
  <c r="R328" i="7"/>
  <c r="R329" i="7"/>
  <c r="R330" i="7"/>
  <c r="R331" i="7"/>
  <c r="R332" i="7"/>
  <c r="R333" i="7"/>
  <c r="R334" i="7"/>
  <c r="R335" i="7"/>
  <c r="R336" i="7"/>
  <c r="R337" i="7"/>
  <c r="R338" i="7"/>
  <c r="R339" i="7"/>
  <c r="R340" i="7"/>
  <c r="R341" i="7"/>
  <c r="R342" i="7"/>
  <c r="R343" i="7"/>
  <c r="R344" i="7"/>
  <c r="R345" i="7"/>
  <c r="R346" i="7"/>
  <c r="R347" i="7"/>
  <c r="R348" i="7"/>
  <c r="R349" i="7"/>
  <c r="R350" i="7"/>
  <c r="R351" i="7"/>
  <c r="R352" i="7"/>
  <c r="R353" i="7"/>
  <c r="R354" i="7"/>
  <c r="R355" i="7"/>
  <c r="R356" i="7"/>
  <c r="R357" i="7"/>
  <c r="R358" i="7"/>
  <c r="R359" i="7"/>
  <c r="R360" i="7"/>
  <c r="R361" i="7"/>
  <c r="R362" i="7"/>
  <c r="R363" i="7"/>
  <c r="R364" i="7"/>
  <c r="R365" i="7"/>
  <c r="R366" i="7"/>
  <c r="R367" i="7"/>
  <c r="R368" i="7"/>
  <c r="R369" i="7"/>
  <c r="R370" i="7"/>
  <c r="R371" i="7"/>
  <c r="R372" i="7"/>
  <c r="R373" i="7"/>
  <c r="R374" i="7"/>
  <c r="R375" i="7"/>
  <c r="R376" i="7"/>
  <c r="R377" i="7"/>
  <c r="R378" i="7"/>
  <c r="R379" i="7"/>
  <c r="R380" i="7"/>
  <c r="R381" i="7"/>
  <c r="R382" i="7"/>
  <c r="R383" i="7"/>
  <c r="R384" i="7"/>
  <c r="R385" i="7"/>
  <c r="R386" i="7"/>
  <c r="R387" i="7"/>
  <c r="R388" i="7"/>
  <c r="R389" i="7"/>
  <c r="R390" i="7"/>
  <c r="R391" i="7"/>
  <c r="R392" i="7"/>
  <c r="R393" i="7"/>
  <c r="R394" i="7"/>
  <c r="R395" i="7"/>
  <c r="R396" i="7"/>
  <c r="R397" i="7"/>
  <c r="R398" i="7"/>
  <c r="R399" i="7"/>
  <c r="R400" i="7"/>
  <c r="R401" i="7"/>
  <c r="R402" i="7"/>
  <c r="R403" i="7"/>
  <c r="R404" i="7"/>
  <c r="R405" i="7"/>
  <c r="R406" i="7"/>
  <c r="R407" i="7"/>
  <c r="R408" i="7"/>
  <c r="R409" i="7"/>
  <c r="R410" i="7"/>
  <c r="R411" i="7"/>
  <c r="R412" i="7"/>
  <c r="R413" i="7"/>
  <c r="R414" i="7"/>
  <c r="R415" i="7"/>
  <c r="R416" i="7"/>
  <c r="R417" i="7"/>
  <c r="R418" i="7"/>
  <c r="R419" i="7"/>
  <c r="R420" i="7"/>
  <c r="R421" i="7"/>
  <c r="R422" i="7"/>
  <c r="R423" i="7"/>
  <c r="R424" i="7"/>
  <c r="R425" i="7"/>
  <c r="R426" i="7"/>
  <c r="R427" i="7"/>
  <c r="R428" i="7"/>
  <c r="R429" i="7"/>
  <c r="R430" i="7"/>
  <c r="R431" i="7"/>
  <c r="R432" i="7"/>
  <c r="R433" i="7"/>
  <c r="R434" i="7"/>
  <c r="R435" i="7"/>
  <c r="R436" i="7"/>
  <c r="R437" i="7"/>
  <c r="R438" i="7"/>
  <c r="R439" i="7"/>
  <c r="R440" i="7"/>
  <c r="R441" i="7"/>
  <c r="R442" i="7"/>
  <c r="R443" i="7"/>
  <c r="R444" i="7"/>
  <c r="R445" i="7"/>
  <c r="R446" i="7"/>
  <c r="R447" i="7"/>
  <c r="R448" i="7"/>
  <c r="R449" i="7"/>
  <c r="R450" i="7"/>
  <c r="R451" i="7"/>
  <c r="R452" i="7"/>
  <c r="R453" i="7"/>
  <c r="R454" i="7"/>
  <c r="R455" i="7"/>
  <c r="R456" i="7"/>
  <c r="R457" i="7"/>
  <c r="R458" i="7"/>
  <c r="R459" i="7"/>
  <c r="R460" i="7"/>
  <c r="R461" i="7"/>
  <c r="R462" i="7"/>
  <c r="R463" i="7"/>
  <c r="R464" i="7"/>
  <c r="R465" i="7"/>
  <c r="R466" i="7"/>
  <c r="R467" i="7"/>
  <c r="R468" i="7"/>
  <c r="R469" i="7"/>
  <c r="R470" i="7"/>
  <c r="R471" i="7"/>
  <c r="R472" i="7"/>
  <c r="R473" i="7"/>
  <c r="R474" i="7"/>
  <c r="R475" i="7"/>
  <c r="R476" i="7"/>
  <c r="R477" i="7"/>
  <c r="R478" i="7"/>
  <c r="R479" i="7"/>
  <c r="R480" i="7"/>
  <c r="R481" i="7"/>
  <c r="R482" i="7"/>
  <c r="R483" i="7"/>
  <c r="R484" i="7"/>
  <c r="R485" i="7"/>
  <c r="R486" i="7"/>
  <c r="R487" i="7"/>
  <c r="R488" i="7"/>
  <c r="R489" i="7"/>
  <c r="R490" i="7"/>
  <c r="R491" i="7"/>
  <c r="R492" i="7"/>
  <c r="R493" i="7"/>
  <c r="R494" i="7"/>
  <c r="R495" i="7"/>
  <c r="R496" i="7"/>
  <c r="R497" i="7"/>
  <c r="R498" i="7"/>
  <c r="R499" i="7"/>
  <c r="R500" i="7"/>
  <c r="R501" i="7"/>
  <c r="R502" i="7"/>
  <c r="R503" i="7"/>
  <c r="R504" i="7"/>
  <c r="R505" i="7"/>
  <c r="R506" i="7"/>
  <c r="R507" i="7"/>
  <c r="R508" i="7"/>
  <c r="R509" i="7"/>
  <c r="R510" i="7"/>
  <c r="R511" i="7"/>
  <c r="R512" i="7"/>
  <c r="R513" i="7"/>
  <c r="R514" i="7"/>
  <c r="R515" i="7"/>
  <c r="R516" i="7"/>
  <c r="R17" i="7"/>
  <c r="R19" i="51"/>
  <c r="R20" i="51"/>
  <c r="R21" i="51"/>
  <c r="R22" i="51"/>
  <c r="R23" i="51"/>
  <c r="R24" i="51"/>
  <c r="R25" i="51"/>
  <c r="R26" i="51"/>
  <c r="R27" i="51"/>
  <c r="R28" i="51"/>
  <c r="R29" i="51"/>
  <c r="R30" i="51"/>
  <c r="R31" i="51"/>
  <c r="R32" i="51"/>
  <c r="R33" i="51"/>
  <c r="R34" i="51"/>
  <c r="R35" i="51"/>
  <c r="R36" i="51"/>
  <c r="R37" i="51"/>
  <c r="R38" i="51"/>
  <c r="R39" i="51"/>
  <c r="R40" i="51"/>
  <c r="R41" i="51"/>
  <c r="R42" i="51"/>
  <c r="R43" i="51"/>
  <c r="R44" i="51"/>
  <c r="R45" i="51"/>
  <c r="R46" i="51"/>
  <c r="R47" i="51"/>
  <c r="R48" i="51"/>
  <c r="R49" i="51"/>
  <c r="R50" i="51"/>
  <c r="R51" i="51"/>
  <c r="R52" i="51"/>
  <c r="R53" i="51"/>
  <c r="R54" i="51"/>
  <c r="R55" i="51"/>
  <c r="R56" i="51"/>
  <c r="R57" i="51"/>
  <c r="R58" i="51"/>
  <c r="R59" i="51"/>
  <c r="R60" i="51"/>
  <c r="R61" i="51"/>
  <c r="R62" i="51"/>
  <c r="R63" i="51"/>
  <c r="R64" i="51"/>
  <c r="R65" i="51"/>
  <c r="R66" i="51"/>
  <c r="R67" i="51"/>
  <c r="R68" i="51"/>
  <c r="R69" i="51"/>
  <c r="R70" i="51"/>
  <c r="R71" i="51"/>
  <c r="R72" i="51"/>
  <c r="R73" i="51"/>
  <c r="R74" i="51"/>
  <c r="R75" i="51"/>
  <c r="R76" i="51"/>
  <c r="R77" i="51"/>
  <c r="R78" i="51"/>
  <c r="R79" i="51"/>
  <c r="R80" i="51"/>
  <c r="R81" i="51"/>
  <c r="R82" i="51"/>
  <c r="R83" i="51"/>
  <c r="R84" i="51"/>
  <c r="R85" i="51"/>
  <c r="R86" i="51"/>
  <c r="R87" i="51"/>
  <c r="R88" i="51"/>
  <c r="R89" i="51"/>
  <c r="R90" i="51"/>
  <c r="R91" i="51"/>
  <c r="R92" i="51"/>
  <c r="R93" i="51"/>
  <c r="R94" i="51"/>
  <c r="R95" i="51"/>
  <c r="R96" i="51"/>
  <c r="R97" i="51"/>
  <c r="R98" i="51"/>
  <c r="R99" i="51"/>
  <c r="R100" i="51"/>
  <c r="R101" i="51"/>
  <c r="R102" i="51"/>
  <c r="R103" i="51"/>
  <c r="R104" i="51"/>
  <c r="R105" i="51"/>
  <c r="R106" i="51"/>
  <c r="R107" i="51"/>
  <c r="R108" i="51"/>
  <c r="R109" i="51"/>
  <c r="R110" i="51"/>
  <c r="R111" i="51"/>
  <c r="R112" i="51"/>
  <c r="R113" i="51"/>
  <c r="R114" i="51"/>
  <c r="R115" i="51"/>
  <c r="R116" i="51"/>
  <c r="R117" i="51"/>
  <c r="R118" i="51"/>
  <c r="R119" i="51"/>
  <c r="R120" i="51"/>
  <c r="R121" i="51"/>
  <c r="R122" i="51"/>
  <c r="R123" i="51"/>
  <c r="R124" i="51"/>
  <c r="R125" i="51"/>
  <c r="R126" i="51"/>
  <c r="R127" i="51"/>
  <c r="R128" i="51"/>
  <c r="R129" i="51"/>
  <c r="R130" i="51"/>
  <c r="R131" i="51"/>
  <c r="R132" i="51"/>
  <c r="R133" i="51"/>
  <c r="R134" i="51"/>
  <c r="R135" i="51"/>
  <c r="R136" i="51"/>
  <c r="R137" i="51"/>
  <c r="R138" i="51"/>
  <c r="R139" i="51"/>
  <c r="R140" i="51"/>
  <c r="R141" i="51"/>
  <c r="R142" i="51"/>
  <c r="R143" i="51"/>
  <c r="R144" i="51"/>
  <c r="R145" i="51"/>
  <c r="R146" i="51"/>
  <c r="R147" i="51"/>
  <c r="R148" i="51"/>
  <c r="R149" i="51"/>
  <c r="R150" i="51"/>
  <c r="R151" i="51"/>
  <c r="R152" i="51"/>
  <c r="R153" i="51"/>
  <c r="R154" i="51"/>
  <c r="R155" i="51"/>
  <c r="R156" i="51"/>
  <c r="R157" i="51"/>
  <c r="R158" i="51"/>
  <c r="R159" i="51"/>
  <c r="R160" i="51"/>
  <c r="R161" i="51"/>
  <c r="R162" i="51"/>
  <c r="R163" i="51"/>
  <c r="R164" i="51"/>
  <c r="R165" i="51"/>
  <c r="R166" i="51"/>
  <c r="R167" i="51"/>
  <c r="R168" i="51"/>
  <c r="R169" i="51"/>
  <c r="R170" i="51"/>
  <c r="R171" i="51"/>
  <c r="R172" i="51"/>
  <c r="R173" i="51"/>
  <c r="R174" i="51"/>
  <c r="R175" i="51"/>
  <c r="R176" i="51"/>
  <c r="R177" i="51"/>
  <c r="R178" i="51"/>
  <c r="R179" i="51"/>
  <c r="R180" i="51"/>
  <c r="R181" i="51"/>
  <c r="R182" i="51"/>
  <c r="R183" i="51"/>
  <c r="R184" i="51"/>
  <c r="R185" i="51"/>
  <c r="R186" i="51"/>
  <c r="R187" i="51"/>
  <c r="R188" i="51"/>
  <c r="R189" i="51"/>
  <c r="R190" i="51"/>
  <c r="R191" i="51"/>
  <c r="R192" i="51"/>
  <c r="R193" i="51"/>
  <c r="R194" i="51"/>
  <c r="R195" i="51"/>
  <c r="R196" i="51"/>
  <c r="R197" i="51"/>
  <c r="R198" i="51"/>
  <c r="R199" i="51"/>
  <c r="R200" i="51"/>
  <c r="R201" i="51"/>
  <c r="R202" i="51"/>
  <c r="R203" i="51"/>
  <c r="R204" i="51"/>
  <c r="R205" i="51"/>
  <c r="R206" i="51"/>
  <c r="R207" i="51"/>
  <c r="R208" i="51"/>
  <c r="R209" i="51"/>
  <c r="R210" i="51"/>
  <c r="R211" i="51"/>
  <c r="R212" i="51"/>
  <c r="R213" i="51"/>
  <c r="R214" i="51"/>
  <c r="R215" i="51"/>
  <c r="R216" i="51"/>
  <c r="R217" i="51"/>
  <c r="R218" i="51"/>
  <c r="R219" i="51"/>
  <c r="R220" i="51"/>
  <c r="R221" i="51"/>
  <c r="R222" i="51"/>
  <c r="R223" i="51"/>
  <c r="R224" i="51"/>
  <c r="R225" i="51"/>
  <c r="R226" i="51"/>
  <c r="R227" i="51"/>
  <c r="R228" i="51"/>
  <c r="R229" i="51"/>
  <c r="R230" i="51"/>
  <c r="R231" i="51"/>
  <c r="R232" i="51"/>
  <c r="R233" i="51"/>
  <c r="R234" i="51"/>
  <c r="R235" i="51"/>
  <c r="R236" i="51"/>
  <c r="R237" i="51"/>
  <c r="R238" i="51"/>
  <c r="R239" i="51"/>
  <c r="R240" i="51"/>
  <c r="R241" i="51"/>
  <c r="R242" i="51"/>
  <c r="R243" i="51"/>
  <c r="R244" i="51"/>
  <c r="R245" i="51"/>
  <c r="R246" i="51"/>
  <c r="R247" i="51"/>
  <c r="R248" i="51"/>
  <c r="R249" i="51"/>
  <c r="R250" i="51"/>
  <c r="R251" i="51"/>
  <c r="R252" i="51"/>
  <c r="R253" i="51"/>
  <c r="R254" i="51"/>
  <c r="R255" i="51"/>
  <c r="R256" i="51"/>
  <c r="R257" i="51"/>
  <c r="R258" i="51"/>
  <c r="R259" i="51"/>
  <c r="R260" i="51"/>
  <c r="R261" i="51"/>
  <c r="R262" i="51"/>
  <c r="R263" i="51"/>
  <c r="R264" i="51"/>
  <c r="R265" i="51"/>
  <c r="R266" i="51"/>
  <c r="R267" i="51"/>
  <c r="R268" i="51"/>
  <c r="R269" i="51"/>
  <c r="R270" i="51"/>
  <c r="R271" i="51"/>
  <c r="R272" i="51"/>
  <c r="R273" i="51"/>
  <c r="R274" i="51"/>
  <c r="R275" i="51"/>
  <c r="R276" i="51"/>
  <c r="R277" i="51"/>
  <c r="R278" i="51"/>
  <c r="R279" i="51"/>
  <c r="R280" i="51"/>
  <c r="R281" i="51"/>
  <c r="R282" i="51"/>
  <c r="R283" i="51"/>
  <c r="R284" i="51"/>
  <c r="R285" i="51"/>
  <c r="R286" i="51"/>
  <c r="R287" i="51"/>
  <c r="R288" i="51"/>
  <c r="R289" i="51"/>
  <c r="R290" i="51"/>
  <c r="R291" i="51"/>
  <c r="R292" i="51"/>
  <c r="R293" i="51"/>
  <c r="R294" i="51"/>
  <c r="R295" i="51"/>
  <c r="R296" i="51"/>
  <c r="R297" i="51"/>
  <c r="R298" i="51"/>
  <c r="R299" i="51"/>
  <c r="R300" i="51"/>
  <c r="R301" i="51"/>
  <c r="R302" i="51"/>
  <c r="R303" i="51"/>
  <c r="R304" i="51"/>
  <c r="R305" i="51"/>
  <c r="R306" i="51"/>
  <c r="R307" i="51"/>
  <c r="R308" i="51"/>
  <c r="R309" i="51"/>
  <c r="R310" i="51"/>
  <c r="R311" i="51"/>
  <c r="R312" i="51"/>
  <c r="R313" i="51"/>
  <c r="R314" i="51"/>
  <c r="R315" i="51"/>
  <c r="R316" i="51"/>
  <c r="R317" i="51"/>
  <c r="R318" i="51"/>
  <c r="R319" i="51"/>
  <c r="R320" i="51"/>
  <c r="R321" i="51"/>
  <c r="R322" i="51"/>
  <c r="R323" i="51"/>
  <c r="R324" i="51"/>
  <c r="R325" i="51"/>
  <c r="R326" i="51"/>
  <c r="R327" i="51"/>
  <c r="R328" i="51"/>
  <c r="R329" i="51"/>
  <c r="R330" i="51"/>
  <c r="R331" i="51"/>
  <c r="R332" i="51"/>
  <c r="R333" i="51"/>
  <c r="R334" i="51"/>
  <c r="R335" i="51"/>
  <c r="R336" i="51"/>
  <c r="R337" i="51"/>
  <c r="R338" i="51"/>
  <c r="R339" i="51"/>
  <c r="R340" i="51"/>
  <c r="R341" i="51"/>
  <c r="R342" i="51"/>
  <c r="R343" i="51"/>
  <c r="R344" i="51"/>
  <c r="R345" i="51"/>
  <c r="R346" i="51"/>
  <c r="R347" i="51"/>
  <c r="R348" i="51"/>
  <c r="R349" i="51"/>
  <c r="R350" i="51"/>
  <c r="R351" i="51"/>
  <c r="R352" i="51"/>
  <c r="R353" i="51"/>
  <c r="R354" i="51"/>
  <c r="R355" i="51"/>
  <c r="R356" i="51"/>
  <c r="R357" i="51"/>
  <c r="R358" i="51"/>
  <c r="R359" i="51"/>
  <c r="R360" i="51"/>
  <c r="R361" i="51"/>
  <c r="R362" i="51"/>
  <c r="R363" i="51"/>
  <c r="R364" i="51"/>
  <c r="R365" i="51"/>
  <c r="R366" i="51"/>
  <c r="R367" i="51"/>
  <c r="R368" i="51"/>
  <c r="R369" i="51"/>
  <c r="R370" i="51"/>
  <c r="R371" i="51"/>
  <c r="R372" i="51"/>
  <c r="R373" i="51"/>
  <c r="R374" i="51"/>
  <c r="R375" i="51"/>
  <c r="R376" i="51"/>
  <c r="R377" i="51"/>
  <c r="R378" i="51"/>
  <c r="R379" i="51"/>
  <c r="R380" i="51"/>
  <c r="R381" i="51"/>
  <c r="R382" i="51"/>
  <c r="R383" i="51"/>
  <c r="R384" i="51"/>
  <c r="R385" i="51"/>
  <c r="R386" i="51"/>
  <c r="R387" i="51"/>
  <c r="R388" i="51"/>
  <c r="R389" i="51"/>
  <c r="R390" i="51"/>
  <c r="R391" i="51"/>
  <c r="R392" i="51"/>
  <c r="R393" i="51"/>
  <c r="R394" i="51"/>
  <c r="R395" i="51"/>
  <c r="R396" i="51"/>
  <c r="R397" i="51"/>
  <c r="R398" i="51"/>
  <c r="R399" i="51"/>
  <c r="R400" i="51"/>
  <c r="R401" i="51"/>
  <c r="R402" i="51"/>
  <c r="R403" i="51"/>
  <c r="R404" i="51"/>
  <c r="R405" i="51"/>
  <c r="R406" i="51"/>
  <c r="R407" i="51"/>
  <c r="R408" i="51"/>
  <c r="R409" i="51"/>
  <c r="R410" i="51"/>
  <c r="R411" i="51"/>
  <c r="R412" i="51"/>
  <c r="R413" i="51"/>
  <c r="R414" i="51"/>
  <c r="R415" i="51"/>
  <c r="R416" i="51"/>
  <c r="R417" i="51"/>
  <c r="R418" i="51"/>
  <c r="R419" i="51"/>
  <c r="R420" i="51"/>
  <c r="R421" i="51"/>
  <c r="R422" i="51"/>
  <c r="R423" i="51"/>
  <c r="R424" i="51"/>
  <c r="R425" i="51"/>
  <c r="R426" i="51"/>
  <c r="R427" i="51"/>
  <c r="R428" i="51"/>
  <c r="R429" i="51"/>
  <c r="R430" i="51"/>
  <c r="R431" i="51"/>
  <c r="R432" i="51"/>
  <c r="R433" i="51"/>
  <c r="R434" i="51"/>
  <c r="R435" i="51"/>
  <c r="R436" i="51"/>
  <c r="R437" i="51"/>
  <c r="R438" i="51"/>
  <c r="R439" i="51"/>
  <c r="R440" i="51"/>
  <c r="R441" i="51"/>
  <c r="R442" i="51"/>
  <c r="R443" i="51"/>
  <c r="R444" i="51"/>
  <c r="R445" i="51"/>
  <c r="R446" i="51"/>
  <c r="R447" i="51"/>
  <c r="R448" i="51"/>
  <c r="R449" i="51"/>
  <c r="R450" i="51"/>
  <c r="R451" i="51"/>
  <c r="R452" i="51"/>
  <c r="R453" i="51"/>
  <c r="R454" i="51"/>
  <c r="R455" i="51"/>
  <c r="R456" i="51"/>
  <c r="R457" i="51"/>
  <c r="R458" i="51"/>
  <c r="R459" i="51"/>
  <c r="R460" i="51"/>
  <c r="R461" i="51"/>
  <c r="R462" i="51"/>
  <c r="R463" i="51"/>
  <c r="R464" i="51"/>
  <c r="R465" i="51"/>
  <c r="R466" i="51"/>
  <c r="R467" i="51"/>
  <c r="R468" i="51"/>
  <c r="R469" i="51"/>
  <c r="R470" i="51"/>
  <c r="R471" i="51"/>
  <c r="R472" i="51"/>
  <c r="R473" i="51"/>
  <c r="R474" i="51"/>
  <c r="R475" i="51"/>
  <c r="R476" i="51"/>
  <c r="R477" i="51"/>
  <c r="R478" i="51"/>
  <c r="R479" i="51"/>
  <c r="R480" i="51"/>
  <c r="R481" i="51"/>
  <c r="R482" i="51"/>
  <c r="R483" i="51"/>
  <c r="R484" i="51"/>
  <c r="R485" i="51"/>
  <c r="R486" i="51"/>
  <c r="R487" i="51"/>
  <c r="R488" i="51"/>
  <c r="R489" i="51"/>
  <c r="R490" i="51"/>
  <c r="R491" i="51"/>
  <c r="R492" i="51"/>
  <c r="R493" i="51"/>
  <c r="R494" i="51"/>
  <c r="R495" i="51"/>
  <c r="R496" i="51"/>
  <c r="R497" i="51"/>
  <c r="R498" i="51"/>
  <c r="R499" i="51"/>
  <c r="R500" i="51"/>
  <c r="R501" i="51"/>
  <c r="R502" i="51"/>
  <c r="R503" i="51"/>
  <c r="R504" i="51"/>
  <c r="R505" i="51"/>
  <c r="R506" i="51"/>
  <c r="R507" i="51"/>
  <c r="R508" i="51"/>
  <c r="R509" i="51"/>
  <c r="R510" i="51"/>
  <c r="R511" i="51"/>
  <c r="R512" i="51"/>
  <c r="R513" i="51"/>
  <c r="R514" i="51"/>
  <c r="R515" i="51"/>
  <c r="R516" i="51"/>
  <c r="R18" i="51"/>
  <c r="R18" i="8"/>
  <c r="R19" i="8"/>
  <c r="R20" i="8"/>
  <c r="R21" i="8"/>
  <c r="R22" i="8"/>
  <c r="R23" i="8"/>
  <c r="R24" i="8"/>
  <c r="R25" i="8"/>
  <c r="R26" i="8"/>
  <c r="R27" i="8"/>
  <c r="R28" i="8"/>
  <c r="R29" i="8"/>
  <c r="R30" i="8"/>
  <c r="R31" i="8"/>
  <c r="R32" i="8"/>
  <c r="R33" i="8"/>
  <c r="R34" i="8"/>
  <c r="R35" i="8"/>
  <c r="R36" i="8"/>
  <c r="R37" i="8"/>
  <c r="R38" i="8"/>
  <c r="R39" i="8"/>
  <c r="R40" i="8"/>
  <c r="R41" i="8"/>
  <c r="R42" i="8"/>
  <c r="R43" i="8"/>
  <c r="R44" i="8"/>
  <c r="R45" i="8"/>
  <c r="R46" i="8"/>
  <c r="R47" i="8"/>
  <c r="R48" i="8"/>
  <c r="R49" i="8"/>
  <c r="R50" i="8"/>
  <c r="R51" i="8"/>
  <c r="R52" i="8"/>
  <c r="R53" i="8"/>
  <c r="R54" i="8"/>
  <c r="R55" i="8"/>
  <c r="R56" i="8"/>
  <c r="R57" i="8"/>
  <c r="R58" i="8"/>
  <c r="R59" i="8"/>
  <c r="R60" i="8"/>
  <c r="R61" i="8"/>
  <c r="R62" i="8"/>
  <c r="R63" i="8"/>
  <c r="R64" i="8"/>
  <c r="R65" i="8"/>
  <c r="R66" i="8"/>
  <c r="R67" i="8"/>
  <c r="R68" i="8"/>
  <c r="R69" i="8"/>
  <c r="R70" i="8"/>
  <c r="R71" i="8"/>
  <c r="R72" i="8"/>
  <c r="R73" i="8"/>
  <c r="R74" i="8"/>
  <c r="R75" i="8"/>
  <c r="R76" i="8"/>
  <c r="R77" i="8"/>
  <c r="R78" i="8"/>
  <c r="R79" i="8"/>
  <c r="R80" i="8"/>
  <c r="R81" i="8"/>
  <c r="R82" i="8"/>
  <c r="R83" i="8"/>
  <c r="R84" i="8"/>
  <c r="R85" i="8"/>
  <c r="R86" i="8"/>
  <c r="R87" i="8"/>
  <c r="R88" i="8"/>
  <c r="R89" i="8"/>
  <c r="R90" i="8"/>
  <c r="R91" i="8"/>
  <c r="R92" i="8"/>
  <c r="R93" i="8"/>
  <c r="R94" i="8"/>
  <c r="R95" i="8"/>
  <c r="R96" i="8"/>
  <c r="R97" i="8"/>
  <c r="R98" i="8"/>
  <c r="R99" i="8"/>
  <c r="R100" i="8"/>
  <c r="R101" i="8"/>
  <c r="R102" i="8"/>
  <c r="R103" i="8"/>
  <c r="R104" i="8"/>
  <c r="R105" i="8"/>
  <c r="R106" i="8"/>
  <c r="R107" i="8"/>
  <c r="R108" i="8"/>
  <c r="R109" i="8"/>
  <c r="R110" i="8"/>
  <c r="R111" i="8"/>
  <c r="R112" i="8"/>
  <c r="R113" i="8"/>
  <c r="R114" i="8"/>
  <c r="R115" i="8"/>
  <c r="R116" i="8"/>
  <c r="R117" i="8"/>
  <c r="R118" i="8"/>
  <c r="R119" i="8"/>
  <c r="R120" i="8"/>
  <c r="R121" i="8"/>
  <c r="R122" i="8"/>
  <c r="R123" i="8"/>
  <c r="R124" i="8"/>
  <c r="R125" i="8"/>
  <c r="R126" i="8"/>
  <c r="R127" i="8"/>
  <c r="R128" i="8"/>
  <c r="R129" i="8"/>
  <c r="R130" i="8"/>
  <c r="R131" i="8"/>
  <c r="R132" i="8"/>
  <c r="R133" i="8"/>
  <c r="R134" i="8"/>
  <c r="R135" i="8"/>
  <c r="R136" i="8"/>
  <c r="R137" i="8"/>
  <c r="R138" i="8"/>
  <c r="R139" i="8"/>
  <c r="R140" i="8"/>
  <c r="R141" i="8"/>
  <c r="R142" i="8"/>
  <c r="R143" i="8"/>
  <c r="R144" i="8"/>
  <c r="R145" i="8"/>
  <c r="R146" i="8"/>
  <c r="R147" i="8"/>
  <c r="R148" i="8"/>
  <c r="R149" i="8"/>
  <c r="R150" i="8"/>
  <c r="R151" i="8"/>
  <c r="R152" i="8"/>
  <c r="R153" i="8"/>
  <c r="R154" i="8"/>
  <c r="R155" i="8"/>
  <c r="R156" i="8"/>
  <c r="R157" i="8"/>
  <c r="R158" i="8"/>
  <c r="R159" i="8"/>
  <c r="R160" i="8"/>
  <c r="R161" i="8"/>
  <c r="R162" i="8"/>
  <c r="R163" i="8"/>
  <c r="R164" i="8"/>
  <c r="R165" i="8"/>
  <c r="R166" i="8"/>
  <c r="R167" i="8"/>
  <c r="R168" i="8"/>
  <c r="R169" i="8"/>
  <c r="R170" i="8"/>
  <c r="R171" i="8"/>
  <c r="R172" i="8"/>
  <c r="R173" i="8"/>
  <c r="R174" i="8"/>
  <c r="R175" i="8"/>
  <c r="R176" i="8"/>
  <c r="R177" i="8"/>
  <c r="R178" i="8"/>
  <c r="R179" i="8"/>
  <c r="R180" i="8"/>
  <c r="R181" i="8"/>
  <c r="R182" i="8"/>
  <c r="R183" i="8"/>
  <c r="R184" i="8"/>
  <c r="R185" i="8"/>
  <c r="R186" i="8"/>
  <c r="R187" i="8"/>
  <c r="R188" i="8"/>
  <c r="R189" i="8"/>
  <c r="R190" i="8"/>
  <c r="R191" i="8"/>
  <c r="R192" i="8"/>
  <c r="R193" i="8"/>
  <c r="R194" i="8"/>
  <c r="R195" i="8"/>
  <c r="R196" i="8"/>
  <c r="R197" i="8"/>
  <c r="R198" i="8"/>
  <c r="R199" i="8"/>
  <c r="R200" i="8"/>
  <c r="R201" i="8"/>
  <c r="R202" i="8"/>
  <c r="R203" i="8"/>
  <c r="R204" i="8"/>
  <c r="R205" i="8"/>
  <c r="R206" i="8"/>
  <c r="R207" i="8"/>
  <c r="R208" i="8"/>
  <c r="R209" i="8"/>
  <c r="R210" i="8"/>
  <c r="R211" i="8"/>
  <c r="R212" i="8"/>
  <c r="R213" i="8"/>
  <c r="R214" i="8"/>
  <c r="R215" i="8"/>
  <c r="R216" i="8"/>
  <c r="R217" i="8"/>
  <c r="R218" i="8"/>
  <c r="R219" i="8"/>
  <c r="R220" i="8"/>
  <c r="R221" i="8"/>
  <c r="R222" i="8"/>
  <c r="R223" i="8"/>
  <c r="R224" i="8"/>
  <c r="R225" i="8"/>
  <c r="R226" i="8"/>
  <c r="R227" i="8"/>
  <c r="R228" i="8"/>
  <c r="R229" i="8"/>
  <c r="R230" i="8"/>
  <c r="R231" i="8"/>
  <c r="R232" i="8"/>
  <c r="R233" i="8"/>
  <c r="R234" i="8"/>
  <c r="R235" i="8"/>
  <c r="R236" i="8"/>
  <c r="R237" i="8"/>
  <c r="R238" i="8"/>
  <c r="R239" i="8"/>
  <c r="R240" i="8"/>
  <c r="R241" i="8"/>
  <c r="R242" i="8"/>
  <c r="R243" i="8"/>
  <c r="R244" i="8"/>
  <c r="R245" i="8"/>
  <c r="R246" i="8"/>
  <c r="R247" i="8"/>
  <c r="R248" i="8"/>
  <c r="R249" i="8"/>
  <c r="R250" i="8"/>
  <c r="R251" i="8"/>
  <c r="R252" i="8"/>
  <c r="R253" i="8"/>
  <c r="R254" i="8"/>
  <c r="R255" i="8"/>
  <c r="R256" i="8"/>
  <c r="R257" i="8"/>
  <c r="R258" i="8"/>
  <c r="R259" i="8"/>
  <c r="R260" i="8"/>
  <c r="R261" i="8"/>
  <c r="R262" i="8"/>
  <c r="R263" i="8"/>
  <c r="R264" i="8"/>
  <c r="R265" i="8"/>
  <c r="R266" i="8"/>
  <c r="R267" i="8"/>
  <c r="R268" i="8"/>
  <c r="R269" i="8"/>
  <c r="R270" i="8"/>
  <c r="R271" i="8"/>
  <c r="R272" i="8"/>
  <c r="R273" i="8"/>
  <c r="R274" i="8"/>
  <c r="R275" i="8"/>
  <c r="R276" i="8"/>
  <c r="R277" i="8"/>
  <c r="R278" i="8"/>
  <c r="R279" i="8"/>
  <c r="R280" i="8"/>
  <c r="R281" i="8"/>
  <c r="R282" i="8"/>
  <c r="R283" i="8"/>
  <c r="R284" i="8"/>
  <c r="R285" i="8"/>
  <c r="R286" i="8"/>
  <c r="R287" i="8"/>
  <c r="R288" i="8"/>
  <c r="R289" i="8"/>
  <c r="R290" i="8"/>
  <c r="R291" i="8"/>
  <c r="R292" i="8"/>
  <c r="R293" i="8"/>
  <c r="R294" i="8"/>
  <c r="R295" i="8"/>
  <c r="R296" i="8"/>
  <c r="R297" i="8"/>
  <c r="R298" i="8"/>
  <c r="R299" i="8"/>
  <c r="R300" i="8"/>
  <c r="R301" i="8"/>
  <c r="R302" i="8"/>
  <c r="R303" i="8"/>
  <c r="R304" i="8"/>
  <c r="R305" i="8"/>
  <c r="R306" i="8"/>
  <c r="R307" i="8"/>
  <c r="R308" i="8"/>
  <c r="R309" i="8"/>
  <c r="R310" i="8"/>
  <c r="R311" i="8"/>
  <c r="R312" i="8"/>
  <c r="R313" i="8"/>
  <c r="R314" i="8"/>
  <c r="R315" i="8"/>
  <c r="R316" i="8"/>
  <c r="R317" i="8"/>
  <c r="R318" i="8"/>
  <c r="R319" i="8"/>
  <c r="R320" i="8"/>
  <c r="R321" i="8"/>
  <c r="R322" i="8"/>
  <c r="R323" i="8"/>
  <c r="R324" i="8"/>
  <c r="R325" i="8"/>
  <c r="R326" i="8"/>
  <c r="R327" i="8"/>
  <c r="R328" i="8"/>
  <c r="R329" i="8"/>
  <c r="R330" i="8"/>
  <c r="R331" i="8"/>
  <c r="R332" i="8"/>
  <c r="R333" i="8"/>
  <c r="R334" i="8"/>
  <c r="R335" i="8"/>
  <c r="R336" i="8"/>
  <c r="R337" i="8"/>
  <c r="R338" i="8"/>
  <c r="R339" i="8"/>
  <c r="R340" i="8"/>
  <c r="R341" i="8"/>
  <c r="R342" i="8"/>
  <c r="R343" i="8"/>
  <c r="R344" i="8"/>
  <c r="R345" i="8"/>
  <c r="R346" i="8"/>
  <c r="R347" i="8"/>
  <c r="R348" i="8"/>
  <c r="R349" i="8"/>
  <c r="R350" i="8"/>
  <c r="R351" i="8"/>
  <c r="R352" i="8"/>
  <c r="R353" i="8"/>
  <c r="R354" i="8"/>
  <c r="R355" i="8"/>
  <c r="R356" i="8"/>
  <c r="R357" i="8"/>
  <c r="R358" i="8"/>
  <c r="R359" i="8"/>
  <c r="R360" i="8"/>
  <c r="R361" i="8"/>
  <c r="R362" i="8"/>
  <c r="R363" i="8"/>
  <c r="R364" i="8"/>
  <c r="R365" i="8"/>
  <c r="R366" i="8"/>
  <c r="R367" i="8"/>
  <c r="R368" i="8"/>
  <c r="R369" i="8"/>
  <c r="R370" i="8"/>
  <c r="R371" i="8"/>
  <c r="R372" i="8"/>
  <c r="R373" i="8"/>
  <c r="R374" i="8"/>
  <c r="R375" i="8"/>
  <c r="R376" i="8"/>
  <c r="R377" i="8"/>
  <c r="R378" i="8"/>
  <c r="R379" i="8"/>
  <c r="R380" i="8"/>
  <c r="R381" i="8"/>
  <c r="R382" i="8"/>
  <c r="R383" i="8"/>
  <c r="R384" i="8"/>
  <c r="R385" i="8"/>
  <c r="R386" i="8"/>
  <c r="R387" i="8"/>
  <c r="R388" i="8"/>
  <c r="R389" i="8"/>
  <c r="R390" i="8"/>
  <c r="R391" i="8"/>
  <c r="R392" i="8"/>
  <c r="R393" i="8"/>
  <c r="R394" i="8"/>
  <c r="R395" i="8"/>
  <c r="R396" i="8"/>
  <c r="R397" i="8"/>
  <c r="R398" i="8"/>
  <c r="R399" i="8"/>
  <c r="R400" i="8"/>
  <c r="R401" i="8"/>
  <c r="R402" i="8"/>
  <c r="R403" i="8"/>
  <c r="R404" i="8"/>
  <c r="R405" i="8"/>
  <c r="R406" i="8"/>
  <c r="R407" i="8"/>
  <c r="R408" i="8"/>
  <c r="R409" i="8"/>
  <c r="R410" i="8"/>
  <c r="R411" i="8"/>
  <c r="R412" i="8"/>
  <c r="R413" i="8"/>
  <c r="R414" i="8"/>
  <c r="R415" i="8"/>
  <c r="R416" i="8"/>
  <c r="R417" i="8"/>
  <c r="R418" i="8"/>
  <c r="R419" i="8"/>
  <c r="R420" i="8"/>
  <c r="R421" i="8"/>
  <c r="R422" i="8"/>
  <c r="R423" i="8"/>
  <c r="R424" i="8"/>
  <c r="R425" i="8"/>
  <c r="R426" i="8"/>
  <c r="R427" i="8"/>
  <c r="R428" i="8"/>
  <c r="R429" i="8"/>
  <c r="R430" i="8"/>
  <c r="R431" i="8"/>
  <c r="R432" i="8"/>
  <c r="R433" i="8"/>
  <c r="R434" i="8"/>
  <c r="R435" i="8"/>
  <c r="R436" i="8"/>
  <c r="R437" i="8"/>
  <c r="R438" i="8"/>
  <c r="R439" i="8"/>
  <c r="R440" i="8"/>
  <c r="R441" i="8"/>
  <c r="R442" i="8"/>
  <c r="R443" i="8"/>
  <c r="R444" i="8"/>
  <c r="R445" i="8"/>
  <c r="R446" i="8"/>
  <c r="R447" i="8"/>
  <c r="R448" i="8"/>
  <c r="R449" i="8"/>
  <c r="R450" i="8"/>
  <c r="R451" i="8"/>
  <c r="R452" i="8"/>
  <c r="R453" i="8"/>
  <c r="R454" i="8"/>
  <c r="R455" i="8"/>
  <c r="R456" i="8"/>
  <c r="R457" i="8"/>
  <c r="R458" i="8"/>
  <c r="R459" i="8"/>
  <c r="R460" i="8"/>
  <c r="R461" i="8"/>
  <c r="R462" i="8"/>
  <c r="R463" i="8"/>
  <c r="R464" i="8"/>
  <c r="R465" i="8"/>
  <c r="R466" i="8"/>
  <c r="R467" i="8"/>
  <c r="R468" i="8"/>
  <c r="R469" i="8"/>
  <c r="R470" i="8"/>
  <c r="R471" i="8"/>
  <c r="R472" i="8"/>
  <c r="R473" i="8"/>
  <c r="R474" i="8"/>
  <c r="R475" i="8"/>
  <c r="R476" i="8"/>
  <c r="R477" i="8"/>
  <c r="R478" i="8"/>
  <c r="R479" i="8"/>
  <c r="R480" i="8"/>
  <c r="R481" i="8"/>
  <c r="R482" i="8"/>
  <c r="R483" i="8"/>
  <c r="R484" i="8"/>
  <c r="R485" i="8"/>
  <c r="R486" i="8"/>
  <c r="R487" i="8"/>
  <c r="R488" i="8"/>
  <c r="R489" i="8"/>
  <c r="R490" i="8"/>
  <c r="R491" i="8"/>
  <c r="R492" i="8"/>
  <c r="R493" i="8"/>
  <c r="R494" i="8"/>
  <c r="R495" i="8"/>
  <c r="R496" i="8"/>
  <c r="R497" i="8"/>
  <c r="R498" i="8"/>
  <c r="R499" i="8"/>
  <c r="R500" i="8"/>
  <c r="R501" i="8"/>
  <c r="R502" i="8"/>
  <c r="R503" i="8"/>
  <c r="R504" i="8"/>
  <c r="R505" i="8"/>
  <c r="R506" i="8"/>
  <c r="R507" i="8"/>
  <c r="R508" i="8"/>
  <c r="R509" i="8"/>
  <c r="R510" i="8"/>
  <c r="R511" i="8"/>
  <c r="R512" i="8"/>
  <c r="R513" i="8"/>
  <c r="R514" i="8"/>
  <c r="R515" i="8"/>
  <c r="R516" i="8"/>
  <c r="R17" i="8"/>
  <c r="R19" i="50"/>
  <c r="R20" i="50"/>
  <c r="R21" i="50"/>
  <c r="R22" i="50"/>
  <c r="R23" i="50"/>
  <c r="R24" i="50"/>
  <c r="R25" i="50"/>
  <c r="R26" i="50"/>
  <c r="R27" i="50"/>
  <c r="R28" i="50"/>
  <c r="R29" i="50"/>
  <c r="R30" i="50"/>
  <c r="R31" i="50"/>
  <c r="R32" i="50"/>
  <c r="R33" i="50"/>
  <c r="R34" i="50"/>
  <c r="R35" i="50"/>
  <c r="R36" i="50"/>
  <c r="R37" i="50"/>
  <c r="R38" i="50"/>
  <c r="R39" i="50"/>
  <c r="R40" i="50"/>
  <c r="R41" i="50"/>
  <c r="R42" i="50"/>
  <c r="R43" i="50"/>
  <c r="R44" i="50"/>
  <c r="R45" i="50"/>
  <c r="R46" i="50"/>
  <c r="R47" i="50"/>
  <c r="R48" i="50"/>
  <c r="R49" i="50"/>
  <c r="R50" i="50"/>
  <c r="R51" i="50"/>
  <c r="R52" i="50"/>
  <c r="R53" i="50"/>
  <c r="R54" i="50"/>
  <c r="R55" i="50"/>
  <c r="R56" i="50"/>
  <c r="R57" i="50"/>
  <c r="R58" i="50"/>
  <c r="R59" i="50"/>
  <c r="R60" i="50"/>
  <c r="R61" i="50"/>
  <c r="R62" i="50"/>
  <c r="R63" i="50"/>
  <c r="R64" i="50"/>
  <c r="R65" i="50"/>
  <c r="R66" i="50"/>
  <c r="R67" i="50"/>
  <c r="R68" i="50"/>
  <c r="R69" i="50"/>
  <c r="R70" i="50"/>
  <c r="R71" i="50"/>
  <c r="R72" i="50"/>
  <c r="R73" i="50"/>
  <c r="R74" i="50"/>
  <c r="R75" i="50"/>
  <c r="R76" i="50"/>
  <c r="R77" i="50"/>
  <c r="R78" i="50"/>
  <c r="R79" i="50"/>
  <c r="R80" i="50"/>
  <c r="R81" i="50"/>
  <c r="R82" i="50"/>
  <c r="R83" i="50"/>
  <c r="R84" i="50"/>
  <c r="R85" i="50"/>
  <c r="R86" i="50"/>
  <c r="R87" i="50"/>
  <c r="R88" i="50"/>
  <c r="R89" i="50"/>
  <c r="R90" i="50"/>
  <c r="R91" i="50"/>
  <c r="R92" i="50"/>
  <c r="R93" i="50"/>
  <c r="R94" i="50"/>
  <c r="R95" i="50"/>
  <c r="R96" i="50"/>
  <c r="R97" i="50"/>
  <c r="R98" i="50"/>
  <c r="R99" i="50"/>
  <c r="R100" i="50"/>
  <c r="R101" i="50"/>
  <c r="R102" i="50"/>
  <c r="R103" i="50"/>
  <c r="R104" i="50"/>
  <c r="R105" i="50"/>
  <c r="R106" i="50"/>
  <c r="R107" i="50"/>
  <c r="R108" i="50"/>
  <c r="R109" i="50"/>
  <c r="R110" i="50"/>
  <c r="R111" i="50"/>
  <c r="R112" i="50"/>
  <c r="R113" i="50"/>
  <c r="R114" i="50"/>
  <c r="R115" i="50"/>
  <c r="R116" i="50"/>
  <c r="R117" i="50"/>
  <c r="R118" i="50"/>
  <c r="R119" i="50"/>
  <c r="R120" i="50"/>
  <c r="R121" i="50"/>
  <c r="R122" i="50"/>
  <c r="R123" i="50"/>
  <c r="R124" i="50"/>
  <c r="R125" i="50"/>
  <c r="R126" i="50"/>
  <c r="R127" i="50"/>
  <c r="R128" i="50"/>
  <c r="R129" i="50"/>
  <c r="R130" i="50"/>
  <c r="R131" i="50"/>
  <c r="R132" i="50"/>
  <c r="R133" i="50"/>
  <c r="R134" i="50"/>
  <c r="R135" i="50"/>
  <c r="R136" i="50"/>
  <c r="R137" i="50"/>
  <c r="R138" i="50"/>
  <c r="R139" i="50"/>
  <c r="R140" i="50"/>
  <c r="R141" i="50"/>
  <c r="R142" i="50"/>
  <c r="R143" i="50"/>
  <c r="R144" i="50"/>
  <c r="R145" i="50"/>
  <c r="R146" i="50"/>
  <c r="R147" i="50"/>
  <c r="R148" i="50"/>
  <c r="R149" i="50"/>
  <c r="R150" i="50"/>
  <c r="R151" i="50"/>
  <c r="R152" i="50"/>
  <c r="R153" i="50"/>
  <c r="R154" i="50"/>
  <c r="R155" i="50"/>
  <c r="R156" i="50"/>
  <c r="R157" i="50"/>
  <c r="R158" i="50"/>
  <c r="R159" i="50"/>
  <c r="R160" i="50"/>
  <c r="R161" i="50"/>
  <c r="R162" i="50"/>
  <c r="R163" i="50"/>
  <c r="R164" i="50"/>
  <c r="R165" i="50"/>
  <c r="R166" i="50"/>
  <c r="R167" i="50"/>
  <c r="R168" i="50"/>
  <c r="R169" i="50"/>
  <c r="R170" i="50"/>
  <c r="R171" i="50"/>
  <c r="R172" i="50"/>
  <c r="R173" i="50"/>
  <c r="R174" i="50"/>
  <c r="R175" i="50"/>
  <c r="R176" i="50"/>
  <c r="R177" i="50"/>
  <c r="R178" i="50"/>
  <c r="R179" i="50"/>
  <c r="R180" i="50"/>
  <c r="R181" i="50"/>
  <c r="R182" i="50"/>
  <c r="R183" i="50"/>
  <c r="R184" i="50"/>
  <c r="R185" i="50"/>
  <c r="R186" i="50"/>
  <c r="R187" i="50"/>
  <c r="R188" i="50"/>
  <c r="R189" i="50"/>
  <c r="R190" i="50"/>
  <c r="R191" i="50"/>
  <c r="R192" i="50"/>
  <c r="R193" i="50"/>
  <c r="R194" i="50"/>
  <c r="R195" i="50"/>
  <c r="R196" i="50"/>
  <c r="R197" i="50"/>
  <c r="R198" i="50"/>
  <c r="R199" i="50"/>
  <c r="R200" i="50"/>
  <c r="R201" i="50"/>
  <c r="R202" i="50"/>
  <c r="R203" i="50"/>
  <c r="R204" i="50"/>
  <c r="R205" i="50"/>
  <c r="R206" i="50"/>
  <c r="R207" i="50"/>
  <c r="R208" i="50"/>
  <c r="R209" i="50"/>
  <c r="R210" i="50"/>
  <c r="R211" i="50"/>
  <c r="R212" i="50"/>
  <c r="R213" i="50"/>
  <c r="R214" i="50"/>
  <c r="R215" i="50"/>
  <c r="R216" i="50"/>
  <c r="R217" i="50"/>
  <c r="R218" i="50"/>
  <c r="R219" i="50"/>
  <c r="R220" i="50"/>
  <c r="R221" i="50"/>
  <c r="R222" i="50"/>
  <c r="R223" i="50"/>
  <c r="R224" i="50"/>
  <c r="R225" i="50"/>
  <c r="R226" i="50"/>
  <c r="R227" i="50"/>
  <c r="R228" i="50"/>
  <c r="R229" i="50"/>
  <c r="R230" i="50"/>
  <c r="R231" i="50"/>
  <c r="R232" i="50"/>
  <c r="R233" i="50"/>
  <c r="R234" i="50"/>
  <c r="R235" i="50"/>
  <c r="R236" i="50"/>
  <c r="R237" i="50"/>
  <c r="R238" i="50"/>
  <c r="R239" i="50"/>
  <c r="R240" i="50"/>
  <c r="R241" i="50"/>
  <c r="R242" i="50"/>
  <c r="R243" i="50"/>
  <c r="R244" i="50"/>
  <c r="R245" i="50"/>
  <c r="R246" i="50"/>
  <c r="R247" i="50"/>
  <c r="R248" i="50"/>
  <c r="R249" i="50"/>
  <c r="R250" i="50"/>
  <c r="R251" i="50"/>
  <c r="R252" i="50"/>
  <c r="R253" i="50"/>
  <c r="R254" i="50"/>
  <c r="R255" i="50"/>
  <c r="R256" i="50"/>
  <c r="R257" i="50"/>
  <c r="R258" i="50"/>
  <c r="R259" i="50"/>
  <c r="R260" i="50"/>
  <c r="R261" i="50"/>
  <c r="R262" i="50"/>
  <c r="R263" i="50"/>
  <c r="R264" i="50"/>
  <c r="R265" i="50"/>
  <c r="R266" i="50"/>
  <c r="R267" i="50"/>
  <c r="R268" i="50"/>
  <c r="R269" i="50"/>
  <c r="R270" i="50"/>
  <c r="R271" i="50"/>
  <c r="R272" i="50"/>
  <c r="R273" i="50"/>
  <c r="R274" i="50"/>
  <c r="R275" i="50"/>
  <c r="R276" i="50"/>
  <c r="R277" i="50"/>
  <c r="R278" i="50"/>
  <c r="R279" i="50"/>
  <c r="R280" i="50"/>
  <c r="R281" i="50"/>
  <c r="R282" i="50"/>
  <c r="R283" i="50"/>
  <c r="R284" i="50"/>
  <c r="R285" i="50"/>
  <c r="R286" i="50"/>
  <c r="R287" i="50"/>
  <c r="R288" i="50"/>
  <c r="R289" i="50"/>
  <c r="R290" i="50"/>
  <c r="R291" i="50"/>
  <c r="R292" i="50"/>
  <c r="R293" i="50"/>
  <c r="R294" i="50"/>
  <c r="R295" i="50"/>
  <c r="R296" i="50"/>
  <c r="R297" i="50"/>
  <c r="R298" i="50"/>
  <c r="R299" i="50"/>
  <c r="R300" i="50"/>
  <c r="R301" i="50"/>
  <c r="R302" i="50"/>
  <c r="R303" i="50"/>
  <c r="R304" i="50"/>
  <c r="R305" i="50"/>
  <c r="R306" i="50"/>
  <c r="R307" i="50"/>
  <c r="R308" i="50"/>
  <c r="R309" i="50"/>
  <c r="R310" i="50"/>
  <c r="R311" i="50"/>
  <c r="R312" i="50"/>
  <c r="R313" i="50"/>
  <c r="R314" i="50"/>
  <c r="R315" i="50"/>
  <c r="R316" i="50"/>
  <c r="R317" i="50"/>
  <c r="R318" i="50"/>
  <c r="R319" i="50"/>
  <c r="R320" i="50"/>
  <c r="R321" i="50"/>
  <c r="R322" i="50"/>
  <c r="R323" i="50"/>
  <c r="R324" i="50"/>
  <c r="R325" i="50"/>
  <c r="R326" i="50"/>
  <c r="R327" i="50"/>
  <c r="R328" i="50"/>
  <c r="R329" i="50"/>
  <c r="R330" i="50"/>
  <c r="R331" i="50"/>
  <c r="R332" i="50"/>
  <c r="R333" i="50"/>
  <c r="R334" i="50"/>
  <c r="R335" i="50"/>
  <c r="R336" i="50"/>
  <c r="R337" i="50"/>
  <c r="R338" i="50"/>
  <c r="R339" i="50"/>
  <c r="R340" i="50"/>
  <c r="R341" i="50"/>
  <c r="R342" i="50"/>
  <c r="R343" i="50"/>
  <c r="R344" i="50"/>
  <c r="R345" i="50"/>
  <c r="R346" i="50"/>
  <c r="R347" i="50"/>
  <c r="R348" i="50"/>
  <c r="R349" i="50"/>
  <c r="R350" i="50"/>
  <c r="R351" i="50"/>
  <c r="R352" i="50"/>
  <c r="R353" i="50"/>
  <c r="R354" i="50"/>
  <c r="R355" i="50"/>
  <c r="R356" i="50"/>
  <c r="R357" i="50"/>
  <c r="R358" i="50"/>
  <c r="R359" i="50"/>
  <c r="R360" i="50"/>
  <c r="R361" i="50"/>
  <c r="R362" i="50"/>
  <c r="R363" i="50"/>
  <c r="R364" i="50"/>
  <c r="R365" i="50"/>
  <c r="R366" i="50"/>
  <c r="R367" i="50"/>
  <c r="R368" i="50"/>
  <c r="R369" i="50"/>
  <c r="R370" i="50"/>
  <c r="R371" i="50"/>
  <c r="R372" i="50"/>
  <c r="R373" i="50"/>
  <c r="R374" i="50"/>
  <c r="R375" i="50"/>
  <c r="R376" i="50"/>
  <c r="R377" i="50"/>
  <c r="R378" i="50"/>
  <c r="R379" i="50"/>
  <c r="R380" i="50"/>
  <c r="R381" i="50"/>
  <c r="R382" i="50"/>
  <c r="R383" i="50"/>
  <c r="R384" i="50"/>
  <c r="R385" i="50"/>
  <c r="R386" i="50"/>
  <c r="R387" i="50"/>
  <c r="R388" i="50"/>
  <c r="R389" i="50"/>
  <c r="R390" i="50"/>
  <c r="R391" i="50"/>
  <c r="R392" i="50"/>
  <c r="R393" i="50"/>
  <c r="R394" i="50"/>
  <c r="R395" i="50"/>
  <c r="R396" i="50"/>
  <c r="R397" i="50"/>
  <c r="R398" i="50"/>
  <c r="R399" i="50"/>
  <c r="R400" i="50"/>
  <c r="R401" i="50"/>
  <c r="R402" i="50"/>
  <c r="R403" i="50"/>
  <c r="R404" i="50"/>
  <c r="R405" i="50"/>
  <c r="R406" i="50"/>
  <c r="R407" i="50"/>
  <c r="R408" i="50"/>
  <c r="R409" i="50"/>
  <c r="R410" i="50"/>
  <c r="R411" i="50"/>
  <c r="R412" i="50"/>
  <c r="R413" i="50"/>
  <c r="R414" i="50"/>
  <c r="R415" i="50"/>
  <c r="R416" i="50"/>
  <c r="R417" i="50"/>
  <c r="R418" i="50"/>
  <c r="R419" i="50"/>
  <c r="R420" i="50"/>
  <c r="R421" i="50"/>
  <c r="R422" i="50"/>
  <c r="R423" i="50"/>
  <c r="R424" i="50"/>
  <c r="R425" i="50"/>
  <c r="R426" i="50"/>
  <c r="R427" i="50"/>
  <c r="R428" i="50"/>
  <c r="R429" i="50"/>
  <c r="R430" i="50"/>
  <c r="R431" i="50"/>
  <c r="R432" i="50"/>
  <c r="R433" i="50"/>
  <c r="R434" i="50"/>
  <c r="R435" i="50"/>
  <c r="R436" i="50"/>
  <c r="R437" i="50"/>
  <c r="R438" i="50"/>
  <c r="R439" i="50"/>
  <c r="R440" i="50"/>
  <c r="R441" i="50"/>
  <c r="R442" i="50"/>
  <c r="R443" i="50"/>
  <c r="R444" i="50"/>
  <c r="R445" i="50"/>
  <c r="R446" i="50"/>
  <c r="R447" i="50"/>
  <c r="R448" i="50"/>
  <c r="R449" i="50"/>
  <c r="R450" i="50"/>
  <c r="R451" i="50"/>
  <c r="R452" i="50"/>
  <c r="R453" i="50"/>
  <c r="R454" i="50"/>
  <c r="R455" i="50"/>
  <c r="R456" i="50"/>
  <c r="R457" i="50"/>
  <c r="R458" i="50"/>
  <c r="R459" i="50"/>
  <c r="R460" i="50"/>
  <c r="R461" i="50"/>
  <c r="R462" i="50"/>
  <c r="R463" i="50"/>
  <c r="R464" i="50"/>
  <c r="R465" i="50"/>
  <c r="R466" i="50"/>
  <c r="R467" i="50"/>
  <c r="R468" i="50"/>
  <c r="R469" i="50"/>
  <c r="R470" i="50"/>
  <c r="R471" i="50"/>
  <c r="R472" i="50"/>
  <c r="R473" i="50"/>
  <c r="R474" i="50"/>
  <c r="R475" i="50"/>
  <c r="R476" i="50"/>
  <c r="R477" i="50"/>
  <c r="R478" i="50"/>
  <c r="R479" i="50"/>
  <c r="R480" i="50"/>
  <c r="R481" i="50"/>
  <c r="R482" i="50"/>
  <c r="R483" i="50"/>
  <c r="R484" i="50"/>
  <c r="R485" i="50"/>
  <c r="R486" i="50"/>
  <c r="R487" i="50"/>
  <c r="R488" i="50"/>
  <c r="R489" i="50"/>
  <c r="R490" i="50"/>
  <c r="R491" i="50"/>
  <c r="R492" i="50"/>
  <c r="R493" i="50"/>
  <c r="R494" i="50"/>
  <c r="R495" i="50"/>
  <c r="R496" i="50"/>
  <c r="R497" i="50"/>
  <c r="R498" i="50"/>
  <c r="R499" i="50"/>
  <c r="R500" i="50"/>
  <c r="R501" i="50"/>
  <c r="R502" i="50"/>
  <c r="R503" i="50"/>
  <c r="R504" i="50"/>
  <c r="R505" i="50"/>
  <c r="R506" i="50"/>
  <c r="R507" i="50"/>
  <c r="R508" i="50"/>
  <c r="R509" i="50"/>
  <c r="R510" i="50"/>
  <c r="R511" i="50"/>
  <c r="R512" i="50"/>
  <c r="R513" i="50"/>
  <c r="R514" i="50"/>
  <c r="R515" i="50"/>
  <c r="R516" i="50"/>
  <c r="R18" i="50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2" i="9"/>
  <c r="R33" i="9"/>
  <c r="R34" i="9"/>
  <c r="R35" i="9"/>
  <c r="R36" i="9"/>
  <c r="R37" i="9"/>
  <c r="R38" i="9"/>
  <c r="R39" i="9"/>
  <c r="R40" i="9"/>
  <c r="R41" i="9"/>
  <c r="R42" i="9"/>
  <c r="R43" i="9"/>
  <c r="R44" i="9"/>
  <c r="R45" i="9"/>
  <c r="R46" i="9"/>
  <c r="R47" i="9"/>
  <c r="R48" i="9"/>
  <c r="R49" i="9"/>
  <c r="R50" i="9"/>
  <c r="R51" i="9"/>
  <c r="R52" i="9"/>
  <c r="R53" i="9"/>
  <c r="R54" i="9"/>
  <c r="R55" i="9"/>
  <c r="R56" i="9"/>
  <c r="R57" i="9"/>
  <c r="R58" i="9"/>
  <c r="R59" i="9"/>
  <c r="R60" i="9"/>
  <c r="R61" i="9"/>
  <c r="R62" i="9"/>
  <c r="R63" i="9"/>
  <c r="R64" i="9"/>
  <c r="R65" i="9"/>
  <c r="R66" i="9"/>
  <c r="R67" i="9"/>
  <c r="R68" i="9"/>
  <c r="R69" i="9"/>
  <c r="R70" i="9"/>
  <c r="R71" i="9"/>
  <c r="R72" i="9"/>
  <c r="R73" i="9"/>
  <c r="R74" i="9"/>
  <c r="R75" i="9"/>
  <c r="R76" i="9"/>
  <c r="R77" i="9"/>
  <c r="R78" i="9"/>
  <c r="R79" i="9"/>
  <c r="R80" i="9"/>
  <c r="R81" i="9"/>
  <c r="R82" i="9"/>
  <c r="R83" i="9"/>
  <c r="R84" i="9"/>
  <c r="R85" i="9"/>
  <c r="R86" i="9"/>
  <c r="R87" i="9"/>
  <c r="R88" i="9"/>
  <c r="R89" i="9"/>
  <c r="R90" i="9"/>
  <c r="R91" i="9"/>
  <c r="R92" i="9"/>
  <c r="R93" i="9"/>
  <c r="R94" i="9"/>
  <c r="R95" i="9"/>
  <c r="R96" i="9"/>
  <c r="R97" i="9"/>
  <c r="R98" i="9"/>
  <c r="R99" i="9"/>
  <c r="R100" i="9"/>
  <c r="R101" i="9"/>
  <c r="R102" i="9"/>
  <c r="R103" i="9"/>
  <c r="R104" i="9"/>
  <c r="R105" i="9"/>
  <c r="R106" i="9"/>
  <c r="R107" i="9"/>
  <c r="R108" i="9"/>
  <c r="R109" i="9"/>
  <c r="R110" i="9"/>
  <c r="R111" i="9"/>
  <c r="R112" i="9"/>
  <c r="R113" i="9"/>
  <c r="R114" i="9"/>
  <c r="R115" i="9"/>
  <c r="R116" i="9"/>
  <c r="R117" i="9"/>
  <c r="R118" i="9"/>
  <c r="R119" i="9"/>
  <c r="R120" i="9"/>
  <c r="R121" i="9"/>
  <c r="R122" i="9"/>
  <c r="R123" i="9"/>
  <c r="R124" i="9"/>
  <c r="R125" i="9"/>
  <c r="R126" i="9"/>
  <c r="R127" i="9"/>
  <c r="R128" i="9"/>
  <c r="R129" i="9"/>
  <c r="R130" i="9"/>
  <c r="R131" i="9"/>
  <c r="R132" i="9"/>
  <c r="R133" i="9"/>
  <c r="R134" i="9"/>
  <c r="R135" i="9"/>
  <c r="R136" i="9"/>
  <c r="R137" i="9"/>
  <c r="R138" i="9"/>
  <c r="R139" i="9"/>
  <c r="R140" i="9"/>
  <c r="R141" i="9"/>
  <c r="R142" i="9"/>
  <c r="R143" i="9"/>
  <c r="R144" i="9"/>
  <c r="R145" i="9"/>
  <c r="R146" i="9"/>
  <c r="R147" i="9"/>
  <c r="R148" i="9"/>
  <c r="R149" i="9"/>
  <c r="R150" i="9"/>
  <c r="R151" i="9"/>
  <c r="R152" i="9"/>
  <c r="R153" i="9"/>
  <c r="R154" i="9"/>
  <c r="R155" i="9"/>
  <c r="R156" i="9"/>
  <c r="R157" i="9"/>
  <c r="R158" i="9"/>
  <c r="R159" i="9"/>
  <c r="R160" i="9"/>
  <c r="R161" i="9"/>
  <c r="R162" i="9"/>
  <c r="R163" i="9"/>
  <c r="R164" i="9"/>
  <c r="R165" i="9"/>
  <c r="R166" i="9"/>
  <c r="R167" i="9"/>
  <c r="R168" i="9"/>
  <c r="R169" i="9"/>
  <c r="R170" i="9"/>
  <c r="R171" i="9"/>
  <c r="R172" i="9"/>
  <c r="R173" i="9"/>
  <c r="R174" i="9"/>
  <c r="R175" i="9"/>
  <c r="R176" i="9"/>
  <c r="R177" i="9"/>
  <c r="R178" i="9"/>
  <c r="R179" i="9"/>
  <c r="R180" i="9"/>
  <c r="R181" i="9"/>
  <c r="R182" i="9"/>
  <c r="R183" i="9"/>
  <c r="R184" i="9"/>
  <c r="R185" i="9"/>
  <c r="R186" i="9"/>
  <c r="R187" i="9"/>
  <c r="R188" i="9"/>
  <c r="R189" i="9"/>
  <c r="R190" i="9"/>
  <c r="R191" i="9"/>
  <c r="R192" i="9"/>
  <c r="R193" i="9"/>
  <c r="R194" i="9"/>
  <c r="R195" i="9"/>
  <c r="R196" i="9"/>
  <c r="R197" i="9"/>
  <c r="R198" i="9"/>
  <c r="R199" i="9"/>
  <c r="R200" i="9"/>
  <c r="R201" i="9"/>
  <c r="R202" i="9"/>
  <c r="R203" i="9"/>
  <c r="R204" i="9"/>
  <c r="R205" i="9"/>
  <c r="R206" i="9"/>
  <c r="R207" i="9"/>
  <c r="R208" i="9"/>
  <c r="R209" i="9"/>
  <c r="R210" i="9"/>
  <c r="R211" i="9"/>
  <c r="R212" i="9"/>
  <c r="R213" i="9"/>
  <c r="R214" i="9"/>
  <c r="R215" i="9"/>
  <c r="R216" i="9"/>
  <c r="R217" i="9"/>
  <c r="R218" i="9"/>
  <c r="R219" i="9"/>
  <c r="R220" i="9"/>
  <c r="R221" i="9"/>
  <c r="R222" i="9"/>
  <c r="R223" i="9"/>
  <c r="R224" i="9"/>
  <c r="R225" i="9"/>
  <c r="R226" i="9"/>
  <c r="R227" i="9"/>
  <c r="R228" i="9"/>
  <c r="R229" i="9"/>
  <c r="R230" i="9"/>
  <c r="R231" i="9"/>
  <c r="R232" i="9"/>
  <c r="R233" i="9"/>
  <c r="R234" i="9"/>
  <c r="R235" i="9"/>
  <c r="R236" i="9"/>
  <c r="R237" i="9"/>
  <c r="R238" i="9"/>
  <c r="R239" i="9"/>
  <c r="R240" i="9"/>
  <c r="R241" i="9"/>
  <c r="R242" i="9"/>
  <c r="R243" i="9"/>
  <c r="R244" i="9"/>
  <c r="R245" i="9"/>
  <c r="R246" i="9"/>
  <c r="R247" i="9"/>
  <c r="R248" i="9"/>
  <c r="R249" i="9"/>
  <c r="R250" i="9"/>
  <c r="R251" i="9"/>
  <c r="R252" i="9"/>
  <c r="R253" i="9"/>
  <c r="R254" i="9"/>
  <c r="R255" i="9"/>
  <c r="R256" i="9"/>
  <c r="R257" i="9"/>
  <c r="R258" i="9"/>
  <c r="R259" i="9"/>
  <c r="R260" i="9"/>
  <c r="R261" i="9"/>
  <c r="R262" i="9"/>
  <c r="R263" i="9"/>
  <c r="R264" i="9"/>
  <c r="R265" i="9"/>
  <c r="R266" i="9"/>
  <c r="R267" i="9"/>
  <c r="R268" i="9"/>
  <c r="R269" i="9"/>
  <c r="R270" i="9"/>
  <c r="R271" i="9"/>
  <c r="R272" i="9"/>
  <c r="R273" i="9"/>
  <c r="R274" i="9"/>
  <c r="R275" i="9"/>
  <c r="R276" i="9"/>
  <c r="R277" i="9"/>
  <c r="R278" i="9"/>
  <c r="R279" i="9"/>
  <c r="R280" i="9"/>
  <c r="R281" i="9"/>
  <c r="R282" i="9"/>
  <c r="R283" i="9"/>
  <c r="R284" i="9"/>
  <c r="R285" i="9"/>
  <c r="R286" i="9"/>
  <c r="R287" i="9"/>
  <c r="R288" i="9"/>
  <c r="R289" i="9"/>
  <c r="R290" i="9"/>
  <c r="R291" i="9"/>
  <c r="R292" i="9"/>
  <c r="R293" i="9"/>
  <c r="R294" i="9"/>
  <c r="R295" i="9"/>
  <c r="R296" i="9"/>
  <c r="R297" i="9"/>
  <c r="R298" i="9"/>
  <c r="R299" i="9"/>
  <c r="R300" i="9"/>
  <c r="R301" i="9"/>
  <c r="R302" i="9"/>
  <c r="R303" i="9"/>
  <c r="R304" i="9"/>
  <c r="R305" i="9"/>
  <c r="R306" i="9"/>
  <c r="R307" i="9"/>
  <c r="R308" i="9"/>
  <c r="R309" i="9"/>
  <c r="R310" i="9"/>
  <c r="R311" i="9"/>
  <c r="R312" i="9"/>
  <c r="R313" i="9"/>
  <c r="R314" i="9"/>
  <c r="R315" i="9"/>
  <c r="R316" i="9"/>
  <c r="R317" i="9"/>
  <c r="R318" i="9"/>
  <c r="R319" i="9"/>
  <c r="R320" i="9"/>
  <c r="R321" i="9"/>
  <c r="R322" i="9"/>
  <c r="R323" i="9"/>
  <c r="R324" i="9"/>
  <c r="R325" i="9"/>
  <c r="R326" i="9"/>
  <c r="R327" i="9"/>
  <c r="R328" i="9"/>
  <c r="R329" i="9"/>
  <c r="R330" i="9"/>
  <c r="R331" i="9"/>
  <c r="R332" i="9"/>
  <c r="R333" i="9"/>
  <c r="R334" i="9"/>
  <c r="R335" i="9"/>
  <c r="R336" i="9"/>
  <c r="R337" i="9"/>
  <c r="R338" i="9"/>
  <c r="R339" i="9"/>
  <c r="R340" i="9"/>
  <c r="R341" i="9"/>
  <c r="R342" i="9"/>
  <c r="R343" i="9"/>
  <c r="R344" i="9"/>
  <c r="R345" i="9"/>
  <c r="R346" i="9"/>
  <c r="R347" i="9"/>
  <c r="R348" i="9"/>
  <c r="R349" i="9"/>
  <c r="R350" i="9"/>
  <c r="R351" i="9"/>
  <c r="R352" i="9"/>
  <c r="R353" i="9"/>
  <c r="R354" i="9"/>
  <c r="R355" i="9"/>
  <c r="R356" i="9"/>
  <c r="R357" i="9"/>
  <c r="R358" i="9"/>
  <c r="R359" i="9"/>
  <c r="R360" i="9"/>
  <c r="R361" i="9"/>
  <c r="R362" i="9"/>
  <c r="R363" i="9"/>
  <c r="R364" i="9"/>
  <c r="R365" i="9"/>
  <c r="R366" i="9"/>
  <c r="R367" i="9"/>
  <c r="R368" i="9"/>
  <c r="R369" i="9"/>
  <c r="R370" i="9"/>
  <c r="R371" i="9"/>
  <c r="R372" i="9"/>
  <c r="R373" i="9"/>
  <c r="R374" i="9"/>
  <c r="R375" i="9"/>
  <c r="R376" i="9"/>
  <c r="R377" i="9"/>
  <c r="R378" i="9"/>
  <c r="R379" i="9"/>
  <c r="R380" i="9"/>
  <c r="R381" i="9"/>
  <c r="R382" i="9"/>
  <c r="R383" i="9"/>
  <c r="R384" i="9"/>
  <c r="R385" i="9"/>
  <c r="R386" i="9"/>
  <c r="R387" i="9"/>
  <c r="R388" i="9"/>
  <c r="R389" i="9"/>
  <c r="R390" i="9"/>
  <c r="R391" i="9"/>
  <c r="R392" i="9"/>
  <c r="R393" i="9"/>
  <c r="R394" i="9"/>
  <c r="R395" i="9"/>
  <c r="R396" i="9"/>
  <c r="R397" i="9"/>
  <c r="R398" i="9"/>
  <c r="R399" i="9"/>
  <c r="R400" i="9"/>
  <c r="R401" i="9"/>
  <c r="R402" i="9"/>
  <c r="R403" i="9"/>
  <c r="R404" i="9"/>
  <c r="R405" i="9"/>
  <c r="R406" i="9"/>
  <c r="R407" i="9"/>
  <c r="R408" i="9"/>
  <c r="R409" i="9"/>
  <c r="R410" i="9"/>
  <c r="R411" i="9"/>
  <c r="R412" i="9"/>
  <c r="R413" i="9"/>
  <c r="R414" i="9"/>
  <c r="R415" i="9"/>
  <c r="R416" i="9"/>
  <c r="R417" i="9"/>
  <c r="R418" i="9"/>
  <c r="R419" i="9"/>
  <c r="R420" i="9"/>
  <c r="R421" i="9"/>
  <c r="R422" i="9"/>
  <c r="R423" i="9"/>
  <c r="R424" i="9"/>
  <c r="R425" i="9"/>
  <c r="R426" i="9"/>
  <c r="R427" i="9"/>
  <c r="R428" i="9"/>
  <c r="R429" i="9"/>
  <c r="R430" i="9"/>
  <c r="R431" i="9"/>
  <c r="R432" i="9"/>
  <c r="R433" i="9"/>
  <c r="R434" i="9"/>
  <c r="R435" i="9"/>
  <c r="R436" i="9"/>
  <c r="R437" i="9"/>
  <c r="R438" i="9"/>
  <c r="R439" i="9"/>
  <c r="R440" i="9"/>
  <c r="R441" i="9"/>
  <c r="R442" i="9"/>
  <c r="R443" i="9"/>
  <c r="R444" i="9"/>
  <c r="R445" i="9"/>
  <c r="R446" i="9"/>
  <c r="R447" i="9"/>
  <c r="R448" i="9"/>
  <c r="R449" i="9"/>
  <c r="R450" i="9"/>
  <c r="R451" i="9"/>
  <c r="R452" i="9"/>
  <c r="R453" i="9"/>
  <c r="R454" i="9"/>
  <c r="R455" i="9"/>
  <c r="R456" i="9"/>
  <c r="R457" i="9"/>
  <c r="R458" i="9"/>
  <c r="R459" i="9"/>
  <c r="R460" i="9"/>
  <c r="R461" i="9"/>
  <c r="R462" i="9"/>
  <c r="R463" i="9"/>
  <c r="R464" i="9"/>
  <c r="R465" i="9"/>
  <c r="R466" i="9"/>
  <c r="R467" i="9"/>
  <c r="R468" i="9"/>
  <c r="R469" i="9"/>
  <c r="R470" i="9"/>
  <c r="R471" i="9"/>
  <c r="R472" i="9"/>
  <c r="R473" i="9"/>
  <c r="R474" i="9"/>
  <c r="R475" i="9"/>
  <c r="R476" i="9"/>
  <c r="R477" i="9"/>
  <c r="R478" i="9"/>
  <c r="R479" i="9"/>
  <c r="R480" i="9"/>
  <c r="R481" i="9"/>
  <c r="R482" i="9"/>
  <c r="R483" i="9"/>
  <c r="R484" i="9"/>
  <c r="R485" i="9"/>
  <c r="R486" i="9"/>
  <c r="R487" i="9"/>
  <c r="R488" i="9"/>
  <c r="R489" i="9"/>
  <c r="R490" i="9"/>
  <c r="R491" i="9"/>
  <c r="R492" i="9"/>
  <c r="R493" i="9"/>
  <c r="R494" i="9"/>
  <c r="R495" i="9"/>
  <c r="R496" i="9"/>
  <c r="R497" i="9"/>
  <c r="R498" i="9"/>
  <c r="R499" i="9"/>
  <c r="R500" i="9"/>
  <c r="R501" i="9"/>
  <c r="R502" i="9"/>
  <c r="R503" i="9"/>
  <c r="R504" i="9"/>
  <c r="R505" i="9"/>
  <c r="R506" i="9"/>
  <c r="R507" i="9"/>
  <c r="R508" i="9"/>
  <c r="R509" i="9"/>
  <c r="R510" i="9"/>
  <c r="R511" i="9"/>
  <c r="R512" i="9"/>
  <c r="R513" i="9"/>
  <c r="R514" i="9"/>
  <c r="R515" i="9"/>
  <c r="R516" i="9"/>
  <c r="R17" i="9"/>
  <c r="R19" i="49"/>
  <c r="R20" i="49"/>
  <c r="R21" i="49"/>
  <c r="R22" i="49"/>
  <c r="R23" i="49"/>
  <c r="R24" i="49"/>
  <c r="R25" i="49"/>
  <c r="R26" i="49"/>
  <c r="R27" i="49"/>
  <c r="R28" i="49"/>
  <c r="R29" i="49"/>
  <c r="R30" i="49"/>
  <c r="R31" i="49"/>
  <c r="R32" i="49"/>
  <c r="R33" i="49"/>
  <c r="R34" i="49"/>
  <c r="R35" i="49"/>
  <c r="R36" i="49"/>
  <c r="R37" i="49"/>
  <c r="R38" i="49"/>
  <c r="R39" i="49"/>
  <c r="R40" i="49"/>
  <c r="R41" i="49"/>
  <c r="R42" i="49"/>
  <c r="R43" i="49"/>
  <c r="R44" i="49"/>
  <c r="R45" i="49"/>
  <c r="R46" i="49"/>
  <c r="R47" i="49"/>
  <c r="R48" i="49"/>
  <c r="R49" i="49"/>
  <c r="R50" i="49"/>
  <c r="R51" i="49"/>
  <c r="R52" i="49"/>
  <c r="R53" i="49"/>
  <c r="R54" i="49"/>
  <c r="R55" i="49"/>
  <c r="R56" i="49"/>
  <c r="R57" i="49"/>
  <c r="R58" i="49"/>
  <c r="R59" i="49"/>
  <c r="R60" i="49"/>
  <c r="R61" i="49"/>
  <c r="R62" i="49"/>
  <c r="R63" i="49"/>
  <c r="R64" i="49"/>
  <c r="R65" i="49"/>
  <c r="R66" i="49"/>
  <c r="R67" i="49"/>
  <c r="R68" i="49"/>
  <c r="R69" i="49"/>
  <c r="R70" i="49"/>
  <c r="R71" i="49"/>
  <c r="R72" i="49"/>
  <c r="R73" i="49"/>
  <c r="R74" i="49"/>
  <c r="R75" i="49"/>
  <c r="R76" i="49"/>
  <c r="R77" i="49"/>
  <c r="R78" i="49"/>
  <c r="R79" i="49"/>
  <c r="R80" i="49"/>
  <c r="R81" i="49"/>
  <c r="R82" i="49"/>
  <c r="R83" i="49"/>
  <c r="R84" i="49"/>
  <c r="R85" i="49"/>
  <c r="R86" i="49"/>
  <c r="R87" i="49"/>
  <c r="R88" i="49"/>
  <c r="R89" i="49"/>
  <c r="R90" i="49"/>
  <c r="R91" i="49"/>
  <c r="R92" i="49"/>
  <c r="R93" i="49"/>
  <c r="R94" i="49"/>
  <c r="R95" i="49"/>
  <c r="R96" i="49"/>
  <c r="R97" i="49"/>
  <c r="R98" i="49"/>
  <c r="R99" i="49"/>
  <c r="R100" i="49"/>
  <c r="R101" i="49"/>
  <c r="R102" i="49"/>
  <c r="R103" i="49"/>
  <c r="R104" i="49"/>
  <c r="R105" i="49"/>
  <c r="R106" i="49"/>
  <c r="R107" i="49"/>
  <c r="R108" i="49"/>
  <c r="R109" i="49"/>
  <c r="R110" i="49"/>
  <c r="R111" i="49"/>
  <c r="R112" i="49"/>
  <c r="R113" i="49"/>
  <c r="R114" i="49"/>
  <c r="R115" i="49"/>
  <c r="R116" i="49"/>
  <c r="R117" i="49"/>
  <c r="R118" i="49"/>
  <c r="R119" i="49"/>
  <c r="R120" i="49"/>
  <c r="R121" i="49"/>
  <c r="R122" i="49"/>
  <c r="R123" i="49"/>
  <c r="R124" i="49"/>
  <c r="R125" i="49"/>
  <c r="R126" i="49"/>
  <c r="R127" i="49"/>
  <c r="R128" i="49"/>
  <c r="R129" i="49"/>
  <c r="R130" i="49"/>
  <c r="R131" i="49"/>
  <c r="R132" i="49"/>
  <c r="R133" i="49"/>
  <c r="R134" i="49"/>
  <c r="R135" i="49"/>
  <c r="R136" i="49"/>
  <c r="R137" i="49"/>
  <c r="R138" i="49"/>
  <c r="R139" i="49"/>
  <c r="R140" i="49"/>
  <c r="R141" i="49"/>
  <c r="R142" i="49"/>
  <c r="R143" i="49"/>
  <c r="R144" i="49"/>
  <c r="R145" i="49"/>
  <c r="R146" i="49"/>
  <c r="R147" i="49"/>
  <c r="R148" i="49"/>
  <c r="R149" i="49"/>
  <c r="R150" i="49"/>
  <c r="R151" i="49"/>
  <c r="R152" i="49"/>
  <c r="R153" i="49"/>
  <c r="R154" i="49"/>
  <c r="R155" i="49"/>
  <c r="R156" i="49"/>
  <c r="R157" i="49"/>
  <c r="R158" i="49"/>
  <c r="R159" i="49"/>
  <c r="R160" i="49"/>
  <c r="R161" i="49"/>
  <c r="R162" i="49"/>
  <c r="R163" i="49"/>
  <c r="R164" i="49"/>
  <c r="R165" i="49"/>
  <c r="R166" i="49"/>
  <c r="R167" i="49"/>
  <c r="R168" i="49"/>
  <c r="R169" i="49"/>
  <c r="R170" i="49"/>
  <c r="R171" i="49"/>
  <c r="R172" i="49"/>
  <c r="R173" i="49"/>
  <c r="R174" i="49"/>
  <c r="R175" i="49"/>
  <c r="R176" i="49"/>
  <c r="R177" i="49"/>
  <c r="R178" i="49"/>
  <c r="R179" i="49"/>
  <c r="R180" i="49"/>
  <c r="R181" i="49"/>
  <c r="R182" i="49"/>
  <c r="R183" i="49"/>
  <c r="R184" i="49"/>
  <c r="R185" i="49"/>
  <c r="R186" i="49"/>
  <c r="R187" i="49"/>
  <c r="R188" i="49"/>
  <c r="R189" i="49"/>
  <c r="R190" i="49"/>
  <c r="R191" i="49"/>
  <c r="R192" i="49"/>
  <c r="R193" i="49"/>
  <c r="R194" i="49"/>
  <c r="R195" i="49"/>
  <c r="R196" i="49"/>
  <c r="R197" i="49"/>
  <c r="R198" i="49"/>
  <c r="R199" i="49"/>
  <c r="R200" i="49"/>
  <c r="R201" i="49"/>
  <c r="R202" i="49"/>
  <c r="R203" i="49"/>
  <c r="R204" i="49"/>
  <c r="R205" i="49"/>
  <c r="R206" i="49"/>
  <c r="R207" i="49"/>
  <c r="R208" i="49"/>
  <c r="R209" i="49"/>
  <c r="R210" i="49"/>
  <c r="R211" i="49"/>
  <c r="R212" i="49"/>
  <c r="R213" i="49"/>
  <c r="R214" i="49"/>
  <c r="R215" i="49"/>
  <c r="R216" i="49"/>
  <c r="R217" i="49"/>
  <c r="R218" i="49"/>
  <c r="R219" i="49"/>
  <c r="R220" i="49"/>
  <c r="R221" i="49"/>
  <c r="R222" i="49"/>
  <c r="R223" i="49"/>
  <c r="R224" i="49"/>
  <c r="R225" i="49"/>
  <c r="R226" i="49"/>
  <c r="R227" i="49"/>
  <c r="R228" i="49"/>
  <c r="R229" i="49"/>
  <c r="R230" i="49"/>
  <c r="R231" i="49"/>
  <c r="R232" i="49"/>
  <c r="R233" i="49"/>
  <c r="R234" i="49"/>
  <c r="R235" i="49"/>
  <c r="R236" i="49"/>
  <c r="R237" i="49"/>
  <c r="R238" i="49"/>
  <c r="R239" i="49"/>
  <c r="R240" i="49"/>
  <c r="R241" i="49"/>
  <c r="R242" i="49"/>
  <c r="R243" i="49"/>
  <c r="R244" i="49"/>
  <c r="R245" i="49"/>
  <c r="R246" i="49"/>
  <c r="R247" i="49"/>
  <c r="R248" i="49"/>
  <c r="R249" i="49"/>
  <c r="R250" i="49"/>
  <c r="R251" i="49"/>
  <c r="R252" i="49"/>
  <c r="R253" i="49"/>
  <c r="R254" i="49"/>
  <c r="R255" i="49"/>
  <c r="R256" i="49"/>
  <c r="R257" i="49"/>
  <c r="R258" i="49"/>
  <c r="R259" i="49"/>
  <c r="R260" i="49"/>
  <c r="R261" i="49"/>
  <c r="R262" i="49"/>
  <c r="R263" i="49"/>
  <c r="R264" i="49"/>
  <c r="R265" i="49"/>
  <c r="R266" i="49"/>
  <c r="R267" i="49"/>
  <c r="R268" i="49"/>
  <c r="R269" i="49"/>
  <c r="R270" i="49"/>
  <c r="R271" i="49"/>
  <c r="R272" i="49"/>
  <c r="R273" i="49"/>
  <c r="R274" i="49"/>
  <c r="R275" i="49"/>
  <c r="R276" i="49"/>
  <c r="R277" i="49"/>
  <c r="R278" i="49"/>
  <c r="R279" i="49"/>
  <c r="R280" i="49"/>
  <c r="R281" i="49"/>
  <c r="R282" i="49"/>
  <c r="R283" i="49"/>
  <c r="R284" i="49"/>
  <c r="R285" i="49"/>
  <c r="R286" i="49"/>
  <c r="R287" i="49"/>
  <c r="R288" i="49"/>
  <c r="R289" i="49"/>
  <c r="R290" i="49"/>
  <c r="R291" i="49"/>
  <c r="R292" i="49"/>
  <c r="R293" i="49"/>
  <c r="R294" i="49"/>
  <c r="R295" i="49"/>
  <c r="R296" i="49"/>
  <c r="R297" i="49"/>
  <c r="R298" i="49"/>
  <c r="R299" i="49"/>
  <c r="R300" i="49"/>
  <c r="R301" i="49"/>
  <c r="R302" i="49"/>
  <c r="R303" i="49"/>
  <c r="R304" i="49"/>
  <c r="R305" i="49"/>
  <c r="R306" i="49"/>
  <c r="R307" i="49"/>
  <c r="R308" i="49"/>
  <c r="R309" i="49"/>
  <c r="R310" i="49"/>
  <c r="R311" i="49"/>
  <c r="R312" i="49"/>
  <c r="R313" i="49"/>
  <c r="R314" i="49"/>
  <c r="R315" i="49"/>
  <c r="R316" i="49"/>
  <c r="R317" i="49"/>
  <c r="R318" i="49"/>
  <c r="R319" i="49"/>
  <c r="R320" i="49"/>
  <c r="R321" i="49"/>
  <c r="R322" i="49"/>
  <c r="R323" i="49"/>
  <c r="R324" i="49"/>
  <c r="R325" i="49"/>
  <c r="R326" i="49"/>
  <c r="R327" i="49"/>
  <c r="R328" i="49"/>
  <c r="R329" i="49"/>
  <c r="R330" i="49"/>
  <c r="R331" i="49"/>
  <c r="R332" i="49"/>
  <c r="R333" i="49"/>
  <c r="R334" i="49"/>
  <c r="R335" i="49"/>
  <c r="R336" i="49"/>
  <c r="R337" i="49"/>
  <c r="R338" i="49"/>
  <c r="R339" i="49"/>
  <c r="R340" i="49"/>
  <c r="R341" i="49"/>
  <c r="R342" i="49"/>
  <c r="R343" i="49"/>
  <c r="R344" i="49"/>
  <c r="R345" i="49"/>
  <c r="R346" i="49"/>
  <c r="R347" i="49"/>
  <c r="R348" i="49"/>
  <c r="R349" i="49"/>
  <c r="R350" i="49"/>
  <c r="R351" i="49"/>
  <c r="R352" i="49"/>
  <c r="R353" i="49"/>
  <c r="R354" i="49"/>
  <c r="R355" i="49"/>
  <c r="R356" i="49"/>
  <c r="R357" i="49"/>
  <c r="R358" i="49"/>
  <c r="R359" i="49"/>
  <c r="R360" i="49"/>
  <c r="R361" i="49"/>
  <c r="R362" i="49"/>
  <c r="R363" i="49"/>
  <c r="R364" i="49"/>
  <c r="R365" i="49"/>
  <c r="R366" i="49"/>
  <c r="R367" i="49"/>
  <c r="R368" i="49"/>
  <c r="R369" i="49"/>
  <c r="R370" i="49"/>
  <c r="R371" i="49"/>
  <c r="R372" i="49"/>
  <c r="R373" i="49"/>
  <c r="R374" i="49"/>
  <c r="R375" i="49"/>
  <c r="R376" i="49"/>
  <c r="R377" i="49"/>
  <c r="R378" i="49"/>
  <c r="R379" i="49"/>
  <c r="R380" i="49"/>
  <c r="R381" i="49"/>
  <c r="R382" i="49"/>
  <c r="R383" i="49"/>
  <c r="R384" i="49"/>
  <c r="R385" i="49"/>
  <c r="R386" i="49"/>
  <c r="R387" i="49"/>
  <c r="R388" i="49"/>
  <c r="R389" i="49"/>
  <c r="R390" i="49"/>
  <c r="R391" i="49"/>
  <c r="R392" i="49"/>
  <c r="R393" i="49"/>
  <c r="R394" i="49"/>
  <c r="R395" i="49"/>
  <c r="R396" i="49"/>
  <c r="R397" i="49"/>
  <c r="R398" i="49"/>
  <c r="R399" i="49"/>
  <c r="R400" i="49"/>
  <c r="R401" i="49"/>
  <c r="R402" i="49"/>
  <c r="R403" i="49"/>
  <c r="R404" i="49"/>
  <c r="R405" i="49"/>
  <c r="R406" i="49"/>
  <c r="R407" i="49"/>
  <c r="R408" i="49"/>
  <c r="R409" i="49"/>
  <c r="R410" i="49"/>
  <c r="R411" i="49"/>
  <c r="R412" i="49"/>
  <c r="R413" i="49"/>
  <c r="R414" i="49"/>
  <c r="R415" i="49"/>
  <c r="R416" i="49"/>
  <c r="R417" i="49"/>
  <c r="R418" i="49"/>
  <c r="R419" i="49"/>
  <c r="R420" i="49"/>
  <c r="R421" i="49"/>
  <c r="R422" i="49"/>
  <c r="R423" i="49"/>
  <c r="R424" i="49"/>
  <c r="R425" i="49"/>
  <c r="R426" i="49"/>
  <c r="R427" i="49"/>
  <c r="R428" i="49"/>
  <c r="R429" i="49"/>
  <c r="R430" i="49"/>
  <c r="R431" i="49"/>
  <c r="R432" i="49"/>
  <c r="R433" i="49"/>
  <c r="R434" i="49"/>
  <c r="R435" i="49"/>
  <c r="R436" i="49"/>
  <c r="R437" i="49"/>
  <c r="R438" i="49"/>
  <c r="R439" i="49"/>
  <c r="R440" i="49"/>
  <c r="R441" i="49"/>
  <c r="R442" i="49"/>
  <c r="R443" i="49"/>
  <c r="R444" i="49"/>
  <c r="R445" i="49"/>
  <c r="R446" i="49"/>
  <c r="R447" i="49"/>
  <c r="R448" i="49"/>
  <c r="R449" i="49"/>
  <c r="R450" i="49"/>
  <c r="R451" i="49"/>
  <c r="R452" i="49"/>
  <c r="R453" i="49"/>
  <c r="R454" i="49"/>
  <c r="R455" i="49"/>
  <c r="R456" i="49"/>
  <c r="R457" i="49"/>
  <c r="R458" i="49"/>
  <c r="R459" i="49"/>
  <c r="R460" i="49"/>
  <c r="R461" i="49"/>
  <c r="R462" i="49"/>
  <c r="R463" i="49"/>
  <c r="R464" i="49"/>
  <c r="R465" i="49"/>
  <c r="R466" i="49"/>
  <c r="R467" i="49"/>
  <c r="R468" i="49"/>
  <c r="R469" i="49"/>
  <c r="R470" i="49"/>
  <c r="R471" i="49"/>
  <c r="R472" i="49"/>
  <c r="R473" i="49"/>
  <c r="R474" i="49"/>
  <c r="R475" i="49"/>
  <c r="R476" i="49"/>
  <c r="R477" i="49"/>
  <c r="R478" i="49"/>
  <c r="R479" i="49"/>
  <c r="R480" i="49"/>
  <c r="R481" i="49"/>
  <c r="R482" i="49"/>
  <c r="R483" i="49"/>
  <c r="R484" i="49"/>
  <c r="R485" i="49"/>
  <c r="R486" i="49"/>
  <c r="R487" i="49"/>
  <c r="R488" i="49"/>
  <c r="R489" i="49"/>
  <c r="R490" i="49"/>
  <c r="R491" i="49"/>
  <c r="R492" i="49"/>
  <c r="R493" i="49"/>
  <c r="R494" i="49"/>
  <c r="R495" i="49"/>
  <c r="R496" i="49"/>
  <c r="R497" i="49"/>
  <c r="R498" i="49"/>
  <c r="R499" i="49"/>
  <c r="R500" i="49"/>
  <c r="R501" i="49"/>
  <c r="R502" i="49"/>
  <c r="R503" i="49"/>
  <c r="R504" i="49"/>
  <c r="R505" i="49"/>
  <c r="R506" i="49"/>
  <c r="R507" i="49"/>
  <c r="R508" i="49"/>
  <c r="R509" i="49"/>
  <c r="R510" i="49"/>
  <c r="R511" i="49"/>
  <c r="R512" i="49"/>
  <c r="R513" i="49"/>
  <c r="R514" i="49"/>
  <c r="R515" i="49"/>
  <c r="R516" i="49"/>
  <c r="R18" i="49"/>
  <c r="R18" i="10"/>
  <c r="R19" i="10"/>
  <c r="R20" i="10"/>
  <c r="R21" i="10"/>
  <c r="R22" i="10"/>
  <c r="R23" i="10"/>
  <c r="R24" i="10"/>
  <c r="R25" i="10"/>
  <c r="R26" i="10"/>
  <c r="R27" i="10"/>
  <c r="R28" i="10"/>
  <c r="R29" i="10"/>
  <c r="R30" i="10"/>
  <c r="R31" i="10"/>
  <c r="R32" i="10"/>
  <c r="R33" i="10"/>
  <c r="R34" i="10"/>
  <c r="R35" i="10"/>
  <c r="R36" i="10"/>
  <c r="R37" i="10"/>
  <c r="R38" i="10"/>
  <c r="R39" i="10"/>
  <c r="R40" i="10"/>
  <c r="R41" i="10"/>
  <c r="R42" i="10"/>
  <c r="R43" i="10"/>
  <c r="R44" i="10"/>
  <c r="R45" i="10"/>
  <c r="R46" i="10"/>
  <c r="R47" i="10"/>
  <c r="R48" i="10"/>
  <c r="R49" i="10"/>
  <c r="R50" i="10"/>
  <c r="R51" i="10"/>
  <c r="R52" i="10"/>
  <c r="R53" i="10"/>
  <c r="R54" i="10"/>
  <c r="R55" i="10"/>
  <c r="R56" i="10"/>
  <c r="R57" i="10"/>
  <c r="R58" i="10"/>
  <c r="R59" i="10"/>
  <c r="R60" i="10"/>
  <c r="R61" i="10"/>
  <c r="R62" i="10"/>
  <c r="R63" i="10"/>
  <c r="R64" i="10"/>
  <c r="R65" i="10"/>
  <c r="R66" i="10"/>
  <c r="R67" i="10"/>
  <c r="R68" i="10"/>
  <c r="R69" i="10"/>
  <c r="R70" i="10"/>
  <c r="R71" i="10"/>
  <c r="R72" i="10"/>
  <c r="R73" i="10"/>
  <c r="R74" i="10"/>
  <c r="R75" i="10"/>
  <c r="R76" i="10"/>
  <c r="R77" i="10"/>
  <c r="R78" i="10"/>
  <c r="R79" i="10"/>
  <c r="R80" i="10"/>
  <c r="R81" i="10"/>
  <c r="R82" i="10"/>
  <c r="R83" i="10"/>
  <c r="R84" i="10"/>
  <c r="R85" i="10"/>
  <c r="R86" i="10"/>
  <c r="R87" i="10"/>
  <c r="R88" i="10"/>
  <c r="R89" i="10"/>
  <c r="R90" i="10"/>
  <c r="R91" i="10"/>
  <c r="R92" i="10"/>
  <c r="R93" i="10"/>
  <c r="R94" i="10"/>
  <c r="R95" i="10"/>
  <c r="R96" i="10"/>
  <c r="R97" i="10"/>
  <c r="R98" i="10"/>
  <c r="R99" i="10"/>
  <c r="R100" i="10"/>
  <c r="R101" i="10"/>
  <c r="R102" i="10"/>
  <c r="R103" i="10"/>
  <c r="R104" i="10"/>
  <c r="R105" i="10"/>
  <c r="R106" i="10"/>
  <c r="R107" i="10"/>
  <c r="R108" i="10"/>
  <c r="R109" i="10"/>
  <c r="R110" i="10"/>
  <c r="R111" i="10"/>
  <c r="R112" i="10"/>
  <c r="R113" i="10"/>
  <c r="R114" i="10"/>
  <c r="R115" i="10"/>
  <c r="R116" i="10"/>
  <c r="R117" i="10"/>
  <c r="R118" i="10"/>
  <c r="R119" i="10"/>
  <c r="R120" i="10"/>
  <c r="R121" i="10"/>
  <c r="R122" i="10"/>
  <c r="R123" i="10"/>
  <c r="R124" i="10"/>
  <c r="R125" i="10"/>
  <c r="R126" i="10"/>
  <c r="R127" i="10"/>
  <c r="R128" i="10"/>
  <c r="R129" i="10"/>
  <c r="R130" i="10"/>
  <c r="R131" i="10"/>
  <c r="R132" i="10"/>
  <c r="R133" i="10"/>
  <c r="R134" i="10"/>
  <c r="R135" i="10"/>
  <c r="R136" i="10"/>
  <c r="R137" i="10"/>
  <c r="R138" i="10"/>
  <c r="R139" i="10"/>
  <c r="R140" i="10"/>
  <c r="R141" i="10"/>
  <c r="R142" i="10"/>
  <c r="R143" i="10"/>
  <c r="R144" i="10"/>
  <c r="R145" i="10"/>
  <c r="R146" i="10"/>
  <c r="R147" i="10"/>
  <c r="R148" i="10"/>
  <c r="R149" i="10"/>
  <c r="R150" i="10"/>
  <c r="R151" i="10"/>
  <c r="R152" i="10"/>
  <c r="R153" i="10"/>
  <c r="R154" i="10"/>
  <c r="R155" i="10"/>
  <c r="R156" i="10"/>
  <c r="R157" i="10"/>
  <c r="R158" i="10"/>
  <c r="R159" i="10"/>
  <c r="R160" i="10"/>
  <c r="R161" i="10"/>
  <c r="R162" i="10"/>
  <c r="R163" i="10"/>
  <c r="R164" i="10"/>
  <c r="R165" i="10"/>
  <c r="R166" i="10"/>
  <c r="R167" i="10"/>
  <c r="R168" i="10"/>
  <c r="R169" i="10"/>
  <c r="R170" i="10"/>
  <c r="R171" i="10"/>
  <c r="R172" i="10"/>
  <c r="R173" i="10"/>
  <c r="R174" i="10"/>
  <c r="R175" i="10"/>
  <c r="R176" i="10"/>
  <c r="R177" i="10"/>
  <c r="R178" i="10"/>
  <c r="R179" i="10"/>
  <c r="R180" i="10"/>
  <c r="R181" i="10"/>
  <c r="R182" i="10"/>
  <c r="R183" i="10"/>
  <c r="R184" i="10"/>
  <c r="R185" i="10"/>
  <c r="R186" i="10"/>
  <c r="R187" i="10"/>
  <c r="R188" i="10"/>
  <c r="R189" i="10"/>
  <c r="R190" i="10"/>
  <c r="R191" i="10"/>
  <c r="R192" i="10"/>
  <c r="R193" i="10"/>
  <c r="R194" i="10"/>
  <c r="R195" i="10"/>
  <c r="R196" i="10"/>
  <c r="R197" i="10"/>
  <c r="R198" i="10"/>
  <c r="R199" i="10"/>
  <c r="R200" i="10"/>
  <c r="R201" i="10"/>
  <c r="R202" i="10"/>
  <c r="R203" i="10"/>
  <c r="R204" i="10"/>
  <c r="R205" i="10"/>
  <c r="R206" i="10"/>
  <c r="R207" i="10"/>
  <c r="R208" i="10"/>
  <c r="R209" i="10"/>
  <c r="R210" i="10"/>
  <c r="R211" i="10"/>
  <c r="R212" i="10"/>
  <c r="R213" i="10"/>
  <c r="R214" i="10"/>
  <c r="R215" i="10"/>
  <c r="R216" i="10"/>
  <c r="R217" i="10"/>
  <c r="R218" i="10"/>
  <c r="R219" i="10"/>
  <c r="R220" i="10"/>
  <c r="R221" i="10"/>
  <c r="R222" i="10"/>
  <c r="R223" i="10"/>
  <c r="R224" i="10"/>
  <c r="R225" i="10"/>
  <c r="R226" i="10"/>
  <c r="R227" i="10"/>
  <c r="R228" i="10"/>
  <c r="R229" i="10"/>
  <c r="R230" i="10"/>
  <c r="R231" i="10"/>
  <c r="R232" i="10"/>
  <c r="R233" i="10"/>
  <c r="R234" i="10"/>
  <c r="R235" i="10"/>
  <c r="R236" i="10"/>
  <c r="R237" i="10"/>
  <c r="R238" i="10"/>
  <c r="R239" i="10"/>
  <c r="R240" i="10"/>
  <c r="R241" i="10"/>
  <c r="R242" i="10"/>
  <c r="R243" i="10"/>
  <c r="R244" i="10"/>
  <c r="R245" i="10"/>
  <c r="R246" i="10"/>
  <c r="R247" i="10"/>
  <c r="R248" i="10"/>
  <c r="R249" i="10"/>
  <c r="R250" i="10"/>
  <c r="R251" i="10"/>
  <c r="R252" i="10"/>
  <c r="R253" i="10"/>
  <c r="R254" i="10"/>
  <c r="R255" i="10"/>
  <c r="R256" i="10"/>
  <c r="R257" i="10"/>
  <c r="R258" i="10"/>
  <c r="R259" i="10"/>
  <c r="R260" i="10"/>
  <c r="R261" i="10"/>
  <c r="R262" i="10"/>
  <c r="R263" i="10"/>
  <c r="R264" i="10"/>
  <c r="R265" i="10"/>
  <c r="R266" i="10"/>
  <c r="R267" i="10"/>
  <c r="R268" i="10"/>
  <c r="R269" i="10"/>
  <c r="R270" i="10"/>
  <c r="R271" i="10"/>
  <c r="R272" i="10"/>
  <c r="R273" i="10"/>
  <c r="R274" i="10"/>
  <c r="R275" i="10"/>
  <c r="R276" i="10"/>
  <c r="R277" i="10"/>
  <c r="R278" i="10"/>
  <c r="R279" i="10"/>
  <c r="R280" i="10"/>
  <c r="R281" i="10"/>
  <c r="R282" i="10"/>
  <c r="R283" i="10"/>
  <c r="R284" i="10"/>
  <c r="R285" i="10"/>
  <c r="R286" i="10"/>
  <c r="R287" i="10"/>
  <c r="R288" i="10"/>
  <c r="R289" i="10"/>
  <c r="R290" i="10"/>
  <c r="R291" i="10"/>
  <c r="R292" i="10"/>
  <c r="R293" i="10"/>
  <c r="R294" i="10"/>
  <c r="R295" i="10"/>
  <c r="R296" i="10"/>
  <c r="R297" i="10"/>
  <c r="R298" i="10"/>
  <c r="R299" i="10"/>
  <c r="R300" i="10"/>
  <c r="R301" i="10"/>
  <c r="R302" i="10"/>
  <c r="R303" i="10"/>
  <c r="R304" i="10"/>
  <c r="R305" i="10"/>
  <c r="R306" i="10"/>
  <c r="R307" i="10"/>
  <c r="R308" i="10"/>
  <c r="R309" i="10"/>
  <c r="R310" i="10"/>
  <c r="R311" i="10"/>
  <c r="R312" i="10"/>
  <c r="R313" i="10"/>
  <c r="R314" i="10"/>
  <c r="R315" i="10"/>
  <c r="R316" i="10"/>
  <c r="R317" i="10"/>
  <c r="R318" i="10"/>
  <c r="R319" i="10"/>
  <c r="R320" i="10"/>
  <c r="R321" i="10"/>
  <c r="R322" i="10"/>
  <c r="R323" i="10"/>
  <c r="R324" i="10"/>
  <c r="R325" i="10"/>
  <c r="R326" i="10"/>
  <c r="R327" i="10"/>
  <c r="R328" i="10"/>
  <c r="R329" i="10"/>
  <c r="R330" i="10"/>
  <c r="R331" i="10"/>
  <c r="R332" i="10"/>
  <c r="R333" i="10"/>
  <c r="R334" i="10"/>
  <c r="R335" i="10"/>
  <c r="R336" i="10"/>
  <c r="R337" i="10"/>
  <c r="R338" i="10"/>
  <c r="R339" i="10"/>
  <c r="R340" i="10"/>
  <c r="R341" i="10"/>
  <c r="R342" i="10"/>
  <c r="R343" i="10"/>
  <c r="R344" i="10"/>
  <c r="R345" i="10"/>
  <c r="R346" i="10"/>
  <c r="R347" i="10"/>
  <c r="R348" i="10"/>
  <c r="R349" i="10"/>
  <c r="R350" i="10"/>
  <c r="R351" i="10"/>
  <c r="R352" i="10"/>
  <c r="R353" i="10"/>
  <c r="R354" i="10"/>
  <c r="R355" i="10"/>
  <c r="R356" i="10"/>
  <c r="R357" i="10"/>
  <c r="R358" i="10"/>
  <c r="R359" i="10"/>
  <c r="R360" i="10"/>
  <c r="R361" i="10"/>
  <c r="R362" i="10"/>
  <c r="R363" i="10"/>
  <c r="R364" i="10"/>
  <c r="R365" i="10"/>
  <c r="R366" i="10"/>
  <c r="R367" i="10"/>
  <c r="R368" i="10"/>
  <c r="R369" i="10"/>
  <c r="R370" i="10"/>
  <c r="R371" i="10"/>
  <c r="R372" i="10"/>
  <c r="R373" i="10"/>
  <c r="R374" i="10"/>
  <c r="R375" i="10"/>
  <c r="R376" i="10"/>
  <c r="R377" i="10"/>
  <c r="R378" i="10"/>
  <c r="R379" i="10"/>
  <c r="R380" i="10"/>
  <c r="R381" i="10"/>
  <c r="R382" i="10"/>
  <c r="R383" i="10"/>
  <c r="R384" i="10"/>
  <c r="R385" i="10"/>
  <c r="R386" i="10"/>
  <c r="R387" i="10"/>
  <c r="R388" i="10"/>
  <c r="R389" i="10"/>
  <c r="R390" i="10"/>
  <c r="R391" i="10"/>
  <c r="R392" i="10"/>
  <c r="R393" i="10"/>
  <c r="R394" i="10"/>
  <c r="R395" i="10"/>
  <c r="R396" i="10"/>
  <c r="R397" i="10"/>
  <c r="R398" i="10"/>
  <c r="R399" i="10"/>
  <c r="R400" i="10"/>
  <c r="R401" i="10"/>
  <c r="R402" i="10"/>
  <c r="R403" i="10"/>
  <c r="R404" i="10"/>
  <c r="R405" i="10"/>
  <c r="R406" i="10"/>
  <c r="R407" i="10"/>
  <c r="R408" i="10"/>
  <c r="R409" i="10"/>
  <c r="R410" i="10"/>
  <c r="R411" i="10"/>
  <c r="R412" i="10"/>
  <c r="R413" i="10"/>
  <c r="R414" i="10"/>
  <c r="R415" i="10"/>
  <c r="R416" i="10"/>
  <c r="R417" i="10"/>
  <c r="R418" i="10"/>
  <c r="R419" i="10"/>
  <c r="R420" i="10"/>
  <c r="R421" i="10"/>
  <c r="R422" i="10"/>
  <c r="R423" i="10"/>
  <c r="R424" i="10"/>
  <c r="R425" i="10"/>
  <c r="R426" i="10"/>
  <c r="R427" i="10"/>
  <c r="R428" i="10"/>
  <c r="R429" i="10"/>
  <c r="R430" i="10"/>
  <c r="R431" i="10"/>
  <c r="R432" i="10"/>
  <c r="R433" i="10"/>
  <c r="R434" i="10"/>
  <c r="R435" i="10"/>
  <c r="R436" i="10"/>
  <c r="R437" i="10"/>
  <c r="R438" i="10"/>
  <c r="R439" i="10"/>
  <c r="R440" i="10"/>
  <c r="R441" i="10"/>
  <c r="R442" i="10"/>
  <c r="R443" i="10"/>
  <c r="R444" i="10"/>
  <c r="R445" i="10"/>
  <c r="R446" i="10"/>
  <c r="R447" i="10"/>
  <c r="R448" i="10"/>
  <c r="R449" i="10"/>
  <c r="R450" i="10"/>
  <c r="R451" i="10"/>
  <c r="R452" i="10"/>
  <c r="R453" i="10"/>
  <c r="R454" i="10"/>
  <c r="R455" i="10"/>
  <c r="R456" i="10"/>
  <c r="R457" i="10"/>
  <c r="R458" i="10"/>
  <c r="R459" i="10"/>
  <c r="R460" i="10"/>
  <c r="R461" i="10"/>
  <c r="R462" i="10"/>
  <c r="R463" i="10"/>
  <c r="R464" i="10"/>
  <c r="R465" i="10"/>
  <c r="R466" i="10"/>
  <c r="R467" i="10"/>
  <c r="R468" i="10"/>
  <c r="R469" i="10"/>
  <c r="R470" i="10"/>
  <c r="R471" i="10"/>
  <c r="R472" i="10"/>
  <c r="R473" i="10"/>
  <c r="R474" i="10"/>
  <c r="R475" i="10"/>
  <c r="R476" i="10"/>
  <c r="R477" i="10"/>
  <c r="R478" i="10"/>
  <c r="R479" i="10"/>
  <c r="R480" i="10"/>
  <c r="R481" i="10"/>
  <c r="R482" i="10"/>
  <c r="R483" i="10"/>
  <c r="R484" i="10"/>
  <c r="R485" i="10"/>
  <c r="R486" i="10"/>
  <c r="R487" i="10"/>
  <c r="R488" i="10"/>
  <c r="R489" i="10"/>
  <c r="R490" i="10"/>
  <c r="R491" i="10"/>
  <c r="R492" i="10"/>
  <c r="R493" i="10"/>
  <c r="R494" i="10"/>
  <c r="R495" i="10"/>
  <c r="R496" i="10"/>
  <c r="R497" i="10"/>
  <c r="R498" i="10"/>
  <c r="R499" i="10"/>
  <c r="R500" i="10"/>
  <c r="R501" i="10"/>
  <c r="R502" i="10"/>
  <c r="R503" i="10"/>
  <c r="R504" i="10"/>
  <c r="R505" i="10"/>
  <c r="R506" i="10"/>
  <c r="R507" i="10"/>
  <c r="R508" i="10"/>
  <c r="R509" i="10"/>
  <c r="R510" i="10"/>
  <c r="R511" i="10"/>
  <c r="R512" i="10"/>
  <c r="R513" i="10"/>
  <c r="R514" i="10"/>
  <c r="R515" i="10"/>
  <c r="R516" i="10"/>
  <c r="R17" i="10"/>
  <c r="R19" i="48"/>
  <c r="R20" i="48"/>
  <c r="R21" i="48"/>
  <c r="R22" i="48"/>
  <c r="R23" i="48"/>
  <c r="R24" i="48"/>
  <c r="R25" i="48"/>
  <c r="R26" i="48"/>
  <c r="R27" i="48"/>
  <c r="R28" i="48"/>
  <c r="R29" i="48"/>
  <c r="R30" i="48"/>
  <c r="R31" i="48"/>
  <c r="R32" i="48"/>
  <c r="R33" i="48"/>
  <c r="R34" i="48"/>
  <c r="R35" i="48"/>
  <c r="R36" i="48"/>
  <c r="R37" i="48"/>
  <c r="R38" i="48"/>
  <c r="R39" i="48"/>
  <c r="R40" i="48"/>
  <c r="R41" i="48"/>
  <c r="R42" i="48"/>
  <c r="R43" i="48"/>
  <c r="R44" i="48"/>
  <c r="R45" i="48"/>
  <c r="R46" i="48"/>
  <c r="R47" i="48"/>
  <c r="R48" i="48"/>
  <c r="R49" i="48"/>
  <c r="R50" i="48"/>
  <c r="R51" i="48"/>
  <c r="R52" i="48"/>
  <c r="R53" i="48"/>
  <c r="R54" i="48"/>
  <c r="R55" i="48"/>
  <c r="R56" i="48"/>
  <c r="R57" i="48"/>
  <c r="R58" i="48"/>
  <c r="R59" i="48"/>
  <c r="R60" i="48"/>
  <c r="R61" i="48"/>
  <c r="R62" i="48"/>
  <c r="R63" i="48"/>
  <c r="R64" i="48"/>
  <c r="R65" i="48"/>
  <c r="R66" i="48"/>
  <c r="R67" i="48"/>
  <c r="R68" i="48"/>
  <c r="R69" i="48"/>
  <c r="R70" i="48"/>
  <c r="R71" i="48"/>
  <c r="R72" i="48"/>
  <c r="R73" i="48"/>
  <c r="R74" i="48"/>
  <c r="R75" i="48"/>
  <c r="R76" i="48"/>
  <c r="R77" i="48"/>
  <c r="R78" i="48"/>
  <c r="R79" i="48"/>
  <c r="R80" i="48"/>
  <c r="R81" i="48"/>
  <c r="R82" i="48"/>
  <c r="R83" i="48"/>
  <c r="R84" i="48"/>
  <c r="R85" i="48"/>
  <c r="R86" i="48"/>
  <c r="R87" i="48"/>
  <c r="R88" i="48"/>
  <c r="R89" i="48"/>
  <c r="R90" i="48"/>
  <c r="R91" i="48"/>
  <c r="R92" i="48"/>
  <c r="R93" i="48"/>
  <c r="R94" i="48"/>
  <c r="R95" i="48"/>
  <c r="R96" i="48"/>
  <c r="R97" i="48"/>
  <c r="R98" i="48"/>
  <c r="R99" i="48"/>
  <c r="R100" i="48"/>
  <c r="R101" i="48"/>
  <c r="R102" i="48"/>
  <c r="R103" i="48"/>
  <c r="R104" i="48"/>
  <c r="R105" i="48"/>
  <c r="R106" i="48"/>
  <c r="R107" i="48"/>
  <c r="R108" i="48"/>
  <c r="R109" i="48"/>
  <c r="R110" i="48"/>
  <c r="R111" i="48"/>
  <c r="R112" i="48"/>
  <c r="R113" i="48"/>
  <c r="R114" i="48"/>
  <c r="R115" i="48"/>
  <c r="R116" i="48"/>
  <c r="R117" i="48"/>
  <c r="R118" i="48"/>
  <c r="R119" i="48"/>
  <c r="R120" i="48"/>
  <c r="R121" i="48"/>
  <c r="R122" i="48"/>
  <c r="R123" i="48"/>
  <c r="R124" i="48"/>
  <c r="R125" i="48"/>
  <c r="R126" i="48"/>
  <c r="R127" i="48"/>
  <c r="R128" i="48"/>
  <c r="R129" i="48"/>
  <c r="R130" i="48"/>
  <c r="R131" i="48"/>
  <c r="R132" i="48"/>
  <c r="R133" i="48"/>
  <c r="R134" i="48"/>
  <c r="R135" i="48"/>
  <c r="R136" i="48"/>
  <c r="R137" i="48"/>
  <c r="R138" i="48"/>
  <c r="R139" i="48"/>
  <c r="R140" i="48"/>
  <c r="R141" i="48"/>
  <c r="R142" i="48"/>
  <c r="R143" i="48"/>
  <c r="R144" i="48"/>
  <c r="R145" i="48"/>
  <c r="R146" i="48"/>
  <c r="R147" i="48"/>
  <c r="R148" i="48"/>
  <c r="R149" i="48"/>
  <c r="R150" i="48"/>
  <c r="R151" i="48"/>
  <c r="R152" i="48"/>
  <c r="R153" i="48"/>
  <c r="R154" i="48"/>
  <c r="R155" i="48"/>
  <c r="R156" i="48"/>
  <c r="R157" i="48"/>
  <c r="R158" i="48"/>
  <c r="R159" i="48"/>
  <c r="R160" i="48"/>
  <c r="R161" i="48"/>
  <c r="R162" i="48"/>
  <c r="R163" i="48"/>
  <c r="R164" i="48"/>
  <c r="R165" i="48"/>
  <c r="R166" i="48"/>
  <c r="R167" i="48"/>
  <c r="R168" i="48"/>
  <c r="R169" i="48"/>
  <c r="R170" i="48"/>
  <c r="R171" i="48"/>
  <c r="R172" i="48"/>
  <c r="R173" i="48"/>
  <c r="R174" i="48"/>
  <c r="R175" i="48"/>
  <c r="R176" i="48"/>
  <c r="R177" i="48"/>
  <c r="R178" i="48"/>
  <c r="R179" i="48"/>
  <c r="R180" i="48"/>
  <c r="R181" i="48"/>
  <c r="R182" i="48"/>
  <c r="R183" i="48"/>
  <c r="R184" i="48"/>
  <c r="R185" i="48"/>
  <c r="R186" i="48"/>
  <c r="R187" i="48"/>
  <c r="R188" i="48"/>
  <c r="R189" i="48"/>
  <c r="R190" i="48"/>
  <c r="R191" i="48"/>
  <c r="R192" i="48"/>
  <c r="R193" i="48"/>
  <c r="R194" i="48"/>
  <c r="R195" i="48"/>
  <c r="R196" i="48"/>
  <c r="R197" i="48"/>
  <c r="R198" i="48"/>
  <c r="R199" i="48"/>
  <c r="R200" i="48"/>
  <c r="R201" i="48"/>
  <c r="R202" i="48"/>
  <c r="R203" i="48"/>
  <c r="R204" i="48"/>
  <c r="R205" i="48"/>
  <c r="R206" i="48"/>
  <c r="R207" i="48"/>
  <c r="R208" i="48"/>
  <c r="R209" i="48"/>
  <c r="R210" i="48"/>
  <c r="R211" i="48"/>
  <c r="R212" i="48"/>
  <c r="R213" i="48"/>
  <c r="R214" i="48"/>
  <c r="R215" i="48"/>
  <c r="R216" i="48"/>
  <c r="R217" i="48"/>
  <c r="R218" i="48"/>
  <c r="R219" i="48"/>
  <c r="R220" i="48"/>
  <c r="R221" i="48"/>
  <c r="R222" i="48"/>
  <c r="R223" i="48"/>
  <c r="R224" i="48"/>
  <c r="R225" i="48"/>
  <c r="R226" i="48"/>
  <c r="R227" i="48"/>
  <c r="R228" i="48"/>
  <c r="R229" i="48"/>
  <c r="R230" i="48"/>
  <c r="R231" i="48"/>
  <c r="R232" i="48"/>
  <c r="R233" i="48"/>
  <c r="R234" i="48"/>
  <c r="R235" i="48"/>
  <c r="R236" i="48"/>
  <c r="R237" i="48"/>
  <c r="R238" i="48"/>
  <c r="R239" i="48"/>
  <c r="R240" i="48"/>
  <c r="R241" i="48"/>
  <c r="R242" i="48"/>
  <c r="R243" i="48"/>
  <c r="R244" i="48"/>
  <c r="R245" i="48"/>
  <c r="R246" i="48"/>
  <c r="R247" i="48"/>
  <c r="R248" i="48"/>
  <c r="R249" i="48"/>
  <c r="R250" i="48"/>
  <c r="R251" i="48"/>
  <c r="R252" i="48"/>
  <c r="R253" i="48"/>
  <c r="R254" i="48"/>
  <c r="R255" i="48"/>
  <c r="R256" i="48"/>
  <c r="R257" i="48"/>
  <c r="R258" i="48"/>
  <c r="R259" i="48"/>
  <c r="R260" i="48"/>
  <c r="R261" i="48"/>
  <c r="R262" i="48"/>
  <c r="R263" i="48"/>
  <c r="R264" i="48"/>
  <c r="R265" i="48"/>
  <c r="R266" i="48"/>
  <c r="R267" i="48"/>
  <c r="R268" i="48"/>
  <c r="R269" i="48"/>
  <c r="R270" i="48"/>
  <c r="R271" i="48"/>
  <c r="R272" i="48"/>
  <c r="R273" i="48"/>
  <c r="R274" i="48"/>
  <c r="R275" i="48"/>
  <c r="R276" i="48"/>
  <c r="R277" i="48"/>
  <c r="R278" i="48"/>
  <c r="R279" i="48"/>
  <c r="R280" i="48"/>
  <c r="R281" i="48"/>
  <c r="R282" i="48"/>
  <c r="R283" i="48"/>
  <c r="R284" i="48"/>
  <c r="R285" i="48"/>
  <c r="R286" i="48"/>
  <c r="R287" i="48"/>
  <c r="R288" i="48"/>
  <c r="R289" i="48"/>
  <c r="R290" i="48"/>
  <c r="R291" i="48"/>
  <c r="R292" i="48"/>
  <c r="R293" i="48"/>
  <c r="R294" i="48"/>
  <c r="R295" i="48"/>
  <c r="R296" i="48"/>
  <c r="R297" i="48"/>
  <c r="R298" i="48"/>
  <c r="R299" i="48"/>
  <c r="R300" i="48"/>
  <c r="R301" i="48"/>
  <c r="R302" i="48"/>
  <c r="R303" i="48"/>
  <c r="R304" i="48"/>
  <c r="R305" i="48"/>
  <c r="R306" i="48"/>
  <c r="R307" i="48"/>
  <c r="R308" i="48"/>
  <c r="R309" i="48"/>
  <c r="R310" i="48"/>
  <c r="R311" i="48"/>
  <c r="R312" i="48"/>
  <c r="R313" i="48"/>
  <c r="R314" i="48"/>
  <c r="R315" i="48"/>
  <c r="R316" i="48"/>
  <c r="R317" i="48"/>
  <c r="R318" i="48"/>
  <c r="R319" i="48"/>
  <c r="R320" i="48"/>
  <c r="R321" i="48"/>
  <c r="R322" i="48"/>
  <c r="R323" i="48"/>
  <c r="R324" i="48"/>
  <c r="R325" i="48"/>
  <c r="R326" i="48"/>
  <c r="R327" i="48"/>
  <c r="R328" i="48"/>
  <c r="R329" i="48"/>
  <c r="R330" i="48"/>
  <c r="R331" i="48"/>
  <c r="R332" i="48"/>
  <c r="R333" i="48"/>
  <c r="R334" i="48"/>
  <c r="R335" i="48"/>
  <c r="R336" i="48"/>
  <c r="R337" i="48"/>
  <c r="R338" i="48"/>
  <c r="R339" i="48"/>
  <c r="R340" i="48"/>
  <c r="R341" i="48"/>
  <c r="R342" i="48"/>
  <c r="R343" i="48"/>
  <c r="R344" i="48"/>
  <c r="R345" i="48"/>
  <c r="R346" i="48"/>
  <c r="R347" i="48"/>
  <c r="R348" i="48"/>
  <c r="R349" i="48"/>
  <c r="R350" i="48"/>
  <c r="R351" i="48"/>
  <c r="R352" i="48"/>
  <c r="R353" i="48"/>
  <c r="R354" i="48"/>
  <c r="R355" i="48"/>
  <c r="R356" i="48"/>
  <c r="R357" i="48"/>
  <c r="R358" i="48"/>
  <c r="R359" i="48"/>
  <c r="R360" i="48"/>
  <c r="R361" i="48"/>
  <c r="R362" i="48"/>
  <c r="R363" i="48"/>
  <c r="R364" i="48"/>
  <c r="R365" i="48"/>
  <c r="R366" i="48"/>
  <c r="R367" i="48"/>
  <c r="R368" i="48"/>
  <c r="R369" i="48"/>
  <c r="R370" i="48"/>
  <c r="R371" i="48"/>
  <c r="R372" i="48"/>
  <c r="R373" i="48"/>
  <c r="R374" i="48"/>
  <c r="R375" i="48"/>
  <c r="R376" i="48"/>
  <c r="R377" i="48"/>
  <c r="R378" i="48"/>
  <c r="R379" i="48"/>
  <c r="R380" i="48"/>
  <c r="R381" i="48"/>
  <c r="R382" i="48"/>
  <c r="R383" i="48"/>
  <c r="R384" i="48"/>
  <c r="R385" i="48"/>
  <c r="R386" i="48"/>
  <c r="R387" i="48"/>
  <c r="R388" i="48"/>
  <c r="R389" i="48"/>
  <c r="R390" i="48"/>
  <c r="R391" i="48"/>
  <c r="R392" i="48"/>
  <c r="R393" i="48"/>
  <c r="R394" i="48"/>
  <c r="R395" i="48"/>
  <c r="R396" i="48"/>
  <c r="R397" i="48"/>
  <c r="R398" i="48"/>
  <c r="R399" i="48"/>
  <c r="R400" i="48"/>
  <c r="R401" i="48"/>
  <c r="R402" i="48"/>
  <c r="R403" i="48"/>
  <c r="R404" i="48"/>
  <c r="R405" i="48"/>
  <c r="R406" i="48"/>
  <c r="R407" i="48"/>
  <c r="R408" i="48"/>
  <c r="R409" i="48"/>
  <c r="R410" i="48"/>
  <c r="R411" i="48"/>
  <c r="R412" i="48"/>
  <c r="R413" i="48"/>
  <c r="R414" i="48"/>
  <c r="R415" i="48"/>
  <c r="R416" i="48"/>
  <c r="R417" i="48"/>
  <c r="R418" i="48"/>
  <c r="R419" i="48"/>
  <c r="R420" i="48"/>
  <c r="R421" i="48"/>
  <c r="R422" i="48"/>
  <c r="R423" i="48"/>
  <c r="R424" i="48"/>
  <c r="R425" i="48"/>
  <c r="R426" i="48"/>
  <c r="R427" i="48"/>
  <c r="R428" i="48"/>
  <c r="R429" i="48"/>
  <c r="R430" i="48"/>
  <c r="R431" i="48"/>
  <c r="R432" i="48"/>
  <c r="R433" i="48"/>
  <c r="R434" i="48"/>
  <c r="R435" i="48"/>
  <c r="R436" i="48"/>
  <c r="R437" i="48"/>
  <c r="R438" i="48"/>
  <c r="R439" i="48"/>
  <c r="R440" i="48"/>
  <c r="R441" i="48"/>
  <c r="R442" i="48"/>
  <c r="R443" i="48"/>
  <c r="R444" i="48"/>
  <c r="R445" i="48"/>
  <c r="R446" i="48"/>
  <c r="R447" i="48"/>
  <c r="R448" i="48"/>
  <c r="R449" i="48"/>
  <c r="R450" i="48"/>
  <c r="R451" i="48"/>
  <c r="R452" i="48"/>
  <c r="R453" i="48"/>
  <c r="R454" i="48"/>
  <c r="R455" i="48"/>
  <c r="R456" i="48"/>
  <c r="R457" i="48"/>
  <c r="R458" i="48"/>
  <c r="R459" i="48"/>
  <c r="R460" i="48"/>
  <c r="R461" i="48"/>
  <c r="R462" i="48"/>
  <c r="R463" i="48"/>
  <c r="R464" i="48"/>
  <c r="R465" i="48"/>
  <c r="R466" i="48"/>
  <c r="R467" i="48"/>
  <c r="R468" i="48"/>
  <c r="R469" i="48"/>
  <c r="R470" i="48"/>
  <c r="R471" i="48"/>
  <c r="R472" i="48"/>
  <c r="R473" i="48"/>
  <c r="R474" i="48"/>
  <c r="R475" i="48"/>
  <c r="R476" i="48"/>
  <c r="R477" i="48"/>
  <c r="R478" i="48"/>
  <c r="R479" i="48"/>
  <c r="R480" i="48"/>
  <c r="R481" i="48"/>
  <c r="R482" i="48"/>
  <c r="R483" i="48"/>
  <c r="R484" i="48"/>
  <c r="R485" i="48"/>
  <c r="R486" i="48"/>
  <c r="R487" i="48"/>
  <c r="R488" i="48"/>
  <c r="R489" i="48"/>
  <c r="R490" i="48"/>
  <c r="R491" i="48"/>
  <c r="R492" i="48"/>
  <c r="R493" i="48"/>
  <c r="R494" i="48"/>
  <c r="R495" i="48"/>
  <c r="R496" i="48"/>
  <c r="R497" i="48"/>
  <c r="R498" i="48"/>
  <c r="R499" i="48"/>
  <c r="R500" i="48"/>
  <c r="R501" i="48"/>
  <c r="R502" i="48"/>
  <c r="R503" i="48"/>
  <c r="R504" i="48"/>
  <c r="R505" i="48"/>
  <c r="R506" i="48"/>
  <c r="R507" i="48"/>
  <c r="R508" i="48"/>
  <c r="R509" i="48"/>
  <c r="R510" i="48"/>
  <c r="R511" i="48"/>
  <c r="R512" i="48"/>
  <c r="R513" i="48"/>
  <c r="R514" i="48"/>
  <c r="R515" i="48"/>
  <c r="R516" i="48"/>
  <c r="R18" i="48"/>
  <c r="R18" i="11"/>
  <c r="R19" i="11"/>
  <c r="R20" i="11"/>
  <c r="R21" i="11"/>
  <c r="R22" i="11"/>
  <c r="R23" i="11"/>
  <c r="R24" i="11"/>
  <c r="R25" i="11"/>
  <c r="R26" i="11"/>
  <c r="R27" i="11"/>
  <c r="R28" i="11"/>
  <c r="R29" i="11"/>
  <c r="R30" i="11"/>
  <c r="R31" i="11"/>
  <c r="R32" i="11"/>
  <c r="R33" i="11"/>
  <c r="R34" i="11"/>
  <c r="R35" i="11"/>
  <c r="R36" i="11"/>
  <c r="R37" i="11"/>
  <c r="R38" i="11"/>
  <c r="R39" i="11"/>
  <c r="R40" i="11"/>
  <c r="R41" i="11"/>
  <c r="R42" i="11"/>
  <c r="R43" i="11"/>
  <c r="R44" i="11"/>
  <c r="R45" i="11"/>
  <c r="R46" i="11"/>
  <c r="R47" i="11"/>
  <c r="R48" i="11"/>
  <c r="R49" i="11"/>
  <c r="R50" i="11"/>
  <c r="R51" i="11"/>
  <c r="R52" i="11"/>
  <c r="R53" i="11"/>
  <c r="R54" i="11"/>
  <c r="R55" i="11"/>
  <c r="R56" i="11"/>
  <c r="R57" i="11"/>
  <c r="R58" i="11"/>
  <c r="R59" i="11"/>
  <c r="R60" i="11"/>
  <c r="R61" i="11"/>
  <c r="R62" i="11"/>
  <c r="R63" i="11"/>
  <c r="R64" i="11"/>
  <c r="R65" i="11"/>
  <c r="R66" i="11"/>
  <c r="R67" i="11"/>
  <c r="R68" i="11"/>
  <c r="R69" i="11"/>
  <c r="R70" i="11"/>
  <c r="R71" i="11"/>
  <c r="R72" i="11"/>
  <c r="R73" i="11"/>
  <c r="R74" i="11"/>
  <c r="R75" i="11"/>
  <c r="R76" i="11"/>
  <c r="R77" i="11"/>
  <c r="R78" i="11"/>
  <c r="R79" i="11"/>
  <c r="R80" i="11"/>
  <c r="R81" i="11"/>
  <c r="R82" i="11"/>
  <c r="R83" i="11"/>
  <c r="R84" i="11"/>
  <c r="R85" i="11"/>
  <c r="R86" i="11"/>
  <c r="R87" i="11"/>
  <c r="R88" i="11"/>
  <c r="R89" i="11"/>
  <c r="R90" i="11"/>
  <c r="R91" i="11"/>
  <c r="R92" i="11"/>
  <c r="R93" i="11"/>
  <c r="R94" i="11"/>
  <c r="R95" i="11"/>
  <c r="R96" i="11"/>
  <c r="R97" i="11"/>
  <c r="R98" i="11"/>
  <c r="R99" i="11"/>
  <c r="R100" i="11"/>
  <c r="R101" i="11"/>
  <c r="R102" i="11"/>
  <c r="R103" i="11"/>
  <c r="R104" i="11"/>
  <c r="R105" i="11"/>
  <c r="R106" i="11"/>
  <c r="R107" i="11"/>
  <c r="R108" i="11"/>
  <c r="R109" i="11"/>
  <c r="R110" i="11"/>
  <c r="R111" i="11"/>
  <c r="R112" i="11"/>
  <c r="R113" i="11"/>
  <c r="R114" i="11"/>
  <c r="R115" i="11"/>
  <c r="R116" i="11"/>
  <c r="R117" i="11"/>
  <c r="R118" i="11"/>
  <c r="R119" i="11"/>
  <c r="R120" i="11"/>
  <c r="R121" i="11"/>
  <c r="R122" i="11"/>
  <c r="R123" i="11"/>
  <c r="R124" i="11"/>
  <c r="R125" i="11"/>
  <c r="R126" i="11"/>
  <c r="R127" i="11"/>
  <c r="R128" i="11"/>
  <c r="R129" i="11"/>
  <c r="R130" i="11"/>
  <c r="R131" i="11"/>
  <c r="R132" i="11"/>
  <c r="R133" i="11"/>
  <c r="R134" i="11"/>
  <c r="R135" i="11"/>
  <c r="R136" i="11"/>
  <c r="R137" i="11"/>
  <c r="R138" i="11"/>
  <c r="R139" i="11"/>
  <c r="R140" i="11"/>
  <c r="R141" i="11"/>
  <c r="R142" i="11"/>
  <c r="R143" i="11"/>
  <c r="R144" i="11"/>
  <c r="R145" i="11"/>
  <c r="R146" i="11"/>
  <c r="R147" i="11"/>
  <c r="R148" i="11"/>
  <c r="R149" i="11"/>
  <c r="R150" i="11"/>
  <c r="R151" i="11"/>
  <c r="R152" i="11"/>
  <c r="R153" i="11"/>
  <c r="R154" i="11"/>
  <c r="R155" i="11"/>
  <c r="R156" i="11"/>
  <c r="R157" i="11"/>
  <c r="R158" i="11"/>
  <c r="R159" i="11"/>
  <c r="R160" i="11"/>
  <c r="R161" i="11"/>
  <c r="R162" i="11"/>
  <c r="R163" i="11"/>
  <c r="R164" i="11"/>
  <c r="R165" i="11"/>
  <c r="R166" i="11"/>
  <c r="R167" i="11"/>
  <c r="R168" i="11"/>
  <c r="R169" i="11"/>
  <c r="R170" i="11"/>
  <c r="R171" i="11"/>
  <c r="R172" i="11"/>
  <c r="R173" i="11"/>
  <c r="R174" i="11"/>
  <c r="R175" i="11"/>
  <c r="R176" i="11"/>
  <c r="R177" i="11"/>
  <c r="R178" i="11"/>
  <c r="R179" i="11"/>
  <c r="R180" i="11"/>
  <c r="R181" i="11"/>
  <c r="R182" i="11"/>
  <c r="R183" i="11"/>
  <c r="R184" i="11"/>
  <c r="R185" i="11"/>
  <c r="R186" i="11"/>
  <c r="R187" i="11"/>
  <c r="R188" i="11"/>
  <c r="R189" i="11"/>
  <c r="R190" i="11"/>
  <c r="R191" i="11"/>
  <c r="R192" i="11"/>
  <c r="R193" i="11"/>
  <c r="R194" i="11"/>
  <c r="R195" i="11"/>
  <c r="R196" i="11"/>
  <c r="R197" i="11"/>
  <c r="R198" i="11"/>
  <c r="R199" i="11"/>
  <c r="R200" i="11"/>
  <c r="R201" i="11"/>
  <c r="R202" i="11"/>
  <c r="R203" i="11"/>
  <c r="R204" i="11"/>
  <c r="R205" i="11"/>
  <c r="R206" i="11"/>
  <c r="R207" i="11"/>
  <c r="R208" i="11"/>
  <c r="R209" i="11"/>
  <c r="R210" i="11"/>
  <c r="R211" i="11"/>
  <c r="R212" i="11"/>
  <c r="R213" i="11"/>
  <c r="R214" i="11"/>
  <c r="R215" i="11"/>
  <c r="R216" i="11"/>
  <c r="R217" i="11"/>
  <c r="R218" i="11"/>
  <c r="R219" i="11"/>
  <c r="R220" i="11"/>
  <c r="R221" i="11"/>
  <c r="R222" i="11"/>
  <c r="R223" i="11"/>
  <c r="R224" i="11"/>
  <c r="R225" i="11"/>
  <c r="R226" i="11"/>
  <c r="R227" i="11"/>
  <c r="R228" i="11"/>
  <c r="R229" i="11"/>
  <c r="R230" i="11"/>
  <c r="R231" i="11"/>
  <c r="R232" i="11"/>
  <c r="R233" i="11"/>
  <c r="R234" i="11"/>
  <c r="R235" i="11"/>
  <c r="R236" i="11"/>
  <c r="R237" i="11"/>
  <c r="R238" i="11"/>
  <c r="R239" i="11"/>
  <c r="R240" i="11"/>
  <c r="R241" i="11"/>
  <c r="R242" i="11"/>
  <c r="R243" i="11"/>
  <c r="R244" i="11"/>
  <c r="R245" i="11"/>
  <c r="R246" i="11"/>
  <c r="R247" i="11"/>
  <c r="R248" i="11"/>
  <c r="R249" i="11"/>
  <c r="R250" i="11"/>
  <c r="R251" i="11"/>
  <c r="R252" i="11"/>
  <c r="R253" i="11"/>
  <c r="R254" i="11"/>
  <c r="R255" i="11"/>
  <c r="R256" i="11"/>
  <c r="R257" i="11"/>
  <c r="R258" i="11"/>
  <c r="R259" i="11"/>
  <c r="R260" i="11"/>
  <c r="R261" i="11"/>
  <c r="R262" i="11"/>
  <c r="R263" i="11"/>
  <c r="R264" i="11"/>
  <c r="R265" i="11"/>
  <c r="R266" i="11"/>
  <c r="R267" i="11"/>
  <c r="R268" i="11"/>
  <c r="R269" i="11"/>
  <c r="R270" i="11"/>
  <c r="R271" i="11"/>
  <c r="R272" i="11"/>
  <c r="R273" i="11"/>
  <c r="R274" i="11"/>
  <c r="R275" i="11"/>
  <c r="R276" i="11"/>
  <c r="R277" i="11"/>
  <c r="R278" i="11"/>
  <c r="R279" i="11"/>
  <c r="R280" i="11"/>
  <c r="R281" i="11"/>
  <c r="R282" i="11"/>
  <c r="R283" i="11"/>
  <c r="R284" i="11"/>
  <c r="R285" i="11"/>
  <c r="R286" i="11"/>
  <c r="R287" i="11"/>
  <c r="R288" i="11"/>
  <c r="R289" i="11"/>
  <c r="R290" i="11"/>
  <c r="R291" i="11"/>
  <c r="R292" i="11"/>
  <c r="R293" i="11"/>
  <c r="R294" i="11"/>
  <c r="R295" i="11"/>
  <c r="R296" i="11"/>
  <c r="R297" i="11"/>
  <c r="R298" i="11"/>
  <c r="R299" i="11"/>
  <c r="R300" i="11"/>
  <c r="R301" i="11"/>
  <c r="R302" i="11"/>
  <c r="R303" i="11"/>
  <c r="R304" i="11"/>
  <c r="R305" i="11"/>
  <c r="R306" i="11"/>
  <c r="R307" i="11"/>
  <c r="R308" i="11"/>
  <c r="R309" i="11"/>
  <c r="R310" i="11"/>
  <c r="R311" i="11"/>
  <c r="R312" i="11"/>
  <c r="R313" i="11"/>
  <c r="R314" i="11"/>
  <c r="R315" i="11"/>
  <c r="R316" i="11"/>
  <c r="R317" i="11"/>
  <c r="R318" i="11"/>
  <c r="R319" i="11"/>
  <c r="R320" i="11"/>
  <c r="R321" i="11"/>
  <c r="R322" i="11"/>
  <c r="R323" i="11"/>
  <c r="R324" i="11"/>
  <c r="R325" i="11"/>
  <c r="R326" i="11"/>
  <c r="R327" i="11"/>
  <c r="R328" i="11"/>
  <c r="R329" i="11"/>
  <c r="R330" i="11"/>
  <c r="R331" i="11"/>
  <c r="R332" i="11"/>
  <c r="R333" i="11"/>
  <c r="R334" i="11"/>
  <c r="R335" i="11"/>
  <c r="R336" i="11"/>
  <c r="R337" i="11"/>
  <c r="R338" i="11"/>
  <c r="R339" i="11"/>
  <c r="R340" i="11"/>
  <c r="R341" i="11"/>
  <c r="R342" i="11"/>
  <c r="R343" i="11"/>
  <c r="R344" i="11"/>
  <c r="R345" i="11"/>
  <c r="R346" i="11"/>
  <c r="R347" i="11"/>
  <c r="R348" i="11"/>
  <c r="R349" i="11"/>
  <c r="R350" i="11"/>
  <c r="R351" i="11"/>
  <c r="R352" i="11"/>
  <c r="R353" i="11"/>
  <c r="R354" i="11"/>
  <c r="R355" i="11"/>
  <c r="R356" i="11"/>
  <c r="R357" i="11"/>
  <c r="R358" i="11"/>
  <c r="R359" i="11"/>
  <c r="R360" i="11"/>
  <c r="R361" i="11"/>
  <c r="R362" i="11"/>
  <c r="R363" i="11"/>
  <c r="R364" i="11"/>
  <c r="R365" i="11"/>
  <c r="R366" i="11"/>
  <c r="R367" i="11"/>
  <c r="R368" i="11"/>
  <c r="R369" i="11"/>
  <c r="R370" i="11"/>
  <c r="R371" i="11"/>
  <c r="R372" i="11"/>
  <c r="R373" i="11"/>
  <c r="R374" i="11"/>
  <c r="R375" i="11"/>
  <c r="R376" i="11"/>
  <c r="R377" i="11"/>
  <c r="R378" i="11"/>
  <c r="R379" i="11"/>
  <c r="R380" i="11"/>
  <c r="R381" i="11"/>
  <c r="R382" i="11"/>
  <c r="R383" i="11"/>
  <c r="R384" i="11"/>
  <c r="R385" i="11"/>
  <c r="R386" i="11"/>
  <c r="R387" i="11"/>
  <c r="R388" i="11"/>
  <c r="R389" i="11"/>
  <c r="R390" i="11"/>
  <c r="R391" i="11"/>
  <c r="R392" i="11"/>
  <c r="R393" i="11"/>
  <c r="R394" i="11"/>
  <c r="R395" i="11"/>
  <c r="R396" i="11"/>
  <c r="R397" i="11"/>
  <c r="R398" i="11"/>
  <c r="R399" i="11"/>
  <c r="R400" i="11"/>
  <c r="R401" i="11"/>
  <c r="R402" i="11"/>
  <c r="R403" i="11"/>
  <c r="R404" i="11"/>
  <c r="R405" i="11"/>
  <c r="R406" i="11"/>
  <c r="R407" i="11"/>
  <c r="R408" i="11"/>
  <c r="R409" i="11"/>
  <c r="R410" i="11"/>
  <c r="R411" i="11"/>
  <c r="R412" i="11"/>
  <c r="R413" i="11"/>
  <c r="R414" i="11"/>
  <c r="R415" i="11"/>
  <c r="R416" i="11"/>
  <c r="R417" i="11"/>
  <c r="R418" i="11"/>
  <c r="R419" i="11"/>
  <c r="R420" i="11"/>
  <c r="R421" i="11"/>
  <c r="R422" i="11"/>
  <c r="R423" i="11"/>
  <c r="R424" i="11"/>
  <c r="R425" i="11"/>
  <c r="R426" i="11"/>
  <c r="R427" i="11"/>
  <c r="R428" i="11"/>
  <c r="R429" i="11"/>
  <c r="R430" i="11"/>
  <c r="R431" i="11"/>
  <c r="R432" i="11"/>
  <c r="R433" i="11"/>
  <c r="R434" i="11"/>
  <c r="R435" i="11"/>
  <c r="R436" i="11"/>
  <c r="R437" i="11"/>
  <c r="R438" i="11"/>
  <c r="R439" i="11"/>
  <c r="R440" i="11"/>
  <c r="R441" i="11"/>
  <c r="R442" i="11"/>
  <c r="R443" i="11"/>
  <c r="R444" i="11"/>
  <c r="R445" i="11"/>
  <c r="R446" i="11"/>
  <c r="R447" i="11"/>
  <c r="R448" i="11"/>
  <c r="R449" i="11"/>
  <c r="R450" i="11"/>
  <c r="R451" i="11"/>
  <c r="R452" i="11"/>
  <c r="R453" i="11"/>
  <c r="R454" i="11"/>
  <c r="R455" i="11"/>
  <c r="R456" i="11"/>
  <c r="R457" i="11"/>
  <c r="R458" i="11"/>
  <c r="R459" i="11"/>
  <c r="R460" i="11"/>
  <c r="R461" i="11"/>
  <c r="R462" i="11"/>
  <c r="R463" i="11"/>
  <c r="R464" i="11"/>
  <c r="R465" i="11"/>
  <c r="R466" i="11"/>
  <c r="R467" i="11"/>
  <c r="R468" i="11"/>
  <c r="R469" i="11"/>
  <c r="R470" i="11"/>
  <c r="R471" i="11"/>
  <c r="R472" i="11"/>
  <c r="R473" i="11"/>
  <c r="R474" i="11"/>
  <c r="R475" i="11"/>
  <c r="R476" i="11"/>
  <c r="R477" i="11"/>
  <c r="R478" i="11"/>
  <c r="R479" i="11"/>
  <c r="R480" i="11"/>
  <c r="R481" i="11"/>
  <c r="R482" i="11"/>
  <c r="R483" i="11"/>
  <c r="R484" i="11"/>
  <c r="R485" i="11"/>
  <c r="R486" i="11"/>
  <c r="R487" i="11"/>
  <c r="R488" i="11"/>
  <c r="R489" i="11"/>
  <c r="R490" i="11"/>
  <c r="R491" i="11"/>
  <c r="R492" i="11"/>
  <c r="R493" i="11"/>
  <c r="R494" i="11"/>
  <c r="R495" i="11"/>
  <c r="R496" i="11"/>
  <c r="R497" i="11"/>
  <c r="R498" i="11"/>
  <c r="R499" i="11"/>
  <c r="R500" i="11"/>
  <c r="R501" i="11"/>
  <c r="R502" i="11"/>
  <c r="R503" i="11"/>
  <c r="R504" i="11"/>
  <c r="R505" i="11"/>
  <c r="R506" i="11"/>
  <c r="R507" i="11"/>
  <c r="R508" i="11"/>
  <c r="R509" i="11"/>
  <c r="R510" i="11"/>
  <c r="R511" i="11"/>
  <c r="R512" i="11"/>
  <c r="R513" i="11"/>
  <c r="R514" i="11"/>
  <c r="R515" i="11"/>
  <c r="R516" i="11"/>
  <c r="R17" i="11"/>
  <c r="R19" i="47"/>
  <c r="R20" i="47"/>
  <c r="R21" i="47"/>
  <c r="R22" i="47"/>
  <c r="R23" i="47"/>
  <c r="R24" i="47"/>
  <c r="R25" i="47"/>
  <c r="R26" i="47"/>
  <c r="R27" i="47"/>
  <c r="R28" i="47"/>
  <c r="R29" i="47"/>
  <c r="R30" i="47"/>
  <c r="R31" i="47"/>
  <c r="R32" i="47"/>
  <c r="R33" i="47"/>
  <c r="R34" i="47"/>
  <c r="R35" i="47"/>
  <c r="R36" i="47"/>
  <c r="R37" i="47"/>
  <c r="R38" i="47"/>
  <c r="R39" i="47"/>
  <c r="R40" i="47"/>
  <c r="R41" i="47"/>
  <c r="R42" i="47"/>
  <c r="R43" i="47"/>
  <c r="R44" i="47"/>
  <c r="R45" i="47"/>
  <c r="R46" i="47"/>
  <c r="R47" i="47"/>
  <c r="R48" i="47"/>
  <c r="R49" i="47"/>
  <c r="R50" i="47"/>
  <c r="R51" i="47"/>
  <c r="R52" i="47"/>
  <c r="R53" i="47"/>
  <c r="R54" i="47"/>
  <c r="R55" i="47"/>
  <c r="R56" i="47"/>
  <c r="R57" i="47"/>
  <c r="R58" i="47"/>
  <c r="R59" i="47"/>
  <c r="R60" i="47"/>
  <c r="R61" i="47"/>
  <c r="R62" i="47"/>
  <c r="R63" i="47"/>
  <c r="R64" i="47"/>
  <c r="R65" i="47"/>
  <c r="R66" i="47"/>
  <c r="R67" i="47"/>
  <c r="R68" i="47"/>
  <c r="R69" i="47"/>
  <c r="R70" i="47"/>
  <c r="R71" i="47"/>
  <c r="R72" i="47"/>
  <c r="R73" i="47"/>
  <c r="R74" i="47"/>
  <c r="R75" i="47"/>
  <c r="R76" i="47"/>
  <c r="R77" i="47"/>
  <c r="R78" i="47"/>
  <c r="R79" i="47"/>
  <c r="R80" i="47"/>
  <c r="R81" i="47"/>
  <c r="R82" i="47"/>
  <c r="R83" i="47"/>
  <c r="R84" i="47"/>
  <c r="R85" i="47"/>
  <c r="R86" i="47"/>
  <c r="R87" i="47"/>
  <c r="R88" i="47"/>
  <c r="R89" i="47"/>
  <c r="R90" i="47"/>
  <c r="R91" i="47"/>
  <c r="R92" i="47"/>
  <c r="R93" i="47"/>
  <c r="R94" i="47"/>
  <c r="R95" i="47"/>
  <c r="R96" i="47"/>
  <c r="R97" i="47"/>
  <c r="R98" i="47"/>
  <c r="R99" i="47"/>
  <c r="R100" i="47"/>
  <c r="R101" i="47"/>
  <c r="R102" i="47"/>
  <c r="R103" i="47"/>
  <c r="R104" i="47"/>
  <c r="R105" i="47"/>
  <c r="R106" i="47"/>
  <c r="R107" i="47"/>
  <c r="R108" i="47"/>
  <c r="R109" i="47"/>
  <c r="R110" i="47"/>
  <c r="R111" i="47"/>
  <c r="R112" i="47"/>
  <c r="R113" i="47"/>
  <c r="R114" i="47"/>
  <c r="R115" i="47"/>
  <c r="R116" i="47"/>
  <c r="R117" i="47"/>
  <c r="R118" i="47"/>
  <c r="R119" i="47"/>
  <c r="R120" i="47"/>
  <c r="R121" i="47"/>
  <c r="R122" i="47"/>
  <c r="R123" i="47"/>
  <c r="R124" i="47"/>
  <c r="R125" i="47"/>
  <c r="R126" i="47"/>
  <c r="R127" i="47"/>
  <c r="R128" i="47"/>
  <c r="R129" i="47"/>
  <c r="R130" i="47"/>
  <c r="R131" i="47"/>
  <c r="R132" i="47"/>
  <c r="R133" i="47"/>
  <c r="R134" i="47"/>
  <c r="R135" i="47"/>
  <c r="R136" i="47"/>
  <c r="R137" i="47"/>
  <c r="R138" i="47"/>
  <c r="R139" i="47"/>
  <c r="R140" i="47"/>
  <c r="R141" i="47"/>
  <c r="R142" i="47"/>
  <c r="R143" i="47"/>
  <c r="R144" i="47"/>
  <c r="R145" i="47"/>
  <c r="R146" i="47"/>
  <c r="R147" i="47"/>
  <c r="R148" i="47"/>
  <c r="R149" i="47"/>
  <c r="R150" i="47"/>
  <c r="R151" i="47"/>
  <c r="R152" i="47"/>
  <c r="R153" i="47"/>
  <c r="R154" i="47"/>
  <c r="R155" i="47"/>
  <c r="R156" i="47"/>
  <c r="R157" i="47"/>
  <c r="R158" i="47"/>
  <c r="R159" i="47"/>
  <c r="R160" i="47"/>
  <c r="R161" i="47"/>
  <c r="R162" i="47"/>
  <c r="R163" i="47"/>
  <c r="R164" i="47"/>
  <c r="R165" i="47"/>
  <c r="R166" i="47"/>
  <c r="R167" i="47"/>
  <c r="R168" i="47"/>
  <c r="R169" i="47"/>
  <c r="R170" i="47"/>
  <c r="R171" i="47"/>
  <c r="R172" i="47"/>
  <c r="R173" i="47"/>
  <c r="R174" i="47"/>
  <c r="R175" i="47"/>
  <c r="R176" i="47"/>
  <c r="R177" i="47"/>
  <c r="R178" i="47"/>
  <c r="R179" i="47"/>
  <c r="R180" i="47"/>
  <c r="R181" i="47"/>
  <c r="R182" i="47"/>
  <c r="R183" i="47"/>
  <c r="R184" i="47"/>
  <c r="R185" i="47"/>
  <c r="R186" i="47"/>
  <c r="R187" i="47"/>
  <c r="R188" i="47"/>
  <c r="R189" i="47"/>
  <c r="R190" i="47"/>
  <c r="R191" i="47"/>
  <c r="R192" i="47"/>
  <c r="R193" i="47"/>
  <c r="R194" i="47"/>
  <c r="R195" i="47"/>
  <c r="R196" i="47"/>
  <c r="R197" i="47"/>
  <c r="R198" i="47"/>
  <c r="R199" i="47"/>
  <c r="R200" i="47"/>
  <c r="R201" i="47"/>
  <c r="R202" i="47"/>
  <c r="R203" i="47"/>
  <c r="R204" i="47"/>
  <c r="R205" i="47"/>
  <c r="R206" i="47"/>
  <c r="R207" i="47"/>
  <c r="R208" i="47"/>
  <c r="R209" i="47"/>
  <c r="R210" i="47"/>
  <c r="R211" i="47"/>
  <c r="R212" i="47"/>
  <c r="R213" i="47"/>
  <c r="R214" i="47"/>
  <c r="R215" i="47"/>
  <c r="R216" i="47"/>
  <c r="R217" i="47"/>
  <c r="R218" i="47"/>
  <c r="R219" i="47"/>
  <c r="R220" i="47"/>
  <c r="R221" i="47"/>
  <c r="R222" i="47"/>
  <c r="R223" i="47"/>
  <c r="R224" i="47"/>
  <c r="R225" i="47"/>
  <c r="R226" i="47"/>
  <c r="R227" i="47"/>
  <c r="R228" i="47"/>
  <c r="R229" i="47"/>
  <c r="R230" i="47"/>
  <c r="R231" i="47"/>
  <c r="R232" i="47"/>
  <c r="R233" i="47"/>
  <c r="R234" i="47"/>
  <c r="R235" i="47"/>
  <c r="R236" i="47"/>
  <c r="R237" i="47"/>
  <c r="R238" i="47"/>
  <c r="R239" i="47"/>
  <c r="R240" i="47"/>
  <c r="R241" i="47"/>
  <c r="R242" i="47"/>
  <c r="R243" i="47"/>
  <c r="R244" i="47"/>
  <c r="R245" i="47"/>
  <c r="R246" i="47"/>
  <c r="R247" i="47"/>
  <c r="R248" i="47"/>
  <c r="R249" i="47"/>
  <c r="R250" i="47"/>
  <c r="R251" i="47"/>
  <c r="R252" i="47"/>
  <c r="R253" i="47"/>
  <c r="R254" i="47"/>
  <c r="R255" i="47"/>
  <c r="R256" i="47"/>
  <c r="R257" i="47"/>
  <c r="R258" i="47"/>
  <c r="R259" i="47"/>
  <c r="R260" i="47"/>
  <c r="R261" i="47"/>
  <c r="R262" i="47"/>
  <c r="R263" i="47"/>
  <c r="R264" i="47"/>
  <c r="R265" i="47"/>
  <c r="R266" i="47"/>
  <c r="R267" i="47"/>
  <c r="R268" i="47"/>
  <c r="R269" i="47"/>
  <c r="R270" i="47"/>
  <c r="R271" i="47"/>
  <c r="R272" i="47"/>
  <c r="R273" i="47"/>
  <c r="R274" i="47"/>
  <c r="R275" i="47"/>
  <c r="R276" i="47"/>
  <c r="R277" i="47"/>
  <c r="R278" i="47"/>
  <c r="R279" i="47"/>
  <c r="R280" i="47"/>
  <c r="R281" i="47"/>
  <c r="R282" i="47"/>
  <c r="R283" i="47"/>
  <c r="R284" i="47"/>
  <c r="R285" i="47"/>
  <c r="R286" i="47"/>
  <c r="R287" i="47"/>
  <c r="R288" i="47"/>
  <c r="R289" i="47"/>
  <c r="R290" i="47"/>
  <c r="R291" i="47"/>
  <c r="R292" i="47"/>
  <c r="R293" i="47"/>
  <c r="R294" i="47"/>
  <c r="R295" i="47"/>
  <c r="R296" i="47"/>
  <c r="R297" i="47"/>
  <c r="R298" i="47"/>
  <c r="R299" i="47"/>
  <c r="R300" i="47"/>
  <c r="R301" i="47"/>
  <c r="R302" i="47"/>
  <c r="R303" i="47"/>
  <c r="R304" i="47"/>
  <c r="R305" i="47"/>
  <c r="R306" i="47"/>
  <c r="R307" i="47"/>
  <c r="R308" i="47"/>
  <c r="R309" i="47"/>
  <c r="R310" i="47"/>
  <c r="R311" i="47"/>
  <c r="R312" i="47"/>
  <c r="R313" i="47"/>
  <c r="R314" i="47"/>
  <c r="R315" i="47"/>
  <c r="R316" i="47"/>
  <c r="R317" i="47"/>
  <c r="R318" i="47"/>
  <c r="R319" i="47"/>
  <c r="R320" i="47"/>
  <c r="R321" i="47"/>
  <c r="R322" i="47"/>
  <c r="R323" i="47"/>
  <c r="R324" i="47"/>
  <c r="R325" i="47"/>
  <c r="R326" i="47"/>
  <c r="R327" i="47"/>
  <c r="R328" i="47"/>
  <c r="R329" i="47"/>
  <c r="R330" i="47"/>
  <c r="R331" i="47"/>
  <c r="R332" i="47"/>
  <c r="R333" i="47"/>
  <c r="R334" i="47"/>
  <c r="R335" i="47"/>
  <c r="R336" i="47"/>
  <c r="R337" i="47"/>
  <c r="R338" i="47"/>
  <c r="R339" i="47"/>
  <c r="R340" i="47"/>
  <c r="R341" i="47"/>
  <c r="R342" i="47"/>
  <c r="R343" i="47"/>
  <c r="R344" i="47"/>
  <c r="R345" i="47"/>
  <c r="R346" i="47"/>
  <c r="R347" i="47"/>
  <c r="R348" i="47"/>
  <c r="R349" i="47"/>
  <c r="R350" i="47"/>
  <c r="R351" i="47"/>
  <c r="R352" i="47"/>
  <c r="R353" i="47"/>
  <c r="R354" i="47"/>
  <c r="R355" i="47"/>
  <c r="R356" i="47"/>
  <c r="R357" i="47"/>
  <c r="R358" i="47"/>
  <c r="R359" i="47"/>
  <c r="R360" i="47"/>
  <c r="R361" i="47"/>
  <c r="R362" i="47"/>
  <c r="R363" i="47"/>
  <c r="R364" i="47"/>
  <c r="R365" i="47"/>
  <c r="R366" i="47"/>
  <c r="R367" i="47"/>
  <c r="R368" i="47"/>
  <c r="R369" i="47"/>
  <c r="R370" i="47"/>
  <c r="R371" i="47"/>
  <c r="R372" i="47"/>
  <c r="R373" i="47"/>
  <c r="R374" i="47"/>
  <c r="R375" i="47"/>
  <c r="R376" i="47"/>
  <c r="R377" i="47"/>
  <c r="R378" i="47"/>
  <c r="R379" i="47"/>
  <c r="R380" i="47"/>
  <c r="R381" i="47"/>
  <c r="R382" i="47"/>
  <c r="R383" i="47"/>
  <c r="R384" i="47"/>
  <c r="R385" i="47"/>
  <c r="R386" i="47"/>
  <c r="R387" i="47"/>
  <c r="R388" i="47"/>
  <c r="R389" i="47"/>
  <c r="R390" i="47"/>
  <c r="R391" i="47"/>
  <c r="R392" i="47"/>
  <c r="R393" i="47"/>
  <c r="R394" i="47"/>
  <c r="R395" i="47"/>
  <c r="R396" i="47"/>
  <c r="R397" i="47"/>
  <c r="R398" i="47"/>
  <c r="R399" i="47"/>
  <c r="R400" i="47"/>
  <c r="R401" i="47"/>
  <c r="R402" i="47"/>
  <c r="R403" i="47"/>
  <c r="R404" i="47"/>
  <c r="R405" i="47"/>
  <c r="R406" i="47"/>
  <c r="R407" i="47"/>
  <c r="R408" i="47"/>
  <c r="R409" i="47"/>
  <c r="R410" i="47"/>
  <c r="R411" i="47"/>
  <c r="R412" i="47"/>
  <c r="R413" i="47"/>
  <c r="R414" i="47"/>
  <c r="R415" i="47"/>
  <c r="R416" i="47"/>
  <c r="R417" i="47"/>
  <c r="R418" i="47"/>
  <c r="R419" i="47"/>
  <c r="R420" i="47"/>
  <c r="R421" i="47"/>
  <c r="R422" i="47"/>
  <c r="R423" i="47"/>
  <c r="R424" i="47"/>
  <c r="R425" i="47"/>
  <c r="R426" i="47"/>
  <c r="R427" i="47"/>
  <c r="R428" i="47"/>
  <c r="R429" i="47"/>
  <c r="R430" i="47"/>
  <c r="R431" i="47"/>
  <c r="R432" i="47"/>
  <c r="R433" i="47"/>
  <c r="R434" i="47"/>
  <c r="R435" i="47"/>
  <c r="R436" i="47"/>
  <c r="R437" i="47"/>
  <c r="R438" i="47"/>
  <c r="R439" i="47"/>
  <c r="R440" i="47"/>
  <c r="R441" i="47"/>
  <c r="R442" i="47"/>
  <c r="R443" i="47"/>
  <c r="R444" i="47"/>
  <c r="R445" i="47"/>
  <c r="R446" i="47"/>
  <c r="R447" i="47"/>
  <c r="R448" i="47"/>
  <c r="R449" i="47"/>
  <c r="R450" i="47"/>
  <c r="R451" i="47"/>
  <c r="R452" i="47"/>
  <c r="R453" i="47"/>
  <c r="R454" i="47"/>
  <c r="R455" i="47"/>
  <c r="R456" i="47"/>
  <c r="R457" i="47"/>
  <c r="R458" i="47"/>
  <c r="R459" i="47"/>
  <c r="R460" i="47"/>
  <c r="R461" i="47"/>
  <c r="R462" i="47"/>
  <c r="R463" i="47"/>
  <c r="R464" i="47"/>
  <c r="R465" i="47"/>
  <c r="R466" i="47"/>
  <c r="R467" i="47"/>
  <c r="R468" i="47"/>
  <c r="R469" i="47"/>
  <c r="R470" i="47"/>
  <c r="R471" i="47"/>
  <c r="R472" i="47"/>
  <c r="R473" i="47"/>
  <c r="R474" i="47"/>
  <c r="R475" i="47"/>
  <c r="R476" i="47"/>
  <c r="R477" i="47"/>
  <c r="R478" i="47"/>
  <c r="R479" i="47"/>
  <c r="R480" i="47"/>
  <c r="R481" i="47"/>
  <c r="R482" i="47"/>
  <c r="R483" i="47"/>
  <c r="R484" i="47"/>
  <c r="R485" i="47"/>
  <c r="R486" i="47"/>
  <c r="R487" i="47"/>
  <c r="R488" i="47"/>
  <c r="R489" i="47"/>
  <c r="R490" i="47"/>
  <c r="R491" i="47"/>
  <c r="R492" i="47"/>
  <c r="R493" i="47"/>
  <c r="R494" i="47"/>
  <c r="R495" i="47"/>
  <c r="R496" i="47"/>
  <c r="R497" i="47"/>
  <c r="R498" i="47"/>
  <c r="R499" i="47"/>
  <c r="R500" i="47"/>
  <c r="R501" i="47"/>
  <c r="R502" i="47"/>
  <c r="R503" i="47"/>
  <c r="R504" i="47"/>
  <c r="R505" i="47"/>
  <c r="R506" i="47"/>
  <c r="R507" i="47"/>
  <c r="R508" i="47"/>
  <c r="R509" i="47"/>
  <c r="R510" i="47"/>
  <c r="R511" i="47"/>
  <c r="R512" i="47"/>
  <c r="R513" i="47"/>
  <c r="R514" i="47"/>
  <c r="R515" i="47"/>
  <c r="R516" i="47"/>
  <c r="R18" i="47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6" i="12"/>
  <c r="R57" i="12"/>
  <c r="R58" i="12"/>
  <c r="R59" i="12"/>
  <c r="R60" i="12"/>
  <c r="R61" i="12"/>
  <c r="R62" i="12"/>
  <c r="R63" i="12"/>
  <c r="R64" i="12"/>
  <c r="R65" i="12"/>
  <c r="R66" i="12"/>
  <c r="R67" i="12"/>
  <c r="R68" i="12"/>
  <c r="R69" i="12"/>
  <c r="R70" i="12"/>
  <c r="R71" i="12"/>
  <c r="R72" i="12"/>
  <c r="R73" i="12"/>
  <c r="R74" i="12"/>
  <c r="R75" i="12"/>
  <c r="R76" i="12"/>
  <c r="R77" i="12"/>
  <c r="R78" i="12"/>
  <c r="R79" i="12"/>
  <c r="R80" i="12"/>
  <c r="R81" i="12"/>
  <c r="R82" i="12"/>
  <c r="R83" i="12"/>
  <c r="R84" i="12"/>
  <c r="R85" i="12"/>
  <c r="R86" i="12"/>
  <c r="R87" i="12"/>
  <c r="R88" i="12"/>
  <c r="R89" i="12"/>
  <c r="R90" i="12"/>
  <c r="R91" i="12"/>
  <c r="R92" i="12"/>
  <c r="R93" i="12"/>
  <c r="R94" i="12"/>
  <c r="R95" i="12"/>
  <c r="R96" i="12"/>
  <c r="R97" i="12"/>
  <c r="R98" i="12"/>
  <c r="R99" i="12"/>
  <c r="R100" i="12"/>
  <c r="R101" i="12"/>
  <c r="R102" i="12"/>
  <c r="R103" i="12"/>
  <c r="R104" i="12"/>
  <c r="R105" i="12"/>
  <c r="R106" i="12"/>
  <c r="R107" i="12"/>
  <c r="R108" i="12"/>
  <c r="R109" i="12"/>
  <c r="R110" i="12"/>
  <c r="R111" i="12"/>
  <c r="R112" i="12"/>
  <c r="R113" i="12"/>
  <c r="R114" i="12"/>
  <c r="R115" i="12"/>
  <c r="R116" i="12"/>
  <c r="R117" i="12"/>
  <c r="R118" i="12"/>
  <c r="R119" i="12"/>
  <c r="R120" i="12"/>
  <c r="R121" i="12"/>
  <c r="R122" i="12"/>
  <c r="R123" i="12"/>
  <c r="R124" i="12"/>
  <c r="R125" i="12"/>
  <c r="R126" i="12"/>
  <c r="R127" i="12"/>
  <c r="R128" i="12"/>
  <c r="R129" i="12"/>
  <c r="R130" i="12"/>
  <c r="R131" i="12"/>
  <c r="R132" i="12"/>
  <c r="R133" i="12"/>
  <c r="R134" i="12"/>
  <c r="R135" i="12"/>
  <c r="R136" i="12"/>
  <c r="R137" i="12"/>
  <c r="R138" i="12"/>
  <c r="R139" i="12"/>
  <c r="R140" i="12"/>
  <c r="R141" i="12"/>
  <c r="R142" i="12"/>
  <c r="R143" i="12"/>
  <c r="R144" i="12"/>
  <c r="R145" i="12"/>
  <c r="R146" i="12"/>
  <c r="R147" i="12"/>
  <c r="R148" i="12"/>
  <c r="R149" i="12"/>
  <c r="R150" i="12"/>
  <c r="R151" i="12"/>
  <c r="R152" i="12"/>
  <c r="R153" i="12"/>
  <c r="R154" i="12"/>
  <c r="R155" i="12"/>
  <c r="R156" i="12"/>
  <c r="R157" i="12"/>
  <c r="R158" i="12"/>
  <c r="R159" i="12"/>
  <c r="R160" i="12"/>
  <c r="R161" i="12"/>
  <c r="R162" i="12"/>
  <c r="R163" i="12"/>
  <c r="R164" i="12"/>
  <c r="R165" i="12"/>
  <c r="R166" i="12"/>
  <c r="R167" i="12"/>
  <c r="R168" i="12"/>
  <c r="R169" i="12"/>
  <c r="R170" i="12"/>
  <c r="R171" i="12"/>
  <c r="R172" i="12"/>
  <c r="R173" i="12"/>
  <c r="R174" i="12"/>
  <c r="R175" i="12"/>
  <c r="R176" i="12"/>
  <c r="R177" i="12"/>
  <c r="R178" i="12"/>
  <c r="R179" i="12"/>
  <c r="R180" i="12"/>
  <c r="R181" i="12"/>
  <c r="R182" i="12"/>
  <c r="R183" i="12"/>
  <c r="R184" i="12"/>
  <c r="R185" i="12"/>
  <c r="R186" i="12"/>
  <c r="R187" i="12"/>
  <c r="R188" i="12"/>
  <c r="R189" i="12"/>
  <c r="R190" i="12"/>
  <c r="R191" i="12"/>
  <c r="R192" i="12"/>
  <c r="R193" i="12"/>
  <c r="R194" i="12"/>
  <c r="R195" i="12"/>
  <c r="R196" i="12"/>
  <c r="R197" i="12"/>
  <c r="R198" i="12"/>
  <c r="R199" i="12"/>
  <c r="R200" i="12"/>
  <c r="R201" i="12"/>
  <c r="R202" i="12"/>
  <c r="R203" i="12"/>
  <c r="R204" i="12"/>
  <c r="R205" i="12"/>
  <c r="R206" i="12"/>
  <c r="R207" i="12"/>
  <c r="R208" i="12"/>
  <c r="R209" i="12"/>
  <c r="R210" i="12"/>
  <c r="R211" i="12"/>
  <c r="R212" i="12"/>
  <c r="R213" i="12"/>
  <c r="R214" i="12"/>
  <c r="R215" i="12"/>
  <c r="R216" i="12"/>
  <c r="R217" i="12"/>
  <c r="R218" i="12"/>
  <c r="R219" i="12"/>
  <c r="R220" i="12"/>
  <c r="R221" i="12"/>
  <c r="R222" i="12"/>
  <c r="R223" i="12"/>
  <c r="R224" i="12"/>
  <c r="R225" i="12"/>
  <c r="R226" i="12"/>
  <c r="R227" i="12"/>
  <c r="R228" i="12"/>
  <c r="R229" i="12"/>
  <c r="R230" i="12"/>
  <c r="R231" i="12"/>
  <c r="R232" i="12"/>
  <c r="R233" i="12"/>
  <c r="R234" i="12"/>
  <c r="R235" i="12"/>
  <c r="R236" i="12"/>
  <c r="R237" i="12"/>
  <c r="R238" i="12"/>
  <c r="R239" i="12"/>
  <c r="R240" i="12"/>
  <c r="R241" i="12"/>
  <c r="R242" i="12"/>
  <c r="R243" i="12"/>
  <c r="R244" i="12"/>
  <c r="R245" i="12"/>
  <c r="R246" i="12"/>
  <c r="R247" i="12"/>
  <c r="R248" i="12"/>
  <c r="R249" i="12"/>
  <c r="R250" i="12"/>
  <c r="R251" i="12"/>
  <c r="R252" i="12"/>
  <c r="R253" i="12"/>
  <c r="R254" i="12"/>
  <c r="R255" i="12"/>
  <c r="R256" i="12"/>
  <c r="R257" i="12"/>
  <c r="R258" i="12"/>
  <c r="R259" i="12"/>
  <c r="R260" i="12"/>
  <c r="R261" i="12"/>
  <c r="R262" i="12"/>
  <c r="R263" i="12"/>
  <c r="R264" i="12"/>
  <c r="R265" i="12"/>
  <c r="R266" i="12"/>
  <c r="R267" i="12"/>
  <c r="R268" i="12"/>
  <c r="R269" i="12"/>
  <c r="R270" i="12"/>
  <c r="R271" i="12"/>
  <c r="R272" i="12"/>
  <c r="R273" i="12"/>
  <c r="R274" i="12"/>
  <c r="R275" i="12"/>
  <c r="R276" i="12"/>
  <c r="R277" i="12"/>
  <c r="R278" i="12"/>
  <c r="R279" i="12"/>
  <c r="R280" i="12"/>
  <c r="R281" i="12"/>
  <c r="R282" i="12"/>
  <c r="R283" i="12"/>
  <c r="R284" i="12"/>
  <c r="R285" i="12"/>
  <c r="R286" i="12"/>
  <c r="R287" i="12"/>
  <c r="R288" i="12"/>
  <c r="R289" i="12"/>
  <c r="R290" i="12"/>
  <c r="R291" i="12"/>
  <c r="R292" i="12"/>
  <c r="R293" i="12"/>
  <c r="R294" i="12"/>
  <c r="R295" i="12"/>
  <c r="R296" i="12"/>
  <c r="R297" i="12"/>
  <c r="R298" i="12"/>
  <c r="R299" i="12"/>
  <c r="R300" i="12"/>
  <c r="R301" i="12"/>
  <c r="R302" i="12"/>
  <c r="R303" i="12"/>
  <c r="R304" i="12"/>
  <c r="R305" i="12"/>
  <c r="R306" i="12"/>
  <c r="R307" i="12"/>
  <c r="R308" i="12"/>
  <c r="R309" i="12"/>
  <c r="R310" i="12"/>
  <c r="R311" i="12"/>
  <c r="R312" i="12"/>
  <c r="R313" i="12"/>
  <c r="R314" i="12"/>
  <c r="R315" i="12"/>
  <c r="R316" i="12"/>
  <c r="R317" i="12"/>
  <c r="R318" i="12"/>
  <c r="R319" i="12"/>
  <c r="R320" i="12"/>
  <c r="R321" i="12"/>
  <c r="R322" i="12"/>
  <c r="R323" i="12"/>
  <c r="R324" i="12"/>
  <c r="R325" i="12"/>
  <c r="R326" i="12"/>
  <c r="R327" i="12"/>
  <c r="R328" i="12"/>
  <c r="R329" i="12"/>
  <c r="R330" i="12"/>
  <c r="R331" i="12"/>
  <c r="R332" i="12"/>
  <c r="R333" i="12"/>
  <c r="R334" i="12"/>
  <c r="R335" i="12"/>
  <c r="R336" i="12"/>
  <c r="R337" i="12"/>
  <c r="R338" i="12"/>
  <c r="R339" i="12"/>
  <c r="R340" i="12"/>
  <c r="R341" i="12"/>
  <c r="R342" i="12"/>
  <c r="R343" i="12"/>
  <c r="R344" i="12"/>
  <c r="R345" i="12"/>
  <c r="R346" i="12"/>
  <c r="R347" i="12"/>
  <c r="R348" i="12"/>
  <c r="R349" i="12"/>
  <c r="R350" i="12"/>
  <c r="R351" i="12"/>
  <c r="R352" i="12"/>
  <c r="R353" i="12"/>
  <c r="R354" i="12"/>
  <c r="R355" i="12"/>
  <c r="R356" i="12"/>
  <c r="R357" i="12"/>
  <c r="R358" i="12"/>
  <c r="R359" i="12"/>
  <c r="R360" i="12"/>
  <c r="R361" i="12"/>
  <c r="R362" i="12"/>
  <c r="R363" i="12"/>
  <c r="R364" i="12"/>
  <c r="R365" i="12"/>
  <c r="R366" i="12"/>
  <c r="R367" i="12"/>
  <c r="R368" i="12"/>
  <c r="R369" i="12"/>
  <c r="R370" i="12"/>
  <c r="R371" i="12"/>
  <c r="R372" i="12"/>
  <c r="R373" i="12"/>
  <c r="R374" i="12"/>
  <c r="R375" i="12"/>
  <c r="R376" i="12"/>
  <c r="R377" i="12"/>
  <c r="R378" i="12"/>
  <c r="R379" i="12"/>
  <c r="R380" i="12"/>
  <c r="R381" i="12"/>
  <c r="R382" i="12"/>
  <c r="R383" i="12"/>
  <c r="R384" i="12"/>
  <c r="R385" i="12"/>
  <c r="R386" i="12"/>
  <c r="R387" i="12"/>
  <c r="R388" i="12"/>
  <c r="R389" i="12"/>
  <c r="R390" i="12"/>
  <c r="R391" i="12"/>
  <c r="R392" i="12"/>
  <c r="R393" i="12"/>
  <c r="R394" i="12"/>
  <c r="R395" i="12"/>
  <c r="R396" i="12"/>
  <c r="R397" i="12"/>
  <c r="R398" i="12"/>
  <c r="R399" i="12"/>
  <c r="R400" i="12"/>
  <c r="R401" i="12"/>
  <c r="R402" i="12"/>
  <c r="R403" i="12"/>
  <c r="R404" i="12"/>
  <c r="R405" i="12"/>
  <c r="R406" i="12"/>
  <c r="R407" i="12"/>
  <c r="R408" i="12"/>
  <c r="R409" i="12"/>
  <c r="R410" i="12"/>
  <c r="R411" i="12"/>
  <c r="R412" i="12"/>
  <c r="R413" i="12"/>
  <c r="R414" i="12"/>
  <c r="R415" i="12"/>
  <c r="R416" i="12"/>
  <c r="R417" i="12"/>
  <c r="R418" i="12"/>
  <c r="R419" i="12"/>
  <c r="R420" i="12"/>
  <c r="R421" i="12"/>
  <c r="R422" i="12"/>
  <c r="R423" i="12"/>
  <c r="R424" i="12"/>
  <c r="R425" i="12"/>
  <c r="R426" i="12"/>
  <c r="R427" i="12"/>
  <c r="R428" i="12"/>
  <c r="R429" i="12"/>
  <c r="R430" i="12"/>
  <c r="R431" i="12"/>
  <c r="R432" i="12"/>
  <c r="R433" i="12"/>
  <c r="R434" i="12"/>
  <c r="R435" i="12"/>
  <c r="R436" i="12"/>
  <c r="R437" i="12"/>
  <c r="R438" i="12"/>
  <c r="R439" i="12"/>
  <c r="R440" i="12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R471" i="12"/>
  <c r="R472" i="12"/>
  <c r="R473" i="12"/>
  <c r="R474" i="12"/>
  <c r="R475" i="12"/>
  <c r="R476" i="12"/>
  <c r="R477" i="12"/>
  <c r="R478" i="12"/>
  <c r="R479" i="12"/>
  <c r="R480" i="12"/>
  <c r="R481" i="12"/>
  <c r="R482" i="12"/>
  <c r="R483" i="12"/>
  <c r="R484" i="12"/>
  <c r="R485" i="12"/>
  <c r="R486" i="12"/>
  <c r="R487" i="12"/>
  <c r="R488" i="12"/>
  <c r="R489" i="12"/>
  <c r="R490" i="12"/>
  <c r="R491" i="12"/>
  <c r="R492" i="12"/>
  <c r="R493" i="12"/>
  <c r="R494" i="12"/>
  <c r="R495" i="12"/>
  <c r="R496" i="12"/>
  <c r="R497" i="12"/>
  <c r="R498" i="12"/>
  <c r="R499" i="12"/>
  <c r="R500" i="12"/>
  <c r="R501" i="12"/>
  <c r="R502" i="12"/>
  <c r="R503" i="12"/>
  <c r="R504" i="12"/>
  <c r="R505" i="12"/>
  <c r="R506" i="12"/>
  <c r="R507" i="12"/>
  <c r="R508" i="12"/>
  <c r="R509" i="12"/>
  <c r="R510" i="12"/>
  <c r="R511" i="12"/>
  <c r="R512" i="12"/>
  <c r="R513" i="12"/>
  <c r="R514" i="12"/>
  <c r="R515" i="12"/>
  <c r="R516" i="12"/>
  <c r="R17" i="12"/>
  <c r="R19" i="46"/>
  <c r="R20" i="46"/>
  <c r="R21" i="46"/>
  <c r="R22" i="46"/>
  <c r="R23" i="46"/>
  <c r="R24" i="46"/>
  <c r="R25" i="46"/>
  <c r="R26" i="46"/>
  <c r="R27" i="46"/>
  <c r="R28" i="46"/>
  <c r="R29" i="46"/>
  <c r="R30" i="46"/>
  <c r="R31" i="46"/>
  <c r="R32" i="46"/>
  <c r="R33" i="46"/>
  <c r="R34" i="46"/>
  <c r="R35" i="46"/>
  <c r="R36" i="46"/>
  <c r="R37" i="46"/>
  <c r="R38" i="46"/>
  <c r="R39" i="46"/>
  <c r="R40" i="46"/>
  <c r="R41" i="46"/>
  <c r="R42" i="46"/>
  <c r="R43" i="46"/>
  <c r="R44" i="46"/>
  <c r="R45" i="46"/>
  <c r="R46" i="46"/>
  <c r="R47" i="46"/>
  <c r="R48" i="46"/>
  <c r="R49" i="46"/>
  <c r="R50" i="46"/>
  <c r="R51" i="46"/>
  <c r="R52" i="46"/>
  <c r="R53" i="46"/>
  <c r="R54" i="46"/>
  <c r="R55" i="46"/>
  <c r="R56" i="46"/>
  <c r="R57" i="46"/>
  <c r="R58" i="46"/>
  <c r="R59" i="46"/>
  <c r="R60" i="46"/>
  <c r="R61" i="46"/>
  <c r="R62" i="46"/>
  <c r="R63" i="46"/>
  <c r="R64" i="46"/>
  <c r="R65" i="46"/>
  <c r="R66" i="46"/>
  <c r="R67" i="46"/>
  <c r="R68" i="46"/>
  <c r="R69" i="46"/>
  <c r="R70" i="46"/>
  <c r="R71" i="46"/>
  <c r="R72" i="46"/>
  <c r="R73" i="46"/>
  <c r="R74" i="46"/>
  <c r="R75" i="46"/>
  <c r="R76" i="46"/>
  <c r="R77" i="46"/>
  <c r="R78" i="46"/>
  <c r="R79" i="46"/>
  <c r="R80" i="46"/>
  <c r="R81" i="46"/>
  <c r="R82" i="46"/>
  <c r="R83" i="46"/>
  <c r="R84" i="46"/>
  <c r="R85" i="46"/>
  <c r="R86" i="46"/>
  <c r="R87" i="46"/>
  <c r="R88" i="46"/>
  <c r="R89" i="46"/>
  <c r="R90" i="46"/>
  <c r="R91" i="46"/>
  <c r="R92" i="46"/>
  <c r="R93" i="46"/>
  <c r="R94" i="46"/>
  <c r="R95" i="46"/>
  <c r="R96" i="46"/>
  <c r="R97" i="46"/>
  <c r="R98" i="46"/>
  <c r="R99" i="46"/>
  <c r="R100" i="46"/>
  <c r="R101" i="46"/>
  <c r="R102" i="46"/>
  <c r="R103" i="46"/>
  <c r="R104" i="46"/>
  <c r="R105" i="46"/>
  <c r="R106" i="46"/>
  <c r="R107" i="46"/>
  <c r="R108" i="46"/>
  <c r="R109" i="46"/>
  <c r="R110" i="46"/>
  <c r="R111" i="46"/>
  <c r="R112" i="46"/>
  <c r="R113" i="46"/>
  <c r="R114" i="46"/>
  <c r="R115" i="46"/>
  <c r="R116" i="46"/>
  <c r="R117" i="46"/>
  <c r="R118" i="46"/>
  <c r="R119" i="46"/>
  <c r="R120" i="46"/>
  <c r="R121" i="46"/>
  <c r="R122" i="46"/>
  <c r="R123" i="46"/>
  <c r="R124" i="46"/>
  <c r="R125" i="46"/>
  <c r="R126" i="46"/>
  <c r="R127" i="46"/>
  <c r="R128" i="46"/>
  <c r="R129" i="46"/>
  <c r="R130" i="46"/>
  <c r="R131" i="46"/>
  <c r="R132" i="46"/>
  <c r="R133" i="46"/>
  <c r="R134" i="46"/>
  <c r="R135" i="46"/>
  <c r="R136" i="46"/>
  <c r="R137" i="46"/>
  <c r="R138" i="46"/>
  <c r="R139" i="46"/>
  <c r="R140" i="46"/>
  <c r="R141" i="46"/>
  <c r="R142" i="46"/>
  <c r="R143" i="46"/>
  <c r="R144" i="46"/>
  <c r="R145" i="46"/>
  <c r="R146" i="46"/>
  <c r="R147" i="46"/>
  <c r="R148" i="46"/>
  <c r="R149" i="46"/>
  <c r="R150" i="46"/>
  <c r="R151" i="46"/>
  <c r="R152" i="46"/>
  <c r="R153" i="46"/>
  <c r="R154" i="46"/>
  <c r="R155" i="46"/>
  <c r="R156" i="46"/>
  <c r="R157" i="46"/>
  <c r="R158" i="46"/>
  <c r="R159" i="46"/>
  <c r="R160" i="46"/>
  <c r="R161" i="46"/>
  <c r="R162" i="46"/>
  <c r="R163" i="46"/>
  <c r="R164" i="46"/>
  <c r="R165" i="46"/>
  <c r="R166" i="46"/>
  <c r="R167" i="46"/>
  <c r="R168" i="46"/>
  <c r="R169" i="46"/>
  <c r="R170" i="46"/>
  <c r="R171" i="46"/>
  <c r="R172" i="46"/>
  <c r="R173" i="46"/>
  <c r="R174" i="46"/>
  <c r="R175" i="46"/>
  <c r="R176" i="46"/>
  <c r="R177" i="46"/>
  <c r="R178" i="46"/>
  <c r="R179" i="46"/>
  <c r="R180" i="46"/>
  <c r="R181" i="46"/>
  <c r="R182" i="46"/>
  <c r="R183" i="46"/>
  <c r="R184" i="46"/>
  <c r="R185" i="46"/>
  <c r="R186" i="46"/>
  <c r="R187" i="46"/>
  <c r="R188" i="46"/>
  <c r="R189" i="46"/>
  <c r="R190" i="46"/>
  <c r="R191" i="46"/>
  <c r="R192" i="46"/>
  <c r="R193" i="46"/>
  <c r="R194" i="46"/>
  <c r="R195" i="46"/>
  <c r="R196" i="46"/>
  <c r="R197" i="46"/>
  <c r="R198" i="46"/>
  <c r="R199" i="46"/>
  <c r="R200" i="46"/>
  <c r="R201" i="46"/>
  <c r="R202" i="46"/>
  <c r="R203" i="46"/>
  <c r="R204" i="46"/>
  <c r="R205" i="46"/>
  <c r="R206" i="46"/>
  <c r="R207" i="46"/>
  <c r="R208" i="46"/>
  <c r="R209" i="46"/>
  <c r="R210" i="46"/>
  <c r="R211" i="46"/>
  <c r="R212" i="46"/>
  <c r="R213" i="46"/>
  <c r="R214" i="46"/>
  <c r="R215" i="46"/>
  <c r="R216" i="46"/>
  <c r="R217" i="46"/>
  <c r="R218" i="46"/>
  <c r="R219" i="46"/>
  <c r="R220" i="46"/>
  <c r="R221" i="46"/>
  <c r="R222" i="46"/>
  <c r="R223" i="46"/>
  <c r="R224" i="46"/>
  <c r="R225" i="46"/>
  <c r="R226" i="46"/>
  <c r="R227" i="46"/>
  <c r="R228" i="46"/>
  <c r="R229" i="46"/>
  <c r="R230" i="46"/>
  <c r="R231" i="46"/>
  <c r="R232" i="46"/>
  <c r="R233" i="46"/>
  <c r="R234" i="46"/>
  <c r="R235" i="46"/>
  <c r="R236" i="46"/>
  <c r="R237" i="46"/>
  <c r="R238" i="46"/>
  <c r="R239" i="46"/>
  <c r="R240" i="46"/>
  <c r="R241" i="46"/>
  <c r="R242" i="46"/>
  <c r="R243" i="46"/>
  <c r="R244" i="46"/>
  <c r="R245" i="46"/>
  <c r="R246" i="46"/>
  <c r="R247" i="46"/>
  <c r="R248" i="46"/>
  <c r="R249" i="46"/>
  <c r="R250" i="46"/>
  <c r="R251" i="46"/>
  <c r="R252" i="46"/>
  <c r="R253" i="46"/>
  <c r="R254" i="46"/>
  <c r="R255" i="46"/>
  <c r="R256" i="46"/>
  <c r="R257" i="46"/>
  <c r="R258" i="46"/>
  <c r="R259" i="46"/>
  <c r="R260" i="46"/>
  <c r="R261" i="46"/>
  <c r="R262" i="46"/>
  <c r="R263" i="46"/>
  <c r="R264" i="46"/>
  <c r="R265" i="46"/>
  <c r="R266" i="46"/>
  <c r="R267" i="46"/>
  <c r="R268" i="46"/>
  <c r="R269" i="46"/>
  <c r="R270" i="46"/>
  <c r="R271" i="46"/>
  <c r="R272" i="46"/>
  <c r="R273" i="46"/>
  <c r="R274" i="46"/>
  <c r="R275" i="46"/>
  <c r="R276" i="46"/>
  <c r="R277" i="46"/>
  <c r="R278" i="46"/>
  <c r="R279" i="46"/>
  <c r="R280" i="46"/>
  <c r="R281" i="46"/>
  <c r="R282" i="46"/>
  <c r="R283" i="46"/>
  <c r="R284" i="46"/>
  <c r="R285" i="46"/>
  <c r="R286" i="46"/>
  <c r="R287" i="46"/>
  <c r="R288" i="46"/>
  <c r="R289" i="46"/>
  <c r="R290" i="46"/>
  <c r="R291" i="46"/>
  <c r="R292" i="46"/>
  <c r="R293" i="46"/>
  <c r="R294" i="46"/>
  <c r="R295" i="46"/>
  <c r="R296" i="46"/>
  <c r="R297" i="46"/>
  <c r="R298" i="46"/>
  <c r="R299" i="46"/>
  <c r="R300" i="46"/>
  <c r="R301" i="46"/>
  <c r="R302" i="46"/>
  <c r="R303" i="46"/>
  <c r="R304" i="46"/>
  <c r="R305" i="46"/>
  <c r="R306" i="46"/>
  <c r="R307" i="46"/>
  <c r="R308" i="46"/>
  <c r="R309" i="46"/>
  <c r="R310" i="46"/>
  <c r="R311" i="46"/>
  <c r="R312" i="46"/>
  <c r="R313" i="46"/>
  <c r="R314" i="46"/>
  <c r="R315" i="46"/>
  <c r="R316" i="46"/>
  <c r="R317" i="46"/>
  <c r="R318" i="46"/>
  <c r="R319" i="46"/>
  <c r="R320" i="46"/>
  <c r="R321" i="46"/>
  <c r="R322" i="46"/>
  <c r="R323" i="46"/>
  <c r="R324" i="46"/>
  <c r="R325" i="46"/>
  <c r="R326" i="46"/>
  <c r="R327" i="46"/>
  <c r="R328" i="46"/>
  <c r="R329" i="46"/>
  <c r="R330" i="46"/>
  <c r="R331" i="46"/>
  <c r="R332" i="46"/>
  <c r="R333" i="46"/>
  <c r="R334" i="46"/>
  <c r="R335" i="46"/>
  <c r="R336" i="46"/>
  <c r="R337" i="46"/>
  <c r="R338" i="46"/>
  <c r="R339" i="46"/>
  <c r="R340" i="46"/>
  <c r="R341" i="46"/>
  <c r="R342" i="46"/>
  <c r="R343" i="46"/>
  <c r="R344" i="46"/>
  <c r="R345" i="46"/>
  <c r="R346" i="46"/>
  <c r="R347" i="46"/>
  <c r="R348" i="46"/>
  <c r="R349" i="46"/>
  <c r="R350" i="46"/>
  <c r="R351" i="46"/>
  <c r="R352" i="46"/>
  <c r="R353" i="46"/>
  <c r="R354" i="46"/>
  <c r="R355" i="46"/>
  <c r="R356" i="46"/>
  <c r="R357" i="46"/>
  <c r="R358" i="46"/>
  <c r="R359" i="46"/>
  <c r="R360" i="46"/>
  <c r="R361" i="46"/>
  <c r="R362" i="46"/>
  <c r="R363" i="46"/>
  <c r="R364" i="46"/>
  <c r="R365" i="46"/>
  <c r="R366" i="46"/>
  <c r="R367" i="46"/>
  <c r="R368" i="46"/>
  <c r="R369" i="46"/>
  <c r="R370" i="46"/>
  <c r="R371" i="46"/>
  <c r="R372" i="46"/>
  <c r="R373" i="46"/>
  <c r="R374" i="46"/>
  <c r="R375" i="46"/>
  <c r="R376" i="46"/>
  <c r="R377" i="46"/>
  <c r="R378" i="46"/>
  <c r="R379" i="46"/>
  <c r="R380" i="46"/>
  <c r="R381" i="46"/>
  <c r="R382" i="46"/>
  <c r="R383" i="46"/>
  <c r="R384" i="46"/>
  <c r="R385" i="46"/>
  <c r="R386" i="46"/>
  <c r="R387" i="46"/>
  <c r="R388" i="46"/>
  <c r="R389" i="46"/>
  <c r="R390" i="46"/>
  <c r="R391" i="46"/>
  <c r="R392" i="46"/>
  <c r="R393" i="46"/>
  <c r="R394" i="46"/>
  <c r="R395" i="46"/>
  <c r="R396" i="46"/>
  <c r="R397" i="46"/>
  <c r="R398" i="46"/>
  <c r="R399" i="46"/>
  <c r="R400" i="46"/>
  <c r="R401" i="46"/>
  <c r="R402" i="46"/>
  <c r="R403" i="46"/>
  <c r="R404" i="46"/>
  <c r="R405" i="46"/>
  <c r="R406" i="46"/>
  <c r="R407" i="46"/>
  <c r="R408" i="46"/>
  <c r="R409" i="46"/>
  <c r="R410" i="46"/>
  <c r="R411" i="46"/>
  <c r="R412" i="46"/>
  <c r="R413" i="46"/>
  <c r="R414" i="46"/>
  <c r="R415" i="46"/>
  <c r="R416" i="46"/>
  <c r="R417" i="46"/>
  <c r="R418" i="46"/>
  <c r="R419" i="46"/>
  <c r="R420" i="46"/>
  <c r="R421" i="46"/>
  <c r="R422" i="46"/>
  <c r="R423" i="46"/>
  <c r="R424" i="46"/>
  <c r="R425" i="46"/>
  <c r="R426" i="46"/>
  <c r="R427" i="46"/>
  <c r="R428" i="46"/>
  <c r="R429" i="46"/>
  <c r="R430" i="46"/>
  <c r="R431" i="46"/>
  <c r="R432" i="46"/>
  <c r="R433" i="46"/>
  <c r="R434" i="46"/>
  <c r="R435" i="46"/>
  <c r="R436" i="46"/>
  <c r="R437" i="46"/>
  <c r="R438" i="46"/>
  <c r="R439" i="46"/>
  <c r="R440" i="46"/>
  <c r="R441" i="46"/>
  <c r="R442" i="46"/>
  <c r="R443" i="46"/>
  <c r="R444" i="46"/>
  <c r="R445" i="46"/>
  <c r="R446" i="46"/>
  <c r="R447" i="46"/>
  <c r="R448" i="46"/>
  <c r="R449" i="46"/>
  <c r="R450" i="46"/>
  <c r="R451" i="46"/>
  <c r="R452" i="46"/>
  <c r="R453" i="46"/>
  <c r="R454" i="46"/>
  <c r="R455" i="46"/>
  <c r="R456" i="46"/>
  <c r="R457" i="46"/>
  <c r="R458" i="46"/>
  <c r="R459" i="46"/>
  <c r="R460" i="46"/>
  <c r="R461" i="46"/>
  <c r="R462" i="46"/>
  <c r="R463" i="46"/>
  <c r="R464" i="46"/>
  <c r="R465" i="46"/>
  <c r="R466" i="46"/>
  <c r="R467" i="46"/>
  <c r="R468" i="46"/>
  <c r="R469" i="46"/>
  <c r="R470" i="46"/>
  <c r="R471" i="46"/>
  <c r="R472" i="46"/>
  <c r="R473" i="46"/>
  <c r="R474" i="46"/>
  <c r="R475" i="46"/>
  <c r="R476" i="46"/>
  <c r="R477" i="46"/>
  <c r="R478" i="46"/>
  <c r="R479" i="46"/>
  <c r="R480" i="46"/>
  <c r="R481" i="46"/>
  <c r="R482" i="46"/>
  <c r="R483" i="46"/>
  <c r="R484" i="46"/>
  <c r="R485" i="46"/>
  <c r="R486" i="46"/>
  <c r="R487" i="46"/>
  <c r="R488" i="46"/>
  <c r="R489" i="46"/>
  <c r="R490" i="46"/>
  <c r="R491" i="46"/>
  <c r="R492" i="46"/>
  <c r="R493" i="46"/>
  <c r="R494" i="46"/>
  <c r="R495" i="46"/>
  <c r="R496" i="46"/>
  <c r="R497" i="46"/>
  <c r="R498" i="46"/>
  <c r="R499" i="46"/>
  <c r="R500" i="46"/>
  <c r="R501" i="46"/>
  <c r="R502" i="46"/>
  <c r="R503" i="46"/>
  <c r="R504" i="46"/>
  <c r="R505" i="46"/>
  <c r="R506" i="46"/>
  <c r="R507" i="46"/>
  <c r="R508" i="46"/>
  <c r="R509" i="46"/>
  <c r="R510" i="46"/>
  <c r="R511" i="46"/>
  <c r="R512" i="46"/>
  <c r="R513" i="46"/>
  <c r="R514" i="46"/>
  <c r="R515" i="46"/>
  <c r="R516" i="46"/>
  <c r="R18" i="46"/>
  <c r="R18" i="13"/>
  <c r="R19" i="13"/>
  <c r="R20" i="13"/>
  <c r="R21" i="13"/>
  <c r="R22" i="13"/>
  <c r="R23" i="13"/>
  <c r="R24" i="13"/>
  <c r="R25" i="13"/>
  <c r="R26" i="13"/>
  <c r="R27" i="13"/>
  <c r="R28" i="13"/>
  <c r="R29" i="13"/>
  <c r="R30" i="13"/>
  <c r="R31" i="13"/>
  <c r="R32" i="13"/>
  <c r="R33" i="13"/>
  <c r="R34" i="13"/>
  <c r="R35" i="13"/>
  <c r="R36" i="13"/>
  <c r="R37" i="13"/>
  <c r="R38" i="13"/>
  <c r="R39" i="13"/>
  <c r="R40" i="13"/>
  <c r="R41" i="13"/>
  <c r="R42" i="13"/>
  <c r="R43" i="13"/>
  <c r="R44" i="13"/>
  <c r="R45" i="13"/>
  <c r="R46" i="13"/>
  <c r="R47" i="13"/>
  <c r="R48" i="13"/>
  <c r="R49" i="13"/>
  <c r="R50" i="13"/>
  <c r="R51" i="13"/>
  <c r="R52" i="13"/>
  <c r="R53" i="13"/>
  <c r="R54" i="13"/>
  <c r="R55" i="13"/>
  <c r="R56" i="13"/>
  <c r="R57" i="13"/>
  <c r="R58" i="13"/>
  <c r="R59" i="13"/>
  <c r="R60" i="13"/>
  <c r="R61" i="13"/>
  <c r="R62" i="13"/>
  <c r="R63" i="13"/>
  <c r="R64" i="13"/>
  <c r="R65" i="13"/>
  <c r="R66" i="13"/>
  <c r="R67" i="13"/>
  <c r="R68" i="13"/>
  <c r="R69" i="13"/>
  <c r="R70" i="13"/>
  <c r="R71" i="13"/>
  <c r="R72" i="13"/>
  <c r="R73" i="13"/>
  <c r="R74" i="13"/>
  <c r="R75" i="13"/>
  <c r="R76" i="13"/>
  <c r="R77" i="13"/>
  <c r="R78" i="13"/>
  <c r="R79" i="13"/>
  <c r="R80" i="13"/>
  <c r="R81" i="13"/>
  <c r="R82" i="13"/>
  <c r="R83" i="13"/>
  <c r="R84" i="13"/>
  <c r="R85" i="13"/>
  <c r="R86" i="13"/>
  <c r="R87" i="13"/>
  <c r="R88" i="13"/>
  <c r="R89" i="13"/>
  <c r="R90" i="13"/>
  <c r="R91" i="13"/>
  <c r="R92" i="13"/>
  <c r="R93" i="13"/>
  <c r="R94" i="13"/>
  <c r="R95" i="13"/>
  <c r="R96" i="13"/>
  <c r="R97" i="13"/>
  <c r="R98" i="13"/>
  <c r="R99" i="13"/>
  <c r="R100" i="13"/>
  <c r="R101" i="13"/>
  <c r="R102" i="13"/>
  <c r="R103" i="13"/>
  <c r="R104" i="13"/>
  <c r="R105" i="13"/>
  <c r="R106" i="13"/>
  <c r="R107" i="13"/>
  <c r="R108" i="13"/>
  <c r="R109" i="13"/>
  <c r="R110" i="13"/>
  <c r="R111" i="13"/>
  <c r="R112" i="13"/>
  <c r="R113" i="13"/>
  <c r="R114" i="13"/>
  <c r="R115" i="13"/>
  <c r="R116" i="13"/>
  <c r="R117" i="13"/>
  <c r="R118" i="13"/>
  <c r="R119" i="13"/>
  <c r="R120" i="13"/>
  <c r="R121" i="13"/>
  <c r="R122" i="13"/>
  <c r="R123" i="13"/>
  <c r="R124" i="13"/>
  <c r="R125" i="13"/>
  <c r="R126" i="13"/>
  <c r="R127" i="13"/>
  <c r="R128" i="13"/>
  <c r="R129" i="13"/>
  <c r="R130" i="13"/>
  <c r="R131" i="13"/>
  <c r="R132" i="13"/>
  <c r="R133" i="13"/>
  <c r="R134" i="13"/>
  <c r="R135" i="13"/>
  <c r="R136" i="13"/>
  <c r="R137" i="13"/>
  <c r="R138" i="13"/>
  <c r="R139" i="13"/>
  <c r="R140" i="13"/>
  <c r="R141" i="13"/>
  <c r="R142" i="13"/>
  <c r="R143" i="13"/>
  <c r="R144" i="13"/>
  <c r="R145" i="13"/>
  <c r="R146" i="13"/>
  <c r="R147" i="13"/>
  <c r="R148" i="13"/>
  <c r="R149" i="13"/>
  <c r="R150" i="13"/>
  <c r="R151" i="13"/>
  <c r="R152" i="13"/>
  <c r="R153" i="13"/>
  <c r="R154" i="13"/>
  <c r="R155" i="13"/>
  <c r="R156" i="13"/>
  <c r="R157" i="13"/>
  <c r="R158" i="13"/>
  <c r="R159" i="13"/>
  <c r="R160" i="13"/>
  <c r="R161" i="13"/>
  <c r="R162" i="13"/>
  <c r="R163" i="13"/>
  <c r="R164" i="13"/>
  <c r="R165" i="13"/>
  <c r="R166" i="13"/>
  <c r="R167" i="13"/>
  <c r="R168" i="13"/>
  <c r="R169" i="13"/>
  <c r="R170" i="13"/>
  <c r="R171" i="13"/>
  <c r="R172" i="13"/>
  <c r="R173" i="13"/>
  <c r="R174" i="13"/>
  <c r="R175" i="13"/>
  <c r="R176" i="13"/>
  <c r="R177" i="13"/>
  <c r="R178" i="13"/>
  <c r="R179" i="13"/>
  <c r="R180" i="13"/>
  <c r="R181" i="13"/>
  <c r="R182" i="13"/>
  <c r="R183" i="13"/>
  <c r="R184" i="13"/>
  <c r="R185" i="13"/>
  <c r="R186" i="13"/>
  <c r="R187" i="13"/>
  <c r="R188" i="13"/>
  <c r="R189" i="13"/>
  <c r="R190" i="13"/>
  <c r="R191" i="13"/>
  <c r="R192" i="13"/>
  <c r="R193" i="13"/>
  <c r="R194" i="13"/>
  <c r="R195" i="13"/>
  <c r="R196" i="13"/>
  <c r="R197" i="13"/>
  <c r="R198" i="13"/>
  <c r="R199" i="13"/>
  <c r="R200" i="13"/>
  <c r="R201" i="13"/>
  <c r="R202" i="13"/>
  <c r="R203" i="13"/>
  <c r="R204" i="13"/>
  <c r="R205" i="13"/>
  <c r="R206" i="13"/>
  <c r="R207" i="13"/>
  <c r="R208" i="13"/>
  <c r="R209" i="13"/>
  <c r="R210" i="13"/>
  <c r="R211" i="13"/>
  <c r="R212" i="13"/>
  <c r="R213" i="13"/>
  <c r="R214" i="13"/>
  <c r="R215" i="13"/>
  <c r="R216" i="13"/>
  <c r="R217" i="13"/>
  <c r="R218" i="13"/>
  <c r="R219" i="13"/>
  <c r="R220" i="13"/>
  <c r="R221" i="13"/>
  <c r="R222" i="13"/>
  <c r="R223" i="13"/>
  <c r="R224" i="13"/>
  <c r="R225" i="13"/>
  <c r="R226" i="13"/>
  <c r="R227" i="13"/>
  <c r="R228" i="13"/>
  <c r="R229" i="13"/>
  <c r="R230" i="13"/>
  <c r="R231" i="13"/>
  <c r="R232" i="13"/>
  <c r="R233" i="13"/>
  <c r="R234" i="13"/>
  <c r="R235" i="13"/>
  <c r="R236" i="13"/>
  <c r="R237" i="13"/>
  <c r="R238" i="13"/>
  <c r="R239" i="13"/>
  <c r="R240" i="13"/>
  <c r="R241" i="13"/>
  <c r="R242" i="13"/>
  <c r="R243" i="13"/>
  <c r="R244" i="13"/>
  <c r="R245" i="13"/>
  <c r="R246" i="13"/>
  <c r="R247" i="13"/>
  <c r="R248" i="13"/>
  <c r="R249" i="13"/>
  <c r="R250" i="13"/>
  <c r="R251" i="13"/>
  <c r="R252" i="13"/>
  <c r="R253" i="13"/>
  <c r="R254" i="13"/>
  <c r="R255" i="13"/>
  <c r="R256" i="13"/>
  <c r="R257" i="13"/>
  <c r="R258" i="13"/>
  <c r="R259" i="13"/>
  <c r="R260" i="13"/>
  <c r="R261" i="13"/>
  <c r="R262" i="13"/>
  <c r="R263" i="13"/>
  <c r="R264" i="13"/>
  <c r="R265" i="13"/>
  <c r="R266" i="13"/>
  <c r="R267" i="13"/>
  <c r="R268" i="13"/>
  <c r="R269" i="13"/>
  <c r="R270" i="13"/>
  <c r="R271" i="13"/>
  <c r="R272" i="13"/>
  <c r="R273" i="13"/>
  <c r="R274" i="13"/>
  <c r="R275" i="13"/>
  <c r="R276" i="13"/>
  <c r="R277" i="13"/>
  <c r="R278" i="13"/>
  <c r="R279" i="13"/>
  <c r="R280" i="13"/>
  <c r="R281" i="13"/>
  <c r="R282" i="13"/>
  <c r="R283" i="13"/>
  <c r="R284" i="13"/>
  <c r="R285" i="13"/>
  <c r="R286" i="13"/>
  <c r="R287" i="13"/>
  <c r="R288" i="13"/>
  <c r="R289" i="13"/>
  <c r="R290" i="13"/>
  <c r="R291" i="13"/>
  <c r="R292" i="13"/>
  <c r="R293" i="13"/>
  <c r="R294" i="13"/>
  <c r="R295" i="13"/>
  <c r="R296" i="13"/>
  <c r="R297" i="13"/>
  <c r="R298" i="13"/>
  <c r="R299" i="13"/>
  <c r="R300" i="13"/>
  <c r="R301" i="13"/>
  <c r="R302" i="13"/>
  <c r="R303" i="13"/>
  <c r="R304" i="13"/>
  <c r="R305" i="13"/>
  <c r="R306" i="13"/>
  <c r="R307" i="13"/>
  <c r="R308" i="13"/>
  <c r="R309" i="13"/>
  <c r="R310" i="13"/>
  <c r="R311" i="13"/>
  <c r="R312" i="13"/>
  <c r="R313" i="13"/>
  <c r="R314" i="13"/>
  <c r="R315" i="13"/>
  <c r="R316" i="13"/>
  <c r="R317" i="13"/>
  <c r="R318" i="13"/>
  <c r="R319" i="13"/>
  <c r="R320" i="13"/>
  <c r="R321" i="13"/>
  <c r="R322" i="13"/>
  <c r="R323" i="13"/>
  <c r="R324" i="13"/>
  <c r="R325" i="13"/>
  <c r="R326" i="13"/>
  <c r="R327" i="13"/>
  <c r="R328" i="13"/>
  <c r="R329" i="13"/>
  <c r="R330" i="13"/>
  <c r="R331" i="13"/>
  <c r="R332" i="13"/>
  <c r="R333" i="13"/>
  <c r="R334" i="13"/>
  <c r="R335" i="13"/>
  <c r="R336" i="13"/>
  <c r="R337" i="13"/>
  <c r="R338" i="13"/>
  <c r="R339" i="13"/>
  <c r="R340" i="13"/>
  <c r="R341" i="13"/>
  <c r="R342" i="13"/>
  <c r="R343" i="13"/>
  <c r="R344" i="13"/>
  <c r="R345" i="13"/>
  <c r="R346" i="13"/>
  <c r="R347" i="13"/>
  <c r="R348" i="13"/>
  <c r="R349" i="13"/>
  <c r="R350" i="13"/>
  <c r="R351" i="13"/>
  <c r="R352" i="13"/>
  <c r="R353" i="13"/>
  <c r="R354" i="13"/>
  <c r="R355" i="13"/>
  <c r="R356" i="13"/>
  <c r="R357" i="13"/>
  <c r="R358" i="13"/>
  <c r="R359" i="13"/>
  <c r="R360" i="13"/>
  <c r="R361" i="13"/>
  <c r="R362" i="13"/>
  <c r="R363" i="13"/>
  <c r="R364" i="13"/>
  <c r="R365" i="13"/>
  <c r="R366" i="13"/>
  <c r="R367" i="13"/>
  <c r="R368" i="13"/>
  <c r="R369" i="13"/>
  <c r="R370" i="13"/>
  <c r="R371" i="13"/>
  <c r="R372" i="13"/>
  <c r="R373" i="13"/>
  <c r="R374" i="13"/>
  <c r="R375" i="13"/>
  <c r="R376" i="13"/>
  <c r="R377" i="13"/>
  <c r="R378" i="13"/>
  <c r="R379" i="13"/>
  <c r="R380" i="13"/>
  <c r="R381" i="13"/>
  <c r="R382" i="13"/>
  <c r="R383" i="13"/>
  <c r="R384" i="13"/>
  <c r="R385" i="13"/>
  <c r="R386" i="13"/>
  <c r="R387" i="13"/>
  <c r="R388" i="13"/>
  <c r="R389" i="13"/>
  <c r="R390" i="13"/>
  <c r="R391" i="13"/>
  <c r="R392" i="13"/>
  <c r="R393" i="13"/>
  <c r="R394" i="13"/>
  <c r="R395" i="13"/>
  <c r="R396" i="13"/>
  <c r="R397" i="13"/>
  <c r="R398" i="13"/>
  <c r="R399" i="13"/>
  <c r="R400" i="13"/>
  <c r="R401" i="13"/>
  <c r="R402" i="13"/>
  <c r="R403" i="13"/>
  <c r="R404" i="13"/>
  <c r="R405" i="13"/>
  <c r="R406" i="13"/>
  <c r="R407" i="13"/>
  <c r="R408" i="13"/>
  <c r="R409" i="13"/>
  <c r="R410" i="13"/>
  <c r="R411" i="13"/>
  <c r="R412" i="13"/>
  <c r="R413" i="13"/>
  <c r="R414" i="13"/>
  <c r="R415" i="13"/>
  <c r="R416" i="13"/>
  <c r="R417" i="13"/>
  <c r="R418" i="13"/>
  <c r="R419" i="13"/>
  <c r="R420" i="13"/>
  <c r="R421" i="13"/>
  <c r="R422" i="13"/>
  <c r="R423" i="13"/>
  <c r="R424" i="13"/>
  <c r="R425" i="13"/>
  <c r="R426" i="13"/>
  <c r="R427" i="13"/>
  <c r="R428" i="13"/>
  <c r="R429" i="13"/>
  <c r="R430" i="13"/>
  <c r="R431" i="13"/>
  <c r="R432" i="13"/>
  <c r="R433" i="13"/>
  <c r="R434" i="13"/>
  <c r="R435" i="13"/>
  <c r="R436" i="13"/>
  <c r="R437" i="13"/>
  <c r="R438" i="13"/>
  <c r="R439" i="13"/>
  <c r="R440" i="13"/>
  <c r="R441" i="13"/>
  <c r="R442" i="13"/>
  <c r="R443" i="13"/>
  <c r="R444" i="13"/>
  <c r="R445" i="13"/>
  <c r="R446" i="13"/>
  <c r="R447" i="13"/>
  <c r="R448" i="13"/>
  <c r="R449" i="13"/>
  <c r="R450" i="13"/>
  <c r="R451" i="13"/>
  <c r="R452" i="13"/>
  <c r="R453" i="13"/>
  <c r="R454" i="13"/>
  <c r="R455" i="13"/>
  <c r="R456" i="13"/>
  <c r="R457" i="13"/>
  <c r="R458" i="13"/>
  <c r="R459" i="13"/>
  <c r="R460" i="13"/>
  <c r="R461" i="13"/>
  <c r="R462" i="13"/>
  <c r="R463" i="13"/>
  <c r="R464" i="13"/>
  <c r="R465" i="13"/>
  <c r="R466" i="13"/>
  <c r="R467" i="13"/>
  <c r="R468" i="13"/>
  <c r="R469" i="13"/>
  <c r="R470" i="13"/>
  <c r="R471" i="13"/>
  <c r="R472" i="13"/>
  <c r="R473" i="13"/>
  <c r="R474" i="13"/>
  <c r="R475" i="13"/>
  <c r="R476" i="13"/>
  <c r="R477" i="13"/>
  <c r="R478" i="13"/>
  <c r="R479" i="13"/>
  <c r="R480" i="13"/>
  <c r="R481" i="13"/>
  <c r="R482" i="13"/>
  <c r="R483" i="13"/>
  <c r="R484" i="13"/>
  <c r="R485" i="13"/>
  <c r="R486" i="13"/>
  <c r="R487" i="13"/>
  <c r="R488" i="13"/>
  <c r="R489" i="13"/>
  <c r="R490" i="13"/>
  <c r="R491" i="13"/>
  <c r="R492" i="13"/>
  <c r="R493" i="13"/>
  <c r="R494" i="13"/>
  <c r="R495" i="13"/>
  <c r="R496" i="13"/>
  <c r="R497" i="13"/>
  <c r="R498" i="13"/>
  <c r="R499" i="13"/>
  <c r="R500" i="13"/>
  <c r="R501" i="13"/>
  <c r="R502" i="13"/>
  <c r="R503" i="13"/>
  <c r="R504" i="13"/>
  <c r="R505" i="13"/>
  <c r="R506" i="13"/>
  <c r="R507" i="13"/>
  <c r="R508" i="13"/>
  <c r="R509" i="13"/>
  <c r="R510" i="13"/>
  <c r="R511" i="13"/>
  <c r="R512" i="13"/>
  <c r="R513" i="13"/>
  <c r="R514" i="13"/>
  <c r="R515" i="13"/>
  <c r="R516" i="13"/>
  <c r="R17" i="13"/>
  <c r="R19" i="45"/>
  <c r="R20" i="45"/>
  <c r="R21" i="45"/>
  <c r="R22" i="45"/>
  <c r="R23" i="45"/>
  <c r="R24" i="45"/>
  <c r="R25" i="45"/>
  <c r="R26" i="45"/>
  <c r="R27" i="45"/>
  <c r="R28" i="45"/>
  <c r="R29" i="45"/>
  <c r="R30" i="45"/>
  <c r="R31" i="45"/>
  <c r="R32" i="45"/>
  <c r="R33" i="45"/>
  <c r="R34" i="45"/>
  <c r="R35" i="45"/>
  <c r="R36" i="45"/>
  <c r="R37" i="45"/>
  <c r="R38" i="45"/>
  <c r="R39" i="45"/>
  <c r="R40" i="45"/>
  <c r="R41" i="45"/>
  <c r="R42" i="45"/>
  <c r="R43" i="45"/>
  <c r="R44" i="45"/>
  <c r="R45" i="45"/>
  <c r="R46" i="45"/>
  <c r="R47" i="45"/>
  <c r="R48" i="45"/>
  <c r="R49" i="45"/>
  <c r="R50" i="45"/>
  <c r="R51" i="45"/>
  <c r="R52" i="45"/>
  <c r="R53" i="45"/>
  <c r="R54" i="45"/>
  <c r="R55" i="45"/>
  <c r="R56" i="45"/>
  <c r="R57" i="45"/>
  <c r="R58" i="45"/>
  <c r="R59" i="45"/>
  <c r="R60" i="45"/>
  <c r="R61" i="45"/>
  <c r="R62" i="45"/>
  <c r="R63" i="45"/>
  <c r="R64" i="45"/>
  <c r="R65" i="45"/>
  <c r="R66" i="45"/>
  <c r="R67" i="45"/>
  <c r="R68" i="45"/>
  <c r="R69" i="45"/>
  <c r="R70" i="45"/>
  <c r="R71" i="45"/>
  <c r="R72" i="45"/>
  <c r="R73" i="45"/>
  <c r="R74" i="45"/>
  <c r="R75" i="45"/>
  <c r="R76" i="45"/>
  <c r="R77" i="45"/>
  <c r="R78" i="45"/>
  <c r="R79" i="45"/>
  <c r="R80" i="45"/>
  <c r="R81" i="45"/>
  <c r="R82" i="45"/>
  <c r="R83" i="45"/>
  <c r="R84" i="45"/>
  <c r="R85" i="45"/>
  <c r="R86" i="45"/>
  <c r="R87" i="45"/>
  <c r="R88" i="45"/>
  <c r="R89" i="45"/>
  <c r="R90" i="45"/>
  <c r="R91" i="45"/>
  <c r="R92" i="45"/>
  <c r="R93" i="45"/>
  <c r="R94" i="45"/>
  <c r="R95" i="45"/>
  <c r="R96" i="45"/>
  <c r="R97" i="45"/>
  <c r="R98" i="45"/>
  <c r="R99" i="45"/>
  <c r="R100" i="45"/>
  <c r="R101" i="45"/>
  <c r="R102" i="45"/>
  <c r="R103" i="45"/>
  <c r="R104" i="45"/>
  <c r="R105" i="45"/>
  <c r="R106" i="45"/>
  <c r="R107" i="45"/>
  <c r="R108" i="45"/>
  <c r="R109" i="45"/>
  <c r="R110" i="45"/>
  <c r="R111" i="45"/>
  <c r="R112" i="45"/>
  <c r="R113" i="45"/>
  <c r="R114" i="45"/>
  <c r="R115" i="45"/>
  <c r="R116" i="45"/>
  <c r="R117" i="45"/>
  <c r="R118" i="45"/>
  <c r="R119" i="45"/>
  <c r="R120" i="45"/>
  <c r="R121" i="45"/>
  <c r="R122" i="45"/>
  <c r="R123" i="45"/>
  <c r="R124" i="45"/>
  <c r="R125" i="45"/>
  <c r="R126" i="45"/>
  <c r="R127" i="45"/>
  <c r="R128" i="45"/>
  <c r="R129" i="45"/>
  <c r="R130" i="45"/>
  <c r="R131" i="45"/>
  <c r="R132" i="45"/>
  <c r="R133" i="45"/>
  <c r="R134" i="45"/>
  <c r="R135" i="45"/>
  <c r="R136" i="45"/>
  <c r="R137" i="45"/>
  <c r="R138" i="45"/>
  <c r="R139" i="45"/>
  <c r="R140" i="45"/>
  <c r="R141" i="45"/>
  <c r="R142" i="45"/>
  <c r="R143" i="45"/>
  <c r="R144" i="45"/>
  <c r="R145" i="45"/>
  <c r="R146" i="45"/>
  <c r="R147" i="45"/>
  <c r="R148" i="45"/>
  <c r="R149" i="45"/>
  <c r="R150" i="45"/>
  <c r="R151" i="45"/>
  <c r="R152" i="45"/>
  <c r="R153" i="45"/>
  <c r="R154" i="45"/>
  <c r="R155" i="45"/>
  <c r="R156" i="45"/>
  <c r="R157" i="45"/>
  <c r="R158" i="45"/>
  <c r="R159" i="45"/>
  <c r="R160" i="45"/>
  <c r="R161" i="45"/>
  <c r="R162" i="45"/>
  <c r="R163" i="45"/>
  <c r="R164" i="45"/>
  <c r="R165" i="45"/>
  <c r="R166" i="45"/>
  <c r="R167" i="45"/>
  <c r="R168" i="45"/>
  <c r="R169" i="45"/>
  <c r="R170" i="45"/>
  <c r="R171" i="45"/>
  <c r="R172" i="45"/>
  <c r="R173" i="45"/>
  <c r="R174" i="45"/>
  <c r="R175" i="45"/>
  <c r="R176" i="45"/>
  <c r="R177" i="45"/>
  <c r="R178" i="45"/>
  <c r="R179" i="45"/>
  <c r="R180" i="45"/>
  <c r="R181" i="45"/>
  <c r="R182" i="45"/>
  <c r="R183" i="45"/>
  <c r="R184" i="45"/>
  <c r="R185" i="45"/>
  <c r="R186" i="45"/>
  <c r="R187" i="45"/>
  <c r="R188" i="45"/>
  <c r="R189" i="45"/>
  <c r="R190" i="45"/>
  <c r="R191" i="45"/>
  <c r="R192" i="45"/>
  <c r="R193" i="45"/>
  <c r="R194" i="45"/>
  <c r="R195" i="45"/>
  <c r="R196" i="45"/>
  <c r="R197" i="45"/>
  <c r="R198" i="45"/>
  <c r="R199" i="45"/>
  <c r="R200" i="45"/>
  <c r="R201" i="45"/>
  <c r="R202" i="45"/>
  <c r="R203" i="45"/>
  <c r="R204" i="45"/>
  <c r="R205" i="45"/>
  <c r="R206" i="45"/>
  <c r="R207" i="45"/>
  <c r="R208" i="45"/>
  <c r="R209" i="45"/>
  <c r="R210" i="45"/>
  <c r="R211" i="45"/>
  <c r="R212" i="45"/>
  <c r="R213" i="45"/>
  <c r="R214" i="45"/>
  <c r="R215" i="45"/>
  <c r="R216" i="45"/>
  <c r="R217" i="45"/>
  <c r="R218" i="45"/>
  <c r="R219" i="45"/>
  <c r="R220" i="45"/>
  <c r="R221" i="45"/>
  <c r="R222" i="45"/>
  <c r="R223" i="45"/>
  <c r="R224" i="45"/>
  <c r="R225" i="45"/>
  <c r="R226" i="45"/>
  <c r="R227" i="45"/>
  <c r="R228" i="45"/>
  <c r="R229" i="45"/>
  <c r="R230" i="45"/>
  <c r="R231" i="45"/>
  <c r="R232" i="45"/>
  <c r="R233" i="45"/>
  <c r="R234" i="45"/>
  <c r="R235" i="45"/>
  <c r="R236" i="45"/>
  <c r="R237" i="45"/>
  <c r="R238" i="45"/>
  <c r="R239" i="45"/>
  <c r="R240" i="45"/>
  <c r="R241" i="45"/>
  <c r="R242" i="45"/>
  <c r="R243" i="45"/>
  <c r="R244" i="45"/>
  <c r="R245" i="45"/>
  <c r="R246" i="45"/>
  <c r="R247" i="45"/>
  <c r="R248" i="45"/>
  <c r="R249" i="45"/>
  <c r="R250" i="45"/>
  <c r="R251" i="45"/>
  <c r="R252" i="45"/>
  <c r="R253" i="45"/>
  <c r="R254" i="45"/>
  <c r="R255" i="45"/>
  <c r="R256" i="45"/>
  <c r="R257" i="45"/>
  <c r="R258" i="45"/>
  <c r="R259" i="45"/>
  <c r="R260" i="45"/>
  <c r="R261" i="45"/>
  <c r="R262" i="45"/>
  <c r="R263" i="45"/>
  <c r="R264" i="45"/>
  <c r="R265" i="45"/>
  <c r="R266" i="45"/>
  <c r="R267" i="45"/>
  <c r="R268" i="45"/>
  <c r="R269" i="45"/>
  <c r="R270" i="45"/>
  <c r="R271" i="45"/>
  <c r="R272" i="45"/>
  <c r="R273" i="45"/>
  <c r="R274" i="45"/>
  <c r="R275" i="45"/>
  <c r="R276" i="45"/>
  <c r="R277" i="45"/>
  <c r="R278" i="45"/>
  <c r="R279" i="45"/>
  <c r="R280" i="45"/>
  <c r="R281" i="45"/>
  <c r="R282" i="45"/>
  <c r="R283" i="45"/>
  <c r="R284" i="45"/>
  <c r="R285" i="45"/>
  <c r="R286" i="45"/>
  <c r="R287" i="45"/>
  <c r="R288" i="45"/>
  <c r="R289" i="45"/>
  <c r="R290" i="45"/>
  <c r="R291" i="45"/>
  <c r="R292" i="45"/>
  <c r="R293" i="45"/>
  <c r="R294" i="45"/>
  <c r="R295" i="45"/>
  <c r="R296" i="45"/>
  <c r="R297" i="45"/>
  <c r="R298" i="45"/>
  <c r="R299" i="45"/>
  <c r="R300" i="45"/>
  <c r="R301" i="45"/>
  <c r="R302" i="45"/>
  <c r="R303" i="45"/>
  <c r="R304" i="45"/>
  <c r="R305" i="45"/>
  <c r="R306" i="45"/>
  <c r="R307" i="45"/>
  <c r="R308" i="45"/>
  <c r="R309" i="45"/>
  <c r="R310" i="45"/>
  <c r="R311" i="45"/>
  <c r="R312" i="45"/>
  <c r="R313" i="45"/>
  <c r="R314" i="45"/>
  <c r="R315" i="45"/>
  <c r="R316" i="45"/>
  <c r="R317" i="45"/>
  <c r="R318" i="45"/>
  <c r="R319" i="45"/>
  <c r="R320" i="45"/>
  <c r="R321" i="45"/>
  <c r="R322" i="45"/>
  <c r="R323" i="45"/>
  <c r="R324" i="45"/>
  <c r="R325" i="45"/>
  <c r="R326" i="45"/>
  <c r="R327" i="45"/>
  <c r="R328" i="45"/>
  <c r="R329" i="45"/>
  <c r="R330" i="45"/>
  <c r="R331" i="45"/>
  <c r="R332" i="45"/>
  <c r="R333" i="45"/>
  <c r="R334" i="45"/>
  <c r="R335" i="45"/>
  <c r="R336" i="45"/>
  <c r="R337" i="45"/>
  <c r="R338" i="45"/>
  <c r="R339" i="45"/>
  <c r="R340" i="45"/>
  <c r="R341" i="45"/>
  <c r="R342" i="45"/>
  <c r="R343" i="45"/>
  <c r="R344" i="45"/>
  <c r="R345" i="45"/>
  <c r="R346" i="45"/>
  <c r="R347" i="45"/>
  <c r="R348" i="45"/>
  <c r="R349" i="45"/>
  <c r="R350" i="45"/>
  <c r="R351" i="45"/>
  <c r="R352" i="45"/>
  <c r="R353" i="45"/>
  <c r="R354" i="45"/>
  <c r="R355" i="45"/>
  <c r="R356" i="45"/>
  <c r="R357" i="45"/>
  <c r="R358" i="45"/>
  <c r="R359" i="45"/>
  <c r="R360" i="45"/>
  <c r="R361" i="45"/>
  <c r="R362" i="45"/>
  <c r="R363" i="45"/>
  <c r="R364" i="45"/>
  <c r="R365" i="45"/>
  <c r="R366" i="45"/>
  <c r="R367" i="45"/>
  <c r="R368" i="45"/>
  <c r="R369" i="45"/>
  <c r="R370" i="45"/>
  <c r="R371" i="45"/>
  <c r="R372" i="45"/>
  <c r="R373" i="45"/>
  <c r="R374" i="45"/>
  <c r="R375" i="45"/>
  <c r="R376" i="45"/>
  <c r="R377" i="45"/>
  <c r="R378" i="45"/>
  <c r="R379" i="45"/>
  <c r="R380" i="45"/>
  <c r="R381" i="45"/>
  <c r="R382" i="45"/>
  <c r="R383" i="45"/>
  <c r="R384" i="45"/>
  <c r="R385" i="45"/>
  <c r="R386" i="45"/>
  <c r="R387" i="45"/>
  <c r="R388" i="45"/>
  <c r="R389" i="45"/>
  <c r="R390" i="45"/>
  <c r="R391" i="45"/>
  <c r="R392" i="45"/>
  <c r="R393" i="45"/>
  <c r="R394" i="45"/>
  <c r="R395" i="45"/>
  <c r="R396" i="45"/>
  <c r="R397" i="45"/>
  <c r="R398" i="45"/>
  <c r="R399" i="45"/>
  <c r="R400" i="45"/>
  <c r="R401" i="45"/>
  <c r="R402" i="45"/>
  <c r="R403" i="45"/>
  <c r="R404" i="45"/>
  <c r="R405" i="45"/>
  <c r="R406" i="45"/>
  <c r="R407" i="45"/>
  <c r="R408" i="45"/>
  <c r="R409" i="45"/>
  <c r="R410" i="45"/>
  <c r="R411" i="45"/>
  <c r="R412" i="45"/>
  <c r="R413" i="45"/>
  <c r="R414" i="45"/>
  <c r="R415" i="45"/>
  <c r="R416" i="45"/>
  <c r="R417" i="45"/>
  <c r="R418" i="45"/>
  <c r="R419" i="45"/>
  <c r="R420" i="45"/>
  <c r="R421" i="45"/>
  <c r="R422" i="45"/>
  <c r="R423" i="45"/>
  <c r="R424" i="45"/>
  <c r="R425" i="45"/>
  <c r="R426" i="45"/>
  <c r="R427" i="45"/>
  <c r="R428" i="45"/>
  <c r="R429" i="45"/>
  <c r="R430" i="45"/>
  <c r="R431" i="45"/>
  <c r="R432" i="45"/>
  <c r="R433" i="45"/>
  <c r="R434" i="45"/>
  <c r="R435" i="45"/>
  <c r="R436" i="45"/>
  <c r="R437" i="45"/>
  <c r="R438" i="45"/>
  <c r="R439" i="45"/>
  <c r="R440" i="45"/>
  <c r="R441" i="45"/>
  <c r="R442" i="45"/>
  <c r="R443" i="45"/>
  <c r="R444" i="45"/>
  <c r="R445" i="45"/>
  <c r="R446" i="45"/>
  <c r="R447" i="45"/>
  <c r="R448" i="45"/>
  <c r="R449" i="45"/>
  <c r="R450" i="45"/>
  <c r="R451" i="45"/>
  <c r="R452" i="45"/>
  <c r="R453" i="45"/>
  <c r="R454" i="45"/>
  <c r="R455" i="45"/>
  <c r="R456" i="45"/>
  <c r="R457" i="45"/>
  <c r="R458" i="45"/>
  <c r="R459" i="45"/>
  <c r="R460" i="45"/>
  <c r="R461" i="45"/>
  <c r="R462" i="45"/>
  <c r="R463" i="45"/>
  <c r="R464" i="45"/>
  <c r="R465" i="45"/>
  <c r="R466" i="45"/>
  <c r="R467" i="45"/>
  <c r="R468" i="45"/>
  <c r="R469" i="45"/>
  <c r="R470" i="45"/>
  <c r="R471" i="45"/>
  <c r="R472" i="45"/>
  <c r="R473" i="45"/>
  <c r="R474" i="45"/>
  <c r="R475" i="45"/>
  <c r="R476" i="45"/>
  <c r="R477" i="45"/>
  <c r="R478" i="45"/>
  <c r="R479" i="45"/>
  <c r="R480" i="45"/>
  <c r="R481" i="45"/>
  <c r="R482" i="45"/>
  <c r="R483" i="45"/>
  <c r="R484" i="45"/>
  <c r="R485" i="45"/>
  <c r="R486" i="45"/>
  <c r="R487" i="45"/>
  <c r="R488" i="45"/>
  <c r="R489" i="45"/>
  <c r="R490" i="45"/>
  <c r="R491" i="45"/>
  <c r="R492" i="45"/>
  <c r="R493" i="45"/>
  <c r="R494" i="45"/>
  <c r="R495" i="45"/>
  <c r="R496" i="45"/>
  <c r="R497" i="45"/>
  <c r="R498" i="45"/>
  <c r="R499" i="45"/>
  <c r="R500" i="45"/>
  <c r="R501" i="45"/>
  <c r="R502" i="45"/>
  <c r="R503" i="45"/>
  <c r="R504" i="45"/>
  <c r="R505" i="45"/>
  <c r="R506" i="45"/>
  <c r="R507" i="45"/>
  <c r="R508" i="45"/>
  <c r="R509" i="45"/>
  <c r="R510" i="45"/>
  <c r="R511" i="45"/>
  <c r="R512" i="45"/>
  <c r="R513" i="45"/>
  <c r="R514" i="45"/>
  <c r="R515" i="45"/>
  <c r="R516" i="45"/>
  <c r="R18" i="45"/>
  <c r="R18" i="14"/>
  <c r="R19" i="14"/>
  <c r="R20" i="14"/>
  <c r="R21" i="14"/>
  <c r="R22" i="14"/>
  <c r="R23" i="14"/>
  <c r="R24" i="14"/>
  <c r="R25" i="14"/>
  <c r="R26" i="14"/>
  <c r="R27" i="14"/>
  <c r="R28" i="14"/>
  <c r="R29" i="14"/>
  <c r="R30" i="14"/>
  <c r="R31" i="14"/>
  <c r="R32" i="14"/>
  <c r="R33" i="14"/>
  <c r="R34" i="14"/>
  <c r="R35" i="14"/>
  <c r="R36" i="14"/>
  <c r="R37" i="14"/>
  <c r="R38" i="14"/>
  <c r="R39" i="14"/>
  <c r="R40" i="14"/>
  <c r="R41" i="14"/>
  <c r="R42" i="14"/>
  <c r="R43" i="14"/>
  <c r="R44" i="14"/>
  <c r="R45" i="14"/>
  <c r="R46" i="14"/>
  <c r="R47" i="14"/>
  <c r="R48" i="14"/>
  <c r="R49" i="14"/>
  <c r="R50" i="14"/>
  <c r="R51" i="14"/>
  <c r="R52" i="14"/>
  <c r="R53" i="14"/>
  <c r="R54" i="14"/>
  <c r="R55" i="14"/>
  <c r="R56" i="14"/>
  <c r="R57" i="14"/>
  <c r="R58" i="14"/>
  <c r="R59" i="14"/>
  <c r="R60" i="14"/>
  <c r="R61" i="14"/>
  <c r="R62" i="14"/>
  <c r="R63" i="14"/>
  <c r="R64" i="14"/>
  <c r="R65" i="14"/>
  <c r="R66" i="14"/>
  <c r="R67" i="14"/>
  <c r="R68" i="14"/>
  <c r="R69" i="14"/>
  <c r="R70" i="14"/>
  <c r="R71" i="14"/>
  <c r="R72" i="14"/>
  <c r="R73" i="14"/>
  <c r="R74" i="14"/>
  <c r="R75" i="14"/>
  <c r="R76" i="14"/>
  <c r="R77" i="14"/>
  <c r="R78" i="14"/>
  <c r="R79" i="14"/>
  <c r="R80" i="14"/>
  <c r="R81" i="14"/>
  <c r="R82" i="14"/>
  <c r="R83" i="14"/>
  <c r="R84" i="14"/>
  <c r="R85" i="14"/>
  <c r="R86" i="14"/>
  <c r="R87" i="14"/>
  <c r="R88" i="14"/>
  <c r="R89" i="14"/>
  <c r="R90" i="14"/>
  <c r="R91" i="14"/>
  <c r="R92" i="14"/>
  <c r="R93" i="14"/>
  <c r="R94" i="14"/>
  <c r="R95" i="14"/>
  <c r="R96" i="14"/>
  <c r="R97" i="14"/>
  <c r="R98" i="14"/>
  <c r="R99" i="14"/>
  <c r="R100" i="14"/>
  <c r="R101" i="14"/>
  <c r="R102" i="14"/>
  <c r="R103" i="14"/>
  <c r="R104" i="14"/>
  <c r="R105" i="14"/>
  <c r="R106" i="14"/>
  <c r="R107" i="14"/>
  <c r="R108" i="14"/>
  <c r="R109" i="14"/>
  <c r="R110" i="14"/>
  <c r="R111" i="14"/>
  <c r="R112" i="14"/>
  <c r="R113" i="14"/>
  <c r="R114" i="14"/>
  <c r="R115" i="14"/>
  <c r="R116" i="14"/>
  <c r="R117" i="14"/>
  <c r="R118" i="14"/>
  <c r="R119" i="14"/>
  <c r="R120" i="14"/>
  <c r="R121" i="14"/>
  <c r="R122" i="14"/>
  <c r="R123" i="14"/>
  <c r="R124" i="14"/>
  <c r="R125" i="14"/>
  <c r="R126" i="14"/>
  <c r="R127" i="14"/>
  <c r="R128" i="14"/>
  <c r="R129" i="14"/>
  <c r="R130" i="14"/>
  <c r="R131" i="14"/>
  <c r="R132" i="14"/>
  <c r="R133" i="14"/>
  <c r="R134" i="14"/>
  <c r="R135" i="14"/>
  <c r="R136" i="14"/>
  <c r="R137" i="14"/>
  <c r="R138" i="14"/>
  <c r="R139" i="14"/>
  <c r="R140" i="14"/>
  <c r="R141" i="14"/>
  <c r="R142" i="14"/>
  <c r="R143" i="14"/>
  <c r="R144" i="14"/>
  <c r="R145" i="14"/>
  <c r="R146" i="14"/>
  <c r="R147" i="14"/>
  <c r="R148" i="14"/>
  <c r="R149" i="14"/>
  <c r="R150" i="14"/>
  <c r="R151" i="14"/>
  <c r="R152" i="14"/>
  <c r="R153" i="14"/>
  <c r="R154" i="14"/>
  <c r="R155" i="14"/>
  <c r="R156" i="14"/>
  <c r="R157" i="14"/>
  <c r="R158" i="14"/>
  <c r="R159" i="14"/>
  <c r="R160" i="14"/>
  <c r="R161" i="14"/>
  <c r="R162" i="14"/>
  <c r="R163" i="14"/>
  <c r="R164" i="14"/>
  <c r="R165" i="14"/>
  <c r="R166" i="14"/>
  <c r="R167" i="14"/>
  <c r="R168" i="14"/>
  <c r="R169" i="14"/>
  <c r="R170" i="14"/>
  <c r="R171" i="14"/>
  <c r="R172" i="14"/>
  <c r="R173" i="14"/>
  <c r="R174" i="14"/>
  <c r="R175" i="14"/>
  <c r="R176" i="14"/>
  <c r="R177" i="14"/>
  <c r="R178" i="14"/>
  <c r="R179" i="14"/>
  <c r="R180" i="14"/>
  <c r="R181" i="14"/>
  <c r="R182" i="14"/>
  <c r="R183" i="14"/>
  <c r="R184" i="14"/>
  <c r="R185" i="14"/>
  <c r="R186" i="14"/>
  <c r="R187" i="14"/>
  <c r="R188" i="14"/>
  <c r="R189" i="14"/>
  <c r="R190" i="14"/>
  <c r="R191" i="14"/>
  <c r="R192" i="14"/>
  <c r="R193" i="14"/>
  <c r="R194" i="14"/>
  <c r="R195" i="14"/>
  <c r="R196" i="14"/>
  <c r="R197" i="14"/>
  <c r="R198" i="14"/>
  <c r="R199" i="14"/>
  <c r="R200" i="14"/>
  <c r="R201" i="14"/>
  <c r="R202" i="14"/>
  <c r="R203" i="14"/>
  <c r="R204" i="14"/>
  <c r="R205" i="14"/>
  <c r="R206" i="14"/>
  <c r="R207" i="14"/>
  <c r="R208" i="14"/>
  <c r="R209" i="14"/>
  <c r="R210" i="14"/>
  <c r="R211" i="14"/>
  <c r="R212" i="14"/>
  <c r="R213" i="14"/>
  <c r="R214" i="14"/>
  <c r="R215" i="14"/>
  <c r="R216" i="14"/>
  <c r="R217" i="14"/>
  <c r="R218" i="14"/>
  <c r="R219" i="14"/>
  <c r="R220" i="14"/>
  <c r="R221" i="14"/>
  <c r="R222" i="14"/>
  <c r="R223" i="14"/>
  <c r="R224" i="14"/>
  <c r="R225" i="14"/>
  <c r="R226" i="14"/>
  <c r="R227" i="14"/>
  <c r="R228" i="14"/>
  <c r="R229" i="14"/>
  <c r="R230" i="14"/>
  <c r="R231" i="14"/>
  <c r="R232" i="14"/>
  <c r="R233" i="14"/>
  <c r="R234" i="14"/>
  <c r="R235" i="14"/>
  <c r="R236" i="14"/>
  <c r="R237" i="14"/>
  <c r="R238" i="14"/>
  <c r="R239" i="14"/>
  <c r="R240" i="14"/>
  <c r="R241" i="14"/>
  <c r="R242" i="14"/>
  <c r="R243" i="14"/>
  <c r="R244" i="14"/>
  <c r="R245" i="14"/>
  <c r="R246" i="14"/>
  <c r="R247" i="14"/>
  <c r="R248" i="14"/>
  <c r="R249" i="14"/>
  <c r="R250" i="14"/>
  <c r="R251" i="14"/>
  <c r="R252" i="14"/>
  <c r="R253" i="14"/>
  <c r="R254" i="14"/>
  <c r="R255" i="14"/>
  <c r="R256" i="14"/>
  <c r="R257" i="14"/>
  <c r="R258" i="14"/>
  <c r="R259" i="14"/>
  <c r="R260" i="14"/>
  <c r="R261" i="14"/>
  <c r="R262" i="14"/>
  <c r="R263" i="14"/>
  <c r="R264" i="14"/>
  <c r="R265" i="14"/>
  <c r="R266" i="14"/>
  <c r="R267" i="14"/>
  <c r="R268" i="14"/>
  <c r="R269" i="14"/>
  <c r="R270" i="14"/>
  <c r="R271" i="14"/>
  <c r="R272" i="14"/>
  <c r="R273" i="14"/>
  <c r="R274" i="14"/>
  <c r="R275" i="14"/>
  <c r="R276" i="14"/>
  <c r="R277" i="14"/>
  <c r="R278" i="14"/>
  <c r="R279" i="14"/>
  <c r="R280" i="14"/>
  <c r="R281" i="14"/>
  <c r="R282" i="14"/>
  <c r="R283" i="14"/>
  <c r="R284" i="14"/>
  <c r="R285" i="14"/>
  <c r="R286" i="14"/>
  <c r="R287" i="14"/>
  <c r="R288" i="14"/>
  <c r="R289" i="14"/>
  <c r="R290" i="14"/>
  <c r="R291" i="14"/>
  <c r="R292" i="14"/>
  <c r="R293" i="14"/>
  <c r="R294" i="14"/>
  <c r="R295" i="14"/>
  <c r="R296" i="14"/>
  <c r="R297" i="14"/>
  <c r="R298" i="14"/>
  <c r="R299" i="14"/>
  <c r="R300" i="14"/>
  <c r="R301" i="14"/>
  <c r="R302" i="14"/>
  <c r="R303" i="14"/>
  <c r="R304" i="14"/>
  <c r="R305" i="14"/>
  <c r="R306" i="14"/>
  <c r="R307" i="14"/>
  <c r="R308" i="14"/>
  <c r="R309" i="14"/>
  <c r="R310" i="14"/>
  <c r="R311" i="14"/>
  <c r="R312" i="14"/>
  <c r="R313" i="14"/>
  <c r="R314" i="14"/>
  <c r="R315" i="14"/>
  <c r="R316" i="14"/>
  <c r="R317" i="14"/>
  <c r="R318" i="14"/>
  <c r="R319" i="14"/>
  <c r="R320" i="14"/>
  <c r="R321" i="14"/>
  <c r="R322" i="14"/>
  <c r="R323" i="14"/>
  <c r="R324" i="14"/>
  <c r="R325" i="14"/>
  <c r="R326" i="14"/>
  <c r="R327" i="14"/>
  <c r="R328" i="14"/>
  <c r="R329" i="14"/>
  <c r="R330" i="14"/>
  <c r="R331" i="14"/>
  <c r="R332" i="14"/>
  <c r="R333" i="14"/>
  <c r="R334" i="14"/>
  <c r="R335" i="14"/>
  <c r="R336" i="14"/>
  <c r="R337" i="14"/>
  <c r="R338" i="14"/>
  <c r="R339" i="14"/>
  <c r="R340" i="14"/>
  <c r="R341" i="14"/>
  <c r="R342" i="14"/>
  <c r="R343" i="14"/>
  <c r="R344" i="14"/>
  <c r="R345" i="14"/>
  <c r="R346" i="14"/>
  <c r="R347" i="14"/>
  <c r="R348" i="14"/>
  <c r="R349" i="14"/>
  <c r="R350" i="14"/>
  <c r="R351" i="14"/>
  <c r="R352" i="14"/>
  <c r="R353" i="14"/>
  <c r="R354" i="14"/>
  <c r="R355" i="14"/>
  <c r="R356" i="14"/>
  <c r="R357" i="14"/>
  <c r="R358" i="14"/>
  <c r="R359" i="14"/>
  <c r="R360" i="14"/>
  <c r="R361" i="14"/>
  <c r="R362" i="14"/>
  <c r="R363" i="14"/>
  <c r="R364" i="14"/>
  <c r="R365" i="14"/>
  <c r="R366" i="14"/>
  <c r="R367" i="14"/>
  <c r="R368" i="14"/>
  <c r="R369" i="14"/>
  <c r="R370" i="14"/>
  <c r="R371" i="14"/>
  <c r="R372" i="14"/>
  <c r="R373" i="14"/>
  <c r="R374" i="14"/>
  <c r="R375" i="14"/>
  <c r="R376" i="14"/>
  <c r="R377" i="14"/>
  <c r="R378" i="14"/>
  <c r="R379" i="14"/>
  <c r="R380" i="14"/>
  <c r="R381" i="14"/>
  <c r="R382" i="14"/>
  <c r="R383" i="14"/>
  <c r="R384" i="14"/>
  <c r="R385" i="14"/>
  <c r="R386" i="14"/>
  <c r="R387" i="14"/>
  <c r="R388" i="14"/>
  <c r="R389" i="14"/>
  <c r="R390" i="14"/>
  <c r="R391" i="14"/>
  <c r="R392" i="14"/>
  <c r="R393" i="14"/>
  <c r="R394" i="14"/>
  <c r="R395" i="14"/>
  <c r="R396" i="14"/>
  <c r="R397" i="14"/>
  <c r="R398" i="14"/>
  <c r="R399" i="14"/>
  <c r="R400" i="14"/>
  <c r="R401" i="14"/>
  <c r="R402" i="14"/>
  <c r="R403" i="14"/>
  <c r="R404" i="14"/>
  <c r="R405" i="14"/>
  <c r="R406" i="14"/>
  <c r="R407" i="14"/>
  <c r="R408" i="14"/>
  <c r="R409" i="14"/>
  <c r="R410" i="14"/>
  <c r="R411" i="14"/>
  <c r="R412" i="14"/>
  <c r="R413" i="14"/>
  <c r="R414" i="14"/>
  <c r="R415" i="14"/>
  <c r="R416" i="14"/>
  <c r="R417" i="14"/>
  <c r="R418" i="14"/>
  <c r="R419" i="14"/>
  <c r="R420" i="14"/>
  <c r="R421" i="14"/>
  <c r="R422" i="14"/>
  <c r="R423" i="14"/>
  <c r="R424" i="14"/>
  <c r="R425" i="14"/>
  <c r="R426" i="14"/>
  <c r="R427" i="14"/>
  <c r="R428" i="14"/>
  <c r="R429" i="14"/>
  <c r="R430" i="14"/>
  <c r="R431" i="14"/>
  <c r="R432" i="14"/>
  <c r="R433" i="14"/>
  <c r="R434" i="14"/>
  <c r="R435" i="14"/>
  <c r="R436" i="14"/>
  <c r="R437" i="14"/>
  <c r="R438" i="14"/>
  <c r="R439" i="14"/>
  <c r="R440" i="14"/>
  <c r="R441" i="14"/>
  <c r="R442" i="14"/>
  <c r="R443" i="14"/>
  <c r="R444" i="14"/>
  <c r="R445" i="14"/>
  <c r="R446" i="14"/>
  <c r="R447" i="14"/>
  <c r="R448" i="14"/>
  <c r="R449" i="14"/>
  <c r="R450" i="14"/>
  <c r="R451" i="14"/>
  <c r="R452" i="14"/>
  <c r="R453" i="14"/>
  <c r="R454" i="14"/>
  <c r="R455" i="14"/>
  <c r="R456" i="14"/>
  <c r="R457" i="14"/>
  <c r="R458" i="14"/>
  <c r="R459" i="14"/>
  <c r="R460" i="14"/>
  <c r="R461" i="14"/>
  <c r="R462" i="14"/>
  <c r="R463" i="14"/>
  <c r="R464" i="14"/>
  <c r="R465" i="14"/>
  <c r="R466" i="14"/>
  <c r="R467" i="14"/>
  <c r="R468" i="14"/>
  <c r="R469" i="14"/>
  <c r="R470" i="14"/>
  <c r="R471" i="14"/>
  <c r="R472" i="14"/>
  <c r="R473" i="14"/>
  <c r="R474" i="14"/>
  <c r="R475" i="14"/>
  <c r="R476" i="14"/>
  <c r="R477" i="14"/>
  <c r="R478" i="14"/>
  <c r="R479" i="14"/>
  <c r="R480" i="14"/>
  <c r="R481" i="14"/>
  <c r="R482" i="14"/>
  <c r="R483" i="14"/>
  <c r="R484" i="14"/>
  <c r="R485" i="14"/>
  <c r="R486" i="14"/>
  <c r="R487" i="14"/>
  <c r="R488" i="14"/>
  <c r="R489" i="14"/>
  <c r="R490" i="14"/>
  <c r="R491" i="14"/>
  <c r="R492" i="14"/>
  <c r="R493" i="14"/>
  <c r="R494" i="14"/>
  <c r="R495" i="14"/>
  <c r="R496" i="14"/>
  <c r="R497" i="14"/>
  <c r="R498" i="14"/>
  <c r="R499" i="14"/>
  <c r="R500" i="14"/>
  <c r="R501" i="14"/>
  <c r="R502" i="14"/>
  <c r="R503" i="14"/>
  <c r="R504" i="14"/>
  <c r="R505" i="14"/>
  <c r="R506" i="14"/>
  <c r="R507" i="14"/>
  <c r="R508" i="14"/>
  <c r="R509" i="14"/>
  <c r="R510" i="14"/>
  <c r="R511" i="14"/>
  <c r="R512" i="14"/>
  <c r="R513" i="14"/>
  <c r="R514" i="14"/>
  <c r="R515" i="14"/>
  <c r="R516" i="14"/>
  <c r="R17" i="14"/>
  <c r="R19" i="44"/>
  <c r="R20" i="44"/>
  <c r="R21" i="44"/>
  <c r="R22" i="44"/>
  <c r="R23" i="44"/>
  <c r="R24" i="44"/>
  <c r="R25" i="44"/>
  <c r="R26" i="44"/>
  <c r="R27" i="44"/>
  <c r="R28" i="44"/>
  <c r="R29" i="44"/>
  <c r="R30" i="44"/>
  <c r="R31" i="44"/>
  <c r="R32" i="44"/>
  <c r="R33" i="44"/>
  <c r="R34" i="44"/>
  <c r="R35" i="44"/>
  <c r="R36" i="44"/>
  <c r="R37" i="44"/>
  <c r="R38" i="44"/>
  <c r="R39" i="44"/>
  <c r="R40" i="44"/>
  <c r="R41" i="44"/>
  <c r="R42" i="44"/>
  <c r="R43" i="44"/>
  <c r="R44" i="44"/>
  <c r="R45" i="44"/>
  <c r="R46" i="44"/>
  <c r="R47" i="44"/>
  <c r="R48" i="44"/>
  <c r="R49" i="44"/>
  <c r="R50" i="44"/>
  <c r="R51" i="44"/>
  <c r="R52" i="44"/>
  <c r="R53" i="44"/>
  <c r="R54" i="44"/>
  <c r="R55" i="44"/>
  <c r="R56" i="44"/>
  <c r="R57" i="44"/>
  <c r="R58" i="44"/>
  <c r="R59" i="44"/>
  <c r="R60" i="44"/>
  <c r="R61" i="44"/>
  <c r="R62" i="44"/>
  <c r="R63" i="44"/>
  <c r="R64" i="44"/>
  <c r="R65" i="44"/>
  <c r="R66" i="44"/>
  <c r="R67" i="44"/>
  <c r="R68" i="44"/>
  <c r="R69" i="44"/>
  <c r="R70" i="44"/>
  <c r="R71" i="44"/>
  <c r="R72" i="44"/>
  <c r="R73" i="44"/>
  <c r="R74" i="44"/>
  <c r="R75" i="44"/>
  <c r="R76" i="44"/>
  <c r="R77" i="44"/>
  <c r="R78" i="44"/>
  <c r="R79" i="44"/>
  <c r="R80" i="44"/>
  <c r="R81" i="44"/>
  <c r="R82" i="44"/>
  <c r="R83" i="44"/>
  <c r="R84" i="44"/>
  <c r="R85" i="44"/>
  <c r="R86" i="44"/>
  <c r="R87" i="44"/>
  <c r="R88" i="44"/>
  <c r="R89" i="44"/>
  <c r="R90" i="44"/>
  <c r="R91" i="44"/>
  <c r="R92" i="44"/>
  <c r="R93" i="44"/>
  <c r="R94" i="44"/>
  <c r="R95" i="44"/>
  <c r="R96" i="44"/>
  <c r="R97" i="44"/>
  <c r="R98" i="44"/>
  <c r="R99" i="44"/>
  <c r="R100" i="44"/>
  <c r="R101" i="44"/>
  <c r="R102" i="44"/>
  <c r="R103" i="44"/>
  <c r="R104" i="44"/>
  <c r="R105" i="44"/>
  <c r="R106" i="44"/>
  <c r="R107" i="44"/>
  <c r="R108" i="44"/>
  <c r="R109" i="44"/>
  <c r="R110" i="44"/>
  <c r="R111" i="44"/>
  <c r="R112" i="44"/>
  <c r="R113" i="44"/>
  <c r="R114" i="44"/>
  <c r="R115" i="44"/>
  <c r="R116" i="44"/>
  <c r="R117" i="44"/>
  <c r="R118" i="44"/>
  <c r="R119" i="44"/>
  <c r="R120" i="44"/>
  <c r="R121" i="44"/>
  <c r="R122" i="44"/>
  <c r="R123" i="44"/>
  <c r="R124" i="44"/>
  <c r="R125" i="44"/>
  <c r="R126" i="44"/>
  <c r="R127" i="44"/>
  <c r="R128" i="44"/>
  <c r="R129" i="44"/>
  <c r="R130" i="44"/>
  <c r="R131" i="44"/>
  <c r="R132" i="44"/>
  <c r="R133" i="44"/>
  <c r="R134" i="44"/>
  <c r="R135" i="44"/>
  <c r="R136" i="44"/>
  <c r="R137" i="44"/>
  <c r="R138" i="44"/>
  <c r="R139" i="44"/>
  <c r="R140" i="44"/>
  <c r="R141" i="44"/>
  <c r="R142" i="44"/>
  <c r="R143" i="44"/>
  <c r="R144" i="44"/>
  <c r="R145" i="44"/>
  <c r="R146" i="44"/>
  <c r="R147" i="44"/>
  <c r="R148" i="44"/>
  <c r="R149" i="44"/>
  <c r="R150" i="44"/>
  <c r="R151" i="44"/>
  <c r="R152" i="44"/>
  <c r="R153" i="44"/>
  <c r="R154" i="44"/>
  <c r="R155" i="44"/>
  <c r="R156" i="44"/>
  <c r="R157" i="44"/>
  <c r="R158" i="44"/>
  <c r="R159" i="44"/>
  <c r="R160" i="44"/>
  <c r="R161" i="44"/>
  <c r="R162" i="44"/>
  <c r="R163" i="44"/>
  <c r="R164" i="44"/>
  <c r="R165" i="44"/>
  <c r="R166" i="44"/>
  <c r="R167" i="44"/>
  <c r="R168" i="44"/>
  <c r="R169" i="44"/>
  <c r="R170" i="44"/>
  <c r="R171" i="44"/>
  <c r="R172" i="44"/>
  <c r="R173" i="44"/>
  <c r="R174" i="44"/>
  <c r="R175" i="44"/>
  <c r="R176" i="44"/>
  <c r="R177" i="44"/>
  <c r="R178" i="44"/>
  <c r="R179" i="44"/>
  <c r="R180" i="44"/>
  <c r="R181" i="44"/>
  <c r="R182" i="44"/>
  <c r="R183" i="44"/>
  <c r="R184" i="44"/>
  <c r="R185" i="44"/>
  <c r="R186" i="44"/>
  <c r="R187" i="44"/>
  <c r="R188" i="44"/>
  <c r="R189" i="44"/>
  <c r="R190" i="44"/>
  <c r="R191" i="44"/>
  <c r="R192" i="44"/>
  <c r="R193" i="44"/>
  <c r="R194" i="44"/>
  <c r="R195" i="44"/>
  <c r="R196" i="44"/>
  <c r="R197" i="44"/>
  <c r="R198" i="44"/>
  <c r="R199" i="44"/>
  <c r="R200" i="44"/>
  <c r="R201" i="44"/>
  <c r="R202" i="44"/>
  <c r="R203" i="44"/>
  <c r="R204" i="44"/>
  <c r="R205" i="44"/>
  <c r="R206" i="44"/>
  <c r="R207" i="44"/>
  <c r="R208" i="44"/>
  <c r="R209" i="44"/>
  <c r="R210" i="44"/>
  <c r="R211" i="44"/>
  <c r="R212" i="44"/>
  <c r="R213" i="44"/>
  <c r="R214" i="44"/>
  <c r="R215" i="44"/>
  <c r="R216" i="44"/>
  <c r="R217" i="44"/>
  <c r="R218" i="44"/>
  <c r="R219" i="44"/>
  <c r="R220" i="44"/>
  <c r="R221" i="44"/>
  <c r="R222" i="44"/>
  <c r="R223" i="44"/>
  <c r="R224" i="44"/>
  <c r="R225" i="44"/>
  <c r="R226" i="44"/>
  <c r="R227" i="44"/>
  <c r="R228" i="44"/>
  <c r="R229" i="44"/>
  <c r="R230" i="44"/>
  <c r="R231" i="44"/>
  <c r="R232" i="44"/>
  <c r="R233" i="44"/>
  <c r="R234" i="44"/>
  <c r="R235" i="44"/>
  <c r="R236" i="44"/>
  <c r="R237" i="44"/>
  <c r="R238" i="44"/>
  <c r="R239" i="44"/>
  <c r="R240" i="44"/>
  <c r="R241" i="44"/>
  <c r="R242" i="44"/>
  <c r="R243" i="44"/>
  <c r="R244" i="44"/>
  <c r="R245" i="44"/>
  <c r="R246" i="44"/>
  <c r="R247" i="44"/>
  <c r="R248" i="44"/>
  <c r="R249" i="44"/>
  <c r="R250" i="44"/>
  <c r="R251" i="44"/>
  <c r="R252" i="44"/>
  <c r="R253" i="44"/>
  <c r="R254" i="44"/>
  <c r="R255" i="44"/>
  <c r="R256" i="44"/>
  <c r="R257" i="44"/>
  <c r="R258" i="44"/>
  <c r="R259" i="44"/>
  <c r="R260" i="44"/>
  <c r="R261" i="44"/>
  <c r="R262" i="44"/>
  <c r="R263" i="44"/>
  <c r="R264" i="44"/>
  <c r="R265" i="44"/>
  <c r="R266" i="44"/>
  <c r="R267" i="44"/>
  <c r="R268" i="44"/>
  <c r="R269" i="44"/>
  <c r="R270" i="44"/>
  <c r="R271" i="44"/>
  <c r="R272" i="44"/>
  <c r="R273" i="44"/>
  <c r="R274" i="44"/>
  <c r="R275" i="44"/>
  <c r="R276" i="44"/>
  <c r="R277" i="44"/>
  <c r="R278" i="44"/>
  <c r="R279" i="44"/>
  <c r="R280" i="44"/>
  <c r="R281" i="44"/>
  <c r="R282" i="44"/>
  <c r="R283" i="44"/>
  <c r="R284" i="44"/>
  <c r="R285" i="44"/>
  <c r="R286" i="44"/>
  <c r="R287" i="44"/>
  <c r="R288" i="44"/>
  <c r="R289" i="44"/>
  <c r="R290" i="44"/>
  <c r="R291" i="44"/>
  <c r="R292" i="44"/>
  <c r="R293" i="44"/>
  <c r="R294" i="44"/>
  <c r="R295" i="44"/>
  <c r="R296" i="44"/>
  <c r="R297" i="44"/>
  <c r="R298" i="44"/>
  <c r="R299" i="44"/>
  <c r="R300" i="44"/>
  <c r="R301" i="44"/>
  <c r="R302" i="44"/>
  <c r="R303" i="44"/>
  <c r="R304" i="44"/>
  <c r="R305" i="44"/>
  <c r="R306" i="44"/>
  <c r="R307" i="44"/>
  <c r="R308" i="44"/>
  <c r="R309" i="44"/>
  <c r="R310" i="44"/>
  <c r="R311" i="44"/>
  <c r="R312" i="44"/>
  <c r="R313" i="44"/>
  <c r="R314" i="44"/>
  <c r="R315" i="44"/>
  <c r="R316" i="44"/>
  <c r="R317" i="44"/>
  <c r="R318" i="44"/>
  <c r="R319" i="44"/>
  <c r="R320" i="44"/>
  <c r="R321" i="44"/>
  <c r="R322" i="44"/>
  <c r="R323" i="44"/>
  <c r="R324" i="44"/>
  <c r="R325" i="44"/>
  <c r="R326" i="44"/>
  <c r="R327" i="44"/>
  <c r="R328" i="44"/>
  <c r="R329" i="44"/>
  <c r="R330" i="44"/>
  <c r="R331" i="44"/>
  <c r="R332" i="44"/>
  <c r="R333" i="44"/>
  <c r="R334" i="44"/>
  <c r="R335" i="44"/>
  <c r="R336" i="44"/>
  <c r="R337" i="44"/>
  <c r="R338" i="44"/>
  <c r="R339" i="44"/>
  <c r="R340" i="44"/>
  <c r="R341" i="44"/>
  <c r="R342" i="44"/>
  <c r="R343" i="44"/>
  <c r="R344" i="44"/>
  <c r="R345" i="44"/>
  <c r="R346" i="44"/>
  <c r="R347" i="44"/>
  <c r="R348" i="44"/>
  <c r="R349" i="44"/>
  <c r="R350" i="44"/>
  <c r="R351" i="44"/>
  <c r="R352" i="44"/>
  <c r="R353" i="44"/>
  <c r="R354" i="44"/>
  <c r="R355" i="44"/>
  <c r="R356" i="44"/>
  <c r="R357" i="44"/>
  <c r="R358" i="44"/>
  <c r="R359" i="44"/>
  <c r="R360" i="44"/>
  <c r="R361" i="44"/>
  <c r="R362" i="44"/>
  <c r="R363" i="44"/>
  <c r="R364" i="44"/>
  <c r="R365" i="44"/>
  <c r="R366" i="44"/>
  <c r="R367" i="44"/>
  <c r="R368" i="44"/>
  <c r="R369" i="44"/>
  <c r="R370" i="44"/>
  <c r="R371" i="44"/>
  <c r="R372" i="44"/>
  <c r="R373" i="44"/>
  <c r="R374" i="44"/>
  <c r="R375" i="44"/>
  <c r="R376" i="44"/>
  <c r="R377" i="44"/>
  <c r="R378" i="44"/>
  <c r="R379" i="44"/>
  <c r="R380" i="44"/>
  <c r="R381" i="44"/>
  <c r="R382" i="44"/>
  <c r="R383" i="44"/>
  <c r="R384" i="44"/>
  <c r="R385" i="44"/>
  <c r="R386" i="44"/>
  <c r="R387" i="44"/>
  <c r="R388" i="44"/>
  <c r="R389" i="44"/>
  <c r="R390" i="44"/>
  <c r="R391" i="44"/>
  <c r="R392" i="44"/>
  <c r="R393" i="44"/>
  <c r="R394" i="44"/>
  <c r="R395" i="44"/>
  <c r="R396" i="44"/>
  <c r="R397" i="44"/>
  <c r="R398" i="44"/>
  <c r="R399" i="44"/>
  <c r="R400" i="44"/>
  <c r="R401" i="44"/>
  <c r="R402" i="44"/>
  <c r="R403" i="44"/>
  <c r="R404" i="44"/>
  <c r="R405" i="44"/>
  <c r="R406" i="44"/>
  <c r="R407" i="44"/>
  <c r="R408" i="44"/>
  <c r="R409" i="44"/>
  <c r="R410" i="44"/>
  <c r="R411" i="44"/>
  <c r="R412" i="44"/>
  <c r="R413" i="44"/>
  <c r="R414" i="44"/>
  <c r="R415" i="44"/>
  <c r="R416" i="44"/>
  <c r="R417" i="44"/>
  <c r="R418" i="44"/>
  <c r="R419" i="44"/>
  <c r="R420" i="44"/>
  <c r="R421" i="44"/>
  <c r="R422" i="44"/>
  <c r="R423" i="44"/>
  <c r="R424" i="44"/>
  <c r="R425" i="44"/>
  <c r="R426" i="44"/>
  <c r="R427" i="44"/>
  <c r="R428" i="44"/>
  <c r="R429" i="44"/>
  <c r="R430" i="44"/>
  <c r="R431" i="44"/>
  <c r="R432" i="44"/>
  <c r="R433" i="44"/>
  <c r="R434" i="44"/>
  <c r="R435" i="44"/>
  <c r="R436" i="44"/>
  <c r="R437" i="44"/>
  <c r="R438" i="44"/>
  <c r="R439" i="44"/>
  <c r="R440" i="44"/>
  <c r="R441" i="44"/>
  <c r="R442" i="44"/>
  <c r="R443" i="44"/>
  <c r="R444" i="44"/>
  <c r="R445" i="44"/>
  <c r="R446" i="44"/>
  <c r="R447" i="44"/>
  <c r="R448" i="44"/>
  <c r="R449" i="44"/>
  <c r="R450" i="44"/>
  <c r="R451" i="44"/>
  <c r="R452" i="44"/>
  <c r="R453" i="44"/>
  <c r="R454" i="44"/>
  <c r="R455" i="44"/>
  <c r="R456" i="44"/>
  <c r="R457" i="44"/>
  <c r="R458" i="44"/>
  <c r="R459" i="44"/>
  <c r="R460" i="44"/>
  <c r="R461" i="44"/>
  <c r="R462" i="44"/>
  <c r="R463" i="44"/>
  <c r="R464" i="44"/>
  <c r="R465" i="44"/>
  <c r="R466" i="44"/>
  <c r="R467" i="44"/>
  <c r="R468" i="44"/>
  <c r="R469" i="44"/>
  <c r="R470" i="44"/>
  <c r="R471" i="44"/>
  <c r="R472" i="44"/>
  <c r="R473" i="44"/>
  <c r="R474" i="44"/>
  <c r="R475" i="44"/>
  <c r="R476" i="44"/>
  <c r="R477" i="44"/>
  <c r="R478" i="44"/>
  <c r="R479" i="44"/>
  <c r="R480" i="44"/>
  <c r="R481" i="44"/>
  <c r="R482" i="44"/>
  <c r="R483" i="44"/>
  <c r="R484" i="44"/>
  <c r="R485" i="44"/>
  <c r="R486" i="44"/>
  <c r="R487" i="44"/>
  <c r="R488" i="44"/>
  <c r="R489" i="44"/>
  <c r="R490" i="44"/>
  <c r="R491" i="44"/>
  <c r="R492" i="44"/>
  <c r="R493" i="44"/>
  <c r="R494" i="44"/>
  <c r="R495" i="44"/>
  <c r="R496" i="44"/>
  <c r="R497" i="44"/>
  <c r="R498" i="44"/>
  <c r="R499" i="44"/>
  <c r="R500" i="44"/>
  <c r="R501" i="44"/>
  <c r="R502" i="44"/>
  <c r="R503" i="44"/>
  <c r="R504" i="44"/>
  <c r="R505" i="44"/>
  <c r="R506" i="44"/>
  <c r="R507" i="44"/>
  <c r="R508" i="44"/>
  <c r="R509" i="44"/>
  <c r="R510" i="44"/>
  <c r="R511" i="44"/>
  <c r="R512" i="44"/>
  <c r="R513" i="44"/>
  <c r="R514" i="44"/>
  <c r="R515" i="44"/>
  <c r="R516" i="44"/>
  <c r="R18" i="44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33" i="15"/>
  <c r="R34" i="15"/>
  <c r="R35" i="15"/>
  <c r="R36" i="15"/>
  <c r="R37" i="15"/>
  <c r="R38" i="15"/>
  <c r="R39" i="15"/>
  <c r="R40" i="15"/>
  <c r="R41" i="15"/>
  <c r="R42" i="15"/>
  <c r="R43" i="15"/>
  <c r="R44" i="15"/>
  <c r="R45" i="15"/>
  <c r="R46" i="15"/>
  <c r="R47" i="15"/>
  <c r="R48" i="15"/>
  <c r="R49" i="15"/>
  <c r="R50" i="15"/>
  <c r="R51" i="15"/>
  <c r="R52" i="15"/>
  <c r="R53" i="15"/>
  <c r="R54" i="15"/>
  <c r="R55" i="15"/>
  <c r="R56" i="15"/>
  <c r="R57" i="15"/>
  <c r="R58" i="15"/>
  <c r="R59" i="15"/>
  <c r="R60" i="15"/>
  <c r="R61" i="15"/>
  <c r="R62" i="15"/>
  <c r="R63" i="15"/>
  <c r="R64" i="15"/>
  <c r="R65" i="15"/>
  <c r="R66" i="15"/>
  <c r="R67" i="15"/>
  <c r="R68" i="15"/>
  <c r="R69" i="15"/>
  <c r="R70" i="15"/>
  <c r="R71" i="15"/>
  <c r="R72" i="15"/>
  <c r="R73" i="15"/>
  <c r="R74" i="15"/>
  <c r="R75" i="15"/>
  <c r="R76" i="15"/>
  <c r="R77" i="15"/>
  <c r="R78" i="15"/>
  <c r="R79" i="15"/>
  <c r="R80" i="15"/>
  <c r="R81" i="15"/>
  <c r="R82" i="15"/>
  <c r="R83" i="15"/>
  <c r="R84" i="15"/>
  <c r="R85" i="15"/>
  <c r="R86" i="15"/>
  <c r="R87" i="15"/>
  <c r="R88" i="15"/>
  <c r="R89" i="15"/>
  <c r="R90" i="15"/>
  <c r="R91" i="15"/>
  <c r="R92" i="15"/>
  <c r="R93" i="15"/>
  <c r="R94" i="15"/>
  <c r="R95" i="15"/>
  <c r="R96" i="15"/>
  <c r="R97" i="15"/>
  <c r="R98" i="15"/>
  <c r="R99" i="15"/>
  <c r="R100" i="15"/>
  <c r="R101" i="15"/>
  <c r="R102" i="15"/>
  <c r="R103" i="15"/>
  <c r="R104" i="15"/>
  <c r="R105" i="15"/>
  <c r="R106" i="15"/>
  <c r="R107" i="15"/>
  <c r="R108" i="15"/>
  <c r="R109" i="15"/>
  <c r="R110" i="15"/>
  <c r="R111" i="15"/>
  <c r="R112" i="15"/>
  <c r="R113" i="15"/>
  <c r="R114" i="15"/>
  <c r="R115" i="15"/>
  <c r="R116" i="15"/>
  <c r="R117" i="15"/>
  <c r="R118" i="15"/>
  <c r="R119" i="15"/>
  <c r="R120" i="15"/>
  <c r="R121" i="15"/>
  <c r="R122" i="15"/>
  <c r="R123" i="15"/>
  <c r="R124" i="15"/>
  <c r="R125" i="15"/>
  <c r="R126" i="15"/>
  <c r="R127" i="15"/>
  <c r="R128" i="15"/>
  <c r="R129" i="15"/>
  <c r="R130" i="15"/>
  <c r="R131" i="15"/>
  <c r="R132" i="15"/>
  <c r="R133" i="15"/>
  <c r="R134" i="15"/>
  <c r="R135" i="15"/>
  <c r="R136" i="15"/>
  <c r="R137" i="15"/>
  <c r="R138" i="15"/>
  <c r="R139" i="15"/>
  <c r="R140" i="15"/>
  <c r="R141" i="15"/>
  <c r="R142" i="15"/>
  <c r="R143" i="15"/>
  <c r="R144" i="15"/>
  <c r="R145" i="15"/>
  <c r="R146" i="15"/>
  <c r="R147" i="15"/>
  <c r="R148" i="15"/>
  <c r="R149" i="15"/>
  <c r="R150" i="15"/>
  <c r="R151" i="15"/>
  <c r="R152" i="15"/>
  <c r="R153" i="15"/>
  <c r="R154" i="15"/>
  <c r="R155" i="15"/>
  <c r="R156" i="15"/>
  <c r="R157" i="15"/>
  <c r="R158" i="15"/>
  <c r="R159" i="15"/>
  <c r="R160" i="15"/>
  <c r="R161" i="15"/>
  <c r="R162" i="15"/>
  <c r="R163" i="15"/>
  <c r="R164" i="15"/>
  <c r="R165" i="15"/>
  <c r="R166" i="15"/>
  <c r="R167" i="15"/>
  <c r="R168" i="15"/>
  <c r="R169" i="15"/>
  <c r="R170" i="15"/>
  <c r="R171" i="15"/>
  <c r="R172" i="15"/>
  <c r="R173" i="15"/>
  <c r="R174" i="15"/>
  <c r="R175" i="15"/>
  <c r="R176" i="15"/>
  <c r="R177" i="15"/>
  <c r="R178" i="15"/>
  <c r="R179" i="15"/>
  <c r="R180" i="15"/>
  <c r="R181" i="15"/>
  <c r="R182" i="15"/>
  <c r="R183" i="15"/>
  <c r="R184" i="15"/>
  <c r="R185" i="15"/>
  <c r="R186" i="15"/>
  <c r="R187" i="15"/>
  <c r="R188" i="15"/>
  <c r="R189" i="15"/>
  <c r="R190" i="15"/>
  <c r="R191" i="15"/>
  <c r="R192" i="15"/>
  <c r="R193" i="15"/>
  <c r="R194" i="15"/>
  <c r="R195" i="15"/>
  <c r="R196" i="15"/>
  <c r="R197" i="15"/>
  <c r="R198" i="15"/>
  <c r="R199" i="15"/>
  <c r="R200" i="15"/>
  <c r="R201" i="15"/>
  <c r="R202" i="15"/>
  <c r="R203" i="15"/>
  <c r="R204" i="15"/>
  <c r="R205" i="15"/>
  <c r="R206" i="15"/>
  <c r="R207" i="15"/>
  <c r="R208" i="15"/>
  <c r="R209" i="15"/>
  <c r="R210" i="15"/>
  <c r="R211" i="15"/>
  <c r="R212" i="15"/>
  <c r="R213" i="15"/>
  <c r="R214" i="15"/>
  <c r="R215" i="15"/>
  <c r="R216" i="15"/>
  <c r="R217" i="15"/>
  <c r="R218" i="15"/>
  <c r="R219" i="15"/>
  <c r="R220" i="15"/>
  <c r="R221" i="15"/>
  <c r="R222" i="15"/>
  <c r="R223" i="15"/>
  <c r="R224" i="15"/>
  <c r="R225" i="15"/>
  <c r="R226" i="15"/>
  <c r="R227" i="15"/>
  <c r="R228" i="15"/>
  <c r="R229" i="15"/>
  <c r="R230" i="15"/>
  <c r="R231" i="15"/>
  <c r="R232" i="15"/>
  <c r="R233" i="15"/>
  <c r="R234" i="15"/>
  <c r="R235" i="15"/>
  <c r="R236" i="15"/>
  <c r="R237" i="15"/>
  <c r="R238" i="15"/>
  <c r="R239" i="15"/>
  <c r="R240" i="15"/>
  <c r="R241" i="15"/>
  <c r="R242" i="15"/>
  <c r="R243" i="15"/>
  <c r="R244" i="15"/>
  <c r="R245" i="15"/>
  <c r="R246" i="15"/>
  <c r="R247" i="15"/>
  <c r="R248" i="15"/>
  <c r="R249" i="15"/>
  <c r="R250" i="15"/>
  <c r="R251" i="15"/>
  <c r="R252" i="15"/>
  <c r="R253" i="15"/>
  <c r="R254" i="15"/>
  <c r="R255" i="15"/>
  <c r="R256" i="15"/>
  <c r="R257" i="15"/>
  <c r="R258" i="15"/>
  <c r="R259" i="15"/>
  <c r="R260" i="15"/>
  <c r="R261" i="15"/>
  <c r="R262" i="15"/>
  <c r="R263" i="15"/>
  <c r="R264" i="15"/>
  <c r="R265" i="15"/>
  <c r="R266" i="15"/>
  <c r="R267" i="15"/>
  <c r="R268" i="15"/>
  <c r="R269" i="15"/>
  <c r="R270" i="15"/>
  <c r="R271" i="15"/>
  <c r="R272" i="15"/>
  <c r="R273" i="15"/>
  <c r="R274" i="15"/>
  <c r="R275" i="15"/>
  <c r="R276" i="15"/>
  <c r="R277" i="15"/>
  <c r="R278" i="15"/>
  <c r="R279" i="15"/>
  <c r="R280" i="15"/>
  <c r="R281" i="15"/>
  <c r="R282" i="15"/>
  <c r="R283" i="15"/>
  <c r="R284" i="15"/>
  <c r="R285" i="15"/>
  <c r="R286" i="15"/>
  <c r="R287" i="15"/>
  <c r="R288" i="15"/>
  <c r="R289" i="15"/>
  <c r="R290" i="15"/>
  <c r="R291" i="15"/>
  <c r="R292" i="15"/>
  <c r="R293" i="15"/>
  <c r="R294" i="15"/>
  <c r="R295" i="15"/>
  <c r="R296" i="15"/>
  <c r="R297" i="15"/>
  <c r="R298" i="15"/>
  <c r="R299" i="15"/>
  <c r="R300" i="15"/>
  <c r="R301" i="15"/>
  <c r="R302" i="15"/>
  <c r="R303" i="15"/>
  <c r="R304" i="15"/>
  <c r="R305" i="15"/>
  <c r="R306" i="15"/>
  <c r="R307" i="15"/>
  <c r="R308" i="15"/>
  <c r="R309" i="15"/>
  <c r="R310" i="15"/>
  <c r="R311" i="15"/>
  <c r="R312" i="15"/>
  <c r="R313" i="15"/>
  <c r="R314" i="15"/>
  <c r="R315" i="15"/>
  <c r="R316" i="15"/>
  <c r="R317" i="15"/>
  <c r="R318" i="15"/>
  <c r="R319" i="15"/>
  <c r="R320" i="15"/>
  <c r="R321" i="15"/>
  <c r="R322" i="15"/>
  <c r="R323" i="15"/>
  <c r="R324" i="15"/>
  <c r="R325" i="15"/>
  <c r="R326" i="15"/>
  <c r="R327" i="15"/>
  <c r="R328" i="15"/>
  <c r="R329" i="15"/>
  <c r="R330" i="15"/>
  <c r="R331" i="15"/>
  <c r="R332" i="15"/>
  <c r="R333" i="15"/>
  <c r="R334" i="15"/>
  <c r="R335" i="15"/>
  <c r="R336" i="15"/>
  <c r="R337" i="15"/>
  <c r="R338" i="15"/>
  <c r="R339" i="15"/>
  <c r="R340" i="15"/>
  <c r="R341" i="15"/>
  <c r="R342" i="15"/>
  <c r="R343" i="15"/>
  <c r="R344" i="15"/>
  <c r="R345" i="15"/>
  <c r="R346" i="15"/>
  <c r="R347" i="15"/>
  <c r="R348" i="15"/>
  <c r="R349" i="15"/>
  <c r="R350" i="15"/>
  <c r="R351" i="15"/>
  <c r="R352" i="15"/>
  <c r="R353" i="15"/>
  <c r="R354" i="15"/>
  <c r="R355" i="15"/>
  <c r="R356" i="15"/>
  <c r="R357" i="15"/>
  <c r="R358" i="15"/>
  <c r="R359" i="15"/>
  <c r="R360" i="15"/>
  <c r="R361" i="15"/>
  <c r="R362" i="15"/>
  <c r="R363" i="15"/>
  <c r="R364" i="15"/>
  <c r="R365" i="15"/>
  <c r="R366" i="15"/>
  <c r="R367" i="15"/>
  <c r="R368" i="15"/>
  <c r="R369" i="15"/>
  <c r="R370" i="15"/>
  <c r="R371" i="15"/>
  <c r="R372" i="15"/>
  <c r="R373" i="15"/>
  <c r="R374" i="15"/>
  <c r="R375" i="15"/>
  <c r="R376" i="15"/>
  <c r="R377" i="15"/>
  <c r="R378" i="15"/>
  <c r="R379" i="15"/>
  <c r="R380" i="15"/>
  <c r="R381" i="15"/>
  <c r="R382" i="15"/>
  <c r="R383" i="15"/>
  <c r="R384" i="15"/>
  <c r="R385" i="15"/>
  <c r="R386" i="15"/>
  <c r="R387" i="15"/>
  <c r="R388" i="15"/>
  <c r="R389" i="15"/>
  <c r="R390" i="15"/>
  <c r="R391" i="15"/>
  <c r="R392" i="15"/>
  <c r="R393" i="15"/>
  <c r="R394" i="15"/>
  <c r="R395" i="15"/>
  <c r="R396" i="15"/>
  <c r="R397" i="15"/>
  <c r="R398" i="15"/>
  <c r="R399" i="15"/>
  <c r="R400" i="15"/>
  <c r="R401" i="15"/>
  <c r="R402" i="15"/>
  <c r="R403" i="15"/>
  <c r="R404" i="15"/>
  <c r="R405" i="15"/>
  <c r="R406" i="15"/>
  <c r="R407" i="15"/>
  <c r="R408" i="15"/>
  <c r="R409" i="15"/>
  <c r="R410" i="15"/>
  <c r="R411" i="15"/>
  <c r="R412" i="15"/>
  <c r="R413" i="15"/>
  <c r="R414" i="15"/>
  <c r="R415" i="15"/>
  <c r="R416" i="15"/>
  <c r="R417" i="15"/>
  <c r="R418" i="15"/>
  <c r="R419" i="15"/>
  <c r="R420" i="15"/>
  <c r="R421" i="15"/>
  <c r="R422" i="15"/>
  <c r="R423" i="15"/>
  <c r="R424" i="15"/>
  <c r="R425" i="15"/>
  <c r="R426" i="15"/>
  <c r="R427" i="15"/>
  <c r="R428" i="15"/>
  <c r="R429" i="15"/>
  <c r="R430" i="15"/>
  <c r="R431" i="15"/>
  <c r="R432" i="15"/>
  <c r="R433" i="15"/>
  <c r="R434" i="15"/>
  <c r="R435" i="15"/>
  <c r="R436" i="15"/>
  <c r="R437" i="15"/>
  <c r="R438" i="15"/>
  <c r="R439" i="15"/>
  <c r="R440" i="15"/>
  <c r="R441" i="15"/>
  <c r="R442" i="15"/>
  <c r="R443" i="15"/>
  <c r="R444" i="15"/>
  <c r="R445" i="15"/>
  <c r="R446" i="15"/>
  <c r="R447" i="15"/>
  <c r="R448" i="15"/>
  <c r="R449" i="15"/>
  <c r="R450" i="15"/>
  <c r="R451" i="15"/>
  <c r="R452" i="15"/>
  <c r="R453" i="15"/>
  <c r="R454" i="15"/>
  <c r="R455" i="15"/>
  <c r="R456" i="15"/>
  <c r="R457" i="15"/>
  <c r="R458" i="15"/>
  <c r="R459" i="15"/>
  <c r="R460" i="15"/>
  <c r="R461" i="15"/>
  <c r="R462" i="15"/>
  <c r="R463" i="15"/>
  <c r="R464" i="15"/>
  <c r="R465" i="15"/>
  <c r="R466" i="15"/>
  <c r="R467" i="15"/>
  <c r="R468" i="15"/>
  <c r="R469" i="15"/>
  <c r="R470" i="15"/>
  <c r="R471" i="15"/>
  <c r="R472" i="15"/>
  <c r="R473" i="15"/>
  <c r="R474" i="15"/>
  <c r="R475" i="15"/>
  <c r="R476" i="15"/>
  <c r="R477" i="15"/>
  <c r="R478" i="15"/>
  <c r="R479" i="15"/>
  <c r="R480" i="15"/>
  <c r="R481" i="15"/>
  <c r="R482" i="15"/>
  <c r="R483" i="15"/>
  <c r="R484" i="15"/>
  <c r="R485" i="15"/>
  <c r="R486" i="15"/>
  <c r="R487" i="15"/>
  <c r="R488" i="15"/>
  <c r="R489" i="15"/>
  <c r="R490" i="15"/>
  <c r="R491" i="15"/>
  <c r="R492" i="15"/>
  <c r="R493" i="15"/>
  <c r="R494" i="15"/>
  <c r="R495" i="15"/>
  <c r="R496" i="15"/>
  <c r="R497" i="15"/>
  <c r="R498" i="15"/>
  <c r="R499" i="15"/>
  <c r="R500" i="15"/>
  <c r="R501" i="15"/>
  <c r="R502" i="15"/>
  <c r="R503" i="15"/>
  <c r="R504" i="15"/>
  <c r="R505" i="15"/>
  <c r="R506" i="15"/>
  <c r="R507" i="15"/>
  <c r="R508" i="15"/>
  <c r="R509" i="15"/>
  <c r="R510" i="15"/>
  <c r="R511" i="15"/>
  <c r="R512" i="15"/>
  <c r="R513" i="15"/>
  <c r="R514" i="15"/>
  <c r="R515" i="15"/>
  <c r="R516" i="15"/>
  <c r="R17" i="15"/>
  <c r="R19" i="43"/>
  <c r="R20" i="43"/>
  <c r="R21" i="43"/>
  <c r="R22" i="43"/>
  <c r="R23" i="43"/>
  <c r="R24" i="43"/>
  <c r="R25" i="43"/>
  <c r="R26" i="43"/>
  <c r="R27" i="43"/>
  <c r="R28" i="43"/>
  <c r="R29" i="43"/>
  <c r="R30" i="43"/>
  <c r="R31" i="43"/>
  <c r="R32" i="43"/>
  <c r="R33" i="43"/>
  <c r="R34" i="43"/>
  <c r="R35" i="43"/>
  <c r="R36" i="43"/>
  <c r="R37" i="43"/>
  <c r="R38" i="43"/>
  <c r="R39" i="43"/>
  <c r="R40" i="43"/>
  <c r="R41" i="43"/>
  <c r="R42" i="43"/>
  <c r="R43" i="43"/>
  <c r="R44" i="43"/>
  <c r="R45" i="43"/>
  <c r="R46" i="43"/>
  <c r="R47" i="43"/>
  <c r="R48" i="43"/>
  <c r="R49" i="43"/>
  <c r="R50" i="43"/>
  <c r="R51" i="43"/>
  <c r="R52" i="43"/>
  <c r="R53" i="43"/>
  <c r="R54" i="43"/>
  <c r="R55" i="43"/>
  <c r="R56" i="43"/>
  <c r="R57" i="43"/>
  <c r="R58" i="43"/>
  <c r="R59" i="43"/>
  <c r="R60" i="43"/>
  <c r="R61" i="43"/>
  <c r="R62" i="43"/>
  <c r="R63" i="43"/>
  <c r="R64" i="43"/>
  <c r="R65" i="43"/>
  <c r="R66" i="43"/>
  <c r="R67" i="43"/>
  <c r="R68" i="43"/>
  <c r="R69" i="43"/>
  <c r="R70" i="43"/>
  <c r="R71" i="43"/>
  <c r="R72" i="43"/>
  <c r="R73" i="43"/>
  <c r="R74" i="43"/>
  <c r="R75" i="43"/>
  <c r="R76" i="43"/>
  <c r="R77" i="43"/>
  <c r="R78" i="43"/>
  <c r="R79" i="43"/>
  <c r="R80" i="43"/>
  <c r="R81" i="43"/>
  <c r="R82" i="43"/>
  <c r="R83" i="43"/>
  <c r="R84" i="43"/>
  <c r="R85" i="43"/>
  <c r="R86" i="43"/>
  <c r="R87" i="43"/>
  <c r="R88" i="43"/>
  <c r="R89" i="43"/>
  <c r="R90" i="43"/>
  <c r="R91" i="43"/>
  <c r="R92" i="43"/>
  <c r="R93" i="43"/>
  <c r="R94" i="43"/>
  <c r="R95" i="43"/>
  <c r="R96" i="43"/>
  <c r="R97" i="43"/>
  <c r="R98" i="43"/>
  <c r="R99" i="43"/>
  <c r="R100" i="43"/>
  <c r="R101" i="43"/>
  <c r="R102" i="43"/>
  <c r="R103" i="43"/>
  <c r="R104" i="43"/>
  <c r="R105" i="43"/>
  <c r="R106" i="43"/>
  <c r="R107" i="43"/>
  <c r="R108" i="43"/>
  <c r="R109" i="43"/>
  <c r="R110" i="43"/>
  <c r="R111" i="43"/>
  <c r="R112" i="43"/>
  <c r="R113" i="43"/>
  <c r="R114" i="43"/>
  <c r="R115" i="43"/>
  <c r="R116" i="43"/>
  <c r="R117" i="43"/>
  <c r="R118" i="43"/>
  <c r="R119" i="43"/>
  <c r="R120" i="43"/>
  <c r="R121" i="43"/>
  <c r="R122" i="43"/>
  <c r="R123" i="43"/>
  <c r="R124" i="43"/>
  <c r="R125" i="43"/>
  <c r="R126" i="43"/>
  <c r="R127" i="43"/>
  <c r="R128" i="43"/>
  <c r="R129" i="43"/>
  <c r="R130" i="43"/>
  <c r="R131" i="43"/>
  <c r="R132" i="43"/>
  <c r="R133" i="43"/>
  <c r="R134" i="43"/>
  <c r="R135" i="43"/>
  <c r="R136" i="43"/>
  <c r="R137" i="43"/>
  <c r="R138" i="43"/>
  <c r="R139" i="43"/>
  <c r="R140" i="43"/>
  <c r="R141" i="43"/>
  <c r="R142" i="43"/>
  <c r="R143" i="43"/>
  <c r="R144" i="43"/>
  <c r="R145" i="43"/>
  <c r="R146" i="43"/>
  <c r="R147" i="43"/>
  <c r="R148" i="43"/>
  <c r="R149" i="43"/>
  <c r="R150" i="43"/>
  <c r="R151" i="43"/>
  <c r="R152" i="43"/>
  <c r="R153" i="43"/>
  <c r="R154" i="43"/>
  <c r="R155" i="43"/>
  <c r="R156" i="43"/>
  <c r="R157" i="43"/>
  <c r="R158" i="43"/>
  <c r="R159" i="43"/>
  <c r="R160" i="43"/>
  <c r="R161" i="43"/>
  <c r="R162" i="43"/>
  <c r="R163" i="43"/>
  <c r="R164" i="43"/>
  <c r="R165" i="43"/>
  <c r="R166" i="43"/>
  <c r="R167" i="43"/>
  <c r="R168" i="43"/>
  <c r="R169" i="43"/>
  <c r="R170" i="43"/>
  <c r="R171" i="43"/>
  <c r="R172" i="43"/>
  <c r="R173" i="43"/>
  <c r="R174" i="43"/>
  <c r="R175" i="43"/>
  <c r="R176" i="43"/>
  <c r="R177" i="43"/>
  <c r="R178" i="43"/>
  <c r="R179" i="43"/>
  <c r="R180" i="43"/>
  <c r="R181" i="43"/>
  <c r="R182" i="43"/>
  <c r="R183" i="43"/>
  <c r="R184" i="43"/>
  <c r="R185" i="43"/>
  <c r="R186" i="43"/>
  <c r="R187" i="43"/>
  <c r="R188" i="43"/>
  <c r="R189" i="43"/>
  <c r="R190" i="43"/>
  <c r="R191" i="43"/>
  <c r="R192" i="43"/>
  <c r="R193" i="43"/>
  <c r="R194" i="43"/>
  <c r="R195" i="43"/>
  <c r="R196" i="43"/>
  <c r="R197" i="43"/>
  <c r="R198" i="43"/>
  <c r="R199" i="43"/>
  <c r="R200" i="43"/>
  <c r="R201" i="43"/>
  <c r="R202" i="43"/>
  <c r="R203" i="43"/>
  <c r="R204" i="43"/>
  <c r="R205" i="43"/>
  <c r="R206" i="43"/>
  <c r="R207" i="43"/>
  <c r="R208" i="43"/>
  <c r="R209" i="43"/>
  <c r="R210" i="43"/>
  <c r="R211" i="43"/>
  <c r="R212" i="43"/>
  <c r="R213" i="43"/>
  <c r="R214" i="43"/>
  <c r="R215" i="43"/>
  <c r="R216" i="43"/>
  <c r="R217" i="43"/>
  <c r="R218" i="43"/>
  <c r="R219" i="43"/>
  <c r="R220" i="43"/>
  <c r="R221" i="43"/>
  <c r="R222" i="43"/>
  <c r="R223" i="43"/>
  <c r="R224" i="43"/>
  <c r="R225" i="43"/>
  <c r="R226" i="43"/>
  <c r="R227" i="43"/>
  <c r="R228" i="43"/>
  <c r="R229" i="43"/>
  <c r="R230" i="43"/>
  <c r="R231" i="43"/>
  <c r="R232" i="43"/>
  <c r="R233" i="43"/>
  <c r="R234" i="43"/>
  <c r="R235" i="43"/>
  <c r="R236" i="43"/>
  <c r="R237" i="43"/>
  <c r="R238" i="43"/>
  <c r="R239" i="43"/>
  <c r="R240" i="43"/>
  <c r="R241" i="43"/>
  <c r="R242" i="43"/>
  <c r="R243" i="43"/>
  <c r="R244" i="43"/>
  <c r="R245" i="43"/>
  <c r="R246" i="43"/>
  <c r="R247" i="43"/>
  <c r="R248" i="43"/>
  <c r="R249" i="43"/>
  <c r="R250" i="43"/>
  <c r="R251" i="43"/>
  <c r="R252" i="43"/>
  <c r="R253" i="43"/>
  <c r="R254" i="43"/>
  <c r="R255" i="43"/>
  <c r="R256" i="43"/>
  <c r="R257" i="43"/>
  <c r="R258" i="43"/>
  <c r="R259" i="43"/>
  <c r="R260" i="43"/>
  <c r="R261" i="43"/>
  <c r="R262" i="43"/>
  <c r="R263" i="43"/>
  <c r="R264" i="43"/>
  <c r="R265" i="43"/>
  <c r="R266" i="43"/>
  <c r="R267" i="43"/>
  <c r="R268" i="43"/>
  <c r="R269" i="43"/>
  <c r="R270" i="43"/>
  <c r="R271" i="43"/>
  <c r="R272" i="43"/>
  <c r="R273" i="43"/>
  <c r="R274" i="43"/>
  <c r="R275" i="43"/>
  <c r="R276" i="43"/>
  <c r="R277" i="43"/>
  <c r="R278" i="43"/>
  <c r="R279" i="43"/>
  <c r="R280" i="43"/>
  <c r="R281" i="43"/>
  <c r="R282" i="43"/>
  <c r="R283" i="43"/>
  <c r="R284" i="43"/>
  <c r="R285" i="43"/>
  <c r="R286" i="43"/>
  <c r="R287" i="43"/>
  <c r="R288" i="43"/>
  <c r="R289" i="43"/>
  <c r="R290" i="43"/>
  <c r="R291" i="43"/>
  <c r="R292" i="43"/>
  <c r="R293" i="43"/>
  <c r="R294" i="43"/>
  <c r="R295" i="43"/>
  <c r="R296" i="43"/>
  <c r="R297" i="43"/>
  <c r="R298" i="43"/>
  <c r="R299" i="43"/>
  <c r="R300" i="43"/>
  <c r="R301" i="43"/>
  <c r="R302" i="43"/>
  <c r="R303" i="43"/>
  <c r="R304" i="43"/>
  <c r="R305" i="43"/>
  <c r="R306" i="43"/>
  <c r="R307" i="43"/>
  <c r="R308" i="43"/>
  <c r="R309" i="43"/>
  <c r="R310" i="43"/>
  <c r="R311" i="43"/>
  <c r="R312" i="43"/>
  <c r="R313" i="43"/>
  <c r="R314" i="43"/>
  <c r="R315" i="43"/>
  <c r="R316" i="43"/>
  <c r="R317" i="43"/>
  <c r="R318" i="43"/>
  <c r="R319" i="43"/>
  <c r="R320" i="43"/>
  <c r="R321" i="43"/>
  <c r="R322" i="43"/>
  <c r="R323" i="43"/>
  <c r="R324" i="43"/>
  <c r="R325" i="43"/>
  <c r="R326" i="43"/>
  <c r="R327" i="43"/>
  <c r="R328" i="43"/>
  <c r="R329" i="43"/>
  <c r="R330" i="43"/>
  <c r="R331" i="43"/>
  <c r="R332" i="43"/>
  <c r="R333" i="43"/>
  <c r="R334" i="43"/>
  <c r="R335" i="43"/>
  <c r="R336" i="43"/>
  <c r="R337" i="43"/>
  <c r="R338" i="43"/>
  <c r="R339" i="43"/>
  <c r="R340" i="43"/>
  <c r="R341" i="43"/>
  <c r="R342" i="43"/>
  <c r="R343" i="43"/>
  <c r="R344" i="43"/>
  <c r="R345" i="43"/>
  <c r="R346" i="43"/>
  <c r="R347" i="43"/>
  <c r="R348" i="43"/>
  <c r="R349" i="43"/>
  <c r="R350" i="43"/>
  <c r="R351" i="43"/>
  <c r="R352" i="43"/>
  <c r="R353" i="43"/>
  <c r="R354" i="43"/>
  <c r="R355" i="43"/>
  <c r="R356" i="43"/>
  <c r="R357" i="43"/>
  <c r="R358" i="43"/>
  <c r="R359" i="43"/>
  <c r="R360" i="43"/>
  <c r="R361" i="43"/>
  <c r="R362" i="43"/>
  <c r="R363" i="43"/>
  <c r="R364" i="43"/>
  <c r="R365" i="43"/>
  <c r="R366" i="43"/>
  <c r="R367" i="43"/>
  <c r="R368" i="43"/>
  <c r="R369" i="43"/>
  <c r="R370" i="43"/>
  <c r="R371" i="43"/>
  <c r="R372" i="43"/>
  <c r="R373" i="43"/>
  <c r="R374" i="43"/>
  <c r="R375" i="43"/>
  <c r="R376" i="43"/>
  <c r="R377" i="43"/>
  <c r="R378" i="43"/>
  <c r="R379" i="43"/>
  <c r="R380" i="43"/>
  <c r="R381" i="43"/>
  <c r="R382" i="43"/>
  <c r="R383" i="43"/>
  <c r="R384" i="43"/>
  <c r="R385" i="43"/>
  <c r="R386" i="43"/>
  <c r="R387" i="43"/>
  <c r="R388" i="43"/>
  <c r="R389" i="43"/>
  <c r="R390" i="43"/>
  <c r="R391" i="43"/>
  <c r="R392" i="43"/>
  <c r="R393" i="43"/>
  <c r="R394" i="43"/>
  <c r="R395" i="43"/>
  <c r="R396" i="43"/>
  <c r="R397" i="43"/>
  <c r="R398" i="43"/>
  <c r="R399" i="43"/>
  <c r="R400" i="43"/>
  <c r="R401" i="43"/>
  <c r="R402" i="43"/>
  <c r="R403" i="43"/>
  <c r="R404" i="43"/>
  <c r="R405" i="43"/>
  <c r="R406" i="43"/>
  <c r="R407" i="43"/>
  <c r="R408" i="43"/>
  <c r="R409" i="43"/>
  <c r="R410" i="43"/>
  <c r="R411" i="43"/>
  <c r="R412" i="43"/>
  <c r="R413" i="43"/>
  <c r="R414" i="43"/>
  <c r="R415" i="43"/>
  <c r="R416" i="43"/>
  <c r="R417" i="43"/>
  <c r="R418" i="43"/>
  <c r="R419" i="43"/>
  <c r="R420" i="43"/>
  <c r="R421" i="43"/>
  <c r="R422" i="43"/>
  <c r="R423" i="43"/>
  <c r="R424" i="43"/>
  <c r="R425" i="43"/>
  <c r="R426" i="43"/>
  <c r="R427" i="43"/>
  <c r="R428" i="43"/>
  <c r="R429" i="43"/>
  <c r="R430" i="43"/>
  <c r="R431" i="43"/>
  <c r="R432" i="43"/>
  <c r="R433" i="43"/>
  <c r="R434" i="43"/>
  <c r="R435" i="43"/>
  <c r="R436" i="43"/>
  <c r="R437" i="43"/>
  <c r="R438" i="43"/>
  <c r="R439" i="43"/>
  <c r="R440" i="43"/>
  <c r="R441" i="43"/>
  <c r="R442" i="43"/>
  <c r="R443" i="43"/>
  <c r="R444" i="43"/>
  <c r="R445" i="43"/>
  <c r="R446" i="43"/>
  <c r="R447" i="43"/>
  <c r="R448" i="43"/>
  <c r="R449" i="43"/>
  <c r="R450" i="43"/>
  <c r="R451" i="43"/>
  <c r="R452" i="43"/>
  <c r="R453" i="43"/>
  <c r="R454" i="43"/>
  <c r="R455" i="43"/>
  <c r="R456" i="43"/>
  <c r="R457" i="43"/>
  <c r="R458" i="43"/>
  <c r="R459" i="43"/>
  <c r="R460" i="43"/>
  <c r="R461" i="43"/>
  <c r="R462" i="43"/>
  <c r="R463" i="43"/>
  <c r="R464" i="43"/>
  <c r="R465" i="43"/>
  <c r="R466" i="43"/>
  <c r="R467" i="43"/>
  <c r="R468" i="43"/>
  <c r="R469" i="43"/>
  <c r="R470" i="43"/>
  <c r="R471" i="43"/>
  <c r="R472" i="43"/>
  <c r="R473" i="43"/>
  <c r="R474" i="43"/>
  <c r="R475" i="43"/>
  <c r="R476" i="43"/>
  <c r="R477" i="43"/>
  <c r="R478" i="43"/>
  <c r="R479" i="43"/>
  <c r="R480" i="43"/>
  <c r="R481" i="43"/>
  <c r="R482" i="43"/>
  <c r="R483" i="43"/>
  <c r="R484" i="43"/>
  <c r="R485" i="43"/>
  <c r="R486" i="43"/>
  <c r="R487" i="43"/>
  <c r="R488" i="43"/>
  <c r="R489" i="43"/>
  <c r="R490" i="43"/>
  <c r="R491" i="43"/>
  <c r="R492" i="43"/>
  <c r="R493" i="43"/>
  <c r="R494" i="43"/>
  <c r="R495" i="43"/>
  <c r="R496" i="43"/>
  <c r="R497" i="43"/>
  <c r="R498" i="43"/>
  <c r="R499" i="43"/>
  <c r="R500" i="43"/>
  <c r="R501" i="43"/>
  <c r="R502" i="43"/>
  <c r="R503" i="43"/>
  <c r="R504" i="43"/>
  <c r="R505" i="43"/>
  <c r="R506" i="43"/>
  <c r="R507" i="43"/>
  <c r="R508" i="43"/>
  <c r="R509" i="43"/>
  <c r="R510" i="43"/>
  <c r="R511" i="43"/>
  <c r="R512" i="43"/>
  <c r="R513" i="43"/>
  <c r="R514" i="43"/>
  <c r="R515" i="43"/>
  <c r="R516" i="43"/>
  <c r="R18" i="43"/>
  <c r="R18" i="16"/>
  <c r="R19" i="16"/>
  <c r="R20" i="16"/>
  <c r="R21" i="16"/>
  <c r="R22" i="16"/>
  <c r="R23" i="16"/>
  <c r="R24" i="16"/>
  <c r="R25" i="16"/>
  <c r="R26" i="16"/>
  <c r="R27" i="16"/>
  <c r="R28" i="16"/>
  <c r="R29" i="16"/>
  <c r="R30" i="16"/>
  <c r="R31" i="16"/>
  <c r="R32" i="16"/>
  <c r="R33" i="16"/>
  <c r="R34" i="16"/>
  <c r="R35" i="16"/>
  <c r="R36" i="16"/>
  <c r="R37" i="16"/>
  <c r="R38" i="16"/>
  <c r="R39" i="16"/>
  <c r="R40" i="16"/>
  <c r="R41" i="16"/>
  <c r="R42" i="16"/>
  <c r="R43" i="16"/>
  <c r="R44" i="16"/>
  <c r="R45" i="16"/>
  <c r="R46" i="16"/>
  <c r="R47" i="16"/>
  <c r="R48" i="16"/>
  <c r="R49" i="16"/>
  <c r="R50" i="16"/>
  <c r="R51" i="16"/>
  <c r="R52" i="16"/>
  <c r="R53" i="16"/>
  <c r="R54" i="16"/>
  <c r="R55" i="16"/>
  <c r="R56" i="16"/>
  <c r="R57" i="16"/>
  <c r="R58" i="16"/>
  <c r="R59" i="16"/>
  <c r="R60" i="16"/>
  <c r="R61" i="16"/>
  <c r="R62" i="16"/>
  <c r="R63" i="16"/>
  <c r="R64" i="16"/>
  <c r="R65" i="16"/>
  <c r="R66" i="16"/>
  <c r="R67" i="16"/>
  <c r="R68" i="16"/>
  <c r="R69" i="16"/>
  <c r="R70" i="16"/>
  <c r="R71" i="16"/>
  <c r="R72" i="16"/>
  <c r="R73" i="16"/>
  <c r="R74" i="16"/>
  <c r="R75" i="16"/>
  <c r="R76" i="16"/>
  <c r="R77" i="16"/>
  <c r="R78" i="16"/>
  <c r="R79" i="16"/>
  <c r="R80" i="16"/>
  <c r="R81" i="16"/>
  <c r="R82" i="16"/>
  <c r="R83" i="16"/>
  <c r="R84" i="16"/>
  <c r="R85" i="16"/>
  <c r="R86" i="16"/>
  <c r="R87" i="16"/>
  <c r="R88" i="16"/>
  <c r="R89" i="16"/>
  <c r="R90" i="16"/>
  <c r="R91" i="16"/>
  <c r="R92" i="16"/>
  <c r="R93" i="16"/>
  <c r="R94" i="16"/>
  <c r="R95" i="16"/>
  <c r="R96" i="16"/>
  <c r="R97" i="16"/>
  <c r="R98" i="16"/>
  <c r="R99" i="16"/>
  <c r="R100" i="16"/>
  <c r="R101" i="16"/>
  <c r="R102" i="16"/>
  <c r="R103" i="16"/>
  <c r="R104" i="16"/>
  <c r="R105" i="16"/>
  <c r="R106" i="16"/>
  <c r="R107" i="16"/>
  <c r="R108" i="16"/>
  <c r="R109" i="16"/>
  <c r="R110" i="16"/>
  <c r="R111" i="16"/>
  <c r="R112" i="16"/>
  <c r="R113" i="16"/>
  <c r="R114" i="16"/>
  <c r="R115" i="16"/>
  <c r="R116" i="16"/>
  <c r="R117" i="16"/>
  <c r="R118" i="16"/>
  <c r="R119" i="16"/>
  <c r="R120" i="16"/>
  <c r="R121" i="16"/>
  <c r="R122" i="16"/>
  <c r="R123" i="16"/>
  <c r="R124" i="16"/>
  <c r="R125" i="16"/>
  <c r="R126" i="16"/>
  <c r="R127" i="16"/>
  <c r="R128" i="16"/>
  <c r="R129" i="16"/>
  <c r="R130" i="16"/>
  <c r="R131" i="16"/>
  <c r="R132" i="16"/>
  <c r="R133" i="16"/>
  <c r="R134" i="16"/>
  <c r="R135" i="16"/>
  <c r="R136" i="16"/>
  <c r="R137" i="16"/>
  <c r="R138" i="16"/>
  <c r="R139" i="16"/>
  <c r="R140" i="16"/>
  <c r="R141" i="16"/>
  <c r="R142" i="16"/>
  <c r="R143" i="16"/>
  <c r="R144" i="16"/>
  <c r="R145" i="16"/>
  <c r="R146" i="16"/>
  <c r="R147" i="16"/>
  <c r="R148" i="16"/>
  <c r="R149" i="16"/>
  <c r="R150" i="16"/>
  <c r="R151" i="16"/>
  <c r="R152" i="16"/>
  <c r="R153" i="16"/>
  <c r="R154" i="16"/>
  <c r="R155" i="16"/>
  <c r="R156" i="16"/>
  <c r="R157" i="16"/>
  <c r="R158" i="16"/>
  <c r="R159" i="16"/>
  <c r="R160" i="16"/>
  <c r="R161" i="16"/>
  <c r="R162" i="16"/>
  <c r="R163" i="16"/>
  <c r="R164" i="16"/>
  <c r="R165" i="16"/>
  <c r="R166" i="16"/>
  <c r="R167" i="16"/>
  <c r="R168" i="16"/>
  <c r="R169" i="16"/>
  <c r="R170" i="16"/>
  <c r="R171" i="16"/>
  <c r="R172" i="16"/>
  <c r="R173" i="16"/>
  <c r="R174" i="16"/>
  <c r="R175" i="16"/>
  <c r="R176" i="16"/>
  <c r="R177" i="16"/>
  <c r="R178" i="16"/>
  <c r="R179" i="16"/>
  <c r="R180" i="16"/>
  <c r="R181" i="16"/>
  <c r="R182" i="16"/>
  <c r="R183" i="16"/>
  <c r="R184" i="16"/>
  <c r="R185" i="16"/>
  <c r="R186" i="16"/>
  <c r="R187" i="16"/>
  <c r="R188" i="16"/>
  <c r="R189" i="16"/>
  <c r="R190" i="16"/>
  <c r="R191" i="16"/>
  <c r="R192" i="16"/>
  <c r="R193" i="16"/>
  <c r="R194" i="16"/>
  <c r="R195" i="16"/>
  <c r="R196" i="16"/>
  <c r="R197" i="16"/>
  <c r="R198" i="16"/>
  <c r="R199" i="16"/>
  <c r="R200" i="16"/>
  <c r="R201" i="16"/>
  <c r="R202" i="16"/>
  <c r="R203" i="16"/>
  <c r="R204" i="16"/>
  <c r="R205" i="16"/>
  <c r="R206" i="16"/>
  <c r="R207" i="16"/>
  <c r="R208" i="16"/>
  <c r="R209" i="16"/>
  <c r="R210" i="16"/>
  <c r="R211" i="16"/>
  <c r="R212" i="16"/>
  <c r="R213" i="16"/>
  <c r="R214" i="16"/>
  <c r="R215" i="16"/>
  <c r="R216" i="16"/>
  <c r="R217" i="16"/>
  <c r="R218" i="16"/>
  <c r="R219" i="16"/>
  <c r="R220" i="16"/>
  <c r="R221" i="16"/>
  <c r="R222" i="16"/>
  <c r="R223" i="16"/>
  <c r="R224" i="16"/>
  <c r="R225" i="16"/>
  <c r="R226" i="16"/>
  <c r="R227" i="16"/>
  <c r="R228" i="16"/>
  <c r="R229" i="16"/>
  <c r="R230" i="16"/>
  <c r="R231" i="16"/>
  <c r="R232" i="16"/>
  <c r="R233" i="16"/>
  <c r="R234" i="16"/>
  <c r="R235" i="16"/>
  <c r="R236" i="16"/>
  <c r="R237" i="16"/>
  <c r="R238" i="16"/>
  <c r="R239" i="16"/>
  <c r="R240" i="16"/>
  <c r="R241" i="16"/>
  <c r="R242" i="16"/>
  <c r="R243" i="16"/>
  <c r="R244" i="16"/>
  <c r="R245" i="16"/>
  <c r="R246" i="16"/>
  <c r="R247" i="16"/>
  <c r="R248" i="16"/>
  <c r="R249" i="16"/>
  <c r="R250" i="16"/>
  <c r="R251" i="16"/>
  <c r="R252" i="16"/>
  <c r="R253" i="16"/>
  <c r="R254" i="16"/>
  <c r="R255" i="16"/>
  <c r="R256" i="16"/>
  <c r="R257" i="16"/>
  <c r="R258" i="16"/>
  <c r="R259" i="16"/>
  <c r="R260" i="16"/>
  <c r="R261" i="16"/>
  <c r="R262" i="16"/>
  <c r="R263" i="16"/>
  <c r="R264" i="16"/>
  <c r="R265" i="16"/>
  <c r="R266" i="16"/>
  <c r="R267" i="16"/>
  <c r="R268" i="16"/>
  <c r="R269" i="16"/>
  <c r="R270" i="16"/>
  <c r="R271" i="16"/>
  <c r="R272" i="16"/>
  <c r="R273" i="16"/>
  <c r="R274" i="16"/>
  <c r="R275" i="16"/>
  <c r="R276" i="16"/>
  <c r="R277" i="16"/>
  <c r="R278" i="16"/>
  <c r="R279" i="16"/>
  <c r="R280" i="16"/>
  <c r="R281" i="16"/>
  <c r="R282" i="16"/>
  <c r="R283" i="16"/>
  <c r="R284" i="16"/>
  <c r="R285" i="16"/>
  <c r="R286" i="16"/>
  <c r="R287" i="16"/>
  <c r="R288" i="16"/>
  <c r="R289" i="16"/>
  <c r="R290" i="16"/>
  <c r="R291" i="16"/>
  <c r="R292" i="16"/>
  <c r="R293" i="16"/>
  <c r="R294" i="16"/>
  <c r="R295" i="16"/>
  <c r="R296" i="16"/>
  <c r="R297" i="16"/>
  <c r="R298" i="16"/>
  <c r="R299" i="16"/>
  <c r="R300" i="16"/>
  <c r="R301" i="16"/>
  <c r="R302" i="16"/>
  <c r="R303" i="16"/>
  <c r="R304" i="16"/>
  <c r="R305" i="16"/>
  <c r="R306" i="16"/>
  <c r="R307" i="16"/>
  <c r="R308" i="16"/>
  <c r="R309" i="16"/>
  <c r="R310" i="16"/>
  <c r="R311" i="16"/>
  <c r="R312" i="16"/>
  <c r="R313" i="16"/>
  <c r="R314" i="16"/>
  <c r="R315" i="16"/>
  <c r="R316" i="16"/>
  <c r="R317" i="16"/>
  <c r="R318" i="16"/>
  <c r="R319" i="16"/>
  <c r="R320" i="16"/>
  <c r="R321" i="16"/>
  <c r="R322" i="16"/>
  <c r="R323" i="16"/>
  <c r="R324" i="16"/>
  <c r="R325" i="16"/>
  <c r="R326" i="16"/>
  <c r="R327" i="16"/>
  <c r="R328" i="16"/>
  <c r="R329" i="16"/>
  <c r="R330" i="16"/>
  <c r="R331" i="16"/>
  <c r="R332" i="16"/>
  <c r="R333" i="16"/>
  <c r="R334" i="16"/>
  <c r="R335" i="16"/>
  <c r="R336" i="16"/>
  <c r="R337" i="16"/>
  <c r="R338" i="16"/>
  <c r="R339" i="16"/>
  <c r="R340" i="16"/>
  <c r="R341" i="16"/>
  <c r="R342" i="16"/>
  <c r="R343" i="16"/>
  <c r="R344" i="16"/>
  <c r="R345" i="16"/>
  <c r="R346" i="16"/>
  <c r="R347" i="16"/>
  <c r="R348" i="16"/>
  <c r="R349" i="16"/>
  <c r="R350" i="16"/>
  <c r="R351" i="16"/>
  <c r="R352" i="16"/>
  <c r="R353" i="16"/>
  <c r="R354" i="16"/>
  <c r="R355" i="16"/>
  <c r="R356" i="16"/>
  <c r="R357" i="16"/>
  <c r="R358" i="16"/>
  <c r="R359" i="16"/>
  <c r="R360" i="16"/>
  <c r="R361" i="16"/>
  <c r="R362" i="16"/>
  <c r="R363" i="16"/>
  <c r="R364" i="16"/>
  <c r="R365" i="16"/>
  <c r="R366" i="16"/>
  <c r="R367" i="16"/>
  <c r="R368" i="16"/>
  <c r="R369" i="16"/>
  <c r="R370" i="16"/>
  <c r="R371" i="16"/>
  <c r="R372" i="16"/>
  <c r="R373" i="16"/>
  <c r="R374" i="16"/>
  <c r="R375" i="16"/>
  <c r="R376" i="16"/>
  <c r="R377" i="16"/>
  <c r="R378" i="16"/>
  <c r="R379" i="16"/>
  <c r="R380" i="16"/>
  <c r="R381" i="16"/>
  <c r="R382" i="16"/>
  <c r="R383" i="16"/>
  <c r="R384" i="16"/>
  <c r="R385" i="16"/>
  <c r="R386" i="16"/>
  <c r="R387" i="16"/>
  <c r="R388" i="16"/>
  <c r="R389" i="16"/>
  <c r="R390" i="16"/>
  <c r="R391" i="16"/>
  <c r="R392" i="16"/>
  <c r="R393" i="16"/>
  <c r="R394" i="16"/>
  <c r="R395" i="16"/>
  <c r="R396" i="16"/>
  <c r="R397" i="16"/>
  <c r="R398" i="16"/>
  <c r="R399" i="16"/>
  <c r="R400" i="16"/>
  <c r="R401" i="16"/>
  <c r="R402" i="16"/>
  <c r="R403" i="16"/>
  <c r="R404" i="16"/>
  <c r="R405" i="16"/>
  <c r="R406" i="16"/>
  <c r="R407" i="16"/>
  <c r="R408" i="16"/>
  <c r="R409" i="16"/>
  <c r="R410" i="16"/>
  <c r="R411" i="16"/>
  <c r="R412" i="16"/>
  <c r="R413" i="16"/>
  <c r="R414" i="16"/>
  <c r="R415" i="16"/>
  <c r="R416" i="16"/>
  <c r="R417" i="16"/>
  <c r="R418" i="16"/>
  <c r="R419" i="16"/>
  <c r="R420" i="16"/>
  <c r="R421" i="16"/>
  <c r="R422" i="16"/>
  <c r="R423" i="16"/>
  <c r="R424" i="16"/>
  <c r="R425" i="16"/>
  <c r="R426" i="16"/>
  <c r="R427" i="16"/>
  <c r="R428" i="16"/>
  <c r="R429" i="16"/>
  <c r="R430" i="16"/>
  <c r="R431" i="16"/>
  <c r="R432" i="16"/>
  <c r="R433" i="16"/>
  <c r="R434" i="16"/>
  <c r="R435" i="16"/>
  <c r="R436" i="16"/>
  <c r="R437" i="16"/>
  <c r="R438" i="16"/>
  <c r="R439" i="16"/>
  <c r="R440" i="16"/>
  <c r="R441" i="16"/>
  <c r="R442" i="16"/>
  <c r="R443" i="16"/>
  <c r="R444" i="16"/>
  <c r="R445" i="16"/>
  <c r="R446" i="16"/>
  <c r="R447" i="16"/>
  <c r="R448" i="16"/>
  <c r="R449" i="16"/>
  <c r="R450" i="16"/>
  <c r="R451" i="16"/>
  <c r="R452" i="16"/>
  <c r="R453" i="16"/>
  <c r="R454" i="16"/>
  <c r="R455" i="16"/>
  <c r="R456" i="16"/>
  <c r="R457" i="16"/>
  <c r="R458" i="16"/>
  <c r="R459" i="16"/>
  <c r="R460" i="16"/>
  <c r="R461" i="16"/>
  <c r="R462" i="16"/>
  <c r="R463" i="16"/>
  <c r="R464" i="16"/>
  <c r="R465" i="16"/>
  <c r="R466" i="16"/>
  <c r="R467" i="16"/>
  <c r="R468" i="16"/>
  <c r="R469" i="16"/>
  <c r="R470" i="16"/>
  <c r="R471" i="16"/>
  <c r="R472" i="16"/>
  <c r="R473" i="16"/>
  <c r="R474" i="16"/>
  <c r="R475" i="16"/>
  <c r="R476" i="16"/>
  <c r="R477" i="16"/>
  <c r="R478" i="16"/>
  <c r="R479" i="16"/>
  <c r="R480" i="16"/>
  <c r="R481" i="16"/>
  <c r="R482" i="16"/>
  <c r="R483" i="16"/>
  <c r="R484" i="16"/>
  <c r="R485" i="16"/>
  <c r="R486" i="16"/>
  <c r="R487" i="16"/>
  <c r="R488" i="16"/>
  <c r="R489" i="16"/>
  <c r="R490" i="16"/>
  <c r="R491" i="16"/>
  <c r="R492" i="16"/>
  <c r="R493" i="16"/>
  <c r="R494" i="16"/>
  <c r="R495" i="16"/>
  <c r="R496" i="16"/>
  <c r="R497" i="16"/>
  <c r="R498" i="16"/>
  <c r="R499" i="16"/>
  <c r="R500" i="16"/>
  <c r="R501" i="16"/>
  <c r="R502" i="16"/>
  <c r="R503" i="16"/>
  <c r="R504" i="16"/>
  <c r="R505" i="16"/>
  <c r="R506" i="16"/>
  <c r="R507" i="16"/>
  <c r="R508" i="16"/>
  <c r="R509" i="16"/>
  <c r="R510" i="16"/>
  <c r="R511" i="16"/>
  <c r="R512" i="16"/>
  <c r="R513" i="16"/>
  <c r="R514" i="16"/>
  <c r="R515" i="16"/>
  <c r="R516" i="16"/>
  <c r="R17" i="16"/>
  <c r="R19" i="42"/>
  <c r="R20" i="42"/>
  <c r="R21" i="42"/>
  <c r="R22" i="42"/>
  <c r="R23" i="42"/>
  <c r="R24" i="42"/>
  <c r="R25" i="42"/>
  <c r="R26" i="42"/>
  <c r="R27" i="42"/>
  <c r="R28" i="42"/>
  <c r="R29" i="42"/>
  <c r="R30" i="42"/>
  <c r="R31" i="42"/>
  <c r="R32" i="42"/>
  <c r="R33" i="42"/>
  <c r="R34" i="42"/>
  <c r="R35" i="42"/>
  <c r="R36" i="42"/>
  <c r="R37" i="42"/>
  <c r="R38" i="42"/>
  <c r="R39" i="42"/>
  <c r="R40" i="42"/>
  <c r="R41" i="42"/>
  <c r="R42" i="42"/>
  <c r="R43" i="42"/>
  <c r="R44" i="42"/>
  <c r="R45" i="42"/>
  <c r="R46" i="42"/>
  <c r="R47" i="42"/>
  <c r="R48" i="42"/>
  <c r="R49" i="42"/>
  <c r="R50" i="42"/>
  <c r="R51" i="42"/>
  <c r="R52" i="42"/>
  <c r="R53" i="42"/>
  <c r="R54" i="42"/>
  <c r="R55" i="42"/>
  <c r="R56" i="42"/>
  <c r="R57" i="42"/>
  <c r="R58" i="42"/>
  <c r="R59" i="42"/>
  <c r="R60" i="42"/>
  <c r="R61" i="42"/>
  <c r="R62" i="42"/>
  <c r="R63" i="42"/>
  <c r="R64" i="42"/>
  <c r="R65" i="42"/>
  <c r="R66" i="42"/>
  <c r="R67" i="42"/>
  <c r="R68" i="42"/>
  <c r="R69" i="42"/>
  <c r="R70" i="42"/>
  <c r="R71" i="42"/>
  <c r="R72" i="42"/>
  <c r="R73" i="42"/>
  <c r="R74" i="42"/>
  <c r="R75" i="42"/>
  <c r="R76" i="42"/>
  <c r="R77" i="42"/>
  <c r="R78" i="42"/>
  <c r="R79" i="42"/>
  <c r="R80" i="42"/>
  <c r="R81" i="42"/>
  <c r="R82" i="42"/>
  <c r="R83" i="42"/>
  <c r="R84" i="42"/>
  <c r="R85" i="42"/>
  <c r="R86" i="42"/>
  <c r="R87" i="42"/>
  <c r="R88" i="42"/>
  <c r="R89" i="42"/>
  <c r="R90" i="42"/>
  <c r="R91" i="42"/>
  <c r="R92" i="42"/>
  <c r="R93" i="42"/>
  <c r="R94" i="42"/>
  <c r="R95" i="42"/>
  <c r="R96" i="42"/>
  <c r="R97" i="42"/>
  <c r="R98" i="42"/>
  <c r="R99" i="42"/>
  <c r="R100" i="42"/>
  <c r="R101" i="42"/>
  <c r="R102" i="42"/>
  <c r="R103" i="42"/>
  <c r="R104" i="42"/>
  <c r="R105" i="42"/>
  <c r="R106" i="42"/>
  <c r="R107" i="42"/>
  <c r="R108" i="42"/>
  <c r="R109" i="42"/>
  <c r="R110" i="42"/>
  <c r="R111" i="42"/>
  <c r="R112" i="42"/>
  <c r="R113" i="42"/>
  <c r="R114" i="42"/>
  <c r="R115" i="42"/>
  <c r="R116" i="42"/>
  <c r="R117" i="42"/>
  <c r="R118" i="42"/>
  <c r="R119" i="42"/>
  <c r="R120" i="42"/>
  <c r="R121" i="42"/>
  <c r="R122" i="42"/>
  <c r="R123" i="42"/>
  <c r="R124" i="42"/>
  <c r="R125" i="42"/>
  <c r="R126" i="42"/>
  <c r="R127" i="42"/>
  <c r="R128" i="42"/>
  <c r="R129" i="42"/>
  <c r="R130" i="42"/>
  <c r="R131" i="42"/>
  <c r="R132" i="42"/>
  <c r="R133" i="42"/>
  <c r="R134" i="42"/>
  <c r="R135" i="42"/>
  <c r="R136" i="42"/>
  <c r="R137" i="42"/>
  <c r="R138" i="42"/>
  <c r="R139" i="42"/>
  <c r="R140" i="42"/>
  <c r="R141" i="42"/>
  <c r="R142" i="42"/>
  <c r="R143" i="42"/>
  <c r="R144" i="42"/>
  <c r="R145" i="42"/>
  <c r="R146" i="42"/>
  <c r="R147" i="42"/>
  <c r="R148" i="42"/>
  <c r="R149" i="42"/>
  <c r="R150" i="42"/>
  <c r="R151" i="42"/>
  <c r="R152" i="42"/>
  <c r="R153" i="42"/>
  <c r="R154" i="42"/>
  <c r="R155" i="42"/>
  <c r="R156" i="42"/>
  <c r="R157" i="42"/>
  <c r="R158" i="42"/>
  <c r="R159" i="42"/>
  <c r="R160" i="42"/>
  <c r="R161" i="42"/>
  <c r="R162" i="42"/>
  <c r="R163" i="42"/>
  <c r="R164" i="42"/>
  <c r="R165" i="42"/>
  <c r="R166" i="42"/>
  <c r="R167" i="42"/>
  <c r="R168" i="42"/>
  <c r="R169" i="42"/>
  <c r="R170" i="42"/>
  <c r="R171" i="42"/>
  <c r="R172" i="42"/>
  <c r="R173" i="42"/>
  <c r="R174" i="42"/>
  <c r="R175" i="42"/>
  <c r="R176" i="42"/>
  <c r="R177" i="42"/>
  <c r="R178" i="42"/>
  <c r="R179" i="42"/>
  <c r="R180" i="42"/>
  <c r="R181" i="42"/>
  <c r="R182" i="42"/>
  <c r="R183" i="42"/>
  <c r="R184" i="42"/>
  <c r="R185" i="42"/>
  <c r="R186" i="42"/>
  <c r="R187" i="42"/>
  <c r="R188" i="42"/>
  <c r="R189" i="42"/>
  <c r="R190" i="42"/>
  <c r="R191" i="42"/>
  <c r="R192" i="42"/>
  <c r="R193" i="42"/>
  <c r="R194" i="42"/>
  <c r="R195" i="42"/>
  <c r="R196" i="42"/>
  <c r="R197" i="42"/>
  <c r="R198" i="42"/>
  <c r="R199" i="42"/>
  <c r="R200" i="42"/>
  <c r="R201" i="42"/>
  <c r="R202" i="42"/>
  <c r="R203" i="42"/>
  <c r="R204" i="42"/>
  <c r="R205" i="42"/>
  <c r="R206" i="42"/>
  <c r="R207" i="42"/>
  <c r="R208" i="42"/>
  <c r="R209" i="42"/>
  <c r="R210" i="42"/>
  <c r="R211" i="42"/>
  <c r="R212" i="42"/>
  <c r="R213" i="42"/>
  <c r="R214" i="42"/>
  <c r="R215" i="42"/>
  <c r="R216" i="42"/>
  <c r="R217" i="42"/>
  <c r="R218" i="42"/>
  <c r="R219" i="42"/>
  <c r="R220" i="42"/>
  <c r="R221" i="42"/>
  <c r="R222" i="42"/>
  <c r="R223" i="42"/>
  <c r="R224" i="42"/>
  <c r="R225" i="42"/>
  <c r="R226" i="42"/>
  <c r="R227" i="42"/>
  <c r="R228" i="42"/>
  <c r="R229" i="42"/>
  <c r="R230" i="42"/>
  <c r="R231" i="42"/>
  <c r="R232" i="42"/>
  <c r="R233" i="42"/>
  <c r="R234" i="42"/>
  <c r="R235" i="42"/>
  <c r="R236" i="42"/>
  <c r="R237" i="42"/>
  <c r="R238" i="42"/>
  <c r="R239" i="42"/>
  <c r="R240" i="42"/>
  <c r="R241" i="42"/>
  <c r="R242" i="42"/>
  <c r="R243" i="42"/>
  <c r="R244" i="42"/>
  <c r="R245" i="42"/>
  <c r="R246" i="42"/>
  <c r="R247" i="42"/>
  <c r="R248" i="42"/>
  <c r="R249" i="42"/>
  <c r="R250" i="42"/>
  <c r="R251" i="42"/>
  <c r="R252" i="42"/>
  <c r="R253" i="42"/>
  <c r="R254" i="42"/>
  <c r="R255" i="42"/>
  <c r="R256" i="42"/>
  <c r="R257" i="42"/>
  <c r="R258" i="42"/>
  <c r="R259" i="42"/>
  <c r="R260" i="42"/>
  <c r="R261" i="42"/>
  <c r="R262" i="42"/>
  <c r="R263" i="42"/>
  <c r="R264" i="42"/>
  <c r="R265" i="42"/>
  <c r="R266" i="42"/>
  <c r="R267" i="42"/>
  <c r="R268" i="42"/>
  <c r="R269" i="42"/>
  <c r="R270" i="42"/>
  <c r="R271" i="42"/>
  <c r="R272" i="42"/>
  <c r="R273" i="42"/>
  <c r="R274" i="42"/>
  <c r="R275" i="42"/>
  <c r="R276" i="42"/>
  <c r="R277" i="42"/>
  <c r="R278" i="42"/>
  <c r="R279" i="42"/>
  <c r="R280" i="42"/>
  <c r="R281" i="42"/>
  <c r="R282" i="42"/>
  <c r="R283" i="42"/>
  <c r="R284" i="42"/>
  <c r="R285" i="42"/>
  <c r="R286" i="42"/>
  <c r="R287" i="42"/>
  <c r="R288" i="42"/>
  <c r="R289" i="42"/>
  <c r="R290" i="42"/>
  <c r="R291" i="42"/>
  <c r="R292" i="42"/>
  <c r="R293" i="42"/>
  <c r="R294" i="42"/>
  <c r="R295" i="42"/>
  <c r="R296" i="42"/>
  <c r="R297" i="42"/>
  <c r="R298" i="42"/>
  <c r="R299" i="42"/>
  <c r="R300" i="42"/>
  <c r="R301" i="42"/>
  <c r="R302" i="42"/>
  <c r="R303" i="42"/>
  <c r="R304" i="42"/>
  <c r="R305" i="42"/>
  <c r="R306" i="42"/>
  <c r="R307" i="42"/>
  <c r="R308" i="42"/>
  <c r="R309" i="42"/>
  <c r="R310" i="42"/>
  <c r="R311" i="42"/>
  <c r="R312" i="42"/>
  <c r="R313" i="42"/>
  <c r="R314" i="42"/>
  <c r="R315" i="42"/>
  <c r="R316" i="42"/>
  <c r="R317" i="42"/>
  <c r="R318" i="42"/>
  <c r="R319" i="42"/>
  <c r="R320" i="42"/>
  <c r="R321" i="42"/>
  <c r="R322" i="42"/>
  <c r="R323" i="42"/>
  <c r="R324" i="42"/>
  <c r="R325" i="42"/>
  <c r="R326" i="42"/>
  <c r="R327" i="42"/>
  <c r="R328" i="42"/>
  <c r="R329" i="42"/>
  <c r="R330" i="42"/>
  <c r="R331" i="42"/>
  <c r="R332" i="42"/>
  <c r="R333" i="42"/>
  <c r="R334" i="42"/>
  <c r="R335" i="42"/>
  <c r="R336" i="42"/>
  <c r="R337" i="42"/>
  <c r="R338" i="42"/>
  <c r="R339" i="42"/>
  <c r="R340" i="42"/>
  <c r="R341" i="42"/>
  <c r="R342" i="42"/>
  <c r="R343" i="42"/>
  <c r="R344" i="42"/>
  <c r="R345" i="42"/>
  <c r="R346" i="42"/>
  <c r="R347" i="42"/>
  <c r="R348" i="42"/>
  <c r="R349" i="42"/>
  <c r="R350" i="42"/>
  <c r="R351" i="42"/>
  <c r="R352" i="42"/>
  <c r="R353" i="42"/>
  <c r="R354" i="42"/>
  <c r="R355" i="42"/>
  <c r="R356" i="42"/>
  <c r="R357" i="42"/>
  <c r="R358" i="42"/>
  <c r="R359" i="42"/>
  <c r="R360" i="42"/>
  <c r="R361" i="42"/>
  <c r="R362" i="42"/>
  <c r="R363" i="42"/>
  <c r="R364" i="42"/>
  <c r="R365" i="42"/>
  <c r="R366" i="42"/>
  <c r="R367" i="42"/>
  <c r="R368" i="42"/>
  <c r="R369" i="42"/>
  <c r="R370" i="42"/>
  <c r="R371" i="42"/>
  <c r="R372" i="42"/>
  <c r="R373" i="42"/>
  <c r="R374" i="42"/>
  <c r="R375" i="42"/>
  <c r="R376" i="42"/>
  <c r="R377" i="42"/>
  <c r="R378" i="42"/>
  <c r="R379" i="42"/>
  <c r="R380" i="42"/>
  <c r="R381" i="42"/>
  <c r="R382" i="42"/>
  <c r="R383" i="42"/>
  <c r="R384" i="42"/>
  <c r="R385" i="42"/>
  <c r="R386" i="42"/>
  <c r="R387" i="42"/>
  <c r="R388" i="42"/>
  <c r="R389" i="42"/>
  <c r="R390" i="42"/>
  <c r="R391" i="42"/>
  <c r="R392" i="42"/>
  <c r="R393" i="42"/>
  <c r="R394" i="42"/>
  <c r="R395" i="42"/>
  <c r="R396" i="42"/>
  <c r="R397" i="42"/>
  <c r="R398" i="42"/>
  <c r="R399" i="42"/>
  <c r="R400" i="42"/>
  <c r="R401" i="42"/>
  <c r="R402" i="42"/>
  <c r="R403" i="42"/>
  <c r="R404" i="42"/>
  <c r="R405" i="42"/>
  <c r="R406" i="42"/>
  <c r="R407" i="42"/>
  <c r="R408" i="42"/>
  <c r="R409" i="42"/>
  <c r="R410" i="42"/>
  <c r="R411" i="42"/>
  <c r="R412" i="42"/>
  <c r="R413" i="42"/>
  <c r="R414" i="42"/>
  <c r="R415" i="42"/>
  <c r="R416" i="42"/>
  <c r="R417" i="42"/>
  <c r="R418" i="42"/>
  <c r="R419" i="42"/>
  <c r="R420" i="42"/>
  <c r="R421" i="42"/>
  <c r="R422" i="42"/>
  <c r="R423" i="42"/>
  <c r="R424" i="42"/>
  <c r="R425" i="42"/>
  <c r="R426" i="42"/>
  <c r="R427" i="42"/>
  <c r="R428" i="42"/>
  <c r="R429" i="42"/>
  <c r="R430" i="42"/>
  <c r="R431" i="42"/>
  <c r="R432" i="42"/>
  <c r="R433" i="42"/>
  <c r="R434" i="42"/>
  <c r="R435" i="42"/>
  <c r="R436" i="42"/>
  <c r="R437" i="42"/>
  <c r="R438" i="42"/>
  <c r="R439" i="42"/>
  <c r="R440" i="42"/>
  <c r="R441" i="42"/>
  <c r="R442" i="42"/>
  <c r="R443" i="42"/>
  <c r="R444" i="42"/>
  <c r="R445" i="42"/>
  <c r="R446" i="42"/>
  <c r="R447" i="42"/>
  <c r="R448" i="42"/>
  <c r="R449" i="42"/>
  <c r="R450" i="42"/>
  <c r="R451" i="42"/>
  <c r="R452" i="42"/>
  <c r="R453" i="42"/>
  <c r="R454" i="42"/>
  <c r="R455" i="42"/>
  <c r="R456" i="42"/>
  <c r="R457" i="42"/>
  <c r="R458" i="42"/>
  <c r="R459" i="42"/>
  <c r="R460" i="42"/>
  <c r="R461" i="42"/>
  <c r="R462" i="42"/>
  <c r="R463" i="42"/>
  <c r="R464" i="42"/>
  <c r="R465" i="42"/>
  <c r="R466" i="42"/>
  <c r="R467" i="42"/>
  <c r="R468" i="42"/>
  <c r="R469" i="42"/>
  <c r="R470" i="42"/>
  <c r="R471" i="42"/>
  <c r="R472" i="42"/>
  <c r="R473" i="42"/>
  <c r="R474" i="42"/>
  <c r="R475" i="42"/>
  <c r="R476" i="42"/>
  <c r="R477" i="42"/>
  <c r="R478" i="42"/>
  <c r="R479" i="42"/>
  <c r="R480" i="42"/>
  <c r="R481" i="42"/>
  <c r="R482" i="42"/>
  <c r="R483" i="42"/>
  <c r="R484" i="42"/>
  <c r="R485" i="42"/>
  <c r="R486" i="42"/>
  <c r="R487" i="42"/>
  <c r="R488" i="42"/>
  <c r="R489" i="42"/>
  <c r="R490" i="42"/>
  <c r="R491" i="42"/>
  <c r="R492" i="42"/>
  <c r="R493" i="42"/>
  <c r="R494" i="42"/>
  <c r="R495" i="42"/>
  <c r="R496" i="42"/>
  <c r="R497" i="42"/>
  <c r="R498" i="42"/>
  <c r="R499" i="42"/>
  <c r="R500" i="42"/>
  <c r="R501" i="42"/>
  <c r="R502" i="42"/>
  <c r="R503" i="42"/>
  <c r="R504" i="42"/>
  <c r="R505" i="42"/>
  <c r="R506" i="42"/>
  <c r="R507" i="42"/>
  <c r="R508" i="42"/>
  <c r="R509" i="42"/>
  <c r="R510" i="42"/>
  <c r="R511" i="42"/>
  <c r="R512" i="42"/>
  <c r="R513" i="42"/>
  <c r="R514" i="42"/>
  <c r="R515" i="42"/>
  <c r="R516" i="42"/>
  <c r="R18" i="42"/>
  <c r="R18" i="3"/>
  <c r="R19" i="3"/>
  <c r="R20" i="3"/>
  <c r="R21" i="3"/>
  <c r="R22" i="3"/>
  <c r="R23" i="3"/>
  <c r="R24" i="3"/>
  <c r="R25" i="3"/>
  <c r="R26" i="3"/>
  <c r="R27" i="3"/>
  <c r="R28" i="3"/>
  <c r="R29" i="3"/>
  <c r="R30" i="3"/>
  <c r="R31" i="3"/>
  <c r="R32" i="3"/>
  <c r="R33" i="3"/>
  <c r="R34" i="3"/>
  <c r="R35" i="3"/>
  <c r="R36" i="3"/>
  <c r="R37" i="3"/>
  <c r="R38" i="3"/>
  <c r="R39" i="3"/>
  <c r="R40" i="3"/>
  <c r="R41" i="3"/>
  <c r="R42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2" i="3"/>
  <c r="R73" i="3"/>
  <c r="R74" i="3"/>
  <c r="R75" i="3"/>
  <c r="R76" i="3"/>
  <c r="R77" i="3"/>
  <c r="R78" i="3"/>
  <c r="R79" i="3"/>
  <c r="R80" i="3"/>
  <c r="R81" i="3"/>
  <c r="R82" i="3"/>
  <c r="R83" i="3"/>
  <c r="R84" i="3"/>
  <c r="R85" i="3"/>
  <c r="R86" i="3"/>
  <c r="R87" i="3"/>
  <c r="R88" i="3"/>
  <c r="R89" i="3"/>
  <c r="R90" i="3"/>
  <c r="R91" i="3"/>
  <c r="R92" i="3"/>
  <c r="R93" i="3"/>
  <c r="R94" i="3"/>
  <c r="R95" i="3"/>
  <c r="R96" i="3"/>
  <c r="R97" i="3"/>
  <c r="R98" i="3"/>
  <c r="R99" i="3"/>
  <c r="R100" i="3"/>
  <c r="R101" i="3"/>
  <c r="R102" i="3"/>
  <c r="R103" i="3"/>
  <c r="R104" i="3"/>
  <c r="R105" i="3"/>
  <c r="R106" i="3"/>
  <c r="R107" i="3"/>
  <c r="R108" i="3"/>
  <c r="R109" i="3"/>
  <c r="R110" i="3"/>
  <c r="R111" i="3"/>
  <c r="R112" i="3"/>
  <c r="R113" i="3"/>
  <c r="R114" i="3"/>
  <c r="R115" i="3"/>
  <c r="R116" i="3"/>
  <c r="R117" i="3"/>
  <c r="R118" i="3"/>
  <c r="R119" i="3"/>
  <c r="R120" i="3"/>
  <c r="R121" i="3"/>
  <c r="R122" i="3"/>
  <c r="R123" i="3"/>
  <c r="R124" i="3"/>
  <c r="R125" i="3"/>
  <c r="R126" i="3"/>
  <c r="R127" i="3"/>
  <c r="R128" i="3"/>
  <c r="R129" i="3"/>
  <c r="R130" i="3"/>
  <c r="R131" i="3"/>
  <c r="R132" i="3"/>
  <c r="R133" i="3"/>
  <c r="R134" i="3"/>
  <c r="R135" i="3"/>
  <c r="R136" i="3"/>
  <c r="R137" i="3"/>
  <c r="R138" i="3"/>
  <c r="R139" i="3"/>
  <c r="R140" i="3"/>
  <c r="R141" i="3"/>
  <c r="R142" i="3"/>
  <c r="R143" i="3"/>
  <c r="R144" i="3"/>
  <c r="R145" i="3"/>
  <c r="R146" i="3"/>
  <c r="R147" i="3"/>
  <c r="R148" i="3"/>
  <c r="R149" i="3"/>
  <c r="R150" i="3"/>
  <c r="R151" i="3"/>
  <c r="R152" i="3"/>
  <c r="R153" i="3"/>
  <c r="R154" i="3"/>
  <c r="R155" i="3"/>
  <c r="R156" i="3"/>
  <c r="R157" i="3"/>
  <c r="R158" i="3"/>
  <c r="R159" i="3"/>
  <c r="R160" i="3"/>
  <c r="R161" i="3"/>
  <c r="R162" i="3"/>
  <c r="R163" i="3"/>
  <c r="R164" i="3"/>
  <c r="R165" i="3"/>
  <c r="R166" i="3"/>
  <c r="R167" i="3"/>
  <c r="R168" i="3"/>
  <c r="R169" i="3"/>
  <c r="R170" i="3"/>
  <c r="R171" i="3"/>
  <c r="R172" i="3"/>
  <c r="R173" i="3"/>
  <c r="R174" i="3"/>
  <c r="R175" i="3"/>
  <c r="R176" i="3"/>
  <c r="R177" i="3"/>
  <c r="R178" i="3"/>
  <c r="R179" i="3"/>
  <c r="R180" i="3"/>
  <c r="R181" i="3"/>
  <c r="R182" i="3"/>
  <c r="R183" i="3"/>
  <c r="R184" i="3"/>
  <c r="R185" i="3"/>
  <c r="R186" i="3"/>
  <c r="R187" i="3"/>
  <c r="R188" i="3"/>
  <c r="R189" i="3"/>
  <c r="R190" i="3"/>
  <c r="R191" i="3"/>
  <c r="R192" i="3"/>
  <c r="R193" i="3"/>
  <c r="R194" i="3"/>
  <c r="R195" i="3"/>
  <c r="R196" i="3"/>
  <c r="R197" i="3"/>
  <c r="R198" i="3"/>
  <c r="R199" i="3"/>
  <c r="R200" i="3"/>
  <c r="R201" i="3"/>
  <c r="R202" i="3"/>
  <c r="R203" i="3"/>
  <c r="R204" i="3"/>
  <c r="R205" i="3"/>
  <c r="R206" i="3"/>
  <c r="R207" i="3"/>
  <c r="R208" i="3"/>
  <c r="R209" i="3"/>
  <c r="R210" i="3"/>
  <c r="R211" i="3"/>
  <c r="R212" i="3"/>
  <c r="R213" i="3"/>
  <c r="R214" i="3"/>
  <c r="R215" i="3"/>
  <c r="R216" i="3"/>
  <c r="R217" i="3"/>
  <c r="R218" i="3"/>
  <c r="R219" i="3"/>
  <c r="R220" i="3"/>
  <c r="R221" i="3"/>
  <c r="R222" i="3"/>
  <c r="R223" i="3"/>
  <c r="R224" i="3"/>
  <c r="R225" i="3"/>
  <c r="R226" i="3"/>
  <c r="R227" i="3"/>
  <c r="R228" i="3"/>
  <c r="R229" i="3"/>
  <c r="R230" i="3"/>
  <c r="R231" i="3"/>
  <c r="R232" i="3"/>
  <c r="R233" i="3"/>
  <c r="R234" i="3"/>
  <c r="R235" i="3"/>
  <c r="R236" i="3"/>
  <c r="R237" i="3"/>
  <c r="R238" i="3"/>
  <c r="R239" i="3"/>
  <c r="R240" i="3"/>
  <c r="R241" i="3"/>
  <c r="R242" i="3"/>
  <c r="R243" i="3"/>
  <c r="R244" i="3"/>
  <c r="R245" i="3"/>
  <c r="R246" i="3"/>
  <c r="R247" i="3"/>
  <c r="R248" i="3"/>
  <c r="R249" i="3"/>
  <c r="R250" i="3"/>
  <c r="R251" i="3"/>
  <c r="R252" i="3"/>
  <c r="R253" i="3"/>
  <c r="R254" i="3"/>
  <c r="R255" i="3"/>
  <c r="R256" i="3"/>
  <c r="R257" i="3"/>
  <c r="R258" i="3"/>
  <c r="R259" i="3"/>
  <c r="R260" i="3"/>
  <c r="R261" i="3"/>
  <c r="R262" i="3"/>
  <c r="R263" i="3"/>
  <c r="R264" i="3"/>
  <c r="R265" i="3"/>
  <c r="R266" i="3"/>
  <c r="R267" i="3"/>
  <c r="R268" i="3"/>
  <c r="R269" i="3"/>
  <c r="R270" i="3"/>
  <c r="R271" i="3"/>
  <c r="R272" i="3"/>
  <c r="R273" i="3"/>
  <c r="R274" i="3"/>
  <c r="R275" i="3"/>
  <c r="R276" i="3"/>
  <c r="R277" i="3"/>
  <c r="R278" i="3"/>
  <c r="R279" i="3"/>
  <c r="R280" i="3"/>
  <c r="R281" i="3"/>
  <c r="R282" i="3"/>
  <c r="R283" i="3"/>
  <c r="R284" i="3"/>
  <c r="R285" i="3"/>
  <c r="R286" i="3"/>
  <c r="R287" i="3"/>
  <c r="R288" i="3"/>
  <c r="R289" i="3"/>
  <c r="R290" i="3"/>
  <c r="R291" i="3"/>
  <c r="R292" i="3"/>
  <c r="R293" i="3"/>
  <c r="R294" i="3"/>
  <c r="R295" i="3"/>
  <c r="R296" i="3"/>
  <c r="R297" i="3"/>
  <c r="R298" i="3"/>
  <c r="R299" i="3"/>
  <c r="R300" i="3"/>
  <c r="R301" i="3"/>
  <c r="R302" i="3"/>
  <c r="R303" i="3"/>
  <c r="R304" i="3"/>
  <c r="R305" i="3"/>
  <c r="R306" i="3"/>
  <c r="R307" i="3"/>
  <c r="R308" i="3"/>
  <c r="R309" i="3"/>
  <c r="R310" i="3"/>
  <c r="R311" i="3"/>
  <c r="R312" i="3"/>
  <c r="R313" i="3"/>
  <c r="R314" i="3"/>
  <c r="R315" i="3"/>
  <c r="R316" i="3"/>
  <c r="R317" i="3"/>
  <c r="R318" i="3"/>
  <c r="R319" i="3"/>
  <c r="R320" i="3"/>
  <c r="R321" i="3"/>
  <c r="R322" i="3"/>
  <c r="R323" i="3"/>
  <c r="R324" i="3"/>
  <c r="R325" i="3"/>
  <c r="R326" i="3"/>
  <c r="R327" i="3"/>
  <c r="R328" i="3"/>
  <c r="R329" i="3"/>
  <c r="R330" i="3"/>
  <c r="R331" i="3"/>
  <c r="R332" i="3"/>
  <c r="R333" i="3"/>
  <c r="R334" i="3"/>
  <c r="R335" i="3"/>
  <c r="R336" i="3"/>
  <c r="R337" i="3"/>
  <c r="R338" i="3"/>
  <c r="R339" i="3"/>
  <c r="R340" i="3"/>
  <c r="R341" i="3"/>
  <c r="R342" i="3"/>
  <c r="R343" i="3"/>
  <c r="R344" i="3"/>
  <c r="R345" i="3"/>
  <c r="R346" i="3"/>
  <c r="R347" i="3"/>
  <c r="R348" i="3"/>
  <c r="R349" i="3"/>
  <c r="R350" i="3"/>
  <c r="R351" i="3"/>
  <c r="R352" i="3"/>
  <c r="R353" i="3"/>
  <c r="R354" i="3"/>
  <c r="R355" i="3"/>
  <c r="R356" i="3"/>
  <c r="R357" i="3"/>
  <c r="R358" i="3"/>
  <c r="R359" i="3"/>
  <c r="R360" i="3"/>
  <c r="R361" i="3"/>
  <c r="R362" i="3"/>
  <c r="R363" i="3"/>
  <c r="R364" i="3"/>
  <c r="R365" i="3"/>
  <c r="R366" i="3"/>
  <c r="R367" i="3"/>
  <c r="R368" i="3"/>
  <c r="R369" i="3"/>
  <c r="R370" i="3"/>
  <c r="R371" i="3"/>
  <c r="R372" i="3"/>
  <c r="R373" i="3"/>
  <c r="R374" i="3"/>
  <c r="R375" i="3"/>
  <c r="R376" i="3"/>
  <c r="R377" i="3"/>
  <c r="R378" i="3"/>
  <c r="R379" i="3"/>
  <c r="R380" i="3"/>
  <c r="R381" i="3"/>
  <c r="R382" i="3"/>
  <c r="R383" i="3"/>
  <c r="R384" i="3"/>
  <c r="R385" i="3"/>
  <c r="R386" i="3"/>
  <c r="R387" i="3"/>
  <c r="R388" i="3"/>
  <c r="R389" i="3"/>
  <c r="R390" i="3"/>
  <c r="R391" i="3"/>
  <c r="R392" i="3"/>
  <c r="R393" i="3"/>
  <c r="R394" i="3"/>
  <c r="R395" i="3"/>
  <c r="R396" i="3"/>
  <c r="R397" i="3"/>
  <c r="R398" i="3"/>
  <c r="R399" i="3"/>
  <c r="R400" i="3"/>
  <c r="R401" i="3"/>
  <c r="R402" i="3"/>
  <c r="R403" i="3"/>
  <c r="R404" i="3"/>
  <c r="R405" i="3"/>
  <c r="R406" i="3"/>
  <c r="R407" i="3"/>
  <c r="R408" i="3"/>
  <c r="R409" i="3"/>
  <c r="R410" i="3"/>
  <c r="R411" i="3"/>
  <c r="R412" i="3"/>
  <c r="R413" i="3"/>
  <c r="R414" i="3"/>
  <c r="R415" i="3"/>
  <c r="R416" i="3"/>
  <c r="R417" i="3"/>
  <c r="R418" i="3"/>
  <c r="R419" i="3"/>
  <c r="R420" i="3"/>
  <c r="R421" i="3"/>
  <c r="R422" i="3"/>
  <c r="R423" i="3"/>
  <c r="R424" i="3"/>
  <c r="R425" i="3"/>
  <c r="R426" i="3"/>
  <c r="R427" i="3"/>
  <c r="R428" i="3"/>
  <c r="R429" i="3"/>
  <c r="R430" i="3"/>
  <c r="R431" i="3"/>
  <c r="R432" i="3"/>
  <c r="R433" i="3"/>
  <c r="R434" i="3"/>
  <c r="R435" i="3"/>
  <c r="R436" i="3"/>
  <c r="R437" i="3"/>
  <c r="R438" i="3"/>
  <c r="R439" i="3"/>
  <c r="R440" i="3"/>
  <c r="R441" i="3"/>
  <c r="R442" i="3"/>
  <c r="R443" i="3"/>
  <c r="R444" i="3"/>
  <c r="R445" i="3"/>
  <c r="R446" i="3"/>
  <c r="R447" i="3"/>
  <c r="R448" i="3"/>
  <c r="R449" i="3"/>
  <c r="R450" i="3"/>
  <c r="R451" i="3"/>
  <c r="R452" i="3"/>
  <c r="R453" i="3"/>
  <c r="R454" i="3"/>
  <c r="R455" i="3"/>
  <c r="R456" i="3"/>
  <c r="R457" i="3"/>
  <c r="R458" i="3"/>
  <c r="R459" i="3"/>
  <c r="R460" i="3"/>
  <c r="R461" i="3"/>
  <c r="R462" i="3"/>
  <c r="R463" i="3"/>
  <c r="R464" i="3"/>
  <c r="R465" i="3"/>
  <c r="R466" i="3"/>
  <c r="R467" i="3"/>
  <c r="R468" i="3"/>
  <c r="R469" i="3"/>
  <c r="R470" i="3"/>
  <c r="R471" i="3"/>
  <c r="R472" i="3"/>
  <c r="R473" i="3"/>
  <c r="R474" i="3"/>
  <c r="R475" i="3"/>
  <c r="R476" i="3"/>
  <c r="R477" i="3"/>
  <c r="R478" i="3"/>
  <c r="R479" i="3"/>
  <c r="R480" i="3"/>
  <c r="R481" i="3"/>
  <c r="R482" i="3"/>
  <c r="R483" i="3"/>
  <c r="R484" i="3"/>
  <c r="R485" i="3"/>
  <c r="R486" i="3"/>
  <c r="R487" i="3"/>
  <c r="R488" i="3"/>
  <c r="R489" i="3"/>
  <c r="R490" i="3"/>
  <c r="R491" i="3"/>
  <c r="R492" i="3"/>
  <c r="R493" i="3"/>
  <c r="R494" i="3"/>
  <c r="R495" i="3"/>
  <c r="R496" i="3"/>
  <c r="R497" i="3"/>
  <c r="R498" i="3"/>
  <c r="R499" i="3"/>
  <c r="R500" i="3"/>
  <c r="R501" i="3"/>
  <c r="R502" i="3"/>
  <c r="R503" i="3"/>
  <c r="R504" i="3"/>
  <c r="R505" i="3"/>
  <c r="R506" i="3"/>
  <c r="R507" i="3"/>
  <c r="R508" i="3"/>
  <c r="R509" i="3"/>
  <c r="R510" i="3"/>
  <c r="R511" i="3"/>
  <c r="R512" i="3"/>
  <c r="R513" i="3"/>
  <c r="R514" i="3"/>
  <c r="R515" i="3"/>
  <c r="R516" i="3"/>
  <c r="R17" i="3"/>
  <c r="R19" i="41"/>
  <c r="R20" i="41"/>
  <c r="R21" i="41"/>
  <c r="R22" i="41"/>
  <c r="R23" i="41"/>
  <c r="R24" i="41"/>
  <c r="R25" i="41"/>
  <c r="R26" i="41"/>
  <c r="R27" i="41"/>
  <c r="R28" i="41"/>
  <c r="R29" i="41"/>
  <c r="R30" i="41"/>
  <c r="R31" i="41"/>
  <c r="R32" i="41"/>
  <c r="R33" i="41"/>
  <c r="R34" i="41"/>
  <c r="R35" i="41"/>
  <c r="R36" i="41"/>
  <c r="R37" i="41"/>
  <c r="R38" i="41"/>
  <c r="R39" i="41"/>
  <c r="R40" i="41"/>
  <c r="R41" i="41"/>
  <c r="R42" i="41"/>
  <c r="R43" i="41"/>
  <c r="R44" i="41"/>
  <c r="R45" i="41"/>
  <c r="R46" i="41"/>
  <c r="R47" i="41"/>
  <c r="R48" i="41"/>
  <c r="R49" i="41"/>
  <c r="R50" i="41"/>
  <c r="R51" i="41"/>
  <c r="R52" i="41"/>
  <c r="R53" i="41"/>
  <c r="R54" i="41"/>
  <c r="R55" i="41"/>
  <c r="R56" i="41"/>
  <c r="R57" i="41"/>
  <c r="R58" i="41"/>
  <c r="R59" i="41"/>
  <c r="R60" i="41"/>
  <c r="R61" i="41"/>
  <c r="R62" i="41"/>
  <c r="R63" i="41"/>
  <c r="R64" i="41"/>
  <c r="R65" i="41"/>
  <c r="R66" i="41"/>
  <c r="R67" i="41"/>
  <c r="R68" i="41"/>
  <c r="R69" i="41"/>
  <c r="R70" i="41"/>
  <c r="R71" i="41"/>
  <c r="R72" i="41"/>
  <c r="R73" i="41"/>
  <c r="R74" i="41"/>
  <c r="R75" i="41"/>
  <c r="R76" i="41"/>
  <c r="R77" i="41"/>
  <c r="R78" i="41"/>
  <c r="R79" i="41"/>
  <c r="R80" i="41"/>
  <c r="R81" i="41"/>
  <c r="R82" i="41"/>
  <c r="R83" i="41"/>
  <c r="R84" i="41"/>
  <c r="R85" i="41"/>
  <c r="R86" i="41"/>
  <c r="R87" i="41"/>
  <c r="R88" i="41"/>
  <c r="R89" i="41"/>
  <c r="R90" i="41"/>
  <c r="R91" i="41"/>
  <c r="R92" i="41"/>
  <c r="R93" i="41"/>
  <c r="R94" i="41"/>
  <c r="R95" i="41"/>
  <c r="R96" i="41"/>
  <c r="R97" i="41"/>
  <c r="R98" i="41"/>
  <c r="R99" i="41"/>
  <c r="R100" i="41"/>
  <c r="R101" i="41"/>
  <c r="R102" i="41"/>
  <c r="R103" i="41"/>
  <c r="R104" i="41"/>
  <c r="R105" i="41"/>
  <c r="R106" i="41"/>
  <c r="R107" i="41"/>
  <c r="R108" i="41"/>
  <c r="R109" i="41"/>
  <c r="R110" i="41"/>
  <c r="R111" i="41"/>
  <c r="R112" i="41"/>
  <c r="R113" i="41"/>
  <c r="R114" i="41"/>
  <c r="R115" i="41"/>
  <c r="R116" i="41"/>
  <c r="R117" i="41"/>
  <c r="R118" i="41"/>
  <c r="R119" i="41"/>
  <c r="R120" i="41"/>
  <c r="R121" i="41"/>
  <c r="R122" i="41"/>
  <c r="R123" i="41"/>
  <c r="R124" i="41"/>
  <c r="R125" i="41"/>
  <c r="R126" i="41"/>
  <c r="R127" i="41"/>
  <c r="R128" i="41"/>
  <c r="R129" i="41"/>
  <c r="R130" i="41"/>
  <c r="R131" i="41"/>
  <c r="R132" i="41"/>
  <c r="R133" i="41"/>
  <c r="R134" i="41"/>
  <c r="R135" i="41"/>
  <c r="R136" i="41"/>
  <c r="R137" i="41"/>
  <c r="R138" i="41"/>
  <c r="R139" i="41"/>
  <c r="R140" i="41"/>
  <c r="R141" i="41"/>
  <c r="R142" i="41"/>
  <c r="R143" i="41"/>
  <c r="R144" i="41"/>
  <c r="R145" i="41"/>
  <c r="R146" i="41"/>
  <c r="R147" i="41"/>
  <c r="R148" i="41"/>
  <c r="R149" i="41"/>
  <c r="R150" i="41"/>
  <c r="R151" i="41"/>
  <c r="R152" i="41"/>
  <c r="R153" i="41"/>
  <c r="R154" i="41"/>
  <c r="R155" i="41"/>
  <c r="R156" i="41"/>
  <c r="R157" i="41"/>
  <c r="R158" i="41"/>
  <c r="R159" i="41"/>
  <c r="R160" i="41"/>
  <c r="R161" i="41"/>
  <c r="R162" i="41"/>
  <c r="R163" i="41"/>
  <c r="R164" i="41"/>
  <c r="R165" i="41"/>
  <c r="R166" i="41"/>
  <c r="R167" i="41"/>
  <c r="R168" i="41"/>
  <c r="R169" i="41"/>
  <c r="R170" i="41"/>
  <c r="R171" i="41"/>
  <c r="R172" i="41"/>
  <c r="R173" i="41"/>
  <c r="R174" i="41"/>
  <c r="R175" i="41"/>
  <c r="R176" i="41"/>
  <c r="R177" i="41"/>
  <c r="R178" i="41"/>
  <c r="R179" i="41"/>
  <c r="R180" i="41"/>
  <c r="R181" i="41"/>
  <c r="R182" i="41"/>
  <c r="R183" i="41"/>
  <c r="R184" i="41"/>
  <c r="R185" i="41"/>
  <c r="R186" i="41"/>
  <c r="R187" i="41"/>
  <c r="R188" i="41"/>
  <c r="R189" i="41"/>
  <c r="R190" i="41"/>
  <c r="R191" i="41"/>
  <c r="R192" i="41"/>
  <c r="R193" i="41"/>
  <c r="R194" i="41"/>
  <c r="R195" i="41"/>
  <c r="R196" i="41"/>
  <c r="R197" i="41"/>
  <c r="R198" i="41"/>
  <c r="R199" i="41"/>
  <c r="R200" i="41"/>
  <c r="R201" i="41"/>
  <c r="R202" i="41"/>
  <c r="R203" i="41"/>
  <c r="R204" i="41"/>
  <c r="R205" i="41"/>
  <c r="R206" i="41"/>
  <c r="R207" i="41"/>
  <c r="R208" i="41"/>
  <c r="R209" i="41"/>
  <c r="R210" i="41"/>
  <c r="R211" i="41"/>
  <c r="R212" i="41"/>
  <c r="R213" i="41"/>
  <c r="R214" i="41"/>
  <c r="R215" i="41"/>
  <c r="R216" i="41"/>
  <c r="R217" i="41"/>
  <c r="R218" i="41"/>
  <c r="R219" i="41"/>
  <c r="R220" i="41"/>
  <c r="R221" i="41"/>
  <c r="R222" i="41"/>
  <c r="R223" i="41"/>
  <c r="R224" i="41"/>
  <c r="R225" i="41"/>
  <c r="R226" i="41"/>
  <c r="R227" i="41"/>
  <c r="R228" i="41"/>
  <c r="R229" i="41"/>
  <c r="R230" i="41"/>
  <c r="R231" i="41"/>
  <c r="R232" i="41"/>
  <c r="R233" i="41"/>
  <c r="R234" i="41"/>
  <c r="R235" i="41"/>
  <c r="R236" i="41"/>
  <c r="R237" i="41"/>
  <c r="R238" i="41"/>
  <c r="R239" i="41"/>
  <c r="R240" i="41"/>
  <c r="R241" i="41"/>
  <c r="R242" i="41"/>
  <c r="R243" i="41"/>
  <c r="R244" i="41"/>
  <c r="R245" i="41"/>
  <c r="R246" i="41"/>
  <c r="R247" i="41"/>
  <c r="R248" i="41"/>
  <c r="R249" i="41"/>
  <c r="R250" i="41"/>
  <c r="R251" i="41"/>
  <c r="R252" i="41"/>
  <c r="R253" i="41"/>
  <c r="R254" i="41"/>
  <c r="R255" i="41"/>
  <c r="R256" i="41"/>
  <c r="R257" i="41"/>
  <c r="R258" i="41"/>
  <c r="R259" i="41"/>
  <c r="R260" i="41"/>
  <c r="R261" i="41"/>
  <c r="R262" i="41"/>
  <c r="R263" i="41"/>
  <c r="R264" i="41"/>
  <c r="R265" i="41"/>
  <c r="R266" i="41"/>
  <c r="R267" i="41"/>
  <c r="R268" i="41"/>
  <c r="R269" i="41"/>
  <c r="R270" i="41"/>
  <c r="R271" i="41"/>
  <c r="R272" i="41"/>
  <c r="R273" i="41"/>
  <c r="R274" i="41"/>
  <c r="R275" i="41"/>
  <c r="R276" i="41"/>
  <c r="R277" i="41"/>
  <c r="R278" i="41"/>
  <c r="R279" i="41"/>
  <c r="R280" i="41"/>
  <c r="R281" i="41"/>
  <c r="R282" i="41"/>
  <c r="R283" i="41"/>
  <c r="R284" i="41"/>
  <c r="R285" i="41"/>
  <c r="R286" i="41"/>
  <c r="R287" i="41"/>
  <c r="R288" i="41"/>
  <c r="R289" i="41"/>
  <c r="R290" i="41"/>
  <c r="R291" i="41"/>
  <c r="R292" i="41"/>
  <c r="R293" i="41"/>
  <c r="R294" i="41"/>
  <c r="R295" i="41"/>
  <c r="R296" i="41"/>
  <c r="R297" i="41"/>
  <c r="R298" i="41"/>
  <c r="R299" i="41"/>
  <c r="R300" i="41"/>
  <c r="R301" i="41"/>
  <c r="R302" i="41"/>
  <c r="R303" i="41"/>
  <c r="R304" i="41"/>
  <c r="R305" i="41"/>
  <c r="R306" i="41"/>
  <c r="R307" i="41"/>
  <c r="R308" i="41"/>
  <c r="R309" i="41"/>
  <c r="R310" i="41"/>
  <c r="R311" i="41"/>
  <c r="R312" i="41"/>
  <c r="R313" i="41"/>
  <c r="R314" i="41"/>
  <c r="R315" i="41"/>
  <c r="R316" i="41"/>
  <c r="R317" i="41"/>
  <c r="R318" i="41"/>
  <c r="R319" i="41"/>
  <c r="R320" i="41"/>
  <c r="R321" i="41"/>
  <c r="R322" i="41"/>
  <c r="R323" i="41"/>
  <c r="R324" i="41"/>
  <c r="R325" i="41"/>
  <c r="R326" i="41"/>
  <c r="R327" i="41"/>
  <c r="R328" i="41"/>
  <c r="R329" i="41"/>
  <c r="R330" i="41"/>
  <c r="R331" i="41"/>
  <c r="R332" i="41"/>
  <c r="R333" i="41"/>
  <c r="R334" i="41"/>
  <c r="R335" i="41"/>
  <c r="R336" i="41"/>
  <c r="R337" i="41"/>
  <c r="R338" i="41"/>
  <c r="R339" i="41"/>
  <c r="R340" i="41"/>
  <c r="R341" i="41"/>
  <c r="R342" i="41"/>
  <c r="R343" i="41"/>
  <c r="R344" i="41"/>
  <c r="R345" i="41"/>
  <c r="R346" i="41"/>
  <c r="R347" i="41"/>
  <c r="R348" i="41"/>
  <c r="R349" i="41"/>
  <c r="R350" i="41"/>
  <c r="R351" i="41"/>
  <c r="R352" i="41"/>
  <c r="R353" i="41"/>
  <c r="R354" i="41"/>
  <c r="R355" i="41"/>
  <c r="R356" i="41"/>
  <c r="R357" i="41"/>
  <c r="R358" i="41"/>
  <c r="R359" i="41"/>
  <c r="R360" i="41"/>
  <c r="R361" i="41"/>
  <c r="R362" i="41"/>
  <c r="R363" i="41"/>
  <c r="R364" i="41"/>
  <c r="R365" i="41"/>
  <c r="R366" i="41"/>
  <c r="R367" i="41"/>
  <c r="R368" i="41"/>
  <c r="R369" i="41"/>
  <c r="R370" i="41"/>
  <c r="R371" i="41"/>
  <c r="R372" i="41"/>
  <c r="R373" i="41"/>
  <c r="R374" i="41"/>
  <c r="R375" i="41"/>
  <c r="R376" i="41"/>
  <c r="R377" i="41"/>
  <c r="R378" i="41"/>
  <c r="R379" i="41"/>
  <c r="R380" i="41"/>
  <c r="R381" i="41"/>
  <c r="R382" i="41"/>
  <c r="R383" i="41"/>
  <c r="R384" i="41"/>
  <c r="R385" i="41"/>
  <c r="R386" i="41"/>
  <c r="R387" i="41"/>
  <c r="R388" i="41"/>
  <c r="R389" i="41"/>
  <c r="R390" i="41"/>
  <c r="R391" i="41"/>
  <c r="R392" i="41"/>
  <c r="R393" i="41"/>
  <c r="R394" i="41"/>
  <c r="R395" i="41"/>
  <c r="R396" i="41"/>
  <c r="R397" i="41"/>
  <c r="R398" i="41"/>
  <c r="R399" i="41"/>
  <c r="R400" i="41"/>
  <c r="R401" i="41"/>
  <c r="R402" i="41"/>
  <c r="R403" i="41"/>
  <c r="R404" i="41"/>
  <c r="R405" i="41"/>
  <c r="R406" i="41"/>
  <c r="R407" i="41"/>
  <c r="R408" i="41"/>
  <c r="R409" i="41"/>
  <c r="R410" i="41"/>
  <c r="R411" i="41"/>
  <c r="R412" i="41"/>
  <c r="R413" i="41"/>
  <c r="R414" i="41"/>
  <c r="R415" i="41"/>
  <c r="R416" i="41"/>
  <c r="R417" i="41"/>
  <c r="R418" i="41"/>
  <c r="R419" i="41"/>
  <c r="R420" i="41"/>
  <c r="R421" i="41"/>
  <c r="R422" i="41"/>
  <c r="R423" i="41"/>
  <c r="R424" i="41"/>
  <c r="R425" i="41"/>
  <c r="R426" i="41"/>
  <c r="R427" i="41"/>
  <c r="R428" i="41"/>
  <c r="R429" i="41"/>
  <c r="R430" i="41"/>
  <c r="R431" i="41"/>
  <c r="R432" i="41"/>
  <c r="R433" i="41"/>
  <c r="R434" i="41"/>
  <c r="R435" i="41"/>
  <c r="R436" i="41"/>
  <c r="R437" i="41"/>
  <c r="R438" i="41"/>
  <c r="R439" i="41"/>
  <c r="R440" i="41"/>
  <c r="R441" i="41"/>
  <c r="R442" i="41"/>
  <c r="R443" i="41"/>
  <c r="R444" i="41"/>
  <c r="R445" i="41"/>
  <c r="R446" i="41"/>
  <c r="R447" i="41"/>
  <c r="R448" i="41"/>
  <c r="R449" i="41"/>
  <c r="R450" i="41"/>
  <c r="R451" i="41"/>
  <c r="R452" i="41"/>
  <c r="R453" i="41"/>
  <c r="R454" i="41"/>
  <c r="R455" i="41"/>
  <c r="R456" i="41"/>
  <c r="R457" i="41"/>
  <c r="R458" i="41"/>
  <c r="R459" i="41"/>
  <c r="R460" i="41"/>
  <c r="R461" i="41"/>
  <c r="R462" i="41"/>
  <c r="R463" i="41"/>
  <c r="R464" i="41"/>
  <c r="R465" i="41"/>
  <c r="R466" i="41"/>
  <c r="R467" i="41"/>
  <c r="R468" i="41"/>
  <c r="R469" i="41"/>
  <c r="R470" i="41"/>
  <c r="R471" i="41"/>
  <c r="R472" i="41"/>
  <c r="R473" i="41"/>
  <c r="R474" i="41"/>
  <c r="R475" i="41"/>
  <c r="R476" i="41"/>
  <c r="R477" i="41"/>
  <c r="R478" i="41"/>
  <c r="R479" i="41"/>
  <c r="R480" i="41"/>
  <c r="R481" i="41"/>
  <c r="R482" i="41"/>
  <c r="R483" i="41"/>
  <c r="R484" i="41"/>
  <c r="R485" i="41"/>
  <c r="R486" i="41"/>
  <c r="R487" i="41"/>
  <c r="R488" i="41"/>
  <c r="R489" i="41"/>
  <c r="R490" i="41"/>
  <c r="R491" i="41"/>
  <c r="R492" i="41"/>
  <c r="R493" i="41"/>
  <c r="R494" i="41"/>
  <c r="R495" i="41"/>
  <c r="R496" i="41"/>
  <c r="R497" i="41"/>
  <c r="R498" i="41"/>
  <c r="R499" i="41"/>
  <c r="R500" i="41"/>
  <c r="R501" i="41"/>
  <c r="R502" i="41"/>
  <c r="R503" i="41"/>
  <c r="R504" i="41"/>
  <c r="R505" i="41"/>
  <c r="R506" i="41"/>
  <c r="R507" i="41"/>
  <c r="R508" i="41"/>
  <c r="R509" i="41"/>
  <c r="R510" i="41"/>
  <c r="R511" i="41"/>
  <c r="R512" i="41"/>
  <c r="R513" i="41"/>
  <c r="R514" i="41"/>
  <c r="R515" i="41"/>
  <c r="R516" i="41"/>
  <c r="R18" i="4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17" i="1"/>
  <c r="G16" i="36" l="1"/>
  <c r="G13" i="36"/>
  <c r="P516" i="52" l="1"/>
  <c r="P515" i="52"/>
  <c r="P514" i="52"/>
  <c r="P513" i="52"/>
  <c r="P512" i="52"/>
  <c r="P511" i="52"/>
  <c r="P510" i="52"/>
  <c r="P509" i="52"/>
  <c r="P508" i="52"/>
  <c r="P507" i="52"/>
  <c r="P506" i="52"/>
  <c r="P505" i="52"/>
  <c r="P504" i="52"/>
  <c r="P503" i="52"/>
  <c r="P502" i="52"/>
  <c r="P501" i="52"/>
  <c r="P500" i="52"/>
  <c r="P499" i="52"/>
  <c r="P498" i="52"/>
  <c r="P497" i="52"/>
  <c r="P496" i="52"/>
  <c r="P495" i="52"/>
  <c r="P494" i="52"/>
  <c r="P493" i="52"/>
  <c r="P492" i="52"/>
  <c r="P491" i="52"/>
  <c r="P490" i="52"/>
  <c r="P489" i="52"/>
  <c r="P488" i="52"/>
  <c r="P487" i="52"/>
  <c r="P486" i="52"/>
  <c r="P485" i="52"/>
  <c r="P484" i="52"/>
  <c r="P483" i="52"/>
  <c r="P482" i="52"/>
  <c r="P481" i="52"/>
  <c r="P480" i="52"/>
  <c r="P479" i="52"/>
  <c r="P478" i="52"/>
  <c r="P477" i="52"/>
  <c r="P476" i="52"/>
  <c r="P475" i="52"/>
  <c r="P474" i="52"/>
  <c r="P473" i="52"/>
  <c r="P472" i="52"/>
  <c r="P471" i="52"/>
  <c r="P470" i="52"/>
  <c r="P469" i="52"/>
  <c r="P468" i="52"/>
  <c r="P467" i="52"/>
  <c r="P466" i="52"/>
  <c r="P465" i="52"/>
  <c r="P464" i="52"/>
  <c r="P463" i="52"/>
  <c r="P462" i="52"/>
  <c r="P461" i="52"/>
  <c r="P460" i="52"/>
  <c r="P459" i="52"/>
  <c r="P458" i="52"/>
  <c r="P457" i="52"/>
  <c r="P456" i="52"/>
  <c r="P455" i="52"/>
  <c r="P454" i="52"/>
  <c r="P453" i="52"/>
  <c r="P452" i="52"/>
  <c r="P451" i="52"/>
  <c r="P450" i="52"/>
  <c r="P449" i="52"/>
  <c r="P448" i="52"/>
  <c r="P447" i="52"/>
  <c r="P446" i="52"/>
  <c r="P445" i="52"/>
  <c r="P444" i="52"/>
  <c r="P443" i="52"/>
  <c r="P442" i="52"/>
  <c r="P441" i="52"/>
  <c r="P440" i="52"/>
  <c r="P439" i="52"/>
  <c r="P438" i="52"/>
  <c r="P437" i="52"/>
  <c r="P436" i="52"/>
  <c r="P435" i="52"/>
  <c r="P434" i="52"/>
  <c r="P433" i="52"/>
  <c r="P432" i="52"/>
  <c r="P431" i="52"/>
  <c r="P430" i="52"/>
  <c r="P429" i="52"/>
  <c r="P428" i="52"/>
  <c r="P427" i="52"/>
  <c r="P426" i="52"/>
  <c r="P425" i="52"/>
  <c r="P424" i="52"/>
  <c r="P423" i="52"/>
  <c r="P422" i="52"/>
  <c r="P421" i="52"/>
  <c r="P420" i="52"/>
  <c r="P419" i="52"/>
  <c r="P418" i="52"/>
  <c r="P417" i="52"/>
  <c r="P416" i="52"/>
  <c r="P415" i="52"/>
  <c r="P414" i="52"/>
  <c r="P413" i="52"/>
  <c r="P412" i="52"/>
  <c r="P411" i="52"/>
  <c r="P410" i="52"/>
  <c r="P409" i="52"/>
  <c r="P408" i="52"/>
  <c r="P407" i="52"/>
  <c r="P406" i="52"/>
  <c r="P405" i="52"/>
  <c r="P404" i="52"/>
  <c r="P403" i="52"/>
  <c r="P402" i="52"/>
  <c r="P401" i="52"/>
  <c r="P400" i="52"/>
  <c r="P399" i="52"/>
  <c r="P398" i="52"/>
  <c r="P397" i="52"/>
  <c r="P396" i="52"/>
  <c r="P395" i="52"/>
  <c r="P394" i="52"/>
  <c r="P393" i="52"/>
  <c r="P392" i="52"/>
  <c r="P391" i="52"/>
  <c r="P390" i="52"/>
  <c r="P389" i="52"/>
  <c r="P388" i="52"/>
  <c r="P387" i="52"/>
  <c r="P386" i="52"/>
  <c r="P385" i="52"/>
  <c r="P384" i="52"/>
  <c r="P383" i="52"/>
  <c r="P382" i="52"/>
  <c r="P381" i="52"/>
  <c r="P380" i="52"/>
  <c r="P379" i="52"/>
  <c r="P378" i="52"/>
  <c r="P377" i="52"/>
  <c r="P376" i="52"/>
  <c r="P375" i="52"/>
  <c r="P374" i="52"/>
  <c r="P373" i="52"/>
  <c r="P372" i="52"/>
  <c r="P371" i="52"/>
  <c r="P370" i="52"/>
  <c r="P369" i="52"/>
  <c r="P368" i="52"/>
  <c r="P367" i="52"/>
  <c r="P366" i="52"/>
  <c r="P365" i="52"/>
  <c r="P364" i="52"/>
  <c r="P363" i="52"/>
  <c r="P362" i="52"/>
  <c r="P361" i="52"/>
  <c r="P360" i="52"/>
  <c r="P359" i="52"/>
  <c r="P358" i="52"/>
  <c r="P357" i="52"/>
  <c r="P356" i="52"/>
  <c r="P355" i="52"/>
  <c r="P354" i="52"/>
  <c r="P353" i="52"/>
  <c r="P352" i="52"/>
  <c r="P351" i="52"/>
  <c r="P350" i="52"/>
  <c r="P349" i="52"/>
  <c r="P348" i="52"/>
  <c r="P347" i="52"/>
  <c r="P346" i="52"/>
  <c r="P345" i="52"/>
  <c r="P344" i="52"/>
  <c r="P343" i="52"/>
  <c r="P342" i="52"/>
  <c r="P341" i="52"/>
  <c r="P340" i="52"/>
  <c r="P339" i="52"/>
  <c r="P338" i="52"/>
  <c r="P337" i="52"/>
  <c r="P336" i="52"/>
  <c r="P335" i="52"/>
  <c r="P334" i="52"/>
  <c r="P333" i="52"/>
  <c r="P332" i="52"/>
  <c r="P331" i="52"/>
  <c r="P330" i="52"/>
  <c r="P329" i="52"/>
  <c r="P328" i="52"/>
  <c r="P327" i="52"/>
  <c r="P326" i="52"/>
  <c r="P325" i="52"/>
  <c r="P324" i="52"/>
  <c r="P323" i="52"/>
  <c r="P322" i="52"/>
  <c r="P321" i="52"/>
  <c r="P320" i="52"/>
  <c r="P319" i="52"/>
  <c r="P318" i="52"/>
  <c r="P317" i="52"/>
  <c r="P316" i="52"/>
  <c r="P315" i="52"/>
  <c r="P314" i="52"/>
  <c r="P313" i="52"/>
  <c r="P312" i="52"/>
  <c r="P311" i="52"/>
  <c r="P310" i="52"/>
  <c r="P309" i="52"/>
  <c r="P308" i="52"/>
  <c r="P307" i="52"/>
  <c r="P306" i="52"/>
  <c r="P305" i="52"/>
  <c r="P304" i="52"/>
  <c r="P303" i="52"/>
  <c r="P302" i="52"/>
  <c r="P301" i="52"/>
  <c r="P300" i="52"/>
  <c r="P299" i="52"/>
  <c r="P298" i="52"/>
  <c r="P297" i="52"/>
  <c r="P296" i="52"/>
  <c r="P295" i="52"/>
  <c r="P294" i="52"/>
  <c r="P293" i="52"/>
  <c r="P292" i="52"/>
  <c r="P291" i="52"/>
  <c r="P290" i="52"/>
  <c r="P289" i="52"/>
  <c r="P288" i="52"/>
  <c r="P287" i="52"/>
  <c r="P286" i="52"/>
  <c r="P285" i="52"/>
  <c r="P284" i="52"/>
  <c r="P283" i="52"/>
  <c r="P282" i="52"/>
  <c r="P281" i="52"/>
  <c r="P280" i="52"/>
  <c r="P279" i="52"/>
  <c r="P278" i="52"/>
  <c r="P277" i="52"/>
  <c r="P276" i="52"/>
  <c r="P275" i="52"/>
  <c r="P274" i="52"/>
  <c r="P273" i="52"/>
  <c r="P272" i="52"/>
  <c r="P271" i="52"/>
  <c r="P270" i="52"/>
  <c r="P269" i="52"/>
  <c r="P268" i="52"/>
  <c r="P267" i="52"/>
  <c r="P266" i="52"/>
  <c r="P265" i="52"/>
  <c r="P264" i="52"/>
  <c r="P263" i="52"/>
  <c r="P262" i="52"/>
  <c r="P261" i="52"/>
  <c r="P260" i="52"/>
  <c r="P259" i="52"/>
  <c r="P258" i="52"/>
  <c r="P257" i="52"/>
  <c r="P256" i="52"/>
  <c r="P255" i="52"/>
  <c r="P254" i="52"/>
  <c r="P253" i="52"/>
  <c r="P252" i="52"/>
  <c r="P251" i="52"/>
  <c r="P250" i="52"/>
  <c r="P249" i="52"/>
  <c r="P248" i="52"/>
  <c r="P247" i="52"/>
  <c r="P246" i="52"/>
  <c r="P245" i="52"/>
  <c r="P244" i="52"/>
  <c r="P243" i="52"/>
  <c r="P242" i="52"/>
  <c r="P241" i="52"/>
  <c r="P240" i="52"/>
  <c r="P239" i="52"/>
  <c r="P238" i="52"/>
  <c r="P237" i="52"/>
  <c r="P236" i="52"/>
  <c r="P235" i="52"/>
  <c r="P234" i="52"/>
  <c r="P233" i="52"/>
  <c r="P232" i="52"/>
  <c r="P231" i="52"/>
  <c r="P230" i="52"/>
  <c r="P229" i="52"/>
  <c r="P228" i="52"/>
  <c r="P227" i="52"/>
  <c r="P226" i="52"/>
  <c r="P225" i="52"/>
  <c r="P224" i="52"/>
  <c r="P223" i="52"/>
  <c r="P222" i="52"/>
  <c r="P221" i="52"/>
  <c r="P220" i="52"/>
  <c r="P219" i="52"/>
  <c r="P218" i="52"/>
  <c r="P217" i="52"/>
  <c r="P216" i="52"/>
  <c r="P215" i="52"/>
  <c r="P214" i="52"/>
  <c r="P213" i="52"/>
  <c r="P212" i="52"/>
  <c r="P211" i="52"/>
  <c r="P210" i="52"/>
  <c r="P209" i="52"/>
  <c r="P208" i="52"/>
  <c r="P207" i="52"/>
  <c r="P206" i="52"/>
  <c r="P205" i="52"/>
  <c r="P204" i="52"/>
  <c r="P203" i="52"/>
  <c r="P202" i="52"/>
  <c r="P201" i="52"/>
  <c r="P200" i="52"/>
  <c r="P199" i="52"/>
  <c r="P198" i="52"/>
  <c r="P197" i="52"/>
  <c r="P196" i="52"/>
  <c r="P195" i="52"/>
  <c r="P194" i="52"/>
  <c r="P193" i="52"/>
  <c r="P192" i="52"/>
  <c r="P191" i="52"/>
  <c r="P190" i="52"/>
  <c r="P189" i="52"/>
  <c r="P188" i="52"/>
  <c r="P187" i="52"/>
  <c r="P186" i="52"/>
  <c r="P185" i="52"/>
  <c r="P184" i="52"/>
  <c r="P183" i="52"/>
  <c r="P182" i="52"/>
  <c r="P181" i="52"/>
  <c r="P180" i="52"/>
  <c r="P179" i="52"/>
  <c r="P178" i="52"/>
  <c r="P177" i="52"/>
  <c r="P176" i="52"/>
  <c r="P175" i="52"/>
  <c r="P174" i="52"/>
  <c r="P173" i="52"/>
  <c r="P172" i="52"/>
  <c r="P171" i="52"/>
  <c r="P170" i="52"/>
  <c r="P169" i="52"/>
  <c r="P168" i="52"/>
  <c r="P167" i="52"/>
  <c r="P166" i="52"/>
  <c r="P165" i="52"/>
  <c r="P164" i="52"/>
  <c r="P163" i="52"/>
  <c r="P162" i="52"/>
  <c r="P161" i="52"/>
  <c r="P160" i="52"/>
  <c r="P159" i="52"/>
  <c r="P158" i="52"/>
  <c r="P157" i="52"/>
  <c r="P156" i="52"/>
  <c r="P155" i="52"/>
  <c r="P154" i="52"/>
  <c r="P153" i="52"/>
  <c r="P152" i="52"/>
  <c r="P151" i="52"/>
  <c r="P150" i="52"/>
  <c r="P149" i="52"/>
  <c r="P148" i="52"/>
  <c r="P147" i="52"/>
  <c r="P146" i="52"/>
  <c r="P145" i="52"/>
  <c r="P144" i="52"/>
  <c r="P143" i="52"/>
  <c r="P142" i="52"/>
  <c r="P141" i="52"/>
  <c r="P140" i="52"/>
  <c r="P139" i="52"/>
  <c r="P138" i="52"/>
  <c r="P137" i="52"/>
  <c r="P136" i="52"/>
  <c r="P135" i="52"/>
  <c r="P134" i="52"/>
  <c r="P133" i="52"/>
  <c r="P132" i="52"/>
  <c r="P131" i="52"/>
  <c r="P130" i="52"/>
  <c r="P129" i="52"/>
  <c r="P128" i="52"/>
  <c r="P127" i="52"/>
  <c r="P126" i="52"/>
  <c r="P125" i="52"/>
  <c r="P124" i="52"/>
  <c r="P123" i="52"/>
  <c r="P122" i="52"/>
  <c r="P121" i="52"/>
  <c r="P120" i="52"/>
  <c r="P119" i="52"/>
  <c r="P118" i="52"/>
  <c r="P117" i="52"/>
  <c r="P116" i="52"/>
  <c r="P115" i="52"/>
  <c r="P114" i="52"/>
  <c r="P113" i="52"/>
  <c r="P112" i="52"/>
  <c r="P111" i="52"/>
  <c r="P110" i="52"/>
  <c r="P109" i="52"/>
  <c r="P108" i="52"/>
  <c r="P107" i="52"/>
  <c r="P106" i="52"/>
  <c r="P105" i="52"/>
  <c r="P104" i="52"/>
  <c r="P103" i="52"/>
  <c r="P102" i="52"/>
  <c r="P101" i="52"/>
  <c r="P100" i="52"/>
  <c r="P99" i="52"/>
  <c r="P98" i="52"/>
  <c r="P97" i="52"/>
  <c r="P96" i="52"/>
  <c r="P95" i="52"/>
  <c r="P94" i="52"/>
  <c r="P93" i="52"/>
  <c r="P92" i="52"/>
  <c r="P91" i="52"/>
  <c r="P90" i="52"/>
  <c r="P89" i="52"/>
  <c r="P88" i="52"/>
  <c r="P87" i="52"/>
  <c r="P86" i="52"/>
  <c r="P85" i="52"/>
  <c r="P84" i="52"/>
  <c r="P83" i="52"/>
  <c r="P82" i="52"/>
  <c r="P81" i="52"/>
  <c r="P80" i="52"/>
  <c r="P79" i="52"/>
  <c r="P78" i="52"/>
  <c r="P77" i="52"/>
  <c r="P76" i="52"/>
  <c r="P75" i="52"/>
  <c r="P74" i="52"/>
  <c r="P73" i="52"/>
  <c r="P72" i="52"/>
  <c r="P71" i="52"/>
  <c r="P70" i="52"/>
  <c r="P69" i="52"/>
  <c r="P68" i="52"/>
  <c r="P67" i="52"/>
  <c r="P66" i="52"/>
  <c r="P65" i="52"/>
  <c r="P64" i="52"/>
  <c r="P63" i="52"/>
  <c r="P62" i="52"/>
  <c r="P61" i="52"/>
  <c r="P60" i="52"/>
  <c r="P59" i="52"/>
  <c r="P58" i="52"/>
  <c r="P57" i="52"/>
  <c r="P56" i="52"/>
  <c r="P55" i="52"/>
  <c r="P54" i="52"/>
  <c r="P53" i="52"/>
  <c r="P52" i="52"/>
  <c r="P51" i="52"/>
  <c r="P50" i="52"/>
  <c r="P49" i="52"/>
  <c r="P48" i="52"/>
  <c r="P47" i="52"/>
  <c r="P46" i="52"/>
  <c r="P45" i="52"/>
  <c r="P44" i="52"/>
  <c r="P43" i="52"/>
  <c r="P42" i="52"/>
  <c r="P41" i="52"/>
  <c r="P40" i="52"/>
  <c r="P39" i="52"/>
  <c r="P38" i="52"/>
  <c r="P37" i="52"/>
  <c r="P36" i="52"/>
  <c r="P35" i="52"/>
  <c r="P34" i="52"/>
  <c r="P33" i="52"/>
  <c r="P32" i="52"/>
  <c r="P31" i="52"/>
  <c r="P30" i="52"/>
  <c r="P29" i="52"/>
  <c r="P28" i="52"/>
  <c r="P27" i="52"/>
  <c r="P26" i="52"/>
  <c r="P25" i="52"/>
  <c r="P24" i="52"/>
  <c r="P23" i="52"/>
  <c r="P22" i="52"/>
  <c r="P21" i="52"/>
  <c r="P20" i="52"/>
  <c r="P516" i="51"/>
  <c r="P515" i="51"/>
  <c r="P514" i="51"/>
  <c r="P513" i="51"/>
  <c r="P512" i="51"/>
  <c r="P511" i="51"/>
  <c r="P510" i="51"/>
  <c r="P509" i="51"/>
  <c r="P508" i="51"/>
  <c r="P507" i="51"/>
  <c r="P506" i="51"/>
  <c r="P505" i="51"/>
  <c r="P504" i="51"/>
  <c r="P503" i="51"/>
  <c r="P502" i="51"/>
  <c r="P501" i="51"/>
  <c r="P500" i="51"/>
  <c r="P499" i="51"/>
  <c r="P498" i="51"/>
  <c r="P497" i="51"/>
  <c r="P496" i="51"/>
  <c r="P495" i="51"/>
  <c r="P494" i="51"/>
  <c r="P493" i="51"/>
  <c r="P492" i="51"/>
  <c r="P491" i="51"/>
  <c r="P490" i="51"/>
  <c r="P489" i="51"/>
  <c r="P488" i="51"/>
  <c r="P487" i="51"/>
  <c r="P486" i="51"/>
  <c r="P485" i="51"/>
  <c r="P484" i="51"/>
  <c r="P483" i="51"/>
  <c r="P482" i="51"/>
  <c r="P481" i="51"/>
  <c r="P480" i="51"/>
  <c r="P479" i="51"/>
  <c r="P478" i="51"/>
  <c r="P477" i="51"/>
  <c r="P476" i="51"/>
  <c r="P475" i="51"/>
  <c r="P474" i="51"/>
  <c r="P473" i="51"/>
  <c r="P472" i="51"/>
  <c r="P471" i="51"/>
  <c r="P470" i="51"/>
  <c r="P469" i="51"/>
  <c r="P468" i="51"/>
  <c r="P467" i="51"/>
  <c r="P466" i="51"/>
  <c r="P465" i="51"/>
  <c r="P464" i="51"/>
  <c r="P463" i="51"/>
  <c r="P462" i="51"/>
  <c r="P461" i="51"/>
  <c r="P460" i="51"/>
  <c r="P459" i="51"/>
  <c r="P458" i="51"/>
  <c r="P457" i="51"/>
  <c r="P456" i="51"/>
  <c r="P455" i="51"/>
  <c r="P454" i="51"/>
  <c r="P453" i="51"/>
  <c r="P452" i="51"/>
  <c r="P451" i="51"/>
  <c r="P450" i="51"/>
  <c r="P449" i="51"/>
  <c r="P448" i="51"/>
  <c r="P447" i="51"/>
  <c r="P446" i="51"/>
  <c r="P445" i="51"/>
  <c r="P444" i="51"/>
  <c r="P443" i="51"/>
  <c r="P442" i="51"/>
  <c r="P441" i="51"/>
  <c r="P440" i="51"/>
  <c r="P439" i="51"/>
  <c r="P438" i="51"/>
  <c r="P437" i="51"/>
  <c r="P436" i="51"/>
  <c r="P435" i="51"/>
  <c r="P434" i="51"/>
  <c r="P433" i="51"/>
  <c r="P432" i="51"/>
  <c r="P431" i="51"/>
  <c r="P430" i="51"/>
  <c r="P429" i="51"/>
  <c r="P428" i="51"/>
  <c r="P427" i="51"/>
  <c r="P426" i="51"/>
  <c r="P425" i="51"/>
  <c r="P424" i="51"/>
  <c r="P423" i="51"/>
  <c r="P422" i="51"/>
  <c r="P421" i="51"/>
  <c r="P420" i="51"/>
  <c r="P419" i="51"/>
  <c r="P418" i="51"/>
  <c r="P417" i="51"/>
  <c r="P416" i="51"/>
  <c r="P415" i="51"/>
  <c r="P414" i="51"/>
  <c r="P413" i="51"/>
  <c r="P412" i="51"/>
  <c r="P411" i="51"/>
  <c r="P410" i="51"/>
  <c r="P409" i="51"/>
  <c r="P408" i="51"/>
  <c r="P407" i="51"/>
  <c r="P406" i="51"/>
  <c r="P405" i="51"/>
  <c r="P404" i="51"/>
  <c r="P403" i="51"/>
  <c r="P402" i="51"/>
  <c r="P401" i="51"/>
  <c r="P400" i="51"/>
  <c r="P399" i="51"/>
  <c r="P398" i="51"/>
  <c r="P397" i="51"/>
  <c r="P396" i="51"/>
  <c r="P395" i="51"/>
  <c r="P394" i="51"/>
  <c r="P393" i="51"/>
  <c r="P392" i="51"/>
  <c r="P391" i="51"/>
  <c r="P390" i="51"/>
  <c r="P389" i="51"/>
  <c r="P388" i="51"/>
  <c r="P387" i="51"/>
  <c r="P386" i="51"/>
  <c r="P385" i="51"/>
  <c r="P384" i="51"/>
  <c r="P383" i="51"/>
  <c r="P382" i="51"/>
  <c r="P381" i="51"/>
  <c r="P380" i="51"/>
  <c r="P379" i="51"/>
  <c r="P378" i="51"/>
  <c r="P377" i="51"/>
  <c r="P376" i="51"/>
  <c r="P375" i="51"/>
  <c r="P374" i="51"/>
  <c r="P373" i="51"/>
  <c r="P372" i="51"/>
  <c r="P371" i="51"/>
  <c r="P370" i="51"/>
  <c r="P369" i="51"/>
  <c r="P368" i="51"/>
  <c r="P367" i="51"/>
  <c r="P366" i="51"/>
  <c r="P365" i="51"/>
  <c r="P364" i="51"/>
  <c r="P363" i="51"/>
  <c r="P362" i="51"/>
  <c r="P361" i="51"/>
  <c r="P360" i="51"/>
  <c r="P359" i="51"/>
  <c r="P358" i="51"/>
  <c r="P357" i="51"/>
  <c r="P356" i="51"/>
  <c r="P355" i="51"/>
  <c r="P354" i="51"/>
  <c r="P353" i="51"/>
  <c r="P352" i="51"/>
  <c r="P351" i="51"/>
  <c r="P350" i="51"/>
  <c r="P349" i="51"/>
  <c r="P348" i="51"/>
  <c r="P347" i="51"/>
  <c r="P346" i="51"/>
  <c r="P345" i="51"/>
  <c r="P344" i="51"/>
  <c r="P343" i="51"/>
  <c r="P342" i="51"/>
  <c r="P341" i="51"/>
  <c r="P340" i="51"/>
  <c r="P339" i="51"/>
  <c r="P338" i="51"/>
  <c r="P337" i="51"/>
  <c r="P336" i="51"/>
  <c r="P335" i="51"/>
  <c r="P334" i="51"/>
  <c r="P333" i="51"/>
  <c r="P332" i="51"/>
  <c r="P331" i="51"/>
  <c r="P330" i="51"/>
  <c r="P329" i="51"/>
  <c r="P328" i="51"/>
  <c r="P327" i="51"/>
  <c r="P326" i="51"/>
  <c r="P325" i="51"/>
  <c r="P324" i="51"/>
  <c r="P323" i="51"/>
  <c r="P322" i="51"/>
  <c r="P321" i="51"/>
  <c r="P320" i="51"/>
  <c r="P319" i="51"/>
  <c r="P318" i="51"/>
  <c r="P317" i="51"/>
  <c r="P316" i="51"/>
  <c r="P315" i="51"/>
  <c r="P314" i="51"/>
  <c r="P313" i="51"/>
  <c r="P312" i="51"/>
  <c r="P311" i="51"/>
  <c r="P310" i="51"/>
  <c r="P309" i="51"/>
  <c r="P308" i="51"/>
  <c r="P307" i="51"/>
  <c r="P306" i="51"/>
  <c r="P305" i="51"/>
  <c r="P304" i="51"/>
  <c r="P303" i="51"/>
  <c r="P302" i="51"/>
  <c r="P301" i="51"/>
  <c r="P300" i="51"/>
  <c r="P299" i="51"/>
  <c r="P298" i="51"/>
  <c r="P297" i="51"/>
  <c r="P296" i="51"/>
  <c r="P295" i="51"/>
  <c r="P294" i="51"/>
  <c r="P293" i="51"/>
  <c r="P292" i="51"/>
  <c r="P291" i="51"/>
  <c r="P290" i="51"/>
  <c r="P289" i="51"/>
  <c r="P288" i="51"/>
  <c r="P287" i="51"/>
  <c r="P286" i="51"/>
  <c r="P285" i="51"/>
  <c r="P284" i="51"/>
  <c r="P283" i="51"/>
  <c r="P282" i="51"/>
  <c r="P281" i="51"/>
  <c r="P280" i="51"/>
  <c r="P279" i="51"/>
  <c r="P278" i="51"/>
  <c r="P277" i="51"/>
  <c r="P276" i="51"/>
  <c r="P275" i="51"/>
  <c r="P274" i="51"/>
  <c r="P273" i="51"/>
  <c r="P272" i="51"/>
  <c r="P271" i="51"/>
  <c r="P270" i="51"/>
  <c r="P269" i="51"/>
  <c r="P268" i="51"/>
  <c r="P267" i="51"/>
  <c r="P266" i="51"/>
  <c r="P265" i="51"/>
  <c r="P264" i="51"/>
  <c r="P263" i="51"/>
  <c r="P262" i="51"/>
  <c r="P261" i="51"/>
  <c r="P260" i="51"/>
  <c r="P259" i="51"/>
  <c r="P258" i="51"/>
  <c r="P257" i="51"/>
  <c r="P256" i="51"/>
  <c r="P255" i="51"/>
  <c r="P254" i="51"/>
  <c r="P253" i="51"/>
  <c r="P252" i="51"/>
  <c r="P251" i="51"/>
  <c r="P250" i="51"/>
  <c r="P249" i="51"/>
  <c r="P248" i="51"/>
  <c r="P247" i="51"/>
  <c r="P246" i="51"/>
  <c r="P245" i="51"/>
  <c r="P244" i="51"/>
  <c r="P243" i="51"/>
  <c r="P242" i="51"/>
  <c r="P241" i="51"/>
  <c r="P240" i="51"/>
  <c r="P239" i="51"/>
  <c r="P238" i="51"/>
  <c r="P237" i="51"/>
  <c r="P236" i="51"/>
  <c r="P235" i="51"/>
  <c r="P234" i="51"/>
  <c r="P233" i="51"/>
  <c r="P232" i="51"/>
  <c r="P231" i="51"/>
  <c r="P230" i="51"/>
  <c r="P229" i="51"/>
  <c r="P228" i="51"/>
  <c r="P227" i="51"/>
  <c r="P226" i="51"/>
  <c r="P225" i="51"/>
  <c r="P224" i="51"/>
  <c r="P223" i="51"/>
  <c r="P222" i="51"/>
  <c r="P221" i="51"/>
  <c r="P220" i="51"/>
  <c r="P219" i="51"/>
  <c r="P218" i="51"/>
  <c r="P217" i="51"/>
  <c r="P216" i="51"/>
  <c r="P215" i="51"/>
  <c r="P214" i="51"/>
  <c r="P213" i="51"/>
  <c r="P212" i="51"/>
  <c r="P211" i="51"/>
  <c r="P210" i="51"/>
  <c r="P209" i="51"/>
  <c r="P208" i="51"/>
  <c r="P207" i="51"/>
  <c r="P206" i="51"/>
  <c r="P205" i="51"/>
  <c r="P204" i="51"/>
  <c r="P203" i="51"/>
  <c r="P202" i="51"/>
  <c r="P201" i="51"/>
  <c r="P200" i="51"/>
  <c r="P199" i="51"/>
  <c r="P198" i="51"/>
  <c r="P197" i="51"/>
  <c r="P196" i="51"/>
  <c r="P195" i="51"/>
  <c r="P194" i="51"/>
  <c r="P193" i="51"/>
  <c r="P192" i="51"/>
  <c r="P191" i="51"/>
  <c r="P190" i="51"/>
  <c r="P189" i="51"/>
  <c r="P188" i="51"/>
  <c r="P187" i="51"/>
  <c r="P186" i="51"/>
  <c r="P185" i="51"/>
  <c r="P184" i="51"/>
  <c r="P183" i="51"/>
  <c r="P182" i="51"/>
  <c r="P181" i="51"/>
  <c r="P180" i="51"/>
  <c r="P179" i="51"/>
  <c r="P178" i="51"/>
  <c r="P177" i="51"/>
  <c r="P176" i="51"/>
  <c r="P175" i="51"/>
  <c r="P174" i="51"/>
  <c r="P173" i="51"/>
  <c r="P172" i="51"/>
  <c r="P171" i="51"/>
  <c r="P170" i="51"/>
  <c r="P169" i="51"/>
  <c r="P168" i="51"/>
  <c r="P167" i="51"/>
  <c r="P166" i="51"/>
  <c r="P165" i="51"/>
  <c r="P164" i="51"/>
  <c r="P163" i="51"/>
  <c r="P162" i="51"/>
  <c r="P161" i="51"/>
  <c r="P160" i="51"/>
  <c r="P159" i="51"/>
  <c r="P158" i="51"/>
  <c r="P157" i="51"/>
  <c r="P156" i="51"/>
  <c r="P155" i="51"/>
  <c r="P154" i="51"/>
  <c r="P153" i="51"/>
  <c r="P152" i="51"/>
  <c r="P151" i="51"/>
  <c r="P150" i="51"/>
  <c r="P149" i="51"/>
  <c r="P148" i="51"/>
  <c r="P147" i="51"/>
  <c r="P146" i="51"/>
  <c r="P145" i="51"/>
  <c r="P144" i="51"/>
  <c r="P143" i="51"/>
  <c r="P142" i="51"/>
  <c r="P141" i="51"/>
  <c r="P140" i="51"/>
  <c r="P139" i="51"/>
  <c r="P138" i="51"/>
  <c r="P137" i="51"/>
  <c r="P136" i="51"/>
  <c r="P135" i="51"/>
  <c r="P134" i="51"/>
  <c r="P133" i="51"/>
  <c r="P132" i="51"/>
  <c r="P131" i="51"/>
  <c r="P130" i="51"/>
  <c r="P129" i="51"/>
  <c r="P128" i="51"/>
  <c r="P127" i="51"/>
  <c r="P126" i="51"/>
  <c r="P125" i="51"/>
  <c r="P124" i="51"/>
  <c r="P123" i="51"/>
  <c r="P122" i="51"/>
  <c r="P121" i="51"/>
  <c r="P120" i="51"/>
  <c r="P119" i="51"/>
  <c r="P118" i="51"/>
  <c r="P117" i="51"/>
  <c r="P116" i="51"/>
  <c r="P115" i="51"/>
  <c r="P114" i="51"/>
  <c r="P113" i="51"/>
  <c r="P112" i="51"/>
  <c r="P111" i="51"/>
  <c r="P110" i="51"/>
  <c r="P109" i="51"/>
  <c r="P108" i="51"/>
  <c r="P107" i="51"/>
  <c r="P106" i="51"/>
  <c r="P105" i="51"/>
  <c r="P104" i="51"/>
  <c r="P103" i="51"/>
  <c r="P102" i="51"/>
  <c r="P101" i="51"/>
  <c r="P100" i="51"/>
  <c r="P99" i="51"/>
  <c r="P98" i="51"/>
  <c r="P97" i="51"/>
  <c r="P96" i="51"/>
  <c r="P95" i="51"/>
  <c r="P94" i="51"/>
  <c r="P93" i="51"/>
  <c r="P92" i="51"/>
  <c r="P91" i="51"/>
  <c r="P90" i="51"/>
  <c r="P89" i="51"/>
  <c r="P88" i="51"/>
  <c r="P87" i="51"/>
  <c r="P86" i="51"/>
  <c r="P85" i="51"/>
  <c r="P84" i="51"/>
  <c r="P83" i="51"/>
  <c r="P82" i="51"/>
  <c r="P81" i="51"/>
  <c r="P80" i="51"/>
  <c r="P79" i="51"/>
  <c r="P78" i="51"/>
  <c r="P77" i="51"/>
  <c r="P76" i="51"/>
  <c r="P75" i="51"/>
  <c r="P74" i="51"/>
  <c r="P73" i="51"/>
  <c r="P72" i="51"/>
  <c r="P71" i="51"/>
  <c r="P70" i="51"/>
  <c r="P69" i="51"/>
  <c r="P68" i="51"/>
  <c r="P67" i="51"/>
  <c r="P66" i="51"/>
  <c r="P65" i="51"/>
  <c r="P64" i="51"/>
  <c r="P63" i="51"/>
  <c r="P62" i="51"/>
  <c r="P61" i="51"/>
  <c r="P60" i="51"/>
  <c r="P59" i="51"/>
  <c r="P58" i="51"/>
  <c r="P57" i="51"/>
  <c r="P56" i="51"/>
  <c r="P55" i="51"/>
  <c r="P54" i="51"/>
  <c r="P53" i="51"/>
  <c r="P52" i="51"/>
  <c r="P51" i="51"/>
  <c r="P50" i="51"/>
  <c r="P49" i="51"/>
  <c r="P48" i="51"/>
  <c r="P47" i="51"/>
  <c r="P46" i="51"/>
  <c r="P45" i="51"/>
  <c r="P44" i="51"/>
  <c r="P43" i="51"/>
  <c r="P42" i="51"/>
  <c r="P41" i="51"/>
  <c r="P40" i="51"/>
  <c r="P39" i="51"/>
  <c r="P38" i="51"/>
  <c r="P37" i="51"/>
  <c r="P36" i="51"/>
  <c r="P35" i="51"/>
  <c r="P34" i="51"/>
  <c r="P33" i="51"/>
  <c r="P32" i="51"/>
  <c r="P31" i="51"/>
  <c r="P30" i="51"/>
  <c r="P29" i="51"/>
  <c r="P28" i="51"/>
  <c r="P27" i="51"/>
  <c r="P26" i="51"/>
  <c r="P25" i="51"/>
  <c r="P24" i="51"/>
  <c r="P23" i="51"/>
  <c r="P22" i="51"/>
  <c r="P21" i="51"/>
  <c r="P20" i="51"/>
  <c r="P516" i="50"/>
  <c r="P515" i="50"/>
  <c r="P514" i="50"/>
  <c r="P513" i="50"/>
  <c r="P512" i="50"/>
  <c r="P511" i="50"/>
  <c r="P510" i="50"/>
  <c r="P509" i="50"/>
  <c r="P508" i="50"/>
  <c r="P507" i="50"/>
  <c r="P506" i="50"/>
  <c r="P505" i="50"/>
  <c r="P504" i="50"/>
  <c r="P503" i="50"/>
  <c r="P502" i="50"/>
  <c r="P501" i="50"/>
  <c r="P500" i="50"/>
  <c r="P499" i="50"/>
  <c r="P498" i="50"/>
  <c r="P497" i="50"/>
  <c r="P496" i="50"/>
  <c r="P495" i="50"/>
  <c r="P494" i="50"/>
  <c r="P493" i="50"/>
  <c r="P492" i="50"/>
  <c r="P491" i="50"/>
  <c r="P490" i="50"/>
  <c r="P489" i="50"/>
  <c r="P488" i="50"/>
  <c r="P487" i="50"/>
  <c r="P486" i="50"/>
  <c r="P485" i="50"/>
  <c r="P484" i="50"/>
  <c r="P483" i="50"/>
  <c r="P482" i="50"/>
  <c r="P481" i="50"/>
  <c r="P480" i="50"/>
  <c r="P479" i="50"/>
  <c r="P478" i="50"/>
  <c r="P477" i="50"/>
  <c r="P476" i="50"/>
  <c r="P475" i="50"/>
  <c r="P474" i="50"/>
  <c r="P473" i="50"/>
  <c r="P472" i="50"/>
  <c r="P471" i="50"/>
  <c r="P470" i="50"/>
  <c r="P469" i="50"/>
  <c r="P468" i="50"/>
  <c r="P467" i="50"/>
  <c r="P466" i="50"/>
  <c r="P465" i="50"/>
  <c r="P464" i="50"/>
  <c r="P463" i="50"/>
  <c r="P462" i="50"/>
  <c r="P461" i="50"/>
  <c r="P460" i="50"/>
  <c r="P459" i="50"/>
  <c r="P458" i="50"/>
  <c r="P457" i="50"/>
  <c r="P456" i="50"/>
  <c r="P455" i="50"/>
  <c r="P454" i="50"/>
  <c r="P453" i="50"/>
  <c r="P452" i="50"/>
  <c r="P451" i="50"/>
  <c r="P450" i="50"/>
  <c r="P449" i="50"/>
  <c r="P448" i="50"/>
  <c r="P447" i="50"/>
  <c r="P446" i="50"/>
  <c r="P445" i="50"/>
  <c r="P444" i="50"/>
  <c r="P443" i="50"/>
  <c r="P442" i="50"/>
  <c r="P441" i="50"/>
  <c r="P440" i="50"/>
  <c r="P439" i="50"/>
  <c r="P438" i="50"/>
  <c r="P437" i="50"/>
  <c r="P436" i="50"/>
  <c r="P435" i="50"/>
  <c r="P434" i="50"/>
  <c r="P433" i="50"/>
  <c r="P432" i="50"/>
  <c r="P431" i="50"/>
  <c r="P430" i="50"/>
  <c r="P429" i="50"/>
  <c r="P428" i="50"/>
  <c r="P427" i="50"/>
  <c r="P426" i="50"/>
  <c r="P425" i="50"/>
  <c r="P424" i="50"/>
  <c r="P423" i="50"/>
  <c r="P422" i="50"/>
  <c r="P421" i="50"/>
  <c r="P420" i="50"/>
  <c r="P419" i="50"/>
  <c r="P418" i="50"/>
  <c r="P417" i="50"/>
  <c r="P416" i="50"/>
  <c r="P415" i="50"/>
  <c r="P414" i="50"/>
  <c r="P413" i="50"/>
  <c r="P412" i="50"/>
  <c r="P411" i="50"/>
  <c r="P410" i="50"/>
  <c r="P409" i="50"/>
  <c r="P408" i="50"/>
  <c r="P407" i="50"/>
  <c r="P406" i="50"/>
  <c r="P405" i="50"/>
  <c r="P404" i="50"/>
  <c r="P403" i="50"/>
  <c r="P402" i="50"/>
  <c r="P401" i="50"/>
  <c r="P400" i="50"/>
  <c r="P399" i="50"/>
  <c r="P398" i="50"/>
  <c r="P397" i="50"/>
  <c r="P396" i="50"/>
  <c r="P395" i="50"/>
  <c r="P394" i="50"/>
  <c r="P393" i="50"/>
  <c r="P392" i="50"/>
  <c r="P391" i="50"/>
  <c r="P390" i="50"/>
  <c r="P389" i="50"/>
  <c r="P388" i="50"/>
  <c r="P387" i="50"/>
  <c r="P386" i="50"/>
  <c r="P385" i="50"/>
  <c r="P384" i="50"/>
  <c r="P383" i="50"/>
  <c r="P382" i="50"/>
  <c r="P381" i="50"/>
  <c r="P380" i="50"/>
  <c r="P379" i="50"/>
  <c r="P378" i="50"/>
  <c r="P377" i="50"/>
  <c r="P376" i="50"/>
  <c r="P375" i="50"/>
  <c r="P374" i="50"/>
  <c r="P373" i="50"/>
  <c r="P372" i="50"/>
  <c r="P371" i="50"/>
  <c r="P370" i="50"/>
  <c r="P369" i="50"/>
  <c r="P368" i="50"/>
  <c r="P367" i="50"/>
  <c r="P366" i="50"/>
  <c r="P365" i="50"/>
  <c r="P364" i="50"/>
  <c r="P363" i="50"/>
  <c r="P362" i="50"/>
  <c r="P361" i="50"/>
  <c r="P360" i="50"/>
  <c r="P359" i="50"/>
  <c r="P358" i="50"/>
  <c r="P357" i="50"/>
  <c r="P356" i="50"/>
  <c r="P355" i="50"/>
  <c r="P354" i="50"/>
  <c r="P353" i="50"/>
  <c r="P352" i="50"/>
  <c r="P351" i="50"/>
  <c r="P350" i="50"/>
  <c r="P349" i="50"/>
  <c r="P348" i="50"/>
  <c r="P347" i="50"/>
  <c r="P346" i="50"/>
  <c r="P345" i="50"/>
  <c r="P344" i="50"/>
  <c r="P343" i="50"/>
  <c r="P342" i="50"/>
  <c r="P341" i="50"/>
  <c r="P340" i="50"/>
  <c r="P339" i="50"/>
  <c r="P338" i="50"/>
  <c r="P337" i="50"/>
  <c r="P336" i="50"/>
  <c r="P335" i="50"/>
  <c r="P334" i="50"/>
  <c r="P333" i="50"/>
  <c r="P332" i="50"/>
  <c r="P331" i="50"/>
  <c r="P330" i="50"/>
  <c r="P329" i="50"/>
  <c r="P328" i="50"/>
  <c r="P327" i="50"/>
  <c r="P326" i="50"/>
  <c r="P325" i="50"/>
  <c r="P324" i="50"/>
  <c r="P323" i="50"/>
  <c r="P322" i="50"/>
  <c r="P321" i="50"/>
  <c r="P320" i="50"/>
  <c r="P319" i="50"/>
  <c r="P318" i="50"/>
  <c r="P317" i="50"/>
  <c r="P316" i="50"/>
  <c r="P315" i="50"/>
  <c r="P314" i="50"/>
  <c r="P313" i="50"/>
  <c r="P312" i="50"/>
  <c r="P311" i="50"/>
  <c r="P310" i="50"/>
  <c r="P309" i="50"/>
  <c r="P308" i="50"/>
  <c r="P307" i="50"/>
  <c r="P306" i="50"/>
  <c r="P305" i="50"/>
  <c r="P304" i="50"/>
  <c r="P303" i="50"/>
  <c r="P302" i="50"/>
  <c r="P301" i="50"/>
  <c r="P300" i="50"/>
  <c r="P299" i="50"/>
  <c r="P298" i="50"/>
  <c r="P297" i="50"/>
  <c r="P296" i="50"/>
  <c r="P295" i="50"/>
  <c r="P294" i="50"/>
  <c r="P293" i="50"/>
  <c r="P292" i="50"/>
  <c r="P291" i="50"/>
  <c r="P290" i="50"/>
  <c r="P289" i="50"/>
  <c r="P288" i="50"/>
  <c r="P287" i="50"/>
  <c r="P286" i="50"/>
  <c r="P285" i="50"/>
  <c r="P284" i="50"/>
  <c r="P283" i="50"/>
  <c r="P282" i="50"/>
  <c r="P281" i="50"/>
  <c r="P280" i="50"/>
  <c r="P279" i="50"/>
  <c r="P278" i="50"/>
  <c r="P277" i="50"/>
  <c r="P276" i="50"/>
  <c r="P275" i="50"/>
  <c r="P274" i="50"/>
  <c r="P273" i="50"/>
  <c r="P272" i="50"/>
  <c r="P271" i="50"/>
  <c r="P270" i="50"/>
  <c r="P269" i="50"/>
  <c r="P268" i="50"/>
  <c r="P267" i="50"/>
  <c r="P266" i="50"/>
  <c r="P265" i="50"/>
  <c r="P264" i="50"/>
  <c r="P263" i="50"/>
  <c r="P262" i="50"/>
  <c r="P261" i="50"/>
  <c r="P260" i="50"/>
  <c r="P259" i="50"/>
  <c r="P258" i="50"/>
  <c r="P257" i="50"/>
  <c r="P256" i="50"/>
  <c r="P255" i="50"/>
  <c r="P254" i="50"/>
  <c r="P253" i="50"/>
  <c r="P252" i="50"/>
  <c r="P251" i="50"/>
  <c r="P250" i="50"/>
  <c r="P249" i="50"/>
  <c r="P248" i="50"/>
  <c r="P247" i="50"/>
  <c r="P246" i="50"/>
  <c r="P245" i="50"/>
  <c r="P244" i="50"/>
  <c r="P243" i="50"/>
  <c r="P242" i="50"/>
  <c r="P241" i="50"/>
  <c r="P240" i="50"/>
  <c r="P239" i="50"/>
  <c r="P238" i="50"/>
  <c r="P237" i="50"/>
  <c r="P236" i="50"/>
  <c r="P235" i="50"/>
  <c r="P234" i="50"/>
  <c r="P233" i="50"/>
  <c r="P232" i="50"/>
  <c r="P231" i="50"/>
  <c r="P230" i="50"/>
  <c r="P229" i="50"/>
  <c r="P228" i="50"/>
  <c r="P227" i="50"/>
  <c r="P226" i="50"/>
  <c r="P225" i="50"/>
  <c r="P224" i="50"/>
  <c r="P223" i="50"/>
  <c r="P222" i="50"/>
  <c r="P221" i="50"/>
  <c r="P220" i="50"/>
  <c r="P219" i="50"/>
  <c r="P218" i="50"/>
  <c r="P217" i="50"/>
  <c r="P216" i="50"/>
  <c r="P215" i="50"/>
  <c r="P214" i="50"/>
  <c r="P213" i="50"/>
  <c r="P212" i="50"/>
  <c r="P211" i="50"/>
  <c r="P210" i="50"/>
  <c r="P209" i="50"/>
  <c r="P208" i="50"/>
  <c r="P207" i="50"/>
  <c r="P206" i="50"/>
  <c r="P205" i="50"/>
  <c r="P204" i="50"/>
  <c r="P203" i="50"/>
  <c r="P202" i="50"/>
  <c r="P201" i="50"/>
  <c r="P200" i="50"/>
  <c r="P199" i="50"/>
  <c r="P198" i="50"/>
  <c r="P197" i="50"/>
  <c r="P196" i="50"/>
  <c r="P195" i="50"/>
  <c r="P194" i="50"/>
  <c r="P193" i="50"/>
  <c r="P192" i="50"/>
  <c r="P191" i="50"/>
  <c r="P190" i="50"/>
  <c r="P189" i="50"/>
  <c r="P188" i="50"/>
  <c r="P187" i="50"/>
  <c r="P186" i="50"/>
  <c r="P185" i="50"/>
  <c r="P184" i="50"/>
  <c r="P183" i="50"/>
  <c r="P182" i="50"/>
  <c r="P181" i="50"/>
  <c r="P180" i="50"/>
  <c r="P179" i="50"/>
  <c r="P178" i="50"/>
  <c r="P177" i="50"/>
  <c r="P176" i="50"/>
  <c r="P175" i="50"/>
  <c r="P174" i="50"/>
  <c r="P173" i="50"/>
  <c r="P172" i="50"/>
  <c r="P171" i="50"/>
  <c r="P170" i="50"/>
  <c r="P169" i="50"/>
  <c r="P168" i="50"/>
  <c r="P167" i="50"/>
  <c r="P166" i="50"/>
  <c r="P165" i="50"/>
  <c r="P164" i="50"/>
  <c r="P163" i="50"/>
  <c r="P162" i="50"/>
  <c r="P161" i="50"/>
  <c r="P160" i="50"/>
  <c r="P159" i="50"/>
  <c r="P158" i="50"/>
  <c r="P157" i="50"/>
  <c r="P156" i="50"/>
  <c r="P155" i="50"/>
  <c r="P154" i="50"/>
  <c r="P153" i="50"/>
  <c r="P152" i="50"/>
  <c r="P151" i="50"/>
  <c r="P150" i="50"/>
  <c r="P149" i="50"/>
  <c r="P148" i="50"/>
  <c r="P147" i="50"/>
  <c r="P146" i="50"/>
  <c r="P145" i="50"/>
  <c r="P144" i="50"/>
  <c r="P143" i="50"/>
  <c r="P142" i="50"/>
  <c r="P141" i="50"/>
  <c r="P140" i="50"/>
  <c r="P139" i="50"/>
  <c r="P138" i="50"/>
  <c r="P137" i="50"/>
  <c r="P136" i="50"/>
  <c r="P135" i="50"/>
  <c r="P134" i="50"/>
  <c r="P133" i="50"/>
  <c r="P132" i="50"/>
  <c r="P131" i="50"/>
  <c r="P130" i="50"/>
  <c r="P129" i="50"/>
  <c r="P128" i="50"/>
  <c r="P127" i="50"/>
  <c r="P126" i="50"/>
  <c r="P125" i="50"/>
  <c r="P124" i="50"/>
  <c r="P123" i="50"/>
  <c r="P122" i="50"/>
  <c r="P121" i="50"/>
  <c r="P120" i="50"/>
  <c r="P119" i="50"/>
  <c r="P118" i="50"/>
  <c r="P117" i="50"/>
  <c r="P116" i="50"/>
  <c r="P115" i="50"/>
  <c r="P114" i="50"/>
  <c r="P113" i="50"/>
  <c r="P112" i="50"/>
  <c r="P111" i="50"/>
  <c r="P110" i="50"/>
  <c r="P109" i="50"/>
  <c r="P108" i="50"/>
  <c r="P107" i="50"/>
  <c r="P106" i="50"/>
  <c r="P105" i="50"/>
  <c r="P104" i="50"/>
  <c r="P103" i="50"/>
  <c r="P102" i="50"/>
  <c r="P101" i="50"/>
  <c r="P100" i="50"/>
  <c r="P99" i="50"/>
  <c r="P98" i="50"/>
  <c r="P97" i="50"/>
  <c r="P96" i="50"/>
  <c r="P95" i="50"/>
  <c r="P94" i="50"/>
  <c r="P93" i="50"/>
  <c r="P92" i="50"/>
  <c r="P91" i="50"/>
  <c r="P90" i="50"/>
  <c r="P89" i="50"/>
  <c r="P88" i="50"/>
  <c r="P87" i="50"/>
  <c r="P86" i="50"/>
  <c r="P85" i="50"/>
  <c r="P84" i="50"/>
  <c r="P83" i="50"/>
  <c r="P82" i="50"/>
  <c r="P81" i="50"/>
  <c r="P80" i="50"/>
  <c r="P79" i="50"/>
  <c r="P78" i="50"/>
  <c r="P77" i="50"/>
  <c r="P76" i="50"/>
  <c r="P75" i="50"/>
  <c r="P74" i="50"/>
  <c r="P73" i="50"/>
  <c r="P72" i="50"/>
  <c r="P71" i="50"/>
  <c r="P70" i="50"/>
  <c r="P69" i="50"/>
  <c r="P68" i="50"/>
  <c r="P67" i="50"/>
  <c r="P66" i="50"/>
  <c r="P65" i="50"/>
  <c r="P64" i="50"/>
  <c r="P63" i="50"/>
  <c r="P62" i="50"/>
  <c r="P61" i="50"/>
  <c r="P60" i="50"/>
  <c r="P59" i="50"/>
  <c r="P58" i="50"/>
  <c r="P57" i="50"/>
  <c r="P56" i="50"/>
  <c r="P55" i="50"/>
  <c r="P54" i="50"/>
  <c r="P53" i="50"/>
  <c r="P52" i="50"/>
  <c r="P51" i="50"/>
  <c r="P50" i="50"/>
  <c r="P49" i="50"/>
  <c r="P48" i="50"/>
  <c r="P47" i="50"/>
  <c r="P46" i="50"/>
  <c r="P45" i="50"/>
  <c r="P44" i="50"/>
  <c r="P43" i="50"/>
  <c r="P42" i="50"/>
  <c r="P41" i="50"/>
  <c r="P40" i="50"/>
  <c r="P39" i="50"/>
  <c r="P38" i="50"/>
  <c r="P37" i="50"/>
  <c r="P36" i="50"/>
  <c r="P35" i="50"/>
  <c r="P34" i="50"/>
  <c r="P33" i="50"/>
  <c r="P32" i="50"/>
  <c r="P31" i="50"/>
  <c r="P30" i="50"/>
  <c r="P29" i="50"/>
  <c r="P28" i="50"/>
  <c r="P27" i="50"/>
  <c r="P26" i="50"/>
  <c r="P25" i="50"/>
  <c r="P24" i="50"/>
  <c r="P23" i="50"/>
  <c r="P22" i="50"/>
  <c r="P21" i="50"/>
  <c r="P20" i="50"/>
  <c r="P516" i="49"/>
  <c r="P515" i="49"/>
  <c r="P514" i="49"/>
  <c r="P513" i="49"/>
  <c r="P512" i="49"/>
  <c r="P511" i="49"/>
  <c r="P510" i="49"/>
  <c r="P509" i="49"/>
  <c r="P508" i="49"/>
  <c r="P507" i="49"/>
  <c r="P506" i="49"/>
  <c r="P505" i="49"/>
  <c r="P504" i="49"/>
  <c r="P503" i="49"/>
  <c r="P502" i="49"/>
  <c r="P501" i="49"/>
  <c r="P500" i="49"/>
  <c r="P499" i="49"/>
  <c r="P498" i="49"/>
  <c r="P497" i="49"/>
  <c r="P496" i="49"/>
  <c r="P495" i="49"/>
  <c r="P494" i="49"/>
  <c r="P493" i="49"/>
  <c r="P492" i="49"/>
  <c r="P491" i="49"/>
  <c r="P490" i="49"/>
  <c r="P489" i="49"/>
  <c r="P488" i="49"/>
  <c r="P487" i="49"/>
  <c r="P486" i="49"/>
  <c r="P485" i="49"/>
  <c r="P484" i="49"/>
  <c r="P483" i="49"/>
  <c r="P482" i="49"/>
  <c r="P481" i="49"/>
  <c r="P480" i="49"/>
  <c r="P479" i="49"/>
  <c r="P478" i="49"/>
  <c r="P477" i="49"/>
  <c r="P476" i="49"/>
  <c r="P475" i="49"/>
  <c r="P474" i="49"/>
  <c r="P473" i="49"/>
  <c r="P472" i="49"/>
  <c r="P471" i="49"/>
  <c r="P470" i="49"/>
  <c r="P469" i="49"/>
  <c r="P468" i="49"/>
  <c r="P467" i="49"/>
  <c r="P466" i="49"/>
  <c r="P465" i="49"/>
  <c r="P464" i="49"/>
  <c r="P463" i="49"/>
  <c r="P462" i="49"/>
  <c r="P461" i="49"/>
  <c r="P460" i="49"/>
  <c r="P459" i="49"/>
  <c r="P458" i="49"/>
  <c r="P457" i="49"/>
  <c r="P456" i="49"/>
  <c r="P455" i="49"/>
  <c r="P454" i="49"/>
  <c r="P453" i="49"/>
  <c r="P452" i="49"/>
  <c r="P451" i="49"/>
  <c r="P450" i="49"/>
  <c r="P449" i="49"/>
  <c r="P448" i="49"/>
  <c r="P447" i="49"/>
  <c r="P446" i="49"/>
  <c r="P445" i="49"/>
  <c r="P444" i="49"/>
  <c r="P443" i="49"/>
  <c r="P442" i="49"/>
  <c r="P441" i="49"/>
  <c r="P440" i="49"/>
  <c r="P439" i="49"/>
  <c r="P438" i="49"/>
  <c r="P437" i="49"/>
  <c r="P436" i="49"/>
  <c r="P435" i="49"/>
  <c r="P434" i="49"/>
  <c r="P433" i="49"/>
  <c r="P432" i="49"/>
  <c r="P431" i="49"/>
  <c r="P430" i="49"/>
  <c r="P429" i="49"/>
  <c r="P428" i="49"/>
  <c r="P427" i="49"/>
  <c r="P426" i="49"/>
  <c r="P425" i="49"/>
  <c r="P424" i="49"/>
  <c r="P423" i="49"/>
  <c r="P422" i="49"/>
  <c r="P421" i="49"/>
  <c r="P420" i="49"/>
  <c r="P419" i="49"/>
  <c r="P418" i="49"/>
  <c r="P417" i="49"/>
  <c r="P416" i="49"/>
  <c r="P415" i="49"/>
  <c r="P414" i="49"/>
  <c r="P413" i="49"/>
  <c r="P412" i="49"/>
  <c r="P411" i="49"/>
  <c r="P410" i="49"/>
  <c r="P409" i="49"/>
  <c r="P408" i="49"/>
  <c r="P407" i="49"/>
  <c r="P406" i="49"/>
  <c r="P405" i="49"/>
  <c r="P404" i="49"/>
  <c r="P403" i="49"/>
  <c r="P402" i="49"/>
  <c r="P401" i="49"/>
  <c r="P400" i="49"/>
  <c r="P399" i="49"/>
  <c r="P398" i="49"/>
  <c r="P397" i="49"/>
  <c r="P396" i="49"/>
  <c r="P395" i="49"/>
  <c r="P394" i="49"/>
  <c r="P393" i="49"/>
  <c r="P392" i="49"/>
  <c r="P391" i="49"/>
  <c r="P390" i="49"/>
  <c r="P389" i="49"/>
  <c r="P388" i="49"/>
  <c r="P387" i="49"/>
  <c r="P386" i="49"/>
  <c r="P385" i="49"/>
  <c r="P384" i="49"/>
  <c r="P383" i="49"/>
  <c r="P382" i="49"/>
  <c r="P381" i="49"/>
  <c r="P380" i="49"/>
  <c r="P379" i="49"/>
  <c r="P378" i="49"/>
  <c r="P377" i="49"/>
  <c r="P376" i="49"/>
  <c r="P375" i="49"/>
  <c r="P374" i="49"/>
  <c r="P373" i="49"/>
  <c r="P372" i="49"/>
  <c r="P371" i="49"/>
  <c r="P370" i="49"/>
  <c r="P369" i="49"/>
  <c r="P368" i="49"/>
  <c r="P367" i="49"/>
  <c r="P366" i="49"/>
  <c r="P365" i="49"/>
  <c r="P364" i="49"/>
  <c r="P363" i="49"/>
  <c r="P362" i="49"/>
  <c r="P361" i="49"/>
  <c r="P360" i="49"/>
  <c r="P359" i="49"/>
  <c r="P358" i="49"/>
  <c r="P357" i="49"/>
  <c r="P356" i="49"/>
  <c r="P355" i="49"/>
  <c r="P354" i="49"/>
  <c r="P353" i="49"/>
  <c r="P352" i="49"/>
  <c r="P351" i="49"/>
  <c r="P350" i="49"/>
  <c r="P349" i="49"/>
  <c r="P348" i="49"/>
  <c r="P347" i="49"/>
  <c r="P346" i="49"/>
  <c r="P345" i="49"/>
  <c r="P344" i="49"/>
  <c r="P343" i="49"/>
  <c r="P342" i="49"/>
  <c r="P341" i="49"/>
  <c r="P340" i="49"/>
  <c r="P339" i="49"/>
  <c r="P338" i="49"/>
  <c r="P337" i="49"/>
  <c r="P336" i="49"/>
  <c r="P335" i="49"/>
  <c r="P334" i="49"/>
  <c r="P333" i="49"/>
  <c r="P332" i="49"/>
  <c r="P331" i="49"/>
  <c r="P330" i="49"/>
  <c r="P329" i="49"/>
  <c r="P328" i="49"/>
  <c r="P327" i="49"/>
  <c r="P326" i="49"/>
  <c r="P325" i="49"/>
  <c r="P324" i="49"/>
  <c r="P323" i="49"/>
  <c r="P322" i="49"/>
  <c r="P321" i="49"/>
  <c r="P320" i="49"/>
  <c r="P319" i="49"/>
  <c r="P318" i="49"/>
  <c r="P317" i="49"/>
  <c r="P316" i="49"/>
  <c r="P315" i="49"/>
  <c r="P314" i="49"/>
  <c r="P313" i="49"/>
  <c r="P312" i="49"/>
  <c r="P311" i="49"/>
  <c r="P310" i="49"/>
  <c r="P309" i="49"/>
  <c r="P308" i="49"/>
  <c r="P307" i="49"/>
  <c r="P306" i="49"/>
  <c r="P305" i="49"/>
  <c r="P304" i="49"/>
  <c r="P303" i="49"/>
  <c r="P302" i="49"/>
  <c r="P301" i="49"/>
  <c r="P300" i="49"/>
  <c r="P299" i="49"/>
  <c r="P298" i="49"/>
  <c r="P297" i="49"/>
  <c r="P296" i="49"/>
  <c r="P295" i="49"/>
  <c r="P294" i="49"/>
  <c r="P293" i="49"/>
  <c r="P292" i="49"/>
  <c r="P291" i="49"/>
  <c r="P290" i="49"/>
  <c r="P289" i="49"/>
  <c r="P288" i="49"/>
  <c r="P287" i="49"/>
  <c r="P286" i="49"/>
  <c r="P285" i="49"/>
  <c r="P284" i="49"/>
  <c r="P283" i="49"/>
  <c r="P282" i="49"/>
  <c r="P281" i="49"/>
  <c r="P280" i="49"/>
  <c r="P279" i="49"/>
  <c r="P278" i="49"/>
  <c r="P277" i="49"/>
  <c r="P276" i="49"/>
  <c r="P275" i="49"/>
  <c r="P274" i="49"/>
  <c r="P273" i="49"/>
  <c r="P272" i="49"/>
  <c r="P271" i="49"/>
  <c r="P270" i="49"/>
  <c r="P269" i="49"/>
  <c r="P268" i="49"/>
  <c r="P267" i="49"/>
  <c r="P266" i="49"/>
  <c r="P265" i="49"/>
  <c r="P264" i="49"/>
  <c r="P263" i="49"/>
  <c r="P262" i="49"/>
  <c r="P261" i="49"/>
  <c r="P260" i="49"/>
  <c r="P259" i="49"/>
  <c r="P258" i="49"/>
  <c r="P257" i="49"/>
  <c r="P256" i="49"/>
  <c r="P255" i="49"/>
  <c r="P254" i="49"/>
  <c r="P253" i="49"/>
  <c r="P252" i="49"/>
  <c r="P251" i="49"/>
  <c r="P250" i="49"/>
  <c r="P249" i="49"/>
  <c r="P248" i="49"/>
  <c r="P247" i="49"/>
  <c r="P246" i="49"/>
  <c r="P245" i="49"/>
  <c r="P244" i="49"/>
  <c r="P243" i="49"/>
  <c r="P242" i="49"/>
  <c r="P241" i="49"/>
  <c r="P240" i="49"/>
  <c r="P239" i="49"/>
  <c r="P238" i="49"/>
  <c r="P237" i="49"/>
  <c r="P236" i="49"/>
  <c r="P235" i="49"/>
  <c r="P234" i="49"/>
  <c r="P233" i="49"/>
  <c r="P232" i="49"/>
  <c r="P231" i="49"/>
  <c r="P230" i="49"/>
  <c r="P229" i="49"/>
  <c r="P228" i="49"/>
  <c r="P227" i="49"/>
  <c r="P226" i="49"/>
  <c r="P225" i="49"/>
  <c r="P224" i="49"/>
  <c r="P223" i="49"/>
  <c r="P222" i="49"/>
  <c r="P221" i="49"/>
  <c r="P220" i="49"/>
  <c r="P219" i="49"/>
  <c r="P218" i="49"/>
  <c r="P217" i="49"/>
  <c r="P216" i="49"/>
  <c r="P215" i="49"/>
  <c r="P214" i="49"/>
  <c r="P213" i="49"/>
  <c r="P212" i="49"/>
  <c r="P211" i="49"/>
  <c r="P210" i="49"/>
  <c r="P209" i="49"/>
  <c r="P208" i="49"/>
  <c r="P207" i="49"/>
  <c r="P206" i="49"/>
  <c r="P205" i="49"/>
  <c r="P204" i="49"/>
  <c r="P203" i="49"/>
  <c r="P202" i="49"/>
  <c r="P201" i="49"/>
  <c r="P200" i="49"/>
  <c r="P199" i="49"/>
  <c r="P198" i="49"/>
  <c r="P197" i="49"/>
  <c r="P196" i="49"/>
  <c r="P195" i="49"/>
  <c r="P194" i="49"/>
  <c r="P193" i="49"/>
  <c r="P192" i="49"/>
  <c r="P191" i="49"/>
  <c r="P190" i="49"/>
  <c r="P189" i="49"/>
  <c r="P188" i="49"/>
  <c r="P187" i="49"/>
  <c r="P186" i="49"/>
  <c r="P185" i="49"/>
  <c r="P184" i="49"/>
  <c r="P183" i="49"/>
  <c r="P182" i="49"/>
  <c r="P181" i="49"/>
  <c r="P180" i="49"/>
  <c r="P179" i="49"/>
  <c r="P178" i="49"/>
  <c r="P177" i="49"/>
  <c r="P176" i="49"/>
  <c r="P175" i="49"/>
  <c r="P174" i="49"/>
  <c r="P173" i="49"/>
  <c r="P172" i="49"/>
  <c r="P171" i="49"/>
  <c r="P170" i="49"/>
  <c r="P169" i="49"/>
  <c r="P168" i="49"/>
  <c r="P167" i="49"/>
  <c r="P166" i="49"/>
  <c r="P165" i="49"/>
  <c r="P164" i="49"/>
  <c r="P163" i="49"/>
  <c r="P162" i="49"/>
  <c r="P161" i="49"/>
  <c r="P160" i="49"/>
  <c r="P159" i="49"/>
  <c r="P158" i="49"/>
  <c r="P157" i="49"/>
  <c r="P156" i="49"/>
  <c r="P155" i="49"/>
  <c r="P154" i="49"/>
  <c r="P153" i="49"/>
  <c r="P152" i="49"/>
  <c r="P151" i="49"/>
  <c r="P150" i="49"/>
  <c r="P149" i="49"/>
  <c r="P148" i="49"/>
  <c r="P147" i="49"/>
  <c r="P146" i="49"/>
  <c r="P145" i="49"/>
  <c r="P144" i="49"/>
  <c r="P143" i="49"/>
  <c r="P142" i="49"/>
  <c r="P141" i="49"/>
  <c r="P140" i="49"/>
  <c r="P139" i="49"/>
  <c r="P138" i="49"/>
  <c r="P137" i="49"/>
  <c r="P136" i="49"/>
  <c r="P135" i="49"/>
  <c r="P134" i="49"/>
  <c r="P133" i="49"/>
  <c r="P132" i="49"/>
  <c r="P131" i="49"/>
  <c r="P130" i="49"/>
  <c r="P129" i="49"/>
  <c r="P128" i="49"/>
  <c r="P127" i="49"/>
  <c r="P126" i="49"/>
  <c r="P125" i="49"/>
  <c r="P124" i="49"/>
  <c r="P123" i="49"/>
  <c r="P122" i="49"/>
  <c r="P121" i="49"/>
  <c r="P120" i="49"/>
  <c r="P119" i="49"/>
  <c r="P118" i="49"/>
  <c r="P117" i="49"/>
  <c r="P116" i="49"/>
  <c r="P115" i="49"/>
  <c r="P114" i="49"/>
  <c r="P113" i="49"/>
  <c r="P112" i="49"/>
  <c r="P111" i="49"/>
  <c r="P110" i="49"/>
  <c r="P109" i="49"/>
  <c r="P108" i="49"/>
  <c r="P107" i="49"/>
  <c r="P106" i="49"/>
  <c r="P105" i="49"/>
  <c r="P104" i="49"/>
  <c r="P103" i="49"/>
  <c r="P102" i="49"/>
  <c r="P101" i="49"/>
  <c r="P100" i="49"/>
  <c r="P99" i="49"/>
  <c r="P98" i="49"/>
  <c r="P97" i="49"/>
  <c r="P96" i="49"/>
  <c r="P95" i="49"/>
  <c r="P94" i="49"/>
  <c r="P93" i="49"/>
  <c r="P92" i="49"/>
  <c r="P91" i="49"/>
  <c r="P90" i="49"/>
  <c r="P89" i="49"/>
  <c r="P88" i="49"/>
  <c r="P87" i="49"/>
  <c r="P86" i="49"/>
  <c r="P85" i="49"/>
  <c r="P84" i="49"/>
  <c r="P83" i="49"/>
  <c r="P82" i="49"/>
  <c r="P81" i="49"/>
  <c r="P80" i="49"/>
  <c r="P79" i="49"/>
  <c r="P78" i="49"/>
  <c r="P77" i="49"/>
  <c r="P76" i="49"/>
  <c r="P75" i="49"/>
  <c r="P74" i="49"/>
  <c r="P73" i="49"/>
  <c r="P72" i="49"/>
  <c r="P71" i="49"/>
  <c r="P70" i="49"/>
  <c r="P69" i="49"/>
  <c r="P68" i="49"/>
  <c r="P67" i="49"/>
  <c r="P66" i="49"/>
  <c r="P65" i="49"/>
  <c r="P64" i="49"/>
  <c r="P63" i="49"/>
  <c r="P62" i="49"/>
  <c r="P61" i="49"/>
  <c r="P60" i="49"/>
  <c r="P59" i="49"/>
  <c r="P58" i="49"/>
  <c r="P57" i="49"/>
  <c r="P56" i="49"/>
  <c r="P55" i="49"/>
  <c r="P54" i="49"/>
  <c r="P53" i="49"/>
  <c r="P52" i="49"/>
  <c r="P51" i="49"/>
  <c r="P50" i="49"/>
  <c r="P49" i="49"/>
  <c r="P48" i="49"/>
  <c r="P47" i="49"/>
  <c r="P46" i="49"/>
  <c r="P45" i="49"/>
  <c r="P44" i="49"/>
  <c r="P43" i="49"/>
  <c r="P42" i="49"/>
  <c r="P41" i="49"/>
  <c r="P40" i="49"/>
  <c r="P39" i="49"/>
  <c r="P38" i="49"/>
  <c r="P37" i="49"/>
  <c r="P36" i="49"/>
  <c r="P35" i="49"/>
  <c r="P34" i="49"/>
  <c r="P33" i="49"/>
  <c r="P32" i="49"/>
  <c r="P31" i="49"/>
  <c r="P30" i="49"/>
  <c r="P29" i="49"/>
  <c r="P28" i="49"/>
  <c r="P27" i="49"/>
  <c r="P26" i="49"/>
  <c r="P25" i="49"/>
  <c r="P24" i="49"/>
  <c r="P23" i="49"/>
  <c r="P22" i="49"/>
  <c r="P21" i="49"/>
  <c r="P20" i="49"/>
  <c r="P516" i="48"/>
  <c r="P515" i="48"/>
  <c r="P514" i="48"/>
  <c r="P513" i="48"/>
  <c r="P512" i="48"/>
  <c r="P511" i="48"/>
  <c r="P510" i="48"/>
  <c r="P509" i="48"/>
  <c r="P508" i="48"/>
  <c r="P507" i="48"/>
  <c r="P506" i="48"/>
  <c r="P505" i="48"/>
  <c r="P504" i="48"/>
  <c r="P503" i="48"/>
  <c r="P502" i="48"/>
  <c r="P501" i="48"/>
  <c r="P500" i="48"/>
  <c r="P499" i="48"/>
  <c r="P498" i="48"/>
  <c r="P497" i="48"/>
  <c r="P496" i="48"/>
  <c r="P495" i="48"/>
  <c r="P494" i="48"/>
  <c r="P493" i="48"/>
  <c r="P492" i="48"/>
  <c r="P491" i="48"/>
  <c r="P490" i="48"/>
  <c r="P489" i="48"/>
  <c r="P488" i="48"/>
  <c r="P487" i="48"/>
  <c r="P486" i="48"/>
  <c r="P485" i="48"/>
  <c r="P484" i="48"/>
  <c r="P483" i="48"/>
  <c r="P482" i="48"/>
  <c r="P481" i="48"/>
  <c r="P480" i="48"/>
  <c r="P479" i="48"/>
  <c r="P478" i="48"/>
  <c r="P477" i="48"/>
  <c r="P476" i="48"/>
  <c r="P475" i="48"/>
  <c r="P474" i="48"/>
  <c r="P473" i="48"/>
  <c r="P472" i="48"/>
  <c r="P471" i="48"/>
  <c r="P470" i="48"/>
  <c r="P469" i="48"/>
  <c r="P468" i="48"/>
  <c r="P467" i="48"/>
  <c r="P466" i="48"/>
  <c r="P465" i="48"/>
  <c r="P464" i="48"/>
  <c r="P463" i="48"/>
  <c r="P462" i="48"/>
  <c r="P461" i="48"/>
  <c r="P460" i="48"/>
  <c r="P459" i="48"/>
  <c r="P458" i="48"/>
  <c r="P457" i="48"/>
  <c r="P456" i="48"/>
  <c r="P455" i="48"/>
  <c r="P454" i="48"/>
  <c r="P453" i="48"/>
  <c r="P452" i="48"/>
  <c r="P451" i="48"/>
  <c r="P450" i="48"/>
  <c r="P449" i="48"/>
  <c r="P448" i="48"/>
  <c r="P447" i="48"/>
  <c r="P446" i="48"/>
  <c r="P445" i="48"/>
  <c r="P444" i="48"/>
  <c r="P443" i="48"/>
  <c r="P442" i="48"/>
  <c r="P441" i="48"/>
  <c r="P440" i="48"/>
  <c r="P439" i="48"/>
  <c r="P438" i="48"/>
  <c r="P437" i="48"/>
  <c r="P436" i="48"/>
  <c r="P435" i="48"/>
  <c r="P434" i="48"/>
  <c r="P433" i="48"/>
  <c r="P432" i="48"/>
  <c r="P431" i="48"/>
  <c r="P430" i="48"/>
  <c r="P429" i="48"/>
  <c r="P428" i="48"/>
  <c r="P427" i="48"/>
  <c r="P426" i="48"/>
  <c r="P425" i="48"/>
  <c r="P424" i="48"/>
  <c r="P423" i="48"/>
  <c r="P422" i="48"/>
  <c r="P421" i="48"/>
  <c r="P420" i="48"/>
  <c r="P419" i="48"/>
  <c r="P418" i="48"/>
  <c r="P417" i="48"/>
  <c r="P416" i="48"/>
  <c r="P415" i="48"/>
  <c r="P414" i="48"/>
  <c r="P413" i="48"/>
  <c r="P412" i="48"/>
  <c r="P411" i="48"/>
  <c r="P410" i="48"/>
  <c r="P409" i="48"/>
  <c r="P408" i="48"/>
  <c r="P407" i="48"/>
  <c r="P406" i="48"/>
  <c r="P405" i="48"/>
  <c r="P404" i="48"/>
  <c r="P403" i="48"/>
  <c r="P402" i="48"/>
  <c r="P401" i="48"/>
  <c r="P400" i="48"/>
  <c r="P399" i="48"/>
  <c r="P398" i="48"/>
  <c r="P397" i="48"/>
  <c r="P396" i="48"/>
  <c r="P395" i="48"/>
  <c r="P394" i="48"/>
  <c r="P393" i="48"/>
  <c r="P392" i="48"/>
  <c r="P391" i="48"/>
  <c r="P390" i="48"/>
  <c r="P389" i="48"/>
  <c r="P388" i="48"/>
  <c r="P387" i="48"/>
  <c r="P386" i="48"/>
  <c r="P385" i="48"/>
  <c r="P384" i="48"/>
  <c r="P383" i="48"/>
  <c r="P382" i="48"/>
  <c r="P381" i="48"/>
  <c r="P380" i="48"/>
  <c r="P379" i="48"/>
  <c r="P378" i="48"/>
  <c r="P377" i="48"/>
  <c r="P376" i="48"/>
  <c r="P375" i="48"/>
  <c r="P374" i="48"/>
  <c r="P373" i="48"/>
  <c r="P372" i="48"/>
  <c r="P371" i="48"/>
  <c r="P370" i="48"/>
  <c r="P369" i="48"/>
  <c r="P368" i="48"/>
  <c r="P367" i="48"/>
  <c r="P366" i="48"/>
  <c r="P365" i="48"/>
  <c r="P364" i="48"/>
  <c r="P363" i="48"/>
  <c r="P362" i="48"/>
  <c r="P361" i="48"/>
  <c r="P360" i="48"/>
  <c r="P359" i="48"/>
  <c r="P358" i="48"/>
  <c r="P357" i="48"/>
  <c r="P356" i="48"/>
  <c r="P355" i="48"/>
  <c r="P354" i="48"/>
  <c r="P353" i="48"/>
  <c r="P352" i="48"/>
  <c r="P351" i="48"/>
  <c r="P350" i="48"/>
  <c r="P349" i="48"/>
  <c r="P348" i="48"/>
  <c r="P347" i="48"/>
  <c r="P346" i="48"/>
  <c r="P345" i="48"/>
  <c r="P344" i="48"/>
  <c r="P343" i="48"/>
  <c r="P342" i="48"/>
  <c r="P341" i="48"/>
  <c r="P340" i="48"/>
  <c r="P339" i="48"/>
  <c r="P338" i="48"/>
  <c r="P337" i="48"/>
  <c r="P336" i="48"/>
  <c r="P335" i="48"/>
  <c r="P334" i="48"/>
  <c r="P333" i="48"/>
  <c r="P332" i="48"/>
  <c r="P331" i="48"/>
  <c r="P330" i="48"/>
  <c r="P329" i="48"/>
  <c r="P328" i="48"/>
  <c r="P327" i="48"/>
  <c r="P326" i="48"/>
  <c r="P325" i="48"/>
  <c r="P324" i="48"/>
  <c r="P323" i="48"/>
  <c r="P322" i="48"/>
  <c r="P321" i="48"/>
  <c r="P320" i="48"/>
  <c r="P319" i="48"/>
  <c r="P318" i="48"/>
  <c r="P317" i="48"/>
  <c r="P316" i="48"/>
  <c r="P315" i="48"/>
  <c r="P314" i="48"/>
  <c r="P313" i="48"/>
  <c r="P312" i="48"/>
  <c r="P311" i="48"/>
  <c r="P310" i="48"/>
  <c r="P309" i="48"/>
  <c r="P308" i="48"/>
  <c r="P307" i="48"/>
  <c r="P306" i="48"/>
  <c r="P305" i="48"/>
  <c r="P304" i="48"/>
  <c r="P303" i="48"/>
  <c r="P302" i="48"/>
  <c r="P301" i="48"/>
  <c r="P300" i="48"/>
  <c r="P299" i="48"/>
  <c r="P298" i="48"/>
  <c r="P297" i="48"/>
  <c r="P296" i="48"/>
  <c r="P295" i="48"/>
  <c r="P294" i="48"/>
  <c r="P293" i="48"/>
  <c r="P292" i="48"/>
  <c r="P291" i="48"/>
  <c r="P290" i="48"/>
  <c r="P289" i="48"/>
  <c r="P288" i="48"/>
  <c r="P287" i="48"/>
  <c r="P286" i="48"/>
  <c r="P285" i="48"/>
  <c r="P284" i="48"/>
  <c r="P283" i="48"/>
  <c r="P282" i="48"/>
  <c r="P281" i="48"/>
  <c r="P280" i="48"/>
  <c r="P279" i="48"/>
  <c r="P278" i="48"/>
  <c r="P277" i="48"/>
  <c r="P276" i="48"/>
  <c r="P275" i="48"/>
  <c r="P274" i="48"/>
  <c r="P273" i="48"/>
  <c r="P272" i="48"/>
  <c r="P271" i="48"/>
  <c r="P270" i="48"/>
  <c r="P269" i="48"/>
  <c r="P268" i="48"/>
  <c r="P267" i="48"/>
  <c r="P266" i="48"/>
  <c r="P265" i="48"/>
  <c r="P264" i="48"/>
  <c r="P263" i="48"/>
  <c r="P262" i="48"/>
  <c r="P261" i="48"/>
  <c r="P260" i="48"/>
  <c r="P259" i="48"/>
  <c r="P258" i="48"/>
  <c r="P257" i="48"/>
  <c r="P256" i="48"/>
  <c r="P255" i="48"/>
  <c r="P254" i="48"/>
  <c r="P253" i="48"/>
  <c r="P252" i="48"/>
  <c r="P251" i="48"/>
  <c r="P250" i="48"/>
  <c r="P249" i="48"/>
  <c r="P248" i="48"/>
  <c r="P247" i="48"/>
  <c r="P246" i="48"/>
  <c r="P245" i="48"/>
  <c r="P244" i="48"/>
  <c r="P243" i="48"/>
  <c r="P242" i="48"/>
  <c r="P241" i="48"/>
  <c r="P240" i="48"/>
  <c r="P239" i="48"/>
  <c r="P238" i="48"/>
  <c r="P237" i="48"/>
  <c r="P236" i="48"/>
  <c r="P235" i="48"/>
  <c r="P234" i="48"/>
  <c r="P233" i="48"/>
  <c r="P232" i="48"/>
  <c r="P231" i="48"/>
  <c r="P230" i="48"/>
  <c r="P229" i="48"/>
  <c r="P228" i="48"/>
  <c r="P227" i="48"/>
  <c r="P226" i="48"/>
  <c r="P225" i="48"/>
  <c r="P224" i="48"/>
  <c r="P223" i="48"/>
  <c r="P222" i="48"/>
  <c r="P221" i="48"/>
  <c r="P220" i="48"/>
  <c r="P219" i="48"/>
  <c r="P218" i="48"/>
  <c r="P217" i="48"/>
  <c r="P216" i="48"/>
  <c r="P215" i="48"/>
  <c r="P214" i="48"/>
  <c r="P213" i="48"/>
  <c r="P212" i="48"/>
  <c r="P211" i="48"/>
  <c r="P210" i="48"/>
  <c r="P209" i="48"/>
  <c r="P208" i="48"/>
  <c r="P207" i="48"/>
  <c r="P206" i="48"/>
  <c r="P205" i="48"/>
  <c r="P204" i="48"/>
  <c r="P203" i="48"/>
  <c r="P202" i="48"/>
  <c r="P201" i="48"/>
  <c r="P200" i="48"/>
  <c r="P199" i="48"/>
  <c r="P198" i="48"/>
  <c r="P197" i="48"/>
  <c r="P196" i="48"/>
  <c r="P195" i="48"/>
  <c r="P194" i="48"/>
  <c r="P193" i="48"/>
  <c r="P192" i="48"/>
  <c r="P191" i="48"/>
  <c r="P190" i="48"/>
  <c r="P189" i="48"/>
  <c r="P188" i="48"/>
  <c r="P187" i="48"/>
  <c r="P186" i="48"/>
  <c r="P185" i="48"/>
  <c r="P184" i="48"/>
  <c r="P183" i="48"/>
  <c r="P182" i="48"/>
  <c r="P181" i="48"/>
  <c r="P180" i="48"/>
  <c r="P179" i="48"/>
  <c r="P178" i="48"/>
  <c r="P177" i="48"/>
  <c r="P176" i="48"/>
  <c r="P175" i="48"/>
  <c r="P174" i="48"/>
  <c r="P173" i="48"/>
  <c r="P172" i="48"/>
  <c r="P171" i="48"/>
  <c r="P170" i="48"/>
  <c r="P169" i="48"/>
  <c r="P168" i="48"/>
  <c r="P167" i="48"/>
  <c r="P166" i="48"/>
  <c r="P165" i="48"/>
  <c r="P164" i="48"/>
  <c r="P163" i="48"/>
  <c r="P162" i="48"/>
  <c r="P161" i="48"/>
  <c r="P160" i="48"/>
  <c r="P159" i="48"/>
  <c r="P158" i="48"/>
  <c r="P157" i="48"/>
  <c r="P156" i="48"/>
  <c r="P155" i="48"/>
  <c r="P154" i="48"/>
  <c r="P153" i="48"/>
  <c r="P152" i="48"/>
  <c r="P151" i="48"/>
  <c r="P150" i="48"/>
  <c r="P149" i="48"/>
  <c r="P148" i="48"/>
  <c r="P147" i="48"/>
  <c r="P146" i="48"/>
  <c r="P145" i="48"/>
  <c r="P144" i="48"/>
  <c r="P143" i="48"/>
  <c r="P142" i="48"/>
  <c r="P141" i="48"/>
  <c r="P140" i="48"/>
  <c r="P139" i="48"/>
  <c r="P138" i="48"/>
  <c r="P137" i="48"/>
  <c r="P136" i="48"/>
  <c r="P135" i="48"/>
  <c r="P134" i="48"/>
  <c r="P133" i="48"/>
  <c r="P132" i="48"/>
  <c r="P131" i="48"/>
  <c r="P130" i="48"/>
  <c r="P129" i="48"/>
  <c r="P128" i="48"/>
  <c r="P127" i="48"/>
  <c r="P126" i="48"/>
  <c r="P125" i="48"/>
  <c r="P124" i="48"/>
  <c r="P123" i="48"/>
  <c r="P122" i="48"/>
  <c r="P121" i="48"/>
  <c r="P120" i="48"/>
  <c r="P119" i="48"/>
  <c r="P118" i="48"/>
  <c r="P117" i="48"/>
  <c r="P116" i="48"/>
  <c r="P115" i="48"/>
  <c r="P114" i="48"/>
  <c r="P113" i="48"/>
  <c r="P112" i="48"/>
  <c r="P111" i="48"/>
  <c r="P110" i="48"/>
  <c r="P109" i="48"/>
  <c r="P108" i="48"/>
  <c r="P107" i="48"/>
  <c r="P106" i="48"/>
  <c r="P105" i="48"/>
  <c r="P104" i="48"/>
  <c r="P103" i="48"/>
  <c r="P102" i="48"/>
  <c r="P101" i="48"/>
  <c r="P100" i="48"/>
  <c r="P99" i="48"/>
  <c r="P98" i="48"/>
  <c r="P97" i="48"/>
  <c r="P96" i="48"/>
  <c r="P95" i="48"/>
  <c r="P94" i="48"/>
  <c r="P93" i="48"/>
  <c r="P92" i="48"/>
  <c r="P91" i="48"/>
  <c r="P90" i="48"/>
  <c r="P89" i="48"/>
  <c r="P88" i="48"/>
  <c r="P87" i="48"/>
  <c r="P86" i="48"/>
  <c r="P85" i="48"/>
  <c r="P84" i="48"/>
  <c r="P83" i="48"/>
  <c r="P82" i="48"/>
  <c r="P81" i="48"/>
  <c r="P80" i="48"/>
  <c r="P79" i="48"/>
  <c r="P78" i="48"/>
  <c r="P77" i="48"/>
  <c r="P76" i="48"/>
  <c r="P75" i="48"/>
  <c r="P74" i="48"/>
  <c r="P73" i="48"/>
  <c r="P72" i="48"/>
  <c r="P71" i="48"/>
  <c r="P70" i="48"/>
  <c r="P69" i="48"/>
  <c r="P68" i="48"/>
  <c r="P67" i="48"/>
  <c r="P66" i="48"/>
  <c r="P65" i="48"/>
  <c r="P64" i="48"/>
  <c r="P63" i="48"/>
  <c r="P62" i="48"/>
  <c r="P61" i="48"/>
  <c r="P60" i="48"/>
  <c r="P59" i="48"/>
  <c r="P58" i="48"/>
  <c r="P57" i="48"/>
  <c r="P56" i="48"/>
  <c r="P55" i="48"/>
  <c r="P54" i="48"/>
  <c r="P53" i="48"/>
  <c r="P52" i="48"/>
  <c r="P51" i="48"/>
  <c r="P50" i="48"/>
  <c r="P49" i="48"/>
  <c r="P48" i="48"/>
  <c r="P47" i="48"/>
  <c r="P46" i="48"/>
  <c r="P45" i="48"/>
  <c r="P44" i="48"/>
  <c r="P43" i="48"/>
  <c r="P42" i="48"/>
  <c r="P41" i="48"/>
  <c r="P40" i="48"/>
  <c r="P39" i="48"/>
  <c r="P38" i="48"/>
  <c r="P37" i="48"/>
  <c r="P36" i="48"/>
  <c r="P35" i="48"/>
  <c r="P34" i="48"/>
  <c r="P33" i="48"/>
  <c r="P32" i="48"/>
  <c r="P31" i="48"/>
  <c r="P30" i="48"/>
  <c r="P29" i="48"/>
  <c r="P28" i="48"/>
  <c r="P27" i="48"/>
  <c r="P26" i="48"/>
  <c r="P25" i="48"/>
  <c r="P24" i="48"/>
  <c r="P23" i="48"/>
  <c r="P22" i="48"/>
  <c r="P21" i="48"/>
  <c r="P20" i="48"/>
  <c r="P516" i="47"/>
  <c r="P515" i="47"/>
  <c r="P514" i="47"/>
  <c r="P513" i="47"/>
  <c r="P512" i="47"/>
  <c r="P511" i="47"/>
  <c r="P510" i="47"/>
  <c r="P509" i="47"/>
  <c r="P508" i="47"/>
  <c r="P507" i="47"/>
  <c r="P506" i="47"/>
  <c r="P505" i="47"/>
  <c r="P504" i="47"/>
  <c r="P503" i="47"/>
  <c r="P502" i="47"/>
  <c r="P501" i="47"/>
  <c r="P500" i="47"/>
  <c r="P499" i="47"/>
  <c r="P498" i="47"/>
  <c r="P497" i="47"/>
  <c r="P496" i="47"/>
  <c r="P495" i="47"/>
  <c r="P494" i="47"/>
  <c r="P493" i="47"/>
  <c r="P492" i="47"/>
  <c r="P491" i="47"/>
  <c r="P490" i="47"/>
  <c r="P489" i="47"/>
  <c r="P488" i="47"/>
  <c r="P487" i="47"/>
  <c r="P486" i="47"/>
  <c r="P485" i="47"/>
  <c r="P484" i="47"/>
  <c r="P483" i="47"/>
  <c r="P482" i="47"/>
  <c r="P481" i="47"/>
  <c r="P480" i="47"/>
  <c r="P479" i="47"/>
  <c r="P478" i="47"/>
  <c r="P477" i="47"/>
  <c r="P476" i="47"/>
  <c r="P475" i="47"/>
  <c r="P474" i="47"/>
  <c r="P473" i="47"/>
  <c r="P472" i="47"/>
  <c r="P471" i="47"/>
  <c r="P470" i="47"/>
  <c r="P469" i="47"/>
  <c r="P468" i="47"/>
  <c r="P467" i="47"/>
  <c r="P466" i="47"/>
  <c r="P465" i="47"/>
  <c r="P464" i="47"/>
  <c r="P463" i="47"/>
  <c r="P462" i="47"/>
  <c r="P461" i="47"/>
  <c r="P460" i="47"/>
  <c r="P459" i="47"/>
  <c r="P458" i="47"/>
  <c r="P457" i="47"/>
  <c r="P456" i="47"/>
  <c r="P455" i="47"/>
  <c r="P454" i="47"/>
  <c r="P453" i="47"/>
  <c r="P452" i="47"/>
  <c r="P451" i="47"/>
  <c r="P450" i="47"/>
  <c r="P449" i="47"/>
  <c r="P448" i="47"/>
  <c r="P447" i="47"/>
  <c r="P446" i="47"/>
  <c r="P445" i="47"/>
  <c r="P444" i="47"/>
  <c r="P443" i="47"/>
  <c r="P442" i="47"/>
  <c r="P441" i="47"/>
  <c r="P440" i="47"/>
  <c r="P439" i="47"/>
  <c r="P438" i="47"/>
  <c r="P437" i="47"/>
  <c r="P436" i="47"/>
  <c r="P435" i="47"/>
  <c r="P434" i="47"/>
  <c r="P433" i="47"/>
  <c r="P432" i="47"/>
  <c r="P431" i="47"/>
  <c r="P430" i="47"/>
  <c r="P429" i="47"/>
  <c r="P428" i="47"/>
  <c r="P427" i="47"/>
  <c r="P426" i="47"/>
  <c r="P425" i="47"/>
  <c r="P424" i="47"/>
  <c r="P423" i="47"/>
  <c r="P422" i="47"/>
  <c r="P421" i="47"/>
  <c r="P420" i="47"/>
  <c r="P419" i="47"/>
  <c r="P418" i="47"/>
  <c r="P417" i="47"/>
  <c r="P416" i="47"/>
  <c r="P415" i="47"/>
  <c r="P414" i="47"/>
  <c r="P413" i="47"/>
  <c r="P412" i="47"/>
  <c r="P411" i="47"/>
  <c r="P410" i="47"/>
  <c r="P409" i="47"/>
  <c r="P408" i="47"/>
  <c r="P407" i="47"/>
  <c r="P406" i="47"/>
  <c r="P405" i="47"/>
  <c r="P404" i="47"/>
  <c r="P403" i="47"/>
  <c r="P402" i="47"/>
  <c r="P401" i="47"/>
  <c r="P400" i="47"/>
  <c r="P399" i="47"/>
  <c r="P398" i="47"/>
  <c r="P397" i="47"/>
  <c r="P396" i="47"/>
  <c r="P395" i="47"/>
  <c r="P394" i="47"/>
  <c r="P393" i="47"/>
  <c r="P392" i="47"/>
  <c r="P391" i="47"/>
  <c r="P390" i="47"/>
  <c r="P389" i="47"/>
  <c r="P388" i="47"/>
  <c r="P387" i="47"/>
  <c r="P386" i="47"/>
  <c r="P385" i="47"/>
  <c r="P384" i="47"/>
  <c r="P383" i="47"/>
  <c r="P382" i="47"/>
  <c r="P381" i="47"/>
  <c r="P380" i="47"/>
  <c r="P379" i="47"/>
  <c r="P378" i="47"/>
  <c r="P377" i="47"/>
  <c r="P376" i="47"/>
  <c r="P375" i="47"/>
  <c r="P374" i="47"/>
  <c r="P373" i="47"/>
  <c r="P372" i="47"/>
  <c r="P371" i="47"/>
  <c r="P370" i="47"/>
  <c r="P369" i="47"/>
  <c r="P368" i="47"/>
  <c r="P367" i="47"/>
  <c r="P366" i="47"/>
  <c r="P365" i="47"/>
  <c r="P364" i="47"/>
  <c r="P363" i="47"/>
  <c r="P362" i="47"/>
  <c r="P361" i="47"/>
  <c r="P360" i="47"/>
  <c r="P359" i="47"/>
  <c r="P358" i="47"/>
  <c r="P357" i="47"/>
  <c r="P356" i="47"/>
  <c r="P355" i="47"/>
  <c r="P354" i="47"/>
  <c r="P353" i="47"/>
  <c r="P352" i="47"/>
  <c r="P351" i="47"/>
  <c r="P350" i="47"/>
  <c r="P349" i="47"/>
  <c r="P348" i="47"/>
  <c r="P347" i="47"/>
  <c r="P346" i="47"/>
  <c r="P345" i="47"/>
  <c r="P344" i="47"/>
  <c r="P343" i="47"/>
  <c r="P342" i="47"/>
  <c r="P341" i="47"/>
  <c r="P340" i="47"/>
  <c r="P339" i="47"/>
  <c r="P338" i="47"/>
  <c r="P337" i="47"/>
  <c r="P336" i="47"/>
  <c r="P335" i="47"/>
  <c r="P334" i="47"/>
  <c r="P333" i="47"/>
  <c r="P332" i="47"/>
  <c r="P331" i="47"/>
  <c r="P330" i="47"/>
  <c r="P329" i="47"/>
  <c r="P328" i="47"/>
  <c r="P327" i="47"/>
  <c r="P326" i="47"/>
  <c r="P325" i="47"/>
  <c r="P324" i="47"/>
  <c r="P323" i="47"/>
  <c r="P322" i="47"/>
  <c r="P321" i="47"/>
  <c r="P320" i="47"/>
  <c r="P319" i="47"/>
  <c r="P318" i="47"/>
  <c r="P317" i="47"/>
  <c r="P316" i="47"/>
  <c r="P315" i="47"/>
  <c r="P314" i="47"/>
  <c r="P313" i="47"/>
  <c r="P312" i="47"/>
  <c r="P311" i="47"/>
  <c r="P310" i="47"/>
  <c r="P309" i="47"/>
  <c r="P308" i="47"/>
  <c r="P307" i="47"/>
  <c r="P306" i="47"/>
  <c r="P305" i="47"/>
  <c r="P304" i="47"/>
  <c r="P303" i="47"/>
  <c r="P302" i="47"/>
  <c r="P301" i="47"/>
  <c r="P300" i="47"/>
  <c r="P299" i="47"/>
  <c r="P298" i="47"/>
  <c r="P297" i="47"/>
  <c r="P296" i="47"/>
  <c r="P295" i="47"/>
  <c r="P294" i="47"/>
  <c r="P293" i="47"/>
  <c r="P292" i="47"/>
  <c r="P291" i="47"/>
  <c r="P290" i="47"/>
  <c r="P289" i="47"/>
  <c r="P288" i="47"/>
  <c r="P287" i="47"/>
  <c r="P286" i="47"/>
  <c r="P285" i="47"/>
  <c r="P284" i="47"/>
  <c r="P283" i="47"/>
  <c r="P282" i="47"/>
  <c r="P281" i="47"/>
  <c r="P280" i="47"/>
  <c r="P279" i="47"/>
  <c r="P278" i="47"/>
  <c r="P277" i="47"/>
  <c r="P276" i="47"/>
  <c r="P275" i="47"/>
  <c r="P274" i="47"/>
  <c r="P273" i="47"/>
  <c r="P272" i="47"/>
  <c r="P271" i="47"/>
  <c r="P270" i="47"/>
  <c r="P269" i="47"/>
  <c r="P268" i="47"/>
  <c r="P267" i="47"/>
  <c r="P266" i="47"/>
  <c r="P265" i="47"/>
  <c r="P264" i="47"/>
  <c r="P263" i="47"/>
  <c r="P262" i="47"/>
  <c r="P261" i="47"/>
  <c r="P260" i="47"/>
  <c r="P259" i="47"/>
  <c r="P258" i="47"/>
  <c r="P257" i="47"/>
  <c r="P256" i="47"/>
  <c r="P255" i="47"/>
  <c r="P254" i="47"/>
  <c r="P253" i="47"/>
  <c r="P252" i="47"/>
  <c r="P251" i="47"/>
  <c r="P250" i="47"/>
  <c r="P249" i="47"/>
  <c r="P248" i="47"/>
  <c r="P247" i="47"/>
  <c r="P246" i="47"/>
  <c r="P245" i="47"/>
  <c r="P244" i="47"/>
  <c r="P243" i="47"/>
  <c r="P242" i="47"/>
  <c r="P241" i="47"/>
  <c r="P240" i="47"/>
  <c r="P239" i="47"/>
  <c r="P238" i="47"/>
  <c r="P237" i="47"/>
  <c r="P236" i="47"/>
  <c r="P235" i="47"/>
  <c r="P234" i="47"/>
  <c r="P233" i="47"/>
  <c r="P232" i="47"/>
  <c r="P231" i="47"/>
  <c r="P230" i="47"/>
  <c r="P229" i="47"/>
  <c r="P228" i="47"/>
  <c r="P227" i="47"/>
  <c r="P226" i="47"/>
  <c r="P225" i="47"/>
  <c r="P224" i="47"/>
  <c r="P223" i="47"/>
  <c r="P222" i="47"/>
  <c r="P221" i="47"/>
  <c r="P220" i="47"/>
  <c r="P219" i="47"/>
  <c r="P218" i="47"/>
  <c r="P217" i="47"/>
  <c r="P216" i="47"/>
  <c r="P215" i="47"/>
  <c r="P214" i="47"/>
  <c r="P213" i="47"/>
  <c r="P212" i="47"/>
  <c r="P211" i="47"/>
  <c r="P210" i="47"/>
  <c r="P209" i="47"/>
  <c r="P208" i="47"/>
  <c r="P207" i="47"/>
  <c r="P206" i="47"/>
  <c r="P205" i="47"/>
  <c r="P204" i="47"/>
  <c r="P203" i="47"/>
  <c r="P202" i="47"/>
  <c r="P201" i="47"/>
  <c r="P200" i="47"/>
  <c r="P199" i="47"/>
  <c r="P198" i="47"/>
  <c r="P197" i="47"/>
  <c r="P196" i="47"/>
  <c r="P195" i="47"/>
  <c r="P194" i="47"/>
  <c r="P193" i="47"/>
  <c r="P192" i="47"/>
  <c r="P191" i="47"/>
  <c r="P190" i="47"/>
  <c r="P189" i="47"/>
  <c r="P188" i="47"/>
  <c r="P187" i="47"/>
  <c r="P186" i="47"/>
  <c r="P185" i="47"/>
  <c r="P184" i="47"/>
  <c r="P183" i="47"/>
  <c r="P182" i="47"/>
  <c r="P181" i="47"/>
  <c r="P180" i="47"/>
  <c r="P179" i="47"/>
  <c r="P178" i="47"/>
  <c r="P177" i="47"/>
  <c r="P176" i="47"/>
  <c r="P175" i="47"/>
  <c r="P174" i="47"/>
  <c r="P173" i="47"/>
  <c r="P172" i="47"/>
  <c r="P171" i="47"/>
  <c r="P170" i="47"/>
  <c r="P169" i="47"/>
  <c r="P168" i="47"/>
  <c r="P167" i="47"/>
  <c r="P166" i="47"/>
  <c r="P165" i="47"/>
  <c r="P164" i="47"/>
  <c r="P163" i="47"/>
  <c r="P162" i="47"/>
  <c r="P161" i="47"/>
  <c r="P160" i="47"/>
  <c r="P159" i="47"/>
  <c r="P158" i="47"/>
  <c r="P157" i="47"/>
  <c r="P156" i="47"/>
  <c r="P155" i="47"/>
  <c r="P154" i="47"/>
  <c r="P153" i="47"/>
  <c r="P152" i="47"/>
  <c r="P151" i="47"/>
  <c r="P150" i="47"/>
  <c r="P149" i="47"/>
  <c r="P148" i="47"/>
  <c r="P147" i="47"/>
  <c r="P146" i="47"/>
  <c r="P145" i="47"/>
  <c r="P144" i="47"/>
  <c r="P143" i="47"/>
  <c r="P142" i="47"/>
  <c r="P141" i="47"/>
  <c r="P140" i="47"/>
  <c r="P139" i="47"/>
  <c r="P138" i="47"/>
  <c r="P137" i="47"/>
  <c r="P136" i="47"/>
  <c r="P135" i="47"/>
  <c r="P134" i="47"/>
  <c r="P133" i="47"/>
  <c r="P132" i="47"/>
  <c r="P131" i="47"/>
  <c r="P130" i="47"/>
  <c r="P129" i="47"/>
  <c r="P128" i="47"/>
  <c r="P127" i="47"/>
  <c r="P126" i="47"/>
  <c r="P125" i="47"/>
  <c r="P124" i="47"/>
  <c r="P123" i="47"/>
  <c r="P122" i="47"/>
  <c r="P121" i="47"/>
  <c r="P120" i="47"/>
  <c r="P119" i="47"/>
  <c r="P118" i="47"/>
  <c r="P117" i="47"/>
  <c r="P116" i="47"/>
  <c r="P115" i="47"/>
  <c r="P114" i="47"/>
  <c r="P113" i="47"/>
  <c r="P112" i="47"/>
  <c r="P111" i="47"/>
  <c r="P110" i="47"/>
  <c r="P109" i="47"/>
  <c r="P108" i="47"/>
  <c r="P107" i="47"/>
  <c r="P106" i="47"/>
  <c r="P105" i="47"/>
  <c r="P104" i="47"/>
  <c r="P103" i="47"/>
  <c r="P102" i="47"/>
  <c r="P101" i="47"/>
  <c r="P100" i="47"/>
  <c r="P99" i="47"/>
  <c r="P98" i="47"/>
  <c r="P97" i="47"/>
  <c r="P96" i="47"/>
  <c r="P95" i="47"/>
  <c r="P94" i="47"/>
  <c r="P93" i="47"/>
  <c r="P92" i="47"/>
  <c r="P91" i="47"/>
  <c r="P90" i="47"/>
  <c r="P89" i="47"/>
  <c r="P88" i="47"/>
  <c r="P87" i="47"/>
  <c r="P86" i="47"/>
  <c r="P85" i="47"/>
  <c r="P84" i="47"/>
  <c r="P83" i="47"/>
  <c r="P82" i="47"/>
  <c r="P81" i="47"/>
  <c r="P80" i="47"/>
  <c r="P79" i="47"/>
  <c r="P78" i="47"/>
  <c r="P77" i="47"/>
  <c r="P76" i="47"/>
  <c r="P75" i="47"/>
  <c r="P74" i="47"/>
  <c r="P73" i="47"/>
  <c r="P72" i="47"/>
  <c r="P71" i="47"/>
  <c r="P70" i="47"/>
  <c r="P69" i="47"/>
  <c r="P68" i="47"/>
  <c r="P67" i="47"/>
  <c r="P66" i="47"/>
  <c r="P65" i="47"/>
  <c r="P64" i="47"/>
  <c r="P63" i="47"/>
  <c r="P62" i="47"/>
  <c r="P61" i="47"/>
  <c r="P60" i="47"/>
  <c r="P59" i="47"/>
  <c r="P58" i="47"/>
  <c r="P57" i="47"/>
  <c r="P56" i="47"/>
  <c r="P55" i="47"/>
  <c r="P54" i="47"/>
  <c r="P53" i="47"/>
  <c r="P52" i="47"/>
  <c r="P51" i="47"/>
  <c r="P50" i="47"/>
  <c r="P49" i="47"/>
  <c r="P48" i="47"/>
  <c r="P47" i="47"/>
  <c r="P46" i="47"/>
  <c r="P45" i="47"/>
  <c r="P44" i="47"/>
  <c r="P43" i="47"/>
  <c r="P42" i="47"/>
  <c r="P41" i="47"/>
  <c r="P40" i="47"/>
  <c r="P39" i="47"/>
  <c r="P38" i="47"/>
  <c r="P37" i="47"/>
  <c r="P36" i="47"/>
  <c r="P35" i="47"/>
  <c r="P34" i="47"/>
  <c r="P33" i="47"/>
  <c r="P32" i="47"/>
  <c r="P31" i="47"/>
  <c r="P30" i="47"/>
  <c r="P29" i="47"/>
  <c r="P28" i="47"/>
  <c r="P27" i="47"/>
  <c r="P26" i="47"/>
  <c r="P25" i="47"/>
  <c r="P24" i="47"/>
  <c r="P23" i="47"/>
  <c r="P22" i="47"/>
  <c r="P21" i="47"/>
  <c r="P20" i="47"/>
  <c r="P516" i="46"/>
  <c r="P515" i="46"/>
  <c r="P514" i="46"/>
  <c r="P513" i="46"/>
  <c r="P512" i="46"/>
  <c r="P511" i="46"/>
  <c r="P510" i="46"/>
  <c r="P509" i="46"/>
  <c r="P508" i="46"/>
  <c r="P507" i="46"/>
  <c r="P506" i="46"/>
  <c r="P505" i="46"/>
  <c r="P504" i="46"/>
  <c r="P503" i="46"/>
  <c r="P502" i="46"/>
  <c r="P501" i="46"/>
  <c r="P500" i="46"/>
  <c r="P499" i="46"/>
  <c r="P498" i="46"/>
  <c r="P497" i="46"/>
  <c r="P496" i="46"/>
  <c r="P495" i="46"/>
  <c r="P494" i="46"/>
  <c r="P493" i="46"/>
  <c r="P492" i="46"/>
  <c r="P491" i="46"/>
  <c r="P490" i="46"/>
  <c r="P489" i="46"/>
  <c r="P488" i="46"/>
  <c r="P487" i="46"/>
  <c r="P486" i="46"/>
  <c r="P485" i="46"/>
  <c r="P484" i="46"/>
  <c r="P483" i="46"/>
  <c r="P482" i="46"/>
  <c r="P481" i="46"/>
  <c r="P480" i="46"/>
  <c r="P479" i="46"/>
  <c r="P478" i="46"/>
  <c r="P477" i="46"/>
  <c r="P476" i="46"/>
  <c r="P475" i="46"/>
  <c r="P474" i="46"/>
  <c r="P473" i="46"/>
  <c r="P472" i="46"/>
  <c r="P471" i="46"/>
  <c r="P470" i="46"/>
  <c r="P469" i="46"/>
  <c r="P468" i="46"/>
  <c r="P467" i="46"/>
  <c r="P466" i="46"/>
  <c r="P465" i="46"/>
  <c r="P464" i="46"/>
  <c r="P463" i="46"/>
  <c r="P462" i="46"/>
  <c r="P461" i="46"/>
  <c r="P460" i="46"/>
  <c r="P459" i="46"/>
  <c r="P458" i="46"/>
  <c r="P457" i="46"/>
  <c r="P456" i="46"/>
  <c r="P455" i="46"/>
  <c r="P454" i="46"/>
  <c r="P453" i="46"/>
  <c r="P452" i="46"/>
  <c r="P451" i="46"/>
  <c r="P450" i="46"/>
  <c r="P449" i="46"/>
  <c r="P448" i="46"/>
  <c r="P447" i="46"/>
  <c r="P446" i="46"/>
  <c r="P445" i="46"/>
  <c r="P444" i="46"/>
  <c r="P443" i="46"/>
  <c r="P442" i="46"/>
  <c r="P441" i="46"/>
  <c r="P440" i="46"/>
  <c r="P439" i="46"/>
  <c r="P438" i="46"/>
  <c r="P437" i="46"/>
  <c r="P436" i="46"/>
  <c r="P435" i="46"/>
  <c r="P434" i="46"/>
  <c r="P433" i="46"/>
  <c r="P432" i="46"/>
  <c r="P431" i="46"/>
  <c r="P430" i="46"/>
  <c r="P429" i="46"/>
  <c r="P428" i="46"/>
  <c r="P427" i="46"/>
  <c r="P426" i="46"/>
  <c r="P425" i="46"/>
  <c r="P424" i="46"/>
  <c r="P423" i="46"/>
  <c r="P422" i="46"/>
  <c r="P421" i="46"/>
  <c r="P420" i="46"/>
  <c r="P419" i="46"/>
  <c r="P418" i="46"/>
  <c r="P417" i="46"/>
  <c r="P416" i="46"/>
  <c r="P415" i="46"/>
  <c r="P414" i="46"/>
  <c r="P413" i="46"/>
  <c r="P412" i="46"/>
  <c r="P411" i="46"/>
  <c r="P410" i="46"/>
  <c r="P409" i="46"/>
  <c r="P408" i="46"/>
  <c r="P407" i="46"/>
  <c r="P406" i="46"/>
  <c r="P405" i="46"/>
  <c r="P404" i="46"/>
  <c r="P403" i="46"/>
  <c r="P402" i="46"/>
  <c r="P401" i="46"/>
  <c r="P400" i="46"/>
  <c r="P399" i="46"/>
  <c r="P398" i="46"/>
  <c r="P397" i="46"/>
  <c r="P396" i="46"/>
  <c r="P395" i="46"/>
  <c r="P394" i="46"/>
  <c r="P393" i="46"/>
  <c r="P392" i="46"/>
  <c r="P391" i="46"/>
  <c r="P390" i="46"/>
  <c r="P389" i="46"/>
  <c r="P388" i="46"/>
  <c r="P387" i="46"/>
  <c r="P386" i="46"/>
  <c r="P385" i="46"/>
  <c r="P384" i="46"/>
  <c r="P383" i="46"/>
  <c r="P382" i="46"/>
  <c r="P381" i="46"/>
  <c r="P380" i="46"/>
  <c r="P379" i="46"/>
  <c r="P378" i="46"/>
  <c r="P377" i="46"/>
  <c r="P376" i="46"/>
  <c r="P375" i="46"/>
  <c r="P374" i="46"/>
  <c r="P373" i="46"/>
  <c r="P372" i="46"/>
  <c r="P371" i="46"/>
  <c r="P370" i="46"/>
  <c r="P369" i="46"/>
  <c r="P368" i="46"/>
  <c r="P367" i="46"/>
  <c r="P366" i="46"/>
  <c r="P365" i="46"/>
  <c r="P364" i="46"/>
  <c r="P363" i="46"/>
  <c r="P362" i="46"/>
  <c r="P361" i="46"/>
  <c r="P360" i="46"/>
  <c r="P359" i="46"/>
  <c r="P358" i="46"/>
  <c r="P357" i="46"/>
  <c r="P356" i="46"/>
  <c r="P355" i="46"/>
  <c r="P354" i="46"/>
  <c r="P353" i="46"/>
  <c r="P352" i="46"/>
  <c r="P351" i="46"/>
  <c r="P350" i="46"/>
  <c r="P349" i="46"/>
  <c r="P348" i="46"/>
  <c r="P347" i="46"/>
  <c r="P346" i="46"/>
  <c r="P345" i="46"/>
  <c r="P344" i="46"/>
  <c r="P343" i="46"/>
  <c r="P342" i="46"/>
  <c r="P341" i="46"/>
  <c r="P340" i="46"/>
  <c r="P339" i="46"/>
  <c r="P338" i="46"/>
  <c r="P337" i="46"/>
  <c r="P336" i="46"/>
  <c r="P335" i="46"/>
  <c r="P334" i="46"/>
  <c r="P333" i="46"/>
  <c r="P332" i="46"/>
  <c r="P331" i="46"/>
  <c r="P330" i="46"/>
  <c r="P329" i="46"/>
  <c r="P328" i="46"/>
  <c r="P327" i="46"/>
  <c r="P326" i="46"/>
  <c r="P325" i="46"/>
  <c r="P324" i="46"/>
  <c r="P323" i="46"/>
  <c r="P322" i="46"/>
  <c r="P321" i="46"/>
  <c r="P320" i="46"/>
  <c r="P319" i="46"/>
  <c r="P318" i="46"/>
  <c r="P317" i="46"/>
  <c r="P316" i="46"/>
  <c r="P315" i="46"/>
  <c r="P314" i="46"/>
  <c r="P313" i="46"/>
  <c r="P312" i="46"/>
  <c r="P311" i="46"/>
  <c r="P310" i="46"/>
  <c r="P309" i="46"/>
  <c r="P308" i="46"/>
  <c r="P307" i="46"/>
  <c r="P306" i="46"/>
  <c r="P305" i="46"/>
  <c r="P304" i="46"/>
  <c r="P303" i="46"/>
  <c r="P302" i="46"/>
  <c r="P301" i="46"/>
  <c r="P300" i="46"/>
  <c r="P299" i="46"/>
  <c r="P298" i="46"/>
  <c r="P297" i="46"/>
  <c r="P296" i="46"/>
  <c r="P295" i="46"/>
  <c r="P294" i="46"/>
  <c r="P293" i="46"/>
  <c r="P292" i="46"/>
  <c r="P291" i="46"/>
  <c r="P290" i="46"/>
  <c r="P289" i="46"/>
  <c r="P288" i="46"/>
  <c r="P287" i="46"/>
  <c r="P286" i="46"/>
  <c r="P285" i="46"/>
  <c r="P284" i="46"/>
  <c r="P283" i="46"/>
  <c r="P282" i="46"/>
  <c r="P281" i="46"/>
  <c r="P280" i="46"/>
  <c r="P279" i="46"/>
  <c r="P278" i="46"/>
  <c r="P277" i="46"/>
  <c r="P276" i="46"/>
  <c r="P275" i="46"/>
  <c r="P274" i="46"/>
  <c r="P273" i="46"/>
  <c r="P272" i="46"/>
  <c r="P271" i="46"/>
  <c r="P270" i="46"/>
  <c r="P269" i="46"/>
  <c r="P268" i="46"/>
  <c r="P267" i="46"/>
  <c r="P266" i="46"/>
  <c r="P265" i="46"/>
  <c r="P264" i="46"/>
  <c r="P263" i="46"/>
  <c r="P262" i="46"/>
  <c r="P261" i="46"/>
  <c r="P260" i="46"/>
  <c r="P259" i="46"/>
  <c r="P258" i="46"/>
  <c r="P257" i="46"/>
  <c r="P256" i="46"/>
  <c r="P255" i="46"/>
  <c r="P254" i="46"/>
  <c r="P253" i="46"/>
  <c r="P252" i="46"/>
  <c r="P251" i="46"/>
  <c r="P250" i="46"/>
  <c r="P249" i="46"/>
  <c r="P248" i="46"/>
  <c r="P247" i="46"/>
  <c r="P246" i="46"/>
  <c r="P245" i="46"/>
  <c r="P244" i="46"/>
  <c r="P243" i="46"/>
  <c r="P242" i="46"/>
  <c r="P241" i="46"/>
  <c r="P240" i="46"/>
  <c r="P239" i="46"/>
  <c r="P238" i="46"/>
  <c r="P237" i="46"/>
  <c r="P236" i="46"/>
  <c r="P235" i="46"/>
  <c r="P234" i="46"/>
  <c r="P233" i="46"/>
  <c r="P232" i="46"/>
  <c r="P231" i="46"/>
  <c r="P230" i="46"/>
  <c r="P229" i="46"/>
  <c r="P228" i="46"/>
  <c r="P227" i="46"/>
  <c r="P226" i="46"/>
  <c r="P225" i="46"/>
  <c r="P224" i="46"/>
  <c r="P223" i="46"/>
  <c r="P222" i="46"/>
  <c r="P221" i="46"/>
  <c r="P220" i="46"/>
  <c r="P219" i="46"/>
  <c r="P218" i="46"/>
  <c r="P217" i="46"/>
  <c r="P216" i="46"/>
  <c r="P215" i="46"/>
  <c r="P214" i="46"/>
  <c r="P213" i="46"/>
  <c r="P212" i="46"/>
  <c r="P211" i="46"/>
  <c r="P210" i="46"/>
  <c r="P209" i="46"/>
  <c r="P208" i="46"/>
  <c r="P207" i="46"/>
  <c r="P206" i="46"/>
  <c r="P205" i="46"/>
  <c r="P204" i="46"/>
  <c r="P203" i="46"/>
  <c r="P202" i="46"/>
  <c r="P201" i="46"/>
  <c r="P200" i="46"/>
  <c r="P199" i="46"/>
  <c r="P198" i="46"/>
  <c r="P197" i="46"/>
  <c r="P196" i="46"/>
  <c r="P195" i="46"/>
  <c r="P194" i="46"/>
  <c r="P193" i="46"/>
  <c r="P192" i="46"/>
  <c r="P191" i="46"/>
  <c r="P190" i="46"/>
  <c r="P189" i="46"/>
  <c r="P188" i="46"/>
  <c r="P187" i="46"/>
  <c r="P186" i="46"/>
  <c r="P185" i="46"/>
  <c r="P184" i="46"/>
  <c r="P183" i="46"/>
  <c r="P182" i="46"/>
  <c r="P181" i="46"/>
  <c r="P180" i="46"/>
  <c r="P179" i="46"/>
  <c r="P178" i="46"/>
  <c r="P177" i="46"/>
  <c r="P176" i="46"/>
  <c r="P175" i="46"/>
  <c r="P174" i="46"/>
  <c r="P173" i="46"/>
  <c r="P172" i="46"/>
  <c r="P171" i="46"/>
  <c r="P170" i="46"/>
  <c r="P169" i="46"/>
  <c r="P168" i="46"/>
  <c r="P167" i="46"/>
  <c r="P166" i="46"/>
  <c r="P165" i="46"/>
  <c r="P164" i="46"/>
  <c r="P163" i="46"/>
  <c r="P162" i="46"/>
  <c r="P161" i="46"/>
  <c r="P160" i="46"/>
  <c r="P159" i="46"/>
  <c r="P158" i="46"/>
  <c r="P157" i="46"/>
  <c r="P156" i="46"/>
  <c r="P155" i="46"/>
  <c r="P154" i="46"/>
  <c r="P153" i="46"/>
  <c r="P152" i="46"/>
  <c r="P151" i="46"/>
  <c r="P150" i="46"/>
  <c r="P149" i="46"/>
  <c r="P148" i="46"/>
  <c r="P147" i="46"/>
  <c r="P146" i="46"/>
  <c r="P145" i="46"/>
  <c r="P144" i="46"/>
  <c r="P143" i="46"/>
  <c r="P142" i="46"/>
  <c r="P141" i="46"/>
  <c r="P140" i="46"/>
  <c r="P139" i="46"/>
  <c r="P138" i="46"/>
  <c r="P137" i="46"/>
  <c r="P136" i="46"/>
  <c r="P135" i="46"/>
  <c r="P134" i="46"/>
  <c r="P133" i="46"/>
  <c r="P132" i="46"/>
  <c r="P131" i="46"/>
  <c r="P130" i="46"/>
  <c r="P129" i="46"/>
  <c r="P128" i="46"/>
  <c r="P127" i="46"/>
  <c r="P126" i="46"/>
  <c r="P125" i="46"/>
  <c r="P124" i="46"/>
  <c r="P123" i="46"/>
  <c r="P122" i="46"/>
  <c r="P121" i="46"/>
  <c r="P120" i="46"/>
  <c r="P119" i="46"/>
  <c r="P118" i="46"/>
  <c r="P117" i="46"/>
  <c r="P116" i="46"/>
  <c r="P115" i="46"/>
  <c r="P114" i="46"/>
  <c r="P113" i="46"/>
  <c r="P112" i="46"/>
  <c r="P111" i="46"/>
  <c r="P110" i="46"/>
  <c r="P109" i="46"/>
  <c r="P108" i="46"/>
  <c r="P107" i="46"/>
  <c r="P106" i="46"/>
  <c r="P105" i="46"/>
  <c r="P104" i="46"/>
  <c r="P103" i="46"/>
  <c r="P102" i="46"/>
  <c r="P101" i="46"/>
  <c r="P100" i="46"/>
  <c r="P99" i="46"/>
  <c r="P98" i="46"/>
  <c r="P97" i="46"/>
  <c r="P96" i="46"/>
  <c r="P95" i="46"/>
  <c r="P94" i="46"/>
  <c r="P93" i="46"/>
  <c r="P92" i="46"/>
  <c r="P91" i="46"/>
  <c r="P90" i="46"/>
  <c r="P89" i="46"/>
  <c r="P88" i="46"/>
  <c r="P87" i="46"/>
  <c r="P86" i="46"/>
  <c r="P85" i="46"/>
  <c r="P84" i="46"/>
  <c r="P83" i="46"/>
  <c r="P82" i="46"/>
  <c r="P81" i="46"/>
  <c r="P80" i="46"/>
  <c r="P79" i="46"/>
  <c r="P78" i="46"/>
  <c r="P77" i="46"/>
  <c r="P76" i="46"/>
  <c r="P75" i="46"/>
  <c r="P74" i="46"/>
  <c r="P73" i="46"/>
  <c r="P72" i="46"/>
  <c r="P71" i="46"/>
  <c r="P70" i="46"/>
  <c r="P69" i="46"/>
  <c r="P68" i="46"/>
  <c r="P67" i="46"/>
  <c r="P66" i="46"/>
  <c r="P65" i="46"/>
  <c r="P64" i="46"/>
  <c r="P63" i="46"/>
  <c r="P62" i="46"/>
  <c r="P61" i="46"/>
  <c r="P60" i="46"/>
  <c r="P59" i="46"/>
  <c r="P58" i="46"/>
  <c r="P57" i="46"/>
  <c r="P56" i="46"/>
  <c r="P55" i="46"/>
  <c r="P54" i="46"/>
  <c r="P53" i="46"/>
  <c r="P52" i="46"/>
  <c r="P51" i="46"/>
  <c r="P50" i="46"/>
  <c r="P49" i="46"/>
  <c r="P48" i="46"/>
  <c r="P47" i="46"/>
  <c r="P46" i="46"/>
  <c r="P45" i="46"/>
  <c r="P44" i="46"/>
  <c r="P43" i="46"/>
  <c r="P42" i="46"/>
  <c r="P41" i="46"/>
  <c r="P40" i="46"/>
  <c r="P39" i="46"/>
  <c r="P38" i="46"/>
  <c r="P37" i="46"/>
  <c r="P36" i="46"/>
  <c r="P35" i="46"/>
  <c r="P34" i="46"/>
  <c r="P33" i="46"/>
  <c r="P32" i="46"/>
  <c r="P31" i="46"/>
  <c r="P30" i="46"/>
  <c r="P29" i="46"/>
  <c r="P28" i="46"/>
  <c r="P27" i="46"/>
  <c r="P26" i="46"/>
  <c r="P25" i="46"/>
  <c r="P24" i="46"/>
  <c r="P23" i="46"/>
  <c r="P22" i="46"/>
  <c r="P21" i="46"/>
  <c r="P20" i="46"/>
  <c r="P516" i="45"/>
  <c r="P515" i="45"/>
  <c r="P514" i="45"/>
  <c r="P513" i="45"/>
  <c r="P512" i="45"/>
  <c r="P511" i="45"/>
  <c r="P510" i="45"/>
  <c r="P509" i="45"/>
  <c r="P508" i="45"/>
  <c r="P507" i="45"/>
  <c r="P506" i="45"/>
  <c r="P505" i="45"/>
  <c r="P504" i="45"/>
  <c r="P503" i="45"/>
  <c r="P502" i="45"/>
  <c r="P501" i="45"/>
  <c r="P500" i="45"/>
  <c r="P499" i="45"/>
  <c r="P498" i="45"/>
  <c r="P497" i="45"/>
  <c r="P496" i="45"/>
  <c r="P495" i="45"/>
  <c r="P494" i="45"/>
  <c r="P493" i="45"/>
  <c r="P492" i="45"/>
  <c r="P491" i="45"/>
  <c r="P490" i="45"/>
  <c r="P489" i="45"/>
  <c r="P488" i="45"/>
  <c r="P487" i="45"/>
  <c r="P486" i="45"/>
  <c r="P485" i="45"/>
  <c r="P484" i="45"/>
  <c r="P483" i="45"/>
  <c r="P482" i="45"/>
  <c r="P481" i="45"/>
  <c r="P480" i="45"/>
  <c r="P479" i="45"/>
  <c r="P478" i="45"/>
  <c r="P477" i="45"/>
  <c r="P476" i="45"/>
  <c r="P475" i="45"/>
  <c r="P474" i="45"/>
  <c r="P473" i="45"/>
  <c r="P472" i="45"/>
  <c r="P471" i="45"/>
  <c r="P470" i="45"/>
  <c r="P469" i="45"/>
  <c r="P468" i="45"/>
  <c r="P467" i="45"/>
  <c r="P466" i="45"/>
  <c r="P465" i="45"/>
  <c r="P464" i="45"/>
  <c r="P463" i="45"/>
  <c r="P462" i="45"/>
  <c r="P461" i="45"/>
  <c r="P460" i="45"/>
  <c r="P459" i="45"/>
  <c r="P458" i="45"/>
  <c r="P457" i="45"/>
  <c r="P456" i="45"/>
  <c r="P455" i="45"/>
  <c r="P454" i="45"/>
  <c r="P453" i="45"/>
  <c r="P452" i="45"/>
  <c r="P451" i="45"/>
  <c r="P450" i="45"/>
  <c r="P449" i="45"/>
  <c r="P448" i="45"/>
  <c r="P447" i="45"/>
  <c r="P446" i="45"/>
  <c r="P445" i="45"/>
  <c r="P444" i="45"/>
  <c r="P443" i="45"/>
  <c r="P442" i="45"/>
  <c r="P441" i="45"/>
  <c r="P440" i="45"/>
  <c r="P439" i="45"/>
  <c r="P438" i="45"/>
  <c r="P437" i="45"/>
  <c r="P436" i="45"/>
  <c r="P435" i="45"/>
  <c r="P434" i="45"/>
  <c r="P433" i="45"/>
  <c r="P432" i="45"/>
  <c r="P431" i="45"/>
  <c r="P430" i="45"/>
  <c r="P429" i="45"/>
  <c r="P428" i="45"/>
  <c r="P427" i="45"/>
  <c r="P426" i="45"/>
  <c r="P425" i="45"/>
  <c r="P424" i="45"/>
  <c r="P423" i="45"/>
  <c r="P422" i="45"/>
  <c r="P421" i="45"/>
  <c r="P420" i="45"/>
  <c r="P419" i="45"/>
  <c r="P418" i="45"/>
  <c r="P417" i="45"/>
  <c r="P416" i="45"/>
  <c r="P415" i="45"/>
  <c r="P414" i="45"/>
  <c r="P413" i="45"/>
  <c r="P412" i="45"/>
  <c r="P411" i="45"/>
  <c r="P410" i="45"/>
  <c r="P409" i="45"/>
  <c r="P408" i="45"/>
  <c r="P407" i="45"/>
  <c r="P406" i="45"/>
  <c r="P405" i="45"/>
  <c r="P404" i="45"/>
  <c r="P403" i="45"/>
  <c r="P402" i="45"/>
  <c r="P401" i="45"/>
  <c r="P400" i="45"/>
  <c r="P399" i="45"/>
  <c r="P398" i="45"/>
  <c r="P397" i="45"/>
  <c r="P396" i="45"/>
  <c r="P395" i="45"/>
  <c r="P394" i="45"/>
  <c r="P393" i="45"/>
  <c r="P392" i="45"/>
  <c r="P391" i="45"/>
  <c r="P390" i="45"/>
  <c r="P389" i="45"/>
  <c r="P388" i="45"/>
  <c r="P387" i="45"/>
  <c r="P386" i="45"/>
  <c r="P385" i="45"/>
  <c r="P384" i="45"/>
  <c r="P383" i="45"/>
  <c r="P382" i="45"/>
  <c r="P381" i="45"/>
  <c r="P380" i="45"/>
  <c r="P379" i="45"/>
  <c r="P378" i="45"/>
  <c r="P377" i="45"/>
  <c r="P376" i="45"/>
  <c r="P375" i="45"/>
  <c r="P374" i="45"/>
  <c r="P373" i="45"/>
  <c r="P372" i="45"/>
  <c r="P371" i="45"/>
  <c r="P370" i="45"/>
  <c r="P369" i="45"/>
  <c r="P368" i="45"/>
  <c r="P367" i="45"/>
  <c r="P366" i="45"/>
  <c r="P365" i="45"/>
  <c r="P364" i="45"/>
  <c r="P363" i="45"/>
  <c r="P362" i="45"/>
  <c r="P361" i="45"/>
  <c r="P360" i="45"/>
  <c r="P359" i="45"/>
  <c r="P358" i="45"/>
  <c r="P357" i="45"/>
  <c r="P356" i="45"/>
  <c r="P355" i="45"/>
  <c r="P354" i="45"/>
  <c r="P353" i="45"/>
  <c r="P352" i="45"/>
  <c r="P351" i="45"/>
  <c r="P350" i="45"/>
  <c r="P349" i="45"/>
  <c r="P348" i="45"/>
  <c r="P347" i="45"/>
  <c r="P346" i="45"/>
  <c r="P345" i="45"/>
  <c r="P344" i="45"/>
  <c r="P343" i="45"/>
  <c r="P342" i="45"/>
  <c r="P341" i="45"/>
  <c r="P340" i="45"/>
  <c r="P339" i="45"/>
  <c r="P338" i="45"/>
  <c r="P337" i="45"/>
  <c r="P336" i="45"/>
  <c r="P335" i="45"/>
  <c r="P334" i="45"/>
  <c r="P333" i="45"/>
  <c r="P332" i="45"/>
  <c r="P331" i="45"/>
  <c r="P330" i="45"/>
  <c r="P329" i="45"/>
  <c r="P328" i="45"/>
  <c r="P327" i="45"/>
  <c r="P326" i="45"/>
  <c r="P325" i="45"/>
  <c r="P324" i="45"/>
  <c r="P323" i="45"/>
  <c r="P322" i="45"/>
  <c r="P321" i="45"/>
  <c r="P320" i="45"/>
  <c r="P319" i="45"/>
  <c r="P318" i="45"/>
  <c r="P317" i="45"/>
  <c r="P316" i="45"/>
  <c r="P315" i="45"/>
  <c r="P314" i="45"/>
  <c r="P313" i="45"/>
  <c r="P312" i="45"/>
  <c r="P311" i="45"/>
  <c r="P310" i="45"/>
  <c r="P309" i="45"/>
  <c r="P308" i="45"/>
  <c r="P307" i="45"/>
  <c r="P306" i="45"/>
  <c r="P305" i="45"/>
  <c r="P304" i="45"/>
  <c r="P303" i="45"/>
  <c r="P302" i="45"/>
  <c r="P301" i="45"/>
  <c r="P300" i="45"/>
  <c r="P299" i="45"/>
  <c r="P298" i="45"/>
  <c r="P297" i="45"/>
  <c r="P296" i="45"/>
  <c r="P295" i="45"/>
  <c r="P294" i="45"/>
  <c r="P293" i="45"/>
  <c r="P292" i="45"/>
  <c r="P291" i="45"/>
  <c r="P290" i="45"/>
  <c r="P289" i="45"/>
  <c r="P288" i="45"/>
  <c r="P287" i="45"/>
  <c r="P286" i="45"/>
  <c r="P285" i="45"/>
  <c r="P284" i="45"/>
  <c r="P283" i="45"/>
  <c r="P282" i="45"/>
  <c r="P281" i="45"/>
  <c r="P280" i="45"/>
  <c r="P279" i="45"/>
  <c r="P278" i="45"/>
  <c r="P277" i="45"/>
  <c r="P276" i="45"/>
  <c r="P275" i="45"/>
  <c r="P274" i="45"/>
  <c r="P273" i="45"/>
  <c r="P272" i="45"/>
  <c r="P271" i="45"/>
  <c r="P270" i="45"/>
  <c r="P269" i="45"/>
  <c r="P268" i="45"/>
  <c r="P267" i="45"/>
  <c r="P266" i="45"/>
  <c r="P265" i="45"/>
  <c r="P264" i="45"/>
  <c r="P263" i="45"/>
  <c r="P262" i="45"/>
  <c r="P261" i="45"/>
  <c r="P260" i="45"/>
  <c r="P259" i="45"/>
  <c r="P258" i="45"/>
  <c r="P257" i="45"/>
  <c r="P256" i="45"/>
  <c r="P255" i="45"/>
  <c r="P254" i="45"/>
  <c r="P253" i="45"/>
  <c r="P252" i="45"/>
  <c r="P251" i="45"/>
  <c r="P250" i="45"/>
  <c r="P249" i="45"/>
  <c r="P248" i="45"/>
  <c r="P247" i="45"/>
  <c r="P246" i="45"/>
  <c r="P245" i="45"/>
  <c r="P244" i="45"/>
  <c r="P243" i="45"/>
  <c r="P242" i="45"/>
  <c r="P241" i="45"/>
  <c r="P240" i="45"/>
  <c r="P239" i="45"/>
  <c r="P238" i="45"/>
  <c r="P237" i="45"/>
  <c r="P236" i="45"/>
  <c r="P235" i="45"/>
  <c r="P234" i="45"/>
  <c r="P233" i="45"/>
  <c r="P232" i="45"/>
  <c r="P231" i="45"/>
  <c r="P230" i="45"/>
  <c r="P229" i="45"/>
  <c r="P228" i="45"/>
  <c r="P227" i="45"/>
  <c r="P226" i="45"/>
  <c r="P225" i="45"/>
  <c r="P224" i="45"/>
  <c r="P223" i="45"/>
  <c r="P222" i="45"/>
  <c r="P221" i="45"/>
  <c r="P220" i="45"/>
  <c r="P219" i="45"/>
  <c r="P218" i="45"/>
  <c r="P217" i="45"/>
  <c r="P216" i="45"/>
  <c r="P215" i="45"/>
  <c r="P214" i="45"/>
  <c r="P213" i="45"/>
  <c r="P212" i="45"/>
  <c r="P211" i="45"/>
  <c r="P210" i="45"/>
  <c r="P209" i="45"/>
  <c r="P208" i="45"/>
  <c r="P207" i="45"/>
  <c r="P206" i="45"/>
  <c r="P205" i="45"/>
  <c r="P204" i="45"/>
  <c r="P203" i="45"/>
  <c r="P202" i="45"/>
  <c r="P201" i="45"/>
  <c r="P200" i="45"/>
  <c r="P199" i="45"/>
  <c r="P198" i="45"/>
  <c r="P197" i="45"/>
  <c r="P196" i="45"/>
  <c r="P195" i="45"/>
  <c r="P194" i="45"/>
  <c r="P193" i="45"/>
  <c r="P192" i="45"/>
  <c r="P191" i="45"/>
  <c r="P190" i="45"/>
  <c r="P189" i="45"/>
  <c r="P188" i="45"/>
  <c r="P187" i="45"/>
  <c r="P186" i="45"/>
  <c r="P185" i="45"/>
  <c r="P184" i="45"/>
  <c r="P183" i="45"/>
  <c r="P182" i="45"/>
  <c r="P181" i="45"/>
  <c r="P180" i="45"/>
  <c r="P179" i="45"/>
  <c r="P178" i="45"/>
  <c r="P177" i="45"/>
  <c r="P176" i="45"/>
  <c r="P175" i="45"/>
  <c r="P174" i="45"/>
  <c r="P173" i="45"/>
  <c r="P172" i="45"/>
  <c r="P171" i="45"/>
  <c r="P170" i="45"/>
  <c r="P169" i="45"/>
  <c r="P168" i="45"/>
  <c r="P167" i="45"/>
  <c r="P166" i="45"/>
  <c r="P165" i="45"/>
  <c r="P164" i="45"/>
  <c r="P163" i="45"/>
  <c r="P162" i="45"/>
  <c r="P161" i="45"/>
  <c r="P160" i="45"/>
  <c r="P159" i="45"/>
  <c r="P158" i="45"/>
  <c r="P157" i="45"/>
  <c r="P156" i="45"/>
  <c r="P155" i="45"/>
  <c r="P154" i="45"/>
  <c r="P153" i="45"/>
  <c r="P152" i="45"/>
  <c r="P151" i="45"/>
  <c r="P150" i="45"/>
  <c r="P149" i="45"/>
  <c r="P148" i="45"/>
  <c r="P147" i="45"/>
  <c r="P146" i="45"/>
  <c r="P145" i="45"/>
  <c r="P144" i="45"/>
  <c r="P143" i="45"/>
  <c r="P142" i="45"/>
  <c r="P141" i="45"/>
  <c r="P140" i="45"/>
  <c r="P139" i="45"/>
  <c r="P138" i="45"/>
  <c r="P137" i="45"/>
  <c r="P136" i="45"/>
  <c r="P135" i="45"/>
  <c r="P134" i="45"/>
  <c r="P133" i="45"/>
  <c r="P132" i="45"/>
  <c r="P131" i="45"/>
  <c r="P130" i="45"/>
  <c r="P129" i="45"/>
  <c r="P128" i="45"/>
  <c r="P127" i="45"/>
  <c r="P126" i="45"/>
  <c r="P125" i="45"/>
  <c r="P124" i="45"/>
  <c r="P123" i="45"/>
  <c r="P122" i="45"/>
  <c r="P121" i="45"/>
  <c r="P120" i="45"/>
  <c r="P119" i="45"/>
  <c r="P118" i="45"/>
  <c r="P117" i="45"/>
  <c r="P116" i="45"/>
  <c r="P115" i="45"/>
  <c r="P114" i="45"/>
  <c r="P113" i="45"/>
  <c r="P112" i="45"/>
  <c r="P111" i="45"/>
  <c r="P110" i="45"/>
  <c r="P109" i="45"/>
  <c r="P108" i="45"/>
  <c r="P107" i="45"/>
  <c r="P106" i="45"/>
  <c r="P105" i="45"/>
  <c r="P104" i="45"/>
  <c r="P103" i="45"/>
  <c r="P102" i="45"/>
  <c r="P101" i="45"/>
  <c r="P100" i="45"/>
  <c r="P99" i="45"/>
  <c r="P98" i="45"/>
  <c r="P97" i="45"/>
  <c r="P96" i="45"/>
  <c r="P95" i="45"/>
  <c r="P94" i="45"/>
  <c r="P93" i="45"/>
  <c r="P92" i="45"/>
  <c r="P91" i="45"/>
  <c r="P90" i="45"/>
  <c r="P89" i="45"/>
  <c r="P88" i="45"/>
  <c r="P87" i="45"/>
  <c r="P86" i="45"/>
  <c r="P85" i="45"/>
  <c r="P84" i="45"/>
  <c r="P83" i="45"/>
  <c r="P82" i="45"/>
  <c r="P81" i="45"/>
  <c r="P80" i="45"/>
  <c r="P79" i="45"/>
  <c r="P78" i="45"/>
  <c r="P77" i="45"/>
  <c r="P76" i="45"/>
  <c r="P75" i="45"/>
  <c r="P74" i="45"/>
  <c r="P73" i="45"/>
  <c r="P72" i="45"/>
  <c r="P71" i="45"/>
  <c r="P70" i="45"/>
  <c r="P69" i="45"/>
  <c r="P68" i="45"/>
  <c r="P67" i="45"/>
  <c r="P66" i="45"/>
  <c r="P65" i="45"/>
  <c r="P64" i="45"/>
  <c r="P63" i="45"/>
  <c r="P62" i="45"/>
  <c r="P61" i="45"/>
  <c r="P60" i="45"/>
  <c r="P59" i="45"/>
  <c r="P58" i="45"/>
  <c r="P57" i="45"/>
  <c r="P56" i="45"/>
  <c r="P55" i="45"/>
  <c r="P54" i="45"/>
  <c r="P53" i="45"/>
  <c r="P52" i="45"/>
  <c r="P51" i="45"/>
  <c r="P50" i="45"/>
  <c r="P49" i="45"/>
  <c r="P48" i="45"/>
  <c r="P47" i="45"/>
  <c r="P46" i="45"/>
  <c r="P45" i="45"/>
  <c r="P44" i="45"/>
  <c r="P43" i="45"/>
  <c r="P42" i="45"/>
  <c r="P41" i="45"/>
  <c r="P40" i="45"/>
  <c r="P39" i="45"/>
  <c r="P38" i="45"/>
  <c r="P37" i="45"/>
  <c r="P36" i="45"/>
  <c r="P35" i="45"/>
  <c r="P34" i="45"/>
  <c r="P33" i="45"/>
  <c r="P32" i="45"/>
  <c r="P31" i="45"/>
  <c r="P30" i="45"/>
  <c r="P29" i="45"/>
  <c r="P28" i="45"/>
  <c r="P27" i="45"/>
  <c r="P26" i="45"/>
  <c r="P25" i="45"/>
  <c r="P24" i="45"/>
  <c r="P23" i="45"/>
  <c r="P22" i="45"/>
  <c r="P21" i="45"/>
  <c r="P20" i="45"/>
  <c r="P516" i="44"/>
  <c r="P515" i="44"/>
  <c r="P514" i="44"/>
  <c r="P513" i="44"/>
  <c r="P512" i="44"/>
  <c r="P511" i="44"/>
  <c r="P510" i="44"/>
  <c r="P509" i="44"/>
  <c r="P508" i="44"/>
  <c r="P507" i="44"/>
  <c r="P506" i="44"/>
  <c r="P505" i="44"/>
  <c r="P504" i="44"/>
  <c r="P503" i="44"/>
  <c r="P502" i="44"/>
  <c r="P501" i="44"/>
  <c r="P500" i="44"/>
  <c r="P499" i="44"/>
  <c r="P498" i="44"/>
  <c r="P497" i="44"/>
  <c r="P496" i="44"/>
  <c r="P495" i="44"/>
  <c r="P494" i="44"/>
  <c r="P493" i="44"/>
  <c r="P492" i="44"/>
  <c r="P491" i="44"/>
  <c r="P490" i="44"/>
  <c r="P489" i="44"/>
  <c r="P488" i="44"/>
  <c r="P487" i="44"/>
  <c r="P486" i="44"/>
  <c r="P485" i="44"/>
  <c r="P484" i="44"/>
  <c r="P483" i="44"/>
  <c r="P482" i="44"/>
  <c r="P481" i="44"/>
  <c r="P480" i="44"/>
  <c r="P479" i="44"/>
  <c r="P478" i="44"/>
  <c r="P477" i="44"/>
  <c r="P476" i="44"/>
  <c r="P475" i="44"/>
  <c r="P474" i="44"/>
  <c r="P473" i="44"/>
  <c r="P472" i="44"/>
  <c r="P471" i="44"/>
  <c r="P470" i="44"/>
  <c r="P469" i="44"/>
  <c r="P468" i="44"/>
  <c r="P467" i="44"/>
  <c r="P466" i="44"/>
  <c r="P465" i="44"/>
  <c r="P464" i="44"/>
  <c r="P463" i="44"/>
  <c r="P462" i="44"/>
  <c r="P461" i="44"/>
  <c r="P460" i="44"/>
  <c r="P459" i="44"/>
  <c r="P458" i="44"/>
  <c r="P457" i="44"/>
  <c r="P456" i="44"/>
  <c r="P455" i="44"/>
  <c r="P454" i="44"/>
  <c r="P453" i="44"/>
  <c r="P452" i="44"/>
  <c r="P451" i="44"/>
  <c r="P450" i="44"/>
  <c r="P449" i="44"/>
  <c r="P448" i="44"/>
  <c r="P447" i="44"/>
  <c r="P446" i="44"/>
  <c r="P445" i="44"/>
  <c r="P444" i="44"/>
  <c r="P443" i="44"/>
  <c r="P442" i="44"/>
  <c r="P441" i="44"/>
  <c r="P440" i="44"/>
  <c r="P439" i="44"/>
  <c r="P438" i="44"/>
  <c r="P437" i="44"/>
  <c r="P436" i="44"/>
  <c r="P435" i="44"/>
  <c r="P434" i="44"/>
  <c r="P433" i="44"/>
  <c r="P432" i="44"/>
  <c r="P431" i="44"/>
  <c r="P430" i="44"/>
  <c r="P429" i="44"/>
  <c r="P428" i="44"/>
  <c r="P427" i="44"/>
  <c r="P426" i="44"/>
  <c r="P425" i="44"/>
  <c r="P424" i="44"/>
  <c r="P423" i="44"/>
  <c r="P422" i="44"/>
  <c r="P421" i="44"/>
  <c r="P420" i="44"/>
  <c r="P419" i="44"/>
  <c r="P418" i="44"/>
  <c r="P417" i="44"/>
  <c r="P416" i="44"/>
  <c r="P415" i="44"/>
  <c r="P414" i="44"/>
  <c r="P413" i="44"/>
  <c r="P412" i="44"/>
  <c r="P411" i="44"/>
  <c r="P410" i="44"/>
  <c r="P409" i="44"/>
  <c r="P408" i="44"/>
  <c r="P407" i="44"/>
  <c r="P406" i="44"/>
  <c r="P405" i="44"/>
  <c r="P404" i="44"/>
  <c r="P403" i="44"/>
  <c r="P402" i="44"/>
  <c r="P401" i="44"/>
  <c r="P400" i="44"/>
  <c r="P399" i="44"/>
  <c r="P398" i="44"/>
  <c r="P397" i="44"/>
  <c r="P396" i="44"/>
  <c r="P395" i="44"/>
  <c r="P394" i="44"/>
  <c r="P393" i="44"/>
  <c r="P392" i="44"/>
  <c r="P391" i="44"/>
  <c r="P390" i="44"/>
  <c r="P389" i="44"/>
  <c r="P388" i="44"/>
  <c r="P387" i="44"/>
  <c r="P386" i="44"/>
  <c r="P385" i="44"/>
  <c r="P384" i="44"/>
  <c r="P383" i="44"/>
  <c r="P382" i="44"/>
  <c r="P381" i="44"/>
  <c r="P380" i="44"/>
  <c r="P379" i="44"/>
  <c r="P378" i="44"/>
  <c r="P377" i="44"/>
  <c r="P376" i="44"/>
  <c r="P375" i="44"/>
  <c r="P374" i="44"/>
  <c r="P373" i="44"/>
  <c r="P372" i="44"/>
  <c r="P371" i="44"/>
  <c r="P370" i="44"/>
  <c r="P369" i="44"/>
  <c r="P368" i="44"/>
  <c r="P367" i="44"/>
  <c r="P366" i="44"/>
  <c r="P365" i="44"/>
  <c r="P364" i="44"/>
  <c r="P363" i="44"/>
  <c r="P362" i="44"/>
  <c r="P361" i="44"/>
  <c r="P360" i="44"/>
  <c r="P359" i="44"/>
  <c r="P358" i="44"/>
  <c r="P357" i="44"/>
  <c r="P356" i="44"/>
  <c r="P355" i="44"/>
  <c r="P354" i="44"/>
  <c r="P353" i="44"/>
  <c r="P352" i="44"/>
  <c r="P351" i="44"/>
  <c r="P350" i="44"/>
  <c r="P349" i="44"/>
  <c r="P348" i="44"/>
  <c r="P347" i="44"/>
  <c r="P346" i="44"/>
  <c r="P345" i="44"/>
  <c r="P344" i="44"/>
  <c r="P343" i="44"/>
  <c r="P342" i="44"/>
  <c r="P341" i="44"/>
  <c r="P340" i="44"/>
  <c r="P339" i="44"/>
  <c r="P338" i="44"/>
  <c r="P337" i="44"/>
  <c r="P336" i="44"/>
  <c r="P335" i="44"/>
  <c r="P334" i="44"/>
  <c r="P333" i="44"/>
  <c r="P332" i="44"/>
  <c r="P331" i="44"/>
  <c r="P330" i="44"/>
  <c r="P329" i="44"/>
  <c r="P328" i="44"/>
  <c r="P327" i="44"/>
  <c r="P326" i="44"/>
  <c r="P325" i="44"/>
  <c r="P324" i="44"/>
  <c r="P323" i="44"/>
  <c r="P322" i="44"/>
  <c r="P321" i="44"/>
  <c r="P320" i="44"/>
  <c r="P319" i="44"/>
  <c r="P318" i="44"/>
  <c r="P317" i="44"/>
  <c r="P316" i="44"/>
  <c r="P315" i="44"/>
  <c r="P314" i="44"/>
  <c r="P313" i="44"/>
  <c r="P312" i="44"/>
  <c r="P311" i="44"/>
  <c r="P310" i="44"/>
  <c r="P309" i="44"/>
  <c r="P308" i="44"/>
  <c r="P307" i="44"/>
  <c r="P306" i="44"/>
  <c r="P305" i="44"/>
  <c r="P304" i="44"/>
  <c r="P303" i="44"/>
  <c r="P302" i="44"/>
  <c r="P301" i="44"/>
  <c r="P300" i="44"/>
  <c r="P299" i="44"/>
  <c r="P298" i="44"/>
  <c r="P297" i="44"/>
  <c r="P296" i="44"/>
  <c r="P295" i="44"/>
  <c r="P294" i="44"/>
  <c r="P293" i="44"/>
  <c r="P292" i="44"/>
  <c r="P291" i="44"/>
  <c r="P290" i="44"/>
  <c r="P289" i="44"/>
  <c r="P288" i="44"/>
  <c r="P287" i="44"/>
  <c r="P286" i="44"/>
  <c r="P285" i="44"/>
  <c r="P284" i="44"/>
  <c r="P283" i="44"/>
  <c r="P282" i="44"/>
  <c r="P281" i="44"/>
  <c r="P280" i="44"/>
  <c r="P279" i="44"/>
  <c r="P278" i="44"/>
  <c r="P277" i="44"/>
  <c r="P276" i="44"/>
  <c r="P275" i="44"/>
  <c r="P274" i="44"/>
  <c r="P273" i="44"/>
  <c r="P272" i="44"/>
  <c r="P271" i="44"/>
  <c r="P270" i="44"/>
  <c r="P269" i="44"/>
  <c r="P268" i="44"/>
  <c r="P267" i="44"/>
  <c r="P266" i="44"/>
  <c r="P265" i="44"/>
  <c r="P264" i="44"/>
  <c r="P263" i="44"/>
  <c r="P262" i="44"/>
  <c r="P261" i="44"/>
  <c r="P260" i="44"/>
  <c r="P259" i="44"/>
  <c r="P258" i="44"/>
  <c r="P257" i="44"/>
  <c r="P256" i="44"/>
  <c r="P255" i="44"/>
  <c r="P254" i="44"/>
  <c r="P253" i="44"/>
  <c r="P252" i="44"/>
  <c r="P251" i="44"/>
  <c r="P250" i="44"/>
  <c r="P249" i="44"/>
  <c r="P248" i="44"/>
  <c r="P247" i="44"/>
  <c r="P246" i="44"/>
  <c r="P245" i="44"/>
  <c r="P244" i="44"/>
  <c r="P243" i="44"/>
  <c r="P242" i="44"/>
  <c r="P241" i="44"/>
  <c r="P240" i="44"/>
  <c r="P239" i="44"/>
  <c r="P238" i="44"/>
  <c r="P237" i="44"/>
  <c r="P236" i="44"/>
  <c r="P235" i="44"/>
  <c r="P234" i="44"/>
  <c r="P233" i="44"/>
  <c r="P232" i="44"/>
  <c r="P231" i="44"/>
  <c r="P230" i="44"/>
  <c r="P229" i="44"/>
  <c r="P228" i="44"/>
  <c r="P227" i="44"/>
  <c r="P226" i="44"/>
  <c r="P225" i="44"/>
  <c r="P224" i="44"/>
  <c r="P223" i="44"/>
  <c r="P222" i="44"/>
  <c r="P221" i="44"/>
  <c r="P220" i="44"/>
  <c r="P219" i="44"/>
  <c r="P218" i="44"/>
  <c r="P217" i="44"/>
  <c r="P216" i="44"/>
  <c r="P215" i="44"/>
  <c r="P214" i="44"/>
  <c r="P213" i="44"/>
  <c r="P212" i="44"/>
  <c r="P211" i="44"/>
  <c r="P210" i="44"/>
  <c r="P209" i="44"/>
  <c r="P208" i="44"/>
  <c r="P207" i="44"/>
  <c r="P206" i="44"/>
  <c r="P205" i="44"/>
  <c r="P204" i="44"/>
  <c r="P203" i="44"/>
  <c r="P202" i="44"/>
  <c r="P201" i="44"/>
  <c r="P200" i="44"/>
  <c r="P199" i="44"/>
  <c r="P198" i="44"/>
  <c r="P197" i="44"/>
  <c r="P196" i="44"/>
  <c r="P195" i="44"/>
  <c r="P194" i="44"/>
  <c r="P193" i="44"/>
  <c r="P192" i="44"/>
  <c r="P191" i="44"/>
  <c r="P190" i="44"/>
  <c r="P189" i="44"/>
  <c r="P188" i="44"/>
  <c r="P187" i="44"/>
  <c r="P186" i="44"/>
  <c r="P185" i="44"/>
  <c r="P184" i="44"/>
  <c r="P183" i="44"/>
  <c r="P182" i="44"/>
  <c r="P181" i="44"/>
  <c r="P180" i="44"/>
  <c r="P179" i="44"/>
  <c r="P178" i="44"/>
  <c r="P177" i="44"/>
  <c r="P176" i="44"/>
  <c r="P175" i="44"/>
  <c r="P174" i="44"/>
  <c r="P173" i="44"/>
  <c r="P172" i="44"/>
  <c r="P171" i="44"/>
  <c r="P170" i="44"/>
  <c r="P169" i="44"/>
  <c r="P168" i="44"/>
  <c r="P167" i="44"/>
  <c r="P166" i="44"/>
  <c r="P165" i="44"/>
  <c r="P164" i="44"/>
  <c r="P163" i="44"/>
  <c r="P162" i="44"/>
  <c r="P161" i="44"/>
  <c r="P160" i="44"/>
  <c r="P159" i="44"/>
  <c r="P158" i="44"/>
  <c r="P157" i="44"/>
  <c r="P156" i="44"/>
  <c r="P155" i="44"/>
  <c r="P154" i="44"/>
  <c r="P153" i="44"/>
  <c r="P152" i="44"/>
  <c r="P151" i="44"/>
  <c r="P150" i="44"/>
  <c r="P149" i="44"/>
  <c r="P148" i="44"/>
  <c r="P147" i="44"/>
  <c r="P146" i="44"/>
  <c r="P145" i="44"/>
  <c r="P144" i="44"/>
  <c r="P143" i="44"/>
  <c r="P142" i="44"/>
  <c r="P141" i="44"/>
  <c r="P140" i="44"/>
  <c r="P139" i="44"/>
  <c r="P138" i="44"/>
  <c r="P137" i="44"/>
  <c r="P136" i="44"/>
  <c r="P135" i="44"/>
  <c r="P134" i="44"/>
  <c r="P133" i="44"/>
  <c r="P132" i="44"/>
  <c r="P131" i="44"/>
  <c r="P130" i="44"/>
  <c r="P129" i="44"/>
  <c r="P128" i="44"/>
  <c r="P127" i="44"/>
  <c r="P126" i="44"/>
  <c r="P125" i="44"/>
  <c r="P124" i="44"/>
  <c r="P123" i="44"/>
  <c r="P122" i="44"/>
  <c r="P121" i="44"/>
  <c r="P120" i="44"/>
  <c r="P119" i="44"/>
  <c r="P118" i="44"/>
  <c r="P117" i="44"/>
  <c r="P116" i="44"/>
  <c r="P115" i="44"/>
  <c r="P114" i="44"/>
  <c r="P113" i="44"/>
  <c r="P112" i="44"/>
  <c r="P111" i="44"/>
  <c r="P110" i="44"/>
  <c r="P109" i="44"/>
  <c r="P108" i="44"/>
  <c r="P107" i="44"/>
  <c r="P106" i="44"/>
  <c r="P105" i="44"/>
  <c r="P104" i="44"/>
  <c r="P103" i="44"/>
  <c r="P102" i="44"/>
  <c r="P101" i="44"/>
  <c r="P100" i="44"/>
  <c r="P99" i="44"/>
  <c r="P98" i="44"/>
  <c r="P97" i="44"/>
  <c r="P96" i="44"/>
  <c r="P95" i="44"/>
  <c r="P94" i="44"/>
  <c r="P93" i="44"/>
  <c r="P92" i="44"/>
  <c r="P91" i="44"/>
  <c r="P90" i="44"/>
  <c r="P89" i="44"/>
  <c r="P88" i="44"/>
  <c r="P87" i="44"/>
  <c r="P86" i="44"/>
  <c r="P85" i="44"/>
  <c r="P84" i="44"/>
  <c r="P83" i="44"/>
  <c r="P82" i="44"/>
  <c r="P81" i="44"/>
  <c r="P80" i="44"/>
  <c r="P79" i="44"/>
  <c r="P78" i="44"/>
  <c r="P77" i="44"/>
  <c r="P76" i="44"/>
  <c r="P75" i="44"/>
  <c r="P74" i="44"/>
  <c r="P73" i="44"/>
  <c r="P72" i="44"/>
  <c r="P71" i="44"/>
  <c r="P70" i="44"/>
  <c r="P69" i="44"/>
  <c r="P68" i="44"/>
  <c r="P67" i="44"/>
  <c r="P66" i="44"/>
  <c r="P65" i="44"/>
  <c r="P64" i="44"/>
  <c r="P63" i="44"/>
  <c r="P62" i="44"/>
  <c r="P61" i="44"/>
  <c r="P60" i="44"/>
  <c r="P59" i="44"/>
  <c r="P58" i="44"/>
  <c r="P57" i="44"/>
  <c r="P56" i="44"/>
  <c r="P55" i="44"/>
  <c r="P54" i="44"/>
  <c r="P53" i="44"/>
  <c r="P52" i="44"/>
  <c r="P51" i="44"/>
  <c r="P50" i="44"/>
  <c r="P49" i="44"/>
  <c r="P48" i="44"/>
  <c r="P47" i="44"/>
  <c r="P46" i="44"/>
  <c r="P45" i="44"/>
  <c r="P44" i="44"/>
  <c r="P43" i="44"/>
  <c r="P42" i="44"/>
  <c r="P41" i="44"/>
  <c r="P40" i="44"/>
  <c r="P39" i="44"/>
  <c r="P38" i="44"/>
  <c r="P37" i="44"/>
  <c r="P36" i="44"/>
  <c r="P35" i="44"/>
  <c r="P34" i="44"/>
  <c r="P33" i="44"/>
  <c r="P32" i="44"/>
  <c r="P31" i="44"/>
  <c r="P30" i="44"/>
  <c r="P29" i="44"/>
  <c r="P28" i="44"/>
  <c r="P27" i="44"/>
  <c r="P26" i="44"/>
  <c r="P25" i="44"/>
  <c r="P24" i="44"/>
  <c r="P23" i="44"/>
  <c r="P22" i="44"/>
  <c r="P21" i="44"/>
  <c r="P20" i="44"/>
  <c r="P516" i="43"/>
  <c r="P515" i="43"/>
  <c r="P514" i="43"/>
  <c r="P513" i="43"/>
  <c r="P512" i="43"/>
  <c r="P511" i="43"/>
  <c r="P510" i="43"/>
  <c r="P509" i="43"/>
  <c r="P508" i="43"/>
  <c r="P507" i="43"/>
  <c r="P506" i="43"/>
  <c r="P505" i="43"/>
  <c r="P504" i="43"/>
  <c r="P503" i="43"/>
  <c r="P502" i="43"/>
  <c r="P501" i="43"/>
  <c r="P500" i="43"/>
  <c r="P499" i="43"/>
  <c r="P498" i="43"/>
  <c r="P497" i="43"/>
  <c r="P496" i="43"/>
  <c r="P495" i="43"/>
  <c r="P494" i="43"/>
  <c r="P493" i="43"/>
  <c r="P492" i="43"/>
  <c r="P491" i="43"/>
  <c r="P490" i="43"/>
  <c r="P489" i="43"/>
  <c r="P488" i="43"/>
  <c r="P487" i="43"/>
  <c r="P486" i="43"/>
  <c r="P485" i="43"/>
  <c r="P484" i="43"/>
  <c r="P483" i="43"/>
  <c r="P482" i="43"/>
  <c r="P481" i="43"/>
  <c r="P480" i="43"/>
  <c r="P479" i="43"/>
  <c r="P478" i="43"/>
  <c r="P477" i="43"/>
  <c r="P476" i="43"/>
  <c r="P475" i="43"/>
  <c r="P474" i="43"/>
  <c r="P473" i="43"/>
  <c r="P472" i="43"/>
  <c r="P471" i="43"/>
  <c r="P470" i="43"/>
  <c r="P469" i="43"/>
  <c r="P468" i="43"/>
  <c r="P467" i="43"/>
  <c r="P466" i="43"/>
  <c r="P465" i="43"/>
  <c r="P464" i="43"/>
  <c r="P463" i="43"/>
  <c r="P462" i="43"/>
  <c r="P461" i="43"/>
  <c r="P460" i="43"/>
  <c r="P459" i="43"/>
  <c r="P458" i="43"/>
  <c r="P457" i="43"/>
  <c r="P456" i="43"/>
  <c r="P455" i="43"/>
  <c r="P454" i="43"/>
  <c r="P453" i="43"/>
  <c r="P452" i="43"/>
  <c r="P451" i="43"/>
  <c r="P450" i="43"/>
  <c r="P449" i="43"/>
  <c r="P448" i="43"/>
  <c r="P447" i="43"/>
  <c r="P446" i="43"/>
  <c r="P445" i="43"/>
  <c r="P444" i="43"/>
  <c r="P443" i="43"/>
  <c r="P442" i="43"/>
  <c r="P441" i="43"/>
  <c r="P440" i="43"/>
  <c r="P439" i="43"/>
  <c r="P438" i="43"/>
  <c r="P437" i="43"/>
  <c r="P436" i="43"/>
  <c r="P435" i="43"/>
  <c r="P434" i="43"/>
  <c r="P433" i="43"/>
  <c r="P432" i="43"/>
  <c r="P431" i="43"/>
  <c r="P430" i="43"/>
  <c r="P429" i="43"/>
  <c r="P428" i="43"/>
  <c r="P427" i="43"/>
  <c r="P426" i="43"/>
  <c r="P425" i="43"/>
  <c r="P424" i="43"/>
  <c r="P423" i="43"/>
  <c r="P422" i="43"/>
  <c r="P421" i="43"/>
  <c r="P420" i="43"/>
  <c r="P419" i="43"/>
  <c r="P418" i="43"/>
  <c r="P417" i="43"/>
  <c r="P416" i="43"/>
  <c r="P415" i="43"/>
  <c r="P414" i="43"/>
  <c r="P413" i="43"/>
  <c r="P412" i="43"/>
  <c r="P411" i="43"/>
  <c r="P410" i="43"/>
  <c r="P409" i="43"/>
  <c r="P408" i="43"/>
  <c r="P407" i="43"/>
  <c r="P406" i="43"/>
  <c r="P405" i="43"/>
  <c r="P404" i="43"/>
  <c r="P403" i="43"/>
  <c r="P402" i="43"/>
  <c r="P401" i="43"/>
  <c r="P400" i="43"/>
  <c r="P399" i="43"/>
  <c r="P398" i="43"/>
  <c r="P397" i="43"/>
  <c r="P396" i="43"/>
  <c r="P395" i="43"/>
  <c r="P394" i="43"/>
  <c r="P393" i="43"/>
  <c r="P392" i="43"/>
  <c r="P391" i="43"/>
  <c r="P390" i="43"/>
  <c r="P389" i="43"/>
  <c r="P388" i="43"/>
  <c r="P387" i="43"/>
  <c r="P386" i="43"/>
  <c r="P385" i="43"/>
  <c r="P384" i="43"/>
  <c r="P383" i="43"/>
  <c r="P382" i="43"/>
  <c r="P381" i="43"/>
  <c r="P380" i="43"/>
  <c r="P379" i="43"/>
  <c r="P378" i="43"/>
  <c r="P377" i="43"/>
  <c r="P376" i="43"/>
  <c r="P375" i="43"/>
  <c r="P374" i="43"/>
  <c r="P373" i="43"/>
  <c r="P372" i="43"/>
  <c r="P371" i="43"/>
  <c r="P370" i="43"/>
  <c r="P369" i="43"/>
  <c r="P368" i="43"/>
  <c r="P367" i="43"/>
  <c r="P366" i="43"/>
  <c r="P365" i="43"/>
  <c r="P364" i="43"/>
  <c r="P363" i="43"/>
  <c r="P362" i="43"/>
  <c r="P361" i="43"/>
  <c r="P360" i="43"/>
  <c r="P359" i="43"/>
  <c r="P358" i="43"/>
  <c r="P357" i="43"/>
  <c r="P356" i="43"/>
  <c r="P355" i="43"/>
  <c r="P354" i="43"/>
  <c r="P353" i="43"/>
  <c r="P352" i="43"/>
  <c r="P351" i="43"/>
  <c r="P350" i="43"/>
  <c r="P349" i="43"/>
  <c r="P348" i="43"/>
  <c r="P347" i="43"/>
  <c r="P346" i="43"/>
  <c r="P345" i="43"/>
  <c r="P344" i="43"/>
  <c r="P343" i="43"/>
  <c r="P342" i="43"/>
  <c r="P341" i="43"/>
  <c r="P340" i="43"/>
  <c r="P339" i="43"/>
  <c r="P338" i="43"/>
  <c r="P337" i="43"/>
  <c r="P336" i="43"/>
  <c r="P335" i="43"/>
  <c r="P334" i="43"/>
  <c r="P333" i="43"/>
  <c r="P332" i="43"/>
  <c r="P331" i="43"/>
  <c r="P330" i="43"/>
  <c r="P329" i="43"/>
  <c r="P328" i="43"/>
  <c r="P327" i="43"/>
  <c r="P326" i="43"/>
  <c r="P325" i="43"/>
  <c r="P324" i="43"/>
  <c r="P323" i="43"/>
  <c r="P322" i="43"/>
  <c r="P321" i="43"/>
  <c r="P320" i="43"/>
  <c r="P319" i="43"/>
  <c r="P318" i="43"/>
  <c r="P317" i="43"/>
  <c r="P316" i="43"/>
  <c r="P315" i="43"/>
  <c r="P314" i="43"/>
  <c r="P313" i="43"/>
  <c r="P312" i="43"/>
  <c r="P311" i="43"/>
  <c r="P310" i="43"/>
  <c r="P309" i="43"/>
  <c r="P308" i="43"/>
  <c r="P307" i="43"/>
  <c r="P306" i="43"/>
  <c r="P305" i="43"/>
  <c r="P304" i="43"/>
  <c r="P303" i="43"/>
  <c r="P302" i="43"/>
  <c r="P301" i="43"/>
  <c r="P300" i="43"/>
  <c r="P299" i="43"/>
  <c r="P298" i="43"/>
  <c r="P297" i="43"/>
  <c r="P296" i="43"/>
  <c r="P295" i="43"/>
  <c r="P294" i="43"/>
  <c r="P293" i="43"/>
  <c r="P292" i="43"/>
  <c r="P291" i="43"/>
  <c r="P290" i="43"/>
  <c r="P289" i="43"/>
  <c r="P288" i="43"/>
  <c r="P287" i="43"/>
  <c r="P286" i="43"/>
  <c r="P285" i="43"/>
  <c r="P284" i="43"/>
  <c r="P283" i="43"/>
  <c r="P282" i="43"/>
  <c r="P281" i="43"/>
  <c r="P280" i="43"/>
  <c r="P279" i="43"/>
  <c r="P278" i="43"/>
  <c r="P277" i="43"/>
  <c r="P276" i="43"/>
  <c r="P275" i="43"/>
  <c r="P274" i="43"/>
  <c r="P273" i="43"/>
  <c r="P272" i="43"/>
  <c r="P271" i="43"/>
  <c r="P270" i="43"/>
  <c r="P269" i="43"/>
  <c r="P268" i="43"/>
  <c r="P267" i="43"/>
  <c r="P266" i="43"/>
  <c r="P265" i="43"/>
  <c r="P264" i="43"/>
  <c r="P263" i="43"/>
  <c r="P262" i="43"/>
  <c r="P261" i="43"/>
  <c r="P260" i="43"/>
  <c r="P259" i="43"/>
  <c r="P258" i="43"/>
  <c r="P257" i="43"/>
  <c r="P256" i="43"/>
  <c r="P255" i="43"/>
  <c r="P254" i="43"/>
  <c r="P253" i="43"/>
  <c r="P252" i="43"/>
  <c r="P251" i="43"/>
  <c r="P250" i="43"/>
  <c r="P249" i="43"/>
  <c r="P248" i="43"/>
  <c r="P247" i="43"/>
  <c r="P246" i="43"/>
  <c r="P245" i="43"/>
  <c r="P244" i="43"/>
  <c r="P243" i="43"/>
  <c r="P242" i="43"/>
  <c r="P241" i="43"/>
  <c r="P240" i="43"/>
  <c r="P239" i="43"/>
  <c r="P238" i="43"/>
  <c r="P237" i="43"/>
  <c r="P236" i="43"/>
  <c r="P235" i="43"/>
  <c r="P234" i="43"/>
  <c r="P233" i="43"/>
  <c r="P232" i="43"/>
  <c r="P231" i="43"/>
  <c r="P230" i="43"/>
  <c r="P229" i="43"/>
  <c r="P228" i="43"/>
  <c r="P227" i="43"/>
  <c r="P226" i="43"/>
  <c r="P225" i="43"/>
  <c r="P224" i="43"/>
  <c r="P223" i="43"/>
  <c r="P222" i="43"/>
  <c r="P221" i="43"/>
  <c r="P220" i="43"/>
  <c r="P219" i="43"/>
  <c r="P218" i="43"/>
  <c r="P217" i="43"/>
  <c r="P216" i="43"/>
  <c r="P215" i="43"/>
  <c r="P214" i="43"/>
  <c r="P213" i="43"/>
  <c r="P212" i="43"/>
  <c r="P211" i="43"/>
  <c r="P210" i="43"/>
  <c r="P209" i="43"/>
  <c r="P208" i="43"/>
  <c r="P207" i="43"/>
  <c r="P206" i="43"/>
  <c r="P205" i="43"/>
  <c r="P204" i="43"/>
  <c r="P203" i="43"/>
  <c r="P202" i="43"/>
  <c r="P201" i="43"/>
  <c r="P200" i="43"/>
  <c r="P199" i="43"/>
  <c r="P198" i="43"/>
  <c r="P197" i="43"/>
  <c r="P196" i="43"/>
  <c r="P195" i="43"/>
  <c r="P194" i="43"/>
  <c r="P193" i="43"/>
  <c r="P192" i="43"/>
  <c r="P191" i="43"/>
  <c r="P190" i="43"/>
  <c r="P189" i="43"/>
  <c r="P188" i="43"/>
  <c r="P187" i="43"/>
  <c r="P186" i="43"/>
  <c r="P185" i="43"/>
  <c r="P184" i="43"/>
  <c r="P183" i="43"/>
  <c r="P182" i="43"/>
  <c r="P181" i="43"/>
  <c r="P180" i="43"/>
  <c r="P179" i="43"/>
  <c r="P178" i="43"/>
  <c r="P177" i="43"/>
  <c r="P176" i="43"/>
  <c r="P175" i="43"/>
  <c r="P174" i="43"/>
  <c r="P173" i="43"/>
  <c r="P172" i="43"/>
  <c r="P171" i="43"/>
  <c r="P170" i="43"/>
  <c r="P169" i="43"/>
  <c r="P168" i="43"/>
  <c r="P167" i="43"/>
  <c r="P166" i="43"/>
  <c r="P165" i="43"/>
  <c r="P164" i="43"/>
  <c r="P163" i="43"/>
  <c r="P162" i="43"/>
  <c r="P161" i="43"/>
  <c r="P160" i="43"/>
  <c r="P159" i="43"/>
  <c r="P158" i="43"/>
  <c r="P157" i="43"/>
  <c r="P156" i="43"/>
  <c r="P155" i="43"/>
  <c r="P154" i="43"/>
  <c r="P153" i="43"/>
  <c r="P152" i="43"/>
  <c r="P151" i="43"/>
  <c r="P150" i="43"/>
  <c r="P149" i="43"/>
  <c r="P148" i="43"/>
  <c r="P147" i="43"/>
  <c r="P146" i="43"/>
  <c r="P145" i="43"/>
  <c r="P144" i="43"/>
  <c r="P143" i="43"/>
  <c r="P142" i="43"/>
  <c r="P141" i="43"/>
  <c r="P140" i="43"/>
  <c r="P139" i="43"/>
  <c r="P138" i="43"/>
  <c r="P137" i="43"/>
  <c r="P136" i="43"/>
  <c r="P135" i="43"/>
  <c r="P134" i="43"/>
  <c r="P133" i="43"/>
  <c r="P132" i="43"/>
  <c r="P131" i="43"/>
  <c r="P130" i="43"/>
  <c r="P129" i="43"/>
  <c r="P128" i="43"/>
  <c r="P127" i="43"/>
  <c r="P126" i="43"/>
  <c r="P125" i="43"/>
  <c r="P124" i="43"/>
  <c r="P123" i="43"/>
  <c r="P122" i="43"/>
  <c r="P121" i="43"/>
  <c r="P120" i="43"/>
  <c r="P119" i="43"/>
  <c r="P118" i="43"/>
  <c r="P117" i="43"/>
  <c r="P116" i="43"/>
  <c r="P115" i="43"/>
  <c r="P114" i="43"/>
  <c r="P113" i="43"/>
  <c r="P112" i="43"/>
  <c r="P111" i="43"/>
  <c r="P110" i="43"/>
  <c r="P109" i="43"/>
  <c r="P108" i="43"/>
  <c r="P107" i="43"/>
  <c r="P106" i="43"/>
  <c r="P105" i="43"/>
  <c r="P104" i="43"/>
  <c r="P103" i="43"/>
  <c r="P102" i="43"/>
  <c r="P101" i="43"/>
  <c r="P100" i="43"/>
  <c r="P99" i="43"/>
  <c r="P98" i="43"/>
  <c r="P97" i="43"/>
  <c r="P96" i="43"/>
  <c r="P95" i="43"/>
  <c r="P94" i="43"/>
  <c r="P93" i="43"/>
  <c r="P92" i="43"/>
  <c r="P91" i="43"/>
  <c r="P90" i="43"/>
  <c r="P89" i="43"/>
  <c r="P88" i="43"/>
  <c r="P87" i="43"/>
  <c r="P86" i="43"/>
  <c r="P85" i="43"/>
  <c r="P84" i="43"/>
  <c r="P83" i="43"/>
  <c r="P82" i="43"/>
  <c r="P81" i="43"/>
  <c r="P80" i="43"/>
  <c r="P79" i="43"/>
  <c r="P78" i="43"/>
  <c r="P77" i="43"/>
  <c r="P76" i="43"/>
  <c r="P75" i="43"/>
  <c r="P74" i="43"/>
  <c r="P73" i="43"/>
  <c r="P72" i="43"/>
  <c r="P71" i="43"/>
  <c r="P70" i="43"/>
  <c r="P69" i="43"/>
  <c r="P68" i="43"/>
  <c r="P67" i="43"/>
  <c r="P66" i="43"/>
  <c r="P65" i="43"/>
  <c r="P64" i="43"/>
  <c r="P63" i="43"/>
  <c r="P62" i="43"/>
  <c r="P61" i="43"/>
  <c r="P60" i="43"/>
  <c r="P59" i="43"/>
  <c r="P58" i="43"/>
  <c r="P57" i="43"/>
  <c r="P56" i="43"/>
  <c r="P55" i="43"/>
  <c r="P54" i="43"/>
  <c r="P53" i="43"/>
  <c r="P52" i="43"/>
  <c r="P51" i="43"/>
  <c r="P50" i="43"/>
  <c r="P49" i="43"/>
  <c r="P48" i="43"/>
  <c r="P47" i="43"/>
  <c r="P46" i="43"/>
  <c r="P45" i="43"/>
  <c r="P44" i="43"/>
  <c r="P43" i="43"/>
  <c r="P42" i="43"/>
  <c r="P41" i="43"/>
  <c r="P40" i="43"/>
  <c r="P39" i="43"/>
  <c r="P38" i="43"/>
  <c r="P37" i="43"/>
  <c r="P36" i="43"/>
  <c r="P35" i="43"/>
  <c r="P34" i="43"/>
  <c r="P33" i="43"/>
  <c r="P32" i="43"/>
  <c r="P31" i="43"/>
  <c r="P30" i="43"/>
  <c r="P29" i="43"/>
  <c r="P28" i="43"/>
  <c r="P27" i="43"/>
  <c r="P26" i="43"/>
  <c r="P25" i="43"/>
  <c r="P24" i="43"/>
  <c r="P23" i="43"/>
  <c r="P22" i="43"/>
  <c r="P21" i="43"/>
  <c r="P20" i="43"/>
  <c r="P516" i="42"/>
  <c r="P515" i="42"/>
  <c r="P514" i="42"/>
  <c r="P513" i="42"/>
  <c r="P512" i="42"/>
  <c r="P511" i="42"/>
  <c r="P510" i="42"/>
  <c r="P509" i="42"/>
  <c r="P508" i="42"/>
  <c r="P507" i="42"/>
  <c r="P506" i="42"/>
  <c r="P505" i="42"/>
  <c r="P504" i="42"/>
  <c r="P503" i="42"/>
  <c r="P502" i="42"/>
  <c r="P501" i="42"/>
  <c r="P500" i="42"/>
  <c r="P499" i="42"/>
  <c r="P498" i="42"/>
  <c r="P497" i="42"/>
  <c r="P496" i="42"/>
  <c r="P495" i="42"/>
  <c r="P494" i="42"/>
  <c r="P493" i="42"/>
  <c r="P492" i="42"/>
  <c r="P491" i="42"/>
  <c r="P490" i="42"/>
  <c r="P489" i="42"/>
  <c r="P488" i="42"/>
  <c r="P487" i="42"/>
  <c r="P486" i="42"/>
  <c r="P485" i="42"/>
  <c r="P484" i="42"/>
  <c r="P483" i="42"/>
  <c r="P482" i="42"/>
  <c r="P481" i="42"/>
  <c r="P480" i="42"/>
  <c r="P479" i="42"/>
  <c r="P478" i="42"/>
  <c r="P477" i="42"/>
  <c r="P476" i="42"/>
  <c r="P475" i="42"/>
  <c r="P474" i="42"/>
  <c r="P473" i="42"/>
  <c r="P472" i="42"/>
  <c r="P471" i="42"/>
  <c r="P470" i="42"/>
  <c r="P469" i="42"/>
  <c r="P468" i="42"/>
  <c r="P467" i="42"/>
  <c r="P466" i="42"/>
  <c r="P465" i="42"/>
  <c r="P464" i="42"/>
  <c r="P463" i="42"/>
  <c r="P462" i="42"/>
  <c r="P461" i="42"/>
  <c r="P460" i="42"/>
  <c r="P459" i="42"/>
  <c r="P458" i="42"/>
  <c r="P457" i="42"/>
  <c r="P456" i="42"/>
  <c r="P455" i="42"/>
  <c r="P454" i="42"/>
  <c r="P453" i="42"/>
  <c r="P452" i="42"/>
  <c r="P451" i="42"/>
  <c r="P450" i="42"/>
  <c r="P449" i="42"/>
  <c r="P448" i="42"/>
  <c r="P447" i="42"/>
  <c r="P446" i="42"/>
  <c r="P445" i="42"/>
  <c r="P444" i="42"/>
  <c r="P443" i="42"/>
  <c r="P442" i="42"/>
  <c r="P441" i="42"/>
  <c r="P440" i="42"/>
  <c r="P439" i="42"/>
  <c r="P438" i="42"/>
  <c r="P437" i="42"/>
  <c r="P436" i="42"/>
  <c r="P435" i="42"/>
  <c r="P434" i="42"/>
  <c r="P433" i="42"/>
  <c r="P432" i="42"/>
  <c r="P431" i="42"/>
  <c r="P430" i="42"/>
  <c r="P429" i="42"/>
  <c r="P428" i="42"/>
  <c r="P427" i="42"/>
  <c r="P426" i="42"/>
  <c r="P425" i="42"/>
  <c r="P424" i="42"/>
  <c r="P423" i="42"/>
  <c r="P422" i="42"/>
  <c r="P421" i="42"/>
  <c r="P420" i="42"/>
  <c r="P419" i="42"/>
  <c r="P418" i="42"/>
  <c r="P417" i="42"/>
  <c r="P416" i="42"/>
  <c r="P415" i="42"/>
  <c r="P414" i="42"/>
  <c r="P413" i="42"/>
  <c r="P412" i="42"/>
  <c r="P411" i="42"/>
  <c r="P410" i="42"/>
  <c r="P409" i="42"/>
  <c r="P408" i="42"/>
  <c r="P407" i="42"/>
  <c r="P406" i="42"/>
  <c r="P405" i="42"/>
  <c r="P404" i="42"/>
  <c r="P403" i="42"/>
  <c r="P402" i="42"/>
  <c r="P401" i="42"/>
  <c r="P400" i="42"/>
  <c r="P399" i="42"/>
  <c r="P398" i="42"/>
  <c r="P397" i="42"/>
  <c r="P396" i="42"/>
  <c r="P395" i="42"/>
  <c r="P394" i="42"/>
  <c r="P393" i="42"/>
  <c r="P392" i="42"/>
  <c r="P391" i="42"/>
  <c r="P390" i="42"/>
  <c r="P389" i="42"/>
  <c r="P388" i="42"/>
  <c r="P387" i="42"/>
  <c r="P386" i="42"/>
  <c r="P385" i="42"/>
  <c r="P384" i="42"/>
  <c r="P383" i="42"/>
  <c r="P382" i="42"/>
  <c r="P381" i="42"/>
  <c r="P380" i="42"/>
  <c r="P379" i="42"/>
  <c r="P378" i="42"/>
  <c r="P377" i="42"/>
  <c r="P376" i="42"/>
  <c r="P375" i="42"/>
  <c r="P374" i="42"/>
  <c r="P373" i="42"/>
  <c r="P372" i="42"/>
  <c r="P371" i="42"/>
  <c r="P370" i="42"/>
  <c r="P369" i="42"/>
  <c r="P368" i="42"/>
  <c r="P367" i="42"/>
  <c r="P366" i="42"/>
  <c r="P365" i="42"/>
  <c r="P364" i="42"/>
  <c r="P363" i="42"/>
  <c r="P362" i="42"/>
  <c r="P361" i="42"/>
  <c r="P360" i="42"/>
  <c r="P359" i="42"/>
  <c r="P358" i="42"/>
  <c r="P357" i="42"/>
  <c r="P356" i="42"/>
  <c r="P355" i="42"/>
  <c r="P354" i="42"/>
  <c r="P353" i="42"/>
  <c r="P352" i="42"/>
  <c r="P351" i="42"/>
  <c r="P350" i="42"/>
  <c r="P349" i="42"/>
  <c r="P348" i="42"/>
  <c r="P347" i="42"/>
  <c r="P346" i="42"/>
  <c r="P345" i="42"/>
  <c r="P344" i="42"/>
  <c r="P343" i="42"/>
  <c r="P342" i="42"/>
  <c r="P341" i="42"/>
  <c r="P340" i="42"/>
  <c r="P339" i="42"/>
  <c r="P338" i="42"/>
  <c r="P337" i="42"/>
  <c r="P336" i="42"/>
  <c r="P335" i="42"/>
  <c r="P334" i="42"/>
  <c r="P333" i="42"/>
  <c r="P332" i="42"/>
  <c r="P331" i="42"/>
  <c r="P330" i="42"/>
  <c r="P329" i="42"/>
  <c r="P328" i="42"/>
  <c r="P327" i="42"/>
  <c r="P326" i="42"/>
  <c r="P325" i="42"/>
  <c r="P324" i="42"/>
  <c r="P323" i="42"/>
  <c r="P322" i="42"/>
  <c r="P321" i="42"/>
  <c r="P320" i="42"/>
  <c r="P319" i="42"/>
  <c r="P318" i="42"/>
  <c r="P317" i="42"/>
  <c r="P316" i="42"/>
  <c r="P315" i="42"/>
  <c r="P314" i="42"/>
  <c r="P313" i="42"/>
  <c r="P312" i="42"/>
  <c r="P311" i="42"/>
  <c r="P310" i="42"/>
  <c r="P309" i="42"/>
  <c r="P308" i="42"/>
  <c r="P307" i="42"/>
  <c r="P306" i="42"/>
  <c r="P305" i="42"/>
  <c r="P304" i="42"/>
  <c r="P303" i="42"/>
  <c r="P302" i="42"/>
  <c r="P301" i="42"/>
  <c r="P300" i="42"/>
  <c r="P299" i="42"/>
  <c r="P298" i="42"/>
  <c r="P297" i="42"/>
  <c r="P296" i="42"/>
  <c r="P295" i="42"/>
  <c r="P294" i="42"/>
  <c r="P293" i="42"/>
  <c r="P292" i="42"/>
  <c r="P291" i="42"/>
  <c r="P290" i="42"/>
  <c r="P289" i="42"/>
  <c r="P288" i="42"/>
  <c r="P287" i="42"/>
  <c r="P286" i="42"/>
  <c r="P285" i="42"/>
  <c r="P284" i="42"/>
  <c r="P283" i="42"/>
  <c r="P282" i="42"/>
  <c r="P281" i="42"/>
  <c r="P280" i="42"/>
  <c r="P279" i="42"/>
  <c r="P278" i="42"/>
  <c r="P277" i="42"/>
  <c r="P276" i="42"/>
  <c r="P275" i="42"/>
  <c r="P274" i="42"/>
  <c r="P273" i="42"/>
  <c r="P272" i="42"/>
  <c r="P271" i="42"/>
  <c r="P270" i="42"/>
  <c r="P269" i="42"/>
  <c r="P268" i="42"/>
  <c r="P267" i="42"/>
  <c r="P266" i="42"/>
  <c r="P265" i="42"/>
  <c r="P264" i="42"/>
  <c r="P263" i="42"/>
  <c r="P262" i="42"/>
  <c r="P261" i="42"/>
  <c r="P260" i="42"/>
  <c r="P259" i="42"/>
  <c r="P258" i="42"/>
  <c r="P257" i="42"/>
  <c r="P256" i="42"/>
  <c r="P255" i="42"/>
  <c r="P254" i="42"/>
  <c r="P253" i="42"/>
  <c r="P252" i="42"/>
  <c r="P251" i="42"/>
  <c r="P250" i="42"/>
  <c r="P249" i="42"/>
  <c r="P248" i="42"/>
  <c r="P247" i="42"/>
  <c r="P246" i="42"/>
  <c r="P245" i="42"/>
  <c r="P244" i="42"/>
  <c r="P243" i="42"/>
  <c r="P242" i="42"/>
  <c r="P241" i="42"/>
  <c r="P240" i="42"/>
  <c r="P239" i="42"/>
  <c r="P238" i="42"/>
  <c r="P237" i="42"/>
  <c r="P236" i="42"/>
  <c r="P235" i="42"/>
  <c r="P234" i="42"/>
  <c r="P233" i="42"/>
  <c r="P232" i="42"/>
  <c r="P231" i="42"/>
  <c r="P230" i="42"/>
  <c r="P229" i="42"/>
  <c r="P228" i="42"/>
  <c r="P227" i="42"/>
  <c r="P226" i="42"/>
  <c r="P225" i="42"/>
  <c r="P224" i="42"/>
  <c r="P223" i="42"/>
  <c r="P222" i="42"/>
  <c r="P221" i="42"/>
  <c r="P220" i="42"/>
  <c r="P219" i="42"/>
  <c r="P218" i="42"/>
  <c r="P217" i="42"/>
  <c r="P216" i="42"/>
  <c r="P215" i="42"/>
  <c r="P214" i="42"/>
  <c r="P213" i="42"/>
  <c r="P212" i="42"/>
  <c r="P211" i="42"/>
  <c r="P210" i="42"/>
  <c r="P209" i="42"/>
  <c r="P208" i="42"/>
  <c r="P207" i="42"/>
  <c r="P206" i="42"/>
  <c r="P205" i="42"/>
  <c r="P204" i="42"/>
  <c r="P203" i="42"/>
  <c r="P202" i="42"/>
  <c r="P201" i="42"/>
  <c r="P200" i="42"/>
  <c r="P199" i="42"/>
  <c r="P198" i="42"/>
  <c r="P197" i="42"/>
  <c r="P196" i="42"/>
  <c r="P195" i="42"/>
  <c r="P194" i="42"/>
  <c r="P193" i="42"/>
  <c r="P192" i="42"/>
  <c r="P191" i="42"/>
  <c r="P190" i="42"/>
  <c r="P189" i="42"/>
  <c r="P188" i="42"/>
  <c r="P187" i="42"/>
  <c r="P186" i="42"/>
  <c r="P185" i="42"/>
  <c r="P184" i="42"/>
  <c r="P183" i="42"/>
  <c r="P182" i="42"/>
  <c r="P181" i="42"/>
  <c r="P180" i="42"/>
  <c r="P179" i="42"/>
  <c r="P178" i="42"/>
  <c r="P177" i="42"/>
  <c r="P176" i="42"/>
  <c r="P175" i="42"/>
  <c r="P174" i="42"/>
  <c r="P173" i="42"/>
  <c r="P172" i="42"/>
  <c r="P171" i="42"/>
  <c r="P170" i="42"/>
  <c r="P169" i="42"/>
  <c r="P168" i="42"/>
  <c r="P167" i="42"/>
  <c r="P166" i="42"/>
  <c r="P165" i="42"/>
  <c r="P164" i="42"/>
  <c r="P163" i="42"/>
  <c r="P162" i="42"/>
  <c r="P161" i="42"/>
  <c r="P160" i="42"/>
  <c r="P159" i="42"/>
  <c r="P158" i="42"/>
  <c r="P157" i="42"/>
  <c r="P156" i="42"/>
  <c r="P155" i="42"/>
  <c r="P154" i="42"/>
  <c r="P153" i="42"/>
  <c r="P152" i="42"/>
  <c r="P151" i="42"/>
  <c r="P150" i="42"/>
  <c r="P149" i="42"/>
  <c r="P148" i="42"/>
  <c r="P147" i="42"/>
  <c r="P146" i="42"/>
  <c r="P145" i="42"/>
  <c r="P144" i="42"/>
  <c r="P143" i="42"/>
  <c r="P142" i="42"/>
  <c r="P141" i="42"/>
  <c r="P140" i="42"/>
  <c r="P139" i="42"/>
  <c r="P138" i="42"/>
  <c r="P137" i="42"/>
  <c r="P136" i="42"/>
  <c r="P135" i="42"/>
  <c r="P134" i="42"/>
  <c r="P133" i="42"/>
  <c r="P132" i="42"/>
  <c r="P131" i="42"/>
  <c r="P130" i="42"/>
  <c r="P129" i="42"/>
  <c r="P128" i="42"/>
  <c r="P127" i="42"/>
  <c r="P126" i="42"/>
  <c r="P125" i="42"/>
  <c r="P124" i="42"/>
  <c r="P123" i="42"/>
  <c r="P122" i="42"/>
  <c r="P121" i="42"/>
  <c r="P120" i="42"/>
  <c r="P119" i="42"/>
  <c r="P118" i="42"/>
  <c r="P117" i="42"/>
  <c r="P116" i="42"/>
  <c r="P115" i="42"/>
  <c r="P114" i="42"/>
  <c r="P113" i="42"/>
  <c r="P112" i="42"/>
  <c r="P111" i="42"/>
  <c r="P110" i="42"/>
  <c r="P109" i="42"/>
  <c r="P108" i="42"/>
  <c r="P107" i="42"/>
  <c r="P106" i="42"/>
  <c r="P105" i="42"/>
  <c r="P104" i="42"/>
  <c r="P103" i="42"/>
  <c r="P102" i="42"/>
  <c r="P101" i="42"/>
  <c r="P100" i="42"/>
  <c r="P99" i="42"/>
  <c r="P98" i="42"/>
  <c r="P97" i="42"/>
  <c r="P96" i="42"/>
  <c r="P95" i="42"/>
  <c r="P94" i="42"/>
  <c r="P93" i="42"/>
  <c r="P92" i="42"/>
  <c r="P91" i="42"/>
  <c r="P90" i="42"/>
  <c r="P89" i="42"/>
  <c r="P88" i="42"/>
  <c r="P87" i="42"/>
  <c r="P86" i="42"/>
  <c r="P85" i="42"/>
  <c r="P84" i="42"/>
  <c r="P83" i="42"/>
  <c r="P82" i="42"/>
  <c r="P81" i="42"/>
  <c r="P80" i="42"/>
  <c r="P79" i="42"/>
  <c r="P78" i="42"/>
  <c r="P77" i="42"/>
  <c r="P76" i="42"/>
  <c r="P75" i="42"/>
  <c r="P74" i="42"/>
  <c r="P73" i="42"/>
  <c r="P72" i="42"/>
  <c r="P71" i="42"/>
  <c r="P70" i="42"/>
  <c r="P69" i="42"/>
  <c r="P68" i="42"/>
  <c r="P67" i="42"/>
  <c r="P66" i="42"/>
  <c r="P65" i="42"/>
  <c r="P64" i="42"/>
  <c r="P63" i="42"/>
  <c r="P62" i="42"/>
  <c r="P61" i="42"/>
  <c r="P60" i="42"/>
  <c r="P59" i="42"/>
  <c r="P58" i="42"/>
  <c r="P57" i="42"/>
  <c r="P56" i="42"/>
  <c r="P55" i="42"/>
  <c r="P54" i="42"/>
  <c r="P53" i="42"/>
  <c r="P52" i="42"/>
  <c r="P51" i="42"/>
  <c r="P50" i="42"/>
  <c r="P49" i="42"/>
  <c r="P48" i="42"/>
  <c r="P47" i="42"/>
  <c r="P46" i="42"/>
  <c r="P45" i="42"/>
  <c r="P44" i="42"/>
  <c r="P43" i="42"/>
  <c r="P42" i="42"/>
  <c r="P41" i="42"/>
  <c r="P40" i="42"/>
  <c r="P39" i="42"/>
  <c r="P38" i="42"/>
  <c r="P37" i="42"/>
  <c r="P36" i="42"/>
  <c r="P35" i="42"/>
  <c r="P34" i="42"/>
  <c r="P33" i="42"/>
  <c r="P32" i="42"/>
  <c r="P31" i="42"/>
  <c r="P30" i="42"/>
  <c r="P29" i="42"/>
  <c r="P28" i="42"/>
  <c r="P27" i="42"/>
  <c r="P26" i="42"/>
  <c r="P25" i="42"/>
  <c r="P24" i="42"/>
  <c r="P23" i="42"/>
  <c r="P22" i="42"/>
  <c r="P21" i="42"/>
  <c r="P20" i="42"/>
  <c r="P516" i="41"/>
  <c r="P515" i="41"/>
  <c r="P514" i="41"/>
  <c r="P513" i="41"/>
  <c r="P512" i="41"/>
  <c r="P511" i="41"/>
  <c r="P510" i="41"/>
  <c r="P509" i="41"/>
  <c r="P508" i="41"/>
  <c r="P507" i="41"/>
  <c r="P506" i="41"/>
  <c r="P505" i="41"/>
  <c r="P504" i="41"/>
  <c r="P503" i="41"/>
  <c r="P502" i="41"/>
  <c r="P501" i="41"/>
  <c r="P500" i="41"/>
  <c r="P499" i="41"/>
  <c r="P498" i="41"/>
  <c r="P497" i="41"/>
  <c r="P496" i="41"/>
  <c r="P495" i="41"/>
  <c r="P494" i="41"/>
  <c r="P493" i="41"/>
  <c r="P492" i="41"/>
  <c r="P491" i="41"/>
  <c r="P490" i="41"/>
  <c r="P489" i="41"/>
  <c r="P488" i="41"/>
  <c r="P487" i="41"/>
  <c r="P486" i="41"/>
  <c r="P485" i="41"/>
  <c r="P484" i="41"/>
  <c r="P483" i="41"/>
  <c r="P482" i="41"/>
  <c r="P481" i="41"/>
  <c r="P480" i="41"/>
  <c r="P479" i="41"/>
  <c r="P478" i="41"/>
  <c r="P477" i="41"/>
  <c r="P476" i="41"/>
  <c r="P475" i="41"/>
  <c r="P474" i="41"/>
  <c r="P473" i="41"/>
  <c r="P472" i="41"/>
  <c r="P471" i="41"/>
  <c r="P470" i="41"/>
  <c r="P469" i="41"/>
  <c r="P468" i="41"/>
  <c r="P467" i="41"/>
  <c r="P466" i="41"/>
  <c r="P465" i="41"/>
  <c r="P464" i="41"/>
  <c r="P463" i="41"/>
  <c r="P462" i="41"/>
  <c r="P461" i="41"/>
  <c r="P460" i="41"/>
  <c r="P459" i="41"/>
  <c r="P458" i="41"/>
  <c r="P457" i="41"/>
  <c r="P456" i="41"/>
  <c r="P455" i="41"/>
  <c r="P454" i="41"/>
  <c r="P453" i="41"/>
  <c r="P452" i="41"/>
  <c r="P451" i="41"/>
  <c r="P450" i="41"/>
  <c r="P449" i="41"/>
  <c r="P448" i="41"/>
  <c r="P447" i="41"/>
  <c r="P446" i="41"/>
  <c r="P445" i="41"/>
  <c r="P444" i="41"/>
  <c r="P443" i="41"/>
  <c r="P442" i="41"/>
  <c r="P441" i="41"/>
  <c r="P440" i="41"/>
  <c r="P439" i="41"/>
  <c r="P438" i="41"/>
  <c r="P437" i="41"/>
  <c r="P436" i="41"/>
  <c r="P435" i="41"/>
  <c r="P434" i="41"/>
  <c r="P433" i="41"/>
  <c r="P432" i="41"/>
  <c r="P431" i="41"/>
  <c r="P430" i="41"/>
  <c r="P429" i="41"/>
  <c r="P428" i="41"/>
  <c r="P427" i="41"/>
  <c r="P426" i="41"/>
  <c r="P425" i="41"/>
  <c r="P424" i="41"/>
  <c r="P423" i="41"/>
  <c r="P422" i="41"/>
  <c r="P421" i="41"/>
  <c r="P420" i="41"/>
  <c r="P419" i="41"/>
  <c r="P418" i="41"/>
  <c r="P417" i="41"/>
  <c r="P416" i="41"/>
  <c r="P415" i="41"/>
  <c r="P414" i="41"/>
  <c r="P413" i="41"/>
  <c r="P412" i="41"/>
  <c r="P411" i="41"/>
  <c r="P410" i="41"/>
  <c r="P409" i="41"/>
  <c r="P408" i="41"/>
  <c r="P407" i="41"/>
  <c r="P406" i="41"/>
  <c r="P405" i="41"/>
  <c r="P404" i="41"/>
  <c r="P403" i="41"/>
  <c r="P402" i="41"/>
  <c r="P401" i="41"/>
  <c r="P400" i="41"/>
  <c r="P399" i="41"/>
  <c r="P398" i="41"/>
  <c r="P397" i="41"/>
  <c r="P396" i="41"/>
  <c r="P395" i="41"/>
  <c r="P394" i="41"/>
  <c r="P393" i="41"/>
  <c r="P392" i="41"/>
  <c r="P391" i="41"/>
  <c r="P390" i="41"/>
  <c r="P389" i="41"/>
  <c r="P388" i="41"/>
  <c r="P387" i="41"/>
  <c r="P386" i="41"/>
  <c r="P385" i="41"/>
  <c r="P384" i="41"/>
  <c r="P383" i="41"/>
  <c r="P382" i="41"/>
  <c r="P381" i="41"/>
  <c r="P380" i="41"/>
  <c r="P379" i="41"/>
  <c r="P378" i="41"/>
  <c r="P377" i="41"/>
  <c r="P376" i="41"/>
  <c r="P375" i="41"/>
  <c r="P374" i="41"/>
  <c r="P373" i="41"/>
  <c r="P372" i="41"/>
  <c r="P371" i="41"/>
  <c r="P370" i="41"/>
  <c r="P369" i="41"/>
  <c r="P368" i="41"/>
  <c r="P367" i="41"/>
  <c r="P366" i="41"/>
  <c r="P365" i="41"/>
  <c r="P364" i="41"/>
  <c r="P363" i="41"/>
  <c r="P362" i="41"/>
  <c r="P361" i="41"/>
  <c r="P360" i="41"/>
  <c r="P359" i="41"/>
  <c r="P358" i="41"/>
  <c r="P357" i="41"/>
  <c r="P356" i="41"/>
  <c r="P355" i="41"/>
  <c r="P354" i="41"/>
  <c r="P353" i="41"/>
  <c r="P352" i="41"/>
  <c r="P351" i="41"/>
  <c r="P350" i="41"/>
  <c r="P349" i="41"/>
  <c r="P348" i="41"/>
  <c r="P347" i="41"/>
  <c r="P346" i="41"/>
  <c r="P345" i="41"/>
  <c r="P344" i="41"/>
  <c r="P343" i="41"/>
  <c r="P342" i="41"/>
  <c r="P341" i="41"/>
  <c r="P340" i="41"/>
  <c r="P339" i="41"/>
  <c r="P338" i="41"/>
  <c r="P337" i="41"/>
  <c r="P336" i="41"/>
  <c r="P335" i="41"/>
  <c r="P334" i="41"/>
  <c r="P333" i="41"/>
  <c r="P332" i="41"/>
  <c r="P331" i="41"/>
  <c r="P330" i="41"/>
  <c r="P329" i="41"/>
  <c r="P328" i="41"/>
  <c r="P327" i="41"/>
  <c r="P326" i="41"/>
  <c r="P325" i="41"/>
  <c r="P324" i="41"/>
  <c r="P323" i="41"/>
  <c r="P322" i="41"/>
  <c r="P321" i="41"/>
  <c r="P320" i="41"/>
  <c r="P319" i="41"/>
  <c r="P318" i="41"/>
  <c r="P317" i="41"/>
  <c r="P316" i="41"/>
  <c r="P315" i="41"/>
  <c r="P314" i="41"/>
  <c r="P313" i="41"/>
  <c r="P312" i="41"/>
  <c r="P311" i="41"/>
  <c r="P310" i="41"/>
  <c r="P309" i="41"/>
  <c r="P308" i="41"/>
  <c r="P307" i="41"/>
  <c r="P306" i="41"/>
  <c r="P305" i="41"/>
  <c r="P304" i="41"/>
  <c r="P303" i="41"/>
  <c r="P302" i="41"/>
  <c r="P301" i="41"/>
  <c r="P300" i="41"/>
  <c r="P299" i="41"/>
  <c r="P298" i="41"/>
  <c r="P297" i="41"/>
  <c r="P296" i="41"/>
  <c r="P295" i="41"/>
  <c r="P294" i="41"/>
  <c r="P293" i="41"/>
  <c r="P292" i="41"/>
  <c r="P291" i="41"/>
  <c r="P290" i="41"/>
  <c r="P289" i="41"/>
  <c r="P288" i="41"/>
  <c r="P287" i="41"/>
  <c r="P286" i="41"/>
  <c r="P285" i="41"/>
  <c r="P284" i="41"/>
  <c r="P283" i="41"/>
  <c r="P282" i="41"/>
  <c r="P281" i="41"/>
  <c r="P280" i="41"/>
  <c r="P279" i="41"/>
  <c r="P278" i="41"/>
  <c r="P277" i="41"/>
  <c r="P276" i="41"/>
  <c r="P275" i="41"/>
  <c r="P274" i="41"/>
  <c r="P273" i="41"/>
  <c r="P272" i="41"/>
  <c r="P271" i="41"/>
  <c r="P270" i="41"/>
  <c r="P269" i="41"/>
  <c r="P268" i="41"/>
  <c r="P267" i="41"/>
  <c r="P266" i="41"/>
  <c r="P265" i="41"/>
  <c r="P264" i="41"/>
  <c r="P263" i="41"/>
  <c r="P262" i="41"/>
  <c r="P261" i="41"/>
  <c r="P260" i="41"/>
  <c r="P259" i="41"/>
  <c r="P258" i="41"/>
  <c r="P257" i="41"/>
  <c r="P256" i="41"/>
  <c r="P255" i="41"/>
  <c r="P254" i="41"/>
  <c r="P253" i="41"/>
  <c r="P252" i="41"/>
  <c r="P251" i="41"/>
  <c r="P250" i="41"/>
  <c r="P249" i="41"/>
  <c r="P248" i="41"/>
  <c r="P247" i="41"/>
  <c r="P246" i="41"/>
  <c r="P245" i="41"/>
  <c r="P244" i="41"/>
  <c r="P243" i="41"/>
  <c r="P242" i="41"/>
  <c r="P241" i="41"/>
  <c r="P240" i="41"/>
  <c r="P239" i="41"/>
  <c r="P238" i="41"/>
  <c r="P237" i="41"/>
  <c r="P236" i="41"/>
  <c r="P235" i="41"/>
  <c r="P234" i="41"/>
  <c r="P233" i="41"/>
  <c r="P232" i="41"/>
  <c r="P231" i="41"/>
  <c r="P230" i="41"/>
  <c r="P229" i="41"/>
  <c r="P228" i="41"/>
  <c r="P227" i="41"/>
  <c r="P226" i="41"/>
  <c r="P225" i="41"/>
  <c r="P224" i="41"/>
  <c r="P223" i="41"/>
  <c r="P222" i="41"/>
  <c r="P221" i="41"/>
  <c r="P220" i="41"/>
  <c r="P219" i="41"/>
  <c r="P218" i="41"/>
  <c r="P217" i="41"/>
  <c r="P216" i="41"/>
  <c r="P215" i="41"/>
  <c r="P214" i="41"/>
  <c r="P213" i="41"/>
  <c r="P212" i="41"/>
  <c r="P211" i="41"/>
  <c r="P210" i="41"/>
  <c r="P209" i="41"/>
  <c r="P208" i="41"/>
  <c r="P207" i="41"/>
  <c r="P206" i="41"/>
  <c r="P205" i="41"/>
  <c r="P204" i="41"/>
  <c r="P203" i="41"/>
  <c r="P202" i="41"/>
  <c r="P201" i="41"/>
  <c r="P200" i="41"/>
  <c r="P199" i="41"/>
  <c r="P198" i="41"/>
  <c r="P197" i="41"/>
  <c r="P196" i="41"/>
  <c r="P195" i="41"/>
  <c r="P194" i="41"/>
  <c r="P193" i="41"/>
  <c r="P192" i="41"/>
  <c r="P191" i="41"/>
  <c r="P190" i="41"/>
  <c r="P189" i="41"/>
  <c r="P188" i="41"/>
  <c r="P187" i="41"/>
  <c r="P186" i="41"/>
  <c r="P185" i="41"/>
  <c r="P184" i="41"/>
  <c r="P183" i="41"/>
  <c r="P182" i="41"/>
  <c r="P181" i="41"/>
  <c r="P180" i="41"/>
  <c r="P179" i="41"/>
  <c r="P178" i="41"/>
  <c r="P177" i="41"/>
  <c r="P176" i="41"/>
  <c r="P175" i="41"/>
  <c r="P174" i="41"/>
  <c r="P173" i="41"/>
  <c r="P172" i="41"/>
  <c r="P171" i="41"/>
  <c r="P170" i="41"/>
  <c r="P169" i="41"/>
  <c r="P168" i="41"/>
  <c r="P167" i="41"/>
  <c r="P166" i="41"/>
  <c r="P165" i="41"/>
  <c r="P164" i="41"/>
  <c r="P163" i="41"/>
  <c r="P162" i="41"/>
  <c r="P161" i="41"/>
  <c r="P160" i="41"/>
  <c r="P159" i="41"/>
  <c r="P158" i="41"/>
  <c r="P157" i="41"/>
  <c r="P156" i="41"/>
  <c r="P155" i="41"/>
  <c r="P154" i="41"/>
  <c r="P153" i="41"/>
  <c r="P152" i="41"/>
  <c r="P151" i="41"/>
  <c r="P150" i="41"/>
  <c r="P149" i="41"/>
  <c r="P148" i="41"/>
  <c r="P147" i="41"/>
  <c r="P146" i="41"/>
  <c r="P145" i="41"/>
  <c r="P144" i="41"/>
  <c r="P143" i="41"/>
  <c r="P142" i="41"/>
  <c r="P141" i="41"/>
  <c r="P140" i="41"/>
  <c r="P139" i="41"/>
  <c r="P138" i="41"/>
  <c r="P137" i="41"/>
  <c r="P136" i="41"/>
  <c r="P135" i="41"/>
  <c r="P134" i="41"/>
  <c r="P133" i="41"/>
  <c r="P132" i="41"/>
  <c r="P131" i="41"/>
  <c r="P130" i="41"/>
  <c r="P129" i="41"/>
  <c r="P128" i="41"/>
  <c r="P127" i="41"/>
  <c r="P126" i="41"/>
  <c r="P125" i="41"/>
  <c r="P124" i="41"/>
  <c r="P123" i="41"/>
  <c r="P122" i="41"/>
  <c r="P121" i="41"/>
  <c r="P120" i="41"/>
  <c r="P119" i="41"/>
  <c r="P118" i="41"/>
  <c r="P117" i="41"/>
  <c r="P116" i="41"/>
  <c r="P115" i="41"/>
  <c r="P114" i="41"/>
  <c r="P113" i="41"/>
  <c r="P112" i="41"/>
  <c r="P111" i="41"/>
  <c r="P110" i="41"/>
  <c r="P109" i="41"/>
  <c r="P108" i="41"/>
  <c r="P107" i="41"/>
  <c r="P106" i="41"/>
  <c r="P105" i="41"/>
  <c r="P104" i="41"/>
  <c r="P103" i="41"/>
  <c r="P102" i="41"/>
  <c r="P101" i="41"/>
  <c r="P100" i="41"/>
  <c r="P99" i="41"/>
  <c r="P98" i="41"/>
  <c r="P97" i="41"/>
  <c r="P96" i="41"/>
  <c r="P95" i="41"/>
  <c r="P94" i="41"/>
  <c r="P93" i="41"/>
  <c r="P92" i="41"/>
  <c r="P91" i="41"/>
  <c r="P90" i="41"/>
  <c r="P89" i="41"/>
  <c r="P88" i="41"/>
  <c r="P87" i="41"/>
  <c r="P86" i="41"/>
  <c r="P85" i="41"/>
  <c r="P84" i="41"/>
  <c r="P83" i="41"/>
  <c r="P82" i="41"/>
  <c r="P81" i="41"/>
  <c r="P80" i="41"/>
  <c r="P79" i="41"/>
  <c r="P78" i="41"/>
  <c r="P77" i="41"/>
  <c r="P76" i="41"/>
  <c r="P75" i="41"/>
  <c r="P74" i="41"/>
  <c r="P73" i="41"/>
  <c r="P72" i="41"/>
  <c r="P71" i="41"/>
  <c r="P70" i="41"/>
  <c r="P69" i="41"/>
  <c r="P68" i="41"/>
  <c r="P67" i="41"/>
  <c r="P66" i="41"/>
  <c r="P65" i="41"/>
  <c r="P64" i="41"/>
  <c r="P63" i="41"/>
  <c r="P62" i="41"/>
  <c r="P61" i="41"/>
  <c r="P60" i="41"/>
  <c r="P59" i="41"/>
  <c r="P58" i="41"/>
  <c r="P57" i="41"/>
  <c r="P56" i="41"/>
  <c r="P55" i="41"/>
  <c r="P54" i="41"/>
  <c r="P53" i="41"/>
  <c r="P52" i="41"/>
  <c r="P51" i="41"/>
  <c r="P50" i="41"/>
  <c r="P49" i="41"/>
  <c r="P48" i="41"/>
  <c r="P47" i="41"/>
  <c r="P46" i="41"/>
  <c r="P45" i="41"/>
  <c r="P44" i="41"/>
  <c r="P43" i="41"/>
  <c r="P42" i="41"/>
  <c r="P41" i="41"/>
  <c r="P40" i="41"/>
  <c r="P39" i="41"/>
  <c r="P38" i="41"/>
  <c r="P37" i="41"/>
  <c r="P36" i="41"/>
  <c r="P35" i="41"/>
  <c r="P34" i="41"/>
  <c r="P33" i="41"/>
  <c r="P32" i="41"/>
  <c r="P31" i="41"/>
  <c r="P30" i="41"/>
  <c r="P29" i="41"/>
  <c r="P28" i="41"/>
  <c r="P27" i="41"/>
  <c r="P26" i="41"/>
  <c r="P25" i="41"/>
  <c r="P24" i="41"/>
  <c r="P23" i="41"/>
  <c r="P22" i="41"/>
  <c r="P21" i="41"/>
  <c r="P20" i="41"/>
  <c r="P516" i="7"/>
  <c r="P515" i="7"/>
  <c r="P514" i="7"/>
  <c r="P513" i="7"/>
  <c r="P512" i="7"/>
  <c r="P511" i="7"/>
  <c r="P510" i="7"/>
  <c r="P509" i="7"/>
  <c r="P508" i="7"/>
  <c r="P507" i="7"/>
  <c r="P506" i="7"/>
  <c r="P505" i="7"/>
  <c r="P504" i="7"/>
  <c r="P503" i="7"/>
  <c r="P502" i="7"/>
  <c r="P501" i="7"/>
  <c r="P500" i="7"/>
  <c r="P499" i="7"/>
  <c r="P498" i="7"/>
  <c r="P497" i="7"/>
  <c r="P496" i="7"/>
  <c r="P495" i="7"/>
  <c r="P494" i="7"/>
  <c r="P493" i="7"/>
  <c r="P492" i="7"/>
  <c r="P491" i="7"/>
  <c r="P490" i="7"/>
  <c r="P489" i="7"/>
  <c r="P488" i="7"/>
  <c r="P487" i="7"/>
  <c r="P486" i="7"/>
  <c r="P485" i="7"/>
  <c r="P484" i="7"/>
  <c r="P483" i="7"/>
  <c r="P482" i="7"/>
  <c r="P481" i="7"/>
  <c r="P480" i="7"/>
  <c r="P479" i="7"/>
  <c r="P478" i="7"/>
  <c r="P477" i="7"/>
  <c r="P476" i="7"/>
  <c r="P475" i="7"/>
  <c r="P474" i="7"/>
  <c r="P473" i="7"/>
  <c r="P472" i="7"/>
  <c r="P471" i="7"/>
  <c r="P470" i="7"/>
  <c r="P469" i="7"/>
  <c r="P468" i="7"/>
  <c r="P467" i="7"/>
  <c r="P466" i="7"/>
  <c r="P465" i="7"/>
  <c r="P464" i="7"/>
  <c r="P463" i="7"/>
  <c r="P462" i="7"/>
  <c r="P461" i="7"/>
  <c r="P460" i="7"/>
  <c r="P459" i="7"/>
  <c r="P458" i="7"/>
  <c r="P457" i="7"/>
  <c r="P456" i="7"/>
  <c r="P455" i="7"/>
  <c r="P454" i="7"/>
  <c r="P453" i="7"/>
  <c r="P452" i="7"/>
  <c r="P451" i="7"/>
  <c r="P450" i="7"/>
  <c r="P449" i="7"/>
  <c r="P448" i="7"/>
  <c r="P447" i="7"/>
  <c r="P446" i="7"/>
  <c r="P445" i="7"/>
  <c r="P444" i="7"/>
  <c r="P443" i="7"/>
  <c r="P442" i="7"/>
  <c r="P441" i="7"/>
  <c r="P440" i="7"/>
  <c r="P439" i="7"/>
  <c r="P438" i="7"/>
  <c r="P437" i="7"/>
  <c r="P436" i="7"/>
  <c r="P435" i="7"/>
  <c r="P434" i="7"/>
  <c r="P433" i="7"/>
  <c r="P432" i="7"/>
  <c r="P431" i="7"/>
  <c r="P430" i="7"/>
  <c r="P429" i="7"/>
  <c r="P428" i="7"/>
  <c r="P427" i="7"/>
  <c r="P426" i="7"/>
  <c r="P425" i="7"/>
  <c r="P424" i="7"/>
  <c r="P423" i="7"/>
  <c r="P422" i="7"/>
  <c r="P421" i="7"/>
  <c r="P420" i="7"/>
  <c r="P419" i="7"/>
  <c r="P418" i="7"/>
  <c r="P417" i="7"/>
  <c r="P416" i="7"/>
  <c r="P415" i="7"/>
  <c r="P414" i="7"/>
  <c r="P413" i="7"/>
  <c r="P412" i="7"/>
  <c r="P411" i="7"/>
  <c r="P410" i="7"/>
  <c r="P409" i="7"/>
  <c r="P408" i="7"/>
  <c r="P407" i="7"/>
  <c r="P406" i="7"/>
  <c r="P405" i="7"/>
  <c r="P404" i="7"/>
  <c r="P403" i="7"/>
  <c r="P402" i="7"/>
  <c r="P401" i="7"/>
  <c r="P400" i="7"/>
  <c r="P399" i="7"/>
  <c r="P398" i="7"/>
  <c r="P397" i="7"/>
  <c r="P396" i="7"/>
  <c r="P395" i="7"/>
  <c r="P394" i="7"/>
  <c r="P393" i="7"/>
  <c r="P392" i="7"/>
  <c r="P391" i="7"/>
  <c r="P390" i="7"/>
  <c r="P389" i="7"/>
  <c r="P388" i="7"/>
  <c r="P387" i="7"/>
  <c r="P386" i="7"/>
  <c r="P385" i="7"/>
  <c r="P384" i="7"/>
  <c r="P383" i="7"/>
  <c r="P382" i="7"/>
  <c r="P381" i="7"/>
  <c r="P380" i="7"/>
  <c r="P379" i="7"/>
  <c r="P378" i="7"/>
  <c r="P377" i="7"/>
  <c r="P376" i="7"/>
  <c r="P375" i="7"/>
  <c r="P374" i="7"/>
  <c r="P373" i="7"/>
  <c r="P372" i="7"/>
  <c r="P371" i="7"/>
  <c r="P370" i="7"/>
  <c r="P369" i="7"/>
  <c r="P368" i="7"/>
  <c r="P367" i="7"/>
  <c r="P366" i="7"/>
  <c r="P365" i="7"/>
  <c r="P364" i="7"/>
  <c r="P363" i="7"/>
  <c r="P362" i="7"/>
  <c r="P361" i="7"/>
  <c r="P360" i="7"/>
  <c r="P359" i="7"/>
  <c r="P358" i="7"/>
  <c r="P357" i="7"/>
  <c r="P356" i="7"/>
  <c r="P355" i="7"/>
  <c r="P354" i="7"/>
  <c r="P353" i="7"/>
  <c r="P352" i="7"/>
  <c r="P351" i="7"/>
  <c r="P350" i="7"/>
  <c r="P349" i="7"/>
  <c r="P348" i="7"/>
  <c r="P347" i="7"/>
  <c r="P346" i="7"/>
  <c r="P345" i="7"/>
  <c r="P344" i="7"/>
  <c r="P343" i="7"/>
  <c r="P342" i="7"/>
  <c r="P341" i="7"/>
  <c r="P340" i="7"/>
  <c r="P339" i="7"/>
  <c r="P338" i="7"/>
  <c r="P337" i="7"/>
  <c r="P336" i="7"/>
  <c r="P335" i="7"/>
  <c r="P334" i="7"/>
  <c r="P333" i="7"/>
  <c r="P332" i="7"/>
  <c r="P331" i="7"/>
  <c r="P330" i="7"/>
  <c r="P329" i="7"/>
  <c r="P328" i="7"/>
  <c r="P327" i="7"/>
  <c r="P326" i="7"/>
  <c r="P325" i="7"/>
  <c r="P324" i="7"/>
  <c r="P323" i="7"/>
  <c r="P322" i="7"/>
  <c r="P321" i="7"/>
  <c r="P320" i="7"/>
  <c r="P319" i="7"/>
  <c r="P318" i="7"/>
  <c r="P317" i="7"/>
  <c r="P316" i="7"/>
  <c r="P315" i="7"/>
  <c r="P314" i="7"/>
  <c r="P313" i="7"/>
  <c r="P312" i="7"/>
  <c r="P311" i="7"/>
  <c r="P310" i="7"/>
  <c r="P309" i="7"/>
  <c r="P308" i="7"/>
  <c r="P307" i="7"/>
  <c r="P306" i="7"/>
  <c r="P305" i="7"/>
  <c r="P304" i="7"/>
  <c r="P303" i="7"/>
  <c r="P302" i="7"/>
  <c r="P301" i="7"/>
  <c r="P300" i="7"/>
  <c r="P299" i="7"/>
  <c r="P298" i="7"/>
  <c r="P297" i="7"/>
  <c r="P296" i="7"/>
  <c r="P295" i="7"/>
  <c r="P294" i="7"/>
  <c r="P293" i="7"/>
  <c r="P292" i="7"/>
  <c r="P291" i="7"/>
  <c r="P290" i="7"/>
  <c r="P289" i="7"/>
  <c r="P288" i="7"/>
  <c r="P287" i="7"/>
  <c r="P286" i="7"/>
  <c r="P285" i="7"/>
  <c r="P284" i="7"/>
  <c r="P283" i="7"/>
  <c r="P282" i="7"/>
  <c r="P281" i="7"/>
  <c r="P280" i="7"/>
  <c r="P279" i="7"/>
  <c r="P278" i="7"/>
  <c r="P277" i="7"/>
  <c r="P276" i="7"/>
  <c r="P275" i="7"/>
  <c r="P274" i="7"/>
  <c r="P273" i="7"/>
  <c r="P272" i="7"/>
  <c r="P271" i="7"/>
  <c r="P270" i="7"/>
  <c r="P269" i="7"/>
  <c r="P268" i="7"/>
  <c r="P267" i="7"/>
  <c r="P266" i="7"/>
  <c r="P265" i="7"/>
  <c r="P264" i="7"/>
  <c r="P263" i="7"/>
  <c r="P262" i="7"/>
  <c r="P261" i="7"/>
  <c r="P260" i="7"/>
  <c r="P259" i="7"/>
  <c r="P258" i="7"/>
  <c r="P257" i="7"/>
  <c r="P256" i="7"/>
  <c r="P255" i="7"/>
  <c r="P254" i="7"/>
  <c r="P253" i="7"/>
  <c r="P252" i="7"/>
  <c r="P251" i="7"/>
  <c r="P250" i="7"/>
  <c r="P249" i="7"/>
  <c r="P248" i="7"/>
  <c r="P247" i="7"/>
  <c r="P246" i="7"/>
  <c r="P245" i="7"/>
  <c r="P244" i="7"/>
  <c r="P243" i="7"/>
  <c r="P242" i="7"/>
  <c r="P241" i="7"/>
  <c r="P240" i="7"/>
  <c r="P239" i="7"/>
  <c r="P238" i="7"/>
  <c r="P237" i="7"/>
  <c r="P236" i="7"/>
  <c r="P235" i="7"/>
  <c r="P234" i="7"/>
  <c r="P233" i="7"/>
  <c r="P232" i="7"/>
  <c r="P231" i="7"/>
  <c r="P230" i="7"/>
  <c r="P229" i="7"/>
  <c r="P228" i="7"/>
  <c r="P227" i="7"/>
  <c r="P226" i="7"/>
  <c r="P225" i="7"/>
  <c r="P224" i="7"/>
  <c r="P223" i="7"/>
  <c r="P222" i="7"/>
  <c r="P221" i="7"/>
  <c r="P220" i="7"/>
  <c r="P219" i="7"/>
  <c r="P218" i="7"/>
  <c r="P217" i="7"/>
  <c r="P216" i="7"/>
  <c r="P215" i="7"/>
  <c r="P214" i="7"/>
  <c r="P213" i="7"/>
  <c r="P212" i="7"/>
  <c r="P211" i="7"/>
  <c r="P210" i="7"/>
  <c r="P209" i="7"/>
  <c r="P208" i="7"/>
  <c r="P207" i="7"/>
  <c r="P206" i="7"/>
  <c r="P205" i="7"/>
  <c r="P204" i="7"/>
  <c r="P203" i="7"/>
  <c r="P202" i="7"/>
  <c r="P201" i="7"/>
  <c r="P200" i="7"/>
  <c r="P199" i="7"/>
  <c r="P198" i="7"/>
  <c r="P197" i="7"/>
  <c r="P196" i="7"/>
  <c r="P195" i="7"/>
  <c r="P194" i="7"/>
  <c r="P193" i="7"/>
  <c r="P192" i="7"/>
  <c r="P191" i="7"/>
  <c r="P190" i="7"/>
  <c r="P189" i="7"/>
  <c r="P188" i="7"/>
  <c r="P187" i="7"/>
  <c r="P186" i="7"/>
  <c r="P185" i="7"/>
  <c r="P184" i="7"/>
  <c r="P183" i="7"/>
  <c r="P182" i="7"/>
  <c r="P181" i="7"/>
  <c r="P180" i="7"/>
  <c r="P179" i="7"/>
  <c r="P178" i="7"/>
  <c r="P177" i="7"/>
  <c r="P176" i="7"/>
  <c r="P175" i="7"/>
  <c r="P174" i="7"/>
  <c r="P173" i="7"/>
  <c r="P172" i="7"/>
  <c r="P171" i="7"/>
  <c r="P170" i="7"/>
  <c r="P169" i="7"/>
  <c r="P168" i="7"/>
  <c r="P167" i="7"/>
  <c r="P166" i="7"/>
  <c r="P165" i="7"/>
  <c r="P164" i="7"/>
  <c r="P163" i="7"/>
  <c r="P162" i="7"/>
  <c r="P161" i="7"/>
  <c r="P160" i="7"/>
  <c r="P159" i="7"/>
  <c r="P158" i="7"/>
  <c r="P157" i="7"/>
  <c r="P156" i="7"/>
  <c r="P155" i="7"/>
  <c r="P154" i="7"/>
  <c r="P153" i="7"/>
  <c r="P152" i="7"/>
  <c r="P151" i="7"/>
  <c r="P150" i="7"/>
  <c r="P149" i="7"/>
  <c r="P148" i="7"/>
  <c r="P147" i="7"/>
  <c r="P146" i="7"/>
  <c r="P145" i="7"/>
  <c r="P144" i="7"/>
  <c r="P143" i="7"/>
  <c r="P142" i="7"/>
  <c r="P141" i="7"/>
  <c r="P140" i="7"/>
  <c r="P139" i="7"/>
  <c r="P138" i="7"/>
  <c r="P137" i="7"/>
  <c r="P136" i="7"/>
  <c r="P135" i="7"/>
  <c r="P134" i="7"/>
  <c r="P133" i="7"/>
  <c r="P132" i="7"/>
  <c r="P131" i="7"/>
  <c r="P130" i="7"/>
  <c r="P129" i="7"/>
  <c r="P128" i="7"/>
  <c r="P127" i="7"/>
  <c r="P126" i="7"/>
  <c r="P125" i="7"/>
  <c r="P124" i="7"/>
  <c r="P123" i="7"/>
  <c r="P122" i="7"/>
  <c r="P121" i="7"/>
  <c r="P120" i="7"/>
  <c r="P119" i="7"/>
  <c r="P118" i="7"/>
  <c r="P117" i="7"/>
  <c r="P116" i="7"/>
  <c r="P115" i="7"/>
  <c r="P114" i="7"/>
  <c r="P113" i="7"/>
  <c r="P112" i="7"/>
  <c r="P111" i="7"/>
  <c r="P110" i="7"/>
  <c r="P109" i="7"/>
  <c r="P108" i="7"/>
  <c r="P107" i="7"/>
  <c r="P106" i="7"/>
  <c r="P105" i="7"/>
  <c r="P104" i="7"/>
  <c r="P103" i="7"/>
  <c r="P102" i="7"/>
  <c r="P101" i="7"/>
  <c r="P100" i="7"/>
  <c r="P99" i="7"/>
  <c r="P98" i="7"/>
  <c r="P97" i="7"/>
  <c r="P96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6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9" i="7"/>
  <c r="P28" i="7"/>
  <c r="P27" i="7"/>
  <c r="P26" i="7"/>
  <c r="P25" i="7"/>
  <c r="P24" i="7"/>
  <c r="P23" i="7"/>
  <c r="P22" i="7"/>
  <c r="P21" i="7"/>
  <c r="P20" i="7"/>
  <c r="P19" i="7"/>
  <c r="P18" i="7"/>
  <c r="P17" i="7"/>
  <c r="P516" i="8"/>
  <c r="P515" i="8"/>
  <c r="P514" i="8"/>
  <c r="P513" i="8"/>
  <c r="P512" i="8"/>
  <c r="P511" i="8"/>
  <c r="P510" i="8"/>
  <c r="P509" i="8"/>
  <c r="P508" i="8"/>
  <c r="P507" i="8"/>
  <c r="P506" i="8"/>
  <c r="P505" i="8"/>
  <c r="P504" i="8"/>
  <c r="P503" i="8"/>
  <c r="P502" i="8"/>
  <c r="P501" i="8"/>
  <c r="P500" i="8"/>
  <c r="P499" i="8"/>
  <c r="P498" i="8"/>
  <c r="P497" i="8"/>
  <c r="P496" i="8"/>
  <c r="P495" i="8"/>
  <c r="P494" i="8"/>
  <c r="P493" i="8"/>
  <c r="P492" i="8"/>
  <c r="P491" i="8"/>
  <c r="P490" i="8"/>
  <c r="P489" i="8"/>
  <c r="P488" i="8"/>
  <c r="P487" i="8"/>
  <c r="P486" i="8"/>
  <c r="P485" i="8"/>
  <c r="P484" i="8"/>
  <c r="P483" i="8"/>
  <c r="P482" i="8"/>
  <c r="P481" i="8"/>
  <c r="P480" i="8"/>
  <c r="P479" i="8"/>
  <c r="P478" i="8"/>
  <c r="P477" i="8"/>
  <c r="P476" i="8"/>
  <c r="P475" i="8"/>
  <c r="P474" i="8"/>
  <c r="P473" i="8"/>
  <c r="P472" i="8"/>
  <c r="P471" i="8"/>
  <c r="P470" i="8"/>
  <c r="P469" i="8"/>
  <c r="P468" i="8"/>
  <c r="P467" i="8"/>
  <c r="P466" i="8"/>
  <c r="P465" i="8"/>
  <c r="P464" i="8"/>
  <c r="P463" i="8"/>
  <c r="P462" i="8"/>
  <c r="P461" i="8"/>
  <c r="P460" i="8"/>
  <c r="P459" i="8"/>
  <c r="P458" i="8"/>
  <c r="P457" i="8"/>
  <c r="P456" i="8"/>
  <c r="P455" i="8"/>
  <c r="P454" i="8"/>
  <c r="P453" i="8"/>
  <c r="P452" i="8"/>
  <c r="P451" i="8"/>
  <c r="P450" i="8"/>
  <c r="P449" i="8"/>
  <c r="P448" i="8"/>
  <c r="P447" i="8"/>
  <c r="P446" i="8"/>
  <c r="P445" i="8"/>
  <c r="P444" i="8"/>
  <c r="P443" i="8"/>
  <c r="P442" i="8"/>
  <c r="P441" i="8"/>
  <c r="P440" i="8"/>
  <c r="P439" i="8"/>
  <c r="P438" i="8"/>
  <c r="P437" i="8"/>
  <c r="P436" i="8"/>
  <c r="P435" i="8"/>
  <c r="P434" i="8"/>
  <c r="P433" i="8"/>
  <c r="P432" i="8"/>
  <c r="P431" i="8"/>
  <c r="P430" i="8"/>
  <c r="P429" i="8"/>
  <c r="P428" i="8"/>
  <c r="P427" i="8"/>
  <c r="P426" i="8"/>
  <c r="P425" i="8"/>
  <c r="P424" i="8"/>
  <c r="P423" i="8"/>
  <c r="P422" i="8"/>
  <c r="P421" i="8"/>
  <c r="P420" i="8"/>
  <c r="P419" i="8"/>
  <c r="P418" i="8"/>
  <c r="P417" i="8"/>
  <c r="P416" i="8"/>
  <c r="P415" i="8"/>
  <c r="P414" i="8"/>
  <c r="P413" i="8"/>
  <c r="P412" i="8"/>
  <c r="P411" i="8"/>
  <c r="P410" i="8"/>
  <c r="P409" i="8"/>
  <c r="P408" i="8"/>
  <c r="P407" i="8"/>
  <c r="P406" i="8"/>
  <c r="P405" i="8"/>
  <c r="P404" i="8"/>
  <c r="P403" i="8"/>
  <c r="P402" i="8"/>
  <c r="P401" i="8"/>
  <c r="P400" i="8"/>
  <c r="P399" i="8"/>
  <c r="P398" i="8"/>
  <c r="P397" i="8"/>
  <c r="P396" i="8"/>
  <c r="P395" i="8"/>
  <c r="P394" i="8"/>
  <c r="P393" i="8"/>
  <c r="P392" i="8"/>
  <c r="P391" i="8"/>
  <c r="P390" i="8"/>
  <c r="P389" i="8"/>
  <c r="P388" i="8"/>
  <c r="P387" i="8"/>
  <c r="P386" i="8"/>
  <c r="P385" i="8"/>
  <c r="P384" i="8"/>
  <c r="P383" i="8"/>
  <c r="P382" i="8"/>
  <c r="P381" i="8"/>
  <c r="P380" i="8"/>
  <c r="P379" i="8"/>
  <c r="P378" i="8"/>
  <c r="P377" i="8"/>
  <c r="P376" i="8"/>
  <c r="P375" i="8"/>
  <c r="P374" i="8"/>
  <c r="P373" i="8"/>
  <c r="P372" i="8"/>
  <c r="P371" i="8"/>
  <c r="P370" i="8"/>
  <c r="P369" i="8"/>
  <c r="P368" i="8"/>
  <c r="P367" i="8"/>
  <c r="P366" i="8"/>
  <c r="P365" i="8"/>
  <c r="P364" i="8"/>
  <c r="P363" i="8"/>
  <c r="P362" i="8"/>
  <c r="P361" i="8"/>
  <c r="P360" i="8"/>
  <c r="P359" i="8"/>
  <c r="P358" i="8"/>
  <c r="P357" i="8"/>
  <c r="P356" i="8"/>
  <c r="P355" i="8"/>
  <c r="P354" i="8"/>
  <c r="P353" i="8"/>
  <c r="P352" i="8"/>
  <c r="P351" i="8"/>
  <c r="P350" i="8"/>
  <c r="P349" i="8"/>
  <c r="P348" i="8"/>
  <c r="P347" i="8"/>
  <c r="P346" i="8"/>
  <c r="P345" i="8"/>
  <c r="P344" i="8"/>
  <c r="P343" i="8"/>
  <c r="P342" i="8"/>
  <c r="P341" i="8"/>
  <c r="P340" i="8"/>
  <c r="P339" i="8"/>
  <c r="P338" i="8"/>
  <c r="P337" i="8"/>
  <c r="P336" i="8"/>
  <c r="P335" i="8"/>
  <c r="P334" i="8"/>
  <c r="P333" i="8"/>
  <c r="P332" i="8"/>
  <c r="P331" i="8"/>
  <c r="P330" i="8"/>
  <c r="P329" i="8"/>
  <c r="P328" i="8"/>
  <c r="P327" i="8"/>
  <c r="P326" i="8"/>
  <c r="P325" i="8"/>
  <c r="P324" i="8"/>
  <c r="P323" i="8"/>
  <c r="P322" i="8"/>
  <c r="P321" i="8"/>
  <c r="P320" i="8"/>
  <c r="P319" i="8"/>
  <c r="P318" i="8"/>
  <c r="P317" i="8"/>
  <c r="P316" i="8"/>
  <c r="P315" i="8"/>
  <c r="P314" i="8"/>
  <c r="P313" i="8"/>
  <c r="P312" i="8"/>
  <c r="P311" i="8"/>
  <c r="P310" i="8"/>
  <c r="P309" i="8"/>
  <c r="P308" i="8"/>
  <c r="P307" i="8"/>
  <c r="P306" i="8"/>
  <c r="P305" i="8"/>
  <c r="P304" i="8"/>
  <c r="P303" i="8"/>
  <c r="P302" i="8"/>
  <c r="P301" i="8"/>
  <c r="P300" i="8"/>
  <c r="P299" i="8"/>
  <c r="P298" i="8"/>
  <c r="P297" i="8"/>
  <c r="P296" i="8"/>
  <c r="P295" i="8"/>
  <c r="P294" i="8"/>
  <c r="P293" i="8"/>
  <c r="P292" i="8"/>
  <c r="P291" i="8"/>
  <c r="P290" i="8"/>
  <c r="P289" i="8"/>
  <c r="P288" i="8"/>
  <c r="P287" i="8"/>
  <c r="P286" i="8"/>
  <c r="P285" i="8"/>
  <c r="P284" i="8"/>
  <c r="P283" i="8"/>
  <c r="P282" i="8"/>
  <c r="P281" i="8"/>
  <c r="P280" i="8"/>
  <c r="P279" i="8"/>
  <c r="P278" i="8"/>
  <c r="P277" i="8"/>
  <c r="P276" i="8"/>
  <c r="P275" i="8"/>
  <c r="P274" i="8"/>
  <c r="P273" i="8"/>
  <c r="P272" i="8"/>
  <c r="P271" i="8"/>
  <c r="P270" i="8"/>
  <c r="P269" i="8"/>
  <c r="P268" i="8"/>
  <c r="P267" i="8"/>
  <c r="P266" i="8"/>
  <c r="P265" i="8"/>
  <c r="P264" i="8"/>
  <c r="P263" i="8"/>
  <c r="P262" i="8"/>
  <c r="P261" i="8"/>
  <c r="P260" i="8"/>
  <c r="P259" i="8"/>
  <c r="P258" i="8"/>
  <c r="P257" i="8"/>
  <c r="P256" i="8"/>
  <c r="P255" i="8"/>
  <c r="P254" i="8"/>
  <c r="P253" i="8"/>
  <c r="P252" i="8"/>
  <c r="P251" i="8"/>
  <c r="P250" i="8"/>
  <c r="P249" i="8"/>
  <c r="P248" i="8"/>
  <c r="P247" i="8"/>
  <c r="P246" i="8"/>
  <c r="P245" i="8"/>
  <c r="P244" i="8"/>
  <c r="P243" i="8"/>
  <c r="P242" i="8"/>
  <c r="P241" i="8"/>
  <c r="P240" i="8"/>
  <c r="P239" i="8"/>
  <c r="P238" i="8"/>
  <c r="P237" i="8"/>
  <c r="P236" i="8"/>
  <c r="P235" i="8"/>
  <c r="P234" i="8"/>
  <c r="P233" i="8"/>
  <c r="P232" i="8"/>
  <c r="P231" i="8"/>
  <c r="P230" i="8"/>
  <c r="P229" i="8"/>
  <c r="P228" i="8"/>
  <c r="P227" i="8"/>
  <c r="P226" i="8"/>
  <c r="P225" i="8"/>
  <c r="P224" i="8"/>
  <c r="P223" i="8"/>
  <c r="P222" i="8"/>
  <c r="P221" i="8"/>
  <c r="P220" i="8"/>
  <c r="P219" i="8"/>
  <c r="P218" i="8"/>
  <c r="P217" i="8"/>
  <c r="P216" i="8"/>
  <c r="P215" i="8"/>
  <c r="P214" i="8"/>
  <c r="P213" i="8"/>
  <c r="P212" i="8"/>
  <c r="P211" i="8"/>
  <c r="P210" i="8"/>
  <c r="P209" i="8"/>
  <c r="P208" i="8"/>
  <c r="P207" i="8"/>
  <c r="P206" i="8"/>
  <c r="P205" i="8"/>
  <c r="P204" i="8"/>
  <c r="P203" i="8"/>
  <c r="P202" i="8"/>
  <c r="P201" i="8"/>
  <c r="P200" i="8"/>
  <c r="P199" i="8"/>
  <c r="P198" i="8"/>
  <c r="P197" i="8"/>
  <c r="P196" i="8"/>
  <c r="P195" i="8"/>
  <c r="P194" i="8"/>
  <c r="P193" i="8"/>
  <c r="P192" i="8"/>
  <c r="P191" i="8"/>
  <c r="P190" i="8"/>
  <c r="P189" i="8"/>
  <c r="P188" i="8"/>
  <c r="P187" i="8"/>
  <c r="P186" i="8"/>
  <c r="P185" i="8"/>
  <c r="P184" i="8"/>
  <c r="P183" i="8"/>
  <c r="P182" i="8"/>
  <c r="P181" i="8"/>
  <c r="P180" i="8"/>
  <c r="P179" i="8"/>
  <c r="P178" i="8"/>
  <c r="P177" i="8"/>
  <c r="P176" i="8"/>
  <c r="P175" i="8"/>
  <c r="P174" i="8"/>
  <c r="P173" i="8"/>
  <c r="P172" i="8"/>
  <c r="P171" i="8"/>
  <c r="P170" i="8"/>
  <c r="P169" i="8"/>
  <c r="P168" i="8"/>
  <c r="P167" i="8"/>
  <c r="P166" i="8"/>
  <c r="P165" i="8"/>
  <c r="P164" i="8"/>
  <c r="P163" i="8"/>
  <c r="P162" i="8"/>
  <c r="P161" i="8"/>
  <c r="P160" i="8"/>
  <c r="P159" i="8"/>
  <c r="P158" i="8"/>
  <c r="P157" i="8"/>
  <c r="P156" i="8"/>
  <c r="P155" i="8"/>
  <c r="P154" i="8"/>
  <c r="P153" i="8"/>
  <c r="P152" i="8"/>
  <c r="P151" i="8"/>
  <c r="P150" i="8"/>
  <c r="P149" i="8"/>
  <c r="P148" i="8"/>
  <c r="P147" i="8"/>
  <c r="P146" i="8"/>
  <c r="P145" i="8"/>
  <c r="P144" i="8"/>
  <c r="P143" i="8"/>
  <c r="P142" i="8"/>
  <c r="P141" i="8"/>
  <c r="P140" i="8"/>
  <c r="P139" i="8"/>
  <c r="P138" i="8"/>
  <c r="P137" i="8"/>
  <c r="P136" i="8"/>
  <c r="P135" i="8"/>
  <c r="P134" i="8"/>
  <c r="P133" i="8"/>
  <c r="P132" i="8"/>
  <c r="P131" i="8"/>
  <c r="P130" i="8"/>
  <c r="P129" i="8"/>
  <c r="P128" i="8"/>
  <c r="P127" i="8"/>
  <c r="P126" i="8"/>
  <c r="P125" i="8"/>
  <c r="P124" i="8"/>
  <c r="P123" i="8"/>
  <c r="P122" i="8"/>
  <c r="P121" i="8"/>
  <c r="P120" i="8"/>
  <c r="P119" i="8"/>
  <c r="P118" i="8"/>
  <c r="P117" i="8"/>
  <c r="P116" i="8"/>
  <c r="P115" i="8"/>
  <c r="P114" i="8"/>
  <c r="P113" i="8"/>
  <c r="P112" i="8"/>
  <c r="P111" i="8"/>
  <c r="P110" i="8"/>
  <c r="P109" i="8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86" i="8"/>
  <c r="P85" i="8"/>
  <c r="P84" i="8"/>
  <c r="P83" i="8"/>
  <c r="P82" i="8"/>
  <c r="P81" i="8"/>
  <c r="P80" i="8"/>
  <c r="P79" i="8"/>
  <c r="P78" i="8"/>
  <c r="P77" i="8"/>
  <c r="P76" i="8"/>
  <c r="P75" i="8"/>
  <c r="P74" i="8"/>
  <c r="P73" i="8"/>
  <c r="P72" i="8"/>
  <c r="P71" i="8"/>
  <c r="P70" i="8"/>
  <c r="P69" i="8"/>
  <c r="P68" i="8"/>
  <c r="P67" i="8"/>
  <c r="P66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P51" i="8"/>
  <c r="P50" i="8"/>
  <c r="P49" i="8"/>
  <c r="P48" i="8"/>
  <c r="P47" i="8"/>
  <c r="P46" i="8"/>
  <c r="P45" i="8"/>
  <c r="P44" i="8"/>
  <c r="P43" i="8"/>
  <c r="P42" i="8"/>
  <c r="P41" i="8"/>
  <c r="P40" i="8"/>
  <c r="P39" i="8"/>
  <c r="P38" i="8"/>
  <c r="P37" i="8"/>
  <c r="P36" i="8"/>
  <c r="P35" i="8"/>
  <c r="P34" i="8"/>
  <c r="P33" i="8"/>
  <c r="P32" i="8"/>
  <c r="P31" i="8"/>
  <c r="P30" i="8"/>
  <c r="P29" i="8"/>
  <c r="P28" i="8"/>
  <c r="P27" i="8"/>
  <c r="P26" i="8"/>
  <c r="P25" i="8"/>
  <c r="P24" i="8"/>
  <c r="P23" i="8"/>
  <c r="P22" i="8"/>
  <c r="P21" i="8"/>
  <c r="P20" i="8"/>
  <c r="P19" i="8"/>
  <c r="P18" i="8"/>
  <c r="P17" i="8"/>
  <c r="P516" i="9"/>
  <c r="P515" i="9"/>
  <c r="P514" i="9"/>
  <c r="P513" i="9"/>
  <c r="P512" i="9"/>
  <c r="P511" i="9"/>
  <c r="P510" i="9"/>
  <c r="P509" i="9"/>
  <c r="P508" i="9"/>
  <c r="P507" i="9"/>
  <c r="P506" i="9"/>
  <c r="P505" i="9"/>
  <c r="P504" i="9"/>
  <c r="P503" i="9"/>
  <c r="P502" i="9"/>
  <c r="P501" i="9"/>
  <c r="P500" i="9"/>
  <c r="P499" i="9"/>
  <c r="P498" i="9"/>
  <c r="P497" i="9"/>
  <c r="P496" i="9"/>
  <c r="P495" i="9"/>
  <c r="P494" i="9"/>
  <c r="P493" i="9"/>
  <c r="P492" i="9"/>
  <c r="P491" i="9"/>
  <c r="P490" i="9"/>
  <c r="P489" i="9"/>
  <c r="P488" i="9"/>
  <c r="P487" i="9"/>
  <c r="P486" i="9"/>
  <c r="P485" i="9"/>
  <c r="P484" i="9"/>
  <c r="P483" i="9"/>
  <c r="P482" i="9"/>
  <c r="P481" i="9"/>
  <c r="P480" i="9"/>
  <c r="P479" i="9"/>
  <c r="P478" i="9"/>
  <c r="P477" i="9"/>
  <c r="P476" i="9"/>
  <c r="P475" i="9"/>
  <c r="P474" i="9"/>
  <c r="P473" i="9"/>
  <c r="P472" i="9"/>
  <c r="P471" i="9"/>
  <c r="P470" i="9"/>
  <c r="P469" i="9"/>
  <c r="P468" i="9"/>
  <c r="P467" i="9"/>
  <c r="P466" i="9"/>
  <c r="P465" i="9"/>
  <c r="P464" i="9"/>
  <c r="P463" i="9"/>
  <c r="P462" i="9"/>
  <c r="P461" i="9"/>
  <c r="P460" i="9"/>
  <c r="P459" i="9"/>
  <c r="P458" i="9"/>
  <c r="P457" i="9"/>
  <c r="P456" i="9"/>
  <c r="P455" i="9"/>
  <c r="P454" i="9"/>
  <c r="P453" i="9"/>
  <c r="P452" i="9"/>
  <c r="P451" i="9"/>
  <c r="P450" i="9"/>
  <c r="P449" i="9"/>
  <c r="P448" i="9"/>
  <c r="P447" i="9"/>
  <c r="P446" i="9"/>
  <c r="P445" i="9"/>
  <c r="P444" i="9"/>
  <c r="P443" i="9"/>
  <c r="P442" i="9"/>
  <c r="P441" i="9"/>
  <c r="P440" i="9"/>
  <c r="P439" i="9"/>
  <c r="P438" i="9"/>
  <c r="P437" i="9"/>
  <c r="P436" i="9"/>
  <c r="P435" i="9"/>
  <c r="P434" i="9"/>
  <c r="P433" i="9"/>
  <c r="P432" i="9"/>
  <c r="P431" i="9"/>
  <c r="P430" i="9"/>
  <c r="P429" i="9"/>
  <c r="P428" i="9"/>
  <c r="P427" i="9"/>
  <c r="P426" i="9"/>
  <c r="P425" i="9"/>
  <c r="P424" i="9"/>
  <c r="P423" i="9"/>
  <c r="P422" i="9"/>
  <c r="P421" i="9"/>
  <c r="P420" i="9"/>
  <c r="P419" i="9"/>
  <c r="P418" i="9"/>
  <c r="P417" i="9"/>
  <c r="P416" i="9"/>
  <c r="P415" i="9"/>
  <c r="P414" i="9"/>
  <c r="P413" i="9"/>
  <c r="P412" i="9"/>
  <c r="P411" i="9"/>
  <c r="P410" i="9"/>
  <c r="P409" i="9"/>
  <c r="P408" i="9"/>
  <c r="P407" i="9"/>
  <c r="P406" i="9"/>
  <c r="P405" i="9"/>
  <c r="P404" i="9"/>
  <c r="P403" i="9"/>
  <c r="P402" i="9"/>
  <c r="P401" i="9"/>
  <c r="P400" i="9"/>
  <c r="P399" i="9"/>
  <c r="P398" i="9"/>
  <c r="P397" i="9"/>
  <c r="P396" i="9"/>
  <c r="P395" i="9"/>
  <c r="P394" i="9"/>
  <c r="P393" i="9"/>
  <c r="P392" i="9"/>
  <c r="P391" i="9"/>
  <c r="P390" i="9"/>
  <c r="P389" i="9"/>
  <c r="P388" i="9"/>
  <c r="P387" i="9"/>
  <c r="P386" i="9"/>
  <c r="P385" i="9"/>
  <c r="P384" i="9"/>
  <c r="P383" i="9"/>
  <c r="P382" i="9"/>
  <c r="P381" i="9"/>
  <c r="P380" i="9"/>
  <c r="P379" i="9"/>
  <c r="P378" i="9"/>
  <c r="P377" i="9"/>
  <c r="P376" i="9"/>
  <c r="P375" i="9"/>
  <c r="P374" i="9"/>
  <c r="P373" i="9"/>
  <c r="P372" i="9"/>
  <c r="P371" i="9"/>
  <c r="P370" i="9"/>
  <c r="P369" i="9"/>
  <c r="P368" i="9"/>
  <c r="P367" i="9"/>
  <c r="P366" i="9"/>
  <c r="P365" i="9"/>
  <c r="P364" i="9"/>
  <c r="P363" i="9"/>
  <c r="P362" i="9"/>
  <c r="P361" i="9"/>
  <c r="P360" i="9"/>
  <c r="P359" i="9"/>
  <c r="P358" i="9"/>
  <c r="P357" i="9"/>
  <c r="P356" i="9"/>
  <c r="P355" i="9"/>
  <c r="P354" i="9"/>
  <c r="P353" i="9"/>
  <c r="P352" i="9"/>
  <c r="P351" i="9"/>
  <c r="P350" i="9"/>
  <c r="P349" i="9"/>
  <c r="P348" i="9"/>
  <c r="P347" i="9"/>
  <c r="P346" i="9"/>
  <c r="P345" i="9"/>
  <c r="P344" i="9"/>
  <c r="P343" i="9"/>
  <c r="P342" i="9"/>
  <c r="P341" i="9"/>
  <c r="P340" i="9"/>
  <c r="P339" i="9"/>
  <c r="P338" i="9"/>
  <c r="P337" i="9"/>
  <c r="P336" i="9"/>
  <c r="P335" i="9"/>
  <c r="P334" i="9"/>
  <c r="P333" i="9"/>
  <c r="P332" i="9"/>
  <c r="P331" i="9"/>
  <c r="P330" i="9"/>
  <c r="P329" i="9"/>
  <c r="P328" i="9"/>
  <c r="P327" i="9"/>
  <c r="P326" i="9"/>
  <c r="P325" i="9"/>
  <c r="P324" i="9"/>
  <c r="P323" i="9"/>
  <c r="P322" i="9"/>
  <c r="P321" i="9"/>
  <c r="P320" i="9"/>
  <c r="P319" i="9"/>
  <c r="P318" i="9"/>
  <c r="P317" i="9"/>
  <c r="P316" i="9"/>
  <c r="P315" i="9"/>
  <c r="P314" i="9"/>
  <c r="P313" i="9"/>
  <c r="P312" i="9"/>
  <c r="P311" i="9"/>
  <c r="P310" i="9"/>
  <c r="P309" i="9"/>
  <c r="P308" i="9"/>
  <c r="P307" i="9"/>
  <c r="P306" i="9"/>
  <c r="P305" i="9"/>
  <c r="P304" i="9"/>
  <c r="P303" i="9"/>
  <c r="P302" i="9"/>
  <c r="P301" i="9"/>
  <c r="P300" i="9"/>
  <c r="P299" i="9"/>
  <c r="P298" i="9"/>
  <c r="P297" i="9"/>
  <c r="P296" i="9"/>
  <c r="P295" i="9"/>
  <c r="P294" i="9"/>
  <c r="P293" i="9"/>
  <c r="P292" i="9"/>
  <c r="P291" i="9"/>
  <c r="P290" i="9"/>
  <c r="P289" i="9"/>
  <c r="P288" i="9"/>
  <c r="P287" i="9"/>
  <c r="P286" i="9"/>
  <c r="P285" i="9"/>
  <c r="P284" i="9"/>
  <c r="P283" i="9"/>
  <c r="P282" i="9"/>
  <c r="P281" i="9"/>
  <c r="P280" i="9"/>
  <c r="P279" i="9"/>
  <c r="P278" i="9"/>
  <c r="P277" i="9"/>
  <c r="P276" i="9"/>
  <c r="P275" i="9"/>
  <c r="P274" i="9"/>
  <c r="P273" i="9"/>
  <c r="P272" i="9"/>
  <c r="P271" i="9"/>
  <c r="P270" i="9"/>
  <c r="P269" i="9"/>
  <c r="P268" i="9"/>
  <c r="P267" i="9"/>
  <c r="P266" i="9"/>
  <c r="P265" i="9"/>
  <c r="P264" i="9"/>
  <c r="P263" i="9"/>
  <c r="P262" i="9"/>
  <c r="P261" i="9"/>
  <c r="P260" i="9"/>
  <c r="P259" i="9"/>
  <c r="P258" i="9"/>
  <c r="P257" i="9"/>
  <c r="P256" i="9"/>
  <c r="P255" i="9"/>
  <c r="P254" i="9"/>
  <c r="P253" i="9"/>
  <c r="P252" i="9"/>
  <c r="P251" i="9"/>
  <c r="P250" i="9"/>
  <c r="P249" i="9"/>
  <c r="P248" i="9"/>
  <c r="P247" i="9"/>
  <c r="P246" i="9"/>
  <c r="P245" i="9"/>
  <c r="P244" i="9"/>
  <c r="P243" i="9"/>
  <c r="P242" i="9"/>
  <c r="P241" i="9"/>
  <c r="P240" i="9"/>
  <c r="P239" i="9"/>
  <c r="P238" i="9"/>
  <c r="P237" i="9"/>
  <c r="P236" i="9"/>
  <c r="P235" i="9"/>
  <c r="P234" i="9"/>
  <c r="P233" i="9"/>
  <c r="P232" i="9"/>
  <c r="P231" i="9"/>
  <c r="P230" i="9"/>
  <c r="P229" i="9"/>
  <c r="P228" i="9"/>
  <c r="P227" i="9"/>
  <c r="P226" i="9"/>
  <c r="P225" i="9"/>
  <c r="P224" i="9"/>
  <c r="P223" i="9"/>
  <c r="P222" i="9"/>
  <c r="P221" i="9"/>
  <c r="P220" i="9"/>
  <c r="P219" i="9"/>
  <c r="P218" i="9"/>
  <c r="P217" i="9"/>
  <c r="P216" i="9"/>
  <c r="P215" i="9"/>
  <c r="P214" i="9"/>
  <c r="P213" i="9"/>
  <c r="P212" i="9"/>
  <c r="P211" i="9"/>
  <c r="P210" i="9"/>
  <c r="P209" i="9"/>
  <c r="P208" i="9"/>
  <c r="P207" i="9"/>
  <c r="P206" i="9"/>
  <c r="P205" i="9"/>
  <c r="P204" i="9"/>
  <c r="P203" i="9"/>
  <c r="P202" i="9"/>
  <c r="P201" i="9"/>
  <c r="P200" i="9"/>
  <c r="P199" i="9"/>
  <c r="P198" i="9"/>
  <c r="P197" i="9"/>
  <c r="P196" i="9"/>
  <c r="P195" i="9"/>
  <c r="P194" i="9"/>
  <c r="P193" i="9"/>
  <c r="P192" i="9"/>
  <c r="P191" i="9"/>
  <c r="P190" i="9"/>
  <c r="P189" i="9"/>
  <c r="P188" i="9"/>
  <c r="P187" i="9"/>
  <c r="P186" i="9"/>
  <c r="P185" i="9"/>
  <c r="P184" i="9"/>
  <c r="P183" i="9"/>
  <c r="P182" i="9"/>
  <c r="P181" i="9"/>
  <c r="P180" i="9"/>
  <c r="P179" i="9"/>
  <c r="P178" i="9"/>
  <c r="P177" i="9"/>
  <c r="P176" i="9"/>
  <c r="P175" i="9"/>
  <c r="P174" i="9"/>
  <c r="P173" i="9"/>
  <c r="P172" i="9"/>
  <c r="P171" i="9"/>
  <c r="P170" i="9"/>
  <c r="P169" i="9"/>
  <c r="P168" i="9"/>
  <c r="P167" i="9"/>
  <c r="P166" i="9"/>
  <c r="P165" i="9"/>
  <c r="P164" i="9"/>
  <c r="P163" i="9"/>
  <c r="P162" i="9"/>
  <c r="P161" i="9"/>
  <c r="P160" i="9"/>
  <c r="P159" i="9"/>
  <c r="P158" i="9"/>
  <c r="P157" i="9"/>
  <c r="P156" i="9"/>
  <c r="P155" i="9"/>
  <c r="P154" i="9"/>
  <c r="P153" i="9"/>
  <c r="P152" i="9"/>
  <c r="P151" i="9"/>
  <c r="P150" i="9"/>
  <c r="P149" i="9"/>
  <c r="P148" i="9"/>
  <c r="P147" i="9"/>
  <c r="P146" i="9"/>
  <c r="P145" i="9"/>
  <c r="P144" i="9"/>
  <c r="P143" i="9"/>
  <c r="P142" i="9"/>
  <c r="P141" i="9"/>
  <c r="P140" i="9"/>
  <c r="P139" i="9"/>
  <c r="P138" i="9"/>
  <c r="P137" i="9"/>
  <c r="P136" i="9"/>
  <c r="P135" i="9"/>
  <c r="P134" i="9"/>
  <c r="P133" i="9"/>
  <c r="P132" i="9"/>
  <c r="P131" i="9"/>
  <c r="P130" i="9"/>
  <c r="P129" i="9"/>
  <c r="P128" i="9"/>
  <c r="P127" i="9"/>
  <c r="P126" i="9"/>
  <c r="P125" i="9"/>
  <c r="P124" i="9"/>
  <c r="P123" i="9"/>
  <c r="P122" i="9"/>
  <c r="P121" i="9"/>
  <c r="P120" i="9"/>
  <c r="P119" i="9"/>
  <c r="P118" i="9"/>
  <c r="P117" i="9"/>
  <c r="P116" i="9"/>
  <c r="P115" i="9"/>
  <c r="P114" i="9"/>
  <c r="P113" i="9"/>
  <c r="P112" i="9"/>
  <c r="P111" i="9"/>
  <c r="P110" i="9"/>
  <c r="P109" i="9"/>
  <c r="P108" i="9"/>
  <c r="P107" i="9"/>
  <c r="P106" i="9"/>
  <c r="P105" i="9"/>
  <c r="P104" i="9"/>
  <c r="P103" i="9"/>
  <c r="P102" i="9"/>
  <c r="P101" i="9"/>
  <c r="P100" i="9"/>
  <c r="P99" i="9"/>
  <c r="P98" i="9"/>
  <c r="P97" i="9"/>
  <c r="P96" i="9"/>
  <c r="P95" i="9"/>
  <c r="P94" i="9"/>
  <c r="P93" i="9"/>
  <c r="P92" i="9"/>
  <c r="P91" i="9"/>
  <c r="P90" i="9"/>
  <c r="P89" i="9"/>
  <c r="P88" i="9"/>
  <c r="P87" i="9"/>
  <c r="P86" i="9"/>
  <c r="P85" i="9"/>
  <c r="P84" i="9"/>
  <c r="P83" i="9"/>
  <c r="P82" i="9"/>
  <c r="P81" i="9"/>
  <c r="P80" i="9"/>
  <c r="P79" i="9"/>
  <c r="P78" i="9"/>
  <c r="P77" i="9"/>
  <c r="P76" i="9"/>
  <c r="P75" i="9"/>
  <c r="P74" i="9"/>
  <c r="P73" i="9"/>
  <c r="P72" i="9"/>
  <c r="P71" i="9"/>
  <c r="P70" i="9"/>
  <c r="P69" i="9"/>
  <c r="P68" i="9"/>
  <c r="P67" i="9"/>
  <c r="P66" i="9"/>
  <c r="P65" i="9"/>
  <c r="P64" i="9"/>
  <c r="P63" i="9"/>
  <c r="P62" i="9"/>
  <c r="P61" i="9"/>
  <c r="P60" i="9"/>
  <c r="P59" i="9"/>
  <c r="P58" i="9"/>
  <c r="P57" i="9"/>
  <c r="P56" i="9"/>
  <c r="P55" i="9"/>
  <c r="P54" i="9"/>
  <c r="P53" i="9"/>
  <c r="P52" i="9"/>
  <c r="P51" i="9"/>
  <c r="P50" i="9"/>
  <c r="P49" i="9"/>
  <c r="P48" i="9"/>
  <c r="P47" i="9"/>
  <c r="P46" i="9"/>
  <c r="P45" i="9"/>
  <c r="P44" i="9"/>
  <c r="P43" i="9"/>
  <c r="P42" i="9"/>
  <c r="P41" i="9"/>
  <c r="P40" i="9"/>
  <c r="P39" i="9"/>
  <c r="P38" i="9"/>
  <c r="P37" i="9"/>
  <c r="P36" i="9"/>
  <c r="P35" i="9"/>
  <c r="P34" i="9"/>
  <c r="P33" i="9"/>
  <c r="P32" i="9"/>
  <c r="P31" i="9"/>
  <c r="P30" i="9"/>
  <c r="P29" i="9"/>
  <c r="P28" i="9"/>
  <c r="P27" i="9"/>
  <c r="P26" i="9"/>
  <c r="P25" i="9"/>
  <c r="P24" i="9"/>
  <c r="P23" i="9"/>
  <c r="P22" i="9"/>
  <c r="P21" i="9"/>
  <c r="P20" i="9"/>
  <c r="P19" i="9"/>
  <c r="P18" i="9"/>
  <c r="P17" i="9"/>
  <c r="P516" i="10"/>
  <c r="P515" i="10"/>
  <c r="P514" i="10"/>
  <c r="P513" i="10"/>
  <c r="P512" i="10"/>
  <c r="P511" i="10"/>
  <c r="P510" i="10"/>
  <c r="P509" i="10"/>
  <c r="P508" i="10"/>
  <c r="P507" i="10"/>
  <c r="P506" i="10"/>
  <c r="P505" i="10"/>
  <c r="P504" i="10"/>
  <c r="P503" i="10"/>
  <c r="P502" i="10"/>
  <c r="P501" i="10"/>
  <c r="P500" i="10"/>
  <c r="P499" i="10"/>
  <c r="P498" i="10"/>
  <c r="P497" i="10"/>
  <c r="P496" i="10"/>
  <c r="P495" i="10"/>
  <c r="P494" i="10"/>
  <c r="P493" i="10"/>
  <c r="P492" i="10"/>
  <c r="P491" i="10"/>
  <c r="P490" i="10"/>
  <c r="P489" i="10"/>
  <c r="P488" i="10"/>
  <c r="P487" i="10"/>
  <c r="P486" i="10"/>
  <c r="P485" i="10"/>
  <c r="P484" i="10"/>
  <c r="P483" i="10"/>
  <c r="P482" i="10"/>
  <c r="P481" i="10"/>
  <c r="P480" i="10"/>
  <c r="P479" i="10"/>
  <c r="P478" i="10"/>
  <c r="P477" i="10"/>
  <c r="P476" i="10"/>
  <c r="P475" i="10"/>
  <c r="P474" i="10"/>
  <c r="P473" i="10"/>
  <c r="P472" i="10"/>
  <c r="P471" i="10"/>
  <c r="P470" i="10"/>
  <c r="P469" i="10"/>
  <c r="P468" i="10"/>
  <c r="P467" i="10"/>
  <c r="P466" i="10"/>
  <c r="P465" i="10"/>
  <c r="P464" i="10"/>
  <c r="P463" i="10"/>
  <c r="P462" i="10"/>
  <c r="P461" i="10"/>
  <c r="P460" i="10"/>
  <c r="P459" i="10"/>
  <c r="P458" i="10"/>
  <c r="P457" i="10"/>
  <c r="P456" i="10"/>
  <c r="P455" i="10"/>
  <c r="P454" i="10"/>
  <c r="P453" i="10"/>
  <c r="P452" i="10"/>
  <c r="P451" i="10"/>
  <c r="P450" i="10"/>
  <c r="P449" i="10"/>
  <c r="P448" i="10"/>
  <c r="P447" i="10"/>
  <c r="P446" i="10"/>
  <c r="P445" i="10"/>
  <c r="P444" i="10"/>
  <c r="P443" i="10"/>
  <c r="P442" i="10"/>
  <c r="P441" i="10"/>
  <c r="P440" i="10"/>
  <c r="P439" i="10"/>
  <c r="P438" i="10"/>
  <c r="P437" i="10"/>
  <c r="P436" i="10"/>
  <c r="P435" i="10"/>
  <c r="P434" i="10"/>
  <c r="P433" i="10"/>
  <c r="P432" i="10"/>
  <c r="P431" i="10"/>
  <c r="P430" i="10"/>
  <c r="P429" i="10"/>
  <c r="P428" i="10"/>
  <c r="P427" i="10"/>
  <c r="P426" i="10"/>
  <c r="P425" i="10"/>
  <c r="P424" i="10"/>
  <c r="P423" i="10"/>
  <c r="P422" i="10"/>
  <c r="P421" i="10"/>
  <c r="P420" i="10"/>
  <c r="P419" i="10"/>
  <c r="P418" i="10"/>
  <c r="P417" i="10"/>
  <c r="P416" i="10"/>
  <c r="P415" i="10"/>
  <c r="P414" i="10"/>
  <c r="P413" i="10"/>
  <c r="P412" i="10"/>
  <c r="P411" i="10"/>
  <c r="P410" i="10"/>
  <c r="P409" i="10"/>
  <c r="P408" i="10"/>
  <c r="P407" i="10"/>
  <c r="P406" i="10"/>
  <c r="P405" i="10"/>
  <c r="P404" i="10"/>
  <c r="P403" i="10"/>
  <c r="P402" i="10"/>
  <c r="P401" i="10"/>
  <c r="P400" i="10"/>
  <c r="P399" i="10"/>
  <c r="P398" i="10"/>
  <c r="P397" i="10"/>
  <c r="P396" i="10"/>
  <c r="P395" i="10"/>
  <c r="P394" i="10"/>
  <c r="P393" i="10"/>
  <c r="P392" i="10"/>
  <c r="P391" i="10"/>
  <c r="P390" i="10"/>
  <c r="P389" i="10"/>
  <c r="P388" i="10"/>
  <c r="P387" i="10"/>
  <c r="P386" i="10"/>
  <c r="P385" i="10"/>
  <c r="P384" i="10"/>
  <c r="P383" i="10"/>
  <c r="P382" i="10"/>
  <c r="P381" i="10"/>
  <c r="P380" i="10"/>
  <c r="P379" i="10"/>
  <c r="P378" i="10"/>
  <c r="P377" i="10"/>
  <c r="P376" i="10"/>
  <c r="P375" i="10"/>
  <c r="P374" i="10"/>
  <c r="P373" i="10"/>
  <c r="P372" i="10"/>
  <c r="P371" i="10"/>
  <c r="P370" i="10"/>
  <c r="P369" i="10"/>
  <c r="P368" i="10"/>
  <c r="P367" i="10"/>
  <c r="P366" i="10"/>
  <c r="P365" i="10"/>
  <c r="P364" i="10"/>
  <c r="P363" i="10"/>
  <c r="P362" i="10"/>
  <c r="P361" i="10"/>
  <c r="P360" i="10"/>
  <c r="P359" i="10"/>
  <c r="P358" i="10"/>
  <c r="P357" i="10"/>
  <c r="P356" i="10"/>
  <c r="P355" i="10"/>
  <c r="P354" i="10"/>
  <c r="P353" i="10"/>
  <c r="P352" i="10"/>
  <c r="P351" i="10"/>
  <c r="P350" i="10"/>
  <c r="P349" i="10"/>
  <c r="P348" i="10"/>
  <c r="P347" i="10"/>
  <c r="P346" i="10"/>
  <c r="P345" i="10"/>
  <c r="P344" i="10"/>
  <c r="P343" i="10"/>
  <c r="P342" i="10"/>
  <c r="P341" i="10"/>
  <c r="P340" i="10"/>
  <c r="P339" i="10"/>
  <c r="P338" i="10"/>
  <c r="P337" i="10"/>
  <c r="P336" i="10"/>
  <c r="P335" i="10"/>
  <c r="P334" i="10"/>
  <c r="P333" i="10"/>
  <c r="P332" i="10"/>
  <c r="P331" i="10"/>
  <c r="P330" i="10"/>
  <c r="P329" i="10"/>
  <c r="P328" i="10"/>
  <c r="P327" i="10"/>
  <c r="P326" i="10"/>
  <c r="P325" i="10"/>
  <c r="P324" i="10"/>
  <c r="P323" i="10"/>
  <c r="P322" i="10"/>
  <c r="P321" i="10"/>
  <c r="P320" i="10"/>
  <c r="P319" i="10"/>
  <c r="P318" i="10"/>
  <c r="P317" i="10"/>
  <c r="P316" i="10"/>
  <c r="P315" i="10"/>
  <c r="P314" i="10"/>
  <c r="P313" i="10"/>
  <c r="P312" i="10"/>
  <c r="P311" i="10"/>
  <c r="P310" i="10"/>
  <c r="P309" i="10"/>
  <c r="P308" i="10"/>
  <c r="P307" i="10"/>
  <c r="P306" i="10"/>
  <c r="P305" i="10"/>
  <c r="P304" i="10"/>
  <c r="P303" i="10"/>
  <c r="P302" i="10"/>
  <c r="P301" i="10"/>
  <c r="P300" i="10"/>
  <c r="P299" i="10"/>
  <c r="P298" i="10"/>
  <c r="P297" i="10"/>
  <c r="P296" i="10"/>
  <c r="P295" i="10"/>
  <c r="P294" i="10"/>
  <c r="P293" i="10"/>
  <c r="P292" i="10"/>
  <c r="P291" i="10"/>
  <c r="P290" i="10"/>
  <c r="P289" i="10"/>
  <c r="P288" i="10"/>
  <c r="P287" i="10"/>
  <c r="P286" i="10"/>
  <c r="P285" i="10"/>
  <c r="P284" i="10"/>
  <c r="P283" i="10"/>
  <c r="P282" i="10"/>
  <c r="P281" i="10"/>
  <c r="P280" i="10"/>
  <c r="P279" i="10"/>
  <c r="P278" i="10"/>
  <c r="P277" i="10"/>
  <c r="P276" i="10"/>
  <c r="P275" i="10"/>
  <c r="P274" i="10"/>
  <c r="P273" i="10"/>
  <c r="P272" i="10"/>
  <c r="P271" i="10"/>
  <c r="P270" i="10"/>
  <c r="P269" i="10"/>
  <c r="P268" i="10"/>
  <c r="P267" i="10"/>
  <c r="P266" i="10"/>
  <c r="P265" i="10"/>
  <c r="P264" i="10"/>
  <c r="P263" i="10"/>
  <c r="P262" i="10"/>
  <c r="P261" i="10"/>
  <c r="P260" i="10"/>
  <c r="P259" i="10"/>
  <c r="P258" i="10"/>
  <c r="P257" i="10"/>
  <c r="P256" i="10"/>
  <c r="P255" i="10"/>
  <c r="P254" i="10"/>
  <c r="P253" i="10"/>
  <c r="P252" i="10"/>
  <c r="P251" i="10"/>
  <c r="P250" i="10"/>
  <c r="P249" i="10"/>
  <c r="P248" i="10"/>
  <c r="P247" i="10"/>
  <c r="P246" i="10"/>
  <c r="P245" i="10"/>
  <c r="P244" i="10"/>
  <c r="P243" i="10"/>
  <c r="P242" i="10"/>
  <c r="P241" i="10"/>
  <c r="P240" i="10"/>
  <c r="P239" i="10"/>
  <c r="P238" i="10"/>
  <c r="P237" i="10"/>
  <c r="P236" i="10"/>
  <c r="P235" i="10"/>
  <c r="P234" i="10"/>
  <c r="P233" i="10"/>
  <c r="P232" i="10"/>
  <c r="P231" i="10"/>
  <c r="P230" i="10"/>
  <c r="P229" i="10"/>
  <c r="P228" i="10"/>
  <c r="P227" i="10"/>
  <c r="P226" i="10"/>
  <c r="P225" i="10"/>
  <c r="P224" i="10"/>
  <c r="P223" i="10"/>
  <c r="P222" i="10"/>
  <c r="P221" i="10"/>
  <c r="P220" i="10"/>
  <c r="P219" i="10"/>
  <c r="P218" i="10"/>
  <c r="P217" i="10"/>
  <c r="P216" i="10"/>
  <c r="P215" i="10"/>
  <c r="P214" i="10"/>
  <c r="P213" i="10"/>
  <c r="P212" i="10"/>
  <c r="P211" i="10"/>
  <c r="P210" i="10"/>
  <c r="P209" i="10"/>
  <c r="P208" i="10"/>
  <c r="P207" i="10"/>
  <c r="P206" i="10"/>
  <c r="P205" i="10"/>
  <c r="P204" i="10"/>
  <c r="P203" i="10"/>
  <c r="P202" i="10"/>
  <c r="P201" i="10"/>
  <c r="P200" i="10"/>
  <c r="P199" i="10"/>
  <c r="P198" i="10"/>
  <c r="P197" i="10"/>
  <c r="P196" i="10"/>
  <c r="P195" i="10"/>
  <c r="P194" i="10"/>
  <c r="P193" i="10"/>
  <c r="P192" i="10"/>
  <c r="P191" i="10"/>
  <c r="P190" i="10"/>
  <c r="P189" i="10"/>
  <c r="P188" i="10"/>
  <c r="P187" i="10"/>
  <c r="P186" i="10"/>
  <c r="P185" i="10"/>
  <c r="P184" i="10"/>
  <c r="P183" i="10"/>
  <c r="P182" i="10"/>
  <c r="P181" i="10"/>
  <c r="P180" i="10"/>
  <c r="P179" i="10"/>
  <c r="P178" i="10"/>
  <c r="P177" i="10"/>
  <c r="P176" i="10"/>
  <c r="P175" i="10"/>
  <c r="P174" i="10"/>
  <c r="P173" i="10"/>
  <c r="P172" i="10"/>
  <c r="P171" i="10"/>
  <c r="P170" i="10"/>
  <c r="P169" i="10"/>
  <c r="P168" i="10"/>
  <c r="P167" i="10"/>
  <c r="P166" i="10"/>
  <c r="P165" i="10"/>
  <c r="P164" i="10"/>
  <c r="P163" i="10"/>
  <c r="P162" i="10"/>
  <c r="P161" i="10"/>
  <c r="P160" i="10"/>
  <c r="P159" i="10"/>
  <c r="P158" i="10"/>
  <c r="P157" i="10"/>
  <c r="P156" i="10"/>
  <c r="P155" i="10"/>
  <c r="P154" i="10"/>
  <c r="P153" i="10"/>
  <c r="P152" i="10"/>
  <c r="P151" i="10"/>
  <c r="P150" i="10"/>
  <c r="P149" i="10"/>
  <c r="P148" i="10"/>
  <c r="P147" i="10"/>
  <c r="P146" i="10"/>
  <c r="P145" i="10"/>
  <c r="P144" i="10"/>
  <c r="P143" i="10"/>
  <c r="P142" i="10"/>
  <c r="P141" i="10"/>
  <c r="P140" i="10"/>
  <c r="P139" i="10"/>
  <c r="P138" i="10"/>
  <c r="P137" i="10"/>
  <c r="P136" i="10"/>
  <c r="P135" i="10"/>
  <c r="P134" i="10"/>
  <c r="P133" i="10"/>
  <c r="P132" i="10"/>
  <c r="P131" i="10"/>
  <c r="P130" i="10"/>
  <c r="P129" i="10"/>
  <c r="P128" i="10"/>
  <c r="P127" i="10"/>
  <c r="P126" i="10"/>
  <c r="P125" i="10"/>
  <c r="P124" i="10"/>
  <c r="P123" i="10"/>
  <c r="P122" i="10"/>
  <c r="P121" i="10"/>
  <c r="P120" i="10"/>
  <c r="P119" i="10"/>
  <c r="P118" i="10"/>
  <c r="P117" i="10"/>
  <c r="P116" i="10"/>
  <c r="P115" i="10"/>
  <c r="P114" i="10"/>
  <c r="P113" i="10"/>
  <c r="P112" i="10"/>
  <c r="P111" i="10"/>
  <c r="P110" i="10"/>
  <c r="P109" i="10"/>
  <c r="P108" i="10"/>
  <c r="P107" i="10"/>
  <c r="P106" i="10"/>
  <c r="P105" i="10"/>
  <c r="P104" i="10"/>
  <c r="P103" i="10"/>
  <c r="P102" i="10"/>
  <c r="P101" i="10"/>
  <c r="P100" i="10"/>
  <c r="P99" i="10"/>
  <c r="P98" i="10"/>
  <c r="P97" i="10"/>
  <c r="P96" i="10"/>
  <c r="P95" i="10"/>
  <c r="P94" i="10"/>
  <c r="P93" i="10"/>
  <c r="P92" i="10"/>
  <c r="P91" i="10"/>
  <c r="P90" i="10"/>
  <c r="P89" i="10"/>
  <c r="P88" i="10"/>
  <c r="P87" i="10"/>
  <c r="P86" i="10"/>
  <c r="P85" i="10"/>
  <c r="P84" i="10"/>
  <c r="P83" i="10"/>
  <c r="P82" i="10"/>
  <c r="P81" i="10"/>
  <c r="P80" i="10"/>
  <c r="P79" i="10"/>
  <c r="P78" i="10"/>
  <c r="P77" i="10"/>
  <c r="P76" i="10"/>
  <c r="P75" i="10"/>
  <c r="P74" i="10"/>
  <c r="P73" i="10"/>
  <c r="P72" i="10"/>
  <c r="P71" i="10"/>
  <c r="P70" i="10"/>
  <c r="P69" i="10"/>
  <c r="P68" i="10"/>
  <c r="P67" i="10"/>
  <c r="P66" i="10"/>
  <c r="P65" i="10"/>
  <c r="P64" i="10"/>
  <c r="P63" i="10"/>
  <c r="P62" i="10"/>
  <c r="P61" i="10"/>
  <c r="P60" i="10"/>
  <c r="P59" i="10"/>
  <c r="P58" i="10"/>
  <c r="P57" i="10"/>
  <c r="P56" i="10"/>
  <c r="P55" i="10"/>
  <c r="P54" i="10"/>
  <c r="P53" i="10"/>
  <c r="P52" i="10"/>
  <c r="P51" i="10"/>
  <c r="P50" i="10"/>
  <c r="P49" i="10"/>
  <c r="P48" i="10"/>
  <c r="P47" i="10"/>
  <c r="P46" i="10"/>
  <c r="P45" i="10"/>
  <c r="P44" i="10"/>
  <c r="P43" i="10"/>
  <c r="P42" i="10"/>
  <c r="P41" i="10"/>
  <c r="P40" i="10"/>
  <c r="P39" i="10"/>
  <c r="P38" i="10"/>
  <c r="P37" i="10"/>
  <c r="P36" i="10"/>
  <c r="P35" i="10"/>
  <c r="P34" i="10"/>
  <c r="P33" i="10"/>
  <c r="P32" i="10"/>
  <c r="P31" i="10"/>
  <c r="P30" i="10"/>
  <c r="P29" i="10"/>
  <c r="P28" i="10"/>
  <c r="P27" i="10"/>
  <c r="P26" i="10"/>
  <c r="P25" i="10"/>
  <c r="P24" i="10"/>
  <c r="P23" i="10"/>
  <c r="P22" i="10"/>
  <c r="P21" i="10"/>
  <c r="P20" i="10"/>
  <c r="P19" i="10"/>
  <c r="P18" i="10"/>
  <c r="P17" i="10"/>
  <c r="P516" i="11"/>
  <c r="P515" i="11"/>
  <c r="P514" i="11"/>
  <c r="P513" i="11"/>
  <c r="P512" i="11"/>
  <c r="P511" i="11"/>
  <c r="P510" i="11"/>
  <c r="P509" i="11"/>
  <c r="P508" i="11"/>
  <c r="P507" i="11"/>
  <c r="P506" i="11"/>
  <c r="P505" i="11"/>
  <c r="P504" i="11"/>
  <c r="P503" i="11"/>
  <c r="P502" i="11"/>
  <c r="P501" i="11"/>
  <c r="P500" i="11"/>
  <c r="P499" i="11"/>
  <c r="P498" i="11"/>
  <c r="P497" i="11"/>
  <c r="P496" i="11"/>
  <c r="P495" i="11"/>
  <c r="P494" i="11"/>
  <c r="P493" i="11"/>
  <c r="P492" i="11"/>
  <c r="P491" i="11"/>
  <c r="P490" i="11"/>
  <c r="P489" i="11"/>
  <c r="P488" i="11"/>
  <c r="P487" i="11"/>
  <c r="P486" i="11"/>
  <c r="P485" i="11"/>
  <c r="P484" i="11"/>
  <c r="P483" i="11"/>
  <c r="P482" i="11"/>
  <c r="P481" i="11"/>
  <c r="P480" i="11"/>
  <c r="P479" i="11"/>
  <c r="P478" i="11"/>
  <c r="P477" i="11"/>
  <c r="P476" i="11"/>
  <c r="P475" i="11"/>
  <c r="P474" i="11"/>
  <c r="P473" i="11"/>
  <c r="P472" i="11"/>
  <c r="P471" i="11"/>
  <c r="P470" i="11"/>
  <c r="P469" i="11"/>
  <c r="P468" i="11"/>
  <c r="P467" i="11"/>
  <c r="P466" i="11"/>
  <c r="P465" i="11"/>
  <c r="P464" i="11"/>
  <c r="P463" i="11"/>
  <c r="P462" i="11"/>
  <c r="P461" i="11"/>
  <c r="P460" i="11"/>
  <c r="P459" i="11"/>
  <c r="P458" i="11"/>
  <c r="P457" i="11"/>
  <c r="P456" i="11"/>
  <c r="P455" i="11"/>
  <c r="P454" i="11"/>
  <c r="P453" i="11"/>
  <c r="P452" i="11"/>
  <c r="P451" i="11"/>
  <c r="P450" i="11"/>
  <c r="P449" i="11"/>
  <c r="P448" i="11"/>
  <c r="P447" i="11"/>
  <c r="P446" i="11"/>
  <c r="P445" i="11"/>
  <c r="P444" i="11"/>
  <c r="P443" i="11"/>
  <c r="P442" i="11"/>
  <c r="P441" i="11"/>
  <c r="P440" i="11"/>
  <c r="P439" i="11"/>
  <c r="P438" i="11"/>
  <c r="P437" i="11"/>
  <c r="P436" i="11"/>
  <c r="P435" i="11"/>
  <c r="P434" i="11"/>
  <c r="P433" i="11"/>
  <c r="P432" i="11"/>
  <c r="P431" i="11"/>
  <c r="P430" i="11"/>
  <c r="P429" i="11"/>
  <c r="P428" i="11"/>
  <c r="P427" i="11"/>
  <c r="P426" i="11"/>
  <c r="P425" i="11"/>
  <c r="P424" i="11"/>
  <c r="P423" i="11"/>
  <c r="P422" i="11"/>
  <c r="P421" i="11"/>
  <c r="P420" i="11"/>
  <c r="P419" i="11"/>
  <c r="P418" i="11"/>
  <c r="P417" i="11"/>
  <c r="P416" i="11"/>
  <c r="P415" i="11"/>
  <c r="P414" i="11"/>
  <c r="P413" i="11"/>
  <c r="P412" i="11"/>
  <c r="P411" i="11"/>
  <c r="P410" i="11"/>
  <c r="P409" i="11"/>
  <c r="P408" i="11"/>
  <c r="P407" i="11"/>
  <c r="P406" i="11"/>
  <c r="P405" i="11"/>
  <c r="P404" i="11"/>
  <c r="P403" i="11"/>
  <c r="P402" i="11"/>
  <c r="P401" i="11"/>
  <c r="P400" i="11"/>
  <c r="P399" i="11"/>
  <c r="P398" i="11"/>
  <c r="P397" i="11"/>
  <c r="P396" i="11"/>
  <c r="P395" i="11"/>
  <c r="P394" i="11"/>
  <c r="P393" i="11"/>
  <c r="P392" i="11"/>
  <c r="P391" i="11"/>
  <c r="P390" i="11"/>
  <c r="P389" i="11"/>
  <c r="P388" i="11"/>
  <c r="P387" i="11"/>
  <c r="P386" i="11"/>
  <c r="P385" i="11"/>
  <c r="P384" i="11"/>
  <c r="P383" i="11"/>
  <c r="P382" i="11"/>
  <c r="P381" i="11"/>
  <c r="P380" i="11"/>
  <c r="P379" i="11"/>
  <c r="P378" i="11"/>
  <c r="P377" i="11"/>
  <c r="P376" i="11"/>
  <c r="P375" i="11"/>
  <c r="P374" i="11"/>
  <c r="P373" i="11"/>
  <c r="P372" i="11"/>
  <c r="P371" i="11"/>
  <c r="P370" i="11"/>
  <c r="P369" i="11"/>
  <c r="P368" i="11"/>
  <c r="P367" i="11"/>
  <c r="P366" i="11"/>
  <c r="P365" i="11"/>
  <c r="P364" i="11"/>
  <c r="P363" i="11"/>
  <c r="P362" i="11"/>
  <c r="P361" i="11"/>
  <c r="P360" i="11"/>
  <c r="P359" i="11"/>
  <c r="P358" i="11"/>
  <c r="P357" i="11"/>
  <c r="P356" i="11"/>
  <c r="P355" i="11"/>
  <c r="P354" i="11"/>
  <c r="P353" i="11"/>
  <c r="P352" i="11"/>
  <c r="P351" i="11"/>
  <c r="P350" i="11"/>
  <c r="P349" i="11"/>
  <c r="P348" i="11"/>
  <c r="P347" i="11"/>
  <c r="P346" i="11"/>
  <c r="P345" i="11"/>
  <c r="P344" i="11"/>
  <c r="P343" i="11"/>
  <c r="P342" i="11"/>
  <c r="P341" i="11"/>
  <c r="P340" i="11"/>
  <c r="P339" i="11"/>
  <c r="P338" i="11"/>
  <c r="P337" i="11"/>
  <c r="P336" i="11"/>
  <c r="P335" i="11"/>
  <c r="P334" i="11"/>
  <c r="P333" i="11"/>
  <c r="P332" i="11"/>
  <c r="P331" i="11"/>
  <c r="P330" i="11"/>
  <c r="P329" i="11"/>
  <c r="P328" i="11"/>
  <c r="P327" i="11"/>
  <c r="P326" i="11"/>
  <c r="P325" i="11"/>
  <c r="P324" i="11"/>
  <c r="P323" i="11"/>
  <c r="P322" i="11"/>
  <c r="P321" i="11"/>
  <c r="P320" i="11"/>
  <c r="P319" i="11"/>
  <c r="P318" i="11"/>
  <c r="P317" i="11"/>
  <c r="P316" i="11"/>
  <c r="P315" i="11"/>
  <c r="P314" i="11"/>
  <c r="P313" i="11"/>
  <c r="P312" i="11"/>
  <c r="P311" i="11"/>
  <c r="P310" i="11"/>
  <c r="P309" i="11"/>
  <c r="P308" i="11"/>
  <c r="P307" i="11"/>
  <c r="P306" i="11"/>
  <c r="P305" i="11"/>
  <c r="P304" i="11"/>
  <c r="P303" i="11"/>
  <c r="P302" i="11"/>
  <c r="P301" i="11"/>
  <c r="P300" i="11"/>
  <c r="P299" i="11"/>
  <c r="P298" i="11"/>
  <c r="P297" i="11"/>
  <c r="P296" i="11"/>
  <c r="P295" i="11"/>
  <c r="P294" i="11"/>
  <c r="P293" i="11"/>
  <c r="P292" i="11"/>
  <c r="P291" i="11"/>
  <c r="P290" i="11"/>
  <c r="P289" i="11"/>
  <c r="P288" i="11"/>
  <c r="P287" i="11"/>
  <c r="P286" i="11"/>
  <c r="P285" i="11"/>
  <c r="P284" i="11"/>
  <c r="P283" i="11"/>
  <c r="P282" i="11"/>
  <c r="P281" i="11"/>
  <c r="P280" i="11"/>
  <c r="P279" i="11"/>
  <c r="P278" i="11"/>
  <c r="P277" i="11"/>
  <c r="P276" i="11"/>
  <c r="P275" i="11"/>
  <c r="P274" i="11"/>
  <c r="P273" i="11"/>
  <c r="P272" i="11"/>
  <c r="P271" i="11"/>
  <c r="P270" i="11"/>
  <c r="P269" i="11"/>
  <c r="P268" i="11"/>
  <c r="P267" i="11"/>
  <c r="P266" i="11"/>
  <c r="P265" i="11"/>
  <c r="P264" i="11"/>
  <c r="P263" i="11"/>
  <c r="P262" i="11"/>
  <c r="P261" i="11"/>
  <c r="P260" i="11"/>
  <c r="P259" i="11"/>
  <c r="P258" i="11"/>
  <c r="P257" i="11"/>
  <c r="P256" i="11"/>
  <c r="P255" i="11"/>
  <c r="P254" i="11"/>
  <c r="P253" i="11"/>
  <c r="P252" i="11"/>
  <c r="P251" i="11"/>
  <c r="P250" i="11"/>
  <c r="P249" i="11"/>
  <c r="P248" i="11"/>
  <c r="P247" i="11"/>
  <c r="P246" i="11"/>
  <c r="P245" i="11"/>
  <c r="P244" i="11"/>
  <c r="P243" i="11"/>
  <c r="P242" i="11"/>
  <c r="P241" i="11"/>
  <c r="P240" i="11"/>
  <c r="P239" i="11"/>
  <c r="P238" i="11"/>
  <c r="P237" i="11"/>
  <c r="P236" i="11"/>
  <c r="P235" i="11"/>
  <c r="P234" i="11"/>
  <c r="P233" i="11"/>
  <c r="P232" i="11"/>
  <c r="P231" i="11"/>
  <c r="P230" i="11"/>
  <c r="P229" i="11"/>
  <c r="P228" i="11"/>
  <c r="P227" i="11"/>
  <c r="P226" i="11"/>
  <c r="P225" i="11"/>
  <c r="P224" i="11"/>
  <c r="P223" i="11"/>
  <c r="P222" i="11"/>
  <c r="P221" i="11"/>
  <c r="P220" i="11"/>
  <c r="P219" i="11"/>
  <c r="P218" i="11"/>
  <c r="P217" i="11"/>
  <c r="P216" i="11"/>
  <c r="P215" i="11"/>
  <c r="P214" i="11"/>
  <c r="P213" i="11"/>
  <c r="P212" i="11"/>
  <c r="P211" i="11"/>
  <c r="P210" i="11"/>
  <c r="P209" i="11"/>
  <c r="P208" i="11"/>
  <c r="P207" i="11"/>
  <c r="P206" i="11"/>
  <c r="P205" i="11"/>
  <c r="P204" i="11"/>
  <c r="P203" i="11"/>
  <c r="P202" i="11"/>
  <c r="P201" i="11"/>
  <c r="P200" i="11"/>
  <c r="P199" i="11"/>
  <c r="P198" i="11"/>
  <c r="P197" i="11"/>
  <c r="P196" i="11"/>
  <c r="P195" i="11"/>
  <c r="P194" i="11"/>
  <c r="P193" i="11"/>
  <c r="P192" i="11"/>
  <c r="P191" i="11"/>
  <c r="P190" i="11"/>
  <c r="P189" i="11"/>
  <c r="P188" i="11"/>
  <c r="P187" i="11"/>
  <c r="P186" i="11"/>
  <c r="P185" i="11"/>
  <c r="P184" i="11"/>
  <c r="P183" i="11"/>
  <c r="P182" i="11"/>
  <c r="P181" i="11"/>
  <c r="P180" i="11"/>
  <c r="P179" i="11"/>
  <c r="P178" i="11"/>
  <c r="P177" i="11"/>
  <c r="P176" i="11"/>
  <c r="P175" i="11"/>
  <c r="P174" i="11"/>
  <c r="P173" i="11"/>
  <c r="P172" i="11"/>
  <c r="P171" i="11"/>
  <c r="P170" i="11"/>
  <c r="P169" i="11"/>
  <c r="P168" i="11"/>
  <c r="P167" i="11"/>
  <c r="P166" i="11"/>
  <c r="P165" i="11"/>
  <c r="P164" i="11"/>
  <c r="P163" i="11"/>
  <c r="P162" i="11"/>
  <c r="P161" i="11"/>
  <c r="P160" i="11"/>
  <c r="P159" i="11"/>
  <c r="P158" i="11"/>
  <c r="P157" i="11"/>
  <c r="P156" i="11"/>
  <c r="P155" i="11"/>
  <c r="P154" i="11"/>
  <c r="P153" i="11"/>
  <c r="P152" i="11"/>
  <c r="P151" i="11"/>
  <c r="P150" i="11"/>
  <c r="P149" i="11"/>
  <c r="P148" i="11"/>
  <c r="P147" i="11"/>
  <c r="P146" i="11"/>
  <c r="P145" i="11"/>
  <c r="P144" i="11"/>
  <c r="P143" i="11"/>
  <c r="P142" i="11"/>
  <c r="P141" i="11"/>
  <c r="P140" i="11"/>
  <c r="P139" i="11"/>
  <c r="P138" i="11"/>
  <c r="P137" i="11"/>
  <c r="P136" i="11"/>
  <c r="P135" i="11"/>
  <c r="P134" i="11"/>
  <c r="P133" i="11"/>
  <c r="P132" i="11"/>
  <c r="P131" i="11"/>
  <c r="P130" i="11"/>
  <c r="P129" i="11"/>
  <c r="P128" i="11"/>
  <c r="P127" i="11"/>
  <c r="P126" i="11"/>
  <c r="P125" i="11"/>
  <c r="P124" i="11"/>
  <c r="P123" i="11"/>
  <c r="P122" i="11"/>
  <c r="P121" i="11"/>
  <c r="P120" i="11"/>
  <c r="P119" i="11"/>
  <c r="P118" i="11"/>
  <c r="P117" i="11"/>
  <c r="P116" i="11"/>
  <c r="P115" i="11"/>
  <c r="P114" i="11"/>
  <c r="P113" i="11"/>
  <c r="P112" i="11"/>
  <c r="P111" i="11"/>
  <c r="P110" i="11"/>
  <c r="P109" i="11"/>
  <c r="P108" i="11"/>
  <c r="P107" i="11"/>
  <c r="P106" i="11"/>
  <c r="P105" i="11"/>
  <c r="P104" i="11"/>
  <c r="P103" i="11"/>
  <c r="P102" i="11"/>
  <c r="P101" i="11"/>
  <c r="P100" i="11"/>
  <c r="P99" i="11"/>
  <c r="P98" i="11"/>
  <c r="P97" i="11"/>
  <c r="P96" i="11"/>
  <c r="P95" i="11"/>
  <c r="P94" i="11"/>
  <c r="P93" i="11"/>
  <c r="P92" i="11"/>
  <c r="P91" i="11"/>
  <c r="P90" i="11"/>
  <c r="P89" i="11"/>
  <c r="P88" i="11"/>
  <c r="P87" i="11"/>
  <c r="P86" i="11"/>
  <c r="P85" i="11"/>
  <c r="P84" i="11"/>
  <c r="P83" i="11"/>
  <c r="P82" i="11"/>
  <c r="P81" i="11"/>
  <c r="P80" i="11"/>
  <c r="P79" i="11"/>
  <c r="P78" i="11"/>
  <c r="P77" i="11"/>
  <c r="P76" i="11"/>
  <c r="P75" i="11"/>
  <c r="P74" i="11"/>
  <c r="P73" i="11"/>
  <c r="P72" i="11"/>
  <c r="P71" i="11"/>
  <c r="P70" i="11"/>
  <c r="P69" i="11"/>
  <c r="P68" i="11"/>
  <c r="P67" i="11"/>
  <c r="P66" i="11"/>
  <c r="P65" i="11"/>
  <c r="P64" i="11"/>
  <c r="P63" i="11"/>
  <c r="P62" i="11"/>
  <c r="P61" i="11"/>
  <c r="P60" i="11"/>
  <c r="P59" i="11"/>
  <c r="P58" i="11"/>
  <c r="P57" i="11"/>
  <c r="P56" i="11"/>
  <c r="P55" i="11"/>
  <c r="P54" i="11"/>
  <c r="P53" i="11"/>
  <c r="P52" i="11"/>
  <c r="P51" i="11"/>
  <c r="P50" i="11"/>
  <c r="P49" i="11"/>
  <c r="P48" i="11"/>
  <c r="P47" i="11"/>
  <c r="P46" i="11"/>
  <c r="P45" i="11"/>
  <c r="P44" i="11"/>
  <c r="P43" i="11"/>
  <c r="P42" i="11"/>
  <c r="P41" i="11"/>
  <c r="P40" i="11"/>
  <c r="P39" i="11"/>
  <c r="P38" i="11"/>
  <c r="P37" i="11"/>
  <c r="P36" i="11"/>
  <c r="P35" i="11"/>
  <c r="P34" i="11"/>
  <c r="P33" i="11"/>
  <c r="P32" i="11"/>
  <c r="P31" i="11"/>
  <c r="P30" i="11"/>
  <c r="P29" i="11"/>
  <c r="P28" i="11"/>
  <c r="P27" i="11"/>
  <c r="P26" i="11"/>
  <c r="P25" i="11"/>
  <c r="P24" i="11"/>
  <c r="P23" i="11"/>
  <c r="P22" i="11"/>
  <c r="P21" i="11"/>
  <c r="P20" i="11"/>
  <c r="P19" i="11"/>
  <c r="P18" i="11"/>
  <c r="P17" i="11"/>
  <c r="P516" i="12"/>
  <c r="P515" i="12"/>
  <c r="P514" i="12"/>
  <c r="P513" i="12"/>
  <c r="P512" i="12"/>
  <c r="P511" i="12"/>
  <c r="P510" i="12"/>
  <c r="P509" i="12"/>
  <c r="P508" i="12"/>
  <c r="P507" i="12"/>
  <c r="P506" i="12"/>
  <c r="P505" i="12"/>
  <c r="P504" i="12"/>
  <c r="P503" i="12"/>
  <c r="P502" i="12"/>
  <c r="P501" i="12"/>
  <c r="P500" i="12"/>
  <c r="P499" i="12"/>
  <c r="P498" i="12"/>
  <c r="P497" i="12"/>
  <c r="P496" i="12"/>
  <c r="P495" i="12"/>
  <c r="P494" i="12"/>
  <c r="P493" i="12"/>
  <c r="P492" i="12"/>
  <c r="P491" i="12"/>
  <c r="P490" i="12"/>
  <c r="P489" i="12"/>
  <c r="P488" i="12"/>
  <c r="P487" i="12"/>
  <c r="P486" i="12"/>
  <c r="P485" i="12"/>
  <c r="P484" i="12"/>
  <c r="P483" i="12"/>
  <c r="P482" i="12"/>
  <c r="P481" i="12"/>
  <c r="P480" i="12"/>
  <c r="P479" i="12"/>
  <c r="P478" i="12"/>
  <c r="P477" i="12"/>
  <c r="P476" i="12"/>
  <c r="P475" i="12"/>
  <c r="P474" i="12"/>
  <c r="P473" i="12"/>
  <c r="P472" i="12"/>
  <c r="P471" i="12"/>
  <c r="P470" i="12"/>
  <c r="P469" i="12"/>
  <c r="P468" i="12"/>
  <c r="P467" i="12"/>
  <c r="P466" i="12"/>
  <c r="P465" i="12"/>
  <c r="P464" i="12"/>
  <c r="P463" i="12"/>
  <c r="P462" i="12"/>
  <c r="P461" i="12"/>
  <c r="P460" i="12"/>
  <c r="P459" i="12"/>
  <c r="P458" i="12"/>
  <c r="P457" i="12"/>
  <c r="P456" i="12"/>
  <c r="P455" i="12"/>
  <c r="P454" i="12"/>
  <c r="P453" i="12"/>
  <c r="P452" i="12"/>
  <c r="P451" i="12"/>
  <c r="P450" i="12"/>
  <c r="P449" i="12"/>
  <c r="P448" i="12"/>
  <c r="P447" i="12"/>
  <c r="P446" i="12"/>
  <c r="P445" i="12"/>
  <c r="P444" i="12"/>
  <c r="P443" i="12"/>
  <c r="P442" i="12"/>
  <c r="P441" i="12"/>
  <c r="P440" i="12"/>
  <c r="P439" i="12"/>
  <c r="P438" i="12"/>
  <c r="P437" i="12"/>
  <c r="P436" i="12"/>
  <c r="P435" i="12"/>
  <c r="P434" i="12"/>
  <c r="P433" i="12"/>
  <c r="P432" i="12"/>
  <c r="P431" i="12"/>
  <c r="P430" i="12"/>
  <c r="P429" i="12"/>
  <c r="P428" i="12"/>
  <c r="P427" i="12"/>
  <c r="P426" i="12"/>
  <c r="P425" i="12"/>
  <c r="P424" i="12"/>
  <c r="P423" i="12"/>
  <c r="P422" i="12"/>
  <c r="P421" i="12"/>
  <c r="P420" i="12"/>
  <c r="P419" i="12"/>
  <c r="P418" i="12"/>
  <c r="P417" i="12"/>
  <c r="P416" i="12"/>
  <c r="P415" i="12"/>
  <c r="P414" i="12"/>
  <c r="P413" i="12"/>
  <c r="P412" i="12"/>
  <c r="P411" i="12"/>
  <c r="P410" i="12"/>
  <c r="P409" i="12"/>
  <c r="P408" i="12"/>
  <c r="P407" i="12"/>
  <c r="P406" i="12"/>
  <c r="P405" i="12"/>
  <c r="P404" i="12"/>
  <c r="P403" i="12"/>
  <c r="P402" i="12"/>
  <c r="P401" i="12"/>
  <c r="P400" i="12"/>
  <c r="P399" i="12"/>
  <c r="P398" i="12"/>
  <c r="P397" i="12"/>
  <c r="P396" i="12"/>
  <c r="P395" i="12"/>
  <c r="P394" i="12"/>
  <c r="P393" i="12"/>
  <c r="P392" i="12"/>
  <c r="P391" i="12"/>
  <c r="P390" i="12"/>
  <c r="P389" i="12"/>
  <c r="P388" i="12"/>
  <c r="P387" i="12"/>
  <c r="P386" i="12"/>
  <c r="P385" i="12"/>
  <c r="P384" i="12"/>
  <c r="P383" i="12"/>
  <c r="P382" i="12"/>
  <c r="P381" i="12"/>
  <c r="P380" i="12"/>
  <c r="P379" i="12"/>
  <c r="P378" i="12"/>
  <c r="P377" i="12"/>
  <c r="P376" i="12"/>
  <c r="P375" i="12"/>
  <c r="P374" i="12"/>
  <c r="P373" i="12"/>
  <c r="P372" i="12"/>
  <c r="P371" i="12"/>
  <c r="P370" i="12"/>
  <c r="P369" i="12"/>
  <c r="P368" i="12"/>
  <c r="P367" i="12"/>
  <c r="P366" i="12"/>
  <c r="P365" i="12"/>
  <c r="P364" i="12"/>
  <c r="P363" i="12"/>
  <c r="P362" i="12"/>
  <c r="P361" i="12"/>
  <c r="P360" i="12"/>
  <c r="P359" i="12"/>
  <c r="P358" i="12"/>
  <c r="P357" i="12"/>
  <c r="P356" i="12"/>
  <c r="P355" i="12"/>
  <c r="P354" i="12"/>
  <c r="P353" i="12"/>
  <c r="P352" i="12"/>
  <c r="P351" i="12"/>
  <c r="P350" i="12"/>
  <c r="P349" i="12"/>
  <c r="P348" i="12"/>
  <c r="P347" i="12"/>
  <c r="P346" i="12"/>
  <c r="P345" i="12"/>
  <c r="P344" i="12"/>
  <c r="P343" i="12"/>
  <c r="P342" i="12"/>
  <c r="P341" i="12"/>
  <c r="P340" i="12"/>
  <c r="P339" i="12"/>
  <c r="P338" i="12"/>
  <c r="P337" i="12"/>
  <c r="P336" i="12"/>
  <c r="P335" i="12"/>
  <c r="P334" i="12"/>
  <c r="P333" i="12"/>
  <c r="P332" i="12"/>
  <c r="P331" i="12"/>
  <c r="P330" i="12"/>
  <c r="P329" i="12"/>
  <c r="P328" i="12"/>
  <c r="P327" i="12"/>
  <c r="P326" i="12"/>
  <c r="P325" i="12"/>
  <c r="P324" i="12"/>
  <c r="P323" i="12"/>
  <c r="P322" i="12"/>
  <c r="P321" i="12"/>
  <c r="P320" i="12"/>
  <c r="P319" i="12"/>
  <c r="P318" i="12"/>
  <c r="P317" i="12"/>
  <c r="P316" i="12"/>
  <c r="P315" i="12"/>
  <c r="P314" i="12"/>
  <c r="P313" i="12"/>
  <c r="P312" i="12"/>
  <c r="P311" i="12"/>
  <c r="P310" i="12"/>
  <c r="P309" i="12"/>
  <c r="P308" i="12"/>
  <c r="P307" i="12"/>
  <c r="P306" i="12"/>
  <c r="P305" i="12"/>
  <c r="P304" i="12"/>
  <c r="P303" i="12"/>
  <c r="P302" i="12"/>
  <c r="P301" i="12"/>
  <c r="P300" i="12"/>
  <c r="P299" i="12"/>
  <c r="P298" i="12"/>
  <c r="P297" i="12"/>
  <c r="P296" i="12"/>
  <c r="P295" i="12"/>
  <c r="P294" i="12"/>
  <c r="P293" i="12"/>
  <c r="P292" i="12"/>
  <c r="P291" i="12"/>
  <c r="P290" i="12"/>
  <c r="P289" i="12"/>
  <c r="P288" i="12"/>
  <c r="P287" i="12"/>
  <c r="P286" i="12"/>
  <c r="P285" i="12"/>
  <c r="P284" i="12"/>
  <c r="P283" i="12"/>
  <c r="P282" i="12"/>
  <c r="P281" i="12"/>
  <c r="P280" i="12"/>
  <c r="P279" i="12"/>
  <c r="P278" i="12"/>
  <c r="P277" i="12"/>
  <c r="P276" i="12"/>
  <c r="P275" i="12"/>
  <c r="P274" i="12"/>
  <c r="P273" i="12"/>
  <c r="P272" i="12"/>
  <c r="P271" i="12"/>
  <c r="P270" i="12"/>
  <c r="P269" i="12"/>
  <c r="P268" i="12"/>
  <c r="P267" i="12"/>
  <c r="P266" i="12"/>
  <c r="P265" i="12"/>
  <c r="P264" i="12"/>
  <c r="P263" i="12"/>
  <c r="P262" i="12"/>
  <c r="P261" i="12"/>
  <c r="P260" i="12"/>
  <c r="P259" i="12"/>
  <c r="P258" i="12"/>
  <c r="P257" i="12"/>
  <c r="P256" i="12"/>
  <c r="P255" i="12"/>
  <c r="P254" i="12"/>
  <c r="P253" i="12"/>
  <c r="P252" i="12"/>
  <c r="P251" i="12"/>
  <c r="P250" i="12"/>
  <c r="P249" i="12"/>
  <c r="P248" i="12"/>
  <c r="P247" i="12"/>
  <c r="P246" i="12"/>
  <c r="P245" i="12"/>
  <c r="P244" i="12"/>
  <c r="P243" i="12"/>
  <c r="P242" i="12"/>
  <c r="P241" i="12"/>
  <c r="P240" i="12"/>
  <c r="P239" i="12"/>
  <c r="P238" i="12"/>
  <c r="P237" i="12"/>
  <c r="P236" i="12"/>
  <c r="P235" i="12"/>
  <c r="P234" i="12"/>
  <c r="P233" i="12"/>
  <c r="P232" i="12"/>
  <c r="P231" i="12"/>
  <c r="P230" i="12"/>
  <c r="P229" i="12"/>
  <c r="P228" i="12"/>
  <c r="P227" i="12"/>
  <c r="P226" i="12"/>
  <c r="P225" i="12"/>
  <c r="P224" i="12"/>
  <c r="P223" i="12"/>
  <c r="P222" i="12"/>
  <c r="P221" i="12"/>
  <c r="P220" i="12"/>
  <c r="P219" i="12"/>
  <c r="P218" i="12"/>
  <c r="P217" i="12"/>
  <c r="P216" i="12"/>
  <c r="P215" i="12"/>
  <c r="P214" i="12"/>
  <c r="P213" i="12"/>
  <c r="P212" i="12"/>
  <c r="P211" i="12"/>
  <c r="P210" i="12"/>
  <c r="P209" i="12"/>
  <c r="P208" i="12"/>
  <c r="P207" i="12"/>
  <c r="P206" i="12"/>
  <c r="P205" i="12"/>
  <c r="P204" i="12"/>
  <c r="P203" i="12"/>
  <c r="P202" i="12"/>
  <c r="P201" i="12"/>
  <c r="P200" i="12"/>
  <c r="P199" i="12"/>
  <c r="P198" i="12"/>
  <c r="P197" i="12"/>
  <c r="P196" i="12"/>
  <c r="P195" i="12"/>
  <c r="P194" i="12"/>
  <c r="P193" i="12"/>
  <c r="P192" i="12"/>
  <c r="P191" i="12"/>
  <c r="P190" i="12"/>
  <c r="P189" i="12"/>
  <c r="P188" i="12"/>
  <c r="P187" i="12"/>
  <c r="P186" i="12"/>
  <c r="P185" i="12"/>
  <c r="P184" i="12"/>
  <c r="P183" i="12"/>
  <c r="P182" i="12"/>
  <c r="P181" i="12"/>
  <c r="P180" i="12"/>
  <c r="P179" i="12"/>
  <c r="P178" i="12"/>
  <c r="P177" i="12"/>
  <c r="P176" i="12"/>
  <c r="P175" i="12"/>
  <c r="P174" i="12"/>
  <c r="P173" i="12"/>
  <c r="P172" i="12"/>
  <c r="P171" i="12"/>
  <c r="P170" i="12"/>
  <c r="P169" i="12"/>
  <c r="P168" i="12"/>
  <c r="P167" i="12"/>
  <c r="P166" i="12"/>
  <c r="P165" i="12"/>
  <c r="P164" i="12"/>
  <c r="P163" i="12"/>
  <c r="P162" i="12"/>
  <c r="P161" i="12"/>
  <c r="P160" i="12"/>
  <c r="P159" i="12"/>
  <c r="P158" i="12"/>
  <c r="P157" i="12"/>
  <c r="P156" i="12"/>
  <c r="P155" i="12"/>
  <c r="P154" i="12"/>
  <c r="P153" i="12"/>
  <c r="P152" i="12"/>
  <c r="P151" i="12"/>
  <c r="P150" i="12"/>
  <c r="P149" i="12"/>
  <c r="P148" i="12"/>
  <c r="P147" i="12"/>
  <c r="P146" i="12"/>
  <c r="P145" i="12"/>
  <c r="P144" i="12"/>
  <c r="P143" i="12"/>
  <c r="P142" i="12"/>
  <c r="P141" i="12"/>
  <c r="P140" i="12"/>
  <c r="P139" i="12"/>
  <c r="P138" i="12"/>
  <c r="P137" i="12"/>
  <c r="P136" i="12"/>
  <c r="P135" i="12"/>
  <c r="P134" i="12"/>
  <c r="P133" i="12"/>
  <c r="P132" i="12"/>
  <c r="P131" i="12"/>
  <c r="P130" i="12"/>
  <c r="P129" i="12"/>
  <c r="P128" i="12"/>
  <c r="P127" i="12"/>
  <c r="P126" i="12"/>
  <c r="P125" i="12"/>
  <c r="P124" i="12"/>
  <c r="P123" i="12"/>
  <c r="P122" i="12"/>
  <c r="P121" i="12"/>
  <c r="P120" i="12"/>
  <c r="P119" i="12"/>
  <c r="P118" i="12"/>
  <c r="P117" i="12"/>
  <c r="P116" i="12"/>
  <c r="P115" i="12"/>
  <c r="P114" i="12"/>
  <c r="P113" i="12"/>
  <c r="P112" i="12"/>
  <c r="P111" i="12"/>
  <c r="P110" i="12"/>
  <c r="P109" i="12"/>
  <c r="P108" i="12"/>
  <c r="P107" i="12"/>
  <c r="P106" i="12"/>
  <c r="P105" i="12"/>
  <c r="P104" i="12"/>
  <c r="P103" i="12"/>
  <c r="P102" i="12"/>
  <c r="P101" i="12"/>
  <c r="P100" i="12"/>
  <c r="P99" i="12"/>
  <c r="P98" i="12"/>
  <c r="P97" i="12"/>
  <c r="P96" i="12"/>
  <c r="P95" i="12"/>
  <c r="P94" i="12"/>
  <c r="P93" i="12"/>
  <c r="P92" i="12"/>
  <c r="P91" i="12"/>
  <c r="P90" i="12"/>
  <c r="P89" i="12"/>
  <c r="P88" i="12"/>
  <c r="P87" i="12"/>
  <c r="P86" i="12"/>
  <c r="P85" i="12"/>
  <c r="P84" i="12"/>
  <c r="P83" i="12"/>
  <c r="P82" i="12"/>
  <c r="P81" i="12"/>
  <c r="P80" i="12"/>
  <c r="P79" i="12"/>
  <c r="P78" i="12"/>
  <c r="P77" i="12"/>
  <c r="P76" i="12"/>
  <c r="P75" i="12"/>
  <c r="P74" i="12"/>
  <c r="P73" i="12"/>
  <c r="P72" i="12"/>
  <c r="P71" i="12"/>
  <c r="P70" i="12"/>
  <c r="P69" i="12"/>
  <c r="P68" i="12"/>
  <c r="P67" i="12"/>
  <c r="P66" i="12"/>
  <c r="P65" i="12"/>
  <c r="P64" i="12"/>
  <c r="P63" i="12"/>
  <c r="P62" i="12"/>
  <c r="P61" i="12"/>
  <c r="P60" i="12"/>
  <c r="P59" i="12"/>
  <c r="P58" i="12"/>
  <c r="P57" i="12"/>
  <c r="P56" i="12"/>
  <c r="P55" i="12"/>
  <c r="P54" i="12"/>
  <c r="P53" i="12"/>
  <c r="P52" i="12"/>
  <c r="P51" i="12"/>
  <c r="P50" i="12"/>
  <c r="P49" i="12"/>
  <c r="P48" i="12"/>
  <c r="P47" i="12"/>
  <c r="P46" i="12"/>
  <c r="P45" i="12"/>
  <c r="P44" i="12"/>
  <c r="P43" i="12"/>
  <c r="P42" i="12"/>
  <c r="P41" i="12"/>
  <c r="P40" i="12"/>
  <c r="P39" i="12"/>
  <c r="P38" i="12"/>
  <c r="P37" i="12"/>
  <c r="P36" i="12"/>
  <c r="P35" i="12"/>
  <c r="P34" i="12"/>
  <c r="P33" i="12"/>
  <c r="P32" i="12"/>
  <c r="P31" i="12"/>
  <c r="P30" i="12"/>
  <c r="P29" i="12"/>
  <c r="P28" i="12"/>
  <c r="P27" i="12"/>
  <c r="P26" i="12"/>
  <c r="P25" i="12"/>
  <c r="P24" i="12"/>
  <c r="P23" i="12"/>
  <c r="P22" i="12"/>
  <c r="P21" i="12"/>
  <c r="P20" i="12"/>
  <c r="P19" i="12"/>
  <c r="P18" i="12"/>
  <c r="P17" i="12"/>
  <c r="P516" i="13"/>
  <c r="P515" i="13"/>
  <c r="P514" i="13"/>
  <c r="P513" i="13"/>
  <c r="P512" i="13"/>
  <c r="P511" i="13"/>
  <c r="P510" i="13"/>
  <c r="P509" i="13"/>
  <c r="P508" i="13"/>
  <c r="P507" i="13"/>
  <c r="P506" i="13"/>
  <c r="P505" i="13"/>
  <c r="P504" i="13"/>
  <c r="P503" i="13"/>
  <c r="P502" i="13"/>
  <c r="P501" i="13"/>
  <c r="P500" i="13"/>
  <c r="P499" i="13"/>
  <c r="P498" i="13"/>
  <c r="P497" i="13"/>
  <c r="P496" i="13"/>
  <c r="P495" i="13"/>
  <c r="P494" i="13"/>
  <c r="P493" i="13"/>
  <c r="P492" i="13"/>
  <c r="P491" i="13"/>
  <c r="P490" i="13"/>
  <c r="P489" i="13"/>
  <c r="P488" i="13"/>
  <c r="P487" i="13"/>
  <c r="P486" i="13"/>
  <c r="P485" i="13"/>
  <c r="P484" i="13"/>
  <c r="P483" i="13"/>
  <c r="P482" i="13"/>
  <c r="P481" i="13"/>
  <c r="P480" i="13"/>
  <c r="P479" i="13"/>
  <c r="P478" i="13"/>
  <c r="P477" i="13"/>
  <c r="P476" i="13"/>
  <c r="P475" i="13"/>
  <c r="P474" i="13"/>
  <c r="P473" i="13"/>
  <c r="P472" i="13"/>
  <c r="P471" i="13"/>
  <c r="P470" i="13"/>
  <c r="P469" i="13"/>
  <c r="P468" i="13"/>
  <c r="P467" i="13"/>
  <c r="P466" i="13"/>
  <c r="P465" i="13"/>
  <c r="P464" i="13"/>
  <c r="P463" i="13"/>
  <c r="P462" i="13"/>
  <c r="P461" i="13"/>
  <c r="P460" i="13"/>
  <c r="P459" i="13"/>
  <c r="P458" i="13"/>
  <c r="P457" i="13"/>
  <c r="P456" i="13"/>
  <c r="P455" i="13"/>
  <c r="P454" i="13"/>
  <c r="P453" i="13"/>
  <c r="P452" i="13"/>
  <c r="P451" i="13"/>
  <c r="P450" i="13"/>
  <c r="P449" i="13"/>
  <c r="P448" i="13"/>
  <c r="P447" i="13"/>
  <c r="P446" i="13"/>
  <c r="P445" i="13"/>
  <c r="P444" i="13"/>
  <c r="P443" i="13"/>
  <c r="P442" i="13"/>
  <c r="P441" i="13"/>
  <c r="P440" i="13"/>
  <c r="P439" i="13"/>
  <c r="P438" i="13"/>
  <c r="P437" i="13"/>
  <c r="P436" i="13"/>
  <c r="P435" i="13"/>
  <c r="P434" i="13"/>
  <c r="P433" i="13"/>
  <c r="P432" i="13"/>
  <c r="P431" i="13"/>
  <c r="P430" i="13"/>
  <c r="P429" i="13"/>
  <c r="P428" i="13"/>
  <c r="P427" i="13"/>
  <c r="P426" i="13"/>
  <c r="P425" i="13"/>
  <c r="P424" i="13"/>
  <c r="P423" i="13"/>
  <c r="P422" i="13"/>
  <c r="P421" i="13"/>
  <c r="P420" i="13"/>
  <c r="P419" i="13"/>
  <c r="P418" i="13"/>
  <c r="P417" i="13"/>
  <c r="P416" i="13"/>
  <c r="P415" i="13"/>
  <c r="P414" i="13"/>
  <c r="P413" i="13"/>
  <c r="P412" i="13"/>
  <c r="P411" i="13"/>
  <c r="P410" i="13"/>
  <c r="P409" i="13"/>
  <c r="P408" i="13"/>
  <c r="P407" i="13"/>
  <c r="P406" i="13"/>
  <c r="P405" i="13"/>
  <c r="P404" i="13"/>
  <c r="P403" i="13"/>
  <c r="P402" i="13"/>
  <c r="P401" i="13"/>
  <c r="P400" i="13"/>
  <c r="P399" i="13"/>
  <c r="P398" i="13"/>
  <c r="P397" i="13"/>
  <c r="P396" i="13"/>
  <c r="P395" i="13"/>
  <c r="P394" i="13"/>
  <c r="P393" i="13"/>
  <c r="P392" i="13"/>
  <c r="P391" i="13"/>
  <c r="P390" i="13"/>
  <c r="P389" i="13"/>
  <c r="P388" i="13"/>
  <c r="P387" i="13"/>
  <c r="P386" i="13"/>
  <c r="P385" i="13"/>
  <c r="P384" i="13"/>
  <c r="P383" i="13"/>
  <c r="P382" i="13"/>
  <c r="P381" i="13"/>
  <c r="P380" i="13"/>
  <c r="P379" i="13"/>
  <c r="P378" i="13"/>
  <c r="P377" i="13"/>
  <c r="P376" i="13"/>
  <c r="P375" i="13"/>
  <c r="P374" i="13"/>
  <c r="P373" i="13"/>
  <c r="P372" i="13"/>
  <c r="P371" i="13"/>
  <c r="P370" i="13"/>
  <c r="P369" i="13"/>
  <c r="P368" i="13"/>
  <c r="P367" i="13"/>
  <c r="P366" i="13"/>
  <c r="P365" i="13"/>
  <c r="P364" i="13"/>
  <c r="P363" i="13"/>
  <c r="P362" i="13"/>
  <c r="P361" i="13"/>
  <c r="P360" i="13"/>
  <c r="P359" i="13"/>
  <c r="P358" i="13"/>
  <c r="P357" i="13"/>
  <c r="P356" i="13"/>
  <c r="P355" i="13"/>
  <c r="P354" i="13"/>
  <c r="P353" i="13"/>
  <c r="P352" i="13"/>
  <c r="P351" i="13"/>
  <c r="P350" i="13"/>
  <c r="P349" i="13"/>
  <c r="P348" i="13"/>
  <c r="P347" i="13"/>
  <c r="P346" i="13"/>
  <c r="P345" i="13"/>
  <c r="P344" i="13"/>
  <c r="P343" i="13"/>
  <c r="P342" i="13"/>
  <c r="P341" i="13"/>
  <c r="P340" i="13"/>
  <c r="P339" i="13"/>
  <c r="P338" i="13"/>
  <c r="P337" i="13"/>
  <c r="P336" i="13"/>
  <c r="P335" i="13"/>
  <c r="P334" i="13"/>
  <c r="P333" i="13"/>
  <c r="P332" i="13"/>
  <c r="P331" i="13"/>
  <c r="P330" i="13"/>
  <c r="P329" i="13"/>
  <c r="P328" i="13"/>
  <c r="P327" i="13"/>
  <c r="P326" i="13"/>
  <c r="P325" i="13"/>
  <c r="P324" i="13"/>
  <c r="P323" i="13"/>
  <c r="P322" i="13"/>
  <c r="P321" i="13"/>
  <c r="P320" i="13"/>
  <c r="P319" i="13"/>
  <c r="P318" i="13"/>
  <c r="P317" i="13"/>
  <c r="P316" i="13"/>
  <c r="P315" i="13"/>
  <c r="P314" i="13"/>
  <c r="P313" i="13"/>
  <c r="P312" i="13"/>
  <c r="P311" i="13"/>
  <c r="P310" i="13"/>
  <c r="P309" i="13"/>
  <c r="P308" i="13"/>
  <c r="P307" i="13"/>
  <c r="P306" i="13"/>
  <c r="P305" i="13"/>
  <c r="P304" i="13"/>
  <c r="P303" i="13"/>
  <c r="P302" i="13"/>
  <c r="P301" i="13"/>
  <c r="P300" i="13"/>
  <c r="P299" i="13"/>
  <c r="P298" i="13"/>
  <c r="P297" i="13"/>
  <c r="P296" i="13"/>
  <c r="P295" i="13"/>
  <c r="P294" i="13"/>
  <c r="P293" i="13"/>
  <c r="P292" i="13"/>
  <c r="P291" i="13"/>
  <c r="P290" i="13"/>
  <c r="P289" i="13"/>
  <c r="P288" i="13"/>
  <c r="P287" i="13"/>
  <c r="P286" i="13"/>
  <c r="P285" i="13"/>
  <c r="P284" i="13"/>
  <c r="P283" i="13"/>
  <c r="P282" i="13"/>
  <c r="P281" i="13"/>
  <c r="P280" i="13"/>
  <c r="P279" i="13"/>
  <c r="P278" i="13"/>
  <c r="P277" i="13"/>
  <c r="P276" i="13"/>
  <c r="P275" i="13"/>
  <c r="P274" i="13"/>
  <c r="P273" i="13"/>
  <c r="P272" i="13"/>
  <c r="P271" i="13"/>
  <c r="P270" i="13"/>
  <c r="P269" i="13"/>
  <c r="P268" i="13"/>
  <c r="P267" i="13"/>
  <c r="P266" i="13"/>
  <c r="P265" i="13"/>
  <c r="P264" i="13"/>
  <c r="P263" i="13"/>
  <c r="P262" i="13"/>
  <c r="P261" i="13"/>
  <c r="P260" i="13"/>
  <c r="P259" i="13"/>
  <c r="P258" i="13"/>
  <c r="P257" i="13"/>
  <c r="P256" i="13"/>
  <c r="P255" i="13"/>
  <c r="P254" i="13"/>
  <c r="P253" i="13"/>
  <c r="P252" i="13"/>
  <c r="P251" i="13"/>
  <c r="P250" i="13"/>
  <c r="P249" i="13"/>
  <c r="P248" i="13"/>
  <c r="P247" i="13"/>
  <c r="P246" i="13"/>
  <c r="P245" i="13"/>
  <c r="P244" i="13"/>
  <c r="P243" i="13"/>
  <c r="P242" i="13"/>
  <c r="P241" i="13"/>
  <c r="P240" i="13"/>
  <c r="P239" i="13"/>
  <c r="P238" i="13"/>
  <c r="P237" i="13"/>
  <c r="P236" i="13"/>
  <c r="P235" i="13"/>
  <c r="P234" i="13"/>
  <c r="P233" i="13"/>
  <c r="P232" i="13"/>
  <c r="P231" i="13"/>
  <c r="P230" i="13"/>
  <c r="P229" i="13"/>
  <c r="P228" i="13"/>
  <c r="P227" i="13"/>
  <c r="P226" i="13"/>
  <c r="P225" i="13"/>
  <c r="P224" i="13"/>
  <c r="P223" i="13"/>
  <c r="P222" i="13"/>
  <c r="P221" i="13"/>
  <c r="P220" i="13"/>
  <c r="P219" i="13"/>
  <c r="P218" i="13"/>
  <c r="P217" i="13"/>
  <c r="P216" i="13"/>
  <c r="P215" i="13"/>
  <c r="P214" i="13"/>
  <c r="P213" i="13"/>
  <c r="P212" i="13"/>
  <c r="P211" i="13"/>
  <c r="P210" i="13"/>
  <c r="P209" i="13"/>
  <c r="P208" i="13"/>
  <c r="P207" i="13"/>
  <c r="P206" i="13"/>
  <c r="P205" i="13"/>
  <c r="P204" i="13"/>
  <c r="P203" i="13"/>
  <c r="P202" i="13"/>
  <c r="P201" i="13"/>
  <c r="P200" i="13"/>
  <c r="P199" i="13"/>
  <c r="P198" i="13"/>
  <c r="P197" i="13"/>
  <c r="P196" i="13"/>
  <c r="P195" i="13"/>
  <c r="P194" i="13"/>
  <c r="P193" i="13"/>
  <c r="P192" i="13"/>
  <c r="P191" i="13"/>
  <c r="P190" i="13"/>
  <c r="P189" i="13"/>
  <c r="P188" i="13"/>
  <c r="P187" i="13"/>
  <c r="P186" i="13"/>
  <c r="P185" i="13"/>
  <c r="P184" i="13"/>
  <c r="P183" i="13"/>
  <c r="P182" i="13"/>
  <c r="P181" i="13"/>
  <c r="P180" i="13"/>
  <c r="P179" i="13"/>
  <c r="P178" i="13"/>
  <c r="P177" i="13"/>
  <c r="P176" i="13"/>
  <c r="P175" i="13"/>
  <c r="P174" i="13"/>
  <c r="P173" i="13"/>
  <c r="P172" i="13"/>
  <c r="P171" i="13"/>
  <c r="P170" i="13"/>
  <c r="P169" i="13"/>
  <c r="P168" i="13"/>
  <c r="P167" i="13"/>
  <c r="P166" i="13"/>
  <c r="P165" i="13"/>
  <c r="P164" i="13"/>
  <c r="P163" i="13"/>
  <c r="P162" i="13"/>
  <c r="P161" i="13"/>
  <c r="P160" i="13"/>
  <c r="P159" i="13"/>
  <c r="P158" i="13"/>
  <c r="P157" i="13"/>
  <c r="P156" i="13"/>
  <c r="P155" i="13"/>
  <c r="P154" i="13"/>
  <c r="P153" i="13"/>
  <c r="P152" i="13"/>
  <c r="P151" i="13"/>
  <c r="P150" i="13"/>
  <c r="P149" i="13"/>
  <c r="P148" i="13"/>
  <c r="P147" i="13"/>
  <c r="P146" i="13"/>
  <c r="P145" i="13"/>
  <c r="P144" i="13"/>
  <c r="P143" i="13"/>
  <c r="P142" i="13"/>
  <c r="P141" i="13"/>
  <c r="P140" i="13"/>
  <c r="P139" i="13"/>
  <c r="P138" i="13"/>
  <c r="P137" i="13"/>
  <c r="P136" i="13"/>
  <c r="P135" i="13"/>
  <c r="P134" i="13"/>
  <c r="P133" i="13"/>
  <c r="P132" i="13"/>
  <c r="P131" i="13"/>
  <c r="P130" i="13"/>
  <c r="P129" i="13"/>
  <c r="P128" i="13"/>
  <c r="P127" i="13"/>
  <c r="P126" i="13"/>
  <c r="P125" i="13"/>
  <c r="P124" i="13"/>
  <c r="P123" i="13"/>
  <c r="P122" i="13"/>
  <c r="P121" i="13"/>
  <c r="P120" i="13"/>
  <c r="P119" i="13"/>
  <c r="P118" i="13"/>
  <c r="P117" i="13"/>
  <c r="P116" i="13"/>
  <c r="P115" i="13"/>
  <c r="P114" i="13"/>
  <c r="P113" i="13"/>
  <c r="P112" i="13"/>
  <c r="P111" i="13"/>
  <c r="P110" i="13"/>
  <c r="P109" i="13"/>
  <c r="P108" i="13"/>
  <c r="P107" i="13"/>
  <c r="P106" i="13"/>
  <c r="P105" i="13"/>
  <c r="P104" i="13"/>
  <c r="P103" i="13"/>
  <c r="P102" i="13"/>
  <c r="P101" i="13"/>
  <c r="P100" i="13"/>
  <c r="P99" i="13"/>
  <c r="P98" i="13"/>
  <c r="P97" i="13"/>
  <c r="P96" i="13"/>
  <c r="P95" i="13"/>
  <c r="P94" i="13"/>
  <c r="P93" i="13"/>
  <c r="P92" i="13"/>
  <c r="P91" i="13"/>
  <c r="P90" i="13"/>
  <c r="P89" i="13"/>
  <c r="P88" i="13"/>
  <c r="P87" i="13"/>
  <c r="P86" i="13"/>
  <c r="P85" i="13"/>
  <c r="P84" i="13"/>
  <c r="P83" i="13"/>
  <c r="P82" i="13"/>
  <c r="P81" i="13"/>
  <c r="P80" i="13"/>
  <c r="P79" i="13"/>
  <c r="P78" i="13"/>
  <c r="P77" i="13"/>
  <c r="P76" i="13"/>
  <c r="P75" i="13"/>
  <c r="P74" i="13"/>
  <c r="P73" i="13"/>
  <c r="P72" i="13"/>
  <c r="P71" i="13"/>
  <c r="P70" i="13"/>
  <c r="P69" i="13"/>
  <c r="P68" i="13"/>
  <c r="P67" i="13"/>
  <c r="P66" i="13"/>
  <c r="P65" i="13"/>
  <c r="P64" i="13"/>
  <c r="P63" i="13"/>
  <c r="P62" i="13"/>
  <c r="P61" i="13"/>
  <c r="P60" i="13"/>
  <c r="P59" i="13"/>
  <c r="P58" i="13"/>
  <c r="P57" i="13"/>
  <c r="P56" i="13"/>
  <c r="P55" i="13"/>
  <c r="P54" i="13"/>
  <c r="P53" i="13"/>
  <c r="P52" i="13"/>
  <c r="P51" i="13"/>
  <c r="P50" i="13"/>
  <c r="P49" i="13"/>
  <c r="P48" i="13"/>
  <c r="P47" i="13"/>
  <c r="P46" i="13"/>
  <c r="P45" i="13"/>
  <c r="P44" i="13"/>
  <c r="P43" i="13"/>
  <c r="P42" i="13"/>
  <c r="P41" i="13"/>
  <c r="P40" i="13"/>
  <c r="P39" i="13"/>
  <c r="P38" i="13"/>
  <c r="P37" i="13"/>
  <c r="P36" i="13"/>
  <c r="P35" i="13"/>
  <c r="P34" i="13"/>
  <c r="P33" i="13"/>
  <c r="P32" i="13"/>
  <c r="P31" i="13"/>
  <c r="P30" i="13"/>
  <c r="P29" i="13"/>
  <c r="P28" i="13"/>
  <c r="P27" i="13"/>
  <c r="P26" i="13"/>
  <c r="P25" i="13"/>
  <c r="P24" i="13"/>
  <c r="P23" i="13"/>
  <c r="P22" i="13"/>
  <c r="P21" i="13"/>
  <c r="P20" i="13"/>
  <c r="P19" i="13"/>
  <c r="P18" i="13"/>
  <c r="P17" i="13"/>
  <c r="P516" i="14"/>
  <c r="P515" i="14"/>
  <c r="P514" i="14"/>
  <c r="P513" i="14"/>
  <c r="P512" i="14"/>
  <c r="P511" i="14"/>
  <c r="P510" i="14"/>
  <c r="P509" i="14"/>
  <c r="P508" i="14"/>
  <c r="P507" i="14"/>
  <c r="P506" i="14"/>
  <c r="P505" i="14"/>
  <c r="P504" i="14"/>
  <c r="P503" i="14"/>
  <c r="P502" i="14"/>
  <c r="P501" i="14"/>
  <c r="P500" i="14"/>
  <c r="P499" i="14"/>
  <c r="P498" i="14"/>
  <c r="P497" i="14"/>
  <c r="P496" i="14"/>
  <c r="P495" i="14"/>
  <c r="P494" i="14"/>
  <c r="P493" i="14"/>
  <c r="P492" i="14"/>
  <c r="P491" i="14"/>
  <c r="P490" i="14"/>
  <c r="P489" i="14"/>
  <c r="P488" i="14"/>
  <c r="P487" i="14"/>
  <c r="P486" i="14"/>
  <c r="P485" i="14"/>
  <c r="P484" i="14"/>
  <c r="P483" i="14"/>
  <c r="P482" i="14"/>
  <c r="P481" i="14"/>
  <c r="P480" i="14"/>
  <c r="P479" i="14"/>
  <c r="P478" i="14"/>
  <c r="P477" i="14"/>
  <c r="P476" i="14"/>
  <c r="P475" i="14"/>
  <c r="P474" i="14"/>
  <c r="P473" i="14"/>
  <c r="P472" i="14"/>
  <c r="P471" i="14"/>
  <c r="P470" i="14"/>
  <c r="P469" i="14"/>
  <c r="P468" i="14"/>
  <c r="P467" i="14"/>
  <c r="P466" i="14"/>
  <c r="P465" i="14"/>
  <c r="P464" i="14"/>
  <c r="P463" i="14"/>
  <c r="P462" i="14"/>
  <c r="P461" i="14"/>
  <c r="P460" i="14"/>
  <c r="P459" i="14"/>
  <c r="P458" i="14"/>
  <c r="P457" i="14"/>
  <c r="P456" i="14"/>
  <c r="P455" i="14"/>
  <c r="P454" i="14"/>
  <c r="P453" i="14"/>
  <c r="P452" i="14"/>
  <c r="P451" i="14"/>
  <c r="P450" i="14"/>
  <c r="P449" i="14"/>
  <c r="P448" i="14"/>
  <c r="P447" i="14"/>
  <c r="P446" i="14"/>
  <c r="P445" i="14"/>
  <c r="P444" i="14"/>
  <c r="P443" i="14"/>
  <c r="P442" i="14"/>
  <c r="P441" i="14"/>
  <c r="P440" i="14"/>
  <c r="P439" i="14"/>
  <c r="P438" i="14"/>
  <c r="P437" i="14"/>
  <c r="P436" i="14"/>
  <c r="P435" i="14"/>
  <c r="P434" i="14"/>
  <c r="P433" i="14"/>
  <c r="P432" i="14"/>
  <c r="P431" i="14"/>
  <c r="P430" i="14"/>
  <c r="P429" i="14"/>
  <c r="P428" i="14"/>
  <c r="P427" i="14"/>
  <c r="P426" i="14"/>
  <c r="P425" i="14"/>
  <c r="P424" i="14"/>
  <c r="P423" i="14"/>
  <c r="P422" i="14"/>
  <c r="P421" i="14"/>
  <c r="P420" i="14"/>
  <c r="P419" i="14"/>
  <c r="P418" i="14"/>
  <c r="P417" i="14"/>
  <c r="P416" i="14"/>
  <c r="P415" i="14"/>
  <c r="P414" i="14"/>
  <c r="P413" i="14"/>
  <c r="P412" i="14"/>
  <c r="P411" i="14"/>
  <c r="P410" i="14"/>
  <c r="P409" i="14"/>
  <c r="P408" i="14"/>
  <c r="P407" i="14"/>
  <c r="P406" i="14"/>
  <c r="P405" i="14"/>
  <c r="P404" i="14"/>
  <c r="P403" i="14"/>
  <c r="P402" i="14"/>
  <c r="P401" i="14"/>
  <c r="P400" i="14"/>
  <c r="P399" i="14"/>
  <c r="P398" i="14"/>
  <c r="P397" i="14"/>
  <c r="P396" i="14"/>
  <c r="P395" i="14"/>
  <c r="P394" i="14"/>
  <c r="P393" i="14"/>
  <c r="P392" i="14"/>
  <c r="P391" i="14"/>
  <c r="P390" i="14"/>
  <c r="P389" i="14"/>
  <c r="P388" i="14"/>
  <c r="P387" i="14"/>
  <c r="P386" i="14"/>
  <c r="P385" i="14"/>
  <c r="P384" i="14"/>
  <c r="P383" i="14"/>
  <c r="P382" i="14"/>
  <c r="P381" i="14"/>
  <c r="P380" i="14"/>
  <c r="P379" i="14"/>
  <c r="P378" i="14"/>
  <c r="P377" i="14"/>
  <c r="P376" i="14"/>
  <c r="P375" i="14"/>
  <c r="P374" i="14"/>
  <c r="P373" i="14"/>
  <c r="P372" i="14"/>
  <c r="P371" i="14"/>
  <c r="P370" i="14"/>
  <c r="P369" i="14"/>
  <c r="P368" i="14"/>
  <c r="P367" i="14"/>
  <c r="P366" i="14"/>
  <c r="P365" i="14"/>
  <c r="P364" i="14"/>
  <c r="P363" i="14"/>
  <c r="P362" i="14"/>
  <c r="P361" i="14"/>
  <c r="P360" i="14"/>
  <c r="P359" i="14"/>
  <c r="P358" i="14"/>
  <c r="P357" i="14"/>
  <c r="P356" i="14"/>
  <c r="P355" i="14"/>
  <c r="P354" i="14"/>
  <c r="P353" i="14"/>
  <c r="P352" i="14"/>
  <c r="P351" i="14"/>
  <c r="P350" i="14"/>
  <c r="P349" i="14"/>
  <c r="P348" i="14"/>
  <c r="P347" i="14"/>
  <c r="P346" i="14"/>
  <c r="P345" i="14"/>
  <c r="P344" i="14"/>
  <c r="P343" i="14"/>
  <c r="P342" i="14"/>
  <c r="P341" i="14"/>
  <c r="P340" i="14"/>
  <c r="P339" i="14"/>
  <c r="P338" i="14"/>
  <c r="P337" i="14"/>
  <c r="P336" i="14"/>
  <c r="P335" i="14"/>
  <c r="P334" i="14"/>
  <c r="P333" i="14"/>
  <c r="P332" i="14"/>
  <c r="P331" i="14"/>
  <c r="P330" i="14"/>
  <c r="P329" i="14"/>
  <c r="P328" i="14"/>
  <c r="P327" i="14"/>
  <c r="P326" i="14"/>
  <c r="P325" i="14"/>
  <c r="P324" i="14"/>
  <c r="P323" i="14"/>
  <c r="P322" i="14"/>
  <c r="P321" i="14"/>
  <c r="P320" i="14"/>
  <c r="P319" i="14"/>
  <c r="P318" i="14"/>
  <c r="P317" i="14"/>
  <c r="P316" i="14"/>
  <c r="P315" i="14"/>
  <c r="P314" i="14"/>
  <c r="P313" i="14"/>
  <c r="P312" i="14"/>
  <c r="P311" i="14"/>
  <c r="P310" i="14"/>
  <c r="P309" i="14"/>
  <c r="P308" i="14"/>
  <c r="P307" i="14"/>
  <c r="P306" i="14"/>
  <c r="P305" i="14"/>
  <c r="P304" i="14"/>
  <c r="P303" i="14"/>
  <c r="P302" i="14"/>
  <c r="P301" i="14"/>
  <c r="P300" i="14"/>
  <c r="P299" i="14"/>
  <c r="P298" i="14"/>
  <c r="P297" i="14"/>
  <c r="P296" i="14"/>
  <c r="P295" i="14"/>
  <c r="P294" i="14"/>
  <c r="P293" i="14"/>
  <c r="P292" i="14"/>
  <c r="P291" i="14"/>
  <c r="P290" i="14"/>
  <c r="P289" i="14"/>
  <c r="P288" i="14"/>
  <c r="P287" i="14"/>
  <c r="P286" i="14"/>
  <c r="P285" i="14"/>
  <c r="P284" i="14"/>
  <c r="P283" i="14"/>
  <c r="P282" i="14"/>
  <c r="P281" i="14"/>
  <c r="P280" i="14"/>
  <c r="P279" i="14"/>
  <c r="P278" i="14"/>
  <c r="P277" i="14"/>
  <c r="P276" i="14"/>
  <c r="P275" i="14"/>
  <c r="P274" i="14"/>
  <c r="P273" i="14"/>
  <c r="P272" i="14"/>
  <c r="P271" i="14"/>
  <c r="P270" i="14"/>
  <c r="P269" i="14"/>
  <c r="P268" i="14"/>
  <c r="P267" i="14"/>
  <c r="P266" i="14"/>
  <c r="P265" i="14"/>
  <c r="P264" i="14"/>
  <c r="P263" i="14"/>
  <c r="P262" i="14"/>
  <c r="P261" i="14"/>
  <c r="P260" i="14"/>
  <c r="P259" i="14"/>
  <c r="P258" i="14"/>
  <c r="P257" i="14"/>
  <c r="P256" i="14"/>
  <c r="P255" i="14"/>
  <c r="P254" i="14"/>
  <c r="P253" i="14"/>
  <c r="P252" i="14"/>
  <c r="P251" i="14"/>
  <c r="P250" i="14"/>
  <c r="P249" i="14"/>
  <c r="P248" i="14"/>
  <c r="P247" i="14"/>
  <c r="P246" i="14"/>
  <c r="P245" i="14"/>
  <c r="P244" i="14"/>
  <c r="P243" i="14"/>
  <c r="P242" i="14"/>
  <c r="P241" i="14"/>
  <c r="P240" i="14"/>
  <c r="P239" i="14"/>
  <c r="P238" i="14"/>
  <c r="P237" i="14"/>
  <c r="P236" i="14"/>
  <c r="P235" i="14"/>
  <c r="P234" i="14"/>
  <c r="P233" i="14"/>
  <c r="P232" i="14"/>
  <c r="P231" i="14"/>
  <c r="P230" i="14"/>
  <c r="P229" i="14"/>
  <c r="P228" i="14"/>
  <c r="P227" i="14"/>
  <c r="P226" i="14"/>
  <c r="P225" i="14"/>
  <c r="P224" i="14"/>
  <c r="P223" i="14"/>
  <c r="P222" i="14"/>
  <c r="P221" i="14"/>
  <c r="P220" i="14"/>
  <c r="P219" i="14"/>
  <c r="P218" i="14"/>
  <c r="P217" i="14"/>
  <c r="P216" i="14"/>
  <c r="P215" i="14"/>
  <c r="P214" i="14"/>
  <c r="P213" i="14"/>
  <c r="P212" i="14"/>
  <c r="P211" i="14"/>
  <c r="P210" i="14"/>
  <c r="P209" i="14"/>
  <c r="P208" i="14"/>
  <c r="P207" i="14"/>
  <c r="P206" i="14"/>
  <c r="P205" i="14"/>
  <c r="P204" i="14"/>
  <c r="P203" i="14"/>
  <c r="P202" i="14"/>
  <c r="P201" i="14"/>
  <c r="P200" i="14"/>
  <c r="P199" i="14"/>
  <c r="P198" i="14"/>
  <c r="P197" i="14"/>
  <c r="P196" i="14"/>
  <c r="P195" i="14"/>
  <c r="P194" i="14"/>
  <c r="P193" i="14"/>
  <c r="P192" i="14"/>
  <c r="P191" i="14"/>
  <c r="P190" i="14"/>
  <c r="P189" i="14"/>
  <c r="P188" i="14"/>
  <c r="P187" i="14"/>
  <c r="P186" i="14"/>
  <c r="P185" i="14"/>
  <c r="P184" i="14"/>
  <c r="P183" i="14"/>
  <c r="P182" i="14"/>
  <c r="P181" i="14"/>
  <c r="P180" i="14"/>
  <c r="P179" i="14"/>
  <c r="P178" i="14"/>
  <c r="P177" i="14"/>
  <c r="P176" i="14"/>
  <c r="P175" i="14"/>
  <c r="P174" i="14"/>
  <c r="P173" i="14"/>
  <c r="P172" i="14"/>
  <c r="P171" i="14"/>
  <c r="P170" i="14"/>
  <c r="P169" i="14"/>
  <c r="P168" i="14"/>
  <c r="P167" i="14"/>
  <c r="P166" i="14"/>
  <c r="P165" i="14"/>
  <c r="P164" i="14"/>
  <c r="P163" i="14"/>
  <c r="P162" i="14"/>
  <c r="P161" i="14"/>
  <c r="P160" i="14"/>
  <c r="P159" i="14"/>
  <c r="P158" i="14"/>
  <c r="P157" i="14"/>
  <c r="P156" i="14"/>
  <c r="P155" i="14"/>
  <c r="P154" i="14"/>
  <c r="P153" i="14"/>
  <c r="P152" i="14"/>
  <c r="P151" i="14"/>
  <c r="P150" i="14"/>
  <c r="P149" i="14"/>
  <c r="P148" i="14"/>
  <c r="P147" i="14"/>
  <c r="P146" i="14"/>
  <c r="P145" i="14"/>
  <c r="P144" i="14"/>
  <c r="P143" i="14"/>
  <c r="P142" i="14"/>
  <c r="P141" i="14"/>
  <c r="P140" i="14"/>
  <c r="P139" i="14"/>
  <c r="P138" i="14"/>
  <c r="P137" i="14"/>
  <c r="P136" i="14"/>
  <c r="P135" i="14"/>
  <c r="P134" i="14"/>
  <c r="P133" i="14"/>
  <c r="P132" i="14"/>
  <c r="P131" i="14"/>
  <c r="P130" i="14"/>
  <c r="P129" i="14"/>
  <c r="P128" i="14"/>
  <c r="P127" i="14"/>
  <c r="P126" i="14"/>
  <c r="P125" i="14"/>
  <c r="P124" i="14"/>
  <c r="P123" i="14"/>
  <c r="P122" i="14"/>
  <c r="P121" i="14"/>
  <c r="P120" i="14"/>
  <c r="P119" i="14"/>
  <c r="P118" i="14"/>
  <c r="P117" i="14"/>
  <c r="P116" i="14"/>
  <c r="P115" i="14"/>
  <c r="P114" i="14"/>
  <c r="P113" i="14"/>
  <c r="P112" i="14"/>
  <c r="P111" i="14"/>
  <c r="P110" i="14"/>
  <c r="P109" i="14"/>
  <c r="P108" i="14"/>
  <c r="P107" i="14"/>
  <c r="P106" i="14"/>
  <c r="P105" i="14"/>
  <c r="P104" i="14"/>
  <c r="P103" i="14"/>
  <c r="P102" i="14"/>
  <c r="P101" i="14"/>
  <c r="P100" i="14"/>
  <c r="P99" i="14"/>
  <c r="P98" i="14"/>
  <c r="P97" i="14"/>
  <c r="P96" i="14"/>
  <c r="P95" i="14"/>
  <c r="P94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8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6" i="14"/>
  <c r="P45" i="14"/>
  <c r="P44" i="14"/>
  <c r="P43" i="14"/>
  <c r="P42" i="14"/>
  <c r="P41" i="14"/>
  <c r="P40" i="14"/>
  <c r="P39" i="14"/>
  <c r="P38" i="14"/>
  <c r="P37" i="14"/>
  <c r="P36" i="14"/>
  <c r="P35" i="14"/>
  <c r="P34" i="14"/>
  <c r="P33" i="14"/>
  <c r="P32" i="14"/>
  <c r="P31" i="14"/>
  <c r="P30" i="14"/>
  <c r="P29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516" i="15"/>
  <c r="P515" i="15"/>
  <c r="P514" i="15"/>
  <c r="P513" i="15"/>
  <c r="P512" i="15"/>
  <c r="P511" i="15"/>
  <c r="P510" i="15"/>
  <c r="P509" i="15"/>
  <c r="P508" i="15"/>
  <c r="P507" i="15"/>
  <c r="P506" i="15"/>
  <c r="P505" i="15"/>
  <c r="P504" i="15"/>
  <c r="P503" i="15"/>
  <c r="P502" i="15"/>
  <c r="P501" i="15"/>
  <c r="P500" i="15"/>
  <c r="P499" i="15"/>
  <c r="P498" i="15"/>
  <c r="P497" i="15"/>
  <c r="P496" i="15"/>
  <c r="P495" i="15"/>
  <c r="P494" i="15"/>
  <c r="P493" i="15"/>
  <c r="P492" i="15"/>
  <c r="P491" i="15"/>
  <c r="P490" i="15"/>
  <c r="P489" i="15"/>
  <c r="P488" i="15"/>
  <c r="P487" i="15"/>
  <c r="P486" i="15"/>
  <c r="P485" i="15"/>
  <c r="P484" i="15"/>
  <c r="P483" i="15"/>
  <c r="P482" i="15"/>
  <c r="P481" i="15"/>
  <c r="P480" i="15"/>
  <c r="P479" i="15"/>
  <c r="P478" i="15"/>
  <c r="P477" i="15"/>
  <c r="P476" i="15"/>
  <c r="P475" i="15"/>
  <c r="P474" i="15"/>
  <c r="P473" i="15"/>
  <c r="P472" i="15"/>
  <c r="P471" i="15"/>
  <c r="P470" i="15"/>
  <c r="P469" i="15"/>
  <c r="P468" i="15"/>
  <c r="P467" i="15"/>
  <c r="P466" i="15"/>
  <c r="P465" i="15"/>
  <c r="P464" i="15"/>
  <c r="P463" i="15"/>
  <c r="P462" i="15"/>
  <c r="P461" i="15"/>
  <c r="P460" i="15"/>
  <c r="P459" i="15"/>
  <c r="P458" i="15"/>
  <c r="P457" i="15"/>
  <c r="P456" i="15"/>
  <c r="P455" i="15"/>
  <c r="P454" i="15"/>
  <c r="P453" i="15"/>
  <c r="P452" i="15"/>
  <c r="P451" i="15"/>
  <c r="P450" i="15"/>
  <c r="P449" i="15"/>
  <c r="P448" i="15"/>
  <c r="P447" i="15"/>
  <c r="P446" i="15"/>
  <c r="P445" i="15"/>
  <c r="P444" i="15"/>
  <c r="P443" i="15"/>
  <c r="P442" i="15"/>
  <c r="P441" i="15"/>
  <c r="P440" i="15"/>
  <c r="P439" i="15"/>
  <c r="P438" i="15"/>
  <c r="P437" i="15"/>
  <c r="P436" i="15"/>
  <c r="P435" i="15"/>
  <c r="P434" i="15"/>
  <c r="P433" i="15"/>
  <c r="P432" i="15"/>
  <c r="P431" i="15"/>
  <c r="P430" i="15"/>
  <c r="P429" i="15"/>
  <c r="P428" i="15"/>
  <c r="P427" i="15"/>
  <c r="P426" i="15"/>
  <c r="P425" i="15"/>
  <c r="P424" i="15"/>
  <c r="P423" i="15"/>
  <c r="P422" i="15"/>
  <c r="P421" i="15"/>
  <c r="P420" i="15"/>
  <c r="P419" i="15"/>
  <c r="P418" i="15"/>
  <c r="P417" i="15"/>
  <c r="P416" i="15"/>
  <c r="P415" i="15"/>
  <c r="P414" i="15"/>
  <c r="P413" i="15"/>
  <c r="P412" i="15"/>
  <c r="P411" i="15"/>
  <c r="P410" i="15"/>
  <c r="P409" i="15"/>
  <c r="P408" i="15"/>
  <c r="P407" i="15"/>
  <c r="P406" i="15"/>
  <c r="P405" i="15"/>
  <c r="P404" i="15"/>
  <c r="P403" i="15"/>
  <c r="P402" i="15"/>
  <c r="P401" i="15"/>
  <c r="P400" i="15"/>
  <c r="P399" i="15"/>
  <c r="P398" i="15"/>
  <c r="P397" i="15"/>
  <c r="P396" i="15"/>
  <c r="P395" i="15"/>
  <c r="P394" i="15"/>
  <c r="P393" i="15"/>
  <c r="P392" i="15"/>
  <c r="P391" i="15"/>
  <c r="P390" i="15"/>
  <c r="P389" i="15"/>
  <c r="P388" i="15"/>
  <c r="P387" i="15"/>
  <c r="P386" i="15"/>
  <c r="P385" i="15"/>
  <c r="P384" i="15"/>
  <c r="P383" i="15"/>
  <c r="P382" i="15"/>
  <c r="P381" i="15"/>
  <c r="P380" i="15"/>
  <c r="P379" i="15"/>
  <c r="P378" i="15"/>
  <c r="P377" i="15"/>
  <c r="P376" i="15"/>
  <c r="P375" i="15"/>
  <c r="P374" i="15"/>
  <c r="P373" i="15"/>
  <c r="P372" i="15"/>
  <c r="P371" i="15"/>
  <c r="P370" i="15"/>
  <c r="P369" i="15"/>
  <c r="P368" i="15"/>
  <c r="P367" i="15"/>
  <c r="P366" i="15"/>
  <c r="P365" i="15"/>
  <c r="P364" i="15"/>
  <c r="P363" i="15"/>
  <c r="P362" i="15"/>
  <c r="P361" i="15"/>
  <c r="P360" i="15"/>
  <c r="P359" i="15"/>
  <c r="P358" i="15"/>
  <c r="P357" i="15"/>
  <c r="P356" i="15"/>
  <c r="P355" i="15"/>
  <c r="P354" i="15"/>
  <c r="P353" i="15"/>
  <c r="P352" i="15"/>
  <c r="P351" i="15"/>
  <c r="P350" i="15"/>
  <c r="P349" i="15"/>
  <c r="P348" i="15"/>
  <c r="P347" i="15"/>
  <c r="P346" i="15"/>
  <c r="P345" i="15"/>
  <c r="P344" i="15"/>
  <c r="P343" i="15"/>
  <c r="P342" i="15"/>
  <c r="P341" i="15"/>
  <c r="P340" i="15"/>
  <c r="P339" i="15"/>
  <c r="P338" i="15"/>
  <c r="P337" i="15"/>
  <c r="P336" i="15"/>
  <c r="P335" i="15"/>
  <c r="P334" i="15"/>
  <c r="P333" i="15"/>
  <c r="P332" i="15"/>
  <c r="P331" i="15"/>
  <c r="P330" i="15"/>
  <c r="P329" i="15"/>
  <c r="P328" i="15"/>
  <c r="P327" i="15"/>
  <c r="P326" i="15"/>
  <c r="P325" i="15"/>
  <c r="P324" i="15"/>
  <c r="P323" i="15"/>
  <c r="P322" i="15"/>
  <c r="P321" i="15"/>
  <c r="P320" i="15"/>
  <c r="P319" i="15"/>
  <c r="P318" i="15"/>
  <c r="P317" i="15"/>
  <c r="P316" i="15"/>
  <c r="P315" i="15"/>
  <c r="P314" i="15"/>
  <c r="P313" i="15"/>
  <c r="P312" i="15"/>
  <c r="P311" i="15"/>
  <c r="P310" i="15"/>
  <c r="P309" i="15"/>
  <c r="P308" i="15"/>
  <c r="P307" i="15"/>
  <c r="P306" i="15"/>
  <c r="P305" i="15"/>
  <c r="P304" i="15"/>
  <c r="P303" i="15"/>
  <c r="P302" i="15"/>
  <c r="P301" i="15"/>
  <c r="P300" i="15"/>
  <c r="P299" i="15"/>
  <c r="P298" i="15"/>
  <c r="P297" i="15"/>
  <c r="P296" i="15"/>
  <c r="P295" i="15"/>
  <c r="P294" i="15"/>
  <c r="P293" i="15"/>
  <c r="P292" i="15"/>
  <c r="P291" i="15"/>
  <c r="P290" i="15"/>
  <c r="P289" i="15"/>
  <c r="P288" i="15"/>
  <c r="P287" i="15"/>
  <c r="P286" i="15"/>
  <c r="P285" i="15"/>
  <c r="P284" i="15"/>
  <c r="P283" i="15"/>
  <c r="P282" i="15"/>
  <c r="P281" i="15"/>
  <c r="P280" i="15"/>
  <c r="P279" i="15"/>
  <c r="P278" i="15"/>
  <c r="P277" i="15"/>
  <c r="P276" i="15"/>
  <c r="P275" i="15"/>
  <c r="P274" i="15"/>
  <c r="P273" i="15"/>
  <c r="P272" i="15"/>
  <c r="P271" i="15"/>
  <c r="P270" i="15"/>
  <c r="P269" i="15"/>
  <c r="P268" i="15"/>
  <c r="P267" i="15"/>
  <c r="P266" i="15"/>
  <c r="P265" i="15"/>
  <c r="P264" i="15"/>
  <c r="P263" i="15"/>
  <c r="P262" i="15"/>
  <c r="P261" i="15"/>
  <c r="P260" i="15"/>
  <c r="P259" i="15"/>
  <c r="P258" i="15"/>
  <c r="P257" i="15"/>
  <c r="P256" i="15"/>
  <c r="P255" i="15"/>
  <c r="P254" i="15"/>
  <c r="P253" i="15"/>
  <c r="P252" i="15"/>
  <c r="P251" i="15"/>
  <c r="P250" i="15"/>
  <c r="P249" i="15"/>
  <c r="P248" i="15"/>
  <c r="P247" i="15"/>
  <c r="P246" i="15"/>
  <c r="P245" i="15"/>
  <c r="P244" i="15"/>
  <c r="P243" i="15"/>
  <c r="P242" i="15"/>
  <c r="P241" i="15"/>
  <c r="P240" i="15"/>
  <c r="P239" i="15"/>
  <c r="P238" i="15"/>
  <c r="P237" i="15"/>
  <c r="P236" i="15"/>
  <c r="P235" i="15"/>
  <c r="P234" i="15"/>
  <c r="P233" i="15"/>
  <c r="P232" i="15"/>
  <c r="P231" i="15"/>
  <c r="P230" i="15"/>
  <c r="P229" i="15"/>
  <c r="P228" i="15"/>
  <c r="P227" i="15"/>
  <c r="P226" i="15"/>
  <c r="P225" i="15"/>
  <c r="P224" i="15"/>
  <c r="P223" i="15"/>
  <c r="P222" i="15"/>
  <c r="P221" i="15"/>
  <c r="P220" i="15"/>
  <c r="P219" i="15"/>
  <c r="P218" i="15"/>
  <c r="P217" i="15"/>
  <c r="P216" i="15"/>
  <c r="P215" i="15"/>
  <c r="P214" i="15"/>
  <c r="P213" i="15"/>
  <c r="P212" i="15"/>
  <c r="P211" i="15"/>
  <c r="P210" i="15"/>
  <c r="P209" i="15"/>
  <c r="P208" i="15"/>
  <c r="P207" i="15"/>
  <c r="P206" i="15"/>
  <c r="P205" i="15"/>
  <c r="P204" i="15"/>
  <c r="P203" i="15"/>
  <c r="P202" i="15"/>
  <c r="P201" i="15"/>
  <c r="P200" i="15"/>
  <c r="P199" i="15"/>
  <c r="P198" i="15"/>
  <c r="P197" i="15"/>
  <c r="P196" i="15"/>
  <c r="P195" i="15"/>
  <c r="P194" i="15"/>
  <c r="P193" i="15"/>
  <c r="P192" i="15"/>
  <c r="P191" i="15"/>
  <c r="P190" i="15"/>
  <c r="P189" i="15"/>
  <c r="P188" i="15"/>
  <c r="P187" i="15"/>
  <c r="P186" i="15"/>
  <c r="P185" i="15"/>
  <c r="P184" i="15"/>
  <c r="P183" i="15"/>
  <c r="P182" i="15"/>
  <c r="P181" i="15"/>
  <c r="P180" i="15"/>
  <c r="P179" i="15"/>
  <c r="P178" i="15"/>
  <c r="P177" i="15"/>
  <c r="P176" i="15"/>
  <c r="P175" i="15"/>
  <c r="P174" i="15"/>
  <c r="P173" i="15"/>
  <c r="P172" i="15"/>
  <c r="P171" i="15"/>
  <c r="P170" i="15"/>
  <c r="P169" i="15"/>
  <c r="P168" i="15"/>
  <c r="P167" i="15"/>
  <c r="P166" i="15"/>
  <c r="P165" i="15"/>
  <c r="P164" i="15"/>
  <c r="P163" i="15"/>
  <c r="P162" i="15"/>
  <c r="P161" i="15"/>
  <c r="P160" i="15"/>
  <c r="P159" i="15"/>
  <c r="P158" i="15"/>
  <c r="P157" i="15"/>
  <c r="P156" i="15"/>
  <c r="P155" i="15"/>
  <c r="P154" i="15"/>
  <c r="P153" i="15"/>
  <c r="P152" i="15"/>
  <c r="P151" i="15"/>
  <c r="P150" i="15"/>
  <c r="P149" i="15"/>
  <c r="P148" i="15"/>
  <c r="P147" i="15"/>
  <c r="P146" i="15"/>
  <c r="P145" i="15"/>
  <c r="P144" i="15"/>
  <c r="P143" i="15"/>
  <c r="P142" i="15"/>
  <c r="P141" i="15"/>
  <c r="P140" i="15"/>
  <c r="P139" i="15"/>
  <c r="P138" i="15"/>
  <c r="P137" i="15"/>
  <c r="P136" i="15"/>
  <c r="P135" i="15"/>
  <c r="P134" i="15"/>
  <c r="P133" i="15"/>
  <c r="P132" i="15"/>
  <c r="P131" i="15"/>
  <c r="P130" i="15"/>
  <c r="P129" i="15"/>
  <c r="P128" i="15"/>
  <c r="P127" i="15"/>
  <c r="P126" i="15"/>
  <c r="P125" i="15"/>
  <c r="P124" i="15"/>
  <c r="P123" i="15"/>
  <c r="P122" i="15"/>
  <c r="P121" i="15"/>
  <c r="P120" i="15"/>
  <c r="P119" i="15"/>
  <c r="P118" i="15"/>
  <c r="P117" i="15"/>
  <c r="P116" i="15"/>
  <c r="P115" i="15"/>
  <c r="P114" i="15"/>
  <c r="P113" i="15"/>
  <c r="P112" i="15"/>
  <c r="P111" i="15"/>
  <c r="P110" i="15"/>
  <c r="P109" i="15"/>
  <c r="P108" i="15"/>
  <c r="P107" i="15"/>
  <c r="P106" i="15"/>
  <c r="P105" i="15"/>
  <c r="P104" i="15"/>
  <c r="P103" i="15"/>
  <c r="P102" i="15"/>
  <c r="P101" i="15"/>
  <c r="P100" i="15"/>
  <c r="P99" i="15"/>
  <c r="P98" i="15"/>
  <c r="P97" i="15"/>
  <c r="P96" i="15"/>
  <c r="P95" i="15"/>
  <c r="P94" i="15"/>
  <c r="P93" i="15"/>
  <c r="P92" i="15"/>
  <c r="P91" i="15"/>
  <c r="P90" i="15"/>
  <c r="P89" i="15"/>
  <c r="P88" i="15"/>
  <c r="P87" i="15"/>
  <c r="P86" i="15"/>
  <c r="P85" i="15"/>
  <c r="P84" i="15"/>
  <c r="P83" i="15"/>
  <c r="P82" i="15"/>
  <c r="P81" i="15"/>
  <c r="P80" i="15"/>
  <c r="P79" i="15"/>
  <c r="P78" i="15"/>
  <c r="P77" i="15"/>
  <c r="P76" i="15"/>
  <c r="P75" i="15"/>
  <c r="P74" i="15"/>
  <c r="P73" i="15"/>
  <c r="P72" i="15"/>
  <c r="P71" i="15"/>
  <c r="P70" i="15"/>
  <c r="P69" i="15"/>
  <c r="P68" i="15"/>
  <c r="P67" i="15"/>
  <c r="P66" i="15"/>
  <c r="P65" i="15"/>
  <c r="P64" i="15"/>
  <c r="P63" i="15"/>
  <c r="P62" i="15"/>
  <c r="P61" i="15"/>
  <c r="P60" i="15"/>
  <c r="P59" i="15"/>
  <c r="P58" i="15"/>
  <c r="P57" i="15"/>
  <c r="P56" i="15"/>
  <c r="P55" i="15"/>
  <c r="P54" i="15"/>
  <c r="P53" i="15"/>
  <c r="P52" i="15"/>
  <c r="P51" i="15"/>
  <c r="P50" i="15"/>
  <c r="P49" i="15"/>
  <c r="P48" i="15"/>
  <c r="P47" i="15"/>
  <c r="P46" i="15"/>
  <c r="P45" i="15"/>
  <c r="P44" i="15"/>
  <c r="P43" i="15"/>
  <c r="P42" i="15"/>
  <c r="P41" i="15"/>
  <c r="P40" i="15"/>
  <c r="P39" i="15"/>
  <c r="P38" i="15"/>
  <c r="P37" i="15"/>
  <c r="P36" i="15"/>
  <c r="P35" i="15"/>
  <c r="P34" i="15"/>
  <c r="P33" i="15"/>
  <c r="P32" i="15"/>
  <c r="P31" i="15"/>
  <c r="P30" i="15"/>
  <c r="P29" i="15"/>
  <c r="P28" i="15"/>
  <c r="P27" i="15"/>
  <c r="P26" i="15"/>
  <c r="P25" i="15"/>
  <c r="P24" i="15"/>
  <c r="P23" i="15"/>
  <c r="P22" i="15"/>
  <c r="P21" i="15"/>
  <c r="P20" i="15"/>
  <c r="P19" i="15"/>
  <c r="P18" i="15"/>
  <c r="P17" i="15"/>
  <c r="P516" i="16"/>
  <c r="P515" i="16"/>
  <c r="P514" i="16"/>
  <c r="P513" i="16"/>
  <c r="P512" i="16"/>
  <c r="P511" i="16"/>
  <c r="P510" i="16"/>
  <c r="P509" i="16"/>
  <c r="P508" i="16"/>
  <c r="P507" i="16"/>
  <c r="P506" i="16"/>
  <c r="P505" i="16"/>
  <c r="P504" i="16"/>
  <c r="P503" i="16"/>
  <c r="P502" i="16"/>
  <c r="P501" i="16"/>
  <c r="P500" i="16"/>
  <c r="P499" i="16"/>
  <c r="P498" i="16"/>
  <c r="P497" i="16"/>
  <c r="P496" i="16"/>
  <c r="P495" i="16"/>
  <c r="P494" i="16"/>
  <c r="P493" i="16"/>
  <c r="P492" i="16"/>
  <c r="P491" i="16"/>
  <c r="P490" i="16"/>
  <c r="P489" i="16"/>
  <c r="P488" i="16"/>
  <c r="P487" i="16"/>
  <c r="P486" i="16"/>
  <c r="P485" i="16"/>
  <c r="P484" i="16"/>
  <c r="P483" i="16"/>
  <c r="P482" i="16"/>
  <c r="P481" i="16"/>
  <c r="P480" i="16"/>
  <c r="P479" i="16"/>
  <c r="P478" i="16"/>
  <c r="P477" i="16"/>
  <c r="P476" i="16"/>
  <c r="P475" i="16"/>
  <c r="P474" i="16"/>
  <c r="P473" i="16"/>
  <c r="P472" i="16"/>
  <c r="P471" i="16"/>
  <c r="P470" i="16"/>
  <c r="P469" i="16"/>
  <c r="P468" i="16"/>
  <c r="P467" i="16"/>
  <c r="P466" i="16"/>
  <c r="P465" i="16"/>
  <c r="P464" i="16"/>
  <c r="P463" i="16"/>
  <c r="P462" i="16"/>
  <c r="P461" i="16"/>
  <c r="P460" i="16"/>
  <c r="P459" i="16"/>
  <c r="P458" i="16"/>
  <c r="P457" i="16"/>
  <c r="P456" i="16"/>
  <c r="P455" i="16"/>
  <c r="P454" i="16"/>
  <c r="P453" i="16"/>
  <c r="P452" i="16"/>
  <c r="P451" i="16"/>
  <c r="P450" i="16"/>
  <c r="P449" i="16"/>
  <c r="P448" i="16"/>
  <c r="P447" i="16"/>
  <c r="P446" i="16"/>
  <c r="P445" i="16"/>
  <c r="P444" i="16"/>
  <c r="P443" i="16"/>
  <c r="P442" i="16"/>
  <c r="P441" i="16"/>
  <c r="P440" i="16"/>
  <c r="P439" i="16"/>
  <c r="P438" i="16"/>
  <c r="P437" i="16"/>
  <c r="P436" i="16"/>
  <c r="P435" i="16"/>
  <c r="P434" i="16"/>
  <c r="P433" i="16"/>
  <c r="P432" i="16"/>
  <c r="P431" i="16"/>
  <c r="P430" i="16"/>
  <c r="P429" i="16"/>
  <c r="P428" i="16"/>
  <c r="P427" i="16"/>
  <c r="P426" i="16"/>
  <c r="P425" i="16"/>
  <c r="P424" i="16"/>
  <c r="P423" i="16"/>
  <c r="P422" i="16"/>
  <c r="P421" i="16"/>
  <c r="P420" i="16"/>
  <c r="P419" i="16"/>
  <c r="P418" i="16"/>
  <c r="P417" i="16"/>
  <c r="P416" i="16"/>
  <c r="P415" i="16"/>
  <c r="P414" i="16"/>
  <c r="P413" i="16"/>
  <c r="P412" i="16"/>
  <c r="P411" i="16"/>
  <c r="P410" i="16"/>
  <c r="P409" i="16"/>
  <c r="P408" i="16"/>
  <c r="P407" i="16"/>
  <c r="P406" i="16"/>
  <c r="P405" i="16"/>
  <c r="P404" i="16"/>
  <c r="P403" i="16"/>
  <c r="P402" i="16"/>
  <c r="P401" i="16"/>
  <c r="P400" i="16"/>
  <c r="P399" i="16"/>
  <c r="P398" i="16"/>
  <c r="P397" i="16"/>
  <c r="P396" i="16"/>
  <c r="P395" i="16"/>
  <c r="P394" i="16"/>
  <c r="P393" i="16"/>
  <c r="P392" i="16"/>
  <c r="P391" i="16"/>
  <c r="P390" i="16"/>
  <c r="P389" i="16"/>
  <c r="P388" i="16"/>
  <c r="P387" i="16"/>
  <c r="P386" i="16"/>
  <c r="P385" i="16"/>
  <c r="P384" i="16"/>
  <c r="P383" i="16"/>
  <c r="P382" i="16"/>
  <c r="P381" i="16"/>
  <c r="P380" i="16"/>
  <c r="P379" i="16"/>
  <c r="P378" i="16"/>
  <c r="P377" i="16"/>
  <c r="P376" i="16"/>
  <c r="P375" i="16"/>
  <c r="P374" i="16"/>
  <c r="P373" i="16"/>
  <c r="P372" i="16"/>
  <c r="P371" i="16"/>
  <c r="P370" i="16"/>
  <c r="P369" i="16"/>
  <c r="P368" i="16"/>
  <c r="P367" i="16"/>
  <c r="P366" i="16"/>
  <c r="P365" i="16"/>
  <c r="P364" i="16"/>
  <c r="P363" i="16"/>
  <c r="P362" i="16"/>
  <c r="P361" i="16"/>
  <c r="P360" i="16"/>
  <c r="P359" i="16"/>
  <c r="P358" i="16"/>
  <c r="P357" i="16"/>
  <c r="P356" i="16"/>
  <c r="P355" i="16"/>
  <c r="P354" i="16"/>
  <c r="P353" i="16"/>
  <c r="P352" i="16"/>
  <c r="P351" i="16"/>
  <c r="P350" i="16"/>
  <c r="P349" i="16"/>
  <c r="P348" i="16"/>
  <c r="P347" i="16"/>
  <c r="P346" i="16"/>
  <c r="P345" i="16"/>
  <c r="P344" i="16"/>
  <c r="P343" i="16"/>
  <c r="P342" i="16"/>
  <c r="P341" i="16"/>
  <c r="P340" i="16"/>
  <c r="P339" i="16"/>
  <c r="P338" i="16"/>
  <c r="P337" i="16"/>
  <c r="P336" i="16"/>
  <c r="P335" i="16"/>
  <c r="P334" i="16"/>
  <c r="P333" i="16"/>
  <c r="P332" i="16"/>
  <c r="P331" i="16"/>
  <c r="P330" i="16"/>
  <c r="P329" i="16"/>
  <c r="P328" i="16"/>
  <c r="P327" i="16"/>
  <c r="P326" i="16"/>
  <c r="P325" i="16"/>
  <c r="P324" i="16"/>
  <c r="P323" i="16"/>
  <c r="P322" i="16"/>
  <c r="P321" i="16"/>
  <c r="P320" i="16"/>
  <c r="P319" i="16"/>
  <c r="P318" i="16"/>
  <c r="P317" i="16"/>
  <c r="P316" i="16"/>
  <c r="P315" i="16"/>
  <c r="P314" i="16"/>
  <c r="P313" i="16"/>
  <c r="P312" i="16"/>
  <c r="P311" i="16"/>
  <c r="P310" i="16"/>
  <c r="P309" i="16"/>
  <c r="P308" i="16"/>
  <c r="P307" i="16"/>
  <c r="P306" i="16"/>
  <c r="P305" i="16"/>
  <c r="P304" i="16"/>
  <c r="P303" i="16"/>
  <c r="P302" i="16"/>
  <c r="P301" i="16"/>
  <c r="P300" i="16"/>
  <c r="P299" i="16"/>
  <c r="P298" i="16"/>
  <c r="P297" i="16"/>
  <c r="P296" i="16"/>
  <c r="P295" i="16"/>
  <c r="P294" i="16"/>
  <c r="P293" i="16"/>
  <c r="P292" i="16"/>
  <c r="P291" i="16"/>
  <c r="P290" i="16"/>
  <c r="P289" i="16"/>
  <c r="P288" i="16"/>
  <c r="P287" i="16"/>
  <c r="P286" i="16"/>
  <c r="P285" i="16"/>
  <c r="P284" i="16"/>
  <c r="P283" i="16"/>
  <c r="P282" i="16"/>
  <c r="P281" i="16"/>
  <c r="P280" i="16"/>
  <c r="P279" i="16"/>
  <c r="P278" i="16"/>
  <c r="P277" i="16"/>
  <c r="P276" i="16"/>
  <c r="P275" i="16"/>
  <c r="P274" i="16"/>
  <c r="P273" i="16"/>
  <c r="P272" i="16"/>
  <c r="P271" i="16"/>
  <c r="P270" i="16"/>
  <c r="P269" i="16"/>
  <c r="P268" i="16"/>
  <c r="P267" i="16"/>
  <c r="P266" i="16"/>
  <c r="P265" i="16"/>
  <c r="P264" i="16"/>
  <c r="P263" i="16"/>
  <c r="P262" i="16"/>
  <c r="P261" i="16"/>
  <c r="P260" i="16"/>
  <c r="P259" i="16"/>
  <c r="P258" i="16"/>
  <c r="P257" i="16"/>
  <c r="P256" i="16"/>
  <c r="P255" i="16"/>
  <c r="P254" i="16"/>
  <c r="P253" i="16"/>
  <c r="P252" i="16"/>
  <c r="P251" i="16"/>
  <c r="P250" i="16"/>
  <c r="P249" i="16"/>
  <c r="P248" i="16"/>
  <c r="P247" i="16"/>
  <c r="P246" i="16"/>
  <c r="P245" i="16"/>
  <c r="P244" i="16"/>
  <c r="P243" i="16"/>
  <c r="P242" i="16"/>
  <c r="P241" i="16"/>
  <c r="P240" i="16"/>
  <c r="P239" i="16"/>
  <c r="P238" i="16"/>
  <c r="P237" i="16"/>
  <c r="P236" i="16"/>
  <c r="P235" i="16"/>
  <c r="P234" i="16"/>
  <c r="P233" i="16"/>
  <c r="P232" i="16"/>
  <c r="P231" i="16"/>
  <c r="P230" i="16"/>
  <c r="P229" i="16"/>
  <c r="P228" i="16"/>
  <c r="P227" i="16"/>
  <c r="P226" i="16"/>
  <c r="P225" i="16"/>
  <c r="P224" i="16"/>
  <c r="P223" i="16"/>
  <c r="P222" i="16"/>
  <c r="P221" i="16"/>
  <c r="P220" i="16"/>
  <c r="P219" i="16"/>
  <c r="P218" i="16"/>
  <c r="P217" i="16"/>
  <c r="P216" i="16"/>
  <c r="P215" i="16"/>
  <c r="P214" i="16"/>
  <c r="P213" i="16"/>
  <c r="P212" i="16"/>
  <c r="P211" i="16"/>
  <c r="P210" i="16"/>
  <c r="P209" i="16"/>
  <c r="P208" i="16"/>
  <c r="P207" i="16"/>
  <c r="P206" i="16"/>
  <c r="P205" i="16"/>
  <c r="P204" i="16"/>
  <c r="P203" i="16"/>
  <c r="P202" i="16"/>
  <c r="P201" i="16"/>
  <c r="P200" i="16"/>
  <c r="P199" i="16"/>
  <c r="P198" i="16"/>
  <c r="P197" i="16"/>
  <c r="P196" i="16"/>
  <c r="P195" i="16"/>
  <c r="P194" i="16"/>
  <c r="P193" i="16"/>
  <c r="P192" i="16"/>
  <c r="P191" i="16"/>
  <c r="P190" i="16"/>
  <c r="P189" i="16"/>
  <c r="P188" i="16"/>
  <c r="P187" i="16"/>
  <c r="P186" i="16"/>
  <c r="P185" i="16"/>
  <c r="P184" i="16"/>
  <c r="P183" i="16"/>
  <c r="P182" i="16"/>
  <c r="P181" i="16"/>
  <c r="P180" i="16"/>
  <c r="P179" i="16"/>
  <c r="P178" i="16"/>
  <c r="P177" i="16"/>
  <c r="P176" i="16"/>
  <c r="P175" i="16"/>
  <c r="P174" i="16"/>
  <c r="P173" i="16"/>
  <c r="P172" i="16"/>
  <c r="P171" i="16"/>
  <c r="P170" i="16"/>
  <c r="P169" i="16"/>
  <c r="P168" i="16"/>
  <c r="P167" i="16"/>
  <c r="P166" i="16"/>
  <c r="P165" i="16"/>
  <c r="P164" i="16"/>
  <c r="P163" i="16"/>
  <c r="P162" i="16"/>
  <c r="P161" i="16"/>
  <c r="P160" i="16"/>
  <c r="P159" i="16"/>
  <c r="P158" i="16"/>
  <c r="P157" i="16"/>
  <c r="P156" i="16"/>
  <c r="P155" i="16"/>
  <c r="P154" i="16"/>
  <c r="P153" i="16"/>
  <c r="P152" i="16"/>
  <c r="P151" i="16"/>
  <c r="P150" i="16"/>
  <c r="P149" i="16"/>
  <c r="P148" i="16"/>
  <c r="P147" i="16"/>
  <c r="P146" i="16"/>
  <c r="P145" i="16"/>
  <c r="P144" i="16"/>
  <c r="P143" i="16"/>
  <c r="P142" i="16"/>
  <c r="P141" i="16"/>
  <c r="P140" i="16"/>
  <c r="P139" i="16"/>
  <c r="P138" i="16"/>
  <c r="P137" i="16"/>
  <c r="P136" i="16"/>
  <c r="P135" i="16"/>
  <c r="P134" i="16"/>
  <c r="P133" i="16"/>
  <c r="P132" i="16"/>
  <c r="P131" i="16"/>
  <c r="P130" i="16"/>
  <c r="P129" i="16"/>
  <c r="P128" i="16"/>
  <c r="P127" i="16"/>
  <c r="P126" i="16"/>
  <c r="P125" i="16"/>
  <c r="P124" i="16"/>
  <c r="P123" i="16"/>
  <c r="P122" i="16"/>
  <c r="P121" i="16"/>
  <c r="P120" i="16"/>
  <c r="P119" i="16"/>
  <c r="P118" i="16"/>
  <c r="P117" i="16"/>
  <c r="P116" i="16"/>
  <c r="P115" i="16"/>
  <c r="P114" i="16"/>
  <c r="P113" i="16"/>
  <c r="P112" i="16"/>
  <c r="P111" i="16"/>
  <c r="P110" i="16"/>
  <c r="P109" i="16"/>
  <c r="P108" i="16"/>
  <c r="P107" i="16"/>
  <c r="P106" i="16"/>
  <c r="P105" i="16"/>
  <c r="P104" i="16"/>
  <c r="P103" i="16"/>
  <c r="P102" i="16"/>
  <c r="P101" i="16"/>
  <c r="P100" i="16"/>
  <c r="P99" i="16"/>
  <c r="P98" i="16"/>
  <c r="P97" i="16"/>
  <c r="P96" i="16"/>
  <c r="P95" i="16"/>
  <c r="P94" i="16"/>
  <c r="P93" i="16"/>
  <c r="P92" i="16"/>
  <c r="P91" i="16"/>
  <c r="P90" i="16"/>
  <c r="P89" i="16"/>
  <c r="P88" i="16"/>
  <c r="P87" i="16"/>
  <c r="P86" i="16"/>
  <c r="P85" i="16"/>
  <c r="P84" i="16"/>
  <c r="P83" i="16"/>
  <c r="P82" i="16"/>
  <c r="P81" i="16"/>
  <c r="P80" i="16"/>
  <c r="P79" i="16"/>
  <c r="P78" i="16"/>
  <c r="P77" i="16"/>
  <c r="P76" i="16"/>
  <c r="P75" i="16"/>
  <c r="P74" i="16"/>
  <c r="P73" i="16"/>
  <c r="P72" i="16"/>
  <c r="P71" i="16"/>
  <c r="P70" i="16"/>
  <c r="P69" i="16"/>
  <c r="P68" i="16"/>
  <c r="P67" i="16"/>
  <c r="P66" i="16"/>
  <c r="P65" i="16"/>
  <c r="P64" i="16"/>
  <c r="P63" i="16"/>
  <c r="P62" i="16"/>
  <c r="P61" i="16"/>
  <c r="P60" i="16"/>
  <c r="P59" i="16"/>
  <c r="P58" i="16"/>
  <c r="P57" i="16"/>
  <c r="P56" i="16"/>
  <c r="P55" i="16"/>
  <c r="P54" i="16"/>
  <c r="P53" i="16"/>
  <c r="P52" i="16"/>
  <c r="P51" i="16"/>
  <c r="P50" i="16"/>
  <c r="P49" i="16"/>
  <c r="P48" i="16"/>
  <c r="P47" i="16"/>
  <c r="P46" i="16"/>
  <c r="P45" i="16"/>
  <c r="P44" i="16"/>
  <c r="P43" i="16"/>
  <c r="P42" i="16"/>
  <c r="P41" i="16"/>
  <c r="P40" i="16"/>
  <c r="P39" i="16"/>
  <c r="P38" i="16"/>
  <c r="P37" i="16"/>
  <c r="P36" i="16"/>
  <c r="P35" i="16"/>
  <c r="P34" i="16"/>
  <c r="P33" i="16"/>
  <c r="P32" i="16"/>
  <c r="P31" i="16"/>
  <c r="P30" i="16"/>
  <c r="P29" i="16"/>
  <c r="P28" i="16"/>
  <c r="P27" i="16"/>
  <c r="P26" i="16"/>
  <c r="P25" i="16"/>
  <c r="P24" i="16"/>
  <c r="P23" i="16"/>
  <c r="P22" i="16"/>
  <c r="P21" i="16"/>
  <c r="P20" i="16"/>
  <c r="P19" i="16"/>
  <c r="P18" i="16"/>
  <c r="P17" i="16"/>
  <c r="P516" i="3"/>
  <c r="P515" i="3"/>
  <c r="P514" i="3"/>
  <c r="P513" i="3"/>
  <c r="P512" i="3"/>
  <c r="P511" i="3"/>
  <c r="P510" i="3"/>
  <c r="P509" i="3"/>
  <c r="P508" i="3"/>
  <c r="P507" i="3"/>
  <c r="P506" i="3"/>
  <c r="P505" i="3"/>
  <c r="P504" i="3"/>
  <c r="P503" i="3"/>
  <c r="P502" i="3"/>
  <c r="P501" i="3"/>
  <c r="P500" i="3"/>
  <c r="P499" i="3"/>
  <c r="P498" i="3"/>
  <c r="P497" i="3"/>
  <c r="P496" i="3"/>
  <c r="P495" i="3"/>
  <c r="P494" i="3"/>
  <c r="P493" i="3"/>
  <c r="P492" i="3"/>
  <c r="P491" i="3"/>
  <c r="P490" i="3"/>
  <c r="P489" i="3"/>
  <c r="P488" i="3"/>
  <c r="P487" i="3"/>
  <c r="P486" i="3"/>
  <c r="P485" i="3"/>
  <c r="P484" i="3"/>
  <c r="P483" i="3"/>
  <c r="P482" i="3"/>
  <c r="P481" i="3"/>
  <c r="P480" i="3"/>
  <c r="P479" i="3"/>
  <c r="P478" i="3"/>
  <c r="P477" i="3"/>
  <c r="P476" i="3"/>
  <c r="P475" i="3"/>
  <c r="P474" i="3"/>
  <c r="P473" i="3"/>
  <c r="P472" i="3"/>
  <c r="P471" i="3"/>
  <c r="P470" i="3"/>
  <c r="P469" i="3"/>
  <c r="P468" i="3"/>
  <c r="P467" i="3"/>
  <c r="P466" i="3"/>
  <c r="P465" i="3"/>
  <c r="P464" i="3"/>
  <c r="P463" i="3"/>
  <c r="P462" i="3"/>
  <c r="P461" i="3"/>
  <c r="P460" i="3"/>
  <c r="P459" i="3"/>
  <c r="P458" i="3"/>
  <c r="P457" i="3"/>
  <c r="P456" i="3"/>
  <c r="P455" i="3"/>
  <c r="P454" i="3"/>
  <c r="P453" i="3"/>
  <c r="P452" i="3"/>
  <c r="P451" i="3"/>
  <c r="P450" i="3"/>
  <c r="P449" i="3"/>
  <c r="P448" i="3"/>
  <c r="P447" i="3"/>
  <c r="P446" i="3"/>
  <c r="P445" i="3"/>
  <c r="P444" i="3"/>
  <c r="P443" i="3"/>
  <c r="P442" i="3"/>
  <c r="P441" i="3"/>
  <c r="P440" i="3"/>
  <c r="P439" i="3"/>
  <c r="P438" i="3"/>
  <c r="P437" i="3"/>
  <c r="P436" i="3"/>
  <c r="P435" i="3"/>
  <c r="P434" i="3"/>
  <c r="P433" i="3"/>
  <c r="P432" i="3"/>
  <c r="P431" i="3"/>
  <c r="P430" i="3"/>
  <c r="P429" i="3"/>
  <c r="P428" i="3"/>
  <c r="P427" i="3"/>
  <c r="P426" i="3"/>
  <c r="P425" i="3"/>
  <c r="P424" i="3"/>
  <c r="P423" i="3"/>
  <c r="P422" i="3"/>
  <c r="P421" i="3"/>
  <c r="P420" i="3"/>
  <c r="P419" i="3"/>
  <c r="P418" i="3"/>
  <c r="P417" i="3"/>
  <c r="P416" i="3"/>
  <c r="P415" i="3"/>
  <c r="P414" i="3"/>
  <c r="P413" i="3"/>
  <c r="P412" i="3"/>
  <c r="P411" i="3"/>
  <c r="P410" i="3"/>
  <c r="P409" i="3"/>
  <c r="P408" i="3"/>
  <c r="P407" i="3"/>
  <c r="P406" i="3"/>
  <c r="P405" i="3"/>
  <c r="P404" i="3"/>
  <c r="P403" i="3"/>
  <c r="P402" i="3"/>
  <c r="P401" i="3"/>
  <c r="P400" i="3"/>
  <c r="P399" i="3"/>
  <c r="P398" i="3"/>
  <c r="P397" i="3"/>
  <c r="P396" i="3"/>
  <c r="P395" i="3"/>
  <c r="P394" i="3"/>
  <c r="P393" i="3"/>
  <c r="P392" i="3"/>
  <c r="P391" i="3"/>
  <c r="P390" i="3"/>
  <c r="P389" i="3"/>
  <c r="P388" i="3"/>
  <c r="P387" i="3"/>
  <c r="P386" i="3"/>
  <c r="P385" i="3"/>
  <c r="P384" i="3"/>
  <c r="P383" i="3"/>
  <c r="P382" i="3"/>
  <c r="P381" i="3"/>
  <c r="P380" i="3"/>
  <c r="P379" i="3"/>
  <c r="P378" i="3"/>
  <c r="P377" i="3"/>
  <c r="P376" i="3"/>
  <c r="P375" i="3"/>
  <c r="P374" i="3"/>
  <c r="P373" i="3"/>
  <c r="P372" i="3"/>
  <c r="P371" i="3"/>
  <c r="P370" i="3"/>
  <c r="P369" i="3"/>
  <c r="P368" i="3"/>
  <c r="P367" i="3"/>
  <c r="P366" i="3"/>
  <c r="P365" i="3"/>
  <c r="P364" i="3"/>
  <c r="P363" i="3"/>
  <c r="P362" i="3"/>
  <c r="P361" i="3"/>
  <c r="P360" i="3"/>
  <c r="P359" i="3"/>
  <c r="P358" i="3"/>
  <c r="P357" i="3"/>
  <c r="P356" i="3"/>
  <c r="P355" i="3"/>
  <c r="P354" i="3"/>
  <c r="P353" i="3"/>
  <c r="P352" i="3"/>
  <c r="P351" i="3"/>
  <c r="P350" i="3"/>
  <c r="P349" i="3"/>
  <c r="P348" i="3"/>
  <c r="P347" i="3"/>
  <c r="P346" i="3"/>
  <c r="P345" i="3"/>
  <c r="P344" i="3"/>
  <c r="P343" i="3"/>
  <c r="P342" i="3"/>
  <c r="P341" i="3"/>
  <c r="P340" i="3"/>
  <c r="P339" i="3"/>
  <c r="P338" i="3"/>
  <c r="P337" i="3"/>
  <c r="P336" i="3"/>
  <c r="P335" i="3"/>
  <c r="P334" i="3"/>
  <c r="P333" i="3"/>
  <c r="P332" i="3"/>
  <c r="P331" i="3"/>
  <c r="P330" i="3"/>
  <c r="P329" i="3"/>
  <c r="P328" i="3"/>
  <c r="P327" i="3"/>
  <c r="P326" i="3"/>
  <c r="P325" i="3"/>
  <c r="P324" i="3"/>
  <c r="P323" i="3"/>
  <c r="P322" i="3"/>
  <c r="P321" i="3"/>
  <c r="P320" i="3"/>
  <c r="P319" i="3"/>
  <c r="P318" i="3"/>
  <c r="P317" i="3"/>
  <c r="P316" i="3"/>
  <c r="P315" i="3"/>
  <c r="P314" i="3"/>
  <c r="P313" i="3"/>
  <c r="P312" i="3"/>
  <c r="P311" i="3"/>
  <c r="P310" i="3"/>
  <c r="P309" i="3"/>
  <c r="P308" i="3"/>
  <c r="P307" i="3"/>
  <c r="P306" i="3"/>
  <c r="P305" i="3"/>
  <c r="P304" i="3"/>
  <c r="P303" i="3"/>
  <c r="P302" i="3"/>
  <c r="P301" i="3"/>
  <c r="P300" i="3"/>
  <c r="P299" i="3"/>
  <c r="P298" i="3"/>
  <c r="P297" i="3"/>
  <c r="P296" i="3"/>
  <c r="P295" i="3"/>
  <c r="P294" i="3"/>
  <c r="P293" i="3"/>
  <c r="P292" i="3"/>
  <c r="P291" i="3"/>
  <c r="P290" i="3"/>
  <c r="P289" i="3"/>
  <c r="P288" i="3"/>
  <c r="P287" i="3"/>
  <c r="P286" i="3"/>
  <c r="P285" i="3"/>
  <c r="P284" i="3"/>
  <c r="P283" i="3"/>
  <c r="P282" i="3"/>
  <c r="P281" i="3"/>
  <c r="P280" i="3"/>
  <c r="P279" i="3"/>
  <c r="P278" i="3"/>
  <c r="P277" i="3"/>
  <c r="P276" i="3"/>
  <c r="P275" i="3"/>
  <c r="P274" i="3"/>
  <c r="P273" i="3"/>
  <c r="P272" i="3"/>
  <c r="P271" i="3"/>
  <c r="P270" i="3"/>
  <c r="P269" i="3"/>
  <c r="P268" i="3"/>
  <c r="P267" i="3"/>
  <c r="P266" i="3"/>
  <c r="P265" i="3"/>
  <c r="P264" i="3"/>
  <c r="P263" i="3"/>
  <c r="P262" i="3"/>
  <c r="P261" i="3"/>
  <c r="P260" i="3"/>
  <c r="P259" i="3"/>
  <c r="P258" i="3"/>
  <c r="P257" i="3"/>
  <c r="P256" i="3"/>
  <c r="P255" i="3"/>
  <c r="P254" i="3"/>
  <c r="P253" i="3"/>
  <c r="P252" i="3"/>
  <c r="P251" i="3"/>
  <c r="P250" i="3"/>
  <c r="P249" i="3"/>
  <c r="P248" i="3"/>
  <c r="P247" i="3"/>
  <c r="P246" i="3"/>
  <c r="P245" i="3"/>
  <c r="P244" i="3"/>
  <c r="P243" i="3"/>
  <c r="P242" i="3"/>
  <c r="P241" i="3"/>
  <c r="P240" i="3"/>
  <c r="P239" i="3"/>
  <c r="P238" i="3"/>
  <c r="P237" i="3"/>
  <c r="P236" i="3"/>
  <c r="P235" i="3"/>
  <c r="P234" i="3"/>
  <c r="P233" i="3"/>
  <c r="P232" i="3"/>
  <c r="P231" i="3"/>
  <c r="P230" i="3"/>
  <c r="P229" i="3"/>
  <c r="P228" i="3"/>
  <c r="P227" i="3"/>
  <c r="P226" i="3"/>
  <c r="P225" i="3"/>
  <c r="P224" i="3"/>
  <c r="P223" i="3"/>
  <c r="P222" i="3"/>
  <c r="P221" i="3"/>
  <c r="P220" i="3"/>
  <c r="P219" i="3"/>
  <c r="P218" i="3"/>
  <c r="P217" i="3"/>
  <c r="P216" i="3"/>
  <c r="P215" i="3"/>
  <c r="P214" i="3"/>
  <c r="P213" i="3"/>
  <c r="P212" i="3"/>
  <c r="P211" i="3"/>
  <c r="P210" i="3"/>
  <c r="P209" i="3"/>
  <c r="P208" i="3"/>
  <c r="P207" i="3"/>
  <c r="P206" i="3"/>
  <c r="P205" i="3"/>
  <c r="P204" i="3"/>
  <c r="P203" i="3"/>
  <c r="P202" i="3"/>
  <c r="P201" i="3"/>
  <c r="P200" i="3"/>
  <c r="P199" i="3"/>
  <c r="P198" i="3"/>
  <c r="P197" i="3"/>
  <c r="P196" i="3"/>
  <c r="P195" i="3"/>
  <c r="P194" i="3"/>
  <c r="P193" i="3"/>
  <c r="P192" i="3"/>
  <c r="P191" i="3"/>
  <c r="P190" i="3"/>
  <c r="P189" i="3"/>
  <c r="P188" i="3"/>
  <c r="P187" i="3"/>
  <c r="P186" i="3"/>
  <c r="P185" i="3"/>
  <c r="P184" i="3"/>
  <c r="P183" i="3"/>
  <c r="P182" i="3"/>
  <c r="P181" i="3"/>
  <c r="P180" i="3"/>
  <c r="P179" i="3"/>
  <c r="P178" i="3"/>
  <c r="P177" i="3"/>
  <c r="P176" i="3"/>
  <c r="P175" i="3"/>
  <c r="P174" i="3"/>
  <c r="P173" i="3"/>
  <c r="P172" i="3"/>
  <c r="P171" i="3"/>
  <c r="P170" i="3"/>
  <c r="P169" i="3"/>
  <c r="P168" i="3"/>
  <c r="P167" i="3"/>
  <c r="P166" i="3"/>
  <c r="P165" i="3"/>
  <c r="P164" i="3"/>
  <c r="P163" i="3"/>
  <c r="P162" i="3"/>
  <c r="P161" i="3"/>
  <c r="P160" i="3"/>
  <c r="P159" i="3"/>
  <c r="P158" i="3"/>
  <c r="P157" i="3"/>
  <c r="P156" i="3"/>
  <c r="P155" i="3"/>
  <c r="P154" i="3"/>
  <c r="P153" i="3"/>
  <c r="P152" i="3"/>
  <c r="P151" i="3"/>
  <c r="P150" i="3"/>
  <c r="P149" i="3"/>
  <c r="P148" i="3"/>
  <c r="P147" i="3"/>
  <c r="P146" i="3"/>
  <c r="P145" i="3"/>
  <c r="P144" i="3"/>
  <c r="P143" i="3"/>
  <c r="P142" i="3"/>
  <c r="P141" i="3"/>
  <c r="P140" i="3"/>
  <c r="P139" i="3"/>
  <c r="P138" i="3"/>
  <c r="P137" i="3"/>
  <c r="P136" i="3"/>
  <c r="P135" i="3"/>
  <c r="P134" i="3"/>
  <c r="P133" i="3"/>
  <c r="P132" i="3"/>
  <c r="P131" i="3"/>
  <c r="P130" i="3"/>
  <c r="P129" i="3"/>
  <c r="P128" i="3"/>
  <c r="P127" i="3"/>
  <c r="P126" i="3"/>
  <c r="P125" i="3"/>
  <c r="P124" i="3"/>
  <c r="P123" i="3"/>
  <c r="P122" i="3"/>
  <c r="P121" i="3"/>
  <c r="P120" i="3"/>
  <c r="P119" i="3"/>
  <c r="P118" i="3"/>
  <c r="P117" i="3"/>
  <c r="P116" i="3"/>
  <c r="P115" i="3"/>
  <c r="P114" i="3"/>
  <c r="P113" i="3"/>
  <c r="P112" i="3"/>
  <c r="P111" i="3"/>
  <c r="P110" i="3"/>
  <c r="P109" i="3"/>
  <c r="P108" i="3"/>
  <c r="P107" i="3"/>
  <c r="P106" i="3"/>
  <c r="P105" i="3"/>
  <c r="P104" i="3"/>
  <c r="P103" i="3"/>
  <c r="P102" i="3"/>
  <c r="P101" i="3"/>
  <c r="P100" i="3"/>
  <c r="P99" i="3"/>
  <c r="P98" i="3"/>
  <c r="P97" i="3"/>
  <c r="P96" i="3"/>
  <c r="P95" i="3"/>
  <c r="P94" i="3"/>
  <c r="P93" i="3"/>
  <c r="P92" i="3"/>
  <c r="P91" i="3"/>
  <c r="P90" i="3"/>
  <c r="P89" i="3"/>
  <c r="P88" i="3"/>
  <c r="P87" i="3"/>
  <c r="P86" i="3"/>
  <c r="P85" i="3"/>
  <c r="P84" i="3"/>
  <c r="P83" i="3"/>
  <c r="P82" i="3"/>
  <c r="P81" i="3"/>
  <c r="P80" i="3"/>
  <c r="P79" i="3"/>
  <c r="P78" i="3"/>
  <c r="P77" i="3"/>
  <c r="P76" i="3"/>
  <c r="P75" i="3"/>
  <c r="P74" i="3"/>
  <c r="P73" i="3"/>
  <c r="P72" i="3"/>
  <c r="P71" i="3"/>
  <c r="P70" i="3"/>
  <c r="P69" i="3"/>
  <c r="P68" i="3"/>
  <c r="P67" i="3"/>
  <c r="P66" i="3"/>
  <c r="P65" i="3"/>
  <c r="P64" i="3"/>
  <c r="P63" i="3"/>
  <c r="P62" i="3"/>
  <c r="P61" i="3"/>
  <c r="P60" i="3"/>
  <c r="P59" i="3"/>
  <c r="P58" i="3"/>
  <c r="P57" i="3"/>
  <c r="P56" i="3"/>
  <c r="P55" i="3"/>
  <c r="P54" i="3"/>
  <c r="P53" i="3"/>
  <c r="P52" i="3"/>
  <c r="P51" i="3"/>
  <c r="P50" i="3"/>
  <c r="P49" i="3"/>
  <c r="P48" i="3"/>
  <c r="P47" i="3"/>
  <c r="P46" i="3"/>
  <c r="P45" i="3"/>
  <c r="P44" i="3"/>
  <c r="P43" i="3"/>
  <c r="P42" i="3"/>
  <c r="P41" i="3"/>
  <c r="P40" i="3"/>
  <c r="P39" i="3"/>
  <c r="P38" i="3"/>
  <c r="P37" i="3"/>
  <c r="P36" i="3"/>
  <c r="P35" i="3"/>
  <c r="P34" i="3"/>
  <c r="P33" i="3"/>
  <c r="P32" i="3"/>
  <c r="P31" i="3"/>
  <c r="P30" i="3"/>
  <c r="P29" i="3"/>
  <c r="P28" i="3"/>
  <c r="P27" i="3"/>
  <c r="P26" i="3"/>
  <c r="P25" i="3"/>
  <c r="P24" i="3"/>
  <c r="P23" i="3"/>
  <c r="P22" i="3"/>
  <c r="P21" i="3"/>
  <c r="P20" i="3"/>
  <c r="P19" i="3"/>
  <c r="P18" i="3"/>
  <c r="P17" i="3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T256" i="87" l="1"/>
  <c r="U256" i="87"/>
  <c r="T257" i="87"/>
  <c r="U257" i="87"/>
  <c r="T258" i="87"/>
  <c r="U258" i="87"/>
  <c r="T259" i="87"/>
  <c r="U259" i="87"/>
  <c r="T260" i="87"/>
  <c r="U260" i="87"/>
  <c r="T261" i="87"/>
  <c r="U261" i="87"/>
  <c r="T262" i="87"/>
  <c r="U262" i="87"/>
  <c r="T263" i="87"/>
  <c r="U263" i="87"/>
  <c r="T264" i="87"/>
  <c r="U264" i="87"/>
  <c r="T265" i="87"/>
  <c r="U265" i="87"/>
  <c r="T266" i="87"/>
  <c r="U266" i="87"/>
  <c r="T267" i="87"/>
  <c r="U267" i="87"/>
  <c r="T268" i="87"/>
  <c r="U268" i="87"/>
  <c r="T269" i="87"/>
  <c r="U269" i="87"/>
  <c r="T270" i="87"/>
  <c r="U270" i="87"/>
  <c r="T271" i="87"/>
  <c r="U271" i="87"/>
  <c r="T272" i="87"/>
  <c r="U272" i="87"/>
  <c r="T273" i="87"/>
  <c r="U273" i="87"/>
  <c r="T274" i="87"/>
  <c r="U274" i="87"/>
  <c r="T275" i="87"/>
  <c r="U275" i="87"/>
  <c r="T276" i="87"/>
  <c r="U276" i="87"/>
  <c r="T214" i="87"/>
  <c r="U214" i="87"/>
  <c r="T215" i="87"/>
  <c r="U215" i="87"/>
  <c r="T216" i="87"/>
  <c r="U216" i="87"/>
  <c r="T217" i="87"/>
  <c r="U217" i="87"/>
  <c r="T218" i="87"/>
  <c r="U218" i="87"/>
  <c r="T219" i="87"/>
  <c r="U219" i="87"/>
  <c r="T220" i="87"/>
  <c r="U220" i="87"/>
  <c r="T221" i="87"/>
  <c r="U221" i="87"/>
  <c r="T222" i="87"/>
  <c r="U222" i="87"/>
  <c r="T223" i="87"/>
  <c r="U223" i="87"/>
  <c r="T224" i="87"/>
  <c r="U224" i="87"/>
  <c r="T225" i="87"/>
  <c r="U225" i="87"/>
  <c r="T226" i="87"/>
  <c r="U226" i="87"/>
  <c r="T227" i="87"/>
  <c r="U227" i="87"/>
  <c r="T228" i="87"/>
  <c r="U228" i="87"/>
  <c r="T229" i="87"/>
  <c r="U229" i="87"/>
  <c r="T230" i="87"/>
  <c r="U230" i="87"/>
  <c r="T231" i="87"/>
  <c r="U231" i="87"/>
  <c r="T232" i="87"/>
  <c r="U232" i="87"/>
  <c r="T233" i="87"/>
  <c r="U233" i="87"/>
  <c r="T234" i="87"/>
  <c r="U234" i="87"/>
  <c r="T172" i="87"/>
  <c r="U172" i="87"/>
  <c r="T173" i="87"/>
  <c r="U173" i="87"/>
  <c r="T174" i="87"/>
  <c r="U174" i="87"/>
  <c r="T175" i="87"/>
  <c r="U175" i="87"/>
  <c r="T176" i="87"/>
  <c r="U176" i="87"/>
  <c r="T177" i="87"/>
  <c r="U177" i="87"/>
  <c r="T178" i="87"/>
  <c r="U178" i="87"/>
  <c r="T179" i="87"/>
  <c r="U179" i="87"/>
  <c r="T180" i="87"/>
  <c r="U180" i="87"/>
  <c r="T181" i="87"/>
  <c r="U181" i="87"/>
  <c r="T182" i="87"/>
  <c r="U182" i="87"/>
  <c r="T183" i="87"/>
  <c r="U183" i="87"/>
  <c r="T184" i="87"/>
  <c r="U184" i="87"/>
  <c r="T185" i="87"/>
  <c r="U185" i="87"/>
  <c r="T186" i="87"/>
  <c r="U186" i="87"/>
  <c r="T187" i="87"/>
  <c r="U187" i="87"/>
  <c r="T188" i="87"/>
  <c r="U188" i="87"/>
  <c r="T189" i="87"/>
  <c r="U189" i="87"/>
  <c r="T190" i="87"/>
  <c r="U190" i="87"/>
  <c r="T191" i="87"/>
  <c r="U191" i="87"/>
  <c r="T192" i="87"/>
  <c r="U192" i="87"/>
  <c r="T129" i="87"/>
  <c r="U129" i="87"/>
  <c r="T130" i="87"/>
  <c r="U130" i="87"/>
  <c r="T131" i="87"/>
  <c r="U131" i="87"/>
  <c r="T132" i="87"/>
  <c r="U132" i="87"/>
  <c r="T133" i="87"/>
  <c r="U133" i="87"/>
  <c r="T134" i="87"/>
  <c r="U134" i="87"/>
  <c r="T135" i="87"/>
  <c r="U135" i="87"/>
  <c r="T136" i="87"/>
  <c r="U136" i="87"/>
  <c r="T137" i="87"/>
  <c r="U137" i="87"/>
  <c r="T138" i="87"/>
  <c r="U138" i="87"/>
  <c r="T139" i="87"/>
  <c r="U139" i="87"/>
  <c r="T140" i="87"/>
  <c r="U140" i="87"/>
  <c r="T141" i="87"/>
  <c r="U141" i="87"/>
  <c r="T142" i="87"/>
  <c r="U142" i="87"/>
  <c r="T143" i="87"/>
  <c r="U143" i="87"/>
  <c r="T144" i="87"/>
  <c r="U144" i="87"/>
  <c r="T145" i="87"/>
  <c r="U145" i="87"/>
  <c r="T146" i="87"/>
  <c r="U146" i="87"/>
  <c r="T147" i="87"/>
  <c r="U147" i="87"/>
  <c r="T148" i="87"/>
  <c r="U148" i="87"/>
  <c r="T149" i="87"/>
  <c r="U149" i="87"/>
  <c r="T86" i="87"/>
  <c r="U86" i="87"/>
  <c r="T87" i="87"/>
  <c r="U87" i="87"/>
  <c r="T88" i="87"/>
  <c r="U88" i="87"/>
  <c r="T89" i="87"/>
  <c r="U89" i="87"/>
  <c r="T90" i="87"/>
  <c r="U90" i="87"/>
  <c r="T91" i="87"/>
  <c r="U91" i="87"/>
  <c r="T92" i="87"/>
  <c r="U92" i="87"/>
  <c r="T93" i="87"/>
  <c r="U93" i="87"/>
  <c r="T94" i="87"/>
  <c r="U94" i="87"/>
  <c r="T95" i="87"/>
  <c r="U95" i="87"/>
  <c r="T96" i="87"/>
  <c r="U96" i="87"/>
  <c r="T97" i="87"/>
  <c r="U97" i="87"/>
  <c r="T98" i="87"/>
  <c r="U98" i="87"/>
  <c r="T99" i="87"/>
  <c r="U99" i="87"/>
  <c r="T100" i="87"/>
  <c r="U100" i="87"/>
  <c r="T101" i="87"/>
  <c r="U101" i="87"/>
  <c r="T102" i="87"/>
  <c r="U102" i="87"/>
  <c r="T103" i="87"/>
  <c r="U103" i="87"/>
  <c r="T104" i="87"/>
  <c r="U104" i="87"/>
  <c r="T105" i="87"/>
  <c r="U105" i="87"/>
  <c r="T106" i="87"/>
  <c r="U106" i="87"/>
  <c r="T43" i="87"/>
  <c r="U43" i="87"/>
  <c r="T44" i="87"/>
  <c r="U44" i="87"/>
  <c r="T45" i="87"/>
  <c r="U45" i="87"/>
  <c r="T46" i="87"/>
  <c r="U46" i="87"/>
  <c r="T47" i="87"/>
  <c r="U47" i="87"/>
  <c r="T48" i="87"/>
  <c r="U48" i="87"/>
  <c r="T49" i="87"/>
  <c r="U49" i="87"/>
  <c r="T50" i="87"/>
  <c r="U50" i="87"/>
  <c r="T51" i="87"/>
  <c r="U51" i="87"/>
  <c r="T52" i="87"/>
  <c r="U52" i="87"/>
  <c r="T53" i="87"/>
  <c r="U53" i="87"/>
  <c r="T54" i="87"/>
  <c r="U54" i="87"/>
  <c r="T55" i="87"/>
  <c r="U55" i="87"/>
  <c r="T56" i="87"/>
  <c r="U56" i="87"/>
  <c r="T57" i="87"/>
  <c r="U57" i="87"/>
  <c r="T58" i="87"/>
  <c r="U58" i="87"/>
  <c r="T59" i="87"/>
  <c r="U59" i="87"/>
  <c r="T60" i="87"/>
  <c r="U60" i="87"/>
  <c r="T61" i="87"/>
  <c r="U61" i="87"/>
  <c r="T62" i="87"/>
  <c r="U62" i="87"/>
  <c r="T63" i="87"/>
  <c r="U63" i="87"/>
  <c r="T256" i="38"/>
  <c r="U256" i="38"/>
  <c r="T257" i="38"/>
  <c r="U257" i="38"/>
  <c r="T258" i="38"/>
  <c r="U258" i="38"/>
  <c r="T259" i="38"/>
  <c r="U259" i="38"/>
  <c r="T260" i="38"/>
  <c r="U260" i="38"/>
  <c r="T261" i="38"/>
  <c r="U261" i="38"/>
  <c r="T262" i="38"/>
  <c r="U262" i="38"/>
  <c r="T263" i="38"/>
  <c r="U263" i="38"/>
  <c r="T264" i="38"/>
  <c r="U264" i="38"/>
  <c r="T265" i="38"/>
  <c r="U265" i="38"/>
  <c r="T266" i="38"/>
  <c r="U266" i="38"/>
  <c r="T267" i="38"/>
  <c r="U267" i="38"/>
  <c r="T268" i="38"/>
  <c r="U268" i="38"/>
  <c r="T269" i="38"/>
  <c r="U269" i="38"/>
  <c r="T270" i="38"/>
  <c r="U270" i="38"/>
  <c r="T271" i="38"/>
  <c r="U271" i="38"/>
  <c r="T272" i="38"/>
  <c r="U272" i="38"/>
  <c r="T273" i="38"/>
  <c r="U273" i="38"/>
  <c r="T274" i="38"/>
  <c r="U274" i="38"/>
  <c r="T275" i="38"/>
  <c r="U275" i="38"/>
  <c r="T276" i="38"/>
  <c r="U276" i="38"/>
  <c r="T214" i="38"/>
  <c r="U214" i="38"/>
  <c r="T215" i="38"/>
  <c r="U215" i="38"/>
  <c r="T216" i="38"/>
  <c r="U216" i="38"/>
  <c r="T217" i="38"/>
  <c r="U217" i="38"/>
  <c r="T218" i="38"/>
  <c r="U218" i="38"/>
  <c r="T219" i="38"/>
  <c r="U219" i="38"/>
  <c r="T220" i="38"/>
  <c r="U220" i="38"/>
  <c r="T221" i="38"/>
  <c r="U221" i="38"/>
  <c r="T222" i="38"/>
  <c r="U222" i="38"/>
  <c r="T223" i="38"/>
  <c r="U223" i="38"/>
  <c r="T224" i="38"/>
  <c r="U224" i="38"/>
  <c r="T225" i="38"/>
  <c r="U225" i="38"/>
  <c r="T226" i="38"/>
  <c r="U226" i="38"/>
  <c r="T227" i="38"/>
  <c r="U227" i="38"/>
  <c r="T228" i="38"/>
  <c r="U228" i="38"/>
  <c r="T229" i="38"/>
  <c r="U229" i="38"/>
  <c r="T230" i="38"/>
  <c r="U230" i="38"/>
  <c r="T231" i="38"/>
  <c r="U231" i="38"/>
  <c r="T232" i="38"/>
  <c r="U232" i="38"/>
  <c r="T233" i="38"/>
  <c r="U233" i="38"/>
  <c r="T234" i="38"/>
  <c r="U234" i="38"/>
  <c r="T172" i="38"/>
  <c r="U172" i="38"/>
  <c r="T173" i="38"/>
  <c r="U173" i="38"/>
  <c r="T174" i="38"/>
  <c r="U174" i="38"/>
  <c r="T175" i="38"/>
  <c r="U175" i="38"/>
  <c r="T176" i="38"/>
  <c r="U176" i="38"/>
  <c r="T177" i="38"/>
  <c r="U177" i="38"/>
  <c r="T178" i="38"/>
  <c r="U178" i="38"/>
  <c r="T179" i="38"/>
  <c r="U179" i="38"/>
  <c r="T180" i="38"/>
  <c r="U180" i="38"/>
  <c r="T181" i="38"/>
  <c r="U181" i="38"/>
  <c r="T182" i="38"/>
  <c r="U182" i="38"/>
  <c r="T183" i="38"/>
  <c r="U183" i="38"/>
  <c r="T184" i="38"/>
  <c r="U184" i="38"/>
  <c r="T185" i="38"/>
  <c r="U185" i="38"/>
  <c r="T186" i="38"/>
  <c r="U186" i="38"/>
  <c r="T187" i="38"/>
  <c r="U187" i="38"/>
  <c r="T188" i="38"/>
  <c r="U188" i="38"/>
  <c r="T189" i="38"/>
  <c r="U189" i="38"/>
  <c r="T190" i="38"/>
  <c r="U190" i="38"/>
  <c r="T191" i="38"/>
  <c r="U191" i="38"/>
  <c r="T192" i="38"/>
  <c r="U192" i="38"/>
  <c r="T129" i="38"/>
  <c r="U129" i="38"/>
  <c r="T130" i="38"/>
  <c r="U130" i="38"/>
  <c r="T131" i="38"/>
  <c r="U131" i="38"/>
  <c r="T132" i="38"/>
  <c r="U132" i="38"/>
  <c r="T133" i="38"/>
  <c r="U133" i="38"/>
  <c r="T134" i="38"/>
  <c r="U134" i="38"/>
  <c r="T135" i="38"/>
  <c r="U135" i="38"/>
  <c r="T136" i="38"/>
  <c r="U136" i="38"/>
  <c r="T137" i="38"/>
  <c r="U137" i="38"/>
  <c r="T138" i="38"/>
  <c r="U138" i="38"/>
  <c r="T139" i="38"/>
  <c r="U139" i="38"/>
  <c r="T140" i="38"/>
  <c r="U140" i="38"/>
  <c r="T141" i="38"/>
  <c r="U141" i="38"/>
  <c r="T142" i="38"/>
  <c r="U142" i="38"/>
  <c r="T143" i="38"/>
  <c r="U143" i="38"/>
  <c r="T144" i="38"/>
  <c r="U144" i="38"/>
  <c r="T145" i="38"/>
  <c r="U145" i="38"/>
  <c r="T146" i="38"/>
  <c r="U146" i="38"/>
  <c r="T147" i="38"/>
  <c r="U147" i="38"/>
  <c r="T148" i="38"/>
  <c r="U148" i="38"/>
  <c r="T149" i="38"/>
  <c r="U149" i="38"/>
  <c r="T86" i="38"/>
  <c r="U86" i="38"/>
  <c r="T87" i="38"/>
  <c r="U87" i="38"/>
  <c r="T88" i="38"/>
  <c r="U88" i="38"/>
  <c r="T89" i="38"/>
  <c r="U89" i="38"/>
  <c r="T90" i="38"/>
  <c r="U90" i="38"/>
  <c r="T91" i="38"/>
  <c r="U91" i="38"/>
  <c r="T92" i="38"/>
  <c r="U92" i="38"/>
  <c r="T93" i="38"/>
  <c r="U93" i="38"/>
  <c r="T94" i="38"/>
  <c r="U94" i="38"/>
  <c r="T95" i="38"/>
  <c r="U95" i="38"/>
  <c r="T96" i="38"/>
  <c r="U96" i="38"/>
  <c r="T97" i="38"/>
  <c r="U97" i="38"/>
  <c r="T98" i="38"/>
  <c r="U98" i="38"/>
  <c r="T99" i="38"/>
  <c r="U99" i="38"/>
  <c r="T100" i="38"/>
  <c r="U100" i="38"/>
  <c r="T101" i="38"/>
  <c r="U101" i="38"/>
  <c r="T102" i="38"/>
  <c r="U102" i="38"/>
  <c r="T103" i="38"/>
  <c r="U103" i="38"/>
  <c r="T104" i="38"/>
  <c r="U104" i="38"/>
  <c r="T105" i="38"/>
  <c r="U105" i="38"/>
  <c r="T106" i="38"/>
  <c r="U106" i="38"/>
  <c r="T43" i="38"/>
  <c r="U43" i="38"/>
  <c r="T44" i="38"/>
  <c r="U44" i="38"/>
  <c r="T45" i="38"/>
  <c r="U45" i="38"/>
  <c r="T46" i="38"/>
  <c r="U46" i="38"/>
  <c r="T47" i="38"/>
  <c r="U47" i="38"/>
  <c r="T48" i="38"/>
  <c r="U48" i="38"/>
  <c r="T49" i="38"/>
  <c r="U49" i="38"/>
  <c r="T50" i="38"/>
  <c r="U50" i="38"/>
  <c r="T51" i="38"/>
  <c r="U51" i="38"/>
  <c r="T52" i="38"/>
  <c r="U52" i="38"/>
  <c r="T53" i="38"/>
  <c r="U53" i="38"/>
  <c r="T54" i="38"/>
  <c r="U54" i="38"/>
  <c r="T55" i="38"/>
  <c r="U55" i="38"/>
  <c r="T56" i="38"/>
  <c r="U56" i="38"/>
  <c r="T57" i="38"/>
  <c r="U57" i="38"/>
  <c r="T58" i="38"/>
  <c r="U58" i="38"/>
  <c r="T59" i="38"/>
  <c r="U59" i="38"/>
  <c r="T60" i="38"/>
  <c r="U60" i="38"/>
  <c r="T61" i="38"/>
  <c r="U61" i="38"/>
  <c r="T62" i="38"/>
  <c r="U62" i="38"/>
  <c r="T63" i="38"/>
  <c r="U63" i="38"/>
  <c r="G516" i="52" l="1"/>
  <c r="G515" i="52"/>
  <c r="G514" i="52"/>
  <c r="G513" i="52"/>
  <c r="G512" i="52"/>
  <c r="G511" i="52"/>
  <c r="G510" i="52"/>
  <c r="G509" i="52"/>
  <c r="G508" i="52"/>
  <c r="G507" i="52"/>
  <c r="G506" i="52"/>
  <c r="G505" i="52"/>
  <c r="G504" i="52"/>
  <c r="G503" i="52"/>
  <c r="G502" i="52"/>
  <c r="G501" i="52"/>
  <c r="G500" i="52"/>
  <c r="G499" i="52"/>
  <c r="G498" i="52"/>
  <c r="G497" i="52"/>
  <c r="G496" i="52"/>
  <c r="G495" i="52"/>
  <c r="G494" i="52"/>
  <c r="G493" i="52"/>
  <c r="G492" i="52"/>
  <c r="G491" i="52"/>
  <c r="G490" i="52"/>
  <c r="G489" i="52"/>
  <c r="G488" i="52"/>
  <c r="G487" i="52"/>
  <c r="G486" i="52"/>
  <c r="G485" i="52"/>
  <c r="G484" i="52"/>
  <c r="G483" i="52"/>
  <c r="G482" i="52"/>
  <c r="G481" i="52"/>
  <c r="G480" i="52"/>
  <c r="G479" i="52"/>
  <c r="G478" i="52"/>
  <c r="G477" i="52"/>
  <c r="G476" i="52"/>
  <c r="G475" i="52"/>
  <c r="G474" i="52"/>
  <c r="G473" i="52"/>
  <c r="G472" i="52"/>
  <c r="G471" i="52"/>
  <c r="G470" i="52"/>
  <c r="G469" i="52"/>
  <c r="G468" i="52"/>
  <c r="G467" i="52"/>
  <c r="G466" i="52"/>
  <c r="G465" i="52"/>
  <c r="G464" i="52"/>
  <c r="G463" i="52"/>
  <c r="G462" i="52"/>
  <c r="G461" i="52"/>
  <c r="G460" i="52"/>
  <c r="G459" i="52"/>
  <c r="G458" i="52"/>
  <c r="G457" i="52"/>
  <c r="G456" i="52"/>
  <c r="G455" i="52"/>
  <c r="G454" i="52"/>
  <c r="G453" i="52"/>
  <c r="G452" i="52"/>
  <c r="G451" i="52"/>
  <c r="G450" i="52"/>
  <c r="G449" i="52"/>
  <c r="G448" i="52"/>
  <c r="G447" i="52"/>
  <c r="G446" i="52"/>
  <c r="G445" i="52"/>
  <c r="G444" i="52"/>
  <c r="G443" i="52"/>
  <c r="G442" i="52"/>
  <c r="G441" i="52"/>
  <c r="G440" i="52"/>
  <c r="G439" i="52"/>
  <c r="G438" i="52"/>
  <c r="G437" i="52"/>
  <c r="G436" i="52"/>
  <c r="G435" i="52"/>
  <c r="G434" i="52"/>
  <c r="G433" i="52"/>
  <c r="G432" i="52"/>
  <c r="G431" i="52"/>
  <c r="G430" i="52"/>
  <c r="G429" i="52"/>
  <c r="G428" i="52"/>
  <c r="G427" i="52"/>
  <c r="G426" i="52"/>
  <c r="G425" i="52"/>
  <c r="G424" i="52"/>
  <c r="G423" i="52"/>
  <c r="G422" i="52"/>
  <c r="G421" i="52"/>
  <c r="G420" i="52"/>
  <c r="G419" i="52"/>
  <c r="G418" i="52"/>
  <c r="G417" i="52"/>
  <c r="G416" i="52"/>
  <c r="G415" i="52"/>
  <c r="G414" i="52"/>
  <c r="G413" i="52"/>
  <c r="G412" i="52"/>
  <c r="G411" i="52"/>
  <c r="G410" i="52"/>
  <c r="G409" i="52"/>
  <c r="G408" i="52"/>
  <c r="G407" i="52"/>
  <c r="G406" i="52"/>
  <c r="G405" i="52"/>
  <c r="G404" i="52"/>
  <c r="G403" i="52"/>
  <c r="G402" i="52"/>
  <c r="G401" i="52"/>
  <c r="G400" i="52"/>
  <c r="G399" i="52"/>
  <c r="G398" i="52"/>
  <c r="G397" i="52"/>
  <c r="G396" i="52"/>
  <c r="G395" i="52"/>
  <c r="G394" i="52"/>
  <c r="G393" i="52"/>
  <c r="G392" i="52"/>
  <c r="G391" i="52"/>
  <c r="G390" i="52"/>
  <c r="G389" i="52"/>
  <c r="G388" i="52"/>
  <c r="G387" i="52"/>
  <c r="G386" i="52"/>
  <c r="G385" i="52"/>
  <c r="G384" i="52"/>
  <c r="G383" i="52"/>
  <c r="G382" i="52"/>
  <c r="G381" i="52"/>
  <c r="G380" i="52"/>
  <c r="G379" i="52"/>
  <c r="G378" i="52"/>
  <c r="G377" i="52"/>
  <c r="G376" i="52"/>
  <c r="G375" i="52"/>
  <c r="G374" i="52"/>
  <c r="G373" i="52"/>
  <c r="G372" i="52"/>
  <c r="G371" i="52"/>
  <c r="G370" i="52"/>
  <c r="G369" i="52"/>
  <c r="G368" i="52"/>
  <c r="G367" i="52"/>
  <c r="G366" i="52"/>
  <c r="G365" i="52"/>
  <c r="G364" i="52"/>
  <c r="G363" i="52"/>
  <c r="G362" i="52"/>
  <c r="G361" i="52"/>
  <c r="G360" i="52"/>
  <c r="G359" i="52"/>
  <c r="G358" i="52"/>
  <c r="G357" i="52"/>
  <c r="G356" i="52"/>
  <c r="G355" i="52"/>
  <c r="G354" i="52"/>
  <c r="G353" i="52"/>
  <c r="G352" i="52"/>
  <c r="G351" i="52"/>
  <c r="G350" i="52"/>
  <c r="G349" i="52"/>
  <c r="G348" i="52"/>
  <c r="G347" i="52"/>
  <c r="G346" i="52"/>
  <c r="G345" i="52"/>
  <c r="G344" i="52"/>
  <c r="G343" i="52"/>
  <c r="G342" i="52"/>
  <c r="G341" i="52"/>
  <c r="G340" i="52"/>
  <c r="G339" i="52"/>
  <c r="G338" i="52"/>
  <c r="G337" i="52"/>
  <c r="G336" i="52"/>
  <c r="G335" i="52"/>
  <c r="G334" i="52"/>
  <c r="G333" i="52"/>
  <c r="G332" i="52"/>
  <c r="G331" i="52"/>
  <c r="G330" i="52"/>
  <c r="G329" i="52"/>
  <c r="G328" i="52"/>
  <c r="G327" i="52"/>
  <c r="G326" i="52"/>
  <c r="G325" i="52"/>
  <c r="G324" i="52"/>
  <c r="G323" i="52"/>
  <c r="G322" i="52"/>
  <c r="G321" i="52"/>
  <c r="G320" i="52"/>
  <c r="G319" i="52"/>
  <c r="G318" i="52"/>
  <c r="G317" i="52"/>
  <c r="G316" i="52"/>
  <c r="G315" i="52"/>
  <c r="G314" i="52"/>
  <c r="G313" i="52"/>
  <c r="G312" i="52"/>
  <c r="G311" i="52"/>
  <c r="G310" i="52"/>
  <c r="G309" i="52"/>
  <c r="G308" i="52"/>
  <c r="G307" i="52"/>
  <c r="G306" i="52"/>
  <c r="G305" i="52"/>
  <c r="G304" i="52"/>
  <c r="G303" i="52"/>
  <c r="G302" i="52"/>
  <c r="G301" i="52"/>
  <c r="G300" i="52"/>
  <c r="G299" i="52"/>
  <c r="G298" i="52"/>
  <c r="G297" i="52"/>
  <c r="G296" i="52"/>
  <c r="G295" i="52"/>
  <c r="G294" i="52"/>
  <c r="G293" i="52"/>
  <c r="G292" i="52"/>
  <c r="G291" i="52"/>
  <c r="G290" i="52"/>
  <c r="G289" i="52"/>
  <c r="G288" i="52"/>
  <c r="G287" i="52"/>
  <c r="G286" i="52"/>
  <c r="G285" i="52"/>
  <c r="G284" i="52"/>
  <c r="G283" i="52"/>
  <c r="G282" i="52"/>
  <c r="G281" i="52"/>
  <c r="G280" i="52"/>
  <c r="G279" i="52"/>
  <c r="G278" i="52"/>
  <c r="G277" i="52"/>
  <c r="G276" i="52"/>
  <c r="G275" i="52"/>
  <c r="G274" i="52"/>
  <c r="G273" i="52"/>
  <c r="G272" i="52"/>
  <c r="G271" i="52"/>
  <c r="G270" i="52"/>
  <c r="G269" i="52"/>
  <c r="G268" i="52"/>
  <c r="G267" i="52"/>
  <c r="G266" i="52"/>
  <c r="G265" i="52"/>
  <c r="G264" i="52"/>
  <c r="G263" i="52"/>
  <c r="G262" i="52"/>
  <c r="G261" i="52"/>
  <c r="G260" i="52"/>
  <c r="G259" i="52"/>
  <c r="G258" i="52"/>
  <c r="G257" i="52"/>
  <c r="G256" i="52"/>
  <c r="G255" i="52"/>
  <c r="G254" i="52"/>
  <c r="G253" i="52"/>
  <c r="G252" i="52"/>
  <c r="G251" i="52"/>
  <c r="G250" i="52"/>
  <c r="G249" i="52"/>
  <c r="G248" i="52"/>
  <c r="G247" i="52"/>
  <c r="G246" i="52"/>
  <c r="G245" i="52"/>
  <c r="G244" i="52"/>
  <c r="G243" i="52"/>
  <c r="G242" i="52"/>
  <c r="G241" i="52"/>
  <c r="G240" i="52"/>
  <c r="G239" i="52"/>
  <c r="G238" i="52"/>
  <c r="G237" i="52"/>
  <c r="G236" i="52"/>
  <c r="G235" i="52"/>
  <c r="G234" i="52"/>
  <c r="G233" i="52"/>
  <c r="G232" i="52"/>
  <c r="G231" i="52"/>
  <c r="G230" i="52"/>
  <c r="G229" i="52"/>
  <c r="G228" i="52"/>
  <c r="G227" i="52"/>
  <c r="G226" i="52"/>
  <c r="G225" i="52"/>
  <c r="G224" i="52"/>
  <c r="G223" i="52"/>
  <c r="G222" i="52"/>
  <c r="G221" i="52"/>
  <c r="G220" i="52"/>
  <c r="G219" i="52"/>
  <c r="G218" i="52"/>
  <c r="G217" i="52"/>
  <c r="G216" i="52"/>
  <c r="G215" i="52"/>
  <c r="G214" i="52"/>
  <c r="G213" i="52"/>
  <c r="G212" i="52"/>
  <c r="G211" i="52"/>
  <c r="G210" i="52"/>
  <c r="G209" i="52"/>
  <c r="G208" i="52"/>
  <c r="G207" i="52"/>
  <c r="G206" i="52"/>
  <c r="G205" i="52"/>
  <c r="G204" i="52"/>
  <c r="G203" i="52"/>
  <c r="G202" i="52"/>
  <c r="G201" i="52"/>
  <c r="G200" i="52"/>
  <c r="G199" i="52"/>
  <c r="G198" i="52"/>
  <c r="G197" i="52"/>
  <c r="G196" i="52"/>
  <c r="G195" i="52"/>
  <c r="G194" i="52"/>
  <c r="G193" i="52"/>
  <c r="G192" i="52"/>
  <c r="G191" i="52"/>
  <c r="G190" i="52"/>
  <c r="G189" i="52"/>
  <c r="G188" i="52"/>
  <c r="G187" i="52"/>
  <c r="G186" i="52"/>
  <c r="G185" i="52"/>
  <c r="G184" i="52"/>
  <c r="G183" i="52"/>
  <c r="G182" i="52"/>
  <c r="G181" i="52"/>
  <c r="G180" i="52"/>
  <c r="G179" i="52"/>
  <c r="G178" i="52"/>
  <c r="G177" i="52"/>
  <c r="G176" i="52"/>
  <c r="G175" i="52"/>
  <c r="G174" i="52"/>
  <c r="G173" i="52"/>
  <c r="G172" i="52"/>
  <c r="G171" i="52"/>
  <c r="G170" i="52"/>
  <c r="G169" i="52"/>
  <c r="G168" i="52"/>
  <c r="G167" i="52"/>
  <c r="G166" i="52"/>
  <c r="G165" i="52"/>
  <c r="G164" i="52"/>
  <c r="G163" i="52"/>
  <c r="G162" i="52"/>
  <c r="G161" i="52"/>
  <c r="G160" i="52"/>
  <c r="G159" i="52"/>
  <c r="G158" i="52"/>
  <c r="G157" i="52"/>
  <c r="G156" i="52"/>
  <c r="G155" i="52"/>
  <c r="G154" i="52"/>
  <c r="G153" i="52"/>
  <c r="G152" i="52"/>
  <c r="G151" i="52"/>
  <c r="G150" i="52"/>
  <c r="G149" i="52"/>
  <c r="G148" i="52"/>
  <c r="G147" i="52"/>
  <c r="G146" i="52"/>
  <c r="G145" i="52"/>
  <c r="G144" i="52"/>
  <c r="G143" i="52"/>
  <c r="G142" i="52"/>
  <c r="G141" i="52"/>
  <c r="G140" i="52"/>
  <c r="G139" i="52"/>
  <c r="G138" i="52"/>
  <c r="G137" i="52"/>
  <c r="G136" i="52"/>
  <c r="G135" i="52"/>
  <c r="G134" i="52"/>
  <c r="G133" i="52"/>
  <c r="G132" i="52"/>
  <c r="G131" i="52"/>
  <c r="G130" i="52"/>
  <c r="G129" i="52"/>
  <c r="G128" i="52"/>
  <c r="G127" i="52"/>
  <c r="G126" i="52"/>
  <c r="G125" i="52"/>
  <c r="G124" i="52"/>
  <c r="G123" i="52"/>
  <c r="G122" i="52"/>
  <c r="G121" i="52"/>
  <c r="G120" i="52"/>
  <c r="G119" i="52"/>
  <c r="G118" i="52"/>
  <c r="G117" i="52"/>
  <c r="G116" i="52"/>
  <c r="G115" i="52"/>
  <c r="G114" i="52"/>
  <c r="G113" i="52"/>
  <c r="G112" i="52"/>
  <c r="G111" i="52"/>
  <c r="G110" i="52"/>
  <c r="G109" i="52"/>
  <c r="G108" i="52"/>
  <c r="G107" i="52"/>
  <c r="G106" i="52"/>
  <c r="G105" i="52"/>
  <c r="G104" i="52"/>
  <c r="G103" i="52"/>
  <c r="G102" i="52"/>
  <c r="G101" i="52"/>
  <c r="G100" i="52"/>
  <c r="G99" i="52"/>
  <c r="G98" i="52"/>
  <c r="G97" i="52"/>
  <c r="G96" i="52"/>
  <c r="G95" i="52"/>
  <c r="G94" i="52"/>
  <c r="G93" i="52"/>
  <c r="G92" i="52"/>
  <c r="G91" i="52"/>
  <c r="G90" i="52"/>
  <c r="G89" i="52"/>
  <c r="G88" i="52"/>
  <c r="G87" i="52"/>
  <c r="G86" i="52"/>
  <c r="G85" i="52"/>
  <c r="G84" i="52"/>
  <c r="G83" i="52"/>
  <c r="G82" i="52"/>
  <c r="G81" i="52"/>
  <c r="G80" i="52"/>
  <c r="G79" i="52"/>
  <c r="G78" i="52"/>
  <c r="G77" i="52"/>
  <c r="G76" i="52"/>
  <c r="G75" i="52"/>
  <c r="G74" i="52"/>
  <c r="G73" i="52"/>
  <c r="G72" i="52"/>
  <c r="G71" i="52"/>
  <c r="G70" i="52"/>
  <c r="G69" i="52"/>
  <c r="G68" i="52"/>
  <c r="G67" i="52"/>
  <c r="G66" i="52"/>
  <c r="G65" i="52"/>
  <c r="G64" i="52"/>
  <c r="G63" i="52"/>
  <c r="G62" i="52"/>
  <c r="G61" i="52"/>
  <c r="G60" i="52"/>
  <c r="G59" i="52"/>
  <c r="G58" i="52"/>
  <c r="G57" i="52"/>
  <c r="G56" i="52"/>
  <c r="G55" i="52"/>
  <c r="G54" i="52"/>
  <c r="G53" i="52"/>
  <c r="G52" i="52"/>
  <c r="G51" i="52"/>
  <c r="G50" i="52"/>
  <c r="G49" i="52"/>
  <c r="G48" i="52"/>
  <c r="G47" i="52"/>
  <c r="G46" i="52"/>
  <c r="G45" i="52"/>
  <c r="G44" i="52"/>
  <c r="G43" i="52"/>
  <c r="G42" i="52"/>
  <c r="G41" i="52"/>
  <c r="G40" i="52"/>
  <c r="G39" i="52"/>
  <c r="G38" i="52"/>
  <c r="G37" i="52"/>
  <c r="G36" i="52"/>
  <c r="G35" i="52"/>
  <c r="G34" i="52"/>
  <c r="G33" i="52"/>
  <c r="G32" i="52"/>
  <c r="G31" i="52"/>
  <c r="G30" i="52"/>
  <c r="G29" i="52"/>
  <c r="G28" i="52"/>
  <c r="G27" i="52"/>
  <c r="G26" i="52"/>
  <c r="G25" i="52"/>
  <c r="G24" i="52"/>
  <c r="G23" i="52"/>
  <c r="G22" i="52"/>
  <c r="G21" i="52"/>
  <c r="G20" i="52"/>
  <c r="G516" i="51"/>
  <c r="G515" i="51"/>
  <c r="G514" i="51"/>
  <c r="G513" i="51"/>
  <c r="G512" i="51"/>
  <c r="G511" i="51"/>
  <c r="G510" i="51"/>
  <c r="G509" i="51"/>
  <c r="G508" i="51"/>
  <c r="G507" i="51"/>
  <c r="G506" i="51"/>
  <c r="G505" i="51"/>
  <c r="G504" i="51"/>
  <c r="G503" i="51"/>
  <c r="G502" i="51"/>
  <c r="G501" i="51"/>
  <c r="G500" i="51"/>
  <c r="G499" i="51"/>
  <c r="G498" i="51"/>
  <c r="G497" i="51"/>
  <c r="G496" i="51"/>
  <c r="G495" i="51"/>
  <c r="G494" i="51"/>
  <c r="G493" i="51"/>
  <c r="G492" i="51"/>
  <c r="G491" i="51"/>
  <c r="G490" i="51"/>
  <c r="G489" i="51"/>
  <c r="G488" i="51"/>
  <c r="G487" i="51"/>
  <c r="G486" i="51"/>
  <c r="G485" i="51"/>
  <c r="G484" i="51"/>
  <c r="G483" i="51"/>
  <c r="G482" i="51"/>
  <c r="G481" i="51"/>
  <c r="G480" i="51"/>
  <c r="G479" i="51"/>
  <c r="G478" i="51"/>
  <c r="G477" i="51"/>
  <c r="G476" i="51"/>
  <c r="G475" i="51"/>
  <c r="G474" i="51"/>
  <c r="G473" i="51"/>
  <c r="G472" i="51"/>
  <c r="G471" i="51"/>
  <c r="G470" i="51"/>
  <c r="G469" i="51"/>
  <c r="G468" i="51"/>
  <c r="G467" i="51"/>
  <c r="G466" i="51"/>
  <c r="G465" i="51"/>
  <c r="G464" i="51"/>
  <c r="G463" i="51"/>
  <c r="G462" i="51"/>
  <c r="G461" i="51"/>
  <c r="G460" i="51"/>
  <c r="G459" i="51"/>
  <c r="G458" i="51"/>
  <c r="G457" i="51"/>
  <c r="G456" i="51"/>
  <c r="G455" i="51"/>
  <c r="G454" i="51"/>
  <c r="G453" i="51"/>
  <c r="G452" i="51"/>
  <c r="G451" i="51"/>
  <c r="G450" i="51"/>
  <c r="G449" i="51"/>
  <c r="G448" i="51"/>
  <c r="G447" i="51"/>
  <c r="G446" i="51"/>
  <c r="G445" i="51"/>
  <c r="G444" i="51"/>
  <c r="G443" i="51"/>
  <c r="G442" i="51"/>
  <c r="G441" i="51"/>
  <c r="G440" i="51"/>
  <c r="G439" i="51"/>
  <c r="G438" i="51"/>
  <c r="G437" i="51"/>
  <c r="G436" i="51"/>
  <c r="G435" i="51"/>
  <c r="G434" i="51"/>
  <c r="G433" i="51"/>
  <c r="G432" i="51"/>
  <c r="G431" i="51"/>
  <c r="G430" i="51"/>
  <c r="G429" i="51"/>
  <c r="G428" i="51"/>
  <c r="G427" i="51"/>
  <c r="G426" i="51"/>
  <c r="G425" i="51"/>
  <c r="G424" i="51"/>
  <c r="G423" i="51"/>
  <c r="G422" i="51"/>
  <c r="G421" i="51"/>
  <c r="G420" i="51"/>
  <c r="G419" i="51"/>
  <c r="G418" i="51"/>
  <c r="G417" i="51"/>
  <c r="G416" i="51"/>
  <c r="G415" i="51"/>
  <c r="G414" i="51"/>
  <c r="G413" i="51"/>
  <c r="G412" i="51"/>
  <c r="G411" i="51"/>
  <c r="G410" i="51"/>
  <c r="G409" i="51"/>
  <c r="G408" i="51"/>
  <c r="G407" i="51"/>
  <c r="G406" i="51"/>
  <c r="G405" i="51"/>
  <c r="G404" i="51"/>
  <c r="G403" i="51"/>
  <c r="G402" i="51"/>
  <c r="G401" i="51"/>
  <c r="G400" i="51"/>
  <c r="G399" i="51"/>
  <c r="G398" i="51"/>
  <c r="G397" i="51"/>
  <c r="G396" i="51"/>
  <c r="G395" i="51"/>
  <c r="G394" i="51"/>
  <c r="G393" i="51"/>
  <c r="G392" i="51"/>
  <c r="G391" i="51"/>
  <c r="G390" i="51"/>
  <c r="G389" i="51"/>
  <c r="G388" i="51"/>
  <c r="G387" i="51"/>
  <c r="G386" i="51"/>
  <c r="G385" i="51"/>
  <c r="G384" i="51"/>
  <c r="G383" i="51"/>
  <c r="G382" i="51"/>
  <c r="G381" i="51"/>
  <c r="G380" i="51"/>
  <c r="G379" i="51"/>
  <c r="G378" i="51"/>
  <c r="G377" i="51"/>
  <c r="G376" i="51"/>
  <c r="G375" i="51"/>
  <c r="G374" i="51"/>
  <c r="G373" i="51"/>
  <c r="G372" i="51"/>
  <c r="G371" i="51"/>
  <c r="G370" i="51"/>
  <c r="G369" i="51"/>
  <c r="G368" i="51"/>
  <c r="G367" i="51"/>
  <c r="G366" i="51"/>
  <c r="G365" i="51"/>
  <c r="G364" i="51"/>
  <c r="G363" i="51"/>
  <c r="G362" i="51"/>
  <c r="G361" i="51"/>
  <c r="G360" i="51"/>
  <c r="G359" i="51"/>
  <c r="G358" i="51"/>
  <c r="G357" i="51"/>
  <c r="G356" i="51"/>
  <c r="G355" i="51"/>
  <c r="G354" i="51"/>
  <c r="G353" i="51"/>
  <c r="G352" i="51"/>
  <c r="G351" i="51"/>
  <c r="G350" i="51"/>
  <c r="G349" i="51"/>
  <c r="G348" i="51"/>
  <c r="G347" i="51"/>
  <c r="G346" i="51"/>
  <c r="G345" i="51"/>
  <c r="G344" i="51"/>
  <c r="G343" i="51"/>
  <c r="G342" i="51"/>
  <c r="G341" i="51"/>
  <c r="G340" i="51"/>
  <c r="G339" i="51"/>
  <c r="G338" i="51"/>
  <c r="G337" i="51"/>
  <c r="G336" i="51"/>
  <c r="G335" i="51"/>
  <c r="G334" i="51"/>
  <c r="G333" i="51"/>
  <c r="G332" i="51"/>
  <c r="G331" i="51"/>
  <c r="G330" i="51"/>
  <c r="G329" i="51"/>
  <c r="G328" i="51"/>
  <c r="G327" i="51"/>
  <c r="G326" i="51"/>
  <c r="G325" i="51"/>
  <c r="G324" i="51"/>
  <c r="G323" i="51"/>
  <c r="G322" i="51"/>
  <c r="G321" i="51"/>
  <c r="G320" i="51"/>
  <c r="G319" i="51"/>
  <c r="G318" i="51"/>
  <c r="G317" i="51"/>
  <c r="G316" i="51"/>
  <c r="G315" i="51"/>
  <c r="G314" i="51"/>
  <c r="G313" i="51"/>
  <c r="G312" i="51"/>
  <c r="G311" i="51"/>
  <c r="G310" i="51"/>
  <c r="G309" i="51"/>
  <c r="G308" i="51"/>
  <c r="G307" i="51"/>
  <c r="G306" i="51"/>
  <c r="G305" i="51"/>
  <c r="G304" i="51"/>
  <c r="G303" i="51"/>
  <c r="G302" i="51"/>
  <c r="G301" i="51"/>
  <c r="G300" i="51"/>
  <c r="G299" i="51"/>
  <c r="G298" i="51"/>
  <c r="G297" i="51"/>
  <c r="G296" i="51"/>
  <c r="G295" i="51"/>
  <c r="G294" i="51"/>
  <c r="G293" i="51"/>
  <c r="G292" i="51"/>
  <c r="G291" i="51"/>
  <c r="G290" i="51"/>
  <c r="G289" i="51"/>
  <c r="G288" i="51"/>
  <c r="G287" i="51"/>
  <c r="G286" i="51"/>
  <c r="G285" i="51"/>
  <c r="G284" i="51"/>
  <c r="G283" i="51"/>
  <c r="G282" i="51"/>
  <c r="G281" i="51"/>
  <c r="G280" i="51"/>
  <c r="G279" i="51"/>
  <c r="G278" i="51"/>
  <c r="G277" i="51"/>
  <c r="G276" i="51"/>
  <c r="G275" i="51"/>
  <c r="G274" i="51"/>
  <c r="G273" i="51"/>
  <c r="G272" i="51"/>
  <c r="G271" i="51"/>
  <c r="G270" i="51"/>
  <c r="G269" i="51"/>
  <c r="G268" i="51"/>
  <c r="G267" i="51"/>
  <c r="G266" i="51"/>
  <c r="G265" i="51"/>
  <c r="G264" i="51"/>
  <c r="G263" i="51"/>
  <c r="G262" i="51"/>
  <c r="G261" i="51"/>
  <c r="G260" i="51"/>
  <c r="G259" i="51"/>
  <c r="G258" i="51"/>
  <c r="G257" i="51"/>
  <c r="G256" i="51"/>
  <c r="G255" i="51"/>
  <c r="G254" i="51"/>
  <c r="G253" i="51"/>
  <c r="G252" i="51"/>
  <c r="G251" i="51"/>
  <c r="G250" i="51"/>
  <c r="G249" i="51"/>
  <c r="G248" i="51"/>
  <c r="G247" i="51"/>
  <c r="G246" i="51"/>
  <c r="G245" i="51"/>
  <c r="G244" i="51"/>
  <c r="G243" i="51"/>
  <c r="G242" i="51"/>
  <c r="G241" i="51"/>
  <c r="G240" i="51"/>
  <c r="G239" i="51"/>
  <c r="G238" i="51"/>
  <c r="G237" i="51"/>
  <c r="G236" i="51"/>
  <c r="G235" i="51"/>
  <c r="G234" i="51"/>
  <c r="G233" i="51"/>
  <c r="G232" i="51"/>
  <c r="G231" i="51"/>
  <c r="G230" i="51"/>
  <c r="G229" i="51"/>
  <c r="G228" i="51"/>
  <c r="G227" i="51"/>
  <c r="G226" i="51"/>
  <c r="G225" i="51"/>
  <c r="G224" i="51"/>
  <c r="G223" i="51"/>
  <c r="G222" i="51"/>
  <c r="G221" i="51"/>
  <c r="G220" i="51"/>
  <c r="G219" i="51"/>
  <c r="G218" i="51"/>
  <c r="G217" i="51"/>
  <c r="G216" i="51"/>
  <c r="G215" i="51"/>
  <c r="G214" i="51"/>
  <c r="G213" i="51"/>
  <c r="G212" i="51"/>
  <c r="G211" i="51"/>
  <c r="G210" i="51"/>
  <c r="G209" i="51"/>
  <c r="G208" i="51"/>
  <c r="G207" i="51"/>
  <c r="G206" i="51"/>
  <c r="G205" i="51"/>
  <c r="G204" i="51"/>
  <c r="G203" i="51"/>
  <c r="G202" i="51"/>
  <c r="G201" i="51"/>
  <c r="G200" i="51"/>
  <c r="G199" i="51"/>
  <c r="G198" i="51"/>
  <c r="G197" i="51"/>
  <c r="G196" i="51"/>
  <c r="G195" i="51"/>
  <c r="G194" i="51"/>
  <c r="G193" i="51"/>
  <c r="G192" i="51"/>
  <c r="G191" i="51"/>
  <c r="G190" i="51"/>
  <c r="G189" i="51"/>
  <c r="G188" i="51"/>
  <c r="G187" i="51"/>
  <c r="G186" i="51"/>
  <c r="G185" i="51"/>
  <c r="G184" i="51"/>
  <c r="G183" i="51"/>
  <c r="G182" i="51"/>
  <c r="G181" i="51"/>
  <c r="G180" i="51"/>
  <c r="G179" i="51"/>
  <c r="G178" i="51"/>
  <c r="G177" i="51"/>
  <c r="G176" i="51"/>
  <c r="G175" i="51"/>
  <c r="G174" i="51"/>
  <c r="G173" i="51"/>
  <c r="G172" i="51"/>
  <c r="G171" i="51"/>
  <c r="G170" i="51"/>
  <c r="G169" i="51"/>
  <c r="G168" i="51"/>
  <c r="G167" i="51"/>
  <c r="G166" i="51"/>
  <c r="G165" i="51"/>
  <c r="G164" i="51"/>
  <c r="G163" i="51"/>
  <c r="G162" i="51"/>
  <c r="G161" i="51"/>
  <c r="G160" i="51"/>
  <c r="G159" i="51"/>
  <c r="G158" i="51"/>
  <c r="G157" i="51"/>
  <c r="G156" i="51"/>
  <c r="G155" i="51"/>
  <c r="G154" i="51"/>
  <c r="G153" i="51"/>
  <c r="G152" i="51"/>
  <c r="G151" i="51"/>
  <c r="G150" i="51"/>
  <c r="G149" i="51"/>
  <c r="G148" i="51"/>
  <c r="G147" i="51"/>
  <c r="G146" i="51"/>
  <c r="G145" i="51"/>
  <c r="G144" i="51"/>
  <c r="G143" i="51"/>
  <c r="G142" i="51"/>
  <c r="G141" i="51"/>
  <c r="G140" i="51"/>
  <c r="G139" i="51"/>
  <c r="G138" i="51"/>
  <c r="G137" i="51"/>
  <c r="G136" i="51"/>
  <c r="G135" i="51"/>
  <c r="G134" i="51"/>
  <c r="G133" i="51"/>
  <c r="G132" i="51"/>
  <c r="G131" i="51"/>
  <c r="G130" i="51"/>
  <c r="G129" i="51"/>
  <c r="G128" i="51"/>
  <c r="G127" i="51"/>
  <c r="G126" i="51"/>
  <c r="G125" i="51"/>
  <c r="G124" i="51"/>
  <c r="G123" i="51"/>
  <c r="G122" i="51"/>
  <c r="G121" i="51"/>
  <c r="G120" i="51"/>
  <c r="G119" i="51"/>
  <c r="G118" i="51"/>
  <c r="G117" i="51"/>
  <c r="G116" i="51"/>
  <c r="G115" i="51"/>
  <c r="G114" i="51"/>
  <c r="G113" i="51"/>
  <c r="G112" i="51"/>
  <c r="G111" i="51"/>
  <c r="G110" i="51"/>
  <c r="G109" i="51"/>
  <c r="G108" i="51"/>
  <c r="G107" i="51"/>
  <c r="G106" i="51"/>
  <c r="G105" i="51"/>
  <c r="G104" i="51"/>
  <c r="G103" i="51"/>
  <c r="G102" i="51"/>
  <c r="G101" i="51"/>
  <c r="G100" i="51"/>
  <c r="G99" i="51"/>
  <c r="G98" i="51"/>
  <c r="G97" i="51"/>
  <c r="G96" i="51"/>
  <c r="G95" i="51"/>
  <c r="G94" i="51"/>
  <c r="G93" i="51"/>
  <c r="G92" i="51"/>
  <c r="G91" i="51"/>
  <c r="G90" i="51"/>
  <c r="G89" i="51"/>
  <c r="G88" i="51"/>
  <c r="G87" i="51"/>
  <c r="G86" i="51"/>
  <c r="G85" i="51"/>
  <c r="G84" i="51"/>
  <c r="G83" i="51"/>
  <c r="G82" i="51"/>
  <c r="G81" i="51"/>
  <c r="G80" i="51"/>
  <c r="G79" i="51"/>
  <c r="G78" i="51"/>
  <c r="G77" i="51"/>
  <c r="G76" i="51"/>
  <c r="G75" i="51"/>
  <c r="G74" i="51"/>
  <c r="G73" i="51"/>
  <c r="G72" i="51"/>
  <c r="G71" i="51"/>
  <c r="G70" i="51"/>
  <c r="G69" i="51"/>
  <c r="G68" i="51"/>
  <c r="G67" i="51"/>
  <c r="G66" i="51"/>
  <c r="G65" i="51"/>
  <c r="G64" i="51"/>
  <c r="G63" i="51"/>
  <c r="G62" i="51"/>
  <c r="G61" i="51"/>
  <c r="G60" i="51"/>
  <c r="G59" i="51"/>
  <c r="G58" i="51"/>
  <c r="G57" i="51"/>
  <c r="G56" i="51"/>
  <c r="G55" i="51"/>
  <c r="G54" i="51"/>
  <c r="G53" i="51"/>
  <c r="G52" i="51"/>
  <c r="G51" i="51"/>
  <c r="G50" i="51"/>
  <c r="G49" i="51"/>
  <c r="G48" i="51"/>
  <c r="G47" i="51"/>
  <c r="G46" i="51"/>
  <c r="G45" i="51"/>
  <c r="G44" i="51"/>
  <c r="G43" i="51"/>
  <c r="G42" i="51"/>
  <c r="G41" i="51"/>
  <c r="G40" i="51"/>
  <c r="G39" i="51"/>
  <c r="G38" i="51"/>
  <c r="G37" i="51"/>
  <c r="G36" i="51"/>
  <c r="G35" i="51"/>
  <c r="G34" i="51"/>
  <c r="G33" i="51"/>
  <c r="G32" i="51"/>
  <c r="G31" i="51"/>
  <c r="G30" i="51"/>
  <c r="G29" i="51"/>
  <c r="G28" i="51"/>
  <c r="G27" i="51"/>
  <c r="G26" i="51"/>
  <c r="G25" i="51"/>
  <c r="G24" i="51"/>
  <c r="G23" i="51"/>
  <c r="G22" i="51"/>
  <c r="G21" i="51"/>
  <c r="G20" i="51"/>
  <c r="G516" i="50"/>
  <c r="G515" i="50"/>
  <c r="G514" i="50"/>
  <c r="G513" i="50"/>
  <c r="G512" i="50"/>
  <c r="G511" i="50"/>
  <c r="G510" i="50"/>
  <c r="G509" i="50"/>
  <c r="G508" i="50"/>
  <c r="G507" i="50"/>
  <c r="G506" i="50"/>
  <c r="G505" i="50"/>
  <c r="G504" i="50"/>
  <c r="G503" i="50"/>
  <c r="G502" i="50"/>
  <c r="G501" i="50"/>
  <c r="G500" i="50"/>
  <c r="G499" i="50"/>
  <c r="G498" i="50"/>
  <c r="G497" i="50"/>
  <c r="G496" i="50"/>
  <c r="G495" i="50"/>
  <c r="G494" i="50"/>
  <c r="G493" i="50"/>
  <c r="G492" i="50"/>
  <c r="G491" i="50"/>
  <c r="G490" i="50"/>
  <c r="G489" i="50"/>
  <c r="G488" i="50"/>
  <c r="G487" i="50"/>
  <c r="G486" i="50"/>
  <c r="G485" i="50"/>
  <c r="G484" i="50"/>
  <c r="G483" i="50"/>
  <c r="G482" i="50"/>
  <c r="G481" i="50"/>
  <c r="G480" i="50"/>
  <c r="G479" i="50"/>
  <c r="G478" i="50"/>
  <c r="G477" i="50"/>
  <c r="G476" i="50"/>
  <c r="G475" i="50"/>
  <c r="G474" i="50"/>
  <c r="G473" i="50"/>
  <c r="G472" i="50"/>
  <c r="G471" i="50"/>
  <c r="G470" i="50"/>
  <c r="G469" i="50"/>
  <c r="G468" i="50"/>
  <c r="G467" i="50"/>
  <c r="G466" i="50"/>
  <c r="G465" i="50"/>
  <c r="G464" i="50"/>
  <c r="G463" i="50"/>
  <c r="G462" i="50"/>
  <c r="G461" i="50"/>
  <c r="G460" i="50"/>
  <c r="G459" i="50"/>
  <c r="G458" i="50"/>
  <c r="G457" i="50"/>
  <c r="G456" i="50"/>
  <c r="G455" i="50"/>
  <c r="G454" i="50"/>
  <c r="G453" i="50"/>
  <c r="G452" i="50"/>
  <c r="G451" i="50"/>
  <c r="G450" i="50"/>
  <c r="G449" i="50"/>
  <c r="G448" i="50"/>
  <c r="G447" i="50"/>
  <c r="G446" i="50"/>
  <c r="G445" i="50"/>
  <c r="G444" i="50"/>
  <c r="G443" i="50"/>
  <c r="G442" i="50"/>
  <c r="G441" i="50"/>
  <c r="G440" i="50"/>
  <c r="G439" i="50"/>
  <c r="G438" i="50"/>
  <c r="G437" i="50"/>
  <c r="G436" i="50"/>
  <c r="G435" i="50"/>
  <c r="G434" i="50"/>
  <c r="G433" i="50"/>
  <c r="G432" i="50"/>
  <c r="G431" i="50"/>
  <c r="G430" i="50"/>
  <c r="G429" i="50"/>
  <c r="G428" i="50"/>
  <c r="G427" i="50"/>
  <c r="G426" i="50"/>
  <c r="G425" i="50"/>
  <c r="G424" i="50"/>
  <c r="G423" i="50"/>
  <c r="G422" i="50"/>
  <c r="G421" i="50"/>
  <c r="G420" i="50"/>
  <c r="G419" i="50"/>
  <c r="G418" i="50"/>
  <c r="G417" i="50"/>
  <c r="G416" i="50"/>
  <c r="G415" i="50"/>
  <c r="G414" i="50"/>
  <c r="G413" i="50"/>
  <c r="G412" i="50"/>
  <c r="G411" i="50"/>
  <c r="G410" i="50"/>
  <c r="G409" i="50"/>
  <c r="G408" i="50"/>
  <c r="G407" i="50"/>
  <c r="G406" i="50"/>
  <c r="G405" i="50"/>
  <c r="G404" i="50"/>
  <c r="G403" i="50"/>
  <c r="G402" i="50"/>
  <c r="G401" i="50"/>
  <c r="G400" i="50"/>
  <c r="G399" i="50"/>
  <c r="G398" i="50"/>
  <c r="G397" i="50"/>
  <c r="G396" i="50"/>
  <c r="G395" i="50"/>
  <c r="G394" i="50"/>
  <c r="G393" i="50"/>
  <c r="G392" i="50"/>
  <c r="G391" i="50"/>
  <c r="G390" i="50"/>
  <c r="G389" i="50"/>
  <c r="G388" i="50"/>
  <c r="G387" i="50"/>
  <c r="G386" i="50"/>
  <c r="G385" i="50"/>
  <c r="G384" i="50"/>
  <c r="G383" i="50"/>
  <c r="G382" i="50"/>
  <c r="G381" i="50"/>
  <c r="G380" i="50"/>
  <c r="G379" i="50"/>
  <c r="G378" i="50"/>
  <c r="G377" i="50"/>
  <c r="G376" i="50"/>
  <c r="G375" i="50"/>
  <c r="G374" i="50"/>
  <c r="G373" i="50"/>
  <c r="G372" i="50"/>
  <c r="G371" i="50"/>
  <c r="G370" i="50"/>
  <c r="G369" i="50"/>
  <c r="G368" i="50"/>
  <c r="G367" i="50"/>
  <c r="G366" i="50"/>
  <c r="G365" i="50"/>
  <c r="G364" i="50"/>
  <c r="G363" i="50"/>
  <c r="G362" i="50"/>
  <c r="G361" i="50"/>
  <c r="G360" i="50"/>
  <c r="G359" i="50"/>
  <c r="G358" i="50"/>
  <c r="G357" i="50"/>
  <c r="G356" i="50"/>
  <c r="G355" i="50"/>
  <c r="G354" i="50"/>
  <c r="G353" i="50"/>
  <c r="G352" i="50"/>
  <c r="G351" i="50"/>
  <c r="G350" i="50"/>
  <c r="G349" i="50"/>
  <c r="G348" i="50"/>
  <c r="G347" i="50"/>
  <c r="G346" i="50"/>
  <c r="G345" i="50"/>
  <c r="G344" i="50"/>
  <c r="G343" i="50"/>
  <c r="G342" i="50"/>
  <c r="G341" i="50"/>
  <c r="G340" i="50"/>
  <c r="G339" i="50"/>
  <c r="G338" i="50"/>
  <c r="G337" i="50"/>
  <c r="G336" i="50"/>
  <c r="G335" i="50"/>
  <c r="G334" i="50"/>
  <c r="G333" i="50"/>
  <c r="G332" i="50"/>
  <c r="G331" i="50"/>
  <c r="G330" i="50"/>
  <c r="G329" i="50"/>
  <c r="G328" i="50"/>
  <c r="G327" i="50"/>
  <c r="G326" i="50"/>
  <c r="G325" i="50"/>
  <c r="G324" i="50"/>
  <c r="G323" i="50"/>
  <c r="G322" i="50"/>
  <c r="G321" i="50"/>
  <c r="G320" i="50"/>
  <c r="G319" i="50"/>
  <c r="G318" i="50"/>
  <c r="G317" i="50"/>
  <c r="G316" i="50"/>
  <c r="G315" i="50"/>
  <c r="G314" i="50"/>
  <c r="G313" i="50"/>
  <c r="G312" i="50"/>
  <c r="G311" i="50"/>
  <c r="G310" i="50"/>
  <c r="G309" i="50"/>
  <c r="G308" i="50"/>
  <c r="G307" i="50"/>
  <c r="G306" i="50"/>
  <c r="G305" i="50"/>
  <c r="G304" i="50"/>
  <c r="G303" i="50"/>
  <c r="G302" i="50"/>
  <c r="G301" i="50"/>
  <c r="G300" i="50"/>
  <c r="G299" i="50"/>
  <c r="G298" i="50"/>
  <c r="G297" i="50"/>
  <c r="G296" i="50"/>
  <c r="G295" i="50"/>
  <c r="G294" i="50"/>
  <c r="G293" i="50"/>
  <c r="G292" i="50"/>
  <c r="G291" i="50"/>
  <c r="G290" i="50"/>
  <c r="G289" i="50"/>
  <c r="G288" i="50"/>
  <c r="G287" i="50"/>
  <c r="G286" i="50"/>
  <c r="G285" i="50"/>
  <c r="G284" i="50"/>
  <c r="G283" i="50"/>
  <c r="G282" i="50"/>
  <c r="G281" i="50"/>
  <c r="G280" i="50"/>
  <c r="G279" i="50"/>
  <c r="G278" i="50"/>
  <c r="G277" i="50"/>
  <c r="G276" i="50"/>
  <c r="G275" i="50"/>
  <c r="G274" i="50"/>
  <c r="G273" i="50"/>
  <c r="G272" i="50"/>
  <c r="G271" i="50"/>
  <c r="G270" i="50"/>
  <c r="G269" i="50"/>
  <c r="G268" i="50"/>
  <c r="G267" i="50"/>
  <c r="G266" i="50"/>
  <c r="G265" i="50"/>
  <c r="G264" i="50"/>
  <c r="G263" i="50"/>
  <c r="G262" i="50"/>
  <c r="G261" i="50"/>
  <c r="G260" i="50"/>
  <c r="G259" i="50"/>
  <c r="G258" i="50"/>
  <c r="G257" i="50"/>
  <c r="G256" i="50"/>
  <c r="G255" i="50"/>
  <c r="G254" i="50"/>
  <c r="G253" i="50"/>
  <c r="G252" i="50"/>
  <c r="G251" i="50"/>
  <c r="G250" i="50"/>
  <c r="G249" i="50"/>
  <c r="G248" i="50"/>
  <c r="G247" i="50"/>
  <c r="G246" i="50"/>
  <c r="G245" i="50"/>
  <c r="G244" i="50"/>
  <c r="G243" i="50"/>
  <c r="G242" i="50"/>
  <c r="G241" i="50"/>
  <c r="G240" i="50"/>
  <c r="G239" i="50"/>
  <c r="G238" i="50"/>
  <c r="G237" i="50"/>
  <c r="G236" i="50"/>
  <c r="G235" i="50"/>
  <c r="G234" i="50"/>
  <c r="G233" i="50"/>
  <c r="G232" i="50"/>
  <c r="G231" i="50"/>
  <c r="G230" i="50"/>
  <c r="G229" i="50"/>
  <c r="G228" i="50"/>
  <c r="G227" i="50"/>
  <c r="G226" i="50"/>
  <c r="G225" i="50"/>
  <c r="G224" i="50"/>
  <c r="G223" i="50"/>
  <c r="G222" i="50"/>
  <c r="G221" i="50"/>
  <c r="G220" i="50"/>
  <c r="G219" i="50"/>
  <c r="G218" i="50"/>
  <c r="G217" i="50"/>
  <c r="G216" i="50"/>
  <c r="G215" i="50"/>
  <c r="G214" i="50"/>
  <c r="G213" i="50"/>
  <c r="G212" i="50"/>
  <c r="G211" i="50"/>
  <c r="G210" i="50"/>
  <c r="G209" i="50"/>
  <c r="G208" i="50"/>
  <c r="G207" i="50"/>
  <c r="G206" i="50"/>
  <c r="G205" i="50"/>
  <c r="G204" i="50"/>
  <c r="G203" i="50"/>
  <c r="G202" i="50"/>
  <c r="G201" i="50"/>
  <c r="G200" i="50"/>
  <c r="G199" i="50"/>
  <c r="G198" i="50"/>
  <c r="G197" i="50"/>
  <c r="G196" i="50"/>
  <c r="G195" i="50"/>
  <c r="G194" i="50"/>
  <c r="G193" i="50"/>
  <c r="G192" i="50"/>
  <c r="G191" i="50"/>
  <c r="G190" i="50"/>
  <c r="G189" i="50"/>
  <c r="G188" i="50"/>
  <c r="G187" i="50"/>
  <c r="G186" i="50"/>
  <c r="G185" i="50"/>
  <c r="G184" i="50"/>
  <c r="G183" i="50"/>
  <c r="G182" i="50"/>
  <c r="G181" i="50"/>
  <c r="G180" i="50"/>
  <c r="G179" i="50"/>
  <c r="G178" i="50"/>
  <c r="G177" i="50"/>
  <c r="G176" i="50"/>
  <c r="G175" i="50"/>
  <c r="G174" i="50"/>
  <c r="G173" i="50"/>
  <c r="G172" i="50"/>
  <c r="G171" i="50"/>
  <c r="G170" i="50"/>
  <c r="G169" i="50"/>
  <c r="G168" i="50"/>
  <c r="G167" i="50"/>
  <c r="G166" i="50"/>
  <c r="G165" i="50"/>
  <c r="G164" i="50"/>
  <c r="G163" i="50"/>
  <c r="G162" i="50"/>
  <c r="G161" i="50"/>
  <c r="G160" i="50"/>
  <c r="G159" i="50"/>
  <c r="G158" i="50"/>
  <c r="G157" i="50"/>
  <c r="G156" i="50"/>
  <c r="G155" i="50"/>
  <c r="G154" i="50"/>
  <c r="G153" i="50"/>
  <c r="G152" i="50"/>
  <c r="G151" i="50"/>
  <c r="G150" i="50"/>
  <c r="G149" i="50"/>
  <c r="G148" i="50"/>
  <c r="G147" i="50"/>
  <c r="G146" i="50"/>
  <c r="G145" i="50"/>
  <c r="G144" i="50"/>
  <c r="G143" i="50"/>
  <c r="G142" i="50"/>
  <c r="G141" i="50"/>
  <c r="G140" i="50"/>
  <c r="G139" i="50"/>
  <c r="G138" i="50"/>
  <c r="G137" i="50"/>
  <c r="G136" i="50"/>
  <c r="G135" i="50"/>
  <c r="G134" i="50"/>
  <c r="G133" i="50"/>
  <c r="G132" i="50"/>
  <c r="G131" i="50"/>
  <c r="G130" i="50"/>
  <c r="G129" i="50"/>
  <c r="G128" i="50"/>
  <c r="G127" i="50"/>
  <c r="G126" i="50"/>
  <c r="G125" i="50"/>
  <c r="G124" i="50"/>
  <c r="G123" i="50"/>
  <c r="G122" i="50"/>
  <c r="G121" i="50"/>
  <c r="G120" i="50"/>
  <c r="G119" i="50"/>
  <c r="G118" i="50"/>
  <c r="G117" i="50"/>
  <c r="G116" i="50"/>
  <c r="G115" i="50"/>
  <c r="G114" i="50"/>
  <c r="G113" i="50"/>
  <c r="G112" i="50"/>
  <c r="G111" i="50"/>
  <c r="G110" i="50"/>
  <c r="G109" i="50"/>
  <c r="G108" i="50"/>
  <c r="G107" i="50"/>
  <c r="G106" i="50"/>
  <c r="G105" i="50"/>
  <c r="G104" i="50"/>
  <c r="G103" i="50"/>
  <c r="G102" i="50"/>
  <c r="G101" i="50"/>
  <c r="G100" i="50"/>
  <c r="G99" i="50"/>
  <c r="G98" i="50"/>
  <c r="G97" i="50"/>
  <c r="G96" i="50"/>
  <c r="G95" i="50"/>
  <c r="G94" i="50"/>
  <c r="G93" i="50"/>
  <c r="G92" i="50"/>
  <c r="G91" i="50"/>
  <c r="G90" i="50"/>
  <c r="G89" i="50"/>
  <c r="G88" i="50"/>
  <c r="G87" i="50"/>
  <c r="G86" i="50"/>
  <c r="G85" i="50"/>
  <c r="G84" i="50"/>
  <c r="G83" i="50"/>
  <c r="G82" i="50"/>
  <c r="G81" i="50"/>
  <c r="G80" i="50"/>
  <c r="G79" i="50"/>
  <c r="G78" i="50"/>
  <c r="G77" i="50"/>
  <c r="G76" i="50"/>
  <c r="G75" i="50"/>
  <c r="G74" i="50"/>
  <c r="G73" i="50"/>
  <c r="G72" i="50"/>
  <c r="G71" i="50"/>
  <c r="G70" i="50"/>
  <c r="G69" i="50"/>
  <c r="G68" i="50"/>
  <c r="G67" i="50"/>
  <c r="G66" i="50"/>
  <c r="G65" i="50"/>
  <c r="G64" i="50"/>
  <c r="G63" i="50"/>
  <c r="G62" i="50"/>
  <c r="G61" i="50"/>
  <c r="G60" i="50"/>
  <c r="G59" i="50"/>
  <c r="G58" i="50"/>
  <c r="G57" i="50"/>
  <c r="G56" i="50"/>
  <c r="G55" i="50"/>
  <c r="G54" i="50"/>
  <c r="G53" i="50"/>
  <c r="G52" i="50"/>
  <c r="G51" i="50"/>
  <c r="G50" i="50"/>
  <c r="G49" i="50"/>
  <c r="G48" i="50"/>
  <c r="G47" i="50"/>
  <c r="G46" i="50"/>
  <c r="G45" i="50"/>
  <c r="G44" i="50"/>
  <c r="G43" i="50"/>
  <c r="G42" i="50"/>
  <c r="G41" i="50"/>
  <c r="G40" i="50"/>
  <c r="G39" i="50"/>
  <c r="G38" i="50"/>
  <c r="G37" i="50"/>
  <c r="G36" i="50"/>
  <c r="G35" i="50"/>
  <c r="G34" i="50"/>
  <c r="G33" i="50"/>
  <c r="G32" i="50"/>
  <c r="G31" i="50"/>
  <c r="G30" i="50"/>
  <c r="G29" i="50"/>
  <c r="G28" i="50"/>
  <c r="G27" i="50"/>
  <c r="G26" i="50"/>
  <c r="G25" i="50"/>
  <c r="G24" i="50"/>
  <c r="G23" i="50"/>
  <c r="G22" i="50"/>
  <c r="G21" i="50"/>
  <c r="G20" i="50"/>
  <c r="G516" i="49"/>
  <c r="G515" i="49"/>
  <c r="G514" i="49"/>
  <c r="G513" i="49"/>
  <c r="G512" i="49"/>
  <c r="G511" i="49"/>
  <c r="G510" i="49"/>
  <c r="G509" i="49"/>
  <c r="G508" i="49"/>
  <c r="G507" i="49"/>
  <c r="G506" i="49"/>
  <c r="G505" i="49"/>
  <c r="G504" i="49"/>
  <c r="G503" i="49"/>
  <c r="G502" i="49"/>
  <c r="G501" i="49"/>
  <c r="G500" i="49"/>
  <c r="G499" i="49"/>
  <c r="G498" i="49"/>
  <c r="G497" i="49"/>
  <c r="G496" i="49"/>
  <c r="G495" i="49"/>
  <c r="G494" i="49"/>
  <c r="G493" i="49"/>
  <c r="G492" i="49"/>
  <c r="G491" i="49"/>
  <c r="G490" i="49"/>
  <c r="G489" i="49"/>
  <c r="G488" i="49"/>
  <c r="G487" i="49"/>
  <c r="G486" i="49"/>
  <c r="G485" i="49"/>
  <c r="G484" i="49"/>
  <c r="G483" i="49"/>
  <c r="G482" i="49"/>
  <c r="G481" i="49"/>
  <c r="G480" i="49"/>
  <c r="G479" i="49"/>
  <c r="G478" i="49"/>
  <c r="G477" i="49"/>
  <c r="G476" i="49"/>
  <c r="G475" i="49"/>
  <c r="G474" i="49"/>
  <c r="G473" i="49"/>
  <c r="G472" i="49"/>
  <c r="G471" i="49"/>
  <c r="G470" i="49"/>
  <c r="G469" i="49"/>
  <c r="G468" i="49"/>
  <c r="G467" i="49"/>
  <c r="G466" i="49"/>
  <c r="G465" i="49"/>
  <c r="G464" i="49"/>
  <c r="G463" i="49"/>
  <c r="G462" i="49"/>
  <c r="G461" i="49"/>
  <c r="G460" i="49"/>
  <c r="G459" i="49"/>
  <c r="G458" i="49"/>
  <c r="G457" i="49"/>
  <c r="G456" i="49"/>
  <c r="G455" i="49"/>
  <c r="G454" i="49"/>
  <c r="G453" i="49"/>
  <c r="G452" i="49"/>
  <c r="G451" i="49"/>
  <c r="G450" i="49"/>
  <c r="G449" i="49"/>
  <c r="G448" i="49"/>
  <c r="G447" i="49"/>
  <c r="G446" i="49"/>
  <c r="G445" i="49"/>
  <c r="G444" i="49"/>
  <c r="G443" i="49"/>
  <c r="G442" i="49"/>
  <c r="G441" i="49"/>
  <c r="G440" i="49"/>
  <c r="G439" i="49"/>
  <c r="G438" i="49"/>
  <c r="G437" i="49"/>
  <c r="G436" i="49"/>
  <c r="G435" i="49"/>
  <c r="G434" i="49"/>
  <c r="G433" i="49"/>
  <c r="G432" i="49"/>
  <c r="G431" i="49"/>
  <c r="G430" i="49"/>
  <c r="G429" i="49"/>
  <c r="G428" i="49"/>
  <c r="G427" i="49"/>
  <c r="G426" i="49"/>
  <c r="G425" i="49"/>
  <c r="G424" i="49"/>
  <c r="G423" i="49"/>
  <c r="G422" i="49"/>
  <c r="G421" i="49"/>
  <c r="G420" i="49"/>
  <c r="G419" i="49"/>
  <c r="G418" i="49"/>
  <c r="G417" i="49"/>
  <c r="G416" i="49"/>
  <c r="G415" i="49"/>
  <c r="G414" i="49"/>
  <c r="G413" i="49"/>
  <c r="G412" i="49"/>
  <c r="G411" i="49"/>
  <c r="G410" i="49"/>
  <c r="G409" i="49"/>
  <c r="G408" i="49"/>
  <c r="G407" i="49"/>
  <c r="G406" i="49"/>
  <c r="G405" i="49"/>
  <c r="G404" i="49"/>
  <c r="G403" i="49"/>
  <c r="G402" i="49"/>
  <c r="G401" i="49"/>
  <c r="G400" i="49"/>
  <c r="G399" i="49"/>
  <c r="G398" i="49"/>
  <c r="G397" i="49"/>
  <c r="G396" i="49"/>
  <c r="G395" i="49"/>
  <c r="G394" i="49"/>
  <c r="G393" i="49"/>
  <c r="G392" i="49"/>
  <c r="G391" i="49"/>
  <c r="G390" i="49"/>
  <c r="G389" i="49"/>
  <c r="G388" i="49"/>
  <c r="G387" i="49"/>
  <c r="G386" i="49"/>
  <c r="G385" i="49"/>
  <c r="G384" i="49"/>
  <c r="G383" i="49"/>
  <c r="G382" i="49"/>
  <c r="G381" i="49"/>
  <c r="G380" i="49"/>
  <c r="G379" i="49"/>
  <c r="G378" i="49"/>
  <c r="G377" i="49"/>
  <c r="G376" i="49"/>
  <c r="G375" i="49"/>
  <c r="G374" i="49"/>
  <c r="G373" i="49"/>
  <c r="G372" i="49"/>
  <c r="G371" i="49"/>
  <c r="G370" i="49"/>
  <c r="G369" i="49"/>
  <c r="G368" i="49"/>
  <c r="G367" i="49"/>
  <c r="G366" i="49"/>
  <c r="G365" i="49"/>
  <c r="G364" i="49"/>
  <c r="G363" i="49"/>
  <c r="G362" i="49"/>
  <c r="G361" i="49"/>
  <c r="G360" i="49"/>
  <c r="G359" i="49"/>
  <c r="G358" i="49"/>
  <c r="G357" i="49"/>
  <c r="G356" i="49"/>
  <c r="G355" i="49"/>
  <c r="G354" i="49"/>
  <c r="G353" i="49"/>
  <c r="G352" i="49"/>
  <c r="G351" i="49"/>
  <c r="G350" i="49"/>
  <c r="G349" i="49"/>
  <c r="G348" i="49"/>
  <c r="G347" i="49"/>
  <c r="G346" i="49"/>
  <c r="G345" i="49"/>
  <c r="G344" i="49"/>
  <c r="G343" i="49"/>
  <c r="G342" i="49"/>
  <c r="G341" i="49"/>
  <c r="G340" i="49"/>
  <c r="G339" i="49"/>
  <c r="G338" i="49"/>
  <c r="G337" i="49"/>
  <c r="G336" i="49"/>
  <c r="G335" i="49"/>
  <c r="G334" i="49"/>
  <c r="G333" i="49"/>
  <c r="G332" i="49"/>
  <c r="G331" i="49"/>
  <c r="G330" i="49"/>
  <c r="G329" i="49"/>
  <c r="G328" i="49"/>
  <c r="G327" i="49"/>
  <c r="G326" i="49"/>
  <c r="G325" i="49"/>
  <c r="G324" i="49"/>
  <c r="G323" i="49"/>
  <c r="G322" i="49"/>
  <c r="G321" i="49"/>
  <c r="G320" i="49"/>
  <c r="G319" i="49"/>
  <c r="G318" i="49"/>
  <c r="G317" i="49"/>
  <c r="G316" i="49"/>
  <c r="G315" i="49"/>
  <c r="G314" i="49"/>
  <c r="G313" i="49"/>
  <c r="G312" i="49"/>
  <c r="G311" i="49"/>
  <c r="G310" i="49"/>
  <c r="G309" i="49"/>
  <c r="G308" i="49"/>
  <c r="G307" i="49"/>
  <c r="G306" i="49"/>
  <c r="G305" i="49"/>
  <c r="G304" i="49"/>
  <c r="G303" i="49"/>
  <c r="G302" i="49"/>
  <c r="G301" i="49"/>
  <c r="G300" i="49"/>
  <c r="G299" i="49"/>
  <c r="G298" i="49"/>
  <c r="G297" i="49"/>
  <c r="G296" i="49"/>
  <c r="G295" i="49"/>
  <c r="G294" i="49"/>
  <c r="G293" i="49"/>
  <c r="G292" i="49"/>
  <c r="G291" i="49"/>
  <c r="G290" i="49"/>
  <c r="G289" i="49"/>
  <c r="G288" i="49"/>
  <c r="G287" i="49"/>
  <c r="G286" i="49"/>
  <c r="G285" i="49"/>
  <c r="G284" i="49"/>
  <c r="G283" i="49"/>
  <c r="G282" i="49"/>
  <c r="G281" i="49"/>
  <c r="G280" i="49"/>
  <c r="G279" i="49"/>
  <c r="G278" i="49"/>
  <c r="G277" i="49"/>
  <c r="G276" i="49"/>
  <c r="G275" i="49"/>
  <c r="G274" i="49"/>
  <c r="G273" i="49"/>
  <c r="G272" i="49"/>
  <c r="G271" i="49"/>
  <c r="G270" i="49"/>
  <c r="G269" i="49"/>
  <c r="G268" i="49"/>
  <c r="G267" i="49"/>
  <c r="G266" i="49"/>
  <c r="G265" i="49"/>
  <c r="G264" i="49"/>
  <c r="G263" i="49"/>
  <c r="G262" i="49"/>
  <c r="G261" i="49"/>
  <c r="G260" i="49"/>
  <c r="G259" i="49"/>
  <c r="G258" i="49"/>
  <c r="G257" i="49"/>
  <c r="G256" i="49"/>
  <c r="G255" i="49"/>
  <c r="G254" i="49"/>
  <c r="G253" i="49"/>
  <c r="G252" i="49"/>
  <c r="G251" i="49"/>
  <c r="G250" i="49"/>
  <c r="G249" i="49"/>
  <c r="G248" i="49"/>
  <c r="G247" i="49"/>
  <c r="G246" i="49"/>
  <c r="G245" i="49"/>
  <c r="G244" i="49"/>
  <c r="G243" i="49"/>
  <c r="G242" i="49"/>
  <c r="G241" i="49"/>
  <c r="G240" i="49"/>
  <c r="G239" i="49"/>
  <c r="G238" i="49"/>
  <c r="G237" i="49"/>
  <c r="G236" i="49"/>
  <c r="G235" i="49"/>
  <c r="G234" i="49"/>
  <c r="G233" i="49"/>
  <c r="G232" i="49"/>
  <c r="G231" i="49"/>
  <c r="G230" i="49"/>
  <c r="G229" i="49"/>
  <c r="G228" i="49"/>
  <c r="G227" i="49"/>
  <c r="G226" i="49"/>
  <c r="G225" i="49"/>
  <c r="G224" i="49"/>
  <c r="G223" i="49"/>
  <c r="G222" i="49"/>
  <c r="G221" i="49"/>
  <c r="G220" i="49"/>
  <c r="G219" i="49"/>
  <c r="G218" i="49"/>
  <c r="G217" i="49"/>
  <c r="G216" i="49"/>
  <c r="G215" i="49"/>
  <c r="G214" i="49"/>
  <c r="G213" i="49"/>
  <c r="G212" i="49"/>
  <c r="G211" i="49"/>
  <c r="G210" i="49"/>
  <c r="G209" i="49"/>
  <c r="G208" i="49"/>
  <c r="G207" i="49"/>
  <c r="G206" i="49"/>
  <c r="G205" i="49"/>
  <c r="G204" i="49"/>
  <c r="G203" i="49"/>
  <c r="G202" i="49"/>
  <c r="G201" i="49"/>
  <c r="G200" i="49"/>
  <c r="G199" i="49"/>
  <c r="G198" i="49"/>
  <c r="G197" i="49"/>
  <c r="G196" i="49"/>
  <c r="G195" i="49"/>
  <c r="G194" i="49"/>
  <c r="G193" i="49"/>
  <c r="G192" i="49"/>
  <c r="G191" i="49"/>
  <c r="G190" i="49"/>
  <c r="G189" i="49"/>
  <c r="G188" i="49"/>
  <c r="G187" i="49"/>
  <c r="G186" i="49"/>
  <c r="G185" i="49"/>
  <c r="G184" i="49"/>
  <c r="G183" i="49"/>
  <c r="G182" i="49"/>
  <c r="G181" i="49"/>
  <c r="G180" i="49"/>
  <c r="G179" i="49"/>
  <c r="G178" i="49"/>
  <c r="G177" i="49"/>
  <c r="G176" i="49"/>
  <c r="G175" i="49"/>
  <c r="G174" i="49"/>
  <c r="G173" i="49"/>
  <c r="G172" i="49"/>
  <c r="G171" i="49"/>
  <c r="G170" i="49"/>
  <c r="G169" i="49"/>
  <c r="G168" i="49"/>
  <c r="G167" i="49"/>
  <c r="G166" i="49"/>
  <c r="G165" i="49"/>
  <c r="G164" i="49"/>
  <c r="G163" i="49"/>
  <c r="G162" i="49"/>
  <c r="G161" i="49"/>
  <c r="G160" i="49"/>
  <c r="G159" i="49"/>
  <c r="G158" i="49"/>
  <c r="G157" i="49"/>
  <c r="G156" i="49"/>
  <c r="G155" i="49"/>
  <c r="G154" i="49"/>
  <c r="G153" i="49"/>
  <c r="G152" i="49"/>
  <c r="G151" i="49"/>
  <c r="G150" i="49"/>
  <c r="G149" i="49"/>
  <c r="G148" i="49"/>
  <c r="G147" i="49"/>
  <c r="G146" i="49"/>
  <c r="G145" i="49"/>
  <c r="G144" i="49"/>
  <c r="G143" i="49"/>
  <c r="G142" i="49"/>
  <c r="G141" i="49"/>
  <c r="G140" i="49"/>
  <c r="G139" i="49"/>
  <c r="G138" i="49"/>
  <c r="G137" i="49"/>
  <c r="G136" i="49"/>
  <c r="G135" i="49"/>
  <c r="G134" i="49"/>
  <c r="G133" i="49"/>
  <c r="G132" i="49"/>
  <c r="G131" i="49"/>
  <c r="G130" i="49"/>
  <c r="G129" i="49"/>
  <c r="G128" i="49"/>
  <c r="G127" i="49"/>
  <c r="G126" i="49"/>
  <c r="G125" i="49"/>
  <c r="G124" i="49"/>
  <c r="G123" i="49"/>
  <c r="G122" i="49"/>
  <c r="G121" i="49"/>
  <c r="G120" i="49"/>
  <c r="G119" i="49"/>
  <c r="G118" i="49"/>
  <c r="G117" i="49"/>
  <c r="G116" i="49"/>
  <c r="G115" i="49"/>
  <c r="G114" i="49"/>
  <c r="G113" i="49"/>
  <c r="G112" i="49"/>
  <c r="G111" i="49"/>
  <c r="G110" i="49"/>
  <c r="G109" i="49"/>
  <c r="G108" i="49"/>
  <c r="G107" i="49"/>
  <c r="G106" i="49"/>
  <c r="G105" i="49"/>
  <c r="G104" i="49"/>
  <c r="G103" i="49"/>
  <c r="G102" i="49"/>
  <c r="G101" i="49"/>
  <c r="G100" i="49"/>
  <c r="G99" i="49"/>
  <c r="G98" i="49"/>
  <c r="G97" i="49"/>
  <c r="G96" i="49"/>
  <c r="G95" i="49"/>
  <c r="G94" i="49"/>
  <c r="G93" i="49"/>
  <c r="G92" i="49"/>
  <c r="G91" i="49"/>
  <c r="G90" i="49"/>
  <c r="G89" i="49"/>
  <c r="G88" i="49"/>
  <c r="G87" i="49"/>
  <c r="G86" i="49"/>
  <c r="G85" i="49"/>
  <c r="G84" i="49"/>
  <c r="G83" i="49"/>
  <c r="G82" i="49"/>
  <c r="G81" i="49"/>
  <c r="G80" i="49"/>
  <c r="G79" i="49"/>
  <c r="G78" i="49"/>
  <c r="G77" i="49"/>
  <c r="G76" i="49"/>
  <c r="G75" i="49"/>
  <c r="G74" i="49"/>
  <c r="G73" i="49"/>
  <c r="G72" i="49"/>
  <c r="G71" i="49"/>
  <c r="G70" i="49"/>
  <c r="G69" i="49"/>
  <c r="G68" i="49"/>
  <c r="G67" i="49"/>
  <c r="G66" i="49"/>
  <c r="G65" i="49"/>
  <c r="G64" i="49"/>
  <c r="G63" i="49"/>
  <c r="G62" i="49"/>
  <c r="G61" i="49"/>
  <c r="G60" i="49"/>
  <c r="G59" i="49"/>
  <c r="G58" i="49"/>
  <c r="G57" i="49"/>
  <c r="G56" i="49"/>
  <c r="G55" i="49"/>
  <c r="G54" i="49"/>
  <c r="G53" i="49"/>
  <c r="G52" i="49"/>
  <c r="G51" i="49"/>
  <c r="G50" i="49"/>
  <c r="G49" i="49"/>
  <c r="G48" i="49"/>
  <c r="G47" i="49"/>
  <c r="G46" i="49"/>
  <c r="G45" i="49"/>
  <c r="G44" i="49"/>
  <c r="G43" i="49"/>
  <c r="G42" i="49"/>
  <c r="G41" i="49"/>
  <c r="G40" i="49"/>
  <c r="G39" i="49"/>
  <c r="G38" i="49"/>
  <c r="G37" i="49"/>
  <c r="G36" i="49"/>
  <c r="G35" i="49"/>
  <c r="G34" i="49"/>
  <c r="G33" i="49"/>
  <c r="G32" i="49"/>
  <c r="G31" i="49"/>
  <c r="G30" i="49"/>
  <c r="G29" i="49"/>
  <c r="G28" i="49"/>
  <c r="G27" i="49"/>
  <c r="G26" i="49"/>
  <c r="G25" i="49"/>
  <c r="G24" i="49"/>
  <c r="G23" i="49"/>
  <c r="G22" i="49"/>
  <c r="G21" i="49"/>
  <c r="G20" i="49"/>
  <c r="G516" i="48"/>
  <c r="G515" i="48"/>
  <c r="G514" i="48"/>
  <c r="G513" i="48"/>
  <c r="G512" i="48"/>
  <c r="G511" i="48"/>
  <c r="G510" i="48"/>
  <c r="G509" i="48"/>
  <c r="G508" i="48"/>
  <c r="G507" i="48"/>
  <c r="G506" i="48"/>
  <c r="G505" i="48"/>
  <c r="G504" i="48"/>
  <c r="G503" i="48"/>
  <c r="G502" i="48"/>
  <c r="G501" i="48"/>
  <c r="G500" i="48"/>
  <c r="G499" i="48"/>
  <c r="G498" i="48"/>
  <c r="G497" i="48"/>
  <c r="G496" i="48"/>
  <c r="G495" i="48"/>
  <c r="G494" i="48"/>
  <c r="G493" i="48"/>
  <c r="G492" i="48"/>
  <c r="G491" i="48"/>
  <c r="G490" i="48"/>
  <c r="G489" i="48"/>
  <c r="G488" i="48"/>
  <c r="G487" i="48"/>
  <c r="G486" i="48"/>
  <c r="G485" i="48"/>
  <c r="G484" i="48"/>
  <c r="G483" i="48"/>
  <c r="G482" i="48"/>
  <c r="G481" i="48"/>
  <c r="G480" i="48"/>
  <c r="G479" i="48"/>
  <c r="G478" i="48"/>
  <c r="G477" i="48"/>
  <c r="G476" i="48"/>
  <c r="G475" i="48"/>
  <c r="G474" i="48"/>
  <c r="G473" i="48"/>
  <c r="G472" i="48"/>
  <c r="G471" i="48"/>
  <c r="G470" i="48"/>
  <c r="G469" i="48"/>
  <c r="G468" i="48"/>
  <c r="G467" i="48"/>
  <c r="G466" i="48"/>
  <c r="G465" i="48"/>
  <c r="G464" i="48"/>
  <c r="G463" i="48"/>
  <c r="G462" i="48"/>
  <c r="G461" i="48"/>
  <c r="G460" i="48"/>
  <c r="G459" i="48"/>
  <c r="G458" i="48"/>
  <c r="G457" i="48"/>
  <c r="G456" i="48"/>
  <c r="G455" i="48"/>
  <c r="G454" i="48"/>
  <c r="G453" i="48"/>
  <c r="G452" i="48"/>
  <c r="G451" i="48"/>
  <c r="G450" i="48"/>
  <c r="G449" i="48"/>
  <c r="G448" i="48"/>
  <c r="G447" i="48"/>
  <c r="G446" i="48"/>
  <c r="G445" i="48"/>
  <c r="G444" i="48"/>
  <c r="G443" i="48"/>
  <c r="G442" i="48"/>
  <c r="G441" i="48"/>
  <c r="G440" i="48"/>
  <c r="G439" i="48"/>
  <c r="G438" i="48"/>
  <c r="G437" i="48"/>
  <c r="G436" i="48"/>
  <c r="G435" i="48"/>
  <c r="G434" i="48"/>
  <c r="G433" i="48"/>
  <c r="G432" i="48"/>
  <c r="G431" i="48"/>
  <c r="G430" i="48"/>
  <c r="G429" i="48"/>
  <c r="G428" i="48"/>
  <c r="G427" i="48"/>
  <c r="G426" i="48"/>
  <c r="G425" i="48"/>
  <c r="G424" i="48"/>
  <c r="G423" i="48"/>
  <c r="G422" i="48"/>
  <c r="G421" i="48"/>
  <c r="G420" i="48"/>
  <c r="G419" i="48"/>
  <c r="G418" i="48"/>
  <c r="G417" i="48"/>
  <c r="G416" i="48"/>
  <c r="G415" i="48"/>
  <c r="G414" i="48"/>
  <c r="G413" i="48"/>
  <c r="G412" i="48"/>
  <c r="G411" i="48"/>
  <c r="G410" i="48"/>
  <c r="G409" i="48"/>
  <c r="G408" i="48"/>
  <c r="G407" i="48"/>
  <c r="G406" i="48"/>
  <c r="G405" i="48"/>
  <c r="G404" i="48"/>
  <c r="G403" i="48"/>
  <c r="G402" i="48"/>
  <c r="G401" i="48"/>
  <c r="G400" i="48"/>
  <c r="G399" i="48"/>
  <c r="G398" i="48"/>
  <c r="G397" i="48"/>
  <c r="G396" i="48"/>
  <c r="G395" i="48"/>
  <c r="G394" i="48"/>
  <c r="G393" i="48"/>
  <c r="G392" i="48"/>
  <c r="G391" i="48"/>
  <c r="G390" i="48"/>
  <c r="G389" i="48"/>
  <c r="G388" i="48"/>
  <c r="G387" i="48"/>
  <c r="G386" i="48"/>
  <c r="G385" i="48"/>
  <c r="G384" i="48"/>
  <c r="G383" i="48"/>
  <c r="G382" i="48"/>
  <c r="G381" i="48"/>
  <c r="G380" i="48"/>
  <c r="G379" i="48"/>
  <c r="G378" i="48"/>
  <c r="G377" i="48"/>
  <c r="G376" i="48"/>
  <c r="G375" i="48"/>
  <c r="G374" i="48"/>
  <c r="G373" i="48"/>
  <c r="G372" i="48"/>
  <c r="G371" i="48"/>
  <c r="G370" i="48"/>
  <c r="G369" i="48"/>
  <c r="G368" i="48"/>
  <c r="G367" i="48"/>
  <c r="G366" i="48"/>
  <c r="G365" i="48"/>
  <c r="G364" i="48"/>
  <c r="G363" i="48"/>
  <c r="G362" i="48"/>
  <c r="G361" i="48"/>
  <c r="G360" i="48"/>
  <c r="G359" i="48"/>
  <c r="G358" i="48"/>
  <c r="G357" i="48"/>
  <c r="G356" i="48"/>
  <c r="G355" i="48"/>
  <c r="G354" i="48"/>
  <c r="G353" i="48"/>
  <c r="G352" i="48"/>
  <c r="G351" i="48"/>
  <c r="G350" i="48"/>
  <c r="G349" i="48"/>
  <c r="G348" i="48"/>
  <c r="G347" i="48"/>
  <c r="G346" i="48"/>
  <c r="G345" i="48"/>
  <c r="G344" i="48"/>
  <c r="G343" i="48"/>
  <c r="G342" i="48"/>
  <c r="G341" i="48"/>
  <c r="G340" i="48"/>
  <c r="G339" i="48"/>
  <c r="G338" i="48"/>
  <c r="G337" i="48"/>
  <c r="G336" i="48"/>
  <c r="G335" i="48"/>
  <c r="G334" i="48"/>
  <c r="G333" i="48"/>
  <c r="G332" i="48"/>
  <c r="G331" i="48"/>
  <c r="G330" i="48"/>
  <c r="G329" i="48"/>
  <c r="G328" i="48"/>
  <c r="G327" i="48"/>
  <c r="G326" i="48"/>
  <c r="G325" i="48"/>
  <c r="G324" i="48"/>
  <c r="G323" i="48"/>
  <c r="G322" i="48"/>
  <c r="G321" i="48"/>
  <c r="G320" i="48"/>
  <c r="G319" i="48"/>
  <c r="G318" i="48"/>
  <c r="G317" i="48"/>
  <c r="G316" i="48"/>
  <c r="G315" i="48"/>
  <c r="G314" i="48"/>
  <c r="G313" i="48"/>
  <c r="G312" i="48"/>
  <c r="G311" i="48"/>
  <c r="G310" i="48"/>
  <c r="G309" i="48"/>
  <c r="G308" i="48"/>
  <c r="G307" i="48"/>
  <c r="G306" i="48"/>
  <c r="G305" i="48"/>
  <c r="G304" i="48"/>
  <c r="G303" i="48"/>
  <c r="G302" i="48"/>
  <c r="G301" i="48"/>
  <c r="G300" i="48"/>
  <c r="G299" i="48"/>
  <c r="G298" i="48"/>
  <c r="G297" i="48"/>
  <c r="G296" i="48"/>
  <c r="G295" i="48"/>
  <c r="G294" i="48"/>
  <c r="G293" i="48"/>
  <c r="G292" i="48"/>
  <c r="G291" i="48"/>
  <c r="G290" i="48"/>
  <c r="G289" i="48"/>
  <c r="G288" i="48"/>
  <c r="G287" i="48"/>
  <c r="G286" i="48"/>
  <c r="G285" i="48"/>
  <c r="G284" i="48"/>
  <c r="G283" i="48"/>
  <c r="G282" i="48"/>
  <c r="G281" i="48"/>
  <c r="G280" i="48"/>
  <c r="G279" i="48"/>
  <c r="G278" i="48"/>
  <c r="G277" i="48"/>
  <c r="G276" i="48"/>
  <c r="G275" i="48"/>
  <c r="G274" i="48"/>
  <c r="G273" i="48"/>
  <c r="G272" i="48"/>
  <c r="G271" i="48"/>
  <c r="G270" i="48"/>
  <c r="G269" i="48"/>
  <c r="G268" i="48"/>
  <c r="G267" i="48"/>
  <c r="G266" i="48"/>
  <c r="G265" i="48"/>
  <c r="G264" i="48"/>
  <c r="G263" i="48"/>
  <c r="G262" i="48"/>
  <c r="G261" i="48"/>
  <c r="G260" i="48"/>
  <c r="G259" i="48"/>
  <c r="G258" i="48"/>
  <c r="G257" i="48"/>
  <c r="G256" i="48"/>
  <c r="G255" i="48"/>
  <c r="G254" i="48"/>
  <c r="G253" i="48"/>
  <c r="G252" i="48"/>
  <c r="G251" i="48"/>
  <c r="G250" i="48"/>
  <c r="G249" i="48"/>
  <c r="G248" i="48"/>
  <c r="G247" i="48"/>
  <c r="G246" i="48"/>
  <c r="G245" i="48"/>
  <c r="G244" i="48"/>
  <c r="G243" i="48"/>
  <c r="G242" i="48"/>
  <c r="G241" i="48"/>
  <c r="G240" i="48"/>
  <c r="G239" i="48"/>
  <c r="G238" i="48"/>
  <c r="G237" i="48"/>
  <c r="G236" i="48"/>
  <c r="G235" i="48"/>
  <c r="G234" i="48"/>
  <c r="G233" i="48"/>
  <c r="G232" i="48"/>
  <c r="G231" i="48"/>
  <c r="G230" i="48"/>
  <c r="G229" i="48"/>
  <c r="G228" i="48"/>
  <c r="G227" i="48"/>
  <c r="G226" i="48"/>
  <c r="G225" i="48"/>
  <c r="G224" i="48"/>
  <c r="G223" i="48"/>
  <c r="G222" i="48"/>
  <c r="G221" i="48"/>
  <c r="G220" i="48"/>
  <c r="G219" i="48"/>
  <c r="G218" i="48"/>
  <c r="G217" i="48"/>
  <c r="G216" i="48"/>
  <c r="G215" i="48"/>
  <c r="G214" i="48"/>
  <c r="G213" i="48"/>
  <c r="G212" i="48"/>
  <c r="G211" i="48"/>
  <c r="G210" i="48"/>
  <c r="G209" i="48"/>
  <c r="G208" i="48"/>
  <c r="G207" i="48"/>
  <c r="G206" i="48"/>
  <c r="G205" i="48"/>
  <c r="G204" i="48"/>
  <c r="G203" i="48"/>
  <c r="G202" i="48"/>
  <c r="G201" i="48"/>
  <c r="G200" i="48"/>
  <c r="G199" i="48"/>
  <c r="G198" i="48"/>
  <c r="G197" i="48"/>
  <c r="G196" i="48"/>
  <c r="G195" i="48"/>
  <c r="G194" i="48"/>
  <c r="G193" i="48"/>
  <c r="G192" i="48"/>
  <c r="G191" i="48"/>
  <c r="G190" i="48"/>
  <c r="G189" i="48"/>
  <c r="G188" i="48"/>
  <c r="G187" i="48"/>
  <c r="G186" i="48"/>
  <c r="G185" i="48"/>
  <c r="G184" i="48"/>
  <c r="G183" i="48"/>
  <c r="G182" i="48"/>
  <c r="G181" i="48"/>
  <c r="G180" i="48"/>
  <c r="G179" i="48"/>
  <c r="G178" i="48"/>
  <c r="G177" i="48"/>
  <c r="G176" i="48"/>
  <c r="G175" i="48"/>
  <c r="G174" i="48"/>
  <c r="G173" i="48"/>
  <c r="G172" i="48"/>
  <c r="G171" i="48"/>
  <c r="G170" i="48"/>
  <c r="G169" i="48"/>
  <c r="G168" i="48"/>
  <c r="G167" i="48"/>
  <c r="G166" i="48"/>
  <c r="G165" i="48"/>
  <c r="G164" i="48"/>
  <c r="G163" i="48"/>
  <c r="G162" i="48"/>
  <c r="G161" i="48"/>
  <c r="G160" i="48"/>
  <c r="G159" i="48"/>
  <c r="G158" i="48"/>
  <c r="G157" i="48"/>
  <c r="G156" i="48"/>
  <c r="G155" i="48"/>
  <c r="G154" i="48"/>
  <c r="G153" i="48"/>
  <c r="G152" i="48"/>
  <c r="G151" i="48"/>
  <c r="G150" i="48"/>
  <c r="G149" i="48"/>
  <c r="G148" i="48"/>
  <c r="G147" i="48"/>
  <c r="G146" i="48"/>
  <c r="G145" i="48"/>
  <c r="G144" i="48"/>
  <c r="G143" i="48"/>
  <c r="G142" i="48"/>
  <c r="G141" i="48"/>
  <c r="G140" i="48"/>
  <c r="G139" i="48"/>
  <c r="G138" i="48"/>
  <c r="G137" i="48"/>
  <c r="G136" i="48"/>
  <c r="G135" i="48"/>
  <c r="G134" i="48"/>
  <c r="G133" i="48"/>
  <c r="G132" i="48"/>
  <c r="G131" i="48"/>
  <c r="G130" i="48"/>
  <c r="G129" i="48"/>
  <c r="G128" i="48"/>
  <c r="G127" i="48"/>
  <c r="G126" i="48"/>
  <c r="G125" i="48"/>
  <c r="G124" i="48"/>
  <c r="G123" i="48"/>
  <c r="G122" i="48"/>
  <c r="G121" i="48"/>
  <c r="G120" i="48"/>
  <c r="G119" i="48"/>
  <c r="G118" i="48"/>
  <c r="G117" i="48"/>
  <c r="G116" i="48"/>
  <c r="G115" i="48"/>
  <c r="G114" i="48"/>
  <c r="G113" i="48"/>
  <c r="G112" i="48"/>
  <c r="G111" i="48"/>
  <c r="G110" i="48"/>
  <c r="G109" i="48"/>
  <c r="G108" i="48"/>
  <c r="G107" i="48"/>
  <c r="G106" i="48"/>
  <c r="G105" i="48"/>
  <c r="G104" i="48"/>
  <c r="G103" i="48"/>
  <c r="G102" i="48"/>
  <c r="G101" i="48"/>
  <c r="G100" i="48"/>
  <c r="G99" i="48"/>
  <c r="G98" i="48"/>
  <c r="G97" i="48"/>
  <c r="G96" i="48"/>
  <c r="G95" i="48"/>
  <c r="G94" i="48"/>
  <c r="G93" i="48"/>
  <c r="G92" i="48"/>
  <c r="G91" i="48"/>
  <c r="G90" i="48"/>
  <c r="G89" i="48"/>
  <c r="G88" i="48"/>
  <c r="G87" i="48"/>
  <c r="G86" i="48"/>
  <c r="G85" i="48"/>
  <c r="G84" i="48"/>
  <c r="G83" i="48"/>
  <c r="G82" i="48"/>
  <c r="G81" i="48"/>
  <c r="G80" i="48"/>
  <c r="G79" i="48"/>
  <c r="G78" i="48"/>
  <c r="G77" i="48"/>
  <c r="G76" i="48"/>
  <c r="G75" i="48"/>
  <c r="G74" i="48"/>
  <c r="G73" i="48"/>
  <c r="G72" i="48"/>
  <c r="G71" i="48"/>
  <c r="G70" i="48"/>
  <c r="G69" i="48"/>
  <c r="G68" i="48"/>
  <c r="G67" i="48"/>
  <c r="G66" i="48"/>
  <c r="G65" i="48"/>
  <c r="G64" i="48"/>
  <c r="G63" i="48"/>
  <c r="G62" i="48"/>
  <c r="G61" i="48"/>
  <c r="G60" i="48"/>
  <c r="G59" i="48"/>
  <c r="G58" i="48"/>
  <c r="G57" i="48"/>
  <c r="G56" i="48"/>
  <c r="G55" i="48"/>
  <c r="G54" i="48"/>
  <c r="G53" i="48"/>
  <c r="G52" i="48"/>
  <c r="G51" i="48"/>
  <c r="G50" i="48"/>
  <c r="G49" i="48"/>
  <c r="G48" i="48"/>
  <c r="G47" i="48"/>
  <c r="G46" i="48"/>
  <c r="G45" i="48"/>
  <c r="G44" i="48"/>
  <c r="G43" i="48"/>
  <c r="G42" i="48"/>
  <c r="G41" i="48"/>
  <c r="G40" i="48"/>
  <c r="G39" i="48"/>
  <c r="G38" i="48"/>
  <c r="G37" i="48"/>
  <c r="G36" i="48"/>
  <c r="G35" i="48"/>
  <c r="G34" i="48"/>
  <c r="G33" i="48"/>
  <c r="G32" i="48"/>
  <c r="G31" i="48"/>
  <c r="G30" i="48"/>
  <c r="G29" i="48"/>
  <c r="G28" i="48"/>
  <c r="G27" i="48"/>
  <c r="G26" i="48"/>
  <c r="G25" i="48"/>
  <c r="G24" i="48"/>
  <c r="G23" i="48"/>
  <c r="G22" i="48"/>
  <c r="G21" i="48"/>
  <c r="G20" i="48"/>
  <c r="G516" i="47"/>
  <c r="G515" i="47"/>
  <c r="G514" i="47"/>
  <c r="G513" i="47"/>
  <c r="G512" i="47"/>
  <c r="G511" i="47"/>
  <c r="G510" i="47"/>
  <c r="G509" i="47"/>
  <c r="G508" i="47"/>
  <c r="G507" i="47"/>
  <c r="G506" i="47"/>
  <c r="G505" i="47"/>
  <c r="G504" i="47"/>
  <c r="G503" i="47"/>
  <c r="G502" i="47"/>
  <c r="G501" i="47"/>
  <c r="G500" i="47"/>
  <c r="G499" i="47"/>
  <c r="G498" i="47"/>
  <c r="G497" i="47"/>
  <c r="G496" i="47"/>
  <c r="G495" i="47"/>
  <c r="G494" i="47"/>
  <c r="G493" i="47"/>
  <c r="G492" i="47"/>
  <c r="G491" i="47"/>
  <c r="G490" i="47"/>
  <c r="G489" i="47"/>
  <c r="G488" i="47"/>
  <c r="G487" i="47"/>
  <c r="G486" i="47"/>
  <c r="G485" i="47"/>
  <c r="G484" i="47"/>
  <c r="G483" i="47"/>
  <c r="G482" i="47"/>
  <c r="G481" i="47"/>
  <c r="G480" i="47"/>
  <c r="G479" i="47"/>
  <c r="G478" i="47"/>
  <c r="G477" i="47"/>
  <c r="G476" i="47"/>
  <c r="G475" i="47"/>
  <c r="G474" i="47"/>
  <c r="G473" i="47"/>
  <c r="G472" i="47"/>
  <c r="G471" i="47"/>
  <c r="G470" i="47"/>
  <c r="G469" i="47"/>
  <c r="G468" i="47"/>
  <c r="G467" i="47"/>
  <c r="G466" i="47"/>
  <c r="G465" i="47"/>
  <c r="G464" i="47"/>
  <c r="G463" i="47"/>
  <c r="G462" i="47"/>
  <c r="G461" i="47"/>
  <c r="G460" i="47"/>
  <c r="G459" i="47"/>
  <c r="G458" i="47"/>
  <c r="G457" i="47"/>
  <c r="G456" i="47"/>
  <c r="G455" i="47"/>
  <c r="G454" i="47"/>
  <c r="G453" i="47"/>
  <c r="G452" i="47"/>
  <c r="G451" i="47"/>
  <c r="G450" i="47"/>
  <c r="G449" i="47"/>
  <c r="G448" i="47"/>
  <c r="G447" i="47"/>
  <c r="G446" i="47"/>
  <c r="G445" i="47"/>
  <c r="G444" i="47"/>
  <c r="G443" i="47"/>
  <c r="G442" i="47"/>
  <c r="G441" i="47"/>
  <c r="G440" i="47"/>
  <c r="G439" i="47"/>
  <c r="G438" i="47"/>
  <c r="G437" i="47"/>
  <c r="G436" i="47"/>
  <c r="G435" i="47"/>
  <c r="G434" i="47"/>
  <c r="G433" i="47"/>
  <c r="G432" i="47"/>
  <c r="G431" i="47"/>
  <c r="G430" i="47"/>
  <c r="G429" i="47"/>
  <c r="G428" i="47"/>
  <c r="G427" i="47"/>
  <c r="G426" i="47"/>
  <c r="G425" i="47"/>
  <c r="G424" i="47"/>
  <c r="G423" i="47"/>
  <c r="G422" i="47"/>
  <c r="G421" i="47"/>
  <c r="G420" i="47"/>
  <c r="G419" i="47"/>
  <c r="G418" i="47"/>
  <c r="G417" i="47"/>
  <c r="G416" i="47"/>
  <c r="G415" i="47"/>
  <c r="G414" i="47"/>
  <c r="G413" i="47"/>
  <c r="G412" i="47"/>
  <c r="G411" i="47"/>
  <c r="G410" i="47"/>
  <c r="G409" i="47"/>
  <c r="G408" i="47"/>
  <c r="G407" i="47"/>
  <c r="G406" i="47"/>
  <c r="G405" i="47"/>
  <c r="G404" i="47"/>
  <c r="G403" i="47"/>
  <c r="G402" i="47"/>
  <c r="G401" i="47"/>
  <c r="G400" i="47"/>
  <c r="G399" i="47"/>
  <c r="G398" i="47"/>
  <c r="G397" i="47"/>
  <c r="G396" i="47"/>
  <c r="G395" i="47"/>
  <c r="G394" i="47"/>
  <c r="G393" i="47"/>
  <c r="G392" i="47"/>
  <c r="G391" i="47"/>
  <c r="G390" i="47"/>
  <c r="G389" i="47"/>
  <c r="G388" i="47"/>
  <c r="G387" i="47"/>
  <c r="G386" i="47"/>
  <c r="G385" i="47"/>
  <c r="G384" i="47"/>
  <c r="G383" i="47"/>
  <c r="G382" i="47"/>
  <c r="G381" i="47"/>
  <c r="G380" i="47"/>
  <c r="G379" i="47"/>
  <c r="G378" i="47"/>
  <c r="G377" i="47"/>
  <c r="G376" i="47"/>
  <c r="G375" i="47"/>
  <c r="G374" i="47"/>
  <c r="G373" i="47"/>
  <c r="G372" i="47"/>
  <c r="G371" i="47"/>
  <c r="G370" i="47"/>
  <c r="G369" i="47"/>
  <c r="G368" i="47"/>
  <c r="G367" i="47"/>
  <c r="G366" i="47"/>
  <c r="G365" i="47"/>
  <c r="G364" i="47"/>
  <c r="G363" i="47"/>
  <c r="G362" i="47"/>
  <c r="G361" i="47"/>
  <c r="G360" i="47"/>
  <c r="G359" i="47"/>
  <c r="G358" i="47"/>
  <c r="G357" i="47"/>
  <c r="G356" i="47"/>
  <c r="G355" i="47"/>
  <c r="G354" i="47"/>
  <c r="G353" i="47"/>
  <c r="G352" i="47"/>
  <c r="G351" i="47"/>
  <c r="G350" i="47"/>
  <c r="G349" i="47"/>
  <c r="G348" i="47"/>
  <c r="G347" i="47"/>
  <c r="G346" i="47"/>
  <c r="G345" i="47"/>
  <c r="G344" i="47"/>
  <c r="G343" i="47"/>
  <c r="G342" i="47"/>
  <c r="G341" i="47"/>
  <c r="G340" i="47"/>
  <c r="G339" i="47"/>
  <c r="G338" i="47"/>
  <c r="G337" i="47"/>
  <c r="G336" i="47"/>
  <c r="G335" i="47"/>
  <c r="G334" i="47"/>
  <c r="G333" i="47"/>
  <c r="G332" i="47"/>
  <c r="G331" i="47"/>
  <c r="G330" i="47"/>
  <c r="G329" i="47"/>
  <c r="G328" i="47"/>
  <c r="G327" i="47"/>
  <c r="G326" i="47"/>
  <c r="G325" i="47"/>
  <c r="G324" i="47"/>
  <c r="G323" i="47"/>
  <c r="G322" i="47"/>
  <c r="G321" i="47"/>
  <c r="G320" i="47"/>
  <c r="G319" i="47"/>
  <c r="G318" i="47"/>
  <c r="G317" i="47"/>
  <c r="G316" i="47"/>
  <c r="G315" i="47"/>
  <c r="G314" i="47"/>
  <c r="G313" i="47"/>
  <c r="G312" i="47"/>
  <c r="G311" i="47"/>
  <c r="G310" i="47"/>
  <c r="G309" i="47"/>
  <c r="G308" i="47"/>
  <c r="G307" i="47"/>
  <c r="G306" i="47"/>
  <c r="G305" i="47"/>
  <c r="G304" i="47"/>
  <c r="G303" i="47"/>
  <c r="G302" i="47"/>
  <c r="G301" i="47"/>
  <c r="G300" i="47"/>
  <c r="G299" i="47"/>
  <c r="G298" i="47"/>
  <c r="G297" i="47"/>
  <c r="G296" i="47"/>
  <c r="G295" i="47"/>
  <c r="G294" i="47"/>
  <c r="G293" i="47"/>
  <c r="G292" i="47"/>
  <c r="G291" i="47"/>
  <c r="G290" i="47"/>
  <c r="G289" i="47"/>
  <c r="G288" i="47"/>
  <c r="G287" i="47"/>
  <c r="G286" i="47"/>
  <c r="G285" i="47"/>
  <c r="G284" i="47"/>
  <c r="G283" i="47"/>
  <c r="G282" i="47"/>
  <c r="G281" i="47"/>
  <c r="G280" i="47"/>
  <c r="G279" i="47"/>
  <c r="G278" i="47"/>
  <c r="G277" i="47"/>
  <c r="G276" i="47"/>
  <c r="G275" i="47"/>
  <c r="G274" i="47"/>
  <c r="G273" i="47"/>
  <c r="G272" i="47"/>
  <c r="G271" i="47"/>
  <c r="G270" i="47"/>
  <c r="G269" i="47"/>
  <c r="G268" i="47"/>
  <c r="G267" i="47"/>
  <c r="G266" i="47"/>
  <c r="G265" i="47"/>
  <c r="G264" i="47"/>
  <c r="G263" i="47"/>
  <c r="G262" i="47"/>
  <c r="G261" i="47"/>
  <c r="G260" i="47"/>
  <c r="G259" i="47"/>
  <c r="G258" i="47"/>
  <c r="G257" i="47"/>
  <c r="G256" i="47"/>
  <c r="G255" i="47"/>
  <c r="G254" i="47"/>
  <c r="G253" i="47"/>
  <c r="G252" i="47"/>
  <c r="G251" i="47"/>
  <c r="G250" i="47"/>
  <c r="G249" i="47"/>
  <c r="G248" i="47"/>
  <c r="G247" i="47"/>
  <c r="G246" i="47"/>
  <c r="G245" i="47"/>
  <c r="G244" i="47"/>
  <c r="G243" i="47"/>
  <c r="G242" i="47"/>
  <c r="G241" i="47"/>
  <c r="G240" i="47"/>
  <c r="G239" i="47"/>
  <c r="G238" i="47"/>
  <c r="G237" i="47"/>
  <c r="G236" i="47"/>
  <c r="G235" i="47"/>
  <c r="G234" i="47"/>
  <c r="G233" i="47"/>
  <c r="G232" i="47"/>
  <c r="G231" i="47"/>
  <c r="G230" i="47"/>
  <c r="G229" i="47"/>
  <c r="G228" i="47"/>
  <c r="G227" i="47"/>
  <c r="G226" i="47"/>
  <c r="G225" i="47"/>
  <c r="G224" i="47"/>
  <c r="G223" i="47"/>
  <c r="G222" i="47"/>
  <c r="G221" i="47"/>
  <c r="G220" i="47"/>
  <c r="G219" i="47"/>
  <c r="G218" i="47"/>
  <c r="G217" i="47"/>
  <c r="G216" i="47"/>
  <c r="G215" i="47"/>
  <c r="G214" i="47"/>
  <c r="G213" i="47"/>
  <c r="G212" i="47"/>
  <c r="G211" i="47"/>
  <c r="G210" i="47"/>
  <c r="G209" i="47"/>
  <c r="G208" i="47"/>
  <c r="G207" i="47"/>
  <c r="G206" i="47"/>
  <c r="G205" i="47"/>
  <c r="G204" i="47"/>
  <c r="G203" i="47"/>
  <c r="G202" i="47"/>
  <c r="G201" i="47"/>
  <c r="G200" i="47"/>
  <c r="G199" i="47"/>
  <c r="G198" i="47"/>
  <c r="G197" i="47"/>
  <c r="G196" i="47"/>
  <c r="G195" i="47"/>
  <c r="G194" i="47"/>
  <c r="G193" i="47"/>
  <c r="G192" i="47"/>
  <c r="G191" i="47"/>
  <c r="G190" i="47"/>
  <c r="G189" i="47"/>
  <c r="G188" i="47"/>
  <c r="G187" i="47"/>
  <c r="G186" i="47"/>
  <c r="G185" i="47"/>
  <c r="G184" i="47"/>
  <c r="G183" i="47"/>
  <c r="G182" i="47"/>
  <c r="G181" i="47"/>
  <c r="G180" i="47"/>
  <c r="G179" i="47"/>
  <c r="G178" i="47"/>
  <c r="G177" i="47"/>
  <c r="G176" i="47"/>
  <c r="G175" i="47"/>
  <c r="G174" i="47"/>
  <c r="G173" i="47"/>
  <c r="G172" i="47"/>
  <c r="G171" i="47"/>
  <c r="G170" i="47"/>
  <c r="G169" i="47"/>
  <c r="G168" i="47"/>
  <c r="G167" i="47"/>
  <c r="G166" i="47"/>
  <c r="G165" i="47"/>
  <c r="G164" i="47"/>
  <c r="G163" i="47"/>
  <c r="G162" i="47"/>
  <c r="G161" i="47"/>
  <c r="G160" i="47"/>
  <c r="G159" i="47"/>
  <c r="G158" i="47"/>
  <c r="G157" i="47"/>
  <c r="G156" i="47"/>
  <c r="G155" i="47"/>
  <c r="G154" i="47"/>
  <c r="G153" i="47"/>
  <c r="G152" i="47"/>
  <c r="G151" i="47"/>
  <c r="G150" i="47"/>
  <c r="G149" i="47"/>
  <c r="G148" i="47"/>
  <c r="G147" i="47"/>
  <c r="G146" i="47"/>
  <c r="G145" i="47"/>
  <c r="G144" i="47"/>
  <c r="G143" i="47"/>
  <c r="G142" i="47"/>
  <c r="G141" i="47"/>
  <c r="G140" i="47"/>
  <c r="G139" i="47"/>
  <c r="G138" i="47"/>
  <c r="G137" i="47"/>
  <c r="G136" i="47"/>
  <c r="G135" i="47"/>
  <c r="G134" i="47"/>
  <c r="G133" i="47"/>
  <c r="G132" i="47"/>
  <c r="G131" i="47"/>
  <c r="G130" i="47"/>
  <c r="G129" i="47"/>
  <c r="G128" i="47"/>
  <c r="G127" i="47"/>
  <c r="G126" i="47"/>
  <c r="G125" i="47"/>
  <c r="G124" i="47"/>
  <c r="G123" i="47"/>
  <c r="G122" i="47"/>
  <c r="G121" i="47"/>
  <c r="G120" i="47"/>
  <c r="G119" i="47"/>
  <c r="G118" i="47"/>
  <c r="G117" i="47"/>
  <c r="G116" i="47"/>
  <c r="G115" i="47"/>
  <c r="G114" i="47"/>
  <c r="G113" i="47"/>
  <c r="G112" i="47"/>
  <c r="G111" i="47"/>
  <c r="G110" i="47"/>
  <c r="G109" i="47"/>
  <c r="G108" i="47"/>
  <c r="G107" i="47"/>
  <c r="G106" i="47"/>
  <c r="G105" i="47"/>
  <c r="G104" i="47"/>
  <c r="G103" i="47"/>
  <c r="G102" i="47"/>
  <c r="G101" i="47"/>
  <c r="G100" i="47"/>
  <c r="G99" i="47"/>
  <c r="G98" i="47"/>
  <c r="G97" i="47"/>
  <c r="G96" i="47"/>
  <c r="G95" i="47"/>
  <c r="G94" i="47"/>
  <c r="G93" i="47"/>
  <c r="G92" i="47"/>
  <c r="G91" i="47"/>
  <c r="G90" i="47"/>
  <c r="G89" i="47"/>
  <c r="G88" i="47"/>
  <c r="G87" i="47"/>
  <c r="G86" i="47"/>
  <c r="G85" i="47"/>
  <c r="G84" i="47"/>
  <c r="G83" i="47"/>
  <c r="G82" i="47"/>
  <c r="G81" i="47"/>
  <c r="G80" i="47"/>
  <c r="G79" i="47"/>
  <c r="G78" i="47"/>
  <c r="G77" i="47"/>
  <c r="G76" i="47"/>
  <c r="G75" i="47"/>
  <c r="G74" i="47"/>
  <c r="G73" i="47"/>
  <c r="G72" i="47"/>
  <c r="G71" i="47"/>
  <c r="G70" i="47"/>
  <c r="G69" i="47"/>
  <c r="G68" i="47"/>
  <c r="G67" i="47"/>
  <c r="G66" i="47"/>
  <c r="G65" i="47"/>
  <c r="G64" i="47"/>
  <c r="G63" i="47"/>
  <c r="G62" i="47"/>
  <c r="G61" i="47"/>
  <c r="G60" i="47"/>
  <c r="G59" i="47"/>
  <c r="G58" i="47"/>
  <c r="G57" i="47"/>
  <c r="G56" i="47"/>
  <c r="G55" i="47"/>
  <c r="G54" i="47"/>
  <c r="G53" i="47"/>
  <c r="G52" i="47"/>
  <c r="G51" i="47"/>
  <c r="G50" i="47"/>
  <c r="G49" i="47"/>
  <c r="G48" i="47"/>
  <c r="G47" i="47"/>
  <c r="G46" i="47"/>
  <c r="G45" i="47"/>
  <c r="G44" i="47"/>
  <c r="G43" i="47"/>
  <c r="G42" i="47"/>
  <c r="G41" i="47"/>
  <c r="G40" i="47"/>
  <c r="G39" i="47"/>
  <c r="G38" i="47"/>
  <c r="G37" i="47"/>
  <c r="G36" i="47"/>
  <c r="G35" i="47"/>
  <c r="G34" i="47"/>
  <c r="G33" i="47"/>
  <c r="G32" i="47"/>
  <c r="G31" i="47"/>
  <c r="G30" i="47"/>
  <c r="G29" i="47"/>
  <c r="G28" i="47"/>
  <c r="G27" i="47"/>
  <c r="G26" i="47"/>
  <c r="G25" i="47"/>
  <c r="G24" i="47"/>
  <c r="G23" i="47"/>
  <c r="G22" i="47"/>
  <c r="G21" i="47"/>
  <c r="G20" i="47"/>
  <c r="G516" i="46"/>
  <c r="G515" i="46"/>
  <c r="G514" i="46"/>
  <c r="G513" i="46"/>
  <c r="G512" i="46"/>
  <c r="G511" i="46"/>
  <c r="G510" i="46"/>
  <c r="G509" i="46"/>
  <c r="G508" i="46"/>
  <c r="G507" i="46"/>
  <c r="G506" i="46"/>
  <c r="G505" i="46"/>
  <c r="G504" i="46"/>
  <c r="G503" i="46"/>
  <c r="G502" i="46"/>
  <c r="G501" i="46"/>
  <c r="G500" i="46"/>
  <c r="G499" i="46"/>
  <c r="G498" i="46"/>
  <c r="G497" i="46"/>
  <c r="G496" i="46"/>
  <c r="G495" i="46"/>
  <c r="G494" i="46"/>
  <c r="G493" i="46"/>
  <c r="G492" i="46"/>
  <c r="G491" i="46"/>
  <c r="G490" i="46"/>
  <c r="G489" i="46"/>
  <c r="G488" i="46"/>
  <c r="G487" i="46"/>
  <c r="G486" i="46"/>
  <c r="G485" i="46"/>
  <c r="G484" i="46"/>
  <c r="G483" i="46"/>
  <c r="G482" i="46"/>
  <c r="G481" i="46"/>
  <c r="G480" i="46"/>
  <c r="G479" i="46"/>
  <c r="G478" i="46"/>
  <c r="G477" i="46"/>
  <c r="G476" i="46"/>
  <c r="G475" i="46"/>
  <c r="G474" i="46"/>
  <c r="G473" i="46"/>
  <c r="G472" i="46"/>
  <c r="G471" i="46"/>
  <c r="G470" i="46"/>
  <c r="G469" i="46"/>
  <c r="G468" i="46"/>
  <c r="G467" i="46"/>
  <c r="G466" i="46"/>
  <c r="G465" i="46"/>
  <c r="G464" i="46"/>
  <c r="G463" i="46"/>
  <c r="G462" i="46"/>
  <c r="G461" i="46"/>
  <c r="G460" i="46"/>
  <c r="G459" i="46"/>
  <c r="G458" i="46"/>
  <c r="G457" i="46"/>
  <c r="G456" i="46"/>
  <c r="G455" i="46"/>
  <c r="G454" i="46"/>
  <c r="G453" i="46"/>
  <c r="G452" i="46"/>
  <c r="G451" i="46"/>
  <c r="G450" i="46"/>
  <c r="G449" i="46"/>
  <c r="G448" i="46"/>
  <c r="G447" i="46"/>
  <c r="G446" i="46"/>
  <c r="G445" i="46"/>
  <c r="G444" i="46"/>
  <c r="G443" i="46"/>
  <c r="G442" i="46"/>
  <c r="G441" i="46"/>
  <c r="G440" i="46"/>
  <c r="G439" i="46"/>
  <c r="G438" i="46"/>
  <c r="G437" i="46"/>
  <c r="G436" i="46"/>
  <c r="G435" i="46"/>
  <c r="G434" i="46"/>
  <c r="G433" i="46"/>
  <c r="G432" i="46"/>
  <c r="G431" i="46"/>
  <c r="G430" i="46"/>
  <c r="G429" i="46"/>
  <c r="G428" i="46"/>
  <c r="G427" i="46"/>
  <c r="G426" i="46"/>
  <c r="G425" i="46"/>
  <c r="G424" i="46"/>
  <c r="G423" i="46"/>
  <c r="G422" i="46"/>
  <c r="G421" i="46"/>
  <c r="G420" i="46"/>
  <c r="G419" i="46"/>
  <c r="G418" i="46"/>
  <c r="G417" i="46"/>
  <c r="G416" i="46"/>
  <c r="G415" i="46"/>
  <c r="G414" i="46"/>
  <c r="G413" i="46"/>
  <c r="G412" i="46"/>
  <c r="G411" i="46"/>
  <c r="G410" i="46"/>
  <c r="G409" i="46"/>
  <c r="G408" i="46"/>
  <c r="G407" i="46"/>
  <c r="G406" i="46"/>
  <c r="G405" i="46"/>
  <c r="G404" i="46"/>
  <c r="G403" i="46"/>
  <c r="G402" i="46"/>
  <c r="G401" i="46"/>
  <c r="G400" i="46"/>
  <c r="G399" i="46"/>
  <c r="G398" i="46"/>
  <c r="G397" i="46"/>
  <c r="G396" i="46"/>
  <c r="G395" i="46"/>
  <c r="G394" i="46"/>
  <c r="G393" i="46"/>
  <c r="G392" i="46"/>
  <c r="G391" i="46"/>
  <c r="G390" i="46"/>
  <c r="G389" i="46"/>
  <c r="G388" i="46"/>
  <c r="G387" i="46"/>
  <c r="G386" i="46"/>
  <c r="G385" i="46"/>
  <c r="G384" i="46"/>
  <c r="G383" i="46"/>
  <c r="G382" i="46"/>
  <c r="G381" i="46"/>
  <c r="G380" i="46"/>
  <c r="G379" i="46"/>
  <c r="G378" i="46"/>
  <c r="G377" i="46"/>
  <c r="G376" i="46"/>
  <c r="G375" i="46"/>
  <c r="G374" i="46"/>
  <c r="G373" i="46"/>
  <c r="G372" i="46"/>
  <c r="G371" i="46"/>
  <c r="G370" i="46"/>
  <c r="G369" i="46"/>
  <c r="G368" i="46"/>
  <c r="G367" i="46"/>
  <c r="G366" i="46"/>
  <c r="G365" i="46"/>
  <c r="G364" i="46"/>
  <c r="G363" i="46"/>
  <c r="G362" i="46"/>
  <c r="G361" i="46"/>
  <c r="G360" i="46"/>
  <c r="G359" i="46"/>
  <c r="G358" i="46"/>
  <c r="G357" i="46"/>
  <c r="G356" i="46"/>
  <c r="G355" i="46"/>
  <c r="G354" i="46"/>
  <c r="G353" i="46"/>
  <c r="G352" i="46"/>
  <c r="G351" i="46"/>
  <c r="G350" i="46"/>
  <c r="G349" i="46"/>
  <c r="G348" i="46"/>
  <c r="G347" i="46"/>
  <c r="G346" i="46"/>
  <c r="G345" i="46"/>
  <c r="G344" i="46"/>
  <c r="G343" i="46"/>
  <c r="G342" i="46"/>
  <c r="G341" i="46"/>
  <c r="G340" i="46"/>
  <c r="G339" i="46"/>
  <c r="G338" i="46"/>
  <c r="G337" i="46"/>
  <c r="G336" i="46"/>
  <c r="G335" i="46"/>
  <c r="G334" i="46"/>
  <c r="G333" i="46"/>
  <c r="G332" i="46"/>
  <c r="G331" i="46"/>
  <c r="G330" i="46"/>
  <c r="G329" i="46"/>
  <c r="G328" i="46"/>
  <c r="G327" i="46"/>
  <c r="G326" i="46"/>
  <c r="G325" i="46"/>
  <c r="G324" i="46"/>
  <c r="G323" i="46"/>
  <c r="G322" i="46"/>
  <c r="G321" i="46"/>
  <c r="G320" i="46"/>
  <c r="G319" i="46"/>
  <c r="G318" i="46"/>
  <c r="G317" i="46"/>
  <c r="G316" i="46"/>
  <c r="G315" i="46"/>
  <c r="G314" i="46"/>
  <c r="G313" i="46"/>
  <c r="G312" i="46"/>
  <c r="G311" i="46"/>
  <c r="G310" i="46"/>
  <c r="G309" i="46"/>
  <c r="G308" i="46"/>
  <c r="G307" i="46"/>
  <c r="G306" i="46"/>
  <c r="G305" i="46"/>
  <c r="G304" i="46"/>
  <c r="G303" i="46"/>
  <c r="G302" i="46"/>
  <c r="G301" i="46"/>
  <c r="G300" i="46"/>
  <c r="G299" i="46"/>
  <c r="G298" i="46"/>
  <c r="G297" i="46"/>
  <c r="G296" i="46"/>
  <c r="G295" i="46"/>
  <c r="G294" i="46"/>
  <c r="G293" i="46"/>
  <c r="G292" i="46"/>
  <c r="G291" i="46"/>
  <c r="G290" i="46"/>
  <c r="G289" i="46"/>
  <c r="G288" i="46"/>
  <c r="G287" i="46"/>
  <c r="G286" i="46"/>
  <c r="G285" i="46"/>
  <c r="G284" i="46"/>
  <c r="G283" i="46"/>
  <c r="G282" i="46"/>
  <c r="G281" i="46"/>
  <c r="G280" i="46"/>
  <c r="G279" i="46"/>
  <c r="G278" i="46"/>
  <c r="G277" i="46"/>
  <c r="G276" i="46"/>
  <c r="G275" i="46"/>
  <c r="G274" i="46"/>
  <c r="G273" i="46"/>
  <c r="G272" i="46"/>
  <c r="G271" i="46"/>
  <c r="G270" i="46"/>
  <c r="G269" i="46"/>
  <c r="G268" i="46"/>
  <c r="G267" i="46"/>
  <c r="G266" i="46"/>
  <c r="G265" i="46"/>
  <c r="G264" i="46"/>
  <c r="G263" i="46"/>
  <c r="G262" i="46"/>
  <c r="G261" i="46"/>
  <c r="G260" i="46"/>
  <c r="G259" i="46"/>
  <c r="G258" i="46"/>
  <c r="G257" i="46"/>
  <c r="G256" i="46"/>
  <c r="G255" i="46"/>
  <c r="G254" i="46"/>
  <c r="G253" i="46"/>
  <c r="G252" i="46"/>
  <c r="G251" i="46"/>
  <c r="G250" i="46"/>
  <c r="G249" i="46"/>
  <c r="G248" i="46"/>
  <c r="G247" i="46"/>
  <c r="G246" i="46"/>
  <c r="G245" i="46"/>
  <c r="G244" i="46"/>
  <c r="G243" i="46"/>
  <c r="G242" i="46"/>
  <c r="G241" i="46"/>
  <c r="G240" i="46"/>
  <c r="G239" i="46"/>
  <c r="G238" i="46"/>
  <c r="G237" i="46"/>
  <c r="G236" i="46"/>
  <c r="G235" i="46"/>
  <c r="G234" i="46"/>
  <c r="G233" i="46"/>
  <c r="G232" i="46"/>
  <c r="G231" i="46"/>
  <c r="G230" i="46"/>
  <c r="G229" i="46"/>
  <c r="G228" i="46"/>
  <c r="G227" i="46"/>
  <c r="G226" i="46"/>
  <c r="G225" i="46"/>
  <c r="G224" i="46"/>
  <c r="G223" i="46"/>
  <c r="G222" i="46"/>
  <c r="G221" i="46"/>
  <c r="G220" i="46"/>
  <c r="G219" i="46"/>
  <c r="G218" i="46"/>
  <c r="G217" i="46"/>
  <c r="G216" i="46"/>
  <c r="G215" i="46"/>
  <c r="G214" i="46"/>
  <c r="G213" i="46"/>
  <c r="G212" i="46"/>
  <c r="G211" i="46"/>
  <c r="G210" i="46"/>
  <c r="G209" i="46"/>
  <c r="G208" i="46"/>
  <c r="G207" i="46"/>
  <c r="G206" i="46"/>
  <c r="G205" i="46"/>
  <c r="G204" i="46"/>
  <c r="G203" i="46"/>
  <c r="G202" i="46"/>
  <c r="G201" i="46"/>
  <c r="G200" i="46"/>
  <c r="G199" i="46"/>
  <c r="G198" i="46"/>
  <c r="G197" i="46"/>
  <c r="G196" i="46"/>
  <c r="G195" i="46"/>
  <c r="G194" i="46"/>
  <c r="G193" i="46"/>
  <c r="G192" i="46"/>
  <c r="G191" i="46"/>
  <c r="G190" i="46"/>
  <c r="G189" i="46"/>
  <c r="G188" i="46"/>
  <c r="G187" i="46"/>
  <c r="G186" i="46"/>
  <c r="G185" i="46"/>
  <c r="G184" i="46"/>
  <c r="G183" i="46"/>
  <c r="G182" i="46"/>
  <c r="G181" i="46"/>
  <c r="G180" i="46"/>
  <c r="G179" i="46"/>
  <c r="G178" i="46"/>
  <c r="G177" i="46"/>
  <c r="G176" i="46"/>
  <c r="G175" i="46"/>
  <c r="G174" i="46"/>
  <c r="G173" i="46"/>
  <c r="G172" i="46"/>
  <c r="G171" i="46"/>
  <c r="G170" i="46"/>
  <c r="G169" i="46"/>
  <c r="G168" i="46"/>
  <c r="G167" i="46"/>
  <c r="G166" i="46"/>
  <c r="G165" i="46"/>
  <c r="G164" i="46"/>
  <c r="G163" i="46"/>
  <c r="G162" i="46"/>
  <c r="G161" i="46"/>
  <c r="G160" i="46"/>
  <c r="G159" i="46"/>
  <c r="G158" i="46"/>
  <c r="G157" i="46"/>
  <c r="G156" i="46"/>
  <c r="G155" i="46"/>
  <c r="G154" i="46"/>
  <c r="G153" i="46"/>
  <c r="G152" i="46"/>
  <c r="G151" i="46"/>
  <c r="G150" i="46"/>
  <c r="G149" i="46"/>
  <c r="G148" i="46"/>
  <c r="G147" i="46"/>
  <c r="G146" i="46"/>
  <c r="G145" i="46"/>
  <c r="G144" i="46"/>
  <c r="G143" i="46"/>
  <c r="G142" i="46"/>
  <c r="G141" i="46"/>
  <c r="G140" i="46"/>
  <c r="G139" i="46"/>
  <c r="G138" i="46"/>
  <c r="G137" i="46"/>
  <c r="G136" i="46"/>
  <c r="G135" i="46"/>
  <c r="G134" i="46"/>
  <c r="G133" i="46"/>
  <c r="G132" i="46"/>
  <c r="G131" i="46"/>
  <c r="G130" i="46"/>
  <c r="G129" i="46"/>
  <c r="G128" i="46"/>
  <c r="G127" i="46"/>
  <c r="G126" i="46"/>
  <c r="G125" i="46"/>
  <c r="G124" i="46"/>
  <c r="G123" i="46"/>
  <c r="G122" i="46"/>
  <c r="G121" i="46"/>
  <c r="G120" i="46"/>
  <c r="G119" i="46"/>
  <c r="G118" i="46"/>
  <c r="G117" i="46"/>
  <c r="G116" i="46"/>
  <c r="G115" i="46"/>
  <c r="G114" i="46"/>
  <c r="G113" i="46"/>
  <c r="G112" i="46"/>
  <c r="G111" i="46"/>
  <c r="G110" i="46"/>
  <c r="G109" i="46"/>
  <c r="G108" i="46"/>
  <c r="G107" i="46"/>
  <c r="G106" i="46"/>
  <c r="G105" i="46"/>
  <c r="G104" i="46"/>
  <c r="G103" i="46"/>
  <c r="G102" i="46"/>
  <c r="G101" i="46"/>
  <c r="G100" i="46"/>
  <c r="G99" i="46"/>
  <c r="G98" i="46"/>
  <c r="G97" i="46"/>
  <c r="G96" i="46"/>
  <c r="G95" i="46"/>
  <c r="G94" i="46"/>
  <c r="G93" i="46"/>
  <c r="G92" i="46"/>
  <c r="G91" i="46"/>
  <c r="G90" i="46"/>
  <c r="G89" i="46"/>
  <c r="G88" i="46"/>
  <c r="G87" i="46"/>
  <c r="G86" i="46"/>
  <c r="G85" i="46"/>
  <c r="G84" i="46"/>
  <c r="G83" i="46"/>
  <c r="G82" i="46"/>
  <c r="G81" i="46"/>
  <c r="G80" i="46"/>
  <c r="G79" i="46"/>
  <c r="G78" i="46"/>
  <c r="G77" i="46"/>
  <c r="G76" i="46"/>
  <c r="G75" i="46"/>
  <c r="G74" i="46"/>
  <c r="G73" i="46"/>
  <c r="G72" i="46"/>
  <c r="G71" i="46"/>
  <c r="G70" i="46"/>
  <c r="G69" i="46"/>
  <c r="G68" i="46"/>
  <c r="G67" i="46"/>
  <c r="G66" i="46"/>
  <c r="G65" i="46"/>
  <c r="G64" i="46"/>
  <c r="G63" i="46"/>
  <c r="G62" i="46"/>
  <c r="G61" i="46"/>
  <c r="G60" i="46"/>
  <c r="G59" i="46"/>
  <c r="G58" i="46"/>
  <c r="G57" i="46"/>
  <c r="G56" i="46"/>
  <c r="G55" i="46"/>
  <c r="G54" i="46"/>
  <c r="G53" i="46"/>
  <c r="G52" i="46"/>
  <c r="G51" i="46"/>
  <c r="G50" i="46"/>
  <c r="G49" i="46"/>
  <c r="G48" i="46"/>
  <c r="G47" i="46"/>
  <c r="G46" i="46"/>
  <c r="G45" i="46"/>
  <c r="G44" i="46"/>
  <c r="G43" i="46"/>
  <c r="G42" i="46"/>
  <c r="G41" i="46"/>
  <c r="G40" i="46"/>
  <c r="G39" i="46"/>
  <c r="G38" i="46"/>
  <c r="G37" i="46"/>
  <c r="G36" i="46"/>
  <c r="G35" i="46"/>
  <c r="G34" i="46"/>
  <c r="G33" i="46"/>
  <c r="G32" i="46"/>
  <c r="G31" i="46"/>
  <c r="G30" i="46"/>
  <c r="G29" i="46"/>
  <c r="G28" i="46"/>
  <c r="G27" i="46"/>
  <c r="G26" i="46"/>
  <c r="G25" i="46"/>
  <c r="G24" i="46"/>
  <c r="G23" i="46"/>
  <c r="G22" i="46"/>
  <c r="G21" i="46"/>
  <c r="G20" i="46"/>
  <c r="G516" i="45"/>
  <c r="G515" i="45"/>
  <c r="G514" i="45"/>
  <c r="G513" i="45"/>
  <c r="G512" i="45"/>
  <c r="G511" i="45"/>
  <c r="G510" i="45"/>
  <c r="G509" i="45"/>
  <c r="G508" i="45"/>
  <c r="G507" i="45"/>
  <c r="G506" i="45"/>
  <c r="G505" i="45"/>
  <c r="G504" i="45"/>
  <c r="G503" i="45"/>
  <c r="G502" i="45"/>
  <c r="G501" i="45"/>
  <c r="G500" i="45"/>
  <c r="G499" i="45"/>
  <c r="G498" i="45"/>
  <c r="G497" i="45"/>
  <c r="G496" i="45"/>
  <c r="G495" i="45"/>
  <c r="G494" i="45"/>
  <c r="G493" i="45"/>
  <c r="G492" i="45"/>
  <c r="G491" i="45"/>
  <c r="G490" i="45"/>
  <c r="G489" i="45"/>
  <c r="G488" i="45"/>
  <c r="G487" i="45"/>
  <c r="G486" i="45"/>
  <c r="G485" i="45"/>
  <c r="G484" i="45"/>
  <c r="G483" i="45"/>
  <c r="G482" i="45"/>
  <c r="G481" i="45"/>
  <c r="G480" i="45"/>
  <c r="G479" i="45"/>
  <c r="G478" i="45"/>
  <c r="G477" i="45"/>
  <c r="G476" i="45"/>
  <c r="G475" i="45"/>
  <c r="G474" i="45"/>
  <c r="G473" i="45"/>
  <c r="G472" i="45"/>
  <c r="G471" i="45"/>
  <c r="G470" i="45"/>
  <c r="G469" i="45"/>
  <c r="G468" i="45"/>
  <c r="G467" i="45"/>
  <c r="G466" i="45"/>
  <c r="G465" i="45"/>
  <c r="G464" i="45"/>
  <c r="G463" i="45"/>
  <c r="G462" i="45"/>
  <c r="G461" i="45"/>
  <c r="G460" i="45"/>
  <c r="G459" i="45"/>
  <c r="G458" i="45"/>
  <c r="G457" i="45"/>
  <c r="G456" i="45"/>
  <c r="G455" i="45"/>
  <c r="G454" i="45"/>
  <c r="G453" i="45"/>
  <c r="G452" i="45"/>
  <c r="G451" i="45"/>
  <c r="G450" i="45"/>
  <c r="G449" i="45"/>
  <c r="G448" i="45"/>
  <c r="G447" i="45"/>
  <c r="G446" i="45"/>
  <c r="G445" i="45"/>
  <c r="G444" i="45"/>
  <c r="G443" i="45"/>
  <c r="G442" i="45"/>
  <c r="G441" i="45"/>
  <c r="G440" i="45"/>
  <c r="G439" i="45"/>
  <c r="G438" i="45"/>
  <c r="G437" i="45"/>
  <c r="G436" i="45"/>
  <c r="G435" i="45"/>
  <c r="G434" i="45"/>
  <c r="G433" i="45"/>
  <c r="G432" i="45"/>
  <c r="G431" i="45"/>
  <c r="G430" i="45"/>
  <c r="G429" i="45"/>
  <c r="G428" i="45"/>
  <c r="G427" i="45"/>
  <c r="G426" i="45"/>
  <c r="G425" i="45"/>
  <c r="G424" i="45"/>
  <c r="G423" i="45"/>
  <c r="G422" i="45"/>
  <c r="G421" i="45"/>
  <c r="G420" i="45"/>
  <c r="G419" i="45"/>
  <c r="G418" i="45"/>
  <c r="G417" i="45"/>
  <c r="G416" i="45"/>
  <c r="G415" i="45"/>
  <c r="G414" i="45"/>
  <c r="G413" i="45"/>
  <c r="G412" i="45"/>
  <c r="G411" i="45"/>
  <c r="G410" i="45"/>
  <c r="G409" i="45"/>
  <c r="G408" i="45"/>
  <c r="G407" i="45"/>
  <c r="G406" i="45"/>
  <c r="G405" i="45"/>
  <c r="G404" i="45"/>
  <c r="G403" i="45"/>
  <c r="G402" i="45"/>
  <c r="G401" i="45"/>
  <c r="G400" i="45"/>
  <c r="G399" i="45"/>
  <c r="G398" i="45"/>
  <c r="G397" i="45"/>
  <c r="G396" i="45"/>
  <c r="G395" i="45"/>
  <c r="G394" i="45"/>
  <c r="G393" i="45"/>
  <c r="G392" i="45"/>
  <c r="G391" i="45"/>
  <c r="G390" i="45"/>
  <c r="G389" i="45"/>
  <c r="G388" i="45"/>
  <c r="G387" i="45"/>
  <c r="G386" i="45"/>
  <c r="G385" i="45"/>
  <c r="G384" i="45"/>
  <c r="G383" i="45"/>
  <c r="G382" i="45"/>
  <c r="G381" i="45"/>
  <c r="G380" i="45"/>
  <c r="G379" i="45"/>
  <c r="G378" i="45"/>
  <c r="G377" i="45"/>
  <c r="G376" i="45"/>
  <c r="G375" i="45"/>
  <c r="G374" i="45"/>
  <c r="G373" i="45"/>
  <c r="G372" i="45"/>
  <c r="G371" i="45"/>
  <c r="G370" i="45"/>
  <c r="G369" i="45"/>
  <c r="G368" i="45"/>
  <c r="G367" i="45"/>
  <c r="G366" i="45"/>
  <c r="G365" i="45"/>
  <c r="G364" i="45"/>
  <c r="G363" i="45"/>
  <c r="G362" i="45"/>
  <c r="G361" i="45"/>
  <c r="G360" i="45"/>
  <c r="G359" i="45"/>
  <c r="G358" i="45"/>
  <c r="G357" i="45"/>
  <c r="G356" i="45"/>
  <c r="G355" i="45"/>
  <c r="G354" i="45"/>
  <c r="G353" i="45"/>
  <c r="G352" i="45"/>
  <c r="G351" i="45"/>
  <c r="G350" i="45"/>
  <c r="G349" i="45"/>
  <c r="G348" i="45"/>
  <c r="G347" i="45"/>
  <c r="G346" i="45"/>
  <c r="G345" i="45"/>
  <c r="G344" i="45"/>
  <c r="G343" i="45"/>
  <c r="G342" i="45"/>
  <c r="G341" i="45"/>
  <c r="G340" i="45"/>
  <c r="G339" i="45"/>
  <c r="G338" i="45"/>
  <c r="G337" i="45"/>
  <c r="G336" i="45"/>
  <c r="G335" i="45"/>
  <c r="G334" i="45"/>
  <c r="G333" i="45"/>
  <c r="G332" i="45"/>
  <c r="G331" i="45"/>
  <c r="G330" i="45"/>
  <c r="G329" i="45"/>
  <c r="G328" i="45"/>
  <c r="G327" i="45"/>
  <c r="G326" i="45"/>
  <c r="G325" i="45"/>
  <c r="G324" i="45"/>
  <c r="G323" i="45"/>
  <c r="G322" i="45"/>
  <c r="G321" i="45"/>
  <c r="G320" i="45"/>
  <c r="G319" i="45"/>
  <c r="G318" i="45"/>
  <c r="G317" i="45"/>
  <c r="G316" i="45"/>
  <c r="G315" i="45"/>
  <c r="G314" i="45"/>
  <c r="G313" i="45"/>
  <c r="G312" i="45"/>
  <c r="G311" i="45"/>
  <c r="G310" i="45"/>
  <c r="G309" i="45"/>
  <c r="G308" i="45"/>
  <c r="G307" i="45"/>
  <c r="G306" i="45"/>
  <c r="G305" i="45"/>
  <c r="G304" i="45"/>
  <c r="G303" i="45"/>
  <c r="G302" i="45"/>
  <c r="G301" i="45"/>
  <c r="G300" i="45"/>
  <c r="G299" i="45"/>
  <c r="G298" i="45"/>
  <c r="G297" i="45"/>
  <c r="G296" i="45"/>
  <c r="G295" i="45"/>
  <c r="G294" i="45"/>
  <c r="G293" i="45"/>
  <c r="G292" i="45"/>
  <c r="G291" i="45"/>
  <c r="G290" i="45"/>
  <c r="G289" i="45"/>
  <c r="G288" i="45"/>
  <c r="G287" i="45"/>
  <c r="G286" i="45"/>
  <c r="G285" i="45"/>
  <c r="G284" i="45"/>
  <c r="G283" i="45"/>
  <c r="G282" i="45"/>
  <c r="G281" i="45"/>
  <c r="G280" i="45"/>
  <c r="G279" i="45"/>
  <c r="G278" i="45"/>
  <c r="G277" i="45"/>
  <c r="G276" i="45"/>
  <c r="G275" i="45"/>
  <c r="G274" i="45"/>
  <c r="G273" i="45"/>
  <c r="G272" i="45"/>
  <c r="G271" i="45"/>
  <c r="G270" i="45"/>
  <c r="G269" i="45"/>
  <c r="G268" i="45"/>
  <c r="G267" i="45"/>
  <c r="G266" i="45"/>
  <c r="G265" i="45"/>
  <c r="G264" i="45"/>
  <c r="G263" i="45"/>
  <c r="G262" i="45"/>
  <c r="G261" i="45"/>
  <c r="G260" i="45"/>
  <c r="G259" i="45"/>
  <c r="G258" i="45"/>
  <c r="G257" i="45"/>
  <c r="G256" i="45"/>
  <c r="G255" i="45"/>
  <c r="G254" i="45"/>
  <c r="G253" i="45"/>
  <c r="G252" i="45"/>
  <c r="G251" i="45"/>
  <c r="G250" i="45"/>
  <c r="G249" i="45"/>
  <c r="G248" i="45"/>
  <c r="G247" i="45"/>
  <c r="G246" i="45"/>
  <c r="G245" i="45"/>
  <c r="G244" i="45"/>
  <c r="G243" i="45"/>
  <c r="G242" i="45"/>
  <c r="G241" i="45"/>
  <c r="G240" i="45"/>
  <c r="G239" i="45"/>
  <c r="G238" i="45"/>
  <c r="G237" i="45"/>
  <c r="G236" i="45"/>
  <c r="G235" i="45"/>
  <c r="G234" i="45"/>
  <c r="G233" i="45"/>
  <c r="G232" i="45"/>
  <c r="G231" i="45"/>
  <c r="G230" i="45"/>
  <c r="G229" i="45"/>
  <c r="G228" i="45"/>
  <c r="G227" i="45"/>
  <c r="G226" i="45"/>
  <c r="G225" i="45"/>
  <c r="G224" i="45"/>
  <c r="G223" i="45"/>
  <c r="G222" i="45"/>
  <c r="G221" i="45"/>
  <c r="G220" i="45"/>
  <c r="G219" i="45"/>
  <c r="G218" i="45"/>
  <c r="G217" i="45"/>
  <c r="G216" i="45"/>
  <c r="G215" i="45"/>
  <c r="G214" i="45"/>
  <c r="G213" i="45"/>
  <c r="G212" i="45"/>
  <c r="G211" i="45"/>
  <c r="G210" i="45"/>
  <c r="G209" i="45"/>
  <c r="G208" i="45"/>
  <c r="G207" i="45"/>
  <c r="G206" i="45"/>
  <c r="G205" i="45"/>
  <c r="G204" i="45"/>
  <c r="G203" i="45"/>
  <c r="G202" i="45"/>
  <c r="G201" i="45"/>
  <c r="G200" i="45"/>
  <c r="G199" i="45"/>
  <c r="G198" i="45"/>
  <c r="G197" i="45"/>
  <c r="G196" i="45"/>
  <c r="G195" i="45"/>
  <c r="G194" i="45"/>
  <c r="G193" i="45"/>
  <c r="G192" i="45"/>
  <c r="G191" i="45"/>
  <c r="G190" i="45"/>
  <c r="G189" i="45"/>
  <c r="G188" i="45"/>
  <c r="G187" i="45"/>
  <c r="G186" i="45"/>
  <c r="G185" i="45"/>
  <c r="G184" i="45"/>
  <c r="G183" i="45"/>
  <c r="G182" i="45"/>
  <c r="G181" i="45"/>
  <c r="G180" i="45"/>
  <c r="G179" i="45"/>
  <c r="G178" i="45"/>
  <c r="G177" i="45"/>
  <c r="G176" i="45"/>
  <c r="G175" i="45"/>
  <c r="G174" i="45"/>
  <c r="G173" i="45"/>
  <c r="G172" i="45"/>
  <c r="G171" i="45"/>
  <c r="G170" i="45"/>
  <c r="G169" i="45"/>
  <c r="G168" i="45"/>
  <c r="G167" i="45"/>
  <c r="G166" i="45"/>
  <c r="G165" i="45"/>
  <c r="G164" i="45"/>
  <c r="G163" i="45"/>
  <c r="G162" i="45"/>
  <c r="G161" i="45"/>
  <c r="G160" i="45"/>
  <c r="G159" i="45"/>
  <c r="G158" i="45"/>
  <c r="G157" i="45"/>
  <c r="G156" i="45"/>
  <c r="G155" i="45"/>
  <c r="G154" i="45"/>
  <c r="G153" i="45"/>
  <c r="G152" i="45"/>
  <c r="G151" i="45"/>
  <c r="G150" i="45"/>
  <c r="G149" i="45"/>
  <c r="G148" i="45"/>
  <c r="G147" i="45"/>
  <c r="G146" i="45"/>
  <c r="G145" i="45"/>
  <c r="G144" i="45"/>
  <c r="G143" i="45"/>
  <c r="G142" i="45"/>
  <c r="G141" i="45"/>
  <c r="G140" i="45"/>
  <c r="G139" i="45"/>
  <c r="G138" i="45"/>
  <c r="G137" i="45"/>
  <c r="G136" i="45"/>
  <c r="G135" i="45"/>
  <c r="G134" i="45"/>
  <c r="G133" i="45"/>
  <c r="G132" i="45"/>
  <c r="G131" i="45"/>
  <c r="G130" i="45"/>
  <c r="G129" i="45"/>
  <c r="G128" i="45"/>
  <c r="G127" i="45"/>
  <c r="G126" i="45"/>
  <c r="G125" i="45"/>
  <c r="G124" i="45"/>
  <c r="G123" i="45"/>
  <c r="G122" i="45"/>
  <c r="G121" i="45"/>
  <c r="G120" i="45"/>
  <c r="G119" i="45"/>
  <c r="G118" i="45"/>
  <c r="G117" i="45"/>
  <c r="G116" i="45"/>
  <c r="G115" i="45"/>
  <c r="G114" i="45"/>
  <c r="G113" i="45"/>
  <c r="G112" i="45"/>
  <c r="G111" i="45"/>
  <c r="G110" i="45"/>
  <c r="G109" i="45"/>
  <c r="G108" i="45"/>
  <c r="G107" i="45"/>
  <c r="G106" i="45"/>
  <c r="G105" i="45"/>
  <c r="G104" i="45"/>
  <c r="G103" i="45"/>
  <c r="G102" i="45"/>
  <c r="G101" i="45"/>
  <c r="G100" i="45"/>
  <c r="G99" i="45"/>
  <c r="G98" i="45"/>
  <c r="G97" i="45"/>
  <c r="G96" i="45"/>
  <c r="G95" i="45"/>
  <c r="G94" i="45"/>
  <c r="G93" i="45"/>
  <c r="G92" i="45"/>
  <c r="G91" i="45"/>
  <c r="G90" i="45"/>
  <c r="G89" i="45"/>
  <c r="G88" i="45"/>
  <c r="G87" i="45"/>
  <c r="G86" i="45"/>
  <c r="G85" i="45"/>
  <c r="G84" i="45"/>
  <c r="G83" i="45"/>
  <c r="G82" i="45"/>
  <c r="G81" i="45"/>
  <c r="G80" i="45"/>
  <c r="G79" i="45"/>
  <c r="G78" i="45"/>
  <c r="G77" i="45"/>
  <c r="G76" i="45"/>
  <c r="G75" i="45"/>
  <c r="G74" i="45"/>
  <c r="G73" i="45"/>
  <c r="G72" i="45"/>
  <c r="G71" i="45"/>
  <c r="G70" i="45"/>
  <c r="G69" i="45"/>
  <c r="G68" i="45"/>
  <c r="G67" i="45"/>
  <c r="G66" i="45"/>
  <c r="G65" i="45"/>
  <c r="G64" i="45"/>
  <c r="G63" i="45"/>
  <c r="G62" i="45"/>
  <c r="G61" i="45"/>
  <c r="G60" i="45"/>
  <c r="G59" i="45"/>
  <c r="G58" i="45"/>
  <c r="G57" i="45"/>
  <c r="G56" i="45"/>
  <c r="G55" i="45"/>
  <c r="G54" i="45"/>
  <c r="G53" i="45"/>
  <c r="G52" i="45"/>
  <c r="G51" i="45"/>
  <c r="G50" i="45"/>
  <c r="G49" i="45"/>
  <c r="G48" i="45"/>
  <c r="G47" i="45"/>
  <c r="G46" i="45"/>
  <c r="G45" i="45"/>
  <c r="G44" i="45"/>
  <c r="G43" i="45"/>
  <c r="G42" i="45"/>
  <c r="G41" i="45"/>
  <c r="G40" i="45"/>
  <c r="G39" i="45"/>
  <c r="G38" i="45"/>
  <c r="G37" i="45"/>
  <c r="G36" i="45"/>
  <c r="G35" i="45"/>
  <c r="G34" i="45"/>
  <c r="G33" i="45"/>
  <c r="G32" i="45"/>
  <c r="G31" i="45"/>
  <c r="G30" i="45"/>
  <c r="G29" i="45"/>
  <c r="G28" i="45"/>
  <c r="G27" i="45"/>
  <c r="G26" i="45"/>
  <c r="G25" i="45"/>
  <c r="G24" i="45"/>
  <c r="G23" i="45"/>
  <c r="G22" i="45"/>
  <c r="G21" i="45"/>
  <c r="G20" i="45"/>
  <c r="G516" i="44"/>
  <c r="G515" i="44"/>
  <c r="G514" i="44"/>
  <c r="G513" i="44"/>
  <c r="G512" i="44"/>
  <c r="G511" i="44"/>
  <c r="G510" i="44"/>
  <c r="G509" i="44"/>
  <c r="G508" i="44"/>
  <c r="G507" i="44"/>
  <c r="G506" i="44"/>
  <c r="G505" i="44"/>
  <c r="G504" i="44"/>
  <c r="G503" i="44"/>
  <c r="G502" i="44"/>
  <c r="G501" i="44"/>
  <c r="G500" i="44"/>
  <c r="G499" i="44"/>
  <c r="G498" i="44"/>
  <c r="G497" i="44"/>
  <c r="G496" i="44"/>
  <c r="G495" i="44"/>
  <c r="G494" i="44"/>
  <c r="G493" i="44"/>
  <c r="G492" i="44"/>
  <c r="G491" i="44"/>
  <c r="G490" i="44"/>
  <c r="G489" i="44"/>
  <c r="G488" i="44"/>
  <c r="G487" i="44"/>
  <c r="G486" i="44"/>
  <c r="G485" i="44"/>
  <c r="G484" i="44"/>
  <c r="G483" i="44"/>
  <c r="G482" i="44"/>
  <c r="G481" i="44"/>
  <c r="G480" i="44"/>
  <c r="G479" i="44"/>
  <c r="G478" i="44"/>
  <c r="G477" i="44"/>
  <c r="G476" i="44"/>
  <c r="G475" i="44"/>
  <c r="G474" i="44"/>
  <c r="G473" i="44"/>
  <c r="G472" i="44"/>
  <c r="G471" i="44"/>
  <c r="G470" i="44"/>
  <c r="G469" i="44"/>
  <c r="G468" i="44"/>
  <c r="G467" i="44"/>
  <c r="G466" i="44"/>
  <c r="G465" i="44"/>
  <c r="G464" i="44"/>
  <c r="G463" i="44"/>
  <c r="G462" i="44"/>
  <c r="G461" i="44"/>
  <c r="G460" i="44"/>
  <c r="G459" i="44"/>
  <c r="G458" i="44"/>
  <c r="G457" i="44"/>
  <c r="G456" i="44"/>
  <c r="G455" i="44"/>
  <c r="G454" i="44"/>
  <c r="G453" i="44"/>
  <c r="G452" i="44"/>
  <c r="G451" i="44"/>
  <c r="G450" i="44"/>
  <c r="G449" i="44"/>
  <c r="G448" i="44"/>
  <c r="G447" i="44"/>
  <c r="G446" i="44"/>
  <c r="G445" i="44"/>
  <c r="G444" i="44"/>
  <c r="G443" i="44"/>
  <c r="G442" i="44"/>
  <c r="G441" i="44"/>
  <c r="G440" i="44"/>
  <c r="G439" i="44"/>
  <c r="G438" i="44"/>
  <c r="G437" i="44"/>
  <c r="G436" i="44"/>
  <c r="G435" i="44"/>
  <c r="G434" i="44"/>
  <c r="G433" i="44"/>
  <c r="G432" i="44"/>
  <c r="G431" i="44"/>
  <c r="G430" i="44"/>
  <c r="G429" i="44"/>
  <c r="G428" i="44"/>
  <c r="G427" i="44"/>
  <c r="G426" i="44"/>
  <c r="G425" i="44"/>
  <c r="G424" i="44"/>
  <c r="G423" i="44"/>
  <c r="G422" i="44"/>
  <c r="G421" i="44"/>
  <c r="G420" i="44"/>
  <c r="G419" i="44"/>
  <c r="G418" i="44"/>
  <c r="G417" i="44"/>
  <c r="G416" i="44"/>
  <c r="G415" i="44"/>
  <c r="G414" i="44"/>
  <c r="G413" i="44"/>
  <c r="G412" i="44"/>
  <c r="G411" i="44"/>
  <c r="G410" i="44"/>
  <c r="G409" i="44"/>
  <c r="G408" i="44"/>
  <c r="G407" i="44"/>
  <c r="G406" i="44"/>
  <c r="G405" i="44"/>
  <c r="G404" i="44"/>
  <c r="G403" i="44"/>
  <c r="G402" i="44"/>
  <c r="G401" i="44"/>
  <c r="G400" i="44"/>
  <c r="G399" i="44"/>
  <c r="G398" i="44"/>
  <c r="G397" i="44"/>
  <c r="G396" i="44"/>
  <c r="G395" i="44"/>
  <c r="G394" i="44"/>
  <c r="G393" i="44"/>
  <c r="G392" i="44"/>
  <c r="G391" i="44"/>
  <c r="G390" i="44"/>
  <c r="G389" i="44"/>
  <c r="G388" i="44"/>
  <c r="G387" i="44"/>
  <c r="G386" i="44"/>
  <c r="G385" i="44"/>
  <c r="G384" i="44"/>
  <c r="G383" i="44"/>
  <c r="G382" i="44"/>
  <c r="G381" i="44"/>
  <c r="G380" i="44"/>
  <c r="G379" i="44"/>
  <c r="G378" i="44"/>
  <c r="G377" i="44"/>
  <c r="G376" i="44"/>
  <c r="G375" i="44"/>
  <c r="G374" i="44"/>
  <c r="G373" i="44"/>
  <c r="G372" i="44"/>
  <c r="G371" i="44"/>
  <c r="G370" i="44"/>
  <c r="G369" i="44"/>
  <c r="G368" i="44"/>
  <c r="G367" i="44"/>
  <c r="G366" i="44"/>
  <c r="G365" i="44"/>
  <c r="G364" i="44"/>
  <c r="G363" i="44"/>
  <c r="G362" i="44"/>
  <c r="G361" i="44"/>
  <c r="G360" i="44"/>
  <c r="G359" i="44"/>
  <c r="G358" i="44"/>
  <c r="G357" i="44"/>
  <c r="G356" i="44"/>
  <c r="G355" i="44"/>
  <c r="G354" i="44"/>
  <c r="G353" i="44"/>
  <c r="G352" i="44"/>
  <c r="G351" i="44"/>
  <c r="G350" i="44"/>
  <c r="G349" i="44"/>
  <c r="G348" i="44"/>
  <c r="G347" i="44"/>
  <c r="G346" i="44"/>
  <c r="G345" i="44"/>
  <c r="G344" i="44"/>
  <c r="G343" i="44"/>
  <c r="G342" i="44"/>
  <c r="G341" i="44"/>
  <c r="G340" i="44"/>
  <c r="G339" i="44"/>
  <c r="G338" i="44"/>
  <c r="G337" i="44"/>
  <c r="G336" i="44"/>
  <c r="G335" i="44"/>
  <c r="G334" i="44"/>
  <c r="G333" i="44"/>
  <c r="G332" i="44"/>
  <c r="G331" i="44"/>
  <c r="G330" i="44"/>
  <c r="G329" i="44"/>
  <c r="G328" i="44"/>
  <c r="G327" i="44"/>
  <c r="G326" i="44"/>
  <c r="G325" i="44"/>
  <c r="G324" i="44"/>
  <c r="G323" i="44"/>
  <c r="G322" i="44"/>
  <c r="G321" i="44"/>
  <c r="G320" i="44"/>
  <c r="G319" i="44"/>
  <c r="G318" i="44"/>
  <c r="G317" i="44"/>
  <c r="G316" i="44"/>
  <c r="G315" i="44"/>
  <c r="G314" i="44"/>
  <c r="G313" i="44"/>
  <c r="G312" i="44"/>
  <c r="G311" i="44"/>
  <c r="G310" i="44"/>
  <c r="G309" i="44"/>
  <c r="G308" i="44"/>
  <c r="G307" i="44"/>
  <c r="G306" i="44"/>
  <c r="G305" i="44"/>
  <c r="G304" i="44"/>
  <c r="G303" i="44"/>
  <c r="G302" i="44"/>
  <c r="G301" i="44"/>
  <c r="G300" i="44"/>
  <c r="G299" i="44"/>
  <c r="G298" i="44"/>
  <c r="G297" i="44"/>
  <c r="G296" i="44"/>
  <c r="G295" i="44"/>
  <c r="G294" i="44"/>
  <c r="G293" i="44"/>
  <c r="G292" i="44"/>
  <c r="G291" i="44"/>
  <c r="G290" i="44"/>
  <c r="G289" i="44"/>
  <c r="G288" i="44"/>
  <c r="G287" i="44"/>
  <c r="G286" i="44"/>
  <c r="G285" i="44"/>
  <c r="G284" i="44"/>
  <c r="G283" i="44"/>
  <c r="G282" i="44"/>
  <c r="G281" i="44"/>
  <c r="G280" i="44"/>
  <c r="G279" i="44"/>
  <c r="G278" i="44"/>
  <c r="G277" i="44"/>
  <c r="G276" i="44"/>
  <c r="G275" i="44"/>
  <c r="G274" i="44"/>
  <c r="G273" i="44"/>
  <c r="G272" i="44"/>
  <c r="G271" i="44"/>
  <c r="G270" i="44"/>
  <c r="G269" i="44"/>
  <c r="G268" i="44"/>
  <c r="G267" i="44"/>
  <c r="G266" i="44"/>
  <c r="G265" i="44"/>
  <c r="G264" i="44"/>
  <c r="G263" i="44"/>
  <c r="G262" i="44"/>
  <c r="G261" i="44"/>
  <c r="G260" i="44"/>
  <c r="G259" i="44"/>
  <c r="G258" i="44"/>
  <c r="G257" i="44"/>
  <c r="G256" i="44"/>
  <c r="G255" i="44"/>
  <c r="G254" i="44"/>
  <c r="G253" i="44"/>
  <c r="G252" i="44"/>
  <c r="G251" i="44"/>
  <c r="G250" i="44"/>
  <c r="G249" i="44"/>
  <c r="G248" i="44"/>
  <c r="G247" i="44"/>
  <c r="G246" i="44"/>
  <c r="G245" i="44"/>
  <c r="G244" i="44"/>
  <c r="G243" i="44"/>
  <c r="G242" i="44"/>
  <c r="G241" i="44"/>
  <c r="G240" i="44"/>
  <c r="G239" i="44"/>
  <c r="G238" i="44"/>
  <c r="G237" i="44"/>
  <c r="G236" i="44"/>
  <c r="G235" i="44"/>
  <c r="G234" i="44"/>
  <c r="G233" i="44"/>
  <c r="G232" i="44"/>
  <c r="G231" i="44"/>
  <c r="G230" i="44"/>
  <c r="G229" i="44"/>
  <c r="G228" i="44"/>
  <c r="G227" i="44"/>
  <c r="G226" i="44"/>
  <c r="G225" i="44"/>
  <c r="G224" i="44"/>
  <c r="G223" i="44"/>
  <c r="G222" i="44"/>
  <c r="G221" i="44"/>
  <c r="G220" i="44"/>
  <c r="G219" i="44"/>
  <c r="G218" i="44"/>
  <c r="G217" i="44"/>
  <c r="G216" i="44"/>
  <c r="G215" i="44"/>
  <c r="G214" i="44"/>
  <c r="G213" i="44"/>
  <c r="G212" i="44"/>
  <c r="G211" i="44"/>
  <c r="G210" i="44"/>
  <c r="G209" i="44"/>
  <c r="G208" i="44"/>
  <c r="G207" i="44"/>
  <c r="G206" i="44"/>
  <c r="G205" i="44"/>
  <c r="G204" i="44"/>
  <c r="G203" i="44"/>
  <c r="G202" i="44"/>
  <c r="G201" i="44"/>
  <c r="G200" i="44"/>
  <c r="G199" i="44"/>
  <c r="G198" i="44"/>
  <c r="G197" i="44"/>
  <c r="G196" i="44"/>
  <c r="G195" i="44"/>
  <c r="G194" i="44"/>
  <c r="G193" i="44"/>
  <c r="G192" i="44"/>
  <c r="G191" i="44"/>
  <c r="G190" i="44"/>
  <c r="G189" i="44"/>
  <c r="G188" i="44"/>
  <c r="G187" i="44"/>
  <c r="G186" i="44"/>
  <c r="G185" i="44"/>
  <c r="G184" i="44"/>
  <c r="G183" i="44"/>
  <c r="G182" i="44"/>
  <c r="G181" i="44"/>
  <c r="G180" i="44"/>
  <c r="G179" i="44"/>
  <c r="G178" i="44"/>
  <c r="G177" i="44"/>
  <c r="G176" i="44"/>
  <c r="G175" i="44"/>
  <c r="G174" i="44"/>
  <c r="G173" i="44"/>
  <c r="G172" i="44"/>
  <c r="G171" i="44"/>
  <c r="G170" i="44"/>
  <c r="G169" i="44"/>
  <c r="G168" i="44"/>
  <c r="G167" i="44"/>
  <c r="G166" i="44"/>
  <c r="G165" i="44"/>
  <c r="G164" i="44"/>
  <c r="G163" i="44"/>
  <c r="G162" i="44"/>
  <c r="G161" i="44"/>
  <c r="G160" i="44"/>
  <c r="G159" i="44"/>
  <c r="G158" i="44"/>
  <c r="G157" i="44"/>
  <c r="G156" i="44"/>
  <c r="G155" i="44"/>
  <c r="G154" i="44"/>
  <c r="G153" i="44"/>
  <c r="G152" i="44"/>
  <c r="G151" i="44"/>
  <c r="G150" i="44"/>
  <c r="G149" i="44"/>
  <c r="G148" i="44"/>
  <c r="G147" i="44"/>
  <c r="G146" i="44"/>
  <c r="G145" i="44"/>
  <c r="G144" i="44"/>
  <c r="G143" i="44"/>
  <c r="G142" i="44"/>
  <c r="G141" i="44"/>
  <c r="G140" i="44"/>
  <c r="G139" i="44"/>
  <c r="G138" i="44"/>
  <c r="G137" i="44"/>
  <c r="G136" i="44"/>
  <c r="G135" i="44"/>
  <c r="G134" i="44"/>
  <c r="G133" i="44"/>
  <c r="G132" i="44"/>
  <c r="G131" i="44"/>
  <c r="G130" i="44"/>
  <c r="G129" i="44"/>
  <c r="G128" i="44"/>
  <c r="G127" i="44"/>
  <c r="G126" i="44"/>
  <c r="G125" i="44"/>
  <c r="G124" i="44"/>
  <c r="G123" i="44"/>
  <c r="G122" i="44"/>
  <c r="G121" i="44"/>
  <c r="G120" i="44"/>
  <c r="G119" i="44"/>
  <c r="G118" i="44"/>
  <c r="G117" i="44"/>
  <c r="G116" i="44"/>
  <c r="G115" i="44"/>
  <c r="G114" i="44"/>
  <c r="G113" i="44"/>
  <c r="G112" i="44"/>
  <c r="G111" i="44"/>
  <c r="G110" i="44"/>
  <c r="G109" i="44"/>
  <c r="G108" i="44"/>
  <c r="G107" i="44"/>
  <c r="G106" i="44"/>
  <c r="G105" i="44"/>
  <c r="G104" i="44"/>
  <c r="G103" i="44"/>
  <c r="G102" i="44"/>
  <c r="G101" i="44"/>
  <c r="G100" i="44"/>
  <c r="G99" i="44"/>
  <c r="G98" i="44"/>
  <c r="G97" i="44"/>
  <c r="G96" i="44"/>
  <c r="G95" i="44"/>
  <c r="G94" i="44"/>
  <c r="G93" i="44"/>
  <c r="G92" i="44"/>
  <c r="G91" i="44"/>
  <c r="G90" i="44"/>
  <c r="G89" i="44"/>
  <c r="G88" i="44"/>
  <c r="G87" i="44"/>
  <c r="G86" i="44"/>
  <c r="G85" i="44"/>
  <c r="G84" i="44"/>
  <c r="G83" i="44"/>
  <c r="G82" i="44"/>
  <c r="G81" i="44"/>
  <c r="G80" i="44"/>
  <c r="G79" i="44"/>
  <c r="G78" i="44"/>
  <c r="G77" i="44"/>
  <c r="G76" i="44"/>
  <c r="G75" i="44"/>
  <c r="G74" i="44"/>
  <c r="G73" i="44"/>
  <c r="G72" i="44"/>
  <c r="G71" i="44"/>
  <c r="G70" i="44"/>
  <c r="G69" i="44"/>
  <c r="G68" i="44"/>
  <c r="G67" i="44"/>
  <c r="G66" i="44"/>
  <c r="G65" i="44"/>
  <c r="G64" i="44"/>
  <c r="G63" i="44"/>
  <c r="G62" i="44"/>
  <c r="G61" i="44"/>
  <c r="G60" i="44"/>
  <c r="G59" i="44"/>
  <c r="G58" i="44"/>
  <c r="G57" i="44"/>
  <c r="G56" i="44"/>
  <c r="G55" i="44"/>
  <c r="G54" i="44"/>
  <c r="G53" i="44"/>
  <c r="G52" i="44"/>
  <c r="G51" i="44"/>
  <c r="G50" i="44"/>
  <c r="G49" i="44"/>
  <c r="G48" i="44"/>
  <c r="G47" i="44"/>
  <c r="G46" i="44"/>
  <c r="G45" i="44"/>
  <c r="G44" i="44"/>
  <c r="G43" i="44"/>
  <c r="G42" i="44"/>
  <c r="G41" i="44"/>
  <c r="G40" i="44"/>
  <c r="G39" i="44"/>
  <c r="G38" i="44"/>
  <c r="G37" i="44"/>
  <c r="G36" i="44"/>
  <c r="G35" i="44"/>
  <c r="G34" i="44"/>
  <c r="G33" i="44"/>
  <c r="G32" i="44"/>
  <c r="G31" i="44"/>
  <c r="G30" i="44"/>
  <c r="G29" i="44"/>
  <c r="G28" i="44"/>
  <c r="G27" i="44"/>
  <c r="G26" i="44"/>
  <c r="G25" i="44"/>
  <c r="G24" i="44"/>
  <c r="G23" i="44"/>
  <c r="G22" i="44"/>
  <c r="G21" i="44"/>
  <c r="G20" i="44"/>
  <c r="G516" i="43"/>
  <c r="G515" i="43"/>
  <c r="G514" i="43"/>
  <c r="G513" i="43"/>
  <c r="G512" i="43"/>
  <c r="G511" i="43"/>
  <c r="G510" i="43"/>
  <c r="G509" i="43"/>
  <c r="G508" i="43"/>
  <c r="G507" i="43"/>
  <c r="G506" i="43"/>
  <c r="G505" i="43"/>
  <c r="G504" i="43"/>
  <c r="G503" i="43"/>
  <c r="G502" i="43"/>
  <c r="G501" i="43"/>
  <c r="G500" i="43"/>
  <c r="G499" i="43"/>
  <c r="G498" i="43"/>
  <c r="G497" i="43"/>
  <c r="G496" i="43"/>
  <c r="G495" i="43"/>
  <c r="G494" i="43"/>
  <c r="G493" i="43"/>
  <c r="G492" i="43"/>
  <c r="G491" i="43"/>
  <c r="G490" i="43"/>
  <c r="G489" i="43"/>
  <c r="G488" i="43"/>
  <c r="G487" i="43"/>
  <c r="G486" i="43"/>
  <c r="G485" i="43"/>
  <c r="G484" i="43"/>
  <c r="G483" i="43"/>
  <c r="G482" i="43"/>
  <c r="G481" i="43"/>
  <c r="G480" i="43"/>
  <c r="G479" i="43"/>
  <c r="G478" i="43"/>
  <c r="G477" i="43"/>
  <c r="G476" i="43"/>
  <c r="G475" i="43"/>
  <c r="G474" i="43"/>
  <c r="G473" i="43"/>
  <c r="G472" i="43"/>
  <c r="G471" i="43"/>
  <c r="G470" i="43"/>
  <c r="G469" i="43"/>
  <c r="G468" i="43"/>
  <c r="G467" i="43"/>
  <c r="G466" i="43"/>
  <c r="G465" i="43"/>
  <c r="G464" i="43"/>
  <c r="G463" i="43"/>
  <c r="G462" i="43"/>
  <c r="G461" i="43"/>
  <c r="G460" i="43"/>
  <c r="G459" i="43"/>
  <c r="G458" i="43"/>
  <c r="G457" i="43"/>
  <c r="G456" i="43"/>
  <c r="G455" i="43"/>
  <c r="G454" i="43"/>
  <c r="G453" i="43"/>
  <c r="G452" i="43"/>
  <c r="G451" i="43"/>
  <c r="G450" i="43"/>
  <c r="G449" i="43"/>
  <c r="G448" i="43"/>
  <c r="G447" i="43"/>
  <c r="G446" i="43"/>
  <c r="G445" i="43"/>
  <c r="G444" i="43"/>
  <c r="G443" i="43"/>
  <c r="G442" i="43"/>
  <c r="G441" i="43"/>
  <c r="G440" i="43"/>
  <c r="G439" i="43"/>
  <c r="G438" i="43"/>
  <c r="G437" i="43"/>
  <c r="G436" i="43"/>
  <c r="G435" i="43"/>
  <c r="G434" i="43"/>
  <c r="G433" i="43"/>
  <c r="G432" i="43"/>
  <c r="G431" i="43"/>
  <c r="G430" i="43"/>
  <c r="G429" i="43"/>
  <c r="G428" i="43"/>
  <c r="G427" i="43"/>
  <c r="G426" i="43"/>
  <c r="G425" i="43"/>
  <c r="G424" i="43"/>
  <c r="G423" i="43"/>
  <c r="G422" i="43"/>
  <c r="G421" i="43"/>
  <c r="G420" i="43"/>
  <c r="G419" i="43"/>
  <c r="G418" i="43"/>
  <c r="G417" i="43"/>
  <c r="G416" i="43"/>
  <c r="G415" i="43"/>
  <c r="G414" i="43"/>
  <c r="G413" i="43"/>
  <c r="G412" i="43"/>
  <c r="G411" i="43"/>
  <c r="G410" i="43"/>
  <c r="G409" i="43"/>
  <c r="G408" i="43"/>
  <c r="G407" i="43"/>
  <c r="G406" i="43"/>
  <c r="G405" i="43"/>
  <c r="G404" i="43"/>
  <c r="G403" i="43"/>
  <c r="G402" i="43"/>
  <c r="G401" i="43"/>
  <c r="G400" i="43"/>
  <c r="G399" i="43"/>
  <c r="G398" i="43"/>
  <c r="G397" i="43"/>
  <c r="G396" i="43"/>
  <c r="G395" i="43"/>
  <c r="G394" i="43"/>
  <c r="G393" i="43"/>
  <c r="G392" i="43"/>
  <c r="G391" i="43"/>
  <c r="G390" i="43"/>
  <c r="G389" i="43"/>
  <c r="G388" i="43"/>
  <c r="G387" i="43"/>
  <c r="G386" i="43"/>
  <c r="G385" i="43"/>
  <c r="G384" i="43"/>
  <c r="G383" i="43"/>
  <c r="G382" i="43"/>
  <c r="G381" i="43"/>
  <c r="G380" i="43"/>
  <c r="G379" i="43"/>
  <c r="G378" i="43"/>
  <c r="G377" i="43"/>
  <c r="G376" i="43"/>
  <c r="G375" i="43"/>
  <c r="G374" i="43"/>
  <c r="G373" i="43"/>
  <c r="G372" i="43"/>
  <c r="G371" i="43"/>
  <c r="G370" i="43"/>
  <c r="G369" i="43"/>
  <c r="G368" i="43"/>
  <c r="G367" i="43"/>
  <c r="G366" i="43"/>
  <c r="G365" i="43"/>
  <c r="G364" i="43"/>
  <c r="G363" i="43"/>
  <c r="G362" i="43"/>
  <c r="G361" i="43"/>
  <c r="G360" i="43"/>
  <c r="G359" i="43"/>
  <c r="G358" i="43"/>
  <c r="G357" i="43"/>
  <c r="G356" i="43"/>
  <c r="G355" i="43"/>
  <c r="G354" i="43"/>
  <c r="G353" i="43"/>
  <c r="G352" i="43"/>
  <c r="G351" i="43"/>
  <c r="G350" i="43"/>
  <c r="G349" i="43"/>
  <c r="G348" i="43"/>
  <c r="G347" i="43"/>
  <c r="G346" i="43"/>
  <c r="G345" i="43"/>
  <c r="G344" i="43"/>
  <c r="G343" i="43"/>
  <c r="G342" i="43"/>
  <c r="G341" i="43"/>
  <c r="G340" i="43"/>
  <c r="G339" i="43"/>
  <c r="G338" i="43"/>
  <c r="G337" i="43"/>
  <c r="G336" i="43"/>
  <c r="G335" i="43"/>
  <c r="G334" i="43"/>
  <c r="G333" i="43"/>
  <c r="G332" i="43"/>
  <c r="G331" i="43"/>
  <c r="G330" i="43"/>
  <c r="G329" i="43"/>
  <c r="G328" i="43"/>
  <c r="G327" i="43"/>
  <c r="G326" i="43"/>
  <c r="G325" i="43"/>
  <c r="G324" i="43"/>
  <c r="G323" i="43"/>
  <c r="G322" i="43"/>
  <c r="G321" i="43"/>
  <c r="G320" i="43"/>
  <c r="G319" i="43"/>
  <c r="G318" i="43"/>
  <c r="G317" i="43"/>
  <c r="G316" i="43"/>
  <c r="G315" i="43"/>
  <c r="G314" i="43"/>
  <c r="G313" i="43"/>
  <c r="G312" i="43"/>
  <c r="G311" i="43"/>
  <c r="G310" i="43"/>
  <c r="G309" i="43"/>
  <c r="G308" i="43"/>
  <c r="G307" i="43"/>
  <c r="G306" i="43"/>
  <c r="G305" i="43"/>
  <c r="G304" i="43"/>
  <c r="G303" i="43"/>
  <c r="G302" i="43"/>
  <c r="G301" i="43"/>
  <c r="G300" i="43"/>
  <c r="G299" i="43"/>
  <c r="G298" i="43"/>
  <c r="G297" i="43"/>
  <c r="G296" i="43"/>
  <c r="G295" i="43"/>
  <c r="G294" i="43"/>
  <c r="G293" i="43"/>
  <c r="G292" i="43"/>
  <c r="G291" i="43"/>
  <c r="G290" i="43"/>
  <c r="G289" i="43"/>
  <c r="G288" i="43"/>
  <c r="G287" i="43"/>
  <c r="G286" i="43"/>
  <c r="G285" i="43"/>
  <c r="G284" i="43"/>
  <c r="G283" i="43"/>
  <c r="G282" i="43"/>
  <c r="G281" i="43"/>
  <c r="G280" i="43"/>
  <c r="G279" i="43"/>
  <c r="G278" i="43"/>
  <c r="G277" i="43"/>
  <c r="G276" i="43"/>
  <c r="G275" i="43"/>
  <c r="G274" i="43"/>
  <c r="G273" i="43"/>
  <c r="G272" i="43"/>
  <c r="G271" i="43"/>
  <c r="G270" i="43"/>
  <c r="G269" i="43"/>
  <c r="G268" i="43"/>
  <c r="G267" i="43"/>
  <c r="G266" i="43"/>
  <c r="G265" i="43"/>
  <c r="G264" i="43"/>
  <c r="G263" i="43"/>
  <c r="G262" i="43"/>
  <c r="G261" i="43"/>
  <c r="G260" i="43"/>
  <c r="G259" i="43"/>
  <c r="G258" i="43"/>
  <c r="G257" i="43"/>
  <c r="G256" i="43"/>
  <c r="G255" i="43"/>
  <c r="G254" i="43"/>
  <c r="G253" i="43"/>
  <c r="G252" i="43"/>
  <c r="G251" i="43"/>
  <c r="G250" i="43"/>
  <c r="G249" i="43"/>
  <c r="G248" i="43"/>
  <c r="G247" i="43"/>
  <c r="G246" i="43"/>
  <c r="G245" i="43"/>
  <c r="G244" i="43"/>
  <c r="G243" i="43"/>
  <c r="G242" i="43"/>
  <c r="G241" i="43"/>
  <c r="G240" i="43"/>
  <c r="G239" i="43"/>
  <c r="G238" i="43"/>
  <c r="G237" i="43"/>
  <c r="G236" i="43"/>
  <c r="G235" i="43"/>
  <c r="G234" i="43"/>
  <c r="G233" i="43"/>
  <c r="G232" i="43"/>
  <c r="G231" i="43"/>
  <c r="G230" i="43"/>
  <c r="G229" i="43"/>
  <c r="G228" i="43"/>
  <c r="G227" i="43"/>
  <c r="G226" i="43"/>
  <c r="G225" i="43"/>
  <c r="G224" i="43"/>
  <c r="G223" i="43"/>
  <c r="G222" i="43"/>
  <c r="G221" i="43"/>
  <c r="G220" i="43"/>
  <c r="G219" i="43"/>
  <c r="G218" i="43"/>
  <c r="G217" i="43"/>
  <c r="G216" i="43"/>
  <c r="G215" i="43"/>
  <c r="G214" i="43"/>
  <c r="G213" i="43"/>
  <c r="G212" i="43"/>
  <c r="G211" i="43"/>
  <c r="G210" i="43"/>
  <c r="G209" i="43"/>
  <c r="G208" i="43"/>
  <c r="G207" i="43"/>
  <c r="G206" i="43"/>
  <c r="G205" i="43"/>
  <c r="G204" i="43"/>
  <c r="G203" i="43"/>
  <c r="G202" i="43"/>
  <c r="G201" i="43"/>
  <c r="G200" i="43"/>
  <c r="G199" i="43"/>
  <c r="G198" i="43"/>
  <c r="G197" i="43"/>
  <c r="G196" i="43"/>
  <c r="G195" i="43"/>
  <c r="G194" i="43"/>
  <c r="G193" i="43"/>
  <c r="G192" i="43"/>
  <c r="G191" i="43"/>
  <c r="G190" i="43"/>
  <c r="G189" i="43"/>
  <c r="G188" i="43"/>
  <c r="G187" i="43"/>
  <c r="G186" i="43"/>
  <c r="G185" i="43"/>
  <c r="G184" i="43"/>
  <c r="G183" i="43"/>
  <c r="G182" i="43"/>
  <c r="G181" i="43"/>
  <c r="G180" i="43"/>
  <c r="G179" i="43"/>
  <c r="G178" i="43"/>
  <c r="G177" i="43"/>
  <c r="G176" i="43"/>
  <c r="G175" i="43"/>
  <c r="G174" i="43"/>
  <c r="G173" i="43"/>
  <c r="G172" i="43"/>
  <c r="G171" i="43"/>
  <c r="G170" i="43"/>
  <c r="G169" i="43"/>
  <c r="G168" i="43"/>
  <c r="G167" i="43"/>
  <c r="G166" i="43"/>
  <c r="G165" i="43"/>
  <c r="G164" i="43"/>
  <c r="G163" i="43"/>
  <c r="G162" i="43"/>
  <c r="G161" i="43"/>
  <c r="G160" i="43"/>
  <c r="G159" i="43"/>
  <c r="G158" i="43"/>
  <c r="G157" i="43"/>
  <c r="G156" i="43"/>
  <c r="G155" i="43"/>
  <c r="G154" i="43"/>
  <c r="G153" i="43"/>
  <c r="G152" i="43"/>
  <c r="G151" i="43"/>
  <c r="G150" i="43"/>
  <c r="G149" i="43"/>
  <c r="G148" i="43"/>
  <c r="G147" i="43"/>
  <c r="G146" i="43"/>
  <c r="G145" i="43"/>
  <c r="G144" i="43"/>
  <c r="G143" i="43"/>
  <c r="G142" i="43"/>
  <c r="G141" i="43"/>
  <c r="G140" i="43"/>
  <c r="G139" i="43"/>
  <c r="G138" i="43"/>
  <c r="G137" i="43"/>
  <c r="G136" i="43"/>
  <c r="G135" i="43"/>
  <c r="G134" i="43"/>
  <c r="G133" i="43"/>
  <c r="G132" i="43"/>
  <c r="G131" i="43"/>
  <c r="G130" i="43"/>
  <c r="G129" i="43"/>
  <c r="G128" i="43"/>
  <c r="G127" i="43"/>
  <c r="G126" i="43"/>
  <c r="G125" i="43"/>
  <c r="G124" i="43"/>
  <c r="G123" i="43"/>
  <c r="G122" i="43"/>
  <c r="G121" i="43"/>
  <c r="G120" i="43"/>
  <c r="G119" i="43"/>
  <c r="G118" i="43"/>
  <c r="G117" i="43"/>
  <c r="G116" i="43"/>
  <c r="G115" i="43"/>
  <c r="G114" i="43"/>
  <c r="G113" i="43"/>
  <c r="G112" i="43"/>
  <c r="G111" i="43"/>
  <c r="G110" i="43"/>
  <c r="G109" i="43"/>
  <c r="G108" i="43"/>
  <c r="G107" i="43"/>
  <c r="G106" i="43"/>
  <c r="G105" i="43"/>
  <c r="G104" i="43"/>
  <c r="G103" i="43"/>
  <c r="G102" i="43"/>
  <c r="G101" i="43"/>
  <c r="G100" i="43"/>
  <c r="G99" i="43"/>
  <c r="G98" i="43"/>
  <c r="G97" i="43"/>
  <c r="G96" i="43"/>
  <c r="G95" i="43"/>
  <c r="G94" i="43"/>
  <c r="G93" i="43"/>
  <c r="G92" i="43"/>
  <c r="G91" i="43"/>
  <c r="G90" i="43"/>
  <c r="G89" i="43"/>
  <c r="G88" i="43"/>
  <c r="G87" i="43"/>
  <c r="G86" i="43"/>
  <c r="G85" i="43"/>
  <c r="G84" i="43"/>
  <c r="G83" i="43"/>
  <c r="G82" i="43"/>
  <c r="G81" i="43"/>
  <c r="G80" i="43"/>
  <c r="G79" i="43"/>
  <c r="G78" i="43"/>
  <c r="G77" i="43"/>
  <c r="G76" i="43"/>
  <c r="G75" i="43"/>
  <c r="G74" i="43"/>
  <c r="G73" i="43"/>
  <c r="G72" i="43"/>
  <c r="G71" i="43"/>
  <c r="G70" i="43"/>
  <c r="G69" i="43"/>
  <c r="G68" i="43"/>
  <c r="G67" i="43"/>
  <c r="G66" i="43"/>
  <c r="G65" i="43"/>
  <c r="G64" i="43"/>
  <c r="G63" i="43"/>
  <c r="G62" i="43"/>
  <c r="G61" i="43"/>
  <c r="G60" i="43"/>
  <c r="G59" i="43"/>
  <c r="G58" i="43"/>
  <c r="G57" i="43"/>
  <c r="G56" i="43"/>
  <c r="G55" i="43"/>
  <c r="G54" i="43"/>
  <c r="G53" i="43"/>
  <c r="G52" i="43"/>
  <c r="G51" i="43"/>
  <c r="G50" i="43"/>
  <c r="G49" i="43"/>
  <c r="G48" i="43"/>
  <c r="G47" i="43"/>
  <c r="G46" i="43"/>
  <c r="G45" i="43"/>
  <c r="G44" i="43"/>
  <c r="G43" i="43"/>
  <c r="G42" i="43"/>
  <c r="G41" i="43"/>
  <c r="G40" i="43"/>
  <c r="G39" i="43"/>
  <c r="G38" i="43"/>
  <c r="G37" i="43"/>
  <c r="G36" i="43"/>
  <c r="G35" i="43"/>
  <c r="G34" i="43"/>
  <c r="G33" i="43"/>
  <c r="G32" i="43"/>
  <c r="G31" i="43"/>
  <c r="G30" i="43"/>
  <c r="G29" i="43"/>
  <c r="G28" i="43"/>
  <c r="G27" i="43"/>
  <c r="G26" i="43"/>
  <c r="G25" i="43"/>
  <c r="G24" i="43"/>
  <c r="G23" i="43"/>
  <c r="G22" i="43"/>
  <c r="G21" i="43"/>
  <c r="G20" i="43"/>
  <c r="G516" i="42"/>
  <c r="G515" i="42"/>
  <c r="G514" i="42"/>
  <c r="G513" i="42"/>
  <c r="G512" i="42"/>
  <c r="G511" i="42"/>
  <c r="G510" i="42"/>
  <c r="G509" i="42"/>
  <c r="G508" i="42"/>
  <c r="G507" i="42"/>
  <c r="G506" i="42"/>
  <c r="G505" i="42"/>
  <c r="G504" i="42"/>
  <c r="G503" i="42"/>
  <c r="G502" i="42"/>
  <c r="G501" i="42"/>
  <c r="G500" i="42"/>
  <c r="G499" i="42"/>
  <c r="G498" i="42"/>
  <c r="G497" i="42"/>
  <c r="G496" i="42"/>
  <c r="G495" i="42"/>
  <c r="G494" i="42"/>
  <c r="G493" i="42"/>
  <c r="G492" i="42"/>
  <c r="G491" i="42"/>
  <c r="G490" i="42"/>
  <c r="G489" i="42"/>
  <c r="G488" i="42"/>
  <c r="G487" i="42"/>
  <c r="G486" i="42"/>
  <c r="G485" i="42"/>
  <c r="G484" i="42"/>
  <c r="G483" i="42"/>
  <c r="G482" i="42"/>
  <c r="G481" i="42"/>
  <c r="G480" i="42"/>
  <c r="G479" i="42"/>
  <c r="G478" i="42"/>
  <c r="G477" i="42"/>
  <c r="G476" i="42"/>
  <c r="G475" i="42"/>
  <c r="G474" i="42"/>
  <c r="G473" i="42"/>
  <c r="G472" i="42"/>
  <c r="G471" i="42"/>
  <c r="G470" i="42"/>
  <c r="G469" i="42"/>
  <c r="G468" i="42"/>
  <c r="G467" i="42"/>
  <c r="G466" i="42"/>
  <c r="G465" i="42"/>
  <c r="G464" i="42"/>
  <c r="G463" i="42"/>
  <c r="G462" i="42"/>
  <c r="G461" i="42"/>
  <c r="G460" i="42"/>
  <c r="G459" i="42"/>
  <c r="G458" i="42"/>
  <c r="G457" i="42"/>
  <c r="G456" i="42"/>
  <c r="G455" i="42"/>
  <c r="G454" i="42"/>
  <c r="G453" i="42"/>
  <c r="G452" i="42"/>
  <c r="G451" i="42"/>
  <c r="G450" i="42"/>
  <c r="G449" i="42"/>
  <c r="G448" i="42"/>
  <c r="G447" i="42"/>
  <c r="G446" i="42"/>
  <c r="G445" i="42"/>
  <c r="G444" i="42"/>
  <c r="G443" i="42"/>
  <c r="G442" i="42"/>
  <c r="G441" i="42"/>
  <c r="G440" i="42"/>
  <c r="G439" i="42"/>
  <c r="G438" i="42"/>
  <c r="G437" i="42"/>
  <c r="G436" i="42"/>
  <c r="G435" i="42"/>
  <c r="G434" i="42"/>
  <c r="G433" i="42"/>
  <c r="G432" i="42"/>
  <c r="G431" i="42"/>
  <c r="G430" i="42"/>
  <c r="G429" i="42"/>
  <c r="G428" i="42"/>
  <c r="G427" i="42"/>
  <c r="G426" i="42"/>
  <c r="G425" i="42"/>
  <c r="G424" i="42"/>
  <c r="G423" i="42"/>
  <c r="G422" i="42"/>
  <c r="G421" i="42"/>
  <c r="G420" i="42"/>
  <c r="G419" i="42"/>
  <c r="G418" i="42"/>
  <c r="G417" i="42"/>
  <c r="G416" i="42"/>
  <c r="G415" i="42"/>
  <c r="G414" i="42"/>
  <c r="G413" i="42"/>
  <c r="G412" i="42"/>
  <c r="G411" i="42"/>
  <c r="G410" i="42"/>
  <c r="G409" i="42"/>
  <c r="G408" i="42"/>
  <c r="G407" i="42"/>
  <c r="G406" i="42"/>
  <c r="G405" i="42"/>
  <c r="G404" i="42"/>
  <c r="G403" i="42"/>
  <c r="G402" i="42"/>
  <c r="G401" i="42"/>
  <c r="G400" i="42"/>
  <c r="G399" i="42"/>
  <c r="G398" i="42"/>
  <c r="G397" i="42"/>
  <c r="G396" i="42"/>
  <c r="G395" i="42"/>
  <c r="G394" i="42"/>
  <c r="G393" i="42"/>
  <c r="G392" i="42"/>
  <c r="G391" i="42"/>
  <c r="G390" i="42"/>
  <c r="G389" i="42"/>
  <c r="G388" i="42"/>
  <c r="G387" i="42"/>
  <c r="G386" i="42"/>
  <c r="G385" i="42"/>
  <c r="G384" i="42"/>
  <c r="G383" i="42"/>
  <c r="G382" i="42"/>
  <c r="G381" i="42"/>
  <c r="G380" i="42"/>
  <c r="G379" i="42"/>
  <c r="G378" i="42"/>
  <c r="G377" i="42"/>
  <c r="G376" i="42"/>
  <c r="G375" i="42"/>
  <c r="G374" i="42"/>
  <c r="G373" i="42"/>
  <c r="G372" i="42"/>
  <c r="G371" i="42"/>
  <c r="G370" i="42"/>
  <c r="G369" i="42"/>
  <c r="G368" i="42"/>
  <c r="G367" i="42"/>
  <c r="G366" i="42"/>
  <c r="G365" i="42"/>
  <c r="G364" i="42"/>
  <c r="G363" i="42"/>
  <c r="G362" i="42"/>
  <c r="G361" i="42"/>
  <c r="G360" i="42"/>
  <c r="G359" i="42"/>
  <c r="G358" i="42"/>
  <c r="G357" i="42"/>
  <c r="G356" i="42"/>
  <c r="G355" i="42"/>
  <c r="G354" i="42"/>
  <c r="G353" i="42"/>
  <c r="G352" i="42"/>
  <c r="G351" i="42"/>
  <c r="G350" i="42"/>
  <c r="G349" i="42"/>
  <c r="G348" i="42"/>
  <c r="G347" i="42"/>
  <c r="G346" i="42"/>
  <c r="G345" i="42"/>
  <c r="G344" i="42"/>
  <c r="G343" i="42"/>
  <c r="G342" i="42"/>
  <c r="G341" i="42"/>
  <c r="G340" i="42"/>
  <c r="G339" i="42"/>
  <c r="G338" i="42"/>
  <c r="G337" i="42"/>
  <c r="G336" i="42"/>
  <c r="G335" i="42"/>
  <c r="G334" i="42"/>
  <c r="G333" i="42"/>
  <c r="G332" i="42"/>
  <c r="G331" i="42"/>
  <c r="G330" i="42"/>
  <c r="G329" i="42"/>
  <c r="G328" i="42"/>
  <c r="G327" i="42"/>
  <c r="G326" i="42"/>
  <c r="G325" i="42"/>
  <c r="G324" i="42"/>
  <c r="G323" i="42"/>
  <c r="G322" i="42"/>
  <c r="G321" i="42"/>
  <c r="G320" i="42"/>
  <c r="G319" i="42"/>
  <c r="G318" i="42"/>
  <c r="G317" i="42"/>
  <c r="G316" i="42"/>
  <c r="G315" i="42"/>
  <c r="G314" i="42"/>
  <c r="G313" i="42"/>
  <c r="G312" i="42"/>
  <c r="G311" i="42"/>
  <c r="G310" i="42"/>
  <c r="G309" i="42"/>
  <c r="G308" i="42"/>
  <c r="G307" i="42"/>
  <c r="G306" i="42"/>
  <c r="G305" i="42"/>
  <c r="G304" i="42"/>
  <c r="G303" i="42"/>
  <c r="G302" i="42"/>
  <c r="G301" i="42"/>
  <c r="G300" i="42"/>
  <c r="G299" i="42"/>
  <c r="G298" i="42"/>
  <c r="G297" i="42"/>
  <c r="G296" i="42"/>
  <c r="G295" i="42"/>
  <c r="G294" i="42"/>
  <c r="G293" i="42"/>
  <c r="G292" i="42"/>
  <c r="G291" i="42"/>
  <c r="G290" i="42"/>
  <c r="G289" i="42"/>
  <c r="G288" i="42"/>
  <c r="G287" i="42"/>
  <c r="G286" i="42"/>
  <c r="G285" i="42"/>
  <c r="G284" i="42"/>
  <c r="G283" i="42"/>
  <c r="G282" i="42"/>
  <c r="G281" i="42"/>
  <c r="G280" i="42"/>
  <c r="G279" i="42"/>
  <c r="G278" i="42"/>
  <c r="G277" i="42"/>
  <c r="G276" i="42"/>
  <c r="G275" i="42"/>
  <c r="G274" i="42"/>
  <c r="G273" i="42"/>
  <c r="G272" i="42"/>
  <c r="G271" i="42"/>
  <c r="G270" i="42"/>
  <c r="G269" i="42"/>
  <c r="G268" i="42"/>
  <c r="G267" i="42"/>
  <c r="G266" i="42"/>
  <c r="G265" i="42"/>
  <c r="G264" i="42"/>
  <c r="G263" i="42"/>
  <c r="G262" i="42"/>
  <c r="G261" i="42"/>
  <c r="G260" i="42"/>
  <c r="G259" i="42"/>
  <c r="G258" i="42"/>
  <c r="G257" i="42"/>
  <c r="G256" i="42"/>
  <c r="G255" i="42"/>
  <c r="G254" i="42"/>
  <c r="G253" i="42"/>
  <c r="G252" i="42"/>
  <c r="G251" i="42"/>
  <c r="G250" i="42"/>
  <c r="G249" i="42"/>
  <c r="G248" i="42"/>
  <c r="G247" i="42"/>
  <c r="G246" i="42"/>
  <c r="G245" i="42"/>
  <c r="G244" i="42"/>
  <c r="G243" i="42"/>
  <c r="G242" i="42"/>
  <c r="G241" i="42"/>
  <c r="G240" i="42"/>
  <c r="G239" i="42"/>
  <c r="G238" i="42"/>
  <c r="G237" i="42"/>
  <c r="G236" i="42"/>
  <c r="G235" i="42"/>
  <c r="G234" i="42"/>
  <c r="G233" i="42"/>
  <c r="G232" i="42"/>
  <c r="G231" i="42"/>
  <c r="G230" i="42"/>
  <c r="G229" i="42"/>
  <c r="G228" i="42"/>
  <c r="G227" i="42"/>
  <c r="G226" i="42"/>
  <c r="G225" i="42"/>
  <c r="G224" i="42"/>
  <c r="G223" i="42"/>
  <c r="G222" i="42"/>
  <c r="G221" i="42"/>
  <c r="G220" i="42"/>
  <c r="G219" i="42"/>
  <c r="G218" i="42"/>
  <c r="G217" i="42"/>
  <c r="G216" i="42"/>
  <c r="G215" i="42"/>
  <c r="G214" i="42"/>
  <c r="G213" i="42"/>
  <c r="G212" i="42"/>
  <c r="G211" i="42"/>
  <c r="G210" i="42"/>
  <c r="G209" i="42"/>
  <c r="G208" i="42"/>
  <c r="G207" i="42"/>
  <c r="G206" i="42"/>
  <c r="G205" i="42"/>
  <c r="G204" i="42"/>
  <c r="G203" i="42"/>
  <c r="G202" i="42"/>
  <c r="G201" i="42"/>
  <c r="G200" i="42"/>
  <c r="G199" i="42"/>
  <c r="G198" i="42"/>
  <c r="G197" i="42"/>
  <c r="G196" i="42"/>
  <c r="G195" i="42"/>
  <c r="G194" i="42"/>
  <c r="G193" i="42"/>
  <c r="G192" i="42"/>
  <c r="G191" i="42"/>
  <c r="G190" i="42"/>
  <c r="G189" i="42"/>
  <c r="G188" i="42"/>
  <c r="G187" i="42"/>
  <c r="G186" i="42"/>
  <c r="G185" i="42"/>
  <c r="G184" i="42"/>
  <c r="G183" i="42"/>
  <c r="G182" i="42"/>
  <c r="G181" i="42"/>
  <c r="G180" i="42"/>
  <c r="G179" i="42"/>
  <c r="G178" i="42"/>
  <c r="G177" i="42"/>
  <c r="G176" i="42"/>
  <c r="G175" i="42"/>
  <c r="G174" i="42"/>
  <c r="G173" i="42"/>
  <c r="G172" i="42"/>
  <c r="G171" i="42"/>
  <c r="G170" i="42"/>
  <c r="G169" i="42"/>
  <c r="G168" i="42"/>
  <c r="G167" i="42"/>
  <c r="G166" i="42"/>
  <c r="G165" i="42"/>
  <c r="G164" i="42"/>
  <c r="G163" i="42"/>
  <c r="G162" i="42"/>
  <c r="G161" i="42"/>
  <c r="G160" i="42"/>
  <c r="G159" i="42"/>
  <c r="G158" i="42"/>
  <c r="G157" i="42"/>
  <c r="G156" i="42"/>
  <c r="G155" i="42"/>
  <c r="G154" i="42"/>
  <c r="G153" i="42"/>
  <c r="G152" i="42"/>
  <c r="G151" i="42"/>
  <c r="G150" i="42"/>
  <c r="G149" i="42"/>
  <c r="G148" i="42"/>
  <c r="G147" i="42"/>
  <c r="G146" i="42"/>
  <c r="G145" i="42"/>
  <c r="G144" i="42"/>
  <c r="G143" i="42"/>
  <c r="G142" i="42"/>
  <c r="G141" i="42"/>
  <c r="G140" i="42"/>
  <c r="G139" i="42"/>
  <c r="G138" i="42"/>
  <c r="G137" i="42"/>
  <c r="G136" i="42"/>
  <c r="G135" i="42"/>
  <c r="G134" i="42"/>
  <c r="G133" i="42"/>
  <c r="G132" i="42"/>
  <c r="G131" i="42"/>
  <c r="G130" i="42"/>
  <c r="G129" i="42"/>
  <c r="G128" i="42"/>
  <c r="G127" i="42"/>
  <c r="G126" i="42"/>
  <c r="G125" i="42"/>
  <c r="G124" i="42"/>
  <c r="G123" i="42"/>
  <c r="G122" i="42"/>
  <c r="G121" i="42"/>
  <c r="G120" i="42"/>
  <c r="G119" i="42"/>
  <c r="G118" i="42"/>
  <c r="G117" i="42"/>
  <c r="G116" i="42"/>
  <c r="G115" i="42"/>
  <c r="G114" i="42"/>
  <c r="G113" i="42"/>
  <c r="G112" i="42"/>
  <c r="G111" i="42"/>
  <c r="G110" i="42"/>
  <c r="G109" i="42"/>
  <c r="G108" i="42"/>
  <c r="G107" i="42"/>
  <c r="G106" i="42"/>
  <c r="G105" i="42"/>
  <c r="G104" i="42"/>
  <c r="G103" i="42"/>
  <c r="G102" i="42"/>
  <c r="G101" i="42"/>
  <c r="G100" i="42"/>
  <c r="G99" i="42"/>
  <c r="G98" i="42"/>
  <c r="G97" i="42"/>
  <c r="G96" i="42"/>
  <c r="G95" i="42"/>
  <c r="G94" i="42"/>
  <c r="G93" i="42"/>
  <c r="G92" i="42"/>
  <c r="G91" i="42"/>
  <c r="G90" i="42"/>
  <c r="G89" i="42"/>
  <c r="G88" i="42"/>
  <c r="G87" i="42"/>
  <c r="G86" i="42"/>
  <c r="G85" i="42"/>
  <c r="G84" i="42"/>
  <c r="G83" i="42"/>
  <c r="G82" i="42"/>
  <c r="G81" i="42"/>
  <c r="G80" i="42"/>
  <c r="G79" i="42"/>
  <c r="G78" i="42"/>
  <c r="G77" i="42"/>
  <c r="G76" i="42"/>
  <c r="G75" i="42"/>
  <c r="G74" i="42"/>
  <c r="G73" i="42"/>
  <c r="G72" i="42"/>
  <c r="G71" i="42"/>
  <c r="G70" i="42"/>
  <c r="G69" i="42"/>
  <c r="G68" i="42"/>
  <c r="G67" i="42"/>
  <c r="G66" i="42"/>
  <c r="G65" i="42"/>
  <c r="G64" i="42"/>
  <c r="G63" i="42"/>
  <c r="G62" i="42"/>
  <c r="G61" i="42"/>
  <c r="G60" i="42"/>
  <c r="G59" i="42"/>
  <c r="G58" i="42"/>
  <c r="G57" i="42"/>
  <c r="G56" i="42"/>
  <c r="G55" i="42"/>
  <c r="G54" i="42"/>
  <c r="G53" i="42"/>
  <c r="G52" i="42"/>
  <c r="G51" i="42"/>
  <c r="G50" i="42"/>
  <c r="G49" i="42"/>
  <c r="G48" i="42"/>
  <c r="G47" i="42"/>
  <c r="G46" i="42"/>
  <c r="G45" i="42"/>
  <c r="G44" i="42"/>
  <c r="G43" i="42"/>
  <c r="G42" i="42"/>
  <c r="G41" i="42"/>
  <c r="G40" i="42"/>
  <c r="G39" i="42"/>
  <c r="G38" i="42"/>
  <c r="G37" i="42"/>
  <c r="G36" i="42"/>
  <c r="G35" i="42"/>
  <c r="G34" i="42"/>
  <c r="G33" i="42"/>
  <c r="G32" i="42"/>
  <c r="G31" i="42"/>
  <c r="G30" i="42"/>
  <c r="G29" i="42"/>
  <c r="G28" i="42"/>
  <c r="G27" i="42"/>
  <c r="G26" i="42"/>
  <c r="G25" i="42"/>
  <c r="G24" i="42"/>
  <c r="G23" i="42"/>
  <c r="G22" i="42"/>
  <c r="G21" i="42"/>
  <c r="G20" i="42"/>
  <c r="G516" i="41"/>
  <c r="G515" i="41"/>
  <c r="G514" i="41"/>
  <c r="G513" i="41"/>
  <c r="G512" i="41"/>
  <c r="G511" i="41"/>
  <c r="G510" i="41"/>
  <c r="G509" i="41"/>
  <c r="G508" i="41"/>
  <c r="G507" i="41"/>
  <c r="G506" i="41"/>
  <c r="G505" i="41"/>
  <c r="G504" i="41"/>
  <c r="G503" i="41"/>
  <c r="G502" i="41"/>
  <c r="G501" i="41"/>
  <c r="G500" i="41"/>
  <c r="G499" i="41"/>
  <c r="G498" i="41"/>
  <c r="G497" i="41"/>
  <c r="G496" i="41"/>
  <c r="G495" i="41"/>
  <c r="G494" i="41"/>
  <c r="G493" i="41"/>
  <c r="G492" i="41"/>
  <c r="G491" i="41"/>
  <c r="G490" i="41"/>
  <c r="G489" i="41"/>
  <c r="G488" i="41"/>
  <c r="G487" i="41"/>
  <c r="G486" i="41"/>
  <c r="G485" i="41"/>
  <c r="G484" i="41"/>
  <c r="G483" i="41"/>
  <c r="G482" i="41"/>
  <c r="G481" i="41"/>
  <c r="G480" i="41"/>
  <c r="G479" i="41"/>
  <c r="G478" i="41"/>
  <c r="G477" i="41"/>
  <c r="G476" i="41"/>
  <c r="G475" i="41"/>
  <c r="G474" i="41"/>
  <c r="G473" i="41"/>
  <c r="G472" i="41"/>
  <c r="G471" i="41"/>
  <c r="G470" i="41"/>
  <c r="G469" i="41"/>
  <c r="G468" i="41"/>
  <c r="G467" i="41"/>
  <c r="G466" i="41"/>
  <c r="G465" i="41"/>
  <c r="G464" i="41"/>
  <c r="G463" i="41"/>
  <c r="G462" i="41"/>
  <c r="G461" i="41"/>
  <c r="G460" i="41"/>
  <c r="G459" i="41"/>
  <c r="G458" i="41"/>
  <c r="G457" i="41"/>
  <c r="G456" i="41"/>
  <c r="G455" i="41"/>
  <c r="G454" i="41"/>
  <c r="G453" i="41"/>
  <c r="G452" i="41"/>
  <c r="G451" i="41"/>
  <c r="G450" i="41"/>
  <c r="G449" i="41"/>
  <c r="G448" i="41"/>
  <c r="G447" i="41"/>
  <c r="G446" i="41"/>
  <c r="G445" i="41"/>
  <c r="G444" i="41"/>
  <c r="G443" i="41"/>
  <c r="G442" i="41"/>
  <c r="G441" i="41"/>
  <c r="G440" i="41"/>
  <c r="G439" i="41"/>
  <c r="G438" i="41"/>
  <c r="G437" i="41"/>
  <c r="G436" i="41"/>
  <c r="G435" i="41"/>
  <c r="G434" i="41"/>
  <c r="G433" i="41"/>
  <c r="G432" i="41"/>
  <c r="G431" i="41"/>
  <c r="G430" i="41"/>
  <c r="G429" i="41"/>
  <c r="G428" i="41"/>
  <c r="G427" i="41"/>
  <c r="G426" i="41"/>
  <c r="G425" i="41"/>
  <c r="G424" i="41"/>
  <c r="G423" i="41"/>
  <c r="G422" i="41"/>
  <c r="G421" i="41"/>
  <c r="G420" i="41"/>
  <c r="G419" i="41"/>
  <c r="G418" i="41"/>
  <c r="G417" i="41"/>
  <c r="G416" i="41"/>
  <c r="G415" i="41"/>
  <c r="G414" i="41"/>
  <c r="G413" i="41"/>
  <c r="G412" i="41"/>
  <c r="G411" i="41"/>
  <c r="G410" i="41"/>
  <c r="G409" i="41"/>
  <c r="G408" i="41"/>
  <c r="G407" i="41"/>
  <c r="G406" i="41"/>
  <c r="G405" i="41"/>
  <c r="G404" i="41"/>
  <c r="G403" i="41"/>
  <c r="G402" i="41"/>
  <c r="G401" i="41"/>
  <c r="G400" i="41"/>
  <c r="G399" i="41"/>
  <c r="G398" i="41"/>
  <c r="G397" i="41"/>
  <c r="G396" i="41"/>
  <c r="G395" i="41"/>
  <c r="G394" i="41"/>
  <c r="G393" i="41"/>
  <c r="G392" i="41"/>
  <c r="G391" i="41"/>
  <c r="G390" i="41"/>
  <c r="G389" i="41"/>
  <c r="G388" i="41"/>
  <c r="G387" i="41"/>
  <c r="G386" i="41"/>
  <c r="G385" i="41"/>
  <c r="G384" i="41"/>
  <c r="G383" i="41"/>
  <c r="G382" i="41"/>
  <c r="G381" i="41"/>
  <c r="G380" i="41"/>
  <c r="G379" i="41"/>
  <c r="G378" i="41"/>
  <c r="G377" i="41"/>
  <c r="G376" i="41"/>
  <c r="G375" i="41"/>
  <c r="G374" i="41"/>
  <c r="G373" i="41"/>
  <c r="G372" i="41"/>
  <c r="G371" i="41"/>
  <c r="G370" i="41"/>
  <c r="G369" i="41"/>
  <c r="G368" i="41"/>
  <c r="G367" i="41"/>
  <c r="G366" i="41"/>
  <c r="G365" i="41"/>
  <c r="G364" i="41"/>
  <c r="G363" i="41"/>
  <c r="G362" i="41"/>
  <c r="G361" i="41"/>
  <c r="G360" i="41"/>
  <c r="G359" i="41"/>
  <c r="G358" i="41"/>
  <c r="G357" i="41"/>
  <c r="G356" i="41"/>
  <c r="G355" i="41"/>
  <c r="G354" i="41"/>
  <c r="G353" i="41"/>
  <c r="G352" i="41"/>
  <c r="G351" i="41"/>
  <c r="G350" i="41"/>
  <c r="G349" i="41"/>
  <c r="G348" i="41"/>
  <c r="G347" i="41"/>
  <c r="G346" i="41"/>
  <c r="G345" i="41"/>
  <c r="G344" i="41"/>
  <c r="G343" i="41"/>
  <c r="G342" i="41"/>
  <c r="G341" i="41"/>
  <c r="G340" i="41"/>
  <c r="G339" i="41"/>
  <c r="G338" i="41"/>
  <c r="G337" i="41"/>
  <c r="G336" i="41"/>
  <c r="G335" i="41"/>
  <c r="G334" i="41"/>
  <c r="G333" i="41"/>
  <c r="G332" i="41"/>
  <c r="G331" i="41"/>
  <c r="G330" i="41"/>
  <c r="G329" i="41"/>
  <c r="G328" i="41"/>
  <c r="G327" i="41"/>
  <c r="G326" i="41"/>
  <c r="G325" i="41"/>
  <c r="G324" i="41"/>
  <c r="G323" i="41"/>
  <c r="G322" i="41"/>
  <c r="G321" i="41"/>
  <c r="G320" i="41"/>
  <c r="G319" i="41"/>
  <c r="G318" i="41"/>
  <c r="G317" i="41"/>
  <c r="G316" i="41"/>
  <c r="G315" i="41"/>
  <c r="G314" i="41"/>
  <c r="G313" i="41"/>
  <c r="G312" i="41"/>
  <c r="G311" i="41"/>
  <c r="G310" i="41"/>
  <c r="G309" i="41"/>
  <c r="G308" i="41"/>
  <c r="G307" i="41"/>
  <c r="G306" i="41"/>
  <c r="G305" i="41"/>
  <c r="G304" i="41"/>
  <c r="G303" i="41"/>
  <c r="G302" i="41"/>
  <c r="G301" i="41"/>
  <c r="G300" i="41"/>
  <c r="G299" i="41"/>
  <c r="G298" i="41"/>
  <c r="G297" i="41"/>
  <c r="G296" i="41"/>
  <c r="G295" i="41"/>
  <c r="G294" i="41"/>
  <c r="G293" i="41"/>
  <c r="G292" i="41"/>
  <c r="G291" i="41"/>
  <c r="G290" i="41"/>
  <c r="G289" i="41"/>
  <c r="G288" i="41"/>
  <c r="G287" i="41"/>
  <c r="G286" i="41"/>
  <c r="G285" i="41"/>
  <c r="G284" i="41"/>
  <c r="G283" i="41"/>
  <c r="G282" i="41"/>
  <c r="G281" i="41"/>
  <c r="G280" i="41"/>
  <c r="G279" i="41"/>
  <c r="G278" i="41"/>
  <c r="G277" i="41"/>
  <c r="G276" i="41"/>
  <c r="G275" i="41"/>
  <c r="G274" i="41"/>
  <c r="G273" i="41"/>
  <c r="G272" i="41"/>
  <c r="G271" i="41"/>
  <c r="G270" i="41"/>
  <c r="G269" i="41"/>
  <c r="G268" i="41"/>
  <c r="G267" i="41"/>
  <c r="G266" i="41"/>
  <c r="G265" i="41"/>
  <c r="G264" i="41"/>
  <c r="G263" i="41"/>
  <c r="G262" i="41"/>
  <c r="G261" i="41"/>
  <c r="G260" i="41"/>
  <c r="G259" i="41"/>
  <c r="G258" i="41"/>
  <c r="G257" i="41"/>
  <c r="G256" i="41"/>
  <c r="G255" i="41"/>
  <c r="G254" i="41"/>
  <c r="G253" i="41"/>
  <c r="G252" i="41"/>
  <c r="G251" i="41"/>
  <c r="G250" i="41"/>
  <c r="G249" i="41"/>
  <c r="G248" i="41"/>
  <c r="G247" i="41"/>
  <c r="G246" i="41"/>
  <c r="G245" i="41"/>
  <c r="G244" i="41"/>
  <c r="G243" i="41"/>
  <c r="G242" i="41"/>
  <c r="G241" i="41"/>
  <c r="G240" i="41"/>
  <c r="G239" i="41"/>
  <c r="G238" i="41"/>
  <c r="G237" i="41"/>
  <c r="G236" i="41"/>
  <c r="G235" i="41"/>
  <c r="G234" i="41"/>
  <c r="G233" i="41"/>
  <c r="G232" i="41"/>
  <c r="G231" i="41"/>
  <c r="G230" i="41"/>
  <c r="G229" i="41"/>
  <c r="G228" i="41"/>
  <c r="G227" i="41"/>
  <c r="G226" i="41"/>
  <c r="G225" i="41"/>
  <c r="G224" i="41"/>
  <c r="G223" i="41"/>
  <c r="G222" i="41"/>
  <c r="G221" i="41"/>
  <c r="G220" i="41"/>
  <c r="G219" i="41"/>
  <c r="G218" i="41"/>
  <c r="G217" i="41"/>
  <c r="G216" i="41"/>
  <c r="G215" i="41"/>
  <c r="G214" i="41"/>
  <c r="G213" i="41"/>
  <c r="G212" i="41"/>
  <c r="G211" i="41"/>
  <c r="G210" i="41"/>
  <c r="G209" i="41"/>
  <c r="G208" i="41"/>
  <c r="G207" i="41"/>
  <c r="G206" i="41"/>
  <c r="G205" i="41"/>
  <c r="G204" i="41"/>
  <c r="G203" i="41"/>
  <c r="G202" i="41"/>
  <c r="G201" i="41"/>
  <c r="G200" i="41"/>
  <c r="G199" i="41"/>
  <c r="G198" i="41"/>
  <c r="G197" i="41"/>
  <c r="G196" i="41"/>
  <c r="G195" i="41"/>
  <c r="G194" i="41"/>
  <c r="G193" i="41"/>
  <c r="G192" i="41"/>
  <c r="G191" i="41"/>
  <c r="G190" i="41"/>
  <c r="G189" i="41"/>
  <c r="G188" i="41"/>
  <c r="G187" i="41"/>
  <c r="G186" i="41"/>
  <c r="G185" i="41"/>
  <c r="G184" i="41"/>
  <c r="G183" i="41"/>
  <c r="G182" i="41"/>
  <c r="G181" i="41"/>
  <c r="G180" i="41"/>
  <c r="G179" i="41"/>
  <c r="G178" i="41"/>
  <c r="G177" i="41"/>
  <c r="G176" i="41"/>
  <c r="G175" i="41"/>
  <c r="G174" i="41"/>
  <c r="G173" i="41"/>
  <c r="G172" i="41"/>
  <c r="G171" i="41"/>
  <c r="G170" i="41"/>
  <c r="G169" i="41"/>
  <c r="G168" i="41"/>
  <c r="G167" i="41"/>
  <c r="G166" i="41"/>
  <c r="G165" i="41"/>
  <c r="G164" i="41"/>
  <c r="G163" i="41"/>
  <c r="G162" i="41"/>
  <c r="G161" i="41"/>
  <c r="G160" i="41"/>
  <c r="G159" i="41"/>
  <c r="G158" i="41"/>
  <c r="G157" i="41"/>
  <c r="G156" i="41"/>
  <c r="G155" i="41"/>
  <c r="G154" i="41"/>
  <c r="G153" i="41"/>
  <c r="G152" i="41"/>
  <c r="G151" i="41"/>
  <c r="G150" i="41"/>
  <c r="G149" i="41"/>
  <c r="G148" i="41"/>
  <c r="G147" i="41"/>
  <c r="G146" i="41"/>
  <c r="G145" i="41"/>
  <c r="G144" i="41"/>
  <c r="G143" i="41"/>
  <c r="G142" i="41"/>
  <c r="G141" i="41"/>
  <c r="G140" i="41"/>
  <c r="G139" i="41"/>
  <c r="G138" i="41"/>
  <c r="G137" i="41"/>
  <c r="G136" i="41"/>
  <c r="G135" i="41"/>
  <c r="G134" i="41"/>
  <c r="G133" i="41"/>
  <c r="G132" i="41"/>
  <c r="G131" i="41"/>
  <c r="G130" i="41"/>
  <c r="G129" i="41"/>
  <c r="G128" i="41"/>
  <c r="G127" i="41"/>
  <c r="G126" i="41"/>
  <c r="G125" i="41"/>
  <c r="G124" i="41"/>
  <c r="G123" i="41"/>
  <c r="G122" i="41"/>
  <c r="G121" i="41"/>
  <c r="G120" i="41"/>
  <c r="G119" i="41"/>
  <c r="G118" i="41"/>
  <c r="G117" i="41"/>
  <c r="G116" i="41"/>
  <c r="G115" i="41"/>
  <c r="G114" i="41"/>
  <c r="G113" i="41"/>
  <c r="G112" i="41"/>
  <c r="G111" i="41"/>
  <c r="G110" i="41"/>
  <c r="G109" i="41"/>
  <c r="G108" i="41"/>
  <c r="G107" i="41"/>
  <c r="G106" i="41"/>
  <c r="G105" i="41"/>
  <c r="G104" i="41"/>
  <c r="G103" i="41"/>
  <c r="G102" i="41"/>
  <c r="G101" i="41"/>
  <c r="G100" i="41"/>
  <c r="G99" i="41"/>
  <c r="G98" i="41"/>
  <c r="G97" i="41"/>
  <c r="G96" i="41"/>
  <c r="G95" i="41"/>
  <c r="G94" i="41"/>
  <c r="G93" i="41"/>
  <c r="G92" i="41"/>
  <c r="G91" i="41"/>
  <c r="G90" i="41"/>
  <c r="G89" i="41"/>
  <c r="G88" i="41"/>
  <c r="G87" i="41"/>
  <c r="G86" i="41"/>
  <c r="G85" i="41"/>
  <c r="G84" i="41"/>
  <c r="G83" i="41"/>
  <c r="G82" i="41"/>
  <c r="G81" i="41"/>
  <c r="G80" i="41"/>
  <c r="G79" i="41"/>
  <c r="G78" i="41"/>
  <c r="G77" i="41"/>
  <c r="G76" i="41"/>
  <c r="G75" i="41"/>
  <c r="G74" i="41"/>
  <c r="G73" i="41"/>
  <c r="G72" i="41"/>
  <c r="G71" i="41"/>
  <c r="G70" i="41"/>
  <c r="G69" i="41"/>
  <c r="G68" i="41"/>
  <c r="G67" i="41"/>
  <c r="G66" i="41"/>
  <c r="G65" i="41"/>
  <c r="G64" i="41"/>
  <c r="G63" i="41"/>
  <c r="G62" i="41"/>
  <c r="G61" i="41"/>
  <c r="G60" i="41"/>
  <c r="G59" i="41"/>
  <c r="G58" i="41"/>
  <c r="G57" i="41"/>
  <c r="G56" i="41"/>
  <c r="G55" i="41"/>
  <c r="G54" i="41"/>
  <c r="G53" i="41"/>
  <c r="G52" i="41"/>
  <c r="G51" i="41"/>
  <c r="G50" i="41"/>
  <c r="G49" i="41"/>
  <c r="G48" i="41"/>
  <c r="G47" i="41"/>
  <c r="G46" i="41"/>
  <c r="G45" i="41"/>
  <c r="G44" i="41"/>
  <c r="G43" i="41"/>
  <c r="G42" i="41"/>
  <c r="G41" i="41"/>
  <c r="G40" i="41"/>
  <c r="G39" i="41"/>
  <c r="G38" i="41"/>
  <c r="G37" i="41"/>
  <c r="G36" i="41"/>
  <c r="G35" i="41"/>
  <c r="G34" i="41"/>
  <c r="G33" i="41"/>
  <c r="G32" i="41"/>
  <c r="G31" i="41"/>
  <c r="G30" i="41"/>
  <c r="G29" i="41"/>
  <c r="G28" i="41"/>
  <c r="G27" i="41"/>
  <c r="G26" i="41"/>
  <c r="G25" i="41"/>
  <c r="G24" i="41"/>
  <c r="G23" i="41"/>
  <c r="G22" i="41"/>
  <c r="G21" i="41"/>
  <c r="G20" i="41"/>
  <c r="G516" i="7"/>
  <c r="G515" i="7"/>
  <c r="G514" i="7"/>
  <c r="G513" i="7"/>
  <c r="G512" i="7"/>
  <c r="G511" i="7"/>
  <c r="G510" i="7"/>
  <c r="G509" i="7"/>
  <c r="G508" i="7"/>
  <c r="G507" i="7"/>
  <c r="G506" i="7"/>
  <c r="G505" i="7"/>
  <c r="G504" i="7"/>
  <c r="G503" i="7"/>
  <c r="G502" i="7"/>
  <c r="G501" i="7"/>
  <c r="G500" i="7"/>
  <c r="G499" i="7"/>
  <c r="G498" i="7"/>
  <c r="G497" i="7"/>
  <c r="G496" i="7"/>
  <c r="G495" i="7"/>
  <c r="G494" i="7"/>
  <c r="G493" i="7"/>
  <c r="G492" i="7"/>
  <c r="G491" i="7"/>
  <c r="G490" i="7"/>
  <c r="G489" i="7"/>
  <c r="G488" i="7"/>
  <c r="G487" i="7"/>
  <c r="G486" i="7"/>
  <c r="G485" i="7"/>
  <c r="G484" i="7"/>
  <c r="G483" i="7"/>
  <c r="G482" i="7"/>
  <c r="G481" i="7"/>
  <c r="G480" i="7"/>
  <c r="G479" i="7"/>
  <c r="G478" i="7"/>
  <c r="G477" i="7"/>
  <c r="G476" i="7"/>
  <c r="G475" i="7"/>
  <c r="G474" i="7"/>
  <c r="G473" i="7"/>
  <c r="G472" i="7"/>
  <c r="G471" i="7"/>
  <c r="G470" i="7"/>
  <c r="G469" i="7"/>
  <c r="G468" i="7"/>
  <c r="G467" i="7"/>
  <c r="G466" i="7"/>
  <c r="G465" i="7"/>
  <c r="G464" i="7"/>
  <c r="G463" i="7"/>
  <c r="G462" i="7"/>
  <c r="G461" i="7"/>
  <c r="G460" i="7"/>
  <c r="G459" i="7"/>
  <c r="G458" i="7"/>
  <c r="G457" i="7"/>
  <c r="G456" i="7"/>
  <c r="G455" i="7"/>
  <c r="G454" i="7"/>
  <c r="G453" i="7"/>
  <c r="G452" i="7"/>
  <c r="G451" i="7"/>
  <c r="G450" i="7"/>
  <c r="G449" i="7"/>
  <c r="G448" i="7"/>
  <c r="G447" i="7"/>
  <c r="G446" i="7"/>
  <c r="G445" i="7"/>
  <c r="G444" i="7"/>
  <c r="G443" i="7"/>
  <c r="G442" i="7"/>
  <c r="G441" i="7"/>
  <c r="G440" i="7"/>
  <c r="G439" i="7"/>
  <c r="G438" i="7"/>
  <c r="G437" i="7"/>
  <c r="G436" i="7"/>
  <c r="G435" i="7"/>
  <c r="G434" i="7"/>
  <c r="G433" i="7"/>
  <c r="G432" i="7"/>
  <c r="G431" i="7"/>
  <c r="G430" i="7"/>
  <c r="G429" i="7"/>
  <c r="G428" i="7"/>
  <c r="G427" i="7"/>
  <c r="G426" i="7"/>
  <c r="G425" i="7"/>
  <c r="G424" i="7"/>
  <c r="G423" i="7"/>
  <c r="G422" i="7"/>
  <c r="G421" i="7"/>
  <c r="G420" i="7"/>
  <c r="G419" i="7"/>
  <c r="G418" i="7"/>
  <c r="G417" i="7"/>
  <c r="G416" i="7"/>
  <c r="G415" i="7"/>
  <c r="G414" i="7"/>
  <c r="G413" i="7"/>
  <c r="G412" i="7"/>
  <c r="G411" i="7"/>
  <c r="G410" i="7"/>
  <c r="G409" i="7"/>
  <c r="G408" i="7"/>
  <c r="G407" i="7"/>
  <c r="G406" i="7"/>
  <c r="G405" i="7"/>
  <c r="G404" i="7"/>
  <c r="G403" i="7"/>
  <c r="G402" i="7"/>
  <c r="G401" i="7"/>
  <c r="G400" i="7"/>
  <c r="G399" i="7"/>
  <c r="G398" i="7"/>
  <c r="G397" i="7"/>
  <c r="G396" i="7"/>
  <c r="G395" i="7"/>
  <c r="G394" i="7"/>
  <c r="G393" i="7"/>
  <c r="G392" i="7"/>
  <c r="G391" i="7"/>
  <c r="G390" i="7"/>
  <c r="G389" i="7"/>
  <c r="G388" i="7"/>
  <c r="G387" i="7"/>
  <c r="G386" i="7"/>
  <c r="G385" i="7"/>
  <c r="G384" i="7"/>
  <c r="G383" i="7"/>
  <c r="G382" i="7"/>
  <c r="G381" i="7"/>
  <c r="G380" i="7"/>
  <c r="G379" i="7"/>
  <c r="G378" i="7"/>
  <c r="G377" i="7"/>
  <c r="G376" i="7"/>
  <c r="G375" i="7"/>
  <c r="G374" i="7"/>
  <c r="G373" i="7"/>
  <c r="G372" i="7"/>
  <c r="G371" i="7"/>
  <c r="G370" i="7"/>
  <c r="G369" i="7"/>
  <c r="G368" i="7"/>
  <c r="G367" i="7"/>
  <c r="G366" i="7"/>
  <c r="G365" i="7"/>
  <c r="G364" i="7"/>
  <c r="G363" i="7"/>
  <c r="G362" i="7"/>
  <c r="G361" i="7"/>
  <c r="G360" i="7"/>
  <c r="G359" i="7"/>
  <c r="G358" i="7"/>
  <c r="G357" i="7"/>
  <c r="G356" i="7"/>
  <c r="G355" i="7"/>
  <c r="G354" i="7"/>
  <c r="G353" i="7"/>
  <c r="G352" i="7"/>
  <c r="G351" i="7"/>
  <c r="G350" i="7"/>
  <c r="G349" i="7"/>
  <c r="G348" i="7"/>
  <c r="G347" i="7"/>
  <c r="G346" i="7"/>
  <c r="G345" i="7"/>
  <c r="G344" i="7"/>
  <c r="G343" i="7"/>
  <c r="G342" i="7"/>
  <c r="G341" i="7"/>
  <c r="G340" i="7"/>
  <c r="G339" i="7"/>
  <c r="G338" i="7"/>
  <c r="G337" i="7"/>
  <c r="G336" i="7"/>
  <c r="G335" i="7"/>
  <c r="G334" i="7"/>
  <c r="G333" i="7"/>
  <c r="G332" i="7"/>
  <c r="G331" i="7"/>
  <c r="G330" i="7"/>
  <c r="G329" i="7"/>
  <c r="G328" i="7"/>
  <c r="G327" i="7"/>
  <c r="G326" i="7"/>
  <c r="G325" i="7"/>
  <c r="G324" i="7"/>
  <c r="G323" i="7"/>
  <c r="G322" i="7"/>
  <c r="G321" i="7"/>
  <c r="G320" i="7"/>
  <c r="G319" i="7"/>
  <c r="G318" i="7"/>
  <c r="G317" i="7"/>
  <c r="G316" i="7"/>
  <c r="G315" i="7"/>
  <c r="G314" i="7"/>
  <c r="G313" i="7"/>
  <c r="G312" i="7"/>
  <c r="G311" i="7"/>
  <c r="G310" i="7"/>
  <c r="G309" i="7"/>
  <c r="G308" i="7"/>
  <c r="G307" i="7"/>
  <c r="G306" i="7"/>
  <c r="G305" i="7"/>
  <c r="G304" i="7"/>
  <c r="G303" i="7"/>
  <c r="G302" i="7"/>
  <c r="G301" i="7"/>
  <c r="G300" i="7"/>
  <c r="G299" i="7"/>
  <c r="G298" i="7"/>
  <c r="G297" i="7"/>
  <c r="G296" i="7"/>
  <c r="G295" i="7"/>
  <c r="G294" i="7"/>
  <c r="G293" i="7"/>
  <c r="G292" i="7"/>
  <c r="G291" i="7"/>
  <c r="G290" i="7"/>
  <c r="G289" i="7"/>
  <c r="G288" i="7"/>
  <c r="G287" i="7"/>
  <c r="G286" i="7"/>
  <c r="G285" i="7"/>
  <c r="G284" i="7"/>
  <c r="G283" i="7"/>
  <c r="G282" i="7"/>
  <c r="G281" i="7"/>
  <c r="G280" i="7"/>
  <c r="G279" i="7"/>
  <c r="G278" i="7"/>
  <c r="G277" i="7"/>
  <c r="G276" i="7"/>
  <c r="G275" i="7"/>
  <c r="G274" i="7"/>
  <c r="G273" i="7"/>
  <c r="G272" i="7"/>
  <c r="G271" i="7"/>
  <c r="G270" i="7"/>
  <c r="G269" i="7"/>
  <c r="G268" i="7"/>
  <c r="G267" i="7"/>
  <c r="G266" i="7"/>
  <c r="G265" i="7"/>
  <c r="G264" i="7"/>
  <c r="G263" i="7"/>
  <c r="G262" i="7"/>
  <c r="G261" i="7"/>
  <c r="G260" i="7"/>
  <c r="G259" i="7"/>
  <c r="G258" i="7"/>
  <c r="G257" i="7"/>
  <c r="G256" i="7"/>
  <c r="G255" i="7"/>
  <c r="G254" i="7"/>
  <c r="G253" i="7"/>
  <c r="G252" i="7"/>
  <c r="G251" i="7"/>
  <c r="G250" i="7"/>
  <c r="G249" i="7"/>
  <c r="G248" i="7"/>
  <c r="G247" i="7"/>
  <c r="G246" i="7"/>
  <c r="G245" i="7"/>
  <c r="G244" i="7"/>
  <c r="G243" i="7"/>
  <c r="G242" i="7"/>
  <c r="G241" i="7"/>
  <c r="G240" i="7"/>
  <c r="G239" i="7"/>
  <c r="G238" i="7"/>
  <c r="G237" i="7"/>
  <c r="G236" i="7"/>
  <c r="G235" i="7"/>
  <c r="G234" i="7"/>
  <c r="G233" i="7"/>
  <c r="G232" i="7"/>
  <c r="G231" i="7"/>
  <c r="G230" i="7"/>
  <c r="G229" i="7"/>
  <c r="G228" i="7"/>
  <c r="G227" i="7"/>
  <c r="G226" i="7"/>
  <c r="G225" i="7"/>
  <c r="G224" i="7"/>
  <c r="G223" i="7"/>
  <c r="G222" i="7"/>
  <c r="G221" i="7"/>
  <c r="G220" i="7"/>
  <c r="G219" i="7"/>
  <c r="G218" i="7"/>
  <c r="G217" i="7"/>
  <c r="G216" i="7"/>
  <c r="G215" i="7"/>
  <c r="G214" i="7"/>
  <c r="G213" i="7"/>
  <c r="G212" i="7"/>
  <c r="G211" i="7"/>
  <c r="G210" i="7"/>
  <c r="G209" i="7"/>
  <c r="G208" i="7"/>
  <c r="G207" i="7"/>
  <c r="G206" i="7"/>
  <c r="G205" i="7"/>
  <c r="G204" i="7"/>
  <c r="G203" i="7"/>
  <c r="G202" i="7"/>
  <c r="G201" i="7"/>
  <c r="G200" i="7"/>
  <c r="G199" i="7"/>
  <c r="G198" i="7"/>
  <c r="G197" i="7"/>
  <c r="G196" i="7"/>
  <c r="G195" i="7"/>
  <c r="G194" i="7"/>
  <c r="G193" i="7"/>
  <c r="G192" i="7"/>
  <c r="G191" i="7"/>
  <c r="G190" i="7"/>
  <c r="G189" i="7"/>
  <c r="G188" i="7"/>
  <c r="G187" i="7"/>
  <c r="G186" i="7"/>
  <c r="G185" i="7"/>
  <c r="G184" i="7"/>
  <c r="G183" i="7"/>
  <c r="G182" i="7"/>
  <c r="G181" i="7"/>
  <c r="G180" i="7"/>
  <c r="G179" i="7"/>
  <c r="G178" i="7"/>
  <c r="G177" i="7"/>
  <c r="G176" i="7"/>
  <c r="G175" i="7"/>
  <c r="G174" i="7"/>
  <c r="G173" i="7"/>
  <c r="G172" i="7"/>
  <c r="G171" i="7"/>
  <c r="G170" i="7"/>
  <c r="G169" i="7"/>
  <c r="G168" i="7"/>
  <c r="G167" i="7"/>
  <c r="G166" i="7"/>
  <c r="G165" i="7"/>
  <c r="G164" i="7"/>
  <c r="G163" i="7"/>
  <c r="G162" i="7"/>
  <c r="G161" i="7"/>
  <c r="G160" i="7"/>
  <c r="G159" i="7"/>
  <c r="G158" i="7"/>
  <c r="G157" i="7"/>
  <c r="G156" i="7"/>
  <c r="G155" i="7"/>
  <c r="G154" i="7"/>
  <c r="G153" i="7"/>
  <c r="G152" i="7"/>
  <c r="G151" i="7"/>
  <c r="G150" i="7"/>
  <c r="G149" i="7"/>
  <c r="G148" i="7"/>
  <c r="G147" i="7"/>
  <c r="G146" i="7"/>
  <c r="G145" i="7"/>
  <c r="G144" i="7"/>
  <c r="G143" i="7"/>
  <c r="G142" i="7"/>
  <c r="G141" i="7"/>
  <c r="G140" i="7"/>
  <c r="G139" i="7"/>
  <c r="G138" i="7"/>
  <c r="G137" i="7"/>
  <c r="G136" i="7"/>
  <c r="G135" i="7"/>
  <c r="G134" i="7"/>
  <c r="G133" i="7"/>
  <c r="G132" i="7"/>
  <c r="G131" i="7"/>
  <c r="G130" i="7"/>
  <c r="G129" i="7"/>
  <c r="G128" i="7"/>
  <c r="G127" i="7"/>
  <c r="G126" i="7"/>
  <c r="G125" i="7"/>
  <c r="G124" i="7"/>
  <c r="G123" i="7"/>
  <c r="G122" i="7"/>
  <c r="G121" i="7"/>
  <c r="G120" i="7"/>
  <c r="G119" i="7"/>
  <c r="G118" i="7"/>
  <c r="G117" i="7"/>
  <c r="G116" i="7"/>
  <c r="G115" i="7"/>
  <c r="G114" i="7"/>
  <c r="G113" i="7"/>
  <c r="G112" i="7"/>
  <c r="G111" i="7"/>
  <c r="G110" i="7"/>
  <c r="G109" i="7"/>
  <c r="G108" i="7"/>
  <c r="G107" i="7"/>
  <c r="G106" i="7"/>
  <c r="G105" i="7"/>
  <c r="G104" i="7"/>
  <c r="G103" i="7"/>
  <c r="G102" i="7"/>
  <c r="G101" i="7"/>
  <c r="G100" i="7"/>
  <c r="G99" i="7"/>
  <c r="G98" i="7"/>
  <c r="G97" i="7"/>
  <c r="G96" i="7"/>
  <c r="G95" i="7"/>
  <c r="G94" i="7"/>
  <c r="G93" i="7"/>
  <c r="G92" i="7"/>
  <c r="G91" i="7"/>
  <c r="G90" i="7"/>
  <c r="G89" i="7"/>
  <c r="G88" i="7"/>
  <c r="G87" i="7"/>
  <c r="G86" i="7"/>
  <c r="G85" i="7"/>
  <c r="G84" i="7"/>
  <c r="G83" i="7"/>
  <c r="G82" i="7"/>
  <c r="G81" i="7"/>
  <c r="G80" i="7"/>
  <c r="G79" i="7"/>
  <c r="G78" i="7"/>
  <c r="G77" i="7"/>
  <c r="G76" i="7"/>
  <c r="G75" i="7"/>
  <c r="G74" i="7"/>
  <c r="G73" i="7"/>
  <c r="G72" i="7"/>
  <c r="G71" i="7"/>
  <c r="G70" i="7"/>
  <c r="G69" i="7"/>
  <c r="G68" i="7"/>
  <c r="G67" i="7"/>
  <c r="G66" i="7"/>
  <c r="G65" i="7"/>
  <c r="G64" i="7"/>
  <c r="G63" i="7"/>
  <c r="G62" i="7"/>
  <c r="G61" i="7"/>
  <c r="G60" i="7"/>
  <c r="G59" i="7"/>
  <c r="G58" i="7"/>
  <c r="G57" i="7"/>
  <c r="G56" i="7"/>
  <c r="G55" i="7"/>
  <c r="G54" i="7"/>
  <c r="G53" i="7"/>
  <c r="G52" i="7"/>
  <c r="G51" i="7"/>
  <c r="G50" i="7"/>
  <c r="G49" i="7"/>
  <c r="G48" i="7"/>
  <c r="G47" i="7"/>
  <c r="G46" i="7"/>
  <c r="G45" i="7"/>
  <c r="G44" i="7"/>
  <c r="G43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8" i="7"/>
  <c r="G27" i="7"/>
  <c r="G26" i="7"/>
  <c r="G25" i="7"/>
  <c r="G24" i="7"/>
  <c r="G23" i="7"/>
  <c r="G22" i="7"/>
  <c r="G21" i="7"/>
  <c r="G20" i="7"/>
  <c r="G19" i="7"/>
  <c r="G18" i="7"/>
  <c r="G17" i="7"/>
  <c r="G516" i="8"/>
  <c r="G515" i="8"/>
  <c r="G514" i="8"/>
  <c r="G513" i="8"/>
  <c r="G512" i="8"/>
  <c r="G511" i="8"/>
  <c r="G510" i="8"/>
  <c r="G509" i="8"/>
  <c r="G508" i="8"/>
  <c r="G507" i="8"/>
  <c r="G506" i="8"/>
  <c r="G505" i="8"/>
  <c r="G504" i="8"/>
  <c r="G503" i="8"/>
  <c r="G502" i="8"/>
  <c r="G501" i="8"/>
  <c r="G500" i="8"/>
  <c r="G499" i="8"/>
  <c r="G498" i="8"/>
  <c r="G497" i="8"/>
  <c r="G496" i="8"/>
  <c r="G495" i="8"/>
  <c r="G494" i="8"/>
  <c r="G493" i="8"/>
  <c r="G492" i="8"/>
  <c r="G491" i="8"/>
  <c r="G490" i="8"/>
  <c r="G489" i="8"/>
  <c r="G488" i="8"/>
  <c r="G487" i="8"/>
  <c r="G486" i="8"/>
  <c r="G485" i="8"/>
  <c r="G484" i="8"/>
  <c r="G483" i="8"/>
  <c r="G482" i="8"/>
  <c r="G481" i="8"/>
  <c r="G480" i="8"/>
  <c r="G479" i="8"/>
  <c r="G478" i="8"/>
  <c r="G477" i="8"/>
  <c r="G476" i="8"/>
  <c r="G475" i="8"/>
  <c r="G474" i="8"/>
  <c r="G473" i="8"/>
  <c r="G472" i="8"/>
  <c r="G471" i="8"/>
  <c r="G470" i="8"/>
  <c r="G469" i="8"/>
  <c r="G468" i="8"/>
  <c r="G467" i="8"/>
  <c r="G466" i="8"/>
  <c r="G465" i="8"/>
  <c r="G464" i="8"/>
  <c r="G463" i="8"/>
  <c r="G462" i="8"/>
  <c r="G461" i="8"/>
  <c r="G460" i="8"/>
  <c r="G459" i="8"/>
  <c r="G458" i="8"/>
  <c r="G457" i="8"/>
  <c r="G456" i="8"/>
  <c r="G455" i="8"/>
  <c r="G454" i="8"/>
  <c r="G453" i="8"/>
  <c r="G452" i="8"/>
  <c r="G451" i="8"/>
  <c r="G450" i="8"/>
  <c r="G449" i="8"/>
  <c r="G448" i="8"/>
  <c r="G447" i="8"/>
  <c r="G446" i="8"/>
  <c r="G445" i="8"/>
  <c r="G444" i="8"/>
  <c r="G443" i="8"/>
  <c r="G442" i="8"/>
  <c r="G441" i="8"/>
  <c r="G440" i="8"/>
  <c r="G439" i="8"/>
  <c r="G438" i="8"/>
  <c r="G437" i="8"/>
  <c r="G436" i="8"/>
  <c r="G435" i="8"/>
  <c r="G434" i="8"/>
  <c r="G433" i="8"/>
  <c r="G432" i="8"/>
  <c r="G431" i="8"/>
  <c r="G430" i="8"/>
  <c r="G429" i="8"/>
  <c r="G428" i="8"/>
  <c r="G427" i="8"/>
  <c r="G426" i="8"/>
  <c r="G425" i="8"/>
  <c r="G424" i="8"/>
  <c r="G423" i="8"/>
  <c r="G422" i="8"/>
  <c r="G421" i="8"/>
  <c r="G420" i="8"/>
  <c r="G419" i="8"/>
  <c r="G418" i="8"/>
  <c r="G417" i="8"/>
  <c r="G416" i="8"/>
  <c r="G415" i="8"/>
  <c r="G414" i="8"/>
  <c r="G413" i="8"/>
  <c r="G412" i="8"/>
  <c r="G411" i="8"/>
  <c r="G410" i="8"/>
  <c r="G409" i="8"/>
  <c r="G408" i="8"/>
  <c r="G407" i="8"/>
  <c r="G406" i="8"/>
  <c r="G405" i="8"/>
  <c r="G404" i="8"/>
  <c r="G403" i="8"/>
  <c r="G402" i="8"/>
  <c r="G401" i="8"/>
  <c r="G400" i="8"/>
  <c r="G399" i="8"/>
  <c r="G398" i="8"/>
  <c r="G397" i="8"/>
  <c r="G396" i="8"/>
  <c r="G395" i="8"/>
  <c r="G394" i="8"/>
  <c r="G393" i="8"/>
  <c r="G392" i="8"/>
  <c r="G391" i="8"/>
  <c r="G390" i="8"/>
  <c r="G389" i="8"/>
  <c r="G388" i="8"/>
  <c r="G387" i="8"/>
  <c r="G386" i="8"/>
  <c r="G385" i="8"/>
  <c r="G384" i="8"/>
  <c r="G383" i="8"/>
  <c r="G382" i="8"/>
  <c r="G381" i="8"/>
  <c r="G380" i="8"/>
  <c r="G379" i="8"/>
  <c r="G378" i="8"/>
  <c r="G377" i="8"/>
  <c r="G376" i="8"/>
  <c r="G375" i="8"/>
  <c r="G374" i="8"/>
  <c r="G373" i="8"/>
  <c r="G372" i="8"/>
  <c r="G371" i="8"/>
  <c r="G370" i="8"/>
  <c r="G369" i="8"/>
  <c r="G368" i="8"/>
  <c r="G367" i="8"/>
  <c r="G366" i="8"/>
  <c r="G365" i="8"/>
  <c r="G364" i="8"/>
  <c r="G363" i="8"/>
  <c r="G362" i="8"/>
  <c r="G361" i="8"/>
  <c r="G360" i="8"/>
  <c r="G359" i="8"/>
  <c r="G358" i="8"/>
  <c r="G357" i="8"/>
  <c r="G356" i="8"/>
  <c r="G355" i="8"/>
  <c r="G354" i="8"/>
  <c r="G353" i="8"/>
  <c r="G352" i="8"/>
  <c r="G351" i="8"/>
  <c r="G350" i="8"/>
  <c r="G349" i="8"/>
  <c r="G348" i="8"/>
  <c r="G347" i="8"/>
  <c r="G346" i="8"/>
  <c r="G345" i="8"/>
  <c r="G344" i="8"/>
  <c r="G343" i="8"/>
  <c r="G342" i="8"/>
  <c r="G341" i="8"/>
  <c r="G340" i="8"/>
  <c r="G339" i="8"/>
  <c r="G338" i="8"/>
  <c r="G337" i="8"/>
  <c r="G336" i="8"/>
  <c r="G335" i="8"/>
  <c r="G334" i="8"/>
  <c r="G333" i="8"/>
  <c r="G332" i="8"/>
  <c r="G331" i="8"/>
  <c r="G330" i="8"/>
  <c r="G329" i="8"/>
  <c r="G328" i="8"/>
  <c r="G327" i="8"/>
  <c r="G326" i="8"/>
  <c r="G325" i="8"/>
  <c r="G324" i="8"/>
  <c r="G323" i="8"/>
  <c r="G322" i="8"/>
  <c r="G321" i="8"/>
  <c r="G320" i="8"/>
  <c r="G319" i="8"/>
  <c r="G318" i="8"/>
  <c r="G317" i="8"/>
  <c r="G316" i="8"/>
  <c r="G315" i="8"/>
  <c r="G314" i="8"/>
  <c r="G313" i="8"/>
  <c r="G312" i="8"/>
  <c r="G311" i="8"/>
  <c r="G310" i="8"/>
  <c r="G309" i="8"/>
  <c r="G308" i="8"/>
  <c r="G307" i="8"/>
  <c r="G306" i="8"/>
  <c r="G305" i="8"/>
  <c r="G304" i="8"/>
  <c r="G303" i="8"/>
  <c r="G302" i="8"/>
  <c r="G301" i="8"/>
  <c r="G300" i="8"/>
  <c r="G299" i="8"/>
  <c r="G298" i="8"/>
  <c r="G297" i="8"/>
  <c r="G296" i="8"/>
  <c r="G295" i="8"/>
  <c r="G294" i="8"/>
  <c r="G293" i="8"/>
  <c r="G292" i="8"/>
  <c r="G291" i="8"/>
  <c r="G290" i="8"/>
  <c r="G289" i="8"/>
  <c r="G288" i="8"/>
  <c r="G287" i="8"/>
  <c r="G286" i="8"/>
  <c r="G285" i="8"/>
  <c r="G284" i="8"/>
  <c r="G283" i="8"/>
  <c r="G282" i="8"/>
  <c r="G281" i="8"/>
  <c r="G280" i="8"/>
  <c r="G279" i="8"/>
  <c r="G278" i="8"/>
  <c r="G277" i="8"/>
  <c r="G276" i="8"/>
  <c r="G275" i="8"/>
  <c r="G274" i="8"/>
  <c r="G273" i="8"/>
  <c r="G272" i="8"/>
  <c r="G271" i="8"/>
  <c r="G270" i="8"/>
  <c r="G269" i="8"/>
  <c r="G268" i="8"/>
  <c r="G267" i="8"/>
  <c r="G266" i="8"/>
  <c r="G265" i="8"/>
  <c r="G264" i="8"/>
  <c r="G263" i="8"/>
  <c r="G262" i="8"/>
  <c r="G261" i="8"/>
  <c r="G260" i="8"/>
  <c r="G259" i="8"/>
  <c r="G258" i="8"/>
  <c r="G257" i="8"/>
  <c r="G256" i="8"/>
  <c r="G255" i="8"/>
  <c r="G254" i="8"/>
  <c r="G253" i="8"/>
  <c r="G252" i="8"/>
  <c r="G251" i="8"/>
  <c r="G250" i="8"/>
  <c r="G249" i="8"/>
  <c r="G248" i="8"/>
  <c r="G247" i="8"/>
  <c r="G246" i="8"/>
  <c r="G245" i="8"/>
  <c r="G244" i="8"/>
  <c r="G243" i="8"/>
  <c r="G242" i="8"/>
  <c r="G241" i="8"/>
  <c r="G240" i="8"/>
  <c r="G239" i="8"/>
  <c r="G238" i="8"/>
  <c r="G237" i="8"/>
  <c r="G236" i="8"/>
  <c r="G235" i="8"/>
  <c r="G234" i="8"/>
  <c r="G233" i="8"/>
  <c r="G232" i="8"/>
  <c r="G231" i="8"/>
  <c r="G230" i="8"/>
  <c r="G229" i="8"/>
  <c r="G228" i="8"/>
  <c r="G227" i="8"/>
  <c r="G226" i="8"/>
  <c r="G225" i="8"/>
  <c r="G224" i="8"/>
  <c r="G223" i="8"/>
  <c r="G222" i="8"/>
  <c r="G221" i="8"/>
  <c r="G220" i="8"/>
  <c r="G219" i="8"/>
  <c r="G218" i="8"/>
  <c r="G217" i="8"/>
  <c r="G216" i="8"/>
  <c r="G215" i="8"/>
  <c r="G214" i="8"/>
  <c r="G213" i="8"/>
  <c r="G212" i="8"/>
  <c r="G211" i="8"/>
  <c r="G210" i="8"/>
  <c r="G209" i="8"/>
  <c r="G208" i="8"/>
  <c r="G207" i="8"/>
  <c r="G206" i="8"/>
  <c r="G205" i="8"/>
  <c r="G204" i="8"/>
  <c r="G203" i="8"/>
  <c r="G202" i="8"/>
  <c r="G201" i="8"/>
  <c r="G200" i="8"/>
  <c r="G199" i="8"/>
  <c r="G198" i="8"/>
  <c r="G197" i="8"/>
  <c r="G196" i="8"/>
  <c r="G195" i="8"/>
  <c r="G194" i="8"/>
  <c r="G193" i="8"/>
  <c r="G192" i="8"/>
  <c r="G191" i="8"/>
  <c r="G190" i="8"/>
  <c r="G189" i="8"/>
  <c r="G188" i="8"/>
  <c r="G187" i="8"/>
  <c r="G186" i="8"/>
  <c r="G185" i="8"/>
  <c r="G184" i="8"/>
  <c r="G183" i="8"/>
  <c r="G182" i="8"/>
  <c r="G181" i="8"/>
  <c r="G180" i="8"/>
  <c r="G179" i="8"/>
  <c r="G178" i="8"/>
  <c r="G177" i="8"/>
  <c r="G176" i="8"/>
  <c r="G175" i="8"/>
  <c r="G174" i="8"/>
  <c r="G173" i="8"/>
  <c r="G172" i="8"/>
  <c r="G171" i="8"/>
  <c r="G170" i="8"/>
  <c r="G169" i="8"/>
  <c r="G168" i="8"/>
  <c r="G167" i="8"/>
  <c r="G166" i="8"/>
  <c r="G165" i="8"/>
  <c r="G164" i="8"/>
  <c r="G163" i="8"/>
  <c r="G162" i="8"/>
  <c r="G161" i="8"/>
  <c r="G160" i="8"/>
  <c r="G159" i="8"/>
  <c r="G158" i="8"/>
  <c r="G157" i="8"/>
  <c r="G156" i="8"/>
  <c r="G155" i="8"/>
  <c r="G154" i="8"/>
  <c r="G153" i="8"/>
  <c r="G152" i="8"/>
  <c r="G151" i="8"/>
  <c r="G150" i="8"/>
  <c r="G149" i="8"/>
  <c r="G148" i="8"/>
  <c r="G147" i="8"/>
  <c r="G146" i="8"/>
  <c r="G145" i="8"/>
  <c r="G144" i="8"/>
  <c r="G143" i="8"/>
  <c r="G142" i="8"/>
  <c r="G141" i="8"/>
  <c r="G140" i="8"/>
  <c r="G139" i="8"/>
  <c r="G138" i="8"/>
  <c r="G137" i="8"/>
  <c r="G136" i="8"/>
  <c r="G135" i="8"/>
  <c r="G134" i="8"/>
  <c r="G133" i="8"/>
  <c r="G132" i="8"/>
  <c r="G131" i="8"/>
  <c r="G130" i="8"/>
  <c r="G129" i="8"/>
  <c r="G128" i="8"/>
  <c r="G127" i="8"/>
  <c r="G126" i="8"/>
  <c r="G125" i="8"/>
  <c r="G124" i="8"/>
  <c r="G123" i="8"/>
  <c r="G122" i="8"/>
  <c r="G121" i="8"/>
  <c r="G120" i="8"/>
  <c r="G119" i="8"/>
  <c r="G118" i="8"/>
  <c r="G117" i="8"/>
  <c r="G116" i="8"/>
  <c r="G115" i="8"/>
  <c r="G114" i="8"/>
  <c r="G113" i="8"/>
  <c r="G112" i="8"/>
  <c r="G111" i="8"/>
  <c r="G110" i="8"/>
  <c r="G109" i="8"/>
  <c r="G108" i="8"/>
  <c r="G107" i="8"/>
  <c r="G106" i="8"/>
  <c r="G105" i="8"/>
  <c r="G104" i="8"/>
  <c r="G103" i="8"/>
  <c r="G102" i="8"/>
  <c r="G101" i="8"/>
  <c r="G100" i="8"/>
  <c r="G99" i="8"/>
  <c r="G98" i="8"/>
  <c r="G97" i="8"/>
  <c r="G96" i="8"/>
  <c r="G95" i="8"/>
  <c r="G94" i="8"/>
  <c r="G93" i="8"/>
  <c r="G92" i="8"/>
  <c r="G91" i="8"/>
  <c r="G90" i="8"/>
  <c r="G89" i="8"/>
  <c r="G88" i="8"/>
  <c r="G87" i="8"/>
  <c r="G86" i="8"/>
  <c r="G85" i="8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G70" i="8"/>
  <c r="G69" i="8"/>
  <c r="G68" i="8"/>
  <c r="G67" i="8"/>
  <c r="G66" i="8"/>
  <c r="G65" i="8"/>
  <c r="G64" i="8"/>
  <c r="G63" i="8"/>
  <c r="G62" i="8"/>
  <c r="G61" i="8"/>
  <c r="G60" i="8"/>
  <c r="G59" i="8"/>
  <c r="G58" i="8"/>
  <c r="G57" i="8"/>
  <c r="G56" i="8"/>
  <c r="G55" i="8"/>
  <c r="G54" i="8"/>
  <c r="G53" i="8"/>
  <c r="G52" i="8"/>
  <c r="G51" i="8"/>
  <c r="G50" i="8"/>
  <c r="G49" i="8"/>
  <c r="G48" i="8"/>
  <c r="G47" i="8"/>
  <c r="G46" i="8"/>
  <c r="G45" i="8"/>
  <c r="G44" i="8"/>
  <c r="G43" i="8"/>
  <c r="G42" i="8"/>
  <c r="G41" i="8"/>
  <c r="G40" i="8"/>
  <c r="G39" i="8"/>
  <c r="G38" i="8"/>
  <c r="G37" i="8"/>
  <c r="G36" i="8"/>
  <c r="G35" i="8"/>
  <c r="G34" i="8"/>
  <c r="G33" i="8"/>
  <c r="G32" i="8"/>
  <c r="G31" i="8"/>
  <c r="G30" i="8"/>
  <c r="G29" i="8"/>
  <c r="G28" i="8"/>
  <c r="G27" i="8"/>
  <c r="G26" i="8"/>
  <c r="G25" i="8"/>
  <c r="G24" i="8"/>
  <c r="G23" i="8"/>
  <c r="G22" i="8"/>
  <c r="G21" i="8"/>
  <c r="G20" i="8"/>
  <c r="G19" i="8"/>
  <c r="G18" i="8"/>
  <c r="G17" i="8"/>
  <c r="G516" i="9"/>
  <c r="G515" i="9"/>
  <c r="G514" i="9"/>
  <c r="G513" i="9"/>
  <c r="G512" i="9"/>
  <c r="G511" i="9"/>
  <c r="G510" i="9"/>
  <c r="G509" i="9"/>
  <c r="G508" i="9"/>
  <c r="G507" i="9"/>
  <c r="G506" i="9"/>
  <c r="G505" i="9"/>
  <c r="G504" i="9"/>
  <c r="G503" i="9"/>
  <c r="G502" i="9"/>
  <c r="G501" i="9"/>
  <c r="G500" i="9"/>
  <c r="G499" i="9"/>
  <c r="G498" i="9"/>
  <c r="G497" i="9"/>
  <c r="G496" i="9"/>
  <c r="G495" i="9"/>
  <c r="G494" i="9"/>
  <c r="G493" i="9"/>
  <c r="G492" i="9"/>
  <c r="G491" i="9"/>
  <c r="G490" i="9"/>
  <c r="G489" i="9"/>
  <c r="G488" i="9"/>
  <c r="G487" i="9"/>
  <c r="G486" i="9"/>
  <c r="G485" i="9"/>
  <c r="G484" i="9"/>
  <c r="G483" i="9"/>
  <c r="G482" i="9"/>
  <c r="G481" i="9"/>
  <c r="G480" i="9"/>
  <c r="G479" i="9"/>
  <c r="G478" i="9"/>
  <c r="G477" i="9"/>
  <c r="G476" i="9"/>
  <c r="G475" i="9"/>
  <c r="G474" i="9"/>
  <c r="G473" i="9"/>
  <c r="G472" i="9"/>
  <c r="G471" i="9"/>
  <c r="G470" i="9"/>
  <c r="G469" i="9"/>
  <c r="G468" i="9"/>
  <c r="G467" i="9"/>
  <c r="G466" i="9"/>
  <c r="G465" i="9"/>
  <c r="G464" i="9"/>
  <c r="G463" i="9"/>
  <c r="G462" i="9"/>
  <c r="G461" i="9"/>
  <c r="G460" i="9"/>
  <c r="G459" i="9"/>
  <c r="G458" i="9"/>
  <c r="G457" i="9"/>
  <c r="G456" i="9"/>
  <c r="G455" i="9"/>
  <c r="G454" i="9"/>
  <c r="G453" i="9"/>
  <c r="G452" i="9"/>
  <c r="G451" i="9"/>
  <c r="G450" i="9"/>
  <c r="G449" i="9"/>
  <c r="G448" i="9"/>
  <c r="G447" i="9"/>
  <c r="G446" i="9"/>
  <c r="G445" i="9"/>
  <c r="G444" i="9"/>
  <c r="G443" i="9"/>
  <c r="G442" i="9"/>
  <c r="G441" i="9"/>
  <c r="G440" i="9"/>
  <c r="G439" i="9"/>
  <c r="G438" i="9"/>
  <c r="G437" i="9"/>
  <c r="G436" i="9"/>
  <c r="G435" i="9"/>
  <c r="G434" i="9"/>
  <c r="G433" i="9"/>
  <c r="G432" i="9"/>
  <c r="G431" i="9"/>
  <c r="G430" i="9"/>
  <c r="G429" i="9"/>
  <c r="G428" i="9"/>
  <c r="G427" i="9"/>
  <c r="G426" i="9"/>
  <c r="G425" i="9"/>
  <c r="G424" i="9"/>
  <c r="G423" i="9"/>
  <c r="G422" i="9"/>
  <c r="G421" i="9"/>
  <c r="G420" i="9"/>
  <c r="G419" i="9"/>
  <c r="G418" i="9"/>
  <c r="G417" i="9"/>
  <c r="G416" i="9"/>
  <c r="G415" i="9"/>
  <c r="G414" i="9"/>
  <c r="G413" i="9"/>
  <c r="G412" i="9"/>
  <c r="G411" i="9"/>
  <c r="G410" i="9"/>
  <c r="G409" i="9"/>
  <c r="G408" i="9"/>
  <c r="G407" i="9"/>
  <c r="G406" i="9"/>
  <c r="G405" i="9"/>
  <c r="G404" i="9"/>
  <c r="G403" i="9"/>
  <c r="G402" i="9"/>
  <c r="G401" i="9"/>
  <c r="G400" i="9"/>
  <c r="G399" i="9"/>
  <c r="G398" i="9"/>
  <c r="G397" i="9"/>
  <c r="G396" i="9"/>
  <c r="G395" i="9"/>
  <c r="G394" i="9"/>
  <c r="G393" i="9"/>
  <c r="G392" i="9"/>
  <c r="G391" i="9"/>
  <c r="G390" i="9"/>
  <c r="G389" i="9"/>
  <c r="G388" i="9"/>
  <c r="G387" i="9"/>
  <c r="G386" i="9"/>
  <c r="G385" i="9"/>
  <c r="G384" i="9"/>
  <c r="G383" i="9"/>
  <c r="G382" i="9"/>
  <c r="G381" i="9"/>
  <c r="G380" i="9"/>
  <c r="G379" i="9"/>
  <c r="G378" i="9"/>
  <c r="G377" i="9"/>
  <c r="G376" i="9"/>
  <c r="G375" i="9"/>
  <c r="G374" i="9"/>
  <c r="G373" i="9"/>
  <c r="G372" i="9"/>
  <c r="G371" i="9"/>
  <c r="G370" i="9"/>
  <c r="G369" i="9"/>
  <c r="G368" i="9"/>
  <c r="G367" i="9"/>
  <c r="G366" i="9"/>
  <c r="G365" i="9"/>
  <c r="G364" i="9"/>
  <c r="G363" i="9"/>
  <c r="G362" i="9"/>
  <c r="G361" i="9"/>
  <c r="G360" i="9"/>
  <c r="G359" i="9"/>
  <c r="G358" i="9"/>
  <c r="G357" i="9"/>
  <c r="G356" i="9"/>
  <c r="G355" i="9"/>
  <c r="G354" i="9"/>
  <c r="G353" i="9"/>
  <c r="G352" i="9"/>
  <c r="G351" i="9"/>
  <c r="G350" i="9"/>
  <c r="G349" i="9"/>
  <c r="G348" i="9"/>
  <c r="G347" i="9"/>
  <c r="G346" i="9"/>
  <c r="G345" i="9"/>
  <c r="G344" i="9"/>
  <c r="G343" i="9"/>
  <c r="G342" i="9"/>
  <c r="G341" i="9"/>
  <c r="G340" i="9"/>
  <c r="G339" i="9"/>
  <c r="G338" i="9"/>
  <c r="G337" i="9"/>
  <c r="G336" i="9"/>
  <c r="G335" i="9"/>
  <c r="G334" i="9"/>
  <c r="G333" i="9"/>
  <c r="G332" i="9"/>
  <c r="G331" i="9"/>
  <c r="G330" i="9"/>
  <c r="G329" i="9"/>
  <c r="G328" i="9"/>
  <c r="G327" i="9"/>
  <c r="G326" i="9"/>
  <c r="G325" i="9"/>
  <c r="G324" i="9"/>
  <c r="G323" i="9"/>
  <c r="G322" i="9"/>
  <c r="G321" i="9"/>
  <c r="G320" i="9"/>
  <c r="G319" i="9"/>
  <c r="G318" i="9"/>
  <c r="G317" i="9"/>
  <c r="G316" i="9"/>
  <c r="G315" i="9"/>
  <c r="G314" i="9"/>
  <c r="G313" i="9"/>
  <c r="G312" i="9"/>
  <c r="G311" i="9"/>
  <c r="G310" i="9"/>
  <c r="G309" i="9"/>
  <c r="G308" i="9"/>
  <c r="G307" i="9"/>
  <c r="G306" i="9"/>
  <c r="G305" i="9"/>
  <c r="G304" i="9"/>
  <c r="G303" i="9"/>
  <c r="G302" i="9"/>
  <c r="G301" i="9"/>
  <c r="G300" i="9"/>
  <c r="G299" i="9"/>
  <c r="G298" i="9"/>
  <c r="G297" i="9"/>
  <c r="G296" i="9"/>
  <c r="G295" i="9"/>
  <c r="G294" i="9"/>
  <c r="G293" i="9"/>
  <c r="G292" i="9"/>
  <c r="G291" i="9"/>
  <c r="G290" i="9"/>
  <c r="G289" i="9"/>
  <c r="G288" i="9"/>
  <c r="G287" i="9"/>
  <c r="G286" i="9"/>
  <c r="G285" i="9"/>
  <c r="G284" i="9"/>
  <c r="G283" i="9"/>
  <c r="G282" i="9"/>
  <c r="G281" i="9"/>
  <c r="G280" i="9"/>
  <c r="G279" i="9"/>
  <c r="G278" i="9"/>
  <c r="G277" i="9"/>
  <c r="G276" i="9"/>
  <c r="G275" i="9"/>
  <c r="G274" i="9"/>
  <c r="G273" i="9"/>
  <c r="G272" i="9"/>
  <c r="G271" i="9"/>
  <c r="G270" i="9"/>
  <c r="G269" i="9"/>
  <c r="G268" i="9"/>
  <c r="G267" i="9"/>
  <c r="G266" i="9"/>
  <c r="G265" i="9"/>
  <c r="G264" i="9"/>
  <c r="G263" i="9"/>
  <c r="G262" i="9"/>
  <c r="G261" i="9"/>
  <c r="G260" i="9"/>
  <c r="G259" i="9"/>
  <c r="G258" i="9"/>
  <c r="G257" i="9"/>
  <c r="G256" i="9"/>
  <c r="G255" i="9"/>
  <c r="G254" i="9"/>
  <c r="G253" i="9"/>
  <c r="G252" i="9"/>
  <c r="G251" i="9"/>
  <c r="G250" i="9"/>
  <c r="G249" i="9"/>
  <c r="G248" i="9"/>
  <c r="G247" i="9"/>
  <c r="G246" i="9"/>
  <c r="G245" i="9"/>
  <c r="G244" i="9"/>
  <c r="G243" i="9"/>
  <c r="G242" i="9"/>
  <c r="G241" i="9"/>
  <c r="G240" i="9"/>
  <c r="G239" i="9"/>
  <c r="G238" i="9"/>
  <c r="G237" i="9"/>
  <c r="G236" i="9"/>
  <c r="G235" i="9"/>
  <c r="G234" i="9"/>
  <c r="G233" i="9"/>
  <c r="G232" i="9"/>
  <c r="G231" i="9"/>
  <c r="G230" i="9"/>
  <c r="G229" i="9"/>
  <c r="G228" i="9"/>
  <c r="G227" i="9"/>
  <c r="G226" i="9"/>
  <c r="G225" i="9"/>
  <c r="G224" i="9"/>
  <c r="G223" i="9"/>
  <c r="G222" i="9"/>
  <c r="G221" i="9"/>
  <c r="G220" i="9"/>
  <c r="G219" i="9"/>
  <c r="G218" i="9"/>
  <c r="G217" i="9"/>
  <c r="G216" i="9"/>
  <c r="G215" i="9"/>
  <c r="G214" i="9"/>
  <c r="G213" i="9"/>
  <c r="G212" i="9"/>
  <c r="G211" i="9"/>
  <c r="G210" i="9"/>
  <c r="G209" i="9"/>
  <c r="G208" i="9"/>
  <c r="G207" i="9"/>
  <c r="G206" i="9"/>
  <c r="G205" i="9"/>
  <c r="G204" i="9"/>
  <c r="G203" i="9"/>
  <c r="G202" i="9"/>
  <c r="G201" i="9"/>
  <c r="G200" i="9"/>
  <c r="G199" i="9"/>
  <c r="G198" i="9"/>
  <c r="G197" i="9"/>
  <c r="G196" i="9"/>
  <c r="G195" i="9"/>
  <c r="G194" i="9"/>
  <c r="G193" i="9"/>
  <c r="G192" i="9"/>
  <c r="G191" i="9"/>
  <c r="G190" i="9"/>
  <c r="G189" i="9"/>
  <c r="G188" i="9"/>
  <c r="G187" i="9"/>
  <c r="G186" i="9"/>
  <c r="G185" i="9"/>
  <c r="G184" i="9"/>
  <c r="G183" i="9"/>
  <c r="G182" i="9"/>
  <c r="G181" i="9"/>
  <c r="G180" i="9"/>
  <c r="G179" i="9"/>
  <c r="G178" i="9"/>
  <c r="G177" i="9"/>
  <c r="G176" i="9"/>
  <c r="G175" i="9"/>
  <c r="G174" i="9"/>
  <c r="G173" i="9"/>
  <c r="G172" i="9"/>
  <c r="G171" i="9"/>
  <c r="G170" i="9"/>
  <c r="G169" i="9"/>
  <c r="G168" i="9"/>
  <c r="G167" i="9"/>
  <c r="G166" i="9"/>
  <c r="G165" i="9"/>
  <c r="G164" i="9"/>
  <c r="G163" i="9"/>
  <c r="G162" i="9"/>
  <c r="G161" i="9"/>
  <c r="G160" i="9"/>
  <c r="G159" i="9"/>
  <c r="G158" i="9"/>
  <c r="G157" i="9"/>
  <c r="G156" i="9"/>
  <c r="G155" i="9"/>
  <c r="G154" i="9"/>
  <c r="G153" i="9"/>
  <c r="G152" i="9"/>
  <c r="G151" i="9"/>
  <c r="G150" i="9"/>
  <c r="G149" i="9"/>
  <c r="G148" i="9"/>
  <c r="G147" i="9"/>
  <c r="G146" i="9"/>
  <c r="G145" i="9"/>
  <c r="G144" i="9"/>
  <c r="G143" i="9"/>
  <c r="G142" i="9"/>
  <c r="G141" i="9"/>
  <c r="G140" i="9"/>
  <c r="G139" i="9"/>
  <c r="G138" i="9"/>
  <c r="G137" i="9"/>
  <c r="G136" i="9"/>
  <c r="G135" i="9"/>
  <c r="G134" i="9"/>
  <c r="G133" i="9"/>
  <c r="G132" i="9"/>
  <c r="G131" i="9"/>
  <c r="G130" i="9"/>
  <c r="G129" i="9"/>
  <c r="G128" i="9"/>
  <c r="G127" i="9"/>
  <c r="G126" i="9"/>
  <c r="G125" i="9"/>
  <c r="G124" i="9"/>
  <c r="G123" i="9"/>
  <c r="G122" i="9"/>
  <c r="G121" i="9"/>
  <c r="G120" i="9"/>
  <c r="G119" i="9"/>
  <c r="G118" i="9"/>
  <c r="G117" i="9"/>
  <c r="G116" i="9"/>
  <c r="G115" i="9"/>
  <c r="G114" i="9"/>
  <c r="G113" i="9"/>
  <c r="G112" i="9"/>
  <c r="G111" i="9"/>
  <c r="G110" i="9"/>
  <c r="G109" i="9"/>
  <c r="G108" i="9"/>
  <c r="G107" i="9"/>
  <c r="G106" i="9"/>
  <c r="G105" i="9"/>
  <c r="G104" i="9"/>
  <c r="G103" i="9"/>
  <c r="G102" i="9"/>
  <c r="G101" i="9"/>
  <c r="G100" i="9"/>
  <c r="G99" i="9"/>
  <c r="G98" i="9"/>
  <c r="G97" i="9"/>
  <c r="G96" i="9"/>
  <c r="G95" i="9"/>
  <c r="G94" i="9"/>
  <c r="G93" i="9"/>
  <c r="G92" i="9"/>
  <c r="G91" i="9"/>
  <c r="G90" i="9"/>
  <c r="G89" i="9"/>
  <c r="G88" i="9"/>
  <c r="G87" i="9"/>
  <c r="G86" i="9"/>
  <c r="G85" i="9"/>
  <c r="G84" i="9"/>
  <c r="G83" i="9"/>
  <c r="G82" i="9"/>
  <c r="G81" i="9"/>
  <c r="G80" i="9"/>
  <c r="G79" i="9"/>
  <c r="G78" i="9"/>
  <c r="G77" i="9"/>
  <c r="G76" i="9"/>
  <c r="G75" i="9"/>
  <c r="G74" i="9"/>
  <c r="G73" i="9"/>
  <c r="G72" i="9"/>
  <c r="G71" i="9"/>
  <c r="G70" i="9"/>
  <c r="G69" i="9"/>
  <c r="G68" i="9"/>
  <c r="G67" i="9"/>
  <c r="G66" i="9"/>
  <c r="G65" i="9"/>
  <c r="G64" i="9"/>
  <c r="G63" i="9"/>
  <c r="G62" i="9"/>
  <c r="G61" i="9"/>
  <c r="G60" i="9"/>
  <c r="G59" i="9"/>
  <c r="G58" i="9"/>
  <c r="G57" i="9"/>
  <c r="G56" i="9"/>
  <c r="G55" i="9"/>
  <c r="G54" i="9"/>
  <c r="G53" i="9"/>
  <c r="G52" i="9"/>
  <c r="G51" i="9"/>
  <c r="G50" i="9"/>
  <c r="G49" i="9"/>
  <c r="G48" i="9"/>
  <c r="G47" i="9"/>
  <c r="G46" i="9"/>
  <c r="G45" i="9"/>
  <c r="G44" i="9"/>
  <c r="G43" i="9"/>
  <c r="G42" i="9"/>
  <c r="G41" i="9"/>
  <c r="G40" i="9"/>
  <c r="G39" i="9"/>
  <c r="G38" i="9"/>
  <c r="G37" i="9"/>
  <c r="G36" i="9"/>
  <c r="G35" i="9"/>
  <c r="G34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516" i="10"/>
  <c r="G515" i="10"/>
  <c r="G514" i="10"/>
  <c r="G513" i="10"/>
  <c r="G512" i="10"/>
  <c r="G511" i="10"/>
  <c r="G510" i="10"/>
  <c r="G509" i="10"/>
  <c r="G508" i="10"/>
  <c r="G507" i="10"/>
  <c r="G506" i="10"/>
  <c r="G505" i="10"/>
  <c r="G504" i="10"/>
  <c r="G503" i="10"/>
  <c r="G502" i="10"/>
  <c r="G501" i="10"/>
  <c r="G500" i="10"/>
  <c r="G499" i="10"/>
  <c r="G498" i="10"/>
  <c r="G497" i="10"/>
  <c r="G496" i="10"/>
  <c r="G495" i="10"/>
  <c r="G494" i="10"/>
  <c r="G493" i="10"/>
  <c r="G492" i="10"/>
  <c r="G491" i="10"/>
  <c r="G490" i="10"/>
  <c r="G489" i="10"/>
  <c r="G488" i="10"/>
  <c r="G487" i="10"/>
  <c r="G486" i="10"/>
  <c r="G485" i="10"/>
  <c r="G484" i="10"/>
  <c r="G483" i="10"/>
  <c r="G482" i="10"/>
  <c r="G481" i="10"/>
  <c r="G480" i="10"/>
  <c r="G479" i="10"/>
  <c r="G478" i="10"/>
  <c r="G477" i="10"/>
  <c r="G476" i="10"/>
  <c r="G475" i="10"/>
  <c r="G474" i="10"/>
  <c r="G473" i="10"/>
  <c r="G472" i="10"/>
  <c r="G471" i="10"/>
  <c r="G470" i="10"/>
  <c r="G469" i="10"/>
  <c r="G468" i="10"/>
  <c r="G467" i="10"/>
  <c r="G466" i="10"/>
  <c r="G465" i="10"/>
  <c r="G464" i="10"/>
  <c r="G463" i="10"/>
  <c r="G462" i="10"/>
  <c r="G461" i="10"/>
  <c r="G460" i="10"/>
  <c r="G459" i="10"/>
  <c r="G458" i="10"/>
  <c r="G457" i="10"/>
  <c r="G456" i="10"/>
  <c r="G455" i="10"/>
  <c r="G454" i="10"/>
  <c r="G453" i="10"/>
  <c r="G452" i="10"/>
  <c r="G451" i="10"/>
  <c r="G450" i="10"/>
  <c r="G449" i="10"/>
  <c r="G448" i="10"/>
  <c r="G447" i="10"/>
  <c r="G446" i="10"/>
  <c r="G445" i="10"/>
  <c r="G444" i="10"/>
  <c r="G443" i="10"/>
  <c r="G442" i="10"/>
  <c r="G441" i="10"/>
  <c r="G440" i="10"/>
  <c r="G439" i="10"/>
  <c r="G438" i="10"/>
  <c r="G437" i="10"/>
  <c r="G436" i="10"/>
  <c r="G435" i="10"/>
  <c r="G434" i="10"/>
  <c r="G433" i="10"/>
  <c r="G432" i="10"/>
  <c r="G431" i="10"/>
  <c r="G430" i="10"/>
  <c r="G429" i="10"/>
  <c r="G428" i="10"/>
  <c r="G427" i="10"/>
  <c r="G426" i="10"/>
  <c r="G425" i="10"/>
  <c r="G424" i="10"/>
  <c r="G423" i="10"/>
  <c r="G422" i="10"/>
  <c r="G421" i="10"/>
  <c r="G420" i="10"/>
  <c r="G419" i="10"/>
  <c r="G418" i="10"/>
  <c r="G417" i="10"/>
  <c r="G416" i="10"/>
  <c r="G415" i="10"/>
  <c r="G414" i="10"/>
  <c r="G413" i="10"/>
  <c r="G412" i="10"/>
  <c r="G411" i="10"/>
  <c r="G410" i="10"/>
  <c r="G409" i="10"/>
  <c r="G408" i="10"/>
  <c r="G407" i="10"/>
  <c r="G406" i="10"/>
  <c r="G405" i="10"/>
  <c r="G404" i="10"/>
  <c r="G403" i="10"/>
  <c r="G402" i="10"/>
  <c r="G401" i="10"/>
  <c r="G400" i="10"/>
  <c r="G399" i="10"/>
  <c r="G398" i="10"/>
  <c r="G397" i="10"/>
  <c r="G396" i="10"/>
  <c r="G395" i="10"/>
  <c r="G394" i="10"/>
  <c r="G393" i="10"/>
  <c r="G392" i="10"/>
  <c r="G391" i="10"/>
  <c r="G390" i="10"/>
  <c r="G389" i="10"/>
  <c r="G388" i="10"/>
  <c r="G387" i="10"/>
  <c r="G386" i="10"/>
  <c r="G385" i="10"/>
  <c r="G384" i="10"/>
  <c r="G383" i="10"/>
  <c r="G382" i="10"/>
  <c r="G381" i="10"/>
  <c r="G380" i="10"/>
  <c r="G379" i="10"/>
  <c r="G378" i="10"/>
  <c r="G377" i="10"/>
  <c r="G376" i="10"/>
  <c r="G375" i="10"/>
  <c r="G374" i="10"/>
  <c r="G373" i="10"/>
  <c r="G372" i="10"/>
  <c r="G371" i="10"/>
  <c r="G370" i="10"/>
  <c r="G369" i="10"/>
  <c r="G368" i="10"/>
  <c r="G367" i="10"/>
  <c r="G366" i="10"/>
  <c r="G365" i="10"/>
  <c r="G364" i="10"/>
  <c r="G363" i="10"/>
  <c r="G362" i="10"/>
  <c r="G361" i="10"/>
  <c r="G360" i="10"/>
  <c r="G359" i="10"/>
  <c r="G358" i="10"/>
  <c r="G357" i="10"/>
  <c r="G356" i="10"/>
  <c r="G355" i="10"/>
  <c r="G354" i="10"/>
  <c r="G353" i="10"/>
  <c r="G352" i="10"/>
  <c r="G351" i="10"/>
  <c r="G350" i="10"/>
  <c r="G349" i="10"/>
  <c r="G348" i="10"/>
  <c r="G347" i="10"/>
  <c r="G346" i="10"/>
  <c r="G345" i="10"/>
  <c r="G344" i="10"/>
  <c r="G343" i="10"/>
  <c r="G342" i="10"/>
  <c r="G341" i="10"/>
  <c r="G340" i="10"/>
  <c r="G339" i="10"/>
  <c r="G338" i="10"/>
  <c r="G337" i="10"/>
  <c r="G336" i="10"/>
  <c r="G335" i="10"/>
  <c r="G334" i="10"/>
  <c r="G333" i="10"/>
  <c r="G332" i="10"/>
  <c r="G331" i="10"/>
  <c r="G330" i="10"/>
  <c r="G329" i="10"/>
  <c r="G328" i="10"/>
  <c r="G327" i="10"/>
  <c r="G326" i="10"/>
  <c r="G325" i="10"/>
  <c r="G324" i="10"/>
  <c r="G323" i="10"/>
  <c r="G322" i="10"/>
  <c r="G321" i="10"/>
  <c r="G320" i="10"/>
  <c r="G319" i="10"/>
  <c r="G318" i="10"/>
  <c r="G317" i="10"/>
  <c r="G316" i="10"/>
  <c r="G315" i="10"/>
  <c r="G314" i="10"/>
  <c r="G313" i="10"/>
  <c r="G312" i="10"/>
  <c r="G311" i="10"/>
  <c r="G310" i="10"/>
  <c r="G309" i="10"/>
  <c r="G308" i="10"/>
  <c r="G307" i="10"/>
  <c r="G306" i="10"/>
  <c r="G305" i="10"/>
  <c r="G304" i="10"/>
  <c r="G303" i="10"/>
  <c r="G302" i="10"/>
  <c r="G301" i="10"/>
  <c r="G300" i="10"/>
  <c r="G299" i="10"/>
  <c r="G298" i="10"/>
  <c r="G297" i="10"/>
  <c r="G296" i="10"/>
  <c r="G295" i="10"/>
  <c r="G294" i="10"/>
  <c r="G293" i="10"/>
  <c r="G292" i="10"/>
  <c r="G291" i="10"/>
  <c r="G290" i="10"/>
  <c r="G289" i="10"/>
  <c r="G288" i="10"/>
  <c r="G287" i="10"/>
  <c r="G286" i="10"/>
  <c r="G285" i="10"/>
  <c r="G284" i="10"/>
  <c r="G283" i="10"/>
  <c r="G282" i="10"/>
  <c r="G281" i="10"/>
  <c r="G280" i="10"/>
  <c r="G279" i="10"/>
  <c r="G278" i="10"/>
  <c r="G277" i="10"/>
  <c r="G276" i="10"/>
  <c r="G275" i="10"/>
  <c r="G274" i="10"/>
  <c r="G273" i="10"/>
  <c r="G272" i="10"/>
  <c r="G271" i="10"/>
  <c r="G270" i="10"/>
  <c r="G269" i="10"/>
  <c r="G268" i="10"/>
  <c r="G267" i="10"/>
  <c r="G266" i="10"/>
  <c r="G265" i="10"/>
  <c r="G264" i="10"/>
  <c r="G263" i="10"/>
  <c r="G262" i="10"/>
  <c r="G261" i="10"/>
  <c r="G260" i="10"/>
  <c r="G259" i="10"/>
  <c r="G258" i="10"/>
  <c r="G257" i="10"/>
  <c r="G256" i="10"/>
  <c r="G255" i="10"/>
  <c r="G254" i="10"/>
  <c r="G253" i="10"/>
  <c r="G252" i="10"/>
  <c r="G251" i="10"/>
  <c r="G250" i="10"/>
  <c r="G249" i="10"/>
  <c r="G248" i="10"/>
  <c r="G247" i="10"/>
  <c r="G246" i="10"/>
  <c r="G245" i="10"/>
  <c r="G244" i="10"/>
  <c r="G243" i="10"/>
  <c r="G242" i="10"/>
  <c r="G241" i="10"/>
  <c r="G240" i="10"/>
  <c r="G239" i="10"/>
  <c r="G238" i="10"/>
  <c r="G237" i="10"/>
  <c r="G236" i="10"/>
  <c r="G235" i="10"/>
  <c r="G234" i="10"/>
  <c r="G233" i="10"/>
  <c r="G232" i="10"/>
  <c r="G231" i="10"/>
  <c r="G230" i="10"/>
  <c r="G229" i="10"/>
  <c r="G228" i="10"/>
  <c r="G227" i="10"/>
  <c r="G226" i="10"/>
  <c r="G225" i="10"/>
  <c r="G224" i="10"/>
  <c r="G223" i="10"/>
  <c r="G222" i="10"/>
  <c r="G221" i="10"/>
  <c r="G220" i="10"/>
  <c r="G219" i="10"/>
  <c r="G218" i="10"/>
  <c r="G217" i="10"/>
  <c r="G216" i="10"/>
  <c r="G215" i="10"/>
  <c r="G214" i="10"/>
  <c r="G213" i="10"/>
  <c r="G212" i="10"/>
  <c r="G211" i="10"/>
  <c r="G210" i="10"/>
  <c r="G209" i="10"/>
  <c r="G208" i="10"/>
  <c r="G207" i="10"/>
  <c r="G206" i="10"/>
  <c r="G205" i="10"/>
  <c r="G204" i="10"/>
  <c r="G203" i="10"/>
  <c r="G202" i="10"/>
  <c r="G201" i="10"/>
  <c r="G200" i="10"/>
  <c r="G199" i="10"/>
  <c r="G198" i="10"/>
  <c r="G197" i="10"/>
  <c r="G196" i="10"/>
  <c r="G195" i="10"/>
  <c r="G194" i="10"/>
  <c r="G193" i="10"/>
  <c r="G192" i="10"/>
  <c r="G191" i="10"/>
  <c r="G190" i="10"/>
  <c r="G189" i="10"/>
  <c r="G188" i="10"/>
  <c r="G187" i="10"/>
  <c r="G186" i="10"/>
  <c r="G185" i="10"/>
  <c r="G184" i="10"/>
  <c r="G183" i="10"/>
  <c r="G182" i="10"/>
  <c r="G181" i="10"/>
  <c r="G180" i="10"/>
  <c r="G179" i="10"/>
  <c r="G178" i="10"/>
  <c r="G177" i="10"/>
  <c r="G176" i="10"/>
  <c r="G175" i="10"/>
  <c r="G174" i="10"/>
  <c r="G173" i="10"/>
  <c r="G172" i="10"/>
  <c r="G171" i="10"/>
  <c r="G170" i="10"/>
  <c r="G169" i="10"/>
  <c r="G168" i="10"/>
  <c r="G167" i="10"/>
  <c r="G166" i="10"/>
  <c r="G165" i="10"/>
  <c r="G164" i="10"/>
  <c r="G163" i="10"/>
  <c r="G162" i="10"/>
  <c r="G161" i="10"/>
  <c r="G160" i="10"/>
  <c r="G159" i="10"/>
  <c r="G158" i="10"/>
  <c r="G157" i="10"/>
  <c r="G156" i="10"/>
  <c r="G155" i="10"/>
  <c r="G154" i="10"/>
  <c r="G153" i="10"/>
  <c r="G152" i="10"/>
  <c r="G151" i="10"/>
  <c r="G150" i="10"/>
  <c r="G149" i="10"/>
  <c r="G148" i="10"/>
  <c r="G147" i="10"/>
  <c r="G146" i="10"/>
  <c r="G145" i="10"/>
  <c r="G144" i="10"/>
  <c r="G143" i="10"/>
  <c r="G142" i="10"/>
  <c r="G141" i="10"/>
  <c r="G140" i="10"/>
  <c r="G139" i="10"/>
  <c r="G138" i="10"/>
  <c r="G137" i="10"/>
  <c r="G136" i="10"/>
  <c r="G135" i="10"/>
  <c r="G134" i="10"/>
  <c r="G133" i="10"/>
  <c r="G132" i="10"/>
  <c r="G131" i="10"/>
  <c r="G130" i="10"/>
  <c r="G129" i="10"/>
  <c r="G128" i="10"/>
  <c r="G127" i="10"/>
  <c r="G126" i="10"/>
  <c r="G125" i="10"/>
  <c r="G124" i="10"/>
  <c r="G123" i="10"/>
  <c r="G122" i="10"/>
  <c r="G121" i="10"/>
  <c r="G120" i="10"/>
  <c r="G119" i="10"/>
  <c r="G118" i="10"/>
  <c r="G117" i="10"/>
  <c r="G116" i="10"/>
  <c r="G115" i="10"/>
  <c r="G114" i="10"/>
  <c r="G113" i="10"/>
  <c r="G112" i="10"/>
  <c r="G111" i="10"/>
  <c r="G110" i="10"/>
  <c r="G109" i="10"/>
  <c r="G108" i="10"/>
  <c r="G107" i="10"/>
  <c r="G106" i="10"/>
  <c r="G105" i="10"/>
  <c r="G104" i="10"/>
  <c r="G103" i="10"/>
  <c r="G102" i="10"/>
  <c r="G101" i="10"/>
  <c r="G100" i="10"/>
  <c r="G99" i="10"/>
  <c r="G98" i="10"/>
  <c r="G97" i="10"/>
  <c r="G96" i="10"/>
  <c r="G95" i="10"/>
  <c r="G94" i="10"/>
  <c r="G93" i="10"/>
  <c r="G92" i="10"/>
  <c r="G91" i="10"/>
  <c r="G90" i="10"/>
  <c r="G89" i="10"/>
  <c r="G88" i="10"/>
  <c r="G87" i="10"/>
  <c r="G86" i="10"/>
  <c r="G85" i="10"/>
  <c r="G84" i="10"/>
  <c r="G83" i="10"/>
  <c r="G82" i="10"/>
  <c r="G81" i="10"/>
  <c r="G80" i="10"/>
  <c r="G79" i="10"/>
  <c r="G78" i="10"/>
  <c r="G77" i="10"/>
  <c r="G76" i="10"/>
  <c r="G75" i="10"/>
  <c r="G74" i="10"/>
  <c r="G73" i="10"/>
  <c r="G72" i="10"/>
  <c r="G71" i="10"/>
  <c r="G70" i="10"/>
  <c r="G69" i="10"/>
  <c r="G68" i="10"/>
  <c r="G67" i="10"/>
  <c r="G66" i="10"/>
  <c r="G65" i="10"/>
  <c r="G64" i="10"/>
  <c r="G63" i="10"/>
  <c r="G62" i="10"/>
  <c r="G61" i="10"/>
  <c r="G60" i="10"/>
  <c r="G59" i="10"/>
  <c r="G58" i="10"/>
  <c r="G57" i="10"/>
  <c r="G56" i="10"/>
  <c r="G55" i="10"/>
  <c r="G54" i="10"/>
  <c r="G53" i="10"/>
  <c r="G52" i="10"/>
  <c r="G51" i="10"/>
  <c r="G50" i="10"/>
  <c r="G49" i="10"/>
  <c r="G48" i="10"/>
  <c r="G47" i="10"/>
  <c r="G46" i="10"/>
  <c r="G45" i="10"/>
  <c r="G44" i="10"/>
  <c r="G43" i="10"/>
  <c r="G42" i="10"/>
  <c r="G41" i="10"/>
  <c r="G40" i="10"/>
  <c r="G39" i="10"/>
  <c r="G38" i="10"/>
  <c r="G37" i="10"/>
  <c r="G36" i="10"/>
  <c r="G35" i="10"/>
  <c r="G34" i="10"/>
  <c r="G33" i="10"/>
  <c r="G32" i="10"/>
  <c r="G31" i="10"/>
  <c r="G30" i="10"/>
  <c r="G29" i="10"/>
  <c r="G28" i="10"/>
  <c r="G27" i="10"/>
  <c r="G26" i="10"/>
  <c r="G25" i="10"/>
  <c r="G24" i="10"/>
  <c r="G23" i="10"/>
  <c r="G22" i="10"/>
  <c r="G21" i="10"/>
  <c r="G20" i="10"/>
  <c r="G19" i="10"/>
  <c r="G18" i="10"/>
  <c r="G17" i="10"/>
  <c r="G516" i="11"/>
  <c r="G515" i="11"/>
  <c r="G514" i="11"/>
  <c r="G513" i="11"/>
  <c r="G512" i="11"/>
  <c r="G511" i="11"/>
  <c r="G510" i="11"/>
  <c r="G509" i="11"/>
  <c r="G508" i="11"/>
  <c r="G507" i="11"/>
  <c r="G506" i="11"/>
  <c r="G505" i="11"/>
  <c r="G504" i="11"/>
  <c r="G503" i="11"/>
  <c r="G502" i="11"/>
  <c r="G501" i="11"/>
  <c r="G500" i="11"/>
  <c r="G499" i="11"/>
  <c r="G498" i="11"/>
  <c r="G497" i="11"/>
  <c r="G496" i="11"/>
  <c r="G495" i="11"/>
  <c r="G494" i="11"/>
  <c r="G493" i="11"/>
  <c r="G492" i="11"/>
  <c r="G491" i="11"/>
  <c r="G490" i="11"/>
  <c r="G489" i="11"/>
  <c r="G488" i="11"/>
  <c r="G487" i="11"/>
  <c r="G486" i="11"/>
  <c r="G485" i="11"/>
  <c r="G484" i="11"/>
  <c r="G483" i="11"/>
  <c r="G482" i="11"/>
  <c r="G481" i="11"/>
  <c r="G480" i="11"/>
  <c r="G479" i="11"/>
  <c r="G478" i="11"/>
  <c r="G477" i="11"/>
  <c r="G476" i="11"/>
  <c r="G475" i="11"/>
  <c r="G474" i="11"/>
  <c r="G473" i="11"/>
  <c r="G472" i="11"/>
  <c r="G471" i="11"/>
  <c r="G470" i="11"/>
  <c r="G469" i="11"/>
  <c r="G468" i="11"/>
  <c r="G467" i="11"/>
  <c r="G466" i="11"/>
  <c r="G465" i="11"/>
  <c r="G464" i="11"/>
  <c r="G463" i="11"/>
  <c r="G462" i="11"/>
  <c r="G461" i="11"/>
  <c r="G460" i="11"/>
  <c r="G459" i="11"/>
  <c r="G458" i="11"/>
  <c r="G457" i="11"/>
  <c r="G456" i="11"/>
  <c r="G455" i="11"/>
  <c r="G454" i="11"/>
  <c r="G453" i="11"/>
  <c r="G452" i="11"/>
  <c r="G451" i="11"/>
  <c r="G450" i="11"/>
  <c r="G449" i="11"/>
  <c r="G448" i="11"/>
  <c r="G447" i="11"/>
  <c r="G446" i="11"/>
  <c r="G445" i="11"/>
  <c r="G444" i="11"/>
  <c r="G443" i="11"/>
  <c r="G442" i="11"/>
  <c r="G441" i="11"/>
  <c r="G440" i="11"/>
  <c r="G439" i="11"/>
  <c r="G438" i="11"/>
  <c r="G437" i="11"/>
  <c r="G436" i="11"/>
  <c r="G435" i="11"/>
  <c r="G434" i="11"/>
  <c r="G433" i="11"/>
  <c r="G432" i="11"/>
  <c r="G431" i="11"/>
  <c r="G430" i="11"/>
  <c r="G429" i="11"/>
  <c r="G428" i="11"/>
  <c r="G427" i="11"/>
  <c r="G426" i="11"/>
  <c r="G425" i="11"/>
  <c r="G424" i="11"/>
  <c r="G423" i="11"/>
  <c r="G422" i="11"/>
  <c r="G421" i="11"/>
  <c r="G420" i="11"/>
  <c r="G419" i="11"/>
  <c r="G418" i="11"/>
  <c r="G417" i="11"/>
  <c r="G416" i="11"/>
  <c r="G415" i="11"/>
  <c r="G414" i="11"/>
  <c r="G413" i="11"/>
  <c r="G412" i="11"/>
  <c r="G411" i="11"/>
  <c r="G410" i="11"/>
  <c r="G409" i="11"/>
  <c r="G408" i="11"/>
  <c r="G407" i="11"/>
  <c r="G406" i="11"/>
  <c r="G405" i="11"/>
  <c r="G404" i="11"/>
  <c r="G403" i="11"/>
  <c r="G402" i="11"/>
  <c r="G401" i="11"/>
  <c r="G400" i="11"/>
  <c r="G399" i="11"/>
  <c r="G398" i="11"/>
  <c r="G397" i="11"/>
  <c r="G396" i="11"/>
  <c r="G395" i="11"/>
  <c r="G394" i="11"/>
  <c r="G393" i="11"/>
  <c r="G392" i="11"/>
  <c r="G391" i="11"/>
  <c r="G390" i="11"/>
  <c r="G389" i="11"/>
  <c r="G388" i="11"/>
  <c r="G387" i="11"/>
  <c r="G386" i="11"/>
  <c r="G385" i="11"/>
  <c r="G384" i="11"/>
  <c r="G383" i="11"/>
  <c r="G382" i="11"/>
  <c r="G381" i="11"/>
  <c r="G380" i="11"/>
  <c r="G379" i="11"/>
  <c r="G378" i="11"/>
  <c r="G377" i="11"/>
  <c r="G376" i="11"/>
  <c r="G375" i="11"/>
  <c r="G374" i="11"/>
  <c r="G373" i="11"/>
  <c r="G372" i="11"/>
  <c r="G371" i="11"/>
  <c r="G370" i="11"/>
  <c r="G369" i="11"/>
  <c r="G368" i="11"/>
  <c r="G367" i="11"/>
  <c r="G366" i="11"/>
  <c r="G365" i="11"/>
  <c r="G364" i="11"/>
  <c r="G363" i="11"/>
  <c r="G362" i="11"/>
  <c r="G361" i="11"/>
  <c r="G360" i="11"/>
  <c r="G359" i="11"/>
  <c r="G358" i="11"/>
  <c r="G357" i="11"/>
  <c r="G356" i="11"/>
  <c r="G355" i="11"/>
  <c r="G354" i="11"/>
  <c r="G353" i="11"/>
  <c r="G352" i="11"/>
  <c r="G351" i="11"/>
  <c r="G350" i="11"/>
  <c r="G349" i="11"/>
  <c r="G348" i="11"/>
  <c r="G347" i="11"/>
  <c r="G346" i="11"/>
  <c r="G345" i="11"/>
  <c r="G344" i="11"/>
  <c r="G343" i="11"/>
  <c r="G342" i="11"/>
  <c r="G341" i="11"/>
  <c r="G340" i="11"/>
  <c r="G339" i="11"/>
  <c r="G338" i="11"/>
  <c r="G337" i="11"/>
  <c r="G336" i="11"/>
  <c r="G335" i="11"/>
  <c r="G334" i="11"/>
  <c r="G333" i="11"/>
  <c r="G332" i="11"/>
  <c r="G331" i="11"/>
  <c r="G330" i="11"/>
  <c r="G329" i="11"/>
  <c r="G328" i="11"/>
  <c r="G327" i="11"/>
  <c r="G326" i="11"/>
  <c r="G325" i="11"/>
  <c r="G324" i="11"/>
  <c r="G323" i="11"/>
  <c r="G322" i="11"/>
  <c r="G321" i="11"/>
  <c r="G320" i="11"/>
  <c r="G319" i="11"/>
  <c r="G318" i="11"/>
  <c r="G317" i="11"/>
  <c r="G316" i="11"/>
  <c r="G315" i="11"/>
  <c r="G314" i="11"/>
  <c r="G313" i="11"/>
  <c r="G312" i="11"/>
  <c r="G311" i="11"/>
  <c r="G310" i="11"/>
  <c r="G309" i="11"/>
  <c r="G308" i="11"/>
  <c r="G307" i="11"/>
  <c r="G306" i="11"/>
  <c r="G305" i="11"/>
  <c r="G304" i="11"/>
  <c r="G303" i="11"/>
  <c r="G302" i="11"/>
  <c r="G301" i="11"/>
  <c r="G300" i="11"/>
  <c r="G299" i="11"/>
  <c r="G298" i="11"/>
  <c r="G297" i="11"/>
  <c r="G296" i="11"/>
  <c r="G295" i="11"/>
  <c r="G294" i="11"/>
  <c r="G293" i="11"/>
  <c r="G292" i="11"/>
  <c r="G291" i="11"/>
  <c r="G290" i="11"/>
  <c r="G289" i="11"/>
  <c r="G288" i="11"/>
  <c r="G287" i="11"/>
  <c r="G286" i="11"/>
  <c r="G285" i="11"/>
  <c r="G284" i="11"/>
  <c r="G283" i="11"/>
  <c r="G282" i="11"/>
  <c r="G281" i="11"/>
  <c r="G280" i="11"/>
  <c r="G279" i="11"/>
  <c r="G278" i="11"/>
  <c r="G277" i="11"/>
  <c r="G276" i="11"/>
  <c r="G275" i="11"/>
  <c r="G274" i="11"/>
  <c r="G273" i="11"/>
  <c r="G272" i="11"/>
  <c r="G271" i="11"/>
  <c r="G270" i="11"/>
  <c r="G269" i="11"/>
  <c r="G268" i="11"/>
  <c r="G267" i="11"/>
  <c r="G266" i="11"/>
  <c r="G265" i="11"/>
  <c r="G264" i="11"/>
  <c r="G263" i="11"/>
  <c r="G262" i="11"/>
  <c r="G261" i="11"/>
  <c r="G260" i="11"/>
  <c r="G259" i="11"/>
  <c r="G258" i="11"/>
  <c r="G257" i="11"/>
  <c r="G256" i="11"/>
  <c r="G255" i="11"/>
  <c r="G254" i="11"/>
  <c r="G253" i="11"/>
  <c r="G252" i="11"/>
  <c r="G251" i="11"/>
  <c r="G250" i="11"/>
  <c r="G249" i="11"/>
  <c r="G248" i="11"/>
  <c r="G247" i="11"/>
  <c r="G246" i="11"/>
  <c r="G245" i="11"/>
  <c r="G244" i="11"/>
  <c r="G243" i="11"/>
  <c r="G242" i="11"/>
  <c r="G241" i="11"/>
  <c r="G240" i="11"/>
  <c r="G239" i="11"/>
  <c r="G238" i="11"/>
  <c r="G237" i="11"/>
  <c r="G236" i="11"/>
  <c r="G235" i="11"/>
  <c r="G234" i="11"/>
  <c r="G233" i="11"/>
  <c r="G232" i="11"/>
  <c r="G231" i="11"/>
  <c r="G230" i="11"/>
  <c r="G229" i="11"/>
  <c r="G228" i="11"/>
  <c r="G227" i="11"/>
  <c r="G226" i="11"/>
  <c r="G225" i="11"/>
  <c r="G224" i="11"/>
  <c r="G223" i="11"/>
  <c r="G222" i="11"/>
  <c r="G221" i="11"/>
  <c r="G220" i="11"/>
  <c r="G219" i="11"/>
  <c r="G218" i="11"/>
  <c r="G217" i="11"/>
  <c r="G216" i="11"/>
  <c r="G215" i="11"/>
  <c r="G214" i="11"/>
  <c r="G213" i="11"/>
  <c r="G212" i="11"/>
  <c r="G211" i="11"/>
  <c r="G210" i="11"/>
  <c r="G209" i="11"/>
  <c r="G208" i="11"/>
  <c r="G207" i="11"/>
  <c r="G206" i="11"/>
  <c r="G205" i="11"/>
  <c r="G204" i="11"/>
  <c r="G203" i="11"/>
  <c r="G202" i="11"/>
  <c r="G201" i="11"/>
  <c r="G200" i="11"/>
  <c r="G199" i="11"/>
  <c r="G198" i="11"/>
  <c r="G197" i="11"/>
  <c r="G196" i="11"/>
  <c r="G195" i="11"/>
  <c r="G194" i="11"/>
  <c r="G193" i="11"/>
  <c r="G192" i="11"/>
  <c r="G191" i="11"/>
  <c r="G190" i="11"/>
  <c r="G189" i="11"/>
  <c r="G188" i="11"/>
  <c r="G187" i="11"/>
  <c r="G186" i="11"/>
  <c r="G185" i="11"/>
  <c r="G184" i="11"/>
  <c r="G183" i="11"/>
  <c r="G182" i="11"/>
  <c r="G181" i="11"/>
  <c r="G180" i="11"/>
  <c r="G179" i="11"/>
  <c r="G178" i="11"/>
  <c r="G177" i="11"/>
  <c r="G176" i="11"/>
  <c r="G175" i="11"/>
  <c r="G174" i="11"/>
  <c r="G173" i="11"/>
  <c r="G172" i="11"/>
  <c r="G171" i="11"/>
  <c r="G170" i="11"/>
  <c r="G169" i="11"/>
  <c r="G168" i="11"/>
  <c r="G167" i="11"/>
  <c r="G166" i="11"/>
  <c r="G165" i="11"/>
  <c r="G164" i="11"/>
  <c r="G163" i="11"/>
  <c r="G162" i="11"/>
  <c r="G161" i="11"/>
  <c r="G160" i="11"/>
  <c r="G159" i="11"/>
  <c r="G158" i="11"/>
  <c r="G157" i="11"/>
  <c r="G156" i="11"/>
  <c r="G155" i="11"/>
  <c r="G154" i="11"/>
  <c r="G153" i="11"/>
  <c r="G152" i="11"/>
  <c r="G151" i="11"/>
  <c r="G150" i="11"/>
  <c r="G149" i="11"/>
  <c r="G148" i="11"/>
  <c r="G147" i="11"/>
  <c r="G146" i="11"/>
  <c r="G145" i="11"/>
  <c r="G144" i="11"/>
  <c r="G143" i="11"/>
  <c r="G142" i="11"/>
  <c r="G141" i="11"/>
  <c r="G140" i="11"/>
  <c r="G139" i="11"/>
  <c r="G138" i="11"/>
  <c r="G137" i="11"/>
  <c r="G136" i="11"/>
  <c r="G135" i="11"/>
  <c r="G134" i="11"/>
  <c r="G133" i="11"/>
  <c r="G132" i="11"/>
  <c r="G131" i="11"/>
  <c r="G130" i="11"/>
  <c r="G129" i="11"/>
  <c r="G128" i="11"/>
  <c r="G127" i="11"/>
  <c r="G126" i="11"/>
  <c r="G125" i="11"/>
  <c r="G124" i="11"/>
  <c r="G123" i="11"/>
  <c r="G122" i="11"/>
  <c r="G121" i="11"/>
  <c r="G120" i="11"/>
  <c r="G119" i="11"/>
  <c r="G118" i="11"/>
  <c r="G117" i="11"/>
  <c r="G116" i="11"/>
  <c r="G115" i="11"/>
  <c r="G114" i="11"/>
  <c r="G113" i="11"/>
  <c r="G112" i="11"/>
  <c r="G111" i="11"/>
  <c r="G110" i="11"/>
  <c r="G109" i="11"/>
  <c r="G108" i="11"/>
  <c r="G107" i="11"/>
  <c r="G106" i="11"/>
  <c r="G105" i="11"/>
  <c r="G104" i="11"/>
  <c r="G103" i="11"/>
  <c r="G102" i="11"/>
  <c r="G101" i="11"/>
  <c r="G100" i="11"/>
  <c r="G99" i="11"/>
  <c r="G98" i="11"/>
  <c r="G97" i="11"/>
  <c r="G96" i="11"/>
  <c r="G95" i="11"/>
  <c r="G94" i="11"/>
  <c r="G93" i="11"/>
  <c r="G92" i="11"/>
  <c r="G91" i="11"/>
  <c r="G90" i="11"/>
  <c r="G89" i="11"/>
  <c r="G88" i="11"/>
  <c r="G87" i="11"/>
  <c r="G86" i="11"/>
  <c r="G85" i="11"/>
  <c r="G84" i="11"/>
  <c r="G83" i="11"/>
  <c r="G82" i="11"/>
  <c r="G81" i="11"/>
  <c r="G80" i="11"/>
  <c r="G79" i="11"/>
  <c r="G78" i="11"/>
  <c r="G77" i="11"/>
  <c r="G76" i="11"/>
  <c r="G75" i="11"/>
  <c r="G74" i="11"/>
  <c r="G73" i="11"/>
  <c r="G72" i="11"/>
  <c r="G71" i="11"/>
  <c r="G70" i="11"/>
  <c r="G69" i="11"/>
  <c r="G68" i="11"/>
  <c r="G67" i="11"/>
  <c r="G66" i="11"/>
  <c r="G65" i="11"/>
  <c r="G64" i="11"/>
  <c r="G63" i="11"/>
  <c r="G62" i="11"/>
  <c r="G61" i="11"/>
  <c r="G60" i="11"/>
  <c r="G59" i="11"/>
  <c r="G58" i="11"/>
  <c r="G57" i="11"/>
  <c r="G56" i="11"/>
  <c r="G55" i="11"/>
  <c r="G54" i="11"/>
  <c r="G53" i="11"/>
  <c r="G52" i="11"/>
  <c r="G51" i="11"/>
  <c r="G50" i="11"/>
  <c r="G49" i="11"/>
  <c r="G48" i="11"/>
  <c r="G47" i="11"/>
  <c r="G46" i="11"/>
  <c r="G45" i="11"/>
  <c r="G44" i="11"/>
  <c r="G43" i="11"/>
  <c r="G42" i="11"/>
  <c r="G41" i="11"/>
  <c r="G40" i="11"/>
  <c r="G39" i="11"/>
  <c r="G38" i="11"/>
  <c r="G37" i="11"/>
  <c r="G36" i="11"/>
  <c r="G35" i="11"/>
  <c r="G34" i="11"/>
  <c r="G33" i="11"/>
  <c r="G32" i="11"/>
  <c r="G31" i="11"/>
  <c r="G30" i="11"/>
  <c r="G29" i="11"/>
  <c r="G28" i="11"/>
  <c r="G27" i="11"/>
  <c r="G26" i="11"/>
  <c r="G25" i="11"/>
  <c r="G24" i="11"/>
  <c r="G23" i="11"/>
  <c r="G22" i="11"/>
  <c r="G21" i="11"/>
  <c r="G20" i="11"/>
  <c r="G19" i="11"/>
  <c r="G18" i="11"/>
  <c r="G17" i="11"/>
  <c r="G516" i="12"/>
  <c r="G515" i="12"/>
  <c r="G514" i="12"/>
  <c r="G513" i="12"/>
  <c r="G512" i="12"/>
  <c r="G511" i="12"/>
  <c r="G510" i="12"/>
  <c r="G509" i="12"/>
  <c r="G508" i="12"/>
  <c r="G507" i="12"/>
  <c r="G506" i="12"/>
  <c r="G505" i="12"/>
  <c r="G504" i="12"/>
  <c r="G503" i="12"/>
  <c r="G502" i="12"/>
  <c r="G501" i="12"/>
  <c r="G500" i="12"/>
  <c r="G499" i="12"/>
  <c r="G498" i="12"/>
  <c r="G497" i="12"/>
  <c r="G496" i="12"/>
  <c r="G495" i="12"/>
  <c r="G494" i="12"/>
  <c r="G493" i="12"/>
  <c r="G492" i="12"/>
  <c r="G491" i="12"/>
  <c r="G490" i="12"/>
  <c r="G489" i="12"/>
  <c r="G488" i="12"/>
  <c r="G487" i="12"/>
  <c r="G486" i="12"/>
  <c r="G485" i="12"/>
  <c r="G484" i="12"/>
  <c r="G483" i="12"/>
  <c r="G482" i="12"/>
  <c r="G481" i="12"/>
  <c r="G480" i="12"/>
  <c r="G479" i="12"/>
  <c r="G478" i="12"/>
  <c r="G477" i="12"/>
  <c r="G476" i="12"/>
  <c r="G475" i="12"/>
  <c r="G474" i="12"/>
  <c r="G473" i="12"/>
  <c r="G472" i="12"/>
  <c r="G471" i="12"/>
  <c r="G470" i="12"/>
  <c r="G469" i="12"/>
  <c r="G468" i="12"/>
  <c r="G467" i="12"/>
  <c r="G466" i="12"/>
  <c r="G465" i="12"/>
  <c r="G464" i="12"/>
  <c r="G463" i="12"/>
  <c r="G462" i="12"/>
  <c r="G461" i="12"/>
  <c r="G460" i="12"/>
  <c r="G459" i="12"/>
  <c r="G458" i="12"/>
  <c r="G457" i="12"/>
  <c r="G456" i="12"/>
  <c r="G455" i="12"/>
  <c r="G454" i="12"/>
  <c r="G453" i="12"/>
  <c r="G452" i="12"/>
  <c r="G451" i="12"/>
  <c r="G450" i="12"/>
  <c r="G449" i="12"/>
  <c r="G448" i="12"/>
  <c r="G447" i="12"/>
  <c r="G446" i="12"/>
  <c r="G445" i="12"/>
  <c r="G444" i="12"/>
  <c r="G443" i="12"/>
  <c r="G442" i="12"/>
  <c r="G441" i="12"/>
  <c r="G440" i="12"/>
  <c r="G439" i="12"/>
  <c r="G438" i="12"/>
  <c r="G437" i="12"/>
  <c r="G436" i="12"/>
  <c r="G435" i="12"/>
  <c r="G434" i="12"/>
  <c r="G433" i="12"/>
  <c r="G432" i="12"/>
  <c r="G431" i="12"/>
  <c r="G430" i="12"/>
  <c r="G429" i="12"/>
  <c r="G428" i="12"/>
  <c r="G427" i="12"/>
  <c r="G426" i="12"/>
  <c r="G425" i="12"/>
  <c r="G424" i="12"/>
  <c r="G423" i="12"/>
  <c r="G422" i="12"/>
  <c r="G421" i="12"/>
  <c r="G420" i="12"/>
  <c r="G419" i="12"/>
  <c r="G418" i="12"/>
  <c r="G417" i="12"/>
  <c r="G416" i="12"/>
  <c r="G415" i="12"/>
  <c r="G414" i="12"/>
  <c r="G413" i="12"/>
  <c r="G412" i="12"/>
  <c r="G411" i="12"/>
  <c r="G410" i="12"/>
  <c r="G409" i="12"/>
  <c r="G408" i="12"/>
  <c r="G407" i="12"/>
  <c r="G406" i="12"/>
  <c r="G405" i="12"/>
  <c r="G404" i="12"/>
  <c r="G403" i="12"/>
  <c r="G402" i="12"/>
  <c r="G401" i="12"/>
  <c r="G400" i="12"/>
  <c r="G399" i="12"/>
  <c r="G398" i="12"/>
  <c r="G397" i="12"/>
  <c r="G396" i="12"/>
  <c r="G395" i="12"/>
  <c r="G394" i="12"/>
  <c r="G393" i="12"/>
  <c r="G392" i="12"/>
  <c r="G391" i="12"/>
  <c r="G390" i="12"/>
  <c r="G389" i="12"/>
  <c r="G388" i="12"/>
  <c r="G387" i="12"/>
  <c r="G386" i="12"/>
  <c r="G385" i="12"/>
  <c r="G384" i="12"/>
  <c r="G383" i="12"/>
  <c r="G382" i="12"/>
  <c r="G381" i="12"/>
  <c r="G380" i="12"/>
  <c r="G379" i="12"/>
  <c r="G378" i="12"/>
  <c r="G377" i="12"/>
  <c r="G376" i="12"/>
  <c r="G375" i="12"/>
  <c r="G374" i="12"/>
  <c r="G373" i="12"/>
  <c r="G372" i="12"/>
  <c r="G371" i="12"/>
  <c r="G370" i="12"/>
  <c r="G369" i="12"/>
  <c r="G368" i="12"/>
  <c r="G367" i="12"/>
  <c r="G366" i="12"/>
  <c r="G365" i="12"/>
  <c r="G364" i="12"/>
  <c r="G363" i="12"/>
  <c r="G362" i="12"/>
  <c r="G361" i="12"/>
  <c r="G360" i="12"/>
  <c r="G359" i="12"/>
  <c r="G358" i="12"/>
  <c r="G357" i="12"/>
  <c r="G356" i="12"/>
  <c r="G355" i="12"/>
  <c r="G354" i="12"/>
  <c r="G353" i="12"/>
  <c r="G352" i="12"/>
  <c r="G351" i="12"/>
  <c r="G350" i="12"/>
  <c r="G349" i="12"/>
  <c r="G348" i="12"/>
  <c r="G347" i="12"/>
  <c r="G346" i="12"/>
  <c r="G345" i="12"/>
  <c r="G344" i="12"/>
  <c r="G343" i="12"/>
  <c r="G342" i="12"/>
  <c r="G341" i="12"/>
  <c r="G340" i="12"/>
  <c r="G339" i="12"/>
  <c r="G338" i="12"/>
  <c r="G337" i="12"/>
  <c r="G336" i="12"/>
  <c r="G335" i="12"/>
  <c r="G334" i="12"/>
  <c r="G333" i="12"/>
  <c r="G332" i="12"/>
  <c r="G331" i="12"/>
  <c r="G330" i="12"/>
  <c r="G329" i="12"/>
  <c r="G328" i="12"/>
  <c r="G327" i="12"/>
  <c r="G326" i="12"/>
  <c r="G325" i="12"/>
  <c r="G324" i="12"/>
  <c r="G323" i="12"/>
  <c r="G322" i="12"/>
  <c r="G321" i="12"/>
  <c r="G320" i="12"/>
  <c r="G319" i="12"/>
  <c r="G318" i="12"/>
  <c r="G317" i="12"/>
  <c r="G316" i="12"/>
  <c r="G315" i="12"/>
  <c r="G314" i="12"/>
  <c r="G313" i="12"/>
  <c r="G312" i="12"/>
  <c r="G311" i="12"/>
  <c r="G310" i="12"/>
  <c r="G309" i="12"/>
  <c r="G308" i="12"/>
  <c r="G307" i="12"/>
  <c r="G306" i="12"/>
  <c r="G305" i="12"/>
  <c r="G304" i="12"/>
  <c r="G303" i="12"/>
  <c r="G302" i="12"/>
  <c r="G301" i="12"/>
  <c r="G300" i="12"/>
  <c r="G299" i="12"/>
  <c r="G298" i="12"/>
  <c r="G297" i="12"/>
  <c r="G296" i="12"/>
  <c r="G295" i="12"/>
  <c r="G294" i="12"/>
  <c r="G293" i="12"/>
  <c r="G292" i="12"/>
  <c r="G291" i="12"/>
  <c r="G290" i="12"/>
  <c r="G289" i="12"/>
  <c r="G288" i="12"/>
  <c r="G287" i="12"/>
  <c r="G286" i="12"/>
  <c r="G285" i="12"/>
  <c r="G284" i="12"/>
  <c r="G283" i="12"/>
  <c r="G282" i="12"/>
  <c r="G281" i="12"/>
  <c r="G280" i="12"/>
  <c r="G279" i="12"/>
  <c r="G278" i="12"/>
  <c r="G277" i="12"/>
  <c r="G276" i="12"/>
  <c r="G275" i="12"/>
  <c r="G274" i="12"/>
  <c r="G273" i="12"/>
  <c r="G272" i="12"/>
  <c r="G271" i="12"/>
  <c r="G270" i="12"/>
  <c r="G269" i="12"/>
  <c r="G268" i="12"/>
  <c r="G267" i="12"/>
  <c r="G266" i="12"/>
  <c r="G265" i="12"/>
  <c r="G264" i="12"/>
  <c r="G263" i="12"/>
  <c r="G262" i="12"/>
  <c r="G261" i="12"/>
  <c r="G260" i="12"/>
  <c r="G259" i="12"/>
  <c r="G258" i="12"/>
  <c r="G257" i="12"/>
  <c r="G256" i="12"/>
  <c r="G255" i="12"/>
  <c r="G254" i="12"/>
  <c r="G253" i="12"/>
  <c r="G252" i="12"/>
  <c r="G251" i="12"/>
  <c r="G250" i="12"/>
  <c r="G249" i="12"/>
  <c r="G248" i="12"/>
  <c r="G247" i="12"/>
  <c r="G246" i="12"/>
  <c r="G245" i="12"/>
  <c r="G244" i="12"/>
  <c r="G243" i="12"/>
  <c r="G242" i="12"/>
  <c r="G241" i="12"/>
  <c r="G240" i="12"/>
  <c r="G239" i="12"/>
  <c r="G238" i="12"/>
  <c r="G237" i="12"/>
  <c r="G236" i="12"/>
  <c r="G235" i="12"/>
  <c r="G234" i="12"/>
  <c r="G233" i="12"/>
  <c r="G232" i="12"/>
  <c r="G231" i="12"/>
  <c r="G230" i="12"/>
  <c r="G229" i="12"/>
  <c r="G228" i="12"/>
  <c r="G227" i="12"/>
  <c r="G226" i="12"/>
  <c r="G225" i="12"/>
  <c r="G224" i="12"/>
  <c r="G223" i="12"/>
  <c r="G222" i="12"/>
  <c r="G221" i="12"/>
  <c r="G220" i="12"/>
  <c r="G219" i="12"/>
  <c r="G218" i="12"/>
  <c r="G217" i="12"/>
  <c r="G216" i="12"/>
  <c r="G215" i="12"/>
  <c r="G214" i="12"/>
  <c r="G213" i="12"/>
  <c r="G212" i="12"/>
  <c r="G211" i="12"/>
  <c r="G210" i="12"/>
  <c r="G209" i="12"/>
  <c r="G208" i="12"/>
  <c r="G207" i="12"/>
  <c r="G206" i="12"/>
  <c r="G205" i="12"/>
  <c r="G204" i="12"/>
  <c r="G203" i="12"/>
  <c r="G202" i="12"/>
  <c r="G201" i="12"/>
  <c r="G200" i="12"/>
  <c r="G199" i="12"/>
  <c r="G198" i="12"/>
  <c r="G197" i="12"/>
  <c r="G196" i="12"/>
  <c r="G195" i="12"/>
  <c r="G194" i="12"/>
  <c r="G193" i="12"/>
  <c r="G192" i="12"/>
  <c r="G191" i="12"/>
  <c r="G190" i="12"/>
  <c r="G189" i="12"/>
  <c r="G188" i="12"/>
  <c r="G187" i="12"/>
  <c r="G186" i="12"/>
  <c r="G185" i="12"/>
  <c r="G184" i="12"/>
  <c r="G183" i="12"/>
  <c r="G182" i="12"/>
  <c r="G181" i="12"/>
  <c r="G180" i="12"/>
  <c r="G179" i="12"/>
  <c r="G178" i="12"/>
  <c r="G177" i="12"/>
  <c r="G176" i="12"/>
  <c r="G175" i="12"/>
  <c r="G174" i="12"/>
  <c r="G173" i="12"/>
  <c r="G172" i="12"/>
  <c r="G171" i="12"/>
  <c r="G170" i="12"/>
  <c r="G169" i="12"/>
  <c r="G168" i="12"/>
  <c r="G167" i="12"/>
  <c r="G166" i="12"/>
  <c r="G165" i="12"/>
  <c r="G164" i="12"/>
  <c r="G163" i="12"/>
  <c r="G162" i="12"/>
  <c r="G161" i="12"/>
  <c r="G160" i="12"/>
  <c r="G159" i="12"/>
  <c r="G158" i="12"/>
  <c r="G157" i="12"/>
  <c r="G156" i="12"/>
  <c r="G155" i="12"/>
  <c r="G154" i="12"/>
  <c r="G153" i="12"/>
  <c r="G152" i="12"/>
  <c r="G151" i="12"/>
  <c r="G150" i="12"/>
  <c r="G149" i="12"/>
  <c r="G148" i="12"/>
  <c r="G147" i="12"/>
  <c r="G146" i="12"/>
  <c r="G145" i="12"/>
  <c r="G144" i="12"/>
  <c r="G143" i="12"/>
  <c r="G142" i="12"/>
  <c r="G141" i="12"/>
  <c r="G140" i="12"/>
  <c r="G139" i="12"/>
  <c r="G138" i="12"/>
  <c r="G137" i="12"/>
  <c r="G136" i="12"/>
  <c r="G135" i="12"/>
  <c r="G134" i="12"/>
  <c r="G133" i="12"/>
  <c r="G132" i="12"/>
  <c r="G131" i="12"/>
  <c r="G130" i="12"/>
  <c r="G129" i="12"/>
  <c r="G128" i="12"/>
  <c r="G127" i="12"/>
  <c r="G126" i="12"/>
  <c r="G125" i="12"/>
  <c r="G124" i="12"/>
  <c r="G123" i="12"/>
  <c r="G122" i="12"/>
  <c r="G121" i="12"/>
  <c r="G120" i="12"/>
  <c r="G119" i="12"/>
  <c r="G118" i="12"/>
  <c r="G117" i="12"/>
  <c r="G116" i="12"/>
  <c r="G115" i="12"/>
  <c r="G114" i="12"/>
  <c r="G113" i="12"/>
  <c r="G112" i="12"/>
  <c r="G111" i="12"/>
  <c r="G110" i="12"/>
  <c r="G109" i="12"/>
  <c r="G108" i="12"/>
  <c r="G107" i="12"/>
  <c r="G106" i="12"/>
  <c r="G105" i="12"/>
  <c r="G104" i="12"/>
  <c r="G103" i="12"/>
  <c r="G102" i="12"/>
  <c r="G101" i="12"/>
  <c r="G100" i="12"/>
  <c r="G99" i="12"/>
  <c r="G98" i="12"/>
  <c r="G97" i="12"/>
  <c r="G96" i="12"/>
  <c r="G95" i="12"/>
  <c r="G94" i="12"/>
  <c r="G93" i="12"/>
  <c r="G92" i="12"/>
  <c r="G91" i="12"/>
  <c r="G90" i="12"/>
  <c r="G89" i="12"/>
  <c r="G88" i="12"/>
  <c r="G87" i="12"/>
  <c r="G86" i="12"/>
  <c r="G85" i="12"/>
  <c r="G84" i="12"/>
  <c r="G83" i="12"/>
  <c r="G82" i="12"/>
  <c r="G81" i="12"/>
  <c r="G80" i="12"/>
  <c r="G79" i="12"/>
  <c r="G78" i="12"/>
  <c r="G77" i="12"/>
  <c r="G76" i="12"/>
  <c r="G75" i="12"/>
  <c r="G74" i="12"/>
  <c r="G73" i="12"/>
  <c r="G72" i="12"/>
  <c r="G71" i="12"/>
  <c r="G70" i="12"/>
  <c r="G69" i="12"/>
  <c r="G68" i="12"/>
  <c r="G67" i="12"/>
  <c r="G66" i="12"/>
  <c r="G65" i="12"/>
  <c r="G64" i="12"/>
  <c r="G63" i="12"/>
  <c r="G62" i="12"/>
  <c r="G61" i="12"/>
  <c r="G60" i="12"/>
  <c r="G59" i="12"/>
  <c r="G58" i="12"/>
  <c r="G57" i="12"/>
  <c r="G56" i="12"/>
  <c r="G55" i="12"/>
  <c r="G54" i="12"/>
  <c r="G53" i="12"/>
  <c r="G52" i="12"/>
  <c r="G51" i="12"/>
  <c r="G50" i="12"/>
  <c r="G49" i="12"/>
  <c r="G48" i="12"/>
  <c r="G47" i="12"/>
  <c r="G46" i="12"/>
  <c r="G45" i="12"/>
  <c r="G44" i="12"/>
  <c r="G43" i="12"/>
  <c r="G42" i="12"/>
  <c r="G41" i="12"/>
  <c r="G40" i="12"/>
  <c r="G39" i="12"/>
  <c r="G38" i="12"/>
  <c r="G37" i="12"/>
  <c r="G36" i="12"/>
  <c r="G35" i="12"/>
  <c r="G34" i="12"/>
  <c r="G33" i="12"/>
  <c r="G32" i="12"/>
  <c r="G31" i="12"/>
  <c r="G30" i="12"/>
  <c r="G29" i="12"/>
  <c r="G28" i="12"/>
  <c r="G27" i="12"/>
  <c r="G26" i="12"/>
  <c r="G25" i="12"/>
  <c r="G24" i="12"/>
  <c r="G23" i="12"/>
  <c r="G22" i="12"/>
  <c r="G21" i="12"/>
  <c r="G20" i="12"/>
  <c r="G19" i="12"/>
  <c r="G18" i="12"/>
  <c r="G17" i="12"/>
  <c r="G516" i="13"/>
  <c r="G515" i="13"/>
  <c r="G514" i="13"/>
  <c r="G513" i="13"/>
  <c r="G512" i="13"/>
  <c r="G511" i="13"/>
  <c r="G510" i="13"/>
  <c r="G509" i="13"/>
  <c r="G508" i="13"/>
  <c r="G507" i="13"/>
  <c r="G506" i="13"/>
  <c r="G505" i="13"/>
  <c r="G504" i="13"/>
  <c r="G503" i="13"/>
  <c r="G502" i="13"/>
  <c r="G501" i="13"/>
  <c r="G500" i="13"/>
  <c r="G499" i="13"/>
  <c r="G498" i="13"/>
  <c r="G497" i="13"/>
  <c r="G496" i="13"/>
  <c r="G495" i="13"/>
  <c r="G494" i="13"/>
  <c r="G493" i="13"/>
  <c r="G492" i="13"/>
  <c r="G491" i="13"/>
  <c r="G490" i="13"/>
  <c r="G489" i="13"/>
  <c r="G488" i="13"/>
  <c r="G487" i="13"/>
  <c r="G486" i="13"/>
  <c r="G485" i="13"/>
  <c r="G484" i="13"/>
  <c r="G483" i="13"/>
  <c r="G482" i="13"/>
  <c r="G481" i="13"/>
  <c r="G480" i="13"/>
  <c r="G479" i="13"/>
  <c r="G478" i="13"/>
  <c r="G477" i="13"/>
  <c r="G476" i="13"/>
  <c r="G475" i="13"/>
  <c r="G474" i="13"/>
  <c r="G473" i="13"/>
  <c r="G472" i="13"/>
  <c r="G471" i="13"/>
  <c r="G470" i="13"/>
  <c r="G469" i="13"/>
  <c r="G468" i="13"/>
  <c r="G467" i="13"/>
  <c r="G466" i="13"/>
  <c r="G465" i="13"/>
  <c r="G464" i="13"/>
  <c r="G463" i="13"/>
  <c r="G462" i="13"/>
  <c r="G461" i="13"/>
  <c r="G460" i="13"/>
  <c r="G459" i="13"/>
  <c r="G458" i="13"/>
  <c r="G457" i="13"/>
  <c r="G456" i="13"/>
  <c r="G455" i="13"/>
  <c r="G454" i="13"/>
  <c r="G453" i="13"/>
  <c r="G452" i="13"/>
  <c r="G451" i="13"/>
  <c r="G450" i="13"/>
  <c r="G449" i="13"/>
  <c r="G448" i="13"/>
  <c r="G447" i="13"/>
  <c r="G446" i="13"/>
  <c r="G445" i="13"/>
  <c r="G444" i="13"/>
  <c r="G443" i="13"/>
  <c r="G442" i="13"/>
  <c r="G441" i="13"/>
  <c r="G440" i="13"/>
  <c r="G439" i="13"/>
  <c r="G438" i="13"/>
  <c r="G437" i="13"/>
  <c r="G436" i="13"/>
  <c r="G435" i="13"/>
  <c r="G434" i="13"/>
  <c r="G433" i="13"/>
  <c r="G432" i="13"/>
  <c r="G431" i="13"/>
  <c r="G430" i="13"/>
  <c r="G429" i="13"/>
  <c r="G428" i="13"/>
  <c r="G427" i="13"/>
  <c r="G426" i="13"/>
  <c r="G425" i="13"/>
  <c r="G424" i="13"/>
  <c r="G423" i="13"/>
  <c r="G422" i="13"/>
  <c r="G421" i="13"/>
  <c r="G420" i="13"/>
  <c r="G419" i="13"/>
  <c r="G418" i="13"/>
  <c r="G417" i="13"/>
  <c r="G416" i="13"/>
  <c r="G415" i="13"/>
  <c r="G414" i="13"/>
  <c r="G413" i="13"/>
  <c r="G412" i="13"/>
  <c r="G411" i="13"/>
  <c r="G410" i="13"/>
  <c r="G409" i="13"/>
  <c r="G408" i="13"/>
  <c r="G407" i="13"/>
  <c r="G406" i="13"/>
  <c r="G405" i="13"/>
  <c r="G404" i="13"/>
  <c r="G403" i="13"/>
  <c r="G402" i="13"/>
  <c r="G401" i="13"/>
  <c r="G400" i="13"/>
  <c r="G399" i="13"/>
  <c r="G398" i="13"/>
  <c r="G397" i="13"/>
  <c r="G396" i="13"/>
  <c r="G395" i="13"/>
  <c r="G394" i="13"/>
  <c r="G393" i="13"/>
  <c r="G392" i="13"/>
  <c r="G391" i="13"/>
  <c r="G390" i="13"/>
  <c r="G389" i="13"/>
  <c r="G388" i="13"/>
  <c r="G387" i="13"/>
  <c r="G386" i="13"/>
  <c r="G385" i="13"/>
  <c r="G384" i="13"/>
  <c r="G383" i="13"/>
  <c r="G382" i="13"/>
  <c r="G381" i="13"/>
  <c r="G380" i="13"/>
  <c r="G379" i="13"/>
  <c r="G378" i="13"/>
  <c r="G377" i="13"/>
  <c r="G376" i="13"/>
  <c r="G375" i="13"/>
  <c r="G374" i="13"/>
  <c r="G373" i="13"/>
  <c r="G372" i="13"/>
  <c r="G371" i="13"/>
  <c r="G370" i="13"/>
  <c r="G369" i="13"/>
  <c r="G368" i="13"/>
  <c r="G367" i="13"/>
  <c r="G366" i="13"/>
  <c r="G365" i="13"/>
  <c r="G364" i="13"/>
  <c r="G363" i="13"/>
  <c r="G362" i="13"/>
  <c r="G361" i="13"/>
  <c r="G360" i="13"/>
  <c r="G359" i="13"/>
  <c r="G358" i="13"/>
  <c r="G357" i="13"/>
  <c r="G356" i="13"/>
  <c r="G355" i="13"/>
  <c r="G354" i="13"/>
  <c r="G353" i="13"/>
  <c r="G352" i="13"/>
  <c r="G351" i="13"/>
  <c r="G350" i="13"/>
  <c r="G349" i="13"/>
  <c r="G348" i="13"/>
  <c r="G347" i="13"/>
  <c r="G346" i="13"/>
  <c r="G345" i="13"/>
  <c r="G344" i="13"/>
  <c r="G343" i="13"/>
  <c r="G342" i="13"/>
  <c r="G341" i="13"/>
  <c r="G340" i="13"/>
  <c r="G339" i="13"/>
  <c r="G338" i="13"/>
  <c r="G337" i="13"/>
  <c r="G336" i="13"/>
  <c r="G335" i="13"/>
  <c r="G334" i="13"/>
  <c r="G333" i="13"/>
  <c r="G332" i="13"/>
  <c r="G331" i="13"/>
  <c r="G330" i="13"/>
  <c r="G329" i="13"/>
  <c r="G328" i="13"/>
  <c r="G327" i="13"/>
  <c r="G326" i="13"/>
  <c r="G325" i="13"/>
  <c r="G324" i="13"/>
  <c r="G323" i="13"/>
  <c r="G322" i="13"/>
  <c r="G321" i="13"/>
  <c r="G320" i="13"/>
  <c r="G319" i="13"/>
  <c r="G318" i="13"/>
  <c r="G317" i="13"/>
  <c r="G316" i="13"/>
  <c r="G315" i="13"/>
  <c r="G314" i="13"/>
  <c r="G313" i="13"/>
  <c r="G312" i="13"/>
  <c r="G311" i="13"/>
  <c r="G310" i="13"/>
  <c r="G309" i="13"/>
  <c r="G308" i="13"/>
  <c r="G307" i="13"/>
  <c r="G306" i="13"/>
  <c r="G305" i="13"/>
  <c r="G304" i="13"/>
  <c r="G303" i="13"/>
  <c r="G302" i="13"/>
  <c r="G301" i="13"/>
  <c r="G300" i="13"/>
  <c r="G299" i="13"/>
  <c r="G298" i="13"/>
  <c r="G297" i="13"/>
  <c r="G296" i="13"/>
  <c r="G295" i="13"/>
  <c r="G294" i="13"/>
  <c r="G293" i="13"/>
  <c r="G292" i="13"/>
  <c r="G291" i="13"/>
  <c r="G290" i="13"/>
  <c r="G289" i="13"/>
  <c r="G288" i="13"/>
  <c r="G287" i="13"/>
  <c r="G286" i="13"/>
  <c r="G285" i="13"/>
  <c r="G284" i="13"/>
  <c r="G283" i="13"/>
  <c r="G282" i="13"/>
  <c r="G281" i="13"/>
  <c r="G280" i="13"/>
  <c r="G279" i="13"/>
  <c r="G278" i="13"/>
  <c r="G277" i="13"/>
  <c r="G276" i="13"/>
  <c r="G275" i="13"/>
  <c r="G274" i="13"/>
  <c r="G273" i="13"/>
  <c r="G272" i="13"/>
  <c r="G271" i="13"/>
  <c r="G270" i="13"/>
  <c r="G269" i="13"/>
  <c r="G268" i="13"/>
  <c r="G267" i="13"/>
  <c r="G266" i="13"/>
  <c r="G265" i="13"/>
  <c r="G264" i="13"/>
  <c r="G263" i="13"/>
  <c r="G262" i="13"/>
  <c r="G261" i="13"/>
  <c r="G260" i="13"/>
  <c r="G259" i="13"/>
  <c r="G258" i="13"/>
  <c r="G257" i="13"/>
  <c r="G256" i="13"/>
  <c r="G255" i="13"/>
  <c r="G254" i="13"/>
  <c r="G253" i="13"/>
  <c r="G252" i="13"/>
  <c r="G251" i="13"/>
  <c r="G250" i="13"/>
  <c r="G249" i="13"/>
  <c r="G248" i="13"/>
  <c r="G247" i="13"/>
  <c r="G246" i="13"/>
  <c r="G245" i="13"/>
  <c r="G244" i="13"/>
  <c r="G243" i="13"/>
  <c r="G242" i="13"/>
  <c r="G241" i="13"/>
  <c r="G240" i="13"/>
  <c r="G239" i="13"/>
  <c r="G238" i="13"/>
  <c r="G237" i="13"/>
  <c r="G236" i="13"/>
  <c r="G235" i="13"/>
  <c r="G234" i="13"/>
  <c r="G233" i="13"/>
  <c r="G232" i="13"/>
  <c r="G231" i="13"/>
  <c r="G230" i="13"/>
  <c r="G229" i="13"/>
  <c r="G228" i="13"/>
  <c r="G227" i="13"/>
  <c r="G226" i="13"/>
  <c r="G225" i="13"/>
  <c r="G224" i="13"/>
  <c r="G223" i="13"/>
  <c r="G222" i="13"/>
  <c r="G221" i="13"/>
  <c r="G220" i="13"/>
  <c r="G219" i="13"/>
  <c r="G218" i="13"/>
  <c r="G217" i="13"/>
  <c r="G216" i="13"/>
  <c r="G215" i="13"/>
  <c r="G214" i="13"/>
  <c r="G213" i="13"/>
  <c r="G212" i="13"/>
  <c r="G211" i="13"/>
  <c r="G210" i="13"/>
  <c r="G209" i="13"/>
  <c r="G208" i="13"/>
  <c r="G207" i="13"/>
  <c r="G206" i="13"/>
  <c r="G205" i="13"/>
  <c r="G204" i="13"/>
  <c r="G203" i="13"/>
  <c r="G202" i="13"/>
  <c r="G201" i="13"/>
  <c r="G200" i="13"/>
  <c r="G199" i="13"/>
  <c r="G198" i="13"/>
  <c r="G197" i="13"/>
  <c r="G196" i="13"/>
  <c r="G195" i="13"/>
  <c r="G194" i="13"/>
  <c r="G193" i="13"/>
  <c r="G192" i="13"/>
  <c r="G191" i="13"/>
  <c r="G190" i="13"/>
  <c r="G189" i="13"/>
  <c r="G188" i="13"/>
  <c r="G187" i="13"/>
  <c r="G186" i="13"/>
  <c r="G185" i="13"/>
  <c r="G184" i="13"/>
  <c r="G183" i="13"/>
  <c r="G182" i="13"/>
  <c r="G181" i="13"/>
  <c r="G180" i="13"/>
  <c r="G179" i="13"/>
  <c r="G178" i="13"/>
  <c r="G177" i="13"/>
  <c r="G176" i="13"/>
  <c r="G175" i="13"/>
  <c r="G174" i="13"/>
  <c r="G173" i="13"/>
  <c r="G172" i="13"/>
  <c r="G171" i="13"/>
  <c r="G170" i="13"/>
  <c r="G169" i="13"/>
  <c r="G168" i="13"/>
  <c r="G167" i="13"/>
  <c r="G166" i="13"/>
  <c r="G165" i="13"/>
  <c r="G164" i="13"/>
  <c r="G163" i="13"/>
  <c r="G162" i="13"/>
  <c r="G161" i="13"/>
  <c r="G160" i="13"/>
  <c r="G159" i="13"/>
  <c r="G158" i="13"/>
  <c r="G157" i="13"/>
  <c r="G156" i="13"/>
  <c r="G155" i="13"/>
  <c r="G154" i="13"/>
  <c r="G153" i="13"/>
  <c r="G152" i="13"/>
  <c r="G151" i="13"/>
  <c r="G150" i="13"/>
  <c r="G149" i="13"/>
  <c r="G148" i="13"/>
  <c r="G147" i="13"/>
  <c r="G146" i="13"/>
  <c r="G145" i="13"/>
  <c r="G144" i="13"/>
  <c r="G143" i="13"/>
  <c r="G142" i="13"/>
  <c r="G141" i="13"/>
  <c r="G140" i="13"/>
  <c r="G139" i="13"/>
  <c r="G138" i="13"/>
  <c r="G137" i="13"/>
  <c r="G136" i="13"/>
  <c r="G135" i="13"/>
  <c r="G134" i="13"/>
  <c r="G133" i="13"/>
  <c r="G132" i="13"/>
  <c r="G131" i="13"/>
  <c r="G130" i="13"/>
  <c r="G129" i="13"/>
  <c r="G128" i="13"/>
  <c r="G127" i="13"/>
  <c r="G126" i="13"/>
  <c r="G125" i="13"/>
  <c r="G124" i="13"/>
  <c r="G123" i="13"/>
  <c r="G122" i="13"/>
  <c r="G121" i="13"/>
  <c r="G120" i="13"/>
  <c r="G119" i="13"/>
  <c r="G118" i="13"/>
  <c r="G117" i="13"/>
  <c r="G116" i="13"/>
  <c r="G115" i="13"/>
  <c r="G114" i="13"/>
  <c r="G113" i="13"/>
  <c r="G112" i="13"/>
  <c r="G111" i="13"/>
  <c r="G110" i="13"/>
  <c r="G109" i="13"/>
  <c r="G108" i="13"/>
  <c r="G107" i="13"/>
  <c r="G106" i="13"/>
  <c r="G105" i="13"/>
  <c r="G104" i="13"/>
  <c r="G103" i="13"/>
  <c r="G102" i="13"/>
  <c r="G101" i="13"/>
  <c r="G100" i="13"/>
  <c r="G99" i="13"/>
  <c r="G98" i="13"/>
  <c r="G97" i="13"/>
  <c r="G96" i="13"/>
  <c r="G95" i="13"/>
  <c r="G94" i="13"/>
  <c r="G93" i="13"/>
  <c r="G92" i="13"/>
  <c r="G91" i="13"/>
  <c r="G90" i="13"/>
  <c r="G89" i="13"/>
  <c r="G88" i="13"/>
  <c r="G87" i="13"/>
  <c r="G86" i="13"/>
  <c r="G85" i="13"/>
  <c r="G84" i="13"/>
  <c r="G83" i="13"/>
  <c r="G82" i="13"/>
  <c r="G81" i="13"/>
  <c r="G80" i="13"/>
  <c r="G79" i="13"/>
  <c r="G78" i="13"/>
  <c r="G77" i="13"/>
  <c r="G76" i="13"/>
  <c r="G75" i="13"/>
  <c r="G74" i="13"/>
  <c r="G73" i="13"/>
  <c r="G72" i="13"/>
  <c r="G71" i="13"/>
  <c r="G70" i="13"/>
  <c r="G69" i="13"/>
  <c r="G68" i="13"/>
  <c r="G67" i="13"/>
  <c r="G66" i="13"/>
  <c r="G65" i="13"/>
  <c r="G64" i="13"/>
  <c r="G63" i="13"/>
  <c r="G62" i="13"/>
  <c r="G61" i="13"/>
  <c r="G60" i="13"/>
  <c r="G59" i="13"/>
  <c r="G58" i="13"/>
  <c r="G57" i="13"/>
  <c r="G56" i="13"/>
  <c r="G55" i="13"/>
  <c r="G54" i="13"/>
  <c r="G53" i="13"/>
  <c r="G52" i="13"/>
  <c r="G51" i="13"/>
  <c r="G50" i="13"/>
  <c r="G49" i="13"/>
  <c r="G48" i="13"/>
  <c r="G47" i="13"/>
  <c r="G46" i="13"/>
  <c r="G45" i="13"/>
  <c r="G44" i="13"/>
  <c r="G43" i="13"/>
  <c r="G42" i="13"/>
  <c r="G41" i="13"/>
  <c r="G40" i="13"/>
  <c r="G39" i="13"/>
  <c r="G38" i="13"/>
  <c r="G37" i="13"/>
  <c r="G36" i="13"/>
  <c r="G35" i="13"/>
  <c r="G34" i="13"/>
  <c r="G33" i="13"/>
  <c r="G32" i="13"/>
  <c r="G31" i="13"/>
  <c r="G30" i="13"/>
  <c r="G29" i="13"/>
  <c r="G28" i="13"/>
  <c r="G27" i="13"/>
  <c r="G26" i="13"/>
  <c r="G25" i="13"/>
  <c r="G24" i="13"/>
  <c r="G23" i="13"/>
  <c r="G22" i="13"/>
  <c r="G21" i="13"/>
  <c r="G20" i="13"/>
  <c r="G19" i="13"/>
  <c r="G18" i="13"/>
  <c r="G17" i="13"/>
  <c r="G516" i="14"/>
  <c r="G515" i="14"/>
  <c r="G514" i="14"/>
  <c r="G513" i="14"/>
  <c r="G512" i="14"/>
  <c r="G511" i="14"/>
  <c r="G510" i="14"/>
  <c r="G509" i="14"/>
  <c r="G508" i="14"/>
  <c r="G507" i="14"/>
  <c r="G506" i="14"/>
  <c r="G505" i="14"/>
  <c r="G504" i="14"/>
  <c r="G503" i="14"/>
  <c r="G502" i="14"/>
  <c r="G501" i="14"/>
  <c r="G500" i="14"/>
  <c r="G499" i="14"/>
  <c r="G498" i="14"/>
  <c r="G497" i="14"/>
  <c r="G496" i="14"/>
  <c r="G495" i="14"/>
  <c r="G494" i="14"/>
  <c r="G493" i="14"/>
  <c r="G492" i="14"/>
  <c r="G491" i="14"/>
  <c r="G490" i="14"/>
  <c r="G489" i="14"/>
  <c r="G488" i="14"/>
  <c r="G487" i="14"/>
  <c r="G486" i="14"/>
  <c r="G485" i="14"/>
  <c r="G484" i="14"/>
  <c r="G483" i="14"/>
  <c r="G482" i="14"/>
  <c r="G481" i="14"/>
  <c r="G480" i="14"/>
  <c r="G479" i="14"/>
  <c r="G478" i="14"/>
  <c r="G477" i="14"/>
  <c r="G476" i="14"/>
  <c r="G475" i="14"/>
  <c r="G474" i="14"/>
  <c r="G473" i="14"/>
  <c r="G472" i="14"/>
  <c r="G471" i="14"/>
  <c r="G470" i="14"/>
  <c r="G469" i="14"/>
  <c r="G468" i="14"/>
  <c r="G467" i="14"/>
  <c r="G466" i="14"/>
  <c r="G465" i="14"/>
  <c r="G464" i="14"/>
  <c r="G463" i="14"/>
  <c r="G462" i="14"/>
  <c r="G461" i="14"/>
  <c r="G460" i="14"/>
  <c r="G459" i="14"/>
  <c r="G458" i="14"/>
  <c r="G457" i="14"/>
  <c r="G456" i="14"/>
  <c r="G455" i="14"/>
  <c r="G454" i="14"/>
  <c r="G453" i="14"/>
  <c r="G452" i="14"/>
  <c r="G451" i="14"/>
  <c r="G450" i="14"/>
  <c r="G449" i="14"/>
  <c r="G448" i="14"/>
  <c r="G447" i="14"/>
  <c r="G446" i="14"/>
  <c r="G445" i="14"/>
  <c r="G444" i="14"/>
  <c r="G443" i="14"/>
  <c r="G442" i="14"/>
  <c r="G441" i="14"/>
  <c r="G440" i="14"/>
  <c r="G439" i="14"/>
  <c r="G438" i="14"/>
  <c r="G437" i="14"/>
  <c r="G436" i="14"/>
  <c r="G435" i="14"/>
  <c r="G434" i="14"/>
  <c r="G433" i="14"/>
  <c r="G432" i="14"/>
  <c r="G431" i="14"/>
  <c r="G430" i="14"/>
  <c r="G429" i="14"/>
  <c r="G428" i="14"/>
  <c r="G427" i="14"/>
  <c r="G426" i="14"/>
  <c r="G425" i="14"/>
  <c r="G424" i="14"/>
  <c r="G423" i="14"/>
  <c r="G422" i="14"/>
  <c r="G421" i="14"/>
  <c r="G420" i="14"/>
  <c r="G419" i="14"/>
  <c r="G418" i="14"/>
  <c r="G417" i="14"/>
  <c r="G416" i="14"/>
  <c r="G415" i="14"/>
  <c r="G414" i="14"/>
  <c r="G413" i="14"/>
  <c r="G412" i="14"/>
  <c r="G411" i="14"/>
  <c r="G410" i="14"/>
  <c r="G409" i="14"/>
  <c r="G408" i="14"/>
  <c r="G407" i="14"/>
  <c r="G406" i="14"/>
  <c r="G405" i="14"/>
  <c r="G404" i="14"/>
  <c r="G403" i="14"/>
  <c r="G402" i="14"/>
  <c r="G401" i="14"/>
  <c r="G400" i="14"/>
  <c r="G399" i="14"/>
  <c r="G398" i="14"/>
  <c r="G397" i="14"/>
  <c r="G396" i="14"/>
  <c r="G395" i="14"/>
  <c r="G394" i="14"/>
  <c r="G393" i="14"/>
  <c r="G392" i="14"/>
  <c r="G391" i="14"/>
  <c r="G390" i="14"/>
  <c r="G389" i="14"/>
  <c r="G388" i="14"/>
  <c r="G387" i="14"/>
  <c r="G386" i="14"/>
  <c r="G385" i="14"/>
  <c r="G384" i="14"/>
  <c r="G383" i="14"/>
  <c r="G382" i="14"/>
  <c r="G381" i="14"/>
  <c r="G380" i="14"/>
  <c r="G379" i="14"/>
  <c r="G378" i="14"/>
  <c r="G377" i="14"/>
  <c r="G376" i="14"/>
  <c r="G375" i="14"/>
  <c r="G374" i="14"/>
  <c r="G373" i="14"/>
  <c r="G372" i="14"/>
  <c r="G371" i="14"/>
  <c r="G370" i="14"/>
  <c r="G369" i="14"/>
  <c r="G368" i="14"/>
  <c r="G367" i="14"/>
  <c r="G366" i="14"/>
  <c r="G365" i="14"/>
  <c r="G364" i="14"/>
  <c r="G363" i="14"/>
  <c r="G362" i="14"/>
  <c r="G361" i="14"/>
  <c r="G360" i="14"/>
  <c r="G359" i="14"/>
  <c r="G358" i="14"/>
  <c r="G357" i="14"/>
  <c r="G356" i="14"/>
  <c r="G355" i="14"/>
  <c r="G354" i="14"/>
  <c r="G353" i="14"/>
  <c r="G352" i="14"/>
  <c r="G351" i="14"/>
  <c r="G350" i="14"/>
  <c r="G349" i="14"/>
  <c r="G348" i="14"/>
  <c r="G347" i="14"/>
  <c r="G346" i="14"/>
  <c r="G345" i="14"/>
  <c r="G344" i="14"/>
  <c r="G343" i="14"/>
  <c r="G342" i="14"/>
  <c r="G341" i="14"/>
  <c r="G340" i="14"/>
  <c r="G339" i="14"/>
  <c r="G338" i="14"/>
  <c r="G337" i="14"/>
  <c r="G336" i="14"/>
  <c r="G335" i="14"/>
  <c r="G334" i="14"/>
  <c r="G333" i="14"/>
  <c r="G332" i="14"/>
  <c r="G331" i="14"/>
  <c r="G330" i="14"/>
  <c r="G329" i="14"/>
  <c r="G328" i="14"/>
  <c r="G327" i="14"/>
  <c r="G326" i="14"/>
  <c r="G325" i="14"/>
  <c r="G324" i="14"/>
  <c r="G323" i="14"/>
  <c r="G322" i="14"/>
  <c r="G321" i="14"/>
  <c r="G320" i="14"/>
  <c r="G319" i="14"/>
  <c r="G318" i="14"/>
  <c r="G317" i="14"/>
  <c r="G316" i="14"/>
  <c r="G315" i="14"/>
  <c r="G314" i="14"/>
  <c r="G313" i="14"/>
  <c r="G312" i="14"/>
  <c r="G311" i="14"/>
  <c r="G310" i="14"/>
  <c r="G309" i="14"/>
  <c r="G308" i="14"/>
  <c r="G307" i="14"/>
  <c r="G306" i="14"/>
  <c r="G305" i="14"/>
  <c r="G304" i="14"/>
  <c r="G303" i="14"/>
  <c r="G302" i="14"/>
  <c r="G301" i="14"/>
  <c r="G300" i="14"/>
  <c r="G299" i="14"/>
  <c r="G298" i="14"/>
  <c r="G297" i="14"/>
  <c r="G296" i="14"/>
  <c r="G295" i="14"/>
  <c r="G294" i="14"/>
  <c r="G293" i="14"/>
  <c r="G292" i="14"/>
  <c r="G291" i="14"/>
  <c r="G290" i="14"/>
  <c r="G289" i="14"/>
  <c r="G288" i="14"/>
  <c r="G287" i="14"/>
  <c r="G286" i="14"/>
  <c r="G285" i="14"/>
  <c r="G284" i="14"/>
  <c r="G283" i="14"/>
  <c r="G282" i="14"/>
  <c r="G281" i="14"/>
  <c r="G280" i="14"/>
  <c r="G279" i="14"/>
  <c r="G278" i="14"/>
  <c r="G277" i="14"/>
  <c r="G276" i="14"/>
  <c r="G275" i="14"/>
  <c r="G274" i="14"/>
  <c r="G273" i="14"/>
  <c r="G272" i="14"/>
  <c r="G271" i="14"/>
  <c r="G270" i="14"/>
  <c r="G269" i="14"/>
  <c r="G268" i="14"/>
  <c r="G267" i="14"/>
  <c r="G266" i="14"/>
  <c r="G265" i="14"/>
  <c r="G264" i="14"/>
  <c r="G263" i="14"/>
  <c r="G262" i="14"/>
  <c r="G261" i="14"/>
  <c r="G260" i="14"/>
  <c r="G259" i="14"/>
  <c r="G258" i="14"/>
  <c r="G257" i="14"/>
  <c r="G256" i="14"/>
  <c r="G255" i="14"/>
  <c r="G254" i="14"/>
  <c r="G253" i="14"/>
  <c r="G252" i="14"/>
  <c r="G251" i="14"/>
  <c r="G250" i="14"/>
  <c r="G249" i="14"/>
  <c r="G248" i="14"/>
  <c r="G247" i="14"/>
  <c r="G246" i="14"/>
  <c r="G245" i="14"/>
  <c r="G244" i="14"/>
  <c r="G243" i="14"/>
  <c r="G242" i="14"/>
  <c r="G241" i="14"/>
  <c r="G240" i="14"/>
  <c r="G239" i="14"/>
  <c r="G238" i="14"/>
  <c r="G237" i="14"/>
  <c r="G236" i="14"/>
  <c r="G235" i="14"/>
  <c r="G234" i="14"/>
  <c r="G233" i="14"/>
  <c r="G232" i="14"/>
  <c r="G231" i="14"/>
  <c r="G230" i="14"/>
  <c r="G229" i="14"/>
  <c r="G228" i="14"/>
  <c r="G227" i="14"/>
  <c r="G226" i="14"/>
  <c r="G225" i="14"/>
  <c r="G224" i="14"/>
  <c r="G223" i="14"/>
  <c r="G222" i="14"/>
  <c r="G221" i="14"/>
  <c r="G220" i="14"/>
  <c r="G219" i="14"/>
  <c r="G218" i="14"/>
  <c r="G217" i="14"/>
  <c r="G216" i="14"/>
  <c r="G215" i="14"/>
  <c r="G214" i="14"/>
  <c r="G213" i="14"/>
  <c r="G212" i="14"/>
  <c r="G211" i="14"/>
  <c r="G210" i="14"/>
  <c r="G209" i="14"/>
  <c r="G208" i="14"/>
  <c r="G207" i="14"/>
  <c r="G206" i="14"/>
  <c r="G205" i="14"/>
  <c r="G204" i="14"/>
  <c r="G203" i="14"/>
  <c r="G202" i="14"/>
  <c r="G201" i="14"/>
  <c r="G200" i="14"/>
  <c r="G199" i="14"/>
  <c r="G198" i="14"/>
  <c r="G197" i="14"/>
  <c r="G196" i="14"/>
  <c r="G195" i="14"/>
  <c r="G194" i="14"/>
  <c r="G193" i="14"/>
  <c r="G192" i="14"/>
  <c r="G191" i="14"/>
  <c r="G190" i="14"/>
  <c r="G189" i="14"/>
  <c r="G188" i="14"/>
  <c r="G187" i="14"/>
  <c r="G186" i="14"/>
  <c r="G185" i="14"/>
  <c r="G184" i="14"/>
  <c r="G183" i="14"/>
  <c r="G182" i="14"/>
  <c r="G181" i="14"/>
  <c r="G180" i="14"/>
  <c r="G179" i="14"/>
  <c r="G178" i="14"/>
  <c r="G177" i="14"/>
  <c r="G176" i="14"/>
  <c r="G175" i="14"/>
  <c r="G174" i="14"/>
  <c r="G173" i="14"/>
  <c r="G172" i="14"/>
  <c r="G171" i="14"/>
  <c r="G170" i="14"/>
  <c r="G169" i="14"/>
  <c r="G168" i="14"/>
  <c r="G167" i="14"/>
  <c r="G166" i="14"/>
  <c r="G165" i="14"/>
  <c r="G164" i="14"/>
  <c r="G163" i="14"/>
  <c r="G162" i="14"/>
  <c r="G161" i="14"/>
  <c r="G160" i="14"/>
  <c r="G159" i="14"/>
  <c r="G158" i="14"/>
  <c r="G157" i="14"/>
  <c r="G156" i="14"/>
  <c r="G155" i="14"/>
  <c r="G154" i="14"/>
  <c r="G153" i="14"/>
  <c r="G152" i="14"/>
  <c r="G151" i="14"/>
  <c r="G150" i="14"/>
  <c r="G149" i="14"/>
  <c r="G148" i="14"/>
  <c r="G147" i="14"/>
  <c r="G146" i="14"/>
  <c r="G145" i="14"/>
  <c r="G144" i="14"/>
  <c r="G143" i="14"/>
  <c r="G142" i="14"/>
  <c r="G141" i="14"/>
  <c r="G140" i="14"/>
  <c r="G139" i="14"/>
  <c r="G138" i="14"/>
  <c r="G137" i="14"/>
  <c r="G136" i="14"/>
  <c r="G135" i="14"/>
  <c r="G134" i="14"/>
  <c r="G133" i="14"/>
  <c r="G132" i="14"/>
  <c r="G131" i="14"/>
  <c r="G130" i="14"/>
  <c r="G129" i="14"/>
  <c r="G128" i="14"/>
  <c r="G127" i="14"/>
  <c r="G126" i="14"/>
  <c r="G125" i="14"/>
  <c r="G124" i="14"/>
  <c r="G123" i="14"/>
  <c r="G122" i="14"/>
  <c r="G121" i="14"/>
  <c r="G120" i="14"/>
  <c r="G119" i="14"/>
  <c r="G118" i="14"/>
  <c r="G117" i="14"/>
  <c r="G116" i="14"/>
  <c r="G115" i="14"/>
  <c r="G114" i="14"/>
  <c r="G113" i="14"/>
  <c r="G112" i="14"/>
  <c r="G111" i="14"/>
  <c r="G110" i="14"/>
  <c r="G109" i="14"/>
  <c r="G108" i="14"/>
  <c r="G107" i="14"/>
  <c r="G106" i="14"/>
  <c r="G105" i="14"/>
  <c r="G104" i="14"/>
  <c r="G103" i="14"/>
  <c r="G102" i="14"/>
  <c r="G101" i="14"/>
  <c r="G100" i="14"/>
  <c r="G99" i="14"/>
  <c r="G98" i="14"/>
  <c r="G97" i="14"/>
  <c r="G96" i="14"/>
  <c r="G95" i="14"/>
  <c r="G94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8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516" i="15"/>
  <c r="G515" i="15"/>
  <c r="G514" i="15"/>
  <c r="G513" i="15"/>
  <c r="G512" i="15"/>
  <c r="G511" i="15"/>
  <c r="G510" i="15"/>
  <c r="G509" i="15"/>
  <c r="G508" i="15"/>
  <c r="G507" i="15"/>
  <c r="G506" i="15"/>
  <c r="G505" i="15"/>
  <c r="G504" i="15"/>
  <c r="G503" i="15"/>
  <c r="G502" i="15"/>
  <c r="G501" i="15"/>
  <c r="G500" i="15"/>
  <c r="G499" i="15"/>
  <c r="G498" i="15"/>
  <c r="G497" i="15"/>
  <c r="G496" i="15"/>
  <c r="G495" i="15"/>
  <c r="G494" i="15"/>
  <c r="G493" i="15"/>
  <c r="G492" i="15"/>
  <c r="G491" i="15"/>
  <c r="G490" i="15"/>
  <c r="G489" i="15"/>
  <c r="G488" i="15"/>
  <c r="G487" i="15"/>
  <c r="G486" i="15"/>
  <c r="G485" i="15"/>
  <c r="G484" i="15"/>
  <c r="G483" i="15"/>
  <c r="G482" i="15"/>
  <c r="G481" i="15"/>
  <c r="G480" i="15"/>
  <c r="G479" i="15"/>
  <c r="G478" i="15"/>
  <c r="G477" i="15"/>
  <c r="G476" i="15"/>
  <c r="G475" i="15"/>
  <c r="G474" i="15"/>
  <c r="G473" i="15"/>
  <c r="G472" i="15"/>
  <c r="G471" i="15"/>
  <c r="G470" i="15"/>
  <c r="G469" i="15"/>
  <c r="G468" i="15"/>
  <c r="G467" i="15"/>
  <c r="G466" i="15"/>
  <c r="G465" i="15"/>
  <c r="G464" i="15"/>
  <c r="G463" i="15"/>
  <c r="G462" i="15"/>
  <c r="G461" i="15"/>
  <c r="G460" i="15"/>
  <c r="G459" i="15"/>
  <c r="G458" i="15"/>
  <c r="G457" i="15"/>
  <c r="G456" i="15"/>
  <c r="G455" i="15"/>
  <c r="G454" i="15"/>
  <c r="G453" i="15"/>
  <c r="G452" i="15"/>
  <c r="G451" i="15"/>
  <c r="G450" i="15"/>
  <c r="G449" i="15"/>
  <c r="G448" i="15"/>
  <c r="G447" i="15"/>
  <c r="G446" i="15"/>
  <c r="G445" i="15"/>
  <c r="G444" i="15"/>
  <c r="G443" i="15"/>
  <c r="G442" i="15"/>
  <c r="G441" i="15"/>
  <c r="G440" i="15"/>
  <c r="G439" i="15"/>
  <c r="G438" i="15"/>
  <c r="G437" i="15"/>
  <c r="G436" i="15"/>
  <c r="G435" i="15"/>
  <c r="G434" i="15"/>
  <c r="G433" i="15"/>
  <c r="G432" i="15"/>
  <c r="G431" i="15"/>
  <c r="G430" i="15"/>
  <c r="G429" i="15"/>
  <c r="G428" i="15"/>
  <c r="G427" i="15"/>
  <c r="G426" i="15"/>
  <c r="G425" i="15"/>
  <c r="G424" i="15"/>
  <c r="G423" i="15"/>
  <c r="G422" i="15"/>
  <c r="G421" i="15"/>
  <c r="G420" i="15"/>
  <c r="G419" i="15"/>
  <c r="G418" i="15"/>
  <c r="G417" i="15"/>
  <c r="G416" i="15"/>
  <c r="G415" i="15"/>
  <c r="G414" i="15"/>
  <c r="G413" i="15"/>
  <c r="G412" i="15"/>
  <c r="G411" i="15"/>
  <c r="G410" i="15"/>
  <c r="G409" i="15"/>
  <c r="G408" i="15"/>
  <c r="G407" i="15"/>
  <c r="G406" i="15"/>
  <c r="G405" i="15"/>
  <c r="G404" i="15"/>
  <c r="G403" i="15"/>
  <c r="G402" i="15"/>
  <c r="G401" i="15"/>
  <c r="G400" i="15"/>
  <c r="G399" i="15"/>
  <c r="G398" i="15"/>
  <c r="G397" i="15"/>
  <c r="G396" i="15"/>
  <c r="G395" i="15"/>
  <c r="G394" i="15"/>
  <c r="G393" i="15"/>
  <c r="G392" i="15"/>
  <c r="G391" i="15"/>
  <c r="G390" i="15"/>
  <c r="G389" i="15"/>
  <c r="G388" i="15"/>
  <c r="G387" i="15"/>
  <c r="G386" i="15"/>
  <c r="G385" i="15"/>
  <c r="G384" i="15"/>
  <c r="G383" i="15"/>
  <c r="G382" i="15"/>
  <c r="G381" i="15"/>
  <c r="G380" i="15"/>
  <c r="G379" i="15"/>
  <c r="G378" i="15"/>
  <c r="G377" i="15"/>
  <c r="G376" i="15"/>
  <c r="G375" i="15"/>
  <c r="G374" i="15"/>
  <c r="G373" i="15"/>
  <c r="G372" i="15"/>
  <c r="G371" i="15"/>
  <c r="G370" i="15"/>
  <c r="G369" i="15"/>
  <c r="G368" i="15"/>
  <c r="G367" i="15"/>
  <c r="G366" i="15"/>
  <c r="G365" i="15"/>
  <c r="G364" i="15"/>
  <c r="G363" i="15"/>
  <c r="G362" i="15"/>
  <c r="G361" i="15"/>
  <c r="G360" i="15"/>
  <c r="G359" i="15"/>
  <c r="G358" i="15"/>
  <c r="G357" i="15"/>
  <c r="G356" i="15"/>
  <c r="G355" i="15"/>
  <c r="G354" i="15"/>
  <c r="G353" i="15"/>
  <c r="G352" i="15"/>
  <c r="G351" i="15"/>
  <c r="G350" i="15"/>
  <c r="G349" i="15"/>
  <c r="G348" i="15"/>
  <c r="G347" i="15"/>
  <c r="G346" i="15"/>
  <c r="G345" i="15"/>
  <c r="G344" i="15"/>
  <c r="G343" i="15"/>
  <c r="G342" i="15"/>
  <c r="G341" i="15"/>
  <c r="G340" i="15"/>
  <c r="G339" i="15"/>
  <c r="G338" i="15"/>
  <c r="G337" i="15"/>
  <c r="G336" i="15"/>
  <c r="G335" i="15"/>
  <c r="G334" i="15"/>
  <c r="G333" i="15"/>
  <c r="G332" i="15"/>
  <c r="G331" i="15"/>
  <c r="G330" i="15"/>
  <c r="G329" i="15"/>
  <c r="G328" i="15"/>
  <c r="G327" i="15"/>
  <c r="G326" i="15"/>
  <c r="G325" i="15"/>
  <c r="G324" i="15"/>
  <c r="G323" i="15"/>
  <c r="G322" i="15"/>
  <c r="G321" i="15"/>
  <c r="G320" i="15"/>
  <c r="G319" i="15"/>
  <c r="G318" i="15"/>
  <c r="G317" i="15"/>
  <c r="G316" i="15"/>
  <c r="G315" i="15"/>
  <c r="G314" i="15"/>
  <c r="G313" i="15"/>
  <c r="G312" i="15"/>
  <c r="G311" i="15"/>
  <c r="G310" i="15"/>
  <c r="G309" i="15"/>
  <c r="G308" i="15"/>
  <c r="G307" i="15"/>
  <c r="G306" i="15"/>
  <c r="G305" i="15"/>
  <c r="G304" i="15"/>
  <c r="G303" i="15"/>
  <c r="G302" i="15"/>
  <c r="G301" i="15"/>
  <c r="G300" i="15"/>
  <c r="G299" i="15"/>
  <c r="G298" i="15"/>
  <c r="G297" i="15"/>
  <c r="G296" i="15"/>
  <c r="G295" i="15"/>
  <c r="G294" i="15"/>
  <c r="G293" i="15"/>
  <c r="G292" i="15"/>
  <c r="G291" i="15"/>
  <c r="G290" i="15"/>
  <c r="G289" i="15"/>
  <c r="G288" i="15"/>
  <c r="G287" i="15"/>
  <c r="G286" i="15"/>
  <c r="G285" i="15"/>
  <c r="G284" i="15"/>
  <c r="G283" i="15"/>
  <c r="G282" i="15"/>
  <c r="G281" i="15"/>
  <c r="G280" i="15"/>
  <c r="G279" i="15"/>
  <c r="G278" i="15"/>
  <c r="G277" i="15"/>
  <c r="G276" i="15"/>
  <c r="G275" i="15"/>
  <c r="G274" i="15"/>
  <c r="G273" i="15"/>
  <c r="G272" i="15"/>
  <c r="G271" i="15"/>
  <c r="G270" i="15"/>
  <c r="G269" i="15"/>
  <c r="G268" i="15"/>
  <c r="G267" i="15"/>
  <c r="G266" i="15"/>
  <c r="G265" i="15"/>
  <c r="G264" i="15"/>
  <c r="G263" i="15"/>
  <c r="G262" i="15"/>
  <c r="G261" i="15"/>
  <c r="G260" i="15"/>
  <c r="G259" i="15"/>
  <c r="G258" i="15"/>
  <c r="G257" i="15"/>
  <c r="G256" i="15"/>
  <c r="G255" i="15"/>
  <c r="G254" i="15"/>
  <c r="G253" i="15"/>
  <c r="G252" i="15"/>
  <c r="G251" i="15"/>
  <c r="G250" i="15"/>
  <c r="G249" i="15"/>
  <c r="G248" i="15"/>
  <c r="G247" i="15"/>
  <c r="G246" i="15"/>
  <c r="G245" i="15"/>
  <c r="G244" i="15"/>
  <c r="G243" i="15"/>
  <c r="G242" i="15"/>
  <c r="G241" i="15"/>
  <c r="G240" i="15"/>
  <c r="G239" i="15"/>
  <c r="G238" i="15"/>
  <c r="G237" i="15"/>
  <c r="G236" i="15"/>
  <c r="G235" i="15"/>
  <c r="G234" i="15"/>
  <c r="G233" i="15"/>
  <c r="G232" i="15"/>
  <c r="G231" i="15"/>
  <c r="G230" i="15"/>
  <c r="G229" i="15"/>
  <c r="G228" i="15"/>
  <c r="G227" i="15"/>
  <c r="G226" i="15"/>
  <c r="G225" i="15"/>
  <c r="G224" i="15"/>
  <c r="G223" i="15"/>
  <c r="G222" i="15"/>
  <c r="G221" i="15"/>
  <c r="G220" i="15"/>
  <c r="G219" i="15"/>
  <c r="G218" i="15"/>
  <c r="G217" i="15"/>
  <c r="G216" i="15"/>
  <c r="G215" i="15"/>
  <c r="G214" i="15"/>
  <c r="G213" i="15"/>
  <c r="G212" i="15"/>
  <c r="G211" i="15"/>
  <c r="G210" i="15"/>
  <c r="G209" i="15"/>
  <c r="G208" i="15"/>
  <c r="G207" i="15"/>
  <c r="G206" i="15"/>
  <c r="G205" i="15"/>
  <c r="G204" i="15"/>
  <c r="G203" i="15"/>
  <c r="G202" i="15"/>
  <c r="G201" i="15"/>
  <c r="G200" i="15"/>
  <c r="G199" i="15"/>
  <c r="G198" i="15"/>
  <c r="G197" i="15"/>
  <c r="G196" i="15"/>
  <c r="G195" i="15"/>
  <c r="G194" i="15"/>
  <c r="G193" i="15"/>
  <c r="G192" i="15"/>
  <c r="G191" i="15"/>
  <c r="G190" i="15"/>
  <c r="G189" i="15"/>
  <c r="G188" i="15"/>
  <c r="G187" i="15"/>
  <c r="G186" i="15"/>
  <c r="G185" i="15"/>
  <c r="G184" i="15"/>
  <c r="G183" i="15"/>
  <c r="G182" i="15"/>
  <c r="G181" i="15"/>
  <c r="G180" i="15"/>
  <c r="G179" i="15"/>
  <c r="G178" i="15"/>
  <c r="G177" i="15"/>
  <c r="G176" i="15"/>
  <c r="G175" i="15"/>
  <c r="G174" i="15"/>
  <c r="G173" i="15"/>
  <c r="G172" i="15"/>
  <c r="G171" i="15"/>
  <c r="G170" i="15"/>
  <c r="G169" i="15"/>
  <c r="G168" i="15"/>
  <c r="G167" i="15"/>
  <c r="G166" i="15"/>
  <c r="G165" i="15"/>
  <c r="G164" i="15"/>
  <c r="G163" i="15"/>
  <c r="G162" i="15"/>
  <c r="G161" i="15"/>
  <c r="G160" i="15"/>
  <c r="G159" i="15"/>
  <c r="G158" i="15"/>
  <c r="G157" i="15"/>
  <c r="G156" i="15"/>
  <c r="G155" i="15"/>
  <c r="G154" i="15"/>
  <c r="G153" i="15"/>
  <c r="G152" i="15"/>
  <c r="G151" i="15"/>
  <c r="G150" i="15"/>
  <c r="G149" i="15"/>
  <c r="G148" i="15"/>
  <c r="G147" i="15"/>
  <c r="G146" i="15"/>
  <c r="G145" i="15"/>
  <c r="G144" i="15"/>
  <c r="G143" i="15"/>
  <c r="G142" i="15"/>
  <c r="G141" i="15"/>
  <c r="G140" i="15"/>
  <c r="G139" i="15"/>
  <c r="G138" i="15"/>
  <c r="G137" i="15"/>
  <c r="G136" i="15"/>
  <c r="G135" i="15"/>
  <c r="G134" i="15"/>
  <c r="G133" i="15"/>
  <c r="G132" i="15"/>
  <c r="G131" i="15"/>
  <c r="G130" i="15"/>
  <c r="G129" i="15"/>
  <c r="G128" i="15"/>
  <c r="G127" i="15"/>
  <c r="G126" i="15"/>
  <c r="G125" i="15"/>
  <c r="G124" i="15"/>
  <c r="G123" i="15"/>
  <c r="G122" i="15"/>
  <c r="G121" i="15"/>
  <c r="G120" i="15"/>
  <c r="G119" i="15"/>
  <c r="G118" i="15"/>
  <c r="G117" i="15"/>
  <c r="G116" i="15"/>
  <c r="G115" i="15"/>
  <c r="G114" i="15"/>
  <c r="G113" i="15"/>
  <c r="G112" i="15"/>
  <c r="G111" i="15"/>
  <c r="G110" i="15"/>
  <c r="G109" i="15"/>
  <c r="G108" i="15"/>
  <c r="G107" i="15"/>
  <c r="G106" i="15"/>
  <c r="G105" i="15"/>
  <c r="G104" i="15"/>
  <c r="G103" i="15"/>
  <c r="G102" i="15"/>
  <c r="G101" i="15"/>
  <c r="G100" i="15"/>
  <c r="G99" i="15"/>
  <c r="G98" i="15"/>
  <c r="G97" i="15"/>
  <c r="G96" i="15"/>
  <c r="G95" i="15"/>
  <c r="G94" i="15"/>
  <c r="G93" i="15"/>
  <c r="G92" i="15"/>
  <c r="G91" i="15"/>
  <c r="G90" i="15"/>
  <c r="G89" i="15"/>
  <c r="G88" i="15"/>
  <c r="G87" i="15"/>
  <c r="G86" i="15"/>
  <c r="G85" i="15"/>
  <c r="G84" i="15"/>
  <c r="G83" i="15"/>
  <c r="G82" i="15"/>
  <c r="G81" i="15"/>
  <c r="G80" i="15"/>
  <c r="G79" i="15"/>
  <c r="G78" i="15"/>
  <c r="G77" i="15"/>
  <c r="G76" i="15"/>
  <c r="G75" i="15"/>
  <c r="G74" i="15"/>
  <c r="G73" i="15"/>
  <c r="G72" i="15"/>
  <c r="G71" i="15"/>
  <c r="G70" i="15"/>
  <c r="G69" i="15"/>
  <c r="G68" i="15"/>
  <c r="G67" i="15"/>
  <c r="G66" i="15"/>
  <c r="G65" i="15"/>
  <c r="G64" i="15"/>
  <c r="G63" i="15"/>
  <c r="G62" i="15"/>
  <c r="G61" i="15"/>
  <c r="G60" i="15"/>
  <c r="G59" i="15"/>
  <c r="G58" i="15"/>
  <c r="G57" i="15"/>
  <c r="G56" i="15"/>
  <c r="G55" i="15"/>
  <c r="G54" i="15"/>
  <c r="G53" i="15"/>
  <c r="G52" i="15"/>
  <c r="G51" i="15"/>
  <c r="G50" i="15"/>
  <c r="G49" i="15"/>
  <c r="G48" i="15"/>
  <c r="G47" i="15"/>
  <c r="G46" i="15"/>
  <c r="G45" i="15"/>
  <c r="G44" i="15"/>
  <c r="G43" i="15"/>
  <c r="G42" i="15"/>
  <c r="G41" i="15"/>
  <c r="G40" i="15"/>
  <c r="G39" i="15"/>
  <c r="G38" i="15"/>
  <c r="G37" i="15"/>
  <c r="G36" i="15"/>
  <c r="G35" i="15"/>
  <c r="G34" i="15"/>
  <c r="G33" i="15"/>
  <c r="G32" i="15"/>
  <c r="G31" i="15"/>
  <c r="G30" i="15"/>
  <c r="G29" i="15"/>
  <c r="G28" i="15"/>
  <c r="G27" i="15"/>
  <c r="G26" i="15"/>
  <c r="G25" i="15"/>
  <c r="G24" i="15"/>
  <c r="G23" i="15"/>
  <c r="G22" i="15"/>
  <c r="G21" i="15"/>
  <c r="G20" i="15"/>
  <c r="G19" i="15"/>
  <c r="G18" i="15"/>
  <c r="G17" i="15"/>
  <c r="G516" i="16"/>
  <c r="G515" i="16"/>
  <c r="G514" i="16"/>
  <c r="G513" i="16"/>
  <c r="G512" i="16"/>
  <c r="G511" i="16"/>
  <c r="G510" i="16"/>
  <c r="G509" i="16"/>
  <c r="G508" i="16"/>
  <c r="G507" i="16"/>
  <c r="G506" i="16"/>
  <c r="G505" i="16"/>
  <c r="G504" i="16"/>
  <c r="G503" i="16"/>
  <c r="G502" i="16"/>
  <c r="G501" i="16"/>
  <c r="G500" i="16"/>
  <c r="G499" i="16"/>
  <c r="G498" i="16"/>
  <c r="G497" i="16"/>
  <c r="G496" i="16"/>
  <c r="G495" i="16"/>
  <c r="G494" i="16"/>
  <c r="G493" i="16"/>
  <c r="G492" i="16"/>
  <c r="G491" i="16"/>
  <c r="G490" i="16"/>
  <c r="G489" i="16"/>
  <c r="G488" i="16"/>
  <c r="G487" i="16"/>
  <c r="G486" i="16"/>
  <c r="G485" i="16"/>
  <c r="G484" i="16"/>
  <c r="G483" i="16"/>
  <c r="G482" i="16"/>
  <c r="G481" i="16"/>
  <c r="G480" i="16"/>
  <c r="G479" i="16"/>
  <c r="G478" i="16"/>
  <c r="G477" i="16"/>
  <c r="G476" i="16"/>
  <c r="G475" i="16"/>
  <c r="G474" i="16"/>
  <c r="G473" i="16"/>
  <c r="G472" i="16"/>
  <c r="G471" i="16"/>
  <c r="G470" i="16"/>
  <c r="G469" i="16"/>
  <c r="G468" i="16"/>
  <c r="G467" i="16"/>
  <c r="G466" i="16"/>
  <c r="G465" i="16"/>
  <c r="G464" i="16"/>
  <c r="G463" i="16"/>
  <c r="G462" i="16"/>
  <c r="G461" i="16"/>
  <c r="G460" i="16"/>
  <c r="G459" i="16"/>
  <c r="G458" i="16"/>
  <c r="G457" i="16"/>
  <c r="G456" i="16"/>
  <c r="G455" i="16"/>
  <c r="G454" i="16"/>
  <c r="G453" i="16"/>
  <c r="G452" i="16"/>
  <c r="G451" i="16"/>
  <c r="G450" i="16"/>
  <c r="G449" i="16"/>
  <c r="G448" i="16"/>
  <c r="G447" i="16"/>
  <c r="G446" i="16"/>
  <c r="G445" i="16"/>
  <c r="G444" i="16"/>
  <c r="G443" i="16"/>
  <c r="G442" i="16"/>
  <c r="G441" i="16"/>
  <c r="G440" i="16"/>
  <c r="G439" i="16"/>
  <c r="G438" i="16"/>
  <c r="G437" i="16"/>
  <c r="G436" i="16"/>
  <c r="G435" i="16"/>
  <c r="G434" i="16"/>
  <c r="G433" i="16"/>
  <c r="G432" i="16"/>
  <c r="G431" i="16"/>
  <c r="G430" i="16"/>
  <c r="G429" i="16"/>
  <c r="G428" i="16"/>
  <c r="G427" i="16"/>
  <c r="G426" i="16"/>
  <c r="G425" i="16"/>
  <c r="G424" i="16"/>
  <c r="G423" i="16"/>
  <c r="G422" i="16"/>
  <c r="G421" i="16"/>
  <c r="G420" i="16"/>
  <c r="G419" i="16"/>
  <c r="G418" i="16"/>
  <c r="G417" i="16"/>
  <c r="G416" i="16"/>
  <c r="G415" i="16"/>
  <c r="G414" i="16"/>
  <c r="G413" i="16"/>
  <c r="G412" i="16"/>
  <c r="G411" i="16"/>
  <c r="G410" i="16"/>
  <c r="G409" i="16"/>
  <c r="G408" i="16"/>
  <c r="G407" i="16"/>
  <c r="G406" i="16"/>
  <c r="G405" i="16"/>
  <c r="G404" i="16"/>
  <c r="G403" i="16"/>
  <c r="G402" i="16"/>
  <c r="G401" i="16"/>
  <c r="G400" i="16"/>
  <c r="G399" i="16"/>
  <c r="G398" i="16"/>
  <c r="G397" i="16"/>
  <c r="G396" i="16"/>
  <c r="G395" i="16"/>
  <c r="G394" i="16"/>
  <c r="G393" i="16"/>
  <c r="G392" i="16"/>
  <c r="G391" i="16"/>
  <c r="G390" i="16"/>
  <c r="G389" i="16"/>
  <c r="G388" i="16"/>
  <c r="G387" i="16"/>
  <c r="G386" i="16"/>
  <c r="G385" i="16"/>
  <c r="G384" i="16"/>
  <c r="G383" i="16"/>
  <c r="G382" i="16"/>
  <c r="G381" i="16"/>
  <c r="G380" i="16"/>
  <c r="G379" i="16"/>
  <c r="G378" i="16"/>
  <c r="G377" i="16"/>
  <c r="G376" i="16"/>
  <c r="G375" i="16"/>
  <c r="G374" i="16"/>
  <c r="G373" i="16"/>
  <c r="G372" i="16"/>
  <c r="G371" i="16"/>
  <c r="G370" i="16"/>
  <c r="G369" i="16"/>
  <c r="G368" i="16"/>
  <c r="G367" i="16"/>
  <c r="G366" i="16"/>
  <c r="G365" i="16"/>
  <c r="G364" i="16"/>
  <c r="G363" i="16"/>
  <c r="G362" i="16"/>
  <c r="G361" i="16"/>
  <c r="G360" i="16"/>
  <c r="G359" i="16"/>
  <c r="G358" i="16"/>
  <c r="G357" i="16"/>
  <c r="G356" i="16"/>
  <c r="G355" i="16"/>
  <c r="G354" i="16"/>
  <c r="G353" i="16"/>
  <c r="G352" i="16"/>
  <c r="G351" i="16"/>
  <c r="G350" i="16"/>
  <c r="G349" i="16"/>
  <c r="G348" i="16"/>
  <c r="G347" i="16"/>
  <c r="G346" i="16"/>
  <c r="G345" i="16"/>
  <c r="G344" i="16"/>
  <c r="G343" i="16"/>
  <c r="G342" i="16"/>
  <c r="G341" i="16"/>
  <c r="G340" i="16"/>
  <c r="G339" i="16"/>
  <c r="G338" i="16"/>
  <c r="G337" i="16"/>
  <c r="G336" i="16"/>
  <c r="G335" i="16"/>
  <c r="G334" i="16"/>
  <c r="G333" i="16"/>
  <c r="G332" i="16"/>
  <c r="G331" i="16"/>
  <c r="G330" i="16"/>
  <c r="G329" i="16"/>
  <c r="G328" i="16"/>
  <c r="G327" i="16"/>
  <c r="G326" i="16"/>
  <c r="G325" i="16"/>
  <c r="G324" i="16"/>
  <c r="G323" i="16"/>
  <c r="G322" i="16"/>
  <c r="G321" i="16"/>
  <c r="G320" i="16"/>
  <c r="G319" i="16"/>
  <c r="G318" i="16"/>
  <c r="G317" i="16"/>
  <c r="G316" i="16"/>
  <c r="G315" i="16"/>
  <c r="G314" i="16"/>
  <c r="G313" i="16"/>
  <c r="G312" i="16"/>
  <c r="G311" i="16"/>
  <c r="G310" i="16"/>
  <c r="G309" i="16"/>
  <c r="G308" i="16"/>
  <c r="G307" i="16"/>
  <c r="G306" i="16"/>
  <c r="G305" i="16"/>
  <c r="G304" i="16"/>
  <c r="G303" i="16"/>
  <c r="G302" i="16"/>
  <c r="G301" i="16"/>
  <c r="G300" i="16"/>
  <c r="G299" i="16"/>
  <c r="G298" i="16"/>
  <c r="G297" i="16"/>
  <c r="G296" i="16"/>
  <c r="G295" i="16"/>
  <c r="G294" i="16"/>
  <c r="G293" i="16"/>
  <c r="G292" i="16"/>
  <c r="G291" i="16"/>
  <c r="G290" i="16"/>
  <c r="G289" i="16"/>
  <c r="G288" i="16"/>
  <c r="G287" i="16"/>
  <c r="G286" i="16"/>
  <c r="G285" i="16"/>
  <c r="G284" i="16"/>
  <c r="G283" i="16"/>
  <c r="G282" i="16"/>
  <c r="G281" i="16"/>
  <c r="G280" i="16"/>
  <c r="G279" i="16"/>
  <c r="G278" i="16"/>
  <c r="G277" i="16"/>
  <c r="G276" i="16"/>
  <c r="G275" i="16"/>
  <c r="G274" i="16"/>
  <c r="G273" i="16"/>
  <c r="G272" i="16"/>
  <c r="G271" i="16"/>
  <c r="G270" i="16"/>
  <c r="G269" i="16"/>
  <c r="G268" i="16"/>
  <c r="G267" i="16"/>
  <c r="G266" i="16"/>
  <c r="G265" i="16"/>
  <c r="G264" i="16"/>
  <c r="G263" i="16"/>
  <c r="G262" i="16"/>
  <c r="G261" i="16"/>
  <c r="G260" i="16"/>
  <c r="G259" i="16"/>
  <c r="G258" i="16"/>
  <c r="G257" i="16"/>
  <c r="G256" i="16"/>
  <c r="G255" i="16"/>
  <c r="G254" i="16"/>
  <c r="G253" i="16"/>
  <c r="G252" i="16"/>
  <c r="G251" i="16"/>
  <c r="G250" i="16"/>
  <c r="G249" i="16"/>
  <c r="G248" i="16"/>
  <c r="G247" i="16"/>
  <c r="G246" i="16"/>
  <c r="G245" i="16"/>
  <c r="G244" i="16"/>
  <c r="G243" i="16"/>
  <c r="G242" i="16"/>
  <c r="G241" i="16"/>
  <c r="G240" i="16"/>
  <c r="G239" i="16"/>
  <c r="G238" i="16"/>
  <c r="G237" i="16"/>
  <c r="G236" i="16"/>
  <c r="G235" i="16"/>
  <c r="G234" i="16"/>
  <c r="G233" i="16"/>
  <c r="G232" i="16"/>
  <c r="G231" i="16"/>
  <c r="G230" i="16"/>
  <c r="G229" i="16"/>
  <c r="G228" i="16"/>
  <c r="G227" i="16"/>
  <c r="G226" i="16"/>
  <c r="G225" i="16"/>
  <c r="G224" i="16"/>
  <c r="G223" i="16"/>
  <c r="G222" i="16"/>
  <c r="G221" i="16"/>
  <c r="G220" i="16"/>
  <c r="G219" i="16"/>
  <c r="G218" i="16"/>
  <c r="G217" i="16"/>
  <c r="G216" i="16"/>
  <c r="G215" i="16"/>
  <c r="G214" i="16"/>
  <c r="G213" i="16"/>
  <c r="G212" i="16"/>
  <c r="G211" i="16"/>
  <c r="G210" i="16"/>
  <c r="G209" i="16"/>
  <c r="G208" i="16"/>
  <c r="G207" i="16"/>
  <c r="G206" i="16"/>
  <c r="G205" i="16"/>
  <c r="G204" i="16"/>
  <c r="G203" i="16"/>
  <c r="G202" i="16"/>
  <c r="G201" i="16"/>
  <c r="G200" i="16"/>
  <c r="G199" i="16"/>
  <c r="G198" i="16"/>
  <c r="G197" i="16"/>
  <c r="G196" i="16"/>
  <c r="G195" i="16"/>
  <c r="G194" i="16"/>
  <c r="G193" i="16"/>
  <c r="G192" i="16"/>
  <c r="G191" i="16"/>
  <c r="G190" i="16"/>
  <c r="G189" i="16"/>
  <c r="G188" i="16"/>
  <c r="G187" i="16"/>
  <c r="G186" i="16"/>
  <c r="G185" i="16"/>
  <c r="G184" i="16"/>
  <c r="G183" i="16"/>
  <c r="G182" i="16"/>
  <c r="G181" i="16"/>
  <c r="G180" i="16"/>
  <c r="G179" i="16"/>
  <c r="G178" i="16"/>
  <c r="G177" i="16"/>
  <c r="G176" i="16"/>
  <c r="G175" i="16"/>
  <c r="G174" i="16"/>
  <c r="G173" i="16"/>
  <c r="G172" i="16"/>
  <c r="G171" i="16"/>
  <c r="G170" i="16"/>
  <c r="G169" i="16"/>
  <c r="G168" i="16"/>
  <c r="G167" i="16"/>
  <c r="G166" i="16"/>
  <c r="G165" i="16"/>
  <c r="G164" i="16"/>
  <c r="G163" i="16"/>
  <c r="G162" i="16"/>
  <c r="G161" i="16"/>
  <c r="G160" i="16"/>
  <c r="G159" i="16"/>
  <c r="G158" i="16"/>
  <c r="G157" i="16"/>
  <c r="G156" i="16"/>
  <c r="G155" i="16"/>
  <c r="G154" i="16"/>
  <c r="G153" i="16"/>
  <c r="G152" i="16"/>
  <c r="G151" i="16"/>
  <c r="G150" i="16"/>
  <c r="G149" i="16"/>
  <c r="G148" i="16"/>
  <c r="G147" i="16"/>
  <c r="G146" i="16"/>
  <c r="G145" i="16"/>
  <c r="G144" i="16"/>
  <c r="G143" i="16"/>
  <c r="G142" i="16"/>
  <c r="G141" i="16"/>
  <c r="G140" i="16"/>
  <c r="G139" i="16"/>
  <c r="G138" i="16"/>
  <c r="G137" i="16"/>
  <c r="G136" i="16"/>
  <c r="G135" i="16"/>
  <c r="G134" i="16"/>
  <c r="G133" i="16"/>
  <c r="G132" i="16"/>
  <c r="G131" i="16"/>
  <c r="G130" i="16"/>
  <c r="G129" i="16"/>
  <c r="G128" i="16"/>
  <c r="G127" i="16"/>
  <c r="G126" i="16"/>
  <c r="G125" i="16"/>
  <c r="G124" i="16"/>
  <c r="G123" i="16"/>
  <c r="G122" i="16"/>
  <c r="G121" i="16"/>
  <c r="G120" i="16"/>
  <c r="G119" i="16"/>
  <c r="G118" i="16"/>
  <c r="G117" i="16"/>
  <c r="G116" i="16"/>
  <c r="G115" i="16"/>
  <c r="G114" i="16"/>
  <c r="G113" i="16"/>
  <c r="G112" i="16"/>
  <c r="G111" i="16"/>
  <c r="G110" i="16"/>
  <c r="G109" i="16"/>
  <c r="G108" i="16"/>
  <c r="G107" i="16"/>
  <c r="G106" i="16"/>
  <c r="G105" i="16"/>
  <c r="G104" i="16"/>
  <c r="G103" i="16"/>
  <c r="G102" i="16"/>
  <c r="G101" i="16"/>
  <c r="G100" i="16"/>
  <c r="G99" i="16"/>
  <c r="G98" i="16"/>
  <c r="G97" i="16"/>
  <c r="G96" i="16"/>
  <c r="G95" i="16"/>
  <c r="G94" i="16"/>
  <c r="G93" i="16"/>
  <c r="G92" i="16"/>
  <c r="G91" i="16"/>
  <c r="G90" i="16"/>
  <c r="G89" i="16"/>
  <c r="G88" i="16"/>
  <c r="G87" i="16"/>
  <c r="G86" i="16"/>
  <c r="G85" i="16"/>
  <c r="G84" i="16"/>
  <c r="G83" i="16"/>
  <c r="G82" i="16"/>
  <c r="G81" i="16"/>
  <c r="G80" i="16"/>
  <c r="G79" i="16"/>
  <c r="G78" i="16"/>
  <c r="G77" i="16"/>
  <c r="G76" i="16"/>
  <c r="G75" i="16"/>
  <c r="G74" i="16"/>
  <c r="G73" i="16"/>
  <c r="G72" i="16"/>
  <c r="G71" i="16"/>
  <c r="G70" i="16"/>
  <c r="G69" i="16"/>
  <c r="G68" i="16"/>
  <c r="G67" i="16"/>
  <c r="G66" i="16"/>
  <c r="G65" i="16"/>
  <c r="G64" i="16"/>
  <c r="G63" i="16"/>
  <c r="G62" i="16"/>
  <c r="G61" i="16"/>
  <c r="G60" i="16"/>
  <c r="G59" i="16"/>
  <c r="G58" i="16"/>
  <c r="G57" i="16"/>
  <c r="G56" i="16"/>
  <c r="G55" i="16"/>
  <c r="G54" i="16"/>
  <c r="G53" i="16"/>
  <c r="G52" i="16"/>
  <c r="G51" i="16"/>
  <c r="G50" i="16"/>
  <c r="G49" i="16"/>
  <c r="G48" i="16"/>
  <c r="G47" i="16"/>
  <c r="G46" i="16"/>
  <c r="G45" i="16"/>
  <c r="G44" i="16"/>
  <c r="G43" i="16"/>
  <c r="G42" i="16"/>
  <c r="G41" i="16"/>
  <c r="G40" i="16"/>
  <c r="G39" i="16"/>
  <c r="G38" i="16"/>
  <c r="G37" i="16"/>
  <c r="G36" i="16"/>
  <c r="G35" i="16"/>
  <c r="G34" i="16"/>
  <c r="G33" i="16"/>
  <c r="G32" i="16"/>
  <c r="G31" i="16"/>
  <c r="G30" i="16"/>
  <c r="G29" i="16"/>
  <c r="G28" i="16"/>
  <c r="G27" i="16"/>
  <c r="G26" i="16"/>
  <c r="G25" i="16"/>
  <c r="G24" i="16"/>
  <c r="G23" i="16"/>
  <c r="G22" i="16"/>
  <c r="G21" i="16"/>
  <c r="G20" i="16"/>
  <c r="G19" i="16"/>
  <c r="G18" i="16"/>
  <c r="G17" i="16"/>
  <c r="G516" i="3"/>
  <c r="G515" i="3"/>
  <c r="G514" i="3"/>
  <c r="G513" i="3"/>
  <c r="G512" i="3"/>
  <c r="G511" i="3"/>
  <c r="G510" i="3"/>
  <c r="G509" i="3"/>
  <c r="G508" i="3"/>
  <c r="G507" i="3"/>
  <c r="G506" i="3"/>
  <c r="G505" i="3"/>
  <c r="G504" i="3"/>
  <c r="G503" i="3"/>
  <c r="G502" i="3"/>
  <c r="G501" i="3"/>
  <c r="G500" i="3"/>
  <c r="G499" i="3"/>
  <c r="G498" i="3"/>
  <c r="G497" i="3"/>
  <c r="G496" i="3"/>
  <c r="G495" i="3"/>
  <c r="G494" i="3"/>
  <c r="G493" i="3"/>
  <c r="G492" i="3"/>
  <c r="G491" i="3"/>
  <c r="G490" i="3"/>
  <c r="G489" i="3"/>
  <c r="G488" i="3"/>
  <c r="G487" i="3"/>
  <c r="G486" i="3"/>
  <c r="G485" i="3"/>
  <c r="G484" i="3"/>
  <c r="G483" i="3"/>
  <c r="G482" i="3"/>
  <c r="G481" i="3"/>
  <c r="G480" i="3"/>
  <c r="G479" i="3"/>
  <c r="G478" i="3"/>
  <c r="G477" i="3"/>
  <c r="G476" i="3"/>
  <c r="G475" i="3"/>
  <c r="G474" i="3"/>
  <c r="G473" i="3"/>
  <c r="G472" i="3"/>
  <c r="G471" i="3"/>
  <c r="G470" i="3"/>
  <c r="G469" i="3"/>
  <c r="G468" i="3"/>
  <c r="G467" i="3"/>
  <c r="G466" i="3"/>
  <c r="G465" i="3"/>
  <c r="G464" i="3"/>
  <c r="G463" i="3"/>
  <c r="G462" i="3"/>
  <c r="G461" i="3"/>
  <c r="G460" i="3"/>
  <c r="G459" i="3"/>
  <c r="G458" i="3"/>
  <c r="G457" i="3"/>
  <c r="G456" i="3"/>
  <c r="G455" i="3"/>
  <c r="G454" i="3"/>
  <c r="G453" i="3"/>
  <c r="G452" i="3"/>
  <c r="G451" i="3"/>
  <c r="G450" i="3"/>
  <c r="G449" i="3"/>
  <c r="G448" i="3"/>
  <c r="G447" i="3"/>
  <c r="G446" i="3"/>
  <c r="G445" i="3"/>
  <c r="G444" i="3"/>
  <c r="G443" i="3"/>
  <c r="G442" i="3"/>
  <c r="G441" i="3"/>
  <c r="G440" i="3"/>
  <c r="G439" i="3"/>
  <c r="G438" i="3"/>
  <c r="G437" i="3"/>
  <c r="G436" i="3"/>
  <c r="G435" i="3"/>
  <c r="G434" i="3"/>
  <c r="G433" i="3"/>
  <c r="G432" i="3"/>
  <c r="G431" i="3"/>
  <c r="G430" i="3"/>
  <c r="G429" i="3"/>
  <c r="G428" i="3"/>
  <c r="G427" i="3"/>
  <c r="G426" i="3"/>
  <c r="G425" i="3"/>
  <c r="G424" i="3"/>
  <c r="G423" i="3"/>
  <c r="G422" i="3"/>
  <c r="G421" i="3"/>
  <c r="G420" i="3"/>
  <c r="G419" i="3"/>
  <c r="G418" i="3"/>
  <c r="G417" i="3"/>
  <c r="G416" i="3"/>
  <c r="G415" i="3"/>
  <c r="G414" i="3"/>
  <c r="G413" i="3"/>
  <c r="G412" i="3"/>
  <c r="G411" i="3"/>
  <c r="G410" i="3"/>
  <c r="G409" i="3"/>
  <c r="G408" i="3"/>
  <c r="G407" i="3"/>
  <c r="G406" i="3"/>
  <c r="G405" i="3"/>
  <c r="G404" i="3"/>
  <c r="G403" i="3"/>
  <c r="G402" i="3"/>
  <c r="G401" i="3"/>
  <c r="G400" i="3"/>
  <c r="G399" i="3"/>
  <c r="G398" i="3"/>
  <c r="G397" i="3"/>
  <c r="G396" i="3"/>
  <c r="G395" i="3"/>
  <c r="G394" i="3"/>
  <c r="G393" i="3"/>
  <c r="G392" i="3"/>
  <c r="G391" i="3"/>
  <c r="G390" i="3"/>
  <c r="G389" i="3"/>
  <c r="G388" i="3"/>
  <c r="G387" i="3"/>
  <c r="G386" i="3"/>
  <c r="G385" i="3"/>
  <c r="G384" i="3"/>
  <c r="G383" i="3"/>
  <c r="G382" i="3"/>
  <c r="G381" i="3"/>
  <c r="G380" i="3"/>
  <c r="G379" i="3"/>
  <c r="G378" i="3"/>
  <c r="G377" i="3"/>
  <c r="G376" i="3"/>
  <c r="G375" i="3"/>
  <c r="G374" i="3"/>
  <c r="G373" i="3"/>
  <c r="G372" i="3"/>
  <c r="G371" i="3"/>
  <c r="G370" i="3"/>
  <c r="G369" i="3"/>
  <c r="G368" i="3"/>
  <c r="G367" i="3"/>
  <c r="G366" i="3"/>
  <c r="G365" i="3"/>
  <c r="G364" i="3"/>
  <c r="G363" i="3"/>
  <c r="G362" i="3"/>
  <c r="G361" i="3"/>
  <c r="G360" i="3"/>
  <c r="G359" i="3"/>
  <c r="G358" i="3"/>
  <c r="G357" i="3"/>
  <c r="G356" i="3"/>
  <c r="G355" i="3"/>
  <c r="G354" i="3"/>
  <c r="G353" i="3"/>
  <c r="G352" i="3"/>
  <c r="G351" i="3"/>
  <c r="G350" i="3"/>
  <c r="G349" i="3"/>
  <c r="G348" i="3"/>
  <c r="G347" i="3"/>
  <c r="G346" i="3"/>
  <c r="G345" i="3"/>
  <c r="G344" i="3"/>
  <c r="G343" i="3"/>
  <c r="G342" i="3"/>
  <c r="G341" i="3"/>
  <c r="G340" i="3"/>
  <c r="G339" i="3"/>
  <c r="G338" i="3"/>
  <c r="G337" i="3"/>
  <c r="G336" i="3"/>
  <c r="G335" i="3"/>
  <c r="G334" i="3"/>
  <c r="G333" i="3"/>
  <c r="G332" i="3"/>
  <c r="G331" i="3"/>
  <c r="G330" i="3"/>
  <c r="G329" i="3"/>
  <c r="G328" i="3"/>
  <c r="G327" i="3"/>
  <c r="G326" i="3"/>
  <c r="G325" i="3"/>
  <c r="G324" i="3"/>
  <c r="G323" i="3"/>
  <c r="G322" i="3"/>
  <c r="G321" i="3"/>
  <c r="G320" i="3"/>
  <c r="G319" i="3"/>
  <c r="G318" i="3"/>
  <c r="G317" i="3"/>
  <c r="G316" i="3"/>
  <c r="G315" i="3"/>
  <c r="G314" i="3"/>
  <c r="G313" i="3"/>
  <c r="G312" i="3"/>
  <c r="G311" i="3"/>
  <c r="G310" i="3"/>
  <c r="G309" i="3"/>
  <c r="G308" i="3"/>
  <c r="G307" i="3"/>
  <c r="G306" i="3"/>
  <c r="G305" i="3"/>
  <c r="G304" i="3"/>
  <c r="G303" i="3"/>
  <c r="G302" i="3"/>
  <c r="G301" i="3"/>
  <c r="G300" i="3"/>
  <c r="G299" i="3"/>
  <c r="G298" i="3"/>
  <c r="G297" i="3"/>
  <c r="G296" i="3"/>
  <c r="G295" i="3"/>
  <c r="G294" i="3"/>
  <c r="G293" i="3"/>
  <c r="G292" i="3"/>
  <c r="G291" i="3"/>
  <c r="G290" i="3"/>
  <c r="G289" i="3"/>
  <c r="G288" i="3"/>
  <c r="G287" i="3"/>
  <c r="G286" i="3"/>
  <c r="G285" i="3"/>
  <c r="G284" i="3"/>
  <c r="G283" i="3"/>
  <c r="G282" i="3"/>
  <c r="G281" i="3"/>
  <c r="G280" i="3"/>
  <c r="G279" i="3"/>
  <c r="G278" i="3"/>
  <c r="G277" i="3"/>
  <c r="G276" i="3"/>
  <c r="G275" i="3"/>
  <c r="G274" i="3"/>
  <c r="G273" i="3"/>
  <c r="G272" i="3"/>
  <c r="G271" i="3"/>
  <c r="G270" i="3"/>
  <c r="G269" i="3"/>
  <c r="G268" i="3"/>
  <c r="G267" i="3"/>
  <c r="G266" i="3"/>
  <c r="G265" i="3"/>
  <c r="G264" i="3"/>
  <c r="G263" i="3"/>
  <c r="G262" i="3"/>
  <c r="G261" i="3"/>
  <c r="G260" i="3"/>
  <c r="G259" i="3"/>
  <c r="G258" i="3"/>
  <c r="G257" i="3"/>
  <c r="G256" i="3"/>
  <c r="G255" i="3"/>
  <c r="G254" i="3"/>
  <c r="G253" i="3"/>
  <c r="G252" i="3"/>
  <c r="G251" i="3"/>
  <c r="G250" i="3"/>
  <c r="G249" i="3"/>
  <c r="G248" i="3"/>
  <c r="G247" i="3"/>
  <c r="G246" i="3"/>
  <c r="G245" i="3"/>
  <c r="G244" i="3"/>
  <c r="G243" i="3"/>
  <c r="G242" i="3"/>
  <c r="G241" i="3"/>
  <c r="G240" i="3"/>
  <c r="G239" i="3"/>
  <c r="G238" i="3"/>
  <c r="G237" i="3"/>
  <c r="G236" i="3"/>
  <c r="G235" i="3"/>
  <c r="G234" i="3"/>
  <c r="G233" i="3"/>
  <c r="G232" i="3"/>
  <c r="G231" i="3"/>
  <c r="G230" i="3"/>
  <c r="G229" i="3"/>
  <c r="G228" i="3"/>
  <c r="G227" i="3"/>
  <c r="G226" i="3"/>
  <c r="G225" i="3"/>
  <c r="G224" i="3"/>
  <c r="G223" i="3"/>
  <c r="G222" i="3"/>
  <c r="G221" i="3"/>
  <c r="G220" i="3"/>
  <c r="G219" i="3"/>
  <c r="G218" i="3"/>
  <c r="G217" i="3"/>
  <c r="G216" i="3"/>
  <c r="G215" i="3"/>
  <c r="G214" i="3"/>
  <c r="G213" i="3"/>
  <c r="G212" i="3"/>
  <c r="G211" i="3"/>
  <c r="G210" i="3"/>
  <c r="G209" i="3"/>
  <c r="G208" i="3"/>
  <c r="G207" i="3"/>
  <c r="G206" i="3"/>
  <c r="G205" i="3"/>
  <c r="G204" i="3"/>
  <c r="G203" i="3"/>
  <c r="G202" i="3"/>
  <c r="G201" i="3"/>
  <c r="G200" i="3"/>
  <c r="G199" i="3"/>
  <c r="G198" i="3"/>
  <c r="G197" i="3"/>
  <c r="G196" i="3"/>
  <c r="G195" i="3"/>
  <c r="G194" i="3"/>
  <c r="G193" i="3"/>
  <c r="G192" i="3"/>
  <c r="G191" i="3"/>
  <c r="G190" i="3"/>
  <c r="G189" i="3"/>
  <c r="G188" i="3"/>
  <c r="G187" i="3"/>
  <c r="G186" i="3"/>
  <c r="G185" i="3"/>
  <c r="G184" i="3"/>
  <c r="G183" i="3"/>
  <c r="G182" i="3"/>
  <c r="G181" i="3"/>
  <c r="G180" i="3"/>
  <c r="G179" i="3"/>
  <c r="G178" i="3"/>
  <c r="G177" i="3"/>
  <c r="G176" i="3"/>
  <c r="G175" i="3"/>
  <c r="G174" i="3"/>
  <c r="G173" i="3"/>
  <c r="G172" i="3"/>
  <c r="G171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5" i="3"/>
  <c r="G154" i="3"/>
  <c r="G153" i="3"/>
  <c r="G152" i="3"/>
  <c r="G151" i="3"/>
  <c r="G150" i="3"/>
  <c r="G149" i="3"/>
  <c r="G148" i="3"/>
  <c r="G147" i="3"/>
  <c r="G146" i="3"/>
  <c r="G145" i="3"/>
  <c r="G144" i="3"/>
  <c r="G143" i="3"/>
  <c r="G142" i="3"/>
  <c r="G141" i="3"/>
  <c r="G140" i="3"/>
  <c r="G139" i="3"/>
  <c r="G138" i="3"/>
  <c r="G137" i="3"/>
  <c r="G136" i="3"/>
  <c r="G135" i="3"/>
  <c r="G134" i="3"/>
  <c r="G133" i="3"/>
  <c r="G132" i="3"/>
  <c r="G131" i="3"/>
  <c r="G130" i="3"/>
  <c r="G129" i="3"/>
  <c r="G128" i="3"/>
  <c r="G127" i="3"/>
  <c r="G126" i="3"/>
  <c r="G125" i="3"/>
  <c r="G124" i="3"/>
  <c r="G123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9" i="3"/>
  <c r="G68" i="3"/>
  <c r="G67" i="3"/>
  <c r="G66" i="3"/>
  <c r="G65" i="3"/>
  <c r="G64" i="3"/>
  <c r="G63" i="3"/>
  <c r="G62" i="3"/>
  <c r="G61" i="3"/>
  <c r="G60" i="3"/>
  <c r="G59" i="3"/>
  <c r="G58" i="3"/>
  <c r="G57" i="3"/>
  <c r="G56" i="3"/>
  <c r="G55" i="3"/>
  <c r="G54" i="3"/>
  <c r="G53" i="3"/>
  <c r="G52" i="3"/>
  <c r="G51" i="3"/>
  <c r="G50" i="3"/>
  <c r="G49" i="3"/>
  <c r="G48" i="3"/>
  <c r="G47" i="3"/>
  <c r="G46" i="3"/>
  <c r="G45" i="3"/>
  <c r="G44" i="3"/>
  <c r="G43" i="3"/>
  <c r="G42" i="3"/>
  <c r="G41" i="3"/>
  <c r="G40" i="3"/>
  <c r="G39" i="3"/>
  <c r="G38" i="3"/>
  <c r="G37" i="3"/>
  <c r="G36" i="3"/>
  <c r="G35" i="3"/>
  <c r="G34" i="3"/>
  <c r="G33" i="3"/>
  <c r="G32" i="3"/>
  <c r="G31" i="3"/>
  <c r="G30" i="3"/>
  <c r="G29" i="3"/>
  <c r="G28" i="3"/>
  <c r="G27" i="3"/>
  <c r="G26" i="3"/>
  <c r="G25" i="3"/>
  <c r="G24" i="3"/>
  <c r="G23" i="3"/>
  <c r="G22" i="3"/>
  <c r="G21" i="3"/>
  <c r="G20" i="3"/>
  <c r="G19" i="3"/>
  <c r="G18" i="3"/>
  <c r="G17" i="3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C4" i="88" l="1"/>
  <c r="C2" i="88"/>
  <c r="C1" i="88"/>
  <c r="C1" i="81" l="1"/>
  <c r="C2" i="81"/>
  <c r="C17" i="38" l="1"/>
  <c r="C1" i="1" l="1"/>
  <c r="C1" i="71"/>
  <c r="C1" i="72"/>
  <c r="C1" i="84"/>
  <c r="C1" i="83"/>
  <c r="C1" i="82"/>
  <c r="C1" i="80"/>
  <c r="C1" i="79"/>
  <c r="C1" i="78"/>
  <c r="C1" i="77"/>
  <c r="C1" i="76"/>
  <c r="C1" i="75"/>
  <c r="C1" i="74"/>
  <c r="C1" i="3"/>
  <c r="C1" i="42"/>
  <c r="C1" i="16"/>
  <c r="C1" i="43"/>
  <c r="C1" i="15"/>
  <c r="C1" i="44"/>
  <c r="C1" i="14"/>
  <c r="C1" i="45"/>
  <c r="C1" i="13"/>
  <c r="C1" i="46"/>
  <c r="C1" i="12"/>
  <c r="C1" i="47"/>
  <c r="C1" i="11"/>
  <c r="C1" i="48"/>
  <c r="C1" i="10"/>
  <c r="C1" i="49"/>
  <c r="C1" i="9"/>
  <c r="C1" i="50"/>
  <c r="C1" i="8"/>
  <c r="C1" i="51"/>
  <c r="C1" i="7"/>
  <c r="C1" i="52"/>
  <c r="C1" i="33"/>
  <c r="C1" i="32"/>
  <c r="C1" i="31"/>
  <c r="C1" i="30"/>
  <c r="C1" i="29"/>
  <c r="C1" i="28"/>
  <c r="C1" i="27"/>
  <c r="C1" i="26"/>
  <c r="C1" i="25"/>
  <c r="C1" i="24"/>
  <c r="C1" i="23"/>
  <c r="C1" i="22"/>
  <c r="C1" i="40"/>
  <c r="C1" i="41"/>
  <c r="C16" i="87"/>
  <c r="C16" i="38"/>
  <c r="C2" i="1"/>
  <c r="C2" i="71"/>
  <c r="C2" i="72"/>
  <c r="C2" i="84"/>
  <c r="C2" i="83"/>
  <c r="C2" i="82"/>
  <c r="C2" i="80"/>
  <c r="C2" i="79"/>
  <c r="C2" i="78"/>
  <c r="C2" i="77"/>
  <c r="C2" i="76"/>
  <c r="C2" i="75"/>
  <c r="C2" i="74"/>
  <c r="C2" i="3"/>
  <c r="C2" i="42"/>
  <c r="C2" i="16"/>
  <c r="C2" i="43"/>
  <c r="C2" i="15"/>
  <c r="C2" i="44"/>
  <c r="C2" i="14"/>
  <c r="C2" i="45"/>
  <c r="C2" i="13"/>
  <c r="C2" i="46"/>
  <c r="C2" i="12"/>
  <c r="C2" i="47"/>
  <c r="C2" i="11"/>
  <c r="C2" i="48"/>
  <c r="C2" i="10"/>
  <c r="C2" i="49"/>
  <c r="C2" i="9"/>
  <c r="C2" i="50"/>
  <c r="C2" i="8"/>
  <c r="C2" i="51"/>
  <c r="C2" i="7"/>
  <c r="C2" i="52"/>
  <c r="C2" i="33"/>
  <c r="C2" i="32"/>
  <c r="C2" i="31"/>
  <c r="C2" i="30"/>
  <c r="C2" i="29"/>
  <c r="C2" i="28"/>
  <c r="C2" i="27"/>
  <c r="C2" i="26"/>
  <c r="C2" i="25"/>
  <c r="C2" i="24"/>
  <c r="C2" i="23"/>
  <c r="C2" i="22"/>
  <c r="C2" i="40"/>
  <c r="C2" i="41"/>
  <c r="C17" i="87"/>
  <c r="C18" i="87" l="1"/>
  <c r="C18" i="38"/>
  <c r="I277" i="87" l="1"/>
  <c r="BB276" i="87"/>
  <c r="BA276" i="87"/>
  <c r="AY276" i="87"/>
  <c r="AX276" i="87"/>
  <c r="AV276" i="87"/>
  <c r="AU276" i="87"/>
  <c r="AS276" i="87"/>
  <c r="AR276" i="87"/>
  <c r="AP276" i="87"/>
  <c r="AO276" i="87"/>
  <c r="AM276" i="87"/>
  <c r="AL276" i="87"/>
  <c r="AJ276" i="87"/>
  <c r="AI276" i="87"/>
  <c r="AG276" i="87"/>
  <c r="AF276" i="87"/>
  <c r="AD276" i="87"/>
  <c r="AC276" i="87"/>
  <c r="AA276" i="87"/>
  <c r="Z276" i="87"/>
  <c r="X276" i="87"/>
  <c r="W276" i="87"/>
  <c r="Q276" i="87"/>
  <c r="P276" i="87"/>
  <c r="M276" i="87"/>
  <c r="J276" i="87"/>
  <c r="K276" i="87" s="1"/>
  <c r="L276" i="87" s="1"/>
  <c r="F276" i="87"/>
  <c r="BB275" i="87"/>
  <c r="BA275" i="87"/>
  <c r="AY275" i="87"/>
  <c r="AX275" i="87"/>
  <c r="AV275" i="87"/>
  <c r="AU275" i="87"/>
  <c r="AS275" i="87"/>
  <c r="AR275" i="87"/>
  <c r="AP275" i="87"/>
  <c r="AO275" i="87"/>
  <c r="AM275" i="87"/>
  <c r="AL275" i="87"/>
  <c r="AJ275" i="87"/>
  <c r="AI275" i="87"/>
  <c r="AG275" i="87"/>
  <c r="AF275" i="87"/>
  <c r="AD275" i="87"/>
  <c r="AC275" i="87"/>
  <c r="AA275" i="87"/>
  <c r="Z275" i="87"/>
  <c r="X275" i="87"/>
  <c r="W275" i="87"/>
  <c r="Q275" i="87"/>
  <c r="P275" i="87"/>
  <c r="M275" i="87"/>
  <c r="J275" i="87"/>
  <c r="F275" i="87"/>
  <c r="BB274" i="87"/>
  <c r="BA274" i="87"/>
  <c r="AY274" i="87"/>
  <c r="AX274" i="87"/>
  <c r="AV274" i="87"/>
  <c r="AU274" i="87"/>
  <c r="AS274" i="87"/>
  <c r="AR274" i="87"/>
  <c r="AP274" i="87"/>
  <c r="AO274" i="87"/>
  <c r="AM274" i="87"/>
  <c r="AL274" i="87"/>
  <c r="AJ274" i="87"/>
  <c r="AI274" i="87"/>
  <c r="AG274" i="87"/>
  <c r="AF274" i="87"/>
  <c r="AD274" i="87"/>
  <c r="AC274" i="87"/>
  <c r="AA274" i="87"/>
  <c r="Z274" i="87"/>
  <c r="X274" i="87"/>
  <c r="W274" i="87"/>
  <c r="Q274" i="87"/>
  <c r="P274" i="87"/>
  <c r="M274" i="87"/>
  <c r="J274" i="87"/>
  <c r="K274" i="87" s="1"/>
  <c r="L274" i="87" s="1"/>
  <c r="F274" i="87"/>
  <c r="BB273" i="87"/>
  <c r="BA273" i="87"/>
  <c r="AY273" i="87"/>
  <c r="AX273" i="87"/>
  <c r="AV273" i="87"/>
  <c r="AU273" i="87"/>
  <c r="AS273" i="87"/>
  <c r="AR273" i="87"/>
  <c r="AP273" i="87"/>
  <c r="AO273" i="87"/>
  <c r="AM273" i="87"/>
  <c r="AL273" i="87"/>
  <c r="AJ273" i="87"/>
  <c r="AI273" i="87"/>
  <c r="AG273" i="87"/>
  <c r="AF273" i="87"/>
  <c r="AD273" i="87"/>
  <c r="AC273" i="87"/>
  <c r="AA273" i="87"/>
  <c r="Z273" i="87"/>
  <c r="X273" i="87"/>
  <c r="W273" i="87"/>
  <c r="Q273" i="87"/>
  <c r="P273" i="87"/>
  <c r="M273" i="87"/>
  <c r="J273" i="87"/>
  <c r="F273" i="87"/>
  <c r="BB272" i="87"/>
  <c r="BA272" i="87"/>
  <c r="AY272" i="87"/>
  <c r="AX272" i="87"/>
  <c r="AV272" i="87"/>
  <c r="AU272" i="87"/>
  <c r="AS272" i="87"/>
  <c r="AR272" i="87"/>
  <c r="AP272" i="87"/>
  <c r="AO272" i="87"/>
  <c r="AM272" i="87"/>
  <c r="AL272" i="87"/>
  <c r="AJ272" i="87"/>
  <c r="AI272" i="87"/>
  <c r="AG272" i="87"/>
  <c r="AF272" i="87"/>
  <c r="AD272" i="87"/>
  <c r="AC272" i="87"/>
  <c r="AA272" i="87"/>
  <c r="Z272" i="87"/>
  <c r="X272" i="87"/>
  <c r="W272" i="87"/>
  <c r="Q272" i="87"/>
  <c r="P272" i="87"/>
  <c r="M272" i="87"/>
  <c r="J272" i="87"/>
  <c r="K272" i="87" s="1"/>
  <c r="L272" i="87" s="1"/>
  <c r="F272" i="87"/>
  <c r="BB271" i="87"/>
  <c r="BA271" i="87"/>
  <c r="AY271" i="87"/>
  <c r="AX271" i="87"/>
  <c r="AV271" i="87"/>
  <c r="AU271" i="87"/>
  <c r="AS271" i="87"/>
  <c r="AR271" i="87"/>
  <c r="AP271" i="87"/>
  <c r="AO271" i="87"/>
  <c r="AM271" i="87"/>
  <c r="AL271" i="87"/>
  <c r="AJ271" i="87"/>
  <c r="AI271" i="87"/>
  <c r="AG271" i="87"/>
  <c r="AF271" i="87"/>
  <c r="AD271" i="87"/>
  <c r="AC271" i="87"/>
  <c r="AA271" i="87"/>
  <c r="Z271" i="87"/>
  <c r="X271" i="87"/>
  <c r="W271" i="87"/>
  <c r="Q271" i="87"/>
  <c r="P271" i="87"/>
  <c r="M271" i="87"/>
  <c r="J271" i="87"/>
  <c r="F271" i="87"/>
  <c r="BB270" i="87"/>
  <c r="BA270" i="87"/>
  <c r="AY270" i="87"/>
  <c r="AX270" i="87"/>
  <c r="AV270" i="87"/>
  <c r="AU270" i="87"/>
  <c r="AS270" i="87"/>
  <c r="AR270" i="87"/>
  <c r="AP270" i="87"/>
  <c r="AO270" i="87"/>
  <c r="AM270" i="87"/>
  <c r="AL270" i="87"/>
  <c r="AJ270" i="87"/>
  <c r="AI270" i="87"/>
  <c r="AG270" i="87"/>
  <c r="AF270" i="87"/>
  <c r="AD270" i="87"/>
  <c r="AC270" i="87"/>
  <c r="AA270" i="87"/>
  <c r="Z270" i="87"/>
  <c r="X270" i="87"/>
  <c r="W270" i="87"/>
  <c r="Q270" i="87"/>
  <c r="P270" i="87"/>
  <c r="M270" i="87"/>
  <c r="J270" i="87"/>
  <c r="K270" i="87" s="1"/>
  <c r="L270" i="87" s="1"/>
  <c r="F270" i="87"/>
  <c r="BB269" i="87"/>
  <c r="BA269" i="87"/>
  <c r="AY269" i="87"/>
  <c r="AX269" i="87"/>
  <c r="AV269" i="87"/>
  <c r="AU269" i="87"/>
  <c r="AS269" i="87"/>
  <c r="AR269" i="87"/>
  <c r="AP269" i="87"/>
  <c r="AO269" i="87"/>
  <c r="AM269" i="87"/>
  <c r="AL269" i="87"/>
  <c r="AJ269" i="87"/>
  <c r="AI269" i="87"/>
  <c r="AG269" i="87"/>
  <c r="AF269" i="87"/>
  <c r="AD269" i="87"/>
  <c r="AC269" i="87"/>
  <c r="AA269" i="87"/>
  <c r="Z269" i="87"/>
  <c r="X269" i="87"/>
  <c r="W269" i="87"/>
  <c r="Q269" i="87"/>
  <c r="P269" i="87"/>
  <c r="M269" i="87"/>
  <c r="J269" i="87"/>
  <c r="F269" i="87"/>
  <c r="BB268" i="87"/>
  <c r="BA268" i="87"/>
  <c r="AY268" i="87"/>
  <c r="AX268" i="87"/>
  <c r="AV268" i="87"/>
  <c r="AU268" i="87"/>
  <c r="AS268" i="87"/>
  <c r="AR268" i="87"/>
  <c r="AP268" i="87"/>
  <c r="AO268" i="87"/>
  <c r="AM268" i="87"/>
  <c r="AL268" i="87"/>
  <c r="AJ268" i="87"/>
  <c r="AI268" i="87"/>
  <c r="AG268" i="87"/>
  <c r="AF268" i="87"/>
  <c r="AD268" i="87"/>
  <c r="AC268" i="87"/>
  <c r="AA268" i="87"/>
  <c r="Z268" i="87"/>
  <c r="X268" i="87"/>
  <c r="W268" i="87"/>
  <c r="Q268" i="87"/>
  <c r="P268" i="87"/>
  <c r="M268" i="87"/>
  <c r="J268" i="87"/>
  <c r="K268" i="87" s="1"/>
  <c r="F268" i="87"/>
  <c r="BB267" i="87"/>
  <c r="BA267" i="87"/>
  <c r="AY267" i="87"/>
  <c r="AX267" i="87"/>
  <c r="AV267" i="87"/>
  <c r="AU267" i="87"/>
  <c r="AS267" i="87"/>
  <c r="AR267" i="87"/>
  <c r="AP267" i="87"/>
  <c r="AO267" i="87"/>
  <c r="AM267" i="87"/>
  <c r="AL267" i="87"/>
  <c r="AJ267" i="87"/>
  <c r="AI267" i="87"/>
  <c r="AG267" i="87"/>
  <c r="AF267" i="87"/>
  <c r="AD267" i="87"/>
  <c r="AC267" i="87"/>
  <c r="AA267" i="87"/>
  <c r="Z267" i="87"/>
  <c r="X267" i="87"/>
  <c r="W267" i="87"/>
  <c r="Q267" i="87"/>
  <c r="P267" i="87"/>
  <c r="M267" i="87"/>
  <c r="J267" i="87"/>
  <c r="K267" i="87" s="1"/>
  <c r="L267" i="87" s="1"/>
  <c r="F267" i="87"/>
  <c r="BB266" i="87"/>
  <c r="BA266" i="87"/>
  <c r="AY266" i="87"/>
  <c r="AX266" i="87"/>
  <c r="AV266" i="87"/>
  <c r="AU266" i="87"/>
  <c r="AS266" i="87"/>
  <c r="AR266" i="87"/>
  <c r="AP266" i="87"/>
  <c r="AO266" i="87"/>
  <c r="AM266" i="87"/>
  <c r="AL266" i="87"/>
  <c r="AJ266" i="87"/>
  <c r="AI266" i="87"/>
  <c r="AG266" i="87"/>
  <c r="AF266" i="87"/>
  <c r="AD266" i="87"/>
  <c r="AC266" i="87"/>
  <c r="AA266" i="87"/>
  <c r="Z266" i="87"/>
  <c r="X266" i="87"/>
  <c r="W266" i="87"/>
  <c r="Q266" i="87"/>
  <c r="P266" i="87"/>
  <c r="M266" i="87"/>
  <c r="J266" i="87"/>
  <c r="K266" i="87" s="1"/>
  <c r="F266" i="87"/>
  <c r="BB265" i="87"/>
  <c r="BA265" i="87"/>
  <c r="AY265" i="87"/>
  <c r="AX265" i="87"/>
  <c r="AV265" i="87"/>
  <c r="AU265" i="87"/>
  <c r="AS265" i="87"/>
  <c r="AR265" i="87"/>
  <c r="AP265" i="87"/>
  <c r="AO265" i="87"/>
  <c r="AM265" i="87"/>
  <c r="AL265" i="87"/>
  <c r="AJ265" i="87"/>
  <c r="AI265" i="87"/>
  <c r="AG265" i="87"/>
  <c r="AF265" i="87"/>
  <c r="AD265" i="87"/>
  <c r="AC265" i="87"/>
  <c r="AA265" i="87"/>
  <c r="Z265" i="87"/>
  <c r="X265" i="87"/>
  <c r="W265" i="87"/>
  <c r="Q265" i="87"/>
  <c r="P265" i="87"/>
  <c r="M265" i="87"/>
  <c r="J265" i="87"/>
  <c r="K265" i="87" s="1"/>
  <c r="L265" i="87" s="1"/>
  <c r="F265" i="87"/>
  <c r="BB264" i="87"/>
  <c r="BA264" i="87"/>
  <c r="AY264" i="87"/>
  <c r="AX264" i="87"/>
  <c r="AV264" i="87"/>
  <c r="AU264" i="87"/>
  <c r="AS264" i="87"/>
  <c r="AR264" i="87"/>
  <c r="AP264" i="87"/>
  <c r="AO264" i="87"/>
  <c r="AM264" i="87"/>
  <c r="AL264" i="87"/>
  <c r="AJ264" i="87"/>
  <c r="AI264" i="87"/>
  <c r="AG264" i="87"/>
  <c r="AF264" i="87"/>
  <c r="AD264" i="87"/>
  <c r="AC264" i="87"/>
  <c r="AA264" i="87"/>
  <c r="Z264" i="87"/>
  <c r="X264" i="87"/>
  <c r="W264" i="87"/>
  <c r="Q264" i="87"/>
  <c r="P264" i="87"/>
  <c r="M264" i="87"/>
  <c r="J264" i="87"/>
  <c r="K264" i="87" s="1"/>
  <c r="F264" i="87"/>
  <c r="BB263" i="87"/>
  <c r="BA263" i="87"/>
  <c r="AY263" i="87"/>
  <c r="AX263" i="87"/>
  <c r="AV263" i="87"/>
  <c r="AU263" i="87"/>
  <c r="AS263" i="87"/>
  <c r="AR263" i="87"/>
  <c r="AP263" i="87"/>
  <c r="AO263" i="87"/>
  <c r="AM263" i="87"/>
  <c r="AL263" i="87"/>
  <c r="AJ263" i="87"/>
  <c r="AI263" i="87"/>
  <c r="AG263" i="87"/>
  <c r="AF263" i="87"/>
  <c r="AD263" i="87"/>
  <c r="AC263" i="87"/>
  <c r="AA263" i="87"/>
  <c r="Z263" i="87"/>
  <c r="X263" i="87"/>
  <c r="W263" i="87"/>
  <c r="Q263" i="87"/>
  <c r="P263" i="87"/>
  <c r="M263" i="87"/>
  <c r="J263" i="87"/>
  <c r="K263" i="87" s="1"/>
  <c r="L263" i="87" s="1"/>
  <c r="F263" i="87"/>
  <c r="BB262" i="87"/>
  <c r="BA262" i="87"/>
  <c r="AY262" i="87"/>
  <c r="AX262" i="87"/>
  <c r="AV262" i="87"/>
  <c r="AU262" i="87"/>
  <c r="AS262" i="87"/>
  <c r="AR262" i="87"/>
  <c r="AP262" i="87"/>
  <c r="AO262" i="87"/>
  <c r="AM262" i="87"/>
  <c r="AL262" i="87"/>
  <c r="AJ262" i="87"/>
  <c r="AI262" i="87"/>
  <c r="AG262" i="87"/>
  <c r="AF262" i="87"/>
  <c r="AD262" i="87"/>
  <c r="AC262" i="87"/>
  <c r="AA262" i="87"/>
  <c r="Z262" i="87"/>
  <c r="X262" i="87"/>
  <c r="W262" i="87"/>
  <c r="Q262" i="87"/>
  <c r="P262" i="87"/>
  <c r="M262" i="87"/>
  <c r="J262" i="87"/>
  <c r="K262" i="87" s="1"/>
  <c r="F262" i="87"/>
  <c r="BB261" i="87"/>
  <c r="BA261" i="87"/>
  <c r="AY261" i="87"/>
  <c r="AX261" i="87"/>
  <c r="AV261" i="87"/>
  <c r="AU261" i="87"/>
  <c r="AS261" i="87"/>
  <c r="AR261" i="87"/>
  <c r="AP261" i="87"/>
  <c r="AO261" i="87"/>
  <c r="AM261" i="87"/>
  <c r="AL261" i="87"/>
  <c r="AJ261" i="87"/>
  <c r="AI261" i="87"/>
  <c r="AG261" i="87"/>
  <c r="AF261" i="87"/>
  <c r="AD261" i="87"/>
  <c r="AC261" i="87"/>
  <c r="AA261" i="87"/>
  <c r="Z261" i="87"/>
  <c r="X261" i="87"/>
  <c r="W261" i="87"/>
  <c r="Q261" i="87"/>
  <c r="P261" i="87"/>
  <c r="M261" i="87"/>
  <c r="J261" i="87"/>
  <c r="K261" i="87" s="1"/>
  <c r="L261" i="87" s="1"/>
  <c r="F261" i="87"/>
  <c r="BB260" i="87"/>
  <c r="BA260" i="87"/>
  <c r="AY260" i="87"/>
  <c r="AX260" i="87"/>
  <c r="AV260" i="87"/>
  <c r="AU260" i="87"/>
  <c r="AS260" i="87"/>
  <c r="AR260" i="87"/>
  <c r="AP260" i="87"/>
  <c r="AO260" i="87"/>
  <c r="AM260" i="87"/>
  <c r="AL260" i="87"/>
  <c r="AJ260" i="87"/>
  <c r="AI260" i="87"/>
  <c r="AG260" i="87"/>
  <c r="AF260" i="87"/>
  <c r="AD260" i="87"/>
  <c r="AC260" i="87"/>
  <c r="AA260" i="87"/>
  <c r="Z260" i="87"/>
  <c r="X260" i="87"/>
  <c r="W260" i="87"/>
  <c r="Q260" i="87"/>
  <c r="P260" i="87"/>
  <c r="M260" i="87"/>
  <c r="J260" i="87"/>
  <c r="F260" i="87"/>
  <c r="BB259" i="87"/>
  <c r="BA259" i="87"/>
  <c r="AY259" i="87"/>
  <c r="AX259" i="87"/>
  <c r="AV259" i="87"/>
  <c r="AU259" i="87"/>
  <c r="AS259" i="87"/>
  <c r="AR259" i="87"/>
  <c r="AP259" i="87"/>
  <c r="AO259" i="87"/>
  <c r="AM259" i="87"/>
  <c r="AL259" i="87"/>
  <c r="AJ259" i="87"/>
  <c r="AI259" i="87"/>
  <c r="AG259" i="87"/>
  <c r="AF259" i="87"/>
  <c r="AD259" i="87"/>
  <c r="AC259" i="87"/>
  <c r="AA259" i="87"/>
  <c r="Z259" i="87"/>
  <c r="X259" i="87"/>
  <c r="W259" i="87"/>
  <c r="Q259" i="87"/>
  <c r="P259" i="87"/>
  <c r="M259" i="87"/>
  <c r="J259" i="87"/>
  <c r="K259" i="87" s="1"/>
  <c r="L259" i="87" s="1"/>
  <c r="F259" i="87"/>
  <c r="BB258" i="87"/>
  <c r="BA258" i="87"/>
  <c r="AY258" i="87"/>
  <c r="AX258" i="87"/>
  <c r="AV258" i="87"/>
  <c r="AU258" i="87"/>
  <c r="AS258" i="87"/>
  <c r="AR258" i="87"/>
  <c r="AP258" i="87"/>
  <c r="AO258" i="87"/>
  <c r="AM258" i="87"/>
  <c r="AL258" i="87"/>
  <c r="AJ258" i="87"/>
  <c r="AI258" i="87"/>
  <c r="AG258" i="87"/>
  <c r="AF258" i="87"/>
  <c r="AD258" i="87"/>
  <c r="AC258" i="87"/>
  <c r="AA258" i="87"/>
  <c r="Z258" i="87"/>
  <c r="X258" i="87"/>
  <c r="W258" i="87"/>
  <c r="Q258" i="87"/>
  <c r="P258" i="87"/>
  <c r="M258" i="87"/>
  <c r="J258" i="87"/>
  <c r="K258" i="87" s="1"/>
  <c r="L258" i="87" s="1"/>
  <c r="F258" i="87"/>
  <c r="BB257" i="87"/>
  <c r="BA257" i="87"/>
  <c r="AY257" i="87"/>
  <c r="AX257" i="87"/>
  <c r="AV257" i="87"/>
  <c r="AU257" i="87"/>
  <c r="AS257" i="87"/>
  <c r="AR257" i="87"/>
  <c r="AP257" i="87"/>
  <c r="AO257" i="87"/>
  <c r="AM257" i="87"/>
  <c r="AL257" i="87"/>
  <c r="AJ257" i="87"/>
  <c r="AI257" i="87"/>
  <c r="AG257" i="87"/>
  <c r="AF257" i="87"/>
  <c r="AD257" i="87"/>
  <c r="AC257" i="87"/>
  <c r="AA257" i="87"/>
  <c r="Z257" i="87"/>
  <c r="X257" i="87"/>
  <c r="W257" i="87"/>
  <c r="Q257" i="87"/>
  <c r="P257" i="87"/>
  <c r="M257" i="87"/>
  <c r="J257" i="87"/>
  <c r="K257" i="87" s="1"/>
  <c r="L257" i="87" s="1"/>
  <c r="F257" i="87"/>
  <c r="BB256" i="87"/>
  <c r="BA256" i="87"/>
  <c r="AY256" i="87"/>
  <c r="AX256" i="87"/>
  <c r="AV256" i="87"/>
  <c r="AU256" i="87"/>
  <c r="AS256" i="87"/>
  <c r="AR256" i="87"/>
  <c r="AP256" i="87"/>
  <c r="AO256" i="87"/>
  <c r="AM256" i="87"/>
  <c r="AL256" i="87"/>
  <c r="AJ256" i="87"/>
  <c r="AI256" i="87"/>
  <c r="AG256" i="87"/>
  <c r="AF256" i="87"/>
  <c r="AD256" i="87"/>
  <c r="AC256" i="87"/>
  <c r="AA256" i="87"/>
  <c r="Z256" i="87"/>
  <c r="X256" i="87"/>
  <c r="W256" i="87"/>
  <c r="Q256" i="87"/>
  <c r="P256" i="87"/>
  <c r="M256" i="87"/>
  <c r="J256" i="87"/>
  <c r="K256" i="87" s="1"/>
  <c r="L256" i="87" s="1"/>
  <c r="F256" i="87"/>
  <c r="BB255" i="87"/>
  <c r="BA255" i="87"/>
  <c r="AY255" i="87"/>
  <c r="AX255" i="87"/>
  <c r="AV255" i="87"/>
  <c r="AU255" i="87"/>
  <c r="AS255" i="87"/>
  <c r="AR255" i="87"/>
  <c r="AP255" i="87"/>
  <c r="AO255" i="87"/>
  <c r="AM255" i="87"/>
  <c r="AL255" i="87"/>
  <c r="AJ255" i="87"/>
  <c r="AI255" i="87"/>
  <c r="AG255" i="87"/>
  <c r="AF255" i="87"/>
  <c r="AD255" i="87"/>
  <c r="AC255" i="87"/>
  <c r="AA255" i="87"/>
  <c r="Z255" i="87"/>
  <c r="X255" i="87"/>
  <c r="W255" i="87"/>
  <c r="U255" i="87"/>
  <c r="T255" i="87"/>
  <c r="Q255" i="87"/>
  <c r="P255" i="87"/>
  <c r="M255" i="87"/>
  <c r="J255" i="87"/>
  <c r="K255" i="87" s="1"/>
  <c r="L255" i="87" s="1"/>
  <c r="F255" i="87"/>
  <c r="BB254" i="87"/>
  <c r="BA254" i="87"/>
  <c r="AY254" i="87"/>
  <c r="AX254" i="87"/>
  <c r="AV254" i="87"/>
  <c r="AU254" i="87"/>
  <c r="AS254" i="87"/>
  <c r="AR254" i="87"/>
  <c r="AP254" i="87"/>
  <c r="AO254" i="87"/>
  <c r="AM254" i="87"/>
  <c r="AL254" i="87"/>
  <c r="AJ254" i="87"/>
  <c r="AI254" i="87"/>
  <c r="AG254" i="87"/>
  <c r="AF254" i="87"/>
  <c r="AD254" i="87"/>
  <c r="AC254" i="87"/>
  <c r="AA254" i="87"/>
  <c r="Z254" i="87"/>
  <c r="X254" i="87"/>
  <c r="W254" i="87"/>
  <c r="U254" i="87"/>
  <c r="T254" i="87"/>
  <c r="Q254" i="87"/>
  <c r="P254" i="87"/>
  <c r="M254" i="87"/>
  <c r="J254" i="87"/>
  <c r="K254" i="87" s="1"/>
  <c r="L254" i="87" s="1"/>
  <c r="F254" i="87"/>
  <c r="BB253" i="87"/>
  <c r="BA253" i="87"/>
  <c r="AY253" i="87"/>
  <c r="AX253" i="87"/>
  <c r="AV253" i="87"/>
  <c r="AU253" i="87"/>
  <c r="AS253" i="87"/>
  <c r="AR253" i="87"/>
  <c r="AP253" i="87"/>
  <c r="AO253" i="87"/>
  <c r="AM253" i="87"/>
  <c r="AL253" i="87"/>
  <c r="AJ253" i="87"/>
  <c r="AI253" i="87"/>
  <c r="AG253" i="87"/>
  <c r="AF253" i="87"/>
  <c r="AD253" i="87"/>
  <c r="AC253" i="87"/>
  <c r="AA253" i="87"/>
  <c r="Z253" i="87"/>
  <c r="X253" i="87"/>
  <c r="W253" i="87"/>
  <c r="U253" i="87"/>
  <c r="T253" i="87"/>
  <c r="Q253" i="87"/>
  <c r="P253" i="87"/>
  <c r="M253" i="87"/>
  <c r="J253" i="87"/>
  <c r="K253" i="87" s="1"/>
  <c r="L253" i="87" s="1"/>
  <c r="F253" i="87"/>
  <c r="BB252" i="87"/>
  <c r="BA252" i="87"/>
  <c r="AY252" i="87"/>
  <c r="AX252" i="87"/>
  <c r="AV252" i="87"/>
  <c r="AU252" i="87"/>
  <c r="AS252" i="87"/>
  <c r="AR252" i="87"/>
  <c r="AP252" i="87"/>
  <c r="AO252" i="87"/>
  <c r="AM252" i="87"/>
  <c r="AL252" i="87"/>
  <c r="AJ252" i="87"/>
  <c r="AI252" i="87"/>
  <c r="AG252" i="87"/>
  <c r="AF252" i="87"/>
  <c r="AD252" i="87"/>
  <c r="AC252" i="87"/>
  <c r="AA252" i="87"/>
  <c r="Z252" i="87"/>
  <c r="X252" i="87"/>
  <c r="W252" i="87"/>
  <c r="U252" i="87"/>
  <c r="T252" i="87"/>
  <c r="Q252" i="87"/>
  <c r="P252" i="87"/>
  <c r="M252" i="87"/>
  <c r="J252" i="87"/>
  <c r="K252" i="87" s="1"/>
  <c r="L252" i="87" s="1"/>
  <c r="F252" i="87"/>
  <c r="BB251" i="87"/>
  <c r="BA251" i="87"/>
  <c r="AY251" i="87"/>
  <c r="AX251" i="87"/>
  <c r="AV251" i="87"/>
  <c r="AU251" i="87"/>
  <c r="AS251" i="87"/>
  <c r="AR251" i="87"/>
  <c r="AP251" i="87"/>
  <c r="AO251" i="87"/>
  <c r="AM251" i="87"/>
  <c r="AL251" i="87"/>
  <c r="AJ251" i="87"/>
  <c r="AI251" i="87"/>
  <c r="AG251" i="87"/>
  <c r="AF251" i="87"/>
  <c r="AD251" i="87"/>
  <c r="AC251" i="87"/>
  <c r="AA251" i="87"/>
  <c r="Z251" i="87"/>
  <c r="X251" i="87"/>
  <c r="W251" i="87"/>
  <c r="U251" i="87"/>
  <c r="T251" i="87"/>
  <c r="Q251" i="87"/>
  <c r="P251" i="87"/>
  <c r="M251" i="87"/>
  <c r="J251" i="87"/>
  <c r="K251" i="87" s="1"/>
  <c r="L251" i="87" s="1"/>
  <c r="F251" i="87"/>
  <c r="BB250" i="87"/>
  <c r="BA250" i="87"/>
  <c r="AY250" i="87"/>
  <c r="AX250" i="87"/>
  <c r="AV250" i="87"/>
  <c r="AU250" i="87"/>
  <c r="AS250" i="87"/>
  <c r="AR250" i="87"/>
  <c r="AP250" i="87"/>
  <c r="AO250" i="87"/>
  <c r="AM250" i="87"/>
  <c r="AL250" i="87"/>
  <c r="AJ250" i="87"/>
  <c r="AI250" i="87"/>
  <c r="AG250" i="87"/>
  <c r="AF250" i="87"/>
  <c r="AD250" i="87"/>
  <c r="AC250" i="87"/>
  <c r="AA250" i="87"/>
  <c r="Z250" i="87"/>
  <c r="X250" i="87"/>
  <c r="W250" i="87"/>
  <c r="U250" i="87"/>
  <c r="T250" i="87"/>
  <c r="Q250" i="87"/>
  <c r="P250" i="87"/>
  <c r="M250" i="87"/>
  <c r="J250" i="87"/>
  <c r="K250" i="87" s="1"/>
  <c r="L250" i="87" s="1"/>
  <c r="F250" i="87"/>
  <c r="BB249" i="87"/>
  <c r="BA249" i="87"/>
  <c r="AY249" i="87"/>
  <c r="AX249" i="87"/>
  <c r="AV249" i="87"/>
  <c r="AU249" i="87"/>
  <c r="AS249" i="87"/>
  <c r="AR249" i="87"/>
  <c r="AP249" i="87"/>
  <c r="AO249" i="87"/>
  <c r="AM249" i="87"/>
  <c r="AL249" i="87"/>
  <c r="AJ249" i="87"/>
  <c r="AI249" i="87"/>
  <c r="AG249" i="87"/>
  <c r="AF249" i="87"/>
  <c r="AD249" i="87"/>
  <c r="AC249" i="87"/>
  <c r="AA249" i="87"/>
  <c r="Z249" i="87"/>
  <c r="X249" i="87"/>
  <c r="W249" i="87"/>
  <c r="U249" i="87"/>
  <c r="T249" i="87"/>
  <c r="Q249" i="87"/>
  <c r="P249" i="87"/>
  <c r="M249" i="87"/>
  <c r="J249" i="87"/>
  <c r="K249" i="87" s="1"/>
  <c r="L249" i="87" s="1"/>
  <c r="F249" i="87"/>
  <c r="BB248" i="87"/>
  <c r="BA248" i="87"/>
  <c r="AY248" i="87"/>
  <c r="AX248" i="87"/>
  <c r="AV248" i="87"/>
  <c r="AU248" i="87"/>
  <c r="AS248" i="87"/>
  <c r="AR248" i="87"/>
  <c r="AP248" i="87"/>
  <c r="AO248" i="87"/>
  <c r="AM248" i="87"/>
  <c r="AL248" i="87"/>
  <c r="AJ248" i="87"/>
  <c r="AI248" i="87"/>
  <c r="AG248" i="87"/>
  <c r="AF248" i="87"/>
  <c r="AD248" i="87"/>
  <c r="AC248" i="87"/>
  <c r="AA248" i="87"/>
  <c r="Z248" i="87"/>
  <c r="X248" i="87"/>
  <c r="W248" i="87"/>
  <c r="U248" i="87"/>
  <c r="T248" i="87"/>
  <c r="Q248" i="87"/>
  <c r="P248" i="87"/>
  <c r="M248" i="87"/>
  <c r="J248" i="87"/>
  <c r="K248" i="87" s="1"/>
  <c r="L248" i="87" s="1"/>
  <c r="F248" i="87"/>
  <c r="BB247" i="87"/>
  <c r="BA247" i="87"/>
  <c r="AY247" i="87"/>
  <c r="AX247" i="87"/>
  <c r="AV247" i="87"/>
  <c r="AU247" i="87"/>
  <c r="AS247" i="87"/>
  <c r="AR247" i="87"/>
  <c r="AP247" i="87"/>
  <c r="AO247" i="87"/>
  <c r="AM247" i="87"/>
  <c r="AL247" i="87"/>
  <c r="AJ247" i="87"/>
  <c r="AI247" i="87"/>
  <c r="AG247" i="87"/>
  <c r="AF247" i="87"/>
  <c r="AD247" i="87"/>
  <c r="AC247" i="87"/>
  <c r="AA247" i="87"/>
  <c r="Z247" i="87"/>
  <c r="X247" i="87"/>
  <c r="W247" i="87"/>
  <c r="U247" i="87"/>
  <c r="T247" i="87"/>
  <c r="Q247" i="87"/>
  <c r="P247" i="87"/>
  <c r="M247" i="87"/>
  <c r="J247" i="87"/>
  <c r="K247" i="87" s="1"/>
  <c r="L247" i="87" s="1"/>
  <c r="F247" i="87"/>
  <c r="BB246" i="87"/>
  <c r="BA246" i="87"/>
  <c r="AY246" i="87"/>
  <c r="AX246" i="87"/>
  <c r="AV246" i="87"/>
  <c r="AU246" i="87"/>
  <c r="AS246" i="87"/>
  <c r="AR246" i="87"/>
  <c r="AP246" i="87"/>
  <c r="AO246" i="87"/>
  <c r="AM246" i="87"/>
  <c r="AL246" i="87"/>
  <c r="AJ246" i="87"/>
  <c r="AI246" i="87"/>
  <c r="AG246" i="87"/>
  <c r="AF246" i="87"/>
  <c r="AD246" i="87"/>
  <c r="AC246" i="87"/>
  <c r="AA246" i="87"/>
  <c r="Z246" i="87"/>
  <c r="X246" i="87"/>
  <c r="W246" i="87"/>
  <c r="U246" i="87"/>
  <c r="T246" i="87"/>
  <c r="Q246" i="87"/>
  <c r="P246" i="87"/>
  <c r="M246" i="87"/>
  <c r="J246" i="87"/>
  <c r="K246" i="87" s="1"/>
  <c r="L246" i="87" s="1"/>
  <c r="F246" i="87"/>
  <c r="BB245" i="87"/>
  <c r="BA245" i="87"/>
  <c r="AY245" i="87"/>
  <c r="AX245" i="87"/>
  <c r="AV245" i="87"/>
  <c r="AU245" i="87"/>
  <c r="AS245" i="87"/>
  <c r="AR245" i="87"/>
  <c r="AP245" i="87"/>
  <c r="AO245" i="87"/>
  <c r="AM245" i="87"/>
  <c r="AL245" i="87"/>
  <c r="AJ245" i="87"/>
  <c r="AI245" i="87"/>
  <c r="AG245" i="87"/>
  <c r="AF245" i="87"/>
  <c r="AD245" i="87"/>
  <c r="AC245" i="87"/>
  <c r="AA245" i="87"/>
  <c r="Z245" i="87"/>
  <c r="X245" i="87"/>
  <c r="W245" i="87"/>
  <c r="U245" i="87"/>
  <c r="T245" i="87"/>
  <c r="Q245" i="87"/>
  <c r="P245" i="87"/>
  <c r="M245" i="87"/>
  <c r="J245" i="87"/>
  <c r="K245" i="87" s="1"/>
  <c r="L245" i="87" s="1"/>
  <c r="F245" i="87"/>
  <c r="BB244" i="87"/>
  <c r="BA244" i="87"/>
  <c r="AY244" i="87"/>
  <c r="AX244" i="87"/>
  <c r="AV244" i="87"/>
  <c r="AU244" i="87"/>
  <c r="AS244" i="87"/>
  <c r="AR244" i="87"/>
  <c r="AP244" i="87"/>
  <c r="AO244" i="87"/>
  <c r="AM244" i="87"/>
  <c r="AL244" i="87"/>
  <c r="AJ244" i="87"/>
  <c r="AI244" i="87"/>
  <c r="AG244" i="87"/>
  <c r="AF244" i="87"/>
  <c r="AD244" i="87"/>
  <c r="AC244" i="87"/>
  <c r="AA244" i="87"/>
  <c r="Z244" i="87"/>
  <c r="X244" i="87"/>
  <c r="W244" i="87"/>
  <c r="U244" i="87"/>
  <c r="T244" i="87"/>
  <c r="Q244" i="87"/>
  <c r="P244" i="87"/>
  <c r="M244" i="87"/>
  <c r="J244" i="87"/>
  <c r="K244" i="87" s="1"/>
  <c r="L244" i="87" s="1"/>
  <c r="F244" i="87"/>
  <c r="BB243" i="87"/>
  <c r="BA243" i="87"/>
  <c r="AY243" i="87"/>
  <c r="AX243" i="87"/>
  <c r="AV243" i="87"/>
  <c r="AU243" i="87"/>
  <c r="AS243" i="87"/>
  <c r="AR243" i="87"/>
  <c r="AP243" i="87"/>
  <c r="AO243" i="87"/>
  <c r="AM243" i="87"/>
  <c r="AL243" i="87"/>
  <c r="AJ243" i="87"/>
  <c r="AI243" i="87"/>
  <c r="AG243" i="87"/>
  <c r="AF243" i="87"/>
  <c r="AD243" i="87"/>
  <c r="AC243" i="87"/>
  <c r="AA243" i="87"/>
  <c r="Z243" i="87"/>
  <c r="X243" i="87"/>
  <c r="W243" i="87"/>
  <c r="U243" i="87"/>
  <c r="T243" i="87"/>
  <c r="Q243" i="87"/>
  <c r="P243" i="87"/>
  <c r="M243" i="87"/>
  <c r="J243" i="87"/>
  <c r="K243" i="87" s="1"/>
  <c r="L243" i="87" s="1"/>
  <c r="F243" i="87"/>
  <c r="BB242" i="87"/>
  <c r="BA242" i="87"/>
  <c r="AY242" i="87"/>
  <c r="AX242" i="87"/>
  <c r="AV242" i="87"/>
  <c r="AU242" i="87"/>
  <c r="AS242" i="87"/>
  <c r="AR242" i="87"/>
  <c r="AP242" i="87"/>
  <c r="AO242" i="87"/>
  <c r="AM242" i="87"/>
  <c r="AL242" i="87"/>
  <c r="AJ242" i="87"/>
  <c r="AI242" i="87"/>
  <c r="AG242" i="87"/>
  <c r="AF242" i="87"/>
  <c r="AD242" i="87"/>
  <c r="AC242" i="87"/>
  <c r="AA242" i="87"/>
  <c r="Z242" i="87"/>
  <c r="X242" i="87"/>
  <c r="W242" i="87"/>
  <c r="U242" i="87"/>
  <c r="T242" i="87"/>
  <c r="Q242" i="87"/>
  <c r="P242" i="87"/>
  <c r="M242" i="87"/>
  <c r="J242" i="87"/>
  <c r="K242" i="87" s="1"/>
  <c r="L242" i="87" s="1"/>
  <c r="F242" i="87"/>
  <c r="BB241" i="87"/>
  <c r="BA241" i="87"/>
  <c r="AY241" i="87"/>
  <c r="AX241" i="87"/>
  <c r="AV241" i="87"/>
  <c r="AU241" i="87"/>
  <c r="AS241" i="87"/>
  <c r="AR241" i="87"/>
  <c r="AP241" i="87"/>
  <c r="AO241" i="87"/>
  <c r="AM241" i="87"/>
  <c r="AL241" i="87"/>
  <c r="AJ241" i="87"/>
  <c r="AI241" i="87"/>
  <c r="AG241" i="87"/>
  <c r="AF241" i="87"/>
  <c r="AD241" i="87"/>
  <c r="AC241" i="87"/>
  <c r="AA241" i="87"/>
  <c r="Z241" i="87"/>
  <c r="X241" i="87"/>
  <c r="W241" i="87"/>
  <c r="U241" i="87"/>
  <c r="T241" i="87"/>
  <c r="Q241" i="87"/>
  <c r="P241" i="87"/>
  <c r="M241" i="87"/>
  <c r="J241" i="87"/>
  <c r="K241" i="87" s="1"/>
  <c r="L241" i="87" s="1"/>
  <c r="F241" i="87"/>
  <c r="BB240" i="87"/>
  <c r="BA240" i="87"/>
  <c r="AY240" i="87"/>
  <c r="AX240" i="87"/>
  <c r="AV240" i="87"/>
  <c r="AU240" i="87"/>
  <c r="AS240" i="87"/>
  <c r="AR240" i="87"/>
  <c r="AP240" i="87"/>
  <c r="AO240" i="87"/>
  <c r="AM240" i="87"/>
  <c r="AL240" i="87"/>
  <c r="AJ240" i="87"/>
  <c r="AI240" i="87"/>
  <c r="AG240" i="87"/>
  <c r="AF240" i="87"/>
  <c r="AD240" i="87"/>
  <c r="AC240" i="87"/>
  <c r="AA240" i="87"/>
  <c r="Z240" i="87"/>
  <c r="X240" i="87"/>
  <c r="W240" i="87"/>
  <c r="U240" i="87"/>
  <c r="T240" i="87"/>
  <c r="Q240" i="87"/>
  <c r="P240" i="87"/>
  <c r="M240" i="87"/>
  <c r="J240" i="87"/>
  <c r="K240" i="87" s="1"/>
  <c r="L240" i="87" s="1"/>
  <c r="F240" i="87"/>
  <c r="BB239" i="87"/>
  <c r="BA239" i="87"/>
  <c r="AY239" i="87"/>
  <c r="AX239" i="87"/>
  <c r="AV239" i="87"/>
  <c r="AU239" i="87"/>
  <c r="AS239" i="87"/>
  <c r="AR239" i="87"/>
  <c r="AP239" i="87"/>
  <c r="AO239" i="87"/>
  <c r="AM239" i="87"/>
  <c r="AL239" i="87"/>
  <c r="AJ239" i="87"/>
  <c r="AI239" i="87"/>
  <c r="AG239" i="87"/>
  <c r="AF239" i="87"/>
  <c r="AD239" i="87"/>
  <c r="AC239" i="87"/>
  <c r="AA239" i="87"/>
  <c r="Z239" i="87"/>
  <c r="X239" i="87"/>
  <c r="W239" i="87"/>
  <c r="U239" i="87"/>
  <c r="T239" i="87"/>
  <c r="Q239" i="87"/>
  <c r="P239" i="87"/>
  <c r="M239" i="87"/>
  <c r="J239" i="87"/>
  <c r="F239" i="87"/>
  <c r="BB238" i="87"/>
  <c r="BA238" i="87"/>
  <c r="AY238" i="87"/>
  <c r="AX238" i="87"/>
  <c r="AV238" i="87"/>
  <c r="AU238" i="87"/>
  <c r="AS238" i="87"/>
  <c r="AR238" i="87"/>
  <c r="AP238" i="87"/>
  <c r="AO238" i="87"/>
  <c r="AM238" i="87"/>
  <c r="AL238" i="87"/>
  <c r="AJ238" i="87"/>
  <c r="AI238" i="87"/>
  <c r="AG238" i="87"/>
  <c r="AF238" i="87"/>
  <c r="AD238" i="87"/>
  <c r="AC238" i="87"/>
  <c r="AA238" i="87"/>
  <c r="Z238" i="87"/>
  <c r="X238" i="87"/>
  <c r="W238" i="87"/>
  <c r="U238" i="87"/>
  <c r="T238" i="87"/>
  <c r="Q238" i="87"/>
  <c r="P238" i="87"/>
  <c r="M238" i="87"/>
  <c r="J238" i="87"/>
  <c r="K238" i="87" s="1"/>
  <c r="L238" i="87" s="1"/>
  <c r="F238" i="87"/>
  <c r="BB237" i="87"/>
  <c r="BA237" i="87"/>
  <c r="AY237" i="87"/>
  <c r="AX237" i="87"/>
  <c r="AV237" i="87"/>
  <c r="AU237" i="87"/>
  <c r="AS237" i="87"/>
  <c r="AR237" i="87"/>
  <c r="AP237" i="87"/>
  <c r="AO237" i="87"/>
  <c r="AM237" i="87"/>
  <c r="AL237" i="87"/>
  <c r="AJ237" i="87"/>
  <c r="AI237" i="87"/>
  <c r="AG237" i="87"/>
  <c r="AF237" i="87"/>
  <c r="AD237" i="87"/>
  <c r="AC237" i="87"/>
  <c r="AA237" i="87"/>
  <c r="Z237" i="87"/>
  <c r="X237" i="87"/>
  <c r="W237" i="87"/>
  <c r="U237" i="87"/>
  <c r="T237" i="87"/>
  <c r="Q237" i="87"/>
  <c r="P237" i="87"/>
  <c r="M237" i="87"/>
  <c r="J237" i="87"/>
  <c r="F237" i="87"/>
  <c r="I235" i="87"/>
  <c r="BB234" i="87"/>
  <c r="BA234" i="87"/>
  <c r="AY234" i="87"/>
  <c r="AX234" i="87"/>
  <c r="AV234" i="87"/>
  <c r="AU234" i="87"/>
  <c r="AS234" i="87"/>
  <c r="AR234" i="87"/>
  <c r="AP234" i="87"/>
  <c r="AO234" i="87"/>
  <c r="AM234" i="87"/>
  <c r="AL234" i="87"/>
  <c r="AJ234" i="87"/>
  <c r="AI234" i="87"/>
  <c r="AG234" i="87"/>
  <c r="AF234" i="87"/>
  <c r="AD234" i="87"/>
  <c r="AC234" i="87"/>
  <c r="AA234" i="87"/>
  <c r="Z234" i="87"/>
  <c r="X234" i="87"/>
  <c r="W234" i="87"/>
  <c r="Q234" i="87"/>
  <c r="P234" i="87"/>
  <c r="M234" i="87"/>
  <c r="J234" i="87"/>
  <c r="K234" i="87" s="1"/>
  <c r="L234" i="87" s="1"/>
  <c r="F234" i="87"/>
  <c r="BB233" i="87"/>
  <c r="BA233" i="87"/>
  <c r="AY233" i="87"/>
  <c r="AX233" i="87"/>
  <c r="AV233" i="87"/>
  <c r="AU233" i="87"/>
  <c r="AS233" i="87"/>
  <c r="AR233" i="87"/>
  <c r="AP233" i="87"/>
  <c r="AO233" i="87"/>
  <c r="AM233" i="87"/>
  <c r="AL233" i="87"/>
  <c r="AJ233" i="87"/>
  <c r="AI233" i="87"/>
  <c r="AG233" i="87"/>
  <c r="AF233" i="87"/>
  <c r="AD233" i="87"/>
  <c r="AC233" i="87"/>
  <c r="AA233" i="87"/>
  <c r="Z233" i="87"/>
  <c r="X233" i="87"/>
  <c r="W233" i="87"/>
  <c r="Q233" i="87"/>
  <c r="P233" i="87"/>
  <c r="M233" i="87"/>
  <c r="J233" i="87"/>
  <c r="K233" i="87" s="1"/>
  <c r="L233" i="87" s="1"/>
  <c r="F233" i="87"/>
  <c r="BB232" i="87"/>
  <c r="BA232" i="87"/>
  <c r="AY232" i="87"/>
  <c r="AX232" i="87"/>
  <c r="AV232" i="87"/>
  <c r="AU232" i="87"/>
  <c r="AS232" i="87"/>
  <c r="AR232" i="87"/>
  <c r="AP232" i="87"/>
  <c r="AO232" i="87"/>
  <c r="AM232" i="87"/>
  <c r="AL232" i="87"/>
  <c r="AJ232" i="87"/>
  <c r="AI232" i="87"/>
  <c r="AG232" i="87"/>
  <c r="AF232" i="87"/>
  <c r="AD232" i="87"/>
  <c r="AC232" i="87"/>
  <c r="AA232" i="87"/>
  <c r="Z232" i="87"/>
  <c r="X232" i="87"/>
  <c r="W232" i="87"/>
  <c r="Q232" i="87"/>
  <c r="P232" i="87"/>
  <c r="M232" i="87"/>
  <c r="J232" i="87"/>
  <c r="K232" i="87" s="1"/>
  <c r="L232" i="87" s="1"/>
  <c r="F232" i="87"/>
  <c r="BB231" i="87"/>
  <c r="BA231" i="87"/>
  <c r="AY231" i="87"/>
  <c r="AX231" i="87"/>
  <c r="AV231" i="87"/>
  <c r="AU231" i="87"/>
  <c r="AS231" i="87"/>
  <c r="AR231" i="87"/>
  <c r="AP231" i="87"/>
  <c r="AO231" i="87"/>
  <c r="AM231" i="87"/>
  <c r="AL231" i="87"/>
  <c r="AJ231" i="87"/>
  <c r="AI231" i="87"/>
  <c r="AG231" i="87"/>
  <c r="AF231" i="87"/>
  <c r="AD231" i="87"/>
  <c r="AC231" i="87"/>
  <c r="AA231" i="87"/>
  <c r="Z231" i="87"/>
  <c r="X231" i="87"/>
  <c r="W231" i="87"/>
  <c r="Q231" i="87"/>
  <c r="P231" i="87"/>
  <c r="M231" i="87"/>
  <c r="J231" i="87"/>
  <c r="K231" i="87" s="1"/>
  <c r="L231" i="87" s="1"/>
  <c r="F231" i="87"/>
  <c r="BB230" i="87"/>
  <c r="BA230" i="87"/>
  <c r="AY230" i="87"/>
  <c r="AX230" i="87"/>
  <c r="AV230" i="87"/>
  <c r="AU230" i="87"/>
  <c r="AS230" i="87"/>
  <c r="AR230" i="87"/>
  <c r="AP230" i="87"/>
  <c r="AO230" i="87"/>
  <c r="AM230" i="87"/>
  <c r="AL230" i="87"/>
  <c r="AJ230" i="87"/>
  <c r="AI230" i="87"/>
  <c r="AG230" i="87"/>
  <c r="AF230" i="87"/>
  <c r="AD230" i="87"/>
  <c r="AC230" i="87"/>
  <c r="AA230" i="87"/>
  <c r="Z230" i="87"/>
  <c r="X230" i="87"/>
  <c r="W230" i="87"/>
  <c r="Q230" i="87"/>
  <c r="P230" i="87"/>
  <c r="M230" i="87"/>
  <c r="J230" i="87"/>
  <c r="K230" i="87" s="1"/>
  <c r="F230" i="87"/>
  <c r="BB229" i="87"/>
  <c r="BA229" i="87"/>
  <c r="AY229" i="87"/>
  <c r="AX229" i="87"/>
  <c r="AV229" i="87"/>
  <c r="AU229" i="87"/>
  <c r="AS229" i="87"/>
  <c r="AR229" i="87"/>
  <c r="AP229" i="87"/>
  <c r="AO229" i="87"/>
  <c r="AM229" i="87"/>
  <c r="AL229" i="87"/>
  <c r="AJ229" i="87"/>
  <c r="AI229" i="87"/>
  <c r="AG229" i="87"/>
  <c r="AF229" i="87"/>
  <c r="AD229" i="87"/>
  <c r="AC229" i="87"/>
  <c r="AA229" i="87"/>
  <c r="Z229" i="87"/>
  <c r="X229" i="87"/>
  <c r="W229" i="87"/>
  <c r="Q229" i="87"/>
  <c r="P229" i="87"/>
  <c r="M229" i="87"/>
  <c r="J229" i="87"/>
  <c r="K229" i="87" s="1"/>
  <c r="L229" i="87" s="1"/>
  <c r="F229" i="87"/>
  <c r="BB228" i="87"/>
  <c r="BA228" i="87"/>
  <c r="AY228" i="87"/>
  <c r="AX228" i="87"/>
  <c r="AV228" i="87"/>
  <c r="AU228" i="87"/>
  <c r="AS228" i="87"/>
  <c r="AR228" i="87"/>
  <c r="AP228" i="87"/>
  <c r="AO228" i="87"/>
  <c r="AM228" i="87"/>
  <c r="AL228" i="87"/>
  <c r="AJ228" i="87"/>
  <c r="AI228" i="87"/>
  <c r="AG228" i="87"/>
  <c r="AF228" i="87"/>
  <c r="AD228" i="87"/>
  <c r="AC228" i="87"/>
  <c r="AA228" i="87"/>
  <c r="Z228" i="87"/>
  <c r="X228" i="87"/>
  <c r="W228" i="87"/>
  <c r="Q228" i="87"/>
  <c r="P228" i="87"/>
  <c r="M228" i="87"/>
  <c r="J228" i="87"/>
  <c r="K228" i="87" s="1"/>
  <c r="F228" i="87"/>
  <c r="BB227" i="87"/>
  <c r="BA227" i="87"/>
  <c r="AY227" i="87"/>
  <c r="AX227" i="87"/>
  <c r="AV227" i="87"/>
  <c r="AU227" i="87"/>
  <c r="AS227" i="87"/>
  <c r="AR227" i="87"/>
  <c r="AP227" i="87"/>
  <c r="AO227" i="87"/>
  <c r="AM227" i="87"/>
  <c r="AL227" i="87"/>
  <c r="AJ227" i="87"/>
  <c r="AI227" i="87"/>
  <c r="AG227" i="87"/>
  <c r="AF227" i="87"/>
  <c r="AD227" i="87"/>
  <c r="AC227" i="87"/>
  <c r="AA227" i="87"/>
  <c r="Z227" i="87"/>
  <c r="X227" i="87"/>
  <c r="W227" i="87"/>
  <c r="Q227" i="87"/>
  <c r="P227" i="87"/>
  <c r="M227" i="87"/>
  <c r="J227" i="87"/>
  <c r="K227" i="87" s="1"/>
  <c r="L227" i="87" s="1"/>
  <c r="F227" i="87"/>
  <c r="BB226" i="87"/>
  <c r="BA226" i="87"/>
  <c r="AY226" i="87"/>
  <c r="AX226" i="87"/>
  <c r="AV226" i="87"/>
  <c r="AU226" i="87"/>
  <c r="AS226" i="87"/>
  <c r="AR226" i="87"/>
  <c r="AP226" i="87"/>
  <c r="AO226" i="87"/>
  <c r="AM226" i="87"/>
  <c r="AL226" i="87"/>
  <c r="AJ226" i="87"/>
  <c r="AI226" i="87"/>
  <c r="AG226" i="87"/>
  <c r="AF226" i="87"/>
  <c r="AD226" i="87"/>
  <c r="AC226" i="87"/>
  <c r="AA226" i="87"/>
  <c r="Z226" i="87"/>
  <c r="X226" i="87"/>
  <c r="W226" i="87"/>
  <c r="Q226" i="87"/>
  <c r="P226" i="87"/>
  <c r="M226" i="87"/>
  <c r="J226" i="87"/>
  <c r="K226" i="87" s="1"/>
  <c r="F226" i="87"/>
  <c r="BB225" i="87"/>
  <c r="BA225" i="87"/>
  <c r="AY225" i="87"/>
  <c r="AX225" i="87"/>
  <c r="AV225" i="87"/>
  <c r="AU225" i="87"/>
  <c r="AS225" i="87"/>
  <c r="AR225" i="87"/>
  <c r="AP225" i="87"/>
  <c r="AO225" i="87"/>
  <c r="AM225" i="87"/>
  <c r="AL225" i="87"/>
  <c r="AJ225" i="87"/>
  <c r="AI225" i="87"/>
  <c r="AG225" i="87"/>
  <c r="AF225" i="87"/>
  <c r="AD225" i="87"/>
  <c r="AC225" i="87"/>
  <c r="AA225" i="87"/>
  <c r="Z225" i="87"/>
  <c r="X225" i="87"/>
  <c r="W225" i="87"/>
  <c r="Q225" i="87"/>
  <c r="P225" i="87"/>
  <c r="M225" i="87"/>
  <c r="J225" i="87"/>
  <c r="K225" i="87" s="1"/>
  <c r="L225" i="87" s="1"/>
  <c r="F225" i="87"/>
  <c r="BB224" i="87"/>
  <c r="BA224" i="87"/>
  <c r="AY224" i="87"/>
  <c r="AX224" i="87"/>
  <c r="AV224" i="87"/>
  <c r="AU224" i="87"/>
  <c r="AS224" i="87"/>
  <c r="AR224" i="87"/>
  <c r="AP224" i="87"/>
  <c r="AO224" i="87"/>
  <c r="AM224" i="87"/>
  <c r="AL224" i="87"/>
  <c r="AJ224" i="87"/>
  <c r="AI224" i="87"/>
  <c r="AG224" i="87"/>
  <c r="AF224" i="87"/>
  <c r="AD224" i="87"/>
  <c r="AC224" i="87"/>
  <c r="AA224" i="87"/>
  <c r="Z224" i="87"/>
  <c r="X224" i="87"/>
  <c r="W224" i="87"/>
  <c r="Q224" i="87"/>
  <c r="P224" i="87"/>
  <c r="M224" i="87"/>
  <c r="J224" i="87"/>
  <c r="K224" i="87" s="1"/>
  <c r="F224" i="87"/>
  <c r="BB223" i="87"/>
  <c r="BA223" i="87"/>
  <c r="AY223" i="87"/>
  <c r="AX223" i="87"/>
  <c r="AV223" i="87"/>
  <c r="AU223" i="87"/>
  <c r="AS223" i="87"/>
  <c r="AR223" i="87"/>
  <c r="AP223" i="87"/>
  <c r="AO223" i="87"/>
  <c r="AM223" i="87"/>
  <c r="AL223" i="87"/>
  <c r="AJ223" i="87"/>
  <c r="AI223" i="87"/>
  <c r="AG223" i="87"/>
  <c r="AF223" i="87"/>
  <c r="AD223" i="87"/>
  <c r="AC223" i="87"/>
  <c r="AA223" i="87"/>
  <c r="Z223" i="87"/>
  <c r="X223" i="87"/>
  <c r="W223" i="87"/>
  <c r="Q223" i="87"/>
  <c r="P223" i="87"/>
  <c r="M223" i="87"/>
  <c r="J223" i="87"/>
  <c r="K223" i="87" s="1"/>
  <c r="L223" i="87" s="1"/>
  <c r="F223" i="87"/>
  <c r="BB222" i="87"/>
  <c r="BA222" i="87"/>
  <c r="AY222" i="87"/>
  <c r="AX222" i="87"/>
  <c r="AV222" i="87"/>
  <c r="AU222" i="87"/>
  <c r="AS222" i="87"/>
  <c r="AR222" i="87"/>
  <c r="AP222" i="87"/>
  <c r="AO222" i="87"/>
  <c r="AM222" i="87"/>
  <c r="AL222" i="87"/>
  <c r="AJ222" i="87"/>
  <c r="AI222" i="87"/>
  <c r="AG222" i="87"/>
  <c r="AF222" i="87"/>
  <c r="AD222" i="87"/>
  <c r="AC222" i="87"/>
  <c r="AA222" i="87"/>
  <c r="Z222" i="87"/>
  <c r="X222" i="87"/>
  <c r="W222" i="87"/>
  <c r="Q222" i="87"/>
  <c r="P222" i="87"/>
  <c r="M222" i="87"/>
  <c r="J222" i="87"/>
  <c r="K222" i="87" s="1"/>
  <c r="F222" i="87"/>
  <c r="BB221" i="87"/>
  <c r="BA221" i="87"/>
  <c r="AY221" i="87"/>
  <c r="AX221" i="87"/>
  <c r="AV221" i="87"/>
  <c r="AU221" i="87"/>
  <c r="AS221" i="87"/>
  <c r="AR221" i="87"/>
  <c r="AP221" i="87"/>
  <c r="AO221" i="87"/>
  <c r="AM221" i="87"/>
  <c r="AL221" i="87"/>
  <c r="AJ221" i="87"/>
  <c r="AI221" i="87"/>
  <c r="AG221" i="87"/>
  <c r="AF221" i="87"/>
  <c r="AD221" i="87"/>
  <c r="AC221" i="87"/>
  <c r="AA221" i="87"/>
  <c r="Z221" i="87"/>
  <c r="X221" i="87"/>
  <c r="W221" i="87"/>
  <c r="Q221" i="87"/>
  <c r="P221" i="87"/>
  <c r="M221" i="87"/>
  <c r="J221" i="87"/>
  <c r="K221" i="87" s="1"/>
  <c r="L221" i="87" s="1"/>
  <c r="F221" i="87"/>
  <c r="BB220" i="87"/>
  <c r="BA220" i="87"/>
  <c r="AY220" i="87"/>
  <c r="AX220" i="87"/>
  <c r="AV220" i="87"/>
  <c r="AU220" i="87"/>
  <c r="AS220" i="87"/>
  <c r="AR220" i="87"/>
  <c r="AP220" i="87"/>
  <c r="AO220" i="87"/>
  <c r="AM220" i="87"/>
  <c r="AL220" i="87"/>
  <c r="AJ220" i="87"/>
  <c r="AI220" i="87"/>
  <c r="AG220" i="87"/>
  <c r="AF220" i="87"/>
  <c r="AD220" i="87"/>
  <c r="AC220" i="87"/>
  <c r="AA220" i="87"/>
  <c r="Z220" i="87"/>
  <c r="X220" i="87"/>
  <c r="W220" i="87"/>
  <c r="Q220" i="87"/>
  <c r="P220" i="87"/>
  <c r="M220" i="87"/>
  <c r="J220" i="87"/>
  <c r="K220" i="87" s="1"/>
  <c r="F220" i="87"/>
  <c r="BB219" i="87"/>
  <c r="BA219" i="87"/>
  <c r="AY219" i="87"/>
  <c r="AX219" i="87"/>
  <c r="AV219" i="87"/>
  <c r="AU219" i="87"/>
  <c r="AS219" i="87"/>
  <c r="AR219" i="87"/>
  <c r="AP219" i="87"/>
  <c r="AO219" i="87"/>
  <c r="AM219" i="87"/>
  <c r="AL219" i="87"/>
  <c r="AJ219" i="87"/>
  <c r="AI219" i="87"/>
  <c r="AG219" i="87"/>
  <c r="AF219" i="87"/>
  <c r="AD219" i="87"/>
  <c r="AC219" i="87"/>
  <c r="AA219" i="87"/>
  <c r="Z219" i="87"/>
  <c r="X219" i="87"/>
  <c r="W219" i="87"/>
  <c r="Q219" i="87"/>
  <c r="P219" i="87"/>
  <c r="M219" i="87"/>
  <c r="J219" i="87"/>
  <c r="K219" i="87" s="1"/>
  <c r="L219" i="87" s="1"/>
  <c r="F219" i="87"/>
  <c r="BB218" i="87"/>
  <c r="BA218" i="87"/>
  <c r="AY218" i="87"/>
  <c r="AX218" i="87"/>
  <c r="AV218" i="87"/>
  <c r="AU218" i="87"/>
  <c r="AS218" i="87"/>
  <c r="AR218" i="87"/>
  <c r="AP218" i="87"/>
  <c r="AO218" i="87"/>
  <c r="AM218" i="87"/>
  <c r="AL218" i="87"/>
  <c r="AJ218" i="87"/>
  <c r="AI218" i="87"/>
  <c r="AG218" i="87"/>
  <c r="AF218" i="87"/>
  <c r="AD218" i="87"/>
  <c r="AC218" i="87"/>
  <c r="AA218" i="87"/>
  <c r="Z218" i="87"/>
  <c r="X218" i="87"/>
  <c r="W218" i="87"/>
  <c r="Q218" i="87"/>
  <c r="P218" i="87"/>
  <c r="M218" i="87"/>
  <c r="J218" i="87"/>
  <c r="K218" i="87" s="1"/>
  <c r="F218" i="87"/>
  <c r="BB217" i="87"/>
  <c r="BA217" i="87"/>
  <c r="AY217" i="87"/>
  <c r="AX217" i="87"/>
  <c r="AV217" i="87"/>
  <c r="AU217" i="87"/>
  <c r="AS217" i="87"/>
  <c r="AR217" i="87"/>
  <c r="AP217" i="87"/>
  <c r="AO217" i="87"/>
  <c r="AM217" i="87"/>
  <c r="AL217" i="87"/>
  <c r="AJ217" i="87"/>
  <c r="AI217" i="87"/>
  <c r="AG217" i="87"/>
  <c r="AF217" i="87"/>
  <c r="AD217" i="87"/>
  <c r="AC217" i="87"/>
  <c r="AA217" i="87"/>
  <c r="Z217" i="87"/>
  <c r="X217" i="87"/>
  <c r="W217" i="87"/>
  <c r="Q217" i="87"/>
  <c r="P217" i="87"/>
  <c r="M217" i="87"/>
  <c r="J217" i="87"/>
  <c r="K217" i="87" s="1"/>
  <c r="L217" i="87" s="1"/>
  <c r="F217" i="87"/>
  <c r="BB216" i="87"/>
  <c r="BA216" i="87"/>
  <c r="AY216" i="87"/>
  <c r="AX216" i="87"/>
  <c r="AV216" i="87"/>
  <c r="AU216" i="87"/>
  <c r="AS216" i="87"/>
  <c r="AR216" i="87"/>
  <c r="AP216" i="87"/>
  <c r="AO216" i="87"/>
  <c r="AM216" i="87"/>
  <c r="AL216" i="87"/>
  <c r="AJ216" i="87"/>
  <c r="AI216" i="87"/>
  <c r="AG216" i="87"/>
  <c r="AF216" i="87"/>
  <c r="AD216" i="87"/>
  <c r="AC216" i="87"/>
  <c r="AA216" i="87"/>
  <c r="Z216" i="87"/>
  <c r="X216" i="87"/>
  <c r="W216" i="87"/>
  <c r="Q216" i="87"/>
  <c r="P216" i="87"/>
  <c r="M216" i="87"/>
  <c r="J216" i="87"/>
  <c r="K216" i="87" s="1"/>
  <c r="L216" i="87" s="1"/>
  <c r="F216" i="87"/>
  <c r="BB215" i="87"/>
  <c r="BA215" i="87"/>
  <c r="AY215" i="87"/>
  <c r="AX215" i="87"/>
  <c r="AV215" i="87"/>
  <c r="AU215" i="87"/>
  <c r="AS215" i="87"/>
  <c r="AR215" i="87"/>
  <c r="AP215" i="87"/>
  <c r="AO215" i="87"/>
  <c r="AM215" i="87"/>
  <c r="AL215" i="87"/>
  <c r="AJ215" i="87"/>
  <c r="AI215" i="87"/>
  <c r="AG215" i="87"/>
  <c r="AF215" i="87"/>
  <c r="AD215" i="87"/>
  <c r="AC215" i="87"/>
  <c r="AA215" i="87"/>
  <c r="Z215" i="87"/>
  <c r="X215" i="87"/>
  <c r="W215" i="87"/>
  <c r="Q215" i="87"/>
  <c r="P215" i="87"/>
  <c r="M215" i="87"/>
  <c r="J215" i="87"/>
  <c r="F215" i="87"/>
  <c r="BB214" i="87"/>
  <c r="BA214" i="87"/>
  <c r="AY214" i="87"/>
  <c r="AX214" i="87"/>
  <c r="AV214" i="87"/>
  <c r="AU214" i="87"/>
  <c r="AS214" i="87"/>
  <c r="AR214" i="87"/>
  <c r="AP214" i="87"/>
  <c r="AO214" i="87"/>
  <c r="AM214" i="87"/>
  <c r="AL214" i="87"/>
  <c r="AJ214" i="87"/>
  <c r="AI214" i="87"/>
  <c r="AG214" i="87"/>
  <c r="AF214" i="87"/>
  <c r="AD214" i="87"/>
  <c r="AC214" i="87"/>
  <c r="AA214" i="87"/>
  <c r="Z214" i="87"/>
  <c r="X214" i="87"/>
  <c r="W214" i="87"/>
  <c r="Q214" i="87"/>
  <c r="P214" i="87"/>
  <c r="M214" i="87"/>
  <c r="J214" i="87"/>
  <c r="K214" i="87" s="1"/>
  <c r="L214" i="87" s="1"/>
  <c r="F214" i="87"/>
  <c r="BB213" i="87"/>
  <c r="BA213" i="87"/>
  <c r="AY213" i="87"/>
  <c r="AX213" i="87"/>
  <c r="AV213" i="87"/>
  <c r="AU213" i="87"/>
  <c r="AS213" i="87"/>
  <c r="AR213" i="87"/>
  <c r="AP213" i="87"/>
  <c r="AO213" i="87"/>
  <c r="AM213" i="87"/>
  <c r="AL213" i="87"/>
  <c r="AJ213" i="87"/>
  <c r="AI213" i="87"/>
  <c r="AG213" i="87"/>
  <c r="AF213" i="87"/>
  <c r="AD213" i="87"/>
  <c r="AC213" i="87"/>
  <c r="AA213" i="87"/>
  <c r="Z213" i="87"/>
  <c r="X213" i="87"/>
  <c r="W213" i="87"/>
  <c r="U213" i="87"/>
  <c r="T213" i="87"/>
  <c r="Q213" i="87"/>
  <c r="P213" i="87"/>
  <c r="M213" i="87"/>
  <c r="J213" i="87"/>
  <c r="F213" i="87"/>
  <c r="BB212" i="87"/>
  <c r="BA212" i="87"/>
  <c r="AY212" i="87"/>
  <c r="AX212" i="87"/>
  <c r="AV212" i="87"/>
  <c r="AU212" i="87"/>
  <c r="AS212" i="87"/>
  <c r="AR212" i="87"/>
  <c r="AP212" i="87"/>
  <c r="AO212" i="87"/>
  <c r="AM212" i="87"/>
  <c r="AL212" i="87"/>
  <c r="AJ212" i="87"/>
  <c r="AI212" i="87"/>
  <c r="AG212" i="87"/>
  <c r="AF212" i="87"/>
  <c r="AD212" i="87"/>
  <c r="AC212" i="87"/>
  <c r="AA212" i="87"/>
  <c r="Z212" i="87"/>
  <c r="X212" i="87"/>
  <c r="W212" i="87"/>
  <c r="U212" i="87"/>
  <c r="T212" i="87"/>
  <c r="Q212" i="87"/>
  <c r="P212" i="87"/>
  <c r="M212" i="87"/>
  <c r="J212" i="87"/>
  <c r="K212" i="87" s="1"/>
  <c r="L212" i="87" s="1"/>
  <c r="F212" i="87"/>
  <c r="BB211" i="87"/>
  <c r="BA211" i="87"/>
  <c r="AY211" i="87"/>
  <c r="AX211" i="87"/>
  <c r="AV211" i="87"/>
  <c r="AU211" i="87"/>
  <c r="AS211" i="87"/>
  <c r="AR211" i="87"/>
  <c r="AP211" i="87"/>
  <c r="AO211" i="87"/>
  <c r="AM211" i="87"/>
  <c r="AL211" i="87"/>
  <c r="AJ211" i="87"/>
  <c r="AI211" i="87"/>
  <c r="AG211" i="87"/>
  <c r="AF211" i="87"/>
  <c r="AD211" i="87"/>
  <c r="AC211" i="87"/>
  <c r="AA211" i="87"/>
  <c r="Z211" i="87"/>
  <c r="X211" i="87"/>
  <c r="W211" i="87"/>
  <c r="U211" i="87"/>
  <c r="T211" i="87"/>
  <c r="Q211" i="87"/>
  <c r="P211" i="87"/>
  <c r="M211" i="87"/>
  <c r="J211" i="87"/>
  <c r="F211" i="87"/>
  <c r="BB210" i="87"/>
  <c r="BA210" i="87"/>
  <c r="AY210" i="87"/>
  <c r="AX210" i="87"/>
  <c r="AV210" i="87"/>
  <c r="AU210" i="87"/>
  <c r="AS210" i="87"/>
  <c r="AR210" i="87"/>
  <c r="AP210" i="87"/>
  <c r="AO210" i="87"/>
  <c r="AM210" i="87"/>
  <c r="AL210" i="87"/>
  <c r="AJ210" i="87"/>
  <c r="AI210" i="87"/>
  <c r="AG210" i="87"/>
  <c r="AF210" i="87"/>
  <c r="AD210" i="87"/>
  <c r="AC210" i="87"/>
  <c r="AA210" i="87"/>
  <c r="Z210" i="87"/>
  <c r="X210" i="87"/>
  <c r="W210" i="87"/>
  <c r="U210" i="87"/>
  <c r="T210" i="87"/>
  <c r="Q210" i="87"/>
  <c r="P210" i="87"/>
  <c r="M210" i="87"/>
  <c r="J210" i="87"/>
  <c r="K210" i="87" s="1"/>
  <c r="L210" i="87" s="1"/>
  <c r="F210" i="87"/>
  <c r="BB209" i="87"/>
  <c r="BA209" i="87"/>
  <c r="AY209" i="87"/>
  <c r="AX209" i="87"/>
  <c r="AV209" i="87"/>
  <c r="AU209" i="87"/>
  <c r="AS209" i="87"/>
  <c r="AR209" i="87"/>
  <c r="AP209" i="87"/>
  <c r="AO209" i="87"/>
  <c r="AM209" i="87"/>
  <c r="AL209" i="87"/>
  <c r="AJ209" i="87"/>
  <c r="AI209" i="87"/>
  <c r="AG209" i="87"/>
  <c r="AF209" i="87"/>
  <c r="AD209" i="87"/>
  <c r="AC209" i="87"/>
  <c r="AA209" i="87"/>
  <c r="Z209" i="87"/>
  <c r="X209" i="87"/>
  <c r="W209" i="87"/>
  <c r="U209" i="87"/>
  <c r="T209" i="87"/>
  <c r="Q209" i="87"/>
  <c r="P209" i="87"/>
  <c r="M209" i="87"/>
  <c r="J209" i="87"/>
  <c r="F209" i="87"/>
  <c r="BB208" i="87"/>
  <c r="BA208" i="87"/>
  <c r="AY208" i="87"/>
  <c r="AX208" i="87"/>
  <c r="AV208" i="87"/>
  <c r="AU208" i="87"/>
  <c r="AS208" i="87"/>
  <c r="AR208" i="87"/>
  <c r="AP208" i="87"/>
  <c r="AO208" i="87"/>
  <c r="AM208" i="87"/>
  <c r="AL208" i="87"/>
  <c r="AJ208" i="87"/>
  <c r="AI208" i="87"/>
  <c r="AG208" i="87"/>
  <c r="AF208" i="87"/>
  <c r="AD208" i="87"/>
  <c r="AC208" i="87"/>
  <c r="AA208" i="87"/>
  <c r="Z208" i="87"/>
  <c r="X208" i="87"/>
  <c r="W208" i="87"/>
  <c r="U208" i="87"/>
  <c r="T208" i="87"/>
  <c r="Q208" i="87"/>
  <c r="P208" i="87"/>
  <c r="M208" i="87"/>
  <c r="J208" i="87"/>
  <c r="K208" i="87" s="1"/>
  <c r="L208" i="87" s="1"/>
  <c r="F208" i="87"/>
  <c r="BB207" i="87"/>
  <c r="BA207" i="87"/>
  <c r="AY207" i="87"/>
  <c r="AX207" i="87"/>
  <c r="AV207" i="87"/>
  <c r="AU207" i="87"/>
  <c r="AS207" i="87"/>
  <c r="AR207" i="87"/>
  <c r="AP207" i="87"/>
  <c r="AO207" i="87"/>
  <c r="AM207" i="87"/>
  <c r="AL207" i="87"/>
  <c r="AJ207" i="87"/>
  <c r="AI207" i="87"/>
  <c r="AG207" i="87"/>
  <c r="AF207" i="87"/>
  <c r="AD207" i="87"/>
  <c r="AC207" i="87"/>
  <c r="AA207" i="87"/>
  <c r="Z207" i="87"/>
  <c r="X207" i="87"/>
  <c r="W207" i="87"/>
  <c r="U207" i="87"/>
  <c r="T207" i="87"/>
  <c r="Q207" i="87"/>
  <c r="P207" i="87"/>
  <c r="M207" i="87"/>
  <c r="J207" i="87"/>
  <c r="F207" i="87"/>
  <c r="BB206" i="87"/>
  <c r="BA206" i="87"/>
  <c r="AY206" i="87"/>
  <c r="AX206" i="87"/>
  <c r="AV206" i="87"/>
  <c r="AU206" i="87"/>
  <c r="AS206" i="87"/>
  <c r="AR206" i="87"/>
  <c r="AP206" i="87"/>
  <c r="AO206" i="87"/>
  <c r="AM206" i="87"/>
  <c r="AL206" i="87"/>
  <c r="AJ206" i="87"/>
  <c r="AI206" i="87"/>
  <c r="AG206" i="87"/>
  <c r="AF206" i="87"/>
  <c r="AD206" i="87"/>
  <c r="AC206" i="87"/>
  <c r="AA206" i="87"/>
  <c r="Z206" i="87"/>
  <c r="X206" i="87"/>
  <c r="W206" i="87"/>
  <c r="U206" i="87"/>
  <c r="T206" i="87"/>
  <c r="Q206" i="87"/>
  <c r="P206" i="87"/>
  <c r="M206" i="87"/>
  <c r="J206" i="87"/>
  <c r="K206" i="87" s="1"/>
  <c r="L206" i="87" s="1"/>
  <c r="F206" i="87"/>
  <c r="BB205" i="87"/>
  <c r="BA205" i="87"/>
  <c r="AY205" i="87"/>
  <c r="AX205" i="87"/>
  <c r="AV205" i="87"/>
  <c r="AU205" i="87"/>
  <c r="AS205" i="87"/>
  <c r="AR205" i="87"/>
  <c r="AP205" i="87"/>
  <c r="AO205" i="87"/>
  <c r="AM205" i="87"/>
  <c r="AL205" i="87"/>
  <c r="AJ205" i="87"/>
  <c r="AI205" i="87"/>
  <c r="AG205" i="87"/>
  <c r="AF205" i="87"/>
  <c r="AD205" i="87"/>
  <c r="AC205" i="87"/>
  <c r="AA205" i="87"/>
  <c r="Z205" i="87"/>
  <c r="X205" i="87"/>
  <c r="W205" i="87"/>
  <c r="U205" i="87"/>
  <c r="T205" i="87"/>
  <c r="Q205" i="87"/>
  <c r="P205" i="87"/>
  <c r="M205" i="87"/>
  <c r="J205" i="87"/>
  <c r="F205" i="87"/>
  <c r="BB204" i="87"/>
  <c r="BA204" i="87"/>
  <c r="AY204" i="87"/>
  <c r="AX204" i="87"/>
  <c r="AV204" i="87"/>
  <c r="AU204" i="87"/>
  <c r="AS204" i="87"/>
  <c r="AR204" i="87"/>
  <c r="AP204" i="87"/>
  <c r="AO204" i="87"/>
  <c r="AM204" i="87"/>
  <c r="AL204" i="87"/>
  <c r="AJ204" i="87"/>
  <c r="AI204" i="87"/>
  <c r="AG204" i="87"/>
  <c r="AF204" i="87"/>
  <c r="AD204" i="87"/>
  <c r="AC204" i="87"/>
  <c r="AA204" i="87"/>
  <c r="Z204" i="87"/>
  <c r="X204" i="87"/>
  <c r="W204" i="87"/>
  <c r="U204" i="87"/>
  <c r="T204" i="87"/>
  <c r="Q204" i="87"/>
  <c r="P204" i="87"/>
  <c r="M204" i="87"/>
  <c r="J204" i="87"/>
  <c r="K204" i="87" s="1"/>
  <c r="L204" i="87" s="1"/>
  <c r="F204" i="87"/>
  <c r="BB203" i="87"/>
  <c r="BA203" i="87"/>
  <c r="AY203" i="87"/>
  <c r="AX203" i="87"/>
  <c r="AV203" i="87"/>
  <c r="AU203" i="87"/>
  <c r="AS203" i="87"/>
  <c r="AR203" i="87"/>
  <c r="AP203" i="87"/>
  <c r="AO203" i="87"/>
  <c r="AM203" i="87"/>
  <c r="AL203" i="87"/>
  <c r="AJ203" i="87"/>
  <c r="AI203" i="87"/>
  <c r="AG203" i="87"/>
  <c r="AF203" i="87"/>
  <c r="AD203" i="87"/>
  <c r="AC203" i="87"/>
  <c r="AA203" i="87"/>
  <c r="Z203" i="87"/>
  <c r="X203" i="87"/>
  <c r="W203" i="87"/>
  <c r="U203" i="87"/>
  <c r="T203" i="87"/>
  <c r="Q203" i="87"/>
  <c r="P203" i="87"/>
  <c r="M203" i="87"/>
  <c r="J203" i="87"/>
  <c r="F203" i="87"/>
  <c r="BB202" i="87"/>
  <c r="BA202" i="87"/>
  <c r="AY202" i="87"/>
  <c r="AX202" i="87"/>
  <c r="AV202" i="87"/>
  <c r="AU202" i="87"/>
  <c r="AS202" i="87"/>
  <c r="AR202" i="87"/>
  <c r="AP202" i="87"/>
  <c r="AO202" i="87"/>
  <c r="AM202" i="87"/>
  <c r="AL202" i="87"/>
  <c r="AJ202" i="87"/>
  <c r="AI202" i="87"/>
  <c r="AG202" i="87"/>
  <c r="AF202" i="87"/>
  <c r="AD202" i="87"/>
  <c r="AC202" i="87"/>
  <c r="AA202" i="87"/>
  <c r="Z202" i="87"/>
  <c r="X202" i="87"/>
  <c r="W202" i="87"/>
  <c r="U202" i="87"/>
  <c r="T202" i="87"/>
  <c r="Q202" i="87"/>
  <c r="P202" i="87"/>
  <c r="M202" i="87"/>
  <c r="J202" i="87"/>
  <c r="K202" i="87" s="1"/>
  <c r="L202" i="87" s="1"/>
  <c r="F202" i="87"/>
  <c r="BB201" i="87"/>
  <c r="BA201" i="87"/>
  <c r="AY201" i="87"/>
  <c r="AX201" i="87"/>
  <c r="AV201" i="87"/>
  <c r="AU201" i="87"/>
  <c r="AS201" i="87"/>
  <c r="AR201" i="87"/>
  <c r="AP201" i="87"/>
  <c r="AO201" i="87"/>
  <c r="AM201" i="87"/>
  <c r="AL201" i="87"/>
  <c r="AJ201" i="87"/>
  <c r="AI201" i="87"/>
  <c r="AG201" i="87"/>
  <c r="AF201" i="87"/>
  <c r="AD201" i="87"/>
  <c r="AC201" i="87"/>
  <c r="AA201" i="87"/>
  <c r="Z201" i="87"/>
  <c r="X201" i="87"/>
  <c r="W201" i="87"/>
  <c r="U201" i="87"/>
  <c r="T201" i="87"/>
  <c r="Q201" i="87"/>
  <c r="P201" i="87"/>
  <c r="M201" i="87"/>
  <c r="J201" i="87"/>
  <c r="F201" i="87"/>
  <c r="BB200" i="87"/>
  <c r="BA200" i="87"/>
  <c r="AY200" i="87"/>
  <c r="AX200" i="87"/>
  <c r="AV200" i="87"/>
  <c r="AU200" i="87"/>
  <c r="AS200" i="87"/>
  <c r="AR200" i="87"/>
  <c r="AP200" i="87"/>
  <c r="AO200" i="87"/>
  <c r="AM200" i="87"/>
  <c r="AL200" i="87"/>
  <c r="AJ200" i="87"/>
  <c r="AI200" i="87"/>
  <c r="AG200" i="87"/>
  <c r="AF200" i="87"/>
  <c r="AD200" i="87"/>
  <c r="AC200" i="87"/>
  <c r="AA200" i="87"/>
  <c r="Z200" i="87"/>
  <c r="X200" i="87"/>
  <c r="W200" i="87"/>
  <c r="U200" i="87"/>
  <c r="T200" i="87"/>
  <c r="Q200" i="87"/>
  <c r="P200" i="87"/>
  <c r="M200" i="87"/>
  <c r="J200" i="87"/>
  <c r="K200" i="87" s="1"/>
  <c r="L200" i="87" s="1"/>
  <c r="F200" i="87"/>
  <c r="BB199" i="87"/>
  <c r="BA199" i="87"/>
  <c r="AY199" i="87"/>
  <c r="AX199" i="87"/>
  <c r="AV199" i="87"/>
  <c r="AU199" i="87"/>
  <c r="AS199" i="87"/>
  <c r="AR199" i="87"/>
  <c r="AP199" i="87"/>
  <c r="AO199" i="87"/>
  <c r="AM199" i="87"/>
  <c r="AL199" i="87"/>
  <c r="AJ199" i="87"/>
  <c r="AI199" i="87"/>
  <c r="AG199" i="87"/>
  <c r="AF199" i="87"/>
  <c r="AD199" i="87"/>
  <c r="AC199" i="87"/>
  <c r="AA199" i="87"/>
  <c r="Z199" i="87"/>
  <c r="X199" i="87"/>
  <c r="W199" i="87"/>
  <c r="U199" i="87"/>
  <c r="T199" i="87"/>
  <c r="Q199" i="87"/>
  <c r="P199" i="87"/>
  <c r="M199" i="87"/>
  <c r="J199" i="87"/>
  <c r="F199" i="87"/>
  <c r="BB198" i="87"/>
  <c r="BA198" i="87"/>
  <c r="AY198" i="87"/>
  <c r="AX198" i="87"/>
  <c r="AV198" i="87"/>
  <c r="AU198" i="87"/>
  <c r="AS198" i="87"/>
  <c r="AR198" i="87"/>
  <c r="AP198" i="87"/>
  <c r="AO198" i="87"/>
  <c r="AM198" i="87"/>
  <c r="AL198" i="87"/>
  <c r="AJ198" i="87"/>
  <c r="AI198" i="87"/>
  <c r="AG198" i="87"/>
  <c r="AF198" i="87"/>
  <c r="AD198" i="87"/>
  <c r="AC198" i="87"/>
  <c r="AA198" i="87"/>
  <c r="Z198" i="87"/>
  <c r="X198" i="87"/>
  <c r="W198" i="87"/>
  <c r="U198" i="87"/>
  <c r="T198" i="87"/>
  <c r="Q198" i="87"/>
  <c r="P198" i="87"/>
  <c r="M198" i="87"/>
  <c r="J198" i="87"/>
  <c r="K198" i="87" s="1"/>
  <c r="L198" i="87" s="1"/>
  <c r="F198" i="87"/>
  <c r="BB197" i="87"/>
  <c r="BA197" i="87"/>
  <c r="AY197" i="87"/>
  <c r="AX197" i="87"/>
  <c r="AV197" i="87"/>
  <c r="AU197" i="87"/>
  <c r="AS197" i="87"/>
  <c r="AR197" i="87"/>
  <c r="AP197" i="87"/>
  <c r="AO197" i="87"/>
  <c r="AM197" i="87"/>
  <c r="AL197" i="87"/>
  <c r="AJ197" i="87"/>
  <c r="AI197" i="87"/>
  <c r="AG197" i="87"/>
  <c r="AF197" i="87"/>
  <c r="AD197" i="87"/>
  <c r="AC197" i="87"/>
  <c r="AA197" i="87"/>
  <c r="Z197" i="87"/>
  <c r="X197" i="87"/>
  <c r="W197" i="87"/>
  <c r="U197" i="87"/>
  <c r="T197" i="87"/>
  <c r="Q197" i="87"/>
  <c r="P197" i="87"/>
  <c r="M197" i="87"/>
  <c r="J197" i="87"/>
  <c r="F197" i="87"/>
  <c r="BB196" i="87"/>
  <c r="BA196" i="87"/>
  <c r="AY196" i="87"/>
  <c r="AX196" i="87"/>
  <c r="AV196" i="87"/>
  <c r="AU196" i="87"/>
  <c r="AS196" i="87"/>
  <c r="AR196" i="87"/>
  <c r="AP196" i="87"/>
  <c r="AO196" i="87"/>
  <c r="AM196" i="87"/>
  <c r="AL196" i="87"/>
  <c r="AJ196" i="87"/>
  <c r="AI196" i="87"/>
  <c r="AG196" i="87"/>
  <c r="AF196" i="87"/>
  <c r="AD196" i="87"/>
  <c r="AC196" i="87"/>
  <c r="AA196" i="87"/>
  <c r="Z196" i="87"/>
  <c r="X196" i="87"/>
  <c r="W196" i="87"/>
  <c r="U196" i="87"/>
  <c r="T196" i="87"/>
  <c r="Q196" i="87"/>
  <c r="P196" i="87"/>
  <c r="M196" i="87"/>
  <c r="J196" i="87"/>
  <c r="K196" i="87" s="1"/>
  <c r="L196" i="87" s="1"/>
  <c r="F196" i="87"/>
  <c r="BB195" i="87"/>
  <c r="BA195" i="87"/>
  <c r="AY195" i="87"/>
  <c r="AX195" i="87"/>
  <c r="AV195" i="87"/>
  <c r="AU195" i="87"/>
  <c r="AS195" i="87"/>
  <c r="AR195" i="87"/>
  <c r="AP195" i="87"/>
  <c r="AO195" i="87"/>
  <c r="AM195" i="87"/>
  <c r="AL195" i="87"/>
  <c r="AJ195" i="87"/>
  <c r="AI195" i="87"/>
  <c r="AG195" i="87"/>
  <c r="AF195" i="87"/>
  <c r="AD195" i="87"/>
  <c r="AC195" i="87"/>
  <c r="AA195" i="87"/>
  <c r="Z195" i="87"/>
  <c r="X195" i="87"/>
  <c r="W195" i="87"/>
  <c r="U195" i="87"/>
  <c r="T195" i="87"/>
  <c r="Q195" i="87"/>
  <c r="P195" i="87"/>
  <c r="M195" i="87"/>
  <c r="J195" i="87"/>
  <c r="K195" i="87" s="1"/>
  <c r="F195" i="87"/>
  <c r="I193" i="87"/>
  <c r="BB192" i="87"/>
  <c r="BA192" i="87"/>
  <c r="AY192" i="87"/>
  <c r="AX192" i="87"/>
  <c r="AV192" i="87"/>
  <c r="AU192" i="87"/>
  <c r="AS192" i="87"/>
  <c r="AR192" i="87"/>
  <c r="AP192" i="87"/>
  <c r="AO192" i="87"/>
  <c r="AM192" i="87"/>
  <c r="AL192" i="87"/>
  <c r="AJ192" i="87"/>
  <c r="AI192" i="87"/>
  <c r="AG192" i="87"/>
  <c r="AF192" i="87"/>
  <c r="AD192" i="87"/>
  <c r="AC192" i="87"/>
  <c r="AA192" i="87"/>
  <c r="Z192" i="87"/>
  <c r="X192" i="87"/>
  <c r="W192" i="87"/>
  <c r="Q192" i="87"/>
  <c r="P192" i="87"/>
  <c r="M192" i="87"/>
  <c r="J192" i="87"/>
  <c r="K192" i="87" s="1"/>
  <c r="L192" i="87" s="1"/>
  <c r="F192" i="87"/>
  <c r="BB191" i="87"/>
  <c r="BA191" i="87"/>
  <c r="AY191" i="87"/>
  <c r="AX191" i="87"/>
  <c r="AV191" i="87"/>
  <c r="AU191" i="87"/>
  <c r="AS191" i="87"/>
  <c r="AR191" i="87"/>
  <c r="AP191" i="87"/>
  <c r="AO191" i="87"/>
  <c r="AM191" i="87"/>
  <c r="AL191" i="87"/>
  <c r="AJ191" i="87"/>
  <c r="AI191" i="87"/>
  <c r="AG191" i="87"/>
  <c r="AF191" i="87"/>
  <c r="AD191" i="87"/>
  <c r="AC191" i="87"/>
  <c r="AA191" i="87"/>
  <c r="Z191" i="87"/>
  <c r="X191" i="87"/>
  <c r="W191" i="87"/>
  <c r="Q191" i="87"/>
  <c r="P191" i="87"/>
  <c r="M191" i="87"/>
  <c r="J191" i="87"/>
  <c r="K191" i="87" s="1"/>
  <c r="L191" i="87" s="1"/>
  <c r="F191" i="87"/>
  <c r="BB190" i="87"/>
  <c r="BA190" i="87"/>
  <c r="AY190" i="87"/>
  <c r="AX190" i="87"/>
  <c r="AV190" i="87"/>
  <c r="AU190" i="87"/>
  <c r="AS190" i="87"/>
  <c r="AR190" i="87"/>
  <c r="AP190" i="87"/>
  <c r="AO190" i="87"/>
  <c r="AM190" i="87"/>
  <c r="AL190" i="87"/>
  <c r="AJ190" i="87"/>
  <c r="AI190" i="87"/>
  <c r="AG190" i="87"/>
  <c r="AF190" i="87"/>
  <c r="AD190" i="87"/>
  <c r="AC190" i="87"/>
  <c r="AA190" i="87"/>
  <c r="Z190" i="87"/>
  <c r="X190" i="87"/>
  <c r="W190" i="87"/>
  <c r="Q190" i="87"/>
  <c r="P190" i="87"/>
  <c r="M190" i="87"/>
  <c r="J190" i="87"/>
  <c r="K190" i="87" s="1"/>
  <c r="F190" i="87"/>
  <c r="BB189" i="87"/>
  <c r="BA189" i="87"/>
  <c r="AY189" i="87"/>
  <c r="AX189" i="87"/>
  <c r="AV189" i="87"/>
  <c r="AU189" i="87"/>
  <c r="AS189" i="87"/>
  <c r="AR189" i="87"/>
  <c r="AP189" i="87"/>
  <c r="AO189" i="87"/>
  <c r="AM189" i="87"/>
  <c r="AL189" i="87"/>
  <c r="AJ189" i="87"/>
  <c r="AI189" i="87"/>
  <c r="AG189" i="87"/>
  <c r="AF189" i="87"/>
  <c r="AD189" i="87"/>
  <c r="AC189" i="87"/>
  <c r="AA189" i="87"/>
  <c r="Z189" i="87"/>
  <c r="X189" i="87"/>
  <c r="W189" i="87"/>
  <c r="Q189" i="87"/>
  <c r="P189" i="87"/>
  <c r="M189" i="87"/>
  <c r="J189" i="87"/>
  <c r="K189" i="87" s="1"/>
  <c r="L189" i="87" s="1"/>
  <c r="F189" i="87"/>
  <c r="BB188" i="87"/>
  <c r="BA188" i="87"/>
  <c r="AY188" i="87"/>
  <c r="AX188" i="87"/>
  <c r="AV188" i="87"/>
  <c r="AU188" i="87"/>
  <c r="AS188" i="87"/>
  <c r="AR188" i="87"/>
  <c r="AP188" i="87"/>
  <c r="AO188" i="87"/>
  <c r="AM188" i="87"/>
  <c r="AL188" i="87"/>
  <c r="AJ188" i="87"/>
  <c r="AI188" i="87"/>
  <c r="AG188" i="87"/>
  <c r="AF188" i="87"/>
  <c r="AD188" i="87"/>
  <c r="AC188" i="87"/>
  <c r="AA188" i="87"/>
  <c r="Z188" i="87"/>
  <c r="X188" i="87"/>
  <c r="W188" i="87"/>
  <c r="Q188" i="87"/>
  <c r="P188" i="87"/>
  <c r="M188" i="87"/>
  <c r="J188" i="87"/>
  <c r="K188" i="87" s="1"/>
  <c r="F188" i="87"/>
  <c r="BB187" i="87"/>
  <c r="BA187" i="87"/>
  <c r="AY187" i="87"/>
  <c r="AX187" i="87"/>
  <c r="AV187" i="87"/>
  <c r="AU187" i="87"/>
  <c r="AS187" i="87"/>
  <c r="AR187" i="87"/>
  <c r="AP187" i="87"/>
  <c r="AO187" i="87"/>
  <c r="AM187" i="87"/>
  <c r="AL187" i="87"/>
  <c r="AJ187" i="87"/>
  <c r="AI187" i="87"/>
  <c r="AG187" i="87"/>
  <c r="AF187" i="87"/>
  <c r="AD187" i="87"/>
  <c r="AC187" i="87"/>
  <c r="AA187" i="87"/>
  <c r="Z187" i="87"/>
  <c r="X187" i="87"/>
  <c r="W187" i="87"/>
  <c r="Q187" i="87"/>
  <c r="P187" i="87"/>
  <c r="M187" i="87"/>
  <c r="J187" i="87"/>
  <c r="K187" i="87" s="1"/>
  <c r="L187" i="87" s="1"/>
  <c r="F187" i="87"/>
  <c r="BB186" i="87"/>
  <c r="BA186" i="87"/>
  <c r="AY186" i="87"/>
  <c r="AX186" i="87"/>
  <c r="AV186" i="87"/>
  <c r="AU186" i="87"/>
  <c r="AS186" i="87"/>
  <c r="AR186" i="87"/>
  <c r="AP186" i="87"/>
  <c r="AO186" i="87"/>
  <c r="AM186" i="87"/>
  <c r="AL186" i="87"/>
  <c r="AJ186" i="87"/>
  <c r="AI186" i="87"/>
  <c r="AG186" i="87"/>
  <c r="AF186" i="87"/>
  <c r="AD186" i="87"/>
  <c r="AC186" i="87"/>
  <c r="AA186" i="87"/>
  <c r="Z186" i="87"/>
  <c r="X186" i="87"/>
  <c r="W186" i="87"/>
  <c r="Q186" i="87"/>
  <c r="P186" i="87"/>
  <c r="M186" i="87"/>
  <c r="J186" i="87"/>
  <c r="K186" i="87" s="1"/>
  <c r="F186" i="87"/>
  <c r="BB185" i="87"/>
  <c r="BA185" i="87"/>
  <c r="AY185" i="87"/>
  <c r="AX185" i="87"/>
  <c r="AV185" i="87"/>
  <c r="AU185" i="87"/>
  <c r="AS185" i="87"/>
  <c r="AR185" i="87"/>
  <c r="AP185" i="87"/>
  <c r="AO185" i="87"/>
  <c r="AM185" i="87"/>
  <c r="AL185" i="87"/>
  <c r="AJ185" i="87"/>
  <c r="AI185" i="87"/>
  <c r="AG185" i="87"/>
  <c r="AF185" i="87"/>
  <c r="AD185" i="87"/>
  <c r="AC185" i="87"/>
  <c r="AA185" i="87"/>
  <c r="Z185" i="87"/>
  <c r="X185" i="87"/>
  <c r="W185" i="87"/>
  <c r="Q185" i="87"/>
  <c r="P185" i="87"/>
  <c r="M185" i="87"/>
  <c r="J185" i="87"/>
  <c r="K185" i="87" s="1"/>
  <c r="L185" i="87" s="1"/>
  <c r="F185" i="87"/>
  <c r="BB184" i="87"/>
  <c r="BA184" i="87"/>
  <c r="AY184" i="87"/>
  <c r="AX184" i="87"/>
  <c r="AV184" i="87"/>
  <c r="AU184" i="87"/>
  <c r="AS184" i="87"/>
  <c r="AR184" i="87"/>
  <c r="AP184" i="87"/>
  <c r="AO184" i="87"/>
  <c r="AM184" i="87"/>
  <c r="AL184" i="87"/>
  <c r="AJ184" i="87"/>
  <c r="AI184" i="87"/>
  <c r="AG184" i="87"/>
  <c r="AF184" i="87"/>
  <c r="AD184" i="87"/>
  <c r="AC184" i="87"/>
  <c r="AA184" i="87"/>
  <c r="Z184" i="87"/>
  <c r="X184" i="87"/>
  <c r="W184" i="87"/>
  <c r="Q184" i="87"/>
  <c r="P184" i="87"/>
  <c r="M184" i="87"/>
  <c r="J184" i="87"/>
  <c r="K184" i="87" s="1"/>
  <c r="F184" i="87"/>
  <c r="BB183" i="87"/>
  <c r="BA183" i="87"/>
  <c r="AY183" i="87"/>
  <c r="AX183" i="87"/>
  <c r="AV183" i="87"/>
  <c r="AU183" i="87"/>
  <c r="AS183" i="87"/>
  <c r="AR183" i="87"/>
  <c r="AP183" i="87"/>
  <c r="AO183" i="87"/>
  <c r="AM183" i="87"/>
  <c r="AL183" i="87"/>
  <c r="AJ183" i="87"/>
  <c r="AI183" i="87"/>
  <c r="AG183" i="87"/>
  <c r="AF183" i="87"/>
  <c r="AD183" i="87"/>
  <c r="AC183" i="87"/>
  <c r="AA183" i="87"/>
  <c r="Z183" i="87"/>
  <c r="X183" i="87"/>
  <c r="W183" i="87"/>
  <c r="Q183" i="87"/>
  <c r="P183" i="87"/>
  <c r="M183" i="87"/>
  <c r="J183" i="87"/>
  <c r="K183" i="87" s="1"/>
  <c r="L183" i="87" s="1"/>
  <c r="F183" i="87"/>
  <c r="BB182" i="87"/>
  <c r="BA182" i="87"/>
  <c r="AY182" i="87"/>
  <c r="AX182" i="87"/>
  <c r="AV182" i="87"/>
  <c r="AU182" i="87"/>
  <c r="AS182" i="87"/>
  <c r="AR182" i="87"/>
  <c r="AP182" i="87"/>
  <c r="AO182" i="87"/>
  <c r="AM182" i="87"/>
  <c r="AL182" i="87"/>
  <c r="AJ182" i="87"/>
  <c r="AI182" i="87"/>
  <c r="AG182" i="87"/>
  <c r="AF182" i="87"/>
  <c r="AD182" i="87"/>
  <c r="AC182" i="87"/>
  <c r="AA182" i="87"/>
  <c r="Z182" i="87"/>
  <c r="X182" i="87"/>
  <c r="W182" i="87"/>
  <c r="Q182" i="87"/>
  <c r="P182" i="87"/>
  <c r="M182" i="87"/>
  <c r="J182" i="87"/>
  <c r="K182" i="87" s="1"/>
  <c r="F182" i="87"/>
  <c r="BB181" i="87"/>
  <c r="BA181" i="87"/>
  <c r="AY181" i="87"/>
  <c r="AX181" i="87"/>
  <c r="AV181" i="87"/>
  <c r="AU181" i="87"/>
  <c r="AS181" i="87"/>
  <c r="AR181" i="87"/>
  <c r="AP181" i="87"/>
  <c r="AO181" i="87"/>
  <c r="AM181" i="87"/>
  <c r="AL181" i="87"/>
  <c r="AJ181" i="87"/>
  <c r="AI181" i="87"/>
  <c r="AG181" i="87"/>
  <c r="AF181" i="87"/>
  <c r="AD181" i="87"/>
  <c r="AC181" i="87"/>
  <c r="AA181" i="87"/>
  <c r="Z181" i="87"/>
  <c r="X181" i="87"/>
  <c r="W181" i="87"/>
  <c r="Q181" i="87"/>
  <c r="P181" i="87"/>
  <c r="M181" i="87"/>
  <c r="J181" i="87"/>
  <c r="K181" i="87" s="1"/>
  <c r="L181" i="87" s="1"/>
  <c r="F181" i="87"/>
  <c r="BB180" i="87"/>
  <c r="BA180" i="87"/>
  <c r="AY180" i="87"/>
  <c r="AX180" i="87"/>
  <c r="AV180" i="87"/>
  <c r="AU180" i="87"/>
  <c r="AS180" i="87"/>
  <c r="AR180" i="87"/>
  <c r="AP180" i="87"/>
  <c r="AO180" i="87"/>
  <c r="AM180" i="87"/>
  <c r="AL180" i="87"/>
  <c r="AJ180" i="87"/>
  <c r="AI180" i="87"/>
  <c r="AG180" i="87"/>
  <c r="AF180" i="87"/>
  <c r="AD180" i="87"/>
  <c r="AC180" i="87"/>
  <c r="AA180" i="87"/>
  <c r="Z180" i="87"/>
  <c r="X180" i="87"/>
  <c r="W180" i="87"/>
  <c r="Q180" i="87"/>
  <c r="P180" i="87"/>
  <c r="M180" i="87"/>
  <c r="J180" i="87"/>
  <c r="K180" i="87" s="1"/>
  <c r="F180" i="87"/>
  <c r="BB179" i="87"/>
  <c r="BA179" i="87"/>
  <c r="AY179" i="87"/>
  <c r="AX179" i="87"/>
  <c r="AV179" i="87"/>
  <c r="AU179" i="87"/>
  <c r="AS179" i="87"/>
  <c r="AR179" i="87"/>
  <c r="AP179" i="87"/>
  <c r="AO179" i="87"/>
  <c r="AM179" i="87"/>
  <c r="AL179" i="87"/>
  <c r="AJ179" i="87"/>
  <c r="AI179" i="87"/>
  <c r="AG179" i="87"/>
  <c r="AF179" i="87"/>
  <c r="AD179" i="87"/>
  <c r="AC179" i="87"/>
  <c r="AA179" i="87"/>
  <c r="Z179" i="87"/>
  <c r="X179" i="87"/>
  <c r="W179" i="87"/>
  <c r="Q179" i="87"/>
  <c r="P179" i="87"/>
  <c r="M179" i="87"/>
  <c r="J179" i="87"/>
  <c r="K179" i="87" s="1"/>
  <c r="L179" i="87" s="1"/>
  <c r="F179" i="87"/>
  <c r="BB178" i="87"/>
  <c r="BA178" i="87"/>
  <c r="AY178" i="87"/>
  <c r="AX178" i="87"/>
  <c r="AV178" i="87"/>
  <c r="AU178" i="87"/>
  <c r="AS178" i="87"/>
  <c r="AR178" i="87"/>
  <c r="AP178" i="87"/>
  <c r="AO178" i="87"/>
  <c r="AM178" i="87"/>
  <c r="AL178" i="87"/>
  <c r="AJ178" i="87"/>
  <c r="AI178" i="87"/>
  <c r="AG178" i="87"/>
  <c r="AF178" i="87"/>
  <c r="AD178" i="87"/>
  <c r="AC178" i="87"/>
  <c r="AA178" i="87"/>
  <c r="Z178" i="87"/>
  <c r="X178" i="87"/>
  <c r="W178" i="87"/>
  <c r="Q178" i="87"/>
  <c r="P178" i="87"/>
  <c r="M178" i="87"/>
  <c r="J178" i="87"/>
  <c r="K178" i="87" s="1"/>
  <c r="F178" i="87"/>
  <c r="BB177" i="87"/>
  <c r="BA177" i="87"/>
  <c r="AY177" i="87"/>
  <c r="AX177" i="87"/>
  <c r="AV177" i="87"/>
  <c r="AU177" i="87"/>
  <c r="AS177" i="87"/>
  <c r="AR177" i="87"/>
  <c r="AP177" i="87"/>
  <c r="AO177" i="87"/>
  <c r="AM177" i="87"/>
  <c r="AL177" i="87"/>
  <c r="AJ177" i="87"/>
  <c r="AI177" i="87"/>
  <c r="AG177" i="87"/>
  <c r="AF177" i="87"/>
  <c r="AD177" i="87"/>
  <c r="AC177" i="87"/>
  <c r="AA177" i="87"/>
  <c r="Z177" i="87"/>
  <c r="X177" i="87"/>
  <c r="W177" i="87"/>
  <c r="Q177" i="87"/>
  <c r="P177" i="87"/>
  <c r="M177" i="87"/>
  <c r="J177" i="87"/>
  <c r="K177" i="87" s="1"/>
  <c r="L177" i="87" s="1"/>
  <c r="F177" i="87"/>
  <c r="BB176" i="87"/>
  <c r="BA176" i="87"/>
  <c r="AY176" i="87"/>
  <c r="AX176" i="87"/>
  <c r="AV176" i="87"/>
  <c r="AU176" i="87"/>
  <c r="AS176" i="87"/>
  <c r="AR176" i="87"/>
  <c r="AP176" i="87"/>
  <c r="AO176" i="87"/>
  <c r="AM176" i="87"/>
  <c r="AL176" i="87"/>
  <c r="AJ176" i="87"/>
  <c r="AI176" i="87"/>
  <c r="AG176" i="87"/>
  <c r="AF176" i="87"/>
  <c r="AD176" i="87"/>
  <c r="AC176" i="87"/>
  <c r="AA176" i="87"/>
  <c r="Z176" i="87"/>
  <c r="X176" i="87"/>
  <c r="W176" i="87"/>
  <c r="Q176" i="87"/>
  <c r="P176" i="87"/>
  <c r="M176" i="87"/>
  <c r="J176" i="87"/>
  <c r="F176" i="87"/>
  <c r="BB175" i="87"/>
  <c r="BA175" i="87"/>
  <c r="AY175" i="87"/>
  <c r="AX175" i="87"/>
  <c r="AV175" i="87"/>
  <c r="AU175" i="87"/>
  <c r="AS175" i="87"/>
  <c r="AR175" i="87"/>
  <c r="AP175" i="87"/>
  <c r="AO175" i="87"/>
  <c r="AM175" i="87"/>
  <c r="AL175" i="87"/>
  <c r="AJ175" i="87"/>
  <c r="AI175" i="87"/>
  <c r="AG175" i="87"/>
  <c r="AF175" i="87"/>
  <c r="AD175" i="87"/>
  <c r="AC175" i="87"/>
  <c r="AA175" i="87"/>
  <c r="Z175" i="87"/>
  <c r="X175" i="87"/>
  <c r="W175" i="87"/>
  <c r="Q175" i="87"/>
  <c r="P175" i="87"/>
  <c r="M175" i="87"/>
  <c r="J175" i="87"/>
  <c r="K175" i="87" s="1"/>
  <c r="L175" i="87" s="1"/>
  <c r="F175" i="87"/>
  <c r="BB174" i="87"/>
  <c r="BA174" i="87"/>
  <c r="AY174" i="87"/>
  <c r="AX174" i="87"/>
  <c r="AV174" i="87"/>
  <c r="AU174" i="87"/>
  <c r="AS174" i="87"/>
  <c r="AR174" i="87"/>
  <c r="AP174" i="87"/>
  <c r="AO174" i="87"/>
  <c r="AM174" i="87"/>
  <c r="AL174" i="87"/>
  <c r="AJ174" i="87"/>
  <c r="AI174" i="87"/>
  <c r="AG174" i="87"/>
  <c r="AF174" i="87"/>
  <c r="AD174" i="87"/>
  <c r="AC174" i="87"/>
  <c r="AA174" i="87"/>
  <c r="Z174" i="87"/>
  <c r="X174" i="87"/>
  <c r="W174" i="87"/>
  <c r="Q174" i="87"/>
  <c r="P174" i="87"/>
  <c r="M174" i="87"/>
  <c r="J174" i="87"/>
  <c r="K174" i="87" s="1"/>
  <c r="L174" i="87" s="1"/>
  <c r="F174" i="87"/>
  <c r="BB173" i="87"/>
  <c r="BA173" i="87"/>
  <c r="AY173" i="87"/>
  <c r="AX173" i="87"/>
  <c r="AV173" i="87"/>
  <c r="AU173" i="87"/>
  <c r="AS173" i="87"/>
  <c r="AR173" i="87"/>
  <c r="AP173" i="87"/>
  <c r="AO173" i="87"/>
  <c r="AM173" i="87"/>
  <c r="AL173" i="87"/>
  <c r="AJ173" i="87"/>
  <c r="AI173" i="87"/>
  <c r="AG173" i="87"/>
  <c r="AF173" i="87"/>
  <c r="AD173" i="87"/>
  <c r="AC173" i="87"/>
  <c r="AA173" i="87"/>
  <c r="Z173" i="87"/>
  <c r="X173" i="87"/>
  <c r="W173" i="87"/>
  <c r="Q173" i="87"/>
  <c r="P173" i="87"/>
  <c r="M173" i="87"/>
  <c r="J173" i="87"/>
  <c r="F173" i="87"/>
  <c r="BB172" i="87"/>
  <c r="BA172" i="87"/>
  <c r="AY172" i="87"/>
  <c r="AX172" i="87"/>
  <c r="AV172" i="87"/>
  <c r="AU172" i="87"/>
  <c r="AS172" i="87"/>
  <c r="AR172" i="87"/>
  <c r="AP172" i="87"/>
  <c r="AO172" i="87"/>
  <c r="AM172" i="87"/>
  <c r="AL172" i="87"/>
  <c r="AJ172" i="87"/>
  <c r="AI172" i="87"/>
  <c r="AG172" i="87"/>
  <c r="AF172" i="87"/>
  <c r="AD172" i="87"/>
  <c r="AC172" i="87"/>
  <c r="AA172" i="87"/>
  <c r="Z172" i="87"/>
  <c r="X172" i="87"/>
  <c r="W172" i="87"/>
  <c r="Q172" i="87"/>
  <c r="P172" i="87"/>
  <c r="M172" i="87"/>
  <c r="J172" i="87"/>
  <c r="K172" i="87" s="1"/>
  <c r="L172" i="87" s="1"/>
  <c r="F172" i="87"/>
  <c r="BB171" i="87"/>
  <c r="BA171" i="87"/>
  <c r="AY171" i="87"/>
  <c r="AX171" i="87"/>
  <c r="AV171" i="87"/>
  <c r="AU171" i="87"/>
  <c r="AS171" i="87"/>
  <c r="AR171" i="87"/>
  <c r="AP171" i="87"/>
  <c r="AO171" i="87"/>
  <c r="AM171" i="87"/>
  <c r="AL171" i="87"/>
  <c r="AJ171" i="87"/>
  <c r="AI171" i="87"/>
  <c r="AG171" i="87"/>
  <c r="AF171" i="87"/>
  <c r="AD171" i="87"/>
  <c r="AC171" i="87"/>
  <c r="AA171" i="87"/>
  <c r="Z171" i="87"/>
  <c r="X171" i="87"/>
  <c r="W171" i="87"/>
  <c r="U171" i="87"/>
  <c r="T171" i="87"/>
  <c r="Q171" i="87"/>
  <c r="P171" i="87"/>
  <c r="M171" i="87"/>
  <c r="J171" i="87"/>
  <c r="F171" i="87"/>
  <c r="BB170" i="87"/>
  <c r="BA170" i="87"/>
  <c r="AY170" i="87"/>
  <c r="AX170" i="87"/>
  <c r="AV170" i="87"/>
  <c r="AU170" i="87"/>
  <c r="AS170" i="87"/>
  <c r="AR170" i="87"/>
  <c r="AP170" i="87"/>
  <c r="AO170" i="87"/>
  <c r="AM170" i="87"/>
  <c r="AL170" i="87"/>
  <c r="AJ170" i="87"/>
  <c r="AI170" i="87"/>
  <c r="AG170" i="87"/>
  <c r="AF170" i="87"/>
  <c r="AD170" i="87"/>
  <c r="AC170" i="87"/>
  <c r="AA170" i="87"/>
  <c r="Z170" i="87"/>
  <c r="X170" i="87"/>
  <c r="W170" i="87"/>
  <c r="U170" i="87"/>
  <c r="T170" i="87"/>
  <c r="Q170" i="87"/>
  <c r="P170" i="87"/>
  <c r="M170" i="87"/>
  <c r="J170" i="87"/>
  <c r="K170" i="87" s="1"/>
  <c r="L170" i="87" s="1"/>
  <c r="F170" i="87"/>
  <c r="BB169" i="87"/>
  <c r="BA169" i="87"/>
  <c r="AY169" i="87"/>
  <c r="AX169" i="87"/>
  <c r="AV169" i="87"/>
  <c r="AU169" i="87"/>
  <c r="AS169" i="87"/>
  <c r="AR169" i="87"/>
  <c r="AP169" i="87"/>
  <c r="AO169" i="87"/>
  <c r="AM169" i="87"/>
  <c r="AL169" i="87"/>
  <c r="AJ169" i="87"/>
  <c r="AI169" i="87"/>
  <c r="AG169" i="87"/>
  <c r="AF169" i="87"/>
  <c r="AD169" i="87"/>
  <c r="AC169" i="87"/>
  <c r="AA169" i="87"/>
  <c r="Z169" i="87"/>
  <c r="X169" i="87"/>
  <c r="W169" i="87"/>
  <c r="U169" i="87"/>
  <c r="T169" i="87"/>
  <c r="Q169" i="87"/>
  <c r="P169" i="87"/>
  <c r="M169" i="87"/>
  <c r="J169" i="87"/>
  <c r="F169" i="87"/>
  <c r="BB168" i="87"/>
  <c r="BA168" i="87"/>
  <c r="AY168" i="87"/>
  <c r="AX168" i="87"/>
  <c r="AV168" i="87"/>
  <c r="AU168" i="87"/>
  <c r="AS168" i="87"/>
  <c r="AR168" i="87"/>
  <c r="AP168" i="87"/>
  <c r="AO168" i="87"/>
  <c r="AM168" i="87"/>
  <c r="AL168" i="87"/>
  <c r="AJ168" i="87"/>
  <c r="AI168" i="87"/>
  <c r="AG168" i="87"/>
  <c r="AF168" i="87"/>
  <c r="AD168" i="87"/>
  <c r="AC168" i="87"/>
  <c r="AA168" i="87"/>
  <c r="Z168" i="87"/>
  <c r="X168" i="87"/>
  <c r="W168" i="87"/>
  <c r="U168" i="87"/>
  <c r="T168" i="87"/>
  <c r="Q168" i="87"/>
  <c r="P168" i="87"/>
  <c r="M168" i="87"/>
  <c r="J168" i="87"/>
  <c r="K168" i="87" s="1"/>
  <c r="L168" i="87" s="1"/>
  <c r="F168" i="87"/>
  <c r="BB167" i="87"/>
  <c r="BA167" i="87"/>
  <c r="AY167" i="87"/>
  <c r="AX167" i="87"/>
  <c r="AV167" i="87"/>
  <c r="AU167" i="87"/>
  <c r="AS167" i="87"/>
  <c r="AR167" i="87"/>
  <c r="AP167" i="87"/>
  <c r="AO167" i="87"/>
  <c r="AM167" i="87"/>
  <c r="AL167" i="87"/>
  <c r="AJ167" i="87"/>
  <c r="AI167" i="87"/>
  <c r="AG167" i="87"/>
  <c r="AF167" i="87"/>
  <c r="AD167" i="87"/>
  <c r="AC167" i="87"/>
  <c r="AA167" i="87"/>
  <c r="Z167" i="87"/>
  <c r="X167" i="87"/>
  <c r="W167" i="87"/>
  <c r="U167" i="87"/>
  <c r="T167" i="87"/>
  <c r="Q167" i="87"/>
  <c r="P167" i="87"/>
  <c r="M167" i="87"/>
  <c r="J167" i="87"/>
  <c r="F167" i="87"/>
  <c r="BB166" i="87"/>
  <c r="BA166" i="87"/>
  <c r="AY166" i="87"/>
  <c r="AX166" i="87"/>
  <c r="AV166" i="87"/>
  <c r="AU166" i="87"/>
  <c r="AS166" i="87"/>
  <c r="AR166" i="87"/>
  <c r="AP166" i="87"/>
  <c r="AO166" i="87"/>
  <c r="AM166" i="87"/>
  <c r="AL166" i="87"/>
  <c r="AJ166" i="87"/>
  <c r="AI166" i="87"/>
  <c r="AG166" i="87"/>
  <c r="AF166" i="87"/>
  <c r="AD166" i="87"/>
  <c r="AC166" i="87"/>
  <c r="AA166" i="87"/>
  <c r="Z166" i="87"/>
  <c r="X166" i="87"/>
  <c r="W166" i="87"/>
  <c r="U166" i="87"/>
  <c r="T166" i="87"/>
  <c r="Q166" i="87"/>
  <c r="P166" i="87"/>
  <c r="M166" i="87"/>
  <c r="J166" i="87"/>
  <c r="K166" i="87" s="1"/>
  <c r="L166" i="87" s="1"/>
  <c r="F166" i="87"/>
  <c r="BB165" i="87"/>
  <c r="BA165" i="87"/>
  <c r="AY165" i="87"/>
  <c r="AX165" i="87"/>
  <c r="AV165" i="87"/>
  <c r="AU165" i="87"/>
  <c r="AS165" i="87"/>
  <c r="AR165" i="87"/>
  <c r="AP165" i="87"/>
  <c r="AO165" i="87"/>
  <c r="AM165" i="87"/>
  <c r="AL165" i="87"/>
  <c r="AJ165" i="87"/>
  <c r="AI165" i="87"/>
  <c r="AG165" i="87"/>
  <c r="AF165" i="87"/>
  <c r="AD165" i="87"/>
  <c r="AC165" i="87"/>
  <c r="AA165" i="87"/>
  <c r="Z165" i="87"/>
  <c r="X165" i="87"/>
  <c r="W165" i="87"/>
  <c r="U165" i="87"/>
  <c r="T165" i="87"/>
  <c r="Q165" i="87"/>
  <c r="P165" i="87"/>
  <c r="M165" i="87"/>
  <c r="J165" i="87"/>
  <c r="F165" i="87"/>
  <c r="BB164" i="87"/>
  <c r="BA164" i="87"/>
  <c r="AY164" i="87"/>
  <c r="AX164" i="87"/>
  <c r="AV164" i="87"/>
  <c r="AU164" i="87"/>
  <c r="AS164" i="87"/>
  <c r="AR164" i="87"/>
  <c r="AP164" i="87"/>
  <c r="AO164" i="87"/>
  <c r="AM164" i="87"/>
  <c r="AL164" i="87"/>
  <c r="AJ164" i="87"/>
  <c r="AI164" i="87"/>
  <c r="AG164" i="87"/>
  <c r="AF164" i="87"/>
  <c r="AD164" i="87"/>
  <c r="AC164" i="87"/>
  <c r="AA164" i="87"/>
  <c r="Z164" i="87"/>
  <c r="X164" i="87"/>
  <c r="W164" i="87"/>
  <c r="U164" i="87"/>
  <c r="T164" i="87"/>
  <c r="Q164" i="87"/>
  <c r="P164" i="87"/>
  <c r="M164" i="87"/>
  <c r="J164" i="87"/>
  <c r="K164" i="87" s="1"/>
  <c r="L164" i="87" s="1"/>
  <c r="F164" i="87"/>
  <c r="BB163" i="87"/>
  <c r="BA163" i="87"/>
  <c r="AY163" i="87"/>
  <c r="AX163" i="87"/>
  <c r="AV163" i="87"/>
  <c r="AU163" i="87"/>
  <c r="AS163" i="87"/>
  <c r="AR163" i="87"/>
  <c r="AP163" i="87"/>
  <c r="AO163" i="87"/>
  <c r="AM163" i="87"/>
  <c r="AL163" i="87"/>
  <c r="AJ163" i="87"/>
  <c r="AI163" i="87"/>
  <c r="AG163" i="87"/>
  <c r="AF163" i="87"/>
  <c r="AD163" i="87"/>
  <c r="AC163" i="87"/>
  <c r="AA163" i="87"/>
  <c r="Z163" i="87"/>
  <c r="X163" i="87"/>
  <c r="W163" i="87"/>
  <c r="U163" i="87"/>
  <c r="T163" i="87"/>
  <c r="Q163" i="87"/>
  <c r="P163" i="87"/>
  <c r="M163" i="87"/>
  <c r="J163" i="87"/>
  <c r="F163" i="87"/>
  <c r="BB162" i="87"/>
  <c r="BA162" i="87"/>
  <c r="AY162" i="87"/>
  <c r="AX162" i="87"/>
  <c r="AV162" i="87"/>
  <c r="AU162" i="87"/>
  <c r="AS162" i="87"/>
  <c r="AR162" i="87"/>
  <c r="AP162" i="87"/>
  <c r="AO162" i="87"/>
  <c r="AM162" i="87"/>
  <c r="AL162" i="87"/>
  <c r="AJ162" i="87"/>
  <c r="AI162" i="87"/>
  <c r="AG162" i="87"/>
  <c r="AF162" i="87"/>
  <c r="AD162" i="87"/>
  <c r="AC162" i="87"/>
  <c r="AA162" i="87"/>
  <c r="Z162" i="87"/>
  <c r="X162" i="87"/>
  <c r="W162" i="87"/>
  <c r="U162" i="87"/>
  <c r="T162" i="87"/>
  <c r="Q162" i="87"/>
  <c r="P162" i="87"/>
  <c r="M162" i="87"/>
  <c r="J162" i="87"/>
  <c r="K162" i="87" s="1"/>
  <c r="L162" i="87" s="1"/>
  <c r="F162" i="87"/>
  <c r="BB161" i="87"/>
  <c r="BA161" i="87"/>
  <c r="AY161" i="87"/>
  <c r="AX161" i="87"/>
  <c r="AV161" i="87"/>
  <c r="AU161" i="87"/>
  <c r="AS161" i="87"/>
  <c r="AR161" i="87"/>
  <c r="AP161" i="87"/>
  <c r="AO161" i="87"/>
  <c r="AM161" i="87"/>
  <c r="AL161" i="87"/>
  <c r="AJ161" i="87"/>
  <c r="AI161" i="87"/>
  <c r="AG161" i="87"/>
  <c r="AF161" i="87"/>
  <c r="AD161" i="87"/>
  <c r="AC161" i="87"/>
  <c r="AA161" i="87"/>
  <c r="Z161" i="87"/>
  <c r="X161" i="87"/>
  <c r="W161" i="87"/>
  <c r="U161" i="87"/>
  <c r="T161" i="87"/>
  <c r="Q161" i="87"/>
  <c r="P161" i="87"/>
  <c r="M161" i="87"/>
  <c r="J161" i="87"/>
  <c r="F161" i="87"/>
  <c r="BB160" i="87"/>
  <c r="BA160" i="87"/>
  <c r="AY160" i="87"/>
  <c r="AX160" i="87"/>
  <c r="AV160" i="87"/>
  <c r="AU160" i="87"/>
  <c r="AS160" i="87"/>
  <c r="AR160" i="87"/>
  <c r="AP160" i="87"/>
  <c r="AO160" i="87"/>
  <c r="AM160" i="87"/>
  <c r="AL160" i="87"/>
  <c r="AJ160" i="87"/>
  <c r="AI160" i="87"/>
  <c r="AG160" i="87"/>
  <c r="AF160" i="87"/>
  <c r="AD160" i="87"/>
  <c r="AC160" i="87"/>
  <c r="AA160" i="87"/>
  <c r="Z160" i="87"/>
  <c r="X160" i="87"/>
  <c r="W160" i="87"/>
  <c r="U160" i="87"/>
  <c r="T160" i="87"/>
  <c r="Q160" i="87"/>
  <c r="P160" i="87"/>
  <c r="M160" i="87"/>
  <c r="J160" i="87"/>
  <c r="K160" i="87" s="1"/>
  <c r="L160" i="87" s="1"/>
  <c r="F160" i="87"/>
  <c r="BB159" i="87"/>
  <c r="BA159" i="87"/>
  <c r="AY159" i="87"/>
  <c r="AX159" i="87"/>
  <c r="AV159" i="87"/>
  <c r="AU159" i="87"/>
  <c r="AS159" i="87"/>
  <c r="AR159" i="87"/>
  <c r="AP159" i="87"/>
  <c r="AO159" i="87"/>
  <c r="AM159" i="87"/>
  <c r="AL159" i="87"/>
  <c r="AJ159" i="87"/>
  <c r="AI159" i="87"/>
  <c r="AG159" i="87"/>
  <c r="AF159" i="87"/>
  <c r="AD159" i="87"/>
  <c r="AC159" i="87"/>
  <c r="AA159" i="87"/>
  <c r="Z159" i="87"/>
  <c r="X159" i="87"/>
  <c r="W159" i="87"/>
  <c r="U159" i="87"/>
  <c r="T159" i="87"/>
  <c r="Q159" i="87"/>
  <c r="P159" i="87"/>
  <c r="M159" i="87"/>
  <c r="J159" i="87"/>
  <c r="F159" i="87"/>
  <c r="BB158" i="87"/>
  <c r="BA158" i="87"/>
  <c r="AY158" i="87"/>
  <c r="AX158" i="87"/>
  <c r="AV158" i="87"/>
  <c r="AU158" i="87"/>
  <c r="AS158" i="87"/>
  <c r="AR158" i="87"/>
  <c r="AP158" i="87"/>
  <c r="AO158" i="87"/>
  <c r="AM158" i="87"/>
  <c r="AL158" i="87"/>
  <c r="AJ158" i="87"/>
  <c r="AI158" i="87"/>
  <c r="AG158" i="87"/>
  <c r="AF158" i="87"/>
  <c r="AD158" i="87"/>
  <c r="AC158" i="87"/>
  <c r="AA158" i="87"/>
  <c r="Z158" i="87"/>
  <c r="X158" i="87"/>
  <c r="W158" i="87"/>
  <c r="U158" i="87"/>
  <c r="T158" i="87"/>
  <c r="Q158" i="87"/>
  <c r="P158" i="87"/>
  <c r="M158" i="87"/>
  <c r="J158" i="87"/>
  <c r="K158" i="87" s="1"/>
  <c r="L158" i="87" s="1"/>
  <c r="F158" i="87"/>
  <c r="BB157" i="87"/>
  <c r="BA157" i="87"/>
  <c r="AY157" i="87"/>
  <c r="AX157" i="87"/>
  <c r="AV157" i="87"/>
  <c r="AU157" i="87"/>
  <c r="AS157" i="87"/>
  <c r="AR157" i="87"/>
  <c r="AP157" i="87"/>
  <c r="AO157" i="87"/>
  <c r="AM157" i="87"/>
  <c r="AL157" i="87"/>
  <c r="AJ157" i="87"/>
  <c r="AI157" i="87"/>
  <c r="AG157" i="87"/>
  <c r="AF157" i="87"/>
  <c r="AD157" i="87"/>
  <c r="AC157" i="87"/>
  <c r="AA157" i="87"/>
  <c r="Z157" i="87"/>
  <c r="X157" i="87"/>
  <c r="W157" i="87"/>
  <c r="U157" i="87"/>
  <c r="T157" i="87"/>
  <c r="Q157" i="87"/>
  <c r="P157" i="87"/>
  <c r="M157" i="87"/>
  <c r="J157" i="87"/>
  <c r="F157" i="87"/>
  <c r="BB156" i="87"/>
  <c r="BA156" i="87"/>
  <c r="AY156" i="87"/>
  <c r="AX156" i="87"/>
  <c r="AV156" i="87"/>
  <c r="AU156" i="87"/>
  <c r="AS156" i="87"/>
  <c r="AR156" i="87"/>
  <c r="AP156" i="87"/>
  <c r="AO156" i="87"/>
  <c r="AM156" i="87"/>
  <c r="AL156" i="87"/>
  <c r="AJ156" i="87"/>
  <c r="AI156" i="87"/>
  <c r="AG156" i="87"/>
  <c r="AF156" i="87"/>
  <c r="AD156" i="87"/>
  <c r="AC156" i="87"/>
  <c r="AA156" i="87"/>
  <c r="Z156" i="87"/>
  <c r="X156" i="87"/>
  <c r="W156" i="87"/>
  <c r="U156" i="87"/>
  <c r="T156" i="87"/>
  <c r="Q156" i="87"/>
  <c r="P156" i="87"/>
  <c r="M156" i="87"/>
  <c r="J156" i="87"/>
  <c r="K156" i="87" s="1"/>
  <c r="L156" i="87" s="1"/>
  <c r="F156" i="87"/>
  <c r="BB155" i="87"/>
  <c r="BA155" i="87"/>
  <c r="AY155" i="87"/>
  <c r="AX155" i="87"/>
  <c r="AV155" i="87"/>
  <c r="AU155" i="87"/>
  <c r="AS155" i="87"/>
  <c r="AR155" i="87"/>
  <c r="AP155" i="87"/>
  <c r="AO155" i="87"/>
  <c r="AM155" i="87"/>
  <c r="AL155" i="87"/>
  <c r="AJ155" i="87"/>
  <c r="AI155" i="87"/>
  <c r="AG155" i="87"/>
  <c r="AF155" i="87"/>
  <c r="AD155" i="87"/>
  <c r="AC155" i="87"/>
  <c r="AA155" i="87"/>
  <c r="Z155" i="87"/>
  <c r="X155" i="87"/>
  <c r="W155" i="87"/>
  <c r="U155" i="87"/>
  <c r="T155" i="87"/>
  <c r="Q155" i="87"/>
  <c r="P155" i="87"/>
  <c r="M155" i="87"/>
  <c r="J155" i="87"/>
  <c r="F155" i="87"/>
  <c r="BB154" i="87"/>
  <c r="BA154" i="87"/>
  <c r="AY154" i="87"/>
  <c r="AX154" i="87"/>
  <c r="AV154" i="87"/>
  <c r="AU154" i="87"/>
  <c r="AS154" i="87"/>
  <c r="AR154" i="87"/>
  <c r="AP154" i="87"/>
  <c r="AO154" i="87"/>
  <c r="AM154" i="87"/>
  <c r="AL154" i="87"/>
  <c r="AJ154" i="87"/>
  <c r="AI154" i="87"/>
  <c r="AG154" i="87"/>
  <c r="AF154" i="87"/>
  <c r="AD154" i="87"/>
  <c r="AC154" i="87"/>
  <c r="AA154" i="87"/>
  <c r="Z154" i="87"/>
  <c r="X154" i="87"/>
  <c r="W154" i="87"/>
  <c r="U154" i="87"/>
  <c r="T154" i="87"/>
  <c r="Q154" i="87"/>
  <c r="P154" i="87"/>
  <c r="M154" i="87"/>
  <c r="J154" i="87"/>
  <c r="K154" i="87" s="1"/>
  <c r="L154" i="87" s="1"/>
  <c r="F154" i="87"/>
  <c r="BB153" i="87"/>
  <c r="BA153" i="87"/>
  <c r="AY153" i="87"/>
  <c r="AX153" i="87"/>
  <c r="AV153" i="87"/>
  <c r="AU153" i="87"/>
  <c r="AS153" i="87"/>
  <c r="AR153" i="87"/>
  <c r="AP153" i="87"/>
  <c r="AO153" i="87"/>
  <c r="AM153" i="87"/>
  <c r="AL153" i="87"/>
  <c r="AJ153" i="87"/>
  <c r="AI153" i="87"/>
  <c r="AG153" i="87"/>
  <c r="AF153" i="87"/>
  <c r="AD153" i="87"/>
  <c r="AC153" i="87"/>
  <c r="AA153" i="87"/>
  <c r="Z153" i="87"/>
  <c r="X153" i="87"/>
  <c r="W153" i="87"/>
  <c r="U153" i="87"/>
  <c r="T153" i="87"/>
  <c r="Q153" i="87"/>
  <c r="P153" i="87"/>
  <c r="M153" i="87"/>
  <c r="J153" i="87"/>
  <c r="F153" i="87"/>
  <c r="I150" i="87"/>
  <c r="BB149" i="87"/>
  <c r="BA149" i="87"/>
  <c r="AY149" i="87"/>
  <c r="AX149" i="87"/>
  <c r="AV149" i="87"/>
  <c r="AU149" i="87"/>
  <c r="AS149" i="87"/>
  <c r="AR149" i="87"/>
  <c r="AP149" i="87"/>
  <c r="AO149" i="87"/>
  <c r="AM149" i="87"/>
  <c r="AL149" i="87"/>
  <c r="AJ149" i="87"/>
  <c r="AI149" i="87"/>
  <c r="AG149" i="87"/>
  <c r="AF149" i="87"/>
  <c r="AD149" i="87"/>
  <c r="AC149" i="87"/>
  <c r="AA149" i="87"/>
  <c r="Z149" i="87"/>
  <c r="X149" i="87"/>
  <c r="W149" i="87"/>
  <c r="Q149" i="87"/>
  <c r="P149" i="87"/>
  <c r="M149" i="87"/>
  <c r="J149" i="87"/>
  <c r="K149" i="87" s="1"/>
  <c r="L149" i="87" s="1"/>
  <c r="F149" i="87"/>
  <c r="BB148" i="87"/>
  <c r="BA148" i="87"/>
  <c r="AY148" i="87"/>
  <c r="AX148" i="87"/>
  <c r="AV148" i="87"/>
  <c r="AU148" i="87"/>
  <c r="AS148" i="87"/>
  <c r="AR148" i="87"/>
  <c r="AP148" i="87"/>
  <c r="AO148" i="87"/>
  <c r="AM148" i="87"/>
  <c r="AL148" i="87"/>
  <c r="AJ148" i="87"/>
  <c r="AI148" i="87"/>
  <c r="AG148" i="87"/>
  <c r="AF148" i="87"/>
  <c r="AD148" i="87"/>
  <c r="AC148" i="87"/>
  <c r="AA148" i="87"/>
  <c r="Z148" i="87"/>
  <c r="X148" i="87"/>
  <c r="W148" i="87"/>
  <c r="Q148" i="87"/>
  <c r="P148" i="87"/>
  <c r="M148" i="87"/>
  <c r="J148" i="87"/>
  <c r="F148" i="87"/>
  <c r="BB147" i="87"/>
  <c r="BA147" i="87"/>
  <c r="AY147" i="87"/>
  <c r="AX147" i="87"/>
  <c r="AV147" i="87"/>
  <c r="AU147" i="87"/>
  <c r="AS147" i="87"/>
  <c r="AR147" i="87"/>
  <c r="AP147" i="87"/>
  <c r="AO147" i="87"/>
  <c r="AM147" i="87"/>
  <c r="AL147" i="87"/>
  <c r="AJ147" i="87"/>
  <c r="AI147" i="87"/>
  <c r="AG147" i="87"/>
  <c r="AF147" i="87"/>
  <c r="AD147" i="87"/>
  <c r="AC147" i="87"/>
  <c r="AA147" i="87"/>
  <c r="Z147" i="87"/>
  <c r="X147" i="87"/>
  <c r="W147" i="87"/>
  <c r="Q147" i="87"/>
  <c r="P147" i="87"/>
  <c r="M147" i="87"/>
  <c r="J147" i="87"/>
  <c r="K147" i="87" s="1"/>
  <c r="L147" i="87" s="1"/>
  <c r="F147" i="87"/>
  <c r="BB146" i="87"/>
  <c r="BA146" i="87"/>
  <c r="AY146" i="87"/>
  <c r="AX146" i="87"/>
  <c r="AV146" i="87"/>
  <c r="AU146" i="87"/>
  <c r="AS146" i="87"/>
  <c r="AR146" i="87"/>
  <c r="AP146" i="87"/>
  <c r="AO146" i="87"/>
  <c r="AM146" i="87"/>
  <c r="AL146" i="87"/>
  <c r="AJ146" i="87"/>
  <c r="AI146" i="87"/>
  <c r="AG146" i="87"/>
  <c r="AF146" i="87"/>
  <c r="AD146" i="87"/>
  <c r="AC146" i="87"/>
  <c r="AA146" i="87"/>
  <c r="Z146" i="87"/>
  <c r="X146" i="87"/>
  <c r="W146" i="87"/>
  <c r="Q146" i="87"/>
  <c r="P146" i="87"/>
  <c r="M146" i="87"/>
  <c r="J146" i="87"/>
  <c r="F146" i="87"/>
  <c r="BB145" i="87"/>
  <c r="BA145" i="87"/>
  <c r="AY145" i="87"/>
  <c r="AX145" i="87"/>
  <c r="AV145" i="87"/>
  <c r="AU145" i="87"/>
  <c r="AS145" i="87"/>
  <c r="AR145" i="87"/>
  <c r="AP145" i="87"/>
  <c r="AO145" i="87"/>
  <c r="AM145" i="87"/>
  <c r="AL145" i="87"/>
  <c r="AJ145" i="87"/>
  <c r="AI145" i="87"/>
  <c r="AG145" i="87"/>
  <c r="AF145" i="87"/>
  <c r="AD145" i="87"/>
  <c r="AC145" i="87"/>
  <c r="AA145" i="87"/>
  <c r="Z145" i="87"/>
  <c r="X145" i="87"/>
  <c r="W145" i="87"/>
  <c r="Q145" i="87"/>
  <c r="P145" i="87"/>
  <c r="M145" i="87"/>
  <c r="J145" i="87"/>
  <c r="K145" i="87" s="1"/>
  <c r="L145" i="87" s="1"/>
  <c r="F145" i="87"/>
  <c r="BB144" i="87"/>
  <c r="BA144" i="87"/>
  <c r="AY144" i="87"/>
  <c r="AX144" i="87"/>
  <c r="AV144" i="87"/>
  <c r="AU144" i="87"/>
  <c r="AS144" i="87"/>
  <c r="AR144" i="87"/>
  <c r="AP144" i="87"/>
  <c r="AO144" i="87"/>
  <c r="AM144" i="87"/>
  <c r="AL144" i="87"/>
  <c r="AJ144" i="87"/>
  <c r="AI144" i="87"/>
  <c r="AG144" i="87"/>
  <c r="AF144" i="87"/>
  <c r="AD144" i="87"/>
  <c r="AC144" i="87"/>
  <c r="AA144" i="87"/>
  <c r="Z144" i="87"/>
  <c r="X144" i="87"/>
  <c r="W144" i="87"/>
  <c r="Q144" i="87"/>
  <c r="P144" i="87"/>
  <c r="M144" i="87"/>
  <c r="J144" i="87"/>
  <c r="F144" i="87"/>
  <c r="BB143" i="87"/>
  <c r="BA143" i="87"/>
  <c r="AY143" i="87"/>
  <c r="AX143" i="87"/>
  <c r="AV143" i="87"/>
  <c r="AU143" i="87"/>
  <c r="AS143" i="87"/>
  <c r="AR143" i="87"/>
  <c r="AP143" i="87"/>
  <c r="AO143" i="87"/>
  <c r="AM143" i="87"/>
  <c r="AL143" i="87"/>
  <c r="AJ143" i="87"/>
  <c r="AI143" i="87"/>
  <c r="AG143" i="87"/>
  <c r="AF143" i="87"/>
  <c r="AD143" i="87"/>
  <c r="AC143" i="87"/>
  <c r="AA143" i="87"/>
  <c r="Z143" i="87"/>
  <c r="X143" i="87"/>
  <c r="W143" i="87"/>
  <c r="Q143" i="87"/>
  <c r="P143" i="87"/>
  <c r="M143" i="87"/>
  <c r="J143" i="87"/>
  <c r="K143" i="87" s="1"/>
  <c r="L143" i="87" s="1"/>
  <c r="F143" i="87"/>
  <c r="BB142" i="87"/>
  <c r="BA142" i="87"/>
  <c r="AY142" i="87"/>
  <c r="AX142" i="87"/>
  <c r="AV142" i="87"/>
  <c r="AU142" i="87"/>
  <c r="AS142" i="87"/>
  <c r="AR142" i="87"/>
  <c r="AP142" i="87"/>
  <c r="AO142" i="87"/>
  <c r="AM142" i="87"/>
  <c r="AL142" i="87"/>
  <c r="AJ142" i="87"/>
  <c r="AI142" i="87"/>
  <c r="AG142" i="87"/>
  <c r="AF142" i="87"/>
  <c r="AD142" i="87"/>
  <c r="AC142" i="87"/>
  <c r="AA142" i="87"/>
  <c r="Z142" i="87"/>
  <c r="X142" i="87"/>
  <c r="W142" i="87"/>
  <c r="Q142" i="87"/>
  <c r="P142" i="87"/>
  <c r="M142" i="87"/>
  <c r="J142" i="87"/>
  <c r="F142" i="87"/>
  <c r="BB141" i="87"/>
  <c r="BA141" i="87"/>
  <c r="AY141" i="87"/>
  <c r="AX141" i="87"/>
  <c r="AV141" i="87"/>
  <c r="AU141" i="87"/>
  <c r="AS141" i="87"/>
  <c r="AR141" i="87"/>
  <c r="AP141" i="87"/>
  <c r="AO141" i="87"/>
  <c r="AM141" i="87"/>
  <c r="AL141" i="87"/>
  <c r="AJ141" i="87"/>
  <c r="AI141" i="87"/>
  <c r="AG141" i="87"/>
  <c r="AF141" i="87"/>
  <c r="AD141" i="87"/>
  <c r="AC141" i="87"/>
  <c r="AA141" i="87"/>
  <c r="Z141" i="87"/>
  <c r="X141" i="87"/>
  <c r="W141" i="87"/>
  <c r="Q141" i="87"/>
  <c r="P141" i="87"/>
  <c r="M141" i="87"/>
  <c r="J141" i="87"/>
  <c r="K141" i="87" s="1"/>
  <c r="L141" i="87" s="1"/>
  <c r="F141" i="87"/>
  <c r="BB140" i="87"/>
  <c r="BA140" i="87"/>
  <c r="AY140" i="87"/>
  <c r="AX140" i="87"/>
  <c r="AV140" i="87"/>
  <c r="AU140" i="87"/>
  <c r="AS140" i="87"/>
  <c r="AR140" i="87"/>
  <c r="AP140" i="87"/>
  <c r="AO140" i="87"/>
  <c r="AM140" i="87"/>
  <c r="AL140" i="87"/>
  <c r="AJ140" i="87"/>
  <c r="AI140" i="87"/>
  <c r="AG140" i="87"/>
  <c r="AF140" i="87"/>
  <c r="AD140" i="87"/>
  <c r="AC140" i="87"/>
  <c r="AA140" i="87"/>
  <c r="Z140" i="87"/>
  <c r="X140" i="87"/>
  <c r="W140" i="87"/>
  <c r="Q140" i="87"/>
  <c r="P140" i="87"/>
  <c r="M140" i="87"/>
  <c r="J140" i="87"/>
  <c r="F140" i="87"/>
  <c r="BB139" i="87"/>
  <c r="BA139" i="87"/>
  <c r="AY139" i="87"/>
  <c r="AX139" i="87"/>
  <c r="AV139" i="87"/>
  <c r="AU139" i="87"/>
  <c r="AS139" i="87"/>
  <c r="AR139" i="87"/>
  <c r="AP139" i="87"/>
  <c r="AO139" i="87"/>
  <c r="AM139" i="87"/>
  <c r="AL139" i="87"/>
  <c r="AJ139" i="87"/>
  <c r="AI139" i="87"/>
  <c r="AG139" i="87"/>
  <c r="AF139" i="87"/>
  <c r="AD139" i="87"/>
  <c r="AC139" i="87"/>
  <c r="AA139" i="87"/>
  <c r="Z139" i="87"/>
  <c r="X139" i="87"/>
  <c r="W139" i="87"/>
  <c r="Q139" i="87"/>
  <c r="P139" i="87"/>
  <c r="M139" i="87"/>
  <c r="J139" i="87"/>
  <c r="K139" i="87" s="1"/>
  <c r="L139" i="87" s="1"/>
  <c r="F139" i="87"/>
  <c r="BB138" i="87"/>
  <c r="BA138" i="87"/>
  <c r="AY138" i="87"/>
  <c r="AX138" i="87"/>
  <c r="AV138" i="87"/>
  <c r="AU138" i="87"/>
  <c r="AS138" i="87"/>
  <c r="AR138" i="87"/>
  <c r="AP138" i="87"/>
  <c r="AO138" i="87"/>
  <c r="AM138" i="87"/>
  <c r="AL138" i="87"/>
  <c r="AJ138" i="87"/>
  <c r="AI138" i="87"/>
  <c r="AG138" i="87"/>
  <c r="AF138" i="87"/>
  <c r="AD138" i="87"/>
  <c r="AC138" i="87"/>
  <c r="AA138" i="87"/>
  <c r="Z138" i="87"/>
  <c r="X138" i="87"/>
  <c r="W138" i="87"/>
  <c r="Q138" i="87"/>
  <c r="P138" i="87"/>
  <c r="M138" i="87"/>
  <c r="J138" i="87"/>
  <c r="F138" i="87"/>
  <c r="BB137" i="87"/>
  <c r="BA137" i="87"/>
  <c r="AY137" i="87"/>
  <c r="AX137" i="87"/>
  <c r="AV137" i="87"/>
  <c r="AU137" i="87"/>
  <c r="AS137" i="87"/>
  <c r="AR137" i="87"/>
  <c r="AP137" i="87"/>
  <c r="AO137" i="87"/>
  <c r="AM137" i="87"/>
  <c r="AL137" i="87"/>
  <c r="AJ137" i="87"/>
  <c r="AI137" i="87"/>
  <c r="AG137" i="87"/>
  <c r="AF137" i="87"/>
  <c r="AD137" i="87"/>
  <c r="AC137" i="87"/>
  <c r="AA137" i="87"/>
  <c r="Z137" i="87"/>
  <c r="X137" i="87"/>
  <c r="W137" i="87"/>
  <c r="Q137" i="87"/>
  <c r="P137" i="87"/>
  <c r="M137" i="87"/>
  <c r="J137" i="87"/>
  <c r="K137" i="87" s="1"/>
  <c r="L137" i="87" s="1"/>
  <c r="F137" i="87"/>
  <c r="BB136" i="87"/>
  <c r="BA136" i="87"/>
  <c r="AY136" i="87"/>
  <c r="AX136" i="87"/>
  <c r="AV136" i="87"/>
  <c r="AU136" i="87"/>
  <c r="AS136" i="87"/>
  <c r="AR136" i="87"/>
  <c r="AP136" i="87"/>
  <c r="AO136" i="87"/>
  <c r="AM136" i="87"/>
  <c r="AL136" i="87"/>
  <c r="AJ136" i="87"/>
  <c r="AI136" i="87"/>
  <c r="AG136" i="87"/>
  <c r="AF136" i="87"/>
  <c r="AD136" i="87"/>
  <c r="AC136" i="87"/>
  <c r="AA136" i="87"/>
  <c r="Z136" i="87"/>
  <c r="X136" i="87"/>
  <c r="W136" i="87"/>
  <c r="Q136" i="87"/>
  <c r="P136" i="87"/>
  <c r="M136" i="87"/>
  <c r="J136" i="87"/>
  <c r="F136" i="87"/>
  <c r="BB135" i="87"/>
  <c r="BA135" i="87"/>
  <c r="AY135" i="87"/>
  <c r="AX135" i="87"/>
  <c r="AV135" i="87"/>
  <c r="AU135" i="87"/>
  <c r="AS135" i="87"/>
  <c r="AR135" i="87"/>
  <c r="AP135" i="87"/>
  <c r="AO135" i="87"/>
  <c r="AM135" i="87"/>
  <c r="AL135" i="87"/>
  <c r="AJ135" i="87"/>
  <c r="AI135" i="87"/>
  <c r="AG135" i="87"/>
  <c r="AF135" i="87"/>
  <c r="AD135" i="87"/>
  <c r="AC135" i="87"/>
  <c r="AA135" i="87"/>
  <c r="Z135" i="87"/>
  <c r="X135" i="87"/>
  <c r="W135" i="87"/>
  <c r="Q135" i="87"/>
  <c r="P135" i="87"/>
  <c r="M135" i="87"/>
  <c r="J135" i="87"/>
  <c r="K135" i="87" s="1"/>
  <c r="L135" i="87" s="1"/>
  <c r="F135" i="87"/>
  <c r="BB134" i="87"/>
  <c r="BA134" i="87"/>
  <c r="AY134" i="87"/>
  <c r="AX134" i="87"/>
  <c r="AV134" i="87"/>
  <c r="AU134" i="87"/>
  <c r="AS134" i="87"/>
  <c r="AR134" i="87"/>
  <c r="AP134" i="87"/>
  <c r="AO134" i="87"/>
  <c r="AM134" i="87"/>
  <c r="AL134" i="87"/>
  <c r="AJ134" i="87"/>
  <c r="AI134" i="87"/>
  <c r="AG134" i="87"/>
  <c r="AF134" i="87"/>
  <c r="AD134" i="87"/>
  <c r="AC134" i="87"/>
  <c r="AA134" i="87"/>
  <c r="Z134" i="87"/>
  <c r="X134" i="87"/>
  <c r="W134" i="87"/>
  <c r="Q134" i="87"/>
  <c r="P134" i="87"/>
  <c r="M134" i="87"/>
  <c r="J134" i="87"/>
  <c r="F134" i="87"/>
  <c r="BB133" i="87"/>
  <c r="BA133" i="87"/>
  <c r="AY133" i="87"/>
  <c r="AX133" i="87"/>
  <c r="AV133" i="87"/>
  <c r="AU133" i="87"/>
  <c r="AS133" i="87"/>
  <c r="AR133" i="87"/>
  <c r="AP133" i="87"/>
  <c r="AO133" i="87"/>
  <c r="AM133" i="87"/>
  <c r="AL133" i="87"/>
  <c r="AJ133" i="87"/>
  <c r="AI133" i="87"/>
  <c r="AG133" i="87"/>
  <c r="AF133" i="87"/>
  <c r="AD133" i="87"/>
  <c r="AC133" i="87"/>
  <c r="AA133" i="87"/>
  <c r="Z133" i="87"/>
  <c r="X133" i="87"/>
  <c r="W133" i="87"/>
  <c r="Q133" i="87"/>
  <c r="P133" i="87"/>
  <c r="M133" i="87"/>
  <c r="J133" i="87"/>
  <c r="K133" i="87" s="1"/>
  <c r="L133" i="87" s="1"/>
  <c r="F133" i="87"/>
  <c r="BB132" i="87"/>
  <c r="BA132" i="87"/>
  <c r="AY132" i="87"/>
  <c r="AX132" i="87"/>
  <c r="AV132" i="87"/>
  <c r="AU132" i="87"/>
  <c r="AS132" i="87"/>
  <c r="AR132" i="87"/>
  <c r="AP132" i="87"/>
  <c r="AO132" i="87"/>
  <c r="AM132" i="87"/>
  <c r="AL132" i="87"/>
  <c r="AJ132" i="87"/>
  <c r="AI132" i="87"/>
  <c r="AG132" i="87"/>
  <c r="AF132" i="87"/>
  <c r="AD132" i="87"/>
  <c r="AC132" i="87"/>
  <c r="AA132" i="87"/>
  <c r="Z132" i="87"/>
  <c r="X132" i="87"/>
  <c r="W132" i="87"/>
  <c r="Q132" i="87"/>
  <c r="P132" i="87"/>
  <c r="M132" i="87"/>
  <c r="J132" i="87"/>
  <c r="K132" i="87" s="1"/>
  <c r="F132" i="87"/>
  <c r="BB131" i="87"/>
  <c r="BA131" i="87"/>
  <c r="AY131" i="87"/>
  <c r="AX131" i="87"/>
  <c r="AV131" i="87"/>
  <c r="AU131" i="87"/>
  <c r="AS131" i="87"/>
  <c r="AR131" i="87"/>
  <c r="AP131" i="87"/>
  <c r="AO131" i="87"/>
  <c r="AM131" i="87"/>
  <c r="AL131" i="87"/>
  <c r="AJ131" i="87"/>
  <c r="AI131" i="87"/>
  <c r="AG131" i="87"/>
  <c r="AF131" i="87"/>
  <c r="AD131" i="87"/>
  <c r="AC131" i="87"/>
  <c r="AA131" i="87"/>
  <c r="Z131" i="87"/>
  <c r="X131" i="87"/>
  <c r="W131" i="87"/>
  <c r="Q131" i="87"/>
  <c r="P131" i="87"/>
  <c r="M131" i="87"/>
  <c r="J131" i="87"/>
  <c r="K131" i="87" s="1"/>
  <c r="L131" i="87" s="1"/>
  <c r="F131" i="87"/>
  <c r="BB130" i="87"/>
  <c r="BA130" i="87"/>
  <c r="AY130" i="87"/>
  <c r="AX130" i="87"/>
  <c r="AV130" i="87"/>
  <c r="AU130" i="87"/>
  <c r="AS130" i="87"/>
  <c r="AR130" i="87"/>
  <c r="AP130" i="87"/>
  <c r="AO130" i="87"/>
  <c r="AM130" i="87"/>
  <c r="AL130" i="87"/>
  <c r="AJ130" i="87"/>
  <c r="AI130" i="87"/>
  <c r="AG130" i="87"/>
  <c r="AF130" i="87"/>
  <c r="AD130" i="87"/>
  <c r="AC130" i="87"/>
  <c r="AA130" i="87"/>
  <c r="Z130" i="87"/>
  <c r="X130" i="87"/>
  <c r="W130" i="87"/>
  <c r="Q130" i="87"/>
  <c r="P130" i="87"/>
  <c r="M130" i="87"/>
  <c r="J130" i="87"/>
  <c r="K130" i="87" s="1"/>
  <c r="F130" i="87"/>
  <c r="BB129" i="87"/>
  <c r="BA129" i="87"/>
  <c r="AY129" i="87"/>
  <c r="AX129" i="87"/>
  <c r="AV129" i="87"/>
  <c r="AU129" i="87"/>
  <c r="AS129" i="87"/>
  <c r="AR129" i="87"/>
  <c r="AP129" i="87"/>
  <c r="AO129" i="87"/>
  <c r="AM129" i="87"/>
  <c r="AL129" i="87"/>
  <c r="AJ129" i="87"/>
  <c r="AI129" i="87"/>
  <c r="AG129" i="87"/>
  <c r="AF129" i="87"/>
  <c r="AD129" i="87"/>
  <c r="AC129" i="87"/>
  <c r="AA129" i="87"/>
  <c r="Z129" i="87"/>
  <c r="X129" i="87"/>
  <c r="W129" i="87"/>
  <c r="Q129" i="87"/>
  <c r="P129" i="87"/>
  <c r="M129" i="87"/>
  <c r="J129" i="87"/>
  <c r="K129" i="87" s="1"/>
  <c r="L129" i="87" s="1"/>
  <c r="F129" i="87"/>
  <c r="BB128" i="87"/>
  <c r="BA128" i="87"/>
  <c r="AY128" i="87"/>
  <c r="AX128" i="87"/>
  <c r="AV128" i="87"/>
  <c r="AU128" i="87"/>
  <c r="AS128" i="87"/>
  <c r="AR128" i="87"/>
  <c r="AP128" i="87"/>
  <c r="AO128" i="87"/>
  <c r="AM128" i="87"/>
  <c r="AL128" i="87"/>
  <c r="AJ128" i="87"/>
  <c r="AI128" i="87"/>
  <c r="AG128" i="87"/>
  <c r="AF128" i="87"/>
  <c r="AD128" i="87"/>
  <c r="AC128" i="87"/>
  <c r="AA128" i="87"/>
  <c r="Z128" i="87"/>
  <c r="X128" i="87"/>
  <c r="W128" i="87"/>
  <c r="U128" i="87"/>
  <c r="T128" i="87"/>
  <c r="Q128" i="87"/>
  <c r="P128" i="87"/>
  <c r="M128" i="87"/>
  <c r="J128" i="87"/>
  <c r="K128" i="87" s="1"/>
  <c r="F128" i="87"/>
  <c r="BB127" i="87"/>
  <c r="BA127" i="87"/>
  <c r="AY127" i="87"/>
  <c r="AX127" i="87"/>
  <c r="AV127" i="87"/>
  <c r="AU127" i="87"/>
  <c r="AS127" i="87"/>
  <c r="AR127" i="87"/>
  <c r="AP127" i="87"/>
  <c r="AO127" i="87"/>
  <c r="AM127" i="87"/>
  <c r="AL127" i="87"/>
  <c r="AJ127" i="87"/>
  <c r="AI127" i="87"/>
  <c r="AG127" i="87"/>
  <c r="AF127" i="87"/>
  <c r="AD127" i="87"/>
  <c r="AC127" i="87"/>
  <c r="AA127" i="87"/>
  <c r="Z127" i="87"/>
  <c r="X127" i="87"/>
  <c r="W127" i="87"/>
  <c r="U127" i="87"/>
  <c r="T127" i="87"/>
  <c r="Q127" i="87"/>
  <c r="P127" i="87"/>
  <c r="M127" i="87"/>
  <c r="J127" i="87"/>
  <c r="K127" i="87" s="1"/>
  <c r="L127" i="87" s="1"/>
  <c r="F127" i="87"/>
  <c r="BB126" i="87"/>
  <c r="BA126" i="87"/>
  <c r="AY126" i="87"/>
  <c r="AX126" i="87"/>
  <c r="AV126" i="87"/>
  <c r="AU126" i="87"/>
  <c r="AS126" i="87"/>
  <c r="AR126" i="87"/>
  <c r="AP126" i="87"/>
  <c r="AO126" i="87"/>
  <c r="AM126" i="87"/>
  <c r="AL126" i="87"/>
  <c r="AJ126" i="87"/>
  <c r="AI126" i="87"/>
  <c r="AG126" i="87"/>
  <c r="AF126" i="87"/>
  <c r="AD126" i="87"/>
  <c r="AC126" i="87"/>
  <c r="AA126" i="87"/>
  <c r="Z126" i="87"/>
  <c r="X126" i="87"/>
  <c r="W126" i="87"/>
  <c r="U126" i="87"/>
  <c r="T126" i="87"/>
  <c r="Q126" i="87"/>
  <c r="P126" i="87"/>
  <c r="M126" i="87"/>
  <c r="J126" i="87"/>
  <c r="K126" i="87" s="1"/>
  <c r="F126" i="87"/>
  <c r="BB125" i="87"/>
  <c r="BA125" i="87"/>
  <c r="AY125" i="87"/>
  <c r="AX125" i="87"/>
  <c r="AV125" i="87"/>
  <c r="AU125" i="87"/>
  <c r="AS125" i="87"/>
  <c r="AR125" i="87"/>
  <c r="AP125" i="87"/>
  <c r="AO125" i="87"/>
  <c r="AM125" i="87"/>
  <c r="AL125" i="87"/>
  <c r="AJ125" i="87"/>
  <c r="AI125" i="87"/>
  <c r="AG125" i="87"/>
  <c r="AF125" i="87"/>
  <c r="AD125" i="87"/>
  <c r="AC125" i="87"/>
  <c r="AA125" i="87"/>
  <c r="Z125" i="87"/>
  <c r="X125" i="87"/>
  <c r="W125" i="87"/>
  <c r="U125" i="87"/>
  <c r="T125" i="87"/>
  <c r="Q125" i="87"/>
  <c r="P125" i="87"/>
  <c r="M125" i="87"/>
  <c r="J125" i="87"/>
  <c r="K125" i="87" s="1"/>
  <c r="L125" i="87" s="1"/>
  <c r="F125" i="87"/>
  <c r="BB124" i="87"/>
  <c r="BA124" i="87"/>
  <c r="AY124" i="87"/>
  <c r="AX124" i="87"/>
  <c r="AV124" i="87"/>
  <c r="AU124" i="87"/>
  <c r="AS124" i="87"/>
  <c r="AR124" i="87"/>
  <c r="AP124" i="87"/>
  <c r="AO124" i="87"/>
  <c r="AM124" i="87"/>
  <c r="AL124" i="87"/>
  <c r="AJ124" i="87"/>
  <c r="AI124" i="87"/>
  <c r="AG124" i="87"/>
  <c r="AF124" i="87"/>
  <c r="AD124" i="87"/>
  <c r="AC124" i="87"/>
  <c r="AA124" i="87"/>
  <c r="Z124" i="87"/>
  <c r="X124" i="87"/>
  <c r="W124" i="87"/>
  <c r="U124" i="87"/>
  <c r="T124" i="87"/>
  <c r="Q124" i="87"/>
  <c r="P124" i="87"/>
  <c r="M124" i="87"/>
  <c r="J124" i="87"/>
  <c r="K124" i="87" s="1"/>
  <c r="F124" i="87"/>
  <c r="BB123" i="87"/>
  <c r="BA123" i="87"/>
  <c r="AY123" i="87"/>
  <c r="AX123" i="87"/>
  <c r="AV123" i="87"/>
  <c r="AU123" i="87"/>
  <c r="AS123" i="87"/>
  <c r="AR123" i="87"/>
  <c r="AP123" i="87"/>
  <c r="AO123" i="87"/>
  <c r="AM123" i="87"/>
  <c r="AL123" i="87"/>
  <c r="AJ123" i="87"/>
  <c r="AI123" i="87"/>
  <c r="AG123" i="87"/>
  <c r="AF123" i="87"/>
  <c r="AD123" i="87"/>
  <c r="AC123" i="87"/>
  <c r="AA123" i="87"/>
  <c r="Z123" i="87"/>
  <c r="X123" i="87"/>
  <c r="W123" i="87"/>
  <c r="U123" i="87"/>
  <c r="T123" i="87"/>
  <c r="Q123" i="87"/>
  <c r="P123" i="87"/>
  <c r="M123" i="87"/>
  <c r="J123" i="87"/>
  <c r="K123" i="87" s="1"/>
  <c r="L123" i="87" s="1"/>
  <c r="F123" i="87"/>
  <c r="BB122" i="87"/>
  <c r="BA122" i="87"/>
  <c r="AY122" i="87"/>
  <c r="AX122" i="87"/>
  <c r="AV122" i="87"/>
  <c r="AU122" i="87"/>
  <c r="AS122" i="87"/>
  <c r="AR122" i="87"/>
  <c r="AP122" i="87"/>
  <c r="AO122" i="87"/>
  <c r="AM122" i="87"/>
  <c r="AL122" i="87"/>
  <c r="AJ122" i="87"/>
  <c r="AI122" i="87"/>
  <c r="AG122" i="87"/>
  <c r="AF122" i="87"/>
  <c r="AD122" i="87"/>
  <c r="AC122" i="87"/>
  <c r="AA122" i="87"/>
  <c r="Z122" i="87"/>
  <c r="X122" i="87"/>
  <c r="W122" i="87"/>
  <c r="U122" i="87"/>
  <c r="T122" i="87"/>
  <c r="Q122" i="87"/>
  <c r="P122" i="87"/>
  <c r="M122" i="87"/>
  <c r="J122" i="87"/>
  <c r="K122" i="87" s="1"/>
  <c r="F122" i="87"/>
  <c r="BB121" i="87"/>
  <c r="BA121" i="87"/>
  <c r="AY121" i="87"/>
  <c r="AX121" i="87"/>
  <c r="AV121" i="87"/>
  <c r="AU121" i="87"/>
  <c r="AS121" i="87"/>
  <c r="AR121" i="87"/>
  <c r="AP121" i="87"/>
  <c r="AO121" i="87"/>
  <c r="AM121" i="87"/>
  <c r="AL121" i="87"/>
  <c r="AJ121" i="87"/>
  <c r="AI121" i="87"/>
  <c r="AG121" i="87"/>
  <c r="AF121" i="87"/>
  <c r="AD121" i="87"/>
  <c r="AC121" i="87"/>
  <c r="AA121" i="87"/>
  <c r="Z121" i="87"/>
  <c r="X121" i="87"/>
  <c r="W121" i="87"/>
  <c r="U121" i="87"/>
  <c r="T121" i="87"/>
  <c r="Q121" i="87"/>
  <c r="P121" i="87"/>
  <c r="M121" i="87"/>
  <c r="J121" i="87"/>
  <c r="K121" i="87" s="1"/>
  <c r="L121" i="87" s="1"/>
  <c r="F121" i="87"/>
  <c r="BB120" i="87"/>
  <c r="BA120" i="87"/>
  <c r="AY120" i="87"/>
  <c r="AX120" i="87"/>
  <c r="AV120" i="87"/>
  <c r="AU120" i="87"/>
  <c r="AS120" i="87"/>
  <c r="AR120" i="87"/>
  <c r="AP120" i="87"/>
  <c r="AO120" i="87"/>
  <c r="AM120" i="87"/>
  <c r="AL120" i="87"/>
  <c r="AJ120" i="87"/>
  <c r="AI120" i="87"/>
  <c r="AG120" i="87"/>
  <c r="AF120" i="87"/>
  <c r="AD120" i="87"/>
  <c r="AC120" i="87"/>
  <c r="AA120" i="87"/>
  <c r="Z120" i="87"/>
  <c r="X120" i="87"/>
  <c r="W120" i="87"/>
  <c r="U120" i="87"/>
  <c r="T120" i="87"/>
  <c r="Q120" i="87"/>
  <c r="P120" i="87"/>
  <c r="M120" i="87"/>
  <c r="J120" i="87"/>
  <c r="K120" i="87" s="1"/>
  <c r="F120" i="87"/>
  <c r="BB119" i="87"/>
  <c r="BA119" i="87"/>
  <c r="AY119" i="87"/>
  <c r="AX119" i="87"/>
  <c r="AV119" i="87"/>
  <c r="AU119" i="87"/>
  <c r="AS119" i="87"/>
  <c r="AR119" i="87"/>
  <c r="AP119" i="87"/>
  <c r="AO119" i="87"/>
  <c r="AM119" i="87"/>
  <c r="AL119" i="87"/>
  <c r="AJ119" i="87"/>
  <c r="AI119" i="87"/>
  <c r="AG119" i="87"/>
  <c r="AF119" i="87"/>
  <c r="AD119" i="87"/>
  <c r="AC119" i="87"/>
  <c r="AA119" i="87"/>
  <c r="Z119" i="87"/>
  <c r="X119" i="87"/>
  <c r="W119" i="87"/>
  <c r="U119" i="87"/>
  <c r="T119" i="87"/>
  <c r="Q119" i="87"/>
  <c r="P119" i="87"/>
  <c r="M119" i="87"/>
  <c r="J119" i="87"/>
  <c r="K119" i="87" s="1"/>
  <c r="L119" i="87" s="1"/>
  <c r="F119" i="87"/>
  <c r="BB118" i="87"/>
  <c r="BA118" i="87"/>
  <c r="AY118" i="87"/>
  <c r="AX118" i="87"/>
  <c r="AV118" i="87"/>
  <c r="AU118" i="87"/>
  <c r="AS118" i="87"/>
  <c r="AR118" i="87"/>
  <c r="AP118" i="87"/>
  <c r="AO118" i="87"/>
  <c r="AM118" i="87"/>
  <c r="AL118" i="87"/>
  <c r="AJ118" i="87"/>
  <c r="AI118" i="87"/>
  <c r="AG118" i="87"/>
  <c r="AF118" i="87"/>
  <c r="AD118" i="87"/>
  <c r="AC118" i="87"/>
  <c r="AA118" i="87"/>
  <c r="Z118" i="87"/>
  <c r="X118" i="87"/>
  <c r="W118" i="87"/>
  <c r="U118" i="87"/>
  <c r="T118" i="87"/>
  <c r="Q118" i="87"/>
  <c r="P118" i="87"/>
  <c r="M118" i="87"/>
  <c r="J118" i="87"/>
  <c r="K118" i="87" s="1"/>
  <c r="F118" i="87"/>
  <c r="BB117" i="87"/>
  <c r="BA117" i="87"/>
  <c r="AY117" i="87"/>
  <c r="AX117" i="87"/>
  <c r="AV117" i="87"/>
  <c r="AU117" i="87"/>
  <c r="AS117" i="87"/>
  <c r="AR117" i="87"/>
  <c r="AP117" i="87"/>
  <c r="AO117" i="87"/>
  <c r="AM117" i="87"/>
  <c r="AL117" i="87"/>
  <c r="AJ117" i="87"/>
  <c r="AI117" i="87"/>
  <c r="AG117" i="87"/>
  <c r="AF117" i="87"/>
  <c r="AD117" i="87"/>
  <c r="AC117" i="87"/>
  <c r="AA117" i="87"/>
  <c r="Z117" i="87"/>
  <c r="X117" i="87"/>
  <c r="W117" i="87"/>
  <c r="U117" i="87"/>
  <c r="T117" i="87"/>
  <c r="Q117" i="87"/>
  <c r="P117" i="87"/>
  <c r="M117" i="87"/>
  <c r="J117" i="87"/>
  <c r="K117" i="87" s="1"/>
  <c r="L117" i="87" s="1"/>
  <c r="F117" i="87"/>
  <c r="BB116" i="87"/>
  <c r="BA116" i="87"/>
  <c r="AY116" i="87"/>
  <c r="AX116" i="87"/>
  <c r="AV116" i="87"/>
  <c r="AU116" i="87"/>
  <c r="AS116" i="87"/>
  <c r="AR116" i="87"/>
  <c r="AP116" i="87"/>
  <c r="AO116" i="87"/>
  <c r="AM116" i="87"/>
  <c r="AL116" i="87"/>
  <c r="AJ116" i="87"/>
  <c r="AI116" i="87"/>
  <c r="AG116" i="87"/>
  <c r="AF116" i="87"/>
  <c r="AD116" i="87"/>
  <c r="AC116" i="87"/>
  <c r="AA116" i="87"/>
  <c r="Z116" i="87"/>
  <c r="X116" i="87"/>
  <c r="W116" i="87"/>
  <c r="U116" i="87"/>
  <c r="T116" i="87"/>
  <c r="Q116" i="87"/>
  <c r="P116" i="87"/>
  <c r="M116" i="87"/>
  <c r="J116" i="87"/>
  <c r="K116" i="87" s="1"/>
  <c r="F116" i="87"/>
  <c r="BB115" i="87"/>
  <c r="BA115" i="87"/>
  <c r="AY115" i="87"/>
  <c r="AX115" i="87"/>
  <c r="AV115" i="87"/>
  <c r="AU115" i="87"/>
  <c r="AS115" i="87"/>
  <c r="AR115" i="87"/>
  <c r="AP115" i="87"/>
  <c r="AO115" i="87"/>
  <c r="AM115" i="87"/>
  <c r="AL115" i="87"/>
  <c r="AJ115" i="87"/>
  <c r="AI115" i="87"/>
  <c r="AG115" i="87"/>
  <c r="AF115" i="87"/>
  <c r="AD115" i="87"/>
  <c r="AC115" i="87"/>
  <c r="AA115" i="87"/>
  <c r="Z115" i="87"/>
  <c r="X115" i="87"/>
  <c r="W115" i="87"/>
  <c r="U115" i="87"/>
  <c r="T115" i="87"/>
  <c r="Q115" i="87"/>
  <c r="P115" i="87"/>
  <c r="M115" i="87"/>
  <c r="J115" i="87"/>
  <c r="K115" i="87" s="1"/>
  <c r="L115" i="87" s="1"/>
  <c r="F115" i="87"/>
  <c r="BB114" i="87"/>
  <c r="BA114" i="87"/>
  <c r="AY114" i="87"/>
  <c r="AX114" i="87"/>
  <c r="AV114" i="87"/>
  <c r="AU114" i="87"/>
  <c r="AS114" i="87"/>
  <c r="AR114" i="87"/>
  <c r="AP114" i="87"/>
  <c r="AO114" i="87"/>
  <c r="AM114" i="87"/>
  <c r="AL114" i="87"/>
  <c r="AJ114" i="87"/>
  <c r="AI114" i="87"/>
  <c r="AG114" i="87"/>
  <c r="AF114" i="87"/>
  <c r="AD114" i="87"/>
  <c r="AC114" i="87"/>
  <c r="AA114" i="87"/>
  <c r="Z114" i="87"/>
  <c r="X114" i="87"/>
  <c r="W114" i="87"/>
  <c r="U114" i="87"/>
  <c r="T114" i="87"/>
  <c r="Q114" i="87"/>
  <c r="P114" i="87"/>
  <c r="M114" i="87"/>
  <c r="J114" i="87"/>
  <c r="K114" i="87" s="1"/>
  <c r="F114" i="87"/>
  <c r="BB113" i="87"/>
  <c r="BA113" i="87"/>
  <c r="AY113" i="87"/>
  <c r="AX113" i="87"/>
  <c r="AV113" i="87"/>
  <c r="AU113" i="87"/>
  <c r="AS113" i="87"/>
  <c r="AR113" i="87"/>
  <c r="AP113" i="87"/>
  <c r="AO113" i="87"/>
  <c r="AM113" i="87"/>
  <c r="AL113" i="87"/>
  <c r="AJ113" i="87"/>
  <c r="AI113" i="87"/>
  <c r="AG113" i="87"/>
  <c r="AF113" i="87"/>
  <c r="AD113" i="87"/>
  <c r="AC113" i="87"/>
  <c r="AA113" i="87"/>
  <c r="Z113" i="87"/>
  <c r="X113" i="87"/>
  <c r="W113" i="87"/>
  <c r="U113" i="87"/>
  <c r="T113" i="87"/>
  <c r="Q113" i="87"/>
  <c r="P113" i="87"/>
  <c r="M113" i="87"/>
  <c r="J113" i="87"/>
  <c r="K113" i="87" s="1"/>
  <c r="L113" i="87" s="1"/>
  <c r="F113" i="87"/>
  <c r="BB112" i="87"/>
  <c r="BA112" i="87"/>
  <c r="AY112" i="87"/>
  <c r="AX112" i="87"/>
  <c r="AV112" i="87"/>
  <c r="AU112" i="87"/>
  <c r="AS112" i="87"/>
  <c r="AR112" i="87"/>
  <c r="AP112" i="87"/>
  <c r="AO112" i="87"/>
  <c r="AM112" i="87"/>
  <c r="AL112" i="87"/>
  <c r="AJ112" i="87"/>
  <c r="AI112" i="87"/>
  <c r="AG112" i="87"/>
  <c r="AF112" i="87"/>
  <c r="AD112" i="87"/>
  <c r="AC112" i="87"/>
  <c r="AA112" i="87"/>
  <c r="Z112" i="87"/>
  <c r="X112" i="87"/>
  <c r="W112" i="87"/>
  <c r="U112" i="87"/>
  <c r="T112" i="87"/>
  <c r="Q112" i="87"/>
  <c r="P112" i="87"/>
  <c r="M112" i="87"/>
  <c r="J112" i="87"/>
  <c r="K112" i="87" s="1"/>
  <c r="F112" i="87"/>
  <c r="BB111" i="87"/>
  <c r="BA111" i="87"/>
  <c r="AY111" i="87"/>
  <c r="AX111" i="87"/>
  <c r="AV111" i="87"/>
  <c r="AU111" i="87"/>
  <c r="AS111" i="87"/>
  <c r="AR111" i="87"/>
  <c r="AP111" i="87"/>
  <c r="AO111" i="87"/>
  <c r="AM111" i="87"/>
  <c r="AL111" i="87"/>
  <c r="AJ111" i="87"/>
  <c r="AI111" i="87"/>
  <c r="AG111" i="87"/>
  <c r="AF111" i="87"/>
  <c r="AD111" i="87"/>
  <c r="AC111" i="87"/>
  <c r="AA111" i="87"/>
  <c r="Z111" i="87"/>
  <c r="X111" i="87"/>
  <c r="W111" i="87"/>
  <c r="U111" i="87"/>
  <c r="T111" i="87"/>
  <c r="Q111" i="87"/>
  <c r="P111" i="87"/>
  <c r="M111" i="87"/>
  <c r="J111" i="87"/>
  <c r="K111" i="87" s="1"/>
  <c r="L111" i="87" s="1"/>
  <c r="F111" i="87"/>
  <c r="BB110" i="87"/>
  <c r="BA110" i="87"/>
  <c r="AY110" i="87"/>
  <c r="AX110" i="87"/>
  <c r="AV110" i="87"/>
  <c r="AU110" i="87"/>
  <c r="AS110" i="87"/>
  <c r="AR110" i="87"/>
  <c r="AP110" i="87"/>
  <c r="AO110" i="87"/>
  <c r="AM110" i="87"/>
  <c r="AL110" i="87"/>
  <c r="AJ110" i="87"/>
  <c r="AI110" i="87"/>
  <c r="AG110" i="87"/>
  <c r="AF110" i="87"/>
  <c r="AD110" i="87"/>
  <c r="AC110" i="87"/>
  <c r="AA110" i="87"/>
  <c r="Z110" i="87"/>
  <c r="X110" i="87"/>
  <c r="W110" i="87"/>
  <c r="U110" i="87"/>
  <c r="T110" i="87"/>
  <c r="Q110" i="87"/>
  <c r="P110" i="87"/>
  <c r="M110" i="87"/>
  <c r="J110" i="87"/>
  <c r="K110" i="87" s="1"/>
  <c r="F110" i="87"/>
  <c r="I107" i="87"/>
  <c r="BB106" i="87"/>
  <c r="BA106" i="87"/>
  <c r="AY106" i="87"/>
  <c r="AX106" i="87"/>
  <c r="AV106" i="87"/>
  <c r="AU106" i="87"/>
  <c r="AS106" i="87"/>
  <c r="AR106" i="87"/>
  <c r="AP106" i="87"/>
  <c r="AO106" i="87"/>
  <c r="AM106" i="87"/>
  <c r="AL106" i="87"/>
  <c r="AJ106" i="87"/>
  <c r="AI106" i="87"/>
  <c r="AG106" i="87"/>
  <c r="AF106" i="87"/>
  <c r="AD106" i="87"/>
  <c r="AC106" i="87"/>
  <c r="AA106" i="87"/>
  <c r="Z106" i="87"/>
  <c r="X106" i="87"/>
  <c r="W106" i="87"/>
  <c r="Q106" i="87"/>
  <c r="P106" i="87"/>
  <c r="M106" i="87"/>
  <c r="J106" i="87"/>
  <c r="K106" i="87" s="1"/>
  <c r="L106" i="87" s="1"/>
  <c r="F106" i="87"/>
  <c r="BB105" i="87"/>
  <c r="BA105" i="87"/>
  <c r="AY105" i="87"/>
  <c r="AX105" i="87"/>
  <c r="AV105" i="87"/>
  <c r="AU105" i="87"/>
  <c r="AS105" i="87"/>
  <c r="AR105" i="87"/>
  <c r="AP105" i="87"/>
  <c r="AO105" i="87"/>
  <c r="AM105" i="87"/>
  <c r="AL105" i="87"/>
  <c r="AJ105" i="87"/>
  <c r="AI105" i="87"/>
  <c r="AG105" i="87"/>
  <c r="AF105" i="87"/>
  <c r="AD105" i="87"/>
  <c r="AC105" i="87"/>
  <c r="AA105" i="87"/>
  <c r="Z105" i="87"/>
  <c r="X105" i="87"/>
  <c r="W105" i="87"/>
  <c r="Q105" i="87"/>
  <c r="P105" i="87"/>
  <c r="M105" i="87"/>
  <c r="J105" i="87"/>
  <c r="K105" i="87" s="1"/>
  <c r="F105" i="87"/>
  <c r="BB104" i="87"/>
  <c r="BA104" i="87"/>
  <c r="AY104" i="87"/>
  <c r="AX104" i="87"/>
  <c r="AV104" i="87"/>
  <c r="AU104" i="87"/>
  <c r="AS104" i="87"/>
  <c r="AR104" i="87"/>
  <c r="AP104" i="87"/>
  <c r="AO104" i="87"/>
  <c r="AM104" i="87"/>
  <c r="AL104" i="87"/>
  <c r="AJ104" i="87"/>
  <c r="AI104" i="87"/>
  <c r="AG104" i="87"/>
  <c r="AF104" i="87"/>
  <c r="AD104" i="87"/>
  <c r="AC104" i="87"/>
  <c r="AA104" i="87"/>
  <c r="Z104" i="87"/>
  <c r="X104" i="87"/>
  <c r="W104" i="87"/>
  <c r="Q104" i="87"/>
  <c r="P104" i="87"/>
  <c r="M104" i="87"/>
  <c r="J104" i="87"/>
  <c r="K104" i="87" s="1"/>
  <c r="L104" i="87" s="1"/>
  <c r="F104" i="87"/>
  <c r="BB103" i="87"/>
  <c r="BA103" i="87"/>
  <c r="AY103" i="87"/>
  <c r="AX103" i="87"/>
  <c r="AV103" i="87"/>
  <c r="AU103" i="87"/>
  <c r="AS103" i="87"/>
  <c r="AR103" i="87"/>
  <c r="AP103" i="87"/>
  <c r="AO103" i="87"/>
  <c r="AM103" i="87"/>
  <c r="AL103" i="87"/>
  <c r="AJ103" i="87"/>
  <c r="AI103" i="87"/>
  <c r="AG103" i="87"/>
  <c r="AF103" i="87"/>
  <c r="AD103" i="87"/>
  <c r="AC103" i="87"/>
  <c r="AA103" i="87"/>
  <c r="Z103" i="87"/>
  <c r="X103" i="87"/>
  <c r="W103" i="87"/>
  <c r="Q103" i="87"/>
  <c r="P103" i="87"/>
  <c r="M103" i="87"/>
  <c r="J103" i="87"/>
  <c r="K103" i="87" s="1"/>
  <c r="F103" i="87"/>
  <c r="BB102" i="87"/>
  <c r="BA102" i="87"/>
  <c r="AY102" i="87"/>
  <c r="AX102" i="87"/>
  <c r="AV102" i="87"/>
  <c r="AU102" i="87"/>
  <c r="AS102" i="87"/>
  <c r="AR102" i="87"/>
  <c r="AP102" i="87"/>
  <c r="AO102" i="87"/>
  <c r="AM102" i="87"/>
  <c r="AL102" i="87"/>
  <c r="AJ102" i="87"/>
  <c r="AI102" i="87"/>
  <c r="AG102" i="87"/>
  <c r="AF102" i="87"/>
  <c r="AD102" i="87"/>
  <c r="AC102" i="87"/>
  <c r="AA102" i="87"/>
  <c r="Z102" i="87"/>
  <c r="X102" i="87"/>
  <c r="W102" i="87"/>
  <c r="Q102" i="87"/>
  <c r="P102" i="87"/>
  <c r="M102" i="87"/>
  <c r="J102" i="87"/>
  <c r="K102" i="87" s="1"/>
  <c r="L102" i="87" s="1"/>
  <c r="F102" i="87"/>
  <c r="BB101" i="87"/>
  <c r="BA101" i="87"/>
  <c r="AY101" i="87"/>
  <c r="AX101" i="87"/>
  <c r="AV101" i="87"/>
  <c r="AU101" i="87"/>
  <c r="AS101" i="87"/>
  <c r="AR101" i="87"/>
  <c r="AP101" i="87"/>
  <c r="AO101" i="87"/>
  <c r="AM101" i="87"/>
  <c r="AL101" i="87"/>
  <c r="AJ101" i="87"/>
  <c r="AI101" i="87"/>
  <c r="AG101" i="87"/>
  <c r="AF101" i="87"/>
  <c r="AD101" i="87"/>
  <c r="AC101" i="87"/>
  <c r="AA101" i="87"/>
  <c r="Z101" i="87"/>
  <c r="X101" i="87"/>
  <c r="W101" i="87"/>
  <c r="Q101" i="87"/>
  <c r="P101" i="87"/>
  <c r="M101" i="87"/>
  <c r="J101" i="87"/>
  <c r="K101" i="87" s="1"/>
  <c r="F101" i="87"/>
  <c r="BB100" i="87"/>
  <c r="BA100" i="87"/>
  <c r="AY100" i="87"/>
  <c r="AX100" i="87"/>
  <c r="AV100" i="87"/>
  <c r="AU100" i="87"/>
  <c r="AS100" i="87"/>
  <c r="AR100" i="87"/>
  <c r="AP100" i="87"/>
  <c r="AO100" i="87"/>
  <c r="AM100" i="87"/>
  <c r="AL100" i="87"/>
  <c r="AJ100" i="87"/>
  <c r="AI100" i="87"/>
  <c r="AG100" i="87"/>
  <c r="AF100" i="87"/>
  <c r="AD100" i="87"/>
  <c r="AC100" i="87"/>
  <c r="AA100" i="87"/>
  <c r="Z100" i="87"/>
  <c r="X100" i="87"/>
  <c r="W100" i="87"/>
  <c r="Q100" i="87"/>
  <c r="P100" i="87"/>
  <c r="M100" i="87"/>
  <c r="J100" i="87"/>
  <c r="K100" i="87" s="1"/>
  <c r="L100" i="87" s="1"/>
  <c r="F100" i="87"/>
  <c r="BB99" i="87"/>
  <c r="BA99" i="87"/>
  <c r="AY99" i="87"/>
  <c r="AX99" i="87"/>
  <c r="AV99" i="87"/>
  <c r="AU99" i="87"/>
  <c r="AS99" i="87"/>
  <c r="AR99" i="87"/>
  <c r="AP99" i="87"/>
  <c r="AO99" i="87"/>
  <c r="AM99" i="87"/>
  <c r="AL99" i="87"/>
  <c r="AJ99" i="87"/>
  <c r="AI99" i="87"/>
  <c r="AG99" i="87"/>
  <c r="AF99" i="87"/>
  <c r="AD99" i="87"/>
  <c r="AC99" i="87"/>
  <c r="AA99" i="87"/>
  <c r="Z99" i="87"/>
  <c r="X99" i="87"/>
  <c r="W99" i="87"/>
  <c r="Q99" i="87"/>
  <c r="P99" i="87"/>
  <c r="M99" i="87"/>
  <c r="J99" i="87"/>
  <c r="K99" i="87" s="1"/>
  <c r="F99" i="87"/>
  <c r="BB98" i="87"/>
  <c r="BA98" i="87"/>
  <c r="AY98" i="87"/>
  <c r="AX98" i="87"/>
  <c r="AV98" i="87"/>
  <c r="AU98" i="87"/>
  <c r="AS98" i="87"/>
  <c r="AR98" i="87"/>
  <c r="AP98" i="87"/>
  <c r="AO98" i="87"/>
  <c r="AM98" i="87"/>
  <c r="AL98" i="87"/>
  <c r="AJ98" i="87"/>
  <c r="AI98" i="87"/>
  <c r="AG98" i="87"/>
  <c r="AF98" i="87"/>
  <c r="AD98" i="87"/>
  <c r="AC98" i="87"/>
  <c r="AA98" i="87"/>
  <c r="Z98" i="87"/>
  <c r="X98" i="87"/>
  <c r="W98" i="87"/>
  <c r="Q98" i="87"/>
  <c r="P98" i="87"/>
  <c r="M98" i="87"/>
  <c r="J98" i="87"/>
  <c r="K98" i="87" s="1"/>
  <c r="L98" i="87" s="1"/>
  <c r="F98" i="87"/>
  <c r="BB97" i="87"/>
  <c r="BA97" i="87"/>
  <c r="AY97" i="87"/>
  <c r="AX97" i="87"/>
  <c r="AV97" i="87"/>
  <c r="AU97" i="87"/>
  <c r="AS97" i="87"/>
  <c r="AR97" i="87"/>
  <c r="AP97" i="87"/>
  <c r="AO97" i="87"/>
  <c r="AM97" i="87"/>
  <c r="AL97" i="87"/>
  <c r="AJ97" i="87"/>
  <c r="AI97" i="87"/>
  <c r="AG97" i="87"/>
  <c r="AF97" i="87"/>
  <c r="AD97" i="87"/>
  <c r="AC97" i="87"/>
  <c r="AA97" i="87"/>
  <c r="Z97" i="87"/>
  <c r="X97" i="87"/>
  <c r="W97" i="87"/>
  <c r="Q97" i="87"/>
  <c r="P97" i="87"/>
  <c r="M97" i="87"/>
  <c r="J97" i="87"/>
  <c r="K97" i="87" s="1"/>
  <c r="F97" i="87"/>
  <c r="BB96" i="87"/>
  <c r="BA96" i="87"/>
  <c r="AY96" i="87"/>
  <c r="AX96" i="87"/>
  <c r="AV96" i="87"/>
  <c r="AU96" i="87"/>
  <c r="AS96" i="87"/>
  <c r="AR96" i="87"/>
  <c r="AP96" i="87"/>
  <c r="AO96" i="87"/>
  <c r="AM96" i="87"/>
  <c r="AL96" i="87"/>
  <c r="AJ96" i="87"/>
  <c r="AI96" i="87"/>
  <c r="AG96" i="87"/>
  <c r="AF96" i="87"/>
  <c r="AD96" i="87"/>
  <c r="AC96" i="87"/>
  <c r="AA96" i="87"/>
  <c r="Z96" i="87"/>
  <c r="X96" i="87"/>
  <c r="W96" i="87"/>
  <c r="Q96" i="87"/>
  <c r="P96" i="87"/>
  <c r="M96" i="87"/>
  <c r="J96" i="87"/>
  <c r="K96" i="87" s="1"/>
  <c r="L96" i="87" s="1"/>
  <c r="F96" i="87"/>
  <c r="BB95" i="87"/>
  <c r="BA95" i="87"/>
  <c r="AY95" i="87"/>
  <c r="AX95" i="87"/>
  <c r="AV95" i="87"/>
  <c r="AU95" i="87"/>
  <c r="AS95" i="87"/>
  <c r="AR95" i="87"/>
  <c r="AP95" i="87"/>
  <c r="AO95" i="87"/>
  <c r="AM95" i="87"/>
  <c r="AL95" i="87"/>
  <c r="AJ95" i="87"/>
  <c r="AI95" i="87"/>
  <c r="AG95" i="87"/>
  <c r="AF95" i="87"/>
  <c r="AD95" i="87"/>
  <c r="AC95" i="87"/>
  <c r="AA95" i="87"/>
  <c r="Z95" i="87"/>
  <c r="X95" i="87"/>
  <c r="W95" i="87"/>
  <c r="Q95" i="87"/>
  <c r="P95" i="87"/>
  <c r="M95" i="87"/>
  <c r="J95" i="87"/>
  <c r="K95" i="87" s="1"/>
  <c r="F95" i="87"/>
  <c r="BB94" i="87"/>
  <c r="BA94" i="87"/>
  <c r="AY94" i="87"/>
  <c r="AX94" i="87"/>
  <c r="AV94" i="87"/>
  <c r="AU94" i="87"/>
  <c r="AS94" i="87"/>
  <c r="AR94" i="87"/>
  <c r="AP94" i="87"/>
  <c r="AO94" i="87"/>
  <c r="AM94" i="87"/>
  <c r="AL94" i="87"/>
  <c r="AJ94" i="87"/>
  <c r="AI94" i="87"/>
  <c r="AG94" i="87"/>
  <c r="AF94" i="87"/>
  <c r="AD94" i="87"/>
  <c r="AC94" i="87"/>
  <c r="AA94" i="87"/>
  <c r="Z94" i="87"/>
  <c r="X94" i="87"/>
  <c r="W94" i="87"/>
  <c r="Q94" i="87"/>
  <c r="P94" i="87"/>
  <c r="M94" i="87"/>
  <c r="J94" i="87"/>
  <c r="K94" i="87" s="1"/>
  <c r="L94" i="87" s="1"/>
  <c r="F94" i="87"/>
  <c r="BB93" i="87"/>
  <c r="BA93" i="87"/>
  <c r="AY93" i="87"/>
  <c r="AX93" i="87"/>
  <c r="AV93" i="87"/>
  <c r="AU93" i="87"/>
  <c r="AS93" i="87"/>
  <c r="AR93" i="87"/>
  <c r="AP93" i="87"/>
  <c r="AO93" i="87"/>
  <c r="AM93" i="87"/>
  <c r="AL93" i="87"/>
  <c r="AJ93" i="87"/>
  <c r="AI93" i="87"/>
  <c r="AG93" i="87"/>
  <c r="AF93" i="87"/>
  <c r="AD93" i="87"/>
  <c r="AC93" i="87"/>
  <c r="AA93" i="87"/>
  <c r="Z93" i="87"/>
  <c r="X93" i="87"/>
  <c r="W93" i="87"/>
  <c r="Q93" i="87"/>
  <c r="P93" i="87"/>
  <c r="M93" i="87"/>
  <c r="J93" i="87"/>
  <c r="K93" i="87" s="1"/>
  <c r="F93" i="87"/>
  <c r="BB92" i="87"/>
  <c r="BA92" i="87"/>
  <c r="AY92" i="87"/>
  <c r="AX92" i="87"/>
  <c r="AV92" i="87"/>
  <c r="AU92" i="87"/>
  <c r="AS92" i="87"/>
  <c r="AR92" i="87"/>
  <c r="AP92" i="87"/>
  <c r="AO92" i="87"/>
  <c r="AM92" i="87"/>
  <c r="AL92" i="87"/>
  <c r="AJ92" i="87"/>
  <c r="AI92" i="87"/>
  <c r="AG92" i="87"/>
  <c r="AF92" i="87"/>
  <c r="AD92" i="87"/>
  <c r="AC92" i="87"/>
  <c r="AA92" i="87"/>
  <c r="Z92" i="87"/>
  <c r="X92" i="87"/>
  <c r="W92" i="87"/>
  <c r="Q92" i="87"/>
  <c r="P92" i="87"/>
  <c r="M92" i="87"/>
  <c r="J92" i="87"/>
  <c r="K92" i="87" s="1"/>
  <c r="L92" i="87" s="1"/>
  <c r="F92" i="87"/>
  <c r="BB91" i="87"/>
  <c r="BA91" i="87"/>
  <c r="AY91" i="87"/>
  <c r="AX91" i="87"/>
  <c r="AV91" i="87"/>
  <c r="AU91" i="87"/>
  <c r="AS91" i="87"/>
  <c r="AR91" i="87"/>
  <c r="AP91" i="87"/>
  <c r="AO91" i="87"/>
  <c r="AM91" i="87"/>
  <c r="AL91" i="87"/>
  <c r="AJ91" i="87"/>
  <c r="AI91" i="87"/>
  <c r="AG91" i="87"/>
  <c r="AF91" i="87"/>
  <c r="AD91" i="87"/>
  <c r="AC91" i="87"/>
  <c r="AA91" i="87"/>
  <c r="Z91" i="87"/>
  <c r="X91" i="87"/>
  <c r="W91" i="87"/>
  <c r="Q91" i="87"/>
  <c r="P91" i="87"/>
  <c r="M91" i="87"/>
  <c r="J91" i="87"/>
  <c r="K91" i="87" s="1"/>
  <c r="F91" i="87"/>
  <c r="BB90" i="87"/>
  <c r="BA90" i="87"/>
  <c r="AY90" i="87"/>
  <c r="AX90" i="87"/>
  <c r="AV90" i="87"/>
  <c r="AU90" i="87"/>
  <c r="AS90" i="87"/>
  <c r="AR90" i="87"/>
  <c r="AP90" i="87"/>
  <c r="AO90" i="87"/>
  <c r="AM90" i="87"/>
  <c r="AL90" i="87"/>
  <c r="AJ90" i="87"/>
  <c r="AI90" i="87"/>
  <c r="AG90" i="87"/>
  <c r="AF90" i="87"/>
  <c r="AD90" i="87"/>
  <c r="AC90" i="87"/>
  <c r="AA90" i="87"/>
  <c r="Z90" i="87"/>
  <c r="X90" i="87"/>
  <c r="W90" i="87"/>
  <c r="Q90" i="87"/>
  <c r="P90" i="87"/>
  <c r="M90" i="87"/>
  <c r="J90" i="87"/>
  <c r="K90" i="87" s="1"/>
  <c r="L90" i="87" s="1"/>
  <c r="F90" i="87"/>
  <c r="BB89" i="87"/>
  <c r="BA89" i="87"/>
  <c r="AY89" i="87"/>
  <c r="AX89" i="87"/>
  <c r="AV89" i="87"/>
  <c r="AU89" i="87"/>
  <c r="AS89" i="87"/>
  <c r="AR89" i="87"/>
  <c r="AP89" i="87"/>
  <c r="AO89" i="87"/>
  <c r="AM89" i="87"/>
  <c r="AL89" i="87"/>
  <c r="AJ89" i="87"/>
  <c r="AI89" i="87"/>
  <c r="AG89" i="87"/>
  <c r="AF89" i="87"/>
  <c r="AD89" i="87"/>
  <c r="AC89" i="87"/>
  <c r="AA89" i="87"/>
  <c r="Z89" i="87"/>
  <c r="X89" i="87"/>
  <c r="W89" i="87"/>
  <c r="Q89" i="87"/>
  <c r="P89" i="87"/>
  <c r="M89" i="87"/>
  <c r="J89" i="87"/>
  <c r="K89" i="87" s="1"/>
  <c r="F89" i="87"/>
  <c r="BB88" i="87"/>
  <c r="BA88" i="87"/>
  <c r="AY88" i="87"/>
  <c r="AX88" i="87"/>
  <c r="AV88" i="87"/>
  <c r="AU88" i="87"/>
  <c r="AS88" i="87"/>
  <c r="AR88" i="87"/>
  <c r="AP88" i="87"/>
  <c r="AO88" i="87"/>
  <c r="AM88" i="87"/>
  <c r="AL88" i="87"/>
  <c r="AJ88" i="87"/>
  <c r="AI88" i="87"/>
  <c r="AG88" i="87"/>
  <c r="AF88" i="87"/>
  <c r="AD88" i="87"/>
  <c r="AC88" i="87"/>
  <c r="AA88" i="87"/>
  <c r="Z88" i="87"/>
  <c r="X88" i="87"/>
  <c r="W88" i="87"/>
  <c r="Q88" i="87"/>
  <c r="P88" i="87"/>
  <c r="M88" i="87"/>
  <c r="J88" i="87"/>
  <c r="K88" i="87" s="1"/>
  <c r="L88" i="87" s="1"/>
  <c r="F88" i="87"/>
  <c r="BB87" i="87"/>
  <c r="BA87" i="87"/>
  <c r="AY87" i="87"/>
  <c r="AX87" i="87"/>
  <c r="AV87" i="87"/>
  <c r="AU87" i="87"/>
  <c r="AS87" i="87"/>
  <c r="AR87" i="87"/>
  <c r="AP87" i="87"/>
  <c r="AO87" i="87"/>
  <c r="AM87" i="87"/>
  <c r="AL87" i="87"/>
  <c r="AJ87" i="87"/>
  <c r="AI87" i="87"/>
  <c r="AG87" i="87"/>
  <c r="AF87" i="87"/>
  <c r="AD87" i="87"/>
  <c r="AC87" i="87"/>
  <c r="AA87" i="87"/>
  <c r="Z87" i="87"/>
  <c r="X87" i="87"/>
  <c r="W87" i="87"/>
  <c r="Q87" i="87"/>
  <c r="P87" i="87"/>
  <c r="M87" i="87"/>
  <c r="J87" i="87"/>
  <c r="K87" i="87" s="1"/>
  <c r="F87" i="87"/>
  <c r="BB86" i="87"/>
  <c r="BA86" i="87"/>
  <c r="AY86" i="87"/>
  <c r="AX86" i="87"/>
  <c r="AV86" i="87"/>
  <c r="AU86" i="87"/>
  <c r="AS86" i="87"/>
  <c r="AR86" i="87"/>
  <c r="AP86" i="87"/>
  <c r="AO86" i="87"/>
  <c r="AM86" i="87"/>
  <c r="AL86" i="87"/>
  <c r="AJ86" i="87"/>
  <c r="AI86" i="87"/>
  <c r="AG86" i="87"/>
  <c r="AF86" i="87"/>
  <c r="AD86" i="87"/>
  <c r="AC86" i="87"/>
  <c r="AA86" i="87"/>
  <c r="Z86" i="87"/>
  <c r="X86" i="87"/>
  <c r="W86" i="87"/>
  <c r="Q86" i="87"/>
  <c r="P86" i="87"/>
  <c r="M86" i="87"/>
  <c r="J86" i="87"/>
  <c r="K86" i="87" s="1"/>
  <c r="L86" i="87" s="1"/>
  <c r="F86" i="87"/>
  <c r="BB85" i="87"/>
  <c r="BA85" i="87"/>
  <c r="AY85" i="87"/>
  <c r="AX85" i="87"/>
  <c r="AV85" i="87"/>
  <c r="AU85" i="87"/>
  <c r="AS85" i="87"/>
  <c r="AR85" i="87"/>
  <c r="AP85" i="87"/>
  <c r="AO85" i="87"/>
  <c r="AM85" i="87"/>
  <c r="AL85" i="87"/>
  <c r="AJ85" i="87"/>
  <c r="AI85" i="87"/>
  <c r="AG85" i="87"/>
  <c r="AF85" i="87"/>
  <c r="AD85" i="87"/>
  <c r="AC85" i="87"/>
  <c r="AA85" i="87"/>
  <c r="Z85" i="87"/>
  <c r="X85" i="87"/>
  <c r="W85" i="87"/>
  <c r="U85" i="87"/>
  <c r="T85" i="87"/>
  <c r="Q85" i="87"/>
  <c r="P85" i="87"/>
  <c r="M85" i="87"/>
  <c r="J85" i="87"/>
  <c r="K85" i="87" s="1"/>
  <c r="F85" i="87"/>
  <c r="BB84" i="87"/>
  <c r="BA84" i="87"/>
  <c r="AY84" i="87"/>
  <c r="AX84" i="87"/>
  <c r="AV84" i="87"/>
  <c r="AU84" i="87"/>
  <c r="AS84" i="87"/>
  <c r="AR84" i="87"/>
  <c r="AP84" i="87"/>
  <c r="AO84" i="87"/>
  <c r="AM84" i="87"/>
  <c r="AL84" i="87"/>
  <c r="AJ84" i="87"/>
  <c r="AI84" i="87"/>
  <c r="AG84" i="87"/>
  <c r="AF84" i="87"/>
  <c r="AD84" i="87"/>
  <c r="AC84" i="87"/>
  <c r="AA84" i="87"/>
  <c r="Z84" i="87"/>
  <c r="X84" i="87"/>
  <c r="W84" i="87"/>
  <c r="U84" i="87"/>
  <c r="T84" i="87"/>
  <c r="Q84" i="87"/>
  <c r="P84" i="87"/>
  <c r="M84" i="87"/>
  <c r="J84" i="87"/>
  <c r="K84" i="87" s="1"/>
  <c r="L84" i="87" s="1"/>
  <c r="F84" i="87"/>
  <c r="BB83" i="87"/>
  <c r="BA83" i="87"/>
  <c r="AY83" i="87"/>
  <c r="AX83" i="87"/>
  <c r="AV83" i="87"/>
  <c r="AU83" i="87"/>
  <c r="AS83" i="87"/>
  <c r="AR83" i="87"/>
  <c r="AP83" i="87"/>
  <c r="AO83" i="87"/>
  <c r="AM83" i="87"/>
  <c r="AL83" i="87"/>
  <c r="AJ83" i="87"/>
  <c r="AI83" i="87"/>
  <c r="AG83" i="87"/>
  <c r="AF83" i="87"/>
  <c r="AD83" i="87"/>
  <c r="AC83" i="87"/>
  <c r="AA83" i="87"/>
  <c r="Z83" i="87"/>
  <c r="X83" i="87"/>
  <c r="W83" i="87"/>
  <c r="U83" i="87"/>
  <c r="T83" i="87"/>
  <c r="Q83" i="87"/>
  <c r="P83" i="87"/>
  <c r="M83" i="87"/>
  <c r="J83" i="87"/>
  <c r="K83" i="87" s="1"/>
  <c r="F83" i="87"/>
  <c r="BB82" i="87"/>
  <c r="BA82" i="87"/>
  <c r="AY82" i="87"/>
  <c r="AX82" i="87"/>
  <c r="AV82" i="87"/>
  <c r="AU82" i="87"/>
  <c r="AS82" i="87"/>
  <c r="AR82" i="87"/>
  <c r="AP82" i="87"/>
  <c r="AO82" i="87"/>
  <c r="AM82" i="87"/>
  <c r="AL82" i="87"/>
  <c r="AJ82" i="87"/>
  <c r="AI82" i="87"/>
  <c r="AG82" i="87"/>
  <c r="AF82" i="87"/>
  <c r="AD82" i="87"/>
  <c r="AC82" i="87"/>
  <c r="AA82" i="87"/>
  <c r="Z82" i="87"/>
  <c r="X82" i="87"/>
  <c r="W82" i="87"/>
  <c r="U82" i="87"/>
  <c r="T82" i="87"/>
  <c r="Q82" i="87"/>
  <c r="P82" i="87"/>
  <c r="M82" i="87"/>
  <c r="J82" i="87"/>
  <c r="K82" i="87" s="1"/>
  <c r="L82" i="87" s="1"/>
  <c r="F82" i="87"/>
  <c r="BB81" i="87"/>
  <c r="BA81" i="87"/>
  <c r="AY81" i="87"/>
  <c r="AX81" i="87"/>
  <c r="AV81" i="87"/>
  <c r="AU81" i="87"/>
  <c r="AS81" i="87"/>
  <c r="AR81" i="87"/>
  <c r="AP81" i="87"/>
  <c r="AO81" i="87"/>
  <c r="AM81" i="87"/>
  <c r="AL81" i="87"/>
  <c r="AJ81" i="87"/>
  <c r="AI81" i="87"/>
  <c r="AG81" i="87"/>
  <c r="AF81" i="87"/>
  <c r="AD81" i="87"/>
  <c r="AC81" i="87"/>
  <c r="AA81" i="87"/>
  <c r="Z81" i="87"/>
  <c r="X81" i="87"/>
  <c r="W81" i="87"/>
  <c r="U81" i="87"/>
  <c r="T81" i="87"/>
  <c r="Q81" i="87"/>
  <c r="P81" i="87"/>
  <c r="M81" i="87"/>
  <c r="J81" i="87"/>
  <c r="K81" i="87" s="1"/>
  <c r="F81" i="87"/>
  <c r="BB80" i="87"/>
  <c r="BA80" i="87"/>
  <c r="AY80" i="87"/>
  <c r="AX80" i="87"/>
  <c r="AV80" i="87"/>
  <c r="AU80" i="87"/>
  <c r="AS80" i="87"/>
  <c r="AR80" i="87"/>
  <c r="AP80" i="87"/>
  <c r="AO80" i="87"/>
  <c r="AM80" i="87"/>
  <c r="AL80" i="87"/>
  <c r="AJ80" i="87"/>
  <c r="AI80" i="87"/>
  <c r="AG80" i="87"/>
  <c r="AF80" i="87"/>
  <c r="AD80" i="87"/>
  <c r="AC80" i="87"/>
  <c r="AA80" i="87"/>
  <c r="Z80" i="87"/>
  <c r="X80" i="87"/>
  <c r="W80" i="87"/>
  <c r="U80" i="87"/>
  <c r="T80" i="87"/>
  <c r="Q80" i="87"/>
  <c r="P80" i="87"/>
  <c r="M80" i="87"/>
  <c r="J80" i="87"/>
  <c r="K80" i="87" s="1"/>
  <c r="L80" i="87" s="1"/>
  <c r="F80" i="87"/>
  <c r="BB79" i="87"/>
  <c r="BA79" i="87"/>
  <c r="AY79" i="87"/>
  <c r="AX79" i="87"/>
  <c r="AV79" i="87"/>
  <c r="AU79" i="87"/>
  <c r="AS79" i="87"/>
  <c r="AR79" i="87"/>
  <c r="AP79" i="87"/>
  <c r="AO79" i="87"/>
  <c r="AM79" i="87"/>
  <c r="AL79" i="87"/>
  <c r="AJ79" i="87"/>
  <c r="AI79" i="87"/>
  <c r="AG79" i="87"/>
  <c r="AF79" i="87"/>
  <c r="AD79" i="87"/>
  <c r="AC79" i="87"/>
  <c r="AA79" i="87"/>
  <c r="Z79" i="87"/>
  <c r="X79" i="87"/>
  <c r="W79" i="87"/>
  <c r="U79" i="87"/>
  <c r="T79" i="87"/>
  <c r="Q79" i="87"/>
  <c r="P79" i="87"/>
  <c r="M79" i="87"/>
  <c r="J79" i="87"/>
  <c r="K79" i="87" s="1"/>
  <c r="F79" i="87"/>
  <c r="BB78" i="87"/>
  <c r="BA78" i="87"/>
  <c r="AY78" i="87"/>
  <c r="AX78" i="87"/>
  <c r="AV78" i="87"/>
  <c r="AU78" i="87"/>
  <c r="AS78" i="87"/>
  <c r="AR78" i="87"/>
  <c r="AP78" i="87"/>
  <c r="AO78" i="87"/>
  <c r="AM78" i="87"/>
  <c r="AL78" i="87"/>
  <c r="AJ78" i="87"/>
  <c r="AI78" i="87"/>
  <c r="AG78" i="87"/>
  <c r="AF78" i="87"/>
  <c r="AD78" i="87"/>
  <c r="AC78" i="87"/>
  <c r="AA78" i="87"/>
  <c r="Z78" i="87"/>
  <c r="X78" i="87"/>
  <c r="W78" i="87"/>
  <c r="U78" i="87"/>
  <c r="T78" i="87"/>
  <c r="Q78" i="87"/>
  <c r="P78" i="87"/>
  <c r="M78" i="87"/>
  <c r="J78" i="87"/>
  <c r="K78" i="87" s="1"/>
  <c r="L78" i="87" s="1"/>
  <c r="F78" i="87"/>
  <c r="BB77" i="87"/>
  <c r="BA77" i="87"/>
  <c r="AY77" i="87"/>
  <c r="AX77" i="87"/>
  <c r="AV77" i="87"/>
  <c r="AU77" i="87"/>
  <c r="AS77" i="87"/>
  <c r="AR77" i="87"/>
  <c r="AP77" i="87"/>
  <c r="AO77" i="87"/>
  <c r="AM77" i="87"/>
  <c r="AL77" i="87"/>
  <c r="AJ77" i="87"/>
  <c r="AI77" i="87"/>
  <c r="AG77" i="87"/>
  <c r="AF77" i="87"/>
  <c r="AD77" i="87"/>
  <c r="AC77" i="87"/>
  <c r="AA77" i="87"/>
  <c r="Z77" i="87"/>
  <c r="X77" i="87"/>
  <c r="W77" i="87"/>
  <c r="U77" i="87"/>
  <c r="T77" i="87"/>
  <c r="Q77" i="87"/>
  <c r="P77" i="87"/>
  <c r="M77" i="87"/>
  <c r="J77" i="87"/>
  <c r="K77" i="87" s="1"/>
  <c r="F77" i="87"/>
  <c r="BB76" i="87"/>
  <c r="BA76" i="87"/>
  <c r="AY76" i="87"/>
  <c r="AX76" i="87"/>
  <c r="AV76" i="87"/>
  <c r="AU76" i="87"/>
  <c r="AS76" i="87"/>
  <c r="AR76" i="87"/>
  <c r="AP76" i="87"/>
  <c r="AO76" i="87"/>
  <c r="AM76" i="87"/>
  <c r="AL76" i="87"/>
  <c r="AJ76" i="87"/>
  <c r="AI76" i="87"/>
  <c r="AG76" i="87"/>
  <c r="AF76" i="87"/>
  <c r="AD76" i="87"/>
  <c r="AC76" i="87"/>
  <c r="AA76" i="87"/>
  <c r="Z76" i="87"/>
  <c r="X76" i="87"/>
  <c r="W76" i="87"/>
  <c r="U76" i="87"/>
  <c r="T76" i="87"/>
  <c r="Q76" i="87"/>
  <c r="P76" i="87"/>
  <c r="M76" i="87"/>
  <c r="J76" i="87"/>
  <c r="K76" i="87" s="1"/>
  <c r="L76" i="87" s="1"/>
  <c r="F76" i="87"/>
  <c r="BB75" i="87"/>
  <c r="BA75" i="87"/>
  <c r="AY75" i="87"/>
  <c r="AX75" i="87"/>
  <c r="AV75" i="87"/>
  <c r="AU75" i="87"/>
  <c r="AS75" i="87"/>
  <c r="AR75" i="87"/>
  <c r="AP75" i="87"/>
  <c r="AO75" i="87"/>
  <c r="AM75" i="87"/>
  <c r="AL75" i="87"/>
  <c r="AJ75" i="87"/>
  <c r="AI75" i="87"/>
  <c r="AG75" i="87"/>
  <c r="AF75" i="87"/>
  <c r="AD75" i="87"/>
  <c r="AC75" i="87"/>
  <c r="AA75" i="87"/>
  <c r="Z75" i="87"/>
  <c r="X75" i="87"/>
  <c r="W75" i="87"/>
  <c r="U75" i="87"/>
  <c r="T75" i="87"/>
  <c r="Q75" i="87"/>
  <c r="P75" i="87"/>
  <c r="M75" i="87"/>
  <c r="J75" i="87"/>
  <c r="K75" i="87" s="1"/>
  <c r="F75" i="87"/>
  <c r="BB74" i="87"/>
  <c r="BA74" i="87"/>
  <c r="AY74" i="87"/>
  <c r="AX74" i="87"/>
  <c r="AV74" i="87"/>
  <c r="AU74" i="87"/>
  <c r="AS74" i="87"/>
  <c r="AR74" i="87"/>
  <c r="AP74" i="87"/>
  <c r="AO74" i="87"/>
  <c r="AM74" i="87"/>
  <c r="AL74" i="87"/>
  <c r="AJ74" i="87"/>
  <c r="AI74" i="87"/>
  <c r="AG74" i="87"/>
  <c r="AF74" i="87"/>
  <c r="AD74" i="87"/>
  <c r="AC74" i="87"/>
  <c r="AA74" i="87"/>
  <c r="Z74" i="87"/>
  <c r="X74" i="87"/>
  <c r="W74" i="87"/>
  <c r="U74" i="87"/>
  <c r="T74" i="87"/>
  <c r="Q74" i="87"/>
  <c r="P74" i="87"/>
  <c r="M74" i="87"/>
  <c r="J74" i="87"/>
  <c r="K74" i="87" s="1"/>
  <c r="L74" i="87" s="1"/>
  <c r="F74" i="87"/>
  <c r="BB73" i="87"/>
  <c r="BA73" i="87"/>
  <c r="AY73" i="87"/>
  <c r="AX73" i="87"/>
  <c r="AV73" i="87"/>
  <c r="AU73" i="87"/>
  <c r="AS73" i="87"/>
  <c r="AR73" i="87"/>
  <c r="AP73" i="87"/>
  <c r="AO73" i="87"/>
  <c r="AM73" i="87"/>
  <c r="AL73" i="87"/>
  <c r="AJ73" i="87"/>
  <c r="AI73" i="87"/>
  <c r="AG73" i="87"/>
  <c r="AF73" i="87"/>
  <c r="AD73" i="87"/>
  <c r="AC73" i="87"/>
  <c r="AA73" i="87"/>
  <c r="Z73" i="87"/>
  <c r="X73" i="87"/>
  <c r="W73" i="87"/>
  <c r="U73" i="87"/>
  <c r="T73" i="87"/>
  <c r="Q73" i="87"/>
  <c r="P73" i="87"/>
  <c r="M73" i="87"/>
  <c r="J73" i="87"/>
  <c r="K73" i="87" s="1"/>
  <c r="F73" i="87"/>
  <c r="BB72" i="87"/>
  <c r="BA72" i="87"/>
  <c r="AY72" i="87"/>
  <c r="AX72" i="87"/>
  <c r="AV72" i="87"/>
  <c r="AU72" i="87"/>
  <c r="AS72" i="87"/>
  <c r="AR72" i="87"/>
  <c r="AP72" i="87"/>
  <c r="AO72" i="87"/>
  <c r="AM72" i="87"/>
  <c r="AL72" i="87"/>
  <c r="AJ72" i="87"/>
  <c r="AI72" i="87"/>
  <c r="AG72" i="87"/>
  <c r="AF72" i="87"/>
  <c r="AD72" i="87"/>
  <c r="AC72" i="87"/>
  <c r="AA72" i="87"/>
  <c r="Z72" i="87"/>
  <c r="X72" i="87"/>
  <c r="W72" i="87"/>
  <c r="U72" i="87"/>
  <c r="T72" i="87"/>
  <c r="Q72" i="87"/>
  <c r="P72" i="87"/>
  <c r="M72" i="87"/>
  <c r="J72" i="87"/>
  <c r="K72" i="87" s="1"/>
  <c r="L72" i="87" s="1"/>
  <c r="F72" i="87"/>
  <c r="BB71" i="87"/>
  <c r="BA71" i="87"/>
  <c r="AY71" i="87"/>
  <c r="AX71" i="87"/>
  <c r="AV71" i="87"/>
  <c r="AU71" i="87"/>
  <c r="AS71" i="87"/>
  <c r="AR71" i="87"/>
  <c r="AP71" i="87"/>
  <c r="AO71" i="87"/>
  <c r="AM71" i="87"/>
  <c r="AL71" i="87"/>
  <c r="AJ71" i="87"/>
  <c r="AI71" i="87"/>
  <c r="AG71" i="87"/>
  <c r="AF71" i="87"/>
  <c r="AD71" i="87"/>
  <c r="AC71" i="87"/>
  <c r="AA71" i="87"/>
  <c r="Z71" i="87"/>
  <c r="X71" i="87"/>
  <c r="W71" i="87"/>
  <c r="U71" i="87"/>
  <c r="T71" i="87"/>
  <c r="Q71" i="87"/>
  <c r="P71" i="87"/>
  <c r="M71" i="87"/>
  <c r="J71" i="87"/>
  <c r="K71" i="87" s="1"/>
  <c r="F71" i="87"/>
  <c r="BB70" i="87"/>
  <c r="BA70" i="87"/>
  <c r="AY70" i="87"/>
  <c r="AX70" i="87"/>
  <c r="AV70" i="87"/>
  <c r="AU70" i="87"/>
  <c r="AS70" i="87"/>
  <c r="AR70" i="87"/>
  <c r="AP70" i="87"/>
  <c r="AO70" i="87"/>
  <c r="AM70" i="87"/>
  <c r="AL70" i="87"/>
  <c r="AJ70" i="87"/>
  <c r="AI70" i="87"/>
  <c r="AG70" i="87"/>
  <c r="AF70" i="87"/>
  <c r="AD70" i="87"/>
  <c r="AC70" i="87"/>
  <c r="AA70" i="87"/>
  <c r="Z70" i="87"/>
  <c r="X70" i="87"/>
  <c r="W70" i="87"/>
  <c r="U70" i="87"/>
  <c r="T70" i="87"/>
  <c r="Q70" i="87"/>
  <c r="P70" i="87"/>
  <c r="M70" i="87"/>
  <c r="J70" i="87"/>
  <c r="K70" i="87" s="1"/>
  <c r="L70" i="87" s="1"/>
  <c r="F70" i="87"/>
  <c r="BB69" i="87"/>
  <c r="BA69" i="87"/>
  <c r="AY69" i="87"/>
  <c r="AX69" i="87"/>
  <c r="AV69" i="87"/>
  <c r="AU69" i="87"/>
  <c r="AS69" i="87"/>
  <c r="AR69" i="87"/>
  <c r="AP69" i="87"/>
  <c r="AO69" i="87"/>
  <c r="AM69" i="87"/>
  <c r="AL69" i="87"/>
  <c r="AJ69" i="87"/>
  <c r="AI69" i="87"/>
  <c r="AG69" i="87"/>
  <c r="AF69" i="87"/>
  <c r="AD69" i="87"/>
  <c r="AC69" i="87"/>
  <c r="AA69" i="87"/>
  <c r="Z69" i="87"/>
  <c r="X69" i="87"/>
  <c r="W69" i="87"/>
  <c r="U69" i="87"/>
  <c r="T69" i="87"/>
  <c r="Q69" i="87"/>
  <c r="P69" i="87"/>
  <c r="M69" i="87"/>
  <c r="J69" i="87"/>
  <c r="K69" i="87" s="1"/>
  <c r="F69" i="87"/>
  <c r="BB68" i="87"/>
  <c r="BA68" i="87"/>
  <c r="AY68" i="87"/>
  <c r="AX68" i="87"/>
  <c r="AV68" i="87"/>
  <c r="AU68" i="87"/>
  <c r="AS68" i="87"/>
  <c r="AR68" i="87"/>
  <c r="AP68" i="87"/>
  <c r="AO68" i="87"/>
  <c r="AM68" i="87"/>
  <c r="AL68" i="87"/>
  <c r="AJ68" i="87"/>
  <c r="AI68" i="87"/>
  <c r="AG68" i="87"/>
  <c r="AF68" i="87"/>
  <c r="AD68" i="87"/>
  <c r="AC68" i="87"/>
  <c r="AA68" i="87"/>
  <c r="Z68" i="87"/>
  <c r="X68" i="87"/>
  <c r="W68" i="87"/>
  <c r="U68" i="87"/>
  <c r="T68" i="87"/>
  <c r="Q68" i="87"/>
  <c r="P68" i="87"/>
  <c r="M68" i="87"/>
  <c r="J68" i="87"/>
  <c r="K68" i="87" s="1"/>
  <c r="L68" i="87" s="1"/>
  <c r="F68" i="87"/>
  <c r="BB67" i="87"/>
  <c r="BA67" i="87"/>
  <c r="AY67" i="87"/>
  <c r="AX67" i="87"/>
  <c r="AV67" i="87"/>
  <c r="AU67" i="87"/>
  <c r="AS67" i="87"/>
  <c r="AR67" i="87"/>
  <c r="AP67" i="87"/>
  <c r="AO67" i="87"/>
  <c r="AM67" i="87"/>
  <c r="AL67" i="87"/>
  <c r="AJ67" i="87"/>
  <c r="AI67" i="87"/>
  <c r="AG67" i="87"/>
  <c r="AF67" i="87"/>
  <c r="AD67" i="87"/>
  <c r="AC67" i="87"/>
  <c r="AA67" i="87"/>
  <c r="Z67" i="87"/>
  <c r="X67" i="87"/>
  <c r="W67" i="87"/>
  <c r="U67" i="87"/>
  <c r="T67" i="87"/>
  <c r="Q67" i="87"/>
  <c r="P67" i="87"/>
  <c r="M67" i="87"/>
  <c r="J67" i="87"/>
  <c r="K67" i="87" s="1"/>
  <c r="F67" i="87"/>
  <c r="I64" i="87"/>
  <c r="BB63" i="87"/>
  <c r="BA63" i="87"/>
  <c r="AY63" i="87"/>
  <c r="AX63" i="87"/>
  <c r="AV63" i="87"/>
  <c r="AU63" i="87"/>
  <c r="AS63" i="87"/>
  <c r="AR63" i="87"/>
  <c r="AP63" i="87"/>
  <c r="AO63" i="87"/>
  <c r="AM63" i="87"/>
  <c r="AL63" i="87"/>
  <c r="AJ63" i="87"/>
  <c r="AI63" i="87"/>
  <c r="AG63" i="87"/>
  <c r="AF63" i="87"/>
  <c r="AD63" i="87"/>
  <c r="AC63" i="87"/>
  <c r="AA63" i="87"/>
  <c r="Z63" i="87"/>
  <c r="X63" i="87"/>
  <c r="W63" i="87"/>
  <c r="Q63" i="87"/>
  <c r="P63" i="87"/>
  <c r="M63" i="87"/>
  <c r="J63" i="87"/>
  <c r="K63" i="87" s="1"/>
  <c r="L63" i="87" s="1"/>
  <c r="F63" i="87"/>
  <c r="BB62" i="87"/>
  <c r="BA62" i="87"/>
  <c r="AY62" i="87"/>
  <c r="AX62" i="87"/>
  <c r="AV62" i="87"/>
  <c r="AU62" i="87"/>
  <c r="AS62" i="87"/>
  <c r="AR62" i="87"/>
  <c r="AP62" i="87"/>
  <c r="AO62" i="87"/>
  <c r="AM62" i="87"/>
  <c r="AL62" i="87"/>
  <c r="AJ62" i="87"/>
  <c r="AI62" i="87"/>
  <c r="AG62" i="87"/>
  <c r="AF62" i="87"/>
  <c r="AD62" i="87"/>
  <c r="AC62" i="87"/>
  <c r="AA62" i="87"/>
  <c r="Z62" i="87"/>
  <c r="X62" i="87"/>
  <c r="W62" i="87"/>
  <c r="Q62" i="87"/>
  <c r="P62" i="87"/>
  <c r="M62" i="87"/>
  <c r="J62" i="87"/>
  <c r="K62" i="87" s="1"/>
  <c r="F62" i="87"/>
  <c r="BB61" i="87"/>
  <c r="BA61" i="87"/>
  <c r="AY61" i="87"/>
  <c r="AX61" i="87"/>
  <c r="AV61" i="87"/>
  <c r="AU61" i="87"/>
  <c r="AS61" i="87"/>
  <c r="AR61" i="87"/>
  <c r="AP61" i="87"/>
  <c r="AO61" i="87"/>
  <c r="AM61" i="87"/>
  <c r="AL61" i="87"/>
  <c r="AJ61" i="87"/>
  <c r="AI61" i="87"/>
  <c r="AG61" i="87"/>
  <c r="AF61" i="87"/>
  <c r="AD61" i="87"/>
  <c r="AC61" i="87"/>
  <c r="AA61" i="87"/>
  <c r="Z61" i="87"/>
  <c r="X61" i="87"/>
  <c r="W61" i="87"/>
  <c r="Q61" i="87"/>
  <c r="P61" i="87"/>
  <c r="M61" i="87"/>
  <c r="J61" i="87"/>
  <c r="K61" i="87" s="1"/>
  <c r="L61" i="87" s="1"/>
  <c r="F61" i="87"/>
  <c r="BB60" i="87"/>
  <c r="BA60" i="87"/>
  <c r="AY60" i="87"/>
  <c r="AX60" i="87"/>
  <c r="AV60" i="87"/>
  <c r="AU60" i="87"/>
  <c r="AS60" i="87"/>
  <c r="AR60" i="87"/>
  <c r="AP60" i="87"/>
  <c r="AO60" i="87"/>
  <c r="AM60" i="87"/>
  <c r="AL60" i="87"/>
  <c r="AJ60" i="87"/>
  <c r="AI60" i="87"/>
  <c r="AG60" i="87"/>
  <c r="AF60" i="87"/>
  <c r="AD60" i="87"/>
  <c r="AC60" i="87"/>
  <c r="AA60" i="87"/>
  <c r="Z60" i="87"/>
  <c r="X60" i="87"/>
  <c r="W60" i="87"/>
  <c r="Q60" i="87"/>
  <c r="P60" i="87"/>
  <c r="M60" i="87"/>
  <c r="J60" i="87"/>
  <c r="K60" i="87" s="1"/>
  <c r="F60" i="87"/>
  <c r="BB59" i="87"/>
  <c r="BA59" i="87"/>
  <c r="AY59" i="87"/>
  <c r="AX59" i="87"/>
  <c r="AV59" i="87"/>
  <c r="AU59" i="87"/>
  <c r="AS59" i="87"/>
  <c r="AR59" i="87"/>
  <c r="AP59" i="87"/>
  <c r="AO59" i="87"/>
  <c r="AM59" i="87"/>
  <c r="AL59" i="87"/>
  <c r="AJ59" i="87"/>
  <c r="AI59" i="87"/>
  <c r="AG59" i="87"/>
  <c r="AF59" i="87"/>
  <c r="AD59" i="87"/>
  <c r="AC59" i="87"/>
  <c r="AA59" i="87"/>
  <c r="Z59" i="87"/>
  <c r="X59" i="87"/>
  <c r="W59" i="87"/>
  <c r="Q59" i="87"/>
  <c r="P59" i="87"/>
  <c r="M59" i="87"/>
  <c r="J59" i="87"/>
  <c r="K59" i="87" s="1"/>
  <c r="L59" i="87" s="1"/>
  <c r="F59" i="87"/>
  <c r="BB58" i="87"/>
  <c r="BA58" i="87"/>
  <c r="AY58" i="87"/>
  <c r="AX58" i="87"/>
  <c r="AV58" i="87"/>
  <c r="AU58" i="87"/>
  <c r="AS58" i="87"/>
  <c r="AR58" i="87"/>
  <c r="AP58" i="87"/>
  <c r="AO58" i="87"/>
  <c r="AM58" i="87"/>
  <c r="AL58" i="87"/>
  <c r="AJ58" i="87"/>
  <c r="AI58" i="87"/>
  <c r="AG58" i="87"/>
  <c r="AF58" i="87"/>
  <c r="AD58" i="87"/>
  <c r="AC58" i="87"/>
  <c r="AA58" i="87"/>
  <c r="Z58" i="87"/>
  <c r="X58" i="87"/>
  <c r="W58" i="87"/>
  <c r="Q58" i="87"/>
  <c r="P58" i="87"/>
  <c r="M58" i="87"/>
  <c r="J58" i="87"/>
  <c r="K58" i="87" s="1"/>
  <c r="F58" i="87"/>
  <c r="BB57" i="87"/>
  <c r="BA57" i="87"/>
  <c r="AY57" i="87"/>
  <c r="AX57" i="87"/>
  <c r="AV57" i="87"/>
  <c r="AU57" i="87"/>
  <c r="AS57" i="87"/>
  <c r="AR57" i="87"/>
  <c r="AP57" i="87"/>
  <c r="AO57" i="87"/>
  <c r="AM57" i="87"/>
  <c r="AL57" i="87"/>
  <c r="AJ57" i="87"/>
  <c r="AI57" i="87"/>
  <c r="AG57" i="87"/>
  <c r="AF57" i="87"/>
  <c r="AD57" i="87"/>
  <c r="AC57" i="87"/>
  <c r="AA57" i="87"/>
  <c r="Z57" i="87"/>
  <c r="X57" i="87"/>
  <c r="W57" i="87"/>
  <c r="Q57" i="87"/>
  <c r="P57" i="87"/>
  <c r="M57" i="87"/>
  <c r="J57" i="87"/>
  <c r="K57" i="87" s="1"/>
  <c r="L57" i="87" s="1"/>
  <c r="F57" i="87"/>
  <c r="BB56" i="87"/>
  <c r="BA56" i="87"/>
  <c r="AY56" i="87"/>
  <c r="AX56" i="87"/>
  <c r="AV56" i="87"/>
  <c r="AU56" i="87"/>
  <c r="AS56" i="87"/>
  <c r="AR56" i="87"/>
  <c r="AP56" i="87"/>
  <c r="AO56" i="87"/>
  <c r="AM56" i="87"/>
  <c r="AL56" i="87"/>
  <c r="AJ56" i="87"/>
  <c r="AI56" i="87"/>
  <c r="AG56" i="87"/>
  <c r="AF56" i="87"/>
  <c r="AD56" i="87"/>
  <c r="AC56" i="87"/>
  <c r="AA56" i="87"/>
  <c r="Z56" i="87"/>
  <c r="X56" i="87"/>
  <c r="W56" i="87"/>
  <c r="Q56" i="87"/>
  <c r="P56" i="87"/>
  <c r="M56" i="87"/>
  <c r="J56" i="87"/>
  <c r="K56" i="87" s="1"/>
  <c r="F56" i="87"/>
  <c r="BB55" i="87"/>
  <c r="BA55" i="87"/>
  <c r="AY55" i="87"/>
  <c r="AX55" i="87"/>
  <c r="AV55" i="87"/>
  <c r="AU55" i="87"/>
  <c r="AS55" i="87"/>
  <c r="AR55" i="87"/>
  <c r="AP55" i="87"/>
  <c r="AO55" i="87"/>
  <c r="AM55" i="87"/>
  <c r="AL55" i="87"/>
  <c r="AJ55" i="87"/>
  <c r="AI55" i="87"/>
  <c r="AG55" i="87"/>
  <c r="AF55" i="87"/>
  <c r="AD55" i="87"/>
  <c r="AC55" i="87"/>
  <c r="AA55" i="87"/>
  <c r="Z55" i="87"/>
  <c r="X55" i="87"/>
  <c r="W55" i="87"/>
  <c r="Q55" i="87"/>
  <c r="P55" i="87"/>
  <c r="M55" i="87"/>
  <c r="J55" i="87"/>
  <c r="K55" i="87" s="1"/>
  <c r="L55" i="87" s="1"/>
  <c r="F55" i="87"/>
  <c r="BB54" i="87"/>
  <c r="BA54" i="87"/>
  <c r="AY54" i="87"/>
  <c r="AX54" i="87"/>
  <c r="AV54" i="87"/>
  <c r="AU54" i="87"/>
  <c r="AS54" i="87"/>
  <c r="AR54" i="87"/>
  <c r="AP54" i="87"/>
  <c r="AO54" i="87"/>
  <c r="AM54" i="87"/>
  <c r="AL54" i="87"/>
  <c r="AJ54" i="87"/>
  <c r="AI54" i="87"/>
  <c r="AG54" i="87"/>
  <c r="AF54" i="87"/>
  <c r="AD54" i="87"/>
  <c r="AC54" i="87"/>
  <c r="AA54" i="87"/>
  <c r="Z54" i="87"/>
  <c r="X54" i="87"/>
  <c r="W54" i="87"/>
  <c r="Q54" i="87"/>
  <c r="P54" i="87"/>
  <c r="M54" i="87"/>
  <c r="J54" i="87"/>
  <c r="K54" i="87" s="1"/>
  <c r="F54" i="87"/>
  <c r="BB53" i="87"/>
  <c r="BA53" i="87"/>
  <c r="AY53" i="87"/>
  <c r="AX53" i="87"/>
  <c r="AV53" i="87"/>
  <c r="AU53" i="87"/>
  <c r="AS53" i="87"/>
  <c r="AR53" i="87"/>
  <c r="AP53" i="87"/>
  <c r="AO53" i="87"/>
  <c r="AM53" i="87"/>
  <c r="AL53" i="87"/>
  <c r="AJ53" i="87"/>
  <c r="AI53" i="87"/>
  <c r="AG53" i="87"/>
  <c r="AF53" i="87"/>
  <c r="AD53" i="87"/>
  <c r="AC53" i="87"/>
  <c r="AA53" i="87"/>
  <c r="Z53" i="87"/>
  <c r="X53" i="87"/>
  <c r="W53" i="87"/>
  <c r="Q53" i="87"/>
  <c r="P53" i="87"/>
  <c r="M53" i="87"/>
  <c r="J53" i="87"/>
  <c r="K53" i="87" s="1"/>
  <c r="L53" i="87" s="1"/>
  <c r="F53" i="87"/>
  <c r="BB52" i="87"/>
  <c r="BA52" i="87"/>
  <c r="AY52" i="87"/>
  <c r="AX52" i="87"/>
  <c r="AV52" i="87"/>
  <c r="AU52" i="87"/>
  <c r="AS52" i="87"/>
  <c r="AR52" i="87"/>
  <c r="AP52" i="87"/>
  <c r="AO52" i="87"/>
  <c r="AM52" i="87"/>
  <c r="AL52" i="87"/>
  <c r="AJ52" i="87"/>
  <c r="AI52" i="87"/>
  <c r="AG52" i="87"/>
  <c r="AF52" i="87"/>
  <c r="AD52" i="87"/>
  <c r="AC52" i="87"/>
  <c r="AA52" i="87"/>
  <c r="Z52" i="87"/>
  <c r="X52" i="87"/>
  <c r="W52" i="87"/>
  <c r="Q52" i="87"/>
  <c r="P52" i="87"/>
  <c r="M52" i="87"/>
  <c r="J52" i="87"/>
  <c r="K52" i="87" s="1"/>
  <c r="F52" i="87"/>
  <c r="BB51" i="87"/>
  <c r="BA51" i="87"/>
  <c r="AY51" i="87"/>
  <c r="AX51" i="87"/>
  <c r="AV51" i="87"/>
  <c r="AU51" i="87"/>
  <c r="AS51" i="87"/>
  <c r="AR51" i="87"/>
  <c r="AP51" i="87"/>
  <c r="AO51" i="87"/>
  <c r="AM51" i="87"/>
  <c r="AL51" i="87"/>
  <c r="AJ51" i="87"/>
  <c r="AI51" i="87"/>
  <c r="AG51" i="87"/>
  <c r="AF51" i="87"/>
  <c r="AD51" i="87"/>
  <c r="AC51" i="87"/>
  <c r="AA51" i="87"/>
  <c r="Z51" i="87"/>
  <c r="X51" i="87"/>
  <c r="W51" i="87"/>
  <c r="Q51" i="87"/>
  <c r="P51" i="87"/>
  <c r="M51" i="87"/>
  <c r="J51" i="87"/>
  <c r="K51" i="87" s="1"/>
  <c r="L51" i="87" s="1"/>
  <c r="F51" i="87"/>
  <c r="BB50" i="87"/>
  <c r="BA50" i="87"/>
  <c r="AY50" i="87"/>
  <c r="AX50" i="87"/>
  <c r="AV50" i="87"/>
  <c r="AU50" i="87"/>
  <c r="AS50" i="87"/>
  <c r="AR50" i="87"/>
  <c r="AP50" i="87"/>
  <c r="AO50" i="87"/>
  <c r="AM50" i="87"/>
  <c r="AL50" i="87"/>
  <c r="AJ50" i="87"/>
  <c r="AI50" i="87"/>
  <c r="AG50" i="87"/>
  <c r="AF50" i="87"/>
  <c r="AD50" i="87"/>
  <c r="AC50" i="87"/>
  <c r="AA50" i="87"/>
  <c r="Z50" i="87"/>
  <c r="X50" i="87"/>
  <c r="W50" i="87"/>
  <c r="Q50" i="87"/>
  <c r="P50" i="87"/>
  <c r="M50" i="87"/>
  <c r="J50" i="87"/>
  <c r="K50" i="87" s="1"/>
  <c r="F50" i="87"/>
  <c r="BB49" i="87"/>
  <c r="BA49" i="87"/>
  <c r="AY49" i="87"/>
  <c r="AX49" i="87"/>
  <c r="AV49" i="87"/>
  <c r="AU49" i="87"/>
  <c r="AS49" i="87"/>
  <c r="AR49" i="87"/>
  <c r="AP49" i="87"/>
  <c r="AO49" i="87"/>
  <c r="AM49" i="87"/>
  <c r="AL49" i="87"/>
  <c r="AJ49" i="87"/>
  <c r="AI49" i="87"/>
  <c r="AG49" i="87"/>
  <c r="AF49" i="87"/>
  <c r="AD49" i="87"/>
  <c r="AC49" i="87"/>
  <c r="AA49" i="87"/>
  <c r="Z49" i="87"/>
  <c r="X49" i="87"/>
  <c r="W49" i="87"/>
  <c r="Q49" i="87"/>
  <c r="P49" i="87"/>
  <c r="M49" i="87"/>
  <c r="J49" i="87"/>
  <c r="K49" i="87" s="1"/>
  <c r="L49" i="87" s="1"/>
  <c r="F49" i="87"/>
  <c r="BB48" i="87"/>
  <c r="BA48" i="87"/>
  <c r="AY48" i="87"/>
  <c r="AX48" i="87"/>
  <c r="AV48" i="87"/>
  <c r="AU48" i="87"/>
  <c r="AS48" i="87"/>
  <c r="AR48" i="87"/>
  <c r="AP48" i="87"/>
  <c r="AO48" i="87"/>
  <c r="AM48" i="87"/>
  <c r="AL48" i="87"/>
  <c r="AJ48" i="87"/>
  <c r="AI48" i="87"/>
  <c r="AG48" i="87"/>
  <c r="AF48" i="87"/>
  <c r="AD48" i="87"/>
  <c r="AC48" i="87"/>
  <c r="AA48" i="87"/>
  <c r="Z48" i="87"/>
  <c r="X48" i="87"/>
  <c r="W48" i="87"/>
  <c r="Q48" i="87"/>
  <c r="P48" i="87"/>
  <c r="M48" i="87"/>
  <c r="J48" i="87"/>
  <c r="K48" i="87" s="1"/>
  <c r="L48" i="87" s="1"/>
  <c r="F48" i="87"/>
  <c r="BB47" i="87"/>
  <c r="BA47" i="87"/>
  <c r="AY47" i="87"/>
  <c r="AX47" i="87"/>
  <c r="AV47" i="87"/>
  <c r="AU47" i="87"/>
  <c r="AS47" i="87"/>
  <c r="AR47" i="87"/>
  <c r="AP47" i="87"/>
  <c r="AO47" i="87"/>
  <c r="AM47" i="87"/>
  <c r="AL47" i="87"/>
  <c r="AJ47" i="87"/>
  <c r="AI47" i="87"/>
  <c r="AG47" i="87"/>
  <c r="AF47" i="87"/>
  <c r="AD47" i="87"/>
  <c r="AC47" i="87"/>
  <c r="AA47" i="87"/>
  <c r="Z47" i="87"/>
  <c r="X47" i="87"/>
  <c r="W47" i="87"/>
  <c r="Q47" i="87"/>
  <c r="P47" i="87"/>
  <c r="M47" i="87"/>
  <c r="J47" i="87"/>
  <c r="K47" i="87" s="1"/>
  <c r="F47" i="87"/>
  <c r="BB46" i="87"/>
  <c r="BA46" i="87"/>
  <c r="AY46" i="87"/>
  <c r="AX46" i="87"/>
  <c r="AV46" i="87"/>
  <c r="AU46" i="87"/>
  <c r="AS46" i="87"/>
  <c r="AR46" i="87"/>
  <c r="AP46" i="87"/>
  <c r="AO46" i="87"/>
  <c r="AM46" i="87"/>
  <c r="AL46" i="87"/>
  <c r="AJ46" i="87"/>
  <c r="AI46" i="87"/>
  <c r="AG46" i="87"/>
  <c r="AF46" i="87"/>
  <c r="AD46" i="87"/>
  <c r="AC46" i="87"/>
  <c r="AA46" i="87"/>
  <c r="Z46" i="87"/>
  <c r="X46" i="87"/>
  <c r="W46" i="87"/>
  <c r="Q46" i="87"/>
  <c r="P46" i="87"/>
  <c r="M46" i="87"/>
  <c r="J46" i="87"/>
  <c r="K46" i="87" s="1"/>
  <c r="L46" i="87" s="1"/>
  <c r="F46" i="87"/>
  <c r="BB45" i="87"/>
  <c r="BA45" i="87"/>
  <c r="AY45" i="87"/>
  <c r="AX45" i="87"/>
  <c r="AV45" i="87"/>
  <c r="AU45" i="87"/>
  <c r="AS45" i="87"/>
  <c r="AR45" i="87"/>
  <c r="AP45" i="87"/>
  <c r="AO45" i="87"/>
  <c r="AM45" i="87"/>
  <c r="AL45" i="87"/>
  <c r="AJ45" i="87"/>
  <c r="AI45" i="87"/>
  <c r="AG45" i="87"/>
  <c r="AF45" i="87"/>
  <c r="AD45" i="87"/>
  <c r="AC45" i="87"/>
  <c r="AA45" i="87"/>
  <c r="Z45" i="87"/>
  <c r="X45" i="87"/>
  <c r="W45" i="87"/>
  <c r="Q45" i="87"/>
  <c r="P45" i="87"/>
  <c r="M45" i="87"/>
  <c r="J45" i="87"/>
  <c r="K45" i="87" s="1"/>
  <c r="F45" i="87"/>
  <c r="BB44" i="87"/>
  <c r="BA44" i="87"/>
  <c r="AY44" i="87"/>
  <c r="AX44" i="87"/>
  <c r="AV44" i="87"/>
  <c r="AU44" i="87"/>
  <c r="AS44" i="87"/>
  <c r="AR44" i="87"/>
  <c r="AP44" i="87"/>
  <c r="AO44" i="87"/>
  <c r="AM44" i="87"/>
  <c r="AL44" i="87"/>
  <c r="AJ44" i="87"/>
  <c r="AI44" i="87"/>
  <c r="AG44" i="87"/>
  <c r="AF44" i="87"/>
  <c r="AD44" i="87"/>
  <c r="AC44" i="87"/>
  <c r="AA44" i="87"/>
  <c r="Z44" i="87"/>
  <c r="X44" i="87"/>
  <c r="W44" i="87"/>
  <c r="Q44" i="87"/>
  <c r="P44" i="87"/>
  <c r="M44" i="87"/>
  <c r="J44" i="87"/>
  <c r="K44" i="87" s="1"/>
  <c r="L44" i="87" s="1"/>
  <c r="F44" i="87"/>
  <c r="BB43" i="87"/>
  <c r="BA43" i="87"/>
  <c r="AY43" i="87"/>
  <c r="AX43" i="87"/>
  <c r="AV43" i="87"/>
  <c r="AU43" i="87"/>
  <c r="AS43" i="87"/>
  <c r="AR43" i="87"/>
  <c r="AP43" i="87"/>
  <c r="AO43" i="87"/>
  <c r="AM43" i="87"/>
  <c r="AL43" i="87"/>
  <c r="AJ43" i="87"/>
  <c r="AI43" i="87"/>
  <c r="AG43" i="87"/>
  <c r="AF43" i="87"/>
  <c r="AD43" i="87"/>
  <c r="AC43" i="87"/>
  <c r="AA43" i="87"/>
  <c r="Z43" i="87"/>
  <c r="X43" i="87"/>
  <c r="W43" i="87"/>
  <c r="Q43" i="87"/>
  <c r="P43" i="87"/>
  <c r="M43" i="87"/>
  <c r="J43" i="87"/>
  <c r="K43" i="87" s="1"/>
  <c r="F43" i="87"/>
  <c r="BB42" i="87"/>
  <c r="BA42" i="87"/>
  <c r="AY42" i="87"/>
  <c r="AX42" i="87"/>
  <c r="AV42" i="87"/>
  <c r="AU42" i="87"/>
  <c r="AS42" i="87"/>
  <c r="AR42" i="87"/>
  <c r="AP42" i="87"/>
  <c r="AO42" i="87"/>
  <c r="AM42" i="87"/>
  <c r="AL42" i="87"/>
  <c r="AJ42" i="87"/>
  <c r="AI42" i="87"/>
  <c r="AG42" i="87"/>
  <c r="AF42" i="87"/>
  <c r="AD42" i="87"/>
  <c r="AC42" i="87"/>
  <c r="AA42" i="87"/>
  <c r="Z42" i="87"/>
  <c r="X42" i="87"/>
  <c r="W42" i="87"/>
  <c r="U42" i="87"/>
  <c r="T42" i="87"/>
  <c r="Q42" i="87"/>
  <c r="P42" i="87"/>
  <c r="M42" i="87"/>
  <c r="J42" i="87"/>
  <c r="K42" i="87" s="1"/>
  <c r="L42" i="87" s="1"/>
  <c r="F42" i="87"/>
  <c r="BB41" i="87"/>
  <c r="BA41" i="87"/>
  <c r="AY41" i="87"/>
  <c r="AX41" i="87"/>
  <c r="AV41" i="87"/>
  <c r="AU41" i="87"/>
  <c r="AS41" i="87"/>
  <c r="AR41" i="87"/>
  <c r="AP41" i="87"/>
  <c r="AO41" i="87"/>
  <c r="AM41" i="87"/>
  <c r="AL41" i="87"/>
  <c r="AJ41" i="87"/>
  <c r="AI41" i="87"/>
  <c r="AG41" i="87"/>
  <c r="AF41" i="87"/>
  <c r="AD41" i="87"/>
  <c r="AC41" i="87"/>
  <c r="AA41" i="87"/>
  <c r="Z41" i="87"/>
  <c r="X41" i="87"/>
  <c r="W41" i="87"/>
  <c r="U41" i="87"/>
  <c r="T41" i="87"/>
  <c r="Q41" i="87"/>
  <c r="P41" i="87"/>
  <c r="M41" i="87"/>
  <c r="J41" i="87"/>
  <c r="K41" i="87" s="1"/>
  <c r="F41" i="87"/>
  <c r="BB40" i="87"/>
  <c r="BA40" i="87"/>
  <c r="AY40" i="87"/>
  <c r="AX40" i="87"/>
  <c r="AV40" i="87"/>
  <c r="AU40" i="87"/>
  <c r="AS40" i="87"/>
  <c r="AR40" i="87"/>
  <c r="AP40" i="87"/>
  <c r="AO40" i="87"/>
  <c r="AM40" i="87"/>
  <c r="AL40" i="87"/>
  <c r="AJ40" i="87"/>
  <c r="AI40" i="87"/>
  <c r="AG40" i="87"/>
  <c r="AF40" i="87"/>
  <c r="AD40" i="87"/>
  <c r="AC40" i="87"/>
  <c r="AA40" i="87"/>
  <c r="Z40" i="87"/>
  <c r="X40" i="87"/>
  <c r="W40" i="87"/>
  <c r="U40" i="87"/>
  <c r="T40" i="87"/>
  <c r="Q40" i="87"/>
  <c r="P40" i="87"/>
  <c r="M40" i="87"/>
  <c r="J40" i="87"/>
  <c r="K40" i="87" s="1"/>
  <c r="L40" i="87" s="1"/>
  <c r="F40" i="87"/>
  <c r="BB39" i="87"/>
  <c r="BA39" i="87"/>
  <c r="AY39" i="87"/>
  <c r="AX39" i="87"/>
  <c r="AV39" i="87"/>
  <c r="AU39" i="87"/>
  <c r="AS39" i="87"/>
  <c r="AR39" i="87"/>
  <c r="AP39" i="87"/>
  <c r="AO39" i="87"/>
  <c r="AM39" i="87"/>
  <c r="AL39" i="87"/>
  <c r="AJ39" i="87"/>
  <c r="AI39" i="87"/>
  <c r="AG39" i="87"/>
  <c r="AF39" i="87"/>
  <c r="AD39" i="87"/>
  <c r="AC39" i="87"/>
  <c r="AA39" i="87"/>
  <c r="Z39" i="87"/>
  <c r="X39" i="87"/>
  <c r="W39" i="87"/>
  <c r="U39" i="87"/>
  <c r="T39" i="87"/>
  <c r="Q39" i="87"/>
  <c r="P39" i="87"/>
  <c r="M39" i="87"/>
  <c r="J39" i="87"/>
  <c r="K39" i="87" s="1"/>
  <c r="F39" i="87"/>
  <c r="BB38" i="87"/>
  <c r="BA38" i="87"/>
  <c r="AY38" i="87"/>
  <c r="AX38" i="87"/>
  <c r="AV38" i="87"/>
  <c r="AU38" i="87"/>
  <c r="AS38" i="87"/>
  <c r="AR38" i="87"/>
  <c r="AP38" i="87"/>
  <c r="AO38" i="87"/>
  <c r="AM38" i="87"/>
  <c r="AL38" i="87"/>
  <c r="AJ38" i="87"/>
  <c r="AI38" i="87"/>
  <c r="AG38" i="87"/>
  <c r="AF38" i="87"/>
  <c r="AD38" i="87"/>
  <c r="AC38" i="87"/>
  <c r="AA38" i="87"/>
  <c r="Z38" i="87"/>
  <c r="X38" i="87"/>
  <c r="W38" i="87"/>
  <c r="U38" i="87"/>
  <c r="T38" i="87"/>
  <c r="Q38" i="87"/>
  <c r="P38" i="87"/>
  <c r="M38" i="87"/>
  <c r="J38" i="87"/>
  <c r="K38" i="87" s="1"/>
  <c r="L38" i="87" s="1"/>
  <c r="F38" i="87"/>
  <c r="BB37" i="87"/>
  <c r="BA37" i="87"/>
  <c r="AY37" i="87"/>
  <c r="AX37" i="87"/>
  <c r="AV37" i="87"/>
  <c r="AU37" i="87"/>
  <c r="AS37" i="87"/>
  <c r="AR37" i="87"/>
  <c r="AP37" i="87"/>
  <c r="AO37" i="87"/>
  <c r="AM37" i="87"/>
  <c r="AL37" i="87"/>
  <c r="AJ37" i="87"/>
  <c r="AI37" i="87"/>
  <c r="AG37" i="87"/>
  <c r="AF37" i="87"/>
  <c r="AD37" i="87"/>
  <c r="AC37" i="87"/>
  <c r="AA37" i="87"/>
  <c r="Z37" i="87"/>
  <c r="X37" i="87"/>
  <c r="W37" i="87"/>
  <c r="U37" i="87"/>
  <c r="T37" i="87"/>
  <c r="Q37" i="87"/>
  <c r="P37" i="87"/>
  <c r="M37" i="87"/>
  <c r="J37" i="87"/>
  <c r="K37" i="87" s="1"/>
  <c r="F37" i="87"/>
  <c r="BB36" i="87"/>
  <c r="BA36" i="87"/>
  <c r="AY36" i="87"/>
  <c r="AX36" i="87"/>
  <c r="AV36" i="87"/>
  <c r="AU36" i="87"/>
  <c r="AS36" i="87"/>
  <c r="AR36" i="87"/>
  <c r="AP36" i="87"/>
  <c r="AO36" i="87"/>
  <c r="AM36" i="87"/>
  <c r="AL36" i="87"/>
  <c r="AJ36" i="87"/>
  <c r="AI36" i="87"/>
  <c r="AG36" i="87"/>
  <c r="AF36" i="87"/>
  <c r="AD36" i="87"/>
  <c r="AC36" i="87"/>
  <c r="AA36" i="87"/>
  <c r="Z36" i="87"/>
  <c r="X36" i="87"/>
  <c r="W36" i="87"/>
  <c r="U36" i="87"/>
  <c r="T36" i="87"/>
  <c r="Q36" i="87"/>
  <c r="P36" i="87"/>
  <c r="M36" i="87"/>
  <c r="J36" i="87"/>
  <c r="K36" i="87" s="1"/>
  <c r="L36" i="87" s="1"/>
  <c r="F36" i="87"/>
  <c r="BB35" i="87"/>
  <c r="BA35" i="87"/>
  <c r="AY35" i="87"/>
  <c r="AX35" i="87"/>
  <c r="AV35" i="87"/>
  <c r="AU35" i="87"/>
  <c r="AS35" i="87"/>
  <c r="AR35" i="87"/>
  <c r="AP35" i="87"/>
  <c r="AO35" i="87"/>
  <c r="AM35" i="87"/>
  <c r="AL35" i="87"/>
  <c r="AJ35" i="87"/>
  <c r="AI35" i="87"/>
  <c r="AG35" i="87"/>
  <c r="AF35" i="87"/>
  <c r="AD35" i="87"/>
  <c r="AC35" i="87"/>
  <c r="AA35" i="87"/>
  <c r="Z35" i="87"/>
  <c r="X35" i="87"/>
  <c r="W35" i="87"/>
  <c r="U35" i="87"/>
  <c r="T35" i="87"/>
  <c r="Q35" i="87"/>
  <c r="P35" i="87"/>
  <c r="M35" i="87"/>
  <c r="J35" i="87"/>
  <c r="K35" i="87" s="1"/>
  <c r="F35" i="87"/>
  <c r="BB34" i="87"/>
  <c r="BA34" i="87"/>
  <c r="AY34" i="87"/>
  <c r="AX34" i="87"/>
  <c r="AV34" i="87"/>
  <c r="AU34" i="87"/>
  <c r="AS34" i="87"/>
  <c r="AR34" i="87"/>
  <c r="AP34" i="87"/>
  <c r="AO34" i="87"/>
  <c r="AM34" i="87"/>
  <c r="AL34" i="87"/>
  <c r="AJ34" i="87"/>
  <c r="AI34" i="87"/>
  <c r="AG34" i="87"/>
  <c r="AF34" i="87"/>
  <c r="AD34" i="87"/>
  <c r="AC34" i="87"/>
  <c r="AA34" i="87"/>
  <c r="Z34" i="87"/>
  <c r="X34" i="87"/>
  <c r="W34" i="87"/>
  <c r="U34" i="87"/>
  <c r="T34" i="87"/>
  <c r="Q34" i="87"/>
  <c r="P34" i="87"/>
  <c r="M34" i="87"/>
  <c r="J34" i="87"/>
  <c r="K34" i="87" s="1"/>
  <c r="L34" i="87" s="1"/>
  <c r="F34" i="87"/>
  <c r="BB33" i="87"/>
  <c r="BA33" i="87"/>
  <c r="AY33" i="87"/>
  <c r="AX33" i="87"/>
  <c r="AV33" i="87"/>
  <c r="AU33" i="87"/>
  <c r="AS33" i="87"/>
  <c r="AR33" i="87"/>
  <c r="AP33" i="87"/>
  <c r="AO33" i="87"/>
  <c r="AM33" i="87"/>
  <c r="AL33" i="87"/>
  <c r="AJ33" i="87"/>
  <c r="AI33" i="87"/>
  <c r="AG33" i="87"/>
  <c r="AF33" i="87"/>
  <c r="AD33" i="87"/>
  <c r="AC33" i="87"/>
  <c r="AA33" i="87"/>
  <c r="Z33" i="87"/>
  <c r="X33" i="87"/>
  <c r="W33" i="87"/>
  <c r="U33" i="87"/>
  <c r="T33" i="87"/>
  <c r="Q33" i="87"/>
  <c r="P33" i="87"/>
  <c r="M33" i="87"/>
  <c r="J33" i="87"/>
  <c r="K33" i="87" s="1"/>
  <c r="F33" i="87"/>
  <c r="BB32" i="87"/>
  <c r="BA32" i="87"/>
  <c r="AY32" i="87"/>
  <c r="AX32" i="87"/>
  <c r="AV32" i="87"/>
  <c r="AU32" i="87"/>
  <c r="AS32" i="87"/>
  <c r="AR32" i="87"/>
  <c r="AP32" i="87"/>
  <c r="AO32" i="87"/>
  <c r="AM32" i="87"/>
  <c r="AL32" i="87"/>
  <c r="AJ32" i="87"/>
  <c r="AI32" i="87"/>
  <c r="AG32" i="87"/>
  <c r="AF32" i="87"/>
  <c r="AD32" i="87"/>
  <c r="AC32" i="87"/>
  <c r="AA32" i="87"/>
  <c r="Z32" i="87"/>
  <c r="X32" i="87"/>
  <c r="W32" i="87"/>
  <c r="U32" i="87"/>
  <c r="T32" i="87"/>
  <c r="Q32" i="87"/>
  <c r="P32" i="87"/>
  <c r="M32" i="87"/>
  <c r="J32" i="87"/>
  <c r="K32" i="87" s="1"/>
  <c r="L32" i="87" s="1"/>
  <c r="F32" i="87"/>
  <c r="BB31" i="87"/>
  <c r="BA31" i="87"/>
  <c r="AY31" i="87"/>
  <c r="AX31" i="87"/>
  <c r="AV31" i="87"/>
  <c r="AU31" i="87"/>
  <c r="AS31" i="87"/>
  <c r="AR31" i="87"/>
  <c r="AP31" i="87"/>
  <c r="AO31" i="87"/>
  <c r="AM31" i="87"/>
  <c r="AL31" i="87"/>
  <c r="AJ31" i="87"/>
  <c r="AI31" i="87"/>
  <c r="AG31" i="87"/>
  <c r="AF31" i="87"/>
  <c r="AD31" i="87"/>
  <c r="AC31" i="87"/>
  <c r="AA31" i="87"/>
  <c r="Z31" i="87"/>
  <c r="X31" i="87"/>
  <c r="W31" i="87"/>
  <c r="U31" i="87"/>
  <c r="T31" i="87"/>
  <c r="Q31" i="87"/>
  <c r="P31" i="87"/>
  <c r="M31" i="87"/>
  <c r="J31" i="87"/>
  <c r="K31" i="87" s="1"/>
  <c r="F31" i="87"/>
  <c r="BB30" i="87"/>
  <c r="BA30" i="87"/>
  <c r="AY30" i="87"/>
  <c r="AX30" i="87"/>
  <c r="AV30" i="87"/>
  <c r="AU30" i="87"/>
  <c r="AS30" i="87"/>
  <c r="AR30" i="87"/>
  <c r="AP30" i="87"/>
  <c r="AO30" i="87"/>
  <c r="AM30" i="87"/>
  <c r="AL30" i="87"/>
  <c r="AJ30" i="87"/>
  <c r="AI30" i="87"/>
  <c r="AG30" i="87"/>
  <c r="AF30" i="87"/>
  <c r="AD30" i="87"/>
  <c r="AC30" i="87"/>
  <c r="AA30" i="87"/>
  <c r="Z30" i="87"/>
  <c r="X30" i="87"/>
  <c r="W30" i="87"/>
  <c r="U30" i="87"/>
  <c r="T30" i="87"/>
  <c r="Q30" i="87"/>
  <c r="P30" i="87"/>
  <c r="M30" i="87"/>
  <c r="J30" i="87"/>
  <c r="K30" i="87" s="1"/>
  <c r="L30" i="87" s="1"/>
  <c r="F30" i="87"/>
  <c r="BB29" i="87"/>
  <c r="BA29" i="87"/>
  <c r="AY29" i="87"/>
  <c r="AX29" i="87"/>
  <c r="AV29" i="87"/>
  <c r="AU29" i="87"/>
  <c r="AS29" i="87"/>
  <c r="AR29" i="87"/>
  <c r="AP29" i="87"/>
  <c r="AO29" i="87"/>
  <c r="AM29" i="87"/>
  <c r="AL29" i="87"/>
  <c r="AJ29" i="87"/>
  <c r="AI29" i="87"/>
  <c r="AG29" i="87"/>
  <c r="AF29" i="87"/>
  <c r="AD29" i="87"/>
  <c r="AC29" i="87"/>
  <c r="AA29" i="87"/>
  <c r="Z29" i="87"/>
  <c r="X29" i="87"/>
  <c r="W29" i="87"/>
  <c r="U29" i="87"/>
  <c r="T29" i="87"/>
  <c r="Q29" i="87"/>
  <c r="P29" i="87"/>
  <c r="M29" i="87"/>
  <c r="J29" i="87"/>
  <c r="K29" i="87" s="1"/>
  <c r="F29" i="87"/>
  <c r="BB28" i="87"/>
  <c r="BA28" i="87"/>
  <c r="AY28" i="87"/>
  <c r="AX28" i="87"/>
  <c r="AV28" i="87"/>
  <c r="AU28" i="87"/>
  <c r="AS28" i="87"/>
  <c r="AR28" i="87"/>
  <c r="AP28" i="87"/>
  <c r="AO28" i="87"/>
  <c r="AM28" i="87"/>
  <c r="AL28" i="87"/>
  <c r="AJ28" i="87"/>
  <c r="AI28" i="87"/>
  <c r="AG28" i="87"/>
  <c r="AF28" i="87"/>
  <c r="AD28" i="87"/>
  <c r="AC28" i="87"/>
  <c r="AA28" i="87"/>
  <c r="Z28" i="87"/>
  <c r="X28" i="87"/>
  <c r="W28" i="87"/>
  <c r="U28" i="87"/>
  <c r="T28" i="87"/>
  <c r="Q28" i="87"/>
  <c r="P28" i="87"/>
  <c r="M28" i="87"/>
  <c r="J28" i="87"/>
  <c r="K28" i="87" s="1"/>
  <c r="L28" i="87" s="1"/>
  <c r="F28" i="87"/>
  <c r="BB27" i="87"/>
  <c r="BA27" i="87"/>
  <c r="AY27" i="87"/>
  <c r="AX27" i="87"/>
  <c r="AV27" i="87"/>
  <c r="AU27" i="87"/>
  <c r="AS27" i="87"/>
  <c r="AR27" i="87"/>
  <c r="AP27" i="87"/>
  <c r="AO27" i="87"/>
  <c r="AM27" i="87"/>
  <c r="AL27" i="87"/>
  <c r="AJ27" i="87"/>
  <c r="AI27" i="87"/>
  <c r="AG27" i="87"/>
  <c r="AF27" i="87"/>
  <c r="AD27" i="87"/>
  <c r="AC27" i="87"/>
  <c r="AA27" i="87"/>
  <c r="Z27" i="87"/>
  <c r="X27" i="87"/>
  <c r="W27" i="87"/>
  <c r="U27" i="87"/>
  <c r="T27" i="87"/>
  <c r="Q27" i="87"/>
  <c r="P27" i="87"/>
  <c r="M27" i="87"/>
  <c r="J27" i="87"/>
  <c r="K27" i="87" s="1"/>
  <c r="F27" i="87"/>
  <c r="BB26" i="87"/>
  <c r="BA26" i="87"/>
  <c r="AY26" i="87"/>
  <c r="AX26" i="87"/>
  <c r="AV26" i="87"/>
  <c r="AU26" i="87"/>
  <c r="AS26" i="87"/>
  <c r="AR26" i="87"/>
  <c r="AP26" i="87"/>
  <c r="AO26" i="87"/>
  <c r="AM26" i="87"/>
  <c r="AL26" i="87"/>
  <c r="AJ26" i="87"/>
  <c r="AI26" i="87"/>
  <c r="AG26" i="87"/>
  <c r="AF26" i="87"/>
  <c r="AD26" i="87"/>
  <c r="AC26" i="87"/>
  <c r="AA26" i="87"/>
  <c r="Z26" i="87"/>
  <c r="X26" i="87"/>
  <c r="W26" i="87"/>
  <c r="U26" i="87"/>
  <c r="T26" i="87"/>
  <c r="Q26" i="87"/>
  <c r="P26" i="87"/>
  <c r="M26" i="87"/>
  <c r="J26" i="87"/>
  <c r="K26" i="87" s="1"/>
  <c r="L26" i="87" s="1"/>
  <c r="F26" i="87"/>
  <c r="BB25" i="87"/>
  <c r="BA25" i="87"/>
  <c r="AY25" i="87"/>
  <c r="AX25" i="87"/>
  <c r="AV25" i="87"/>
  <c r="AU25" i="87"/>
  <c r="AS25" i="87"/>
  <c r="AR25" i="87"/>
  <c r="AP25" i="87"/>
  <c r="AO25" i="87"/>
  <c r="AM25" i="87"/>
  <c r="AL25" i="87"/>
  <c r="AJ25" i="87"/>
  <c r="AI25" i="87"/>
  <c r="AG25" i="87"/>
  <c r="AF25" i="87"/>
  <c r="AD25" i="87"/>
  <c r="AC25" i="87"/>
  <c r="AA25" i="87"/>
  <c r="Z25" i="87"/>
  <c r="X25" i="87"/>
  <c r="W25" i="87"/>
  <c r="U25" i="87"/>
  <c r="T25" i="87"/>
  <c r="Q25" i="87"/>
  <c r="P25" i="87"/>
  <c r="M25" i="87"/>
  <c r="J25" i="87"/>
  <c r="K25" i="87" s="1"/>
  <c r="F25" i="87"/>
  <c r="BB24" i="87"/>
  <c r="BA24" i="87"/>
  <c r="AY24" i="87"/>
  <c r="AX24" i="87"/>
  <c r="AV24" i="87"/>
  <c r="AU24" i="87"/>
  <c r="AS24" i="87"/>
  <c r="AR24" i="87"/>
  <c r="AP24" i="87"/>
  <c r="AO24" i="87"/>
  <c r="AM24" i="87"/>
  <c r="AL24" i="87"/>
  <c r="AJ24" i="87"/>
  <c r="AI24" i="87"/>
  <c r="AG24" i="87"/>
  <c r="AF24" i="87"/>
  <c r="AD24" i="87"/>
  <c r="AC24" i="87"/>
  <c r="AA24" i="87"/>
  <c r="Z24" i="87"/>
  <c r="X24" i="87"/>
  <c r="W24" i="87"/>
  <c r="U24" i="87"/>
  <c r="T24" i="87"/>
  <c r="Q24" i="87"/>
  <c r="P24" i="87"/>
  <c r="M24" i="87"/>
  <c r="J24" i="87"/>
  <c r="K24" i="87" s="1"/>
  <c r="F24" i="87"/>
  <c r="N22" i="87"/>
  <c r="L22" i="87"/>
  <c r="K22" i="87"/>
  <c r="BC18" i="87"/>
  <c r="BB18" i="87"/>
  <c r="BA18" i="87"/>
  <c r="AZ18" i="87"/>
  <c r="AY18" i="87"/>
  <c r="AX18" i="87"/>
  <c r="AW18" i="87"/>
  <c r="AV18" i="87"/>
  <c r="AU18" i="87"/>
  <c r="AT18" i="87"/>
  <c r="AS18" i="87"/>
  <c r="AR18" i="87"/>
  <c r="AQ18" i="87"/>
  <c r="AP18" i="87"/>
  <c r="AO18" i="87"/>
  <c r="AN18" i="87"/>
  <c r="AM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W18" i="87"/>
  <c r="V18" i="87"/>
  <c r="V16" i="87"/>
  <c r="BC14" i="87"/>
  <c r="BC13" i="87"/>
  <c r="AZ13" i="87"/>
  <c r="BC12" i="87"/>
  <c r="AZ12" i="87"/>
  <c r="AW12" i="87"/>
  <c r="BC11" i="87"/>
  <c r="AZ11" i="87"/>
  <c r="AW11" i="87"/>
  <c r="AT11" i="87"/>
  <c r="BC10" i="87"/>
  <c r="AZ10" i="87"/>
  <c r="AW10" i="87"/>
  <c r="AT10" i="87"/>
  <c r="AQ10" i="87"/>
  <c r="BC9" i="87"/>
  <c r="AZ9" i="87"/>
  <c r="AW9" i="87"/>
  <c r="AT9" i="87"/>
  <c r="AQ9" i="87"/>
  <c r="AN9" i="87"/>
  <c r="BC8" i="87"/>
  <c r="AZ8" i="87"/>
  <c r="AW8" i="87"/>
  <c r="AT8" i="87"/>
  <c r="AQ8" i="87"/>
  <c r="AN8" i="87"/>
  <c r="AK8" i="87"/>
  <c r="BC7" i="87"/>
  <c r="AZ7" i="87"/>
  <c r="AW7" i="87"/>
  <c r="AT7" i="87"/>
  <c r="AQ7" i="87"/>
  <c r="AN7" i="87"/>
  <c r="AK7" i="87"/>
  <c r="AH7" i="87"/>
  <c r="BC6" i="87"/>
  <c r="AZ6" i="87"/>
  <c r="AW6" i="87"/>
  <c r="AT6" i="87"/>
  <c r="AQ6" i="87"/>
  <c r="AN6" i="87"/>
  <c r="AK6" i="87"/>
  <c r="AH6" i="87"/>
  <c r="AE6" i="87"/>
  <c r="BC5" i="87"/>
  <c r="AZ5" i="87"/>
  <c r="AW5" i="87"/>
  <c r="AT5" i="87"/>
  <c r="AQ5" i="87"/>
  <c r="AN5" i="87"/>
  <c r="AK5" i="87"/>
  <c r="AH5" i="87"/>
  <c r="AE5" i="87"/>
  <c r="AB5" i="87"/>
  <c r="BC4" i="87"/>
  <c r="AZ4" i="87"/>
  <c r="AW4" i="87"/>
  <c r="AT4" i="87"/>
  <c r="AQ4" i="87"/>
  <c r="AN4" i="87"/>
  <c r="AK4" i="87"/>
  <c r="AH4" i="87"/>
  <c r="AE4" i="87"/>
  <c r="AB4" i="87"/>
  <c r="Y4" i="87"/>
  <c r="BC3" i="87"/>
  <c r="AZ3" i="87"/>
  <c r="AW3" i="87"/>
  <c r="AT3" i="87"/>
  <c r="AQ3" i="87"/>
  <c r="AN3" i="87"/>
  <c r="AK3" i="87"/>
  <c r="AH3" i="87"/>
  <c r="AE3" i="87"/>
  <c r="AB3" i="87"/>
  <c r="Y3" i="87"/>
  <c r="V3" i="87"/>
  <c r="BC2" i="87"/>
  <c r="AZ2" i="87"/>
  <c r="AW2" i="87"/>
  <c r="AT2" i="87"/>
  <c r="AQ2" i="87"/>
  <c r="AN2" i="87"/>
  <c r="AK2" i="87"/>
  <c r="AH2" i="87"/>
  <c r="AE2" i="87"/>
  <c r="AB2" i="87"/>
  <c r="Y2" i="87"/>
  <c r="V2" i="87"/>
  <c r="M64" i="87" l="1"/>
  <c r="M277" i="87"/>
  <c r="I279" i="87"/>
  <c r="M235" i="87"/>
  <c r="M107" i="87"/>
  <c r="N56" i="87"/>
  <c r="R56" i="87" s="1"/>
  <c r="N174" i="87"/>
  <c r="R174" i="87" s="1"/>
  <c r="N52" i="87"/>
  <c r="R52" i="87" s="1"/>
  <c r="N216" i="87"/>
  <c r="R216" i="87" s="1"/>
  <c r="V239" i="87"/>
  <c r="N50" i="87"/>
  <c r="R50" i="87" s="1"/>
  <c r="N54" i="87"/>
  <c r="R54" i="87" s="1"/>
  <c r="N27" i="87"/>
  <c r="R27" i="87" s="1"/>
  <c r="L27" i="87"/>
  <c r="N31" i="87"/>
  <c r="R31" i="87" s="1"/>
  <c r="L31" i="87"/>
  <c r="N35" i="87"/>
  <c r="R35" i="87" s="1"/>
  <c r="L35" i="87"/>
  <c r="N39" i="87"/>
  <c r="R39" i="87" s="1"/>
  <c r="L39" i="87"/>
  <c r="N43" i="87"/>
  <c r="R43" i="87" s="1"/>
  <c r="L43" i="87"/>
  <c r="N47" i="87"/>
  <c r="R47" i="87" s="1"/>
  <c r="L47" i="87"/>
  <c r="N25" i="87"/>
  <c r="R25" i="87" s="1"/>
  <c r="L25" i="87"/>
  <c r="N29" i="87"/>
  <c r="R29" i="87" s="1"/>
  <c r="L29" i="87"/>
  <c r="N33" i="87"/>
  <c r="R33" i="87" s="1"/>
  <c r="L33" i="87"/>
  <c r="N37" i="87"/>
  <c r="R37" i="87" s="1"/>
  <c r="L37" i="87"/>
  <c r="N41" i="87"/>
  <c r="R41" i="87" s="1"/>
  <c r="L41" i="87"/>
  <c r="N45" i="87"/>
  <c r="R45" i="87" s="1"/>
  <c r="L45" i="87"/>
  <c r="K64" i="87"/>
  <c r="V25" i="87"/>
  <c r="V27" i="87"/>
  <c r="Y27" i="87" s="1"/>
  <c r="V29" i="87"/>
  <c r="Y29" i="87" s="1"/>
  <c r="V31" i="87"/>
  <c r="Y31" i="87" s="1"/>
  <c r="V33" i="87"/>
  <c r="V35" i="87"/>
  <c r="Y35" i="87" s="1"/>
  <c r="V37" i="87"/>
  <c r="V39" i="87"/>
  <c r="V41" i="87"/>
  <c r="Y41" i="87" s="1"/>
  <c r="V43" i="87"/>
  <c r="Y43" i="87" s="1"/>
  <c r="V45" i="87"/>
  <c r="Y45" i="87" s="1"/>
  <c r="V47" i="87"/>
  <c r="Y47" i="87" s="1"/>
  <c r="V48" i="87"/>
  <c r="V49" i="87"/>
  <c r="Y49" i="87" s="1"/>
  <c r="N49" i="87"/>
  <c r="R49" i="87" s="1"/>
  <c r="V50" i="87"/>
  <c r="V51" i="87"/>
  <c r="Y51" i="87" s="1"/>
  <c r="N51" i="87"/>
  <c r="R51" i="87" s="1"/>
  <c r="V52" i="87"/>
  <c r="Y52" i="87" s="1"/>
  <c r="V53" i="87"/>
  <c r="Y53" i="87" s="1"/>
  <c r="N53" i="87"/>
  <c r="R53" i="87" s="1"/>
  <c r="V54" i="87"/>
  <c r="V55" i="87"/>
  <c r="Y55" i="87" s="1"/>
  <c r="N55" i="87"/>
  <c r="R55" i="87" s="1"/>
  <c r="V56" i="87"/>
  <c r="Y56" i="87" s="1"/>
  <c r="V57" i="87"/>
  <c r="N57" i="87"/>
  <c r="R57" i="87" s="1"/>
  <c r="N60" i="87"/>
  <c r="R60" i="87" s="1"/>
  <c r="L60" i="87"/>
  <c r="N69" i="87"/>
  <c r="R69" i="87" s="1"/>
  <c r="L69" i="87"/>
  <c r="N73" i="87"/>
  <c r="R73" i="87" s="1"/>
  <c r="L73" i="87"/>
  <c r="N77" i="87"/>
  <c r="R77" i="87" s="1"/>
  <c r="L77" i="87"/>
  <c r="N81" i="87"/>
  <c r="R81" i="87" s="1"/>
  <c r="L81" i="87"/>
  <c r="N85" i="87"/>
  <c r="R85" i="87" s="1"/>
  <c r="L85" i="87"/>
  <c r="N89" i="87"/>
  <c r="R89" i="87" s="1"/>
  <c r="L89" i="87"/>
  <c r="N93" i="87"/>
  <c r="R93" i="87" s="1"/>
  <c r="L93" i="87"/>
  <c r="N97" i="87"/>
  <c r="R97" i="87" s="1"/>
  <c r="L97" i="87"/>
  <c r="N101" i="87"/>
  <c r="R101" i="87" s="1"/>
  <c r="L101" i="87"/>
  <c r="N105" i="87"/>
  <c r="R105" i="87" s="1"/>
  <c r="L105" i="87"/>
  <c r="N110" i="87"/>
  <c r="L110" i="87"/>
  <c r="N114" i="87"/>
  <c r="R114" i="87" s="1"/>
  <c r="L114" i="87"/>
  <c r="N118" i="87"/>
  <c r="R118" i="87" s="1"/>
  <c r="L118" i="87"/>
  <c r="N122" i="87"/>
  <c r="R122" i="87" s="1"/>
  <c r="L122" i="87"/>
  <c r="N126" i="87"/>
  <c r="R126" i="87" s="1"/>
  <c r="L126" i="87"/>
  <c r="N130" i="87"/>
  <c r="R130" i="87" s="1"/>
  <c r="L130" i="87"/>
  <c r="L24" i="87"/>
  <c r="N24" i="87"/>
  <c r="V24" i="87"/>
  <c r="Y25" i="87"/>
  <c r="N26" i="87"/>
  <c r="R26" i="87" s="1"/>
  <c r="V26" i="87"/>
  <c r="N28" i="87"/>
  <c r="R28" i="87" s="1"/>
  <c r="V28" i="87"/>
  <c r="N30" i="87"/>
  <c r="R30" i="87" s="1"/>
  <c r="V30" i="87"/>
  <c r="N32" i="87"/>
  <c r="R32" i="87" s="1"/>
  <c r="V32" i="87"/>
  <c r="Y33" i="87"/>
  <c r="N34" i="87"/>
  <c r="R34" i="87" s="1"/>
  <c r="V34" i="87"/>
  <c r="N36" i="87"/>
  <c r="R36" i="87" s="1"/>
  <c r="V36" i="87"/>
  <c r="Y37" i="87"/>
  <c r="N38" i="87"/>
  <c r="R38" i="87" s="1"/>
  <c r="V38" i="87"/>
  <c r="Y39" i="87"/>
  <c r="N40" i="87"/>
  <c r="R40" i="87" s="1"/>
  <c r="V40" i="87"/>
  <c r="N42" i="87"/>
  <c r="R42" i="87" s="1"/>
  <c r="V42" i="87"/>
  <c r="N44" i="87"/>
  <c r="R44" i="87" s="1"/>
  <c r="V44" i="87"/>
  <c r="N46" i="87"/>
  <c r="R46" i="87" s="1"/>
  <c r="V46" i="87"/>
  <c r="N48" i="87"/>
  <c r="R48" i="87" s="1"/>
  <c r="L50" i="87"/>
  <c r="L52" i="87"/>
  <c r="L54" i="87"/>
  <c r="L56" i="87"/>
  <c r="N58" i="87"/>
  <c r="R58" i="87" s="1"/>
  <c r="L58" i="87"/>
  <c r="N62" i="87"/>
  <c r="R62" i="87" s="1"/>
  <c r="L62" i="87"/>
  <c r="K107" i="87"/>
  <c r="N67" i="87"/>
  <c r="L67" i="87"/>
  <c r="N71" i="87"/>
  <c r="R71" i="87" s="1"/>
  <c r="L71" i="87"/>
  <c r="N75" i="87"/>
  <c r="R75" i="87" s="1"/>
  <c r="L75" i="87"/>
  <c r="N79" i="87"/>
  <c r="R79" i="87" s="1"/>
  <c r="L79" i="87"/>
  <c r="N83" i="87"/>
  <c r="R83" i="87" s="1"/>
  <c r="L83" i="87"/>
  <c r="N87" i="87"/>
  <c r="R87" i="87" s="1"/>
  <c r="L87" i="87"/>
  <c r="N91" i="87"/>
  <c r="R91" i="87" s="1"/>
  <c r="L91" i="87"/>
  <c r="N95" i="87"/>
  <c r="R95" i="87" s="1"/>
  <c r="L95" i="87"/>
  <c r="N99" i="87"/>
  <c r="R99" i="87" s="1"/>
  <c r="L99" i="87"/>
  <c r="N103" i="87"/>
  <c r="R103" i="87" s="1"/>
  <c r="L103" i="87"/>
  <c r="N112" i="87"/>
  <c r="R112" i="87" s="1"/>
  <c r="L112" i="87"/>
  <c r="N116" i="87"/>
  <c r="R116" i="87" s="1"/>
  <c r="L116" i="87"/>
  <c r="N120" i="87"/>
  <c r="R120" i="87" s="1"/>
  <c r="L120" i="87"/>
  <c r="N124" i="87"/>
  <c r="R124" i="87" s="1"/>
  <c r="L124" i="87"/>
  <c r="N128" i="87"/>
  <c r="R128" i="87" s="1"/>
  <c r="L128" i="87"/>
  <c r="N132" i="87"/>
  <c r="R132" i="87" s="1"/>
  <c r="L132" i="87"/>
  <c r="V58" i="87"/>
  <c r="Y58" i="87" s="1"/>
  <c r="V60" i="87"/>
  <c r="Y60" i="87" s="1"/>
  <c r="V62" i="87"/>
  <c r="Y62" i="87" s="1"/>
  <c r="V67" i="87"/>
  <c r="Y67" i="87" s="1"/>
  <c r="V69" i="87"/>
  <c r="Y69" i="87" s="1"/>
  <c r="V71" i="87"/>
  <c r="Y71" i="87" s="1"/>
  <c r="V73" i="87"/>
  <c r="Y73" i="87" s="1"/>
  <c r="V75" i="87"/>
  <c r="Y75" i="87" s="1"/>
  <c r="V77" i="87"/>
  <c r="Y77" i="87" s="1"/>
  <c r="V79" i="87"/>
  <c r="Y79" i="87" s="1"/>
  <c r="V81" i="87"/>
  <c r="Y81" i="87" s="1"/>
  <c r="V83" i="87"/>
  <c r="Y83" i="87" s="1"/>
  <c r="V85" i="87"/>
  <c r="Y85" i="87" s="1"/>
  <c r="V87" i="87"/>
  <c r="Y87" i="87" s="1"/>
  <c r="V89" i="87"/>
  <c r="Y89" i="87" s="1"/>
  <c r="V91" i="87"/>
  <c r="Y91" i="87" s="1"/>
  <c r="V93" i="87"/>
  <c r="Y93" i="87" s="1"/>
  <c r="V95" i="87"/>
  <c r="Y95" i="87" s="1"/>
  <c r="V97" i="87"/>
  <c r="Y97" i="87" s="1"/>
  <c r="V99" i="87"/>
  <c r="Y99" i="87" s="1"/>
  <c r="V101" i="87"/>
  <c r="Y101" i="87" s="1"/>
  <c r="V103" i="87"/>
  <c r="Y103" i="87" s="1"/>
  <c r="V105" i="87"/>
  <c r="Y105" i="87" s="1"/>
  <c r="V110" i="87"/>
  <c r="Y110" i="87" s="1"/>
  <c r="V112" i="87"/>
  <c r="Y112" i="87" s="1"/>
  <c r="V114" i="87"/>
  <c r="Y114" i="87" s="1"/>
  <c r="V116" i="87"/>
  <c r="Y116" i="87" s="1"/>
  <c r="V118" i="87"/>
  <c r="Y118" i="87" s="1"/>
  <c r="V120" i="87"/>
  <c r="Y120" i="87" s="1"/>
  <c r="V122" i="87"/>
  <c r="Y122" i="87" s="1"/>
  <c r="V124" i="87"/>
  <c r="Y124" i="87" s="1"/>
  <c r="V126" i="87"/>
  <c r="Y126" i="87" s="1"/>
  <c r="V128" i="87"/>
  <c r="Y128" i="87" s="1"/>
  <c r="V130" i="87"/>
  <c r="Y130" i="87" s="1"/>
  <c r="V132" i="87"/>
  <c r="Y132" i="87" s="1"/>
  <c r="Y50" i="87"/>
  <c r="Y54" i="87"/>
  <c r="N59" i="87"/>
  <c r="R59" i="87" s="1"/>
  <c r="V59" i="87"/>
  <c r="Y59" i="87" s="1"/>
  <c r="N61" i="87"/>
  <c r="R61" i="87" s="1"/>
  <c r="V61" i="87"/>
  <c r="Y61" i="87" s="1"/>
  <c r="N63" i="87"/>
  <c r="R63" i="87" s="1"/>
  <c r="V63" i="87"/>
  <c r="Y63" i="87" s="1"/>
  <c r="N68" i="87"/>
  <c r="R68" i="87" s="1"/>
  <c r="V68" i="87"/>
  <c r="Y68" i="87" s="1"/>
  <c r="N70" i="87"/>
  <c r="R70" i="87" s="1"/>
  <c r="V70" i="87"/>
  <c r="N72" i="87"/>
  <c r="R72" i="87" s="1"/>
  <c r="V72" i="87"/>
  <c r="Y72" i="87" s="1"/>
  <c r="N74" i="87"/>
  <c r="R74" i="87" s="1"/>
  <c r="V74" i="87"/>
  <c r="N76" i="87"/>
  <c r="R76" i="87" s="1"/>
  <c r="V76" i="87"/>
  <c r="Y76" i="87" s="1"/>
  <c r="N78" i="87"/>
  <c r="R78" i="87" s="1"/>
  <c r="V78" i="87"/>
  <c r="N80" i="87"/>
  <c r="R80" i="87" s="1"/>
  <c r="V80" i="87"/>
  <c r="Y80" i="87" s="1"/>
  <c r="N82" i="87"/>
  <c r="R82" i="87" s="1"/>
  <c r="V82" i="87"/>
  <c r="N84" i="87"/>
  <c r="R84" i="87" s="1"/>
  <c r="V84" i="87"/>
  <c r="Y84" i="87" s="1"/>
  <c r="N86" i="87"/>
  <c r="R86" i="87" s="1"/>
  <c r="V86" i="87"/>
  <c r="N88" i="87"/>
  <c r="R88" i="87" s="1"/>
  <c r="V88" i="87"/>
  <c r="Y88" i="87" s="1"/>
  <c r="N90" i="87"/>
  <c r="R90" i="87" s="1"/>
  <c r="V90" i="87"/>
  <c r="N92" i="87"/>
  <c r="R92" i="87" s="1"/>
  <c r="V92" i="87"/>
  <c r="Y92" i="87" s="1"/>
  <c r="N94" i="87"/>
  <c r="R94" i="87" s="1"/>
  <c r="V94" i="87"/>
  <c r="N96" i="87"/>
  <c r="R96" i="87" s="1"/>
  <c r="V96" i="87"/>
  <c r="Y96" i="87" s="1"/>
  <c r="N98" i="87"/>
  <c r="R98" i="87" s="1"/>
  <c r="V98" i="87"/>
  <c r="N100" i="87"/>
  <c r="R100" i="87" s="1"/>
  <c r="V100" i="87"/>
  <c r="Y100" i="87" s="1"/>
  <c r="N102" i="87"/>
  <c r="R102" i="87" s="1"/>
  <c r="V102" i="87"/>
  <c r="N104" i="87"/>
  <c r="R104" i="87" s="1"/>
  <c r="V104" i="87"/>
  <c r="Y104" i="87" s="1"/>
  <c r="N106" i="87"/>
  <c r="R106" i="87" s="1"/>
  <c r="V106" i="87"/>
  <c r="M150" i="87"/>
  <c r="N111" i="87"/>
  <c r="R111" i="87" s="1"/>
  <c r="V111" i="87"/>
  <c r="N113" i="87"/>
  <c r="R113" i="87" s="1"/>
  <c r="V113" i="87"/>
  <c r="N115" i="87"/>
  <c r="R115" i="87" s="1"/>
  <c r="V115" i="87"/>
  <c r="N117" i="87"/>
  <c r="R117" i="87" s="1"/>
  <c r="V117" i="87"/>
  <c r="N119" i="87"/>
  <c r="R119" i="87" s="1"/>
  <c r="V119" i="87"/>
  <c r="N121" i="87"/>
  <c r="R121" i="87" s="1"/>
  <c r="V121" i="87"/>
  <c r="N123" i="87"/>
  <c r="R123" i="87" s="1"/>
  <c r="V123" i="87"/>
  <c r="N125" i="87"/>
  <c r="R125" i="87" s="1"/>
  <c r="V125" i="87"/>
  <c r="N127" i="87"/>
  <c r="R127" i="87" s="1"/>
  <c r="V127" i="87"/>
  <c r="N129" i="87"/>
  <c r="R129" i="87" s="1"/>
  <c r="V129" i="87"/>
  <c r="N131" i="87"/>
  <c r="R131" i="87" s="1"/>
  <c r="V131" i="87"/>
  <c r="N133" i="87"/>
  <c r="R133" i="87" s="1"/>
  <c r="V133" i="87"/>
  <c r="V134" i="87"/>
  <c r="Y134" i="87" s="1"/>
  <c r="K134" i="87"/>
  <c r="N135" i="87"/>
  <c r="R135" i="87" s="1"/>
  <c r="V135" i="87"/>
  <c r="Y135" i="87" s="1"/>
  <c r="K136" i="87"/>
  <c r="N137" i="87"/>
  <c r="R137" i="87" s="1"/>
  <c r="V137" i="87"/>
  <c r="Y137" i="87" s="1"/>
  <c r="K138" i="87"/>
  <c r="N139" i="87"/>
  <c r="R139" i="87" s="1"/>
  <c r="V139" i="87"/>
  <c r="Y139" i="87" s="1"/>
  <c r="K140" i="87"/>
  <c r="N141" i="87"/>
  <c r="R141" i="87" s="1"/>
  <c r="V141" i="87"/>
  <c r="Y141" i="87" s="1"/>
  <c r="K142" i="87"/>
  <c r="N143" i="87"/>
  <c r="R143" i="87" s="1"/>
  <c r="V143" i="87"/>
  <c r="Y143" i="87" s="1"/>
  <c r="K144" i="87"/>
  <c r="N145" i="87"/>
  <c r="R145" i="87" s="1"/>
  <c r="V145" i="87"/>
  <c r="Y145" i="87" s="1"/>
  <c r="K146" i="87"/>
  <c r="N147" i="87"/>
  <c r="R147" i="87" s="1"/>
  <c r="V147" i="87"/>
  <c r="Y147" i="87" s="1"/>
  <c r="K148" i="87"/>
  <c r="N149" i="87"/>
  <c r="R149" i="87" s="1"/>
  <c r="V149" i="87"/>
  <c r="Y149" i="87" s="1"/>
  <c r="K153" i="87"/>
  <c r="M193" i="87"/>
  <c r="N154" i="87"/>
  <c r="R154" i="87" s="1"/>
  <c r="V154" i="87"/>
  <c r="Y154" i="87" s="1"/>
  <c r="K155" i="87"/>
  <c r="N156" i="87"/>
  <c r="R156" i="87" s="1"/>
  <c r="V156" i="87"/>
  <c r="Y156" i="87" s="1"/>
  <c r="K157" i="87"/>
  <c r="N158" i="87"/>
  <c r="R158" i="87" s="1"/>
  <c r="V158" i="87"/>
  <c r="Y158" i="87" s="1"/>
  <c r="K159" i="87"/>
  <c r="N160" i="87"/>
  <c r="R160" i="87" s="1"/>
  <c r="V160" i="87"/>
  <c r="Y160" i="87" s="1"/>
  <c r="K161" i="87"/>
  <c r="N162" i="87"/>
  <c r="R162" i="87" s="1"/>
  <c r="V162" i="87"/>
  <c r="Y162" i="87" s="1"/>
  <c r="K163" i="87"/>
  <c r="N164" i="87"/>
  <c r="R164" i="87" s="1"/>
  <c r="V164" i="87"/>
  <c r="Y164" i="87" s="1"/>
  <c r="K165" i="87"/>
  <c r="N166" i="87"/>
  <c r="R166" i="87" s="1"/>
  <c r="V166" i="87"/>
  <c r="Y166" i="87" s="1"/>
  <c r="K167" i="87"/>
  <c r="N168" i="87"/>
  <c r="R168" i="87" s="1"/>
  <c r="V168" i="87"/>
  <c r="Y168" i="87" s="1"/>
  <c r="K169" i="87"/>
  <c r="N170" i="87"/>
  <c r="R170" i="87" s="1"/>
  <c r="V170" i="87"/>
  <c r="Y170" i="87" s="1"/>
  <c r="AB170" i="87" s="1"/>
  <c r="K171" i="87"/>
  <c r="N172" i="87"/>
  <c r="R172" i="87" s="1"/>
  <c r="V172" i="87"/>
  <c r="Y172" i="87" s="1"/>
  <c r="V173" i="87"/>
  <c r="Y173" i="87" s="1"/>
  <c r="K173" i="87"/>
  <c r="V174" i="87"/>
  <c r="Y174" i="87" s="1"/>
  <c r="V175" i="87"/>
  <c r="Y175" i="87" s="1"/>
  <c r="N175" i="87"/>
  <c r="R175" i="87" s="1"/>
  <c r="K176" i="87"/>
  <c r="V176" i="87"/>
  <c r="Y176" i="87" s="1"/>
  <c r="N178" i="87"/>
  <c r="R178" i="87" s="1"/>
  <c r="L178" i="87"/>
  <c r="N182" i="87"/>
  <c r="R182" i="87" s="1"/>
  <c r="L182" i="87"/>
  <c r="N186" i="87"/>
  <c r="R186" i="87" s="1"/>
  <c r="L186" i="87"/>
  <c r="N190" i="87"/>
  <c r="R190" i="87" s="1"/>
  <c r="L190" i="87"/>
  <c r="V136" i="87"/>
  <c r="V138" i="87"/>
  <c r="V140" i="87"/>
  <c r="V142" i="87"/>
  <c r="V144" i="87"/>
  <c r="V146" i="87"/>
  <c r="V148" i="87"/>
  <c r="V153" i="87"/>
  <c r="V155" i="87"/>
  <c r="V157" i="87"/>
  <c r="V159" i="87"/>
  <c r="V161" i="87"/>
  <c r="V163" i="87"/>
  <c r="V165" i="87"/>
  <c r="V167" i="87"/>
  <c r="V169" i="87"/>
  <c r="Y169" i="87" s="1"/>
  <c r="V171" i="87"/>
  <c r="N180" i="87"/>
  <c r="R180" i="87" s="1"/>
  <c r="L180" i="87"/>
  <c r="N184" i="87"/>
  <c r="R184" i="87" s="1"/>
  <c r="L184" i="87"/>
  <c r="N188" i="87"/>
  <c r="R188" i="87" s="1"/>
  <c r="L188" i="87"/>
  <c r="N195" i="87"/>
  <c r="L195" i="87"/>
  <c r="V178" i="87"/>
  <c r="Y178" i="87" s="1"/>
  <c r="V180" i="87"/>
  <c r="Y180" i="87" s="1"/>
  <c r="V182" i="87"/>
  <c r="Y182" i="87" s="1"/>
  <c r="V184" i="87"/>
  <c r="Y184" i="87" s="1"/>
  <c r="V186" i="87"/>
  <c r="Y186" i="87" s="1"/>
  <c r="V188" i="87"/>
  <c r="Y188" i="87" s="1"/>
  <c r="V190" i="87"/>
  <c r="Y190" i="87" s="1"/>
  <c r="N192" i="87"/>
  <c r="R192" i="87" s="1"/>
  <c r="V192" i="87"/>
  <c r="N196" i="87"/>
  <c r="R196" i="87" s="1"/>
  <c r="V196" i="87"/>
  <c r="Y196" i="87" s="1"/>
  <c r="K197" i="87"/>
  <c r="N198" i="87"/>
  <c r="R198" i="87" s="1"/>
  <c r="V198" i="87"/>
  <c r="Y198" i="87" s="1"/>
  <c r="K199" i="87"/>
  <c r="N200" i="87"/>
  <c r="R200" i="87" s="1"/>
  <c r="V200" i="87"/>
  <c r="Y200" i="87" s="1"/>
  <c r="K201" i="87"/>
  <c r="N202" i="87"/>
  <c r="R202" i="87" s="1"/>
  <c r="V202" i="87"/>
  <c r="Y202" i="87" s="1"/>
  <c r="K203" i="87"/>
  <c r="N204" i="87"/>
  <c r="R204" i="87" s="1"/>
  <c r="V204" i="87"/>
  <c r="Y204" i="87" s="1"/>
  <c r="K205" i="87"/>
  <c r="N206" i="87"/>
  <c r="R206" i="87" s="1"/>
  <c r="V206" i="87"/>
  <c r="Y206" i="87" s="1"/>
  <c r="K207" i="87"/>
  <c r="N208" i="87"/>
  <c r="R208" i="87" s="1"/>
  <c r="V208" i="87"/>
  <c r="Y208" i="87" s="1"/>
  <c r="K209" i="87"/>
  <c r="N210" i="87"/>
  <c r="R210" i="87" s="1"/>
  <c r="V210" i="87"/>
  <c r="Y210" i="87" s="1"/>
  <c r="K211" i="87"/>
  <c r="N212" i="87"/>
  <c r="R212" i="87" s="1"/>
  <c r="V212" i="87"/>
  <c r="Y212" i="87" s="1"/>
  <c r="K213" i="87"/>
  <c r="N214" i="87"/>
  <c r="R214" i="87" s="1"/>
  <c r="V214" i="87"/>
  <c r="K215" i="87"/>
  <c r="V216" i="87"/>
  <c r="Y216" i="87" s="1"/>
  <c r="V217" i="87"/>
  <c r="Y217" i="87" s="1"/>
  <c r="N217" i="87"/>
  <c r="R217" i="87" s="1"/>
  <c r="N220" i="87"/>
  <c r="R220" i="87" s="1"/>
  <c r="L220" i="87"/>
  <c r="N224" i="87"/>
  <c r="R224" i="87" s="1"/>
  <c r="L224" i="87"/>
  <c r="N228" i="87"/>
  <c r="R228" i="87" s="1"/>
  <c r="L228" i="87"/>
  <c r="N177" i="87"/>
  <c r="R177" i="87" s="1"/>
  <c r="V177" i="87"/>
  <c r="N179" i="87"/>
  <c r="R179" i="87" s="1"/>
  <c r="V179" i="87"/>
  <c r="N181" i="87"/>
  <c r="R181" i="87" s="1"/>
  <c r="V181" i="87"/>
  <c r="N183" i="87"/>
  <c r="R183" i="87" s="1"/>
  <c r="V183" i="87"/>
  <c r="N185" i="87"/>
  <c r="R185" i="87" s="1"/>
  <c r="V185" i="87"/>
  <c r="N187" i="87"/>
  <c r="R187" i="87" s="1"/>
  <c r="V187" i="87"/>
  <c r="N189" i="87"/>
  <c r="R189" i="87" s="1"/>
  <c r="V189" i="87"/>
  <c r="N191" i="87"/>
  <c r="R191" i="87" s="1"/>
  <c r="V191" i="87"/>
  <c r="Y192" i="87"/>
  <c r="V195" i="87"/>
  <c r="V197" i="87"/>
  <c r="V199" i="87"/>
  <c r="V201" i="87"/>
  <c r="V203" i="87"/>
  <c r="V205" i="87"/>
  <c r="V207" i="87"/>
  <c r="V209" i="87"/>
  <c r="V211" i="87"/>
  <c r="V213" i="87"/>
  <c r="Y214" i="87"/>
  <c r="V215" i="87"/>
  <c r="N218" i="87"/>
  <c r="R218" i="87" s="1"/>
  <c r="L218" i="87"/>
  <c r="N222" i="87"/>
  <c r="R222" i="87" s="1"/>
  <c r="L222" i="87"/>
  <c r="N226" i="87"/>
  <c r="R226" i="87" s="1"/>
  <c r="L226" i="87"/>
  <c r="N230" i="87"/>
  <c r="R230" i="87" s="1"/>
  <c r="L230" i="87"/>
  <c r="V218" i="87"/>
  <c r="Y218" i="87" s="1"/>
  <c r="V220" i="87"/>
  <c r="Y220" i="87" s="1"/>
  <c r="V222" i="87"/>
  <c r="Y222" i="87" s="1"/>
  <c r="V224" i="87"/>
  <c r="Y224" i="87" s="1"/>
  <c r="V226" i="87"/>
  <c r="Y226" i="87" s="1"/>
  <c r="V228" i="87"/>
  <c r="Y228" i="87" s="1"/>
  <c r="V230" i="87"/>
  <c r="Y230" i="87" s="1"/>
  <c r="N232" i="87"/>
  <c r="R232" i="87" s="1"/>
  <c r="V232" i="87"/>
  <c r="Y232" i="87" s="1"/>
  <c r="N234" i="87"/>
  <c r="R234" i="87" s="1"/>
  <c r="V234" i="87"/>
  <c r="Y234" i="87" s="1"/>
  <c r="K237" i="87"/>
  <c r="N238" i="87"/>
  <c r="R238" i="87" s="1"/>
  <c r="V238" i="87"/>
  <c r="Y238" i="87" s="1"/>
  <c r="Y239" i="87"/>
  <c r="K239" i="87"/>
  <c r="N219" i="87"/>
  <c r="R219" i="87" s="1"/>
  <c r="V219" i="87"/>
  <c r="Y219" i="87" s="1"/>
  <c r="N221" i="87"/>
  <c r="R221" i="87" s="1"/>
  <c r="V221" i="87"/>
  <c r="Y221" i="87" s="1"/>
  <c r="N223" i="87"/>
  <c r="R223" i="87" s="1"/>
  <c r="V223" i="87"/>
  <c r="Y223" i="87" s="1"/>
  <c r="N225" i="87"/>
  <c r="R225" i="87" s="1"/>
  <c r="V225" i="87"/>
  <c r="Y225" i="87" s="1"/>
  <c r="N227" i="87"/>
  <c r="R227" i="87" s="1"/>
  <c r="V227" i="87"/>
  <c r="Y227" i="87" s="1"/>
  <c r="N229" i="87"/>
  <c r="R229" i="87" s="1"/>
  <c r="V229" i="87"/>
  <c r="Y229" i="87" s="1"/>
  <c r="N231" i="87"/>
  <c r="R231" i="87" s="1"/>
  <c r="V231" i="87"/>
  <c r="Y231" i="87" s="1"/>
  <c r="N233" i="87"/>
  <c r="R233" i="87" s="1"/>
  <c r="V233" i="87"/>
  <c r="V237" i="87"/>
  <c r="Y237" i="87" s="1"/>
  <c r="N241" i="87"/>
  <c r="R241" i="87" s="1"/>
  <c r="V241" i="87"/>
  <c r="N243" i="87"/>
  <c r="R243" i="87" s="1"/>
  <c r="V243" i="87"/>
  <c r="Y243" i="87" s="1"/>
  <c r="N245" i="87"/>
  <c r="R245" i="87" s="1"/>
  <c r="V245" i="87"/>
  <c r="Y245" i="87" s="1"/>
  <c r="N247" i="87"/>
  <c r="R247" i="87" s="1"/>
  <c r="V247" i="87"/>
  <c r="Y247" i="87" s="1"/>
  <c r="N249" i="87"/>
  <c r="R249" i="87" s="1"/>
  <c r="V249" i="87"/>
  <c r="Y249" i="87" s="1"/>
  <c r="N251" i="87"/>
  <c r="R251" i="87" s="1"/>
  <c r="V251" i="87"/>
  <c r="Y251" i="87" s="1"/>
  <c r="N253" i="87"/>
  <c r="R253" i="87" s="1"/>
  <c r="V253" i="87"/>
  <c r="Y253" i="87" s="1"/>
  <c r="N255" i="87"/>
  <c r="R255" i="87" s="1"/>
  <c r="V255" i="87"/>
  <c r="Y255" i="87" s="1"/>
  <c r="N257" i="87"/>
  <c r="R257" i="87" s="1"/>
  <c r="V257" i="87"/>
  <c r="Y257" i="87" s="1"/>
  <c r="N259" i="87"/>
  <c r="R259" i="87" s="1"/>
  <c r="N262" i="87"/>
  <c r="R262" i="87" s="1"/>
  <c r="L262" i="87"/>
  <c r="N266" i="87"/>
  <c r="R266" i="87" s="1"/>
  <c r="L266" i="87"/>
  <c r="N240" i="87"/>
  <c r="R240" i="87" s="1"/>
  <c r="V240" i="87"/>
  <c r="Y241" i="87"/>
  <c r="N242" i="87"/>
  <c r="R242" i="87" s="1"/>
  <c r="V242" i="87"/>
  <c r="N244" i="87"/>
  <c r="R244" i="87" s="1"/>
  <c r="V244" i="87"/>
  <c r="N246" i="87"/>
  <c r="R246" i="87" s="1"/>
  <c r="V246" i="87"/>
  <c r="N248" i="87"/>
  <c r="R248" i="87" s="1"/>
  <c r="V248" i="87"/>
  <c r="N250" i="87"/>
  <c r="R250" i="87" s="1"/>
  <c r="V250" i="87"/>
  <c r="N252" i="87"/>
  <c r="R252" i="87" s="1"/>
  <c r="V252" i="87"/>
  <c r="N254" i="87"/>
  <c r="R254" i="87" s="1"/>
  <c r="V254" i="87"/>
  <c r="N256" i="87"/>
  <c r="R256" i="87" s="1"/>
  <c r="V256" i="87"/>
  <c r="N258" i="87"/>
  <c r="R258" i="87" s="1"/>
  <c r="V258" i="87"/>
  <c r="V259" i="87"/>
  <c r="K260" i="87"/>
  <c r="V260" i="87"/>
  <c r="Y260" i="87" s="1"/>
  <c r="N264" i="87"/>
  <c r="R264" i="87" s="1"/>
  <c r="L264" i="87"/>
  <c r="N268" i="87"/>
  <c r="R268" i="87" s="1"/>
  <c r="L268" i="87"/>
  <c r="V262" i="87"/>
  <c r="Y262" i="87" s="1"/>
  <c r="V264" i="87"/>
  <c r="Y264" i="87" s="1"/>
  <c r="V266" i="87"/>
  <c r="Y266" i="87" s="1"/>
  <c r="V268" i="87"/>
  <c r="Y268" i="87" s="1"/>
  <c r="N261" i="87"/>
  <c r="R261" i="87" s="1"/>
  <c r="V261" i="87"/>
  <c r="N263" i="87"/>
  <c r="R263" i="87" s="1"/>
  <c r="V263" i="87"/>
  <c r="N265" i="87"/>
  <c r="R265" i="87" s="1"/>
  <c r="V265" i="87"/>
  <c r="N267" i="87"/>
  <c r="R267" i="87" s="1"/>
  <c r="V267" i="87"/>
  <c r="K269" i="87"/>
  <c r="V269" i="87"/>
  <c r="Y269" i="87" s="1"/>
  <c r="N270" i="87"/>
  <c r="R270" i="87" s="1"/>
  <c r="V270" i="87"/>
  <c r="Y270" i="87" s="1"/>
  <c r="K271" i="87"/>
  <c r="N272" i="87"/>
  <c r="R272" i="87" s="1"/>
  <c r="V272" i="87"/>
  <c r="K273" i="87"/>
  <c r="N274" i="87"/>
  <c r="R274" i="87" s="1"/>
  <c r="V274" i="87"/>
  <c r="K275" i="87"/>
  <c r="N276" i="87"/>
  <c r="R276" i="87" s="1"/>
  <c r="V276" i="87"/>
  <c r="Y276" i="87" s="1"/>
  <c r="V271" i="87"/>
  <c r="V273" i="87"/>
  <c r="Y273" i="87" s="1"/>
  <c r="V275" i="87"/>
  <c r="M279" i="87" l="1"/>
  <c r="AB270" i="87"/>
  <c r="AE270" i="87" s="1"/>
  <c r="AB134" i="87"/>
  <c r="AE134" i="87" s="1"/>
  <c r="AB257" i="87"/>
  <c r="AE257" i="87" s="1"/>
  <c r="AH257" i="87" s="1"/>
  <c r="AK257" i="87" s="1"/>
  <c r="AB253" i="87"/>
  <c r="AE253" i="87" s="1"/>
  <c r="AH253" i="87" s="1"/>
  <c r="AB249" i="87"/>
  <c r="AE249" i="87" s="1"/>
  <c r="AH249" i="87" s="1"/>
  <c r="AK249" i="87" s="1"/>
  <c r="AB245" i="87"/>
  <c r="AE245" i="87" s="1"/>
  <c r="AH245" i="87" s="1"/>
  <c r="AB241" i="87"/>
  <c r="AE241" i="87" s="1"/>
  <c r="AH241" i="87" s="1"/>
  <c r="AK241" i="87" s="1"/>
  <c r="AB196" i="87"/>
  <c r="AE196" i="87" s="1"/>
  <c r="AH196" i="87" s="1"/>
  <c r="AB190" i="87"/>
  <c r="AE190" i="87" s="1"/>
  <c r="AH190" i="87" s="1"/>
  <c r="AB186" i="87"/>
  <c r="AE186" i="87" s="1"/>
  <c r="AH186" i="87" s="1"/>
  <c r="AB182" i="87"/>
  <c r="AE182" i="87" s="1"/>
  <c r="AH182" i="87" s="1"/>
  <c r="AB178" i="87"/>
  <c r="AE178" i="87" s="1"/>
  <c r="AH178" i="87" s="1"/>
  <c r="Y274" i="87"/>
  <c r="AB214" i="87"/>
  <c r="AE214" i="87" s="1"/>
  <c r="AH214" i="87" s="1"/>
  <c r="AK214" i="87" s="1"/>
  <c r="AB206" i="87"/>
  <c r="AE206" i="87" s="1"/>
  <c r="AH206" i="87" s="1"/>
  <c r="AB198" i="87"/>
  <c r="AE198" i="87" s="1"/>
  <c r="AH198" i="87" s="1"/>
  <c r="AK198" i="87" s="1"/>
  <c r="AB172" i="87"/>
  <c r="AE172" i="87" s="1"/>
  <c r="AH172" i="87" s="1"/>
  <c r="K150" i="87"/>
  <c r="AB169" i="87"/>
  <c r="AE169" i="87" s="1"/>
  <c r="AB229" i="87"/>
  <c r="AE229" i="87" s="1"/>
  <c r="AB225" i="87"/>
  <c r="AE225" i="87" s="1"/>
  <c r="AB221" i="87"/>
  <c r="AE221" i="87" s="1"/>
  <c r="AB276" i="87"/>
  <c r="AE276" i="87" s="1"/>
  <c r="Y275" i="87"/>
  <c r="AB275" i="87" s="1"/>
  <c r="AE275" i="87" s="1"/>
  <c r="N273" i="87"/>
  <c r="R273" i="87" s="1"/>
  <c r="L273" i="87"/>
  <c r="Y271" i="87"/>
  <c r="AB271" i="87" s="1"/>
  <c r="AE271" i="87" s="1"/>
  <c r="N269" i="87"/>
  <c r="R269" i="87" s="1"/>
  <c r="L269" i="87"/>
  <c r="AB268" i="87"/>
  <c r="AB266" i="87"/>
  <c r="AE266" i="87" s="1"/>
  <c r="AB264" i="87"/>
  <c r="AB262" i="87"/>
  <c r="AE262" i="87" s="1"/>
  <c r="N260" i="87"/>
  <c r="R260" i="87" s="1"/>
  <c r="L260" i="87"/>
  <c r="AB260" i="87"/>
  <c r="Y258" i="87"/>
  <c r="AB258" i="87" s="1"/>
  <c r="AB255" i="87"/>
  <c r="Y254" i="87"/>
  <c r="AB254" i="87" s="1"/>
  <c r="AB251" i="87"/>
  <c r="Y250" i="87"/>
  <c r="AB250" i="87" s="1"/>
  <c r="AB247" i="87"/>
  <c r="Y246" i="87"/>
  <c r="AB246" i="87" s="1"/>
  <c r="AB243" i="87"/>
  <c r="Y242" i="87"/>
  <c r="AB242" i="87" s="1"/>
  <c r="N239" i="87"/>
  <c r="R239" i="87" s="1"/>
  <c r="L239" i="87"/>
  <c r="AB238" i="87"/>
  <c r="AB234" i="87"/>
  <c r="AE234" i="87" s="1"/>
  <c r="Y233" i="87"/>
  <c r="AB230" i="87"/>
  <c r="AE230" i="87" s="1"/>
  <c r="AB228" i="87"/>
  <c r="AB226" i="87"/>
  <c r="AE226" i="87" s="1"/>
  <c r="AB224" i="87"/>
  <c r="AB222" i="87"/>
  <c r="AE222" i="87" s="1"/>
  <c r="AB220" i="87"/>
  <c r="AB218" i="87"/>
  <c r="AE218" i="87" s="1"/>
  <c r="V235" i="87"/>
  <c r="AB216" i="87"/>
  <c r="N215" i="87"/>
  <c r="R215" i="87" s="1"/>
  <c r="L215" i="87"/>
  <c r="Y213" i="87"/>
  <c r="AB212" i="87"/>
  <c r="AE212" i="87" s="1"/>
  <c r="N211" i="87"/>
  <c r="R211" i="87" s="1"/>
  <c r="L211" i="87"/>
  <c r="Y209" i="87"/>
  <c r="AB208" i="87"/>
  <c r="AE208" i="87" s="1"/>
  <c r="N207" i="87"/>
  <c r="R207" i="87" s="1"/>
  <c r="L207" i="87"/>
  <c r="Y205" i="87"/>
  <c r="AB204" i="87"/>
  <c r="AE204" i="87" s="1"/>
  <c r="N203" i="87"/>
  <c r="R203" i="87" s="1"/>
  <c r="L203" i="87"/>
  <c r="Y201" i="87"/>
  <c r="AB200" i="87"/>
  <c r="AE200" i="87" s="1"/>
  <c r="N199" i="87"/>
  <c r="R199" i="87" s="1"/>
  <c r="L199" i="87"/>
  <c r="N197" i="87"/>
  <c r="R197" i="87" s="1"/>
  <c r="L197" i="87"/>
  <c r="AB192" i="87"/>
  <c r="Y191" i="87"/>
  <c r="AB191" i="87" s="1"/>
  <c r="Y189" i="87"/>
  <c r="Y187" i="87"/>
  <c r="AB187" i="87" s="1"/>
  <c r="Y185" i="87"/>
  <c r="Y183" i="87"/>
  <c r="AB183" i="87" s="1"/>
  <c r="Y181" i="87"/>
  <c r="Y179" i="87"/>
  <c r="AB179" i="87" s="1"/>
  <c r="Y177" i="87"/>
  <c r="R195" i="87"/>
  <c r="AB158" i="87"/>
  <c r="AE158" i="87" s="1"/>
  <c r="AB154" i="87"/>
  <c r="AE154" i="87" s="1"/>
  <c r="AB149" i="87"/>
  <c r="AE149" i="87" s="1"/>
  <c r="AB145" i="87"/>
  <c r="AE145" i="87" s="1"/>
  <c r="Y142" i="87"/>
  <c r="AB142" i="87" s="1"/>
  <c r="Y138" i="87"/>
  <c r="AB138" i="87" s="1"/>
  <c r="AE138" i="87" s="1"/>
  <c r="AB176" i="87"/>
  <c r="N176" i="87"/>
  <c r="R176" i="87" s="1"/>
  <c r="L176" i="87"/>
  <c r="AB175" i="87"/>
  <c r="AE175" i="87" s="1"/>
  <c r="N171" i="87"/>
  <c r="R171" i="87" s="1"/>
  <c r="L171" i="87"/>
  <c r="N165" i="87"/>
  <c r="R165" i="87" s="1"/>
  <c r="L165" i="87"/>
  <c r="AB273" i="87"/>
  <c r="Y272" i="87"/>
  <c r="AB272" i="87" s="1"/>
  <c r="N275" i="87"/>
  <c r="R275" i="87" s="1"/>
  <c r="L275" i="87"/>
  <c r="N271" i="87"/>
  <c r="R271" i="87" s="1"/>
  <c r="L271" i="87"/>
  <c r="AB269" i="87"/>
  <c r="Y267" i="87"/>
  <c r="Y265" i="87"/>
  <c r="Y263" i="87"/>
  <c r="Y261" i="87"/>
  <c r="Y259" i="87"/>
  <c r="Y256" i="87"/>
  <c r="Y252" i="87"/>
  <c r="Y248" i="87"/>
  <c r="Y244" i="87"/>
  <c r="Y240" i="87"/>
  <c r="V277" i="87"/>
  <c r="AB231" i="87"/>
  <c r="AB227" i="87"/>
  <c r="AB223" i="87"/>
  <c r="AB219" i="87"/>
  <c r="AB239" i="87"/>
  <c r="AE239" i="87" s="1"/>
  <c r="K277" i="87"/>
  <c r="N237" i="87"/>
  <c r="L237" i="87"/>
  <c r="AB232" i="87"/>
  <c r="AB237" i="87"/>
  <c r="AB217" i="87"/>
  <c r="Y215" i="87"/>
  <c r="N213" i="87"/>
  <c r="R213" i="87" s="1"/>
  <c r="L213" i="87"/>
  <c r="Y211" i="87"/>
  <c r="AB210" i="87"/>
  <c r="AE210" i="87" s="1"/>
  <c r="N209" i="87"/>
  <c r="R209" i="87" s="1"/>
  <c r="L209" i="87"/>
  <c r="Y207" i="87"/>
  <c r="N205" i="87"/>
  <c r="R205" i="87" s="1"/>
  <c r="L205" i="87"/>
  <c r="Y203" i="87"/>
  <c r="AB202" i="87"/>
  <c r="N201" i="87"/>
  <c r="R201" i="87" s="1"/>
  <c r="L201" i="87"/>
  <c r="Y199" i="87"/>
  <c r="Y197" i="87"/>
  <c r="Y195" i="87"/>
  <c r="AB188" i="87"/>
  <c r="AB184" i="87"/>
  <c r="AB180" i="87"/>
  <c r="K235" i="87"/>
  <c r="AE170" i="87"/>
  <c r="Y165" i="87"/>
  <c r="Y161" i="87"/>
  <c r="Y159" i="87"/>
  <c r="Y157" i="87"/>
  <c r="Y155" i="87"/>
  <c r="V193" i="87"/>
  <c r="Y153" i="87"/>
  <c r="Y148" i="87"/>
  <c r="Y146" i="87"/>
  <c r="Y144" i="87"/>
  <c r="Y140" i="87"/>
  <c r="Y136" i="87"/>
  <c r="AB174" i="87"/>
  <c r="N173" i="87"/>
  <c r="R173" i="87" s="1"/>
  <c r="L173" i="87"/>
  <c r="AB173" i="87"/>
  <c r="Y171" i="87"/>
  <c r="N169" i="87"/>
  <c r="R169" i="87" s="1"/>
  <c r="L169" i="87"/>
  <c r="AB168" i="87"/>
  <c r="Y167" i="87"/>
  <c r="AB166" i="87"/>
  <c r="AB164" i="87"/>
  <c r="Y163" i="87"/>
  <c r="AB162" i="87"/>
  <c r="AB63" i="87"/>
  <c r="AE63" i="87" s="1"/>
  <c r="AH63" i="87" s="1"/>
  <c r="AB59" i="87"/>
  <c r="AE59" i="87" s="1"/>
  <c r="N167" i="87"/>
  <c r="R167" i="87" s="1"/>
  <c r="L167" i="87"/>
  <c r="N163" i="87"/>
  <c r="R163" i="87" s="1"/>
  <c r="L163" i="87"/>
  <c r="AB160" i="87"/>
  <c r="N159" i="87"/>
  <c r="R159" i="87" s="1"/>
  <c r="L159" i="87"/>
  <c r="AB156" i="87"/>
  <c r="N155" i="87"/>
  <c r="R155" i="87" s="1"/>
  <c r="L155" i="87"/>
  <c r="K193" i="87"/>
  <c r="N153" i="87"/>
  <c r="L153" i="87"/>
  <c r="AB147" i="87"/>
  <c r="N146" i="87"/>
  <c r="R146" i="87" s="1"/>
  <c r="L146" i="87"/>
  <c r="AB143" i="87"/>
  <c r="AB141" i="87"/>
  <c r="AB139" i="87"/>
  <c r="AB137" i="87"/>
  <c r="AB135" i="87"/>
  <c r="AB104" i="87"/>
  <c r="AE104" i="87" s="1"/>
  <c r="AB100" i="87"/>
  <c r="AE100" i="87" s="1"/>
  <c r="AB96" i="87"/>
  <c r="AE96" i="87" s="1"/>
  <c r="AB92" i="87"/>
  <c r="AE92" i="87" s="1"/>
  <c r="AB88" i="87"/>
  <c r="AE88" i="87" s="1"/>
  <c r="AB84" i="87"/>
  <c r="AE84" i="87" s="1"/>
  <c r="AB80" i="87"/>
  <c r="AE80" i="87" s="1"/>
  <c r="AB76" i="87"/>
  <c r="AE76" i="87" s="1"/>
  <c r="AB72" i="87"/>
  <c r="AE72" i="87" s="1"/>
  <c r="AB68" i="87"/>
  <c r="AE68" i="87" s="1"/>
  <c r="AB61" i="87"/>
  <c r="AE61" i="87" s="1"/>
  <c r="Y133" i="87"/>
  <c r="AB133" i="87" s="1"/>
  <c r="AB132" i="87"/>
  <c r="AB130" i="87"/>
  <c r="AB128" i="87"/>
  <c r="AB126" i="87"/>
  <c r="AB124" i="87"/>
  <c r="AB122" i="87"/>
  <c r="AB120" i="87"/>
  <c r="AB118" i="87"/>
  <c r="AB116" i="87"/>
  <c r="AB114" i="87"/>
  <c r="AB112" i="87"/>
  <c r="AB110" i="87"/>
  <c r="AB105" i="87"/>
  <c r="AB103" i="87"/>
  <c r="AB101" i="87"/>
  <c r="AB99" i="87"/>
  <c r="AB97" i="87"/>
  <c r="AB95" i="87"/>
  <c r="AB93" i="87"/>
  <c r="AB91" i="87"/>
  <c r="AB89" i="87"/>
  <c r="AB87" i="87"/>
  <c r="AB85" i="87"/>
  <c r="AB83" i="87"/>
  <c r="AB81" i="87"/>
  <c r="AB79" i="87"/>
  <c r="AB77" i="87"/>
  <c r="AB75" i="87"/>
  <c r="AB73" i="87"/>
  <c r="AB71" i="87"/>
  <c r="AB69" i="87"/>
  <c r="AB67" i="87"/>
  <c r="AE67" i="87" s="1"/>
  <c r="AB62" i="87"/>
  <c r="AB60" i="87"/>
  <c r="AE60" i="87" s="1"/>
  <c r="AB58" i="87"/>
  <c r="N107" i="87"/>
  <c r="R67" i="87"/>
  <c r="R107" i="87" s="1"/>
  <c r="N64" i="87"/>
  <c r="R24" i="87"/>
  <c r="R64" i="87" s="1"/>
  <c r="Y57" i="87"/>
  <c r="AB57" i="87" s="1"/>
  <c r="AB53" i="87"/>
  <c r="AB49" i="87"/>
  <c r="Y48" i="87"/>
  <c r="AB47" i="87"/>
  <c r="AB45" i="87"/>
  <c r="AB43" i="87"/>
  <c r="AB41" i="87"/>
  <c r="AB39" i="87"/>
  <c r="AB37" i="87"/>
  <c r="AB35" i="87"/>
  <c r="AB33" i="87"/>
  <c r="AB31" i="87"/>
  <c r="AB29" i="87"/>
  <c r="AB27" i="87"/>
  <c r="AB25" i="87"/>
  <c r="N161" i="87"/>
  <c r="R161" i="87" s="1"/>
  <c r="L161" i="87"/>
  <c r="N157" i="87"/>
  <c r="R157" i="87" s="1"/>
  <c r="L157" i="87"/>
  <c r="N148" i="87"/>
  <c r="R148" i="87" s="1"/>
  <c r="L148" i="87"/>
  <c r="N144" i="87"/>
  <c r="R144" i="87" s="1"/>
  <c r="L144" i="87"/>
  <c r="N142" i="87"/>
  <c r="R142" i="87" s="1"/>
  <c r="L142" i="87"/>
  <c r="N140" i="87"/>
  <c r="R140" i="87" s="1"/>
  <c r="L140" i="87"/>
  <c r="N138" i="87"/>
  <c r="R138" i="87" s="1"/>
  <c r="L138" i="87"/>
  <c r="N136" i="87"/>
  <c r="R136" i="87" s="1"/>
  <c r="L136" i="87"/>
  <c r="N134" i="87"/>
  <c r="R134" i="87" s="1"/>
  <c r="L134" i="87"/>
  <c r="Y131" i="87"/>
  <c r="Y129" i="87"/>
  <c r="Y127" i="87"/>
  <c r="Y125" i="87"/>
  <c r="Y123" i="87"/>
  <c r="Y121" i="87"/>
  <c r="Y119" i="87"/>
  <c r="Y117" i="87"/>
  <c r="Y115" i="87"/>
  <c r="Y113" i="87"/>
  <c r="Y111" i="87"/>
  <c r="V150" i="87"/>
  <c r="Y106" i="87"/>
  <c r="Y102" i="87"/>
  <c r="Y98" i="87"/>
  <c r="Y94" i="87"/>
  <c r="Y90" i="87"/>
  <c r="Y86" i="87"/>
  <c r="Y82" i="87"/>
  <c r="Y78" i="87"/>
  <c r="Y74" i="87"/>
  <c r="Y70" i="87"/>
  <c r="V107" i="87"/>
  <c r="L107" i="87"/>
  <c r="AB56" i="87"/>
  <c r="AB54" i="87"/>
  <c r="AB52" i="87"/>
  <c r="AB50" i="87"/>
  <c r="V64" i="87"/>
  <c r="L64" i="87"/>
  <c r="R110" i="87"/>
  <c r="AB55" i="87"/>
  <c r="AB51" i="87"/>
  <c r="Y46" i="87"/>
  <c r="Y44" i="87"/>
  <c r="Y42" i="87"/>
  <c r="Y40" i="87"/>
  <c r="Y38" i="87"/>
  <c r="Y36" i="87"/>
  <c r="Y34" i="87"/>
  <c r="Y32" i="87"/>
  <c r="Y30" i="87"/>
  <c r="Y28" i="87"/>
  <c r="Y26" i="87"/>
  <c r="Y24" i="87"/>
  <c r="AH134" i="87" l="1"/>
  <c r="AK134" i="87" s="1"/>
  <c r="AN134" i="87" s="1"/>
  <c r="L235" i="87"/>
  <c r="R150" i="87"/>
  <c r="K279" i="87"/>
  <c r="N150" i="87"/>
  <c r="L150" i="87"/>
  <c r="L277" i="87"/>
  <c r="AH270" i="87"/>
  <c r="AK270" i="87" s="1"/>
  <c r="V279" i="87"/>
  <c r="H18" i="41" s="1"/>
  <c r="N18" i="41" s="1"/>
  <c r="AH61" i="87"/>
  <c r="AK61" i="87" s="1"/>
  <c r="AH72" i="87"/>
  <c r="AK72" i="87" s="1"/>
  <c r="AN72" i="87" s="1"/>
  <c r="AH80" i="87"/>
  <c r="AH88" i="87"/>
  <c r="AK88" i="87" s="1"/>
  <c r="AN88" i="87" s="1"/>
  <c r="AH96" i="87"/>
  <c r="AK96" i="87" s="1"/>
  <c r="AH104" i="87"/>
  <c r="AK104" i="87" s="1"/>
  <c r="AN104" i="87" s="1"/>
  <c r="AH225" i="87"/>
  <c r="AK196" i="87"/>
  <c r="AN196" i="87" s="1"/>
  <c r="AQ196" i="87" s="1"/>
  <c r="AH262" i="87"/>
  <c r="AH266" i="87"/>
  <c r="AH221" i="87"/>
  <c r="AK221" i="87" s="1"/>
  <c r="AN221" i="87" s="1"/>
  <c r="AH229" i="87"/>
  <c r="AK229" i="87" s="1"/>
  <c r="AN229" i="87" s="1"/>
  <c r="AQ229" i="87" s="1"/>
  <c r="AH169" i="87"/>
  <c r="AK169" i="87" s="1"/>
  <c r="AB274" i="87"/>
  <c r="AE274" i="87" s="1"/>
  <c r="AK63" i="87"/>
  <c r="AN63" i="87" s="1"/>
  <c r="AQ63" i="87" s="1"/>
  <c r="AK80" i="87"/>
  <c r="AN80" i="87" s="1"/>
  <c r="AH175" i="87"/>
  <c r="AN198" i="87"/>
  <c r="AQ198" i="87" s="1"/>
  <c r="AN214" i="87"/>
  <c r="AN241" i="87"/>
  <c r="AQ241" i="87" s="1"/>
  <c r="AT241" i="87" s="1"/>
  <c r="AW241" i="87" s="1"/>
  <c r="AN249" i="87"/>
  <c r="AQ249" i="87" s="1"/>
  <c r="AN257" i="87"/>
  <c r="AK225" i="87"/>
  <c r="AH67" i="87"/>
  <c r="AK67" i="87" s="1"/>
  <c r="Y64" i="87"/>
  <c r="AB26" i="87"/>
  <c r="AB30" i="87"/>
  <c r="AB34" i="87"/>
  <c r="AE34" i="87" s="1"/>
  <c r="AH34" i="87" s="1"/>
  <c r="AB38" i="87"/>
  <c r="AE38" i="87" s="1"/>
  <c r="AB42" i="87"/>
  <c r="AE42" i="87" s="1"/>
  <c r="AH42" i="87" s="1"/>
  <c r="AB46" i="87"/>
  <c r="AE46" i="87" s="1"/>
  <c r="AE50" i="87"/>
  <c r="AH50" i="87" s="1"/>
  <c r="AK50" i="87" s="1"/>
  <c r="AE54" i="87"/>
  <c r="AH54" i="87" s="1"/>
  <c r="AK54" i="87" s="1"/>
  <c r="AB74" i="87"/>
  <c r="AE74" i="87" s="1"/>
  <c r="AB82" i="87"/>
  <c r="AE82" i="87" s="1"/>
  <c r="AH82" i="87" s="1"/>
  <c r="AB90" i="87"/>
  <c r="AE90" i="87" s="1"/>
  <c r="AB98" i="87"/>
  <c r="AE98" i="87" s="1"/>
  <c r="AH98" i="87" s="1"/>
  <c r="AB106" i="87"/>
  <c r="AE106" i="87" s="1"/>
  <c r="AB111" i="87"/>
  <c r="AE111" i="87" s="1"/>
  <c r="AH111" i="87" s="1"/>
  <c r="AB115" i="87"/>
  <c r="AE115" i="87" s="1"/>
  <c r="AH115" i="87" s="1"/>
  <c r="AB119" i="87"/>
  <c r="AE119" i="87" s="1"/>
  <c r="AH119" i="87" s="1"/>
  <c r="AB123" i="87"/>
  <c r="AE123" i="87" s="1"/>
  <c r="AH123" i="87" s="1"/>
  <c r="AB127" i="87"/>
  <c r="AE127" i="87" s="1"/>
  <c r="AH127" i="87" s="1"/>
  <c r="AB131" i="87"/>
  <c r="AE131" i="87" s="1"/>
  <c r="AH131" i="87" s="1"/>
  <c r="AE25" i="87"/>
  <c r="AE29" i="87"/>
  <c r="AE33" i="87"/>
  <c r="AH33" i="87" s="1"/>
  <c r="AK33" i="87" s="1"/>
  <c r="AE37" i="87"/>
  <c r="AH37" i="87" s="1"/>
  <c r="AK37" i="87" s="1"/>
  <c r="AE41" i="87"/>
  <c r="AE45" i="87"/>
  <c r="AE57" i="87"/>
  <c r="AE52" i="87"/>
  <c r="AH52" i="87" s="1"/>
  <c r="AE56" i="87"/>
  <c r="AH56" i="87" s="1"/>
  <c r="AK56" i="87" s="1"/>
  <c r="AE112" i="87"/>
  <c r="AB113" i="87"/>
  <c r="AE116" i="87"/>
  <c r="AB117" i="87"/>
  <c r="AE120" i="87"/>
  <c r="AB121" i="87"/>
  <c r="AE124" i="87"/>
  <c r="AB125" i="87"/>
  <c r="AE128" i="87"/>
  <c r="AB129" i="87"/>
  <c r="AE132" i="87"/>
  <c r="AE133" i="87"/>
  <c r="AE137" i="87"/>
  <c r="AH137" i="87" s="1"/>
  <c r="AE141" i="87"/>
  <c r="AH141" i="87" s="1"/>
  <c r="N193" i="87"/>
  <c r="R153" i="87"/>
  <c r="R193" i="87" s="1"/>
  <c r="AH59" i="87"/>
  <c r="AB163" i="87"/>
  <c r="AE163" i="87" s="1"/>
  <c r="AB171" i="87"/>
  <c r="AE171" i="87" s="1"/>
  <c r="AB146" i="87"/>
  <c r="Y193" i="87"/>
  <c r="AB153" i="87"/>
  <c r="AE153" i="87" s="1"/>
  <c r="AE162" i="87"/>
  <c r="AH162" i="87" s="1"/>
  <c r="AE164" i="87"/>
  <c r="AH164" i="87" s="1"/>
  <c r="AB165" i="87"/>
  <c r="Y235" i="87"/>
  <c r="AB199" i="87"/>
  <c r="AE199" i="87" s="1"/>
  <c r="AB203" i="87"/>
  <c r="AE203" i="87" s="1"/>
  <c r="AB207" i="87"/>
  <c r="AE207" i="87" s="1"/>
  <c r="AB211" i="87"/>
  <c r="AE211" i="87" s="1"/>
  <c r="AB215" i="87"/>
  <c r="AE215" i="87" s="1"/>
  <c r="AE174" i="87"/>
  <c r="AH174" i="87" s="1"/>
  <c r="AB195" i="87"/>
  <c r="AE195" i="87" s="1"/>
  <c r="AB197" i="87"/>
  <c r="AE197" i="87" s="1"/>
  <c r="AH197" i="87" s="1"/>
  <c r="N277" i="87"/>
  <c r="R237" i="87"/>
  <c r="R277" i="87" s="1"/>
  <c r="AE237" i="87"/>
  <c r="AH237" i="87" s="1"/>
  <c r="AH239" i="87"/>
  <c r="AK239" i="87" s="1"/>
  <c r="AB240" i="87"/>
  <c r="AE240" i="87" s="1"/>
  <c r="AB244" i="87"/>
  <c r="AE244" i="87" s="1"/>
  <c r="AB248" i="87"/>
  <c r="AE248" i="87" s="1"/>
  <c r="AB252" i="87"/>
  <c r="AE252" i="87" s="1"/>
  <c r="AB256" i="87"/>
  <c r="AE256" i="87" s="1"/>
  <c r="AE269" i="87"/>
  <c r="AH269" i="87" s="1"/>
  <c r="AK269" i="87" s="1"/>
  <c r="AE272" i="87"/>
  <c r="AH272" i="87" s="1"/>
  <c r="AH68" i="87"/>
  <c r="AH76" i="87"/>
  <c r="AH84" i="87"/>
  <c r="AH92" i="87"/>
  <c r="AH100" i="87"/>
  <c r="AH138" i="87"/>
  <c r="AK138" i="87" s="1"/>
  <c r="AH149" i="87"/>
  <c r="AH158" i="87"/>
  <c r="AK158" i="87" s="1"/>
  <c r="N235" i="87"/>
  <c r="AB181" i="87"/>
  <c r="AB189" i="87"/>
  <c r="AE192" i="87"/>
  <c r="AH192" i="87" s="1"/>
  <c r="AH210" i="87"/>
  <c r="AE220" i="87"/>
  <c r="AH220" i="87" s="1"/>
  <c r="AE224" i="87"/>
  <c r="AE228" i="87"/>
  <c r="AH228" i="87" s="1"/>
  <c r="AE247" i="87"/>
  <c r="AH247" i="87" s="1"/>
  <c r="AE255" i="87"/>
  <c r="AH255" i="87" s="1"/>
  <c r="AE260" i="87"/>
  <c r="AE273" i="87"/>
  <c r="AH273" i="87" s="1"/>
  <c r="AK206" i="87"/>
  <c r="AH200" i="87"/>
  <c r="AH204" i="87"/>
  <c r="Y277" i="87"/>
  <c r="AK178" i="87"/>
  <c r="AK182" i="87"/>
  <c r="AK186" i="87"/>
  <c r="AK190" i="87"/>
  <c r="AE217" i="87"/>
  <c r="AE179" i="87"/>
  <c r="AE187" i="87"/>
  <c r="AH218" i="87"/>
  <c r="AK218" i="87" s="1"/>
  <c r="AH226" i="87"/>
  <c r="AH234" i="87"/>
  <c r="AK234" i="87" s="1"/>
  <c r="AK245" i="87"/>
  <c r="AK253" i="87"/>
  <c r="AE242" i="87"/>
  <c r="AE250" i="87"/>
  <c r="AE258" i="87"/>
  <c r="AB70" i="87"/>
  <c r="AB78" i="87"/>
  <c r="AB86" i="87"/>
  <c r="AB94" i="87"/>
  <c r="AB102" i="87"/>
  <c r="Y107" i="87"/>
  <c r="AE26" i="87"/>
  <c r="AE30" i="87"/>
  <c r="AB48" i="87"/>
  <c r="AE51" i="87"/>
  <c r="AE55" i="87"/>
  <c r="AB24" i="87"/>
  <c r="AE24" i="87" s="1"/>
  <c r="AE27" i="87"/>
  <c r="AB28" i="87"/>
  <c r="AE31" i="87"/>
  <c r="AB32" i="87"/>
  <c r="AE35" i="87"/>
  <c r="AB36" i="87"/>
  <c r="AE39" i="87"/>
  <c r="AB40" i="87"/>
  <c r="AE43" i="87"/>
  <c r="AB44" i="87"/>
  <c r="AE47" i="87"/>
  <c r="AE58" i="87"/>
  <c r="AH58" i="87" s="1"/>
  <c r="AE62" i="87"/>
  <c r="AH62" i="87" s="1"/>
  <c r="AK62" i="87" s="1"/>
  <c r="AE69" i="87"/>
  <c r="AE73" i="87"/>
  <c r="AE77" i="87"/>
  <c r="AE81" i="87"/>
  <c r="AE85" i="87"/>
  <c r="AE89" i="87"/>
  <c r="AE93" i="87"/>
  <c r="AE97" i="87"/>
  <c r="AE101" i="87"/>
  <c r="AE105" i="87"/>
  <c r="AE110" i="87"/>
  <c r="AE114" i="87"/>
  <c r="AH114" i="87" s="1"/>
  <c r="AE118" i="87"/>
  <c r="AH118" i="87" s="1"/>
  <c r="AE122" i="87"/>
  <c r="AH122" i="87" s="1"/>
  <c r="AE126" i="87"/>
  <c r="AH126" i="87" s="1"/>
  <c r="AE130" i="87"/>
  <c r="AH130" i="87" s="1"/>
  <c r="AH133" i="87"/>
  <c r="AE71" i="87"/>
  <c r="AH71" i="87" s="1"/>
  <c r="AE75" i="87"/>
  <c r="AE79" i="87"/>
  <c r="AH79" i="87" s="1"/>
  <c r="AE83" i="87"/>
  <c r="AE87" i="87"/>
  <c r="AH87" i="87" s="1"/>
  <c r="AE91" i="87"/>
  <c r="AE95" i="87"/>
  <c r="AH95" i="87" s="1"/>
  <c r="AE99" i="87"/>
  <c r="AE103" i="87"/>
  <c r="AH103" i="87" s="1"/>
  <c r="Y150" i="87"/>
  <c r="L193" i="87"/>
  <c r="AE49" i="87"/>
  <c r="AE53" i="87"/>
  <c r="AB167" i="87"/>
  <c r="AE167" i="87" s="1"/>
  <c r="AE135" i="87"/>
  <c r="AH135" i="87" s="1"/>
  <c r="AB136" i="87"/>
  <c r="AE139" i="87"/>
  <c r="AH139" i="87" s="1"/>
  <c r="AB140" i="87"/>
  <c r="AE140" i="87" s="1"/>
  <c r="AH140" i="87" s="1"/>
  <c r="AE143" i="87"/>
  <c r="AH143" i="87" s="1"/>
  <c r="AB144" i="87"/>
  <c r="AE147" i="87"/>
  <c r="AB148" i="87"/>
  <c r="AB155" i="87"/>
  <c r="AE156" i="87"/>
  <c r="AB157" i="87"/>
  <c r="AE157" i="87" s="1"/>
  <c r="AB159" i="87"/>
  <c r="AE160" i="87"/>
  <c r="AH160" i="87" s="1"/>
  <c r="AB161" i="87"/>
  <c r="AE161" i="87" s="1"/>
  <c r="AE166" i="87"/>
  <c r="AH166" i="87" s="1"/>
  <c r="AE168" i="87"/>
  <c r="AH168" i="87" s="1"/>
  <c r="AE180" i="87"/>
  <c r="AH180" i="87" s="1"/>
  <c r="AE184" i="87"/>
  <c r="AH184" i="87" s="1"/>
  <c r="AE188" i="87"/>
  <c r="AH188" i="87" s="1"/>
  <c r="AK210" i="87"/>
  <c r="AE232" i="87"/>
  <c r="AH232" i="87" s="1"/>
  <c r="AB259" i="87"/>
  <c r="AB261" i="87"/>
  <c r="AB265" i="87"/>
  <c r="AE265" i="87" s="1"/>
  <c r="AB263" i="87"/>
  <c r="AB267" i="87"/>
  <c r="AH25" i="87"/>
  <c r="AK25" i="87" s="1"/>
  <c r="AH29" i="87"/>
  <c r="AK29" i="87" s="1"/>
  <c r="AH41" i="87"/>
  <c r="AK41" i="87" s="1"/>
  <c r="AH45" i="87"/>
  <c r="AK45" i="87" s="1"/>
  <c r="AH60" i="87"/>
  <c r="AH170" i="87"/>
  <c r="AE173" i="87"/>
  <c r="AH173" i="87" s="1"/>
  <c r="AE176" i="87"/>
  <c r="AE142" i="87"/>
  <c r="AH145" i="87"/>
  <c r="AK149" i="87"/>
  <c r="AH154" i="87"/>
  <c r="R235" i="87"/>
  <c r="AB177" i="87"/>
  <c r="AB185" i="87"/>
  <c r="AB201" i="87"/>
  <c r="AB205" i="87"/>
  <c r="AB209" i="87"/>
  <c r="AE209" i="87" s="1"/>
  <c r="AB213" i="87"/>
  <c r="AE216" i="87"/>
  <c r="AH216" i="87" s="1"/>
  <c r="AE219" i="87"/>
  <c r="AE223" i="87"/>
  <c r="AH223" i="87" s="1"/>
  <c r="AE227" i="87"/>
  <c r="AE231" i="87"/>
  <c r="AB233" i="87"/>
  <c r="AE238" i="87"/>
  <c r="AH238" i="87" s="1"/>
  <c r="AE243" i="87"/>
  <c r="AE251" i="87"/>
  <c r="AK262" i="87"/>
  <c r="AE264" i="87"/>
  <c r="AH264" i="87" s="1"/>
  <c r="AK266" i="87"/>
  <c r="AE268" i="87"/>
  <c r="AH271" i="87"/>
  <c r="AH275" i="87"/>
  <c r="AK172" i="87"/>
  <c r="AE202" i="87"/>
  <c r="AH208" i="87"/>
  <c r="AH212" i="87"/>
  <c r="AH224" i="87"/>
  <c r="AE183" i="87"/>
  <c r="AE191" i="87"/>
  <c r="AH222" i="87"/>
  <c r="AH230" i="87"/>
  <c r="AE246" i="87"/>
  <c r="AE254" i="87"/>
  <c r="AH276" i="87"/>
  <c r="Q22" i="1"/>
  <c r="P19" i="52"/>
  <c r="P18" i="52"/>
  <c r="P17" i="52"/>
  <c r="P9" i="52" s="1"/>
  <c r="P19" i="51"/>
  <c r="P18" i="51"/>
  <c r="P17" i="51"/>
  <c r="P9" i="51" s="1"/>
  <c r="P19" i="50"/>
  <c r="P18" i="50"/>
  <c r="P17" i="50"/>
  <c r="P19" i="49"/>
  <c r="P18" i="49"/>
  <c r="P17" i="49"/>
  <c r="P9" i="49" s="1"/>
  <c r="P19" i="48"/>
  <c r="P18" i="48"/>
  <c r="P17" i="48"/>
  <c r="P19" i="47"/>
  <c r="P18" i="47"/>
  <c r="P17" i="47"/>
  <c r="P9" i="47" s="1"/>
  <c r="P19" i="46"/>
  <c r="P18" i="46"/>
  <c r="P17" i="46"/>
  <c r="P9" i="46" s="1"/>
  <c r="P19" i="45"/>
  <c r="P10" i="45" s="1"/>
  <c r="P18" i="45"/>
  <c r="P17" i="45"/>
  <c r="P9" i="45" s="1"/>
  <c r="P19" i="44"/>
  <c r="P18" i="44"/>
  <c r="P17" i="44"/>
  <c r="P9" i="44" s="1"/>
  <c r="P19" i="43"/>
  <c r="P18" i="43"/>
  <c r="P17" i="43"/>
  <c r="P9" i="43" s="1"/>
  <c r="P19" i="42"/>
  <c r="P18" i="42"/>
  <c r="P17" i="42"/>
  <c r="P19" i="41"/>
  <c r="P18" i="41"/>
  <c r="P17" i="41"/>
  <c r="P9" i="41" s="1"/>
  <c r="M10" i="52"/>
  <c r="L10" i="52"/>
  <c r="K10" i="52"/>
  <c r="J10" i="52"/>
  <c r="M9" i="52"/>
  <c r="L9" i="52"/>
  <c r="K9" i="52"/>
  <c r="J9" i="52"/>
  <c r="P10" i="7"/>
  <c r="M10" i="7"/>
  <c r="L10" i="7"/>
  <c r="E55" i="22" s="1"/>
  <c r="K10" i="7"/>
  <c r="J10" i="7"/>
  <c r="H10" i="7"/>
  <c r="E19" i="88" s="1"/>
  <c r="P9" i="7"/>
  <c r="M9" i="7"/>
  <c r="L9" i="7"/>
  <c r="L11" i="7" s="1"/>
  <c r="K9" i="7"/>
  <c r="J9" i="7"/>
  <c r="H9" i="7"/>
  <c r="M10" i="51"/>
  <c r="L10" i="51"/>
  <c r="K10" i="51"/>
  <c r="J10" i="51"/>
  <c r="M9" i="51"/>
  <c r="L9" i="51"/>
  <c r="K9" i="51"/>
  <c r="J9" i="51"/>
  <c r="P10" i="8"/>
  <c r="M10" i="8"/>
  <c r="L10" i="8"/>
  <c r="E55" i="23" s="1"/>
  <c r="K10" i="8"/>
  <c r="J10" i="8"/>
  <c r="H10" i="8"/>
  <c r="E18" i="88" s="1"/>
  <c r="P9" i="8"/>
  <c r="M9" i="8"/>
  <c r="L9" i="8"/>
  <c r="K9" i="8"/>
  <c r="J9" i="8"/>
  <c r="H9" i="8"/>
  <c r="M10" i="50"/>
  <c r="L10" i="50"/>
  <c r="K10" i="50"/>
  <c r="J10" i="50"/>
  <c r="P9" i="50"/>
  <c r="M9" i="50"/>
  <c r="L9" i="50"/>
  <c r="K9" i="50"/>
  <c r="J9" i="50"/>
  <c r="P10" i="9"/>
  <c r="M10" i="9"/>
  <c r="L10" i="9"/>
  <c r="E55" i="24" s="1"/>
  <c r="K10" i="9"/>
  <c r="J10" i="9"/>
  <c r="H10" i="9"/>
  <c r="E17" i="88" s="1"/>
  <c r="P9" i="9"/>
  <c r="M9" i="9"/>
  <c r="L9" i="9"/>
  <c r="K9" i="9"/>
  <c r="J9" i="9"/>
  <c r="H9" i="9"/>
  <c r="M10" i="49"/>
  <c r="L10" i="49"/>
  <c r="K10" i="49"/>
  <c r="J10" i="49"/>
  <c r="M9" i="49"/>
  <c r="L9" i="49"/>
  <c r="K9" i="49"/>
  <c r="J9" i="49"/>
  <c r="P10" i="10"/>
  <c r="M10" i="10"/>
  <c r="L10" i="10"/>
  <c r="E55" i="25" s="1"/>
  <c r="K10" i="10"/>
  <c r="J10" i="10"/>
  <c r="H10" i="10"/>
  <c r="E16" i="88" s="1"/>
  <c r="P9" i="10"/>
  <c r="M9" i="10"/>
  <c r="L9" i="10"/>
  <c r="K9" i="10"/>
  <c r="J9" i="10"/>
  <c r="H9" i="10"/>
  <c r="M10" i="48"/>
  <c r="L10" i="48"/>
  <c r="K10" i="48"/>
  <c r="J10" i="48"/>
  <c r="P9" i="48"/>
  <c r="M9" i="48"/>
  <c r="L9" i="48"/>
  <c r="K9" i="48"/>
  <c r="J9" i="48"/>
  <c r="P10" i="11"/>
  <c r="M10" i="11"/>
  <c r="L10" i="11"/>
  <c r="E55" i="26" s="1"/>
  <c r="K10" i="11"/>
  <c r="J10" i="11"/>
  <c r="H10" i="11"/>
  <c r="E15" i="88" s="1"/>
  <c r="P9" i="11"/>
  <c r="M9" i="11"/>
  <c r="L9" i="11"/>
  <c r="K9" i="11"/>
  <c r="J9" i="11"/>
  <c r="H9" i="11"/>
  <c r="M10" i="47"/>
  <c r="L10" i="47"/>
  <c r="K10" i="47"/>
  <c r="J10" i="47"/>
  <c r="M9" i="47"/>
  <c r="L9" i="47"/>
  <c r="K9" i="47"/>
  <c r="J9" i="47"/>
  <c r="P10" i="12"/>
  <c r="M10" i="12"/>
  <c r="L10" i="12"/>
  <c r="E55" i="27" s="1"/>
  <c r="K10" i="12"/>
  <c r="J10" i="12"/>
  <c r="H10" i="12"/>
  <c r="E14" i="88" s="1"/>
  <c r="P9" i="12"/>
  <c r="M9" i="12"/>
  <c r="L9" i="12"/>
  <c r="K9" i="12"/>
  <c r="J9" i="12"/>
  <c r="H9" i="12"/>
  <c r="M10" i="46"/>
  <c r="L10" i="46"/>
  <c r="K10" i="46"/>
  <c r="J10" i="46"/>
  <c r="M9" i="46"/>
  <c r="L9" i="46"/>
  <c r="K9" i="46"/>
  <c r="J9" i="46"/>
  <c r="P10" i="13"/>
  <c r="M10" i="13"/>
  <c r="L10" i="13"/>
  <c r="E55" i="28" s="1"/>
  <c r="K10" i="13"/>
  <c r="J10" i="13"/>
  <c r="H10" i="13"/>
  <c r="E13" i="88" s="1"/>
  <c r="P9" i="13"/>
  <c r="M9" i="13"/>
  <c r="L9" i="13"/>
  <c r="L11" i="13" s="1"/>
  <c r="K9" i="13"/>
  <c r="J9" i="13"/>
  <c r="H9" i="13"/>
  <c r="M10" i="45"/>
  <c r="L10" i="45"/>
  <c r="K10" i="45"/>
  <c r="J10" i="45"/>
  <c r="M9" i="45"/>
  <c r="L9" i="45"/>
  <c r="K9" i="45"/>
  <c r="J9" i="45"/>
  <c r="P10" i="14"/>
  <c r="M10" i="14"/>
  <c r="L10" i="14"/>
  <c r="E55" i="29" s="1"/>
  <c r="K10" i="14"/>
  <c r="J10" i="14"/>
  <c r="H10" i="14"/>
  <c r="E12" i="88" s="1"/>
  <c r="P9" i="14"/>
  <c r="M9" i="14"/>
  <c r="L9" i="14"/>
  <c r="K9" i="14"/>
  <c r="J9" i="14"/>
  <c r="H9" i="14"/>
  <c r="M10" i="44"/>
  <c r="L10" i="44"/>
  <c r="K10" i="44"/>
  <c r="J10" i="44"/>
  <c r="M9" i="44"/>
  <c r="L9" i="44"/>
  <c r="K9" i="44"/>
  <c r="J9" i="44"/>
  <c r="P10" i="15"/>
  <c r="M10" i="15"/>
  <c r="L10" i="15"/>
  <c r="E55" i="30" s="1"/>
  <c r="K10" i="15"/>
  <c r="J10" i="15"/>
  <c r="H10" i="15"/>
  <c r="E11" i="88" s="1"/>
  <c r="P9" i="15"/>
  <c r="M9" i="15"/>
  <c r="L9" i="15"/>
  <c r="K9" i="15"/>
  <c r="J9" i="15"/>
  <c r="H9" i="15"/>
  <c r="M10" i="43"/>
  <c r="L10" i="43"/>
  <c r="K10" i="43"/>
  <c r="J10" i="43"/>
  <c r="M9" i="43"/>
  <c r="L9" i="43"/>
  <c r="K9" i="43"/>
  <c r="J9" i="43"/>
  <c r="P10" i="16"/>
  <c r="M10" i="16"/>
  <c r="L10" i="16"/>
  <c r="E55" i="31" s="1"/>
  <c r="K10" i="16"/>
  <c r="J10" i="16"/>
  <c r="H10" i="16"/>
  <c r="E10" i="88" s="1"/>
  <c r="P9" i="16"/>
  <c r="M9" i="16"/>
  <c r="L9" i="16"/>
  <c r="K9" i="16"/>
  <c r="J9" i="16"/>
  <c r="H9" i="16"/>
  <c r="D10" i="88" s="1"/>
  <c r="M10" i="42"/>
  <c r="L10" i="42"/>
  <c r="K10" i="42"/>
  <c r="J10" i="42"/>
  <c r="P9" i="42"/>
  <c r="M9" i="42"/>
  <c r="L9" i="42"/>
  <c r="K9" i="42"/>
  <c r="J9" i="42"/>
  <c r="P10" i="3"/>
  <c r="M10" i="3"/>
  <c r="L10" i="3"/>
  <c r="E55" i="32" s="1"/>
  <c r="K10" i="3"/>
  <c r="J10" i="3"/>
  <c r="H10" i="3"/>
  <c r="E9" i="88" s="1"/>
  <c r="P9" i="3"/>
  <c r="M9" i="3"/>
  <c r="L9" i="3"/>
  <c r="K9" i="3"/>
  <c r="J9" i="3"/>
  <c r="H9" i="3"/>
  <c r="D9" i="88" s="1"/>
  <c r="M10" i="41"/>
  <c r="L10" i="41"/>
  <c r="K10" i="41"/>
  <c r="J10" i="41"/>
  <c r="M9" i="41"/>
  <c r="L9" i="41"/>
  <c r="K9" i="41"/>
  <c r="J9" i="41"/>
  <c r="P10" i="1"/>
  <c r="P9" i="1"/>
  <c r="M10" i="1"/>
  <c r="M9" i="1"/>
  <c r="L10" i="1"/>
  <c r="L9" i="1"/>
  <c r="K10" i="1"/>
  <c r="K9" i="1"/>
  <c r="J10" i="1"/>
  <c r="J9" i="1"/>
  <c r="F10" i="88" l="1"/>
  <c r="J11" i="52"/>
  <c r="E66" i="22" s="1"/>
  <c r="P10" i="43"/>
  <c r="P10" i="46"/>
  <c r="P10" i="51"/>
  <c r="P11" i="51" s="1"/>
  <c r="L11" i="12"/>
  <c r="L11" i="9"/>
  <c r="P10" i="48"/>
  <c r="P11" i="48" s="1"/>
  <c r="AN225" i="87"/>
  <c r="AQ225" i="87" s="1"/>
  <c r="P10" i="42"/>
  <c r="P11" i="42" s="1"/>
  <c r="M11" i="15"/>
  <c r="P10" i="47"/>
  <c r="P11" i="47" s="1"/>
  <c r="L11" i="15"/>
  <c r="P10" i="52"/>
  <c r="P11" i="52" s="1"/>
  <c r="P10" i="50"/>
  <c r="P11" i="50" s="1"/>
  <c r="K11" i="15"/>
  <c r="E75" i="30" s="1"/>
  <c r="L11" i="10"/>
  <c r="L11" i="52"/>
  <c r="P10" i="44"/>
  <c r="P11" i="44" s="1"/>
  <c r="L11" i="8"/>
  <c r="L11" i="14"/>
  <c r="AN169" i="87"/>
  <c r="AQ169" i="87" s="1"/>
  <c r="AT169" i="87" s="1"/>
  <c r="AW169" i="87" s="1"/>
  <c r="L279" i="87"/>
  <c r="L11" i="11"/>
  <c r="P10" i="49"/>
  <c r="P11" i="49" s="1"/>
  <c r="R279" i="87"/>
  <c r="F9" i="88"/>
  <c r="J11" i="15"/>
  <c r="E64" i="30" s="1"/>
  <c r="AN96" i="87"/>
  <c r="AQ96" i="87" s="1"/>
  <c r="AT96" i="87" s="1"/>
  <c r="P11" i="7"/>
  <c r="P11" i="8"/>
  <c r="P11" i="9"/>
  <c r="P11" i="10"/>
  <c r="P11" i="11"/>
  <c r="P11" i="12"/>
  <c r="P11" i="13"/>
  <c r="P11" i="14"/>
  <c r="P11" i="15"/>
  <c r="K11" i="44"/>
  <c r="E76" i="30" s="1"/>
  <c r="M11" i="44"/>
  <c r="K11" i="45"/>
  <c r="E76" i="29" s="1"/>
  <c r="M11" i="45"/>
  <c r="K11" i="46"/>
  <c r="E76" i="28" s="1"/>
  <c r="M11" i="46"/>
  <c r="K11" i="47"/>
  <c r="E76" i="27" s="1"/>
  <c r="M11" i="47"/>
  <c r="K11" i="48"/>
  <c r="E76" i="26" s="1"/>
  <c r="M11" i="48"/>
  <c r="K11" i="49"/>
  <c r="E76" i="25" s="1"/>
  <c r="M11" i="49"/>
  <c r="K11" i="50"/>
  <c r="E76" i="24" s="1"/>
  <c r="M11" i="50"/>
  <c r="K11" i="51"/>
  <c r="E76" i="23" s="1"/>
  <c r="M11" i="51"/>
  <c r="K11" i="52"/>
  <c r="E76" i="22" s="1"/>
  <c r="M11" i="52"/>
  <c r="L11" i="49"/>
  <c r="L11" i="50"/>
  <c r="L11" i="51"/>
  <c r="L11" i="47"/>
  <c r="L11" i="48"/>
  <c r="L11" i="45"/>
  <c r="P11" i="45"/>
  <c r="L11" i="46"/>
  <c r="P11" i="46"/>
  <c r="L11" i="44"/>
  <c r="J11" i="44"/>
  <c r="E66" i="30" s="1"/>
  <c r="J11" i="45"/>
  <c r="E66" i="29" s="1"/>
  <c r="J11" i="46"/>
  <c r="E66" i="28" s="1"/>
  <c r="J11" i="47"/>
  <c r="E66" i="27" s="1"/>
  <c r="J11" i="48"/>
  <c r="E66" i="26" s="1"/>
  <c r="J11" i="49"/>
  <c r="E66" i="25" s="1"/>
  <c r="J11" i="50"/>
  <c r="E66" i="24" s="1"/>
  <c r="J11" i="51"/>
  <c r="E66" i="23" s="1"/>
  <c r="E55" i="33"/>
  <c r="D11" i="88"/>
  <c r="F11" i="88" s="1"/>
  <c r="H11" i="15"/>
  <c r="D12" i="88"/>
  <c r="F12" i="88" s="1"/>
  <c r="H11" i="14"/>
  <c r="K11" i="14"/>
  <c r="E75" i="29" s="1"/>
  <c r="M11" i="14"/>
  <c r="E65" i="29" s="1"/>
  <c r="D13" i="88"/>
  <c r="F13" i="88" s="1"/>
  <c r="H11" i="13"/>
  <c r="K11" i="13"/>
  <c r="E75" i="28" s="1"/>
  <c r="M11" i="13"/>
  <c r="E65" i="28" s="1"/>
  <c r="D14" i="88"/>
  <c r="F14" i="88" s="1"/>
  <c r="H11" i="12"/>
  <c r="K11" i="12"/>
  <c r="E75" i="27" s="1"/>
  <c r="M11" i="12"/>
  <c r="E65" i="27" s="1"/>
  <c r="D15" i="88"/>
  <c r="F15" i="88" s="1"/>
  <c r="H11" i="11"/>
  <c r="K11" i="11"/>
  <c r="E75" i="26" s="1"/>
  <c r="M11" i="11"/>
  <c r="E65" i="26" s="1"/>
  <c r="D16" i="88"/>
  <c r="F16" i="88" s="1"/>
  <c r="H11" i="10"/>
  <c r="K11" i="10"/>
  <c r="E75" i="25" s="1"/>
  <c r="M11" i="10"/>
  <c r="E65" i="25" s="1"/>
  <c r="D17" i="88"/>
  <c r="F17" i="88" s="1"/>
  <c r="H11" i="9"/>
  <c r="K11" i="9"/>
  <c r="E75" i="24" s="1"/>
  <c r="M11" i="9"/>
  <c r="E65" i="24" s="1"/>
  <c r="D18" i="88"/>
  <c r="F18" i="88" s="1"/>
  <c r="H11" i="8"/>
  <c r="K11" i="8"/>
  <c r="E75" i="23" s="1"/>
  <c r="M11" i="8"/>
  <c r="E65" i="23" s="1"/>
  <c r="D19" i="88"/>
  <c r="F19" i="88" s="1"/>
  <c r="H11" i="7"/>
  <c r="K11" i="7"/>
  <c r="E75" i="22" s="1"/>
  <c r="M11" i="7"/>
  <c r="E65" i="22" s="1"/>
  <c r="J11" i="14"/>
  <c r="E64" i="29" s="1"/>
  <c r="J11" i="13"/>
  <c r="E64" i="28" s="1"/>
  <c r="J11" i="12"/>
  <c r="E64" i="27" s="1"/>
  <c r="J11" i="11"/>
  <c r="E64" i="26" s="1"/>
  <c r="J11" i="10"/>
  <c r="E64" i="25" s="1"/>
  <c r="J11" i="9"/>
  <c r="E64" i="24" s="1"/>
  <c r="J11" i="8"/>
  <c r="E64" i="23" s="1"/>
  <c r="J11" i="7"/>
  <c r="E64" i="22" s="1"/>
  <c r="E67" i="22" s="1"/>
  <c r="E36" i="22"/>
  <c r="H19" i="52"/>
  <c r="N19" i="52" s="1"/>
  <c r="E36" i="23"/>
  <c r="H19" i="51"/>
  <c r="N19" i="51" s="1"/>
  <c r="E36" i="24"/>
  <c r="H19" i="50"/>
  <c r="N19" i="50" s="1"/>
  <c r="E36" i="25"/>
  <c r="H19" i="49"/>
  <c r="N19" i="49" s="1"/>
  <c r="E36" i="26"/>
  <c r="H19" i="48"/>
  <c r="N19" i="48" s="1"/>
  <c r="E36" i="27"/>
  <c r="H19" i="47"/>
  <c r="N19" i="47" s="1"/>
  <c r="E36" i="28"/>
  <c r="H19" i="46"/>
  <c r="N19" i="46" s="1"/>
  <c r="E36" i="29"/>
  <c r="H19" i="45"/>
  <c r="N19" i="45" s="1"/>
  <c r="E36" i="30"/>
  <c r="H19" i="44"/>
  <c r="N19" i="44" s="1"/>
  <c r="E36" i="31"/>
  <c r="H19" i="43"/>
  <c r="N9" i="16"/>
  <c r="E36" i="32"/>
  <c r="H19" i="42"/>
  <c r="N19" i="42" s="1"/>
  <c r="P10" i="41"/>
  <c r="P13" i="41" s="1"/>
  <c r="AN270" i="87"/>
  <c r="AQ270" i="87" s="1"/>
  <c r="AB107" i="87"/>
  <c r="AK95" i="87"/>
  <c r="AN95" i="87" s="1"/>
  <c r="AQ95" i="87" s="1"/>
  <c r="AK79" i="87"/>
  <c r="AN79" i="87" s="1"/>
  <c r="AQ79" i="87" s="1"/>
  <c r="AN210" i="87"/>
  <c r="AQ210" i="87" s="1"/>
  <c r="AT210" i="87" s="1"/>
  <c r="AN158" i="87"/>
  <c r="AQ158" i="87" s="1"/>
  <c r="AT158" i="87" s="1"/>
  <c r="AN138" i="87"/>
  <c r="AQ138" i="87" s="1"/>
  <c r="AT138" i="87" s="1"/>
  <c r="AH215" i="87"/>
  <c r="AK215" i="87" s="1"/>
  <c r="N279" i="87"/>
  <c r="AQ257" i="87"/>
  <c r="AT249" i="87"/>
  <c r="AW249" i="87" s="1"/>
  <c r="AQ104" i="87"/>
  <c r="AT104" i="87" s="1"/>
  <c r="AQ88" i="87"/>
  <c r="AT88" i="87" s="1"/>
  <c r="AQ72" i="87"/>
  <c r="AT72" i="87" s="1"/>
  <c r="AK272" i="87"/>
  <c r="AN272" i="87" s="1"/>
  <c r="AN239" i="87"/>
  <c r="AQ239" i="87" s="1"/>
  <c r="AT239" i="87" s="1"/>
  <c r="AW239" i="87" s="1"/>
  <c r="AK133" i="87"/>
  <c r="AN133" i="87" s="1"/>
  <c r="AT198" i="87"/>
  <c r="AW198" i="87" s="1"/>
  <c r="AQ80" i="87"/>
  <c r="AT80" i="87" s="1"/>
  <c r="AH274" i="87"/>
  <c r="AK58" i="87"/>
  <c r="AN58" i="87" s="1"/>
  <c r="AN269" i="87"/>
  <c r="AQ269" i="87" s="1"/>
  <c r="AK52" i="87"/>
  <c r="AN52" i="87" s="1"/>
  <c r="AQ52" i="87" s="1"/>
  <c r="AK237" i="87"/>
  <c r="AN50" i="87"/>
  <c r="AQ50" i="87" s="1"/>
  <c r="AT63" i="87"/>
  <c r="AW63" i="87" s="1"/>
  <c r="AK276" i="87"/>
  <c r="AN276" i="87" s="1"/>
  <c r="AH268" i="87"/>
  <c r="AK264" i="87"/>
  <c r="AN264" i="87" s="1"/>
  <c r="AQ264" i="87" s="1"/>
  <c r="AH254" i="87"/>
  <c r="AK254" i="87" s="1"/>
  <c r="AK238" i="87"/>
  <c r="AN238" i="87" s="1"/>
  <c r="AQ238" i="87" s="1"/>
  <c r="AK216" i="87"/>
  <c r="AN216" i="87" s="1"/>
  <c r="AE213" i="87"/>
  <c r="AH213" i="87" s="1"/>
  <c r="AK213" i="87" s="1"/>
  <c r="AH191" i="87"/>
  <c r="AK191" i="87" s="1"/>
  <c r="AE185" i="87"/>
  <c r="AH185" i="87" s="1"/>
  <c r="AK185" i="87" s="1"/>
  <c r="AB277" i="87"/>
  <c r="AK188" i="87"/>
  <c r="AN188" i="87" s="1"/>
  <c r="AK180" i="87"/>
  <c r="AN180" i="87" s="1"/>
  <c r="AE159" i="87"/>
  <c r="AH159" i="87" s="1"/>
  <c r="AK159" i="87" s="1"/>
  <c r="AH157" i="87"/>
  <c r="AK157" i="87" s="1"/>
  <c r="AE136" i="87"/>
  <c r="AH136" i="87" s="1"/>
  <c r="AK136" i="87" s="1"/>
  <c r="AH49" i="87"/>
  <c r="AK49" i="87" s="1"/>
  <c r="AK139" i="87"/>
  <c r="AN139" i="87" s="1"/>
  <c r="AQ139" i="87" s="1"/>
  <c r="AT139" i="87" s="1"/>
  <c r="AK130" i="87"/>
  <c r="AN130" i="87" s="1"/>
  <c r="AK126" i="87"/>
  <c r="AN126" i="87" s="1"/>
  <c r="AK122" i="87"/>
  <c r="AN122" i="87" s="1"/>
  <c r="AK118" i="87"/>
  <c r="AN118" i="87" s="1"/>
  <c r="AK114" i="87"/>
  <c r="AN114" i="87" s="1"/>
  <c r="AH110" i="87"/>
  <c r="AK103" i="87"/>
  <c r="AN103" i="87" s="1"/>
  <c r="AK87" i="87"/>
  <c r="AN87" i="87" s="1"/>
  <c r="AK71" i="87"/>
  <c r="AN71" i="87" s="1"/>
  <c r="AK60" i="87"/>
  <c r="AN60" i="87" s="1"/>
  <c r="AN54" i="87"/>
  <c r="AQ54" i="87" s="1"/>
  <c r="AT54" i="87" s="1"/>
  <c r="AE44" i="87"/>
  <c r="AH44" i="87" s="1"/>
  <c r="AK44" i="87" s="1"/>
  <c r="AE40" i="87"/>
  <c r="AH40" i="87" s="1"/>
  <c r="AE36" i="87"/>
  <c r="AE32" i="87"/>
  <c r="AH32" i="87" s="1"/>
  <c r="AE28" i="87"/>
  <c r="AH28" i="87" s="1"/>
  <c r="AK28" i="87" s="1"/>
  <c r="AH219" i="87"/>
  <c r="AN190" i="87"/>
  <c r="AQ190" i="87" s="1"/>
  <c r="AN182" i="87"/>
  <c r="AQ182" i="87" s="1"/>
  <c r="AN206" i="87"/>
  <c r="AK271" i="87"/>
  <c r="AN271" i="87" s="1"/>
  <c r="AQ271" i="87" s="1"/>
  <c r="AE267" i="87"/>
  <c r="AN262" i="87"/>
  <c r="AE261" i="87"/>
  <c r="AH261" i="87" s="1"/>
  <c r="AK261" i="87" s="1"/>
  <c r="AH260" i="87"/>
  <c r="AK260" i="87" s="1"/>
  <c r="AH250" i="87"/>
  <c r="AK250" i="87" s="1"/>
  <c r="AN250" i="87" s="1"/>
  <c r="AK247" i="87"/>
  <c r="AK230" i="87"/>
  <c r="AN230" i="87" s="1"/>
  <c r="AK228" i="87"/>
  <c r="AK226" i="87"/>
  <c r="AN226" i="87" s="1"/>
  <c r="AK224" i="87"/>
  <c r="AK222" i="87"/>
  <c r="AN222" i="87" s="1"/>
  <c r="AQ222" i="87" s="1"/>
  <c r="AK220" i="87"/>
  <c r="AH217" i="87"/>
  <c r="AK217" i="87" s="1"/>
  <c r="AN217" i="87" s="1"/>
  <c r="AK204" i="87"/>
  <c r="AN204" i="87" s="1"/>
  <c r="AH202" i="87"/>
  <c r="AK202" i="87" s="1"/>
  <c r="AN202" i="87" s="1"/>
  <c r="AK200" i="87"/>
  <c r="AK192" i="87"/>
  <c r="AE189" i="87"/>
  <c r="AE181" i="87"/>
  <c r="AH181" i="87" s="1"/>
  <c r="AH156" i="87"/>
  <c r="AK154" i="87"/>
  <c r="AN154" i="87" s="1"/>
  <c r="AH147" i="87"/>
  <c r="AK147" i="87" s="1"/>
  <c r="AK145" i="87"/>
  <c r="AK100" i="87"/>
  <c r="AN100" i="87" s="1"/>
  <c r="AK92" i="87"/>
  <c r="AN92" i="87" s="1"/>
  <c r="AK84" i="87"/>
  <c r="AN84" i="87" s="1"/>
  <c r="AK76" i="87"/>
  <c r="AN76" i="87" s="1"/>
  <c r="AK68" i="87"/>
  <c r="AN68" i="87" s="1"/>
  <c r="AH256" i="87"/>
  <c r="AH248" i="87"/>
  <c r="AK248" i="87" s="1"/>
  <c r="AH240" i="87"/>
  <c r="AB235" i="87"/>
  <c r="AH203" i="87"/>
  <c r="AK203" i="87" s="1"/>
  <c r="AH199" i="87"/>
  <c r="AK199" i="87" s="1"/>
  <c r="AN199" i="87" s="1"/>
  <c r="AH195" i="87"/>
  <c r="AK173" i="87"/>
  <c r="AH97" i="87"/>
  <c r="AH81" i="87"/>
  <c r="AH43" i="87"/>
  <c r="AK43" i="87" s="1"/>
  <c r="AH35" i="87"/>
  <c r="AK35" i="87" s="1"/>
  <c r="AH27" i="87"/>
  <c r="AK27" i="87" s="1"/>
  <c r="AQ134" i="87"/>
  <c r="AT134" i="87" s="1"/>
  <c r="AW134" i="87" s="1"/>
  <c r="AE129" i="87"/>
  <c r="AE125" i="87"/>
  <c r="AE113" i="87"/>
  <c r="AH113" i="87" s="1"/>
  <c r="AE94" i="87"/>
  <c r="AE78" i="87"/>
  <c r="AN56" i="87"/>
  <c r="AQ56" i="87" s="1"/>
  <c r="AH51" i="87"/>
  <c r="AH106" i="87"/>
  <c r="AK98" i="87"/>
  <c r="AN98" i="87" s="1"/>
  <c r="AH90" i="87"/>
  <c r="AK90" i="87" s="1"/>
  <c r="AN90" i="87" s="1"/>
  <c r="AK82" i="87"/>
  <c r="AN82" i="87" s="1"/>
  <c r="AH74" i="87"/>
  <c r="AH46" i="87"/>
  <c r="AK42" i="87"/>
  <c r="AN42" i="87" s="1"/>
  <c r="AH38" i="87"/>
  <c r="AK38" i="87" s="1"/>
  <c r="AN38" i="87" s="1"/>
  <c r="AK34" i="87"/>
  <c r="AN34" i="87" s="1"/>
  <c r="AH30" i="87"/>
  <c r="AH26" i="87"/>
  <c r="AK26" i="87" s="1"/>
  <c r="Y279" i="87"/>
  <c r="H18" i="42" s="1"/>
  <c r="N18" i="42" s="1"/>
  <c r="AT229" i="87"/>
  <c r="AW229" i="87" s="1"/>
  <c r="AH231" i="87"/>
  <c r="AH101" i="87"/>
  <c r="AH91" i="87"/>
  <c r="AK91" i="87" s="1"/>
  <c r="AH85" i="87"/>
  <c r="AH75" i="87"/>
  <c r="AK75" i="87" s="1"/>
  <c r="AH69" i="87"/>
  <c r="AQ214" i="87"/>
  <c r="AK275" i="87"/>
  <c r="AN275" i="87" s="1"/>
  <c r="AE144" i="87"/>
  <c r="AH128" i="87"/>
  <c r="AH120" i="87"/>
  <c r="AH112" i="87"/>
  <c r="AN61" i="87"/>
  <c r="AQ61" i="87" s="1"/>
  <c r="AH246" i="87"/>
  <c r="AK246" i="87" s="1"/>
  <c r="AK223" i="87"/>
  <c r="AN223" i="87" s="1"/>
  <c r="AH209" i="87"/>
  <c r="AE205" i="87"/>
  <c r="AH205" i="87" s="1"/>
  <c r="AK205" i="87" s="1"/>
  <c r="AH183" i="87"/>
  <c r="AK183" i="87" s="1"/>
  <c r="AE177" i="87"/>
  <c r="AH176" i="87"/>
  <c r="AK176" i="87" s="1"/>
  <c r="AN176" i="87" s="1"/>
  <c r="AH265" i="87"/>
  <c r="AK232" i="87"/>
  <c r="AK184" i="87"/>
  <c r="AN184" i="87" s="1"/>
  <c r="AH161" i="87"/>
  <c r="AK161" i="87" s="1"/>
  <c r="AE155" i="87"/>
  <c r="AH155" i="87" s="1"/>
  <c r="AK155" i="87" s="1"/>
  <c r="AH167" i="87"/>
  <c r="AK166" i="87"/>
  <c r="AN166" i="87" s="1"/>
  <c r="AH53" i="87"/>
  <c r="AK160" i="87"/>
  <c r="AN160" i="87" s="1"/>
  <c r="AK143" i="87"/>
  <c r="AK135" i="87"/>
  <c r="AB150" i="87"/>
  <c r="AB64" i="87"/>
  <c r="AE48" i="87"/>
  <c r="AH48" i="87" s="1"/>
  <c r="AN253" i="87"/>
  <c r="AN245" i="87"/>
  <c r="AH227" i="87"/>
  <c r="AN186" i="87"/>
  <c r="AQ186" i="87" s="1"/>
  <c r="AN178" i="87"/>
  <c r="AQ178" i="87" s="1"/>
  <c r="AH251" i="87"/>
  <c r="AK251" i="87" s="1"/>
  <c r="AH243" i="87"/>
  <c r="AK170" i="87"/>
  <c r="AN170" i="87" s="1"/>
  <c r="AK273" i="87"/>
  <c r="AN273" i="87" s="1"/>
  <c r="AN266" i="87"/>
  <c r="AQ266" i="87" s="1"/>
  <c r="AT266" i="87" s="1"/>
  <c r="AE263" i="87"/>
  <c r="AH258" i="87"/>
  <c r="AK255" i="87"/>
  <c r="AH242" i="87"/>
  <c r="AK242" i="87" s="1"/>
  <c r="AN242" i="87" s="1"/>
  <c r="AQ221" i="87"/>
  <c r="AT221" i="87" s="1"/>
  <c r="AK212" i="87"/>
  <c r="AK208" i="87"/>
  <c r="AN208" i="87" s="1"/>
  <c r="AQ208" i="87" s="1"/>
  <c r="AH187" i="87"/>
  <c r="AK187" i="87" s="1"/>
  <c r="AN187" i="87" s="1"/>
  <c r="AH179" i="87"/>
  <c r="AH142" i="87"/>
  <c r="AN172" i="87"/>
  <c r="AQ172" i="87" s="1"/>
  <c r="AE259" i="87"/>
  <c r="AH252" i="87"/>
  <c r="AH244" i="87"/>
  <c r="AH211" i="87"/>
  <c r="AK211" i="87" s="1"/>
  <c r="AH207" i="87"/>
  <c r="AK207" i="87" s="1"/>
  <c r="AK197" i="87"/>
  <c r="AE165" i="87"/>
  <c r="AB193" i="87"/>
  <c r="AH153" i="87"/>
  <c r="AE146" i="87"/>
  <c r="AH146" i="87" s="1"/>
  <c r="AK140" i="87"/>
  <c r="AK174" i="87"/>
  <c r="AH171" i="87"/>
  <c r="AK168" i="87"/>
  <c r="AK164" i="87"/>
  <c r="AH163" i="87"/>
  <c r="AK162" i="87"/>
  <c r="AH105" i="87"/>
  <c r="AH89" i="87"/>
  <c r="AH73" i="87"/>
  <c r="AK59" i="87"/>
  <c r="AN59" i="87" s="1"/>
  <c r="AH47" i="87"/>
  <c r="AK47" i="87" s="1"/>
  <c r="AH39" i="87"/>
  <c r="AK39" i="87" s="1"/>
  <c r="AH31" i="87"/>
  <c r="AK31" i="87" s="1"/>
  <c r="AK141" i="87"/>
  <c r="AN141" i="87" s="1"/>
  <c r="AK137" i="87"/>
  <c r="AN137" i="87" s="1"/>
  <c r="AE121" i="87"/>
  <c r="AH121" i="87" s="1"/>
  <c r="AE117" i="87"/>
  <c r="AE102" i="87"/>
  <c r="AE86" i="87"/>
  <c r="AE70" i="87"/>
  <c r="AN67" i="87"/>
  <c r="AN62" i="87"/>
  <c r="AH57" i="87"/>
  <c r="AH55" i="87"/>
  <c r="AK55" i="87" s="1"/>
  <c r="AN45" i="87"/>
  <c r="AQ45" i="87" s="1"/>
  <c r="AN41" i="87"/>
  <c r="AN37" i="87"/>
  <c r="AQ37" i="87" s="1"/>
  <c r="AN33" i="87"/>
  <c r="AN29" i="87"/>
  <c r="AN25" i="87"/>
  <c r="AK131" i="87"/>
  <c r="AK127" i="87"/>
  <c r="AK123" i="87"/>
  <c r="AK119" i="87"/>
  <c r="AK115" i="87"/>
  <c r="AK111" i="87"/>
  <c r="AH36" i="87"/>
  <c r="AK36" i="87" s="1"/>
  <c r="AH24" i="87"/>
  <c r="AE233" i="87"/>
  <c r="AN149" i="87"/>
  <c r="AE148" i="87"/>
  <c r="AH99" i="87"/>
  <c r="AH93" i="87"/>
  <c r="AH83" i="87"/>
  <c r="AH77" i="87"/>
  <c r="AT196" i="87"/>
  <c r="AZ241" i="87"/>
  <c r="BC241" i="87" s="1"/>
  <c r="AE201" i="87"/>
  <c r="AK175" i="87"/>
  <c r="AN234" i="87"/>
  <c r="AN218" i="87"/>
  <c r="AH132" i="87"/>
  <c r="AH124" i="87"/>
  <c r="AH116" i="87"/>
  <c r="N9" i="7"/>
  <c r="N9" i="8"/>
  <c r="N9" i="9"/>
  <c r="N9" i="10"/>
  <c r="N9" i="11"/>
  <c r="N9" i="12"/>
  <c r="N9" i="13"/>
  <c r="N9" i="14"/>
  <c r="N9" i="15"/>
  <c r="N10" i="7"/>
  <c r="N10" i="8"/>
  <c r="N10" i="9"/>
  <c r="N10" i="10"/>
  <c r="N10" i="11"/>
  <c r="N10" i="12"/>
  <c r="N10" i="13"/>
  <c r="N10" i="14"/>
  <c r="N10" i="15"/>
  <c r="N10" i="16"/>
  <c r="N11" i="16" s="1"/>
  <c r="N9" i="3"/>
  <c r="N10" i="3"/>
  <c r="E65" i="30"/>
  <c r="P11" i="43"/>
  <c r="M11" i="43"/>
  <c r="L11" i="43"/>
  <c r="K11" i="43"/>
  <c r="E76" i="31" s="1"/>
  <c r="J11" i="43"/>
  <c r="E66" i="31" s="1"/>
  <c r="P11" i="16"/>
  <c r="M11" i="16"/>
  <c r="E65" i="31" s="1"/>
  <c r="L11" i="16"/>
  <c r="K11" i="16"/>
  <c r="E75" i="31" s="1"/>
  <c r="J11" i="16"/>
  <c r="E64" i="31" s="1"/>
  <c r="H11" i="16"/>
  <c r="M11" i="42"/>
  <c r="L11" i="42"/>
  <c r="K11" i="42"/>
  <c r="E76" i="32" s="1"/>
  <c r="J11" i="42"/>
  <c r="E66" i="32" s="1"/>
  <c r="P11" i="3"/>
  <c r="M11" i="3"/>
  <c r="E65" i="32" s="1"/>
  <c r="L11" i="3"/>
  <c r="K11" i="3"/>
  <c r="E75" i="32" s="1"/>
  <c r="J11" i="3"/>
  <c r="E64" i="32" s="1"/>
  <c r="H11" i="3"/>
  <c r="M13" i="41"/>
  <c r="M13" i="42" s="1"/>
  <c r="M13" i="43" s="1"/>
  <c r="M13" i="44" s="1"/>
  <c r="M13" i="45" s="1"/>
  <c r="M13" i="46" s="1"/>
  <c r="M13" i="47" s="1"/>
  <c r="M13" i="48" s="1"/>
  <c r="M13" i="49" s="1"/>
  <c r="M13" i="50" s="1"/>
  <c r="M13" i="51" s="1"/>
  <c r="M13" i="52" s="1"/>
  <c r="L13" i="41"/>
  <c r="L13" i="42" s="1"/>
  <c r="L13" i="43" s="1"/>
  <c r="L13" i="44" s="1"/>
  <c r="L13" i="45" s="1"/>
  <c r="L13" i="46" s="1"/>
  <c r="L13" i="47" s="1"/>
  <c r="L13" i="48" s="1"/>
  <c r="L13" i="49" s="1"/>
  <c r="L13" i="50" s="1"/>
  <c r="L13" i="51" s="1"/>
  <c r="L13" i="52" s="1"/>
  <c r="K13" i="41"/>
  <c r="K13" i="42" s="1"/>
  <c r="K13" i="43" s="1"/>
  <c r="K13" i="44" s="1"/>
  <c r="K13" i="45" s="1"/>
  <c r="K13" i="46" s="1"/>
  <c r="K13" i="47" s="1"/>
  <c r="K13" i="48" s="1"/>
  <c r="K13" i="49" s="1"/>
  <c r="K13" i="50" s="1"/>
  <c r="K13" i="51" s="1"/>
  <c r="K13" i="52" s="1"/>
  <c r="J13" i="41"/>
  <c r="J13" i="42" s="1"/>
  <c r="J13" i="43" s="1"/>
  <c r="J13" i="44" s="1"/>
  <c r="J13" i="45" s="1"/>
  <c r="J13" i="46" s="1"/>
  <c r="J13" i="47" s="1"/>
  <c r="J13" i="48" s="1"/>
  <c r="J13" i="49" s="1"/>
  <c r="J13" i="50" s="1"/>
  <c r="J13" i="51" s="1"/>
  <c r="J13" i="52" s="1"/>
  <c r="M11" i="41"/>
  <c r="L11" i="41"/>
  <c r="K11" i="41"/>
  <c r="E76" i="33" s="1"/>
  <c r="J11" i="41"/>
  <c r="P13" i="1"/>
  <c r="P13" i="3" s="1"/>
  <c r="P13" i="16" s="1"/>
  <c r="P13" i="15" s="1"/>
  <c r="P13" i="14" s="1"/>
  <c r="P13" i="13" s="1"/>
  <c r="P13" i="12" s="1"/>
  <c r="P13" i="11" s="1"/>
  <c r="P13" i="10" s="1"/>
  <c r="P13" i="9" s="1"/>
  <c r="P13" i="8" s="1"/>
  <c r="P13" i="7" s="1"/>
  <c r="M13" i="1"/>
  <c r="M13" i="3" s="1"/>
  <c r="M13" i="16" s="1"/>
  <c r="M13" i="15" s="1"/>
  <c r="M13" i="14" s="1"/>
  <c r="M13" i="13" s="1"/>
  <c r="M13" i="12" s="1"/>
  <c r="M13" i="11" s="1"/>
  <c r="M13" i="10" s="1"/>
  <c r="M13" i="9" s="1"/>
  <c r="M13" i="8" s="1"/>
  <c r="M13" i="7" s="1"/>
  <c r="L13" i="1"/>
  <c r="L13" i="3" s="1"/>
  <c r="L13" i="16" s="1"/>
  <c r="L13" i="15" s="1"/>
  <c r="L13" i="14" s="1"/>
  <c r="L13" i="13" s="1"/>
  <c r="L13" i="12" s="1"/>
  <c r="L13" i="11" s="1"/>
  <c r="L13" i="10" s="1"/>
  <c r="L13" i="9" s="1"/>
  <c r="L13" i="8" s="1"/>
  <c r="L13" i="7" s="1"/>
  <c r="K13" i="1"/>
  <c r="K13" i="3" s="1"/>
  <c r="K13" i="16" s="1"/>
  <c r="K13" i="15" s="1"/>
  <c r="K13" i="14" s="1"/>
  <c r="K13" i="13" s="1"/>
  <c r="K13" i="12" s="1"/>
  <c r="K13" i="11" s="1"/>
  <c r="K13" i="10" s="1"/>
  <c r="K13" i="9" s="1"/>
  <c r="K13" i="8" s="1"/>
  <c r="K13" i="7" s="1"/>
  <c r="J13" i="1"/>
  <c r="J13" i="3" s="1"/>
  <c r="J13" i="16" s="1"/>
  <c r="J13" i="15" s="1"/>
  <c r="J13" i="14" s="1"/>
  <c r="J13" i="13" s="1"/>
  <c r="J13" i="12" s="1"/>
  <c r="J13" i="11" s="1"/>
  <c r="J13" i="10" s="1"/>
  <c r="J13" i="9" s="1"/>
  <c r="J13" i="8" s="1"/>
  <c r="J13" i="7" s="1"/>
  <c r="H10" i="1"/>
  <c r="E8" i="88" s="1"/>
  <c r="E20" i="88" s="1"/>
  <c r="P12" i="1"/>
  <c r="M12" i="1"/>
  <c r="L12" i="1"/>
  <c r="K12" i="1"/>
  <c r="J12" i="1"/>
  <c r="H9" i="1"/>
  <c r="D8" i="88" s="1"/>
  <c r="AZ249" i="87" l="1"/>
  <c r="BC249" i="87" s="1"/>
  <c r="P13" i="42"/>
  <c r="P13" i="43" s="1"/>
  <c r="P13" i="44" s="1"/>
  <c r="P13" i="45" s="1"/>
  <c r="P13" i="46" s="1"/>
  <c r="P13" i="47" s="1"/>
  <c r="P13" i="48" s="1"/>
  <c r="P13" i="49" s="1"/>
  <c r="P13" i="50" s="1"/>
  <c r="P13" i="51" s="1"/>
  <c r="P13" i="52" s="1"/>
  <c r="E77" i="22"/>
  <c r="E77" i="24"/>
  <c r="E77" i="28"/>
  <c r="E77" i="26"/>
  <c r="AZ198" i="87"/>
  <c r="BC198" i="87" s="1"/>
  <c r="AT56" i="87"/>
  <c r="AW56" i="87" s="1"/>
  <c r="AZ56" i="87" s="1"/>
  <c r="BC56" i="87" s="1"/>
  <c r="AW72" i="87"/>
  <c r="AZ72" i="87" s="1"/>
  <c r="BC72" i="87" s="1"/>
  <c r="AW88" i="87"/>
  <c r="AW104" i="87"/>
  <c r="AZ104" i="87" s="1"/>
  <c r="BC104" i="87" s="1"/>
  <c r="E77" i="30"/>
  <c r="E77" i="23"/>
  <c r="E77" i="25"/>
  <c r="E77" i="27"/>
  <c r="E77" i="29"/>
  <c r="E67" i="32"/>
  <c r="E77" i="31"/>
  <c r="N11" i="15"/>
  <c r="N11" i="13"/>
  <c r="N11" i="9"/>
  <c r="N11" i="7"/>
  <c r="AE193" i="87"/>
  <c r="AE107" i="87"/>
  <c r="E67" i="26"/>
  <c r="E67" i="23"/>
  <c r="E67" i="25"/>
  <c r="E67" i="27"/>
  <c r="E67" i="29"/>
  <c r="N11" i="11"/>
  <c r="E67" i="24"/>
  <c r="E67" i="28"/>
  <c r="E77" i="32"/>
  <c r="E67" i="31"/>
  <c r="N11" i="14"/>
  <c r="N11" i="12"/>
  <c r="N11" i="10"/>
  <c r="N11" i="8"/>
  <c r="F8" i="88"/>
  <c r="F20" i="88" s="1"/>
  <c r="D20" i="88"/>
  <c r="E66" i="33"/>
  <c r="H19" i="41"/>
  <c r="H10" i="41" s="1"/>
  <c r="E36" i="33"/>
  <c r="E67" i="30"/>
  <c r="AZ63" i="87"/>
  <c r="BC63" i="87" s="1"/>
  <c r="P11" i="41"/>
  <c r="AE277" i="87"/>
  <c r="AT270" i="87"/>
  <c r="AW270" i="87" s="1"/>
  <c r="AN49" i="87"/>
  <c r="AQ49" i="87" s="1"/>
  <c r="AT49" i="87" s="1"/>
  <c r="AH64" i="87"/>
  <c r="AN155" i="87"/>
  <c r="AQ155" i="87" s="1"/>
  <c r="AN246" i="87"/>
  <c r="AQ246" i="87" s="1"/>
  <c r="AN27" i="87"/>
  <c r="AQ27" i="87" s="1"/>
  <c r="AN43" i="87"/>
  <c r="AQ43" i="87" s="1"/>
  <c r="AQ68" i="87"/>
  <c r="AT68" i="87" s="1"/>
  <c r="AQ84" i="87"/>
  <c r="AT84" i="87" s="1"/>
  <c r="AQ100" i="87"/>
  <c r="AT100" i="87" s="1"/>
  <c r="AW100" i="87" s="1"/>
  <c r="AZ100" i="87" s="1"/>
  <c r="AQ154" i="87"/>
  <c r="AT154" i="87" s="1"/>
  <c r="AQ204" i="87"/>
  <c r="AT204" i="87" s="1"/>
  <c r="AT222" i="87"/>
  <c r="AW222" i="87" s="1"/>
  <c r="AQ114" i="87"/>
  <c r="AT114" i="87" s="1"/>
  <c r="AW114" i="87" s="1"/>
  <c r="AQ122" i="87"/>
  <c r="AT122" i="87" s="1"/>
  <c r="AW122" i="87" s="1"/>
  <c r="AQ130" i="87"/>
  <c r="AT130" i="87" s="1"/>
  <c r="AW130" i="87" s="1"/>
  <c r="AN254" i="87"/>
  <c r="AQ254" i="87" s="1"/>
  <c r="AT50" i="87"/>
  <c r="AW50" i="87" s="1"/>
  <c r="AZ50" i="87" s="1"/>
  <c r="AK274" i="87"/>
  <c r="AW96" i="87"/>
  <c r="AZ96" i="87" s="1"/>
  <c r="BC96" i="87" s="1"/>
  <c r="AQ273" i="87"/>
  <c r="AT273" i="87" s="1"/>
  <c r="AW273" i="87" s="1"/>
  <c r="AT238" i="87"/>
  <c r="AW238" i="87" s="1"/>
  <c r="AN35" i="87"/>
  <c r="AQ35" i="87" s="1"/>
  <c r="AQ76" i="87"/>
  <c r="AT76" i="87" s="1"/>
  <c r="AQ92" i="87"/>
  <c r="AT92" i="87" s="1"/>
  <c r="AQ202" i="87"/>
  <c r="AT202" i="87" s="1"/>
  <c r="AW202" i="87" s="1"/>
  <c r="AZ202" i="87" s="1"/>
  <c r="AQ87" i="87"/>
  <c r="AT87" i="87" s="1"/>
  <c r="AW87" i="87" s="1"/>
  <c r="AQ118" i="87"/>
  <c r="AT118" i="87" s="1"/>
  <c r="AQ126" i="87"/>
  <c r="AT126" i="87" s="1"/>
  <c r="AQ188" i="87"/>
  <c r="AT188" i="87" s="1"/>
  <c r="AQ276" i="87"/>
  <c r="AT276" i="87" s="1"/>
  <c r="AW276" i="87" s="1"/>
  <c r="AZ276" i="87" s="1"/>
  <c r="AW210" i="87"/>
  <c r="AZ210" i="87" s="1"/>
  <c r="BC210" i="87" s="1"/>
  <c r="AW80" i="87"/>
  <c r="AZ80" i="87" s="1"/>
  <c r="BC80" i="87" s="1"/>
  <c r="AT257" i="87"/>
  <c r="AW257" i="87" s="1"/>
  <c r="AQ187" i="87"/>
  <c r="AT187" i="87" s="1"/>
  <c r="AT208" i="87"/>
  <c r="AW208" i="87" s="1"/>
  <c r="AN248" i="87"/>
  <c r="AQ248" i="87" s="1"/>
  <c r="AT248" i="87" s="1"/>
  <c r="AT182" i="87"/>
  <c r="AW139" i="87"/>
  <c r="AZ139" i="87" s="1"/>
  <c r="BC139" i="87" s="1"/>
  <c r="AQ170" i="87"/>
  <c r="AT170" i="87" s="1"/>
  <c r="AN251" i="87"/>
  <c r="AQ251" i="87" s="1"/>
  <c r="AQ176" i="87"/>
  <c r="AQ223" i="87"/>
  <c r="AT223" i="87" s="1"/>
  <c r="AQ275" i="87"/>
  <c r="AT275" i="87" s="1"/>
  <c r="AK113" i="87"/>
  <c r="AN113" i="87" s="1"/>
  <c r="AQ230" i="87"/>
  <c r="AT190" i="87"/>
  <c r="AK116" i="87"/>
  <c r="AN116" i="87" s="1"/>
  <c r="AK132" i="87"/>
  <c r="AN132" i="87" s="1"/>
  <c r="AK77" i="87"/>
  <c r="AN77" i="87" s="1"/>
  <c r="AH86" i="87"/>
  <c r="AK86" i="87" s="1"/>
  <c r="AQ67" i="87"/>
  <c r="AT67" i="87" s="1"/>
  <c r="AQ59" i="87"/>
  <c r="AT59" i="87" s="1"/>
  <c r="AW59" i="87" s="1"/>
  <c r="AZ59" i="87" s="1"/>
  <c r="BC59" i="87" s="1"/>
  <c r="AK89" i="87"/>
  <c r="AK146" i="87"/>
  <c r="AN146" i="87" s="1"/>
  <c r="AN174" i="87"/>
  <c r="AQ174" i="87" s="1"/>
  <c r="AT174" i="87" s="1"/>
  <c r="AW174" i="87" s="1"/>
  <c r="AK244" i="87"/>
  <c r="AN244" i="87" s="1"/>
  <c r="AQ149" i="87"/>
  <c r="AT149" i="87" s="1"/>
  <c r="AN255" i="87"/>
  <c r="AQ255" i="87" s="1"/>
  <c r="AW266" i="87"/>
  <c r="AZ266" i="87" s="1"/>
  <c r="BC266" i="87" s="1"/>
  <c r="AK163" i="87"/>
  <c r="AN163" i="87" s="1"/>
  <c r="AQ163" i="87" s="1"/>
  <c r="AT163" i="87" s="1"/>
  <c r="AT186" i="87"/>
  <c r="AW186" i="87" s="1"/>
  <c r="AQ245" i="87"/>
  <c r="AQ253" i="87"/>
  <c r="AT253" i="87" s="1"/>
  <c r="AN55" i="87"/>
  <c r="AQ55" i="87" s="1"/>
  <c r="AB279" i="87"/>
  <c r="H18" i="43" s="1"/>
  <c r="N18" i="43" s="1"/>
  <c r="AK32" i="87"/>
  <c r="AK40" i="87"/>
  <c r="AT79" i="87"/>
  <c r="AW79" i="87" s="1"/>
  <c r="AT95" i="87"/>
  <c r="AW95" i="87" s="1"/>
  <c r="AN140" i="87"/>
  <c r="AQ140" i="87" s="1"/>
  <c r="AE235" i="87"/>
  <c r="AK243" i="87"/>
  <c r="AK120" i="87"/>
  <c r="AN120" i="87" s="1"/>
  <c r="AK69" i="87"/>
  <c r="AN69" i="87" s="1"/>
  <c r="AK101" i="87"/>
  <c r="AN101" i="87" s="1"/>
  <c r="AT172" i="87"/>
  <c r="AW172" i="87" s="1"/>
  <c r="AZ172" i="87" s="1"/>
  <c r="AK30" i="87"/>
  <c r="AK46" i="87"/>
  <c r="AW54" i="87"/>
  <c r="AK74" i="87"/>
  <c r="AQ90" i="87"/>
  <c r="AK106" i="87"/>
  <c r="AN115" i="87"/>
  <c r="AQ115" i="87" s="1"/>
  <c r="AN123" i="87"/>
  <c r="AQ123" i="87" s="1"/>
  <c r="AN131" i="87"/>
  <c r="AQ131" i="87" s="1"/>
  <c r="AQ25" i="87"/>
  <c r="AQ33" i="87"/>
  <c r="AQ34" i="87"/>
  <c r="AT34" i="87" s="1"/>
  <c r="AQ41" i="87"/>
  <c r="AQ42" i="87"/>
  <c r="AT42" i="87" s="1"/>
  <c r="AN75" i="87"/>
  <c r="AQ75" i="87" s="1"/>
  <c r="AH94" i="87"/>
  <c r="AK94" i="87" s="1"/>
  <c r="AQ133" i="87"/>
  <c r="AN135" i="87"/>
  <c r="AQ135" i="87" s="1"/>
  <c r="AT135" i="87" s="1"/>
  <c r="AQ137" i="87"/>
  <c r="AT137" i="87" s="1"/>
  <c r="AW137" i="87" s="1"/>
  <c r="AN143" i="87"/>
  <c r="AQ143" i="87" s="1"/>
  <c r="AK97" i="87"/>
  <c r="AQ160" i="87"/>
  <c r="AT160" i="87" s="1"/>
  <c r="AN164" i="87"/>
  <c r="AQ164" i="87" s="1"/>
  <c r="AQ166" i="87"/>
  <c r="AT166" i="87" s="1"/>
  <c r="AQ199" i="87"/>
  <c r="AT199" i="87" s="1"/>
  <c r="AW199" i="87" s="1"/>
  <c r="AN211" i="87"/>
  <c r="AQ211" i="87" s="1"/>
  <c r="AK195" i="87"/>
  <c r="AN195" i="87" s="1"/>
  <c r="AK240" i="87"/>
  <c r="AN240" i="87" s="1"/>
  <c r="AK256" i="87"/>
  <c r="AN256" i="87" s="1"/>
  <c r="AQ256" i="87" s="1"/>
  <c r="AZ134" i="87"/>
  <c r="BC134" i="87" s="1"/>
  <c r="AW138" i="87"/>
  <c r="AH189" i="87"/>
  <c r="AK189" i="87" s="1"/>
  <c r="AK209" i="87"/>
  <c r="AN209" i="87" s="1"/>
  <c r="AQ209" i="87" s="1"/>
  <c r="AN247" i="87"/>
  <c r="AQ247" i="87" s="1"/>
  <c r="AN260" i="87"/>
  <c r="AQ260" i="87" s="1"/>
  <c r="AH259" i="87"/>
  <c r="AK259" i="87" s="1"/>
  <c r="AT225" i="87"/>
  <c r="AW225" i="87" s="1"/>
  <c r="AQ250" i="87"/>
  <c r="AT250" i="87" s="1"/>
  <c r="AK53" i="87"/>
  <c r="AN136" i="87"/>
  <c r="AQ136" i="87" s="1"/>
  <c r="AH144" i="87"/>
  <c r="AK144" i="87" s="1"/>
  <c r="AN147" i="87"/>
  <c r="AQ147" i="87" s="1"/>
  <c r="AN159" i="87"/>
  <c r="AQ159" i="87" s="1"/>
  <c r="AT159" i="87" s="1"/>
  <c r="AQ184" i="87"/>
  <c r="AN261" i="87"/>
  <c r="AQ261" i="87" s="1"/>
  <c r="AT261" i="87" s="1"/>
  <c r="AW261" i="87" s="1"/>
  <c r="AN173" i="87"/>
  <c r="AN185" i="87"/>
  <c r="AN205" i="87"/>
  <c r="AQ205" i="87" s="1"/>
  <c r="AT205" i="87" s="1"/>
  <c r="AN213" i="87"/>
  <c r="AQ213" i="87" s="1"/>
  <c r="AK219" i="87"/>
  <c r="AH233" i="87"/>
  <c r="AK233" i="87" s="1"/>
  <c r="AT264" i="87"/>
  <c r="AW264" i="87" s="1"/>
  <c r="AZ264" i="87" s="1"/>
  <c r="AK268" i="87"/>
  <c r="AN191" i="87"/>
  <c r="AZ229" i="87"/>
  <c r="BC229" i="87" s="1"/>
  <c r="AN237" i="87"/>
  <c r="AK179" i="87"/>
  <c r="AN179" i="87" s="1"/>
  <c r="AN26" i="87"/>
  <c r="AQ71" i="87"/>
  <c r="AQ103" i="87"/>
  <c r="AN145" i="87"/>
  <c r="AQ262" i="87"/>
  <c r="AZ169" i="87"/>
  <c r="BC169" i="87" s="1"/>
  <c r="AQ82" i="87"/>
  <c r="AT82" i="87" s="1"/>
  <c r="AT52" i="87"/>
  <c r="AH129" i="87"/>
  <c r="AN197" i="87"/>
  <c r="AQ197" i="87" s="1"/>
  <c r="AQ272" i="87"/>
  <c r="AT272" i="87" s="1"/>
  <c r="AQ180" i="87"/>
  <c r="AW221" i="87"/>
  <c r="AZ221" i="87" s="1"/>
  <c r="BC221" i="87" s="1"/>
  <c r="AK124" i="87"/>
  <c r="AN124" i="87" s="1"/>
  <c r="AK93" i="87"/>
  <c r="AT37" i="87"/>
  <c r="AT45" i="87"/>
  <c r="AW45" i="87" s="1"/>
  <c r="AN28" i="87"/>
  <c r="AN36" i="87"/>
  <c r="AN44" i="87"/>
  <c r="AH70" i="87"/>
  <c r="AH102" i="87"/>
  <c r="AK102" i="87" s="1"/>
  <c r="AK121" i="87"/>
  <c r="AK73" i="87"/>
  <c r="AK105" i="87"/>
  <c r="AK171" i="87"/>
  <c r="AK153" i="87"/>
  <c r="AH165" i="87"/>
  <c r="AQ218" i="87"/>
  <c r="AQ226" i="87"/>
  <c r="AQ234" i="87"/>
  <c r="AT234" i="87" s="1"/>
  <c r="AW234" i="87" s="1"/>
  <c r="AK252" i="87"/>
  <c r="AT178" i="87"/>
  <c r="AQ242" i="87"/>
  <c r="AK24" i="87"/>
  <c r="AK83" i="87"/>
  <c r="AK99" i="87"/>
  <c r="AH148" i="87"/>
  <c r="AN157" i="87"/>
  <c r="AQ157" i="87" s="1"/>
  <c r="AK142" i="87"/>
  <c r="AN142" i="87" s="1"/>
  <c r="AH177" i="87"/>
  <c r="AK177" i="87" s="1"/>
  <c r="AK227" i="87"/>
  <c r="AN183" i="87"/>
  <c r="AT61" i="87"/>
  <c r="AW61" i="87" s="1"/>
  <c r="AZ61" i="87" s="1"/>
  <c r="AK112" i="87"/>
  <c r="AN112" i="87" s="1"/>
  <c r="AK128" i="87"/>
  <c r="AN128" i="87" s="1"/>
  <c r="AK167" i="87"/>
  <c r="AN167" i="87" s="1"/>
  <c r="AN175" i="87"/>
  <c r="AK85" i="87"/>
  <c r="AN85" i="87" s="1"/>
  <c r="AN111" i="87"/>
  <c r="AQ111" i="87" s="1"/>
  <c r="AN119" i="87"/>
  <c r="AN127" i="87"/>
  <c r="AQ29" i="87"/>
  <c r="AQ38" i="87"/>
  <c r="AT38" i="87" s="1"/>
  <c r="AH78" i="87"/>
  <c r="AK78" i="87" s="1"/>
  <c r="AN91" i="87"/>
  <c r="AQ141" i="87"/>
  <c r="AK81" i="87"/>
  <c r="AN207" i="87"/>
  <c r="AN215" i="87"/>
  <c r="AQ215" i="87" s="1"/>
  <c r="AT215" i="87" s="1"/>
  <c r="AW215" i="87" s="1"/>
  <c r="AN232" i="87"/>
  <c r="AQ232" i="87" s="1"/>
  <c r="AZ239" i="87"/>
  <c r="BC239" i="87" s="1"/>
  <c r="AK265" i="87"/>
  <c r="AN162" i="87"/>
  <c r="AK181" i="87"/>
  <c r="AN192" i="87"/>
  <c r="AQ192" i="87" s="1"/>
  <c r="AN220" i="87"/>
  <c r="AQ220" i="87" s="1"/>
  <c r="AN224" i="87"/>
  <c r="AQ224" i="87" s="1"/>
  <c r="AN228" i="87"/>
  <c r="AQ228" i="87" s="1"/>
  <c r="AT271" i="87"/>
  <c r="AW271" i="87" s="1"/>
  <c r="AQ206" i="87"/>
  <c r="AW196" i="87"/>
  <c r="AK51" i="87"/>
  <c r="AN31" i="87"/>
  <c r="AN39" i="87"/>
  <c r="AQ39" i="87" s="1"/>
  <c r="AN47" i="87"/>
  <c r="AQ58" i="87"/>
  <c r="AQ62" i="87"/>
  <c r="AK110" i="87"/>
  <c r="AE150" i="87"/>
  <c r="AQ60" i="87"/>
  <c r="AE64" i="87"/>
  <c r="AN161" i="87"/>
  <c r="AN168" i="87"/>
  <c r="AH263" i="87"/>
  <c r="AK263" i="87" s="1"/>
  <c r="AH267" i="87"/>
  <c r="AW158" i="87"/>
  <c r="AH201" i="87"/>
  <c r="AK201" i="87" s="1"/>
  <c r="AQ216" i="87"/>
  <c r="AT216" i="87" s="1"/>
  <c r="AK231" i="87"/>
  <c r="AT214" i="87"/>
  <c r="AN203" i="87"/>
  <c r="AN200" i="87"/>
  <c r="AK48" i="87"/>
  <c r="AN212" i="87"/>
  <c r="AK57" i="87"/>
  <c r="AN57" i="87" s="1"/>
  <c r="AQ98" i="87"/>
  <c r="AH117" i="87"/>
  <c r="AH125" i="87"/>
  <c r="AT269" i="87"/>
  <c r="AW269" i="87" s="1"/>
  <c r="AQ217" i="87"/>
  <c r="AK258" i="87"/>
  <c r="AN258" i="87" s="1"/>
  <c r="AK156" i="87"/>
  <c r="E27" i="33"/>
  <c r="N11" i="3"/>
  <c r="H13" i="1"/>
  <c r="N10" i="1"/>
  <c r="H12" i="1"/>
  <c r="E7" i="33" s="1"/>
  <c r="N9" i="1"/>
  <c r="P12" i="3"/>
  <c r="P14" i="1"/>
  <c r="K12" i="3"/>
  <c r="K14" i="1"/>
  <c r="M12" i="3"/>
  <c r="M14" i="1"/>
  <c r="L12" i="3"/>
  <c r="E27" i="32" s="1"/>
  <c r="L14" i="1"/>
  <c r="J12" i="3"/>
  <c r="J14" i="1"/>
  <c r="J12" i="41"/>
  <c r="L12" i="41"/>
  <c r="P12" i="41"/>
  <c r="K12" i="41"/>
  <c r="M12" i="41"/>
  <c r="S516" i="7"/>
  <c r="Q516" i="7"/>
  <c r="S515" i="7"/>
  <c r="Q515" i="7"/>
  <c r="S514" i="7"/>
  <c r="Q514" i="7"/>
  <c r="S513" i="7"/>
  <c r="Q513" i="7"/>
  <c r="S512" i="7"/>
  <c r="Q512" i="7"/>
  <c r="S511" i="7"/>
  <c r="Q511" i="7"/>
  <c r="S510" i="7"/>
  <c r="Q510" i="7"/>
  <c r="S509" i="7"/>
  <c r="Q509" i="7"/>
  <c r="S508" i="7"/>
  <c r="Q508" i="7"/>
  <c r="S507" i="7"/>
  <c r="Q507" i="7"/>
  <c r="S506" i="7"/>
  <c r="Q506" i="7"/>
  <c r="S505" i="7"/>
  <c r="Q505" i="7"/>
  <c r="S504" i="7"/>
  <c r="Q504" i="7"/>
  <c r="S503" i="7"/>
  <c r="Q503" i="7"/>
  <c r="S502" i="7"/>
  <c r="Q502" i="7"/>
  <c r="S501" i="7"/>
  <c r="Q501" i="7"/>
  <c r="S500" i="7"/>
  <c r="Q500" i="7"/>
  <c r="S499" i="7"/>
  <c r="Q499" i="7"/>
  <c r="S498" i="7"/>
  <c r="Q498" i="7"/>
  <c r="S497" i="7"/>
  <c r="Q497" i="7"/>
  <c r="S496" i="7"/>
  <c r="Q496" i="7"/>
  <c r="S495" i="7"/>
  <c r="Q495" i="7"/>
  <c r="S494" i="7"/>
  <c r="Q494" i="7"/>
  <c r="S493" i="7"/>
  <c r="Q493" i="7"/>
  <c r="S492" i="7"/>
  <c r="Q492" i="7"/>
  <c r="S491" i="7"/>
  <c r="Q491" i="7"/>
  <c r="S490" i="7"/>
  <c r="Q490" i="7"/>
  <c r="S489" i="7"/>
  <c r="Q489" i="7"/>
  <c r="S488" i="7"/>
  <c r="Q488" i="7"/>
  <c r="S487" i="7"/>
  <c r="Q487" i="7"/>
  <c r="S486" i="7"/>
  <c r="Q486" i="7"/>
  <c r="S485" i="7"/>
  <c r="Q485" i="7"/>
  <c r="S484" i="7"/>
  <c r="Q484" i="7"/>
  <c r="S483" i="7"/>
  <c r="Q483" i="7"/>
  <c r="S482" i="7"/>
  <c r="Q482" i="7"/>
  <c r="S481" i="7"/>
  <c r="Q481" i="7"/>
  <c r="S480" i="7"/>
  <c r="Q480" i="7"/>
  <c r="S479" i="7"/>
  <c r="Q479" i="7"/>
  <c r="S478" i="7"/>
  <c r="Q478" i="7"/>
  <c r="S477" i="7"/>
  <c r="Q477" i="7"/>
  <c r="S476" i="7"/>
  <c r="Q476" i="7"/>
  <c r="S475" i="7"/>
  <c r="Q475" i="7"/>
  <c r="S474" i="7"/>
  <c r="Q474" i="7"/>
  <c r="S473" i="7"/>
  <c r="Q473" i="7"/>
  <c r="S472" i="7"/>
  <c r="Q472" i="7"/>
  <c r="S471" i="7"/>
  <c r="Q471" i="7"/>
  <c r="S470" i="7"/>
  <c r="Q470" i="7"/>
  <c r="S469" i="7"/>
  <c r="Q469" i="7"/>
  <c r="S468" i="7"/>
  <c r="Q468" i="7"/>
  <c r="S467" i="7"/>
  <c r="Q467" i="7"/>
  <c r="S466" i="7"/>
  <c r="Q466" i="7"/>
  <c r="S465" i="7"/>
  <c r="Q465" i="7"/>
  <c r="S464" i="7"/>
  <c r="Q464" i="7"/>
  <c r="S463" i="7"/>
  <c r="Q463" i="7"/>
  <c r="S462" i="7"/>
  <c r="Q462" i="7"/>
  <c r="S461" i="7"/>
  <c r="Q461" i="7"/>
  <c r="S460" i="7"/>
  <c r="Q460" i="7"/>
  <c r="S459" i="7"/>
  <c r="Q459" i="7"/>
  <c r="S458" i="7"/>
  <c r="Q458" i="7"/>
  <c r="S457" i="7"/>
  <c r="Q457" i="7"/>
  <c r="S456" i="7"/>
  <c r="Q456" i="7"/>
  <c r="S455" i="7"/>
  <c r="Q455" i="7"/>
  <c r="S454" i="7"/>
  <c r="Q454" i="7"/>
  <c r="S453" i="7"/>
  <c r="Q453" i="7"/>
  <c r="S452" i="7"/>
  <c r="Q452" i="7"/>
  <c r="S451" i="7"/>
  <c r="Q451" i="7"/>
  <c r="S450" i="7"/>
  <c r="Q450" i="7"/>
  <c r="S449" i="7"/>
  <c r="Q449" i="7"/>
  <c r="S448" i="7"/>
  <c r="Q448" i="7"/>
  <c r="S447" i="7"/>
  <c r="Q447" i="7"/>
  <c r="S446" i="7"/>
  <c r="Q446" i="7"/>
  <c r="S445" i="7"/>
  <c r="Q445" i="7"/>
  <c r="S444" i="7"/>
  <c r="Q444" i="7"/>
  <c r="S443" i="7"/>
  <c r="Q443" i="7"/>
  <c r="S442" i="7"/>
  <c r="Q442" i="7"/>
  <c r="S441" i="7"/>
  <c r="Q441" i="7"/>
  <c r="S440" i="7"/>
  <c r="Q440" i="7"/>
  <c r="S439" i="7"/>
  <c r="Q439" i="7"/>
  <c r="S438" i="7"/>
  <c r="Q438" i="7"/>
  <c r="S437" i="7"/>
  <c r="Q437" i="7"/>
  <c r="S436" i="7"/>
  <c r="Q436" i="7"/>
  <c r="S435" i="7"/>
  <c r="Q435" i="7"/>
  <c r="S434" i="7"/>
  <c r="Q434" i="7"/>
  <c r="S433" i="7"/>
  <c r="Q433" i="7"/>
  <c r="S432" i="7"/>
  <c r="Q432" i="7"/>
  <c r="S431" i="7"/>
  <c r="Q431" i="7"/>
  <c r="S430" i="7"/>
  <c r="Q430" i="7"/>
  <c r="S429" i="7"/>
  <c r="Q429" i="7"/>
  <c r="S428" i="7"/>
  <c r="Q428" i="7"/>
  <c r="S427" i="7"/>
  <c r="Q427" i="7"/>
  <c r="S426" i="7"/>
  <c r="Q426" i="7"/>
  <c r="S425" i="7"/>
  <c r="Q425" i="7"/>
  <c r="S424" i="7"/>
  <c r="Q424" i="7"/>
  <c r="S423" i="7"/>
  <c r="Q423" i="7"/>
  <c r="S422" i="7"/>
  <c r="Q422" i="7"/>
  <c r="S421" i="7"/>
  <c r="Q421" i="7"/>
  <c r="S420" i="7"/>
  <c r="Q420" i="7"/>
  <c r="S419" i="7"/>
  <c r="Q419" i="7"/>
  <c r="S418" i="7"/>
  <c r="Q418" i="7"/>
  <c r="S417" i="7"/>
  <c r="Q417" i="7"/>
  <c r="S416" i="7"/>
  <c r="Q416" i="7"/>
  <c r="S415" i="7"/>
  <c r="Q415" i="7"/>
  <c r="S414" i="7"/>
  <c r="Q414" i="7"/>
  <c r="S413" i="7"/>
  <c r="Q413" i="7"/>
  <c r="S412" i="7"/>
  <c r="Q412" i="7"/>
  <c r="S411" i="7"/>
  <c r="Q411" i="7"/>
  <c r="S410" i="7"/>
  <c r="Q410" i="7"/>
  <c r="S409" i="7"/>
  <c r="Q409" i="7"/>
  <c r="S408" i="7"/>
  <c r="Q408" i="7"/>
  <c r="S407" i="7"/>
  <c r="Q407" i="7"/>
  <c r="S406" i="7"/>
  <c r="Q406" i="7"/>
  <c r="S405" i="7"/>
  <c r="Q405" i="7"/>
  <c r="S404" i="7"/>
  <c r="Q404" i="7"/>
  <c r="S403" i="7"/>
  <c r="Q403" i="7"/>
  <c r="S402" i="7"/>
  <c r="Q402" i="7"/>
  <c r="S401" i="7"/>
  <c r="Q401" i="7"/>
  <c r="S400" i="7"/>
  <c r="Q400" i="7"/>
  <c r="S399" i="7"/>
  <c r="Q399" i="7"/>
  <c r="S398" i="7"/>
  <c r="Q398" i="7"/>
  <c r="S397" i="7"/>
  <c r="Q397" i="7"/>
  <c r="S396" i="7"/>
  <c r="Q396" i="7"/>
  <c r="S395" i="7"/>
  <c r="Q395" i="7"/>
  <c r="S394" i="7"/>
  <c r="Q394" i="7"/>
  <c r="S393" i="7"/>
  <c r="Q393" i="7"/>
  <c r="S392" i="7"/>
  <c r="Q392" i="7"/>
  <c r="S391" i="7"/>
  <c r="Q391" i="7"/>
  <c r="S390" i="7"/>
  <c r="Q390" i="7"/>
  <c r="S389" i="7"/>
  <c r="Q389" i="7"/>
  <c r="S388" i="7"/>
  <c r="Q388" i="7"/>
  <c r="S387" i="7"/>
  <c r="Q387" i="7"/>
  <c r="S386" i="7"/>
  <c r="Q386" i="7"/>
  <c r="S385" i="7"/>
  <c r="Q385" i="7"/>
  <c r="S384" i="7"/>
  <c r="Q384" i="7"/>
  <c r="S383" i="7"/>
  <c r="Q383" i="7"/>
  <c r="S382" i="7"/>
  <c r="Q382" i="7"/>
  <c r="S381" i="7"/>
  <c r="Q381" i="7"/>
  <c r="S380" i="7"/>
  <c r="Q380" i="7"/>
  <c r="S379" i="7"/>
  <c r="Q379" i="7"/>
  <c r="S378" i="7"/>
  <c r="Q378" i="7"/>
  <c r="S377" i="7"/>
  <c r="Q377" i="7"/>
  <c r="S376" i="7"/>
  <c r="Q376" i="7"/>
  <c r="S375" i="7"/>
  <c r="Q375" i="7"/>
  <c r="S374" i="7"/>
  <c r="Q374" i="7"/>
  <c r="S373" i="7"/>
  <c r="Q373" i="7"/>
  <c r="S372" i="7"/>
  <c r="Q372" i="7"/>
  <c r="S371" i="7"/>
  <c r="Q371" i="7"/>
  <c r="S370" i="7"/>
  <c r="Q370" i="7"/>
  <c r="S369" i="7"/>
  <c r="Q369" i="7"/>
  <c r="S368" i="7"/>
  <c r="Q368" i="7"/>
  <c r="S367" i="7"/>
  <c r="Q367" i="7"/>
  <c r="S366" i="7"/>
  <c r="Q366" i="7"/>
  <c r="S365" i="7"/>
  <c r="Q365" i="7"/>
  <c r="S364" i="7"/>
  <c r="Q364" i="7"/>
  <c r="S363" i="7"/>
  <c r="Q363" i="7"/>
  <c r="S362" i="7"/>
  <c r="Q362" i="7"/>
  <c r="S361" i="7"/>
  <c r="Q361" i="7"/>
  <c r="S360" i="7"/>
  <c r="Q360" i="7"/>
  <c r="S359" i="7"/>
  <c r="Q359" i="7"/>
  <c r="S358" i="7"/>
  <c r="Q358" i="7"/>
  <c r="S357" i="7"/>
  <c r="Q357" i="7"/>
  <c r="S356" i="7"/>
  <c r="Q356" i="7"/>
  <c r="S355" i="7"/>
  <c r="Q355" i="7"/>
  <c r="S354" i="7"/>
  <c r="Q354" i="7"/>
  <c r="S353" i="7"/>
  <c r="Q353" i="7"/>
  <c r="S352" i="7"/>
  <c r="Q352" i="7"/>
  <c r="S351" i="7"/>
  <c r="Q351" i="7"/>
  <c r="S350" i="7"/>
  <c r="Q350" i="7"/>
  <c r="S349" i="7"/>
  <c r="Q349" i="7"/>
  <c r="S348" i="7"/>
  <c r="Q348" i="7"/>
  <c r="S347" i="7"/>
  <c r="Q347" i="7"/>
  <c r="S346" i="7"/>
  <c r="Q346" i="7"/>
  <c r="S345" i="7"/>
  <c r="Q345" i="7"/>
  <c r="S344" i="7"/>
  <c r="Q344" i="7"/>
  <c r="S343" i="7"/>
  <c r="Q343" i="7"/>
  <c r="S342" i="7"/>
  <c r="Q342" i="7"/>
  <c r="S341" i="7"/>
  <c r="Q341" i="7"/>
  <c r="S340" i="7"/>
  <c r="Q340" i="7"/>
  <c r="S339" i="7"/>
  <c r="Q339" i="7"/>
  <c r="S338" i="7"/>
  <c r="Q338" i="7"/>
  <c r="S337" i="7"/>
  <c r="Q337" i="7"/>
  <c r="S336" i="7"/>
  <c r="Q336" i="7"/>
  <c r="S335" i="7"/>
  <c r="Q335" i="7"/>
  <c r="S334" i="7"/>
  <c r="Q334" i="7"/>
  <c r="S333" i="7"/>
  <c r="Q333" i="7"/>
  <c r="S332" i="7"/>
  <c r="Q332" i="7"/>
  <c r="S331" i="7"/>
  <c r="Q331" i="7"/>
  <c r="S330" i="7"/>
  <c r="Q330" i="7"/>
  <c r="S329" i="7"/>
  <c r="Q329" i="7"/>
  <c r="S328" i="7"/>
  <c r="Q328" i="7"/>
  <c r="S327" i="7"/>
  <c r="Q327" i="7"/>
  <c r="S326" i="7"/>
  <c r="Q326" i="7"/>
  <c r="S325" i="7"/>
  <c r="Q325" i="7"/>
  <c r="S324" i="7"/>
  <c r="Q324" i="7"/>
  <c r="S323" i="7"/>
  <c r="Q323" i="7"/>
  <c r="S322" i="7"/>
  <c r="Q322" i="7"/>
  <c r="S321" i="7"/>
  <c r="Q321" i="7"/>
  <c r="S320" i="7"/>
  <c r="Q320" i="7"/>
  <c r="S319" i="7"/>
  <c r="Q319" i="7"/>
  <c r="S318" i="7"/>
  <c r="Q318" i="7"/>
  <c r="S317" i="7"/>
  <c r="Q317" i="7"/>
  <c r="S316" i="7"/>
  <c r="Q316" i="7"/>
  <c r="S315" i="7"/>
  <c r="Q315" i="7"/>
  <c r="S314" i="7"/>
  <c r="Q314" i="7"/>
  <c r="S313" i="7"/>
  <c r="Q313" i="7"/>
  <c r="S312" i="7"/>
  <c r="Q312" i="7"/>
  <c r="S311" i="7"/>
  <c r="Q311" i="7"/>
  <c r="S310" i="7"/>
  <c r="Q310" i="7"/>
  <c r="S309" i="7"/>
  <c r="Q309" i="7"/>
  <c r="S308" i="7"/>
  <c r="Q308" i="7"/>
  <c r="S307" i="7"/>
  <c r="Q307" i="7"/>
  <c r="S306" i="7"/>
  <c r="Q306" i="7"/>
  <c r="S305" i="7"/>
  <c r="Q305" i="7"/>
  <c r="S304" i="7"/>
  <c r="Q304" i="7"/>
  <c r="S303" i="7"/>
  <c r="Q303" i="7"/>
  <c r="S302" i="7"/>
  <c r="Q302" i="7"/>
  <c r="S301" i="7"/>
  <c r="Q301" i="7"/>
  <c r="S300" i="7"/>
  <c r="Q300" i="7"/>
  <c r="S299" i="7"/>
  <c r="Q299" i="7"/>
  <c r="S298" i="7"/>
  <c r="Q298" i="7"/>
  <c r="S297" i="7"/>
  <c r="Q297" i="7"/>
  <c r="S296" i="7"/>
  <c r="Q296" i="7"/>
  <c r="S295" i="7"/>
  <c r="Q295" i="7"/>
  <c r="S294" i="7"/>
  <c r="Q294" i="7"/>
  <c r="S293" i="7"/>
  <c r="Q293" i="7"/>
  <c r="S292" i="7"/>
  <c r="Q292" i="7"/>
  <c r="S291" i="7"/>
  <c r="Q291" i="7"/>
  <c r="S290" i="7"/>
  <c r="Q290" i="7"/>
  <c r="S289" i="7"/>
  <c r="Q289" i="7"/>
  <c r="S288" i="7"/>
  <c r="Q288" i="7"/>
  <c r="S287" i="7"/>
  <c r="Q287" i="7"/>
  <c r="S286" i="7"/>
  <c r="Q286" i="7"/>
  <c r="S285" i="7"/>
  <c r="Q285" i="7"/>
  <c r="S284" i="7"/>
  <c r="Q284" i="7"/>
  <c r="S283" i="7"/>
  <c r="Q283" i="7"/>
  <c r="S282" i="7"/>
  <c r="Q282" i="7"/>
  <c r="S281" i="7"/>
  <c r="Q281" i="7"/>
  <c r="S280" i="7"/>
  <c r="Q280" i="7"/>
  <c r="S279" i="7"/>
  <c r="Q279" i="7"/>
  <c r="S278" i="7"/>
  <c r="Q278" i="7"/>
  <c r="S277" i="7"/>
  <c r="Q277" i="7"/>
  <c r="S276" i="7"/>
  <c r="Q276" i="7"/>
  <c r="S275" i="7"/>
  <c r="Q275" i="7"/>
  <c r="S274" i="7"/>
  <c r="Q274" i="7"/>
  <c r="S273" i="7"/>
  <c r="Q273" i="7"/>
  <c r="S272" i="7"/>
  <c r="Q272" i="7"/>
  <c r="S271" i="7"/>
  <c r="Q271" i="7"/>
  <c r="S270" i="7"/>
  <c r="Q270" i="7"/>
  <c r="S269" i="7"/>
  <c r="Q269" i="7"/>
  <c r="S268" i="7"/>
  <c r="Q268" i="7"/>
  <c r="S267" i="7"/>
  <c r="Q267" i="7"/>
  <c r="S266" i="7"/>
  <c r="Q266" i="7"/>
  <c r="S265" i="7"/>
  <c r="Q265" i="7"/>
  <c r="S264" i="7"/>
  <c r="Q264" i="7"/>
  <c r="S263" i="7"/>
  <c r="Q263" i="7"/>
  <c r="S262" i="7"/>
  <c r="Q262" i="7"/>
  <c r="S261" i="7"/>
  <c r="Q261" i="7"/>
  <c r="S260" i="7"/>
  <c r="Q260" i="7"/>
  <c r="S259" i="7"/>
  <c r="Q259" i="7"/>
  <c r="S258" i="7"/>
  <c r="Q258" i="7"/>
  <c r="S257" i="7"/>
  <c r="Q257" i="7"/>
  <c r="S256" i="7"/>
  <c r="Q256" i="7"/>
  <c r="S255" i="7"/>
  <c r="Q255" i="7"/>
  <c r="S254" i="7"/>
  <c r="Q254" i="7"/>
  <c r="S253" i="7"/>
  <c r="Q253" i="7"/>
  <c r="S252" i="7"/>
  <c r="Q252" i="7"/>
  <c r="S251" i="7"/>
  <c r="Q251" i="7"/>
  <c r="S250" i="7"/>
  <c r="Q250" i="7"/>
  <c r="S249" i="7"/>
  <c r="Q249" i="7"/>
  <c r="S248" i="7"/>
  <c r="Q248" i="7"/>
  <c r="S247" i="7"/>
  <c r="Q247" i="7"/>
  <c r="S246" i="7"/>
  <c r="Q246" i="7"/>
  <c r="S245" i="7"/>
  <c r="Q245" i="7"/>
  <c r="S244" i="7"/>
  <c r="Q244" i="7"/>
  <c r="S243" i="7"/>
  <c r="Q243" i="7"/>
  <c r="S242" i="7"/>
  <c r="Q242" i="7"/>
  <c r="S241" i="7"/>
  <c r="Q241" i="7"/>
  <c r="S240" i="7"/>
  <c r="Q240" i="7"/>
  <c r="S239" i="7"/>
  <c r="Q239" i="7"/>
  <c r="S238" i="7"/>
  <c r="Q238" i="7"/>
  <c r="S237" i="7"/>
  <c r="Q237" i="7"/>
  <c r="S236" i="7"/>
  <c r="Q236" i="7"/>
  <c r="S235" i="7"/>
  <c r="Q235" i="7"/>
  <c r="S234" i="7"/>
  <c r="Q234" i="7"/>
  <c r="S233" i="7"/>
  <c r="Q233" i="7"/>
  <c r="S232" i="7"/>
  <c r="Q232" i="7"/>
  <c r="S231" i="7"/>
  <c r="Q231" i="7"/>
  <c r="S230" i="7"/>
  <c r="Q230" i="7"/>
  <c r="S229" i="7"/>
  <c r="Q229" i="7"/>
  <c r="S228" i="7"/>
  <c r="Q228" i="7"/>
  <c r="S227" i="7"/>
  <c r="Q227" i="7"/>
  <c r="S226" i="7"/>
  <c r="Q226" i="7"/>
  <c r="S225" i="7"/>
  <c r="Q225" i="7"/>
  <c r="S224" i="7"/>
  <c r="Q224" i="7"/>
  <c r="S223" i="7"/>
  <c r="Q223" i="7"/>
  <c r="S222" i="7"/>
  <c r="Q222" i="7"/>
  <c r="S221" i="7"/>
  <c r="Q221" i="7"/>
  <c r="S220" i="7"/>
  <c r="Q220" i="7"/>
  <c r="S219" i="7"/>
  <c r="Q219" i="7"/>
  <c r="S218" i="7"/>
  <c r="Q218" i="7"/>
  <c r="S217" i="7"/>
  <c r="Q217" i="7"/>
  <c r="S216" i="7"/>
  <c r="Q216" i="7"/>
  <c r="S215" i="7"/>
  <c r="Q215" i="7"/>
  <c r="S214" i="7"/>
  <c r="Q214" i="7"/>
  <c r="S213" i="7"/>
  <c r="Q213" i="7"/>
  <c r="S212" i="7"/>
  <c r="Q212" i="7"/>
  <c r="S211" i="7"/>
  <c r="Q211" i="7"/>
  <c r="S210" i="7"/>
  <c r="Q210" i="7"/>
  <c r="S209" i="7"/>
  <c r="Q209" i="7"/>
  <c r="S208" i="7"/>
  <c r="Q208" i="7"/>
  <c r="S207" i="7"/>
  <c r="Q207" i="7"/>
  <c r="S206" i="7"/>
  <c r="Q206" i="7"/>
  <c r="S205" i="7"/>
  <c r="Q205" i="7"/>
  <c r="S204" i="7"/>
  <c r="Q204" i="7"/>
  <c r="S203" i="7"/>
  <c r="Q203" i="7"/>
  <c r="S202" i="7"/>
  <c r="Q202" i="7"/>
  <c r="S201" i="7"/>
  <c r="Q201" i="7"/>
  <c r="S200" i="7"/>
  <c r="Q200" i="7"/>
  <c r="S199" i="7"/>
  <c r="Q199" i="7"/>
  <c r="S198" i="7"/>
  <c r="Q198" i="7"/>
  <c r="S197" i="7"/>
  <c r="Q197" i="7"/>
  <c r="S196" i="7"/>
  <c r="Q196" i="7"/>
  <c r="S195" i="7"/>
  <c r="Q195" i="7"/>
  <c r="S194" i="7"/>
  <c r="Q194" i="7"/>
  <c r="S193" i="7"/>
  <c r="Q193" i="7"/>
  <c r="S192" i="7"/>
  <c r="Q192" i="7"/>
  <c r="S191" i="7"/>
  <c r="Q191" i="7"/>
  <c r="S190" i="7"/>
  <c r="Q190" i="7"/>
  <c r="S189" i="7"/>
  <c r="Q189" i="7"/>
  <c r="S188" i="7"/>
  <c r="Q188" i="7"/>
  <c r="S187" i="7"/>
  <c r="Q187" i="7"/>
  <c r="S186" i="7"/>
  <c r="Q186" i="7"/>
  <c r="S185" i="7"/>
  <c r="Q185" i="7"/>
  <c r="S184" i="7"/>
  <c r="Q184" i="7"/>
  <c r="S183" i="7"/>
  <c r="Q183" i="7"/>
  <c r="S182" i="7"/>
  <c r="Q182" i="7"/>
  <c r="S181" i="7"/>
  <c r="Q181" i="7"/>
  <c r="S180" i="7"/>
  <c r="Q180" i="7"/>
  <c r="S179" i="7"/>
  <c r="Q179" i="7"/>
  <c r="S178" i="7"/>
  <c r="Q178" i="7"/>
  <c r="S177" i="7"/>
  <c r="Q177" i="7"/>
  <c r="S176" i="7"/>
  <c r="Q176" i="7"/>
  <c r="S175" i="7"/>
  <c r="Q175" i="7"/>
  <c r="S174" i="7"/>
  <c r="Q174" i="7"/>
  <c r="S173" i="7"/>
  <c r="Q173" i="7"/>
  <c r="S172" i="7"/>
  <c r="Q172" i="7"/>
  <c r="S171" i="7"/>
  <c r="Q171" i="7"/>
  <c r="S170" i="7"/>
  <c r="Q170" i="7"/>
  <c r="S169" i="7"/>
  <c r="Q169" i="7"/>
  <c r="S168" i="7"/>
  <c r="Q168" i="7"/>
  <c r="S167" i="7"/>
  <c r="Q167" i="7"/>
  <c r="S166" i="7"/>
  <c r="Q166" i="7"/>
  <c r="S165" i="7"/>
  <c r="Q165" i="7"/>
  <c r="S164" i="7"/>
  <c r="Q164" i="7"/>
  <c r="S163" i="7"/>
  <c r="Q163" i="7"/>
  <c r="S162" i="7"/>
  <c r="Q162" i="7"/>
  <c r="S161" i="7"/>
  <c r="Q161" i="7"/>
  <c r="S160" i="7"/>
  <c r="Q160" i="7"/>
  <c r="S159" i="7"/>
  <c r="Q159" i="7"/>
  <c r="S158" i="7"/>
  <c r="Q158" i="7"/>
  <c r="S157" i="7"/>
  <c r="Q157" i="7"/>
  <c r="S156" i="7"/>
  <c r="Q156" i="7"/>
  <c r="S155" i="7"/>
  <c r="Q155" i="7"/>
  <c r="S154" i="7"/>
  <c r="Q154" i="7"/>
  <c r="S153" i="7"/>
  <c r="Q153" i="7"/>
  <c r="S152" i="7"/>
  <c r="Q152" i="7"/>
  <c r="S151" i="7"/>
  <c r="Q151" i="7"/>
  <c r="S150" i="7"/>
  <c r="Q150" i="7"/>
  <c r="S149" i="7"/>
  <c r="Q149" i="7"/>
  <c r="S148" i="7"/>
  <c r="Q148" i="7"/>
  <c r="S147" i="7"/>
  <c r="Q147" i="7"/>
  <c r="S146" i="7"/>
  <c r="Q146" i="7"/>
  <c r="S145" i="7"/>
  <c r="Q145" i="7"/>
  <c r="S144" i="7"/>
  <c r="Q144" i="7"/>
  <c r="S143" i="7"/>
  <c r="Q143" i="7"/>
  <c r="S142" i="7"/>
  <c r="Q142" i="7"/>
  <c r="S141" i="7"/>
  <c r="Q141" i="7"/>
  <c r="S140" i="7"/>
  <c r="Q140" i="7"/>
  <c r="S139" i="7"/>
  <c r="Q139" i="7"/>
  <c r="S138" i="7"/>
  <c r="Q138" i="7"/>
  <c r="S137" i="7"/>
  <c r="Q137" i="7"/>
  <c r="S136" i="7"/>
  <c r="Q136" i="7"/>
  <c r="S135" i="7"/>
  <c r="Q135" i="7"/>
  <c r="S134" i="7"/>
  <c r="Q134" i="7"/>
  <c r="S133" i="7"/>
  <c r="Q133" i="7"/>
  <c r="S132" i="7"/>
  <c r="Q132" i="7"/>
  <c r="S131" i="7"/>
  <c r="Q131" i="7"/>
  <c r="S130" i="7"/>
  <c r="Q130" i="7"/>
  <c r="S129" i="7"/>
  <c r="Q129" i="7"/>
  <c r="S128" i="7"/>
  <c r="Q128" i="7"/>
  <c r="S127" i="7"/>
  <c r="Q127" i="7"/>
  <c r="S126" i="7"/>
  <c r="Q126" i="7"/>
  <c r="S125" i="7"/>
  <c r="Q125" i="7"/>
  <c r="S124" i="7"/>
  <c r="Q124" i="7"/>
  <c r="S123" i="7"/>
  <c r="Q123" i="7"/>
  <c r="S122" i="7"/>
  <c r="Q122" i="7"/>
  <c r="S121" i="7"/>
  <c r="Q121" i="7"/>
  <c r="S120" i="7"/>
  <c r="Q120" i="7"/>
  <c r="S119" i="7"/>
  <c r="Q119" i="7"/>
  <c r="S118" i="7"/>
  <c r="Q118" i="7"/>
  <c r="S117" i="7"/>
  <c r="Q117" i="7"/>
  <c r="S116" i="7"/>
  <c r="Q116" i="7"/>
  <c r="S115" i="7"/>
  <c r="Q115" i="7"/>
  <c r="S114" i="7"/>
  <c r="Q114" i="7"/>
  <c r="S113" i="7"/>
  <c r="Q113" i="7"/>
  <c r="S112" i="7"/>
  <c r="Q112" i="7"/>
  <c r="S111" i="7"/>
  <c r="Q111" i="7"/>
  <c r="S110" i="7"/>
  <c r="Q110" i="7"/>
  <c r="S109" i="7"/>
  <c r="Q109" i="7"/>
  <c r="S108" i="7"/>
  <c r="Q108" i="7"/>
  <c r="S107" i="7"/>
  <c r="Q107" i="7"/>
  <c r="S106" i="7"/>
  <c r="Q106" i="7"/>
  <c r="S105" i="7"/>
  <c r="Q105" i="7"/>
  <c r="S104" i="7"/>
  <c r="Q104" i="7"/>
  <c r="S103" i="7"/>
  <c r="Q103" i="7"/>
  <c r="S102" i="7"/>
  <c r="Q102" i="7"/>
  <c r="S101" i="7"/>
  <c r="Q101" i="7"/>
  <c r="S100" i="7"/>
  <c r="Q100" i="7"/>
  <c r="S99" i="7"/>
  <c r="Q99" i="7"/>
  <c r="S98" i="7"/>
  <c r="Q98" i="7"/>
  <c r="S97" i="7"/>
  <c r="Q97" i="7"/>
  <c r="S96" i="7"/>
  <c r="Q96" i="7"/>
  <c r="S95" i="7"/>
  <c r="Q95" i="7"/>
  <c r="S94" i="7"/>
  <c r="Q94" i="7"/>
  <c r="S93" i="7"/>
  <c r="Q93" i="7"/>
  <c r="S92" i="7"/>
  <c r="Q92" i="7"/>
  <c r="S91" i="7"/>
  <c r="Q91" i="7"/>
  <c r="S90" i="7"/>
  <c r="Q90" i="7"/>
  <c r="S89" i="7"/>
  <c r="Q89" i="7"/>
  <c r="S88" i="7"/>
  <c r="Q88" i="7"/>
  <c r="S87" i="7"/>
  <c r="Q87" i="7"/>
  <c r="S86" i="7"/>
  <c r="Q86" i="7"/>
  <c r="S85" i="7"/>
  <c r="Q85" i="7"/>
  <c r="S84" i="7"/>
  <c r="Q84" i="7"/>
  <c r="S83" i="7"/>
  <c r="Q83" i="7"/>
  <c r="S82" i="7"/>
  <c r="Q82" i="7"/>
  <c r="S81" i="7"/>
  <c r="Q81" i="7"/>
  <c r="S80" i="7"/>
  <c r="Q80" i="7"/>
  <c r="S79" i="7"/>
  <c r="Q79" i="7"/>
  <c r="S78" i="7"/>
  <c r="Q78" i="7"/>
  <c r="S77" i="7"/>
  <c r="Q77" i="7"/>
  <c r="S76" i="7"/>
  <c r="Q76" i="7"/>
  <c r="S75" i="7"/>
  <c r="Q75" i="7"/>
  <c r="S74" i="7"/>
  <c r="Q74" i="7"/>
  <c r="S73" i="7"/>
  <c r="Q73" i="7"/>
  <c r="S72" i="7"/>
  <c r="Q72" i="7"/>
  <c r="S71" i="7"/>
  <c r="Q71" i="7"/>
  <c r="S70" i="7"/>
  <c r="Q70" i="7"/>
  <c r="S69" i="7"/>
  <c r="Q69" i="7"/>
  <c r="S68" i="7"/>
  <c r="Q68" i="7"/>
  <c r="S67" i="7"/>
  <c r="Q67" i="7"/>
  <c r="S66" i="7"/>
  <c r="Q66" i="7"/>
  <c r="S65" i="7"/>
  <c r="Q65" i="7"/>
  <c r="S64" i="7"/>
  <c r="Q64" i="7"/>
  <c r="S63" i="7"/>
  <c r="Q63" i="7"/>
  <c r="S62" i="7"/>
  <c r="Q62" i="7"/>
  <c r="S61" i="7"/>
  <c r="Q61" i="7"/>
  <c r="S60" i="7"/>
  <c r="Q60" i="7"/>
  <c r="S59" i="7"/>
  <c r="Q59" i="7"/>
  <c r="S58" i="7"/>
  <c r="Q58" i="7"/>
  <c r="S57" i="7"/>
  <c r="Q57" i="7"/>
  <c r="S56" i="7"/>
  <c r="Q56" i="7"/>
  <c r="S55" i="7"/>
  <c r="Q55" i="7"/>
  <c r="S54" i="7"/>
  <c r="Q54" i="7"/>
  <c r="S53" i="7"/>
  <c r="Q53" i="7"/>
  <c r="S52" i="7"/>
  <c r="Q52" i="7"/>
  <c r="S51" i="7"/>
  <c r="Q51" i="7"/>
  <c r="S50" i="7"/>
  <c r="Q50" i="7"/>
  <c r="S49" i="7"/>
  <c r="Q49" i="7"/>
  <c r="S48" i="7"/>
  <c r="Q48" i="7"/>
  <c r="S47" i="7"/>
  <c r="Q47" i="7"/>
  <c r="S46" i="7"/>
  <c r="Q46" i="7"/>
  <c r="S45" i="7"/>
  <c r="Q45" i="7"/>
  <c r="S44" i="7"/>
  <c r="Q44" i="7"/>
  <c r="S43" i="7"/>
  <c r="Q43" i="7"/>
  <c r="S42" i="7"/>
  <c r="Q42" i="7"/>
  <c r="S41" i="7"/>
  <c r="Q41" i="7"/>
  <c r="S40" i="7"/>
  <c r="Q40" i="7"/>
  <c r="S39" i="7"/>
  <c r="Q39" i="7"/>
  <c r="S38" i="7"/>
  <c r="Q38" i="7"/>
  <c r="S37" i="7"/>
  <c r="Q37" i="7"/>
  <c r="S36" i="7"/>
  <c r="Q36" i="7"/>
  <c r="S35" i="7"/>
  <c r="Q35" i="7"/>
  <c r="S34" i="7"/>
  <c r="Q34" i="7"/>
  <c r="S33" i="7"/>
  <c r="Q33" i="7"/>
  <c r="S32" i="7"/>
  <c r="Q32" i="7"/>
  <c r="S31" i="7"/>
  <c r="Q31" i="7"/>
  <c r="S30" i="7"/>
  <c r="Q30" i="7"/>
  <c r="S29" i="7"/>
  <c r="Q29" i="7"/>
  <c r="S28" i="7"/>
  <c r="Q28" i="7"/>
  <c r="S27" i="7"/>
  <c r="Q27" i="7"/>
  <c r="S26" i="7"/>
  <c r="Q26" i="7"/>
  <c r="S25" i="7"/>
  <c r="Q25" i="7"/>
  <c r="S24" i="7"/>
  <c r="Q24" i="7"/>
  <c r="S23" i="7"/>
  <c r="Q23" i="7"/>
  <c r="S22" i="7"/>
  <c r="Q22" i="7"/>
  <c r="S21" i="7"/>
  <c r="Q21" i="7"/>
  <c r="S20" i="7"/>
  <c r="Q20" i="7"/>
  <c r="S19" i="7"/>
  <c r="S10" i="7" s="1"/>
  <c r="R10" i="7"/>
  <c r="Q19" i="7"/>
  <c r="S18" i="7"/>
  <c r="Q18" i="7"/>
  <c r="S17" i="7"/>
  <c r="Q17" i="7"/>
  <c r="S516" i="8"/>
  <c r="Q516" i="8"/>
  <c r="S515" i="8"/>
  <c r="Q515" i="8"/>
  <c r="S514" i="8"/>
  <c r="Q514" i="8"/>
  <c r="S513" i="8"/>
  <c r="Q513" i="8"/>
  <c r="S512" i="8"/>
  <c r="Q512" i="8"/>
  <c r="S511" i="8"/>
  <c r="Q511" i="8"/>
  <c r="S510" i="8"/>
  <c r="Q510" i="8"/>
  <c r="S509" i="8"/>
  <c r="Q509" i="8"/>
  <c r="S508" i="8"/>
  <c r="Q508" i="8"/>
  <c r="S507" i="8"/>
  <c r="Q507" i="8"/>
  <c r="S506" i="8"/>
  <c r="Q506" i="8"/>
  <c r="S505" i="8"/>
  <c r="Q505" i="8"/>
  <c r="S504" i="8"/>
  <c r="Q504" i="8"/>
  <c r="S503" i="8"/>
  <c r="Q503" i="8"/>
  <c r="S502" i="8"/>
  <c r="Q502" i="8"/>
  <c r="S501" i="8"/>
  <c r="Q501" i="8"/>
  <c r="S500" i="8"/>
  <c r="Q500" i="8"/>
  <c r="S499" i="8"/>
  <c r="Q499" i="8"/>
  <c r="S498" i="8"/>
  <c r="Q498" i="8"/>
  <c r="S497" i="8"/>
  <c r="Q497" i="8"/>
  <c r="S496" i="8"/>
  <c r="Q496" i="8"/>
  <c r="S495" i="8"/>
  <c r="Q495" i="8"/>
  <c r="S494" i="8"/>
  <c r="Q494" i="8"/>
  <c r="S493" i="8"/>
  <c r="Q493" i="8"/>
  <c r="S492" i="8"/>
  <c r="Q492" i="8"/>
  <c r="S491" i="8"/>
  <c r="Q491" i="8"/>
  <c r="S490" i="8"/>
  <c r="Q490" i="8"/>
  <c r="S489" i="8"/>
  <c r="Q489" i="8"/>
  <c r="S488" i="8"/>
  <c r="Q488" i="8"/>
  <c r="S487" i="8"/>
  <c r="Q487" i="8"/>
  <c r="S486" i="8"/>
  <c r="Q486" i="8"/>
  <c r="S485" i="8"/>
  <c r="Q485" i="8"/>
  <c r="S484" i="8"/>
  <c r="Q484" i="8"/>
  <c r="S483" i="8"/>
  <c r="Q483" i="8"/>
  <c r="S482" i="8"/>
  <c r="Q482" i="8"/>
  <c r="S481" i="8"/>
  <c r="Q481" i="8"/>
  <c r="S480" i="8"/>
  <c r="Q480" i="8"/>
  <c r="S479" i="8"/>
  <c r="Q479" i="8"/>
  <c r="S478" i="8"/>
  <c r="Q478" i="8"/>
  <c r="S477" i="8"/>
  <c r="Q477" i="8"/>
  <c r="S476" i="8"/>
  <c r="Q476" i="8"/>
  <c r="S475" i="8"/>
  <c r="Q475" i="8"/>
  <c r="S474" i="8"/>
  <c r="Q474" i="8"/>
  <c r="S473" i="8"/>
  <c r="Q473" i="8"/>
  <c r="S472" i="8"/>
  <c r="Q472" i="8"/>
  <c r="S471" i="8"/>
  <c r="Q471" i="8"/>
  <c r="S470" i="8"/>
  <c r="Q470" i="8"/>
  <c r="S469" i="8"/>
  <c r="Q469" i="8"/>
  <c r="S468" i="8"/>
  <c r="Q468" i="8"/>
  <c r="S467" i="8"/>
  <c r="Q467" i="8"/>
  <c r="S466" i="8"/>
  <c r="Q466" i="8"/>
  <c r="S465" i="8"/>
  <c r="Q465" i="8"/>
  <c r="S464" i="8"/>
  <c r="Q464" i="8"/>
  <c r="S463" i="8"/>
  <c r="Q463" i="8"/>
  <c r="S462" i="8"/>
  <c r="Q462" i="8"/>
  <c r="S461" i="8"/>
  <c r="Q461" i="8"/>
  <c r="S460" i="8"/>
  <c r="Q460" i="8"/>
  <c r="S459" i="8"/>
  <c r="Q459" i="8"/>
  <c r="S458" i="8"/>
  <c r="Q458" i="8"/>
  <c r="S457" i="8"/>
  <c r="Q457" i="8"/>
  <c r="S456" i="8"/>
  <c r="Q456" i="8"/>
  <c r="S455" i="8"/>
  <c r="Q455" i="8"/>
  <c r="S454" i="8"/>
  <c r="Q454" i="8"/>
  <c r="S453" i="8"/>
  <c r="Q453" i="8"/>
  <c r="S452" i="8"/>
  <c r="Q452" i="8"/>
  <c r="S451" i="8"/>
  <c r="Q451" i="8"/>
  <c r="S450" i="8"/>
  <c r="Q450" i="8"/>
  <c r="S449" i="8"/>
  <c r="Q449" i="8"/>
  <c r="S448" i="8"/>
  <c r="Q448" i="8"/>
  <c r="S447" i="8"/>
  <c r="Q447" i="8"/>
  <c r="S446" i="8"/>
  <c r="Q446" i="8"/>
  <c r="S445" i="8"/>
  <c r="Q445" i="8"/>
  <c r="S444" i="8"/>
  <c r="Q444" i="8"/>
  <c r="S443" i="8"/>
  <c r="Q443" i="8"/>
  <c r="S442" i="8"/>
  <c r="Q442" i="8"/>
  <c r="S441" i="8"/>
  <c r="Q441" i="8"/>
  <c r="S440" i="8"/>
  <c r="Q440" i="8"/>
  <c r="S439" i="8"/>
  <c r="Q439" i="8"/>
  <c r="S438" i="8"/>
  <c r="Q438" i="8"/>
  <c r="S437" i="8"/>
  <c r="Q437" i="8"/>
  <c r="S436" i="8"/>
  <c r="Q436" i="8"/>
  <c r="S435" i="8"/>
  <c r="Q435" i="8"/>
  <c r="S434" i="8"/>
  <c r="Q434" i="8"/>
  <c r="S433" i="8"/>
  <c r="Q433" i="8"/>
  <c r="S432" i="8"/>
  <c r="Q432" i="8"/>
  <c r="S431" i="8"/>
  <c r="Q431" i="8"/>
  <c r="S430" i="8"/>
  <c r="Q430" i="8"/>
  <c r="S429" i="8"/>
  <c r="Q429" i="8"/>
  <c r="S428" i="8"/>
  <c r="Q428" i="8"/>
  <c r="S427" i="8"/>
  <c r="Q427" i="8"/>
  <c r="S426" i="8"/>
  <c r="Q426" i="8"/>
  <c r="S425" i="8"/>
  <c r="Q425" i="8"/>
  <c r="S424" i="8"/>
  <c r="Q424" i="8"/>
  <c r="S423" i="8"/>
  <c r="Q423" i="8"/>
  <c r="S422" i="8"/>
  <c r="Q422" i="8"/>
  <c r="S421" i="8"/>
  <c r="Q421" i="8"/>
  <c r="S420" i="8"/>
  <c r="Q420" i="8"/>
  <c r="S419" i="8"/>
  <c r="Q419" i="8"/>
  <c r="S418" i="8"/>
  <c r="Q418" i="8"/>
  <c r="S417" i="8"/>
  <c r="Q417" i="8"/>
  <c r="S416" i="8"/>
  <c r="Q416" i="8"/>
  <c r="S415" i="8"/>
  <c r="Q415" i="8"/>
  <c r="S414" i="8"/>
  <c r="Q414" i="8"/>
  <c r="S413" i="8"/>
  <c r="Q413" i="8"/>
  <c r="S412" i="8"/>
  <c r="Q412" i="8"/>
  <c r="S411" i="8"/>
  <c r="Q411" i="8"/>
  <c r="S410" i="8"/>
  <c r="Q410" i="8"/>
  <c r="S409" i="8"/>
  <c r="Q409" i="8"/>
  <c r="S408" i="8"/>
  <c r="Q408" i="8"/>
  <c r="S407" i="8"/>
  <c r="Q407" i="8"/>
  <c r="S406" i="8"/>
  <c r="Q406" i="8"/>
  <c r="S405" i="8"/>
  <c r="Q405" i="8"/>
  <c r="S404" i="8"/>
  <c r="Q404" i="8"/>
  <c r="S403" i="8"/>
  <c r="Q403" i="8"/>
  <c r="S402" i="8"/>
  <c r="Q402" i="8"/>
  <c r="S401" i="8"/>
  <c r="Q401" i="8"/>
  <c r="S400" i="8"/>
  <c r="Q400" i="8"/>
  <c r="S399" i="8"/>
  <c r="Q399" i="8"/>
  <c r="S398" i="8"/>
  <c r="Q398" i="8"/>
  <c r="S397" i="8"/>
  <c r="Q397" i="8"/>
  <c r="S396" i="8"/>
  <c r="Q396" i="8"/>
  <c r="S395" i="8"/>
  <c r="Q395" i="8"/>
  <c r="S394" i="8"/>
  <c r="Q394" i="8"/>
  <c r="S393" i="8"/>
  <c r="Q393" i="8"/>
  <c r="S392" i="8"/>
  <c r="Q392" i="8"/>
  <c r="S391" i="8"/>
  <c r="Q391" i="8"/>
  <c r="S390" i="8"/>
  <c r="Q390" i="8"/>
  <c r="S389" i="8"/>
  <c r="Q389" i="8"/>
  <c r="S388" i="8"/>
  <c r="Q388" i="8"/>
  <c r="S387" i="8"/>
  <c r="Q387" i="8"/>
  <c r="S386" i="8"/>
  <c r="Q386" i="8"/>
  <c r="S385" i="8"/>
  <c r="Q385" i="8"/>
  <c r="S384" i="8"/>
  <c r="Q384" i="8"/>
  <c r="S383" i="8"/>
  <c r="Q383" i="8"/>
  <c r="S382" i="8"/>
  <c r="Q382" i="8"/>
  <c r="S381" i="8"/>
  <c r="Q381" i="8"/>
  <c r="S380" i="8"/>
  <c r="Q380" i="8"/>
  <c r="S379" i="8"/>
  <c r="Q379" i="8"/>
  <c r="S378" i="8"/>
  <c r="Q378" i="8"/>
  <c r="S377" i="8"/>
  <c r="Q377" i="8"/>
  <c r="S376" i="8"/>
  <c r="Q376" i="8"/>
  <c r="S375" i="8"/>
  <c r="Q375" i="8"/>
  <c r="S374" i="8"/>
  <c r="Q374" i="8"/>
  <c r="S373" i="8"/>
  <c r="Q373" i="8"/>
  <c r="S372" i="8"/>
  <c r="Q372" i="8"/>
  <c r="S371" i="8"/>
  <c r="Q371" i="8"/>
  <c r="S370" i="8"/>
  <c r="Q370" i="8"/>
  <c r="S369" i="8"/>
  <c r="Q369" i="8"/>
  <c r="S368" i="8"/>
  <c r="Q368" i="8"/>
  <c r="S367" i="8"/>
  <c r="Q367" i="8"/>
  <c r="S366" i="8"/>
  <c r="Q366" i="8"/>
  <c r="S365" i="8"/>
  <c r="Q365" i="8"/>
  <c r="S364" i="8"/>
  <c r="Q364" i="8"/>
  <c r="S363" i="8"/>
  <c r="Q363" i="8"/>
  <c r="S362" i="8"/>
  <c r="Q362" i="8"/>
  <c r="S361" i="8"/>
  <c r="Q361" i="8"/>
  <c r="S360" i="8"/>
  <c r="Q360" i="8"/>
  <c r="S359" i="8"/>
  <c r="Q359" i="8"/>
  <c r="S358" i="8"/>
  <c r="Q358" i="8"/>
  <c r="S357" i="8"/>
  <c r="Q357" i="8"/>
  <c r="S356" i="8"/>
  <c r="Q356" i="8"/>
  <c r="S355" i="8"/>
  <c r="Q355" i="8"/>
  <c r="S354" i="8"/>
  <c r="Q354" i="8"/>
  <c r="S353" i="8"/>
  <c r="Q353" i="8"/>
  <c r="S352" i="8"/>
  <c r="Q352" i="8"/>
  <c r="S351" i="8"/>
  <c r="Q351" i="8"/>
  <c r="S350" i="8"/>
  <c r="Q350" i="8"/>
  <c r="S349" i="8"/>
  <c r="Q349" i="8"/>
  <c r="S348" i="8"/>
  <c r="Q348" i="8"/>
  <c r="S347" i="8"/>
  <c r="Q347" i="8"/>
  <c r="S346" i="8"/>
  <c r="Q346" i="8"/>
  <c r="S345" i="8"/>
  <c r="Q345" i="8"/>
  <c r="S344" i="8"/>
  <c r="Q344" i="8"/>
  <c r="S343" i="8"/>
  <c r="Q343" i="8"/>
  <c r="S342" i="8"/>
  <c r="Q342" i="8"/>
  <c r="S341" i="8"/>
  <c r="Q341" i="8"/>
  <c r="S340" i="8"/>
  <c r="Q340" i="8"/>
  <c r="S339" i="8"/>
  <c r="Q339" i="8"/>
  <c r="S338" i="8"/>
  <c r="Q338" i="8"/>
  <c r="S337" i="8"/>
  <c r="Q337" i="8"/>
  <c r="S336" i="8"/>
  <c r="Q336" i="8"/>
  <c r="S335" i="8"/>
  <c r="Q335" i="8"/>
  <c r="S334" i="8"/>
  <c r="Q334" i="8"/>
  <c r="S333" i="8"/>
  <c r="Q333" i="8"/>
  <c r="S332" i="8"/>
  <c r="Q332" i="8"/>
  <c r="S331" i="8"/>
  <c r="Q331" i="8"/>
  <c r="S330" i="8"/>
  <c r="Q330" i="8"/>
  <c r="S329" i="8"/>
  <c r="Q329" i="8"/>
  <c r="S328" i="8"/>
  <c r="Q328" i="8"/>
  <c r="S327" i="8"/>
  <c r="Q327" i="8"/>
  <c r="S326" i="8"/>
  <c r="Q326" i="8"/>
  <c r="S325" i="8"/>
  <c r="Q325" i="8"/>
  <c r="S324" i="8"/>
  <c r="Q324" i="8"/>
  <c r="S323" i="8"/>
  <c r="Q323" i="8"/>
  <c r="S322" i="8"/>
  <c r="Q322" i="8"/>
  <c r="S321" i="8"/>
  <c r="Q321" i="8"/>
  <c r="S320" i="8"/>
  <c r="Q320" i="8"/>
  <c r="S319" i="8"/>
  <c r="Q319" i="8"/>
  <c r="S318" i="8"/>
  <c r="Q318" i="8"/>
  <c r="S317" i="8"/>
  <c r="Q317" i="8"/>
  <c r="S316" i="8"/>
  <c r="Q316" i="8"/>
  <c r="S315" i="8"/>
  <c r="Q315" i="8"/>
  <c r="S314" i="8"/>
  <c r="Q314" i="8"/>
  <c r="S313" i="8"/>
  <c r="Q313" i="8"/>
  <c r="S312" i="8"/>
  <c r="Q312" i="8"/>
  <c r="S311" i="8"/>
  <c r="Q311" i="8"/>
  <c r="S310" i="8"/>
  <c r="Q310" i="8"/>
  <c r="S309" i="8"/>
  <c r="Q309" i="8"/>
  <c r="S308" i="8"/>
  <c r="Q308" i="8"/>
  <c r="S307" i="8"/>
  <c r="Q307" i="8"/>
  <c r="S306" i="8"/>
  <c r="Q306" i="8"/>
  <c r="S305" i="8"/>
  <c r="Q305" i="8"/>
  <c r="S304" i="8"/>
  <c r="Q304" i="8"/>
  <c r="S303" i="8"/>
  <c r="Q303" i="8"/>
  <c r="S302" i="8"/>
  <c r="Q302" i="8"/>
  <c r="S301" i="8"/>
  <c r="Q301" i="8"/>
  <c r="S300" i="8"/>
  <c r="Q300" i="8"/>
  <c r="S299" i="8"/>
  <c r="Q299" i="8"/>
  <c r="S298" i="8"/>
  <c r="Q298" i="8"/>
  <c r="S297" i="8"/>
  <c r="Q297" i="8"/>
  <c r="S296" i="8"/>
  <c r="Q296" i="8"/>
  <c r="S295" i="8"/>
  <c r="Q295" i="8"/>
  <c r="S294" i="8"/>
  <c r="Q294" i="8"/>
  <c r="S293" i="8"/>
  <c r="Q293" i="8"/>
  <c r="S292" i="8"/>
  <c r="Q292" i="8"/>
  <c r="S291" i="8"/>
  <c r="Q291" i="8"/>
  <c r="S290" i="8"/>
  <c r="Q290" i="8"/>
  <c r="S289" i="8"/>
  <c r="Q289" i="8"/>
  <c r="S288" i="8"/>
  <c r="Q288" i="8"/>
  <c r="S287" i="8"/>
  <c r="Q287" i="8"/>
  <c r="S286" i="8"/>
  <c r="Q286" i="8"/>
  <c r="S285" i="8"/>
  <c r="Q285" i="8"/>
  <c r="S284" i="8"/>
  <c r="Q284" i="8"/>
  <c r="S283" i="8"/>
  <c r="Q283" i="8"/>
  <c r="S282" i="8"/>
  <c r="Q282" i="8"/>
  <c r="S281" i="8"/>
  <c r="Q281" i="8"/>
  <c r="S280" i="8"/>
  <c r="Q280" i="8"/>
  <c r="S279" i="8"/>
  <c r="Q279" i="8"/>
  <c r="S278" i="8"/>
  <c r="Q278" i="8"/>
  <c r="S277" i="8"/>
  <c r="Q277" i="8"/>
  <c r="S276" i="8"/>
  <c r="Q276" i="8"/>
  <c r="S275" i="8"/>
  <c r="Q275" i="8"/>
  <c r="S274" i="8"/>
  <c r="Q274" i="8"/>
  <c r="S273" i="8"/>
  <c r="Q273" i="8"/>
  <c r="S272" i="8"/>
  <c r="Q272" i="8"/>
  <c r="S271" i="8"/>
  <c r="Q271" i="8"/>
  <c r="S270" i="8"/>
  <c r="Q270" i="8"/>
  <c r="S269" i="8"/>
  <c r="Q269" i="8"/>
  <c r="S268" i="8"/>
  <c r="Q268" i="8"/>
  <c r="S267" i="8"/>
  <c r="Q267" i="8"/>
  <c r="S266" i="8"/>
  <c r="Q266" i="8"/>
  <c r="S265" i="8"/>
  <c r="Q265" i="8"/>
  <c r="S264" i="8"/>
  <c r="Q264" i="8"/>
  <c r="S263" i="8"/>
  <c r="Q263" i="8"/>
  <c r="S262" i="8"/>
  <c r="Q262" i="8"/>
  <c r="S261" i="8"/>
  <c r="Q261" i="8"/>
  <c r="S260" i="8"/>
  <c r="Q260" i="8"/>
  <c r="S259" i="8"/>
  <c r="Q259" i="8"/>
  <c r="S258" i="8"/>
  <c r="Q258" i="8"/>
  <c r="S257" i="8"/>
  <c r="Q257" i="8"/>
  <c r="S256" i="8"/>
  <c r="Q256" i="8"/>
  <c r="S255" i="8"/>
  <c r="Q255" i="8"/>
  <c r="S254" i="8"/>
  <c r="Q254" i="8"/>
  <c r="S253" i="8"/>
  <c r="Q253" i="8"/>
  <c r="S252" i="8"/>
  <c r="Q252" i="8"/>
  <c r="S251" i="8"/>
  <c r="Q251" i="8"/>
  <c r="S250" i="8"/>
  <c r="Q250" i="8"/>
  <c r="S249" i="8"/>
  <c r="Q249" i="8"/>
  <c r="S248" i="8"/>
  <c r="Q248" i="8"/>
  <c r="S247" i="8"/>
  <c r="Q247" i="8"/>
  <c r="S246" i="8"/>
  <c r="Q246" i="8"/>
  <c r="S245" i="8"/>
  <c r="Q245" i="8"/>
  <c r="S244" i="8"/>
  <c r="Q244" i="8"/>
  <c r="S243" i="8"/>
  <c r="Q243" i="8"/>
  <c r="S242" i="8"/>
  <c r="Q242" i="8"/>
  <c r="S241" i="8"/>
  <c r="Q241" i="8"/>
  <c r="S240" i="8"/>
  <c r="Q240" i="8"/>
  <c r="S239" i="8"/>
  <c r="Q239" i="8"/>
  <c r="S238" i="8"/>
  <c r="Q238" i="8"/>
  <c r="S237" i="8"/>
  <c r="Q237" i="8"/>
  <c r="S236" i="8"/>
  <c r="Q236" i="8"/>
  <c r="S235" i="8"/>
  <c r="Q235" i="8"/>
  <c r="S234" i="8"/>
  <c r="Q234" i="8"/>
  <c r="S233" i="8"/>
  <c r="Q233" i="8"/>
  <c r="S232" i="8"/>
  <c r="Q232" i="8"/>
  <c r="S231" i="8"/>
  <c r="Q231" i="8"/>
  <c r="S230" i="8"/>
  <c r="Q230" i="8"/>
  <c r="S229" i="8"/>
  <c r="Q229" i="8"/>
  <c r="S228" i="8"/>
  <c r="Q228" i="8"/>
  <c r="S227" i="8"/>
  <c r="Q227" i="8"/>
  <c r="S226" i="8"/>
  <c r="Q226" i="8"/>
  <c r="S225" i="8"/>
  <c r="Q225" i="8"/>
  <c r="S224" i="8"/>
  <c r="Q224" i="8"/>
  <c r="S223" i="8"/>
  <c r="Q223" i="8"/>
  <c r="S222" i="8"/>
  <c r="Q222" i="8"/>
  <c r="S221" i="8"/>
  <c r="Q221" i="8"/>
  <c r="S220" i="8"/>
  <c r="Q220" i="8"/>
  <c r="S219" i="8"/>
  <c r="Q219" i="8"/>
  <c r="S218" i="8"/>
  <c r="Q218" i="8"/>
  <c r="S217" i="8"/>
  <c r="Q217" i="8"/>
  <c r="S216" i="8"/>
  <c r="Q216" i="8"/>
  <c r="S215" i="8"/>
  <c r="Q215" i="8"/>
  <c r="S214" i="8"/>
  <c r="Q214" i="8"/>
  <c r="S213" i="8"/>
  <c r="Q213" i="8"/>
  <c r="S212" i="8"/>
  <c r="Q212" i="8"/>
  <c r="S211" i="8"/>
  <c r="Q211" i="8"/>
  <c r="S210" i="8"/>
  <c r="Q210" i="8"/>
  <c r="S209" i="8"/>
  <c r="Q209" i="8"/>
  <c r="S208" i="8"/>
  <c r="Q208" i="8"/>
  <c r="S207" i="8"/>
  <c r="Q207" i="8"/>
  <c r="S206" i="8"/>
  <c r="Q206" i="8"/>
  <c r="S205" i="8"/>
  <c r="Q205" i="8"/>
  <c r="S204" i="8"/>
  <c r="Q204" i="8"/>
  <c r="S203" i="8"/>
  <c r="Q203" i="8"/>
  <c r="S202" i="8"/>
  <c r="Q202" i="8"/>
  <c r="S201" i="8"/>
  <c r="Q201" i="8"/>
  <c r="S200" i="8"/>
  <c r="Q200" i="8"/>
  <c r="S199" i="8"/>
  <c r="Q199" i="8"/>
  <c r="S198" i="8"/>
  <c r="Q198" i="8"/>
  <c r="S197" i="8"/>
  <c r="Q197" i="8"/>
  <c r="S196" i="8"/>
  <c r="Q196" i="8"/>
  <c r="S195" i="8"/>
  <c r="Q195" i="8"/>
  <c r="S194" i="8"/>
  <c r="Q194" i="8"/>
  <c r="S193" i="8"/>
  <c r="Q193" i="8"/>
  <c r="S192" i="8"/>
  <c r="Q192" i="8"/>
  <c r="S191" i="8"/>
  <c r="Q191" i="8"/>
  <c r="S190" i="8"/>
  <c r="Q190" i="8"/>
  <c r="S189" i="8"/>
  <c r="Q189" i="8"/>
  <c r="S188" i="8"/>
  <c r="Q188" i="8"/>
  <c r="S187" i="8"/>
  <c r="Q187" i="8"/>
  <c r="S186" i="8"/>
  <c r="Q186" i="8"/>
  <c r="S185" i="8"/>
  <c r="Q185" i="8"/>
  <c r="S184" i="8"/>
  <c r="Q184" i="8"/>
  <c r="S183" i="8"/>
  <c r="Q183" i="8"/>
  <c r="S182" i="8"/>
  <c r="Q182" i="8"/>
  <c r="S181" i="8"/>
  <c r="Q181" i="8"/>
  <c r="S180" i="8"/>
  <c r="Q180" i="8"/>
  <c r="S179" i="8"/>
  <c r="Q179" i="8"/>
  <c r="S178" i="8"/>
  <c r="Q178" i="8"/>
  <c r="S177" i="8"/>
  <c r="Q177" i="8"/>
  <c r="S176" i="8"/>
  <c r="Q176" i="8"/>
  <c r="S175" i="8"/>
  <c r="Q175" i="8"/>
  <c r="S174" i="8"/>
  <c r="Q174" i="8"/>
  <c r="S173" i="8"/>
  <c r="Q173" i="8"/>
  <c r="S172" i="8"/>
  <c r="Q172" i="8"/>
  <c r="S171" i="8"/>
  <c r="Q171" i="8"/>
  <c r="S170" i="8"/>
  <c r="Q170" i="8"/>
  <c r="S169" i="8"/>
  <c r="Q169" i="8"/>
  <c r="S168" i="8"/>
  <c r="Q168" i="8"/>
  <c r="S167" i="8"/>
  <c r="Q167" i="8"/>
  <c r="S166" i="8"/>
  <c r="Q166" i="8"/>
  <c r="S165" i="8"/>
  <c r="Q165" i="8"/>
  <c r="S164" i="8"/>
  <c r="Q164" i="8"/>
  <c r="S163" i="8"/>
  <c r="Q163" i="8"/>
  <c r="S162" i="8"/>
  <c r="Q162" i="8"/>
  <c r="S161" i="8"/>
  <c r="Q161" i="8"/>
  <c r="S160" i="8"/>
  <c r="Q160" i="8"/>
  <c r="S159" i="8"/>
  <c r="Q159" i="8"/>
  <c r="S158" i="8"/>
  <c r="Q158" i="8"/>
  <c r="S157" i="8"/>
  <c r="Q157" i="8"/>
  <c r="S156" i="8"/>
  <c r="Q156" i="8"/>
  <c r="S155" i="8"/>
  <c r="Q155" i="8"/>
  <c r="S154" i="8"/>
  <c r="Q154" i="8"/>
  <c r="S153" i="8"/>
  <c r="Q153" i="8"/>
  <c r="S152" i="8"/>
  <c r="Q152" i="8"/>
  <c r="S151" i="8"/>
  <c r="Q151" i="8"/>
  <c r="S150" i="8"/>
  <c r="Q150" i="8"/>
  <c r="S149" i="8"/>
  <c r="Q149" i="8"/>
  <c r="S148" i="8"/>
  <c r="Q148" i="8"/>
  <c r="S147" i="8"/>
  <c r="Q147" i="8"/>
  <c r="S146" i="8"/>
  <c r="Q146" i="8"/>
  <c r="S145" i="8"/>
  <c r="Q145" i="8"/>
  <c r="S144" i="8"/>
  <c r="Q144" i="8"/>
  <c r="S143" i="8"/>
  <c r="Q143" i="8"/>
  <c r="S142" i="8"/>
  <c r="Q142" i="8"/>
  <c r="S141" i="8"/>
  <c r="Q141" i="8"/>
  <c r="S140" i="8"/>
  <c r="Q140" i="8"/>
  <c r="S139" i="8"/>
  <c r="Q139" i="8"/>
  <c r="S138" i="8"/>
  <c r="Q138" i="8"/>
  <c r="S137" i="8"/>
  <c r="Q137" i="8"/>
  <c r="S136" i="8"/>
  <c r="Q136" i="8"/>
  <c r="S135" i="8"/>
  <c r="Q135" i="8"/>
  <c r="S134" i="8"/>
  <c r="Q134" i="8"/>
  <c r="S133" i="8"/>
  <c r="Q133" i="8"/>
  <c r="S132" i="8"/>
  <c r="Q132" i="8"/>
  <c r="S131" i="8"/>
  <c r="Q131" i="8"/>
  <c r="S130" i="8"/>
  <c r="Q130" i="8"/>
  <c r="S129" i="8"/>
  <c r="Q129" i="8"/>
  <c r="S128" i="8"/>
  <c r="Q128" i="8"/>
  <c r="S127" i="8"/>
  <c r="Q127" i="8"/>
  <c r="S126" i="8"/>
  <c r="Q126" i="8"/>
  <c r="S125" i="8"/>
  <c r="Q125" i="8"/>
  <c r="S124" i="8"/>
  <c r="Q124" i="8"/>
  <c r="S123" i="8"/>
  <c r="Q123" i="8"/>
  <c r="S122" i="8"/>
  <c r="Q122" i="8"/>
  <c r="S121" i="8"/>
  <c r="Q121" i="8"/>
  <c r="S120" i="8"/>
  <c r="Q120" i="8"/>
  <c r="S119" i="8"/>
  <c r="Q119" i="8"/>
  <c r="S118" i="8"/>
  <c r="Q118" i="8"/>
  <c r="S117" i="8"/>
  <c r="Q117" i="8"/>
  <c r="S116" i="8"/>
  <c r="Q116" i="8"/>
  <c r="S115" i="8"/>
  <c r="Q115" i="8"/>
  <c r="S114" i="8"/>
  <c r="Q114" i="8"/>
  <c r="S113" i="8"/>
  <c r="Q113" i="8"/>
  <c r="S112" i="8"/>
  <c r="Q112" i="8"/>
  <c r="S111" i="8"/>
  <c r="Q111" i="8"/>
  <c r="S110" i="8"/>
  <c r="Q110" i="8"/>
  <c r="S109" i="8"/>
  <c r="Q109" i="8"/>
  <c r="S108" i="8"/>
  <c r="Q108" i="8"/>
  <c r="S107" i="8"/>
  <c r="Q107" i="8"/>
  <c r="S106" i="8"/>
  <c r="Q106" i="8"/>
  <c r="S105" i="8"/>
  <c r="Q105" i="8"/>
  <c r="S104" i="8"/>
  <c r="Q104" i="8"/>
  <c r="S103" i="8"/>
  <c r="Q103" i="8"/>
  <c r="S102" i="8"/>
  <c r="Q102" i="8"/>
  <c r="S101" i="8"/>
  <c r="Q101" i="8"/>
  <c r="S100" i="8"/>
  <c r="Q100" i="8"/>
  <c r="S99" i="8"/>
  <c r="Q99" i="8"/>
  <c r="S98" i="8"/>
  <c r="Q98" i="8"/>
  <c r="S97" i="8"/>
  <c r="Q97" i="8"/>
  <c r="S96" i="8"/>
  <c r="Q96" i="8"/>
  <c r="S95" i="8"/>
  <c r="Q95" i="8"/>
  <c r="S94" i="8"/>
  <c r="Q94" i="8"/>
  <c r="S93" i="8"/>
  <c r="Q93" i="8"/>
  <c r="S92" i="8"/>
  <c r="Q92" i="8"/>
  <c r="S91" i="8"/>
  <c r="Q91" i="8"/>
  <c r="S90" i="8"/>
  <c r="Q90" i="8"/>
  <c r="S89" i="8"/>
  <c r="Q89" i="8"/>
  <c r="S88" i="8"/>
  <c r="Q88" i="8"/>
  <c r="S87" i="8"/>
  <c r="Q87" i="8"/>
  <c r="S86" i="8"/>
  <c r="Q86" i="8"/>
  <c r="S85" i="8"/>
  <c r="Q85" i="8"/>
  <c r="S84" i="8"/>
  <c r="Q84" i="8"/>
  <c r="S83" i="8"/>
  <c r="Q83" i="8"/>
  <c r="S82" i="8"/>
  <c r="Q82" i="8"/>
  <c r="S81" i="8"/>
  <c r="Q81" i="8"/>
  <c r="S80" i="8"/>
  <c r="Q80" i="8"/>
  <c r="S79" i="8"/>
  <c r="Q79" i="8"/>
  <c r="S78" i="8"/>
  <c r="Q78" i="8"/>
  <c r="S77" i="8"/>
  <c r="Q77" i="8"/>
  <c r="S76" i="8"/>
  <c r="Q76" i="8"/>
  <c r="S75" i="8"/>
  <c r="Q75" i="8"/>
  <c r="S74" i="8"/>
  <c r="Q74" i="8"/>
  <c r="S73" i="8"/>
  <c r="Q73" i="8"/>
  <c r="S72" i="8"/>
  <c r="Q72" i="8"/>
  <c r="S71" i="8"/>
  <c r="Q71" i="8"/>
  <c r="S70" i="8"/>
  <c r="Q70" i="8"/>
  <c r="S69" i="8"/>
  <c r="Q69" i="8"/>
  <c r="S68" i="8"/>
  <c r="Q68" i="8"/>
  <c r="S67" i="8"/>
  <c r="Q67" i="8"/>
  <c r="S66" i="8"/>
  <c r="Q66" i="8"/>
  <c r="S65" i="8"/>
  <c r="Q65" i="8"/>
  <c r="S64" i="8"/>
  <c r="Q64" i="8"/>
  <c r="S63" i="8"/>
  <c r="Q63" i="8"/>
  <c r="S62" i="8"/>
  <c r="Q62" i="8"/>
  <c r="S61" i="8"/>
  <c r="Q61" i="8"/>
  <c r="S60" i="8"/>
  <c r="Q60" i="8"/>
  <c r="S59" i="8"/>
  <c r="Q59" i="8"/>
  <c r="S58" i="8"/>
  <c r="Q58" i="8"/>
  <c r="S57" i="8"/>
  <c r="Q57" i="8"/>
  <c r="S56" i="8"/>
  <c r="Q56" i="8"/>
  <c r="S55" i="8"/>
  <c r="Q55" i="8"/>
  <c r="S54" i="8"/>
  <c r="Q54" i="8"/>
  <c r="S53" i="8"/>
  <c r="Q53" i="8"/>
  <c r="S52" i="8"/>
  <c r="Q52" i="8"/>
  <c r="S51" i="8"/>
  <c r="Q51" i="8"/>
  <c r="S50" i="8"/>
  <c r="Q50" i="8"/>
  <c r="S49" i="8"/>
  <c r="Q49" i="8"/>
  <c r="S48" i="8"/>
  <c r="Q48" i="8"/>
  <c r="S47" i="8"/>
  <c r="Q47" i="8"/>
  <c r="S46" i="8"/>
  <c r="Q46" i="8"/>
  <c r="S45" i="8"/>
  <c r="Q45" i="8"/>
  <c r="S44" i="8"/>
  <c r="Q44" i="8"/>
  <c r="S43" i="8"/>
  <c r="Q43" i="8"/>
  <c r="S42" i="8"/>
  <c r="Q42" i="8"/>
  <c r="S41" i="8"/>
  <c r="Q41" i="8"/>
  <c r="S40" i="8"/>
  <c r="Q40" i="8"/>
  <c r="S39" i="8"/>
  <c r="Q39" i="8"/>
  <c r="S38" i="8"/>
  <c r="Q38" i="8"/>
  <c r="S37" i="8"/>
  <c r="Q37" i="8"/>
  <c r="S36" i="8"/>
  <c r="Q36" i="8"/>
  <c r="S35" i="8"/>
  <c r="Q35" i="8"/>
  <c r="S34" i="8"/>
  <c r="Q34" i="8"/>
  <c r="S33" i="8"/>
  <c r="Q33" i="8"/>
  <c r="S32" i="8"/>
  <c r="Q32" i="8"/>
  <c r="S31" i="8"/>
  <c r="Q31" i="8"/>
  <c r="S30" i="8"/>
  <c r="Q30" i="8"/>
  <c r="S29" i="8"/>
  <c r="Q29" i="8"/>
  <c r="S28" i="8"/>
  <c r="Q28" i="8"/>
  <c r="S27" i="8"/>
  <c r="Q27" i="8"/>
  <c r="S26" i="8"/>
  <c r="Q26" i="8"/>
  <c r="S25" i="8"/>
  <c r="Q25" i="8"/>
  <c r="S24" i="8"/>
  <c r="Q24" i="8"/>
  <c r="S23" i="8"/>
  <c r="Q23" i="8"/>
  <c r="S22" i="8"/>
  <c r="Q22" i="8"/>
  <c r="S21" i="8"/>
  <c r="Q21" i="8"/>
  <c r="S20" i="8"/>
  <c r="Q20" i="8"/>
  <c r="S19" i="8"/>
  <c r="S10" i="8" s="1"/>
  <c r="R10" i="8"/>
  <c r="Q19" i="8"/>
  <c r="S18" i="8"/>
  <c r="Q18" i="8"/>
  <c r="S17" i="8"/>
  <c r="Q17" i="8"/>
  <c r="S516" i="9"/>
  <c r="Q516" i="9"/>
  <c r="S515" i="9"/>
  <c r="Q515" i="9"/>
  <c r="S514" i="9"/>
  <c r="Q514" i="9"/>
  <c r="S513" i="9"/>
  <c r="Q513" i="9"/>
  <c r="S512" i="9"/>
  <c r="Q512" i="9"/>
  <c r="S511" i="9"/>
  <c r="Q511" i="9"/>
  <c r="S510" i="9"/>
  <c r="Q510" i="9"/>
  <c r="S509" i="9"/>
  <c r="Q509" i="9"/>
  <c r="S508" i="9"/>
  <c r="Q508" i="9"/>
  <c r="S507" i="9"/>
  <c r="Q507" i="9"/>
  <c r="S506" i="9"/>
  <c r="Q506" i="9"/>
  <c r="S505" i="9"/>
  <c r="Q505" i="9"/>
  <c r="S504" i="9"/>
  <c r="Q504" i="9"/>
  <c r="S503" i="9"/>
  <c r="Q503" i="9"/>
  <c r="S502" i="9"/>
  <c r="Q502" i="9"/>
  <c r="S501" i="9"/>
  <c r="Q501" i="9"/>
  <c r="S500" i="9"/>
  <c r="Q500" i="9"/>
  <c r="S499" i="9"/>
  <c r="Q499" i="9"/>
  <c r="S498" i="9"/>
  <c r="Q498" i="9"/>
  <c r="S497" i="9"/>
  <c r="Q497" i="9"/>
  <c r="S496" i="9"/>
  <c r="Q496" i="9"/>
  <c r="S495" i="9"/>
  <c r="Q495" i="9"/>
  <c r="S494" i="9"/>
  <c r="Q494" i="9"/>
  <c r="S493" i="9"/>
  <c r="Q493" i="9"/>
  <c r="S492" i="9"/>
  <c r="Q492" i="9"/>
  <c r="S491" i="9"/>
  <c r="Q491" i="9"/>
  <c r="S490" i="9"/>
  <c r="Q490" i="9"/>
  <c r="S489" i="9"/>
  <c r="Q489" i="9"/>
  <c r="S488" i="9"/>
  <c r="Q488" i="9"/>
  <c r="S487" i="9"/>
  <c r="Q487" i="9"/>
  <c r="S486" i="9"/>
  <c r="Q486" i="9"/>
  <c r="S485" i="9"/>
  <c r="Q485" i="9"/>
  <c r="S484" i="9"/>
  <c r="Q484" i="9"/>
  <c r="S483" i="9"/>
  <c r="Q483" i="9"/>
  <c r="S482" i="9"/>
  <c r="Q482" i="9"/>
  <c r="S481" i="9"/>
  <c r="Q481" i="9"/>
  <c r="S480" i="9"/>
  <c r="Q480" i="9"/>
  <c r="S479" i="9"/>
  <c r="Q479" i="9"/>
  <c r="S478" i="9"/>
  <c r="Q478" i="9"/>
  <c r="S477" i="9"/>
  <c r="Q477" i="9"/>
  <c r="S476" i="9"/>
  <c r="Q476" i="9"/>
  <c r="S475" i="9"/>
  <c r="Q475" i="9"/>
  <c r="S474" i="9"/>
  <c r="Q474" i="9"/>
  <c r="S473" i="9"/>
  <c r="Q473" i="9"/>
  <c r="S472" i="9"/>
  <c r="Q472" i="9"/>
  <c r="S471" i="9"/>
  <c r="Q471" i="9"/>
  <c r="S470" i="9"/>
  <c r="Q470" i="9"/>
  <c r="S469" i="9"/>
  <c r="Q469" i="9"/>
  <c r="S468" i="9"/>
  <c r="Q468" i="9"/>
  <c r="S467" i="9"/>
  <c r="Q467" i="9"/>
  <c r="S466" i="9"/>
  <c r="Q466" i="9"/>
  <c r="S465" i="9"/>
  <c r="Q465" i="9"/>
  <c r="S464" i="9"/>
  <c r="Q464" i="9"/>
  <c r="S463" i="9"/>
  <c r="Q463" i="9"/>
  <c r="S462" i="9"/>
  <c r="Q462" i="9"/>
  <c r="S461" i="9"/>
  <c r="Q461" i="9"/>
  <c r="S460" i="9"/>
  <c r="Q460" i="9"/>
  <c r="S459" i="9"/>
  <c r="Q459" i="9"/>
  <c r="S458" i="9"/>
  <c r="Q458" i="9"/>
  <c r="S457" i="9"/>
  <c r="Q457" i="9"/>
  <c r="S456" i="9"/>
  <c r="Q456" i="9"/>
  <c r="S455" i="9"/>
  <c r="Q455" i="9"/>
  <c r="S454" i="9"/>
  <c r="Q454" i="9"/>
  <c r="S453" i="9"/>
  <c r="Q453" i="9"/>
  <c r="S452" i="9"/>
  <c r="Q452" i="9"/>
  <c r="S451" i="9"/>
  <c r="Q451" i="9"/>
  <c r="S450" i="9"/>
  <c r="Q450" i="9"/>
  <c r="S449" i="9"/>
  <c r="Q449" i="9"/>
  <c r="S448" i="9"/>
  <c r="Q448" i="9"/>
  <c r="S447" i="9"/>
  <c r="Q447" i="9"/>
  <c r="S446" i="9"/>
  <c r="Q446" i="9"/>
  <c r="S445" i="9"/>
  <c r="Q445" i="9"/>
  <c r="S444" i="9"/>
  <c r="Q444" i="9"/>
  <c r="S443" i="9"/>
  <c r="Q443" i="9"/>
  <c r="S442" i="9"/>
  <c r="Q442" i="9"/>
  <c r="S441" i="9"/>
  <c r="Q441" i="9"/>
  <c r="S440" i="9"/>
  <c r="Q440" i="9"/>
  <c r="S439" i="9"/>
  <c r="Q439" i="9"/>
  <c r="S438" i="9"/>
  <c r="Q438" i="9"/>
  <c r="S437" i="9"/>
  <c r="Q437" i="9"/>
  <c r="S436" i="9"/>
  <c r="Q436" i="9"/>
  <c r="S435" i="9"/>
  <c r="Q435" i="9"/>
  <c r="S434" i="9"/>
  <c r="Q434" i="9"/>
  <c r="S433" i="9"/>
  <c r="Q433" i="9"/>
  <c r="S432" i="9"/>
  <c r="Q432" i="9"/>
  <c r="S431" i="9"/>
  <c r="Q431" i="9"/>
  <c r="S430" i="9"/>
  <c r="Q430" i="9"/>
  <c r="S429" i="9"/>
  <c r="Q429" i="9"/>
  <c r="S428" i="9"/>
  <c r="Q428" i="9"/>
  <c r="S427" i="9"/>
  <c r="Q427" i="9"/>
  <c r="S426" i="9"/>
  <c r="Q426" i="9"/>
  <c r="S425" i="9"/>
  <c r="Q425" i="9"/>
  <c r="S424" i="9"/>
  <c r="Q424" i="9"/>
  <c r="S423" i="9"/>
  <c r="Q423" i="9"/>
  <c r="S422" i="9"/>
  <c r="Q422" i="9"/>
  <c r="S421" i="9"/>
  <c r="Q421" i="9"/>
  <c r="S420" i="9"/>
  <c r="Q420" i="9"/>
  <c r="S419" i="9"/>
  <c r="Q419" i="9"/>
  <c r="S418" i="9"/>
  <c r="Q418" i="9"/>
  <c r="S417" i="9"/>
  <c r="Q417" i="9"/>
  <c r="S416" i="9"/>
  <c r="Q416" i="9"/>
  <c r="S415" i="9"/>
  <c r="Q415" i="9"/>
  <c r="S414" i="9"/>
  <c r="Q414" i="9"/>
  <c r="S413" i="9"/>
  <c r="Q413" i="9"/>
  <c r="S412" i="9"/>
  <c r="Q412" i="9"/>
  <c r="S411" i="9"/>
  <c r="Q411" i="9"/>
  <c r="S410" i="9"/>
  <c r="Q410" i="9"/>
  <c r="S409" i="9"/>
  <c r="Q409" i="9"/>
  <c r="S408" i="9"/>
  <c r="Q408" i="9"/>
  <c r="S407" i="9"/>
  <c r="Q407" i="9"/>
  <c r="S406" i="9"/>
  <c r="Q406" i="9"/>
  <c r="S405" i="9"/>
  <c r="Q405" i="9"/>
  <c r="S404" i="9"/>
  <c r="Q404" i="9"/>
  <c r="S403" i="9"/>
  <c r="Q403" i="9"/>
  <c r="S402" i="9"/>
  <c r="Q402" i="9"/>
  <c r="S401" i="9"/>
  <c r="Q401" i="9"/>
  <c r="S400" i="9"/>
  <c r="Q400" i="9"/>
  <c r="S399" i="9"/>
  <c r="Q399" i="9"/>
  <c r="S398" i="9"/>
  <c r="Q398" i="9"/>
  <c r="S397" i="9"/>
  <c r="Q397" i="9"/>
  <c r="S396" i="9"/>
  <c r="Q396" i="9"/>
  <c r="S395" i="9"/>
  <c r="Q395" i="9"/>
  <c r="S394" i="9"/>
  <c r="Q394" i="9"/>
  <c r="S393" i="9"/>
  <c r="Q393" i="9"/>
  <c r="S392" i="9"/>
  <c r="Q392" i="9"/>
  <c r="S391" i="9"/>
  <c r="Q391" i="9"/>
  <c r="S390" i="9"/>
  <c r="Q390" i="9"/>
  <c r="S389" i="9"/>
  <c r="Q389" i="9"/>
  <c r="S388" i="9"/>
  <c r="Q388" i="9"/>
  <c r="S387" i="9"/>
  <c r="Q387" i="9"/>
  <c r="S386" i="9"/>
  <c r="Q386" i="9"/>
  <c r="S385" i="9"/>
  <c r="Q385" i="9"/>
  <c r="S384" i="9"/>
  <c r="Q384" i="9"/>
  <c r="S383" i="9"/>
  <c r="Q383" i="9"/>
  <c r="S382" i="9"/>
  <c r="Q382" i="9"/>
  <c r="S381" i="9"/>
  <c r="Q381" i="9"/>
  <c r="S380" i="9"/>
  <c r="Q380" i="9"/>
  <c r="S379" i="9"/>
  <c r="Q379" i="9"/>
  <c r="S378" i="9"/>
  <c r="Q378" i="9"/>
  <c r="S377" i="9"/>
  <c r="Q377" i="9"/>
  <c r="S376" i="9"/>
  <c r="Q376" i="9"/>
  <c r="S375" i="9"/>
  <c r="Q375" i="9"/>
  <c r="S374" i="9"/>
  <c r="Q374" i="9"/>
  <c r="S373" i="9"/>
  <c r="Q373" i="9"/>
  <c r="S372" i="9"/>
  <c r="Q372" i="9"/>
  <c r="S371" i="9"/>
  <c r="Q371" i="9"/>
  <c r="S370" i="9"/>
  <c r="Q370" i="9"/>
  <c r="S369" i="9"/>
  <c r="Q369" i="9"/>
  <c r="S368" i="9"/>
  <c r="Q368" i="9"/>
  <c r="S367" i="9"/>
  <c r="Q367" i="9"/>
  <c r="S366" i="9"/>
  <c r="Q366" i="9"/>
  <c r="S365" i="9"/>
  <c r="Q365" i="9"/>
  <c r="S364" i="9"/>
  <c r="Q364" i="9"/>
  <c r="S363" i="9"/>
  <c r="Q363" i="9"/>
  <c r="S362" i="9"/>
  <c r="Q362" i="9"/>
  <c r="S361" i="9"/>
  <c r="Q361" i="9"/>
  <c r="S360" i="9"/>
  <c r="Q360" i="9"/>
  <c r="S359" i="9"/>
  <c r="Q359" i="9"/>
  <c r="S358" i="9"/>
  <c r="Q358" i="9"/>
  <c r="S357" i="9"/>
  <c r="Q357" i="9"/>
  <c r="S356" i="9"/>
  <c r="Q356" i="9"/>
  <c r="S355" i="9"/>
  <c r="Q355" i="9"/>
  <c r="S354" i="9"/>
  <c r="Q354" i="9"/>
  <c r="S353" i="9"/>
  <c r="Q353" i="9"/>
  <c r="S352" i="9"/>
  <c r="Q352" i="9"/>
  <c r="S351" i="9"/>
  <c r="Q351" i="9"/>
  <c r="S350" i="9"/>
  <c r="Q350" i="9"/>
  <c r="S349" i="9"/>
  <c r="Q349" i="9"/>
  <c r="S348" i="9"/>
  <c r="Q348" i="9"/>
  <c r="S347" i="9"/>
  <c r="Q347" i="9"/>
  <c r="S346" i="9"/>
  <c r="Q346" i="9"/>
  <c r="S345" i="9"/>
  <c r="Q345" i="9"/>
  <c r="S344" i="9"/>
  <c r="Q344" i="9"/>
  <c r="S343" i="9"/>
  <c r="Q343" i="9"/>
  <c r="S342" i="9"/>
  <c r="Q342" i="9"/>
  <c r="S341" i="9"/>
  <c r="Q341" i="9"/>
  <c r="S340" i="9"/>
  <c r="Q340" i="9"/>
  <c r="S339" i="9"/>
  <c r="Q339" i="9"/>
  <c r="S338" i="9"/>
  <c r="Q338" i="9"/>
  <c r="S337" i="9"/>
  <c r="Q337" i="9"/>
  <c r="S336" i="9"/>
  <c r="Q336" i="9"/>
  <c r="S335" i="9"/>
  <c r="Q335" i="9"/>
  <c r="S334" i="9"/>
  <c r="Q334" i="9"/>
  <c r="S333" i="9"/>
  <c r="Q333" i="9"/>
  <c r="S332" i="9"/>
  <c r="Q332" i="9"/>
  <c r="S331" i="9"/>
  <c r="Q331" i="9"/>
  <c r="S330" i="9"/>
  <c r="Q330" i="9"/>
  <c r="S329" i="9"/>
  <c r="Q329" i="9"/>
  <c r="S328" i="9"/>
  <c r="Q328" i="9"/>
  <c r="S327" i="9"/>
  <c r="Q327" i="9"/>
  <c r="S326" i="9"/>
  <c r="Q326" i="9"/>
  <c r="S325" i="9"/>
  <c r="Q325" i="9"/>
  <c r="S324" i="9"/>
  <c r="Q324" i="9"/>
  <c r="S323" i="9"/>
  <c r="Q323" i="9"/>
  <c r="S322" i="9"/>
  <c r="Q322" i="9"/>
  <c r="S321" i="9"/>
  <c r="Q321" i="9"/>
  <c r="S320" i="9"/>
  <c r="Q320" i="9"/>
  <c r="S319" i="9"/>
  <c r="Q319" i="9"/>
  <c r="S318" i="9"/>
  <c r="Q318" i="9"/>
  <c r="S317" i="9"/>
  <c r="Q317" i="9"/>
  <c r="S316" i="9"/>
  <c r="Q316" i="9"/>
  <c r="S315" i="9"/>
  <c r="Q315" i="9"/>
  <c r="S314" i="9"/>
  <c r="Q314" i="9"/>
  <c r="S313" i="9"/>
  <c r="Q313" i="9"/>
  <c r="S312" i="9"/>
  <c r="Q312" i="9"/>
  <c r="S311" i="9"/>
  <c r="Q311" i="9"/>
  <c r="S310" i="9"/>
  <c r="Q310" i="9"/>
  <c r="S309" i="9"/>
  <c r="Q309" i="9"/>
  <c r="S308" i="9"/>
  <c r="Q308" i="9"/>
  <c r="S307" i="9"/>
  <c r="Q307" i="9"/>
  <c r="S306" i="9"/>
  <c r="Q306" i="9"/>
  <c r="S305" i="9"/>
  <c r="Q305" i="9"/>
  <c r="S304" i="9"/>
  <c r="Q304" i="9"/>
  <c r="S303" i="9"/>
  <c r="Q303" i="9"/>
  <c r="S302" i="9"/>
  <c r="Q302" i="9"/>
  <c r="S301" i="9"/>
  <c r="Q301" i="9"/>
  <c r="S300" i="9"/>
  <c r="Q300" i="9"/>
  <c r="S299" i="9"/>
  <c r="Q299" i="9"/>
  <c r="S298" i="9"/>
  <c r="Q298" i="9"/>
  <c r="S297" i="9"/>
  <c r="Q297" i="9"/>
  <c r="S296" i="9"/>
  <c r="Q296" i="9"/>
  <c r="S295" i="9"/>
  <c r="Q295" i="9"/>
  <c r="S294" i="9"/>
  <c r="Q294" i="9"/>
  <c r="S293" i="9"/>
  <c r="Q293" i="9"/>
  <c r="S292" i="9"/>
  <c r="Q292" i="9"/>
  <c r="S291" i="9"/>
  <c r="Q291" i="9"/>
  <c r="S290" i="9"/>
  <c r="Q290" i="9"/>
  <c r="S289" i="9"/>
  <c r="Q289" i="9"/>
  <c r="S288" i="9"/>
  <c r="Q288" i="9"/>
  <c r="S287" i="9"/>
  <c r="Q287" i="9"/>
  <c r="S286" i="9"/>
  <c r="Q286" i="9"/>
  <c r="S285" i="9"/>
  <c r="Q285" i="9"/>
  <c r="S284" i="9"/>
  <c r="Q284" i="9"/>
  <c r="S283" i="9"/>
  <c r="Q283" i="9"/>
  <c r="S282" i="9"/>
  <c r="Q282" i="9"/>
  <c r="S281" i="9"/>
  <c r="Q281" i="9"/>
  <c r="S280" i="9"/>
  <c r="Q280" i="9"/>
  <c r="S279" i="9"/>
  <c r="Q279" i="9"/>
  <c r="S278" i="9"/>
  <c r="Q278" i="9"/>
  <c r="S277" i="9"/>
  <c r="Q277" i="9"/>
  <c r="S276" i="9"/>
  <c r="Q276" i="9"/>
  <c r="S275" i="9"/>
  <c r="Q275" i="9"/>
  <c r="S274" i="9"/>
  <c r="Q274" i="9"/>
  <c r="S273" i="9"/>
  <c r="Q273" i="9"/>
  <c r="S272" i="9"/>
  <c r="Q272" i="9"/>
  <c r="S271" i="9"/>
  <c r="Q271" i="9"/>
  <c r="S270" i="9"/>
  <c r="Q270" i="9"/>
  <c r="S269" i="9"/>
  <c r="Q269" i="9"/>
  <c r="S268" i="9"/>
  <c r="Q268" i="9"/>
  <c r="S267" i="9"/>
  <c r="Q267" i="9"/>
  <c r="S266" i="9"/>
  <c r="Q266" i="9"/>
  <c r="S265" i="9"/>
  <c r="Q265" i="9"/>
  <c r="S264" i="9"/>
  <c r="Q264" i="9"/>
  <c r="S263" i="9"/>
  <c r="Q263" i="9"/>
  <c r="S262" i="9"/>
  <c r="Q262" i="9"/>
  <c r="S261" i="9"/>
  <c r="Q261" i="9"/>
  <c r="S260" i="9"/>
  <c r="Q260" i="9"/>
  <c r="S259" i="9"/>
  <c r="Q259" i="9"/>
  <c r="S258" i="9"/>
  <c r="Q258" i="9"/>
  <c r="S257" i="9"/>
  <c r="Q257" i="9"/>
  <c r="S256" i="9"/>
  <c r="Q256" i="9"/>
  <c r="S255" i="9"/>
  <c r="Q255" i="9"/>
  <c r="S254" i="9"/>
  <c r="Q254" i="9"/>
  <c r="S253" i="9"/>
  <c r="Q253" i="9"/>
  <c r="S252" i="9"/>
  <c r="Q252" i="9"/>
  <c r="S251" i="9"/>
  <c r="Q251" i="9"/>
  <c r="S250" i="9"/>
  <c r="Q250" i="9"/>
  <c r="S249" i="9"/>
  <c r="Q249" i="9"/>
  <c r="S248" i="9"/>
  <c r="Q248" i="9"/>
  <c r="S247" i="9"/>
  <c r="Q247" i="9"/>
  <c r="S246" i="9"/>
  <c r="Q246" i="9"/>
  <c r="S245" i="9"/>
  <c r="Q245" i="9"/>
  <c r="S244" i="9"/>
  <c r="Q244" i="9"/>
  <c r="S243" i="9"/>
  <c r="Q243" i="9"/>
  <c r="S242" i="9"/>
  <c r="Q242" i="9"/>
  <c r="S241" i="9"/>
  <c r="Q241" i="9"/>
  <c r="S240" i="9"/>
  <c r="Q240" i="9"/>
  <c r="S239" i="9"/>
  <c r="Q239" i="9"/>
  <c r="S238" i="9"/>
  <c r="Q238" i="9"/>
  <c r="S237" i="9"/>
  <c r="Q237" i="9"/>
  <c r="S236" i="9"/>
  <c r="Q236" i="9"/>
  <c r="S235" i="9"/>
  <c r="Q235" i="9"/>
  <c r="S234" i="9"/>
  <c r="Q234" i="9"/>
  <c r="S233" i="9"/>
  <c r="Q233" i="9"/>
  <c r="S232" i="9"/>
  <c r="Q232" i="9"/>
  <c r="S231" i="9"/>
  <c r="Q231" i="9"/>
  <c r="S230" i="9"/>
  <c r="Q230" i="9"/>
  <c r="S229" i="9"/>
  <c r="Q229" i="9"/>
  <c r="S228" i="9"/>
  <c r="Q228" i="9"/>
  <c r="S227" i="9"/>
  <c r="Q227" i="9"/>
  <c r="S226" i="9"/>
  <c r="Q226" i="9"/>
  <c r="S225" i="9"/>
  <c r="Q225" i="9"/>
  <c r="S224" i="9"/>
  <c r="Q224" i="9"/>
  <c r="S223" i="9"/>
  <c r="Q223" i="9"/>
  <c r="S222" i="9"/>
  <c r="Q222" i="9"/>
  <c r="S221" i="9"/>
  <c r="Q221" i="9"/>
  <c r="S220" i="9"/>
  <c r="Q220" i="9"/>
  <c r="S219" i="9"/>
  <c r="Q219" i="9"/>
  <c r="S218" i="9"/>
  <c r="Q218" i="9"/>
  <c r="S217" i="9"/>
  <c r="Q217" i="9"/>
  <c r="S216" i="9"/>
  <c r="Q216" i="9"/>
  <c r="S215" i="9"/>
  <c r="Q215" i="9"/>
  <c r="S214" i="9"/>
  <c r="Q214" i="9"/>
  <c r="S213" i="9"/>
  <c r="Q213" i="9"/>
  <c r="S212" i="9"/>
  <c r="Q212" i="9"/>
  <c r="S211" i="9"/>
  <c r="Q211" i="9"/>
  <c r="S210" i="9"/>
  <c r="Q210" i="9"/>
  <c r="S209" i="9"/>
  <c r="Q209" i="9"/>
  <c r="S208" i="9"/>
  <c r="Q208" i="9"/>
  <c r="S207" i="9"/>
  <c r="Q207" i="9"/>
  <c r="S206" i="9"/>
  <c r="Q206" i="9"/>
  <c r="S205" i="9"/>
  <c r="Q205" i="9"/>
  <c r="S204" i="9"/>
  <c r="Q204" i="9"/>
  <c r="S203" i="9"/>
  <c r="Q203" i="9"/>
  <c r="S202" i="9"/>
  <c r="Q202" i="9"/>
  <c r="S201" i="9"/>
  <c r="Q201" i="9"/>
  <c r="S200" i="9"/>
  <c r="Q200" i="9"/>
  <c r="S199" i="9"/>
  <c r="Q199" i="9"/>
  <c r="S198" i="9"/>
  <c r="Q198" i="9"/>
  <c r="S197" i="9"/>
  <c r="Q197" i="9"/>
  <c r="S196" i="9"/>
  <c r="Q196" i="9"/>
  <c r="S195" i="9"/>
  <c r="Q195" i="9"/>
  <c r="S194" i="9"/>
  <c r="Q194" i="9"/>
  <c r="S193" i="9"/>
  <c r="Q193" i="9"/>
  <c r="S192" i="9"/>
  <c r="Q192" i="9"/>
  <c r="S191" i="9"/>
  <c r="Q191" i="9"/>
  <c r="S190" i="9"/>
  <c r="Q190" i="9"/>
  <c r="S189" i="9"/>
  <c r="Q189" i="9"/>
  <c r="S188" i="9"/>
  <c r="Q188" i="9"/>
  <c r="S187" i="9"/>
  <c r="Q187" i="9"/>
  <c r="S186" i="9"/>
  <c r="Q186" i="9"/>
  <c r="S185" i="9"/>
  <c r="Q185" i="9"/>
  <c r="S184" i="9"/>
  <c r="Q184" i="9"/>
  <c r="S183" i="9"/>
  <c r="Q183" i="9"/>
  <c r="S182" i="9"/>
  <c r="Q182" i="9"/>
  <c r="S181" i="9"/>
  <c r="Q181" i="9"/>
  <c r="S180" i="9"/>
  <c r="Q180" i="9"/>
  <c r="S179" i="9"/>
  <c r="Q179" i="9"/>
  <c r="S178" i="9"/>
  <c r="Q178" i="9"/>
  <c r="S177" i="9"/>
  <c r="Q177" i="9"/>
  <c r="S176" i="9"/>
  <c r="Q176" i="9"/>
  <c r="S175" i="9"/>
  <c r="Q175" i="9"/>
  <c r="S174" i="9"/>
  <c r="Q174" i="9"/>
  <c r="S173" i="9"/>
  <c r="Q173" i="9"/>
  <c r="S172" i="9"/>
  <c r="Q172" i="9"/>
  <c r="S171" i="9"/>
  <c r="Q171" i="9"/>
  <c r="S170" i="9"/>
  <c r="Q170" i="9"/>
  <c r="S169" i="9"/>
  <c r="Q169" i="9"/>
  <c r="S168" i="9"/>
  <c r="Q168" i="9"/>
  <c r="S167" i="9"/>
  <c r="Q167" i="9"/>
  <c r="S166" i="9"/>
  <c r="Q166" i="9"/>
  <c r="S165" i="9"/>
  <c r="Q165" i="9"/>
  <c r="S164" i="9"/>
  <c r="Q164" i="9"/>
  <c r="S163" i="9"/>
  <c r="Q163" i="9"/>
  <c r="S162" i="9"/>
  <c r="Q162" i="9"/>
  <c r="S161" i="9"/>
  <c r="Q161" i="9"/>
  <c r="S160" i="9"/>
  <c r="Q160" i="9"/>
  <c r="S159" i="9"/>
  <c r="Q159" i="9"/>
  <c r="S158" i="9"/>
  <c r="Q158" i="9"/>
  <c r="S157" i="9"/>
  <c r="Q157" i="9"/>
  <c r="S156" i="9"/>
  <c r="Q156" i="9"/>
  <c r="S155" i="9"/>
  <c r="Q155" i="9"/>
  <c r="S154" i="9"/>
  <c r="Q154" i="9"/>
  <c r="S153" i="9"/>
  <c r="Q153" i="9"/>
  <c r="S152" i="9"/>
  <c r="Q152" i="9"/>
  <c r="S151" i="9"/>
  <c r="Q151" i="9"/>
  <c r="S150" i="9"/>
  <c r="Q150" i="9"/>
  <c r="S149" i="9"/>
  <c r="Q149" i="9"/>
  <c r="S148" i="9"/>
  <c r="Q148" i="9"/>
  <c r="S147" i="9"/>
  <c r="Q147" i="9"/>
  <c r="S146" i="9"/>
  <c r="Q146" i="9"/>
  <c r="S145" i="9"/>
  <c r="Q145" i="9"/>
  <c r="S144" i="9"/>
  <c r="Q144" i="9"/>
  <c r="S143" i="9"/>
  <c r="Q143" i="9"/>
  <c r="S142" i="9"/>
  <c r="Q142" i="9"/>
  <c r="S141" i="9"/>
  <c r="Q141" i="9"/>
  <c r="S140" i="9"/>
  <c r="Q140" i="9"/>
  <c r="S139" i="9"/>
  <c r="Q139" i="9"/>
  <c r="S138" i="9"/>
  <c r="Q138" i="9"/>
  <c r="S137" i="9"/>
  <c r="Q137" i="9"/>
  <c r="S136" i="9"/>
  <c r="Q136" i="9"/>
  <c r="S135" i="9"/>
  <c r="Q135" i="9"/>
  <c r="S134" i="9"/>
  <c r="Q134" i="9"/>
  <c r="S133" i="9"/>
  <c r="Q133" i="9"/>
  <c r="S132" i="9"/>
  <c r="Q132" i="9"/>
  <c r="S131" i="9"/>
  <c r="Q131" i="9"/>
  <c r="S130" i="9"/>
  <c r="Q130" i="9"/>
  <c r="S129" i="9"/>
  <c r="Q129" i="9"/>
  <c r="S128" i="9"/>
  <c r="Q128" i="9"/>
  <c r="S127" i="9"/>
  <c r="Q127" i="9"/>
  <c r="S126" i="9"/>
  <c r="Q126" i="9"/>
  <c r="S125" i="9"/>
  <c r="Q125" i="9"/>
  <c r="S124" i="9"/>
  <c r="Q124" i="9"/>
  <c r="S123" i="9"/>
  <c r="Q123" i="9"/>
  <c r="S122" i="9"/>
  <c r="Q122" i="9"/>
  <c r="S121" i="9"/>
  <c r="Q121" i="9"/>
  <c r="S120" i="9"/>
  <c r="Q120" i="9"/>
  <c r="S119" i="9"/>
  <c r="Q119" i="9"/>
  <c r="S118" i="9"/>
  <c r="Q118" i="9"/>
  <c r="S117" i="9"/>
  <c r="Q117" i="9"/>
  <c r="S116" i="9"/>
  <c r="Q116" i="9"/>
  <c r="S115" i="9"/>
  <c r="Q115" i="9"/>
  <c r="S114" i="9"/>
  <c r="Q114" i="9"/>
  <c r="S113" i="9"/>
  <c r="Q113" i="9"/>
  <c r="S112" i="9"/>
  <c r="Q112" i="9"/>
  <c r="S111" i="9"/>
  <c r="Q111" i="9"/>
  <c r="S110" i="9"/>
  <c r="Q110" i="9"/>
  <c r="S109" i="9"/>
  <c r="Q109" i="9"/>
  <c r="S108" i="9"/>
  <c r="Q108" i="9"/>
  <c r="S107" i="9"/>
  <c r="Q107" i="9"/>
  <c r="S106" i="9"/>
  <c r="Q106" i="9"/>
  <c r="S105" i="9"/>
  <c r="Q105" i="9"/>
  <c r="S104" i="9"/>
  <c r="Q104" i="9"/>
  <c r="S103" i="9"/>
  <c r="Q103" i="9"/>
  <c r="S102" i="9"/>
  <c r="Q102" i="9"/>
  <c r="S101" i="9"/>
  <c r="Q101" i="9"/>
  <c r="S100" i="9"/>
  <c r="Q100" i="9"/>
  <c r="S99" i="9"/>
  <c r="Q99" i="9"/>
  <c r="S98" i="9"/>
  <c r="Q98" i="9"/>
  <c r="S97" i="9"/>
  <c r="Q97" i="9"/>
  <c r="S96" i="9"/>
  <c r="Q96" i="9"/>
  <c r="S95" i="9"/>
  <c r="Q95" i="9"/>
  <c r="S94" i="9"/>
  <c r="Q94" i="9"/>
  <c r="S93" i="9"/>
  <c r="Q93" i="9"/>
  <c r="S92" i="9"/>
  <c r="Q92" i="9"/>
  <c r="S91" i="9"/>
  <c r="Q91" i="9"/>
  <c r="S90" i="9"/>
  <c r="Q90" i="9"/>
  <c r="S89" i="9"/>
  <c r="Q89" i="9"/>
  <c r="S88" i="9"/>
  <c r="Q88" i="9"/>
  <c r="S87" i="9"/>
  <c r="Q87" i="9"/>
  <c r="S86" i="9"/>
  <c r="Q86" i="9"/>
  <c r="S85" i="9"/>
  <c r="Q85" i="9"/>
  <c r="S84" i="9"/>
  <c r="Q84" i="9"/>
  <c r="S83" i="9"/>
  <c r="Q83" i="9"/>
  <c r="S82" i="9"/>
  <c r="Q82" i="9"/>
  <c r="S81" i="9"/>
  <c r="Q81" i="9"/>
  <c r="S80" i="9"/>
  <c r="Q80" i="9"/>
  <c r="S79" i="9"/>
  <c r="Q79" i="9"/>
  <c r="S78" i="9"/>
  <c r="Q78" i="9"/>
  <c r="S77" i="9"/>
  <c r="Q77" i="9"/>
  <c r="S76" i="9"/>
  <c r="Q76" i="9"/>
  <c r="S75" i="9"/>
  <c r="Q75" i="9"/>
  <c r="S74" i="9"/>
  <c r="Q74" i="9"/>
  <c r="S73" i="9"/>
  <c r="Q73" i="9"/>
  <c r="S72" i="9"/>
  <c r="Q72" i="9"/>
  <c r="S71" i="9"/>
  <c r="Q71" i="9"/>
  <c r="S70" i="9"/>
  <c r="Q70" i="9"/>
  <c r="S69" i="9"/>
  <c r="Q69" i="9"/>
  <c r="S68" i="9"/>
  <c r="Q68" i="9"/>
  <c r="S67" i="9"/>
  <c r="Q67" i="9"/>
  <c r="S66" i="9"/>
  <c r="Q66" i="9"/>
  <c r="S65" i="9"/>
  <c r="Q65" i="9"/>
  <c r="S64" i="9"/>
  <c r="Q64" i="9"/>
  <c r="S63" i="9"/>
  <c r="Q63" i="9"/>
  <c r="S62" i="9"/>
  <c r="Q62" i="9"/>
  <c r="S61" i="9"/>
  <c r="Q61" i="9"/>
  <c r="S60" i="9"/>
  <c r="Q60" i="9"/>
  <c r="S59" i="9"/>
  <c r="Q59" i="9"/>
  <c r="S58" i="9"/>
  <c r="Q58" i="9"/>
  <c r="S57" i="9"/>
  <c r="Q57" i="9"/>
  <c r="S56" i="9"/>
  <c r="Q56" i="9"/>
  <c r="S55" i="9"/>
  <c r="Q55" i="9"/>
  <c r="S54" i="9"/>
  <c r="Q54" i="9"/>
  <c r="S53" i="9"/>
  <c r="Q53" i="9"/>
  <c r="S52" i="9"/>
  <c r="Q52" i="9"/>
  <c r="S51" i="9"/>
  <c r="Q51" i="9"/>
  <c r="S50" i="9"/>
  <c r="Q50" i="9"/>
  <c r="S49" i="9"/>
  <c r="Q49" i="9"/>
  <c r="S48" i="9"/>
  <c r="Q48" i="9"/>
  <c r="S47" i="9"/>
  <c r="Q47" i="9"/>
  <c r="S46" i="9"/>
  <c r="Q46" i="9"/>
  <c r="S45" i="9"/>
  <c r="Q45" i="9"/>
  <c r="S44" i="9"/>
  <c r="Q44" i="9"/>
  <c r="S43" i="9"/>
  <c r="Q43" i="9"/>
  <c r="S42" i="9"/>
  <c r="Q42" i="9"/>
  <c r="S41" i="9"/>
  <c r="Q41" i="9"/>
  <c r="S40" i="9"/>
  <c r="Q40" i="9"/>
  <c r="S39" i="9"/>
  <c r="Q39" i="9"/>
  <c r="S38" i="9"/>
  <c r="Q38" i="9"/>
  <c r="S37" i="9"/>
  <c r="Q37" i="9"/>
  <c r="S36" i="9"/>
  <c r="Q36" i="9"/>
  <c r="S35" i="9"/>
  <c r="Q35" i="9"/>
  <c r="S34" i="9"/>
  <c r="Q34" i="9"/>
  <c r="S33" i="9"/>
  <c r="Q33" i="9"/>
  <c r="S32" i="9"/>
  <c r="Q32" i="9"/>
  <c r="S31" i="9"/>
  <c r="Q31" i="9"/>
  <c r="S30" i="9"/>
  <c r="Q30" i="9"/>
  <c r="S29" i="9"/>
  <c r="Q29" i="9"/>
  <c r="S28" i="9"/>
  <c r="Q28" i="9"/>
  <c r="S27" i="9"/>
  <c r="Q27" i="9"/>
  <c r="S26" i="9"/>
  <c r="Q26" i="9"/>
  <c r="S25" i="9"/>
  <c r="Q25" i="9"/>
  <c r="S24" i="9"/>
  <c r="Q24" i="9"/>
  <c r="S23" i="9"/>
  <c r="Q23" i="9"/>
  <c r="S22" i="9"/>
  <c r="Q22" i="9"/>
  <c r="S21" i="9"/>
  <c r="Q21" i="9"/>
  <c r="S20" i="9"/>
  <c r="Q20" i="9"/>
  <c r="S19" i="9"/>
  <c r="S10" i="9" s="1"/>
  <c r="R10" i="9"/>
  <c r="Q19" i="9"/>
  <c r="S18" i="9"/>
  <c r="Q18" i="9"/>
  <c r="S17" i="9"/>
  <c r="Q17" i="9"/>
  <c r="S516" i="10"/>
  <c r="Q516" i="10"/>
  <c r="S515" i="10"/>
  <c r="Q515" i="10"/>
  <c r="S514" i="10"/>
  <c r="Q514" i="10"/>
  <c r="S513" i="10"/>
  <c r="Q513" i="10"/>
  <c r="S512" i="10"/>
  <c r="Q512" i="10"/>
  <c r="S511" i="10"/>
  <c r="Q511" i="10"/>
  <c r="S510" i="10"/>
  <c r="Q510" i="10"/>
  <c r="S509" i="10"/>
  <c r="Q509" i="10"/>
  <c r="S508" i="10"/>
  <c r="Q508" i="10"/>
  <c r="S507" i="10"/>
  <c r="Q507" i="10"/>
  <c r="S506" i="10"/>
  <c r="Q506" i="10"/>
  <c r="S505" i="10"/>
  <c r="Q505" i="10"/>
  <c r="S504" i="10"/>
  <c r="Q504" i="10"/>
  <c r="S503" i="10"/>
  <c r="Q503" i="10"/>
  <c r="S502" i="10"/>
  <c r="Q502" i="10"/>
  <c r="S501" i="10"/>
  <c r="Q501" i="10"/>
  <c r="S500" i="10"/>
  <c r="Q500" i="10"/>
  <c r="S499" i="10"/>
  <c r="Q499" i="10"/>
  <c r="S498" i="10"/>
  <c r="Q498" i="10"/>
  <c r="S497" i="10"/>
  <c r="Q497" i="10"/>
  <c r="S496" i="10"/>
  <c r="Q496" i="10"/>
  <c r="S495" i="10"/>
  <c r="Q495" i="10"/>
  <c r="S494" i="10"/>
  <c r="Q494" i="10"/>
  <c r="S493" i="10"/>
  <c r="Q493" i="10"/>
  <c r="S492" i="10"/>
  <c r="Q492" i="10"/>
  <c r="S491" i="10"/>
  <c r="Q491" i="10"/>
  <c r="S490" i="10"/>
  <c r="Q490" i="10"/>
  <c r="S489" i="10"/>
  <c r="Q489" i="10"/>
  <c r="S488" i="10"/>
  <c r="Q488" i="10"/>
  <c r="S487" i="10"/>
  <c r="Q487" i="10"/>
  <c r="S486" i="10"/>
  <c r="Q486" i="10"/>
  <c r="S485" i="10"/>
  <c r="Q485" i="10"/>
  <c r="S484" i="10"/>
  <c r="Q484" i="10"/>
  <c r="S483" i="10"/>
  <c r="Q483" i="10"/>
  <c r="S482" i="10"/>
  <c r="Q482" i="10"/>
  <c r="S481" i="10"/>
  <c r="Q481" i="10"/>
  <c r="S480" i="10"/>
  <c r="Q480" i="10"/>
  <c r="S479" i="10"/>
  <c r="Q479" i="10"/>
  <c r="S478" i="10"/>
  <c r="Q478" i="10"/>
  <c r="S477" i="10"/>
  <c r="Q477" i="10"/>
  <c r="S476" i="10"/>
  <c r="Q476" i="10"/>
  <c r="S475" i="10"/>
  <c r="Q475" i="10"/>
  <c r="S474" i="10"/>
  <c r="Q474" i="10"/>
  <c r="S473" i="10"/>
  <c r="Q473" i="10"/>
  <c r="S472" i="10"/>
  <c r="Q472" i="10"/>
  <c r="S471" i="10"/>
  <c r="Q471" i="10"/>
  <c r="S470" i="10"/>
  <c r="Q470" i="10"/>
  <c r="S469" i="10"/>
  <c r="Q469" i="10"/>
  <c r="S468" i="10"/>
  <c r="Q468" i="10"/>
  <c r="S467" i="10"/>
  <c r="Q467" i="10"/>
  <c r="S466" i="10"/>
  <c r="Q466" i="10"/>
  <c r="S465" i="10"/>
  <c r="Q465" i="10"/>
  <c r="S464" i="10"/>
  <c r="Q464" i="10"/>
  <c r="S463" i="10"/>
  <c r="Q463" i="10"/>
  <c r="S462" i="10"/>
  <c r="Q462" i="10"/>
  <c r="S461" i="10"/>
  <c r="Q461" i="10"/>
  <c r="S460" i="10"/>
  <c r="Q460" i="10"/>
  <c r="S459" i="10"/>
  <c r="Q459" i="10"/>
  <c r="S458" i="10"/>
  <c r="Q458" i="10"/>
  <c r="S457" i="10"/>
  <c r="Q457" i="10"/>
  <c r="S456" i="10"/>
  <c r="Q456" i="10"/>
  <c r="S455" i="10"/>
  <c r="Q455" i="10"/>
  <c r="S454" i="10"/>
  <c r="Q454" i="10"/>
  <c r="S453" i="10"/>
  <c r="Q453" i="10"/>
  <c r="S452" i="10"/>
  <c r="Q452" i="10"/>
  <c r="S451" i="10"/>
  <c r="Q451" i="10"/>
  <c r="S450" i="10"/>
  <c r="Q450" i="10"/>
  <c r="S449" i="10"/>
  <c r="Q449" i="10"/>
  <c r="S448" i="10"/>
  <c r="Q448" i="10"/>
  <c r="S447" i="10"/>
  <c r="Q447" i="10"/>
  <c r="S446" i="10"/>
  <c r="Q446" i="10"/>
  <c r="S445" i="10"/>
  <c r="Q445" i="10"/>
  <c r="S444" i="10"/>
  <c r="Q444" i="10"/>
  <c r="S443" i="10"/>
  <c r="Q443" i="10"/>
  <c r="S442" i="10"/>
  <c r="Q442" i="10"/>
  <c r="S441" i="10"/>
  <c r="Q441" i="10"/>
  <c r="S440" i="10"/>
  <c r="Q440" i="10"/>
  <c r="S439" i="10"/>
  <c r="Q439" i="10"/>
  <c r="S438" i="10"/>
  <c r="Q438" i="10"/>
  <c r="S437" i="10"/>
  <c r="Q437" i="10"/>
  <c r="S436" i="10"/>
  <c r="Q436" i="10"/>
  <c r="S435" i="10"/>
  <c r="Q435" i="10"/>
  <c r="S434" i="10"/>
  <c r="Q434" i="10"/>
  <c r="S433" i="10"/>
  <c r="Q433" i="10"/>
  <c r="S432" i="10"/>
  <c r="Q432" i="10"/>
  <c r="S431" i="10"/>
  <c r="Q431" i="10"/>
  <c r="S430" i="10"/>
  <c r="Q430" i="10"/>
  <c r="S429" i="10"/>
  <c r="Q429" i="10"/>
  <c r="S428" i="10"/>
  <c r="Q428" i="10"/>
  <c r="S427" i="10"/>
  <c r="Q427" i="10"/>
  <c r="S426" i="10"/>
  <c r="Q426" i="10"/>
  <c r="S425" i="10"/>
  <c r="Q425" i="10"/>
  <c r="S424" i="10"/>
  <c r="Q424" i="10"/>
  <c r="S423" i="10"/>
  <c r="Q423" i="10"/>
  <c r="S422" i="10"/>
  <c r="Q422" i="10"/>
  <c r="S421" i="10"/>
  <c r="Q421" i="10"/>
  <c r="S420" i="10"/>
  <c r="Q420" i="10"/>
  <c r="S419" i="10"/>
  <c r="Q419" i="10"/>
  <c r="S418" i="10"/>
  <c r="Q418" i="10"/>
  <c r="S417" i="10"/>
  <c r="Q417" i="10"/>
  <c r="S416" i="10"/>
  <c r="Q416" i="10"/>
  <c r="S415" i="10"/>
  <c r="Q415" i="10"/>
  <c r="S414" i="10"/>
  <c r="Q414" i="10"/>
  <c r="S413" i="10"/>
  <c r="Q413" i="10"/>
  <c r="S412" i="10"/>
  <c r="Q412" i="10"/>
  <c r="S411" i="10"/>
  <c r="Q411" i="10"/>
  <c r="S410" i="10"/>
  <c r="Q410" i="10"/>
  <c r="S409" i="10"/>
  <c r="Q409" i="10"/>
  <c r="S408" i="10"/>
  <c r="Q408" i="10"/>
  <c r="S407" i="10"/>
  <c r="Q407" i="10"/>
  <c r="S406" i="10"/>
  <c r="Q406" i="10"/>
  <c r="S405" i="10"/>
  <c r="Q405" i="10"/>
  <c r="S404" i="10"/>
  <c r="Q404" i="10"/>
  <c r="S403" i="10"/>
  <c r="Q403" i="10"/>
  <c r="S402" i="10"/>
  <c r="Q402" i="10"/>
  <c r="S401" i="10"/>
  <c r="Q401" i="10"/>
  <c r="S400" i="10"/>
  <c r="Q400" i="10"/>
  <c r="S399" i="10"/>
  <c r="Q399" i="10"/>
  <c r="S398" i="10"/>
  <c r="Q398" i="10"/>
  <c r="S397" i="10"/>
  <c r="Q397" i="10"/>
  <c r="S396" i="10"/>
  <c r="Q396" i="10"/>
  <c r="S395" i="10"/>
  <c r="Q395" i="10"/>
  <c r="S394" i="10"/>
  <c r="Q394" i="10"/>
  <c r="S393" i="10"/>
  <c r="Q393" i="10"/>
  <c r="S392" i="10"/>
  <c r="Q392" i="10"/>
  <c r="S391" i="10"/>
  <c r="Q391" i="10"/>
  <c r="S390" i="10"/>
  <c r="Q390" i="10"/>
  <c r="S389" i="10"/>
  <c r="Q389" i="10"/>
  <c r="S388" i="10"/>
  <c r="Q388" i="10"/>
  <c r="S387" i="10"/>
  <c r="Q387" i="10"/>
  <c r="S386" i="10"/>
  <c r="Q386" i="10"/>
  <c r="S385" i="10"/>
  <c r="Q385" i="10"/>
  <c r="S384" i="10"/>
  <c r="Q384" i="10"/>
  <c r="S383" i="10"/>
  <c r="Q383" i="10"/>
  <c r="S382" i="10"/>
  <c r="Q382" i="10"/>
  <c r="S381" i="10"/>
  <c r="Q381" i="10"/>
  <c r="S380" i="10"/>
  <c r="Q380" i="10"/>
  <c r="S379" i="10"/>
  <c r="Q379" i="10"/>
  <c r="S378" i="10"/>
  <c r="Q378" i="10"/>
  <c r="S377" i="10"/>
  <c r="Q377" i="10"/>
  <c r="S376" i="10"/>
  <c r="Q376" i="10"/>
  <c r="S375" i="10"/>
  <c r="Q375" i="10"/>
  <c r="S374" i="10"/>
  <c r="Q374" i="10"/>
  <c r="S373" i="10"/>
  <c r="Q373" i="10"/>
  <c r="S372" i="10"/>
  <c r="Q372" i="10"/>
  <c r="S371" i="10"/>
  <c r="Q371" i="10"/>
  <c r="S370" i="10"/>
  <c r="Q370" i="10"/>
  <c r="S369" i="10"/>
  <c r="Q369" i="10"/>
  <c r="S368" i="10"/>
  <c r="Q368" i="10"/>
  <c r="S367" i="10"/>
  <c r="Q367" i="10"/>
  <c r="S366" i="10"/>
  <c r="Q366" i="10"/>
  <c r="S365" i="10"/>
  <c r="Q365" i="10"/>
  <c r="S364" i="10"/>
  <c r="Q364" i="10"/>
  <c r="S363" i="10"/>
  <c r="Q363" i="10"/>
  <c r="S362" i="10"/>
  <c r="Q362" i="10"/>
  <c r="S361" i="10"/>
  <c r="Q361" i="10"/>
  <c r="S360" i="10"/>
  <c r="Q360" i="10"/>
  <c r="S359" i="10"/>
  <c r="Q359" i="10"/>
  <c r="S358" i="10"/>
  <c r="Q358" i="10"/>
  <c r="S357" i="10"/>
  <c r="Q357" i="10"/>
  <c r="S356" i="10"/>
  <c r="Q356" i="10"/>
  <c r="S355" i="10"/>
  <c r="Q355" i="10"/>
  <c r="S354" i="10"/>
  <c r="Q354" i="10"/>
  <c r="S353" i="10"/>
  <c r="Q353" i="10"/>
  <c r="S352" i="10"/>
  <c r="Q352" i="10"/>
  <c r="S351" i="10"/>
  <c r="Q351" i="10"/>
  <c r="S350" i="10"/>
  <c r="Q350" i="10"/>
  <c r="S349" i="10"/>
  <c r="Q349" i="10"/>
  <c r="S348" i="10"/>
  <c r="Q348" i="10"/>
  <c r="S347" i="10"/>
  <c r="Q347" i="10"/>
  <c r="S346" i="10"/>
  <c r="Q346" i="10"/>
  <c r="S345" i="10"/>
  <c r="Q345" i="10"/>
  <c r="S344" i="10"/>
  <c r="Q344" i="10"/>
  <c r="S343" i="10"/>
  <c r="Q343" i="10"/>
  <c r="S342" i="10"/>
  <c r="Q342" i="10"/>
  <c r="S341" i="10"/>
  <c r="Q341" i="10"/>
  <c r="S340" i="10"/>
  <c r="Q340" i="10"/>
  <c r="S339" i="10"/>
  <c r="Q339" i="10"/>
  <c r="S338" i="10"/>
  <c r="Q338" i="10"/>
  <c r="S337" i="10"/>
  <c r="Q337" i="10"/>
  <c r="S336" i="10"/>
  <c r="Q336" i="10"/>
  <c r="S335" i="10"/>
  <c r="Q335" i="10"/>
  <c r="S334" i="10"/>
  <c r="Q334" i="10"/>
  <c r="S333" i="10"/>
  <c r="Q333" i="10"/>
  <c r="S332" i="10"/>
  <c r="Q332" i="10"/>
  <c r="S331" i="10"/>
  <c r="Q331" i="10"/>
  <c r="S330" i="10"/>
  <c r="Q330" i="10"/>
  <c r="S329" i="10"/>
  <c r="Q329" i="10"/>
  <c r="S328" i="10"/>
  <c r="Q328" i="10"/>
  <c r="S327" i="10"/>
  <c r="Q327" i="10"/>
  <c r="S326" i="10"/>
  <c r="Q326" i="10"/>
  <c r="S325" i="10"/>
  <c r="Q325" i="10"/>
  <c r="S324" i="10"/>
  <c r="Q324" i="10"/>
  <c r="S323" i="10"/>
  <c r="Q323" i="10"/>
  <c r="S322" i="10"/>
  <c r="Q322" i="10"/>
  <c r="S321" i="10"/>
  <c r="Q321" i="10"/>
  <c r="S320" i="10"/>
  <c r="Q320" i="10"/>
  <c r="S319" i="10"/>
  <c r="Q319" i="10"/>
  <c r="S318" i="10"/>
  <c r="Q318" i="10"/>
  <c r="S317" i="10"/>
  <c r="Q317" i="10"/>
  <c r="S316" i="10"/>
  <c r="Q316" i="10"/>
  <c r="S315" i="10"/>
  <c r="Q315" i="10"/>
  <c r="S314" i="10"/>
  <c r="Q314" i="10"/>
  <c r="S313" i="10"/>
  <c r="Q313" i="10"/>
  <c r="S312" i="10"/>
  <c r="Q312" i="10"/>
  <c r="S311" i="10"/>
  <c r="Q311" i="10"/>
  <c r="S310" i="10"/>
  <c r="Q310" i="10"/>
  <c r="S309" i="10"/>
  <c r="Q309" i="10"/>
  <c r="S308" i="10"/>
  <c r="Q308" i="10"/>
  <c r="S307" i="10"/>
  <c r="Q307" i="10"/>
  <c r="S306" i="10"/>
  <c r="Q306" i="10"/>
  <c r="S305" i="10"/>
  <c r="Q305" i="10"/>
  <c r="S304" i="10"/>
  <c r="Q304" i="10"/>
  <c r="S303" i="10"/>
  <c r="Q303" i="10"/>
  <c r="S302" i="10"/>
  <c r="Q302" i="10"/>
  <c r="S301" i="10"/>
  <c r="Q301" i="10"/>
  <c r="S300" i="10"/>
  <c r="Q300" i="10"/>
  <c r="S299" i="10"/>
  <c r="Q299" i="10"/>
  <c r="S298" i="10"/>
  <c r="Q298" i="10"/>
  <c r="S297" i="10"/>
  <c r="Q297" i="10"/>
  <c r="S296" i="10"/>
  <c r="Q296" i="10"/>
  <c r="S295" i="10"/>
  <c r="Q295" i="10"/>
  <c r="S294" i="10"/>
  <c r="Q294" i="10"/>
  <c r="S293" i="10"/>
  <c r="Q293" i="10"/>
  <c r="S292" i="10"/>
  <c r="Q292" i="10"/>
  <c r="S291" i="10"/>
  <c r="Q291" i="10"/>
  <c r="S290" i="10"/>
  <c r="Q290" i="10"/>
  <c r="S289" i="10"/>
  <c r="Q289" i="10"/>
  <c r="S288" i="10"/>
  <c r="Q288" i="10"/>
  <c r="S287" i="10"/>
  <c r="Q287" i="10"/>
  <c r="S286" i="10"/>
  <c r="Q286" i="10"/>
  <c r="S285" i="10"/>
  <c r="Q285" i="10"/>
  <c r="S284" i="10"/>
  <c r="Q284" i="10"/>
  <c r="S283" i="10"/>
  <c r="Q283" i="10"/>
  <c r="S282" i="10"/>
  <c r="Q282" i="10"/>
  <c r="S281" i="10"/>
  <c r="Q281" i="10"/>
  <c r="S280" i="10"/>
  <c r="Q280" i="10"/>
  <c r="S279" i="10"/>
  <c r="Q279" i="10"/>
  <c r="S278" i="10"/>
  <c r="Q278" i="10"/>
  <c r="S277" i="10"/>
  <c r="Q277" i="10"/>
  <c r="S276" i="10"/>
  <c r="Q276" i="10"/>
  <c r="S275" i="10"/>
  <c r="Q275" i="10"/>
  <c r="S274" i="10"/>
  <c r="Q274" i="10"/>
  <c r="S273" i="10"/>
  <c r="Q273" i="10"/>
  <c r="S272" i="10"/>
  <c r="Q272" i="10"/>
  <c r="S271" i="10"/>
  <c r="Q271" i="10"/>
  <c r="S270" i="10"/>
  <c r="Q270" i="10"/>
  <c r="S269" i="10"/>
  <c r="Q269" i="10"/>
  <c r="S268" i="10"/>
  <c r="Q268" i="10"/>
  <c r="S267" i="10"/>
  <c r="Q267" i="10"/>
  <c r="S266" i="10"/>
  <c r="Q266" i="10"/>
  <c r="S265" i="10"/>
  <c r="Q265" i="10"/>
  <c r="S264" i="10"/>
  <c r="Q264" i="10"/>
  <c r="S263" i="10"/>
  <c r="Q263" i="10"/>
  <c r="S262" i="10"/>
  <c r="Q262" i="10"/>
  <c r="S261" i="10"/>
  <c r="Q261" i="10"/>
  <c r="S260" i="10"/>
  <c r="Q260" i="10"/>
  <c r="S259" i="10"/>
  <c r="Q259" i="10"/>
  <c r="S258" i="10"/>
  <c r="Q258" i="10"/>
  <c r="S257" i="10"/>
  <c r="Q257" i="10"/>
  <c r="S256" i="10"/>
  <c r="Q256" i="10"/>
  <c r="S255" i="10"/>
  <c r="Q255" i="10"/>
  <c r="S254" i="10"/>
  <c r="Q254" i="10"/>
  <c r="S253" i="10"/>
  <c r="Q253" i="10"/>
  <c r="S252" i="10"/>
  <c r="Q252" i="10"/>
  <c r="S251" i="10"/>
  <c r="Q251" i="10"/>
  <c r="S250" i="10"/>
  <c r="Q250" i="10"/>
  <c r="S249" i="10"/>
  <c r="Q249" i="10"/>
  <c r="S248" i="10"/>
  <c r="Q248" i="10"/>
  <c r="S247" i="10"/>
  <c r="Q247" i="10"/>
  <c r="S246" i="10"/>
  <c r="Q246" i="10"/>
  <c r="S245" i="10"/>
  <c r="Q245" i="10"/>
  <c r="S244" i="10"/>
  <c r="Q244" i="10"/>
  <c r="S243" i="10"/>
  <c r="Q243" i="10"/>
  <c r="S242" i="10"/>
  <c r="Q242" i="10"/>
  <c r="S241" i="10"/>
  <c r="Q241" i="10"/>
  <c r="S240" i="10"/>
  <c r="Q240" i="10"/>
  <c r="S239" i="10"/>
  <c r="Q239" i="10"/>
  <c r="S238" i="10"/>
  <c r="Q238" i="10"/>
  <c r="S237" i="10"/>
  <c r="Q237" i="10"/>
  <c r="S236" i="10"/>
  <c r="Q236" i="10"/>
  <c r="S235" i="10"/>
  <c r="Q235" i="10"/>
  <c r="S234" i="10"/>
  <c r="Q234" i="10"/>
  <c r="S233" i="10"/>
  <c r="Q233" i="10"/>
  <c r="S232" i="10"/>
  <c r="Q232" i="10"/>
  <c r="S231" i="10"/>
  <c r="Q231" i="10"/>
  <c r="S230" i="10"/>
  <c r="Q230" i="10"/>
  <c r="S229" i="10"/>
  <c r="Q229" i="10"/>
  <c r="S228" i="10"/>
  <c r="Q228" i="10"/>
  <c r="S227" i="10"/>
  <c r="Q227" i="10"/>
  <c r="S226" i="10"/>
  <c r="Q226" i="10"/>
  <c r="S225" i="10"/>
  <c r="Q225" i="10"/>
  <c r="S224" i="10"/>
  <c r="Q224" i="10"/>
  <c r="S223" i="10"/>
  <c r="Q223" i="10"/>
  <c r="S222" i="10"/>
  <c r="Q222" i="10"/>
  <c r="S221" i="10"/>
  <c r="Q221" i="10"/>
  <c r="S220" i="10"/>
  <c r="Q220" i="10"/>
  <c r="S219" i="10"/>
  <c r="Q219" i="10"/>
  <c r="S218" i="10"/>
  <c r="Q218" i="10"/>
  <c r="S217" i="10"/>
  <c r="Q217" i="10"/>
  <c r="S216" i="10"/>
  <c r="Q216" i="10"/>
  <c r="S215" i="10"/>
  <c r="Q215" i="10"/>
  <c r="S214" i="10"/>
  <c r="Q214" i="10"/>
  <c r="S213" i="10"/>
  <c r="Q213" i="10"/>
  <c r="S212" i="10"/>
  <c r="Q212" i="10"/>
  <c r="S211" i="10"/>
  <c r="Q211" i="10"/>
  <c r="S210" i="10"/>
  <c r="Q210" i="10"/>
  <c r="S209" i="10"/>
  <c r="Q209" i="10"/>
  <c r="S208" i="10"/>
  <c r="Q208" i="10"/>
  <c r="S207" i="10"/>
  <c r="Q207" i="10"/>
  <c r="S206" i="10"/>
  <c r="Q206" i="10"/>
  <c r="S205" i="10"/>
  <c r="Q205" i="10"/>
  <c r="S204" i="10"/>
  <c r="Q204" i="10"/>
  <c r="S203" i="10"/>
  <c r="Q203" i="10"/>
  <c r="S202" i="10"/>
  <c r="Q202" i="10"/>
  <c r="S201" i="10"/>
  <c r="Q201" i="10"/>
  <c r="S200" i="10"/>
  <c r="Q200" i="10"/>
  <c r="S199" i="10"/>
  <c r="Q199" i="10"/>
  <c r="S198" i="10"/>
  <c r="Q198" i="10"/>
  <c r="S197" i="10"/>
  <c r="Q197" i="10"/>
  <c r="S196" i="10"/>
  <c r="Q196" i="10"/>
  <c r="S195" i="10"/>
  <c r="Q195" i="10"/>
  <c r="S194" i="10"/>
  <c r="Q194" i="10"/>
  <c r="S193" i="10"/>
  <c r="Q193" i="10"/>
  <c r="S192" i="10"/>
  <c r="Q192" i="10"/>
  <c r="S191" i="10"/>
  <c r="Q191" i="10"/>
  <c r="S190" i="10"/>
  <c r="Q190" i="10"/>
  <c r="S189" i="10"/>
  <c r="Q189" i="10"/>
  <c r="S188" i="10"/>
  <c r="Q188" i="10"/>
  <c r="S187" i="10"/>
  <c r="Q187" i="10"/>
  <c r="S186" i="10"/>
  <c r="Q186" i="10"/>
  <c r="S185" i="10"/>
  <c r="Q185" i="10"/>
  <c r="S184" i="10"/>
  <c r="Q184" i="10"/>
  <c r="S183" i="10"/>
  <c r="Q183" i="10"/>
  <c r="S182" i="10"/>
  <c r="Q182" i="10"/>
  <c r="S181" i="10"/>
  <c r="Q181" i="10"/>
  <c r="S180" i="10"/>
  <c r="Q180" i="10"/>
  <c r="S179" i="10"/>
  <c r="Q179" i="10"/>
  <c r="S178" i="10"/>
  <c r="Q178" i="10"/>
  <c r="S177" i="10"/>
  <c r="Q177" i="10"/>
  <c r="S176" i="10"/>
  <c r="Q176" i="10"/>
  <c r="S175" i="10"/>
  <c r="Q175" i="10"/>
  <c r="S174" i="10"/>
  <c r="Q174" i="10"/>
  <c r="S173" i="10"/>
  <c r="Q173" i="10"/>
  <c r="S172" i="10"/>
  <c r="Q172" i="10"/>
  <c r="S171" i="10"/>
  <c r="Q171" i="10"/>
  <c r="S170" i="10"/>
  <c r="Q170" i="10"/>
  <c r="S169" i="10"/>
  <c r="Q169" i="10"/>
  <c r="S168" i="10"/>
  <c r="Q168" i="10"/>
  <c r="S167" i="10"/>
  <c r="Q167" i="10"/>
  <c r="S166" i="10"/>
  <c r="Q166" i="10"/>
  <c r="S165" i="10"/>
  <c r="Q165" i="10"/>
  <c r="S164" i="10"/>
  <c r="Q164" i="10"/>
  <c r="S163" i="10"/>
  <c r="Q163" i="10"/>
  <c r="S162" i="10"/>
  <c r="Q162" i="10"/>
  <c r="S161" i="10"/>
  <c r="Q161" i="10"/>
  <c r="S160" i="10"/>
  <c r="Q160" i="10"/>
  <c r="S159" i="10"/>
  <c r="Q159" i="10"/>
  <c r="S158" i="10"/>
  <c r="Q158" i="10"/>
  <c r="S157" i="10"/>
  <c r="Q157" i="10"/>
  <c r="S156" i="10"/>
  <c r="Q156" i="10"/>
  <c r="S155" i="10"/>
  <c r="Q155" i="10"/>
  <c r="S154" i="10"/>
  <c r="Q154" i="10"/>
  <c r="S153" i="10"/>
  <c r="Q153" i="10"/>
  <c r="S152" i="10"/>
  <c r="Q152" i="10"/>
  <c r="S151" i="10"/>
  <c r="Q151" i="10"/>
  <c r="S150" i="10"/>
  <c r="Q150" i="10"/>
  <c r="S149" i="10"/>
  <c r="Q149" i="10"/>
  <c r="S148" i="10"/>
  <c r="Q148" i="10"/>
  <c r="S147" i="10"/>
  <c r="Q147" i="10"/>
  <c r="S146" i="10"/>
  <c r="Q146" i="10"/>
  <c r="S145" i="10"/>
  <c r="Q145" i="10"/>
  <c r="S144" i="10"/>
  <c r="Q144" i="10"/>
  <c r="S143" i="10"/>
  <c r="Q143" i="10"/>
  <c r="S142" i="10"/>
  <c r="Q142" i="10"/>
  <c r="S141" i="10"/>
  <c r="Q141" i="10"/>
  <c r="S140" i="10"/>
  <c r="Q140" i="10"/>
  <c r="S139" i="10"/>
  <c r="Q139" i="10"/>
  <c r="S138" i="10"/>
  <c r="Q138" i="10"/>
  <c r="S137" i="10"/>
  <c r="Q137" i="10"/>
  <c r="S136" i="10"/>
  <c r="Q136" i="10"/>
  <c r="S135" i="10"/>
  <c r="Q135" i="10"/>
  <c r="S134" i="10"/>
  <c r="Q134" i="10"/>
  <c r="S133" i="10"/>
  <c r="Q133" i="10"/>
  <c r="S132" i="10"/>
  <c r="Q132" i="10"/>
  <c r="S131" i="10"/>
  <c r="Q131" i="10"/>
  <c r="S130" i="10"/>
  <c r="Q130" i="10"/>
  <c r="S129" i="10"/>
  <c r="Q129" i="10"/>
  <c r="S128" i="10"/>
  <c r="Q128" i="10"/>
  <c r="S127" i="10"/>
  <c r="Q127" i="10"/>
  <c r="S126" i="10"/>
  <c r="Q126" i="10"/>
  <c r="S125" i="10"/>
  <c r="Q125" i="10"/>
  <c r="S124" i="10"/>
  <c r="Q124" i="10"/>
  <c r="S123" i="10"/>
  <c r="Q123" i="10"/>
  <c r="S122" i="10"/>
  <c r="Q122" i="10"/>
  <c r="S121" i="10"/>
  <c r="Q121" i="10"/>
  <c r="S120" i="10"/>
  <c r="Q120" i="10"/>
  <c r="S119" i="10"/>
  <c r="Q119" i="10"/>
  <c r="S118" i="10"/>
  <c r="Q118" i="10"/>
  <c r="S117" i="10"/>
  <c r="Q117" i="10"/>
  <c r="S116" i="10"/>
  <c r="Q116" i="10"/>
  <c r="S115" i="10"/>
  <c r="Q115" i="10"/>
  <c r="S114" i="10"/>
  <c r="Q114" i="10"/>
  <c r="S113" i="10"/>
  <c r="Q113" i="10"/>
  <c r="S112" i="10"/>
  <c r="Q112" i="10"/>
  <c r="S111" i="10"/>
  <c r="Q111" i="10"/>
  <c r="S110" i="10"/>
  <c r="Q110" i="10"/>
  <c r="S109" i="10"/>
  <c r="Q109" i="10"/>
  <c r="S108" i="10"/>
  <c r="Q108" i="10"/>
  <c r="S107" i="10"/>
  <c r="Q107" i="10"/>
  <c r="S106" i="10"/>
  <c r="Q106" i="10"/>
  <c r="S105" i="10"/>
  <c r="Q105" i="10"/>
  <c r="S104" i="10"/>
  <c r="Q104" i="10"/>
  <c r="S103" i="10"/>
  <c r="Q103" i="10"/>
  <c r="S102" i="10"/>
  <c r="Q102" i="10"/>
  <c r="S101" i="10"/>
  <c r="Q101" i="10"/>
  <c r="S100" i="10"/>
  <c r="Q100" i="10"/>
  <c r="S99" i="10"/>
  <c r="Q99" i="10"/>
  <c r="S98" i="10"/>
  <c r="Q98" i="10"/>
  <c r="S97" i="10"/>
  <c r="Q97" i="10"/>
  <c r="S96" i="10"/>
  <c r="Q96" i="10"/>
  <c r="S95" i="10"/>
  <c r="Q95" i="10"/>
  <c r="S94" i="10"/>
  <c r="Q94" i="10"/>
  <c r="S93" i="10"/>
  <c r="Q93" i="10"/>
  <c r="S92" i="10"/>
  <c r="Q92" i="10"/>
  <c r="S91" i="10"/>
  <c r="Q91" i="10"/>
  <c r="S90" i="10"/>
  <c r="Q90" i="10"/>
  <c r="S89" i="10"/>
  <c r="Q89" i="10"/>
  <c r="S88" i="10"/>
  <c r="Q88" i="10"/>
  <c r="S87" i="10"/>
  <c r="Q87" i="10"/>
  <c r="S86" i="10"/>
  <c r="Q86" i="10"/>
  <c r="S85" i="10"/>
  <c r="Q85" i="10"/>
  <c r="S84" i="10"/>
  <c r="Q84" i="10"/>
  <c r="S83" i="10"/>
  <c r="Q83" i="10"/>
  <c r="S82" i="10"/>
  <c r="Q82" i="10"/>
  <c r="S81" i="10"/>
  <c r="Q81" i="10"/>
  <c r="S80" i="10"/>
  <c r="Q80" i="10"/>
  <c r="S79" i="10"/>
  <c r="Q79" i="10"/>
  <c r="S78" i="10"/>
  <c r="Q78" i="10"/>
  <c r="S77" i="10"/>
  <c r="Q77" i="10"/>
  <c r="S76" i="10"/>
  <c r="Q76" i="10"/>
  <c r="S75" i="10"/>
  <c r="Q75" i="10"/>
  <c r="S74" i="10"/>
  <c r="Q74" i="10"/>
  <c r="S73" i="10"/>
  <c r="Q73" i="10"/>
  <c r="S72" i="10"/>
  <c r="Q72" i="10"/>
  <c r="S71" i="10"/>
  <c r="Q71" i="10"/>
  <c r="S70" i="10"/>
  <c r="Q70" i="10"/>
  <c r="S69" i="10"/>
  <c r="Q69" i="10"/>
  <c r="S68" i="10"/>
  <c r="Q68" i="10"/>
  <c r="S67" i="10"/>
  <c r="Q67" i="10"/>
  <c r="S66" i="10"/>
  <c r="Q66" i="10"/>
  <c r="S65" i="10"/>
  <c r="Q65" i="10"/>
  <c r="S64" i="10"/>
  <c r="Q64" i="10"/>
  <c r="S63" i="10"/>
  <c r="Q63" i="10"/>
  <c r="S62" i="10"/>
  <c r="Q62" i="10"/>
  <c r="S61" i="10"/>
  <c r="Q61" i="10"/>
  <c r="S60" i="10"/>
  <c r="Q60" i="10"/>
  <c r="S59" i="10"/>
  <c r="Q59" i="10"/>
  <c r="S58" i="10"/>
  <c r="Q58" i="10"/>
  <c r="S57" i="10"/>
  <c r="Q57" i="10"/>
  <c r="S56" i="10"/>
  <c r="Q56" i="10"/>
  <c r="S55" i="10"/>
  <c r="Q55" i="10"/>
  <c r="S54" i="10"/>
  <c r="Q54" i="10"/>
  <c r="S53" i="10"/>
  <c r="Q53" i="10"/>
  <c r="S52" i="10"/>
  <c r="Q52" i="10"/>
  <c r="S51" i="10"/>
  <c r="Q51" i="10"/>
  <c r="S50" i="10"/>
  <c r="Q50" i="10"/>
  <c r="S49" i="10"/>
  <c r="Q49" i="10"/>
  <c r="S48" i="10"/>
  <c r="Q48" i="10"/>
  <c r="S47" i="10"/>
  <c r="Q47" i="10"/>
  <c r="S46" i="10"/>
  <c r="Q46" i="10"/>
  <c r="S45" i="10"/>
  <c r="Q45" i="10"/>
  <c r="S44" i="10"/>
  <c r="Q44" i="10"/>
  <c r="S43" i="10"/>
  <c r="Q43" i="10"/>
  <c r="S42" i="10"/>
  <c r="Q42" i="10"/>
  <c r="S41" i="10"/>
  <c r="Q41" i="10"/>
  <c r="S40" i="10"/>
  <c r="Q40" i="10"/>
  <c r="S39" i="10"/>
  <c r="Q39" i="10"/>
  <c r="S38" i="10"/>
  <c r="Q38" i="10"/>
  <c r="S37" i="10"/>
  <c r="Q37" i="10"/>
  <c r="S36" i="10"/>
  <c r="Q36" i="10"/>
  <c r="S35" i="10"/>
  <c r="Q35" i="10"/>
  <c r="S34" i="10"/>
  <c r="Q34" i="10"/>
  <c r="S33" i="10"/>
  <c r="Q33" i="10"/>
  <c r="S32" i="10"/>
  <c r="Q32" i="10"/>
  <c r="S31" i="10"/>
  <c r="Q31" i="10"/>
  <c r="S30" i="10"/>
  <c r="Q30" i="10"/>
  <c r="S29" i="10"/>
  <c r="Q29" i="10"/>
  <c r="S28" i="10"/>
  <c r="Q28" i="10"/>
  <c r="S27" i="10"/>
  <c r="Q27" i="10"/>
  <c r="S26" i="10"/>
  <c r="Q26" i="10"/>
  <c r="S25" i="10"/>
  <c r="Q25" i="10"/>
  <c r="S24" i="10"/>
  <c r="Q24" i="10"/>
  <c r="S23" i="10"/>
  <c r="Q23" i="10"/>
  <c r="S22" i="10"/>
  <c r="Q22" i="10"/>
  <c r="S21" i="10"/>
  <c r="Q21" i="10"/>
  <c r="S20" i="10"/>
  <c r="Q20" i="10"/>
  <c r="S19" i="10"/>
  <c r="R10" i="10"/>
  <c r="Q19" i="10"/>
  <c r="S18" i="10"/>
  <c r="Q18" i="10"/>
  <c r="S17" i="10"/>
  <c r="Q17" i="10"/>
  <c r="S516" i="11"/>
  <c r="Q516" i="11"/>
  <c r="S515" i="11"/>
  <c r="Q515" i="11"/>
  <c r="S514" i="11"/>
  <c r="Q514" i="11"/>
  <c r="S513" i="11"/>
  <c r="Q513" i="11"/>
  <c r="S512" i="11"/>
  <c r="Q512" i="11"/>
  <c r="S511" i="11"/>
  <c r="Q511" i="11"/>
  <c r="S510" i="11"/>
  <c r="Q510" i="11"/>
  <c r="S509" i="11"/>
  <c r="Q509" i="11"/>
  <c r="S508" i="11"/>
  <c r="Q508" i="11"/>
  <c r="S507" i="11"/>
  <c r="Q507" i="11"/>
  <c r="S506" i="11"/>
  <c r="Q506" i="11"/>
  <c r="S505" i="11"/>
  <c r="Q505" i="11"/>
  <c r="S504" i="11"/>
  <c r="Q504" i="11"/>
  <c r="S503" i="11"/>
  <c r="Q503" i="11"/>
  <c r="S502" i="11"/>
  <c r="Q502" i="11"/>
  <c r="S501" i="11"/>
  <c r="Q501" i="11"/>
  <c r="S500" i="11"/>
  <c r="Q500" i="11"/>
  <c r="S499" i="11"/>
  <c r="Q499" i="11"/>
  <c r="S498" i="11"/>
  <c r="Q498" i="11"/>
  <c r="S497" i="11"/>
  <c r="Q497" i="11"/>
  <c r="S496" i="11"/>
  <c r="Q496" i="11"/>
  <c r="S495" i="11"/>
  <c r="Q495" i="11"/>
  <c r="S494" i="11"/>
  <c r="Q494" i="11"/>
  <c r="S493" i="11"/>
  <c r="Q493" i="11"/>
  <c r="S492" i="11"/>
  <c r="Q492" i="11"/>
  <c r="S491" i="11"/>
  <c r="Q491" i="11"/>
  <c r="S490" i="11"/>
  <c r="Q490" i="11"/>
  <c r="S489" i="11"/>
  <c r="Q489" i="11"/>
  <c r="S488" i="11"/>
  <c r="Q488" i="11"/>
  <c r="S487" i="11"/>
  <c r="Q487" i="11"/>
  <c r="S486" i="11"/>
  <c r="Q486" i="11"/>
  <c r="S485" i="11"/>
  <c r="Q485" i="11"/>
  <c r="S484" i="11"/>
  <c r="Q484" i="11"/>
  <c r="S483" i="11"/>
  <c r="Q483" i="11"/>
  <c r="S482" i="11"/>
  <c r="Q482" i="11"/>
  <c r="S481" i="11"/>
  <c r="Q481" i="11"/>
  <c r="S480" i="11"/>
  <c r="Q480" i="11"/>
  <c r="S479" i="11"/>
  <c r="Q479" i="11"/>
  <c r="S478" i="11"/>
  <c r="Q478" i="11"/>
  <c r="S477" i="11"/>
  <c r="Q477" i="11"/>
  <c r="S476" i="11"/>
  <c r="Q476" i="11"/>
  <c r="S475" i="11"/>
  <c r="Q475" i="11"/>
  <c r="S474" i="11"/>
  <c r="Q474" i="11"/>
  <c r="S473" i="11"/>
  <c r="Q473" i="11"/>
  <c r="S472" i="11"/>
  <c r="Q472" i="11"/>
  <c r="S471" i="11"/>
  <c r="Q471" i="11"/>
  <c r="S470" i="11"/>
  <c r="Q470" i="11"/>
  <c r="S469" i="11"/>
  <c r="Q469" i="11"/>
  <c r="S468" i="11"/>
  <c r="Q468" i="11"/>
  <c r="S467" i="11"/>
  <c r="Q467" i="11"/>
  <c r="S466" i="11"/>
  <c r="Q466" i="11"/>
  <c r="S465" i="11"/>
  <c r="Q465" i="11"/>
  <c r="S464" i="11"/>
  <c r="Q464" i="11"/>
  <c r="S463" i="11"/>
  <c r="Q463" i="11"/>
  <c r="S462" i="11"/>
  <c r="Q462" i="11"/>
  <c r="S461" i="11"/>
  <c r="Q461" i="11"/>
  <c r="S460" i="11"/>
  <c r="Q460" i="11"/>
  <c r="S459" i="11"/>
  <c r="Q459" i="11"/>
  <c r="S458" i="11"/>
  <c r="Q458" i="11"/>
  <c r="S457" i="11"/>
  <c r="Q457" i="11"/>
  <c r="S456" i="11"/>
  <c r="Q456" i="11"/>
  <c r="S455" i="11"/>
  <c r="Q455" i="11"/>
  <c r="S454" i="11"/>
  <c r="Q454" i="11"/>
  <c r="S453" i="11"/>
  <c r="Q453" i="11"/>
  <c r="S452" i="11"/>
  <c r="Q452" i="11"/>
  <c r="S451" i="11"/>
  <c r="Q451" i="11"/>
  <c r="S450" i="11"/>
  <c r="Q450" i="11"/>
  <c r="S449" i="11"/>
  <c r="Q449" i="11"/>
  <c r="S448" i="11"/>
  <c r="Q448" i="11"/>
  <c r="S447" i="11"/>
  <c r="Q447" i="11"/>
  <c r="S446" i="11"/>
  <c r="Q446" i="11"/>
  <c r="S445" i="11"/>
  <c r="Q445" i="11"/>
  <c r="S444" i="11"/>
  <c r="Q444" i="11"/>
  <c r="S443" i="11"/>
  <c r="Q443" i="11"/>
  <c r="S442" i="11"/>
  <c r="Q442" i="11"/>
  <c r="S441" i="11"/>
  <c r="Q441" i="11"/>
  <c r="S440" i="11"/>
  <c r="Q440" i="11"/>
  <c r="S439" i="11"/>
  <c r="Q439" i="11"/>
  <c r="S438" i="11"/>
  <c r="Q438" i="11"/>
  <c r="S437" i="11"/>
  <c r="Q437" i="11"/>
  <c r="S436" i="11"/>
  <c r="Q436" i="11"/>
  <c r="S435" i="11"/>
  <c r="Q435" i="11"/>
  <c r="S434" i="11"/>
  <c r="Q434" i="11"/>
  <c r="S433" i="11"/>
  <c r="Q433" i="11"/>
  <c r="S432" i="11"/>
  <c r="Q432" i="11"/>
  <c r="S431" i="11"/>
  <c r="Q431" i="11"/>
  <c r="S430" i="11"/>
  <c r="Q430" i="11"/>
  <c r="S429" i="11"/>
  <c r="Q429" i="11"/>
  <c r="S428" i="11"/>
  <c r="Q428" i="11"/>
  <c r="S427" i="11"/>
  <c r="Q427" i="11"/>
  <c r="S426" i="11"/>
  <c r="Q426" i="11"/>
  <c r="S425" i="11"/>
  <c r="Q425" i="11"/>
  <c r="S424" i="11"/>
  <c r="Q424" i="11"/>
  <c r="S423" i="11"/>
  <c r="Q423" i="11"/>
  <c r="S422" i="11"/>
  <c r="Q422" i="11"/>
  <c r="S421" i="11"/>
  <c r="Q421" i="11"/>
  <c r="S420" i="11"/>
  <c r="Q420" i="11"/>
  <c r="S419" i="11"/>
  <c r="Q419" i="11"/>
  <c r="S418" i="11"/>
  <c r="Q418" i="11"/>
  <c r="S417" i="11"/>
  <c r="Q417" i="11"/>
  <c r="S416" i="11"/>
  <c r="Q416" i="11"/>
  <c r="S415" i="11"/>
  <c r="Q415" i="11"/>
  <c r="S414" i="11"/>
  <c r="Q414" i="11"/>
  <c r="S413" i="11"/>
  <c r="Q413" i="11"/>
  <c r="S412" i="11"/>
  <c r="Q412" i="11"/>
  <c r="S411" i="11"/>
  <c r="Q411" i="11"/>
  <c r="S410" i="11"/>
  <c r="Q410" i="11"/>
  <c r="S409" i="11"/>
  <c r="Q409" i="11"/>
  <c r="S408" i="11"/>
  <c r="Q408" i="11"/>
  <c r="S407" i="11"/>
  <c r="Q407" i="11"/>
  <c r="S406" i="11"/>
  <c r="Q406" i="11"/>
  <c r="S405" i="11"/>
  <c r="Q405" i="11"/>
  <c r="S404" i="11"/>
  <c r="Q404" i="11"/>
  <c r="S403" i="11"/>
  <c r="Q403" i="11"/>
  <c r="S402" i="11"/>
  <c r="Q402" i="11"/>
  <c r="S401" i="11"/>
  <c r="Q401" i="11"/>
  <c r="S400" i="11"/>
  <c r="Q400" i="11"/>
  <c r="S399" i="11"/>
  <c r="Q399" i="11"/>
  <c r="S398" i="11"/>
  <c r="Q398" i="11"/>
  <c r="S397" i="11"/>
  <c r="Q397" i="11"/>
  <c r="S396" i="11"/>
  <c r="Q396" i="11"/>
  <c r="S395" i="11"/>
  <c r="Q395" i="11"/>
  <c r="S394" i="11"/>
  <c r="Q394" i="11"/>
  <c r="S393" i="11"/>
  <c r="Q393" i="11"/>
  <c r="S392" i="11"/>
  <c r="Q392" i="11"/>
  <c r="S391" i="11"/>
  <c r="Q391" i="11"/>
  <c r="S390" i="11"/>
  <c r="Q390" i="11"/>
  <c r="S389" i="11"/>
  <c r="Q389" i="11"/>
  <c r="S388" i="11"/>
  <c r="Q388" i="11"/>
  <c r="S387" i="11"/>
  <c r="Q387" i="11"/>
  <c r="S386" i="11"/>
  <c r="Q386" i="11"/>
  <c r="S385" i="11"/>
  <c r="Q385" i="11"/>
  <c r="S384" i="11"/>
  <c r="Q384" i="11"/>
  <c r="S383" i="11"/>
  <c r="Q383" i="11"/>
  <c r="S382" i="11"/>
  <c r="Q382" i="11"/>
  <c r="S381" i="11"/>
  <c r="Q381" i="11"/>
  <c r="S380" i="11"/>
  <c r="Q380" i="11"/>
  <c r="S379" i="11"/>
  <c r="Q379" i="11"/>
  <c r="S378" i="11"/>
  <c r="Q378" i="11"/>
  <c r="S377" i="11"/>
  <c r="Q377" i="11"/>
  <c r="S376" i="11"/>
  <c r="Q376" i="11"/>
  <c r="S375" i="11"/>
  <c r="Q375" i="11"/>
  <c r="S374" i="11"/>
  <c r="Q374" i="11"/>
  <c r="S373" i="11"/>
  <c r="Q373" i="11"/>
  <c r="S372" i="11"/>
  <c r="Q372" i="11"/>
  <c r="S371" i="11"/>
  <c r="Q371" i="11"/>
  <c r="S370" i="11"/>
  <c r="Q370" i="11"/>
  <c r="S369" i="11"/>
  <c r="Q369" i="11"/>
  <c r="S368" i="11"/>
  <c r="Q368" i="11"/>
  <c r="S367" i="11"/>
  <c r="Q367" i="11"/>
  <c r="S366" i="11"/>
  <c r="Q366" i="11"/>
  <c r="S365" i="11"/>
  <c r="Q365" i="11"/>
  <c r="S364" i="11"/>
  <c r="Q364" i="11"/>
  <c r="S363" i="11"/>
  <c r="Q363" i="11"/>
  <c r="S362" i="11"/>
  <c r="Q362" i="11"/>
  <c r="S361" i="11"/>
  <c r="Q361" i="11"/>
  <c r="S360" i="11"/>
  <c r="Q360" i="11"/>
  <c r="S359" i="11"/>
  <c r="Q359" i="11"/>
  <c r="S358" i="11"/>
  <c r="Q358" i="11"/>
  <c r="S357" i="11"/>
  <c r="Q357" i="11"/>
  <c r="S356" i="11"/>
  <c r="Q356" i="11"/>
  <c r="S355" i="11"/>
  <c r="Q355" i="11"/>
  <c r="S354" i="11"/>
  <c r="Q354" i="11"/>
  <c r="S353" i="11"/>
  <c r="Q353" i="11"/>
  <c r="S352" i="11"/>
  <c r="Q352" i="11"/>
  <c r="S351" i="11"/>
  <c r="Q351" i="11"/>
  <c r="S350" i="11"/>
  <c r="Q350" i="11"/>
  <c r="S349" i="11"/>
  <c r="Q349" i="11"/>
  <c r="S348" i="11"/>
  <c r="Q348" i="11"/>
  <c r="S347" i="11"/>
  <c r="Q347" i="11"/>
  <c r="S346" i="11"/>
  <c r="Q346" i="11"/>
  <c r="S345" i="11"/>
  <c r="Q345" i="11"/>
  <c r="S344" i="11"/>
  <c r="Q344" i="11"/>
  <c r="S343" i="11"/>
  <c r="Q343" i="11"/>
  <c r="S342" i="11"/>
  <c r="Q342" i="11"/>
  <c r="S341" i="11"/>
  <c r="Q341" i="11"/>
  <c r="S340" i="11"/>
  <c r="Q340" i="11"/>
  <c r="S339" i="11"/>
  <c r="Q339" i="11"/>
  <c r="S338" i="11"/>
  <c r="Q338" i="11"/>
  <c r="S337" i="11"/>
  <c r="Q337" i="11"/>
  <c r="S336" i="11"/>
  <c r="Q336" i="11"/>
  <c r="S335" i="11"/>
  <c r="Q335" i="11"/>
  <c r="S334" i="11"/>
  <c r="Q334" i="11"/>
  <c r="S333" i="11"/>
  <c r="Q333" i="11"/>
  <c r="S332" i="11"/>
  <c r="Q332" i="11"/>
  <c r="S331" i="11"/>
  <c r="Q331" i="11"/>
  <c r="S330" i="11"/>
  <c r="Q330" i="11"/>
  <c r="S329" i="11"/>
  <c r="Q329" i="11"/>
  <c r="S328" i="11"/>
  <c r="Q328" i="11"/>
  <c r="S327" i="11"/>
  <c r="Q327" i="11"/>
  <c r="S326" i="11"/>
  <c r="Q326" i="11"/>
  <c r="S325" i="11"/>
  <c r="Q325" i="11"/>
  <c r="S324" i="11"/>
  <c r="Q324" i="11"/>
  <c r="S323" i="11"/>
  <c r="Q323" i="11"/>
  <c r="S322" i="11"/>
  <c r="Q322" i="11"/>
  <c r="S321" i="11"/>
  <c r="Q321" i="11"/>
  <c r="S320" i="11"/>
  <c r="Q320" i="11"/>
  <c r="S319" i="11"/>
  <c r="Q319" i="11"/>
  <c r="S318" i="11"/>
  <c r="Q318" i="11"/>
  <c r="S317" i="11"/>
  <c r="Q317" i="11"/>
  <c r="S316" i="11"/>
  <c r="Q316" i="11"/>
  <c r="S315" i="11"/>
  <c r="Q315" i="11"/>
  <c r="S314" i="11"/>
  <c r="Q314" i="11"/>
  <c r="S313" i="11"/>
  <c r="Q313" i="11"/>
  <c r="S312" i="11"/>
  <c r="Q312" i="11"/>
  <c r="S311" i="11"/>
  <c r="Q311" i="11"/>
  <c r="S310" i="11"/>
  <c r="Q310" i="11"/>
  <c r="S309" i="11"/>
  <c r="Q309" i="11"/>
  <c r="S308" i="11"/>
  <c r="Q308" i="11"/>
  <c r="S307" i="11"/>
  <c r="Q307" i="11"/>
  <c r="S306" i="11"/>
  <c r="Q306" i="11"/>
  <c r="S305" i="11"/>
  <c r="Q305" i="11"/>
  <c r="S304" i="11"/>
  <c r="Q304" i="11"/>
  <c r="S303" i="11"/>
  <c r="Q303" i="11"/>
  <c r="S302" i="11"/>
  <c r="Q302" i="11"/>
  <c r="S301" i="11"/>
  <c r="Q301" i="11"/>
  <c r="S300" i="11"/>
  <c r="Q300" i="11"/>
  <c r="S299" i="11"/>
  <c r="Q299" i="11"/>
  <c r="S298" i="11"/>
  <c r="Q298" i="11"/>
  <c r="S297" i="11"/>
  <c r="Q297" i="11"/>
  <c r="S296" i="11"/>
  <c r="Q296" i="11"/>
  <c r="S295" i="11"/>
  <c r="Q295" i="11"/>
  <c r="S294" i="11"/>
  <c r="Q294" i="11"/>
  <c r="S293" i="11"/>
  <c r="Q293" i="11"/>
  <c r="S292" i="11"/>
  <c r="Q292" i="11"/>
  <c r="S291" i="11"/>
  <c r="Q291" i="11"/>
  <c r="S290" i="11"/>
  <c r="Q290" i="11"/>
  <c r="S289" i="11"/>
  <c r="Q289" i="11"/>
  <c r="S288" i="11"/>
  <c r="Q288" i="11"/>
  <c r="S287" i="11"/>
  <c r="Q287" i="11"/>
  <c r="S286" i="11"/>
  <c r="Q286" i="11"/>
  <c r="S285" i="11"/>
  <c r="Q285" i="11"/>
  <c r="S284" i="11"/>
  <c r="Q284" i="11"/>
  <c r="S283" i="11"/>
  <c r="Q283" i="11"/>
  <c r="S282" i="11"/>
  <c r="Q282" i="11"/>
  <c r="S281" i="11"/>
  <c r="Q281" i="11"/>
  <c r="S280" i="11"/>
  <c r="Q280" i="11"/>
  <c r="S279" i="11"/>
  <c r="Q279" i="11"/>
  <c r="S278" i="11"/>
  <c r="Q278" i="11"/>
  <c r="S277" i="11"/>
  <c r="Q277" i="11"/>
  <c r="S276" i="11"/>
  <c r="Q276" i="11"/>
  <c r="S275" i="11"/>
  <c r="Q275" i="11"/>
  <c r="S274" i="11"/>
  <c r="Q274" i="11"/>
  <c r="S273" i="11"/>
  <c r="Q273" i="11"/>
  <c r="S272" i="11"/>
  <c r="Q272" i="11"/>
  <c r="S271" i="11"/>
  <c r="Q271" i="11"/>
  <c r="S270" i="11"/>
  <c r="Q270" i="11"/>
  <c r="S269" i="11"/>
  <c r="Q269" i="11"/>
  <c r="S268" i="11"/>
  <c r="Q268" i="11"/>
  <c r="S267" i="11"/>
  <c r="Q267" i="11"/>
  <c r="S266" i="11"/>
  <c r="Q266" i="11"/>
  <c r="S265" i="11"/>
  <c r="Q265" i="11"/>
  <c r="S264" i="11"/>
  <c r="Q264" i="11"/>
  <c r="S263" i="11"/>
  <c r="Q263" i="11"/>
  <c r="S262" i="11"/>
  <c r="Q262" i="11"/>
  <c r="S261" i="11"/>
  <c r="Q261" i="11"/>
  <c r="S260" i="11"/>
  <c r="Q260" i="11"/>
  <c r="S259" i="11"/>
  <c r="Q259" i="11"/>
  <c r="S258" i="11"/>
  <c r="Q258" i="11"/>
  <c r="S257" i="11"/>
  <c r="Q257" i="11"/>
  <c r="S256" i="11"/>
  <c r="Q256" i="11"/>
  <c r="S255" i="11"/>
  <c r="Q255" i="11"/>
  <c r="S254" i="11"/>
  <c r="Q254" i="11"/>
  <c r="S253" i="11"/>
  <c r="Q253" i="11"/>
  <c r="S252" i="11"/>
  <c r="Q252" i="11"/>
  <c r="S251" i="11"/>
  <c r="Q251" i="11"/>
  <c r="S250" i="11"/>
  <c r="Q250" i="11"/>
  <c r="S249" i="11"/>
  <c r="Q249" i="11"/>
  <c r="S248" i="11"/>
  <c r="Q248" i="11"/>
  <c r="S247" i="11"/>
  <c r="Q247" i="11"/>
  <c r="S246" i="11"/>
  <c r="Q246" i="11"/>
  <c r="S245" i="11"/>
  <c r="Q245" i="11"/>
  <c r="S244" i="11"/>
  <c r="Q244" i="11"/>
  <c r="S243" i="11"/>
  <c r="Q243" i="11"/>
  <c r="S242" i="11"/>
  <c r="Q242" i="11"/>
  <c r="S241" i="11"/>
  <c r="Q241" i="11"/>
  <c r="S240" i="11"/>
  <c r="Q240" i="11"/>
  <c r="S239" i="11"/>
  <c r="Q239" i="11"/>
  <c r="S238" i="11"/>
  <c r="Q238" i="11"/>
  <c r="S237" i="11"/>
  <c r="Q237" i="11"/>
  <c r="S236" i="11"/>
  <c r="Q236" i="11"/>
  <c r="S235" i="11"/>
  <c r="Q235" i="11"/>
  <c r="S234" i="11"/>
  <c r="Q234" i="11"/>
  <c r="S233" i="11"/>
  <c r="Q233" i="11"/>
  <c r="S232" i="11"/>
  <c r="Q232" i="11"/>
  <c r="S231" i="11"/>
  <c r="Q231" i="11"/>
  <c r="S230" i="11"/>
  <c r="Q230" i="11"/>
  <c r="S229" i="11"/>
  <c r="Q229" i="11"/>
  <c r="S228" i="11"/>
  <c r="Q228" i="11"/>
  <c r="S227" i="11"/>
  <c r="Q227" i="11"/>
  <c r="S226" i="11"/>
  <c r="Q226" i="11"/>
  <c r="S225" i="11"/>
  <c r="Q225" i="11"/>
  <c r="S224" i="11"/>
  <c r="Q224" i="11"/>
  <c r="S223" i="11"/>
  <c r="Q223" i="11"/>
  <c r="S222" i="11"/>
  <c r="Q222" i="11"/>
  <c r="S221" i="11"/>
  <c r="Q221" i="11"/>
  <c r="S220" i="11"/>
  <c r="Q220" i="11"/>
  <c r="S219" i="11"/>
  <c r="Q219" i="11"/>
  <c r="S218" i="11"/>
  <c r="Q218" i="11"/>
  <c r="S217" i="11"/>
  <c r="Q217" i="11"/>
  <c r="S216" i="11"/>
  <c r="Q216" i="11"/>
  <c r="S215" i="11"/>
  <c r="Q215" i="11"/>
  <c r="S214" i="11"/>
  <c r="Q214" i="11"/>
  <c r="S213" i="11"/>
  <c r="Q213" i="11"/>
  <c r="S212" i="11"/>
  <c r="Q212" i="11"/>
  <c r="S211" i="11"/>
  <c r="Q211" i="11"/>
  <c r="S210" i="11"/>
  <c r="Q210" i="11"/>
  <c r="S209" i="11"/>
  <c r="Q209" i="11"/>
  <c r="S208" i="11"/>
  <c r="Q208" i="11"/>
  <c r="S207" i="11"/>
  <c r="Q207" i="11"/>
  <c r="S206" i="11"/>
  <c r="Q206" i="11"/>
  <c r="S205" i="11"/>
  <c r="Q205" i="11"/>
  <c r="S204" i="11"/>
  <c r="Q204" i="11"/>
  <c r="S203" i="11"/>
  <c r="Q203" i="11"/>
  <c r="S202" i="11"/>
  <c r="Q202" i="11"/>
  <c r="S201" i="11"/>
  <c r="Q201" i="11"/>
  <c r="S200" i="11"/>
  <c r="Q200" i="11"/>
  <c r="S199" i="11"/>
  <c r="Q199" i="11"/>
  <c r="S198" i="11"/>
  <c r="Q198" i="11"/>
  <c r="S197" i="11"/>
  <c r="Q197" i="11"/>
  <c r="S196" i="11"/>
  <c r="Q196" i="11"/>
  <c r="S195" i="11"/>
  <c r="Q195" i="11"/>
  <c r="S194" i="11"/>
  <c r="Q194" i="11"/>
  <c r="S193" i="11"/>
  <c r="Q193" i="11"/>
  <c r="S192" i="11"/>
  <c r="Q192" i="11"/>
  <c r="S191" i="11"/>
  <c r="Q191" i="11"/>
  <c r="S190" i="11"/>
  <c r="Q190" i="11"/>
  <c r="S189" i="11"/>
  <c r="Q189" i="11"/>
  <c r="S188" i="11"/>
  <c r="Q188" i="11"/>
  <c r="S187" i="11"/>
  <c r="Q187" i="11"/>
  <c r="S186" i="11"/>
  <c r="Q186" i="11"/>
  <c r="S185" i="11"/>
  <c r="Q185" i="11"/>
  <c r="S184" i="11"/>
  <c r="Q184" i="11"/>
  <c r="S183" i="11"/>
  <c r="Q183" i="11"/>
  <c r="S182" i="11"/>
  <c r="Q182" i="11"/>
  <c r="S181" i="11"/>
  <c r="Q181" i="11"/>
  <c r="S180" i="11"/>
  <c r="Q180" i="11"/>
  <c r="S179" i="11"/>
  <c r="Q179" i="11"/>
  <c r="S178" i="11"/>
  <c r="Q178" i="11"/>
  <c r="S177" i="11"/>
  <c r="Q177" i="11"/>
  <c r="S176" i="11"/>
  <c r="Q176" i="11"/>
  <c r="S175" i="11"/>
  <c r="Q175" i="11"/>
  <c r="S174" i="11"/>
  <c r="Q174" i="11"/>
  <c r="S173" i="11"/>
  <c r="Q173" i="11"/>
  <c r="S172" i="11"/>
  <c r="Q172" i="11"/>
  <c r="S171" i="11"/>
  <c r="Q171" i="11"/>
  <c r="S170" i="11"/>
  <c r="Q170" i="11"/>
  <c r="S169" i="11"/>
  <c r="Q169" i="11"/>
  <c r="S168" i="11"/>
  <c r="Q168" i="11"/>
  <c r="S167" i="11"/>
  <c r="Q167" i="11"/>
  <c r="S166" i="11"/>
  <c r="Q166" i="11"/>
  <c r="S165" i="11"/>
  <c r="Q165" i="11"/>
  <c r="S164" i="11"/>
  <c r="Q164" i="11"/>
  <c r="S163" i="11"/>
  <c r="Q163" i="11"/>
  <c r="S162" i="11"/>
  <c r="Q162" i="11"/>
  <c r="S161" i="11"/>
  <c r="Q161" i="11"/>
  <c r="S160" i="11"/>
  <c r="Q160" i="11"/>
  <c r="S159" i="11"/>
  <c r="Q159" i="11"/>
  <c r="S158" i="11"/>
  <c r="Q158" i="11"/>
  <c r="S157" i="11"/>
  <c r="Q157" i="11"/>
  <c r="S156" i="11"/>
  <c r="Q156" i="11"/>
  <c r="S155" i="11"/>
  <c r="Q155" i="11"/>
  <c r="S154" i="11"/>
  <c r="Q154" i="11"/>
  <c r="S153" i="11"/>
  <c r="Q153" i="11"/>
  <c r="S152" i="11"/>
  <c r="Q152" i="11"/>
  <c r="S151" i="11"/>
  <c r="Q151" i="11"/>
  <c r="S150" i="11"/>
  <c r="Q150" i="11"/>
  <c r="S149" i="11"/>
  <c r="Q149" i="11"/>
  <c r="S148" i="11"/>
  <c r="Q148" i="11"/>
  <c r="S147" i="11"/>
  <c r="Q147" i="11"/>
  <c r="S146" i="11"/>
  <c r="Q146" i="11"/>
  <c r="S145" i="11"/>
  <c r="Q145" i="11"/>
  <c r="S144" i="11"/>
  <c r="Q144" i="11"/>
  <c r="S143" i="11"/>
  <c r="Q143" i="11"/>
  <c r="S142" i="11"/>
  <c r="Q142" i="11"/>
  <c r="S141" i="11"/>
  <c r="Q141" i="11"/>
  <c r="S140" i="11"/>
  <c r="Q140" i="11"/>
  <c r="S139" i="11"/>
  <c r="Q139" i="11"/>
  <c r="S138" i="11"/>
  <c r="Q138" i="11"/>
  <c r="S137" i="11"/>
  <c r="Q137" i="11"/>
  <c r="S136" i="11"/>
  <c r="Q136" i="11"/>
  <c r="S135" i="11"/>
  <c r="Q135" i="11"/>
  <c r="S134" i="11"/>
  <c r="Q134" i="11"/>
  <c r="S133" i="11"/>
  <c r="Q133" i="11"/>
  <c r="S132" i="11"/>
  <c r="Q132" i="11"/>
  <c r="S131" i="11"/>
  <c r="Q131" i="11"/>
  <c r="S130" i="11"/>
  <c r="Q130" i="11"/>
  <c r="S129" i="11"/>
  <c r="Q129" i="11"/>
  <c r="S128" i="11"/>
  <c r="Q128" i="11"/>
  <c r="S127" i="11"/>
  <c r="Q127" i="11"/>
  <c r="S126" i="11"/>
  <c r="Q126" i="11"/>
  <c r="S125" i="11"/>
  <c r="Q125" i="11"/>
  <c r="S124" i="11"/>
  <c r="Q124" i="11"/>
  <c r="S123" i="11"/>
  <c r="Q123" i="11"/>
  <c r="S122" i="11"/>
  <c r="Q122" i="11"/>
  <c r="S121" i="11"/>
  <c r="Q121" i="11"/>
  <c r="S120" i="11"/>
  <c r="Q120" i="11"/>
  <c r="S119" i="11"/>
  <c r="Q119" i="11"/>
  <c r="S118" i="11"/>
  <c r="Q118" i="11"/>
  <c r="S117" i="11"/>
  <c r="Q117" i="11"/>
  <c r="S116" i="11"/>
  <c r="Q116" i="11"/>
  <c r="S115" i="11"/>
  <c r="Q115" i="11"/>
  <c r="S114" i="11"/>
  <c r="Q114" i="11"/>
  <c r="S113" i="11"/>
  <c r="Q113" i="11"/>
  <c r="S112" i="11"/>
  <c r="Q112" i="11"/>
  <c r="S111" i="11"/>
  <c r="Q111" i="11"/>
  <c r="S110" i="11"/>
  <c r="Q110" i="11"/>
  <c r="S109" i="11"/>
  <c r="Q109" i="11"/>
  <c r="S108" i="11"/>
  <c r="Q108" i="11"/>
  <c r="S107" i="11"/>
  <c r="Q107" i="11"/>
  <c r="S106" i="11"/>
  <c r="Q106" i="11"/>
  <c r="S105" i="11"/>
  <c r="Q105" i="11"/>
  <c r="S104" i="11"/>
  <c r="Q104" i="11"/>
  <c r="S103" i="11"/>
  <c r="Q103" i="11"/>
  <c r="S102" i="11"/>
  <c r="Q102" i="11"/>
  <c r="S101" i="11"/>
  <c r="Q101" i="11"/>
  <c r="S100" i="11"/>
  <c r="Q100" i="11"/>
  <c r="S99" i="11"/>
  <c r="Q99" i="11"/>
  <c r="S98" i="11"/>
  <c r="Q98" i="11"/>
  <c r="S97" i="11"/>
  <c r="Q97" i="11"/>
  <c r="S96" i="11"/>
  <c r="Q96" i="11"/>
  <c r="S95" i="11"/>
  <c r="Q95" i="11"/>
  <c r="S94" i="11"/>
  <c r="Q94" i="11"/>
  <c r="S93" i="11"/>
  <c r="Q93" i="11"/>
  <c r="S92" i="11"/>
  <c r="Q92" i="11"/>
  <c r="S91" i="11"/>
  <c r="Q91" i="11"/>
  <c r="S90" i="11"/>
  <c r="Q90" i="11"/>
  <c r="S89" i="11"/>
  <c r="Q89" i="11"/>
  <c r="S88" i="11"/>
  <c r="Q88" i="11"/>
  <c r="S87" i="11"/>
  <c r="Q87" i="11"/>
  <c r="S86" i="11"/>
  <c r="Q86" i="11"/>
  <c r="S85" i="11"/>
  <c r="Q85" i="11"/>
  <c r="S84" i="11"/>
  <c r="Q84" i="11"/>
  <c r="S83" i="11"/>
  <c r="Q83" i="11"/>
  <c r="S82" i="11"/>
  <c r="Q82" i="11"/>
  <c r="S81" i="11"/>
  <c r="Q81" i="11"/>
  <c r="S80" i="11"/>
  <c r="Q80" i="11"/>
  <c r="S79" i="11"/>
  <c r="Q79" i="11"/>
  <c r="S78" i="11"/>
  <c r="Q78" i="11"/>
  <c r="S77" i="11"/>
  <c r="Q77" i="11"/>
  <c r="S76" i="11"/>
  <c r="Q76" i="11"/>
  <c r="S75" i="11"/>
  <c r="Q75" i="11"/>
  <c r="S74" i="11"/>
  <c r="Q74" i="11"/>
  <c r="S73" i="11"/>
  <c r="Q73" i="11"/>
  <c r="S72" i="11"/>
  <c r="Q72" i="11"/>
  <c r="S71" i="11"/>
  <c r="Q71" i="11"/>
  <c r="S70" i="11"/>
  <c r="Q70" i="11"/>
  <c r="S69" i="11"/>
  <c r="Q69" i="11"/>
  <c r="S68" i="11"/>
  <c r="Q68" i="11"/>
  <c r="S67" i="11"/>
  <c r="Q67" i="11"/>
  <c r="S66" i="11"/>
  <c r="Q66" i="11"/>
  <c r="S65" i="11"/>
  <c r="Q65" i="11"/>
  <c r="S64" i="11"/>
  <c r="Q64" i="11"/>
  <c r="S63" i="11"/>
  <c r="Q63" i="11"/>
  <c r="S62" i="11"/>
  <c r="Q62" i="11"/>
  <c r="S61" i="11"/>
  <c r="Q61" i="11"/>
  <c r="S60" i="11"/>
  <c r="Q60" i="11"/>
  <c r="S59" i="11"/>
  <c r="Q59" i="11"/>
  <c r="S58" i="11"/>
  <c r="Q58" i="11"/>
  <c r="S57" i="11"/>
  <c r="Q57" i="11"/>
  <c r="S56" i="11"/>
  <c r="Q56" i="11"/>
  <c r="S55" i="11"/>
  <c r="Q55" i="11"/>
  <c r="S54" i="11"/>
  <c r="Q54" i="11"/>
  <c r="S53" i="11"/>
  <c r="Q53" i="11"/>
  <c r="S52" i="11"/>
  <c r="Q52" i="11"/>
  <c r="S51" i="11"/>
  <c r="Q51" i="11"/>
  <c r="S50" i="11"/>
  <c r="Q50" i="11"/>
  <c r="S49" i="11"/>
  <c r="Q49" i="11"/>
  <c r="S48" i="11"/>
  <c r="Q48" i="11"/>
  <c r="S47" i="11"/>
  <c r="Q47" i="11"/>
  <c r="S46" i="11"/>
  <c r="Q46" i="11"/>
  <c r="S45" i="11"/>
  <c r="Q45" i="11"/>
  <c r="S44" i="11"/>
  <c r="Q44" i="11"/>
  <c r="S43" i="11"/>
  <c r="Q43" i="11"/>
  <c r="S42" i="11"/>
  <c r="Q42" i="11"/>
  <c r="S41" i="11"/>
  <c r="Q41" i="11"/>
  <c r="S40" i="11"/>
  <c r="Q40" i="11"/>
  <c r="S39" i="11"/>
  <c r="Q39" i="11"/>
  <c r="S38" i="11"/>
  <c r="Q38" i="11"/>
  <c r="S37" i="11"/>
  <c r="Q37" i="11"/>
  <c r="S36" i="11"/>
  <c r="Q36" i="11"/>
  <c r="S35" i="11"/>
  <c r="Q35" i="11"/>
  <c r="S34" i="11"/>
  <c r="Q34" i="11"/>
  <c r="S33" i="11"/>
  <c r="Q33" i="11"/>
  <c r="S32" i="11"/>
  <c r="Q32" i="11"/>
  <c r="S31" i="11"/>
  <c r="Q31" i="11"/>
  <c r="S30" i="11"/>
  <c r="Q30" i="11"/>
  <c r="S29" i="11"/>
  <c r="Q29" i="11"/>
  <c r="S28" i="11"/>
  <c r="Q28" i="11"/>
  <c r="S27" i="11"/>
  <c r="Q27" i="11"/>
  <c r="S26" i="11"/>
  <c r="Q26" i="11"/>
  <c r="S25" i="11"/>
  <c r="Q25" i="11"/>
  <c r="S24" i="11"/>
  <c r="Q24" i="11"/>
  <c r="S23" i="11"/>
  <c r="Q23" i="11"/>
  <c r="S22" i="11"/>
  <c r="Q22" i="11"/>
  <c r="S21" i="11"/>
  <c r="Q21" i="11"/>
  <c r="S20" i="11"/>
  <c r="Q20" i="11"/>
  <c r="S19" i="11"/>
  <c r="S10" i="11" s="1"/>
  <c r="R10" i="11"/>
  <c r="Q19" i="11"/>
  <c r="S18" i="11"/>
  <c r="Q18" i="11"/>
  <c r="S17" i="11"/>
  <c r="Q17" i="11"/>
  <c r="S516" i="12"/>
  <c r="Q516" i="12"/>
  <c r="S515" i="12"/>
  <c r="Q515" i="12"/>
  <c r="S514" i="12"/>
  <c r="Q514" i="12"/>
  <c r="S513" i="12"/>
  <c r="Q513" i="12"/>
  <c r="S512" i="12"/>
  <c r="Q512" i="12"/>
  <c r="S511" i="12"/>
  <c r="Q511" i="12"/>
  <c r="S510" i="12"/>
  <c r="Q510" i="12"/>
  <c r="S509" i="12"/>
  <c r="Q509" i="12"/>
  <c r="S508" i="12"/>
  <c r="Q508" i="12"/>
  <c r="S507" i="12"/>
  <c r="Q507" i="12"/>
  <c r="S506" i="12"/>
  <c r="Q506" i="12"/>
  <c r="S505" i="12"/>
  <c r="Q505" i="12"/>
  <c r="S504" i="12"/>
  <c r="Q504" i="12"/>
  <c r="S503" i="12"/>
  <c r="Q503" i="12"/>
  <c r="S502" i="12"/>
  <c r="Q502" i="12"/>
  <c r="S501" i="12"/>
  <c r="Q501" i="12"/>
  <c r="S500" i="12"/>
  <c r="Q500" i="12"/>
  <c r="S499" i="12"/>
  <c r="Q499" i="12"/>
  <c r="S498" i="12"/>
  <c r="Q498" i="12"/>
  <c r="S497" i="12"/>
  <c r="Q497" i="12"/>
  <c r="S496" i="12"/>
  <c r="Q496" i="12"/>
  <c r="S495" i="12"/>
  <c r="Q495" i="12"/>
  <c r="S494" i="12"/>
  <c r="Q494" i="12"/>
  <c r="S493" i="12"/>
  <c r="Q493" i="12"/>
  <c r="S492" i="12"/>
  <c r="Q492" i="12"/>
  <c r="S491" i="12"/>
  <c r="Q491" i="12"/>
  <c r="S490" i="12"/>
  <c r="Q490" i="12"/>
  <c r="S489" i="12"/>
  <c r="Q489" i="12"/>
  <c r="S488" i="12"/>
  <c r="Q488" i="12"/>
  <c r="S487" i="12"/>
  <c r="Q487" i="12"/>
  <c r="S486" i="12"/>
  <c r="Q486" i="12"/>
  <c r="S485" i="12"/>
  <c r="Q485" i="12"/>
  <c r="S484" i="12"/>
  <c r="Q484" i="12"/>
  <c r="S483" i="12"/>
  <c r="Q483" i="12"/>
  <c r="S482" i="12"/>
  <c r="Q482" i="12"/>
  <c r="S481" i="12"/>
  <c r="Q481" i="12"/>
  <c r="S480" i="12"/>
  <c r="Q480" i="12"/>
  <c r="S479" i="12"/>
  <c r="Q479" i="12"/>
  <c r="S478" i="12"/>
  <c r="Q478" i="12"/>
  <c r="S477" i="12"/>
  <c r="Q477" i="12"/>
  <c r="S476" i="12"/>
  <c r="Q476" i="12"/>
  <c r="S475" i="12"/>
  <c r="Q475" i="12"/>
  <c r="S474" i="12"/>
  <c r="Q474" i="12"/>
  <c r="S473" i="12"/>
  <c r="Q473" i="12"/>
  <c r="S472" i="12"/>
  <c r="Q472" i="12"/>
  <c r="S471" i="12"/>
  <c r="Q471" i="12"/>
  <c r="S470" i="12"/>
  <c r="Q470" i="12"/>
  <c r="S469" i="12"/>
  <c r="Q469" i="12"/>
  <c r="S468" i="12"/>
  <c r="Q468" i="12"/>
  <c r="S467" i="12"/>
  <c r="Q467" i="12"/>
  <c r="S466" i="12"/>
  <c r="Q466" i="12"/>
  <c r="S465" i="12"/>
  <c r="Q465" i="12"/>
  <c r="S464" i="12"/>
  <c r="Q464" i="12"/>
  <c r="S463" i="12"/>
  <c r="Q463" i="12"/>
  <c r="S462" i="12"/>
  <c r="Q462" i="12"/>
  <c r="S461" i="12"/>
  <c r="Q461" i="12"/>
  <c r="S460" i="12"/>
  <c r="Q460" i="12"/>
  <c r="S459" i="12"/>
  <c r="Q459" i="12"/>
  <c r="S458" i="12"/>
  <c r="Q458" i="12"/>
  <c r="S457" i="12"/>
  <c r="Q457" i="12"/>
  <c r="S456" i="12"/>
  <c r="Q456" i="12"/>
  <c r="S455" i="12"/>
  <c r="Q455" i="12"/>
  <c r="S454" i="12"/>
  <c r="Q454" i="12"/>
  <c r="S453" i="12"/>
  <c r="Q453" i="12"/>
  <c r="S452" i="12"/>
  <c r="Q452" i="12"/>
  <c r="S451" i="12"/>
  <c r="Q451" i="12"/>
  <c r="S450" i="12"/>
  <c r="Q450" i="12"/>
  <c r="S449" i="12"/>
  <c r="Q449" i="12"/>
  <c r="S448" i="12"/>
  <c r="Q448" i="12"/>
  <c r="S447" i="12"/>
  <c r="Q447" i="12"/>
  <c r="S446" i="12"/>
  <c r="Q446" i="12"/>
  <c r="S445" i="12"/>
  <c r="Q445" i="12"/>
  <c r="S444" i="12"/>
  <c r="Q444" i="12"/>
  <c r="S443" i="12"/>
  <c r="Q443" i="12"/>
  <c r="S442" i="12"/>
  <c r="Q442" i="12"/>
  <c r="S441" i="12"/>
  <c r="Q441" i="12"/>
  <c r="S440" i="12"/>
  <c r="Q440" i="12"/>
  <c r="S439" i="12"/>
  <c r="Q439" i="12"/>
  <c r="S438" i="12"/>
  <c r="Q438" i="12"/>
  <c r="S437" i="12"/>
  <c r="Q437" i="12"/>
  <c r="S436" i="12"/>
  <c r="Q436" i="12"/>
  <c r="S435" i="12"/>
  <c r="Q435" i="12"/>
  <c r="S434" i="12"/>
  <c r="Q434" i="12"/>
  <c r="S433" i="12"/>
  <c r="Q433" i="12"/>
  <c r="S432" i="12"/>
  <c r="Q432" i="12"/>
  <c r="S431" i="12"/>
  <c r="Q431" i="12"/>
  <c r="S430" i="12"/>
  <c r="Q430" i="12"/>
  <c r="S429" i="12"/>
  <c r="Q429" i="12"/>
  <c r="S428" i="12"/>
  <c r="Q428" i="12"/>
  <c r="S427" i="12"/>
  <c r="Q427" i="12"/>
  <c r="S426" i="12"/>
  <c r="Q426" i="12"/>
  <c r="S425" i="12"/>
  <c r="Q425" i="12"/>
  <c r="S424" i="12"/>
  <c r="Q424" i="12"/>
  <c r="S423" i="12"/>
  <c r="Q423" i="12"/>
  <c r="S422" i="12"/>
  <c r="Q422" i="12"/>
  <c r="S421" i="12"/>
  <c r="Q421" i="12"/>
  <c r="S420" i="12"/>
  <c r="Q420" i="12"/>
  <c r="S419" i="12"/>
  <c r="Q419" i="12"/>
  <c r="S418" i="12"/>
  <c r="Q418" i="12"/>
  <c r="S417" i="12"/>
  <c r="Q417" i="12"/>
  <c r="S416" i="12"/>
  <c r="Q416" i="12"/>
  <c r="S415" i="12"/>
  <c r="Q415" i="12"/>
  <c r="S414" i="12"/>
  <c r="Q414" i="12"/>
  <c r="S413" i="12"/>
  <c r="Q413" i="12"/>
  <c r="S412" i="12"/>
  <c r="Q412" i="12"/>
  <c r="S411" i="12"/>
  <c r="Q411" i="12"/>
  <c r="S410" i="12"/>
  <c r="Q410" i="12"/>
  <c r="S409" i="12"/>
  <c r="Q409" i="12"/>
  <c r="S408" i="12"/>
  <c r="Q408" i="12"/>
  <c r="S407" i="12"/>
  <c r="Q407" i="12"/>
  <c r="S406" i="12"/>
  <c r="Q406" i="12"/>
  <c r="S405" i="12"/>
  <c r="Q405" i="12"/>
  <c r="S404" i="12"/>
  <c r="Q404" i="12"/>
  <c r="S403" i="12"/>
  <c r="Q403" i="12"/>
  <c r="S402" i="12"/>
  <c r="Q402" i="12"/>
  <c r="S401" i="12"/>
  <c r="Q401" i="12"/>
  <c r="S400" i="12"/>
  <c r="Q400" i="12"/>
  <c r="S399" i="12"/>
  <c r="Q399" i="12"/>
  <c r="S398" i="12"/>
  <c r="Q398" i="12"/>
  <c r="S397" i="12"/>
  <c r="Q397" i="12"/>
  <c r="S396" i="12"/>
  <c r="Q396" i="12"/>
  <c r="S395" i="12"/>
  <c r="Q395" i="12"/>
  <c r="S394" i="12"/>
  <c r="Q394" i="12"/>
  <c r="S393" i="12"/>
  <c r="Q393" i="12"/>
  <c r="S392" i="12"/>
  <c r="Q392" i="12"/>
  <c r="S391" i="12"/>
  <c r="Q391" i="12"/>
  <c r="S390" i="12"/>
  <c r="Q390" i="12"/>
  <c r="S389" i="12"/>
  <c r="Q389" i="12"/>
  <c r="S388" i="12"/>
  <c r="Q388" i="12"/>
  <c r="S387" i="12"/>
  <c r="Q387" i="12"/>
  <c r="S386" i="12"/>
  <c r="Q386" i="12"/>
  <c r="S385" i="12"/>
  <c r="Q385" i="12"/>
  <c r="S384" i="12"/>
  <c r="Q384" i="12"/>
  <c r="S383" i="12"/>
  <c r="Q383" i="12"/>
  <c r="S382" i="12"/>
  <c r="Q382" i="12"/>
  <c r="S381" i="12"/>
  <c r="Q381" i="12"/>
  <c r="S380" i="12"/>
  <c r="Q380" i="12"/>
  <c r="S379" i="12"/>
  <c r="Q379" i="12"/>
  <c r="S378" i="12"/>
  <c r="Q378" i="12"/>
  <c r="S377" i="12"/>
  <c r="Q377" i="12"/>
  <c r="S376" i="12"/>
  <c r="Q376" i="12"/>
  <c r="S375" i="12"/>
  <c r="Q375" i="12"/>
  <c r="S374" i="12"/>
  <c r="Q374" i="12"/>
  <c r="S373" i="12"/>
  <c r="Q373" i="12"/>
  <c r="S372" i="12"/>
  <c r="Q372" i="12"/>
  <c r="S371" i="12"/>
  <c r="Q371" i="12"/>
  <c r="S370" i="12"/>
  <c r="Q370" i="12"/>
  <c r="S369" i="12"/>
  <c r="Q369" i="12"/>
  <c r="S368" i="12"/>
  <c r="Q368" i="12"/>
  <c r="S367" i="12"/>
  <c r="Q367" i="12"/>
  <c r="S366" i="12"/>
  <c r="Q366" i="12"/>
  <c r="S365" i="12"/>
  <c r="Q365" i="12"/>
  <c r="S364" i="12"/>
  <c r="Q364" i="12"/>
  <c r="S363" i="12"/>
  <c r="Q363" i="12"/>
  <c r="S362" i="12"/>
  <c r="Q362" i="12"/>
  <c r="S361" i="12"/>
  <c r="Q361" i="12"/>
  <c r="S360" i="12"/>
  <c r="Q360" i="12"/>
  <c r="S359" i="12"/>
  <c r="Q359" i="12"/>
  <c r="S358" i="12"/>
  <c r="Q358" i="12"/>
  <c r="S357" i="12"/>
  <c r="Q357" i="12"/>
  <c r="S356" i="12"/>
  <c r="Q356" i="12"/>
  <c r="S355" i="12"/>
  <c r="Q355" i="12"/>
  <c r="S354" i="12"/>
  <c r="Q354" i="12"/>
  <c r="S353" i="12"/>
  <c r="Q353" i="12"/>
  <c r="S352" i="12"/>
  <c r="Q352" i="12"/>
  <c r="S351" i="12"/>
  <c r="Q351" i="12"/>
  <c r="S350" i="12"/>
  <c r="Q350" i="12"/>
  <c r="S349" i="12"/>
  <c r="Q349" i="12"/>
  <c r="S348" i="12"/>
  <c r="Q348" i="12"/>
  <c r="S347" i="12"/>
  <c r="Q347" i="12"/>
  <c r="S346" i="12"/>
  <c r="Q346" i="12"/>
  <c r="S345" i="12"/>
  <c r="Q345" i="12"/>
  <c r="S344" i="12"/>
  <c r="Q344" i="12"/>
  <c r="S343" i="12"/>
  <c r="Q343" i="12"/>
  <c r="S342" i="12"/>
  <c r="Q342" i="12"/>
  <c r="S341" i="12"/>
  <c r="Q341" i="12"/>
  <c r="S340" i="12"/>
  <c r="Q340" i="12"/>
  <c r="S339" i="12"/>
  <c r="Q339" i="12"/>
  <c r="S338" i="12"/>
  <c r="Q338" i="12"/>
  <c r="S337" i="12"/>
  <c r="Q337" i="12"/>
  <c r="S336" i="12"/>
  <c r="Q336" i="12"/>
  <c r="S335" i="12"/>
  <c r="Q335" i="12"/>
  <c r="S334" i="12"/>
  <c r="Q334" i="12"/>
  <c r="S333" i="12"/>
  <c r="Q333" i="12"/>
  <c r="S332" i="12"/>
  <c r="Q332" i="12"/>
  <c r="S331" i="12"/>
  <c r="Q331" i="12"/>
  <c r="S330" i="12"/>
  <c r="Q330" i="12"/>
  <c r="S329" i="12"/>
  <c r="Q329" i="12"/>
  <c r="S328" i="12"/>
  <c r="Q328" i="12"/>
  <c r="S327" i="12"/>
  <c r="Q327" i="12"/>
  <c r="S326" i="12"/>
  <c r="Q326" i="12"/>
  <c r="S325" i="12"/>
  <c r="Q325" i="12"/>
  <c r="S324" i="12"/>
  <c r="Q324" i="12"/>
  <c r="S323" i="12"/>
  <c r="Q323" i="12"/>
  <c r="S322" i="12"/>
  <c r="Q322" i="12"/>
  <c r="S321" i="12"/>
  <c r="Q321" i="12"/>
  <c r="S320" i="12"/>
  <c r="Q320" i="12"/>
  <c r="S319" i="12"/>
  <c r="Q319" i="12"/>
  <c r="S318" i="12"/>
  <c r="Q318" i="12"/>
  <c r="S317" i="12"/>
  <c r="Q317" i="12"/>
  <c r="S316" i="12"/>
  <c r="Q316" i="12"/>
  <c r="S315" i="12"/>
  <c r="Q315" i="12"/>
  <c r="S314" i="12"/>
  <c r="Q314" i="12"/>
  <c r="S313" i="12"/>
  <c r="Q313" i="12"/>
  <c r="S312" i="12"/>
  <c r="Q312" i="12"/>
  <c r="S311" i="12"/>
  <c r="Q311" i="12"/>
  <c r="S310" i="12"/>
  <c r="Q310" i="12"/>
  <c r="S309" i="12"/>
  <c r="Q309" i="12"/>
  <c r="S308" i="12"/>
  <c r="Q308" i="12"/>
  <c r="S307" i="12"/>
  <c r="Q307" i="12"/>
  <c r="S306" i="12"/>
  <c r="Q306" i="12"/>
  <c r="S305" i="12"/>
  <c r="Q305" i="12"/>
  <c r="S304" i="12"/>
  <c r="Q304" i="12"/>
  <c r="S303" i="12"/>
  <c r="Q303" i="12"/>
  <c r="S302" i="12"/>
  <c r="Q302" i="12"/>
  <c r="S301" i="12"/>
  <c r="Q301" i="12"/>
  <c r="S300" i="12"/>
  <c r="Q300" i="12"/>
  <c r="S299" i="12"/>
  <c r="Q299" i="12"/>
  <c r="S298" i="12"/>
  <c r="Q298" i="12"/>
  <c r="S297" i="12"/>
  <c r="Q297" i="12"/>
  <c r="S296" i="12"/>
  <c r="Q296" i="12"/>
  <c r="S295" i="12"/>
  <c r="Q295" i="12"/>
  <c r="S294" i="12"/>
  <c r="Q294" i="12"/>
  <c r="S293" i="12"/>
  <c r="Q293" i="12"/>
  <c r="S292" i="12"/>
  <c r="Q292" i="12"/>
  <c r="S291" i="12"/>
  <c r="Q291" i="12"/>
  <c r="S290" i="12"/>
  <c r="Q290" i="12"/>
  <c r="S289" i="12"/>
  <c r="Q289" i="12"/>
  <c r="S288" i="12"/>
  <c r="Q288" i="12"/>
  <c r="S287" i="12"/>
  <c r="Q287" i="12"/>
  <c r="S286" i="12"/>
  <c r="Q286" i="12"/>
  <c r="S285" i="12"/>
  <c r="Q285" i="12"/>
  <c r="S284" i="12"/>
  <c r="Q284" i="12"/>
  <c r="S283" i="12"/>
  <c r="Q283" i="12"/>
  <c r="S282" i="12"/>
  <c r="Q282" i="12"/>
  <c r="S281" i="12"/>
  <c r="Q281" i="12"/>
  <c r="S280" i="12"/>
  <c r="Q280" i="12"/>
  <c r="S279" i="12"/>
  <c r="Q279" i="12"/>
  <c r="S278" i="12"/>
  <c r="Q278" i="12"/>
  <c r="S277" i="12"/>
  <c r="Q277" i="12"/>
  <c r="S276" i="12"/>
  <c r="Q276" i="12"/>
  <c r="S275" i="12"/>
  <c r="Q275" i="12"/>
  <c r="S274" i="12"/>
  <c r="Q274" i="12"/>
  <c r="S273" i="12"/>
  <c r="Q273" i="12"/>
  <c r="S272" i="12"/>
  <c r="Q272" i="12"/>
  <c r="S271" i="12"/>
  <c r="Q271" i="12"/>
  <c r="S270" i="12"/>
  <c r="Q270" i="12"/>
  <c r="S269" i="12"/>
  <c r="Q269" i="12"/>
  <c r="S268" i="12"/>
  <c r="Q268" i="12"/>
  <c r="S267" i="12"/>
  <c r="Q267" i="12"/>
  <c r="S266" i="12"/>
  <c r="Q266" i="12"/>
  <c r="S265" i="12"/>
  <c r="Q265" i="12"/>
  <c r="S264" i="12"/>
  <c r="Q264" i="12"/>
  <c r="S263" i="12"/>
  <c r="Q263" i="12"/>
  <c r="S262" i="12"/>
  <c r="Q262" i="12"/>
  <c r="S261" i="12"/>
  <c r="Q261" i="12"/>
  <c r="S260" i="12"/>
  <c r="Q260" i="12"/>
  <c r="S259" i="12"/>
  <c r="Q259" i="12"/>
  <c r="S258" i="12"/>
  <c r="Q258" i="12"/>
  <c r="S257" i="12"/>
  <c r="Q257" i="12"/>
  <c r="S256" i="12"/>
  <c r="Q256" i="12"/>
  <c r="S255" i="12"/>
  <c r="Q255" i="12"/>
  <c r="S254" i="12"/>
  <c r="Q254" i="12"/>
  <c r="S253" i="12"/>
  <c r="Q253" i="12"/>
  <c r="S252" i="12"/>
  <c r="Q252" i="12"/>
  <c r="S251" i="12"/>
  <c r="Q251" i="12"/>
  <c r="S250" i="12"/>
  <c r="Q250" i="12"/>
  <c r="S249" i="12"/>
  <c r="Q249" i="12"/>
  <c r="S248" i="12"/>
  <c r="Q248" i="12"/>
  <c r="S247" i="12"/>
  <c r="Q247" i="12"/>
  <c r="S246" i="12"/>
  <c r="Q246" i="12"/>
  <c r="S245" i="12"/>
  <c r="Q245" i="12"/>
  <c r="S244" i="12"/>
  <c r="Q244" i="12"/>
  <c r="S243" i="12"/>
  <c r="Q243" i="12"/>
  <c r="S242" i="12"/>
  <c r="Q242" i="12"/>
  <c r="S241" i="12"/>
  <c r="Q241" i="12"/>
  <c r="S240" i="12"/>
  <c r="Q240" i="12"/>
  <c r="S239" i="12"/>
  <c r="Q239" i="12"/>
  <c r="S238" i="12"/>
  <c r="Q238" i="12"/>
  <c r="S237" i="12"/>
  <c r="Q237" i="12"/>
  <c r="S236" i="12"/>
  <c r="Q236" i="12"/>
  <c r="S235" i="12"/>
  <c r="Q235" i="12"/>
  <c r="S234" i="12"/>
  <c r="Q234" i="12"/>
  <c r="S233" i="12"/>
  <c r="Q233" i="12"/>
  <c r="S232" i="12"/>
  <c r="Q232" i="12"/>
  <c r="S231" i="12"/>
  <c r="Q231" i="12"/>
  <c r="S230" i="12"/>
  <c r="Q230" i="12"/>
  <c r="S229" i="12"/>
  <c r="Q229" i="12"/>
  <c r="S228" i="12"/>
  <c r="Q228" i="12"/>
  <c r="S227" i="12"/>
  <c r="Q227" i="12"/>
  <c r="S226" i="12"/>
  <c r="Q226" i="12"/>
  <c r="S225" i="12"/>
  <c r="Q225" i="12"/>
  <c r="S224" i="12"/>
  <c r="Q224" i="12"/>
  <c r="S223" i="12"/>
  <c r="Q223" i="12"/>
  <c r="S222" i="12"/>
  <c r="Q222" i="12"/>
  <c r="S221" i="12"/>
  <c r="Q221" i="12"/>
  <c r="S220" i="12"/>
  <c r="Q220" i="12"/>
  <c r="S219" i="12"/>
  <c r="Q219" i="12"/>
  <c r="S218" i="12"/>
  <c r="Q218" i="12"/>
  <c r="S217" i="12"/>
  <c r="Q217" i="12"/>
  <c r="S216" i="12"/>
  <c r="Q216" i="12"/>
  <c r="S215" i="12"/>
  <c r="Q215" i="12"/>
  <c r="S214" i="12"/>
  <c r="Q214" i="12"/>
  <c r="S213" i="12"/>
  <c r="Q213" i="12"/>
  <c r="S212" i="12"/>
  <c r="Q212" i="12"/>
  <c r="S211" i="12"/>
  <c r="Q211" i="12"/>
  <c r="S210" i="12"/>
  <c r="Q210" i="12"/>
  <c r="S209" i="12"/>
  <c r="Q209" i="12"/>
  <c r="S208" i="12"/>
  <c r="Q208" i="12"/>
  <c r="S207" i="12"/>
  <c r="Q207" i="12"/>
  <c r="S206" i="12"/>
  <c r="Q206" i="12"/>
  <c r="S205" i="12"/>
  <c r="Q205" i="12"/>
  <c r="S204" i="12"/>
  <c r="Q204" i="12"/>
  <c r="S203" i="12"/>
  <c r="Q203" i="12"/>
  <c r="S202" i="12"/>
  <c r="Q202" i="12"/>
  <c r="S201" i="12"/>
  <c r="Q201" i="12"/>
  <c r="S200" i="12"/>
  <c r="Q200" i="12"/>
  <c r="S199" i="12"/>
  <c r="Q199" i="12"/>
  <c r="S198" i="12"/>
  <c r="Q198" i="12"/>
  <c r="S197" i="12"/>
  <c r="Q197" i="12"/>
  <c r="S196" i="12"/>
  <c r="Q196" i="12"/>
  <c r="S195" i="12"/>
  <c r="Q195" i="12"/>
  <c r="S194" i="12"/>
  <c r="Q194" i="12"/>
  <c r="S193" i="12"/>
  <c r="Q193" i="12"/>
  <c r="S192" i="12"/>
  <c r="Q192" i="12"/>
  <c r="S191" i="12"/>
  <c r="Q191" i="12"/>
  <c r="S190" i="12"/>
  <c r="Q190" i="12"/>
  <c r="S189" i="12"/>
  <c r="Q189" i="12"/>
  <c r="S188" i="12"/>
  <c r="Q188" i="12"/>
  <c r="S187" i="12"/>
  <c r="Q187" i="12"/>
  <c r="S186" i="12"/>
  <c r="Q186" i="12"/>
  <c r="S185" i="12"/>
  <c r="Q185" i="12"/>
  <c r="S184" i="12"/>
  <c r="Q184" i="12"/>
  <c r="S183" i="12"/>
  <c r="Q183" i="12"/>
  <c r="S182" i="12"/>
  <c r="Q182" i="12"/>
  <c r="S181" i="12"/>
  <c r="Q181" i="12"/>
  <c r="S180" i="12"/>
  <c r="Q180" i="12"/>
  <c r="S179" i="12"/>
  <c r="Q179" i="12"/>
  <c r="S178" i="12"/>
  <c r="Q178" i="12"/>
  <c r="S177" i="12"/>
  <c r="Q177" i="12"/>
  <c r="S176" i="12"/>
  <c r="Q176" i="12"/>
  <c r="S175" i="12"/>
  <c r="Q175" i="12"/>
  <c r="S174" i="12"/>
  <c r="Q174" i="12"/>
  <c r="S173" i="12"/>
  <c r="Q173" i="12"/>
  <c r="S172" i="12"/>
  <c r="Q172" i="12"/>
  <c r="S171" i="12"/>
  <c r="Q171" i="12"/>
  <c r="S170" i="12"/>
  <c r="Q170" i="12"/>
  <c r="S169" i="12"/>
  <c r="Q169" i="12"/>
  <c r="S168" i="12"/>
  <c r="Q168" i="12"/>
  <c r="S167" i="12"/>
  <c r="Q167" i="12"/>
  <c r="S166" i="12"/>
  <c r="Q166" i="12"/>
  <c r="S165" i="12"/>
  <c r="Q165" i="12"/>
  <c r="S164" i="12"/>
  <c r="Q164" i="12"/>
  <c r="S163" i="12"/>
  <c r="Q163" i="12"/>
  <c r="S162" i="12"/>
  <c r="Q162" i="12"/>
  <c r="S161" i="12"/>
  <c r="Q161" i="12"/>
  <c r="S160" i="12"/>
  <c r="Q160" i="12"/>
  <c r="S159" i="12"/>
  <c r="Q159" i="12"/>
  <c r="S158" i="12"/>
  <c r="Q158" i="12"/>
  <c r="S157" i="12"/>
  <c r="Q157" i="12"/>
  <c r="S156" i="12"/>
  <c r="Q156" i="12"/>
  <c r="S155" i="12"/>
  <c r="Q155" i="12"/>
  <c r="S154" i="12"/>
  <c r="Q154" i="12"/>
  <c r="S153" i="12"/>
  <c r="Q153" i="12"/>
  <c r="S152" i="12"/>
  <c r="Q152" i="12"/>
  <c r="S151" i="12"/>
  <c r="Q151" i="12"/>
  <c r="S150" i="12"/>
  <c r="Q150" i="12"/>
  <c r="S149" i="12"/>
  <c r="Q149" i="12"/>
  <c r="S148" i="12"/>
  <c r="Q148" i="12"/>
  <c r="S147" i="12"/>
  <c r="Q147" i="12"/>
  <c r="S146" i="12"/>
  <c r="Q146" i="12"/>
  <c r="S145" i="12"/>
  <c r="Q145" i="12"/>
  <c r="S144" i="12"/>
  <c r="Q144" i="12"/>
  <c r="S143" i="12"/>
  <c r="Q143" i="12"/>
  <c r="S142" i="12"/>
  <c r="Q142" i="12"/>
  <c r="S141" i="12"/>
  <c r="Q141" i="12"/>
  <c r="S140" i="12"/>
  <c r="Q140" i="12"/>
  <c r="S139" i="12"/>
  <c r="Q139" i="12"/>
  <c r="S138" i="12"/>
  <c r="Q138" i="12"/>
  <c r="S137" i="12"/>
  <c r="Q137" i="12"/>
  <c r="S136" i="12"/>
  <c r="Q136" i="12"/>
  <c r="S135" i="12"/>
  <c r="Q135" i="12"/>
  <c r="S134" i="12"/>
  <c r="Q134" i="12"/>
  <c r="S133" i="12"/>
  <c r="Q133" i="12"/>
  <c r="S132" i="12"/>
  <c r="Q132" i="12"/>
  <c r="S131" i="12"/>
  <c r="Q131" i="12"/>
  <c r="S130" i="12"/>
  <c r="Q130" i="12"/>
  <c r="S129" i="12"/>
  <c r="Q129" i="12"/>
  <c r="S128" i="12"/>
  <c r="Q128" i="12"/>
  <c r="S127" i="12"/>
  <c r="Q127" i="12"/>
  <c r="S126" i="12"/>
  <c r="Q126" i="12"/>
  <c r="S125" i="12"/>
  <c r="Q125" i="12"/>
  <c r="S124" i="12"/>
  <c r="Q124" i="12"/>
  <c r="S123" i="12"/>
  <c r="Q123" i="12"/>
  <c r="S122" i="12"/>
  <c r="Q122" i="12"/>
  <c r="S121" i="12"/>
  <c r="Q121" i="12"/>
  <c r="S120" i="12"/>
  <c r="Q120" i="12"/>
  <c r="S119" i="12"/>
  <c r="Q119" i="12"/>
  <c r="S118" i="12"/>
  <c r="Q118" i="12"/>
  <c r="S117" i="12"/>
  <c r="Q117" i="12"/>
  <c r="S116" i="12"/>
  <c r="Q116" i="12"/>
  <c r="S115" i="12"/>
  <c r="Q115" i="12"/>
  <c r="S114" i="12"/>
  <c r="Q114" i="12"/>
  <c r="S113" i="12"/>
  <c r="Q113" i="12"/>
  <c r="S112" i="12"/>
  <c r="Q112" i="12"/>
  <c r="S111" i="12"/>
  <c r="Q111" i="12"/>
  <c r="S110" i="12"/>
  <c r="Q110" i="12"/>
  <c r="S109" i="12"/>
  <c r="Q109" i="12"/>
  <c r="S108" i="12"/>
  <c r="Q108" i="12"/>
  <c r="S107" i="12"/>
  <c r="Q107" i="12"/>
  <c r="S106" i="12"/>
  <c r="Q106" i="12"/>
  <c r="S105" i="12"/>
  <c r="Q105" i="12"/>
  <c r="S104" i="12"/>
  <c r="Q104" i="12"/>
  <c r="S103" i="12"/>
  <c r="Q103" i="12"/>
  <c r="S102" i="12"/>
  <c r="Q102" i="12"/>
  <c r="S101" i="12"/>
  <c r="Q101" i="12"/>
  <c r="S100" i="12"/>
  <c r="Q100" i="12"/>
  <c r="S99" i="12"/>
  <c r="Q99" i="12"/>
  <c r="S98" i="12"/>
  <c r="Q98" i="12"/>
  <c r="S97" i="12"/>
  <c r="Q97" i="12"/>
  <c r="S96" i="12"/>
  <c r="Q96" i="12"/>
  <c r="S95" i="12"/>
  <c r="Q95" i="12"/>
  <c r="S94" i="12"/>
  <c r="Q94" i="12"/>
  <c r="S93" i="12"/>
  <c r="Q93" i="12"/>
  <c r="S92" i="12"/>
  <c r="Q92" i="12"/>
  <c r="S91" i="12"/>
  <c r="Q91" i="12"/>
  <c r="S90" i="12"/>
  <c r="Q90" i="12"/>
  <c r="S89" i="12"/>
  <c r="Q89" i="12"/>
  <c r="S88" i="12"/>
  <c r="Q88" i="12"/>
  <c r="S87" i="12"/>
  <c r="Q87" i="12"/>
  <c r="S86" i="12"/>
  <c r="Q86" i="12"/>
  <c r="S85" i="12"/>
  <c r="Q85" i="12"/>
  <c r="S84" i="12"/>
  <c r="Q84" i="12"/>
  <c r="S83" i="12"/>
  <c r="Q83" i="12"/>
  <c r="S82" i="12"/>
  <c r="Q82" i="12"/>
  <c r="S81" i="12"/>
  <c r="Q81" i="12"/>
  <c r="S80" i="12"/>
  <c r="Q80" i="12"/>
  <c r="S79" i="12"/>
  <c r="Q79" i="12"/>
  <c r="S78" i="12"/>
  <c r="Q78" i="12"/>
  <c r="S77" i="12"/>
  <c r="Q77" i="12"/>
  <c r="S76" i="12"/>
  <c r="Q76" i="12"/>
  <c r="S75" i="12"/>
  <c r="Q75" i="12"/>
  <c r="S74" i="12"/>
  <c r="Q74" i="12"/>
  <c r="S73" i="12"/>
  <c r="Q73" i="12"/>
  <c r="S72" i="12"/>
  <c r="Q72" i="12"/>
  <c r="S71" i="12"/>
  <c r="Q71" i="12"/>
  <c r="S70" i="12"/>
  <c r="Q70" i="12"/>
  <c r="S69" i="12"/>
  <c r="Q69" i="12"/>
  <c r="S68" i="12"/>
  <c r="Q68" i="12"/>
  <c r="S67" i="12"/>
  <c r="Q67" i="12"/>
  <c r="S66" i="12"/>
  <c r="Q66" i="12"/>
  <c r="S65" i="12"/>
  <c r="Q65" i="12"/>
  <c r="S64" i="12"/>
  <c r="Q64" i="12"/>
  <c r="S63" i="12"/>
  <c r="Q63" i="12"/>
  <c r="S62" i="12"/>
  <c r="Q62" i="12"/>
  <c r="S61" i="12"/>
  <c r="Q61" i="12"/>
  <c r="S60" i="12"/>
  <c r="Q60" i="12"/>
  <c r="S59" i="12"/>
  <c r="Q59" i="12"/>
  <c r="S58" i="12"/>
  <c r="Q58" i="12"/>
  <c r="S57" i="12"/>
  <c r="Q57" i="12"/>
  <c r="S56" i="12"/>
  <c r="Q56" i="12"/>
  <c r="S55" i="12"/>
  <c r="Q55" i="12"/>
  <c r="S54" i="12"/>
  <c r="Q54" i="12"/>
  <c r="S53" i="12"/>
  <c r="Q53" i="12"/>
  <c r="S52" i="12"/>
  <c r="Q52" i="12"/>
  <c r="S51" i="12"/>
  <c r="Q51" i="12"/>
  <c r="S50" i="12"/>
  <c r="Q50" i="12"/>
  <c r="S49" i="12"/>
  <c r="Q49" i="12"/>
  <c r="S48" i="12"/>
  <c r="Q48" i="12"/>
  <c r="S47" i="12"/>
  <c r="Q47" i="12"/>
  <c r="S46" i="12"/>
  <c r="Q46" i="12"/>
  <c r="S45" i="12"/>
  <c r="Q45" i="12"/>
  <c r="S44" i="12"/>
  <c r="Q44" i="12"/>
  <c r="S43" i="12"/>
  <c r="Q43" i="12"/>
  <c r="S42" i="12"/>
  <c r="Q42" i="12"/>
  <c r="S41" i="12"/>
  <c r="Q41" i="12"/>
  <c r="S40" i="12"/>
  <c r="Q40" i="12"/>
  <c r="S39" i="12"/>
  <c r="Q39" i="12"/>
  <c r="S38" i="12"/>
  <c r="Q38" i="12"/>
  <c r="S37" i="12"/>
  <c r="Q37" i="12"/>
  <c r="S36" i="12"/>
  <c r="Q36" i="12"/>
  <c r="S35" i="12"/>
  <c r="Q35" i="12"/>
  <c r="S34" i="12"/>
  <c r="Q34" i="12"/>
  <c r="S33" i="12"/>
  <c r="Q33" i="12"/>
  <c r="S32" i="12"/>
  <c r="Q32" i="12"/>
  <c r="S31" i="12"/>
  <c r="Q31" i="12"/>
  <c r="S30" i="12"/>
  <c r="Q30" i="12"/>
  <c r="S29" i="12"/>
  <c r="Q29" i="12"/>
  <c r="S28" i="12"/>
  <c r="Q28" i="12"/>
  <c r="S27" i="12"/>
  <c r="Q27" i="12"/>
  <c r="S26" i="12"/>
  <c r="Q26" i="12"/>
  <c r="S25" i="12"/>
  <c r="Q25" i="12"/>
  <c r="S24" i="12"/>
  <c r="Q24" i="12"/>
  <c r="S23" i="12"/>
  <c r="Q23" i="12"/>
  <c r="S22" i="12"/>
  <c r="Q22" i="12"/>
  <c r="S21" i="12"/>
  <c r="Q21" i="12"/>
  <c r="S20" i="12"/>
  <c r="Q20" i="12"/>
  <c r="S19" i="12"/>
  <c r="S10" i="12" s="1"/>
  <c r="R10" i="12"/>
  <c r="Q19" i="12"/>
  <c r="S18" i="12"/>
  <c r="Q18" i="12"/>
  <c r="S17" i="12"/>
  <c r="Q17" i="12"/>
  <c r="S516" i="13"/>
  <c r="Q516" i="13"/>
  <c r="S515" i="13"/>
  <c r="Q515" i="13"/>
  <c r="S514" i="13"/>
  <c r="Q514" i="13"/>
  <c r="S513" i="13"/>
  <c r="Q513" i="13"/>
  <c r="S512" i="13"/>
  <c r="Q512" i="13"/>
  <c r="S511" i="13"/>
  <c r="Q511" i="13"/>
  <c r="S510" i="13"/>
  <c r="Q510" i="13"/>
  <c r="S509" i="13"/>
  <c r="Q509" i="13"/>
  <c r="S508" i="13"/>
  <c r="Q508" i="13"/>
  <c r="S507" i="13"/>
  <c r="Q507" i="13"/>
  <c r="S506" i="13"/>
  <c r="Q506" i="13"/>
  <c r="S505" i="13"/>
  <c r="Q505" i="13"/>
  <c r="S504" i="13"/>
  <c r="Q504" i="13"/>
  <c r="S503" i="13"/>
  <c r="Q503" i="13"/>
  <c r="S502" i="13"/>
  <c r="Q502" i="13"/>
  <c r="S501" i="13"/>
  <c r="Q501" i="13"/>
  <c r="S500" i="13"/>
  <c r="Q500" i="13"/>
  <c r="S499" i="13"/>
  <c r="Q499" i="13"/>
  <c r="S498" i="13"/>
  <c r="Q498" i="13"/>
  <c r="S497" i="13"/>
  <c r="Q497" i="13"/>
  <c r="S496" i="13"/>
  <c r="Q496" i="13"/>
  <c r="S495" i="13"/>
  <c r="Q495" i="13"/>
  <c r="S494" i="13"/>
  <c r="Q494" i="13"/>
  <c r="S493" i="13"/>
  <c r="Q493" i="13"/>
  <c r="S492" i="13"/>
  <c r="Q492" i="13"/>
  <c r="S491" i="13"/>
  <c r="Q491" i="13"/>
  <c r="S490" i="13"/>
  <c r="Q490" i="13"/>
  <c r="S489" i="13"/>
  <c r="Q489" i="13"/>
  <c r="S488" i="13"/>
  <c r="Q488" i="13"/>
  <c r="S487" i="13"/>
  <c r="Q487" i="13"/>
  <c r="S486" i="13"/>
  <c r="Q486" i="13"/>
  <c r="S485" i="13"/>
  <c r="Q485" i="13"/>
  <c r="S484" i="13"/>
  <c r="Q484" i="13"/>
  <c r="S483" i="13"/>
  <c r="Q483" i="13"/>
  <c r="S482" i="13"/>
  <c r="Q482" i="13"/>
  <c r="S481" i="13"/>
  <c r="Q481" i="13"/>
  <c r="S480" i="13"/>
  <c r="Q480" i="13"/>
  <c r="S479" i="13"/>
  <c r="Q479" i="13"/>
  <c r="S478" i="13"/>
  <c r="Q478" i="13"/>
  <c r="S477" i="13"/>
  <c r="Q477" i="13"/>
  <c r="S476" i="13"/>
  <c r="Q476" i="13"/>
  <c r="S475" i="13"/>
  <c r="Q475" i="13"/>
  <c r="S474" i="13"/>
  <c r="Q474" i="13"/>
  <c r="S473" i="13"/>
  <c r="Q473" i="13"/>
  <c r="S472" i="13"/>
  <c r="Q472" i="13"/>
  <c r="S471" i="13"/>
  <c r="Q471" i="13"/>
  <c r="S470" i="13"/>
  <c r="Q470" i="13"/>
  <c r="S469" i="13"/>
  <c r="Q469" i="13"/>
  <c r="S468" i="13"/>
  <c r="Q468" i="13"/>
  <c r="S467" i="13"/>
  <c r="Q467" i="13"/>
  <c r="S466" i="13"/>
  <c r="Q466" i="13"/>
  <c r="S465" i="13"/>
  <c r="Q465" i="13"/>
  <c r="S464" i="13"/>
  <c r="Q464" i="13"/>
  <c r="S463" i="13"/>
  <c r="Q463" i="13"/>
  <c r="S462" i="13"/>
  <c r="Q462" i="13"/>
  <c r="S461" i="13"/>
  <c r="Q461" i="13"/>
  <c r="S460" i="13"/>
  <c r="Q460" i="13"/>
  <c r="S459" i="13"/>
  <c r="Q459" i="13"/>
  <c r="S458" i="13"/>
  <c r="Q458" i="13"/>
  <c r="S457" i="13"/>
  <c r="Q457" i="13"/>
  <c r="S456" i="13"/>
  <c r="Q456" i="13"/>
  <c r="S455" i="13"/>
  <c r="Q455" i="13"/>
  <c r="S454" i="13"/>
  <c r="Q454" i="13"/>
  <c r="S453" i="13"/>
  <c r="Q453" i="13"/>
  <c r="S452" i="13"/>
  <c r="Q452" i="13"/>
  <c r="S451" i="13"/>
  <c r="Q451" i="13"/>
  <c r="S450" i="13"/>
  <c r="Q450" i="13"/>
  <c r="S449" i="13"/>
  <c r="Q449" i="13"/>
  <c r="S448" i="13"/>
  <c r="Q448" i="13"/>
  <c r="S447" i="13"/>
  <c r="Q447" i="13"/>
  <c r="S446" i="13"/>
  <c r="Q446" i="13"/>
  <c r="S445" i="13"/>
  <c r="Q445" i="13"/>
  <c r="S444" i="13"/>
  <c r="Q444" i="13"/>
  <c r="S443" i="13"/>
  <c r="Q443" i="13"/>
  <c r="S442" i="13"/>
  <c r="Q442" i="13"/>
  <c r="S441" i="13"/>
  <c r="Q441" i="13"/>
  <c r="S440" i="13"/>
  <c r="Q440" i="13"/>
  <c r="S439" i="13"/>
  <c r="Q439" i="13"/>
  <c r="S438" i="13"/>
  <c r="Q438" i="13"/>
  <c r="S437" i="13"/>
  <c r="Q437" i="13"/>
  <c r="S436" i="13"/>
  <c r="Q436" i="13"/>
  <c r="S435" i="13"/>
  <c r="Q435" i="13"/>
  <c r="S434" i="13"/>
  <c r="Q434" i="13"/>
  <c r="S433" i="13"/>
  <c r="Q433" i="13"/>
  <c r="S432" i="13"/>
  <c r="Q432" i="13"/>
  <c r="S431" i="13"/>
  <c r="Q431" i="13"/>
  <c r="S430" i="13"/>
  <c r="Q430" i="13"/>
  <c r="S429" i="13"/>
  <c r="Q429" i="13"/>
  <c r="S428" i="13"/>
  <c r="Q428" i="13"/>
  <c r="S427" i="13"/>
  <c r="Q427" i="13"/>
  <c r="S426" i="13"/>
  <c r="Q426" i="13"/>
  <c r="S425" i="13"/>
  <c r="Q425" i="13"/>
  <c r="S424" i="13"/>
  <c r="Q424" i="13"/>
  <c r="S423" i="13"/>
  <c r="Q423" i="13"/>
  <c r="S422" i="13"/>
  <c r="Q422" i="13"/>
  <c r="S421" i="13"/>
  <c r="Q421" i="13"/>
  <c r="S420" i="13"/>
  <c r="Q420" i="13"/>
  <c r="S419" i="13"/>
  <c r="Q419" i="13"/>
  <c r="S418" i="13"/>
  <c r="Q418" i="13"/>
  <c r="S417" i="13"/>
  <c r="Q417" i="13"/>
  <c r="S416" i="13"/>
  <c r="Q416" i="13"/>
  <c r="S415" i="13"/>
  <c r="Q415" i="13"/>
  <c r="S414" i="13"/>
  <c r="Q414" i="13"/>
  <c r="S413" i="13"/>
  <c r="Q413" i="13"/>
  <c r="S412" i="13"/>
  <c r="Q412" i="13"/>
  <c r="S411" i="13"/>
  <c r="Q411" i="13"/>
  <c r="S410" i="13"/>
  <c r="Q410" i="13"/>
  <c r="S409" i="13"/>
  <c r="Q409" i="13"/>
  <c r="S408" i="13"/>
  <c r="Q408" i="13"/>
  <c r="S407" i="13"/>
  <c r="Q407" i="13"/>
  <c r="S406" i="13"/>
  <c r="Q406" i="13"/>
  <c r="S405" i="13"/>
  <c r="Q405" i="13"/>
  <c r="S404" i="13"/>
  <c r="Q404" i="13"/>
  <c r="S403" i="13"/>
  <c r="Q403" i="13"/>
  <c r="S402" i="13"/>
  <c r="Q402" i="13"/>
  <c r="S401" i="13"/>
  <c r="Q401" i="13"/>
  <c r="S400" i="13"/>
  <c r="Q400" i="13"/>
  <c r="S399" i="13"/>
  <c r="Q399" i="13"/>
  <c r="S398" i="13"/>
  <c r="Q398" i="13"/>
  <c r="S397" i="13"/>
  <c r="Q397" i="13"/>
  <c r="S396" i="13"/>
  <c r="Q396" i="13"/>
  <c r="S395" i="13"/>
  <c r="Q395" i="13"/>
  <c r="S394" i="13"/>
  <c r="Q394" i="13"/>
  <c r="S393" i="13"/>
  <c r="Q393" i="13"/>
  <c r="S392" i="13"/>
  <c r="Q392" i="13"/>
  <c r="S391" i="13"/>
  <c r="Q391" i="13"/>
  <c r="S390" i="13"/>
  <c r="Q390" i="13"/>
  <c r="S389" i="13"/>
  <c r="Q389" i="13"/>
  <c r="S388" i="13"/>
  <c r="Q388" i="13"/>
  <c r="S387" i="13"/>
  <c r="Q387" i="13"/>
  <c r="S386" i="13"/>
  <c r="Q386" i="13"/>
  <c r="S385" i="13"/>
  <c r="Q385" i="13"/>
  <c r="S384" i="13"/>
  <c r="Q384" i="13"/>
  <c r="S383" i="13"/>
  <c r="Q383" i="13"/>
  <c r="S382" i="13"/>
  <c r="Q382" i="13"/>
  <c r="S381" i="13"/>
  <c r="Q381" i="13"/>
  <c r="S380" i="13"/>
  <c r="Q380" i="13"/>
  <c r="S379" i="13"/>
  <c r="Q379" i="13"/>
  <c r="S378" i="13"/>
  <c r="Q378" i="13"/>
  <c r="S377" i="13"/>
  <c r="Q377" i="13"/>
  <c r="S376" i="13"/>
  <c r="Q376" i="13"/>
  <c r="S375" i="13"/>
  <c r="Q375" i="13"/>
  <c r="S374" i="13"/>
  <c r="Q374" i="13"/>
  <c r="S373" i="13"/>
  <c r="Q373" i="13"/>
  <c r="S372" i="13"/>
  <c r="Q372" i="13"/>
  <c r="S371" i="13"/>
  <c r="Q371" i="13"/>
  <c r="S370" i="13"/>
  <c r="Q370" i="13"/>
  <c r="S369" i="13"/>
  <c r="Q369" i="13"/>
  <c r="S368" i="13"/>
  <c r="Q368" i="13"/>
  <c r="S367" i="13"/>
  <c r="Q367" i="13"/>
  <c r="S366" i="13"/>
  <c r="Q366" i="13"/>
  <c r="S365" i="13"/>
  <c r="Q365" i="13"/>
  <c r="S364" i="13"/>
  <c r="Q364" i="13"/>
  <c r="S363" i="13"/>
  <c r="Q363" i="13"/>
  <c r="S362" i="13"/>
  <c r="Q362" i="13"/>
  <c r="S361" i="13"/>
  <c r="Q361" i="13"/>
  <c r="S360" i="13"/>
  <c r="Q360" i="13"/>
  <c r="S359" i="13"/>
  <c r="Q359" i="13"/>
  <c r="S358" i="13"/>
  <c r="Q358" i="13"/>
  <c r="S357" i="13"/>
  <c r="Q357" i="13"/>
  <c r="S356" i="13"/>
  <c r="Q356" i="13"/>
  <c r="S355" i="13"/>
  <c r="Q355" i="13"/>
  <c r="S354" i="13"/>
  <c r="Q354" i="13"/>
  <c r="S353" i="13"/>
  <c r="Q353" i="13"/>
  <c r="S352" i="13"/>
  <c r="Q352" i="13"/>
  <c r="S351" i="13"/>
  <c r="Q351" i="13"/>
  <c r="S350" i="13"/>
  <c r="Q350" i="13"/>
  <c r="S349" i="13"/>
  <c r="Q349" i="13"/>
  <c r="S348" i="13"/>
  <c r="Q348" i="13"/>
  <c r="S347" i="13"/>
  <c r="Q347" i="13"/>
  <c r="S346" i="13"/>
  <c r="Q346" i="13"/>
  <c r="S345" i="13"/>
  <c r="Q345" i="13"/>
  <c r="S344" i="13"/>
  <c r="Q344" i="13"/>
  <c r="S343" i="13"/>
  <c r="Q343" i="13"/>
  <c r="S342" i="13"/>
  <c r="Q342" i="13"/>
  <c r="S341" i="13"/>
  <c r="Q341" i="13"/>
  <c r="S340" i="13"/>
  <c r="Q340" i="13"/>
  <c r="S339" i="13"/>
  <c r="Q339" i="13"/>
  <c r="S338" i="13"/>
  <c r="Q338" i="13"/>
  <c r="S337" i="13"/>
  <c r="Q337" i="13"/>
  <c r="S336" i="13"/>
  <c r="Q336" i="13"/>
  <c r="S335" i="13"/>
  <c r="Q335" i="13"/>
  <c r="S334" i="13"/>
  <c r="Q334" i="13"/>
  <c r="S333" i="13"/>
  <c r="Q333" i="13"/>
  <c r="S332" i="13"/>
  <c r="Q332" i="13"/>
  <c r="S331" i="13"/>
  <c r="Q331" i="13"/>
  <c r="S330" i="13"/>
  <c r="Q330" i="13"/>
  <c r="S329" i="13"/>
  <c r="Q329" i="13"/>
  <c r="S328" i="13"/>
  <c r="Q328" i="13"/>
  <c r="S327" i="13"/>
  <c r="Q327" i="13"/>
  <c r="S326" i="13"/>
  <c r="Q326" i="13"/>
  <c r="S325" i="13"/>
  <c r="Q325" i="13"/>
  <c r="S324" i="13"/>
  <c r="Q324" i="13"/>
  <c r="S323" i="13"/>
  <c r="Q323" i="13"/>
  <c r="S322" i="13"/>
  <c r="Q322" i="13"/>
  <c r="S321" i="13"/>
  <c r="Q321" i="13"/>
  <c r="S320" i="13"/>
  <c r="Q320" i="13"/>
  <c r="S319" i="13"/>
  <c r="Q319" i="13"/>
  <c r="S318" i="13"/>
  <c r="Q318" i="13"/>
  <c r="S317" i="13"/>
  <c r="Q317" i="13"/>
  <c r="S316" i="13"/>
  <c r="Q316" i="13"/>
  <c r="S315" i="13"/>
  <c r="Q315" i="13"/>
  <c r="S314" i="13"/>
  <c r="Q314" i="13"/>
  <c r="S313" i="13"/>
  <c r="Q313" i="13"/>
  <c r="S312" i="13"/>
  <c r="Q312" i="13"/>
  <c r="S311" i="13"/>
  <c r="Q311" i="13"/>
  <c r="S310" i="13"/>
  <c r="Q310" i="13"/>
  <c r="S309" i="13"/>
  <c r="Q309" i="13"/>
  <c r="S308" i="13"/>
  <c r="Q308" i="13"/>
  <c r="S307" i="13"/>
  <c r="Q307" i="13"/>
  <c r="S306" i="13"/>
  <c r="Q306" i="13"/>
  <c r="S305" i="13"/>
  <c r="Q305" i="13"/>
  <c r="S304" i="13"/>
  <c r="Q304" i="13"/>
  <c r="S303" i="13"/>
  <c r="Q303" i="13"/>
  <c r="S302" i="13"/>
  <c r="Q302" i="13"/>
  <c r="S301" i="13"/>
  <c r="Q301" i="13"/>
  <c r="S300" i="13"/>
  <c r="Q300" i="13"/>
  <c r="S299" i="13"/>
  <c r="Q299" i="13"/>
  <c r="S298" i="13"/>
  <c r="Q298" i="13"/>
  <c r="S297" i="13"/>
  <c r="Q297" i="13"/>
  <c r="S296" i="13"/>
  <c r="Q296" i="13"/>
  <c r="S295" i="13"/>
  <c r="Q295" i="13"/>
  <c r="S294" i="13"/>
  <c r="Q294" i="13"/>
  <c r="S293" i="13"/>
  <c r="Q293" i="13"/>
  <c r="S292" i="13"/>
  <c r="Q292" i="13"/>
  <c r="S291" i="13"/>
  <c r="Q291" i="13"/>
  <c r="S290" i="13"/>
  <c r="Q290" i="13"/>
  <c r="S289" i="13"/>
  <c r="Q289" i="13"/>
  <c r="S288" i="13"/>
  <c r="Q288" i="13"/>
  <c r="S287" i="13"/>
  <c r="Q287" i="13"/>
  <c r="S286" i="13"/>
  <c r="Q286" i="13"/>
  <c r="S285" i="13"/>
  <c r="Q285" i="13"/>
  <c r="S284" i="13"/>
  <c r="Q284" i="13"/>
  <c r="S283" i="13"/>
  <c r="Q283" i="13"/>
  <c r="S282" i="13"/>
  <c r="Q282" i="13"/>
  <c r="S281" i="13"/>
  <c r="Q281" i="13"/>
  <c r="S280" i="13"/>
  <c r="Q280" i="13"/>
  <c r="S279" i="13"/>
  <c r="Q279" i="13"/>
  <c r="S278" i="13"/>
  <c r="Q278" i="13"/>
  <c r="S277" i="13"/>
  <c r="Q277" i="13"/>
  <c r="S276" i="13"/>
  <c r="Q276" i="13"/>
  <c r="S275" i="13"/>
  <c r="Q275" i="13"/>
  <c r="S274" i="13"/>
  <c r="Q274" i="13"/>
  <c r="S273" i="13"/>
  <c r="Q273" i="13"/>
  <c r="S272" i="13"/>
  <c r="Q272" i="13"/>
  <c r="S271" i="13"/>
  <c r="Q271" i="13"/>
  <c r="S270" i="13"/>
  <c r="Q270" i="13"/>
  <c r="S269" i="13"/>
  <c r="Q269" i="13"/>
  <c r="S268" i="13"/>
  <c r="Q268" i="13"/>
  <c r="S267" i="13"/>
  <c r="Q267" i="13"/>
  <c r="S266" i="13"/>
  <c r="Q266" i="13"/>
  <c r="S265" i="13"/>
  <c r="Q265" i="13"/>
  <c r="S264" i="13"/>
  <c r="Q264" i="13"/>
  <c r="S263" i="13"/>
  <c r="Q263" i="13"/>
  <c r="S262" i="13"/>
  <c r="Q262" i="13"/>
  <c r="S261" i="13"/>
  <c r="Q261" i="13"/>
  <c r="S260" i="13"/>
  <c r="Q260" i="13"/>
  <c r="S259" i="13"/>
  <c r="Q259" i="13"/>
  <c r="S258" i="13"/>
  <c r="Q258" i="13"/>
  <c r="S257" i="13"/>
  <c r="Q257" i="13"/>
  <c r="S256" i="13"/>
  <c r="Q256" i="13"/>
  <c r="S255" i="13"/>
  <c r="Q255" i="13"/>
  <c r="S254" i="13"/>
  <c r="Q254" i="13"/>
  <c r="S253" i="13"/>
  <c r="Q253" i="13"/>
  <c r="S252" i="13"/>
  <c r="Q252" i="13"/>
  <c r="S251" i="13"/>
  <c r="Q251" i="13"/>
  <c r="S250" i="13"/>
  <c r="Q250" i="13"/>
  <c r="S249" i="13"/>
  <c r="Q249" i="13"/>
  <c r="S248" i="13"/>
  <c r="Q248" i="13"/>
  <c r="S247" i="13"/>
  <c r="Q247" i="13"/>
  <c r="S246" i="13"/>
  <c r="Q246" i="13"/>
  <c r="S245" i="13"/>
  <c r="Q245" i="13"/>
  <c r="S244" i="13"/>
  <c r="Q244" i="13"/>
  <c r="S243" i="13"/>
  <c r="Q243" i="13"/>
  <c r="S242" i="13"/>
  <c r="Q242" i="13"/>
  <c r="S241" i="13"/>
  <c r="Q241" i="13"/>
  <c r="S240" i="13"/>
  <c r="Q240" i="13"/>
  <c r="S239" i="13"/>
  <c r="Q239" i="13"/>
  <c r="S238" i="13"/>
  <c r="Q238" i="13"/>
  <c r="S237" i="13"/>
  <c r="Q237" i="13"/>
  <c r="S236" i="13"/>
  <c r="Q236" i="13"/>
  <c r="S235" i="13"/>
  <c r="Q235" i="13"/>
  <c r="S234" i="13"/>
  <c r="Q234" i="13"/>
  <c r="S233" i="13"/>
  <c r="Q233" i="13"/>
  <c r="S232" i="13"/>
  <c r="Q232" i="13"/>
  <c r="S231" i="13"/>
  <c r="Q231" i="13"/>
  <c r="S230" i="13"/>
  <c r="Q230" i="13"/>
  <c r="S229" i="13"/>
  <c r="Q229" i="13"/>
  <c r="S228" i="13"/>
  <c r="Q228" i="13"/>
  <c r="S227" i="13"/>
  <c r="Q227" i="13"/>
  <c r="S226" i="13"/>
  <c r="Q226" i="13"/>
  <c r="S225" i="13"/>
  <c r="Q225" i="13"/>
  <c r="S224" i="13"/>
  <c r="Q224" i="13"/>
  <c r="S223" i="13"/>
  <c r="Q223" i="13"/>
  <c r="S222" i="13"/>
  <c r="Q222" i="13"/>
  <c r="S221" i="13"/>
  <c r="Q221" i="13"/>
  <c r="S220" i="13"/>
  <c r="Q220" i="13"/>
  <c r="S219" i="13"/>
  <c r="Q219" i="13"/>
  <c r="S218" i="13"/>
  <c r="Q218" i="13"/>
  <c r="S217" i="13"/>
  <c r="Q217" i="13"/>
  <c r="S216" i="13"/>
  <c r="Q216" i="13"/>
  <c r="S215" i="13"/>
  <c r="Q215" i="13"/>
  <c r="S214" i="13"/>
  <c r="Q214" i="13"/>
  <c r="S213" i="13"/>
  <c r="Q213" i="13"/>
  <c r="S212" i="13"/>
  <c r="Q212" i="13"/>
  <c r="S211" i="13"/>
  <c r="Q211" i="13"/>
  <c r="S210" i="13"/>
  <c r="Q210" i="13"/>
  <c r="S209" i="13"/>
  <c r="Q209" i="13"/>
  <c r="S208" i="13"/>
  <c r="Q208" i="13"/>
  <c r="S207" i="13"/>
  <c r="Q207" i="13"/>
  <c r="S206" i="13"/>
  <c r="Q206" i="13"/>
  <c r="S205" i="13"/>
  <c r="Q205" i="13"/>
  <c r="S204" i="13"/>
  <c r="Q204" i="13"/>
  <c r="S203" i="13"/>
  <c r="Q203" i="13"/>
  <c r="S202" i="13"/>
  <c r="Q202" i="13"/>
  <c r="S201" i="13"/>
  <c r="Q201" i="13"/>
  <c r="S200" i="13"/>
  <c r="Q200" i="13"/>
  <c r="S199" i="13"/>
  <c r="Q199" i="13"/>
  <c r="S198" i="13"/>
  <c r="Q198" i="13"/>
  <c r="S197" i="13"/>
  <c r="Q197" i="13"/>
  <c r="S196" i="13"/>
  <c r="Q196" i="13"/>
  <c r="S195" i="13"/>
  <c r="Q195" i="13"/>
  <c r="S194" i="13"/>
  <c r="Q194" i="13"/>
  <c r="S193" i="13"/>
  <c r="Q193" i="13"/>
  <c r="S192" i="13"/>
  <c r="Q192" i="13"/>
  <c r="S191" i="13"/>
  <c r="Q191" i="13"/>
  <c r="S190" i="13"/>
  <c r="Q190" i="13"/>
  <c r="S189" i="13"/>
  <c r="Q189" i="13"/>
  <c r="S188" i="13"/>
  <c r="Q188" i="13"/>
  <c r="S187" i="13"/>
  <c r="Q187" i="13"/>
  <c r="S186" i="13"/>
  <c r="Q186" i="13"/>
  <c r="S185" i="13"/>
  <c r="Q185" i="13"/>
  <c r="S184" i="13"/>
  <c r="Q184" i="13"/>
  <c r="S183" i="13"/>
  <c r="Q183" i="13"/>
  <c r="S182" i="13"/>
  <c r="Q182" i="13"/>
  <c r="S181" i="13"/>
  <c r="Q181" i="13"/>
  <c r="S180" i="13"/>
  <c r="Q180" i="13"/>
  <c r="S179" i="13"/>
  <c r="Q179" i="13"/>
  <c r="S178" i="13"/>
  <c r="Q178" i="13"/>
  <c r="S177" i="13"/>
  <c r="Q177" i="13"/>
  <c r="S176" i="13"/>
  <c r="Q176" i="13"/>
  <c r="S175" i="13"/>
  <c r="Q175" i="13"/>
  <c r="S174" i="13"/>
  <c r="Q174" i="13"/>
  <c r="S173" i="13"/>
  <c r="Q173" i="13"/>
  <c r="S172" i="13"/>
  <c r="Q172" i="13"/>
  <c r="S171" i="13"/>
  <c r="Q171" i="13"/>
  <c r="S170" i="13"/>
  <c r="Q170" i="13"/>
  <c r="S169" i="13"/>
  <c r="Q169" i="13"/>
  <c r="S168" i="13"/>
  <c r="Q168" i="13"/>
  <c r="S167" i="13"/>
  <c r="Q167" i="13"/>
  <c r="S166" i="13"/>
  <c r="Q166" i="13"/>
  <c r="S165" i="13"/>
  <c r="Q165" i="13"/>
  <c r="S164" i="13"/>
  <c r="Q164" i="13"/>
  <c r="S163" i="13"/>
  <c r="Q163" i="13"/>
  <c r="S162" i="13"/>
  <c r="Q162" i="13"/>
  <c r="S161" i="13"/>
  <c r="Q161" i="13"/>
  <c r="S160" i="13"/>
  <c r="Q160" i="13"/>
  <c r="S159" i="13"/>
  <c r="Q159" i="13"/>
  <c r="S158" i="13"/>
  <c r="Q158" i="13"/>
  <c r="S157" i="13"/>
  <c r="Q157" i="13"/>
  <c r="S156" i="13"/>
  <c r="Q156" i="13"/>
  <c r="S155" i="13"/>
  <c r="Q155" i="13"/>
  <c r="S154" i="13"/>
  <c r="Q154" i="13"/>
  <c r="S153" i="13"/>
  <c r="Q153" i="13"/>
  <c r="S152" i="13"/>
  <c r="Q152" i="13"/>
  <c r="S151" i="13"/>
  <c r="Q151" i="13"/>
  <c r="S150" i="13"/>
  <c r="Q150" i="13"/>
  <c r="S149" i="13"/>
  <c r="Q149" i="13"/>
  <c r="S148" i="13"/>
  <c r="Q148" i="13"/>
  <c r="S147" i="13"/>
  <c r="Q147" i="13"/>
  <c r="S146" i="13"/>
  <c r="Q146" i="13"/>
  <c r="S145" i="13"/>
  <c r="Q145" i="13"/>
  <c r="S144" i="13"/>
  <c r="Q144" i="13"/>
  <c r="S143" i="13"/>
  <c r="Q143" i="13"/>
  <c r="S142" i="13"/>
  <c r="Q142" i="13"/>
  <c r="S141" i="13"/>
  <c r="Q141" i="13"/>
  <c r="S140" i="13"/>
  <c r="Q140" i="13"/>
  <c r="S139" i="13"/>
  <c r="Q139" i="13"/>
  <c r="S138" i="13"/>
  <c r="Q138" i="13"/>
  <c r="S137" i="13"/>
  <c r="Q137" i="13"/>
  <c r="S136" i="13"/>
  <c r="Q136" i="13"/>
  <c r="S135" i="13"/>
  <c r="Q135" i="13"/>
  <c r="S134" i="13"/>
  <c r="Q134" i="13"/>
  <c r="S133" i="13"/>
  <c r="Q133" i="13"/>
  <c r="S132" i="13"/>
  <c r="Q132" i="13"/>
  <c r="S131" i="13"/>
  <c r="Q131" i="13"/>
  <c r="S130" i="13"/>
  <c r="Q130" i="13"/>
  <c r="S129" i="13"/>
  <c r="Q129" i="13"/>
  <c r="S128" i="13"/>
  <c r="Q128" i="13"/>
  <c r="S127" i="13"/>
  <c r="Q127" i="13"/>
  <c r="S126" i="13"/>
  <c r="Q126" i="13"/>
  <c r="S125" i="13"/>
  <c r="Q125" i="13"/>
  <c r="S124" i="13"/>
  <c r="Q124" i="13"/>
  <c r="S123" i="13"/>
  <c r="Q123" i="13"/>
  <c r="S122" i="13"/>
  <c r="Q122" i="13"/>
  <c r="S121" i="13"/>
  <c r="Q121" i="13"/>
  <c r="S120" i="13"/>
  <c r="Q120" i="13"/>
  <c r="S119" i="13"/>
  <c r="Q119" i="13"/>
  <c r="S118" i="13"/>
  <c r="Q118" i="13"/>
  <c r="S117" i="13"/>
  <c r="Q117" i="13"/>
  <c r="S116" i="13"/>
  <c r="Q116" i="13"/>
  <c r="S115" i="13"/>
  <c r="Q115" i="13"/>
  <c r="S114" i="13"/>
  <c r="Q114" i="13"/>
  <c r="S113" i="13"/>
  <c r="Q113" i="13"/>
  <c r="S112" i="13"/>
  <c r="Q112" i="13"/>
  <c r="S111" i="13"/>
  <c r="Q111" i="13"/>
  <c r="S110" i="13"/>
  <c r="Q110" i="13"/>
  <c r="S109" i="13"/>
  <c r="Q109" i="13"/>
  <c r="S108" i="13"/>
  <c r="Q108" i="13"/>
  <c r="S107" i="13"/>
  <c r="Q107" i="13"/>
  <c r="S106" i="13"/>
  <c r="Q106" i="13"/>
  <c r="S105" i="13"/>
  <c r="Q105" i="13"/>
  <c r="S104" i="13"/>
  <c r="Q104" i="13"/>
  <c r="S103" i="13"/>
  <c r="Q103" i="13"/>
  <c r="S102" i="13"/>
  <c r="Q102" i="13"/>
  <c r="S101" i="13"/>
  <c r="Q101" i="13"/>
  <c r="S100" i="13"/>
  <c r="Q100" i="13"/>
  <c r="S99" i="13"/>
  <c r="Q99" i="13"/>
  <c r="S98" i="13"/>
  <c r="Q98" i="13"/>
  <c r="S97" i="13"/>
  <c r="Q97" i="13"/>
  <c r="S96" i="13"/>
  <c r="Q96" i="13"/>
  <c r="S95" i="13"/>
  <c r="Q95" i="13"/>
  <c r="S94" i="13"/>
  <c r="Q94" i="13"/>
  <c r="S93" i="13"/>
  <c r="Q93" i="13"/>
  <c r="S92" i="13"/>
  <c r="Q92" i="13"/>
  <c r="S91" i="13"/>
  <c r="Q91" i="13"/>
  <c r="S90" i="13"/>
  <c r="Q90" i="13"/>
  <c r="S89" i="13"/>
  <c r="Q89" i="13"/>
  <c r="S88" i="13"/>
  <c r="Q88" i="13"/>
  <c r="S87" i="13"/>
  <c r="Q87" i="13"/>
  <c r="S86" i="13"/>
  <c r="Q86" i="13"/>
  <c r="S85" i="13"/>
  <c r="Q85" i="13"/>
  <c r="S84" i="13"/>
  <c r="Q84" i="13"/>
  <c r="S83" i="13"/>
  <c r="Q83" i="13"/>
  <c r="S82" i="13"/>
  <c r="Q82" i="13"/>
  <c r="S81" i="13"/>
  <c r="Q81" i="13"/>
  <c r="S80" i="13"/>
  <c r="Q80" i="13"/>
  <c r="S79" i="13"/>
  <c r="Q79" i="13"/>
  <c r="S78" i="13"/>
  <c r="Q78" i="13"/>
  <c r="S77" i="13"/>
  <c r="Q77" i="13"/>
  <c r="S76" i="13"/>
  <c r="Q76" i="13"/>
  <c r="S75" i="13"/>
  <c r="Q75" i="13"/>
  <c r="S74" i="13"/>
  <c r="Q74" i="13"/>
  <c r="S73" i="13"/>
  <c r="Q73" i="13"/>
  <c r="S72" i="13"/>
  <c r="Q72" i="13"/>
  <c r="S71" i="13"/>
  <c r="Q71" i="13"/>
  <c r="S70" i="13"/>
  <c r="Q70" i="13"/>
  <c r="S69" i="13"/>
  <c r="Q69" i="13"/>
  <c r="S68" i="13"/>
  <c r="Q68" i="13"/>
  <c r="S67" i="13"/>
  <c r="Q67" i="13"/>
  <c r="S66" i="13"/>
  <c r="Q66" i="13"/>
  <c r="S65" i="13"/>
  <c r="Q65" i="13"/>
  <c r="S64" i="13"/>
  <c r="Q64" i="13"/>
  <c r="S63" i="13"/>
  <c r="Q63" i="13"/>
  <c r="S62" i="13"/>
  <c r="Q62" i="13"/>
  <c r="S61" i="13"/>
  <c r="Q61" i="13"/>
  <c r="S60" i="13"/>
  <c r="Q60" i="13"/>
  <c r="S59" i="13"/>
  <c r="Q59" i="13"/>
  <c r="S58" i="13"/>
  <c r="Q58" i="13"/>
  <c r="S57" i="13"/>
  <c r="Q57" i="13"/>
  <c r="S56" i="13"/>
  <c r="Q56" i="13"/>
  <c r="S55" i="13"/>
  <c r="Q55" i="13"/>
  <c r="S54" i="13"/>
  <c r="Q54" i="13"/>
  <c r="S53" i="13"/>
  <c r="Q53" i="13"/>
  <c r="S52" i="13"/>
  <c r="Q52" i="13"/>
  <c r="S51" i="13"/>
  <c r="Q51" i="13"/>
  <c r="S50" i="13"/>
  <c r="Q50" i="13"/>
  <c r="S49" i="13"/>
  <c r="Q49" i="13"/>
  <c r="S48" i="13"/>
  <c r="Q48" i="13"/>
  <c r="S47" i="13"/>
  <c r="Q47" i="13"/>
  <c r="S46" i="13"/>
  <c r="Q46" i="13"/>
  <c r="S45" i="13"/>
  <c r="Q45" i="13"/>
  <c r="S44" i="13"/>
  <c r="Q44" i="13"/>
  <c r="S43" i="13"/>
  <c r="Q43" i="13"/>
  <c r="S42" i="13"/>
  <c r="Q42" i="13"/>
  <c r="S41" i="13"/>
  <c r="Q41" i="13"/>
  <c r="S40" i="13"/>
  <c r="Q40" i="13"/>
  <c r="S39" i="13"/>
  <c r="Q39" i="13"/>
  <c r="S38" i="13"/>
  <c r="Q38" i="13"/>
  <c r="S37" i="13"/>
  <c r="Q37" i="13"/>
  <c r="S36" i="13"/>
  <c r="Q36" i="13"/>
  <c r="S35" i="13"/>
  <c r="Q35" i="13"/>
  <c r="S34" i="13"/>
  <c r="Q34" i="13"/>
  <c r="S33" i="13"/>
  <c r="Q33" i="13"/>
  <c r="S32" i="13"/>
  <c r="Q32" i="13"/>
  <c r="S31" i="13"/>
  <c r="Q31" i="13"/>
  <c r="S30" i="13"/>
  <c r="Q30" i="13"/>
  <c r="S29" i="13"/>
  <c r="Q29" i="13"/>
  <c r="S28" i="13"/>
  <c r="Q28" i="13"/>
  <c r="S27" i="13"/>
  <c r="Q27" i="13"/>
  <c r="S26" i="13"/>
  <c r="Q26" i="13"/>
  <c r="S25" i="13"/>
  <c r="Q25" i="13"/>
  <c r="S24" i="13"/>
  <c r="Q24" i="13"/>
  <c r="S23" i="13"/>
  <c r="Q23" i="13"/>
  <c r="S22" i="13"/>
  <c r="Q22" i="13"/>
  <c r="S21" i="13"/>
  <c r="Q21" i="13"/>
  <c r="S20" i="13"/>
  <c r="Q20" i="13"/>
  <c r="S19" i="13"/>
  <c r="S10" i="13" s="1"/>
  <c r="R10" i="13"/>
  <c r="Q19" i="13"/>
  <c r="S18" i="13"/>
  <c r="Q18" i="13"/>
  <c r="S17" i="13"/>
  <c r="Q17" i="13"/>
  <c r="S516" i="14"/>
  <c r="Q516" i="14"/>
  <c r="S515" i="14"/>
  <c r="Q515" i="14"/>
  <c r="S514" i="14"/>
  <c r="Q514" i="14"/>
  <c r="S513" i="14"/>
  <c r="Q513" i="14"/>
  <c r="S512" i="14"/>
  <c r="Q512" i="14"/>
  <c r="S511" i="14"/>
  <c r="Q511" i="14"/>
  <c r="S510" i="14"/>
  <c r="Q510" i="14"/>
  <c r="S509" i="14"/>
  <c r="Q509" i="14"/>
  <c r="S508" i="14"/>
  <c r="Q508" i="14"/>
  <c r="S507" i="14"/>
  <c r="Q507" i="14"/>
  <c r="S506" i="14"/>
  <c r="Q506" i="14"/>
  <c r="S505" i="14"/>
  <c r="Q505" i="14"/>
  <c r="S504" i="14"/>
  <c r="Q504" i="14"/>
  <c r="S503" i="14"/>
  <c r="Q503" i="14"/>
  <c r="S502" i="14"/>
  <c r="Q502" i="14"/>
  <c r="S501" i="14"/>
  <c r="Q501" i="14"/>
  <c r="S500" i="14"/>
  <c r="Q500" i="14"/>
  <c r="S499" i="14"/>
  <c r="Q499" i="14"/>
  <c r="S498" i="14"/>
  <c r="Q498" i="14"/>
  <c r="S497" i="14"/>
  <c r="Q497" i="14"/>
  <c r="S496" i="14"/>
  <c r="Q496" i="14"/>
  <c r="S495" i="14"/>
  <c r="Q495" i="14"/>
  <c r="S494" i="14"/>
  <c r="Q494" i="14"/>
  <c r="S493" i="14"/>
  <c r="Q493" i="14"/>
  <c r="S492" i="14"/>
  <c r="Q492" i="14"/>
  <c r="S491" i="14"/>
  <c r="Q491" i="14"/>
  <c r="S490" i="14"/>
  <c r="Q490" i="14"/>
  <c r="S489" i="14"/>
  <c r="Q489" i="14"/>
  <c r="S488" i="14"/>
  <c r="Q488" i="14"/>
  <c r="S487" i="14"/>
  <c r="Q487" i="14"/>
  <c r="S486" i="14"/>
  <c r="Q486" i="14"/>
  <c r="S485" i="14"/>
  <c r="Q485" i="14"/>
  <c r="S484" i="14"/>
  <c r="Q484" i="14"/>
  <c r="S483" i="14"/>
  <c r="Q483" i="14"/>
  <c r="S482" i="14"/>
  <c r="Q482" i="14"/>
  <c r="S481" i="14"/>
  <c r="Q481" i="14"/>
  <c r="S480" i="14"/>
  <c r="Q480" i="14"/>
  <c r="S479" i="14"/>
  <c r="Q479" i="14"/>
  <c r="S478" i="14"/>
  <c r="Q478" i="14"/>
  <c r="S477" i="14"/>
  <c r="Q477" i="14"/>
  <c r="S476" i="14"/>
  <c r="Q476" i="14"/>
  <c r="S475" i="14"/>
  <c r="Q475" i="14"/>
  <c r="S474" i="14"/>
  <c r="Q474" i="14"/>
  <c r="S473" i="14"/>
  <c r="Q473" i="14"/>
  <c r="S472" i="14"/>
  <c r="Q472" i="14"/>
  <c r="S471" i="14"/>
  <c r="Q471" i="14"/>
  <c r="S470" i="14"/>
  <c r="Q470" i="14"/>
  <c r="S469" i="14"/>
  <c r="Q469" i="14"/>
  <c r="S468" i="14"/>
  <c r="Q468" i="14"/>
  <c r="S467" i="14"/>
  <c r="Q467" i="14"/>
  <c r="S466" i="14"/>
  <c r="Q466" i="14"/>
  <c r="S465" i="14"/>
  <c r="Q465" i="14"/>
  <c r="S464" i="14"/>
  <c r="Q464" i="14"/>
  <c r="S463" i="14"/>
  <c r="Q463" i="14"/>
  <c r="S462" i="14"/>
  <c r="Q462" i="14"/>
  <c r="S461" i="14"/>
  <c r="Q461" i="14"/>
  <c r="S460" i="14"/>
  <c r="Q460" i="14"/>
  <c r="S459" i="14"/>
  <c r="Q459" i="14"/>
  <c r="S458" i="14"/>
  <c r="Q458" i="14"/>
  <c r="S457" i="14"/>
  <c r="Q457" i="14"/>
  <c r="S456" i="14"/>
  <c r="Q456" i="14"/>
  <c r="S455" i="14"/>
  <c r="Q455" i="14"/>
  <c r="S454" i="14"/>
  <c r="Q454" i="14"/>
  <c r="S453" i="14"/>
  <c r="Q453" i="14"/>
  <c r="S452" i="14"/>
  <c r="Q452" i="14"/>
  <c r="S451" i="14"/>
  <c r="Q451" i="14"/>
  <c r="S450" i="14"/>
  <c r="Q450" i="14"/>
  <c r="S449" i="14"/>
  <c r="Q449" i="14"/>
  <c r="S448" i="14"/>
  <c r="Q448" i="14"/>
  <c r="S447" i="14"/>
  <c r="Q447" i="14"/>
  <c r="S446" i="14"/>
  <c r="Q446" i="14"/>
  <c r="S445" i="14"/>
  <c r="Q445" i="14"/>
  <c r="S444" i="14"/>
  <c r="Q444" i="14"/>
  <c r="S443" i="14"/>
  <c r="Q443" i="14"/>
  <c r="S442" i="14"/>
  <c r="Q442" i="14"/>
  <c r="S441" i="14"/>
  <c r="Q441" i="14"/>
  <c r="S440" i="14"/>
  <c r="Q440" i="14"/>
  <c r="S439" i="14"/>
  <c r="Q439" i="14"/>
  <c r="S438" i="14"/>
  <c r="Q438" i="14"/>
  <c r="S437" i="14"/>
  <c r="Q437" i="14"/>
  <c r="S436" i="14"/>
  <c r="Q436" i="14"/>
  <c r="S435" i="14"/>
  <c r="Q435" i="14"/>
  <c r="S434" i="14"/>
  <c r="Q434" i="14"/>
  <c r="S433" i="14"/>
  <c r="Q433" i="14"/>
  <c r="S432" i="14"/>
  <c r="Q432" i="14"/>
  <c r="S431" i="14"/>
  <c r="Q431" i="14"/>
  <c r="S430" i="14"/>
  <c r="Q430" i="14"/>
  <c r="S429" i="14"/>
  <c r="Q429" i="14"/>
  <c r="S428" i="14"/>
  <c r="Q428" i="14"/>
  <c r="S427" i="14"/>
  <c r="Q427" i="14"/>
  <c r="S426" i="14"/>
  <c r="Q426" i="14"/>
  <c r="S425" i="14"/>
  <c r="Q425" i="14"/>
  <c r="S424" i="14"/>
  <c r="Q424" i="14"/>
  <c r="S423" i="14"/>
  <c r="Q423" i="14"/>
  <c r="S422" i="14"/>
  <c r="Q422" i="14"/>
  <c r="S421" i="14"/>
  <c r="Q421" i="14"/>
  <c r="S420" i="14"/>
  <c r="Q420" i="14"/>
  <c r="S419" i="14"/>
  <c r="Q419" i="14"/>
  <c r="S418" i="14"/>
  <c r="Q418" i="14"/>
  <c r="S417" i="14"/>
  <c r="Q417" i="14"/>
  <c r="S416" i="14"/>
  <c r="Q416" i="14"/>
  <c r="S415" i="14"/>
  <c r="Q415" i="14"/>
  <c r="S414" i="14"/>
  <c r="Q414" i="14"/>
  <c r="S413" i="14"/>
  <c r="Q413" i="14"/>
  <c r="S412" i="14"/>
  <c r="Q412" i="14"/>
  <c r="S411" i="14"/>
  <c r="Q411" i="14"/>
  <c r="S410" i="14"/>
  <c r="Q410" i="14"/>
  <c r="S409" i="14"/>
  <c r="Q409" i="14"/>
  <c r="S408" i="14"/>
  <c r="Q408" i="14"/>
  <c r="S407" i="14"/>
  <c r="Q407" i="14"/>
  <c r="S406" i="14"/>
  <c r="Q406" i="14"/>
  <c r="S405" i="14"/>
  <c r="Q405" i="14"/>
  <c r="S404" i="14"/>
  <c r="Q404" i="14"/>
  <c r="S403" i="14"/>
  <c r="Q403" i="14"/>
  <c r="S402" i="14"/>
  <c r="Q402" i="14"/>
  <c r="S401" i="14"/>
  <c r="Q401" i="14"/>
  <c r="S400" i="14"/>
  <c r="Q400" i="14"/>
  <c r="S399" i="14"/>
  <c r="Q399" i="14"/>
  <c r="S398" i="14"/>
  <c r="Q398" i="14"/>
  <c r="S397" i="14"/>
  <c r="Q397" i="14"/>
  <c r="S396" i="14"/>
  <c r="Q396" i="14"/>
  <c r="S395" i="14"/>
  <c r="Q395" i="14"/>
  <c r="S394" i="14"/>
  <c r="Q394" i="14"/>
  <c r="S393" i="14"/>
  <c r="Q393" i="14"/>
  <c r="S392" i="14"/>
  <c r="Q392" i="14"/>
  <c r="S391" i="14"/>
  <c r="Q391" i="14"/>
  <c r="S390" i="14"/>
  <c r="Q390" i="14"/>
  <c r="S389" i="14"/>
  <c r="Q389" i="14"/>
  <c r="S388" i="14"/>
  <c r="Q388" i="14"/>
  <c r="S387" i="14"/>
  <c r="Q387" i="14"/>
  <c r="S386" i="14"/>
  <c r="Q386" i="14"/>
  <c r="S385" i="14"/>
  <c r="Q385" i="14"/>
  <c r="S384" i="14"/>
  <c r="Q384" i="14"/>
  <c r="S383" i="14"/>
  <c r="Q383" i="14"/>
  <c r="S382" i="14"/>
  <c r="Q382" i="14"/>
  <c r="S381" i="14"/>
  <c r="Q381" i="14"/>
  <c r="S380" i="14"/>
  <c r="Q380" i="14"/>
  <c r="S379" i="14"/>
  <c r="Q379" i="14"/>
  <c r="S378" i="14"/>
  <c r="Q378" i="14"/>
  <c r="S377" i="14"/>
  <c r="Q377" i="14"/>
  <c r="S376" i="14"/>
  <c r="Q376" i="14"/>
  <c r="S375" i="14"/>
  <c r="Q375" i="14"/>
  <c r="S374" i="14"/>
  <c r="Q374" i="14"/>
  <c r="S373" i="14"/>
  <c r="Q373" i="14"/>
  <c r="S372" i="14"/>
  <c r="Q372" i="14"/>
  <c r="S371" i="14"/>
  <c r="Q371" i="14"/>
  <c r="S370" i="14"/>
  <c r="Q370" i="14"/>
  <c r="S369" i="14"/>
  <c r="Q369" i="14"/>
  <c r="S368" i="14"/>
  <c r="Q368" i="14"/>
  <c r="S367" i="14"/>
  <c r="Q367" i="14"/>
  <c r="S366" i="14"/>
  <c r="Q366" i="14"/>
  <c r="S365" i="14"/>
  <c r="Q365" i="14"/>
  <c r="S364" i="14"/>
  <c r="Q364" i="14"/>
  <c r="S363" i="14"/>
  <c r="Q363" i="14"/>
  <c r="S362" i="14"/>
  <c r="Q362" i="14"/>
  <c r="S361" i="14"/>
  <c r="Q361" i="14"/>
  <c r="S360" i="14"/>
  <c r="Q360" i="14"/>
  <c r="S359" i="14"/>
  <c r="Q359" i="14"/>
  <c r="S358" i="14"/>
  <c r="Q358" i="14"/>
  <c r="S357" i="14"/>
  <c r="Q357" i="14"/>
  <c r="S356" i="14"/>
  <c r="Q356" i="14"/>
  <c r="S355" i="14"/>
  <c r="Q355" i="14"/>
  <c r="S354" i="14"/>
  <c r="Q354" i="14"/>
  <c r="S353" i="14"/>
  <c r="Q353" i="14"/>
  <c r="S352" i="14"/>
  <c r="Q352" i="14"/>
  <c r="S351" i="14"/>
  <c r="Q351" i="14"/>
  <c r="S350" i="14"/>
  <c r="Q350" i="14"/>
  <c r="S349" i="14"/>
  <c r="Q349" i="14"/>
  <c r="S348" i="14"/>
  <c r="Q348" i="14"/>
  <c r="S347" i="14"/>
  <c r="Q347" i="14"/>
  <c r="S346" i="14"/>
  <c r="Q346" i="14"/>
  <c r="S345" i="14"/>
  <c r="Q345" i="14"/>
  <c r="S344" i="14"/>
  <c r="Q344" i="14"/>
  <c r="S343" i="14"/>
  <c r="Q343" i="14"/>
  <c r="S342" i="14"/>
  <c r="Q342" i="14"/>
  <c r="S341" i="14"/>
  <c r="Q341" i="14"/>
  <c r="S340" i="14"/>
  <c r="Q340" i="14"/>
  <c r="S339" i="14"/>
  <c r="Q339" i="14"/>
  <c r="S338" i="14"/>
  <c r="Q338" i="14"/>
  <c r="S337" i="14"/>
  <c r="Q337" i="14"/>
  <c r="S336" i="14"/>
  <c r="Q336" i="14"/>
  <c r="S335" i="14"/>
  <c r="Q335" i="14"/>
  <c r="S334" i="14"/>
  <c r="Q334" i="14"/>
  <c r="S333" i="14"/>
  <c r="Q333" i="14"/>
  <c r="S332" i="14"/>
  <c r="Q332" i="14"/>
  <c r="S331" i="14"/>
  <c r="Q331" i="14"/>
  <c r="S330" i="14"/>
  <c r="Q330" i="14"/>
  <c r="S329" i="14"/>
  <c r="Q329" i="14"/>
  <c r="S328" i="14"/>
  <c r="Q328" i="14"/>
  <c r="S327" i="14"/>
  <c r="Q327" i="14"/>
  <c r="S326" i="14"/>
  <c r="Q326" i="14"/>
  <c r="S325" i="14"/>
  <c r="Q325" i="14"/>
  <c r="S324" i="14"/>
  <c r="Q324" i="14"/>
  <c r="S323" i="14"/>
  <c r="Q323" i="14"/>
  <c r="S322" i="14"/>
  <c r="Q322" i="14"/>
  <c r="S321" i="14"/>
  <c r="Q321" i="14"/>
  <c r="S320" i="14"/>
  <c r="Q320" i="14"/>
  <c r="S319" i="14"/>
  <c r="Q319" i="14"/>
  <c r="S318" i="14"/>
  <c r="Q318" i="14"/>
  <c r="S317" i="14"/>
  <c r="Q317" i="14"/>
  <c r="S316" i="14"/>
  <c r="Q316" i="14"/>
  <c r="S315" i="14"/>
  <c r="Q315" i="14"/>
  <c r="S314" i="14"/>
  <c r="Q314" i="14"/>
  <c r="S313" i="14"/>
  <c r="Q313" i="14"/>
  <c r="S312" i="14"/>
  <c r="Q312" i="14"/>
  <c r="S311" i="14"/>
  <c r="Q311" i="14"/>
  <c r="S310" i="14"/>
  <c r="Q310" i="14"/>
  <c r="S309" i="14"/>
  <c r="Q309" i="14"/>
  <c r="S308" i="14"/>
  <c r="Q308" i="14"/>
  <c r="S307" i="14"/>
  <c r="Q307" i="14"/>
  <c r="S306" i="14"/>
  <c r="Q306" i="14"/>
  <c r="S305" i="14"/>
  <c r="Q305" i="14"/>
  <c r="S304" i="14"/>
  <c r="Q304" i="14"/>
  <c r="S303" i="14"/>
  <c r="Q303" i="14"/>
  <c r="S302" i="14"/>
  <c r="Q302" i="14"/>
  <c r="S301" i="14"/>
  <c r="Q301" i="14"/>
  <c r="S300" i="14"/>
  <c r="Q300" i="14"/>
  <c r="S299" i="14"/>
  <c r="Q299" i="14"/>
  <c r="S298" i="14"/>
  <c r="Q298" i="14"/>
  <c r="S297" i="14"/>
  <c r="Q297" i="14"/>
  <c r="S296" i="14"/>
  <c r="Q296" i="14"/>
  <c r="S295" i="14"/>
  <c r="Q295" i="14"/>
  <c r="S294" i="14"/>
  <c r="Q294" i="14"/>
  <c r="S293" i="14"/>
  <c r="Q293" i="14"/>
  <c r="S292" i="14"/>
  <c r="Q292" i="14"/>
  <c r="S291" i="14"/>
  <c r="Q291" i="14"/>
  <c r="S290" i="14"/>
  <c r="Q290" i="14"/>
  <c r="S289" i="14"/>
  <c r="Q289" i="14"/>
  <c r="S288" i="14"/>
  <c r="Q288" i="14"/>
  <c r="S287" i="14"/>
  <c r="Q287" i="14"/>
  <c r="S286" i="14"/>
  <c r="Q286" i="14"/>
  <c r="S285" i="14"/>
  <c r="Q285" i="14"/>
  <c r="S284" i="14"/>
  <c r="Q284" i="14"/>
  <c r="S283" i="14"/>
  <c r="Q283" i="14"/>
  <c r="S282" i="14"/>
  <c r="Q282" i="14"/>
  <c r="S281" i="14"/>
  <c r="Q281" i="14"/>
  <c r="S280" i="14"/>
  <c r="Q280" i="14"/>
  <c r="S279" i="14"/>
  <c r="Q279" i="14"/>
  <c r="S278" i="14"/>
  <c r="Q278" i="14"/>
  <c r="S277" i="14"/>
  <c r="Q277" i="14"/>
  <c r="S276" i="14"/>
  <c r="Q276" i="14"/>
  <c r="S275" i="14"/>
  <c r="Q275" i="14"/>
  <c r="S274" i="14"/>
  <c r="Q274" i="14"/>
  <c r="S273" i="14"/>
  <c r="Q273" i="14"/>
  <c r="S272" i="14"/>
  <c r="Q272" i="14"/>
  <c r="S271" i="14"/>
  <c r="Q271" i="14"/>
  <c r="S270" i="14"/>
  <c r="Q270" i="14"/>
  <c r="S269" i="14"/>
  <c r="Q269" i="14"/>
  <c r="S268" i="14"/>
  <c r="Q268" i="14"/>
  <c r="S267" i="14"/>
  <c r="Q267" i="14"/>
  <c r="S266" i="14"/>
  <c r="Q266" i="14"/>
  <c r="S265" i="14"/>
  <c r="Q265" i="14"/>
  <c r="S264" i="14"/>
  <c r="Q264" i="14"/>
  <c r="S263" i="14"/>
  <c r="Q263" i="14"/>
  <c r="S262" i="14"/>
  <c r="Q262" i="14"/>
  <c r="S261" i="14"/>
  <c r="Q261" i="14"/>
  <c r="S260" i="14"/>
  <c r="Q260" i="14"/>
  <c r="S259" i="14"/>
  <c r="Q259" i="14"/>
  <c r="S258" i="14"/>
  <c r="Q258" i="14"/>
  <c r="S257" i="14"/>
  <c r="Q257" i="14"/>
  <c r="S256" i="14"/>
  <c r="Q256" i="14"/>
  <c r="S255" i="14"/>
  <c r="Q255" i="14"/>
  <c r="S254" i="14"/>
  <c r="Q254" i="14"/>
  <c r="S253" i="14"/>
  <c r="Q253" i="14"/>
  <c r="S252" i="14"/>
  <c r="Q252" i="14"/>
  <c r="S251" i="14"/>
  <c r="Q251" i="14"/>
  <c r="S250" i="14"/>
  <c r="Q250" i="14"/>
  <c r="S249" i="14"/>
  <c r="Q249" i="14"/>
  <c r="S248" i="14"/>
  <c r="Q248" i="14"/>
  <c r="S247" i="14"/>
  <c r="Q247" i="14"/>
  <c r="S246" i="14"/>
  <c r="Q246" i="14"/>
  <c r="S245" i="14"/>
  <c r="Q245" i="14"/>
  <c r="S244" i="14"/>
  <c r="Q244" i="14"/>
  <c r="S243" i="14"/>
  <c r="Q243" i="14"/>
  <c r="S242" i="14"/>
  <c r="Q242" i="14"/>
  <c r="S241" i="14"/>
  <c r="Q241" i="14"/>
  <c r="S240" i="14"/>
  <c r="Q240" i="14"/>
  <c r="S239" i="14"/>
  <c r="Q239" i="14"/>
  <c r="S238" i="14"/>
  <c r="Q238" i="14"/>
  <c r="S237" i="14"/>
  <c r="Q237" i="14"/>
  <c r="S236" i="14"/>
  <c r="Q236" i="14"/>
  <c r="S235" i="14"/>
  <c r="Q235" i="14"/>
  <c r="S234" i="14"/>
  <c r="Q234" i="14"/>
  <c r="S233" i="14"/>
  <c r="Q233" i="14"/>
  <c r="S232" i="14"/>
  <c r="Q232" i="14"/>
  <c r="S231" i="14"/>
  <c r="Q231" i="14"/>
  <c r="S230" i="14"/>
  <c r="Q230" i="14"/>
  <c r="S229" i="14"/>
  <c r="Q229" i="14"/>
  <c r="S228" i="14"/>
  <c r="Q228" i="14"/>
  <c r="S227" i="14"/>
  <c r="Q227" i="14"/>
  <c r="S226" i="14"/>
  <c r="Q226" i="14"/>
  <c r="S225" i="14"/>
  <c r="Q225" i="14"/>
  <c r="S224" i="14"/>
  <c r="Q224" i="14"/>
  <c r="S223" i="14"/>
  <c r="Q223" i="14"/>
  <c r="S222" i="14"/>
  <c r="Q222" i="14"/>
  <c r="S221" i="14"/>
  <c r="Q221" i="14"/>
  <c r="S220" i="14"/>
  <c r="Q220" i="14"/>
  <c r="S219" i="14"/>
  <c r="Q219" i="14"/>
  <c r="S218" i="14"/>
  <c r="Q218" i="14"/>
  <c r="S217" i="14"/>
  <c r="Q217" i="14"/>
  <c r="S216" i="14"/>
  <c r="Q216" i="14"/>
  <c r="S215" i="14"/>
  <c r="Q215" i="14"/>
  <c r="S214" i="14"/>
  <c r="Q214" i="14"/>
  <c r="S213" i="14"/>
  <c r="Q213" i="14"/>
  <c r="S212" i="14"/>
  <c r="Q212" i="14"/>
  <c r="S211" i="14"/>
  <c r="Q211" i="14"/>
  <c r="S210" i="14"/>
  <c r="Q210" i="14"/>
  <c r="S209" i="14"/>
  <c r="Q209" i="14"/>
  <c r="S208" i="14"/>
  <c r="Q208" i="14"/>
  <c r="S207" i="14"/>
  <c r="Q207" i="14"/>
  <c r="S206" i="14"/>
  <c r="Q206" i="14"/>
  <c r="S205" i="14"/>
  <c r="Q205" i="14"/>
  <c r="S204" i="14"/>
  <c r="Q204" i="14"/>
  <c r="S203" i="14"/>
  <c r="Q203" i="14"/>
  <c r="S202" i="14"/>
  <c r="Q202" i="14"/>
  <c r="S201" i="14"/>
  <c r="Q201" i="14"/>
  <c r="S200" i="14"/>
  <c r="Q200" i="14"/>
  <c r="S199" i="14"/>
  <c r="Q199" i="14"/>
  <c r="S198" i="14"/>
  <c r="Q198" i="14"/>
  <c r="S197" i="14"/>
  <c r="Q197" i="14"/>
  <c r="S196" i="14"/>
  <c r="Q196" i="14"/>
  <c r="S195" i="14"/>
  <c r="Q195" i="14"/>
  <c r="S194" i="14"/>
  <c r="Q194" i="14"/>
  <c r="S193" i="14"/>
  <c r="Q193" i="14"/>
  <c r="S192" i="14"/>
  <c r="Q192" i="14"/>
  <c r="S191" i="14"/>
  <c r="Q191" i="14"/>
  <c r="S190" i="14"/>
  <c r="Q190" i="14"/>
  <c r="S189" i="14"/>
  <c r="Q189" i="14"/>
  <c r="S188" i="14"/>
  <c r="Q188" i="14"/>
  <c r="S187" i="14"/>
  <c r="Q187" i="14"/>
  <c r="S186" i="14"/>
  <c r="Q186" i="14"/>
  <c r="S185" i="14"/>
  <c r="Q185" i="14"/>
  <c r="S184" i="14"/>
  <c r="Q184" i="14"/>
  <c r="S183" i="14"/>
  <c r="Q183" i="14"/>
  <c r="S182" i="14"/>
  <c r="Q182" i="14"/>
  <c r="S181" i="14"/>
  <c r="Q181" i="14"/>
  <c r="S180" i="14"/>
  <c r="Q180" i="14"/>
  <c r="S179" i="14"/>
  <c r="Q179" i="14"/>
  <c r="S178" i="14"/>
  <c r="Q178" i="14"/>
  <c r="S177" i="14"/>
  <c r="Q177" i="14"/>
  <c r="S176" i="14"/>
  <c r="Q176" i="14"/>
  <c r="S175" i="14"/>
  <c r="Q175" i="14"/>
  <c r="S174" i="14"/>
  <c r="Q174" i="14"/>
  <c r="S173" i="14"/>
  <c r="Q173" i="14"/>
  <c r="S172" i="14"/>
  <c r="Q172" i="14"/>
  <c r="S171" i="14"/>
  <c r="Q171" i="14"/>
  <c r="S170" i="14"/>
  <c r="Q170" i="14"/>
  <c r="S169" i="14"/>
  <c r="Q169" i="14"/>
  <c r="S168" i="14"/>
  <c r="Q168" i="14"/>
  <c r="S167" i="14"/>
  <c r="Q167" i="14"/>
  <c r="S166" i="14"/>
  <c r="Q166" i="14"/>
  <c r="S165" i="14"/>
  <c r="Q165" i="14"/>
  <c r="S164" i="14"/>
  <c r="Q164" i="14"/>
  <c r="S163" i="14"/>
  <c r="Q163" i="14"/>
  <c r="S162" i="14"/>
  <c r="Q162" i="14"/>
  <c r="S161" i="14"/>
  <c r="Q161" i="14"/>
  <c r="S160" i="14"/>
  <c r="Q160" i="14"/>
  <c r="S159" i="14"/>
  <c r="Q159" i="14"/>
  <c r="S158" i="14"/>
  <c r="Q158" i="14"/>
  <c r="S157" i="14"/>
  <c r="Q157" i="14"/>
  <c r="S156" i="14"/>
  <c r="Q156" i="14"/>
  <c r="S155" i="14"/>
  <c r="Q155" i="14"/>
  <c r="S154" i="14"/>
  <c r="Q154" i="14"/>
  <c r="S153" i="14"/>
  <c r="Q153" i="14"/>
  <c r="S152" i="14"/>
  <c r="Q152" i="14"/>
  <c r="S151" i="14"/>
  <c r="Q151" i="14"/>
  <c r="S150" i="14"/>
  <c r="Q150" i="14"/>
  <c r="S149" i="14"/>
  <c r="Q149" i="14"/>
  <c r="S148" i="14"/>
  <c r="Q148" i="14"/>
  <c r="S147" i="14"/>
  <c r="Q147" i="14"/>
  <c r="S146" i="14"/>
  <c r="Q146" i="14"/>
  <c r="S145" i="14"/>
  <c r="Q145" i="14"/>
  <c r="S144" i="14"/>
  <c r="Q144" i="14"/>
  <c r="S143" i="14"/>
  <c r="Q143" i="14"/>
  <c r="S142" i="14"/>
  <c r="Q142" i="14"/>
  <c r="S141" i="14"/>
  <c r="Q141" i="14"/>
  <c r="S140" i="14"/>
  <c r="Q140" i="14"/>
  <c r="S139" i="14"/>
  <c r="Q139" i="14"/>
  <c r="S138" i="14"/>
  <c r="Q138" i="14"/>
  <c r="S137" i="14"/>
  <c r="Q137" i="14"/>
  <c r="S136" i="14"/>
  <c r="Q136" i="14"/>
  <c r="S135" i="14"/>
  <c r="Q135" i="14"/>
  <c r="S134" i="14"/>
  <c r="Q134" i="14"/>
  <c r="S133" i="14"/>
  <c r="Q133" i="14"/>
  <c r="S132" i="14"/>
  <c r="Q132" i="14"/>
  <c r="S131" i="14"/>
  <c r="Q131" i="14"/>
  <c r="S130" i="14"/>
  <c r="Q130" i="14"/>
  <c r="S129" i="14"/>
  <c r="Q129" i="14"/>
  <c r="S128" i="14"/>
  <c r="Q128" i="14"/>
  <c r="S127" i="14"/>
  <c r="Q127" i="14"/>
  <c r="S126" i="14"/>
  <c r="Q126" i="14"/>
  <c r="S125" i="14"/>
  <c r="Q125" i="14"/>
  <c r="S124" i="14"/>
  <c r="Q124" i="14"/>
  <c r="S123" i="14"/>
  <c r="Q123" i="14"/>
  <c r="S122" i="14"/>
  <c r="Q122" i="14"/>
  <c r="S121" i="14"/>
  <c r="Q121" i="14"/>
  <c r="S120" i="14"/>
  <c r="Q120" i="14"/>
  <c r="S119" i="14"/>
  <c r="Q119" i="14"/>
  <c r="S118" i="14"/>
  <c r="Q118" i="14"/>
  <c r="S117" i="14"/>
  <c r="Q117" i="14"/>
  <c r="S116" i="14"/>
  <c r="Q116" i="14"/>
  <c r="S115" i="14"/>
  <c r="Q115" i="14"/>
  <c r="S114" i="14"/>
  <c r="Q114" i="14"/>
  <c r="S113" i="14"/>
  <c r="Q113" i="14"/>
  <c r="S112" i="14"/>
  <c r="Q112" i="14"/>
  <c r="S111" i="14"/>
  <c r="Q111" i="14"/>
  <c r="S110" i="14"/>
  <c r="Q110" i="14"/>
  <c r="S109" i="14"/>
  <c r="Q109" i="14"/>
  <c r="S108" i="14"/>
  <c r="Q108" i="14"/>
  <c r="S107" i="14"/>
  <c r="Q107" i="14"/>
  <c r="S106" i="14"/>
  <c r="Q106" i="14"/>
  <c r="S105" i="14"/>
  <c r="Q105" i="14"/>
  <c r="S104" i="14"/>
  <c r="Q104" i="14"/>
  <c r="S103" i="14"/>
  <c r="Q103" i="14"/>
  <c r="S102" i="14"/>
  <c r="Q102" i="14"/>
  <c r="S101" i="14"/>
  <c r="Q101" i="14"/>
  <c r="S100" i="14"/>
  <c r="Q100" i="14"/>
  <c r="S99" i="14"/>
  <c r="Q99" i="14"/>
  <c r="S98" i="14"/>
  <c r="Q98" i="14"/>
  <c r="S97" i="14"/>
  <c r="Q97" i="14"/>
  <c r="S96" i="14"/>
  <c r="Q96" i="14"/>
  <c r="S95" i="14"/>
  <c r="Q95" i="14"/>
  <c r="S94" i="14"/>
  <c r="Q94" i="14"/>
  <c r="S93" i="14"/>
  <c r="Q93" i="14"/>
  <c r="S92" i="14"/>
  <c r="Q92" i="14"/>
  <c r="S91" i="14"/>
  <c r="Q91" i="14"/>
  <c r="S90" i="14"/>
  <c r="Q90" i="14"/>
  <c r="S89" i="14"/>
  <c r="Q89" i="14"/>
  <c r="S88" i="14"/>
  <c r="Q88" i="14"/>
  <c r="S87" i="14"/>
  <c r="Q87" i="14"/>
  <c r="S86" i="14"/>
  <c r="Q86" i="14"/>
  <c r="S85" i="14"/>
  <c r="Q85" i="14"/>
  <c r="S84" i="14"/>
  <c r="Q84" i="14"/>
  <c r="S83" i="14"/>
  <c r="Q83" i="14"/>
  <c r="S82" i="14"/>
  <c r="Q82" i="14"/>
  <c r="S81" i="14"/>
  <c r="Q81" i="14"/>
  <c r="S80" i="14"/>
  <c r="Q80" i="14"/>
  <c r="S79" i="14"/>
  <c r="Q79" i="14"/>
  <c r="S78" i="14"/>
  <c r="Q78" i="14"/>
  <c r="S77" i="14"/>
  <c r="Q77" i="14"/>
  <c r="S76" i="14"/>
  <c r="Q76" i="14"/>
  <c r="S75" i="14"/>
  <c r="Q75" i="14"/>
  <c r="S74" i="14"/>
  <c r="Q74" i="14"/>
  <c r="S73" i="14"/>
  <c r="Q73" i="14"/>
  <c r="S72" i="14"/>
  <c r="Q72" i="14"/>
  <c r="S71" i="14"/>
  <c r="Q71" i="14"/>
  <c r="S70" i="14"/>
  <c r="Q70" i="14"/>
  <c r="S69" i="14"/>
  <c r="Q69" i="14"/>
  <c r="S68" i="14"/>
  <c r="Q68" i="14"/>
  <c r="S67" i="14"/>
  <c r="Q67" i="14"/>
  <c r="S66" i="14"/>
  <c r="Q66" i="14"/>
  <c r="S65" i="14"/>
  <c r="Q65" i="14"/>
  <c r="S64" i="14"/>
  <c r="Q64" i="14"/>
  <c r="S63" i="14"/>
  <c r="Q63" i="14"/>
  <c r="S62" i="14"/>
  <c r="Q62" i="14"/>
  <c r="S61" i="14"/>
  <c r="Q61" i="14"/>
  <c r="S60" i="14"/>
  <c r="Q60" i="14"/>
  <c r="S59" i="14"/>
  <c r="Q59" i="14"/>
  <c r="S58" i="14"/>
  <c r="Q58" i="14"/>
  <c r="S57" i="14"/>
  <c r="Q57" i="14"/>
  <c r="S56" i="14"/>
  <c r="Q56" i="14"/>
  <c r="S55" i="14"/>
  <c r="Q55" i="14"/>
  <c r="S54" i="14"/>
  <c r="Q54" i="14"/>
  <c r="S53" i="14"/>
  <c r="Q53" i="14"/>
  <c r="S52" i="14"/>
  <c r="Q52" i="14"/>
  <c r="S51" i="14"/>
  <c r="Q51" i="14"/>
  <c r="S50" i="14"/>
  <c r="Q50" i="14"/>
  <c r="S49" i="14"/>
  <c r="Q49" i="14"/>
  <c r="S48" i="14"/>
  <c r="Q48" i="14"/>
  <c r="S47" i="14"/>
  <c r="Q47" i="14"/>
  <c r="S46" i="14"/>
  <c r="Q46" i="14"/>
  <c r="S45" i="14"/>
  <c r="Q45" i="14"/>
  <c r="S44" i="14"/>
  <c r="Q44" i="14"/>
  <c r="S43" i="14"/>
  <c r="Q43" i="14"/>
  <c r="S42" i="14"/>
  <c r="Q42" i="14"/>
  <c r="S41" i="14"/>
  <c r="Q41" i="14"/>
  <c r="S40" i="14"/>
  <c r="Q40" i="14"/>
  <c r="S39" i="14"/>
  <c r="Q39" i="14"/>
  <c r="S38" i="14"/>
  <c r="Q38" i="14"/>
  <c r="S37" i="14"/>
  <c r="Q37" i="14"/>
  <c r="S36" i="14"/>
  <c r="Q36" i="14"/>
  <c r="S35" i="14"/>
  <c r="Q35" i="14"/>
  <c r="S34" i="14"/>
  <c r="Q34" i="14"/>
  <c r="S33" i="14"/>
  <c r="Q33" i="14"/>
  <c r="S32" i="14"/>
  <c r="Q32" i="14"/>
  <c r="S31" i="14"/>
  <c r="Q31" i="14"/>
  <c r="S30" i="14"/>
  <c r="Q30" i="14"/>
  <c r="S29" i="14"/>
  <c r="Q29" i="14"/>
  <c r="S28" i="14"/>
  <c r="Q28" i="14"/>
  <c r="S27" i="14"/>
  <c r="Q27" i="14"/>
  <c r="S26" i="14"/>
  <c r="Q26" i="14"/>
  <c r="S25" i="14"/>
  <c r="Q25" i="14"/>
  <c r="S24" i="14"/>
  <c r="Q24" i="14"/>
  <c r="S23" i="14"/>
  <c r="Q23" i="14"/>
  <c r="S22" i="14"/>
  <c r="Q22" i="14"/>
  <c r="S21" i="14"/>
  <c r="Q21" i="14"/>
  <c r="S20" i="14"/>
  <c r="Q20" i="14"/>
  <c r="S19" i="14"/>
  <c r="S10" i="14" s="1"/>
  <c r="R10" i="14"/>
  <c r="Q19" i="14"/>
  <c r="S18" i="14"/>
  <c r="Q18" i="14"/>
  <c r="S17" i="14"/>
  <c r="Q17" i="14"/>
  <c r="S516" i="15"/>
  <c r="Q516" i="15"/>
  <c r="S515" i="15"/>
  <c r="Q515" i="15"/>
  <c r="S514" i="15"/>
  <c r="Q514" i="15"/>
  <c r="S513" i="15"/>
  <c r="Q513" i="15"/>
  <c r="S512" i="15"/>
  <c r="Q512" i="15"/>
  <c r="S511" i="15"/>
  <c r="Q511" i="15"/>
  <c r="S510" i="15"/>
  <c r="Q510" i="15"/>
  <c r="S509" i="15"/>
  <c r="Q509" i="15"/>
  <c r="S508" i="15"/>
  <c r="Q508" i="15"/>
  <c r="S507" i="15"/>
  <c r="Q507" i="15"/>
  <c r="S506" i="15"/>
  <c r="Q506" i="15"/>
  <c r="S505" i="15"/>
  <c r="Q505" i="15"/>
  <c r="S504" i="15"/>
  <c r="Q504" i="15"/>
  <c r="S503" i="15"/>
  <c r="Q503" i="15"/>
  <c r="S502" i="15"/>
  <c r="Q502" i="15"/>
  <c r="S501" i="15"/>
  <c r="Q501" i="15"/>
  <c r="S500" i="15"/>
  <c r="Q500" i="15"/>
  <c r="S499" i="15"/>
  <c r="Q499" i="15"/>
  <c r="S498" i="15"/>
  <c r="Q498" i="15"/>
  <c r="S497" i="15"/>
  <c r="Q497" i="15"/>
  <c r="S496" i="15"/>
  <c r="Q496" i="15"/>
  <c r="S495" i="15"/>
  <c r="Q495" i="15"/>
  <c r="S494" i="15"/>
  <c r="Q494" i="15"/>
  <c r="S493" i="15"/>
  <c r="Q493" i="15"/>
  <c r="S492" i="15"/>
  <c r="Q492" i="15"/>
  <c r="S491" i="15"/>
  <c r="Q491" i="15"/>
  <c r="S490" i="15"/>
  <c r="Q490" i="15"/>
  <c r="S489" i="15"/>
  <c r="Q489" i="15"/>
  <c r="S488" i="15"/>
  <c r="Q488" i="15"/>
  <c r="S487" i="15"/>
  <c r="Q487" i="15"/>
  <c r="S486" i="15"/>
  <c r="Q486" i="15"/>
  <c r="S485" i="15"/>
  <c r="Q485" i="15"/>
  <c r="S484" i="15"/>
  <c r="Q484" i="15"/>
  <c r="S483" i="15"/>
  <c r="Q483" i="15"/>
  <c r="S482" i="15"/>
  <c r="Q482" i="15"/>
  <c r="S481" i="15"/>
  <c r="Q481" i="15"/>
  <c r="S480" i="15"/>
  <c r="Q480" i="15"/>
  <c r="S479" i="15"/>
  <c r="Q479" i="15"/>
  <c r="S478" i="15"/>
  <c r="Q478" i="15"/>
  <c r="S477" i="15"/>
  <c r="Q477" i="15"/>
  <c r="S476" i="15"/>
  <c r="Q476" i="15"/>
  <c r="S475" i="15"/>
  <c r="Q475" i="15"/>
  <c r="S474" i="15"/>
  <c r="Q474" i="15"/>
  <c r="S473" i="15"/>
  <c r="Q473" i="15"/>
  <c r="S472" i="15"/>
  <c r="Q472" i="15"/>
  <c r="S471" i="15"/>
  <c r="Q471" i="15"/>
  <c r="S470" i="15"/>
  <c r="Q470" i="15"/>
  <c r="S469" i="15"/>
  <c r="Q469" i="15"/>
  <c r="S468" i="15"/>
  <c r="Q468" i="15"/>
  <c r="S467" i="15"/>
  <c r="Q467" i="15"/>
  <c r="S466" i="15"/>
  <c r="Q466" i="15"/>
  <c r="S465" i="15"/>
  <c r="Q465" i="15"/>
  <c r="S464" i="15"/>
  <c r="Q464" i="15"/>
  <c r="S463" i="15"/>
  <c r="Q463" i="15"/>
  <c r="S462" i="15"/>
  <c r="Q462" i="15"/>
  <c r="S461" i="15"/>
  <c r="Q461" i="15"/>
  <c r="S460" i="15"/>
  <c r="Q460" i="15"/>
  <c r="S459" i="15"/>
  <c r="Q459" i="15"/>
  <c r="S458" i="15"/>
  <c r="Q458" i="15"/>
  <c r="S457" i="15"/>
  <c r="Q457" i="15"/>
  <c r="S456" i="15"/>
  <c r="Q456" i="15"/>
  <c r="S455" i="15"/>
  <c r="Q455" i="15"/>
  <c r="S454" i="15"/>
  <c r="Q454" i="15"/>
  <c r="S453" i="15"/>
  <c r="Q453" i="15"/>
  <c r="S452" i="15"/>
  <c r="Q452" i="15"/>
  <c r="S451" i="15"/>
  <c r="Q451" i="15"/>
  <c r="S450" i="15"/>
  <c r="Q450" i="15"/>
  <c r="S449" i="15"/>
  <c r="Q449" i="15"/>
  <c r="S448" i="15"/>
  <c r="Q448" i="15"/>
  <c r="S447" i="15"/>
  <c r="Q447" i="15"/>
  <c r="S446" i="15"/>
  <c r="Q446" i="15"/>
  <c r="S445" i="15"/>
  <c r="Q445" i="15"/>
  <c r="S444" i="15"/>
  <c r="Q444" i="15"/>
  <c r="S443" i="15"/>
  <c r="Q443" i="15"/>
  <c r="S442" i="15"/>
  <c r="Q442" i="15"/>
  <c r="S441" i="15"/>
  <c r="Q441" i="15"/>
  <c r="S440" i="15"/>
  <c r="Q440" i="15"/>
  <c r="S439" i="15"/>
  <c r="Q439" i="15"/>
  <c r="S438" i="15"/>
  <c r="Q438" i="15"/>
  <c r="S437" i="15"/>
  <c r="Q437" i="15"/>
  <c r="S436" i="15"/>
  <c r="Q436" i="15"/>
  <c r="S435" i="15"/>
  <c r="Q435" i="15"/>
  <c r="S434" i="15"/>
  <c r="Q434" i="15"/>
  <c r="S433" i="15"/>
  <c r="Q433" i="15"/>
  <c r="S432" i="15"/>
  <c r="Q432" i="15"/>
  <c r="S431" i="15"/>
  <c r="Q431" i="15"/>
  <c r="S430" i="15"/>
  <c r="Q430" i="15"/>
  <c r="S429" i="15"/>
  <c r="Q429" i="15"/>
  <c r="S428" i="15"/>
  <c r="Q428" i="15"/>
  <c r="S427" i="15"/>
  <c r="Q427" i="15"/>
  <c r="S426" i="15"/>
  <c r="Q426" i="15"/>
  <c r="S425" i="15"/>
  <c r="Q425" i="15"/>
  <c r="S424" i="15"/>
  <c r="Q424" i="15"/>
  <c r="S423" i="15"/>
  <c r="Q423" i="15"/>
  <c r="S422" i="15"/>
  <c r="Q422" i="15"/>
  <c r="S421" i="15"/>
  <c r="Q421" i="15"/>
  <c r="S420" i="15"/>
  <c r="Q420" i="15"/>
  <c r="S419" i="15"/>
  <c r="Q419" i="15"/>
  <c r="S418" i="15"/>
  <c r="Q418" i="15"/>
  <c r="S417" i="15"/>
  <c r="Q417" i="15"/>
  <c r="S416" i="15"/>
  <c r="Q416" i="15"/>
  <c r="S415" i="15"/>
  <c r="Q415" i="15"/>
  <c r="S414" i="15"/>
  <c r="Q414" i="15"/>
  <c r="S413" i="15"/>
  <c r="Q413" i="15"/>
  <c r="S412" i="15"/>
  <c r="Q412" i="15"/>
  <c r="S411" i="15"/>
  <c r="Q411" i="15"/>
  <c r="S410" i="15"/>
  <c r="Q410" i="15"/>
  <c r="S409" i="15"/>
  <c r="Q409" i="15"/>
  <c r="S408" i="15"/>
  <c r="Q408" i="15"/>
  <c r="S407" i="15"/>
  <c r="Q407" i="15"/>
  <c r="S406" i="15"/>
  <c r="Q406" i="15"/>
  <c r="S405" i="15"/>
  <c r="Q405" i="15"/>
  <c r="S404" i="15"/>
  <c r="Q404" i="15"/>
  <c r="S403" i="15"/>
  <c r="Q403" i="15"/>
  <c r="S402" i="15"/>
  <c r="Q402" i="15"/>
  <c r="S401" i="15"/>
  <c r="Q401" i="15"/>
  <c r="S400" i="15"/>
  <c r="Q400" i="15"/>
  <c r="S399" i="15"/>
  <c r="Q399" i="15"/>
  <c r="S398" i="15"/>
  <c r="Q398" i="15"/>
  <c r="S397" i="15"/>
  <c r="Q397" i="15"/>
  <c r="S396" i="15"/>
  <c r="Q396" i="15"/>
  <c r="S395" i="15"/>
  <c r="Q395" i="15"/>
  <c r="S394" i="15"/>
  <c r="Q394" i="15"/>
  <c r="S393" i="15"/>
  <c r="Q393" i="15"/>
  <c r="S392" i="15"/>
  <c r="Q392" i="15"/>
  <c r="S391" i="15"/>
  <c r="Q391" i="15"/>
  <c r="S390" i="15"/>
  <c r="Q390" i="15"/>
  <c r="S389" i="15"/>
  <c r="Q389" i="15"/>
  <c r="S388" i="15"/>
  <c r="Q388" i="15"/>
  <c r="S387" i="15"/>
  <c r="Q387" i="15"/>
  <c r="S386" i="15"/>
  <c r="Q386" i="15"/>
  <c r="S385" i="15"/>
  <c r="Q385" i="15"/>
  <c r="S384" i="15"/>
  <c r="Q384" i="15"/>
  <c r="S383" i="15"/>
  <c r="Q383" i="15"/>
  <c r="S382" i="15"/>
  <c r="Q382" i="15"/>
  <c r="S381" i="15"/>
  <c r="Q381" i="15"/>
  <c r="S380" i="15"/>
  <c r="Q380" i="15"/>
  <c r="S379" i="15"/>
  <c r="Q379" i="15"/>
  <c r="S378" i="15"/>
  <c r="Q378" i="15"/>
  <c r="S377" i="15"/>
  <c r="Q377" i="15"/>
  <c r="S376" i="15"/>
  <c r="Q376" i="15"/>
  <c r="S375" i="15"/>
  <c r="Q375" i="15"/>
  <c r="S374" i="15"/>
  <c r="Q374" i="15"/>
  <c r="S373" i="15"/>
  <c r="Q373" i="15"/>
  <c r="S372" i="15"/>
  <c r="Q372" i="15"/>
  <c r="S371" i="15"/>
  <c r="Q371" i="15"/>
  <c r="S370" i="15"/>
  <c r="Q370" i="15"/>
  <c r="S369" i="15"/>
  <c r="Q369" i="15"/>
  <c r="S368" i="15"/>
  <c r="Q368" i="15"/>
  <c r="S367" i="15"/>
  <c r="Q367" i="15"/>
  <c r="S366" i="15"/>
  <c r="Q366" i="15"/>
  <c r="S365" i="15"/>
  <c r="Q365" i="15"/>
  <c r="S364" i="15"/>
  <c r="Q364" i="15"/>
  <c r="S363" i="15"/>
  <c r="Q363" i="15"/>
  <c r="S362" i="15"/>
  <c r="Q362" i="15"/>
  <c r="S361" i="15"/>
  <c r="Q361" i="15"/>
  <c r="S360" i="15"/>
  <c r="Q360" i="15"/>
  <c r="S359" i="15"/>
  <c r="Q359" i="15"/>
  <c r="S358" i="15"/>
  <c r="Q358" i="15"/>
  <c r="S357" i="15"/>
  <c r="Q357" i="15"/>
  <c r="S356" i="15"/>
  <c r="Q356" i="15"/>
  <c r="S355" i="15"/>
  <c r="Q355" i="15"/>
  <c r="S354" i="15"/>
  <c r="Q354" i="15"/>
  <c r="S353" i="15"/>
  <c r="Q353" i="15"/>
  <c r="S352" i="15"/>
  <c r="Q352" i="15"/>
  <c r="S351" i="15"/>
  <c r="Q351" i="15"/>
  <c r="S350" i="15"/>
  <c r="Q350" i="15"/>
  <c r="S349" i="15"/>
  <c r="Q349" i="15"/>
  <c r="S348" i="15"/>
  <c r="Q348" i="15"/>
  <c r="S347" i="15"/>
  <c r="Q347" i="15"/>
  <c r="S346" i="15"/>
  <c r="Q346" i="15"/>
  <c r="S345" i="15"/>
  <c r="Q345" i="15"/>
  <c r="S344" i="15"/>
  <c r="Q344" i="15"/>
  <c r="S343" i="15"/>
  <c r="Q343" i="15"/>
  <c r="S342" i="15"/>
  <c r="Q342" i="15"/>
  <c r="S341" i="15"/>
  <c r="Q341" i="15"/>
  <c r="S340" i="15"/>
  <c r="Q340" i="15"/>
  <c r="S339" i="15"/>
  <c r="Q339" i="15"/>
  <c r="S338" i="15"/>
  <c r="Q338" i="15"/>
  <c r="S337" i="15"/>
  <c r="Q337" i="15"/>
  <c r="S336" i="15"/>
  <c r="Q336" i="15"/>
  <c r="S335" i="15"/>
  <c r="Q335" i="15"/>
  <c r="S334" i="15"/>
  <c r="Q334" i="15"/>
  <c r="S333" i="15"/>
  <c r="Q333" i="15"/>
  <c r="S332" i="15"/>
  <c r="Q332" i="15"/>
  <c r="S331" i="15"/>
  <c r="Q331" i="15"/>
  <c r="S330" i="15"/>
  <c r="Q330" i="15"/>
  <c r="S329" i="15"/>
  <c r="Q329" i="15"/>
  <c r="S328" i="15"/>
  <c r="Q328" i="15"/>
  <c r="S327" i="15"/>
  <c r="Q327" i="15"/>
  <c r="S326" i="15"/>
  <c r="Q326" i="15"/>
  <c r="S325" i="15"/>
  <c r="Q325" i="15"/>
  <c r="S324" i="15"/>
  <c r="Q324" i="15"/>
  <c r="S323" i="15"/>
  <c r="Q323" i="15"/>
  <c r="S322" i="15"/>
  <c r="Q322" i="15"/>
  <c r="S321" i="15"/>
  <c r="Q321" i="15"/>
  <c r="S320" i="15"/>
  <c r="Q320" i="15"/>
  <c r="S319" i="15"/>
  <c r="Q319" i="15"/>
  <c r="S318" i="15"/>
  <c r="Q318" i="15"/>
  <c r="S317" i="15"/>
  <c r="Q317" i="15"/>
  <c r="S316" i="15"/>
  <c r="Q316" i="15"/>
  <c r="S315" i="15"/>
  <c r="Q315" i="15"/>
  <c r="S314" i="15"/>
  <c r="Q314" i="15"/>
  <c r="S313" i="15"/>
  <c r="Q313" i="15"/>
  <c r="S312" i="15"/>
  <c r="Q312" i="15"/>
  <c r="S311" i="15"/>
  <c r="Q311" i="15"/>
  <c r="S310" i="15"/>
  <c r="Q310" i="15"/>
  <c r="S309" i="15"/>
  <c r="Q309" i="15"/>
  <c r="S308" i="15"/>
  <c r="Q308" i="15"/>
  <c r="S307" i="15"/>
  <c r="Q307" i="15"/>
  <c r="S306" i="15"/>
  <c r="Q306" i="15"/>
  <c r="S305" i="15"/>
  <c r="Q305" i="15"/>
  <c r="S304" i="15"/>
  <c r="Q304" i="15"/>
  <c r="S303" i="15"/>
  <c r="Q303" i="15"/>
  <c r="S302" i="15"/>
  <c r="Q302" i="15"/>
  <c r="S301" i="15"/>
  <c r="Q301" i="15"/>
  <c r="S300" i="15"/>
  <c r="Q300" i="15"/>
  <c r="S299" i="15"/>
  <c r="Q299" i="15"/>
  <c r="S298" i="15"/>
  <c r="Q298" i="15"/>
  <c r="S297" i="15"/>
  <c r="Q297" i="15"/>
  <c r="S296" i="15"/>
  <c r="Q296" i="15"/>
  <c r="S295" i="15"/>
  <c r="Q295" i="15"/>
  <c r="S294" i="15"/>
  <c r="Q294" i="15"/>
  <c r="S293" i="15"/>
  <c r="Q293" i="15"/>
  <c r="S292" i="15"/>
  <c r="Q292" i="15"/>
  <c r="S291" i="15"/>
  <c r="Q291" i="15"/>
  <c r="S290" i="15"/>
  <c r="Q290" i="15"/>
  <c r="S289" i="15"/>
  <c r="Q289" i="15"/>
  <c r="S288" i="15"/>
  <c r="Q288" i="15"/>
  <c r="S287" i="15"/>
  <c r="Q287" i="15"/>
  <c r="S286" i="15"/>
  <c r="Q286" i="15"/>
  <c r="S285" i="15"/>
  <c r="Q285" i="15"/>
  <c r="S284" i="15"/>
  <c r="Q284" i="15"/>
  <c r="S283" i="15"/>
  <c r="Q283" i="15"/>
  <c r="S282" i="15"/>
  <c r="Q282" i="15"/>
  <c r="S281" i="15"/>
  <c r="Q281" i="15"/>
  <c r="S280" i="15"/>
  <c r="Q280" i="15"/>
  <c r="S279" i="15"/>
  <c r="Q279" i="15"/>
  <c r="S278" i="15"/>
  <c r="Q278" i="15"/>
  <c r="S277" i="15"/>
  <c r="Q277" i="15"/>
  <c r="S276" i="15"/>
  <c r="Q276" i="15"/>
  <c r="S275" i="15"/>
  <c r="Q275" i="15"/>
  <c r="S274" i="15"/>
  <c r="Q274" i="15"/>
  <c r="S273" i="15"/>
  <c r="Q273" i="15"/>
  <c r="S272" i="15"/>
  <c r="Q272" i="15"/>
  <c r="S271" i="15"/>
  <c r="Q271" i="15"/>
  <c r="S270" i="15"/>
  <c r="Q270" i="15"/>
  <c r="S269" i="15"/>
  <c r="Q269" i="15"/>
  <c r="S268" i="15"/>
  <c r="Q268" i="15"/>
  <c r="S267" i="15"/>
  <c r="Q267" i="15"/>
  <c r="S266" i="15"/>
  <c r="Q266" i="15"/>
  <c r="S265" i="15"/>
  <c r="Q265" i="15"/>
  <c r="S264" i="15"/>
  <c r="Q264" i="15"/>
  <c r="S263" i="15"/>
  <c r="Q263" i="15"/>
  <c r="S262" i="15"/>
  <c r="Q262" i="15"/>
  <c r="S261" i="15"/>
  <c r="Q261" i="15"/>
  <c r="S260" i="15"/>
  <c r="Q260" i="15"/>
  <c r="S259" i="15"/>
  <c r="Q259" i="15"/>
  <c r="S258" i="15"/>
  <c r="Q258" i="15"/>
  <c r="S257" i="15"/>
  <c r="Q257" i="15"/>
  <c r="S256" i="15"/>
  <c r="Q256" i="15"/>
  <c r="S255" i="15"/>
  <c r="Q255" i="15"/>
  <c r="S254" i="15"/>
  <c r="Q254" i="15"/>
  <c r="S253" i="15"/>
  <c r="Q253" i="15"/>
  <c r="S252" i="15"/>
  <c r="Q252" i="15"/>
  <c r="S251" i="15"/>
  <c r="Q251" i="15"/>
  <c r="S250" i="15"/>
  <c r="Q250" i="15"/>
  <c r="S249" i="15"/>
  <c r="Q249" i="15"/>
  <c r="S248" i="15"/>
  <c r="Q248" i="15"/>
  <c r="S247" i="15"/>
  <c r="Q247" i="15"/>
  <c r="S246" i="15"/>
  <c r="Q246" i="15"/>
  <c r="S245" i="15"/>
  <c r="Q245" i="15"/>
  <c r="S244" i="15"/>
  <c r="Q244" i="15"/>
  <c r="S243" i="15"/>
  <c r="Q243" i="15"/>
  <c r="S242" i="15"/>
  <c r="Q242" i="15"/>
  <c r="S241" i="15"/>
  <c r="Q241" i="15"/>
  <c r="S240" i="15"/>
  <c r="Q240" i="15"/>
  <c r="S239" i="15"/>
  <c r="Q239" i="15"/>
  <c r="S238" i="15"/>
  <c r="Q238" i="15"/>
  <c r="S237" i="15"/>
  <c r="Q237" i="15"/>
  <c r="S236" i="15"/>
  <c r="Q236" i="15"/>
  <c r="S235" i="15"/>
  <c r="Q235" i="15"/>
  <c r="S234" i="15"/>
  <c r="Q234" i="15"/>
  <c r="S233" i="15"/>
  <c r="Q233" i="15"/>
  <c r="S232" i="15"/>
  <c r="Q232" i="15"/>
  <c r="S231" i="15"/>
  <c r="Q231" i="15"/>
  <c r="S230" i="15"/>
  <c r="Q230" i="15"/>
  <c r="S229" i="15"/>
  <c r="Q229" i="15"/>
  <c r="S228" i="15"/>
  <c r="Q228" i="15"/>
  <c r="S227" i="15"/>
  <c r="Q227" i="15"/>
  <c r="S226" i="15"/>
  <c r="Q226" i="15"/>
  <c r="S225" i="15"/>
  <c r="Q225" i="15"/>
  <c r="S224" i="15"/>
  <c r="Q224" i="15"/>
  <c r="S223" i="15"/>
  <c r="Q223" i="15"/>
  <c r="S222" i="15"/>
  <c r="Q222" i="15"/>
  <c r="S221" i="15"/>
  <c r="Q221" i="15"/>
  <c r="S220" i="15"/>
  <c r="Q220" i="15"/>
  <c r="S219" i="15"/>
  <c r="Q219" i="15"/>
  <c r="S218" i="15"/>
  <c r="Q218" i="15"/>
  <c r="S217" i="15"/>
  <c r="Q217" i="15"/>
  <c r="S216" i="15"/>
  <c r="Q216" i="15"/>
  <c r="S215" i="15"/>
  <c r="Q215" i="15"/>
  <c r="S214" i="15"/>
  <c r="Q214" i="15"/>
  <c r="S213" i="15"/>
  <c r="Q213" i="15"/>
  <c r="S212" i="15"/>
  <c r="Q212" i="15"/>
  <c r="S211" i="15"/>
  <c r="Q211" i="15"/>
  <c r="S210" i="15"/>
  <c r="Q210" i="15"/>
  <c r="S209" i="15"/>
  <c r="Q209" i="15"/>
  <c r="S208" i="15"/>
  <c r="Q208" i="15"/>
  <c r="S207" i="15"/>
  <c r="Q207" i="15"/>
  <c r="S206" i="15"/>
  <c r="Q206" i="15"/>
  <c r="S205" i="15"/>
  <c r="Q205" i="15"/>
  <c r="S204" i="15"/>
  <c r="Q204" i="15"/>
  <c r="S203" i="15"/>
  <c r="Q203" i="15"/>
  <c r="S202" i="15"/>
  <c r="Q202" i="15"/>
  <c r="S201" i="15"/>
  <c r="Q201" i="15"/>
  <c r="S200" i="15"/>
  <c r="Q200" i="15"/>
  <c r="S199" i="15"/>
  <c r="Q199" i="15"/>
  <c r="S198" i="15"/>
  <c r="Q198" i="15"/>
  <c r="S197" i="15"/>
  <c r="Q197" i="15"/>
  <c r="S196" i="15"/>
  <c r="Q196" i="15"/>
  <c r="S195" i="15"/>
  <c r="Q195" i="15"/>
  <c r="S194" i="15"/>
  <c r="Q194" i="15"/>
  <c r="S193" i="15"/>
  <c r="Q193" i="15"/>
  <c r="S192" i="15"/>
  <c r="Q192" i="15"/>
  <c r="S191" i="15"/>
  <c r="Q191" i="15"/>
  <c r="S190" i="15"/>
  <c r="Q190" i="15"/>
  <c r="S189" i="15"/>
  <c r="Q189" i="15"/>
  <c r="S188" i="15"/>
  <c r="Q188" i="15"/>
  <c r="S187" i="15"/>
  <c r="Q187" i="15"/>
  <c r="S186" i="15"/>
  <c r="Q186" i="15"/>
  <c r="S185" i="15"/>
  <c r="Q185" i="15"/>
  <c r="S184" i="15"/>
  <c r="Q184" i="15"/>
  <c r="S183" i="15"/>
  <c r="Q183" i="15"/>
  <c r="S182" i="15"/>
  <c r="Q182" i="15"/>
  <c r="S181" i="15"/>
  <c r="Q181" i="15"/>
  <c r="S180" i="15"/>
  <c r="Q180" i="15"/>
  <c r="S179" i="15"/>
  <c r="Q179" i="15"/>
  <c r="S178" i="15"/>
  <c r="Q178" i="15"/>
  <c r="S177" i="15"/>
  <c r="Q177" i="15"/>
  <c r="S176" i="15"/>
  <c r="Q176" i="15"/>
  <c r="S175" i="15"/>
  <c r="Q175" i="15"/>
  <c r="S174" i="15"/>
  <c r="Q174" i="15"/>
  <c r="S173" i="15"/>
  <c r="Q173" i="15"/>
  <c r="S172" i="15"/>
  <c r="Q172" i="15"/>
  <c r="S171" i="15"/>
  <c r="Q171" i="15"/>
  <c r="S170" i="15"/>
  <c r="Q170" i="15"/>
  <c r="S169" i="15"/>
  <c r="Q169" i="15"/>
  <c r="S168" i="15"/>
  <c r="Q168" i="15"/>
  <c r="S167" i="15"/>
  <c r="Q167" i="15"/>
  <c r="S166" i="15"/>
  <c r="Q166" i="15"/>
  <c r="S165" i="15"/>
  <c r="Q165" i="15"/>
  <c r="S164" i="15"/>
  <c r="Q164" i="15"/>
  <c r="S163" i="15"/>
  <c r="Q163" i="15"/>
  <c r="S162" i="15"/>
  <c r="Q162" i="15"/>
  <c r="S161" i="15"/>
  <c r="Q161" i="15"/>
  <c r="S160" i="15"/>
  <c r="Q160" i="15"/>
  <c r="S159" i="15"/>
  <c r="Q159" i="15"/>
  <c r="S158" i="15"/>
  <c r="Q158" i="15"/>
  <c r="S157" i="15"/>
  <c r="Q157" i="15"/>
  <c r="S156" i="15"/>
  <c r="Q156" i="15"/>
  <c r="S155" i="15"/>
  <c r="Q155" i="15"/>
  <c r="S154" i="15"/>
  <c r="Q154" i="15"/>
  <c r="S153" i="15"/>
  <c r="Q153" i="15"/>
  <c r="S152" i="15"/>
  <c r="Q152" i="15"/>
  <c r="S151" i="15"/>
  <c r="Q151" i="15"/>
  <c r="S150" i="15"/>
  <c r="Q150" i="15"/>
  <c r="S149" i="15"/>
  <c r="Q149" i="15"/>
  <c r="S148" i="15"/>
  <c r="Q148" i="15"/>
  <c r="S147" i="15"/>
  <c r="Q147" i="15"/>
  <c r="S146" i="15"/>
  <c r="Q146" i="15"/>
  <c r="S145" i="15"/>
  <c r="Q145" i="15"/>
  <c r="S144" i="15"/>
  <c r="Q144" i="15"/>
  <c r="S143" i="15"/>
  <c r="Q143" i="15"/>
  <c r="S142" i="15"/>
  <c r="Q142" i="15"/>
  <c r="S141" i="15"/>
  <c r="Q141" i="15"/>
  <c r="S140" i="15"/>
  <c r="Q140" i="15"/>
  <c r="S139" i="15"/>
  <c r="Q139" i="15"/>
  <c r="S138" i="15"/>
  <c r="Q138" i="15"/>
  <c r="S137" i="15"/>
  <c r="Q137" i="15"/>
  <c r="S136" i="15"/>
  <c r="Q136" i="15"/>
  <c r="S135" i="15"/>
  <c r="Q135" i="15"/>
  <c r="S134" i="15"/>
  <c r="Q134" i="15"/>
  <c r="S133" i="15"/>
  <c r="Q133" i="15"/>
  <c r="S132" i="15"/>
  <c r="Q132" i="15"/>
  <c r="S131" i="15"/>
  <c r="Q131" i="15"/>
  <c r="S130" i="15"/>
  <c r="Q130" i="15"/>
  <c r="S129" i="15"/>
  <c r="Q129" i="15"/>
  <c r="S128" i="15"/>
  <c r="Q128" i="15"/>
  <c r="S127" i="15"/>
  <c r="Q127" i="15"/>
  <c r="S126" i="15"/>
  <c r="Q126" i="15"/>
  <c r="S125" i="15"/>
  <c r="Q125" i="15"/>
  <c r="S124" i="15"/>
  <c r="Q124" i="15"/>
  <c r="S123" i="15"/>
  <c r="Q123" i="15"/>
  <c r="S122" i="15"/>
  <c r="Q122" i="15"/>
  <c r="S121" i="15"/>
  <c r="Q121" i="15"/>
  <c r="S120" i="15"/>
  <c r="Q120" i="15"/>
  <c r="S119" i="15"/>
  <c r="Q119" i="15"/>
  <c r="S118" i="15"/>
  <c r="Q118" i="15"/>
  <c r="S117" i="15"/>
  <c r="Q117" i="15"/>
  <c r="S116" i="15"/>
  <c r="Q116" i="15"/>
  <c r="S115" i="15"/>
  <c r="Q115" i="15"/>
  <c r="S114" i="15"/>
  <c r="Q114" i="15"/>
  <c r="S113" i="15"/>
  <c r="Q113" i="15"/>
  <c r="S112" i="15"/>
  <c r="Q112" i="15"/>
  <c r="S111" i="15"/>
  <c r="Q111" i="15"/>
  <c r="S110" i="15"/>
  <c r="Q110" i="15"/>
  <c r="S109" i="15"/>
  <c r="Q109" i="15"/>
  <c r="S108" i="15"/>
  <c r="Q108" i="15"/>
  <c r="S107" i="15"/>
  <c r="Q107" i="15"/>
  <c r="S106" i="15"/>
  <c r="Q106" i="15"/>
  <c r="S105" i="15"/>
  <c r="Q105" i="15"/>
  <c r="S104" i="15"/>
  <c r="Q104" i="15"/>
  <c r="S103" i="15"/>
  <c r="Q103" i="15"/>
  <c r="S102" i="15"/>
  <c r="Q102" i="15"/>
  <c r="S101" i="15"/>
  <c r="Q101" i="15"/>
  <c r="S100" i="15"/>
  <c r="Q100" i="15"/>
  <c r="S99" i="15"/>
  <c r="Q99" i="15"/>
  <c r="S98" i="15"/>
  <c r="Q98" i="15"/>
  <c r="S97" i="15"/>
  <c r="Q97" i="15"/>
  <c r="S96" i="15"/>
  <c r="Q96" i="15"/>
  <c r="S95" i="15"/>
  <c r="Q95" i="15"/>
  <c r="S94" i="15"/>
  <c r="Q94" i="15"/>
  <c r="S93" i="15"/>
  <c r="Q93" i="15"/>
  <c r="S92" i="15"/>
  <c r="Q92" i="15"/>
  <c r="S91" i="15"/>
  <c r="Q91" i="15"/>
  <c r="S90" i="15"/>
  <c r="Q90" i="15"/>
  <c r="S89" i="15"/>
  <c r="Q89" i="15"/>
  <c r="S88" i="15"/>
  <c r="Q88" i="15"/>
  <c r="S87" i="15"/>
  <c r="Q87" i="15"/>
  <c r="S86" i="15"/>
  <c r="Q86" i="15"/>
  <c r="S85" i="15"/>
  <c r="Q85" i="15"/>
  <c r="S84" i="15"/>
  <c r="Q84" i="15"/>
  <c r="S83" i="15"/>
  <c r="Q83" i="15"/>
  <c r="S82" i="15"/>
  <c r="Q82" i="15"/>
  <c r="S81" i="15"/>
  <c r="Q81" i="15"/>
  <c r="S80" i="15"/>
  <c r="Q80" i="15"/>
  <c r="S79" i="15"/>
  <c r="Q79" i="15"/>
  <c r="S78" i="15"/>
  <c r="Q78" i="15"/>
  <c r="S77" i="15"/>
  <c r="Q77" i="15"/>
  <c r="S76" i="15"/>
  <c r="Q76" i="15"/>
  <c r="S75" i="15"/>
  <c r="Q75" i="15"/>
  <c r="S74" i="15"/>
  <c r="Q74" i="15"/>
  <c r="S73" i="15"/>
  <c r="Q73" i="15"/>
  <c r="S72" i="15"/>
  <c r="Q72" i="15"/>
  <c r="S71" i="15"/>
  <c r="Q71" i="15"/>
  <c r="S70" i="15"/>
  <c r="Q70" i="15"/>
  <c r="S69" i="15"/>
  <c r="Q69" i="15"/>
  <c r="S68" i="15"/>
  <c r="Q68" i="15"/>
  <c r="S67" i="15"/>
  <c r="Q67" i="15"/>
  <c r="S66" i="15"/>
  <c r="Q66" i="15"/>
  <c r="S65" i="15"/>
  <c r="Q65" i="15"/>
  <c r="S64" i="15"/>
  <c r="Q64" i="15"/>
  <c r="S63" i="15"/>
  <c r="Q63" i="15"/>
  <c r="S62" i="15"/>
  <c r="Q62" i="15"/>
  <c r="S61" i="15"/>
  <c r="Q61" i="15"/>
  <c r="S60" i="15"/>
  <c r="Q60" i="15"/>
  <c r="S59" i="15"/>
  <c r="Q59" i="15"/>
  <c r="S58" i="15"/>
  <c r="Q58" i="15"/>
  <c r="S57" i="15"/>
  <c r="Q57" i="15"/>
  <c r="S56" i="15"/>
  <c r="Q56" i="15"/>
  <c r="S55" i="15"/>
  <c r="Q55" i="15"/>
  <c r="S54" i="15"/>
  <c r="Q54" i="15"/>
  <c r="S53" i="15"/>
  <c r="Q53" i="15"/>
  <c r="S52" i="15"/>
  <c r="Q52" i="15"/>
  <c r="S51" i="15"/>
  <c r="Q51" i="15"/>
  <c r="S50" i="15"/>
  <c r="Q50" i="15"/>
  <c r="S49" i="15"/>
  <c r="Q49" i="15"/>
  <c r="S48" i="15"/>
  <c r="Q48" i="15"/>
  <c r="S47" i="15"/>
  <c r="Q47" i="15"/>
  <c r="S46" i="15"/>
  <c r="Q46" i="15"/>
  <c r="S45" i="15"/>
  <c r="Q45" i="15"/>
  <c r="S44" i="15"/>
  <c r="Q44" i="15"/>
  <c r="S43" i="15"/>
  <c r="Q43" i="15"/>
  <c r="S42" i="15"/>
  <c r="Q42" i="15"/>
  <c r="S41" i="15"/>
  <c r="Q41" i="15"/>
  <c r="S40" i="15"/>
  <c r="Q40" i="15"/>
  <c r="S39" i="15"/>
  <c r="Q39" i="15"/>
  <c r="S38" i="15"/>
  <c r="Q38" i="15"/>
  <c r="S37" i="15"/>
  <c r="Q37" i="15"/>
  <c r="S36" i="15"/>
  <c r="Q36" i="15"/>
  <c r="S35" i="15"/>
  <c r="Q35" i="15"/>
  <c r="S34" i="15"/>
  <c r="Q34" i="15"/>
  <c r="S33" i="15"/>
  <c r="Q33" i="15"/>
  <c r="S32" i="15"/>
  <c r="Q32" i="15"/>
  <c r="S31" i="15"/>
  <c r="Q31" i="15"/>
  <c r="S30" i="15"/>
  <c r="Q30" i="15"/>
  <c r="S29" i="15"/>
  <c r="Q29" i="15"/>
  <c r="S28" i="15"/>
  <c r="Q28" i="15"/>
  <c r="S27" i="15"/>
  <c r="Q27" i="15"/>
  <c r="S26" i="15"/>
  <c r="Q26" i="15"/>
  <c r="S25" i="15"/>
  <c r="Q25" i="15"/>
  <c r="S24" i="15"/>
  <c r="Q24" i="15"/>
  <c r="S23" i="15"/>
  <c r="Q23" i="15"/>
  <c r="S22" i="15"/>
  <c r="Q22" i="15"/>
  <c r="S21" i="15"/>
  <c r="Q21" i="15"/>
  <c r="S20" i="15"/>
  <c r="Q20" i="15"/>
  <c r="S19" i="15"/>
  <c r="S10" i="15" s="1"/>
  <c r="R10" i="15"/>
  <c r="Q19" i="15"/>
  <c r="S18" i="15"/>
  <c r="Q18" i="15"/>
  <c r="S17" i="15"/>
  <c r="Q17" i="15"/>
  <c r="S516" i="16"/>
  <c r="Q516" i="16"/>
  <c r="S515" i="16"/>
  <c r="Q515" i="16"/>
  <c r="S514" i="16"/>
  <c r="Q514" i="16"/>
  <c r="S513" i="16"/>
  <c r="Q513" i="16"/>
  <c r="S512" i="16"/>
  <c r="Q512" i="16"/>
  <c r="S511" i="16"/>
  <c r="Q511" i="16"/>
  <c r="S510" i="16"/>
  <c r="Q510" i="16"/>
  <c r="S509" i="16"/>
  <c r="Q509" i="16"/>
  <c r="S508" i="16"/>
  <c r="Q508" i="16"/>
  <c r="S507" i="16"/>
  <c r="Q507" i="16"/>
  <c r="S506" i="16"/>
  <c r="Q506" i="16"/>
  <c r="S505" i="16"/>
  <c r="Q505" i="16"/>
  <c r="S504" i="16"/>
  <c r="Q504" i="16"/>
  <c r="S503" i="16"/>
  <c r="Q503" i="16"/>
  <c r="S502" i="16"/>
  <c r="Q502" i="16"/>
  <c r="S501" i="16"/>
  <c r="Q501" i="16"/>
  <c r="S500" i="16"/>
  <c r="Q500" i="16"/>
  <c r="S499" i="16"/>
  <c r="Q499" i="16"/>
  <c r="S498" i="16"/>
  <c r="Q498" i="16"/>
  <c r="S497" i="16"/>
  <c r="Q497" i="16"/>
  <c r="S496" i="16"/>
  <c r="Q496" i="16"/>
  <c r="S495" i="16"/>
  <c r="Q495" i="16"/>
  <c r="S494" i="16"/>
  <c r="Q494" i="16"/>
  <c r="S493" i="16"/>
  <c r="Q493" i="16"/>
  <c r="S492" i="16"/>
  <c r="Q492" i="16"/>
  <c r="S491" i="16"/>
  <c r="Q491" i="16"/>
  <c r="S490" i="16"/>
  <c r="Q490" i="16"/>
  <c r="S489" i="16"/>
  <c r="Q489" i="16"/>
  <c r="S488" i="16"/>
  <c r="Q488" i="16"/>
  <c r="S487" i="16"/>
  <c r="Q487" i="16"/>
  <c r="S486" i="16"/>
  <c r="Q486" i="16"/>
  <c r="S485" i="16"/>
  <c r="Q485" i="16"/>
  <c r="S484" i="16"/>
  <c r="Q484" i="16"/>
  <c r="S483" i="16"/>
  <c r="Q483" i="16"/>
  <c r="S482" i="16"/>
  <c r="Q482" i="16"/>
  <c r="S481" i="16"/>
  <c r="Q481" i="16"/>
  <c r="S480" i="16"/>
  <c r="Q480" i="16"/>
  <c r="S479" i="16"/>
  <c r="Q479" i="16"/>
  <c r="S478" i="16"/>
  <c r="Q478" i="16"/>
  <c r="S477" i="16"/>
  <c r="Q477" i="16"/>
  <c r="S476" i="16"/>
  <c r="Q476" i="16"/>
  <c r="S475" i="16"/>
  <c r="Q475" i="16"/>
  <c r="S474" i="16"/>
  <c r="Q474" i="16"/>
  <c r="S473" i="16"/>
  <c r="Q473" i="16"/>
  <c r="S472" i="16"/>
  <c r="Q472" i="16"/>
  <c r="S471" i="16"/>
  <c r="Q471" i="16"/>
  <c r="S470" i="16"/>
  <c r="Q470" i="16"/>
  <c r="S469" i="16"/>
  <c r="Q469" i="16"/>
  <c r="S468" i="16"/>
  <c r="Q468" i="16"/>
  <c r="S467" i="16"/>
  <c r="Q467" i="16"/>
  <c r="S466" i="16"/>
  <c r="Q466" i="16"/>
  <c r="S465" i="16"/>
  <c r="Q465" i="16"/>
  <c r="S464" i="16"/>
  <c r="Q464" i="16"/>
  <c r="S463" i="16"/>
  <c r="Q463" i="16"/>
  <c r="S462" i="16"/>
  <c r="Q462" i="16"/>
  <c r="S461" i="16"/>
  <c r="Q461" i="16"/>
  <c r="S460" i="16"/>
  <c r="Q460" i="16"/>
  <c r="S459" i="16"/>
  <c r="Q459" i="16"/>
  <c r="S458" i="16"/>
  <c r="Q458" i="16"/>
  <c r="S457" i="16"/>
  <c r="Q457" i="16"/>
  <c r="S456" i="16"/>
  <c r="Q456" i="16"/>
  <c r="S455" i="16"/>
  <c r="Q455" i="16"/>
  <c r="S454" i="16"/>
  <c r="Q454" i="16"/>
  <c r="S453" i="16"/>
  <c r="Q453" i="16"/>
  <c r="S452" i="16"/>
  <c r="Q452" i="16"/>
  <c r="S451" i="16"/>
  <c r="Q451" i="16"/>
  <c r="S450" i="16"/>
  <c r="Q450" i="16"/>
  <c r="S449" i="16"/>
  <c r="Q449" i="16"/>
  <c r="S448" i="16"/>
  <c r="Q448" i="16"/>
  <c r="S447" i="16"/>
  <c r="Q447" i="16"/>
  <c r="S446" i="16"/>
  <c r="Q446" i="16"/>
  <c r="S445" i="16"/>
  <c r="Q445" i="16"/>
  <c r="S444" i="16"/>
  <c r="Q444" i="16"/>
  <c r="S443" i="16"/>
  <c r="Q443" i="16"/>
  <c r="S442" i="16"/>
  <c r="Q442" i="16"/>
  <c r="S441" i="16"/>
  <c r="Q441" i="16"/>
  <c r="S440" i="16"/>
  <c r="Q440" i="16"/>
  <c r="S439" i="16"/>
  <c r="Q439" i="16"/>
  <c r="S438" i="16"/>
  <c r="Q438" i="16"/>
  <c r="S437" i="16"/>
  <c r="Q437" i="16"/>
  <c r="S436" i="16"/>
  <c r="Q436" i="16"/>
  <c r="S435" i="16"/>
  <c r="Q435" i="16"/>
  <c r="S434" i="16"/>
  <c r="Q434" i="16"/>
  <c r="S433" i="16"/>
  <c r="Q433" i="16"/>
  <c r="S432" i="16"/>
  <c r="Q432" i="16"/>
  <c r="S431" i="16"/>
  <c r="Q431" i="16"/>
  <c r="S430" i="16"/>
  <c r="Q430" i="16"/>
  <c r="S429" i="16"/>
  <c r="Q429" i="16"/>
  <c r="S428" i="16"/>
  <c r="Q428" i="16"/>
  <c r="S427" i="16"/>
  <c r="Q427" i="16"/>
  <c r="S426" i="16"/>
  <c r="Q426" i="16"/>
  <c r="S425" i="16"/>
  <c r="Q425" i="16"/>
  <c r="S424" i="16"/>
  <c r="Q424" i="16"/>
  <c r="S423" i="16"/>
  <c r="Q423" i="16"/>
  <c r="S422" i="16"/>
  <c r="Q422" i="16"/>
  <c r="S421" i="16"/>
  <c r="Q421" i="16"/>
  <c r="S420" i="16"/>
  <c r="Q420" i="16"/>
  <c r="S419" i="16"/>
  <c r="Q419" i="16"/>
  <c r="S418" i="16"/>
  <c r="Q418" i="16"/>
  <c r="S417" i="16"/>
  <c r="Q417" i="16"/>
  <c r="S416" i="16"/>
  <c r="Q416" i="16"/>
  <c r="S415" i="16"/>
  <c r="Q415" i="16"/>
  <c r="S414" i="16"/>
  <c r="Q414" i="16"/>
  <c r="S413" i="16"/>
  <c r="Q413" i="16"/>
  <c r="S412" i="16"/>
  <c r="Q412" i="16"/>
  <c r="S411" i="16"/>
  <c r="Q411" i="16"/>
  <c r="S410" i="16"/>
  <c r="Q410" i="16"/>
  <c r="S409" i="16"/>
  <c r="Q409" i="16"/>
  <c r="S408" i="16"/>
  <c r="Q408" i="16"/>
  <c r="S407" i="16"/>
  <c r="Q407" i="16"/>
  <c r="S406" i="16"/>
  <c r="Q406" i="16"/>
  <c r="S405" i="16"/>
  <c r="Q405" i="16"/>
  <c r="S404" i="16"/>
  <c r="Q404" i="16"/>
  <c r="S403" i="16"/>
  <c r="Q403" i="16"/>
  <c r="S402" i="16"/>
  <c r="Q402" i="16"/>
  <c r="S401" i="16"/>
  <c r="Q401" i="16"/>
  <c r="S400" i="16"/>
  <c r="Q400" i="16"/>
  <c r="S399" i="16"/>
  <c r="Q399" i="16"/>
  <c r="S398" i="16"/>
  <c r="Q398" i="16"/>
  <c r="S397" i="16"/>
  <c r="Q397" i="16"/>
  <c r="S396" i="16"/>
  <c r="Q396" i="16"/>
  <c r="S395" i="16"/>
  <c r="Q395" i="16"/>
  <c r="S394" i="16"/>
  <c r="Q394" i="16"/>
  <c r="S393" i="16"/>
  <c r="Q393" i="16"/>
  <c r="S392" i="16"/>
  <c r="Q392" i="16"/>
  <c r="S391" i="16"/>
  <c r="Q391" i="16"/>
  <c r="S390" i="16"/>
  <c r="Q390" i="16"/>
  <c r="S389" i="16"/>
  <c r="Q389" i="16"/>
  <c r="S388" i="16"/>
  <c r="Q388" i="16"/>
  <c r="S387" i="16"/>
  <c r="Q387" i="16"/>
  <c r="S386" i="16"/>
  <c r="Q386" i="16"/>
  <c r="S385" i="16"/>
  <c r="Q385" i="16"/>
  <c r="S384" i="16"/>
  <c r="Q384" i="16"/>
  <c r="S383" i="16"/>
  <c r="Q383" i="16"/>
  <c r="S382" i="16"/>
  <c r="Q382" i="16"/>
  <c r="S381" i="16"/>
  <c r="Q381" i="16"/>
  <c r="S380" i="16"/>
  <c r="Q380" i="16"/>
  <c r="S379" i="16"/>
  <c r="Q379" i="16"/>
  <c r="S378" i="16"/>
  <c r="Q378" i="16"/>
  <c r="S377" i="16"/>
  <c r="Q377" i="16"/>
  <c r="S376" i="16"/>
  <c r="Q376" i="16"/>
  <c r="S375" i="16"/>
  <c r="Q375" i="16"/>
  <c r="S374" i="16"/>
  <c r="Q374" i="16"/>
  <c r="S373" i="16"/>
  <c r="Q373" i="16"/>
  <c r="S372" i="16"/>
  <c r="Q372" i="16"/>
  <c r="S371" i="16"/>
  <c r="Q371" i="16"/>
  <c r="S370" i="16"/>
  <c r="Q370" i="16"/>
  <c r="S369" i="16"/>
  <c r="Q369" i="16"/>
  <c r="S368" i="16"/>
  <c r="Q368" i="16"/>
  <c r="S367" i="16"/>
  <c r="Q367" i="16"/>
  <c r="S366" i="16"/>
  <c r="Q366" i="16"/>
  <c r="S365" i="16"/>
  <c r="Q365" i="16"/>
  <c r="S364" i="16"/>
  <c r="Q364" i="16"/>
  <c r="S363" i="16"/>
  <c r="Q363" i="16"/>
  <c r="S362" i="16"/>
  <c r="Q362" i="16"/>
  <c r="S361" i="16"/>
  <c r="Q361" i="16"/>
  <c r="S360" i="16"/>
  <c r="Q360" i="16"/>
  <c r="S359" i="16"/>
  <c r="Q359" i="16"/>
  <c r="S358" i="16"/>
  <c r="Q358" i="16"/>
  <c r="S357" i="16"/>
  <c r="Q357" i="16"/>
  <c r="S356" i="16"/>
  <c r="Q356" i="16"/>
  <c r="S355" i="16"/>
  <c r="Q355" i="16"/>
  <c r="S354" i="16"/>
  <c r="Q354" i="16"/>
  <c r="S353" i="16"/>
  <c r="Q353" i="16"/>
  <c r="S352" i="16"/>
  <c r="Q352" i="16"/>
  <c r="S351" i="16"/>
  <c r="Q351" i="16"/>
  <c r="S350" i="16"/>
  <c r="Q350" i="16"/>
  <c r="S349" i="16"/>
  <c r="Q349" i="16"/>
  <c r="S348" i="16"/>
  <c r="Q348" i="16"/>
  <c r="S347" i="16"/>
  <c r="Q347" i="16"/>
  <c r="S346" i="16"/>
  <c r="Q346" i="16"/>
  <c r="S345" i="16"/>
  <c r="Q345" i="16"/>
  <c r="S344" i="16"/>
  <c r="Q344" i="16"/>
  <c r="S343" i="16"/>
  <c r="Q343" i="16"/>
  <c r="S342" i="16"/>
  <c r="Q342" i="16"/>
  <c r="S341" i="16"/>
  <c r="Q341" i="16"/>
  <c r="S340" i="16"/>
  <c r="Q340" i="16"/>
  <c r="S339" i="16"/>
  <c r="Q339" i="16"/>
  <c r="S338" i="16"/>
  <c r="Q338" i="16"/>
  <c r="S337" i="16"/>
  <c r="Q337" i="16"/>
  <c r="S336" i="16"/>
  <c r="Q336" i="16"/>
  <c r="S335" i="16"/>
  <c r="Q335" i="16"/>
  <c r="S334" i="16"/>
  <c r="Q334" i="16"/>
  <c r="S333" i="16"/>
  <c r="Q333" i="16"/>
  <c r="S332" i="16"/>
  <c r="Q332" i="16"/>
  <c r="S331" i="16"/>
  <c r="Q331" i="16"/>
  <c r="S330" i="16"/>
  <c r="Q330" i="16"/>
  <c r="S329" i="16"/>
  <c r="Q329" i="16"/>
  <c r="S328" i="16"/>
  <c r="Q328" i="16"/>
  <c r="S327" i="16"/>
  <c r="Q327" i="16"/>
  <c r="S326" i="16"/>
  <c r="Q326" i="16"/>
  <c r="S325" i="16"/>
  <c r="Q325" i="16"/>
  <c r="S324" i="16"/>
  <c r="Q324" i="16"/>
  <c r="S323" i="16"/>
  <c r="Q323" i="16"/>
  <c r="S322" i="16"/>
  <c r="Q322" i="16"/>
  <c r="S321" i="16"/>
  <c r="Q321" i="16"/>
  <c r="S320" i="16"/>
  <c r="Q320" i="16"/>
  <c r="S319" i="16"/>
  <c r="Q319" i="16"/>
  <c r="S318" i="16"/>
  <c r="Q318" i="16"/>
  <c r="S317" i="16"/>
  <c r="Q317" i="16"/>
  <c r="S316" i="16"/>
  <c r="Q316" i="16"/>
  <c r="S315" i="16"/>
  <c r="Q315" i="16"/>
  <c r="S314" i="16"/>
  <c r="Q314" i="16"/>
  <c r="S313" i="16"/>
  <c r="Q313" i="16"/>
  <c r="S312" i="16"/>
  <c r="Q312" i="16"/>
  <c r="S311" i="16"/>
  <c r="Q311" i="16"/>
  <c r="S310" i="16"/>
  <c r="Q310" i="16"/>
  <c r="S309" i="16"/>
  <c r="Q309" i="16"/>
  <c r="S308" i="16"/>
  <c r="Q308" i="16"/>
  <c r="S307" i="16"/>
  <c r="Q307" i="16"/>
  <c r="S306" i="16"/>
  <c r="Q306" i="16"/>
  <c r="S305" i="16"/>
  <c r="Q305" i="16"/>
  <c r="S304" i="16"/>
  <c r="Q304" i="16"/>
  <c r="S303" i="16"/>
  <c r="Q303" i="16"/>
  <c r="S302" i="16"/>
  <c r="Q302" i="16"/>
  <c r="S301" i="16"/>
  <c r="Q301" i="16"/>
  <c r="S300" i="16"/>
  <c r="Q300" i="16"/>
  <c r="S299" i="16"/>
  <c r="Q299" i="16"/>
  <c r="S298" i="16"/>
  <c r="Q298" i="16"/>
  <c r="S297" i="16"/>
  <c r="Q297" i="16"/>
  <c r="S296" i="16"/>
  <c r="Q296" i="16"/>
  <c r="S295" i="16"/>
  <c r="Q295" i="16"/>
  <c r="S294" i="16"/>
  <c r="Q294" i="16"/>
  <c r="S293" i="16"/>
  <c r="Q293" i="16"/>
  <c r="S292" i="16"/>
  <c r="Q292" i="16"/>
  <c r="S291" i="16"/>
  <c r="Q291" i="16"/>
  <c r="S290" i="16"/>
  <c r="Q290" i="16"/>
  <c r="S289" i="16"/>
  <c r="Q289" i="16"/>
  <c r="S288" i="16"/>
  <c r="Q288" i="16"/>
  <c r="S287" i="16"/>
  <c r="Q287" i="16"/>
  <c r="S286" i="16"/>
  <c r="Q286" i="16"/>
  <c r="S285" i="16"/>
  <c r="Q285" i="16"/>
  <c r="S284" i="16"/>
  <c r="Q284" i="16"/>
  <c r="S283" i="16"/>
  <c r="Q283" i="16"/>
  <c r="S282" i="16"/>
  <c r="Q282" i="16"/>
  <c r="S281" i="16"/>
  <c r="Q281" i="16"/>
  <c r="S280" i="16"/>
  <c r="Q280" i="16"/>
  <c r="S279" i="16"/>
  <c r="Q279" i="16"/>
  <c r="S278" i="16"/>
  <c r="Q278" i="16"/>
  <c r="S277" i="16"/>
  <c r="Q277" i="16"/>
  <c r="S276" i="16"/>
  <c r="Q276" i="16"/>
  <c r="S275" i="16"/>
  <c r="Q275" i="16"/>
  <c r="S274" i="16"/>
  <c r="Q274" i="16"/>
  <c r="S273" i="16"/>
  <c r="Q273" i="16"/>
  <c r="S272" i="16"/>
  <c r="Q272" i="16"/>
  <c r="S271" i="16"/>
  <c r="Q271" i="16"/>
  <c r="S270" i="16"/>
  <c r="Q270" i="16"/>
  <c r="S269" i="16"/>
  <c r="Q269" i="16"/>
  <c r="S268" i="16"/>
  <c r="Q268" i="16"/>
  <c r="S267" i="16"/>
  <c r="Q267" i="16"/>
  <c r="S266" i="16"/>
  <c r="Q266" i="16"/>
  <c r="S265" i="16"/>
  <c r="Q265" i="16"/>
  <c r="S264" i="16"/>
  <c r="Q264" i="16"/>
  <c r="S263" i="16"/>
  <c r="Q263" i="16"/>
  <c r="S262" i="16"/>
  <c r="Q262" i="16"/>
  <c r="S261" i="16"/>
  <c r="Q261" i="16"/>
  <c r="S260" i="16"/>
  <c r="Q260" i="16"/>
  <c r="S259" i="16"/>
  <c r="Q259" i="16"/>
  <c r="S258" i="16"/>
  <c r="Q258" i="16"/>
  <c r="S257" i="16"/>
  <c r="Q257" i="16"/>
  <c r="S256" i="16"/>
  <c r="Q256" i="16"/>
  <c r="S255" i="16"/>
  <c r="Q255" i="16"/>
  <c r="S254" i="16"/>
  <c r="Q254" i="16"/>
  <c r="S253" i="16"/>
  <c r="Q253" i="16"/>
  <c r="S252" i="16"/>
  <c r="Q252" i="16"/>
  <c r="S251" i="16"/>
  <c r="Q251" i="16"/>
  <c r="S250" i="16"/>
  <c r="Q250" i="16"/>
  <c r="S249" i="16"/>
  <c r="Q249" i="16"/>
  <c r="S248" i="16"/>
  <c r="Q248" i="16"/>
  <c r="S247" i="16"/>
  <c r="Q247" i="16"/>
  <c r="S246" i="16"/>
  <c r="Q246" i="16"/>
  <c r="S245" i="16"/>
  <c r="Q245" i="16"/>
  <c r="S244" i="16"/>
  <c r="Q244" i="16"/>
  <c r="S243" i="16"/>
  <c r="Q243" i="16"/>
  <c r="S242" i="16"/>
  <c r="Q242" i="16"/>
  <c r="S241" i="16"/>
  <c r="Q241" i="16"/>
  <c r="S240" i="16"/>
  <c r="Q240" i="16"/>
  <c r="S239" i="16"/>
  <c r="Q239" i="16"/>
  <c r="S238" i="16"/>
  <c r="Q238" i="16"/>
  <c r="S237" i="16"/>
  <c r="Q237" i="16"/>
  <c r="S236" i="16"/>
  <c r="Q236" i="16"/>
  <c r="S235" i="16"/>
  <c r="Q235" i="16"/>
  <c r="S234" i="16"/>
  <c r="Q234" i="16"/>
  <c r="S233" i="16"/>
  <c r="Q233" i="16"/>
  <c r="S232" i="16"/>
  <c r="Q232" i="16"/>
  <c r="S231" i="16"/>
  <c r="Q231" i="16"/>
  <c r="S230" i="16"/>
  <c r="Q230" i="16"/>
  <c r="S229" i="16"/>
  <c r="Q229" i="16"/>
  <c r="S228" i="16"/>
  <c r="Q228" i="16"/>
  <c r="S227" i="16"/>
  <c r="Q227" i="16"/>
  <c r="S226" i="16"/>
  <c r="Q226" i="16"/>
  <c r="S225" i="16"/>
  <c r="Q225" i="16"/>
  <c r="S224" i="16"/>
  <c r="Q224" i="16"/>
  <c r="S223" i="16"/>
  <c r="Q223" i="16"/>
  <c r="S222" i="16"/>
  <c r="Q222" i="16"/>
  <c r="S221" i="16"/>
  <c r="Q221" i="16"/>
  <c r="S220" i="16"/>
  <c r="Q220" i="16"/>
  <c r="S219" i="16"/>
  <c r="Q219" i="16"/>
  <c r="S218" i="16"/>
  <c r="Q218" i="16"/>
  <c r="S217" i="16"/>
  <c r="Q217" i="16"/>
  <c r="S216" i="16"/>
  <c r="Q216" i="16"/>
  <c r="S215" i="16"/>
  <c r="Q215" i="16"/>
  <c r="S214" i="16"/>
  <c r="Q214" i="16"/>
  <c r="S213" i="16"/>
  <c r="Q213" i="16"/>
  <c r="S212" i="16"/>
  <c r="Q212" i="16"/>
  <c r="S211" i="16"/>
  <c r="Q211" i="16"/>
  <c r="S210" i="16"/>
  <c r="Q210" i="16"/>
  <c r="S209" i="16"/>
  <c r="Q209" i="16"/>
  <c r="S208" i="16"/>
  <c r="Q208" i="16"/>
  <c r="S207" i="16"/>
  <c r="Q207" i="16"/>
  <c r="S206" i="16"/>
  <c r="Q206" i="16"/>
  <c r="S205" i="16"/>
  <c r="Q205" i="16"/>
  <c r="S204" i="16"/>
  <c r="Q204" i="16"/>
  <c r="S203" i="16"/>
  <c r="Q203" i="16"/>
  <c r="S202" i="16"/>
  <c r="Q202" i="16"/>
  <c r="S201" i="16"/>
  <c r="Q201" i="16"/>
  <c r="S200" i="16"/>
  <c r="Q200" i="16"/>
  <c r="S199" i="16"/>
  <c r="Q199" i="16"/>
  <c r="S198" i="16"/>
  <c r="Q198" i="16"/>
  <c r="S197" i="16"/>
  <c r="Q197" i="16"/>
  <c r="S196" i="16"/>
  <c r="Q196" i="16"/>
  <c r="S195" i="16"/>
  <c r="Q195" i="16"/>
  <c r="S194" i="16"/>
  <c r="Q194" i="16"/>
  <c r="S193" i="16"/>
  <c r="Q193" i="16"/>
  <c r="S192" i="16"/>
  <c r="Q192" i="16"/>
  <c r="S191" i="16"/>
  <c r="Q191" i="16"/>
  <c r="S190" i="16"/>
  <c r="Q190" i="16"/>
  <c r="S189" i="16"/>
  <c r="Q189" i="16"/>
  <c r="S188" i="16"/>
  <c r="Q188" i="16"/>
  <c r="S187" i="16"/>
  <c r="Q187" i="16"/>
  <c r="S186" i="16"/>
  <c r="Q186" i="16"/>
  <c r="S185" i="16"/>
  <c r="Q185" i="16"/>
  <c r="S184" i="16"/>
  <c r="Q184" i="16"/>
  <c r="S183" i="16"/>
  <c r="Q183" i="16"/>
  <c r="S182" i="16"/>
  <c r="Q182" i="16"/>
  <c r="S181" i="16"/>
  <c r="Q181" i="16"/>
  <c r="S180" i="16"/>
  <c r="Q180" i="16"/>
  <c r="S179" i="16"/>
  <c r="Q179" i="16"/>
  <c r="S178" i="16"/>
  <c r="Q178" i="16"/>
  <c r="S177" i="16"/>
  <c r="Q177" i="16"/>
  <c r="S176" i="16"/>
  <c r="Q176" i="16"/>
  <c r="S175" i="16"/>
  <c r="Q175" i="16"/>
  <c r="S174" i="16"/>
  <c r="Q174" i="16"/>
  <c r="S173" i="16"/>
  <c r="Q173" i="16"/>
  <c r="S172" i="16"/>
  <c r="Q172" i="16"/>
  <c r="S171" i="16"/>
  <c r="Q171" i="16"/>
  <c r="S170" i="16"/>
  <c r="Q170" i="16"/>
  <c r="S169" i="16"/>
  <c r="Q169" i="16"/>
  <c r="S168" i="16"/>
  <c r="Q168" i="16"/>
  <c r="S167" i="16"/>
  <c r="Q167" i="16"/>
  <c r="S166" i="16"/>
  <c r="Q166" i="16"/>
  <c r="S165" i="16"/>
  <c r="Q165" i="16"/>
  <c r="S164" i="16"/>
  <c r="Q164" i="16"/>
  <c r="S163" i="16"/>
  <c r="Q163" i="16"/>
  <c r="S162" i="16"/>
  <c r="Q162" i="16"/>
  <c r="S161" i="16"/>
  <c r="Q161" i="16"/>
  <c r="S160" i="16"/>
  <c r="Q160" i="16"/>
  <c r="S159" i="16"/>
  <c r="Q159" i="16"/>
  <c r="S158" i="16"/>
  <c r="Q158" i="16"/>
  <c r="S157" i="16"/>
  <c r="Q157" i="16"/>
  <c r="S156" i="16"/>
  <c r="Q156" i="16"/>
  <c r="S155" i="16"/>
  <c r="Q155" i="16"/>
  <c r="S154" i="16"/>
  <c r="Q154" i="16"/>
  <c r="S153" i="16"/>
  <c r="Q153" i="16"/>
  <c r="S152" i="16"/>
  <c r="Q152" i="16"/>
  <c r="S151" i="16"/>
  <c r="Q151" i="16"/>
  <c r="S150" i="16"/>
  <c r="Q150" i="16"/>
  <c r="S149" i="16"/>
  <c r="Q149" i="16"/>
  <c r="S148" i="16"/>
  <c r="Q148" i="16"/>
  <c r="S147" i="16"/>
  <c r="Q147" i="16"/>
  <c r="S146" i="16"/>
  <c r="Q146" i="16"/>
  <c r="S145" i="16"/>
  <c r="Q145" i="16"/>
  <c r="S144" i="16"/>
  <c r="Q144" i="16"/>
  <c r="S143" i="16"/>
  <c r="Q143" i="16"/>
  <c r="S142" i="16"/>
  <c r="Q142" i="16"/>
  <c r="S141" i="16"/>
  <c r="Q141" i="16"/>
  <c r="S140" i="16"/>
  <c r="Q140" i="16"/>
  <c r="S139" i="16"/>
  <c r="Q139" i="16"/>
  <c r="S138" i="16"/>
  <c r="Q138" i="16"/>
  <c r="S137" i="16"/>
  <c r="Q137" i="16"/>
  <c r="S136" i="16"/>
  <c r="Q136" i="16"/>
  <c r="S135" i="16"/>
  <c r="Q135" i="16"/>
  <c r="S134" i="16"/>
  <c r="Q134" i="16"/>
  <c r="S133" i="16"/>
  <c r="Q133" i="16"/>
  <c r="S132" i="16"/>
  <c r="Q132" i="16"/>
  <c r="S131" i="16"/>
  <c r="Q131" i="16"/>
  <c r="S130" i="16"/>
  <c r="Q130" i="16"/>
  <c r="S129" i="16"/>
  <c r="Q129" i="16"/>
  <c r="S128" i="16"/>
  <c r="Q128" i="16"/>
  <c r="S127" i="16"/>
  <c r="Q127" i="16"/>
  <c r="S126" i="16"/>
  <c r="Q126" i="16"/>
  <c r="S125" i="16"/>
  <c r="Q125" i="16"/>
  <c r="S124" i="16"/>
  <c r="Q124" i="16"/>
  <c r="S123" i="16"/>
  <c r="Q123" i="16"/>
  <c r="S122" i="16"/>
  <c r="Q122" i="16"/>
  <c r="S121" i="16"/>
  <c r="Q121" i="16"/>
  <c r="S120" i="16"/>
  <c r="Q120" i="16"/>
  <c r="S119" i="16"/>
  <c r="Q119" i="16"/>
  <c r="S118" i="16"/>
  <c r="Q118" i="16"/>
  <c r="S117" i="16"/>
  <c r="Q117" i="16"/>
  <c r="S116" i="16"/>
  <c r="Q116" i="16"/>
  <c r="S115" i="16"/>
  <c r="Q115" i="16"/>
  <c r="S114" i="16"/>
  <c r="Q114" i="16"/>
  <c r="S113" i="16"/>
  <c r="Q113" i="16"/>
  <c r="S112" i="16"/>
  <c r="Q112" i="16"/>
  <c r="S111" i="16"/>
  <c r="Q111" i="16"/>
  <c r="S110" i="16"/>
  <c r="Q110" i="16"/>
  <c r="S109" i="16"/>
  <c r="Q109" i="16"/>
  <c r="S108" i="16"/>
  <c r="Q108" i="16"/>
  <c r="S107" i="16"/>
  <c r="Q107" i="16"/>
  <c r="S106" i="16"/>
  <c r="Q106" i="16"/>
  <c r="S105" i="16"/>
  <c r="Q105" i="16"/>
  <c r="S104" i="16"/>
  <c r="Q104" i="16"/>
  <c r="S103" i="16"/>
  <c r="Q103" i="16"/>
  <c r="S102" i="16"/>
  <c r="Q102" i="16"/>
  <c r="S101" i="16"/>
  <c r="Q101" i="16"/>
  <c r="S100" i="16"/>
  <c r="Q100" i="16"/>
  <c r="S99" i="16"/>
  <c r="Q99" i="16"/>
  <c r="S98" i="16"/>
  <c r="Q98" i="16"/>
  <c r="S97" i="16"/>
  <c r="Q97" i="16"/>
  <c r="S96" i="16"/>
  <c r="Q96" i="16"/>
  <c r="S95" i="16"/>
  <c r="Q95" i="16"/>
  <c r="S94" i="16"/>
  <c r="Q94" i="16"/>
  <c r="S93" i="16"/>
  <c r="Q93" i="16"/>
  <c r="S92" i="16"/>
  <c r="Q92" i="16"/>
  <c r="S91" i="16"/>
  <c r="Q91" i="16"/>
  <c r="S90" i="16"/>
  <c r="Q90" i="16"/>
  <c r="S89" i="16"/>
  <c r="Q89" i="16"/>
  <c r="S88" i="16"/>
  <c r="Q88" i="16"/>
  <c r="S87" i="16"/>
  <c r="Q87" i="16"/>
  <c r="S86" i="16"/>
  <c r="Q86" i="16"/>
  <c r="S85" i="16"/>
  <c r="Q85" i="16"/>
  <c r="S84" i="16"/>
  <c r="Q84" i="16"/>
  <c r="S83" i="16"/>
  <c r="Q83" i="16"/>
  <c r="S82" i="16"/>
  <c r="Q82" i="16"/>
  <c r="S81" i="16"/>
  <c r="Q81" i="16"/>
  <c r="S80" i="16"/>
  <c r="Q80" i="16"/>
  <c r="S79" i="16"/>
  <c r="Q79" i="16"/>
  <c r="S78" i="16"/>
  <c r="Q78" i="16"/>
  <c r="S77" i="16"/>
  <c r="Q77" i="16"/>
  <c r="S76" i="16"/>
  <c r="Q76" i="16"/>
  <c r="S75" i="16"/>
  <c r="Q75" i="16"/>
  <c r="S74" i="16"/>
  <c r="Q74" i="16"/>
  <c r="S73" i="16"/>
  <c r="Q73" i="16"/>
  <c r="S72" i="16"/>
  <c r="Q72" i="16"/>
  <c r="S71" i="16"/>
  <c r="Q71" i="16"/>
  <c r="S70" i="16"/>
  <c r="Q70" i="16"/>
  <c r="S69" i="16"/>
  <c r="Q69" i="16"/>
  <c r="S68" i="16"/>
  <c r="Q68" i="16"/>
  <c r="S67" i="16"/>
  <c r="Q67" i="16"/>
  <c r="S66" i="16"/>
  <c r="Q66" i="16"/>
  <c r="S65" i="16"/>
  <c r="Q65" i="16"/>
  <c r="S64" i="16"/>
  <c r="Q64" i="16"/>
  <c r="S63" i="16"/>
  <c r="Q63" i="16"/>
  <c r="S62" i="16"/>
  <c r="Q62" i="16"/>
  <c r="S61" i="16"/>
  <c r="Q61" i="16"/>
  <c r="S60" i="16"/>
  <c r="Q60" i="16"/>
  <c r="S59" i="16"/>
  <c r="Q59" i="16"/>
  <c r="S58" i="16"/>
  <c r="Q58" i="16"/>
  <c r="S57" i="16"/>
  <c r="Q57" i="16"/>
  <c r="S56" i="16"/>
  <c r="Q56" i="16"/>
  <c r="S55" i="16"/>
  <c r="Q55" i="16"/>
  <c r="S54" i="16"/>
  <c r="Q54" i="16"/>
  <c r="S53" i="16"/>
  <c r="Q53" i="16"/>
  <c r="S52" i="16"/>
  <c r="Q52" i="16"/>
  <c r="S51" i="16"/>
  <c r="Q51" i="16"/>
  <c r="S50" i="16"/>
  <c r="Q50" i="16"/>
  <c r="S49" i="16"/>
  <c r="Q49" i="16"/>
  <c r="S48" i="16"/>
  <c r="Q48" i="16"/>
  <c r="S47" i="16"/>
  <c r="Q47" i="16"/>
  <c r="S46" i="16"/>
  <c r="Q46" i="16"/>
  <c r="S45" i="16"/>
  <c r="Q45" i="16"/>
  <c r="S44" i="16"/>
  <c r="Q44" i="16"/>
  <c r="S43" i="16"/>
  <c r="Q43" i="16"/>
  <c r="S42" i="16"/>
  <c r="Q42" i="16"/>
  <c r="S41" i="16"/>
  <c r="Q41" i="16"/>
  <c r="S40" i="16"/>
  <c r="Q40" i="16"/>
  <c r="S39" i="16"/>
  <c r="Q39" i="16"/>
  <c r="S38" i="16"/>
  <c r="Q38" i="16"/>
  <c r="S37" i="16"/>
  <c r="Q37" i="16"/>
  <c r="S36" i="16"/>
  <c r="Q36" i="16"/>
  <c r="S35" i="16"/>
  <c r="Q35" i="16"/>
  <c r="S34" i="16"/>
  <c r="Q34" i="16"/>
  <c r="S33" i="16"/>
  <c r="Q33" i="16"/>
  <c r="S32" i="16"/>
  <c r="Q32" i="16"/>
  <c r="S31" i="16"/>
  <c r="Q31" i="16"/>
  <c r="S30" i="16"/>
  <c r="Q30" i="16"/>
  <c r="S29" i="16"/>
  <c r="Q29" i="16"/>
  <c r="S28" i="16"/>
  <c r="Q28" i="16"/>
  <c r="S27" i="16"/>
  <c r="Q27" i="16"/>
  <c r="S26" i="16"/>
  <c r="Q26" i="16"/>
  <c r="S25" i="16"/>
  <c r="Q25" i="16"/>
  <c r="S24" i="16"/>
  <c r="Q24" i="16"/>
  <c r="S23" i="16"/>
  <c r="Q23" i="16"/>
  <c r="S22" i="16"/>
  <c r="Q22" i="16"/>
  <c r="S21" i="16"/>
  <c r="Q21" i="16"/>
  <c r="S20" i="16"/>
  <c r="Q20" i="16"/>
  <c r="S19" i="16"/>
  <c r="S10" i="16" s="1"/>
  <c r="R10" i="16"/>
  <c r="Q19" i="16"/>
  <c r="S18" i="16"/>
  <c r="Q18" i="16"/>
  <c r="S17" i="16"/>
  <c r="Q17" i="16"/>
  <c r="S516" i="3"/>
  <c r="Q516" i="3"/>
  <c r="S515" i="3"/>
  <c r="Q515" i="3"/>
  <c r="S514" i="3"/>
  <c r="Q514" i="3"/>
  <c r="S513" i="3"/>
  <c r="Q513" i="3"/>
  <c r="S512" i="3"/>
  <c r="Q512" i="3"/>
  <c r="S511" i="3"/>
  <c r="Q511" i="3"/>
  <c r="S510" i="3"/>
  <c r="Q510" i="3"/>
  <c r="S509" i="3"/>
  <c r="Q509" i="3"/>
  <c r="S508" i="3"/>
  <c r="Q508" i="3"/>
  <c r="S507" i="3"/>
  <c r="Q507" i="3"/>
  <c r="S506" i="3"/>
  <c r="Q506" i="3"/>
  <c r="S505" i="3"/>
  <c r="Q505" i="3"/>
  <c r="S504" i="3"/>
  <c r="Q504" i="3"/>
  <c r="S503" i="3"/>
  <c r="Q503" i="3"/>
  <c r="S502" i="3"/>
  <c r="Q502" i="3"/>
  <c r="S501" i="3"/>
  <c r="Q501" i="3"/>
  <c r="S500" i="3"/>
  <c r="Q500" i="3"/>
  <c r="S499" i="3"/>
  <c r="Q499" i="3"/>
  <c r="S498" i="3"/>
  <c r="Q498" i="3"/>
  <c r="S497" i="3"/>
  <c r="Q497" i="3"/>
  <c r="S496" i="3"/>
  <c r="Q496" i="3"/>
  <c r="S495" i="3"/>
  <c r="Q495" i="3"/>
  <c r="S494" i="3"/>
  <c r="Q494" i="3"/>
  <c r="S493" i="3"/>
  <c r="Q493" i="3"/>
  <c r="S492" i="3"/>
  <c r="Q492" i="3"/>
  <c r="S491" i="3"/>
  <c r="Q491" i="3"/>
  <c r="S490" i="3"/>
  <c r="Q490" i="3"/>
  <c r="S489" i="3"/>
  <c r="Q489" i="3"/>
  <c r="S488" i="3"/>
  <c r="Q488" i="3"/>
  <c r="S487" i="3"/>
  <c r="Q487" i="3"/>
  <c r="S486" i="3"/>
  <c r="Q486" i="3"/>
  <c r="S485" i="3"/>
  <c r="Q485" i="3"/>
  <c r="S484" i="3"/>
  <c r="Q484" i="3"/>
  <c r="S483" i="3"/>
  <c r="Q483" i="3"/>
  <c r="S482" i="3"/>
  <c r="Q482" i="3"/>
  <c r="S481" i="3"/>
  <c r="Q481" i="3"/>
  <c r="S480" i="3"/>
  <c r="Q480" i="3"/>
  <c r="S479" i="3"/>
  <c r="Q479" i="3"/>
  <c r="S478" i="3"/>
  <c r="Q478" i="3"/>
  <c r="S477" i="3"/>
  <c r="Q477" i="3"/>
  <c r="S476" i="3"/>
  <c r="Q476" i="3"/>
  <c r="S475" i="3"/>
  <c r="Q475" i="3"/>
  <c r="S474" i="3"/>
  <c r="Q474" i="3"/>
  <c r="S473" i="3"/>
  <c r="Q473" i="3"/>
  <c r="S472" i="3"/>
  <c r="Q472" i="3"/>
  <c r="S471" i="3"/>
  <c r="Q471" i="3"/>
  <c r="S470" i="3"/>
  <c r="Q470" i="3"/>
  <c r="S469" i="3"/>
  <c r="Q469" i="3"/>
  <c r="S468" i="3"/>
  <c r="Q468" i="3"/>
  <c r="S467" i="3"/>
  <c r="Q467" i="3"/>
  <c r="S466" i="3"/>
  <c r="Q466" i="3"/>
  <c r="S465" i="3"/>
  <c r="Q465" i="3"/>
  <c r="S464" i="3"/>
  <c r="Q464" i="3"/>
  <c r="S463" i="3"/>
  <c r="Q463" i="3"/>
  <c r="S462" i="3"/>
  <c r="Q462" i="3"/>
  <c r="S461" i="3"/>
  <c r="Q461" i="3"/>
  <c r="S460" i="3"/>
  <c r="Q460" i="3"/>
  <c r="S459" i="3"/>
  <c r="Q459" i="3"/>
  <c r="S458" i="3"/>
  <c r="Q458" i="3"/>
  <c r="S457" i="3"/>
  <c r="Q457" i="3"/>
  <c r="S456" i="3"/>
  <c r="Q456" i="3"/>
  <c r="S455" i="3"/>
  <c r="Q455" i="3"/>
  <c r="S454" i="3"/>
  <c r="Q454" i="3"/>
  <c r="S453" i="3"/>
  <c r="Q453" i="3"/>
  <c r="S452" i="3"/>
  <c r="Q452" i="3"/>
  <c r="S451" i="3"/>
  <c r="Q451" i="3"/>
  <c r="S450" i="3"/>
  <c r="Q450" i="3"/>
  <c r="S449" i="3"/>
  <c r="Q449" i="3"/>
  <c r="S448" i="3"/>
  <c r="Q448" i="3"/>
  <c r="S447" i="3"/>
  <c r="Q447" i="3"/>
  <c r="S446" i="3"/>
  <c r="Q446" i="3"/>
  <c r="S445" i="3"/>
  <c r="Q445" i="3"/>
  <c r="S444" i="3"/>
  <c r="Q444" i="3"/>
  <c r="S443" i="3"/>
  <c r="Q443" i="3"/>
  <c r="S442" i="3"/>
  <c r="Q442" i="3"/>
  <c r="S441" i="3"/>
  <c r="Q441" i="3"/>
  <c r="S440" i="3"/>
  <c r="Q440" i="3"/>
  <c r="S439" i="3"/>
  <c r="Q439" i="3"/>
  <c r="S438" i="3"/>
  <c r="Q438" i="3"/>
  <c r="S437" i="3"/>
  <c r="Q437" i="3"/>
  <c r="S436" i="3"/>
  <c r="Q436" i="3"/>
  <c r="S435" i="3"/>
  <c r="Q435" i="3"/>
  <c r="S434" i="3"/>
  <c r="Q434" i="3"/>
  <c r="S433" i="3"/>
  <c r="Q433" i="3"/>
  <c r="S432" i="3"/>
  <c r="Q432" i="3"/>
  <c r="S431" i="3"/>
  <c r="Q431" i="3"/>
  <c r="S430" i="3"/>
  <c r="Q430" i="3"/>
  <c r="S429" i="3"/>
  <c r="Q429" i="3"/>
  <c r="S428" i="3"/>
  <c r="Q428" i="3"/>
  <c r="S427" i="3"/>
  <c r="Q427" i="3"/>
  <c r="S426" i="3"/>
  <c r="Q426" i="3"/>
  <c r="S425" i="3"/>
  <c r="Q425" i="3"/>
  <c r="S424" i="3"/>
  <c r="Q424" i="3"/>
  <c r="S423" i="3"/>
  <c r="Q423" i="3"/>
  <c r="S422" i="3"/>
  <c r="Q422" i="3"/>
  <c r="S421" i="3"/>
  <c r="Q421" i="3"/>
  <c r="S420" i="3"/>
  <c r="Q420" i="3"/>
  <c r="S419" i="3"/>
  <c r="Q419" i="3"/>
  <c r="S418" i="3"/>
  <c r="Q418" i="3"/>
  <c r="S417" i="3"/>
  <c r="Q417" i="3"/>
  <c r="S416" i="3"/>
  <c r="Q416" i="3"/>
  <c r="S415" i="3"/>
  <c r="Q415" i="3"/>
  <c r="S414" i="3"/>
  <c r="Q414" i="3"/>
  <c r="S413" i="3"/>
  <c r="Q413" i="3"/>
  <c r="S412" i="3"/>
  <c r="Q412" i="3"/>
  <c r="S411" i="3"/>
  <c r="Q411" i="3"/>
  <c r="S410" i="3"/>
  <c r="Q410" i="3"/>
  <c r="S409" i="3"/>
  <c r="Q409" i="3"/>
  <c r="S408" i="3"/>
  <c r="Q408" i="3"/>
  <c r="S407" i="3"/>
  <c r="Q407" i="3"/>
  <c r="S406" i="3"/>
  <c r="Q406" i="3"/>
  <c r="S405" i="3"/>
  <c r="Q405" i="3"/>
  <c r="S404" i="3"/>
  <c r="Q404" i="3"/>
  <c r="S403" i="3"/>
  <c r="Q403" i="3"/>
  <c r="S402" i="3"/>
  <c r="Q402" i="3"/>
  <c r="S401" i="3"/>
  <c r="Q401" i="3"/>
  <c r="S400" i="3"/>
  <c r="Q400" i="3"/>
  <c r="S399" i="3"/>
  <c r="Q399" i="3"/>
  <c r="S398" i="3"/>
  <c r="Q398" i="3"/>
  <c r="S397" i="3"/>
  <c r="Q397" i="3"/>
  <c r="S396" i="3"/>
  <c r="Q396" i="3"/>
  <c r="S395" i="3"/>
  <c r="Q395" i="3"/>
  <c r="S394" i="3"/>
  <c r="Q394" i="3"/>
  <c r="S393" i="3"/>
  <c r="Q393" i="3"/>
  <c r="S392" i="3"/>
  <c r="Q392" i="3"/>
  <c r="S391" i="3"/>
  <c r="Q391" i="3"/>
  <c r="S390" i="3"/>
  <c r="Q390" i="3"/>
  <c r="S389" i="3"/>
  <c r="Q389" i="3"/>
  <c r="S388" i="3"/>
  <c r="Q388" i="3"/>
  <c r="S387" i="3"/>
  <c r="Q387" i="3"/>
  <c r="S386" i="3"/>
  <c r="Q386" i="3"/>
  <c r="S385" i="3"/>
  <c r="Q385" i="3"/>
  <c r="S384" i="3"/>
  <c r="Q384" i="3"/>
  <c r="S383" i="3"/>
  <c r="Q383" i="3"/>
  <c r="S382" i="3"/>
  <c r="Q382" i="3"/>
  <c r="S381" i="3"/>
  <c r="Q381" i="3"/>
  <c r="S380" i="3"/>
  <c r="Q380" i="3"/>
  <c r="S379" i="3"/>
  <c r="Q379" i="3"/>
  <c r="S378" i="3"/>
  <c r="Q378" i="3"/>
  <c r="S377" i="3"/>
  <c r="Q377" i="3"/>
  <c r="S376" i="3"/>
  <c r="Q376" i="3"/>
  <c r="S375" i="3"/>
  <c r="Q375" i="3"/>
  <c r="S374" i="3"/>
  <c r="Q374" i="3"/>
  <c r="S373" i="3"/>
  <c r="Q373" i="3"/>
  <c r="S372" i="3"/>
  <c r="Q372" i="3"/>
  <c r="S371" i="3"/>
  <c r="Q371" i="3"/>
  <c r="S370" i="3"/>
  <c r="Q370" i="3"/>
  <c r="S369" i="3"/>
  <c r="Q369" i="3"/>
  <c r="S368" i="3"/>
  <c r="Q368" i="3"/>
  <c r="S367" i="3"/>
  <c r="Q367" i="3"/>
  <c r="S366" i="3"/>
  <c r="Q366" i="3"/>
  <c r="S365" i="3"/>
  <c r="Q365" i="3"/>
  <c r="S364" i="3"/>
  <c r="Q364" i="3"/>
  <c r="S363" i="3"/>
  <c r="Q363" i="3"/>
  <c r="S362" i="3"/>
  <c r="Q362" i="3"/>
  <c r="S361" i="3"/>
  <c r="Q361" i="3"/>
  <c r="S360" i="3"/>
  <c r="Q360" i="3"/>
  <c r="S359" i="3"/>
  <c r="Q359" i="3"/>
  <c r="S358" i="3"/>
  <c r="Q358" i="3"/>
  <c r="S357" i="3"/>
  <c r="Q357" i="3"/>
  <c r="S356" i="3"/>
  <c r="Q356" i="3"/>
  <c r="S355" i="3"/>
  <c r="Q355" i="3"/>
  <c r="S354" i="3"/>
  <c r="Q354" i="3"/>
  <c r="S353" i="3"/>
  <c r="Q353" i="3"/>
  <c r="S352" i="3"/>
  <c r="Q352" i="3"/>
  <c r="S351" i="3"/>
  <c r="Q351" i="3"/>
  <c r="S350" i="3"/>
  <c r="Q350" i="3"/>
  <c r="S349" i="3"/>
  <c r="Q349" i="3"/>
  <c r="S348" i="3"/>
  <c r="Q348" i="3"/>
  <c r="S347" i="3"/>
  <c r="Q347" i="3"/>
  <c r="S346" i="3"/>
  <c r="Q346" i="3"/>
  <c r="S345" i="3"/>
  <c r="Q345" i="3"/>
  <c r="S344" i="3"/>
  <c r="Q344" i="3"/>
  <c r="S343" i="3"/>
  <c r="Q343" i="3"/>
  <c r="S342" i="3"/>
  <c r="Q342" i="3"/>
  <c r="S341" i="3"/>
  <c r="Q341" i="3"/>
  <c r="S340" i="3"/>
  <c r="Q340" i="3"/>
  <c r="S339" i="3"/>
  <c r="Q339" i="3"/>
  <c r="S338" i="3"/>
  <c r="Q338" i="3"/>
  <c r="S337" i="3"/>
  <c r="Q337" i="3"/>
  <c r="S336" i="3"/>
  <c r="Q336" i="3"/>
  <c r="S335" i="3"/>
  <c r="Q335" i="3"/>
  <c r="S334" i="3"/>
  <c r="Q334" i="3"/>
  <c r="S333" i="3"/>
  <c r="Q333" i="3"/>
  <c r="S332" i="3"/>
  <c r="Q332" i="3"/>
  <c r="S331" i="3"/>
  <c r="Q331" i="3"/>
  <c r="S330" i="3"/>
  <c r="Q330" i="3"/>
  <c r="S329" i="3"/>
  <c r="Q329" i="3"/>
  <c r="S328" i="3"/>
  <c r="Q328" i="3"/>
  <c r="S327" i="3"/>
  <c r="Q327" i="3"/>
  <c r="S326" i="3"/>
  <c r="Q326" i="3"/>
  <c r="S325" i="3"/>
  <c r="Q325" i="3"/>
  <c r="S324" i="3"/>
  <c r="Q324" i="3"/>
  <c r="S323" i="3"/>
  <c r="Q323" i="3"/>
  <c r="S322" i="3"/>
  <c r="Q322" i="3"/>
  <c r="S321" i="3"/>
  <c r="Q321" i="3"/>
  <c r="S320" i="3"/>
  <c r="Q320" i="3"/>
  <c r="S319" i="3"/>
  <c r="Q319" i="3"/>
  <c r="S318" i="3"/>
  <c r="Q318" i="3"/>
  <c r="S317" i="3"/>
  <c r="Q317" i="3"/>
  <c r="S316" i="3"/>
  <c r="Q316" i="3"/>
  <c r="S315" i="3"/>
  <c r="Q315" i="3"/>
  <c r="S314" i="3"/>
  <c r="Q314" i="3"/>
  <c r="S313" i="3"/>
  <c r="Q313" i="3"/>
  <c r="S312" i="3"/>
  <c r="Q312" i="3"/>
  <c r="S311" i="3"/>
  <c r="Q311" i="3"/>
  <c r="S310" i="3"/>
  <c r="Q310" i="3"/>
  <c r="S309" i="3"/>
  <c r="Q309" i="3"/>
  <c r="S308" i="3"/>
  <c r="Q308" i="3"/>
  <c r="S307" i="3"/>
  <c r="Q307" i="3"/>
  <c r="S306" i="3"/>
  <c r="Q306" i="3"/>
  <c r="S305" i="3"/>
  <c r="Q305" i="3"/>
  <c r="S304" i="3"/>
  <c r="Q304" i="3"/>
  <c r="S303" i="3"/>
  <c r="Q303" i="3"/>
  <c r="S302" i="3"/>
  <c r="Q302" i="3"/>
  <c r="S301" i="3"/>
  <c r="Q301" i="3"/>
  <c r="S300" i="3"/>
  <c r="Q300" i="3"/>
  <c r="S299" i="3"/>
  <c r="Q299" i="3"/>
  <c r="S298" i="3"/>
  <c r="Q298" i="3"/>
  <c r="S297" i="3"/>
  <c r="Q297" i="3"/>
  <c r="S296" i="3"/>
  <c r="Q296" i="3"/>
  <c r="S295" i="3"/>
  <c r="Q295" i="3"/>
  <c r="S294" i="3"/>
  <c r="Q294" i="3"/>
  <c r="S293" i="3"/>
  <c r="Q293" i="3"/>
  <c r="S292" i="3"/>
  <c r="Q292" i="3"/>
  <c r="S291" i="3"/>
  <c r="Q291" i="3"/>
  <c r="S290" i="3"/>
  <c r="Q290" i="3"/>
  <c r="S289" i="3"/>
  <c r="Q289" i="3"/>
  <c r="S288" i="3"/>
  <c r="Q288" i="3"/>
  <c r="S287" i="3"/>
  <c r="Q287" i="3"/>
  <c r="S286" i="3"/>
  <c r="Q286" i="3"/>
  <c r="S285" i="3"/>
  <c r="Q285" i="3"/>
  <c r="S284" i="3"/>
  <c r="Q284" i="3"/>
  <c r="S283" i="3"/>
  <c r="Q283" i="3"/>
  <c r="S282" i="3"/>
  <c r="Q282" i="3"/>
  <c r="S281" i="3"/>
  <c r="Q281" i="3"/>
  <c r="S280" i="3"/>
  <c r="Q280" i="3"/>
  <c r="S279" i="3"/>
  <c r="Q279" i="3"/>
  <c r="S278" i="3"/>
  <c r="Q278" i="3"/>
  <c r="S277" i="3"/>
  <c r="Q277" i="3"/>
  <c r="S276" i="3"/>
  <c r="Q276" i="3"/>
  <c r="S275" i="3"/>
  <c r="Q275" i="3"/>
  <c r="S274" i="3"/>
  <c r="Q274" i="3"/>
  <c r="S273" i="3"/>
  <c r="Q273" i="3"/>
  <c r="S272" i="3"/>
  <c r="Q272" i="3"/>
  <c r="S271" i="3"/>
  <c r="Q271" i="3"/>
  <c r="S270" i="3"/>
  <c r="Q270" i="3"/>
  <c r="S269" i="3"/>
  <c r="Q269" i="3"/>
  <c r="S268" i="3"/>
  <c r="Q268" i="3"/>
  <c r="S267" i="3"/>
  <c r="Q267" i="3"/>
  <c r="S266" i="3"/>
  <c r="Q266" i="3"/>
  <c r="S265" i="3"/>
  <c r="Q265" i="3"/>
  <c r="S264" i="3"/>
  <c r="Q264" i="3"/>
  <c r="S263" i="3"/>
  <c r="Q263" i="3"/>
  <c r="S262" i="3"/>
  <c r="Q262" i="3"/>
  <c r="S261" i="3"/>
  <c r="Q261" i="3"/>
  <c r="S260" i="3"/>
  <c r="Q260" i="3"/>
  <c r="S259" i="3"/>
  <c r="Q259" i="3"/>
  <c r="S258" i="3"/>
  <c r="Q258" i="3"/>
  <c r="S257" i="3"/>
  <c r="Q257" i="3"/>
  <c r="S256" i="3"/>
  <c r="Q256" i="3"/>
  <c r="S255" i="3"/>
  <c r="Q255" i="3"/>
  <c r="S254" i="3"/>
  <c r="Q254" i="3"/>
  <c r="S253" i="3"/>
  <c r="Q253" i="3"/>
  <c r="S252" i="3"/>
  <c r="Q252" i="3"/>
  <c r="S251" i="3"/>
  <c r="Q251" i="3"/>
  <c r="S250" i="3"/>
  <c r="Q250" i="3"/>
  <c r="S249" i="3"/>
  <c r="Q249" i="3"/>
  <c r="S248" i="3"/>
  <c r="Q248" i="3"/>
  <c r="S247" i="3"/>
  <c r="Q247" i="3"/>
  <c r="S246" i="3"/>
  <c r="Q246" i="3"/>
  <c r="S245" i="3"/>
  <c r="Q245" i="3"/>
  <c r="S244" i="3"/>
  <c r="Q244" i="3"/>
  <c r="S243" i="3"/>
  <c r="Q243" i="3"/>
  <c r="S242" i="3"/>
  <c r="Q242" i="3"/>
  <c r="S241" i="3"/>
  <c r="Q241" i="3"/>
  <c r="S240" i="3"/>
  <c r="Q240" i="3"/>
  <c r="S239" i="3"/>
  <c r="Q239" i="3"/>
  <c r="S238" i="3"/>
  <c r="Q238" i="3"/>
  <c r="S237" i="3"/>
  <c r="Q237" i="3"/>
  <c r="S236" i="3"/>
  <c r="Q236" i="3"/>
  <c r="S235" i="3"/>
  <c r="Q235" i="3"/>
  <c r="S234" i="3"/>
  <c r="Q234" i="3"/>
  <c r="S233" i="3"/>
  <c r="Q233" i="3"/>
  <c r="S232" i="3"/>
  <c r="Q232" i="3"/>
  <c r="S231" i="3"/>
  <c r="Q231" i="3"/>
  <c r="S230" i="3"/>
  <c r="Q230" i="3"/>
  <c r="S229" i="3"/>
  <c r="Q229" i="3"/>
  <c r="S228" i="3"/>
  <c r="Q228" i="3"/>
  <c r="S227" i="3"/>
  <c r="Q227" i="3"/>
  <c r="S226" i="3"/>
  <c r="Q226" i="3"/>
  <c r="S225" i="3"/>
  <c r="Q225" i="3"/>
  <c r="S224" i="3"/>
  <c r="Q224" i="3"/>
  <c r="S223" i="3"/>
  <c r="Q223" i="3"/>
  <c r="S222" i="3"/>
  <c r="Q222" i="3"/>
  <c r="S221" i="3"/>
  <c r="Q221" i="3"/>
  <c r="S220" i="3"/>
  <c r="Q220" i="3"/>
  <c r="S219" i="3"/>
  <c r="Q219" i="3"/>
  <c r="S218" i="3"/>
  <c r="Q218" i="3"/>
  <c r="S217" i="3"/>
  <c r="Q217" i="3"/>
  <c r="S216" i="3"/>
  <c r="Q216" i="3"/>
  <c r="S215" i="3"/>
  <c r="Q215" i="3"/>
  <c r="S214" i="3"/>
  <c r="Q214" i="3"/>
  <c r="S213" i="3"/>
  <c r="Q213" i="3"/>
  <c r="S212" i="3"/>
  <c r="Q212" i="3"/>
  <c r="S211" i="3"/>
  <c r="Q211" i="3"/>
  <c r="S210" i="3"/>
  <c r="Q210" i="3"/>
  <c r="S209" i="3"/>
  <c r="Q209" i="3"/>
  <c r="S208" i="3"/>
  <c r="Q208" i="3"/>
  <c r="S207" i="3"/>
  <c r="Q207" i="3"/>
  <c r="S206" i="3"/>
  <c r="Q206" i="3"/>
  <c r="S205" i="3"/>
  <c r="Q205" i="3"/>
  <c r="S204" i="3"/>
  <c r="Q204" i="3"/>
  <c r="S203" i="3"/>
  <c r="Q203" i="3"/>
  <c r="S202" i="3"/>
  <c r="Q202" i="3"/>
  <c r="S201" i="3"/>
  <c r="Q201" i="3"/>
  <c r="S200" i="3"/>
  <c r="Q200" i="3"/>
  <c r="S199" i="3"/>
  <c r="Q199" i="3"/>
  <c r="S198" i="3"/>
  <c r="Q198" i="3"/>
  <c r="S197" i="3"/>
  <c r="Q197" i="3"/>
  <c r="S196" i="3"/>
  <c r="Q196" i="3"/>
  <c r="S195" i="3"/>
  <c r="Q195" i="3"/>
  <c r="S194" i="3"/>
  <c r="Q194" i="3"/>
  <c r="S193" i="3"/>
  <c r="Q193" i="3"/>
  <c r="S192" i="3"/>
  <c r="Q192" i="3"/>
  <c r="S191" i="3"/>
  <c r="Q191" i="3"/>
  <c r="S190" i="3"/>
  <c r="Q190" i="3"/>
  <c r="S189" i="3"/>
  <c r="Q189" i="3"/>
  <c r="S188" i="3"/>
  <c r="Q188" i="3"/>
  <c r="S187" i="3"/>
  <c r="Q187" i="3"/>
  <c r="S186" i="3"/>
  <c r="Q186" i="3"/>
  <c r="S185" i="3"/>
  <c r="Q185" i="3"/>
  <c r="S184" i="3"/>
  <c r="Q184" i="3"/>
  <c r="S183" i="3"/>
  <c r="Q183" i="3"/>
  <c r="S182" i="3"/>
  <c r="Q182" i="3"/>
  <c r="S181" i="3"/>
  <c r="Q181" i="3"/>
  <c r="S180" i="3"/>
  <c r="Q180" i="3"/>
  <c r="S179" i="3"/>
  <c r="Q179" i="3"/>
  <c r="S178" i="3"/>
  <c r="Q178" i="3"/>
  <c r="S177" i="3"/>
  <c r="Q177" i="3"/>
  <c r="S176" i="3"/>
  <c r="Q176" i="3"/>
  <c r="S175" i="3"/>
  <c r="Q175" i="3"/>
  <c r="S174" i="3"/>
  <c r="Q174" i="3"/>
  <c r="S173" i="3"/>
  <c r="Q173" i="3"/>
  <c r="S172" i="3"/>
  <c r="Q172" i="3"/>
  <c r="S171" i="3"/>
  <c r="Q171" i="3"/>
  <c r="S170" i="3"/>
  <c r="Q170" i="3"/>
  <c r="S169" i="3"/>
  <c r="Q169" i="3"/>
  <c r="S168" i="3"/>
  <c r="Q168" i="3"/>
  <c r="S167" i="3"/>
  <c r="Q167" i="3"/>
  <c r="S166" i="3"/>
  <c r="Q166" i="3"/>
  <c r="S165" i="3"/>
  <c r="Q165" i="3"/>
  <c r="S164" i="3"/>
  <c r="Q164" i="3"/>
  <c r="S163" i="3"/>
  <c r="Q163" i="3"/>
  <c r="S162" i="3"/>
  <c r="Q162" i="3"/>
  <c r="S161" i="3"/>
  <c r="Q161" i="3"/>
  <c r="S160" i="3"/>
  <c r="Q160" i="3"/>
  <c r="S159" i="3"/>
  <c r="Q159" i="3"/>
  <c r="S158" i="3"/>
  <c r="Q158" i="3"/>
  <c r="S157" i="3"/>
  <c r="Q157" i="3"/>
  <c r="S156" i="3"/>
  <c r="Q156" i="3"/>
  <c r="S155" i="3"/>
  <c r="Q155" i="3"/>
  <c r="S154" i="3"/>
  <c r="Q154" i="3"/>
  <c r="S153" i="3"/>
  <c r="Q153" i="3"/>
  <c r="S152" i="3"/>
  <c r="Q152" i="3"/>
  <c r="S151" i="3"/>
  <c r="Q151" i="3"/>
  <c r="S150" i="3"/>
  <c r="Q150" i="3"/>
  <c r="S149" i="3"/>
  <c r="Q149" i="3"/>
  <c r="S148" i="3"/>
  <c r="Q148" i="3"/>
  <c r="S147" i="3"/>
  <c r="Q147" i="3"/>
  <c r="S146" i="3"/>
  <c r="Q146" i="3"/>
  <c r="S145" i="3"/>
  <c r="Q145" i="3"/>
  <c r="S144" i="3"/>
  <c r="Q144" i="3"/>
  <c r="S143" i="3"/>
  <c r="Q143" i="3"/>
  <c r="S142" i="3"/>
  <c r="Q142" i="3"/>
  <c r="S141" i="3"/>
  <c r="Q141" i="3"/>
  <c r="S140" i="3"/>
  <c r="Q140" i="3"/>
  <c r="S139" i="3"/>
  <c r="Q139" i="3"/>
  <c r="S138" i="3"/>
  <c r="Q138" i="3"/>
  <c r="S137" i="3"/>
  <c r="Q137" i="3"/>
  <c r="S136" i="3"/>
  <c r="Q136" i="3"/>
  <c r="S135" i="3"/>
  <c r="Q135" i="3"/>
  <c r="S134" i="3"/>
  <c r="Q134" i="3"/>
  <c r="S133" i="3"/>
  <c r="Q133" i="3"/>
  <c r="S132" i="3"/>
  <c r="Q132" i="3"/>
  <c r="S131" i="3"/>
  <c r="Q131" i="3"/>
  <c r="S130" i="3"/>
  <c r="Q130" i="3"/>
  <c r="S129" i="3"/>
  <c r="Q129" i="3"/>
  <c r="S128" i="3"/>
  <c r="Q128" i="3"/>
  <c r="S127" i="3"/>
  <c r="Q127" i="3"/>
  <c r="S126" i="3"/>
  <c r="Q126" i="3"/>
  <c r="S125" i="3"/>
  <c r="Q125" i="3"/>
  <c r="S124" i="3"/>
  <c r="Q124" i="3"/>
  <c r="S123" i="3"/>
  <c r="Q123" i="3"/>
  <c r="S122" i="3"/>
  <c r="Q122" i="3"/>
  <c r="S121" i="3"/>
  <c r="Q121" i="3"/>
  <c r="S120" i="3"/>
  <c r="Q120" i="3"/>
  <c r="S119" i="3"/>
  <c r="Q119" i="3"/>
  <c r="S118" i="3"/>
  <c r="Q118" i="3"/>
  <c r="S117" i="3"/>
  <c r="Q117" i="3"/>
  <c r="S116" i="3"/>
  <c r="Q116" i="3"/>
  <c r="S115" i="3"/>
  <c r="Q115" i="3"/>
  <c r="S114" i="3"/>
  <c r="Q114" i="3"/>
  <c r="S113" i="3"/>
  <c r="Q113" i="3"/>
  <c r="S112" i="3"/>
  <c r="Q112" i="3"/>
  <c r="S111" i="3"/>
  <c r="Q111" i="3"/>
  <c r="S110" i="3"/>
  <c r="Q110" i="3"/>
  <c r="S109" i="3"/>
  <c r="Q109" i="3"/>
  <c r="S108" i="3"/>
  <c r="Q108" i="3"/>
  <c r="S107" i="3"/>
  <c r="Q107" i="3"/>
  <c r="S106" i="3"/>
  <c r="Q106" i="3"/>
  <c r="S105" i="3"/>
  <c r="Q105" i="3"/>
  <c r="S104" i="3"/>
  <c r="Q104" i="3"/>
  <c r="S103" i="3"/>
  <c r="Q103" i="3"/>
  <c r="S102" i="3"/>
  <c r="Q102" i="3"/>
  <c r="S101" i="3"/>
  <c r="Q101" i="3"/>
  <c r="S100" i="3"/>
  <c r="Q100" i="3"/>
  <c r="S99" i="3"/>
  <c r="Q99" i="3"/>
  <c r="S98" i="3"/>
  <c r="Q98" i="3"/>
  <c r="S97" i="3"/>
  <c r="Q97" i="3"/>
  <c r="S96" i="3"/>
  <c r="Q96" i="3"/>
  <c r="S95" i="3"/>
  <c r="Q95" i="3"/>
  <c r="S94" i="3"/>
  <c r="Q94" i="3"/>
  <c r="S93" i="3"/>
  <c r="Q93" i="3"/>
  <c r="S92" i="3"/>
  <c r="Q92" i="3"/>
  <c r="S91" i="3"/>
  <c r="Q91" i="3"/>
  <c r="S90" i="3"/>
  <c r="Q90" i="3"/>
  <c r="S89" i="3"/>
  <c r="Q89" i="3"/>
  <c r="S88" i="3"/>
  <c r="Q88" i="3"/>
  <c r="S87" i="3"/>
  <c r="Q87" i="3"/>
  <c r="S86" i="3"/>
  <c r="Q86" i="3"/>
  <c r="S85" i="3"/>
  <c r="Q85" i="3"/>
  <c r="S84" i="3"/>
  <c r="Q84" i="3"/>
  <c r="S83" i="3"/>
  <c r="Q83" i="3"/>
  <c r="S82" i="3"/>
  <c r="Q82" i="3"/>
  <c r="S81" i="3"/>
  <c r="Q81" i="3"/>
  <c r="S80" i="3"/>
  <c r="Q80" i="3"/>
  <c r="S79" i="3"/>
  <c r="Q79" i="3"/>
  <c r="S78" i="3"/>
  <c r="Q78" i="3"/>
  <c r="S77" i="3"/>
  <c r="Q77" i="3"/>
  <c r="S76" i="3"/>
  <c r="Q76" i="3"/>
  <c r="S75" i="3"/>
  <c r="Q75" i="3"/>
  <c r="S74" i="3"/>
  <c r="Q74" i="3"/>
  <c r="S73" i="3"/>
  <c r="Q73" i="3"/>
  <c r="S72" i="3"/>
  <c r="Q72" i="3"/>
  <c r="S71" i="3"/>
  <c r="Q71" i="3"/>
  <c r="S70" i="3"/>
  <c r="Q70" i="3"/>
  <c r="S69" i="3"/>
  <c r="Q69" i="3"/>
  <c r="S68" i="3"/>
  <c r="Q68" i="3"/>
  <c r="S67" i="3"/>
  <c r="Q67" i="3"/>
  <c r="S66" i="3"/>
  <c r="Q66" i="3"/>
  <c r="S65" i="3"/>
  <c r="Q65" i="3"/>
  <c r="S64" i="3"/>
  <c r="Q64" i="3"/>
  <c r="S63" i="3"/>
  <c r="Q63" i="3"/>
  <c r="S62" i="3"/>
  <c r="Q62" i="3"/>
  <c r="S61" i="3"/>
  <c r="Q61" i="3"/>
  <c r="S60" i="3"/>
  <c r="Q60" i="3"/>
  <c r="S59" i="3"/>
  <c r="Q59" i="3"/>
  <c r="S58" i="3"/>
  <c r="Q58" i="3"/>
  <c r="S57" i="3"/>
  <c r="Q57" i="3"/>
  <c r="S56" i="3"/>
  <c r="Q56" i="3"/>
  <c r="S55" i="3"/>
  <c r="Q55" i="3"/>
  <c r="S54" i="3"/>
  <c r="Q54" i="3"/>
  <c r="S53" i="3"/>
  <c r="Q53" i="3"/>
  <c r="S52" i="3"/>
  <c r="Q52" i="3"/>
  <c r="S51" i="3"/>
  <c r="Q51" i="3"/>
  <c r="S50" i="3"/>
  <c r="Q50" i="3"/>
  <c r="S49" i="3"/>
  <c r="Q49" i="3"/>
  <c r="S48" i="3"/>
  <c r="Q48" i="3"/>
  <c r="S47" i="3"/>
  <c r="Q47" i="3"/>
  <c r="S46" i="3"/>
  <c r="Q46" i="3"/>
  <c r="S45" i="3"/>
  <c r="Q45" i="3"/>
  <c r="S44" i="3"/>
  <c r="Q44" i="3"/>
  <c r="S43" i="3"/>
  <c r="Q43" i="3"/>
  <c r="S42" i="3"/>
  <c r="Q42" i="3"/>
  <c r="S41" i="3"/>
  <c r="Q41" i="3"/>
  <c r="S40" i="3"/>
  <c r="Q40" i="3"/>
  <c r="S39" i="3"/>
  <c r="Q39" i="3"/>
  <c r="S38" i="3"/>
  <c r="Q38" i="3"/>
  <c r="S37" i="3"/>
  <c r="Q37" i="3"/>
  <c r="S36" i="3"/>
  <c r="Q36" i="3"/>
  <c r="S35" i="3"/>
  <c r="Q35" i="3"/>
  <c r="S34" i="3"/>
  <c r="Q34" i="3"/>
  <c r="S33" i="3"/>
  <c r="Q33" i="3"/>
  <c r="S32" i="3"/>
  <c r="Q32" i="3"/>
  <c r="S31" i="3"/>
  <c r="Q31" i="3"/>
  <c r="S30" i="3"/>
  <c r="Q30" i="3"/>
  <c r="S29" i="3"/>
  <c r="Q29" i="3"/>
  <c r="S28" i="3"/>
  <c r="Q28" i="3"/>
  <c r="S27" i="3"/>
  <c r="Q27" i="3"/>
  <c r="S26" i="3"/>
  <c r="Q26" i="3"/>
  <c r="S25" i="3"/>
  <c r="Q25" i="3"/>
  <c r="S24" i="3"/>
  <c r="Q24" i="3"/>
  <c r="S23" i="3"/>
  <c r="Q23" i="3"/>
  <c r="S22" i="3"/>
  <c r="Q22" i="3"/>
  <c r="S21" i="3"/>
  <c r="Q21" i="3"/>
  <c r="S20" i="3"/>
  <c r="Q20" i="3"/>
  <c r="S19" i="3"/>
  <c r="Q19" i="3"/>
  <c r="S18" i="3"/>
  <c r="S10" i="3" s="1"/>
  <c r="R10" i="3"/>
  <c r="Q18" i="3"/>
  <c r="S17" i="3"/>
  <c r="Q17" i="3"/>
  <c r="S18" i="1"/>
  <c r="Q18" i="1"/>
  <c r="S17" i="1"/>
  <c r="Q17" i="1"/>
  <c r="S516" i="1"/>
  <c r="Q516" i="1"/>
  <c r="S515" i="1"/>
  <c r="Q515" i="1"/>
  <c r="S514" i="1"/>
  <c r="Q514" i="1"/>
  <c r="S513" i="1"/>
  <c r="Q513" i="1"/>
  <c r="S512" i="1"/>
  <c r="Q512" i="1"/>
  <c r="S511" i="1"/>
  <c r="Q511" i="1"/>
  <c r="S510" i="1"/>
  <c r="Q510" i="1"/>
  <c r="S509" i="1"/>
  <c r="Q509" i="1"/>
  <c r="S508" i="1"/>
  <c r="Q508" i="1"/>
  <c r="S507" i="1"/>
  <c r="Q507" i="1"/>
  <c r="S506" i="1"/>
  <c r="Q506" i="1"/>
  <c r="S505" i="1"/>
  <c r="Q505" i="1"/>
  <c r="S504" i="1"/>
  <c r="Q504" i="1"/>
  <c r="S503" i="1"/>
  <c r="Q503" i="1"/>
  <c r="S502" i="1"/>
  <c r="Q502" i="1"/>
  <c r="S501" i="1"/>
  <c r="Q501" i="1"/>
  <c r="S500" i="1"/>
  <c r="Q500" i="1"/>
  <c r="S499" i="1"/>
  <c r="Q499" i="1"/>
  <c r="S498" i="1"/>
  <c r="Q498" i="1"/>
  <c r="S497" i="1"/>
  <c r="Q497" i="1"/>
  <c r="S496" i="1"/>
  <c r="Q496" i="1"/>
  <c r="S495" i="1"/>
  <c r="Q495" i="1"/>
  <c r="S494" i="1"/>
  <c r="Q494" i="1"/>
  <c r="S493" i="1"/>
  <c r="Q493" i="1"/>
  <c r="S492" i="1"/>
  <c r="Q492" i="1"/>
  <c r="S491" i="1"/>
  <c r="Q491" i="1"/>
  <c r="S490" i="1"/>
  <c r="Q490" i="1"/>
  <c r="S489" i="1"/>
  <c r="Q489" i="1"/>
  <c r="S488" i="1"/>
  <c r="Q488" i="1"/>
  <c r="S487" i="1"/>
  <c r="Q487" i="1"/>
  <c r="S486" i="1"/>
  <c r="Q486" i="1"/>
  <c r="S485" i="1"/>
  <c r="Q485" i="1"/>
  <c r="S484" i="1"/>
  <c r="Q484" i="1"/>
  <c r="S483" i="1"/>
  <c r="Q483" i="1"/>
  <c r="S482" i="1"/>
  <c r="Q482" i="1"/>
  <c r="S481" i="1"/>
  <c r="Q481" i="1"/>
  <c r="S480" i="1"/>
  <c r="Q480" i="1"/>
  <c r="S479" i="1"/>
  <c r="Q479" i="1"/>
  <c r="S478" i="1"/>
  <c r="Q478" i="1"/>
  <c r="S477" i="1"/>
  <c r="Q477" i="1"/>
  <c r="S476" i="1"/>
  <c r="Q476" i="1"/>
  <c r="S475" i="1"/>
  <c r="Q475" i="1"/>
  <c r="S474" i="1"/>
  <c r="Q474" i="1"/>
  <c r="S473" i="1"/>
  <c r="Q473" i="1"/>
  <c r="S472" i="1"/>
  <c r="Q472" i="1"/>
  <c r="S471" i="1"/>
  <c r="Q471" i="1"/>
  <c r="S470" i="1"/>
  <c r="Q470" i="1"/>
  <c r="S469" i="1"/>
  <c r="Q469" i="1"/>
  <c r="S468" i="1"/>
  <c r="Q468" i="1"/>
  <c r="S467" i="1"/>
  <c r="Q467" i="1"/>
  <c r="S466" i="1"/>
  <c r="Q466" i="1"/>
  <c r="S465" i="1"/>
  <c r="Q465" i="1"/>
  <c r="S464" i="1"/>
  <c r="Q464" i="1"/>
  <c r="S463" i="1"/>
  <c r="Q463" i="1"/>
  <c r="S462" i="1"/>
  <c r="Q462" i="1"/>
  <c r="S461" i="1"/>
  <c r="Q461" i="1"/>
  <c r="S460" i="1"/>
  <c r="Q460" i="1"/>
  <c r="S459" i="1"/>
  <c r="Q459" i="1"/>
  <c r="S458" i="1"/>
  <c r="Q458" i="1"/>
  <c r="S457" i="1"/>
  <c r="Q457" i="1"/>
  <c r="S456" i="1"/>
  <c r="Q456" i="1"/>
  <c r="S455" i="1"/>
  <c r="Q455" i="1"/>
  <c r="S454" i="1"/>
  <c r="Q454" i="1"/>
  <c r="S453" i="1"/>
  <c r="Q453" i="1"/>
  <c r="S452" i="1"/>
  <c r="Q452" i="1"/>
  <c r="S451" i="1"/>
  <c r="Q451" i="1"/>
  <c r="S450" i="1"/>
  <c r="Q450" i="1"/>
  <c r="S449" i="1"/>
  <c r="Q449" i="1"/>
  <c r="S448" i="1"/>
  <c r="Q448" i="1"/>
  <c r="S447" i="1"/>
  <c r="Q447" i="1"/>
  <c r="S446" i="1"/>
  <c r="Q446" i="1"/>
  <c r="S445" i="1"/>
  <c r="Q445" i="1"/>
  <c r="S444" i="1"/>
  <c r="Q444" i="1"/>
  <c r="S443" i="1"/>
  <c r="Q443" i="1"/>
  <c r="S442" i="1"/>
  <c r="Q442" i="1"/>
  <c r="S441" i="1"/>
  <c r="Q441" i="1"/>
  <c r="S440" i="1"/>
  <c r="Q440" i="1"/>
  <c r="S439" i="1"/>
  <c r="Q439" i="1"/>
  <c r="S438" i="1"/>
  <c r="Q438" i="1"/>
  <c r="S437" i="1"/>
  <c r="Q437" i="1"/>
  <c r="S436" i="1"/>
  <c r="Q436" i="1"/>
  <c r="S435" i="1"/>
  <c r="Q435" i="1"/>
  <c r="S434" i="1"/>
  <c r="Q434" i="1"/>
  <c r="S433" i="1"/>
  <c r="Q433" i="1"/>
  <c r="S432" i="1"/>
  <c r="Q432" i="1"/>
  <c r="S431" i="1"/>
  <c r="Q431" i="1"/>
  <c r="S430" i="1"/>
  <c r="Q430" i="1"/>
  <c r="S429" i="1"/>
  <c r="Q429" i="1"/>
  <c r="S428" i="1"/>
  <c r="Q428" i="1"/>
  <c r="S427" i="1"/>
  <c r="Q427" i="1"/>
  <c r="S426" i="1"/>
  <c r="Q426" i="1"/>
  <c r="S425" i="1"/>
  <c r="Q425" i="1"/>
  <c r="S424" i="1"/>
  <c r="Q424" i="1"/>
  <c r="S423" i="1"/>
  <c r="Q423" i="1"/>
  <c r="S422" i="1"/>
  <c r="Q422" i="1"/>
  <c r="S421" i="1"/>
  <c r="Q421" i="1"/>
  <c r="S420" i="1"/>
  <c r="Q420" i="1"/>
  <c r="S419" i="1"/>
  <c r="Q419" i="1"/>
  <c r="S418" i="1"/>
  <c r="Q418" i="1"/>
  <c r="S417" i="1"/>
  <c r="Q417" i="1"/>
  <c r="S416" i="1"/>
  <c r="Q416" i="1"/>
  <c r="S415" i="1"/>
  <c r="Q415" i="1"/>
  <c r="S414" i="1"/>
  <c r="Q414" i="1"/>
  <c r="S413" i="1"/>
  <c r="Q413" i="1"/>
  <c r="S412" i="1"/>
  <c r="Q412" i="1"/>
  <c r="S411" i="1"/>
  <c r="Q411" i="1"/>
  <c r="S410" i="1"/>
  <c r="Q410" i="1"/>
  <c r="S409" i="1"/>
  <c r="Q409" i="1"/>
  <c r="S408" i="1"/>
  <c r="Q408" i="1"/>
  <c r="S407" i="1"/>
  <c r="Q407" i="1"/>
  <c r="S406" i="1"/>
  <c r="Q406" i="1"/>
  <c r="S405" i="1"/>
  <c r="Q405" i="1"/>
  <c r="S404" i="1"/>
  <c r="Q404" i="1"/>
  <c r="S403" i="1"/>
  <c r="Q403" i="1"/>
  <c r="S402" i="1"/>
  <c r="Q402" i="1"/>
  <c r="S401" i="1"/>
  <c r="Q401" i="1"/>
  <c r="S400" i="1"/>
  <c r="Q400" i="1"/>
  <c r="S399" i="1"/>
  <c r="Q399" i="1"/>
  <c r="S398" i="1"/>
  <c r="Q398" i="1"/>
  <c r="S397" i="1"/>
  <c r="Q397" i="1"/>
  <c r="S396" i="1"/>
  <c r="Q396" i="1"/>
  <c r="S395" i="1"/>
  <c r="Q395" i="1"/>
  <c r="S394" i="1"/>
  <c r="Q394" i="1"/>
  <c r="S393" i="1"/>
  <c r="Q393" i="1"/>
  <c r="S392" i="1"/>
  <c r="Q392" i="1"/>
  <c r="S391" i="1"/>
  <c r="Q391" i="1"/>
  <c r="S390" i="1"/>
  <c r="Q390" i="1"/>
  <c r="S389" i="1"/>
  <c r="Q389" i="1"/>
  <c r="S388" i="1"/>
  <c r="Q388" i="1"/>
  <c r="S387" i="1"/>
  <c r="Q387" i="1"/>
  <c r="S386" i="1"/>
  <c r="Q386" i="1"/>
  <c r="S385" i="1"/>
  <c r="Q385" i="1"/>
  <c r="S384" i="1"/>
  <c r="Q384" i="1"/>
  <c r="S383" i="1"/>
  <c r="Q383" i="1"/>
  <c r="S382" i="1"/>
  <c r="Q382" i="1"/>
  <c r="S381" i="1"/>
  <c r="Q381" i="1"/>
  <c r="S380" i="1"/>
  <c r="Q380" i="1"/>
  <c r="S379" i="1"/>
  <c r="Q379" i="1"/>
  <c r="S378" i="1"/>
  <c r="Q378" i="1"/>
  <c r="S377" i="1"/>
  <c r="Q377" i="1"/>
  <c r="S376" i="1"/>
  <c r="Q376" i="1"/>
  <c r="S375" i="1"/>
  <c r="Q375" i="1"/>
  <c r="S374" i="1"/>
  <c r="Q374" i="1"/>
  <c r="S373" i="1"/>
  <c r="Q373" i="1"/>
  <c r="S372" i="1"/>
  <c r="Q372" i="1"/>
  <c r="S371" i="1"/>
  <c r="Q371" i="1"/>
  <c r="S370" i="1"/>
  <c r="Q370" i="1"/>
  <c r="S369" i="1"/>
  <c r="Q369" i="1"/>
  <c r="S368" i="1"/>
  <c r="Q368" i="1"/>
  <c r="S367" i="1"/>
  <c r="Q367" i="1"/>
  <c r="S366" i="1"/>
  <c r="Q366" i="1"/>
  <c r="S365" i="1"/>
  <c r="Q365" i="1"/>
  <c r="S364" i="1"/>
  <c r="Q364" i="1"/>
  <c r="S363" i="1"/>
  <c r="Q363" i="1"/>
  <c r="S362" i="1"/>
  <c r="Q362" i="1"/>
  <c r="S361" i="1"/>
  <c r="Q361" i="1"/>
  <c r="S360" i="1"/>
  <c r="Q360" i="1"/>
  <c r="S359" i="1"/>
  <c r="Q359" i="1"/>
  <c r="S358" i="1"/>
  <c r="Q358" i="1"/>
  <c r="S357" i="1"/>
  <c r="Q357" i="1"/>
  <c r="S356" i="1"/>
  <c r="Q356" i="1"/>
  <c r="S355" i="1"/>
  <c r="Q355" i="1"/>
  <c r="S354" i="1"/>
  <c r="Q354" i="1"/>
  <c r="S353" i="1"/>
  <c r="Q353" i="1"/>
  <c r="S352" i="1"/>
  <c r="Q352" i="1"/>
  <c r="S351" i="1"/>
  <c r="Q351" i="1"/>
  <c r="S350" i="1"/>
  <c r="Q350" i="1"/>
  <c r="S349" i="1"/>
  <c r="Q349" i="1"/>
  <c r="S348" i="1"/>
  <c r="Q348" i="1"/>
  <c r="S347" i="1"/>
  <c r="Q347" i="1"/>
  <c r="S346" i="1"/>
  <c r="Q346" i="1"/>
  <c r="S345" i="1"/>
  <c r="Q345" i="1"/>
  <c r="S344" i="1"/>
  <c r="Q344" i="1"/>
  <c r="S343" i="1"/>
  <c r="Q343" i="1"/>
  <c r="S342" i="1"/>
  <c r="Q342" i="1"/>
  <c r="S341" i="1"/>
  <c r="Q341" i="1"/>
  <c r="S340" i="1"/>
  <c r="Q340" i="1"/>
  <c r="S339" i="1"/>
  <c r="Q339" i="1"/>
  <c r="S338" i="1"/>
  <c r="Q338" i="1"/>
  <c r="S337" i="1"/>
  <c r="Q337" i="1"/>
  <c r="S336" i="1"/>
  <c r="Q336" i="1"/>
  <c r="S335" i="1"/>
  <c r="Q335" i="1"/>
  <c r="S334" i="1"/>
  <c r="Q334" i="1"/>
  <c r="S333" i="1"/>
  <c r="Q333" i="1"/>
  <c r="S332" i="1"/>
  <c r="Q332" i="1"/>
  <c r="S331" i="1"/>
  <c r="Q331" i="1"/>
  <c r="S330" i="1"/>
  <c r="Q330" i="1"/>
  <c r="S329" i="1"/>
  <c r="Q329" i="1"/>
  <c r="S328" i="1"/>
  <c r="Q328" i="1"/>
  <c r="S327" i="1"/>
  <c r="Q327" i="1"/>
  <c r="S326" i="1"/>
  <c r="Q326" i="1"/>
  <c r="S325" i="1"/>
  <c r="Q325" i="1"/>
  <c r="S324" i="1"/>
  <c r="Q324" i="1"/>
  <c r="S323" i="1"/>
  <c r="Q323" i="1"/>
  <c r="S322" i="1"/>
  <c r="Q322" i="1"/>
  <c r="S321" i="1"/>
  <c r="Q321" i="1"/>
  <c r="S320" i="1"/>
  <c r="Q320" i="1"/>
  <c r="S319" i="1"/>
  <c r="Q319" i="1"/>
  <c r="S318" i="1"/>
  <c r="Q318" i="1"/>
  <c r="S317" i="1"/>
  <c r="Q317" i="1"/>
  <c r="S316" i="1"/>
  <c r="Q316" i="1"/>
  <c r="S315" i="1"/>
  <c r="Q315" i="1"/>
  <c r="S314" i="1"/>
  <c r="Q314" i="1"/>
  <c r="S313" i="1"/>
  <c r="Q313" i="1"/>
  <c r="S312" i="1"/>
  <c r="Q312" i="1"/>
  <c r="S311" i="1"/>
  <c r="Q311" i="1"/>
  <c r="S310" i="1"/>
  <c r="Q310" i="1"/>
  <c r="S309" i="1"/>
  <c r="Q309" i="1"/>
  <c r="S308" i="1"/>
  <c r="Q308" i="1"/>
  <c r="S307" i="1"/>
  <c r="Q307" i="1"/>
  <c r="S306" i="1"/>
  <c r="Q306" i="1"/>
  <c r="S305" i="1"/>
  <c r="Q305" i="1"/>
  <c r="S304" i="1"/>
  <c r="Q304" i="1"/>
  <c r="S303" i="1"/>
  <c r="Q303" i="1"/>
  <c r="S302" i="1"/>
  <c r="Q302" i="1"/>
  <c r="S301" i="1"/>
  <c r="Q301" i="1"/>
  <c r="S300" i="1"/>
  <c r="Q300" i="1"/>
  <c r="S299" i="1"/>
  <c r="Q299" i="1"/>
  <c r="S298" i="1"/>
  <c r="Q298" i="1"/>
  <c r="S297" i="1"/>
  <c r="Q297" i="1"/>
  <c r="S296" i="1"/>
  <c r="Q296" i="1"/>
  <c r="S295" i="1"/>
  <c r="Q295" i="1"/>
  <c r="S294" i="1"/>
  <c r="Q294" i="1"/>
  <c r="S293" i="1"/>
  <c r="Q293" i="1"/>
  <c r="S292" i="1"/>
  <c r="Q292" i="1"/>
  <c r="S291" i="1"/>
  <c r="Q291" i="1"/>
  <c r="S290" i="1"/>
  <c r="Q290" i="1"/>
  <c r="S289" i="1"/>
  <c r="Q289" i="1"/>
  <c r="S288" i="1"/>
  <c r="Q288" i="1"/>
  <c r="S287" i="1"/>
  <c r="Q287" i="1"/>
  <c r="S286" i="1"/>
  <c r="Q286" i="1"/>
  <c r="S285" i="1"/>
  <c r="Q285" i="1"/>
  <c r="S284" i="1"/>
  <c r="Q284" i="1"/>
  <c r="S283" i="1"/>
  <c r="Q283" i="1"/>
  <c r="S282" i="1"/>
  <c r="Q282" i="1"/>
  <c r="S281" i="1"/>
  <c r="Q281" i="1"/>
  <c r="S280" i="1"/>
  <c r="Q280" i="1"/>
  <c r="S279" i="1"/>
  <c r="Q279" i="1"/>
  <c r="S278" i="1"/>
  <c r="Q278" i="1"/>
  <c r="S277" i="1"/>
  <c r="Q277" i="1"/>
  <c r="S276" i="1"/>
  <c r="Q276" i="1"/>
  <c r="S275" i="1"/>
  <c r="Q275" i="1"/>
  <c r="S274" i="1"/>
  <c r="Q274" i="1"/>
  <c r="S273" i="1"/>
  <c r="Q273" i="1"/>
  <c r="S272" i="1"/>
  <c r="Q272" i="1"/>
  <c r="S271" i="1"/>
  <c r="Q271" i="1"/>
  <c r="S270" i="1"/>
  <c r="Q270" i="1"/>
  <c r="S269" i="1"/>
  <c r="Q269" i="1"/>
  <c r="S268" i="1"/>
  <c r="Q268" i="1"/>
  <c r="S267" i="1"/>
  <c r="Q267" i="1"/>
  <c r="S266" i="1"/>
  <c r="Q266" i="1"/>
  <c r="S265" i="1"/>
  <c r="Q265" i="1"/>
  <c r="S264" i="1"/>
  <c r="Q264" i="1"/>
  <c r="S263" i="1"/>
  <c r="Q263" i="1"/>
  <c r="S262" i="1"/>
  <c r="Q262" i="1"/>
  <c r="S261" i="1"/>
  <c r="Q261" i="1"/>
  <c r="S260" i="1"/>
  <c r="Q260" i="1"/>
  <c r="S259" i="1"/>
  <c r="Q259" i="1"/>
  <c r="S258" i="1"/>
  <c r="Q258" i="1"/>
  <c r="S257" i="1"/>
  <c r="Q257" i="1"/>
  <c r="S256" i="1"/>
  <c r="Q256" i="1"/>
  <c r="S255" i="1"/>
  <c r="Q255" i="1"/>
  <c r="S254" i="1"/>
  <c r="Q254" i="1"/>
  <c r="S253" i="1"/>
  <c r="Q253" i="1"/>
  <c r="S252" i="1"/>
  <c r="Q252" i="1"/>
  <c r="S251" i="1"/>
  <c r="Q251" i="1"/>
  <c r="S250" i="1"/>
  <c r="Q250" i="1"/>
  <c r="S249" i="1"/>
  <c r="Q249" i="1"/>
  <c r="S248" i="1"/>
  <c r="Q248" i="1"/>
  <c r="S247" i="1"/>
  <c r="Q247" i="1"/>
  <c r="S246" i="1"/>
  <c r="Q246" i="1"/>
  <c r="S245" i="1"/>
  <c r="Q245" i="1"/>
  <c r="S244" i="1"/>
  <c r="Q244" i="1"/>
  <c r="S243" i="1"/>
  <c r="Q243" i="1"/>
  <c r="S242" i="1"/>
  <c r="Q242" i="1"/>
  <c r="S241" i="1"/>
  <c r="Q241" i="1"/>
  <c r="S240" i="1"/>
  <c r="Q240" i="1"/>
  <c r="S239" i="1"/>
  <c r="Q239" i="1"/>
  <c r="S238" i="1"/>
  <c r="Q238" i="1"/>
  <c r="S237" i="1"/>
  <c r="Q237" i="1"/>
  <c r="S236" i="1"/>
  <c r="Q236" i="1"/>
  <c r="S235" i="1"/>
  <c r="Q235" i="1"/>
  <c r="S234" i="1"/>
  <c r="Q234" i="1"/>
  <c r="S233" i="1"/>
  <c r="Q233" i="1"/>
  <c r="S232" i="1"/>
  <c r="Q232" i="1"/>
  <c r="S231" i="1"/>
  <c r="Q231" i="1"/>
  <c r="S230" i="1"/>
  <c r="Q230" i="1"/>
  <c r="S229" i="1"/>
  <c r="Q229" i="1"/>
  <c r="S228" i="1"/>
  <c r="Q228" i="1"/>
  <c r="S227" i="1"/>
  <c r="Q227" i="1"/>
  <c r="S226" i="1"/>
  <c r="Q226" i="1"/>
  <c r="S225" i="1"/>
  <c r="Q225" i="1"/>
  <c r="S224" i="1"/>
  <c r="Q224" i="1"/>
  <c r="S223" i="1"/>
  <c r="Q223" i="1"/>
  <c r="S222" i="1"/>
  <c r="Q222" i="1"/>
  <c r="S221" i="1"/>
  <c r="Q221" i="1"/>
  <c r="S220" i="1"/>
  <c r="Q220" i="1"/>
  <c r="S219" i="1"/>
  <c r="Q219" i="1"/>
  <c r="S218" i="1"/>
  <c r="Q218" i="1"/>
  <c r="S217" i="1"/>
  <c r="Q217" i="1"/>
  <c r="S216" i="1"/>
  <c r="Q216" i="1"/>
  <c r="S215" i="1"/>
  <c r="Q215" i="1"/>
  <c r="S214" i="1"/>
  <c r="Q214" i="1"/>
  <c r="S213" i="1"/>
  <c r="Q213" i="1"/>
  <c r="S212" i="1"/>
  <c r="Q212" i="1"/>
  <c r="S211" i="1"/>
  <c r="Q211" i="1"/>
  <c r="S210" i="1"/>
  <c r="Q210" i="1"/>
  <c r="S209" i="1"/>
  <c r="Q209" i="1"/>
  <c r="S208" i="1"/>
  <c r="Q208" i="1"/>
  <c r="S207" i="1"/>
  <c r="Q207" i="1"/>
  <c r="S206" i="1"/>
  <c r="Q206" i="1"/>
  <c r="S205" i="1"/>
  <c r="Q205" i="1"/>
  <c r="S204" i="1"/>
  <c r="Q204" i="1"/>
  <c r="S203" i="1"/>
  <c r="Q203" i="1"/>
  <c r="S202" i="1"/>
  <c r="Q202" i="1"/>
  <c r="S201" i="1"/>
  <c r="Q201" i="1"/>
  <c r="S200" i="1"/>
  <c r="Q200" i="1"/>
  <c r="S199" i="1"/>
  <c r="Q199" i="1"/>
  <c r="S198" i="1"/>
  <c r="Q198" i="1"/>
  <c r="S197" i="1"/>
  <c r="Q197" i="1"/>
  <c r="S196" i="1"/>
  <c r="Q196" i="1"/>
  <c r="S195" i="1"/>
  <c r="Q195" i="1"/>
  <c r="S194" i="1"/>
  <c r="Q194" i="1"/>
  <c r="S193" i="1"/>
  <c r="Q193" i="1"/>
  <c r="S192" i="1"/>
  <c r="Q192" i="1"/>
  <c r="S191" i="1"/>
  <c r="Q191" i="1"/>
  <c r="S190" i="1"/>
  <c r="Q190" i="1"/>
  <c r="S189" i="1"/>
  <c r="Q189" i="1"/>
  <c r="S188" i="1"/>
  <c r="Q188" i="1"/>
  <c r="S187" i="1"/>
  <c r="Q187" i="1"/>
  <c r="S186" i="1"/>
  <c r="Q186" i="1"/>
  <c r="S185" i="1"/>
  <c r="Q185" i="1"/>
  <c r="S184" i="1"/>
  <c r="Q184" i="1"/>
  <c r="S183" i="1"/>
  <c r="Q183" i="1"/>
  <c r="S182" i="1"/>
  <c r="Q182" i="1"/>
  <c r="S181" i="1"/>
  <c r="Q181" i="1"/>
  <c r="S180" i="1"/>
  <c r="Q180" i="1"/>
  <c r="S179" i="1"/>
  <c r="Q179" i="1"/>
  <c r="S178" i="1"/>
  <c r="Q178" i="1"/>
  <c r="S177" i="1"/>
  <c r="Q177" i="1"/>
  <c r="S176" i="1"/>
  <c r="Q176" i="1"/>
  <c r="S175" i="1"/>
  <c r="Q175" i="1"/>
  <c r="S174" i="1"/>
  <c r="Q174" i="1"/>
  <c r="S173" i="1"/>
  <c r="Q173" i="1"/>
  <c r="S172" i="1"/>
  <c r="Q172" i="1"/>
  <c r="S171" i="1"/>
  <c r="Q171" i="1"/>
  <c r="S170" i="1"/>
  <c r="Q170" i="1"/>
  <c r="S169" i="1"/>
  <c r="Q169" i="1"/>
  <c r="S168" i="1"/>
  <c r="Q168" i="1"/>
  <c r="S167" i="1"/>
  <c r="Q167" i="1"/>
  <c r="S166" i="1"/>
  <c r="Q166" i="1"/>
  <c r="S165" i="1"/>
  <c r="Q165" i="1"/>
  <c r="S164" i="1"/>
  <c r="Q164" i="1"/>
  <c r="S163" i="1"/>
  <c r="Q163" i="1"/>
  <c r="S162" i="1"/>
  <c r="Q162" i="1"/>
  <c r="S161" i="1"/>
  <c r="Q161" i="1"/>
  <c r="S160" i="1"/>
  <c r="Q160" i="1"/>
  <c r="S159" i="1"/>
  <c r="Q159" i="1"/>
  <c r="S158" i="1"/>
  <c r="Q158" i="1"/>
  <c r="S157" i="1"/>
  <c r="Q157" i="1"/>
  <c r="S156" i="1"/>
  <c r="Q156" i="1"/>
  <c r="S155" i="1"/>
  <c r="Q155" i="1"/>
  <c r="S154" i="1"/>
  <c r="Q154" i="1"/>
  <c r="S153" i="1"/>
  <c r="Q153" i="1"/>
  <c r="S152" i="1"/>
  <c r="Q152" i="1"/>
  <c r="S151" i="1"/>
  <c r="Q151" i="1"/>
  <c r="S150" i="1"/>
  <c r="Q150" i="1"/>
  <c r="S149" i="1"/>
  <c r="Q149" i="1"/>
  <c r="S148" i="1"/>
  <c r="Q148" i="1"/>
  <c r="S147" i="1"/>
  <c r="Q147" i="1"/>
  <c r="S146" i="1"/>
  <c r="Q146" i="1"/>
  <c r="S145" i="1"/>
  <c r="Q145" i="1"/>
  <c r="S144" i="1"/>
  <c r="Q144" i="1"/>
  <c r="S143" i="1"/>
  <c r="Q143" i="1"/>
  <c r="S142" i="1"/>
  <c r="Q142" i="1"/>
  <c r="S141" i="1"/>
  <c r="Q141" i="1"/>
  <c r="S140" i="1"/>
  <c r="Q140" i="1"/>
  <c r="S139" i="1"/>
  <c r="Q139" i="1"/>
  <c r="S138" i="1"/>
  <c r="Q138" i="1"/>
  <c r="S137" i="1"/>
  <c r="Q137" i="1"/>
  <c r="S136" i="1"/>
  <c r="Q136" i="1"/>
  <c r="S135" i="1"/>
  <c r="Q135" i="1"/>
  <c r="S134" i="1"/>
  <c r="Q134" i="1"/>
  <c r="S133" i="1"/>
  <c r="Q133" i="1"/>
  <c r="S132" i="1"/>
  <c r="Q132" i="1"/>
  <c r="S131" i="1"/>
  <c r="Q131" i="1"/>
  <c r="S130" i="1"/>
  <c r="Q130" i="1"/>
  <c r="S129" i="1"/>
  <c r="Q129" i="1"/>
  <c r="S128" i="1"/>
  <c r="Q128" i="1"/>
  <c r="S127" i="1"/>
  <c r="Q127" i="1"/>
  <c r="S126" i="1"/>
  <c r="Q126" i="1"/>
  <c r="S125" i="1"/>
  <c r="Q125" i="1"/>
  <c r="S124" i="1"/>
  <c r="Q124" i="1"/>
  <c r="S123" i="1"/>
  <c r="Q123" i="1"/>
  <c r="S122" i="1"/>
  <c r="Q122" i="1"/>
  <c r="S121" i="1"/>
  <c r="Q121" i="1"/>
  <c r="S120" i="1"/>
  <c r="Q120" i="1"/>
  <c r="S119" i="1"/>
  <c r="Q119" i="1"/>
  <c r="S118" i="1"/>
  <c r="Q118" i="1"/>
  <c r="S117" i="1"/>
  <c r="Q117" i="1"/>
  <c r="S116" i="1"/>
  <c r="Q116" i="1"/>
  <c r="S115" i="1"/>
  <c r="Q115" i="1"/>
  <c r="S114" i="1"/>
  <c r="Q114" i="1"/>
  <c r="S113" i="1"/>
  <c r="Q113" i="1"/>
  <c r="S112" i="1"/>
  <c r="Q112" i="1"/>
  <c r="S111" i="1"/>
  <c r="Q111" i="1"/>
  <c r="S110" i="1"/>
  <c r="Q110" i="1"/>
  <c r="S109" i="1"/>
  <c r="Q109" i="1"/>
  <c r="S108" i="1"/>
  <c r="Q108" i="1"/>
  <c r="S107" i="1"/>
  <c r="Q107" i="1"/>
  <c r="S106" i="1"/>
  <c r="Q106" i="1"/>
  <c r="S105" i="1"/>
  <c r="Q105" i="1"/>
  <c r="S104" i="1"/>
  <c r="Q104" i="1"/>
  <c r="S103" i="1"/>
  <c r="Q103" i="1"/>
  <c r="S102" i="1"/>
  <c r="Q102" i="1"/>
  <c r="S101" i="1"/>
  <c r="Q101" i="1"/>
  <c r="S100" i="1"/>
  <c r="Q100" i="1"/>
  <c r="S99" i="1"/>
  <c r="Q99" i="1"/>
  <c r="S98" i="1"/>
  <c r="Q98" i="1"/>
  <c r="S97" i="1"/>
  <c r="Q97" i="1"/>
  <c r="S96" i="1"/>
  <c r="Q96" i="1"/>
  <c r="S95" i="1"/>
  <c r="Q95" i="1"/>
  <c r="S94" i="1"/>
  <c r="Q94" i="1"/>
  <c r="S93" i="1"/>
  <c r="Q93" i="1"/>
  <c r="S92" i="1"/>
  <c r="Q92" i="1"/>
  <c r="S91" i="1"/>
  <c r="Q91" i="1"/>
  <c r="S90" i="1"/>
  <c r="Q90" i="1"/>
  <c r="S89" i="1"/>
  <c r="Q89" i="1"/>
  <c r="S88" i="1"/>
  <c r="Q88" i="1"/>
  <c r="S87" i="1"/>
  <c r="Q87" i="1"/>
  <c r="S86" i="1"/>
  <c r="Q86" i="1"/>
  <c r="S85" i="1"/>
  <c r="Q85" i="1"/>
  <c r="S84" i="1"/>
  <c r="Q84" i="1"/>
  <c r="S83" i="1"/>
  <c r="Q83" i="1"/>
  <c r="S82" i="1"/>
  <c r="Q82" i="1"/>
  <c r="S81" i="1"/>
  <c r="Q81" i="1"/>
  <c r="S80" i="1"/>
  <c r="Q80" i="1"/>
  <c r="S79" i="1"/>
  <c r="Q79" i="1"/>
  <c r="S78" i="1"/>
  <c r="Q78" i="1"/>
  <c r="S77" i="1"/>
  <c r="Q77" i="1"/>
  <c r="S76" i="1"/>
  <c r="Q76" i="1"/>
  <c r="S75" i="1"/>
  <c r="Q75" i="1"/>
  <c r="S74" i="1"/>
  <c r="Q74" i="1"/>
  <c r="S73" i="1"/>
  <c r="Q73" i="1"/>
  <c r="S72" i="1"/>
  <c r="Q72" i="1"/>
  <c r="S71" i="1"/>
  <c r="Q71" i="1"/>
  <c r="S70" i="1"/>
  <c r="Q70" i="1"/>
  <c r="S69" i="1"/>
  <c r="Q69" i="1"/>
  <c r="S68" i="1"/>
  <c r="Q68" i="1"/>
  <c r="S67" i="1"/>
  <c r="Q67" i="1"/>
  <c r="S66" i="1"/>
  <c r="Q66" i="1"/>
  <c r="S65" i="1"/>
  <c r="Q65" i="1"/>
  <c r="S64" i="1"/>
  <c r="Q64" i="1"/>
  <c r="S63" i="1"/>
  <c r="Q63" i="1"/>
  <c r="S62" i="1"/>
  <c r="Q62" i="1"/>
  <c r="S61" i="1"/>
  <c r="Q61" i="1"/>
  <c r="S60" i="1"/>
  <c r="Q60" i="1"/>
  <c r="S59" i="1"/>
  <c r="Q59" i="1"/>
  <c r="S58" i="1"/>
  <c r="Q58" i="1"/>
  <c r="S57" i="1"/>
  <c r="Q57" i="1"/>
  <c r="S56" i="1"/>
  <c r="Q56" i="1"/>
  <c r="S55" i="1"/>
  <c r="Q55" i="1"/>
  <c r="S54" i="1"/>
  <c r="Q54" i="1"/>
  <c r="S53" i="1"/>
  <c r="Q53" i="1"/>
  <c r="S52" i="1"/>
  <c r="Q52" i="1"/>
  <c r="S51" i="1"/>
  <c r="Q51" i="1"/>
  <c r="S50" i="1"/>
  <c r="Q50" i="1"/>
  <c r="S49" i="1"/>
  <c r="Q49" i="1"/>
  <c r="S48" i="1"/>
  <c r="Q48" i="1"/>
  <c r="S47" i="1"/>
  <c r="Q47" i="1"/>
  <c r="S46" i="1"/>
  <c r="Q46" i="1"/>
  <c r="S45" i="1"/>
  <c r="Q45" i="1"/>
  <c r="S44" i="1"/>
  <c r="Q44" i="1"/>
  <c r="S43" i="1"/>
  <c r="Q43" i="1"/>
  <c r="S42" i="1"/>
  <c r="Q42" i="1"/>
  <c r="S41" i="1"/>
  <c r="Q41" i="1"/>
  <c r="S40" i="1"/>
  <c r="Q40" i="1"/>
  <c r="S39" i="1"/>
  <c r="Q39" i="1"/>
  <c r="S38" i="1"/>
  <c r="Q38" i="1"/>
  <c r="S37" i="1"/>
  <c r="Q37" i="1"/>
  <c r="S36" i="1"/>
  <c r="Q36" i="1"/>
  <c r="S35" i="1"/>
  <c r="Q35" i="1"/>
  <c r="S34" i="1"/>
  <c r="Q34" i="1"/>
  <c r="S33" i="1"/>
  <c r="Q33" i="1"/>
  <c r="S32" i="1"/>
  <c r="Q32" i="1"/>
  <c r="S31" i="1"/>
  <c r="Q31" i="1"/>
  <c r="S30" i="1"/>
  <c r="Q30" i="1"/>
  <c r="S29" i="1"/>
  <c r="Q29" i="1"/>
  <c r="S28" i="1"/>
  <c r="Q28" i="1"/>
  <c r="S27" i="1"/>
  <c r="Q27" i="1"/>
  <c r="S26" i="1"/>
  <c r="Q26" i="1"/>
  <c r="S25" i="1"/>
  <c r="Q25" i="1"/>
  <c r="S24" i="1"/>
  <c r="Q24" i="1"/>
  <c r="S23" i="1"/>
  <c r="Q23" i="1"/>
  <c r="S22" i="1"/>
  <c r="S21" i="1"/>
  <c r="Q21" i="1"/>
  <c r="S20" i="1"/>
  <c r="S10" i="1" s="1"/>
  <c r="Q20" i="1"/>
  <c r="Q10" i="1" s="1"/>
  <c r="S19" i="1"/>
  <c r="Q19" i="1"/>
  <c r="J11" i="1"/>
  <c r="E64" i="33" s="1"/>
  <c r="K11" i="1"/>
  <c r="E75" i="33" s="1"/>
  <c r="E77" i="33" s="1"/>
  <c r="L11" i="1"/>
  <c r="M11" i="1"/>
  <c r="E65" i="33" s="1"/>
  <c r="H11" i="1"/>
  <c r="S9" i="16" l="1"/>
  <c r="S9" i="12"/>
  <c r="S11" i="12" s="1"/>
  <c r="S9" i="8"/>
  <c r="S11" i="8" s="1"/>
  <c r="N19" i="41"/>
  <c r="N11" i="1"/>
  <c r="R9" i="1"/>
  <c r="R12" i="1" s="1"/>
  <c r="Q9" i="16"/>
  <c r="Q9" i="14"/>
  <c r="Q9" i="12"/>
  <c r="Q9" i="8"/>
  <c r="S9" i="1"/>
  <c r="S12" i="1" s="1"/>
  <c r="R9" i="10"/>
  <c r="R11" i="10" s="1"/>
  <c r="AT247" i="87"/>
  <c r="AW247" i="87" s="1"/>
  <c r="AZ247" i="87" s="1"/>
  <c r="Q9" i="3"/>
  <c r="Q9" i="15"/>
  <c r="Q9" i="13"/>
  <c r="Q9" i="11"/>
  <c r="Q9" i="9"/>
  <c r="Q9" i="7"/>
  <c r="AW84" i="87"/>
  <c r="AZ84" i="87" s="1"/>
  <c r="R9" i="3"/>
  <c r="R11" i="3" s="1"/>
  <c r="S9" i="14"/>
  <c r="S11" i="14" s="1"/>
  <c r="S9" i="3"/>
  <c r="S11" i="3" s="1"/>
  <c r="S9" i="15"/>
  <c r="S11" i="15" s="1"/>
  <c r="S9" i="13"/>
  <c r="S11" i="13" s="1"/>
  <c r="S9" i="11"/>
  <c r="S11" i="11" s="1"/>
  <c r="S9" i="9"/>
  <c r="S11" i="9" s="1"/>
  <c r="S9" i="7"/>
  <c r="S11" i="7" s="1"/>
  <c r="H12" i="3"/>
  <c r="E7" i="32" s="1"/>
  <c r="AZ88" i="87"/>
  <c r="BC88" i="87" s="1"/>
  <c r="AT246" i="87"/>
  <c r="AW246" i="87" s="1"/>
  <c r="AZ246" i="87" s="1"/>
  <c r="BC246" i="87" s="1"/>
  <c r="AT75" i="87"/>
  <c r="AW75" i="87" s="1"/>
  <c r="S11" i="16"/>
  <c r="AQ142" i="87"/>
  <c r="AE279" i="87"/>
  <c r="H18" i="44" s="1"/>
  <c r="N18" i="44" s="1"/>
  <c r="AZ79" i="87"/>
  <c r="BC79" i="87" s="1"/>
  <c r="AQ240" i="87"/>
  <c r="AT43" i="87"/>
  <c r="AW43" i="87" s="1"/>
  <c r="AZ43" i="87" s="1"/>
  <c r="BC43" i="87" s="1"/>
  <c r="AW92" i="87"/>
  <c r="AZ92" i="87" s="1"/>
  <c r="BC92" i="87" s="1"/>
  <c r="AW68" i="87"/>
  <c r="AZ68" i="87" s="1"/>
  <c r="AN259" i="87"/>
  <c r="AT115" i="87"/>
  <c r="AW115" i="87" s="1"/>
  <c r="AQ244" i="87"/>
  <c r="AT244" i="87" s="1"/>
  <c r="AW244" i="87" s="1"/>
  <c r="AT155" i="87"/>
  <c r="AW155" i="87" s="1"/>
  <c r="AZ155" i="87" s="1"/>
  <c r="BC155" i="87" s="1"/>
  <c r="E38" i="33"/>
  <c r="I8" i="88"/>
  <c r="E67" i="33"/>
  <c r="E70" i="33" s="1"/>
  <c r="Q10" i="7"/>
  <c r="Q11" i="7" s="1"/>
  <c r="Q10" i="8"/>
  <c r="Q11" i="8" s="1"/>
  <c r="Q10" i="9"/>
  <c r="Q10" i="11"/>
  <c r="Q10" i="12"/>
  <c r="Q10" i="13"/>
  <c r="Q10" i="14"/>
  <c r="Q11" i="14" s="1"/>
  <c r="Q10" i="16"/>
  <c r="Q10" i="3"/>
  <c r="Q11" i="3" s="1"/>
  <c r="E80" i="33"/>
  <c r="Q8" i="88" s="1"/>
  <c r="N10" i="41"/>
  <c r="H13" i="41"/>
  <c r="N13" i="41" s="1"/>
  <c r="Q10" i="15"/>
  <c r="Q11" i="15" s="1"/>
  <c r="AT35" i="87"/>
  <c r="AW35" i="87" s="1"/>
  <c r="AZ270" i="87"/>
  <c r="BC270" i="87" s="1"/>
  <c r="AW49" i="87"/>
  <c r="AZ49" i="87" s="1"/>
  <c r="BC49" i="87" s="1"/>
  <c r="AT213" i="87"/>
  <c r="AT254" i="87"/>
  <c r="AW254" i="87" s="1"/>
  <c r="AZ222" i="87"/>
  <c r="BC222" i="87" s="1"/>
  <c r="AW154" i="87"/>
  <c r="AZ154" i="87" s="1"/>
  <c r="AN78" i="87"/>
  <c r="AQ78" i="87" s="1"/>
  <c r="AT78" i="87" s="1"/>
  <c r="AW78" i="87" s="1"/>
  <c r="AT211" i="87"/>
  <c r="AW211" i="87" s="1"/>
  <c r="AZ211" i="87" s="1"/>
  <c r="AN94" i="87"/>
  <c r="AQ94" i="87" s="1"/>
  <c r="AQ101" i="87"/>
  <c r="AT101" i="87" s="1"/>
  <c r="AZ186" i="87"/>
  <c r="BC186" i="87" s="1"/>
  <c r="AQ77" i="87"/>
  <c r="AT77" i="87" s="1"/>
  <c r="AQ116" i="87"/>
  <c r="AT116" i="87" s="1"/>
  <c r="BC50" i="87"/>
  <c r="AT230" i="87"/>
  <c r="AW230" i="87" s="1"/>
  <c r="AZ230" i="87" s="1"/>
  <c r="BC230" i="87" s="1"/>
  <c r="AW76" i="87"/>
  <c r="AH277" i="87"/>
  <c r="AT260" i="87"/>
  <c r="AW260" i="87" s="1"/>
  <c r="AZ260" i="87" s="1"/>
  <c r="BC260" i="87" s="1"/>
  <c r="AQ85" i="87"/>
  <c r="AT85" i="87" s="1"/>
  <c r="AW85" i="87" s="1"/>
  <c r="AZ85" i="87" s="1"/>
  <c r="BC61" i="87"/>
  <c r="AN121" i="87"/>
  <c r="AQ121" i="87" s="1"/>
  <c r="AZ273" i="87"/>
  <c r="BC273" i="87" s="1"/>
  <c r="AZ238" i="87"/>
  <c r="BC238" i="87" s="1"/>
  <c r="AT136" i="87"/>
  <c r="AW136" i="87" s="1"/>
  <c r="AZ136" i="87" s="1"/>
  <c r="BC136" i="87" s="1"/>
  <c r="AZ225" i="87"/>
  <c r="BC225" i="87" s="1"/>
  <c r="AT209" i="87"/>
  <c r="AW209" i="87" s="1"/>
  <c r="AT184" i="87"/>
  <c r="AW184" i="87" s="1"/>
  <c r="AW37" i="87"/>
  <c r="AZ37" i="87" s="1"/>
  <c r="BC172" i="87"/>
  <c r="AN144" i="87"/>
  <c r="AQ144" i="87" s="1"/>
  <c r="AT144" i="87" s="1"/>
  <c r="AZ95" i="87"/>
  <c r="BC95" i="87" s="1"/>
  <c r="AQ146" i="87"/>
  <c r="AT146" i="87" s="1"/>
  <c r="AW146" i="87" s="1"/>
  <c r="BC276" i="87"/>
  <c r="AZ87" i="87"/>
  <c r="BC87" i="87" s="1"/>
  <c r="AZ257" i="87"/>
  <c r="BC257" i="87" s="1"/>
  <c r="AN274" i="87"/>
  <c r="AT232" i="87"/>
  <c r="AW232" i="87" s="1"/>
  <c r="AZ232" i="87" s="1"/>
  <c r="BC232" i="87" s="1"/>
  <c r="AZ174" i="87"/>
  <c r="BC174" i="87" s="1"/>
  <c r="AW159" i="87"/>
  <c r="AZ159" i="87" s="1"/>
  <c r="BC159" i="87" s="1"/>
  <c r="AW160" i="87"/>
  <c r="AZ160" i="87" s="1"/>
  <c r="BC160" i="87" s="1"/>
  <c r="AW135" i="87"/>
  <c r="AZ135" i="87" s="1"/>
  <c r="BC135" i="87" s="1"/>
  <c r="AZ137" i="87"/>
  <c r="BC137" i="87" s="1"/>
  <c r="AT131" i="87"/>
  <c r="AW131" i="87" s="1"/>
  <c r="BC100" i="87"/>
  <c r="AW275" i="87"/>
  <c r="AW216" i="87"/>
  <c r="AZ216" i="87" s="1"/>
  <c r="AZ45" i="87"/>
  <c r="BC45" i="87" s="1"/>
  <c r="AQ124" i="87"/>
  <c r="AT124" i="87" s="1"/>
  <c r="AW124" i="87" s="1"/>
  <c r="AW250" i="87"/>
  <c r="AZ250" i="87" s="1"/>
  <c r="BC250" i="87" s="1"/>
  <c r="AN189" i="87"/>
  <c r="AQ189" i="87" s="1"/>
  <c r="AT189" i="87" s="1"/>
  <c r="AT123" i="87"/>
  <c r="AW123" i="87" s="1"/>
  <c r="AZ123" i="87" s="1"/>
  <c r="BC84" i="87"/>
  <c r="AW223" i="87"/>
  <c r="AZ223" i="87" s="1"/>
  <c r="BC223" i="87" s="1"/>
  <c r="AN156" i="87"/>
  <c r="AQ156" i="87" s="1"/>
  <c r="AT251" i="87"/>
  <c r="AW251" i="87" s="1"/>
  <c r="AN110" i="87"/>
  <c r="AT242" i="87"/>
  <c r="AW242" i="87" s="1"/>
  <c r="AZ242" i="87" s="1"/>
  <c r="AW248" i="87"/>
  <c r="AZ248" i="87" s="1"/>
  <c r="AQ203" i="87"/>
  <c r="AT203" i="87" s="1"/>
  <c r="AW203" i="87" s="1"/>
  <c r="AZ203" i="87" s="1"/>
  <c r="AQ161" i="87"/>
  <c r="AQ112" i="87"/>
  <c r="AT112" i="87" s="1"/>
  <c r="AQ212" i="87"/>
  <c r="AT212" i="87" s="1"/>
  <c r="AW118" i="87"/>
  <c r="AZ118" i="87" s="1"/>
  <c r="AK64" i="87"/>
  <c r="AQ258" i="87"/>
  <c r="AT258" i="87" s="1"/>
  <c r="AQ179" i="87"/>
  <c r="AZ208" i="87"/>
  <c r="BC208" i="87" s="1"/>
  <c r="AQ207" i="87"/>
  <c r="AT207" i="87" s="1"/>
  <c r="AH193" i="87"/>
  <c r="AW163" i="87"/>
  <c r="AN105" i="87"/>
  <c r="AN73" i="87"/>
  <c r="AT141" i="87"/>
  <c r="AK70" i="87"/>
  <c r="AN70" i="87" s="1"/>
  <c r="AH107" i="87"/>
  <c r="AT55" i="87"/>
  <c r="AT29" i="87"/>
  <c r="AW29" i="87" s="1"/>
  <c r="AT98" i="87"/>
  <c r="AW98" i="87" s="1"/>
  <c r="AN233" i="87"/>
  <c r="AW188" i="87"/>
  <c r="AT180" i="87"/>
  <c r="AZ269" i="87"/>
  <c r="BC269" i="87" s="1"/>
  <c r="AQ119" i="87"/>
  <c r="AT119" i="87" s="1"/>
  <c r="BC202" i="87"/>
  <c r="AN227" i="87"/>
  <c r="AQ227" i="87" s="1"/>
  <c r="AT227" i="87" s="1"/>
  <c r="AQ167" i="87"/>
  <c r="AT71" i="87"/>
  <c r="AW71" i="87" s="1"/>
  <c r="AZ71" i="87" s="1"/>
  <c r="BC71" i="87" s="1"/>
  <c r="AW67" i="87"/>
  <c r="AZ67" i="87" s="1"/>
  <c r="AQ185" i="87"/>
  <c r="AT185" i="87" s="1"/>
  <c r="AZ138" i="87"/>
  <c r="BC138" i="87" s="1"/>
  <c r="AN265" i="87"/>
  <c r="AW166" i="87"/>
  <c r="AZ166" i="87" s="1"/>
  <c r="AZ130" i="87"/>
  <c r="BC130" i="87" s="1"/>
  <c r="AZ122" i="87"/>
  <c r="BC122" i="87" s="1"/>
  <c r="AZ114" i="87"/>
  <c r="BC114" i="87" s="1"/>
  <c r="AT39" i="87"/>
  <c r="AW39" i="87" s="1"/>
  <c r="AZ39" i="87" s="1"/>
  <c r="BC39" i="87" s="1"/>
  <c r="AT27" i="87"/>
  <c r="AW27" i="87" s="1"/>
  <c r="AN86" i="87"/>
  <c r="AQ86" i="87" s="1"/>
  <c r="AN243" i="87"/>
  <c r="AZ234" i="87"/>
  <c r="BC234" i="87" s="1"/>
  <c r="AT224" i="87"/>
  <c r="AW224" i="87" s="1"/>
  <c r="AZ224" i="87" s="1"/>
  <c r="AT192" i="87"/>
  <c r="AW192" i="87" s="1"/>
  <c r="AZ192" i="87" s="1"/>
  <c r="AZ199" i="87"/>
  <c r="BC199" i="87" s="1"/>
  <c r="AT147" i="87"/>
  <c r="AW147" i="87" s="1"/>
  <c r="AW272" i="87"/>
  <c r="AN252" i="87"/>
  <c r="AK235" i="87"/>
  <c r="AQ195" i="87"/>
  <c r="AT195" i="87" s="1"/>
  <c r="AH235" i="87"/>
  <c r="AN171" i="87"/>
  <c r="AQ171" i="87" s="1"/>
  <c r="AN97" i="87"/>
  <c r="AQ91" i="87"/>
  <c r="AT91" i="87" s="1"/>
  <c r="AT133" i="87"/>
  <c r="AW133" i="87" s="1"/>
  <c r="AZ133" i="87" s="1"/>
  <c r="AQ47" i="87"/>
  <c r="AT47" i="87" s="1"/>
  <c r="AW47" i="87" s="1"/>
  <c r="AQ31" i="87"/>
  <c r="AT31" i="87" s="1"/>
  <c r="AW31" i="87" s="1"/>
  <c r="AQ36" i="87"/>
  <c r="AT36" i="87" s="1"/>
  <c r="AT33" i="87"/>
  <c r="AW33" i="87" s="1"/>
  <c r="AZ33" i="87" s="1"/>
  <c r="BC33" i="87" s="1"/>
  <c r="AQ26" i="87"/>
  <c r="AT111" i="87"/>
  <c r="AW111" i="87" s="1"/>
  <c r="AW82" i="87"/>
  <c r="AZ82" i="87" s="1"/>
  <c r="BC82" i="87" s="1"/>
  <c r="AN46" i="87"/>
  <c r="AW34" i="87"/>
  <c r="AZ34" i="87" s="1"/>
  <c r="BC34" i="87" s="1"/>
  <c r="AZ196" i="87"/>
  <c r="BC196" i="87" s="1"/>
  <c r="AQ120" i="87"/>
  <c r="AT120" i="87" s="1"/>
  <c r="AW205" i="87"/>
  <c r="AZ205" i="87" s="1"/>
  <c r="AT197" i="87"/>
  <c r="AW197" i="87" s="1"/>
  <c r="AZ197" i="87" s="1"/>
  <c r="AT140" i="87"/>
  <c r="AT58" i="87"/>
  <c r="AN48" i="87"/>
  <c r="AQ48" i="87" s="1"/>
  <c r="AZ215" i="87"/>
  <c r="BC215" i="87" s="1"/>
  <c r="AW187" i="87"/>
  <c r="AQ168" i="87"/>
  <c r="AT168" i="87" s="1"/>
  <c r="AW168" i="87" s="1"/>
  <c r="AT164" i="87"/>
  <c r="AW164" i="87" s="1"/>
  <c r="AK117" i="87"/>
  <c r="AN117" i="87" s="1"/>
  <c r="AQ117" i="87" s="1"/>
  <c r="AN93" i="87"/>
  <c r="AN32" i="87"/>
  <c r="AQ32" i="87" s="1"/>
  <c r="AQ57" i="87"/>
  <c r="AT57" i="87" s="1"/>
  <c r="AW57" i="87" s="1"/>
  <c r="AQ132" i="87"/>
  <c r="AT132" i="87" s="1"/>
  <c r="AW52" i="87"/>
  <c r="AZ52" i="87" s="1"/>
  <c r="AW190" i="87"/>
  <c r="AZ190" i="87" s="1"/>
  <c r="AT256" i="87"/>
  <c r="AZ54" i="87"/>
  <c r="BC54" i="87" s="1"/>
  <c r="AT143" i="87"/>
  <c r="AW253" i="87"/>
  <c r="AW170" i="87"/>
  <c r="AZ170" i="87" s="1"/>
  <c r="AT90" i="87"/>
  <c r="AQ191" i="87"/>
  <c r="AT191" i="87" s="1"/>
  <c r="AT157" i="87"/>
  <c r="AW126" i="87"/>
  <c r="AW182" i="87"/>
  <c r="AZ182" i="87" s="1"/>
  <c r="BC182" i="87" s="1"/>
  <c r="AZ261" i="87"/>
  <c r="BC261" i="87" s="1"/>
  <c r="BC264" i="87"/>
  <c r="AT176" i="87"/>
  <c r="AZ158" i="87"/>
  <c r="BC158" i="87" s="1"/>
  <c r="AK148" i="87"/>
  <c r="AW204" i="87"/>
  <c r="AZ204" i="87" s="1"/>
  <c r="BC204" i="87" s="1"/>
  <c r="AK125" i="87"/>
  <c r="AN125" i="87" s="1"/>
  <c r="AQ200" i="87"/>
  <c r="AT200" i="87" s="1"/>
  <c r="AK267" i="87"/>
  <c r="AN267" i="87" s="1"/>
  <c r="AH150" i="87"/>
  <c r="AN51" i="87"/>
  <c r="AN263" i="87"/>
  <c r="AN81" i="87"/>
  <c r="AQ113" i="87"/>
  <c r="AQ128" i="87"/>
  <c r="AN153" i="87"/>
  <c r="AN83" i="87"/>
  <c r="AN201" i="87"/>
  <c r="AQ162" i="87"/>
  <c r="AT162" i="87" s="1"/>
  <c r="AT60" i="87"/>
  <c r="AW60" i="87" s="1"/>
  <c r="AZ60" i="87" s="1"/>
  <c r="AK129" i="87"/>
  <c r="AN129" i="87" s="1"/>
  <c r="AQ175" i="87"/>
  <c r="AT262" i="87"/>
  <c r="AW262" i="87" s="1"/>
  <c r="AQ145" i="87"/>
  <c r="AT145" i="87" s="1"/>
  <c r="AW145" i="87" s="1"/>
  <c r="AT103" i="87"/>
  <c r="AW103" i="87" s="1"/>
  <c r="AZ103" i="87" s="1"/>
  <c r="AQ237" i="87"/>
  <c r="AN268" i="87"/>
  <c r="AQ268" i="87" s="1"/>
  <c r="AN219" i="87"/>
  <c r="AQ219" i="87" s="1"/>
  <c r="AT219" i="87" s="1"/>
  <c r="AN177" i="87"/>
  <c r="AQ177" i="87" s="1"/>
  <c r="AT206" i="87"/>
  <c r="AW206" i="87" s="1"/>
  <c r="AT228" i="87"/>
  <c r="AT220" i="87"/>
  <c r="AT217" i="87"/>
  <c r="AW217" i="87" s="1"/>
  <c r="AN181" i="87"/>
  <c r="AN231" i="87"/>
  <c r="AQ44" i="87"/>
  <c r="AT44" i="87" s="1"/>
  <c r="AT41" i="87"/>
  <c r="AW41" i="87" s="1"/>
  <c r="AQ28" i="87"/>
  <c r="AT25" i="87"/>
  <c r="AW25" i="87" s="1"/>
  <c r="AN106" i="87"/>
  <c r="AN74" i="87"/>
  <c r="AN30" i="87"/>
  <c r="AQ69" i="87"/>
  <c r="AT69" i="87" s="1"/>
  <c r="AW214" i="87"/>
  <c r="AQ183" i="87"/>
  <c r="AT183" i="87" s="1"/>
  <c r="AQ259" i="87"/>
  <c r="AT62" i="87"/>
  <c r="AT245" i="87"/>
  <c r="AW245" i="87" s="1"/>
  <c r="AT218" i="87"/>
  <c r="AT255" i="87"/>
  <c r="AW255" i="87" s="1"/>
  <c r="AK165" i="87"/>
  <c r="AN89" i="87"/>
  <c r="AN99" i="87"/>
  <c r="AN40" i="87"/>
  <c r="AQ40" i="87" s="1"/>
  <c r="AN24" i="87"/>
  <c r="AW149" i="87"/>
  <c r="AT226" i="87"/>
  <c r="AT240" i="87"/>
  <c r="AN53" i="87"/>
  <c r="AQ53" i="87" s="1"/>
  <c r="AW178" i="87"/>
  <c r="AZ178" i="87" s="1"/>
  <c r="AT142" i="87"/>
  <c r="AW142" i="87" s="1"/>
  <c r="AQ127" i="87"/>
  <c r="AW42" i="87"/>
  <c r="AZ271" i="87"/>
  <c r="BC271" i="87" s="1"/>
  <c r="AQ173" i="87"/>
  <c r="AW38" i="87"/>
  <c r="AZ38" i="87" s="1"/>
  <c r="AN102" i="87"/>
  <c r="N12" i="1"/>
  <c r="R9" i="7"/>
  <c r="R11" i="7" s="1"/>
  <c r="R9" i="8"/>
  <c r="R11" i="8" s="1"/>
  <c r="R9" i="9"/>
  <c r="R11" i="9" s="1"/>
  <c r="Q9" i="10"/>
  <c r="S9" i="10"/>
  <c r="Q10" i="10"/>
  <c r="S10" i="10"/>
  <c r="R9" i="11"/>
  <c r="R11" i="11" s="1"/>
  <c r="R9" i="12"/>
  <c r="R11" i="12" s="1"/>
  <c r="R9" i="13"/>
  <c r="R11" i="13" s="1"/>
  <c r="R9" i="14"/>
  <c r="R11" i="14" s="1"/>
  <c r="R9" i="15"/>
  <c r="R11" i="15" s="1"/>
  <c r="R9" i="16"/>
  <c r="R11" i="16" s="1"/>
  <c r="Q9" i="1"/>
  <c r="Q12" i="1" s="1"/>
  <c r="H14" i="1"/>
  <c r="H13" i="3"/>
  <c r="N13" i="1"/>
  <c r="R10" i="1"/>
  <c r="R13" i="1" s="1"/>
  <c r="Q13" i="1"/>
  <c r="S13" i="1"/>
  <c r="S13" i="3" s="1"/>
  <c r="S13" i="16" s="1"/>
  <c r="S13" i="15" s="1"/>
  <c r="S13" i="14" s="1"/>
  <c r="S13" i="13" s="1"/>
  <c r="S13" i="12" s="1"/>
  <c r="S13" i="11" s="1"/>
  <c r="M12" i="42"/>
  <c r="M14" i="41"/>
  <c r="J12" i="42"/>
  <c r="J14" i="41"/>
  <c r="K12" i="42"/>
  <c r="K14" i="41"/>
  <c r="P12" i="42"/>
  <c r="P14" i="41"/>
  <c r="L12" i="42"/>
  <c r="L14" i="41"/>
  <c r="L12" i="16"/>
  <c r="E27" i="31" s="1"/>
  <c r="L14" i="3"/>
  <c r="M12" i="16"/>
  <c r="M14" i="3"/>
  <c r="K12" i="16"/>
  <c r="K14" i="3"/>
  <c r="P12" i="16"/>
  <c r="P14" i="3"/>
  <c r="J12" i="16"/>
  <c r="J14" i="3"/>
  <c r="P11" i="1"/>
  <c r="S516" i="51"/>
  <c r="Q516" i="51"/>
  <c r="S515" i="51"/>
  <c r="Q515" i="51"/>
  <c r="S514" i="51"/>
  <c r="Q514" i="51"/>
  <c r="S513" i="51"/>
  <c r="Q513" i="51"/>
  <c r="S512" i="51"/>
  <c r="Q512" i="51"/>
  <c r="S511" i="51"/>
  <c r="Q511" i="51"/>
  <c r="S510" i="51"/>
  <c r="Q510" i="51"/>
  <c r="S509" i="51"/>
  <c r="Q509" i="51"/>
  <c r="S508" i="51"/>
  <c r="Q508" i="51"/>
  <c r="S507" i="51"/>
  <c r="Q507" i="51"/>
  <c r="S506" i="51"/>
  <c r="Q506" i="51"/>
  <c r="S505" i="51"/>
  <c r="Q505" i="51"/>
  <c r="S504" i="51"/>
  <c r="Q504" i="51"/>
  <c r="S503" i="51"/>
  <c r="Q503" i="51"/>
  <c r="S502" i="51"/>
  <c r="Q502" i="51"/>
  <c r="S501" i="51"/>
  <c r="Q501" i="51"/>
  <c r="S500" i="51"/>
  <c r="Q500" i="51"/>
  <c r="S499" i="51"/>
  <c r="Q499" i="51"/>
  <c r="S498" i="51"/>
  <c r="Q498" i="51"/>
  <c r="S497" i="51"/>
  <c r="Q497" i="51"/>
  <c r="S496" i="51"/>
  <c r="Q496" i="51"/>
  <c r="S495" i="51"/>
  <c r="Q495" i="51"/>
  <c r="S494" i="51"/>
  <c r="Q494" i="51"/>
  <c r="S493" i="51"/>
  <c r="Q493" i="51"/>
  <c r="S492" i="51"/>
  <c r="Q492" i="51"/>
  <c r="S491" i="51"/>
  <c r="Q491" i="51"/>
  <c r="S490" i="51"/>
  <c r="Q490" i="51"/>
  <c r="S489" i="51"/>
  <c r="Q489" i="51"/>
  <c r="S488" i="51"/>
  <c r="Q488" i="51"/>
  <c r="S487" i="51"/>
  <c r="Q487" i="51"/>
  <c r="S486" i="51"/>
  <c r="Q486" i="51"/>
  <c r="S485" i="51"/>
  <c r="Q485" i="51"/>
  <c r="S484" i="51"/>
  <c r="Q484" i="51"/>
  <c r="S483" i="51"/>
  <c r="Q483" i="51"/>
  <c r="S482" i="51"/>
  <c r="Q482" i="51"/>
  <c r="S481" i="51"/>
  <c r="Q481" i="51"/>
  <c r="S480" i="51"/>
  <c r="Q480" i="51"/>
  <c r="S479" i="51"/>
  <c r="Q479" i="51"/>
  <c r="S478" i="51"/>
  <c r="Q478" i="51"/>
  <c r="S477" i="51"/>
  <c r="Q477" i="51"/>
  <c r="S476" i="51"/>
  <c r="Q476" i="51"/>
  <c r="S475" i="51"/>
  <c r="Q475" i="51"/>
  <c r="S474" i="51"/>
  <c r="Q474" i="51"/>
  <c r="S473" i="51"/>
  <c r="Q473" i="51"/>
  <c r="S472" i="51"/>
  <c r="Q472" i="51"/>
  <c r="S471" i="51"/>
  <c r="Q471" i="51"/>
  <c r="S470" i="51"/>
  <c r="Q470" i="51"/>
  <c r="S469" i="51"/>
  <c r="Q469" i="51"/>
  <c r="S468" i="51"/>
  <c r="Q468" i="51"/>
  <c r="S467" i="51"/>
  <c r="Q467" i="51"/>
  <c r="S466" i="51"/>
  <c r="Q466" i="51"/>
  <c r="S465" i="51"/>
  <c r="Q465" i="51"/>
  <c r="S464" i="51"/>
  <c r="Q464" i="51"/>
  <c r="S463" i="51"/>
  <c r="Q463" i="51"/>
  <c r="S462" i="51"/>
  <c r="Q462" i="51"/>
  <c r="S461" i="51"/>
  <c r="Q461" i="51"/>
  <c r="S460" i="51"/>
  <c r="Q460" i="51"/>
  <c r="S459" i="51"/>
  <c r="Q459" i="51"/>
  <c r="S458" i="51"/>
  <c r="Q458" i="51"/>
  <c r="S457" i="51"/>
  <c r="Q457" i="51"/>
  <c r="S456" i="51"/>
  <c r="Q456" i="51"/>
  <c r="S455" i="51"/>
  <c r="Q455" i="51"/>
  <c r="S454" i="51"/>
  <c r="Q454" i="51"/>
  <c r="S453" i="51"/>
  <c r="Q453" i="51"/>
  <c r="S452" i="51"/>
  <c r="Q452" i="51"/>
  <c r="S451" i="51"/>
  <c r="Q451" i="51"/>
  <c r="S450" i="51"/>
  <c r="Q450" i="51"/>
  <c r="S449" i="51"/>
  <c r="Q449" i="51"/>
  <c r="S448" i="51"/>
  <c r="Q448" i="51"/>
  <c r="S447" i="51"/>
  <c r="Q447" i="51"/>
  <c r="S446" i="51"/>
  <c r="Q446" i="51"/>
  <c r="S445" i="51"/>
  <c r="Q445" i="51"/>
  <c r="S444" i="51"/>
  <c r="Q444" i="51"/>
  <c r="S443" i="51"/>
  <c r="Q443" i="51"/>
  <c r="S442" i="51"/>
  <c r="Q442" i="51"/>
  <c r="S441" i="51"/>
  <c r="Q441" i="51"/>
  <c r="S440" i="51"/>
  <c r="Q440" i="51"/>
  <c r="S439" i="51"/>
  <c r="Q439" i="51"/>
  <c r="S438" i="51"/>
  <c r="Q438" i="51"/>
  <c r="S437" i="51"/>
  <c r="Q437" i="51"/>
  <c r="S436" i="51"/>
  <c r="Q436" i="51"/>
  <c r="S435" i="51"/>
  <c r="Q435" i="51"/>
  <c r="S434" i="51"/>
  <c r="Q434" i="51"/>
  <c r="S433" i="51"/>
  <c r="Q433" i="51"/>
  <c r="S432" i="51"/>
  <c r="Q432" i="51"/>
  <c r="S431" i="51"/>
  <c r="Q431" i="51"/>
  <c r="S430" i="51"/>
  <c r="Q430" i="51"/>
  <c r="S429" i="51"/>
  <c r="Q429" i="51"/>
  <c r="S428" i="51"/>
  <c r="Q428" i="51"/>
  <c r="S427" i="51"/>
  <c r="Q427" i="51"/>
  <c r="S426" i="51"/>
  <c r="Q426" i="51"/>
  <c r="S425" i="51"/>
  <c r="Q425" i="51"/>
  <c r="S424" i="51"/>
  <c r="Q424" i="51"/>
  <c r="S423" i="51"/>
  <c r="Q423" i="51"/>
  <c r="S422" i="51"/>
  <c r="Q422" i="51"/>
  <c r="S421" i="51"/>
  <c r="Q421" i="51"/>
  <c r="S420" i="51"/>
  <c r="Q420" i="51"/>
  <c r="S419" i="51"/>
  <c r="Q419" i="51"/>
  <c r="S418" i="51"/>
  <c r="Q418" i="51"/>
  <c r="S417" i="51"/>
  <c r="Q417" i="51"/>
  <c r="S416" i="51"/>
  <c r="Q416" i="51"/>
  <c r="S415" i="51"/>
  <c r="Q415" i="51"/>
  <c r="S414" i="51"/>
  <c r="Q414" i="51"/>
  <c r="S413" i="51"/>
  <c r="Q413" i="51"/>
  <c r="S412" i="51"/>
  <c r="Q412" i="51"/>
  <c r="S411" i="51"/>
  <c r="Q411" i="51"/>
  <c r="S410" i="51"/>
  <c r="Q410" i="51"/>
  <c r="S409" i="51"/>
  <c r="Q409" i="51"/>
  <c r="S408" i="51"/>
  <c r="Q408" i="51"/>
  <c r="S407" i="51"/>
  <c r="Q407" i="51"/>
  <c r="S406" i="51"/>
  <c r="Q406" i="51"/>
  <c r="S405" i="51"/>
  <c r="Q405" i="51"/>
  <c r="S404" i="51"/>
  <c r="Q404" i="51"/>
  <c r="S403" i="51"/>
  <c r="Q403" i="51"/>
  <c r="S402" i="51"/>
  <c r="Q402" i="51"/>
  <c r="S401" i="51"/>
  <c r="Q401" i="51"/>
  <c r="S400" i="51"/>
  <c r="Q400" i="51"/>
  <c r="S399" i="51"/>
  <c r="Q399" i="51"/>
  <c r="S398" i="51"/>
  <c r="Q398" i="51"/>
  <c r="S397" i="51"/>
  <c r="Q397" i="51"/>
  <c r="S396" i="51"/>
  <c r="Q396" i="51"/>
  <c r="S395" i="51"/>
  <c r="Q395" i="51"/>
  <c r="S394" i="51"/>
  <c r="Q394" i="51"/>
  <c r="S393" i="51"/>
  <c r="Q393" i="51"/>
  <c r="S392" i="51"/>
  <c r="Q392" i="51"/>
  <c r="S391" i="51"/>
  <c r="Q391" i="51"/>
  <c r="S390" i="51"/>
  <c r="Q390" i="51"/>
  <c r="S389" i="51"/>
  <c r="Q389" i="51"/>
  <c r="S388" i="51"/>
  <c r="Q388" i="51"/>
  <c r="S387" i="51"/>
  <c r="Q387" i="51"/>
  <c r="S386" i="51"/>
  <c r="Q386" i="51"/>
  <c r="S385" i="51"/>
  <c r="Q385" i="51"/>
  <c r="S384" i="51"/>
  <c r="Q384" i="51"/>
  <c r="S383" i="51"/>
  <c r="Q383" i="51"/>
  <c r="S382" i="51"/>
  <c r="Q382" i="51"/>
  <c r="S381" i="51"/>
  <c r="Q381" i="51"/>
  <c r="S380" i="51"/>
  <c r="Q380" i="51"/>
  <c r="S379" i="51"/>
  <c r="Q379" i="51"/>
  <c r="S378" i="51"/>
  <c r="Q378" i="51"/>
  <c r="S377" i="51"/>
  <c r="Q377" i="51"/>
  <c r="S376" i="51"/>
  <c r="Q376" i="51"/>
  <c r="S375" i="51"/>
  <c r="Q375" i="51"/>
  <c r="S374" i="51"/>
  <c r="Q374" i="51"/>
  <c r="S373" i="51"/>
  <c r="Q373" i="51"/>
  <c r="S372" i="51"/>
  <c r="Q372" i="51"/>
  <c r="S371" i="51"/>
  <c r="Q371" i="51"/>
  <c r="S370" i="51"/>
  <c r="Q370" i="51"/>
  <c r="S369" i="51"/>
  <c r="Q369" i="51"/>
  <c r="S368" i="51"/>
  <c r="Q368" i="51"/>
  <c r="S367" i="51"/>
  <c r="Q367" i="51"/>
  <c r="S366" i="51"/>
  <c r="Q366" i="51"/>
  <c r="S365" i="51"/>
  <c r="Q365" i="51"/>
  <c r="S364" i="51"/>
  <c r="Q364" i="51"/>
  <c r="S363" i="51"/>
  <c r="Q363" i="51"/>
  <c r="S362" i="51"/>
  <c r="Q362" i="51"/>
  <c r="S361" i="51"/>
  <c r="Q361" i="51"/>
  <c r="S360" i="51"/>
  <c r="Q360" i="51"/>
  <c r="S359" i="51"/>
  <c r="Q359" i="51"/>
  <c r="S358" i="51"/>
  <c r="Q358" i="51"/>
  <c r="S357" i="51"/>
  <c r="Q357" i="51"/>
  <c r="S356" i="51"/>
  <c r="Q356" i="51"/>
  <c r="S355" i="51"/>
  <c r="Q355" i="51"/>
  <c r="S354" i="51"/>
  <c r="Q354" i="51"/>
  <c r="S353" i="51"/>
  <c r="Q353" i="51"/>
  <c r="S352" i="51"/>
  <c r="Q352" i="51"/>
  <c r="S351" i="51"/>
  <c r="Q351" i="51"/>
  <c r="S350" i="51"/>
  <c r="Q350" i="51"/>
  <c r="S349" i="51"/>
  <c r="Q349" i="51"/>
  <c r="S348" i="51"/>
  <c r="Q348" i="51"/>
  <c r="S347" i="51"/>
  <c r="Q347" i="51"/>
  <c r="S346" i="51"/>
  <c r="Q346" i="51"/>
  <c r="S345" i="51"/>
  <c r="Q345" i="51"/>
  <c r="S344" i="51"/>
  <c r="Q344" i="51"/>
  <c r="S343" i="51"/>
  <c r="Q343" i="51"/>
  <c r="S342" i="51"/>
  <c r="Q342" i="51"/>
  <c r="S341" i="51"/>
  <c r="Q341" i="51"/>
  <c r="S340" i="51"/>
  <c r="Q340" i="51"/>
  <c r="S339" i="51"/>
  <c r="Q339" i="51"/>
  <c r="S338" i="51"/>
  <c r="Q338" i="51"/>
  <c r="S337" i="51"/>
  <c r="Q337" i="51"/>
  <c r="S336" i="51"/>
  <c r="Q336" i="51"/>
  <c r="S335" i="51"/>
  <c r="Q335" i="51"/>
  <c r="S334" i="51"/>
  <c r="Q334" i="51"/>
  <c r="S333" i="51"/>
  <c r="Q333" i="51"/>
  <c r="S332" i="51"/>
  <c r="Q332" i="51"/>
  <c r="S331" i="51"/>
  <c r="Q331" i="51"/>
  <c r="S330" i="51"/>
  <c r="Q330" i="51"/>
  <c r="S329" i="51"/>
  <c r="Q329" i="51"/>
  <c r="S328" i="51"/>
  <c r="Q328" i="51"/>
  <c r="S327" i="51"/>
  <c r="Q327" i="51"/>
  <c r="S326" i="51"/>
  <c r="Q326" i="51"/>
  <c r="S325" i="51"/>
  <c r="Q325" i="51"/>
  <c r="S324" i="51"/>
  <c r="Q324" i="51"/>
  <c r="S323" i="51"/>
  <c r="Q323" i="51"/>
  <c r="S322" i="51"/>
  <c r="Q322" i="51"/>
  <c r="S321" i="51"/>
  <c r="Q321" i="51"/>
  <c r="S320" i="51"/>
  <c r="Q320" i="51"/>
  <c r="S319" i="51"/>
  <c r="Q319" i="51"/>
  <c r="S318" i="51"/>
  <c r="Q318" i="51"/>
  <c r="S317" i="51"/>
  <c r="Q317" i="51"/>
  <c r="S316" i="51"/>
  <c r="Q316" i="51"/>
  <c r="S315" i="51"/>
  <c r="Q315" i="51"/>
  <c r="S314" i="51"/>
  <c r="Q314" i="51"/>
  <c r="S313" i="51"/>
  <c r="Q313" i="51"/>
  <c r="S312" i="51"/>
  <c r="Q312" i="51"/>
  <c r="S311" i="51"/>
  <c r="Q311" i="51"/>
  <c r="S310" i="51"/>
  <c r="Q310" i="51"/>
  <c r="S309" i="51"/>
  <c r="Q309" i="51"/>
  <c r="S308" i="51"/>
  <c r="Q308" i="51"/>
  <c r="S307" i="51"/>
  <c r="Q307" i="51"/>
  <c r="S306" i="51"/>
  <c r="Q306" i="51"/>
  <c r="S305" i="51"/>
  <c r="Q305" i="51"/>
  <c r="S304" i="51"/>
  <c r="Q304" i="51"/>
  <c r="S303" i="51"/>
  <c r="Q303" i="51"/>
  <c r="S302" i="51"/>
  <c r="Q302" i="51"/>
  <c r="S301" i="51"/>
  <c r="Q301" i="51"/>
  <c r="S300" i="51"/>
  <c r="Q300" i="51"/>
  <c r="S299" i="51"/>
  <c r="Q299" i="51"/>
  <c r="S298" i="51"/>
  <c r="Q298" i="51"/>
  <c r="S297" i="51"/>
  <c r="Q297" i="51"/>
  <c r="S296" i="51"/>
  <c r="Q296" i="51"/>
  <c r="S295" i="51"/>
  <c r="Q295" i="51"/>
  <c r="S294" i="51"/>
  <c r="Q294" i="51"/>
  <c r="S293" i="51"/>
  <c r="Q293" i="51"/>
  <c r="S292" i="51"/>
  <c r="Q292" i="51"/>
  <c r="S291" i="51"/>
  <c r="Q291" i="51"/>
  <c r="S290" i="51"/>
  <c r="Q290" i="51"/>
  <c r="S289" i="51"/>
  <c r="Q289" i="51"/>
  <c r="S288" i="51"/>
  <c r="Q288" i="51"/>
  <c r="S287" i="51"/>
  <c r="Q287" i="51"/>
  <c r="S286" i="51"/>
  <c r="Q286" i="51"/>
  <c r="S285" i="51"/>
  <c r="Q285" i="51"/>
  <c r="S284" i="51"/>
  <c r="Q284" i="51"/>
  <c r="S283" i="51"/>
  <c r="Q283" i="51"/>
  <c r="S282" i="51"/>
  <c r="Q282" i="51"/>
  <c r="S281" i="51"/>
  <c r="Q281" i="51"/>
  <c r="S280" i="51"/>
  <c r="Q280" i="51"/>
  <c r="S279" i="51"/>
  <c r="Q279" i="51"/>
  <c r="S278" i="51"/>
  <c r="Q278" i="51"/>
  <c r="S277" i="51"/>
  <c r="Q277" i="51"/>
  <c r="S276" i="51"/>
  <c r="Q276" i="51"/>
  <c r="S275" i="51"/>
  <c r="Q275" i="51"/>
  <c r="S274" i="51"/>
  <c r="Q274" i="51"/>
  <c r="S273" i="51"/>
  <c r="Q273" i="51"/>
  <c r="S272" i="51"/>
  <c r="Q272" i="51"/>
  <c r="S271" i="51"/>
  <c r="Q271" i="51"/>
  <c r="S270" i="51"/>
  <c r="Q270" i="51"/>
  <c r="S269" i="51"/>
  <c r="Q269" i="51"/>
  <c r="S268" i="51"/>
  <c r="Q268" i="51"/>
  <c r="S267" i="51"/>
  <c r="Q267" i="51"/>
  <c r="S266" i="51"/>
  <c r="Q266" i="51"/>
  <c r="S265" i="51"/>
  <c r="Q265" i="51"/>
  <c r="S264" i="51"/>
  <c r="Q264" i="51"/>
  <c r="S263" i="51"/>
  <c r="Q263" i="51"/>
  <c r="S262" i="51"/>
  <c r="Q262" i="51"/>
  <c r="S261" i="51"/>
  <c r="Q261" i="51"/>
  <c r="S260" i="51"/>
  <c r="Q260" i="51"/>
  <c r="S259" i="51"/>
  <c r="Q259" i="51"/>
  <c r="S258" i="51"/>
  <c r="Q258" i="51"/>
  <c r="S257" i="51"/>
  <c r="Q257" i="51"/>
  <c r="S256" i="51"/>
  <c r="Q256" i="51"/>
  <c r="S255" i="51"/>
  <c r="Q255" i="51"/>
  <c r="S254" i="51"/>
  <c r="Q254" i="51"/>
  <c r="S253" i="51"/>
  <c r="Q253" i="51"/>
  <c r="S252" i="51"/>
  <c r="Q252" i="51"/>
  <c r="S251" i="51"/>
  <c r="Q251" i="51"/>
  <c r="S250" i="51"/>
  <c r="Q250" i="51"/>
  <c r="S249" i="51"/>
  <c r="Q249" i="51"/>
  <c r="S248" i="51"/>
  <c r="Q248" i="51"/>
  <c r="S247" i="51"/>
  <c r="Q247" i="51"/>
  <c r="S246" i="51"/>
  <c r="Q246" i="51"/>
  <c r="S245" i="51"/>
  <c r="Q245" i="51"/>
  <c r="S244" i="51"/>
  <c r="Q244" i="51"/>
  <c r="S243" i="51"/>
  <c r="Q243" i="51"/>
  <c r="S242" i="51"/>
  <c r="Q242" i="51"/>
  <c r="S241" i="51"/>
  <c r="Q241" i="51"/>
  <c r="S240" i="51"/>
  <c r="Q240" i="51"/>
  <c r="S239" i="51"/>
  <c r="Q239" i="51"/>
  <c r="S238" i="51"/>
  <c r="Q238" i="51"/>
  <c r="S237" i="51"/>
  <c r="Q237" i="51"/>
  <c r="S236" i="51"/>
  <c r="Q236" i="51"/>
  <c r="S235" i="51"/>
  <c r="Q235" i="51"/>
  <c r="S234" i="51"/>
  <c r="Q234" i="51"/>
  <c r="S233" i="51"/>
  <c r="Q233" i="51"/>
  <c r="S232" i="51"/>
  <c r="Q232" i="51"/>
  <c r="S231" i="51"/>
  <c r="Q231" i="51"/>
  <c r="S230" i="51"/>
  <c r="Q230" i="51"/>
  <c r="S229" i="51"/>
  <c r="Q229" i="51"/>
  <c r="S228" i="51"/>
  <c r="Q228" i="51"/>
  <c r="S227" i="51"/>
  <c r="Q227" i="51"/>
  <c r="S226" i="51"/>
  <c r="Q226" i="51"/>
  <c r="S225" i="51"/>
  <c r="Q225" i="51"/>
  <c r="S224" i="51"/>
  <c r="Q224" i="51"/>
  <c r="S223" i="51"/>
  <c r="Q223" i="51"/>
  <c r="S222" i="51"/>
  <c r="Q222" i="51"/>
  <c r="S221" i="51"/>
  <c r="Q221" i="51"/>
  <c r="S220" i="51"/>
  <c r="Q220" i="51"/>
  <c r="S219" i="51"/>
  <c r="Q219" i="51"/>
  <c r="S218" i="51"/>
  <c r="Q218" i="51"/>
  <c r="S217" i="51"/>
  <c r="Q217" i="51"/>
  <c r="S216" i="51"/>
  <c r="Q216" i="51"/>
  <c r="S215" i="51"/>
  <c r="Q215" i="51"/>
  <c r="S214" i="51"/>
  <c r="Q214" i="51"/>
  <c r="S213" i="51"/>
  <c r="Q213" i="51"/>
  <c r="S212" i="51"/>
  <c r="Q212" i="51"/>
  <c r="S211" i="51"/>
  <c r="Q211" i="51"/>
  <c r="S210" i="51"/>
  <c r="Q210" i="51"/>
  <c r="S209" i="51"/>
  <c r="Q209" i="51"/>
  <c r="S208" i="51"/>
  <c r="Q208" i="51"/>
  <c r="S207" i="51"/>
  <c r="Q207" i="51"/>
  <c r="S206" i="51"/>
  <c r="Q206" i="51"/>
  <c r="S205" i="51"/>
  <c r="Q205" i="51"/>
  <c r="S204" i="51"/>
  <c r="Q204" i="51"/>
  <c r="S203" i="51"/>
  <c r="Q203" i="51"/>
  <c r="S202" i="51"/>
  <c r="Q202" i="51"/>
  <c r="S201" i="51"/>
  <c r="Q201" i="51"/>
  <c r="S200" i="51"/>
  <c r="Q200" i="51"/>
  <c r="S199" i="51"/>
  <c r="Q199" i="51"/>
  <c r="S198" i="51"/>
  <c r="Q198" i="51"/>
  <c r="S197" i="51"/>
  <c r="Q197" i="51"/>
  <c r="S196" i="51"/>
  <c r="Q196" i="51"/>
  <c r="S195" i="51"/>
  <c r="Q195" i="51"/>
  <c r="S194" i="51"/>
  <c r="Q194" i="51"/>
  <c r="S193" i="51"/>
  <c r="Q193" i="51"/>
  <c r="S192" i="51"/>
  <c r="Q192" i="51"/>
  <c r="S191" i="51"/>
  <c r="Q191" i="51"/>
  <c r="S190" i="51"/>
  <c r="Q190" i="51"/>
  <c r="S189" i="51"/>
  <c r="Q189" i="51"/>
  <c r="S188" i="51"/>
  <c r="Q188" i="51"/>
  <c r="S187" i="51"/>
  <c r="Q187" i="51"/>
  <c r="S186" i="51"/>
  <c r="Q186" i="51"/>
  <c r="S185" i="51"/>
  <c r="Q185" i="51"/>
  <c r="S184" i="51"/>
  <c r="Q184" i="51"/>
  <c r="S183" i="51"/>
  <c r="Q183" i="51"/>
  <c r="S182" i="51"/>
  <c r="Q182" i="51"/>
  <c r="S181" i="51"/>
  <c r="Q181" i="51"/>
  <c r="S180" i="51"/>
  <c r="Q180" i="51"/>
  <c r="S179" i="51"/>
  <c r="Q179" i="51"/>
  <c r="S178" i="51"/>
  <c r="Q178" i="51"/>
  <c r="S177" i="51"/>
  <c r="Q177" i="51"/>
  <c r="S176" i="51"/>
  <c r="Q176" i="51"/>
  <c r="S175" i="51"/>
  <c r="Q175" i="51"/>
  <c r="S174" i="51"/>
  <c r="Q174" i="51"/>
  <c r="S173" i="51"/>
  <c r="Q173" i="51"/>
  <c r="S172" i="51"/>
  <c r="Q172" i="51"/>
  <c r="S171" i="51"/>
  <c r="Q171" i="51"/>
  <c r="S170" i="51"/>
  <c r="Q170" i="51"/>
  <c r="S169" i="51"/>
  <c r="Q169" i="51"/>
  <c r="S168" i="51"/>
  <c r="Q168" i="51"/>
  <c r="S167" i="51"/>
  <c r="Q167" i="51"/>
  <c r="S166" i="51"/>
  <c r="Q166" i="51"/>
  <c r="S165" i="51"/>
  <c r="Q165" i="51"/>
  <c r="S164" i="51"/>
  <c r="Q164" i="51"/>
  <c r="S163" i="51"/>
  <c r="Q163" i="51"/>
  <c r="S162" i="51"/>
  <c r="Q162" i="51"/>
  <c r="S161" i="51"/>
  <c r="Q161" i="51"/>
  <c r="S160" i="51"/>
  <c r="Q160" i="51"/>
  <c r="S159" i="51"/>
  <c r="Q159" i="51"/>
  <c r="S158" i="51"/>
  <c r="Q158" i="51"/>
  <c r="S157" i="51"/>
  <c r="Q157" i="51"/>
  <c r="S156" i="51"/>
  <c r="Q156" i="51"/>
  <c r="S155" i="51"/>
  <c r="Q155" i="51"/>
  <c r="S154" i="51"/>
  <c r="Q154" i="51"/>
  <c r="S153" i="51"/>
  <c r="Q153" i="51"/>
  <c r="S152" i="51"/>
  <c r="Q152" i="51"/>
  <c r="S151" i="51"/>
  <c r="Q151" i="51"/>
  <c r="S150" i="51"/>
  <c r="Q150" i="51"/>
  <c r="S149" i="51"/>
  <c r="Q149" i="51"/>
  <c r="S148" i="51"/>
  <c r="Q148" i="51"/>
  <c r="S147" i="51"/>
  <c r="Q147" i="51"/>
  <c r="S146" i="51"/>
  <c r="Q146" i="51"/>
  <c r="S145" i="51"/>
  <c r="Q145" i="51"/>
  <c r="S144" i="51"/>
  <c r="Q144" i="51"/>
  <c r="S143" i="51"/>
  <c r="Q143" i="51"/>
  <c r="S142" i="51"/>
  <c r="Q142" i="51"/>
  <c r="S141" i="51"/>
  <c r="Q141" i="51"/>
  <c r="S140" i="51"/>
  <c r="Q140" i="51"/>
  <c r="S139" i="51"/>
  <c r="Q139" i="51"/>
  <c r="S138" i="51"/>
  <c r="Q138" i="51"/>
  <c r="S137" i="51"/>
  <c r="Q137" i="51"/>
  <c r="S136" i="51"/>
  <c r="Q136" i="51"/>
  <c r="S135" i="51"/>
  <c r="Q135" i="51"/>
  <c r="S134" i="51"/>
  <c r="Q134" i="51"/>
  <c r="S133" i="51"/>
  <c r="Q133" i="51"/>
  <c r="S132" i="51"/>
  <c r="Q132" i="51"/>
  <c r="S131" i="51"/>
  <c r="Q131" i="51"/>
  <c r="S130" i="51"/>
  <c r="Q130" i="51"/>
  <c r="S129" i="51"/>
  <c r="Q129" i="51"/>
  <c r="S128" i="51"/>
  <c r="Q128" i="51"/>
  <c r="S127" i="51"/>
  <c r="Q127" i="51"/>
  <c r="S126" i="51"/>
  <c r="Q126" i="51"/>
  <c r="S125" i="51"/>
  <c r="Q125" i="51"/>
  <c r="S124" i="51"/>
  <c r="Q124" i="51"/>
  <c r="S123" i="51"/>
  <c r="Q123" i="51"/>
  <c r="S122" i="51"/>
  <c r="Q122" i="51"/>
  <c r="S121" i="51"/>
  <c r="Q121" i="51"/>
  <c r="S120" i="51"/>
  <c r="Q120" i="51"/>
  <c r="S119" i="51"/>
  <c r="Q119" i="51"/>
  <c r="S118" i="51"/>
  <c r="Q118" i="51"/>
  <c r="S117" i="51"/>
  <c r="Q117" i="51"/>
  <c r="S116" i="51"/>
  <c r="Q116" i="51"/>
  <c r="S115" i="51"/>
  <c r="Q115" i="51"/>
  <c r="S114" i="51"/>
  <c r="Q114" i="51"/>
  <c r="S113" i="51"/>
  <c r="Q113" i="51"/>
  <c r="S112" i="51"/>
  <c r="Q112" i="51"/>
  <c r="S111" i="51"/>
  <c r="Q111" i="51"/>
  <c r="S110" i="51"/>
  <c r="Q110" i="51"/>
  <c r="S109" i="51"/>
  <c r="Q109" i="51"/>
  <c r="S108" i="51"/>
  <c r="Q108" i="51"/>
  <c r="S107" i="51"/>
  <c r="Q107" i="51"/>
  <c r="S106" i="51"/>
  <c r="Q106" i="51"/>
  <c r="S105" i="51"/>
  <c r="Q105" i="51"/>
  <c r="S104" i="51"/>
  <c r="Q104" i="51"/>
  <c r="S103" i="51"/>
  <c r="Q103" i="51"/>
  <c r="S102" i="51"/>
  <c r="Q102" i="51"/>
  <c r="S101" i="51"/>
  <c r="Q101" i="51"/>
  <c r="S100" i="51"/>
  <c r="Q100" i="51"/>
  <c r="S99" i="51"/>
  <c r="Q99" i="51"/>
  <c r="S98" i="51"/>
  <c r="Q98" i="51"/>
  <c r="S97" i="51"/>
  <c r="Q97" i="51"/>
  <c r="S96" i="51"/>
  <c r="Q96" i="51"/>
  <c r="S95" i="51"/>
  <c r="Q95" i="51"/>
  <c r="S94" i="51"/>
  <c r="Q94" i="51"/>
  <c r="S93" i="51"/>
  <c r="Q93" i="51"/>
  <c r="S92" i="51"/>
  <c r="Q92" i="51"/>
  <c r="S91" i="51"/>
  <c r="Q91" i="51"/>
  <c r="S90" i="51"/>
  <c r="Q90" i="51"/>
  <c r="S89" i="51"/>
  <c r="Q89" i="51"/>
  <c r="S88" i="51"/>
  <c r="Q88" i="51"/>
  <c r="S87" i="51"/>
  <c r="Q87" i="51"/>
  <c r="S86" i="51"/>
  <c r="Q86" i="51"/>
  <c r="S85" i="51"/>
  <c r="Q85" i="51"/>
  <c r="S84" i="51"/>
  <c r="Q84" i="51"/>
  <c r="S83" i="51"/>
  <c r="Q83" i="51"/>
  <c r="S82" i="51"/>
  <c r="Q82" i="51"/>
  <c r="S81" i="51"/>
  <c r="Q81" i="51"/>
  <c r="S80" i="51"/>
  <c r="Q80" i="51"/>
  <c r="S79" i="51"/>
  <c r="Q79" i="51"/>
  <c r="S78" i="51"/>
  <c r="Q78" i="51"/>
  <c r="S77" i="51"/>
  <c r="Q77" i="51"/>
  <c r="S76" i="51"/>
  <c r="Q76" i="51"/>
  <c r="S75" i="51"/>
  <c r="Q75" i="51"/>
  <c r="S74" i="51"/>
  <c r="Q74" i="51"/>
  <c r="S73" i="51"/>
  <c r="Q73" i="51"/>
  <c r="S72" i="51"/>
  <c r="Q72" i="51"/>
  <c r="S71" i="51"/>
  <c r="Q71" i="51"/>
  <c r="S70" i="51"/>
  <c r="Q70" i="51"/>
  <c r="S69" i="51"/>
  <c r="Q69" i="51"/>
  <c r="S68" i="51"/>
  <c r="Q68" i="51"/>
  <c r="S67" i="51"/>
  <c r="Q67" i="51"/>
  <c r="S66" i="51"/>
  <c r="Q66" i="51"/>
  <c r="S65" i="51"/>
  <c r="Q65" i="51"/>
  <c r="S64" i="51"/>
  <c r="Q64" i="51"/>
  <c r="S63" i="51"/>
  <c r="Q63" i="51"/>
  <c r="S62" i="51"/>
  <c r="Q62" i="51"/>
  <c r="S61" i="51"/>
  <c r="Q61" i="51"/>
  <c r="S60" i="51"/>
  <c r="Q60" i="51"/>
  <c r="S59" i="51"/>
  <c r="Q59" i="51"/>
  <c r="S58" i="51"/>
  <c r="Q58" i="51"/>
  <c r="S57" i="51"/>
  <c r="Q57" i="51"/>
  <c r="S56" i="51"/>
  <c r="Q56" i="51"/>
  <c r="S55" i="51"/>
  <c r="Q55" i="51"/>
  <c r="S54" i="51"/>
  <c r="Q54" i="51"/>
  <c r="S53" i="51"/>
  <c r="Q53" i="51"/>
  <c r="S52" i="51"/>
  <c r="Q52" i="51"/>
  <c r="S51" i="51"/>
  <c r="Q51" i="51"/>
  <c r="S50" i="51"/>
  <c r="Q50" i="51"/>
  <c r="S49" i="51"/>
  <c r="Q49" i="51"/>
  <c r="S48" i="51"/>
  <c r="Q48" i="51"/>
  <c r="S47" i="51"/>
  <c r="Q47" i="51"/>
  <c r="S46" i="51"/>
  <c r="Q46" i="51"/>
  <c r="S45" i="51"/>
  <c r="Q45" i="51"/>
  <c r="S44" i="51"/>
  <c r="Q44" i="51"/>
  <c r="S43" i="51"/>
  <c r="Q43" i="51"/>
  <c r="S42" i="51"/>
  <c r="Q42" i="51"/>
  <c r="S41" i="51"/>
  <c r="Q41" i="51"/>
  <c r="S40" i="51"/>
  <c r="Q40" i="51"/>
  <c r="S39" i="51"/>
  <c r="Q39" i="51"/>
  <c r="S38" i="51"/>
  <c r="Q38" i="51"/>
  <c r="S37" i="51"/>
  <c r="Q37" i="51"/>
  <c r="S36" i="51"/>
  <c r="Q36" i="51"/>
  <c r="S35" i="51"/>
  <c r="Q35" i="51"/>
  <c r="S34" i="51"/>
  <c r="Q34" i="51"/>
  <c r="S33" i="51"/>
  <c r="Q33" i="51"/>
  <c r="S32" i="51"/>
  <c r="Q32" i="51"/>
  <c r="S31" i="51"/>
  <c r="Q31" i="51"/>
  <c r="S30" i="51"/>
  <c r="Q30" i="51"/>
  <c r="S29" i="51"/>
  <c r="Q29" i="51"/>
  <c r="S28" i="51"/>
  <c r="Q28" i="51"/>
  <c r="S27" i="51"/>
  <c r="Q27" i="51"/>
  <c r="S26" i="51"/>
  <c r="Q26" i="51"/>
  <c r="S25" i="51"/>
  <c r="Q25" i="51"/>
  <c r="S24" i="51"/>
  <c r="Q24" i="51"/>
  <c r="S23" i="51"/>
  <c r="Q23" i="51"/>
  <c r="S22" i="51"/>
  <c r="Q22" i="51"/>
  <c r="S21" i="51"/>
  <c r="Q21" i="51"/>
  <c r="S20" i="51"/>
  <c r="Q20" i="51"/>
  <c r="S19" i="51"/>
  <c r="Q19" i="51"/>
  <c r="S18" i="51"/>
  <c r="Q18" i="51"/>
  <c r="S516" i="50"/>
  <c r="Q516" i="50"/>
  <c r="S515" i="50"/>
  <c r="Q515" i="50"/>
  <c r="S514" i="50"/>
  <c r="Q514" i="50"/>
  <c r="S513" i="50"/>
  <c r="Q513" i="50"/>
  <c r="S512" i="50"/>
  <c r="Q512" i="50"/>
  <c r="S511" i="50"/>
  <c r="Q511" i="50"/>
  <c r="S510" i="50"/>
  <c r="Q510" i="50"/>
  <c r="S509" i="50"/>
  <c r="Q509" i="50"/>
  <c r="S508" i="50"/>
  <c r="Q508" i="50"/>
  <c r="S507" i="50"/>
  <c r="Q507" i="50"/>
  <c r="S506" i="50"/>
  <c r="Q506" i="50"/>
  <c r="S505" i="50"/>
  <c r="Q505" i="50"/>
  <c r="S504" i="50"/>
  <c r="Q504" i="50"/>
  <c r="S503" i="50"/>
  <c r="Q503" i="50"/>
  <c r="S502" i="50"/>
  <c r="Q502" i="50"/>
  <c r="S501" i="50"/>
  <c r="Q501" i="50"/>
  <c r="S500" i="50"/>
  <c r="Q500" i="50"/>
  <c r="S499" i="50"/>
  <c r="Q499" i="50"/>
  <c r="S498" i="50"/>
  <c r="Q498" i="50"/>
  <c r="S497" i="50"/>
  <c r="Q497" i="50"/>
  <c r="S496" i="50"/>
  <c r="Q496" i="50"/>
  <c r="S495" i="50"/>
  <c r="Q495" i="50"/>
  <c r="S494" i="50"/>
  <c r="Q494" i="50"/>
  <c r="S493" i="50"/>
  <c r="Q493" i="50"/>
  <c r="S492" i="50"/>
  <c r="Q492" i="50"/>
  <c r="S491" i="50"/>
  <c r="Q491" i="50"/>
  <c r="S490" i="50"/>
  <c r="Q490" i="50"/>
  <c r="S489" i="50"/>
  <c r="Q489" i="50"/>
  <c r="S488" i="50"/>
  <c r="Q488" i="50"/>
  <c r="S487" i="50"/>
  <c r="Q487" i="50"/>
  <c r="S486" i="50"/>
  <c r="Q486" i="50"/>
  <c r="S485" i="50"/>
  <c r="Q485" i="50"/>
  <c r="S484" i="50"/>
  <c r="Q484" i="50"/>
  <c r="S483" i="50"/>
  <c r="Q483" i="50"/>
  <c r="S482" i="50"/>
  <c r="Q482" i="50"/>
  <c r="S481" i="50"/>
  <c r="Q481" i="50"/>
  <c r="S480" i="50"/>
  <c r="Q480" i="50"/>
  <c r="S479" i="50"/>
  <c r="Q479" i="50"/>
  <c r="S478" i="50"/>
  <c r="Q478" i="50"/>
  <c r="S477" i="50"/>
  <c r="Q477" i="50"/>
  <c r="S476" i="50"/>
  <c r="Q476" i="50"/>
  <c r="S475" i="50"/>
  <c r="Q475" i="50"/>
  <c r="S474" i="50"/>
  <c r="Q474" i="50"/>
  <c r="S473" i="50"/>
  <c r="Q473" i="50"/>
  <c r="S472" i="50"/>
  <c r="Q472" i="50"/>
  <c r="S471" i="50"/>
  <c r="Q471" i="50"/>
  <c r="S470" i="50"/>
  <c r="Q470" i="50"/>
  <c r="S469" i="50"/>
  <c r="Q469" i="50"/>
  <c r="S468" i="50"/>
  <c r="Q468" i="50"/>
  <c r="S467" i="50"/>
  <c r="Q467" i="50"/>
  <c r="S466" i="50"/>
  <c r="Q466" i="50"/>
  <c r="S465" i="50"/>
  <c r="Q465" i="50"/>
  <c r="S464" i="50"/>
  <c r="Q464" i="50"/>
  <c r="S463" i="50"/>
  <c r="Q463" i="50"/>
  <c r="S462" i="50"/>
  <c r="Q462" i="50"/>
  <c r="S461" i="50"/>
  <c r="Q461" i="50"/>
  <c r="S460" i="50"/>
  <c r="Q460" i="50"/>
  <c r="S459" i="50"/>
  <c r="Q459" i="50"/>
  <c r="S458" i="50"/>
  <c r="Q458" i="50"/>
  <c r="S457" i="50"/>
  <c r="Q457" i="50"/>
  <c r="S456" i="50"/>
  <c r="Q456" i="50"/>
  <c r="S455" i="50"/>
  <c r="Q455" i="50"/>
  <c r="S454" i="50"/>
  <c r="Q454" i="50"/>
  <c r="S453" i="50"/>
  <c r="Q453" i="50"/>
  <c r="S452" i="50"/>
  <c r="Q452" i="50"/>
  <c r="S451" i="50"/>
  <c r="Q451" i="50"/>
  <c r="S450" i="50"/>
  <c r="Q450" i="50"/>
  <c r="S449" i="50"/>
  <c r="Q449" i="50"/>
  <c r="S448" i="50"/>
  <c r="Q448" i="50"/>
  <c r="S447" i="50"/>
  <c r="Q447" i="50"/>
  <c r="S446" i="50"/>
  <c r="Q446" i="50"/>
  <c r="S445" i="50"/>
  <c r="Q445" i="50"/>
  <c r="S444" i="50"/>
  <c r="Q444" i="50"/>
  <c r="S443" i="50"/>
  <c r="Q443" i="50"/>
  <c r="S442" i="50"/>
  <c r="Q442" i="50"/>
  <c r="S441" i="50"/>
  <c r="Q441" i="50"/>
  <c r="S440" i="50"/>
  <c r="Q440" i="50"/>
  <c r="S439" i="50"/>
  <c r="Q439" i="50"/>
  <c r="S438" i="50"/>
  <c r="Q438" i="50"/>
  <c r="S437" i="50"/>
  <c r="Q437" i="50"/>
  <c r="S436" i="50"/>
  <c r="Q436" i="50"/>
  <c r="S435" i="50"/>
  <c r="Q435" i="50"/>
  <c r="S434" i="50"/>
  <c r="Q434" i="50"/>
  <c r="S433" i="50"/>
  <c r="Q433" i="50"/>
  <c r="S432" i="50"/>
  <c r="Q432" i="50"/>
  <c r="S431" i="50"/>
  <c r="Q431" i="50"/>
  <c r="S430" i="50"/>
  <c r="Q430" i="50"/>
  <c r="S429" i="50"/>
  <c r="Q429" i="50"/>
  <c r="S428" i="50"/>
  <c r="Q428" i="50"/>
  <c r="S427" i="50"/>
  <c r="Q427" i="50"/>
  <c r="S426" i="50"/>
  <c r="Q426" i="50"/>
  <c r="S425" i="50"/>
  <c r="Q425" i="50"/>
  <c r="S424" i="50"/>
  <c r="Q424" i="50"/>
  <c r="S423" i="50"/>
  <c r="Q423" i="50"/>
  <c r="S422" i="50"/>
  <c r="Q422" i="50"/>
  <c r="S421" i="50"/>
  <c r="Q421" i="50"/>
  <c r="S420" i="50"/>
  <c r="Q420" i="50"/>
  <c r="S419" i="50"/>
  <c r="Q419" i="50"/>
  <c r="S418" i="50"/>
  <c r="Q418" i="50"/>
  <c r="S417" i="50"/>
  <c r="Q417" i="50"/>
  <c r="S416" i="50"/>
  <c r="Q416" i="50"/>
  <c r="S415" i="50"/>
  <c r="Q415" i="50"/>
  <c r="S414" i="50"/>
  <c r="Q414" i="50"/>
  <c r="S413" i="50"/>
  <c r="Q413" i="50"/>
  <c r="S412" i="50"/>
  <c r="Q412" i="50"/>
  <c r="S411" i="50"/>
  <c r="Q411" i="50"/>
  <c r="S410" i="50"/>
  <c r="Q410" i="50"/>
  <c r="S409" i="50"/>
  <c r="Q409" i="50"/>
  <c r="S408" i="50"/>
  <c r="Q408" i="50"/>
  <c r="S407" i="50"/>
  <c r="Q407" i="50"/>
  <c r="S406" i="50"/>
  <c r="Q406" i="50"/>
  <c r="S405" i="50"/>
  <c r="Q405" i="50"/>
  <c r="S404" i="50"/>
  <c r="Q404" i="50"/>
  <c r="S403" i="50"/>
  <c r="Q403" i="50"/>
  <c r="S402" i="50"/>
  <c r="Q402" i="50"/>
  <c r="S401" i="50"/>
  <c r="Q401" i="50"/>
  <c r="S400" i="50"/>
  <c r="Q400" i="50"/>
  <c r="S399" i="50"/>
  <c r="Q399" i="50"/>
  <c r="S398" i="50"/>
  <c r="Q398" i="50"/>
  <c r="S397" i="50"/>
  <c r="Q397" i="50"/>
  <c r="S396" i="50"/>
  <c r="Q396" i="50"/>
  <c r="S395" i="50"/>
  <c r="Q395" i="50"/>
  <c r="S394" i="50"/>
  <c r="Q394" i="50"/>
  <c r="S393" i="50"/>
  <c r="Q393" i="50"/>
  <c r="S392" i="50"/>
  <c r="Q392" i="50"/>
  <c r="S391" i="50"/>
  <c r="Q391" i="50"/>
  <c r="S390" i="50"/>
  <c r="Q390" i="50"/>
  <c r="S389" i="50"/>
  <c r="Q389" i="50"/>
  <c r="S388" i="50"/>
  <c r="Q388" i="50"/>
  <c r="S387" i="50"/>
  <c r="Q387" i="50"/>
  <c r="S386" i="50"/>
  <c r="Q386" i="50"/>
  <c r="S385" i="50"/>
  <c r="Q385" i="50"/>
  <c r="S384" i="50"/>
  <c r="Q384" i="50"/>
  <c r="S383" i="50"/>
  <c r="Q383" i="50"/>
  <c r="S382" i="50"/>
  <c r="Q382" i="50"/>
  <c r="S381" i="50"/>
  <c r="Q381" i="50"/>
  <c r="S380" i="50"/>
  <c r="Q380" i="50"/>
  <c r="S379" i="50"/>
  <c r="Q379" i="50"/>
  <c r="S378" i="50"/>
  <c r="Q378" i="50"/>
  <c r="S377" i="50"/>
  <c r="Q377" i="50"/>
  <c r="S376" i="50"/>
  <c r="Q376" i="50"/>
  <c r="S375" i="50"/>
  <c r="Q375" i="50"/>
  <c r="S374" i="50"/>
  <c r="Q374" i="50"/>
  <c r="S373" i="50"/>
  <c r="Q373" i="50"/>
  <c r="S372" i="50"/>
  <c r="Q372" i="50"/>
  <c r="S371" i="50"/>
  <c r="Q371" i="50"/>
  <c r="S370" i="50"/>
  <c r="Q370" i="50"/>
  <c r="S369" i="50"/>
  <c r="Q369" i="50"/>
  <c r="S368" i="50"/>
  <c r="Q368" i="50"/>
  <c r="S367" i="50"/>
  <c r="Q367" i="50"/>
  <c r="S366" i="50"/>
  <c r="Q366" i="50"/>
  <c r="S365" i="50"/>
  <c r="Q365" i="50"/>
  <c r="S364" i="50"/>
  <c r="Q364" i="50"/>
  <c r="S363" i="50"/>
  <c r="Q363" i="50"/>
  <c r="S362" i="50"/>
  <c r="Q362" i="50"/>
  <c r="S361" i="50"/>
  <c r="Q361" i="50"/>
  <c r="S360" i="50"/>
  <c r="Q360" i="50"/>
  <c r="S359" i="50"/>
  <c r="Q359" i="50"/>
  <c r="S358" i="50"/>
  <c r="Q358" i="50"/>
  <c r="S357" i="50"/>
  <c r="Q357" i="50"/>
  <c r="S356" i="50"/>
  <c r="Q356" i="50"/>
  <c r="S355" i="50"/>
  <c r="Q355" i="50"/>
  <c r="S354" i="50"/>
  <c r="Q354" i="50"/>
  <c r="S353" i="50"/>
  <c r="Q353" i="50"/>
  <c r="S352" i="50"/>
  <c r="Q352" i="50"/>
  <c r="S351" i="50"/>
  <c r="Q351" i="50"/>
  <c r="S350" i="50"/>
  <c r="Q350" i="50"/>
  <c r="S349" i="50"/>
  <c r="Q349" i="50"/>
  <c r="S348" i="50"/>
  <c r="Q348" i="50"/>
  <c r="S347" i="50"/>
  <c r="Q347" i="50"/>
  <c r="S346" i="50"/>
  <c r="Q346" i="50"/>
  <c r="S345" i="50"/>
  <c r="Q345" i="50"/>
  <c r="S344" i="50"/>
  <c r="Q344" i="50"/>
  <c r="S343" i="50"/>
  <c r="Q343" i="50"/>
  <c r="S342" i="50"/>
  <c r="Q342" i="50"/>
  <c r="S341" i="50"/>
  <c r="Q341" i="50"/>
  <c r="S340" i="50"/>
  <c r="Q340" i="50"/>
  <c r="S339" i="50"/>
  <c r="Q339" i="50"/>
  <c r="S338" i="50"/>
  <c r="Q338" i="50"/>
  <c r="S337" i="50"/>
  <c r="Q337" i="50"/>
  <c r="S336" i="50"/>
  <c r="Q336" i="50"/>
  <c r="S335" i="50"/>
  <c r="Q335" i="50"/>
  <c r="S334" i="50"/>
  <c r="Q334" i="50"/>
  <c r="S333" i="50"/>
  <c r="Q333" i="50"/>
  <c r="S332" i="50"/>
  <c r="Q332" i="50"/>
  <c r="S331" i="50"/>
  <c r="Q331" i="50"/>
  <c r="S330" i="50"/>
  <c r="Q330" i="50"/>
  <c r="S329" i="50"/>
  <c r="Q329" i="50"/>
  <c r="S328" i="50"/>
  <c r="Q328" i="50"/>
  <c r="S327" i="50"/>
  <c r="Q327" i="50"/>
  <c r="S326" i="50"/>
  <c r="Q326" i="50"/>
  <c r="S325" i="50"/>
  <c r="Q325" i="50"/>
  <c r="S324" i="50"/>
  <c r="Q324" i="50"/>
  <c r="S323" i="50"/>
  <c r="Q323" i="50"/>
  <c r="S322" i="50"/>
  <c r="Q322" i="50"/>
  <c r="S321" i="50"/>
  <c r="Q321" i="50"/>
  <c r="S320" i="50"/>
  <c r="Q320" i="50"/>
  <c r="S319" i="50"/>
  <c r="Q319" i="50"/>
  <c r="S318" i="50"/>
  <c r="Q318" i="50"/>
  <c r="S317" i="50"/>
  <c r="Q317" i="50"/>
  <c r="S316" i="50"/>
  <c r="Q316" i="50"/>
  <c r="S315" i="50"/>
  <c r="Q315" i="50"/>
  <c r="S314" i="50"/>
  <c r="Q314" i="50"/>
  <c r="S313" i="50"/>
  <c r="Q313" i="50"/>
  <c r="S312" i="50"/>
  <c r="Q312" i="50"/>
  <c r="S311" i="50"/>
  <c r="Q311" i="50"/>
  <c r="S310" i="50"/>
  <c r="Q310" i="50"/>
  <c r="S309" i="50"/>
  <c r="Q309" i="50"/>
  <c r="S308" i="50"/>
  <c r="Q308" i="50"/>
  <c r="S307" i="50"/>
  <c r="Q307" i="50"/>
  <c r="S306" i="50"/>
  <c r="Q306" i="50"/>
  <c r="S305" i="50"/>
  <c r="Q305" i="50"/>
  <c r="S304" i="50"/>
  <c r="Q304" i="50"/>
  <c r="S303" i="50"/>
  <c r="Q303" i="50"/>
  <c r="S302" i="50"/>
  <c r="Q302" i="50"/>
  <c r="S301" i="50"/>
  <c r="Q301" i="50"/>
  <c r="S300" i="50"/>
  <c r="Q300" i="50"/>
  <c r="S299" i="50"/>
  <c r="Q299" i="50"/>
  <c r="S298" i="50"/>
  <c r="Q298" i="50"/>
  <c r="S297" i="50"/>
  <c r="Q297" i="50"/>
  <c r="S296" i="50"/>
  <c r="Q296" i="50"/>
  <c r="S295" i="50"/>
  <c r="Q295" i="50"/>
  <c r="S294" i="50"/>
  <c r="Q294" i="50"/>
  <c r="S293" i="50"/>
  <c r="Q293" i="50"/>
  <c r="S292" i="50"/>
  <c r="Q292" i="50"/>
  <c r="S291" i="50"/>
  <c r="Q291" i="50"/>
  <c r="S290" i="50"/>
  <c r="Q290" i="50"/>
  <c r="S289" i="50"/>
  <c r="Q289" i="50"/>
  <c r="S288" i="50"/>
  <c r="Q288" i="50"/>
  <c r="S287" i="50"/>
  <c r="Q287" i="50"/>
  <c r="S286" i="50"/>
  <c r="Q286" i="50"/>
  <c r="S285" i="50"/>
  <c r="Q285" i="50"/>
  <c r="S284" i="50"/>
  <c r="Q284" i="50"/>
  <c r="S283" i="50"/>
  <c r="Q283" i="50"/>
  <c r="S282" i="50"/>
  <c r="Q282" i="50"/>
  <c r="S281" i="50"/>
  <c r="Q281" i="50"/>
  <c r="S280" i="50"/>
  <c r="Q280" i="50"/>
  <c r="S279" i="50"/>
  <c r="Q279" i="50"/>
  <c r="S278" i="50"/>
  <c r="Q278" i="50"/>
  <c r="S277" i="50"/>
  <c r="Q277" i="50"/>
  <c r="S276" i="50"/>
  <c r="Q276" i="50"/>
  <c r="S275" i="50"/>
  <c r="Q275" i="50"/>
  <c r="S274" i="50"/>
  <c r="Q274" i="50"/>
  <c r="S273" i="50"/>
  <c r="Q273" i="50"/>
  <c r="S272" i="50"/>
  <c r="Q272" i="50"/>
  <c r="S271" i="50"/>
  <c r="Q271" i="50"/>
  <c r="S270" i="50"/>
  <c r="Q270" i="50"/>
  <c r="S269" i="50"/>
  <c r="Q269" i="50"/>
  <c r="S268" i="50"/>
  <c r="Q268" i="50"/>
  <c r="S267" i="50"/>
  <c r="Q267" i="50"/>
  <c r="S266" i="50"/>
  <c r="Q266" i="50"/>
  <c r="S265" i="50"/>
  <c r="Q265" i="50"/>
  <c r="S264" i="50"/>
  <c r="Q264" i="50"/>
  <c r="S263" i="50"/>
  <c r="Q263" i="50"/>
  <c r="S262" i="50"/>
  <c r="Q262" i="50"/>
  <c r="S261" i="50"/>
  <c r="Q261" i="50"/>
  <c r="S260" i="50"/>
  <c r="Q260" i="50"/>
  <c r="S259" i="50"/>
  <c r="Q259" i="50"/>
  <c r="S258" i="50"/>
  <c r="Q258" i="50"/>
  <c r="S257" i="50"/>
  <c r="Q257" i="50"/>
  <c r="S256" i="50"/>
  <c r="Q256" i="50"/>
  <c r="S255" i="50"/>
  <c r="Q255" i="50"/>
  <c r="S254" i="50"/>
  <c r="Q254" i="50"/>
  <c r="S253" i="50"/>
  <c r="Q253" i="50"/>
  <c r="S252" i="50"/>
  <c r="Q252" i="50"/>
  <c r="S251" i="50"/>
  <c r="Q251" i="50"/>
  <c r="S250" i="50"/>
  <c r="Q250" i="50"/>
  <c r="S249" i="50"/>
  <c r="Q249" i="50"/>
  <c r="S248" i="50"/>
  <c r="Q248" i="50"/>
  <c r="S247" i="50"/>
  <c r="Q247" i="50"/>
  <c r="S246" i="50"/>
  <c r="Q246" i="50"/>
  <c r="S245" i="50"/>
  <c r="Q245" i="50"/>
  <c r="S244" i="50"/>
  <c r="Q244" i="50"/>
  <c r="S243" i="50"/>
  <c r="Q243" i="50"/>
  <c r="S242" i="50"/>
  <c r="Q242" i="50"/>
  <c r="S241" i="50"/>
  <c r="Q241" i="50"/>
  <c r="S240" i="50"/>
  <c r="Q240" i="50"/>
  <c r="S239" i="50"/>
  <c r="Q239" i="50"/>
  <c r="S238" i="50"/>
  <c r="Q238" i="50"/>
  <c r="S237" i="50"/>
  <c r="Q237" i="50"/>
  <c r="S236" i="50"/>
  <c r="Q236" i="50"/>
  <c r="S235" i="50"/>
  <c r="Q235" i="50"/>
  <c r="S234" i="50"/>
  <c r="Q234" i="50"/>
  <c r="S233" i="50"/>
  <c r="Q233" i="50"/>
  <c r="S232" i="50"/>
  <c r="Q232" i="50"/>
  <c r="S231" i="50"/>
  <c r="Q231" i="50"/>
  <c r="S230" i="50"/>
  <c r="Q230" i="50"/>
  <c r="S229" i="50"/>
  <c r="Q229" i="50"/>
  <c r="S228" i="50"/>
  <c r="Q228" i="50"/>
  <c r="S227" i="50"/>
  <c r="Q227" i="50"/>
  <c r="S226" i="50"/>
  <c r="Q226" i="50"/>
  <c r="S225" i="50"/>
  <c r="Q225" i="50"/>
  <c r="S224" i="50"/>
  <c r="Q224" i="50"/>
  <c r="S223" i="50"/>
  <c r="Q223" i="50"/>
  <c r="S222" i="50"/>
  <c r="Q222" i="50"/>
  <c r="S221" i="50"/>
  <c r="Q221" i="50"/>
  <c r="S220" i="50"/>
  <c r="Q220" i="50"/>
  <c r="S219" i="50"/>
  <c r="Q219" i="50"/>
  <c r="S218" i="50"/>
  <c r="Q218" i="50"/>
  <c r="S217" i="50"/>
  <c r="Q217" i="50"/>
  <c r="S216" i="50"/>
  <c r="Q216" i="50"/>
  <c r="S215" i="50"/>
  <c r="Q215" i="50"/>
  <c r="S214" i="50"/>
  <c r="Q214" i="50"/>
  <c r="S213" i="50"/>
  <c r="Q213" i="50"/>
  <c r="S212" i="50"/>
  <c r="Q212" i="50"/>
  <c r="S211" i="50"/>
  <c r="Q211" i="50"/>
  <c r="S210" i="50"/>
  <c r="Q210" i="50"/>
  <c r="S209" i="50"/>
  <c r="Q209" i="50"/>
  <c r="S208" i="50"/>
  <c r="Q208" i="50"/>
  <c r="S207" i="50"/>
  <c r="Q207" i="50"/>
  <c r="S206" i="50"/>
  <c r="Q206" i="50"/>
  <c r="S205" i="50"/>
  <c r="Q205" i="50"/>
  <c r="S204" i="50"/>
  <c r="Q204" i="50"/>
  <c r="S203" i="50"/>
  <c r="Q203" i="50"/>
  <c r="S202" i="50"/>
  <c r="Q202" i="50"/>
  <c r="S201" i="50"/>
  <c r="Q201" i="50"/>
  <c r="S200" i="50"/>
  <c r="Q200" i="50"/>
  <c r="S199" i="50"/>
  <c r="Q199" i="50"/>
  <c r="S198" i="50"/>
  <c r="Q198" i="50"/>
  <c r="S197" i="50"/>
  <c r="Q197" i="50"/>
  <c r="S196" i="50"/>
  <c r="Q196" i="50"/>
  <c r="S195" i="50"/>
  <c r="Q195" i="50"/>
  <c r="S194" i="50"/>
  <c r="Q194" i="50"/>
  <c r="S193" i="50"/>
  <c r="Q193" i="50"/>
  <c r="S192" i="50"/>
  <c r="Q192" i="50"/>
  <c r="S191" i="50"/>
  <c r="Q191" i="50"/>
  <c r="S190" i="50"/>
  <c r="Q190" i="50"/>
  <c r="S189" i="50"/>
  <c r="Q189" i="50"/>
  <c r="S188" i="50"/>
  <c r="Q188" i="50"/>
  <c r="S187" i="50"/>
  <c r="Q187" i="50"/>
  <c r="S186" i="50"/>
  <c r="Q186" i="50"/>
  <c r="S185" i="50"/>
  <c r="Q185" i="50"/>
  <c r="S184" i="50"/>
  <c r="Q184" i="50"/>
  <c r="S183" i="50"/>
  <c r="Q183" i="50"/>
  <c r="S182" i="50"/>
  <c r="Q182" i="50"/>
  <c r="S181" i="50"/>
  <c r="Q181" i="50"/>
  <c r="S180" i="50"/>
  <c r="Q180" i="50"/>
  <c r="S179" i="50"/>
  <c r="Q179" i="50"/>
  <c r="S178" i="50"/>
  <c r="Q178" i="50"/>
  <c r="S177" i="50"/>
  <c r="Q177" i="50"/>
  <c r="S176" i="50"/>
  <c r="Q176" i="50"/>
  <c r="S175" i="50"/>
  <c r="Q175" i="50"/>
  <c r="S174" i="50"/>
  <c r="Q174" i="50"/>
  <c r="S173" i="50"/>
  <c r="Q173" i="50"/>
  <c r="S172" i="50"/>
  <c r="Q172" i="50"/>
  <c r="S171" i="50"/>
  <c r="Q171" i="50"/>
  <c r="S170" i="50"/>
  <c r="Q170" i="50"/>
  <c r="S169" i="50"/>
  <c r="Q169" i="50"/>
  <c r="S168" i="50"/>
  <c r="Q168" i="50"/>
  <c r="S167" i="50"/>
  <c r="Q167" i="50"/>
  <c r="S166" i="50"/>
  <c r="Q166" i="50"/>
  <c r="S165" i="50"/>
  <c r="Q165" i="50"/>
  <c r="S164" i="50"/>
  <c r="Q164" i="50"/>
  <c r="S163" i="50"/>
  <c r="Q163" i="50"/>
  <c r="S162" i="50"/>
  <c r="Q162" i="50"/>
  <c r="S161" i="50"/>
  <c r="Q161" i="50"/>
  <c r="S160" i="50"/>
  <c r="Q160" i="50"/>
  <c r="S159" i="50"/>
  <c r="Q159" i="50"/>
  <c r="S158" i="50"/>
  <c r="Q158" i="50"/>
  <c r="S157" i="50"/>
  <c r="Q157" i="50"/>
  <c r="S156" i="50"/>
  <c r="Q156" i="50"/>
  <c r="S155" i="50"/>
  <c r="Q155" i="50"/>
  <c r="S154" i="50"/>
  <c r="Q154" i="50"/>
  <c r="S153" i="50"/>
  <c r="Q153" i="50"/>
  <c r="S152" i="50"/>
  <c r="Q152" i="50"/>
  <c r="S151" i="50"/>
  <c r="Q151" i="50"/>
  <c r="S150" i="50"/>
  <c r="Q150" i="50"/>
  <c r="S149" i="50"/>
  <c r="Q149" i="50"/>
  <c r="S148" i="50"/>
  <c r="Q148" i="50"/>
  <c r="S147" i="50"/>
  <c r="Q147" i="50"/>
  <c r="S146" i="50"/>
  <c r="Q146" i="50"/>
  <c r="S145" i="50"/>
  <c r="Q145" i="50"/>
  <c r="S144" i="50"/>
  <c r="Q144" i="50"/>
  <c r="S143" i="50"/>
  <c r="Q143" i="50"/>
  <c r="S142" i="50"/>
  <c r="Q142" i="50"/>
  <c r="S141" i="50"/>
  <c r="Q141" i="50"/>
  <c r="S140" i="50"/>
  <c r="Q140" i="50"/>
  <c r="S139" i="50"/>
  <c r="Q139" i="50"/>
  <c r="S138" i="50"/>
  <c r="Q138" i="50"/>
  <c r="S137" i="50"/>
  <c r="Q137" i="50"/>
  <c r="S136" i="50"/>
  <c r="Q136" i="50"/>
  <c r="S135" i="50"/>
  <c r="Q135" i="50"/>
  <c r="S134" i="50"/>
  <c r="Q134" i="50"/>
  <c r="S133" i="50"/>
  <c r="Q133" i="50"/>
  <c r="S132" i="50"/>
  <c r="Q132" i="50"/>
  <c r="S131" i="50"/>
  <c r="Q131" i="50"/>
  <c r="S130" i="50"/>
  <c r="Q130" i="50"/>
  <c r="S129" i="50"/>
  <c r="Q129" i="50"/>
  <c r="S128" i="50"/>
  <c r="Q128" i="50"/>
  <c r="S127" i="50"/>
  <c r="Q127" i="50"/>
  <c r="S126" i="50"/>
  <c r="Q126" i="50"/>
  <c r="S125" i="50"/>
  <c r="Q125" i="50"/>
  <c r="S124" i="50"/>
  <c r="Q124" i="50"/>
  <c r="S123" i="50"/>
  <c r="Q123" i="50"/>
  <c r="S122" i="50"/>
  <c r="Q122" i="50"/>
  <c r="S121" i="50"/>
  <c r="Q121" i="50"/>
  <c r="S120" i="50"/>
  <c r="Q120" i="50"/>
  <c r="S119" i="50"/>
  <c r="Q119" i="50"/>
  <c r="S118" i="50"/>
  <c r="Q118" i="50"/>
  <c r="S117" i="50"/>
  <c r="Q117" i="50"/>
  <c r="S116" i="50"/>
  <c r="Q116" i="50"/>
  <c r="S115" i="50"/>
  <c r="Q115" i="50"/>
  <c r="S114" i="50"/>
  <c r="Q114" i="50"/>
  <c r="S113" i="50"/>
  <c r="Q113" i="50"/>
  <c r="S112" i="50"/>
  <c r="Q112" i="50"/>
  <c r="S111" i="50"/>
  <c r="Q111" i="50"/>
  <c r="S110" i="50"/>
  <c r="Q110" i="50"/>
  <c r="S109" i="50"/>
  <c r="Q109" i="50"/>
  <c r="S108" i="50"/>
  <c r="Q108" i="50"/>
  <c r="S107" i="50"/>
  <c r="Q107" i="50"/>
  <c r="S106" i="50"/>
  <c r="Q106" i="50"/>
  <c r="S105" i="50"/>
  <c r="Q105" i="50"/>
  <c r="S104" i="50"/>
  <c r="Q104" i="50"/>
  <c r="S103" i="50"/>
  <c r="Q103" i="50"/>
  <c r="S102" i="50"/>
  <c r="Q102" i="50"/>
  <c r="S101" i="50"/>
  <c r="Q101" i="50"/>
  <c r="S100" i="50"/>
  <c r="Q100" i="50"/>
  <c r="S99" i="50"/>
  <c r="Q99" i="50"/>
  <c r="S98" i="50"/>
  <c r="Q98" i="50"/>
  <c r="S97" i="50"/>
  <c r="Q97" i="50"/>
  <c r="S96" i="50"/>
  <c r="Q96" i="50"/>
  <c r="S95" i="50"/>
  <c r="Q95" i="50"/>
  <c r="S94" i="50"/>
  <c r="Q94" i="50"/>
  <c r="S93" i="50"/>
  <c r="Q93" i="50"/>
  <c r="S92" i="50"/>
  <c r="Q92" i="50"/>
  <c r="S91" i="50"/>
  <c r="Q91" i="50"/>
  <c r="S90" i="50"/>
  <c r="Q90" i="50"/>
  <c r="S89" i="50"/>
  <c r="Q89" i="50"/>
  <c r="S88" i="50"/>
  <c r="Q88" i="50"/>
  <c r="S87" i="50"/>
  <c r="Q87" i="50"/>
  <c r="S86" i="50"/>
  <c r="Q86" i="50"/>
  <c r="S85" i="50"/>
  <c r="Q85" i="50"/>
  <c r="S84" i="50"/>
  <c r="Q84" i="50"/>
  <c r="S83" i="50"/>
  <c r="Q83" i="50"/>
  <c r="S82" i="50"/>
  <c r="Q82" i="50"/>
  <c r="S81" i="50"/>
  <c r="Q81" i="50"/>
  <c r="S80" i="50"/>
  <c r="Q80" i="50"/>
  <c r="S79" i="50"/>
  <c r="Q79" i="50"/>
  <c r="S78" i="50"/>
  <c r="Q78" i="50"/>
  <c r="S77" i="50"/>
  <c r="Q77" i="50"/>
  <c r="S76" i="50"/>
  <c r="Q76" i="50"/>
  <c r="S75" i="50"/>
  <c r="Q75" i="50"/>
  <c r="S74" i="50"/>
  <c r="Q74" i="50"/>
  <c r="S73" i="50"/>
  <c r="Q73" i="50"/>
  <c r="S72" i="50"/>
  <c r="Q72" i="50"/>
  <c r="S71" i="50"/>
  <c r="Q71" i="50"/>
  <c r="S70" i="50"/>
  <c r="Q70" i="50"/>
  <c r="S69" i="50"/>
  <c r="Q69" i="50"/>
  <c r="S68" i="50"/>
  <c r="Q68" i="50"/>
  <c r="S67" i="50"/>
  <c r="Q67" i="50"/>
  <c r="S66" i="50"/>
  <c r="Q66" i="50"/>
  <c r="S65" i="50"/>
  <c r="Q65" i="50"/>
  <c r="S64" i="50"/>
  <c r="Q64" i="50"/>
  <c r="S63" i="50"/>
  <c r="Q63" i="50"/>
  <c r="S62" i="50"/>
  <c r="Q62" i="50"/>
  <c r="S61" i="50"/>
  <c r="Q61" i="50"/>
  <c r="S60" i="50"/>
  <c r="Q60" i="50"/>
  <c r="S59" i="50"/>
  <c r="Q59" i="50"/>
  <c r="S58" i="50"/>
  <c r="Q58" i="50"/>
  <c r="S57" i="50"/>
  <c r="Q57" i="50"/>
  <c r="S56" i="50"/>
  <c r="Q56" i="50"/>
  <c r="S55" i="50"/>
  <c r="Q55" i="50"/>
  <c r="S54" i="50"/>
  <c r="Q54" i="50"/>
  <c r="S53" i="50"/>
  <c r="Q53" i="50"/>
  <c r="S52" i="50"/>
  <c r="Q52" i="50"/>
  <c r="S51" i="50"/>
  <c r="Q51" i="50"/>
  <c r="S50" i="50"/>
  <c r="Q50" i="50"/>
  <c r="S49" i="50"/>
  <c r="Q49" i="50"/>
  <c r="S48" i="50"/>
  <c r="Q48" i="50"/>
  <c r="S47" i="50"/>
  <c r="Q47" i="50"/>
  <c r="S46" i="50"/>
  <c r="Q46" i="50"/>
  <c r="S45" i="50"/>
  <c r="Q45" i="50"/>
  <c r="S44" i="50"/>
  <c r="Q44" i="50"/>
  <c r="S43" i="50"/>
  <c r="Q43" i="50"/>
  <c r="S42" i="50"/>
  <c r="Q42" i="50"/>
  <c r="S41" i="50"/>
  <c r="Q41" i="50"/>
  <c r="S40" i="50"/>
  <c r="Q40" i="50"/>
  <c r="S39" i="50"/>
  <c r="Q39" i="50"/>
  <c r="S38" i="50"/>
  <c r="Q38" i="50"/>
  <c r="S37" i="50"/>
  <c r="Q37" i="50"/>
  <c r="S36" i="50"/>
  <c r="Q36" i="50"/>
  <c r="S35" i="50"/>
  <c r="Q35" i="50"/>
  <c r="S34" i="50"/>
  <c r="Q34" i="50"/>
  <c r="S33" i="50"/>
  <c r="Q33" i="50"/>
  <c r="S32" i="50"/>
  <c r="Q32" i="50"/>
  <c r="S31" i="50"/>
  <c r="Q31" i="50"/>
  <c r="S30" i="50"/>
  <c r="Q30" i="50"/>
  <c r="S29" i="50"/>
  <c r="Q29" i="50"/>
  <c r="S28" i="50"/>
  <c r="Q28" i="50"/>
  <c r="S27" i="50"/>
  <c r="Q27" i="50"/>
  <c r="S26" i="50"/>
  <c r="Q26" i="50"/>
  <c r="S25" i="50"/>
  <c r="Q25" i="50"/>
  <c r="S24" i="50"/>
  <c r="Q24" i="50"/>
  <c r="S23" i="50"/>
  <c r="Q23" i="50"/>
  <c r="S22" i="50"/>
  <c r="Q22" i="50"/>
  <c r="S21" i="50"/>
  <c r="Q21" i="50"/>
  <c r="S20" i="50"/>
  <c r="Q20" i="50"/>
  <c r="S19" i="50"/>
  <c r="Q19" i="50"/>
  <c r="S18" i="50"/>
  <c r="Q18" i="50"/>
  <c r="S516" i="49"/>
  <c r="Q516" i="49"/>
  <c r="S515" i="49"/>
  <c r="Q515" i="49"/>
  <c r="S514" i="49"/>
  <c r="Q514" i="49"/>
  <c r="S513" i="49"/>
  <c r="Q513" i="49"/>
  <c r="S512" i="49"/>
  <c r="Q512" i="49"/>
  <c r="S511" i="49"/>
  <c r="Q511" i="49"/>
  <c r="S510" i="49"/>
  <c r="Q510" i="49"/>
  <c r="S509" i="49"/>
  <c r="Q509" i="49"/>
  <c r="S508" i="49"/>
  <c r="Q508" i="49"/>
  <c r="S507" i="49"/>
  <c r="Q507" i="49"/>
  <c r="S506" i="49"/>
  <c r="Q506" i="49"/>
  <c r="S505" i="49"/>
  <c r="Q505" i="49"/>
  <c r="S504" i="49"/>
  <c r="Q504" i="49"/>
  <c r="S503" i="49"/>
  <c r="Q503" i="49"/>
  <c r="S502" i="49"/>
  <c r="Q502" i="49"/>
  <c r="S501" i="49"/>
  <c r="Q501" i="49"/>
  <c r="S500" i="49"/>
  <c r="Q500" i="49"/>
  <c r="S499" i="49"/>
  <c r="Q499" i="49"/>
  <c r="S498" i="49"/>
  <c r="Q498" i="49"/>
  <c r="S497" i="49"/>
  <c r="Q497" i="49"/>
  <c r="S496" i="49"/>
  <c r="Q496" i="49"/>
  <c r="S495" i="49"/>
  <c r="Q495" i="49"/>
  <c r="S494" i="49"/>
  <c r="Q494" i="49"/>
  <c r="S493" i="49"/>
  <c r="Q493" i="49"/>
  <c r="S492" i="49"/>
  <c r="Q492" i="49"/>
  <c r="S491" i="49"/>
  <c r="Q491" i="49"/>
  <c r="S490" i="49"/>
  <c r="Q490" i="49"/>
  <c r="S489" i="49"/>
  <c r="Q489" i="49"/>
  <c r="S488" i="49"/>
  <c r="Q488" i="49"/>
  <c r="S487" i="49"/>
  <c r="Q487" i="49"/>
  <c r="S486" i="49"/>
  <c r="Q486" i="49"/>
  <c r="S485" i="49"/>
  <c r="Q485" i="49"/>
  <c r="S484" i="49"/>
  <c r="Q484" i="49"/>
  <c r="S483" i="49"/>
  <c r="Q483" i="49"/>
  <c r="S482" i="49"/>
  <c r="Q482" i="49"/>
  <c r="S481" i="49"/>
  <c r="Q481" i="49"/>
  <c r="S480" i="49"/>
  <c r="Q480" i="49"/>
  <c r="S479" i="49"/>
  <c r="Q479" i="49"/>
  <c r="S478" i="49"/>
  <c r="Q478" i="49"/>
  <c r="S477" i="49"/>
  <c r="Q477" i="49"/>
  <c r="S476" i="49"/>
  <c r="Q476" i="49"/>
  <c r="S475" i="49"/>
  <c r="Q475" i="49"/>
  <c r="S474" i="49"/>
  <c r="Q474" i="49"/>
  <c r="S473" i="49"/>
  <c r="Q473" i="49"/>
  <c r="S472" i="49"/>
  <c r="Q472" i="49"/>
  <c r="S471" i="49"/>
  <c r="Q471" i="49"/>
  <c r="S470" i="49"/>
  <c r="Q470" i="49"/>
  <c r="S469" i="49"/>
  <c r="Q469" i="49"/>
  <c r="S468" i="49"/>
  <c r="Q468" i="49"/>
  <c r="S467" i="49"/>
  <c r="Q467" i="49"/>
  <c r="S466" i="49"/>
  <c r="Q466" i="49"/>
  <c r="S465" i="49"/>
  <c r="Q465" i="49"/>
  <c r="S464" i="49"/>
  <c r="Q464" i="49"/>
  <c r="S463" i="49"/>
  <c r="Q463" i="49"/>
  <c r="S462" i="49"/>
  <c r="Q462" i="49"/>
  <c r="S461" i="49"/>
  <c r="Q461" i="49"/>
  <c r="S460" i="49"/>
  <c r="Q460" i="49"/>
  <c r="S459" i="49"/>
  <c r="Q459" i="49"/>
  <c r="S458" i="49"/>
  <c r="Q458" i="49"/>
  <c r="S457" i="49"/>
  <c r="Q457" i="49"/>
  <c r="S456" i="49"/>
  <c r="Q456" i="49"/>
  <c r="S455" i="49"/>
  <c r="Q455" i="49"/>
  <c r="S454" i="49"/>
  <c r="Q454" i="49"/>
  <c r="S453" i="49"/>
  <c r="Q453" i="49"/>
  <c r="S452" i="49"/>
  <c r="Q452" i="49"/>
  <c r="S451" i="49"/>
  <c r="Q451" i="49"/>
  <c r="S450" i="49"/>
  <c r="Q450" i="49"/>
  <c r="S449" i="49"/>
  <c r="Q449" i="49"/>
  <c r="S448" i="49"/>
  <c r="Q448" i="49"/>
  <c r="S447" i="49"/>
  <c r="Q447" i="49"/>
  <c r="S446" i="49"/>
  <c r="Q446" i="49"/>
  <c r="S445" i="49"/>
  <c r="Q445" i="49"/>
  <c r="S444" i="49"/>
  <c r="Q444" i="49"/>
  <c r="S443" i="49"/>
  <c r="Q443" i="49"/>
  <c r="S442" i="49"/>
  <c r="Q442" i="49"/>
  <c r="S441" i="49"/>
  <c r="Q441" i="49"/>
  <c r="S440" i="49"/>
  <c r="Q440" i="49"/>
  <c r="S439" i="49"/>
  <c r="Q439" i="49"/>
  <c r="S438" i="49"/>
  <c r="Q438" i="49"/>
  <c r="S437" i="49"/>
  <c r="Q437" i="49"/>
  <c r="S436" i="49"/>
  <c r="Q436" i="49"/>
  <c r="S435" i="49"/>
  <c r="Q435" i="49"/>
  <c r="S434" i="49"/>
  <c r="Q434" i="49"/>
  <c r="S433" i="49"/>
  <c r="Q433" i="49"/>
  <c r="S432" i="49"/>
  <c r="Q432" i="49"/>
  <c r="S431" i="49"/>
  <c r="Q431" i="49"/>
  <c r="S430" i="49"/>
  <c r="Q430" i="49"/>
  <c r="S429" i="49"/>
  <c r="Q429" i="49"/>
  <c r="S428" i="49"/>
  <c r="Q428" i="49"/>
  <c r="S427" i="49"/>
  <c r="Q427" i="49"/>
  <c r="S426" i="49"/>
  <c r="Q426" i="49"/>
  <c r="S425" i="49"/>
  <c r="Q425" i="49"/>
  <c r="S424" i="49"/>
  <c r="Q424" i="49"/>
  <c r="S423" i="49"/>
  <c r="Q423" i="49"/>
  <c r="S422" i="49"/>
  <c r="Q422" i="49"/>
  <c r="S421" i="49"/>
  <c r="Q421" i="49"/>
  <c r="S420" i="49"/>
  <c r="Q420" i="49"/>
  <c r="S419" i="49"/>
  <c r="Q419" i="49"/>
  <c r="S418" i="49"/>
  <c r="Q418" i="49"/>
  <c r="S417" i="49"/>
  <c r="Q417" i="49"/>
  <c r="S416" i="49"/>
  <c r="Q416" i="49"/>
  <c r="S415" i="49"/>
  <c r="Q415" i="49"/>
  <c r="S414" i="49"/>
  <c r="Q414" i="49"/>
  <c r="S413" i="49"/>
  <c r="Q413" i="49"/>
  <c r="S412" i="49"/>
  <c r="Q412" i="49"/>
  <c r="S411" i="49"/>
  <c r="Q411" i="49"/>
  <c r="S410" i="49"/>
  <c r="Q410" i="49"/>
  <c r="S409" i="49"/>
  <c r="Q409" i="49"/>
  <c r="S408" i="49"/>
  <c r="Q408" i="49"/>
  <c r="S407" i="49"/>
  <c r="Q407" i="49"/>
  <c r="S406" i="49"/>
  <c r="Q406" i="49"/>
  <c r="S405" i="49"/>
  <c r="Q405" i="49"/>
  <c r="S404" i="49"/>
  <c r="Q404" i="49"/>
  <c r="S403" i="49"/>
  <c r="Q403" i="49"/>
  <c r="S402" i="49"/>
  <c r="Q402" i="49"/>
  <c r="S401" i="49"/>
  <c r="Q401" i="49"/>
  <c r="S400" i="49"/>
  <c r="Q400" i="49"/>
  <c r="S399" i="49"/>
  <c r="Q399" i="49"/>
  <c r="S398" i="49"/>
  <c r="Q398" i="49"/>
  <c r="S397" i="49"/>
  <c r="Q397" i="49"/>
  <c r="S396" i="49"/>
  <c r="Q396" i="49"/>
  <c r="S395" i="49"/>
  <c r="Q395" i="49"/>
  <c r="S394" i="49"/>
  <c r="Q394" i="49"/>
  <c r="S393" i="49"/>
  <c r="Q393" i="49"/>
  <c r="S392" i="49"/>
  <c r="Q392" i="49"/>
  <c r="S391" i="49"/>
  <c r="Q391" i="49"/>
  <c r="S390" i="49"/>
  <c r="Q390" i="49"/>
  <c r="S389" i="49"/>
  <c r="Q389" i="49"/>
  <c r="S388" i="49"/>
  <c r="Q388" i="49"/>
  <c r="S387" i="49"/>
  <c r="Q387" i="49"/>
  <c r="S386" i="49"/>
  <c r="Q386" i="49"/>
  <c r="S385" i="49"/>
  <c r="Q385" i="49"/>
  <c r="S384" i="49"/>
  <c r="Q384" i="49"/>
  <c r="S383" i="49"/>
  <c r="Q383" i="49"/>
  <c r="S382" i="49"/>
  <c r="Q382" i="49"/>
  <c r="S381" i="49"/>
  <c r="Q381" i="49"/>
  <c r="S380" i="49"/>
  <c r="Q380" i="49"/>
  <c r="S379" i="49"/>
  <c r="Q379" i="49"/>
  <c r="S378" i="49"/>
  <c r="Q378" i="49"/>
  <c r="S377" i="49"/>
  <c r="Q377" i="49"/>
  <c r="S376" i="49"/>
  <c r="Q376" i="49"/>
  <c r="S375" i="49"/>
  <c r="Q375" i="49"/>
  <c r="S374" i="49"/>
  <c r="Q374" i="49"/>
  <c r="S373" i="49"/>
  <c r="Q373" i="49"/>
  <c r="S372" i="49"/>
  <c r="Q372" i="49"/>
  <c r="S371" i="49"/>
  <c r="Q371" i="49"/>
  <c r="S370" i="49"/>
  <c r="Q370" i="49"/>
  <c r="S369" i="49"/>
  <c r="Q369" i="49"/>
  <c r="S368" i="49"/>
  <c r="Q368" i="49"/>
  <c r="S367" i="49"/>
  <c r="Q367" i="49"/>
  <c r="S366" i="49"/>
  <c r="Q366" i="49"/>
  <c r="S365" i="49"/>
  <c r="Q365" i="49"/>
  <c r="S364" i="49"/>
  <c r="Q364" i="49"/>
  <c r="S363" i="49"/>
  <c r="Q363" i="49"/>
  <c r="S362" i="49"/>
  <c r="Q362" i="49"/>
  <c r="S361" i="49"/>
  <c r="Q361" i="49"/>
  <c r="S360" i="49"/>
  <c r="Q360" i="49"/>
  <c r="S359" i="49"/>
  <c r="Q359" i="49"/>
  <c r="S358" i="49"/>
  <c r="Q358" i="49"/>
  <c r="S357" i="49"/>
  <c r="Q357" i="49"/>
  <c r="S356" i="49"/>
  <c r="Q356" i="49"/>
  <c r="S355" i="49"/>
  <c r="Q355" i="49"/>
  <c r="S354" i="49"/>
  <c r="Q354" i="49"/>
  <c r="S353" i="49"/>
  <c r="Q353" i="49"/>
  <c r="S352" i="49"/>
  <c r="Q352" i="49"/>
  <c r="S351" i="49"/>
  <c r="Q351" i="49"/>
  <c r="S350" i="49"/>
  <c r="Q350" i="49"/>
  <c r="S349" i="49"/>
  <c r="Q349" i="49"/>
  <c r="S348" i="49"/>
  <c r="Q348" i="49"/>
  <c r="S347" i="49"/>
  <c r="Q347" i="49"/>
  <c r="S346" i="49"/>
  <c r="Q346" i="49"/>
  <c r="S345" i="49"/>
  <c r="Q345" i="49"/>
  <c r="S344" i="49"/>
  <c r="Q344" i="49"/>
  <c r="S343" i="49"/>
  <c r="Q343" i="49"/>
  <c r="S342" i="49"/>
  <c r="Q342" i="49"/>
  <c r="S341" i="49"/>
  <c r="Q341" i="49"/>
  <c r="S340" i="49"/>
  <c r="Q340" i="49"/>
  <c r="S339" i="49"/>
  <c r="Q339" i="49"/>
  <c r="S338" i="49"/>
  <c r="Q338" i="49"/>
  <c r="S337" i="49"/>
  <c r="Q337" i="49"/>
  <c r="S336" i="49"/>
  <c r="Q336" i="49"/>
  <c r="S335" i="49"/>
  <c r="Q335" i="49"/>
  <c r="S334" i="49"/>
  <c r="Q334" i="49"/>
  <c r="S333" i="49"/>
  <c r="Q333" i="49"/>
  <c r="S332" i="49"/>
  <c r="Q332" i="49"/>
  <c r="S331" i="49"/>
  <c r="Q331" i="49"/>
  <c r="S330" i="49"/>
  <c r="Q330" i="49"/>
  <c r="S329" i="49"/>
  <c r="Q329" i="49"/>
  <c r="S328" i="49"/>
  <c r="Q328" i="49"/>
  <c r="S327" i="49"/>
  <c r="Q327" i="49"/>
  <c r="S326" i="49"/>
  <c r="Q326" i="49"/>
  <c r="S325" i="49"/>
  <c r="Q325" i="49"/>
  <c r="S324" i="49"/>
  <c r="Q324" i="49"/>
  <c r="S323" i="49"/>
  <c r="Q323" i="49"/>
  <c r="S322" i="49"/>
  <c r="Q322" i="49"/>
  <c r="S321" i="49"/>
  <c r="Q321" i="49"/>
  <c r="S320" i="49"/>
  <c r="Q320" i="49"/>
  <c r="S319" i="49"/>
  <c r="Q319" i="49"/>
  <c r="S318" i="49"/>
  <c r="Q318" i="49"/>
  <c r="S317" i="49"/>
  <c r="Q317" i="49"/>
  <c r="S316" i="49"/>
  <c r="Q316" i="49"/>
  <c r="S315" i="49"/>
  <c r="Q315" i="49"/>
  <c r="S314" i="49"/>
  <c r="Q314" i="49"/>
  <c r="S313" i="49"/>
  <c r="Q313" i="49"/>
  <c r="S312" i="49"/>
  <c r="Q312" i="49"/>
  <c r="S311" i="49"/>
  <c r="Q311" i="49"/>
  <c r="S310" i="49"/>
  <c r="Q310" i="49"/>
  <c r="S309" i="49"/>
  <c r="Q309" i="49"/>
  <c r="S308" i="49"/>
  <c r="Q308" i="49"/>
  <c r="S307" i="49"/>
  <c r="Q307" i="49"/>
  <c r="S306" i="49"/>
  <c r="Q306" i="49"/>
  <c r="S305" i="49"/>
  <c r="Q305" i="49"/>
  <c r="S304" i="49"/>
  <c r="Q304" i="49"/>
  <c r="S303" i="49"/>
  <c r="Q303" i="49"/>
  <c r="S302" i="49"/>
  <c r="Q302" i="49"/>
  <c r="S301" i="49"/>
  <c r="Q301" i="49"/>
  <c r="S300" i="49"/>
  <c r="Q300" i="49"/>
  <c r="S299" i="49"/>
  <c r="Q299" i="49"/>
  <c r="S298" i="49"/>
  <c r="Q298" i="49"/>
  <c r="S297" i="49"/>
  <c r="Q297" i="49"/>
  <c r="S296" i="49"/>
  <c r="Q296" i="49"/>
  <c r="S295" i="49"/>
  <c r="Q295" i="49"/>
  <c r="S294" i="49"/>
  <c r="Q294" i="49"/>
  <c r="S293" i="49"/>
  <c r="Q293" i="49"/>
  <c r="S292" i="49"/>
  <c r="Q292" i="49"/>
  <c r="S291" i="49"/>
  <c r="Q291" i="49"/>
  <c r="S290" i="49"/>
  <c r="Q290" i="49"/>
  <c r="S289" i="49"/>
  <c r="Q289" i="49"/>
  <c r="S288" i="49"/>
  <c r="Q288" i="49"/>
  <c r="S287" i="49"/>
  <c r="Q287" i="49"/>
  <c r="S286" i="49"/>
  <c r="Q286" i="49"/>
  <c r="S285" i="49"/>
  <c r="Q285" i="49"/>
  <c r="S284" i="49"/>
  <c r="Q284" i="49"/>
  <c r="S283" i="49"/>
  <c r="Q283" i="49"/>
  <c r="S282" i="49"/>
  <c r="Q282" i="49"/>
  <c r="S281" i="49"/>
  <c r="Q281" i="49"/>
  <c r="S280" i="49"/>
  <c r="Q280" i="49"/>
  <c r="S279" i="49"/>
  <c r="Q279" i="49"/>
  <c r="S278" i="49"/>
  <c r="Q278" i="49"/>
  <c r="S277" i="49"/>
  <c r="Q277" i="49"/>
  <c r="S276" i="49"/>
  <c r="Q276" i="49"/>
  <c r="S275" i="49"/>
  <c r="Q275" i="49"/>
  <c r="S274" i="49"/>
  <c r="Q274" i="49"/>
  <c r="S273" i="49"/>
  <c r="Q273" i="49"/>
  <c r="S272" i="49"/>
  <c r="Q272" i="49"/>
  <c r="S271" i="49"/>
  <c r="Q271" i="49"/>
  <c r="S270" i="49"/>
  <c r="Q270" i="49"/>
  <c r="S269" i="49"/>
  <c r="Q269" i="49"/>
  <c r="S268" i="49"/>
  <c r="Q268" i="49"/>
  <c r="S267" i="49"/>
  <c r="Q267" i="49"/>
  <c r="S266" i="49"/>
  <c r="Q266" i="49"/>
  <c r="S265" i="49"/>
  <c r="Q265" i="49"/>
  <c r="S264" i="49"/>
  <c r="Q264" i="49"/>
  <c r="S263" i="49"/>
  <c r="Q263" i="49"/>
  <c r="S262" i="49"/>
  <c r="Q262" i="49"/>
  <c r="S261" i="49"/>
  <c r="Q261" i="49"/>
  <c r="S260" i="49"/>
  <c r="Q260" i="49"/>
  <c r="S259" i="49"/>
  <c r="Q259" i="49"/>
  <c r="S258" i="49"/>
  <c r="Q258" i="49"/>
  <c r="S257" i="49"/>
  <c r="Q257" i="49"/>
  <c r="S256" i="49"/>
  <c r="Q256" i="49"/>
  <c r="S255" i="49"/>
  <c r="Q255" i="49"/>
  <c r="S254" i="49"/>
  <c r="Q254" i="49"/>
  <c r="S253" i="49"/>
  <c r="Q253" i="49"/>
  <c r="S252" i="49"/>
  <c r="Q252" i="49"/>
  <c r="S251" i="49"/>
  <c r="Q251" i="49"/>
  <c r="S250" i="49"/>
  <c r="Q250" i="49"/>
  <c r="S249" i="49"/>
  <c r="Q249" i="49"/>
  <c r="S248" i="49"/>
  <c r="Q248" i="49"/>
  <c r="S247" i="49"/>
  <c r="Q247" i="49"/>
  <c r="S246" i="49"/>
  <c r="Q246" i="49"/>
  <c r="S245" i="49"/>
  <c r="Q245" i="49"/>
  <c r="S244" i="49"/>
  <c r="Q244" i="49"/>
  <c r="S243" i="49"/>
  <c r="Q243" i="49"/>
  <c r="S242" i="49"/>
  <c r="Q242" i="49"/>
  <c r="S241" i="49"/>
  <c r="Q241" i="49"/>
  <c r="S240" i="49"/>
  <c r="Q240" i="49"/>
  <c r="S239" i="49"/>
  <c r="Q239" i="49"/>
  <c r="S238" i="49"/>
  <c r="Q238" i="49"/>
  <c r="S237" i="49"/>
  <c r="Q237" i="49"/>
  <c r="S236" i="49"/>
  <c r="Q236" i="49"/>
  <c r="S235" i="49"/>
  <c r="Q235" i="49"/>
  <c r="S234" i="49"/>
  <c r="Q234" i="49"/>
  <c r="S233" i="49"/>
  <c r="Q233" i="49"/>
  <c r="S232" i="49"/>
  <c r="Q232" i="49"/>
  <c r="S231" i="49"/>
  <c r="Q231" i="49"/>
  <c r="S230" i="49"/>
  <c r="Q230" i="49"/>
  <c r="S229" i="49"/>
  <c r="Q229" i="49"/>
  <c r="S228" i="49"/>
  <c r="Q228" i="49"/>
  <c r="S227" i="49"/>
  <c r="Q227" i="49"/>
  <c r="S226" i="49"/>
  <c r="Q226" i="49"/>
  <c r="S225" i="49"/>
  <c r="Q225" i="49"/>
  <c r="S224" i="49"/>
  <c r="Q224" i="49"/>
  <c r="S223" i="49"/>
  <c r="Q223" i="49"/>
  <c r="S222" i="49"/>
  <c r="Q222" i="49"/>
  <c r="S221" i="49"/>
  <c r="Q221" i="49"/>
  <c r="S220" i="49"/>
  <c r="Q220" i="49"/>
  <c r="S219" i="49"/>
  <c r="Q219" i="49"/>
  <c r="S218" i="49"/>
  <c r="Q218" i="49"/>
  <c r="S217" i="49"/>
  <c r="Q217" i="49"/>
  <c r="S216" i="49"/>
  <c r="Q216" i="49"/>
  <c r="S215" i="49"/>
  <c r="Q215" i="49"/>
  <c r="S214" i="49"/>
  <c r="Q214" i="49"/>
  <c r="S213" i="49"/>
  <c r="Q213" i="49"/>
  <c r="S212" i="49"/>
  <c r="Q212" i="49"/>
  <c r="S211" i="49"/>
  <c r="Q211" i="49"/>
  <c r="S210" i="49"/>
  <c r="Q210" i="49"/>
  <c r="S209" i="49"/>
  <c r="Q209" i="49"/>
  <c r="S208" i="49"/>
  <c r="Q208" i="49"/>
  <c r="S207" i="49"/>
  <c r="Q207" i="49"/>
  <c r="S206" i="49"/>
  <c r="Q206" i="49"/>
  <c r="S205" i="49"/>
  <c r="Q205" i="49"/>
  <c r="S204" i="49"/>
  <c r="Q204" i="49"/>
  <c r="S203" i="49"/>
  <c r="Q203" i="49"/>
  <c r="S202" i="49"/>
  <c r="Q202" i="49"/>
  <c r="S201" i="49"/>
  <c r="Q201" i="49"/>
  <c r="S200" i="49"/>
  <c r="Q200" i="49"/>
  <c r="S199" i="49"/>
  <c r="Q199" i="49"/>
  <c r="S198" i="49"/>
  <c r="Q198" i="49"/>
  <c r="S197" i="49"/>
  <c r="Q197" i="49"/>
  <c r="S196" i="49"/>
  <c r="Q196" i="49"/>
  <c r="S195" i="49"/>
  <c r="Q195" i="49"/>
  <c r="S194" i="49"/>
  <c r="Q194" i="49"/>
  <c r="S193" i="49"/>
  <c r="Q193" i="49"/>
  <c r="S192" i="49"/>
  <c r="Q192" i="49"/>
  <c r="S191" i="49"/>
  <c r="Q191" i="49"/>
  <c r="S190" i="49"/>
  <c r="Q190" i="49"/>
  <c r="S189" i="49"/>
  <c r="Q189" i="49"/>
  <c r="S188" i="49"/>
  <c r="Q188" i="49"/>
  <c r="S187" i="49"/>
  <c r="Q187" i="49"/>
  <c r="S186" i="49"/>
  <c r="Q186" i="49"/>
  <c r="S185" i="49"/>
  <c r="Q185" i="49"/>
  <c r="S184" i="49"/>
  <c r="Q184" i="49"/>
  <c r="S183" i="49"/>
  <c r="Q183" i="49"/>
  <c r="S182" i="49"/>
  <c r="Q182" i="49"/>
  <c r="S181" i="49"/>
  <c r="Q181" i="49"/>
  <c r="S180" i="49"/>
  <c r="Q180" i="49"/>
  <c r="S179" i="49"/>
  <c r="Q179" i="49"/>
  <c r="S178" i="49"/>
  <c r="Q178" i="49"/>
  <c r="S177" i="49"/>
  <c r="Q177" i="49"/>
  <c r="S176" i="49"/>
  <c r="Q176" i="49"/>
  <c r="S175" i="49"/>
  <c r="Q175" i="49"/>
  <c r="S174" i="49"/>
  <c r="Q174" i="49"/>
  <c r="S173" i="49"/>
  <c r="Q173" i="49"/>
  <c r="S172" i="49"/>
  <c r="Q172" i="49"/>
  <c r="S171" i="49"/>
  <c r="Q171" i="49"/>
  <c r="S170" i="49"/>
  <c r="Q170" i="49"/>
  <c r="S169" i="49"/>
  <c r="Q169" i="49"/>
  <c r="S168" i="49"/>
  <c r="Q168" i="49"/>
  <c r="S167" i="49"/>
  <c r="Q167" i="49"/>
  <c r="S166" i="49"/>
  <c r="Q166" i="49"/>
  <c r="S165" i="49"/>
  <c r="Q165" i="49"/>
  <c r="S164" i="49"/>
  <c r="Q164" i="49"/>
  <c r="S163" i="49"/>
  <c r="Q163" i="49"/>
  <c r="S162" i="49"/>
  <c r="Q162" i="49"/>
  <c r="S161" i="49"/>
  <c r="Q161" i="49"/>
  <c r="S160" i="49"/>
  <c r="Q160" i="49"/>
  <c r="S159" i="49"/>
  <c r="Q159" i="49"/>
  <c r="S158" i="49"/>
  <c r="Q158" i="49"/>
  <c r="S157" i="49"/>
  <c r="Q157" i="49"/>
  <c r="S156" i="49"/>
  <c r="Q156" i="49"/>
  <c r="S155" i="49"/>
  <c r="Q155" i="49"/>
  <c r="S154" i="49"/>
  <c r="Q154" i="49"/>
  <c r="S153" i="49"/>
  <c r="Q153" i="49"/>
  <c r="S152" i="49"/>
  <c r="Q152" i="49"/>
  <c r="S151" i="49"/>
  <c r="Q151" i="49"/>
  <c r="S150" i="49"/>
  <c r="Q150" i="49"/>
  <c r="S149" i="49"/>
  <c r="Q149" i="49"/>
  <c r="S148" i="49"/>
  <c r="Q148" i="49"/>
  <c r="S147" i="49"/>
  <c r="Q147" i="49"/>
  <c r="S146" i="49"/>
  <c r="Q146" i="49"/>
  <c r="S145" i="49"/>
  <c r="Q145" i="49"/>
  <c r="S144" i="49"/>
  <c r="Q144" i="49"/>
  <c r="S143" i="49"/>
  <c r="Q143" i="49"/>
  <c r="S142" i="49"/>
  <c r="Q142" i="49"/>
  <c r="S141" i="49"/>
  <c r="Q141" i="49"/>
  <c r="S140" i="49"/>
  <c r="Q140" i="49"/>
  <c r="S139" i="49"/>
  <c r="Q139" i="49"/>
  <c r="S138" i="49"/>
  <c r="Q138" i="49"/>
  <c r="S137" i="49"/>
  <c r="Q137" i="49"/>
  <c r="S136" i="49"/>
  <c r="Q136" i="49"/>
  <c r="S135" i="49"/>
  <c r="Q135" i="49"/>
  <c r="S134" i="49"/>
  <c r="Q134" i="49"/>
  <c r="S133" i="49"/>
  <c r="Q133" i="49"/>
  <c r="S132" i="49"/>
  <c r="Q132" i="49"/>
  <c r="S131" i="49"/>
  <c r="Q131" i="49"/>
  <c r="S130" i="49"/>
  <c r="Q130" i="49"/>
  <c r="S129" i="49"/>
  <c r="Q129" i="49"/>
  <c r="S128" i="49"/>
  <c r="Q128" i="49"/>
  <c r="S127" i="49"/>
  <c r="Q127" i="49"/>
  <c r="S126" i="49"/>
  <c r="Q126" i="49"/>
  <c r="S125" i="49"/>
  <c r="Q125" i="49"/>
  <c r="S124" i="49"/>
  <c r="Q124" i="49"/>
  <c r="S123" i="49"/>
  <c r="Q123" i="49"/>
  <c r="S122" i="49"/>
  <c r="Q122" i="49"/>
  <c r="S121" i="49"/>
  <c r="Q121" i="49"/>
  <c r="S120" i="49"/>
  <c r="Q120" i="49"/>
  <c r="S119" i="49"/>
  <c r="Q119" i="49"/>
  <c r="S118" i="49"/>
  <c r="Q118" i="49"/>
  <c r="S117" i="49"/>
  <c r="Q117" i="49"/>
  <c r="S116" i="49"/>
  <c r="Q116" i="49"/>
  <c r="S115" i="49"/>
  <c r="Q115" i="49"/>
  <c r="S114" i="49"/>
  <c r="Q114" i="49"/>
  <c r="S113" i="49"/>
  <c r="Q113" i="49"/>
  <c r="S112" i="49"/>
  <c r="Q112" i="49"/>
  <c r="S111" i="49"/>
  <c r="Q111" i="49"/>
  <c r="S110" i="49"/>
  <c r="Q110" i="49"/>
  <c r="S109" i="49"/>
  <c r="Q109" i="49"/>
  <c r="S108" i="49"/>
  <c r="Q108" i="49"/>
  <c r="S107" i="49"/>
  <c r="Q107" i="49"/>
  <c r="S106" i="49"/>
  <c r="Q106" i="49"/>
  <c r="S105" i="49"/>
  <c r="Q105" i="49"/>
  <c r="S104" i="49"/>
  <c r="Q104" i="49"/>
  <c r="S103" i="49"/>
  <c r="Q103" i="49"/>
  <c r="S102" i="49"/>
  <c r="Q102" i="49"/>
  <c r="S101" i="49"/>
  <c r="Q101" i="49"/>
  <c r="S100" i="49"/>
  <c r="Q100" i="49"/>
  <c r="S99" i="49"/>
  <c r="Q99" i="49"/>
  <c r="S98" i="49"/>
  <c r="Q98" i="49"/>
  <c r="S97" i="49"/>
  <c r="Q97" i="49"/>
  <c r="S96" i="49"/>
  <c r="Q96" i="49"/>
  <c r="S95" i="49"/>
  <c r="Q95" i="49"/>
  <c r="S94" i="49"/>
  <c r="Q94" i="49"/>
  <c r="S93" i="49"/>
  <c r="Q93" i="49"/>
  <c r="S92" i="49"/>
  <c r="Q92" i="49"/>
  <c r="S91" i="49"/>
  <c r="Q91" i="49"/>
  <c r="S90" i="49"/>
  <c r="Q90" i="49"/>
  <c r="S89" i="49"/>
  <c r="Q89" i="49"/>
  <c r="S88" i="49"/>
  <c r="Q88" i="49"/>
  <c r="S87" i="49"/>
  <c r="Q87" i="49"/>
  <c r="S86" i="49"/>
  <c r="Q86" i="49"/>
  <c r="S85" i="49"/>
  <c r="Q85" i="49"/>
  <c r="S84" i="49"/>
  <c r="Q84" i="49"/>
  <c r="S83" i="49"/>
  <c r="Q83" i="49"/>
  <c r="S82" i="49"/>
  <c r="Q82" i="49"/>
  <c r="S81" i="49"/>
  <c r="Q81" i="49"/>
  <c r="S80" i="49"/>
  <c r="Q80" i="49"/>
  <c r="S79" i="49"/>
  <c r="Q79" i="49"/>
  <c r="S78" i="49"/>
  <c r="Q78" i="49"/>
  <c r="S77" i="49"/>
  <c r="Q77" i="49"/>
  <c r="S76" i="49"/>
  <c r="Q76" i="49"/>
  <c r="S75" i="49"/>
  <c r="Q75" i="49"/>
  <c r="S74" i="49"/>
  <c r="Q74" i="49"/>
  <c r="S73" i="49"/>
  <c r="Q73" i="49"/>
  <c r="S72" i="49"/>
  <c r="Q72" i="49"/>
  <c r="S71" i="49"/>
  <c r="Q71" i="49"/>
  <c r="S70" i="49"/>
  <c r="Q70" i="49"/>
  <c r="S69" i="49"/>
  <c r="Q69" i="49"/>
  <c r="S68" i="49"/>
  <c r="Q68" i="49"/>
  <c r="S67" i="49"/>
  <c r="Q67" i="49"/>
  <c r="S66" i="49"/>
  <c r="Q66" i="49"/>
  <c r="S65" i="49"/>
  <c r="Q65" i="49"/>
  <c r="S64" i="49"/>
  <c r="Q64" i="49"/>
  <c r="S63" i="49"/>
  <c r="Q63" i="49"/>
  <c r="S62" i="49"/>
  <c r="Q62" i="49"/>
  <c r="S61" i="49"/>
  <c r="Q61" i="49"/>
  <c r="S60" i="49"/>
  <c r="Q60" i="49"/>
  <c r="S59" i="49"/>
  <c r="Q59" i="49"/>
  <c r="S58" i="49"/>
  <c r="Q58" i="49"/>
  <c r="S57" i="49"/>
  <c r="Q57" i="49"/>
  <c r="S56" i="49"/>
  <c r="Q56" i="49"/>
  <c r="S55" i="49"/>
  <c r="Q55" i="49"/>
  <c r="S54" i="49"/>
  <c r="Q54" i="49"/>
  <c r="S53" i="49"/>
  <c r="Q53" i="49"/>
  <c r="S52" i="49"/>
  <c r="Q52" i="49"/>
  <c r="S51" i="49"/>
  <c r="Q51" i="49"/>
  <c r="S50" i="49"/>
  <c r="Q50" i="49"/>
  <c r="S49" i="49"/>
  <c r="Q49" i="49"/>
  <c r="S48" i="49"/>
  <c r="Q48" i="49"/>
  <c r="S47" i="49"/>
  <c r="Q47" i="49"/>
  <c r="S46" i="49"/>
  <c r="Q46" i="49"/>
  <c r="S45" i="49"/>
  <c r="Q45" i="49"/>
  <c r="S44" i="49"/>
  <c r="Q44" i="49"/>
  <c r="S43" i="49"/>
  <c r="Q43" i="49"/>
  <c r="S42" i="49"/>
  <c r="Q42" i="49"/>
  <c r="S41" i="49"/>
  <c r="Q41" i="49"/>
  <c r="S40" i="49"/>
  <c r="Q40" i="49"/>
  <c r="S39" i="49"/>
  <c r="Q39" i="49"/>
  <c r="S38" i="49"/>
  <c r="Q38" i="49"/>
  <c r="S37" i="49"/>
  <c r="Q37" i="49"/>
  <c r="S36" i="49"/>
  <c r="Q36" i="49"/>
  <c r="S35" i="49"/>
  <c r="Q35" i="49"/>
  <c r="S34" i="49"/>
  <c r="Q34" i="49"/>
  <c r="S33" i="49"/>
  <c r="Q33" i="49"/>
  <c r="S32" i="49"/>
  <c r="Q32" i="49"/>
  <c r="S31" i="49"/>
  <c r="Q31" i="49"/>
  <c r="S30" i="49"/>
  <c r="Q30" i="49"/>
  <c r="S29" i="49"/>
  <c r="Q29" i="49"/>
  <c r="S28" i="49"/>
  <c r="Q28" i="49"/>
  <c r="S27" i="49"/>
  <c r="Q27" i="49"/>
  <c r="S26" i="49"/>
  <c r="Q26" i="49"/>
  <c r="S25" i="49"/>
  <c r="Q25" i="49"/>
  <c r="S24" i="49"/>
  <c r="Q24" i="49"/>
  <c r="S23" i="49"/>
  <c r="Q23" i="49"/>
  <c r="S22" i="49"/>
  <c r="Q22" i="49"/>
  <c r="S21" i="49"/>
  <c r="Q21" i="49"/>
  <c r="S20" i="49"/>
  <c r="Q20" i="49"/>
  <c r="S19" i="49"/>
  <c r="Q19" i="49"/>
  <c r="S18" i="49"/>
  <c r="Q18" i="49"/>
  <c r="S516" i="48"/>
  <c r="Q516" i="48"/>
  <c r="S515" i="48"/>
  <c r="Q515" i="48"/>
  <c r="S514" i="48"/>
  <c r="Q514" i="48"/>
  <c r="S513" i="48"/>
  <c r="Q513" i="48"/>
  <c r="S512" i="48"/>
  <c r="Q512" i="48"/>
  <c r="S511" i="48"/>
  <c r="Q511" i="48"/>
  <c r="S510" i="48"/>
  <c r="Q510" i="48"/>
  <c r="S509" i="48"/>
  <c r="Q509" i="48"/>
  <c r="S508" i="48"/>
  <c r="Q508" i="48"/>
  <c r="S507" i="48"/>
  <c r="Q507" i="48"/>
  <c r="S506" i="48"/>
  <c r="Q506" i="48"/>
  <c r="S505" i="48"/>
  <c r="Q505" i="48"/>
  <c r="S504" i="48"/>
  <c r="Q504" i="48"/>
  <c r="S503" i="48"/>
  <c r="Q503" i="48"/>
  <c r="S502" i="48"/>
  <c r="Q502" i="48"/>
  <c r="S501" i="48"/>
  <c r="Q501" i="48"/>
  <c r="S500" i="48"/>
  <c r="Q500" i="48"/>
  <c r="S499" i="48"/>
  <c r="Q499" i="48"/>
  <c r="S498" i="48"/>
  <c r="Q498" i="48"/>
  <c r="S497" i="48"/>
  <c r="Q497" i="48"/>
  <c r="S496" i="48"/>
  <c r="Q496" i="48"/>
  <c r="S495" i="48"/>
  <c r="Q495" i="48"/>
  <c r="S494" i="48"/>
  <c r="Q494" i="48"/>
  <c r="S493" i="48"/>
  <c r="Q493" i="48"/>
  <c r="S492" i="48"/>
  <c r="Q492" i="48"/>
  <c r="S491" i="48"/>
  <c r="Q491" i="48"/>
  <c r="S490" i="48"/>
  <c r="Q490" i="48"/>
  <c r="S489" i="48"/>
  <c r="Q489" i="48"/>
  <c r="S488" i="48"/>
  <c r="Q488" i="48"/>
  <c r="S487" i="48"/>
  <c r="Q487" i="48"/>
  <c r="S486" i="48"/>
  <c r="Q486" i="48"/>
  <c r="S485" i="48"/>
  <c r="Q485" i="48"/>
  <c r="S484" i="48"/>
  <c r="Q484" i="48"/>
  <c r="S483" i="48"/>
  <c r="Q483" i="48"/>
  <c r="S482" i="48"/>
  <c r="Q482" i="48"/>
  <c r="S481" i="48"/>
  <c r="Q481" i="48"/>
  <c r="S480" i="48"/>
  <c r="Q480" i="48"/>
  <c r="S479" i="48"/>
  <c r="Q479" i="48"/>
  <c r="S478" i="48"/>
  <c r="Q478" i="48"/>
  <c r="S477" i="48"/>
  <c r="Q477" i="48"/>
  <c r="S476" i="48"/>
  <c r="Q476" i="48"/>
  <c r="S475" i="48"/>
  <c r="Q475" i="48"/>
  <c r="S474" i="48"/>
  <c r="Q474" i="48"/>
  <c r="S473" i="48"/>
  <c r="Q473" i="48"/>
  <c r="S472" i="48"/>
  <c r="Q472" i="48"/>
  <c r="S471" i="48"/>
  <c r="Q471" i="48"/>
  <c r="S470" i="48"/>
  <c r="Q470" i="48"/>
  <c r="S469" i="48"/>
  <c r="Q469" i="48"/>
  <c r="S468" i="48"/>
  <c r="Q468" i="48"/>
  <c r="S467" i="48"/>
  <c r="Q467" i="48"/>
  <c r="S466" i="48"/>
  <c r="Q466" i="48"/>
  <c r="S465" i="48"/>
  <c r="Q465" i="48"/>
  <c r="S464" i="48"/>
  <c r="Q464" i="48"/>
  <c r="S463" i="48"/>
  <c r="Q463" i="48"/>
  <c r="S462" i="48"/>
  <c r="Q462" i="48"/>
  <c r="S461" i="48"/>
  <c r="Q461" i="48"/>
  <c r="S460" i="48"/>
  <c r="Q460" i="48"/>
  <c r="S459" i="48"/>
  <c r="Q459" i="48"/>
  <c r="S458" i="48"/>
  <c r="Q458" i="48"/>
  <c r="S457" i="48"/>
  <c r="Q457" i="48"/>
  <c r="S456" i="48"/>
  <c r="Q456" i="48"/>
  <c r="S455" i="48"/>
  <c r="Q455" i="48"/>
  <c r="S454" i="48"/>
  <c r="Q454" i="48"/>
  <c r="S453" i="48"/>
  <c r="Q453" i="48"/>
  <c r="S452" i="48"/>
  <c r="Q452" i="48"/>
  <c r="S451" i="48"/>
  <c r="Q451" i="48"/>
  <c r="S450" i="48"/>
  <c r="Q450" i="48"/>
  <c r="S449" i="48"/>
  <c r="Q449" i="48"/>
  <c r="S448" i="48"/>
  <c r="Q448" i="48"/>
  <c r="S447" i="48"/>
  <c r="Q447" i="48"/>
  <c r="S446" i="48"/>
  <c r="Q446" i="48"/>
  <c r="S445" i="48"/>
  <c r="Q445" i="48"/>
  <c r="S444" i="48"/>
  <c r="Q444" i="48"/>
  <c r="S443" i="48"/>
  <c r="Q443" i="48"/>
  <c r="S442" i="48"/>
  <c r="Q442" i="48"/>
  <c r="S441" i="48"/>
  <c r="Q441" i="48"/>
  <c r="S440" i="48"/>
  <c r="Q440" i="48"/>
  <c r="S439" i="48"/>
  <c r="Q439" i="48"/>
  <c r="S438" i="48"/>
  <c r="Q438" i="48"/>
  <c r="S437" i="48"/>
  <c r="Q437" i="48"/>
  <c r="S436" i="48"/>
  <c r="Q436" i="48"/>
  <c r="S435" i="48"/>
  <c r="Q435" i="48"/>
  <c r="S434" i="48"/>
  <c r="Q434" i="48"/>
  <c r="S433" i="48"/>
  <c r="Q433" i="48"/>
  <c r="S432" i="48"/>
  <c r="Q432" i="48"/>
  <c r="S431" i="48"/>
  <c r="Q431" i="48"/>
  <c r="S430" i="48"/>
  <c r="Q430" i="48"/>
  <c r="S429" i="48"/>
  <c r="Q429" i="48"/>
  <c r="S428" i="48"/>
  <c r="Q428" i="48"/>
  <c r="S427" i="48"/>
  <c r="Q427" i="48"/>
  <c r="S426" i="48"/>
  <c r="Q426" i="48"/>
  <c r="S425" i="48"/>
  <c r="Q425" i="48"/>
  <c r="S424" i="48"/>
  <c r="Q424" i="48"/>
  <c r="S423" i="48"/>
  <c r="Q423" i="48"/>
  <c r="S422" i="48"/>
  <c r="Q422" i="48"/>
  <c r="S421" i="48"/>
  <c r="Q421" i="48"/>
  <c r="S420" i="48"/>
  <c r="Q420" i="48"/>
  <c r="S419" i="48"/>
  <c r="Q419" i="48"/>
  <c r="S418" i="48"/>
  <c r="Q418" i="48"/>
  <c r="S417" i="48"/>
  <c r="Q417" i="48"/>
  <c r="S416" i="48"/>
  <c r="Q416" i="48"/>
  <c r="S415" i="48"/>
  <c r="Q415" i="48"/>
  <c r="S414" i="48"/>
  <c r="Q414" i="48"/>
  <c r="S413" i="48"/>
  <c r="Q413" i="48"/>
  <c r="S412" i="48"/>
  <c r="Q412" i="48"/>
  <c r="S411" i="48"/>
  <c r="Q411" i="48"/>
  <c r="S410" i="48"/>
  <c r="Q410" i="48"/>
  <c r="S409" i="48"/>
  <c r="Q409" i="48"/>
  <c r="S408" i="48"/>
  <c r="Q408" i="48"/>
  <c r="S407" i="48"/>
  <c r="Q407" i="48"/>
  <c r="S406" i="48"/>
  <c r="Q406" i="48"/>
  <c r="S405" i="48"/>
  <c r="Q405" i="48"/>
  <c r="S404" i="48"/>
  <c r="Q404" i="48"/>
  <c r="S403" i="48"/>
  <c r="Q403" i="48"/>
  <c r="S402" i="48"/>
  <c r="Q402" i="48"/>
  <c r="S401" i="48"/>
  <c r="Q401" i="48"/>
  <c r="S400" i="48"/>
  <c r="Q400" i="48"/>
  <c r="S399" i="48"/>
  <c r="Q399" i="48"/>
  <c r="S398" i="48"/>
  <c r="Q398" i="48"/>
  <c r="S397" i="48"/>
  <c r="Q397" i="48"/>
  <c r="S396" i="48"/>
  <c r="Q396" i="48"/>
  <c r="S395" i="48"/>
  <c r="Q395" i="48"/>
  <c r="S394" i="48"/>
  <c r="Q394" i="48"/>
  <c r="S393" i="48"/>
  <c r="Q393" i="48"/>
  <c r="S392" i="48"/>
  <c r="Q392" i="48"/>
  <c r="S391" i="48"/>
  <c r="Q391" i="48"/>
  <c r="S390" i="48"/>
  <c r="Q390" i="48"/>
  <c r="S389" i="48"/>
  <c r="Q389" i="48"/>
  <c r="S388" i="48"/>
  <c r="Q388" i="48"/>
  <c r="S387" i="48"/>
  <c r="Q387" i="48"/>
  <c r="S386" i="48"/>
  <c r="Q386" i="48"/>
  <c r="S385" i="48"/>
  <c r="Q385" i="48"/>
  <c r="S384" i="48"/>
  <c r="Q384" i="48"/>
  <c r="S383" i="48"/>
  <c r="Q383" i="48"/>
  <c r="S382" i="48"/>
  <c r="Q382" i="48"/>
  <c r="S381" i="48"/>
  <c r="Q381" i="48"/>
  <c r="S380" i="48"/>
  <c r="Q380" i="48"/>
  <c r="S379" i="48"/>
  <c r="Q379" i="48"/>
  <c r="S378" i="48"/>
  <c r="Q378" i="48"/>
  <c r="S377" i="48"/>
  <c r="Q377" i="48"/>
  <c r="S376" i="48"/>
  <c r="Q376" i="48"/>
  <c r="S375" i="48"/>
  <c r="Q375" i="48"/>
  <c r="S374" i="48"/>
  <c r="Q374" i="48"/>
  <c r="S373" i="48"/>
  <c r="Q373" i="48"/>
  <c r="S372" i="48"/>
  <c r="Q372" i="48"/>
  <c r="S371" i="48"/>
  <c r="Q371" i="48"/>
  <c r="S370" i="48"/>
  <c r="Q370" i="48"/>
  <c r="S369" i="48"/>
  <c r="Q369" i="48"/>
  <c r="S368" i="48"/>
  <c r="Q368" i="48"/>
  <c r="S367" i="48"/>
  <c r="Q367" i="48"/>
  <c r="S366" i="48"/>
  <c r="Q366" i="48"/>
  <c r="S365" i="48"/>
  <c r="Q365" i="48"/>
  <c r="S364" i="48"/>
  <c r="Q364" i="48"/>
  <c r="S363" i="48"/>
  <c r="Q363" i="48"/>
  <c r="S362" i="48"/>
  <c r="Q362" i="48"/>
  <c r="S361" i="48"/>
  <c r="Q361" i="48"/>
  <c r="S360" i="48"/>
  <c r="Q360" i="48"/>
  <c r="S359" i="48"/>
  <c r="Q359" i="48"/>
  <c r="S358" i="48"/>
  <c r="Q358" i="48"/>
  <c r="S357" i="48"/>
  <c r="Q357" i="48"/>
  <c r="S356" i="48"/>
  <c r="Q356" i="48"/>
  <c r="S355" i="48"/>
  <c r="Q355" i="48"/>
  <c r="S354" i="48"/>
  <c r="Q354" i="48"/>
  <c r="S353" i="48"/>
  <c r="Q353" i="48"/>
  <c r="S352" i="48"/>
  <c r="Q352" i="48"/>
  <c r="S351" i="48"/>
  <c r="Q351" i="48"/>
  <c r="S350" i="48"/>
  <c r="Q350" i="48"/>
  <c r="S349" i="48"/>
  <c r="Q349" i="48"/>
  <c r="S348" i="48"/>
  <c r="Q348" i="48"/>
  <c r="S347" i="48"/>
  <c r="Q347" i="48"/>
  <c r="S346" i="48"/>
  <c r="Q346" i="48"/>
  <c r="S345" i="48"/>
  <c r="Q345" i="48"/>
  <c r="S344" i="48"/>
  <c r="Q344" i="48"/>
  <c r="S343" i="48"/>
  <c r="Q343" i="48"/>
  <c r="S342" i="48"/>
  <c r="Q342" i="48"/>
  <c r="S341" i="48"/>
  <c r="Q341" i="48"/>
  <c r="S340" i="48"/>
  <c r="Q340" i="48"/>
  <c r="S339" i="48"/>
  <c r="Q339" i="48"/>
  <c r="S338" i="48"/>
  <c r="Q338" i="48"/>
  <c r="S337" i="48"/>
  <c r="Q337" i="48"/>
  <c r="S336" i="48"/>
  <c r="Q336" i="48"/>
  <c r="S335" i="48"/>
  <c r="Q335" i="48"/>
  <c r="S334" i="48"/>
  <c r="Q334" i="48"/>
  <c r="S333" i="48"/>
  <c r="Q333" i="48"/>
  <c r="S332" i="48"/>
  <c r="Q332" i="48"/>
  <c r="S331" i="48"/>
  <c r="Q331" i="48"/>
  <c r="S330" i="48"/>
  <c r="Q330" i="48"/>
  <c r="S329" i="48"/>
  <c r="Q329" i="48"/>
  <c r="S328" i="48"/>
  <c r="Q328" i="48"/>
  <c r="S327" i="48"/>
  <c r="Q327" i="48"/>
  <c r="S326" i="48"/>
  <c r="Q326" i="48"/>
  <c r="S325" i="48"/>
  <c r="Q325" i="48"/>
  <c r="S324" i="48"/>
  <c r="Q324" i="48"/>
  <c r="S323" i="48"/>
  <c r="Q323" i="48"/>
  <c r="S322" i="48"/>
  <c r="Q322" i="48"/>
  <c r="S321" i="48"/>
  <c r="Q321" i="48"/>
  <c r="S320" i="48"/>
  <c r="Q320" i="48"/>
  <c r="S319" i="48"/>
  <c r="Q319" i="48"/>
  <c r="S318" i="48"/>
  <c r="Q318" i="48"/>
  <c r="S317" i="48"/>
  <c r="Q317" i="48"/>
  <c r="S316" i="48"/>
  <c r="Q316" i="48"/>
  <c r="S315" i="48"/>
  <c r="Q315" i="48"/>
  <c r="S314" i="48"/>
  <c r="Q314" i="48"/>
  <c r="S313" i="48"/>
  <c r="Q313" i="48"/>
  <c r="S312" i="48"/>
  <c r="Q312" i="48"/>
  <c r="S311" i="48"/>
  <c r="Q311" i="48"/>
  <c r="S310" i="48"/>
  <c r="Q310" i="48"/>
  <c r="S309" i="48"/>
  <c r="Q309" i="48"/>
  <c r="S308" i="48"/>
  <c r="Q308" i="48"/>
  <c r="S307" i="48"/>
  <c r="Q307" i="48"/>
  <c r="S306" i="48"/>
  <c r="Q306" i="48"/>
  <c r="S305" i="48"/>
  <c r="Q305" i="48"/>
  <c r="S304" i="48"/>
  <c r="Q304" i="48"/>
  <c r="S303" i="48"/>
  <c r="Q303" i="48"/>
  <c r="S302" i="48"/>
  <c r="Q302" i="48"/>
  <c r="S301" i="48"/>
  <c r="Q301" i="48"/>
  <c r="S300" i="48"/>
  <c r="Q300" i="48"/>
  <c r="S299" i="48"/>
  <c r="Q299" i="48"/>
  <c r="S298" i="48"/>
  <c r="Q298" i="48"/>
  <c r="S297" i="48"/>
  <c r="Q297" i="48"/>
  <c r="S296" i="48"/>
  <c r="Q296" i="48"/>
  <c r="S295" i="48"/>
  <c r="Q295" i="48"/>
  <c r="S294" i="48"/>
  <c r="Q294" i="48"/>
  <c r="S293" i="48"/>
  <c r="Q293" i="48"/>
  <c r="S292" i="48"/>
  <c r="Q292" i="48"/>
  <c r="S291" i="48"/>
  <c r="Q291" i="48"/>
  <c r="S290" i="48"/>
  <c r="Q290" i="48"/>
  <c r="S289" i="48"/>
  <c r="Q289" i="48"/>
  <c r="S288" i="48"/>
  <c r="Q288" i="48"/>
  <c r="S287" i="48"/>
  <c r="Q287" i="48"/>
  <c r="S286" i="48"/>
  <c r="Q286" i="48"/>
  <c r="S285" i="48"/>
  <c r="Q285" i="48"/>
  <c r="S284" i="48"/>
  <c r="Q284" i="48"/>
  <c r="S283" i="48"/>
  <c r="Q283" i="48"/>
  <c r="S282" i="48"/>
  <c r="Q282" i="48"/>
  <c r="S281" i="48"/>
  <c r="Q281" i="48"/>
  <c r="S280" i="48"/>
  <c r="Q280" i="48"/>
  <c r="S279" i="48"/>
  <c r="Q279" i="48"/>
  <c r="S278" i="48"/>
  <c r="Q278" i="48"/>
  <c r="S277" i="48"/>
  <c r="Q277" i="48"/>
  <c r="S276" i="48"/>
  <c r="Q276" i="48"/>
  <c r="S275" i="48"/>
  <c r="Q275" i="48"/>
  <c r="S274" i="48"/>
  <c r="Q274" i="48"/>
  <c r="S273" i="48"/>
  <c r="Q273" i="48"/>
  <c r="S272" i="48"/>
  <c r="Q272" i="48"/>
  <c r="S271" i="48"/>
  <c r="Q271" i="48"/>
  <c r="S270" i="48"/>
  <c r="Q270" i="48"/>
  <c r="S269" i="48"/>
  <c r="Q269" i="48"/>
  <c r="S268" i="48"/>
  <c r="Q268" i="48"/>
  <c r="S267" i="48"/>
  <c r="Q267" i="48"/>
  <c r="S266" i="48"/>
  <c r="Q266" i="48"/>
  <c r="S265" i="48"/>
  <c r="Q265" i="48"/>
  <c r="S264" i="48"/>
  <c r="Q264" i="48"/>
  <c r="S263" i="48"/>
  <c r="Q263" i="48"/>
  <c r="S262" i="48"/>
  <c r="Q262" i="48"/>
  <c r="S261" i="48"/>
  <c r="Q261" i="48"/>
  <c r="S260" i="48"/>
  <c r="Q260" i="48"/>
  <c r="S259" i="48"/>
  <c r="Q259" i="48"/>
  <c r="S258" i="48"/>
  <c r="Q258" i="48"/>
  <c r="S257" i="48"/>
  <c r="Q257" i="48"/>
  <c r="S256" i="48"/>
  <c r="Q256" i="48"/>
  <c r="S255" i="48"/>
  <c r="Q255" i="48"/>
  <c r="S254" i="48"/>
  <c r="Q254" i="48"/>
  <c r="S253" i="48"/>
  <c r="Q253" i="48"/>
  <c r="S252" i="48"/>
  <c r="Q252" i="48"/>
  <c r="S251" i="48"/>
  <c r="Q251" i="48"/>
  <c r="S250" i="48"/>
  <c r="Q250" i="48"/>
  <c r="S249" i="48"/>
  <c r="Q249" i="48"/>
  <c r="S248" i="48"/>
  <c r="Q248" i="48"/>
  <c r="S247" i="48"/>
  <c r="Q247" i="48"/>
  <c r="S246" i="48"/>
  <c r="Q246" i="48"/>
  <c r="S245" i="48"/>
  <c r="Q245" i="48"/>
  <c r="S244" i="48"/>
  <c r="Q244" i="48"/>
  <c r="S243" i="48"/>
  <c r="Q243" i="48"/>
  <c r="S242" i="48"/>
  <c r="Q242" i="48"/>
  <c r="S241" i="48"/>
  <c r="Q241" i="48"/>
  <c r="S240" i="48"/>
  <c r="Q240" i="48"/>
  <c r="S239" i="48"/>
  <c r="Q239" i="48"/>
  <c r="S238" i="48"/>
  <c r="Q238" i="48"/>
  <c r="S237" i="48"/>
  <c r="Q237" i="48"/>
  <c r="S236" i="48"/>
  <c r="Q236" i="48"/>
  <c r="S235" i="48"/>
  <c r="Q235" i="48"/>
  <c r="S234" i="48"/>
  <c r="Q234" i="48"/>
  <c r="S233" i="48"/>
  <c r="Q233" i="48"/>
  <c r="S232" i="48"/>
  <c r="Q232" i="48"/>
  <c r="S231" i="48"/>
  <c r="Q231" i="48"/>
  <c r="S230" i="48"/>
  <c r="Q230" i="48"/>
  <c r="S229" i="48"/>
  <c r="Q229" i="48"/>
  <c r="S228" i="48"/>
  <c r="Q228" i="48"/>
  <c r="S227" i="48"/>
  <c r="Q227" i="48"/>
  <c r="S226" i="48"/>
  <c r="Q226" i="48"/>
  <c r="S225" i="48"/>
  <c r="Q225" i="48"/>
  <c r="S224" i="48"/>
  <c r="Q224" i="48"/>
  <c r="S223" i="48"/>
  <c r="Q223" i="48"/>
  <c r="S222" i="48"/>
  <c r="Q222" i="48"/>
  <c r="S221" i="48"/>
  <c r="Q221" i="48"/>
  <c r="S220" i="48"/>
  <c r="Q220" i="48"/>
  <c r="S219" i="48"/>
  <c r="Q219" i="48"/>
  <c r="S218" i="48"/>
  <c r="Q218" i="48"/>
  <c r="S217" i="48"/>
  <c r="Q217" i="48"/>
  <c r="S216" i="48"/>
  <c r="Q216" i="48"/>
  <c r="S215" i="48"/>
  <c r="Q215" i="48"/>
  <c r="S214" i="48"/>
  <c r="Q214" i="48"/>
  <c r="S213" i="48"/>
  <c r="Q213" i="48"/>
  <c r="S212" i="48"/>
  <c r="Q212" i="48"/>
  <c r="S211" i="48"/>
  <c r="Q211" i="48"/>
  <c r="S210" i="48"/>
  <c r="Q210" i="48"/>
  <c r="S209" i="48"/>
  <c r="Q209" i="48"/>
  <c r="S208" i="48"/>
  <c r="Q208" i="48"/>
  <c r="S207" i="48"/>
  <c r="Q207" i="48"/>
  <c r="S206" i="48"/>
  <c r="Q206" i="48"/>
  <c r="S205" i="48"/>
  <c r="Q205" i="48"/>
  <c r="S204" i="48"/>
  <c r="Q204" i="48"/>
  <c r="S203" i="48"/>
  <c r="Q203" i="48"/>
  <c r="S202" i="48"/>
  <c r="Q202" i="48"/>
  <c r="S201" i="48"/>
  <c r="Q201" i="48"/>
  <c r="S200" i="48"/>
  <c r="Q200" i="48"/>
  <c r="S199" i="48"/>
  <c r="Q199" i="48"/>
  <c r="S198" i="48"/>
  <c r="Q198" i="48"/>
  <c r="S197" i="48"/>
  <c r="Q197" i="48"/>
  <c r="S196" i="48"/>
  <c r="Q196" i="48"/>
  <c r="S195" i="48"/>
  <c r="Q195" i="48"/>
  <c r="S194" i="48"/>
  <c r="Q194" i="48"/>
  <c r="S193" i="48"/>
  <c r="Q193" i="48"/>
  <c r="S192" i="48"/>
  <c r="Q192" i="48"/>
  <c r="S191" i="48"/>
  <c r="Q191" i="48"/>
  <c r="S190" i="48"/>
  <c r="Q190" i="48"/>
  <c r="S189" i="48"/>
  <c r="Q189" i="48"/>
  <c r="S188" i="48"/>
  <c r="Q188" i="48"/>
  <c r="S187" i="48"/>
  <c r="Q187" i="48"/>
  <c r="S186" i="48"/>
  <c r="Q186" i="48"/>
  <c r="S185" i="48"/>
  <c r="Q185" i="48"/>
  <c r="S184" i="48"/>
  <c r="Q184" i="48"/>
  <c r="S183" i="48"/>
  <c r="Q183" i="48"/>
  <c r="S182" i="48"/>
  <c r="Q182" i="48"/>
  <c r="S181" i="48"/>
  <c r="Q181" i="48"/>
  <c r="S180" i="48"/>
  <c r="Q180" i="48"/>
  <c r="S179" i="48"/>
  <c r="Q179" i="48"/>
  <c r="S178" i="48"/>
  <c r="Q178" i="48"/>
  <c r="S177" i="48"/>
  <c r="Q177" i="48"/>
  <c r="S176" i="48"/>
  <c r="Q176" i="48"/>
  <c r="S175" i="48"/>
  <c r="Q175" i="48"/>
  <c r="S174" i="48"/>
  <c r="Q174" i="48"/>
  <c r="S173" i="48"/>
  <c r="Q173" i="48"/>
  <c r="S172" i="48"/>
  <c r="Q172" i="48"/>
  <c r="S171" i="48"/>
  <c r="Q171" i="48"/>
  <c r="S170" i="48"/>
  <c r="Q170" i="48"/>
  <c r="S169" i="48"/>
  <c r="Q169" i="48"/>
  <c r="S168" i="48"/>
  <c r="Q168" i="48"/>
  <c r="S167" i="48"/>
  <c r="Q167" i="48"/>
  <c r="S166" i="48"/>
  <c r="Q166" i="48"/>
  <c r="S165" i="48"/>
  <c r="Q165" i="48"/>
  <c r="S164" i="48"/>
  <c r="Q164" i="48"/>
  <c r="S163" i="48"/>
  <c r="Q163" i="48"/>
  <c r="S162" i="48"/>
  <c r="Q162" i="48"/>
  <c r="S161" i="48"/>
  <c r="Q161" i="48"/>
  <c r="S160" i="48"/>
  <c r="Q160" i="48"/>
  <c r="S159" i="48"/>
  <c r="Q159" i="48"/>
  <c r="S158" i="48"/>
  <c r="Q158" i="48"/>
  <c r="S157" i="48"/>
  <c r="Q157" i="48"/>
  <c r="S156" i="48"/>
  <c r="Q156" i="48"/>
  <c r="S155" i="48"/>
  <c r="Q155" i="48"/>
  <c r="S154" i="48"/>
  <c r="Q154" i="48"/>
  <c r="S153" i="48"/>
  <c r="Q153" i="48"/>
  <c r="S152" i="48"/>
  <c r="Q152" i="48"/>
  <c r="S151" i="48"/>
  <c r="Q151" i="48"/>
  <c r="S150" i="48"/>
  <c r="Q150" i="48"/>
  <c r="S149" i="48"/>
  <c r="Q149" i="48"/>
  <c r="S148" i="48"/>
  <c r="Q148" i="48"/>
  <c r="S147" i="48"/>
  <c r="Q147" i="48"/>
  <c r="S146" i="48"/>
  <c r="Q146" i="48"/>
  <c r="S145" i="48"/>
  <c r="Q145" i="48"/>
  <c r="S144" i="48"/>
  <c r="Q144" i="48"/>
  <c r="S143" i="48"/>
  <c r="Q143" i="48"/>
  <c r="S142" i="48"/>
  <c r="Q142" i="48"/>
  <c r="S141" i="48"/>
  <c r="Q141" i="48"/>
  <c r="S140" i="48"/>
  <c r="Q140" i="48"/>
  <c r="S139" i="48"/>
  <c r="Q139" i="48"/>
  <c r="S138" i="48"/>
  <c r="Q138" i="48"/>
  <c r="S137" i="48"/>
  <c r="Q137" i="48"/>
  <c r="S136" i="48"/>
  <c r="Q136" i="48"/>
  <c r="S135" i="48"/>
  <c r="Q135" i="48"/>
  <c r="S134" i="48"/>
  <c r="Q134" i="48"/>
  <c r="S133" i="48"/>
  <c r="Q133" i="48"/>
  <c r="S132" i="48"/>
  <c r="Q132" i="48"/>
  <c r="S131" i="48"/>
  <c r="Q131" i="48"/>
  <c r="S130" i="48"/>
  <c r="Q130" i="48"/>
  <c r="S129" i="48"/>
  <c r="Q129" i="48"/>
  <c r="S128" i="48"/>
  <c r="Q128" i="48"/>
  <c r="S127" i="48"/>
  <c r="Q127" i="48"/>
  <c r="S126" i="48"/>
  <c r="Q126" i="48"/>
  <c r="S125" i="48"/>
  <c r="Q125" i="48"/>
  <c r="S124" i="48"/>
  <c r="Q124" i="48"/>
  <c r="S123" i="48"/>
  <c r="Q123" i="48"/>
  <c r="S122" i="48"/>
  <c r="Q122" i="48"/>
  <c r="S121" i="48"/>
  <c r="Q121" i="48"/>
  <c r="S120" i="48"/>
  <c r="Q120" i="48"/>
  <c r="S119" i="48"/>
  <c r="Q119" i="48"/>
  <c r="S118" i="48"/>
  <c r="Q118" i="48"/>
  <c r="S117" i="48"/>
  <c r="Q117" i="48"/>
  <c r="S116" i="48"/>
  <c r="Q116" i="48"/>
  <c r="S115" i="48"/>
  <c r="Q115" i="48"/>
  <c r="S114" i="48"/>
  <c r="Q114" i="48"/>
  <c r="S113" i="48"/>
  <c r="Q113" i="48"/>
  <c r="S112" i="48"/>
  <c r="Q112" i="48"/>
  <c r="S111" i="48"/>
  <c r="Q111" i="48"/>
  <c r="S110" i="48"/>
  <c r="Q110" i="48"/>
  <c r="S109" i="48"/>
  <c r="Q109" i="48"/>
  <c r="S108" i="48"/>
  <c r="Q108" i="48"/>
  <c r="S107" i="48"/>
  <c r="Q107" i="48"/>
  <c r="S106" i="48"/>
  <c r="Q106" i="48"/>
  <c r="S105" i="48"/>
  <c r="Q105" i="48"/>
  <c r="S104" i="48"/>
  <c r="Q104" i="48"/>
  <c r="S103" i="48"/>
  <c r="Q103" i="48"/>
  <c r="S102" i="48"/>
  <c r="Q102" i="48"/>
  <c r="S101" i="48"/>
  <c r="Q101" i="48"/>
  <c r="S100" i="48"/>
  <c r="Q100" i="48"/>
  <c r="S99" i="48"/>
  <c r="Q99" i="48"/>
  <c r="S98" i="48"/>
  <c r="Q98" i="48"/>
  <c r="S97" i="48"/>
  <c r="Q97" i="48"/>
  <c r="S96" i="48"/>
  <c r="Q96" i="48"/>
  <c r="S95" i="48"/>
  <c r="Q95" i="48"/>
  <c r="S94" i="48"/>
  <c r="Q94" i="48"/>
  <c r="S93" i="48"/>
  <c r="Q93" i="48"/>
  <c r="S92" i="48"/>
  <c r="Q92" i="48"/>
  <c r="S91" i="48"/>
  <c r="Q91" i="48"/>
  <c r="S90" i="48"/>
  <c r="Q90" i="48"/>
  <c r="S89" i="48"/>
  <c r="Q89" i="48"/>
  <c r="S88" i="48"/>
  <c r="Q88" i="48"/>
  <c r="S87" i="48"/>
  <c r="Q87" i="48"/>
  <c r="S86" i="48"/>
  <c r="Q86" i="48"/>
  <c r="S85" i="48"/>
  <c r="Q85" i="48"/>
  <c r="S84" i="48"/>
  <c r="Q84" i="48"/>
  <c r="S83" i="48"/>
  <c r="Q83" i="48"/>
  <c r="S82" i="48"/>
  <c r="Q82" i="48"/>
  <c r="S81" i="48"/>
  <c r="Q81" i="48"/>
  <c r="S80" i="48"/>
  <c r="Q80" i="48"/>
  <c r="S79" i="48"/>
  <c r="Q79" i="48"/>
  <c r="S78" i="48"/>
  <c r="Q78" i="48"/>
  <c r="S77" i="48"/>
  <c r="Q77" i="48"/>
  <c r="S76" i="48"/>
  <c r="Q76" i="48"/>
  <c r="S75" i="48"/>
  <c r="Q75" i="48"/>
  <c r="S74" i="48"/>
  <c r="Q74" i="48"/>
  <c r="S73" i="48"/>
  <c r="Q73" i="48"/>
  <c r="S72" i="48"/>
  <c r="Q72" i="48"/>
  <c r="S71" i="48"/>
  <c r="Q71" i="48"/>
  <c r="S70" i="48"/>
  <c r="Q70" i="48"/>
  <c r="S69" i="48"/>
  <c r="Q69" i="48"/>
  <c r="S68" i="48"/>
  <c r="Q68" i="48"/>
  <c r="S67" i="48"/>
  <c r="Q67" i="48"/>
  <c r="S66" i="48"/>
  <c r="Q66" i="48"/>
  <c r="S65" i="48"/>
  <c r="Q65" i="48"/>
  <c r="S64" i="48"/>
  <c r="Q64" i="48"/>
  <c r="S63" i="48"/>
  <c r="Q63" i="48"/>
  <c r="S62" i="48"/>
  <c r="Q62" i="48"/>
  <c r="S61" i="48"/>
  <c r="Q61" i="48"/>
  <c r="S60" i="48"/>
  <c r="Q60" i="48"/>
  <c r="S59" i="48"/>
  <c r="Q59" i="48"/>
  <c r="S58" i="48"/>
  <c r="Q58" i="48"/>
  <c r="S57" i="48"/>
  <c r="Q57" i="48"/>
  <c r="S56" i="48"/>
  <c r="Q56" i="48"/>
  <c r="S55" i="48"/>
  <c r="Q55" i="48"/>
  <c r="S54" i="48"/>
  <c r="Q54" i="48"/>
  <c r="S53" i="48"/>
  <c r="Q53" i="48"/>
  <c r="S52" i="48"/>
  <c r="Q52" i="48"/>
  <c r="S51" i="48"/>
  <c r="Q51" i="48"/>
  <c r="S50" i="48"/>
  <c r="Q50" i="48"/>
  <c r="S49" i="48"/>
  <c r="Q49" i="48"/>
  <c r="S48" i="48"/>
  <c r="Q48" i="48"/>
  <c r="S47" i="48"/>
  <c r="Q47" i="48"/>
  <c r="S46" i="48"/>
  <c r="Q46" i="48"/>
  <c r="S45" i="48"/>
  <c r="Q45" i="48"/>
  <c r="S44" i="48"/>
  <c r="Q44" i="48"/>
  <c r="S43" i="48"/>
  <c r="Q43" i="48"/>
  <c r="S42" i="48"/>
  <c r="Q42" i="48"/>
  <c r="S41" i="48"/>
  <c r="Q41" i="48"/>
  <c r="S40" i="48"/>
  <c r="Q40" i="48"/>
  <c r="S39" i="48"/>
  <c r="Q39" i="48"/>
  <c r="S38" i="48"/>
  <c r="Q38" i="48"/>
  <c r="S37" i="48"/>
  <c r="Q37" i="48"/>
  <c r="S36" i="48"/>
  <c r="Q36" i="48"/>
  <c r="S35" i="48"/>
  <c r="Q35" i="48"/>
  <c r="S34" i="48"/>
  <c r="Q34" i="48"/>
  <c r="S33" i="48"/>
  <c r="Q33" i="48"/>
  <c r="S32" i="48"/>
  <c r="Q32" i="48"/>
  <c r="S31" i="48"/>
  <c r="Q31" i="48"/>
  <c r="S30" i="48"/>
  <c r="Q30" i="48"/>
  <c r="S29" i="48"/>
  <c r="Q29" i="48"/>
  <c r="S28" i="48"/>
  <c r="Q28" i="48"/>
  <c r="S27" i="48"/>
  <c r="Q27" i="48"/>
  <c r="S26" i="48"/>
  <c r="Q26" i="48"/>
  <c r="S25" i="48"/>
  <c r="Q25" i="48"/>
  <c r="S24" i="48"/>
  <c r="Q24" i="48"/>
  <c r="S23" i="48"/>
  <c r="Q23" i="48"/>
  <c r="S22" i="48"/>
  <c r="Q22" i="48"/>
  <c r="S21" i="48"/>
  <c r="Q21" i="48"/>
  <c r="S20" i="48"/>
  <c r="Q20" i="48"/>
  <c r="S19" i="48"/>
  <c r="Q19" i="48"/>
  <c r="S18" i="48"/>
  <c r="Q18" i="48"/>
  <c r="S516" i="47"/>
  <c r="Q516" i="47"/>
  <c r="S515" i="47"/>
  <c r="Q515" i="47"/>
  <c r="S514" i="47"/>
  <c r="Q514" i="47"/>
  <c r="S513" i="47"/>
  <c r="Q513" i="47"/>
  <c r="S512" i="47"/>
  <c r="Q512" i="47"/>
  <c r="S511" i="47"/>
  <c r="Q511" i="47"/>
  <c r="S510" i="47"/>
  <c r="Q510" i="47"/>
  <c r="S509" i="47"/>
  <c r="Q509" i="47"/>
  <c r="S508" i="47"/>
  <c r="Q508" i="47"/>
  <c r="S507" i="47"/>
  <c r="Q507" i="47"/>
  <c r="S506" i="47"/>
  <c r="Q506" i="47"/>
  <c r="S505" i="47"/>
  <c r="Q505" i="47"/>
  <c r="S504" i="47"/>
  <c r="Q504" i="47"/>
  <c r="S503" i="47"/>
  <c r="Q503" i="47"/>
  <c r="S502" i="47"/>
  <c r="Q502" i="47"/>
  <c r="S501" i="47"/>
  <c r="Q501" i="47"/>
  <c r="S500" i="47"/>
  <c r="Q500" i="47"/>
  <c r="S499" i="47"/>
  <c r="Q499" i="47"/>
  <c r="S498" i="47"/>
  <c r="Q498" i="47"/>
  <c r="S497" i="47"/>
  <c r="Q497" i="47"/>
  <c r="S496" i="47"/>
  <c r="Q496" i="47"/>
  <c r="S495" i="47"/>
  <c r="Q495" i="47"/>
  <c r="S494" i="47"/>
  <c r="Q494" i="47"/>
  <c r="S493" i="47"/>
  <c r="Q493" i="47"/>
  <c r="S492" i="47"/>
  <c r="Q492" i="47"/>
  <c r="S491" i="47"/>
  <c r="Q491" i="47"/>
  <c r="S490" i="47"/>
  <c r="Q490" i="47"/>
  <c r="S489" i="47"/>
  <c r="Q489" i="47"/>
  <c r="S488" i="47"/>
  <c r="Q488" i="47"/>
  <c r="S487" i="47"/>
  <c r="Q487" i="47"/>
  <c r="S486" i="47"/>
  <c r="Q486" i="47"/>
  <c r="S485" i="47"/>
  <c r="Q485" i="47"/>
  <c r="S484" i="47"/>
  <c r="Q484" i="47"/>
  <c r="S483" i="47"/>
  <c r="Q483" i="47"/>
  <c r="S482" i="47"/>
  <c r="Q482" i="47"/>
  <c r="S481" i="47"/>
  <c r="Q481" i="47"/>
  <c r="S480" i="47"/>
  <c r="Q480" i="47"/>
  <c r="S479" i="47"/>
  <c r="Q479" i="47"/>
  <c r="S478" i="47"/>
  <c r="Q478" i="47"/>
  <c r="S477" i="47"/>
  <c r="Q477" i="47"/>
  <c r="S476" i="47"/>
  <c r="Q476" i="47"/>
  <c r="S475" i="47"/>
  <c r="Q475" i="47"/>
  <c r="S474" i="47"/>
  <c r="Q474" i="47"/>
  <c r="S473" i="47"/>
  <c r="Q473" i="47"/>
  <c r="S472" i="47"/>
  <c r="Q472" i="47"/>
  <c r="S471" i="47"/>
  <c r="Q471" i="47"/>
  <c r="S470" i="47"/>
  <c r="Q470" i="47"/>
  <c r="S469" i="47"/>
  <c r="Q469" i="47"/>
  <c r="S468" i="47"/>
  <c r="Q468" i="47"/>
  <c r="S467" i="47"/>
  <c r="Q467" i="47"/>
  <c r="S466" i="47"/>
  <c r="Q466" i="47"/>
  <c r="S465" i="47"/>
  <c r="Q465" i="47"/>
  <c r="S464" i="47"/>
  <c r="Q464" i="47"/>
  <c r="S463" i="47"/>
  <c r="Q463" i="47"/>
  <c r="S462" i="47"/>
  <c r="Q462" i="47"/>
  <c r="S461" i="47"/>
  <c r="Q461" i="47"/>
  <c r="S460" i="47"/>
  <c r="Q460" i="47"/>
  <c r="S459" i="47"/>
  <c r="Q459" i="47"/>
  <c r="S458" i="47"/>
  <c r="Q458" i="47"/>
  <c r="S457" i="47"/>
  <c r="Q457" i="47"/>
  <c r="S456" i="47"/>
  <c r="Q456" i="47"/>
  <c r="S455" i="47"/>
  <c r="Q455" i="47"/>
  <c r="S454" i="47"/>
  <c r="Q454" i="47"/>
  <c r="S453" i="47"/>
  <c r="Q453" i="47"/>
  <c r="S452" i="47"/>
  <c r="Q452" i="47"/>
  <c r="S451" i="47"/>
  <c r="Q451" i="47"/>
  <c r="S450" i="47"/>
  <c r="Q450" i="47"/>
  <c r="S449" i="47"/>
  <c r="Q449" i="47"/>
  <c r="S448" i="47"/>
  <c r="Q448" i="47"/>
  <c r="S447" i="47"/>
  <c r="Q447" i="47"/>
  <c r="S446" i="47"/>
  <c r="Q446" i="47"/>
  <c r="S445" i="47"/>
  <c r="Q445" i="47"/>
  <c r="S444" i="47"/>
  <c r="Q444" i="47"/>
  <c r="S443" i="47"/>
  <c r="Q443" i="47"/>
  <c r="S442" i="47"/>
  <c r="Q442" i="47"/>
  <c r="S441" i="47"/>
  <c r="Q441" i="47"/>
  <c r="S440" i="47"/>
  <c r="Q440" i="47"/>
  <c r="S439" i="47"/>
  <c r="Q439" i="47"/>
  <c r="S438" i="47"/>
  <c r="Q438" i="47"/>
  <c r="S437" i="47"/>
  <c r="Q437" i="47"/>
  <c r="S436" i="47"/>
  <c r="Q436" i="47"/>
  <c r="S435" i="47"/>
  <c r="Q435" i="47"/>
  <c r="S434" i="47"/>
  <c r="Q434" i="47"/>
  <c r="S433" i="47"/>
  <c r="Q433" i="47"/>
  <c r="S432" i="47"/>
  <c r="Q432" i="47"/>
  <c r="S431" i="47"/>
  <c r="Q431" i="47"/>
  <c r="S430" i="47"/>
  <c r="Q430" i="47"/>
  <c r="S429" i="47"/>
  <c r="Q429" i="47"/>
  <c r="S428" i="47"/>
  <c r="Q428" i="47"/>
  <c r="S427" i="47"/>
  <c r="Q427" i="47"/>
  <c r="S426" i="47"/>
  <c r="Q426" i="47"/>
  <c r="S425" i="47"/>
  <c r="Q425" i="47"/>
  <c r="S424" i="47"/>
  <c r="Q424" i="47"/>
  <c r="S423" i="47"/>
  <c r="Q423" i="47"/>
  <c r="S422" i="47"/>
  <c r="Q422" i="47"/>
  <c r="S421" i="47"/>
  <c r="Q421" i="47"/>
  <c r="S420" i="47"/>
  <c r="Q420" i="47"/>
  <c r="S419" i="47"/>
  <c r="Q419" i="47"/>
  <c r="S418" i="47"/>
  <c r="Q418" i="47"/>
  <c r="S417" i="47"/>
  <c r="Q417" i="47"/>
  <c r="S416" i="47"/>
  <c r="Q416" i="47"/>
  <c r="S415" i="47"/>
  <c r="Q415" i="47"/>
  <c r="S414" i="47"/>
  <c r="Q414" i="47"/>
  <c r="S413" i="47"/>
  <c r="Q413" i="47"/>
  <c r="S412" i="47"/>
  <c r="Q412" i="47"/>
  <c r="S411" i="47"/>
  <c r="Q411" i="47"/>
  <c r="S410" i="47"/>
  <c r="Q410" i="47"/>
  <c r="S409" i="47"/>
  <c r="Q409" i="47"/>
  <c r="S408" i="47"/>
  <c r="Q408" i="47"/>
  <c r="S407" i="47"/>
  <c r="Q407" i="47"/>
  <c r="S406" i="47"/>
  <c r="Q406" i="47"/>
  <c r="S405" i="47"/>
  <c r="Q405" i="47"/>
  <c r="S404" i="47"/>
  <c r="Q404" i="47"/>
  <c r="S403" i="47"/>
  <c r="Q403" i="47"/>
  <c r="S402" i="47"/>
  <c r="Q402" i="47"/>
  <c r="S401" i="47"/>
  <c r="Q401" i="47"/>
  <c r="S400" i="47"/>
  <c r="Q400" i="47"/>
  <c r="S399" i="47"/>
  <c r="Q399" i="47"/>
  <c r="S398" i="47"/>
  <c r="Q398" i="47"/>
  <c r="S397" i="47"/>
  <c r="Q397" i="47"/>
  <c r="S396" i="47"/>
  <c r="Q396" i="47"/>
  <c r="S395" i="47"/>
  <c r="Q395" i="47"/>
  <c r="S394" i="47"/>
  <c r="Q394" i="47"/>
  <c r="S393" i="47"/>
  <c r="Q393" i="47"/>
  <c r="S392" i="47"/>
  <c r="Q392" i="47"/>
  <c r="S391" i="47"/>
  <c r="Q391" i="47"/>
  <c r="S390" i="47"/>
  <c r="Q390" i="47"/>
  <c r="S389" i="47"/>
  <c r="Q389" i="47"/>
  <c r="S388" i="47"/>
  <c r="Q388" i="47"/>
  <c r="S387" i="47"/>
  <c r="Q387" i="47"/>
  <c r="S386" i="47"/>
  <c r="Q386" i="47"/>
  <c r="S385" i="47"/>
  <c r="Q385" i="47"/>
  <c r="S384" i="47"/>
  <c r="Q384" i="47"/>
  <c r="S383" i="47"/>
  <c r="Q383" i="47"/>
  <c r="S382" i="47"/>
  <c r="Q382" i="47"/>
  <c r="S381" i="47"/>
  <c r="Q381" i="47"/>
  <c r="S380" i="47"/>
  <c r="Q380" i="47"/>
  <c r="S379" i="47"/>
  <c r="Q379" i="47"/>
  <c r="S378" i="47"/>
  <c r="Q378" i="47"/>
  <c r="S377" i="47"/>
  <c r="Q377" i="47"/>
  <c r="S376" i="47"/>
  <c r="Q376" i="47"/>
  <c r="S375" i="47"/>
  <c r="Q375" i="47"/>
  <c r="S374" i="47"/>
  <c r="Q374" i="47"/>
  <c r="S373" i="47"/>
  <c r="Q373" i="47"/>
  <c r="S372" i="47"/>
  <c r="Q372" i="47"/>
  <c r="S371" i="47"/>
  <c r="Q371" i="47"/>
  <c r="S370" i="47"/>
  <c r="Q370" i="47"/>
  <c r="S369" i="47"/>
  <c r="Q369" i="47"/>
  <c r="S368" i="47"/>
  <c r="Q368" i="47"/>
  <c r="S367" i="47"/>
  <c r="Q367" i="47"/>
  <c r="S366" i="47"/>
  <c r="Q366" i="47"/>
  <c r="S365" i="47"/>
  <c r="Q365" i="47"/>
  <c r="S364" i="47"/>
  <c r="Q364" i="47"/>
  <c r="S363" i="47"/>
  <c r="Q363" i="47"/>
  <c r="S362" i="47"/>
  <c r="Q362" i="47"/>
  <c r="S361" i="47"/>
  <c r="Q361" i="47"/>
  <c r="S360" i="47"/>
  <c r="Q360" i="47"/>
  <c r="S359" i="47"/>
  <c r="Q359" i="47"/>
  <c r="S358" i="47"/>
  <c r="Q358" i="47"/>
  <c r="S357" i="47"/>
  <c r="Q357" i="47"/>
  <c r="S356" i="47"/>
  <c r="Q356" i="47"/>
  <c r="S355" i="47"/>
  <c r="Q355" i="47"/>
  <c r="S354" i="47"/>
  <c r="Q354" i="47"/>
  <c r="S353" i="47"/>
  <c r="Q353" i="47"/>
  <c r="S352" i="47"/>
  <c r="Q352" i="47"/>
  <c r="S351" i="47"/>
  <c r="Q351" i="47"/>
  <c r="S350" i="47"/>
  <c r="Q350" i="47"/>
  <c r="S349" i="47"/>
  <c r="Q349" i="47"/>
  <c r="S348" i="47"/>
  <c r="Q348" i="47"/>
  <c r="S347" i="47"/>
  <c r="Q347" i="47"/>
  <c r="S346" i="47"/>
  <c r="Q346" i="47"/>
  <c r="S345" i="47"/>
  <c r="Q345" i="47"/>
  <c r="S344" i="47"/>
  <c r="Q344" i="47"/>
  <c r="S343" i="47"/>
  <c r="Q343" i="47"/>
  <c r="S342" i="47"/>
  <c r="Q342" i="47"/>
  <c r="S341" i="47"/>
  <c r="Q341" i="47"/>
  <c r="S340" i="47"/>
  <c r="Q340" i="47"/>
  <c r="S339" i="47"/>
  <c r="Q339" i="47"/>
  <c r="S338" i="47"/>
  <c r="Q338" i="47"/>
  <c r="S337" i="47"/>
  <c r="Q337" i="47"/>
  <c r="S336" i="47"/>
  <c r="Q336" i="47"/>
  <c r="S335" i="47"/>
  <c r="Q335" i="47"/>
  <c r="S334" i="47"/>
  <c r="Q334" i="47"/>
  <c r="S333" i="47"/>
  <c r="Q333" i="47"/>
  <c r="S332" i="47"/>
  <c r="Q332" i="47"/>
  <c r="S331" i="47"/>
  <c r="Q331" i="47"/>
  <c r="S330" i="47"/>
  <c r="Q330" i="47"/>
  <c r="S329" i="47"/>
  <c r="Q329" i="47"/>
  <c r="S328" i="47"/>
  <c r="Q328" i="47"/>
  <c r="S327" i="47"/>
  <c r="Q327" i="47"/>
  <c r="S326" i="47"/>
  <c r="Q326" i="47"/>
  <c r="S325" i="47"/>
  <c r="Q325" i="47"/>
  <c r="S324" i="47"/>
  <c r="Q324" i="47"/>
  <c r="S323" i="47"/>
  <c r="Q323" i="47"/>
  <c r="S322" i="47"/>
  <c r="Q322" i="47"/>
  <c r="S321" i="47"/>
  <c r="Q321" i="47"/>
  <c r="S320" i="47"/>
  <c r="Q320" i="47"/>
  <c r="S319" i="47"/>
  <c r="Q319" i="47"/>
  <c r="S318" i="47"/>
  <c r="Q318" i="47"/>
  <c r="S317" i="47"/>
  <c r="Q317" i="47"/>
  <c r="S316" i="47"/>
  <c r="Q316" i="47"/>
  <c r="S315" i="47"/>
  <c r="Q315" i="47"/>
  <c r="S314" i="47"/>
  <c r="Q314" i="47"/>
  <c r="S313" i="47"/>
  <c r="Q313" i="47"/>
  <c r="S312" i="47"/>
  <c r="Q312" i="47"/>
  <c r="S311" i="47"/>
  <c r="Q311" i="47"/>
  <c r="S310" i="47"/>
  <c r="Q310" i="47"/>
  <c r="S309" i="47"/>
  <c r="Q309" i="47"/>
  <c r="S308" i="47"/>
  <c r="Q308" i="47"/>
  <c r="S307" i="47"/>
  <c r="Q307" i="47"/>
  <c r="S306" i="47"/>
  <c r="Q306" i="47"/>
  <c r="S305" i="47"/>
  <c r="Q305" i="47"/>
  <c r="S304" i="47"/>
  <c r="Q304" i="47"/>
  <c r="S303" i="47"/>
  <c r="Q303" i="47"/>
  <c r="S302" i="47"/>
  <c r="Q302" i="47"/>
  <c r="S301" i="47"/>
  <c r="Q301" i="47"/>
  <c r="S300" i="47"/>
  <c r="Q300" i="47"/>
  <c r="S299" i="47"/>
  <c r="Q299" i="47"/>
  <c r="S298" i="47"/>
  <c r="Q298" i="47"/>
  <c r="S297" i="47"/>
  <c r="Q297" i="47"/>
  <c r="S296" i="47"/>
  <c r="Q296" i="47"/>
  <c r="S295" i="47"/>
  <c r="Q295" i="47"/>
  <c r="S294" i="47"/>
  <c r="Q294" i="47"/>
  <c r="S293" i="47"/>
  <c r="Q293" i="47"/>
  <c r="S292" i="47"/>
  <c r="Q292" i="47"/>
  <c r="S291" i="47"/>
  <c r="Q291" i="47"/>
  <c r="S290" i="47"/>
  <c r="Q290" i="47"/>
  <c r="S289" i="47"/>
  <c r="Q289" i="47"/>
  <c r="S288" i="47"/>
  <c r="Q288" i="47"/>
  <c r="S287" i="47"/>
  <c r="Q287" i="47"/>
  <c r="S286" i="47"/>
  <c r="Q286" i="47"/>
  <c r="S285" i="47"/>
  <c r="Q285" i="47"/>
  <c r="S284" i="47"/>
  <c r="Q284" i="47"/>
  <c r="S283" i="47"/>
  <c r="Q283" i="47"/>
  <c r="S282" i="47"/>
  <c r="Q282" i="47"/>
  <c r="S281" i="47"/>
  <c r="Q281" i="47"/>
  <c r="S280" i="47"/>
  <c r="Q280" i="47"/>
  <c r="S279" i="47"/>
  <c r="Q279" i="47"/>
  <c r="S278" i="47"/>
  <c r="Q278" i="47"/>
  <c r="S277" i="47"/>
  <c r="Q277" i="47"/>
  <c r="S276" i="47"/>
  <c r="Q276" i="47"/>
  <c r="S275" i="47"/>
  <c r="Q275" i="47"/>
  <c r="S274" i="47"/>
  <c r="Q274" i="47"/>
  <c r="S273" i="47"/>
  <c r="Q273" i="47"/>
  <c r="S272" i="47"/>
  <c r="Q272" i="47"/>
  <c r="S271" i="47"/>
  <c r="Q271" i="47"/>
  <c r="S270" i="47"/>
  <c r="Q270" i="47"/>
  <c r="S269" i="47"/>
  <c r="Q269" i="47"/>
  <c r="S268" i="47"/>
  <c r="Q268" i="47"/>
  <c r="S267" i="47"/>
  <c r="Q267" i="47"/>
  <c r="S266" i="47"/>
  <c r="Q266" i="47"/>
  <c r="S265" i="47"/>
  <c r="Q265" i="47"/>
  <c r="S264" i="47"/>
  <c r="Q264" i="47"/>
  <c r="S263" i="47"/>
  <c r="Q263" i="47"/>
  <c r="S262" i="47"/>
  <c r="Q262" i="47"/>
  <c r="S261" i="47"/>
  <c r="Q261" i="47"/>
  <c r="S260" i="47"/>
  <c r="Q260" i="47"/>
  <c r="S259" i="47"/>
  <c r="Q259" i="47"/>
  <c r="S258" i="47"/>
  <c r="Q258" i="47"/>
  <c r="S257" i="47"/>
  <c r="Q257" i="47"/>
  <c r="S256" i="47"/>
  <c r="Q256" i="47"/>
  <c r="S255" i="47"/>
  <c r="Q255" i="47"/>
  <c r="S254" i="47"/>
  <c r="Q254" i="47"/>
  <c r="S253" i="47"/>
  <c r="Q253" i="47"/>
  <c r="S252" i="47"/>
  <c r="Q252" i="47"/>
  <c r="S251" i="47"/>
  <c r="Q251" i="47"/>
  <c r="S250" i="47"/>
  <c r="Q250" i="47"/>
  <c r="S249" i="47"/>
  <c r="Q249" i="47"/>
  <c r="S248" i="47"/>
  <c r="Q248" i="47"/>
  <c r="S247" i="47"/>
  <c r="Q247" i="47"/>
  <c r="S246" i="47"/>
  <c r="Q246" i="47"/>
  <c r="S245" i="47"/>
  <c r="Q245" i="47"/>
  <c r="S244" i="47"/>
  <c r="Q244" i="47"/>
  <c r="S243" i="47"/>
  <c r="Q243" i="47"/>
  <c r="S242" i="47"/>
  <c r="Q242" i="47"/>
  <c r="S241" i="47"/>
  <c r="Q241" i="47"/>
  <c r="S240" i="47"/>
  <c r="Q240" i="47"/>
  <c r="S239" i="47"/>
  <c r="Q239" i="47"/>
  <c r="S238" i="47"/>
  <c r="Q238" i="47"/>
  <c r="S237" i="47"/>
  <c r="Q237" i="47"/>
  <c r="S236" i="47"/>
  <c r="Q236" i="47"/>
  <c r="S235" i="47"/>
  <c r="Q235" i="47"/>
  <c r="S234" i="47"/>
  <c r="Q234" i="47"/>
  <c r="S233" i="47"/>
  <c r="Q233" i="47"/>
  <c r="S232" i="47"/>
  <c r="Q232" i="47"/>
  <c r="S231" i="47"/>
  <c r="Q231" i="47"/>
  <c r="S230" i="47"/>
  <c r="Q230" i="47"/>
  <c r="S229" i="47"/>
  <c r="Q229" i="47"/>
  <c r="S228" i="47"/>
  <c r="Q228" i="47"/>
  <c r="S227" i="47"/>
  <c r="Q227" i="47"/>
  <c r="S226" i="47"/>
  <c r="Q226" i="47"/>
  <c r="S225" i="47"/>
  <c r="Q225" i="47"/>
  <c r="S224" i="47"/>
  <c r="Q224" i="47"/>
  <c r="S223" i="47"/>
  <c r="Q223" i="47"/>
  <c r="S222" i="47"/>
  <c r="Q222" i="47"/>
  <c r="S221" i="47"/>
  <c r="Q221" i="47"/>
  <c r="S220" i="47"/>
  <c r="Q220" i="47"/>
  <c r="S219" i="47"/>
  <c r="Q219" i="47"/>
  <c r="S218" i="47"/>
  <c r="Q218" i="47"/>
  <c r="S217" i="47"/>
  <c r="Q217" i="47"/>
  <c r="S216" i="47"/>
  <c r="Q216" i="47"/>
  <c r="S215" i="47"/>
  <c r="Q215" i="47"/>
  <c r="S214" i="47"/>
  <c r="Q214" i="47"/>
  <c r="S213" i="47"/>
  <c r="Q213" i="47"/>
  <c r="S212" i="47"/>
  <c r="Q212" i="47"/>
  <c r="S211" i="47"/>
  <c r="Q211" i="47"/>
  <c r="S210" i="47"/>
  <c r="Q210" i="47"/>
  <c r="S209" i="47"/>
  <c r="Q209" i="47"/>
  <c r="S208" i="47"/>
  <c r="Q208" i="47"/>
  <c r="S207" i="47"/>
  <c r="Q207" i="47"/>
  <c r="S206" i="47"/>
  <c r="Q206" i="47"/>
  <c r="S205" i="47"/>
  <c r="Q205" i="47"/>
  <c r="S204" i="47"/>
  <c r="Q204" i="47"/>
  <c r="S203" i="47"/>
  <c r="Q203" i="47"/>
  <c r="S202" i="47"/>
  <c r="Q202" i="47"/>
  <c r="S201" i="47"/>
  <c r="Q201" i="47"/>
  <c r="S200" i="47"/>
  <c r="Q200" i="47"/>
  <c r="S199" i="47"/>
  <c r="Q199" i="47"/>
  <c r="S198" i="47"/>
  <c r="Q198" i="47"/>
  <c r="S197" i="47"/>
  <c r="Q197" i="47"/>
  <c r="S196" i="47"/>
  <c r="Q196" i="47"/>
  <c r="S195" i="47"/>
  <c r="Q195" i="47"/>
  <c r="S194" i="47"/>
  <c r="Q194" i="47"/>
  <c r="S193" i="47"/>
  <c r="Q193" i="47"/>
  <c r="S192" i="47"/>
  <c r="Q192" i="47"/>
  <c r="S191" i="47"/>
  <c r="Q191" i="47"/>
  <c r="S190" i="47"/>
  <c r="Q190" i="47"/>
  <c r="S189" i="47"/>
  <c r="Q189" i="47"/>
  <c r="S188" i="47"/>
  <c r="Q188" i="47"/>
  <c r="S187" i="47"/>
  <c r="Q187" i="47"/>
  <c r="S186" i="47"/>
  <c r="Q186" i="47"/>
  <c r="S185" i="47"/>
  <c r="Q185" i="47"/>
  <c r="S184" i="47"/>
  <c r="Q184" i="47"/>
  <c r="S183" i="47"/>
  <c r="Q183" i="47"/>
  <c r="S182" i="47"/>
  <c r="Q182" i="47"/>
  <c r="S181" i="47"/>
  <c r="Q181" i="47"/>
  <c r="S180" i="47"/>
  <c r="Q180" i="47"/>
  <c r="S179" i="47"/>
  <c r="Q179" i="47"/>
  <c r="S178" i="47"/>
  <c r="Q178" i="47"/>
  <c r="S177" i="47"/>
  <c r="Q177" i="47"/>
  <c r="S176" i="47"/>
  <c r="Q176" i="47"/>
  <c r="S175" i="47"/>
  <c r="Q175" i="47"/>
  <c r="S174" i="47"/>
  <c r="Q174" i="47"/>
  <c r="S173" i="47"/>
  <c r="Q173" i="47"/>
  <c r="S172" i="47"/>
  <c r="Q172" i="47"/>
  <c r="S171" i="47"/>
  <c r="Q171" i="47"/>
  <c r="S170" i="47"/>
  <c r="Q170" i="47"/>
  <c r="S169" i="47"/>
  <c r="Q169" i="47"/>
  <c r="S168" i="47"/>
  <c r="Q168" i="47"/>
  <c r="S167" i="47"/>
  <c r="Q167" i="47"/>
  <c r="S166" i="47"/>
  <c r="Q166" i="47"/>
  <c r="S165" i="47"/>
  <c r="Q165" i="47"/>
  <c r="S164" i="47"/>
  <c r="Q164" i="47"/>
  <c r="S163" i="47"/>
  <c r="Q163" i="47"/>
  <c r="S162" i="47"/>
  <c r="Q162" i="47"/>
  <c r="S161" i="47"/>
  <c r="Q161" i="47"/>
  <c r="S160" i="47"/>
  <c r="Q160" i="47"/>
  <c r="S159" i="47"/>
  <c r="Q159" i="47"/>
  <c r="S158" i="47"/>
  <c r="Q158" i="47"/>
  <c r="S157" i="47"/>
  <c r="Q157" i="47"/>
  <c r="S156" i="47"/>
  <c r="Q156" i="47"/>
  <c r="S155" i="47"/>
  <c r="Q155" i="47"/>
  <c r="S154" i="47"/>
  <c r="Q154" i="47"/>
  <c r="S153" i="47"/>
  <c r="Q153" i="47"/>
  <c r="S152" i="47"/>
  <c r="Q152" i="47"/>
  <c r="S151" i="47"/>
  <c r="Q151" i="47"/>
  <c r="S150" i="47"/>
  <c r="Q150" i="47"/>
  <c r="S149" i="47"/>
  <c r="Q149" i="47"/>
  <c r="S148" i="47"/>
  <c r="Q148" i="47"/>
  <c r="S147" i="47"/>
  <c r="Q147" i="47"/>
  <c r="S146" i="47"/>
  <c r="Q146" i="47"/>
  <c r="S145" i="47"/>
  <c r="Q145" i="47"/>
  <c r="S144" i="47"/>
  <c r="Q144" i="47"/>
  <c r="S143" i="47"/>
  <c r="Q143" i="47"/>
  <c r="S142" i="47"/>
  <c r="Q142" i="47"/>
  <c r="S141" i="47"/>
  <c r="Q141" i="47"/>
  <c r="S140" i="47"/>
  <c r="Q140" i="47"/>
  <c r="S139" i="47"/>
  <c r="Q139" i="47"/>
  <c r="S138" i="47"/>
  <c r="Q138" i="47"/>
  <c r="S137" i="47"/>
  <c r="Q137" i="47"/>
  <c r="S136" i="47"/>
  <c r="Q136" i="47"/>
  <c r="S135" i="47"/>
  <c r="Q135" i="47"/>
  <c r="S134" i="47"/>
  <c r="Q134" i="47"/>
  <c r="S133" i="47"/>
  <c r="Q133" i="47"/>
  <c r="S132" i="47"/>
  <c r="Q132" i="47"/>
  <c r="S131" i="47"/>
  <c r="Q131" i="47"/>
  <c r="S130" i="47"/>
  <c r="Q130" i="47"/>
  <c r="S129" i="47"/>
  <c r="Q129" i="47"/>
  <c r="S128" i="47"/>
  <c r="Q128" i="47"/>
  <c r="S127" i="47"/>
  <c r="Q127" i="47"/>
  <c r="S126" i="47"/>
  <c r="Q126" i="47"/>
  <c r="S125" i="47"/>
  <c r="Q125" i="47"/>
  <c r="S124" i="47"/>
  <c r="Q124" i="47"/>
  <c r="S123" i="47"/>
  <c r="Q123" i="47"/>
  <c r="S122" i="47"/>
  <c r="Q122" i="47"/>
  <c r="S121" i="47"/>
  <c r="Q121" i="47"/>
  <c r="S120" i="47"/>
  <c r="Q120" i="47"/>
  <c r="S119" i="47"/>
  <c r="Q119" i="47"/>
  <c r="S118" i="47"/>
  <c r="Q118" i="47"/>
  <c r="S117" i="47"/>
  <c r="Q117" i="47"/>
  <c r="S116" i="47"/>
  <c r="Q116" i="47"/>
  <c r="S115" i="47"/>
  <c r="Q115" i="47"/>
  <c r="S114" i="47"/>
  <c r="Q114" i="47"/>
  <c r="S113" i="47"/>
  <c r="Q113" i="47"/>
  <c r="S112" i="47"/>
  <c r="Q112" i="47"/>
  <c r="S111" i="47"/>
  <c r="Q111" i="47"/>
  <c r="S110" i="47"/>
  <c r="Q110" i="47"/>
  <c r="S109" i="47"/>
  <c r="Q109" i="47"/>
  <c r="S108" i="47"/>
  <c r="Q108" i="47"/>
  <c r="S107" i="47"/>
  <c r="Q107" i="47"/>
  <c r="S106" i="47"/>
  <c r="Q106" i="47"/>
  <c r="S105" i="47"/>
  <c r="Q105" i="47"/>
  <c r="S104" i="47"/>
  <c r="Q104" i="47"/>
  <c r="S103" i="47"/>
  <c r="Q103" i="47"/>
  <c r="S102" i="47"/>
  <c r="Q102" i="47"/>
  <c r="S101" i="47"/>
  <c r="Q101" i="47"/>
  <c r="S100" i="47"/>
  <c r="Q100" i="47"/>
  <c r="S99" i="47"/>
  <c r="Q99" i="47"/>
  <c r="S98" i="47"/>
  <c r="Q98" i="47"/>
  <c r="S97" i="47"/>
  <c r="Q97" i="47"/>
  <c r="S96" i="47"/>
  <c r="Q96" i="47"/>
  <c r="S95" i="47"/>
  <c r="Q95" i="47"/>
  <c r="S94" i="47"/>
  <c r="Q94" i="47"/>
  <c r="S93" i="47"/>
  <c r="Q93" i="47"/>
  <c r="S92" i="47"/>
  <c r="Q92" i="47"/>
  <c r="S91" i="47"/>
  <c r="Q91" i="47"/>
  <c r="S90" i="47"/>
  <c r="Q90" i="47"/>
  <c r="S89" i="47"/>
  <c r="Q89" i="47"/>
  <c r="S88" i="47"/>
  <c r="Q88" i="47"/>
  <c r="S87" i="47"/>
  <c r="Q87" i="47"/>
  <c r="S86" i="47"/>
  <c r="Q86" i="47"/>
  <c r="S85" i="47"/>
  <c r="Q85" i="47"/>
  <c r="S84" i="47"/>
  <c r="Q84" i="47"/>
  <c r="S83" i="47"/>
  <c r="Q83" i="47"/>
  <c r="S82" i="47"/>
  <c r="Q82" i="47"/>
  <c r="S81" i="47"/>
  <c r="Q81" i="47"/>
  <c r="S80" i="47"/>
  <c r="Q80" i="47"/>
  <c r="S79" i="47"/>
  <c r="Q79" i="47"/>
  <c r="S78" i="47"/>
  <c r="Q78" i="47"/>
  <c r="S77" i="47"/>
  <c r="Q77" i="47"/>
  <c r="S76" i="47"/>
  <c r="Q76" i="47"/>
  <c r="S75" i="47"/>
  <c r="Q75" i="47"/>
  <c r="S74" i="47"/>
  <c r="Q74" i="47"/>
  <c r="S73" i="47"/>
  <c r="Q73" i="47"/>
  <c r="S72" i="47"/>
  <c r="Q72" i="47"/>
  <c r="S71" i="47"/>
  <c r="Q71" i="47"/>
  <c r="S70" i="47"/>
  <c r="Q70" i="47"/>
  <c r="S69" i="47"/>
  <c r="Q69" i="47"/>
  <c r="S68" i="47"/>
  <c r="Q68" i="47"/>
  <c r="S67" i="47"/>
  <c r="Q67" i="47"/>
  <c r="S66" i="47"/>
  <c r="Q66" i="47"/>
  <c r="S65" i="47"/>
  <c r="Q65" i="47"/>
  <c r="S64" i="47"/>
  <c r="Q64" i="47"/>
  <c r="S63" i="47"/>
  <c r="Q63" i="47"/>
  <c r="S62" i="47"/>
  <c r="Q62" i="47"/>
  <c r="S61" i="47"/>
  <c r="Q61" i="47"/>
  <c r="S60" i="47"/>
  <c r="Q60" i="47"/>
  <c r="S59" i="47"/>
  <c r="Q59" i="47"/>
  <c r="S58" i="47"/>
  <c r="Q58" i="47"/>
  <c r="S57" i="47"/>
  <c r="Q57" i="47"/>
  <c r="S56" i="47"/>
  <c r="Q56" i="47"/>
  <c r="S55" i="47"/>
  <c r="Q55" i="47"/>
  <c r="S54" i="47"/>
  <c r="Q54" i="47"/>
  <c r="S53" i="47"/>
  <c r="Q53" i="47"/>
  <c r="S52" i="47"/>
  <c r="Q52" i="47"/>
  <c r="S51" i="47"/>
  <c r="Q51" i="47"/>
  <c r="S50" i="47"/>
  <c r="Q50" i="47"/>
  <c r="S49" i="47"/>
  <c r="Q49" i="47"/>
  <c r="S48" i="47"/>
  <c r="Q48" i="47"/>
  <c r="S47" i="47"/>
  <c r="Q47" i="47"/>
  <c r="S46" i="47"/>
  <c r="Q46" i="47"/>
  <c r="S45" i="47"/>
  <c r="Q45" i="47"/>
  <c r="S44" i="47"/>
  <c r="Q44" i="47"/>
  <c r="S43" i="47"/>
  <c r="Q43" i="47"/>
  <c r="S42" i="47"/>
  <c r="Q42" i="47"/>
  <c r="S41" i="47"/>
  <c r="Q41" i="47"/>
  <c r="S40" i="47"/>
  <c r="Q40" i="47"/>
  <c r="S39" i="47"/>
  <c r="Q39" i="47"/>
  <c r="S38" i="47"/>
  <c r="Q38" i="47"/>
  <c r="S37" i="47"/>
  <c r="Q37" i="47"/>
  <c r="S36" i="47"/>
  <c r="Q36" i="47"/>
  <c r="S35" i="47"/>
  <c r="Q35" i="47"/>
  <c r="S34" i="47"/>
  <c r="Q34" i="47"/>
  <c r="S33" i="47"/>
  <c r="Q33" i="47"/>
  <c r="S32" i="47"/>
  <c r="Q32" i="47"/>
  <c r="S31" i="47"/>
  <c r="Q31" i="47"/>
  <c r="S30" i="47"/>
  <c r="Q30" i="47"/>
  <c r="S29" i="47"/>
  <c r="Q29" i="47"/>
  <c r="S28" i="47"/>
  <c r="Q28" i="47"/>
  <c r="S27" i="47"/>
  <c r="Q27" i="47"/>
  <c r="S26" i="47"/>
  <c r="Q26" i="47"/>
  <c r="S25" i="47"/>
  <c r="Q25" i="47"/>
  <c r="S24" i="47"/>
  <c r="Q24" i="47"/>
  <c r="S23" i="47"/>
  <c r="Q23" i="47"/>
  <c r="S22" i="47"/>
  <c r="Q22" i="47"/>
  <c r="S21" i="47"/>
  <c r="Q21" i="47"/>
  <c r="S20" i="47"/>
  <c r="Q20" i="47"/>
  <c r="S19" i="47"/>
  <c r="Q19" i="47"/>
  <c r="S18" i="47"/>
  <c r="Q18" i="47"/>
  <c r="S516" i="46"/>
  <c r="Q516" i="46"/>
  <c r="S515" i="46"/>
  <c r="Q515" i="46"/>
  <c r="S514" i="46"/>
  <c r="Q514" i="46"/>
  <c r="S513" i="46"/>
  <c r="Q513" i="46"/>
  <c r="S512" i="46"/>
  <c r="Q512" i="46"/>
  <c r="S511" i="46"/>
  <c r="Q511" i="46"/>
  <c r="S510" i="46"/>
  <c r="Q510" i="46"/>
  <c r="S509" i="46"/>
  <c r="Q509" i="46"/>
  <c r="S508" i="46"/>
  <c r="Q508" i="46"/>
  <c r="S507" i="46"/>
  <c r="Q507" i="46"/>
  <c r="S506" i="46"/>
  <c r="Q506" i="46"/>
  <c r="S505" i="46"/>
  <c r="Q505" i="46"/>
  <c r="S504" i="46"/>
  <c r="Q504" i="46"/>
  <c r="S503" i="46"/>
  <c r="Q503" i="46"/>
  <c r="S502" i="46"/>
  <c r="Q502" i="46"/>
  <c r="S501" i="46"/>
  <c r="Q501" i="46"/>
  <c r="S500" i="46"/>
  <c r="Q500" i="46"/>
  <c r="S499" i="46"/>
  <c r="Q499" i="46"/>
  <c r="S498" i="46"/>
  <c r="Q498" i="46"/>
  <c r="S497" i="46"/>
  <c r="Q497" i="46"/>
  <c r="S496" i="46"/>
  <c r="Q496" i="46"/>
  <c r="S495" i="46"/>
  <c r="Q495" i="46"/>
  <c r="S494" i="46"/>
  <c r="Q494" i="46"/>
  <c r="S493" i="46"/>
  <c r="Q493" i="46"/>
  <c r="S492" i="46"/>
  <c r="Q492" i="46"/>
  <c r="S491" i="46"/>
  <c r="Q491" i="46"/>
  <c r="S490" i="46"/>
  <c r="Q490" i="46"/>
  <c r="S489" i="46"/>
  <c r="Q489" i="46"/>
  <c r="S488" i="46"/>
  <c r="Q488" i="46"/>
  <c r="S487" i="46"/>
  <c r="Q487" i="46"/>
  <c r="S486" i="46"/>
  <c r="Q486" i="46"/>
  <c r="S485" i="46"/>
  <c r="Q485" i="46"/>
  <c r="S484" i="46"/>
  <c r="Q484" i="46"/>
  <c r="S483" i="46"/>
  <c r="Q483" i="46"/>
  <c r="S482" i="46"/>
  <c r="Q482" i="46"/>
  <c r="S481" i="46"/>
  <c r="Q481" i="46"/>
  <c r="S480" i="46"/>
  <c r="Q480" i="46"/>
  <c r="S479" i="46"/>
  <c r="Q479" i="46"/>
  <c r="S478" i="46"/>
  <c r="Q478" i="46"/>
  <c r="S477" i="46"/>
  <c r="Q477" i="46"/>
  <c r="S476" i="46"/>
  <c r="Q476" i="46"/>
  <c r="S475" i="46"/>
  <c r="Q475" i="46"/>
  <c r="S474" i="46"/>
  <c r="Q474" i="46"/>
  <c r="S473" i="46"/>
  <c r="Q473" i="46"/>
  <c r="S472" i="46"/>
  <c r="Q472" i="46"/>
  <c r="S471" i="46"/>
  <c r="Q471" i="46"/>
  <c r="S470" i="46"/>
  <c r="Q470" i="46"/>
  <c r="S469" i="46"/>
  <c r="Q469" i="46"/>
  <c r="S468" i="46"/>
  <c r="Q468" i="46"/>
  <c r="S467" i="46"/>
  <c r="Q467" i="46"/>
  <c r="S466" i="46"/>
  <c r="Q466" i="46"/>
  <c r="S465" i="46"/>
  <c r="Q465" i="46"/>
  <c r="S464" i="46"/>
  <c r="Q464" i="46"/>
  <c r="S463" i="46"/>
  <c r="Q463" i="46"/>
  <c r="S462" i="46"/>
  <c r="Q462" i="46"/>
  <c r="S461" i="46"/>
  <c r="Q461" i="46"/>
  <c r="S460" i="46"/>
  <c r="Q460" i="46"/>
  <c r="S459" i="46"/>
  <c r="Q459" i="46"/>
  <c r="S458" i="46"/>
  <c r="Q458" i="46"/>
  <c r="S457" i="46"/>
  <c r="Q457" i="46"/>
  <c r="S456" i="46"/>
  <c r="Q456" i="46"/>
  <c r="S455" i="46"/>
  <c r="Q455" i="46"/>
  <c r="S454" i="46"/>
  <c r="Q454" i="46"/>
  <c r="S453" i="46"/>
  <c r="Q453" i="46"/>
  <c r="S452" i="46"/>
  <c r="Q452" i="46"/>
  <c r="S451" i="46"/>
  <c r="Q451" i="46"/>
  <c r="S450" i="46"/>
  <c r="Q450" i="46"/>
  <c r="S449" i="46"/>
  <c r="Q449" i="46"/>
  <c r="S448" i="46"/>
  <c r="Q448" i="46"/>
  <c r="S447" i="46"/>
  <c r="Q447" i="46"/>
  <c r="S446" i="46"/>
  <c r="Q446" i="46"/>
  <c r="S445" i="46"/>
  <c r="Q445" i="46"/>
  <c r="S444" i="46"/>
  <c r="Q444" i="46"/>
  <c r="S443" i="46"/>
  <c r="Q443" i="46"/>
  <c r="S442" i="46"/>
  <c r="Q442" i="46"/>
  <c r="S441" i="46"/>
  <c r="Q441" i="46"/>
  <c r="S440" i="46"/>
  <c r="Q440" i="46"/>
  <c r="S439" i="46"/>
  <c r="Q439" i="46"/>
  <c r="S438" i="46"/>
  <c r="Q438" i="46"/>
  <c r="S437" i="46"/>
  <c r="Q437" i="46"/>
  <c r="S436" i="46"/>
  <c r="Q436" i="46"/>
  <c r="S435" i="46"/>
  <c r="Q435" i="46"/>
  <c r="S434" i="46"/>
  <c r="Q434" i="46"/>
  <c r="S433" i="46"/>
  <c r="Q433" i="46"/>
  <c r="S432" i="46"/>
  <c r="Q432" i="46"/>
  <c r="S431" i="46"/>
  <c r="Q431" i="46"/>
  <c r="S430" i="46"/>
  <c r="Q430" i="46"/>
  <c r="S429" i="46"/>
  <c r="Q429" i="46"/>
  <c r="S428" i="46"/>
  <c r="Q428" i="46"/>
  <c r="S427" i="46"/>
  <c r="Q427" i="46"/>
  <c r="S426" i="46"/>
  <c r="Q426" i="46"/>
  <c r="S425" i="46"/>
  <c r="Q425" i="46"/>
  <c r="S424" i="46"/>
  <c r="Q424" i="46"/>
  <c r="S423" i="46"/>
  <c r="Q423" i="46"/>
  <c r="S422" i="46"/>
  <c r="Q422" i="46"/>
  <c r="S421" i="46"/>
  <c r="Q421" i="46"/>
  <c r="S420" i="46"/>
  <c r="Q420" i="46"/>
  <c r="S419" i="46"/>
  <c r="Q419" i="46"/>
  <c r="S418" i="46"/>
  <c r="Q418" i="46"/>
  <c r="S417" i="46"/>
  <c r="Q417" i="46"/>
  <c r="S416" i="46"/>
  <c r="Q416" i="46"/>
  <c r="S415" i="46"/>
  <c r="Q415" i="46"/>
  <c r="S414" i="46"/>
  <c r="Q414" i="46"/>
  <c r="S413" i="46"/>
  <c r="Q413" i="46"/>
  <c r="S412" i="46"/>
  <c r="Q412" i="46"/>
  <c r="S411" i="46"/>
  <c r="Q411" i="46"/>
  <c r="S410" i="46"/>
  <c r="Q410" i="46"/>
  <c r="S409" i="46"/>
  <c r="Q409" i="46"/>
  <c r="S408" i="46"/>
  <c r="Q408" i="46"/>
  <c r="S407" i="46"/>
  <c r="Q407" i="46"/>
  <c r="S406" i="46"/>
  <c r="Q406" i="46"/>
  <c r="S405" i="46"/>
  <c r="Q405" i="46"/>
  <c r="S404" i="46"/>
  <c r="Q404" i="46"/>
  <c r="S403" i="46"/>
  <c r="Q403" i="46"/>
  <c r="S402" i="46"/>
  <c r="Q402" i="46"/>
  <c r="S401" i="46"/>
  <c r="Q401" i="46"/>
  <c r="S400" i="46"/>
  <c r="Q400" i="46"/>
  <c r="S399" i="46"/>
  <c r="Q399" i="46"/>
  <c r="S398" i="46"/>
  <c r="Q398" i="46"/>
  <c r="S397" i="46"/>
  <c r="Q397" i="46"/>
  <c r="S396" i="46"/>
  <c r="Q396" i="46"/>
  <c r="S395" i="46"/>
  <c r="Q395" i="46"/>
  <c r="S394" i="46"/>
  <c r="Q394" i="46"/>
  <c r="S393" i="46"/>
  <c r="Q393" i="46"/>
  <c r="S392" i="46"/>
  <c r="Q392" i="46"/>
  <c r="S391" i="46"/>
  <c r="Q391" i="46"/>
  <c r="S390" i="46"/>
  <c r="Q390" i="46"/>
  <c r="S389" i="46"/>
  <c r="Q389" i="46"/>
  <c r="S388" i="46"/>
  <c r="Q388" i="46"/>
  <c r="S387" i="46"/>
  <c r="Q387" i="46"/>
  <c r="S386" i="46"/>
  <c r="Q386" i="46"/>
  <c r="S385" i="46"/>
  <c r="Q385" i="46"/>
  <c r="S384" i="46"/>
  <c r="Q384" i="46"/>
  <c r="S383" i="46"/>
  <c r="Q383" i="46"/>
  <c r="S382" i="46"/>
  <c r="Q382" i="46"/>
  <c r="S381" i="46"/>
  <c r="Q381" i="46"/>
  <c r="S380" i="46"/>
  <c r="Q380" i="46"/>
  <c r="S379" i="46"/>
  <c r="Q379" i="46"/>
  <c r="S378" i="46"/>
  <c r="Q378" i="46"/>
  <c r="S377" i="46"/>
  <c r="Q377" i="46"/>
  <c r="S376" i="46"/>
  <c r="Q376" i="46"/>
  <c r="S375" i="46"/>
  <c r="Q375" i="46"/>
  <c r="S374" i="46"/>
  <c r="Q374" i="46"/>
  <c r="S373" i="46"/>
  <c r="Q373" i="46"/>
  <c r="S372" i="46"/>
  <c r="Q372" i="46"/>
  <c r="S371" i="46"/>
  <c r="Q371" i="46"/>
  <c r="S370" i="46"/>
  <c r="Q370" i="46"/>
  <c r="S369" i="46"/>
  <c r="Q369" i="46"/>
  <c r="S368" i="46"/>
  <c r="Q368" i="46"/>
  <c r="S367" i="46"/>
  <c r="Q367" i="46"/>
  <c r="S366" i="46"/>
  <c r="Q366" i="46"/>
  <c r="S365" i="46"/>
  <c r="Q365" i="46"/>
  <c r="S364" i="46"/>
  <c r="Q364" i="46"/>
  <c r="S363" i="46"/>
  <c r="Q363" i="46"/>
  <c r="S362" i="46"/>
  <c r="Q362" i="46"/>
  <c r="S361" i="46"/>
  <c r="Q361" i="46"/>
  <c r="S360" i="46"/>
  <c r="Q360" i="46"/>
  <c r="S359" i="46"/>
  <c r="Q359" i="46"/>
  <c r="S358" i="46"/>
  <c r="Q358" i="46"/>
  <c r="S357" i="46"/>
  <c r="Q357" i="46"/>
  <c r="S356" i="46"/>
  <c r="Q356" i="46"/>
  <c r="S355" i="46"/>
  <c r="Q355" i="46"/>
  <c r="S354" i="46"/>
  <c r="Q354" i="46"/>
  <c r="S353" i="46"/>
  <c r="Q353" i="46"/>
  <c r="S352" i="46"/>
  <c r="Q352" i="46"/>
  <c r="S351" i="46"/>
  <c r="Q351" i="46"/>
  <c r="S350" i="46"/>
  <c r="Q350" i="46"/>
  <c r="S349" i="46"/>
  <c r="Q349" i="46"/>
  <c r="S348" i="46"/>
  <c r="Q348" i="46"/>
  <c r="S347" i="46"/>
  <c r="Q347" i="46"/>
  <c r="S346" i="46"/>
  <c r="Q346" i="46"/>
  <c r="S345" i="46"/>
  <c r="Q345" i="46"/>
  <c r="S344" i="46"/>
  <c r="Q344" i="46"/>
  <c r="S343" i="46"/>
  <c r="Q343" i="46"/>
  <c r="S342" i="46"/>
  <c r="Q342" i="46"/>
  <c r="S341" i="46"/>
  <c r="Q341" i="46"/>
  <c r="S340" i="46"/>
  <c r="Q340" i="46"/>
  <c r="S339" i="46"/>
  <c r="Q339" i="46"/>
  <c r="S338" i="46"/>
  <c r="Q338" i="46"/>
  <c r="S337" i="46"/>
  <c r="Q337" i="46"/>
  <c r="S336" i="46"/>
  <c r="Q336" i="46"/>
  <c r="S335" i="46"/>
  <c r="Q335" i="46"/>
  <c r="S334" i="46"/>
  <c r="Q334" i="46"/>
  <c r="S333" i="46"/>
  <c r="Q333" i="46"/>
  <c r="S332" i="46"/>
  <c r="Q332" i="46"/>
  <c r="S331" i="46"/>
  <c r="Q331" i="46"/>
  <c r="S330" i="46"/>
  <c r="Q330" i="46"/>
  <c r="S329" i="46"/>
  <c r="Q329" i="46"/>
  <c r="S328" i="46"/>
  <c r="Q328" i="46"/>
  <c r="S327" i="46"/>
  <c r="Q327" i="46"/>
  <c r="S326" i="46"/>
  <c r="Q326" i="46"/>
  <c r="S325" i="46"/>
  <c r="Q325" i="46"/>
  <c r="S324" i="46"/>
  <c r="Q324" i="46"/>
  <c r="S323" i="46"/>
  <c r="Q323" i="46"/>
  <c r="S322" i="46"/>
  <c r="Q322" i="46"/>
  <c r="S321" i="46"/>
  <c r="Q321" i="46"/>
  <c r="S320" i="46"/>
  <c r="Q320" i="46"/>
  <c r="S319" i="46"/>
  <c r="Q319" i="46"/>
  <c r="S318" i="46"/>
  <c r="Q318" i="46"/>
  <c r="S317" i="46"/>
  <c r="Q317" i="46"/>
  <c r="S316" i="46"/>
  <c r="Q316" i="46"/>
  <c r="S315" i="46"/>
  <c r="Q315" i="46"/>
  <c r="S314" i="46"/>
  <c r="Q314" i="46"/>
  <c r="S313" i="46"/>
  <c r="Q313" i="46"/>
  <c r="S312" i="46"/>
  <c r="Q312" i="46"/>
  <c r="S311" i="46"/>
  <c r="Q311" i="46"/>
  <c r="S310" i="46"/>
  <c r="Q310" i="46"/>
  <c r="S309" i="46"/>
  <c r="Q309" i="46"/>
  <c r="S308" i="46"/>
  <c r="Q308" i="46"/>
  <c r="S307" i="46"/>
  <c r="Q307" i="46"/>
  <c r="S306" i="46"/>
  <c r="Q306" i="46"/>
  <c r="S305" i="46"/>
  <c r="Q305" i="46"/>
  <c r="S304" i="46"/>
  <c r="Q304" i="46"/>
  <c r="S303" i="46"/>
  <c r="Q303" i="46"/>
  <c r="S302" i="46"/>
  <c r="Q302" i="46"/>
  <c r="S301" i="46"/>
  <c r="Q301" i="46"/>
  <c r="S300" i="46"/>
  <c r="Q300" i="46"/>
  <c r="S299" i="46"/>
  <c r="Q299" i="46"/>
  <c r="S298" i="46"/>
  <c r="Q298" i="46"/>
  <c r="S297" i="46"/>
  <c r="Q297" i="46"/>
  <c r="S296" i="46"/>
  <c r="Q296" i="46"/>
  <c r="S295" i="46"/>
  <c r="Q295" i="46"/>
  <c r="S294" i="46"/>
  <c r="Q294" i="46"/>
  <c r="S293" i="46"/>
  <c r="Q293" i="46"/>
  <c r="S292" i="46"/>
  <c r="Q292" i="46"/>
  <c r="S291" i="46"/>
  <c r="Q291" i="46"/>
  <c r="S290" i="46"/>
  <c r="Q290" i="46"/>
  <c r="S289" i="46"/>
  <c r="Q289" i="46"/>
  <c r="S288" i="46"/>
  <c r="Q288" i="46"/>
  <c r="S287" i="46"/>
  <c r="Q287" i="46"/>
  <c r="S286" i="46"/>
  <c r="Q286" i="46"/>
  <c r="S285" i="46"/>
  <c r="Q285" i="46"/>
  <c r="S284" i="46"/>
  <c r="Q284" i="46"/>
  <c r="S283" i="46"/>
  <c r="Q283" i="46"/>
  <c r="S282" i="46"/>
  <c r="Q282" i="46"/>
  <c r="S281" i="46"/>
  <c r="Q281" i="46"/>
  <c r="S280" i="46"/>
  <c r="Q280" i="46"/>
  <c r="S279" i="46"/>
  <c r="Q279" i="46"/>
  <c r="S278" i="46"/>
  <c r="Q278" i="46"/>
  <c r="S277" i="46"/>
  <c r="Q277" i="46"/>
  <c r="S276" i="46"/>
  <c r="Q276" i="46"/>
  <c r="S275" i="46"/>
  <c r="Q275" i="46"/>
  <c r="S274" i="46"/>
  <c r="Q274" i="46"/>
  <c r="S273" i="46"/>
  <c r="Q273" i="46"/>
  <c r="S272" i="46"/>
  <c r="Q272" i="46"/>
  <c r="S271" i="46"/>
  <c r="Q271" i="46"/>
  <c r="S270" i="46"/>
  <c r="Q270" i="46"/>
  <c r="S269" i="46"/>
  <c r="Q269" i="46"/>
  <c r="S268" i="46"/>
  <c r="Q268" i="46"/>
  <c r="S267" i="46"/>
  <c r="Q267" i="46"/>
  <c r="S266" i="46"/>
  <c r="Q266" i="46"/>
  <c r="S265" i="46"/>
  <c r="Q265" i="46"/>
  <c r="S264" i="46"/>
  <c r="Q264" i="46"/>
  <c r="S263" i="46"/>
  <c r="Q263" i="46"/>
  <c r="S262" i="46"/>
  <c r="Q262" i="46"/>
  <c r="S261" i="46"/>
  <c r="Q261" i="46"/>
  <c r="S260" i="46"/>
  <c r="Q260" i="46"/>
  <c r="S259" i="46"/>
  <c r="Q259" i="46"/>
  <c r="S258" i="46"/>
  <c r="Q258" i="46"/>
  <c r="S257" i="46"/>
  <c r="Q257" i="46"/>
  <c r="S256" i="46"/>
  <c r="Q256" i="46"/>
  <c r="S255" i="46"/>
  <c r="Q255" i="46"/>
  <c r="S254" i="46"/>
  <c r="Q254" i="46"/>
  <c r="S253" i="46"/>
  <c r="Q253" i="46"/>
  <c r="S252" i="46"/>
  <c r="Q252" i="46"/>
  <c r="S251" i="46"/>
  <c r="Q251" i="46"/>
  <c r="S250" i="46"/>
  <c r="Q250" i="46"/>
  <c r="S249" i="46"/>
  <c r="Q249" i="46"/>
  <c r="S248" i="46"/>
  <c r="Q248" i="46"/>
  <c r="S247" i="46"/>
  <c r="Q247" i="46"/>
  <c r="S246" i="46"/>
  <c r="Q246" i="46"/>
  <c r="S245" i="46"/>
  <c r="Q245" i="46"/>
  <c r="S244" i="46"/>
  <c r="Q244" i="46"/>
  <c r="S243" i="46"/>
  <c r="Q243" i="46"/>
  <c r="S242" i="46"/>
  <c r="Q242" i="46"/>
  <c r="S241" i="46"/>
  <c r="Q241" i="46"/>
  <c r="S240" i="46"/>
  <c r="Q240" i="46"/>
  <c r="S239" i="46"/>
  <c r="Q239" i="46"/>
  <c r="S238" i="46"/>
  <c r="Q238" i="46"/>
  <c r="S237" i="46"/>
  <c r="Q237" i="46"/>
  <c r="S236" i="46"/>
  <c r="Q236" i="46"/>
  <c r="S235" i="46"/>
  <c r="Q235" i="46"/>
  <c r="S234" i="46"/>
  <c r="Q234" i="46"/>
  <c r="S233" i="46"/>
  <c r="Q233" i="46"/>
  <c r="S232" i="46"/>
  <c r="Q232" i="46"/>
  <c r="S231" i="46"/>
  <c r="Q231" i="46"/>
  <c r="S230" i="46"/>
  <c r="Q230" i="46"/>
  <c r="S229" i="46"/>
  <c r="Q229" i="46"/>
  <c r="S228" i="46"/>
  <c r="Q228" i="46"/>
  <c r="S227" i="46"/>
  <c r="Q227" i="46"/>
  <c r="S226" i="46"/>
  <c r="Q226" i="46"/>
  <c r="S225" i="46"/>
  <c r="Q225" i="46"/>
  <c r="S224" i="46"/>
  <c r="Q224" i="46"/>
  <c r="S223" i="46"/>
  <c r="Q223" i="46"/>
  <c r="S222" i="46"/>
  <c r="Q222" i="46"/>
  <c r="S221" i="46"/>
  <c r="Q221" i="46"/>
  <c r="S220" i="46"/>
  <c r="Q220" i="46"/>
  <c r="S219" i="46"/>
  <c r="Q219" i="46"/>
  <c r="S218" i="46"/>
  <c r="Q218" i="46"/>
  <c r="S217" i="46"/>
  <c r="Q217" i="46"/>
  <c r="S216" i="46"/>
  <c r="Q216" i="46"/>
  <c r="S215" i="46"/>
  <c r="Q215" i="46"/>
  <c r="S214" i="46"/>
  <c r="Q214" i="46"/>
  <c r="S213" i="46"/>
  <c r="Q213" i="46"/>
  <c r="S212" i="46"/>
  <c r="Q212" i="46"/>
  <c r="S211" i="46"/>
  <c r="Q211" i="46"/>
  <c r="S210" i="46"/>
  <c r="Q210" i="46"/>
  <c r="S209" i="46"/>
  <c r="Q209" i="46"/>
  <c r="S208" i="46"/>
  <c r="Q208" i="46"/>
  <c r="S207" i="46"/>
  <c r="Q207" i="46"/>
  <c r="S206" i="46"/>
  <c r="Q206" i="46"/>
  <c r="S205" i="46"/>
  <c r="Q205" i="46"/>
  <c r="S204" i="46"/>
  <c r="Q204" i="46"/>
  <c r="S203" i="46"/>
  <c r="Q203" i="46"/>
  <c r="S202" i="46"/>
  <c r="Q202" i="46"/>
  <c r="S201" i="46"/>
  <c r="Q201" i="46"/>
  <c r="S200" i="46"/>
  <c r="Q200" i="46"/>
  <c r="S199" i="46"/>
  <c r="Q199" i="46"/>
  <c r="S198" i="46"/>
  <c r="Q198" i="46"/>
  <c r="S197" i="46"/>
  <c r="Q197" i="46"/>
  <c r="S196" i="46"/>
  <c r="Q196" i="46"/>
  <c r="S195" i="46"/>
  <c r="Q195" i="46"/>
  <c r="S194" i="46"/>
  <c r="Q194" i="46"/>
  <c r="S193" i="46"/>
  <c r="Q193" i="46"/>
  <c r="S192" i="46"/>
  <c r="Q192" i="46"/>
  <c r="S191" i="46"/>
  <c r="Q191" i="46"/>
  <c r="S190" i="46"/>
  <c r="Q190" i="46"/>
  <c r="S189" i="46"/>
  <c r="Q189" i="46"/>
  <c r="S188" i="46"/>
  <c r="Q188" i="46"/>
  <c r="S187" i="46"/>
  <c r="Q187" i="46"/>
  <c r="S186" i="46"/>
  <c r="Q186" i="46"/>
  <c r="S185" i="46"/>
  <c r="Q185" i="46"/>
  <c r="S184" i="46"/>
  <c r="Q184" i="46"/>
  <c r="S183" i="46"/>
  <c r="Q183" i="46"/>
  <c r="S182" i="46"/>
  <c r="Q182" i="46"/>
  <c r="S181" i="46"/>
  <c r="Q181" i="46"/>
  <c r="S180" i="46"/>
  <c r="Q180" i="46"/>
  <c r="S179" i="46"/>
  <c r="Q179" i="46"/>
  <c r="S178" i="46"/>
  <c r="Q178" i="46"/>
  <c r="S177" i="46"/>
  <c r="Q177" i="46"/>
  <c r="S176" i="46"/>
  <c r="Q176" i="46"/>
  <c r="S175" i="46"/>
  <c r="Q175" i="46"/>
  <c r="S174" i="46"/>
  <c r="Q174" i="46"/>
  <c r="S173" i="46"/>
  <c r="Q173" i="46"/>
  <c r="S172" i="46"/>
  <c r="Q172" i="46"/>
  <c r="S171" i="46"/>
  <c r="Q171" i="46"/>
  <c r="S170" i="46"/>
  <c r="Q170" i="46"/>
  <c r="S169" i="46"/>
  <c r="Q169" i="46"/>
  <c r="S168" i="46"/>
  <c r="Q168" i="46"/>
  <c r="S167" i="46"/>
  <c r="Q167" i="46"/>
  <c r="S166" i="46"/>
  <c r="Q166" i="46"/>
  <c r="S165" i="46"/>
  <c r="Q165" i="46"/>
  <c r="S164" i="46"/>
  <c r="Q164" i="46"/>
  <c r="S163" i="46"/>
  <c r="Q163" i="46"/>
  <c r="S162" i="46"/>
  <c r="Q162" i="46"/>
  <c r="S161" i="46"/>
  <c r="Q161" i="46"/>
  <c r="S160" i="46"/>
  <c r="Q160" i="46"/>
  <c r="S159" i="46"/>
  <c r="Q159" i="46"/>
  <c r="S158" i="46"/>
  <c r="Q158" i="46"/>
  <c r="S157" i="46"/>
  <c r="Q157" i="46"/>
  <c r="S156" i="46"/>
  <c r="Q156" i="46"/>
  <c r="S155" i="46"/>
  <c r="Q155" i="46"/>
  <c r="S154" i="46"/>
  <c r="Q154" i="46"/>
  <c r="S153" i="46"/>
  <c r="Q153" i="46"/>
  <c r="S152" i="46"/>
  <c r="Q152" i="46"/>
  <c r="S151" i="46"/>
  <c r="Q151" i="46"/>
  <c r="S150" i="46"/>
  <c r="Q150" i="46"/>
  <c r="S149" i="46"/>
  <c r="Q149" i="46"/>
  <c r="S148" i="46"/>
  <c r="Q148" i="46"/>
  <c r="S147" i="46"/>
  <c r="Q147" i="46"/>
  <c r="S146" i="46"/>
  <c r="Q146" i="46"/>
  <c r="S145" i="46"/>
  <c r="Q145" i="46"/>
  <c r="S144" i="46"/>
  <c r="Q144" i="46"/>
  <c r="S143" i="46"/>
  <c r="Q143" i="46"/>
  <c r="S142" i="46"/>
  <c r="Q142" i="46"/>
  <c r="S141" i="46"/>
  <c r="Q141" i="46"/>
  <c r="S140" i="46"/>
  <c r="Q140" i="46"/>
  <c r="S139" i="46"/>
  <c r="Q139" i="46"/>
  <c r="S138" i="46"/>
  <c r="Q138" i="46"/>
  <c r="S137" i="46"/>
  <c r="Q137" i="46"/>
  <c r="S136" i="46"/>
  <c r="Q136" i="46"/>
  <c r="S135" i="46"/>
  <c r="Q135" i="46"/>
  <c r="S134" i="46"/>
  <c r="Q134" i="46"/>
  <c r="S133" i="46"/>
  <c r="Q133" i="46"/>
  <c r="S132" i="46"/>
  <c r="Q132" i="46"/>
  <c r="S131" i="46"/>
  <c r="Q131" i="46"/>
  <c r="S130" i="46"/>
  <c r="Q130" i="46"/>
  <c r="S129" i="46"/>
  <c r="Q129" i="46"/>
  <c r="S128" i="46"/>
  <c r="Q128" i="46"/>
  <c r="S127" i="46"/>
  <c r="Q127" i="46"/>
  <c r="S126" i="46"/>
  <c r="Q126" i="46"/>
  <c r="S125" i="46"/>
  <c r="Q125" i="46"/>
  <c r="S124" i="46"/>
  <c r="Q124" i="46"/>
  <c r="S123" i="46"/>
  <c r="Q123" i="46"/>
  <c r="S122" i="46"/>
  <c r="Q122" i="46"/>
  <c r="S121" i="46"/>
  <c r="Q121" i="46"/>
  <c r="S120" i="46"/>
  <c r="Q120" i="46"/>
  <c r="S119" i="46"/>
  <c r="Q119" i="46"/>
  <c r="S118" i="46"/>
  <c r="Q118" i="46"/>
  <c r="S117" i="46"/>
  <c r="Q117" i="46"/>
  <c r="S116" i="46"/>
  <c r="Q116" i="46"/>
  <c r="S115" i="46"/>
  <c r="Q115" i="46"/>
  <c r="S114" i="46"/>
  <c r="Q114" i="46"/>
  <c r="S113" i="46"/>
  <c r="Q113" i="46"/>
  <c r="S112" i="46"/>
  <c r="Q112" i="46"/>
  <c r="S111" i="46"/>
  <c r="Q111" i="46"/>
  <c r="S110" i="46"/>
  <c r="Q110" i="46"/>
  <c r="S109" i="46"/>
  <c r="Q109" i="46"/>
  <c r="S108" i="46"/>
  <c r="Q108" i="46"/>
  <c r="S107" i="46"/>
  <c r="Q107" i="46"/>
  <c r="S106" i="46"/>
  <c r="Q106" i="46"/>
  <c r="S105" i="46"/>
  <c r="Q105" i="46"/>
  <c r="S104" i="46"/>
  <c r="Q104" i="46"/>
  <c r="S103" i="46"/>
  <c r="Q103" i="46"/>
  <c r="S102" i="46"/>
  <c r="Q102" i="46"/>
  <c r="S101" i="46"/>
  <c r="Q101" i="46"/>
  <c r="S100" i="46"/>
  <c r="Q100" i="46"/>
  <c r="S99" i="46"/>
  <c r="Q99" i="46"/>
  <c r="S98" i="46"/>
  <c r="Q98" i="46"/>
  <c r="S97" i="46"/>
  <c r="Q97" i="46"/>
  <c r="S96" i="46"/>
  <c r="Q96" i="46"/>
  <c r="S95" i="46"/>
  <c r="Q95" i="46"/>
  <c r="S94" i="46"/>
  <c r="Q94" i="46"/>
  <c r="S93" i="46"/>
  <c r="Q93" i="46"/>
  <c r="S92" i="46"/>
  <c r="Q92" i="46"/>
  <c r="S91" i="46"/>
  <c r="Q91" i="46"/>
  <c r="S90" i="46"/>
  <c r="Q90" i="46"/>
  <c r="S89" i="46"/>
  <c r="Q89" i="46"/>
  <c r="S88" i="46"/>
  <c r="Q88" i="46"/>
  <c r="S87" i="46"/>
  <c r="Q87" i="46"/>
  <c r="S86" i="46"/>
  <c r="Q86" i="46"/>
  <c r="S85" i="46"/>
  <c r="Q85" i="46"/>
  <c r="S84" i="46"/>
  <c r="Q84" i="46"/>
  <c r="S83" i="46"/>
  <c r="Q83" i="46"/>
  <c r="S82" i="46"/>
  <c r="Q82" i="46"/>
  <c r="S81" i="46"/>
  <c r="Q81" i="46"/>
  <c r="S80" i="46"/>
  <c r="Q80" i="46"/>
  <c r="S79" i="46"/>
  <c r="Q79" i="46"/>
  <c r="S78" i="46"/>
  <c r="Q78" i="46"/>
  <c r="S77" i="46"/>
  <c r="Q77" i="46"/>
  <c r="S76" i="46"/>
  <c r="Q76" i="46"/>
  <c r="S75" i="46"/>
  <c r="Q75" i="46"/>
  <c r="S74" i="46"/>
  <c r="Q74" i="46"/>
  <c r="S73" i="46"/>
  <c r="Q73" i="46"/>
  <c r="S72" i="46"/>
  <c r="Q72" i="46"/>
  <c r="S71" i="46"/>
  <c r="Q71" i="46"/>
  <c r="S70" i="46"/>
  <c r="Q70" i="46"/>
  <c r="S69" i="46"/>
  <c r="Q69" i="46"/>
  <c r="S68" i="46"/>
  <c r="Q68" i="46"/>
  <c r="S67" i="46"/>
  <c r="Q67" i="46"/>
  <c r="S66" i="46"/>
  <c r="Q66" i="46"/>
  <c r="S65" i="46"/>
  <c r="Q65" i="46"/>
  <c r="S64" i="46"/>
  <c r="Q64" i="46"/>
  <c r="S63" i="46"/>
  <c r="Q63" i="46"/>
  <c r="S62" i="46"/>
  <c r="Q62" i="46"/>
  <c r="S61" i="46"/>
  <c r="Q61" i="46"/>
  <c r="S60" i="46"/>
  <c r="Q60" i="46"/>
  <c r="S59" i="46"/>
  <c r="Q59" i="46"/>
  <c r="S58" i="46"/>
  <c r="Q58" i="46"/>
  <c r="S57" i="46"/>
  <c r="Q57" i="46"/>
  <c r="S56" i="46"/>
  <c r="Q56" i="46"/>
  <c r="S55" i="46"/>
  <c r="Q55" i="46"/>
  <c r="S54" i="46"/>
  <c r="Q54" i="46"/>
  <c r="S53" i="46"/>
  <c r="Q53" i="46"/>
  <c r="S52" i="46"/>
  <c r="Q52" i="46"/>
  <c r="S51" i="46"/>
  <c r="Q51" i="46"/>
  <c r="S50" i="46"/>
  <c r="Q50" i="46"/>
  <c r="S49" i="46"/>
  <c r="Q49" i="46"/>
  <c r="S48" i="46"/>
  <c r="Q48" i="46"/>
  <c r="S47" i="46"/>
  <c r="Q47" i="46"/>
  <c r="S46" i="46"/>
  <c r="Q46" i="46"/>
  <c r="S45" i="46"/>
  <c r="Q45" i="46"/>
  <c r="S44" i="46"/>
  <c r="Q44" i="46"/>
  <c r="S43" i="46"/>
  <c r="Q43" i="46"/>
  <c r="S42" i="46"/>
  <c r="Q42" i="46"/>
  <c r="S41" i="46"/>
  <c r="Q41" i="46"/>
  <c r="S40" i="46"/>
  <c r="Q40" i="46"/>
  <c r="S39" i="46"/>
  <c r="Q39" i="46"/>
  <c r="S38" i="46"/>
  <c r="Q38" i="46"/>
  <c r="S37" i="46"/>
  <c r="Q37" i="46"/>
  <c r="S36" i="46"/>
  <c r="Q36" i="46"/>
  <c r="S35" i="46"/>
  <c r="Q35" i="46"/>
  <c r="S34" i="46"/>
  <c r="Q34" i="46"/>
  <c r="S33" i="46"/>
  <c r="Q33" i="46"/>
  <c r="S32" i="46"/>
  <c r="Q32" i="46"/>
  <c r="S31" i="46"/>
  <c r="Q31" i="46"/>
  <c r="S30" i="46"/>
  <c r="Q30" i="46"/>
  <c r="S29" i="46"/>
  <c r="Q29" i="46"/>
  <c r="S28" i="46"/>
  <c r="Q28" i="46"/>
  <c r="S27" i="46"/>
  <c r="Q27" i="46"/>
  <c r="S26" i="46"/>
  <c r="Q26" i="46"/>
  <c r="S25" i="46"/>
  <c r="Q25" i="46"/>
  <c r="S24" i="46"/>
  <c r="Q24" i="46"/>
  <c r="S23" i="46"/>
  <c r="Q23" i="46"/>
  <c r="S22" i="46"/>
  <c r="Q22" i="46"/>
  <c r="S21" i="46"/>
  <c r="Q21" i="46"/>
  <c r="S20" i="46"/>
  <c r="Q20" i="46"/>
  <c r="S19" i="46"/>
  <c r="Q19" i="46"/>
  <c r="S18" i="46"/>
  <c r="Q18" i="46"/>
  <c r="S516" i="45"/>
  <c r="Q516" i="45"/>
  <c r="S515" i="45"/>
  <c r="Q515" i="45"/>
  <c r="S514" i="45"/>
  <c r="Q514" i="45"/>
  <c r="S513" i="45"/>
  <c r="Q513" i="45"/>
  <c r="S512" i="45"/>
  <c r="Q512" i="45"/>
  <c r="S511" i="45"/>
  <c r="Q511" i="45"/>
  <c r="S510" i="45"/>
  <c r="Q510" i="45"/>
  <c r="S509" i="45"/>
  <c r="Q509" i="45"/>
  <c r="S508" i="45"/>
  <c r="Q508" i="45"/>
  <c r="S507" i="45"/>
  <c r="Q507" i="45"/>
  <c r="S506" i="45"/>
  <c r="Q506" i="45"/>
  <c r="S505" i="45"/>
  <c r="Q505" i="45"/>
  <c r="S504" i="45"/>
  <c r="Q504" i="45"/>
  <c r="S503" i="45"/>
  <c r="Q503" i="45"/>
  <c r="S502" i="45"/>
  <c r="Q502" i="45"/>
  <c r="S501" i="45"/>
  <c r="Q501" i="45"/>
  <c r="S500" i="45"/>
  <c r="Q500" i="45"/>
  <c r="S499" i="45"/>
  <c r="Q499" i="45"/>
  <c r="S498" i="45"/>
  <c r="Q498" i="45"/>
  <c r="S497" i="45"/>
  <c r="Q497" i="45"/>
  <c r="S496" i="45"/>
  <c r="Q496" i="45"/>
  <c r="S495" i="45"/>
  <c r="Q495" i="45"/>
  <c r="S494" i="45"/>
  <c r="Q494" i="45"/>
  <c r="S493" i="45"/>
  <c r="Q493" i="45"/>
  <c r="S492" i="45"/>
  <c r="Q492" i="45"/>
  <c r="S491" i="45"/>
  <c r="Q491" i="45"/>
  <c r="S490" i="45"/>
  <c r="Q490" i="45"/>
  <c r="S489" i="45"/>
  <c r="Q489" i="45"/>
  <c r="S488" i="45"/>
  <c r="Q488" i="45"/>
  <c r="S487" i="45"/>
  <c r="Q487" i="45"/>
  <c r="S486" i="45"/>
  <c r="Q486" i="45"/>
  <c r="S485" i="45"/>
  <c r="Q485" i="45"/>
  <c r="S484" i="45"/>
  <c r="Q484" i="45"/>
  <c r="S483" i="45"/>
  <c r="Q483" i="45"/>
  <c r="S482" i="45"/>
  <c r="Q482" i="45"/>
  <c r="S481" i="45"/>
  <c r="Q481" i="45"/>
  <c r="S480" i="45"/>
  <c r="Q480" i="45"/>
  <c r="S479" i="45"/>
  <c r="Q479" i="45"/>
  <c r="S478" i="45"/>
  <c r="Q478" i="45"/>
  <c r="S477" i="45"/>
  <c r="Q477" i="45"/>
  <c r="S476" i="45"/>
  <c r="Q476" i="45"/>
  <c r="S475" i="45"/>
  <c r="Q475" i="45"/>
  <c r="S474" i="45"/>
  <c r="Q474" i="45"/>
  <c r="S473" i="45"/>
  <c r="Q473" i="45"/>
  <c r="S472" i="45"/>
  <c r="Q472" i="45"/>
  <c r="S471" i="45"/>
  <c r="Q471" i="45"/>
  <c r="S470" i="45"/>
  <c r="Q470" i="45"/>
  <c r="S469" i="45"/>
  <c r="Q469" i="45"/>
  <c r="S468" i="45"/>
  <c r="Q468" i="45"/>
  <c r="S467" i="45"/>
  <c r="Q467" i="45"/>
  <c r="S466" i="45"/>
  <c r="Q466" i="45"/>
  <c r="S465" i="45"/>
  <c r="Q465" i="45"/>
  <c r="S464" i="45"/>
  <c r="Q464" i="45"/>
  <c r="S463" i="45"/>
  <c r="Q463" i="45"/>
  <c r="S462" i="45"/>
  <c r="Q462" i="45"/>
  <c r="S461" i="45"/>
  <c r="Q461" i="45"/>
  <c r="S460" i="45"/>
  <c r="Q460" i="45"/>
  <c r="S459" i="45"/>
  <c r="Q459" i="45"/>
  <c r="S458" i="45"/>
  <c r="Q458" i="45"/>
  <c r="S457" i="45"/>
  <c r="Q457" i="45"/>
  <c r="S456" i="45"/>
  <c r="Q456" i="45"/>
  <c r="S455" i="45"/>
  <c r="Q455" i="45"/>
  <c r="S454" i="45"/>
  <c r="Q454" i="45"/>
  <c r="S453" i="45"/>
  <c r="Q453" i="45"/>
  <c r="S452" i="45"/>
  <c r="Q452" i="45"/>
  <c r="S451" i="45"/>
  <c r="Q451" i="45"/>
  <c r="S450" i="45"/>
  <c r="Q450" i="45"/>
  <c r="S449" i="45"/>
  <c r="Q449" i="45"/>
  <c r="S448" i="45"/>
  <c r="Q448" i="45"/>
  <c r="S447" i="45"/>
  <c r="Q447" i="45"/>
  <c r="S446" i="45"/>
  <c r="Q446" i="45"/>
  <c r="S445" i="45"/>
  <c r="Q445" i="45"/>
  <c r="S444" i="45"/>
  <c r="Q444" i="45"/>
  <c r="S443" i="45"/>
  <c r="Q443" i="45"/>
  <c r="S442" i="45"/>
  <c r="Q442" i="45"/>
  <c r="S441" i="45"/>
  <c r="Q441" i="45"/>
  <c r="S440" i="45"/>
  <c r="Q440" i="45"/>
  <c r="S439" i="45"/>
  <c r="Q439" i="45"/>
  <c r="S438" i="45"/>
  <c r="Q438" i="45"/>
  <c r="S437" i="45"/>
  <c r="Q437" i="45"/>
  <c r="S436" i="45"/>
  <c r="Q436" i="45"/>
  <c r="S435" i="45"/>
  <c r="Q435" i="45"/>
  <c r="S434" i="45"/>
  <c r="Q434" i="45"/>
  <c r="S433" i="45"/>
  <c r="Q433" i="45"/>
  <c r="S432" i="45"/>
  <c r="Q432" i="45"/>
  <c r="S431" i="45"/>
  <c r="Q431" i="45"/>
  <c r="S430" i="45"/>
  <c r="Q430" i="45"/>
  <c r="S429" i="45"/>
  <c r="Q429" i="45"/>
  <c r="S428" i="45"/>
  <c r="Q428" i="45"/>
  <c r="S427" i="45"/>
  <c r="Q427" i="45"/>
  <c r="S426" i="45"/>
  <c r="Q426" i="45"/>
  <c r="S425" i="45"/>
  <c r="Q425" i="45"/>
  <c r="S424" i="45"/>
  <c r="Q424" i="45"/>
  <c r="S423" i="45"/>
  <c r="Q423" i="45"/>
  <c r="S422" i="45"/>
  <c r="Q422" i="45"/>
  <c r="S421" i="45"/>
  <c r="Q421" i="45"/>
  <c r="S420" i="45"/>
  <c r="Q420" i="45"/>
  <c r="S419" i="45"/>
  <c r="Q419" i="45"/>
  <c r="S418" i="45"/>
  <c r="Q418" i="45"/>
  <c r="S417" i="45"/>
  <c r="Q417" i="45"/>
  <c r="S416" i="45"/>
  <c r="Q416" i="45"/>
  <c r="S415" i="45"/>
  <c r="Q415" i="45"/>
  <c r="S414" i="45"/>
  <c r="Q414" i="45"/>
  <c r="S413" i="45"/>
  <c r="Q413" i="45"/>
  <c r="S412" i="45"/>
  <c r="Q412" i="45"/>
  <c r="S411" i="45"/>
  <c r="Q411" i="45"/>
  <c r="S410" i="45"/>
  <c r="Q410" i="45"/>
  <c r="S409" i="45"/>
  <c r="Q409" i="45"/>
  <c r="S408" i="45"/>
  <c r="Q408" i="45"/>
  <c r="S407" i="45"/>
  <c r="Q407" i="45"/>
  <c r="S406" i="45"/>
  <c r="Q406" i="45"/>
  <c r="S405" i="45"/>
  <c r="Q405" i="45"/>
  <c r="S404" i="45"/>
  <c r="Q404" i="45"/>
  <c r="S403" i="45"/>
  <c r="Q403" i="45"/>
  <c r="S402" i="45"/>
  <c r="Q402" i="45"/>
  <c r="S401" i="45"/>
  <c r="Q401" i="45"/>
  <c r="S400" i="45"/>
  <c r="Q400" i="45"/>
  <c r="S399" i="45"/>
  <c r="Q399" i="45"/>
  <c r="S398" i="45"/>
  <c r="Q398" i="45"/>
  <c r="S397" i="45"/>
  <c r="Q397" i="45"/>
  <c r="S396" i="45"/>
  <c r="Q396" i="45"/>
  <c r="S395" i="45"/>
  <c r="Q395" i="45"/>
  <c r="S394" i="45"/>
  <c r="Q394" i="45"/>
  <c r="S393" i="45"/>
  <c r="Q393" i="45"/>
  <c r="S392" i="45"/>
  <c r="Q392" i="45"/>
  <c r="S391" i="45"/>
  <c r="Q391" i="45"/>
  <c r="S390" i="45"/>
  <c r="Q390" i="45"/>
  <c r="S389" i="45"/>
  <c r="Q389" i="45"/>
  <c r="S388" i="45"/>
  <c r="Q388" i="45"/>
  <c r="S387" i="45"/>
  <c r="Q387" i="45"/>
  <c r="S386" i="45"/>
  <c r="Q386" i="45"/>
  <c r="S385" i="45"/>
  <c r="Q385" i="45"/>
  <c r="S384" i="45"/>
  <c r="Q384" i="45"/>
  <c r="S383" i="45"/>
  <c r="Q383" i="45"/>
  <c r="S382" i="45"/>
  <c r="Q382" i="45"/>
  <c r="S381" i="45"/>
  <c r="Q381" i="45"/>
  <c r="S380" i="45"/>
  <c r="Q380" i="45"/>
  <c r="S379" i="45"/>
  <c r="Q379" i="45"/>
  <c r="S378" i="45"/>
  <c r="Q378" i="45"/>
  <c r="S377" i="45"/>
  <c r="Q377" i="45"/>
  <c r="S376" i="45"/>
  <c r="Q376" i="45"/>
  <c r="S375" i="45"/>
  <c r="Q375" i="45"/>
  <c r="S374" i="45"/>
  <c r="Q374" i="45"/>
  <c r="S373" i="45"/>
  <c r="Q373" i="45"/>
  <c r="S372" i="45"/>
  <c r="Q372" i="45"/>
  <c r="S371" i="45"/>
  <c r="Q371" i="45"/>
  <c r="S370" i="45"/>
  <c r="Q370" i="45"/>
  <c r="S369" i="45"/>
  <c r="Q369" i="45"/>
  <c r="S368" i="45"/>
  <c r="Q368" i="45"/>
  <c r="S367" i="45"/>
  <c r="Q367" i="45"/>
  <c r="S366" i="45"/>
  <c r="Q366" i="45"/>
  <c r="S365" i="45"/>
  <c r="Q365" i="45"/>
  <c r="S364" i="45"/>
  <c r="Q364" i="45"/>
  <c r="S363" i="45"/>
  <c r="Q363" i="45"/>
  <c r="S362" i="45"/>
  <c r="Q362" i="45"/>
  <c r="S361" i="45"/>
  <c r="Q361" i="45"/>
  <c r="S360" i="45"/>
  <c r="Q360" i="45"/>
  <c r="S359" i="45"/>
  <c r="Q359" i="45"/>
  <c r="S358" i="45"/>
  <c r="Q358" i="45"/>
  <c r="S357" i="45"/>
  <c r="Q357" i="45"/>
  <c r="S356" i="45"/>
  <c r="Q356" i="45"/>
  <c r="S355" i="45"/>
  <c r="Q355" i="45"/>
  <c r="S354" i="45"/>
  <c r="Q354" i="45"/>
  <c r="S353" i="45"/>
  <c r="Q353" i="45"/>
  <c r="S352" i="45"/>
  <c r="Q352" i="45"/>
  <c r="S351" i="45"/>
  <c r="Q351" i="45"/>
  <c r="S350" i="45"/>
  <c r="Q350" i="45"/>
  <c r="S349" i="45"/>
  <c r="Q349" i="45"/>
  <c r="S348" i="45"/>
  <c r="Q348" i="45"/>
  <c r="S347" i="45"/>
  <c r="Q347" i="45"/>
  <c r="S346" i="45"/>
  <c r="Q346" i="45"/>
  <c r="S345" i="45"/>
  <c r="Q345" i="45"/>
  <c r="S344" i="45"/>
  <c r="Q344" i="45"/>
  <c r="S343" i="45"/>
  <c r="Q343" i="45"/>
  <c r="S342" i="45"/>
  <c r="Q342" i="45"/>
  <c r="S341" i="45"/>
  <c r="Q341" i="45"/>
  <c r="S340" i="45"/>
  <c r="Q340" i="45"/>
  <c r="S339" i="45"/>
  <c r="Q339" i="45"/>
  <c r="S338" i="45"/>
  <c r="Q338" i="45"/>
  <c r="S337" i="45"/>
  <c r="Q337" i="45"/>
  <c r="S336" i="45"/>
  <c r="Q336" i="45"/>
  <c r="S335" i="45"/>
  <c r="Q335" i="45"/>
  <c r="S334" i="45"/>
  <c r="Q334" i="45"/>
  <c r="S333" i="45"/>
  <c r="Q333" i="45"/>
  <c r="S332" i="45"/>
  <c r="Q332" i="45"/>
  <c r="S331" i="45"/>
  <c r="Q331" i="45"/>
  <c r="S330" i="45"/>
  <c r="Q330" i="45"/>
  <c r="S329" i="45"/>
  <c r="Q329" i="45"/>
  <c r="S328" i="45"/>
  <c r="Q328" i="45"/>
  <c r="S327" i="45"/>
  <c r="Q327" i="45"/>
  <c r="S326" i="45"/>
  <c r="Q326" i="45"/>
  <c r="S325" i="45"/>
  <c r="Q325" i="45"/>
  <c r="S324" i="45"/>
  <c r="Q324" i="45"/>
  <c r="S323" i="45"/>
  <c r="Q323" i="45"/>
  <c r="S322" i="45"/>
  <c r="Q322" i="45"/>
  <c r="S321" i="45"/>
  <c r="Q321" i="45"/>
  <c r="S320" i="45"/>
  <c r="Q320" i="45"/>
  <c r="S319" i="45"/>
  <c r="Q319" i="45"/>
  <c r="S318" i="45"/>
  <c r="Q318" i="45"/>
  <c r="S317" i="45"/>
  <c r="Q317" i="45"/>
  <c r="S316" i="45"/>
  <c r="Q316" i="45"/>
  <c r="S315" i="45"/>
  <c r="Q315" i="45"/>
  <c r="S314" i="45"/>
  <c r="Q314" i="45"/>
  <c r="S313" i="45"/>
  <c r="Q313" i="45"/>
  <c r="S312" i="45"/>
  <c r="Q312" i="45"/>
  <c r="S311" i="45"/>
  <c r="Q311" i="45"/>
  <c r="S310" i="45"/>
  <c r="Q310" i="45"/>
  <c r="S309" i="45"/>
  <c r="Q309" i="45"/>
  <c r="S308" i="45"/>
  <c r="Q308" i="45"/>
  <c r="S307" i="45"/>
  <c r="Q307" i="45"/>
  <c r="S306" i="45"/>
  <c r="Q306" i="45"/>
  <c r="S305" i="45"/>
  <c r="Q305" i="45"/>
  <c r="S304" i="45"/>
  <c r="Q304" i="45"/>
  <c r="S303" i="45"/>
  <c r="Q303" i="45"/>
  <c r="S302" i="45"/>
  <c r="Q302" i="45"/>
  <c r="S301" i="45"/>
  <c r="Q301" i="45"/>
  <c r="S300" i="45"/>
  <c r="Q300" i="45"/>
  <c r="S299" i="45"/>
  <c r="Q299" i="45"/>
  <c r="S298" i="45"/>
  <c r="Q298" i="45"/>
  <c r="S297" i="45"/>
  <c r="Q297" i="45"/>
  <c r="S296" i="45"/>
  <c r="Q296" i="45"/>
  <c r="S295" i="45"/>
  <c r="Q295" i="45"/>
  <c r="S294" i="45"/>
  <c r="Q294" i="45"/>
  <c r="S293" i="45"/>
  <c r="Q293" i="45"/>
  <c r="S292" i="45"/>
  <c r="Q292" i="45"/>
  <c r="S291" i="45"/>
  <c r="Q291" i="45"/>
  <c r="S290" i="45"/>
  <c r="Q290" i="45"/>
  <c r="S289" i="45"/>
  <c r="Q289" i="45"/>
  <c r="S288" i="45"/>
  <c r="Q288" i="45"/>
  <c r="S287" i="45"/>
  <c r="Q287" i="45"/>
  <c r="S286" i="45"/>
  <c r="Q286" i="45"/>
  <c r="S285" i="45"/>
  <c r="Q285" i="45"/>
  <c r="S284" i="45"/>
  <c r="Q284" i="45"/>
  <c r="S283" i="45"/>
  <c r="Q283" i="45"/>
  <c r="S282" i="45"/>
  <c r="Q282" i="45"/>
  <c r="S281" i="45"/>
  <c r="Q281" i="45"/>
  <c r="S280" i="45"/>
  <c r="Q280" i="45"/>
  <c r="S279" i="45"/>
  <c r="Q279" i="45"/>
  <c r="S278" i="45"/>
  <c r="Q278" i="45"/>
  <c r="S277" i="45"/>
  <c r="Q277" i="45"/>
  <c r="S276" i="45"/>
  <c r="Q276" i="45"/>
  <c r="S275" i="45"/>
  <c r="Q275" i="45"/>
  <c r="S274" i="45"/>
  <c r="Q274" i="45"/>
  <c r="S273" i="45"/>
  <c r="Q273" i="45"/>
  <c r="S272" i="45"/>
  <c r="Q272" i="45"/>
  <c r="S271" i="45"/>
  <c r="Q271" i="45"/>
  <c r="S270" i="45"/>
  <c r="Q270" i="45"/>
  <c r="S269" i="45"/>
  <c r="Q269" i="45"/>
  <c r="S268" i="45"/>
  <c r="Q268" i="45"/>
  <c r="S267" i="45"/>
  <c r="Q267" i="45"/>
  <c r="S266" i="45"/>
  <c r="Q266" i="45"/>
  <c r="S265" i="45"/>
  <c r="Q265" i="45"/>
  <c r="S264" i="45"/>
  <c r="Q264" i="45"/>
  <c r="S263" i="45"/>
  <c r="Q263" i="45"/>
  <c r="S262" i="45"/>
  <c r="Q262" i="45"/>
  <c r="S261" i="45"/>
  <c r="Q261" i="45"/>
  <c r="S260" i="45"/>
  <c r="Q260" i="45"/>
  <c r="S259" i="45"/>
  <c r="Q259" i="45"/>
  <c r="S258" i="45"/>
  <c r="Q258" i="45"/>
  <c r="S257" i="45"/>
  <c r="Q257" i="45"/>
  <c r="S256" i="45"/>
  <c r="Q256" i="45"/>
  <c r="S255" i="45"/>
  <c r="Q255" i="45"/>
  <c r="S254" i="45"/>
  <c r="Q254" i="45"/>
  <c r="S253" i="45"/>
  <c r="Q253" i="45"/>
  <c r="S252" i="45"/>
  <c r="Q252" i="45"/>
  <c r="S251" i="45"/>
  <c r="Q251" i="45"/>
  <c r="S250" i="45"/>
  <c r="Q250" i="45"/>
  <c r="S249" i="45"/>
  <c r="Q249" i="45"/>
  <c r="S248" i="45"/>
  <c r="Q248" i="45"/>
  <c r="S247" i="45"/>
  <c r="Q247" i="45"/>
  <c r="S246" i="45"/>
  <c r="Q246" i="45"/>
  <c r="S245" i="45"/>
  <c r="Q245" i="45"/>
  <c r="S244" i="45"/>
  <c r="Q244" i="45"/>
  <c r="S243" i="45"/>
  <c r="Q243" i="45"/>
  <c r="S242" i="45"/>
  <c r="Q242" i="45"/>
  <c r="S241" i="45"/>
  <c r="Q241" i="45"/>
  <c r="S240" i="45"/>
  <c r="Q240" i="45"/>
  <c r="S239" i="45"/>
  <c r="Q239" i="45"/>
  <c r="S238" i="45"/>
  <c r="Q238" i="45"/>
  <c r="S237" i="45"/>
  <c r="Q237" i="45"/>
  <c r="S236" i="45"/>
  <c r="Q236" i="45"/>
  <c r="S235" i="45"/>
  <c r="Q235" i="45"/>
  <c r="S234" i="45"/>
  <c r="Q234" i="45"/>
  <c r="S233" i="45"/>
  <c r="Q233" i="45"/>
  <c r="S232" i="45"/>
  <c r="Q232" i="45"/>
  <c r="S231" i="45"/>
  <c r="Q231" i="45"/>
  <c r="S230" i="45"/>
  <c r="Q230" i="45"/>
  <c r="S229" i="45"/>
  <c r="Q229" i="45"/>
  <c r="S228" i="45"/>
  <c r="Q228" i="45"/>
  <c r="S227" i="45"/>
  <c r="Q227" i="45"/>
  <c r="S226" i="45"/>
  <c r="Q226" i="45"/>
  <c r="S225" i="45"/>
  <c r="Q225" i="45"/>
  <c r="S224" i="45"/>
  <c r="Q224" i="45"/>
  <c r="S223" i="45"/>
  <c r="Q223" i="45"/>
  <c r="S222" i="45"/>
  <c r="Q222" i="45"/>
  <c r="S221" i="45"/>
  <c r="Q221" i="45"/>
  <c r="S220" i="45"/>
  <c r="Q220" i="45"/>
  <c r="S219" i="45"/>
  <c r="Q219" i="45"/>
  <c r="S218" i="45"/>
  <c r="Q218" i="45"/>
  <c r="S217" i="45"/>
  <c r="Q217" i="45"/>
  <c r="S216" i="45"/>
  <c r="Q216" i="45"/>
  <c r="S215" i="45"/>
  <c r="Q215" i="45"/>
  <c r="S214" i="45"/>
  <c r="Q214" i="45"/>
  <c r="S213" i="45"/>
  <c r="Q213" i="45"/>
  <c r="S212" i="45"/>
  <c r="Q212" i="45"/>
  <c r="S211" i="45"/>
  <c r="Q211" i="45"/>
  <c r="S210" i="45"/>
  <c r="Q210" i="45"/>
  <c r="S209" i="45"/>
  <c r="Q209" i="45"/>
  <c r="S208" i="45"/>
  <c r="Q208" i="45"/>
  <c r="S207" i="45"/>
  <c r="Q207" i="45"/>
  <c r="S206" i="45"/>
  <c r="Q206" i="45"/>
  <c r="S205" i="45"/>
  <c r="Q205" i="45"/>
  <c r="S204" i="45"/>
  <c r="Q204" i="45"/>
  <c r="S203" i="45"/>
  <c r="Q203" i="45"/>
  <c r="S202" i="45"/>
  <c r="Q202" i="45"/>
  <c r="S201" i="45"/>
  <c r="Q201" i="45"/>
  <c r="S200" i="45"/>
  <c r="Q200" i="45"/>
  <c r="S199" i="45"/>
  <c r="Q199" i="45"/>
  <c r="S198" i="45"/>
  <c r="Q198" i="45"/>
  <c r="S197" i="45"/>
  <c r="Q197" i="45"/>
  <c r="S196" i="45"/>
  <c r="Q196" i="45"/>
  <c r="S195" i="45"/>
  <c r="Q195" i="45"/>
  <c r="S194" i="45"/>
  <c r="Q194" i="45"/>
  <c r="S193" i="45"/>
  <c r="Q193" i="45"/>
  <c r="S192" i="45"/>
  <c r="Q192" i="45"/>
  <c r="S191" i="45"/>
  <c r="Q191" i="45"/>
  <c r="S190" i="45"/>
  <c r="Q190" i="45"/>
  <c r="S189" i="45"/>
  <c r="Q189" i="45"/>
  <c r="S188" i="45"/>
  <c r="Q188" i="45"/>
  <c r="S187" i="45"/>
  <c r="Q187" i="45"/>
  <c r="S186" i="45"/>
  <c r="Q186" i="45"/>
  <c r="S185" i="45"/>
  <c r="Q185" i="45"/>
  <c r="S184" i="45"/>
  <c r="Q184" i="45"/>
  <c r="S183" i="45"/>
  <c r="Q183" i="45"/>
  <c r="S182" i="45"/>
  <c r="Q182" i="45"/>
  <c r="S181" i="45"/>
  <c r="Q181" i="45"/>
  <c r="S180" i="45"/>
  <c r="Q180" i="45"/>
  <c r="S179" i="45"/>
  <c r="Q179" i="45"/>
  <c r="S178" i="45"/>
  <c r="Q178" i="45"/>
  <c r="S177" i="45"/>
  <c r="Q177" i="45"/>
  <c r="S176" i="45"/>
  <c r="Q176" i="45"/>
  <c r="S175" i="45"/>
  <c r="Q175" i="45"/>
  <c r="S174" i="45"/>
  <c r="Q174" i="45"/>
  <c r="S173" i="45"/>
  <c r="Q173" i="45"/>
  <c r="S172" i="45"/>
  <c r="Q172" i="45"/>
  <c r="S171" i="45"/>
  <c r="Q171" i="45"/>
  <c r="S170" i="45"/>
  <c r="Q170" i="45"/>
  <c r="S169" i="45"/>
  <c r="Q169" i="45"/>
  <c r="S168" i="45"/>
  <c r="Q168" i="45"/>
  <c r="S167" i="45"/>
  <c r="Q167" i="45"/>
  <c r="S166" i="45"/>
  <c r="Q166" i="45"/>
  <c r="S165" i="45"/>
  <c r="Q165" i="45"/>
  <c r="S164" i="45"/>
  <c r="Q164" i="45"/>
  <c r="S163" i="45"/>
  <c r="Q163" i="45"/>
  <c r="S162" i="45"/>
  <c r="Q162" i="45"/>
  <c r="S161" i="45"/>
  <c r="Q161" i="45"/>
  <c r="S160" i="45"/>
  <c r="Q160" i="45"/>
  <c r="S159" i="45"/>
  <c r="Q159" i="45"/>
  <c r="S158" i="45"/>
  <c r="Q158" i="45"/>
  <c r="S157" i="45"/>
  <c r="Q157" i="45"/>
  <c r="S156" i="45"/>
  <c r="Q156" i="45"/>
  <c r="S155" i="45"/>
  <c r="Q155" i="45"/>
  <c r="S154" i="45"/>
  <c r="Q154" i="45"/>
  <c r="S153" i="45"/>
  <c r="Q153" i="45"/>
  <c r="S152" i="45"/>
  <c r="Q152" i="45"/>
  <c r="S151" i="45"/>
  <c r="Q151" i="45"/>
  <c r="S150" i="45"/>
  <c r="Q150" i="45"/>
  <c r="S149" i="45"/>
  <c r="Q149" i="45"/>
  <c r="S148" i="45"/>
  <c r="Q148" i="45"/>
  <c r="S147" i="45"/>
  <c r="Q147" i="45"/>
  <c r="S146" i="45"/>
  <c r="Q146" i="45"/>
  <c r="S145" i="45"/>
  <c r="Q145" i="45"/>
  <c r="S144" i="45"/>
  <c r="Q144" i="45"/>
  <c r="S143" i="45"/>
  <c r="Q143" i="45"/>
  <c r="S142" i="45"/>
  <c r="Q142" i="45"/>
  <c r="S141" i="45"/>
  <c r="Q141" i="45"/>
  <c r="S140" i="45"/>
  <c r="Q140" i="45"/>
  <c r="S139" i="45"/>
  <c r="Q139" i="45"/>
  <c r="S138" i="45"/>
  <c r="Q138" i="45"/>
  <c r="S137" i="45"/>
  <c r="Q137" i="45"/>
  <c r="S136" i="45"/>
  <c r="Q136" i="45"/>
  <c r="S135" i="45"/>
  <c r="Q135" i="45"/>
  <c r="S134" i="45"/>
  <c r="Q134" i="45"/>
  <c r="S133" i="45"/>
  <c r="Q133" i="45"/>
  <c r="S132" i="45"/>
  <c r="Q132" i="45"/>
  <c r="S131" i="45"/>
  <c r="Q131" i="45"/>
  <c r="S130" i="45"/>
  <c r="Q130" i="45"/>
  <c r="S129" i="45"/>
  <c r="Q129" i="45"/>
  <c r="S128" i="45"/>
  <c r="Q128" i="45"/>
  <c r="S127" i="45"/>
  <c r="Q127" i="45"/>
  <c r="S126" i="45"/>
  <c r="Q126" i="45"/>
  <c r="S125" i="45"/>
  <c r="Q125" i="45"/>
  <c r="S124" i="45"/>
  <c r="Q124" i="45"/>
  <c r="S123" i="45"/>
  <c r="Q123" i="45"/>
  <c r="S122" i="45"/>
  <c r="Q122" i="45"/>
  <c r="S121" i="45"/>
  <c r="Q121" i="45"/>
  <c r="S120" i="45"/>
  <c r="Q120" i="45"/>
  <c r="S119" i="45"/>
  <c r="Q119" i="45"/>
  <c r="S118" i="45"/>
  <c r="Q118" i="45"/>
  <c r="S117" i="45"/>
  <c r="Q117" i="45"/>
  <c r="S116" i="45"/>
  <c r="Q116" i="45"/>
  <c r="S115" i="45"/>
  <c r="Q115" i="45"/>
  <c r="S114" i="45"/>
  <c r="Q114" i="45"/>
  <c r="S113" i="45"/>
  <c r="Q113" i="45"/>
  <c r="S112" i="45"/>
  <c r="Q112" i="45"/>
  <c r="S111" i="45"/>
  <c r="Q111" i="45"/>
  <c r="S110" i="45"/>
  <c r="Q110" i="45"/>
  <c r="S109" i="45"/>
  <c r="Q109" i="45"/>
  <c r="S108" i="45"/>
  <c r="Q108" i="45"/>
  <c r="S107" i="45"/>
  <c r="Q107" i="45"/>
  <c r="S106" i="45"/>
  <c r="Q106" i="45"/>
  <c r="S105" i="45"/>
  <c r="Q105" i="45"/>
  <c r="S104" i="45"/>
  <c r="Q104" i="45"/>
  <c r="S103" i="45"/>
  <c r="Q103" i="45"/>
  <c r="S102" i="45"/>
  <c r="Q102" i="45"/>
  <c r="S101" i="45"/>
  <c r="Q101" i="45"/>
  <c r="S100" i="45"/>
  <c r="Q100" i="45"/>
  <c r="S99" i="45"/>
  <c r="Q99" i="45"/>
  <c r="S98" i="45"/>
  <c r="Q98" i="45"/>
  <c r="S97" i="45"/>
  <c r="Q97" i="45"/>
  <c r="S96" i="45"/>
  <c r="Q96" i="45"/>
  <c r="S95" i="45"/>
  <c r="Q95" i="45"/>
  <c r="S94" i="45"/>
  <c r="Q94" i="45"/>
  <c r="S93" i="45"/>
  <c r="Q93" i="45"/>
  <c r="S92" i="45"/>
  <c r="Q92" i="45"/>
  <c r="S91" i="45"/>
  <c r="Q91" i="45"/>
  <c r="S90" i="45"/>
  <c r="Q90" i="45"/>
  <c r="S89" i="45"/>
  <c r="Q89" i="45"/>
  <c r="S88" i="45"/>
  <c r="Q88" i="45"/>
  <c r="S87" i="45"/>
  <c r="Q87" i="45"/>
  <c r="S86" i="45"/>
  <c r="Q86" i="45"/>
  <c r="S85" i="45"/>
  <c r="Q85" i="45"/>
  <c r="S84" i="45"/>
  <c r="Q84" i="45"/>
  <c r="S83" i="45"/>
  <c r="Q83" i="45"/>
  <c r="S82" i="45"/>
  <c r="Q82" i="45"/>
  <c r="S81" i="45"/>
  <c r="Q81" i="45"/>
  <c r="S80" i="45"/>
  <c r="Q80" i="45"/>
  <c r="S79" i="45"/>
  <c r="Q79" i="45"/>
  <c r="S78" i="45"/>
  <c r="Q78" i="45"/>
  <c r="S77" i="45"/>
  <c r="Q77" i="45"/>
  <c r="S76" i="45"/>
  <c r="Q76" i="45"/>
  <c r="S75" i="45"/>
  <c r="Q75" i="45"/>
  <c r="S74" i="45"/>
  <c r="Q74" i="45"/>
  <c r="S73" i="45"/>
  <c r="Q73" i="45"/>
  <c r="S72" i="45"/>
  <c r="Q72" i="45"/>
  <c r="S71" i="45"/>
  <c r="Q71" i="45"/>
  <c r="S70" i="45"/>
  <c r="Q70" i="45"/>
  <c r="S69" i="45"/>
  <c r="Q69" i="45"/>
  <c r="S68" i="45"/>
  <c r="Q68" i="45"/>
  <c r="S67" i="45"/>
  <c r="Q67" i="45"/>
  <c r="S66" i="45"/>
  <c r="Q66" i="45"/>
  <c r="S65" i="45"/>
  <c r="Q65" i="45"/>
  <c r="S64" i="45"/>
  <c r="Q64" i="45"/>
  <c r="S63" i="45"/>
  <c r="Q63" i="45"/>
  <c r="S62" i="45"/>
  <c r="Q62" i="45"/>
  <c r="S61" i="45"/>
  <c r="Q61" i="45"/>
  <c r="S60" i="45"/>
  <c r="Q60" i="45"/>
  <c r="S59" i="45"/>
  <c r="Q59" i="45"/>
  <c r="S58" i="45"/>
  <c r="Q58" i="45"/>
  <c r="S57" i="45"/>
  <c r="Q57" i="45"/>
  <c r="S56" i="45"/>
  <c r="Q56" i="45"/>
  <c r="S55" i="45"/>
  <c r="Q55" i="45"/>
  <c r="S54" i="45"/>
  <c r="Q54" i="45"/>
  <c r="S53" i="45"/>
  <c r="Q53" i="45"/>
  <c r="S52" i="45"/>
  <c r="Q52" i="45"/>
  <c r="S51" i="45"/>
  <c r="Q51" i="45"/>
  <c r="S50" i="45"/>
  <c r="Q50" i="45"/>
  <c r="S49" i="45"/>
  <c r="Q49" i="45"/>
  <c r="S48" i="45"/>
  <c r="Q48" i="45"/>
  <c r="S47" i="45"/>
  <c r="Q47" i="45"/>
  <c r="S46" i="45"/>
  <c r="Q46" i="45"/>
  <c r="S45" i="45"/>
  <c r="Q45" i="45"/>
  <c r="S44" i="45"/>
  <c r="Q44" i="45"/>
  <c r="S43" i="45"/>
  <c r="Q43" i="45"/>
  <c r="S42" i="45"/>
  <c r="Q42" i="45"/>
  <c r="S41" i="45"/>
  <c r="Q41" i="45"/>
  <c r="S40" i="45"/>
  <c r="Q40" i="45"/>
  <c r="S39" i="45"/>
  <c r="Q39" i="45"/>
  <c r="S38" i="45"/>
  <c r="Q38" i="45"/>
  <c r="S37" i="45"/>
  <c r="Q37" i="45"/>
  <c r="S36" i="45"/>
  <c r="Q36" i="45"/>
  <c r="S35" i="45"/>
  <c r="Q35" i="45"/>
  <c r="S34" i="45"/>
  <c r="Q34" i="45"/>
  <c r="S33" i="45"/>
  <c r="Q33" i="45"/>
  <c r="S32" i="45"/>
  <c r="Q32" i="45"/>
  <c r="S31" i="45"/>
  <c r="Q31" i="45"/>
  <c r="S30" i="45"/>
  <c r="Q30" i="45"/>
  <c r="S29" i="45"/>
  <c r="Q29" i="45"/>
  <c r="S28" i="45"/>
  <c r="Q28" i="45"/>
  <c r="S27" i="45"/>
  <c r="Q27" i="45"/>
  <c r="S26" i="45"/>
  <c r="Q26" i="45"/>
  <c r="S25" i="45"/>
  <c r="Q25" i="45"/>
  <c r="S24" i="45"/>
  <c r="Q24" i="45"/>
  <c r="S23" i="45"/>
  <c r="Q23" i="45"/>
  <c r="S22" i="45"/>
  <c r="Q22" i="45"/>
  <c r="S21" i="45"/>
  <c r="Q21" i="45"/>
  <c r="S20" i="45"/>
  <c r="Q20" i="45"/>
  <c r="S19" i="45"/>
  <c r="Q19" i="45"/>
  <c r="S18" i="45"/>
  <c r="Q18" i="45"/>
  <c r="S516" i="44"/>
  <c r="Q516" i="44"/>
  <c r="S515" i="44"/>
  <c r="Q515" i="44"/>
  <c r="S514" i="44"/>
  <c r="Q514" i="44"/>
  <c r="S513" i="44"/>
  <c r="Q513" i="44"/>
  <c r="S512" i="44"/>
  <c r="Q512" i="44"/>
  <c r="S511" i="44"/>
  <c r="Q511" i="44"/>
  <c r="S510" i="44"/>
  <c r="Q510" i="44"/>
  <c r="S509" i="44"/>
  <c r="Q509" i="44"/>
  <c r="S508" i="44"/>
  <c r="Q508" i="44"/>
  <c r="S507" i="44"/>
  <c r="Q507" i="44"/>
  <c r="S506" i="44"/>
  <c r="Q506" i="44"/>
  <c r="S505" i="44"/>
  <c r="Q505" i="44"/>
  <c r="S504" i="44"/>
  <c r="Q504" i="44"/>
  <c r="S503" i="44"/>
  <c r="Q503" i="44"/>
  <c r="S502" i="44"/>
  <c r="Q502" i="44"/>
  <c r="S501" i="44"/>
  <c r="Q501" i="44"/>
  <c r="S500" i="44"/>
  <c r="Q500" i="44"/>
  <c r="S499" i="44"/>
  <c r="Q499" i="44"/>
  <c r="S498" i="44"/>
  <c r="Q498" i="44"/>
  <c r="S497" i="44"/>
  <c r="Q497" i="44"/>
  <c r="S496" i="44"/>
  <c r="Q496" i="44"/>
  <c r="S495" i="44"/>
  <c r="Q495" i="44"/>
  <c r="S494" i="44"/>
  <c r="Q494" i="44"/>
  <c r="S493" i="44"/>
  <c r="Q493" i="44"/>
  <c r="S492" i="44"/>
  <c r="Q492" i="44"/>
  <c r="S491" i="44"/>
  <c r="Q491" i="44"/>
  <c r="S490" i="44"/>
  <c r="Q490" i="44"/>
  <c r="S489" i="44"/>
  <c r="Q489" i="44"/>
  <c r="S488" i="44"/>
  <c r="Q488" i="44"/>
  <c r="S487" i="44"/>
  <c r="Q487" i="44"/>
  <c r="S486" i="44"/>
  <c r="Q486" i="44"/>
  <c r="S485" i="44"/>
  <c r="Q485" i="44"/>
  <c r="S484" i="44"/>
  <c r="Q484" i="44"/>
  <c r="S483" i="44"/>
  <c r="Q483" i="44"/>
  <c r="S482" i="44"/>
  <c r="Q482" i="44"/>
  <c r="S481" i="44"/>
  <c r="Q481" i="44"/>
  <c r="S480" i="44"/>
  <c r="Q480" i="44"/>
  <c r="S479" i="44"/>
  <c r="Q479" i="44"/>
  <c r="S478" i="44"/>
  <c r="Q478" i="44"/>
  <c r="S477" i="44"/>
  <c r="Q477" i="44"/>
  <c r="S476" i="44"/>
  <c r="Q476" i="44"/>
  <c r="S475" i="44"/>
  <c r="Q475" i="44"/>
  <c r="S474" i="44"/>
  <c r="Q474" i="44"/>
  <c r="S473" i="44"/>
  <c r="Q473" i="44"/>
  <c r="S472" i="44"/>
  <c r="Q472" i="44"/>
  <c r="S471" i="44"/>
  <c r="Q471" i="44"/>
  <c r="S470" i="44"/>
  <c r="Q470" i="44"/>
  <c r="S469" i="44"/>
  <c r="Q469" i="44"/>
  <c r="S468" i="44"/>
  <c r="Q468" i="44"/>
  <c r="S467" i="44"/>
  <c r="Q467" i="44"/>
  <c r="S466" i="44"/>
  <c r="Q466" i="44"/>
  <c r="S465" i="44"/>
  <c r="Q465" i="44"/>
  <c r="S464" i="44"/>
  <c r="Q464" i="44"/>
  <c r="S463" i="44"/>
  <c r="Q463" i="44"/>
  <c r="S462" i="44"/>
  <c r="Q462" i="44"/>
  <c r="S461" i="44"/>
  <c r="Q461" i="44"/>
  <c r="S460" i="44"/>
  <c r="Q460" i="44"/>
  <c r="S459" i="44"/>
  <c r="Q459" i="44"/>
  <c r="S458" i="44"/>
  <c r="Q458" i="44"/>
  <c r="S457" i="44"/>
  <c r="Q457" i="44"/>
  <c r="S456" i="44"/>
  <c r="Q456" i="44"/>
  <c r="S455" i="44"/>
  <c r="Q455" i="44"/>
  <c r="S454" i="44"/>
  <c r="Q454" i="44"/>
  <c r="S453" i="44"/>
  <c r="Q453" i="44"/>
  <c r="S452" i="44"/>
  <c r="Q452" i="44"/>
  <c r="S451" i="44"/>
  <c r="Q451" i="44"/>
  <c r="S450" i="44"/>
  <c r="Q450" i="44"/>
  <c r="S449" i="44"/>
  <c r="Q449" i="44"/>
  <c r="S448" i="44"/>
  <c r="Q448" i="44"/>
  <c r="S447" i="44"/>
  <c r="Q447" i="44"/>
  <c r="S446" i="44"/>
  <c r="Q446" i="44"/>
  <c r="S445" i="44"/>
  <c r="Q445" i="44"/>
  <c r="S444" i="44"/>
  <c r="Q444" i="44"/>
  <c r="S443" i="44"/>
  <c r="Q443" i="44"/>
  <c r="S442" i="44"/>
  <c r="Q442" i="44"/>
  <c r="S441" i="44"/>
  <c r="Q441" i="44"/>
  <c r="S440" i="44"/>
  <c r="Q440" i="44"/>
  <c r="S439" i="44"/>
  <c r="Q439" i="44"/>
  <c r="S438" i="44"/>
  <c r="Q438" i="44"/>
  <c r="S437" i="44"/>
  <c r="Q437" i="44"/>
  <c r="S436" i="44"/>
  <c r="Q436" i="44"/>
  <c r="S435" i="44"/>
  <c r="Q435" i="44"/>
  <c r="S434" i="44"/>
  <c r="Q434" i="44"/>
  <c r="S433" i="44"/>
  <c r="Q433" i="44"/>
  <c r="S432" i="44"/>
  <c r="Q432" i="44"/>
  <c r="S431" i="44"/>
  <c r="Q431" i="44"/>
  <c r="S430" i="44"/>
  <c r="Q430" i="44"/>
  <c r="S429" i="44"/>
  <c r="Q429" i="44"/>
  <c r="S428" i="44"/>
  <c r="Q428" i="44"/>
  <c r="S427" i="44"/>
  <c r="Q427" i="44"/>
  <c r="S426" i="44"/>
  <c r="Q426" i="44"/>
  <c r="S425" i="44"/>
  <c r="Q425" i="44"/>
  <c r="S424" i="44"/>
  <c r="Q424" i="44"/>
  <c r="S423" i="44"/>
  <c r="Q423" i="44"/>
  <c r="S422" i="44"/>
  <c r="Q422" i="44"/>
  <c r="S421" i="44"/>
  <c r="Q421" i="44"/>
  <c r="S420" i="44"/>
  <c r="Q420" i="44"/>
  <c r="S419" i="44"/>
  <c r="Q419" i="44"/>
  <c r="S418" i="44"/>
  <c r="Q418" i="44"/>
  <c r="S417" i="44"/>
  <c r="Q417" i="44"/>
  <c r="S416" i="44"/>
  <c r="Q416" i="44"/>
  <c r="S415" i="44"/>
  <c r="Q415" i="44"/>
  <c r="S414" i="44"/>
  <c r="Q414" i="44"/>
  <c r="S413" i="44"/>
  <c r="Q413" i="44"/>
  <c r="S412" i="44"/>
  <c r="Q412" i="44"/>
  <c r="S411" i="44"/>
  <c r="Q411" i="44"/>
  <c r="S410" i="44"/>
  <c r="Q410" i="44"/>
  <c r="S409" i="44"/>
  <c r="Q409" i="44"/>
  <c r="S408" i="44"/>
  <c r="Q408" i="44"/>
  <c r="S407" i="44"/>
  <c r="Q407" i="44"/>
  <c r="S406" i="44"/>
  <c r="Q406" i="44"/>
  <c r="S405" i="44"/>
  <c r="Q405" i="44"/>
  <c r="S404" i="44"/>
  <c r="Q404" i="44"/>
  <c r="S403" i="44"/>
  <c r="Q403" i="44"/>
  <c r="S402" i="44"/>
  <c r="Q402" i="44"/>
  <c r="S401" i="44"/>
  <c r="Q401" i="44"/>
  <c r="S400" i="44"/>
  <c r="Q400" i="44"/>
  <c r="S399" i="44"/>
  <c r="Q399" i="44"/>
  <c r="S398" i="44"/>
  <c r="Q398" i="44"/>
  <c r="S397" i="44"/>
  <c r="Q397" i="44"/>
  <c r="S396" i="44"/>
  <c r="Q396" i="44"/>
  <c r="S395" i="44"/>
  <c r="Q395" i="44"/>
  <c r="S394" i="44"/>
  <c r="Q394" i="44"/>
  <c r="S393" i="44"/>
  <c r="Q393" i="44"/>
  <c r="S392" i="44"/>
  <c r="Q392" i="44"/>
  <c r="S391" i="44"/>
  <c r="Q391" i="44"/>
  <c r="S390" i="44"/>
  <c r="Q390" i="44"/>
  <c r="S389" i="44"/>
  <c r="Q389" i="44"/>
  <c r="S388" i="44"/>
  <c r="Q388" i="44"/>
  <c r="S387" i="44"/>
  <c r="Q387" i="44"/>
  <c r="S386" i="44"/>
  <c r="Q386" i="44"/>
  <c r="S385" i="44"/>
  <c r="Q385" i="44"/>
  <c r="S384" i="44"/>
  <c r="Q384" i="44"/>
  <c r="S383" i="44"/>
  <c r="Q383" i="44"/>
  <c r="S382" i="44"/>
  <c r="Q382" i="44"/>
  <c r="S381" i="44"/>
  <c r="Q381" i="44"/>
  <c r="S380" i="44"/>
  <c r="Q380" i="44"/>
  <c r="S379" i="44"/>
  <c r="Q379" i="44"/>
  <c r="S378" i="44"/>
  <c r="Q378" i="44"/>
  <c r="S377" i="44"/>
  <c r="Q377" i="44"/>
  <c r="S376" i="44"/>
  <c r="Q376" i="44"/>
  <c r="S375" i="44"/>
  <c r="Q375" i="44"/>
  <c r="S374" i="44"/>
  <c r="Q374" i="44"/>
  <c r="S373" i="44"/>
  <c r="Q373" i="44"/>
  <c r="S372" i="44"/>
  <c r="Q372" i="44"/>
  <c r="S371" i="44"/>
  <c r="Q371" i="44"/>
  <c r="S370" i="44"/>
  <c r="Q370" i="44"/>
  <c r="S369" i="44"/>
  <c r="Q369" i="44"/>
  <c r="S368" i="44"/>
  <c r="Q368" i="44"/>
  <c r="S367" i="44"/>
  <c r="Q367" i="44"/>
  <c r="S366" i="44"/>
  <c r="Q366" i="44"/>
  <c r="S365" i="44"/>
  <c r="Q365" i="44"/>
  <c r="S364" i="44"/>
  <c r="Q364" i="44"/>
  <c r="S363" i="44"/>
  <c r="Q363" i="44"/>
  <c r="S362" i="44"/>
  <c r="Q362" i="44"/>
  <c r="S361" i="44"/>
  <c r="Q361" i="44"/>
  <c r="S360" i="44"/>
  <c r="Q360" i="44"/>
  <c r="S359" i="44"/>
  <c r="Q359" i="44"/>
  <c r="S358" i="44"/>
  <c r="Q358" i="44"/>
  <c r="S357" i="44"/>
  <c r="Q357" i="44"/>
  <c r="S356" i="44"/>
  <c r="Q356" i="44"/>
  <c r="S355" i="44"/>
  <c r="Q355" i="44"/>
  <c r="S354" i="44"/>
  <c r="Q354" i="44"/>
  <c r="S353" i="44"/>
  <c r="Q353" i="44"/>
  <c r="S352" i="44"/>
  <c r="Q352" i="44"/>
  <c r="S351" i="44"/>
  <c r="Q351" i="44"/>
  <c r="S350" i="44"/>
  <c r="Q350" i="44"/>
  <c r="S349" i="44"/>
  <c r="Q349" i="44"/>
  <c r="S348" i="44"/>
  <c r="Q348" i="44"/>
  <c r="S347" i="44"/>
  <c r="Q347" i="44"/>
  <c r="S346" i="44"/>
  <c r="Q346" i="44"/>
  <c r="S345" i="44"/>
  <c r="Q345" i="44"/>
  <c r="S344" i="44"/>
  <c r="Q344" i="44"/>
  <c r="S343" i="44"/>
  <c r="Q343" i="44"/>
  <c r="S342" i="44"/>
  <c r="Q342" i="44"/>
  <c r="S341" i="44"/>
  <c r="Q341" i="44"/>
  <c r="S340" i="44"/>
  <c r="Q340" i="44"/>
  <c r="S339" i="44"/>
  <c r="Q339" i="44"/>
  <c r="S338" i="44"/>
  <c r="Q338" i="44"/>
  <c r="S337" i="44"/>
  <c r="Q337" i="44"/>
  <c r="S336" i="44"/>
  <c r="Q336" i="44"/>
  <c r="S335" i="44"/>
  <c r="Q335" i="44"/>
  <c r="S334" i="44"/>
  <c r="Q334" i="44"/>
  <c r="S333" i="44"/>
  <c r="Q333" i="44"/>
  <c r="S332" i="44"/>
  <c r="Q332" i="44"/>
  <c r="S331" i="44"/>
  <c r="Q331" i="44"/>
  <c r="S330" i="44"/>
  <c r="Q330" i="44"/>
  <c r="S329" i="44"/>
  <c r="Q329" i="44"/>
  <c r="S328" i="44"/>
  <c r="Q328" i="44"/>
  <c r="S327" i="44"/>
  <c r="Q327" i="44"/>
  <c r="S326" i="44"/>
  <c r="Q326" i="44"/>
  <c r="S325" i="44"/>
  <c r="Q325" i="44"/>
  <c r="S324" i="44"/>
  <c r="Q324" i="44"/>
  <c r="S323" i="44"/>
  <c r="Q323" i="44"/>
  <c r="S322" i="44"/>
  <c r="Q322" i="44"/>
  <c r="S321" i="44"/>
  <c r="Q321" i="44"/>
  <c r="S320" i="44"/>
  <c r="Q320" i="44"/>
  <c r="S319" i="44"/>
  <c r="Q319" i="44"/>
  <c r="S318" i="44"/>
  <c r="Q318" i="44"/>
  <c r="S317" i="44"/>
  <c r="Q317" i="44"/>
  <c r="S316" i="44"/>
  <c r="Q316" i="44"/>
  <c r="S315" i="44"/>
  <c r="Q315" i="44"/>
  <c r="S314" i="44"/>
  <c r="Q314" i="44"/>
  <c r="S313" i="44"/>
  <c r="Q313" i="44"/>
  <c r="S312" i="44"/>
  <c r="Q312" i="44"/>
  <c r="S311" i="44"/>
  <c r="Q311" i="44"/>
  <c r="S310" i="44"/>
  <c r="Q310" i="44"/>
  <c r="S309" i="44"/>
  <c r="Q309" i="44"/>
  <c r="S308" i="44"/>
  <c r="Q308" i="44"/>
  <c r="S307" i="44"/>
  <c r="Q307" i="44"/>
  <c r="S306" i="44"/>
  <c r="Q306" i="44"/>
  <c r="S305" i="44"/>
  <c r="Q305" i="44"/>
  <c r="S304" i="44"/>
  <c r="Q304" i="44"/>
  <c r="S303" i="44"/>
  <c r="Q303" i="44"/>
  <c r="S302" i="44"/>
  <c r="Q302" i="44"/>
  <c r="S301" i="44"/>
  <c r="Q301" i="44"/>
  <c r="S300" i="44"/>
  <c r="Q300" i="44"/>
  <c r="S299" i="44"/>
  <c r="Q299" i="44"/>
  <c r="S298" i="44"/>
  <c r="Q298" i="44"/>
  <c r="S297" i="44"/>
  <c r="Q297" i="44"/>
  <c r="S296" i="44"/>
  <c r="Q296" i="44"/>
  <c r="S295" i="44"/>
  <c r="Q295" i="44"/>
  <c r="S294" i="44"/>
  <c r="Q294" i="44"/>
  <c r="S293" i="44"/>
  <c r="Q293" i="44"/>
  <c r="S292" i="44"/>
  <c r="Q292" i="44"/>
  <c r="S291" i="44"/>
  <c r="Q291" i="44"/>
  <c r="S290" i="44"/>
  <c r="Q290" i="44"/>
  <c r="S289" i="44"/>
  <c r="Q289" i="44"/>
  <c r="S288" i="44"/>
  <c r="Q288" i="44"/>
  <c r="S287" i="44"/>
  <c r="Q287" i="44"/>
  <c r="S286" i="44"/>
  <c r="Q286" i="44"/>
  <c r="S285" i="44"/>
  <c r="Q285" i="44"/>
  <c r="S284" i="44"/>
  <c r="Q284" i="44"/>
  <c r="S283" i="44"/>
  <c r="Q283" i="44"/>
  <c r="S282" i="44"/>
  <c r="Q282" i="44"/>
  <c r="S281" i="44"/>
  <c r="Q281" i="44"/>
  <c r="S280" i="44"/>
  <c r="Q280" i="44"/>
  <c r="S279" i="44"/>
  <c r="Q279" i="44"/>
  <c r="S278" i="44"/>
  <c r="Q278" i="44"/>
  <c r="S277" i="44"/>
  <c r="Q277" i="44"/>
  <c r="S276" i="44"/>
  <c r="Q276" i="44"/>
  <c r="S275" i="44"/>
  <c r="Q275" i="44"/>
  <c r="S274" i="44"/>
  <c r="Q274" i="44"/>
  <c r="S273" i="44"/>
  <c r="Q273" i="44"/>
  <c r="S272" i="44"/>
  <c r="Q272" i="44"/>
  <c r="S271" i="44"/>
  <c r="Q271" i="44"/>
  <c r="S270" i="44"/>
  <c r="Q270" i="44"/>
  <c r="S269" i="44"/>
  <c r="Q269" i="44"/>
  <c r="S268" i="44"/>
  <c r="Q268" i="44"/>
  <c r="S267" i="44"/>
  <c r="Q267" i="44"/>
  <c r="S266" i="44"/>
  <c r="Q266" i="44"/>
  <c r="S265" i="44"/>
  <c r="Q265" i="44"/>
  <c r="S264" i="44"/>
  <c r="Q264" i="44"/>
  <c r="S263" i="44"/>
  <c r="Q263" i="44"/>
  <c r="S262" i="44"/>
  <c r="Q262" i="44"/>
  <c r="S261" i="44"/>
  <c r="Q261" i="44"/>
  <c r="S260" i="44"/>
  <c r="Q260" i="44"/>
  <c r="S259" i="44"/>
  <c r="Q259" i="44"/>
  <c r="S258" i="44"/>
  <c r="Q258" i="44"/>
  <c r="S257" i="44"/>
  <c r="Q257" i="44"/>
  <c r="S256" i="44"/>
  <c r="Q256" i="44"/>
  <c r="S255" i="44"/>
  <c r="Q255" i="44"/>
  <c r="S254" i="44"/>
  <c r="Q254" i="44"/>
  <c r="S253" i="44"/>
  <c r="Q253" i="44"/>
  <c r="S252" i="44"/>
  <c r="Q252" i="44"/>
  <c r="S251" i="44"/>
  <c r="Q251" i="44"/>
  <c r="S250" i="44"/>
  <c r="Q250" i="44"/>
  <c r="S249" i="44"/>
  <c r="Q249" i="44"/>
  <c r="S248" i="44"/>
  <c r="Q248" i="44"/>
  <c r="S247" i="44"/>
  <c r="Q247" i="44"/>
  <c r="S246" i="44"/>
  <c r="Q246" i="44"/>
  <c r="S245" i="44"/>
  <c r="Q245" i="44"/>
  <c r="S244" i="44"/>
  <c r="Q244" i="44"/>
  <c r="S243" i="44"/>
  <c r="Q243" i="44"/>
  <c r="S242" i="44"/>
  <c r="Q242" i="44"/>
  <c r="S241" i="44"/>
  <c r="Q241" i="44"/>
  <c r="S240" i="44"/>
  <c r="Q240" i="44"/>
  <c r="S239" i="44"/>
  <c r="Q239" i="44"/>
  <c r="S238" i="44"/>
  <c r="Q238" i="44"/>
  <c r="S237" i="44"/>
  <c r="Q237" i="44"/>
  <c r="S236" i="44"/>
  <c r="Q236" i="44"/>
  <c r="S235" i="44"/>
  <c r="Q235" i="44"/>
  <c r="S234" i="44"/>
  <c r="Q234" i="44"/>
  <c r="S233" i="44"/>
  <c r="Q233" i="44"/>
  <c r="S232" i="44"/>
  <c r="Q232" i="44"/>
  <c r="S231" i="44"/>
  <c r="Q231" i="44"/>
  <c r="S230" i="44"/>
  <c r="Q230" i="44"/>
  <c r="S229" i="44"/>
  <c r="Q229" i="44"/>
  <c r="S228" i="44"/>
  <c r="Q228" i="44"/>
  <c r="S227" i="44"/>
  <c r="Q227" i="44"/>
  <c r="S226" i="44"/>
  <c r="Q226" i="44"/>
  <c r="S225" i="44"/>
  <c r="Q225" i="44"/>
  <c r="S224" i="44"/>
  <c r="Q224" i="44"/>
  <c r="S223" i="44"/>
  <c r="Q223" i="44"/>
  <c r="S222" i="44"/>
  <c r="Q222" i="44"/>
  <c r="S221" i="44"/>
  <c r="Q221" i="44"/>
  <c r="S220" i="44"/>
  <c r="Q220" i="44"/>
  <c r="S219" i="44"/>
  <c r="Q219" i="44"/>
  <c r="S218" i="44"/>
  <c r="Q218" i="44"/>
  <c r="S217" i="44"/>
  <c r="Q217" i="44"/>
  <c r="S216" i="44"/>
  <c r="Q216" i="44"/>
  <c r="S215" i="44"/>
  <c r="Q215" i="44"/>
  <c r="S214" i="44"/>
  <c r="Q214" i="44"/>
  <c r="S213" i="44"/>
  <c r="Q213" i="44"/>
  <c r="S212" i="44"/>
  <c r="Q212" i="44"/>
  <c r="S211" i="44"/>
  <c r="Q211" i="44"/>
  <c r="S210" i="44"/>
  <c r="Q210" i="44"/>
  <c r="S209" i="44"/>
  <c r="Q209" i="44"/>
  <c r="S208" i="44"/>
  <c r="Q208" i="44"/>
  <c r="S207" i="44"/>
  <c r="Q207" i="44"/>
  <c r="S206" i="44"/>
  <c r="Q206" i="44"/>
  <c r="S205" i="44"/>
  <c r="Q205" i="44"/>
  <c r="S204" i="44"/>
  <c r="Q204" i="44"/>
  <c r="S203" i="44"/>
  <c r="Q203" i="44"/>
  <c r="S202" i="44"/>
  <c r="Q202" i="44"/>
  <c r="S201" i="44"/>
  <c r="Q201" i="44"/>
  <c r="S200" i="44"/>
  <c r="Q200" i="44"/>
  <c r="S199" i="44"/>
  <c r="Q199" i="44"/>
  <c r="S198" i="44"/>
  <c r="Q198" i="44"/>
  <c r="S197" i="44"/>
  <c r="Q197" i="44"/>
  <c r="S196" i="44"/>
  <c r="Q196" i="44"/>
  <c r="S195" i="44"/>
  <c r="Q195" i="44"/>
  <c r="S194" i="44"/>
  <c r="Q194" i="44"/>
  <c r="S193" i="44"/>
  <c r="Q193" i="44"/>
  <c r="S192" i="44"/>
  <c r="Q192" i="44"/>
  <c r="S191" i="44"/>
  <c r="Q191" i="44"/>
  <c r="S190" i="44"/>
  <c r="Q190" i="44"/>
  <c r="S189" i="44"/>
  <c r="Q189" i="44"/>
  <c r="S188" i="44"/>
  <c r="Q188" i="44"/>
  <c r="S187" i="44"/>
  <c r="Q187" i="44"/>
  <c r="S186" i="44"/>
  <c r="Q186" i="44"/>
  <c r="S185" i="44"/>
  <c r="Q185" i="44"/>
  <c r="S184" i="44"/>
  <c r="Q184" i="44"/>
  <c r="S183" i="44"/>
  <c r="Q183" i="44"/>
  <c r="S182" i="44"/>
  <c r="Q182" i="44"/>
  <c r="S181" i="44"/>
  <c r="Q181" i="44"/>
  <c r="S180" i="44"/>
  <c r="Q180" i="44"/>
  <c r="S179" i="44"/>
  <c r="Q179" i="44"/>
  <c r="S178" i="44"/>
  <c r="Q178" i="44"/>
  <c r="S177" i="44"/>
  <c r="Q177" i="44"/>
  <c r="S176" i="44"/>
  <c r="Q176" i="44"/>
  <c r="S175" i="44"/>
  <c r="Q175" i="44"/>
  <c r="S174" i="44"/>
  <c r="Q174" i="44"/>
  <c r="S173" i="44"/>
  <c r="Q173" i="44"/>
  <c r="S172" i="44"/>
  <c r="Q172" i="44"/>
  <c r="S171" i="44"/>
  <c r="Q171" i="44"/>
  <c r="S170" i="44"/>
  <c r="Q170" i="44"/>
  <c r="S169" i="44"/>
  <c r="Q169" i="44"/>
  <c r="S168" i="44"/>
  <c r="Q168" i="44"/>
  <c r="S167" i="44"/>
  <c r="Q167" i="44"/>
  <c r="S166" i="44"/>
  <c r="Q166" i="44"/>
  <c r="S165" i="44"/>
  <c r="Q165" i="44"/>
  <c r="S164" i="44"/>
  <c r="Q164" i="44"/>
  <c r="S163" i="44"/>
  <c r="Q163" i="44"/>
  <c r="S162" i="44"/>
  <c r="Q162" i="44"/>
  <c r="S161" i="44"/>
  <c r="Q161" i="44"/>
  <c r="S160" i="44"/>
  <c r="Q160" i="44"/>
  <c r="S159" i="44"/>
  <c r="Q159" i="44"/>
  <c r="S158" i="44"/>
  <c r="Q158" i="44"/>
  <c r="S157" i="44"/>
  <c r="Q157" i="44"/>
  <c r="S156" i="44"/>
  <c r="Q156" i="44"/>
  <c r="S155" i="44"/>
  <c r="Q155" i="44"/>
  <c r="S154" i="44"/>
  <c r="Q154" i="44"/>
  <c r="S153" i="44"/>
  <c r="Q153" i="44"/>
  <c r="S152" i="44"/>
  <c r="Q152" i="44"/>
  <c r="S151" i="44"/>
  <c r="Q151" i="44"/>
  <c r="S150" i="44"/>
  <c r="Q150" i="44"/>
  <c r="S149" i="44"/>
  <c r="Q149" i="44"/>
  <c r="S148" i="44"/>
  <c r="Q148" i="44"/>
  <c r="S147" i="44"/>
  <c r="Q147" i="44"/>
  <c r="S146" i="44"/>
  <c r="Q146" i="44"/>
  <c r="S145" i="44"/>
  <c r="Q145" i="44"/>
  <c r="S144" i="44"/>
  <c r="Q144" i="44"/>
  <c r="S143" i="44"/>
  <c r="Q143" i="44"/>
  <c r="S142" i="44"/>
  <c r="Q142" i="44"/>
  <c r="S141" i="44"/>
  <c r="Q141" i="44"/>
  <c r="S140" i="44"/>
  <c r="Q140" i="44"/>
  <c r="S139" i="44"/>
  <c r="Q139" i="44"/>
  <c r="S138" i="44"/>
  <c r="Q138" i="44"/>
  <c r="S137" i="44"/>
  <c r="Q137" i="44"/>
  <c r="S136" i="44"/>
  <c r="Q136" i="44"/>
  <c r="S135" i="44"/>
  <c r="Q135" i="44"/>
  <c r="S134" i="44"/>
  <c r="Q134" i="44"/>
  <c r="S133" i="44"/>
  <c r="Q133" i="44"/>
  <c r="S132" i="44"/>
  <c r="Q132" i="44"/>
  <c r="S131" i="44"/>
  <c r="Q131" i="44"/>
  <c r="S130" i="44"/>
  <c r="Q130" i="44"/>
  <c r="S129" i="44"/>
  <c r="Q129" i="44"/>
  <c r="S128" i="44"/>
  <c r="Q128" i="44"/>
  <c r="S127" i="44"/>
  <c r="Q127" i="44"/>
  <c r="S126" i="44"/>
  <c r="Q126" i="44"/>
  <c r="S125" i="44"/>
  <c r="Q125" i="44"/>
  <c r="S124" i="44"/>
  <c r="Q124" i="44"/>
  <c r="S123" i="44"/>
  <c r="Q123" i="44"/>
  <c r="S122" i="44"/>
  <c r="Q122" i="44"/>
  <c r="S121" i="44"/>
  <c r="Q121" i="44"/>
  <c r="S120" i="44"/>
  <c r="Q120" i="44"/>
  <c r="S119" i="44"/>
  <c r="Q119" i="44"/>
  <c r="S118" i="44"/>
  <c r="Q118" i="44"/>
  <c r="S117" i="44"/>
  <c r="Q117" i="44"/>
  <c r="S116" i="44"/>
  <c r="Q116" i="44"/>
  <c r="S115" i="44"/>
  <c r="Q115" i="44"/>
  <c r="S114" i="44"/>
  <c r="Q114" i="44"/>
  <c r="S113" i="44"/>
  <c r="Q113" i="44"/>
  <c r="S112" i="44"/>
  <c r="Q112" i="44"/>
  <c r="S111" i="44"/>
  <c r="Q111" i="44"/>
  <c r="S110" i="44"/>
  <c r="Q110" i="44"/>
  <c r="S109" i="44"/>
  <c r="Q109" i="44"/>
  <c r="S108" i="44"/>
  <c r="Q108" i="44"/>
  <c r="S107" i="44"/>
  <c r="Q107" i="44"/>
  <c r="S106" i="44"/>
  <c r="Q106" i="44"/>
  <c r="S105" i="44"/>
  <c r="Q105" i="44"/>
  <c r="S104" i="44"/>
  <c r="Q104" i="44"/>
  <c r="S103" i="44"/>
  <c r="Q103" i="44"/>
  <c r="S102" i="44"/>
  <c r="Q102" i="44"/>
  <c r="S101" i="44"/>
  <c r="Q101" i="44"/>
  <c r="S100" i="44"/>
  <c r="Q100" i="44"/>
  <c r="S99" i="44"/>
  <c r="Q99" i="44"/>
  <c r="S98" i="44"/>
  <c r="Q98" i="44"/>
  <c r="S97" i="44"/>
  <c r="Q97" i="44"/>
  <c r="S96" i="44"/>
  <c r="Q96" i="44"/>
  <c r="S95" i="44"/>
  <c r="Q95" i="44"/>
  <c r="S94" i="44"/>
  <c r="Q94" i="44"/>
  <c r="S93" i="44"/>
  <c r="Q93" i="44"/>
  <c r="S92" i="44"/>
  <c r="Q92" i="44"/>
  <c r="S91" i="44"/>
  <c r="Q91" i="44"/>
  <c r="S90" i="44"/>
  <c r="Q90" i="44"/>
  <c r="S89" i="44"/>
  <c r="Q89" i="44"/>
  <c r="S88" i="44"/>
  <c r="Q88" i="44"/>
  <c r="S87" i="44"/>
  <c r="Q87" i="44"/>
  <c r="S86" i="44"/>
  <c r="Q86" i="44"/>
  <c r="S85" i="44"/>
  <c r="Q85" i="44"/>
  <c r="S84" i="44"/>
  <c r="Q84" i="44"/>
  <c r="S83" i="44"/>
  <c r="Q83" i="44"/>
  <c r="S82" i="44"/>
  <c r="Q82" i="44"/>
  <c r="S81" i="44"/>
  <c r="Q81" i="44"/>
  <c r="S80" i="44"/>
  <c r="Q80" i="44"/>
  <c r="S79" i="44"/>
  <c r="Q79" i="44"/>
  <c r="S78" i="44"/>
  <c r="Q78" i="44"/>
  <c r="S77" i="44"/>
  <c r="Q77" i="44"/>
  <c r="S76" i="44"/>
  <c r="Q76" i="44"/>
  <c r="S75" i="44"/>
  <c r="Q75" i="44"/>
  <c r="S74" i="44"/>
  <c r="Q74" i="44"/>
  <c r="S73" i="44"/>
  <c r="Q73" i="44"/>
  <c r="S72" i="44"/>
  <c r="Q72" i="44"/>
  <c r="S71" i="44"/>
  <c r="Q71" i="44"/>
  <c r="S70" i="44"/>
  <c r="Q70" i="44"/>
  <c r="S69" i="44"/>
  <c r="Q69" i="44"/>
  <c r="S68" i="44"/>
  <c r="Q68" i="44"/>
  <c r="S67" i="44"/>
  <c r="Q67" i="44"/>
  <c r="S66" i="44"/>
  <c r="Q66" i="44"/>
  <c r="S65" i="44"/>
  <c r="Q65" i="44"/>
  <c r="S64" i="44"/>
  <c r="Q64" i="44"/>
  <c r="S63" i="44"/>
  <c r="Q63" i="44"/>
  <c r="S62" i="44"/>
  <c r="Q62" i="44"/>
  <c r="S61" i="44"/>
  <c r="Q61" i="44"/>
  <c r="S60" i="44"/>
  <c r="Q60" i="44"/>
  <c r="S59" i="44"/>
  <c r="Q59" i="44"/>
  <c r="S58" i="44"/>
  <c r="Q58" i="44"/>
  <c r="S57" i="44"/>
  <c r="Q57" i="44"/>
  <c r="S56" i="44"/>
  <c r="Q56" i="44"/>
  <c r="S55" i="44"/>
  <c r="Q55" i="44"/>
  <c r="S54" i="44"/>
  <c r="Q54" i="44"/>
  <c r="S53" i="44"/>
  <c r="Q53" i="44"/>
  <c r="S52" i="44"/>
  <c r="Q52" i="44"/>
  <c r="S51" i="44"/>
  <c r="Q51" i="44"/>
  <c r="S50" i="44"/>
  <c r="Q50" i="44"/>
  <c r="S49" i="44"/>
  <c r="Q49" i="44"/>
  <c r="S48" i="44"/>
  <c r="Q48" i="44"/>
  <c r="S47" i="44"/>
  <c r="Q47" i="44"/>
  <c r="S46" i="44"/>
  <c r="Q46" i="44"/>
  <c r="S45" i="44"/>
  <c r="Q45" i="44"/>
  <c r="S44" i="44"/>
  <c r="Q44" i="44"/>
  <c r="S43" i="44"/>
  <c r="Q43" i="44"/>
  <c r="S42" i="44"/>
  <c r="Q42" i="44"/>
  <c r="S41" i="44"/>
  <c r="Q41" i="44"/>
  <c r="S40" i="44"/>
  <c r="Q40" i="44"/>
  <c r="S39" i="44"/>
  <c r="Q39" i="44"/>
  <c r="S38" i="44"/>
  <c r="Q38" i="44"/>
  <c r="S37" i="44"/>
  <c r="Q37" i="44"/>
  <c r="S36" i="44"/>
  <c r="Q36" i="44"/>
  <c r="S35" i="44"/>
  <c r="Q35" i="44"/>
  <c r="S34" i="44"/>
  <c r="Q34" i="44"/>
  <c r="S33" i="44"/>
  <c r="Q33" i="44"/>
  <c r="S32" i="44"/>
  <c r="Q32" i="44"/>
  <c r="S31" i="44"/>
  <c r="Q31" i="44"/>
  <c r="S30" i="44"/>
  <c r="Q30" i="44"/>
  <c r="S29" i="44"/>
  <c r="Q29" i="44"/>
  <c r="S28" i="44"/>
  <c r="Q28" i="44"/>
  <c r="S27" i="44"/>
  <c r="Q27" i="44"/>
  <c r="S26" i="44"/>
  <c r="Q26" i="44"/>
  <c r="S25" i="44"/>
  <c r="Q25" i="44"/>
  <c r="S24" i="44"/>
  <c r="Q24" i="44"/>
  <c r="S23" i="44"/>
  <c r="Q23" i="44"/>
  <c r="S22" i="44"/>
  <c r="Q22" i="44"/>
  <c r="S21" i="44"/>
  <c r="Q21" i="44"/>
  <c r="S20" i="44"/>
  <c r="Q20" i="44"/>
  <c r="S19" i="44"/>
  <c r="Q19" i="44"/>
  <c r="S18" i="44"/>
  <c r="Q18" i="44"/>
  <c r="S516" i="43"/>
  <c r="Q516" i="43"/>
  <c r="S515" i="43"/>
  <c r="Q515" i="43"/>
  <c r="S514" i="43"/>
  <c r="Q514" i="43"/>
  <c r="S513" i="43"/>
  <c r="Q513" i="43"/>
  <c r="S512" i="43"/>
  <c r="Q512" i="43"/>
  <c r="S511" i="43"/>
  <c r="Q511" i="43"/>
  <c r="S510" i="43"/>
  <c r="Q510" i="43"/>
  <c r="S509" i="43"/>
  <c r="Q509" i="43"/>
  <c r="S508" i="43"/>
  <c r="Q508" i="43"/>
  <c r="S507" i="43"/>
  <c r="Q507" i="43"/>
  <c r="S506" i="43"/>
  <c r="Q506" i="43"/>
  <c r="S505" i="43"/>
  <c r="Q505" i="43"/>
  <c r="S504" i="43"/>
  <c r="Q504" i="43"/>
  <c r="S503" i="43"/>
  <c r="Q503" i="43"/>
  <c r="S502" i="43"/>
  <c r="Q502" i="43"/>
  <c r="S501" i="43"/>
  <c r="Q501" i="43"/>
  <c r="S500" i="43"/>
  <c r="Q500" i="43"/>
  <c r="S499" i="43"/>
  <c r="Q499" i="43"/>
  <c r="S498" i="43"/>
  <c r="Q498" i="43"/>
  <c r="S497" i="43"/>
  <c r="Q497" i="43"/>
  <c r="S496" i="43"/>
  <c r="Q496" i="43"/>
  <c r="S495" i="43"/>
  <c r="Q495" i="43"/>
  <c r="S494" i="43"/>
  <c r="Q494" i="43"/>
  <c r="S493" i="43"/>
  <c r="Q493" i="43"/>
  <c r="S492" i="43"/>
  <c r="Q492" i="43"/>
  <c r="S491" i="43"/>
  <c r="Q491" i="43"/>
  <c r="S490" i="43"/>
  <c r="Q490" i="43"/>
  <c r="S489" i="43"/>
  <c r="Q489" i="43"/>
  <c r="S488" i="43"/>
  <c r="Q488" i="43"/>
  <c r="S487" i="43"/>
  <c r="Q487" i="43"/>
  <c r="S486" i="43"/>
  <c r="Q486" i="43"/>
  <c r="S485" i="43"/>
  <c r="Q485" i="43"/>
  <c r="S484" i="43"/>
  <c r="Q484" i="43"/>
  <c r="S483" i="43"/>
  <c r="Q483" i="43"/>
  <c r="S482" i="43"/>
  <c r="Q482" i="43"/>
  <c r="S481" i="43"/>
  <c r="Q481" i="43"/>
  <c r="S480" i="43"/>
  <c r="Q480" i="43"/>
  <c r="S479" i="43"/>
  <c r="Q479" i="43"/>
  <c r="S478" i="43"/>
  <c r="Q478" i="43"/>
  <c r="S477" i="43"/>
  <c r="Q477" i="43"/>
  <c r="S476" i="43"/>
  <c r="Q476" i="43"/>
  <c r="S475" i="43"/>
  <c r="Q475" i="43"/>
  <c r="S474" i="43"/>
  <c r="Q474" i="43"/>
  <c r="S473" i="43"/>
  <c r="Q473" i="43"/>
  <c r="S472" i="43"/>
  <c r="Q472" i="43"/>
  <c r="S471" i="43"/>
  <c r="Q471" i="43"/>
  <c r="S470" i="43"/>
  <c r="Q470" i="43"/>
  <c r="S469" i="43"/>
  <c r="Q469" i="43"/>
  <c r="S468" i="43"/>
  <c r="Q468" i="43"/>
  <c r="S467" i="43"/>
  <c r="Q467" i="43"/>
  <c r="S466" i="43"/>
  <c r="Q466" i="43"/>
  <c r="S465" i="43"/>
  <c r="Q465" i="43"/>
  <c r="S464" i="43"/>
  <c r="Q464" i="43"/>
  <c r="S463" i="43"/>
  <c r="Q463" i="43"/>
  <c r="S462" i="43"/>
  <c r="Q462" i="43"/>
  <c r="S461" i="43"/>
  <c r="Q461" i="43"/>
  <c r="S460" i="43"/>
  <c r="Q460" i="43"/>
  <c r="S459" i="43"/>
  <c r="Q459" i="43"/>
  <c r="S458" i="43"/>
  <c r="Q458" i="43"/>
  <c r="S457" i="43"/>
  <c r="Q457" i="43"/>
  <c r="S456" i="43"/>
  <c r="Q456" i="43"/>
  <c r="S455" i="43"/>
  <c r="Q455" i="43"/>
  <c r="S454" i="43"/>
  <c r="Q454" i="43"/>
  <c r="S453" i="43"/>
  <c r="Q453" i="43"/>
  <c r="S452" i="43"/>
  <c r="Q452" i="43"/>
  <c r="S451" i="43"/>
  <c r="Q451" i="43"/>
  <c r="S450" i="43"/>
  <c r="Q450" i="43"/>
  <c r="S449" i="43"/>
  <c r="Q449" i="43"/>
  <c r="S448" i="43"/>
  <c r="Q448" i="43"/>
  <c r="S447" i="43"/>
  <c r="Q447" i="43"/>
  <c r="S446" i="43"/>
  <c r="Q446" i="43"/>
  <c r="S445" i="43"/>
  <c r="Q445" i="43"/>
  <c r="S444" i="43"/>
  <c r="Q444" i="43"/>
  <c r="S443" i="43"/>
  <c r="Q443" i="43"/>
  <c r="S442" i="43"/>
  <c r="Q442" i="43"/>
  <c r="S441" i="43"/>
  <c r="Q441" i="43"/>
  <c r="S440" i="43"/>
  <c r="Q440" i="43"/>
  <c r="S439" i="43"/>
  <c r="Q439" i="43"/>
  <c r="S438" i="43"/>
  <c r="Q438" i="43"/>
  <c r="S437" i="43"/>
  <c r="Q437" i="43"/>
  <c r="S436" i="43"/>
  <c r="Q436" i="43"/>
  <c r="S435" i="43"/>
  <c r="Q435" i="43"/>
  <c r="S434" i="43"/>
  <c r="Q434" i="43"/>
  <c r="S433" i="43"/>
  <c r="Q433" i="43"/>
  <c r="S432" i="43"/>
  <c r="Q432" i="43"/>
  <c r="S431" i="43"/>
  <c r="Q431" i="43"/>
  <c r="S430" i="43"/>
  <c r="Q430" i="43"/>
  <c r="S429" i="43"/>
  <c r="Q429" i="43"/>
  <c r="S428" i="43"/>
  <c r="Q428" i="43"/>
  <c r="S427" i="43"/>
  <c r="Q427" i="43"/>
  <c r="S426" i="43"/>
  <c r="Q426" i="43"/>
  <c r="S425" i="43"/>
  <c r="Q425" i="43"/>
  <c r="S424" i="43"/>
  <c r="Q424" i="43"/>
  <c r="S423" i="43"/>
  <c r="Q423" i="43"/>
  <c r="S422" i="43"/>
  <c r="Q422" i="43"/>
  <c r="S421" i="43"/>
  <c r="Q421" i="43"/>
  <c r="S420" i="43"/>
  <c r="Q420" i="43"/>
  <c r="S419" i="43"/>
  <c r="Q419" i="43"/>
  <c r="S418" i="43"/>
  <c r="Q418" i="43"/>
  <c r="S417" i="43"/>
  <c r="Q417" i="43"/>
  <c r="S416" i="43"/>
  <c r="Q416" i="43"/>
  <c r="S415" i="43"/>
  <c r="Q415" i="43"/>
  <c r="S414" i="43"/>
  <c r="Q414" i="43"/>
  <c r="S413" i="43"/>
  <c r="Q413" i="43"/>
  <c r="S412" i="43"/>
  <c r="Q412" i="43"/>
  <c r="S411" i="43"/>
  <c r="Q411" i="43"/>
  <c r="S410" i="43"/>
  <c r="Q410" i="43"/>
  <c r="S409" i="43"/>
  <c r="Q409" i="43"/>
  <c r="S408" i="43"/>
  <c r="Q408" i="43"/>
  <c r="S407" i="43"/>
  <c r="Q407" i="43"/>
  <c r="S406" i="43"/>
  <c r="Q406" i="43"/>
  <c r="S405" i="43"/>
  <c r="Q405" i="43"/>
  <c r="S404" i="43"/>
  <c r="Q404" i="43"/>
  <c r="S403" i="43"/>
  <c r="Q403" i="43"/>
  <c r="S402" i="43"/>
  <c r="Q402" i="43"/>
  <c r="S401" i="43"/>
  <c r="Q401" i="43"/>
  <c r="S400" i="43"/>
  <c r="Q400" i="43"/>
  <c r="S399" i="43"/>
  <c r="Q399" i="43"/>
  <c r="S398" i="43"/>
  <c r="Q398" i="43"/>
  <c r="S397" i="43"/>
  <c r="Q397" i="43"/>
  <c r="S396" i="43"/>
  <c r="Q396" i="43"/>
  <c r="S395" i="43"/>
  <c r="Q395" i="43"/>
  <c r="S394" i="43"/>
  <c r="Q394" i="43"/>
  <c r="S393" i="43"/>
  <c r="Q393" i="43"/>
  <c r="S392" i="43"/>
  <c r="Q392" i="43"/>
  <c r="S391" i="43"/>
  <c r="Q391" i="43"/>
  <c r="S390" i="43"/>
  <c r="Q390" i="43"/>
  <c r="S389" i="43"/>
  <c r="Q389" i="43"/>
  <c r="S388" i="43"/>
  <c r="Q388" i="43"/>
  <c r="S387" i="43"/>
  <c r="Q387" i="43"/>
  <c r="S386" i="43"/>
  <c r="Q386" i="43"/>
  <c r="S385" i="43"/>
  <c r="Q385" i="43"/>
  <c r="S384" i="43"/>
  <c r="Q384" i="43"/>
  <c r="S383" i="43"/>
  <c r="Q383" i="43"/>
  <c r="S382" i="43"/>
  <c r="Q382" i="43"/>
  <c r="S381" i="43"/>
  <c r="Q381" i="43"/>
  <c r="S380" i="43"/>
  <c r="Q380" i="43"/>
  <c r="S379" i="43"/>
  <c r="Q379" i="43"/>
  <c r="S378" i="43"/>
  <c r="Q378" i="43"/>
  <c r="S377" i="43"/>
  <c r="Q377" i="43"/>
  <c r="S376" i="43"/>
  <c r="Q376" i="43"/>
  <c r="S375" i="43"/>
  <c r="Q375" i="43"/>
  <c r="S374" i="43"/>
  <c r="Q374" i="43"/>
  <c r="S373" i="43"/>
  <c r="Q373" i="43"/>
  <c r="S372" i="43"/>
  <c r="Q372" i="43"/>
  <c r="S371" i="43"/>
  <c r="Q371" i="43"/>
  <c r="S370" i="43"/>
  <c r="Q370" i="43"/>
  <c r="S369" i="43"/>
  <c r="Q369" i="43"/>
  <c r="S368" i="43"/>
  <c r="Q368" i="43"/>
  <c r="S367" i="43"/>
  <c r="Q367" i="43"/>
  <c r="S366" i="43"/>
  <c r="Q366" i="43"/>
  <c r="S365" i="43"/>
  <c r="Q365" i="43"/>
  <c r="S364" i="43"/>
  <c r="Q364" i="43"/>
  <c r="S363" i="43"/>
  <c r="Q363" i="43"/>
  <c r="S362" i="43"/>
  <c r="Q362" i="43"/>
  <c r="S361" i="43"/>
  <c r="Q361" i="43"/>
  <c r="S360" i="43"/>
  <c r="Q360" i="43"/>
  <c r="S359" i="43"/>
  <c r="Q359" i="43"/>
  <c r="S358" i="43"/>
  <c r="Q358" i="43"/>
  <c r="S357" i="43"/>
  <c r="Q357" i="43"/>
  <c r="S356" i="43"/>
  <c r="Q356" i="43"/>
  <c r="S355" i="43"/>
  <c r="Q355" i="43"/>
  <c r="S354" i="43"/>
  <c r="Q354" i="43"/>
  <c r="S353" i="43"/>
  <c r="Q353" i="43"/>
  <c r="S352" i="43"/>
  <c r="Q352" i="43"/>
  <c r="S351" i="43"/>
  <c r="Q351" i="43"/>
  <c r="S350" i="43"/>
  <c r="Q350" i="43"/>
  <c r="S349" i="43"/>
  <c r="Q349" i="43"/>
  <c r="S348" i="43"/>
  <c r="Q348" i="43"/>
  <c r="S347" i="43"/>
  <c r="Q347" i="43"/>
  <c r="S346" i="43"/>
  <c r="Q346" i="43"/>
  <c r="S345" i="43"/>
  <c r="Q345" i="43"/>
  <c r="S344" i="43"/>
  <c r="Q344" i="43"/>
  <c r="S343" i="43"/>
  <c r="Q343" i="43"/>
  <c r="S342" i="43"/>
  <c r="Q342" i="43"/>
  <c r="S341" i="43"/>
  <c r="Q341" i="43"/>
  <c r="S340" i="43"/>
  <c r="Q340" i="43"/>
  <c r="S339" i="43"/>
  <c r="Q339" i="43"/>
  <c r="S338" i="43"/>
  <c r="Q338" i="43"/>
  <c r="S337" i="43"/>
  <c r="Q337" i="43"/>
  <c r="S336" i="43"/>
  <c r="Q336" i="43"/>
  <c r="S335" i="43"/>
  <c r="Q335" i="43"/>
  <c r="S334" i="43"/>
  <c r="Q334" i="43"/>
  <c r="S333" i="43"/>
  <c r="Q333" i="43"/>
  <c r="S332" i="43"/>
  <c r="Q332" i="43"/>
  <c r="S331" i="43"/>
  <c r="Q331" i="43"/>
  <c r="S330" i="43"/>
  <c r="Q330" i="43"/>
  <c r="S329" i="43"/>
  <c r="Q329" i="43"/>
  <c r="S328" i="43"/>
  <c r="Q328" i="43"/>
  <c r="S327" i="43"/>
  <c r="Q327" i="43"/>
  <c r="S326" i="43"/>
  <c r="Q326" i="43"/>
  <c r="S325" i="43"/>
  <c r="Q325" i="43"/>
  <c r="S324" i="43"/>
  <c r="Q324" i="43"/>
  <c r="S323" i="43"/>
  <c r="Q323" i="43"/>
  <c r="S322" i="43"/>
  <c r="Q322" i="43"/>
  <c r="S321" i="43"/>
  <c r="Q321" i="43"/>
  <c r="S320" i="43"/>
  <c r="Q320" i="43"/>
  <c r="S319" i="43"/>
  <c r="Q319" i="43"/>
  <c r="S318" i="43"/>
  <c r="Q318" i="43"/>
  <c r="S317" i="43"/>
  <c r="Q317" i="43"/>
  <c r="S316" i="43"/>
  <c r="Q316" i="43"/>
  <c r="S315" i="43"/>
  <c r="Q315" i="43"/>
  <c r="S314" i="43"/>
  <c r="Q314" i="43"/>
  <c r="S313" i="43"/>
  <c r="Q313" i="43"/>
  <c r="S312" i="43"/>
  <c r="Q312" i="43"/>
  <c r="S311" i="43"/>
  <c r="Q311" i="43"/>
  <c r="S310" i="43"/>
  <c r="Q310" i="43"/>
  <c r="S309" i="43"/>
  <c r="Q309" i="43"/>
  <c r="S308" i="43"/>
  <c r="Q308" i="43"/>
  <c r="S307" i="43"/>
  <c r="Q307" i="43"/>
  <c r="S306" i="43"/>
  <c r="Q306" i="43"/>
  <c r="S305" i="43"/>
  <c r="Q305" i="43"/>
  <c r="S304" i="43"/>
  <c r="Q304" i="43"/>
  <c r="S303" i="43"/>
  <c r="Q303" i="43"/>
  <c r="S302" i="43"/>
  <c r="Q302" i="43"/>
  <c r="S301" i="43"/>
  <c r="Q301" i="43"/>
  <c r="S300" i="43"/>
  <c r="Q300" i="43"/>
  <c r="S299" i="43"/>
  <c r="Q299" i="43"/>
  <c r="S298" i="43"/>
  <c r="Q298" i="43"/>
  <c r="S297" i="43"/>
  <c r="Q297" i="43"/>
  <c r="S296" i="43"/>
  <c r="Q296" i="43"/>
  <c r="S295" i="43"/>
  <c r="Q295" i="43"/>
  <c r="S294" i="43"/>
  <c r="Q294" i="43"/>
  <c r="S293" i="43"/>
  <c r="Q293" i="43"/>
  <c r="S292" i="43"/>
  <c r="Q292" i="43"/>
  <c r="S291" i="43"/>
  <c r="Q291" i="43"/>
  <c r="S290" i="43"/>
  <c r="Q290" i="43"/>
  <c r="S289" i="43"/>
  <c r="Q289" i="43"/>
  <c r="S288" i="43"/>
  <c r="Q288" i="43"/>
  <c r="S287" i="43"/>
  <c r="Q287" i="43"/>
  <c r="S286" i="43"/>
  <c r="Q286" i="43"/>
  <c r="S285" i="43"/>
  <c r="Q285" i="43"/>
  <c r="S284" i="43"/>
  <c r="Q284" i="43"/>
  <c r="S283" i="43"/>
  <c r="Q283" i="43"/>
  <c r="S282" i="43"/>
  <c r="Q282" i="43"/>
  <c r="S281" i="43"/>
  <c r="Q281" i="43"/>
  <c r="S280" i="43"/>
  <c r="Q280" i="43"/>
  <c r="S279" i="43"/>
  <c r="Q279" i="43"/>
  <c r="S278" i="43"/>
  <c r="Q278" i="43"/>
  <c r="S277" i="43"/>
  <c r="Q277" i="43"/>
  <c r="S276" i="43"/>
  <c r="Q276" i="43"/>
  <c r="S275" i="43"/>
  <c r="Q275" i="43"/>
  <c r="S274" i="43"/>
  <c r="Q274" i="43"/>
  <c r="S273" i="43"/>
  <c r="Q273" i="43"/>
  <c r="S272" i="43"/>
  <c r="Q272" i="43"/>
  <c r="S271" i="43"/>
  <c r="Q271" i="43"/>
  <c r="S270" i="43"/>
  <c r="Q270" i="43"/>
  <c r="S269" i="43"/>
  <c r="Q269" i="43"/>
  <c r="S268" i="43"/>
  <c r="Q268" i="43"/>
  <c r="S267" i="43"/>
  <c r="Q267" i="43"/>
  <c r="S266" i="43"/>
  <c r="Q266" i="43"/>
  <c r="S265" i="43"/>
  <c r="Q265" i="43"/>
  <c r="S264" i="43"/>
  <c r="Q264" i="43"/>
  <c r="S263" i="43"/>
  <c r="Q263" i="43"/>
  <c r="S262" i="43"/>
  <c r="Q262" i="43"/>
  <c r="S261" i="43"/>
  <c r="Q261" i="43"/>
  <c r="S260" i="43"/>
  <c r="Q260" i="43"/>
  <c r="S259" i="43"/>
  <c r="Q259" i="43"/>
  <c r="S258" i="43"/>
  <c r="Q258" i="43"/>
  <c r="S257" i="43"/>
  <c r="Q257" i="43"/>
  <c r="S256" i="43"/>
  <c r="Q256" i="43"/>
  <c r="S255" i="43"/>
  <c r="Q255" i="43"/>
  <c r="S254" i="43"/>
  <c r="Q254" i="43"/>
  <c r="S253" i="43"/>
  <c r="Q253" i="43"/>
  <c r="S252" i="43"/>
  <c r="Q252" i="43"/>
  <c r="S251" i="43"/>
  <c r="Q251" i="43"/>
  <c r="S250" i="43"/>
  <c r="Q250" i="43"/>
  <c r="S249" i="43"/>
  <c r="Q249" i="43"/>
  <c r="S248" i="43"/>
  <c r="Q248" i="43"/>
  <c r="S247" i="43"/>
  <c r="Q247" i="43"/>
  <c r="S246" i="43"/>
  <c r="Q246" i="43"/>
  <c r="S245" i="43"/>
  <c r="Q245" i="43"/>
  <c r="S244" i="43"/>
  <c r="Q244" i="43"/>
  <c r="S243" i="43"/>
  <c r="Q243" i="43"/>
  <c r="S242" i="43"/>
  <c r="Q242" i="43"/>
  <c r="S241" i="43"/>
  <c r="Q241" i="43"/>
  <c r="S240" i="43"/>
  <c r="Q240" i="43"/>
  <c r="S239" i="43"/>
  <c r="Q239" i="43"/>
  <c r="S238" i="43"/>
  <c r="Q238" i="43"/>
  <c r="S237" i="43"/>
  <c r="Q237" i="43"/>
  <c r="S236" i="43"/>
  <c r="Q236" i="43"/>
  <c r="S235" i="43"/>
  <c r="Q235" i="43"/>
  <c r="S234" i="43"/>
  <c r="Q234" i="43"/>
  <c r="S233" i="43"/>
  <c r="Q233" i="43"/>
  <c r="S232" i="43"/>
  <c r="Q232" i="43"/>
  <c r="S231" i="43"/>
  <c r="Q231" i="43"/>
  <c r="S230" i="43"/>
  <c r="Q230" i="43"/>
  <c r="S229" i="43"/>
  <c r="Q229" i="43"/>
  <c r="S228" i="43"/>
  <c r="Q228" i="43"/>
  <c r="S227" i="43"/>
  <c r="Q227" i="43"/>
  <c r="S226" i="43"/>
  <c r="Q226" i="43"/>
  <c r="S225" i="43"/>
  <c r="Q225" i="43"/>
  <c r="S224" i="43"/>
  <c r="Q224" i="43"/>
  <c r="S223" i="43"/>
  <c r="Q223" i="43"/>
  <c r="S222" i="43"/>
  <c r="Q222" i="43"/>
  <c r="S221" i="43"/>
  <c r="Q221" i="43"/>
  <c r="S220" i="43"/>
  <c r="Q220" i="43"/>
  <c r="S219" i="43"/>
  <c r="Q219" i="43"/>
  <c r="S218" i="43"/>
  <c r="Q218" i="43"/>
  <c r="S217" i="43"/>
  <c r="Q217" i="43"/>
  <c r="S216" i="43"/>
  <c r="Q216" i="43"/>
  <c r="S215" i="43"/>
  <c r="Q215" i="43"/>
  <c r="S214" i="43"/>
  <c r="Q214" i="43"/>
  <c r="S213" i="43"/>
  <c r="Q213" i="43"/>
  <c r="S212" i="43"/>
  <c r="Q212" i="43"/>
  <c r="S211" i="43"/>
  <c r="Q211" i="43"/>
  <c r="S210" i="43"/>
  <c r="Q210" i="43"/>
  <c r="S209" i="43"/>
  <c r="Q209" i="43"/>
  <c r="S208" i="43"/>
  <c r="Q208" i="43"/>
  <c r="S207" i="43"/>
  <c r="Q207" i="43"/>
  <c r="S206" i="43"/>
  <c r="Q206" i="43"/>
  <c r="S205" i="43"/>
  <c r="Q205" i="43"/>
  <c r="S204" i="43"/>
  <c r="Q204" i="43"/>
  <c r="S203" i="43"/>
  <c r="Q203" i="43"/>
  <c r="S202" i="43"/>
  <c r="Q202" i="43"/>
  <c r="S201" i="43"/>
  <c r="Q201" i="43"/>
  <c r="S200" i="43"/>
  <c r="Q200" i="43"/>
  <c r="S199" i="43"/>
  <c r="Q199" i="43"/>
  <c r="S198" i="43"/>
  <c r="Q198" i="43"/>
  <c r="S197" i="43"/>
  <c r="Q197" i="43"/>
  <c r="S196" i="43"/>
  <c r="Q196" i="43"/>
  <c r="S195" i="43"/>
  <c r="Q195" i="43"/>
  <c r="S194" i="43"/>
  <c r="Q194" i="43"/>
  <c r="S193" i="43"/>
  <c r="Q193" i="43"/>
  <c r="S192" i="43"/>
  <c r="Q192" i="43"/>
  <c r="S191" i="43"/>
  <c r="Q191" i="43"/>
  <c r="S190" i="43"/>
  <c r="Q190" i="43"/>
  <c r="S189" i="43"/>
  <c r="Q189" i="43"/>
  <c r="S188" i="43"/>
  <c r="Q188" i="43"/>
  <c r="S187" i="43"/>
  <c r="Q187" i="43"/>
  <c r="S186" i="43"/>
  <c r="Q186" i="43"/>
  <c r="S185" i="43"/>
  <c r="Q185" i="43"/>
  <c r="S184" i="43"/>
  <c r="Q184" i="43"/>
  <c r="S183" i="43"/>
  <c r="Q183" i="43"/>
  <c r="S182" i="43"/>
  <c r="Q182" i="43"/>
  <c r="S181" i="43"/>
  <c r="Q181" i="43"/>
  <c r="S180" i="43"/>
  <c r="Q180" i="43"/>
  <c r="S179" i="43"/>
  <c r="Q179" i="43"/>
  <c r="S178" i="43"/>
  <c r="Q178" i="43"/>
  <c r="S177" i="43"/>
  <c r="Q177" i="43"/>
  <c r="S176" i="43"/>
  <c r="Q176" i="43"/>
  <c r="S175" i="43"/>
  <c r="Q175" i="43"/>
  <c r="S174" i="43"/>
  <c r="Q174" i="43"/>
  <c r="S173" i="43"/>
  <c r="Q173" i="43"/>
  <c r="S172" i="43"/>
  <c r="Q172" i="43"/>
  <c r="S171" i="43"/>
  <c r="Q171" i="43"/>
  <c r="S170" i="43"/>
  <c r="Q170" i="43"/>
  <c r="S169" i="43"/>
  <c r="Q169" i="43"/>
  <c r="S168" i="43"/>
  <c r="Q168" i="43"/>
  <c r="S167" i="43"/>
  <c r="Q167" i="43"/>
  <c r="S166" i="43"/>
  <c r="Q166" i="43"/>
  <c r="S165" i="43"/>
  <c r="Q165" i="43"/>
  <c r="S164" i="43"/>
  <c r="Q164" i="43"/>
  <c r="S163" i="43"/>
  <c r="Q163" i="43"/>
  <c r="S162" i="43"/>
  <c r="Q162" i="43"/>
  <c r="S161" i="43"/>
  <c r="Q161" i="43"/>
  <c r="S160" i="43"/>
  <c r="Q160" i="43"/>
  <c r="S159" i="43"/>
  <c r="Q159" i="43"/>
  <c r="S158" i="43"/>
  <c r="Q158" i="43"/>
  <c r="S157" i="43"/>
  <c r="Q157" i="43"/>
  <c r="S156" i="43"/>
  <c r="Q156" i="43"/>
  <c r="S155" i="43"/>
  <c r="Q155" i="43"/>
  <c r="S154" i="43"/>
  <c r="Q154" i="43"/>
  <c r="S153" i="43"/>
  <c r="Q153" i="43"/>
  <c r="S152" i="43"/>
  <c r="Q152" i="43"/>
  <c r="S151" i="43"/>
  <c r="Q151" i="43"/>
  <c r="S150" i="43"/>
  <c r="Q150" i="43"/>
  <c r="S149" i="43"/>
  <c r="Q149" i="43"/>
  <c r="S148" i="43"/>
  <c r="Q148" i="43"/>
  <c r="S147" i="43"/>
  <c r="Q147" i="43"/>
  <c r="S146" i="43"/>
  <c r="Q146" i="43"/>
  <c r="S145" i="43"/>
  <c r="Q145" i="43"/>
  <c r="S144" i="43"/>
  <c r="Q144" i="43"/>
  <c r="S143" i="43"/>
  <c r="Q143" i="43"/>
  <c r="S142" i="43"/>
  <c r="Q142" i="43"/>
  <c r="S141" i="43"/>
  <c r="Q141" i="43"/>
  <c r="S140" i="43"/>
  <c r="Q140" i="43"/>
  <c r="S139" i="43"/>
  <c r="Q139" i="43"/>
  <c r="S138" i="43"/>
  <c r="Q138" i="43"/>
  <c r="S137" i="43"/>
  <c r="Q137" i="43"/>
  <c r="S136" i="43"/>
  <c r="Q136" i="43"/>
  <c r="S135" i="43"/>
  <c r="Q135" i="43"/>
  <c r="S134" i="43"/>
  <c r="Q134" i="43"/>
  <c r="S133" i="43"/>
  <c r="Q133" i="43"/>
  <c r="S132" i="43"/>
  <c r="Q132" i="43"/>
  <c r="S131" i="43"/>
  <c r="Q131" i="43"/>
  <c r="S130" i="43"/>
  <c r="Q130" i="43"/>
  <c r="S129" i="43"/>
  <c r="Q129" i="43"/>
  <c r="S128" i="43"/>
  <c r="Q128" i="43"/>
  <c r="S127" i="43"/>
  <c r="Q127" i="43"/>
  <c r="S126" i="43"/>
  <c r="Q126" i="43"/>
  <c r="S125" i="43"/>
  <c r="Q125" i="43"/>
  <c r="S124" i="43"/>
  <c r="Q124" i="43"/>
  <c r="S123" i="43"/>
  <c r="Q123" i="43"/>
  <c r="S122" i="43"/>
  <c r="Q122" i="43"/>
  <c r="S121" i="43"/>
  <c r="Q121" i="43"/>
  <c r="S120" i="43"/>
  <c r="Q120" i="43"/>
  <c r="S119" i="43"/>
  <c r="Q119" i="43"/>
  <c r="S118" i="43"/>
  <c r="Q118" i="43"/>
  <c r="S117" i="43"/>
  <c r="Q117" i="43"/>
  <c r="S116" i="43"/>
  <c r="Q116" i="43"/>
  <c r="S115" i="43"/>
  <c r="Q115" i="43"/>
  <c r="S114" i="43"/>
  <c r="Q114" i="43"/>
  <c r="S113" i="43"/>
  <c r="Q113" i="43"/>
  <c r="S112" i="43"/>
  <c r="Q112" i="43"/>
  <c r="S111" i="43"/>
  <c r="Q111" i="43"/>
  <c r="S110" i="43"/>
  <c r="Q110" i="43"/>
  <c r="S109" i="43"/>
  <c r="Q109" i="43"/>
  <c r="S108" i="43"/>
  <c r="Q108" i="43"/>
  <c r="S107" i="43"/>
  <c r="Q107" i="43"/>
  <c r="S106" i="43"/>
  <c r="Q106" i="43"/>
  <c r="S105" i="43"/>
  <c r="Q105" i="43"/>
  <c r="S104" i="43"/>
  <c r="Q104" i="43"/>
  <c r="S103" i="43"/>
  <c r="Q103" i="43"/>
  <c r="S102" i="43"/>
  <c r="Q102" i="43"/>
  <c r="S101" i="43"/>
  <c r="Q101" i="43"/>
  <c r="S100" i="43"/>
  <c r="Q100" i="43"/>
  <c r="S99" i="43"/>
  <c r="Q99" i="43"/>
  <c r="S98" i="43"/>
  <c r="Q98" i="43"/>
  <c r="S97" i="43"/>
  <c r="Q97" i="43"/>
  <c r="S96" i="43"/>
  <c r="Q96" i="43"/>
  <c r="S95" i="43"/>
  <c r="Q95" i="43"/>
  <c r="S94" i="43"/>
  <c r="Q94" i="43"/>
  <c r="S93" i="43"/>
  <c r="Q93" i="43"/>
  <c r="S92" i="43"/>
  <c r="Q92" i="43"/>
  <c r="S91" i="43"/>
  <c r="Q91" i="43"/>
  <c r="S90" i="43"/>
  <c r="Q90" i="43"/>
  <c r="S89" i="43"/>
  <c r="Q89" i="43"/>
  <c r="S88" i="43"/>
  <c r="Q88" i="43"/>
  <c r="S87" i="43"/>
  <c r="Q87" i="43"/>
  <c r="S86" i="43"/>
  <c r="Q86" i="43"/>
  <c r="S85" i="43"/>
  <c r="Q85" i="43"/>
  <c r="S84" i="43"/>
  <c r="Q84" i="43"/>
  <c r="S83" i="43"/>
  <c r="Q83" i="43"/>
  <c r="S82" i="43"/>
  <c r="Q82" i="43"/>
  <c r="S81" i="43"/>
  <c r="Q81" i="43"/>
  <c r="S80" i="43"/>
  <c r="Q80" i="43"/>
  <c r="S79" i="43"/>
  <c r="Q79" i="43"/>
  <c r="S78" i="43"/>
  <c r="Q78" i="43"/>
  <c r="S77" i="43"/>
  <c r="Q77" i="43"/>
  <c r="S76" i="43"/>
  <c r="Q76" i="43"/>
  <c r="S75" i="43"/>
  <c r="Q75" i="43"/>
  <c r="S74" i="43"/>
  <c r="Q74" i="43"/>
  <c r="S73" i="43"/>
  <c r="Q73" i="43"/>
  <c r="S72" i="43"/>
  <c r="Q72" i="43"/>
  <c r="S71" i="43"/>
  <c r="Q71" i="43"/>
  <c r="S70" i="43"/>
  <c r="Q70" i="43"/>
  <c r="S69" i="43"/>
  <c r="Q69" i="43"/>
  <c r="S68" i="43"/>
  <c r="Q68" i="43"/>
  <c r="S67" i="43"/>
  <c r="Q67" i="43"/>
  <c r="S66" i="43"/>
  <c r="Q66" i="43"/>
  <c r="S65" i="43"/>
  <c r="Q65" i="43"/>
  <c r="S64" i="43"/>
  <c r="Q64" i="43"/>
  <c r="S63" i="43"/>
  <c r="Q63" i="43"/>
  <c r="S62" i="43"/>
  <c r="Q62" i="43"/>
  <c r="S61" i="43"/>
  <c r="Q61" i="43"/>
  <c r="S60" i="43"/>
  <c r="Q60" i="43"/>
  <c r="S59" i="43"/>
  <c r="Q59" i="43"/>
  <c r="S58" i="43"/>
  <c r="Q58" i="43"/>
  <c r="S57" i="43"/>
  <c r="Q57" i="43"/>
  <c r="S56" i="43"/>
  <c r="Q56" i="43"/>
  <c r="S55" i="43"/>
  <c r="Q55" i="43"/>
  <c r="S54" i="43"/>
  <c r="Q54" i="43"/>
  <c r="S53" i="43"/>
  <c r="Q53" i="43"/>
  <c r="S52" i="43"/>
  <c r="Q52" i="43"/>
  <c r="S51" i="43"/>
  <c r="Q51" i="43"/>
  <c r="S50" i="43"/>
  <c r="Q50" i="43"/>
  <c r="S49" i="43"/>
  <c r="Q49" i="43"/>
  <c r="S48" i="43"/>
  <c r="Q48" i="43"/>
  <c r="S47" i="43"/>
  <c r="Q47" i="43"/>
  <c r="S46" i="43"/>
  <c r="Q46" i="43"/>
  <c r="S45" i="43"/>
  <c r="Q45" i="43"/>
  <c r="S44" i="43"/>
  <c r="Q44" i="43"/>
  <c r="S43" i="43"/>
  <c r="Q43" i="43"/>
  <c r="S42" i="43"/>
  <c r="Q42" i="43"/>
  <c r="S41" i="43"/>
  <c r="Q41" i="43"/>
  <c r="S40" i="43"/>
  <c r="Q40" i="43"/>
  <c r="S39" i="43"/>
  <c r="Q39" i="43"/>
  <c r="S38" i="43"/>
  <c r="Q38" i="43"/>
  <c r="S37" i="43"/>
  <c r="Q37" i="43"/>
  <c r="S36" i="43"/>
  <c r="Q36" i="43"/>
  <c r="S35" i="43"/>
  <c r="Q35" i="43"/>
  <c r="S34" i="43"/>
  <c r="Q34" i="43"/>
  <c r="S33" i="43"/>
  <c r="Q33" i="43"/>
  <c r="S32" i="43"/>
  <c r="Q32" i="43"/>
  <c r="S31" i="43"/>
  <c r="Q31" i="43"/>
  <c r="S30" i="43"/>
  <c r="Q30" i="43"/>
  <c r="S29" i="43"/>
  <c r="Q29" i="43"/>
  <c r="S28" i="43"/>
  <c r="Q28" i="43"/>
  <c r="S27" i="43"/>
  <c r="Q27" i="43"/>
  <c r="S26" i="43"/>
  <c r="Q26" i="43"/>
  <c r="S25" i="43"/>
  <c r="Q25" i="43"/>
  <c r="S24" i="43"/>
  <c r="Q24" i="43"/>
  <c r="S23" i="43"/>
  <c r="Q23" i="43"/>
  <c r="S22" i="43"/>
  <c r="Q22" i="43"/>
  <c r="S21" i="43"/>
  <c r="Q21" i="43"/>
  <c r="S20" i="43"/>
  <c r="Q20" i="43"/>
  <c r="S19" i="43"/>
  <c r="Q19" i="43"/>
  <c r="S18" i="43"/>
  <c r="Q18" i="43"/>
  <c r="S516" i="42"/>
  <c r="Q516" i="42"/>
  <c r="S515" i="42"/>
  <c r="Q515" i="42"/>
  <c r="S514" i="42"/>
  <c r="Q514" i="42"/>
  <c r="S513" i="42"/>
  <c r="Q513" i="42"/>
  <c r="S512" i="42"/>
  <c r="Q512" i="42"/>
  <c r="S511" i="42"/>
  <c r="Q511" i="42"/>
  <c r="S510" i="42"/>
  <c r="Q510" i="42"/>
  <c r="S509" i="42"/>
  <c r="Q509" i="42"/>
  <c r="S508" i="42"/>
  <c r="Q508" i="42"/>
  <c r="S507" i="42"/>
  <c r="Q507" i="42"/>
  <c r="S506" i="42"/>
  <c r="Q506" i="42"/>
  <c r="S505" i="42"/>
  <c r="Q505" i="42"/>
  <c r="S504" i="42"/>
  <c r="Q504" i="42"/>
  <c r="S503" i="42"/>
  <c r="Q503" i="42"/>
  <c r="S502" i="42"/>
  <c r="Q502" i="42"/>
  <c r="S501" i="42"/>
  <c r="Q501" i="42"/>
  <c r="S500" i="42"/>
  <c r="Q500" i="42"/>
  <c r="S499" i="42"/>
  <c r="Q499" i="42"/>
  <c r="S498" i="42"/>
  <c r="Q498" i="42"/>
  <c r="S497" i="42"/>
  <c r="Q497" i="42"/>
  <c r="S496" i="42"/>
  <c r="Q496" i="42"/>
  <c r="S495" i="42"/>
  <c r="Q495" i="42"/>
  <c r="S494" i="42"/>
  <c r="Q494" i="42"/>
  <c r="S493" i="42"/>
  <c r="Q493" i="42"/>
  <c r="S492" i="42"/>
  <c r="Q492" i="42"/>
  <c r="S491" i="42"/>
  <c r="Q491" i="42"/>
  <c r="S490" i="42"/>
  <c r="Q490" i="42"/>
  <c r="S489" i="42"/>
  <c r="Q489" i="42"/>
  <c r="S488" i="42"/>
  <c r="Q488" i="42"/>
  <c r="S487" i="42"/>
  <c r="Q487" i="42"/>
  <c r="S486" i="42"/>
  <c r="Q486" i="42"/>
  <c r="S485" i="42"/>
  <c r="Q485" i="42"/>
  <c r="S484" i="42"/>
  <c r="Q484" i="42"/>
  <c r="S483" i="42"/>
  <c r="Q483" i="42"/>
  <c r="S482" i="42"/>
  <c r="Q482" i="42"/>
  <c r="S481" i="42"/>
  <c r="Q481" i="42"/>
  <c r="S480" i="42"/>
  <c r="Q480" i="42"/>
  <c r="S479" i="42"/>
  <c r="Q479" i="42"/>
  <c r="S478" i="42"/>
  <c r="Q478" i="42"/>
  <c r="S477" i="42"/>
  <c r="Q477" i="42"/>
  <c r="S476" i="42"/>
  <c r="Q476" i="42"/>
  <c r="S475" i="42"/>
  <c r="Q475" i="42"/>
  <c r="S474" i="42"/>
  <c r="Q474" i="42"/>
  <c r="S473" i="42"/>
  <c r="Q473" i="42"/>
  <c r="S472" i="42"/>
  <c r="Q472" i="42"/>
  <c r="S471" i="42"/>
  <c r="Q471" i="42"/>
  <c r="S470" i="42"/>
  <c r="Q470" i="42"/>
  <c r="S469" i="42"/>
  <c r="Q469" i="42"/>
  <c r="S468" i="42"/>
  <c r="Q468" i="42"/>
  <c r="S467" i="42"/>
  <c r="Q467" i="42"/>
  <c r="S466" i="42"/>
  <c r="Q466" i="42"/>
  <c r="S465" i="42"/>
  <c r="Q465" i="42"/>
  <c r="S464" i="42"/>
  <c r="Q464" i="42"/>
  <c r="S463" i="42"/>
  <c r="Q463" i="42"/>
  <c r="S462" i="42"/>
  <c r="Q462" i="42"/>
  <c r="S461" i="42"/>
  <c r="Q461" i="42"/>
  <c r="S460" i="42"/>
  <c r="Q460" i="42"/>
  <c r="S459" i="42"/>
  <c r="Q459" i="42"/>
  <c r="S458" i="42"/>
  <c r="Q458" i="42"/>
  <c r="S457" i="42"/>
  <c r="Q457" i="42"/>
  <c r="S456" i="42"/>
  <c r="Q456" i="42"/>
  <c r="S455" i="42"/>
  <c r="Q455" i="42"/>
  <c r="S454" i="42"/>
  <c r="Q454" i="42"/>
  <c r="S453" i="42"/>
  <c r="Q453" i="42"/>
  <c r="S452" i="42"/>
  <c r="Q452" i="42"/>
  <c r="S451" i="42"/>
  <c r="Q451" i="42"/>
  <c r="S450" i="42"/>
  <c r="Q450" i="42"/>
  <c r="S449" i="42"/>
  <c r="Q449" i="42"/>
  <c r="S448" i="42"/>
  <c r="Q448" i="42"/>
  <c r="S447" i="42"/>
  <c r="Q447" i="42"/>
  <c r="S446" i="42"/>
  <c r="Q446" i="42"/>
  <c r="S445" i="42"/>
  <c r="Q445" i="42"/>
  <c r="S444" i="42"/>
  <c r="Q444" i="42"/>
  <c r="S443" i="42"/>
  <c r="Q443" i="42"/>
  <c r="S442" i="42"/>
  <c r="Q442" i="42"/>
  <c r="S441" i="42"/>
  <c r="Q441" i="42"/>
  <c r="S440" i="42"/>
  <c r="Q440" i="42"/>
  <c r="S439" i="42"/>
  <c r="Q439" i="42"/>
  <c r="S438" i="42"/>
  <c r="Q438" i="42"/>
  <c r="S437" i="42"/>
  <c r="Q437" i="42"/>
  <c r="S436" i="42"/>
  <c r="Q436" i="42"/>
  <c r="S435" i="42"/>
  <c r="Q435" i="42"/>
  <c r="S434" i="42"/>
  <c r="Q434" i="42"/>
  <c r="S433" i="42"/>
  <c r="Q433" i="42"/>
  <c r="S432" i="42"/>
  <c r="Q432" i="42"/>
  <c r="S431" i="42"/>
  <c r="Q431" i="42"/>
  <c r="S430" i="42"/>
  <c r="Q430" i="42"/>
  <c r="S429" i="42"/>
  <c r="Q429" i="42"/>
  <c r="S428" i="42"/>
  <c r="Q428" i="42"/>
  <c r="S427" i="42"/>
  <c r="Q427" i="42"/>
  <c r="S426" i="42"/>
  <c r="Q426" i="42"/>
  <c r="S425" i="42"/>
  <c r="Q425" i="42"/>
  <c r="S424" i="42"/>
  <c r="Q424" i="42"/>
  <c r="S423" i="42"/>
  <c r="Q423" i="42"/>
  <c r="S422" i="42"/>
  <c r="Q422" i="42"/>
  <c r="S421" i="42"/>
  <c r="Q421" i="42"/>
  <c r="S420" i="42"/>
  <c r="Q420" i="42"/>
  <c r="S419" i="42"/>
  <c r="Q419" i="42"/>
  <c r="S418" i="42"/>
  <c r="Q418" i="42"/>
  <c r="S417" i="42"/>
  <c r="Q417" i="42"/>
  <c r="S416" i="42"/>
  <c r="Q416" i="42"/>
  <c r="S415" i="42"/>
  <c r="Q415" i="42"/>
  <c r="S414" i="42"/>
  <c r="Q414" i="42"/>
  <c r="S413" i="42"/>
  <c r="Q413" i="42"/>
  <c r="S412" i="42"/>
  <c r="Q412" i="42"/>
  <c r="S411" i="42"/>
  <c r="Q411" i="42"/>
  <c r="S410" i="42"/>
  <c r="Q410" i="42"/>
  <c r="S409" i="42"/>
  <c r="Q409" i="42"/>
  <c r="S408" i="42"/>
  <c r="Q408" i="42"/>
  <c r="S407" i="42"/>
  <c r="Q407" i="42"/>
  <c r="S406" i="42"/>
  <c r="Q406" i="42"/>
  <c r="S405" i="42"/>
  <c r="Q405" i="42"/>
  <c r="S404" i="42"/>
  <c r="Q404" i="42"/>
  <c r="S403" i="42"/>
  <c r="Q403" i="42"/>
  <c r="S402" i="42"/>
  <c r="Q402" i="42"/>
  <c r="S401" i="42"/>
  <c r="Q401" i="42"/>
  <c r="S400" i="42"/>
  <c r="Q400" i="42"/>
  <c r="S399" i="42"/>
  <c r="Q399" i="42"/>
  <c r="S398" i="42"/>
  <c r="Q398" i="42"/>
  <c r="S397" i="42"/>
  <c r="Q397" i="42"/>
  <c r="S396" i="42"/>
  <c r="Q396" i="42"/>
  <c r="S395" i="42"/>
  <c r="Q395" i="42"/>
  <c r="S394" i="42"/>
  <c r="Q394" i="42"/>
  <c r="S393" i="42"/>
  <c r="Q393" i="42"/>
  <c r="S392" i="42"/>
  <c r="Q392" i="42"/>
  <c r="S391" i="42"/>
  <c r="Q391" i="42"/>
  <c r="S390" i="42"/>
  <c r="Q390" i="42"/>
  <c r="S389" i="42"/>
  <c r="Q389" i="42"/>
  <c r="S388" i="42"/>
  <c r="Q388" i="42"/>
  <c r="S387" i="42"/>
  <c r="Q387" i="42"/>
  <c r="S386" i="42"/>
  <c r="Q386" i="42"/>
  <c r="S385" i="42"/>
  <c r="Q385" i="42"/>
  <c r="S384" i="42"/>
  <c r="Q384" i="42"/>
  <c r="S383" i="42"/>
  <c r="Q383" i="42"/>
  <c r="S382" i="42"/>
  <c r="Q382" i="42"/>
  <c r="S381" i="42"/>
  <c r="Q381" i="42"/>
  <c r="S380" i="42"/>
  <c r="Q380" i="42"/>
  <c r="S379" i="42"/>
  <c r="Q379" i="42"/>
  <c r="S378" i="42"/>
  <c r="Q378" i="42"/>
  <c r="S377" i="42"/>
  <c r="Q377" i="42"/>
  <c r="S376" i="42"/>
  <c r="Q376" i="42"/>
  <c r="S375" i="42"/>
  <c r="Q375" i="42"/>
  <c r="S374" i="42"/>
  <c r="Q374" i="42"/>
  <c r="S373" i="42"/>
  <c r="Q373" i="42"/>
  <c r="S372" i="42"/>
  <c r="Q372" i="42"/>
  <c r="S371" i="42"/>
  <c r="Q371" i="42"/>
  <c r="S370" i="42"/>
  <c r="Q370" i="42"/>
  <c r="S369" i="42"/>
  <c r="Q369" i="42"/>
  <c r="S368" i="42"/>
  <c r="Q368" i="42"/>
  <c r="S367" i="42"/>
  <c r="Q367" i="42"/>
  <c r="S366" i="42"/>
  <c r="Q366" i="42"/>
  <c r="S365" i="42"/>
  <c r="Q365" i="42"/>
  <c r="S364" i="42"/>
  <c r="Q364" i="42"/>
  <c r="S363" i="42"/>
  <c r="Q363" i="42"/>
  <c r="S362" i="42"/>
  <c r="Q362" i="42"/>
  <c r="S361" i="42"/>
  <c r="Q361" i="42"/>
  <c r="S360" i="42"/>
  <c r="Q360" i="42"/>
  <c r="S359" i="42"/>
  <c r="Q359" i="42"/>
  <c r="S358" i="42"/>
  <c r="Q358" i="42"/>
  <c r="S357" i="42"/>
  <c r="Q357" i="42"/>
  <c r="S356" i="42"/>
  <c r="Q356" i="42"/>
  <c r="S355" i="42"/>
  <c r="Q355" i="42"/>
  <c r="S354" i="42"/>
  <c r="Q354" i="42"/>
  <c r="S353" i="42"/>
  <c r="Q353" i="42"/>
  <c r="S352" i="42"/>
  <c r="Q352" i="42"/>
  <c r="S351" i="42"/>
  <c r="Q351" i="42"/>
  <c r="S350" i="42"/>
  <c r="Q350" i="42"/>
  <c r="S349" i="42"/>
  <c r="Q349" i="42"/>
  <c r="S348" i="42"/>
  <c r="Q348" i="42"/>
  <c r="S347" i="42"/>
  <c r="Q347" i="42"/>
  <c r="S346" i="42"/>
  <c r="Q346" i="42"/>
  <c r="S345" i="42"/>
  <c r="Q345" i="42"/>
  <c r="S344" i="42"/>
  <c r="Q344" i="42"/>
  <c r="S343" i="42"/>
  <c r="Q343" i="42"/>
  <c r="S342" i="42"/>
  <c r="Q342" i="42"/>
  <c r="S341" i="42"/>
  <c r="Q341" i="42"/>
  <c r="S340" i="42"/>
  <c r="Q340" i="42"/>
  <c r="S339" i="42"/>
  <c r="Q339" i="42"/>
  <c r="S338" i="42"/>
  <c r="Q338" i="42"/>
  <c r="S337" i="42"/>
  <c r="Q337" i="42"/>
  <c r="S336" i="42"/>
  <c r="Q336" i="42"/>
  <c r="S335" i="42"/>
  <c r="Q335" i="42"/>
  <c r="S334" i="42"/>
  <c r="Q334" i="42"/>
  <c r="S333" i="42"/>
  <c r="Q333" i="42"/>
  <c r="S332" i="42"/>
  <c r="Q332" i="42"/>
  <c r="S331" i="42"/>
  <c r="Q331" i="42"/>
  <c r="S330" i="42"/>
  <c r="Q330" i="42"/>
  <c r="S329" i="42"/>
  <c r="Q329" i="42"/>
  <c r="S328" i="42"/>
  <c r="Q328" i="42"/>
  <c r="S327" i="42"/>
  <c r="Q327" i="42"/>
  <c r="S326" i="42"/>
  <c r="Q326" i="42"/>
  <c r="S325" i="42"/>
  <c r="Q325" i="42"/>
  <c r="S324" i="42"/>
  <c r="Q324" i="42"/>
  <c r="S323" i="42"/>
  <c r="Q323" i="42"/>
  <c r="S322" i="42"/>
  <c r="Q322" i="42"/>
  <c r="S321" i="42"/>
  <c r="Q321" i="42"/>
  <c r="S320" i="42"/>
  <c r="Q320" i="42"/>
  <c r="S319" i="42"/>
  <c r="Q319" i="42"/>
  <c r="S318" i="42"/>
  <c r="Q318" i="42"/>
  <c r="S317" i="42"/>
  <c r="Q317" i="42"/>
  <c r="S316" i="42"/>
  <c r="Q316" i="42"/>
  <c r="S315" i="42"/>
  <c r="Q315" i="42"/>
  <c r="S314" i="42"/>
  <c r="Q314" i="42"/>
  <c r="S313" i="42"/>
  <c r="Q313" i="42"/>
  <c r="S312" i="42"/>
  <c r="Q312" i="42"/>
  <c r="S311" i="42"/>
  <c r="Q311" i="42"/>
  <c r="S310" i="42"/>
  <c r="Q310" i="42"/>
  <c r="S309" i="42"/>
  <c r="Q309" i="42"/>
  <c r="S308" i="42"/>
  <c r="Q308" i="42"/>
  <c r="S307" i="42"/>
  <c r="Q307" i="42"/>
  <c r="S306" i="42"/>
  <c r="Q306" i="42"/>
  <c r="S305" i="42"/>
  <c r="Q305" i="42"/>
  <c r="S304" i="42"/>
  <c r="Q304" i="42"/>
  <c r="S303" i="42"/>
  <c r="Q303" i="42"/>
  <c r="S302" i="42"/>
  <c r="Q302" i="42"/>
  <c r="S301" i="42"/>
  <c r="Q301" i="42"/>
  <c r="S300" i="42"/>
  <c r="Q300" i="42"/>
  <c r="S299" i="42"/>
  <c r="Q299" i="42"/>
  <c r="S298" i="42"/>
  <c r="Q298" i="42"/>
  <c r="S297" i="42"/>
  <c r="Q297" i="42"/>
  <c r="S296" i="42"/>
  <c r="Q296" i="42"/>
  <c r="S295" i="42"/>
  <c r="Q295" i="42"/>
  <c r="S294" i="42"/>
  <c r="Q294" i="42"/>
  <c r="S293" i="42"/>
  <c r="Q293" i="42"/>
  <c r="S292" i="42"/>
  <c r="Q292" i="42"/>
  <c r="S291" i="42"/>
  <c r="Q291" i="42"/>
  <c r="S290" i="42"/>
  <c r="Q290" i="42"/>
  <c r="S289" i="42"/>
  <c r="Q289" i="42"/>
  <c r="S288" i="42"/>
  <c r="Q288" i="42"/>
  <c r="S287" i="42"/>
  <c r="Q287" i="42"/>
  <c r="S286" i="42"/>
  <c r="Q286" i="42"/>
  <c r="S285" i="42"/>
  <c r="Q285" i="42"/>
  <c r="S284" i="42"/>
  <c r="Q284" i="42"/>
  <c r="S283" i="42"/>
  <c r="Q283" i="42"/>
  <c r="S282" i="42"/>
  <c r="Q282" i="42"/>
  <c r="S281" i="42"/>
  <c r="Q281" i="42"/>
  <c r="S280" i="42"/>
  <c r="Q280" i="42"/>
  <c r="S279" i="42"/>
  <c r="Q279" i="42"/>
  <c r="S278" i="42"/>
  <c r="Q278" i="42"/>
  <c r="S277" i="42"/>
  <c r="Q277" i="42"/>
  <c r="S276" i="42"/>
  <c r="Q276" i="42"/>
  <c r="S275" i="42"/>
  <c r="Q275" i="42"/>
  <c r="S274" i="42"/>
  <c r="Q274" i="42"/>
  <c r="S273" i="42"/>
  <c r="Q273" i="42"/>
  <c r="S272" i="42"/>
  <c r="Q272" i="42"/>
  <c r="S271" i="42"/>
  <c r="Q271" i="42"/>
  <c r="S270" i="42"/>
  <c r="Q270" i="42"/>
  <c r="S269" i="42"/>
  <c r="Q269" i="42"/>
  <c r="S268" i="42"/>
  <c r="Q268" i="42"/>
  <c r="S267" i="42"/>
  <c r="Q267" i="42"/>
  <c r="S266" i="42"/>
  <c r="Q266" i="42"/>
  <c r="S265" i="42"/>
  <c r="Q265" i="42"/>
  <c r="S264" i="42"/>
  <c r="Q264" i="42"/>
  <c r="S263" i="42"/>
  <c r="Q263" i="42"/>
  <c r="S262" i="42"/>
  <c r="Q262" i="42"/>
  <c r="S261" i="42"/>
  <c r="Q261" i="42"/>
  <c r="S260" i="42"/>
  <c r="Q260" i="42"/>
  <c r="S259" i="42"/>
  <c r="Q259" i="42"/>
  <c r="S258" i="42"/>
  <c r="Q258" i="42"/>
  <c r="S257" i="42"/>
  <c r="Q257" i="42"/>
  <c r="S256" i="42"/>
  <c r="Q256" i="42"/>
  <c r="S255" i="42"/>
  <c r="Q255" i="42"/>
  <c r="S254" i="42"/>
  <c r="Q254" i="42"/>
  <c r="S253" i="42"/>
  <c r="Q253" i="42"/>
  <c r="S252" i="42"/>
  <c r="Q252" i="42"/>
  <c r="S251" i="42"/>
  <c r="Q251" i="42"/>
  <c r="S250" i="42"/>
  <c r="Q250" i="42"/>
  <c r="S249" i="42"/>
  <c r="Q249" i="42"/>
  <c r="S248" i="42"/>
  <c r="Q248" i="42"/>
  <c r="S247" i="42"/>
  <c r="Q247" i="42"/>
  <c r="S246" i="42"/>
  <c r="Q246" i="42"/>
  <c r="S245" i="42"/>
  <c r="Q245" i="42"/>
  <c r="S244" i="42"/>
  <c r="Q244" i="42"/>
  <c r="S243" i="42"/>
  <c r="Q243" i="42"/>
  <c r="S242" i="42"/>
  <c r="Q242" i="42"/>
  <c r="S241" i="42"/>
  <c r="Q241" i="42"/>
  <c r="S240" i="42"/>
  <c r="Q240" i="42"/>
  <c r="S239" i="42"/>
  <c r="Q239" i="42"/>
  <c r="S238" i="42"/>
  <c r="Q238" i="42"/>
  <c r="S237" i="42"/>
  <c r="Q237" i="42"/>
  <c r="S236" i="42"/>
  <c r="Q236" i="42"/>
  <c r="S235" i="42"/>
  <c r="Q235" i="42"/>
  <c r="S234" i="42"/>
  <c r="Q234" i="42"/>
  <c r="S233" i="42"/>
  <c r="Q233" i="42"/>
  <c r="S232" i="42"/>
  <c r="Q232" i="42"/>
  <c r="S231" i="42"/>
  <c r="Q231" i="42"/>
  <c r="S230" i="42"/>
  <c r="Q230" i="42"/>
  <c r="S229" i="42"/>
  <c r="Q229" i="42"/>
  <c r="S228" i="42"/>
  <c r="Q228" i="42"/>
  <c r="S227" i="42"/>
  <c r="Q227" i="42"/>
  <c r="S226" i="42"/>
  <c r="Q226" i="42"/>
  <c r="S225" i="42"/>
  <c r="Q225" i="42"/>
  <c r="S224" i="42"/>
  <c r="Q224" i="42"/>
  <c r="S223" i="42"/>
  <c r="Q223" i="42"/>
  <c r="S222" i="42"/>
  <c r="Q222" i="42"/>
  <c r="S221" i="42"/>
  <c r="Q221" i="42"/>
  <c r="S220" i="42"/>
  <c r="Q220" i="42"/>
  <c r="S219" i="42"/>
  <c r="Q219" i="42"/>
  <c r="S218" i="42"/>
  <c r="Q218" i="42"/>
  <c r="S217" i="42"/>
  <c r="Q217" i="42"/>
  <c r="S216" i="42"/>
  <c r="Q216" i="42"/>
  <c r="S215" i="42"/>
  <c r="Q215" i="42"/>
  <c r="S214" i="42"/>
  <c r="Q214" i="42"/>
  <c r="S213" i="42"/>
  <c r="Q213" i="42"/>
  <c r="S212" i="42"/>
  <c r="Q212" i="42"/>
  <c r="S211" i="42"/>
  <c r="Q211" i="42"/>
  <c r="S210" i="42"/>
  <c r="Q210" i="42"/>
  <c r="S209" i="42"/>
  <c r="Q209" i="42"/>
  <c r="S208" i="42"/>
  <c r="Q208" i="42"/>
  <c r="S207" i="42"/>
  <c r="Q207" i="42"/>
  <c r="S206" i="42"/>
  <c r="Q206" i="42"/>
  <c r="S205" i="42"/>
  <c r="Q205" i="42"/>
  <c r="S204" i="42"/>
  <c r="Q204" i="42"/>
  <c r="S203" i="42"/>
  <c r="Q203" i="42"/>
  <c r="S202" i="42"/>
  <c r="Q202" i="42"/>
  <c r="S201" i="42"/>
  <c r="Q201" i="42"/>
  <c r="S200" i="42"/>
  <c r="Q200" i="42"/>
  <c r="S199" i="42"/>
  <c r="Q199" i="42"/>
  <c r="S198" i="42"/>
  <c r="Q198" i="42"/>
  <c r="S197" i="42"/>
  <c r="Q197" i="42"/>
  <c r="S196" i="42"/>
  <c r="Q196" i="42"/>
  <c r="S195" i="42"/>
  <c r="Q195" i="42"/>
  <c r="S194" i="42"/>
  <c r="Q194" i="42"/>
  <c r="S193" i="42"/>
  <c r="Q193" i="42"/>
  <c r="S192" i="42"/>
  <c r="Q192" i="42"/>
  <c r="S191" i="42"/>
  <c r="Q191" i="42"/>
  <c r="S190" i="42"/>
  <c r="Q190" i="42"/>
  <c r="S189" i="42"/>
  <c r="Q189" i="42"/>
  <c r="S188" i="42"/>
  <c r="Q188" i="42"/>
  <c r="S187" i="42"/>
  <c r="Q187" i="42"/>
  <c r="S186" i="42"/>
  <c r="Q186" i="42"/>
  <c r="S185" i="42"/>
  <c r="Q185" i="42"/>
  <c r="S184" i="42"/>
  <c r="Q184" i="42"/>
  <c r="S183" i="42"/>
  <c r="Q183" i="42"/>
  <c r="S182" i="42"/>
  <c r="Q182" i="42"/>
  <c r="S181" i="42"/>
  <c r="Q181" i="42"/>
  <c r="S180" i="42"/>
  <c r="Q180" i="42"/>
  <c r="S179" i="42"/>
  <c r="Q179" i="42"/>
  <c r="S178" i="42"/>
  <c r="Q178" i="42"/>
  <c r="S177" i="42"/>
  <c r="Q177" i="42"/>
  <c r="S176" i="42"/>
  <c r="Q176" i="42"/>
  <c r="S175" i="42"/>
  <c r="Q175" i="42"/>
  <c r="S174" i="42"/>
  <c r="Q174" i="42"/>
  <c r="S173" i="42"/>
  <c r="Q173" i="42"/>
  <c r="S172" i="42"/>
  <c r="Q172" i="42"/>
  <c r="S171" i="42"/>
  <c r="Q171" i="42"/>
  <c r="S170" i="42"/>
  <c r="Q170" i="42"/>
  <c r="S169" i="42"/>
  <c r="Q169" i="42"/>
  <c r="S168" i="42"/>
  <c r="Q168" i="42"/>
  <c r="S167" i="42"/>
  <c r="Q167" i="42"/>
  <c r="S166" i="42"/>
  <c r="Q166" i="42"/>
  <c r="S165" i="42"/>
  <c r="Q165" i="42"/>
  <c r="S164" i="42"/>
  <c r="Q164" i="42"/>
  <c r="S163" i="42"/>
  <c r="Q163" i="42"/>
  <c r="S162" i="42"/>
  <c r="Q162" i="42"/>
  <c r="S161" i="42"/>
  <c r="Q161" i="42"/>
  <c r="S160" i="42"/>
  <c r="Q160" i="42"/>
  <c r="S159" i="42"/>
  <c r="Q159" i="42"/>
  <c r="S158" i="42"/>
  <c r="Q158" i="42"/>
  <c r="S157" i="42"/>
  <c r="Q157" i="42"/>
  <c r="S156" i="42"/>
  <c r="Q156" i="42"/>
  <c r="S155" i="42"/>
  <c r="Q155" i="42"/>
  <c r="S154" i="42"/>
  <c r="Q154" i="42"/>
  <c r="S153" i="42"/>
  <c r="Q153" i="42"/>
  <c r="S152" i="42"/>
  <c r="Q152" i="42"/>
  <c r="S151" i="42"/>
  <c r="Q151" i="42"/>
  <c r="S150" i="42"/>
  <c r="Q150" i="42"/>
  <c r="S149" i="42"/>
  <c r="Q149" i="42"/>
  <c r="S148" i="42"/>
  <c r="Q148" i="42"/>
  <c r="S147" i="42"/>
  <c r="Q147" i="42"/>
  <c r="S146" i="42"/>
  <c r="Q146" i="42"/>
  <c r="S145" i="42"/>
  <c r="Q145" i="42"/>
  <c r="S144" i="42"/>
  <c r="Q144" i="42"/>
  <c r="S143" i="42"/>
  <c r="Q143" i="42"/>
  <c r="S142" i="42"/>
  <c r="Q142" i="42"/>
  <c r="S141" i="42"/>
  <c r="Q141" i="42"/>
  <c r="S140" i="42"/>
  <c r="Q140" i="42"/>
  <c r="S139" i="42"/>
  <c r="Q139" i="42"/>
  <c r="S138" i="42"/>
  <c r="Q138" i="42"/>
  <c r="S137" i="42"/>
  <c r="Q137" i="42"/>
  <c r="S136" i="42"/>
  <c r="Q136" i="42"/>
  <c r="S135" i="42"/>
  <c r="Q135" i="42"/>
  <c r="S134" i="42"/>
  <c r="Q134" i="42"/>
  <c r="S133" i="42"/>
  <c r="Q133" i="42"/>
  <c r="S132" i="42"/>
  <c r="Q132" i="42"/>
  <c r="S131" i="42"/>
  <c r="Q131" i="42"/>
  <c r="S130" i="42"/>
  <c r="Q130" i="42"/>
  <c r="S129" i="42"/>
  <c r="Q129" i="42"/>
  <c r="S128" i="42"/>
  <c r="Q128" i="42"/>
  <c r="S127" i="42"/>
  <c r="Q127" i="42"/>
  <c r="S126" i="42"/>
  <c r="Q126" i="42"/>
  <c r="S125" i="42"/>
  <c r="Q125" i="42"/>
  <c r="S124" i="42"/>
  <c r="Q124" i="42"/>
  <c r="S123" i="42"/>
  <c r="Q123" i="42"/>
  <c r="S122" i="42"/>
  <c r="Q122" i="42"/>
  <c r="S121" i="42"/>
  <c r="Q121" i="42"/>
  <c r="S120" i="42"/>
  <c r="Q120" i="42"/>
  <c r="S119" i="42"/>
  <c r="Q119" i="42"/>
  <c r="S118" i="42"/>
  <c r="Q118" i="42"/>
  <c r="S117" i="42"/>
  <c r="Q117" i="42"/>
  <c r="S116" i="42"/>
  <c r="Q116" i="42"/>
  <c r="S115" i="42"/>
  <c r="Q115" i="42"/>
  <c r="S114" i="42"/>
  <c r="Q114" i="42"/>
  <c r="S113" i="42"/>
  <c r="Q113" i="42"/>
  <c r="S112" i="42"/>
  <c r="Q112" i="42"/>
  <c r="S111" i="42"/>
  <c r="Q111" i="42"/>
  <c r="S110" i="42"/>
  <c r="Q110" i="42"/>
  <c r="S109" i="42"/>
  <c r="Q109" i="42"/>
  <c r="S108" i="42"/>
  <c r="Q108" i="42"/>
  <c r="S107" i="42"/>
  <c r="Q107" i="42"/>
  <c r="S106" i="42"/>
  <c r="Q106" i="42"/>
  <c r="S105" i="42"/>
  <c r="Q105" i="42"/>
  <c r="S104" i="42"/>
  <c r="Q104" i="42"/>
  <c r="S103" i="42"/>
  <c r="Q103" i="42"/>
  <c r="S102" i="42"/>
  <c r="Q102" i="42"/>
  <c r="S101" i="42"/>
  <c r="Q101" i="42"/>
  <c r="S100" i="42"/>
  <c r="Q100" i="42"/>
  <c r="S99" i="42"/>
  <c r="Q99" i="42"/>
  <c r="S98" i="42"/>
  <c r="Q98" i="42"/>
  <c r="S97" i="42"/>
  <c r="Q97" i="42"/>
  <c r="S96" i="42"/>
  <c r="Q96" i="42"/>
  <c r="S95" i="42"/>
  <c r="Q95" i="42"/>
  <c r="S94" i="42"/>
  <c r="Q94" i="42"/>
  <c r="S93" i="42"/>
  <c r="Q93" i="42"/>
  <c r="S92" i="42"/>
  <c r="Q92" i="42"/>
  <c r="S91" i="42"/>
  <c r="Q91" i="42"/>
  <c r="S90" i="42"/>
  <c r="Q90" i="42"/>
  <c r="S89" i="42"/>
  <c r="Q89" i="42"/>
  <c r="S88" i="42"/>
  <c r="Q88" i="42"/>
  <c r="S87" i="42"/>
  <c r="Q87" i="42"/>
  <c r="S86" i="42"/>
  <c r="Q86" i="42"/>
  <c r="S85" i="42"/>
  <c r="Q85" i="42"/>
  <c r="S84" i="42"/>
  <c r="Q84" i="42"/>
  <c r="S83" i="42"/>
  <c r="Q83" i="42"/>
  <c r="S82" i="42"/>
  <c r="Q82" i="42"/>
  <c r="S81" i="42"/>
  <c r="Q81" i="42"/>
  <c r="S80" i="42"/>
  <c r="Q80" i="42"/>
  <c r="S79" i="42"/>
  <c r="Q79" i="42"/>
  <c r="S78" i="42"/>
  <c r="Q78" i="42"/>
  <c r="S77" i="42"/>
  <c r="Q77" i="42"/>
  <c r="S76" i="42"/>
  <c r="Q76" i="42"/>
  <c r="S75" i="42"/>
  <c r="Q75" i="42"/>
  <c r="S74" i="42"/>
  <c r="Q74" i="42"/>
  <c r="S73" i="42"/>
  <c r="Q73" i="42"/>
  <c r="S72" i="42"/>
  <c r="Q72" i="42"/>
  <c r="S71" i="42"/>
  <c r="Q71" i="42"/>
  <c r="S70" i="42"/>
  <c r="Q70" i="42"/>
  <c r="S69" i="42"/>
  <c r="Q69" i="42"/>
  <c r="S68" i="42"/>
  <c r="Q68" i="42"/>
  <c r="S67" i="42"/>
  <c r="Q67" i="42"/>
  <c r="S66" i="42"/>
  <c r="Q66" i="42"/>
  <c r="S65" i="42"/>
  <c r="Q65" i="42"/>
  <c r="S64" i="42"/>
  <c r="Q64" i="42"/>
  <c r="S63" i="42"/>
  <c r="Q63" i="42"/>
  <c r="S62" i="42"/>
  <c r="Q62" i="42"/>
  <c r="S61" i="42"/>
  <c r="Q61" i="42"/>
  <c r="S60" i="42"/>
  <c r="Q60" i="42"/>
  <c r="S59" i="42"/>
  <c r="Q59" i="42"/>
  <c r="S58" i="42"/>
  <c r="Q58" i="42"/>
  <c r="S57" i="42"/>
  <c r="Q57" i="42"/>
  <c r="S56" i="42"/>
  <c r="Q56" i="42"/>
  <c r="S55" i="42"/>
  <c r="Q55" i="42"/>
  <c r="S54" i="42"/>
  <c r="Q54" i="42"/>
  <c r="S53" i="42"/>
  <c r="Q53" i="42"/>
  <c r="S52" i="42"/>
  <c r="Q52" i="42"/>
  <c r="S51" i="42"/>
  <c r="Q51" i="42"/>
  <c r="S50" i="42"/>
  <c r="Q50" i="42"/>
  <c r="S49" i="42"/>
  <c r="Q49" i="42"/>
  <c r="S48" i="42"/>
  <c r="Q48" i="42"/>
  <c r="S47" i="42"/>
  <c r="Q47" i="42"/>
  <c r="S46" i="42"/>
  <c r="Q46" i="42"/>
  <c r="S45" i="42"/>
  <c r="Q45" i="42"/>
  <c r="S44" i="42"/>
  <c r="Q44" i="42"/>
  <c r="S43" i="42"/>
  <c r="Q43" i="42"/>
  <c r="S42" i="42"/>
  <c r="Q42" i="42"/>
  <c r="S41" i="42"/>
  <c r="Q41" i="42"/>
  <c r="S40" i="42"/>
  <c r="Q40" i="42"/>
  <c r="S39" i="42"/>
  <c r="Q39" i="42"/>
  <c r="S38" i="42"/>
  <c r="Q38" i="42"/>
  <c r="S37" i="42"/>
  <c r="Q37" i="42"/>
  <c r="S36" i="42"/>
  <c r="Q36" i="42"/>
  <c r="S35" i="42"/>
  <c r="Q35" i="42"/>
  <c r="S34" i="42"/>
  <c r="Q34" i="42"/>
  <c r="S33" i="42"/>
  <c r="Q33" i="42"/>
  <c r="S32" i="42"/>
  <c r="Q32" i="42"/>
  <c r="S31" i="42"/>
  <c r="Q31" i="42"/>
  <c r="S30" i="42"/>
  <c r="Q30" i="42"/>
  <c r="S29" i="42"/>
  <c r="Q29" i="42"/>
  <c r="S28" i="42"/>
  <c r="Q28" i="42"/>
  <c r="S27" i="42"/>
  <c r="Q27" i="42"/>
  <c r="S26" i="42"/>
  <c r="Q26" i="42"/>
  <c r="S25" i="42"/>
  <c r="Q25" i="42"/>
  <c r="S24" i="42"/>
  <c r="Q24" i="42"/>
  <c r="S23" i="42"/>
  <c r="Q23" i="42"/>
  <c r="S22" i="42"/>
  <c r="Q22" i="42"/>
  <c r="S21" i="42"/>
  <c r="Q21" i="42"/>
  <c r="S20" i="42"/>
  <c r="Q20" i="42"/>
  <c r="S19" i="42"/>
  <c r="Q19" i="42"/>
  <c r="S18" i="42"/>
  <c r="Q18" i="42"/>
  <c r="S516" i="41"/>
  <c r="Q516" i="41"/>
  <c r="S515" i="41"/>
  <c r="Q515" i="41"/>
  <c r="S514" i="41"/>
  <c r="Q514" i="41"/>
  <c r="S513" i="41"/>
  <c r="Q513" i="41"/>
  <c r="S512" i="41"/>
  <c r="Q512" i="41"/>
  <c r="S511" i="41"/>
  <c r="Q511" i="41"/>
  <c r="S510" i="41"/>
  <c r="Q510" i="41"/>
  <c r="S509" i="41"/>
  <c r="Q509" i="41"/>
  <c r="S508" i="41"/>
  <c r="Q508" i="41"/>
  <c r="S507" i="41"/>
  <c r="Q507" i="41"/>
  <c r="S506" i="41"/>
  <c r="Q506" i="41"/>
  <c r="S505" i="41"/>
  <c r="Q505" i="41"/>
  <c r="S504" i="41"/>
  <c r="Q504" i="41"/>
  <c r="S503" i="41"/>
  <c r="Q503" i="41"/>
  <c r="S502" i="41"/>
  <c r="Q502" i="41"/>
  <c r="S501" i="41"/>
  <c r="Q501" i="41"/>
  <c r="S500" i="41"/>
  <c r="Q500" i="41"/>
  <c r="S499" i="41"/>
  <c r="Q499" i="41"/>
  <c r="S498" i="41"/>
  <c r="Q498" i="41"/>
  <c r="S497" i="41"/>
  <c r="Q497" i="41"/>
  <c r="S496" i="41"/>
  <c r="Q496" i="41"/>
  <c r="S495" i="41"/>
  <c r="Q495" i="41"/>
  <c r="S494" i="41"/>
  <c r="Q494" i="41"/>
  <c r="S493" i="41"/>
  <c r="Q493" i="41"/>
  <c r="S492" i="41"/>
  <c r="Q492" i="41"/>
  <c r="S491" i="41"/>
  <c r="Q491" i="41"/>
  <c r="S490" i="41"/>
  <c r="Q490" i="41"/>
  <c r="S489" i="41"/>
  <c r="Q489" i="41"/>
  <c r="S488" i="41"/>
  <c r="Q488" i="41"/>
  <c r="S487" i="41"/>
  <c r="Q487" i="41"/>
  <c r="S486" i="41"/>
  <c r="Q486" i="41"/>
  <c r="S485" i="41"/>
  <c r="Q485" i="41"/>
  <c r="S484" i="41"/>
  <c r="Q484" i="41"/>
  <c r="S483" i="41"/>
  <c r="Q483" i="41"/>
  <c r="S482" i="41"/>
  <c r="Q482" i="41"/>
  <c r="S481" i="41"/>
  <c r="Q481" i="41"/>
  <c r="S480" i="41"/>
  <c r="Q480" i="41"/>
  <c r="S479" i="41"/>
  <c r="Q479" i="41"/>
  <c r="S478" i="41"/>
  <c r="Q478" i="41"/>
  <c r="S477" i="41"/>
  <c r="Q477" i="41"/>
  <c r="S476" i="41"/>
  <c r="Q476" i="41"/>
  <c r="S475" i="41"/>
  <c r="Q475" i="41"/>
  <c r="S474" i="41"/>
  <c r="Q474" i="41"/>
  <c r="S473" i="41"/>
  <c r="Q473" i="41"/>
  <c r="S472" i="41"/>
  <c r="Q472" i="41"/>
  <c r="S471" i="41"/>
  <c r="Q471" i="41"/>
  <c r="S470" i="41"/>
  <c r="Q470" i="41"/>
  <c r="S469" i="41"/>
  <c r="Q469" i="41"/>
  <c r="S468" i="41"/>
  <c r="Q468" i="41"/>
  <c r="S467" i="41"/>
  <c r="Q467" i="41"/>
  <c r="S466" i="41"/>
  <c r="Q466" i="41"/>
  <c r="S465" i="41"/>
  <c r="Q465" i="41"/>
  <c r="S464" i="41"/>
  <c r="Q464" i="41"/>
  <c r="S463" i="41"/>
  <c r="Q463" i="41"/>
  <c r="S462" i="41"/>
  <c r="Q462" i="41"/>
  <c r="S461" i="41"/>
  <c r="Q461" i="41"/>
  <c r="S460" i="41"/>
  <c r="Q460" i="41"/>
  <c r="S459" i="41"/>
  <c r="Q459" i="41"/>
  <c r="S458" i="41"/>
  <c r="Q458" i="41"/>
  <c r="S457" i="41"/>
  <c r="Q457" i="41"/>
  <c r="S456" i="41"/>
  <c r="Q456" i="41"/>
  <c r="S455" i="41"/>
  <c r="Q455" i="41"/>
  <c r="S454" i="41"/>
  <c r="Q454" i="41"/>
  <c r="S453" i="41"/>
  <c r="Q453" i="41"/>
  <c r="S452" i="41"/>
  <c r="Q452" i="41"/>
  <c r="S451" i="41"/>
  <c r="Q451" i="41"/>
  <c r="S450" i="41"/>
  <c r="Q450" i="41"/>
  <c r="S449" i="41"/>
  <c r="Q449" i="41"/>
  <c r="S448" i="41"/>
  <c r="Q448" i="41"/>
  <c r="S447" i="41"/>
  <c r="Q447" i="41"/>
  <c r="S446" i="41"/>
  <c r="Q446" i="41"/>
  <c r="S445" i="41"/>
  <c r="Q445" i="41"/>
  <c r="S444" i="41"/>
  <c r="Q444" i="41"/>
  <c r="S443" i="41"/>
  <c r="Q443" i="41"/>
  <c r="S442" i="41"/>
  <c r="Q442" i="41"/>
  <c r="S441" i="41"/>
  <c r="Q441" i="41"/>
  <c r="S440" i="41"/>
  <c r="Q440" i="41"/>
  <c r="S439" i="41"/>
  <c r="Q439" i="41"/>
  <c r="S438" i="41"/>
  <c r="Q438" i="41"/>
  <c r="S437" i="41"/>
  <c r="Q437" i="41"/>
  <c r="S436" i="41"/>
  <c r="Q436" i="41"/>
  <c r="S435" i="41"/>
  <c r="Q435" i="41"/>
  <c r="S434" i="41"/>
  <c r="Q434" i="41"/>
  <c r="S433" i="41"/>
  <c r="Q433" i="41"/>
  <c r="S432" i="41"/>
  <c r="Q432" i="41"/>
  <c r="S431" i="41"/>
  <c r="Q431" i="41"/>
  <c r="S430" i="41"/>
  <c r="Q430" i="41"/>
  <c r="S429" i="41"/>
  <c r="Q429" i="41"/>
  <c r="S428" i="41"/>
  <c r="Q428" i="41"/>
  <c r="S427" i="41"/>
  <c r="Q427" i="41"/>
  <c r="S426" i="41"/>
  <c r="Q426" i="41"/>
  <c r="S425" i="41"/>
  <c r="Q425" i="41"/>
  <c r="S424" i="41"/>
  <c r="Q424" i="41"/>
  <c r="S423" i="41"/>
  <c r="Q423" i="41"/>
  <c r="S422" i="41"/>
  <c r="Q422" i="41"/>
  <c r="S421" i="41"/>
  <c r="Q421" i="41"/>
  <c r="S420" i="41"/>
  <c r="Q420" i="41"/>
  <c r="S419" i="41"/>
  <c r="Q419" i="41"/>
  <c r="S418" i="41"/>
  <c r="Q418" i="41"/>
  <c r="S417" i="41"/>
  <c r="Q417" i="41"/>
  <c r="S416" i="41"/>
  <c r="Q416" i="41"/>
  <c r="S415" i="41"/>
  <c r="Q415" i="41"/>
  <c r="S414" i="41"/>
  <c r="Q414" i="41"/>
  <c r="S413" i="41"/>
  <c r="Q413" i="41"/>
  <c r="S412" i="41"/>
  <c r="Q412" i="41"/>
  <c r="S411" i="41"/>
  <c r="Q411" i="41"/>
  <c r="S410" i="41"/>
  <c r="Q410" i="41"/>
  <c r="S409" i="41"/>
  <c r="Q409" i="41"/>
  <c r="S408" i="41"/>
  <c r="Q408" i="41"/>
  <c r="S407" i="41"/>
  <c r="Q407" i="41"/>
  <c r="S406" i="41"/>
  <c r="Q406" i="41"/>
  <c r="S405" i="41"/>
  <c r="Q405" i="41"/>
  <c r="S404" i="41"/>
  <c r="Q404" i="41"/>
  <c r="S403" i="41"/>
  <c r="Q403" i="41"/>
  <c r="S402" i="41"/>
  <c r="Q402" i="41"/>
  <c r="S401" i="41"/>
  <c r="Q401" i="41"/>
  <c r="S400" i="41"/>
  <c r="Q400" i="41"/>
  <c r="S399" i="41"/>
  <c r="Q399" i="41"/>
  <c r="S398" i="41"/>
  <c r="Q398" i="41"/>
  <c r="S397" i="41"/>
  <c r="Q397" i="41"/>
  <c r="S396" i="41"/>
  <c r="Q396" i="41"/>
  <c r="S395" i="41"/>
  <c r="Q395" i="41"/>
  <c r="S394" i="41"/>
  <c r="Q394" i="41"/>
  <c r="S393" i="41"/>
  <c r="Q393" i="41"/>
  <c r="S392" i="41"/>
  <c r="Q392" i="41"/>
  <c r="S391" i="41"/>
  <c r="Q391" i="41"/>
  <c r="S390" i="41"/>
  <c r="Q390" i="41"/>
  <c r="S389" i="41"/>
  <c r="Q389" i="41"/>
  <c r="S388" i="41"/>
  <c r="Q388" i="41"/>
  <c r="S387" i="41"/>
  <c r="Q387" i="41"/>
  <c r="S386" i="41"/>
  <c r="Q386" i="41"/>
  <c r="S385" i="41"/>
  <c r="Q385" i="41"/>
  <c r="S384" i="41"/>
  <c r="Q384" i="41"/>
  <c r="S383" i="41"/>
  <c r="Q383" i="41"/>
  <c r="S382" i="41"/>
  <c r="Q382" i="41"/>
  <c r="S381" i="41"/>
  <c r="Q381" i="41"/>
  <c r="S380" i="41"/>
  <c r="Q380" i="41"/>
  <c r="S379" i="41"/>
  <c r="Q379" i="41"/>
  <c r="S378" i="41"/>
  <c r="Q378" i="41"/>
  <c r="S377" i="41"/>
  <c r="Q377" i="41"/>
  <c r="S376" i="41"/>
  <c r="Q376" i="41"/>
  <c r="S375" i="41"/>
  <c r="Q375" i="41"/>
  <c r="S374" i="41"/>
  <c r="Q374" i="41"/>
  <c r="S373" i="41"/>
  <c r="Q373" i="41"/>
  <c r="S372" i="41"/>
  <c r="Q372" i="41"/>
  <c r="S371" i="41"/>
  <c r="Q371" i="41"/>
  <c r="S370" i="41"/>
  <c r="Q370" i="41"/>
  <c r="S369" i="41"/>
  <c r="Q369" i="41"/>
  <c r="S368" i="41"/>
  <c r="Q368" i="41"/>
  <c r="S367" i="41"/>
  <c r="Q367" i="41"/>
  <c r="S366" i="41"/>
  <c r="Q366" i="41"/>
  <c r="S365" i="41"/>
  <c r="Q365" i="41"/>
  <c r="S364" i="41"/>
  <c r="Q364" i="41"/>
  <c r="S363" i="41"/>
  <c r="Q363" i="41"/>
  <c r="S362" i="41"/>
  <c r="Q362" i="41"/>
  <c r="S361" i="41"/>
  <c r="Q361" i="41"/>
  <c r="S360" i="41"/>
  <c r="Q360" i="41"/>
  <c r="S359" i="41"/>
  <c r="Q359" i="41"/>
  <c r="S358" i="41"/>
  <c r="Q358" i="41"/>
  <c r="S357" i="41"/>
  <c r="Q357" i="41"/>
  <c r="S356" i="41"/>
  <c r="Q356" i="41"/>
  <c r="S355" i="41"/>
  <c r="Q355" i="41"/>
  <c r="S354" i="41"/>
  <c r="Q354" i="41"/>
  <c r="S353" i="41"/>
  <c r="Q353" i="41"/>
  <c r="S352" i="41"/>
  <c r="Q352" i="41"/>
  <c r="S351" i="41"/>
  <c r="Q351" i="41"/>
  <c r="S350" i="41"/>
  <c r="Q350" i="41"/>
  <c r="S349" i="41"/>
  <c r="Q349" i="41"/>
  <c r="S348" i="41"/>
  <c r="Q348" i="41"/>
  <c r="S347" i="41"/>
  <c r="Q347" i="41"/>
  <c r="S346" i="41"/>
  <c r="Q346" i="41"/>
  <c r="S345" i="41"/>
  <c r="Q345" i="41"/>
  <c r="S344" i="41"/>
  <c r="Q344" i="41"/>
  <c r="S343" i="41"/>
  <c r="Q343" i="41"/>
  <c r="S342" i="41"/>
  <c r="Q342" i="41"/>
  <c r="S341" i="41"/>
  <c r="Q341" i="41"/>
  <c r="S340" i="41"/>
  <c r="Q340" i="41"/>
  <c r="S339" i="41"/>
  <c r="Q339" i="41"/>
  <c r="S338" i="41"/>
  <c r="Q338" i="41"/>
  <c r="S337" i="41"/>
  <c r="Q337" i="41"/>
  <c r="S336" i="41"/>
  <c r="Q336" i="41"/>
  <c r="S335" i="41"/>
  <c r="Q335" i="41"/>
  <c r="S334" i="41"/>
  <c r="Q334" i="41"/>
  <c r="S333" i="41"/>
  <c r="Q333" i="41"/>
  <c r="S332" i="41"/>
  <c r="Q332" i="41"/>
  <c r="S331" i="41"/>
  <c r="Q331" i="41"/>
  <c r="S330" i="41"/>
  <c r="Q330" i="41"/>
  <c r="S329" i="41"/>
  <c r="Q329" i="41"/>
  <c r="S328" i="41"/>
  <c r="Q328" i="41"/>
  <c r="S327" i="41"/>
  <c r="Q327" i="41"/>
  <c r="S326" i="41"/>
  <c r="Q326" i="41"/>
  <c r="S325" i="41"/>
  <c r="Q325" i="41"/>
  <c r="S324" i="41"/>
  <c r="Q324" i="41"/>
  <c r="S323" i="41"/>
  <c r="Q323" i="41"/>
  <c r="S322" i="41"/>
  <c r="Q322" i="41"/>
  <c r="S321" i="41"/>
  <c r="Q321" i="41"/>
  <c r="S320" i="41"/>
  <c r="Q320" i="41"/>
  <c r="S319" i="41"/>
  <c r="Q319" i="41"/>
  <c r="S318" i="41"/>
  <c r="Q318" i="41"/>
  <c r="S317" i="41"/>
  <c r="Q317" i="41"/>
  <c r="S316" i="41"/>
  <c r="Q316" i="41"/>
  <c r="S315" i="41"/>
  <c r="Q315" i="41"/>
  <c r="S314" i="41"/>
  <c r="Q314" i="41"/>
  <c r="S313" i="41"/>
  <c r="Q313" i="41"/>
  <c r="S312" i="41"/>
  <c r="Q312" i="41"/>
  <c r="S311" i="41"/>
  <c r="Q311" i="41"/>
  <c r="S310" i="41"/>
  <c r="Q310" i="41"/>
  <c r="S309" i="41"/>
  <c r="Q309" i="41"/>
  <c r="S308" i="41"/>
  <c r="Q308" i="41"/>
  <c r="S307" i="41"/>
  <c r="Q307" i="41"/>
  <c r="S306" i="41"/>
  <c r="Q306" i="41"/>
  <c r="S305" i="41"/>
  <c r="Q305" i="41"/>
  <c r="S304" i="41"/>
  <c r="Q304" i="41"/>
  <c r="S303" i="41"/>
  <c r="Q303" i="41"/>
  <c r="S302" i="41"/>
  <c r="Q302" i="41"/>
  <c r="S301" i="41"/>
  <c r="Q301" i="41"/>
  <c r="S300" i="41"/>
  <c r="Q300" i="41"/>
  <c r="S299" i="41"/>
  <c r="Q299" i="41"/>
  <c r="S298" i="41"/>
  <c r="Q298" i="41"/>
  <c r="S297" i="41"/>
  <c r="Q297" i="41"/>
  <c r="S296" i="41"/>
  <c r="Q296" i="41"/>
  <c r="S295" i="41"/>
  <c r="Q295" i="41"/>
  <c r="S294" i="41"/>
  <c r="Q294" i="41"/>
  <c r="S293" i="41"/>
  <c r="Q293" i="41"/>
  <c r="S292" i="41"/>
  <c r="Q292" i="41"/>
  <c r="S291" i="41"/>
  <c r="Q291" i="41"/>
  <c r="S290" i="41"/>
  <c r="Q290" i="41"/>
  <c r="S289" i="41"/>
  <c r="Q289" i="41"/>
  <c r="S288" i="41"/>
  <c r="Q288" i="41"/>
  <c r="S287" i="41"/>
  <c r="Q287" i="41"/>
  <c r="S286" i="41"/>
  <c r="Q286" i="41"/>
  <c r="S285" i="41"/>
  <c r="Q285" i="41"/>
  <c r="S284" i="41"/>
  <c r="Q284" i="41"/>
  <c r="S283" i="41"/>
  <c r="Q283" i="41"/>
  <c r="S282" i="41"/>
  <c r="Q282" i="41"/>
  <c r="S281" i="41"/>
  <c r="Q281" i="41"/>
  <c r="S280" i="41"/>
  <c r="Q280" i="41"/>
  <c r="S279" i="41"/>
  <c r="Q279" i="41"/>
  <c r="S278" i="41"/>
  <c r="Q278" i="41"/>
  <c r="S277" i="41"/>
  <c r="Q277" i="41"/>
  <c r="S276" i="41"/>
  <c r="Q276" i="41"/>
  <c r="S275" i="41"/>
  <c r="Q275" i="41"/>
  <c r="S274" i="41"/>
  <c r="Q274" i="41"/>
  <c r="S273" i="41"/>
  <c r="Q273" i="41"/>
  <c r="S272" i="41"/>
  <c r="Q272" i="41"/>
  <c r="S271" i="41"/>
  <c r="Q271" i="41"/>
  <c r="S270" i="41"/>
  <c r="Q270" i="41"/>
  <c r="S269" i="41"/>
  <c r="Q269" i="41"/>
  <c r="S268" i="41"/>
  <c r="Q268" i="41"/>
  <c r="S267" i="41"/>
  <c r="Q267" i="41"/>
  <c r="S266" i="41"/>
  <c r="Q266" i="41"/>
  <c r="S265" i="41"/>
  <c r="Q265" i="41"/>
  <c r="S264" i="41"/>
  <c r="Q264" i="41"/>
  <c r="S263" i="41"/>
  <c r="Q263" i="41"/>
  <c r="S262" i="41"/>
  <c r="Q262" i="41"/>
  <c r="S261" i="41"/>
  <c r="Q261" i="41"/>
  <c r="S260" i="41"/>
  <c r="Q260" i="41"/>
  <c r="S259" i="41"/>
  <c r="Q259" i="41"/>
  <c r="S258" i="41"/>
  <c r="Q258" i="41"/>
  <c r="S257" i="41"/>
  <c r="Q257" i="41"/>
  <c r="S256" i="41"/>
  <c r="Q256" i="41"/>
  <c r="S255" i="41"/>
  <c r="Q255" i="41"/>
  <c r="S254" i="41"/>
  <c r="Q254" i="41"/>
  <c r="S253" i="41"/>
  <c r="Q253" i="41"/>
  <c r="S252" i="41"/>
  <c r="Q252" i="41"/>
  <c r="S251" i="41"/>
  <c r="Q251" i="41"/>
  <c r="S250" i="41"/>
  <c r="Q250" i="41"/>
  <c r="S249" i="41"/>
  <c r="Q249" i="41"/>
  <c r="S248" i="41"/>
  <c r="Q248" i="41"/>
  <c r="S247" i="41"/>
  <c r="Q247" i="41"/>
  <c r="S246" i="41"/>
  <c r="Q246" i="41"/>
  <c r="S245" i="41"/>
  <c r="Q245" i="41"/>
  <c r="S244" i="41"/>
  <c r="Q244" i="41"/>
  <c r="S243" i="41"/>
  <c r="Q243" i="41"/>
  <c r="S242" i="41"/>
  <c r="Q242" i="41"/>
  <c r="S241" i="41"/>
  <c r="Q241" i="41"/>
  <c r="S240" i="41"/>
  <c r="Q240" i="41"/>
  <c r="S239" i="41"/>
  <c r="Q239" i="41"/>
  <c r="S238" i="41"/>
  <c r="Q238" i="41"/>
  <c r="S237" i="41"/>
  <c r="Q237" i="41"/>
  <c r="S236" i="41"/>
  <c r="Q236" i="41"/>
  <c r="S235" i="41"/>
  <c r="Q235" i="41"/>
  <c r="S234" i="41"/>
  <c r="Q234" i="41"/>
  <c r="S233" i="41"/>
  <c r="Q233" i="41"/>
  <c r="S232" i="41"/>
  <c r="Q232" i="41"/>
  <c r="S231" i="41"/>
  <c r="Q231" i="41"/>
  <c r="S230" i="41"/>
  <c r="Q230" i="41"/>
  <c r="S229" i="41"/>
  <c r="Q229" i="41"/>
  <c r="S228" i="41"/>
  <c r="Q228" i="41"/>
  <c r="S227" i="41"/>
  <c r="Q227" i="41"/>
  <c r="S226" i="41"/>
  <c r="Q226" i="41"/>
  <c r="S225" i="41"/>
  <c r="Q225" i="41"/>
  <c r="S224" i="41"/>
  <c r="Q224" i="41"/>
  <c r="S223" i="41"/>
  <c r="Q223" i="41"/>
  <c r="S222" i="41"/>
  <c r="Q222" i="41"/>
  <c r="S221" i="41"/>
  <c r="Q221" i="41"/>
  <c r="S220" i="41"/>
  <c r="Q220" i="41"/>
  <c r="S219" i="41"/>
  <c r="Q219" i="41"/>
  <c r="S218" i="41"/>
  <c r="Q218" i="41"/>
  <c r="S217" i="41"/>
  <c r="Q217" i="41"/>
  <c r="S216" i="41"/>
  <c r="Q216" i="41"/>
  <c r="S215" i="41"/>
  <c r="Q215" i="41"/>
  <c r="S214" i="41"/>
  <c r="Q214" i="41"/>
  <c r="S213" i="41"/>
  <c r="Q213" i="41"/>
  <c r="S212" i="41"/>
  <c r="Q212" i="41"/>
  <c r="S211" i="41"/>
  <c r="Q211" i="41"/>
  <c r="S210" i="41"/>
  <c r="Q210" i="41"/>
  <c r="S209" i="41"/>
  <c r="Q209" i="41"/>
  <c r="S208" i="41"/>
  <c r="Q208" i="41"/>
  <c r="S207" i="41"/>
  <c r="Q207" i="41"/>
  <c r="S206" i="41"/>
  <c r="Q206" i="41"/>
  <c r="S205" i="41"/>
  <c r="Q205" i="41"/>
  <c r="S204" i="41"/>
  <c r="Q204" i="41"/>
  <c r="S203" i="41"/>
  <c r="Q203" i="41"/>
  <c r="S202" i="41"/>
  <c r="Q202" i="41"/>
  <c r="S201" i="41"/>
  <c r="Q201" i="41"/>
  <c r="S200" i="41"/>
  <c r="Q200" i="41"/>
  <c r="S199" i="41"/>
  <c r="Q199" i="41"/>
  <c r="S198" i="41"/>
  <c r="Q198" i="41"/>
  <c r="S197" i="41"/>
  <c r="Q197" i="41"/>
  <c r="S196" i="41"/>
  <c r="Q196" i="41"/>
  <c r="S195" i="41"/>
  <c r="Q195" i="41"/>
  <c r="S194" i="41"/>
  <c r="Q194" i="41"/>
  <c r="S193" i="41"/>
  <c r="Q193" i="41"/>
  <c r="S192" i="41"/>
  <c r="Q192" i="41"/>
  <c r="S191" i="41"/>
  <c r="Q191" i="41"/>
  <c r="S190" i="41"/>
  <c r="Q190" i="41"/>
  <c r="S189" i="41"/>
  <c r="Q189" i="41"/>
  <c r="S188" i="41"/>
  <c r="Q188" i="41"/>
  <c r="S187" i="41"/>
  <c r="Q187" i="41"/>
  <c r="S186" i="41"/>
  <c r="Q186" i="41"/>
  <c r="S185" i="41"/>
  <c r="Q185" i="41"/>
  <c r="S184" i="41"/>
  <c r="Q184" i="41"/>
  <c r="S183" i="41"/>
  <c r="Q183" i="41"/>
  <c r="S182" i="41"/>
  <c r="Q182" i="41"/>
  <c r="S181" i="41"/>
  <c r="Q181" i="41"/>
  <c r="S180" i="41"/>
  <c r="Q180" i="41"/>
  <c r="S179" i="41"/>
  <c r="Q179" i="41"/>
  <c r="S178" i="41"/>
  <c r="Q178" i="41"/>
  <c r="S177" i="41"/>
  <c r="Q177" i="41"/>
  <c r="S176" i="41"/>
  <c r="Q176" i="41"/>
  <c r="S175" i="41"/>
  <c r="Q175" i="41"/>
  <c r="S174" i="41"/>
  <c r="Q174" i="41"/>
  <c r="S173" i="41"/>
  <c r="Q173" i="41"/>
  <c r="S172" i="41"/>
  <c r="Q172" i="41"/>
  <c r="S171" i="41"/>
  <c r="Q171" i="41"/>
  <c r="S170" i="41"/>
  <c r="Q170" i="41"/>
  <c r="S169" i="41"/>
  <c r="Q169" i="41"/>
  <c r="S168" i="41"/>
  <c r="Q168" i="41"/>
  <c r="S167" i="41"/>
  <c r="Q167" i="41"/>
  <c r="S166" i="41"/>
  <c r="Q166" i="41"/>
  <c r="S165" i="41"/>
  <c r="Q165" i="41"/>
  <c r="S164" i="41"/>
  <c r="Q164" i="41"/>
  <c r="S163" i="41"/>
  <c r="Q163" i="41"/>
  <c r="S162" i="41"/>
  <c r="Q162" i="41"/>
  <c r="S161" i="41"/>
  <c r="Q161" i="41"/>
  <c r="S160" i="41"/>
  <c r="Q160" i="41"/>
  <c r="S159" i="41"/>
  <c r="Q159" i="41"/>
  <c r="S158" i="41"/>
  <c r="Q158" i="41"/>
  <c r="S157" i="41"/>
  <c r="Q157" i="41"/>
  <c r="S156" i="41"/>
  <c r="Q156" i="41"/>
  <c r="S155" i="41"/>
  <c r="Q155" i="41"/>
  <c r="S154" i="41"/>
  <c r="Q154" i="41"/>
  <c r="S153" i="41"/>
  <c r="Q153" i="41"/>
  <c r="S152" i="41"/>
  <c r="Q152" i="41"/>
  <c r="S151" i="41"/>
  <c r="Q151" i="41"/>
  <c r="S150" i="41"/>
  <c r="Q150" i="41"/>
  <c r="S149" i="41"/>
  <c r="Q149" i="41"/>
  <c r="S148" i="41"/>
  <c r="Q148" i="41"/>
  <c r="S147" i="41"/>
  <c r="Q147" i="41"/>
  <c r="S146" i="41"/>
  <c r="Q146" i="41"/>
  <c r="S145" i="41"/>
  <c r="Q145" i="41"/>
  <c r="S144" i="41"/>
  <c r="Q144" i="41"/>
  <c r="S143" i="41"/>
  <c r="Q143" i="41"/>
  <c r="S142" i="41"/>
  <c r="Q142" i="41"/>
  <c r="S141" i="41"/>
  <c r="Q141" i="41"/>
  <c r="S140" i="41"/>
  <c r="Q140" i="41"/>
  <c r="S139" i="41"/>
  <c r="Q139" i="41"/>
  <c r="S138" i="41"/>
  <c r="Q138" i="41"/>
  <c r="S137" i="41"/>
  <c r="Q137" i="41"/>
  <c r="S136" i="41"/>
  <c r="Q136" i="41"/>
  <c r="S135" i="41"/>
  <c r="Q135" i="41"/>
  <c r="S134" i="41"/>
  <c r="Q134" i="41"/>
  <c r="S133" i="41"/>
  <c r="Q133" i="41"/>
  <c r="S132" i="41"/>
  <c r="Q132" i="41"/>
  <c r="S131" i="41"/>
  <c r="Q131" i="41"/>
  <c r="S130" i="41"/>
  <c r="Q130" i="41"/>
  <c r="S129" i="41"/>
  <c r="Q129" i="41"/>
  <c r="S128" i="41"/>
  <c r="Q128" i="41"/>
  <c r="S127" i="41"/>
  <c r="Q127" i="41"/>
  <c r="S126" i="41"/>
  <c r="Q126" i="41"/>
  <c r="S125" i="41"/>
  <c r="Q125" i="41"/>
  <c r="S124" i="41"/>
  <c r="Q124" i="41"/>
  <c r="S123" i="41"/>
  <c r="Q123" i="41"/>
  <c r="S122" i="41"/>
  <c r="Q122" i="41"/>
  <c r="S121" i="41"/>
  <c r="Q121" i="41"/>
  <c r="S120" i="41"/>
  <c r="Q120" i="41"/>
  <c r="S119" i="41"/>
  <c r="Q119" i="41"/>
  <c r="S118" i="41"/>
  <c r="Q118" i="41"/>
  <c r="S117" i="41"/>
  <c r="Q117" i="41"/>
  <c r="S116" i="41"/>
  <c r="Q116" i="41"/>
  <c r="S115" i="41"/>
  <c r="Q115" i="41"/>
  <c r="S114" i="41"/>
  <c r="Q114" i="41"/>
  <c r="S113" i="41"/>
  <c r="Q113" i="41"/>
  <c r="S112" i="41"/>
  <c r="Q112" i="41"/>
  <c r="S111" i="41"/>
  <c r="Q111" i="41"/>
  <c r="S110" i="41"/>
  <c r="Q110" i="41"/>
  <c r="S109" i="41"/>
  <c r="Q109" i="41"/>
  <c r="S108" i="41"/>
  <c r="Q108" i="41"/>
  <c r="S107" i="41"/>
  <c r="Q107" i="41"/>
  <c r="S106" i="41"/>
  <c r="Q106" i="41"/>
  <c r="S105" i="41"/>
  <c r="Q105" i="41"/>
  <c r="S104" i="41"/>
  <c r="Q104" i="41"/>
  <c r="S103" i="41"/>
  <c r="Q103" i="41"/>
  <c r="S102" i="41"/>
  <c r="Q102" i="41"/>
  <c r="S101" i="41"/>
  <c r="Q101" i="41"/>
  <c r="S100" i="41"/>
  <c r="Q100" i="41"/>
  <c r="S99" i="41"/>
  <c r="Q99" i="41"/>
  <c r="S98" i="41"/>
  <c r="Q98" i="41"/>
  <c r="S97" i="41"/>
  <c r="Q97" i="41"/>
  <c r="S96" i="41"/>
  <c r="Q96" i="41"/>
  <c r="S95" i="41"/>
  <c r="Q95" i="41"/>
  <c r="S94" i="41"/>
  <c r="Q94" i="41"/>
  <c r="S93" i="41"/>
  <c r="Q93" i="41"/>
  <c r="S92" i="41"/>
  <c r="Q92" i="41"/>
  <c r="S91" i="41"/>
  <c r="Q91" i="41"/>
  <c r="S90" i="41"/>
  <c r="Q90" i="41"/>
  <c r="S89" i="41"/>
  <c r="Q89" i="41"/>
  <c r="S88" i="41"/>
  <c r="Q88" i="41"/>
  <c r="S87" i="41"/>
  <c r="Q87" i="41"/>
  <c r="S86" i="41"/>
  <c r="Q86" i="41"/>
  <c r="S85" i="41"/>
  <c r="Q85" i="41"/>
  <c r="S84" i="41"/>
  <c r="Q84" i="41"/>
  <c r="S83" i="41"/>
  <c r="Q83" i="41"/>
  <c r="S82" i="41"/>
  <c r="Q82" i="41"/>
  <c r="S81" i="41"/>
  <c r="Q81" i="41"/>
  <c r="S80" i="41"/>
  <c r="Q80" i="41"/>
  <c r="S79" i="41"/>
  <c r="Q79" i="41"/>
  <c r="S78" i="41"/>
  <c r="Q78" i="41"/>
  <c r="S77" i="41"/>
  <c r="Q77" i="41"/>
  <c r="S76" i="41"/>
  <c r="Q76" i="41"/>
  <c r="S75" i="41"/>
  <c r="Q75" i="41"/>
  <c r="S74" i="41"/>
  <c r="Q74" i="41"/>
  <c r="S73" i="41"/>
  <c r="Q73" i="41"/>
  <c r="S72" i="41"/>
  <c r="Q72" i="41"/>
  <c r="S71" i="41"/>
  <c r="Q71" i="41"/>
  <c r="S70" i="41"/>
  <c r="Q70" i="41"/>
  <c r="S69" i="41"/>
  <c r="Q69" i="41"/>
  <c r="S68" i="41"/>
  <c r="Q68" i="41"/>
  <c r="S67" i="41"/>
  <c r="Q67" i="41"/>
  <c r="S66" i="41"/>
  <c r="Q66" i="41"/>
  <c r="S65" i="41"/>
  <c r="Q65" i="41"/>
  <c r="S64" i="41"/>
  <c r="Q64" i="41"/>
  <c r="S63" i="41"/>
  <c r="Q63" i="41"/>
  <c r="S62" i="41"/>
  <c r="Q62" i="41"/>
  <c r="S61" i="41"/>
  <c r="Q61" i="41"/>
  <c r="S60" i="41"/>
  <c r="Q60" i="41"/>
  <c r="S59" i="41"/>
  <c r="Q59" i="41"/>
  <c r="S58" i="41"/>
  <c r="Q58" i="41"/>
  <c r="S57" i="41"/>
  <c r="Q57" i="41"/>
  <c r="S56" i="41"/>
  <c r="Q56" i="41"/>
  <c r="S55" i="41"/>
  <c r="Q55" i="41"/>
  <c r="S54" i="41"/>
  <c r="Q54" i="41"/>
  <c r="S53" i="41"/>
  <c r="Q53" i="41"/>
  <c r="S52" i="41"/>
  <c r="Q52" i="41"/>
  <c r="S51" i="41"/>
  <c r="Q51" i="41"/>
  <c r="S50" i="41"/>
  <c r="Q50" i="41"/>
  <c r="S49" i="41"/>
  <c r="Q49" i="41"/>
  <c r="S48" i="41"/>
  <c r="Q48" i="41"/>
  <c r="S47" i="41"/>
  <c r="Q47" i="41"/>
  <c r="S46" i="41"/>
  <c r="Q46" i="41"/>
  <c r="S45" i="41"/>
  <c r="Q45" i="41"/>
  <c r="S44" i="41"/>
  <c r="Q44" i="41"/>
  <c r="S43" i="41"/>
  <c r="Q43" i="41"/>
  <c r="S42" i="41"/>
  <c r="Q42" i="41"/>
  <c r="S41" i="41"/>
  <c r="Q41" i="41"/>
  <c r="S40" i="41"/>
  <c r="Q40" i="41"/>
  <c r="S39" i="41"/>
  <c r="Q39" i="41"/>
  <c r="S38" i="41"/>
  <c r="Q38" i="41"/>
  <c r="S37" i="41"/>
  <c r="Q37" i="41"/>
  <c r="S36" i="41"/>
  <c r="Q36" i="41"/>
  <c r="S35" i="41"/>
  <c r="Q35" i="41"/>
  <c r="S34" i="41"/>
  <c r="Q34" i="41"/>
  <c r="S33" i="41"/>
  <c r="Q33" i="41"/>
  <c r="S32" i="41"/>
  <c r="Q32" i="41"/>
  <c r="S31" i="41"/>
  <c r="Q31" i="41"/>
  <c r="S30" i="41"/>
  <c r="Q30" i="41"/>
  <c r="S29" i="41"/>
  <c r="Q29" i="41"/>
  <c r="S28" i="41"/>
  <c r="Q28" i="41"/>
  <c r="S27" i="41"/>
  <c r="Q27" i="41"/>
  <c r="S26" i="41"/>
  <c r="Q26" i="41"/>
  <c r="S25" i="41"/>
  <c r="Q25" i="41"/>
  <c r="S24" i="41"/>
  <c r="Q24" i="41"/>
  <c r="S23" i="41"/>
  <c r="Q23" i="41"/>
  <c r="S22" i="41"/>
  <c r="Q22" i="41"/>
  <c r="S21" i="41"/>
  <c r="Q21" i="41"/>
  <c r="S20" i="41"/>
  <c r="Q20" i="41"/>
  <c r="S19" i="41"/>
  <c r="Q19" i="41"/>
  <c r="S18" i="41"/>
  <c r="Q18" i="41"/>
  <c r="S516" i="52"/>
  <c r="Q516" i="52"/>
  <c r="S515" i="52"/>
  <c r="Q515" i="52"/>
  <c r="S514" i="52"/>
  <c r="Q514" i="52"/>
  <c r="S513" i="52"/>
  <c r="Q513" i="52"/>
  <c r="S512" i="52"/>
  <c r="Q512" i="52"/>
  <c r="S511" i="52"/>
  <c r="Q511" i="52"/>
  <c r="S510" i="52"/>
  <c r="Q510" i="52"/>
  <c r="S509" i="52"/>
  <c r="Q509" i="52"/>
  <c r="S508" i="52"/>
  <c r="Q508" i="52"/>
  <c r="S507" i="52"/>
  <c r="Q507" i="52"/>
  <c r="S506" i="52"/>
  <c r="Q506" i="52"/>
  <c r="S505" i="52"/>
  <c r="Q505" i="52"/>
  <c r="S504" i="52"/>
  <c r="Q504" i="52"/>
  <c r="S503" i="52"/>
  <c r="Q503" i="52"/>
  <c r="S502" i="52"/>
  <c r="Q502" i="52"/>
  <c r="S501" i="52"/>
  <c r="Q501" i="52"/>
  <c r="S500" i="52"/>
  <c r="Q500" i="52"/>
  <c r="S499" i="52"/>
  <c r="Q499" i="52"/>
  <c r="S498" i="52"/>
  <c r="Q498" i="52"/>
  <c r="S497" i="52"/>
  <c r="Q497" i="52"/>
  <c r="S496" i="52"/>
  <c r="Q496" i="52"/>
  <c r="S495" i="52"/>
  <c r="Q495" i="52"/>
  <c r="S494" i="52"/>
  <c r="Q494" i="52"/>
  <c r="S493" i="52"/>
  <c r="Q493" i="52"/>
  <c r="S492" i="52"/>
  <c r="Q492" i="52"/>
  <c r="S491" i="52"/>
  <c r="Q491" i="52"/>
  <c r="S490" i="52"/>
  <c r="Q490" i="52"/>
  <c r="S489" i="52"/>
  <c r="Q489" i="52"/>
  <c r="S488" i="52"/>
  <c r="Q488" i="52"/>
  <c r="S487" i="52"/>
  <c r="Q487" i="52"/>
  <c r="S486" i="52"/>
  <c r="Q486" i="52"/>
  <c r="S485" i="52"/>
  <c r="Q485" i="52"/>
  <c r="S484" i="52"/>
  <c r="Q484" i="52"/>
  <c r="S483" i="52"/>
  <c r="Q483" i="52"/>
  <c r="S482" i="52"/>
  <c r="Q482" i="52"/>
  <c r="S481" i="52"/>
  <c r="Q481" i="52"/>
  <c r="S480" i="52"/>
  <c r="Q480" i="52"/>
  <c r="S479" i="52"/>
  <c r="Q479" i="52"/>
  <c r="S478" i="52"/>
  <c r="Q478" i="52"/>
  <c r="S477" i="52"/>
  <c r="Q477" i="52"/>
  <c r="S476" i="52"/>
  <c r="Q476" i="52"/>
  <c r="S475" i="52"/>
  <c r="Q475" i="52"/>
  <c r="S474" i="52"/>
  <c r="Q474" i="52"/>
  <c r="S473" i="52"/>
  <c r="Q473" i="52"/>
  <c r="S472" i="52"/>
  <c r="Q472" i="52"/>
  <c r="S471" i="52"/>
  <c r="Q471" i="52"/>
  <c r="S470" i="52"/>
  <c r="Q470" i="52"/>
  <c r="S469" i="52"/>
  <c r="Q469" i="52"/>
  <c r="S468" i="52"/>
  <c r="Q468" i="52"/>
  <c r="S467" i="52"/>
  <c r="Q467" i="52"/>
  <c r="S466" i="52"/>
  <c r="Q466" i="52"/>
  <c r="S465" i="52"/>
  <c r="Q465" i="52"/>
  <c r="S464" i="52"/>
  <c r="Q464" i="52"/>
  <c r="S463" i="52"/>
  <c r="Q463" i="52"/>
  <c r="S462" i="52"/>
  <c r="Q462" i="52"/>
  <c r="S461" i="52"/>
  <c r="Q461" i="52"/>
  <c r="S460" i="52"/>
  <c r="Q460" i="52"/>
  <c r="S459" i="52"/>
  <c r="Q459" i="52"/>
  <c r="S458" i="52"/>
  <c r="Q458" i="52"/>
  <c r="S457" i="52"/>
  <c r="Q457" i="52"/>
  <c r="S456" i="52"/>
  <c r="Q456" i="52"/>
  <c r="S455" i="52"/>
  <c r="Q455" i="52"/>
  <c r="S454" i="52"/>
  <c r="Q454" i="52"/>
  <c r="S453" i="52"/>
  <c r="Q453" i="52"/>
  <c r="S452" i="52"/>
  <c r="Q452" i="52"/>
  <c r="S451" i="52"/>
  <c r="Q451" i="52"/>
  <c r="S450" i="52"/>
  <c r="Q450" i="52"/>
  <c r="S449" i="52"/>
  <c r="Q449" i="52"/>
  <c r="S448" i="52"/>
  <c r="Q448" i="52"/>
  <c r="S447" i="52"/>
  <c r="Q447" i="52"/>
  <c r="S446" i="52"/>
  <c r="Q446" i="52"/>
  <c r="S445" i="52"/>
  <c r="Q445" i="52"/>
  <c r="S444" i="52"/>
  <c r="Q444" i="52"/>
  <c r="S443" i="52"/>
  <c r="Q443" i="52"/>
  <c r="S442" i="52"/>
  <c r="Q442" i="52"/>
  <c r="S441" i="52"/>
  <c r="Q441" i="52"/>
  <c r="S440" i="52"/>
  <c r="Q440" i="52"/>
  <c r="S439" i="52"/>
  <c r="Q439" i="52"/>
  <c r="S438" i="52"/>
  <c r="Q438" i="52"/>
  <c r="S437" i="52"/>
  <c r="Q437" i="52"/>
  <c r="S436" i="52"/>
  <c r="Q436" i="52"/>
  <c r="S435" i="52"/>
  <c r="Q435" i="52"/>
  <c r="S434" i="52"/>
  <c r="Q434" i="52"/>
  <c r="S433" i="52"/>
  <c r="Q433" i="52"/>
  <c r="S432" i="52"/>
  <c r="Q432" i="52"/>
  <c r="S431" i="52"/>
  <c r="Q431" i="52"/>
  <c r="S430" i="52"/>
  <c r="Q430" i="52"/>
  <c r="S429" i="52"/>
  <c r="Q429" i="52"/>
  <c r="S428" i="52"/>
  <c r="Q428" i="52"/>
  <c r="S427" i="52"/>
  <c r="Q427" i="52"/>
  <c r="S426" i="52"/>
  <c r="Q426" i="52"/>
  <c r="S425" i="52"/>
  <c r="Q425" i="52"/>
  <c r="S424" i="52"/>
  <c r="Q424" i="52"/>
  <c r="S423" i="52"/>
  <c r="Q423" i="52"/>
  <c r="S422" i="52"/>
  <c r="Q422" i="52"/>
  <c r="S421" i="52"/>
  <c r="Q421" i="52"/>
  <c r="S420" i="52"/>
  <c r="Q420" i="52"/>
  <c r="S419" i="52"/>
  <c r="Q419" i="52"/>
  <c r="S418" i="52"/>
  <c r="Q418" i="52"/>
  <c r="S417" i="52"/>
  <c r="Q417" i="52"/>
  <c r="S416" i="52"/>
  <c r="Q416" i="52"/>
  <c r="S415" i="52"/>
  <c r="Q415" i="52"/>
  <c r="S414" i="52"/>
  <c r="Q414" i="52"/>
  <c r="S413" i="52"/>
  <c r="Q413" i="52"/>
  <c r="S412" i="52"/>
  <c r="Q412" i="52"/>
  <c r="S411" i="52"/>
  <c r="Q411" i="52"/>
  <c r="S410" i="52"/>
  <c r="Q410" i="52"/>
  <c r="S409" i="52"/>
  <c r="Q409" i="52"/>
  <c r="S408" i="52"/>
  <c r="Q408" i="52"/>
  <c r="S407" i="52"/>
  <c r="Q407" i="52"/>
  <c r="S406" i="52"/>
  <c r="Q406" i="52"/>
  <c r="S405" i="52"/>
  <c r="Q405" i="52"/>
  <c r="S404" i="52"/>
  <c r="Q404" i="52"/>
  <c r="S403" i="52"/>
  <c r="Q403" i="52"/>
  <c r="S402" i="52"/>
  <c r="Q402" i="52"/>
  <c r="S401" i="52"/>
  <c r="Q401" i="52"/>
  <c r="S400" i="52"/>
  <c r="Q400" i="52"/>
  <c r="S399" i="52"/>
  <c r="Q399" i="52"/>
  <c r="S398" i="52"/>
  <c r="Q398" i="52"/>
  <c r="S397" i="52"/>
  <c r="Q397" i="52"/>
  <c r="S396" i="52"/>
  <c r="Q396" i="52"/>
  <c r="S395" i="52"/>
  <c r="Q395" i="52"/>
  <c r="S394" i="52"/>
  <c r="Q394" i="52"/>
  <c r="S393" i="52"/>
  <c r="Q393" i="52"/>
  <c r="S392" i="52"/>
  <c r="Q392" i="52"/>
  <c r="S391" i="52"/>
  <c r="Q391" i="52"/>
  <c r="S390" i="52"/>
  <c r="Q390" i="52"/>
  <c r="S389" i="52"/>
  <c r="Q389" i="52"/>
  <c r="S388" i="52"/>
  <c r="Q388" i="52"/>
  <c r="S387" i="52"/>
  <c r="Q387" i="52"/>
  <c r="S386" i="52"/>
  <c r="Q386" i="52"/>
  <c r="S385" i="52"/>
  <c r="Q385" i="52"/>
  <c r="S384" i="52"/>
  <c r="Q384" i="52"/>
  <c r="S383" i="52"/>
  <c r="Q383" i="52"/>
  <c r="S382" i="52"/>
  <c r="Q382" i="52"/>
  <c r="S381" i="52"/>
  <c r="Q381" i="52"/>
  <c r="S380" i="52"/>
  <c r="Q380" i="52"/>
  <c r="S379" i="52"/>
  <c r="Q379" i="52"/>
  <c r="S378" i="52"/>
  <c r="Q378" i="52"/>
  <c r="S377" i="52"/>
  <c r="Q377" i="52"/>
  <c r="S376" i="52"/>
  <c r="Q376" i="52"/>
  <c r="S375" i="52"/>
  <c r="Q375" i="52"/>
  <c r="S374" i="52"/>
  <c r="Q374" i="52"/>
  <c r="S373" i="52"/>
  <c r="Q373" i="52"/>
  <c r="S372" i="52"/>
  <c r="Q372" i="52"/>
  <c r="S371" i="52"/>
  <c r="Q371" i="52"/>
  <c r="S370" i="52"/>
  <c r="Q370" i="52"/>
  <c r="S369" i="52"/>
  <c r="Q369" i="52"/>
  <c r="S368" i="52"/>
  <c r="Q368" i="52"/>
  <c r="S367" i="52"/>
  <c r="Q367" i="52"/>
  <c r="S366" i="52"/>
  <c r="Q366" i="52"/>
  <c r="S365" i="52"/>
  <c r="Q365" i="52"/>
  <c r="S364" i="52"/>
  <c r="Q364" i="52"/>
  <c r="S363" i="52"/>
  <c r="Q363" i="52"/>
  <c r="S362" i="52"/>
  <c r="Q362" i="52"/>
  <c r="S361" i="52"/>
  <c r="Q361" i="52"/>
  <c r="S360" i="52"/>
  <c r="Q360" i="52"/>
  <c r="S359" i="52"/>
  <c r="Q359" i="52"/>
  <c r="S358" i="52"/>
  <c r="Q358" i="52"/>
  <c r="S357" i="52"/>
  <c r="Q357" i="52"/>
  <c r="S356" i="52"/>
  <c r="Q356" i="52"/>
  <c r="S355" i="52"/>
  <c r="Q355" i="52"/>
  <c r="S354" i="52"/>
  <c r="Q354" i="52"/>
  <c r="S353" i="52"/>
  <c r="Q353" i="52"/>
  <c r="S352" i="52"/>
  <c r="Q352" i="52"/>
  <c r="S351" i="52"/>
  <c r="Q351" i="52"/>
  <c r="S350" i="52"/>
  <c r="Q350" i="52"/>
  <c r="S349" i="52"/>
  <c r="Q349" i="52"/>
  <c r="S348" i="52"/>
  <c r="Q348" i="52"/>
  <c r="S347" i="52"/>
  <c r="Q347" i="52"/>
  <c r="S346" i="52"/>
  <c r="Q346" i="52"/>
  <c r="S345" i="52"/>
  <c r="Q345" i="52"/>
  <c r="S344" i="52"/>
  <c r="Q344" i="52"/>
  <c r="S343" i="52"/>
  <c r="Q343" i="52"/>
  <c r="S342" i="52"/>
  <c r="Q342" i="52"/>
  <c r="S341" i="52"/>
  <c r="Q341" i="52"/>
  <c r="S340" i="52"/>
  <c r="Q340" i="52"/>
  <c r="S339" i="52"/>
  <c r="Q339" i="52"/>
  <c r="S338" i="52"/>
  <c r="Q338" i="52"/>
  <c r="S337" i="52"/>
  <c r="Q337" i="52"/>
  <c r="S336" i="52"/>
  <c r="Q336" i="52"/>
  <c r="S335" i="52"/>
  <c r="Q335" i="52"/>
  <c r="S334" i="52"/>
  <c r="Q334" i="52"/>
  <c r="S333" i="52"/>
  <c r="Q333" i="52"/>
  <c r="S332" i="52"/>
  <c r="Q332" i="52"/>
  <c r="S331" i="52"/>
  <c r="Q331" i="52"/>
  <c r="S330" i="52"/>
  <c r="Q330" i="52"/>
  <c r="S329" i="52"/>
  <c r="Q329" i="52"/>
  <c r="S328" i="52"/>
  <c r="Q328" i="52"/>
  <c r="S327" i="52"/>
  <c r="Q327" i="52"/>
  <c r="S326" i="52"/>
  <c r="Q326" i="52"/>
  <c r="S325" i="52"/>
  <c r="Q325" i="52"/>
  <c r="S324" i="52"/>
  <c r="Q324" i="52"/>
  <c r="S323" i="52"/>
  <c r="Q323" i="52"/>
  <c r="S322" i="52"/>
  <c r="Q322" i="52"/>
  <c r="S321" i="52"/>
  <c r="Q321" i="52"/>
  <c r="S320" i="52"/>
  <c r="Q320" i="52"/>
  <c r="S319" i="52"/>
  <c r="Q319" i="52"/>
  <c r="S318" i="52"/>
  <c r="Q318" i="52"/>
  <c r="S317" i="52"/>
  <c r="Q317" i="52"/>
  <c r="S316" i="52"/>
  <c r="Q316" i="52"/>
  <c r="S315" i="52"/>
  <c r="Q315" i="52"/>
  <c r="S314" i="52"/>
  <c r="Q314" i="52"/>
  <c r="S313" i="52"/>
  <c r="Q313" i="52"/>
  <c r="S312" i="52"/>
  <c r="Q312" i="52"/>
  <c r="S311" i="52"/>
  <c r="Q311" i="52"/>
  <c r="S310" i="52"/>
  <c r="Q310" i="52"/>
  <c r="S309" i="52"/>
  <c r="Q309" i="52"/>
  <c r="S308" i="52"/>
  <c r="Q308" i="52"/>
  <c r="S307" i="52"/>
  <c r="Q307" i="52"/>
  <c r="S306" i="52"/>
  <c r="Q306" i="52"/>
  <c r="S305" i="52"/>
  <c r="Q305" i="52"/>
  <c r="S304" i="52"/>
  <c r="Q304" i="52"/>
  <c r="S303" i="52"/>
  <c r="Q303" i="52"/>
  <c r="S302" i="52"/>
  <c r="Q302" i="52"/>
  <c r="S301" i="52"/>
  <c r="Q301" i="52"/>
  <c r="S300" i="52"/>
  <c r="Q300" i="52"/>
  <c r="S299" i="52"/>
  <c r="Q299" i="52"/>
  <c r="S298" i="52"/>
  <c r="Q298" i="52"/>
  <c r="S297" i="52"/>
  <c r="Q297" i="52"/>
  <c r="S296" i="52"/>
  <c r="Q296" i="52"/>
  <c r="S295" i="52"/>
  <c r="Q295" i="52"/>
  <c r="S294" i="52"/>
  <c r="Q294" i="52"/>
  <c r="S293" i="52"/>
  <c r="Q293" i="52"/>
  <c r="S292" i="52"/>
  <c r="Q292" i="52"/>
  <c r="S291" i="52"/>
  <c r="Q291" i="52"/>
  <c r="S290" i="52"/>
  <c r="Q290" i="52"/>
  <c r="S289" i="52"/>
  <c r="Q289" i="52"/>
  <c r="S288" i="52"/>
  <c r="Q288" i="52"/>
  <c r="S287" i="52"/>
  <c r="Q287" i="52"/>
  <c r="S286" i="52"/>
  <c r="Q286" i="52"/>
  <c r="S285" i="52"/>
  <c r="Q285" i="52"/>
  <c r="S284" i="52"/>
  <c r="Q284" i="52"/>
  <c r="S283" i="52"/>
  <c r="Q283" i="52"/>
  <c r="S282" i="52"/>
  <c r="Q282" i="52"/>
  <c r="S281" i="52"/>
  <c r="Q281" i="52"/>
  <c r="S280" i="52"/>
  <c r="Q280" i="52"/>
  <c r="S279" i="52"/>
  <c r="Q279" i="52"/>
  <c r="S278" i="52"/>
  <c r="Q278" i="52"/>
  <c r="S277" i="52"/>
  <c r="Q277" i="52"/>
  <c r="S276" i="52"/>
  <c r="Q276" i="52"/>
  <c r="S275" i="52"/>
  <c r="Q275" i="52"/>
  <c r="S274" i="52"/>
  <c r="Q274" i="52"/>
  <c r="S273" i="52"/>
  <c r="Q273" i="52"/>
  <c r="S272" i="52"/>
  <c r="Q272" i="52"/>
  <c r="S271" i="52"/>
  <c r="Q271" i="52"/>
  <c r="S270" i="52"/>
  <c r="Q270" i="52"/>
  <c r="S269" i="52"/>
  <c r="Q269" i="52"/>
  <c r="S268" i="52"/>
  <c r="Q268" i="52"/>
  <c r="S267" i="52"/>
  <c r="Q267" i="52"/>
  <c r="S266" i="52"/>
  <c r="Q266" i="52"/>
  <c r="S265" i="52"/>
  <c r="Q265" i="52"/>
  <c r="S264" i="52"/>
  <c r="Q264" i="52"/>
  <c r="S263" i="52"/>
  <c r="Q263" i="52"/>
  <c r="S262" i="52"/>
  <c r="Q262" i="52"/>
  <c r="S261" i="52"/>
  <c r="Q261" i="52"/>
  <c r="S260" i="52"/>
  <c r="Q260" i="52"/>
  <c r="S259" i="52"/>
  <c r="Q259" i="52"/>
  <c r="S258" i="52"/>
  <c r="Q258" i="52"/>
  <c r="S257" i="52"/>
  <c r="Q257" i="52"/>
  <c r="S256" i="52"/>
  <c r="Q256" i="52"/>
  <c r="S255" i="52"/>
  <c r="Q255" i="52"/>
  <c r="S254" i="52"/>
  <c r="Q254" i="52"/>
  <c r="S253" i="52"/>
  <c r="Q253" i="52"/>
  <c r="S252" i="52"/>
  <c r="Q252" i="52"/>
  <c r="S251" i="52"/>
  <c r="Q251" i="52"/>
  <c r="S250" i="52"/>
  <c r="Q250" i="52"/>
  <c r="S249" i="52"/>
  <c r="Q249" i="52"/>
  <c r="S248" i="52"/>
  <c r="Q248" i="52"/>
  <c r="S247" i="52"/>
  <c r="Q247" i="52"/>
  <c r="S246" i="52"/>
  <c r="Q246" i="52"/>
  <c r="S245" i="52"/>
  <c r="Q245" i="52"/>
  <c r="S244" i="52"/>
  <c r="Q244" i="52"/>
  <c r="S243" i="52"/>
  <c r="Q243" i="52"/>
  <c r="S242" i="52"/>
  <c r="Q242" i="52"/>
  <c r="S241" i="52"/>
  <c r="Q241" i="52"/>
  <c r="S240" i="52"/>
  <c r="Q240" i="52"/>
  <c r="S239" i="52"/>
  <c r="Q239" i="52"/>
  <c r="S238" i="52"/>
  <c r="Q238" i="52"/>
  <c r="S237" i="52"/>
  <c r="Q237" i="52"/>
  <c r="S236" i="52"/>
  <c r="Q236" i="52"/>
  <c r="S235" i="52"/>
  <c r="Q235" i="52"/>
  <c r="S234" i="52"/>
  <c r="Q234" i="52"/>
  <c r="S233" i="52"/>
  <c r="Q233" i="52"/>
  <c r="S232" i="52"/>
  <c r="Q232" i="52"/>
  <c r="S231" i="52"/>
  <c r="Q231" i="52"/>
  <c r="S230" i="52"/>
  <c r="Q230" i="52"/>
  <c r="S229" i="52"/>
  <c r="Q229" i="52"/>
  <c r="S228" i="52"/>
  <c r="Q228" i="52"/>
  <c r="S227" i="52"/>
  <c r="Q227" i="52"/>
  <c r="S226" i="52"/>
  <c r="Q226" i="52"/>
  <c r="S225" i="52"/>
  <c r="Q225" i="52"/>
  <c r="S224" i="52"/>
  <c r="Q224" i="52"/>
  <c r="S223" i="52"/>
  <c r="Q223" i="52"/>
  <c r="S222" i="52"/>
  <c r="Q222" i="52"/>
  <c r="S221" i="52"/>
  <c r="Q221" i="52"/>
  <c r="S220" i="52"/>
  <c r="Q220" i="52"/>
  <c r="S219" i="52"/>
  <c r="Q219" i="52"/>
  <c r="S218" i="52"/>
  <c r="Q218" i="52"/>
  <c r="S217" i="52"/>
  <c r="Q217" i="52"/>
  <c r="S216" i="52"/>
  <c r="Q216" i="52"/>
  <c r="S215" i="52"/>
  <c r="Q215" i="52"/>
  <c r="S214" i="52"/>
  <c r="Q214" i="52"/>
  <c r="S213" i="52"/>
  <c r="Q213" i="52"/>
  <c r="S212" i="52"/>
  <c r="Q212" i="52"/>
  <c r="S211" i="52"/>
  <c r="Q211" i="52"/>
  <c r="S210" i="52"/>
  <c r="Q210" i="52"/>
  <c r="S209" i="52"/>
  <c r="Q209" i="52"/>
  <c r="S208" i="52"/>
  <c r="Q208" i="52"/>
  <c r="S207" i="52"/>
  <c r="Q207" i="52"/>
  <c r="S206" i="52"/>
  <c r="Q206" i="52"/>
  <c r="S205" i="52"/>
  <c r="Q205" i="52"/>
  <c r="S204" i="52"/>
  <c r="Q204" i="52"/>
  <c r="S203" i="52"/>
  <c r="Q203" i="52"/>
  <c r="S202" i="52"/>
  <c r="Q202" i="52"/>
  <c r="S201" i="52"/>
  <c r="Q201" i="52"/>
  <c r="S200" i="52"/>
  <c r="Q200" i="52"/>
  <c r="S199" i="52"/>
  <c r="Q199" i="52"/>
  <c r="S198" i="52"/>
  <c r="Q198" i="52"/>
  <c r="S197" i="52"/>
  <c r="Q197" i="52"/>
  <c r="S196" i="52"/>
  <c r="Q196" i="52"/>
  <c r="S195" i="52"/>
  <c r="Q195" i="52"/>
  <c r="S194" i="52"/>
  <c r="Q194" i="52"/>
  <c r="S193" i="52"/>
  <c r="Q193" i="52"/>
  <c r="S192" i="52"/>
  <c r="Q192" i="52"/>
  <c r="S191" i="52"/>
  <c r="Q191" i="52"/>
  <c r="S190" i="52"/>
  <c r="Q190" i="52"/>
  <c r="S189" i="52"/>
  <c r="Q189" i="52"/>
  <c r="S188" i="52"/>
  <c r="Q188" i="52"/>
  <c r="S187" i="52"/>
  <c r="Q187" i="52"/>
  <c r="S186" i="52"/>
  <c r="Q186" i="52"/>
  <c r="S185" i="52"/>
  <c r="Q185" i="52"/>
  <c r="S184" i="52"/>
  <c r="Q184" i="52"/>
  <c r="S183" i="52"/>
  <c r="Q183" i="52"/>
  <c r="S182" i="52"/>
  <c r="Q182" i="52"/>
  <c r="S181" i="52"/>
  <c r="Q181" i="52"/>
  <c r="S180" i="52"/>
  <c r="Q180" i="52"/>
  <c r="S179" i="52"/>
  <c r="Q179" i="52"/>
  <c r="S178" i="52"/>
  <c r="Q178" i="52"/>
  <c r="S177" i="52"/>
  <c r="Q177" i="52"/>
  <c r="S176" i="52"/>
  <c r="Q176" i="52"/>
  <c r="S175" i="52"/>
  <c r="Q175" i="52"/>
  <c r="S174" i="52"/>
  <c r="Q174" i="52"/>
  <c r="S173" i="52"/>
  <c r="Q173" i="52"/>
  <c r="S172" i="52"/>
  <c r="Q172" i="52"/>
  <c r="S171" i="52"/>
  <c r="Q171" i="52"/>
  <c r="S170" i="52"/>
  <c r="Q170" i="52"/>
  <c r="S169" i="52"/>
  <c r="Q169" i="52"/>
  <c r="S168" i="52"/>
  <c r="Q168" i="52"/>
  <c r="S167" i="52"/>
  <c r="Q167" i="52"/>
  <c r="S166" i="52"/>
  <c r="Q166" i="52"/>
  <c r="S165" i="52"/>
  <c r="Q165" i="52"/>
  <c r="S164" i="52"/>
  <c r="Q164" i="52"/>
  <c r="S163" i="52"/>
  <c r="Q163" i="52"/>
  <c r="S162" i="52"/>
  <c r="Q162" i="52"/>
  <c r="S161" i="52"/>
  <c r="Q161" i="52"/>
  <c r="S160" i="52"/>
  <c r="Q160" i="52"/>
  <c r="S159" i="52"/>
  <c r="Q159" i="52"/>
  <c r="S158" i="52"/>
  <c r="Q158" i="52"/>
  <c r="S157" i="52"/>
  <c r="Q157" i="52"/>
  <c r="S156" i="52"/>
  <c r="Q156" i="52"/>
  <c r="S155" i="52"/>
  <c r="Q155" i="52"/>
  <c r="S154" i="52"/>
  <c r="Q154" i="52"/>
  <c r="S153" i="52"/>
  <c r="Q153" i="52"/>
  <c r="S152" i="52"/>
  <c r="Q152" i="52"/>
  <c r="S151" i="52"/>
  <c r="Q151" i="52"/>
  <c r="S150" i="52"/>
  <c r="Q150" i="52"/>
  <c r="S149" i="52"/>
  <c r="Q149" i="52"/>
  <c r="S148" i="52"/>
  <c r="Q148" i="52"/>
  <c r="S147" i="52"/>
  <c r="Q147" i="52"/>
  <c r="S146" i="52"/>
  <c r="Q146" i="52"/>
  <c r="S145" i="52"/>
  <c r="Q145" i="52"/>
  <c r="S144" i="52"/>
  <c r="Q144" i="52"/>
  <c r="S143" i="52"/>
  <c r="Q143" i="52"/>
  <c r="S142" i="52"/>
  <c r="Q142" i="52"/>
  <c r="S141" i="52"/>
  <c r="Q141" i="52"/>
  <c r="S140" i="52"/>
  <c r="Q140" i="52"/>
  <c r="S139" i="52"/>
  <c r="Q139" i="52"/>
  <c r="S138" i="52"/>
  <c r="Q138" i="52"/>
  <c r="S137" i="52"/>
  <c r="Q137" i="52"/>
  <c r="S136" i="52"/>
  <c r="Q136" i="52"/>
  <c r="S135" i="52"/>
  <c r="Q135" i="52"/>
  <c r="S134" i="52"/>
  <c r="Q134" i="52"/>
  <c r="S133" i="52"/>
  <c r="Q133" i="52"/>
  <c r="S132" i="52"/>
  <c r="Q132" i="52"/>
  <c r="S131" i="52"/>
  <c r="Q131" i="52"/>
  <c r="S130" i="52"/>
  <c r="Q130" i="52"/>
  <c r="S129" i="52"/>
  <c r="Q129" i="52"/>
  <c r="S128" i="52"/>
  <c r="Q128" i="52"/>
  <c r="S127" i="52"/>
  <c r="Q127" i="52"/>
  <c r="S126" i="52"/>
  <c r="Q126" i="52"/>
  <c r="S125" i="52"/>
  <c r="Q125" i="52"/>
  <c r="S124" i="52"/>
  <c r="Q124" i="52"/>
  <c r="S123" i="52"/>
  <c r="Q123" i="52"/>
  <c r="S122" i="52"/>
  <c r="Q122" i="52"/>
  <c r="S121" i="52"/>
  <c r="Q121" i="52"/>
  <c r="S120" i="52"/>
  <c r="Q120" i="52"/>
  <c r="S119" i="52"/>
  <c r="Q119" i="52"/>
  <c r="S118" i="52"/>
  <c r="Q118" i="52"/>
  <c r="S117" i="52"/>
  <c r="Q117" i="52"/>
  <c r="S116" i="52"/>
  <c r="Q116" i="52"/>
  <c r="S115" i="52"/>
  <c r="Q115" i="52"/>
  <c r="S114" i="52"/>
  <c r="Q114" i="52"/>
  <c r="S113" i="52"/>
  <c r="Q113" i="52"/>
  <c r="S112" i="52"/>
  <c r="Q112" i="52"/>
  <c r="S111" i="52"/>
  <c r="Q111" i="52"/>
  <c r="S110" i="52"/>
  <c r="Q110" i="52"/>
  <c r="S109" i="52"/>
  <c r="Q109" i="52"/>
  <c r="S108" i="52"/>
  <c r="Q108" i="52"/>
  <c r="S107" i="52"/>
  <c r="Q107" i="52"/>
  <c r="S106" i="52"/>
  <c r="Q106" i="52"/>
  <c r="S105" i="52"/>
  <c r="Q105" i="52"/>
  <c r="S104" i="52"/>
  <c r="Q104" i="52"/>
  <c r="S103" i="52"/>
  <c r="Q103" i="52"/>
  <c r="S102" i="52"/>
  <c r="Q102" i="52"/>
  <c r="S101" i="52"/>
  <c r="Q101" i="52"/>
  <c r="S100" i="52"/>
  <c r="Q100" i="52"/>
  <c r="S99" i="52"/>
  <c r="Q99" i="52"/>
  <c r="S98" i="52"/>
  <c r="Q98" i="52"/>
  <c r="S97" i="52"/>
  <c r="Q97" i="52"/>
  <c r="S96" i="52"/>
  <c r="Q96" i="52"/>
  <c r="S95" i="52"/>
  <c r="Q95" i="52"/>
  <c r="S94" i="52"/>
  <c r="Q94" i="52"/>
  <c r="S93" i="52"/>
  <c r="Q93" i="52"/>
  <c r="S92" i="52"/>
  <c r="Q92" i="52"/>
  <c r="S91" i="52"/>
  <c r="Q91" i="52"/>
  <c r="S90" i="52"/>
  <c r="Q90" i="52"/>
  <c r="S89" i="52"/>
  <c r="Q89" i="52"/>
  <c r="S88" i="52"/>
  <c r="Q88" i="52"/>
  <c r="S87" i="52"/>
  <c r="Q87" i="52"/>
  <c r="S86" i="52"/>
  <c r="Q86" i="52"/>
  <c r="S85" i="52"/>
  <c r="Q85" i="52"/>
  <c r="S84" i="52"/>
  <c r="Q84" i="52"/>
  <c r="S83" i="52"/>
  <c r="Q83" i="52"/>
  <c r="S82" i="52"/>
  <c r="Q82" i="52"/>
  <c r="S81" i="52"/>
  <c r="Q81" i="52"/>
  <c r="S80" i="52"/>
  <c r="Q80" i="52"/>
  <c r="S79" i="52"/>
  <c r="Q79" i="52"/>
  <c r="S78" i="52"/>
  <c r="Q78" i="52"/>
  <c r="S77" i="52"/>
  <c r="Q77" i="52"/>
  <c r="S76" i="52"/>
  <c r="Q76" i="52"/>
  <c r="S75" i="52"/>
  <c r="Q75" i="52"/>
  <c r="S74" i="52"/>
  <c r="Q74" i="52"/>
  <c r="S73" i="52"/>
  <c r="Q73" i="52"/>
  <c r="S72" i="52"/>
  <c r="Q72" i="52"/>
  <c r="S71" i="52"/>
  <c r="Q71" i="52"/>
  <c r="S70" i="52"/>
  <c r="Q70" i="52"/>
  <c r="S69" i="52"/>
  <c r="Q69" i="52"/>
  <c r="S68" i="52"/>
  <c r="Q68" i="52"/>
  <c r="S67" i="52"/>
  <c r="Q67" i="52"/>
  <c r="S66" i="52"/>
  <c r="Q66" i="52"/>
  <c r="S65" i="52"/>
  <c r="Q65" i="52"/>
  <c r="S64" i="52"/>
  <c r="Q64" i="52"/>
  <c r="S63" i="52"/>
  <c r="Q63" i="52"/>
  <c r="S62" i="52"/>
  <c r="Q62" i="52"/>
  <c r="S61" i="52"/>
  <c r="Q61" i="52"/>
  <c r="S60" i="52"/>
  <c r="Q60" i="52"/>
  <c r="S59" i="52"/>
  <c r="Q59" i="52"/>
  <c r="S58" i="52"/>
  <c r="Q58" i="52"/>
  <c r="S57" i="52"/>
  <c r="Q57" i="52"/>
  <c r="S56" i="52"/>
  <c r="Q56" i="52"/>
  <c r="S55" i="52"/>
  <c r="Q55" i="52"/>
  <c r="S54" i="52"/>
  <c r="Q54" i="52"/>
  <c r="S53" i="52"/>
  <c r="Q53" i="52"/>
  <c r="S52" i="52"/>
  <c r="Q52" i="52"/>
  <c r="S51" i="52"/>
  <c r="Q51" i="52"/>
  <c r="S50" i="52"/>
  <c r="Q50" i="52"/>
  <c r="S49" i="52"/>
  <c r="Q49" i="52"/>
  <c r="S48" i="52"/>
  <c r="Q48" i="52"/>
  <c r="S47" i="52"/>
  <c r="Q47" i="52"/>
  <c r="S46" i="52"/>
  <c r="Q46" i="52"/>
  <c r="S45" i="52"/>
  <c r="Q45" i="52"/>
  <c r="S44" i="52"/>
  <c r="Q44" i="52"/>
  <c r="S43" i="52"/>
  <c r="Q43" i="52"/>
  <c r="S42" i="52"/>
  <c r="Q42" i="52"/>
  <c r="S41" i="52"/>
  <c r="Q41" i="52"/>
  <c r="S40" i="52"/>
  <c r="Q40" i="52"/>
  <c r="S39" i="52"/>
  <c r="Q39" i="52"/>
  <c r="S38" i="52"/>
  <c r="Q38" i="52"/>
  <c r="S37" i="52"/>
  <c r="Q37" i="52"/>
  <c r="S36" i="52"/>
  <c r="Q36" i="52"/>
  <c r="S35" i="52"/>
  <c r="Q35" i="52"/>
  <c r="S34" i="52"/>
  <c r="Q34" i="52"/>
  <c r="S33" i="52"/>
  <c r="Q33" i="52"/>
  <c r="S32" i="52"/>
  <c r="Q32" i="52"/>
  <c r="S31" i="52"/>
  <c r="Q31" i="52"/>
  <c r="S30" i="52"/>
  <c r="Q30" i="52"/>
  <c r="S29" i="52"/>
  <c r="Q29" i="52"/>
  <c r="S28" i="52"/>
  <c r="Q28" i="52"/>
  <c r="S27" i="52"/>
  <c r="Q27" i="52"/>
  <c r="S26" i="52"/>
  <c r="Q26" i="52"/>
  <c r="S25" i="52"/>
  <c r="Q25" i="52"/>
  <c r="S24" i="52"/>
  <c r="Q24" i="52"/>
  <c r="S23" i="52"/>
  <c r="Q23" i="52"/>
  <c r="S22" i="52"/>
  <c r="Q22" i="52"/>
  <c r="S21" i="52"/>
  <c r="Q21" i="52"/>
  <c r="S20" i="52"/>
  <c r="Q20" i="52"/>
  <c r="Q19" i="52"/>
  <c r="S19" i="52"/>
  <c r="N516" i="52"/>
  <c r="N515" i="52"/>
  <c r="N514" i="52"/>
  <c r="N513" i="52"/>
  <c r="N512" i="52"/>
  <c r="N511" i="52"/>
  <c r="N510" i="52"/>
  <c r="N509" i="52"/>
  <c r="N508" i="52"/>
  <c r="N507" i="52"/>
  <c r="N506" i="52"/>
  <c r="N505" i="52"/>
  <c r="N504" i="52"/>
  <c r="N503" i="52"/>
  <c r="N502" i="52"/>
  <c r="N501" i="52"/>
  <c r="N500" i="52"/>
  <c r="N499" i="52"/>
  <c r="N498" i="52"/>
  <c r="N497" i="52"/>
  <c r="N496" i="52"/>
  <c r="N495" i="52"/>
  <c r="N494" i="52"/>
  <c r="N493" i="52"/>
  <c r="N492" i="52"/>
  <c r="N491" i="52"/>
  <c r="N490" i="52"/>
  <c r="N489" i="52"/>
  <c r="N488" i="52"/>
  <c r="N487" i="52"/>
  <c r="N486" i="52"/>
  <c r="N485" i="52"/>
  <c r="N484" i="52"/>
  <c r="N483" i="52"/>
  <c r="N482" i="52"/>
  <c r="N481" i="52"/>
  <c r="N480" i="52"/>
  <c r="N479" i="52"/>
  <c r="N478" i="52"/>
  <c r="N477" i="52"/>
  <c r="N476" i="52"/>
  <c r="N475" i="52"/>
  <c r="N474" i="52"/>
  <c r="N473" i="52"/>
  <c r="N472" i="52"/>
  <c r="N471" i="52"/>
  <c r="N470" i="52"/>
  <c r="N469" i="52"/>
  <c r="N468" i="52"/>
  <c r="N467" i="52"/>
  <c r="N466" i="52"/>
  <c r="N465" i="52"/>
  <c r="N464" i="52"/>
  <c r="N463" i="52"/>
  <c r="N462" i="52"/>
  <c r="N461" i="52"/>
  <c r="N460" i="52"/>
  <c r="N459" i="52"/>
  <c r="N458" i="52"/>
  <c r="N457" i="52"/>
  <c r="N456" i="52"/>
  <c r="N455" i="52"/>
  <c r="N454" i="52"/>
  <c r="N453" i="52"/>
  <c r="N452" i="52"/>
  <c r="N451" i="52"/>
  <c r="N450" i="52"/>
  <c r="N449" i="52"/>
  <c r="N448" i="52"/>
  <c r="N447" i="52"/>
  <c r="N446" i="52"/>
  <c r="N445" i="52"/>
  <c r="N444" i="52"/>
  <c r="N443" i="52"/>
  <c r="N442" i="52"/>
  <c r="N441" i="52"/>
  <c r="N440" i="52"/>
  <c r="N439" i="52"/>
  <c r="N438" i="52"/>
  <c r="N437" i="52"/>
  <c r="N436" i="52"/>
  <c r="N435" i="52"/>
  <c r="N434" i="52"/>
  <c r="N433" i="52"/>
  <c r="N432" i="52"/>
  <c r="N431" i="52"/>
  <c r="N430" i="52"/>
  <c r="N429" i="52"/>
  <c r="N428" i="52"/>
  <c r="N427" i="52"/>
  <c r="N426" i="52"/>
  <c r="N425" i="52"/>
  <c r="N424" i="52"/>
  <c r="N423" i="52"/>
  <c r="N422" i="52"/>
  <c r="N421" i="52"/>
  <c r="N420" i="52"/>
  <c r="N419" i="52"/>
  <c r="N418" i="52"/>
  <c r="N417" i="52"/>
  <c r="N416" i="52"/>
  <c r="N415" i="52"/>
  <c r="N414" i="52"/>
  <c r="N413" i="52"/>
  <c r="N412" i="52"/>
  <c r="N411" i="52"/>
  <c r="N410" i="52"/>
  <c r="N409" i="52"/>
  <c r="N408" i="52"/>
  <c r="N407" i="52"/>
  <c r="N406" i="52"/>
  <c r="N405" i="52"/>
  <c r="N404" i="52"/>
  <c r="N403" i="52"/>
  <c r="N402" i="52"/>
  <c r="N401" i="52"/>
  <c r="N400" i="52"/>
  <c r="N399" i="52"/>
  <c r="N398" i="52"/>
  <c r="N397" i="52"/>
  <c r="N396" i="52"/>
  <c r="N395" i="52"/>
  <c r="N394" i="52"/>
  <c r="N393" i="52"/>
  <c r="N392" i="52"/>
  <c r="N391" i="52"/>
  <c r="N390" i="52"/>
  <c r="N389" i="52"/>
  <c r="N388" i="52"/>
  <c r="N387" i="52"/>
  <c r="N386" i="52"/>
  <c r="N385" i="52"/>
  <c r="N384" i="52"/>
  <c r="N383" i="52"/>
  <c r="N382" i="52"/>
  <c r="N381" i="52"/>
  <c r="N380" i="52"/>
  <c r="N379" i="52"/>
  <c r="N378" i="52"/>
  <c r="N377" i="52"/>
  <c r="N376" i="52"/>
  <c r="N375" i="52"/>
  <c r="N374" i="52"/>
  <c r="N373" i="52"/>
  <c r="N372" i="52"/>
  <c r="N371" i="52"/>
  <c r="N370" i="52"/>
  <c r="N369" i="52"/>
  <c r="N368" i="52"/>
  <c r="N367" i="52"/>
  <c r="N366" i="52"/>
  <c r="N365" i="52"/>
  <c r="N364" i="52"/>
  <c r="N363" i="52"/>
  <c r="N362" i="52"/>
  <c r="N361" i="52"/>
  <c r="N360" i="52"/>
  <c r="N359" i="52"/>
  <c r="N358" i="52"/>
  <c r="N357" i="52"/>
  <c r="N356" i="52"/>
  <c r="N355" i="52"/>
  <c r="N354" i="52"/>
  <c r="N353" i="52"/>
  <c r="N352" i="52"/>
  <c r="N351" i="52"/>
  <c r="N350" i="52"/>
  <c r="N349" i="52"/>
  <c r="N348" i="52"/>
  <c r="N347" i="52"/>
  <c r="N346" i="52"/>
  <c r="N345" i="52"/>
  <c r="N344" i="52"/>
  <c r="N343" i="52"/>
  <c r="N342" i="52"/>
  <c r="N341" i="52"/>
  <c r="N340" i="52"/>
  <c r="N339" i="52"/>
  <c r="N338" i="52"/>
  <c r="N337" i="52"/>
  <c r="N336" i="52"/>
  <c r="N335" i="52"/>
  <c r="N334" i="52"/>
  <c r="N333" i="52"/>
  <c r="N332" i="52"/>
  <c r="N331" i="52"/>
  <c r="N330" i="52"/>
  <c r="N329" i="52"/>
  <c r="N328" i="52"/>
  <c r="N327" i="52"/>
  <c r="N326" i="52"/>
  <c r="N325" i="52"/>
  <c r="N324" i="52"/>
  <c r="N323" i="52"/>
  <c r="N322" i="52"/>
  <c r="N321" i="52"/>
  <c r="N320" i="52"/>
  <c r="N319" i="52"/>
  <c r="N318" i="52"/>
  <c r="N317" i="52"/>
  <c r="N316" i="52"/>
  <c r="N315" i="52"/>
  <c r="N314" i="52"/>
  <c r="N313" i="52"/>
  <c r="N312" i="52"/>
  <c r="N311" i="52"/>
  <c r="N310" i="52"/>
  <c r="N309" i="52"/>
  <c r="N308" i="52"/>
  <c r="N307" i="52"/>
  <c r="N306" i="52"/>
  <c r="N305" i="52"/>
  <c r="N304" i="52"/>
  <c r="N303" i="52"/>
  <c r="N302" i="52"/>
  <c r="N301" i="52"/>
  <c r="N300" i="52"/>
  <c r="N299" i="52"/>
  <c r="N298" i="52"/>
  <c r="N297" i="52"/>
  <c r="N296" i="52"/>
  <c r="N295" i="52"/>
  <c r="N294" i="52"/>
  <c r="N293" i="52"/>
  <c r="N292" i="52"/>
  <c r="N291" i="52"/>
  <c r="N290" i="52"/>
  <c r="N289" i="52"/>
  <c r="N288" i="52"/>
  <c r="N287" i="52"/>
  <c r="N286" i="52"/>
  <c r="N285" i="52"/>
  <c r="N284" i="52"/>
  <c r="N283" i="52"/>
  <c r="N282" i="52"/>
  <c r="N281" i="52"/>
  <c r="N280" i="52"/>
  <c r="N279" i="52"/>
  <c r="N278" i="52"/>
  <c r="N277" i="52"/>
  <c r="N276" i="52"/>
  <c r="N275" i="52"/>
  <c r="N274" i="52"/>
  <c r="N273" i="52"/>
  <c r="N272" i="52"/>
  <c r="N271" i="52"/>
  <c r="N270" i="52"/>
  <c r="N269" i="52"/>
  <c r="N268" i="52"/>
  <c r="N267" i="52"/>
  <c r="N266" i="52"/>
  <c r="N265" i="52"/>
  <c r="N264" i="52"/>
  <c r="N263" i="52"/>
  <c r="N262" i="52"/>
  <c r="N261" i="52"/>
  <c r="N260" i="52"/>
  <c r="N259" i="52"/>
  <c r="N258" i="52"/>
  <c r="N257" i="52"/>
  <c r="N256" i="52"/>
  <c r="N255" i="52"/>
  <c r="N254" i="52"/>
  <c r="N253" i="52"/>
  <c r="N252" i="52"/>
  <c r="N251" i="52"/>
  <c r="N250" i="52"/>
  <c r="N249" i="52"/>
  <c r="N248" i="52"/>
  <c r="N247" i="52"/>
  <c r="N246" i="52"/>
  <c r="N245" i="52"/>
  <c r="N244" i="52"/>
  <c r="N243" i="52"/>
  <c r="N242" i="52"/>
  <c r="N241" i="52"/>
  <c r="N240" i="52"/>
  <c r="N239" i="52"/>
  <c r="N238" i="52"/>
  <c r="N237" i="52"/>
  <c r="N236" i="52"/>
  <c r="N235" i="52"/>
  <c r="N234" i="52"/>
  <c r="N233" i="52"/>
  <c r="N232" i="52"/>
  <c r="N231" i="52"/>
  <c r="N230" i="52"/>
  <c r="N229" i="52"/>
  <c r="N228" i="52"/>
  <c r="N227" i="52"/>
  <c r="N226" i="52"/>
  <c r="N225" i="52"/>
  <c r="N224" i="52"/>
  <c r="N223" i="52"/>
  <c r="N222" i="52"/>
  <c r="N221" i="52"/>
  <c r="N220" i="52"/>
  <c r="N219" i="52"/>
  <c r="N218" i="52"/>
  <c r="N217" i="52"/>
  <c r="N216" i="52"/>
  <c r="N215" i="52"/>
  <c r="N214" i="52"/>
  <c r="N213" i="52"/>
  <c r="N212" i="52"/>
  <c r="N211" i="52"/>
  <c r="N210" i="52"/>
  <c r="N209" i="52"/>
  <c r="N208" i="52"/>
  <c r="N207" i="52"/>
  <c r="N206" i="52"/>
  <c r="N205" i="52"/>
  <c r="N204" i="52"/>
  <c r="N203" i="52"/>
  <c r="N202" i="52"/>
  <c r="N201" i="52"/>
  <c r="N200" i="52"/>
  <c r="N199" i="52"/>
  <c r="N198" i="52"/>
  <c r="N197" i="52"/>
  <c r="N196" i="52"/>
  <c r="N195" i="52"/>
  <c r="N194" i="52"/>
  <c r="N193" i="52"/>
  <c r="N192" i="52"/>
  <c r="N191" i="52"/>
  <c r="N190" i="52"/>
  <c r="N189" i="52"/>
  <c r="N188" i="52"/>
  <c r="N187" i="52"/>
  <c r="N186" i="52"/>
  <c r="N185" i="52"/>
  <c r="N184" i="52"/>
  <c r="N183" i="52"/>
  <c r="N182" i="52"/>
  <c r="N181" i="52"/>
  <c r="N180" i="52"/>
  <c r="N179" i="52"/>
  <c r="N178" i="52"/>
  <c r="N177" i="52"/>
  <c r="N176" i="52"/>
  <c r="N175" i="52"/>
  <c r="N174" i="52"/>
  <c r="N173" i="52"/>
  <c r="N172" i="52"/>
  <c r="N171" i="52"/>
  <c r="N170" i="52"/>
  <c r="N169" i="52"/>
  <c r="N168" i="52"/>
  <c r="N167" i="52"/>
  <c r="N166" i="52"/>
  <c r="N165" i="52"/>
  <c r="N164" i="52"/>
  <c r="N163" i="52"/>
  <c r="N162" i="52"/>
  <c r="N161" i="52"/>
  <c r="N160" i="52"/>
  <c r="N159" i="52"/>
  <c r="N158" i="52"/>
  <c r="N157" i="52"/>
  <c r="N156" i="52"/>
  <c r="N155" i="52"/>
  <c r="N154" i="52"/>
  <c r="N153" i="52"/>
  <c r="N152" i="52"/>
  <c r="N151" i="52"/>
  <c r="N150" i="52"/>
  <c r="N149" i="52"/>
  <c r="N148" i="52"/>
  <c r="N147" i="52"/>
  <c r="N146" i="52"/>
  <c r="N145" i="52"/>
  <c r="N144" i="52"/>
  <c r="N143" i="52"/>
  <c r="N142" i="52"/>
  <c r="N141" i="52"/>
  <c r="N140" i="52"/>
  <c r="N139" i="52"/>
  <c r="N138" i="52"/>
  <c r="N137" i="52"/>
  <c r="N136" i="52"/>
  <c r="N135" i="52"/>
  <c r="N134" i="52"/>
  <c r="N133" i="52"/>
  <c r="N132" i="52"/>
  <c r="N131" i="52"/>
  <c r="N130" i="52"/>
  <c r="N129" i="52"/>
  <c r="N128" i="52"/>
  <c r="N127" i="52"/>
  <c r="N126" i="52"/>
  <c r="N125" i="52"/>
  <c r="N124" i="52"/>
  <c r="N123" i="52"/>
  <c r="N122" i="52"/>
  <c r="N121" i="52"/>
  <c r="N120" i="52"/>
  <c r="N119" i="52"/>
  <c r="N118" i="52"/>
  <c r="N117" i="52"/>
  <c r="N116" i="52"/>
  <c r="N115" i="52"/>
  <c r="N114" i="52"/>
  <c r="N113" i="52"/>
  <c r="N112" i="52"/>
  <c r="N111" i="52"/>
  <c r="N110" i="52"/>
  <c r="N109" i="52"/>
  <c r="N108" i="52"/>
  <c r="N107" i="52"/>
  <c r="N106" i="52"/>
  <c r="N105" i="52"/>
  <c r="N104" i="52"/>
  <c r="N103" i="52"/>
  <c r="N102" i="52"/>
  <c r="N101" i="52"/>
  <c r="N100" i="52"/>
  <c r="N99" i="52"/>
  <c r="N98" i="52"/>
  <c r="N97" i="52"/>
  <c r="N96" i="52"/>
  <c r="N95" i="52"/>
  <c r="N94" i="52"/>
  <c r="N93" i="52"/>
  <c r="N92" i="52"/>
  <c r="N91" i="52"/>
  <c r="N90" i="52"/>
  <c r="N89" i="52"/>
  <c r="N88" i="52"/>
  <c r="N87" i="52"/>
  <c r="N86" i="52"/>
  <c r="N85" i="52"/>
  <c r="N84" i="52"/>
  <c r="N83" i="52"/>
  <c r="N82" i="52"/>
  <c r="N81" i="52"/>
  <c r="N80" i="52"/>
  <c r="N79" i="52"/>
  <c r="N78" i="52"/>
  <c r="N77" i="52"/>
  <c r="N76" i="52"/>
  <c r="N75" i="52"/>
  <c r="N74" i="52"/>
  <c r="N73" i="52"/>
  <c r="N72" i="52"/>
  <c r="N71" i="52"/>
  <c r="N70" i="52"/>
  <c r="N69" i="52"/>
  <c r="N68" i="52"/>
  <c r="N67" i="52"/>
  <c r="N66" i="52"/>
  <c r="N65" i="52"/>
  <c r="N64" i="52"/>
  <c r="N63" i="52"/>
  <c r="N62" i="52"/>
  <c r="N61" i="52"/>
  <c r="N60" i="52"/>
  <c r="N59" i="52"/>
  <c r="N58" i="52"/>
  <c r="N57" i="52"/>
  <c r="N56" i="52"/>
  <c r="N55" i="52"/>
  <c r="N54" i="52"/>
  <c r="N53" i="52"/>
  <c r="N52" i="52"/>
  <c r="N51" i="52"/>
  <c r="N50" i="52"/>
  <c r="N49" i="52"/>
  <c r="N48" i="52"/>
  <c r="N47" i="52"/>
  <c r="N46" i="52"/>
  <c r="N45" i="52"/>
  <c r="N44" i="52"/>
  <c r="N43" i="52"/>
  <c r="N42" i="52"/>
  <c r="N41" i="52"/>
  <c r="N40" i="52"/>
  <c r="N39" i="52"/>
  <c r="N38" i="52"/>
  <c r="N37" i="52"/>
  <c r="N36" i="52"/>
  <c r="N35" i="52"/>
  <c r="N34" i="52"/>
  <c r="N33" i="52"/>
  <c r="N32" i="52"/>
  <c r="N31" i="52"/>
  <c r="N30" i="52"/>
  <c r="N29" i="52"/>
  <c r="N28" i="52"/>
  <c r="N27" i="52"/>
  <c r="N26" i="52"/>
  <c r="N25" i="52"/>
  <c r="N24" i="52"/>
  <c r="N23" i="52"/>
  <c r="N22" i="52"/>
  <c r="N21" i="52"/>
  <c r="N20" i="52"/>
  <c r="N516" i="7"/>
  <c r="N515" i="7"/>
  <c r="N514" i="7"/>
  <c r="N513" i="7"/>
  <c r="N512" i="7"/>
  <c r="N511" i="7"/>
  <c r="N510" i="7"/>
  <c r="N509" i="7"/>
  <c r="N508" i="7"/>
  <c r="N507" i="7"/>
  <c r="N506" i="7"/>
  <c r="N505" i="7"/>
  <c r="N504" i="7"/>
  <c r="N503" i="7"/>
  <c r="N502" i="7"/>
  <c r="N501" i="7"/>
  <c r="N500" i="7"/>
  <c r="N499" i="7"/>
  <c r="N498" i="7"/>
  <c r="N497" i="7"/>
  <c r="N496" i="7"/>
  <c r="N495" i="7"/>
  <c r="N494" i="7"/>
  <c r="N493" i="7"/>
  <c r="N492" i="7"/>
  <c r="N491" i="7"/>
  <c r="N490" i="7"/>
  <c r="N489" i="7"/>
  <c r="N488" i="7"/>
  <c r="N487" i="7"/>
  <c r="N486" i="7"/>
  <c r="N485" i="7"/>
  <c r="N484" i="7"/>
  <c r="N483" i="7"/>
  <c r="N482" i="7"/>
  <c r="N481" i="7"/>
  <c r="N480" i="7"/>
  <c r="N479" i="7"/>
  <c r="N478" i="7"/>
  <c r="N477" i="7"/>
  <c r="N476" i="7"/>
  <c r="N475" i="7"/>
  <c r="N474" i="7"/>
  <c r="N473" i="7"/>
  <c r="N472" i="7"/>
  <c r="N471" i="7"/>
  <c r="N470" i="7"/>
  <c r="N469" i="7"/>
  <c r="N468" i="7"/>
  <c r="N467" i="7"/>
  <c r="N466" i="7"/>
  <c r="N465" i="7"/>
  <c r="N464" i="7"/>
  <c r="N463" i="7"/>
  <c r="N462" i="7"/>
  <c r="N461" i="7"/>
  <c r="N460" i="7"/>
  <c r="N459" i="7"/>
  <c r="N458" i="7"/>
  <c r="N457" i="7"/>
  <c r="N456" i="7"/>
  <c r="N455" i="7"/>
  <c r="N454" i="7"/>
  <c r="N453" i="7"/>
  <c r="N452" i="7"/>
  <c r="N451" i="7"/>
  <c r="N450" i="7"/>
  <c r="N449" i="7"/>
  <c r="N448" i="7"/>
  <c r="N447" i="7"/>
  <c r="N446" i="7"/>
  <c r="N445" i="7"/>
  <c r="N444" i="7"/>
  <c r="N443" i="7"/>
  <c r="N442" i="7"/>
  <c r="N441" i="7"/>
  <c r="N440" i="7"/>
  <c r="N439" i="7"/>
  <c r="N438" i="7"/>
  <c r="N437" i="7"/>
  <c r="N436" i="7"/>
  <c r="N435" i="7"/>
  <c r="N434" i="7"/>
  <c r="N433" i="7"/>
  <c r="N432" i="7"/>
  <c r="N431" i="7"/>
  <c r="N430" i="7"/>
  <c r="N429" i="7"/>
  <c r="N428" i="7"/>
  <c r="N427" i="7"/>
  <c r="N426" i="7"/>
  <c r="N425" i="7"/>
  <c r="N424" i="7"/>
  <c r="N423" i="7"/>
  <c r="N422" i="7"/>
  <c r="N421" i="7"/>
  <c r="N420" i="7"/>
  <c r="N419" i="7"/>
  <c r="N418" i="7"/>
  <c r="N417" i="7"/>
  <c r="N416" i="7"/>
  <c r="N415" i="7"/>
  <c r="N414" i="7"/>
  <c r="N413" i="7"/>
  <c r="N412" i="7"/>
  <c r="N411" i="7"/>
  <c r="N410" i="7"/>
  <c r="N409" i="7"/>
  <c r="N408" i="7"/>
  <c r="N407" i="7"/>
  <c r="N406" i="7"/>
  <c r="N405" i="7"/>
  <c r="N404" i="7"/>
  <c r="N403" i="7"/>
  <c r="N402" i="7"/>
  <c r="N401" i="7"/>
  <c r="N400" i="7"/>
  <c r="N399" i="7"/>
  <c r="N398" i="7"/>
  <c r="N397" i="7"/>
  <c r="N396" i="7"/>
  <c r="N395" i="7"/>
  <c r="N394" i="7"/>
  <c r="N393" i="7"/>
  <c r="N392" i="7"/>
  <c r="N391" i="7"/>
  <c r="N390" i="7"/>
  <c r="N389" i="7"/>
  <c r="N388" i="7"/>
  <c r="N387" i="7"/>
  <c r="N386" i="7"/>
  <c r="N385" i="7"/>
  <c r="N384" i="7"/>
  <c r="N383" i="7"/>
  <c r="N382" i="7"/>
  <c r="N381" i="7"/>
  <c r="N380" i="7"/>
  <c r="N379" i="7"/>
  <c r="N378" i="7"/>
  <c r="N377" i="7"/>
  <c r="N376" i="7"/>
  <c r="N375" i="7"/>
  <c r="N374" i="7"/>
  <c r="N373" i="7"/>
  <c r="N372" i="7"/>
  <c r="N371" i="7"/>
  <c r="N370" i="7"/>
  <c r="N369" i="7"/>
  <c r="N368" i="7"/>
  <c r="N367" i="7"/>
  <c r="N366" i="7"/>
  <c r="N365" i="7"/>
  <c r="N364" i="7"/>
  <c r="N363" i="7"/>
  <c r="N362" i="7"/>
  <c r="N361" i="7"/>
  <c r="N360" i="7"/>
  <c r="N359" i="7"/>
  <c r="N358" i="7"/>
  <c r="N357" i="7"/>
  <c r="N356" i="7"/>
  <c r="N355" i="7"/>
  <c r="N354" i="7"/>
  <c r="N353" i="7"/>
  <c r="N352" i="7"/>
  <c r="N351" i="7"/>
  <c r="N350" i="7"/>
  <c r="N349" i="7"/>
  <c r="N348" i="7"/>
  <c r="N347" i="7"/>
  <c r="N346" i="7"/>
  <c r="N345" i="7"/>
  <c r="N344" i="7"/>
  <c r="N343" i="7"/>
  <c r="N342" i="7"/>
  <c r="N341" i="7"/>
  <c r="N340" i="7"/>
  <c r="N339" i="7"/>
  <c r="N338" i="7"/>
  <c r="N337" i="7"/>
  <c r="N336" i="7"/>
  <c r="N335" i="7"/>
  <c r="N334" i="7"/>
  <c r="N333" i="7"/>
  <c r="N332" i="7"/>
  <c r="N331" i="7"/>
  <c r="N330" i="7"/>
  <c r="N329" i="7"/>
  <c r="N328" i="7"/>
  <c r="N327" i="7"/>
  <c r="N326" i="7"/>
  <c r="N325" i="7"/>
  <c r="N324" i="7"/>
  <c r="N323" i="7"/>
  <c r="N322" i="7"/>
  <c r="N321" i="7"/>
  <c r="N320" i="7"/>
  <c r="N319" i="7"/>
  <c r="N318" i="7"/>
  <c r="N317" i="7"/>
  <c r="N316" i="7"/>
  <c r="N315" i="7"/>
  <c r="N314" i="7"/>
  <c r="N313" i="7"/>
  <c r="N312" i="7"/>
  <c r="N311" i="7"/>
  <c r="N310" i="7"/>
  <c r="N309" i="7"/>
  <c r="N308" i="7"/>
  <c r="N307" i="7"/>
  <c r="N306" i="7"/>
  <c r="N305" i="7"/>
  <c r="N304" i="7"/>
  <c r="N303" i="7"/>
  <c r="N302" i="7"/>
  <c r="N301" i="7"/>
  <c r="N300" i="7"/>
  <c r="N299" i="7"/>
  <c r="N298" i="7"/>
  <c r="N297" i="7"/>
  <c r="N296" i="7"/>
  <c r="N295" i="7"/>
  <c r="N294" i="7"/>
  <c r="N293" i="7"/>
  <c r="N292" i="7"/>
  <c r="N291" i="7"/>
  <c r="N290" i="7"/>
  <c r="N289" i="7"/>
  <c r="N288" i="7"/>
  <c r="N287" i="7"/>
  <c r="N286" i="7"/>
  <c r="N285" i="7"/>
  <c r="N284" i="7"/>
  <c r="N283" i="7"/>
  <c r="N282" i="7"/>
  <c r="N281" i="7"/>
  <c r="N280" i="7"/>
  <c r="N279" i="7"/>
  <c r="N278" i="7"/>
  <c r="N277" i="7"/>
  <c r="N276" i="7"/>
  <c r="N275" i="7"/>
  <c r="N274" i="7"/>
  <c r="N273" i="7"/>
  <c r="N272" i="7"/>
  <c r="N271" i="7"/>
  <c r="N270" i="7"/>
  <c r="N269" i="7"/>
  <c r="N268" i="7"/>
  <c r="N267" i="7"/>
  <c r="N266" i="7"/>
  <c r="N265" i="7"/>
  <c r="N264" i="7"/>
  <c r="N263" i="7"/>
  <c r="N262" i="7"/>
  <c r="N261" i="7"/>
  <c r="N260" i="7"/>
  <c r="N259" i="7"/>
  <c r="N258" i="7"/>
  <c r="N257" i="7"/>
  <c r="N256" i="7"/>
  <c r="N255" i="7"/>
  <c r="N254" i="7"/>
  <c r="N253" i="7"/>
  <c r="N252" i="7"/>
  <c r="N251" i="7"/>
  <c r="N250" i="7"/>
  <c r="N249" i="7"/>
  <c r="N248" i="7"/>
  <c r="N247" i="7"/>
  <c r="N246" i="7"/>
  <c r="N245" i="7"/>
  <c r="N244" i="7"/>
  <c r="N243" i="7"/>
  <c r="N242" i="7"/>
  <c r="N241" i="7"/>
  <c r="N240" i="7"/>
  <c r="N239" i="7"/>
  <c r="N238" i="7"/>
  <c r="N237" i="7"/>
  <c r="N236" i="7"/>
  <c r="N235" i="7"/>
  <c r="N234" i="7"/>
  <c r="N233" i="7"/>
  <c r="N232" i="7"/>
  <c r="N231" i="7"/>
  <c r="N230" i="7"/>
  <c r="N229" i="7"/>
  <c r="N228" i="7"/>
  <c r="N227" i="7"/>
  <c r="N226" i="7"/>
  <c r="N225" i="7"/>
  <c r="N224" i="7"/>
  <c r="N223" i="7"/>
  <c r="N222" i="7"/>
  <c r="N221" i="7"/>
  <c r="N220" i="7"/>
  <c r="N219" i="7"/>
  <c r="N218" i="7"/>
  <c r="N217" i="7"/>
  <c r="N216" i="7"/>
  <c r="N215" i="7"/>
  <c r="N214" i="7"/>
  <c r="N213" i="7"/>
  <c r="N212" i="7"/>
  <c r="N211" i="7"/>
  <c r="N210" i="7"/>
  <c r="N209" i="7"/>
  <c r="N208" i="7"/>
  <c r="N207" i="7"/>
  <c r="N206" i="7"/>
  <c r="N205" i="7"/>
  <c r="N204" i="7"/>
  <c r="N203" i="7"/>
  <c r="N202" i="7"/>
  <c r="N201" i="7"/>
  <c r="N200" i="7"/>
  <c r="N199" i="7"/>
  <c r="N198" i="7"/>
  <c r="N197" i="7"/>
  <c r="N196" i="7"/>
  <c r="N195" i="7"/>
  <c r="N194" i="7"/>
  <c r="N193" i="7"/>
  <c r="N192" i="7"/>
  <c r="N191" i="7"/>
  <c r="N190" i="7"/>
  <c r="N189" i="7"/>
  <c r="N188" i="7"/>
  <c r="N187" i="7"/>
  <c r="N186" i="7"/>
  <c r="N185" i="7"/>
  <c r="N184" i="7"/>
  <c r="N183" i="7"/>
  <c r="N182" i="7"/>
  <c r="N181" i="7"/>
  <c r="N180" i="7"/>
  <c r="N179" i="7"/>
  <c r="N178" i="7"/>
  <c r="N177" i="7"/>
  <c r="N176" i="7"/>
  <c r="N175" i="7"/>
  <c r="N174" i="7"/>
  <c r="N173" i="7"/>
  <c r="N172" i="7"/>
  <c r="N171" i="7"/>
  <c r="N170" i="7"/>
  <c r="N169" i="7"/>
  <c r="N168" i="7"/>
  <c r="N167" i="7"/>
  <c r="N166" i="7"/>
  <c r="N165" i="7"/>
  <c r="N164" i="7"/>
  <c r="N163" i="7"/>
  <c r="N162" i="7"/>
  <c r="N161" i="7"/>
  <c r="N160" i="7"/>
  <c r="N159" i="7"/>
  <c r="N158" i="7"/>
  <c r="N157" i="7"/>
  <c r="N156" i="7"/>
  <c r="N155" i="7"/>
  <c r="N154" i="7"/>
  <c r="N153" i="7"/>
  <c r="N152" i="7"/>
  <c r="N151" i="7"/>
  <c r="N150" i="7"/>
  <c r="N149" i="7"/>
  <c r="N148" i="7"/>
  <c r="N147" i="7"/>
  <c r="N146" i="7"/>
  <c r="N145" i="7"/>
  <c r="N144" i="7"/>
  <c r="N143" i="7"/>
  <c r="N142" i="7"/>
  <c r="N141" i="7"/>
  <c r="N140" i="7"/>
  <c r="N139" i="7"/>
  <c r="N138" i="7"/>
  <c r="N137" i="7"/>
  <c r="N136" i="7"/>
  <c r="N135" i="7"/>
  <c r="N134" i="7"/>
  <c r="N133" i="7"/>
  <c r="N132" i="7"/>
  <c r="N131" i="7"/>
  <c r="N130" i="7"/>
  <c r="N129" i="7"/>
  <c r="N128" i="7"/>
  <c r="N127" i="7"/>
  <c r="N126" i="7"/>
  <c r="N125" i="7"/>
  <c r="N124" i="7"/>
  <c r="N123" i="7"/>
  <c r="N122" i="7"/>
  <c r="N121" i="7"/>
  <c r="N120" i="7"/>
  <c r="N119" i="7"/>
  <c r="N118" i="7"/>
  <c r="N117" i="7"/>
  <c r="N116" i="7"/>
  <c r="N115" i="7"/>
  <c r="N114" i="7"/>
  <c r="N113" i="7"/>
  <c r="N112" i="7"/>
  <c r="N111" i="7"/>
  <c r="N110" i="7"/>
  <c r="N109" i="7"/>
  <c r="N108" i="7"/>
  <c r="N107" i="7"/>
  <c r="N106" i="7"/>
  <c r="N105" i="7"/>
  <c r="N104" i="7"/>
  <c r="N103" i="7"/>
  <c r="N102" i="7"/>
  <c r="N101" i="7"/>
  <c r="N100" i="7"/>
  <c r="N99" i="7"/>
  <c r="N98" i="7"/>
  <c r="N97" i="7"/>
  <c r="N96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516" i="51"/>
  <c r="N515" i="51"/>
  <c r="N514" i="51"/>
  <c r="N513" i="51"/>
  <c r="N512" i="51"/>
  <c r="N511" i="51"/>
  <c r="N510" i="51"/>
  <c r="N509" i="51"/>
  <c r="N508" i="51"/>
  <c r="N507" i="51"/>
  <c r="N506" i="51"/>
  <c r="N505" i="51"/>
  <c r="N504" i="51"/>
  <c r="N503" i="51"/>
  <c r="N502" i="51"/>
  <c r="N501" i="51"/>
  <c r="N500" i="51"/>
  <c r="N499" i="51"/>
  <c r="N498" i="51"/>
  <c r="N497" i="51"/>
  <c r="N496" i="51"/>
  <c r="N495" i="51"/>
  <c r="N494" i="51"/>
  <c r="N493" i="51"/>
  <c r="N492" i="51"/>
  <c r="N491" i="51"/>
  <c r="N490" i="51"/>
  <c r="N489" i="51"/>
  <c r="N488" i="51"/>
  <c r="N487" i="51"/>
  <c r="N486" i="51"/>
  <c r="N485" i="51"/>
  <c r="N484" i="51"/>
  <c r="N483" i="51"/>
  <c r="N482" i="51"/>
  <c r="N481" i="51"/>
  <c r="N480" i="51"/>
  <c r="N479" i="51"/>
  <c r="N478" i="51"/>
  <c r="N477" i="51"/>
  <c r="N476" i="51"/>
  <c r="N475" i="51"/>
  <c r="N474" i="51"/>
  <c r="N473" i="51"/>
  <c r="N472" i="51"/>
  <c r="N471" i="51"/>
  <c r="N470" i="51"/>
  <c r="N469" i="51"/>
  <c r="N468" i="51"/>
  <c r="N467" i="51"/>
  <c r="N466" i="51"/>
  <c r="N465" i="51"/>
  <c r="N464" i="51"/>
  <c r="N463" i="51"/>
  <c r="N462" i="51"/>
  <c r="N461" i="51"/>
  <c r="N460" i="51"/>
  <c r="N459" i="51"/>
  <c r="N458" i="51"/>
  <c r="N457" i="51"/>
  <c r="N456" i="51"/>
  <c r="N455" i="51"/>
  <c r="N454" i="51"/>
  <c r="N453" i="51"/>
  <c r="N452" i="51"/>
  <c r="N451" i="51"/>
  <c r="N450" i="51"/>
  <c r="N449" i="51"/>
  <c r="N448" i="51"/>
  <c r="N447" i="51"/>
  <c r="N446" i="51"/>
  <c r="N445" i="51"/>
  <c r="N444" i="51"/>
  <c r="N443" i="51"/>
  <c r="N442" i="51"/>
  <c r="N441" i="51"/>
  <c r="N440" i="51"/>
  <c r="N439" i="51"/>
  <c r="N438" i="51"/>
  <c r="N437" i="51"/>
  <c r="N436" i="51"/>
  <c r="N435" i="51"/>
  <c r="N434" i="51"/>
  <c r="N433" i="51"/>
  <c r="N432" i="51"/>
  <c r="N431" i="51"/>
  <c r="N430" i="51"/>
  <c r="N429" i="51"/>
  <c r="N428" i="51"/>
  <c r="N427" i="51"/>
  <c r="N426" i="51"/>
  <c r="N425" i="51"/>
  <c r="N424" i="51"/>
  <c r="N423" i="51"/>
  <c r="N422" i="51"/>
  <c r="N421" i="51"/>
  <c r="N420" i="51"/>
  <c r="N419" i="51"/>
  <c r="N418" i="51"/>
  <c r="N417" i="51"/>
  <c r="N416" i="51"/>
  <c r="N415" i="51"/>
  <c r="N414" i="51"/>
  <c r="N413" i="51"/>
  <c r="N412" i="51"/>
  <c r="N411" i="51"/>
  <c r="N410" i="51"/>
  <c r="N409" i="51"/>
  <c r="N408" i="51"/>
  <c r="N407" i="51"/>
  <c r="N406" i="51"/>
  <c r="N405" i="51"/>
  <c r="N404" i="51"/>
  <c r="N403" i="51"/>
  <c r="N402" i="51"/>
  <c r="N401" i="51"/>
  <c r="N400" i="51"/>
  <c r="N399" i="51"/>
  <c r="N398" i="51"/>
  <c r="N397" i="51"/>
  <c r="N396" i="51"/>
  <c r="N395" i="51"/>
  <c r="N394" i="51"/>
  <c r="N393" i="51"/>
  <c r="N392" i="51"/>
  <c r="N391" i="51"/>
  <c r="N390" i="51"/>
  <c r="N389" i="51"/>
  <c r="N388" i="51"/>
  <c r="N387" i="51"/>
  <c r="N386" i="51"/>
  <c r="N385" i="51"/>
  <c r="N384" i="51"/>
  <c r="N383" i="51"/>
  <c r="N382" i="51"/>
  <c r="N381" i="51"/>
  <c r="N380" i="51"/>
  <c r="N379" i="51"/>
  <c r="N378" i="51"/>
  <c r="N377" i="51"/>
  <c r="N376" i="51"/>
  <c r="N375" i="51"/>
  <c r="N374" i="51"/>
  <c r="N373" i="51"/>
  <c r="N372" i="51"/>
  <c r="N371" i="51"/>
  <c r="N370" i="51"/>
  <c r="N369" i="51"/>
  <c r="N368" i="51"/>
  <c r="N367" i="51"/>
  <c r="N366" i="51"/>
  <c r="N365" i="51"/>
  <c r="N364" i="51"/>
  <c r="N363" i="51"/>
  <c r="N362" i="51"/>
  <c r="N361" i="51"/>
  <c r="N360" i="51"/>
  <c r="N359" i="51"/>
  <c r="N358" i="51"/>
  <c r="N357" i="51"/>
  <c r="N356" i="51"/>
  <c r="N355" i="51"/>
  <c r="N354" i="51"/>
  <c r="N353" i="51"/>
  <c r="N352" i="51"/>
  <c r="N351" i="51"/>
  <c r="N350" i="51"/>
  <c r="N349" i="51"/>
  <c r="N348" i="51"/>
  <c r="N347" i="51"/>
  <c r="N346" i="51"/>
  <c r="N345" i="51"/>
  <c r="N344" i="51"/>
  <c r="N343" i="51"/>
  <c r="N342" i="51"/>
  <c r="N341" i="51"/>
  <c r="N340" i="51"/>
  <c r="N339" i="51"/>
  <c r="N338" i="51"/>
  <c r="N337" i="51"/>
  <c r="N336" i="51"/>
  <c r="N335" i="51"/>
  <c r="N334" i="51"/>
  <c r="N333" i="51"/>
  <c r="N332" i="51"/>
  <c r="N331" i="51"/>
  <c r="N330" i="51"/>
  <c r="N329" i="51"/>
  <c r="N328" i="51"/>
  <c r="N327" i="51"/>
  <c r="N326" i="51"/>
  <c r="N325" i="51"/>
  <c r="N324" i="51"/>
  <c r="N323" i="51"/>
  <c r="N322" i="51"/>
  <c r="N321" i="51"/>
  <c r="N320" i="51"/>
  <c r="N319" i="51"/>
  <c r="N318" i="51"/>
  <c r="N317" i="51"/>
  <c r="N316" i="51"/>
  <c r="N315" i="51"/>
  <c r="N314" i="51"/>
  <c r="N313" i="51"/>
  <c r="N312" i="51"/>
  <c r="N311" i="51"/>
  <c r="N310" i="51"/>
  <c r="N309" i="51"/>
  <c r="N308" i="51"/>
  <c r="N307" i="51"/>
  <c r="N306" i="51"/>
  <c r="N305" i="51"/>
  <c r="N304" i="51"/>
  <c r="N303" i="51"/>
  <c r="N302" i="51"/>
  <c r="N301" i="51"/>
  <c r="N300" i="51"/>
  <c r="N299" i="51"/>
  <c r="N298" i="51"/>
  <c r="N297" i="51"/>
  <c r="N296" i="51"/>
  <c r="N295" i="51"/>
  <c r="N294" i="51"/>
  <c r="N293" i="51"/>
  <c r="N292" i="51"/>
  <c r="N291" i="51"/>
  <c r="N290" i="51"/>
  <c r="N289" i="51"/>
  <c r="N288" i="51"/>
  <c r="N287" i="51"/>
  <c r="N286" i="51"/>
  <c r="N285" i="51"/>
  <c r="N284" i="51"/>
  <c r="N283" i="51"/>
  <c r="N282" i="51"/>
  <c r="N281" i="51"/>
  <c r="N280" i="51"/>
  <c r="N279" i="51"/>
  <c r="N278" i="51"/>
  <c r="N277" i="51"/>
  <c r="N276" i="51"/>
  <c r="N275" i="51"/>
  <c r="N274" i="51"/>
  <c r="N273" i="51"/>
  <c r="N272" i="51"/>
  <c r="N271" i="51"/>
  <c r="N270" i="51"/>
  <c r="N269" i="51"/>
  <c r="N268" i="51"/>
  <c r="N267" i="51"/>
  <c r="N266" i="51"/>
  <c r="N265" i="51"/>
  <c r="N264" i="51"/>
  <c r="N263" i="51"/>
  <c r="N262" i="51"/>
  <c r="N261" i="51"/>
  <c r="N260" i="51"/>
  <c r="N259" i="51"/>
  <c r="N258" i="51"/>
  <c r="N257" i="51"/>
  <c r="N256" i="51"/>
  <c r="N255" i="51"/>
  <c r="N254" i="51"/>
  <c r="N253" i="51"/>
  <c r="N252" i="51"/>
  <c r="N251" i="51"/>
  <c r="N250" i="51"/>
  <c r="N249" i="51"/>
  <c r="N248" i="51"/>
  <c r="N247" i="51"/>
  <c r="N246" i="51"/>
  <c r="N245" i="51"/>
  <c r="N244" i="51"/>
  <c r="N243" i="51"/>
  <c r="N242" i="51"/>
  <c r="N241" i="51"/>
  <c r="N240" i="51"/>
  <c r="N239" i="51"/>
  <c r="N238" i="51"/>
  <c r="N237" i="51"/>
  <c r="N236" i="51"/>
  <c r="N235" i="51"/>
  <c r="N234" i="51"/>
  <c r="N233" i="51"/>
  <c r="N232" i="51"/>
  <c r="N231" i="51"/>
  <c r="N230" i="51"/>
  <c r="N229" i="51"/>
  <c r="N228" i="51"/>
  <c r="N227" i="51"/>
  <c r="N226" i="51"/>
  <c r="N225" i="51"/>
  <c r="N224" i="51"/>
  <c r="N223" i="51"/>
  <c r="N222" i="51"/>
  <c r="N221" i="51"/>
  <c r="N220" i="51"/>
  <c r="N219" i="51"/>
  <c r="N218" i="51"/>
  <c r="N217" i="51"/>
  <c r="N216" i="51"/>
  <c r="N215" i="51"/>
  <c r="N214" i="51"/>
  <c r="N213" i="51"/>
  <c r="N212" i="51"/>
  <c r="N211" i="51"/>
  <c r="N210" i="51"/>
  <c r="N209" i="51"/>
  <c r="N208" i="51"/>
  <c r="N207" i="51"/>
  <c r="N206" i="51"/>
  <c r="N205" i="51"/>
  <c r="N204" i="51"/>
  <c r="N203" i="51"/>
  <c r="N202" i="51"/>
  <c r="N201" i="51"/>
  <c r="N200" i="51"/>
  <c r="N199" i="51"/>
  <c r="N198" i="51"/>
  <c r="N197" i="51"/>
  <c r="N196" i="51"/>
  <c r="N195" i="51"/>
  <c r="N194" i="51"/>
  <c r="N193" i="51"/>
  <c r="N192" i="51"/>
  <c r="N191" i="51"/>
  <c r="N190" i="51"/>
  <c r="N189" i="51"/>
  <c r="N188" i="51"/>
  <c r="N187" i="51"/>
  <c r="N186" i="51"/>
  <c r="N185" i="51"/>
  <c r="N184" i="51"/>
  <c r="N183" i="51"/>
  <c r="N182" i="51"/>
  <c r="N181" i="51"/>
  <c r="N180" i="51"/>
  <c r="N179" i="51"/>
  <c r="N178" i="51"/>
  <c r="N177" i="51"/>
  <c r="N176" i="51"/>
  <c r="N175" i="51"/>
  <c r="N174" i="51"/>
  <c r="N173" i="51"/>
  <c r="N172" i="51"/>
  <c r="N171" i="51"/>
  <c r="N170" i="51"/>
  <c r="N169" i="51"/>
  <c r="N168" i="51"/>
  <c r="N167" i="51"/>
  <c r="N166" i="51"/>
  <c r="N165" i="51"/>
  <c r="N164" i="51"/>
  <c r="N163" i="51"/>
  <c r="N162" i="51"/>
  <c r="N161" i="51"/>
  <c r="N160" i="51"/>
  <c r="N159" i="51"/>
  <c r="N158" i="51"/>
  <c r="N157" i="51"/>
  <c r="N156" i="51"/>
  <c r="N155" i="51"/>
  <c r="N154" i="51"/>
  <c r="N153" i="51"/>
  <c r="N152" i="51"/>
  <c r="N151" i="51"/>
  <c r="N150" i="51"/>
  <c r="N149" i="51"/>
  <c r="N148" i="51"/>
  <c r="N147" i="51"/>
  <c r="N146" i="51"/>
  <c r="N145" i="51"/>
  <c r="N144" i="51"/>
  <c r="N143" i="51"/>
  <c r="N142" i="51"/>
  <c r="N141" i="51"/>
  <c r="N140" i="51"/>
  <c r="N139" i="51"/>
  <c r="N138" i="51"/>
  <c r="N137" i="51"/>
  <c r="N136" i="51"/>
  <c r="N135" i="51"/>
  <c r="N134" i="51"/>
  <c r="N133" i="51"/>
  <c r="N132" i="51"/>
  <c r="N131" i="51"/>
  <c r="N130" i="51"/>
  <c r="N129" i="51"/>
  <c r="N128" i="51"/>
  <c r="N127" i="51"/>
  <c r="N126" i="51"/>
  <c r="N125" i="51"/>
  <c r="N124" i="51"/>
  <c r="N123" i="51"/>
  <c r="N122" i="51"/>
  <c r="N121" i="51"/>
  <c r="N120" i="51"/>
  <c r="N119" i="51"/>
  <c r="N118" i="51"/>
  <c r="N117" i="51"/>
  <c r="N116" i="51"/>
  <c r="N115" i="51"/>
  <c r="N114" i="51"/>
  <c r="N113" i="51"/>
  <c r="N112" i="51"/>
  <c r="N111" i="51"/>
  <c r="N110" i="51"/>
  <c r="N109" i="51"/>
  <c r="N108" i="51"/>
  <c r="N107" i="51"/>
  <c r="N106" i="51"/>
  <c r="N105" i="51"/>
  <c r="N104" i="51"/>
  <c r="N103" i="51"/>
  <c r="N102" i="51"/>
  <c r="N101" i="51"/>
  <c r="N100" i="51"/>
  <c r="N99" i="51"/>
  <c r="N98" i="51"/>
  <c r="N97" i="51"/>
  <c r="N96" i="51"/>
  <c r="N95" i="51"/>
  <c r="N94" i="51"/>
  <c r="N93" i="51"/>
  <c r="N92" i="51"/>
  <c r="N91" i="51"/>
  <c r="N90" i="51"/>
  <c r="N89" i="51"/>
  <c r="N88" i="51"/>
  <c r="N87" i="51"/>
  <c r="N86" i="51"/>
  <c r="N85" i="51"/>
  <c r="N84" i="51"/>
  <c r="N83" i="51"/>
  <c r="N82" i="51"/>
  <c r="N81" i="51"/>
  <c r="N80" i="51"/>
  <c r="N79" i="51"/>
  <c r="N78" i="51"/>
  <c r="N77" i="51"/>
  <c r="N76" i="51"/>
  <c r="N75" i="51"/>
  <c r="N74" i="51"/>
  <c r="N73" i="51"/>
  <c r="N72" i="51"/>
  <c r="N71" i="51"/>
  <c r="N70" i="51"/>
  <c r="N69" i="51"/>
  <c r="N68" i="51"/>
  <c r="N67" i="51"/>
  <c r="N66" i="51"/>
  <c r="N65" i="51"/>
  <c r="N64" i="51"/>
  <c r="N63" i="51"/>
  <c r="N62" i="51"/>
  <c r="N61" i="51"/>
  <c r="N60" i="51"/>
  <c r="N59" i="51"/>
  <c r="N58" i="51"/>
  <c r="N57" i="51"/>
  <c r="N56" i="51"/>
  <c r="N55" i="51"/>
  <c r="N54" i="51"/>
  <c r="N53" i="51"/>
  <c r="N52" i="51"/>
  <c r="N51" i="51"/>
  <c r="N50" i="51"/>
  <c r="N49" i="51"/>
  <c r="N48" i="51"/>
  <c r="N47" i="51"/>
  <c r="N46" i="51"/>
  <c r="N45" i="51"/>
  <c r="N44" i="51"/>
  <c r="N43" i="51"/>
  <c r="N42" i="51"/>
  <c r="N41" i="51"/>
  <c r="N40" i="51"/>
  <c r="N39" i="51"/>
  <c r="N38" i="51"/>
  <c r="N37" i="51"/>
  <c r="N36" i="51"/>
  <c r="N35" i="51"/>
  <c r="N34" i="51"/>
  <c r="N33" i="51"/>
  <c r="N32" i="51"/>
  <c r="N31" i="51"/>
  <c r="N30" i="51"/>
  <c r="N29" i="51"/>
  <c r="N28" i="51"/>
  <c r="N27" i="51"/>
  <c r="N26" i="51"/>
  <c r="N25" i="51"/>
  <c r="N24" i="51"/>
  <c r="N23" i="51"/>
  <c r="N22" i="51"/>
  <c r="N21" i="51"/>
  <c r="N20" i="51"/>
  <c r="N516" i="8"/>
  <c r="N515" i="8"/>
  <c r="N514" i="8"/>
  <c r="N513" i="8"/>
  <c r="N512" i="8"/>
  <c r="N511" i="8"/>
  <c r="N510" i="8"/>
  <c r="N509" i="8"/>
  <c r="N508" i="8"/>
  <c r="N507" i="8"/>
  <c r="N506" i="8"/>
  <c r="N505" i="8"/>
  <c r="N504" i="8"/>
  <c r="N503" i="8"/>
  <c r="N502" i="8"/>
  <c r="N501" i="8"/>
  <c r="N500" i="8"/>
  <c r="N499" i="8"/>
  <c r="N498" i="8"/>
  <c r="N497" i="8"/>
  <c r="N496" i="8"/>
  <c r="N495" i="8"/>
  <c r="N494" i="8"/>
  <c r="N493" i="8"/>
  <c r="N492" i="8"/>
  <c r="N491" i="8"/>
  <c r="N490" i="8"/>
  <c r="N489" i="8"/>
  <c r="N488" i="8"/>
  <c r="N487" i="8"/>
  <c r="N486" i="8"/>
  <c r="N485" i="8"/>
  <c r="N484" i="8"/>
  <c r="N483" i="8"/>
  <c r="N482" i="8"/>
  <c r="N481" i="8"/>
  <c r="N480" i="8"/>
  <c r="N479" i="8"/>
  <c r="N478" i="8"/>
  <c r="N477" i="8"/>
  <c r="N476" i="8"/>
  <c r="N475" i="8"/>
  <c r="N474" i="8"/>
  <c r="N473" i="8"/>
  <c r="N472" i="8"/>
  <c r="N471" i="8"/>
  <c r="N470" i="8"/>
  <c r="N469" i="8"/>
  <c r="N468" i="8"/>
  <c r="N467" i="8"/>
  <c r="N466" i="8"/>
  <c r="N465" i="8"/>
  <c r="N464" i="8"/>
  <c r="N463" i="8"/>
  <c r="N462" i="8"/>
  <c r="N461" i="8"/>
  <c r="N460" i="8"/>
  <c r="N459" i="8"/>
  <c r="N458" i="8"/>
  <c r="N457" i="8"/>
  <c r="N456" i="8"/>
  <c r="N455" i="8"/>
  <c r="N454" i="8"/>
  <c r="N453" i="8"/>
  <c r="N452" i="8"/>
  <c r="N451" i="8"/>
  <c r="N450" i="8"/>
  <c r="N449" i="8"/>
  <c r="N448" i="8"/>
  <c r="N447" i="8"/>
  <c r="N446" i="8"/>
  <c r="N445" i="8"/>
  <c r="N444" i="8"/>
  <c r="N443" i="8"/>
  <c r="N442" i="8"/>
  <c r="N441" i="8"/>
  <c r="N440" i="8"/>
  <c r="N439" i="8"/>
  <c r="N438" i="8"/>
  <c r="N437" i="8"/>
  <c r="N436" i="8"/>
  <c r="N435" i="8"/>
  <c r="N434" i="8"/>
  <c r="N433" i="8"/>
  <c r="N432" i="8"/>
  <c r="N431" i="8"/>
  <c r="N430" i="8"/>
  <c r="N429" i="8"/>
  <c r="N428" i="8"/>
  <c r="N427" i="8"/>
  <c r="N426" i="8"/>
  <c r="N425" i="8"/>
  <c r="N424" i="8"/>
  <c r="N423" i="8"/>
  <c r="N422" i="8"/>
  <c r="N421" i="8"/>
  <c r="N420" i="8"/>
  <c r="N419" i="8"/>
  <c r="N418" i="8"/>
  <c r="N417" i="8"/>
  <c r="N416" i="8"/>
  <c r="N415" i="8"/>
  <c r="N414" i="8"/>
  <c r="N413" i="8"/>
  <c r="N412" i="8"/>
  <c r="N411" i="8"/>
  <c r="N410" i="8"/>
  <c r="N409" i="8"/>
  <c r="N408" i="8"/>
  <c r="N407" i="8"/>
  <c r="N406" i="8"/>
  <c r="N405" i="8"/>
  <c r="N404" i="8"/>
  <c r="N403" i="8"/>
  <c r="N402" i="8"/>
  <c r="N401" i="8"/>
  <c r="N400" i="8"/>
  <c r="N399" i="8"/>
  <c r="N398" i="8"/>
  <c r="N397" i="8"/>
  <c r="N396" i="8"/>
  <c r="N395" i="8"/>
  <c r="N394" i="8"/>
  <c r="N393" i="8"/>
  <c r="N392" i="8"/>
  <c r="N391" i="8"/>
  <c r="N390" i="8"/>
  <c r="N389" i="8"/>
  <c r="N388" i="8"/>
  <c r="N387" i="8"/>
  <c r="N386" i="8"/>
  <c r="N385" i="8"/>
  <c r="N384" i="8"/>
  <c r="N383" i="8"/>
  <c r="N382" i="8"/>
  <c r="N381" i="8"/>
  <c r="N380" i="8"/>
  <c r="N379" i="8"/>
  <c r="N378" i="8"/>
  <c r="N377" i="8"/>
  <c r="N376" i="8"/>
  <c r="N375" i="8"/>
  <c r="N374" i="8"/>
  <c r="N373" i="8"/>
  <c r="N372" i="8"/>
  <c r="N371" i="8"/>
  <c r="N370" i="8"/>
  <c r="N369" i="8"/>
  <c r="N368" i="8"/>
  <c r="N367" i="8"/>
  <c r="N366" i="8"/>
  <c r="N365" i="8"/>
  <c r="N364" i="8"/>
  <c r="N363" i="8"/>
  <c r="N362" i="8"/>
  <c r="N361" i="8"/>
  <c r="N360" i="8"/>
  <c r="N359" i="8"/>
  <c r="N358" i="8"/>
  <c r="N357" i="8"/>
  <c r="N356" i="8"/>
  <c r="N355" i="8"/>
  <c r="N354" i="8"/>
  <c r="N353" i="8"/>
  <c r="N352" i="8"/>
  <c r="N351" i="8"/>
  <c r="N350" i="8"/>
  <c r="N349" i="8"/>
  <c r="N348" i="8"/>
  <c r="N347" i="8"/>
  <c r="N346" i="8"/>
  <c r="N345" i="8"/>
  <c r="N344" i="8"/>
  <c r="N343" i="8"/>
  <c r="N342" i="8"/>
  <c r="N341" i="8"/>
  <c r="N340" i="8"/>
  <c r="N339" i="8"/>
  <c r="N338" i="8"/>
  <c r="N337" i="8"/>
  <c r="N336" i="8"/>
  <c r="N335" i="8"/>
  <c r="N334" i="8"/>
  <c r="N333" i="8"/>
  <c r="N332" i="8"/>
  <c r="N331" i="8"/>
  <c r="N330" i="8"/>
  <c r="N329" i="8"/>
  <c r="N328" i="8"/>
  <c r="N327" i="8"/>
  <c r="N326" i="8"/>
  <c r="N325" i="8"/>
  <c r="N324" i="8"/>
  <c r="N323" i="8"/>
  <c r="N322" i="8"/>
  <c r="N321" i="8"/>
  <c r="N320" i="8"/>
  <c r="N319" i="8"/>
  <c r="N318" i="8"/>
  <c r="N317" i="8"/>
  <c r="N316" i="8"/>
  <c r="N315" i="8"/>
  <c r="N314" i="8"/>
  <c r="N313" i="8"/>
  <c r="N312" i="8"/>
  <c r="N311" i="8"/>
  <c r="N310" i="8"/>
  <c r="N309" i="8"/>
  <c r="N308" i="8"/>
  <c r="N307" i="8"/>
  <c r="N306" i="8"/>
  <c r="N305" i="8"/>
  <c r="N304" i="8"/>
  <c r="N303" i="8"/>
  <c r="N302" i="8"/>
  <c r="N301" i="8"/>
  <c r="N300" i="8"/>
  <c r="N299" i="8"/>
  <c r="N298" i="8"/>
  <c r="N297" i="8"/>
  <c r="N296" i="8"/>
  <c r="N295" i="8"/>
  <c r="N294" i="8"/>
  <c r="N293" i="8"/>
  <c r="N292" i="8"/>
  <c r="N291" i="8"/>
  <c r="N290" i="8"/>
  <c r="N289" i="8"/>
  <c r="N288" i="8"/>
  <c r="N287" i="8"/>
  <c r="N286" i="8"/>
  <c r="N285" i="8"/>
  <c r="N284" i="8"/>
  <c r="N283" i="8"/>
  <c r="N282" i="8"/>
  <c r="N281" i="8"/>
  <c r="N280" i="8"/>
  <c r="N279" i="8"/>
  <c r="N278" i="8"/>
  <c r="N277" i="8"/>
  <c r="N276" i="8"/>
  <c r="N275" i="8"/>
  <c r="N274" i="8"/>
  <c r="N273" i="8"/>
  <c r="N272" i="8"/>
  <c r="N271" i="8"/>
  <c r="N270" i="8"/>
  <c r="N269" i="8"/>
  <c r="N268" i="8"/>
  <c r="N267" i="8"/>
  <c r="N266" i="8"/>
  <c r="N265" i="8"/>
  <c r="N264" i="8"/>
  <c r="N263" i="8"/>
  <c r="N262" i="8"/>
  <c r="N261" i="8"/>
  <c r="N260" i="8"/>
  <c r="N259" i="8"/>
  <c r="N258" i="8"/>
  <c r="N257" i="8"/>
  <c r="N256" i="8"/>
  <c r="N255" i="8"/>
  <c r="N254" i="8"/>
  <c r="N253" i="8"/>
  <c r="N252" i="8"/>
  <c r="N251" i="8"/>
  <c r="N250" i="8"/>
  <c r="N249" i="8"/>
  <c r="N248" i="8"/>
  <c r="N247" i="8"/>
  <c r="N246" i="8"/>
  <c r="N245" i="8"/>
  <c r="N244" i="8"/>
  <c r="N243" i="8"/>
  <c r="N242" i="8"/>
  <c r="N241" i="8"/>
  <c r="N240" i="8"/>
  <c r="N239" i="8"/>
  <c r="N238" i="8"/>
  <c r="N237" i="8"/>
  <c r="N236" i="8"/>
  <c r="N235" i="8"/>
  <c r="N234" i="8"/>
  <c r="N233" i="8"/>
  <c r="N232" i="8"/>
  <c r="N231" i="8"/>
  <c r="N230" i="8"/>
  <c r="N229" i="8"/>
  <c r="N228" i="8"/>
  <c r="N227" i="8"/>
  <c r="N226" i="8"/>
  <c r="N225" i="8"/>
  <c r="N224" i="8"/>
  <c r="N223" i="8"/>
  <c r="N222" i="8"/>
  <c r="N221" i="8"/>
  <c r="N220" i="8"/>
  <c r="N219" i="8"/>
  <c r="N218" i="8"/>
  <c r="N217" i="8"/>
  <c r="N216" i="8"/>
  <c r="N215" i="8"/>
  <c r="N214" i="8"/>
  <c r="N213" i="8"/>
  <c r="N212" i="8"/>
  <c r="N211" i="8"/>
  <c r="N210" i="8"/>
  <c r="N209" i="8"/>
  <c r="N208" i="8"/>
  <c r="N207" i="8"/>
  <c r="N206" i="8"/>
  <c r="N205" i="8"/>
  <c r="N204" i="8"/>
  <c r="N203" i="8"/>
  <c r="N202" i="8"/>
  <c r="N201" i="8"/>
  <c r="N200" i="8"/>
  <c r="N199" i="8"/>
  <c r="N198" i="8"/>
  <c r="N197" i="8"/>
  <c r="N196" i="8"/>
  <c r="N195" i="8"/>
  <c r="N194" i="8"/>
  <c r="N193" i="8"/>
  <c r="N192" i="8"/>
  <c r="N191" i="8"/>
  <c r="N190" i="8"/>
  <c r="N189" i="8"/>
  <c r="N188" i="8"/>
  <c r="N187" i="8"/>
  <c r="N186" i="8"/>
  <c r="N185" i="8"/>
  <c r="N184" i="8"/>
  <c r="N183" i="8"/>
  <c r="N182" i="8"/>
  <c r="N181" i="8"/>
  <c r="N180" i="8"/>
  <c r="N179" i="8"/>
  <c r="N178" i="8"/>
  <c r="N177" i="8"/>
  <c r="N176" i="8"/>
  <c r="N175" i="8"/>
  <c r="N174" i="8"/>
  <c r="N173" i="8"/>
  <c r="N172" i="8"/>
  <c r="N171" i="8"/>
  <c r="N170" i="8"/>
  <c r="N169" i="8"/>
  <c r="N168" i="8"/>
  <c r="N167" i="8"/>
  <c r="N166" i="8"/>
  <c r="N165" i="8"/>
  <c r="N164" i="8"/>
  <c r="N163" i="8"/>
  <c r="N162" i="8"/>
  <c r="N161" i="8"/>
  <c r="N160" i="8"/>
  <c r="N159" i="8"/>
  <c r="N158" i="8"/>
  <c r="N157" i="8"/>
  <c r="N156" i="8"/>
  <c r="N155" i="8"/>
  <c r="N154" i="8"/>
  <c r="N153" i="8"/>
  <c r="N152" i="8"/>
  <c r="N151" i="8"/>
  <c r="N150" i="8"/>
  <c r="N149" i="8"/>
  <c r="N148" i="8"/>
  <c r="N147" i="8"/>
  <c r="N146" i="8"/>
  <c r="N145" i="8"/>
  <c r="N144" i="8"/>
  <c r="N143" i="8"/>
  <c r="N142" i="8"/>
  <c r="N141" i="8"/>
  <c r="N140" i="8"/>
  <c r="N139" i="8"/>
  <c r="N138" i="8"/>
  <c r="N137" i="8"/>
  <c r="N136" i="8"/>
  <c r="N135" i="8"/>
  <c r="N134" i="8"/>
  <c r="N133" i="8"/>
  <c r="N132" i="8"/>
  <c r="N131" i="8"/>
  <c r="N130" i="8"/>
  <c r="N129" i="8"/>
  <c r="N128" i="8"/>
  <c r="N127" i="8"/>
  <c r="N126" i="8"/>
  <c r="N125" i="8"/>
  <c r="N124" i="8"/>
  <c r="N123" i="8"/>
  <c r="N122" i="8"/>
  <c r="N121" i="8"/>
  <c r="N120" i="8"/>
  <c r="N119" i="8"/>
  <c r="N118" i="8"/>
  <c r="N117" i="8"/>
  <c r="N116" i="8"/>
  <c r="N115" i="8"/>
  <c r="N114" i="8"/>
  <c r="N113" i="8"/>
  <c r="N112" i="8"/>
  <c r="N111" i="8"/>
  <c r="N110" i="8"/>
  <c r="N109" i="8"/>
  <c r="N108" i="8"/>
  <c r="N107" i="8"/>
  <c r="N106" i="8"/>
  <c r="N105" i="8"/>
  <c r="N104" i="8"/>
  <c r="N103" i="8"/>
  <c r="N102" i="8"/>
  <c r="N101" i="8"/>
  <c r="N100" i="8"/>
  <c r="N99" i="8"/>
  <c r="N98" i="8"/>
  <c r="N97" i="8"/>
  <c r="N96" i="8"/>
  <c r="N95" i="8"/>
  <c r="N94" i="8"/>
  <c r="N93" i="8"/>
  <c r="N92" i="8"/>
  <c r="N91" i="8"/>
  <c r="N90" i="8"/>
  <c r="N89" i="8"/>
  <c r="N88" i="8"/>
  <c r="N87" i="8"/>
  <c r="N86" i="8"/>
  <c r="N85" i="8"/>
  <c r="N84" i="8"/>
  <c r="N83" i="8"/>
  <c r="N82" i="8"/>
  <c r="N81" i="8"/>
  <c r="N80" i="8"/>
  <c r="N79" i="8"/>
  <c r="N78" i="8"/>
  <c r="N77" i="8"/>
  <c r="N76" i="8"/>
  <c r="N75" i="8"/>
  <c r="N74" i="8"/>
  <c r="N73" i="8"/>
  <c r="N72" i="8"/>
  <c r="N71" i="8"/>
  <c r="N70" i="8"/>
  <c r="N69" i="8"/>
  <c r="N68" i="8"/>
  <c r="N67" i="8"/>
  <c r="N66" i="8"/>
  <c r="N65" i="8"/>
  <c r="N64" i="8"/>
  <c r="N63" i="8"/>
  <c r="N62" i="8"/>
  <c r="N61" i="8"/>
  <c r="N60" i="8"/>
  <c r="N59" i="8"/>
  <c r="N58" i="8"/>
  <c r="N57" i="8"/>
  <c r="N56" i="8"/>
  <c r="N55" i="8"/>
  <c r="N54" i="8"/>
  <c r="N53" i="8"/>
  <c r="N52" i="8"/>
  <c r="N51" i="8"/>
  <c r="N50" i="8"/>
  <c r="N49" i="8"/>
  <c r="N48" i="8"/>
  <c r="N47" i="8"/>
  <c r="N46" i="8"/>
  <c r="N45" i="8"/>
  <c r="N44" i="8"/>
  <c r="N43" i="8"/>
  <c r="N42" i="8"/>
  <c r="N41" i="8"/>
  <c r="N40" i="8"/>
  <c r="N39" i="8"/>
  <c r="N38" i="8"/>
  <c r="N37" i="8"/>
  <c r="N36" i="8"/>
  <c r="N35" i="8"/>
  <c r="N34" i="8"/>
  <c r="N33" i="8"/>
  <c r="N32" i="8"/>
  <c r="N31" i="8"/>
  <c r="N30" i="8"/>
  <c r="N29" i="8"/>
  <c r="N28" i="8"/>
  <c r="N27" i="8"/>
  <c r="N26" i="8"/>
  <c r="N25" i="8"/>
  <c r="N24" i="8"/>
  <c r="N23" i="8"/>
  <c r="N22" i="8"/>
  <c r="N21" i="8"/>
  <c r="N20" i="8"/>
  <c r="N19" i="8"/>
  <c r="N18" i="8"/>
  <c r="N17" i="8"/>
  <c r="N516" i="50"/>
  <c r="N515" i="50"/>
  <c r="N514" i="50"/>
  <c r="N513" i="50"/>
  <c r="N512" i="50"/>
  <c r="N511" i="50"/>
  <c r="N510" i="50"/>
  <c r="N509" i="50"/>
  <c r="N508" i="50"/>
  <c r="N507" i="50"/>
  <c r="N506" i="50"/>
  <c r="N505" i="50"/>
  <c r="N504" i="50"/>
  <c r="N503" i="50"/>
  <c r="N502" i="50"/>
  <c r="N501" i="50"/>
  <c r="N500" i="50"/>
  <c r="N499" i="50"/>
  <c r="N498" i="50"/>
  <c r="N497" i="50"/>
  <c r="N496" i="50"/>
  <c r="N495" i="50"/>
  <c r="N494" i="50"/>
  <c r="N493" i="50"/>
  <c r="N492" i="50"/>
  <c r="N491" i="50"/>
  <c r="N490" i="50"/>
  <c r="N489" i="50"/>
  <c r="N488" i="50"/>
  <c r="N487" i="50"/>
  <c r="N486" i="50"/>
  <c r="N485" i="50"/>
  <c r="N484" i="50"/>
  <c r="N483" i="50"/>
  <c r="N482" i="50"/>
  <c r="N481" i="50"/>
  <c r="N480" i="50"/>
  <c r="N479" i="50"/>
  <c r="N478" i="50"/>
  <c r="N477" i="50"/>
  <c r="N476" i="50"/>
  <c r="N475" i="50"/>
  <c r="N474" i="50"/>
  <c r="N473" i="50"/>
  <c r="N472" i="50"/>
  <c r="N471" i="50"/>
  <c r="N470" i="50"/>
  <c r="N469" i="50"/>
  <c r="N468" i="50"/>
  <c r="N467" i="50"/>
  <c r="N466" i="50"/>
  <c r="N465" i="50"/>
  <c r="N464" i="50"/>
  <c r="N463" i="50"/>
  <c r="N462" i="50"/>
  <c r="N461" i="50"/>
  <c r="N460" i="50"/>
  <c r="N459" i="50"/>
  <c r="N458" i="50"/>
  <c r="N457" i="50"/>
  <c r="N456" i="50"/>
  <c r="N455" i="50"/>
  <c r="N454" i="50"/>
  <c r="N453" i="50"/>
  <c r="N452" i="50"/>
  <c r="N451" i="50"/>
  <c r="N450" i="50"/>
  <c r="N449" i="50"/>
  <c r="N448" i="50"/>
  <c r="N447" i="50"/>
  <c r="N446" i="50"/>
  <c r="N445" i="50"/>
  <c r="N444" i="50"/>
  <c r="N443" i="50"/>
  <c r="N442" i="50"/>
  <c r="N441" i="50"/>
  <c r="N440" i="50"/>
  <c r="N439" i="50"/>
  <c r="N438" i="50"/>
  <c r="N437" i="50"/>
  <c r="N436" i="50"/>
  <c r="N435" i="50"/>
  <c r="N434" i="50"/>
  <c r="N433" i="50"/>
  <c r="N432" i="50"/>
  <c r="N431" i="50"/>
  <c r="N430" i="50"/>
  <c r="N429" i="50"/>
  <c r="N428" i="50"/>
  <c r="N427" i="50"/>
  <c r="N426" i="50"/>
  <c r="N425" i="50"/>
  <c r="N424" i="50"/>
  <c r="N423" i="50"/>
  <c r="N422" i="50"/>
  <c r="N421" i="50"/>
  <c r="N420" i="50"/>
  <c r="N419" i="50"/>
  <c r="N418" i="50"/>
  <c r="N417" i="50"/>
  <c r="N416" i="50"/>
  <c r="N415" i="50"/>
  <c r="N414" i="50"/>
  <c r="N413" i="50"/>
  <c r="N412" i="50"/>
  <c r="N411" i="50"/>
  <c r="N410" i="50"/>
  <c r="N409" i="50"/>
  <c r="N408" i="50"/>
  <c r="N407" i="50"/>
  <c r="N406" i="50"/>
  <c r="N405" i="50"/>
  <c r="N404" i="50"/>
  <c r="N403" i="50"/>
  <c r="N402" i="50"/>
  <c r="N401" i="50"/>
  <c r="N400" i="50"/>
  <c r="N399" i="50"/>
  <c r="N398" i="50"/>
  <c r="N397" i="50"/>
  <c r="N396" i="50"/>
  <c r="N395" i="50"/>
  <c r="N394" i="50"/>
  <c r="N393" i="50"/>
  <c r="N392" i="50"/>
  <c r="N391" i="50"/>
  <c r="N390" i="50"/>
  <c r="N389" i="50"/>
  <c r="N388" i="50"/>
  <c r="N387" i="50"/>
  <c r="N386" i="50"/>
  <c r="N385" i="50"/>
  <c r="N384" i="50"/>
  <c r="N383" i="50"/>
  <c r="N382" i="50"/>
  <c r="N381" i="50"/>
  <c r="N380" i="50"/>
  <c r="N379" i="50"/>
  <c r="N378" i="50"/>
  <c r="N377" i="50"/>
  <c r="N376" i="50"/>
  <c r="N375" i="50"/>
  <c r="N374" i="50"/>
  <c r="N373" i="50"/>
  <c r="N372" i="50"/>
  <c r="N371" i="50"/>
  <c r="N370" i="50"/>
  <c r="N369" i="50"/>
  <c r="N368" i="50"/>
  <c r="N367" i="50"/>
  <c r="N366" i="50"/>
  <c r="N365" i="50"/>
  <c r="N364" i="50"/>
  <c r="N363" i="50"/>
  <c r="N362" i="50"/>
  <c r="N361" i="50"/>
  <c r="N360" i="50"/>
  <c r="N359" i="50"/>
  <c r="N358" i="50"/>
  <c r="N357" i="50"/>
  <c r="N356" i="50"/>
  <c r="N355" i="50"/>
  <c r="N354" i="50"/>
  <c r="N353" i="50"/>
  <c r="N352" i="50"/>
  <c r="N351" i="50"/>
  <c r="N350" i="50"/>
  <c r="N349" i="50"/>
  <c r="N348" i="50"/>
  <c r="N347" i="50"/>
  <c r="N346" i="50"/>
  <c r="N345" i="50"/>
  <c r="N344" i="50"/>
  <c r="N343" i="50"/>
  <c r="N342" i="50"/>
  <c r="N341" i="50"/>
  <c r="N340" i="50"/>
  <c r="N339" i="50"/>
  <c r="N338" i="50"/>
  <c r="N337" i="50"/>
  <c r="N336" i="50"/>
  <c r="N335" i="50"/>
  <c r="N334" i="50"/>
  <c r="N333" i="50"/>
  <c r="N332" i="50"/>
  <c r="N331" i="50"/>
  <c r="N330" i="50"/>
  <c r="N329" i="50"/>
  <c r="N328" i="50"/>
  <c r="N327" i="50"/>
  <c r="N326" i="50"/>
  <c r="N325" i="50"/>
  <c r="N324" i="50"/>
  <c r="N323" i="50"/>
  <c r="N322" i="50"/>
  <c r="N321" i="50"/>
  <c r="N320" i="50"/>
  <c r="N319" i="50"/>
  <c r="N318" i="50"/>
  <c r="N317" i="50"/>
  <c r="N316" i="50"/>
  <c r="N315" i="50"/>
  <c r="N314" i="50"/>
  <c r="N313" i="50"/>
  <c r="N312" i="50"/>
  <c r="N311" i="50"/>
  <c r="N310" i="50"/>
  <c r="N309" i="50"/>
  <c r="N308" i="50"/>
  <c r="N307" i="50"/>
  <c r="N306" i="50"/>
  <c r="N305" i="50"/>
  <c r="N304" i="50"/>
  <c r="N303" i="50"/>
  <c r="N302" i="50"/>
  <c r="N301" i="50"/>
  <c r="N300" i="50"/>
  <c r="N299" i="50"/>
  <c r="N298" i="50"/>
  <c r="N297" i="50"/>
  <c r="N296" i="50"/>
  <c r="N295" i="50"/>
  <c r="N294" i="50"/>
  <c r="N293" i="50"/>
  <c r="N292" i="50"/>
  <c r="N291" i="50"/>
  <c r="N290" i="50"/>
  <c r="N289" i="50"/>
  <c r="N288" i="50"/>
  <c r="N287" i="50"/>
  <c r="N286" i="50"/>
  <c r="N285" i="50"/>
  <c r="N284" i="50"/>
  <c r="N283" i="50"/>
  <c r="N282" i="50"/>
  <c r="N281" i="50"/>
  <c r="N280" i="50"/>
  <c r="N279" i="50"/>
  <c r="N278" i="50"/>
  <c r="N277" i="50"/>
  <c r="N276" i="50"/>
  <c r="N275" i="50"/>
  <c r="N274" i="50"/>
  <c r="N273" i="50"/>
  <c r="N272" i="50"/>
  <c r="N271" i="50"/>
  <c r="N270" i="50"/>
  <c r="N269" i="50"/>
  <c r="N268" i="50"/>
  <c r="N267" i="50"/>
  <c r="N266" i="50"/>
  <c r="N265" i="50"/>
  <c r="N264" i="50"/>
  <c r="N263" i="50"/>
  <c r="N262" i="50"/>
  <c r="N261" i="50"/>
  <c r="N260" i="50"/>
  <c r="N259" i="50"/>
  <c r="N258" i="50"/>
  <c r="N257" i="50"/>
  <c r="N256" i="50"/>
  <c r="N255" i="50"/>
  <c r="N254" i="50"/>
  <c r="N253" i="50"/>
  <c r="N252" i="50"/>
  <c r="N251" i="50"/>
  <c r="N250" i="50"/>
  <c r="N249" i="50"/>
  <c r="N248" i="50"/>
  <c r="N247" i="50"/>
  <c r="N246" i="50"/>
  <c r="N245" i="50"/>
  <c r="N244" i="50"/>
  <c r="N243" i="50"/>
  <c r="N242" i="50"/>
  <c r="N241" i="50"/>
  <c r="N240" i="50"/>
  <c r="N239" i="50"/>
  <c r="N238" i="50"/>
  <c r="N237" i="50"/>
  <c r="N236" i="50"/>
  <c r="N235" i="50"/>
  <c r="N234" i="50"/>
  <c r="N233" i="50"/>
  <c r="N232" i="50"/>
  <c r="N231" i="50"/>
  <c r="N230" i="50"/>
  <c r="N229" i="50"/>
  <c r="N228" i="50"/>
  <c r="N227" i="50"/>
  <c r="N226" i="50"/>
  <c r="N225" i="50"/>
  <c r="N224" i="50"/>
  <c r="N223" i="50"/>
  <c r="N222" i="50"/>
  <c r="N221" i="50"/>
  <c r="N220" i="50"/>
  <c r="N219" i="50"/>
  <c r="N218" i="50"/>
  <c r="N217" i="50"/>
  <c r="N216" i="50"/>
  <c r="N215" i="50"/>
  <c r="N214" i="50"/>
  <c r="N213" i="50"/>
  <c r="N212" i="50"/>
  <c r="N211" i="50"/>
  <c r="N210" i="50"/>
  <c r="N209" i="50"/>
  <c r="N208" i="50"/>
  <c r="N207" i="50"/>
  <c r="N206" i="50"/>
  <c r="N205" i="50"/>
  <c r="N204" i="50"/>
  <c r="N203" i="50"/>
  <c r="N202" i="50"/>
  <c r="N201" i="50"/>
  <c r="N200" i="50"/>
  <c r="N199" i="50"/>
  <c r="N198" i="50"/>
  <c r="N197" i="50"/>
  <c r="N196" i="50"/>
  <c r="N195" i="50"/>
  <c r="N194" i="50"/>
  <c r="N193" i="50"/>
  <c r="N192" i="50"/>
  <c r="N191" i="50"/>
  <c r="N190" i="50"/>
  <c r="N189" i="50"/>
  <c r="N188" i="50"/>
  <c r="N187" i="50"/>
  <c r="N186" i="50"/>
  <c r="N185" i="50"/>
  <c r="N184" i="50"/>
  <c r="N183" i="50"/>
  <c r="N182" i="50"/>
  <c r="N181" i="50"/>
  <c r="N180" i="50"/>
  <c r="N179" i="50"/>
  <c r="N178" i="50"/>
  <c r="N177" i="50"/>
  <c r="N176" i="50"/>
  <c r="N175" i="50"/>
  <c r="N174" i="50"/>
  <c r="N173" i="50"/>
  <c r="N172" i="50"/>
  <c r="N171" i="50"/>
  <c r="N170" i="50"/>
  <c r="N169" i="50"/>
  <c r="N168" i="50"/>
  <c r="N167" i="50"/>
  <c r="N166" i="50"/>
  <c r="N165" i="50"/>
  <c r="N164" i="50"/>
  <c r="N163" i="50"/>
  <c r="N162" i="50"/>
  <c r="N161" i="50"/>
  <c r="N160" i="50"/>
  <c r="N159" i="50"/>
  <c r="N158" i="50"/>
  <c r="N157" i="50"/>
  <c r="N156" i="50"/>
  <c r="N155" i="50"/>
  <c r="N154" i="50"/>
  <c r="N153" i="50"/>
  <c r="N152" i="50"/>
  <c r="N151" i="50"/>
  <c r="N150" i="50"/>
  <c r="N149" i="50"/>
  <c r="N148" i="50"/>
  <c r="N147" i="50"/>
  <c r="N146" i="50"/>
  <c r="N145" i="50"/>
  <c r="N144" i="50"/>
  <c r="N143" i="50"/>
  <c r="N142" i="50"/>
  <c r="N141" i="50"/>
  <c r="N140" i="50"/>
  <c r="N139" i="50"/>
  <c r="N138" i="50"/>
  <c r="N137" i="50"/>
  <c r="N136" i="50"/>
  <c r="N135" i="50"/>
  <c r="N134" i="50"/>
  <c r="N133" i="50"/>
  <c r="N132" i="50"/>
  <c r="N131" i="50"/>
  <c r="N130" i="50"/>
  <c r="N129" i="50"/>
  <c r="N128" i="50"/>
  <c r="N127" i="50"/>
  <c r="N126" i="50"/>
  <c r="N125" i="50"/>
  <c r="N124" i="50"/>
  <c r="N123" i="50"/>
  <c r="N122" i="50"/>
  <c r="N121" i="50"/>
  <c r="N120" i="50"/>
  <c r="N119" i="50"/>
  <c r="N118" i="50"/>
  <c r="N117" i="50"/>
  <c r="N116" i="50"/>
  <c r="N115" i="50"/>
  <c r="N114" i="50"/>
  <c r="N113" i="50"/>
  <c r="N112" i="50"/>
  <c r="N111" i="50"/>
  <c r="N110" i="50"/>
  <c r="N109" i="50"/>
  <c r="N108" i="50"/>
  <c r="N107" i="50"/>
  <c r="N106" i="50"/>
  <c r="N105" i="50"/>
  <c r="N104" i="50"/>
  <c r="N103" i="50"/>
  <c r="N102" i="50"/>
  <c r="N101" i="50"/>
  <c r="N100" i="50"/>
  <c r="N99" i="50"/>
  <c r="N98" i="50"/>
  <c r="N97" i="50"/>
  <c r="N96" i="50"/>
  <c r="N95" i="50"/>
  <c r="N94" i="50"/>
  <c r="N93" i="50"/>
  <c r="N92" i="50"/>
  <c r="N91" i="50"/>
  <c r="N90" i="50"/>
  <c r="N89" i="50"/>
  <c r="N88" i="50"/>
  <c r="N87" i="50"/>
  <c r="N86" i="50"/>
  <c r="N85" i="50"/>
  <c r="N84" i="50"/>
  <c r="N83" i="50"/>
  <c r="N82" i="50"/>
  <c r="N81" i="50"/>
  <c r="N80" i="50"/>
  <c r="N79" i="50"/>
  <c r="N78" i="50"/>
  <c r="N77" i="50"/>
  <c r="N76" i="50"/>
  <c r="N75" i="50"/>
  <c r="N74" i="50"/>
  <c r="N73" i="50"/>
  <c r="N72" i="50"/>
  <c r="N71" i="50"/>
  <c r="N70" i="50"/>
  <c r="N69" i="50"/>
  <c r="N68" i="50"/>
  <c r="N67" i="50"/>
  <c r="N66" i="50"/>
  <c r="N65" i="50"/>
  <c r="N64" i="50"/>
  <c r="N63" i="50"/>
  <c r="N62" i="50"/>
  <c r="N61" i="50"/>
  <c r="N60" i="50"/>
  <c r="N59" i="50"/>
  <c r="N58" i="50"/>
  <c r="N57" i="50"/>
  <c r="N56" i="50"/>
  <c r="N55" i="50"/>
  <c r="N54" i="50"/>
  <c r="N53" i="50"/>
  <c r="N52" i="50"/>
  <c r="N51" i="50"/>
  <c r="N50" i="50"/>
  <c r="N49" i="50"/>
  <c r="N48" i="50"/>
  <c r="N47" i="50"/>
  <c r="N46" i="50"/>
  <c r="N45" i="50"/>
  <c r="N44" i="50"/>
  <c r="N43" i="50"/>
  <c r="N42" i="50"/>
  <c r="N41" i="50"/>
  <c r="N40" i="50"/>
  <c r="N39" i="50"/>
  <c r="N38" i="50"/>
  <c r="N37" i="50"/>
  <c r="N36" i="50"/>
  <c r="N35" i="50"/>
  <c r="N34" i="50"/>
  <c r="N33" i="50"/>
  <c r="N32" i="50"/>
  <c r="N31" i="50"/>
  <c r="N30" i="50"/>
  <c r="N29" i="50"/>
  <c r="N28" i="50"/>
  <c r="N27" i="50"/>
  <c r="N26" i="50"/>
  <c r="N25" i="50"/>
  <c r="N24" i="50"/>
  <c r="N23" i="50"/>
  <c r="N22" i="50"/>
  <c r="N21" i="50"/>
  <c r="N20" i="50"/>
  <c r="N516" i="9"/>
  <c r="N515" i="9"/>
  <c r="N514" i="9"/>
  <c r="N513" i="9"/>
  <c r="N512" i="9"/>
  <c r="N511" i="9"/>
  <c r="N510" i="9"/>
  <c r="N509" i="9"/>
  <c r="N508" i="9"/>
  <c r="N507" i="9"/>
  <c r="N506" i="9"/>
  <c r="N505" i="9"/>
  <c r="N504" i="9"/>
  <c r="N503" i="9"/>
  <c r="N502" i="9"/>
  <c r="N501" i="9"/>
  <c r="N500" i="9"/>
  <c r="N499" i="9"/>
  <c r="N498" i="9"/>
  <c r="N497" i="9"/>
  <c r="N496" i="9"/>
  <c r="N495" i="9"/>
  <c r="N494" i="9"/>
  <c r="N493" i="9"/>
  <c r="N492" i="9"/>
  <c r="N491" i="9"/>
  <c r="N490" i="9"/>
  <c r="N489" i="9"/>
  <c r="N488" i="9"/>
  <c r="N487" i="9"/>
  <c r="N486" i="9"/>
  <c r="N485" i="9"/>
  <c r="N484" i="9"/>
  <c r="N483" i="9"/>
  <c r="N482" i="9"/>
  <c r="N481" i="9"/>
  <c r="N480" i="9"/>
  <c r="N479" i="9"/>
  <c r="N478" i="9"/>
  <c r="N477" i="9"/>
  <c r="N476" i="9"/>
  <c r="N475" i="9"/>
  <c r="N474" i="9"/>
  <c r="N473" i="9"/>
  <c r="N472" i="9"/>
  <c r="N471" i="9"/>
  <c r="N470" i="9"/>
  <c r="N469" i="9"/>
  <c r="N468" i="9"/>
  <c r="N467" i="9"/>
  <c r="N466" i="9"/>
  <c r="N465" i="9"/>
  <c r="N464" i="9"/>
  <c r="N463" i="9"/>
  <c r="N462" i="9"/>
  <c r="N461" i="9"/>
  <c r="N460" i="9"/>
  <c r="N459" i="9"/>
  <c r="N458" i="9"/>
  <c r="N457" i="9"/>
  <c r="N456" i="9"/>
  <c r="N455" i="9"/>
  <c r="N454" i="9"/>
  <c r="N453" i="9"/>
  <c r="N452" i="9"/>
  <c r="N451" i="9"/>
  <c r="N450" i="9"/>
  <c r="N449" i="9"/>
  <c r="N448" i="9"/>
  <c r="N447" i="9"/>
  <c r="N446" i="9"/>
  <c r="N445" i="9"/>
  <c r="N444" i="9"/>
  <c r="N443" i="9"/>
  <c r="N442" i="9"/>
  <c r="N441" i="9"/>
  <c r="N440" i="9"/>
  <c r="N439" i="9"/>
  <c r="N438" i="9"/>
  <c r="N437" i="9"/>
  <c r="N436" i="9"/>
  <c r="N435" i="9"/>
  <c r="N434" i="9"/>
  <c r="N433" i="9"/>
  <c r="N432" i="9"/>
  <c r="N431" i="9"/>
  <c r="N430" i="9"/>
  <c r="N429" i="9"/>
  <c r="N428" i="9"/>
  <c r="N427" i="9"/>
  <c r="N426" i="9"/>
  <c r="N425" i="9"/>
  <c r="N424" i="9"/>
  <c r="N423" i="9"/>
  <c r="N422" i="9"/>
  <c r="N421" i="9"/>
  <c r="N420" i="9"/>
  <c r="N419" i="9"/>
  <c r="N418" i="9"/>
  <c r="N417" i="9"/>
  <c r="N416" i="9"/>
  <c r="N415" i="9"/>
  <c r="N414" i="9"/>
  <c r="N413" i="9"/>
  <c r="N412" i="9"/>
  <c r="N411" i="9"/>
  <c r="N410" i="9"/>
  <c r="N409" i="9"/>
  <c r="N408" i="9"/>
  <c r="N407" i="9"/>
  <c r="N406" i="9"/>
  <c r="N405" i="9"/>
  <c r="N404" i="9"/>
  <c r="N403" i="9"/>
  <c r="N402" i="9"/>
  <c r="N401" i="9"/>
  <c r="N400" i="9"/>
  <c r="N399" i="9"/>
  <c r="N398" i="9"/>
  <c r="N397" i="9"/>
  <c r="N396" i="9"/>
  <c r="N395" i="9"/>
  <c r="N394" i="9"/>
  <c r="N393" i="9"/>
  <c r="N392" i="9"/>
  <c r="N391" i="9"/>
  <c r="N390" i="9"/>
  <c r="N389" i="9"/>
  <c r="N388" i="9"/>
  <c r="N387" i="9"/>
  <c r="N386" i="9"/>
  <c r="N385" i="9"/>
  <c r="N384" i="9"/>
  <c r="N383" i="9"/>
  <c r="N382" i="9"/>
  <c r="N381" i="9"/>
  <c r="N380" i="9"/>
  <c r="N379" i="9"/>
  <c r="N378" i="9"/>
  <c r="N377" i="9"/>
  <c r="N376" i="9"/>
  <c r="N375" i="9"/>
  <c r="N374" i="9"/>
  <c r="N373" i="9"/>
  <c r="N372" i="9"/>
  <c r="N371" i="9"/>
  <c r="N370" i="9"/>
  <c r="N369" i="9"/>
  <c r="N368" i="9"/>
  <c r="N367" i="9"/>
  <c r="N366" i="9"/>
  <c r="N365" i="9"/>
  <c r="N364" i="9"/>
  <c r="N363" i="9"/>
  <c r="N362" i="9"/>
  <c r="N361" i="9"/>
  <c r="N360" i="9"/>
  <c r="N359" i="9"/>
  <c r="N358" i="9"/>
  <c r="N357" i="9"/>
  <c r="N356" i="9"/>
  <c r="N355" i="9"/>
  <c r="N354" i="9"/>
  <c r="N353" i="9"/>
  <c r="N352" i="9"/>
  <c r="N351" i="9"/>
  <c r="N350" i="9"/>
  <c r="N349" i="9"/>
  <c r="N348" i="9"/>
  <c r="N347" i="9"/>
  <c r="N346" i="9"/>
  <c r="N345" i="9"/>
  <c r="N344" i="9"/>
  <c r="N343" i="9"/>
  <c r="N342" i="9"/>
  <c r="N341" i="9"/>
  <c r="N340" i="9"/>
  <c r="N339" i="9"/>
  <c r="N338" i="9"/>
  <c r="N337" i="9"/>
  <c r="N336" i="9"/>
  <c r="N335" i="9"/>
  <c r="N334" i="9"/>
  <c r="N333" i="9"/>
  <c r="N332" i="9"/>
  <c r="N331" i="9"/>
  <c r="N330" i="9"/>
  <c r="N329" i="9"/>
  <c r="N328" i="9"/>
  <c r="N327" i="9"/>
  <c r="N326" i="9"/>
  <c r="N325" i="9"/>
  <c r="N324" i="9"/>
  <c r="N323" i="9"/>
  <c r="N322" i="9"/>
  <c r="N321" i="9"/>
  <c r="N320" i="9"/>
  <c r="N319" i="9"/>
  <c r="N318" i="9"/>
  <c r="N317" i="9"/>
  <c r="N316" i="9"/>
  <c r="N315" i="9"/>
  <c r="N314" i="9"/>
  <c r="N313" i="9"/>
  <c r="N312" i="9"/>
  <c r="N311" i="9"/>
  <c r="N310" i="9"/>
  <c r="N309" i="9"/>
  <c r="N308" i="9"/>
  <c r="N307" i="9"/>
  <c r="N306" i="9"/>
  <c r="N305" i="9"/>
  <c r="N304" i="9"/>
  <c r="N303" i="9"/>
  <c r="N302" i="9"/>
  <c r="N301" i="9"/>
  <c r="N300" i="9"/>
  <c r="N299" i="9"/>
  <c r="N298" i="9"/>
  <c r="N297" i="9"/>
  <c r="N296" i="9"/>
  <c r="N295" i="9"/>
  <c r="N294" i="9"/>
  <c r="N293" i="9"/>
  <c r="N292" i="9"/>
  <c r="N291" i="9"/>
  <c r="N290" i="9"/>
  <c r="N289" i="9"/>
  <c r="N288" i="9"/>
  <c r="N287" i="9"/>
  <c r="N286" i="9"/>
  <c r="N285" i="9"/>
  <c r="N284" i="9"/>
  <c r="N283" i="9"/>
  <c r="N282" i="9"/>
  <c r="N281" i="9"/>
  <c r="N280" i="9"/>
  <c r="N279" i="9"/>
  <c r="N278" i="9"/>
  <c r="N277" i="9"/>
  <c r="N276" i="9"/>
  <c r="N275" i="9"/>
  <c r="N274" i="9"/>
  <c r="N273" i="9"/>
  <c r="N272" i="9"/>
  <c r="N271" i="9"/>
  <c r="N270" i="9"/>
  <c r="N269" i="9"/>
  <c r="N268" i="9"/>
  <c r="N267" i="9"/>
  <c r="N266" i="9"/>
  <c r="N265" i="9"/>
  <c r="N264" i="9"/>
  <c r="N263" i="9"/>
  <c r="N262" i="9"/>
  <c r="N261" i="9"/>
  <c r="N260" i="9"/>
  <c r="N259" i="9"/>
  <c r="N258" i="9"/>
  <c r="N257" i="9"/>
  <c r="N256" i="9"/>
  <c r="N255" i="9"/>
  <c r="N254" i="9"/>
  <c r="N253" i="9"/>
  <c r="N252" i="9"/>
  <c r="N251" i="9"/>
  <c r="N250" i="9"/>
  <c r="N249" i="9"/>
  <c r="N248" i="9"/>
  <c r="N247" i="9"/>
  <c r="N246" i="9"/>
  <c r="N245" i="9"/>
  <c r="N244" i="9"/>
  <c r="N243" i="9"/>
  <c r="N242" i="9"/>
  <c r="N241" i="9"/>
  <c r="N240" i="9"/>
  <c r="N239" i="9"/>
  <c r="N238" i="9"/>
  <c r="N237" i="9"/>
  <c r="N236" i="9"/>
  <c r="N235" i="9"/>
  <c r="N234" i="9"/>
  <c r="N233" i="9"/>
  <c r="N232" i="9"/>
  <c r="N231" i="9"/>
  <c r="N230" i="9"/>
  <c r="N229" i="9"/>
  <c r="N228" i="9"/>
  <c r="N227" i="9"/>
  <c r="N226" i="9"/>
  <c r="N225" i="9"/>
  <c r="N224" i="9"/>
  <c r="N223" i="9"/>
  <c r="N222" i="9"/>
  <c r="N221" i="9"/>
  <c r="N220" i="9"/>
  <c r="N219" i="9"/>
  <c r="N218" i="9"/>
  <c r="N217" i="9"/>
  <c r="N216" i="9"/>
  <c r="N215" i="9"/>
  <c r="N214" i="9"/>
  <c r="N213" i="9"/>
  <c r="N212" i="9"/>
  <c r="N211" i="9"/>
  <c r="N210" i="9"/>
  <c r="N209" i="9"/>
  <c r="N208" i="9"/>
  <c r="N207" i="9"/>
  <c r="N206" i="9"/>
  <c r="N205" i="9"/>
  <c r="N204" i="9"/>
  <c r="N203" i="9"/>
  <c r="N202" i="9"/>
  <c r="N201" i="9"/>
  <c r="N200" i="9"/>
  <c r="N199" i="9"/>
  <c r="N198" i="9"/>
  <c r="N197" i="9"/>
  <c r="N196" i="9"/>
  <c r="N195" i="9"/>
  <c r="N194" i="9"/>
  <c r="N193" i="9"/>
  <c r="N192" i="9"/>
  <c r="N191" i="9"/>
  <c r="N190" i="9"/>
  <c r="N189" i="9"/>
  <c r="N188" i="9"/>
  <c r="N187" i="9"/>
  <c r="N186" i="9"/>
  <c r="N185" i="9"/>
  <c r="N184" i="9"/>
  <c r="N183" i="9"/>
  <c r="N182" i="9"/>
  <c r="N181" i="9"/>
  <c r="N180" i="9"/>
  <c r="N179" i="9"/>
  <c r="N178" i="9"/>
  <c r="N177" i="9"/>
  <c r="N176" i="9"/>
  <c r="N175" i="9"/>
  <c r="N174" i="9"/>
  <c r="N173" i="9"/>
  <c r="N172" i="9"/>
  <c r="N171" i="9"/>
  <c r="N170" i="9"/>
  <c r="N169" i="9"/>
  <c r="N168" i="9"/>
  <c r="N167" i="9"/>
  <c r="N166" i="9"/>
  <c r="N165" i="9"/>
  <c r="N164" i="9"/>
  <c r="N163" i="9"/>
  <c r="N162" i="9"/>
  <c r="N161" i="9"/>
  <c r="N160" i="9"/>
  <c r="N159" i="9"/>
  <c r="N158" i="9"/>
  <c r="N157" i="9"/>
  <c r="N156" i="9"/>
  <c r="N155" i="9"/>
  <c r="N154" i="9"/>
  <c r="N153" i="9"/>
  <c r="N152" i="9"/>
  <c r="N151" i="9"/>
  <c r="N150" i="9"/>
  <c r="N149" i="9"/>
  <c r="N148" i="9"/>
  <c r="N147" i="9"/>
  <c r="N146" i="9"/>
  <c r="N145" i="9"/>
  <c r="N144" i="9"/>
  <c r="N143" i="9"/>
  <c r="N142" i="9"/>
  <c r="N141" i="9"/>
  <c r="N140" i="9"/>
  <c r="N139" i="9"/>
  <c r="N138" i="9"/>
  <c r="N137" i="9"/>
  <c r="N136" i="9"/>
  <c r="N135" i="9"/>
  <c r="N134" i="9"/>
  <c r="N133" i="9"/>
  <c r="N132" i="9"/>
  <c r="N131" i="9"/>
  <c r="N130" i="9"/>
  <c r="N129" i="9"/>
  <c r="N128" i="9"/>
  <c r="N127" i="9"/>
  <c r="N126" i="9"/>
  <c r="N125" i="9"/>
  <c r="N124" i="9"/>
  <c r="N123" i="9"/>
  <c r="N122" i="9"/>
  <c r="N121" i="9"/>
  <c r="N120" i="9"/>
  <c r="N119" i="9"/>
  <c r="N118" i="9"/>
  <c r="N117" i="9"/>
  <c r="N116" i="9"/>
  <c r="N115" i="9"/>
  <c r="N114" i="9"/>
  <c r="N113" i="9"/>
  <c r="N112" i="9"/>
  <c r="N111" i="9"/>
  <c r="N110" i="9"/>
  <c r="N109" i="9"/>
  <c r="N108" i="9"/>
  <c r="N107" i="9"/>
  <c r="N106" i="9"/>
  <c r="N105" i="9"/>
  <c r="N104" i="9"/>
  <c r="N103" i="9"/>
  <c r="N102" i="9"/>
  <c r="N101" i="9"/>
  <c r="N100" i="9"/>
  <c r="N99" i="9"/>
  <c r="N98" i="9"/>
  <c r="N97" i="9"/>
  <c r="N96" i="9"/>
  <c r="N95" i="9"/>
  <c r="N94" i="9"/>
  <c r="N93" i="9"/>
  <c r="N92" i="9"/>
  <c r="N91" i="9"/>
  <c r="N90" i="9"/>
  <c r="N89" i="9"/>
  <c r="N88" i="9"/>
  <c r="N87" i="9"/>
  <c r="N86" i="9"/>
  <c r="N85" i="9"/>
  <c r="N84" i="9"/>
  <c r="N83" i="9"/>
  <c r="N82" i="9"/>
  <c r="N81" i="9"/>
  <c r="N80" i="9"/>
  <c r="N79" i="9"/>
  <c r="N78" i="9"/>
  <c r="N77" i="9"/>
  <c r="N76" i="9"/>
  <c r="N75" i="9"/>
  <c r="N74" i="9"/>
  <c r="N73" i="9"/>
  <c r="N72" i="9"/>
  <c r="N71" i="9"/>
  <c r="N70" i="9"/>
  <c r="N69" i="9"/>
  <c r="N68" i="9"/>
  <c r="N67" i="9"/>
  <c r="N66" i="9"/>
  <c r="N65" i="9"/>
  <c r="N64" i="9"/>
  <c r="N63" i="9"/>
  <c r="N62" i="9"/>
  <c r="N61" i="9"/>
  <c r="N60" i="9"/>
  <c r="N59" i="9"/>
  <c r="N58" i="9"/>
  <c r="N57" i="9"/>
  <c r="N56" i="9"/>
  <c r="N55" i="9"/>
  <c r="N54" i="9"/>
  <c r="N53" i="9"/>
  <c r="N52" i="9"/>
  <c r="N51" i="9"/>
  <c r="N50" i="9"/>
  <c r="N49" i="9"/>
  <c r="N48" i="9"/>
  <c r="N47" i="9"/>
  <c r="N46" i="9"/>
  <c r="N45" i="9"/>
  <c r="N44" i="9"/>
  <c r="N43" i="9"/>
  <c r="N42" i="9"/>
  <c r="N41" i="9"/>
  <c r="N40" i="9"/>
  <c r="N39" i="9"/>
  <c r="N38" i="9"/>
  <c r="N37" i="9"/>
  <c r="N36" i="9"/>
  <c r="N35" i="9"/>
  <c r="N34" i="9"/>
  <c r="N33" i="9"/>
  <c r="N32" i="9"/>
  <c r="N31" i="9"/>
  <c r="N30" i="9"/>
  <c r="N29" i="9"/>
  <c r="N28" i="9"/>
  <c r="N27" i="9"/>
  <c r="N26" i="9"/>
  <c r="N25" i="9"/>
  <c r="N24" i="9"/>
  <c r="N23" i="9"/>
  <c r="N22" i="9"/>
  <c r="N21" i="9"/>
  <c r="N20" i="9"/>
  <c r="N19" i="9"/>
  <c r="N18" i="9"/>
  <c r="N17" i="9"/>
  <c r="N516" i="49"/>
  <c r="N515" i="49"/>
  <c r="N514" i="49"/>
  <c r="N513" i="49"/>
  <c r="N512" i="49"/>
  <c r="N511" i="49"/>
  <c r="N510" i="49"/>
  <c r="N509" i="49"/>
  <c r="N508" i="49"/>
  <c r="N507" i="49"/>
  <c r="N506" i="49"/>
  <c r="N505" i="49"/>
  <c r="N504" i="49"/>
  <c r="N503" i="49"/>
  <c r="N502" i="49"/>
  <c r="N501" i="49"/>
  <c r="N500" i="49"/>
  <c r="N499" i="49"/>
  <c r="N498" i="49"/>
  <c r="N497" i="49"/>
  <c r="N496" i="49"/>
  <c r="N495" i="49"/>
  <c r="N494" i="49"/>
  <c r="N493" i="49"/>
  <c r="N492" i="49"/>
  <c r="N491" i="49"/>
  <c r="N490" i="49"/>
  <c r="N489" i="49"/>
  <c r="N488" i="49"/>
  <c r="N487" i="49"/>
  <c r="N486" i="49"/>
  <c r="N485" i="49"/>
  <c r="N484" i="49"/>
  <c r="N483" i="49"/>
  <c r="N482" i="49"/>
  <c r="N481" i="49"/>
  <c r="N480" i="49"/>
  <c r="N479" i="49"/>
  <c r="N478" i="49"/>
  <c r="N477" i="49"/>
  <c r="N476" i="49"/>
  <c r="N475" i="49"/>
  <c r="N474" i="49"/>
  <c r="N473" i="49"/>
  <c r="N472" i="49"/>
  <c r="N471" i="49"/>
  <c r="N470" i="49"/>
  <c r="N469" i="49"/>
  <c r="N468" i="49"/>
  <c r="N467" i="49"/>
  <c r="N466" i="49"/>
  <c r="N465" i="49"/>
  <c r="N464" i="49"/>
  <c r="N463" i="49"/>
  <c r="N462" i="49"/>
  <c r="N461" i="49"/>
  <c r="N460" i="49"/>
  <c r="N459" i="49"/>
  <c r="N458" i="49"/>
  <c r="N457" i="49"/>
  <c r="N456" i="49"/>
  <c r="N455" i="49"/>
  <c r="N454" i="49"/>
  <c r="N453" i="49"/>
  <c r="N452" i="49"/>
  <c r="N451" i="49"/>
  <c r="N450" i="49"/>
  <c r="N449" i="49"/>
  <c r="N448" i="49"/>
  <c r="N447" i="49"/>
  <c r="N446" i="49"/>
  <c r="N445" i="49"/>
  <c r="N444" i="49"/>
  <c r="N443" i="49"/>
  <c r="N442" i="49"/>
  <c r="N441" i="49"/>
  <c r="N440" i="49"/>
  <c r="N439" i="49"/>
  <c r="N438" i="49"/>
  <c r="N437" i="49"/>
  <c r="N436" i="49"/>
  <c r="N435" i="49"/>
  <c r="N434" i="49"/>
  <c r="N433" i="49"/>
  <c r="N432" i="49"/>
  <c r="N431" i="49"/>
  <c r="N430" i="49"/>
  <c r="N429" i="49"/>
  <c r="N428" i="49"/>
  <c r="N427" i="49"/>
  <c r="N426" i="49"/>
  <c r="N425" i="49"/>
  <c r="N424" i="49"/>
  <c r="N423" i="49"/>
  <c r="N422" i="49"/>
  <c r="N421" i="49"/>
  <c r="N420" i="49"/>
  <c r="N419" i="49"/>
  <c r="N418" i="49"/>
  <c r="N417" i="49"/>
  <c r="N416" i="49"/>
  <c r="N415" i="49"/>
  <c r="N414" i="49"/>
  <c r="N413" i="49"/>
  <c r="N412" i="49"/>
  <c r="N411" i="49"/>
  <c r="N410" i="49"/>
  <c r="N409" i="49"/>
  <c r="N408" i="49"/>
  <c r="N407" i="49"/>
  <c r="N406" i="49"/>
  <c r="N405" i="49"/>
  <c r="N404" i="49"/>
  <c r="N403" i="49"/>
  <c r="N402" i="49"/>
  <c r="N401" i="49"/>
  <c r="N400" i="49"/>
  <c r="N399" i="49"/>
  <c r="N398" i="49"/>
  <c r="N397" i="49"/>
  <c r="N396" i="49"/>
  <c r="N395" i="49"/>
  <c r="N394" i="49"/>
  <c r="N393" i="49"/>
  <c r="N392" i="49"/>
  <c r="N391" i="49"/>
  <c r="N390" i="49"/>
  <c r="N389" i="49"/>
  <c r="N388" i="49"/>
  <c r="N387" i="49"/>
  <c r="N386" i="49"/>
  <c r="N385" i="49"/>
  <c r="N384" i="49"/>
  <c r="N383" i="49"/>
  <c r="N382" i="49"/>
  <c r="N381" i="49"/>
  <c r="N380" i="49"/>
  <c r="N379" i="49"/>
  <c r="N378" i="49"/>
  <c r="N377" i="49"/>
  <c r="N376" i="49"/>
  <c r="N375" i="49"/>
  <c r="N374" i="49"/>
  <c r="N373" i="49"/>
  <c r="N372" i="49"/>
  <c r="N371" i="49"/>
  <c r="N370" i="49"/>
  <c r="N369" i="49"/>
  <c r="N368" i="49"/>
  <c r="N367" i="49"/>
  <c r="N366" i="49"/>
  <c r="N365" i="49"/>
  <c r="N364" i="49"/>
  <c r="N363" i="49"/>
  <c r="N362" i="49"/>
  <c r="N361" i="49"/>
  <c r="N360" i="49"/>
  <c r="N359" i="49"/>
  <c r="N358" i="49"/>
  <c r="N357" i="49"/>
  <c r="N356" i="49"/>
  <c r="N355" i="49"/>
  <c r="N354" i="49"/>
  <c r="N353" i="49"/>
  <c r="N352" i="49"/>
  <c r="N351" i="49"/>
  <c r="N350" i="49"/>
  <c r="N349" i="49"/>
  <c r="N348" i="49"/>
  <c r="N347" i="49"/>
  <c r="N346" i="49"/>
  <c r="N345" i="49"/>
  <c r="N344" i="49"/>
  <c r="N343" i="49"/>
  <c r="N342" i="49"/>
  <c r="N341" i="49"/>
  <c r="N340" i="49"/>
  <c r="N339" i="49"/>
  <c r="N338" i="49"/>
  <c r="N337" i="49"/>
  <c r="N336" i="49"/>
  <c r="N335" i="49"/>
  <c r="N334" i="49"/>
  <c r="N333" i="49"/>
  <c r="N332" i="49"/>
  <c r="N331" i="49"/>
  <c r="N330" i="49"/>
  <c r="N329" i="49"/>
  <c r="N328" i="49"/>
  <c r="N327" i="49"/>
  <c r="N326" i="49"/>
  <c r="N325" i="49"/>
  <c r="N324" i="49"/>
  <c r="N323" i="49"/>
  <c r="N322" i="49"/>
  <c r="N321" i="49"/>
  <c r="N320" i="49"/>
  <c r="N319" i="49"/>
  <c r="N318" i="49"/>
  <c r="N317" i="49"/>
  <c r="N316" i="49"/>
  <c r="N315" i="49"/>
  <c r="N314" i="49"/>
  <c r="N313" i="49"/>
  <c r="N312" i="49"/>
  <c r="N311" i="49"/>
  <c r="N310" i="49"/>
  <c r="N309" i="49"/>
  <c r="N308" i="49"/>
  <c r="N307" i="49"/>
  <c r="N306" i="49"/>
  <c r="N305" i="49"/>
  <c r="N304" i="49"/>
  <c r="N303" i="49"/>
  <c r="N302" i="49"/>
  <c r="N301" i="49"/>
  <c r="N300" i="49"/>
  <c r="N299" i="49"/>
  <c r="N298" i="49"/>
  <c r="N297" i="49"/>
  <c r="N296" i="49"/>
  <c r="N295" i="49"/>
  <c r="N294" i="49"/>
  <c r="N293" i="49"/>
  <c r="N292" i="49"/>
  <c r="N291" i="49"/>
  <c r="N290" i="49"/>
  <c r="N289" i="49"/>
  <c r="N288" i="49"/>
  <c r="N287" i="49"/>
  <c r="N286" i="49"/>
  <c r="N285" i="49"/>
  <c r="N284" i="49"/>
  <c r="N283" i="49"/>
  <c r="N282" i="49"/>
  <c r="N281" i="49"/>
  <c r="N280" i="49"/>
  <c r="N279" i="49"/>
  <c r="N278" i="49"/>
  <c r="N277" i="49"/>
  <c r="N276" i="49"/>
  <c r="N275" i="49"/>
  <c r="N274" i="49"/>
  <c r="N273" i="49"/>
  <c r="N272" i="49"/>
  <c r="N271" i="49"/>
  <c r="N270" i="49"/>
  <c r="N269" i="49"/>
  <c r="N268" i="49"/>
  <c r="N267" i="49"/>
  <c r="N266" i="49"/>
  <c r="N265" i="49"/>
  <c r="N264" i="49"/>
  <c r="N263" i="49"/>
  <c r="N262" i="49"/>
  <c r="N261" i="49"/>
  <c r="N260" i="49"/>
  <c r="N259" i="49"/>
  <c r="N258" i="49"/>
  <c r="N257" i="49"/>
  <c r="N256" i="49"/>
  <c r="N255" i="49"/>
  <c r="N254" i="49"/>
  <c r="N253" i="49"/>
  <c r="N252" i="49"/>
  <c r="N251" i="49"/>
  <c r="N250" i="49"/>
  <c r="N249" i="49"/>
  <c r="N248" i="49"/>
  <c r="N247" i="49"/>
  <c r="N246" i="49"/>
  <c r="N245" i="49"/>
  <c r="N244" i="49"/>
  <c r="N243" i="49"/>
  <c r="N242" i="49"/>
  <c r="N241" i="49"/>
  <c r="N240" i="49"/>
  <c r="N239" i="49"/>
  <c r="N238" i="49"/>
  <c r="N237" i="49"/>
  <c r="N236" i="49"/>
  <c r="N235" i="49"/>
  <c r="N234" i="49"/>
  <c r="N233" i="49"/>
  <c r="N232" i="49"/>
  <c r="N231" i="49"/>
  <c r="N230" i="49"/>
  <c r="N229" i="49"/>
  <c r="N228" i="49"/>
  <c r="N227" i="49"/>
  <c r="N226" i="49"/>
  <c r="N225" i="49"/>
  <c r="N224" i="49"/>
  <c r="N223" i="49"/>
  <c r="N222" i="49"/>
  <c r="N221" i="49"/>
  <c r="N220" i="49"/>
  <c r="N219" i="49"/>
  <c r="N218" i="49"/>
  <c r="N217" i="49"/>
  <c r="N216" i="49"/>
  <c r="N215" i="49"/>
  <c r="N214" i="49"/>
  <c r="N213" i="49"/>
  <c r="N212" i="49"/>
  <c r="N211" i="49"/>
  <c r="N210" i="49"/>
  <c r="N209" i="49"/>
  <c r="N208" i="49"/>
  <c r="N207" i="49"/>
  <c r="N206" i="49"/>
  <c r="N205" i="49"/>
  <c r="N204" i="49"/>
  <c r="N203" i="49"/>
  <c r="N202" i="49"/>
  <c r="N201" i="49"/>
  <c r="N200" i="49"/>
  <c r="N199" i="49"/>
  <c r="N198" i="49"/>
  <c r="N197" i="49"/>
  <c r="N196" i="49"/>
  <c r="N195" i="49"/>
  <c r="N194" i="49"/>
  <c r="N193" i="49"/>
  <c r="N192" i="49"/>
  <c r="N191" i="49"/>
  <c r="N190" i="49"/>
  <c r="N189" i="49"/>
  <c r="N188" i="49"/>
  <c r="N187" i="49"/>
  <c r="N186" i="49"/>
  <c r="N185" i="49"/>
  <c r="N184" i="49"/>
  <c r="N183" i="49"/>
  <c r="N182" i="49"/>
  <c r="N181" i="49"/>
  <c r="N180" i="49"/>
  <c r="N179" i="49"/>
  <c r="N178" i="49"/>
  <c r="N177" i="49"/>
  <c r="N176" i="49"/>
  <c r="N175" i="49"/>
  <c r="N174" i="49"/>
  <c r="N173" i="49"/>
  <c r="N172" i="49"/>
  <c r="N171" i="49"/>
  <c r="N170" i="49"/>
  <c r="N169" i="49"/>
  <c r="N168" i="49"/>
  <c r="N167" i="49"/>
  <c r="N166" i="49"/>
  <c r="N165" i="49"/>
  <c r="N164" i="49"/>
  <c r="N163" i="49"/>
  <c r="N162" i="49"/>
  <c r="N161" i="49"/>
  <c r="N160" i="49"/>
  <c r="N159" i="49"/>
  <c r="N158" i="49"/>
  <c r="N157" i="49"/>
  <c r="N156" i="49"/>
  <c r="N155" i="49"/>
  <c r="N154" i="49"/>
  <c r="N153" i="49"/>
  <c r="N152" i="49"/>
  <c r="N151" i="49"/>
  <c r="N150" i="49"/>
  <c r="N149" i="49"/>
  <c r="N148" i="49"/>
  <c r="N147" i="49"/>
  <c r="N146" i="49"/>
  <c r="N145" i="49"/>
  <c r="N144" i="49"/>
  <c r="N143" i="49"/>
  <c r="N142" i="49"/>
  <c r="N141" i="49"/>
  <c r="N140" i="49"/>
  <c r="N139" i="49"/>
  <c r="N138" i="49"/>
  <c r="N137" i="49"/>
  <c r="N136" i="49"/>
  <c r="N135" i="49"/>
  <c r="N134" i="49"/>
  <c r="N133" i="49"/>
  <c r="N132" i="49"/>
  <c r="N131" i="49"/>
  <c r="N130" i="49"/>
  <c r="N129" i="49"/>
  <c r="N128" i="49"/>
  <c r="N127" i="49"/>
  <c r="N126" i="49"/>
  <c r="N125" i="49"/>
  <c r="N124" i="49"/>
  <c r="N123" i="49"/>
  <c r="N122" i="49"/>
  <c r="N121" i="49"/>
  <c r="N120" i="49"/>
  <c r="N119" i="49"/>
  <c r="N118" i="49"/>
  <c r="N117" i="49"/>
  <c r="N116" i="49"/>
  <c r="N115" i="49"/>
  <c r="N114" i="49"/>
  <c r="N113" i="49"/>
  <c r="N112" i="49"/>
  <c r="N111" i="49"/>
  <c r="N110" i="49"/>
  <c r="N109" i="49"/>
  <c r="N108" i="49"/>
  <c r="N107" i="49"/>
  <c r="N106" i="49"/>
  <c r="N105" i="49"/>
  <c r="N104" i="49"/>
  <c r="N103" i="49"/>
  <c r="N102" i="49"/>
  <c r="N101" i="49"/>
  <c r="N100" i="49"/>
  <c r="N99" i="49"/>
  <c r="N98" i="49"/>
  <c r="N97" i="49"/>
  <c r="N96" i="49"/>
  <c r="N95" i="49"/>
  <c r="N94" i="49"/>
  <c r="N93" i="49"/>
  <c r="N92" i="49"/>
  <c r="N91" i="49"/>
  <c r="N90" i="49"/>
  <c r="N89" i="49"/>
  <c r="N88" i="49"/>
  <c r="N87" i="49"/>
  <c r="N86" i="49"/>
  <c r="N85" i="49"/>
  <c r="N84" i="49"/>
  <c r="N83" i="49"/>
  <c r="N82" i="49"/>
  <c r="N81" i="49"/>
  <c r="N80" i="49"/>
  <c r="N79" i="49"/>
  <c r="N78" i="49"/>
  <c r="N77" i="49"/>
  <c r="N76" i="49"/>
  <c r="N75" i="49"/>
  <c r="N74" i="49"/>
  <c r="N73" i="49"/>
  <c r="N72" i="49"/>
  <c r="N71" i="49"/>
  <c r="N70" i="49"/>
  <c r="N69" i="49"/>
  <c r="N68" i="49"/>
  <c r="N67" i="49"/>
  <c r="N66" i="49"/>
  <c r="N65" i="49"/>
  <c r="N64" i="49"/>
  <c r="N63" i="49"/>
  <c r="N62" i="49"/>
  <c r="N61" i="49"/>
  <c r="N60" i="49"/>
  <c r="N59" i="49"/>
  <c r="N58" i="49"/>
  <c r="N57" i="49"/>
  <c r="N56" i="49"/>
  <c r="N55" i="49"/>
  <c r="N54" i="49"/>
  <c r="N53" i="49"/>
  <c r="N52" i="49"/>
  <c r="N51" i="49"/>
  <c r="N50" i="49"/>
  <c r="N49" i="49"/>
  <c r="N48" i="49"/>
  <c r="N47" i="49"/>
  <c r="N46" i="49"/>
  <c r="N45" i="49"/>
  <c r="N44" i="49"/>
  <c r="N43" i="49"/>
  <c r="N42" i="49"/>
  <c r="N41" i="49"/>
  <c r="N40" i="49"/>
  <c r="N39" i="49"/>
  <c r="N38" i="49"/>
  <c r="N37" i="49"/>
  <c r="N36" i="49"/>
  <c r="N35" i="49"/>
  <c r="N34" i="49"/>
  <c r="N33" i="49"/>
  <c r="N32" i="49"/>
  <c r="N31" i="49"/>
  <c r="N30" i="49"/>
  <c r="N29" i="49"/>
  <c r="N28" i="49"/>
  <c r="N27" i="49"/>
  <c r="N26" i="49"/>
  <c r="N25" i="49"/>
  <c r="N24" i="49"/>
  <c r="N23" i="49"/>
  <c r="N22" i="49"/>
  <c r="N21" i="49"/>
  <c r="N20" i="49"/>
  <c r="N516" i="10"/>
  <c r="N515" i="10"/>
  <c r="N514" i="10"/>
  <c r="N513" i="10"/>
  <c r="N512" i="10"/>
  <c r="N511" i="10"/>
  <c r="N510" i="10"/>
  <c r="N509" i="10"/>
  <c r="N508" i="10"/>
  <c r="N507" i="10"/>
  <c r="N506" i="10"/>
  <c r="N505" i="10"/>
  <c r="N504" i="10"/>
  <c r="N503" i="10"/>
  <c r="N502" i="10"/>
  <c r="N501" i="10"/>
  <c r="N500" i="10"/>
  <c r="N499" i="10"/>
  <c r="N498" i="10"/>
  <c r="N497" i="10"/>
  <c r="N496" i="10"/>
  <c r="N495" i="10"/>
  <c r="N494" i="10"/>
  <c r="N493" i="10"/>
  <c r="N492" i="10"/>
  <c r="N491" i="10"/>
  <c r="N490" i="10"/>
  <c r="N489" i="10"/>
  <c r="N488" i="10"/>
  <c r="N487" i="10"/>
  <c r="N486" i="10"/>
  <c r="N485" i="10"/>
  <c r="N484" i="10"/>
  <c r="N483" i="10"/>
  <c r="N482" i="10"/>
  <c r="N481" i="10"/>
  <c r="N480" i="10"/>
  <c r="N479" i="10"/>
  <c r="N478" i="10"/>
  <c r="N477" i="10"/>
  <c r="N476" i="10"/>
  <c r="N475" i="10"/>
  <c r="N474" i="10"/>
  <c r="N473" i="10"/>
  <c r="N472" i="10"/>
  <c r="N471" i="10"/>
  <c r="N470" i="10"/>
  <c r="N469" i="10"/>
  <c r="N468" i="10"/>
  <c r="N467" i="10"/>
  <c r="N466" i="10"/>
  <c r="N465" i="10"/>
  <c r="N464" i="10"/>
  <c r="N463" i="10"/>
  <c r="N462" i="10"/>
  <c r="N461" i="10"/>
  <c r="N460" i="10"/>
  <c r="N459" i="10"/>
  <c r="N458" i="10"/>
  <c r="N457" i="10"/>
  <c r="N456" i="10"/>
  <c r="N455" i="10"/>
  <c r="N454" i="10"/>
  <c r="N453" i="10"/>
  <c r="N452" i="10"/>
  <c r="N451" i="10"/>
  <c r="N450" i="10"/>
  <c r="N449" i="10"/>
  <c r="N448" i="10"/>
  <c r="N447" i="10"/>
  <c r="N446" i="10"/>
  <c r="N445" i="10"/>
  <c r="N444" i="10"/>
  <c r="N443" i="10"/>
  <c r="N442" i="10"/>
  <c r="N441" i="10"/>
  <c r="N440" i="10"/>
  <c r="N439" i="10"/>
  <c r="N438" i="10"/>
  <c r="N437" i="10"/>
  <c r="N436" i="10"/>
  <c r="N435" i="10"/>
  <c r="N434" i="10"/>
  <c r="N433" i="10"/>
  <c r="N432" i="10"/>
  <c r="N431" i="10"/>
  <c r="N430" i="10"/>
  <c r="N429" i="10"/>
  <c r="N428" i="10"/>
  <c r="N427" i="10"/>
  <c r="N426" i="10"/>
  <c r="N425" i="10"/>
  <c r="N424" i="10"/>
  <c r="N423" i="10"/>
  <c r="N422" i="10"/>
  <c r="N421" i="10"/>
  <c r="N420" i="10"/>
  <c r="N419" i="10"/>
  <c r="N418" i="10"/>
  <c r="N417" i="10"/>
  <c r="N416" i="10"/>
  <c r="N415" i="10"/>
  <c r="N414" i="10"/>
  <c r="N413" i="10"/>
  <c r="N412" i="10"/>
  <c r="N411" i="10"/>
  <c r="N410" i="10"/>
  <c r="N409" i="10"/>
  <c r="N408" i="10"/>
  <c r="N407" i="10"/>
  <c r="N406" i="10"/>
  <c r="N405" i="10"/>
  <c r="N404" i="10"/>
  <c r="N403" i="10"/>
  <c r="N402" i="10"/>
  <c r="N401" i="10"/>
  <c r="N400" i="10"/>
  <c r="N399" i="10"/>
  <c r="N398" i="10"/>
  <c r="N397" i="10"/>
  <c r="N396" i="10"/>
  <c r="N395" i="10"/>
  <c r="N394" i="10"/>
  <c r="N393" i="10"/>
  <c r="N392" i="10"/>
  <c r="N391" i="10"/>
  <c r="N390" i="10"/>
  <c r="N389" i="10"/>
  <c r="N388" i="10"/>
  <c r="N387" i="10"/>
  <c r="N386" i="10"/>
  <c r="N385" i="10"/>
  <c r="N384" i="10"/>
  <c r="N383" i="10"/>
  <c r="N382" i="10"/>
  <c r="N381" i="10"/>
  <c r="N380" i="10"/>
  <c r="N379" i="10"/>
  <c r="N378" i="10"/>
  <c r="N377" i="10"/>
  <c r="N376" i="10"/>
  <c r="N375" i="10"/>
  <c r="N374" i="10"/>
  <c r="N373" i="10"/>
  <c r="N372" i="10"/>
  <c r="N371" i="10"/>
  <c r="N370" i="10"/>
  <c r="N369" i="10"/>
  <c r="N368" i="10"/>
  <c r="N367" i="10"/>
  <c r="N366" i="10"/>
  <c r="N365" i="10"/>
  <c r="N364" i="10"/>
  <c r="N363" i="10"/>
  <c r="N362" i="10"/>
  <c r="N361" i="10"/>
  <c r="N360" i="10"/>
  <c r="N359" i="10"/>
  <c r="N358" i="10"/>
  <c r="N357" i="10"/>
  <c r="N356" i="10"/>
  <c r="N355" i="10"/>
  <c r="N354" i="10"/>
  <c r="N353" i="10"/>
  <c r="N352" i="10"/>
  <c r="N351" i="10"/>
  <c r="N350" i="10"/>
  <c r="N349" i="10"/>
  <c r="N348" i="10"/>
  <c r="N347" i="10"/>
  <c r="N346" i="10"/>
  <c r="N345" i="10"/>
  <c r="N344" i="10"/>
  <c r="N343" i="10"/>
  <c r="N342" i="10"/>
  <c r="N341" i="10"/>
  <c r="N340" i="10"/>
  <c r="N339" i="10"/>
  <c r="N338" i="10"/>
  <c r="N337" i="10"/>
  <c r="N336" i="10"/>
  <c r="N335" i="10"/>
  <c r="N334" i="10"/>
  <c r="N333" i="10"/>
  <c r="N332" i="10"/>
  <c r="N331" i="10"/>
  <c r="N330" i="10"/>
  <c r="N329" i="10"/>
  <c r="N328" i="10"/>
  <c r="N327" i="10"/>
  <c r="N326" i="10"/>
  <c r="N325" i="10"/>
  <c r="N324" i="10"/>
  <c r="N323" i="10"/>
  <c r="N322" i="10"/>
  <c r="N321" i="10"/>
  <c r="N320" i="10"/>
  <c r="N319" i="10"/>
  <c r="N318" i="10"/>
  <c r="N317" i="10"/>
  <c r="N316" i="10"/>
  <c r="N315" i="10"/>
  <c r="N314" i="10"/>
  <c r="N313" i="10"/>
  <c r="N312" i="10"/>
  <c r="N311" i="10"/>
  <c r="N310" i="10"/>
  <c r="N309" i="10"/>
  <c r="N308" i="10"/>
  <c r="N307" i="10"/>
  <c r="N306" i="10"/>
  <c r="N305" i="10"/>
  <c r="N304" i="10"/>
  <c r="N303" i="10"/>
  <c r="N302" i="10"/>
  <c r="N301" i="10"/>
  <c r="N300" i="10"/>
  <c r="N299" i="10"/>
  <c r="N298" i="10"/>
  <c r="N297" i="10"/>
  <c r="N296" i="10"/>
  <c r="N295" i="10"/>
  <c r="N294" i="10"/>
  <c r="N293" i="10"/>
  <c r="N292" i="10"/>
  <c r="N291" i="10"/>
  <c r="N290" i="10"/>
  <c r="N289" i="10"/>
  <c r="N288" i="10"/>
  <c r="N287" i="10"/>
  <c r="N286" i="10"/>
  <c r="N285" i="10"/>
  <c r="N284" i="10"/>
  <c r="N283" i="10"/>
  <c r="N282" i="10"/>
  <c r="N281" i="10"/>
  <c r="N280" i="10"/>
  <c r="N279" i="10"/>
  <c r="N278" i="10"/>
  <c r="N277" i="10"/>
  <c r="N276" i="10"/>
  <c r="N275" i="10"/>
  <c r="N274" i="10"/>
  <c r="N273" i="10"/>
  <c r="N272" i="10"/>
  <c r="N271" i="10"/>
  <c r="N270" i="10"/>
  <c r="N269" i="10"/>
  <c r="N268" i="10"/>
  <c r="N267" i="10"/>
  <c r="N266" i="10"/>
  <c r="N265" i="10"/>
  <c r="N264" i="10"/>
  <c r="N263" i="10"/>
  <c r="N262" i="10"/>
  <c r="N261" i="10"/>
  <c r="N260" i="10"/>
  <c r="N259" i="10"/>
  <c r="N258" i="10"/>
  <c r="N257" i="10"/>
  <c r="N256" i="10"/>
  <c r="N255" i="10"/>
  <c r="N254" i="10"/>
  <c r="N253" i="10"/>
  <c r="N252" i="10"/>
  <c r="N251" i="10"/>
  <c r="N250" i="10"/>
  <c r="N249" i="10"/>
  <c r="N248" i="10"/>
  <c r="N247" i="10"/>
  <c r="N246" i="10"/>
  <c r="N245" i="10"/>
  <c r="N244" i="10"/>
  <c r="N243" i="10"/>
  <c r="N242" i="10"/>
  <c r="N241" i="10"/>
  <c r="N240" i="10"/>
  <c r="N239" i="10"/>
  <c r="N238" i="10"/>
  <c r="N237" i="10"/>
  <c r="N236" i="10"/>
  <c r="N235" i="10"/>
  <c r="N234" i="10"/>
  <c r="N233" i="10"/>
  <c r="N232" i="10"/>
  <c r="N231" i="10"/>
  <c r="N230" i="10"/>
  <c r="N229" i="10"/>
  <c r="N228" i="10"/>
  <c r="N227" i="10"/>
  <c r="N226" i="10"/>
  <c r="N225" i="10"/>
  <c r="N224" i="10"/>
  <c r="N223" i="10"/>
  <c r="N222" i="10"/>
  <c r="N221" i="10"/>
  <c r="N220" i="10"/>
  <c r="N219" i="10"/>
  <c r="N218" i="10"/>
  <c r="N217" i="10"/>
  <c r="N216" i="10"/>
  <c r="N215" i="10"/>
  <c r="N214" i="10"/>
  <c r="N213" i="10"/>
  <c r="N212" i="10"/>
  <c r="N211" i="10"/>
  <c r="N210" i="10"/>
  <c r="N209" i="10"/>
  <c r="N208" i="10"/>
  <c r="N207" i="10"/>
  <c r="N206" i="10"/>
  <c r="N205" i="10"/>
  <c r="N204" i="10"/>
  <c r="N203" i="10"/>
  <c r="N202" i="10"/>
  <c r="N201" i="10"/>
  <c r="N200" i="10"/>
  <c r="N199" i="10"/>
  <c r="N198" i="10"/>
  <c r="N197" i="10"/>
  <c r="N196" i="10"/>
  <c r="N195" i="10"/>
  <c r="N194" i="10"/>
  <c r="N193" i="10"/>
  <c r="N192" i="10"/>
  <c r="N191" i="10"/>
  <c r="N190" i="10"/>
  <c r="N189" i="10"/>
  <c r="N188" i="10"/>
  <c r="N187" i="10"/>
  <c r="N186" i="10"/>
  <c r="N185" i="10"/>
  <c r="N184" i="10"/>
  <c r="N183" i="10"/>
  <c r="N182" i="10"/>
  <c r="N181" i="10"/>
  <c r="N180" i="10"/>
  <c r="N179" i="10"/>
  <c r="N178" i="10"/>
  <c r="N177" i="10"/>
  <c r="N176" i="10"/>
  <c r="N175" i="10"/>
  <c r="N174" i="10"/>
  <c r="N173" i="10"/>
  <c r="N172" i="10"/>
  <c r="N171" i="10"/>
  <c r="N170" i="10"/>
  <c r="N169" i="10"/>
  <c r="N168" i="10"/>
  <c r="N167" i="10"/>
  <c r="N166" i="10"/>
  <c r="N165" i="10"/>
  <c r="N164" i="10"/>
  <c r="N163" i="10"/>
  <c r="N162" i="10"/>
  <c r="N161" i="10"/>
  <c r="N160" i="10"/>
  <c r="N159" i="10"/>
  <c r="N158" i="10"/>
  <c r="N157" i="10"/>
  <c r="N156" i="10"/>
  <c r="N155" i="10"/>
  <c r="N154" i="10"/>
  <c r="N153" i="10"/>
  <c r="N152" i="10"/>
  <c r="N151" i="10"/>
  <c r="N150" i="10"/>
  <c r="N149" i="10"/>
  <c r="N148" i="10"/>
  <c r="N147" i="10"/>
  <c r="N146" i="10"/>
  <c r="N145" i="10"/>
  <c r="N144" i="10"/>
  <c r="N143" i="10"/>
  <c r="N142" i="10"/>
  <c r="N141" i="10"/>
  <c r="N140" i="10"/>
  <c r="N139" i="10"/>
  <c r="N138" i="10"/>
  <c r="N137" i="10"/>
  <c r="N136" i="10"/>
  <c r="N135" i="10"/>
  <c r="N134" i="10"/>
  <c r="N133" i="10"/>
  <c r="N132" i="10"/>
  <c r="N131" i="10"/>
  <c r="N130" i="10"/>
  <c r="N129" i="10"/>
  <c r="N128" i="10"/>
  <c r="N127" i="10"/>
  <c r="N126" i="10"/>
  <c r="N125" i="10"/>
  <c r="N124" i="10"/>
  <c r="N123" i="10"/>
  <c r="N122" i="10"/>
  <c r="N121" i="10"/>
  <c r="N120" i="10"/>
  <c r="N119" i="10"/>
  <c r="N118" i="10"/>
  <c r="N117" i="10"/>
  <c r="N116" i="10"/>
  <c r="N115" i="10"/>
  <c r="N114" i="10"/>
  <c r="N113" i="10"/>
  <c r="N112" i="10"/>
  <c r="N111" i="10"/>
  <c r="N110" i="10"/>
  <c r="N109" i="10"/>
  <c r="N108" i="10"/>
  <c r="N107" i="10"/>
  <c r="N106" i="10"/>
  <c r="N105" i="10"/>
  <c r="N104" i="10"/>
  <c r="N103" i="10"/>
  <c r="N102" i="10"/>
  <c r="N101" i="10"/>
  <c r="N100" i="10"/>
  <c r="N99" i="10"/>
  <c r="N98" i="10"/>
  <c r="N97" i="10"/>
  <c r="N96" i="10"/>
  <c r="N95" i="10"/>
  <c r="N94" i="10"/>
  <c r="N93" i="10"/>
  <c r="N92" i="10"/>
  <c r="N91" i="10"/>
  <c r="N90" i="10"/>
  <c r="N89" i="10"/>
  <c r="N88" i="10"/>
  <c r="N87" i="10"/>
  <c r="N86" i="10"/>
  <c r="N85" i="10"/>
  <c r="N84" i="10"/>
  <c r="N83" i="10"/>
  <c r="N82" i="10"/>
  <c r="N81" i="10"/>
  <c r="N80" i="10"/>
  <c r="N79" i="10"/>
  <c r="N78" i="10"/>
  <c r="N77" i="10"/>
  <c r="N76" i="10"/>
  <c r="N75" i="10"/>
  <c r="N74" i="10"/>
  <c r="N73" i="10"/>
  <c r="N72" i="10"/>
  <c r="N71" i="10"/>
  <c r="N70" i="10"/>
  <c r="N69" i="10"/>
  <c r="N68" i="10"/>
  <c r="N67" i="10"/>
  <c r="N66" i="10"/>
  <c r="N65" i="10"/>
  <c r="N64" i="10"/>
  <c r="N63" i="10"/>
  <c r="N62" i="10"/>
  <c r="N61" i="10"/>
  <c r="N60" i="10"/>
  <c r="N59" i="10"/>
  <c r="N58" i="10"/>
  <c r="N57" i="10"/>
  <c r="N56" i="10"/>
  <c r="N55" i="10"/>
  <c r="N54" i="10"/>
  <c r="N53" i="10"/>
  <c r="N52" i="10"/>
  <c r="N51" i="10"/>
  <c r="N50" i="10"/>
  <c r="N49" i="10"/>
  <c r="N48" i="10"/>
  <c r="N47" i="10"/>
  <c r="N46" i="10"/>
  <c r="N45" i="10"/>
  <c r="N44" i="10"/>
  <c r="N43" i="10"/>
  <c r="N42" i="10"/>
  <c r="N41" i="10"/>
  <c r="N40" i="10"/>
  <c r="N39" i="10"/>
  <c r="N38" i="10"/>
  <c r="N37" i="10"/>
  <c r="N36" i="10"/>
  <c r="N35" i="10"/>
  <c r="N34" i="10"/>
  <c r="N33" i="10"/>
  <c r="N32" i="10"/>
  <c r="N31" i="10"/>
  <c r="N30" i="10"/>
  <c r="N29" i="10"/>
  <c r="N28" i="10"/>
  <c r="N27" i="10"/>
  <c r="N26" i="10"/>
  <c r="N25" i="10"/>
  <c r="N24" i="10"/>
  <c r="N23" i="10"/>
  <c r="N22" i="10"/>
  <c r="N21" i="10"/>
  <c r="N20" i="10"/>
  <c r="N19" i="10"/>
  <c r="N18" i="10"/>
  <c r="N17" i="10"/>
  <c r="N516" i="48"/>
  <c r="N515" i="48"/>
  <c r="N514" i="48"/>
  <c r="N513" i="48"/>
  <c r="N512" i="48"/>
  <c r="N511" i="48"/>
  <c r="N510" i="48"/>
  <c r="N509" i="48"/>
  <c r="N508" i="48"/>
  <c r="N507" i="48"/>
  <c r="N506" i="48"/>
  <c r="N505" i="48"/>
  <c r="N504" i="48"/>
  <c r="N503" i="48"/>
  <c r="N502" i="48"/>
  <c r="N501" i="48"/>
  <c r="N500" i="48"/>
  <c r="N499" i="48"/>
  <c r="N498" i="48"/>
  <c r="N497" i="48"/>
  <c r="N496" i="48"/>
  <c r="N495" i="48"/>
  <c r="N494" i="48"/>
  <c r="N493" i="48"/>
  <c r="N492" i="48"/>
  <c r="N491" i="48"/>
  <c r="N490" i="48"/>
  <c r="N489" i="48"/>
  <c r="N488" i="48"/>
  <c r="N487" i="48"/>
  <c r="N486" i="48"/>
  <c r="N485" i="48"/>
  <c r="N484" i="48"/>
  <c r="N483" i="48"/>
  <c r="N482" i="48"/>
  <c r="N481" i="48"/>
  <c r="N480" i="48"/>
  <c r="N479" i="48"/>
  <c r="N478" i="48"/>
  <c r="N477" i="48"/>
  <c r="N476" i="48"/>
  <c r="N475" i="48"/>
  <c r="N474" i="48"/>
  <c r="N473" i="48"/>
  <c r="N472" i="48"/>
  <c r="N471" i="48"/>
  <c r="N470" i="48"/>
  <c r="N469" i="48"/>
  <c r="N468" i="48"/>
  <c r="N467" i="48"/>
  <c r="N466" i="48"/>
  <c r="N465" i="48"/>
  <c r="N464" i="48"/>
  <c r="N463" i="48"/>
  <c r="N462" i="48"/>
  <c r="N461" i="48"/>
  <c r="N460" i="48"/>
  <c r="N459" i="48"/>
  <c r="N458" i="48"/>
  <c r="N457" i="48"/>
  <c r="N456" i="48"/>
  <c r="N455" i="48"/>
  <c r="N454" i="48"/>
  <c r="N453" i="48"/>
  <c r="N452" i="48"/>
  <c r="N451" i="48"/>
  <c r="N450" i="48"/>
  <c r="N449" i="48"/>
  <c r="N448" i="48"/>
  <c r="N447" i="48"/>
  <c r="N446" i="48"/>
  <c r="N445" i="48"/>
  <c r="N444" i="48"/>
  <c r="N443" i="48"/>
  <c r="N442" i="48"/>
  <c r="N441" i="48"/>
  <c r="N440" i="48"/>
  <c r="N439" i="48"/>
  <c r="N438" i="48"/>
  <c r="N437" i="48"/>
  <c r="N436" i="48"/>
  <c r="N435" i="48"/>
  <c r="N434" i="48"/>
  <c r="N433" i="48"/>
  <c r="N432" i="48"/>
  <c r="N431" i="48"/>
  <c r="N430" i="48"/>
  <c r="N429" i="48"/>
  <c r="N428" i="48"/>
  <c r="N427" i="48"/>
  <c r="N426" i="48"/>
  <c r="N425" i="48"/>
  <c r="N424" i="48"/>
  <c r="N423" i="48"/>
  <c r="N422" i="48"/>
  <c r="N421" i="48"/>
  <c r="N420" i="48"/>
  <c r="N419" i="48"/>
  <c r="N418" i="48"/>
  <c r="N417" i="48"/>
  <c r="N416" i="48"/>
  <c r="N415" i="48"/>
  <c r="N414" i="48"/>
  <c r="N413" i="48"/>
  <c r="N412" i="48"/>
  <c r="N411" i="48"/>
  <c r="N410" i="48"/>
  <c r="N409" i="48"/>
  <c r="N408" i="48"/>
  <c r="N407" i="48"/>
  <c r="N406" i="48"/>
  <c r="N405" i="48"/>
  <c r="N404" i="48"/>
  <c r="N403" i="48"/>
  <c r="N402" i="48"/>
  <c r="N401" i="48"/>
  <c r="N400" i="48"/>
  <c r="N399" i="48"/>
  <c r="N398" i="48"/>
  <c r="N397" i="48"/>
  <c r="N396" i="48"/>
  <c r="N395" i="48"/>
  <c r="N394" i="48"/>
  <c r="N393" i="48"/>
  <c r="N392" i="48"/>
  <c r="N391" i="48"/>
  <c r="N390" i="48"/>
  <c r="N389" i="48"/>
  <c r="N388" i="48"/>
  <c r="N387" i="48"/>
  <c r="N386" i="48"/>
  <c r="N385" i="48"/>
  <c r="N384" i="48"/>
  <c r="N383" i="48"/>
  <c r="N382" i="48"/>
  <c r="N381" i="48"/>
  <c r="N380" i="48"/>
  <c r="N379" i="48"/>
  <c r="N378" i="48"/>
  <c r="N377" i="48"/>
  <c r="N376" i="48"/>
  <c r="N375" i="48"/>
  <c r="N374" i="48"/>
  <c r="N373" i="48"/>
  <c r="N372" i="48"/>
  <c r="N371" i="48"/>
  <c r="N370" i="48"/>
  <c r="N369" i="48"/>
  <c r="N368" i="48"/>
  <c r="N367" i="48"/>
  <c r="N366" i="48"/>
  <c r="N365" i="48"/>
  <c r="N364" i="48"/>
  <c r="N363" i="48"/>
  <c r="N362" i="48"/>
  <c r="N361" i="48"/>
  <c r="N360" i="48"/>
  <c r="N359" i="48"/>
  <c r="N358" i="48"/>
  <c r="N357" i="48"/>
  <c r="N356" i="48"/>
  <c r="N355" i="48"/>
  <c r="N354" i="48"/>
  <c r="N353" i="48"/>
  <c r="N352" i="48"/>
  <c r="N351" i="48"/>
  <c r="N350" i="48"/>
  <c r="N349" i="48"/>
  <c r="N348" i="48"/>
  <c r="N347" i="48"/>
  <c r="N346" i="48"/>
  <c r="N345" i="48"/>
  <c r="N344" i="48"/>
  <c r="N343" i="48"/>
  <c r="N342" i="48"/>
  <c r="N341" i="48"/>
  <c r="N340" i="48"/>
  <c r="N339" i="48"/>
  <c r="N338" i="48"/>
  <c r="N337" i="48"/>
  <c r="N336" i="48"/>
  <c r="N335" i="48"/>
  <c r="N334" i="48"/>
  <c r="N333" i="48"/>
  <c r="N332" i="48"/>
  <c r="N331" i="48"/>
  <c r="N330" i="48"/>
  <c r="N329" i="48"/>
  <c r="N328" i="48"/>
  <c r="N327" i="48"/>
  <c r="N326" i="48"/>
  <c r="N325" i="48"/>
  <c r="N324" i="48"/>
  <c r="N323" i="48"/>
  <c r="N322" i="48"/>
  <c r="N321" i="48"/>
  <c r="N320" i="48"/>
  <c r="N319" i="48"/>
  <c r="N318" i="48"/>
  <c r="N317" i="48"/>
  <c r="N316" i="48"/>
  <c r="N315" i="48"/>
  <c r="N314" i="48"/>
  <c r="N313" i="48"/>
  <c r="N312" i="48"/>
  <c r="N311" i="48"/>
  <c r="N310" i="48"/>
  <c r="N309" i="48"/>
  <c r="N308" i="48"/>
  <c r="N307" i="48"/>
  <c r="N306" i="48"/>
  <c r="N305" i="48"/>
  <c r="N304" i="48"/>
  <c r="N303" i="48"/>
  <c r="N302" i="48"/>
  <c r="N301" i="48"/>
  <c r="N300" i="48"/>
  <c r="N299" i="48"/>
  <c r="N298" i="48"/>
  <c r="N297" i="48"/>
  <c r="N296" i="48"/>
  <c r="N295" i="48"/>
  <c r="N294" i="48"/>
  <c r="N293" i="48"/>
  <c r="N292" i="48"/>
  <c r="N291" i="48"/>
  <c r="N290" i="48"/>
  <c r="N289" i="48"/>
  <c r="N288" i="48"/>
  <c r="N287" i="48"/>
  <c r="N286" i="48"/>
  <c r="N285" i="48"/>
  <c r="N284" i="48"/>
  <c r="N283" i="48"/>
  <c r="N282" i="48"/>
  <c r="N281" i="48"/>
  <c r="N280" i="48"/>
  <c r="N279" i="48"/>
  <c r="N278" i="48"/>
  <c r="N277" i="48"/>
  <c r="N276" i="48"/>
  <c r="N275" i="48"/>
  <c r="N274" i="48"/>
  <c r="N273" i="48"/>
  <c r="N272" i="48"/>
  <c r="N271" i="48"/>
  <c r="N270" i="48"/>
  <c r="N269" i="48"/>
  <c r="N268" i="48"/>
  <c r="N267" i="48"/>
  <c r="N266" i="48"/>
  <c r="N265" i="48"/>
  <c r="N264" i="48"/>
  <c r="N263" i="48"/>
  <c r="N262" i="48"/>
  <c r="N261" i="48"/>
  <c r="N260" i="48"/>
  <c r="N259" i="48"/>
  <c r="N258" i="48"/>
  <c r="N257" i="48"/>
  <c r="N256" i="48"/>
  <c r="N255" i="48"/>
  <c r="N254" i="48"/>
  <c r="N253" i="48"/>
  <c r="N252" i="48"/>
  <c r="N251" i="48"/>
  <c r="N250" i="48"/>
  <c r="N249" i="48"/>
  <c r="N248" i="48"/>
  <c r="N247" i="48"/>
  <c r="N246" i="48"/>
  <c r="N245" i="48"/>
  <c r="N244" i="48"/>
  <c r="N243" i="48"/>
  <c r="N242" i="48"/>
  <c r="N241" i="48"/>
  <c r="N240" i="48"/>
  <c r="N239" i="48"/>
  <c r="N238" i="48"/>
  <c r="N237" i="48"/>
  <c r="N236" i="48"/>
  <c r="N235" i="48"/>
  <c r="N234" i="48"/>
  <c r="N233" i="48"/>
  <c r="N232" i="48"/>
  <c r="N231" i="48"/>
  <c r="N230" i="48"/>
  <c r="N229" i="48"/>
  <c r="N228" i="48"/>
  <c r="N227" i="48"/>
  <c r="N226" i="48"/>
  <c r="N225" i="48"/>
  <c r="N224" i="48"/>
  <c r="N223" i="48"/>
  <c r="N222" i="48"/>
  <c r="N221" i="48"/>
  <c r="N220" i="48"/>
  <c r="N219" i="48"/>
  <c r="N218" i="48"/>
  <c r="N217" i="48"/>
  <c r="N216" i="48"/>
  <c r="N215" i="48"/>
  <c r="N214" i="48"/>
  <c r="N213" i="48"/>
  <c r="N212" i="48"/>
  <c r="N211" i="48"/>
  <c r="N210" i="48"/>
  <c r="N209" i="48"/>
  <c r="N208" i="48"/>
  <c r="N207" i="48"/>
  <c r="N206" i="48"/>
  <c r="N205" i="48"/>
  <c r="N204" i="48"/>
  <c r="N203" i="48"/>
  <c r="N202" i="48"/>
  <c r="N201" i="48"/>
  <c r="N200" i="48"/>
  <c r="N199" i="48"/>
  <c r="N198" i="48"/>
  <c r="N197" i="48"/>
  <c r="N196" i="48"/>
  <c r="N195" i="48"/>
  <c r="N194" i="48"/>
  <c r="N193" i="48"/>
  <c r="N192" i="48"/>
  <c r="N191" i="48"/>
  <c r="N190" i="48"/>
  <c r="N189" i="48"/>
  <c r="N188" i="48"/>
  <c r="N187" i="48"/>
  <c r="N186" i="48"/>
  <c r="N185" i="48"/>
  <c r="N184" i="48"/>
  <c r="N183" i="48"/>
  <c r="N182" i="48"/>
  <c r="N181" i="48"/>
  <c r="N180" i="48"/>
  <c r="N179" i="48"/>
  <c r="N178" i="48"/>
  <c r="N177" i="48"/>
  <c r="N176" i="48"/>
  <c r="N175" i="48"/>
  <c r="N174" i="48"/>
  <c r="N173" i="48"/>
  <c r="N172" i="48"/>
  <c r="N171" i="48"/>
  <c r="N170" i="48"/>
  <c r="N169" i="48"/>
  <c r="N168" i="48"/>
  <c r="N167" i="48"/>
  <c r="N166" i="48"/>
  <c r="N165" i="48"/>
  <c r="N164" i="48"/>
  <c r="N163" i="48"/>
  <c r="N162" i="48"/>
  <c r="N161" i="48"/>
  <c r="N160" i="48"/>
  <c r="N159" i="48"/>
  <c r="N158" i="48"/>
  <c r="N157" i="48"/>
  <c r="N156" i="48"/>
  <c r="N155" i="48"/>
  <c r="N154" i="48"/>
  <c r="N153" i="48"/>
  <c r="N152" i="48"/>
  <c r="N151" i="48"/>
  <c r="N150" i="48"/>
  <c r="N149" i="48"/>
  <c r="N148" i="48"/>
  <c r="N147" i="48"/>
  <c r="N146" i="48"/>
  <c r="N145" i="48"/>
  <c r="N144" i="48"/>
  <c r="N143" i="48"/>
  <c r="N142" i="48"/>
  <c r="N141" i="48"/>
  <c r="N140" i="48"/>
  <c r="N139" i="48"/>
  <c r="N138" i="48"/>
  <c r="N137" i="48"/>
  <c r="N136" i="48"/>
  <c r="N135" i="48"/>
  <c r="N134" i="48"/>
  <c r="N133" i="48"/>
  <c r="N132" i="48"/>
  <c r="N131" i="48"/>
  <c r="N130" i="48"/>
  <c r="N129" i="48"/>
  <c r="N128" i="48"/>
  <c r="N127" i="48"/>
  <c r="N126" i="48"/>
  <c r="N125" i="48"/>
  <c r="N124" i="48"/>
  <c r="N123" i="48"/>
  <c r="N122" i="48"/>
  <c r="N121" i="48"/>
  <c r="N120" i="48"/>
  <c r="N119" i="48"/>
  <c r="N118" i="48"/>
  <c r="N117" i="48"/>
  <c r="N116" i="48"/>
  <c r="N115" i="48"/>
  <c r="N114" i="48"/>
  <c r="N113" i="48"/>
  <c r="N112" i="48"/>
  <c r="N111" i="48"/>
  <c r="N110" i="48"/>
  <c r="N109" i="48"/>
  <c r="N108" i="48"/>
  <c r="N107" i="48"/>
  <c r="N106" i="48"/>
  <c r="N105" i="48"/>
  <c r="N104" i="48"/>
  <c r="N103" i="48"/>
  <c r="N102" i="48"/>
  <c r="N101" i="48"/>
  <c r="N100" i="48"/>
  <c r="N99" i="48"/>
  <c r="N98" i="48"/>
  <c r="N97" i="48"/>
  <c r="N96" i="48"/>
  <c r="N95" i="48"/>
  <c r="N94" i="48"/>
  <c r="N93" i="48"/>
  <c r="N92" i="48"/>
  <c r="N91" i="48"/>
  <c r="N90" i="48"/>
  <c r="N89" i="48"/>
  <c r="N88" i="48"/>
  <c r="N87" i="48"/>
  <c r="N86" i="48"/>
  <c r="N85" i="48"/>
  <c r="N84" i="48"/>
  <c r="N83" i="48"/>
  <c r="N82" i="48"/>
  <c r="N81" i="48"/>
  <c r="N80" i="48"/>
  <c r="N79" i="48"/>
  <c r="N78" i="48"/>
  <c r="N77" i="48"/>
  <c r="N76" i="48"/>
  <c r="N75" i="48"/>
  <c r="N74" i="48"/>
  <c r="N73" i="48"/>
  <c r="N72" i="48"/>
  <c r="N71" i="48"/>
  <c r="N70" i="48"/>
  <c r="N69" i="48"/>
  <c r="N68" i="48"/>
  <c r="N67" i="48"/>
  <c r="N66" i="48"/>
  <c r="N65" i="48"/>
  <c r="N64" i="48"/>
  <c r="N63" i="48"/>
  <c r="N62" i="48"/>
  <c r="N61" i="48"/>
  <c r="N60" i="48"/>
  <c r="N59" i="48"/>
  <c r="N58" i="48"/>
  <c r="N57" i="48"/>
  <c r="N56" i="48"/>
  <c r="N55" i="48"/>
  <c r="N54" i="48"/>
  <c r="N53" i="48"/>
  <c r="N52" i="48"/>
  <c r="N51" i="48"/>
  <c r="N50" i="48"/>
  <c r="N49" i="48"/>
  <c r="N48" i="48"/>
  <c r="N47" i="48"/>
  <c r="N46" i="48"/>
  <c r="N45" i="48"/>
  <c r="N44" i="48"/>
  <c r="N43" i="48"/>
  <c r="N42" i="48"/>
  <c r="N41" i="48"/>
  <c r="N40" i="48"/>
  <c r="N39" i="48"/>
  <c r="N38" i="48"/>
  <c r="N37" i="48"/>
  <c r="N36" i="48"/>
  <c r="N35" i="48"/>
  <c r="N34" i="48"/>
  <c r="N33" i="48"/>
  <c r="N32" i="48"/>
  <c r="N31" i="48"/>
  <c r="N30" i="48"/>
  <c r="N29" i="48"/>
  <c r="N28" i="48"/>
  <c r="N27" i="48"/>
  <c r="N26" i="48"/>
  <c r="N25" i="48"/>
  <c r="N24" i="48"/>
  <c r="N23" i="48"/>
  <c r="N22" i="48"/>
  <c r="N21" i="48"/>
  <c r="N20" i="48"/>
  <c r="N516" i="11"/>
  <c r="N515" i="11"/>
  <c r="N514" i="11"/>
  <c r="N513" i="11"/>
  <c r="N512" i="11"/>
  <c r="N511" i="11"/>
  <c r="N510" i="11"/>
  <c r="N509" i="11"/>
  <c r="N508" i="11"/>
  <c r="N507" i="11"/>
  <c r="N506" i="11"/>
  <c r="N505" i="11"/>
  <c r="N504" i="11"/>
  <c r="N503" i="11"/>
  <c r="N502" i="11"/>
  <c r="N501" i="11"/>
  <c r="N500" i="11"/>
  <c r="N499" i="11"/>
  <c r="N498" i="11"/>
  <c r="N497" i="11"/>
  <c r="N496" i="11"/>
  <c r="N495" i="11"/>
  <c r="N494" i="11"/>
  <c r="N493" i="11"/>
  <c r="N492" i="11"/>
  <c r="N491" i="11"/>
  <c r="N490" i="11"/>
  <c r="N489" i="11"/>
  <c r="N488" i="11"/>
  <c r="N487" i="11"/>
  <c r="N486" i="11"/>
  <c r="N485" i="11"/>
  <c r="N484" i="11"/>
  <c r="N483" i="11"/>
  <c r="N482" i="11"/>
  <c r="N481" i="11"/>
  <c r="N480" i="11"/>
  <c r="N479" i="11"/>
  <c r="N478" i="11"/>
  <c r="N477" i="11"/>
  <c r="N476" i="11"/>
  <c r="N475" i="11"/>
  <c r="N474" i="11"/>
  <c r="N473" i="11"/>
  <c r="N472" i="11"/>
  <c r="N471" i="11"/>
  <c r="N470" i="11"/>
  <c r="N469" i="11"/>
  <c r="N468" i="11"/>
  <c r="N467" i="11"/>
  <c r="N466" i="11"/>
  <c r="N465" i="11"/>
  <c r="N464" i="11"/>
  <c r="N463" i="11"/>
  <c r="N462" i="11"/>
  <c r="N461" i="11"/>
  <c r="N460" i="11"/>
  <c r="N459" i="11"/>
  <c r="N458" i="11"/>
  <c r="N457" i="11"/>
  <c r="N456" i="11"/>
  <c r="N455" i="11"/>
  <c r="N454" i="11"/>
  <c r="N453" i="11"/>
  <c r="N452" i="11"/>
  <c r="N451" i="11"/>
  <c r="N450" i="11"/>
  <c r="N449" i="11"/>
  <c r="N448" i="11"/>
  <c r="N447" i="11"/>
  <c r="N446" i="11"/>
  <c r="N445" i="11"/>
  <c r="N444" i="11"/>
  <c r="N443" i="11"/>
  <c r="N442" i="11"/>
  <c r="N441" i="11"/>
  <c r="N440" i="11"/>
  <c r="N439" i="11"/>
  <c r="N438" i="11"/>
  <c r="N437" i="11"/>
  <c r="N436" i="11"/>
  <c r="N435" i="11"/>
  <c r="N434" i="11"/>
  <c r="N433" i="11"/>
  <c r="N432" i="11"/>
  <c r="N431" i="11"/>
  <c r="N430" i="11"/>
  <c r="N429" i="11"/>
  <c r="N428" i="11"/>
  <c r="N427" i="11"/>
  <c r="N426" i="11"/>
  <c r="N425" i="11"/>
  <c r="N424" i="11"/>
  <c r="N423" i="11"/>
  <c r="N422" i="11"/>
  <c r="N421" i="11"/>
  <c r="N420" i="11"/>
  <c r="N419" i="11"/>
  <c r="N418" i="11"/>
  <c r="N417" i="11"/>
  <c r="N416" i="11"/>
  <c r="N415" i="11"/>
  <c r="N414" i="11"/>
  <c r="N413" i="11"/>
  <c r="N412" i="11"/>
  <c r="N411" i="11"/>
  <c r="N410" i="11"/>
  <c r="N409" i="11"/>
  <c r="N408" i="11"/>
  <c r="N407" i="11"/>
  <c r="N406" i="11"/>
  <c r="N405" i="11"/>
  <c r="N404" i="11"/>
  <c r="N403" i="11"/>
  <c r="N402" i="11"/>
  <c r="N401" i="11"/>
  <c r="N400" i="11"/>
  <c r="N399" i="11"/>
  <c r="N398" i="11"/>
  <c r="N397" i="11"/>
  <c r="N396" i="11"/>
  <c r="N395" i="11"/>
  <c r="N394" i="11"/>
  <c r="N393" i="11"/>
  <c r="N392" i="11"/>
  <c r="N391" i="11"/>
  <c r="N390" i="11"/>
  <c r="N389" i="11"/>
  <c r="N388" i="11"/>
  <c r="N387" i="11"/>
  <c r="N386" i="11"/>
  <c r="N385" i="11"/>
  <c r="N384" i="11"/>
  <c r="N383" i="11"/>
  <c r="N382" i="11"/>
  <c r="N381" i="11"/>
  <c r="N380" i="11"/>
  <c r="N379" i="11"/>
  <c r="N378" i="11"/>
  <c r="N377" i="11"/>
  <c r="N376" i="11"/>
  <c r="N375" i="11"/>
  <c r="N374" i="11"/>
  <c r="N373" i="11"/>
  <c r="N372" i="11"/>
  <c r="N371" i="11"/>
  <c r="N370" i="11"/>
  <c r="N369" i="11"/>
  <c r="N368" i="11"/>
  <c r="N367" i="11"/>
  <c r="N366" i="11"/>
  <c r="N365" i="11"/>
  <c r="N364" i="11"/>
  <c r="N363" i="11"/>
  <c r="N362" i="11"/>
  <c r="N361" i="11"/>
  <c r="N360" i="11"/>
  <c r="N359" i="11"/>
  <c r="N358" i="11"/>
  <c r="N357" i="11"/>
  <c r="N356" i="11"/>
  <c r="N355" i="11"/>
  <c r="N354" i="11"/>
  <c r="N353" i="11"/>
  <c r="N352" i="11"/>
  <c r="N351" i="11"/>
  <c r="N350" i="11"/>
  <c r="N349" i="11"/>
  <c r="N348" i="11"/>
  <c r="N347" i="11"/>
  <c r="N346" i="11"/>
  <c r="N345" i="11"/>
  <c r="N344" i="11"/>
  <c r="N343" i="11"/>
  <c r="N342" i="11"/>
  <c r="N341" i="11"/>
  <c r="N340" i="11"/>
  <c r="N339" i="11"/>
  <c r="N338" i="11"/>
  <c r="N337" i="11"/>
  <c r="N336" i="11"/>
  <c r="N335" i="11"/>
  <c r="N334" i="11"/>
  <c r="N333" i="11"/>
  <c r="N332" i="11"/>
  <c r="N331" i="11"/>
  <c r="N330" i="11"/>
  <c r="N329" i="11"/>
  <c r="N328" i="11"/>
  <c r="N327" i="11"/>
  <c r="N326" i="11"/>
  <c r="N325" i="11"/>
  <c r="N324" i="11"/>
  <c r="N323" i="11"/>
  <c r="N322" i="11"/>
  <c r="N321" i="11"/>
  <c r="N320" i="11"/>
  <c r="N319" i="11"/>
  <c r="N318" i="11"/>
  <c r="N317" i="11"/>
  <c r="N316" i="11"/>
  <c r="N315" i="11"/>
  <c r="N314" i="11"/>
  <c r="N313" i="11"/>
  <c r="N312" i="11"/>
  <c r="N311" i="11"/>
  <c r="N310" i="11"/>
  <c r="N309" i="11"/>
  <c r="N308" i="11"/>
  <c r="N307" i="11"/>
  <c r="N306" i="11"/>
  <c r="N305" i="11"/>
  <c r="N304" i="11"/>
  <c r="N303" i="11"/>
  <c r="N302" i="11"/>
  <c r="N301" i="11"/>
  <c r="N300" i="11"/>
  <c r="N299" i="11"/>
  <c r="N298" i="11"/>
  <c r="N297" i="11"/>
  <c r="N296" i="11"/>
  <c r="N295" i="11"/>
  <c r="N294" i="11"/>
  <c r="N293" i="11"/>
  <c r="N292" i="11"/>
  <c r="N291" i="11"/>
  <c r="N290" i="11"/>
  <c r="N289" i="11"/>
  <c r="N288" i="11"/>
  <c r="N287" i="11"/>
  <c r="N286" i="11"/>
  <c r="N285" i="11"/>
  <c r="N284" i="11"/>
  <c r="N283" i="11"/>
  <c r="N282" i="11"/>
  <c r="N281" i="11"/>
  <c r="N280" i="11"/>
  <c r="N279" i="11"/>
  <c r="N278" i="11"/>
  <c r="N277" i="11"/>
  <c r="N276" i="11"/>
  <c r="N275" i="11"/>
  <c r="N274" i="11"/>
  <c r="N273" i="11"/>
  <c r="N272" i="11"/>
  <c r="N271" i="11"/>
  <c r="N270" i="11"/>
  <c r="N269" i="11"/>
  <c r="N268" i="11"/>
  <c r="N267" i="11"/>
  <c r="N266" i="11"/>
  <c r="N265" i="11"/>
  <c r="N264" i="11"/>
  <c r="N263" i="11"/>
  <c r="N262" i="11"/>
  <c r="N261" i="11"/>
  <c r="N260" i="11"/>
  <c r="N259" i="11"/>
  <c r="N258" i="11"/>
  <c r="N257" i="11"/>
  <c r="N256" i="11"/>
  <c r="N255" i="11"/>
  <c r="N254" i="11"/>
  <c r="N253" i="11"/>
  <c r="N252" i="11"/>
  <c r="N251" i="11"/>
  <c r="N250" i="11"/>
  <c r="N249" i="11"/>
  <c r="N248" i="11"/>
  <c r="N247" i="11"/>
  <c r="N246" i="11"/>
  <c r="N245" i="11"/>
  <c r="N244" i="11"/>
  <c r="N243" i="11"/>
  <c r="N242" i="11"/>
  <c r="N241" i="11"/>
  <c r="N240" i="11"/>
  <c r="N239" i="11"/>
  <c r="N238" i="11"/>
  <c r="N237" i="11"/>
  <c r="N236" i="11"/>
  <c r="N235" i="11"/>
  <c r="N234" i="11"/>
  <c r="N233" i="11"/>
  <c r="N232" i="11"/>
  <c r="N231" i="11"/>
  <c r="N230" i="11"/>
  <c r="N229" i="11"/>
  <c r="N228" i="11"/>
  <c r="N227" i="11"/>
  <c r="N226" i="11"/>
  <c r="N225" i="11"/>
  <c r="N224" i="11"/>
  <c r="N223" i="11"/>
  <c r="N222" i="11"/>
  <c r="N221" i="11"/>
  <c r="N220" i="11"/>
  <c r="N219" i="11"/>
  <c r="N218" i="11"/>
  <c r="N217" i="11"/>
  <c r="N216" i="11"/>
  <c r="N215" i="11"/>
  <c r="N214" i="11"/>
  <c r="N213" i="11"/>
  <c r="N212" i="11"/>
  <c r="N211" i="11"/>
  <c r="N210" i="11"/>
  <c r="N209" i="11"/>
  <c r="N208" i="11"/>
  <c r="N207" i="11"/>
  <c r="N206" i="11"/>
  <c r="N205" i="11"/>
  <c r="N204" i="11"/>
  <c r="N203" i="11"/>
  <c r="N202" i="11"/>
  <c r="N201" i="11"/>
  <c r="N200" i="11"/>
  <c r="N199" i="11"/>
  <c r="N198" i="11"/>
  <c r="N197" i="11"/>
  <c r="N196" i="11"/>
  <c r="N195" i="11"/>
  <c r="N194" i="11"/>
  <c r="N193" i="11"/>
  <c r="N192" i="11"/>
  <c r="N191" i="11"/>
  <c r="N190" i="11"/>
  <c r="N189" i="11"/>
  <c r="N188" i="11"/>
  <c r="N187" i="11"/>
  <c r="N186" i="11"/>
  <c r="N185" i="11"/>
  <c r="N184" i="11"/>
  <c r="N183" i="11"/>
  <c r="N182" i="11"/>
  <c r="N181" i="11"/>
  <c r="N180" i="11"/>
  <c r="N179" i="11"/>
  <c r="N178" i="11"/>
  <c r="N177" i="11"/>
  <c r="N176" i="11"/>
  <c r="N175" i="11"/>
  <c r="N174" i="11"/>
  <c r="N173" i="11"/>
  <c r="N172" i="11"/>
  <c r="N171" i="11"/>
  <c r="N170" i="11"/>
  <c r="N169" i="11"/>
  <c r="N168" i="11"/>
  <c r="N167" i="11"/>
  <c r="N166" i="11"/>
  <c r="N165" i="11"/>
  <c r="N164" i="11"/>
  <c r="N163" i="11"/>
  <c r="N162" i="11"/>
  <c r="N161" i="11"/>
  <c r="N160" i="11"/>
  <c r="N159" i="11"/>
  <c r="N158" i="11"/>
  <c r="N157" i="11"/>
  <c r="N156" i="11"/>
  <c r="N155" i="11"/>
  <c r="N154" i="11"/>
  <c r="N153" i="11"/>
  <c r="N152" i="11"/>
  <c r="N151" i="11"/>
  <c r="N150" i="11"/>
  <c r="N149" i="11"/>
  <c r="N148" i="11"/>
  <c r="N147" i="11"/>
  <c r="N146" i="11"/>
  <c r="N145" i="11"/>
  <c r="N144" i="11"/>
  <c r="N143" i="11"/>
  <c r="N142" i="11"/>
  <c r="N141" i="11"/>
  <c r="N140" i="11"/>
  <c r="N139" i="11"/>
  <c r="N138" i="11"/>
  <c r="N137" i="11"/>
  <c r="N136" i="11"/>
  <c r="N135" i="11"/>
  <c r="N134" i="11"/>
  <c r="N133" i="11"/>
  <c r="N132" i="11"/>
  <c r="N131" i="11"/>
  <c r="N130" i="11"/>
  <c r="N129" i="11"/>
  <c r="N128" i="11"/>
  <c r="N127" i="11"/>
  <c r="N126" i="11"/>
  <c r="N125" i="11"/>
  <c r="N124" i="11"/>
  <c r="N123" i="11"/>
  <c r="N122" i="11"/>
  <c r="N121" i="11"/>
  <c r="N120" i="11"/>
  <c r="N119" i="11"/>
  <c r="N118" i="11"/>
  <c r="N117" i="11"/>
  <c r="N116" i="11"/>
  <c r="N115" i="11"/>
  <c r="N114" i="11"/>
  <c r="N113" i="11"/>
  <c r="N112" i="11"/>
  <c r="N111" i="11"/>
  <c r="N110" i="11"/>
  <c r="N109" i="11"/>
  <c r="N108" i="11"/>
  <c r="N107" i="11"/>
  <c r="N106" i="11"/>
  <c r="N105" i="11"/>
  <c r="N104" i="11"/>
  <c r="N103" i="11"/>
  <c r="N102" i="11"/>
  <c r="N101" i="11"/>
  <c r="N100" i="11"/>
  <c r="N99" i="11"/>
  <c r="N98" i="11"/>
  <c r="N97" i="11"/>
  <c r="N96" i="11"/>
  <c r="N95" i="11"/>
  <c r="N94" i="11"/>
  <c r="N93" i="11"/>
  <c r="N92" i="11"/>
  <c r="N91" i="11"/>
  <c r="N90" i="11"/>
  <c r="N89" i="11"/>
  <c r="N88" i="11"/>
  <c r="N87" i="11"/>
  <c r="N86" i="11"/>
  <c r="N85" i="11"/>
  <c r="N84" i="11"/>
  <c r="N83" i="11"/>
  <c r="N82" i="11"/>
  <c r="N81" i="11"/>
  <c r="N80" i="11"/>
  <c r="N79" i="11"/>
  <c r="N78" i="11"/>
  <c r="N77" i="11"/>
  <c r="N76" i="11"/>
  <c r="N75" i="11"/>
  <c r="N74" i="11"/>
  <c r="N73" i="11"/>
  <c r="N72" i="11"/>
  <c r="N71" i="11"/>
  <c r="N70" i="11"/>
  <c r="N69" i="11"/>
  <c r="N68" i="11"/>
  <c r="N67" i="11"/>
  <c r="N66" i="11"/>
  <c r="N65" i="11"/>
  <c r="N64" i="11"/>
  <c r="N63" i="11"/>
  <c r="N62" i="11"/>
  <c r="N61" i="11"/>
  <c r="N60" i="11"/>
  <c r="N59" i="11"/>
  <c r="N58" i="11"/>
  <c r="N57" i="11"/>
  <c r="N56" i="11"/>
  <c r="N55" i="11"/>
  <c r="N54" i="11"/>
  <c r="N53" i="11"/>
  <c r="N52" i="11"/>
  <c r="N51" i="11"/>
  <c r="N50" i="11"/>
  <c r="N49" i="11"/>
  <c r="N48" i="11"/>
  <c r="N47" i="11"/>
  <c r="N46" i="11"/>
  <c r="N45" i="11"/>
  <c r="N44" i="11"/>
  <c r="N43" i="11"/>
  <c r="N42" i="11"/>
  <c r="N41" i="11"/>
  <c r="N40" i="11"/>
  <c r="N39" i="11"/>
  <c r="N38" i="11"/>
  <c r="N37" i="11"/>
  <c r="N36" i="11"/>
  <c r="N35" i="11"/>
  <c r="N34" i="11"/>
  <c r="N33" i="11"/>
  <c r="N32" i="11"/>
  <c r="N31" i="11"/>
  <c r="N30" i="11"/>
  <c r="N29" i="11"/>
  <c r="N28" i="11"/>
  <c r="N27" i="11"/>
  <c r="N26" i="11"/>
  <c r="N25" i="11"/>
  <c r="N24" i="11"/>
  <c r="N23" i="11"/>
  <c r="N22" i="11"/>
  <c r="N21" i="11"/>
  <c r="N20" i="11"/>
  <c r="N19" i="11"/>
  <c r="N18" i="11"/>
  <c r="N17" i="11"/>
  <c r="N516" i="47"/>
  <c r="N515" i="47"/>
  <c r="N514" i="47"/>
  <c r="N513" i="47"/>
  <c r="N512" i="47"/>
  <c r="N511" i="47"/>
  <c r="N510" i="47"/>
  <c r="N509" i="47"/>
  <c r="N508" i="47"/>
  <c r="N507" i="47"/>
  <c r="N506" i="47"/>
  <c r="N505" i="47"/>
  <c r="N504" i="47"/>
  <c r="N503" i="47"/>
  <c r="N502" i="47"/>
  <c r="N501" i="47"/>
  <c r="N500" i="47"/>
  <c r="N499" i="47"/>
  <c r="N498" i="47"/>
  <c r="N497" i="47"/>
  <c r="N496" i="47"/>
  <c r="N495" i="47"/>
  <c r="N494" i="47"/>
  <c r="N493" i="47"/>
  <c r="N492" i="47"/>
  <c r="N491" i="47"/>
  <c r="N490" i="47"/>
  <c r="N489" i="47"/>
  <c r="N488" i="47"/>
  <c r="N487" i="47"/>
  <c r="N486" i="47"/>
  <c r="N485" i="47"/>
  <c r="N484" i="47"/>
  <c r="N483" i="47"/>
  <c r="N482" i="47"/>
  <c r="N481" i="47"/>
  <c r="N480" i="47"/>
  <c r="N479" i="47"/>
  <c r="N478" i="47"/>
  <c r="N477" i="47"/>
  <c r="N476" i="47"/>
  <c r="N475" i="47"/>
  <c r="N474" i="47"/>
  <c r="N473" i="47"/>
  <c r="N472" i="47"/>
  <c r="N471" i="47"/>
  <c r="N470" i="47"/>
  <c r="N469" i="47"/>
  <c r="N468" i="47"/>
  <c r="N467" i="47"/>
  <c r="N466" i="47"/>
  <c r="N465" i="47"/>
  <c r="N464" i="47"/>
  <c r="N463" i="47"/>
  <c r="N462" i="47"/>
  <c r="N461" i="47"/>
  <c r="N460" i="47"/>
  <c r="N459" i="47"/>
  <c r="N458" i="47"/>
  <c r="N457" i="47"/>
  <c r="N456" i="47"/>
  <c r="N455" i="47"/>
  <c r="N454" i="47"/>
  <c r="N453" i="47"/>
  <c r="N452" i="47"/>
  <c r="N451" i="47"/>
  <c r="N450" i="47"/>
  <c r="N449" i="47"/>
  <c r="N448" i="47"/>
  <c r="N447" i="47"/>
  <c r="N446" i="47"/>
  <c r="N445" i="47"/>
  <c r="N444" i="47"/>
  <c r="N443" i="47"/>
  <c r="N442" i="47"/>
  <c r="N441" i="47"/>
  <c r="N440" i="47"/>
  <c r="N439" i="47"/>
  <c r="N438" i="47"/>
  <c r="N437" i="47"/>
  <c r="N436" i="47"/>
  <c r="N435" i="47"/>
  <c r="N434" i="47"/>
  <c r="N433" i="47"/>
  <c r="N432" i="47"/>
  <c r="N431" i="47"/>
  <c r="N430" i="47"/>
  <c r="N429" i="47"/>
  <c r="N428" i="47"/>
  <c r="N427" i="47"/>
  <c r="N426" i="47"/>
  <c r="N425" i="47"/>
  <c r="N424" i="47"/>
  <c r="N423" i="47"/>
  <c r="N422" i="47"/>
  <c r="N421" i="47"/>
  <c r="N420" i="47"/>
  <c r="N419" i="47"/>
  <c r="N418" i="47"/>
  <c r="N417" i="47"/>
  <c r="N416" i="47"/>
  <c r="N415" i="47"/>
  <c r="N414" i="47"/>
  <c r="N413" i="47"/>
  <c r="N412" i="47"/>
  <c r="N411" i="47"/>
  <c r="N410" i="47"/>
  <c r="N409" i="47"/>
  <c r="N408" i="47"/>
  <c r="N407" i="47"/>
  <c r="N406" i="47"/>
  <c r="N405" i="47"/>
  <c r="N404" i="47"/>
  <c r="N403" i="47"/>
  <c r="N402" i="47"/>
  <c r="N401" i="47"/>
  <c r="N400" i="47"/>
  <c r="N399" i="47"/>
  <c r="N398" i="47"/>
  <c r="N397" i="47"/>
  <c r="N396" i="47"/>
  <c r="N395" i="47"/>
  <c r="N394" i="47"/>
  <c r="N393" i="47"/>
  <c r="N392" i="47"/>
  <c r="N391" i="47"/>
  <c r="N390" i="47"/>
  <c r="N389" i="47"/>
  <c r="N388" i="47"/>
  <c r="N387" i="47"/>
  <c r="N386" i="47"/>
  <c r="N385" i="47"/>
  <c r="N384" i="47"/>
  <c r="N383" i="47"/>
  <c r="N382" i="47"/>
  <c r="N381" i="47"/>
  <c r="N380" i="47"/>
  <c r="N379" i="47"/>
  <c r="N378" i="47"/>
  <c r="N377" i="47"/>
  <c r="N376" i="47"/>
  <c r="N375" i="47"/>
  <c r="N374" i="47"/>
  <c r="N373" i="47"/>
  <c r="N372" i="47"/>
  <c r="N371" i="47"/>
  <c r="N370" i="47"/>
  <c r="N369" i="47"/>
  <c r="N368" i="47"/>
  <c r="N367" i="47"/>
  <c r="N366" i="47"/>
  <c r="N365" i="47"/>
  <c r="N364" i="47"/>
  <c r="N363" i="47"/>
  <c r="N362" i="47"/>
  <c r="N361" i="47"/>
  <c r="N360" i="47"/>
  <c r="N359" i="47"/>
  <c r="N358" i="47"/>
  <c r="N357" i="47"/>
  <c r="N356" i="47"/>
  <c r="N355" i="47"/>
  <c r="N354" i="47"/>
  <c r="N353" i="47"/>
  <c r="N352" i="47"/>
  <c r="N351" i="47"/>
  <c r="N350" i="47"/>
  <c r="N349" i="47"/>
  <c r="N348" i="47"/>
  <c r="N347" i="47"/>
  <c r="N346" i="47"/>
  <c r="N345" i="47"/>
  <c r="N344" i="47"/>
  <c r="N343" i="47"/>
  <c r="N342" i="47"/>
  <c r="N341" i="47"/>
  <c r="N340" i="47"/>
  <c r="N339" i="47"/>
  <c r="N338" i="47"/>
  <c r="N337" i="47"/>
  <c r="N336" i="47"/>
  <c r="N335" i="47"/>
  <c r="N334" i="47"/>
  <c r="N333" i="47"/>
  <c r="N332" i="47"/>
  <c r="N331" i="47"/>
  <c r="N330" i="47"/>
  <c r="N329" i="47"/>
  <c r="N328" i="47"/>
  <c r="N327" i="47"/>
  <c r="N326" i="47"/>
  <c r="N325" i="47"/>
  <c r="N324" i="47"/>
  <c r="N323" i="47"/>
  <c r="N322" i="47"/>
  <c r="N321" i="47"/>
  <c r="N320" i="47"/>
  <c r="N319" i="47"/>
  <c r="N318" i="47"/>
  <c r="N317" i="47"/>
  <c r="N316" i="47"/>
  <c r="N315" i="47"/>
  <c r="N314" i="47"/>
  <c r="N313" i="47"/>
  <c r="N312" i="47"/>
  <c r="N311" i="47"/>
  <c r="N310" i="47"/>
  <c r="N309" i="47"/>
  <c r="N308" i="47"/>
  <c r="N307" i="47"/>
  <c r="N306" i="47"/>
  <c r="N305" i="47"/>
  <c r="N304" i="47"/>
  <c r="N303" i="47"/>
  <c r="N302" i="47"/>
  <c r="N301" i="47"/>
  <c r="N300" i="47"/>
  <c r="N299" i="47"/>
  <c r="N298" i="47"/>
  <c r="N297" i="47"/>
  <c r="N296" i="47"/>
  <c r="N295" i="47"/>
  <c r="N294" i="47"/>
  <c r="N293" i="47"/>
  <c r="N292" i="47"/>
  <c r="N291" i="47"/>
  <c r="N290" i="47"/>
  <c r="N289" i="47"/>
  <c r="N288" i="47"/>
  <c r="N287" i="47"/>
  <c r="N286" i="47"/>
  <c r="N285" i="47"/>
  <c r="N284" i="47"/>
  <c r="N283" i="47"/>
  <c r="N282" i="47"/>
  <c r="N281" i="47"/>
  <c r="N280" i="47"/>
  <c r="N279" i="47"/>
  <c r="N278" i="47"/>
  <c r="N277" i="47"/>
  <c r="N276" i="47"/>
  <c r="N275" i="47"/>
  <c r="N274" i="47"/>
  <c r="N273" i="47"/>
  <c r="N272" i="47"/>
  <c r="N271" i="47"/>
  <c r="N270" i="47"/>
  <c r="N269" i="47"/>
  <c r="N268" i="47"/>
  <c r="N267" i="47"/>
  <c r="N266" i="47"/>
  <c r="N265" i="47"/>
  <c r="N264" i="47"/>
  <c r="N263" i="47"/>
  <c r="N262" i="47"/>
  <c r="N261" i="47"/>
  <c r="N260" i="47"/>
  <c r="N259" i="47"/>
  <c r="N258" i="47"/>
  <c r="N257" i="47"/>
  <c r="N256" i="47"/>
  <c r="N255" i="47"/>
  <c r="N254" i="47"/>
  <c r="N253" i="47"/>
  <c r="N252" i="47"/>
  <c r="N251" i="47"/>
  <c r="N250" i="47"/>
  <c r="N249" i="47"/>
  <c r="N248" i="47"/>
  <c r="N247" i="47"/>
  <c r="N246" i="47"/>
  <c r="N245" i="47"/>
  <c r="N244" i="47"/>
  <c r="N243" i="47"/>
  <c r="N242" i="47"/>
  <c r="N241" i="47"/>
  <c r="N240" i="47"/>
  <c r="N239" i="47"/>
  <c r="N238" i="47"/>
  <c r="N237" i="47"/>
  <c r="N236" i="47"/>
  <c r="N235" i="47"/>
  <c r="N234" i="47"/>
  <c r="N233" i="47"/>
  <c r="N232" i="47"/>
  <c r="N231" i="47"/>
  <c r="N230" i="47"/>
  <c r="N229" i="47"/>
  <c r="N228" i="47"/>
  <c r="N227" i="47"/>
  <c r="N226" i="47"/>
  <c r="N225" i="47"/>
  <c r="N224" i="47"/>
  <c r="N223" i="47"/>
  <c r="N222" i="47"/>
  <c r="N221" i="47"/>
  <c r="N220" i="47"/>
  <c r="N219" i="47"/>
  <c r="N218" i="47"/>
  <c r="N217" i="47"/>
  <c r="N216" i="47"/>
  <c r="N215" i="47"/>
  <c r="N214" i="47"/>
  <c r="N213" i="47"/>
  <c r="N212" i="47"/>
  <c r="N211" i="47"/>
  <c r="N210" i="47"/>
  <c r="N209" i="47"/>
  <c r="N208" i="47"/>
  <c r="N207" i="47"/>
  <c r="N206" i="47"/>
  <c r="N205" i="47"/>
  <c r="N204" i="47"/>
  <c r="N203" i="47"/>
  <c r="N202" i="47"/>
  <c r="N201" i="47"/>
  <c r="N200" i="47"/>
  <c r="N199" i="47"/>
  <c r="N198" i="47"/>
  <c r="N197" i="47"/>
  <c r="N196" i="47"/>
  <c r="N195" i="47"/>
  <c r="N194" i="47"/>
  <c r="N193" i="47"/>
  <c r="N192" i="47"/>
  <c r="N191" i="47"/>
  <c r="N190" i="47"/>
  <c r="N189" i="47"/>
  <c r="N188" i="47"/>
  <c r="N187" i="47"/>
  <c r="N186" i="47"/>
  <c r="N185" i="47"/>
  <c r="N184" i="47"/>
  <c r="N183" i="47"/>
  <c r="N182" i="47"/>
  <c r="N181" i="47"/>
  <c r="N180" i="47"/>
  <c r="N179" i="47"/>
  <c r="N178" i="47"/>
  <c r="N177" i="47"/>
  <c r="N176" i="47"/>
  <c r="N175" i="47"/>
  <c r="N174" i="47"/>
  <c r="N173" i="47"/>
  <c r="N172" i="47"/>
  <c r="N171" i="47"/>
  <c r="N170" i="47"/>
  <c r="N169" i="47"/>
  <c r="N168" i="47"/>
  <c r="N167" i="47"/>
  <c r="N166" i="47"/>
  <c r="N165" i="47"/>
  <c r="N164" i="47"/>
  <c r="N163" i="47"/>
  <c r="N162" i="47"/>
  <c r="N161" i="47"/>
  <c r="N160" i="47"/>
  <c r="N159" i="47"/>
  <c r="N158" i="47"/>
  <c r="N157" i="47"/>
  <c r="N156" i="47"/>
  <c r="N155" i="47"/>
  <c r="N154" i="47"/>
  <c r="N153" i="47"/>
  <c r="N152" i="47"/>
  <c r="N151" i="47"/>
  <c r="N150" i="47"/>
  <c r="N149" i="47"/>
  <c r="N148" i="47"/>
  <c r="N147" i="47"/>
  <c r="N146" i="47"/>
  <c r="N145" i="47"/>
  <c r="N144" i="47"/>
  <c r="N143" i="47"/>
  <c r="N142" i="47"/>
  <c r="N141" i="47"/>
  <c r="N140" i="47"/>
  <c r="N139" i="47"/>
  <c r="N138" i="47"/>
  <c r="N137" i="47"/>
  <c r="N136" i="47"/>
  <c r="N135" i="47"/>
  <c r="N134" i="47"/>
  <c r="N133" i="47"/>
  <c r="N132" i="47"/>
  <c r="N131" i="47"/>
  <c r="N130" i="47"/>
  <c r="N129" i="47"/>
  <c r="N128" i="47"/>
  <c r="N127" i="47"/>
  <c r="N126" i="47"/>
  <c r="N125" i="47"/>
  <c r="N124" i="47"/>
  <c r="N123" i="47"/>
  <c r="N122" i="47"/>
  <c r="N121" i="47"/>
  <c r="N120" i="47"/>
  <c r="N119" i="47"/>
  <c r="N118" i="47"/>
  <c r="N117" i="47"/>
  <c r="N116" i="47"/>
  <c r="N115" i="47"/>
  <c r="N114" i="47"/>
  <c r="N113" i="47"/>
  <c r="N112" i="47"/>
  <c r="N111" i="47"/>
  <c r="N110" i="47"/>
  <c r="N109" i="47"/>
  <c r="N108" i="47"/>
  <c r="N107" i="47"/>
  <c r="N106" i="47"/>
  <c r="N105" i="47"/>
  <c r="N104" i="47"/>
  <c r="N103" i="47"/>
  <c r="N102" i="47"/>
  <c r="N101" i="47"/>
  <c r="N100" i="47"/>
  <c r="N99" i="47"/>
  <c r="N98" i="47"/>
  <c r="N97" i="47"/>
  <c r="N96" i="47"/>
  <c r="N95" i="47"/>
  <c r="N94" i="47"/>
  <c r="N93" i="47"/>
  <c r="N92" i="47"/>
  <c r="N91" i="47"/>
  <c r="N90" i="47"/>
  <c r="N89" i="47"/>
  <c r="N88" i="47"/>
  <c r="N87" i="47"/>
  <c r="N86" i="47"/>
  <c r="N85" i="47"/>
  <c r="N84" i="47"/>
  <c r="N83" i="47"/>
  <c r="N82" i="47"/>
  <c r="N81" i="47"/>
  <c r="N80" i="47"/>
  <c r="N79" i="47"/>
  <c r="N78" i="47"/>
  <c r="N77" i="47"/>
  <c r="N76" i="47"/>
  <c r="N75" i="47"/>
  <c r="N74" i="47"/>
  <c r="N73" i="47"/>
  <c r="N72" i="47"/>
  <c r="N71" i="47"/>
  <c r="N70" i="47"/>
  <c r="N69" i="47"/>
  <c r="N68" i="47"/>
  <c r="N67" i="47"/>
  <c r="N66" i="47"/>
  <c r="N65" i="47"/>
  <c r="N64" i="47"/>
  <c r="N63" i="47"/>
  <c r="N62" i="47"/>
  <c r="N61" i="47"/>
  <c r="N60" i="47"/>
  <c r="N59" i="47"/>
  <c r="N58" i="47"/>
  <c r="N57" i="47"/>
  <c r="N56" i="47"/>
  <c r="N55" i="47"/>
  <c r="N54" i="47"/>
  <c r="N53" i="47"/>
  <c r="N52" i="47"/>
  <c r="N51" i="47"/>
  <c r="N50" i="47"/>
  <c r="N49" i="47"/>
  <c r="N48" i="47"/>
  <c r="N47" i="47"/>
  <c r="N46" i="47"/>
  <c r="N45" i="47"/>
  <c r="N44" i="47"/>
  <c r="N43" i="47"/>
  <c r="N42" i="47"/>
  <c r="N41" i="47"/>
  <c r="N40" i="47"/>
  <c r="N39" i="47"/>
  <c r="N38" i="47"/>
  <c r="N37" i="47"/>
  <c r="N36" i="47"/>
  <c r="N35" i="47"/>
  <c r="N34" i="47"/>
  <c r="N33" i="47"/>
  <c r="N32" i="47"/>
  <c r="N31" i="47"/>
  <c r="N30" i="47"/>
  <c r="N29" i="47"/>
  <c r="N28" i="47"/>
  <c r="N27" i="47"/>
  <c r="N26" i="47"/>
  <c r="N25" i="47"/>
  <c r="N24" i="47"/>
  <c r="N23" i="47"/>
  <c r="N22" i="47"/>
  <c r="N21" i="47"/>
  <c r="N20" i="47"/>
  <c r="N516" i="12"/>
  <c r="N515" i="12"/>
  <c r="N514" i="12"/>
  <c r="N513" i="12"/>
  <c r="N512" i="12"/>
  <c r="N511" i="12"/>
  <c r="N510" i="12"/>
  <c r="N509" i="12"/>
  <c r="N508" i="12"/>
  <c r="N507" i="12"/>
  <c r="N506" i="12"/>
  <c r="N505" i="12"/>
  <c r="N504" i="12"/>
  <c r="N503" i="12"/>
  <c r="N502" i="12"/>
  <c r="N501" i="12"/>
  <c r="N500" i="12"/>
  <c r="N499" i="12"/>
  <c r="N498" i="12"/>
  <c r="N497" i="12"/>
  <c r="N496" i="12"/>
  <c r="N495" i="12"/>
  <c r="N494" i="12"/>
  <c r="N493" i="12"/>
  <c r="N492" i="12"/>
  <c r="N491" i="12"/>
  <c r="N490" i="12"/>
  <c r="N489" i="12"/>
  <c r="N488" i="12"/>
  <c r="N487" i="12"/>
  <c r="N486" i="12"/>
  <c r="N485" i="12"/>
  <c r="N484" i="12"/>
  <c r="N483" i="12"/>
  <c r="N482" i="12"/>
  <c r="N481" i="12"/>
  <c r="N480" i="12"/>
  <c r="N479" i="12"/>
  <c r="N478" i="12"/>
  <c r="N477" i="12"/>
  <c r="N476" i="12"/>
  <c r="N475" i="12"/>
  <c r="N474" i="12"/>
  <c r="N473" i="12"/>
  <c r="N472" i="12"/>
  <c r="N471" i="12"/>
  <c r="N470" i="12"/>
  <c r="N469" i="12"/>
  <c r="N468" i="12"/>
  <c r="N467" i="12"/>
  <c r="N466" i="12"/>
  <c r="N465" i="12"/>
  <c r="N464" i="12"/>
  <c r="N463" i="12"/>
  <c r="N462" i="12"/>
  <c r="N461" i="12"/>
  <c r="N460" i="12"/>
  <c r="N459" i="12"/>
  <c r="N458" i="12"/>
  <c r="N457" i="12"/>
  <c r="N456" i="12"/>
  <c r="N455" i="12"/>
  <c r="N454" i="12"/>
  <c r="N453" i="12"/>
  <c r="N452" i="12"/>
  <c r="N451" i="12"/>
  <c r="N450" i="12"/>
  <c r="N449" i="12"/>
  <c r="N448" i="12"/>
  <c r="N447" i="12"/>
  <c r="N446" i="12"/>
  <c r="N445" i="12"/>
  <c r="N444" i="12"/>
  <c r="N443" i="12"/>
  <c r="N442" i="12"/>
  <c r="N441" i="12"/>
  <c r="N440" i="12"/>
  <c r="N439" i="12"/>
  <c r="N438" i="12"/>
  <c r="N437" i="12"/>
  <c r="N436" i="12"/>
  <c r="N435" i="12"/>
  <c r="N434" i="12"/>
  <c r="N433" i="12"/>
  <c r="N432" i="12"/>
  <c r="N431" i="12"/>
  <c r="N430" i="12"/>
  <c r="N429" i="12"/>
  <c r="N428" i="12"/>
  <c r="N427" i="12"/>
  <c r="N426" i="12"/>
  <c r="N425" i="12"/>
  <c r="N424" i="12"/>
  <c r="N423" i="12"/>
  <c r="N422" i="12"/>
  <c r="N421" i="12"/>
  <c r="N420" i="12"/>
  <c r="N419" i="12"/>
  <c r="N418" i="12"/>
  <c r="N417" i="12"/>
  <c r="N416" i="12"/>
  <c r="N415" i="12"/>
  <c r="N414" i="12"/>
  <c r="N413" i="12"/>
  <c r="N412" i="12"/>
  <c r="N411" i="12"/>
  <c r="N410" i="12"/>
  <c r="N409" i="12"/>
  <c r="N408" i="12"/>
  <c r="N407" i="12"/>
  <c r="N406" i="12"/>
  <c r="N405" i="12"/>
  <c r="N404" i="12"/>
  <c r="N403" i="12"/>
  <c r="N402" i="12"/>
  <c r="N401" i="12"/>
  <c r="N400" i="12"/>
  <c r="N399" i="12"/>
  <c r="N398" i="12"/>
  <c r="N397" i="12"/>
  <c r="N396" i="12"/>
  <c r="N395" i="12"/>
  <c r="N394" i="12"/>
  <c r="N393" i="12"/>
  <c r="N392" i="12"/>
  <c r="N391" i="12"/>
  <c r="N390" i="12"/>
  <c r="N389" i="12"/>
  <c r="N388" i="12"/>
  <c r="N387" i="12"/>
  <c r="N386" i="12"/>
  <c r="N385" i="12"/>
  <c r="N384" i="12"/>
  <c r="N383" i="12"/>
  <c r="N382" i="12"/>
  <c r="N381" i="12"/>
  <c r="N380" i="12"/>
  <c r="N379" i="12"/>
  <c r="N378" i="12"/>
  <c r="N377" i="12"/>
  <c r="N376" i="12"/>
  <c r="N375" i="12"/>
  <c r="N374" i="12"/>
  <c r="N373" i="12"/>
  <c r="N372" i="12"/>
  <c r="N371" i="12"/>
  <c r="N370" i="12"/>
  <c r="N369" i="12"/>
  <c r="N368" i="12"/>
  <c r="N367" i="12"/>
  <c r="N366" i="12"/>
  <c r="N365" i="12"/>
  <c r="N364" i="12"/>
  <c r="N363" i="12"/>
  <c r="N362" i="12"/>
  <c r="N361" i="12"/>
  <c r="N360" i="12"/>
  <c r="N359" i="12"/>
  <c r="N358" i="12"/>
  <c r="N357" i="12"/>
  <c r="N356" i="12"/>
  <c r="N355" i="12"/>
  <c r="N354" i="12"/>
  <c r="N353" i="12"/>
  <c r="N352" i="12"/>
  <c r="N351" i="12"/>
  <c r="N350" i="12"/>
  <c r="N349" i="12"/>
  <c r="N348" i="12"/>
  <c r="N347" i="12"/>
  <c r="N346" i="12"/>
  <c r="N345" i="12"/>
  <c r="N344" i="12"/>
  <c r="N343" i="12"/>
  <c r="N342" i="12"/>
  <c r="N341" i="12"/>
  <c r="N340" i="12"/>
  <c r="N339" i="12"/>
  <c r="N338" i="12"/>
  <c r="N337" i="12"/>
  <c r="N336" i="12"/>
  <c r="N335" i="12"/>
  <c r="N334" i="12"/>
  <c r="N333" i="12"/>
  <c r="N332" i="12"/>
  <c r="N331" i="12"/>
  <c r="N330" i="12"/>
  <c r="N329" i="12"/>
  <c r="N328" i="12"/>
  <c r="N327" i="12"/>
  <c r="N326" i="12"/>
  <c r="N325" i="12"/>
  <c r="N324" i="12"/>
  <c r="N323" i="12"/>
  <c r="N322" i="12"/>
  <c r="N321" i="12"/>
  <c r="N320" i="12"/>
  <c r="N319" i="12"/>
  <c r="N318" i="12"/>
  <c r="N317" i="12"/>
  <c r="N316" i="12"/>
  <c r="N315" i="12"/>
  <c r="N314" i="12"/>
  <c r="N313" i="12"/>
  <c r="N312" i="12"/>
  <c r="N311" i="12"/>
  <c r="N310" i="12"/>
  <c r="N309" i="12"/>
  <c r="N308" i="12"/>
  <c r="N307" i="12"/>
  <c r="N306" i="12"/>
  <c r="N305" i="12"/>
  <c r="N304" i="12"/>
  <c r="N303" i="12"/>
  <c r="N302" i="12"/>
  <c r="N301" i="12"/>
  <c r="N300" i="12"/>
  <c r="N299" i="12"/>
  <c r="N298" i="12"/>
  <c r="N297" i="12"/>
  <c r="N296" i="12"/>
  <c r="N295" i="12"/>
  <c r="N294" i="12"/>
  <c r="N293" i="12"/>
  <c r="N292" i="12"/>
  <c r="N291" i="12"/>
  <c r="N290" i="12"/>
  <c r="N289" i="12"/>
  <c r="N288" i="12"/>
  <c r="N287" i="12"/>
  <c r="N286" i="12"/>
  <c r="N285" i="12"/>
  <c r="N284" i="12"/>
  <c r="N283" i="12"/>
  <c r="N282" i="12"/>
  <c r="N281" i="12"/>
  <c r="N280" i="12"/>
  <c r="N279" i="12"/>
  <c r="N278" i="12"/>
  <c r="N277" i="12"/>
  <c r="N276" i="12"/>
  <c r="N275" i="12"/>
  <c r="N274" i="12"/>
  <c r="N273" i="12"/>
  <c r="N272" i="12"/>
  <c r="N271" i="12"/>
  <c r="N270" i="12"/>
  <c r="N269" i="12"/>
  <c r="N268" i="12"/>
  <c r="N267" i="12"/>
  <c r="N266" i="12"/>
  <c r="N265" i="12"/>
  <c r="N264" i="12"/>
  <c r="N263" i="12"/>
  <c r="N262" i="12"/>
  <c r="N261" i="12"/>
  <c r="N260" i="12"/>
  <c r="N259" i="12"/>
  <c r="N258" i="12"/>
  <c r="N257" i="12"/>
  <c r="N256" i="12"/>
  <c r="N255" i="12"/>
  <c r="N254" i="12"/>
  <c r="N253" i="12"/>
  <c r="N252" i="12"/>
  <c r="N251" i="12"/>
  <c r="N250" i="12"/>
  <c r="N249" i="12"/>
  <c r="N248" i="12"/>
  <c r="N247" i="12"/>
  <c r="N246" i="12"/>
  <c r="N245" i="12"/>
  <c r="N244" i="12"/>
  <c r="N243" i="12"/>
  <c r="N242" i="12"/>
  <c r="N241" i="12"/>
  <c r="N240" i="12"/>
  <c r="N239" i="12"/>
  <c r="N238" i="12"/>
  <c r="N237" i="12"/>
  <c r="N236" i="12"/>
  <c r="N235" i="12"/>
  <c r="N234" i="12"/>
  <c r="N233" i="12"/>
  <c r="N232" i="12"/>
  <c r="N231" i="12"/>
  <c r="N230" i="12"/>
  <c r="N229" i="12"/>
  <c r="N228" i="12"/>
  <c r="N227" i="12"/>
  <c r="N226" i="12"/>
  <c r="N225" i="12"/>
  <c r="N224" i="12"/>
  <c r="N223" i="12"/>
  <c r="N222" i="12"/>
  <c r="N221" i="12"/>
  <c r="N220" i="12"/>
  <c r="N219" i="12"/>
  <c r="N218" i="12"/>
  <c r="N217" i="12"/>
  <c r="N216" i="12"/>
  <c r="N215" i="12"/>
  <c r="N214" i="12"/>
  <c r="N213" i="12"/>
  <c r="N212" i="12"/>
  <c r="N211" i="12"/>
  <c r="N210" i="12"/>
  <c r="N209" i="12"/>
  <c r="N208" i="12"/>
  <c r="N207" i="12"/>
  <c r="N206" i="12"/>
  <c r="N205" i="12"/>
  <c r="N204" i="12"/>
  <c r="N203" i="12"/>
  <c r="N202" i="12"/>
  <c r="N201" i="12"/>
  <c r="N200" i="12"/>
  <c r="N199" i="12"/>
  <c r="N198" i="12"/>
  <c r="N197" i="12"/>
  <c r="N196" i="12"/>
  <c r="N195" i="12"/>
  <c r="N194" i="12"/>
  <c r="N193" i="12"/>
  <c r="N192" i="12"/>
  <c r="N191" i="12"/>
  <c r="N190" i="12"/>
  <c r="N189" i="12"/>
  <c r="N188" i="12"/>
  <c r="N187" i="12"/>
  <c r="N186" i="12"/>
  <c r="N185" i="12"/>
  <c r="N184" i="12"/>
  <c r="N183" i="12"/>
  <c r="N182" i="12"/>
  <c r="N181" i="12"/>
  <c r="N180" i="12"/>
  <c r="N179" i="12"/>
  <c r="N178" i="12"/>
  <c r="N177" i="12"/>
  <c r="N176" i="12"/>
  <c r="N175" i="12"/>
  <c r="N174" i="12"/>
  <c r="N173" i="12"/>
  <c r="N172" i="12"/>
  <c r="N171" i="12"/>
  <c r="N170" i="12"/>
  <c r="N169" i="12"/>
  <c r="N168" i="12"/>
  <c r="N167" i="12"/>
  <c r="N166" i="12"/>
  <c r="N165" i="12"/>
  <c r="N164" i="12"/>
  <c r="N163" i="12"/>
  <c r="N162" i="12"/>
  <c r="N161" i="12"/>
  <c r="N160" i="12"/>
  <c r="N159" i="12"/>
  <c r="N158" i="12"/>
  <c r="N157" i="12"/>
  <c r="N156" i="12"/>
  <c r="N155" i="12"/>
  <c r="N154" i="12"/>
  <c r="N153" i="12"/>
  <c r="N152" i="12"/>
  <c r="N151" i="12"/>
  <c r="N150" i="12"/>
  <c r="N149" i="12"/>
  <c r="N148" i="12"/>
  <c r="N147" i="12"/>
  <c r="N146" i="12"/>
  <c r="N145" i="12"/>
  <c r="N144" i="12"/>
  <c r="N143" i="12"/>
  <c r="N142" i="12"/>
  <c r="N141" i="12"/>
  <c r="N140" i="12"/>
  <c r="N139" i="12"/>
  <c r="N138" i="12"/>
  <c r="N137" i="12"/>
  <c r="N136" i="12"/>
  <c r="N135" i="12"/>
  <c r="N134" i="12"/>
  <c r="N133" i="12"/>
  <c r="N132" i="12"/>
  <c r="N131" i="12"/>
  <c r="N130" i="12"/>
  <c r="N129" i="12"/>
  <c r="N128" i="12"/>
  <c r="N127" i="12"/>
  <c r="N126" i="12"/>
  <c r="N125" i="12"/>
  <c r="N124" i="12"/>
  <c r="N123" i="12"/>
  <c r="N122" i="12"/>
  <c r="N121" i="12"/>
  <c r="N120" i="12"/>
  <c r="N119" i="12"/>
  <c r="N118" i="12"/>
  <c r="N117" i="12"/>
  <c r="N116" i="12"/>
  <c r="N115" i="12"/>
  <c r="N114" i="12"/>
  <c r="N113" i="12"/>
  <c r="N112" i="12"/>
  <c r="N111" i="12"/>
  <c r="N110" i="12"/>
  <c r="N109" i="12"/>
  <c r="N108" i="12"/>
  <c r="N107" i="12"/>
  <c r="N106" i="12"/>
  <c r="N105" i="12"/>
  <c r="N104" i="12"/>
  <c r="N103" i="12"/>
  <c r="N102" i="12"/>
  <c r="N101" i="12"/>
  <c r="N100" i="12"/>
  <c r="N99" i="12"/>
  <c r="N98" i="12"/>
  <c r="N97" i="12"/>
  <c r="N96" i="12"/>
  <c r="N95" i="12"/>
  <c r="N94" i="12"/>
  <c r="N93" i="12"/>
  <c r="N92" i="12"/>
  <c r="N91" i="12"/>
  <c r="N90" i="12"/>
  <c r="N89" i="12"/>
  <c r="N88" i="12"/>
  <c r="N87" i="12"/>
  <c r="N86" i="12"/>
  <c r="N85" i="12"/>
  <c r="N84" i="12"/>
  <c r="N83" i="12"/>
  <c r="N82" i="12"/>
  <c r="N81" i="12"/>
  <c r="N80" i="12"/>
  <c r="N79" i="12"/>
  <c r="N78" i="12"/>
  <c r="N77" i="12"/>
  <c r="N76" i="12"/>
  <c r="N75" i="12"/>
  <c r="N74" i="12"/>
  <c r="N73" i="12"/>
  <c r="N72" i="12"/>
  <c r="N71" i="12"/>
  <c r="N70" i="12"/>
  <c r="N69" i="12"/>
  <c r="N68" i="12"/>
  <c r="N67" i="12"/>
  <c r="N66" i="12"/>
  <c r="N65" i="12"/>
  <c r="N64" i="12"/>
  <c r="N63" i="12"/>
  <c r="N62" i="12"/>
  <c r="N61" i="12"/>
  <c r="N60" i="12"/>
  <c r="N59" i="12"/>
  <c r="N58" i="12"/>
  <c r="N57" i="12"/>
  <c r="N56" i="12"/>
  <c r="N55" i="12"/>
  <c r="N54" i="12"/>
  <c r="N53" i="12"/>
  <c r="N52" i="12"/>
  <c r="N51" i="12"/>
  <c r="N50" i="12"/>
  <c r="N49" i="12"/>
  <c r="N48" i="12"/>
  <c r="N47" i="12"/>
  <c r="N46" i="12"/>
  <c r="N45" i="12"/>
  <c r="N44" i="12"/>
  <c r="N43" i="12"/>
  <c r="N42" i="12"/>
  <c r="N41" i="12"/>
  <c r="N40" i="12"/>
  <c r="N39" i="12"/>
  <c r="N38" i="12"/>
  <c r="N37" i="12"/>
  <c r="N36" i="12"/>
  <c r="N35" i="12"/>
  <c r="N34" i="12"/>
  <c r="N33" i="12"/>
  <c r="N32" i="12"/>
  <c r="N31" i="12"/>
  <c r="N30" i="12"/>
  <c r="N29" i="12"/>
  <c r="N28" i="12"/>
  <c r="N27" i="12"/>
  <c r="N26" i="12"/>
  <c r="N25" i="12"/>
  <c r="N24" i="12"/>
  <c r="N23" i="12"/>
  <c r="N22" i="12"/>
  <c r="N21" i="12"/>
  <c r="N20" i="12"/>
  <c r="N19" i="12"/>
  <c r="N18" i="12"/>
  <c r="N17" i="12"/>
  <c r="N516" i="46"/>
  <c r="N515" i="46"/>
  <c r="N514" i="46"/>
  <c r="N513" i="46"/>
  <c r="N512" i="46"/>
  <c r="N511" i="46"/>
  <c r="N510" i="46"/>
  <c r="N509" i="46"/>
  <c r="N508" i="46"/>
  <c r="N507" i="46"/>
  <c r="N506" i="46"/>
  <c r="N505" i="46"/>
  <c r="N504" i="46"/>
  <c r="N503" i="46"/>
  <c r="N502" i="46"/>
  <c r="N501" i="46"/>
  <c r="N500" i="46"/>
  <c r="N499" i="46"/>
  <c r="N498" i="46"/>
  <c r="N497" i="46"/>
  <c r="N496" i="46"/>
  <c r="N495" i="46"/>
  <c r="N494" i="46"/>
  <c r="N493" i="46"/>
  <c r="N492" i="46"/>
  <c r="N491" i="46"/>
  <c r="N490" i="46"/>
  <c r="N489" i="46"/>
  <c r="N488" i="46"/>
  <c r="N487" i="46"/>
  <c r="N486" i="46"/>
  <c r="N485" i="46"/>
  <c r="N484" i="46"/>
  <c r="N483" i="46"/>
  <c r="N482" i="46"/>
  <c r="N481" i="46"/>
  <c r="N480" i="46"/>
  <c r="N479" i="46"/>
  <c r="N478" i="46"/>
  <c r="N477" i="46"/>
  <c r="N476" i="46"/>
  <c r="N475" i="46"/>
  <c r="N474" i="46"/>
  <c r="N473" i="46"/>
  <c r="N472" i="46"/>
  <c r="N471" i="46"/>
  <c r="N470" i="46"/>
  <c r="N469" i="46"/>
  <c r="N468" i="46"/>
  <c r="N467" i="46"/>
  <c r="N466" i="46"/>
  <c r="N465" i="46"/>
  <c r="N464" i="46"/>
  <c r="N463" i="46"/>
  <c r="N462" i="46"/>
  <c r="N461" i="46"/>
  <c r="N460" i="46"/>
  <c r="N459" i="46"/>
  <c r="N458" i="46"/>
  <c r="N457" i="46"/>
  <c r="N456" i="46"/>
  <c r="N455" i="46"/>
  <c r="N454" i="46"/>
  <c r="N453" i="46"/>
  <c r="N452" i="46"/>
  <c r="N451" i="46"/>
  <c r="N450" i="46"/>
  <c r="N449" i="46"/>
  <c r="N448" i="46"/>
  <c r="N447" i="46"/>
  <c r="N446" i="46"/>
  <c r="N445" i="46"/>
  <c r="N444" i="46"/>
  <c r="N443" i="46"/>
  <c r="N442" i="46"/>
  <c r="N441" i="46"/>
  <c r="N440" i="46"/>
  <c r="N439" i="46"/>
  <c r="N438" i="46"/>
  <c r="N437" i="46"/>
  <c r="N436" i="46"/>
  <c r="N435" i="46"/>
  <c r="N434" i="46"/>
  <c r="N433" i="46"/>
  <c r="N432" i="46"/>
  <c r="N431" i="46"/>
  <c r="N430" i="46"/>
  <c r="N429" i="46"/>
  <c r="N428" i="46"/>
  <c r="N427" i="46"/>
  <c r="N426" i="46"/>
  <c r="N425" i="46"/>
  <c r="N424" i="46"/>
  <c r="N423" i="46"/>
  <c r="N422" i="46"/>
  <c r="N421" i="46"/>
  <c r="N420" i="46"/>
  <c r="N419" i="46"/>
  <c r="N418" i="46"/>
  <c r="N417" i="46"/>
  <c r="N416" i="46"/>
  <c r="N415" i="46"/>
  <c r="N414" i="46"/>
  <c r="N413" i="46"/>
  <c r="N412" i="46"/>
  <c r="N411" i="46"/>
  <c r="N410" i="46"/>
  <c r="N409" i="46"/>
  <c r="N408" i="46"/>
  <c r="N407" i="46"/>
  <c r="N406" i="46"/>
  <c r="N405" i="46"/>
  <c r="N404" i="46"/>
  <c r="N403" i="46"/>
  <c r="N402" i="46"/>
  <c r="N401" i="46"/>
  <c r="N400" i="46"/>
  <c r="N399" i="46"/>
  <c r="N398" i="46"/>
  <c r="N397" i="46"/>
  <c r="N396" i="46"/>
  <c r="N395" i="46"/>
  <c r="N394" i="46"/>
  <c r="N393" i="46"/>
  <c r="N392" i="46"/>
  <c r="N391" i="46"/>
  <c r="N390" i="46"/>
  <c r="N389" i="46"/>
  <c r="N388" i="46"/>
  <c r="N387" i="46"/>
  <c r="N386" i="46"/>
  <c r="N385" i="46"/>
  <c r="N384" i="46"/>
  <c r="N383" i="46"/>
  <c r="N382" i="46"/>
  <c r="N381" i="46"/>
  <c r="N380" i="46"/>
  <c r="N379" i="46"/>
  <c r="N378" i="46"/>
  <c r="N377" i="46"/>
  <c r="N376" i="46"/>
  <c r="N375" i="46"/>
  <c r="N374" i="46"/>
  <c r="N373" i="46"/>
  <c r="N372" i="46"/>
  <c r="N371" i="46"/>
  <c r="N370" i="46"/>
  <c r="N369" i="46"/>
  <c r="N368" i="46"/>
  <c r="N367" i="46"/>
  <c r="N366" i="46"/>
  <c r="N365" i="46"/>
  <c r="N364" i="46"/>
  <c r="N363" i="46"/>
  <c r="N362" i="46"/>
  <c r="N361" i="46"/>
  <c r="N360" i="46"/>
  <c r="N359" i="46"/>
  <c r="N358" i="46"/>
  <c r="N357" i="46"/>
  <c r="N356" i="46"/>
  <c r="N355" i="46"/>
  <c r="N354" i="46"/>
  <c r="N353" i="46"/>
  <c r="N352" i="46"/>
  <c r="N351" i="46"/>
  <c r="N350" i="46"/>
  <c r="N349" i="46"/>
  <c r="N348" i="46"/>
  <c r="N347" i="46"/>
  <c r="N346" i="46"/>
  <c r="N345" i="46"/>
  <c r="N344" i="46"/>
  <c r="N343" i="46"/>
  <c r="N342" i="46"/>
  <c r="N341" i="46"/>
  <c r="N340" i="46"/>
  <c r="N339" i="46"/>
  <c r="N338" i="46"/>
  <c r="N337" i="46"/>
  <c r="N336" i="46"/>
  <c r="N335" i="46"/>
  <c r="N334" i="46"/>
  <c r="N333" i="46"/>
  <c r="N332" i="46"/>
  <c r="N331" i="46"/>
  <c r="N330" i="46"/>
  <c r="N329" i="46"/>
  <c r="N328" i="46"/>
  <c r="N327" i="46"/>
  <c r="N326" i="46"/>
  <c r="N325" i="46"/>
  <c r="N324" i="46"/>
  <c r="N323" i="46"/>
  <c r="N322" i="46"/>
  <c r="N321" i="46"/>
  <c r="N320" i="46"/>
  <c r="N319" i="46"/>
  <c r="N318" i="46"/>
  <c r="N317" i="46"/>
  <c r="N316" i="46"/>
  <c r="N315" i="46"/>
  <c r="N314" i="46"/>
  <c r="N313" i="46"/>
  <c r="N312" i="46"/>
  <c r="N311" i="46"/>
  <c r="N310" i="46"/>
  <c r="N309" i="46"/>
  <c r="N308" i="46"/>
  <c r="N307" i="46"/>
  <c r="N306" i="46"/>
  <c r="N305" i="46"/>
  <c r="N304" i="46"/>
  <c r="N303" i="46"/>
  <c r="N302" i="46"/>
  <c r="N301" i="46"/>
  <c r="N300" i="46"/>
  <c r="N299" i="46"/>
  <c r="N298" i="46"/>
  <c r="N297" i="46"/>
  <c r="N296" i="46"/>
  <c r="N295" i="46"/>
  <c r="N294" i="46"/>
  <c r="N293" i="46"/>
  <c r="N292" i="46"/>
  <c r="N291" i="46"/>
  <c r="N290" i="46"/>
  <c r="N289" i="46"/>
  <c r="N288" i="46"/>
  <c r="N287" i="46"/>
  <c r="N286" i="46"/>
  <c r="N285" i="46"/>
  <c r="N284" i="46"/>
  <c r="N283" i="46"/>
  <c r="N282" i="46"/>
  <c r="N281" i="46"/>
  <c r="N280" i="46"/>
  <c r="N279" i="46"/>
  <c r="N278" i="46"/>
  <c r="N277" i="46"/>
  <c r="N276" i="46"/>
  <c r="N275" i="46"/>
  <c r="N274" i="46"/>
  <c r="N273" i="46"/>
  <c r="N272" i="46"/>
  <c r="N271" i="46"/>
  <c r="N270" i="46"/>
  <c r="N269" i="46"/>
  <c r="N268" i="46"/>
  <c r="N267" i="46"/>
  <c r="N266" i="46"/>
  <c r="N265" i="46"/>
  <c r="N264" i="46"/>
  <c r="N263" i="46"/>
  <c r="N262" i="46"/>
  <c r="N261" i="46"/>
  <c r="N260" i="46"/>
  <c r="N259" i="46"/>
  <c r="N258" i="46"/>
  <c r="N257" i="46"/>
  <c r="N256" i="46"/>
  <c r="N255" i="46"/>
  <c r="N254" i="46"/>
  <c r="N253" i="46"/>
  <c r="N252" i="46"/>
  <c r="N251" i="46"/>
  <c r="N250" i="46"/>
  <c r="N249" i="46"/>
  <c r="N248" i="46"/>
  <c r="N247" i="46"/>
  <c r="N246" i="46"/>
  <c r="N245" i="46"/>
  <c r="N244" i="46"/>
  <c r="N243" i="46"/>
  <c r="N242" i="46"/>
  <c r="N241" i="46"/>
  <c r="N240" i="46"/>
  <c r="N239" i="46"/>
  <c r="N238" i="46"/>
  <c r="N237" i="46"/>
  <c r="N236" i="46"/>
  <c r="N235" i="46"/>
  <c r="N234" i="46"/>
  <c r="N233" i="46"/>
  <c r="N232" i="46"/>
  <c r="N231" i="46"/>
  <c r="N230" i="46"/>
  <c r="N229" i="46"/>
  <c r="N228" i="46"/>
  <c r="N227" i="46"/>
  <c r="N226" i="46"/>
  <c r="N225" i="46"/>
  <c r="N224" i="46"/>
  <c r="N223" i="46"/>
  <c r="N222" i="46"/>
  <c r="N221" i="46"/>
  <c r="N220" i="46"/>
  <c r="N219" i="46"/>
  <c r="N218" i="46"/>
  <c r="N217" i="46"/>
  <c r="N216" i="46"/>
  <c r="N215" i="46"/>
  <c r="N214" i="46"/>
  <c r="N213" i="46"/>
  <c r="N212" i="46"/>
  <c r="N211" i="46"/>
  <c r="N210" i="46"/>
  <c r="N209" i="46"/>
  <c r="N208" i="46"/>
  <c r="N207" i="46"/>
  <c r="N206" i="46"/>
  <c r="N205" i="46"/>
  <c r="N204" i="46"/>
  <c r="N203" i="46"/>
  <c r="N202" i="46"/>
  <c r="N201" i="46"/>
  <c r="N200" i="46"/>
  <c r="N199" i="46"/>
  <c r="N198" i="46"/>
  <c r="N197" i="46"/>
  <c r="N196" i="46"/>
  <c r="N195" i="46"/>
  <c r="N194" i="46"/>
  <c r="N193" i="46"/>
  <c r="N192" i="46"/>
  <c r="N191" i="46"/>
  <c r="N190" i="46"/>
  <c r="N189" i="46"/>
  <c r="N188" i="46"/>
  <c r="N187" i="46"/>
  <c r="N186" i="46"/>
  <c r="N185" i="46"/>
  <c r="N184" i="46"/>
  <c r="N183" i="46"/>
  <c r="N182" i="46"/>
  <c r="N181" i="46"/>
  <c r="N180" i="46"/>
  <c r="N179" i="46"/>
  <c r="N178" i="46"/>
  <c r="N177" i="46"/>
  <c r="N176" i="46"/>
  <c r="N175" i="46"/>
  <c r="N174" i="46"/>
  <c r="N173" i="46"/>
  <c r="N172" i="46"/>
  <c r="N171" i="46"/>
  <c r="N170" i="46"/>
  <c r="N169" i="46"/>
  <c r="N168" i="46"/>
  <c r="N167" i="46"/>
  <c r="N166" i="46"/>
  <c r="N165" i="46"/>
  <c r="N164" i="46"/>
  <c r="N163" i="46"/>
  <c r="N162" i="46"/>
  <c r="N161" i="46"/>
  <c r="N160" i="46"/>
  <c r="N159" i="46"/>
  <c r="N158" i="46"/>
  <c r="N157" i="46"/>
  <c r="N156" i="46"/>
  <c r="N155" i="46"/>
  <c r="N154" i="46"/>
  <c r="N153" i="46"/>
  <c r="N152" i="46"/>
  <c r="N151" i="46"/>
  <c r="N150" i="46"/>
  <c r="N149" i="46"/>
  <c r="N148" i="46"/>
  <c r="N147" i="46"/>
  <c r="N146" i="46"/>
  <c r="N145" i="46"/>
  <c r="N144" i="46"/>
  <c r="N143" i="46"/>
  <c r="N142" i="46"/>
  <c r="N141" i="46"/>
  <c r="N140" i="46"/>
  <c r="N139" i="46"/>
  <c r="N138" i="46"/>
  <c r="N137" i="46"/>
  <c r="N136" i="46"/>
  <c r="N135" i="46"/>
  <c r="N134" i="46"/>
  <c r="N133" i="46"/>
  <c r="N132" i="46"/>
  <c r="N131" i="46"/>
  <c r="N130" i="46"/>
  <c r="N129" i="46"/>
  <c r="N128" i="46"/>
  <c r="N127" i="46"/>
  <c r="N126" i="46"/>
  <c r="N125" i="46"/>
  <c r="N124" i="46"/>
  <c r="N123" i="46"/>
  <c r="N122" i="46"/>
  <c r="N121" i="46"/>
  <c r="N120" i="46"/>
  <c r="N119" i="46"/>
  <c r="N118" i="46"/>
  <c r="N117" i="46"/>
  <c r="N116" i="46"/>
  <c r="N115" i="46"/>
  <c r="N114" i="46"/>
  <c r="N113" i="46"/>
  <c r="N112" i="46"/>
  <c r="N111" i="46"/>
  <c r="N110" i="46"/>
  <c r="N109" i="46"/>
  <c r="N108" i="46"/>
  <c r="N107" i="46"/>
  <c r="N106" i="46"/>
  <c r="N105" i="46"/>
  <c r="N104" i="46"/>
  <c r="N103" i="46"/>
  <c r="N102" i="46"/>
  <c r="N101" i="46"/>
  <c r="N100" i="46"/>
  <c r="N99" i="46"/>
  <c r="N98" i="46"/>
  <c r="N97" i="46"/>
  <c r="N96" i="46"/>
  <c r="N95" i="46"/>
  <c r="N94" i="46"/>
  <c r="N93" i="46"/>
  <c r="N92" i="46"/>
  <c r="N91" i="46"/>
  <c r="N90" i="46"/>
  <c r="N89" i="46"/>
  <c r="N88" i="46"/>
  <c r="N87" i="46"/>
  <c r="N86" i="46"/>
  <c r="N85" i="46"/>
  <c r="N84" i="46"/>
  <c r="N83" i="46"/>
  <c r="N82" i="46"/>
  <c r="N81" i="46"/>
  <c r="N80" i="46"/>
  <c r="N79" i="46"/>
  <c r="N78" i="46"/>
  <c r="N77" i="46"/>
  <c r="N76" i="46"/>
  <c r="N75" i="46"/>
  <c r="N74" i="46"/>
  <c r="N73" i="46"/>
  <c r="N72" i="46"/>
  <c r="N71" i="46"/>
  <c r="N70" i="46"/>
  <c r="N69" i="46"/>
  <c r="N68" i="46"/>
  <c r="N67" i="46"/>
  <c r="N66" i="46"/>
  <c r="N65" i="46"/>
  <c r="N64" i="46"/>
  <c r="N63" i="46"/>
  <c r="N62" i="46"/>
  <c r="N61" i="46"/>
  <c r="N60" i="46"/>
  <c r="N59" i="46"/>
  <c r="N58" i="46"/>
  <c r="N57" i="46"/>
  <c r="N56" i="46"/>
  <c r="N55" i="46"/>
  <c r="N54" i="46"/>
  <c r="N53" i="46"/>
  <c r="N52" i="46"/>
  <c r="N51" i="46"/>
  <c r="N50" i="46"/>
  <c r="N49" i="46"/>
  <c r="N48" i="46"/>
  <c r="N47" i="46"/>
  <c r="N46" i="46"/>
  <c r="N45" i="46"/>
  <c r="N44" i="46"/>
  <c r="N43" i="46"/>
  <c r="N42" i="46"/>
  <c r="N41" i="46"/>
  <c r="N40" i="46"/>
  <c r="N39" i="46"/>
  <c r="N38" i="46"/>
  <c r="N37" i="46"/>
  <c r="N36" i="46"/>
  <c r="N35" i="46"/>
  <c r="N34" i="46"/>
  <c r="N33" i="46"/>
  <c r="N32" i="46"/>
  <c r="N31" i="46"/>
  <c r="N30" i="46"/>
  <c r="N29" i="46"/>
  <c r="N28" i="46"/>
  <c r="N27" i="46"/>
  <c r="N26" i="46"/>
  <c r="N25" i="46"/>
  <c r="N24" i="46"/>
  <c r="N23" i="46"/>
  <c r="N22" i="46"/>
  <c r="N21" i="46"/>
  <c r="N20" i="46"/>
  <c r="N516" i="13"/>
  <c r="N515" i="13"/>
  <c r="N514" i="13"/>
  <c r="N513" i="13"/>
  <c r="N512" i="13"/>
  <c r="N511" i="13"/>
  <c r="N510" i="13"/>
  <c r="N509" i="13"/>
  <c r="N508" i="13"/>
  <c r="N507" i="13"/>
  <c r="N506" i="13"/>
  <c r="N505" i="13"/>
  <c r="N504" i="13"/>
  <c r="N503" i="13"/>
  <c r="N502" i="13"/>
  <c r="N501" i="13"/>
  <c r="N500" i="13"/>
  <c r="N499" i="13"/>
  <c r="N498" i="13"/>
  <c r="N497" i="13"/>
  <c r="N496" i="13"/>
  <c r="N495" i="13"/>
  <c r="N494" i="13"/>
  <c r="N493" i="13"/>
  <c r="N492" i="13"/>
  <c r="N491" i="13"/>
  <c r="N490" i="13"/>
  <c r="N489" i="13"/>
  <c r="N488" i="13"/>
  <c r="N487" i="13"/>
  <c r="N486" i="13"/>
  <c r="N485" i="13"/>
  <c r="N484" i="13"/>
  <c r="N483" i="13"/>
  <c r="N482" i="13"/>
  <c r="N481" i="13"/>
  <c r="N480" i="13"/>
  <c r="N479" i="13"/>
  <c r="N478" i="13"/>
  <c r="N477" i="13"/>
  <c r="N476" i="13"/>
  <c r="N475" i="13"/>
  <c r="N474" i="13"/>
  <c r="N473" i="13"/>
  <c r="N472" i="13"/>
  <c r="N471" i="13"/>
  <c r="N470" i="13"/>
  <c r="N469" i="13"/>
  <c r="N468" i="13"/>
  <c r="N467" i="13"/>
  <c r="N466" i="13"/>
  <c r="N465" i="13"/>
  <c r="N464" i="13"/>
  <c r="N463" i="13"/>
  <c r="N462" i="13"/>
  <c r="N461" i="13"/>
  <c r="N460" i="13"/>
  <c r="N459" i="13"/>
  <c r="N458" i="13"/>
  <c r="N457" i="13"/>
  <c r="N456" i="13"/>
  <c r="N455" i="13"/>
  <c r="N454" i="13"/>
  <c r="N453" i="13"/>
  <c r="N452" i="13"/>
  <c r="N451" i="13"/>
  <c r="N450" i="13"/>
  <c r="N449" i="13"/>
  <c r="N448" i="13"/>
  <c r="N447" i="13"/>
  <c r="N446" i="13"/>
  <c r="N445" i="13"/>
  <c r="N444" i="13"/>
  <c r="N443" i="13"/>
  <c r="N442" i="13"/>
  <c r="N441" i="13"/>
  <c r="N440" i="13"/>
  <c r="N439" i="13"/>
  <c r="N438" i="13"/>
  <c r="N437" i="13"/>
  <c r="N436" i="13"/>
  <c r="N435" i="13"/>
  <c r="N434" i="13"/>
  <c r="N433" i="13"/>
  <c r="N432" i="13"/>
  <c r="N431" i="13"/>
  <c r="N430" i="13"/>
  <c r="N429" i="13"/>
  <c r="N428" i="13"/>
  <c r="N427" i="13"/>
  <c r="N426" i="13"/>
  <c r="N425" i="13"/>
  <c r="N424" i="13"/>
  <c r="N423" i="13"/>
  <c r="N422" i="13"/>
  <c r="N421" i="13"/>
  <c r="N420" i="13"/>
  <c r="N419" i="13"/>
  <c r="N418" i="13"/>
  <c r="N417" i="13"/>
  <c r="N416" i="13"/>
  <c r="N415" i="13"/>
  <c r="N414" i="13"/>
  <c r="N413" i="13"/>
  <c r="N412" i="13"/>
  <c r="N411" i="13"/>
  <c r="N410" i="13"/>
  <c r="N409" i="13"/>
  <c r="N408" i="13"/>
  <c r="N407" i="13"/>
  <c r="N406" i="13"/>
  <c r="N405" i="13"/>
  <c r="N404" i="13"/>
  <c r="N403" i="13"/>
  <c r="N402" i="13"/>
  <c r="N401" i="13"/>
  <c r="N400" i="13"/>
  <c r="N399" i="13"/>
  <c r="N398" i="13"/>
  <c r="N397" i="13"/>
  <c r="N396" i="13"/>
  <c r="N395" i="13"/>
  <c r="N394" i="13"/>
  <c r="N393" i="13"/>
  <c r="N392" i="13"/>
  <c r="N391" i="13"/>
  <c r="N390" i="13"/>
  <c r="N389" i="13"/>
  <c r="N388" i="13"/>
  <c r="N387" i="13"/>
  <c r="N386" i="13"/>
  <c r="N385" i="13"/>
  <c r="N384" i="13"/>
  <c r="N383" i="13"/>
  <c r="N382" i="13"/>
  <c r="N381" i="13"/>
  <c r="N380" i="13"/>
  <c r="N379" i="13"/>
  <c r="N378" i="13"/>
  <c r="N377" i="13"/>
  <c r="N376" i="13"/>
  <c r="N375" i="13"/>
  <c r="N374" i="13"/>
  <c r="N373" i="13"/>
  <c r="N372" i="13"/>
  <c r="N371" i="13"/>
  <c r="N370" i="13"/>
  <c r="N369" i="13"/>
  <c r="N368" i="13"/>
  <c r="N367" i="13"/>
  <c r="N366" i="13"/>
  <c r="N365" i="13"/>
  <c r="N364" i="13"/>
  <c r="N363" i="13"/>
  <c r="N362" i="13"/>
  <c r="N361" i="13"/>
  <c r="N360" i="13"/>
  <c r="N359" i="13"/>
  <c r="N358" i="13"/>
  <c r="N357" i="13"/>
  <c r="N356" i="13"/>
  <c r="N355" i="13"/>
  <c r="N354" i="13"/>
  <c r="N353" i="13"/>
  <c r="N352" i="13"/>
  <c r="N351" i="13"/>
  <c r="N350" i="13"/>
  <c r="N349" i="13"/>
  <c r="N348" i="13"/>
  <c r="N347" i="13"/>
  <c r="N346" i="13"/>
  <c r="N345" i="13"/>
  <c r="N344" i="13"/>
  <c r="N343" i="13"/>
  <c r="N342" i="13"/>
  <c r="N341" i="13"/>
  <c r="N340" i="13"/>
  <c r="N339" i="13"/>
  <c r="N338" i="13"/>
  <c r="N337" i="13"/>
  <c r="N336" i="13"/>
  <c r="N335" i="13"/>
  <c r="N334" i="13"/>
  <c r="N333" i="13"/>
  <c r="N332" i="13"/>
  <c r="N331" i="13"/>
  <c r="N330" i="13"/>
  <c r="N329" i="13"/>
  <c r="N328" i="13"/>
  <c r="N327" i="13"/>
  <c r="N326" i="13"/>
  <c r="N325" i="13"/>
  <c r="N324" i="13"/>
  <c r="N323" i="13"/>
  <c r="N322" i="13"/>
  <c r="N321" i="13"/>
  <c r="N320" i="13"/>
  <c r="N319" i="13"/>
  <c r="N318" i="13"/>
  <c r="N317" i="13"/>
  <c r="N316" i="13"/>
  <c r="N315" i="13"/>
  <c r="N314" i="13"/>
  <c r="N313" i="13"/>
  <c r="N312" i="13"/>
  <c r="N311" i="13"/>
  <c r="N310" i="13"/>
  <c r="N309" i="13"/>
  <c r="N308" i="13"/>
  <c r="N307" i="13"/>
  <c r="N306" i="13"/>
  <c r="N305" i="13"/>
  <c r="N304" i="13"/>
  <c r="N303" i="13"/>
  <c r="N302" i="13"/>
  <c r="N301" i="13"/>
  <c r="N300" i="13"/>
  <c r="N299" i="13"/>
  <c r="N298" i="13"/>
  <c r="N297" i="13"/>
  <c r="N296" i="13"/>
  <c r="N295" i="13"/>
  <c r="N294" i="13"/>
  <c r="N293" i="13"/>
  <c r="N292" i="13"/>
  <c r="N291" i="13"/>
  <c r="N290" i="13"/>
  <c r="N289" i="13"/>
  <c r="N288" i="13"/>
  <c r="N287" i="13"/>
  <c r="N286" i="13"/>
  <c r="N285" i="13"/>
  <c r="N284" i="13"/>
  <c r="N283" i="13"/>
  <c r="N282" i="13"/>
  <c r="N281" i="13"/>
  <c r="N280" i="13"/>
  <c r="N279" i="13"/>
  <c r="N278" i="13"/>
  <c r="N277" i="13"/>
  <c r="N276" i="13"/>
  <c r="N275" i="13"/>
  <c r="N274" i="13"/>
  <c r="N273" i="13"/>
  <c r="N272" i="13"/>
  <c r="N271" i="13"/>
  <c r="N270" i="13"/>
  <c r="N269" i="13"/>
  <c r="N268" i="13"/>
  <c r="N267" i="13"/>
  <c r="N266" i="13"/>
  <c r="N265" i="13"/>
  <c r="N264" i="13"/>
  <c r="N263" i="13"/>
  <c r="N262" i="13"/>
  <c r="N261" i="13"/>
  <c r="N260" i="13"/>
  <c r="N259" i="13"/>
  <c r="N258" i="13"/>
  <c r="N257" i="13"/>
  <c r="N256" i="13"/>
  <c r="N255" i="13"/>
  <c r="N254" i="13"/>
  <c r="N253" i="13"/>
  <c r="N252" i="13"/>
  <c r="N251" i="13"/>
  <c r="N250" i="13"/>
  <c r="N249" i="13"/>
  <c r="N248" i="13"/>
  <c r="N247" i="13"/>
  <c r="N246" i="13"/>
  <c r="N245" i="13"/>
  <c r="N244" i="13"/>
  <c r="N243" i="13"/>
  <c r="N242" i="13"/>
  <c r="N241" i="13"/>
  <c r="N240" i="13"/>
  <c r="N239" i="13"/>
  <c r="N238" i="13"/>
  <c r="N237" i="13"/>
  <c r="N236" i="13"/>
  <c r="N235" i="13"/>
  <c r="N234" i="13"/>
  <c r="N233" i="13"/>
  <c r="N232" i="13"/>
  <c r="N231" i="13"/>
  <c r="N230" i="13"/>
  <c r="N229" i="13"/>
  <c r="N228" i="13"/>
  <c r="N227" i="13"/>
  <c r="N226" i="13"/>
  <c r="N225" i="13"/>
  <c r="N224" i="13"/>
  <c r="N223" i="13"/>
  <c r="N222" i="13"/>
  <c r="N221" i="13"/>
  <c r="N220" i="13"/>
  <c r="N219" i="13"/>
  <c r="N218" i="13"/>
  <c r="N217" i="13"/>
  <c r="N216" i="13"/>
  <c r="N215" i="13"/>
  <c r="N214" i="13"/>
  <c r="N213" i="13"/>
  <c r="N212" i="13"/>
  <c r="N211" i="13"/>
  <c r="N210" i="13"/>
  <c r="N209" i="13"/>
  <c r="N208" i="13"/>
  <c r="N207" i="13"/>
  <c r="N206" i="13"/>
  <c r="N205" i="13"/>
  <c r="N204" i="13"/>
  <c r="N203" i="13"/>
  <c r="N202" i="13"/>
  <c r="N201" i="13"/>
  <c r="N200" i="13"/>
  <c r="N199" i="13"/>
  <c r="N198" i="13"/>
  <c r="N197" i="13"/>
  <c r="N196" i="13"/>
  <c r="N195" i="13"/>
  <c r="N194" i="13"/>
  <c r="N193" i="13"/>
  <c r="N192" i="13"/>
  <c r="N191" i="13"/>
  <c r="N190" i="13"/>
  <c r="N189" i="13"/>
  <c r="N188" i="13"/>
  <c r="N187" i="13"/>
  <c r="N186" i="13"/>
  <c r="N185" i="13"/>
  <c r="N184" i="13"/>
  <c r="N183" i="13"/>
  <c r="N182" i="13"/>
  <c r="N181" i="13"/>
  <c r="N180" i="13"/>
  <c r="N179" i="13"/>
  <c r="N178" i="13"/>
  <c r="N177" i="13"/>
  <c r="N176" i="13"/>
  <c r="N175" i="13"/>
  <c r="N174" i="13"/>
  <c r="N173" i="13"/>
  <c r="N172" i="13"/>
  <c r="N171" i="13"/>
  <c r="N170" i="13"/>
  <c r="N169" i="13"/>
  <c r="N168" i="13"/>
  <c r="N167" i="13"/>
  <c r="N166" i="13"/>
  <c r="N165" i="13"/>
  <c r="N164" i="13"/>
  <c r="N163" i="13"/>
  <c r="N162" i="13"/>
  <c r="N161" i="13"/>
  <c r="N160" i="13"/>
  <c r="N159" i="13"/>
  <c r="N158" i="13"/>
  <c r="N157" i="13"/>
  <c r="N156" i="13"/>
  <c r="N155" i="13"/>
  <c r="N154" i="13"/>
  <c r="N153" i="13"/>
  <c r="N152" i="13"/>
  <c r="N151" i="13"/>
  <c r="N150" i="13"/>
  <c r="N149" i="13"/>
  <c r="N148" i="13"/>
  <c r="N147" i="13"/>
  <c r="N146" i="13"/>
  <c r="N145" i="13"/>
  <c r="N144" i="13"/>
  <c r="N143" i="13"/>
  <c r="N142" i="13"/>
  <c r="N141" i="13"/>
  <c r="N140" i="13"/>
  <c r="N139" i="13"/>
  <c r="N138" i="13"/>
  <c r="N137" i="13"/>
  <c r="N136" i="13"/>
  <c r="N135" i="13"/>
  <c r="N134" i="13"/>
  <c r="N133" i="13"/>
  <c r="N132" i="13"/>
  <c r="N131" i="13"/>
  <c r="N130" i="13"/>
  <c r="N129" i="13"/>
  <c r="N128" i="13"/>
  <c r="N127" i="13"/>
  <c r="N126" i="13"/>
  <c r="N125" i="13"/>
  <c r="N124" i="13"/>
  <c r="N123" i="13"/>
  <c r="N122" i="13"/>
  <c r="N121" i="13"/>
  <c r="N120" i="13"/>
  <c r="N119" i="13"/>
  <c r="N118" i="13"/>
  <c r="N117" i="13"/>
  <c r="N116" i="13"/>
  <c r="N115" i="13"/>
  <c r="N114" i="13"/>
  <c r="N113" i="13"/>
  <c r="N112" i="13"/>
  <c r="N111" i="13"/>
  <c r="N110" i="13"/>
  <c r="N109" i="13"/>
  <c r="N108" i="13"/>
  <c r="N107" i="13"/>
  <c r="N106" i="13"/>
  <c r="N105" i="13"/>
  <c r="N104" i="13"/>
  <c r="N103" i="13"/>
  <c r="N102" i="13"/>
  <c r="N101" i="13"/>
  <c r="N100" i="13"/>
  <c r="N99" i="13"/>
  <c r="N98" i="13"/>
  <c r="N97" i="13"/>
  <c r="N96" i="13"/>
  <c r="N95" i="13"/>
  <c r="N94" i="13"/>
  <c r="N93" i="13"/>
  <c r="N92" i="13"/>
  <c r="N91" i="13"/>
  <c r="N90" i="13"/>
  <c r="N89" i="13"/>
  <c r="N88" i="13"/>
  <c r="N87" i="13"/>
  <c r="N86" i="13"/>
  <c r="N85" i="13"/>
  <c r="N84" i="13"/>
  <c r="N83" i="13"/>
  <c r="N82" i="13"/>
  <c r="N81" i="13"/>
  <c r="N80" i="13"/>
  <c r="N79" i="13"/>
  <c r="N78" i="13"/>
  <c r="N77" i="13"/>
  <c r="N76" i="13"/>
  <c r="N75" i="13"/>
  <c r="N74" i="13"/>
  <c r="N73" i="13"/>
  <c r="N72" i="13"/>
  <c r="N71" i="13"/>
  <c r="N70" i="13"/>
  <c r="N69" i="13"/>
  <c r="N68" i="13"/>
  <c r="N67" i="13"/>
  <c r="N66" i="13"/>
  <c r="N65" i="13"/>
  <c r="N64" i="13"/>
  <c r="N63" i="13"/>
  <c r="N62" i="13"/>
  <c r="N61" i="13"/>
  <c r="N60" i="13"/>
  <c r="N59" i="13"/>
  <c r="N58" i="13"/>
  <c r="N57" i="13"/>
  <c r="N56" i="13"/>
  <c r="N55" i="13"/>
  <c r="N54" i="13"/>
  <c r="N53" i="13"/>
  <c r="N52" i="13"/>
  <c r="N51" i="13"/>
  <c r="N50" i="13"/>
  <c r="N49" i="13"/>
  <c r="N48" i="13"/>
  <c r="N47" i="13"/>
  <c r="N46" i="13"/>
  <c r="N45" i="13"/>
  <c r="N44" i="13"/>
  <c r="N43" i="13"/>
  <c r="N42" i="13"/>
  <c r="N41" i="13"/>
  <c r="N40" i="13"/>
  <c r="N39" i="13"/>
  <c r="N38" i="13"/>
  <c r="N37" i="13"/>
  <c r="N36" i="13"/>
  <c r="N35" i="13"/>
  <c r="N34" i="13"/>
  <c r="N33" i="13"/>
  <c r="N32" i="13"/>
  <c r="N31" i="13"/>
  <c r="N30" i="13"/>
  <c r="N29" i="13"/>
  <c r="N28" i="13"/>
  <c r="N27" i="13"/>
  <c r="N26" i="13"/>
  <c r="N25" i="13"/>
  <c r="N24" i="13"/>
  <c r="N23" i="13"/>
  <c r="N22" i="13"/>
  <c r="N21" i="13"/>
  <c r="N20" i="13"/>
  <c r="N19" i="13"/>
  <c r="N18" i="13"/>
  <c r="N17" i="13"/>
  <c r="N516" i="45"/>
  <c r="N515" i="45"/>
  <c r="N514" i="45"/>
  <c r="N513" i="45"/>
  <c r="N512" i="45"/>
  <c r="N511" i="45"/>
  <c r="N510" i="45"/>
  <c r="N509" i="45"/>
  <c r="N508" i="45"/>
  <c r="N507" i="45"/>
  <c r="N506" i="45"/>
  <c r="N505" i="45"/>
  <c r="N504" i="45"/>
  <c r="N503" i="45"/>
  <c r="N502" i="45"/>
  <c r="N501" i="45"/>
  <c r="N500" i="45"/>
  <c r="N499" i="45"/>
  <c r="N498" i="45"/>
  <c r="N497" i="45"/>
  <c r="N496" i="45"/>
  <c r="N495" i="45"/>
  <c r="N494" i="45"/>
  <c r="N493" i="45"/>
  <c r="N492" i="45"/>
  <c r="N491" i="45"/>
  <c r="N490" i="45"/>
  <c r="N489" i="45"/>
  <c r="N488" i="45"/>
  <c r="N487" i="45"/>
  <c r="N486" i="45"/>
  <c r="N485" i="45"/>
  <c r="N484" i="45"/>
  <c r="N483" i="45"/>
  <c r="N482" i="45"/>
  <c r="N481" i="45"/>
  <c r="N480" i="45"/>
  <c r="N479" i="45"/>
  <c r="N478" i="45"/>
  <c r="N477" i="45"/>
  <c r="N476" i="45"/>
  <c r="N475" i="45"/>
  <c r="N474" i="45"/>
  <c r="N473" i="45"/>
  <c r="N472" i="45"/>
  <c r="N471" i="45"/>
  <c r="N470" i="45"/>
  <c r="N469" i="45"/>
  <c r="N468" i="45"/>
  <c r="N467" i="45"/>
  <c r="N466" i="45"/>
  <c r="N465" i="45"/>
  <c r="N464" i="45"/>
  <c r="N463" i="45"/>
  <c r="N462" i="45"/>
  <c r="N461" i="45"/>
  <c r="N460" i="45"/>
  <c r="N459" i="45"/>
  <c r="N458" i="45"/>
  <c r="N457" i="45"/>
  <c r="N456" i="45"/>
  <c r="N455" i="45"/>
  <c r="N454" i="45"/>
  <c r="N453" i="45"/>
  <c r="N452" i="45"/>
  <c r="N451" i="45"/>
  <c r="N450" i="45"/>
  <c r="N449" i="45"/>
  <c r="N448" i="45"/>
  <c r="N447" i="45"/>
  <c r="N446" i="45"/>
  <c r="N445" i="45"/>
  <c r="N444" i="45"/>
  <c r="N443" i="45"/>
  <c r="N442" i="45"/>
  <c r="N441" i="45"/>
  <c r="N440" i="45"/>
  <c r="N439" i="45"/>
  <c r="N438" i="45"/>
  <c r="N437" i="45"/>
  <c r="N436" i="45"/>
  <c r="N435" i="45"/>
  <c r="N434" i="45"/>
  <c r="N433" i="45"/>
  <c r="N432" i="45"/>
  <c r="N431" i="45"/>
  <c r="N430" i="45"/>
  <c r="N429" i="45"/>
  <c r="N428" i="45"/>
  <c r="N427" i="45"/>
  <c r="N426" i="45"/>
  <c r="N425" i="45"/>
  <c r="N424" i="45"/>
  <c r="N423" i="45"/>
  <c r="N422" i="45"/>
  <c r="N421" i="45"/>
  <c r="N420" i="45"/>
  <c r="N419" i="45"/>
  <c r="N418" i="45"/>
  <c r="N417" i="45"/>
  <c r="N416" i="45"/>
  <c r="N415" i="45"/>
  <c r="N414" i="45"/>
  <c r="N413" i="45"/>
  <c r="N412" i="45"/>
  <c r="N411" i="45"/>
  <c r="N410" i="45"/>
  <c r="N409" i="45"/>
  <c r="N408" i="45"/>
  <c r="N407" i="45"/>
  <c r="N406" i="45"/>
  <c r="N405" i="45"/>
  <c r="N404" i="45"/>
  <c r="N403" i="45"/>
  <c r="N402" i="45"/>
  <c r="N401" i="45"/>
  <c r="N400" i="45"/>
  <c r="N399" i="45"/>
  <c r="N398" i="45"/>
  <c r="N397" i="45"/>
  <c r="N396" i="45"/>
  <c r="N395" i="45"/>
  <c r="N394" i="45"/>
  <c r="N393" i="45"/>
  <c r="N392" i="45"/>
  <c r="N391" i="45"/>
  <c r="N390" i="45"/>
  <c r="N389" i="45"/>
  <c r="N388" i="45"/>
  <c r="N387" i="45"/>
  <c r="N386" i="45"/>
  <c r="N385" i="45"/>
  <c r="N384" i="45"/>
  <c r="N383" i="45"/>
  <c r="N382" i="45"/>
  <c r="N381" i="45"/>
  <c r="N380" i="45"/>
  <c r="N379" i="45"/>
  <c r="N378" i="45"/>
  <c r="N377" i="45"/>
  <c r="N376" i="45"/>
  <c r="N375" i="45"/>
  <c r="N374" i="45"/>
  <c r="N373" i="45"/>
  <c r="N372" i="45"/>
  <c r="N371" i="45"/>
  <c r="N370" i="45"/>
  <c r="N369" i="45"/>
  <c r="N368" i="45"/>
  <c r="N367" i="45"/>
  <c r="N366" i="45"/>
  <c r="N365" i="45"/>
  <c r="N364" i="45"/>
  <c r="N363" i="45"/>
  <c r="N362" i="45"/>
  <c r="N361" i="45"/>
  <c r="N360" i="45"/>
  <c r="N359" i="45"/>
  <c r="N358" i="45"/>
  <c r="N357" i="45"/>
  <c r="N356" i="45"/>
  <c r="N355" i="45"/>
  <c r="N354" i="45"/>
  <c r="N353" i="45"/>
  <c r="N352" i="45"/>
  <c r="N351" i="45"/>
  <c r="N350" i="45"/>
  <c r="N349" i="45"/>
  <c r="N348" i="45"/>
  <c r="N347" i="45"/>
  <c r="N346" i="45"/>
  <c r="N345" i="45"/>
  <c r="N344" i="45"/>
  <c r="N343" i="45"/>
  <c r="N342" i="45"/>
  <c r="N341" i="45"/>
  <c r="N340" i="45"/>
  <c r="N339" i="45"/>
  <c r="N338" i="45"/>
  <c r="N337" i="45"/>
  <c r="N336" i="45"/>
  <c r="N335" i="45"/>
  <c r="N334" i="45"/>
  <c r="N333" i="45"/>
  <c r="N332" i="45"/>
  <c r="N331" i="45"/>
  <c r="N330" i="45"/>
  <c r="N329" i="45"/>
  <c r="N328" i="45"/>
  <c r="N327" i="45"/>
  <c r="N326" i="45"/>
  <c r="N325" i="45"/>
  <c r="N324" i="45"/>
  <c r="N323" i="45"/>
  <c r="N322" i="45"/>
  <c r="N321" i="45"/>
  <c r="N320" i="45"/>
  <c r="N319" i="45"/>
  <c r="N318" i="45"/>
  <c r="N317" i="45"/>
  <c r="N316" i="45"/>
  <c r="N315" i="45"/>
  <c r="N314" i="45"/>
  <c r="N313" i="45"/>
  <c r="N312" i="45"/>
  <c r="N311" i="45"/>
  <c r="N310" i="45"/>
  <c r="N309" i="45"/>
  <c r="N308" i="45"/>
  <c r="N307" i="45"/>
  <c r="N306" i="45"/>
  <c r="N305" i="45"/>
  <c r="N304" i="45"/>
  <c r="N303" i="45"/>
  <c r="N302" i="45"/>
  <c r="N301" i="45"/>
  <c r="N300" i="45"/>
  <c r="N299" i="45"/>
  <c r="N298" i="45"/>
  <c r="N297" i="45"/>
  <c r="N296" i="45"/>
  <c r="N295" i="45"/>
  <c r="N294" i="45"/>
  <c r="N293" i="45"/>
  <c r="N292" i="45"/>
  <c r="N291" i="45"/>
  <c r="N290" i="45"/>
  <c r="N289" i="45"/>
  <c r="N288" i="45"/>
  <c r="N287" i="45"/>
  <c r="N286" i="45"/>
  <c r="N285" i="45"/>
  <c r="N284" i="45"/>
  <c r="N283" i="45"/>
  <c r="N282" i="45"/>
  <c r="N281" i="45"/>
  <c r="N280" i="45"/>
  <c r="N279" i="45"/>
  <c r="N278" i="45"/>
  <c r="N277" i="45"/>
  <c r="N276" i="45"/>
  <c r="N275" i="45"/>
  <c r="N274" i="45"/>
  <c r="N273" i="45"/>
  <c r="N272" i="45"/>
  <c r="N271" i="45"/>
  <c r="N270" i="45"/>
  <c r="N269" i="45"/>
  <c r="N268" i="45"/>
  <c r="N267" i="45"/>
  <c r="N266" i="45"/>
  <c r="N265" i="45"/>
  <c r="N264" i="45"/>
  <c r="N263" i="45"/>
  <c r="N262" i="45"/>
  <c r="N261" i="45"/>
  <c r="N260" i="45"/>
  <c r="N259" i="45"/>
  <c r="N258" i="45"/>
  <c r="N257" i="45"/>
  <c r="N256" i="45"/>
  <c r="N255" i="45"/>
  <c r="N254" i="45"/>
  <c r="N253" i="45"/>
  <c r="N252" i="45"/>
  <c r="N251" i="45"/>
  <c r="N250" i="45"/>
  <c r="N249" i="45"/>
  <c r="N248" i="45"/>
  <c r="N247" i="45"/>
  <c r="N246" i="45"/>
  <c r="N245" i="45"/>
  <c r="N244" i="45"/>
  <c r="N243" i="45"/>
  <c r="N242" i="45"/>
  <c r="N241" i="45"/>
  <c r="N240" i="45"/>
  <c r="N239" i="45"/>
  <c r="N238" i="45"/>
  <c r="N237" i="45"/>
  <c r="N236" i="45"/>
  <c r="N235" i="45"/>
  <c r="N234" i="45"/>
  <c r="N233" i="45"/>
  <c r="N232" i="45"/>
  <c r="N231" i="45"/>
  <c r="N230" i="45"/>
  <c r="N229" i="45"/>
  <c r="N228" i="45"/>
  <c r="N227" i="45"/>
  <c r="N226" i="45"/>
  <c r="N225" i="45"/>
  <c r="N224" i="45"/>
  <c r="N223" i="45"/>
  <c r="N222" i="45"/>
  <c r="N221" i="45"/>
  <c r="N220" i="45"/>
  <c r="N219" i="45"/>
  <c r="N218" i="45"/>
  <c r="N217" i="45"/>
  <c r="N216" i="45"/>
  <c r="N215" i="45"/>
  <c r="N214" i="45"/>
  <c r="N213" i="45"/>
  <c r="N212" i="45"/>
  <c r="N211" i="45"/>
  <c r="N210" i="45"/>
  <c r="N209" i="45"/>
  <c r="N208" i="45"/>
  <c r="N207" i="45"/>
  <c r="N206" i="45"/>
  <c r="N205" i="45"/>
  <c r="N204" i="45"/>
  <c r="N203" i="45"/>
  <c r="N202" i="45"/>
  <c r="N201" i="45"/>
  <c r="N200" i="45"/>
  <c r="N199" i="45"/>
  <c r="N198" i="45"/>
  <c r="N197" i="45"/>
  <c r="N196" i="45"/>
  <c r="N195" i="45"/>
  <c r="N194" i="45"/>
  <c r="N193" i="45"/>
  <c r="N192" i="45"/>
  <c r="N191" i="45"/>
  <c r="N190" i="45"/>
  <c r="N189" i="45"/>
  <c r="N188" i="45"/>
  <c r="N187" i="45"/>
  <c r="N186" i="45"/>
  <c r="N185" i="45"/>
  <c r="N184" i="45"/>
  <c r="N183" i="45"/>
  <c r="N182" i="45"/>
  <c r="N181" i="45"/>
  <c r="N180" i="45"/>
  <c r="N179" i="45"/>
  <c r="N178" i="45"/>
  <c r="N177" i="45"/>
  <c r="N176" i="45"/>
  <c r="N175" i="45"/>
  <c r="N174" i="45"/>
  <c r="N173" i="45"/>
  <c r="N172" i="45"/>
  <c r="N171" i="45"/>
  <c r="N170" i="45"/>
  <c r="N169" i="45"/>
  <c r="N168" i="45"/>
  <c r="N167" i="45"/>
  <c r="N166" i="45"/>
  <c r="N165" i="45"/>
  <c r="N164" i="45"/>
  <c r="N163" i="45"/>
  <c r="N162" i="45"/>
  <c r="N161" i="45"/>
  <c r="N160" i="45"/>
  <c r="N159" i="45"/>
  <c r="N158" i="45"/>
  <c r="N157" i="45"/>
  <c r="N156" i="45"/>
  <c r="N155" i="45"/>
  <c r="N154" i="45"/>
  <c r="N153" i="45"/>
  <c r="N152" i="45"/>
  <c r="N151" i="45"/>
  <c r="N150" i="45"/>
  <c r="N149" i="45"/>
  <c r="N148" i="45"/>
  <c r="N147" i="45"/>
  <c r="N146" i="45"/>
  <c r="N145" i="45"/>
  <c r="N144" i="45"/>
  <c r="N143" i="45"/>
  <c r="N142" i="45"/>
  <c r="N141" i="45"/>
  <c r="N140" i="45"/>
  <c r="N139" i="45"/>
  <c r="N138" i="45"/>
  <c r="N137" i="45"/>
  <c r="N136" i="45"/>
  <c r="N135" i="45"/>
  <c r="N134" i="45"/>
  <c r="N133" i="45"/>
  <c r="N132" i="45"/>
  <c r="N131" i="45"/>
  <c r="N130" i="45"/>
  <c r="N129" i="45"/>
  <c r="N128" i="45"/>
  <c r="N127" i="45"/>
  <c r="N126" i="45"/>
  <c r="N125" i="45"/>
  <c r="N124" i="45"/>
  <c r="N123" i="45"/>
  <c r="N122" i="45"/>
  <c r="N121" i="45"/>
  <c r="N120" i="45"/>
  <c r="N119" i="45"/>
  <c r="N118" i="45"/>
  <c r="N117" i="45"/>
  <c r="N116" i="45"/>
  <c r="N115" i="45"/>
  <c r="N114" i="45"/>
  <c r="N113" i="45"/>
  <c r="N112" i="45"/>
  <c r="N111" i="45"/>
  <c r="N110" i="45"/>
  <c r="N109" i="45"/>
  <c r="N108" i="45"/>
  <c r="N107" i="45"/>
  <c r="N106" i="45"/>
  <c r="N105" i="45"/>
  <c r="N104" i="45"/>
  <c r="N103" i="45"/>
  <c r="N102" i="45"/>
  <c r="N101" i="45"/>
  <c r="N100" i="45"/>
  <c r="N99" i="45"/>
  <c r="N98" i="45"/>
  <c r="N97" i="45"/>
  <c r="N96" i="45"/>
  <c r="N95" i="45"/>
  <c r="N94" i="45"/>
  <c r="N93" i="45"/>
  <c r="N92" i="45"/>
  <c r="N91" i="45"/>
  <c r="N90" i="45"/>
  <c r="N89" i="45"/>
  <c r="N88" i="45"/>
  <c r="N87" i="45"/>
  <c r="N86" i="45"/>
  <c r="N85" i="45"/>
  <c r="N84" i="45"/>
  <c r="N83" i="45"/>
  <c r="N82" i="45"/>
  <c r="N81" i="45"/>
  <c r="N80" i="45"/>
  <c r="N79" i="45"/>
  <c r="N78" i="45"/>
  <c r="N77" i="45"/>
  <c r="N76" i="45"/>
  <c r="N75" i="45"/>
  <c r="N74" i="45"/>
  <c r="N73" i="45"/>
  <c r="N72" i="45"/>
  <c r="N71" i="45"/>
  <c r="N70" i="45"/>
  <c r="N69" i="45"/>
  <c r="N68" i="45"/>
  <c r="N67" i="45"/>
  <c r="N66" i="45"/>
  <c r="N65" i="45"/>
  <c r="N64" i="45"/>
  <c r="N63" i="45"/>
  <c r="N62" i="45"/>
  <c r="N61" i="45"/>
  <c r="N60" i="45"/>
  <c r="N59" i="45"/>
  <c r="N58" i="45"/>
  <c r="N57" i="45"/>
  <c r="N56" i="45"/>
  <c r="N55" i="45"/>
  <c r="N54" i="45"/>
  <c r="N53" i="45"/>
  <c r="N52" i="45"/>
  <c r="N51" i="45"/>
  <c r="N50" i="45"/>
  <c r="N49" i="45"/>
  <c r="N48" i="45"/>
  <c r="N47" i="45"/>
  <c r="N46" i="45"/>
  <c r="N45" i="45"/>
  <c r="N44" i="45"/>
  <c r="N43" i="45"/>
  <c r="N42" i="45"/>
  <c r="N41" i="45"/>
  <c r="N40" i="45"/>
  <c r="N39" i="45"/>
  <c r="N38" i="45"/>
  <c r="N37" i="45"/>
  <c r="N36" i="45"/>
  <c r="N35" i="45"/>
  <c r="N34" i="45"/>
  <c r="N33" i="45"/>
  <c r="N32" i="45"/>
  <c r="N31" i="45"/>
  <c r="N30" i="45"/>
  <c r="N29" i="45"/>
  <c r="N28" i="45"/>
  <c r="N27" i="45"/>
  <c r="N26" i="45"/>
  <c r="N25" i="45"/>
  <c r="N24" i="45"/>
  <c r="N23" i="45"/>
  <c r="N22" i="45"/>
  <c r="N21" i="45"/>
  <c r="N20" i="45"/>
  <c r="N516" i="14"/>
  <c r="N515" i="14"/>
  <c r="N514" i="14"/>
  <c r="N513" i="14"/>
  <c r="N512" i="14"/>
  <c r="N511" i="14"/>
  <c r="N510" i="14"/>
  <c r="N509" i="14"/>
  <c r="N508" i="14"/>
  <c r="N507" i="14"/>
  <c r="N506" i="14"/>
  <c r="N505" i="14"/>
  <c r="N504" i="14"/>
  <c r="N503" i="14"/>
  <c r="N502" i="14"/>
  <c r="N501" i="14"/>
  <c r="N500" i="14"/>
  <c r="N499" i="14"/>
  <c r="N498" i="14"/>
  <c r="N497" i="14"/>
  <c r="N496" i="14"/>
  <c r="N495" i="14"/>
  <c r="N494" i="14"/>
  <c r="N493" i="14"/>
  <c r="N492" i="14"/>
  <c r="N491" i="14"/>
  <c r="N490" i="14"/>
  <c r="N489" i="14"/>
  <c r="N488" i="14"/>
  <c r="N487" i="14"/>
  <c r="N486" i="14"/>
  <c r="N485" i="14"/>
  <c r="N484" i="14"/>
  <c r="N483" i="14"/>
  <c r="N482" i="14"/>
  <c r="N481" i="14"/>
  <c r="N480" i="14"/>
  <c r="N479" i="14"/>
  <c r="N478" i="14"/>
  <c r="N477" i="14"/>
  <c r="N476" i="14"/>
  <c r="N475" i="14"/>
  <c r="N474" i="14"/>
  <c r="N473" i="14"/>
  <c r="N472" i="14"/>
  <c r="N471" i="14"/>
  <c r="N470" i="14"/>
  <c r="N469" i="14"/>
  <c r="N468" i="14"/>
  <c r="N467" i="14"/>
  <c r="N466" i="14"/>
  <c r="N465" i="14"/>
  <c r="N464" i="14"/>
  <c r="N463" i="14"/>
  <c r="N462" i="14"/>
  <c r="N461" i="14"/>
  <c r="N460" i="14"/>
  <c r="N459" i="14"/>
  <c r="N458" i="14"/>
  <c r="N457" i="14"/>
  <c r="N456" i="14"/>
  <c r="N455" i="14"/>
  <c r="N454" i="14"/>
  <c r="N453" i="14"/>
  <c r="N452" i="14"/>
  <c r="N451" i="14"/>
  <c r="N450" i="14"/>
  <c r="N449" i="14"/>
  <c r="N448" i="14"/>
  <c r="N447" i="14"/>
  <c r="N446" i="14"/>
  <c r="N445" i="14"/>
  <c r="N444" i="14"/>
  <c r="N443" i="14"/>
  <c r="N442" i="14"/>
  <c r="N441" i="14"/>
  <c r="N440" i="14"/>
  <c r="N439" i="14"/>
  <c r="N438" i="14"/>
  <c r="N437" i="14"/>
  <c r="N436" i="14"/>
  <c r="N435" i="14"/>
  <c r="N434" i="14"/>
  <c r="N433" i="14"/>
  <c r="N432" i="14"/>
  <c r="N431" i="14"/>
  <c r="N430" i="14"/>
  <c r="N429" i="14"/>
  <c r="N428" i="14"/>
  <c r="N427" i="14"/>
  <c r="N426" i="14"/>
  <c r="N425" i="14"/>
  <c r="N424" i="14"/>
  <c r="N423" i="14"/>
  <c r="N422" i="14"/>
  <c r="N421" i="14"/>
  <c r="N420" i="14"/>
  <c r="N419" i="14"/>
  <c r="N418" i="14"/>
  <c r="N417" i="14"/>
  <c r="N416" i="14"/>
  <c r="N415" i="14"/>
  <c r="N414" i="14"/>
  <c r="N413" i="14"/>
  <c r="N412" i="14"/>
  <c r="N411" i="14"/>
  <c r="N410" i="14"/>
  <c r="N409" i="14"/>
  <c r="N408" i="14"/>
  <c r="N407" i="14"/>
  <c r="N406" i="14"/>
  <c r="N405" i="14"/>
  <c r="N404" i="14"/>
  <c r="N403" i="14"/>
  <c r="N402" i="14"/>
  <c r="N401" i="14"/>
  <c r="N400" i="14"/>
  <c r="N399" i="14"/>
  <c r="N398" i="14"/>
  <c r="N397" i="14"/>
  <c r="N396" i="14"/>
  <c r="N395" i="14"/>
  <c r="N394" i="14"/>
  <c r="N393" i="14"/>
  <c r="N392" i="14"/>
  <c r="N391" i="14"/>
  <c r="N390" i="14"/>
  <c r="N389" i="14"/>
  <c r="N388" i="14"/>
  <c r="N387" i="14"/>
  <c r="N386" i="14"/>
  <c r="N385" i="14"/>
  <c r="N384" i="14"/>
  <c r="N383" i="14"/>
  <c r="N382" i="14"/>
  <c r="N381" i="14"/>
  <c r="N380" i="14"/>
  <c r="N379" i="14"/>
  <c r="N378" i="14"/>
  <c r="N377" i="14"/>
  <c r="N376" i="14"/>
  <c r="N375" i="14"/>
  <c r="N374" i="14"/>
  <c r="N373" i="14"/>
  <c r="N372" i="14"/>
  <c r="N371" i="14"/>
  <c r="N370" i="14"/>
  <c r="N369" i="14"/>
  <c r="N368" i="14"/>
  <c r="N367" i="14"/>
  <c r="N366" i="14"/>
  <c r="N365" i="14"/>
  <c r="N364" i="14"/>
  <c r="N363" i="14"/>
  <c r="N362" i="14"/>
  <c r="N361" i="14"/>
  <c r="N360" i="14"/>
  <c r="N359" i="14"/>
  <c r="N358" i="14"/>
  <c r="N357" i="14"/>
  <c r="N356" i="14"/>
  <c r="N355" i="14"/>
  <c r="N354" i="14"/>
  <c r="N353" i="14"/>
  <c r="N352" i="14"/>
  <c r="N351" i="14"/>
  <c r="N350" i="14"/>
  <c r="N349" i="14"/>
  <c r="N348" i="14"/>
  <c r="N347" i="14"/>
  <c r="N346" i="14"/>
  <c r="N345" i="14"/>
  <c r="N344" i="14"/>
  <c r="N343" i="14"/>
  <c r="N342" i="14"/>
  <c r="N341" i="14"/>
  <c r="N340" i="14"/>
  <c r="N339" i="14"/>
  <c r="N338" i="14"/>
  <c r="N337" i="14"/>
  <c r="N336" i="14"/>
  <c r="N335" i="14"/>
  <c r="N334" i="14"/>
  <c r="N333" i="14"/>
  <c r="N332" i="14"/>
  <c r="N331" i="14"/>
  <c r="N330" i="14"/>
  <c r="N329" i="14"/>
  <c r="N328" i="14"/>
  <c r="N327" i="14"/>
  <c r="N326" i="14"/>
  <c r="N325" i="14"/>
  <c r="N324" i="14"/>
  <c r="N323" i="14"/>
  <c r="N322" i="14"/>
  <c r="N321" i="14"/>
  <c r="N320" i="14"/>
  <c r="N319" i="14"/>
  <c r="N318" i="14"/>
  <c r="N317" i="14"/>
  <c r="N316" i="14"/>
  <c r="N315" i="14"/>
  <c r="N314" i="14"/>
  <c r="N313" i="14"/>
  <c r="N312" i="14"/>
  <c r="N311" i="14"/>
  <c r="N310" i="14"/>
  <c r="N309" i="14"/>
  <c r="N308" i="14"/>
  <c r="N307" i="14"/>
  <c r="N306" i="14"/>
  <c r="N305" i="14"/>
  <c r="N304" i="14"/>
  <c r="N303" i="14"/>
  <c r="N302" i="14"/>
  <c r="N301" i="14"/>
  <c r="N300" i="14"/>
  <c r="N299" i="14"/>
  <c r="N298" i="14"/>
  <c r="N297" i="14"/>
  <c r="N296" i="14"/>
  <c r="N295" i="14"/>
  <c r="N294" i="14"/>
  <c r="N293" i="14"/>
  <c r="N292" i="14"/>
  <c r="N291" i="14"/>
  <c r="N290" i="14"/>
  <c r="N289" i="14"/>
  <c r="N288" i="14"/>
  <c r="N287" i="14"/>
  <c r="N286" i="14"/>
  <c r="N285" i="14"/>
  <c r="N284" i="14"/>
  <c r="N283" i="14"/>
  <c r="N282" i="14"/>
  <c r="N281" i="14"/>
  <c r="N280" i="14"/>
  <c r="N279" i="14"/>
  <c r="N278" i="14"/>
  <c r="N277" i="14"/>
  <c r="N276" i="14"/>
  <c r="N275" i="14"/>
  <c r="N274" i="14"/>
  <c r="N273" i="14"/>
  <c r="N272" i="14"/>
  <c r="N271" i="14"/>
  <c r="N270" i="14"/>
  <c r="N269" i="14"/>
  <c r="N268" i="14"/>
  <c r="N267" i="14"/>
  <c r="N266" i="14"/>
  <c r="N265" i="14"/>
  <c r="N264" i="14"/>
  <c r="N263" i="14"/>
  <c r="N262" i="14"/>
  <c r="N261" i="14"/>
  <c r="N260" i="14"/>
  <c r="N259" i="14"/>
  <c r="N258" i="14"/>
  <c r="N257" i="14"/>
  <c r="N256" i="14"/>
  <c r="N255" i="14"/>
  <c r="N254" i="14"/>
  <c r="N253" i="14"/>
  <c r="N252" i="14"/>
  <c r="N251" i="14"/>
  <c r="N250" i="14"/>
  <c r="N249" i="14"/>
  <c r="N248" i="14"/>
  <c r="N247" i="14"/>
  <c r="N246" i="14"/>
  <c r="N245" i="14"/>
  <c r="N244" i="14"/>
  <c r="N243" i="14"/>
  <c r="N242" i="14"/>
  <c r="N241" i="14"/>
  <c r="N240" i="14"/>
  <c r="N239" i="14"/>
  <c r="N238" i="14"/>
  <c r="N237" i="14"/>
  <c r="N236" i="14"/>
  <c r="N235" i="14"/>
  <c r="N234" i="14"/>
  <c r="N233" i="14"/>
  <c r="N232" i="14"/>
  <c r="N231" i="14"/>
  <c r="N230" i="14"/>
  <c r="N229" i="14"/>
  <c r="N228" i="14"/>
  <c r="N227" i="14"/>
  <c r="N226" i="14"/>
  <c r="N225" i="14"/>
  <c r="N224" i="14"/>
  <c r="N223" i="14"/>
  <c r="N222" i="14"/>
  <c r="N221" i="14"/>
  <c r="N220" i="14"/>
  <c r="N219" i="14"/>
  <c r="N218" i="14"/>
  <c r="N217" i="14"/>
  <c r="N216" i="14"/>
  <c r="N215" i="14"/>
  <c r="N214" i="14"/>
  <c r="N213" i="14"/>
  <c r="N212" i="14"/>
  <c r="N211" i="14"/>
  <c r="N210" i="14"/>
  <c r="N209" i="14"/>
  <c r="N208" i="14"/>
  <c r="N207" i="14"/>
  <c r="N206" i="14"/>
  <c r="N205" i="14"/>
  <c r="N204" i="14"/>
  <c r="N203" i="14"/>
  <c r="N202" i="14"/>
  <c r="N201" i="14"/>
  <c r="N200" i="14"/>
  <c r="N199" i="14"/>
  <c r="N198" i="14"/>
  <c r="N197" i="14"/>
  <c r="N196" i="14"/>
  <c r="N195" i="14"/>
  <c r="N194" i="14"/>
  <c r="N193" i="14"/>
  <c r="N192" i="14"/>
  <c r="N191" i="14"/>
  <c r="N190" i="14"/>
  <c r="N189" i="14"/>
  <c r="N188" i="14"/>
  <c r="N187" i="14"/>
  <c r="N186" i="14"/>
  <c r="N185" i="14"/>
  <c r="N184" i="14"/>
  <c r="N183" i="14"/>
  <c r="N182" i="14"/>
  <c r="N181" i="14"/>
  <c r="N180" i="14"/>
  <c r="N179" i="14"/>
  <c r="N178" i="14"/>
  <c r="N177" i="14"/>
  <c r="N176" i="14"/>
  <c r="N175" i="14"/>
  <c r="N174" i="14"/>
  <c r="N173" i="14"/>
  <c r="N172" i="14"/>
  <c r="N171" i="14"/>
  <c r="N170" i="14"/>
  <c r="N169" i="14"/>
  <c r="N168" i="14"/>
  <c r="N167" i="14"/>
  <c r="N166" i="14"/>
  <c r="N165" i="14"/>
  <c r="N164" i="14"/>
  <c r="N163" i="14"/>
  <c r="N162" i="14"/>
  <c r="N161" i="14"/>
  <c r="N160" i="14"/>
  <c r="N159" i="14"/>
  <c r="N158" i="14"/>
  <c r="N157" i="14"/>
  <c r="N156" i="14"/>
  <c r="N155" i="14"/>
  <c r="N154" i="14"/>
  <c r="N153" i="14"/>
  <c r="N152" i="14"/>
  <c r="N151" i="14"/>
  <c r="N150" i="14"/>
  <c r="N149" i="14"/>
  <c r="N148" i="14"/>
  <c r="N147" i="14"/>
  <c r="N146" i="14"/>
  <c r="N145" i="14"/>
  <c r="N144" i="14"/>
  <c r="N143" i="14"/>
  <c r="N142" i="14"/>
  <c r="N141" i="14"/>
  <c r="N140" i="14"/>
  <c r="N139" i="14"/>
  <c r="N138" i="14"/>
  <c r="N137" i="14"/>
  <c r="N136" i="14"/>
  <c r="N135" i="14"/>
  <c r="N134" i="14"/>
  <c r="N133" i="14"/>
  <c r="N132" i="14"/>
  <c r="N131" i="14"/>
  <c r="N130" i="14"/>
  <c r="N129" i="14"/>
  <c r="N128" i="14"/>
  <c r="N127" i="14"/>
  <c r="N126" i="14"/>
  <c r="N125" i="14"/>
  <c r="N124" i="14"/>
  <c r="N123" i="14"/>
  <c r="N122" i="14"/>
  <c r="N121" i="14"/>
  <c r="N120" i="14"/>
  <c r="N119" i="14"/>
  <c r="N118" i="14"/>
  <c r="N117" i="14"/>
  <c r="N116" i="14"/>
  <c r="N115" i="14"/>
  <c r="N114" i="14"/>
  <c r="N113" i="14"/>
  <c r="N112" i="14"/>
  <c r="N111" i="14"/>
  <c r="N110" i="14"/>
  <c r="N109" i="14"/>
  <c r="N108" i="14"/>
  <c r="N107" i="14"/>
  <c r="N106" i="14"/>
  <c r="N105" i="14"/>
  <c r="N104" i="14"/>
  <c r="N103" i="14"/>
  <c r="N102" i="14"/>
  <c r="N101" i="14"/>
  <c r="N100" i="14"/>
  <c r="N99" i="14"/>
  <c r="N98" i="14"/>
  <c r="N97" i="14"/>
  <c r="N96" i="14"/>
  <c r="N95" i="14"/>
  <c r="N94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8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6" i="14"/>
  <c r="N35" i="14"/>
  <c r="N34" i="14"/>
  <c r="N33" i="14"/>
  <c r="N32" i="14"/>
  <c r="N31" i="14"/>
  <c r="N30" i="14"/>
  <c r="N29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516" i="44"/>
  <c r="N515" i="44"/>
  <c r="N514" i="44"/>
  <c r="N513" i="44"/>
  <c r="N512" i="44"/>
  <c r="N511" i="44"/>
  <c r="N510" i="44"/>
  <c r="N509" i="44"/>
  <c r="N508" i="44"/>
  <c r="N507" i="44"/>
  <c r="N506" i="44"/>
  <c r="N505" i="44"/>
  <c r="N504" i="44"/>
  <c r="N503" i="44"/>
  <c r="N502" i="44"/>
  <c r="N501" i="44"/>
  <c r="N500" i="44"/>
  <c r="N499" i="44"/>
  <c r="N498" i="44"/>
  <c r="N497" i="44"/>
  <c r="N496" i="44"/>
  <c r="N495" i="44"/>
  <c r="N494" i="44"/>
  <c r="N493" i="44"/>
  <c r="N492" i="44"/>
  <c r="N491" i="44"/>
  <c r="N490" i="44"/>
  <c r="N489" i="44"/>
  <c r="N488" i="44"/>
  <c r="N487" i="44"/>
  <c r="N486" i="44"/>
  <c r="N485" i="44"/>
  <c r="N484" i="44"/>
  <c r="N483" i="44"/>
  <c r="N482" i="44"/>
  <c r="N481" i="44"/>
  <c r="N480" i="44"/>
  <c r="N479" i="44"/>
  <c r="N478" i="44"/>
  <c r="N477" i="44"/>
  <c r="N476" i="44"/>
  <c r="N475" i="44"/>
  <c r="N474" i="44"/>
  <c r="N473" i="44"/>
  <c r="N472" i="44"/>
  <c r="N471" i="44"/>
  <c r="N470" i="44"/>
  <c r="N469" i="44"/>
  <c r="N468" i="44"/>
  <c r="N467" i="44"/>
  <c r="N466" i="44"/>
  <c r="N465" i="44"/>
  <c r="N464" i="44"/>
  <c r="N463" i="44"/>
  <c r="N462" i="44"/>
  <c r="N461" i="44"/>
  <c r="N460" i="44"/>
  <c r="N459" i="44"/>
  <c r="N458" i="44"/>
  <c r="N457" i="44"/>
  <c r="N456" i="44"/>
  <c r="N455" i="44"/>
  <c r="N454" i="44"/>
  <c r="N453" i="44"/>
  <c r="N452" i="44"/>
  <c r="N451" i="44"/>
  <c r="N450" i="44"/>
  <c r="N449" i="44"/>
  <c r="N448" i="44"/>
  <c r="N447" i="44"/>
  <c r="N446" i="44"/>
  <c r="N445" i="44"/>
  <c r="N444" i="44"/>
  <c r="N443" i="44"/>
  <c r="N442" i="44"/>
  <c r="N441" i="44"/>
  <c r="N440" i="44"/>
  <c r="N439" i="44"/>
  <c r="N438" i="44"/>
  <c r="N437" i="44"/>
  <c r="N436" i="44"/>
  <c r="N435" i="44"/>
  <c r="N434" i="44"/>
  <c r="N433" i="44"/>
  <c r="N432" i="44"/>
  <c r="N431" i="44"/>
  <c r="N430" i="44"/>
  <c r="N429" i="44"/>
  <c r="N428" i="44"/>
  <c r="N427" i="44"/>
  <c r="N426" i="44"/>
  <c r="N425" i="44"/>
  <c r="N424" i="44"/>
  <c r="N423" i="44"/>
  <c r="N422" i="44"/>
  <c r="N421" i="44"/>
  <c r="N420" i="44"/>
  <c r="N419" i="44"/>
  <c r="N418" i="44"/>
  <c r="N417" i="44"/>
  <c r="N416" i="44"/>
  <c r="N415" i="44"/>
  <c r="N414" i="44"/>
  <c r="N413" i="44"/>
  <c r="N412" i="44"/>
  <c r="N411" i="44"/>
  <c r="N410" i="44"/>
  <c r="N409" i="44"/>
  <c r="N408" i="44"/>
  <c r="N407" i="44"/>
  <c r="N406" i="44"/>
  <c r="N405" i="44"/>
  <c r="N404" i="44"/>
  <c r="N403" i="44"/>
  <c r="N402" i="44"/>
  <c r="N401" i="44"/>
  <c r="N400" i="44"/>
  <c r="N399" i="44"/>
  <c r="N398" i="44"/>
  <c r="N397" i="44"/>
  <c r="N396" i="44"/>
  <c r="N395" i="44"/>
  <c r="N394" i="44"/>
  <c r="N393" i="44"/>
  <c r="N392" i="44"/>
  <c r="N391" i="44"/>
  <c r="N390" i="44"/>
  <c r="N389" i="44"/>
  <c r="N388" i="44"/>
  <c r="N387" i="44"/>
  <c r="N386" i="44"/>
  <c r="N385" i="44"/>
  <c r="N384" i="44"/>
  <c r="N383" i="44"/>
  <c r="N382" i="44"/>
  <c r="N381" i="44"/>
  <c r="N380" i="44"/>
  <c r="N379" i="44"/>
  <c r="N378" i="44"/>
  <c r="N377" i="44"/>
  <c r="N376" i="44"/>
  <c r="N375" i="44"/>
  <c r="N374" i="44"/>
  <c r="N373" i="44"/>
  <c r="N372" i="44"/>
  <c r="N371" i="44"/>
  <c r="N370" i="44"/>
  <c r="N369" i="44"/>
  <c r="N368" i="44"/>
  <c r="N367" i="44"/>
  <c r="N366" i="44"/>
  <c r="N365" i="44"/>
  <c r="N364" i="44"/>
  <c r="N363" i="44"/>
  <c r="N362" i="44"/>
  <c r="N361" i="44"/>
  <c r="N360" i="44"/>
  <c r="N359" i="44"/>
  <c r="N358" i="44"/>
  <c r="N357" i="44"/>
  <c r="N356" i="44"/>
  <c r="N355" i="44"/>
  <c r="N354" i="44"/>
  <c r="N353" i="44"/>
  <c r="N352" i="44"/>
  <c r="N351" i="44"/>
  <c r="N350" i="44"/>
  <c r="N349" i="44"/>
  <c r="N348" i="44"/>
  <c r="N347" i="44"/>
  <c r="N346" i="44"/>
  <c r="N345" i="44"/>
  <c r="N344" i="44"/>
  <c r="N343" i="44"/>
  <c r="N342" i="44"/>
  <c r="N341" i="44"/>
  <c r="N340" i="44"/>
  <c r="N339" i="44"/>
  <c r="N338" i="44"/>
  <c r="N337" i="44"/>
  <c r="N336" i="44"/>
  <c r="N335" i="44"/>
  <c r="N334" i="44"/>
  <c r="N333" i="44"/>
  <c r="N332" i="44"/>
  <c r="N331" i="44"/>
  <c r="N330" i="44"/>
  <c r="N329" i="44"/>
  <c r="N328" i="44"/>
  <c r="N327" i="44"/>
  <c r="N326" i="44"/>
  <c r="N325" i="44"/>
  <c r="N324" i="44"/>
  <c r="N323" i="44"/>
  <c r="N322" i="44"/>
  <c r="N321" i="44"/>
  <c r="N320" i="44"/>
  <c r="N319" i="44"/>
  <c r="N318" i="44"/>
  <c r="N317" i="44"/>
  <c r="N316" i="44"/>
  <c r="N315" i="44"/>
  <c r="N314" i="44"/>
  <c r="N313" i="44"/>
  <c r="N312" i="44"/>
  <c r="N311" i="44"/>
  <c r="N310" i="44"/>
  <c r="N309" i="44"/>
  <c r="N308" i="44"/>
  <c r="N307" i="44"/>
  <c r="N306" i="44"/>
  <c r="N305" i="44"/>
  <c r="N304" i="44"/>
  <c r="N303" i="44"/>
  <c r="N302" i="44"/>
  <c r="N301" i="44"/>
  <c r="N300" i="44"/>
  <c r="N299" i="44"/>
  <c r="N298" i="44"/>
  <c r="N297" i="44"/>
  <c r="N296" i="44"/>
  <c r="N295" i="44"/>
  <c r="N294" i="44"/>
  <c r="N293" i="44"/>
  <c r="N292" i="44"/>
  <c r="N291" i="44"/>
  <c r="N290" i="44"/>
  <c r="N289" i="44"/>
  <c r="N288" i="44"/>
  <c r="N287" i="44"/>
  <c r="N286" i="44"/>
  <c r="N285" i="44"/>
  <c r="N284" i="44"/>
  <c r="N283" i="44"/>
  <c r="N282" i="44"/>
  <c r="N281" i="44"/>
  <c r="N280" i="44"/>
  <c r="N279" i="44"/>
  <c r="N278" i="44"/>
  <c r="N277" i="44"/>
  <c r="N276" i="44"/>
  <c r="N275" i="44"/>
  <c r="N274" i="44"/>
  <c r="N273" i="44"/>
  <c r="N272" i="44"/>
  <c r="N271" i="44"/>
  <c r="N270" i="44"/>
  <c r="N269" i="44"/>
  <c r="N268" i="44"/>
  <c r="N267" i="44"/>
  <c r="N266" i="44"/>
  <c r="N265" i="44"/>
  <c r="N264" i="44"/>
  <c r="N263" i="44"/>
  <c r="N262" i="44"/>
  <c r="N261" i="44"/>
  <c r="N260" i="44"/>
  <c r="N259" i="44"/>
  <c r="N258" i="44"/>
  <c r="N257" i="44"/>
  <c r="N256" i="44"/>
  <c r="N255" i="44"/>
  <c r="N254" i="44"/>
  <c r="N253" i="44"/>
  <c r="N252" i="44"/>
  <c r="N251" i="44"/>
  <c r="N250" i="44"/>
  <c r="N249" i="44"/>
  <c r="N248" i="44"/>
  <c r="N247" i="44"/>
  <c r="N246" i="44"/>
  <c r="N245" i="44"/>
  <c r="N244" i="44"/>
  <c r="N243" i="44"/>
  <c r="N242" i="44"/>
  <c r="N241" i="44"/>
  <c r="N240" i="44"/>
  <c r="N239" i="44"/>
  <c r="N238" i="44"/>
  <c r="N237" i="44"/>
  <c r="N236" i="44"/>
  <c r="N235" i="44"/>
  <c r="N234" i="44"/>
  <c r="N233" i="44"/>
  <c r="N232" i="44"/>
  <c r="N231" i="44"/>
  <c r="N230" i="44"/>
  <c r="N229" i="44"/>
  <c r="N228" i="44"/>
  <c r="N227" i="44"/>
  <c r="N226" i="44"/>
  <c r="N225" i="44"/>
  <c r="N224" i="44"/>
  <c r="N223" i="44"/>
  <c r="N222" i="44"/>
  <c r="N221" i="44"/>
  <c r="N220" i="44"/>
  <c r="N219" i="44"/>
  <c r="N218" i="44"/>
  <c r="N217" i="44"/>
  <c r="N216" i="44"/>
  <c r="N215" i="44"/>
  <c r="N214" i="44"/>
  <c r="N213" i="44"/>
  <c r="N212" i="44"/>
  <c r="N211" i="44"/>
  <c r="N210" i="44"/>
  <c r="N209" i="44"/>
  <c r="N208" i="44"/>
  <c r="N207" i="44"/>
  <c r="N206" i="44"/>
  <c r="N205" i="44"/>
  <c r="N204" i="44"/>
  <c r="N203" i="44"/>
  <c r="N202" i="44"/>
  <c r="N201" i="44"/>
  <c r="N200" i="44"/>
  <c r="N199" i="44"/>
  <c r="N198" i="44"/>
  <c r="N197" i="44"/>
  <c r="N196" i="44"/>
  <c r="N195" i="44"/>
  <c r="N194" i="44"/>
  <c r="N193" i="44"/>
  <c r="N192" i="44"/>
  <c r="N191" i="44"/>
  <c r="N190" i="44"/>
  <c r="N189" i="44"/>
  <c r="N188" i="44"/>
  <c r="N187" i="44"/>
  <c r="N186" i="44"/>
  <c r="N185" i="44"/>
  <c r="N184" i="44"/>
  <c r="N183" i="44"/>
  <c r="N182" i="44"/>
  <c r="N181" i="44"/>
  <c r="N180" i="44"/>
  <c r="N179" i="44"/>
  <c r="N178" i="44"/>
  <c r="N177" i="44"/>
  <c r="N176" i="44"/>
  <c r="N175" i="44"/>
  <c r="N174" i="44"/>
  <c r="N173" i="44"/>
  <c r="N172" i="44"/>
  <c r="N171" i="44"/>
  <c r="N170" i="44"/>
  <c r="N169" i="44"/>
  <c r="N168" i="44"/>
  <c r="N167" i="44"/>
  <c r="N166" i="44"/>
  <c r="N165" i="44"/>
  <c r="N164" i="44"/>
  <c r="N163" i="44"/>
  <c r="N162" i="44"/>
  <c r="N161" i="44"/>
  <c r="N160" i="44"/>
  <c r="N159" i="44"/>
  <c r="N158" i="44"/>
  <c r="N157" i="44"/>
  <c r="N156" i="44"/>
  <c r="N155" i="44"/>
  <c r="N154" i="44"/>
  <c r="N153" i="44"/>
  <c r="N152" i="44"/>
  <c r="N151" i="44"/>
  <c r="N150" i="44"/>
  <c r="N149" i="44"/>
  <c r="N148" i="44"/>
  <c r="N147" i="44"/>
  <c r="N146" i="44"/>
  <c r="N145" i="44"/>
  <c r="N144" i="44"/>
  <c r="N143" i="44"/>
  <c r="N142" i="44"/>
  <c r="N141" i="44"/>
  <c r="N140" i="44"/>
  <c r="N139" i="44"/>
  <c r="N138" i="44"/>
  <c r="N137" i="44"/>
  <c r="N136" i="44"/>
  <c r="N135" i="44"/>
  <c r="N134" i="44"/>
  <c r="N133" i="44"/>
  <c r="N132" i="44"/>
  <c r="N131" i="44"/>
  <c r="N130" i="44"/>
  <c r="N129" i="44"/>
  <c r="N128" i="44"/>
  <c r="N127" i="44"/>
  <c r="N126" i="44"/>
  <c r="N125" i="44"/>
  <c r="N124" i="44"/>
  <c r="N123" i="44"/>
  <c r="N122" i="44"/>
  <c r="N121" i="44"/>
  <c r="N120" i="44"/>
  <c r="N119" i="44"/>
  <c r="N118" i="44"/>
  <c r="N117" i="44"/>
  <c r="N116" i="44"/>
  <c r="N115" i="44"/>
  <c r="N114" i="44"/>
  <c r="N113" i="44"/>
  <c r="N112" i="44"/>
  <c r="N111" i="44"/>
  <c r="N110" i="44"/>
  <c r="N109" i="44"/>
  <c r="N108" i="44"/>
  <c r="N107" i="44"/>
  <c r="N106" i="44"/>
  <c r="N105" i="44"/>
  <c r="N104" i="44"/>
  <c r="N103" i="44"/>
  <c r="N102" i="44"/>
  <c r="N101" i="44"/>
  <c r="N100" i="44"/>
  <c r="N99" i="44"/>
  <c r="N98" i="44"/>
  <c r="N97" i="44"/>
  <c r="N96" i="44"/>
  <c r="N95" i="44"/>
  <c r="N94" i="44"/>
  <c r="N93" i="44"/>
  <c r="N92" i="44"/>
  <c r="N91" i="44"/>
  <c r="N90" i="44"/>
  <c r="N89" i="44"/>
  <c r="N88" i="44"/>
  <c r="N87" i="44"/>
  <c r="N86" i="44"/>
  <c r="N85" i="44"/>
  <c r="N84" i="44"/>
  <c r="N83" i="44"/>
  <c r="N82" i="44"/>
  <c r="N81" i="44"/>
  <c r="N80" i="44"/>
  <c r="N79" i="44"/>
  <c r="N78" i="44"/>
  <c r="N77" i="44"/>
  <c r="N76" i="44"/>
  <c r="N75" i="44"/>
  <c r="N74" i="44"/>
  <c r="N73" i="44"/>
  <c r="N72" i="44"/>
  <c r="N71" i="44"/>
  <c r="N70" i="44"/>
  <c r="N69" i="44"/>
  <c r="N68" i="44"/>
  <c r="N67" i="44"/>
  <c r="N66" i="44"/>
  <c r="N65" i="44"/>
  <c r="N64" i="44"/>
  <c r="N63" i="44"/>
  <c r="N62" i="44"/>
  <c r="N61" i="44"/>
  <c r="N60" i="44"/>
  <c r="N59" i="44"/>
  <c r="N58" i="44"/>
  <c r="N57" i="44"/>
  <c r="N56" i="44"/>
  <c r="N55" i="44"/>
  <c r="N54" i="44"/>
  <c r="N53" i="44"/>
  <c r="N52" i="44"/>
  <c r="N51" i="44"/>
  <c r="N50" i="44"/>
  <c r="N49" i="44"/>
  <c r="N48" i="44"/>
  <c r="N47" i="44"/>
  <c r="N46" i="44"/>
  <c r="N45" i="44"/>
  <c r="N44" i="44"/>
  <c r="N43" i="44"/>
  <c r="N42" i="44"/>
  <c r="N41" i="44"/>
  <c r="N40" i="44"/>
  <c r="N39" i="44"/>
  <c r="N38" i="44"/>
  <c r="N37" i="44"/>
  <c r="N36" i="44"/>
  <c r="N35" i="44"/>
  <c r="N34" i="44"/>
  <c r="N33" i="44"/>
  <c r="N32" i="44"/>
  <c r="N31" i="44"/>
  <c r="N30" i="44"/>
  <c r="N29" i="44"/>
  <c r="N28" i="44"/>
  <c r="N27" i="44"/>
  <c r="N26" i="44"/>
  <c r="N25" i="44"/>
  <c r="N24" i="44"/>
  <c r="N23" i="44"/>
  <c r="N22" i="44"/>
  <c r="N21" i="44"/>
  <c r="N20" i="44"/>
  <c r="N516" i="15"/>
  <c r="N515" i="15"/>
  <c r="N514" i="15"/>
  <c r="N513" i="15"/>
  <c r="N512" i="15"/>
  <c r="N511" i="15"/>
  <c r="N510" i="15"/>
  <c r="N509" i="15"/>
  <c r="N508" i="15"/>
  <c r="N507" i="15"/>
  <c r="N506" i="15"/>
  <c r="N505" i="15"/>
  <c r="N504" i="15"/>
  <c r="N503" i="15"/>
  <c r="N502" i="15"/>
  <c r="N501" i="15"/>
  <c r="N500" i="15"/>
  <c r="N499" i="15"/>
  <c r="N498" i="15"/>
  <c r="N497" i="15"/>
  <c r="N496" i="15"/>
  <c r="N495" i="15"/>
  <c r="N494" i="15"/>
  <c r="N493" i="15"/>
  <c r="N492" i="15"/>
  <c r="N491" i="15"/>
  <c r="N490" i="15"/>
  <c r="N489" i="15"/>
  <c r="N488" i="15"/>
  <c r="N487" i="15"/>
  <c r="N486" i="15"/>
  <c r="N485" i="15"/>
  <c r="N484" i="15"/>
  <c r="N483" i="15"/>
  <c r="N482" i="15"/>
  <c r="N481" i="15"/>
  <c r="N480" i="15"/>
  <c r="N479" i="15"/>
  <c r="N478" i="15"/>
  <c r="N477" i="15"/>
  <c r="N476" i="15"/>
  <c r="N475" i="15"/>
  <c r="N474" i="15"/>
  <c r="N473" i="15"/>
  <c r="N472" i="15"/>
  <c r="N471" i="15"/>
  <c r="N470" i="15"/>
  <c r="N469" i="15"/>
  <c r="N468" i="15"/>
  <c r="N467" i="15"/>
  <c r="N466" i="15"/>
  <c r="N465" i="15"/>
  <c r="N464" i="15"/>
  <c r="N463" i="15"/>
  <c r="N462" i="15"/>
  <c r="N461" i="15"/>
  <c r="N460" i="15"/>
  <c r="N459" i="15"/>
  <c r="N458" i="15"/>
  <c r="N457" i="15"/>
  <c r="N456" i="15"/>
  <c r="N455" i="15"/>
  <c r="N454" i="15"/>
  <c r="N453" i="15"/>
  <c r="N452" i="15"/>
  <c r="N451" i="15"/>
  <c r="N450" i="15"/>
  <c r="N449" i="15"/>
  <c r="N448" i="15"/>
  <c r="N447" i="15"/>
  <c r="N446" i="15"/>
  <c r="N445" i="15"/>
  <c r="N444" i="15"/>
  <c r="N443" i="15"/>
  <c r="N442" i="15"/>
  <c r="N441" i="15"/>
  <c r="N440" i="15"/>
  <c r="N439" i="15"/>
  <c r="N438" i="15"/>
  <c r="N437" i="15"/>
  <c r="N436" i="15"/>
  <c r="N435" i="15"/>
  <c r="N434" i="15"/>
  <c r="N433" i="15"/>
  <c r="N432" i="15"/>
  <c r="N431" i="15"/>
  <c r="N430" i="15"/>
  <c r="N429" i="15"/>
  <c r="N428" i="15"/>
  <c r="N427" i="15"/>
  <c r="N426" i="15"/>
  <c r="N425" i="15"/>
  <c r="N424" i="15"/>
  <c r="N423" i="15"/>
  <c r="N422" i="15"/>
  <c r="N421" i="15"/>
  <c r="N420" i="15"/>
  <c r="N419" i="15"/>
  <c r="N418" i="15"/>
  <c r="N417" i="15"/>
  <c r="N416" i="15"/>
  <c r="N415" i="15"/>
  <c r="N414" i="15"/>
  <c r="N413" i="15"/>
  <c r="N412" i="15"/>
  <c r="N411" i="15"/>
  <c r="N410" i="15"/>
  <c r="N409" i="15"/>
  <c r="N408" i="15"/>
  <c r="N407" i="15"/>
  <c r="N406" i="15"/>
  <c r="N405" i="15"/>
  <c r="N404" i="15"/>
  <c r="N403" i="15"/>
  <c r="N402" i="15"/>
  <c r="N401" i="15"/>
  <c r="N400" i="15"/>
  <c r="N399" i="15"/>
  <c r="N398" i="15"/>
  <c r="N397" i="15"/>
  <c r="N396" i="15"/>
  <c r="N395" i="15"/>
  <c r="N394" i="15"/>
  <c r="N393" i="15"/>
  <c r="N392" i="15"/>
  <c r="N391" i="15"/>
  <c r="N390" i="15"/>
  <c r="N389" i="15"/>
  <c r="N388" i="15"/>
  <c r="N387" i="15"/>
  <c r="N386" i="15"/>
  <c r="N385" i="15"/>
  <c r="N384" i="15"/>
  <c r="N383" i="15"/>
  <c r="N382" i="15"/>
  <c r="N381" i="15"/>
  <c r="N380" i="15"/>
  <c r="N379" i="15"/>
  <c r="N378" i="15"/>
  <c r="N377" i="15"/>
  <c r="N376" i="15"/>
  <c r="N375" i="15"/>
  <c r="N374" i="15"/>
  <c r="N373" i="15"/>
  <c r="N372" i="15"/>
  <c r="N371" i="15"/>
  <c r="N370" i="15"/>
  <c r="N369" i="15"/>
  <c r="N368" i="15"/>
  <c r="N367" i="15"/>
  <c r="N366" i="15"/>
  <c r="N365" i="15"/>
  <c r="N364" i="15"/>
  <c r="N363" i="15"/>
  <c r="N362" i="15"/>
  <c r="N361" i="15"/>
  <c r="N360" i="15"/>
  <c r="N359" i="15"/>
  <c r="N358" i="15"/>
  <c r="N357" i="15"/>
  <c r="N356" i="15"/>
  <c r="N355" i="15"/>
  <c r="N354" i="15"/>
  <c r="N353" i="15"/>
  <c r="N352" i="15"/>
  <c r="N351" i="15"/>
  <c r="N350" i="15"/>
  <c r="N349" i="15"/>
  <c r="N348" i="15"/>
  <c r="N347" i="15"/>
  <c r="N346" i="15"/>
  <c r="N345" i="15"/>
  <c r="N344" i="15"/>
  <c r="N343" i="15"/>
  <c r="N342" i="15"/>
  <c r="N341" i="15"/>
  <c r="N340" i="15"/>
  <c r="N339" i="15"/>
  <c r="N338" i="15"/>
  <c r="N337" i="15"/>
  <c r="N336" i="15"/>
  <c r="N335" i="15"/>
  <c r="N334" i="15"/>
  <c r="N333" i="15"/>
  <c r="N332" i="15"/>
  <c r="N331" i="15"/>
  <c r="N330" i="15"/>
  <c r="N329" i="15"/>
  <c r="N328" i="15"/>
  <c r="N327" i="15"/>
  <c r="N326" i="15"/>
  <c r="N325" i="15"/>
  <c r="N324" i="15"/>
  <c r="N323" i="15"/>
  <c r="N322" i="15"/>
  <c r="N321" i="15"/>
  <c r="N320" i="15"/>
  <c r="N319" i="15"/>
  <c r="N318" i="15"/>
  <c r="N317" i="15"/>
  <c r="N316" i="15"/>
  <c r="N315" i="15"/>
  <c r="N314" i="15"/>
  <c r="N313" i="15"/>
  <c r="N312" i="15"/>
  <c r="N311" i="15"/>
  <c r="N310" i="15"/>
  <c r="N309" i="15"/>
  <c r="N308" i="15"/>
  <c r="N307" i="15"/>
  <c r="N306" i="15"/>
  <c r="N305" i="15"/>
  <c r="N304" i="15"/>
  <c r="N303" i="15"/>
  <c r="N302" i="15"/>
  <c r="N301" i="15"/>
  <c r="N300" i="15"/>
  <c r="N299" i="15"/>
  <c r="N298" i="15"/>
  <c r="N297" i="15"/>
  <c r="N296" i="15"/>
  <c r="N295" i="15"/>
  <c r="N294" i="15"/>
  <c r="N293" i="15"/>
  <c r="N292" i="15"/>
  <c r="N291" i="15"/>
  <c r="N290" i="15"/>
  <c r="N289" i="15"/>
  <c r="N288" i="15"/>
  <c r="N287" i="15"/>
  <c r="N286" i="15"/>
  <c r="N285" i="15"/>
  <c r="N284" i="15"/>
  <c r="N283" i="15"/>
  <c r="N282" i="15"/>
  <c r="N281" i="15"/>
  <c r="N280" i="15"/>
  <c r="N279" i="15"/>
  <c r="N278" i="15"/>
  <c r="N277" i="15"/>
  <c r="N276" i="15"/>
  <c r="N275" i="15"/>
  <c r="N274" i="15"/>
  <c r="N273" i="15"/>
  <c r="N272" i="15"/>
  <c r="N271" i="15"/>
  <c r="N270" i="15"/>
  <c r="N269" i="15"/>
  <c r="N268" i="15"/>
  <c r="N267" i="15"/>
  <c r="N266" i="15"/>
  <c r="N265" i="15"/>
  <c r="N264" i="15"/>
  <c r="N263" i="15"/>
  <c r="N262" i="15"/>
  <c r="N261" i="15"/>
  <c r="N260" i="15"/>
  <c r="N259" i="15"/>
  <c r="N258" i="15"/>
  <c r="N257" i="15"/>
  <c r="N256" i="15"/>
  <c r="N255" i="15"/>
  <c r="N254" i="15"/>
  <c r="N253" i="15"/>
  <c r="N252" i="15"/>
  <c r="N251" i="15"/>
  <c r="N250" i="15"/>
  <c r="N249" i="15"/>
  <c r="N248" i="15"/>
  <c r="N247" i="15"/>
  <c r="N246" i="15"/>
  <c r="N245" i="15"/>
  <c r="N244" i="15"/>
  <c r="N243" i="15"/>
  <c r="N242" i="15"/>
  <c r="N241" i="15"/>
  <c r="N240" i="15"/>
  <c r="N239" i="15"/>
  <c r="N238" i="15"/>
  <c r="N237" i="15"/>
  <c r="N236" i="15"/>
  <c r="N235" i="15"/>
  <c r="N234" i="15"/>
  <c r="N233" i="15"/>
  <c r="N232" i="15"/>
  <c r="N231" i="15"/>
  <c r="N230" i="15"/>
  <c r="N229" i="15"/>
  <c r="N228" i="15"/>
  <c r="N227" i="15"/>
  <c r="N226" i="15"/>
  <c r="N225" i="15"/>
  <c r="N224" i="15"/>
  <c r="N223" i="15"/>
  <c r="N222" i="15"/>
  <c r="N221" i="15"/>
  <c r="N220" i="15"/>
  <c r="N219" i="15"/>
  <c r="N218" i="15"/>
  <c r="N217" i="15"/>
  <c r="N216" i="15"/>
  <c r="N215" i="15"/>
  <c r="N214" i="15"/>
  <c r="N213" i="15"/>
  <c r="N212" i="15"/>
  <c r="N211" i="15"/>
  <c r="N210" i="15"/>
  <c r="N209" i="15"/>
  <c r="N208" i="15"/>
  <c r="N207" i="15"/>
  <c r="N206" i="15"/>
  <c r="N205" i="15"/>
  <c r="N204" i="15"/>
  <c r="N203" i="15"/>
  <c r="N202" i="15"/>
  <c r="N201" i="15"/>
  <c r="N200" i="15"/>
  <c r="N199" i="15"/>
  <c r="N198" i="15"/>
  <c r="N197" i="15"/>
  <c r="N196" i="15"/>
  <c r="N195" i="15"/>
  <c r="N194" i="15"/>
  <c r="N193" i="15"/>
  <c r="N192" i="15"/>
  <c r="N191" i="15"/>
  <c r="N190" i="15"/>
  <c r="N189" i="15"/>
  <c r="N188" i="15"/>
  <c r="N187" i="15"/>
  <c r="N186" i="15"/>
  <c r="N185" i="15"/>
  <c r="N184" i="15"/>
  <c r="N183" i="15"/>
  <c r="N182" i="15"/>
  <c r="N181" i="15"/>
  <c r="N180" i="15"/>
  <c r="N179" i="15"/>
  <c r="N178" i="15"/>
  <c r="N177" i="15"/>
  <c r="N176" i="15"/>
  <c r="N175" i="15"/>
  <c r="N174" i="15"/>
  <c r="N173" i="15"/>
  <c r="N172" i="15"/>
  <c r="N171" i="15"/>
  <c r="N170" i="15"/>
  <c r="N169" i="15"/>
  <c r="N168" i="15"/>
  <c r="N167" i="15"/>
  <c r="N166" i="15"/>
  <c r="N165" i="15"/>
  <c r="N164" i="15"/>
  <c r="N163" i="15"/>
  <c r="N162" i="15"/>
  <c r="N161" i="15"/>
  <c r="N160" i="15"/>
  <c r="N159" i="15"/>
  <c r="N158" i="15"/>
  <c r="N157" i="15"/>
  <c r="N156" i="15"/>
  <c r="N155" i="15"/>
  <c r="N154" i="15"/>
  <c r="N153" i="15"/>
  <c r="N152" i="15"/>
  <c r="N151" i="15"/>
  <c r="N150" i="15"/>
  <c r="N149" i="15"/>
  <c r="N148" i="15"/>
  <c r="N147" i="15"/>
  <c r="N146" i="15"/>
  <c r="N145" i="15"/>
  <c r="N144" i="15"/>
  <c r="N143" i="15"/>
  <c r="N142" i="15"/>
  <c r="N141" i="15"/>
  <c r="N140" i="15"/>
  <c r="N139" i="15"/>
  <c r="N138" i="15"/>
  <c r="N137" i="15"/>
  <c r="N136" i="15"/>
  <c r="N135" i="15"/>
  <c r="N134" i="15"/>
  <c r="N133" i="15"/>
  <c r="N132" i="15"/>
  <c r="N131" i="15"/>
  <c r="N130" i="15"/>
  <c r="N129" i="15"/>
  <c r="N128" i="15"/>
  <c r="N127" i="15"/>
  <c r="N126" i="15"/>
  <c r="N125" i="15"/>
  <c r="N124" i="15"/>
  <c r="N123" i="15"/>
  <c r="N122" i="15"/>
  <c r="N121" i="15"/>
  <c r="N120" i="15"/>
  <c r="N119" i="15"/>
  <c r="N118" i="15"/>
  <c r="N117" i="15"/>
  <c r="N116" i="15"/>
  <c r="N115" i="15"/>
  <c r="N114" i="15"/>
  <c r="N113" i="15"/>
  <c r="N112" i="15"/>
  <c r="N111" i="15"/>
  <c r="N110" i="15"/>
  <c r="N109" i="15"/>
  <c r="N108" i="15"/>
  <c r="N107" i="15"/>
  <c r="N106" i="15"/>
  <c r="N105" i="15"/>
  <c r="N104" i="15"/>
  <c r="N103" i="15"/>
  <c r="N102" i="15"/>
  <c r="N101" i="15"/>
  <c r="N100" i="15"/>
  <c r="N99" i="15"/>
  <c r="N98" i="15"/>
  <c r="N97" i="15"/>
  <c r="N96" i="15"/>
  <c r="N95" i="15"/>
  <c r="N94" i="15"/>
  <c r="N93" i="15"/>
  <c r="N92" i="15"/>
  <c r="N91" i="15"/>
  <c r="N90" i="15"/>
  <c r="N89" i="15"/>
  <c r="N88" i="15"/>
  <c r="N87" i="15"/>
  <c r="N86" i="15"/>
  <c r="N85" i="15"/>
  <c r="N84" i="15"/>
  <c r="N83" i="15"/>
  <c r="N82" i="15"/>
  <c r="N81" i="15"/>
  <c r="N80" i="15"/>
  <c r="N79" i="15"/>
  <c r="N78" i="15"/>
  <c r="N77" i="15"/>
  <c r="N76" i="15"/>
  <c r="N75" i="15"/>
  <c r="N74" i="15"/>
  <c r="N73" i="15"/>
  <c r="N72" i="15"/>
  <c r="N71" i="15"/>
  <c r="N70" i="15"/>
  <c r="N69" i="15"/>
  <c r="N68" i="15"/>
  <c r="N67" i="15"/>
  <c r="N66" i="15"/>
  <c r="N65" i="15"/>
  <c r="N64" i="15"/>
  <c r="N63" i="15"/>
  <c r="N62" i="15"/>
  <c r="N61" i="15"/>
  <c r="N60" i="15"/>
  <c r="N59" i="15"/>
  <c r="N58" i="15"/>
  <c r="N57" i="15"/>
  <c r="N56" i="15"/>
  <c r="N55" i="15"/>
  <c r="N54" i="15"/>
  <c r="N53" i="15"/>
  <c r="N52" i="15"/>
  <c r="N51" i="15"/>
  <c r="N50" i="15"/>
  <c r="N49" i="15"/>
  <c r="N48" i="15"/>
  <c r="N47" i="15"/>
  <c r="N46" i="15"/>
  <c r="N45" i="15"/>
  <c r="N44" i="15"/>
  <c r="N43" i="15"/>
  <c r="N42" i="15"/>
  <c r="N41" i="15"/>
  <c r="N40" i="15"/>
  <c r="N39" i="15"/>
  <c r="N38" i="15"/>
  <c r="N37" i="15"/>
  <c r="N36" i="15"/>
  <c r="N35" i="15"/>
  <c r="N34" i="15"/>
  <c r="N33" i="15"/>
  <c r="N32" i="15"/>
  <c r="N31" i="15"/>
  <c r="N30" i="15"/>
  <c r="N29" i="15"/>
  <c r="N28" i="15"/>
  <c r="N27" i="15"/>
  <c r="N26" i="15"/>
  <c r="N25" i="15"/>
  <c r="N24" i="15"/>
  <c r="N23" i="15"/>
  <c r="N22" i="15"/>
  <c r="N21" i="15"/>
  <c r="N20" i="15"/>
  <c r="N19" i="15"/>
  <c r="N18" i="15"/>
  <c r="N17" i="15"/>
  <c r="N516" i="43"/>
  <c r="N515" i="43"/>
  <c r="N514" i="43"/>
  <c r="N513" i="43"/>
  <c r="N512" i="43"/>
  <c r="N511" i="43"/>
  <c r="N510" i="43"/>
  <c r="N509" i="43"/>
  <c r="N508" i="43"/>
  <c r="N507" i="43"/>
  <c r="N506" i="43"/>
  <c r="N505" i="43"/>
  <c r="N504" i="43"/>
  <c r="N503" i="43"/>
  <c r="N502" i="43"/>
  <c r="N501" i="43"/>
  <c r="N500" i="43"/>
  <c r="N499" i="43"/>
  <c r="N498" i="43"/>
  <c r="N497" i="43"/>
  <c r="N496" i="43"/>
  <c r="N495" i="43"/>
  <c r="N494" i="43"/>
  <c r="N493" i="43"/>
  <c r="N492" i="43"/>
  <c r="N491" i="43"/>
  <c r="N490" i="43"/>
  <c r="N489" i="43"/>
  <c r="N488" i="43"/>
  <c r="N487" i="43"/>
  <c r="N486" i="43"/>
  <c r="N485" i="43"/>
  <c r="N484" i="43"/>
  <c r="N483" i="43"/>
  <c r="N482" i="43"/>
  <c r="N481" i="43"/>
  <c r="N480" i="43"/>
  <c r="N479" i="43"/>
  <c r="N478" i="43"/>
  <c r="N477" i="43"/>
  <c r="N476" i="43"/>
  <c r="N475" i="43"/>
  <c r="N474" i="43"/>
  <c r="N473" i="43"/>
  <c r="N472" i="43"/>
  <c r="N471" i="43"/>
  <c r="N470" i="43"/>
  <c r="N469" i="43"/>
  <c r="N468" i="43"/>
  <c r="N467" i="43"/>
  <c r="N466" i="43"/>
  <c r="N465" i="43"/>
  <c r="N464" i="43"/>
  <c r="N463" i="43"/>
  <c r="N462" i="43"/>
  <c r="N461" i="43"/>
  <c r="N460" i="43"/>
  <c r="N459" i="43"/>
  <c r="N458" i="43"/>
  <c r="N457" i="43"/>
  <c r="N456" i="43"/>
  <c r="N455" i="43"/>
  <c r="N454" i="43"/>
  <c r="N453" i="43"/>
  <c r="N452" i="43"/>
  <c r="N451" i="43"/>
  <c r="N450" i="43"/>
  <c r="N449" i="43"/>
  <c r="N448" i="43"/>
  <c r="N447" i="43"/>
  <c r="N446" i="43"/>
  <c r="N445" i="43"/>
  <c r="N444" i="43"/>
  <c r="N443" i="43"/>
  <c r="N442" i="43"/>
  <c r="N441" i="43"/>
  <c r="N440" i="43"/>
  <c r="N439" i="43"/>
  <c r="N438" i="43"/>
  <c r="N437" i="43"/>
  <c r="N436" i="43"/>
  <c r="N435" i="43"/>
  <c r="N434" i="43"/>
  <c r="N433" i="43"/>
  <c r="N432" i="43"/>
  <c r="N431" i="43"/>
  <c r="N430" i="43"/>
  <c r="N429" i="43"/>
  <c r="N428" i="43"/>
  <c r="N427" i="43"/>
  <c r="N426" i="43"/>
  <c r="N425" i="43"/>
  <c r="N424" i="43"/>
  <c r="N423" i="43"/>
  <c r="N422" i="43"/>
  <c r="N421" i="43"/>
  <c r="N420" i="43"/>
  <c r="N419" i="43"/>
  <c r="N418" i="43"/>
  <c r="N417" i="43"/>
  <c r="N416" i="43"/>
  <c r="N415" i="43"/>
  <c r="N414" i="43"/>
  <c r="N413" i="43"/>
  <c r="N412" i="43"/>
  <c r="N411" i="43"/>
  <c r="N410" i="43"/>
  <c r="N409" i="43"/>
  <c r="N408" i="43"/>
  <c r="N407" i="43"/>
  <c r="N406" i="43"/>
  <c r="N405" i="43"/>
  <c r="N404" i="43"/>
  <c r="N403" i="43"/>
  <c r="N402" i="43"/>
  <c r="N401" i="43"/>
  <c r="N400" i="43"/>
  <c r="N399" i="43"/>
  <c r="N398" i="43"/>
  <c r="N397" i="43"/>
  <c r="N396" i="43"/>
  <c r="N395" i="43"/>
  <c r="N394" i="43"/>
  <c r="N393" i="43"/>
  <c r="N392" i="43"/>
  <c r="N391" i="43"/>
  <c r="N390" i="43"/>
  <c r="N389" i="43"/>
  <c r="N388" i="43"/>
  <c r="N387" i="43"/>
  <c r="N386" i="43"/>
  <c r="N385" i="43"/>
  <c r="N384" i="43"/>
  <c r="N383" i="43"/>
  <c r="N382" i="43"/>
  <c r="N381" i="43"/>
  <c r="N380" i="43"/>
  <c r="N379" i="43"/>
  <c r="N378" i="43"/>
  <c r="N377" i="43"/>
  <c r="N376" i="43"/>
  <c r="N375" i="43"/>
  <c r="N374" i="43"/>
  <c r="N373" i="43"/>
  <c r="N372" i="43"/>
  <c r="N371" i="43"/>
  <c r="N370" i="43"/>
  <c r="N369" i="43"/>
  <c r="N368" i="43"/>
  <c r="N367" i="43"/>
  <c r="N366" i="43"/>
  <c r="N365" i="43"/>
  <c r="N364" i="43"/>
  <c r="N363" i="43"/>
  <c r="N362" i="43"/>
  <c r="N361" i="43"/>
  <c r="N360" i="43"/>
  <c r="N359" i="43"/>
  <c r="N358" i="43"/>
  <c r="N357" i="43"/>
  <c r="N356" i="43"/>
  <c r="N355" i="43"/>
  <c r="N354" i="43"/>
  <c r="N353" i="43"/>
  <c r="N352" i="43"/>
  <c r="N351" i="43"/>
  <c r="N350" i="43"/>
  <c r="N349" i="43"/>
  <c r="N348" i="43"/>
  <c r="N347" i="43"/>
  <c r="N346" i="43"/>
  <c r="N345" i="43"/>
  <c r="N344" i="43"/>
  <c r="N343" i="43"/>
  <c r="N342" i="43"/>
  <c r="N341" i="43"/>
  <c r="N340" i="43"/>
  <c r="N339" i="43"/>
  <c r="N338" i="43"/>
  <c r="N337" i="43"/>
  <c r="N336" i="43"/>
  <c r="N335" i="43"/>
  <c r="N334" i="43"/>
  <c r="N333" i="43"/>
  <c r="N332" i="43"/>
  <c r="N331" i="43"/>
  <c r="N330" i="43"/>
  <c r="N329" i="43"/>
  <c r="N328" i="43"/>
  <c r="N327" i="43"/>
  <c r="N326" i="43"/>
  <c r="N325" i="43"/>
  <c r="N324" i="43"/>
  <c r="N323" i="43"/>
  <c r="N322" i="43"/>
  <c r="N321" i="43"/>
  <c r="N320" i="43"/>
  <c r="N319" i="43"/>
  <c r="N318" i="43"/>
  <c r="N317" i="43"/>
  <c r="N316" i="43"/>
  <c r="N315" i="43"/>
  <c r="N314" i="43"/>
  <c r="N313" i="43"/>
  <c r="N312" i="43"/>
  <c r="N311" i="43"/>
  <c r="N310" i="43"/>
  <c r="N309" i="43"/>
  <c r="N308" i="43"/>
  <c r="N307" i="43"/>
  <c r="N306" i="43"/>
  <c r="N305" i="43"/>
  <c r="N304" i="43"/>
  <c r="N303" i="43"/>
  <c r="N302" i="43"/>
  <c r="N301" i="43"/>
  <c r="N300" i="43"/>
  <c r="N299" i="43"/>
  <c r="N298" i="43"/>
  <c r="N297" i="43"/>
  <c r="N296" i="43"/>
  <c r="N295" i="43"/>
  <c r="N294" i="43"/>
  <c r="N293" i="43"/>
  <c r="N292" i="43"/>
  <c r="N291" i="43"/>
  <c r="N290" i="43"/>
  <c r="N289" i="43"/>
  <c r="N288" i="43"/>
  <c r="N287" i="43"/>
  <c r="N286" i="43"/>
  <c r="N285" i="43"/>
  <c r="N284" i="43"/>
  <c r="N283" i="43"/>
  <c r="N282" i="43"/>
  <c r="N281" i="43"/>
  <c r="N280" i="43"/>
  <c r="N279" i="43"/>
  <c r="N278" i="43"/>
  <c r="N277" i="43"/>
  <c r="N276" i="43"/>
  <c r="N275" i="43"/>
  <c r="N274" i="43"/>
  <c r="N273" i="43"/>
  <c r="N272" i="43"/>
  <c r="N271" i="43"/>
  <c r="N270" i="43"/>
  <c r="N269" i="43"/>
  <c r="N268" i="43"/>
  <c r="N267" i="43"/>
  <c r="N266" i="43"/>
  <c r="N265" i="43"/>
  <c r="N264" i="43"/>
  <c r="N263" i="43"/>
  <c r="N262" i="43"/>
  <c r="N261" i="43"/>
  <c r="N260" i="43"/>
  <c r="N259" i="43"/>
  <c r="N258" i="43"/>
  <c r="N257" i="43"/>
  <c r="N256" i="43"/>
  <c r="N255" i="43"/>
  <c r="N254" i="43"/>
  <c r="N253" i="43"/>
  <c r="N252" i="43"/>
  <c r="N251" i="43"/>
  <c r="N250" i="43"/>
  <c r="N249" i="43"/>
  <c r="N248" i="43"/>
  <c r="N247" i="43"/>
  <c r="N246" i="43"/>
  <c r="N245" i="43"/>
  <c r="N244" i="43"/>
  <c r="N243" i="43"/>
  <c r="N242" i="43"/>
  <c r="N241" i="43"/>
  <c r="N240" i="43"/>
  <c r="N239" i="43"/>
  <c r="N238" i="43"/>
  <c r="N237" i="43"/>
  <c r="N236" i="43"/>
  <c r="N235" i="43"/>
  <c r="N234" i="43"/>
  <c r="N233" i="43"/>
  <c r="N232" i="43"/>
  <c r="N231" i="43"/>
  <c r="N230" i="43"/>
  <c r="N229" i="43"/>
  <c r="N228" i="43"/>
  <c r="N227" i="43"/>
  <c r="N226" i="43"/>
  <c r="N225" i="43"/>
  <c r="N224" i="43"/>
  <c r="N223" i="43"/>
  <c r="N222" i="43"/>
  <c r="N221" i="43"/>
  <c r="N220" i="43"/>
  <c r="N219" i="43"/>
  <c r="N218" i="43"/>
  <c r="N217" i="43"/>
  <c r="N216" i="43"/>
  <c r="N215" i="43"/>
  <c r="N214" i="43"/>
  <c r="N213" i="43"/>
  <c r="N212" i="43"/>
  <c r="N211" i="43"/>
  <c r="N210" i="43"/>
  <c r="N209" i="43"/>
  <c r="N208" i="43"/>
  <c r="N207" i="43"/>
  <c r="N206" i="43"/>
  <c r="N205" i="43"/>
  <c r="N204" i="43"/>
  <c r="N203" i="43"/>
  <c r="N202" i="43"/>
  <c r="N201" i="43"/>
  <c r="N200" i="43"/>
  <c r="N199" i="43"/>
  <c r="N198" i="43"/>
  <c r="N197" i="43"/>
  <c r="N196" i="43"/>
  <c r="N195" i="43"/>
  <c r="N194" i="43"/>
  <c r="N193" i="43"/>
  <c r="N192" i="43"/>
  <c r="N191" i="43"/>
  <c r="N190" i="43"/>
  <c r="N189" i="43"/>
  <c r="N188" i="43"/>
  <c r="N187" i="43"/>
  <c r="N186" i="43"/>
  <c r="N185" i="43"/>
  <c r="N184" i="43"/>
  <c r="N183" i="43"/>
  <c r="N182" i="43"/>
  <c r="N181" i="43"/>
  <c r="N180" i="43"/>
  <c r="N179" i="43"/>
  <c r="N178" i="43"/>
  <c r="N177" i="43"/>
  <c r="N176" i="43"/>
  <c r="N175" i="43"/>
  <c r="N174" i="43"/>
  <c r="N173" i="43"/>
  <c r="N172" i="43"/>
  <c r="N171" i="43"/>
  <c r="N170" i="43"/>
  <c r="N169" i="43"/>
  <c r="N168" i="43"/>
  <c r="N167" i="43"/>
  <c r="N166" i="43"/>
  <c r="N165" i="43"/>
  <c r="N164" i="43"/>
  <c r="N163" i="43"/>
  <c r="N162" i="43"/>
  <c r="N161" i="43"/>
  <c r="N160" i="43"/>
  <c r="N159" i="43"/>
  <c r="N158" i="43"/>
  <c r="N157" i="43"/>
  <c r="N156" i="43"/>
  <c r="N155" i="43"/>
  <c r="N154" i="43"/>
  <c r="N153" i="43"/>
  <c r="N152" i="43"/>
  <c r="N151" i="43"/>
  <c r="N150" i="43"/>
  <c r="N149" i="43"/>
  <c r="N148" i="43"/>
  <c r="N147" i="43"/>
  <c r="N146" i="43"/>
  <c r="N145" i="43"/>
  <c r="N144" i="43"/>
  <c r="N143" i="43"/>
  <c r="N142" i="43"/>
  <c r="N141" i="43"/>
  <c r="N140" i="43"/>
  <c r="N139" i="43"/>
  <c r="N138" i="43"/>
  <c r="N137" i="43"/>
  <c r="N136" i="43"/>
  <c r="N135" i="43"/>
  <c r="N134" i="43"/>
  <c r="N133" i="43"/>
  <c r="N132" i="43"/>
  <c r="N131" i="43"/>
  <c r="N130" i="43"/>
  <c r="N129" i="43"/>
  <c r="N128" i="43"/>
  <c r="N127" i="43"/>
  <c r="N126" i="43"/>
  <c r="N125" i="43"/>
  <c r="N124" i="43"/>
  <c r="N123" i="43"/>
  <c r="N122" i="43"/>
  <c r="N121" i="43"/>
  <c r="N120" i="43"/>
  <c r="N119" i="43"/>
  <c r="N118" i="43"/>
  <c r="N117" i="43"/>
  <c r="N116" i="43"/>
  <c r="N115" i="43"/>
  <c r="N114" i="43"/>
  <c r="N113" i="43"/>
  <c r="N112" i="43"/>
  <c r="N111" i="43"/>
  <c r="N110" i="43"/>
  <c r="N109" i="43"/>
  <c r="N108" i="43"/>
  <c r="N107" i="43"/>
  <c r="N106" i="43"/>
  <c r="N105" i="43"/>
  <c r="N104" i="43"/>
  <c r="N103" i="43"/>
  <c r="N102" i="43"/>
  <c r="N101" i="43"/>
  <c r="N100" i="43"/>
  <c r="N99" i="43"/>
  <c r="N98" i="43"/>
  <c r="N97" i="43"/>
  <c r="N96" i="43"/>
  <c r="N95" i="43"/>
  <c r="N94" i="43"/>
  <c r="N93" i="43"/>
  <c r="N92" i="43"/>
  <c r="N91" i="43"/>
  <c r="N90" i="43"/>
  <c r="N89" i="43"/>
  <c r="N88" i="43"/>
  <c r="N87" i="43"/>
  <c r="N86" i="43"/>
  <c r="N85" i="43"/>
  <c r="N84" i="43"/>
  <c r="N83" i="43"/>
  <c r="N82" i="43"/>
  <c r="N81" i="43"/>
  <c r="N80" i="43"/>
  <c r="N79" i="43"/>
  <c r="N78" i="43"/>
  <c r="N77" i="43"/>
  <c r="N76" i="43"/>
  <c r="N75" i="43"/>
  <c r="N74" i="43"/>
  <c r="N73" i="43"/>
  <c r="N72" i="43"/>
  <c r="N71" i="43"/>
  <c r="N70" i="43"/>
  <c r="N69" i="43"/>
  <c r="N68" i="43"/>
  <c r="N67" i="43"/>
  <c r="N66" i="43"/>
  <c r="N65" i="43"/>
  <c r="N64" i="43"/>
  <c r="N63" i="43"/>
  <c r="N62" i="43"/>
  <c r="N61" i="43"/>
  <c r="N60" i="43"/>
  <c r="N59" i="43"/>
  <c r="N58" i="43"/>
  <c r="N57" i="43"/>
  <c r="N56" i="43"/>
  <c r="N55" i="43"/>
  <c r="N54" i="43"/>
  <c r="N53" i="43"/>
  <c r="N52" i="43"/>
  <c r="N51" i="43"/>
  <c r="N50" i="43"/>
  <c r="N49" i="43"/>
  <c r="N48" i="43"/>
  <c r="N47" i="43"/>
  <c r="N46" i="43"/>
  <c r="N45" i="43"/>
  <c r="N44" i="43"/>
  <c r="N43" i="43"/>
  <c r="N42" i="43"/>
  <c r="N41" i="43"/>
  <c r="N40" i="43"/>
  <c r="N39" i="43"/>
  <c r="N38" i="43"/>
  <c r="N37" i="43"/>
  <c r="N36" i="43"/>
  <c r="N35" i="43"/>
  <c r="N34" i="43"/>
  <c r="N33" i="43"/>
  <c r="N32" i="43"/>
  <c r="N31" i="43"/>
  <c r="N30" i="43"/>
  <c r="N29" i="43"/>
  <c r="N28" i="43"/>
  <c r="N27" i="43"/>
  <c r="N26" i="43"/>
  <c r="N25" i="43"/>
  <c r="N24" i="43"/>
  <c r="N23" i="43"/>
  <c r="N22" i="43"/>
  <c r="N21" i="43"/>
  <c r="N20" i="43"/>
  <c r="N19" i="43"/>
  <c r="N516" i="16"/>
  <c r="N515" i="16"/>
  <c r="N514" i="16"/>
  <c r="N513" i="16"/>
  <c r="N512" i="16"/>
  <c r="N511" i="16"/>
  <c r="N510" i="16"/>
  <c r="N509" i="16"/>
  <c r="N508" i="16"/>
  <c r="N507" i="16"/>
  <c r="N506" i="16"/>
  <c r="N505" i="16"/>
  <c r="N504" i="16"/>
  <c r="N503" i="16"/>
  <c r="N502" i="16"/>
  <c r="N501" i="16"/>
  <c r="N500" i="16"/>
  <c r="N499" i="16"/>
  <c r="N498" i="16"/>
  <c r="N497" i="16"/>
  <c r="N496" i="16"/>
  <c r="N495" i="16"/>
  <c r="N494" i="16"/>
  <c r="N493" i="16"/>
  <c r="N492" i="16"/>
  <c r="N491" i="16"/>
  <c r="N490" i="16"/>
  <c r="N489" i="16"/>
  <c r="N488" i="16"/>
  <c r="N487" i="16"/>
  <c r="N486" i="16"/>
  <c r="N485" i="16"/>
  <c r="N484" i="16"/>
  <c r="N483" i="16"/>
  <c r="N482" i="16"/>
  <c r="N481" i="16"/>
  <c r="N480" i="16"/>
  <c r="N479" i="16"/>
  <c r="N478" i="16"/>
  <c r="N477" i="16"/>
  <c r="N476" i="16"/>
  <c r="N475" i="16"/>
  <c r="N474" i="16"/>
  <c r="N473" i="16"/>
  <c r="N472" i="16"/>
  <c r="N471" i="16"/>
  <c r="N470" i="16"/>
  <c r="N469" i="16"/>
  <c r="N468" i="16"/>
  <c r="N467" i="16"/>
  <c r="N466" i="16"/>
  <c r="N465" i="16"/>
  <c r="N464" i="16"/>
  <c r="N463" i="16"/>
  <c r="N462" i="16"/>
  <c r="N461" i="16"/>
  <c r="N460" i="16"/>
  <c r="N459" i="16"/>
  <c r="N458" i="16"/>
  <c r="N457" i="16"/>
  <c r="N456" i="16"/>
  <c r="N455" i="16"/>
  <c r="N454" i="16"/>
  <c r="N453" i="16"/>
  <c r="N452" i="16"/>
  <c r="N451" i="16"/>
  <c r="N450" i="16"/>
  <c r="N449" i="16"/>
  <c r="N448" i="16"/>
  <c r="N447" i="16"/>
  <c r="N446" i="16"/>
  <c r="N445" i="16"/>
  <c r="N444" i="16"/>
  <c r="N443" i="16"/>
  <c r="N442" i="16"/>
  <c r="N441" i="16"/>
  <c r="N440" i="16"/>
  <c r="N439" i="16"/>
  <c r="N438" i="16"/>
  <c r="N437" i="16"/>
  <c r="N436" i="16"/>
  <c r="N435" i="16"/>
  <c r="N434" i="16"/>
  <c r="N433" i="16"/>
  <c r="N432" i="16"/>
  <c r="N431" i="16"/>
  <c r="N430" i="16"/>
  <c r="N429" i="16"/>
  <c r="N428" i="16"/>
  <c r="N427" i="16"/>
  <c r="N426" i="16"/>
  <c r="N425" i="16"/>
  <c r="N424" i="16"/>
  <c r="N423" i="16"/>
  <c r="N422" i="16"/>
  <c r="N421" i="16"/>
  <c r="N420" i="16"/>
  <c r="N419" i="16"/>
  <c r="N418" i="16"/>
  <c r="N417" i="16"/>
  <c r="N416" i="16"/>
  <c r="N415" i="16"/>
  <c r="N414" i="16"/>
  <c r="N413" i="16"/>
  <c r="N412" i="16"/>
  <c r="N411" i="16"/>
  <c r="N410" i="16"/>
  <c r="N409" i="16"/>
  <c r="N408" i="16"/>
  <c r="N407" i="16"/>
  <c r="N406" i="16"/>
  <c r="N405" i="16"/>
  <c r="N404" i="16"/>
  <c r="N403" i="16"/>
  <c r="N402" i="16"/>
  <c r="N401" i="16"/>
  <c r="N400" i="16"/>
  <c r="N399" i="16"/>
  <c r="N398" i="16"/>
  <c r="N397" i="16"/>
  <c r="N396" i="16"/>
  <c r="N395" i="16"/>
  <c r="N394" i="16"/>
  <c r="N393" i="16"/>
  <c r="N392" i="16"/>
  <c r="N391" i="16"/>
  <c r="N390" i="16"/>
  <c r="N389" i="16"/>
  <c r="N388" i="16"/>
  <c r="N387" i="16"/>
  <c r="N386" i="16"/>
  <c r="N385" i="16"/>
  <c r="N384" i="16"/>
  <c r="N383" i="16"/>
  <c r="N382" i="16"/>
  <c r="N381" i="16"/>
  <c r="N380" i="16"/>
  <c r="N379" i="16"/>
  <c r="N378" i="16"/>
  <c r="N377" i="16"/>
  <c r="N376" i="16"/>
  <c r="N375" i="16"/>
  <c r="N374" i="16"/>
  <c r="N373" i="16"/>
  <c r="N372" i="16"/>
  <c r="N371" i="16"/>
  <c r="N370" i="16"/>
  <c r="N369" i="16"/>
  <c r="N368" i="16"/>
  <c r="N367" i="16"/>
  <c r="N366" i="16"/>
  <c r="N365" i="16"/>
  <c r="N364" i="16"/>
  <c r="N363" i="16"/>
  <c r="N362" i="16"/>
  <c r="N361" i="16"/>
  <c r="N360" i="16"/>
  <c r="N359" i="16"/>
  <c r="N358" i="16"/>
  <c r="N357" i="16"/>
  <c r="N356" i="16"/>
  <c r="N355" i="16"/>
  <c r="N354" i="16"/>
  <c r="N353" i="16"/>
  <c r="N352" i="16"/>
  <c r="N351" i="16"/>
  <c r="N350" i="16"/>
  <c r="N349" i="16"/>
  <c r="N348" i="16"/>
  <c r="N347" i="16"/>
  <c r="N346" i="16"/>
  <c r="N345" i="16"/>
  <c r="N344" i="16"/>
  <c r="N343" i="16"/>
  <c r="N342" i="16"/>
  <c r="N341" i="16"/>
  <c r="N340" i="16"/>
  <c r="N339" i="16"/>
  <c r="N338" i="16"/>
  <c r="N337" i="16"/>
  <c r="N336" i="16"/>
  <c r="N335" i="16"/>
  <c r="N334" i="16"/>
  <c r="N333" i="16"/>
  <c r="N332" i="16"/>
  <c r="N331" i="16"/>
  <c r="N330" i="16"/>
  <c r="N329" i="16"/>
  <c r="N328" i="16"/>
  <c r="N327" i="16"/>
  <c r="N326" i="16"/>
  <c r="N325" i="16"/>
  <c r="N324" i="16"/>
  <c r="N323" i="16"/>
  <c r="N322" i="16"/>
  <c r="N321" i="16"/>
  <c r="N320" i="16"/>
  <c r="N319" i="16"/>
  <c r="N318" i="16"/>
  <c r="N317" i="16"/>
  <c r="N316" i="16"/>
  <c r="N315" i="16"/>
  <c r="N314" i="16"/>
  <c r="N313" i="16"/>
  <c r="N312" i="16"/>
  <c r="N311" i="16"/>
  <c r="N310" i="16"/>
  <c r="N309" i="16"/>
  <c r="N308" i="16"/>
  <c r="N307" i="16"/>
  <c r="N306" i="16"/>
  <c r="N305" i="16"/>
  <c r="N304" i="16"/>
  <c r="N303" i="16"/>
  <c r="N302" i="16"/>
  <c r="N301" i="16"/>
  <c r="N300" i="16"/>
  <c r="N299" i="16"/>
  <c r="N298" i="16"/>
  <c r="N297" i="16"/>
  <c r="N296" i="16"/>
  <c r="N295" i="16"/>
  <c r="N294" i="16"/>
  <c r="N293" i="16"/>
  <c r="N292" i="16"/>
  <c r="N291" i="16"/>
  <c r="N290" i="16"/>
  <c r="N289" i="16"/>
  <c r="N288" i="16"/>
  <c r="N287" i="16"/>
  <c r="N286" i="16"/>
  <c r="N285" i="16"/>
  <c r="N284" i="16"/>
  <c r="N283" i="16"/>
  <c r="N282" i="16"/>
  <c r="N281" i="16"/>
  <c r="N280" i="16"/>
  <c r="N279" i="16"/>
  <c r="N278" i="16"/>
  <c r="N277" i="16"/>
  <c r="N276" i="16"/>
  <c r="N275" i="16"/>
  <c r="N274" i="16"/>
  <c r="N273" i="16"/>
  <c r="N272" i="16"/>
  <c r="N271" i="16"/>
  <c r="N270" i="16"/>
  <c r="N269" i="16"/>
  <c r="N268" i="16"/>
  <c r="N267" i="16"/>
  <c r="N266" i="16"/>
  <c r="N265" i="16"/>
  <c r="N264" i="16"/>
  <c r="N263" i="16"/>
  <c r="N262" i="16"/>
  <c r="N261" i="16"/>
  <c r="N260" i="16"/>
  <c r="N259" i="16"/>
  <c r="N258" i="16"/>
  <c r="N257" i="16"/>
  <c r="N256" i="16"/>
  <c r="N255" i="16"/>
  <c r="N254" i="16"/>
  <c r="N253" i="16"/>
  <c r="N252" i="16"/>
  <c r="N251" i="16"/>
  <c r="N250" i="16"/>
  <c r="N249" i="16"/>
  <c r="N248" i="16"/>
  <c r="N247" i="16"/>
  <c r="N246" i="16"/>
  <c r="N245" i="16"/>
  <c r="N244" i="16"/>
  <c r="N243" i="16"/>
  <c r="N242" i="16"/>
  <c r="N241" i="16"/>
  <c r="N240" i="16"/>
  <c r="N239" i="16"/>
  <c r="N238" i="16"/>
  <c r="N237" i="16"/>
  <c r="N236" i="16"/>
  <c r="N235" i="16"/>
  <c r="N234" i="16"/>
  <c r="N233" i="16"/>
  <c r="N232" i="16"/>
  <c r="N231" i="16"/>
  <c r="N230" i="16"/>
  <c r="N229" i="16"/>
  <c r="N228" i="16"/>
  <c r="N227" i="16"/>
  <c r="N226" i="16"/>
  <c r="N225" i="16"/>
  <c r="N224" i="16"/>
  <c r="N223" i="16"/>
  <c r="N222" i="16"/>
  <c r="N221" i="16"/>
  <c r="N220" i="16"/>
  <c r="N219" i="16"/>
  <c r="N218" i="16"/>
  <c r="N217" i="16"/>
  <c r="N216" i="16"/>
  <c r="N215" i="16"/>
  <c r="N214" i="16"/>
  <c r="N213" i="16"/>
  <c r="N212" i="16"/>
  <c r="N211" i="16"/>
  <c r="N210" i="16"/>
  <c r="N209" i="16"/>
  <c r="N208" i="16"/>
  <c r="N207" i="16"/>
  <c r="N206" i="16"/>
  <c r="N205" i="16"/>
  <c r="N204" i="16"/>
  <c r="N203" i="16"/>
  <c r="N202" i="16"/>
  <c r="N201" i="16"/>
  <c r="N200" i="16"/>
  <c r="N199" i="16"/>
  <c r="N198" i="16"/>
  <c r="N197" i="16"/>
  <c r="N196" i="16"/>
  <c r="N195" i="16"/>
  <c r="N194" i="16"/>
  <c r="N193" i="16"/>
  <c r="N192" i="16"/>
  <c r="N191" i="16"/>
  <c r="N190" i="16"/>
  <c r="N189" i="16"/>
  <c r="N188" i="16"/>
  <c r="N187" i="16"/>
  <c r="N186" i="16"/>
  <c r="N185" i="16"/>
  <c r="N184" i="16"/>
  <c r="N183" i="16"/>
  <c r="N182" i="16"/>
  <c r="N181" i="16"/>
  <c r="N180" i="16"/>
  <c r="N179" i="16"/>
  <c r="N178" i="16"/>
  <c r="N177" i="16"/>
  <c r="N176" i="16"/>
  <c r="N175" i="16"/>
  <c r="N174" i="16"/>
  <c r="N173" i="16"/>
  <c r="N172" i="16"/>
  <c r="N171" i="16"/>
  <c r="N170" i="16"/>
  <c r="N169" i="16"/>
  <c r="N168" i="16"/>
  <c r="N167" i="16"/>
  <c r="N166" i="16"/>
  <c r="N165" i="16"/>
  <c r="N164" i="16"/>
  <c r="N163" i="16"/>
  <c r="N162" i="16"/>
  <c r="N161" i="16"/>
  <c r="N160" i="16"/>
  <c r="N159" i="16"/>
  <c r="N158" i="16"/>
  <c r="N157" i="16"/>
  <c r="N156" i="16"/>
  <c r="N155" i="16"/>
  <c r="N154" i="16"/>
  <c r="N153" i="16"/>
  <c r="N152" i="16"/>
  <c r="N151" i="16"/>
  <c r="N150" i="16"/>
  <c r="N149" i="16"/>
  <c r="N148" i="16"/>
  <c r="N147" i="16"/>
  <c r="N146" i="16"/>
  <c r="N145" i="16"/>
  <c r="N144" i="16"/>
  <c r="N143" i="16"/>
  <c r="N142" i="16"/>
  <c r="N141" i="16"/>
  <c r="N140" i="16"/>
  <c r="N139" i="16"/>
  <c r="N138" i="16"/>
  <c r="N137" i="16"/>
  <c r="N136" i="16"/>
  <c r="N135" i="16"/>
  <c r="N134" i="16"/>
  <c r="N133" i="16"/>
  <c r="N132" i="16"/>
  <c r="N131" i="16"/>
  <c r="N130" i="16"/>
  <c r="N129" i="16"/>
  <c r="N128" i="16"/>
  <c r="N127" i="16"/>
  <c r="N126" i="16"/>
  <c r="N125" i="16"/>
  <c r="N124" i="16"/>
  <c r="N123" i="16"/>
  <c r="N122" i="16"/>
  <c r="N121" i="16"/>
  <c r="N120" i="16"/>
  <c r="N119" i="16"/>
  <c r="N118" i="16"/>
  <c r="N117" i="16"/>
  <c r="N116" i="16"/>
  <c r="N115" i="16"/>
  <c r="N114" i="16"/>
  <c r="N113" i="16"/>
  <c r="N112" i="16"/>
  <c r="N111" i="16"/>
  <c r="N110" i="16"/>
  <c r="N109" i="16"/>
  <c r="N108" i="16"/>
  <c r="N107" i="16"/>
  <c r="N106" i="16"/>
  <c r="N105" i="16"/>
  <c r="N104" i="16"/>
  <c r="N103" i="16"/>
  <c r="N102" i="16"/>
  <c r="N101" i="16"/>
  <c r="N100" i="16"/>
  <c r="N99" i="16"/>
  <c r="N98" i="16"/>
  <c r="N97" i="16"/>
  <c r="N96" i="16"/>
  <c r="N95" i="16"/>
  <c r="N94" i="16"/>
  <c r="N93" i="16"/>
  <c r="N92" i="16"/>
  <c r="N91" i="16"/>
  <c r="N90" i="16"/>
  <c r="N89" i="16"/>
  <c r="N88" i="16"/>
  <c r="N87" i="16"/>
  <c r="N86" i="16"/>
  <c r="N85" i="16"/>
  <c r="N84" i="16"/>
  <c r="N83" i="16"/>
  <c r="N82" i="16"/>
  <c r="N81" i="16"/>
  <c r="N80" i="16"/>
  <c r="N79" i="16"/>
  <c r="N78" i="16"/>
  <c r="N77" i="16"/>
  <c r="N76" i="16"/>
  <c r="N75" i="16"/>
  <c r="N74" i="16"/>
  <c r="N73" i="16"/>
  <c r="N72" i="16"/>
  <c r="N71" i="16"/>
  <c r="N70" i="16"/>
  <c r="N69" i="16"/>
  <c r="N68" i="16"/>
  <c r="N67" i="16"/>
  <c r="N66" i="16"/>
  <c r="N65" i="16"/>
  <c r="N64" i="16"/>
  <c r="N63" i="16"/>
  <c r="N62" i="16"/>
  <c r="N61" i="16"/>
  <c r="N60" i="16"/>
  <c r="N59" i="16"/>
  <c r="N58" i="16"/>
  <c r="N57" i="16"/>
  <c r="N56" i="16"/>
  <c r="N55" i="16"/>
  <c r="N54" i="16"/>
  <c r="N53" i="16"/>
  <c r="N52" i="16"/>
  <c r="N51" i="16"/>
  <c r="N50" i="16"/>
  <c r="N49" i="16"/>
  <c r="N48" i="16"/>
  <c r="N47" i="16"/>
  <c r="N46" i="16"/>
  <c r="N45" i="16"/>
  <c r="N44" i="16"/>
  <c r="N43" i="16"/>
  <c r="N42" i="16"/>
  <c r="N41" i="16"/>
  <c r="N40" i="16"/>
  <c r="N39" i="16"/>
  <c r="N38" i="16"/>
  <c r="N37" i="16"/>
  <c r="N36" i="16"/>
  <c r="N35" i="16"/>
  <c r="N34" i="16"/>
  <c r="N33" i="16"/>
  <c r="N32" i="16"/>
  <c r="N31" i="16"/>
  <c r="N30" i="16"/>
  <c r="N29" i="16"/>
  <c r="N28" i="16"/>
  <c r="N27" i="16"/>
  <c r="N26" i="16"/>
  <c r="N25" i="16"/>
  <c r="N24" i="16"/>
  <c r="N23" i="16"/>
  <c r="N22" i="16"/>
  <c r="N21" i="16"/>
  <c r="N20" i="16"/>
  <c r="N19" i="16"/>
  <c r="N18" i="16"/>
  <c r="N17" i="16"/>
  <c r="N516" i="42"/>
  <c r="N515" i="42"/>
  <c r="N514" i="42"/>
  <c r="N513" i="42"/>
  <c r="N512" i="42"/>
  <c r="N511" i="42"/>
  <c r="N510" i="42"/>
  <c r="N509" i="42"/>
  <c r="N508" i="42"/>
  <c r="N507" i="42"/>
  <c r="N506" i="42"/>
  <c r="N505" i="42"/>
  <c r="N504" i="42"/>
  <c r="N503" i="42"/>
  <c r="N502" i="42"/>
  <c r="N501" i="42"/>
  <c r="N500" i="42"/>
  <c r="N499" i="42"/>
  <c r="N498" i="42"/>
  <c r="N497" i="42"/>
  <c r="N496" i="42"/>
  <c r="N495" i="42"/>
  <c r="N494" i="42"/>
  <c r="N493" i="42"/>
  <c r="N492" i="42"/>
  <c r="N491" i="42"/>
  <c r="N490" i="42"/>
  <c r="N489" i="42"/>
  <c r="N488" i="42"/>
  <c r="N487" i="42"/>
  <c r="N486" i="42"/>
  <c r="N485" i="42"/>
  <c r="N484" i="42"/>
  <c r="N483" i="42"/>
  <c r="N482" i="42"/>
  <c r="N481" i="42"/>
  <c r="N480" i="42"/>
  <c r="N479" i="42"/>
  <c r="N478" i="42"/>
  <c r="N477" i="42"/>
  <c r="N476" i="42"/>
  <c r="N475" i="42"/>
  <c r="N474" i="42"/>
  <c r="N473" i="42"/>
  <c r="N472" i="42"/>
  <c r="N471" i="42"/>
  <c r="N470" i="42"/>
  <c r="N469" i="42"/>
  <c r="N468" i="42"/>
  <c r="N467" i="42"/>
  <c r="N466" i="42"/>
  <c r="N465" i="42"/>
  <c r="N464" i="42"/>
  <c r="N463" i="42"/>
  <c r="N462" i="42"/>
  <c r="N461" i="42"/>
  <c r="N460" i="42"/>
  <c r="N459" i="42"/>
  <c r="N458" i="42"/>
  <c r="N457" i="42"/>
  <c r="N456" i="42"/>
  <c r="N455" i="42"/>
  <c r="N454" i="42"/>
  <c r="N453" i="42"/>
  <c r="N452" i="42"/>
  <c r="N451" i="42"/>
  <c r="N450" i="42"/>
  <c r="N449" i="42"/>
  <c r="N448" i="42"/>
  <c r="N447" i="42"/>
  <c r="N446" i="42"/>
  <c r="N445" i="42"/>
  <c r="N444" i="42"/>
  <c r="N443" i="42"/>
  <c r="N442" i="42"/>
  <c r="N441" i="42"/>
  <c r="N440" i="42"/>
  <c r="N439" i="42"/>
  <c r="N438" i="42"/>
  <c r="N437" i="42"/>
  <c r="N436" i="42"/>
  <c r="N435" i="42"/>
  <c r="N434" i="42"/>
  <c r="N433" i="42"/>
  <c r="N432" i="42"/>
  <c r="N431" i="42"/>
  <c r="N430" i="42"/>
  <c r="N429" i="42"/>
  <c r="N428" i="42"/>
  <c r="N427" i="42"/>
  <c r="N426" i="42"/>
  <c r="N425" i="42"/>
  <c r="N424" i="42"/>
  <c r="N423" i="42"/>
  <c r="N422" i="42"/>
  <c r="N421" i="42"/>
  <c r="N420" i="42"/>
  <c r="N419" i="42"/>
  <c r="N418" i="42"/>
  <c r="N417" i="42"/>
  <c r="N416" i="42"/>
  <c r="N415" i="42"/>
  <c r="N414" i="42"/>
  <c r="N413" i="42"/>
  <c r="N412" i="42"/>
  <c r="N411" i="42"/>
  <c r="N410" i="42"/>
  <c r="N409" i="42"/>
  <c r="N408" i="42"/>
  <c r="N407" i="42"/>
  <c r="N406" i="42"/>
  <c r="N405" i="42"/>
  <c r="N404" i="42"/>
  <c r="N403" i="42"/>
  <c r="N402" i="42"/>
  <c r="N401" i="42"/>
  <c r="N400" i="42"/>
  <c r="N399" i="42"/>
  <c r="N398" i="42"/>
  <c r="N397" i="42"/>
  <c r="N396" i="42"/>
  <c r="N395" i="42"/>
  <c r="N394" i="42"/>
  <c r="N393" i="42"/>
  <c r="N392" i="42"/>
  <c r="N391" i="42"/>
  <c r="N390" i="42"/>
  <c r="N389" i="42"/>
  <c r="N388" i="42"/>
  <c r="N387" i="42"/>
  <c r="N386" i="42"/>
  <c r="N385" i="42"/>
  <c r="N384" i="42"/>
  <c r="N383" i="42"/>
  <c r="N382" i="42"/>
  <c r="N381" i="42"/>
  <c r="N380" i="42"/>
  <c r="N379" i="42"/>
  <c r="N378" i="42"/>
  <c r="N377" i="42"/>
  <c r="N376" i="42"/>
  <c r="N375" i="42"/>
  <c r="N374" i="42"/>
  <c r="N373" i="42"/>
  <c r="N372" i="42"/>
  <c r="N371" i="42"/>
  <c r="N370" i="42"/>
  <c r="N369" i="42"/>
  <c r="N368" i="42"/>
  <c r="N367" i="42"/>
  <c r="N366" i="42"/>
  <c r="N365" i="42"/>
  <c r="N364" i="42"/>
  <c r="N363" i="42"/>
  <c r="N362" i="42"/>
  <c r="N361" i="42"/>
  <c r="N360" i="42"/>
  <c r="N359" i="42"/>
  <c r="N358" i="42"/>
  <c r="N357" i="42"/>
  <c r="N356" i="42"/>
  <c r="N355" i="42"/>
  <c r="N354" i="42"/>
  <c r="N353" i="42"/>
  <c r="N352" i="42"/>
  <c r="N351" i="42"/>
  <c r="N350" i="42"/>
  <c r="N349" i="42"/>
  <c r="N348" i="42"/>
  <c r="N347" i="42"/>
  <c r="N346" i="42"/>
  <c r="N345" i="42"/>
  <c r="N344" i="42"/>
  <c r="N343" i="42"/>
  <c r="N342" i="42"/>
  <c r="N341" i="42"/>
  <c r="N340" i="42"/>
  <c r="N339" i="42"/>
  <c r="N338" i="42"/>
  <c r="N337" i="42"/>
  <c r="N336" i="42"/>
  <c r="N335" i="42"/>
  <c r="N334" i="42"/>
  <c r="N333" i="42"/>
  <c r="N332" i="42"/>
  <c r="N331" i="42"/>
  <c r="N330" i="42"/>
  <c r="N329" i="42"/>
  <c r="N328" i="42"/>
  <c r="N327" i="42"/>
  <c r="N326" i="42"/>
  <c r="N325" i="42"/>
  <c r="N324" i="42"/>
  <c r="N323" i="42"/>
  <c r="N322" i="42"/>
  <c r="N321" i="42"/>
  <c r="N320" i="42"/>
  <c r="N319" i="42"/>
  <c r="N318" i="42"/>
  <c r="N317" i="42"/>
  <c r="N316" i="42"/>
  <c r="N315" i="42"/>
  <c r="N314" i="42"/>
  <c r="N313" i="42"/>
  <c r="N312" i="42"/>
  <c r="N311" i="42"/>
  <c r="N310" i="42"/>
  <c r="N309" i="42"/>
  <c r="N308" i="42"/>
  <c r="N307" i="42"/>
  <c r="N306" i="42"/>
  <c r="N305" i="42"/>
  <c r="N304" i="42"/>
  <c r="N303" i="42"/>
  <c r="N302" i="42"/>
  <c r="N301" i="42"/>
  <c r="N300" i="42"/>
  <c r="N299" i="42"/>
  <c r="N298" i="42"/>
  <c r="N297" i="42"/>
  <c r="N296" i="42"/>
  <c r="N295" i="42"/>
  <c r="N294" i="42"/>
  <c r="N293" i="42"/>
  <c r="N292" i="42"/>
  <c r="N291" i="42"/>
  <c r="N290" i="42"/>
  <c r="N289" i="42"/>
  <c r="N288" i="42"/>
  <c r="N287" i="42"/>
  <c r="N286" i="42"/>
  <c r="N285" i="42"/>
  <c r="N284" i="42"/>
  <c r="N283" i="42"/>
  <c r="N282" i="42"/>
  <c r="N281" i="42"/>
  <c r="N280" i="42"/>
  <c r="N279" i="42"/>
  <c r="N278" i="42"/>
  <c r="N277" i="42"/>
  <c r="N276" i="42"/>
  <c r="N275" i="42"/>
  <c r="N274" i="42"/>
  <c r="N273" i="42"/>
  <c r="N272" i="42"/>
  <c r="N271" i="42"/>
  <c r="N270" i="42"/>
  <c r="N269" i="42"/>
  <c r="N268" i="42"/>
  <c r="N267" i="42"/>
  <c r="N266" i="42"/>
  <c r="N265" i="42"/>
  <c r="N264" i="42"/>
  <c r="N263" i="42"/>
  <c r="N262" i="42"/>
  <c r="N261" i="42"/>
  <c r="N260" i="42"/>
  <c r="N259" i="42"/>
  <c r="N258" i="42"/>
  <c r="N257" i="42"/>
  <c r="N256" i="42"/>
  <c r="N255" i="42"/>
  <c r="N254" i="42"/>
  <c r="N253" i="42"/>
  <c r="N252" i="42"/>
  <c r="N251" i="42"/>
  <c r="N250" i="42"/>
  <c r="N249" i="42"/>
  <c r="N248" i="42"/>
  <c r="N247" i="42"/>
  <c r="N246" i="42"/>
  <c r="N245" i="42"/>
  <c r="N244" i="42"/>
  <c r="N243" i="42"/>
  <c r="N242" i="42"/>
  <c r="N241" i="42"/>
  <c r="N240" i="42"/>
  <c r="N239" i="42"/>
  <c r="N238" i="42"/>
  <c r="N237" i="42"/>
  <c r="N236" i="42"/>
  <c r="N235" i="42"/>
  <c r="N234" i="42"/>
  <c r="N233" i="42"/>
  <c r="N232" i="42"/>
  <c r="N231" i="42"/>
  <c r="N230" i="42"/>
  <c r="N229" i="42"/>
  <c r="N228" i="42"/>
  <c r="N227" i="42"/>
  <c r="N226" i="42"/>
  <c r="N225" i="42"/>
  <c r="N224" i="42"/>
  <c r="N223" i="42"/>
  <c r="N222" i="42"/>
  <c r="N221" i="42"/>
  <c r="N220" i="42"/>
  <c r="N219" i="42"/>
  <c r="N218" i="42"/>
  <c r="N217" i="42"/>
  <c r="N216" i="42"/>
  <c r="N215" i="42"/>
  <c r="N214" i="42"/>
  <c r="N213" i="42"/>
  <c r="N212" i="42"/>
  <c r="N211" i="42"/>
  <c r="N210" i="42"/>
  <c r="N209" i="42"/>
  <c r="N208" i="42"/>
  <c r="N207" i="42"/>
  <c r="N206" i="42"/>
  <c r="N205" i="42"/>
  <c r="N204" i="42"/>
  <c r="N203" i="42"/>
  <c r="N202" i="42"/>
  <c r="N201" i="42"/>
  <c r="N200" i="42"/>
  <c r="N199" i="42"/>
  <c r="N198" i="42"/>
  <c r="N197" i="42"/>
  <c r="N196" i="42"/>
  <c r="N195" i="42"/>
  <c r="N194" i="42"/>
  <c r="N193" i="42"/>
  <c r="N192" i="42"/>
  <c r="N191" i="42"/>
  <c r="N190" i="42"/>
  <c r="N189" i="42"/>
  <c r="N188" i="42"/>
  <c r="N187" i="42"/>
  <c r="N186" i="42"/>
  <c r="N185" i="42"/>
  <c r="N184" i="42"/>
  <c r="N183" i="42"/>
  <c r="N182" i="42"/>
  <c r="N181" i="42"/>
  <c r="N180" i="42"/>
  <c r="N179" i="42"/>
  <c r="N178" i="42"/>
  <c r="N177" i="42"/>
  <c r="N176" i="42"/>
  <c r="N175" i="42"/>
  <c r="N174" i="42"/>
  <c r="N173" i="42"/>
  <c r="N172" i="42"/>
  <c r="N171" i="42"/>
  <c r="N170" i="42"/>
  <c r="N169" i="42"/>
  <c r="N168" i="42"/>
  <c r="N167" i="42"/>
  <c r="N166" i="42"/>
  <c r="N165" i="42"/>
  <c r="N164" i="42"/>
  <c r="N163" i="42"/>
  <c r="N162" i="42"/>
  <c r="N161" i="42"/>
  <c r="N160" i="42"/>
  <c r="N159" i="42"/>
  <c r="N158" i="42"/>
  <c r="N157" i="42"/>
  <c r="N156" i="42"/>
  <c r="N155" i="42"/>
  <c r="N154" i="42"/>
  <c r="N153" i="42"/>
  <c r="N152" i="42"/>
  <c r="N151" i="42"/>
  <c r="N150" i="42"/>
  <c r="N149" i="42"/>
  <c r="N148" i="42"/>
  <c r="N147" i="42"/>
  <c r="N146" i="42"/>
  <c r="N145" i="42"/>
  <c r="N144" i="42"/>
  <c r="N143" i="42"/>
  <c r="N142" i="42"/>
  <c r="N141" i="42"/>
  <c r="N140" i="42"/>
  <c r="N139" i="42"/>
  <c r="N138" i="42"/>
  <c r="N137" i="42"/>
  <c r="N136" i="42"/>
  <c r="N135" i="42"/>
  <c r="N134" i="42"/>
  <c r="N133" i="42"/>
  <c r="N132" i="42"/>
  <c r="N131" i="42"/>
  <c r="N130" i="42"/>
  <c r="N129" i="42"/>
  <c r="N128" i="42"/>
  <c r="N127" i="42"/>
  <c r="N126" i="42"/>
  <c r="N125" i="42"/>
  <c r="N124" i="42"/>
  <c r="N123" i="42"/>
  <c r="N122" i="42"/>
  <c r="N121" i="42"/>
  <c r="N120" i="42"/>
  <c r="N119" i="42"/>
  <c r="N118" i="42"/>
  <c r="N117" i="42"/>
  <c r="N116" i="42"/>
  <c r="N115" i="42"/>
  <c r="N114" i="42"/>
  <c r="N113" i="42"/>
  <c r="N112" i="42"/>
  <c r="N111" i="42"/>
  <c r="N110" i="42"/>
  <c r="N109" i="42"/>
  <c r="N108" i="42"/>
  <c r="N107" i="42"/>
  <c r="N106" i="42"/>
  <c r="N105" i="42"/>
  <c r="N104" i="42"/>
  <c r="N103" i="42"/>
  <c r="N102" i="42"/>
  <c r="N101" i="42"/>
  <c r="N100" i="42"/>
  <c r="N99" i="42"/>
  <c r="N98" i="42"/>
  <c r="N97" i="42"/>
  <c r="N96" i="42"/>
  <c r="N95" i="42"/>
  <c r="N94" i="42"/>
  <c r="N93" i="42"/>
  <c r="N92" i="42"/>
  <c r="N91" i="42"/>
  <c r="N90" i="42"/>
  <c r="N89" i="42"/>
  <c r="N88" i="42"/>
  <c r="N87" i="42"/>
  <c r="N86" i="42"/>
  <c r="N85" i="42"/>
  <c r="N84" i="42"/>
  <c r="N83" i="42"/>
  <c r="N82" i="42"/>
  <c r="N81" i="42"/>
  <c r="N80" i="42"/>
  <c r="N79" i="42"/>
  <c r="N78" i="42"/>
  <c r="N77" i="42"/>
  <c r="N76" i="42"/>
  <c r="N75" i="42"/>
  <c r="N74" i="42"/>
  <c r="N73" i="42"/>
  <c r="N72" i="42"/>
  <c r="N71" i="42"/>
  <c r="N70" i="42"/>
  <c r="N69" i="42"/>
  <c r="N68" i="42"/>
  <c r="N67" i="42"/>
  <c r="N66" i="42"/>
  <c r="N65" i="42"/>
  <c r="N64" i="42"/>
  <c r="N63" i="42"/>
  <c r="N62" i="42"/>
  <c r="N61" i="42"/>
  <c r="N60" i="42"/>
  <c r="N59" i="42"/>
  <c r="N58" i="42"/>
  <c r="N57" i="42"/>
  <c r="N56" i="42"/>
  <c r="N55" i="42"/>
  <c r="N54" i="42"/>
  <c r="N53" i="42"/>
  <c r="N52" i="42"/>
  <c r="N51" i="42"/>
  <c r="N50" i="42"/>
  <c r="N49" i="42"/>
  <c r="N48" i="42"/>
  <c r="N47" i="42"/>
  <c r="N46" i="42"/>
  <c r="N45" i="42"/>
  <c r="N44" i="42"/>
  <c r="N43" i="42"/>
  <c r="N42" i="42"/>
  <c r="N41" i="42"/>
  <c r="N40" i="42"/>
  <c r="N39" i="42"/>
  <c r="N38" i="42"/>
  <c r="N37" i="42"/>
  <c r="N36" i="42"/>
  <c r="N35" i="42"/>
  <c r="N34" i="42"/>
  <c r="N33" i="42"/>
  <c r="N32" i="42"/>
  <c r="N31" i="42"/>
  <c r="N30" i="42"/>
  <c r="N29" i="42"/>
  <c r="N28" i="42"/>
  <c r="N27" i="42"/>
  <c r="N26" i="42"/>
  <c r="N25" i="42"/>
  <c r="N24" i="42"/>
  <c r="N23" i="42"/>
  <c r="N22" i="42"/>
  <c r="N21" i="42"/>
  <c r="N20" i="42"/>
  <c r="N516" i="3"/>
  <c r="N515" i="3"/>
  <c r="N514" i="3"/>
  <c r="N513" i="3"/>
  <c r="N512" i="3"/>
  <c r="N511" i="3"/>
  <c r="N510" i="3"/>
  <c r="N509" i="3"/>
  <c r="N508" i="3"/>
  <c r="N507" i="3"/>
  <c r="N506" i="3"/>
  <c r="N505" i="3"/>
  <c r="N504" i="3"/>
  <c r="N503" i="3"/>
  <c r="N502" i="3"/>
  <c r="N501" i="3"/>
  <c r="N500" i="3"/>
  <c r="N499" i="3"/>
  <c r="N498" i="3"/>
  <c r="N497" i="3"/>
  <c r="N496" i="3"/>
  <c r="N495" i="3"/>
  <c r="N494" i="3"/>
  <c r="N493" i="3"/>
  <c r="N492" i="3"/>
  <c r="N491" i="3"/>
  <c r="N490" i="3"/>
  <c r="N489" i="3"/>
  <c r="N488" i="3"/>
  <c r="N487" i="3"/>
  <c r="N486" i="3"/>
  <c r="N485" i="3"/>
  <c r="N484" i="3"/>
  <c r="N483" i="3"/>
  <c r="N482" i="3"/>
  <c r="N481" i="3"/>
  <c r="N480" i="3"/>
  <c r="N479" i="3"/>
  <c r="N478" i="3"/>
  <c r="N477" i="3"/>
  <c r="N476" i="3"/>
  <c r="N475" i="3"/>
  <c r="N474" i="3"/>
  <c r="N473" i="3"/>
  <c r="N472" i="3"/>
  <c r="N471" i="3"/>
  <c r="N470" i="3"/>
  <c r="N469" i="3"/>
  <c r="N468" i="3"/>
  <c r="N467" i="3"/>
  <c r="N466" i="3"/>
  <c r="N465" i="3"/>
  <c r="N464" i="3"/>
  <c r="N463" i="3"/>
  <c r="N462" i="3"/>
  <c r="N461" i="3"/>
  <c r="N460" i="3"/>
  <c r="N459" i="3"/>
  <c r="N458" i="3"/>
  <c r="N457" i="3"/>
  <c r="N456" i="3"/>
  <c r="N455" i="3"/>
  <c r="N454" i="3"/>
  <c r="N453" i="3"/>
  <c r="N452" i="3"/>
  <c r="N451" i="3"/>
  <c r="N450" i="3"/>
  <c r="N449" i="3"/>
  <c r="N448" i="3"/>
  <c r="N447" i="3"/>
  <c r="N446" i="3"/>
  <c r="N445" i="3"/>
  <c r="N444" i="3"/>
  <c r="N443" i="3"/>
  <c r="N442" i="3"/>
  <c r="N441" i="3"/>
  <c r="N440" i="3"/>
  <c r="N439" i="3"/>
  <c r="N438" i="3"/>
  <c r="N437" i="3"/>
  <c r="N436" i="3"/>
  <c r="N435" i="3"/>
  <c r="N434" i="3"/>
  <c r="N433" i="3"/>
  <c r="N432" i="3"/>
  <c r="N431" i="3"/>
  <c r="N430" i="3"/>
  <c r="N429" i="3"/>
  <c r="N428" i="3"/>
  <c r="N427" i="3"/>
  <c r="N426" i="3"/>
  <c r="N425" i="3"/>
  <c r="N424" i="3"/>
  <c r="N423" i="3"/>
  <c r="N422" i="3"/>
  <c r="N421" i="3"/>
  <c r="N420" i="3"/>
  <c r="N419" i="3"/>
  <c r="N418" i="3"/>
  <c r="N417" i="3"/>
  <c r="N416" i="3"/>
  <c r="N415" i="3"/>
  <c r="N414" i="3"/>
  <c r="N413" i="3"/>
  <c r="N412" i="3"/>
  <c r="N411" i="3"/>
  <c r="N410" i="3"/>
  <c r="N409" i="3"/>
  <c r="N408" i="3"/>
  <c r="N407" i="3"/>
  <c r="N406" i="3"/>
  <c r="N405" i="3"/>
  <c r="N404" i="3"/>
  <c r="N403" i="3"/>
  <c r="N402" i="3"/>
  <c r="N401" i="3"/>
  <c r="N400" i="3"/>
  <c r="N399" i="3"/>
  <c r="N398" i="3"/>
  <c r="N397" i="3"/>
  <c r="N396" i="3"/>
  <c r="N395" i="3"/>
  <c r="N394" i="3"/>
  <c r="N393" i="3"/>
  <c r="N392" i="3"/>
  <c r="N391" i="3"/>
  <c r="N390" i="3"/>
  <c r="N389" i="3"/>
  <c r="N388" i="3"/>
  <c r="N387" i="3"/>
  <c r="N386" i="3"/>
  <c r="N385" i="3"/>
  <c r="N384" i="3"/>
  <c r="N383" i="3"/>
  <c r="N382" i="3"/>
  <c r="N381" i="3"/>
  <c r="N380" i="3"/>
  <c r="N379" i="3"/>
  <c r="N378" i="3"/>
  <c r="N377" i="3"/>
  <c r="N376" i="3"/>
  <c r="N375" i="3"/>
  <c r="N374" i="3"/>
  <c r="N373" i="3"/>
  <c r="N372" i="3"/>
  <c r="N371" i="3"/>
  <c r="N370" i="3"/>
  <c r="N369" i="3"/>
  <c r="N368" i="3"/>
  <c r="N367" i="3"/>
  <c r="N366" i="3"/>
  <c r="N365" i="3"/>
  <c r="N364" i="3"/>
  <c r="N363" i="3"/>
  <c r="N362" i="3"/>
  <c r="N361" i="3"/>
  <c r="N360" i="3"/>
  <c r="N359" i="3"/>
  <c r="N358" i="3"/>
  <c r="N357" i="3"/>
  <c r="N356" i="3"/>
  <c r="N355" i="3"/>
  <c r="N354" i="3"/>
  <c r="N353" i="3"/>
  <c r="N352" i="3"/>
  <c r="N351" i="3"/>
  <c r="N350" i="3"/>
  <c r="N349" i="3"/>
  <c r="N348" i="3"/>
  <c r="N347" i="3"/>
  <c r="N346" i="3"/>
  <c r="N345" i="3"/>
  <c r="N344" i="3"/>
  <c r="N343" i="3"/>
  <c r="N342" i="3"/>
  <c r="N341" i="3"/>
  <c r="N340" i="3"/>
  <c r="N339" i="3"/>
  <c r="N338" i="3"/>
  <c r="N337" i="3"/>
  <c r="N336" i="3"/>
  <c r="N335" i="3"/>
  <c r="N334" i="3"/>
  <c r="N333" i="3"/>
  <c r="N332" i="3"/>
  <c r="N331" i="3"/>
  <c r="N330" i="3"/>
  <c r="N329" i="3"/>
  <c r="N328" i="3"/>
  <c r="N327" i="3"/>
  <c r="N326" i="3"/>
  <c r="N325" i="3"/>
  <c r="N324" i="3"/>
  <c r="N323" i="3"/>
  <c r="N322" i="3"/>
  <c r="N321" i="3"/>
  <c r="N320" i="3"/>
  <c r="N319" i="3"/>
  <c r="N318" i="3"/>
  <c r="N317" i="3"/>
  <c r="N316" i="3"/>
  <c r="N315" i="3"/>
  <c r="N314" i="3"/>
  <c r="N313" i="3"/>
  <c r="N312" i="3"/>
  <c r="N311" i="3"/>
  <c r="N310" i="3"/>
  <c r="N309" i="3"/>
  <c r="N308" i="3"/>
  <c r="N307" i="3"/>
  <c r="N306" i="3"/>
  <c r="N305" i="3"/>
  <c r="N304" i="3"/>
  <c r="N303" i="3"/>
  <c r="N302" i="3"/>
  <c r="N301" i="3"/>
  <c r="N300" i="3"/>
  <c r="N299" i="3"/>
  <c r="N298" i="3"/>
  <c r="N297" i="3"/>
  <c r="N296" i="3"/>
  <c r="N295" i="3"/>
  <c r="N294" i="3"/>
  <c r="N293" i="3"/>
  <c r="N292" i="3"/>
  <c r="N291" i="3"/>
  <c r="N290" i="3"/>
  <c r="N289" i="3"/>
  <c r="N288" i="3"/>
  <c r="N287" i="3"/>
  <c r="N286" i="3"/>
  <c r="N285" i="3"/>
  <c r="N284" i="3"/>
  <c r="N283" i="3"/>
  <c r="N282" i="3"/>
  <c r="N281" i="3"/>
  <c r="N280" i="3"/>
  <c r="N279" i="3"/>
  <c r="N278" i="3"/>
  <c r="N277" i="3"/>
  <c r="N276" i="3"/>
  <c r="N275" i="3"/>
  <c r="N274" i="3"/>
  <c r="N273" i="3"/>
  <c r="N272" i="3"/>
  <c r="N271" i="3"/>
  <c r="N270" i="3"/>
  <c r="N269" i="3"/>
  <c r="N268" i="3"/>
  <c r="N267" i="3"/>
  <c r="N266" i="3"/>
  <c r="N265" i="3"/>
  <c r="N264" i="3"/>
  <c r="N263" i="3"/>
  <c r="N262" i="3"/>
  <c r="N261" i="3"/>
  <c r="N260" i="3"/>
  <c r="N259" i="3"/>
  <c r="N258" i="3"/>
  <c r="N257" i="3"/>
  <c r="N256" i="3"/>
  <c r="N255" i="3"/>
  <c r="N254" i="3"/>
  <c r="N253" i="3"/>
  <c r="N252" i="3"/>
  <c r="N251" i="3"/>
  <c r="N250" i="3"/>
  <c r="N249" i="3"/>
  <c r="N248" i="3"/>
  <c r="N247" i="3"/>
  <c r="N246" i="3"/>
  <c r="N245" i="3"/>
  <c r="N244" i="3"/>
  <c r="N243" i="3"/>
  <c r="N242" i="3"/>
  <c r="N241" i="3"/>
  <c r="N240" i="3"/>
  <c r="N239" i="3"/>
  <c r="N238" i="3"/>
  <c r="N237" i="3"/>
  <c r="N236" i="3"/>
  <c r="N235" i="3"/>
  <c r="N234" i="3"/>
  <c r="N233" i="3"/>
  <c r="N232" i="3"/>
  <c r="N231" i="3"/>
  <c r="N230" i="3"/>
  <c r="N229" i="3"/>
  <c r="N228" i="3"/>
  <c r="N227" i="3"/>
  <c r="N226" i="3"/>
  <c r="N225" i="3"/>
  <c r="N224" i="3"/>
  <c r="N223" i="3"/>
  <c r="N222" i="3"/>
  <c r="N221" i="3"/>
  <c r="N220" i="3"/>
  <c r="N219" i="3"/>
  <c r="N218" i="3"/>
  <c r="N217" i="3"/>
  <c r="N216" i="3"/>
  <c r="N215" i="3"/>
  <c r="N214" i="3"/>
  <c r="N213" i="3"/>
  <c r="N212" i="3"/>
  <c r="N211" i="3"/>
  <c r="N210" i="3"/>
  <c r="N209" i="3"/>
  <c r="N208" i="3"/>
  <c r="N207" i="3"/>
  <c r="N206" i="3"/>
  <c r="N205" i="3"/>
  <c r="N204" i="3"/>
  <c r="N203" i="3"/>
  <c r="N202" i="3"/>
  <c r="N201" i="3"/>
  <c r="N200" i="3"/>
  <c r="N199" i="3"/>
  <c r="N198" i="3"/>
  <c r="N197" i="3"/>
  <c r="N196" i="3"/>
  <c r="N195" i="3"/>
  <c r="N194" i="3"/>
  <c r="N193" i="3"/>
  <c r="N192" i="3"/>
  <c r="N191" i="3"/>
  <c r="N190" i="3"/>
  <c r="N189" i="3"/>
  <c r="N188" i="3"/>
  <c r="N187" i="3"/>
  <c r="N186" i="3"/>
  <c r="N185" i="3"/>
  <c r="N184" i="3"/>
  <c r="N183" i="3"/>
  <c r="N182" i="3"/>
  <c r="N181" i="3"/>
  <c r="N180" i="3"/>
  <c r="N179" i="3"/>
  <c r="N178" i="3"/>
  <c r="N177" i="3"/>
  <c r="N176" i="3"/>
  <c r="N175" i="3"/>
  <c r="N174" i="3"/>
  <c r="N173" i="3"/>
  <c r="N172" i="3"/>
  <c r="N171" i="3"/>
  <c r="N170" i="3"/>
  <c r="N169" i="3"/>
  <c r="N168" i="3"/>
  <c r="N167" i="3"/>
  <c r="N166" i="3"/>
  <c r="N165" i="3"/>
  <c r="N164" i="3"/>
  <c r="N163" i="3"/>
  <c r="N162" i="3"/>
  <c r="N161" i="3"/>
  <c r="N160" i="3"/>
  <c r="N159" i="3"/>
  <c r="N158" i="3"/>
  <c r="N157" i="3"/>
  <c r="N156" i="3"/>
  <c r="N155" i="3"/>
  <c r="N154" i="3"/>
  <c r="N153" i="3"/>
  <c r="N152" i="3"/>
  <c r="N151" i="3"/>
  <c r="N150" i="3"/>
  <c r="N149" i="3"/>
  <c r="N148" i="3"/>
  <c r="N147" i="3"/>
  <c r="N146" i="3"/>
  <c r="N145" i="3"/>
  <c r="N144" i="3"/>
  <c r="N143" i="3"/>
  <c r="N142" i="3"/>
  <c r="N141" i="3"/>
  <c r="N140" i="3"/>
  <c r="N139" i="3"/>
  <c r="N138" i="3"/>
  <c r="N137" i="3"/>
  <c r="N136" i="3"/>
  <c r="N135" i="3"/>
  <c r="N134" i="3"/>
  <c r="N133" i="3"/>
  <c r="N132" i="3"/>
  <c r="N131" i="3"/>
  <c r="N130" i="3"/>
  <c r="N129" i="3"/>
  <c r="N128" i="3"/>
  <c r="N127" i="3"/>
  <c r="N126" i="3"/>
  <c r="N125" i="3"/>
  <c r="N124" i="3"/>
  <c r="N123" i="3"/>
  <c r="N122" i="3"/>
  <c r="N121" i="3"/>
  <c r="N120" i="3"/>
  <c r="N119" i="3"/>
  <c r="N118" i="3"/>
  <c r="N117" i="3"/>
  <c r="N116" i="3"/>
  <c r="N115" i="3"/>
  <c r="N114" i="3"/>
  <c r="N113" i="3"/>
  <c r="N112" i="3"/>
  <c r="N111" i="3"/>
  <c r="N110" i="3"/>
  <c r="N109" i="3"/>
  <c r="N108" i="3"/>
  <c r="N107" i="3"/>
  <c r="N106" i="3"/>
  <c r="N105" i="3"/>
  <c r="N104" i="3"/>
  <c r="N103" i="3"/>
  <c r="N102" i="3"/>
  <c r="N101" i="3"/>
  <c r="N100" i="3"/>
  <c r="N99" i="3"/>
  <c r="N98" i="3"/>
  <c r="N97" i="3"/>
  <c r="N96" i="3"/>
  <c r="N95" i="3"/>
  <c r="N94" i="3"/>
  <c r="N93" i="3"/>
  <c r="N92" i="3"/>
  <c r="N91" i="3"/>
  <c r="N90" i="3"/>
  <c r="N89" i="3"/>
  <c r="N88" i="3"/>
  <c r="N87" i="3"/>
  <c r="N86" i="3"/>
  <c r="N85" i="3"/>
  <c r="N84" i="3"/>
  <c r="N83" i="3"/>
  <c r="N82" i="3"/>
  <c r="N81" i="3"/>
  <c r="N80" i="3"/>
  <c r="N79" i="3"/>
  <c r="N78" i="3"/>
  <c r="N77" i="3"/>
  <c r="N76" i="3"/>
  <c r="N75" i="3"/>
  <c r="N74" i="3"/>
  <c r="N73" i="3"/>
  <c r="N72" i="3"/>
  <c r="N71" i="3"/>
  <c r="N70" i="3"/>
  <c r="N69" i="3"/>
  <c r="N68" i="3"/>
  <c r="N67" i="3"/>
  <c r="N66" i="3"/>
  <c r="N65" i="3"/>
  <c r="N64" i="3"/>
  <c r="N63" i="3"/>
  <c r="N62" i="3"/>
  <c r="N61" i="3"/>
  <c r="N60" i="3"/>
  <c r="N59" i="3"/>
  <c r="N58" i="3"/>
  <c r="N57" i="3"/>
  <c r="N56" i="3"/>
  <c r="N55" i="3"/>
  <c r="N54" i="3"/>
  <c r="N53" i="3"/>
  <c r="N52" i="3"/>
  <c r="N51" i="3"/>
  <c r="N50" i="3"/>
  <c r="N49" i="3"/>
  <c r="N48" i="3"/>
  <c r="N47" i="3"/>
  <c r="N46" i="3"/>
  <c r="N45" i="3"/>
  <c r="N44" i="3"/>
  <c r="N43" i="3"/>
  <c r="N42" i="3"/>
  <c r="N41" i="3"/>
  <c r="N40" i="3"/>
  <c r="N39" i="3"/>
  <c r="N38" i="3"/>
  <c r="N37" i="3"/>
  <c r="N36" i="3"/>
  <c r="N35" i="3"/>
  <c r="N34" i="3"/>
  <c r="N33" i="3"/>
  <c r="N32" i="3"/>
  <c r="N31" i="3"/>
  <c r="N30" i="3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516" i="41"/>
  <c r="N515" i="41"/>
  <c r="N514" i="41"/>
  <c r="N513" i="41"/>
  <c r="N512" i="41"/>
  <c r="N511" i="41"/>
  <c r="N510" i="41"/>
  <c r="N509" i="41"/>
  <c r="N508" i="41"/>
  <c r="N507" i="41"/>
  <c r="N506" i="41"/>
  <c r="N505" i="41"/>
  <c r="N504" i="41"/>
  <c r="N503" i="41"/>
  <c r="N502" i="41"/>
  <c r="N501" i="41"/>
  <c r="N500" i="41"/>
  <c r="N499" i="41"/>
  <c r="N498" i="41"/>
  <c r="N497" i="41"/>
  <c r="N496" i="41"/>
  <c r="N495" i="41"/>
  <c r="N494" i="41"/>
  <c r="N493" i="41"/>
  <c r="N492" i="41"/>
  <c r="N491" i="41"/>
  <c r="N490" i="41"/>
  <c r="N489" i="41"/>
  <c r="N488" i="41"/>
  <c r="N487" i="41"/>
  <c r="N486" i="41"/>
  <c r="N485" i="41"/>
  <c r="N484" i="41"/>
  <c r="N483" i="41"/>
  <c r="N482" i="41"/>
  <c r="N481" i="41"/>
  <c r="N480" i="41"/>
  <c r="N479" i="41"/>
  <c r="N478" i="41"/>
  <c r="N477" i="41"/>
  <c r="N476" i="41"/>
  <c r="N475" i="41"/>
  <c r="N474" i="41"/>
  <c r="N473" i="41"/>
  <c r="N472" i="41"/>
  <c r="N471" i="41"/>
  <c r="N470" i="41"/>
  <c r="N469" i="41"/>
  <c r="N468" i="41"/>
  <c r="N467" i="41"/>
  <c r="N466" i="41"/>
  <c r="N465" i="41"/>
  <c r="N464" i="41"/>
  <c r="N463" i="41"/>
  <c r="N462" i="41"/>
  <c r="N461" i="41"/>
  <c r="N460" i="41"/>
  <c r="N459" i="41"/>
  <c r="N458" i="41"/>
  <c r="N457" i="41"/>
  <c r="N456" i="41"/>
  <c r="N455" i="41"/>
  <c r="N454" i="41"/>
  <c r="N453" i="41"/>
  <c r="N452" i="41"/>
  <c r="N451" i="41"/>
  <c r="N450" i="41"/>
  <c r="N449" i="41"/>
  <c r="N448" i="41"/>
  <c r="N447" i="41"/>
  <c r="N446" i="41"/>
  <c r="N445" i="41"/>
  <c r="N444" i="41"/>
  <c r="N443" i="41"/>
  <c r="N442" i="41"/>
  <c r="N441" i="41"/>
  <c r="N440" i="41"/>
  <c r="N439" i="41"/>
  <c r="N438" i="41"/>
  <c r="N437" i="41"/>
  <c r="N436" i="41"/>
  <c r="N435" i="41"/>
  <c r="N434" i="41"/>
  <c r="N433" i="41"/>
  <c r="N432" i="41"/>
  <c r="N431" i="41"/>
  <c r="N430" i="41"/>
  <c r="N429" i="41"/>
  <c r="N428" i="41"/>
  <c r="N427" i="41"/>
  <c r="N426" i="41"/>
  <c r="N425" i="41"/>
  <c r="N424" i="41"/>
  <c r="N423" i="41"/>
  <c r="N422" i="41"/>
  <c r="N421" i="41"/>
  <c r="N420" i="41"/>
  <c r="N419" i="41"/>
  <c r="N418" i="41"/>
  <c r="N417" i="41"/>
  <c r="N416" i="41"/>
  <c r="N415" i="41"/>
  <c r="N414" i="41"/>
  <c r="N413" i="41"/>
  <c r="N412" i="41"/>
  <c r="N411" i="41"/>
  <c r="N410" i="41"/>
  <c r="N409" i="41"/>
  <c r="N408" i="41"/>
  <c r="N407" i="41"/>
  <c r="N406" i="41"/>
  <c r="N405" i="41"/>
  <c r="N404" i="41"/>
  <c r="N403" i="41"/>
  <c r="N402" i="41"/>
  <c r="N401" i="41"/>
  <c r="N400" i="41"/>
  <c r="N399" i="41"/>
  <c r="N398" i="41"/>
  <c r="N397" i="41"/>
  <c r="N396" i="41"/>
  <c r="N395" i="41"/>
  <c r="N394" i="41"/>
  <c r="N393" i="41"/>
  <c r="N392" i="41"/>
  <c r="N391" i="41"/>
  <c r="N390" i="41"/>
  <c r="N389" i="41"/>
  <c r="N388" i="41"/>
  <c r="N387" i="41"/>
  <c r="N386" i="41"/>
  <c r="N385" i="41"/>
  <c r="N384" i="41"/>
  <c r="N383" i="41"/>
  <c r="N382" i="41"/>
  <c r="N381" i="41"/>
  <c r="N380" i="41"/>
  <c r="N379" i="41"/>
  <c r="N378" i="41"/>
  <c r="N377" i="41"/>
  <c r="N376" i="41"/>
  <c r="N375" i="41"/>
  <c r="N374" i="41"/>
  <c r="N373" i="41"/>
  <c r="N372" i="41"/>
  <c r="N371" i="41"/>
  <c r="N370" i="41"/>
  <c r="N369" i="41"/>
  <c r="N368" i="41"/>
  <c r="N367" i="41"/>
  <c r="N366" i="41"/>
  <c r="N365" i="41"/>
  <c r="N364" i="41"/>
  <c r="N363" i="41"/>
  <c r="N362" i="41"/>
  <c r="N361" i="41"/>
  <c r="N360" i="41"/>
  <c r="N359" i="41"/>
  <c r="N358" i="41"/>
  <c r="N357" i="41"/>
  <c r="N356" i="41"/>
  <c r="N355" i="41"/>
  <c r="N354" i="41"/>
  <c r="N353" i="41"/>
  <c r="N352" i="41"/>
  <c r="N351" i="41"/>
  <c r="N350" i="41"/>
  <c r="N349" i="41"/>
  <c r="N348" i="41"/>
  <c r="N347" i="41"/>
  <c r="N346" i="41"/>
  <c r="N345" i="41"/>
  <c r="N344" i="41"/>
  <c r="N343" i="41"/>
  <c r="N342" i="41"/>
  <c r="N341" i="41"/>
  <c r="N340" i="41"/>
  <c r="N339" i="41"/>
  <c r="N338" i="41"/>
  <c r="N337" i="41"/>
  <c r="N336" i="41"/>
  <c r="N335" i="41"/>
  <c r="N334" i="41"/>
  <c r="N333" i="41"/>
  <c r="N332" i="41"/>
  <c r="N331" i="41"/>
  <c r="N330" i="41"/>
  <c r="N329" i="41"/>
  <c r="N328" i="41"/>
  <c r="N327" i="41"/>
  <c r="N326" i="41"/>
  <c r="N325" i="41"/>
  <c r="N324" i="41"/>
  <c r="N323" i="41"/>
  <c r="N322" i="41"/>
  <c r="N321" i="41"/>
  <c r="N320" i="41"/>
  <c r="N319" i="41"/>
  <c r="N318" i="41"/>
  <c r="N317" i="41"/>
  <c r="N316" i="41"/>
  <c r="N315" i="41"/>
  <c r="N314" i="41"/>
  <c r="N313" i="41"/>
  <c r="N312" i="41"/>
  <c r="N311" i="41"/>
  <c r="N310" i="41"/>
  <c r="N309" i="41"/>
  <c r="N308" i="41"/>
  <c r="N307" i="41"/>
  <c r="N306" i="41"/>
  <c r="N305" i="41"/>
  <c r="N304" i="41"/>
  <c r="N303" i="41"/>
  <c r="N302" i="41"/>
  <c r="N301" i="41"/>
  <c r="N300" i="41"/>
  <c r="N299" i="41"/>
  <c r="N298" i="41"/>
  <c r="N297" i="41"/>
  <c r="N296" i="41"/>
  <c r="N295" i="41"/>
  <c r="N294" i="41"/>
  <c r="N293" i="41"/>
  <c r="N292" i="41"/>
  <c r="N291" i="41"/>
  <c r="N290" i="41"/>
  <c r="N289" i="41"/>
  <c r="N288" i="41"/>
  <c r="N287" i="41"/>
  <c r="N286" i="41"/>
  <c r="N285" i="41"/>
  <c r="N284" i="41"/>
  <c r="N283" i="41"/>
  <c r="N282" i="41"/>
  <c r="N281" i="41"/>
  <c r="N280" i="41"/>
  <c r="N279" i="41"/>
  <c r="N278" i="41"/>
  <c r="N277" i="41"/>
  <c r="N276" i="41"/>
  <c r="N275" i="41"/>
  <c r="N274" i="41"/>
  <c r="N273" i="41"/>
  <c r="N272" i="41"/>
  <c r="N271" i="41"/>
  <c r="N270" i="41"/>
  <c r="N269" i="41"/>
  <c r="N268" i="41"/>
  <c r="N267" i="41"/>
  <c r="N266" i="41"/>
  <c r="N265" i="41"/>
  <c r="N264" i="41"/>
  <c r="N263" i="41"/>
  <c r="N262" i="41"/>
  <c r="N261" i="41"/>
  <c r="N260" i="41"/>
  <c r="N259" i="41"/>
  <c r="N258" i="41"/>
  <c r="N257" i="41"/>
  <c r="N256" i="41"/>
  <c r="N255" i="41"/>
  <c r="N254" i="41"/>
  <c r="N253" i="41"/>
  <c r="N252" i="41"/>
  <c r="N251" i="41"/>
  <c r="N250" i="41"/>
  <c r="N249" i="41"/>
  <c r="N248" i="41"/>
  <c r="N247" i="41"/>
  <c r="N246" i="41"/>
  <c r="N245" i="41"/>
  <c r="N244" i="41"/>
  <c r="N243" i="41"/>
  <c r="N242" i="41"/>
  <c r="N241" i="41"/>
  <c r="N240" i="41"/>
  <c r="N239" i="41"/>
  <c r="N238" i="41"/>
  <c r="N237" i="41"/>
  <c r="N236" i="41"/>
  <c r="N235" i="41"/>
  <c r="N234" i="41"/>
  <c r="N233" i="41"/>
  <c r="N232" i="41"/>
  <c r="N231" i="41"/>
  <c r="N230" i="41"/>
  <c r="N229" i="41"/>
  <c r="N228" i="41"/>
  <c r="N227" i="41"/>
  <c r="N226" i="41"/>
  <c r="N225" i="41"/>
  <c r="N224" i="41"/>
  <c r="N223" i="41"/>
  <c r="N222" i="41"/>
  <c r="N221" i="41"/>
  <c r="N220" i="41"/>
  <c r="N219" i="41"/>
  <c r="N218" i="41"/>
  <c r="N217" i="41"/>
  <c r="N216" i="41"/>
  <c r="N215" i="41"/>
  <c r="N214" i="41"/>
  <c r="N213" i="41"/>
  <c r="N212" i="41"/>
  <c r="N211" i="41"/>
  <c r="N210" i="41"/>
  <c r="N209" i="41"/>
  <c r="N208" i="41"/>
  <c r="N207" i="41"/>
  <c r="N206" i="41"/>
  <c r="N205" i="41"/>
  <c r="N204" i="41"/>
  <c r="N203" i="41"/>
  <c r="N202" i="41"/>
  <c r="N201" i="41"/>
  <c r="N200" i="41"/>
  <c r="N199" i="41"/>
  <c r="N198" i="41"/>
  <c r="N197" i="41"/>
  <c r="N196" i="41"/>
  <c r="N195" i="41"/>
  <c r="N194" i="41"/>
  <c r="N193" i="41"/>
  <c r="N192" i="41"/>
  <c r="N191" i="41"/>
  <c r="N190" i="41"/>
  <c r="N189" i="41"/>
  <c r="N188" i="41"/>
  <c r="N187" i="41"/>
  <c r="N186" i="41"/>
  <c r="N185" i="41"/>
  <c r="N184" i="41"/>
  <c r="N183" i="41"/>
  <c r="N182" i="41"/>
  <c r="N181" i="41"/>
  <c r="N180" i="41"/>
  <c r="N179" i="41"/>
  <c r="N178" i="41"/>
  <c r="N177" i="41"/>
  <c r="N176" i="41"/>
  <c r="N175" i="41"/>
  <c r="N174" i="41"/>
  <c r="N173" i="41"/>
  <c r="N172" i="41"/>
  <c r="N171" i="41"/>
  <c r="N170" i="41"/>
  <c r="N169" i="41"/>
  <c r="N168" i="41"/>
  <c r="N167" i="41"/>
  <c r="N166" i="41"/>
  <c r="N165" i="41"/>
  <c r="N164" i="41"/>
  <c r="N163" i="41"/>
  <c r="N162" i="41"/>
  <c r="N161" i="41"/>
  <c r="N160" i="41"/>
  <c r="N159" i="41"/>
  <c r="N158" i="41"/>
  <c r="N157" i="41"/>
  <c r="N156" i="41"/>
  <c r="N155" i="41"/>
  <c r="N154" i="41"/>
  <c r="N153" i="41"/>
  <c r="N152" i="41"/>
  <c r="N151" i="41"/>
  <c r="N150" i="41"/>
  <c r="N149" i="41"/>
  <c r="N148" i="41"/>
  <c r="N147" i="41"/>
  <c r="N146" i="41"/>
  <c r="N145" i="41"/>
  <c r="N144" i="41"/>
  <c r="N143" i="41"/>
  <c r="N142" i="41"/>
  <c r="N141" i="41"/>
  <c r="N140" i="41"/>
  <c r="N139" i="41"/>
  <c r="N138" i="41"/>
  <c r="N137" i="41"/>
  <c r="N136" i="41"/>
  <c r="N135" i="41"/>
  <c r="N134" i="41"/>
  <c r="N133" i="41"/>
  <c r="N132" i="41"/>
  <c r="N131" i="41"/>
  <c r="N130" i="41"/>
  <c r="N129" i="41"/>
  <c r="N128" i="41"/>
  <c r="N127" i="41"/>
  <c r="N126" i="41"/>
  <c r="N125" i="41"/>
  <c r="N124" i="41"/>
  <c r="N123" i="41"/>
  <c r="N122" i="41"/>
  <c r="N121" i="41"/>
  <c r="N120" i="41"/>
  <c r="N119" i="41"/>
  <c r="N118" i="41"/>
  <c r="N117" i="41"/>
  <c r="N116" i="41"/>
  <c r="N115" i="41"/>
  <c r="N114" i="41"/>
  <c r="N113" i="41"/>
  <c r="N112" i="41"/>
  <c r="N111" i="41"/>
  <c r="N110" i="41"/>
  <c r="N109" i="41"/>
  <c r="N108" i="41"/>
  <c r="N107" i="41"/>
  <c r="N106" i="41"/>
  <c r="N105" i="41"/>
  <c r="N104" i="41"/>
  <c r="N103" i="41"/>
  <c r="N102" i="41"/>
  <c r="N101" i="41"/>
  <c r="N100" i="41"/>
  <c r="N99" i="41"/>
  <c r="N98" i="41"/>
  <c r="N97" i="41"/>
  <c r="N96" i="41"/>
  <c r="N95" i="41"/>
  <c r="N94" i="41"/>
  <c r="N93" i="41"/>
  <c r="N92" i="41"/>
  <c r="N91" i="41"/>
  <c r="N90" i="41"/>
  <c r="N89" i="41"/>
  <c r="N88" i="41"/>
  <c r="N87" i="41"/>
  <c r="N86" i="41"/>
  <c r="N85" i="41"/>
  <c r="N84" i="41"/>
  <c r="N83" i="41"/>
  <c r="N82" i="41"/>
  <c r="N81" i="41"/>
  <c r="N80" i="41"/>
  <c r="N79" i="41"/>
  <c r="N78" i="41"/>
  <c r="N77" i="41"/>
  <c r="N76" i="41"/>
  <c r="N75" i="41"/>
  <c r="N74" i="41"/>
  <c r="N73" i="41"/>
  <c r="N72" i="41"/>
  <c r="N71" i="41"/>
  <c r="N70" i="41"/>
  <c r="N69" i="41"/>
  <c r="N68" i="41"/>
  <c r="N67" i="41"/>
  <c r="N66" i="41"/>
  <c r="N65" i="41"/>
  <c r="N64" i="41"/>
  <c r="N63" i="41"/>
  <c r="N62" i="41"/>
  <c r="N61" i="41"/>
  <c r="N60" i="41"/>
  <c r="N59" i="41"/>
  <c r="N58" i="41"/>
  <c r="N57" i="41"/>
  <c r="N56" i="41"/>
  <c r="N55" i="41"/>
  <c r="N54" i="41"/>
  <c r="N53" i="41"/>
  <c r="N52" i="41"/>
  <c r="N51" i="41"/>
  <c r="N50" i="41"/>
  <c r="N49" i="41"/>
  <c r="N48" i="41"/>
  <c r="N47" i="41"/>
  <c r="N46" i="41"/>
  <c r="N45" i="41"/>
  <c r="N44" i="41"/>
  <c r="N43" i="41"/>
  <c r="N42" i="41"/>
  <c r="N41" i="41"/>
  <c r="N40" i="41"/>
  <c r="N39" i="41"/>
  <c r="N38" i="41"/>
  <c r="N37" i="41"/>
  <c r="N36" i="41"/>
  <c r="N35" i="41"/>
  <c r="N34" i="41"/>
  <c r="N33" i="41"/>
  <c r="N32" i="41"/>
  <c r="N31" i="41"/>
  <c r="N30" i="41"/>
  <c r="N29" i="41"/>
  <c r="N28" i="41"/>
  <c r="N27" i="41"/>
  <c r="N26" i="41"/>
  <c r="N25" i="41"/>
  <c r="N24" i="41"/>
  <c r="N23" i="41"/>
  <c r="N22" i="41"/>
  <c r="N21" i="41"/>
  <c r="N20" i="41"/>
  <c r="N516" i="1"/>
  <c r="N515" i="1"/>
  <c r="N514" i="1"/>
  <c r="N513" i="1"/>
  <c r="N512" i="1"/>
  <c r="N511" i="1"/>
  <c r="N510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97" i="1"/>
  <c r="N496" i="1"/>
  <c r="N495" i="1"/>
  <c r="N494" i="1"/>
  <c r="N493" i="1"/>
  <c r="N492" i="1"/>
  <c r="N491" i="1"/>
  <c r="N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AZ115" i="87" l="1"/>
  <c r="BC115" i="87" s="1"/>
  <c r="Q11" i="13"/>
  <c r="AK107" i="87"/>
  <c r="AW77" i="87"/>
  <c r="AZ77" i="87" s="1"/>
  <c r="S13" i="10"/>
  <c r="S13" i="9" s="1"/>
  <c r="S13" i="8" s="1"/>
  <c r="S13" i="7" s="1"/>
  <c r="Q11" i="12"/>
  <c r="S9" i="45"/>
  <c r="Q9" i="47"/>
  <c r="Q11" i="11"/>
  <c r="H14" i="3"/>
  <c r="H12" i="16"/>
  <c r="E7" i="31" s="1"/>
  <c r="N12" i="3"/>
  <c r="AW116" i="87"/>
  <c r="AZ116" i="87" s="1"/>
  <c r="S12" i="3"/>
  <c r="Q11" i="16"/>
  <c r="N14" i="1"/>
  <c r="AW101" i="87"/>
  <c r="AZ101" i="87" s="1"/>
  <c r="BC101" i="87" s="1"/>
  <c r="S9" i="52"/>
  <c r="S9" i="46"/>
  <c r="Q9" i="48"/>
  <c r="AW213" i="87"/>
  <c r="AZ213" i="87" s="1"/>
  <c r="BC213" i="87" s="1"/>
  <c r="S9" i="47"/>
  <c r="R12" i="3"/>
  <c r="R12" i="16" s="1"/>
  <c r="Q9" i="52"/>
  <c r="R9" i="41"/>
  <c r="R12" i="41" s="1"/>
  <c r="Q9" i="42"/>
  <c r="S9" i="48"/>
  <c r="R9" i="49"/>
  <c r="Q9" i="50"/>
  <c r="BC68" i="87"/>
  <c r="S9" i="41"/>
  <c r="S12" i="41" s="1"/>
  <c r="Q9" i="43"/>
  <c r="Q9" i="51"/>
  <c r="S9" i="42"/>
  <c r="S9" i="50"/>
  <c r="S9" i="43"/>
  <c r="R9" i="44"/>
  <c r="Q9" i="45"/>
  <c r="S9" i="51"/>
  <c r="Q11" i="9"/>
  <c r="Q9" i="46"/>
  <c r="Q9" i="41"/>
  <c r="Q12" i="41" s="1"/>
  <c r="Q13" i="3"/>
  <c r="Q13" i="16" s="1"/>
  <c r="Q13" i="15" s="1"/>
  <c r="Q13" i="14" s="1"/>
  <c r="Q13" i="13" s="1"/>
  <c r="Q13" i="12" s="1"/>
  <c r="Q13" i="11" s="1"/>
  <c r="Q13" i="10" s="1"/>
  <c r="Q13" i="9" s="1"/>
  <c r="Q13" i="8" s="1"/>
  <c r="Q13" i="7" s="1"/>
  <c r="Q11" i="10"/>
  <c r="S11" i="10"/>
  <c r="E78" i="32"/>
  <c r="E80" i="32" s="1"/>
  <c r="E68" i="32"/>
  <c r="E70" i="32" s="1"/>
  <c r="P8" i="88"/>
  <c r="AT94" i="87"/>
  <c r="AW94" i="87" s="1"/>
  <c r="AZ94" i="87" s="1"/>
  <c r="BC94" i="87" s="1"/>
  <c r="AZ35" i="87"/>
  <c r="BC35" i="87" s="1"/>
  <c r="BC216" i="87"/>
  <c r="AZ254" i="87"/>
  <c r="BC254" i="87" s="1"/>
  <c r="AZ41" i="87"/>
  <c r="BC41" i="87" s="1"/>
  <c r="AW162" i="87"/>
  <c r="AZ162" i="87" s="1"/>
  <c r="AQ125" i="87"/>
  <c r="AT125" i="87" s="1"/>
  <c r="AW125" i="87" s="1"/>
  <c r="AZ125" i="87" s="1"/>
  <c r="BC77" i="87"/>
  <c r="AW227" i="87"/>
  <c r="AZ227" i="87" s="1"/>
  <c r="BC227" i="87" s="1"/>
  <c r="AW119" i="87"/>
  <c r="AZ119" i="87" s="1"/>
  <c r="BC119" i="87" s="1"/>
  <c r="AZ98" i="87"/>
  <c r="BC98" i="87" s="1"/>
  <c r="AW207" i="87"/>
  <c r="AZ207" i="87" s="1"/>
  <c r="BC207" i="87" s="1"/>
  <c r="BC118" i="87"/>
  <c r="AQ274" i="87"/>
  <c r="AT274" i="87" s="1"/>
  <c r="AW274" i="87" s="1"/>
  <c r="AZ244" i="87"/>
  <c r="BC244" i="87" s="1"/>
  <c r="AZ209" i="87"/>
  <c r="BC209" i="87" s="1"/>
  <c r="BC37" i="87"/>
  <c r="AZ245" i="87"/>
  <c r="BC245" i="87" s="1"/>
  <c r="AT268" i="87"/>
  <c r="AW268" i="87" s="1"/>
  <c r="AZ268" i="87" s="1"/>
  <c r="BC103" i="87"/>
  <c r="AQ51" i="87"/>
  <c r="AT51" i="87" s="1"/>
  <c r="AW51" i="87" s="1"/>
  <c r="AZ51" i="87" s="1"/>
  <c r="BC51" i="87" s="1"/>
  <c r="AW200" i="87"/>
  <c r="AZ200" i="87" s="1"/>
  <c r="BC200" i="87" s="1"/>
  <c r="AN107" i="87"/>
  <c r="AZ57" i="87"/>
  <c r="BC57" i="87" s="1"/>
  <c r="AK150" i="87"/>
  <c r="AZ47" i="87"/>
  <c r="BC47" i="87" s="1"/>
  <c r="BC211" i="87"/>
  <c r="AZ76" i="87"/>
  <c r="BC76" i="87" s="1"/>
  <c r="AZ184" i="87"/>
  <c r="BC184" i="87" s="1"/>
  <c r="AT121" i="87"/>
  <c r="BC154" i="87"/>
  <c r="AZ147" i="87"/>
  <c r="BC147" i="87" s="1"/>
  <c r="AW258" i="87"/>
  <c r="AZ258" i="87" s="1"/>
  <c r="BC258" i="87" s="1"/>
  <c r="AW212" i="87"/>
  <c r="AZ212" i="87" s="1"/>
  <c r="AZ251" i="87"/>
  <c r="BC251" i="87" s="1"/>
  <c r="BC123" i="87"/>
  <c r="AW189" i="87"/>
  <c r="AZ189" i="87" s="1"/>
  <c r="AZ131" i="87"/>
  <c r="BC131" i="87" s="1"/>
  <c r="AZ262" i="87"/>
  <c r="BC262" i="87" s="1"/>
  <c r="BC60" i="87"/>
  <c r="AZ168" i="87"/>
  <c r="BC168" i="87" s="1"/>
  <c r="AT48" i="87"/>
  <c r="AW48" i="87" s="1"/>
  <c r="AZ48" i="87" s="1"/>
  <c r="AW91" i="87"/>
  <c r="AZ91" i="87" s="1"/>
  <c r="BC203" i="87"/>
  <c r="BC242" i="87"/>
  <c r="AT156" i="87"/>
  <c r="AT173" i="87"/>
  <c r="AW173" i="87" s="1"/>
  <c r="AZ173" i="87" s="1"/>
  <c r="AW240" i="87"/>
  <c r="AZ240" i="87" s="1"/>
  <c r="BC240" i="87" s="1"/>
  <c r="AN64" i="87"/>
  <c r="AQ24" i="87"/>
  <c r="AT24" i="87" s="1"/>
  <c r="AW24" i="87" s="1"/>
  <c r="AQ99" i="87"/>
  <c r="AT99" i="87" s="1"/>
  <c r="BC67" i="87"/>
  <c r="AQ89" i="87"/>
  <c r="AT89" i="87" s="1"/>
  <c r="AZ149" i="87"/>
  <c r="BC149" i="87" s="1"/>
  <c r="AQ30" i="87"/>
  <c r="AT30" i="87" s="1"/>
  <c r="AW30" i="87" s="1"/>
  <c r="BC38" i="87"/>
  <c r="AQ74" i="87"/>
  <c r="AQ106" i="87"/>
  <c r="AT127" i="87"/>
  <c r="AW127" i="87" s="1"/>
  <c r="AZ127" i="87" s="1"/>
  <c r="AZ25" i="87"/>
  <c r="BC25" i="87" s="1"/>
  <c r="AQ129" i="87"/>
  <c r="AT129" i="87" s="1"/>
  <c r="AW228" i="87"/>
  <c r="AZ228" i="87" s="1"/>
  <c r="AT53" i="87"/>
  <c r="AW53" i="87" s="1"/>
  <c r="AZ53" i="87" s="1"/>
  <c r="AW219" i="87"/>
  <c r="AZ219" i="87" s="1"/>
  <c r="AN277" i="87"/>
  <c r="AK193" i="87"/>
  <c r="AQ231" i="87"/>
  <c r="AT231" i="87" s="1"/>
  <c r="AW44" i="87"/>
  <c r="AZ44" i="87" s="1"/>
  <c r="BC44" i="87" s="1"/>
  <c r="AW176" i="87"/>
  <c r="AZ176" i="87" s="1"/>
  <c r="BC176" i="87" s="1"/>
  <c r="AT128" i="87"/>
  <c r="AW128" i="87" s="1"/>
  <c r="AZ128" i="87" s="1"/>
  <c r="AW220" i="87"/>
  <c r="AZ220" i="87" s="1"/>
  <c r="AW157" i="87"/>
  <c r="AZ157" i="87" s="1"/>
  <c r="AW143" i="87"/>
  <c r="AZ143" i="87" s="1"/>
  <c r="BC143" i="87" s="1"/>
  <c r="AZ126" i="87"/>
  <c r="BC126" i="87" s="1"/>
  <c r="AW256" i="87"/>
  <c r="AZ206" i="87"/>
  <c r="BC206" i="87" s="1"/>
  <c r="BC190" i="87"/>
  <c r="AQ93" i="87"/>
  <c r="AT93" i="87" s="1"/>
  <c r="AW93" i="87" s="1"/>
  <c r="AQ83" i="87"/>
  <c r="AT83" i="87" s="1"/>
  <c r="AQ46" i="87"/>
  <c r="BC133" i="87"/>
  <c r="AQ97" i="87"/>
  <c r="AT97" i="87" s="1"/>
  <c r="BC192" i="87"/>
  <c r="AQ243" i="87"/>
  <c r="AT243" i="87" s="1"/>
  <c r="AW243" i="87" s="1"/>
  <c r="AZ243" i="87" s="1"/>
  <c r="AW58" i="87"/>
  <c r="AQ81" i="87"/>
  <c r="AT81" i="87" s="1"/>
  <c r="AN148" i="87"/>
  <c r="AQ148" i="87" s="1"/>
  <c r="AT148" i="87" s="1"/>
  <c r="BC197" i="87"/>
  <c r="AT177" i="87"/>
  <c r="AZ272" i="87"/>
  <c r="BC272" i="87" s="1"/>
  <c r="AT28" i="87"/>
  <c r="AW28" i="87" s="1"/>
  <c r="AH279" i="87"/>
  <c r="H18" i="45" s="1"/>
  <c r="N18" i="45" s="1"/>
  <c r="AQ73" i="87"/>
  <c r="AQ105" i="87"/>
  <c r="AT259" i="87"/>
  <c r="AW259" i="87" s="1"/>
  <c r="BC85" i="87"/>
  <c r="AQ110" i="87"/>
  <c r="AK277" i="87"/>
  <c r="AT117" i="87"/>
  <c r="AW117" i="87" s="1"/>
  <c r="BC166" i="87"/>
  <c r="AQ233" i="87"/>
  <c r="AW180" i="87"/>
  <c r="AZ124" i="87"/>
  <c r="BC124" i="87" s="1"/>
  <c r="AT171" i="87"/>
  <c r="AN165" i="87"/>
  <c r="AQ165" i="87" s="1"/>
  <c r="AT179" i="87"/>
  <c r="AZ187" i="87"/>
  <c r="BC187" i="87" s="1"/>
  <c r="AZ255" i="87"/>
  <c r="BC255" i="87" s="1"/>
  <c r="AZ78" i="87"/>
  <c r="BC78" i="87" s="1"/>
  <c r="AZ275" i="87"/>
  <c r="BC275" i="87" s="1"/>
  <c r="AZ146" i="87"/>
  <c r="BC146" i="87" s="1"/>
  <c r="AW90" i="87"/>
  <c r="AZ90" i="87" s="1"/>
  <c r="AZ164" i="87"/>
  <c r="BC164" i="87" s="1"/>
  <c r="BC170" i="87"/>
  <c r="BC205" i="87"/>
  <c r="AW191" i="87"/>
  <c r="AZ191" i="87" s="1"/>
  <c r="BC191" i="87" s="1"/>
  <c r="BC178" i="87"/>
  <c r="AZ27" i="87"/>
  <c r="BC27" i="87" s="1"/>
  <c r="AZ163" i="87"/>
  <c r="BC163" i="87" s="1"/>
  <c r="BC247" i="87"/>
  <c r="AZ31" i="87"/>
  <c r="BC31" i="87" s="1"/>
  <c r="AQ267" i="87"/>
  <c r="AQ102" i="87"/>
  <c r="AT102" i="87" s="1"/>
  <c r="AT40" i="87"/>
  <c r="AW40" i="87" s="1"/>
  <c r="AZ145" i="87"/>
  <c r="BC145" i="87" s="1"/>
  <c r="AZ42" i="87"/>
  <c r="BC42" i="87" s="1"/>
  <c r="AW218" i="87"/>
  <c r="AZ218" i="87" s="1"/>
  <c r="AT113" i="87"/>
  <c r="AT32" i="87"/>
  <c r="AW32" i="87" s="1"/>
  <c r="AZ253" i="87"/>
  <c r="BC253" i="87" s="1"/>
  <c r="AW140" i="87"/>
  <c r="AZ140" i="87" s="1"/>
  <c r="AW183" i="87"/>
  <c r="AZ183" i="87" s="1"/>
  <c r="AW144" i="87"/>
  <c r="AZ144" i="87" s="1"/>
  <c r="AT175" i="87"/>
  <c r="AW175" i="87" s="1"/>
  <c r="AW195" i="87"/>
  <c r="AQ181" i="87"/>
  <c r="AT181" i="87" s="1"/>
  <c r="BC224" i="87"/>
  <c r="AT86" i="87"/>
  <c r="AW86" i="87" s="1"/>
  <c r="AW62" i="87"/>
  <c r="AN235" i="87"/>
  <c r="AW185" i="87"/>
  <c r="AZ185" i="87" s="1"/>
  <c r="BC185" i="87" s="1"/>
  <c r="AT237" i="87"/>
  <c r="AT26" i="87"/>
  <c r="AT167" i="87"/>
  <c r="AZ111" i="87"/>
  <c r="BC111" i="87" s="1"/>
  <c r="AZ29" i="87"/>
  <c r="BC29" i="87" s="1"/>
  <c r="AQ70" i="87"/>
  <c r="AZ142" i="87"/>
  <c r="BC142" i="87" s="1"/>
  <c r="AQ263" i="87"/>
  <c r="AW112" i="87"/>
  <c r="AZ112" i="87" s="1"/>
  <c r="BC112" i="87" s="1"/>
  <c r="AZ214" i="87"/>
  <c r="BC214" i="87" s="1"/>
  <c r="AZ217" i="87"/>
  <c r="BC217" i="87" s="1"/>
  <c r="AW55" i="87"/>
  <c r="AZ55" i="87" s="1"/>
  <c r="AW120" i="87"/>
  <c r="AZ120" i="87" s="1"/>
  <c r="BC120" i="87" s="1"/>
  <c r="AW36" i="87"/>
  <c r="AQ153" i="87"/>
  <c r="AQ252" i="87"/>
  <c r="AQ265" i="87"/>
  <c r="AQ201" i="87"/>
  <c r="BC248" i="87"/>
  <c r="AW132" i="87"/>
  <c r="AZ132" i="87" s="1"/>
  <c r="AW69" i="87"/>
  <c r="AZ75" i="87"/>
  <c r="BC75" i="87" s="1"/>
  <c r="BC52" i="87"/>
  <c r="AZ188" i="87"/>
  <c r="BC188" i="87" s="1"/>
  <c r="AW226" i="87"/>
  <c r="AZ226" i="87" s="1"/>
  <c r="AW141" i="87"/>
  <c r="AZ141" i="87" s="1"/>
  <c r="AT161" i="87"/>
  <c r="R10" i="51"/>
  <c r="Q10" i="51"/>
  <c r="S10" i="51"/>
  <c r="S11" i="51" s="1"/>
  <c r="Q10" i="50"/>
  <c r="S10" i="50"/>
  <c r="S11" i="50" s="1"/>
  <c r="R10" i="50"/>
  <c r="R10" i="49"/>
  <c r="Q10" i="48"/>
  <c r="S10" i="48"/>
  <c r="S11" i="48" s="1"/>
  <c r="R10" i="48"/>
  <c r="R10" i="47"/>
  <c r="Q10" i="47"/>
  <c r="Q11" i="47" s="1"/>
  <c r="S10" i="47"/>
  <c r="S11" i="47" s="1"/>
  <c r="Q10" i="46"/>
  <c r="Q11" i="46" s="1"/>
  <c r="S10" i="46"/>
  <c r="S11" i="46" s="1"/>
  <c r="R10" i="46"/>
  <c r="R10" i="45"/>
  <c r="Q10" i="45"/>
  <c r="Q11" i="45" s="1"/>
  <c r="S10" i="45"/>
  <c r="S11" i="45" s="1"/>
  <c r="R10" i="44"/>
  <c r="R10" i="43"/>
  <c r="Q10" i="43"/>
  <c r="Q11" i="43" s="1"/>
  <c r="S10" i="43"/>
  <c r="Q10" i="42"/>
  <c r="S10" i="42"/>
  <c r="R10" i="42"/>
  <c r="S10" i="41"/>
  <c r="S13" i="41" s="1"/>
  <c r="R10" i="41"/>
  <c r="R13" i="41" s="1"/>
  <c r="Q10" i="41"/>
  <c r="Q13" i="41" s="1"/>
  <c r="R9" i="52"/>
  <c r="R9" i="51"/>
  <c r="R9" i="50"/>
  <c r="Q9" i="49"/>
  <c r="S9" i="49"/>
  <c r="Q10" i="49"/>
  <c r="S10" i="49"/>
  <c r="R9" i="48"/>
  <c r="R9" i="47"/>
  <c r="R9" i="46"/>
  <c r="R9" i="45"/>
  <c r="Q9" i="44"/>
  <c r="S9" i="44"/>
  <c r="Q10" i="44"/>
  <c r="S10" i="44"/>
  <c r="R9" i="43"/>
  <c r="R11" i="43" s="1"/>
  <c r="R9" i="42"/>
  <c r="H13" i="16"/>
  <c r="H14" i="16" s="1"/>
  <c r="N13" i="3"/>
  <c r="N12" i="16"/>
  <c r="Q12" i="3"/>
  <c r="Q12" i="16" s="1"/>
  <c r="Q14" i="1"/>
  <c r="R13" i="3"/>
  <c r="R13" i="16" s="1"/>
  <c r="R13" i="15" s="1"/>
  <c r="R13" i="14" s="1"/>
  <c r="R13" i="13" s="1"/>
  <c r="R13" i="12" s="1"/>
  <c r="R13" i="11" s="1"/>
  <c r="R13" i="10" s="1"/>
  <c r="R13" i="9" s="1"/>
  <c r="R13" i="8" s="1"/>
  <c r="R13" i="7" s="1"/>
  <c r="R14" i="1"/>
  <c r="S14" i="1"/>
  <c r="P12" i="15"/>
  <c r="P14" i="16"/>
  <c r="H12" i="15"/>
  <c r="E7" i="30" s="1"/>
  <c r="K12" i="15"/>
  <c r="K14" i="16"/>
  <c r="M12" i="15"/>
  <c r="M14" i="16"/>
  <c r="L12" i="15"/>
  <c r="E27" i="30" s="1"/>
  <c r="L14" i="16"/>
  <c r="L12" i="43"/>
  <c r="L14" i="42"/>
  <c r="P12" i="43"/>
  <c r="P14" i="42"/>
  <c r="K12" i="43"/>
  <c r="K14" i="42"/>
  <c r="S12" i="16"/>
  <c r="S14" i="3"/>
  <c r="J12" i="43"/>
  <c r="J14" i="42"/>
  <c r="M12" i="43"/>
  <c r="M14" i="42"/>
  <c r="J12" i="15"/>
  <c r="J14" i="16"/>
  <c r="Q11" i="1"/>
  <c r="R11" i="51" l="1"/>
  <c r="R11" i="45"/>
  <c r="R11" i="44"/>
  <c r="R11" i="41"/>
  <c r="Q11" i="50"/>
  <c r="BC116" i="87"/>
  <c r="Q11" i="51"/>
  <c r="S11" i="42"/>
  <c r="R11" i="50"/>
  <c r="Q11" i="42"/>
  <c r="N14" i="3"/>
  <c r="Q11" i="48"/>
  <c r="S11" i="43"/>
  <c r="R11" i="49"/>
  <c r="R11" i="42"/>
  <c r="R11" i="47"/>
  <c r="S13" i="42"/>
  <c r="S13" i="43" s="1"/>
  <c r="S13" i="44" s="1"/>
  <c r="S13" i="45" s="1"/>
  <c r="S13" i="46" s="1"/>
  <c r="S13" i="47" s="1"/>
  <c r="S13" i="48" s="1"/>
  <c r="S13" i="49" s="1"/>
  <c r="S13" i="50" s="1"/>
  <c r="S13" i="51" s="1"/>
  <c r="BC162" i="87"/>
  <c r="AK279" i="87"/>
  <c r="H18" i="46" s="1"/>
  <c r="N18" i="46" s="1"/>
  <c r="AN150" i="87"/>
  <c r="AQ107" i="87"/>
  <c r="R11" i="46"/>
  <c r="R11" i="48"/>
  <c r="S11" i="44"/>
  <c r="S11" i="49"/>
  <c r="E68" i="31"/>
  <c r="E70" i="31" s="1"/>
  <c r="P9" i="88"/>
  <c r="E78" i="31"/>
  <c r="E80" i="31" s="1"/>
  <c r="Q9" i="88"/>
  <c r="Q11" i="44"/>
  <c r="Q11" i="49"/>
  <c r="AZ274" i="87"/>
  <c r="BC274" i="87" s="1"/>
  <c r="AT70" i="87"/>
  <c r="AW102" i="87"/>
  <c r="AZ102" i="87" s="1"/>
  <c r="AZ93" i="87"/>
  <c r="BC93" i="87" s="1"/>
  <c r="AT165" i="87"/>
  <c r="AW165" i="87" s="1"/>
  <c r="AZ117" i="87"/>
  <c r="BC117" i="87" s="1"/>
  <c r="AZ28" i="87"/>
  <c r="BC28" i="87" s="1"/>
  <c r="BC243" i="87"/>
  <c r="AW97" i="87"/>
  <c r="AZ97" i="87" s="1"/>
  <c r="BC97" i="87" s="1"/>
  <c r="BC220" i="87"/>
  <c r="AW231" i="87"/>
  <c r="BC219" i="87"/>
  <c r="BC53" i="87"/>
  <c r="AW121" i="87"/>
  <c r="AZ121" i="87" s="1"/>
  <c r="BC144" i="87"/>
  <c r="BC140" i="87"/>
  <c r="BC218" i="87"/>
  <c r="AZ259" i="87"/>
  <c r="BC259" i="87" s="1"/>
  <c r="BC157" i="87"/>
  <c r="BC128" i="87"/>
  <c r="BC228" i="87"/>
  <c r="BC91" i="87"/>
  <c r="BC212" i="87"/>
  <c r="AW89" i="87"/>
  <c r="AZ89" i="87" s="1"/>
  <c r="BC89" i="87" s="1"/>
  <c r="AW99" i="87"/>
  <c r="AZ99" i="87" s="1"/>
  <c r="AW129" i="87"/>
  <c r="AZ129" i="87" s="1"/>
  <c r="BC127" i="87"/>
  <c r="BC48" i="87"/>
  <c r="AW26" i="87"/>
  <c r="AZ26" i="87" s="1"/>
  <c r="BC26" i="87" s="1"/>
  <c r="AZ86" i="87"/>
  <c r="BC86" i="87" s="1"/>
  <c r="BC173" i="87"/>
  <c r="AT252" i="87"/>
  <c r="AZ69" i="87"/>
  <c r="AZ32" i="87"/>
  <c r="BC32" i="87" s="1"/>
  <c r="BC183" i="87"/>
  <c r="AZ62" i="87"/>
  <c r="BC62" i="87" s="1"/>
  <c r="AZ40" i="87"/>
  <c r="BC40" i="87" s="1"/>
  <c r="AQ150" i="87"/>
  <c r="AT110" i="87"/>
  <c r="AT105" i="87"/>
  <c r="AT73" i="87"/>
  <c r="AW73" i="87" s="1"/>
  <c r="AZ180" i="87"/>
  <c r="BC180" i="87" s="1"/>
  <c r="AW148" i="87"/>
  <c r="AZ148" i="87" s="1"/>
  <c r="BC148" i="87" s="1"/>
  <c r="AW181" i="87"/>
  <c r="AZ181" i="87" s="1"/>
  <c r="BC181" i="87" s="1"/>
  <c r="AZ256" i="87"/>
  <c r="BC256" i="87" s="1"/>
  <c r="BC90" i="87"/>
  <c r="AZ231" i="87"/>
  <c r="BC231" i="87" s="1"/>
  <c r="AN193" i="87"/>
  <c r="BC268" i="87"/>
  <c r="AT106" i="87"/>
  <c r="BC226" i="87"/>
  <c r="AW156" i="87"/>
  <c r="AW167" i="87"/>
  <c r="AZ167" i="87" s="1"/>
  <c r="AW113" i="87"/>
  <c r="AZ113" i="87" s="1"/>
  <c r="BC189" i="87"/>
  <c r="AZ58" i="87"/>
  <c r="BC58" i="87" s="1"/>
  <c r="AW177" i="87"/>
  <c r="BC141" i="87"/>
  <c r="BC132" i="87"/>
  <c r="AQ193" i="87"/>
  <c r="AT153" i="87"/>
  <c r="AT201" i="87"/>
  <c r="AW201" i="87" s="1"/>
  <c r="AT265" i="87"/>
  <c r="AW252" i="87"/>
  <c r="AT263" i="87"/>
  <c r="AQ277" i="87"/>
  <c r="AZ175" i="87"/>
  <c r="BC175" i="87" s="1"/>
  <c r="AW171" i="87"/>
  <c r="AZ171" i="87" s="1"/>
  <c r="AW161" i="87"/>
  <c r="AZ161" i="87" s="1"/>
  <c r="AW179" i="87"/>
  <c r="AZ179" i="87" s="1"/>
  <c r="AZ36" i="87"/>
  <c r="BC36" i="87" s="1"/>
  <c r="AZ195" i="87"/>
  <c r="AQ235" i="87"/>
  <c r="AT46" i="87"/>
  <c r="AW46" i="87" s="1"/>
  <c r="AZ24" i="87"/>
  <c r="AW83" i="87"/>
  <c r="AZ83" i="87" s="1"/>
  <c r="BC83" i="87" s="1"/>
  <c r="BC125" i="87"/>
  <c r="AW81" i="87"/>
  <c r="AT74" i="87"/>
  <c r="AW74" i="87" s="1"/>
  <c r="AZ30" i="87"/>
  <c r="BC30" i="87" s="1"/>
  <c r="AQ64" i="87"/>
  <c r="AT233" i="87"/>
  <c r="AW237" i="87"/>
  <c r="AZ237" i="87" s="1"/>
  <c r="BC55" i="87"/>
  <c r="AT267" i="87"/>
  <c r="R13" i="42"/>
  <c r="R13" i="43" s="1"/>
  <c r="R13" i="44" s="1"/>
  <c r="R13" i="45" s="1"/>
  <c r="R13" i="46" s="1"/>
  <c r="R13" i="47" s="1"/>
  <c r="R13" i="48" s="1"/>
  <c r="R13" i="49" s="1"/>
  <c r="R13" i="50" s="1"/>
  <c r="R13" i="51" s="1"/>
  <c r="S11" i="41"/>
  <c r="Q13" i="42"/>
  <c r="Q13" i="43" s="1"/>
  <c r="Q13" i="44" s="1"/>
  <c r="Q13" i="45" s="1"/>
  <c r="Q13" i="46" s="1"/>
  <c r="Q13" i="47" s="1"/>
  <c r="Q13" i="48" s="1"/>
  <c r="Q13" i="49" s="1"/>
  <c r="Q13" i="50" s="1"/>
  <c r="Q13" i="51" s="1"/>
  <c r="Q11" i="41"/>
  <c r="Q14" i="3"/>
  <c r="R14" i="3"/>
  <c r="N12" i="15"/>
  <c r="H13" i="15"/>
  <c r="H14" i="15" s="1"/>
  <c r="N13" i="16"/>
  <c r="N14" i="16" s="1"/>
  <c r="R12" i="42"/>
  <c r="R14" i="41"/>
  <c r="S12" i="42"/>
  <c r="S14" i="41"/>
  <c r="Q14" i="41"/>
  <c r="Q12" i="42"/>
  <c r="Q12" i="15"/>
  <c r="Q14" i="16"/>
  <c r="R12" i="15"/>
  <c r="R14" i="16"/>
  <c r="M12" i="44"/>
  <c r="M14" i="43"/>
  <c r="J12" i="44"/>
  <c r="J14" i="43"/>
  <c r="S12" i="15"/>
  <c r="S14" i="16"/>
  <c r="K12" i="44"/>
  <c r="K14" i="43"/>
  <c r="P12" i="44"/>
  <c r="P14" i="43"/>
  <c r="L12" i="44"/>
  <c r="L14" i="43"/>
  <c r="L12" i="14"/>
  <c r="E27" i="29" s="1"/>
  <c r="L14" i="15"/>
  <c r="M12" i="14"/>
  <c r="M14" i="15"/>
  <c r="K12" i="14"/>
  <c r="K14" i="15"/>
  <c r="H12" i="14"/>
  <c r="E7" i="29" s="1"/>
  <c r="P12" i="14"/>
  <c r="P14" i="15"/>
  <c r="J12" i="14"/>
  <c r="J14" i="15"/>
  <c r="R11" i="1"/>
  <c r="W256" i="38"/>
  <c r="X256" i="38"/>
  <c r="Z256" i="38"/>
  <c r="AA256" i="38"/>
  <c r="AC256" i="38"/>
  <c r="AD256" i="38"/>
  <c r="AF256" i="38"/>
  <c r="AG256" i="38"/>
  <c r="AI256" i="38"/>
  <c r="AJ256" i="38"/>
  <c r="AL256" i="38"/>
  <c r="AM256" i="38"/>
  <c r="AO256" i="38"/>
  <c r="AP256" i="38"/>
  <c r="AR256" i="38"/>
  <c r="AS256" i="38"/>
  <c r="AU256" i="38"/>
  <c r="AV256" i="38"/>
  <c r="AX256" i="38"/>
  <c r="AY256" i="38"/>
  <c r="BA256" i="38"/>
  <c r="BB256" i="38"/>
  <c r="W257" i="38"/>
  <c r="X257" i="38"/>
  <c r="Z257" i="38"/>
  <c r="AA257" i="38"/>
  <c r="AC257" i="38"/>
  <c r="AD257" i="38"/>
  <c r="AF257" i="38"/>
  <c r="AG257" i="38"/>
  <c r="AI257" i="38"/>
  <c r="AJ257" i="38"/>
  <c r="AL257" i="38"/>
  <c r="AM257" i="38"/>
  <c r="AO257" i="38"/>
  <c r="AP257" i="38"/>
  <c r="AR257" i="38"/>
  <c r="AS257" i="38"/>
  <c r="AU257" i="38"/>
  <c r="AV257" i="38"/>
  <c r="AX257" i="38"/>
  <c r="AY257" i="38"/>
  <c r="BA257" i="38"/>
  <c r="BB257" i="38"/>
  <c r="W258" i="38"/>
  <c r="X258" i="38"/>
  <c r="Z258" i="38"/>
  <c r="AA258" i="38"/>
  <c r="AC258" i="38"/>
  <c r="AD258" i="38"/>
  <c r="AF258" i="38"/>
  <c r="AG258" i="38"/>
  <c r="AI258" i="38"/>
  <c r="AJ258" i="38"/>
  <c r="AL258" i="38"/>
  <c r="AM258" i="38"/>
  <c r="AO258" i="38"/>
  <c r="AP258" i="38"/>
  <c r="AR258" i="38"/>
  <c r="AS258" i="38"/>
  <c r="AU258" i="38"/>
  <c r="AV258" i="38"/>
  <c r="AX258" i="38"/>
  <c r="AY258" i="38"/>
  <c r="BA258" i="38"/>
  <c r="BB258" i="38"/>
  <c r="W259" i="38"/>
  <c r="X259" i="38"/>
  <c r="Z259" i="38"/>
  <c r="AA259" i="38"/>
  <c r="AC259" i="38"/>
  <c r="AD259" i="38"/>
  <c r="AF259" i="38"/>
  <c r="AG259" i="38"/>
  <c r="AI259" i="38"/>
  <c r="AJ259" i="38"/>
  <c r="AL259" i="38"/>
  <c r="AM259" i="38"/>
  <c r="AO259" i="38"/>
  <c r="AP259" i="38"/>
  <c r="AR259" i="38"/>
  <c r="AS259" i="38"/>
  <c r="AU259" i="38"/>
  <c r="AV259" i="38"/>
  <c r="AX259" i="38"/>
  <c r="AY259" i="38"/>
  <c r="BA259" i="38"/>
  <c r="BB259" i="38"/>
  <c r="W260" i="38"/>
  <c r="X260" i="38"/>
  <c r="Z260" i="38"/>
  <c r="AA260" i="38"/>
  <c r="AC260" i="38"/>
  <c r="AD260" i="38"/>
  <c r="AF260" i="38"/>
  <c r="AG260" i="38"/>
  <c r="AI260" i="38"/>
  <c r="AJ260" i="38"/>
  <c r="AL260" i="38"/>
  <c r="AM260" i="38"/>
  <c r="AO260" i="38"/>
  <c r="AP260" i="38"/>
  <c r="AR260" i="38"/>
  <c r="AS260" i="38"/>
  <c r="AU260" i="38"/>
  <c r="AV260" i="38"/>
  <c r="AX260" i="38"/>
  <c r="AY260" i="38"/>
  <c r="BA260" i="38"/>
  <c r="BB260" i="38"/>
  <c r="W261" i="38"/>
  <c r="X261" i="38"/>
  <c r="Z261" i="38"/>
  <c r="AA261" i="38"/>
  <c r="AC261" i="38"/>
  <c r="AD261" i="38"/>
  <c r="AF261" i="38"/>
  <c r="AG261" i="38"/>
  <c r="AI261" i="38"/>
  <c r="AJ261" i="38"/>
  <c r="AL261" i="38"/>
  <c r="AM261" i="38"/>
  <c r="AO261" i="38"/>
  <c r="AP261" i="38"/>
  <c r="AR261" i="38"/>
  <c r="AS261" i="38"/>
  <c r="AU261" i="38"/>
  <c r="AV261" i="38"/>
  <c r="AX261" i="38"/>
  <c r="AY261" i="38"/>
  <c r="BA261" i="38"/>
  <c r="BB261" i="38"/>
  <c r="W262" i="38"/>
  <c r="X262" i="38"/>
  <c r="Z262" i="38"/>
  <c r="AA262" i="38"/>
  <c r="AC262" i="38"/>
  <c r="AD262" i="38"/>
  <c r="AF262" i="38"/>
  <c r="AG262" i="38"/>
  <c r="AI262" i="38"/>
  <c r="AJ262" i="38"/>
  <c r="AL262" i="38"/>
  <c r="AM262" i="38"/>
  <c r="AO262" i="38"/>
  <c r="AP262" i="38"/>
  <c r="AR262" i="38"/>
  <c r="AS262" i="38"/>
  <c r="AU262" i="38"/>
  <c r="AV262" i="38"/>
  <c r="AX262" i="38"/>
  <c r="AY262" i="38"/>
  <c r="BA262" i="38"/>
  <c r="BB262" i="38"/>
  <c r="W263" i="38"/>
  <c r="X263" i="38"/>
  <c r="Z263" i="38"/>
  <c r="AA263" i="38"/>
  <c r="AC263" i="38"/>
  <c r="AD263" i="38"/>
  <c r="AF263" i="38"/>
  <c r="AG263" i="38"/>
  <c r="AI263" i="38"/>
  <c r="AJ263" i="38"/>
  <c r="AL263" i="38"/>
  <c r="AM263" i="38"/>
  <c r="AO263" i="38"/>
  <c r="AP263" i="38"/>
  <c r="AR263" i="38"/>
  <c r="AS263" i="38"/>
  <c r="AU263" i="38"/>
  <c r="AV263" i="38"/>
  <c r="AX263" i="38"/>
  <c r="AY263" i="38"/>
  <c r="BA263" i="38"/>
  <c r="BB263" i="38"/>
  <c r="W264" i="38"/>
  <c r="X264" i="38"/>
  <c r="Z264" i="38"/>
  <c r="AA264" i="38"/>
  <c r="AC264" i="38"/>
  <c r="AD264" i="38"/>
  <c r="AF264" i="38"/>
  <c r="AG264" i="38"/>
  <c r="AI264" i="38"/>
  <c r="AJ264" i="38"/>
  <c r="AL264" i="38"/>
  <c r="AM264" i="38"/>
  <c r="AO264" i="38"/>
  <c r="AP264" i="38"/>
  <c r="AR264" i="38"/>
  <c r="AS264" i="38"/>
  <c r="AU264" i="38"/>
  <c r="AV264" i="38"/>
  <c r="AX264" i="38"/>
  <c r="AY264" i="38"/>
  <c r="BA264" i="38"/>
  <c r="BB264" i="38"/>
  <c r="W265" i="38"/>
  <c r="X265" i="38"/>
  <c r="Z265" i="38"/>
  <c r="AA265" i="38"/>
  <c r="AC265" i="38"/>
  <c r="AD265" i="38"/>
  <c r="AF265" i="38"/>
  <c r="AG265" i="38"/>
  <c r="AI265" i="38"/>
  <c r="AJ265" i="38"/>
  <c r="AL265" i="38"/>
  <c r="AM265" i="38"/>
  <c r="AO265" i="38"/>
  <c r="AP265" i="38"/>
  <c r="AR265" i="38"/>
  <c r="AS265" i="38"/>
  <c r="AU265" i="38"/>
  <c r="AV265" i="38"/>
  <c r="AX265" i="38"/>
  <c r="AY265" i="38"/>
  <c r="BA265" i="38"/>
  <c r="BB265" i="38"/>
  <c r="W266" i="38"/>
  <c r="X266" i="38"/>
  <c r="Z266" i="38"/>
  <c r="AA266" i="38"/>
  <c r="AC266" i="38"/>
  <c r="AD266" i="38"/>
  <c r="AF266" i="38"/>
  <c r="AG266" i="38"/>
  <c r="AI266" i="38"/>
  <c r="AJ266" i="38"/>
  <c r="AL266" i="38"/>
  <c r="AM266" i="38"/>
  <c r="AO266" i="38"/>
  <c r="AP266" i="38"/>
  <c r="AR266" i="38"/>
  <c r="AS266" i="38"/>
  <c r="AU266" i="38"/>
  <c r="AV266" i="38"/>
  <c r="AX266" i="38"/>
  <c r="AY266" i="38"/>
  <c r="BA266" i="38"/>
  <c r="BB266" i="38"/>
  <c r="W267" i="38"/>
  <c r="X267" i="38"/>
  <c r="Z267" i="38"/>
  <c r="AA267" i="38"/>
  <c r="AC267" i="38"/>
  <c r="AD267" i="38"/>
  <c r="AF267" i="38"/>
  <c r="AG267" i="38"/>
  <c r="AI267" i="38"/>
  <c r="AJ267" i="38"/>
  <c r="AL267" i="38"/>
  <c r="AM267" i="38"/>
  <c r="AO267" i="38"/>
  <c r="AP267" i="38"/>
  <c r="AR267" i="38"/>
  <c r="AS267" i="38"/>
  <c r="AU267" i="38"/>
  <c r="AV267" i="38"/>
  <c r="AX267" i="38"/>
  <c r="AY267" i="38"/>
  <c r="BA267" i="38"/>
  <c r="BB267" i="38"/>
  <c r="W268" i="38"/>
  <c r="X268" i="38"/>
  <c r="Z268" i="38"/>
  <c r="AA268" i="38"/>
  <c r="AC268" i="38"/>
  <c r="AD268" i="38"/>
  <c r="AF268" i="38"/>
  <c r="AG268" i="38"/>
  <c r="AI268" i="38"/>
  <c r="AJ268" i="38"/>
  <c r="AL268" i="38"/>
  <c r="AM268" i="38"/>
  <c r="AO268" i="38"/>
  <c r="AP268" i="38"/>
  <c r="AR268" i="38"/>
  <c r="AS268" i="38"/>
  <c r="AU268" i="38"/>
  <c r="AV268" i="38"/>
  <c r="AX268" i="38"/>
  <c r="AY268" i="38"/>
  <c r="BA268" i="38"/>
  <c r="BB268" i="38"/>
  <c r="W269" i="38"/>
  <c r="X269" i="38"/>
  <c r="Z269" i="38"/>
  <c r="AA269" i="38"/>
  <c r="AC269" i="38"/>
  <c r="AD269" i="38"/>
  <c r="AF269" i="38"/>
  <c r="AG269" i="38"/>
  <c r="AI269" i="38"/>
  <c r="AJ269" i="38"/>
  <c r="AL269" i="38"/>
  <c r="AM269" i="38"/>
  <c r="AO269" i="38"/>
  <c r="AP269" i="38"/>
  <c r="AR269" i="38"/>
  <c r="AS269" i="38"/>
  <c r="AU269" i="38"/>
  <c r="AV269" i="38"/>
  <c r="AX269" i="38"/>
  <c r="AY269" i="38"/>
  <c r="BA269" i="38"/>
  <c r="BB269" i="38"/>
  <c r="W270" i="38"/>
  <c r="X270" i="38"/>
  <c r="Z270" i="38"/>
  <c r="AA270" i="38"/>
  <c r="AC270" i="38"/>
  <c r="AD270" i="38"/>
  <c r="AF270" i="38"/>
  <c r="AG270" i="38"/>
  <c r="AI270" i="38"/>
  <c r="AJ270" i="38"/>
  <c r="AL270" i="38"/>
  <c r="AM270" i="38"/>
  <c r="AO270" i="38"/>
  <c r="AP270" i="38"/>
  <c r="AR270" i="38"/>
  <c r="AS270" i="38"/>
  <c r="AU270" i="38"/>
  <c r="AV270" i="38"/>
  <c r="AX270" i="38"/>
  <c r="AY270" i="38"/>
  <c r="BA270" i="38"/>
  <c r="BB270" i="38"/>
  <c r="W271" i="38"/>
  <c r="X271" i="38"/>
  <c r="Z271" i="38"/>
  <c r="AA271" i="38"/>
  <c r="AC271" i="38"/>
  <c r="AD271" i="38"/>
  <c r="AF271" i="38"/>
  <c r="AG271" i="38"/>
  <c r="AI271" i="38"/>
  <c r="AJ271" i="38"/>
  <c r="AL271" i="38"/>
  <c r="AM271" i="38"/>
  <c r="AO271" i="38"/>
  <c r="AP271" i="38"/>
  <c r="AR271" i="38"/>
  <c r="AS271" i="38"/>
  <c r="AU271" i="38"/>
  <c r="AV271" i="38"/>
  <c r="AX271" i="38"/>
  <c r="AY271" i="38"/>
  <c r="BA271" i="38"/>
  <c r="BB271" i="38"/>
  <c r="W272" i="38"/>
  <c r="X272" i="38"/>
  <c r="Z272" i="38"/>
  <c r="AA272" i="38"/>
  <c r="AC272" i="38"/>
  <c r="AD272" i="38"/>
  <c r="AF272" i="38"/>
  <c r="AG272" i="38"/>
  <c r="AI272" i="38"/>
  <c r="AJ272" i="38"/>
  <c r="AL272" i="38"/>
  <c r="AM272" i="38"/>
  <c r="AO272" i="38"/>
  <c r="AP272" i="38"/>
  <c r="AR272" i="38"/>
  <c r="AS272" i="38"/>
  <c r="AU272" i="38"/>
  <c r="AV272" i="38"/>
  <c r="AX272" i="38"/>
  <c r="AY272" i="38"/>
  <c r="BA272" i="38"/>
  <c r="BB272" i="38"/>
  <c r="W273" i="38"/>
  <c r="X273" i="38"/>
  <c r="Z273" i="38"/>
  <c r="AA273" i="38"/>
  <c r="AC273" i="38"/>
  <c r="AD273" i="38"/>
  <c r="AF273" i="38"/>
  <c r="AG273" i="38"/>
  <c r="AI273" i="38"/>
  <c r="AJ273" i="38"/>
  <c r="AL273" i="38"/>
  <c r="AM273" i="38"/>
  <c r="AO273" i="38"/>
  <c r="AP273" i="38"/>
  <c r="AR273" i="38"/>
  <c r="AS273" i="38"/>
  <c r="AU273" i="38"/>
  <c r="AV273" i="38"/>
  <c r="AX273" i="38"/>
  <c r="AY273" i="38"/>
  <c r="BA273" i="38"/>
  <c r="BB273" i="38"/>
  <c r="W274" i="38"/>
  <c r="X274" i="38"/>
  <c r="Z274" i="38"/>
  <c r="AA274" i="38"/>
  <c r="AC274" i="38"/>
  <c r="AD274" i="38"/>
  <c r="AF274" i="38"/>
  <c r="AG274" i="38"/>
  <c r="AI274" i="38"/>
  <c r="AJ274" i="38"/>
  <c r="AL274" i="38"/>
  <c r="AM274" i="38"/>
  <c r="AO274" i="38"/>
  <c r="AP274" i="38"/>
  <c r="AR274" i="38"/>
  <c r="AS274" i="38"/>
  <c r="AU274" i="38"/>
  <c r="AV274" i="38"/>
  <c r="AX274" i="38"/>
  <c r="AY274" i="38"/>
  <c r="BA274" i="38"/>
  <c r="BB274" i="38"/>
  <c r="W275" i="38"/>
  <c r="X275" i="38"/>
  <c r="Z275" i="38"/>
  <c r="AA275" i="38"/>
  <c r="AC275" i="38"/>
  <c r="AD275" i="38"/>
  <c r="AF275" i="38"/>
  <c r="AG275" i="38"/>
  <c r="AI275" i="38"/>
  <c r="AJ275" i="38"/>
  <c r="AL275" i="38"/>
  <c r="AM275" i="38"/>
  <c r="AO275" i="38"/>
  <c r="AP275" i="38"/>
  <c r="AR275" i="38"/>
  <c r="AS275" i="38"/>
  <c r="AU275" i="38"/>
  <c r="AV275" i="38"/>
  <c r="AX275" i="38"/>
  <c r="AY275" i="38"/>
  <c r="BA275" i="38"/>
  <c r="BB275" i="38"/>
  <c r="W276" i="38"/>
  <c r="X276" i="38"/>
  <c r="Z276" i="38"/>
  <c r="AA276" i="38"/>
  <c r="AC276" i="38"/>
  <c r="AD276" i="38"/>
  <c r="AF276" i="38"/>
  <c r="AG276" i="38"/>
  <c r="AI276" i="38"/>
  <c r="AJ276" i="38"/>
  <c r="AL276" i="38"/>
  <c r="AM276" i="38"/>
  <c r="AO276" i="38"/>
  <c r="AP276" i="38"/>
  <c r="AR276" i="38"/>
  <c r="AS276" i="38"/>
  <c r="AU276" i="38"/>
  <c r="AV276" i="38"/>
  <c r="AX276" i="38"/>
  <c r="AY276" i="38"/>
  <c r="BA276" i="38"/>
  <c r="BB276" i="38"/>
  <c r="W214" i="38"/>
  <c r="X214" i="38"/>
  <c r="Z214" i="38"/>
  <c r="AA214" i="38"/>
  <c r="AC214" i="38"/>
  <c r="AD214" i="38"/>
  <c r="AF214" i="38"/>
  <c r="AG214" i="38"/>
  <c r="AI214" i="38"/>
  <c r="AJ214" i="38"/>
  <c r="AL214" i="38"/>
  <c r="AM214" i="38"/>
  <c r="AO214" i="38"/>
  <c r="AP214" i="38"/>
  <c r="AR214" i="38"/>
  <c r="AS214" i="38"/>
  <c r="AU214" i="38"/>
  <c r="AV214" i="38"/>
  <c r="AX214" i="38"/>
  <c r="AY214" i="38"/>
  <c r="BA214" i="38"/>
  <c r="BB214" i="38"/>
  <c r="W215" i="38"/>
  <c r="X215" i="38"/>
  <c r="Z215" i="38"/>
  <c r="AA215" i="38"/>
  <c r="AC215" i="38"/>
  <c r="AD215" i="38"/>
  <c r="AF215" i="38"/>
  <c r="AG215" i="38"/>
  <c r="AI215" i="38"/>
  <c r="AJ215" i="38"/>
  <c r="AL215" i="38"/>
  <c r="AM215" i="38"/>
  <c r="AO215" i="38"/>
  <c r="AP215" i="38"/>
  <c r="AR215" i="38"/>
  <c r="AS215" i="38"/>
  <c r="AU215" i="38"/>
  <c r="AV215" i="38"/>
  <c r="AX215" i="38"/>
  <c r="AY215" i="38"/>
  <c r="BA215" i="38"/>
  <c r="BB215" i="38"/>
  <c r="W216" i="38"/>
  <c r="X216" i="38"/>
  <c r="Z216" i="38"/>
  <c r="AA216" i="38"/>
  <c r="AC216" i="38"/>
  <c r="AD216" i="38"/>
  <c r="AF216" i="38"/>
  <c r="AG216" i="38"/>
  <c r="AI216" i="38"/>
  <c r="AJ216" i="38"/>
  <c r="AL216" i="38"/>
  <c r="AM216" i="38"/>
  <c r="AO216" i="38"/>
  <c r="AP216" i="38"/>
  <c r="AR216" i="38"/>
  <c r="AS216" i="38"/>
  <c r="AU216" i="38"/>
  <c r="AV216" i="38"/>
  <c r="AX216" i="38"/>
  <c r="AY216" i="38"/>
  <c r="BA216" i="38"/>
  <c r="BB216" i="38"/>
  <c r="W217" i="38"/>
  <c r="X217" i="38"/>
  <c r="Z217" i="38"/>
  <c r="AA217" i="38"/>
  <c r="AC217" i="38"/>
  <c r="AD217" i="38"/>
  <c r="AF217" i="38"/>
  <c r="AG217" i="38"/>
  <c r="AI217" i="38"/>
  <c r="AJ217" i="38"/>
  <c r="AL217" i="38"/>
  <c r="AM217" i="38"/>
  <c r="AO217" i="38"/>
  <c r="AP217" i="38"/>
  <c r="AR217" i="38"/>
  <c r="AS217" i="38"/>
  <c r="AU217" i="38"/>
  <c r="AV217" i="38"/>
  <c r="AX217" i="38"/>
  <c r="AY217" i="38"/>
  <c r="BA217" i="38"/>
  <c r="BB217" i="38"/>
  <c r="W218" i="38"/>
  <c r="X218" i="38"/>
  <c r="Z218" i="38"/>
  <c r="AA218" i="38"/>
  <c r="AC218" i="38"/>
  <c r="AD218" i="38"/>
  <c r="AF218" i="38"/>
  <c r="AG218" i="38"/>
  <c r="AI218" i="38"/>
  <c r="AJ218" i="38"/>
  <c r="AL218" i="38"/>
  <c r="AM218" i="38"/>
  <c r="AO218" i="38"/>
  <c r="AP218" i="38"/>
  <c r="AR218" i="38"/>
  <c r="AS218" i="38"/>
  <c r="AU218" i="38"/>
  <c r="AV218" i="38"/>
  <c r="AX218" i="38"/>
  <c r="AY218" i="38"/>
  <c r="BA218" i="38"/>
  <c r="BB218" i="38"/>
  <c r="W219" i="38"/>
  <c r="X219" i="38"/>
  <c r="Z219" i="38"/>
  <c r="AA219" i="38"/>
  <c r="AC219" i="38"/>
  <c r="AD219" i="38"/>
  <c r="AF219" i="38"/>
  <c r="AG219" i="38"/>
  <c r="AI219" i="38"/>
  <c r="AJ219" i="38"/>
  <c r="AL219" i="38"/>
  <c r="AM219" i="38"/>
  <c r="AO219" i="38"/>
  <c r="AP219" i="38"/>
  <c r="AR219" i="38"/>
  <c r="AS219" i="38"/>
  <c r="AU219" i="38"/>
  <c r="AV219" i="38"/>
  <c r="AX219" i="38"/>
  <c r="AY219" i="38"/>
  <c r="BA219" i="38"/>
  <c r="BB219" i="38"/>
  <c r="W220" i="38"/>
  <c r="X220" i="38"/>
  <c r="Z220" i="38"/>
  <c r="AA220" i="38"/>
  <c r="AC220" i="38"/>
  <c r="AD220" i="38"/>
  <c r="AF220" i="38"/>
  <c r="AG220" i="38"/>
  <c r="AI220" i="38"/>
  <c r="AJ220" i="38"/>
  <c r="AL220" i="38"/>
  <c r="AM220" i="38"/>
  <c r="AO220" i="38"/>
  <c r="AP220" i="38"/>
  <c r="AR220" i="38"/>
  <c r="AS220" i="38"/>
  <c r="AU220" i="38"/>
  <c r="AV220" i="38"/>
  <c r="AX220" i="38"/>
  <c r="AY220" i="38"/>
  <c r="BA220" i="38"/>
  <c r="BB220" i="38"/>
  <c r="W221" i="38"/>
  <c r="X221" i="38"/>
  <c r="Z221" i="38"/>
  <c r="AA221" i="38"/>
  <c r="AC221" i="38"/>
  <c r="AD221" i="38"/>
  <c r="AF221" i="38"/>
  <c r="AG221" i="38"/>
  <c r="AI221" i="38"/>
  <c r="AJ221" i="38"/>
  <c r="AL221" i="38"/>
  <c r="AM221" i="38"/>
  <c r="AO221" i="38"/>
  <c r="AP221" i="38"/>
  <c r="AR221" i="38"/>
  <c r="AS221" i="38"/>
  <c r="AU221" i="38"/>
  <c r="AV221" i="38"/>
  <c r="AX221" i="38"/>
  <c r="AY221" i="38"/>
  <c r="BA221" i="38"/>
  <c r="BB221" i="38"/>
  <c r="W222" i="38"/>
  <c r="X222" i="38"/>
  <c r="Z222" i="38"/>
  <c r="AA222" i="38"/>
  <c r="AC222" i="38"/>
  <c r="AD222" i="38"/>
  <c r="AF222" i="38"/>
  <c r="AG222" i="38"/>
  <c r="AI222" i="38"/>
  <c r="AJ222" i="38"/>
  <c r="AL222" i="38"/>
  <c r="AM222" i="38"/>
  <c r="AO222" i="38"/>
  <c r="AP222" i="38"/>
  <c r="AR222" i="38"/>
  <c r="AS222" i="38"/>
  <c r="AU222" i="38"/>
  <c r="AV222" i="38"/>
  <c r="AX222" i="38"/>
  <c r="AY222" i="38"/>
  <c r="BA222" i="38"/>
  <c r="BB222" i="38"/>
  <c r="W223" i="38"/>
  <c r="X223" i="38"/>
  <c r="Z223" i="38"/>
  <c r="AA223" i="38"/>
  <c r="AC223" i="38"/>
  <c r="AD223" i="38"/>
  <c r="AF223" i="38"/>
  <c r="AG223" i="38"/>
  <c r="AI223" i="38"/>
  <c r="AJ223" i="38"/>
  <c r="AL223" i="38"/>
  <c r="AM223" i="38"/>
  <c r="AO223" i="38"/>
  <c r="AP223" i="38"/>
  <c r="AR223" i="38"/>
  <c r="AS223" i="38"/>
  <c r="AU223" i="38"/>
  <c r="AV223" i="38"/>
  <c r="AX223" i="38"/>
  <c r="AY223" i="38"/>
  <c r="BA223" i="38"/>
  <c r="BB223" i="38"/>
  <c r="W224" i="38"/>
  <c r="X224" i="38"/>
  <c r="Z224" i="38"/>
  <c r="AA224" i="38"/>
  <c r="AC224" i="38"/>
  <c r="AD224" i="38"/>
  <c r="AF224" i="38"/>
  <c r="AG224" i="38"/>
  <c r="AI224" i="38"/>
  <c r="AJ224" i="38"/>
  <c r="AL224" i="38"/>
  <c r="AM224" i="38"/>
  <c r="AO224" i="38"/>
  <c r="AP224" i="38"/>
  <c r="AR224" i="38"/>
  <c r="AS224" i="38"/>
  <c r="AU224" i="38"/>
  <c r="AV224" i="38"/>
  <c r="AX224" i="38"/>
  <c r="AY224" i="38"/>
  <c r="BA224" i="38"/>
  <c r="BB224" i="38"/>
  <c r="W225" i="38"/>
  <c r="X225" i="38"/>
  <c r="Z225" i="38"/>
  <c r="AA225" i="38"/>
  <c r="AC225" i="38"/>
  <c r="AD225" i="38"/>
  <c r="AF225" i="38"/>
  <c r="AG225" i="38"/>
  <c r="AI225" i="38"/>
  <c r="AJ225" i="38"/>
  <c r="AL225" i="38"/>
  <c r="AM225" i="38"/>
  <c r="AO225" i="38"/>
  <c r="AP225" i="38"/>
  <c r="AR225" i="38"/>
  <c r="AS225" i="38"/>
  <c r="AU225" i="38"/>
  <c r="AV225" i="38"/>
  <c r="AX225" i="38"/>
  <c r="AY225" i="38"/>
  <c r="BA225" i="38"/>
  <c r="BB225" i="38"/>
  <c r="W226" i="38"/>
  <c r="X226" i="38"/>
  <c r="Z226" i="38"/>
  <c r="AA226" i="38"/>
  <c r="AC226" i="38"/>
  <c r="AD226" i="38"/>
  <c r="AF226" i="38"/>
  <c r="AG226" i="38"/>
  <c r="AI226" i="38"/>
  <c r="AJ226" i="38"/>
  <c r="AL226" i="38"/>
  <c r="AM226" i="38"/>
  <c r="AO226" i="38"/>
  <c r="AP226" i="38"/>
  <c r="AR226" i="38"/>
  <c r="AS226" i="38"/>
  <c r="AU226" i="38"/>
  <c r="AV226" i="38"/>
  <c r="AX226" i="38"/>
  <c r="AY226" i="38"/>
  <c r="BA226" i="38"/>
  <c r="BB226" i="38"/>
  <c r="W227" i="38"/>
  <c r="X227" i="38"/>
  <c r="Z227" i="38"/>
  <c r="AA227" i="38"/>
  <c r="AC227" i="38"/>
  <c r="AD227" i="38"/>
  <c r="AF227" i="38"/>
  <c r="AG227" i="38"/>
  <c r="AI227" i="38"/>
  <c r="AJ227" i="38"/>
  <c r="AL227" i="38"/>
  <c r="AM227" i="38"/>
  <c r="AO227" i="38"/>
  <c r="AP227" i="38"/>
  <c r="AR227" i="38"/>
  <c r="AS227" i="38"/>
  <c r="AU227" i="38"/>
  <c r="AV227" i="38"/>
  <c r="AX227" i="38"/>
  <c r="AY227" i="38"/>
  <c r="BA227" i="38"/>
  <c r="BB227" i="38"/>
  <c r="W228" i="38"/>
  <c r="X228" i="38"/>
  <c r="Z228" i="38"/>
  <c r="AA228" i="38"/>
  <c r="AC228" i="38"/>
  <c r="AD228" i="38"/>
  <c r="AF228" i="38"/>
  <c r="AG228" i="38"/>
  <c r="AI228" i="38"/>
  <c r="AJ228" i="38"/>
  <c r="AL228" i="38"/>
  <c r="AM228" i="38"/>
  <c r="AO228" i="38"/>
  <c r="AP228" i="38"/>
  <c r="AR228" i="38"/>
  <c r="AS228" i="38"/>
  <c r="AU228" i="38"/>
  <c r="AV228" i="38"/>
  <c r="AX228" i="38"/>
  <c r="AY228" i="38"/>
  <c r="BA228" i="38"/>
  <c r="BB228" i="38"/>
  <c r="W229" i="38"/>
  <c r="X229" i="38"/>
  <c r="Z229" i="38"/>
  <c r="AA229" i="38"/>
  <c r="AC229" i="38"/>
  <c r="AD229" i="38"/>
  <c r="AF229" i="38"/>
  <c r="AG229" i="38"/>
  <c r="AI229" i="38"/>
  <c r="AJ229" i="38"/>
  <c r="AL229" i="38"/>
  <c r="AM229" i="38"/>
  <c r="AO229" i="38"/>
  <c r="AP229" i="38"/>
  <c r="AR229" i="38"/>
  <c r="AS229" i="38"/>
  <c r="AU229" i="38"/>
  <c r="AV229" i="38"/>
  <c r="AX229" i="38"/>
  <c r="AY229" i="38"/>
  <c r="BA229" i="38"/>
  <c r="BB229" i="38"/>
  <c r="W230" i="38"/>
  <c r="X230" i="38"/>
  <c r="Z230" i="38"/>
  <c r="AA230" i="38"/>
  <c r="AC230" i="38"/>
  <c r="AD230" i="38"/>
  <c r="AF230" i="38"/>
  <c r="AG230" i="38"/>
  <c r="AI230" i="38"/>
  <c r="AJ230" i="38"/>
  <c r="AL230" i="38"/>
  <c r="AM230" i="38"/>
  <c r="AO230" i="38"/>
  <c r="AP230" i="38"/>
  <c r="AR230" i="38"/>
  <c r="AS230" i="38"/>
  <c r="AU230" i="38"/>
  <c r="AV230" i="38"/>
  <c r="AX230" i="38"/>
  <c r="AY230" i="38"/>
  <c r="BA230" i="38"/>
  <c r="BB230" i="38"/>
  <c r="W231" i="38"/>
  <c r="X231" i="38"/>
  <c r="Z231" i="38"/>
  <c r="AA231" i="38"/>
  <c r="AC231" i="38"/>
  <c r="AD231" i="38"/>
  <c r="AF231" i="38"/>
  <c r="AG231" i="38"/>
  <c r="AI231" i="38"/>
  <c r="AJ231" i="38"/>
  <c r="AL231" i="38"/>
  <c r="AM231" i="38"/>
  <c r="AO231" i="38"/>
  <c r="AP231" i="38"/>
  <c r="AR231" i="38"/>
  <c r="AS231" i="38"/>
  <c r="AU231" i="38"/>
  <c r="AV231" i="38"/>
  <c r="AX231" i="38"/>
  <c r="AY231" i="38"/>
  <c r="BA231" i="38"/>
  <c r="BB231" i="38"/>
  <c r="W232" i="38"/>
  <c r="X232" i="38"/>
  <c r="Z232" i="38"/>
  <c r="AA232" i="38"/>
  <c r="AC232" i="38"/>
  <c r="AD232" i="38"/>
  <c r="AF232" i="38"/>
  <c r="AG232" i="38"/>
  <c r="AI232" i="38"/>
  <c r="AJ232" i="38"/>
  <c r="AL232" i="38"/>
  <c r="AM232" i="38"/>
  <c r="AO232" i="38"/>
  <c r="AP232" i="38"/>
  <c r="AR232" i="38"/>
  <c r="AS232" i="38"/>
  <c r="AU232" i="38"/>
  <c r="AV232" i="38"/>
  <c r="AX232" i="38"/>
  <c r="AY232" i="38"/>
  <c r="BA232" i="38"/>
  <c r="BB232" i="38"/>
  <c r="W233" i="38"/>
  <c r="X233" i="38"/>
  <c r="Z233" i="38"/>
  <c r="AA233" i="38"/>
  <c r="AC233" i="38"/>
  <c r="AD233" i="38"/>
  <c r="AF233" i="38"/>
  <c r="AG233" i="38"/>
  <c r="AI233" i="38"/>
  <c r="AJ233" i="38"/>
  <c r="AL233" i="38"/>
  <c r="AM233" i="38"/>
  <c r="AO233" i="38"/>
  <c r="AP233" i="38"/>
  <c r="AR233" i="38"/>
  <c r="AS233" i="38"/>
  <c r="AU233" i="38"/>
  <c r="AV233" i="38"/>
  <c r="AX233" i="38"/>
  <c r="AY233" i="38"/>
  <c r="BA233" i="38"/>
  <c r="BB233" i="38"/>
  <c r="W234" i="38"/>
  <c r="X234" i="38"/>
  <c r="Z234" i="38"/>
  <c r="AA234" i="38"/>
  <c r="AC234" i="38"/>
  <c r="AD234" i="38"/>
  <c r="AF234" i="38"/>
  <c r="AG234" i="38"/>
  <c r="AI234" i="38"/>
  <c r="AJ234" i="38"/>
  <c r="AL234" i="38"/>
  <c r="AM234" i="38"/>
  <c r="AO234" i="38"/>
  <c r="AP234" i="38"/>
  <c r="AR234" i="38"/>
  <c r="AS234" i="38"/>
  <c r="AU234" i="38"/>
  <c r="AV234" i="38"/>
  <c r="AX234" i="38"/>
  <c r="AY234" i="38"/>
  <c r="BA234" i="38"/>
  <c r="BB234" i="38"/>
  <c r="W172" i="38"/>
  <c r="X172" i="38"/>
  <c r="Z172" i="38"/>
  <c r="AA172" i="38"/>
  <c r="AC172" i="38"/>
  <c r="AD172" i="38"/>
  <c r="AF172" i="38"/>
  <c r="AG172" i="38"/>
  <c r="AI172" i="38"/>
  <c r="AJ172" i="38"/>
  <c r="AL172" i="38"/>
  <c r="AM172" i="38"/>
  <c r="AO172" i="38"/>
  <c r="AP172" i="38"/>
  <c r="AR172" i="38"/>
  <c r="AS172" i="38"/>
  <c r="AU172" i="38"/>
  <c r="AV172" i="38"/>
  <c r="AX172" i="38"/>
  <c r="AY172" i="38"/>
  <c r="BA172" i="38"/>
  <c r="BB172" i="38"/>
  <c r="W173" i="38"/>
  <c r="X173" i="38"/>
  <c r="Z173" i="38"/>
  <c r="AA173" i="38"/>
  <c r="AC173" i="38"/>
  <c r="AD173" i="38"/>
  <c r="AF173" i="38"/>
  <c r="AG173" i="38"/>
  <c r="AI173" i="38"/>
  <c r="AJ173" i="38"/>
  <c r="AL173" i="38"/>
  <c r="AM173" i="38"/>
  <c r="AO173" i="38"/>
  <c r="AP173" i="38"/>
  <c r="AR173" i="38"/>
  <c r="AS173" i="38"/>
  <c r="AU173" i="38"/>
  <c r="AV173" i="38"/>
  <c r="AX173" i="38"/>
  <c r="AY173" i="38"/>
  <c r="BA173" i="38"/>
  <c r="BB173" i="38"/>
  <c r="W174" i="38"/>
  <c r="X174" i="38"/>
  <c r="Z174" i="38"/>
  <c r="AA174" i="38"/>
  <c r="AC174" i="38"/>
  <c r="AD174" i="38"/>
  <c r="AF174" i="38"/>
  <c r="AG174" i="38"/>
  <c r="AI174" i="38"/>
  <c r="AJ174" i="38"/>
  <c r="AL174" i="38"/>
  <c r="AM174" i="38"/>
  <c r="AO174" i="38"/>
  <c r="AP174" i="38"/>
  <c r="AR174" i="38"/>
  <c r="AS174" i="38"/>
  <c r="AU174" i="38"/>
  <c r="AV174" i="38"/>
  <c r="AX174" i="38"/>
  <c r="AY174" i="38"/>
  <c r="BA174" i="38"/>
  <c r="BB174" i="38"/>
  <c r="W175" i="38"/>
  <c r="X175" i="38"/>
  <c r="Z175" i="38"/>
  <c r="AA175" i="38"/>
  <c r="AC175" i="38"/>
  <c r="AD175" i="38"/>
  <c r="AF175" i="38"/>
  <c r="AG175" i="38"/>
  <c r="AI175" i="38"/>
  <c r="AJ175" i="38"/>
  <c r="AL175" i="38"/>
  <c r="AM175" i="38"/>
  <c r="AO175" i="38"/>
  <c r="AP175" i="38"/>
  <c r="AR175" i="38"/>
  <c r="AS175" i="38"/>
  <c r="AU175" i="38"/>
  <c r="AV175" i="38"/>
  <c r="AX175" i="38"/>
  <c r="AY175" i="38"/>
  <c r="BA175" i="38"/>
  <c r="BB175" i="38"/>
  <c r="W176" i="38"/>
  <c r="X176" i="38"/>
  <c r="Z176" i="38"/>
  <c r="AA176" i="38"/>
  <c r="AC176" i="38"/>
  <c r="AD176" i="38"/>
  <c r="AF176" i="38"/>
  <c r="AG176" i="38"/>
  <c r="AI176" i="38"/>
  <c r="AJ176" i="38"/>
  <c r="AL176" i="38"/>
  <c r="AM176" i="38"/>
  <c r="AO176" i="38"/>
  <c r="AP176" i="38"/>
  <c r="AR176" i="38"/>
  <c r="AS176" i="38"/>
  <c r="AU176" i="38"/>
  <c r="AV176" i="38"/>
  <c r="AX176" i="38"/>
  <c r="AY176" i="38"/>
  <c r="BA176" i="38"/>
  <c r="BB176" i="38"/>
  <c r="W177" i="38"/>
  <c r="X177" i="38"/>
  <c r="Z177" i="38"/>
  <c r="AA177" i="38"/>
  <c r="AC177" i="38"/>
  <c r="AD177" i="38"/>
  <c r="AF177" i="38"/>
  <c r="AG177" i="38"/>
  <c r="AI177" i="38"/>
  <c r="AJ177" i="38"/>
  <c r="AL177" i="38"/>
  <c r="AM177" i="38"/>
  <c r="AO177" i="38"/>
  <c r="AP177" i="38"/>
  <c r="AR177" i="38"/>
  <c r="AS177" i="38"/>
  <c r="AU177" i="38"/>
  <c r="AV177" i="38"/>
  <c r="AX177" i="38"/>
  <c r="AY177" i="38"/>
  <c r="BA177" i="38"/>
  <c r="BB177" i="38"/>
  <c r="W178" i="38"/>
  <c r="X178" i="38"/>
  <c r="Z178" i="38"/>
  <c r="AA178" i="38"/>
  <c r="AC178" i="38"/>
  <c r="AD178" i="38"/>
  <c r="AF178" i="38"/>
  <c r="AG178" i="38"/>
  <c r="AI178" i="38"/>
  <c r="AJ178" i="38"/>
  <c r="AL178" i="38"/>
  <c r="AM178" i="38"/>
  <c r="AO178" i="38"/>
  <c r="AP178" i="38"/>
  <c r="AR178" i="38"/>
  <c r="AS178" i="38"/>
  <c r="AU178" i="38"/>
  <c r="AV178" i="38"/>
  <c r="AX178" i="38"/>
  <c r="AY178" i="38"/>
  <c r="BA178" i="38"/>
  <c r="BB178" i="38"/>
  <c r="W179" i="38"/>
  <c r="X179" i="38"/>
  <c r="Z179" i="38"/>
  <c r="AA179" i="38"/>
  <c r="AC179" i="38"/>
  <c r="AD179" i="38"/>
  <c r="AF179" i="38"/>
  <c r="AG179" i="38"/>
  <c r="AI179" i="38"/>
  <c r="AJ179" i="38"/>
  <c r="AL179" i="38"/>
  <c r="AM179" i="38"/>
  <c r="AO179" i="38"/>
  <c r="AP179" i="38"/>
  <c r="AR179" i="38"/>
  <c r="AS179" i="38"/>
  <c r="AU179" i="38"/>
  <c r="AV179" i="38"/>
  <c r="AX179" i="38"/>
  <c r="AY179" i="38"/>
  <c r="BA179" i="38"/>
  <c r="BB179" i="38"/>
  <c r="W180" i="38"/>
  <c r="X180" i="38"/>
  <c r="Z180" i="38"/>
  <c r="AA180" i="38"/>
  <c r="AC180" i="38"/>
  <c r="AD180" i="38"/>
  <c r="AF180" i="38"/>
  <c r="AG180" i="38"/>
  <c r="AI180" i="38"/>
  <c r="AJ180" i="38"/>
  <c r="AL180" i="38"/>
  <c r="AM180" i="38"/>
  <c r="AO180" i="38"/>
  <c r="AP180" i="38"/>
  <c r="AR180" i="38"/>
  <c r="AS180" i="38"/>
  <c r="AU180" i="38"/>
  <c r="AV180" i="38"/>
  <c r="AX180" i="38"/>
  <c r="AY180" i="38"/>
  <c r="BA180" i="38"/>
  <c r="BB180" i="38"/>
  <c r="W181" i="38"/>
  <c r="X181" i="38"/>
  <c r="Z181" i="38"/>
  <c r="AA181" i="38"/>
  <c r="AC181" i="38"/>
  <c r="AD181" i="38"/>
  <c r="AF181" i="38"/>
  <c r="AG181" i="38"/>
  <c r="AI181" i="38"/>
  <c r="AJ181" i="38"/>
  <c r="AL181" i="38"/>
  <c r="AM181" i="38"/>
  <c r="AO181" i="38"/>
  <c r="AP181" i="38"/>
  <c r="AR181" i="38"/>
  <c r="AS181" i="38"/>
  <c r="AU181" i="38"/>
  <c r="AV181" i="38"/>
  <c r="AX181" i="38"/>
  <c r="AY181" i="38"/>
  <c r="BA181" i="38"/>
  <c r="BB181" i="38"/>
  <c r="W182" i="38"/>
  <c r="X182" i="38"/>
  <c r="Z182" i="38"/>
  <c r="AA182" i="38"/>
  <c r="AC182" i="38"/>
  <c r="AD182" i="38"/>
  <c r="AF182" i="38"/>
  <c r="AG182" i="38"/>
  <c r="AI182" i="38"/>
  <c r="AJ182" i="38"/>
  <c r="AL182" i="38"/>
  <c r="AM182" i="38"/>
  <c r="AO182" i="38"/>
  <c r="AP182" i="38"/>
  <c r="AR182" i="38"/>
  <c r="AS182" i="38"/>
  <c r="AU182" i="38"/>
  <c r="AV182" i="38"/>
  <c r="AX182" i="38"/>
  <c r="AY182" i="38"/>
  <c r="BA182" i="38"/>
  <c r="BB182" i="38"/>
  <c r="W183" i="38"/>
  <c r="X183" i="38"/>
  <c r="Z183" i="38"/>
  <c r="AA183" i="38"/>
  <c r="AC183" i="38"/>
  <c r="AD183" i="38"/>
  <c r="AF183" i="38"/>
  <c r="AG183" i="38"/>
  <c r="AI183" i="38"/>
  <c r="AJ183" i="38"/>
  <c r="AL183" i="38"/>
  <c r="AM183" i="38"/>
  <c r="AO183" i="38"/>
  <c r="AP183" i="38"/>
  <c r="AR183" i="38"/>
  <c r="AS183" i="38"/>
  <c r="AU183" i="38"/>
  <c r="AV183" i="38"/>
  <c r="AX183" i="38"/>
  <c r="AY183" i="38"/>
  <c r="BA183" i="38"/>
  <c r="BB183" i="38"/>
  <c r="W184" i="38"/>
  <c r="X184" i="38"/>
  <c r="Z184" i="38"/>
  <c r="AA184" i="38"/>
  <c r="AC184" i="38"/>
  <c r="AD184" i="38"/>
  <c r="AF184" i="38"/>
  <c r="AG184" i="38"/>
  <c r="AI184" i="38"/>
  <c r="AJ184" i="38"/>
  <c r="AL184" i="38"/>
  <c r="AM184" i="38"/>
  <c r="AO184" i="38"/>
  <c r="AP184" i="38"/>
  <c r="AR184" i="38"/>
  <c r="AS184" i="38"/>
  <c r="AU184" i="38"/>
  <c r="AV184" i="38"/>
  <c r="AX184" i="38"/>
  <c r="AY184" i="38"/>
  <c r="BA184" i="38"/>
  <c r="BB184" i="38"/>
  <c r="W185" i="38"/>
  <c r="X185" i="38"/>
  <c r="Z185" i="38"/>
  <c r="AA185" i="38"/>
  <c r="AC185" i="38"/>
  <c r="AD185" i="38"/>
  <c r="AF185" i="38"/>
  <c r="AG185" i="38"/>
  <c r="AI185" i="38"/>
  <c r="AJ185" i="38"/>
  <c r="AL185" i="38"/>
  <c r="AM185" i="38"/>
  <c r="AO185" i="38"/>
  <c r="AP185" i="38"/>
  <c r="AR185" i="38"/>
  <c r="AS185" i="38"/>
  <c r="AU185" i="38"/>
  <c r="AV185" i="38"/>
  <c r="AX185" i="38"/>
  <c r="AY185" i="38"/>
  <c r="BA185" i="38"/>
  <c r="BB185" i="38"/>
  <c r="W186" i="38"/>
  <c r="X186" i="38"/>
  <c r="Z186" i="38"/>
  <c r="AA186" i="38"/>
  <c r="AC186" i="38"/>
  <c r="AD186" i="38"/>
  <c r="AF186" i="38"/>
  <c r="AG186" i="38"/>
  <c r="AI186" i="38"/>
  <c r="AJ186" i="38"/>
  <c r="AL186" i="38"/>
  <c r="AM186" i="38"/>
  <c r="AO186" i="38"/>
  <c r="AP186" i="38"/>
  <c r="AR186" i="38"/>
  <c r="AS186" i="38"/>
  <c r="AU186" i="38"/>
  <c r="AV186" i="38"/>
  <c r="AX186" i="38"/>
  <c r="AY186" i="38"/>
  <c r="BA186" i="38"/>
  <c r="BB186" i="38"/>
  <c r="W187" i="38"/>
  <c r="X187" i="38"/>
  <c r="Z187" i="38"/>
  <c r="AA187" i="38"/>
  <c r="AC187" i="38"/>
  <c r="AD187" i="38"/>
  <c r="AF187" i="38"/>
  <c r="AG187" i="38"/>
  <c r="AI187" i="38"/>
  <c r="AJ187" i="38"/>
  <c r="AL187" i="38"/>
  <c r="AM187" i="38"/>
  <c r="AO187" i="38"/>
  <c r="AP187" i="38"/>
  <c r="AR187" i="38"/>
  <c r="AS187" i="38"/>
  <c r="AU187" i="38"/>
  <c r="AV187" i="38"/>
  <c r="AX187" i="38"/>
  <c r="AY187" i="38"/>
  <c r="BA187" i="38"/>
  <c r="BB187" i="38"/>
  <c r="W188" i="38"/>
  <c r="X188" i="38"/>
  <c r="Z188" i="38"/>
  <c r="AA188" i="38"/>
  <c r="AC188" i="38"/>
  <c r="AD188" i="38"/>
  <c r="AF188" i="38"/>
  <c r="AG188" i="38"/>
  <c r="AI188" i="38"/>
  <c r="AJ188" i="38"/>
  <c r="AL188" i="38"/>
  <c r="AM188" i="38"/>
  <c r="AO188" i="38"/>
  <c r="AP188" i="38"/>
  <c r="AR188" i="38"/>
  <c r="AS188" i="38"/>
  <c r="AU188" i="38"/>
  <c r="AV188" i="38"/>
  <c r="AX188" i="38"/>
  <c r="AY188" i="38"/>
  <c r="BA188" i="38"/>
  <c r="BB188" i="38"/>
  <c r="W189" i="38"/>
  <c r="X189" i="38"/>
  <c r="Z189" i="38"/>
  <c r="AA189" i="38"/>
  <c r="AC189" i="38"/>
  <c r="AD189" i="38"/>
  <c r="AF189" i="38"/>
  <c r="AG189" i="38"/>
  <c r="AI189" i="38"/>
  <c r="AJ189" i="38"/>
  <c r="AL189" i="38"/>
  <c r="AM189" i="38"/>
  <c r="AO189" i="38"/>
  <c r="AP189" i="38"/>
  <c r="AR189" i="38"/>
  <c r="AS189" i="38"/>
  <c r="AU189" i="38"/>
  <c r="AV189" i="38"/>
  <c r="AX189" i="38"/>
  <c r="AY189" i="38"/>
  <c r="BA189" i="38"/>
  <c r="BB189" i="38"/>
  <c r="W190" i="38"/>
  <c r="X190" i="38"/>
  <c r="Z190" i="38"/>
  <c r="AA190" i="38"/>
  <c r="AC190" i="38"/>
  <c r="AD190" i="38"/>
  <c r="AF190" i="38"/>
  <c r="AG190" i="38"/>
  <c r="AI190" i="38"/>
  <c r="AJ190" i="38"/>
  <c r="AL190" i="38"/>
  <c r="AM190" i="38"/>
  <c r="AO190" i="38"/>
  <c r="AP190" i="38"/>
  <c r="AR190" i="38"/>
  <c r="AS190" i="38"/>
  <c r="AU190" i="38"/>
  <c r="AV190" i="38"/>
  <c r="AX190" i="38"/>
  <c r="AY190" i="38"/>
  <c r="BA190" i="38"/>
  <c r="BB190" i="38"/>
  <c r="W191" i="38"/>
  <c r="X191" i="38"/>
  <c r="Z191" i="38"/>
  <c r="AA191" i="38"/>
  <c r="AC191" i="38"/>
  <c r="AD191" i="38"/>
  <c r="AF191" i="38"/>
  <c r="AG191" i="38"/>
  <c r="AI191" i="38"/>
  <c r="AJ191" i="38"/>
  <c r="AL191" i="38"/>
  <c r="AM191" i="38"/>
  <c r="AO191" i="38"/>
  <c r="AP191" i="38"/>
  <c r="AR191" i="38"/>
  <c r="AS191" i="38"/>
  <c r="AU191" i="38"/>
  <c r="AV191" i="38"/>
  <c r="AX191" i="38"/>
  <c r="AY191" i="38"/>
  <c r="BA191" i="38"/>
  <c r="BB191" i="38"/>
  <c r="W192" i="38"/>
  <c r="X192" i="38"/>
  <c r="Z192" i="38"/>
  <c r="AA192" i="38"/>
  <c r="AC192" i="38"/>
  <c r="AD192" i="38"/>
  <c r="AF192" i="38"/>
  <c r="AG192" i="38"/>
  <c r="AI192" i="38"/>
  <c r="AJ192" i="38"/>
  <c r="AL192" i="38"/>
  <c r="AM192" i="38"/>
  <c r="AO192" i="38"/>
  <c r="AP192" i="38"/>
  <c r="AR192" i="38"/>
  <c r="AS192" i="38"/>
  <c r="AU192" i="38"/>
  <c r="AV192" i="38"/>
  <c r="AX192" i="38"/>
  <c r="AY192" i="38"/>
  <c r="BA192" i="38"/>
  <c r="BB192" i="38"/>
  <c r="W129" i="38"/>
  <c r="X129" i="38"/>
  <c r="Z129" i="38"/>
  <c r="AA129" i="38"/>
  <c r="AC129" i="38"/>
  <c r="AD129" i="38"/>
  <c r="AF129" i="38"/>
  <c r="AG129" i="38"/>
  <c r="AI129" i="38"/>
  <c r="AJ129" i="38"/>
  <c r="AL129" i="38"/>
  <c r="AM129" i="38"/>
  <c r="AO129" i="38"/>
  <c r="AP129" i="38"/>
  <c r="AR129" i="38"/>
  <c r="AS129" i="38"/>
  <c r="AU129" i="38"/>
  <c r="AV129" i="38"/>
  <c r="AX129" i="38"/>
  <c r="AY129" i="38"/>
  <c r="BA129" i="38"/>
  <c r="BB129" i="38"/>
  <c r="W130" i="38"/>
  <c r="X130" i="38"/>
  <c r="Z130" i="38"/>
  <c r="AA130" i="38"/>
  <c r="AC130" i="38"/>
  <c r="AD130" i="38"/>
  <c r="AF130" i="38"/>
  <c r="AG130" i="38"/>
  <c r="AI130" i="38"/>
  <c r="AJ130" i="38"/>
  <c r="AL130" i="38"/>
  <c r="AM130" i="38"/>
  <c r="AO130" i="38"/>
  <c r="AP130" i="38"/>
  <c r="AR130" i="38"/>
  <c r="AS130" i="38"/>
  <c r="AU130" i="38"/>
  <c r="AV130" i="38"/>
  <c r="AX130" i="38"/>
  <c r="AY130" i="38"/>
  <c r="BA130" i="38"/>
  <c r="BB130" i="38"/>
  <c r="W131" i="38"/>
  <c r="X131" i="38"/>
  <c r="Z131" i="38"/>
  <c r="AA131" i="38"/>
  <c r="AC131" i="38"/>
  <c r="AD131" i="38"/>
  <c r="AF131" i="38"/>
  <c r="AG131" i="38"/>
  <c r="AI131" i="38"/>
  <c r="AJ131" i="38"/>
  <c r="AL131" i="38"/>
  <c r="AM131" i="38"/>
  <c r="AO131" i="38"/>
  <c r="AP131" i="38"/>
  <c r="AR131" i="38"/>
  <c r="AS131" i="38"/>
  <c r="AU131" i="38"/>
  <c r="AV131" i="38"/>
  <c r="AX131" i="38"/>
  <c r="AY131" i="38"/>
  <c r="BA131" i="38"/>
  <c r="BB131" i="38"/>
  <c r="W132" i="38"/>
  <c r="X132" i="38"/>
  <c r="Z132" i="38"/>
  <c r="AA132" i="38"/>
  <c r="AC132" i="38"/>
  <c r="AD132" i="38"/>
  <c r="AF132" i="38"/>
  <c r="AG132" i="38"/>
  <c r="AI132" i="38"/>
  <c r="AJ132" i="38"/>
  <c r="AL132" i="38"/>
  <c r="AM132" i="38"/>
  <c r="AO132" i="38"/>
  <c r="AP132" i="38"/>
  <c r="AR132" i="38"/>
  <c r="AS132" i="38"/>
  <c r="AU132" i="38"/>
  <c r="AV132" i="38"/>
  <c r="AX132" i="38"/>
  <c r="AY132" i="38"/>
  <c r="BA132" i="38"/>
  <c r="BB132" i="38"/>
  <c r="W133" i="38"/>
  <c r="X133" i="38"/>
  <c r="Z133" i="38"/>
  <c r="AA133" i="38"/>
  <c r="AC133" i="38"/>
  <c r="AD133" i="38"/>
  <c r="AF133" i="38"/>
  <c r="AG133" i="38"/>
  <c r="AI133" i="38"/>
  <c r="AJ133" i="38"/>
  <c r="AL133" i="38"/>
  <c r="AM133" i="38"/>
  <c r="AO133" i="38"/>
  <c r="AP133" i="38"/>
  <c r="AR133" i="38"/>
  <c r="AS133" i="38"/>
  <c r="AU133" i="38"/>
  <c r="AV133" i="38"/>
  <c r="AX133" i="38"/>
  <c r="AY133" i="38"/>
  <c r="BA133" i="38"/>
  <c r="BB133" i="38"/>
  <c r="W134" i="38"/>
  <c r="X134" i="38"/>
  <c r="Z134" i="38"/>
  <c r="AA134" i="38"/>
  <c r="AC134" i="38"/>
  <c r="AD134" i="38"/>
  <c r="AF134" i="38"/>
  <c r="AG134" i="38"/>
  <c r="AI134" i="38"/>
  <c r="AJ134" i="38"/>
  <c r="AL134" i="38"/>
  <c r="AM134" i="38"/>
  <c r="AO134" i="38"/>
  <c r="AP134" i="38"/>
  <c r="AR134" i="38"/>
  <c r="AS134" i="38"/>
  <c r="AU134" i="38"/>
  <c r="AV134" i="38"/>
  <c r="AX134" i="38"/>
  <c r="AY134" i="38"/>
  <c r="BA134" i="38"/>
  <c r="BB134" i="38"/>
  <c r="W135" i="38"/>
  <c r="X135" i="38"/>
  <c r="Z135" i="38"/>
  <c r="AA135" i="38"/>
  <c r="AC135" i="38"/>
  <c r="AD135" i="38"/>
  <c r="AF135" i="38"/>
  <c r="AG135" i="38"/>
  <c r="AI135" i="38"/>
  <c r="AJ135" i="38"/>
  <c r="AL135" i="38"/>
  <c r="AM135" i="38"/>
  <c r="AO135" i="38"/>
  <c r="AP135" i="38"/>
  <c r="AR135" i="38"/>
  <c r="AS135" i="38"/>
  <c r="AU135" i="38"/>
  <c r="AV135" i="38"/>
  <c r="AX135" i="38"/>
  <c r="AY135" i="38"/>
  <c r="BA135" i="38"/>
  <c r="BB135" i="38"/>
  <c r="W136" i="38"/>
  <c r="X136" i="38"/>
  <c r="Z136" i="38"/>
  <c r="AA136" i="38"/>
  <c r="AC136" i="38"/>
  <c r="AD136" i="38"/>
  <c r="AF136" i="38"/>
  <c r="AG136" i="38"/>
  <c r="AI136" i="38"/>
  <c r="AJ136" i="38"/>
  <c r="AL136" i="38"/>
  <c r="AM136" i="38"/>
  <c r="AO136" i="38"/>
  <c r="AP136" i="38"/>
  <c r="AR136" i="38"/>
  <c r="AS136" i="38"/>
  <c r="AU136" i="38"/>
  <c r="AV136" i="38"/>
  <c r="AX136" i="38"/>
  <c r="AY136" i="38"/>
  <c r="BA136" i="38"/>
  <c r="BB136" i="38"/>
  <c r="W137" i="38"/>
  <c r="X137" i="38"/>
  <c r="Z137" i="38"/>
  <c r="AA137" i="38"/>
  <c r="AC137" i="38"/>
  <c r="AD137" i="38"/>
  <c r="AF137" i="38"/>
  <c r="AG137" i="38"/>
  <c r="AI137" i="38"/>
  <c r="AJ137" i="38"/>
  <c r="AL137" i="38"/>
  <c r="AM137" i="38"/>
  <c r="AO137" i="38"/>
  <c r="AP137" i="38"/>
  <c r="AR137" i="38"/>
  <c r="AS137" i="38"/>
  <c r="AU137" i="38"/>
  <c r="AV137" i="38"/>
  <c r="AX137" i="38"/>
  <c r="AY137" i="38"/>
  <c r="BA137" i="38"/>
  <c r="BB137" i="38"/>
  <c r="W138" i="38"/>
  <c r="X138" i="38"/>
  <c r="Z138" i="38"/>
  <c r="AA138" i="38"/>
  <c r="AC138" i="38"/>
  <c r="AD138" i="38"/>
  <c r="AF138" i="38"/>
  <c r="AG138" i="38"/>
  <c r="AI138" i="38"/>
  <c r="AJ138" i="38"/>
  <c r="AL138" i="38"/>
  <c r="AM138" i="38"/>
  <c r="AO138" i="38"/>
  <c r="AP138" i="38"/>
  <c r="AR138" i="38"/>
  <c r="AS138" i="38"/>
  <c r="AU138" i="38"/>
  <c r="AV138" i="38"/>
  <c r="AX138" i="38"/>
  <c r="AY138" i="38"/>
  <c r="BA138" i="38"/>
  <c r="BB138" i="38"/>
  <c r="W139" i="38"/>
  <c r="X139" i="38"/>
  <c r="Z139" i="38"/>
  <c r="AA139" i="38"/>
  <c r="AC139" i="38"/>
  <c r="AD139" i="38"/>
  <c r="AF139" i="38"/>
  <c r="AG139" i="38"/>
  <c r="AI139" i="38"/>
  <c r="AJ139" i="38"/>
  <c r="AL139" i="38"/>
  <c r="AM139" i="38"/>
  <c r="AO139" i="38"/>
  <c r="AP139" i="38"/>
  <c r="AR139" i="38"/>
  <c r="AS139" i="38"/>
  <c r="AU139" i="38"/>
  <c r="AV139" i="38"/>
  <c r="AX139" i="38"/>
  <c r="AY139" i="38"/>
  <c r="BA139" i="38"/>
  <c r="BB139" i="38"/>
  <c r="W140" i="38"/>
  <c r="X140" i="38"/>
  <c r="Z140" i="38"/>
  <c r="AA140" i="38"/>
  <c r="AC140" i="38"/>
  <c r="AD140" i="38"/>
  <c r="AF140" i="38"/>
  <c r="AG140" i="38"/>
  <c r="AI140" i="38"/>
  <c r="AJ140" i="38"/>
  <c r="AL140" i="38"/>
  <c r="AM140" i="38"/>
  <c r="AO140" i="38"/>
  <c r="AP140" i="38"/>
  <c r="AR140" i="38"/>
  <c r="AS140" i="38"/>
  <c r="AU140" i="38"/>
  <c r="AV140" i="38"/>
  <c r="AX140" i="38"/>
  <c r="AY140" i="38"/>
  <c r="BA140" i="38"/>
  <c r="BB140" i="38"/>
  <c r="W141" i="38"/>
  <c r="X141" i="38"/>
  <c r="Z141" i="38"/>
  <c r="AA141" i="38"/>
  <c r="AC141" i="38"/>
  <c r="AD141" i="38"/>
  <c r="AF141" i="38"/>
  <c r="AG141" i="38"/>
  <c r="AI141" i="38"/>
  <c r="AJ141" i="38"/>
  <c r="AL141" i="38"/>
  <c r="AM141" i="38"/>
  <c r="AO141" i="38"/>
  <c r="AP141" i="38"/>
  <c r="AR141" i="38"/>
  <c r="AS141" i="38"/>
  <c r="AU141" i="38"/>
  <c r="AV141" i="38"/>
  <c r="AX141" i="38"/>
  <c r="AY141" i="38"/>
  <c r="BA141" i="38"/>
  <c r="BB141" i="38"/>
  <c r="W142" i="38"/>
  <c r="X142" i="38"/>
  <c r="Z142" i="38"/>
  <c r="AA142" i="38"/>
  <c r="AC142" i="38"/>
  <c r="AD142" i="38"/>
  <c r="AF142" i="38"/>
  <c r="AG142" i="38"/>
  <c r="AI142" i="38"/>
  <c r="AJ142" i="38"/>
  <c r="AL142" i="38"/>
  <c r="AM142" i="38"/>
  <c r="AO142" i="38"/>
  <c r="AP142" i="38"/>
  <c r="AR142" i="38"/>
  <c r="AS142" i="38"/>
  <c r="AU142" i="38"/>
  <c r="AV142" i="38"/>
  <c r="AX142" i="38"/>
  <c r="AY142" i="38"/>
  <c r="BA142" i="38"/>
  <c r="BB142" i="38"/>
  <c r="W143" i="38"/>
  <c r="X143" i="38"/>
  <c r="Z143" i="38"/>
  <c r="AA143" i="38"/>
  <c r="AC143" i="38"/>
  <c r="AD143" i="38"/>
  <c r="AF143" i="38"/>
  <c r="AG143" i="38"/>
  <c r="AI143" i="38"/>
  <c r="AJ143" i="38"/>
  <c r="AL143" i="38"/>
  <c r="AM143" i="38"/>
  <c r="AO143" i="38"/>
  <c r="AP143" i="38"/>
  <c r="AR143" i="38"/>
  <c r="AS143" i="38"/>
  <c r="AU143" i="38"/>
  <c r="AV143" i="38"/>
  <c r="AX143" i="38"/>
  <c r="AY143" i="38"/>
  <c r="BA143" i="38"/>
  <c r="BB143" i="38"/>
  <c r="W144" i="38"/>
  <c r="X144" i="38"/>
  <c r="Z144" i="38"/>
  <c r="AA144" i="38"/>
  <c r="AC144" i="38"/>
  <c r="AD144" i="38"/>
  <c r="AF144" i="38"/>
  <c r="AG144" i="38"/>
  <c r="AI144" i="38"/>
  <c r="AJ144" i="38"/>
  <c r="AL144" i="38"/>
  <c r="AM144" i="38"/>
  <c r="AO144" i="38"/>
  <c r="AP144" i="38"/>
  <c r="AR144" i="38"/>
  <c r="AS144" i="38"/>
  <c r="AU144" i="38"/>
  <c r="AV144" i="38"/>
  <c r="AX144" i="38"/>
  <c r="AY144" i="38"/>
  <c r="BA144" i="38"/>
  <c r="BB144" i="38"/>
  <c r="W145" i="38"/>
  <c r="X145" i="38"/>
  <c r="Z145" i="38"/>
  <c r="AA145" i="38"/>
  <c r="AC145" i="38"/>
  <c r="AD145" i="38"/>
  <c r="AF145" i="38"/>
  <c r="AG145" i="38"/>
  <c r="AI145" i="38"/>
  <c r="AJ145" i="38"/>
  <c r="AL145" i="38"/>
  <c r="AM145" i="38"/>
  <c r="AO145" i="38"/>
  <c r="AP145" i="38"/>
  <c r="AR145" i="38"/>
  <c r="AS145" i="38"/>
  <c r="AU145" i="38"/>
  <c r="AV145" i="38"/>
  <c r="AX145" i="38"/>
  <c r="AY145" i="38"/>
  <c r="BA145" i="38"/>
  <c r="BB145" i="38"/>
  <c r="W146" i="38"/>
  <c r="X146" i="38"/>
  <c r="Z146" i="38"/>
  <c r="AA146" i="38"/>
  <c r="AC146" i="38"/>
  <c r="AD146" i="38"/>
  <c r="AF146" i="38"/>
  <c r="AG146" i="38"/>
  <c r="AI146" i="38"/>
  <c r="AJ146" i="38"/>
  <c r="AL146" i="38"/>
  <c r="AM146" i="38"/>
  <c r="AO146" i="38"/>
  <c r="AP146" i="38"/>
  <c r="AR146" i="38"/>
  <c r="AS146" i="38"/>
  <c r="AU146" i="38"/>
  <c r="AV146" i="38"/>
  <c r="AX146" i="38"/>
  <c r="AY146" i="38"/>
  <c r="BA146" i="38"/>
  <c r="BB146" i="38"/>
  <c r="W147" i="38"/>
  <c r="X147" i="38"/>
  <c r="Z147" i="38"/>
  <c r="AA147" i="38"/>
  <c r="AC147" i="38"/>
  <c r="AD147" i="38"/>
  <c r="AF147" i="38"/>
  <c r="AG147" i="38"/>
  <c r="AI147" i="38"/>
  <c r="AJ147" i="38"/>
  <c r="AL147" i="38"/>
  <c r="AM147" i="38"/>
  <c r="AO147" i="38"/>
  <c r="AP147" i="38"/>
  <c r="AR147" i="38"/>
  <c r="AS147" i="38"/>
  <c r="AU147" i="38"/>
  <c r="AV147" i="38"/>
  <c r="AX147" i="38"/>
  <c r="AY147" i="38"/>
  <c r="BA147" i="38"/>
  <c r="BB147" i="38"/>
  <c r="W148" i="38"/>
  <c r="X148" i="38"/>
  <c r="Z148" i="38"/>
  <c r="AA148" i="38"/>
  <c r="AC148" i="38"/>
  <c r="AD148" i="38"/>
  <c r="AF148" i="38"/>
  <c r="AG148" i="38"/>
  <c r="AI148" i="38"/>
  <c r="AJ148" i="38"/>
  <c r="AL148" i="38"/>
  <c r="AM148" i="38"/>
  <c r="AO148" i="38"/>
  <c r="AP148" i="38"/>
  <c r="AR148" i="38"/>
  <c r="AS148" i="38"/>
  <c r="AU148" i="38"/>
  <c r="AV148" i="38"/>
  <c r="AX148" i="38"/>
  <c r="AY148" i="38"/>
  <c r="BA148" i="38"/>
  <c r="BB148" i="38"/>
  <c r="W149" i="38"/>
  <c r="X149" i="38"/>
  <c r="Z149" i="38"/>
  <c r="AA149" i="38"/>
  <c r="AC149" i="38"/>
  <c r="AD149" i="38"/>
  <c r="AF149" i="38"/>
  <c r="AG149" i="38"/>
  <c r="AI149" i="38"/>
  <c r="AJ149" i="38"/>
  <c r="AL149" i="38"/>
  <c r="AM149" i="38"/>
  <c r="AO149" i="38"/>
  <c r="AP149" i="38"/>
  <c r="AR149" i="38"/>
  <c r="AS149" i="38"/>
  <c r="AU149" i="38"/>
  <c r="AV149" i="38"/>
  <c r="AX149" i="38"/>
  <c r="AY149" i="38"/>
  <c r="BA149" i="38"/>
  <c r="BB149" i="38"/>
  <c r="W86" i="38"/>
  <c r="X86" i="38"/>
  <c r="Z86" i="38"/>
  <c r="AA86" i="38"/>
  <c r="AC86" i="38"/>
  <c r="AD86" i="38"/>
  <c r="AF86" i="38"/>
  <c r="AG86" i="38"/>
  <c r="AI86" i="38"/>
  <c r="AJ86" i="38"/>
  <c r="AL86" i="38"/>
  <c r="AM86" i="38"/>
  <c r="AO86" i="38"/>
  <c r="AP86" i="38"/>
  <c r="AR86" i="38"/>
  <c r="AS86" i="38"/>
  <c r="AU86" i="38"/>
  <c r="AV86" i="38"/>
  <c r="AX86" i="38"/>
  <c r="AY86" i="38"/>
  <c r="BA86" i="38"/>
  <c r="BB86" i="38"/>
  <c r="W87" i="38"/>
  <c r="X87" i="38"/>
  <c r="Z87" i="38"/>
  <c r="AA87" i="38"/>
  <c r="AC87" i="38"/>
  <c r="AD87" i="38"/>
  <c r="AF87" i="38"/>
  <c r="AG87" i="38"/>
  <c r="AI87" i="38"/>
  <c r="AJ87" i="38"/>
  <c r="AL87" i="38"/>
  <c r="AM87" i="38"/>
  <c r="AO87" i="38"/>
  <c r="AP87" i="38"/>
  <c r="AR87" i="38"/>
  <c r="AS87" i="38"/>
  <c r="AU87" i="38"/>
  <c r="AV87" i="38"/>
  <c r="AX87" i="38"/>
  <c r="AY87" i="38"/>
  <c r="BA87" i="38"/>
  <c r="BB87" i="38"/>
  <c r="W88" i="38"/>
  <c r="X88" i="38"/>
  <c r="Z88" i="38"/>
  <c r="AA88" i="38"/>
  <c r="AC88" i="38"/>
  <c r="AD88" i="38"/>
  <c r="AF88" i="38"/>
  <c r="AG88" i="38"/>
  <c r="AI88" i="38"/>
  <c r="AJ88" i="38"/>
  <c r="AL88" i="38"/>
  <c r="AM88" i="38"/>
  <c r="AO88" i="38"/>
  <c r="AP88" i="38"/>
  <c r="AR88" i="38"/>
  <c r="AS88" i="38"/>
  <c r="AU88" i="38"/>
  <c r="AV88" i="38"/>
  <c r="AX88" i="38"/>
  <c r="AY88" i="38"/>
  <c r="BA88" i="38"/>
  <c r="BB88" i="38"/>
  <c r="W89" i="38"/>
  <c r="X89" i="38"/>
  <c r="Z89" i="38"/>
  <c r="AA89" i="38"/>
  <c r="AC89" i="38"/>
  <c r="AD89" i="38"/>
  <c r="AF89" i="38"/>
  <c r="AG89" i="38"/>
  <c r="AI89" i="38"/>
  <c r="AJ89" i="38"/>
  <c r="AL89" i="38"/>
  <c r="AM89" i="38"/>
  <c r="AO89" i="38"/>
  <c r="AP89" i="38"/>
  <c r="AR89" i="38"/>
  <c r="AS89" i="38"/>
  <c r="AU89" i="38"/>
  <c r="AV89" i="38"/>
  <c r="AX89" i="38"/>
  <c r="AY89" i="38"/>
  <c r="BA89" i="38"/>
  <c r="BB89" i="38"/>
  <c r="W90" i="38"/>
  <c r="X90" i="38"/>
  <c r="Z90" i="38"/>
  <c r="AA90" i="38"/>
  <c r="AC90" i="38"/>
  <c r="AD90" i="38"/>
  <c r="AF90" i="38"/>
  <c r="AG90" i="38"/>
  <c r="AI90" i="38"/>
  <c r="AJ90" i="38"/>
  <c r="AL90" i="38"/>
  <c r="AM90" i="38"/>
  <c r="AO90" i="38"/>
  <c r="AP90" i="38"/>
  <c r="AR90" i="38"/>
  <c r="AS90" i="38"/>
  <c r="AU90" i="38"/>
  <c r="AV90" i="38"/>
  <c r="AX90" i="38"/>
  <c r="AY90" i="38"/>
  <c r="BA90" i="38"/>
  <c r="BB90" i="38"/>
  <c r="W91" i="38"/>
  <c r="X91" i="38"/>
  <c r="Z91" i="38"/>
  <c r="AA91" i="38"/>
  <c r="AC91" i="38"/>
  <c r="AD91" i="38"/>
  <c r="AF91" i="38"/>
  <c r="AG91" i="38"/>
  <c r="AI91" i="38"/>
  <c r="AJ91" i="38"/>
  <c r="AL91" i="38"/>
  <c r="AM91" i="38"/>
  <c r="AO91" i="38"/>
  <c r="AP91" i="38"/>
  <c r="AR91" i="38"/>
  <c r="AS91" i="38"/>
  <c r="AU91" i="38"/>
  <c r="AV91" i="38"/>
  <c r="AX91" i="38"/>
  <c r="AY91" i="38"/>
  <c r="BA91" i="38"/>
  <c r="BB91" i="38"/>
  <c r="W92" i="38"/>
  <c r="X92" i="38"/>
  <c r="Z92" i="38"/>
  <c r="AA92" i="38"/>
  <c r="AC92" i="38"/>
  <c r="AD92" i="38"/>
  <c r="AF92" i="38"/>
  <c r="AG92" i="38"/>
  <c r="AI92" i="38"/>
  <c r="AJ92" i="38"/>
  <c r="AL92" i="38"/>
  <c r="AM92" i="38"/>
  <c r="AO92" i="38"/>
  <c r="AP92" i="38"/>
  <c r="AR92" i="38"/>
  <c r="AS92" i="38"/>
  <c r="AU92" i="38"/>
  <c r="AV92" i="38"/>
  <c r="AX92" i="38"/>
  <c r="AY92" i="38"/>
  <c r="BA92" i="38"/>
  <c r="BB92" i="38"/>
  <c r="W93" i="38"/>
  <c r="X93" i="38"/>
  <c r="Z93" i="38"/>
  <c r="AA93" i="38"/>
  <c r="AC93" i="38"/>
  <c r="AD93" i="38"/>
  <c r="AF93" i="38"/>
  <c r="AG93" i="38"/>
  <c r="AI93" i="38"/>
  <c r="AJ93" i="38"/>
  <c r="AL93" i="38"/>
  <c r="AM93" i="38"/>
  <c r="AO93" i="38"/>
  <c r="AP93" i="38"/>
  <c r="AR93" i="38"/>
  <c r="AS93" i="38"/>
  <c r="AU93" i="38"/>
  <c r="AV93" i="38"/>
  <c r="AX93" i="38"/>
  <c r="AY93" i="38"/>
  <c r="BA93" i="38"/>
  <c r="BB93" i="38"/>
  <c r="W94" i="38"/>
  <c r="X94" i="38"/>
  <c r="Z94" i="38"/>
  <c r="AA94" i="38"/>
  <c r="AC94" i="38"/>
  <c r="AD94" i="38"/>
  <c r="AF94" i="38"/>
  <c r="AG94" i="38"/>
  <c r="AI94" i="38"/>
  <c r="AJ94" i="38"/>
  <c r="AL94" i="38"/>
  <c r="AM94" i="38"/>
  <c r="AO94" i="38"/>
  <c r="AP94" i="38"/>
  <c r="AR94" i="38"/>
  <c r="AS94" i="38"/>
  <c r="AU94" i="38"/>
  <c r="AV94" i="38"/>
  <c r="AX94" i="38"/>
  <c r="AY94" i="38"/>
  <c r="BA94" i="38"/>
  <c r="BB94" i="38"/>
  <c r="W95" i="38"/>
  <c r="X95" i="38"/>
  <c r="Z95" i="38"/>
  <c r="AA95" i="38"/>
  <c r="AC95" i="38"/>
  <c r="AD95" i="38"/>
  <c r="AF95" i="38"/>
  <c r="AG95" i="38"/>
  <c r="AI95" i="38"/>
  <c r="AJ95" i="38"/>
  <c r="AL95" i="38"/>
  <c r="AM95" i="38"/>
  <c r="AO95" i="38"/>
  <c r="AP95" i="38"/>
  <c r="AR95" i="38"/>
  <c r="AS95" i="38"/>
  <c r="AU95" i="38"/>
  <c r="AV95" i="38"/>
  <c r="AX95" i="38"/>
  <c r="AY95" i="38"/>
  <c r="BA95" i="38"/>
  <c r="BB95" i="38"/>
  <c r="W96" i="38"/>
  <c r="X96" i="38"/>
  <c r="Z96" i="38"/>
  <c r="AA96" i="38"/>
  <c r="AC96" i="38"/>
  <c r="AD96" i="38"/>
  <c r="AF96" i="38"/>
  <c r="AG96" i="38"/>
  <c r="AI96" i="38"/>
  <c r="AJ96" i="38"/>
  <c r="AL96" i="38"/>
  <c r="AM96" i="38"/>
  <c r="AO96" i="38"/>
  <c r="AP96" i="38"/>
  <c r="AR96" i="38"/>
  <c r="AS96" i="38"/>
  <c r="AU96" i="38"/>
  <c r="AV96" i="38"/>
  <c r="AX96" i="38"/>
  <c r="AY96" i="38"/>
  <c r="BA96" i="38"/>
  <c r="BB96" i="38"/>
  <c r="W97" i="38"/>
  <c r="X97" i="38"/>
  <c r="Z97" i="38"/>
  <c r="AA97" i="38"/>
  <c r="AC97" i="38"/>
  <c r="AD97" i="38"/>
  <c r="AF97" i="38"/>
  <c r="AG97" i="38"/>
  <c r="AI97" i="38"/>
  <c r="AJ97" i="38"/>
  <c r="AL97" i="38"/>
  <c r="AM97" i="38"/>
  <c r="AO97" i="38"/>
  <c r="AP97" i="38"/>
  <c r="AR97" i="38"/>
  <c r="AS97" i="38"/>
  <c r="AU97" i="38"/>
  <c r="AV97" i="38"/>
  <c r="AX97" i="38"/>
  <c r="AY97" i="38"/>
  <c r="BA97" i="38"/>
  <c r="BB97" i="38"/>
  <c r="W98" i="38"/>
  <c r="X98" i="38"/>
  <c r="Z98" i="38"/>
  <c r="AA98" i="38"/>
  <c r="AC98" i="38"/>
  <c r="AD98" i="38"/>
  <c r="AF98" i="38"/>
  <c r="AG98" i="38"/>
  <c r="AI98" i="38"/>
  <c r="AJ98" i="38"/>
  <c r="AL98" i="38"/>
  <c r="AM98" i="38"/>
  <c r="AO98" i="38"/>
  <c r="AP98" i="38"/>
  <c r="AR98" i="38"/>
  <c r="AS98" i="38"/>
  <c r="AU98" i="38"/>
  <c r="AV98" i="38"/>
  <c r="AX98" i="38"/>
  <c r="AY98" i="38"/>
  <c r="BA98" i="38"/>
  <c r="BB98" i="38"/>
  <c r="W99" i="38"/>
  <c r="X99" i="38"/>
  <c r="Z99" i="38"/>
  <c r="AA99" i="38"/>
  <c r="AC99" i="38"/>
  <c r="AD99" i="38"/>
  <c r="AF99" i="38"/>
  <c r="AG99" i="38"/>
  <c r="AI99" i="38"/>
  <c r="AJ99" i="38"/>
  <c r="AL99" i="38"/>
  <c r="AM99" i="38"/>
  <c r="AO99" i="38"/>
  <c r="AP99" i="38"/>
  <c r="AR99" i="38"/>
  <c r="AS99" i="38"/>
  <c r="AU99" i="38"/>
  <c r="AV99" i="38"/>
  <c r="AX99" i="38"/>
  <c r="AY99" i="38"/>
  <c r="BA99" i="38"/>
  <c r="BB99" i="38"/>
  <c r="W100" i="38"/>
  <c r="X100" i="38"/>
  <c r="Z100" i="38"/>
  <c r="AA100" i="38"/>
  <c r="AC100" i="38"/>
  <c r="AD100" i="38"/>
  <c r="AF100" i="38"/>
  <c r="AG100" i="38"/>
  <c r="AI100" i="38"/>
  <c r="AJ100" i="38"/>
  <c r="AL100" i="38"/>
  <c r="AM100" i="38"/>
  <c r="AO100" i="38"/>
  <c r="AP100" i="38"/>
  <c r="AR100" i="38"/>
  <c r="AS100" i="38"/>
  <c r="AU100" i="38"/>
  <c r="AV100" i="38"/>
  <c r="AX100" i="38"/>
  <c r="AY100" i="38"/>
  <c r="BA100" i="38"/>
  <c r="BB100" i="38"/>
  <c r="W101" i="38"/>
  <c r="X101" i="38"/>
  <c r="Z101" i="38"/>
  <c r="AA101" i="38"/>
  <c r="AC101" i="38"/>
  <c r="AD101" i="38"/>
  <c r="AF101" i="38"/>
  <c r="AG101" i="38"/>
  <c r="AI101" i="38"/>
  <c r="AJ101" i="38"/>
  <c r="AL101" i="38"/>
  <c r="AM101" i="38"/>
  <c r="AO101" i="38"/>
  <c r="AP101" i="38"/>
  <c r="AR101" i="38"/>
  <c r="AS101" i="38"/>
  <c r="AU101" i="38"/>
  <c r="AV101" i="38"/>
  <c r="AX101" i="38"/>
  <c r="AY101" i="38"/>
  <c r="BA101" i="38"/>
  <c r="BB101" i="38"/>
  <c r="W102" i="38"/>
  <c r="X102" i="38"/>
  <c r="Z102" i="38"/>
  <c r="AA102" i="38"/>
  <c r="AC102" i="38"/>
  <c r="AD102" i="38"/>
  <c r="AF102" i="38"/>
  <c r="AG102" i="38"/>
  <c r="AI102" i="38"/>
  <c r="AJ102" i="38"/>
  <c r="AL102" i="38"/>
  <c r="AM102" i="38"/>
  <c r="AO102" i="38"/>
  <c r="AP102" i="38"/>
  <c r="AR102" i="38"/>
  <c r="AS102" i="38"/>
  <c r="AU102" i="38"/>
  <c r="AV102" i="38"/>
  <c r="AX102" i="38"/>
  <c r="AY102" i="38"/>
  <c r="BA102" i="38"/>
  <c r="BB102" i="38"/>
  <c r="W103" i="38"/>
  <c r="X103" i="38"/>
  <c r="Z103" i="38"/>
  <c r="AA103" i="38"/>
  <c r="AC103" i="38"/>
  <c r="AD103" i="38"/>
  <c r="AF103" i="38"/>
  <c r="AG103" i="38"/>
  <c r="AI103" i="38"/>
  <c r="AJ103" i="38"/>
  <c r="AL103" i="38"/>
  <c r="AM103" i="38"/>
  <c r="AO103" i="38"/>
  <c r="AP103" i="38"/>
  <c r="AR103" i="38"/>
  <c r="AS103" i="38"/>
  <c r="AU103" i="38"/>
  <c r="AV103" i="38"/>
  <c r="AX103" i="38"/>
  <c r="AY103" i="38"/>
  <c r="BA103" i="38"/>
  <c r="BB103" i="38"/>
  <c r="W104" i="38"/>
  <c r="X104" i="38"/>
  <c r="Z104" i="38"/>
  <c r="AA104" i="38"/>
  <c r="AC104" i="38"/>
  <c r="AD104" i="38"/>
  <c r="AF104" i="38"/>
  <c r="AG104" i="38"/>
  <c r="AI104" i="38"/>
  <c r="AJ104" i="38"/>
  <c r="AL104" i="38"/>
  <c r="AM104" i="38"/>
  <c r="AO104" i="38"/>
  <c r="AP104" i="38"/>
  <c r="AR104" i="38"/>
  <c r="AS104" i="38"/>
  <c r="AU104" i="38"/>
  <c r="AV104" i="38"/>
  <c r="AX104" i="38"/>
  <c r="AY104" i="38"/>
  <c r="BA104" i="38"/>
  <c r="BB104" i="38"/>
  <c r="W105" i="38"/>
  <c r="X105" i="38"/>
  <c r="Z105" i="38"/>
  <c r="AA105" i="38"/>
  <c r="AC105" i="38"/>
  <c r="AD105" i="38"/>
  <c r="AF105" i="38"/>
  <c r="AG105" i="38"/>
  <c r="AI105" i="38"/>
  <c r="AJ105" i="38"/>
  <c r="AL105" i="38"/>
  <c r="AM105" i="38"/>
  <c r="AO105" i="38"/>
  <c r="AP105" i="38"/>
  <c r="AR105" i="38"/>
  <c r="AS105" i="38"/>
  <c r="AU105" i="38"/>
  <c r="AV105" i="38"/>
  <c r="AX105" i="38"/>
  <c r="AY105" i="38"/>
  <c r="BA105" i="38"/>
  <c r="BB105" i="38"/>
  <c r="W106" i="38"/>
  <c r="X106" i="38"/>
  <c r="Z106" i="38"/>
  <c r="AA106" i="38"/>
  <c r="AC106" i="38"/>
  <c r="AD106" i="38"/>
  <c r="AF106" i="38"/>
  <c r="AG106" i="38"/>
  <c r="AI106" i="38"/>
  <c r="AJ106" i="38"/>
  <c r="AL106" i="38"/>
  <c r="AM106" i="38"/>
  <c r="AO106" i="38"/>
  <c r="AP106" i="38"/>
  <c r="AR106" i="38"/>
  <c r="AS106" i="38"/>
  <c r="AU106" i="38"/>
  <c r="AV106" i="38"/>
  <c r="AX106" i="38"/>
  <c r="AY106" i="38"/>
  <c r="BA106" i="38"/>
  <c r="BB106" i="38"/>
  <c r="P256" i="38"/>
  <c r="Q256" i="38"/>
  <c r="P257" i="38"/>
  <c r="Q257" i="38"/>
  <c r="P258" i="38"/>
  <c r="Q258" i="38"/>
  <c r="P259" i="38"/>
  <c r="Q259" i="38"/>
  <c r="P260" i="38"/>
  <c r="Q260" i="38"/>
  <c r="P261" i="38"/>
  <c r="Q261" i="38"/>
  <c r="P262" i="38"/>
  <c r="Q262" i="38"/>
  <c r="P263" i="38"/>
  <c r="Q263" i="38"/>
  <c r="P264" i="38"/>
  <c r="Q264" i="38"/>
  <c r="P265" i="38"/>
  <c r="Q265" i="38"/>
  <c r="P266" i="38"/>
  <c r="Q266" i="38"/>
  <c r="P267" i="38"/>
  <c r="Q267" i="38"/>
  <c r="P268" i="38"/>
  <c r="Q268" i="38"/>
  <c r="P269" i="38"/>
  <c r="Q269" i="38"/>
  <c r="P270" i="38"/>
  <c r="Q270" i="38"/>
  <c r="P271" i="38"/>
  <c r="Q271" i="38"/>
  <c r="P272" i="38"/>
  <c r="Q272" i="38"/>
  <c r="P273" i="38"/>
  <c r="Q273" i="38"/>
  <c r="P274" i="38"/>
  <c r="Q274" i="38"/>
  <c r="P275" i="38"/>
  <c r="Q275" i="38"/>
  <c r="P276" i="38"/>
  <c r="Q276" i="38"/>
  <c r="P214" i="38"/>
  <c r="Q214" i="38"/>
  <c r="P215" i="38"/>
  <c r="Q215" i="38"/>
  <c r="P216" i="38"/>
  <c r="Q216" i="38"/>
  <c r="P217" i="38"/>
  <c r="Q217" i="38"/>
  <c r="P218" i="38"/>
  <c r="Q218" i="38"/>
  <c r="P219" i="38"/>
  <c r="Q219" i="38"/>
  <c r="P220" i="38"/>
  <c r="Q220" i="38"/>
  <c r="P221" i="38"/>
  <c r="Q221" i="38"/>
  <c r="P222" i="38"/>
  <c r="Q222" i="38"/>
  <c r="P223" i="38"/>
  <c r="Q223" i="38"/>
  <c r="P224" i="38"/>
  <c r="Q224" i="38"/>
  <c r="P225" i="38"/>
  <c r="Q225" i="38"/>
  <c r="P226" i="38"/>
  <c r="Q226" i="38"/>
  <c r="P227" i="38"/>
  <c r="Q227" i="38"/>
  <c r="P228" i="38"/>
  <c r="Q228" i="38"/>
  <c r="P229" i="38"/>
  <c r="Q229" i="38"/>
  <c r="P230" i="38"/>
  <c r="Q230" i="38"/>
  <c r="P231" i="38"/>
  <c r="Q231" i="38"/>
  <c r="P232" i="38"/>
  <c r="Q232" i="38"/>
  <c r="P233" i="38"/>
  <c r="Q233" i="38"/>
  <c r="P234" i="38"/>
  <c r="Q234" i="38"/>
  <c r="P172" i="38"/>
  <c r="Q172" i="38"/>
  <c r="P173" i="38"/>
  <c r="Q173" i="38"/>
  <c r="P174" i="38"/>
  <c r="Q174" i="38"/>
  <c r="P175" i="38"/>
  <c r="Q175" i="38"/>
  <c r="P176" i="38"/>
  <c r="Q176" i="38"/>
  <c r="P177" i="38"/>
  <c r="Q177" i="38"/>
  <c r="P178" i="38"/>
  <c r="Q178" i="38"/>
  <c r="P179" i="38"/>
  <c r="Q179" i="38"/>
  <c r="P180" i="38"/>
  <c r="Q180" i="38"/>
  <c r="P181" i="38"/>
  <c r="Q181" i="38"/>
  <c r="P182" i="38"/>
  <c r="Q182" i="38"/>
  <c r="P183" i="38"/>
  <c r="Q183" i="38"/>
  <c r="P184" i="38"/>
  <c r="Q184" i="38"/>
  <c r="P185" i="38"/>
  <c r="Q185" i="38"/>
  <c r="P186" i="38"/>
  <c r="Q186" i="38"/>
  <c r="P187" i="38"/>
  <c r="Q187" i="38"/>
  <c r="P188" i="38"/>
  <c r="Q188" i="38"/>
  <c r="P189" i="38"/>
  <c r="Q189" i="38"/>
  <c r="P190" i="38"/>
  <c r="Q190" i="38"/>
  <c r="P191" i="38"/>
  <c r="Q191" i="38"/>
  <c r="P192" i="38"/>
  <c r="Q192" i="38"/>
  <c r="P129" i="38"/>
  <c r="Q129" i="38"/>
  <c r="P130" i="38"/>
  <c r="Q130" i="38"/>
  <c r="P131" i="38"/>
  <c r="Q131" i="38"/>
  <c r="P132" i="38"/>
  <c r="Q132" i="38"/>
  <c r="P133" i="38"/>
  <c r="Q133" i="38"/>
  <c r="P134" i="38"/>
  <c r="Q134" i="38"/>
  <c r="P135" i="38"/>
  <c r="Q135" i="38"/>
  <c r="P136" i="38"/>
  <c r="Q136" i="38"/>
  <c r="P137" i="38"/>
  <c r="Q137" i="38"/>
  <c r="P138" i="38"/>
  <c r="Q138" i="38"/>
  <c r="P139" i="38"/>
  <c r="Q139" i="38"/>
  <c r="P140" i="38"/>
  <c r="Q140" i="38"/>
  <c r="P141" i="38"/>
  <c r="Q141" i="38"/>
  <c r="P142" i="38"/>
  <c r="Q142" i="38"/>
  <c r="P143" i="38"/>
  <c r="Q143" i="38"/>
  <c r="P144" i="38"/>
  <c r="Q144" i="38"/>
  <c r="P145" i="38"/>
  <c r="Q145" i="38"/>
  <c r="P146" i="38"/>
  <c r="Q146" i="38"/>
  <c r="P147" i="38"/>
  <c r="Q147" i="38"/>
  <c r="P148" i="38"/>
  <c r="Q148" i="38"/>
  <c r="P149" i="38"/>
  <c r="Q149" i="38"/>
  <c r="P86" i="38"/>
  <c r="Q86" i="38"/>
  <c r="P87" i="38"/>
  <c r="Q87" i="38"/>
  <c r="P88" i="38"/>
  <c r="Q88" i="38"/>
  <c r="P89" i="38"/>
  <c r="Q89" i="38"/>
  <c r="P90" i="38"/>
  <c r="Q90" i="38"/>
  <c r="P91" i="38"/>
  <c r="Q91" i="38"/>
  <c r="P92" i="38"/>
  <c r="Q92" i="38"/>
  <c r="P93" i="38"/>
  <c r="Q93" i="38"/>
  <c r="P94" i="38"/>
  <c r="Q94" i="38"/>
  <c r="P95" i="38"/>
  <c r="Q95" i="38"/>
  <c r="P96" i="38"/>
  <c r="Q96" i="38"/>
  <c r="P97" i="38"/>
  <c r="Q97" i="38"/>
  <c r="P98" i="38"/>
  <c r="Q98" i="38"/>
  <c r="P99" i="38"/>
  <c r="Q99" i="38"/>
  <c r="P100" i="38"/>
  <c r="Q100" i="38"/>
  <c r="P101" i="38"/>
  <c r="Q101" i="38"/>
  <c r="P102" i="38"/>
  <c r="Q102" i="38"/>
  <c r="P103" i="38"/>
  <c r="Q103" i="38"/>
  <c r="P104" i="38"/>
  <c r="Q104" i="38"/>
  <c r="P105" i="38"/>
  <c r="Q105" i="38"/>
  <c r="P106" i="38"/>
  <c r="Q106" i="38"/>
  <c r="J256" i="38"/>
  <c r="K256" i="38" s="1"/>
  <c r="M256" i="38"/>
  <c r="J257" i="38"/>
  <c r="K257" i="38" s="1"/>
  <c r="L257" i="38" s="1"/>
  <c r="M257" i="38"/>
  <c r="J258" i="38"/>
  <c r="K258" i="38" s="1"/>
  <c r="M258" i="38"/>
  <c r="J259" i="38"/>
  <c r="K259" i="38" s="1"/>
  <c r="L259" i="38" s="1"/>
  <c r="M259" i="38"/>
  <c r="J260" i="38"/>
  <c r="K260" i="38" s="1"/>
  <c r="M260" i="38"/>
  <c r="J261" i="38"/>
  <c r="K261" i="38" s="1"/>
  <c r="L261" i="38" s="1"/>
  <c r="M261" i="38"/>
  <c r="J262" i="38"/>
  <c r="K262" i="38" s="1"/>
  <c r="M262" i="38"/>
  <c r="J263" i="38"/>
  <c r="K263" i="38" s="1"/>
  <c r="L263" i="38" s="1"/>
  <c r="M263" i="38"/>
  <c r="J264" i="38"/>
  <c r="K264" i="38" s="1"/>
  <c r="M264" i="38"/>
  <c r="J265" i="38"/>
  <c r="K265" i="38" s="1"/>
  <c r="L265" i="38" s="1"/>
  <c r="M265" i="38"/>
  <c r="J266" i="38"/>
  <c r="K266" i="38" s="1"/>
  <c r="M266" i="38"/>
  <c r="J267" i="38"/>
  <c r="K267" i="38" s="1"/>
  <c r="L267" i="38" s="1"/>
  <c r="M267" i="38"/>
  <c r="J268" i="38"/>
  <c r="K268" i="38" s="1"/>
  <c r="M268" i="38"/>
  <c r="J269" i="38"/>
  <c r="K269" i="38" s="1"/>
  <c r="L269" i="38" s="1"/>
  <c r="M269" i="38"/>
  <c r="J270" i="38"/>
  <c r="K270" i="38" s="1"/>
  <c r="M270" i="38"/>
  <c r="J271" i="38"/>
  <c r="K271" i="38" s="1"/>
  <c r="L271" i="38" s="1"/>
  <c r="M271" i="38"/>
  <c r="J272" i="38"/>
  <c r="K272" i="38" s="1"/>
  <c r="M272" i="38"/>
  <c r="J273" i="38"/>
  <c r="K273" i="38" s="1"/>
  <c r="L273" i="38" s="1"/>
  <c r="M273" i="38"/>
  <c r="J274" i="38"/>
  <c r="K274" i="38" s="1"/>
  <c r="M274" i="38"/>
  <c r="J275" i="38"/>
  <c r="K275" i="38" s="1"/>
  <c r="L275" i="38" s="1"/>
  <c r="M275" i="38"/>
  <c r="J276" i="38"/>
  <c r="K276" i="38" s="1"/>
  <c r="L276" i="38" s="1"/>
  <c r="M276" i="38"/>
  <c r="J214" i="38"/>
  <c r="K214" i="38" s="1"/>
  <c r="M214" i="38"/>
  <c r="J215" i="38"/>
  <c r="K215" i="38" s="1"/>
  <c r="L215" i="38" s="1"/>
  <c r="M215" i="38"/>
  <c r="J216" i="38"/>
  <c r="K216" i="38" s="1"/>
  <c r="M216" i="38"/>
  <c r="J217" i="38"/>
  <c r="K217" i="38" s="1"/>
  <c r="L217" i="38" s="1"/>
  <c r="M217" i="38"/>
  <c r="J218" i="38"/>
  <c r="K218" i="38" s="1"/>
  <c r="M218" i="38"/>
  <c r="J219" i="38"/>
  <c r="K219" i="38" s="1"/>
  <c r="L219" i="38" s="1"/>
  <c r="M219" i="38"/>
  <c r="J220" i="38"/>
  <c r="K220" i="38" s="1"/>
  <c r="M220" i="38"/>
  <c r="J221" i="38"/>
  <c r="K221" i="38" s="1"/>
  <c r="L221" i="38" s="1"/>
  <c r="M221" i="38"/>
  <c r="J222" i="38"/>
  <c r="K222" i="38" s="1"/>
  <c r="M222" i="38"/>
  <c r="J223" i="38"/>
  <c r="K223" i="38" s="1"/>
  <c r="L223" i="38" s="1"/>
  <c r="M223" i="38"/>
  <c r="J224" i="38"/>
  <c r="K224" i="38" s="1"/>
  <c r="M224" i="38"/>
  <c r="J225" i="38"/>
  <c r="K225" i="38" s="1"/>
  <c r="L225" i="38" s="1"/>
  <c r="M225" i="38"/>
  <c r="J226" i="38"/>
  <c r="K226" i="38" s="1"/>
  <c r="M226" i="38"/>
  <c r="J227" i="38"/>
  <c r="K227" i="38" s="1"/>
  <c r="L227" i="38" s="1"/>
  <c r="M227" i="38"/>
  <c r="J228" i="38"/>
  <c r="K228" i="38" s="1"/>
  <c r="M228" i="38"/>
  <c r="J229" i="38"/>
  <c r="K229" i="38" s="1"/>
  <c r="L229" i="38" s="1"/>
  <c r="M229" i="38"/>
  <c r="J230" i="38"/>
  <c r="K230" i="38" s="1"/>
  <c r="M230" i="38"/>
  <c r="J231" i="38"/>
  <c r="K231" i="38" s="1"/>
  <c r="L231" i="38" s="1"/>
  <c r="M231" i="38"/>
  <c r="J232" i="38"/>
  <c r="K232" i="38" s="1"/>
  <c r="M232" i="38"/>
  <c r="J233" i="38"/>
  <c r="K233" i="38" s="1"/>
  <c r="L233" i="38" s="1"/>
  <c r="M233" i="38"/>
  <c r="J234" i="38"/>
  <c r="K234" i="38" s="1"/>
  <c r="M234" i="38"/>
  <c r="J172" i="38"/>
  <c r="K172" i="38" s="1"/>
  <c r="M172" i="38"/>
  <c r="J173" i="38"/>
  <c r="K173" i="38" s="1"/>
  <c r="L173" i="38" s="1"/>
  <c r="M173" i="38"/>
  <c r="J174" i="38"/>
  <c r="K174" i="38" s="1"/>
  <c r="M174" i="38"/>
  <c r="J175" i="38"/>
  <c r="K175" i="38" s="1"/>
  <c r="L175" i="38" s="1"/>
  <c r="M175" i="38"/>
  <c r="J176" i="38"/>
  <c r="K176" i="38" s="1"/>
  <c r="M176" i="38"/>
  <c r="J177" i="38"/>
  <c r="K177" i="38" s="1"/>
  <c r="L177" i="38" s="1"/>
  <c r="M177" i="38"/>
  <c r="J178" i="38"/>
  <c r="K178" i="38" s="1"/>
  <c r="M178" i="38"/>
  <c r="J179" i="38"/>
  <c r="K179" i="38" s="1"/>
  <c r="L179" i="38" s="1"/>
  <c r="M179" i="38"/>
  <c r="J180" i="38"/>
  <c r="K180" i="38" s="1"/>
  <c r="M180" i="38"/>
  <c r="J181" i="38"/>
  <c r="K181" i="38" s="1"/>
  <c r="L181" i="38" s="1"/>
  <c r="M181" i="38"/>
  <c r="J182" i="38"/>
  <c r="K182" i="38" s="1"/>
  <c r="M182" i="38"/>
  <c r="J183" i="38"/>
  <c r="K183" i="38" s="1"/>
  <c r="L183" i="38" s="1"/>
  <c r="M183" i="38"/>
  <c r="J184" i="38"/>
  <c r="K184" i="38" s="1"/>
  <c r="M184" i="38"/>
  <c r="J185" i="38"/>
  <c r="K185" i="38" s="1"/>
  <c r="L185" i="38" s="1"/>
  <c r="M185" i="38"/>
  <c r="J186" i="38"/>
  <c r="K186" i="38" s="1"/>
  <c r="M186" i="38"/>
  <c r="J187" i="38"/>
  <c r="K187" i="38" s="1"/>
  <c r="L187" i="38" s="1"/>
  <c r="M187" i="38"/>
  <c r="J188" i="38"/>
  <c r="K188" i="38" s="1"/>
  <c r="M188" i="38"/>
  <c r="J189" i="38"/>
  <c r="K189" i="38" s="1"/>
  <c r="L189" i="38" s="1"/>
  <c r="M189" i="38"/>
  <c r="J190" i="38"/>
  <c r="K190" i="38" s="1"/>
  <c r="M190" i="38"/>
  <c r="J191" i="38"/>
  <c r="K191" i="38" s="1"/>
  <c r="L191" i="38" s="1"/>
  <c r="M191" i="38"/>
  <c r="J192" i="38"/>
  <c r="K192" i="38" s="1"/>
  <c r="M192" i="38"/>
  <c r="J129" i="38"/>
  <c r="K129" i="38" s="1"/>
  <c r="M129" i="38"/>
  <c r="J130" i="38"/>
  <c r="K130" i="38" s="1"/>
  <c r="L130" i="38" s="1"/>
  <c r="M130" i="38"/>
  <c r="J131" i="38"/>
  <c r="K131" i="38" s="1"/>
  <c r="M131" i="38"/>
  <c r="J132" i="38"/>
  <c r="K132" i="38" s="1"/>
  <c r="L132" i="38" s="1"/>
  <c r="M132" i="38"/>
  <c r="J133" i="38"/>
  <c r="K133" i="38" s="1"/>
  <c r="M133" i="38"/>
  <c r="J134" i="38"/>
  <c r="K134" i="38" s="1"/>
  <c r="L134" i="38" s="1"/>
  <c r="M134" i="38"/>
  <c r="J135" i="38"/>
  <c r="K135" i="38" s="1"/>
  <c r="M135" i="38"/>
  <c r="J136" i="38"/>
  <c r="K136" i="38" s="1"/>
  <c r="L136" i="38" s="1"/>
  <c r="M136" i="38"/>
  <c r="J137" i="38"/>
  <c r="K137" i="38" s="1"/>
  <c r="M137" i="38"/>
  <c r="J138" i="38"/>
  <c r="K138" i="38" s="1"/>
  <c r="L138" i="38" s="1"/>
  <c r="M138" i="38"/>
  <c r="J139" i="38"/>
  <c r="K139" i="38" s="1"/>
  <c r="M139" i="38"/>
  <c r="J140" i="38"/>
  <c r="K140" i="38" s="1"/>
  <c r="L140" i="38" s="1"/>
  <c r="M140" i="38"/>
  <c r="J141" i="38"/>
  <c r="K141" i="38" s="1"/>
  <c r="M141" i="38"/>
  <c r="J142" i="38"/>
  <c r="K142" i="38" s="1"/>
  <c r="L142" i="38" s="1"/>
  <c r="M142" i="38"/>
  <c r="J143" i="38"/>
  <c r="K143" i="38" s="1"/>
  <c r="M143" i="38"/>
  <c r="J144" i="38"/>
  <c r="K144" i="38" s="1"/>
  <c r="L144" i="38" s="1"/>
  <c r="M144" i="38"/>
  <c r="J145" i="38"/>
  <c r="K145" i="38" s="1"/>
  <c r="M145" i="38"/>
  <c r="J146" i="38"/>
  <c r="K146" i="38" s="1"/>
  <c r="L146" i="38" s="1"/>
  <c r="M146" i="38"/>
  <c r="J147" i="38"/>
  <c r="K147" i="38" s="1"/>
  <c r="M147" i="38"/>
  <c r="J148" i="38"/>
  <c r="K148" i="38" s="1"/>
  <c r="L148" i="38" s="1"/>
  <c r="M148" i="38"/>
  <c r="J149" i="38"/>
  <c r="K149" i="38" s="1"/>
  <c r="M149" i="38"/>
  <c r="J86" i="38"/>
  <c r="K86" i="38" s="1"/>
  <c r="M86" i="38"/>
  <c r="J87" i="38"/>
  <c r="K87" i="38" s="1"/>
  <c r="L87" i="38" s="1"/>
  <c r="M87" i="38"/>
  <c r="J88" i="38"/>
  <c r="K88" i="38" s="1"/>
  <c r="M88" i="38"/>
  <c r="J89" i="38"/>
  <c r="K89" i="38" s="1"/>
  <c r="L89" i="38" s="1"/>
  <c r="M89" i="38"/>
  <c r="J90" i="38"/>
  <c r="K90" i="38" s="1"/>
  <c r="M90" i="38"/>
  <c r="J91" i="38"/>
  <c r="K91" i="38" s="1"/>
  <c r="L91" i="38" s="1"/>
  <c r="M91" i="38"/>
  <c r="J92" i="38"/>
  <c r="K92" i="38" s="1"/>
  <c r="M92" i="38"/>
  <c r="J93" i="38"/>
  <c r="K93" i="38" s="1"/>
  <c r="L93" i="38" s="1"/>
  <c r="M93" i="38"/>
  <c r="J94" i="38"/>
  <c r="K94" i="38" s="1"/>
  <c r="M94" i="38"/>
  <c r="J95" i="38"/>
  <c r="K95" i="38" s="1"/>
  <c r="L95" i="38" s="1"/>
  <c r="M95" i="38"/>
  <c r="J96" i="38"/>
  <c r="K96" i="38" s="1"/>
  <c r="M96" i="38"/>
  <c r="J97" i="38"/>
  <c r="K97" i="38" s="1"/>
  <c r="L97" i="38" s="1"/>
  <c r="M97" i="38"/>
  <c r="J98" i="38"/>
  <c r="K98" i="38" s="1"/>
  <c r="M98" i="38"/>
  <c r="J99" i="38"/>
  <c r="K99" i="38" s="1"/>
  <c r="L99" i="38" s="1"/>
  <c r="M99" i="38"/>
  <c r="J100" i="38"/>
  <c r="K100" i="38" s="1"/>
  <c r="M100" i="38"/>
  <c r="J101" i="38"/>
  <c r="K101" i="38" s="1"/>
  <c r="L101" i="38" s="1"/>
  <c r="M101" i="38"/>
  <c r="J102" i="38"/>
  <c r="K102" i="38" s="1"/>
  <c r="M102" i="38"/>
  <c r="J103" i="38"/>
  <c r="K103" i="38" s="1"/>
  <c r="L103" i="38" s="1"/>
  <c r="M103" i="38"/>
  <c r="J104" i="38"/>
  <c r="K104" i="38" s="1"/>
  <c r="M104" i="38"/>
  <c r="J105" i="38"/>
  <c r="K105" i="38" s="1"/>
  <c r="L105" i="38" s="1"/>
  <c r="M105" i="38"/>
  <c r="J106" i="38"/>
  <c r="K106" i="38" s="1"/>
  <c r="M106" i="38"/>
  <c r="F276" i="38"/>
  <c r="F275" i="38"/>
  <c r="F274" i="38"/>
  <c r="V274" i="38" s="1"/>
  <c r="F273" i="38"/>
  <c r="F272" i="38"/>
  <c r="F271" i="38"/>
  <c r="F270" i="38"/>
  <c r="F269" i="38"/>
  <c r="F268" i="38"/>
  <c r="F267" i="38"/>
  <c r="F266" i="38"/>
  <c r="F265" i="38"/>
  <c r="F264" i="38"/>
  <c r="F263" i="38"/>
  <c r="F262" i="38"/>
  <c r="F261" i="38"/>
  <c r="F260" i="38"/>
  <c r="F259" i="38"/>
  <c r="F258" i="38"/>
  <c r="F257" i="38"/>
  <c r="F256" i="38"/>
  <c r="F234" i="38"/>
  <c r="F233" i="38"/>
  <c r="F232" i="38"/>
  <c r="F231" i="38"/>
  <c r="F230" i="38"/>
  <c r="F229" i="38"/>
  <c r="F228" i="38"/>
  <c r="F227" i="38"/>
  <c r="F226" i="38"/>
  <c r="F225" i="38"/>
  <c r="F224" i="38"/>
  <c r="F223" i="38"/>
  <c r="F222" i="38"/>
  <c r="F221" i="38"/>
  <c r="F220" i="38"/>
  <c r="F219" i="38"/>
  <c r="F218" i="38"/>
  <c r="F217" i="38"/>
  <c r="F216" i="38"/>
  <c r="F215" i="38"/>
  <c r="F214" i="38"/>
  <c r="F192" i="38"/>
  <c r="F191" i="38"/>
  <c r="F190" i="38"/>
  <c r="F189" i="38"/>
  <c r="F188" i="38"/>
  <c r="F187" i="38"/>
  <c r="F186" i="38"/>
  <c r="F185" i="38"/>
  <c r="F184" i="38"/>
  <c r="V184" i="38" s="1"/>
  <c r="F183" i="38"/>
  <c r="F182" i="38"/>
  <c r="F181" i="38"/>
  <c r="F180" i="38"/>
  <c r="F179" i="38"/>
  <c r="F178" i="38"/>
  <c r="F177" i="38"/>
  <c r="F176" i="38"/>
  <c r="V176" i="38" s="1"/>
  <c r="F175" i="38"/>
  <c r="F174" i="38"/>
  <c r="F173" i="38"/>
  <c r="F172" i="38"/>
  <c r="F148" i="38"/>
  <c r="F147" i="38"/>
  <c r="F146" i="38"/>
  <c r="F145" i="38"/>
  <c r="F144" i="38"/>
  <c r="F143" i="38"/>
  <c r="F142" i="38"/>
  <c r="F141" i="38"/>
  <c r="F140" i="38"/>
  <c r="F139" i="38"/>
  <c r="F138" i="38"/>
  <c r="F137" i="38"/>
  <c r="F136" i="38"/>
  <c r="F135" i="38"/>
  <c r="F134" i="38"/>
  <c r="F133" i="38"/>
  <c r="F132" i="38"/>
  <c r="F131" i="38"/>
  <c r="F130" i="38"/>
  <c r="F129" i="38"/>
  <c r="F105" i="38"/>
  <c r="F104" i="38"/>
  <c r="F103" i="38"/>
  <c r="F102" i="38"/>
  <c r="F101" i="38"/>
  <c r="F100" i="38"/>
  <c r="F99" i="38"/>
  <c r="F98" i="38"/>
  <c r="F97" i="38"/>
  <c r="F96" i="38"/>
  <c r="F95" i="38"/>
  <c r="F94" i="38"/>
  <c r="F93" i="38"/>
  <c r="F92" i="38"/>
  <c r="F91" i="38"/>
  <c r="F90" i="38"/>
  <c r="F89" i="38"/>
  <c r="F88" i="38"/>
  <c r="F87" i="38"/>
  <c r="F86" i="38"/>
  <c r="W43" i="38"/>
  <c r="X43" i="38"/>
  <c r="Z43" i="38"/>
  <c r="AA43" i="38"/>
  <c r="AC43" i="38"/>
  <c r="AD43" i="38"/>
  <c r="AF43" i="38"/>
  <c r="AG43" i="38"/>
  <c r="AI43" i="38"/>
  <c r="AJ43" i="38"/>
  <c r="AL43" i="38"/>
  <c r="AM43" i="38"/>
  <c r="AO43" i="38"/>
  <c r="AP43" i="38"/>
  <c r="AR43" i="38"/>
  <c r="AS43" i="38"/>
  <c r="AU43" i="38"/>
  <c r="AV43" i="38"/>
  <c r="AX43" i="38"/>
  <c r="AY43" i="38"/>
  <c r="BA43" i="38"/>
  <c r="BB43" i="38"/>
  <c r="W44" i="38"/>
  <c r="X44" i="38"/>
  <c r="Z44" i="38"/>
  <c r="AA44" i="38"/>
  <c r="AC44" i="38"/>
  <c r="AD44" i="38"/>
  <c r="AF44" i="38"/>
  <c r="AG44" i="38"/>
  <c r="AI44" i="38"/>
  <c r="AJ44" i="38"/>
  <c r="AL44" i="38"/>
  <c r="AM44" i="38"/>
  <c r="AO44" i="38"/>
  <c r="AP44" i="38"/>
  <c r="AR44" i="38"/>
  <c r="AS44" i="38"/>
  <c r="AU44" i="38"/>
  <c r="AV44" i="38"/>
  <c r="AX44" i="38"/>
  <c r="AY44" i="38"/>
  <c r="BA44" i="38"/>
  <c r="BB44" i="38"/>
  <c r="W45" i="38"/>
  <c r="X45" i="38"/>
  <c r="Z45" i="38"/>
  <c r="AA45" i="38"/>
  <c r="AC45" i="38"/>
  <c r="AD45" i="38"/>
  <c r="AF45" i="38"/>
  <c r="AG45" i="38"/>
  <c r="AI45" i="38"/>
  <c r="AJ45" i="38"/>
  <c r="AL45" i="38"/>
  <c r="AM45" i="38"/>
  <c r="AO45" i="38"/>
  <c r="AP45" i="38"/>
  <c r="AR45" i="38"/>
  <c r="AS45" i="38"/>
  <c r="AU45" i="38"/>
  <c r="AV45" i="38"/>
  <c r="AX45" i="38"/>
  <c r="AY45" i="38"/>
  <c r="BA45" i="38"/>
  <c r="BB45" i="38"/>
  <c r="W46" i="38"/>
  <c r="X46" i="38"/>
  <c r="Z46" i="38"/>
  <c r="AA46" i="38"/>
  <c r="AC46" i="38"/>
  <c r="AD46" i="38"/>
  <c r="AF46" i="38"/>
  <c r="AG46" i="38"/>
  <c r="AI46" i="38"/>
  <c r="AJ46" i="38"/>
  <c r="AL46" i="38"/>
  <c r="AM46" i="38"/>
  <c r="AO46" i="38"/>
  <c r="AP46" i="38"/>
  <c r="AR46" i="38"/>
  <c r="AS46" i="38"/>
  <c r="AU46" i="38"/>
  <c r="AV46" i="38"/>
  <c r="AX46" i="38"/>
  <c r="AY46" i="38"/>
  <c r="BA46" i="38"/>
  <c r="BB46" i="38"/>
  <c r="W47" i="38"/>
  <c r="X47" i="38"/>
  <c r="Z47" i="38"/>
  <c r="AA47" i="38"/>
  <c r="AC47" i="38"/>
  <c r="AD47" i="38"/>
  <c r="AF47" i="38"/>
  <c r="AG47" i="38"/>
  <c r="AI47" i="38"/>
  <c r="AJ47" i="38"/>
  <c r="AL47" i="38"/>
  <c r="AM47" i="38"/>
  <c r="AO47" i="38"/>
  <c r="AP47" i="38"/>
  <c r="AR47" i="38"/>
  <c r="AS47" i="38"/>
  <c r="AU47" i="38"/>
  <c r="AV47" i="38"/>
  <c r="AX47" i="38"/>
  <c r="AY47" i="38"/>
  <c r="BA47" i="38"/>
  <c r="BB47" i="38"/>
  <c r="W48" i="38"/>
  <c r="X48" i="38"/>
  <c r="Z48" i="38"/>
  <c r="AA48" i="38"/>
  <c r="AC48" i="38"/>
  <c r="AD48" i="38"/>
  <c r="AF48" i="38"/>
  <c r="AG48" i="38"/>
  <c r="AI48" i="38"/>
  <c r="AJ48" i="38"/>
  <c r="AL48" i="38"/>
  <c r="AM48" i="38"/>
  <c r="AO48" i="38"/>
  <c r="AP48" i="38"/>
  <c r="AR48" i="38"/>
  <c r="AS48" i="38"/>
  <c r="AU48" i="38"/>
  <c r="AV48" i="38"/>
  <c r="AX48" i="38"/>
  <c r="AY48" i="38"/>
  <c r="BA48" i="38"/>
  <c r="BB48" i="38"/>
  <c r="W49" i="38"/>
  <c r="X49" i="38"/>
  <c r="Z49" i="38"/>
  <c r="AA49" i="38"/>
  <c r="AC49" i="38"/>
  <c r="AD49" i="38"/>
  <c r="AF49" i="38"/>
  <c r="AG49" i="38"/>
  <c r="AI49" i="38"/>
  <c r="AJ49" i="38"/>
  <c r="AL49" i="38"/>
  <c r="AM49" i="38"/>
  <c r="AO49" i="38"/>
  <c r="AP49" i="38"/>
  <c r="AR49" i="38"/>
  <c r="AS49" i="38"/>
  <c r="AU49" i="38"/>
  <c r="AV49" i="38"/>
  <c r="AX49" i="38"/>
  <c r="AY49" i="38"/>
  <c r="BA49" i="38"/>
  <c r="BB49" i="38"/>
  <c r="W50" i="38"/>
  <c r="X50" i="38"/>
  <c r="Z50" i="38"/>
  <c r="AA50" i="38"/>
  <c r="AC50" i="38"/>
  <c r="AD50" i="38"/>
  <c r="AF50" i="38"/>
  <c r="AG50" i="38"/>
  <c r="AI50" i="38"/>
  <c r="AJ50" i="38"/>
  <c r="AL50" i="38"/>
  <c r="AM50" i="38"/>
  <c r="AO50" i="38"/>
  <c r="AP50" i="38"/>
  <c r="AR50" i="38"/>
  <c r="AS50" i="38"/>
  <c r="AU50" i="38"/>
  <c r="AV50" i="38"/>
  <c r="AX50" i="38"/>
  <c r="AY50" i="38"/>
  <c r="BA50" i="38"/>
  <c r="BB50" i="38"/>
  <c r="W51" i="38"/>
  <c r="X51" i="38"/>
  <c r="Z51" i="38"/>
  <c r="AA51" i="38"/>
  <c r="AC51" i="38"/>
  <c r="AD51" i="38"/>
  <c r="AF51" i="38"/>
  <c r="AG51" i="38"/>
  <c r="AI51" i="38"/>
  <c r="AJ51" i="38"/>
  <c r="AL51" i="38"/>
  <c r="AM51" i="38"/>
  <c r="AO51" i="38"/>
  <c r="AP51" i="38"/>
  <c r="AR51" i="38"/>
  <c r="AS51" i="38"/>
  <c r="AU51" i="38"/>
  <c r="AV51" i="38"/>
  <c r="AX51" i="38"/>
  <c r="AY51" i="38"/>
  <c r="BA51" i="38"/>
  <c r="BB51" i="38"/>
  <c r="W52" i="38"/>
  <c r="X52" i="38"/>
  <c r="Z52" i="38"/>
  <c r="AA52" i="38"/>
  <c r="AC52" i="38"/>
  <c r="AD52" i="38"/>
  <c r="AF52" i="38"/>
  <c r="AG52" i="38"/>
  <c r="AI52" i="38"/>
  <c r="AJ52" i="38"/>
  <c r="AL52" i="38"/>
  <c r="AM52" i="38"/>
  <c r="AO52" i="38"/>
  <c r="AP52" i="38"/>
  <c r="AR52" i="38"/>
  <c r="AS52" i="38"/>
  <c r="AU52" i="38"/>
  <c r="AV52" i="38"/>
  <c r="AX52" i="38"/>
  <c r="AY52" i="38"/>
  <c r="BA52" i="38"/>
  <c r="BB52" i="38"/>
  <c r="W53" i="38"/>
  <c r="X53" i="38"/>
  <c r="Z53" i="38"/>
  <c r="AA53" i="38"/>
  <c r="AC53" i="38"/>
  <c r="AD53" i="38"/>
  <c r="AF53" i="38"/>
  <c r="AG53" i="38"/>
  <c r="AI53" i="38"/>
  <c r="AJ53" i="38"/>
  <c r="AL53" i="38"/>
  <c r="AM53" i="38"/>
  <c r="AO53" i="38"/>
  <c r="AP53" i="38"/>
  <c r="AR53" i="38"/>
  <c r="AS53" i="38"/>
  <c r="AU53" i="38"/>
  <c r="AV53" i="38"/>
  <c r="AX53" i="38"/>
  <c r="AY53" i="38"/>
  <c r="BA53" i="38"/>
  <c r="BB53" i="38"/>
  <c r="W54" i="38"/>
  <c r="X54" i="38"/>
  <c r="Z54" i="38"/>
  <c r="AA54" i="38"/>
  <c r="AC54" i="38"/>
  <c r="AD54" i="38"/>
  <c r="AF54" i="38"/>
  <c r="AG54" i="38"/>
  <c r="AI54" i="38"/>
  <c r="AJ54" i="38"/>
  <c r="AL54" i="38"/>
  <c r="AM54" i="38"/>
  <c r="AO54" i="38"/>
  <c r="AP54" i="38"/>
  <c r="AR54" i="38"/>
  <c r="AS54" i="38"/>
  <c r="AU54" i="38"/>
  <c r="AV54" i="38"/>
  <c r="AX54" i="38"/>
  <c r="AY54" i="38"/>
  <c r="BA54" i="38"/>
  <c r="BB54" i="38"/>
  <c r="W55" i="38"/>
  <c r="X55" i="38"/>
  <c r="Z55" i="38"/>
  <c r="AA55" i="38"/>
  <c r="AC55" i="38"/>
  <c r="AD55" i="38"/>
  <c r="AF55" i="38"/>
  <c r="AG55" i="38"/>
  <c r="AI55" i="38"/>
  <c r="AJ55" i="38"/>
  <c r="AL55" i="38"/>
  <c r="AM55" i="38"/>
  <c r="AO55" i="38"/>
  <c r="AP55" i="38"/>
  <c r="AR55" i="38"/>
  <c r="AS55" i="38"/>
  <c r="AU55" i="38"/>
  <c r="AV55" i="38"/>
  <c r="AX55" i="38"/>
  <c r="AY55" i="38"/>
  <c r="BA55" i="38"/>
  <c r="BB55" i="38"/>
  <c r="W56" i="38"/>
  <c r="X56" i="38"/>
  <c r="Z56" i="38"/>
  <c r="AA56" i="38"/>
  <c r="AC56" i="38"/>
  <c r="AD56" i="38"/>
  <c r="AF56" i="38"/>
  <c r="AG56" i="38"/>
  <c r="AI56" i="38"/>
  <c r="AJ56" i="38"/>
  <c r="AL56" i="38"/>
  <c r="AM56" i="38"/>
  <c r="AO56" i="38"/>
  <c r="AP56" i="38"/>
  <c r="AR56" i="38"/>
  <c r="AS56" i="38"/>
  <c r="AU56" i="38"/>
  <c r="AV56" i="38"/>
  <c r="AX56" i="38"/>
  <c r="AY56" i="38"/>
  <c r="BA56" i="38"/>
  <c r="BB56" i="38"/>
  <c r="W57" i="38"/>
  <c r="X57" i="38"/>
  <c r="Z57" i="38"/>
  <c r="AA57" i="38"/>
  <c r="AC57" i="38"/>
  <c r="AD57" i="38"/>
  <c r="AF57" i="38"/>
  <c r="AG57" i="38"/>
  <c r="AI57" i="38"/>
  <c r="AJ57" i="38"/>
  <c r="AL57" i="38"/>
  <c r="AM57" i="38"/>
  <c r="AO57" i="38"/>
  <c r="AP57" i="38"/>
  <c r="AR57" i="38"/>
  <c r="AS57" i="38"/>
  <c r="AU57" i="38"/>
  <c r="AV57" i="38"/>
  <c r="AX57" i="38"/>
  <c r="AY57" i="38"/>
  <c r="BA57" i="38"/>
  <c r="BB57" i="38"/>
  <c r="W58" i="38"/>
  <c r="X58" i="38"/>
  <c r="Z58" i="38"/>
  <c r="AA58" i="38"/>
  <c r="AC58" i="38"/>
  <c r="AD58" i="38"/>
  <c r="AF58" i="38"/>
  <c r="AG58" i="38"/>
  <c r="AI58" i="38"/>
  <c r="AJ58" i="38"/>
  <c r="AL58" i="38"/>
  <c r="AM58" i="38"/>
  <c r="AO58" i="38"/>
  <c r="AP58" i="38"/>
  <c r="AR58" i="38"/>
  <c r="AS58" i="38"/>
  <c r="AU58" i="38"/>
  <c r="AV58" i="38"/>
  <c r="AX58" i="38"/>
  <c r="AY58" i="38"/>
  <c r="BA58" i="38"/>
  <c r="BB58" i="38"/>
  <c r="W59" i="38"/>
  <c r="X59" i="38"/>
  <c r="Z59" i="38"/>
  <c r="AA59" i="38"/>
  <c r="AC59" i="38"/>
  <c r="AD59" i="38"/>
  <c r="AF59" i="38"/>
  <c r="AG59" i="38"/>
  <c r="AI59" i="38"/>
  <c r="AJ59" i="38"/>
  <c r="AL59" i="38"/>
  <c r="AM59" i="38"/>
  <c r="AO59" i="38"/>
  <c r="AP59" i="38"/>
  <c r="AR59" i="38"/>
  <c r="AS59" i="38"/>
  <c r="AU59" i="38"/>
  <c r="AV59" i="38"/>
  <c r="AX59" i="38"/>
  <c r="AY59" i="38"/>
  <c r="BA59" i="38"/>
  <c r="BB59" i="38"/>
  <c r="W60" i="38"/>
  <c r="X60" i="38"/>
  <c r="Z60" i="38"/>
  <c r="AA60" i="38"/>
  <c r="AC60" i="38"/>
  <c r="AD60" i="38"/>
  <c r="AF60" i="38"/>
  <c r="AG60" i="38"/>
  <c r="AI60" i="38"/>
  <c r="AJ60" i="38"/>
  <c r="AL60" i="38"/>
  <c r="AM60" i="38"/>
  <c r="AO60" i="38"/>
  <c r="AP60" i="38"/>
  <c r="AR60" i="38"/>
  <c r="AS60" i="38"/>
  <c r="AU60" i="38"/>
  <c r="AV60" i="38"/>
  <c r="AX60" i="38"/>
  <c r="AY60" i="38"/>
  <c r="BA60" i="38"/>
  <c r="BB60" i="38"/>
  <c r="W61" i="38"/>
  <c r="X61" i="38"/>
  <c r="Z61" i="38"/>
  <c r="AA61" i="38"/>
  <c r="AC61" i="38"/>
  <c r="AD61" i="38"/>
  <c r="AF61" i="38"/>
  <c r="AG61" i="38"/>
  <c r="AI61" i="38"/>
  <c r="AJ61" i="38"/>
  <c r="AL61" i="38"/>
  <c r="AM61" i="38"/>
  <c r="AO61" i="38"/>
  <c r="AP61" i="38"/>
  <c r="AR61" i="38"/>
  <c r="AS61" i="38"/>
  <c r="AU61" i="38"/>
  <c r="AV61" i="38"/>
  <c r="AX61" i="38"/>
  <c r="AY61" i="38"/>
  <c r="BA61" i="38"/>
  <c r="BB61" i="38"/>
  <c r="W62" i="38"/>
  <c r="X62" i="38"/>
  <c r="Z62" i="38"/>
  <c r="AA62" i="38"/>
  <c r="AC62" i="38"/>
  <c r="AD62" i="38"/>
  <c r="AF62" i="38"/>
  <c r="AG62" i="38"/>
  <c r="AI62" i="38"/>
  <c r="AJ62" i="38"/>
  <c r="AL62" i="38"/>
  <c r="AM62" i="38"/>
  <c r="AO62" i="38"/>
  <c r="AP62" i="38"/>
  <c r="AR62" i="38"/>
  <c r="AS62" i="38"/>
  <c r="AU62" i="38"/>
  <c r="AV62" i="38"/>
  <c r="AX62" i="38"/>
  <c r="AY62" i="38"/>
  <c r="BA62" i="38"/>
  <c r="BB62" i="38"/>
  <c r="W63" i="38"/>
  <c r="X63" i="38"/>
  <c r="Z63" i="38"/>
  <c r="AA63" i="38"/>
  <c r="AC63" i="38"/>
  <c r="AD63" i="38"/>
  <c r="AF63" i="38"/>
  <c r="AG63" i="38"/>
  <c r="AI63" i="38"/>
  <c r="AJ63" i="38"/>
  <c r="AL63" i="38"/>
  <c r="AM63" i="38"/>
  <c r="AO63" i="38"/>
  <c r="AP63" i="38"/>
  <c r="AR63" i="38"/>
  <c r="AS63" i="38"/>
  <c r="AU63" i="38"/>
  <c r="AV63" i="38"/>
  <c r="AX63" i="38"/>
  <c r="AY63" i="38"/>
  <c r="BA63" i="38"/>
  <c r="BB63" i="38"/>
  <c r="P43" i="38"/>
  <c r="Q43" i="38"/>
  <c r="P44" i="38"/>
  <c r="Q44" i="38"/>
  <c r="P45" i="38"/>
  <c r="Q45" i="38"/>
  <c r="P46" i="38"/>
  <c r="Q46" i="38"/>
  <c r="P47" i="38"/>
  <c r="Q47" i="38"/>
  <c r="P48" i="38"/>
  <c r="Q48" i="38"/>
  <c r="P49" i="38"/>
  <c r="Q49" i="38"/>
  <c r="P50" i="38"/>
  <c r="Q50" i="38"/>
  <c r="P51" i="38"/>
  <c r="Q51" i="38"/>
  <c r="P52" i="38"/>
  <c r="Q52" i="38"/>
  <c r="P53" i="38"/>
  <c r="Q53" i="38"/>
  <c r="P54" i="38"/>
  <c r="Q54" i="38"/>
  <c r="P55" i="38"/>
  <c r="Q55" i="38"/>
  <c r="P56" i="38"/>
  <c r="Q56" i="38"/>
  <c r="P57" i="38"/>
  <c r="Q57" i="38"/>
  <c r="P58" i="38"/>
  <c r="Q58" i="38"/>
  <c r="P59" i="38"/>
  <c r="Q59" i="38"/>
  <c r="P60" i="38"/>
  <c r="Q60" i="38"/>
  <c r="P61" i="38"/>
  <c r="Q61" i="38"/>
  <c r="P62" i="38"/>
  <c r="Q62" i="38"/>
  <c r="P63" i="38"/>
  <c r="Q63" i="38"/>
  <c r="J43" i="38"/>
  <c r="K43" i="38" s="1"/>
  <c r="M43" i="38"/>
  <c r="J44" i="38"/>
  <c r="M44" i="38"/>
  <c r="J45" i="38"/>
  <c r="K45" i="38" s="1"/>
  <c r="M45" i="38"/>
  <c r="J46" i="38"/>
  <c r="K46" i="38" s="1"/>
  <c r="L46" i="38" s="1"/>
  <c r="M46" i="38"/>
  <c r="J47" i="38"/>
  <c r="K47" i="38" s="1"/>
  <c r="M47" i="38"/>
  <c r="J48" i="38"/>
  <c r="M48" i="38"/>
  <c r="J49" i="38"/>
  <c r="K49" i="38" s="1"/>
  <c r="M49" i="38"/>
  <c r="J50" i="38"/>
  <c r="K50" i="38" s="1"/>
  <c r="L50" i="38" s="1"/>
  <c r="M50" i="38"/>
  <c r="J51" i="38"/>
  <c r="K51" i="38" s="1"/>
  <c r="M51" i="38"/>
  <c r="J52" i="38"/>
  <c r="K52" i="38" s="1"/>
  <c r="L52" i="38" s="1"/>
  <c r="M52" i="38"/>
  <c r="J53" i="38"/>
  <c r="K53" i="38" s="1"/>
  <c r="M53" i="38"/>
  <c r="J54" i="38"/>
  <c r="K54" i="38" s="1"/>
  <c r="L54" i="38" s="1"/>
  <c r="M54" i="38"/>
  <c r="J55" i="38"/>
  <c r="K55" i="38" s="1"/>
  <c r="M55" i="38"/>
  <c r="J56" i="38"/>
  <c r="K56" i="38" s="1"/>
  <c r="L56" i="38" s="1"/>
  <c r="M56" i="38"/>
  <c r="J57" i="38"/>
  <c r="K57" i="38" s="1"/>
  <c r="M57" i="38"/>
  <c r="J58" i="38"/>
  <c r="K58" i="38" s="1"/>
  <c r="L58" i="38" s="1"/>
  <c r="M58" i="38"/>
  <c r="J59" i="38"/>
  <c r="K59" i="38" s="1"/>
  <c r="M59" i="38"/>
  <c r="J60" i="38"/>
  <c r="K60" i="38" s="1"/>
  <c r="L60" i="38" s="1"/>
  <c r="M60" i="38"/>
  <c r="J61" i="38"/>
  <c r="K61" i="38" s="1"/>
  <c r="M61" i="38"/>
  <c r="J62" i="38"/>
  <c r="K62" i="38" s="1"/>
  <c r="L62" i="38" s="1"/>
  <c r="M62" i="38"/>
  <c r="J63" i="38"/>
  <c r="K63" i="38" s="1"/>
  <c r="M63" i="38"/>
  <c r="F43" i="38"/>
  <c r="F44" i="38"/>
  <c r="F45" i="38"/>
  <c r="F46" i="38"/>
  <c r="F47" i="38"/>
  <c r="F48" i="38"/>
  <c r="F49" i="38"/>
  <c r="F50" i="38"/>
  <c r="F51" i="38"/>
  <c r="F52" i="38"/>
  <c r="F53" i="38"/>
  <c r="F54" i="38"/>
  <c r="F55" i="38"/>
  <c r="F56" i="38"/>
  <c r="F57" i="38"/>
  <c r="F58" i="38"/>
  <c r="F59" i="38"/>
  <c r="F60" i="38"/>
  <c r="F61" i="38"/>
  <c r="F62" i="38"/>
  <c r="F63" i="38"/>
  <c r="AN279" i="87" l="1"/>
  <c r="H18" i="47" s="1"/>
  <c r="N18" i="47" s="1"/>
  <c r="V129" i="38"/>
  <c r="V137" i="38"/>
  <c r="V133" i="38"/>
  <c r="Y133" i="38" s="1"/>
  <c r="AB133" i="38" s="1"/>
  <c r="AE133" i="38" s="1"/>
  <c r="V141" i="38"/>
  <c r="V178" i="38"/>
  <c r="Y178" i="38" s="1"/>
  <c r="AB178" i="38" s="1"/>
  <c r="AE178" i="38" s="1"/>
  <c r="V186" i="38"/>
  <c r="Y186" i="38" s="1"/>
  <c r="AB186" i="38" s="1"/>
  <c r="AE186" i="38" s="1"/>
  <c r="V86" i="38"/>
  <c r="V94" i="38"/>
  <c r="Y94" i="38" s="1"/>
  <c r="AB94" i="38" s="1"/>
  <c r="AE94" i="38" s="1"/>
  <c r="V217" i="38"/>
  <c r="V225" i="38"/>
  <c r="Y225" i="38" s="1"/>
  <c r="AB225" i="38" s="1"/>
  <c r="V233" i="38"/>
  <c r="Y233" i="38" s="1"/>
  <c r="AB233" i="38" s="1"/>
  <c r="AE233" i="38" s="1"/>
  <c r="V174" i="38"/>
  <c r="Y174" i="38" s="1"/>
  <c r="AB174" i="38" s="1"/>
  <c r="AE174" i="38" s="1"/>
  <c r="V182" i="38"/>
  <c r="V90" i="38"/>
  <c r="Y90" i="38" s="1"/>
  <c r="AB90" i="38" s="1"/>
  <c r="AE90" i="38" s="1"/>
  <c r="V98" i="38"/>
  <c r="Y98" i="38" s="1"/>
  <c r="AB98" i="38" s="1"/>
  <c r="V221" i="38"/>
  <c r="V229" i="38"/>
  <c r="AW64" i="87"/>
  <c r="V92" i="38"/>
  <c r="Y92" i="38" s="1"/>
  <c r="AB92" i="38" s="1"/>
  <c r="AE92" i="38" s="1"/>
  <c r="V100" i="38"/>
  <c r="Y100" i="38" s="1"/>
  <c r="AB100" i="38" s="1"/>
  <c r="AE100" i="38" s="1"/>
  <c r="AH100" i="38" s="1"/>
  <c r="V215" i="38"/>
  <c r="V223" i="38"/>
  <c r="Y223" i="38" s="1"/>
  <c r="AB223" i="38" s="1"/>
  <c r="V231" i="38"/>
  <c r="Y231" i="38" s="1"/>
  <c r="AB231" i="38" s="1"/>
  <c r="V172" i="38"/>
  <c r="V180" i="38"/>
  <c r="Y180" i="38" s="1"/>
  <c r="AB180" i="38" s="1"/>
  <c r="AE180" i="38" s="1"/>
  <c r="V131" i="38"/>
  <c r="Y131" i="38" s="1"/>
  <c r="V88" i="38"/>
  <c r="V96" i="38"/>
  <c r="Y96" i="38" s="1"/>
  <c r="AB96" i="38" s="1"/>
  <c r="AE96" i="38" s="1"/>
  <c r="V135" i="38"/>
  <c r="Y135" i="38" s="1"/>
  <c r="AB135" i="38" s="1"/>
  <c r="AE135" i="38" s="1"/>
  <c r="V143" i="38"/>
  <c r="Y143" i="38" s="1"/>
  <c r="AB143" i="38" s="1"/>
  <c r="AE143" i="38" s="1"/>
  <c r="V219" i="38"/>
  <c r="Y219" i="38" s="1"/>
  <c r="AB219" i="38" s="1"/>
  <c r="AW70" i="87"/>
  <c r="AZ70" i="87" s="1"/>
  <c r="BC70" i="87" s="1"/>
  <c r="V139" i="38"/>
  <c r="V44" i="38"/>
  <c r="AQ279" i="87"/>
  <c r="H18" i="48" s="1"/>
  <c r="N18" i="48" s="1"/>
  <c r="E78" i="30"/>
  <c r="E80" i="30" s="1"/>
  <c r="Q10" i="88"/>
  <c r="E68" i="30"/>
  <c r="E70" i="30" s="1"/>
  <c r="P10" i="88"/>
  <c r="AZ165" i="87"/>
  <c r="BC165" i="87" s="1"/>
  <c r="AT193" i="87"/>
  <c r="BC102" i="87"/>
  <c r="V89" i="38"/>
  <c r="Y89" i="38" s="1"/>
  <c r="AB89" i="38" s="1"/>
  <c r="AE89" i="38" s="1"/>
  <c r="V93" i="38"/>
  <c r="Y93" i="38" s="1"/>
  <c r="V97" i="38"/>
  <c r="Y97" i="38" s="1"/>
  <c r="AB97" i="38" s="1"/>
  <c r="AE97" i="38" s="1"/>
  <c r="V132" i="38"/>
  <c r="Y132" i="38" s="1"/>
  <c r="V136" i="38"/>
  <c r="Y136" i="38" s="1"/>
  <c r="AB136" i="38" s="1"/>
  <c r="AE136" i="38" s="1"/>
  <c r="V140" i="38"/>
  <c r="Y140" i="38" s="1"/>
  <c r="V175" i="38"/>
  <c r="Y175" i="38" s="1"/>
  <c r="AB175" i="38" s="1"/>
  <c r="AE175" i="38" s="1"/>
  <c r="V179" i="38"/>
  <c r="Y179" i="38" s="1"/>
  <c r="AB179" i="38" s="1"/>
  <c r="AE179" i="38" s="1"/>
  <c r="V183" i="38"/>
  <c r="Y183" i="38" s="1"/>
  <c r="AB183" i="38" s="1"/>
  <c r="AE183" i="38" s="1"/>
  <c r="V273" i="38"/>
  <c r="Y273" i="38" s="1"/>
  <c r="AB273" i="38" s="1"/>
  <c r="V62" i="38"/>
  <c r="Y62" i="38" s="1"/>
  <c r="AB62" i="38" s="1"/>
  <c r="AE62" i="38" s="1"/>
  <c r="AH62" i="38" s="1"/>
  <c r="V60" i="38"/>
  <c r="Y60" i="38" s="1"/>
  <c r="V56" i="38"/>
  <c r="Y56" i="38" s="1"/>
  <c r="AB56" i="38" s="1"/>
  <c r="AE56" i="38" s="1"/>
  <c r="V61" i="38"/>
  <c r="Y61" i="38" s="1"/>
  <c r="V59" i="38"/>
  <c r="V55" i="38"/>
  <c r="Y55" i="38" s="1"/>
  <c r="AB55" i="38" s="1"/>
  <c r="V51" i="38"/>
  <c r="Y51" i="38" s="1"/>
  <c r="AB51" i="38" s="1"/>
  <c r="AW153" i="87"/>
  <c r="AW193" i="87" s="1"/>
  <c r="V52" i="38"/>
  <c r="Y52" i="38" s="1"/>
  <c r="AB52" i="38" s="1"/>
  <c r="V48" i="38"/>
  <c r="Y48" i="38" s="1"/>
  <c r="AB48" i="38" s="1"/>
  <c r="AZ73" i="87"/>
  <c r="BC73" i="87" s="1"/>
  <c r="V54" i="38"/>
  <c r="Y54" i="38" s="1"/>
  <c r="AB54" i="38" s="1"/>
  <c r="AE54" i="38" s="1"/>
  <c r="V46" i="38"/>
  <c r="Y46" i="38" s="1"/>
  <c r="BC129" i="87"/>
  <c r="BC121" i="87"/>
  <c r="V58" i="38"/>
  <c r="Y58" i="38" s="1"/>
  <c r="AB58" i="38" s="1"/>
  <c r="AE58" i="38" s="1"/>
  <c r="V50" i="38"/>
  <c r="Y50" i="38" s="1"/>
  <c r="AB50" i="38" s="1"/>
  <c r="AE50" i="38" s="1"/>
  <c r="BC167" i="87"/>
  <c r="AT107" i="87"/>
  <c r="AZ74" i="87"/>
  <c r="BC74" i="87" s="1"/>
  <c r="AZ81" i="87"/>
  <c r="BC81" i="87" s="1"/>
  <c r="AZ46" i="87"/>
  <c r="AZ64" i="87" s="1"/>
  <c r="AW265" i="87"/>
  <c r="AZ265" i="87" s="1"/>
  <c r="AT64" i="87"/>
  <c r="AW106" i="87"/>
  <c r="AZ106" i="87" s="1"/>
  <c r="AW105" i="87"/>
  <c r="AZ105" i="87" s="1"/>
  <c r="AW263" i="87"/>
  <c r="AZ263" i="87" s="1"/>
  <c r="AZ252" i="87"/>
  <c r="BC161" i="87"/>
  <c r="AW233" i="87"/>
  <c r="AW235" i="87" s="1"/>
  <c r="BC113" i="87"/>
  <c r="BC24" i="87"/>
  <c r="BC99" i="87"/>
  <c r="BC237" i="87"/>
  <c r="BC171" i="87"/>
  <c r="BC179" i="87"/>
  <c r="AW267" i="87"/>
  <c r="AT277" i="87"/>
  <c r="AT235" i="87"/>
  <c r="AZ177" i="87"/>
  <c r="BC177" i="87" s="1"/>
  <c r="AT150" i="87"/>
  <c r="AW110" i="87"/>
  <c r="AZ110" i="87" s="1"/>
  <c r="AZ150" i="87" s="1"/>
  <c r="BC69" i="87"/>
  <c r="AZ156" i="87"/>
  <c r="BC156" i="87" s="1"/>
  <c r="BC195" i="87"/>
  <c r="AZ201" i="87"/>
  <c r="BC201" i="87" s="1"/>
  <c r="N12" i="14"/>
  <c r="H13" i="14"/>
  <c r="H14" i="14" s="1"/>
  <c r="N13" i="15"/>
  <c r="N14" i="15" s="1"/>
  <c r="Q12" i="43"/>
  <c r="Q14" i="42"/>
  <c r="S12" i="43"/>
  <c r="S14" i="42"/>
  <c r="R12" i="43"/>
  <c r="R14" i="42"/>
  <c r="P12" i="13"/>
  <c r="P14" i="14"/>
  <c r="H12" i="13"/>
  <c r="E7" i="28" s="1"/>
  <c r="K12" i="13"/>
  <c r="K14" i="14"/>
  <c r="M12" i="13"/>
  <c r="M14" i="14"/>
  <c r="L12" i="13"/>
  <c r="E27" i="28" s="1"/>
  <c r="L14" i="14"/>
  <c r="L12" i="45"/>
  <c r="L14" i="44"/>
  <c r="P12" i="45"/>
  <c r="P14" i="44"/>
  <c r="K12" i="45"/>
  <c r="K14" i="44"/>
  <c r="S12" i="14"/>
  <c r="S14" i="15"/>
  <c r="J12" i="45"/>
  <c r="J14" i="44"/>
  <c r="M12" i="45"/>
  <c r="M14" i="44"/>
  <c r="R12" i="14"/>
  <c r="R14" i="15"/>
  <c r="Q12" i="14"/>
  <c r="Q14" i="15"/>
  <c r="J12" i="13"/>
  <c r="J14" i="14"/>
  <c r="S11" i="1"/>
  <c r="V49" i="38"/>
  <c r="Y49" i="38" s="1"/>
  <c r="AB49" i="38" s="1"/>
  <c r="V47" i="38"/>
  <c r="Y47" i="38" s="1"/>
  <c r="V45" i="38"/>
  <c r="Y45" i="38" s="1"/>
  <c r="AB45" i="38" s="1"/>
  <c r="V43" i="38"/>
  <c r="Y43" i="38" s="1"/>
  <c r="K48" i="38"/>
  <c r="L48" i="38" s="1"/>
  <c r="V57" i="38"/>
  <c r="Y57" i="38" s="1"/>
  <c r="K44" i="38"/>
  <c r="L44" i="38" s="1"/>
  <c r="Y44" i="38"/>
  <c r="AB44" i="38" s="1"/>
  <c r="Y59" i="38"/>
  <c r="AB59" i="38" s="1"/>
  <c r="V53" i="38"/>
  <c r="Y53" i="38" s="1"/>
  <c r="V102" i="38"/>
  <c r="Y102" i="38" s="1"/>
  <c r="V104" i="38"/>
  <c r="Y104" i="38" s="1"/>
  <c r="V145" i="38"/>
  <c r="Y145" i="38" s="1"/>
  <c r="V147" i="38"/>
  <c r="Y147" i="38" s="1"/>
  <c r="V188" i="38"/>
  <c r="Y188" i="38" s="1"/>
  <c r="V190" i="38"/>
  <c r="Y190" i="38" s="1"/>
  <c r="V227" i="38"/>
  <c r="Y227" i="38" s="1"/>
  <c r="V256" i="38"/>
  <c r="Y256" i="38" s="1"/>
  <c r="AB256" i="38" s="1"/>
  <c r="V258" i="38"/>
  <c r="Y258" i="38" s="1"/>
  <c r="V260" i="38"/>
  <c r="Y260" i="38" s="1"/>
  <c r="AB260" i="38" s="1"/>
  <c r="V262" i="38"/>
  <c r="Y262" i="38" s="1"/>
  <c r="V264" i="38"/>
  <c r="Y264" i="38" s="1"/>
  <c r="AB264" i="38" s="1"/>
  <c r="V266" i="38"/>
  <c r="Y266" i="38" s="1"/>
  <c r="V268" i="38"/>
  <c r="Y268" i="38" s="1"/>
  <c r="AB268" i="38" s="1"/>
  <c r="V270" i="38"/>
  <c r="Y270" i="38" s="1"/>
  <c r="V272" i="38"/>
  <c r="Y272" i="38" s="1"/>
  <c r="AB272" i="38" s="1"/>
  <c r="V87" i="38"/>
  <c r="Y87" i="38" s="1"/>
  <c r="V91" i="38"/>
  <c r="Y91" i="38" s="1"/>
  <c r="AB91" i="38" s="1"/>
  <c r="AE91" i="38" s="1"/>
  <c r="V95" i="38"/>
  <c r="Y95" i="38" s="1"/>
  <c r="V99" i="38"/>
  <c r="Y99" i="38" s="1"/>
  <c r="V101" i="38"/>
  <c r="Y101" i="38" s="1"/>
  <c r="V103" i="38"/>
  <c r="Y103" i="38" s="1"/>
  <c r="V105" i="38"/>
  <c r="Y105" i="38" s="1"/>
  <c r="V130" i="38"/>
  <c r="Y130" i="38" s="1"/>
  <c r="AB130" i="38" s="1"/>
  <c r="AE130" i="38" s="1"/>
  <c r="V134" i="38"/>
  <c r="Y134" i="38" s="1"/>
  <c r="AB134" i="38" s="1"/>
  <c r="AE134" i="38" s="1"/>
  <c r="V138" i="38"/>
  <c r="Y138" i="38" s="1"/>
  <c r="AB138" i="38" s="1"/>
  <c r="AE138" i="38" s="1"/>
  <c r="V142" i="38"/>
  <c r="Y142" i="38" s="1"/>
  <c r="V144" i="38"/>
  <c r="Y144" i="38" s="1"/>
  <c r="V146" i="38"/>
  <c r="Y146" i="38" s="1"/>
  <c r="V148" i="38"/>
  <c r="Y148" i="38" s="1"/>
  <c r="V173" i="38"/>
  <c r="Y173" i="38" s="1"/>
  <c r="AB173" i="38" s="1"/>
  <c r="AE173" i="38" s="1"/>
  <c r="V177" i="38"/>
  <c r="Y177" i="38" s="1"/>
  <c r="AB177" i="38" s="1"/>
  <c r="AE177" i="38" s="1"/>
  <c r="V181" i="38"/>
  <c r="Y181" i="38" s="1"/>
  <c r="AB181" i="38" s="1"/>
  <c r="AE181" i="38" s="1"/>
  <c r="V185" i="38"/>
  <c r="Y185" i="38" s="1"/>
  <c r="V187" i="38"/>
  <c r="Y187" i="38" s="1"/>
  <c r="AB187" i="38" s="1"/>
  <c r="V189" i="38"/>
  <c r="Y189" i="38" s="1"/>
  <c r="AB189" i="38" s="1"/>
  <c r="V191" i="38"/>
  <c r="Y191" i="38" s="1"/>
  <c r="AB191" i="38" s="1"/>
  <c r="V214" i="38"/>
  <c r="Y214" i="38" s="1"/>
  <c r="AB214" i="38" s="1"/>
  <c r="V216" i="38"/>
  <c r="Y216" i="38" s="1"/>
  <c r="AB216" i="38" s="1"/>
  <c r="V218" i="38"/>
  <c r="Y218" i="38" s="1"/>
  <c r="AB218" i="38" s="1"/>
  <c r="V220" i="38"/>
  <c r="Y220" i="38" s="1"/>
  <c r="AB220" i="38" s="1"/>
  <c r="V222" i="38"/>
  <c r="V224" i="38"/>
  <c r="Y224" i="38" s="1"/>
  <c r="AB224" i="38" s="1"/>
  <c r="V226" i="38"/>
  <c r="Y226" i="38" s="1"/>
  <c r="AB226" i="38" s="1"/>
  <c r="V228" i="38"/>
  <c r="Y228" i="38" s="1"/>
  <c r="AB228" i="38" s="1"/>
  <c r="V230" i="38"/>
  <c r="V232" i="38"/>
  <c r="Y232" i="38" s="1"/>
  <c r="AB232" i="38" s="1"/>
  <c r="AE232" i="38" s="1"/>
  <c r="V257" i="38"/>
  <c r="Y257" i="38" s="1"/>
  <c r="AB257" i="38" s="1"/>
  <c r="AE257" i="38" s="1"/>
  <c r="V259" i="38"/>
  <c r="Y259" i="38" s="1"/>
  <c r="AB259" i="38" s="1"/>
  <c r="AE259" i="38" s="1"/>
  <c r="V261" i="38"/>
  <c r="Y261" i="38" s="1"/>
  <c r="AB261" i="38" s="1"/>
  <c r="AE261" i="38" s="1"/>
  <c r="V263" i="38"/>
  <c r="Y263" i="38" s="1"/>
  <c r="AB263" i="38" s="1"/>
  <c r="AE263" i="38" s="1"/>
  <c r="V265" i="38"/>
  <c r="Y265" i="38" s="1"/>
  <c r="AB265" i="38" s="1"/>
  <c r="AE265" i="38" s="1"/>
  <c r="AH265" i="38" s="1"/>
  <c r="V267" i="38"/>
  <c r="Y267" i="38" s="1"/>
  <c r="AB267" i="38" s="1"/>
  <c r="AE267" i="38" s="1"/>
  <c r="V269" i="38"/>
  <c r="Y269" i="38" s="1"/>
  <c r="AB269" i="38" s="1"/>
  <c r="AE269" i="38" s="1"/>
  <c r="V271" i="38"/>
  <c r="Y271" i="38" s="1"/>
  <c r="AB271" i="38" s="1"/>
  <c r="AE271" i="38" s="1"/>
  <c r="V275" i="38"/>
  <c r="Y275" i="38" s="1"/>
  <c r="Y141" i="38"/>
  <c r="AB141" i="38" s="1"/>
  <c r="Y139" i="38"/>
  <c r="AB139" i="38" s="1"/>
  <c r="AE139" i="38" s="1"/>
  <c r="Y137" i="38"/>
  <c r="AB137" i="38" s="1"/>
  <c r="AE137" i="38" s="1"/>
  <c r="Y129" i="38"/>
  <c r="AB129" i="38" s="1"/>
  <c r="AE129" i="38" s="1"/>
  <c r="Y86" i="38"/>
  <c r="AB86" i="38" s="1"/>
  <c r="AE86" i="38" s="1"/>
  <c r="Y184" i="38"/>
  <c r="AB184" i="38" s="1"/>
  <c r="Y182" i="38"/>
  <c r="AB182" i="38" s="1"/>
  <c r="AE182" i="38" s="1"/>
  <c r="Y176" i="38"/>
  <c r="AB176" i="38" s="1"/>
  <c r="AE176" i="38" s="1"/>
  <c r="Y172" i="38"/>
  <c r="AB172" i="38" s="1"/>
  <c r="AE172" i="38" s="1"/>
  <c r="Y229" i="38"/>
  <c r="AB229" i="38" s="1"/>
  <c r="AE229" i="38" s="1"/>
  <c r="Y221" i="38"/>
  <c r="AB221" i="38" s="1"/>
  <c r="Y217" i="38"/>
  <c r="AB217" i="38" s="1"/>
  <c r="Y215" i="38"/>
  <c r="AB215" i="38" s="1"/>
  <c r="Y274" i="38"/>
  <c r="AB274" i="38" s="1"/>
  <c r="AE274" i="38" s="1"/>
  <c r="AH274" i="38" s="1"/>
  <c r="Y230" i="38"/>
  <c r="AB230" i="38" s="1"/>
  <c r="Y222" i="38"/>
  <c r="AB222" i="38" s="1"/>
  <c r="L274" i="38"/>
  <c r="N274" i="38"/>
  <c r="R274" i="38" s="1"/>
  <c r="L270" i="38"/>
  <c r="N270" i="38"/>
  <c r="R270" i="38" s="1"/>
  <c r="L266" i="38"/>
  <c r="N266" i="38"/>
  <c r="R266" i="38" s="1"/>
  <c r="L262" i="38"/>
  <c r="N262" i="38"/>
  <c r="R262" i="38" s="1"/>
  <c r="L258" i="38"/>
  <c r="N258" i="38"/>
  <c r="R258" i="38" s="1"/>
  <c r="L272" i="38"/>
  <c r="N272" i="38"/>
  <c r="R272" i="38" s="1"/>
  <c r="L268" i="38"/>
  <c r="N268" i="38"/>
  <c r="R268" i="38" s="1"/>
  <c r="L264" i="38"/>
  <c r="N264" i="38"/>
  <c r="R264" i="38" s="1"/>
  <c r="L260" i="38"/>
  <c r="N260" i="38"/>
  <c r="R260" i="38" s="1"/>
  <c r="L256" i="38"/>
  <c r="N256" i="38"/>
  <c r="R256" i="38" s="1"/>
  <c r="N276" i="38"/>
  <c r="R276" i="38" s="1"/>
  <c r="N275" i="38"/>
  <c r="R275" i="38" s="1"/>
  <c r="N273" i="38"/>
  <c r="R273" i="38" s="1"/>
  <c r="N271" i="38"/>
  <c r="R271" i="38" s="1"/>
  <c r="N269" i="38"/>
  <c r="R269" i="38" s="1"/>
  <c r="N267" i="38"/>
  <c r="R267" i="38" s="1"/>
  <c r="N265" i="38"/>
  <c r="R265" i="38" s="1"/>
  <c r="N263" i="38"/>
  <c r="R263" i="38" s="1"/>
  <c r="N261" i="38"/>
  <c r="R261" i="38" s="1"/>
  <c r="N259" i="38"/>
  <c r="R259" i="38" s="1"/>
  <c r="N257" i="38"/>
  <c r="R257" i="38" s="1"/>
  <c r="L232" i="38"/>
  <c r="N232" i="38"/>
  <c r="R232" i="38" s="1"/>
  <c r="L228" i="38"/>
  <c r="N228" i="38"/>
  <c r="R228" i="38" s="1"/>
  <c r="L224" i="38"/>
  <c r="N224" i="38"/>
  <c r="R224" i="38" s="1"/>
  <c r="L220" i="38"/>
  <c r="N220" i="38"/>
  <c r="R220" i="38" s="1"/>
  <c r="L216" i="38"/>
  <c r="N216" i="38"/>
  <c r="R216" i="38" s="1"/>
  <c r="L234" i="38"/>
  <c r="N234" i="38"/>
  <c r="R234" i="38" s="1"/>
  <c r="L230" i="38"/>
  <c r="N230" i="38"/>
  <c r="R230" i="38" s="1"/>
  <c r="L226" i="38"/>
  <c r="N226" i="38"/>
  <c r="R226" i="38" s="1"/>
  <c r="L222" i="38"/>
  <c r="N222" i="38"/>
  <c r="R222" i="38" s="1"/>
  <c r="L218" i="38"/>
  <c r="N218" i="38"/>
  <c r="R218" i="38" s="1"/>
  <c r="L214" i="38"/>
  <c r="N214" i="38"/>
  <c r="R214" i="38" s="1"/>
  <c r="N233" i="38"/>
  <c r="R233" i="38" s="1"/>
  <c r="N231" i="38"/>
  <c r="R231" i="38" s="1"/>
  <c r="N229" i="38"/>
  <c r="R229" i="38" s="1"/>
  <c r="N227" i="38"/>
  <c r="R227" i="38" s="1"/>
  <c r="N225" i="38"/>
  <c r="R225" i="38" s="1"/>
  <c r="N223" i="38"/>
  <c r="R223" i="38" s="1"/>
  <c r="N221" i="38"/>
  <c r="R221" i="38" s="1"/>
  <c r="N219" i="38"/>
  <c r="R219" i="38" s="1"/>
  <c r="N217" i="38"/>
  <c r="R217" i="38" s="1"/>
  <c r="N215" i="38"/>
  <c r="R215" i="38" s="1"/>
  <c r="L190" i="38"/>
  <c r="N190" i="38"/>
  <c r="R190" i="38" s="1"/>
  <c r="L186" i="38"/>
  <c r="N186" i="38"/>
  <c r="R186" i="38" s="1"/>
  <c r="L182" i="38"/>
  <c r="N182" i="38"/>
  <c r="R182" i="38" s="1"/>
  <c r="L178" i="38"/>
  <c r="N178" i="38"/>
  <c r="R178" i="38" s="1"/>
  <c r="L174" i="38"/>
  <c r="N174" i="38"/>
  <c r="R174" i="38" s="1"/>
  <c r="L192" i="38"/>
  <c r="N192" i="38"/>
  <c r="R192" i="38" s="1"/>
  <c r="L188" i="38"/>
  <c r="N188" i="38"/>
  <c r="R188" i="38" s="1"/>
  <c r="L184" i="38"/>
  <c r="N184" i="38"/>
  <c r="R184" i="38" s="1"/>
  <c r="L180" i="38"/>
  <c r="N180" i="38"/>
  <c r="R180" i="38" s="1"/>
  <c r="L176" i="38"/>
  <c r="N176" i="38"/>
  <c r="R176" i="38" s="1"/>
  <c r="L172" i="38"/>
  <c r="N172" i="38"/>
  <c r="R172" i="38" s="1"/>
  <c r="N191" i="38"/>
  <c r="R191" i="38" s="1"/>
  <c r="N189" i="38"/>
  <c r="R189" i="38" s="1"/>
  <c r="N187" i="38"/>
  <c r="R187" i="38" s="1"/>
  <c r="N185" i="38"/>
  <c r="R185" i="38" s="1"/>
  <c r="N183" i="38"/>
  <c r="R183" i="38" s="1"/>
  <c r="N181" i="38"/>
  <c r="R181" i="38" s="1"/>
  <c r="N179" i="38"/>
  <c r="R179" i="38" s="1"/>
  <c r="N177" i="38"/>
  <c r="R177" i="38" s="1"/>
  <c r="N175" i="38"/>
  <c r="R175" i="38" s="1"/>
  <c r="N173" i="38"/>
  <c r="R173" i="38" s="1"/>
  <c r="L147" i="38"/>
  <c r="N147" i="38"/>
  <c r="R147" i="38" s="1"/>
  <c r="L143" i="38"/>
  <c r="N143" i="38"/>
  <c r="R143" i="38" s="1"/>
  <c r="L139" i="38"/>
  <c r="N139" i="38"/>
  <c r="R139" i="38" s="1"/>
  <c r="L135" i="38"/>
  <c r="N135" i="38"/>
  <c r="R135" i="38" s="1"/>
  <c r="L131" i="38"/>
  <c r="N131" i="38"/>
  <c r="R131" i="38" s="1"/>
  <c r="L149" i="38"/>
  <c r="L145" i="38"/>
  <c r="N145" i="38"/>
  <c r="R145" i="38" s="1"/>
  <c r="L141" i="38"/>
  <c r="N141" i="38"/>
  <c r="R141" i="38" s="1"/>
  <c r="L137" i="38"/>
  <c r="N137" i="38"/>
  <c r="R137" i="38" s="1"/>
  <c r="L133" i="38"/>
  <c r="N133" i="38"/>
  <c r="R133" i="38" s="1"/>
  <c r="L129" i="38"/>
  <c r="N129" i="38"/>
  <c r="R129" i="38" s="1"/>
  <c r="N148" i="38"/>
  <c r="R148" i="38" s="1"/>
  <c r="N146" i="38"/>
  <c r="R146" i="38" s="1"/>
  <c r="N144" i="38"/>
  <c r="R144" i="38" s="1"/>
  <c r="N142" i="38"/>
  <c r="R142" i="38" s="1"/>
  <c r="N140" i="38"/>
  <c r="R140" i="38" s="1"/>
  <c r="N138" i="38"/>
  <c r="R138" i="38" s="1"/>
  <c r="N136" i="38"/>
  <c r="R136" i="38" s="1"/>
  <c r="N134" i="38"/>
  <c r="R134" i="38" s="1"/>
  <c r="N132" i="38"/>
  <c r="R132" i="38" s="1"/>
  <c r="N130" i="38"/>
  <c r="R130" i="38" s="1"/>
  <c r="L104" i="38"/>
  <c r="N104" i="38"/>
  <c r="R104" i="38" s="1"/>
  <c r="L100" i="38"/>
  <c r="N100" i="38"/>
  <c r="R100" i="38" s="1"/>
  <c r="L96" i="38"/>
  <c r="N96" i="38"/>
  <c r="R96" i="38" s="1"/>
  <c r="L92" i="38"/>
  <c r="N92" i="38"/>
  <c r="R92" i="38" s="1"/>
  <c r="L88" i="38"/>
  <c r="N88" i="38"/>
  <c r="R88" i="38" s="1"/>
  <c r="L106" i="38"/>
  <c r="L102" i="38"/>
  <c r="N102" i="38"/>
  <c r="R102" i="38" s="1"/>
  <c r="L98" i="38"/>
  <c r="N98" i="38"/>
  <c r="R98" i="38" s="1"/>
  <c r="L94" i="38"/>
  <c r="N94" i="38"/>
  <c r="R94" i="38" s="1"/>
  <c r="L90" i="38"/>
  <c r="N90" i="38"/>
  <c r="R90" i="38" s="1"/>
  <c r="L86" i="38"/>
  <c r="N86" i="38"/>
  <c r="R86" i="38" s="1"/>
  <c r="N105" i="38"/>
  <c r="R105" i="38" s="1"/>
  <c r="N103" i="38"/>
  <c r="R103" i="38" s="1"/>
  <c r="N101" i="38"/>
  <c r="R101" i="38" s="1"/>
  <c r="N99" i="38"/>
  <c r="R99" i="38" s="1"/>
  <c r="N97" i="38"/>
  <c r="R97" i="38" s="1"/>
  <c r="N95" i="38"/>
  <c r="R95" i="38" s="1"/>
  <c r="N93" i="38"/>
  <c r="R93" i="38" s="1"/>
  <c r="N91" i="38"/>
  <c r="R91" i="38" s="1"/>
  <c r="N89" i="38"/>
  <c r="R89" i="38" s="1"/>
  <c r="N87" i="38"/>
  <c r="R87" i="38" s="1"/>
  <c r="L55" i="38"/>
  <c r="N55" i="38"/>
  <c r="R55" i="38" s="1"/>
  <c r="L51" i="38"/>
  <c r="N51" i="38"/>
  <c r="R51" i="38" s="1"/>
  <c r="L47" i="38"/>
  <c r="N47" i="38"/>
  <c r="R47" i="38" s="1"/>
  <c r="N61" i="38"/>
  <c r="R61" i="38" s="1"/>
  <c r="L61" i="38"/>
  <c r="L57" i="38"/>
  <c r="N57" i="38"/>
  <c r="R57" i="38" s="1"/>
  <c r="L53" i="38"/>
  <c r="N53" i="38"/>
  <c r="R53" i="38" s="1"/>
  <c r="L49" i="38"/>
  <c r="N49" i="38"/>
  <c r="R49" i="38" s="1"/>
  <c r="L45" i="38"/>
  <c r="N45" i="38"/>
  <c r="R45" i="38" s="1"/>
  <c r="L63" i="38"/>
  <c r="N63" i="38"/>
  <c r="R63" i="38" s="1"/>
  <c r="L59" i="38"/>
  <c r="N59" i="38"/>
  <c r="R59" i="38" s="1"/>
  <c r="L43" i="38"/>
  <c r="N43" i="38"/>
  <c r="R43" i="38" s="1"/>
  <c r="N62" i="38"/>
  <c r="R62" i="38" s="1"/>
  <c r="N60" i="38"/>
  <c r="R60" i="38" s="1"/>
  <c r="N58" i="38"/>
  <c r="R58" i="38" s="1"/>
  <c r="N56" i="38"/>
  <c r="R56" i="38" s="1"/>
  <c r="N54" i="38"/>
  <c r="R54" i="38" s="1"/>
  <c r="N52" i="38"/>
  <c r="R52" i="38" s="1"/>
  <c r="N50" i="38"/>
  <c r="R50" i="38" s="1"/>
  <c r="N46" i="38"/>
  <c r="R46" i="38" s="1"/>
  <c r="Y88" i="38" l="1"/>
  <c r="AB88" i="38" s="1"/>
  <c r="AB131" i="38"/>
  <c r="AE131" i="38" s="1"/>
  <c r="AB61" i="38"/>
  <c r="AE61" i="38" s="1"/>
  <c r="E68" i="29"/>
  <c r="E70" i="29" s="1"/>
  <c r="P11" i="88"/>
  <c r="E78" i="29"/>
  <c r="E80" i="29" s="1"/>
  <c r="Q11" i="88"/>
  <c r="AZ107" i="87"/>
  <c r="AB93" i="38"/>
  <c r="AE93" i="38" s="1"/>
  <c r="AB188" i="38"/>
  <c r="AE188" i="38" s="1"/>
  <c r="AH188" i="38" s="1"/>
  <c r="AK188" i="38" s="1"/>
  <c r="AN188" i="38" s="1"/>
  <c r="AB145" i="38"/>
  <c r="AE145" i="38" s="1"/>
  <c r="AH145" i="38" s="1"/>
  <c r="AK145" i="38" s="1"/>
  <c r="AN145" i="38" s="1"/>
  <c r="N44" i="38"/>
  <c r="R44" i="38" s="1"/>
  <c r="N48" i="38"/>
  <c r="R48" i="38" s="1"/>
  <c r="AB60" i="38"/>
  <c r="AE60" i="38" s="1"/>
  <c r="AB132" i="38"/>
  <c r="AE132" i="38" s="1"/>
  <c r="AB140" i="38"/>
  <c r="AE140" i="38" s="1"/>
  <c r="AB190" i="38"/>
  <c r="AE190" i="38" s="1"/>
  <c r="AH190" i="38" s="1"/>
  <c r="AB147" i="38"/>
  <c r="AE147" i="38" s="1"/>
  <c r="AH147" i="38" s="1"/>
  <c r="AK147" i="38" s="1"/>
  <c r="AN147" i="38" s="1"/>
  <c r="AW277" i="87"/>
  <c r="AZ153" i="87"/>
  <c r="AZ193" i="87" s="1"/>
  <c r="AH175" i="38"/>
  <c r="AH183" i="38"/>
  <c r="AK183" i="38" s="1"/>
  <c r="AN183" i="38" s="1"/>
  <c r="AB148" i="38"/>
  <c r="AE148" i="38" s="1"/>
  <c r="AB144" i="38"/>
  <c r="AE144" i="38" s="1"/>
  <c r="AB146" i="38"/>
  <c r="AE146" i="38" s="1"/>
  <c r="AH129" i="38"/>
  <c r="AH133" i="38"/>
  <c r="AH137" i="38"/>
  <c r="AH136" i="38"/>
  <c r="AH176" i="38"/>
  <c r="AK176" i="38" s="1"/>
  <c r="AN176" i="38" s="1"/>
  <c r="AQ176" i="38" s="1"/>
  <c r="AH180" i="38"/>
  <c r="AK180" i="38" s="1"/>
  <c r="AN180" i="38" s="1"/>
  <c r="AQ180" i="38" s="1"/>
  <c r="AH179" i="38"/>
  <c r="AE52" i="38"/>
  <c r="AH52" i="38" s="1"/>
  <c r="AK52" i="38" s="1"/>
  <c r="AN52" i="38" s="1"/>
  <c r="AE48" i="38"/>
  <c r="AH48" i="38" s="1"/>
  <c r="AK48" i="38" s="1"/>
  <c r="AN48" i="38" s="1"/>
  <c r="AQ48" i="38" s="1"/>
  <c r="AT48" i="38" s="1"/>
  <c r="AW48" i="38" s="1"/>
  <c r="AB46" i="38"/>
  <c r="AE46" i="38" s="1"/>
  <c r="AH46" i="38" s="1"/>
  <c r="AK46" i="38" s="1"/>
  <c r="AB95" i="38"/>
  <c r="AE95" i="38" s="1"/>
  <c r="AH95" i="38" s="1"/>
  <c r="AK95" i="38" s="1"/>
  <c r="AB87" i="38"/>
  <c r="AE87" i="38" s="1"/>
  <c r="AH92" i="38"/>
  <c r="AK92" i="38" s="1"/>
  <c r="AN92" i="38" s="1"/>
  <c r="AH96" i="38"/>
  <c r="AK96" i="38" s="1"/>
  <c r="AN96" i="38" s="1"/>
  <c r="AQ96" i="38" s="1"/>
  <c r="AH91" i="38"/>
  <c r="AK91" i="38" s="1"/>
  <c r="AB57" i="38"/>
  <c r="AB227" i="38"/>
  <c r="AW107" i="87"/>
  <c r="AH56" i="38"/>
  <c r="BC265" i="87"/>
  <c r="AW150" i="87"/>
  <c r="BC110" i="87"/>
  <c r="BC150" i="87" s="1"/>
  <c r="BC106" i="87"/>
  <c r="AZ233" i="87"/>
  <c r="BC233" i="87" s="1"/>
  <c r="BC235" i="87" s="1"/>
  <c r="BC46" i="87"/>
  <c r="BC64" i="87" s="1"/>
  <c r="BC252" i="87"/>
  <c r="BC263" i="87"/>
  <c r="BC105" i="87"/>
  <c r="AT279" i="87"/>
  <c r="H18" i="49" s="1"/>
  <c r="N18" i="49" s="1"/>
  <c r="AZ267" i="87"/>
  <c r="BC267" i="87" s="1"/>
  <c r="H10" i="44"/>
  <c r="H10" i="43"/>
  <c r="H10" i="45"/>
  <c r="H10" i="47"/>
  <c r="H10" i="42"/>
  <c r="H10" i="46"/>
  <c r="H10" i="48"/>
  <c r="H13" i="13"/>
  <c r="H14" i="13" s="1"/>
  <c r="N13" i="14"/>
  <c r="N14" i="14" s="1"/>
  <c r="N12" i="13"/>
  <c r="R12" i="44"/>
  <c r="R14" i="43"/>
  <c r="S12" i="44"/>
  <c r="S14" i="43"/>
  <c r="Q12" i="44"/>
  <c r="Q14" i="43"/>
  <c r="Q12" i="13"/>
  <c r="Q14" i="14"/>
  <c r="R12" i="13"/>
  <c r="R14" i="14"/>
  <c r="M12" i="46"/>
  <c r="M14" i="45"/>
  <c r="J12" i="46"/>
  <c r="J14" i="45"/>
  <c r="S12" i="13"/>
  <c r="S14" i="14"/>
  <c r="K12" i="46"/>
  <c r="K14" i="45"/>
  <c r="P12" i="46"/>
  <c r="P14" i="45"/>
  <c r="L12" i="46"/>
  <c r="L14" i="45"/>
  <c r="L12" i="12"/>
  <c r="E27" i="27" s="1"/>
  <c r="L14" i="13"/>
  <c r="M12" i="12"/>
  <c r="M14" i="13"/>
  <c r="K12" i="12"/>
  <c r="K14" i="13"/>
  <c r="H12" i="12"/>
  <c r="E7" i="27" s="1"/>
  <c r="P12" i="12"/>
  <c r="P14" i="13"/>
  <c r="J12" i="12"/>
  <c r="J14" i="13"/>
  <c r="AH267" i="38"/>
  <c r="AK267" i="38" s="1"/>
  <c r="AH50" i="38"/>
  <c r="AK50" i="38" s="1"/>
  <c r="AH54" i="38"/>
  <c r="AK54" i="38" s="1"/>
  <c r="AB270" i="38"/>
  <c r="AE270" i="38" s="1"/>
  <c r="AB262" i="38"/>
  <c r="AE227" i="38"/>
  <c r="AH227" i="38" s="1"/>
  <c r="AB102" i="38"/>
  <c r="AE102" i="38" s="1"/>
  <c r="AE44" i="38"/>
  <c r="AH44" i="38" s="1"/>
  <c r="AH259" i="38"/>
  <c r="AK259" i="38" s="1"/>
  <c r="AE230" i="38"/>
  <c r="AH230" i="38" s="1"/>
  <c r="AK230" i="38" s="1"/>
  <c r="AN230" i="38" s="1"/>
  <c r="AH257" i="38"/>
  <c r="AK257" i="38" s="1"/>
  <c r="AH261" i="38"/>
  <c r="AK261" i="38" s="1"/>
  <c r="AN261" i="38" s="1"/>
  <c r="AH269" i="38"/>
  <c r="AK269" i="38" s="1"/>
  <c r="AN269" i="38" s="1"/>
  <c r="AE231" i="38"/>
  <c r="AH231" i="38" s="1"/>
  <c r="AH271" i="38"/>
  <c r="AK271" i="38" s="1"/>
  <c r="AE191" i="38"/>
  <c r="AH191" i="38" s="1"/>
  <c r="AK191" i="38" s="1"/>
  <c r="AE189" i="38"/>
  <c r="AH189" i="38" s="1"/>
  <c r="AE187" i="38"/>
  <c r="AH187" i="38" s="1"/>
  <c r="AK187" i="38" s="1"/>
  <c r="AH58" i="38"/>
  <c r="AK58" i="38" s="1"/>
  <c r="AB266" i="38"/>
  <c r="AE266" i="38" s="1"/>
  <c r="AB258" i="38"/>
  <c r="AE258" i="38" s="1"/>
  <c r="AB104" i="38"/>
  <c r="AE104" i="38" s="1"/>
  <c r="AH104" i="38" s="1"/>
  <c r="AB53" i="38"/>
  <c r="AE53" i="38" s="1"/>
  <c r="AB43" i="38"/>
  <c r="AE43" i="38" s="1"/>
  <c r="AH90" i="38"/>
  <c r="AK90" i="38" s="1"/>
  <c r="AH94" i="38"/>
  <c r="AK94" i="38" s="1"/>
  <c r="AH89" i="38"/>
  <c r="AK89" i="38" s="1"/>
  <c r="AN89" i="38" s="1"/>
  <c r="AQ89" i="38" s="1"/>
  <c r="AH97" i="38"/>
  <c r="AK97" i="38" s="1"/>
  <c r="AN97" i="38" s="1"/>
  <c r="AQ97" i="38" s="1"/>
  <c r="AK100" i="38"/>
  <c r="AN100" i="38" s="1"/>
  <c r="AH131" i="38"/>
  <c r="AH135" i="38"/>
  <c r="AK135" i="38" s="1"/>
  <c r="AN135" i="38" s="1"/>
  <c r="AH139" i="38"/>
  <c r="AK139" i="38" s="1"/>
  <c r="AN139" i="38" s="1"/>
  <c r="AQ139" i="38" s="1"/>
  <c r="AH130" i="38"/>
  <c r="AK130" i="38" s="1"/>
  <c r="AN130" i="38" s="1"/>
  <c r="AQ130" i="38" s="1"/>
  <c r="AH134" i="38"/>
  <c r="AK134" i="38" s="1"/>
  <c r="AN134" i="38" s="1"/>
  <c r="AQ134" i="38" s="1"/>
  <c r="AH138" i="38"/>
  <c r="AK138" i="38" s="1"/>
  <c r="AN138" i="38" s="1"/>
  <c r="AQ138" i="38" s="1"/>
  <c r="AH172" i="38"/>
  <c r="AK172" i="38" s="1"/>
  <c r="AH178" i="38"/>
  <c r="AK178" i="38" s="1"/>
  <c r="AN178" i="38" s="1"/>
  <c r="AQ178" i="38" s="1"/>
  <c r="AH182" i="38"/>
  <c r="AK182" i="38" s="1"/>
  <c r="AH173" i="38"/>
  <c r="AH177" i="38"/>
  <c r="AK177" i="38" s="1"/>
  <c r="AH181" i="38"/>
  <c r="AK181" i="38" s="1"/>
  <c r="AH232" i="38"/>
  <c r="AK232" i="38" s="1"/>
  <c r="AH229" i="38"/>
  <c r="AK229" i="38" s="1"/>
  <c r="AH233" i="38"/>
  <c r="AK233" i="38" s="1"/>
  <c r="AE228" i="38"/>
  <c r="AH263" i="38"/>
  <c r="AB101" i="38"/>
  <c r="AB103" i="38"/>
  <c r="AE103" i="38" s="1"/>
  <c r="AB105" i="38"/>
  <c r="AE105" i="38" s="1"/>
  <c r="AB275" i="38"/>
  <c r="AE275" i="38" s="1"/>
  <c r="AH275" i="38" s="1"/>
  <c r="AB47" i="38"/>
  <c r="AE51" i="38"/>
  <c r="AH51" i="38" s="1"/>
  <c r="AK51" i="38" s="1"/>
  <c r="AE59" i="38"/>
  <c r="AH59" i="38" s="1"/>
  <c r="AE55" i="38"/>
  <c r="AH55" i="38" s="1"/>
  <c r="AK265" i="38"/>
  <c r="AN265" i="38" s="1"/>
  <c r="AB185" i="38"/>
  <c r="AE185" i="38" s="1"/>
  <c r="AH185" i="38" s="1"/>
  <c r="AB142" i="38"/>
  <c r="AE142" i="38" s="1"/>
  <c r="AH142" i="38" s="1"/>
  <c r="AB99" i="38"/>
  <c r="AE99" i="38" s="1"/>
  <c r="AH99" i="38" s="1"/>
  <c r="AK56" i="38"/>
  <c r="AN56" i="38" s="1"/>
  <c r="AE272" i="38"/>
  <c r="AH272" i="38" s="1"/>
  <c r="AK272" i="38" s="1"/>
  <c r="AE268" i="38"/>
  <c r="AH268" i="38" s="1"/>
  <c r="AK268" i="38" s="1"/>
  <c r="AE264" i="38"/>
  <c r="AH264" i="38" s="1"/>
  <c r="AK264" i="38" s="1"/>
  <c r="AE260" i="38"/>
  <c r="AH260" i="38" s="1"/>
  <c r="AK260" i="38" s="1"/>
  <c r="AE256" i="38"/>
  <c r="AH256" i="38" s="1"/>
  <c r="AK256" i="38" s="1"/>
  <c r="AE45" i="38"/>
  <c r="AE49" i="38"/>
  <c r="AE57" i="38"/>
  <c r="AE273" i="38"/>
  <c r="AK274" i="38"/>
  <c r="AN274" i="38" s="1"/>
  <c r="AE214" i="38"/>
  <c r="AH214" i="38" s="1"/>
  <c r="AE216" i="38"/>
  <c r="AH216" i="38" s="1"/>
  <c r="AE218" i="38"/>
  <c r="AE220" i="38"/>
  <c r="AH220" i="38" s="1"/>
  <c r="AK220" i="38" s="1"/>
  <c r="AE222" i="38"/>
  <c r="AH222" i="38" s="1"/>
  <c r="AE224" i="38"/>
  <c r="AH224" i="38" s="1"/>
  <c r="AE226" i="38"/>
  <c r="AE215" i="38"/>
  <c r="AH215" i="38" s="1"/>
  <c r="AK215" i="38" s="1"/>
  <c r="AE217" i="38"/>
  <c r="AH217" i="38" s="1"/>
  <c r="AE219" i="38"/>
  <c r="AH219" i="38" s="1"/>
  <c r="AE221" i="38"/>
  <c r="AE223" i="38"/>
  <c r="AH223" i="38" s="1"/>
  <c r="AK223" i="38" s="1"/>
  <c r="AE225" i="38"/>
  <c r="AH225" i="38" s="1"/>
  <c r="AE184" i="38"/>
  <c r="AH184" i="38" s="1"/>
  <c r="AK173" i="38"/>
  <c r="AK175" i="38"/>
  <c r="AN175" i="38" s="1"/>
  <c r="AK179" i="38"/>
  <c r="AN179" i="38" s="1"/>
  <c r="AQ179" i="38" s="1"/>
  <c r="AH186" i="38"/>
  <c r="AH174" i="38"/>
  <c r="AK129" i="38"/>
  <c r="AK131" i="38"/>
  <c r="AN131" i="38" s="1"/>
  <c r="AQ131" i="38" s="1"/>
  <c r="AK133" i="38"/>
  <c r="AK137" i="38"/>
  <c r="AN137" i="38" s="1"/>
  <c r="AQ137" i="38" s="1"/>
  <c r="AE141" i="38"/>
  <c r="AK136" i="38"/>
  <c r="AN136" i="38" s="1"/>
  <c r="AQ136" i="38" s="1"/>
  <c r="AH143" i="38"/>
  <c r="AK143" i="38" s="1"/>
  <c r="AN143" i="38" s="1"/>
  <c r="AE98" i="38"/>
  <c r="AH98" i="38" s="1"/>
  <c r="AH86" i="38"/>
  <c r="AK62" i="38"/>
  <c r="AN62" i="38" s="1"/>
  <c r="AQ62" i="38" s="1"/>
  <c r="V276" i="38"/>
  <c r="BB255" i="38"/>
  <c r="BA255" i="38"/>
  <c r="AY255" i="38"/>
  <c r="AX255" i="38"/>
  <c r="AV255" i="38"/>
  <c r="AU255" i="38"/>
  <c r="AS255" i="38"/>
  <c r="AR255" i="38"/>
  <c r="AP255" i="38"/>
  <c r="AO255" i="38"/>
  <c r="AM255" i="38"/>
  <c r="AL255" i="38"/>
  <c r="AJ255" i="38"/>
  <c r="AI255" i="38"/>
  <c r="AG255" i="38"/>
  <c r="AF255" i="38"/>
  <c r="AD255" i="38"/>
  <c r="AC255" i="38"/>
  <c r="AA255" i="38"/>
  <c r="Z255" i="38"/>
  <c r="X255" i="38"/>
  <c r="W255" i="38"/>
  <c r="U255" i="38"/>
  <c r="T255" i="38"/>
  <c r="Q255" i="38"/>
  <c r="P255" i="38"/>
  <c r="M255" i="38"/>
  <c r="J255" i="38"/>
  <c r="F255" i="38"/>
  <c r="BB254" i="38"/>
  <c r="BA254" i="38"/>
  <c r="AY254" i="38"/>
  <c r="AX254" i="38"/>
  <c r="AV254" i="38"/>
  <c r="AU254" i="38"/>
  <c r="AS254" i="38"/>
  <c r="AR254" i="38"/>
  <c r="AP254" i="38"/>
  <c r="AO254" i="38"/>
  <c r="AM254" i="38"/>
  <c r="AL254" i="38"/>
  <c r="AJ254" i="38"/>
  <c r="AI254" i="38"/>
  <c r="AG254" i="38"/>
  <c r="AF254" i="38"/>
  <c r="AD254" i="38"/>
  <c r="AC254" i="38"/>
  <c r="AA254" i="38"/>
  <c r="Z254" i="38"/>
  <c r="X254" i="38"/>
  <c r="W254" i="38"/>
  <c r="U254" i="38"/>
  <c r="T254" i="38"/>
  <c r="Q254" i="38"/>
  <c r="P254" i="38"/>
  <c r="M254" i="38"/>
  <c r="J254" i="38"/>
  <c r="K254" i="38" s="1"/>
  <c r="L254" i="38" s="1"/>
  <c r="F254" i="38"/>
  <c r="BB253" i="38"/>
  <c r="BA253" i="38"/>
  <c r="AY253" i="38"/>
  <c r="AX253" i="38"/>
  <c r="AV253" i="38"/>
  <c r="AU253" i="38"/>
  <c r="AS253" i="38"/>
  <c r="AR253" i="38"/>
  <c r="AP253" i="38"/>
  <c r="AO253" i="38"/>
  <c r="AM253" i="38"/>
  <c r="AL253" i="38"/>
  <c r="AJ253" i="38"/>
  <c r="AI253" i="38"/>
  <c r="AG253" i="38"/>
  <c r="AF253" i="38"/>
  <c r="AD253" i="38"/>
  <c r="AC253" i="38"/>
  <c r="AA253" i="38"/>
  <c r="Z253" i="38"/>
  <c r="X253" i="38"/>
  <c r="W253" i="38"/>
  <c r="U253" i="38"/>
  <c r="T253" i="38"/>
  <c r="Q253" i="38"/>
  <c r="P253" i="38"/>
  <c r="M253" i="38"/>
  <c r="J253" i="38"/>
  <c r="F253" i="38"/>
  <c r="BB252" i="38"/>
  <c r="BA252" i="38"/>
  <c r="AY252" i="38"/>
  <c r="AX252" i="38"/>
  <c r="AV252" i="38"/>
  <c r="AU252" i="38"/>
  <c r="AS252" i="38"/>
  <c r="AR252" i="38"/>
  <c r="AP252" i="38"/>
  <c r="AO252" i="38"/>
  <c r="AM252" i="38"/>
  <c r="AL252" i="38"/>
  <c r="AJ252" i="38"/>
  <c r="AI252" i="38"/>
  <c r="AG252" i="38"/>
  <c r="AF252" i="38"/>
  <c r="AD252" i="38"/>
  <c r="AC252" i="38"/>
  <c r="AA252" i="38"/>
  <c r="Z252" i="38"/>
  <c r="X252" i="38"/>
  <c r="W252" i="38"/>
  <c r="U252" i="38"/>
  <c r="T252" i="38"/>
  <c r="Q252" i="38"/>
  <c r="P252" i="38"/>
  <c r="M252" i="38"/>
  <c r="J252" i="38"/>
  <c r="K252" i="38" s="1"/>
  <c r="L252" i="38" s="1"/>
  <c r="F252" i="38"/>
  <c r="BB251" i="38"/>
  <c r="BA251" i="38"/>
  <c r="AY251" i="38"/>
  <c r="AX251" i="38"/>
  <c r="AV251" i="38"/>
  <c r="AU251" i="38"/>
  <c r="AS251" i="38"/>
  <c r="AR251" i="38"/>
  <c r="AP251" i="38"/>
  <c r="AO251" i="38"/>
  <c r="AM251" i="38"/>
  <c r="AL251" i="38"/>
  <c r="AJ251" i="38"/>
  <c r="AI251" i="38"/>
  <c r="AG251" i="38"/>
  <c r="AF251" i="38"/>
  <c r="AD251" i="38"/>
  <c r="AC251" i="38"/>
  <c r="AA251" i="38"/>
  <c r="Z251" i="38"/>
  <c r="X251" i="38"/>
  <c r="W251" i="38"/>
  <c r="U251" i="38"/>
  <c r="T251" i="38"/>
  <c r="Q251" i="38"/>
  <c r="P251" i="38"/>
  <c r="M251" i="38"/>
  <c r="J251" i="38"/>
  <c r="F251" i="38"/>
  <c r="BB250" i="38"/>
  <c r="BA250" i="38"/>
  <c r="AY250" i="38"/>
  <c r="AX250" i="38"/>
  <c r="AV250" i="38"/>
  <c r="AU250" i="38"/>
  <c r="AS250" i="38"/>
  <c r="AR250" i="38"/>
  <c r="AP250" i="38"/>
  <c r="AO250" i="38"/>
  <c r="AM250" i="38"/>
  <c r="AL250" i="38"/>
  <c r="AJ250" i="38"/>
  <c r="AI250" i="38"/>
  <c r="AG250" i="38"/>
  <c r="AF250" i="38"/>
  <c r="AD250" i="38"/>
  <c r="AC250" i="38"/>
  <c r="AA250" i="38"/>
  <c r="Z250" i="38"/>
  <c r="X250" i="38"/>
  <c r="W250" i="38"/>
  <c r="U250" i="38"/>
  <c r="T250" i="38"/>
  <c r="Q250" i="38"/>
  <c r="P250" i="38"/>
  <c r="M250" i="38"/>
  <c r="J250" i="38"/>
  <c r="K250" i="38" s="1"/>
  <c r="L250" i="38" s="1"/>
  <c r="F250" i="38"/>
  <c r="BB249" i="38"/>
  <c r="BA249" i="38"/>
  <c r="AY249" i="38"/>
  <c r="AX249" i="38"/>
  <c r="AV249" i="38"/>
  <c r="AU249" i="38"/>
  <c r="AS249" i="38"/>
  <c r="AR249" i="38"/>
  <c r="AP249" i="38"/>
  <c r="AO249" i="38"/>
  <c r="AM249" i="38"/>
  <c r="AL249" i="38"/>
  <c r="AJ249" i="38"/>
  <c r="AI249" i="38"/>
  <c r="AG249" i="38"/>
  <c r="AF249" i="38"/>
  <c r="AD249" i="38"/>
  <c r="AC249" i="38"/>
  <c r="AA249" i="38"/>
  <c r="Z249" i="38"/>
  <c r="X249" i="38"/>
  <c r="W249" i="38"/>
  <c r="U249" i="38"/>
  <c r="T249" i="38"/>
  <c r="Q249" i="38"/>
  <c r="P249" i="38"/>
  <c r="M249" i="38"/>
  <c r="J249" i="38"/>
  <c r="F249" i="38"/>
  <c r="BB248" i="38"/>
  <c r="BA248" i="38"/>
  <c r="AY248" i="38"/>
  <c r="AX248" i="38"/>
  <c r="AV248" i="38"/>
  <c r="AU248" i="38"/>
  <c r="AS248" i="38"/>
  <c r="AR248" i="38"/>
  <c r="AP248" i="38"/>
  <c r="AO248" i="38"/>
  <c r="AM248" i="38"/>
  <c r="AL248" i="38"/>
  <c r="AJ248" i="38"/>
  <c r="AI248" i="38"/>
  <c r="AG248" i="38"/>
  <c r="AF248" i="38"/>
  <c r="AD248" i="38"/>
  <c r="AC248" i="38"/>
  <c r="AA248" i="38"/>
  <c r="Z248" i="38"/>
  <c r="X248" i="38"/>
  <c r="W248" i="38"/>
  <c r="U248" i="38"/>
  <c r="T248" i="38"/>
  <c r="Q248" i="38"/>
  <c r="P248" i="38"/>
  <c r="M248" i="38"/>
  <c r="J248" i="38"/>
  <c r="K248" i="38" s="1"/>
  <c r="L248" i="38" s="1"/>
  <c r="F248" i="38"/>
  <c r="BB247" i="38"/>
  <c r="BA247" i="38"/>
  <c r="AY247" i="38"/>
  <c r="AX247" i="38"/>
  <c r="AV247" i="38"/>
  <c r="AU247" i="38"/>
  <c r="AS247" i="38"/>
  <c r="AR247" i="38"/>
  <c r="AP247" i="38"/>
  <c r="AO247" i="38"/>
  <c r="AM247" i="38"/>
  <c r="AL247" i="38"/>
  <c r="AJ247" i="38"/>
  <c r="AI247" i="38"/>
  <c r="AG247" i="38"/>
  <c r="AF247" i="38"/>
  <c r="AD247" i="38"/>
  <c r="AC247" i="38"/>
  <c r="AA247" i="38"/>
  <c r="Z247" i="38"/>
  <c r="X247" i="38"/>
  <c r="W247" i="38"/>
  <c r="U247" i="38"/>
  <c r="T247" i="38"/>
  <c r="Q247" i="38"/>
  <c r="P247" i="38"/>
  <c r="M247" i="38"/>
  <c r="J247" i="38"/>
  <c r="F247" i="38"/>
  <c r="BB246" i="38"/>
  <c r="BA246" i="38"/>
  <c r="AY246" i="38"/>
  <c r="AX246" i="38"/>
  <c r="AV246" i="38"/>
  <c r="AU246" i="38"/>
  <c r="AS246" i="38"/>
  <c r="AR246" i="38"/>
  <c r="AP246" i="38"/>
  <c r="AO246" i="38"/>
  <c r="AM246" i="38"/>
  <c r="AL246" i="38"/>
  <c r="AJ246" i="38"/>
  <c r="AI246" i="38"/>
  <c r="AG246" i="38"/>
  <c r="AF246" i="38"/>
  <c r="AD246" i="38"/>
  <c r="AC246" i="38"/>
  <c r="AA246" i="38"/>
  <c r="Z246" i="38"/>
  <c r="X246" i="38"/>
  <c r="W246" i="38"/>
  <c r="U246" i="38"/>
  <c r="T246" i="38"/>
  <c r="Q246" i="38"/>
  <c r="P246" i="38"/>
  <c r="M246" i="38"/>
  <c r="J246" i="38"/>
  <c r="K246" i="38" s="1"/>
  <c r="L246" i="38" s="1"/>
  <c r="F246" i="38"/>
  <c r="BB245" i="38"/>
  <c r="BA245" i="38"/>
  <c r="AY245" i="38"/>
  <c r="AX245" i="38"/>
  <c r="AV245" i="38"/>
  <c r="AU245" i="38"/>
  <c r="AS245" i="38"/>
  <c r="AR245" i="38"/>
  <c r="AP245" i="38"/>
  <c r="AO245" i="38"/>
  <c r="AM245" i="38"/>
  <c r="AL245" i="38"/>
  <c r="AJ245" i="38"/>
  <c r="AI245" i="38"/>
  <c r="AG245" i="38"/>
  <c r="AF245" i="38"/>
  <c r="AD245" i="38"/>
  <c r="AC245" i="38"/>
  <c r="AA245" i="38"/>
  <c r="Z245" i="38"/>
  <c r="X245" i="38"/>
  <c r="W245" i="38"/>
  <c r="U245" i="38"/>
  <c r="T245" i="38"/>
  <c r="Q245" i="38"/>
  <c r="P245" i="38"/>
  <c r="M245" i="38"/>
  <c r="J245" i="38"/>
  <c r="F245" i="38"/>
  <c r="BB244" i="38"/>
  <c r="BA244" i="38"/>
  <c r="AY244" i="38"/>
  <c r="AX244" i="38"/>
  <c r="AV244" i="38"/>
  <c r="AU244" i="38"/>
  <c r="AS244" i="38"/>
  <c r="AR244" i="38"/>
  <c r="AP244" i="38"/>
  <c r="AO244" i="38"/>
  <c r="AM244" i="38"/>
  <c r="AL244" i="38"/>
  <c r="AJ244" i="38"/>
  <c r="AI244" i="38"/>
  <c r="AG244" i="38"/>
  <c r="AF244" i="38"/>
  <c r="AD244" i="38"/>
  <c r="AC244" i="38"/>
  <c r="AA244" i="38"/>
  <c r="Z244" i="38"/>
  <c r="X244" i="38"/>
  <c r="W244" i="38"/>
  <c r="U244" i="38"/>
  <c r="T244" i="38"/>
  <c r="Q244" i="38"/>
  <c r="P244" i="38"/>
  <c r="M244" i="38"/>
  <c r="J244" i="38"/>
  <c r="K244" i="38" s="1"/>
  <c r="L244" i="38" s="1"/>
  <c r="F244" i="38"/>
  <c r="BB243" i="38"/>
  <c r="BA243" i="38"/>
  <c r="AY243" i="38"/>
  <c r="AX243" i="38"/>
  <c r="AV243" i="38"/>
  <c r="AU243" i="38"/>
  <c r="AS243" i="38"/>
  <c r="AR243" i="38"/>
  <c r="AP243" i="38"/>
  <c r="AO243" i="38"/>
  <c r="AM243" i="38"/>
  <c r="AL243" i="38"/>
  <c r="AJ243" i="38"/>
  <c r="AI243" i="38"/>
  <c r="AG243" i="38"/>
  <c r="AF243" i="38"/>
  <c r="AD243" i="38"/>
  <c r="AC243" i="38"/>
  <c r="AA243" i="38"/>
  <c r="Z243" i="38"/>
  <c r="X243" i="38"/>
  <c r="W243" i="38"/>
  <c r="U243" i="38"/>
  <c r="T243" i="38"/>
  <c r="Q243" i="38"/>
  <c r="P243" i="38"/>
  <c r="M243" i="38"/>
  <c r="J243" i="38"/>
  <c r="F243" i="38"/>
  <c r="BB242" i="38"/>
  <c r="BA242" i="38"/>
  <c r="AY242" i="38"/>
  <c r="AX242" i="38"/>
  <c r="AV242" i="38"/>
  <c r="AU242" i="38"/>
  <c r="AS242" i="38"/>
  <c r="AR242" i="38"/>
  <c r="AP242" i="38"/>
  <c r="AO242" i="38"/>
  <c r="AM242" i="38"/>
  <c r="AL242" i="38"/>
  <c r="AJ242" i="38"/>
  <c r="AI242" i="38"/>
  <c r="AG242" i="38"/>
  <c r="AF242" i="38"/>
  <c r="AD242" i="38"/>
  <c r="AC242" i="38"/>
  <c r="AA242" i="38"/>
  <c r="Z242" i="38"/>
  <c r="X242" i="38"/>
  <c r="W242" i="38"/>
  <c r="U242" i="38"/>
  <c r="T242" i="38"/>
  <c r="Q242" i="38"/>
  <c r="P242" i="38"/>
  <c r="M242" i="38"/>
  <c r="J242" i="38"/>
  <c r="K242" i="38" s="1"/>
  <c r="L242" i="38" s="1"/>
  <c r="F242" i="38"/>
  <c r="BB241" i="38"/>
  <c r="BA241" i="38"/>
  <c r="AY241" i="38"/>
  <c r="AX241" i="38"/>
  <c r="AV241" i="38"/>
  <c r="AU241" i="38"/>
  <c r="AS241" i="38"/>
  <c r="AR241" i="38"/>
  <c r="AP241" i="38"/>
  <c r="AO241" i="38"/>
  <c r="AM241" i="38"/>
  <c r="AL241" i="38"/>
  <c r="AJ241" i="38"/>
  <c r="AI241" i="38"/>
  <c r="AG241" i="38"/>
  <c r="AF241" i="38"/>
  <c r="AD241" i="38"/>
  <c r="AC241" i="38"/>
  <c r="AA241" i="38"/>
  <c r="Z241" i="38"/>
  <c r="X241" i="38"/>
  <c r="W241" i="38"/>
  <c r="U241" i="38"/>
  <c r="T241" i="38"/>
  <c r="Q241" i="38"/>
  <c r="P241" i="38"/>
  <c r="M241" i="38"/>
  <c r="J241" i="38"/>
  <c r="F241" i="38"/>
  <c r="V234" i="38"/>
  <c r="BB213" i="38"/>
  <c r="BA213" i="38"/>
  <c r="AY213" i="38"/>
  <c r="AX213" i="38"/>
  <c r="AV213" i="38"/>
  <c r="AU213" i="38"/>
  <c r="AS213" i="38"/>
  <c r="AR213" i="38"/>
  <c r="AP213" i="38"/>
  <c r="AO213" i="38"/>
  <c r="AM213" i="38"/>
  <c r="AL213" i="38"/>
  <c r="AJ213" i="38"/>
  <c r="AI213" i="38"/>
  <c r="AG213" i="38"/>
  <c r="AF213" i="38"/>
  <c r="AD213" i="38"/>
  <c r="AC213" i="38"/>
  <c r="AA213" i="38"/>
  <c r="Z213" i="38"/>
  <c r="X213" i="38"/>
  <c r="W213" i="38"/>
  <c r="U213" i="38"/>
  <c r="T213" i="38"/>
  <c r="Q213" i="38"/>
  <c r="P213" i="38"/>
  <c r="M213" i="38"/>
  <c r="J213" i="38"/>
  <c r="F213" i="38"/>
  <c r="BB212" i="38"/>
  <c r="BA212" i="38"/>
  <c r="AY212" i="38"/>
  <c r="AX212" i="38"/>
  <c r="AV212" i="38"/>
  <c r="AU212" i="38"/>
  <c r="AS212" i="38"/>
  <c r="AR212" i="38"/>
  <c r="AP212" i="38"/>
  <c r="AO212" i="38"/>
  <c r="AM212" i="38"/>
  <c r="AL212" i="38"/>
  <c r="AJ212" i="38"/>
  <c r="AI212" i="38"/>
  <c r="AG212" i="38"/>
  <c r="AF212" i="38"/>
  <c r="AD212" i="38"/>
  <c r="AC212" i="38"/>
  <c r="AA212" i="38"/>
  <c r="Z212" i="38"/>
  <c r="X212" i="38"/>
  <c r="W212" i="38"/>
  <c r="U212" i="38"/>
  <c r="T212" i="38"/>
  <c r="Q212" i="38"/>
  <c r="P212" i="38"/>
  <c r="M212" i="38"/>
  <c r="J212" i="38"/>
  <c r="K212" i="38" s="1"/>
  <c r="L212" i="38" s="1"/>
  <c r="F212" i="38"/>
  <c r="BB211" i="38"/>
  <c r="BA211" i="38"/>
  <c r="AY211" i="38"/>
  <c r="AX211" i="38"/>
  <c r="AV211" i="38"/>
  <c r="AU211" i="38"/>
  <c r="AS211" i="38"/>
  <c r="AR211" i="38"/>
  <c r="AP211" i="38"/>
  <c r="AO211" i="38"/>
  <c r="AM211" i="38"/>
  <c r="AL211" i="38"/>
  <c r="AJ211" i="38"/>
  <c r="AI211" i="38"/>
  <c r="AG211" i="38"/>
  <c r="AF211" i="38"/>
  <c r="AD211" i="38"/>
  <c r="AC211" i="38"/>
  <c r="AA211" i="38"/>
  <c r="Z211" i="38"/>
  <c r="X211" i="38"/>
  <c r="W211" i="38"/>
  <c r="U211" i="38"/>
  <c r="T211" i="38"/>
  <c r="Q211" i="38"/>
  <c r="P211" i="38"/>
  <c r="M211" i="38"/>
  <c r="J211" i="38"/>
  <c r="F211" i="38"/>
  <c r="BB210" i="38"/>
  <c r="BA210" i="38"/>
  <c r="AY210" i="38"/>
  <c r="AX210" i="38"/>
  <c r="AV210" i="38"/>
  <c r="AU210" i="38"/>
  <c r="AS210" i="38"/>
  <c r="AR210" i="38"/>
  <c r="AP210" i="38"/>
  <c r="AO210" i="38"/>
  <c r="AM210" i="38"/>
  <c r="AL210" i="38"/>
  <c r="AJ210" i="38"/>
  <c r="AI210" i="38"/>
  <c r="AG210" i="38"/>
  <c r="AF210" i="38"/>
  <c r="AD210" i="38"/>
  <c r="AC210" i="38"/>
  <c r="AA210" i="38"/>
  <c r="Z210" i="38"/>
  <c r="X210" i="38"/>
  <c r="W210" i="38"/>
  <c r="U210" i="38"/>
  <c r="T210" i="38"/>
  <c r="Q210" i="38"/>
  <c r="P210" i="38"/>
  <c r="M210" i="38"/>
  <c r="J210" i="38"/>
  <c r="K210" i="38" s="1"/>
  <c r="L210" i="38" s="1"/>
  <c r="F210" i="38"/>
  <c r="BB209" i="38"/>
  <c r="BA209" i="38"/>
  <c r="AY209" i="38"/>
  <c r="AX209" i="38"/>
  <c r="AV209" i="38"/>
  <c r="AU209" i="38"/>
  <c r="AS209" i="38"/>
  <c r="AR209" i="38"/>
  <c r="AP209" i="38"/>
  <c r="AO209" i="38"/>
  <c r="AM209" i="38"/>
  <c r="AL209" i="38"/>
  <c r="AJ209" i="38"/>
  <c r="AI209" i="38"/>
  <c r="AG209" i="38"/>
  <c r="AF209" i="38"/>
  <c r="AD209" i="38"/>
  <c r="AC209" i="38"/>
  <c r="AA209" i="38"/>
  <c r="Z209" i="38"/>
  <c r="X209" i="38"/>
  <c r="W209" i="38"/>
  <c r="U209" i="38"/>
  <c r="T209" i="38"/>
  <c r="Q209" i="38"/>
  <c r="P209" i="38"/>
  <c r="M209" i="38"/>
  <c r="J209" i="38"/>
  <c r="F209" i="38"/>
  <c r="BB208" i="38"/>
  <c r="BA208" i="38"/>
  <c r="AY208" i="38"/>
  <c r="AX208" i="38"/>
  <c r="AV208" i="38"/>
  <c r="AU208" i="38"/>
  <c r="AS208" i="38"/>
  <c r="AR208" i="38"/>
  <c r="AP208" i="38"/>
  <c r="AO208" i="38"/>
  <c r="AM208" i="38"/>
  <c r="AL208" i="38"/>
  <c r="AJ208" i="38"/>
  <c r="AI208" i="38"/>
  <c r="AG208" i="38"/>
  <c r="AF208" i="38"/>
  <c r="AD208" i="38"/>
  <c r="AC208" i="38"/>
  <c r="AA208" i="38"/>
  <c r="Z208" i="38"/>
  <c r="X208" i="38"/>
  <c r="W208" i="38"/>
  <c r="U208" i="38"/>
  <c r="T208" i="38"/>
  <c r="Q208" i="38"/>
  <c r="P208" i="38"/>
  <c r="M208" i="38"/>
  <c r="J208" i="38"/>
  <c r="K208" i="38" s="1"/>
  <c r="L208" i="38" s="1"/>
  <c r="F208" i="38"/>
  <c r="BB207" i="38"/>
  <c r="BA207" i="38"/>
  <c r="AY207" i="38"/>
  <c r="AX207" i="38"/>
  <c r="AV207" i="38"/>
  <c r="AU207" i="38"/>
  <c r="AS207" i="38"/>
  <c r="AR207" i="38"/>
  <c r="AP207" i="38"/>
  <c r="AO207" i="38"/>
  <c r="AM207" i="38"/>
  <c r="AL207" i="38"/>
  <c r="AJ207" i="38"/>
  <c r="AI207" i="38"/>
  <c r="AG207" i="38"/>
  <c r="AF207" i="38"/>
  <c r="AD207" i="38"/>
  <c r="AC207" i="38"/>
  <c r="AA207" i="38"/>
  <c r="Z207" i="38"/>
  <c r="X207" i="38"/>
  <c r="W207" i="38"/>
  <c r="U207" i="38"/>
  <c r="T207" i="38"/>
  <c r="Q207" i="38"/>
  <c r="P207" i="38"/>
  <c r="M207" i="38"/>
  <c r="J207" i="38"/>
  <c r="F207" i="38"/>
  <c r="BB206" i="38"/>
  <c r="BA206" i="38"/>
  <c r="AY206" i="38"/>
  <c r="AX206" i="38"/>
  <c r="AV206" i="38"/>
  <c r="AU206" i="38"/>
  <c r="AS206" i="38"/>
  <c r="AR206" i="38"/>
  <c r="AP206" i="38"/>
  <c r="AO206" i="38"/>
  <c r="AM206" i="38"/>
  <c r="AL206" i="38"/>
  <c r="AJ206" i="38"/>
  <c r="AI206" i="38"/>
  <c r="AG206" i="38"/>
  <c r="AF206" i="38"/>
  <c r="AD206" i="38"/>
  <c r="AC206" i="38"/>
  <c r="AA206" i="38"/>
  <c r="Z206" i="38"/>
  <c r="X206" i="38"/>
  <c r="W206" i="38"/>
  <c r="U206" i="38"/>
  <c r="T206" i="38"/>
  <c r="Q206" i="38"/>
  <c r="P206" i="38"/>
  <c r="M206" i="38"/>
  <c r="J206" i="38"/>
  <c r="K206" i="38" s="1"/>
  <c r="L206" i="38" s="1"/>
  <c r="F206" i="38"/>
  <c r="BB205" i="38"/>
  <c r="BA205" i="38"/>
  <c r="AY205" i="38"/>
  <c r="AX205" i="38"/>
  <c r="AV205" i="38"/>
  <c r="AU205" i="38"/>
  <c r="AS205" i="38"/>
  <c r="AR205" i="38"/>
  <c r="AP205" i="38"/>
  <c r="AO205" i="38"/>
  <c r="AM205" i="38"/>
  <c r="AL205" i="38"/>
  <c r="AJ205" i="38"/>
  <c r="AI205" i="38"/>
  <c r="AG205" i="38"/>
  <c r="AF205" i="38"/>
  <c r="AD205" i="38"/>
  <c r="AC205" i="38"/>
  <c r="AA205" i="38"/>
  <c r="Z205" i="38"/>
  <c r="X205" i="38"/>
  <c r="W205" i="38"/>
  <c r="U205" i="38"/>
  <c r="T205" i="38"/>
  <c r="Q205" i="38"/>
  <c r="P205" i="38"/>
  <c r="M205" i="38"/>
  <c r="J205" i="38"/>
  <c r="K205" i="38" s="1"/>
  <c r="L205" i="38" s="1"/>
  <c r="F205" i="38"/>
  <c r="BB204" i="38"/>
  <c r="BA204" i="38"/>
  <c r="AY204" i="38"/>
  <c r="AX204" i="38"/>
  <c r="AV204" i="38"/>
  <c r="AU204" i="38"/>
  <c r="AS204" i="38"/>
  <c r="AR204" i="38"/>
  <c r="AP204" i="38"/>
  <c r="AO204" i="38"/>
  <c r="AM204" i="38"/>
  <c r="AL204" i="38"/>
  <c r="AJ204" i="38"/>
  <c r="AI204" i="38"/>
  <c r="AG204" i="38"/>
  <c r="AF204" i="38"/>
  <c r="AD204" i="38"/>
  <c r="AC204" i="38"/>
  <c r="AA204" i="38"/>
  <c r="Z204" i="38"/>
  <c r="X204" i="38"/>
  <c r="W204" i="38"/>
  <c r="U204" i="38"/>
  <c r="T204" i="38"/>
  <c r="Q204" i="38"/>
  <c r="P204" i="38"/>
  <c r="M204" i="38"/>
  <c r="J204" i="38"/>
  <c r="K204" i="38" s="1"/>
  <c r="L204" i="38" s="1"/>
  <c r="F204" i="38"/>
  <c r="BB203" i="38"/>
  <c r="BA203" i="38"/>
  <c r="AY203" i="38"/>
  <c r="AX203" i="38"/>
  <c r="AV203" i="38"/>
  <c r="AU203" i="38"/>
  <c r="AS203" i="38"/>
  <c r="AR203" i="38"/>
  <c r="AP203" i="38"/>
  <c r="AO203" i="38"/>
  <c r="AM203" i="38"/>
  <c r="AL203" i="38"/>
  <c r="AJ203" i="38"/>
  <c r="AI203" i="38"/>
  <c r="AG203" i="38"/>
  <c r="AF203" i="38"/>
  <c r="AD203" i="38"/>
  <c r="AC203" i="38"/>
  <c r="AA203" i="38"/>
  <c r="Z203" i="38"/>
  <c r="X203" i="38"/>
  <c r="W203" i="38"/>
  <c r="U203" i="38"/>
  <c r="T203" i="38"/>
  <c r="Q203" i="38"/>
  <c r="P203" i="38"/>
  <c r="M203" i="38"/>
  <c r="J203" i="38"/>
  <c r="F203" i="38"/>
  <c r="BB202" i="38"/>
  <c r="BA202" i="38"/>
  <c r="AY202" i="38"/>
  <c r="AX202" i="38"/>
  <c r="AV202" i="38"/>
  <c r="AU202" i="38"/>
  <c r="AS202" i="38"/>
  <c r="AR202" i="38"/>
  <c r="AP202" i="38"/>
  <c r="AO202" i="38"/>
  <c r="AM202" i="38"/>
  <c r="AL202" i="38"/>
  <c r="AJ202" i="38"/>
  <c r="AI202" i="38"/>
  <c r="AG202" i="38"/>
  <c r="AF202" i="38"/>
  <c r="AD202" i="38"/>
  <c r="AC202" i="38"/>
  <c r="AA202" i="38"/>
  <c r="Z202" i="38"/>
  <c r="X202" i="38"/>
  <c r="W202" i="38"/>
  <c r="U202" i="38"/>
  <c r="T202" i="38"/>
  <c r="Q202" i="38"/>
  <c r="P202" i="38"/>
  <c r="M202" i="38"/>
  <c r="J202" i="38"/>
  <c r="K202" i="38" s="1"/>
  <c r="L202" i="38" s="1"/>
  <c r="F202" i="38"/>
  <c r="BB201" i="38"/>
  <c r="BA201" i="38"/>
  <c r="AY201" i="38"/>
  <c r="AX201" i="38"/>
  <c r="AV201" i="38"/>
  <c r="AU201" i="38"/>
  <c r="AS201" i="38"/>
  <c r="AR201" i="38"/>
  <c r="AP201" i="38"/>
  <c r="AO201" i="38"/>
  <c r="AM201" i="38"/>
  <c r="AL201" i="38"/>
  <c r="AJ201" i="38"/>
  <c r="AI201" i="38"/>
  <c r="AG201" i="38"/>
  <c r="AF201" i="38"/>
  <c r="AD201" i="38"/>
  <c r="AC201" i="38"/>
  <c r="AA201" i="38"/>
  <c r="Z201" i="38"/>
  <c r="X201" i="38"/>
  <c r="W201" i="38"/>
  <c r="U201" i="38"/>
  <c r="T201" i="38"/>
  <c r="Q201" i="38"/>
  <c r="P201" i="38"/>
  <c r="M201" i="38"/>
  <c r="J201" i="38"/>
  <c r="F201" i="38"/>
  <c r="BB200" i="38"/>
  <c r="BA200" i="38"/>
  <c r="AY200" i="38"/>
  <c r="AX200" i="38"/>
  <c r="AV200" i="38"/>
  <c r="AU200" i="38"/>
  <c r="AS200" i="38"/>
  <c r="AR200" i="38"/>
  <c r="AP200" i="38"/>
  <c r="AO200" i="38"/>
  <c r="AM200" i="38"/>
  <c r="AL200" i="38"/>
  <c r="AJ200" i="38"/>
  <c r="AI200" i="38"/>
  <c r="AG200" i="38"/>
  <c r="AF200" i="38"/>
  <c r="AD200" i="38"/>
  <c r="AC200" i="38"/>
  <c r="AA200" i="38"/>
  <c r="Z200" i="38"/>
  <c r="X200" i="38"/>
  <c r="W200" i="38"/>
  <c r="U200" i="38"/>
  <c r="T200" i="38"/>
  <c r="Q200" i="38"/>
  <c r="P200" i="38"/>
  <c r="M200" i="38"/>
  <c r="J200" i="38"/>
  <c r="K200" i="38" s="1"/>
  <c r="L200" i="38" s="1"/>
  <c r="F200" i="38"/>
  <c r="BB199" i="38"/>
  <c r="BA199" i="38"/>
  <c r="AY199" i="38"/>
  <c r="AX199" i="38"/>
  <c r="AV199" i="38"/>
  <c r="AU199" i="38"/>
  <c r="AS199" i="38"/>
  <c r="AR199" i="38"/>
  <c r="AP199" i="38"/>
  <c r="AO199" i="38"/>
  <c r="AM199" i="38"/>
  <c r="AL199" i="38"/>
  <c r="AJ199" i="38"/>
  <c r="AI199" i="38"/>
  <c r="AG199" i="38"/>
  <c r="AF199" i="38"/>
  <c r="AD199" i="38"/>
  <c r="AC199" i="38"/>
  <c r="AA199" i="38"/>
  <c r="Z199" i="38"/>
  <c r="X199" i="38"/>
  <c r="W199" i="38"/>
  <c r="U199" i="38"/>
  <c r="T199" i="38"/>
  <c r="Q199" i="38"/>
  <c r="P199" i="38"/>
  <c r="M199" i="38"/>
  <c r="J199" i="38"/>
  <c r="F199" i="38"/>
  <c r="V192" i="38"/>
  <c r="BB171" i="38"/>
  <c r="BA171" i="38"/>
  <c r="AY171" i="38"/>
  <c r="AX171" i="38"/>
  <c r="AV171" i="38"/>
  <c r="AU171" i="38"/>
  <c r="AS171" i="38"/>
  <c r="AR171" i="38"/>
  <c r="AP171" i="38"/>
  <c r="AO171" i="38"/>
  <c r="AM171" i="38"/>
  <c r="AL171" i="38"/>
  <c r="AJ171" i="38"/>
  <c r="AI171" i="38"/>
  <c r="AG171" i="38"/>
  <c r="AF171" i="38"/>
  <c r="AD171" i="38"/>
  <c r="AC171" i="38"/>
  <c r="AA171" i="38"/>
  <c r="Z171" i="38"/>
  <c r="X171" i="38"/>
  <c r="W171" i="38"/>
  <c r="U171" i="38"/>
  <c r="T171" i="38"/>
  <c r="Q171" i="38"/>
  <c r="P171" i="38"/>
  <c r="M171" i="38"/>
  <c r="J171" i="38"/>
  <c r="F171" i="38"/>
  <c r="BB170" i="38"/>
  <c r="BA170" i="38"/>
  <c r="AY170" i="38"/>
  <c r="AX170" i="38"/>
  <c r="AV170" i="38"/>
  <c r="AU170" i="38"/>
  <c r="AS170" i="38"/>
  <c r="AR170" i="38"/>
  <c r="AP170" i="38"/>
  <c r="AO170" i="38"/>
  <c r="AM170" i="38"/>
  <c r="AL170" i="38"/>
  <c r="AJ170" i="38"/>
  <c r="AI170" i="38"/>
  <c r="AG170" i="38"/>
  <c r="AF170" i="38"/>
  <c r="AD170" i="38"/>
  <c r="AC170" i="38"/>
  <c r="AA170" i="38"/>
  <c r="Z170" i="38"/>
  <c r="X170" i="38"/>
  <c r="W170" i="38"/>
  <c r="U170" i="38"/>
  <c r="T170" i="38"/>
  <c r="Q170" i="38"/>
  <c r="P170" i="38"/>
  <c r="M170" i="38"/>
  <c r="J170" i="38"/>
  <c r="K170" i="38" s="1"/>
  <c r="L170" i="38" s="1"/>
  <c r="F170" i="38"/>
  <c r="BB169" i="38"/>
  <c r="BA169" i="38"/>
  <c r="AY169" i="38"/>
  <c r="AX169" i="38"/>
  <c r="AV169" i="38"/>
  <c r="AU169" i="38"/>
  <c r="AS169" i="38"/>
  <c r="AR169" i="38"/>
  <c r="AP169" i="38"/>
  <c r="AO169" i="38"/>
  <c r="AM169" i="38"/>
  <c r="AL169" i="38"/>
  <c r="AJ169" i="38"/>
  <c r="AI169" i="38"/>
  <c r="AG169" i="38"/>
  <c r="AF169" i="38"/>
  <c r="AD169" i="38"/>
  <c r="AC169" i="38"/>
  <c r="AA169" i="38"/>
  <c r="Z169" i="38"/>
  <c r="X169" i="38"/>
  <c r="W169" i="38"/>
  <c r="U169" i="38"/>
  <c r="T169" i="38"/>
  <c r="Q169" i="38"/>
  <c r="P169" i="38"/>
  <c r="M169" i="38"/>
  <c r="J169" i="38"/>
  <c r="F169" i="38"/>
  <c r="BB168" i="38"/>
  <c r="BA168" i="38"/>
  <c r="AY168" i="38"/>
  <c r="AX168" i="38"/>
  <c r="AV168" i="38"/>
  <c r="AU168" i="38"/>
  <c r="AS168" i="38"/>
  <c r="AR168" i="38"/>
  <c r="AP168" i="38"/>
  <c r="AO168" i="38"/>
  <c r="AM168" i="38"/>
  <c r="AL168" i="38"/>
  <c r="AJ168" i="38"/>
  <c r="AI168" i="38"/>
  <c r="AG168" i="38"/>
  <c r="AF168" i="38"/>
  <c r="AD168" i="38"/>
  <c r="AC168" i="38"/>
  <c r="AA168" i="38"/>
  <c r="Z168" i="38"/>
  <c r="X168" i="38"/>
  <c r="W168" i="38"/>
  <c r="U168" i="38"/>
  <c r="T168" i="38"/>
  <c r="Q168" i="38"/>
  <c r="P168" i="38"/>
  <c r="M168" i="38"/>
  <c r="J168" i="38"/>
  <c r="K168" i="38" s="1"/>
  <c r="L168" i="38" s="1"/>
  <c r="F168" i="38"/>
  <c r="BB167" i="38"/>
  <c r="BA167" i="38"/>
  <c r="AY167" i="38"/>
  <c r="AX167" i="38"/>
  <c r="AV167" i="38"/>
  <c r="AU167" i="38"/>
  <c r="AS167" i="38"/>
  <c r="AR167" i="38"/>
  <c r="AP167" i="38"/>
  <c r="AO167" i="38"/>
  <c r="AM167" i="38"/>
  <c r="AL167" i="38"/>
  <c r="AJ167" i="38"/>
  <c r="AI167" i="38"/>
  <c r="AG167" i="38"/>
  <c r="AF167" i="38"/>
  <c r="AD167" i="38"/>
  <c r="AC167" i="38"/>
  <c r="AA167" i="38"/>
  <c r="Z167" i="38"/>
  <c r="X167" i="38"/>
  <c r="W167" i="38"/>
  <c r="U167" i="38"/>
  <c r="T167" i="38"/>
  <c r="Q167" i="38"/>
  <c r="P167" i="38"/>
  <c r="M167" i="38"/>
  <c r="J167" i="38"/>
  <c r="F167" i="38"/>
  <c r="BB166" i="38"/>
  <c r="BA166" i="38"/>
  <c r="AY166" i="38"/>
  <c r="AX166" i="38"/>
  <c r="AV166" i="38"/>
  <c r="AU166" i="38"/>
  <c r="AS166" i="38"/>
  <c r="AR166" i="38"/>
  <c r="AP166" i="38"/>
  <c r="AO166" i="38"/>
  <c r="AM166" i="38"/>
  <c r="AL166" i="38"/>
  <c r="AJ166" i="38"/>
  <c r="AI166" i="38"/>
  <c r="AG166" i="38"/>
  <c r="AF166" i="38"/>
  <c r="AD166" i="38"/>
  <c r="AC166" i="38"/>
  <c r="AA166" i="38"/>
  <c r="Z166" i="38"/>
  <c r="X166" i="38"/>
  <c r="W166" i="38"/>
  <c r="U166" i="38"/>
  <c r="T166" i="38"/>
  <c r="Q166" i="38"/>
  <c r="P166" i="38"/>
  <c r="M166" i="38"/>
  <c r="J166" i="38"/>
  <c r="K166" i="38" s="1"/>
  <c r="L166" i="38" s="1"/>
  <c r="F166" i="38"/>
  <c r="BB165" i="38"/>
  <c r="BA165" i="38"/>
  <c r="AY165" i="38"/>
  <c r="AX165" i="38"/>
  <c r="AV165" i="38"/>
  <c r="AU165" i="38"/>
  <c r="AS165" i="38"/>
  <c r="AR165" i="38"/>
  <c r="AP165" i="38"/>
  <c r="AO165" i="38"/>
  <c r="AM165" i="38"/>
  <c r="AL165" i="38"/>
  <c r="AJ165" i="38"/>
  <c r="AI165" i="38"/>
  <c r="AG165" i="38"/>
  <c r="AF165" i="38"/>
  <c r="AD165" i="38"/>
  <c r="AC165" i="38"/>
  <c r="AA165" i="38"/>
  <c r="Z165" i="38"/>
  <c r="X165" i="38"/>
  <c r="W165" i="38"/>
  <c r="U165" i="38"/>
  <c r="T165" i="38"/>
  <c r="Q165" i="38"/>
  <c r="P165" i="38"/>
  <c r="M165" i="38"/>
  <c r="J165" i="38"/>
  <c r="F165" i="38"/>
  <c r="BB164" i="38"/>
  <c r="BA164" i="38"/>
  <c r="AY164" i="38"/>
  <c r="AX164" i="38"/>
  <c r="AV164" i="38"/>
  <c r="AU164" i="38"/>
  <c r="AS164" i="38"/>
  <c r="AR164" i="38"/>
  <c r="AP164" i="38"/>
  <c r="AO164" i="38"/>
  <c r="AM164" i="38"/>
  <c r="AL164" i="38"/>
  <c r="AJ164" i="38"/>
  <c r="AI164" i="38"/>
  <c r="AG164" i="38"/>
  <c r="AF164" i="38"/>
  <c r="AD164" i="38"/>
  <c r="AC164" i="38"/>
  <c r="AA164" i="38"/>
  <c r="Z164" i="38"/>
  <c r="X164" i="38"/>
  <c r="W164" i="38"/>
  <c r="U164" i="38"/>
  <c r="T164" i="38"/>
  <c r="Q164" i="38"/>
  <c r="P164" i="38"/>
  <c r="M164" i="38"/>
  <c r="J164" i="38"/>
  <c r="K164" i="38" s="1"/>
  <c r="L164" i="38" s="1"/>
  <c r="F164" i="38"/>
  <c r="BB163" i="38"/>
  <c r="BA163" i="38"/>
  <c r="AY163" i="38"/>
  <c r="AX163" i="38"/>
  <c r="AV163" i="38"/>
  <c r="AU163" i="38"/>
  <c r="AS163" i="38"/>
  <c r="AR163" i="38"/>
  <c r="AP163" i="38"/>
  <c r="AO163" i="38"/>
  <c r="AM163" i="38"/>
  <c r="AL163" i="38"/>
  <c r="AJ163" i="38"/>
  <c r="AI163" i="38"/>
  <c r="AG163" i="38"/>
  <c r="AF163" i="38"/>
  <c r="AD163" i="38"/>
  <c r="AC163" i="38"/>
  <c r="AA163" i="38"/>
  <c r="Z163" i="38"/>
  <c r="X163" i="38"/>
  <c r="W163" i="38"/>
  <c r="U163" i="38"/>
  <c r="T163" i="38"/>
  <c r="Q163" i="38"/>
  <c r="P163" i="38"/>
  <c r="M163" i="38"/>
  <c r="J163" i="38"/>
  <c r="F163" i="38"/>
  <c r="BB162" i="38"/>
  <c r="BA162" i="38"/>
  <c r="AY162" i="38"/>
  <c r="AX162" i="38"/>
  <c r="AV162" i="38"/>
  <c r="AU162" i="38"/>
  <c r="AS162" i="38"/>
  <c r="AR162" i="38"/>
  <c r="AP162" i="38"/>
  <c r="AO162" i="38"/>
  <c r="AM162" i="38"/>
  <c r="AL162" i="38"/>
  <c r="AJ162" i="38"/>
  <c r="AI162" i="38"/>
  <c r="AG162" i="38"/>
  <c r="AF162" i="38"/>
  <c r="AD162" i="38"/>
  <c r="AC162" i="38"/>
  <c r="AA162" i="38"/>
  <c r="Z162" i="38"/>
  <c r="X162" i="38"/>
  <c r="W162" i="38"/>
  <c r="U162" i="38"/>
  <c r="T162" i="38"/>
  <c r="Q162" i="38"/>
  <c r="P162" i="38"/>
  <c r="M162" i="38"/>
  <c r="J162" i="38"/>
  <c r="K162" i="38" s="1"/>
  <c r="L162" i="38" s="1"/>
  <c r="F162" i="38"/>
  <c r="BB161" i="38"/>
  <c r="BA161" i="38"/>
  <c r="AY161" i="38"/>
  <c r="AX161" i="38"/>
  <c r="AV161" i="38"/>
  <c r="AU161" i="38"/>
  <c r="AS161" i="38"/>
  <c r="AR161" i="38"/>
  <c r="AP161" i="38"/>
  <c r="AO161" i="38"/>
  <c r="AM161" i="38"/>
  <c r="AL161" i="38"/>
  <c r="AJ161" i="38"/>
  <c r="AI161" i="38"/>
  <c r="AG161" i="38"/>
  <c r="AF161" i="38"/>
  <c r="AD161" i="38"/>
  <c r="AC161" i="38"/>
  <c r="AA161" i="38"/>
  <c r="Z161" i="38"/>
  <c r="X161" i="38"/>
  <c r="W161" i="38"/>
  <c r="U161" i="38"/>
  <c r="T161" i="38"/>
  <c r="Q161" i="38"/>
  <c r="P161" i="38"/>
  <c r="M161" i="38"/>
  <c r="J161" i="38"/>
  <c r="F161" i="38"/>
  <c r="BB160" i="38"/>
  <c r="BA160" i="38"/>
  <c r="AY160" i="38"/>
  <c r="AX160" i="38"/>
  <c r="AV160" i="38"/>
  <c r="AU160" i="38"/>
  <c r="AS160" i="38"/>
  <c r="AR160" i="38"/>
  <c r="AP160" i="38"/>
  <c r="AO160" i="38"/>
  <c r="AM160" i="38"/>
  <c r="AL160" i="38"/>
  <c r="AJ160" i="38"/>
  <c r="AI160" i="38"/>
  <c r="AG160" i="38"/>
  <c r="AF160" i="38"/>
  <c r="AD160" i="38"/>
  <c r="AC160" i="38"/>
  <c r="AA160" i="38"/>
  <c r="Z160" i="38"/>
  <c r="X160" i="38"/>
  <c r="W160" i="38"/>
  <c r="U160" i="38"/>
  <c r="T160" i="38"/>
  <c r="Q160" i="38"/>
  <c r="P160" i="38"/>
  <c r="M160" i="38"/>
  <c r="J160" i="38"/>
  <c r="K160" i="38" s="1"/>
  <c r="L160" i="38" s="1"/>
  <c r="F160" i="38"/>
  <c r="BB159" i="38"/>
  <c r="BA159" i="38"/>
  <c r="AY159" i="38"/>
  <c r="AX159" i="38"/>
  <c r="AV159" i="38"/>
  <c r="AU159" i="38"/>
  <c r="AS159" i="38"/>
  <c r="AR159" i="38"/>
  <c r="AP159" i="38"/>
  <c r="AO159" i="38"/>
  <c r="AM159" i="38"/>
  <c r="AL159" i="38"/>
  <c r="AJ159" i="38"/>
  <c r="AI159" i="38"/>
  <c r="AG159" i="38"/>
  <c r="AF159" i="38"/>
  <c r="AD159" i="38"/>
  <c r="AC159" i="38"/>
  <c r="AA159" i="38"/>
  <c r="Z159" i="38"/>
  <c r="X159" i="38"/>
  <c r="W159" i="38"/>
  <c r="U159" i="38"/>
  <c r="T159" i="38"/>
  <c r="Q159" i="38"/>
  <c r="P159" i="38"/>
  <c r="M159" i="38"/>
  <c r="J159" i="38"/>
  <c r="F159" i="38"/>
  <c r="BB158" i="38"/>
  <c r="BA158" i="38"/>
  <c r="AY158" i="38"/>
  <c r="AX158" i="38"/>
  <c r="AV158" i="38"/>
  <c r="AU158" i="38"/>
  <c r="AS158" i="38"/>
  <c r="AR158" i="38"/>
  <c r="AP158" i="38"/>
  <c r="AO158" i="38"/>
  <c r="AM158" i="38"/>
  <c r="AL158" i="38"/>
  <c r="AJ158" i="38"/>
  <c r="AI158" i="38"/>
  <c r="AG158" i="38"/>
  <c r="AF158" i="38"/>
  <c r="AD158" i="38"/>
  <c r="AC158" i="38"/>
  <c r="AA158" i="38"/>
  <c r="Z158" i="38"/>
  <c r="X158" i="38"/>
  <c r="W158" i="38"/>
  <c r="U158" i="38"/>
  <c r="T158" i="38"/>
  <c r="Q158" i="38"/>
  <c r="P158" i="38"/>
  <c r="M158" i="38"/>
  <c r="J158" i="38"/>
  <c r="K158" i="38" s="1"/>
  <c r="L158" i="38" s="1"/>
  <c r="F158" i="38"/>
  <c r="BB157" i="38"/>
  <c r="BA157" i="38"/>
  <c r="AY157" i="38"/>
  <c r="AX157" i="38"/>
  <c r="AV157" i="38"/>
  <c r="AU157" i="38"/>
  <c r="AS157" i="38"/>
  <c r="AR157" i="38"/>
  <c r="AP157" i="38"/>
  <c r="AO157" i="38"/>
  <c r="AM157" i="38"/>
  <c r="AL157" i="38"/>
  <c r="AJ157" i="38"/>
  <c r="AI157" i="38"/>
  <c r="AG157" i="38"/>
  <c r="AF157" i="38"/>
  <c r="AD157" i="38"/>
  <c r="AC157" i="38"/>
  <c r="AA157" i="38"/>
  <c r="Z157" i="38"/>
  <c r="X157" i="38"/>
  <c r="W157" i="38"/>
  <c r="U157" i="38"/>
  <c r="T157" i="38"/>
  <c r="Q157" i="38"/>
  <c r="P157" i="38"/>
  <c r="M157" i="38"/>
  <c r="J157" i="38"/>
  <c r="K157" i="38" s="1"/>
  <c r="L157" i="38" s="1"/>
  <c r="F157" i="38"/>
  <c r="F149" i="38"/>
  <c r="BB128" i="38"/>
  <c r="BA128" i="38"/>
  <c r="AY128" i="38"/>
  <c r="AX128" i="38"/>
  <c r="AV128" i="38"/>
  <c r="AU128" i="38"/>
  <c r="AS128" i="38"/>
  <c r="AR128" i="38"/>
  <c r="AP128" i="38"/>
  <c r="AO128" i="38"/>
  <c r="AM128" i="38"/>
  <c r="AL128" i="38"/>
  <c r="AJ128" i="38"/>
  <c r="AI128" i="38"/>
  <c r="AG128" i="38"/>
  <c r="AF128" i="38"/>
  <c r="AD128" i="38"/>
  <c r="AC128" i="38"/>
  <c r="AA128" i="38"/>
  <c r="Z128" i="38"/>
  <c r="X128" i="38"/>
  <c r="W128" i="38"/>
  <c r="U128" i="38"/>
  <c r="T128" i="38"/>
  <c r="Q128" i="38"/>
  <c r="P128" i="38"/>
  <c r="M128" i="38"/>
  <c r="J128" i="38"/>
  <c r="F128" i="38"/>
  <c r="BB127" i="38"/>
  <c r="BA127" i="38"/>
  <c r="AY127" i="38"/>
  <c r="AX127" i="38"/>
  <c r="AV127" i="38"/>
  <c r="AU127" i="38"/>
  <c r="AS127" i="38"/>
  <c r="AR127" i="38"/>
  <c r="AP127" i="38"/>
  <c r="AO127" i="38"/>
  <c r="AM127" i="38"/>
  <c r="AL127" i="38"/>
  <c r="AJ127" i="38"/>
  <c r="AI127" i="38"/>
  <c r="AG127" i="38"/>
  <c r="AF127" i="38"/>
  <c r="AD127" i="38"/>
  <c r="AC127" i="38"/>
  <c r="AA127" i="38"/>
  <c r="Z127" i="38"/>
  <c r="X127" i="38"/>
  <c r="W127" i="38"/>
  <c r="U127" i="38"/>
  <c r="T127" i="38"/>
  <c r="Q127" i="38"/>
  <c r="P127" i="38"/>
  <c r="M127" i="38"/>
  <c r="J127" i="38"/>
  <c r="K127" i="38" s="1"/>
  <c r="L127" i="38" s="1"/>
  <c r="F127" i="38"/>
  <c r="BB126" i="38"/>
  <c r="BA126" i="38"/>
  <c r="AY126" i="38"/>
  <c r="AX126" i="38"/>
  <c r="AV126" i="38"/>
  <c r="AU126" i="38"/>
  <c r="AS126" i="38"/>
  <c r="AR126" i="38"/>
  <c r="AP126" i="38"/>
  <c r="AO126" i="38"/>
  <c r="AM126" i="38"/>
  <c r="AL126" i="38"/>
  <c r="AJ126" i="38"/>
  <c r="AI126" i="38"/>
  <c r="AG126" i="38"/>
  <c r="AF126" i="38"/>
  <c r="AD126" i="38"/>
  <c r="AC126" i="38"/>
  <c r="AA126" i="38"/>
  <c r="Z126" i="38"/>
  <c r="X126" i="38"/>
  <c r="W126" i="38"/>
  <c r="U126" i="38"/>
  <c r="T126" i="38"/>
  <c r="Q126" i="38"/>
  <c r="P126" i="38"/>
  <c r="M126" i="38"/>
  <c r="J126" i="38"/>
  <c r="F126" i="38"/>
  <c r="BB125" i="38"/>
  <c r="BA125" i="38"/>
  <c r="AY125" i="38"/>
  <c r="AX125" i="38"/>
  <c r="AV125" i="38"/>
  <c r="AU125" i="38"/>
  <c r="AS125" i="38"/>
  <c r="AR125" i="38"/>
  <c r="AP125" i="38"/>
  <c r="AO125" i="38"/>
  <c r="AM125" i="38"/>
  <c r="AL125" i="38"/>
  <c r="AJ125" i="38"/>
  <c r="AI125" i="38"/>
  <c r="AG125" i="38"/>
  <c r="AF125" i="38"/>
  <c r="AD125" i="38"/>
  <c r="AC125" i="38"/>
  <c r="AA125" i="38"/>
  <c r="Z125" i="38"/>
  <c r="X125" i="38"/>
  <c r="W125" i="38"/>
  <c r="U125" i="38"/>
  <c r="T125" i="38"/>
  <c r="Q125" i="38"/>
  <c r="P125" i="38"/>
  <c r="M125" i="38"/>
  <c r="J125" i="38"/>
  <c r="K125" i="38" s="1"/>
  <c r="L125" i="38" s="1"/>
  <c r="F125" i="38"/>
  <c r="BB124" i="38"/>
  <c r="BA124" i="38"/>
  <c r="AY124" i="38"/>
  <c r="AX124" i="38"/>
  <c r="AV124" i="38"/>
  <c r="AU124" i="38"/>
  <c r="AS124" i="38"/>
  <c r="AR124" i="38"/>
  <c r="AP124" i="38"/>
  <c r="AO124" i="38"/>
  <c r="AM124" i="38"/>
  <c r="AL124" i="38"/>
  <c r="AJ124" i="38"/>
  <c r="AI124" i="38"/>
  <c r="AG124" i="38"/>
  <c r="AF124" i="38"/>
  <c r="AD124" i="38"/>
  <c r="AC124" i="38"/>
  <c r="AA124" i="38"/>
  <c r="Z124" i="38"/>
  <c r="X124" i="38"/>
  <c r="W124" i="38"/>
  <c r="U124" i="38"/>
  <c r="T124" i="38"/>
  <c r="Q124" i="38"/>
  <c r="P124" i="38"/>
  <c r="M124" i="38"/>
  <c r="J124" i="38"/>
  <c r="F124" i="38"/>
  <c r="BB123" i="38"/>
  <c r="BA123" i="38"/>
  <c r="AY123" i="38"/>
  <c r="AX123" i="38"/>
  <c r="AV123" i="38"/>
  <c r="AU123" i="38"/>
  <c r="AS123" i="38"/>
  <c r="AR123" i="38"/>
  <c r="AP123" i="38"/>
  <c r="AO123" i="38"/>
  <c r="AM123" i="38"/>
  <c r="AL123" i="38"/>
  <c r="AJ123" i="38"/>
  <c r="AI123" i="38"/>
  <c r="AG123" i="38"/>
  <c r="AF123" i="38"/>
  <c r="AD123" i="38"/>
  <c r="AC123" i="38"/>
  <c r="AA123" i="38"/>
  <c r="Z123" i="38"/>
  <c r="X123" i="38"/>
  <c r="W123" i="38"/>
  <c r="U123" i="38"/>
  <c r="T123" i="38"/>
  <c r="Q123" i="38"/>
  <c r="P123" i="38"/>
  <c r="M123" i="38"/>
  <c r="J123" i="38"/>
  <c r="K123" i="38" s="1"/>
  <c r="L123" i="38" s="1"/>
  <c r="F123" i="38"/>
  <c r="BB122" i="38"/>
  <c r="BA122" i="38"/>
  <c r="AY122" i="38"/>
  <c r="AX122" i="38"/>
  <c r="AV122" i="38"/>
  <c r="AU122" i="38"/>
  <c r="AS122" i="38"/>
  <c r="AR122" i="38"/>
  <c r="AP122" i="38"/>
  <c r="AO122" i="38"/>
  <c r="AM122" i="38"/>
  <c r="AL122" i="38"/>
  <c r="AJ122" i="38"/>
  <c r="AI122" i="38"/>
  <c r="AG122" i="38"/>
  <c r="AF122" i="38"/>
  <c r="AD122" i="38"/>
  <c r="AC122" i="38"/>
  <c r="AA122" i="38"/>
  <c r="Z122" i="38"/>
  <c r="X122" i="38"/>
  <c r="W122" i="38"/>
  <c r="U122" i="38"/>
  <c r="T122" i="38"/>
  <c r="Q122" i="38"/>
  <c r="P122" i="38"/>
  <c r="M122" i="38"/>
  <c r="J122" i="38"/>
  <c r="K122" i="38" s="1"/>
  <c r="F122" i="38"/>
  <c r="BB121" i="38"/>
  <c r="BA121" i="38"/>
  <c r="AY121" i="38"/>
  <c r="AX121" i="38"/>
  <c r="AV121" i="38"/>
  <c r="AU121" i="38"/>
  <c r="AS121" i="38"/>
  <c r="AR121" i="38"/>
  <c r="AP121" i="38"/>
  <c r="AO121" i="38"/>
  <c r="AM121" i="38"/>
  <c r="AL121" i="38"/>
  <c r="AJ121" i="38"/>
  <c r="AI121" i="38"/>
  <c r="AG121" i="38"/>
  <c r="AF121" i="38"/>
  <c r="AD121" i="38"/>
  <c r="AC121" i="38"/>
  <c r="AA121" i="38"/>
  <c r="Z121" i="38"/>
  <c r="X121" i="38"/>
  <c r="W121" i="38"/>
  <c r="U121" i="38"/>
  <c r="T121" i="38"/>
  <c r="Q121" i="38"/>
  <c r="P121" i="38"/>
  <c r="M121" i="38"/>
  <c r="J121" i="38"/>
  <c r="K121" i="38" s="1"/>
  <c r="L121" i="38" s="1"/>
  <c r="F121" i="38"/>
  <c r="BB120" i="38"/>
  <c r="BA120" i="38"/>
  <c r="AY120" i="38"/>
  <c r="AX120" i="38"/>
  <c r="AV120" i="38"/>
  <c r="AU120" i="38"/>
  <c r="AS120" i="38"/>
  <c r="AR120" i="38"/>
  <c r="AP120" i="38"/>
  <c r="AO120" i="38"/>
  <c r="AM120" i="38"/>
  <c r="AL120" i="38"/>
  <c r="AJ120" i="38"/>
  <c r="AI120" i="38"/>
  <c r="AG120" i="38"/>
  <c r="AF120" i="38"/>
  <c r="AD120" i="38"/>
  <c r="AC120" i="38"/>
  <c r="AA120" i="38"/>
  <c r="Z120" i="38"/>
  <c r="X120" i="38"/>
  <c r="W120" i="38"/>
  <c r="U120" i="38"/>
  <c r="T120" i="38"/>
  <c r="Q120" i="38"/>
  <c r="P120" i="38"/>
  <c r="M120" i="38"/>
  <c r="J120" i="38"/>
  <c r="K120" i="38" s="1"/>
  <c r="F120" i="38"/>
  <c r="BB119" i="38"/>
  <c r="BA119" i="38"/>
  <c r="AY119" i="38"/>
  <c r="AX119" i="38"/>
  <c r="AV119" i="38"/>
  <c r="AU119" i="38"/>
  <c r="AS119" i="38"/>
  <c r="AR119" i="38"/>
  <c r="AP119" i="38"/>
  <c r="AO119" i="38"/>
  <c r="AM119" i="38"/>
  <c r="AL119" i="38"/>
  <c r="AJ119" i="38"/>
  <c r="AI119" i="38"/>
  <c r="AG119" i="38"/>
  <c r="AF119" i="38"/>
  <c r="AD119" i="38"/>
  <c r="AC119" i="38"/>
  <c r="AA119" i="38"/>
  <c r="Z119" i="38"/>
  <c r="X119" i="38"/>
  <c r="W119" i="38"/>
  <c r="U119" i="38"/>
  <c r="T119" i="38"/>
  <c r="Q119" i="38"/>
  <c r="P119" i="38"/>
  <c r="M119" i="38"/>
  <c r="J119" i="38"/>
  <c r="K119" i="38" s="1"/>
  <c r="F119" i="38"/>
  <c r="BB118" i="38"/>
  <c r="BA118" i="38"/>
  <c r="AY118" i="38"/>
  <c r="AX118" i="38"/>
  <c r="AV118" i="38"/>
  <c r="AU118" i="38"/>
  <c r="AS118" i="38"/>
  <c r="AR118" i="38"/>
  <c r="AP118" i="38"/>
  <c r="AO118" i="38"/>
  <c r="AM118" i="38"/>
  <c r="AL118" i="38"/>
  <c r="AJ118" i="38"/>
  <c r="AI118" i="38"/>
  <c r="AG118" i="38"/>
  <c r="AF118" i="38"/>
  <c r="AD118" i="38"/>
  <c r="AC118" i="38"/>
  <c r="AA118" i="38"/>
  <c r="Z118" i="38"/>
  <c r="X118" i="38"/>
  <c r="W118" i="38"/>
  <c r="U118" i="38"/>
  <c r="T118" i="38"/>
  <c r="Q118" i="38"/>
  <c r="P118" i="38"/>
  <c r="M118" i="38"/>
  <c r="J118" i="38"/>
  <c r="K118" i="38" s="1"/>
  <c r="L118" i="38" s="1"/>
  <c r="F118" i="38"/>
  <c r="BB117" i="38"/>
  <c r="BA117" i="38"/>
  <c r="AY117" i="38"/>
  <c r="AX117" i="38"/>
  <c r="AV117" i="38"/>
  <c r="AU117" i="38"/>
  <c r="AS117" i="38"/>
  <c r="AR117" i="38"/>
  <c r="AP117" i="38"/>
  <c r="AO117" i="38"/>
  <c r="AM117" i="38"/>
  <c r="AL117" i="38"/>
  <c r="AJ117" i="38"/>
  <c r="AI117" i="38"/>
  <c r="AG117" i="38"/>
  <c r="AF117" i="38"/>
  <c r="AD117" i="38"/>
  <c r="AC117" i="38"/>
  <c r="AA117" i="38"/>
  <c r="Z117" i="38"/>
  <c r="X117" i="38"/>
  <c r="W117" i="38"/>
  <c r="U117" i="38"/>
  <c r="T117" i="38"/>
  <c r="Q117" i="38"/>
  <c r="P117" i="38"/>
  <c r="M117" i="38"/>
  <c r="J117" i="38"/>
  <c r="K117" i="38" s="1"/>
  <c r="F117" i="38"/>
  <c r="BB116" i="38"/>
  <c r="BA116" i="38"/>
  <c r="AY116" i="38"/>
  <c r="AX116" i="38"/>
  <c r="AV116" i="38"/>
  <c r="AU116" i="38"/>
  <c r="AS116" i="38"/>
  <c r="AR116" i="38"/>
  <c r="AP116" i="38"/>
  <c r="AO116" i="38"/>
  <c r="AM116" i="38"/>
  <c r="AL116" i="38"/>
  <c r="AJ116" i="38"/>
  <c r="AI116" i="38"/>
  <c r="AG116" i="38"/>
  <c r="AF116" i="38"/>
  <c r="AD116" i="38"/>
  <c r="AC116" i="38"/>
  <c r="AA116" i="38"/>
  <c r="Z116" i="38"/>
  <c r="X116" i="38"/>
  <c r="W116" i="38"/>
  <c r="U116" i="38"/>
  <c r="T116" i="38"/>
  <c r="Q116" i="38"/>
  <c r="P116" i="38"/>
  <c r="M116" i="38"/>
  <c r="J116" i="38"/>
  <c r="K116" i="38" s="1"/>
  <c r="L116" i="38" s="1"/>
  <c r="F116" i="38"/>
  <c r="BB115" i="38"/>
  <c r="BA115" i="38"/>
  <c r="AY115" i="38"/>
  <c r="AX115" i="38"/>
  <c r="AV115" i="38"/>
  <c r="AU115" i="38"/>
  <c r="AS115" i="38"/>
  <c r="AR115" i="38"/>
  <c r="AP115" i="38"/>
  <c r="AO115" i="38"/>
  <c r="AM115" i="38"/>
  <c r="AL115" i="38"/>
  <c r="AJ115" i="38"/>
  <c r="AI115" i="38"/>
  <c r="AG115" i="38"/>
  <c r="AF115" i="38"/>
  <c r="AD115" i="38"/>
  <c r="AC115" i="38"/>
  <c r="AA115" i="38"/>
  <c r="Z115" i="38"/>
  <c r="X115" i="38"/>
  <c r="W115" i="38"/>
  <c r="U115" i="38"/>
  <c r="T115" i="38"/>
  <c r="Q115" i="38"/>
  <c r="P115" i="38"/>
  <c r="M115" i="38"/>
  <c r="J115" i="38"/>
  <c r="K115" i="38" s="1"/>
  <c r="F115" i="38"/>
  <c r="BB114" i="38"/>
  <c r="BA114" i="38"/>
  <c r="AY114" i="38"/>
  <c r="AX114" i="38"/>
  <c r="AV114" i="38"/>
  <c r="AU114" i="38"/>
  <c r="AS114" i="38"/>
  <c r="AR114" i="38"/>
  <c r="AP114" i="38"/>
  <c r="AO114" i="38"/>
  <c r="AM114" i="38"/>
  <c r="AL114" i="38"/>
  <c r="AJ114" i="38"/>
  <c r="AI114" i="38"/>
  <c r="AG114" i="38"/>
  <c r="AF114" i="38"/>
  <c r="AD114" i="38"/>
  <c r="AC114" i="38"/>
  <c r="AA114" i="38"/>
  <c r="Z114" i="38"/>
  <c r="X114" i="38"/>
  <c r="W114" i="38"/>
  <c r="U114" i="38"/>
  <c r="T114" i="38"/>
  <c r="Q114" i="38"/>
  <c r="P114" i="38"/>
  <c r="M114" i="38"/>
  <c r="J114" i="38"/>
  <c r="K114" i="38" s="1"/>
  <c r="L114" i="38" s="1"/>
  <c r="F114" i="38"/>
  <c r="F106" i="38"/>
  <c r="BB85" i="38"/>
  <c r="BA85" i="38"/>
  <c r="AY85" i="38"/>
  <c r="AX85" i="38"/>
  <c r="AV85" i="38"/>
  <c r="AU85" i="38"/>
  <c r="AS85" i="38"/>
  <c r="AR85" i="38"/>
  <c r="AP85" i="38"/>
  <c r="AO85" i="38"/>
  <c r="AM85" i="38"/>
  <c r="AL85" i="38"/>
  <c r="AJ85" i="38"/>
  <c r="AI85" i="38"/>
  <c r="AG85" i="38"/>
  <c r="AF85" i="38"/>
  <c r="AD85" i="38"/>
  <c r="AC85" i="38"/>
  <c r="AA85" i="38"/>
  <c r="Z85" i="38"/>
  <c r="X85" i="38"/>
  <c r="W85" i="38"/>
  <c r="U85" i="38"/>
  <c r="T85" i="38"/>
  <c r="Q85" i="38"/>
  <c r="P85" i="38"/>
  <c r="M85" i="38"/>
  <c r="J85" i="38"/>
  <c r="F85" i="38"/>
  <c r="BB84" i="38"/>
  <c r="BA84" i="38"/>
  <c r="AY84" i="38"/>
  <c r="AX84" i="38"/>
  <c r="AV84" i="38"/>
  <c r="AU84" i="38"/>
  <c r="AS84" i="38"/>
  <c r="AR84" i="38"/>
  <c r="AP84" i="38"/>
  <c r="AO84" i="38"/>
  <c r="AM84" i="38"/>
  <c r="AL84" i="38"/>
  <c r="AJ84" i="38"/>
  <c r="AI84" i="38"/>
  <c r="AG84" i="38"/>
  <c r="AF84" i="38"/>
  <c r="AD84" i="38"/>
  <c r="AC84" i="38"/>
  <c r="AA84" i="38"/>
  <c r="Z84" i="38"/>
  <c r="X84" i="38"/>
  <c r="W84" i="38"/>
  <c r="U84" i="38"/>
  <c r="T84" i="38"/>
  <c r="Q84" i="38"/>
  <c r="P84" i="38"/>
  <c r="M84" i="38"/>
  <c r="J84" i="38"/>
  <c r="K84" i="38" s="1"/>
  <c r="L84" i="38" s="1"/>
  <c r="F84" i="38"/>
  <c r="BB83" i="38"/>
  <c r="BA83" i="38"/>
  <c r="AY83" i="38"/>
  <c r="AX83" i="38"/>
  <c r="AV83" i="38"/>
  <c r="AU83" i="38"/>
  <c r="AS83" i="38"/>
  <c r="AR83" i="38"/>
  <c r="AP83" i="38"/>
  <c r="AO83" i="38"/>
  <c r="AM83" i="38"/>
  <c r="AL83" i="38"/>
  <c r="AJ83" i="38"/>
  <c r="AI83" i="38"/>
  <c r="AG83" i="38"/>
  <c r="AF83" i="38"/>
  <c r="AD83" i="38"/>
  <c r="AC83" i="38"/>
  <c r="AA83" i="38"/>
  <c r="Z83" i="38"/>
  <c r="X83" i="38"/>
  <c r="W83" i="38"/>
  <c r="U83" i="38"/>
  <c r="T83" i="38"/>
  <c r="Q83" i="38"/>
  <c r="P83" i="38"/>
  <c r="M83" i="38"/>
  <c r="J83" i="38"/>
  <c r="F83" i="38"/>
  <c r="BB82" i="38"/>
  <c r="BA82" i="38"/>
  <c r="AY82" i="38"/>
  <c r="AX82" i="38"/>
  <c r="AV82" i="38"/>
  <c r="AU82" i="38"/>
  <c r="AS82" i="38"/>
  <c r="AR82" i="38"/>
  <c r="AP82" i="38"/>
  <c r="AO82" i="38"/>
  <c r="AM82" i="38"/>
  <c r="AL82" i="38"/>
  <c r="AJ82" i="38"/>
  <c r="AI82" i="38"/>
  <c r="AG82" i="38"/>
  <c r="AF82" i="38"/>
  <c r="AD82" i="38"/>
  <c r="AC82" i="38"/>
  <c r="AA82" i="38"/>
  <c r="Z82" i="38"/>
  <c r="X82" i="38"/>
  <c r="W82" i="38"/>
  <c r="U82" i="38"/>
  <c r="T82" i="38"/>
  <c r="Q82" i="38"/>
  <c r="P82" i="38"/>
  <c r="M82" i="38"/>
  <c r="J82" i="38"/>
  <c r="K82" i="38" s="1"/>
  <c r="L82" i="38" s="1"/>
  <c r="F82" i="38"/>
  <c r="BB81" i="38"/>
  <c r="BA81" i="38"/>
  <c r="AY81" i="38"/>
  <c r="AX81" i="38"/>
  <c r="AV81" i="38"/>
  <c r="AU81" i="38"/>
  <c r="AS81" i="38"/>
  <c r="AR81" i="38"/>
  <c r="AP81" i="38"/>
  <c r="AO81" i="38"/>
  <c r="AM81" i="38"/>
  <c r="AL81" i="38"/>
  <c r="AJ81" i="38"/>
  <c r="AI81" i="38"/>
  <c r="AG81" i="38"/>
  <c r="AF81" i="38"/>
  <c r="AD81" i="38"/>
  <c r="AC81" i="38"/>
  <c r="AA81" i="38"/>
  <c r="Z81" i="38"/>
  <c r="X81" i="38"/>
  <c r="W81" i="38"/>
  <c r="U81" i="38"/>
  <c r="T81" i="38"/>
  <c r="Q81" i="38"/>
  <c r="P81" i="38"/>
  <c r="M81" i="38"/>
  <c r="J81" i="38"/>
  <c r="F81" i="38"/>
  <c r="BB80" i="38"/>
  <c r="BA80" i="38"/>
  <c r="AY80" i="38"/>
  <c r="AX80" i="38"/>
  <c r="AV80" i="38"/>
  <c r="AU80" i="38"/>
  <c r="AS80" i="38"/>
  <c r="AR80" i="38"/>
  <c r="AP80" i="38"/>
  <c r="AO80" i="38"/>
  <c r="AM80" i="38"/>
  <c r="AL80" i="38"/>
  <c r="AJ80" i="38"/>
  <c r="AI80" i="38"/>
  <c r="AG80" i="38"/>
  <c r="AF80" i="38"/>
  <c r="AD80" i="38"/>
  <c r="AC80" i="38"/>
  <c r="AA80" i="38"/>
  <c r="Z80" i="38"/>
  <c r="X80" i="38"/>
  <c r="W80" i="38"/>
  <c r="U80" i="38"/>
  <c r="T80" i="38"/>
  <c r="Q80" i="38"/>
  <c r="P80" i="38"/>
  <c r="M80" i="38"/>
  <c r="J80" i="38"/>
  <c r="K80" i="38" s="1"/>
  <c r="L80" i="38" s="1"/>
  <c r="F80" i="38"/>
  <c r="BB79" i="38"/>
  <c r="BA79" i="38"/>
  <c r="AY79" i="38"/>
  <c r="AX79" i="38"/>
  <c r="AV79" i="38"/>
  <c r="AU79" i="38"/>
  <c r="AS79" i="38"/>
  <c r="AR79" i="38"/>
  <c r="AP79" i="38"/>
  <c r="AO79" i="38"/>
  <c r="AM79" i="38"/>
  <c r="AL79" i="38"/>
  <c r="AJ79" i="38"/>
  <c r="AI79" i="38"/>
  <c r="AG79" i="38"/>
  <c r="AF79" i="38"/>
  <c r="AD79" i="38"/>
  <c r="AC79" i="38"/>
  <c r="AA79" i="38"/>
  <c r="Z79" i="38"/>
  <c r="X79" i="38"/>
  <c r="W79" i="38"/>
  <c r="U79" i="38"/>
  <c r="T79" i="38"/>
  <c r="Q79" i="38"/>
  <c r="P79" i="38"/>
  <c r="M79" i="38"/>
  <c r="J79" i="38"/>
  <c r="F79" i="38"/>
  <c r="BB78" i="38"/>
  <c r="BA78" i="38"/>
  <c r="AY78" i="38"/>
  <c r="AX78" i="38"/>
  <c r="AV78" i="38"/>
  <c r="AU78" i="38"/>
  <c r="AS78" i="38"/>
  <c r="AR78" i="38"/>
  <c r="AP78" i="38"/>
  <c r="AO78" i="38"/>
  <c r="AM78" i="38"/>
  <c r="AL78" i="38"/>
  <c r="AJ78" i="38"/>
  <c r="AI78" i="38"/>
  <c r="AG78" i="38"/>
  <c r="AF78" i="38"/>
  <c r="AD78" i="38"/>
  <c r="AC78" i="38"/>
  <c r="AA78" i="38"/>
  <c r="Z78" i="38"/>
  <c r="X78" i="38"/>
  <c r="W78" i="38"/>
  <c r="U78" i="38"/>
  <c r="T78" i="38"/>
  <c r="Q78" i="38"/>
  <c r="P78" i="38"/>
  <c r="M78" i="38"/>
  <c r="J78" i="38"/>
  <c r="K78" i="38" s="1"/>
  <c r="L78" i="38" s="1"/>
  <c r="F78" i="38"/>
  <c r="BB77" i="38"/>
  <c r="BA77" i="38"/>
  <c r="AY77" i="38"/>
  <c r="AX77" i="38"/>
  <c r="AV77" i="38"/>
  <c r="AU77" i="38"/>
  <c r="AS77" i="38"/>
  <c r="AR77" i="38"/>
  <c r="AP77" i="38"/>
  <c r="AO77" i="38"/>
  <c r="AM77" i="38"/>
  <c r="AL77" i="38"/>
  <c r="AJ77" i="38"/>
  <c r="AI77" i="38"/>
  <c r="AG77" i="38"/>
  <c r="AF77" i="38"/>
  <c r="AD77" i="38"/>
  <c r="AC77" i="38"/>
  <c r="AA77" i="38"/>
  <c r="Z77" i="38"/>
  <c r="X77" i="38"/>
  <c r="W77" i="38"/>
  <c r="U77" i="38"/>
  <c r="T77" i="38"/>
  <c r="Q77" i="38"/>
  <c r="P77" i="38"/>
  <c r="M77" i="38"/>
  <c r="J77" i="38"/>
  <c r="F77" i="38"/>
  <c r="BB76" i="38"/>
  <c r="BA76" i="38"/>
  <c r="AY76" i="38"/>
  <c r="AX76" i="38"/>
  <c r="AV76" i="38"/>
  <c r="AU76" i="38"/>
  <c r="AS76" i="38"/>
  <c r="AR76" i="38"/>
  <c r="AP76" i="38"/>
  <c r="AO76" i="38"/>
  <c r="AM76" i="38"/>
  <c r="AL76" i="38"/>
  <c r="AJ76" i="38"/>
  <c r="AI76" i="38"/>
  <c r="AG76" i="38"/>
  <c r="AF76" i="38"/>
  <c r="AD76" i="38"/>
  <c r="AC76" i="38"/>
  <c r="AA76" i="38"/>
  <c r="Z76" i="38"/>
  <c r="X76" i="38"/>
  <c r="W76" i="38"/>
  <c r="U76" i="38"/>
  <c r="T76" i="38"/>
  <c r="Q76" i="38"/>
  <c r="P76" i="38"/>
  <c r="M76" i="38"/>
  <c r="J76" i="38"/>
  <c r="K76" i="38" s="1"/>
  <c r="L76" i="38" s="1"/>
  <c r="F76" i="38"/>
  <c r="BB75" i="38"/>
  <c r="BA75" i="38"/>
  <c r="AY75" i="38"/>
  <c r="AX75" i="38"/>
  <c r="AV75" i="38"/>
  <c r="AU75" i="38"/>
  <c r="AS75" i="38"/>
  <c r="AR75" i="38"/>
  <c r="AP75" i="38"/>
  <c r="AO75" i="38"/>
  <c r="AM75" i="38"/>
  <c r="AL75" i="38"/>
  <c r="AJ75" i="38"/>
  <c r="AI75" i="38"/>
  <c r="AG75" i="38"/>
  <c r="AF75" i="38"/>
  <c r="AD75" i="38"/>
  <c r="AC75" i="38"/>
  <c r="AA75" i="38"/>
  <c r="Z75" i="38"/>
  <c r="X75" i="38"/>
  <c r="W75" i="38"/>
  <c r="U75" i="38"/>
  <c r="T75" i="38"/>
  <c r="Q75" i="38"/>
  <c r="P75" i="38"/>
  <c r="M75" i="38"/>
  <c r="J75" i="38"/>
  <c r="F75" i="38"/>
  <c r="BB74" i="38"/>
  <c r="BA74" i="38"/>
  <c r="AY74" i="38"/>
  <c r="AX74" i="38"/>
  <c r="AV74" i="38"/>
  <c r="AU74" i="38"/>
  <c r="AS74" i="38"/>
  <c r="AR74" i="38"/>
  <c r="AP74" i="38"/>
  <c r="AO74" i="38"/>
  <c r="AM74" i="38"/>
  <c r="AL74" i="38"/>
  <c r="AJ74" i="38"/>
  <c r="AI74" i="38"/>
  <c r="AG74" i="38"/>
  <c r="AF74" i="38"/>
  <c r="AD74" i="38"/>
  <c r="AC74" i="38"/>
  <c r="AA74" i="38"/>
  <c r="Z74" i="38"/>
  <c r="X74" i="38"/>
  <c r="W74" i="38"/>
  <c r="U74" i="38"/>
  <c r="T74" i="38"/>
  <c r="Q74" i="38"/>
  <c r="P74" i="38"/>
  <c r="M74" i="38"/>
  <c r="J74" i="38"/>
  <c r="K74" i="38" s="1"/>
  <c r="L74" i="38" s="1"/>
  <c r="F74" i="38"/>
  <c r="BB73" i="38"/>
  <c r="BA73" i="38"/>
  <c r="AY73" i="38"/>
  <c r="AX73" i="38"/>
  <c r="AV73" i="38"/>
  <c r="AU73" i="38"/>
  <c r="AS73" i="38"/>
  <c r="AR73" i="38"/>
  <c r="AP73" i="38"/>
  <c r="AO73" i="38"/>
  <c r="AM73" i="38"/>
  <c r="AL73" i="38"/>
  <c r="AJ73" i="38"/>
  <c r="AI73" i="38"/>
  <c r="AG73" i="38"/>
  <c r="AF73" i="38"/>
  <c r="AD73" i="38"/>
  <c r="AC73" i="38"/>
  <c r="AA73" i="38"/>
  <c r="Z73" i="38"/>
  <c r="X73" i="38"/>
  <c r="W73" i="38"/>
  <c r="U73" i="38"/>
  <c r="T73" i="38"/>
  <c r="Q73" i="38"/>
  <c r="P73" i="38"/>
  <c r="M73" i="38"/>
  <c r="J73" i="38"/>
  <c r="F73" i="38"/>
  <c r="BB72" i="38"/>
  <c r="BA72" i="38"/>
  <c r="AY72" i="38"/>
  <c r="AX72" i="38"/>
  <c r="AV72" i="38"/>
  <c r="AU72" i="38"/>
  <c r="AS72" i="38"/>
  <c r="AR72" i="38"/>
  <c r="AP72" i="38"/>
  <c r="AO72" i="38"/>
  <c r="AM72" i="38"/>
  <c r="AL72" i="38"/>
  <c r="AJ72" i="38"/>
  <c r="AI72" i="38"/>
  <c r="AG72" i="38"/>
  <c r="AF72" i="38"/>
  <c r="AD72" i="38"/>
  <c r="AC72" i="38"/>
  <c r="AA72" i="38"/>
  <c r="Z72" i="38"/>
  <c r="X72" i="38"/>
  <c r="W72" i="38"/>
  <c r="U72" i="38"/>
  <c r="T72" i="38"/>
  <c r="Q72" i="38"/>
  <c r="P72" i="38"/>
  <c r="M72" i="38"/>
  <c r="J72" i="38"/>
  <c r="K72" i="38" s="1"/>
  <c r="L72" i="38" s="1"/>
  <c r="F72" i="38"/>
  <c r="BB71" i="38"/>
  <c r="BA71" i="38"/>
  <c r="AY71" i="38"/>
  <c r="AX71" i="38"/>
  <c r="AV71" i="38"/>
  <c r="AU71" i="38"/>
  <c r="AS71" i="38"/>
  <c r="AR71" i="38"/>
  <c r="AP71" i="38"/>
  <c r="AO71" i="38"/>
  <c r="AM71" i="38"/>
  <c r="AL71" i="38"/>
  <c r="AJ71" i="38"/>
  <c r="AI71" i="38"/>
  <c r="AG71" i="38"/>
  <c r="AF71" i="38"/>
  <c r="AD71" i="38"/>
  <c r="AC71" i="38"/>
  <c r="AA71" i="38"/>
  <c r="Z71" i="38"/>
  <c r="X71" i="38"/>
  <c r="W71" i="38"/>
  <c r="U71" i="38"/>
  <c r="T71" i="38"/>
  <c r="Q71" i="38"/>
  <c r="P71" i="38"/>
  <c r="M71" i="38"/>
  <c r="J71" i="38"/>
  <c r="F71" i="38"/>
  <c r="BB42" i="38"/>
  <c r="BA42" i="38"/>
  <c r="AY42" i="38"/>
  <c r="AX42" i="38"/>
  <c r="AV42" i="38"/>
  <c r="AU42" i="38"/>
  <c r="AS42" i="38"/>
  <c r="AR42" i="38"/>
  <c r="AP42" i="38"/>
  <c r="AO42" i="38"/>
  <c r="AM42" i="38"/>
  <c r="AL42" i="38"/>
  <c r="AJ42" i="38"/>
  <c r="AI42" i="38"/>
  <c r="AG42" i="38"/>
  <c r="AF42" i="38"/>
  <c r="AD42" i="38"/>
  <c r="AC42" i="38"/>
  <c r="AA42" i="38"/>
  <c r="Z42" i="38"/>
  <c r="X42" i="38"/>
  <c r="W42" i="38"/>
  <c r="U42" i="38"/>
  <c r="T42" i="38"/>
  <c r="Q42" i="38"/>
  <c r="P42" i="38"/>
  <c r="M42" i="38"/>
  <c r="J42" i="38"/>
  <c r="K42" i="38" s="1"/>
  <c r="L42" i="38" s="1"/>
  <c r="F42" i="38"/>
  <c r="BB41" i="38"/>
  <c r="BA41" i="38"/>
  <c r="AY41" i="38"/>
  <c r="AX41" i="38"/>
  <c r="AV41" i="38"/>
  <c r="AU41" i="38"/>
  <c r="AS41" i="38"/>
  <c r="AR41" i="38"/>
  <c r="AP41" i="38"/>
  <c r="AO41" i="38"/>
  <c r="AM41" i="38"/>
  <c r="AL41" i="38"/>
  <c r="AJ41" i="38"/>
  <c r="AI41" i="38"/>
  <c r="AG41" i="38"/>
  <c r="AF41" i="38"/>
  <c r="AD41" i="38"/>
  <c r="AC41" i="38"/>
  <c r="AA41" i="38"/>
  <c r="Z41" i="38"/>
  <c r="X41" i="38"/>
  <c r="W41" i="38"/>
  <c r="U41" i="38"/>
  <c r="T41" i="38"/>
  <c r="Q41" i="38"/>
  <c r="P41" i="38"/>
  <c r="M41" i="38"/>
  <c r="J41" i="38"/>
  <c r="F41" i="38"/>
  <c r="BB40" i="38"/>
  <c r="BA40" i="38"/>
  <c r="AY40" i="38"/>
  <c r="AX40" i="38"/>
  <c r="AV40" i="38"/>
  <c r="AU40" i="38"/>
  <c r="AS40" i="38"/>
  <c r="AR40" i="38"/>
  <c r="AP40" i="38"/>
  <c r="AO40" i="38"/>
  <c r="AM40" i="38"/>
  <c r="AL40" i="38"/>
  <c r="AJ40" i="38"/>
  <c r="AI40" i="38"/>
  <c r="AG40" i="38"/>
  <c r="AF40" i="38"/>
  <c r="AD40" i="38"/>
  <c r="AC40" i="38"/>
  <c r="AA40" i="38"/>
  <c r="Z40" i="38"/>
  <c r="X40" i="38"/>
  <c r="W40" i="38"/>
  <c r="U40" i="38"/>
  <c r="T40" i="38"/>
  <c r="Q40" i="38"/>
  <c r="P40" i="38"/>
  <c r="M40" i="38"/>
  <c r="J40" i="38"/>
  <c r="K40" i="38" s="1"/>
  <c r="L40" i="38" s="1"/>
  <c r="F40" i="38"/>
  <c r="BB39" i="38"/>
  <c r="BA39" i="38"/>
  <c r="AY39" i="38"/>
  <c r="AX39" i="38"/>
  <c r="AV39" i="38"/>
  <c r="AU39" i="38"/>
  <c r="AS39" i="38"/>
  <c r="AR39" i="38"/>
  <c r="AP39" i="38"/>
  <c r="AO39" i="38"/>
  <c r="AM39" i="38"/>
  <c r="AL39" i="38"/>
  <c r="AJ39" i="38"/>
  <c r="AI39" i="38"/>
  <c r="AG39" i="38"/>
  <c r="AF39" i="38"/>
  <c r="AD39" i="38"/>
  <c r="AC39" i="38"/>
  <c r="AA39" i="38"/>
  <c r="Z39" i="38"/>
  <c r="X39" i="38"/>
  <c r="W39" i="38"/>
  <c r="U39" i="38"/>
  <c r="T39" i="38"/>
  <c r="Q39" i="38"/>
  <c r="P39" i="38"/>
  <c r="M39" i="38"/>
  <c r="J39" i="38"/>
  <c r="F39" i="38"/>
  <c r="BB38" i="38"/>
  <c r="BA38" i="38"/>
  <c r="AY38" i="38"/>
  <c r="AX38" i="38"/>
  <c r="AV38" i="38"/>
  <c r="AU38" i="38"/>
  <c r="AS38" i="38"/>
  <c r="AR38" i="38"/>
  <c r="AP38" i="38"/>
  <c r="AO38" i="38"/>
  <c r="AM38" i="38"/>
  <c r="AL38" i="38"/>
  <c r="AJ38" i="38"/>
  <c r="AI38" i="38"/>
  <c r="AG38" i="38"/>
  <c r="AF38" i="38"/>
  <c r="AD38" i="38"/>
  <c r="AC38" i="38"/>
  <c r="AA38" i="38"/>
  <c r="Z38" i="38"/>
  <c r="X38" i="38"/>
  <c r="W38" i="38"/>
  <c r="U38" i="38"/>
  <c r="T38" i="38"/>
  <c r="Q38" i="38"/>
  <c r="P38" i="38"/>
  <c r="M38" i="38"/>
  <c r="J38" i="38"/>
  <c r="K38" i="38" s="1"/>
  <c r="L38" i="38" s="1"/>
  <c r="F38" i="38"/>
  <c r="BB37" i="38"/>
  <c r="BA37" i="38"/>
  <c r="AY37" i="38"/>
  <c r="AX37" i="38"/>
  <c r="AV37" i="38"/>
  <c r="AU37" i="38"/>
  <c r="AS37" i="38"/>
  <c r="AR37" i="38"/>
  <c r="AP37" i="38"/>
  <c r="AO37" i="38"/>
  <c r="AM37" i="38"/>
  <c r="AL37" i="38"/>
  <c r="AJ37" i="38"/>
  <c r="AI37" i="38"/>
  <c r="AG37" i="38"/>
  <c r="AF37" i="38"/>
  <c r="AD37" i="38"/>
  <c r="AC37" i="38"/>
  <c r="AA37" i="38"/>
  <c r="Z37" i="38"/>
  <c r="X37" i="38"/>
  <c r="W37" i="38"/>
  <c r="U37" i="38"/>
  <c r="T37" i="38"/>
  <c r="Q37" i="38"/>
  <c r="P37" i="38"/>
  <c r="M37" i="38"/>
  <c r="J37" i="38"/>
  <c r="F37" i="38"/>
  <c r="BB36" i="38"/>
  <c r="BA36" i="38"/>
  <c r="AY36" i="38"/>
  <c r="AX36" i="38"/>
  <c r="AV36" i="38"/>
  <c r="AU36" i="38"/>
  <c r="AS36" i="38"/>
  <c r="AR36" i="38"/>
  <c r="AP36" i="38"/>
  <c r="AO36" i="38"/>
  <c r="AM36" i="38"/>
  <c r="AL36" i="38"/>
  <c r="AJ36" i="38"/>
  <c r="AI36" i="38"/>
  <c r="AG36" i="38"/>
  <c r="AF36" i="38"/>
  <c r="AD36" i="38"/>
  <c r="AC36" i="38"/>
  <c r="AA36" i="38"/>
  <c r="Z36" i="38"/>
  <c r="X36" i="38"/>
  <c r="W36" i="38"/>
  <c r="U36" i="38"/>
  <c r="T36" i="38"/>
  <c r="Q36" i="38"/>
  <c r="P36" i="38"/>
  <c r="M36" i="38"/>
  <c r="J36" i="38"/>
  <c r="K36" i="38" s="1"/>
  <c r="L36" i="38" s="1"/>
  <c r="F36" i="38"/>
  <c r="BB35" i="38"/>
  <c r="BA35" i="38"/>
  <c r="AY35" i="38"/>
  <c r="AX35" i="38"/>
  <c r="AV35" i="38"/>
  <c r="AU35" i="38"/>
  <c r="AS35" i="38"/>
  <c r="AR35" i="38"/>
  <c r="AP35" i="38"/>
  <c r="AO35" i="38"/>
  <c r="AM35" i="38"/>
  <c r="AL35" i="38"/>
  <c r="AJ35" i="38"/>
  <c r="AI35" i="38"/>
  <c r="AG35" i="38"/>
  <c r="AF35" i="38"/>
  <c r="AD35" i="38"/>
  <c r="AC35" i="38"/>
  <c r="AA35" i="38"/>
  <c r="Z35" i="38"/>
  <c r="X35" i="38"/>
  <c r="W35" i="38"/>
  <c r="U35" i="38"/>
  <c r="T35" i="38"/>
  <c r="Q35" i="38"/>
  <c r="P35" i="38"/>
  <c r="M35" i="38"/>
  <c r="J35" i="38"/>
  <c r="F35" i="38"/>
  <c r="BB34" i="38"/>
  <c r="BA34" i="38"/>
  <c r="AY34" i="38"/>
  <c r="AX34" i="38"/>
  <c r="AV34" i="38"/>
  <c r="AU34" i="38"/>
  <c r="AS34" i="38"/>
  <c r="AR34" i="38"/>
  <c r="AP34" i="38"/>
  <c r="AO34" i="38"/>
  <c r="AM34" i="38"/>
  <c r="AL34" i="38"/>
  <c r="AJ34" i="38"/>
  <c r="AI34" i="38"/>
  <c r="AG34" i="38"/>
  <c r="AF34" i="38"/>
  <c r="AD34" i="38"/>
  <c r="AC34" i="38"/>
  <c r="AA34" i="38"/>
  <c r="Z34" i="38"/>
  <c r="X34" i="38"/>
  <c r="W34" i="38"/>
  <c r="U34" i="38"/>
  <c r="T34" i="38"/>
  <c r="Q34" i="38"/>
  <c r="P34" i="38"/>
  <c r="M34" i="38"/>
  <c r="J34" i="38"/>
  <c r="K34" i="38" s="1"/>
  <c r="L34" i="38" s="1"/>
  <c r="F34" i="38"/>
  <c r="BB33" i="38"/>
  <c r="BA33" i="38"/>
  <c r="AY33" i="38"/>
  <c r="AX33" i="38"/>
  <c r="AV33" i="38"/>
  <c r="AU33" i="38"/>
  <c r="AS33" i="38"/>
  <c r="AR33" i="38"/>
  <c r="AP33" i="38"/>
  <c r="AO33" i="38"/>
  <c r="AM33" i="38"/>
  <c r="AL33" i="38"/>
  <c r="AJ33" i="38"/>
  <c r="AI33" i="38"/>
  <c r="AG33" i="38"/>
  <c r="AF33" i="38"/>
  <c r="AD33" i="38"/>
  <c r="AC33" i="38"/>
  <c r="AA33" i="38"/>
  <c r="Z33" i="38"/>
  <c r="X33" i="38"/>
  <c r="W33" i="38"/>
  <c r="U33" i="38"/>
  <c r="T33" i="38"/>
  <c r="Q33" i="38"/>
  <c r="P33" i="38"/>
  <c r="M33" i="38"/>
  <c r="J33" i="38"/>
  <c r="F33" i="38"/>
  <c r="BB32" i="38"/>
  <c r="BA32" i="38"/>
  <c r="AY32" i="38"/>
  <c r="AX32" i="38"/>
  <c r="AV32" i="38"/>
  <c r="AU32" i="38"/>
  <c r="AS32" i="38"/>
  <c r="AR32" i="38"/>
  <c r="AP32" i="38"/>
  <c r="AO32" i="38"/>
  <c r="AM32" i="38"/>
  <c r="AL32" i="38"/>
  <c r="AJ32" i="38"/>
  <c r="AI32" i="38"/>
  <c r="AG32" i="38"/>
  <c r="AF32" i="38"/>
  <c r="AD32" i="38"/>
  <c r="AC32" i="38"/>
  <c r="AA32" i="38"/>
  <c r="Z32" i="38"/>
  <c r="X32" i="38"/>
  <c r="W32" i="38"/>
  <c r="U32" i="38"/>
  <c r="T32" i="38"/>
  <c r="Q32" i="38"/>
  <c r="P32" i="38"/>
  <c r="M32" i="38"/>
  <c r="J32" i="38"/>
  <c r="K32" i="38" s="1"/>
  <c r="L32" i="38" s="1"/>
  <c r="F32" i="38"/>
  <c r="BB31" i="38"/>
  <c r="BA31" i="38"/>
  <c r="AY31" i="38"/>
  <c r="AX31" i="38"/>
  <c r="AV31" i="38"/>
  <c r="AU31" i="38"/>
  <c r="AS31" i="38"/>
  <c r="AR31" i="38"/>
  <c r="AP31" i="38"/>
  <c r="AO31" i="38"/>
  <c r="AM31" i="38"/>
  <c r="AL31" i="38"/>
  <c r="AJ31" i="38"/>
  <c r="AI31" i="38"/>
  <c r="AG31" i="38"/>
  <c r="AF31" i="38"/>
  <c r="AD31" i="38"/>
  <c r="AC31" i="38"/>
  <c r="AA31" i="38"/>
  <c r="Z31" i="38"/>
  <c r="X31" i="38"/>
  <c r="W31" i="38"/>
  <c r="U31" i="38"/>
  <c r="T31" i="38"/>
  <c r="Q31" i="38"/>
  <c r="P31" i="38"/>
  <c r="M31" i="38"/>
  <c r="J31" i="38"/>
  <c r="K31" i="38" s="1"/>
  <c r="F31" i="38"/>
  <c r="BB30" i="38"/>
  <c r="BA30" i="38"/>
  <c r="AY30" i="38"/>
  <c r="AX30" i="38"/>
  <c r="AV30" i="38"/>
  <c r="AU30" i="38"/>
  <c r="AS30" i="38"/>
  <c r="AR30" i="38"/>
  <c r="AP30" i="38"/>
  <c r="AO30" i="38"/>
  <c r="AM30" i="38"/>
  <c r="AL30" i="38"/>
  <c r="AJ30" i="38"/>
  <c r="AI30" i="38"/>
  <c r="AG30" i="38"/>
  <c r="AF30" i="38"/>
  <c r="AD30" i="38"/>
  <c r="AC30" i="38"/>
  <c r="AA30" i="38"/>
  <c r="Z30" i="38"/>
  <c r="X30" i="38"/>
  <c r="W30" i="38"/>
  <c r="U30" i="38"/>
  <c r="T30" i="38"/>
  <c r="Q30" i="38"/>
  <c r="P30" i="38"/>
  <c r="M30" i="38"/>
  <c r="J30" i="38"/>
  <c r="K30" i="38" s="1"/>
  <c r="L30" i="38" s="1"/>
  <c r="F30" i="38"/>
  <c r="BB29" i="38"/>
  <c r="BA29" i="38"/>
  <c r="AY29" i="38"/>
  <c r="AX29" i="38"/>
  <c r="AV29" i="38"/>
  <c r="AU29" i="38"/>
  <c r="AS29" i="38"/>
  <c r="AR29" i="38"/>
  <c r="AP29" i="38"/>
  <c r="AO29" i="38"/>
  <c r="AM29" i="38"/>
  <c r="AL29" i="38"/>
  <c r="AJ29" i="38"/>
  <c r="AI29" i="38"/>
  <c r="AG29" i="38"/>
  <c r="AF29" i="38"/>
  <c r="AD29" i="38"/>
  <c r="AC29" i="38"/>
  <c r="AA29" i="38"/>
  <c r="Z29" i="38"/>
  <c r="X29" i="38"/>
  <c r="W29" i="38"/>
  <c r="U29" i="38"/>
  <c r="T29" i="38"/>
  <c r="Q29" i="38"/>
  <c r="P29" i="38"/>
  <c r="M29" i="38"/>
  <c r="J29" i="38"/>
  <c r="K29" i="38" s="1"/>
  <c r="F29" i="38"/>
  <c r="BB28" i="38"/>
  <c r="BA28" i="38"/>
  <c r="AY28" i="38"/>
  <c r="AX28" i="38"/>
  <c r="AV28" i="38"/>
  <c r="AU28" i="38"/>
  <c r="AS28" i="38"/>
  <c r="AR28" i="38"/>
  <c r="AP28" i="38"/>
  <c r="AO28" i="38"/>
  <c r="AM28" i="38"/>
  <c r="AL28" i="38"/>
  <c r="AJ28" i="38"/>
  <c r="AI28" i="38"/>
  <c r="AG28" i="38"/>
  <c r="AF28" i="38"/>
  <c r="AD28" i="38"/>
  <c r="AC28" i="38"/>
  <c r="AA28" i="38"/>
  <c r="Z28" i="38"/>
  <c r="X28" i="38"/>
  <c r="W28" i="38"/>
  <c r="U28" i="38"/>
  <c r="T28" i="38"/>
  <c r="Q28" i="38"/>
  <c r="P28" i="38"/>
  <c r="M28" i="38"/>
  <c r="J28" i="38"/>
  <c r="K28" i="38" s="1"/>
  <c r="L28" i="38" s="1"/>
  <c r="F28" i="38"/>
  <c r="V63" i="38"/>
  <c r="AH60" i="38" l="1"/>
  <c r="AK60" i="38" s="1"/>
  <c r="BC153" i="87"/>
  <c r="BC193" i="87" s="1"/>
  <c r="AE88" i="38"/>
  <c r="AH88" i="38" s="1"/>
  <c r="AH61" i="38"/>
  <c r="AK61" i="38" s="1"/>
  <c r="BC107" i="87"/>
  <c r="AH93" i="38"/>
  <c r="AK93" i="38" s="1"/>
  <c r="H10" i="49"/>
  <c r="N10" i="49" s="1"/>
  <c r="AH140" i="38"/>
  <c r="AK140" i="38" s="1"/>
  <c r="AN140" i="38" s="1"/>
  <c r="AH132" i="38"/>
  <c r="AK132" i="38" s="1"/>
  <c r="AN132" i="38" s="1"/>
  <c r="AZ235" i="87"/>
  <c r="AK59" i="38"/>
  <c r="AN59" i="38" s="1"/>
  <c r="Q12" i="88"/>
  <c r="E78" i="28"/>
  <c r="E80" i="28" s="1"/>
  <c r="P12" i="88"/>
  <c r="E68" i="28"/>
  <c r="E70" i="28" s="1"/>
  <c r="E38" i="28"/>
  <c r="I13" i="88"/>
  <c r="E38" i="29"/>
  <c r="I12" i="88"/>
  <c r="E38" i="30"/>
  <c r="I11" i="88"/>
  <c r="E38" i="26"/>
  <c r="I15" i="88"/>
  <c r="E38" i="32"/>
  <c r="I9" i="88"/>
  <c r="E38" i="27"/>
  <c r="I14" i="88"/>
  <c r="E38" i="31"/>
  <c r="I10" i="88"/>
  <c r="AN260" i="38"/>
  <c r="AQ260" i="38" s="1"/>
  <c r="AT260" i="38" s="1"/>
  <c r="AH146" i="38"/>
  <c r="AK146" i="38" s="1"/>
  <c r="AH148" i="38"/>
  <c r="AK148" i="38" s="1"/>
  <c r="AH144" i="38"/>
  <c r="AK144" i="38" s="1"/>
  <c r="AH43" i="38"/>
  <c r="AK43" i="38" s="1"/>
  <c r="AH258" i="38"/>
  <c r="AK258" i="38" s="1"/>
  <c r="AN268" i="38"/>
  <c r="AQ268" i="38" s="1"/>
  <c r="AT268" i="38" s="1"/>
  <c r="AW279" i="87"/>
  <c r="H18" i="50" s="1"/>
  <c r="AH103" i="38"/>
  <c r="AK103" i="38" s="1"/>
  <c r="AN103" i="38" s="1"/>
  <c r="AQ103" i="38" s="1"/>
  <c r="AT103" i="38" s="1"/>
  <c r="AH87" i="38"/>
  <c r="AK87" i="38" s="1"/>
  <c r="AN87" i="38" s="1"/>
  <c r="AQ87" i="38" s="1"/>
  <c r="AN182" i="38"/>
  <c r="AQ182" i="38" s="1"/>
  <c r="AQ100" i="38"/>
  <c r="AT100" i="38" s="1"/>
  <c r="AQ269" i="38"/>
  <c r="AT269" i="38" s="1"/>
  <c r="AW269" i="38" s="1"/>
  <c r="AQ261" i="38"/>
  <c r="AT261" i="38" s="1"/>
  <c r="AW261" i="38" s="1"/>
  <c r="AE47" i="38"/>
  <c r="AH47" i="38" s="1"/>
  <c r="AK47" i="38" s="1"/>
  <c r="AN47" i="38" s="1"/>
  <c r="AQ47" i="38" s="1"/>
  <c r="AQ265" i="38"/>
  <c r="AT265" i="38" s="1"/>
  <c r="AN259" i="38"/>
  <c r="AQ259" i="38" s="1"/>
  <c r="AK263" i="38"/>
  <c r="AN263" i="38" s="1"/>
  <c r="BC277" i="87"/>
  <c r="AZ277" i="87"/>
  <c r="N10" i="46"/>
  <c r="N10" i="42"/>
  <c r="H13" i="42"/>
  <c r="N10" i="47"/>
  <c r="N10" i="45"/>
  <c r="N10" i="43"/>
  <c r="N10" i="44"/>
  <c r="N10" i="48"/>
  <c r="N12" i="12"/>
  <c r="H13" i="12"/>
  <c r="H14" i="12" s="1"/>
  <c r="N13" i="13"/>
  <c r="N14" i="13" s="1"/>
  <c r="Q12" i="45"/>
  <c r="Q14" i="44"/>
  <c r="S12" i="45"/>
  <c r="S14" i="44"/>
  <c r="R12" i="45"/>
  <c r="R14" i="44"/>
  <c r="P12" i="11"/>
  <c r="P14" i="12"/>
  <c r="H12" i="11"/>
  <c r="E7" i="26" s="1"/>
  <c r="K12" i="11"/>
  <c r="K14" i="12"/>
  <c r="M12" i="11"/>
  <c r="M14" i="12"/>
  <c r="L12" i="11"/>
  <c r="E27" i="26" s="1"/>
  <c r="L14" i="12"/>
  <c r="L12" i="47"/>
  <c r="L14" i="46"/>
  <c r="P12" i="47"/>
  <c r="P14" i="46"/>
  <c r="K12" i="47"/>
  <c r="K14" i="46"/>
  <c r="S12" i="12"/>
  <c r="S14" i="13"/>
  <c r="J12" i="47"/>
  <c r="J14" i="46"/>
  <c r="M12" i="47"/>
  <c r="M14" i="46"/>
  <c r="R12" i="12"/>
  <c r="R14" i="13"/>
  <c r="Q12" i="12"/>
  <c r="Q14" i="13"/>
  <c r="J12" i="11"/>
  <c r="J14" i="12"/>
  <c r="AQ56" i="38"/>
  <c r="AT56" i="38" s="1"/>
  <c r="AW56" i="38" s="1"/>
  <c r="AK104" i="38"/>
  <c r="AN104" i="38" s="1"/>
  <c r="AQ104" i="38" s="1"/>
  <c r="AN58" i="38"/>
  <c r="AQ58" i="38" s="1"/>
  <c r="AT58" i="38" s="1"/>
  <c r="AK189" i="38"/>
  <c r="AN189" i="38" s="1"/>
  <c r="AQ189" i="38" s="1"/>
  <c r="AT189" i="38" s="1"/>
  <c r="AH270" i="38"/>
  <c r="AK270" i="38" s="1"/>
  <c r="AN270" i="38" s="1"/>
  <c r="AN50" i="38"/>
  <c r="AQ50" i="38" s="1"/>
  <c r="AT50" i="38" s="1"/>
  <c r="AQ52" i="38"/>
  <c r="AT52" i="38" s="1"/>
  <c r="AW52" i="38" s="1"/>
  <c r="AH53" i="38"/>
  <c r="AK53" i="38" s="1"/>
  <c r="AH102" i="38"/>
  <c r="AK102" i="38" s="1"/>
  <c r="AN54" i="38"/>
  <c r="Y63" i="38"/>
  <c r="AB63" i="38" s="1"/>
  <c r="V106" i="38"/>
  <c r="Y106" i="38" s="1"/>
  <c r="N106" i="38"/>
  <c r="R106" i="38" s="1"/>
  <c r="V149" i="38"/>
  <c r="Y149" i="38" s="1"/>
  <c r="AB149" i="38" s="1"/>
  <c r="N149" i="38"/>
  <c r="R149" i="38" s="1"/>
  <c r="Y234" i="38"/>
  <c r="AQ274" i="38"/>
  <c r="AT274" i="38" s="1"/>
  <c r="AH57" i="38"/>
  <c r="AH45" i="38"/>
  <c r="AH228" i="38"/>
  <c r="AE101" i="38"/>
  <c r="AH101" i="38" s="1"/>
  <c r="AE262" i="38"/>
  <c r="Y192" i="38"/>
  <c r="Y276" i="38"/>
  <c r="AB276" i="38" s="1"/>
  <c r="AN51" i="38"/>
  <c r="AQ51" i="38" s="1"/>
  <c r="AK55" i="38"/>
  <c r="AN55" i="38" s="1"/>
  <c r="AQ55" i="38" s="1"/>
  <c r="AQ92" i="38"/>
  <c r="AT92" i="38" s="1"/>
  <c r="AH105" i="38"/>
  <c r="AK105" i="38" s="1"/>
  <c r="AN105" i="38" s="1"/>
  <c r="AK99" i="38"/>
  <c r="AQ135" i="38"/>
  <c r="AT135" i="38" s="1"/>
  <c r="AW135" i="38" s="1"/>
  <c r="AK142" i="38"/>
  <c r="AQ183" i="38"/>
  <c r="AT183" i="38" s="1"/>
  <c r="AW183" i="38" s="1"/>
  <c r="AQ175" i="38"/>
  <c r="AT175" i="38" s="1"/>
  <c r="AN191" i="38"/>
  <c r="AQ191" i="38" s="1"/>
  <c r="AN187" i="38"/>
  <c r="AQ187" i="38" s="1"/>
  <c r="AK185" i="38"/>
  <c r="AQ230" i="38"/>
  <c r="AT230" i="38" s="1"/>
  <c r="AW230" i="38" s="1"/>
  <c r="AK219" i="38"/>
  <c r="AN219" i="38" s="1"/>
  <c r="AQ219" i="38" s="1"/>
  <c r="AK224" i="38"/>
  <c r="AN224" i="38" s="1"/>
  <c r="AQ224" i="38" s="1"/>
  <c r="AK216" i="38"/>
  <c r="AN216" i="38" s="1"/>
  <c r="AQ216" i="38" s="1"/>
  <c r="AK231" i="38"/>
  <c r="AN231" i="38" s="1"/>
  <c r="AN272" i="38"/>
  <c r="AQ272" i="38" s="1"/>
  <c r="AN264" i="38"/>
  <c r="AQ264" i="38" s="1"/>
  <c r="AN256" i="38"/>
  <c r="AQ256" i="38" s="1"/>
  <c r="AK275" i="38"/>
  <c r="AN275" i="38" s="1"/>
  <c r="AH49" i="38"/>
  <c r="AK49" i="38" s="1"/>
  <c r="AN46" i="38"/>
  <c r="AQ46" i="38" s="1"/>
  <c r="AT46" i="38" s="1"/>
  <c r="AN271" i="38"/>
  <c r="AQ271" i="38" s="1"/>
  <c r="AH266" i="38"/>
  <c r="AK266" i="38" s="1"/>
  <c r="AN257" i="38"/>
  <c r="AK44" i="38"/>
  <c r="AK227" i="38"/>
  <c r="AN227" i="38" s="1"/>
  <c r="AN267" i="38"/>
  <c r="AQ267" i="38" s="1"/>
  <c r="AH273" i="38"/>
  <c r="AZ269" i="38"/>
  <c r="BC269" i="38" s="1"/>
  <c r="AK225" i="38"/>
  <c r="AN225" i="38" s="1"/>
  <c r="AK217" i="38"/>
  <c r="AN217" i="38" s="1"/>
  <c r="AQ217" i="38" s="1"/>
  <c r="AK222" i="38"/>
  <c r="AN222" i="38" s="1"/>
  <c r="AN233" i="38"/>
  <c r="AQ233" i="38" s="1"/>
  <c r="AN229" i="38"/>
  <c r="AQ229" i="38" s="1"/>
  <c r="AN232" i="38"/>
  <c r="AQ232" i="38" s="1"/>
  <c r="AN223" i="38"/>
  <c r="AH221" i="38"/>
  <c r="AN215" i="38"/>
  <c r="AQ215" i="38" s="1"/>
  <c r="AH226" i="38"/>
  <c r="AN220" i="38"/>
  <c r="AH218" i="38"/>
  <c r="AK214" i="38"/>
  <c r="AK184" i="38"/>
  <c r="AN184" i="38" s="1"/>
  <c r="AK190" i="38"/>
  <c r="AN190" i="38" s="1"/>
  <c r="AQ188" i="38"/>
  <c r="AT188" i="38" s="1"/>
  <c r="AK186" i="38"/>
  <c r="AN181" i="38"/>
  <c r="AT179" i="38"/>
  <c r="AW179" i="38" s="1"/>
  <c r="AN177" i="38"/>
  <c r="AN173" i="38"/>
  <c r="AT182" i="38"/>
  <c r="AT178" i="38"/>
  <c r="AW178" i="38" s="1"/>
  <c r="AZ178" i="38" s="1"/>
  <c r="AK174" i="38"/>
  <c r="AN174" i="38" s="1"/>
  <c r="AN172" i="38"/>
  <c r="AQ172" i="38" s="1"/>
  <c r="AT180" i="38"/>
  <c r="AW180" i="38" s="1"/>
  <c r="AT176" i="38"/>
  <c r="AQ145" i="38"/>
  <c r="AT145" i="38" s="1"/>
  <c r="AT136" i="38"/>
  <c r="AH141" i="38"/>
  <c r="AT139" i="38"/>
  <c r="AW139" i="38" s="1"/>
  <c r="AN133" i="38"/>
  <c r="AQ133" i="38" s="1"/>
  <c r="AT131" i="38"/>
  <c r="AW131" i="38" s="1"/>
  <c r="AN129" i="38"/>
  <c r="AQ129" i="38" s="1"/>
  <c r="AQ147" i="38"/>
  <c r="AT147" i="38" s="1"/>
  <c r="AQ143" i="38"/>
  <c r="AT143" i="38" s="1"/>
  <c r="AT138" i="38"/>
  <c r="AW138" i="38" s="1"/>
  <c r="AZ138" i="38" s="1"/>
  <c r="BC138" i="38" s="1"/>
  <c r="AT134" i="38"/>
  <c r="AW134" i="38" s="1"/>
  <c r="AZ134" i="38" s="1"/>
  <c r="BC134" i="38" s="1"/>
  <c r="AT130" i="38"/>
  <c r="AW130" i="38" s="1"/>
  <c r="AZ130" i="38" s="1"/>
  <c r="BC130" i="38" s="1"/>
  <c r="AT137" i="38"/>
  <c r="AW137" i="38" s="1"/>
  <c r="AZ137" i="38" s="1"/>
  <c r="AK98" i="38"/>
  <c r="AN98" i="38" s="1"/>
  <c r="AQ98" i="38" s="1"/>
  <c r="AT97" i="38"/>
  <c r="AW97" i="38" s="1"/>
  <c r="AZ97" i="38" s="1"/>
  <c r="AN95" i="38"/>
  <c r="AQ95" i="38" s="1"/>
  <c r="AN91" i="38"/>
  <c r="AQ91" i="38" s="1"/>
  <c r="AT89" i="38"/>
  <c r="AW89" i="38" s="1"/>
  <c r="AZ89" i="38" s="1"/>
  <c r="AT96" i="38"/>
  <c r="AW96" i="38" s="1"/>
  <c r="AZ96" i="38" s="1"/>
  <c r="BC96" i="38" s="1"/>
  <c r="AN94" i="38"/>
  <c r="AQ94" i="38" s="1"/>
  <c r="AN90" i="38"/>
  <c r="AQ90" i="38" s="1"/>
  <c r="AK86" i="38"/>
  <c r="AZ48" i="38"/>
  <c r="BC48" i="38" s="1"/>
  <c r="AT62" i="38"/>
  <c r="AW62" i="38" s="1"/>
  <c r="AN60" i="38"/>
  <c r="AQ60" i="38" s="1"/>
  <c r="AN61" i="38"/>
  <c r="AQ61" i="38" s="1"/>
  <c r="N205" i="38"/>
  <c r="R205" i="38" s="1"/>
  <c r="K241" i="38"/>
  <c r="N242" i="38"/>
  <c r="R242" i="38" s="1"/>
  <c r="V242" i="38"/>
  <c r="Y242" i="38" s="1"/>
  <c r="AB242" i="38" s="1"/>
  <c r="K243" i="38"/>
  <c r="N244" i="38"/>
  <c r="R244" i="38" s="1"/>
  <c r="V244" i="38"/>
  <c r="Y244" i="38" s="1"/>
  <c r="AB244" i="38" s="1"/>
  <c r="K245" i="38"/>
  <c r="N246" i="38"/>
  <c r="R246" i="38" s="1"/>
  <c r="V246" i="38"/>
  <c r="K247" i="38"/>
  <c r="V247" i="38"/>
  <c r="V241" i="38"/>
  <c r="V243" i="38"/>
  <c r="V245" i="38"/>
  <c r="Y245" i="38" s="1"/>
  <c r="N248" i="38"/>
  <c r="R248" i="38" s="1"/>
  <c r="V248" i="38"/>
  <c r="Y248" i="38" s="1"/>
  <c r="AB248" i="38" s="1"/>
  <c r="K249" i="38"/>
  <c r="N250" i="38"/>
  <c r="R250" i="38" s="1"/>
  <c r="V250" i="38"/>
  <c r="Y250" i="38" s="1"/>
  <c r="K251" i="38"/>
  <c r="N252" i="38"/>
  <c r="R252" i="38" s="1"/>
  <c r="V252" i="38"/>
  <c r="Y252" i="38" s="1"/>
  <c r="AB252" i="38" s="1"/>
  <c r="K253" i="38"/>
  <c r="N254" i="38"/>
  <c r="R254" i="38" s="1"/>
  <c r="V254" i="38"/>
  <c r="Y254" i="38" s="1"/>
  <c r="AB254" i="38" s="1"/>
  <c r="K255" i="38"/>
  <c r="V249" i="38"/>
  <c r="Y249" i="38" s="1"/>
  <c r="V251" i="38"/>
  <c r="V253" i="38"/>
  <c r="V255" i="38"/>
  <c r="N122" i="38"/>
  <c r="R122" i="38" s="1"/>
  <c r="K199" i="38"/>
  <c r="N200" i="38"/>
  <c r="R200" i="38" s="1"/>
  <c r="V200" i="38"/>
  <c r="K201" i="38"/>
  <c r="N202" i="38"/>
  <c r="R202" i="38" s="1"/>
  <c r="V202" i="38"/>
  <c r="Y202" i="38" s="1"/>
  <c r="AB202" i="38" s="1"/>
  <c r="K203" i="38"/>
  <c r="N204" i="38"/>
  <c r="R204" i="38" s="1"/>
  <c r="V204" i="38"/>
  <c r="V205" i="38"/>
  <c r="Y205" i="38" s="1"/>
  <c r="V199" i="38"/>
  <c r="V201" i="38"/>
  <c r="V203" i="38"/>
  <c r="Y203" i="38" s="1"/>
  <c r="N206" i="38"/>
  <c r="R206" i="38" s="1"/>
  <c r="V206" i="38"/>
  <c r="Y206" i="38" s="1"/>
  <c r="K207" i="38"/>
  <c r="N208" i="38"/>
  <c r="R208" i="38" s="1"/>
  <c r="V208" i="38"/>
  <c r="Y208" i="38" s="1"/>
  <c r="AB208" i="38" s="1"/>
  <c r="K209" i="38"/>
  <c r="N210" i="38"/>
  <c r="R210" i="38" s="1"/>
  <c r="V210" i="38"/>
  <c r="Y210" i="38" s="1"/>
  <c r="K211" i="38"/>
  <c r="N212" i="38"/>
  <c r="R212" i="38" s="1"/>
  <c r="V212" i="38"/>
  <c r="Y212" i="38" s="1"/>
  <c r="AB212" i="38" s="1"/>
  <c r="K213" i="38"/>
  <c r="V207" i="38"/>
  <c r="V209" i="38"/>
  <c r="V211" i="38"/>
  <c r="V213" i="38"/>
  <c r="N158" i="38"/>
  <c r="R158" i="38" s="1"/>
  <c r="V158" i="38"/>
  <c r="Y158" i="38" s="1"/>
  <c r="K159" i="38"/>
  <c r="N160" i="38"/>
  <c r="R160" i="38" s="1"/>
  <c r="V160" i="38"/>
  <c r="Y160" i="38" s="1"/>
  <c r="K161" i="38"/>
  <c r="N162" i="38"/>
  <c r="R162" i="38" s="1"/>
  <c r="V162" i="38"/>
  <c r="Y162" i="38" s="1"/>
  <c r="K163" i="38"/>
  <c r="V163" i="38"/>
  <c r="Y163" i="38" s="1"/>
  <c r="N157" i="38"/>
  <c r="R157" i="38" s="1"/>
  <c r="V157" i="38"/>
  <c r="Y157" i="38" s="1"/>
  <c r="V159" i="38"/>
  <c r="V161" i="38"/>
  <c r="N164" i="38"/>
  <c r="R164" i="38" s="1"/>
  <c r="V164" i="38"/>
  <c r="Y164" i="38" s="1"/>
  <c r="AB164" i="38" s="1"/>
  <c r="K165" i="38"/>
  <c r="N166" i="38"/>
  <c r="R166" i="38" s="1"/>
  <c r="V166" i="38"/>
  <c r="Y166" i="38" s="1"/>
  <c r="K167" i="38"/>
  <c r="N168" i="38"/>
  <c r="R168" i="38" s="1"/>
  <c r="V168" i="38"/>
  <c r="Y168" i="38" s="1"/>
  <c r="AB168" i="38" s="1"/>
  <c r="K169" i="38"/>
  <c r="N170" i="38"/>
  <c r="R170" i="38" s="1"/>
  <c r="V170" i="38"/>
  <c r="Y170" i="38" s="1"/>
  <c r="K171" i="38"/>
  <c r="V165" i="38"/>
  <c r="V167" i="38"/>
  <c r="V169" i="38"/>
  <c r="V171" i="38"/>
  <c r="N120" i="38"/>
  <c r="R120" i="38" s="1"/>
  <c r="N117" i="38"/>
  <c r="R117" i="38" s="1"/>
  <c r="L117" i="38"/>
  <c r="N115" i="38"/>
  <c r="R115" i="38" s="1"/>
  <c r="L115" i="38"/>
  <c r="N119" i="38"/>
  <c r="R119" i="38" s="1"/>
  <c r="L119" i="38"/>
  <c r="V115" i="38"/>
  <c r="Y115" i="38" s="1"/>
  <c r="V117" i="38"/>
  <c r="Y117" i="38" s="1"/>
  <c r="V119" i="38"/>
  <c r="Y119" i="38" s="1"/>
  <c r="AB119" i="38" s="1"/>
  <c r="V120" i="38"/>
  <c r="Y120" i="38" s="1"/>
  <c r="V121" i="38"/>
  <c r="Y121" i="38" s="1"/>
  <c r="N121" i="38"/>
  <c r="R121" i="38" s="1"/>
  <c r="V122" i="38"/>
  <c r="Y122" i="38" s="1"/>
  <c r="AB122" i="38" s="1"/>
  <c r="V123" i="38"/>
  <c r="Y123" i="38" s="1"/>
  <c r="N123" i="38"/>
  <c r="R123" i="38" s="1"/>
  <c r="N114" i="38"/>
  <c r="R114" i="38" s="1"/>
  <c r="V114" i="38"/>
  <c r="N116" i="38"/>
  <c r="R116" i="38" s="1"/>
  <c r="V116" i="38"/>
  <c r="N118" i="38"/>
  <c r="R118" i="38" s="1"/>
  <c r="V118" i="38"/>
  <c r="L120" i="38"/>
  <c r="L122" i="38"/>
  <c r="K124" i="38"/>
  <c r="N125" i="38"/>
  <c r="R125" i="38" s="1"/>
  <c r="V125" i="38"/>
  <c r="Y125" i="38" s="1"/>
  <c r="AB125" i="38" s="1"/>
  <c r="K126" i="38"/>
  <c r="N127" i="38"/>
  <c r="R127" i="38" s="1"/>
  <c r="V127" i="38"/>
  <c r="Y127" i="38" s="1"/>
  <c r="K128" i="38"/>
  <c r="V124" i="38"/>
  <c r="V126" i="38"/>
  <c r="Y126" i="38" s="1"/>
  <c r="V128" i="38"/>
  <c r="K71" i="38"/>
  <c r="N72" i="38"/>
  <c r="R72" i="38" s="1"/>
  <c r="V72" i="38"/>
  <c r="Y72" i="38" s="1"/>
  <c r="AB72" i="38" s="1"/>
  <c r="K73" i="38"/>
  <c r="N74" i="38"/>
  <c r="R74" i="38" s="1"/>
  <c r="V74" i="38"/>
  <c r="Y74" i="38" s="1"/>
  <c r="AB74" i="38" s="1"/>
  <c r="K75" i="38"/>
  <c r="N76" i="38"/>
  <c r="R76" i="38" s="1"/>
  <c r="V76" i="38"/>
  <c r="Y76" i="38" s="1"/>
  <c r="AB76" i="38" s="1"/>
  <c r="K77" i="38"/>
  <c r="V77" i="38"/>
  <c r="Y77" i="38" s="1"/>
  <c r="V71" i="38"/>
  <c r="V73" i="38"/>
  <c r="V75" i="38"/>
  <c r="Y75" i="38" s="1"/>
  <c r="N78" i="38"/>
  <c r="R78" i="38" s="1"/>
  <c r="V78" i="38"/>
  <c r="Y78" i="38" s="1"/>
  <c r="AB78" i="38" s="1"/>
  <c r="K79" i="38"/>
  <c r="N80" i="38"/>
  <c r="R80" i="38" s="1"/>
  <c r="V80" i="38"/>
  <c r="Y80" i="38" s="1"/>
  <c r="K81" i="38"/>
  <c r="N82" i="38"/>
  <c r="R82" i="38" s="1"/>
  <c r="V82" i="38"/>
  <c r="Y82" i="38" s="1"/>
  <c r="AB82" i="38" s="1"/>
  <c r="K83" i="38"/>
  <c r="N84" i="38"/>
  <c r="R84" i="38" s="1"/>
  <c r="V84" i="38"/>
  <c r="Y84" i="38" s="1"/>
  <c r="AB84" i="38" s="1"/>
  <c r="K85" i="38"/>
  <c r="V79" i="38"/>
  <c r="V81" i="38"/>
  <c r="V83" i="38"/>
  <c r="V85" i="38"/>
  <c r="N29" i="38"/>
  <c r="R29" i="38" s="1"/>
  <c r="L29" i="38"/>
  <c r="N31" i="38"/>
  <c r="R31" i="38" s="1"/>
  <c r="L31" i="38"/>
  <c r="V29" i="38"/>
  <c r="Y29" i="38" s="1"/>
  <c r="V31" i="38"/>
  <c r="Y31" i="38" s="1"/>
  <c r="AB31" i="38" s="1"/>
  <c r="N28" i="38"/>
  <c r="R28" i="38" s="1"/>
  <c r="V28" i="38"/>
  <c r="N30" i="38"/>
  <c r="R30" i="38" s="1"/>
  <c r="V30" i="38"/>
  <c r="N32" i="38"/>
  <c r="R32" i="38" s="1"/>
  <c r="V32" i="38"/>
  <c r="K33" i="38"/>
  <c r="V33" i="38"/>
  <c r="Y33" i="38" s="1"/>
  <c r="N34" i="38"/>
  <c r="R34" i="38" s="1"/>
  <c r="V34" i="38"/>
  <c r="Y34" i="38" s="1"/>
  <c r="K35" i="38"/>
  <c r="N36" i="38"/>
  <c r="R36" i="38" s="1"/>
  <c r="V36" i="38"/>
  <c r="Y36" i="38" s="1"/>
  <c r="AB36" i="38" s="1"/>
  <c r="K37" i="38"/>
  <c r="N38" i="38"/>
  <c r="R38" i="38" s="1"/>
  <c r="V38" i="38"/>
  <c r="Y38" i="38" s="1"/>
  <c r="K39" i="38"/>
  <c r="N40" i="38"/>
  <c r="R40" i="38" s="1"/>
  <c r="V40" i="38"/>
  <c r="Y40" i="38" s="1"/>
  <c r="AB40" i="38" s="1"/>
  <c r="K41" i="38"/>
  <c r="N42" i="38"/>
  <c r="R42" i="38" s="1"/>
  <c r="V42" i="38"/>
  <c r="Y42" i="38" s="1"/>
  <c r="AB42" i="38" s="1"/>
  <c r="V35" i="38"/>
  <c r="V37" i="38"/>
  <c r="V39" i="38"/>
  <c r="V41" i="38"/>
  <c r="G8" i="74"/>
  <c r="H8" i="74"/>
  <c r="I8" i="74"/>
  <c r="J8" i="74"/>
  <c r="G9" i="74"/>
  <c r="H9" i="74"/>
  <c r="I9" i="74"/>
  <c r="J9" i="74"/>
  <c r="G10" i="74"/>
  <c r="H10" i="74"/>
  <c r="I10" i="74"/>
  <c r="J10" i="74"/>
  <c r="G11" i="74"/>
  <c r="H11" i="74"/>
  <c r="I11" i="74"/>
  <c r="J11" i="74"/>
  <c r="G12" i="74"/>
  <c r="H12" i="74"/>
  <c r="I12" i="74"/>
  <c r="J12" i="74"/>
  <c r="G13" i="74"/>
  <c r="H13" i="74"/>
  <c r="I13" i="74"/>
  <c r="J13" i="74"/>
  <c r="G14" i="74"/>
  <c r="H14" i="74"/>
  <c r="I14" i="74"/>
  <c r="J14" i="74"/>
  <c r="G15" i="74"/>
  <c r="H15" i="74"/>
  <c r="I15" i="74"/>
  <c r="J15" i="74"/>
  <c r="G16" i="74"/>
  <c r="H16" i="74"/>
  <c r="I16" i="74"/>
  <c r="J16" i="74"/>
  <c r="G17" i="74"/>
  <c r="H17" i="74"/>
  <c r="I17" i="74"/>
  <c r="J17" i="74"/>
  <c r="G18" i="74"/>
  <c r="H18" i="74"/>
  <c r="I18" i="74"/>
  <c r="J18" i="74"/>
  <c r="G19" i="74"/>
  <c r="H19" i="74"/>
  <c r="I19" i="74"/>
  <c r="J19" i="74"/>
  <c r="G20" i="74"/>
  <c r="H20" i="74"/>
  <c r="I20" i="74"/>
  <c r="J20" i="74"/>
  <c r="G21" i="74"/>
  <c r="H21" i="74"/>
  <c r="I21" i="74"/>
  <c r="J21" i="74"/>
  <c r="G22" i="74"/>
  <c r="H22" i="74"/>
  <c r="I22" i="74"/>
  <c r="J22" i="74"/>
  <c r="G23" i="74"/>
  <c r="H23" i="74"/>
  <c r="I23" i="74"/>
  <c r="J23" i="74"/>
  <c r="G24" i="74"/>
  <c r="H24" i="74"/>
  <c r="I24" i="74"/>
  <c r="J24" i="74"/>
  <c r="G25" i="74"/>
  <c r="H25" i="74"/>
  <c r="I25" i="74"/>
  <c r="J25" i="74"/>
  <c r="G26" i="74"/>
  <c r="H26" i="74"/>
  <c r="I26" i="74"/>
  <c r="J26" i="74"/>
  <c r="G27" i="74"/>
  <c r="H27" i="74"/>
  <c r="I27" i="74"/>
  <c r="J27" i="74"/>
  <c r="G28" i="74"/>
  <c r="H28" i="74"/>
  <c r="I28" i="74"/>
  <c r="J28" i="74"/>
  <c r="G29" i="74"/>
  <c r="H29" i="74"/>
  <c r="I29" i="74"/>
  <c r="J29" i="74"/>
  <c r="G30" i="74"/>
  <c r="H30" i="74"/>
  <c r="I30" i="74"/>
  <c r="J30" i="74"/>
  <c r="G31" i="74"/>
  <c r="H31" i="74"/>
  <c r="I31" i="74"/>
  <c r="J31" i="74"/>
  <c r="G32" i="74"/>
  <c r="H32" i="74"/>
  <c r="I32" i="74"/>
  <c r="J32" i="74"/>
  <c r="G33" i="74"/>
  <c r="H33" i="74"/>
  <c r="I33" i="74"/>
  <c r="J33" i="74"/>
  <c r="G34" i="74"/>
  <c r="H34" i="74"/>
  <c r="I34" i="74"/>
  <c r="J34" i="74"/>
  <c r="G35" i="74"/>
  <c r="H35" i="74"/>
  <c r="I35" i="74"/>
  <c r="J35" i="74"/>
  <c r="G36" i="74"/>
  <c r="H36" i="74"/>
  <c r="I36" i="74"/>
  <c r="J36" i="74"/>
  <c r="G37" i="74"/>
  <c r="H37" i="74"/>
  <c r="I37" i="74"/>
  <c r="J37" i="74"/>
  <c r="G38" i="74"/>
  <c r="H38" i="74"/>
  <c r="I38" i="74"/>
  <c r="J38" i="74"/>
  <c r="G39" i="74"/>
  <c r="H39" i="74"/>
  <c r="I39" i="74"/>
  <c r="J39" i="74"/>
  <c r="G40" i="74"/>
  <c r="H40" i="74"/>
  <c r="I40" i="74"/>
  <c r="J40" i="74"/>
  <c r="G41" i="74"/>
  <c r="H41" i="74"/>
  <c r="I41" i="74"/>
  <c r="J41" i="74"/>
  <c r="G42" i="74"/>
  <c r="H42" i="74"/>
  <c r="I42" i="74"/>
  <c r="J42" i="74"/>
  <c r="G43" i="74"/>
  <c r="H43" i="74"/>
  <c r="I43" i="74"/>
  <c r="J43" i="74"/>
  <c r="G44" i="74"/>
  <c r="H44" i="74"/>
  <c r="I44" i="74"/>
  <c r="J44" i="74"/>
  <c r="G45" i="74"/>
  <c r="H45" i="74"/>
  <c r="I45" i="74"/>
  <c r="J45" i="74"/>
  <c r="G46" i="74"/>
  <c r="H46" i="74"/>
  <c r="I46" i="74"/>
  <c r="J46" i="74"/>
  <c r="G47" i="74"/>
  <c r="H47" i="74"/>
  <c r="I47" i="74"/>
  <c r="J47" i="74"/>
  <c r="G48" i="74"/>
  <c r="H48" i="74"/>
  <c r="I48" i="74"/>
  <c r="J48" i="74"/>
  <c r="G49" i="74"/>
  <c r="H49" i="74"/>
  <c r="I49" i="74"/>
  <c r="J49" i="74"/>
  <c r="G50" i="74"/>
  <c r="H50" i="74"/>
  <c r="I50" i="74"/>
  <c r="J50" i="74"/>
  <c r="G51" i="74"/>
  <c r="H51" i="74"/>
  <c r="I51" i="74"/>
  <c r="J51" i="74"/>
  <c r="G52" i="74"/>
  <c r="H52" i="74"/>
  <c r="I52" i="74"/>
  <c r="J52" i="74"/>
  <c r="G53" i="74"/>
  <c r="H53" i="74"/>
  <c r="I53" i="74"/>
  <c r="J53" i="74"/>
  <c r="G54" i="74"/>
  <c r="H54" i="74"/>
  <c r="I54" i="74"/>
  <c r="J54" i="74"/>
  <c r="G55" i="74"/>
  <c r="H55" i="74"/>
  <c r="I55" i="74"/>
  <c r="J55" i="74"/>
  <c r="G56" i="74"/>
  <c r="H56" i="74"/>
  <c r="I56" i="74"/>
  <c r="J56" i="74"/>
  <c r="G57" i="74"/>
  <c r="H57" i="74"/>
  <c r="I57" i="74"/>
  <c r="J57" i="74"/>
  <c r="G58" i="74"/>
  <c r="H58" i="74"/>
  <c r="I58" i="74"/>
  <c r="J58" i="74"/>
  <c r="G59" i="74"/>
  <c r="H59" i="74"/>
  <c r="I59" i="74"/>
  <c r="J59" i="74"/>
  <c r="G60" i="74"/>
  <c r="H60" i="74"/>
  <c r="I60" i="74"/>
  <c r="J60" i="74"/>
  <c r="G61" i="74"/>
  <c r="H61" i="74"/>
  <c r="I61" i="74"/>
  <c r="J61" i="74"/>
  <c r="G62" i="74"/>
  <c r="H62" i="74"/>
  <c r="I62" i="74"/>
  <c r="J62" i="74"/>
  <c r="G63" i="74"/>
  <c r="H63" i="74"/>
  <c r="I63" i="74"/>
  <c r="J63" i="74"/>
  <c r="G64" i="74"/>
  <c r="H64" i="74"/>
  <c r="I64" i="74"/>
  <c r="J64" i="74"/>
  <c r="G65" i="74"/>
  <c r="H65" i="74"/>
  <c r="I65" i="74"/>
  <c r="J65" i="74"/>
  <c r="G66" i="74"/>
  <c r="H66" i="74"/>
  <c r="I66" i="74"/>
  <c r="J66" i="74"/>
  <c r="G67" i="74"/>
  <c r="H67" i="74"/>
  <c r="I67" i="74"/>
  <c r="J67" i="74"/>
  <c r="G68" i="74"/>
  <c r="H68" i="74"/>
  <c r="I68" i="74"/>
  <c r="J68" i="74"/>
  <c r="G69" i="74"/>
  <c r="H69" i="74"/>
  <c r="I69" i="74"/>
  <c r="J69" i="74"/>
  <c r="G70" i="74"/>
  <c r="H70" i="74"/>
  <c r="I70" i="74"/>
  <c r="J70" i="74"/>
  <c r="G71" i="74"/>
  <c r="H71" i="74"/>
  <c r="I71" i="74"/>
  <c r="J71" i="74"/>
  <c r="G72" i="74"/>
  <c r="H72" i="74"/>
  <c r="I72" i="74"/>
  <c r="J72" i="74"/>
  <c r="G73" i="74"/>
  <c r="H73" i="74"/>
  <c r="I73" i="74"/>
  <c r="J73" i="74"/>
  <c r="G74" i="74"/>
  <c r="H74" i="74"/>
  <c r="I74" i="74"/>
  <c r="J74" i="74"/>
  <c r="G75" i="74"/>
  <c r="H75" i="74"/>
  <c r="I75" i="74"/>
  <c r="J75" i="74"/>
  <c r="G76" i="74"/>
  <c r="H76" i="74"/>
  <c r="I76" i="74"/>
  <c r="J76" i="74"/>
  <c r="G77" i="74"/>
  <c r="H77" i="74"/>
  <c r="I77" i="74"/>
  <c r="J77" i="74"/>
  <c r="G78" i="74"/>
  <c r="H78" i="74"/>
  <c r="I78" i="74"/>
  <c r="J78" i="74"/>
  <c r="G79" i="74"/>
  <c r="H79" i="74"/>
  <c r="I79" i="74"/>
  <c r="J79" i="74"/>
  <c r="G80" i="74"/>
  <c r="H80" i="74"/>
  <c r="I80" i="74"/>
  <c r="J80" i="74"/>
  <c r="G81" i="74"/>
  <c r="H81" i="74"/>
  <c r="I81" i="74"/>
  <c r="J81" i="74"/>
  <c r="G82" i="74"/>
  <c r="H82" i="74"/>
  <c r="I82" i="74"/>
  <c r="J82" i="74"/>
  <c r="G83" i="74"/>
  <c r="H83" i="74"/>
  <c r="I83" i="74"/>
  <c r="J83" i="74"/>
  <c r="G84" i="74"/>
  <c r="H84" i="74"/>
  <c r="I84" i="74"/>
  <c r="J84" i="74"/>
  <c r="G85" i="74"/>
  <c r="H85" i="74"/>
  <c r="I85" i="74"/>
  <c r="J85" i="74"/>
  <c r="G86" i="74"/>
  <c r="H86" i="74"/>
  <c r="I86" i="74"/>
  <c r="J86" i="74"/>
  <c r="G87" i="74"/>
  <c r="H87" i="74"/>
  <c r="I87" i="74"/>
  <c r="J87" i="74"/>
  <c r="G88" i="74"/>
  <c r="H88" i="74"/>
  <c r="I88" i="74"/>
  <c r="J88" i="74"/>
  <c r="G89" i="74"/>
  <c r="H89" i="74"/>
  <c r="I89" i="74"/>
  <c r="J89" i="74"/>
  <c r="G90" i="74"/>
  <c r="H90" i="74"/>
  <c r="I90" i="74"/>
  <c r="J90" i="74"/>
  <c r="G91" i="74"/>
  <c r="H91" i="74"/>
  <c r="I91" i="74"/>
  <c r="J91" i="74"/>
  <c r="G92" i="74"/>
  <c r="H92" i="74"/>
  <c r="I92" i="74"/>
  <c r="J92" i="74"/>
  <c r="G93" i="74"/>
  <c r="H93" i="74"/>
  <c r="I93" i="74"/>
  <c r="J93" i="74"/>
  <c r="G94" i="74"/>
  <c r="H94" i="74"/>
  <c r="I94" i="74"/>
  <c r="J94" i="74"/>
  <c r="G95" i="74"/>
  <c r="H95" i="74"/>
  <c r="I95" i="74"/>
  <c r="J95" i="74"/>
  <c r="G96" i="74"/>
  <c r="H96" i="74"/>
  <c r="I96" i="74"/>
  <c r="J96" i="74"/>
  <c r="G97" i="74"/>
  <c r="H97" i="74"/>
  <c r="I97" i="74"/>
  <c r="J97" i="74"/>
  <c r="G98" i="74"/>
  <c r="H98" i="74"/>
  <c r="I98" i="74"/>
  <c r="J98" i="74"/>
  <c r="G99" i="74"/>
  <c r="H99" i="74"/>
  <c r="I99" i="74"/>
  <c r="J99" i="74"/>
  <c r="G100" i="74"/>
  <c r="H100" i="74"/>
  <c r="I100" i="74"/>
  <c r="J100" i="74"/>
  <c r="G101" i="74"/>
  <c r="H101" i="74"/>
  <c r="I101" i="74"/>
  <c r="J101" i="74"/>
  <c r="G102" i="74"/>
  <c r="H102" i="74"/>
  <c r="I102" i="74"/>
  <c r="J102" i="74"/>
  <c r="G103" i="74"/>
  <c r="H103" i="74"/>
  <c r="I103" i="74"/>
  <c r="J103" i="74"/>
  <c r="G104" i="74"/>
  <c r="H104" i="74"/>
  <c r="I104" i="74"/>
  <c r="J104" i="74"/>
  <c r="G105" i="74"/>
  <c r="H105" i="74"/>
  <c r="I105" i="74"/>
  <c r="J105" i="74"/>
  <c r="G106" i="74"/>
  <c r="H106" i="74"/>
  <c r="I106" i="74"/>
  <c r="J106" i="74"/>
  <c r="G107" i="74"/>
  <c r="H107" i="74"/>
  <c r="I107" i="74"/>
  <c r="J107" i="74"/>
  <c r="G108" i="74"/>
  <c r="H108" i="74"/>
  <c r="I108" i="74"/>
  <c r="J108" i="74"/>
  <c r="G109" i="74"/>
  <c r="H109" i="74"/>
  <c r="I109" i="74"/>
  <c r="J109" i="74"/>
  <c r="G110" i="74"/>
  <c r="H110" i="74"/>
  <c r="I110" i="74"/>
  <c r="J110" i="74"/>
  <c r="G111" i="74"/>
  <c r="H111" i="74"/>
  <c r="I111" i="74"/>
  <c r="J111" i="74"/>
  <c r="G112" i="74"/>
  <c r="H112" i="74"/>
  <c r="I112" i="74"/>
  <c r="J112" i="74"/>
  <c r="G113" i="74"/>
  <c r="H113" i="74"/>
  <c r="I113" i="74"/>
  <c r="J113" i="74"/>
  <c r="G114" i="74"/>
  <c r="H114" i="74"/>
  <c r="I114" i="74"/>
  <c r="J114" i="74"/>
  <c r="G115" i="74"/>
  <c r="H115" i="74"/>
  <c r="I115" i="74"/>
  <c r="J115" i="74"/>
  <c r="G116" i="74"/>
  <c r="H116" i="74"/>
  <c r="I116" i="74"/>
  <c r="J116" i="74"/>
  <c r="G117" i="74"/>
  <c r="H117" i="74"/>
  <c r="I117" i="74"/>
  <c r="J117" i="74"/>
  <c r="G118" i="74"/>
  <c r="H118" i="74"/>
  <c r="I118" i="74"/>
  <c r="J118" i="74"/>
  <c r="G119" i="74"/>
  <c r="H119" i="74"/>
  <c r="I119" i="74"/>
  <c r="J119" i="74"/>
  <c r="G120" i="74"/>
  <c r="H120" i="74"/>
  <c r="I120" i="74"/>
  <c r="J120" i="74"/>
  <c r="G121" i="74"/>
  <c r="H121" i="74"/>
  <c r="I121" i="74"/>
  <c r="J121" i="74"/>
  <c r="G122" i="74"/>
  <c r="H122" i="74"/>
  <c r="I122" i="74"/>
  <c r="J122" i="74"/>
  <c r="G123" i="74"/>
  <c r="H123" i="74"/>
  <c r="I123" i="74"/>
  <c r="J123" i="74"/>
  <c r="G124" i="74"/>
  <c r="H124" i="74"/>
  <c r="I124" i="74"/>
  <c r="J124" i="74"/>
  <c r="G125" i="74"/>
  <c r="H125" i="74"/>
  <c r="I125" i="74"/>
  <c r="J125" i="74"/>
  <c r="G126" i="74"/>
  <c r="H126" i="74"/>
  <c r="I126" i="74"/>
  <c r="J126" i="74"/>
  <c r="G127" i="74"/>
  <c r="H127" i="74"/>
  <c r="I127" i="74"/>
  <c r="J127" i="74"/>
  <c r="G128" i="74"/>
  <c r="H128" i="74"/>
  <c r="I128" i="74"/>
  <c r="J128" i="74"/>
  <c r="G129" i="74"/>
  <c r="H129" i="74"/>
  <c r="I129" i="74"/>
  <c r="J129" i="74"/>
  <c r="G130" i="74"/>
  <c r="H130" i="74"/>
  <c r="I130" i="74"/>
  <c r="J130" i="74"/>
  <c r="G131" i="74"/>
  <c r="H131" i="74"/>
  <c r="I131" i="74"/>
  <c r="J131" i="74"/>
  <c r="G132" i="74"/>
  <c r="H132" i="74"/>
  <c r="I132" i="74"/>
  <c r="J132" i="74"/>
  <c r="G133" i="74"/>
  <c r="H133" i="74"/>
  <c r="I133" i="74"/>
  <c r="J133" i="74"/>
  <c r="G134" i="74"/>
  <c r="H134" i="74"/>
  <c r="I134" i="74"/>
  <c r="J134" i="74"/>
  <c r="G135" i="74"/>
  <c r="H135" i="74"/>
  <c r="I135" i="74"/>
  <c r="J135" i="74"/>
  <c r="G136" i="74"/>
  <c r="H136" i="74"/>
  <c r="I136" i="74"/>
  <c r="J136" i="74"/>
  <c r="G137" i="74"/>
  <c r="H137" i="74"/>
  <c r="I137" i="74"/>
  <c r="J137" i="74"/>
  <c r="G138" i="74"/>
  <c r="H138" i="74"/>
  <c r="I138" i="74"/>
  <c r="J138" i="74"/>
  <c r="G139" i="74"/>
  <c r="H139" i="74"/>
  <c r="I139" i="74"/>
  <c r="J139" i="74"/>
  <c r="G140" i="74"/>
  <c r="H140" i="74"/>
  <c r="I140" i="74"/>
  <c r="J140" i="74"/>
  <c r="G141" i="74"/>
  <c r="H141" i="74"/>
  <c r="I141" i="74"/>
  <c r="J141" i="74"/>
  <c r="G142" i="74"/>
  <c r="H142" i="74"/>
  <c r="I142" i="74"/>
  <c r="J142" i="74"/>
  <c r="G143" i="74"/>
  <c r="H143" i="74"/>
  <c r="I143" i="74"/>
  <c r="J143" i="74"/>
  <c r="G144" i="74"/>
  <c r="H144" i="74"/>
  <c r="I144" i="74"/>
  <c r="J144" i="74"/>
  <c r="G145" i="74"/>
  <c r="H145" i="74"/>
  <c r="I145" i="74"/>
  <c r="J145" i="74"/>
  <c r="G146" i="74"/>
  <c r="H146" i="74"/>
  <c r="I146" i="74"/>
  <c r="J146" i="74"/>
  <c r="G147" i="74"/>
  <c r="H147" i="74"/>
  <c r="I147" i="74"/>
  <c r="J147" i="74"/>
  <c r="G148" i="74"/>
  <c r="H148" i="74"/>
  <c r="I148" i="74"/>
  <c r="J148" i="74"/>
  <c r="G149" i="74"/>
  <c r="H149" i="74"/>
  <c r="I149" i="74"/>
  <c r="J149" i="74"/>
  <c r="G150" i="74"/>
  <c r="H150" i="74"/>
  <c r="I150" i="74"/>
  <c r="J150" i="74"/>
  <c r="G151" i="74"/>
  <c r="H151" i="74"/>
  <c r="I151" i="74"/>
  <c r="J151" i="74"/>
  <c r="G152" i="74"/>
  <c r="H152" i="74"/>
  <c r="I152" i="74"/>
  <c r="J152" i="74"/>
  <c r="G153" i="74"/>
  <c r="H153" i="74"/>
  <c r="I153" i="74"/>
  <c r="J153" i="74"/>
  <c r="G154" i="74"/>
  <c r="H154" i="74"/>
  <c r="I154" i="74"/>
  <c r="J154" i="74"/>
  <c r="G155" i="74"/>
  <c r="H155" i="74"/>
  <c r="I155" i="74"/>
  <c r="J155" i="74"/>
  <c r="G156" i="74"/>
  <c r="H156" i="74"/>
  <c r="I156" i="74"/>
  <c r="J156" i="74"/>
  <c r="G157" i="74"/>
  <c r="H157" i="74"/>
  <c r="I157" i="74"/>
  <c r="J157" i="74"/>
  <c r="G158" i="74"/>
  <c r="H158" i="74"/>
  <c r="I158" i="74"/>
  <c r="J158" i="74"/>
  <c r="G159" i="74"/>
  <c r="H159" i="74"/>
  <c r="I159" i="74"/>
  <c r="J159" i="74"/>
  <c r="G160" i="74"/>
  <c r="H160" i="74"/>
  <c r="I160" i="74"/>
  <c r="J160" i="74"/>
  <c r="G161" i="74"/>
  <c r="H161" i="74"/>
  <c r="I161" i="74"/>
  <c r="J161" i="74"/>
  <c r="G162" i="74"/>
  <c r="H162" i="74"/>
  <c r="I162" i="74"/>
  <c r="J162" i="74"/>
  <c r="G163" i="74"/>
  <c r="H163" i="74"/>
  <c r="I163" i="74"/>
  <c r="J163" i="74"/>
  <c r="G164" i="74"/>
  <c r="H164" i="74"/>
  <c r="I164" i="74"/>
  <c r="J164" i="74"/>
  <c r="G165" i="74"/>
  <c r="H165" i="74"/>
  <c r="I165" i="74"/>
  <c r="J165" i="74"/>
  <c r="G166" i="74"/>
  <c r="H166" i="74"/>
  <c r="I166" i="74"/>
  <c r="J166" i="74"/>
  <c r="G167" i="74"/>
  <c r="H167" i="74"/>
  <c r="I167" i="74"/>
  <c r="J167" i="74"/>
  <c r="G168" i="74"/>
  <c r="H168" i="74"/>
  <c r="I168" i="74"/>
  <c r="J168" i="74"/>
  <c r="G169" i="74"/>
  <c r="H169" i="74"/>
  <c r="I169" i="74"/>
  <c r="J169" i="74"/>
  <c r="G170" i="74"/>
  <c r="H170" i="74"/>
  <c r="I170" i="74"/>
  <c r="J170" i="74"/>
  <c r="G171" i="74"/>
  <c r="H171" i="74"/>
  <c r="I171" i="74"/>
  <c r="J171" i="74"/>
  <c r="G172" i="74"/>
  <c r="H172" i="74"/>
  <c r="I172" i="74"/>
  <c r="J172" i="74"/>
  <c r="G173" i="74"/>
  <c r="H173" i="74"/>
  <c r="I173" i="74"/>
  <c r="J173" i="74"/>
  <c r="G174" i="74"/>
  <c r="H174" i="74"/>
  <c r="I174" i="74"/>
  <c r="J174" i="74"/>
  <c r="G175" i="74"/>
  <c r="H175" i="74"/>
  <c r="I175" i="74"/>
  <c r="J175" i="74"/>
  <c r="G176" i="74"/>
  <c r="H176" i="74"/>
  <c r="I176" i="74"/>
  <c r="J176" i="74"/>
  <c r="G177" i="74"/>
  <c r="H177" i="74"/>
  <c r="I177" i="74"/>
  <c r="J177" i="74"/>
  <c r="G178" i="74"/>
  <c r="H178" i="74"/>
  <c r="I178" i="74"/>
  <c r="J178" i="74"/>
  <c r="G179" i="74"/>
  <c r="H179" i="74"/>
  <c r="I179" i="74"/>
  <c r="J179" i="74"/>
  <c r="G180" i="74"/>
  <c r="H180" i="74"/>
  <c r="I180" i="74"/>
  <c r="J180" i="74"/>
  <c r="G181" i="74"/>
  <c r="H181" i="74"/>
  <c r="I181" i="74"/>
  <c r="J181" i="74"/>
  <c r="G182" i="74"/>
  <c r="H182" i="74"/>
  <c r="I182" i="74"/>
  <c r="J182" i="74"/>
  <c r="G183" i="74"/>
  <c r="H183" i="74"/>
  <c r="I183" i="74"/>
  <c r="J183" i="74"/>
  <c r="G184" i="74"/>
  <c r="H184" i="74"/>
  <c r="I184" i="74"/>
  <c r="J184" i="74"/>
  <c r="G185" i="74"/>
  <c r="H185" i="74"/>
  <c r="I185" i="74"/>
  <c r="J185" i="74"/>
  <c r="G186" i="74"/>
  <c r="H186" i="74"/>
  <c r="I186" i="74"/>
  <c r="J186" i="74"/>
  <c r="G187" i="74"/>
  <c r="H187" i="74"/>
  <c r="I187" i="74"/>
  <c r="J187" i="74"/>
  <c r="G188" i="74"/>
  <c r="H188" i="74"/>
  <c r="I188" i="74"/>
  <c r="J188" i="74"/>
  <c r="G189" i="74"/>
  <c r="H189" i="74"/>
  <c r="I189" i="74"/>
  <c r="J189" i="74"/>
  <c r="G190" i="74"/>
  <c r="H190" i="74"/>
  <c r="I190" i="74"/>
  <c r="J190" i="74"/>
  <c r="G191" i="74"/>
  <c r="H191" i="74"/>
  <c r="I191" i="74"/>
  <c r="J191" i="74"/>
  <c r="G192" i="74"/>
  <c r="H192" i="74"/>
  <c r="I192" i="74"/>
  <c r="J192" i="74"/>
  <c r="G193" i="74"/>
  <c r="H193" i="74"/>
  <c r="I193" i="74"/>
  <c r="J193" i="74"/>
  <c r="G194" i="74"/>
  <c r="H194" i="74"/>
  <c r="I194" i="74"/>
  <c r="J194" i="74"/>
  <c r="G195" i="74"/>
  <c r="H195" i="74"/>
  <c r="I195" i="74"/>
  <c r="J195" i="74"/>
  <c r="G196" i="74"/>
  <c r="H196" i="74"/>
  <c r="I196" i="74"/>
  <c r="J196" i="74"/>
  <c r="G197" i="74"/>
  <c r="H197" i="74"/>
  <c r="I197" i="74"/>
  <c r="J197" i="74"/>
  <c r="G198" i="74"/>
  <c r="H198" i="74"/>
  <c r="I198" i="74"/>
  <c r="J198" i="74"/>
  <c r="G199" i="74"/>
  <c r="H199" i="74"/>
  <c r="I199" i="74"/>
  <c r="J199" i="74"/>
  <c r="G200" i="74"/>
  <c r="H200" i="74"/>
  <c r="I200" i="74"/>
  <c r="J200" i="74"/>
  <c r="G201" i="74"/>
  <c r="H201" i="74"/>
  <c r="I201" i="74"/>
  <c r="J201" i="74"/>
  <c r="G202" i="74"/>
  <c r="H202" i="74"/>
  <c r="I202" i="74"/>
  <c r="J202" i="74"/>
  <c r="G203" i="74"/>
  <c r="H203" i="74"/>
  <c r="I203" i="74"/>
  <c r="J203" i="74"/>
  <c r="G204" i="74"/>
  <c r="H204" i="74"/>
  <c r="I204" i="74"/>
  <c r="J204" i="74"/>
  <c r="G205" i="74"/>
  <c r="H205" i="74"/>
  <c r="I205" i="74"/>
  <c r="J205" i="74"/>
  <c r="G206" i="74"/>
  <c r="H206" i="74"/>
  <c r="I206" i="74"/>
  <c r="J206" i="74"/>
  <c r="G207" i="74"/>
  <c r="H207" i="74"/>
  <c r="I207" i="74"/>
  <c r="J207" i="74"/>
  <c r="G208" i="74"/>
  <c r="H208" i="74"/>
  <c r="I208" i="74"/>
  <c r="J208" i="74"/>
  <c r="G209" i="74"/>
  <c r="H209" i="74"/>
  <c r="I209" i="74"/>
  <c r="J209" i="74"/>
  <c r="G210" i="74"/>
  <c r="H210" i="74"/>
  <c r="I210" i="74"/>
  <c r="J210" i="74"/>
  <c r="G211" i="74"/>
  <c r="H211" i="74"/>
  <c r="I211" i="74"/>
  <c r="J211" i="74"/>
  <c r="G212" i="74"/>
  <c r="H212" i="74"/>
  <c r="I212" i="74"/>
  <c r="J212" i="74"/>
  <c r="G213" i="74"/>
  <c r="H213" i="74"/>
  <c r="I213" i="74"/>
  <c r="J213" i="74"/>
  <c r="G214" i="74"/>
  <c r="H214" i="74"/>
  <c r="I214" i="74"/>
  <c r="J214" i="74"/>
  <c r="G215" i="74"/>
  <c r="H215" i="74"/>
  <c r="I215" i="74"/>
  <c r="J215" i="74"/>
  <c r="G216" i="74"/>
  <c r="H216" i="74"/>
  <c r="I216" i="74"/>
  <c r="J216" i="74"/>
  <c r="G217" i="74"/>
  <c r="H217" i="74"/>
  <c r="I217" i="74"/>
  <c r="J217" i="74"/>
  <c r="G218" i="74"/>
  <c r="H218" i="74"/>
  <c r="I218" i="74"/>
  <c r="J218" i="74"/>
  <c r="G219" i="74"/>
  <c r="H219" i="74"/>
  <c r="I219" i="74"/>
  <c r="J219" i="74"/>
  <c r="G220" i="74"/>
  <c r="H220" i="74"/>
  <c r="I220" i="74"/>
  <c r="J220" i="74"/>
  <c r="G221" i="74"/>
  <c r="H221" i="74"/>
  <c r="I221" i="74"/>
  <c r="J221" i="74"/>
  <c r="G222" i="74"/>
  <c r="H222" i="74"/>
  <c r="I222" i="74"/>
  <c r="J222" i="74"/>
  <c r="G223" i="74"/>
  <c r="H223" i="74"/>
  <c r="I223" i="74"/>
  <c r="J223" i="74"/>
  <c r="G224" i="74"/>
  <c r="H224" i="74"/>
  <c r="I224" i="74"/>
  <c r="J224" i="74"/>
  <c r="G225" i="74"/>
  <c r="H225" i="74"/>
  <c r="I225" i="74"/>
  <c r="J225" i="74"/>
  <c r="G226" i="74"/>
  <c r="H226" i="74"/>
  <c r="I226" i="74"/>
  <c r="J226" i="74"/>
  <c r="G227" i="74"/>
  <c r="H227" i="74"/>
  <c r="I227" i="74"/>
  <c r="J227" i="74"/>
  <c r="G228" i="74"/>
  <c r="H228" i="74"/>
  <c r="I228" i="74"/>
  <c r="J228" i="74"/>
  <c r="G229" i="74"/>
  <c r="H229" i="74"/>
  <c r="I229" i="74"/>
  <c r="J229" i="74"/>
  <c r="G230" i="74"/>
  <c r="H230" i="74"/>
  <c r="I230" i="74"/>
  <c r="J230" i="74"/>
  <c r="G231" i="74"/>
  <c r="H231" i="74"/>
  <c r="I231" i="74"/>
  <c r="J231" i="74"/>
  <c r="G232" i="74"/>
  <c r="H232" i="74"/>
  <c r="I232" i="74"/>
  <c r="J232" i="74"/>
  <c r="G233" i="74"/>
  <c r="H233" i="74"/>
  <c r="I233" i="74"/>
  <c r="J233" i="74"/>
  <c r="G234" i="74"/>
  <c r="H234" i="74"/>
  <c r="I234" i="74"/>
  <c r="J234" i="74"/>
  <c r="G235" i="74"/>
  <c r="H235" i="74"/>
  <c r="I235" i="74"/>
  <c r="J235" i="74"/>
  <c r="G236" i="74"/>
  <c r="H236" i="74"/>
  <c r="I236" i="74"/>
  <c r="J236" i="74"/>
  <c r="G237" i="74"/>
  <c r="H237" i="74"/>
  <c r="I237" i="74"/>
  <c r="J237" i="74"/>
  <c r="G238" i="74"/>
  <c r="H238" i="74"/>
  <c r="I238" i="74"/>
  <c r="J238" i="74"/>
  <c r="G239" i="74"/>
  <c r="H239" i="74"/>
  <c r="I239" i="74"/>
  <c r="J239" i="74"/>
  <c r="G240" i="74"/>
  <c r="H240" i="74"/>
  <c r="I240" i="74"/>
  <c r="J240" i="74"/>
  <c r="G241" i="74"/>
  <c r="H241" i="74"/>
  <c r="I241" i="74"/>
  <c r="J241" i="74"/>
  <c r="G242" i="74"/>
  <c r="H242" i="74"/>
  <c r="I242" i="74"/>
  <c r="J242" i="74"/>
  <c r="G243" i="74"/>
  <c r="H243" i="74"/>
  <c r="I243" i="74"/>
  <c r="J243" i="74"/>
  <c r="G244" i="74"/>
  <c r="H244" i="74"/>
  <c r="I244" i="74"/>
  <c r="J244" i="74"/>
  <c r="G245" i="74"/>
  <c r="H245" i="74"/>
  <c r="I245" i="74"/>
  <c r="J245" i="74"/>
  <c r="G246" i="74"/>
  <c r="H246" i="74"/>
  <c r="I246" i="74"/>
  <c r="J246" i="74"/>
  <c r="G247" i="74"/>
  <c r="H247" i="74"/>
  <c r="I247" i="74"/>
  <c r="J247" i="74"/>
  <c r="G248" i="74"/>
  <c r="H248" i="74"/>
  <c r="I248" i="74"/>
  <c r="J248" i="74"/>
  <c r="G249" i="74"/>
  <c r="H249" i="74"/>
  <c r="I249" i="74"/>
  <c r="J249" i="74"/>
  <c r="G250" i="74"/>
  <c r="H250" i="74"/>
  <c r="I250" i="74"/>
  <c r="J250" i="74"/>
  <c r="G251" i="74"/>
  <c r="H251" i="74"/>
  <c r="I251" i="74"/>
  <c r="J251" i="74"/>
  <c r="G252" i="74"/>
  <c r="H252" i="74"/>
  <c r="I252" i="74"/>
  <c r="J252" i="74"/>
  <c r="G253" i="74"/>
  <c r="H253" i="74"/>
  <c r="I253" i="74"/>
  <c r="J253" i="74"/>
  <c r="G254" i="74"/>
  <c r="H254" i="74"/>
  <c r="I254" i="74"/>
  <c r="J254" i="74"/>
  <c r="G255" i="74"/>
  <c r="H255" i="74"/>
  <c r="I255" i="74"/>
  <c r="J255" i="74"/>
  <c r="G256" i="74"/>
  <c r="H256" i="74"/>
  <c r="I256" i="74"/>
  <c r="J256" i="74"/>
  <c r="G257" i="74"/>
  <c r="H257" i="74"/>
  <c r="I257" i="74"/>
  <c r="J257" i="74"/>
  <c r="G258" i="74"/>
  <c r="H258" i="74"/>
  <c r="I258" i="74"/>
  <c r="J258" i="74"/>
  <c r="G259" i="74"/>
  <c r="H259" i="74"/>
  <c r="I259" i="74"/>
  <c r="J259" i="74"/>
  <c r="G260" i="74"/>
  <c r="H260" i="74"/>
  <c r="I260" i="74"/>
  <c r="J260" i="74"/>
  <c r="G261" i="74"/>
  <c r="H261" i="74"/>
  <c r="I261" i="74"/>
  <c r="J261" i="74"/>
  <c r="G262" i="74"/>
  <c r="H262" i="74"/>
  <c r="I262" i="74"/>
  <c r="J262" i="74"/>
  <c r="G263" i="74"/>
  <c r="H263" i="74"/>
  <c r="I263" i="74"/>
  <c r="J263" i="74"/>
  <c r="G264" i="74"/>
  <c r="H264" i="74"/>
  <c r="I264" i="74"/>
  <c r="J264" i="74"/>
  <c r="G265" i="74"/>
  <c r="H265" i="74"/>
  <c r="I265" i="74"/>
  <c r="J265" i="74"/>
  <c r="G266" i="74"/>
  <c r="H266" i="74"/>
  <c r="I266" i="74"/>
  <c r="J266" i="74"/>
  <c r="G267" i="74"/>
  <c r="H267" i="74"/>
  <c r="I267" i="74"/>
  <c r="J267" i="74"/>
  <c r="G268" i="74"/>
  <c r="H268" i="74"/>
  <c r="I268" i="74"/>
  <c r="J268" i="74"/>
  <c r="G269" i="74"/>
  <c r="H269" i="74"/>
  <c r="I269" i="74"/>
  <c r="J269" i="74"/>
  <c r="G270" i="74"/>
  <c r="H270" i="74"/>
  <c r="I270" i="74"/>
  <c r="J270" i="74"/>
  <c r="G271" i="74"/>
  <c r="H271" i="74"/>
  <c r="I271" i="74"/>
  <c r="J271" i="74"/>
  <c r="G272" i="74"/>
  <c r="H272" i="74"/>
  <c r="I272" i="74"/>
  <c r="J272" i="74"/>
  <c r="G273" i="74"/>
  <c r="H273" i="74"/>
  <c r="I273" i="74"/>
  <c r="J273" i="74"/>
  <c r="G274" i="74"/>
  <c r="H274" i="74"/>
  <c r="I274" i="74"/>
  <c r="J274" i="74"/>
  <c r="G275" i="74"/>
  <c r="H275" i="74"/>
  <c r="I275" i="74"/>
  <c r="J275" i="74"/>
  <c r="G276" i="74"/>
  <c r="H276" i="74"/>
  <c r="I276" i="74"/>
  <c r="J276" i="74"/>
  <c r="G277" i="74"/>
  <c r="H277" i="74"/>
  <c r="I277" i="74"/>
  <c r="J277" i="74"/>
  <c r="G278" i="74"/>
  <c r="H278" i="74"/>
  <c r="I278" i="74"/>
  <c r="J278" i="74"/>
  <c r="G279" i="74"/>
  <c r="H279" i="74"/>
  <c r="I279" i="74"/>
  <c r="J279" i="74"/>
  <c r="G280" i="74"/>
  <c r="H280" i="74"/>
  <c r="I280" i="74"/>
  <c r="J280" i="74"/>
  <c r="G281" i="74"/>
  <c r="H281" i="74"/>
  <c r="I281" i="74"/>
  <c r="J281" i="74"/>
  <c r="G282" i="74"/>
  <c r="H282" i="74"/>
  <c r="I282" i="74"/>
  <c r="J282" i="74"/>
  <c r="G283" i="74"/>
  <c r="H283" i="74"/>
  <c r="I283" i="74"/>
  <c r="J283" i="74"/>
  <c r="G284" i="74"/>
  <c r="H284" i="74"/>
  <c r="I284" i="74"/>
  <c r="J284" i="74"/>
  <c r="G285" i="74"/>
  <c r="H285" i="74"/>
  <c r="I285" i="74"/>
  <c r="J285" i="74"/>
  <c r="G286" i="74"/>
  <c r="H286" i="74"/>
  <c r="I286" i="74"/>
  <c r="J286" i="74"/>
  <c r="G287" i="74"/>
  <c r="H287" i="74"/>
  <c r="I287" i="74"/>
  <c r="J287" i="74"/>
  <c r="G288" i="74"/>
  <c r="H288" i="74"/>
  <c r="I288" i="74"/>
  <c r="J288" i="74"/>
  <c r="G289" i="74"/>
  <c r="H289" i="74"/>
  <c r="I289" i="74"/>
  <c r="J289" i="74"/>
  <c r="G290" i="74"/>
  <c r="H290" i="74"/>
  <c r="I290" i="74"/>
  <c r="J290" i="74"/>
  <c r="G291" i="74"/>
  <c r="H291" i="74"/>
  <c r="I291" i="74"/>
  <c r="J291" i="74"/>
  <c r="G292" i="74"/>
  <c r="H292" i="74"/>
  <c r="I292" i="74"/>
  <c r="J292" i="74"/>
  <c r="G293" i="74"/>
  <c r="H293" i="74"/>
  <c r="I293" i="74"/>
  <c r="J293" i="74"/>
  <c r="G294" i="74"/>
  <c r="H294" i="74"/>
  <c r="I294" i="74"/>
  <c r="J294" i="74"/>
  <c r="G295" i="74"/>
  <c r="H295" i="74"/>
  <c r="I295" i="74"/>
  <c r="J295" i="74"/>
  <c r="G296" i="74"/>
  <c r="H296" i="74"/>
  <c r="I296" i="74"/>
  <c r="J296" i="74"/>
  <c r="G297" i="74"/>
  <c r="H297" i="74"/>
  <c r="I297" i="74"/>
  <c r="J297" i="74"/>
  <c r="G298" i="74"/>
  <c r="H298" i="74"/>
  <c r="I298" i="74"/>
  <c r="J298" i="74"/>
  <c r="G299" i="74"/>
  <c r="H299" i="74"/>
  <c r="I299" i="74"/>
  <c r="J299" i="74"/>
  <c r="G300" i="74"/>
  <c r="H300" i="74"/>
  <c r="I300" i="74"/>
  <c r="J300" i="74"/>
  <c r="G301" i="74"/>
  <c r="H301" i="74"/>
  <c r="I301" i="74"/>
  <c r="J301" i="74"/>
  <c r="G302" i="74"/>
  <c r="H302" i="74"/>
  <c r="I302" i="74"/>
  <c r="J302" i="74"/>
  <c r="G303" i="74"/>
  <c r="H303" i="74"/>
  <c r="I303" i="74"/>
  <c r="J303" i="74"/>
  <c r="G304" i="74"/>
  <c r="H304" i="74"/>
  <c r="I304" i="74"/>
  <c r="J304" i="74"/>
  <c r="G305" i="74"/>
  <c r="H305" i="74"/>
  <c r="I305" i="74"/>
  <c r="J305" i="74"/>
  <c r="G306" i="74"/>
  <c r="H306" i="74"/>
  <c r="I306" i="74"/>
  <c r="J306" i="74"/>
  <c r="G307" i="74"/>
  <c r="H307" i="74"/>
  <c r="I307" i="74"/>
  <c r="J307" i="74"/>
  <c r="G308" i="74"/>
  <c r="H308" i="74"/>
  <c r="I308" i="74"/>
  <c r="J308" i="74"/>
  <c r="G309" i="74"/>
  <c r="H309" i="74"/>
  <c r="I309" i="74"/>
  <c r="J309" i="74"/>
  <c r="G310" i="74"/>
  <c r="H310" i="74"/>
  <c r="I310" i="74"/>
  <c r="J310" i="74"/>
  <c r="G311" i="74"/>
  <c r="H311" i="74"/>
  <c r="I311" i="74"/>
  <c r="J311" i="74"/>
  <c r="G312" i="74"/>
  <c r="H312" i="74"/>
  <c r="I312" i="74"/>
  <c r="J312" i="74"/>
  <c r="G313" i="74"/>
  <c r="H313" i="74"/>
  <c r="I313" i="74"/>
  <c r="J313" i="74"/>
  <c r="G314" i="74"/>
  <c r="H314" i="74"/>
  <c r="I314" i="74"/>
  <c r="J314" i="74"/>
  <c r="G315" i="74"/>
  <c r="H315" i="74"/>
  <c r="I315" i="74"/>
  <c r="J315" i="74"/>
  <c r="G316" i="74"/>
  <c r="H316" i="74"/>
  <c r="I316" i="74"/>
  <c r="J316" i="74"/>
  <c r="G317" i="74"/>
  <c r="H317" i="74"/>
  <c r="I317" i="74"/>
  <c r="J317" i="74"/>
  <c r="G318" i="74"/>
  <c r="H318" i="74"/>
  <c r="I318" i="74"/>
  <c r="J318" i="74"/>
  <c r="G319" i="74"/>
  <c r="H319" i="74"/>
  <c r="I319" i="74"/>
  <c r="J319" i="74"/>
  <c r="G320" i="74"/>
  <c r="H320" i="74"/>
  <c r="I320" i="74"/>
  <c r="J320" i="74"/>
  <c r="G321" i="74"/>
  <c r="H321" i="74"/>
  <c r="I321" i="74"/>
  <c r="J321" i="74"/>
  <c r="G322" i="74"/>
  <c r="H322" i="74"/>
  <c r="I322" i="74"/>
  <c r="J322" i="74"/>
  <c r="G323" i="74"/>
  <c r="H323" i="74"/>
  <c r="I323" i="74"/>
  <c r="J323" i="74"/>
  <c r="G324" i="74"/>
  <c r="H324" i="74"/>
  <c r="I324" i="74"/>
  <c r="J324" i="74"/>
  <c r="G325" i="74"/>
  <c r="H325" i="74"/>
  <c r="I325" i="74"/>
  <c r="J325" i="74"/>
  <c r="G326" i="74"/>
  <c r="H326" i="74"/>
  <c r="I326" i="74"/>
  <c r="J326" i="74"/>
  <c r="G327" i="74"/>
  <c r="H327" i="74"/>
  <c r="I327" i="74"/>
  <c r="J327" i="74"/>
  <c r="G328" i="74"/>
  <c r="H328" i="74"/>
  <c r="I328" i="74"/>
  <c r="J328" i="74"/>
  <c r="G329" i="74"/>
  <c r="H329" i="74"/>
  <c r="I329" i="74"/>
  <c r="J329" i="74"/>
  <c r="G330" i="74"/>
  <c r="H330" i="74"/>
  <c r="I330" i="74"/>
  <c r="J330" i="74"/>
  <c r="G331" i="74"/>
  <c r="H331" i="74"/>
  <c r="I331" i="74"/>
  <c r="J331" i="74"/>
  <c r="G332" i="74"/>
  <c r="H332" i="74"/>
  <c r="I332" i="74"/>
  <c r="J332" i="74"/>
  <c r="G333" i="74"/>
  <c r="H333" i="74"/>
  <c r="I333" i="74"/>
  <c r="J333" i="74"/>
  <c r="G334" i="74"/>
  <c r="H334" i="74"/>
  <c r="I334" i="74"/>
  <c r="J334" i="74"/>
  <c r="G335" i="74"/>
  <c r="H335" i="74"/>
  <c r="I335" i="74"/>
  <c r="J335" i="74"/>
  <c r="G336" i="74"/>
  <c r="H336" i="74"/>
  <c r="I336" i="74"/>
  <c r="J336" i="74"/>
  <c r="G337" i="74"/>
  <c r="H337" i="74"/>
  <c r="I337" i="74"/>
  <c r="J337" i="74"/>
  <c r="G338" i="74"/>
  <c r="H338" i="74"/>
  <c r="I338" i="74"/>
  <c r="J338" i="74"/>
  <c r="G339" i="74"/>
  <c r="H339" i="74"/>
  <c r="I339" i="74"/>
  <c r="J339" i="74"/>
  <c r="G340" i="74"/>
  <c r="H340" i="74"/>
  <c r="I340" i="74"/>
  <c r="J340" i="74"/>
  <c r="G341" i="74"/>
  <c r="H341" i="74"/>
  <c r="I341" i="74"/>
  <c r="J341" i="74"/>
  <c r="G342" i="74"/>
  <c r="H342" i="74"/>
  <c r="I342" i="74"/>
  <c r="J342" i="74"/>
  <c r="G343" i="74"/>
  <c r="H343" i="74"/>
  <c r="I343" i="74"/>
  <c r="J343" i="74"/>
  <c r="G344" i="74"/>
  <c r="H344" i="74"/>
  <c r="I344" i="74"/>
  <c r="J344" i="74"/>
  <c r="G345" i="74"/>
  <c r="H345" i="74"/>
  <c r="I345" i="74"/>
  <c r="J345" i="74"/>
  <c r="G346" i="74"/>
  <c r="H346" i="74"/>
  <c r="I346" i="74"/>
  <c r="J346" i="74"/>
  <c r="G347" i="74"/>
  <c r="H347" i="74"/>
  <c r="I347" i="74"/>
  <c r="J347" i="74"/>
  <c r="G348" i="74"/>
  <c r="H348" i="74"/>
  <c r="I348" i="74"/>
  <c r="J348" i="74"/>
  <c r="G349" i="74"/>
  <c r="H349" i="74"/>
  <c r="I349" i="74"/>
  <c r="J349" i="74"/>
  <c r="G350" i="74"/>
  <c r="H350" i="74"/>
  <c r="I350" i="74"/>
  <c r="J350" i="74"/>
  <c r="G351" i="74"/>
  <c r="H351" i="74"/>
  <c r="I351" i="74"/>
  <c r="J351" i="74"/>
  <c r="G352" i="74"/>
  <c r="H352" i="74"/>
  <c r="I352" i="74"/>
  <c r="J352" i="74"/>
  <c r="G353" i="74"/>
  <c r="H353" i="74"/>
  <c r="I353" i="74"/>
  <c r="J353" i="74"/>
  <c r="G354" i="74"/>
  <c r="H354" i="74"/>
  <c r="I354" i="74"/>
  <c r="J354" i="74"/>
  <c r="G355" i="74"/>
  <c r="H355" i="74"/>
  <c r="I355" i="74"/>
  <c r="J355" i="74"/>
  <c r="G356" i="74"/>
  <c r="H356" i="74"/>
  <c r="I356" i="74"/>
  <c r="J356" i="74"/>
  <c r="G357" i="74"/>
  <c r="H357" i="74"/>
  <c r="I357" i="74"/>
  <c r="J357" i="74"/>
  <c r="G358" i="74"/>
  <c r="H358" i="74"/>
  <c r="I358" i="74"/>
  <c r="J358" i="74"/>
  <c r="G359" i="74"/>
  <c r="H359" i="74"/>
  <c r="I359" i="74"/>
  <c r="J359" i="74"/>
  <c r="G360" i="74"/>
  <c r="H360" i="74"/>
  <c r="I360" i="74"/>
  <c r="J360" i="74"/>
  <c r="G361" i="74"/>
  <c r="H361" i="74"/>
  <c r="I361" i="74"/>
  <c r="J361" i="74"/>
  <c r="G362" i="74"/>
  <c r="H362" i="74"/>
  <c r="I362" i="74"/>
  <c r="J362" i="74"/>
  <c r="G363" i="74"/>
  <c r="H363" i="74"/>
  <c r="I363" i="74"/>
  <c r="J363" i="74"/>
  <c r="G364" i="74"/>
  <c r="H364" i="74"/>
  <c r="I364" i="74"/>
  <c r="J364" i="74"/>
  <c r="G365" i="74"/>
  <c r="H365" i="74"/>
  <c r="I365" i="74"/>
  <c r="J365" i="74"/>
  <c r="G366" i="74"/>
  <c r="H366" i="74"/>
  <c r="I366" i="74"/>
  <c r="J366" i="74"/>
  <c r="G367" i="74"/>
  <c r="H367" i="74"/>
  <c r="I367" i="74"/>
  <c r="J367" i="74"/>
  <c r="G368" i="74"/>
  <c r="H368" i="74"/>
  <c r="I368" i="74"/>
  <c r="J368" i="74"/>
  <c r="G369" i="74"/>
  <c r="H369" i="74"/>
  <c r="I369" i="74"/>
  <c r="J369" i="74"/>
  <c r="G370" i="74"/>
  <c r="H370" i="74"/>
  <c r="I370" i="74"/>
  <c r="J370" i="74"/>
  <c r="G371" i="74"/>
  <c r="H371" i="74"/>
  <c r="I371" i="74"/>
  <c r="J371" i="74"/>
  <c r="G372" i="74"/>
  <c r="H372" i="74"/>
  <c r="I372" i="74"/>
  <c r="J372" i="74"/>
  <c r="G373" i="74"/>
  <c r="H373" i="74"/>
  <c r="I373" i="74"/>
  <c r="J373" i="74"/>
  <c r="G374" i="74"/>
  <c r="H374" i="74"/>
  <c r="I374" i="74"/>
  <c r="J374" i="74"/>
  <c r="G375" i="74"/>
  <c r="H375" i="74"/>
  <c r="I375" i="74"/>
  <c r="J375" i="74"/>
  <c r="G376" i="74"/>
  <c r="H376" i="74"/>
  <c r="I376" i="74"/>
  <c r="J376" i="74"/>
  <c r="G377" i="74"/>
  <c r="H377" i="74"/>
  <c r="I377" i="74"/>
  <c r="J377" i="74"/>
  <c r="G378" i="74"/>
  <c r="H378" i="74"/>
  <c r="I378" i="74"/>
  <c r="J378" i="74"/>
  <c r="G379" i="74"/>
  <c r="H379" i="74"/>
  <c r="I379" i="74"/>
  <c r="J379" i="74"/>
  <c r="G380" i="74"/>
  <c r="H380" i="74"/>
  <c r="I380" i="74"/>
  <c r="J380" i="74"/>
  <c r="G381" i="74"/>
  <c r="H381" i="74"/>
  <c r="I381" i="74"/>
  <c r="J381" i="74"/>
  <c r="G382" i="74"/>
  <c r="H382" i="74"/>
  <c r="I382" i="74"/>
  <c r="J382" i="74"/>
  <c r="G383" i="74"/>
  <c r="H383" i="74"/>
  <c r="I383" i="74"/>
  <c r="J383" i="74"/>
  <c r="G384" i="74"/>
  <c r="H384" i="74"/>
  <c r="I384" i="74"/>
  <c r="J384" i="74"/>
  <c r="G385" i="74"/>
  <c r="H385" i="74"/>
  <c r="I385" i="74"/>
  <c r="J385" i="74"/>
  <c r="G386" i="74"/>
  <c r="H386" i="74"/>
  <c r="I386" i="74"/>
  <c r="J386" i="74"/>
  <c r="G387" i="74"/>
  <c r="H387" i="74"/>
  <c r="I387" i="74"/>
  <c r="J387" i="74"/>
  <c r="G388" i="74"/>
  <c r="H388" i="74"/>
  <c r="I388" i="74"/>
  <c r="J388" i="74"/>
  <c r="G389" i="74"/>
  <c r="H389" i="74"/>
  <c r="I389" i="74"/>
  <c r="J389" i="74"/>
  <c r="G390" i="74"/>
  <c r="H390" i="74"/>
  <c r="I390" i="74"/>
  <c r="J390" i="74"/>
  <c r="G391" i="74"/>
  <c r="H391" i="74"/>
  <c r="I391" i="74"/>
  <c r="J391" i="74"/>
  <c r="G392" i="74"/>
  <c r="H392" i="74"/>
  <c r="I392" i="74"/>
  <c r="J392" i="74"/>
  <c r="G393" i="74"/>
  <c r="H393" i="74"/>
  <c r="I393" i="74"/>
  <c r="J393" i="74"/>
  <c r="G394" i="74"/>
  <c r="H394" i="74"/>
  <c r="I394" i="74"/>
  <c r="J394" i="74"/>
  <c r="G395" i="74"/>
  <c r="H395" i="74"/>
  <c r="I395" i="74"/>
  <c r="J395" i="74"/>
  <c r="G396" i="74"/>
  <c r="H396" i="74"/>
  <c r="I396" i="74"/>
  <c r="J396" i="74"/>
  <c r="G397" i="74"/>
  <c r="H397" i="74"/>
  <c r="I397" i="74"/>
  <c r="J397" i="74"/>
  <c r="G398" i="74"/>
  <c r="H398" i="74"/>
  <c r="I398" i="74"/>
  <c r="J398" i="74"/>
  <c r="G399" i="74"/>
  <c r="H399" i="74"/>
  <c r="I399" i="74"/>
  <c r="J399" i="74"/>
  <c r="G400" i="74"/>
  <c r="H400" i="74"/>
  <c r="I400" i="74"/>
  <c r="J400" i="74"/>
  <c r="G401" i="74"/>
  <c r="H401" i="74"/>
  <c r="I401" i="74"/>
  <c r="J401" i="74"/>
  <c r="G402" i="74"/>
  <c r="H402" i="74"/>
  <c r="I402" i="74"/>
  <c r="J402" i="74"/>
  <c r="G403" i="74"/>
  <c r="H403" i="74"/>
  <c r="I403" i="74"/>
  <c r="J403" i="74"/>
  <c r="G404" i="74"/>
  <c r="H404" i="74"/>
  <c r="I404" i="74"/>
  <c r="J404" i="74"/>
  <c r="G405" i="74"/>
  <c r="H405" i="74"/>
  <c r="I405" i="74"/>
  <c r="J405" i="74"/>
  <c r="G406" i="74"/>
  <c r="H406" i="74"/>
  <c r="I406" i="74"/>
  <c r="J406" i="74"/>
  <c r="G407" i="74"/>
  <c r="H407" i="74"/>
  <c r="I407" i="74"/>
  <c r="J407" i="74"/>
  <c r="G408" i="74"/>
  <c r="H408" i="74"/>
  <c r="I408" i="74"/>
  <c r="J408" i="74"/>
  <c r="G409" i="74"/>
  <c r="H409" i="74"/>
  <c r="I409" i="74"/>
  <c r="J409" i="74"/>
  <c r="G410" i="74"/>
  <c r="H410" i="74"/>
  <c r="I410" i="74"/>
  <c r="J410" i="74"/>
  <c r="G411" i="74"/>
  <c r="H411" i="74"/>
  <c r="I411" i="74"/>
  <c r="J411" i="74"/>
  <c r="G412" i="74"/>
  <c r="H412" i="74"/>
  <c r="I412" i="74"/>
  <c r="J412" i="74"/>
  <c r="G413" i="74"/>
  <c r="H413" i="74"/>
  <c r="I413" i="74"/>
  <c r="J413" i="74"/>
  <c r="G414" i="74"/>
  <c r="H414" i="74"/>
  <c r="I414" i="74"/>
  <c r="J414" i="74"/>
  <c r="G415" i="74"/>
  <c r="H415" i="74"/>
  <c r="I415" i="74"/>
  <c r="J415" i="74"/>
  <c r="G416" i="74"/>
  <c r="H416" i="74"/>
  <c r="I416" i="74"/>
  <c r="J416" i="74"/>
  <c r="G417" i="74"/>
  <c r="H417" i="74"/>
  <c r="I417" i="74"/>
  <c r="J417" i="74"/>
  <c r="G418" i="74"/>
  <c r="H418" i="74"/>
  <c r="I418" i="74"/>
  <c r="J418" i="74"/>
  <c r="G419" i="74"/>
  <c r="H419" i="74"/>
  <c r="I419" i="74"/>
  <c r="J419" i="74"/>
  <c r="G420" i="74"/>
  <c r="H420" i="74"/>
  <c r="I420" i="74"/>
  <c r="J420" i="74"/>
  <c r="G421" i="74"/>
  <c r="H421" i="74"/>
  <c r="I421" i="74"/>
  <c r="J421" i="74"/>
  <c r="G422" i="74"/>
  <c r="H422" i="74"/>
  <c r="I422" i="74"/>
  <c r="J422" i="74"/>
  <c r="G423" i="74"/>
  <c r="H423" i="74"/>
  <c r="I423" i="74"/>
  <c r="J423" i="74"/>
  <c r="G424" i="74"/>
  <c r="H424" i="74"/>
  <c r="I424" i="74"/>
  <c r="J424" i="74"/>
  <c r="G425" i="74"/>
  <c r="H425" i="74"/>
  <c r="I425" i="74"/>
  <c r="J425" i="74"/>
  <c r="G426" i="74"/>
  <c r="H426" i="74"/>
  <c r="I426" i="74"/>
  <c r="J426" i="74"/>
  <c r="G427" i="74"/>
  <c r="H427" i="74"/>
  <c r="I427" i="74"/>
  <c r="J427" i="74"/>
  <c r="G428" i="74"/>
  <c r="H428" i="74"/>
  <c r="I428" i="74"/>
  <c r="J428" i="74"/>
  <c r="G429" i="74"/>
  <c r="H429" i="74"/>
  <c r="I429" i="74"/>
  <c r="J429" i="74"/>
  <c r="G430" i="74"/>
  <c r="H430" i="74"/>
  <c r="I430" i="74"/>
  <c r="J430" i="74"/>
  <c r="G431" i="74"/>
  <c r="H431" i="74"/>
  <c r="I431" i="74"/>
  <c r="J431" i="74"/>
  <c r="G432" i="74"/>
  <c r="H432" i="74"/>
  <c r="I432" i="74"/>
  <c r="J432" i="74"/>
  <c r="G433" i="74"/>
  <c r="H433" i="74"/>
  <c r="I433" i="74"/>
  <c r="J433" i="74"/>
  <c r="G434" i="74"/>
  <c r="H434" i="74"/>
  <c r="I434" i="74"/>
  <c r="J434" i="74"/>
  <c r="G435" i="74"/>
  <c r="H435" i="74"/>
  <c r="I435" i="74"/>
  <c r="J435" i="74"/>
  <c r="G436" i="74"/>
  <c r="H436" i="74"/>
  <c r="I436" i="74"/>
  <c r="J436" i="74"/>
  <c r="G437" i="74"/>
  <c r="H437" i="74"/>
  <c r="I437" i="74"/>
  <c r="J437" i="74"/>
  <c r="G438" i="74"/>
  <c r="H438" i="74"/>
  <c r="I438" i="74"/>
  <c r="J438" i="74"/>
  <c r="G439" i="74"/>
  <c r="H439" i="74"/>
  <c r="I439" i="74"/>
  <c r="J439" i="74"/>
  <c r="G440" i="74"/>
  <c r="H440" i="74"/>
  <c r="I440" i="74"/>
  <c r="J440" i="74"/>
  <c r="G441" i="74"/>
  <c r="H441" i="74"/>
  <c r="I441" i="74"/>
  <c r="J441" i="74"/>
  <c r="G442" i="74"/>
  <c r="H442" i="74"/>
  <c r="I442" i="74"/>
  <c r="J442" i="74"/>
  <c r="G443" i="74"/>
  <c r="H443" i="74"/>
  <c r="I443" i="74"/>
  <c r="J443" i="74"/>
  <c r="G444" i="74"/>
  <c r="H444" i="74"/>
  <c r="I444" i="74"/>
  <c r="J444" i="74"/>
  <c r="G445" i="74"/>
  <c r="H445" i="74"/>
  <c r="I445" i="74"/>
  <c r="J445" i="74"/>
  <c r="G446" i="74"/>
  <c r="H446" i="74"/>
  <c r="I446" i="74"/>
  <c r="J446" i="74"/>
  <c r="G447" i="74"/>
  <c r="H447" i="74"/>
  <c r="I447" i="74"/>
  <c r="J447" i="74"/>
  <c r="G448" i="74"/>
  <c r="H448" i="74"/>
  <c r="I448" i="74"/>
  <c r="J448" i="74"/>
  <c r="G449" i="74"/>
  <c r="H449" i="74"/>
  <c r="I449" i="74"/>
  <c r="J449" i="74"/>
  <c r="G450" i="74"/>
  <c r="H450" i="74"/>
  <c r="I450" i="74"/>
  <c r="J450" i="74"/>
  <c r="G451" i="74"/>
  <c r="H451" i="74"/>
  <c r="I451" i="74"/>
  <c r="J451" i="74"/>
  <c r="G452" i="74"/>
  <c r="H452" i="74"/>
  <c r="I452" i="74"/>
  <c r="J452" i="74"/>
  <c r="G453" i="74"/>
  <c r="H453" i="74"/>
  <c r="I453" i="74"/>
  <c r="J453" i="74"/>
  <c r="G454" i="74"/>
  <c r="H454" i="74"/>
  <c r="I454" i="74"/>
  <c r="J454" i="74"/>
  <c r="G455" i="74"/>
  <c r="H455" i="74"/>
  <c r="I455" i="74"/>
  <c r="J455" i="74"/>
  <c r="G456" i="74"/>
  <c r="H456" i="74"/>
  <c r="I456" i="74"/>
  <c r="J456" i="74"/>
  <c r="G457" i="74"/>
  <c r="H457" i="74"/>
  <c r="I457" i="74"/>
  <c r="J457" i="74"/>
  <c r="G458" i="74"/>
  <c r="H458" i="74"/>
  <c r="I458" i="74"/>
  <c r="J458" i="74"/>
  <c r="G459" i="74"/>
  <c r="H459" i="74"/>
  <c r="I459" i="74"/>
  <c r="J459" i="74"/>
  <c r="G460" i="74"/>
  <c r="H460" i="74"/>
  <c r="I460" i="74"/>
  <c r="J460" i="74"/>
  <c r="G461" i="74"/>
  <c r="H461" i="74"/>
  <c r="I461" i="74"/>
  <c r="J461" i="74"/>
  <c r="G462" i="74"/>
  <c r="H462" i="74"/>
  <c r="I462" i="74"/>
  <c r="J462" i="74"/>
  <c r="G463" i="74"/>
  <c r="H463" i="74"/>
  <c r="I463" i="74"/>
  <c r="J463" i="74"/>
  <c r="G464" i="74"/>
  <c r="H464" i="74"/>
  <c r="I464" i="74"/>
  <c r="J464" i="74"/>
  <c r="G465" i="74"/>
  <c r="H465" i="74"/>
  <c r="I465" i="74"/>
  <c r="J465" i="74"/>
  <c r="G466" i="74"/>
  <c r="H466" i="74"/>
  <c r="I466" i="74"/>
  <c r="J466" i="74"/>
  <c r="G467" i="74"/>
  <c r="H467" i="74"/>
  <c r="I467" i="74"/>
  <c r="J467" i="74"/>
  <c r="G468" i="74"/>
  <c r="H468" i="74"/>
  <c r="I468" i="74"/>
  <c r="J468" i="74"/>
  <c r="G469" i="74"/>
  <c r="H469" i="74"/>
  <c r="I469" i="74"/>
  <c r="J469" i="74"/>
  <c r="G470" i="74"/>
  <c r="H470" i="74"/>
  <c r="I470" i="74"/>
  <c r="J470" i="74"/>
  <c r="G471" i="74"/>
  <c r="H471" i="74"/>
  <c r="I471" i="74"/>
  <c r="J471" i="74"/>
  <c r="G472" i="74"/>
  <c r="H472" i="74"/>
  <c r="I472" i="74"/>
  <c r="J472" i="74"/>
  <c r="G473" i="74"/>
  <c r="H473" i="74"/>
  <c r="I473" i="74"/>
  <c r="J473" i="74"/>
  <c r="G474" i="74"/>
  <c r="H474" i="74"/>
  <c r="I474" i="74"/>
  <c r="J474" i="74"/>
  <c r="G475" i="74"/>
  <c r="H475" i="74"/>
  <c r="I475" i="74"/>
  <c r="J475" i="74"/>
  <c r="G476" i="74"/>
  <c r="H476" i="74"/>
  <c r="I476" i="74"/>
  <c r="J476" i="74"/>
  <c r="G477" i="74"/>
  <c r="H477" i="74"/>
  <c r="I477" i="74"/>
  <c r="J477" i="74"/>
  <c r="G478" i="74"/>
  <c r="H478" i="74"/>
  <c r="I478" i="74"/>
  <c r="J478" i="74"/>
  <c r="G479" i="74"/>
  <c r="H479" i="74"/>
  <c r="I479" i="74"/>
  <c r="J479" i="74"/>
  <c r="G480" i="74"/>
  <c r="H480" i="74"/>
  <c r="I480" i="74"/>
  <c r="J480" i="74"/>
  <c r="G481" i="74"/>
  <c r="H481" i="74"/>
  <c r="I481" i="74"/>
  <c r="J481" i="74"/>
  <c r="G482" i="74"/>
  <c r="H482" i="74"/>
  <c r="I482" i="74"/>
  <c r="J482" i="74"/>
  <c r="G483" i="74"/>
  <c r="H483" i="74"/>
  <c r="I483" i="74"/>
  <c r="J483" i="74"/>
  <c r="G484" i="74"/>
  <c r="H484" i="74"/>
  <c r="I484" i="74"/>
  <c r="J484" i="74"/>
  <c r="G485" i="74"/>
  <c r="H485" i="74"/>
  <c r="I485" i="74"/>
  <c r="J485" i="74"/>
  <c r="G486" i="74"/>
  <c r="H486" i="74"/>
  <c r="I486" i="74"/>
  <c r="J486" i="74"/>
  <c r="G487" i="74"/>
  <c r="H487" i="74"/>
  <c r="I487" i="74"/>
  <c r="J487" i="74"/>
  <c r="G488" i="74"/>
  <c r="H488" i="74"/>
  <c r="I488" i="74"/>
  <c r="J488" i="74"/>
  <c r="G489" i="74"/>
  <c r="H489" i="74"/>
  <c r="I489" i="74"/>
  <c r="J489" i="74"/>
  <c r="G490" i="74"/>
  <c r="H490" i="74"/>
  <c r="I490" i="74"/>
  <c r="J490" i="74"/>
  <c r="G491" i="74"/>
  <c r="H491" i="74"/>
  <c r="I491" i="74"/>
  <c r="J491" i="74"/>
  <c r="G492" i="74"/>
  <c r="H492" i="74"/>
  <c r="I492" i="74"/>
  <c r="J492" i="74"/>
  <c r="G493" i="74"/>
  <c r="H493" i="74"/>
  <c r="I493" i="74"/>
  <c r="J493" i="74"/>
  <c r="G494" i="74"/>
  <c r="H494" i="74"/>
  <c r="I494" i="74"/>
  <c r="J494" i="74"/>
  <c r="G495" i="74"/>
  <c r="H495" i="74"/>
  <c r="I495" i="74"/>
  <c r="J495" i="74"/>
  <c r="G496" i="74"/>
  <c r="H496" i="74"/>
  <c r="I496" i="74"/>
  <c r="J496" i="74"/>
  <c r="G497" i="74"/>
  <c r="H497" i="74"/>
  <c r="I497" i="74"/>
  <c r="J497" i="74"/>
  <c r="G498" i="74"/>
  <c r="H498" i="74"/>
  <c r="I498" i="74"/>
  <c r="J498" i="74"/>
  <c r="G499" i="74"/>
  <c r="H499" i="74"/>
  <c r="I499" i="74"/>
  <c r="J499" i="74"/>
  <c r="G500" i="74"/>
  <c r="H500" i="74"/>
  <c r="I500" i="74"/>
  <c r="J500" i="74"/>
  <c r="G501" i="74"/>
  <c r="H501" i="74"/>
  <c r="I501" i="74"/>
  <c r="J501" i="74"/>
  <c r="G502" i="74"/>
  <c r="H502" i="74"/>
  <c r="I502" i="74"/>
  <c r="J502" i="74"/>
  <c r="G503" i="74"/>
  <c r="H503" i="74"/>
  <c r="I503" i="74"/>
  <c r="J503" i="74"/>
  <c r="G504" i="74"/>
  <c r="H504" i="74"/>
  <c r="I504" i="74"/>
  <c r="J504" i="74"/>
  <c r="G505" i="74"/>
  <c r="H505" i="74"/>
  <c r="I505" i="74"/>
  <c r="J505" i="74"/>
  <c r="G506" i="74"/>
  <c r="H506" i="74"/>
  <c r="I506" i="74"/>
  <c r="J506" i="74"/>
  <c r="H7" i="74"/>
  <c r="I7" i="74"/>
  <c r="J7" i="74"/>
  <c r="G7" i="74"/>
  <c r="G8" i="75"/>
  <c r="H8" i="75"/>
  <c r="I8" i="75"/>
  <c r="J8" i="75"/>
  <c r="G9" i="75"/>
  <c r="H9" i="75"/>
  <c r="I9" i="75"/>
  <c r="J9" i="75"/>
  <c r="G10" i="75"/>
  <c r="H10" i="75"/>
  <c r="I10" i="75"/>
  <c r="J10" i="75"/>
  <c r="G11" i="75"/>
  <c r="H11" i="75"/>
  <c r="I11" i="75"/>
  <c r="J11" i="75"/>
  <c r="G12" i="75"/>
  <c r="H12" i="75"/>
  <c r="I12" i="75"/>
  <c r="J12" i="75"/>
  <c r="G13" i="75"/>
  <c r="H13" i="75"/>
  <c r="I13" i="75"/>
  <c r="J13" i="75"/>
  <c r="G14" i="75"/>
  <c r="H14" i="75"/>
  <c r="I14" i="75"/>
  <c r="J14" i="75"/>
  <c r="G15" i="75"/>
  <c r="H15" i="75"/>
  <c r="I15" i="75"/>
  <c r="J15" i="75"/>
  <c r="G16" i="75"/>
  <c r="H16" i="75"/>
  <c r="I16" i="75"/>
  <c r="J16" i="75"/>
  <c r="G17" i="75"/>
  <c r="H17" i="75"/>
  <c r="I17" i="75"/>
  <c r="J17" i="75"/>
  <c r="G18" i="75"/>
  <c r="H18" i="75"/>
  <c r="I18" i="75"/>
  <c r="J18" i="75"/>
  <c r="G19" i="75"/>
  <c r="H19" i="75"/>
  <c r="I19" i="75"/>
  <c r="J19" i="75"/>
  <c r="G20" i="75"/>
  <c r="H20" i="75"/>
  <c r="I20" i="75"/>
  <c r="J20" i="75"/>
  <c r="G21" i="75"/>
  <c r="H21" i="75"/>
  <c r="I21" i="75"/>
  <c r="J21" i="75"/>
  <c r="G22" i="75"/>
  <c r="H22" i="75"/>
  <c r="I22" i="75"/>
  <c r="J22" i="75"/>
  <c r="G23" i="75"/>
  <c r="H23" i="75"/>
  <c r="I23" i="75"/>
  <c r="J23" i="75"/>
  <c r="G24" i="75"/>
  <c r="H24" i="75"/>
  <c r="I24" i="75"/>
  <c r="J24" i="75"/>
  <c r="G25" i="75"/>
  <c r="H25" i="75"/>
  <c r="I25" i="75"/>
  <c r="J25" i="75"/>
  <c r="G26" i="75"/>
  <c r="H26" i="75"/>
  <c r="I26" i="75"/>
  <c r="J26" i="75"/>
  <c r="G27" i="75"/>
  <c r="H27" i="75"/>
  <c r="I27" i="75"/>
  <c r="J27" i="75"/>
  <c r="G28" i="75"/>
  <c r="H28" i="75"/>
  <c r="I28" i="75"/>
  <c r="J28" i="75"/>
  <c r="G29" i="75"/>
  <c r="H29" i="75"/>
  <c r="I29" i="75"/>
  <c r="J29" i="75"/>
  <c r="G30" i="75"/>
  <c r="H30" i="75"/>
  <c r="I30" i="75"/>
  <c r="J30" i="75"/>
  <c r="G31" i="75"/>
  <c r="H31" i="75"/>
  <c r="I31" i="75"/>
  <c r="J31" i="75"/>
  <c r="G32" i="75"/>
  <c r="H32" i="75"/>
  <c r="I32" i="75"/>
  <c r="J32" i="75"/>
  <c r="G33" i="75"/>
  <c r="H33" i="75"/>
  <c r="I33" i="75"/>
  <c r="J33" i="75"/>
  <c r="G34" i="75"/>
  <c r="H34" i="75"/>
  <c r="I34" i="75"/>
  <c r="J34" i="75"/>
  <c r="G35" i="75"/>
  <c r="H35" i="75"/>
  <c r="I35" i="75"/>
  <c r="J35" i="75"/>
  <c r="G36" i="75"/>
  <c r="H36" i="75"/>
  <c r="I36" i="75"/>
  <c r="J36" i="75"/>
  <c r="G37" i="75"/>
  <c r="H37" i="75"/>
  <c r="I37" i="75"/>
  <c r="J37" i="75"/>
  <c r="G38" i="75"/>
  <c r="H38" i="75"/>
  <c r="I38" i="75"/>
  <c r="J38" i="75"/>
  <c r="G39" i="75"/>
  <c r="H39" i="75"/>
  <c r="I39" i="75"/>
  <c r="J39" i="75"/>
  <c r="G40" i="75"/>
  <c r="H40" i="75"/>
  <c r="I40" i="75"/>
  <c r="J40" i="75"/>
  <c r="G41" i="75"/>
  <c r="H41" i="75"/>
  <c r="I41" i="75"/>
  <c r="J41" i="75"/>
  <c r="G42" i="75"/>
  <c r="H42" i="75"/>
  <c r="I42" i="75"/>
  <c r="J42" i="75"/>
  <c r="G43" i="75"/>
  <c r="H43" i="75"/>
  <c r="I43" i="75"/>
  <c r="J43" i="75"/>
  <c r="G44" i="75"/>
  <c r="H44" i="75"/>
  <c r="I44" i="75"/>
  <c r="J44" i="75"/>
  <c r="G45" i="75"/>
  <c r="H45" i="75"/>
  <c r="I45" i="75"/>
  <c r="J45" i="75"/>
  <c r="G46" i="75"/>
  <c r="H46" i="75"/>
  <c r="I46" i="75"/>
  <c r="J46" i="75"/>
  <c r="G47" i="75"/>
  <c r="H47" i="75"/>
  <c r="I47" i="75"/>
  <c r="J47" i="75"/>
  <c r="G48" i="75"/>
  <c r="H48" i="75"/>
  <c r="I48" i="75"/>
  <c r="J48" i="75"/>
  <c r="G49" i="75"/>
  <c r="H49" i="75"/>
  <c r="I49" i="75"/>
  <c r="J49" i="75"/>
  <c r="G50" i="75"/>
  <c r="H50" i="75"/>
  <c r="I50" i="75"/>
  <c r="J50" i="75"/>
  <c r="G51" i="75"/>
  <c r="H51" i="75"/>
  <c r="I51" i="75"/>
  <c r="J51" i="75"/>
  <c r="G52" i="75"/>
  <c r="H52" i="75"/>
  <c r="I52" i="75"/>
  <c r="J52" i="75"/>
  <c r="G53" i="75"/>
  <c r="H53" i="75"/>
  <c r="I53" i="75"/>
  <c r="J53" i="75"/>
  <c r="G54" i="75"/>
  <c r="H54" i="75"/>
  <c r="I54" i="75"/>
  <c r="J54" i="75"/>
  <c r="G55" i="75"/>
  <c r="H55" i="75"/>
  <c r="I55" i="75"/>
  <c r="J55" i="75"/>
  <c r="G56" i="75"/>
  <c r="H56" i="75"/>
  <c r="I56" i="75"/>
  <c r="J56" i="75"/>
  <c r="G57" i="75"/>
  <c r="H57" i="75"/>
  <c r="I57" i="75"/>
  <c r="J57" i="75"/>
  <c r="G58" i="75"/>
  <c r="H58" i="75"/>
  <c r="I58" i="75"/>
  <c r="J58" i="75"/>
  <c r="G59" i="75"/>
  <c r="H59" i="75"/>
  <c r="I59" i="75"/>
  <c r="J59" i="75"/>
  <c r="G60" i="75"/>
  <c r="H60" i="75"/>
  <c r="I60" i="75"/>
  <c r="J60" i="75"/>
  <c r="G61" i="75"/>
  <c r="H61" i="75"/>
  <c r="I61" i="75"/>
  <c r="J61" i="75"/>
  <c r="G62" i="75"/>
  <c r="H62" i="75"/>
  <c r="I62" i="75"/>
  <c r="J62" i="75"/>
  <c r="G63" i="75"/>
  <c r="H63" i="75"/>
  <c r="I63" i="75"/>
  <c r="J63" i="75"/>
  <c r="G64" i="75"/>
  <c r="H64" i="75"/>
  <c r="I64" i="75"/>
  <c r="J64" i="75"/>
  <c r="G65" i="75"/>
  <c r="H65" i="75"/>
  <c r="I65" i="75"/>
  <c r="J65" i="75"/>
  <c r="G66" i="75"/>
  <c r="H66" i="75"/>
  <c r="I66" i="75"/>
  <c r="J66" i="75"/>
  <c r="G67" i="75"/>
  <c r="H67" i="75"/>
  <c r="I67" i="75"/>
  <c r="J67" i="75"/>
  <c r="G68" i="75"/>
  <c r="H68" i="75"/>
  <c r="I68" i="75"/>
  <c r="J68" i="75"/>
  <c r="G69" i="75"/>
  <c r="H69" i="75"/>
  <c r="I69" i="75"/>
  <c r="J69" i="75"/>
  <c r="G70" i="75"/>
  <c r="H70" i="75"/>
  <c r="I70" i="75"/>
  <c r="J70" i="75"/>
  <c r="G71" i="75"/>
  <c r="H71" i="75"/>
  <c r="I71" i="75"/>
  <c r="J71" i="75"/>
  <c r="G72" i="75"/>
  <c r="H72" i="75"/>
  <c r="I72" i="75"/>
  <c r="J72" i="75"/>
  <c r="G73" i="75"/>
  <c r="H73" i="75"/>
  <c r="I73" i="75"/>
  <c r="J73" i="75"/>
  <c r="G74" i="75"/>
  <c r="H74" i="75"/>
  <c r="I74" i="75"/>
  <c r="J74" i="75"/>
  <c r="G75" i="75"/>
  <c r="H75" i="75"/>
  <c r="I75" i="75"/>
  <c r="J75" i="75"/>
  <c r="G76" i="75"/>
  <c r="H76" i="75"/>
  <c r="I76" i="75"/>
  <c r="J76" i="75"/>
  <c r="G77" i="75"/>
  <c r="H77" i="75"/>
  <c r="I77" i="75"/>
  <c r="J77" i="75"/>
  <c r="G78" i="75"/>
  <c r="H78" i="75"/>
  <c r="I78" i="75"/>
  <c r="J78" i="75"/>
  <c r="G79" i="75"/>
  <c r="H79" i="75"/>
  <c r="I79" i="75"/>
  <c r="J79" i="75"/>
  <c r="G80" i="75"/>
  <c r="H80" i="75"/>
  <c r="I80" i="75"/>
  <c r="J80" i="75"/>
  <c r="G81" i="75"/>
  <c r="H81" i="75"/>
  <c r="I81" i="75"/>
  <c r="J81" i="75"/>
  <c r="G82" i="75"/>
  <c r="H82" i="75"/>
  <c r="I82" i="75"/>
  <c r="J82" i="75"/>
  <c r="G83" i="75"/>
  <c r="H83" i="75"/>
  <c r="I83" i="75"/>
  <c r="J83" i="75"/>
  <c r="G84" i="75"/>
  <c r="H84" i="75"/>
  <c r="I84" i="75"/>
  <c r="J84" i="75"/>
  <c r="G85" i="75"/>
  <c r="H85" i="75"/>
  <c r="I85" i="75"/>
  <c r="J85" i="75"/>
  <c r="G86" i="75"/>
  <c r="H86" i="75"/>
  <c r="I86" i="75"/>
  <c r="J86" i="75"/>
  <c r="G87" i="75"/>
  <c r="H87" i="75"/>
  <c r="I87" i="75"/>
  <c r="J87" i="75"/>
  <c r="G88" i="75"/>
  <c r="H88" i="75"/>
  <c r="I88" i="75"/>
  <c r="J88" i="75"/>
  <c r="G89" i="75"/>
  <c r="H89" i="75"/>
  <c r="I89" i="75"/>
  <c r="J89" i="75"/>
  <c r="G90" i="75"/>
  <c r="H90" i="75"/>
  <c r="I90" i="75"/>
  <c r="J90" i="75"/>
  <c r="G91" i="75"/>
  <c r="H91" i="75"/>
  <c r="I91" i="75"/>
  <c r="J91" i="75"/>
  <c r="G92" i="75"/>
  <c r="H92" i="75"/>
  <c r="I92" i="75"/>
  <c r="J92" i="75"/>
  <c r="G93" i="75"/>
  <c r="H93" i="75"/>
  <c r="I93" i="75"/>
  <c r="J93" i="75"/>
  <c r="G94" i="75"/>
  <c r="H94" i="75"/>
  <c r="I94" i="75"/>
  <c r="J94" i="75"/>
  <c r="G95" i="75"/>
  <c r="H95" i="75"/>
  <c r="I95" i="75"/>
  <c r="J95" i="75"/>
  <c r="G96" i="75"/>
  <c r="H96" i="75"/>
  <c r="I96" i="75"/>
  <c r="J96" i="75"/>
  <c r="G97" i="75"/>
  <c r="H97" i="75"/>
  <c r="I97" i="75"/>
  <c r="J97" i="75"/>
  <c r="G98" i="75"/>
  <c r="H98" i="75"/>
  <c r="I98" i="75"/>
  <c r="J98" i="75"/>
  <c r="G99" i="75"/>
  <c r="H99" i="75"/>
  <c r="I99" i="75"/>
  <c r="J99" i="75"/>
  <c r="G100" i="75"/>
  <c r="H100" i="75"/>
  <c r="I100" i="75"/>
  <c r="J100" i="75"/>
  <c r="G101" i="75"/>
  <c r="H101" i="75"/>
  <c r="I101" i="75"/>
  <c r="J101" i="75"/>
  <c r="G102" i="75"/>
  <c r="H102" i="75"/>
  <c r="I102" i="75"/>
  <c r="J102" i="75"/>
  <c r="G103" i="75"/>
  <c r="H103" i="75"/>
  <c r="I103" i="75"/>
  <c r="J103" i="75"/>
  <c r="G104" i="75"/>
  <c r="H104" i="75"/>
  <c r="I104" i="75"/>
  <c r="J104" i="75"/>
  <c r="G105" i="75"/>
  <c r="H105" i="75"/>
  <c r="I105" i="75"/>
  <c r="J105" i="75"/>
  <c r="G106" i="75"/>
  <c r="H106" i="75"/>
  <c r="I106" i="75"/>
  <c r="J106" i="75"/>
  <c r="G107" i="75"/>
  <c r="H107" i="75"/>
  <c r="I107" i="75"/>
  <c r="J107" i="75"/>
  <c r="G108" i="75"/>
  <c r="H108" i="75"/>
  <c r="I108" i="75"/>
  <c r="J108" i="75"/>
  <c r="G109" i="75"/>
  <c r="H109" i="75"/>
  <c r="I109" i="75"/>
  <c r="J109" i="75"/>
  <c r="G110" i="75"/>
  <c r="H110" i="75"/>
  <c r="I110" i="75"/>
  <c r="J110" i="75"/>
  <c r="G111" i="75"/>
  <c r="H111" i="75"/>
  <c r="I111" i="75"/>
  <c r="J111" i="75"/>
  <c r="G112" i="75"/>
  <c r="H112" i="75"/>
  <c r="I112" i="75"/>
  <c r="J112" i="75"/>
  <c r="G113" i="75"/>
  <c r="H113" i="75"/>
  <c r="I113" i="75"/>
  <c r="J113" i="75"/>
  <c r="G114" i="75"/>
  <c r="H114" i="75"/>
  <c r="I114" i="75"/>
  <c r="J114" i="75"/>
  <c r="G115" i="75"/>
  <c r="H115" i="75"/>
  <c r="I115" i="75"/>
  <c r="J115" i="75"/>
  <c r="G116" i="75"/>
  <c r="H116" i="75"/>
  <c r="I116" i="75"/>
  <c r="J116" i="75"/>
  <c r="G117" i="75"/>
  <c r="H117" i="75"/>
  <c r="I117" i="75"/>
  <c r="J117" i="75"/>
  <c r="G118" i="75"/>
  <c r="H118" i="75"/>
  <c r="I118" i="75"/>
  <c r="J118" i="75"/>
  <c r="G119" i="75"/>
  <c r="H119" i="75"/>
  <c r="I119" i="75"/>
  <c r="J119" i="75"/>
  <c r="G120" i="75"/>
  <c r="H120" i="75"/>
  <c r="I120" i="75"/>
  <c r="J120" i="75"/>
  <c r="G121" i="75"/>
  <c r="H121" i="75"/>
  <c r="I121" i="75"/>
  <c r="J121" i="75"/>
  <c r="G122" i="75"/>
  <c r="H122" i="75"/>
  <c r="I122" i="75"/>
  <c r="J122" i="75"/>
  <c r="G123" i="75"/>
  <c r="H123" i="75"/>
  <c r="I123" i="75"/>
  <c r="J123" i="75"/>
  <c r="G124" i="75"/>
  <c r="H124" i="75"/>
  <c r="I124" i="75"/>
  <c r="J124" i="75"/>
  <c r="G125" i="75"/>
  <c r="H125" i="75"/>
  <c r="I125" i="75"/>
  <c r="J125" i="75"/>
  <c r="G126" i="75"/>
  <c r="H126" i="75"/>
  <c r="I126" i="75"/>
  <c r="J126" i="75"/>
  <c r="G127" i="75"/>
  <c r="H127" i="75"/>
  <c r="I127" i="75"/>
  <c r="J127" i="75"/>
  <c r="G128" i="75"/>
  <c r="H128" i="75"/>
  <c r="I128" i="75"/>
  <c r="J128" i="75"/>
  <c r="G129" i="75"/>
  <c r="H129" i="75"/>
  <c r="I129" i="75"/>
  <c r="J129" i="75"/>
  <c r="G130" i="75"/>
  <c r="H130" i="75"/>
  <c r="I130" i="75"/>
  <c r="J130" i="75"/>
  <c r="G131" i="75"/>
  <c r="H131" i="75"/>
  <c r="I131" i="75"/>
  <c r="J131" i="75"/>
  <c r="G132" i="75"/>
  <c r="H132" i="75"/>
  <c r="I132" i="75"/>
  <c r="J132" i="75"/>
  <c r="G133" i="75"/>
  <c r="H133" i="75"/>
  <c r="I133" i="75"/>
  <c r="J133" i="75"/>
  <c r="G134" i="75"/>
  <c r="H134" i="75"/>
  <c r="I134" i="75"/>
  <c r="J134" i="75"/>
  <c r="G135" i="75"/>
  <c r="H135" i="75"/>
  <c r="I135" i="75"/>
  <c r="J135" i="75"/>
  <c r="G136" i="75"/>
  <c r="H136" i="75"/>
  <c r="I136" i="75"/>
  <c r="J136" i="75"/>
  <c r="G137" i="75"/>
  <c r="H137" i="75"/>
  <c r="I137" i="75"/>
  <c r="J137" i="75"/>
  <c r="G138" i="75"/>
  <c r="H138" i="75"/>
  <c r="I138" i="75"/>
  <c r="J138" i="75"/>
  <c r="G139" i="75"/>
  <c r="H139" i="75"/>
  <c r="I139" i="75"/>
  <c r="J139" i="75"/>
  <c r="G140" i="75"/>
  <c r="H140" i="75"/>
  <c r="I140" i="75"/>
  <c r="J140" i="75"/>
  <c r="G141" i="75"/>
  <c r="H141" i="75"/>
  <c r="I141" i="75"/>
  <c r="J141" i="75"/>
  <c r="G142" i="75"/>
  <c r="H142" i="75"/>
  <c r="I142" i="75"/>
  <c r="J142" i="75"/>
  <c r="G143" i="75"/>
  <c r="H143" i="75"/>
  <c r="I143" i="75"/>
  <c r="J143" i="75"/>
  <c r="G144" i="75"/>
  <c r="H144" i="75"/>
  <c r="I144" i="75"/>
  <c r="J144" i="75"/>
  <c r="G145" i="75"/>
  <c r="H145" i="75"/>
  <c r="I145" i="75"/>
  <c r="J145" i="75"/>
  <c r="G146" i="75"/>
  <c r="H146" i="75"/>
  <c r="I146" i="75"/>
  <c r="J146" i="75"/>
  <c r="G147" i="75"/>
  <c r="H147" i="75"/>
  <c r="I147" i="75"/>
  <c r="J147" i="75"/>
  <c r="G148" i="75"/>
  <c r="H148" i="75"/>
  <c r="I148" i="75"/>
  <c r="J148" i="75"/>
  <c r="G149" i="75"/>
  <c r="H149" i="75"/>
  <c r="I149" i="75"/>
  <c r="J149" i="75"/>
  <c r="G150" i="75"/>
  <c r="H150" i="75"/>
  <c r="I150" i="75"/>
  <c r="J150" i="75"/>
  <c r="G151" i="75"/>
  <c r="H151" i="75"/>
  <c r="I151" i="75"/>
  <c r="J151" i="75"/>
  <c r="G152" i="75"/>
  <c r="H152" i="75"/>
  <c r="I152" i="75"/>
  <c r="J152" i="75"/>
  <c r="G153" i="75"/>
  <c r="H153" i="75"/>
  <c r="I153" i="75"/>
  <c r="J153" i="75"/>
  <c r="G154" i="75"/>
  <c r="H154" i="75"/>
  <c r="I154" i="75"/>
  <c r="J154" i="75"/>
  <c r="G155" i="75"/>
  <c r="H155" i="75"/>
  <c r="I155" i="75"/>
  <c r="J155" i="75"/>
  <c r="G156" i="75"/>
  <c r="H156" i="75"/>
  <c r="I156" i="75"/>
  <c r="J156" i="75"/>
  <c r="G157" i="75"/>
  <c r="H157" i="75"/>
  <c r="I157" i="75"/>
  <c r="J157" i="75"/>
  <c r="G158" i="75"/>
  <c r="H158" i="75"/>
  <c r="I158" i="75"/>
  <c r="J158" i="75"/>
  <c r="G159" i="75"/>
  <c r="H159" i="75"/>
  <c r="I159" i="75"/>
  <c r="J159" i="75"/>
  <c r="G160" i="75"/>
  <c r="H160" i="75"/>
  <c r="I160" i="75"/>
  <c r="J160" i="75"/>
  <c r="G161" i="75"/>
  <c r="H161" i="75"/>
  <c r="I161" i="75"/>
  <c r="J161" i="75"/>
  <c r="G162" i="75"/>
  <c r="H162" i="75"/>
  <c r="I162" i="75"/>
  <c r="J162" i="75"/>
  <c r="G163" i="75"/>
  <c r="H163" i="75"/>
  <c r="I163" i="75"/>
  <c r="J163" i="75"/>
  <c r="G164" i="75"/>
  <c r="H164" i="75"/>
  <c r="I164" i="75"/>
  <c r="J164" i="75"/>
  <c r="G165" i="75"/>
  <c r="H165" i="75"/>
  <c r="I165" i="75"/>
  <c r="J165" i="75"/>
  <c r="G166" i="75"/>
  <c r="H166" i="75"/>
  <c r="I166" i="75"/>
  <c r="J166" i="75"/>
  <c r="G167" i="75"/>
  <c r="H167" i="75"/>
  <c r="I167" i="75"/>
  <c r="J167" i="75"/>
  <c r="G168" i="75"/>
  <c r="H168" i="75"/>
  <c r="I168" i="75"/>
  <c r="J168" i="75"/>
  <c r="G169" i="75"/>
  <c r="H169" i="75"/>
  <c r="I169" i="75"/>
  <c r="J169" i="75"/>
  <c r="G170" i="75"/>
  <c r="H170" i="75"/>
  <c r="I170" i="75"/>
  <c r="J170" i="75"/>
  <c r="G171" i="75"/>
  <c r="H171" i="75"/>
  <c r="I171" i="75"/>
  <c r="J171" i="75"/>
  <c r="G172" i="75"/>
  <c r="H172" i="75"/>
  <c r="I172" i="75"/>
  <c r="J172" i="75"/>
  <c r="G173" i="75"/>
  <c r="H173" i="75"/>
  <c r="I173" i="75"/>
  <c r="J173" i="75"/>
  <c r="G174" i="75"/>
  <c r="H174" i="75"/>
  <c r="I174" i="75"/>
  <c r="J174" i="75"/>
  <c r="G175" i="75"/>
  <c r="H175" i="75"/>
  <c r="I175" i="75"/>
  <c r="J175" i="75"/>
  <c r="G176" i="75"/>
  <c r="H176" i="75"/>
  <c r="I176" i="75"/>
  <c r="J176" i="75"/>
  <c r="G177" i="75"/>
  <c r="H177" i="75"/>
  <c r="I177" i="75"/>
  <c r="J177" i="75"/>
  <c r="G178" i="75"/>
  <c r="H178" i="75"/>
  <c r="I178" i="75"/>
  <c r="J178" i="75"/>
  <c r="G179" i="75"/>
  <c r="H179" i="75"/>
  <c r="I179" i="75"/>
  <c r="J179" i="75"/>
  <c r="G180" i="75"/>
  <c r="H180" i="75"/>
  <c r="I180" i="75"/>
  <c r="J180" i="75"/>
  <c r="G181" i="75"/>
  <c r="H181" i="75"/>
  <c r="I181" i="75"/>
  <c r="J181" i="75"/>
  <c r="G182" i="75"/>
  <c r="H182" i="75"/>
  <c r="I182" i="75"/>
  <c r="J182" i="75"/>
  <c r="G183" i="75"/>
  <c r="H183" i="75"/>
  <c r="I183" i="75"/>
  <c r="J183" i="75"/>
  <c r="G184" i="75"/>
  <c r="H184" i="75"/>
  <c r="I184" i="75"/>
  <c r="J184" i="75"/>
  <c r="G185" i="75"/>
  <c r="H185" i="75"/>
  <c r="I185" i="75"/>
  <c r="J185" i="75"/>
  <c r="G186" i="75"/>
  <c r="H186" i="75"/>
  <c r="I186" i="75"/>
  <c r="J186" i="75"/>
  <c r="G187" i="75"/>
  <c r="H187" i="75"/>
  <c r="I187" i="75"/>
  <c r="J187" i="75"/>
  <c r="G188" i="75"/>
  <c r="H188" i="75"/>
  <c r="I188" i="75"/>
  <c r="J188" i="75"/>
  <c r="G189" i="75"/>
  <c r="H189" i="75"/>
  <c r="I189" i="75"/>
  <c r="J189" i="75"/>
  <c r="G190" i="75"/>
  <c r="H190" i="75"/>
  <c r="I190" i="75"/>
  <c r="J190" i="75"/>
  <c r="G191" i="75"/>
  <c r="H191" i="75"/>
  <c r="I191" i="75"/>
  <c r="J191" i="75"/>
  <c r="G192" i="75"/>
  <c r="H192" i="75"/>
  <c r="I192" i="75"/>
  <c r="J192" i="75"/>
  <c r="G193" i="75"/>
  <c r="H193" i="75"/>
  <c r="I193" i="75"/>
  <c r="J193" i="75"/>
  <c r="G194" i="75"/>
  <c r="H194" i="75"/>
  <c r="I194" i="75"/>
  <c r="J194" i="75"/>
  <c r="G195" i="75"/>
  <c r="H195" i="75"/>
  <c r="I195" i="75"/>
  <c r="J195" i="75"/>
  <c r="G196" i="75"/>
  <c r="H196" i="75"/>
  <c r="I196" i="75"/>
  <c r="J196" i="75"/>
  <c r="G197" i="75"/>
  <c r="H197" i="75"/>
  <c r="I197" i="75"/>
  <c r="J197" i="75"/>
  <c r="G198" i="75"/>
  <c r="H198" i="75"/>
  <c r="I198" i="75"/>
  <c r="J198" i="75"/>
  <c r="G199" i="75"/>
  <c r="H199" i="75"/>
  <c r="I199" i="75"/>
  <c r="J199" i="75"/>
  <c r="G200" i="75"/>
  <c r="H200" i="75"/>
  <c r="I200" i="75"/>
  <c r="J200" i="75"/>
  <c r="G201" i="75"/>
  <c r="H201" i="75"/>
  <c r="I201" i="75"/>
  <c r="J201" i="75"/>
  <c r="G202" i="75"/>
  <c r="H202" i="75"/>
  <c r="I202" i="75"/>
  <c r="J202" i="75"/>
  <c r="G203" i="75"/>
  <c r="H203" i="75"/>
  <c r="I203" i="75"/>
  <c r="J203" i="75"/>
  <c r="G204" i="75"/>
  <c r="H204" i="75"/>
  <c r="I204" i="75"/>
  <c r="J204" i="75"/>
  <c r="G205" i="75"/>
  <c r="H205" i="75"/>
  <c r="I205" i="75"/>
  <c r="J205" i="75"/>
  <c r="G206" i="75"/>
  <c r="H206" i="75"/>
  <c r="I206" i="75"/>
  <c r="J206" i="75"/>
  <c r="G207" i="75"/>
  <c r="H207" i="75"/>
  <c r="I207" i="75"/>
  <c r="J207" i="75"/>
  <c r="G208" i="75"/>
  <c r="H208" i="75"/>
  <c r="I208" i="75"/>
  <c r="J208" i="75"/>
  <c r="G209" i="75"/>
  <c r="H209" i="75"/>
  <c r="I209" i="75"/>
  <c r="J209" i="75"/>
  <c r="G210" i="75"/>
  <c r="H210" i="75"/>
  <c r="I210" i="75"/>
  <c r="J210" i="75"/>
  <c r="G211" i="75"/>
  <c r="H211" i="75"/>
  <c r="I211" i="75"/>
  <c r="J211" i="75"/>
  <c r="G212" i="75"/>
  <c r="H212" i="75"/>
  <c r="I212" i="75"/>
  <c r="J212" i="75"/>
  <c r="G213" i="75"/>
  <c r="H213" i="75"/>
  <c r="I213" i="75"/>
  <c r="J213" i="75"/>
  <c r="G214" i="75"/>
  <c r="H214" i="75"/>
  <c r="I214" i="75"/>
  <c r="J214" i="75"/>
  <c r="G215" i="75"/>
  <c r="H215" i="75"/>
  <c r="I215" i="75"/>
  <c r="J215" i="75"/>
  <c r="G216" i="75"/>
  <c r="H216" i="75"/>
  <c r="I216" i="75"/>
  <c r="J216" i="75"/>
  <c r="G217" i="75"/>
  <c r="H217" i="75"/>
  <c r="I217" i="75"/>
  <c r="J217" i="75"/>
  <c r="G218" i="75"/>
  <c r="H218" i="75"/>
  <c r="I218" i="75"/>
  <c r="J218" i="75"/>
  <c r="G219" i="75"/>
  <c r="H219" i="75"/>
  <c r="I219" i="75"/>
  <c r="J219" i="75"/>
  <c r="G220" i="75"/>
  <c r="H220" i="75"/>
  <c r="I220" i="75"/>
  <c r="J220" i="75"/>
  <c r="G221" i="75"/>
  <c r="H221" i="75"/>
  <c r="I221" i="75"/>
  <c r="J221" i="75"/>
  <c r="G222" i="75"/>
  <c r="H222" i="75"/>
  <c r="I222" i="75"/>
  <c r="J222" i="75"/>
  <c r="G223" i="75"/>
  <c r="H223" i="75"/>
  <c r="I223" i="75"/>
  <c r="J223" i="75"/>
  <c r="G224" i="75"/>
  <c r="H224" i="75"/>
  <c r="I224" i="75"/>
  <c r="J224" i="75"/>
  <c r="G225" i="75"/>
  <c r="H225" i="75"/>
  <c r="I225" i="75"/>
  <c r="J225" i="75"/>
  <c r="G226" i="75"/>
  <c r="H226" i="75"/>
  <c r="I226" i="75"/>
  <c r="J226" i="75"/>
  <c r="G227" i="75"/>
  <c r="H227" i="75"/>
  <c r="I227" i="75"/>
  <c r="J227" i="75"/>
  <c r="G228" i="75"/>
  <c r="H228" i="75"/>
  <c r="I228" i="75"/>
  <c r="J228" i="75"/>
  <c r="G229" i="75"/>
  <c r="H229" i="75"/>
  <c r="I229" i="75"/>
  <c r="J229" i="75"/>
  <c r="G230" i="75"/>
  <c r="H230" i="75"/>
  <c r="I230" i="75"/>
  <c r="J230" i="75"/>
  <c r="G231" i="75"/>
  <c r="H231" i="75"/>
  <c r="I231" i="75"/>
  <c r="J231" i="75"/>
  <c r="G232" i="75"/>
  <c r="H232" i="75"/>
  <c r="I232" i="75"/>
  <c r="J232" i="75"/>
  <c r="G233" i="75"/>
  <c r="H233" i="75"/>
  <c r="I233" i="75"/>
  <c r="J233" i="75"/>
  <c r="G234" i="75"/>
  <c r="H234" i="75"/>
  <c r="I234" i="75"/>
  <c r="J234" i="75"/>
  <c r="G235" i="75"/>
  <c r="H235" i="75"/>
  <c r="I235" i="75"/>
  <c r="J235" i="75"/>
  <c r="G236" i="75"/>
  <c r="H236" i="75"/>
  <c r="I236" i="75"/>
  <c r="J236" i="75"/>
  <c r="G237" i="75"/>
  <c r="H237" i="75"/>
  <c r="I237" i="75"/>
  <c r="J237" i="75"/>
  <c r="G238" i="75"/>
  <c r="H238" i="75"/>
  <c r="I238" i="75"/>
  <c r="J238" i="75"/>
  <c r="G239" i="75"/>
  <c r="H239" i="75"/>
  <c r="I239" i="75"/>
  <c r="J239" i="75"/>
  <c r="G240" i="75"/>
  <c r="H240" i="75"/>
  <c r="I240" i="75"/>
  <c r="J240" i="75"/>
  <c r="G241" i="75"/>
  <c r="H241" i="75"/>
  <c r="I241" i="75"/>
  <c r="J241" i="75"/>
  <c r="G242" i="75"/>
  <c r="H242" i="75"/>
  <c r="I242" i="75"/>
  <c r="J242" i="75"/>
  <c r="G243" i="75"/>
  <c r="H243" i="75"/>
  <c r="I243" i="75"/>
  <c r="J243" i="75"/>
  <c r="G244" i="75"/>
  <c r="H244" i="75"/>
  <c r="I244" i="75"/>
  <c r="J244" i="75"/>
  <c r="G245" i="75"/>
  <c r="H245" i="75"/>
  <c r="I245" i="75"/>
  <c r="J245" i="75"/>
  <c r="G246" i="75"/>
  <c r="H246" i="75"/>
  <c r="I246" i="75"/>
  <c r="J246" i="75"/>
  <c r="G247" i="75"/>
  <c r="H247" i="75"/>
  <c r="I247" i="75"/>
  <c r="J247" i="75"/>
  <c r="G248" i="75"/>
  <c r="H248" i="75"/>
  <c r="I248" i="75"/>
  <c r="J248" i="75"/>
  <c r="G249" i="75"/>
  <c r="H249" i="75"/>
  <c r="I249" i="75"/>
  <c r="J249" i="75"/>
  <c r="G250" i="75"/>
  <c r="H250" i="75"/>
  <c r="I250" i="75"/>
  <c r="J250" i="75"/>
  <c r="G251" i="75"/>
  <c r="H251" i="75"/>
  <c r="I251" i="75"/>
  <c r="J251" i="75"/>
  <c r="G252" i="75"/>
  <c r="H252" i="75"/>
  <c r="I252" i="75"/>
  <c r="J252" i="75"/>
  <c r="G253" i="75"/>
  <c r="H253" i="75"/>
  <c r="I253" i="75"/>
  <c r="J253" i="75"/>
  <c r="G254" i="75"/>
  <c r="H254" i="75"/>
  <c r="I254" i="75"/>
  <c r="J254" i="75"/>
  <c r="G255" i="75"/>
  <c r="H255" i="75"/>
  <c r="I255" i="75"/>
  <c r="J255" i="75"/>
  <c r="G256" i="75"/>
  <c r="H256" i="75"/>
  <c r="I256" i="75"/>
  <c r="J256" i="75"/>
  <c r="G257" i="75"/>
  <c r="H257" i="75"/>
  <c r="I257" i="75"/>
  <c r="J257" i="75"/>
  <c r="G258" i="75"/>
  <c r="H258" i="75"/>
  <c r="I258" i="75"/>
  <c r="J258" i="75"/>
  <c r="G259" i="75"/>
  <c r="H259" i="75"/>
  <c r="I259" i="75"/>
  <c r="J259" i="75"/>
  <c r="G260" i="75"/>
  <c r="H260" i="75"/>
  <c r="I260" i="75"/>
  <c r="J260" i="75"/>
  <c r="G261" i="75"/>
  <c r="H261" i="75"/>
  <c r="I261" i="75"/>
  <c r="J261" i="75"/>
  <c r="G262" i="75"/>
  <c r="H262" i="75"/>
  <c r="I262" i="75"/>
  <c r="J262" i="75"/>
  <c r="G263" i="75"/>
  <c r="H263" i="75"/>
  <c r="I263" i="75"/>
  <c r="J263" i="75"/>
  <c r="G264" i="75"/>
  <c r="H264" i="75"/>
  <c r="I264" i="75"/>
  <c r="J264" i="75"/>
  <c r="G265" i="75"/>
  <c r="H265" i="75"/>
  <c r="I265" i="75"/>
  <c r="J265" i="75"/>
  <c r="G266" i="75"/>
  <c r="H266" i="75"/>
  <c r="I266" i="75"/>
  <c r="J266" i="75"/>
  <c r="G267" i="75"/>
  <c r="H267" i="75"/>
  <c r="I267" i="75"/>
  <c r="J267" i="75"/>
  <c r="G268" i="75"/>
  <c r="H268" i="75"/>
  <c r="I268" i="75"/>
  <c r="J268" i="75"/>
  <c r="G269" i="75"/>
  <c r="H269" i="75"/>
  <c r="I269" i="75"/>
  <c r="J269" i="75"/>
  <c r="G270" i="75"/>
  <c r="H270" i="75"/>
  <c r="I270" i="75"/>
  <c r="J270" i="75"/>
  <c r="G271" i="75"/>
  <c r="H271" i="75"/>
  <c r="I271" i="75"/>
  <c r="J271" i="75"/>
  <c r="G272" i="75"/>
  <c r="H272" i="75"/>
  <c r="I272" i="75"/>
  <c r="J272" i="75"/>
  <c r="G273" i="75"/>
  <c r="H273" i="75"/>
  <c r="I273" i="75"/>
  <c r="J273" i="75"/>
  <c r="G274" i="75"/>
  <c r="H274" i="75"/>
  <c r="I274" i="75"/>
  <c r="J274" i="75"/>
  <c r="G275" i="75"/>
  <c r="H275" i="75"/>
  <c r="I275" i="75"/>
  <c r="J275" i="75"/>
  <c r="G276" i="75"/>
  <c r="H276" i="75"/>
  <c r="I276" i="75"/>
  <c r="J276" i="75"/>
  <c r="G277" i="75"/>
  <c r="H277" i="75"/>
  <c r="I277" i="75"/>
  <c r="J277" i="75"/>
  <c r="G278" i="75"/>
  <c r="H278" i="75"/>
  <c r="I278" i="75"/>
  <c r="J278" i="75"/>
  <c r="G279" i="75"/>
  <c r="H279" i="75"/>
  <c r="I279" i="75"/>
  <c r="J279" i="75"/>
  <c r="G280" i="75"/>
  <c r="H280" i="75"/>
  <c r="I280" i="75"/>
  <c r="J280" i="75"/>
  <c r="G281" i="75"/>
  <c r="H281" i="75"/>
  <c r="I281" i="75"/>
  <c r="J281" i="75"/>
  <c r="G282" i="75"/>
  <c r="H282" i="75"/>
  <c r="I282" i="75"/>
  <c r="J282" i="75"/>
  <c r="G283" i="75"/>
  <c r="H283" i="75"/>
  <c r="I283" i="75"/>
  <c r="J283" i="75"/>
  <c r="G284" i="75"/>
  <c r="H284" i="75"/>
  <c r="I284" i="75"/>
  <c r="J284" i="75"/>
  <c r="G285" i="75"/>
  <c r="H285" i="75"/>
  <c r="I285" i="75"/>
  <c r="J285" i="75"/>
  <c r="G286" i="75"/>
  <c r="H286" i="75"/>
  <c r="I286" i="75"/>
  <c r="J286" i="75"/>
  <c r="G287" i="75"/>
  <c r="H287" i="75"/>
  <c r="I287" i="75"/>
  <c r="J287" i="75"/>
  <c r="G288" i="75"/>
  <c r="H288" i="75"/>
  <c r="I288" i="75"/>
  <c r="J288" i="75"/>
  <c r="G289" i="75"/>
  <c r="H289" i="75"/>
  <c r="I289" i="75"/>
  <c r="J289" i="75"/>
  <c r="G290" i="75"/>
  <c r="H290" i="75"/>
  <c r="I290" i="75"/>
  <c r="J290" i="75"/>
  <c r="G291" i="75"/>
  <c r="H291" i="75"/>
  <c r="I291" i="75"/>
  <c r="J291" i="75"/>
  <c r="G292" i="75"/>
  <c r="H292" i="75"/>
  <c r="I292" i="75"/>
  <c r="J292" i="75"/>
  <c r="G293" i="75"/>
  <c r="H293" i="75"/>
  <c r="I293" i="75"/>
  <c r="J293" i="75"/>
  <c r="G294" i="75"/>
  <c r="H294" i="75"/>
  <c r="I294" i="75"/>
  <c r="J294" i="75"/>
  <c r="G295" i="75"/>
  <c r="H295" i="75"/>
  <c r="I295" i="75"/>
  <c r="J295" i="75"/>
  <c r="G296" i="75"/>
  <c r="H296" i="75"/>
  <c r="I296" i="75"/>
  <c r="J296" i="75"/>
  <c r="G297" i="75"/>
  <c r="H297" i="75"/>
  <c r="I297" i="75"/>
  <c r="J297" i="75"/>
  <c r="G298" i="75"/>
  <c r="H298" i="75"/>
  <c r="I298" i="75"/>
  <c r="J298" i="75"/>
  <c r="G299" i="75"/>
  <c r="H299" i="75"/>
  <c r="I299" i="75"/>
  <c r="J299" i="75"/>
  <c r="G300" i="75"/>
  <c r="H300" i="75"/>
  <c r="I300" i="75"/>
  <c r="J300" i="75"/>
  <c r="G301" i="75"/>
  <c r="H301" i="75"/>
  <c r="I301" i="75"/>
  <c r="J301" i="75"/>
  <c r="G302" i="75"/>
  <c r="H302" i="75"/>
  <c r="I302" i="75"/>
  <c r="J302" i="75"/>
  <c r="G303" i="75"/>
  <c r="H303" i="75"/>
  <c r="I303" i="75"/>
  <c r="J303" i="75"/>
  <c r="G304" i="75"/>
  <c r="H304" i="75"/>
  <c r="I304" i="75"/>
  <c r="J304" i="75"/>
  <c r="G305" i="75"/>
  <c r="H305" i="75"/>
  <c r="I305" i="75"/>
  <c r="J305" i="75"/>
  <c r="G306" i="75"/>
  <c r="H306" i="75"/>
  <c r="I306" i="75"/>
  <c r="J306" i="75"/>
  <c r="G307" i="75"/>
  <c r="H307" i="75"/>
  <c r="I307" i="75"/>
  <c r="J307" i="75"/>
  <c r="G308" i="75"/>
  <c r="H308" i="75"/>
  <c r="I308" i="75"/>
  <c r="J308" i="75"/>
  <c r="G309" i="75"/>
  <c r="H309" i="75"/>
  <c r="I309" i="75"/>
  <c r="J309" i="75"/>
  <c r="G310" i="75"/>
  <c r="H310" i="75"/>
  <c r="I310" i="75"/>
  <c r="J310" i="75"/>
  <c r="G311" i="75"/>
  <c r="H311" i="75"/>
  <c r="I311" i="75"/>
  <c r="J311" i="75"/>
  <c r="G312" i="75"/>
  <c r="H312" i="75"/>
  <c r="I312" i="75"/>
  <c r="J312" i="75"/>
  <c r="G313" i="75"/>
  <c r="H313" i="75"/>
  <c r="I313" i="75"/>
  <c r="J313" i="75"/>
  <c r="G314" i="75"/>
  <c r="H314" i="75"/>
  <c r="I314" i="75"/>
  <c r="J314" i="75"/>
  <c r="G315" i="75"/>
  <c r="H315" i="75"/>
  <c r="I315" i="75"/>
  <c r="J315" i="75"/>
  <c r="G316" i="75"/>
  <c r="H316" i="75"/>
  <c r="I316" i="75"/>
  <c r="J316" i="75"/>
  <c r="G317" i="75"/>
  <c r="H317" i="75"/>
  <c r="I317" i="75"/>
  <c r="J317" i="75"/>
  <c r="G318" i="75"/>
  <c r="H318" i="75"/>
  <c r="I318" i="75"/>
  <c r="J318" i="75"/>
  <c r="G319" i="75"/>
  <c r="H319" i="75"/>
  <c r="I319" i="75"/>
  <c r="J319" i="75"/>
  <c r="G320" i="75"/>
  <c r="H320" i="75"/>
  <c r="I320" i="75"/>
  <c r="J320" i="75"/>
  <c r="G321" i="75"/>
  <c r="H321" i="75"/>
  <c r="I321" i="75"/>
  <c r="J321" i="75"/>
  <c r="G322" i="75"/>
  <c r="H322" i="75"/>
  <c r="I322" i="75"/>
  <c r="J322" i="75"/>
  <c r="G323" i="75"/>
  <c r="H323" i="75"/>
  <c r="I323" i="75"/>
  <c r="J323" i="75"/>
  <c r="G324" i="75"/>
  <c r="H324" i="75"/>
  <c r="I324" i="75"/>
  <c r="J324" i="75"/>
  <c r="G325" i="75"/>
  <c r="H325" i="75"/>
  <c r="I325" i="75"/>
  <c r="J325" i="75"/>
  <c r="G326" i="75"/>
  <c r="H326" i="75"/>
  <c r="I326" i="75"/>
  <c r="J326" i="75"/>
  <c r="G327" i="75"/>
  <c r="H327" i="75"/>
  <c r="I327" i="75"/>
  <c r="J327" i="75"/>
  <c r="G328" i="75"/>
  <c r="H328" i="75"/>
  <c r="I328" i="75"/>
  <c r="J328" i="75"/>
  <c r="G329" i="75"/>
  <c r="H329" i="75"/>
  <c r="I329" i="75"/>
  <c r="J329" i="75"/>
  <c r="G330" i="75"/>
  <c r="H330" i="75"/>
  <c r="I330" i="75"/>
  <c r="J330" i="75"/>
  <c r="G331" i="75"/>
  <c r="H331" i="75"/>
  <c r="I331" i="75"/>
  <c r="J331" i="75"/>
  <c r="G332" i="75"/>
  <c r="H332" i="75"/>
  <c r="I332" i="75"/>
  <c r="J332" i="75"/>
  <c r="G333" i="75"/>
  <c r="H333" i="75"/>
  <c r="I333" i="75"/>
  <c r="J333" i="75"/>
  <c r="G334" i="75"/>
  <c r="H334" i="75"/>
  <c r="I334" i="75"/>
  <c r="J334" i="75"/>
  <c r="G335" i="75"/>
  <c r="H335" i="75"/>
  <c r="I335" i="75"/>
  <c r="J335" i="75"/>
  <c r="G336" i="75"/>
  <c r="H336" i="75"/>
  <c r="I336" i="75"/>
  <c r="J336" i="75"/>
  <c r="G337" i="75"/>
  <c r="H337" i="75"/>
  <c r="I337" i="75"/>
  <c r="J337" i="75"/>
  <c r="G338" i="75"/>
  <c r="H338" i="75"/>
  <c r="I338" i="75"/>
  <c r="J338" i="75"/>
  <c r="G339" i="75"/>
  <c r="H339" i="75"/>
  <c r="I339" i="75"/>
  <c r="J339" i="75"/>
  <c r="G340" i="75"/>
  <c r="H340" i="75"/>
  <c r="I340" i="75"/>
  <c r="J340" i="75"/>
  <c r="G341" i="75"/>
  <c r="H341" i="75"/>
  <c r="I341" i="75"/>
  <c r="J341" i="75"/>
  <c r="G342" i="75"/>
  <c r="H342" i="75"/>
  <c r="I342" i="75"/>
  <c r="J342" i="75"/>
  <c r="G343" i="75"/>
  <c r="H343" i="75"/>
  <c r="I343" i="75"/>
  <c r="J343" i="75"/>
  <c r="G344" i="75"/>
  <c r="H344" i="75"/>
  <c r="I344" i="75"/>
  <c r="J344" i="75"/>
  <c r="G345" i="75"/>
  <c r="H345" i="75"/>
  <c r="I345" i="75"/>
  <c r="J345" i="75"/>
  <c r="G346" i="75"/>
  <c r="H346" i="75"/>
  <c r="I346" i="75"/>
  <c r="J346" i="75"/>
  <c r="G347" i="75"/>
  <c r="H347" i="75"/>
  <c r="I347" i="75"/>
  <c r="J347" i="75"/>
  <c r="G348" i="75"/>
  <c r="H348" i="75"/>
  <c r="I348" i="75"/>
  <c r="J348" i="75"/>
  <c r="G349" i="75"/>
  <c r="H349" i="75"/>
  <c r="I349" i="75"/>
  <c r="J349" i="75"/>
  <c r="G350" i="75"/>
  <c r="H350" i="75"/>
  <c r="I350" i="75"/>
  <c r="J350" i="75"/>
  <c r="G351" i="75"/>
  <c r="H351" i="75"/>
  <c r="I351" i="75"/>
  <c r="J351" i="75"/>
  <c r="G352" i="75"/>
  <c r="H352" i="75"/>
  <c r="I352" i="75"/>
  <c r="J352" i="75"/>
  <c r="G353" i="75"/>
  <c r="H353" i="75"/>
  <c r="I353" i="75"/>
  <c r="J353" i="75"/>
  <c r="G354" i="75"/>
  <c r="H354" i="75"/>
  <c r="I354" i="75"/>
  <c r="J354" i="75"/>
  <c r="G355" i="75"/>
  <c r="H355" i="75"/>
  <c r="I355" i="75"/>
  <c r="J355" i="75"/>
  <c r="G356" i="75"/>
  <c r="H356" i="75"/>
  <c r="I356" i="75"/>
  <c r="J356" i="75"/>
  <c r="G357" i="75"/>
  <c r="H357" i="75"/>
  <c r="I357" i="75"/>
  <c r="J357" i="75"/>
  <c r="G358" i="75"/>
  <c r="H358" i="75"/>
  <c r="I358" i="75"/>
  <c r="J358" i="75"/>
  <c r="G359" i="75"/>
  <c r="H359" i="75"/>
  <c r="I359" i="75"/>
  <c r="J359" i="75"/>
  <c r="G360" i="75"/>
  <c r="H360" i="75"/>
  <c r="I360" i="75"/>
  <c r="J360" i="75"/>
  <c r="G361" i="75"/>
  <c r="H361" i="75"/>
  <c r="I361" i="75"/>
  <c r="J361" i="75"/>
  <c r="G362" i="75"/>
  <c r="H362" i="75"/>
  <c r="I362" i="75"/>
  <c r="J362" i="75"/>
  <c r="G363" i="75"/>
  <c r="H363" i="75"/>
  <c r="I363" i="75"/>
  <c r="J363" i="75"/>
  <c r="G364" i="75"/>
  <c r="H364" i="75"/>
  <c r="I364" i="75"/>
  <c r="J364" i="75"/>
  <c r="G365" i="75"/>
  <c r="H365" i="75"/>
  <c r="I365" i="75"/>
  <c r="J365" i="75"/>
  <c r="G366" i="75"/>
  <c r="H366" i="75"/>
  <c r="I366" i="75"/>
  <c r="J366" i="75"/>
  <c r="G367" i="75"/>
  <c r="H367" i="75"/>
  <c r="I367" i="75"/>
  <c r="J367" i="75"/>
  <c r="G368" i="75"/>
  <c r="H368" i="75"/>
  <c r="I368" i="75"/>
  <c r="J368" i="75"/>
  <c r="G369" i="75"/>
  <c r="H369" i="75"/>
  <c r="I369" i="75"/>
  <c r="J369" i="75"/>
  <c r="G370" i="75"/>
  <c r="H370" i="75"/>
  <c r="I370" i="75"/>
  <c r="J370" i="75"/>
  <c r="G371" i="75"/>
  <c r="H371" i="75"/>
  <c r="I371" i="75"/>
  <c r="J371" i="75"/>
  <c r="G372" i="75"/>
  <c r="H372" i="75"/>
  <c r="I372" i="75"/>
  <c r="J372" i="75"/>
  <c r="G373" i="75"/>
  <c r="H373" i="75"/>
  <c r="I373" i="75"/>
  <c r="J373" i="75"/>
  <c r="G374" i="75"/>
  <c r="H374" i="75"/>
  <c r="I374" i="75"/>
  <c r="J374" i="75"/>
  <c r="G375" i="75"/>
  <c r="H375" i="75"/>
  <c r="I375" i="75"/>
  <c r="J375" i="75"/>
  <c r="G376" i="75"/>
  <c r="H376" i="75"/>
  <c r="I376" i="75"/>
  <c r="J376" i="75"/>
  <c r="G377" i="75"/>
  <c r="H377" i="75"/>
  <c r="I377" i="75"/>
  <c r="J377" i="75"/>
  <c r="G378" i="75"/>
  <c r="H378" i="75"/>
  <c r="I378" i="75"/>
  <c r="J378" i="75"/>
  <c r="G379" i="75"/>
  <c r="H379" i="75"/>
  <c r="I379" i="75"/>
  <c r="J379" i="75"/>
  <c r="G380" i="75"/>
  <c r="H380" i="75"/>
  <c r="I380" i="75"/>
  <c r="J380" i="75"/>
  <c r="G381" i="75"/>
  <c r="H381" i="75"/>
  <c r="I381" i="75"/>
  <c r="J381" i="75"/>
  <c r="G382" i="75"/>
  <c r="H382" i="75"/>
  <c r="I382" i="75"/>
  <c r="J382" i="75"/>
  <c r="G383" i="75"/>
  <c r="H383" i="75"/>
  <c r="I383" i="75"/>
  <c r="J383" i="75"/>
  <c r="G384" i="75"/>
  <c r="H384" i="75"/>
  <c r="I384" i="75"/>
  <c r="J384" i="75"/>
  <c r="G385" i="75"/>
  <c r="H385" i="75"/>
  <c r="I385" i="75"/>
  <c r="J385" i="75"/>
  <c r="G386" i="75"/>
  <c r="H386" i="75"/>
  <c r="I386" i="75"/>
  <c r="J386" i="75"/>
  <c r="G387" i="75"/>
  <c r="H387" i="75"/>
  <c r="I387" i="75"/>
  <c r="J387" i="75"/>
  <c r="G388" i="75"/>
  <c r="H388" i="75"/>
  <c r="I388" i="75"/>
  <c r="J388" i="75"/>
  <c r="G389" i="75"/>
  <c r="H389" i="75"/>
  <c r="I389" i="75"/>
  <c r="J389" i="75"/>
  <c r="G390" i="75"/>
  <c r="H390" i="75"/>
  <c r="I390" i="75"/>
  <c r="J390" i="75"/>
  <c r="G391" i="75"/>
  <c r="H391" i="75"/>
  <c r="I391" i="75"/>
  <c r="J391" i="75"/>
  <c r="G392" i="75"/>
  <c r="H392" i="75"/>
  <c r="I392" i="75"/>
  <c r="J392" i="75"/>
  <c r="G393" i="75"/>
  <c r="H393" i="75"/>
  <c r="I393" i="75"/>
  <c r="J393" i="75"/>
  <c r="G394" i="75"/>
  <c r="H394" i="75"/>
  <c r="I394" i="75"/>
  <c r="J394" i="75"/>
  <c r="G395" i="75"/>
  <c r="H395" i="75"/>
  <c r="I395" i="75"/>
  <c r="J395" i="75"/>
  <c r="G396" i="75"/>
  <c r="H396" i="75"/>
  <c r="I396" i="75"/>
  <c r="J396" i="75"/>
  <c r="G397" i="75"/>
  <c r="H397" i="75"/>
  <c r="I397" i="75"/>
  <c r="J397" i="75"/>
  <c r="G398" i="75"/>
  <c r="H398" i="75"/>
  <c r="I398" i="75"/>
  <c r="J398" i="75"/>
  <c r="G399" i="75"/>
  <c r="H399" i="75"/>
  <c r="I399" i="75"/>
  <c r="J399" i="75"/>
  <c r="G400" i="75"/>
  <c r="H400" i="75"/>
  <c r="I400" i="75"/>
  <c r="J400" i="75"/>
  <c r="G401" i="75"/>
  <c r="H401" i="75"/>
  <c r="I401" i="75"/>
  <c r="J401" i="75"/>
  <c r="G402" i="75"/>
  <c r="H402" i="75"/>
  <c r="I402" i="75"/>
  <c r="J402" i="75"/>
  <c r="G403" i="75"/>
  <c r="H403" i="75"/>
  <c r="I403" i="75"/>
  <c r="J403" i="75"/>
  <c r="G404" i="75"/>
  <c r="H404" i="75"/>
  <c r="I404" i="75"/>
  <c r="J404" i="75"/>
  <c r="G405" i="75"/>
  <c r="H405" i="75"/>
  <c r="I405" i="75"/>
  <c r="J405" i="75"/>
  <c r="G406" i="75"/>
  <c r="H406" i="75"/>
  <c r="I406" i="75"/>
  <c r="J406" i="75"/>
  <c r="G407" i="75"/>
  <c r="H407" i="75"/>
  <c r="I407" i="75"/>
  <c r="J407" i="75"/>
  <c r="G408" i="75"/>
  <c r="H408" i="75"/>
  <c r="I408" i="75"/>
  <c r="J408" i="75"/>
  <c r="G409" i="75"/>
  <c r="H409" i="75"/>
  <c r="I409" i="75"/>
  <c r="J409" i="75"/>
  <c r="G410" i="75"/>
  <c r="H410" i="75"/>
  <c r="I410" i="75"/>
  <c r="J410" i="75"/>
  <c r="G411" i="75"/>
  <c r="H411" i="75"/>
  <c r="I411" i="75"/>
  <c r="J411" i="75"/>
  <c r="G412" i="75"/>
  <c r="H412" i="75"/>
  <c r="I412" i="75"/>
  <c r="J412" i="75"/>
  <c r="G413" i="75"/>
  <c r="H413" i="75"/>
  <c r="I413" i="75"/>
  <c r="J413" i="75"/>
  <c r="G414" i="75"/>
  <c r="H414" i="75"/>
  <c r="I414" i="75"/>
  <c r="J414" i="75"/>
  <c r="G415" i="75"/>
  <c r="H415" i="75"/>
  <c r="I415" i="75"/>
  <c r="J415" i="75"/>
  <c r="G416" i="75"/>
  <c r="H416" i="75"/>
  <c r="I416" i="75"/>
  <c r="J416" i="75"/>
  <c r="G417" i="75"/>
  <c r="H417" i="75"/>
  <c r="I417" i="75"/>
  <c r="J417" i="75"/>
  <c r="G418" i="75"/>
  <c r="H418" i="75"/>
  <c r="I418" i="75"/>
  <c r="J418" i="75"/>
  <c r="G419" i="75"/>
  <c r="H419" i="75"/>
  <c r="I419" i="75"/>
  <c r="J419" i="75"/>
  <c r="G420" i="75"/>
  <c r="H420" i="75"/>
  <c r="I420" i="75"/>
  <c r="J420" i="75"/>
  <c r="G421" i="75"/>
  <c r="H421" i="75"/>
  <c r="I421" i="75"/>
  <c r="J421" i="75"/>
  <c r="G422" i="75"/>
  <c r="H422" i="75"/>
  <c r="I422" i="75"/>
  <c r="J422" i="75"/>
  <c r="G423" i="75"/>
  <c r="H423" i="75"/>
  <c r="I423" i="75"/>
  <c r="J423" i="75"/>
  <c r="G424" i="75"/>
  <c r="H424" i="75"/>
  <c r="I424" i="75"/>
  <c r="J424" i="75"/>
  <c r="G425" i="75"/>
  <c r="H425" i="75"/>
  <c r="I425" i="75"/>
  <c r="J425" i="75"/>
  <c r="G426" i="75"/>
  <c r="H426" i="75"/>
  <c r="I426" i="75"/>
  <c r="J426" i="75"/>
  <c r="G427" i="75"/>
  <c r="H427" i="75"/>
  <c r="I427" i="75"/>
  <c r="J427" i="75"/>
  <c r="G428" i="75"/>
  <c r="H428" i="75"/>
  <c r="I428" i="75"/>
  <c r="J428" i="75"/>
  <c r="G429" i="75"/>
  <c r="H429" i="75"/>
  <c r="I429" i="75"/>
  <c r="J429" i="75"/>
  <c r="G430" i="75"/>
  <c r="H430" i="75"/>
  <c r="I430" i="75"/>
  <c r="J430" i="75"/>
  <c r="G431" i="75"/>
  <c r="H431" i="75"/>
  <c r="I431" i="75"/>
  <c r="J431" i="75"/>
  <c r="G432" i="75"/>
  <c r="H432" i="75"/>
  <c r="I432" i="75"/>
  <c r="J432" i="75"/>
  <c r="G433" i="75"/>
  <c r="H433" i="75"/>
  <c r="I433" i="75"/>
  <c r="J433" i="75"/>
  <c r="G434" i="75"/>
  <c r="H434" i="75"/>
  <c r="I434" i="75"/>
  <c r="J434" i="75"/>
  <c r="G435" i="75"/>
  <c r="H435" i="75"/>
  <c r="I435" i="75"/>
  <c r="J435" i="75"/>
  <c r="G436" i="75"/>
  <c r="H436" i="75"/>
  <c r="I436" i="75"/>
  <c r="J436" i="75"/>
  <c r="G437" i="75"/>
  <c r="H437" i="75"/>
  <c r="I437" i="75"/>
  <c r="J437" i="75"/>
  <c r="G438" i="75"/>
  <c r="H438" i="75"/>
  <c r="I438" i="75"/>
  <c r="J438" i="75"/>
  <c r="G439" i="75"/>
  <c r="H439" i="75"/>
  <c r="I439" i="75"/>
  <c r="J439" i="75"/>
  <c r="G440" i="75"/>
  <c r="H440" i="75"/>
  <c r="I440" i="75"/>
  <c r="J440" i="75"/>
  <c r="G441" i="75"/>
  <c r="H441" i="75"/>
  <c r="I441" i="75"/>
  <c r="J441" i="75"/>
  <c r="G442" i="75"/>
  <c r="H442" i="75"/>
  <c r="I442" i="75"/>
  <c r="J442" i="75"/>
  <c r="G443" i="75"/>
  <c r="H443" i="75"/>
  <c r="I443" i="75"/>
  <c r="J443" i="75"/>
  <c r="G444" i="75"/>
  <c r="H444" i="75"/>
  <c r="I444" i="75"/>
  <c r="J444" i="75"/>
  <c r="G445" i="75"/>
  <c r="H445" i="75"/>
  <c r="I445" i="75"/>
  <c r="J445" i="75"/>
  <c r="G446" i="75"/>
  <c r="H446" i="75"/>
  <c r="I446" i="75"/>
  <c r="J446" i="75"/>
  <c r="G447" i="75"/>
  <c r="H447" i="75"/>
  <c r="I447" i="75"/>
  <c r="J447" i="75"/>
  <c r="G448" i="75"/>
  <c r="H448" i="75"/>
  <c r="I448" i="75"/>
  <c r="J448" i="75"/>
  <c r="G449" i="75"/>
  <c r="H449" i="75"/>
  <c r="I449" i="75"/>
  <c r="J449" i="75"/>
  <c r="G450" i="75"/>
  <c r="H450" i="75"/>
  <c r="I450" i="75"/>
  <c r="J450" i="75"/>
  <c r="G451" i="75"/>
  <c r="H451" i="75"/>
  <c r="I451" i="75"/>
  <c r="J451" i="75"/>
  <c r="G452" i="75"/>
  <c r="H452" i="75"/>
  <c r="I452" i="75"/>
  <c r="J452" i="75"/>
  <c r="G453" i="75"/>
  <c r="H453" i="75"/>
  <c r="I453" i="75"/>
  <c r="J453" i="75"/>
  <c r="G454" i="75"/>
  <c r="H454" i="75"/>
  <c r="I454" i="75"/>
  <c r="J454" i="75"/>
  <c r="G455" i="75"/>
  <c r="H455" i="75"/>
  <c r="I455" i="75"/>
  <c r="J455" i="75"/>
  <c r="G456" i="75"/>
  <c r="H456" i="75"/>
  <c r="I456" i="75"/>
  <c r="J456" i="75"/>
  <c r="G457" i="75"/>
  <c r="H457" i="75"/>
  <c r="I457" i="75"/>
  <c r="J457" i="75"/>
  <c r="G458" i="75"/>
  <c r="H458" i="75"/>
  <c r="I458" i="75"/>
  <c r="J458" i="75"/>
  <c r="G459" i="75"/>
  <c r="H459" i="75"/>
  <c r="I459" i="75"/>
  <c r="J459" i="75"/>
  <c r="G460" i="75"/>
  <c r="H460" i="75"/>
  <c r="I460" i="75"/>
  <c r="J460" i="75"/>
  <c r="G461" i="75"/>
  <c r="H461" i="75"/>
  <c r="I461" i="75"/>
  <c r="J461" i="75"/>
  <c r="G462" i="75"/>
  <c r="H462" i="75"/>
  <c r="I462" i="75"/>
  <c r="J462" i="75"/>
  <c r="G463" i="75"/>
  <c r="H463" i="75"/>
  <c r="I463" i="75"/>
  <c r="J463" i="75"/>
  <c r="G464" i="75"/>
  <c r="H464" i="75"/>
  <c r="I464" i="75"/>
  <c r="J464" i="75"/>
  <c r="G465" i="75"/>
  <c r="H465" i="75"/>
  <c r="I465" i="75"/>
  <c r="J465" i="75"/>
  <c r="G466" i="75"/>
  <c r="H466" i="75"/>
  <c r="I466" i="75"/>
  <c r="J466" i="75"/>
  <c r="G467" i="75"/>
  <c r="H467" i="75"/>
  <c r="I467" i="75"/>
  <c r="J467" i="75"/>
  <c r="G468" i="75"/>
  <c r="H468" i="75"/>
  <c r="I468" i="75"/>
  <c r="J468" i="75"/>
  <c r="G469" i="75"/>
  <c r="H469" i="75"/>
  <c r="I469" i="75"/>
  <c r="J469" i="75"/>
  <c r="G470" i="75"/>
  <c r="H470" i="75"/>
  <c r="I470" i="75"/>
  <c r="J470" i="75"/>
  <c r="G471" i="75"/>
  <c r="H471" i="75"/>
  <c r="I471" i="75"/>
  <c r="J471" i="75"/>
  <c r="G472" i="75"/>
  <c r="H472" i="75"/>
  <c r="I472" i="75"/>
  <c r="J472" i="75"/>
  <c r="G473" i="75"/>
  <c r="H473" i="75"/>
  <c r="I473" i="75"/>
  <c r="J473" i="75"/>
  <c r="G474" i="75"/>
  <c r="H474" i="75"/>
  <c r="I474" i="75"/>
  <c r="J474" i="75"/>
  <c r="G475" i="75"/>
  <c r="H475" i="75"/>
  <c r="I475" i="75"/>
  <c r="J475" i="75"/>
  <c r="G476" i="75"/>
  <c r="H476" i="75"/>
  <c r="I476" i="75"/>
  <c r="J476" i="75"/>
  <c r="G477" i="75"/>
  <c r="H477" i="75"/>
  <c r="I477" i="75"/>
  <c r="J477" i="75"/>
  <c r="G478" i="75"/>
  <c r="H478" i="75"/>
  <c r="I478" i="75"/>
  <c r="J478" i="75"/>
  <c r="G479" i="75"/>
  <c r="H479" i="75"/>
  <c r="I479" i="75"/>
  <c r="J479" i="75"/>
  <c r="G480" i="75"/>
  <c r="H480" i="75"/>
  <c r="I480" i="75"/>
  <c r="J480" i="75"/>
  <c r="G481" i="75"/>
  <c r="H481" i="75"/>
  <c r="I481" i="75"/>
  <c r="J481" i="75"/>
  <c r="G482" i="75"/>
  <c r="H482" i="75"/>
  <c r="I482" i="75"/>
  <c r="J482" i="75"/>
  <c r="G483" i="75"/>
  <c r="H483" i="75"/>
  <c r="I483" i="75"/>
  <c r="J483" i="75"/>
  <c r="G484" i="75"/>
  <c r="H484" i="75"/>
  <c r="I484" i="75"/>
  <c r="J484" i="75"/>
  <c r="G485" i="75"/>
  <c r="H485" i="75"/>
  <c r="I485" i="75"/>
  <c r="J485" i="75"/>
  <c r="G486" i="75"/>
  <c r="H486" i="75"/>
  <c r="I486" i="75"/>
  <c r="J486" i="75"/>
  <c r="G487" i="75"/>
  <c r="H487" i="75"/>
  <c r="I487" i="75"/>
  <c r="J487" i="75"/>
  <c r="G488" i="75"/>
  <c r="H488" i="75"/>
  <c r="I488" i="75"/>
  <c r="J488" i="75"/>
  <c r="G489" i="75"/>
  <c r="H489" i="75"/>
  <c r="I489" i="75"/>
  <c r="J489" i="75"/>
  <c r="G490" i="75"/>
  <c r="H490" i="75"/>
  <c r="I490" i="75"/>
  <c r="J490" i="75"/>
  <c r="G491" i="75"/>
  <c r="H491" i="75"/>
  <c r="I491" i="75"/>
  <c r="J491" i="75"/>
  <c r="G492" i="75"/>
  <c r="H492" i="75"/>
  <c r="I492" i="75"/>
  <c r="J492" i="75"/>
  <c r="G493" i="75"/>
  <c r="H493" i="75"/>
  <c r="I493" i="75"/>
  <c r="J493" i="75"/>
  <c r="G494" i="75"/>
  <c r="H494" i="75"/>
  <c r="I494" i="75"/>
  <c r="J494" i="75"/>
  <c r="G495" i="75"/>
  <c r="H495" i="75"/>
  <c r="I495" i="75"/>
  <c r="J495" i="75"/>
  <c r="G496" i="75"/>
  <c r="H496" i="75"/>
  <c r="I496" i="75"/>
  <c r="J496" i="75"/>
  <c r="G497" i="75"/>
  <c r="H497" i="75"/>
  <c r="I497" i="75"/>
  <c r="J497" i="75"/>
  <c r="G498" i="75"/>
  <c r="H498" i="75"/>
  <c r="I498" i="75"/>
  <c r="J498" i="75"/>
  <c r="G499" i="75"/>
  <c r="H499" i="75"/>
  <c r="I499" i="75"/>
  <c r="J499" i="75"/>
  <c r="G500" i="75"/>
  <c r="H500" i="75"/>
  <c r="I500" i="75"/>
  <c r="J500" i="75"/>
  <c r="G501" i="75"/>
  <c r="H501" i="75"/>
  <c r="I501" i="75"/>
  <c r="J501" i="75"/>
  <c r="G502" i="75"/>
  <c r="H502" i="75"/>
  <c r="I502" i="75"/>
  <c r="J502" i="75"/>
  <c r="G503" i="75"/>
  <c r="H503" i="75"/>
  <c r="I503" i="75"/>
  <c r="J503" i="75"/>
  <c r="G504" i="75"/>
  <c r="H504" i="75"/>
  <c r="I504" i="75"/>
  <c r="J504" i="75"/>
  <c r="G505" i="75"/>
  <c r="H505" i="75"/>
  <c r="I505" i="75"/>
  <c r="J505" i="75"/>
  <c r="G506" i="75"/>
  <c r="H506" i="75"/>
  <c r="I506" i="75"/>
  <c r="J506" i="75"/>
  <c r="H7" i="75"/>
  <c r="I7" i="75"/>
  <c r="J7" i="75"/>
  <c r="G7" i="75"/>
  <c r="G8" i="76"/>
  <c r="H8" i="76"/>
  <c r="I8" i="76"/>
  <c r="J8" i="76"/>
  <c r="G9" i="76"/>
  <c r="H9" i="76"/>
  <c r="I9" i="76"/>
  <c r="J9" i="76"/>
  <c r="G10" i="76"/>
  <c r="H10" i="76"/>
  <c r="I10" i="76"/>
  <c r="J10" i="76"/>
  <c r="G11" i="76"/>
  <c r="H11" i="76"/>
  <c r="I11" i="76"/>
  <c r="J11" i="76"/>
  <c r="G12" i="76"/>
  <c r="H12" i="76"/>
  <c r="I12" i="76"/>
  <c r="J12" i="76"/>
  <c r="G13" i="76"/>
  <c r="H13" i="76"/>
  <c r="I13" i="76"/>
  <c r="J13" i="76"/>
  <c r="G14" i="76"/>
  <c r="H14" i="76"/>
  <c r="I14" i="76"/>
  <c r="J14" i="76"/>
  <c r="G15" i="76"/>
  <c r="H15" i="76"/>
  <c r="I15" i="76"/>
  <c r="J15" i="76"/>
  <c r="G16" i="76"/>
  <c r="H16" i="76"/>
  <c r="I16" i="76"/>
  <c r="J16" i="76"/>
  <c r="G17" i="76"/>
  <c r="H17" i="76"/>
  <c r="I17" i="76"/>
  <c r="J17" i="76"/>
  <c r="G18" i="76"/>
  <c r="H18" i="76"/>
  <c r="I18" i="76"/>
  <c r="J18" i="76"/>
  <c r="G19" i="76"/>
  <c r="H19" i="76"/>
  <c r="I19" i="76"/>
  <c r="J19" i="76"/>
  <c r="G20" i="76"/>
  <c r="H20" i="76"/>
  <c r="I20" i="76"/>
  <c r="J20" i="76"/>
  <c r="G21" i="76"/>
  <c r="H21" i="76"/>
  <c r="I21" i="76"/>
  <c r="J21" i="76"/>
  <c r="G22" i="76"/>
  <c r="H22" i="76"/>
  <c r="I22" i="76"/>
  <c r="J22" i="76"/>
  <c r="G23" i="76"/>
  <c r="H23" i="76"/>
  <c r="I23" i="76"/>
  <c r="J23" i="76"/>
  <c r="G24" i="76"/>
  <c r="H24" i="76"/>
  <c r="I24" i="76"/>
  <c r="J24" i="76"/>
  <c r="G25" i="76"/>
  <c r="H25" i="76"/>
  <c r="I25" i="76"/>
  <c r="J25" i="76"/>
  <c r="G26" i="76"/>
  <c r="H26" i="76"/>
  <c r="I26" i="76"/>
  <c r="J26" i="76"/>
  <c r="G27" i="76"/>
  <c r="H27" i="76"/>
  <c r="I27" i="76"/>
  <c r="J27" i="76"/>
  <c r="G28" i="76"/>
  <c r="H28" i="76"/>
  <c r="I28" i="76"/>
  <c r="J28" i="76"/>
  <c r="G29" i="76"/>
  <c r="H29" i="76"/>
  <c r="I29" i="76"/>
  <c r="J29" i="76"/>
  <c r="G30" i="76"/>
  <c r="H30" i="76"/>
  <c r="I30" i="76"/>
  <c r="J30" i="76"/>
  <c r="G31" i="76"/>
  <c r="H31" i="76"/>
  <c r="I31" i="76"/>
  <c r="J31" i="76"/>
  <c r="G32" i="76"/>
  <c r="H32" i="76"/>
  <c r="I32" i="76"/>
  <c r="J32" i="76"/>
  <c r="G33" i="76"/>
  <c r="H33" i="76"/>
  <c r="I33" i="76"/>
  <c r="J33" i="76"/>
  <c r="G34" i="76"/>
  <c r="H34" i="76"/>
  <c r="I34" i="76"/>
  <c r="J34" i="76"/>
  <c r="G35" i="76"/>
  <c r="H35" i="76"/>
  <c r="I35" i="76"/>
  <c r="J35" i="76"/>
  <c r="G36" i="76"/>
  <c r="H36" i="76"/>
  <c r="I36" i="76"/>
  <c r="J36" i="76"/>
  <c r="G37" i="76"/>
  <c r="H37" i="76"/>
  <c r="I37" i="76"/>
  <c r="J37" i="76"/>
  <c r="G38" i="76"/>
  <c r="H38" i="76"/>
  <c r="I38" i="76"/>
  <c r="J38" i="76"/>
  <c r="G39" i="76"/>
  <c r="H39" i="76"/>
  <c r="I39" i="76"/>
  <c r="J39" i="76"/>
  <c r="G40" i="76"/>
  <c r="H40" i="76"/>
  <c r="I40" i="76"/>
  <c r="J40" i="76"/>
  <c r="G41" i="76"/>
  <c r="H41" i="76"/>
  <c r="I41" i="76"/>
  <c r="J41" i="76"/>
  <c r="G42" i="76"/>
  <c r="H42" i="76"/>
  <c r="I42" i="76"/>
  <c r="J42" i="76"/>
  <c r="G43" i="76"/>
  <c r="H43" i="76"/>
  <c r="I43" i="76"/>
  <c r="J43" i="76"/>
  <c r="G44" i="76"/>
  <c r="H44" i="76"/>
  <c r="I44" i="76"/>
  <c r="J44" i="76"/>
  <c r="G45" i="76"/>
  <c r="H45" i="76"/>
  <c r="I45" i="76"/>
  <c r="J45" i="76"/>
  <c r="G46" i="76"/>
  <c r="H46" i="76"/>
  <c r="I46" i="76"/>
  <c r="J46" i="76"/>
  <c r="G47" i="76"/>
  <c r="H47" i="76"/>
  <c r="I47" i="76"/>
  <c r="J47" i="76"/>
  <c r="G48" i="76"/>
  <c r="H48" i="76"/>
  <c r="I48" i="76"/>
  <c r="J48" i="76"/>
  <c r="G49" i="76"/>
  <c r="H49" i="76"/>
  <c r="I49" i="76"/>
  <c r="J49" i="76"/>
  <c r="G50" i="76"/>
  <c r="H50" i="76"/>
  <c r="I50" i="76"/>
  <c r="J50" i="76"/>
  <c r="G51" i="76"/>
  <c r="H51" i="76"/>
  <c r="I51" i="76"/>
  <c r="J51" i="76"/>
  <c r="G52" i="76"/>
  <c r="H52" i="76"/>
  <c r="I52" i="76"/>
  <c r="J52" i="76"/>
  <c r="G53" i="76"/>
  <c r="H53" i="76"/>
  <c r="I53" i="76"/>
  <c r="J53" i="76"/>
  <c r="G54" i="76"/>
  <c r="H54" i="76"/>
  <c r="I54" i="76"/>
  <c r="J54" i="76"/>
  <c r="G55" i="76"/>
  <c r="H55" i="76"/>
  <c r="I55" i="76"/>
  <c r="J55" i="76"/>
  <c r="G56" i="76"/>
  <c r="H56" i="76"/>
  <c r="I56" i="76"/>
  <c r="J56" i="76"/>
  <c r="G57" i="76"/>
  <c r="H57" i="76"/>
  <c r="I57" i="76"/>
  <c r="J57" i="76"/>
  <c r="G58" i="76"/>
  <c r="H58" i="76"/>
  <c r="I58" i="76"/>
  <c r="J58" i="76"/>
  <c r="G59" i="76"/>
  <c r="H59" i="76"/>
  <c r="I59" i="76"/>
  <c r="J59" i="76"/>
  <c r="G60" i="76"/>
  <c r="H60" i="76"/>
  <c r="I60" i="76"/>
  <c r="J60" i="76"/>
  <c r="G61" i="76"/>
  <c r="H61" i="76"/>
  <c r="I61" i="76"/>
  <c r="J61" i="76"/>
  <c r="G62" i="76"/>
  <c r="H62" i="76"/>
  <c r="I62" i="76"/>
  <c r="J62" i="76"/>
  <c r="G63" i="76"/>
  <c r="H63" i="76"/>
  <c r="I63" i="76"/>
  <c r="J63" i="76"/>
  <c r="G64" i="76"/>
  <c r="H64" i="76"/>
  <c r="I64" i="76"/>
  <c r="J64" i="76"/>
  <c r="G65" i="76"/>
  <c r="H65" i="76"/>
  <c r="I65" i="76"/>
  <c r="J65" i="76"/>
  <c r="G66" i="76"/>
  <c r="H66" i="76"/>
  <c r="I66" i="76"/>
  <c r="J66" i="76"/>
  <c r="G67" i="76"/>
  <c r="H67" i="76"/>
  <c r="I67" i="76"/>
  <c r="J67" i="76"/>
  <c r="G68" i="76"/>
  <c r="H68" i="76"/>
  <c r="I68" i="76"/>
  <c r="J68" i="76"/>
  <c r="G69" i="76"/>
  <c r="H69" i="76"/>
  <c r="I69" i="76"/>
  <c r="J69" i="76"/>
  <c r="G70" i="76"/>
  <c r="H70" i="76"/>
  <c r="I70" i="76"/>
  <c r="J70" i="76"/>
  <c r="G71" i="76"/>
  <c r="H71" i="76"/>
  <c r="I71" i="76"/>
  <c r="J71" i="76"/>
  <c r="G72" i="76"/>
  <c r="H72" i="76"/>
  <c r="I72" i="76"/>
  <c r="J72" i="76"/>
  <c r="G73" i="76"/>
  <c r="H73" i="76"/>
  <c r="I73" i="76"/>
  <c r="J73" i="76"/>
  <c r="G74" i="76"/>
  <c r="H74" i="76"/>
  <c r="I74" i="76"/>
  <c r="J74" i="76"/>
  <c r="G75" i="76"/>
  <c r="H75" i="76"/>
  <c r="I75" i="76"/>
  <c r="J75" i="76"/>
  <c r="G76" i="76"/>
  <c r="H76" i="76"/>
  <c r="I76" i="76"/>
  <c r="J76" i="76"/>
  <c r="G77" i="76"/>
  <c r="H77" i="76"/>
  <c r="I77" i="76"/>
  <c r="J77" i="76"/>
  <c r="G78" i="76"/>
  <c r="H78" i="76"/>
  <c r="I78" i="76"/>
  <c r="J78" i="76"/>
  <c r="G79" i="76"/>
  <c r="H79" i="76"/>
  <c r="I79" i="76"/>
  <c r="J79" i="76"/>
  <c r="G80" i="76"/>
  <c r="H80" i="76"/>
  <c r="I80" i="76"/>
  <c r="J80" i="76"/>
  <c r="G81" i="76"/>
  <c r="H81" i="76"/>
  <c r="I81" i="76"/>
  <c r="J81" i="76"/>
  <c r="G82" i="76"/>
  <c r="H82" i="76"/>
  <c r="I82" i="76"/>
  <c r="J82" i="76"/>
  <c r="G83" i="76"/>
  <c r="H83" i="76"/>
  <c r="I83" i="76"/>
  <c r="J83" i="76"/>
  <c r="G84" i="76"/>
  <c r="H84" i="76"/>
  <c r="I84" i="76"/>
  <c r="J84" i="76"/>
  <c r="G85" i="76"/>
  <c r="H85" i="76"/>
  <c r="I85" i="76"/>
  <c r="J85" i="76"/>
  <c r="G86" i="76"/>
  <c r="H86" i="76"/>
  <c r="I86" i="76"/>
  <c r="J86" i="76"/>
  <c r="G87" i="76"/>
  <c r="H87" i="76"/>
  <c r="I87" i="76"/>
  <c r="J87" i="76"/>
  <c r="G88" i="76"/>
  <c r="H88" i="76"/>
  <c r="I88" i="76"/>
  <c r="J88" i="76"/>
  <c r="G89" i="76"/>
  <c r="H89" i="76"/>
  <c r="I89" i="76"/>
  <c r="J89" i="76"/>
  <c r="G90" i="76"/>
  <c r="H90" i="76"/>
  <c r="I90" i="76"/>
  <c r="J90" i="76"/>
  <c r="G91" i="76"/>
  <c r="H91" i="76"/>
  <c r="I91" i="76"/>
  <c r="J91" i="76"/>
  <c r="G92" i="76"/>
  <c r="H92" i="76"/>
  <c r="I92" i="76"/>
  <c r="J92" i="76"/>
  <c r="G93" i="76"/>
  <c r="H93" i="76"/>
  <c r="I93" i="76"/>
  <c r="J93" i="76"/>
  <c r="G94" i="76"/>
  <c r="H94" i="76"/>
  <c r="I94" i="76"/>
  <c r="J94" i="76"/>
  <c r="G95" i="76"/>
  <c r="H95" i="76"/>
  <c r="I95" i="76"/>
  <c r="J95" i="76"/>
  <c r="G96" i="76"/>
  <c r="H96" i="76"/>
  <c r="I96" i="76"/>
  <c r="J96" i="76"/>
  <c r="G97" i="76"/>
  <c r="H97" i="76"/>
  <c r="I97" i="76"/>
  <c r="J97" i="76"/>
  <c r="G98" i="76"/>
  <c r="H98" i="76"/>
  <c r="I98" i="76"/>
  <c r="J98" i="76"/>
  <c r="G99" i="76"/>
  <c r="H99" i="76"/>
  <c r="I99" i="76"/>
  <c r="J99" i="76"/>
  <c r="G100" i="76"/>
  <c r="H100" i="76"/>
  <c r="I100" i="76"/>
  <c r="J100" i="76"/>
  <c r="G101" i="76"/>
  <c r="H101" i="76"/>
  <c r="I101" i="76"/>
  <c r="J101" i="76"/>
  <c r="G102" i="76"/>
  <c r="H102" i="76"/>
  <c r="I102" i="76"/>
  <c r="J102" i="76"/>
  <c r="G103" i="76"/>
  <c r="H103" i="76"/>
  <c r="I103" i="76"/>
  <c r="J103" i="76"/>
  <c r="G104" i="76"/>
  <c r="H104" i="76"/>
  <c r="I104" i="76"/>
  <c r="J104" i="76"/>
  <c r="G105" i="76"/>
  <c r="H105" i="76"/>
  <c r="I105" i="76"/>
  <c r="J105" i="76"/>
  <c r="G106" i="76"/>
  <c r="H106" i="76"/>
  <c r="I106" i="76"/>
  <c r="J106" i="76"/>
  <c r="G107" i="76"/>
  <c r="H107" i="76"/>
  <c r="I107" i="76"/>
  <c r="J107" i="76"/>
  <c r="G108" i="76"/>
  <c r="H108" i="76"/>
  <c r="I108" i="76"/>
  <c r="J108" i="76"/>
  <c r="G109" i="76"/>
  <c r="H109" i="76"/>
  <c r="I109" i="76"/>
  <c r="J109" i="76"/>
  <c r="G110" i="76"/>
  <c r="H110" i="76"/>
  <c r="I110" i="76"/>
  <c r="J110" i="76"/>
  <c r="G111" i="76"/>
  <c r="H111" i="76"/>
  <c r="I111" i="76"/>
  <c r="J111" i="76"/>
  <c r="G112" i="76"/>
  <c r="H112" i="76"/>
  <c r="I112" i="76"/>
  <c r="J112" i="76"/>
  <c r="G113" i="76"/>
  <c r="H113" i="76"/>
  <c r="I113" i="76"/>
  <c r="J113" i="76"/>
  <c r="G114" i="76"/>
  <c r="H114" i="76"/>
  <c r="I114" i="76"/>
  <c r="J114" i="76"/>
  <c r="G115" i="76"/>
  <c r="H115" i="76"/>
  <c r="I115" i="76"/>
  <c r="J115" i="76"/>
  <c r="G116" i="76"/>
  <c r="H116" i="76"/>
  <c r="I116" i="76"/>
  <c r="J116" i="76"/>
  <c r="G117" i="76"/>
  <c r="H117" i="76"/>
  <c r="I117" i="76"/>
  <c r="J117" i="76"/>
  <c r="G118" i="76"/>
  <c r="H118" i="76"/>
  <c r="I118" i="76"/>
  <c r="J118" i="76"/>
  <c r="G119" i="76"/>
  <c r="H119" i="76"/>
  <c r="I119" i="76"/>
  <c r="J119" i="76"/>
  <c r="G120" i="76"/>
  <c r="H120" i="76"/>
  <c r="I120" i="76"/>
  <c r="J120" i="76"/>
  <c r="G121" i="76"/>
  <c r="H121" i="76"/>
  <c r="I121" i="76"/>
  <c r="J121" i="76"/>
  <c r="G122" i="76"/>
  <c r="H122" i="76"/>
  <c r="I122" i="76"/>
  <c r="J122" i="76"/>
  <c r="G123" i="76"/>
  <c r="H123" i="76"/>
  <c r="I123" i="76"/>
  <c r="J123" i="76"/>
  <c r="G124" i="76"/>
  <c r="H124" i="76"/>
  <c r="I124" i="76"/>
  <c r="J124" i="76"/>
  <c r="G125" i="76"/>
  <c r="H125" i="76"/>
  <c r="I125" i="76"/>
  <c r="J125" i="76"/>
  <c r="G126" i="76"/>
  <c r="H126" i="76"/>
  <c r="I126" i="76"/>
  <c r="J126" i="76"/>
  <c r="G127" i="76"/>
  <c r="H127" i="76"/>
  <c r="I127" i="76"/>
  <c r="J127" i="76"/>
  <c r="G128" i="76"/>
  <c r="H128" i="76"/>
  <c r="I128" i="76"/>
  <c r="J128" i="76"/>
  <c r="G129" i="76"/>
  <c r="H129" i="76"/>
  <c r="I129" i="76"/>
  <c r="J129" i="76"/>
  <c r="G130" i="76"/>
  <c r="H130" i="76"/>
  <c r="I130" i="76"/>
  <c r="J130" i="76"/>
  <c r="G131" i="76"/>
  <c r="H131" i="76"/>
  <c r="I131" i="76"/>
  <c r="J131" i="76"/>
  <c r="G132" i="76"/>
  <c r="H132" i="76"/>
  <c r="I132" i="76"/>
  <c r="J132" i="76"/>
  <c r="G133" i="76"/>
  <c r="H133" i="76"/>
  <c r="I133" i="76"/>
  <c r="J133" i="76"/>
  <c r="G134" i="76"/>
  <c r="H134" i="76"/>
  <c r="I134" i="76"/>
  <c r="J134" i="76"/>
  <c r="G135" i="76"/>
  <c r="H135" i="76"/>
  <c r="I135" i="76"/>
  <c r="J135" i="76"/>
  <c r="G136" i="76"/>
  <c r="H136" i="76"/>
  <c r="I136" i="76"/>
  <c r="J136" i="76"/>
  <c r="G137" i="76"/>
  <c r="H137" i="76"/>
  <c r="I137" i="76"/>
  <c r="J137" i="76"/>
  <c r="G138" i="76"/>
  <c r="H138" i="76"/>
  <c r="I138" i="76"/>
  <c r="J138" i="76"/>
  <c r="G139" i="76"/>
  <c r="H139" i="76"/>
  <c r="I139" i="76"/>
  <c r="J139" i="76"/>
  <c r="G140" i="76"/>
  <c r="H140" i="76"/>
  <c r="I140" i="76"/>
  <c r="J140" i="76"/>
  <c r="G141" i="76"/>
  <c r="H141" i="76"/>
  <c r="I141" i="76"/>
  <c r="J141" i="76"/>
  <c r="G142" i="76"/>
  <c r="H142" i="76"/>
  <c r="I142" i="76"/>
  <c r="J142" i="76"/>
  <c r="G143" i="76"/>
  <c r="H143" i="76"/>
  <c r="I143" i="76"/>
  <c r="J143" i="76"/>
  <c r="G144" i="76"/>
  <c r="H144" i="76"/>
  <c r="I144" i="76"/>
  <c r="J144" i="76"/>
  <c r="G145" i="76"/>
  <c r="H145" i="76"/>
  <c r="I145" i="76"/>
  <c r="J145" i="76"/>
  <c r="G146" i="76"/>
  <c r="H146" i="76"/>
  <c r="I146" i="76"/>
  <c r="J146" i="76"/>
  <c r="G147" i="76"/>
  <c r="H147" i="76"/>
  <c r="I147" i="76"/>
  <c r="J147" i="76"/>
  <c r="G148" i="76"/>
  <c r="H148" i="76"/>
  <c r="I148" i="76"/>
  <c r="J148" i="76"/>
  <c r="G149" i="76"/>
  <c r="H149" i="76"/>
  <c r="I149" i="76"/>
  <c r="J149" i="76"/>
  <c r="G150" i="76"/>
  <c r="H150" i="76"/>
  <c r="I150" i="76"/>
  <c r="J150" i="76"/>
  <c r="G151" i="76"/>
  <c r="H151" i="76"/>
  <c r="I151" i="76"/>
  <c r="J151" i="76"/>
  <c r="G152" i="76"/>
  <c r="H152" i="76"/>
  <c r="I152" i="76"/>
  <c r="J152" i="76"/>
  <c r="G153" i="76"/>
  <c r="H153" i="76"/>
  <c r="I153" i="76"/>
  <c r="J153" i="76"/>
  <c r="G154" i="76"/>
  <c r="H154" i="76"/>
  <c r="I154" i="76"/>
  <c r="J154" i="76"/>
  <c r="G155" i="76"/>
  <c r="H155" i="76"/>
  <c r="I155" i="76"/>
  <c r="J155" i="76"/>
  <c r="G156" i="76"/>
  <c r="H156" i="76"/>
  <c r="I156" i="76"/>
  <c r="J156" i="76"/>
  <c r="G157" i="76"/>
  <c r="H157" i="76"/>
  <c r="I157" i="76"/>
  <c r="J157" i="76"/>
  <c r="G158" i="76"/>
  <c r="H158" i="76"/>
  <c r="I158" i="76"/>
  <c r="J158" i="76"/>
  <c r="G159" i="76"/>
  <c r="H159" i="76"/>
  <c r="I159" i="76"/>
  <c r="J159" i="76"/>
  <c r="G160" i="76"/>
  <c r="H160" i="76"/>
  <c r="I160" i="76"/>
  <c r="J160" i="76"/>
  <c r="G161" i="76"/>
  <c r="H161" i="76"/>
  <c r="I161" i="76"/>
  <c r="J161" i="76"/>
  <c r="G162" i="76"/>
  <c r="H162" i="76"/>
  <c r="I162" i="76"/>
  <c r="J162" i="76"/>
  <c r="G163" i="76"/>
  <c r="H163" i="76"/>
  <c r="I163" i="76"/>
  <c r="J163" i="76"/>
  <c r="G164" i="76"/>
  <c r="H164" i="76"/>
  <c r="I164" i="76"/>
  <c r="J164" i="76"/>
  <c r="G165" i="76"/>
  <c r="H165" i="76"/>
  <c r="I165" i="76"/>
  <c r="J165" i="76"/>
  <c r="G166" i="76"/>
  <c r="H166" i="76"/>
  <c r="I166" i="76"/>
  <c r="J166" i="76"/>
  <c r="G167" i="76"/>
  <c r="H167" i="76"/>
  <c r="I167" i="76"/>
  <c r="J167" i="76"/>
  <c r="G168" i="76"/>
  <c r="H168" i="76"/>
  <c r="I168" i="76"/>
  <c r="J168" i="76"/>
  <c r="G169" i="76"/>
  <c r="H169" i="76"/>
  <c r="I169" i="76"/>
  <c r="J169" i="76"/>
  <c r="G170" i="76"/>
  <c r="H170" i="76"/>
  <c r="I170" i="76"/>
  <c r="J170" i="76"/>
  <c r="G171" i="76"/>
  <c r="H171" i="76"/>
  <c r="I171" i="76"/>
  <c r="J171" i="76"/>
  <c r="G172" i="76"/>
  <c r="H172" i="76"/>
  <c r="I172" i="76"/>
  <c r="J172" i="76"/>
  <c r="G173" i="76"/>
  <c r="H173" i="76"/>
  <c r="I173" i="76"/>
  <c r="J173" i="76"/>
  <c r="G174" i="76"/>
  <c r="H174" i="76"/>
  <c r="I174" i="76"/>
  <c r="J174" i="76"/>
  <c r="G175" i="76"/>
  <c r="H175" i="76"/>
  <c r="I175" i="76"/>
  <c r="J175" i="76"/>
  <c r="G176" i="76"/>
  <c r="H176" i="76"/>
  <c r="I176" i="76"/>
  <c r="J176" i="76"/>
  <c r="G177" i="76"/>
  <c r="H177" i="76"/>
  <c r="I177" i="76"/>
  <c r="J177" i="76"/>
  <c r="G178" i="76"/>
  <c r="H178" i="76"/>
  <c r="I178" i="76"/>
  <c r="J178" i="76"/>
  <c r="G179" i="76"/>
  <c r="H179" i="76"/>
  <c r="I179" i="76"/>
  <c r="J179" i="76"/>
  <c r="G180" i="76"/>
  <c r="H180" i="76"/>
  <c r="I180" i="76"/>
  <c r="J180" i="76"/>
  <c r="G181" i="76"/>
  <c r="H181" i="76"/>
  <c r="I181" i="76"/>
  <c r="J181" i="76"/>
  <c r="G182" i="76"/>
  <c r="H182" i="76"/>
  <c r="I182" i="76"/>
  <c r="J182" i="76"/>
  <c r="G183" i="76"/>
  <c r="H183" i="76"/>
  <c r="I183" i="76"/>
  <c r="J183" i="76"/>
  <c r="G184" i="76"/>
  <c r="H184" i="76"/>
  <c r="I184" i="76"/>
  <c r="J184" i="76"/>
  <c r="G185" i="76"/>
  <c r="H185" i="76"/>
  <c r="I185" i="76"/>
  <c r="J185" i="76"/>
  <c r="G186" i="76"/>
  <c r="H186" i="76"/>
  <c r="I186" i="76"/>
  <c r="J186" i="76"/>
  <c r="G187" i="76"/>
  <c r="H187" i="76"/>
  <c r="I187" i="76"/>
  <c r="J187" i="76"/>
  <c r="G188" i="76"/>
  <c r="H188" i="76"/>
  <c r="I188" i="76"/>
  <c r="J188" i="76"/>
  <c r="G189" i="76"/>
  <c r="H189" i="76"/>
  <c r="I189" i="76"/>
  <c r="J189" i="76"/>
  <c r="G190" i="76"/>
  <c r="H190" i="76"/>
  <c r="I190" i="76"/>
  <c r="J190" i="76"/>
  <c r="G191" i="76"/>
  <c r="H191" i="76"/>
  <c r="I191" i="76"/>
  <c r="J191" i="76"/>
  <c r="G192" i="76"/>
  <c r="H192" i="76"/>
  <c r="I192" i="76"/>
  <c r="J192" i="76"/>
  <c r="G193" i="76"/>
  <c r="H193" i="76"/>
  <c r="I193" i="76"/>
  <c r="J193" i="76"/>
  <c r="G194" i="76"/>
  <c r="H194" i="76"/>
  <c r="I194" i="76"/>
  <c r="J194" i="76"/>
  <c r="G195" i="76"/>
  <c r="H195" i="76"/>
  <c r="I195" i="76"/>
  <c r="J195" i="76"/>
  <c r="G196" i="76"/>
  <c r="H196" i="76"/>
  <c r="I196" i="76"/>
  <c r="J196" i="76"/>
  <c r="G197" i="76"/>
  <c r="H197" i="76"/>
  <c r="I197" i="76"/>
  <c r="J197" i="76"/>
  <c r="G198" i="76"/>
  <c r="H198" i="76"/>
  <c r="I198" i="76"/>
  <c r="J198" i="76"/>
  <c r="G199" i="76"/>
  <c r="H199" i="76"/>
  <c r="I199" i="76"/>
  <c r="J199" i="76"/>
  <c r="G200" i="76"/>
  <c r="H200" i="76"/>
  <c r="I200" i="76"/>
  <c r="J200" i="76"/>
  <c r="G201" i="76"/>
  <c r="H201" i="76"/>
  <c r="I201" i="76"/>
  <c r="J201" i="76"/>
  <c r="G202" i="76"/>
  <c r="H202" i="76"/>
  <c r="I202" i="76"/>
  <c r="J202" i="76"/>
  <c r="G203" i="76"/>
  <c r="H203" i="76"/>
  <c r="I203" i="76"/>
  <c r="J203" i="76"/>
  <c r="G204" i="76"/>
  <c r="H204" i="76"/>
  <c r="I204" i="76"/>
  <c r="J204" i="76"/>
  <c r="G205" i="76"/>
  <c r="H205" i="76"/>
  <c r="I205" i="76"/>
  <c r="J205" i="76"/>
  <c r="G206" i="76"/>
  <c r="H206" i="76"/>
  <c r="I206" i="76"/>
  <c r="J206" i="76"/>
  <c r="G207" i="76"/>
  <c r="H207" i="76"/>
  <c r="I207" i="76"/>
  <c r="J207" i="76"/>
  <c r="G208" i="76"/>
  <c r="H208" i="76"/>
  <c r="I208" i="76"/>
  <c r="J208" i="76"/>
  <c r="G209" i="76"/>
  <c r="H209" i="76"/>
  <c r="I209" i="76"/>
  <c r="J209" i="76"/>
  <c r="G210" i="76"/>
  <c r="H210" i="76"/>
  <c r="I210" i="76"/>
  <c r="J210" i="76"/>
  <c r="G211" i="76"/>
  <c r="H211" i="76"/>
  <c r="I211" i="76"/>
  <c r="J211" i="76"/>
  <c r="G212" i="76"/>
  <c r="H212" i="76"/>
  <c r="I212" i="76"/>
  <c r="J212" i="76"/>
  <c r="G213" i="76"/>
  <c r="H213" i="76"/>
  <c r="I213" i="76"/>
  <c r="J213" i="76"/>
  <c r="G214" i="76"/>
  <c r="H214" i="76"/>
  <c r="I214" i="76"/>
  <c r="J214" i="76"/>
  <c r="G215" i="76"/>
  <c r="H215" i="76"/>
  <c r="I215" i="76"/>
  <c r="J215" i="76"/>
  <c r="G216" i="76"/>
  <c r="H216" i="76"/>
  <c r="I216" i="76"/>
  <c r="J216" i="76"/>
  <c r="G217" i="76"/>
  <c r="H217" i="76"/>
  <c r="I217" i="76"/>
  <c r="J217" i="76"/>
  <c r="G218" i="76"/>
  <c r="H218" i="76"/>
  <c r="I218" i="76"/>
  <c r="J218" i="76"/>
  <c r="G219" i="76"/>
  <c r="H219" i="76"/>
  <c r="I219" i="76"/>
  <c r="J219" i="76"/>
  <c r="G220" i="76"/>
  <c r="H220" i="76"/>
  <c r="I220" i="76"/>
  <c r="J220" i="76"/>
  <c r="G221" i="76"/>
  <c r="H221" i="76"/>
  <c r="I221" i="76"/>
  <c r="J221" i="76"/>
  <c r="G222" i="76"/>
  <c r="H222" i="76"/>
  <c r="I222" i="76"/>
  <c r="J222" i="76"/>
  <c r="G223" i="76"/>
  <c r="H223" i="76"/>
  <c r="I223" i="76"/>
  <c r="J223" i="76"/>
  <c r="G224" i="76"/>
  <c r="H224" i="76"/>
  <c r="I224" i="76"/>
  <c r="J224" i="76"/>
  <c r="G225" i="76"/>
  <c r="H225" i="76"/>
  <c r="I225" i="76"/>
  <c r="J225" i="76"/>
  <c r="G226" i="76"/>
  <c r="H226" i="76"/>
  <c r="I226" i="76"/>
  <c r="J226" i="76"/>
  <c r="G227" i="76"/>
  <c r="H227" i="76"/>
  <c r="I227" i="76"/>
  <c r="J227" i="76"/>
  <c r="G228" i="76"/>
  <c r="H228" i="76"/>
  <c r="I228" i="76"/>
  <c r="J228" i="76"/>
  <c r="G229" i="76"/>
  <c r="H229" i="76"/>
  <c r="I229" i="76"/>
  <c r="J229" i="76"/>
  <c r="G230" i="76"/>
  <c r="H230" i="76"/>
  <c r="I230" i="76"/>
  <c r="J230" i="76"/>
  <c r="G231" i="76"/>
  <c r="H231" i="76"/>
  <c r="I231" i="76"/>
  <c r="J231" i="76"/>
  <c r="G232" i="76"/>
  <c r="H232" i="76"/>
  <c r="I232" i="76"/>
  <c r="J232" i="76"/>
  <c r="G233" i="76"/>
  <c r="H233" i="76"/>
  <c r="I233" i="76"/>
  <c r="J233" i="76"/>
  <c r="G234" i="76"/>
  <c r="H234" i="76"/>
  <c r="I234" i="76"/>
  <c r="J234" i="76"/>
  <c r="G235" i="76"/>
  <c r="H235" i="76"/>
  <c r="I235" i="76"/>
  <c r="J235" i="76"/>
  <c r="G236" i="76"/>
  <c r="H236" i="76"/>
  <c r="I236" i="76"/>
  <c r="J236" i="76"/>
  <c r="G237" i="76"/>
  <c r="H237" i="76"/>
  <c r="I237" i="76"/>
  <c r="J237" i="76"/>
  <c r="G238" i="76"/>
  <c r="H238" i="76"/>
  <c r="I238" i="76"/>
  <c r="J238" i="76"/>
  <c r="G239" i="76"/>
  <c r="H239" i="76"/>
  <c r="I239" i="76"/>
  <c r="J239" i="76"/>
  <c r="G240" i="76"/>
  <c r="H240" i="76"/>
  <c r="I240" i="76"/>
  <c r="J240" i="76"/>
  <c r="G241" i="76"/>
  <c r="H241" i="76"/>
  <c r="I241" i="76"/>
  <c r="J241" i="76"/>
  <c r="G242" i="76"/>
  <c r="H242" i="76"/>
  <c r="I242" i="76"/>
  <c r="J242" i="76"/>
  <c r="G243" i="76"/>
  <c r="H243" i="76"/>
  <c r="I243" i="76"/>
  <c r="J243" i="76"/>
  <c r="G244" i="76"/>
  <c r="H244" i="76"/>
  <c r="I244" i="76"/>
  <c r="J244" i="76"/>
  <c r="G245" i="76"/>
  <c r="H245" i="76"/>
  <c r="I245" i="76"/>
  <c r="J245" i="76"/>
  <c r="G246" i="76"/>
  <c r="H246" i="76"/>
  <c r="I246" i="76"/>
  <c r="J246" i="76"/>
  <c r="G247" i="76"/>
  <c r="H247" i="76"/>
  <c r="I247" i="76"/>
  <c r="J247" i="76"/>
  <c r="G248" i="76"/>
  <c r="H248" i="76"/>
  <c r="I248" i="76"/>
  <c r="J248" i="76"/>
  <c r="G249" i="76"/>
  <c r="H249" i="76"/>
  <c r="I249" i="76"/>
  <c r="J249" i="76"/>
  <c r="G250" i="76"/>
  <c r="H250" i="76"/>
  <c r="I250" i="76"/>
  <c r="J250" i="76"/>
  <c r="G251" i="76"/>
  <c r="H251" i="76"/>
  <c r="I251" i="76"/>
  <c r="J251" i="76"/>
  <c r="G252" i="76"/>
  <c r="H252" i="76"/>
  <c r="I252" i="76"/>
  <c r="J252" i="76"/>
  <c r="G253" i="76"/>
  <c r="H253" i="76"/>
  <c r="I253" i="76"/>
  <c r="J253" i="76"/>
  <c r="G254" i="76"/>
  <c r="H254" i="76"/>
  <c r="I254" i="76"/>
  <c r="J254" i="76"/>
  <c r="G255" i="76"/>
  <c r="H255" i="76"/>
  <c r="I255" i="76"/>
  <c r="J255" i="76"/>
  <c r="G256" i="76"/>
  <c r="H256" i="76"/>
  <c r="I256" i="76"/>
  <c r="J256" i="76"/>
  <c r="G257" i="76"/>
  <c r="H257" i="76"/>
  <c r="I257" i="76"/>
  <c r="J257" i="76"/>
  <c r="G258" i="76"/>
  <c r="H258" i="76"/>
  <c r="I258" i="76"/>
  <c r="J258" i="76"/>
  <c r="G259" i="76"/>
  <c r="H259" i="76"/>
  <c r="I259" i="76"/>
  <c r="J259" i="76"/>
  <c r="G260" i="76"/>
  <c r="H260" i="76"/>
  <c r="I260" i="76"/>
  <c r="J260" i="76"/>
  <c r="G261" i="76"/>
  <c r="H261" i="76"/>
  <c r="I261" i="76"/>
  <c r="J261" i="76"/>
  <c r="G262" i="76"/>
  <c r="H262" i="76"/>
  <c r="I262" i="76"/>
  <c r="J262" i="76"/>
  <c r="G263" i="76"/>
  <c r="H263" i="76"/>
  <c r="I263" i="76"/>
  <c r="J263" i="76"/>
  <c r="G264" i="76"/>
  <c r="H264" i="76"/>
  <c r="I264" i="76"/>
  <c r="J264" i="76"/>
  <c r="G265" i="76"/>
  <c r="H265" i="76"/>
  <c r="I265" i="76"/>
  <c r="J265" i="76"/>
  <c r="G266" i="76"/>
  <c r="H266" i="76"/>
  <c r="I266" i="76"/>
  <c r="J266" i="76"/>
  <c r="G267" i="76"/>
  <c r="H267" i="76"/>
  <c r="I267" i="76"/>
  <c r="J267" i="76"/>
  <c r="G268" i="76"/>
  <c r="H268" i="76"/>
  <c r="I268" i="76"/>
  <c r="J268" i="76"/>
  <c r="G269" i="76"/>
  <c r="H269" i="76"/>
  <c r="I269" i="76"/>
  <c r="J269" i="76"/>
  <c r="G270" i="76"/>
  <c r="H270" i="76"/>
  <c r="I270" i="76"/>
  <c r="J270" i="76"/>
  <c r="G271" i="76"/>
  <c r="H271" i="76"/>
  <c r="I271" i="76"/>
  <c r="J271" i="76"/>
  <c r="G272" i="76"/>
  <c r="H272" i="76"/>
  <c r="I272" i="76"/>
  <c r="J272" i="76"/>
  <c r="G273" i="76"/>
  <c r="H273" i="76"/>
  <c r="I273" i="76"/>
  <c r="J273" i="76"/>
  <c r="G274" i="76"/>
  <c r="H274" i="76"/>
  <c r="I274" i="76"/>
  <c r="J274" i="76"/>
  <c r="G275" i="76"/>
  <c r="H275" i="76"/>
  <c r="I275" i="76"/>
  <c r="J275" i="76"/>
  <c r="G276" i="76"/>
  <c r="H276" i="76"/>
  <c r="I276" i="76"/>
  <c r="J276" i="76"/>
  <c r="G277" i="76"/>
  <c r="H277" i="76"/>
  <c r="I277" i="76"/>
  <c r="J277" i="76"/>
  <c r="G278" i="76"/>
  <c r="H278" i="76"/>
  <c r="I278" i="76"/>
  <c r="J278" i="76"/>
  <c r="G279" i="76"/>
  <c r="H279" i="76"/>
  <c r="I279" i="76"/>
  <c r="J279" i="76"/>
  <c r="G280" i="76"/>
  <c r="H280" i="76"/>
  <c r="I280" i="76"/>
  <c r="J280" i="76"/>
  <c r="G281" i="76"/>
  <c r="H281" i="76"/>
  <c r="I281" i="76"/>
  <c r="J281" i="76"/>
  <c r="G282" i="76"/>
  <c r="H282" i="76"/>
  <c r="I282" i="76"/>
  <c r="J282" i="76"/>
  <c r="G283" i="76"/>
  <c r="H283" i="76"/>
  <c r="I283" i="76"/>
  <c r="J283" i="76"/>
  <c r="G284" i="76"/>
  <c r="H284" i="76"/>
  <c r="I284" i="76"/>
  <c r="J284" i="76"/>
  <c r="G285" i="76"/>
  <c r="H285" i="76"/>
  <c r="I285" i="76"/>
  <c r="J285" i="76"/>
  <c r="G286" i="76"/>
  <c r="H286" i="76"/>
  <c r="I286" i="76"/>
  <c r="J286" i="76"/>
  <c r="G287" i="76"/>
  <c r="H287" i="76"/>
  <c r="I287" i="76"/>
  <c r="J287" i="76"/>
  <c r="G288" i="76"/>
  <c r="H288" i="76"/>
  <c r="I288" i="76"/>
  <c r="J288" i="76"/>
  <c r="G289" i="76"/>
  <c r="H289" i="76"/>
  <c r="I289" i="76"/>
  <c r="J289" i="76"/>
  <c r="G290" i="76"/>
  <c r="H290" i="76"/>
  <c r="I290" i="76"/>
  <c r="J290" i="76"/>
  <c r="G291" i="76"/>
  <c r="H291" i="76"/>
  <c r="I291" i="76"/>
  <c r="J291" i="76"/>
  <c r="G292" i="76"/>
  <c r="H292" i="76"/>
  <c r="I292" i="76"/>
  <c r="J292" i="76"/>
  <c r="G293" i="76"/>
  <c r="H293" i="76"/>
  <c r="I293" i="76"/>
  <c r="J293" i="76"/>
  <c r="G294" i="76"/>
  <c r="H294" i="76"/>
  <c r="I294" i="76"/>
  <c r="J294" i="76"/>
  <c r="G295" i="76"/>
  <c r="H295" i="76"/>
  <c r="I295" i="76"/>
  <c r="J295" i="76"/>
  <c r="G296" i="76"/>
  <c r="H296" i="76"/>
  <c r="I296" i="76"/>
  <c r="J296" i="76"/>
  <c r="G297" i="76"/>
  <c r="H297" i="76"/>
  <c r="I297" i="76"/>
  <c r="J297" i="76"/>
  <c r="G298" i="76"/>
  <c r="H298" i="76"/>
  <c r="I298" i="76"/>
  <c r="J298" i="76"/>
  <c r="G299" i="76"/>
  <c r="H299" i="76"/>
  <c r="I299" i="76"/>
  <c r="J299" i="76"/>
  <c r="G300" i="76"/>
  <c r="H300" i="76"/>
  <c r="I300" i="76"/>
  <c r="J300" i="76"/>
  <c r="G301" i="76"/>
  <c r="H301" i="76"/>
  <c r="I301" i="76"/>
  <c r="J301" i="76"/>
  <c r="G302" i="76"/>
  <c r="H302" i="76"/>
  <c r="I302" i="76"/>
  <c r="J302" i="76"/>
  <c r="G303" i="76"/>
  <c r="H303" i="76"/>
  <c r="I303" i="76"/>
  <c r="J303" i="76"/>
  <c r="G304" i="76"/>
  <c r="H304" i="76"/>
  <c r="I304" i="76"/>
  <c r="J304" i="76"/>
  <c r="G305" i="76"/>
  <c r="H305" i="76"/>
  <c r="I305" i="76"/>
  <c r="J305" i="76"/>
  <c r="G306" i="76"/>
  <c r="H306" i="76"/>
  <c r="I306" i="76"/>
  <c r="J306" i="76"/>
  <c r="G307" i="76"/>
  <c r="H307" i="76"/>
  <c r="I307" i="76"/>
  <c r="J307" i="76"/>
  <c r="G308" i="76"/>
  <c r="H308" i="76"/>
  <c r="I308" i="76"/>
  <c r="J308" i="76"/>
  <c r="G309" i="76"/>
  <c r="H309" i="76"/>
  <c r="I309" i="76"/>
  <c r="J309" i="76"/>
  <c r="G310" i="76"/>
  <c r="H310" i="76"/>
  <c r="I310" i="76"/>
  <c r="J310" i="76"/>
  <c r="G311" i="76"/>
  <c r="H311" i="76"/>
  <c r="I311" i="76"/>
  <c r="J311" i="76"/>
  <c r="G312" i="76"/>
  <c r="H312" i="76"/>
  <c r="I312" i="76"/>
  <c r="J312" i="76"/>
  <c r="G313" i="76"/>
  <c r="H313" i="76"/>
  <c r="I313" i="76"/>
  <c r="J313" i="76"/>
  <c r="G314" i="76"/>
  <c r="H314" i="76"/>
  <c r="I314" i="76"/>
  <c r="J314" i="76"/>
  <c r="G315" i="76"/>
  <c r="H315" i="76"/>
  <c r="I315" i="76"/>
  <c r="J315" i="76"/>
  <c r="G316" i="76"/>
  <c r="H316" i="76"/>
  <c r="I316" i="76"/>
  <c r="J316" i="76"/>
  <c r="G317" i="76"/>
  <c r="H317" i="76"/>
  <c r="I317" i="76"/>
  <c r="J317" i="76"/>
  <c r="G318" i="76"/>
  <c r="H318" i="76"/>
  <c r="I318" i="76"/>
  <c r="J318" i="76"/>
  <c r="G319" i="76"/>
  <c r="H319" i="76"/>
  <c r="I319" i="76"/>
  <c r="J319" i="76"/>
  <c r="G320" i="76"/>
  <c r="H320" i="76"/>
  <c r="I320" i="76"/>
  <c r="J320" i="76"/>
  <c r="G321" i="76"/>
  <c r="H321" i="76"/>
  <c r="I321" i="76"/>
  <c r="J321" i="76"/>
  <c r="G322" i="76"/>
  <c r="H322" i="76"/>
  <c r="I322" i="76"/>
  <c r="J322" i="76"/>
  <c r="G323" i="76"/>
  <c r="H323" i="76"/>
  <c r="I323" i="76"/>
  <c r="J323" i="76"/>
  <c r="G324" i="76"/>
  <c r="H324" i="76"/>
  <c r="I324" i="76"/>
  <c r="J324" i="76"/>
  <c r="G325" i="76"/>
  <c r="H325" i="76"/>
  <c r="I325" i="76"/>
  <c r="J325" i="76"/>
  <c r="G326" i="76"/>
  <c r="H326" i="76"/>
  <c r="I326" i="76"/>
  <c r="J326" i="76"/>
  <c r="G327" i="76"/>
  <c r="H327" i="76"/>
  <c r="I327" i="76"/>
  <c r="J327" i="76"/>
  <c r="G328" i="76"/>
  <c r="H328" i="76"/>
  <c r="I328" i="76"/>
  <c r="J328" i="76"/>
  <c r="G329" i="76"/>
  <c r="H329" i="76"/>
  <c r="I329" i="76"/>
  <c r="J329" i="76"/>
  <c r="G330" i="76"/>
  <c r="H330" i="76"/>
  <c r="I330" i="76"/>
  <c r="J330" i="76"/>
  <c r="G331" i="76"/>
  <c r="H331" i="76"/>
  <c r="I331" i="76"/>
  <c r="J331" i="76"/>
  <c r="G332" i="76"/>
  <c r="H332" i="76"/>
  <c r="I332" i="76"/>
  <c r="J332" i="76"/>
  <c r="G333" i="76"/>
  <c r="H333" i="76"/>
  <c r="I333" i="76"/>
  <c r="J333" i="76"/>
  <c r="G334" i="76"/>
  <c r="H334" i="76"/>
  <c r="I334" i="76"/>
  <c r="J334" i="76"/>
  <c r="G335" i="76"/>
  <c r="H335" i="76"/>
  <c r="I335" i="76"/>
  <c r="J335" i="76"/>
  <c r="G336" i="76"/>
  <c r="H336" i="76"/>
  <c r="I336" i="76"/>
  <c r="J336" i="76"/>
  <c r="G337" i="76"/>
  <c r="H337" i="76"/>
  <c r="I337" i="76"/>
  <c r="J337" i="76"/>
  <c r="G338" i="76"/>
  <c r="H338" i="76"/>
  <c r="I338" i="76"/>
  <c r="J338" i="76"/>
  <c r="G339" i="76"/>
  <c r="H339" i="76"/>
  <c r="I339" i="76"/>
  <c r="J339" i="76"/>
  <c r="G340" i="76"/>
  <c r="H340" i="76"/>
  <c r="I340" i="76"/>
  <c r="J340" i="76"/>
  <c r="G341" i="76"/>
  <c r="H341" i="76"/>
  <c r="I341" i="76"/>
  <c r="J341" i="76"/>
  <c r="G342" i="76"/>
  <c r="H342" i="76"/>
  <c r="I342" i="76"/>
  <c r="J342" i="76"/>
  <c r="G343" i="76"/>
  <c r="H343" i="76"/>
  <c r="I343" i="76"/>
  <c r="J343" i="76"/>
  <c r="G344" i="76"/>
  <c r="H344" i="76"/>
  <c r="I344" i="76"/>
  <c r="J344" i="76"/>
  <c r="G345" i="76"/>
  <c r="H345" i="76"/>
  <c r="I345" i="76"/>
  <c r="J345" i="76"/>
  <c r="G346" i="76"/>
  <c r="H346" i="76"/>
  <c r="I346" i="76"/>
  <c r="J346" i="76"/>
  <c r="G347" i="76"/>
  <c r="H347" i="76"/>
  <c r="I347" i="76"/>
  <c r="J347" i="76"/>
  <c r="G348" i="76"/>
  <c r="H348" i="76"/>
  <c r="I348" i="76"/>
  <c r="J348" i="76"/>
  <c r="G349" i="76"/>
  <c r="H349" i="76"/>
  <c r="I349" i="76"/>
  <c r="J349" i="76"/>
  <c r="G350" i="76"/>
  <c r="H350" i="76"/>
  <c r="I350" i="76"/>
  <c r="J350" i="76"/>
  <c r="G351" i="76"/>
  <c r="H351" i="76"/>
  <c r="I351" i="76"/>
  <c r="J351" i="76"/>
  <c r="G352" i="76"/>
  <c r="H352" i="76"/>
  <c r="I352" i="76"/>
  <c r="J352" i="76"/>
  <c r="G353" i="76"/>
  <c r="H353" i="76"/>
  <c r="I353" i="76"/>
  <c r="J353" i="76"/>
  <c r="G354" i="76"/>
  <c r="H354" i="76"/>
  <c r="I354" i="76"/>
  <c r="J354" i="76"/>
  <c r="G355" i="76"/>
  <c r="H355" i="76"/>
  <c r="I355" i="76"/>
  <c r="J355" i="76"/>
  <c r="G356" i="76"/>
  <c r="H356" i="76"/>
  <c r="I356" i="76"/>
  <c r="J356" i="76"/>
  <c r="G357" i="76"/>
  <c r="H357" i="76"/>
  <c r="I357" i="76"/>
  <c r="J357" i="76"/>
  <c r="G358" i="76"/>
  <c r="H358" i="76"/>
  <c r="I358" i="76"/>
  <c r="J358" i="76"/>
  <c r="G359" i="76"/>
  <c r="H359" i="76"/>
  <c r="I359" i="76"/>
  <c r="J359" i="76"/>
  <c r="G360" i="76"/>
  <c r="H360" i="76"/>
  <c r="I360" i="76"/>
  <c r="J360" i="76"/>
  <c r="G361" i="76"/>
  <c r="H361" i="76"/>
  <c r="I361" i="76"/>
  <c r="J361" i="76"/>
  <c r="G362" i="76"/>
  <c r="H362" i="76"/>
  <c r="I362" i="76"/>
  <c r="J362" i="76"/>
  <c r="G363" i="76"/>
  <c r="H363" i="76"/>
  <c r="I363" i="76"/>
  <c r="J363" i="76"/>
  <c r="G364" i="76"/>
  <c r="H364" i="76"/>
  <c r="I364" i="76"/>
  <c r="J364" i="76"/>
  <c r="G365" i="76"/>
  <c r="H365" i="76"/>
  <c r="I365" i="76"/>
  <c r="J365" i="76"/>
  <c r="G366" i="76"/>
  <c r="H366" i="76"/>
  <c r="I366" i="76"/>
  <c r="J366" i="76"/>
  <c r="G367" i="76"/>
  <c r="H367" i="76"/>
  <c r="I367" i="76"/>
  <c r="J367" i="76"/>
  <c r="G368" i="76"/>
  <c r="H368" i="76"/>
  <c r="I368" i="76"/>
  <c r="J368" i="76"/>
  <c r="G369" i="76"/>
  <c r="H369" i="76"/>
  <c r="I369" i="76"/>
  <c r="J369" i="76"/>
  <c r="G370" i="76"/>
  <c r="H370" i="76"/>
  <c r="I370" i="76"/>
  <c r="J370" i="76"/>
  <c r="G371" i="76"/>
  <c r="H371" i="76"/>
  <c r="I371" i="76"/>
  <c r="J371" i="76"/>
  <c r="G372" i="76"/>
  <c r="H372" i="76"/>
  <c r="I372" i="76"/>
  <c r="J372" i="76"/>
  <c r="G373" i="76"/>
  <c r="H373" i="76"/>
  <c r="I373" i="76"/>
  <c r="J373" i="76"/>
  <c r="G374" i="76"/>
  <c r="H374" i="76"/>
  <c r="I374" i="76"/>
  <c r="J374" i="76"/>
  <c r="G375" i="76"/>
  <c r="H375" i="76"/>
  <c r="I375" i="76"/>
  <c r="J375" i="76"/>
  <c r="G376" i="76"/>
  <c r="H376" i="76"/>
  <c r="I376" i="76"/>
  <c r="J376" i="76"/>
  <c r="G377" i="76"/>
  <c r="H377" i="76"/>
  <c r="I377" i="76"/>
  <c r="J377" i="76"/>
  <c r="G378" i="76"/>
  <c r="H378" i="76"/>
  <c r="I378" i="76"/>
  <c r="J378" i="76"/>
  <c r="G379" i="76"/>
  <c r="H379" i="76"/>
  <c r="I379" i="76"/>
  <c r="J379" i="76"/>
  <c r="G380" i="76"/>
  <c r="H380" i="76"/>
  <c r="I380" i="76"/>
  <c r="J380" i="76"/>
  <c r="G381" i="76"/>
  <c r="H381" i="76"/>
  <c r="I381" i="76"/>
  <c r="J381" i="76"/>
  <c r="G382" i="76"/>
  <c r="H382" i="76"/>
  <c r="I382" i="76"/>
  <c r="J382" i="76"/>
  <c r="G383" i="76"/>
  <c r="H383" i="76"/>
  <c r="I383" i="76"/>
  <c r="J383" i="76"/>
  <c r="G384" i="76"/>
  <c r="H384" i="76"/>
  <c r="I384" i="76"/>
  <c r="J384" i="76"/>
  <c r="G385" i="76"/>
  <c r="H385" i="76"/>
  <c r="I385" i="76"/>
  <c r="J385" i="76"/>
  <c r="G386" i="76"/>
  <c r="H386" i="76"/>
  <c r="I386" i="76"/>
  <c r="J386" i="76"/>
  <c r="G387" i="76"/>
  <c r="H387" i="76"/>
  <c r="I387" i="76"/>
  <c r="J387" i="76"/>
  <c r="G388" i="76"/>
  <c r="H388" i="76"/>
  <c r="I388" i="76"/>
  <c r="J388" i="76"/>
  <c r="G389" i="76"/>
  <c r="H389" i="76"/>
  <c r="I389" i="76"/>
  <c r="J389" i="76"/>
  <c r="G390" i="76"/>
  <c r="H390" i="76"/>
  <c r="I390" i="76"/>
  <c r="J390" i="76"/>
  <c r="G391" i="76"/>
  <c r="H391" i="76"/>
  <c r="I391" i="76"/>
  <c r="J391" i="76"/>
  <c r="G392" i="76"/>
  <c r="H392" i="76"/>
  <c r="I392" i="76"/>
  <c r="J392" i="76"/>
  <c r="G393" i="76"/>
  <c r="H393" i="76"/>
  <c r="I393" i="76"/>
  <c r="J393" i="76"/>
  <c r="G394" i="76"/>
  <c r="H394" i="76"/>
  <c r="I394" i="76"/>
  <c r="J394" i="76"/>
  <c r="G395" i="76"/>
  <c r="H395" i="76"/>
  <c r="I395" i="76"/>
  <c r="J395" i="76"/>
  <c r="G396" i="76"/>
  <c r="H396" i="76"/>
  <c r="I396" i="76"/>
  <c r="J396" i="76"/>
  <c r="G397" i="76"/>
  <c r="H397" i="76"/>
  <c r="I397" i="76"/>
  <c r="J397" i="76"/>
  <c r="G398" i="76"/>
  <c r="H398" i="76"/>
  <c r="I398" i="76"/>
  <c r="J398" i="76"/>
  <c r="G399" i="76"/>
  <c r="H399" i="76"/>
  <c r="I399" i="76"/>
  <c r="J399" i="76"/>
  <c r="G400" i="76"/>
  <c r="H400" i="76"/>
  <c r="I400" i="76"/>
  <c r="J400" i="76"/>
  <c r="G401" i="76"/>
  <c r="H401" i="76"/>
  <c r="I401" i="76"/>
  <c r="J401" i="76"/>
  <c r="G402" i="76"/>
  <c r="H402" i="76"/>
  <c r="I402" i="76"/>
  <c r="J402" i="76"/>
  <c r="G403" i="76"/>
  <c r="H403" i="76"/>
  <c r="I403" i="76"/>
  <c r="J403" i="76"/>
  <c r="G404" i="76"/>
  <c r="H404" i="76"/>
  <c r="I404" i="76"/>
  <c r="J404" i="76"/>
  <c r="G405" i="76"/>
  <c r="H405" i="76"/>
  <c r="I405" i="76"/>
  <c r="J405" i="76"/>
  <c r="G406" i="76"/>
  <c r="H406" i="76"/>
  <c r="I406" i="76"/>
  <c r="J406" i="76"/>
  <c r="G407" i="76"/>
  <c r="H407" i="76"/>
  <c r="I407" i="76"/>
  <c r="J407" i="76"/>
  <c r="G408" i="76"/>
  <c r="H408" i="76"/>
  <c r="I408" i="76"/>
  <c r="J408" i="76"/>
  <c r="G409" i="76"/>
  <c r="H409" i="76"/>
  <c r="I409" i="76"/>
  <c r="J409" i="76"/>
  <c r="G410" i="76"/>
  <c r="H410" i="76"/>
  <c r="I410" i="76"/>
  <c r="J410" i="76"/>
  <c r="G411" i="76"/>
  <c r="H411" i="76"/>
  <c r="I411" i="76"/>
  <c r="J411" i="76"/>
  <c r="G412" i="76"/>
  <c r="H412" i="76"/>
  <c r="I412" i="76"/>
  <c r="J412" i="76"/>
  <c r="G413" i="76"/>
  <c r="H413" i="76"/>
  <c r="I413" i="76"/>
  <c r="J413" i="76"/>
  <c r="G414" i="76"/>
  <c r="H414" i="76"/>
  <c r="I414" i="76"/>
  <c r="J414" i="76"/>
  <c r="G415" i="76"/>
  <c r="H415" i="76"/>
  <c r="I415" i="76"/>
  <c r="J415" i="76"/>
  <c r="G416" i="76"/>
  <c r="H416" i="76"/>
  <c r="I416" i="76"/>
  <c r="J416" i="76"/>
  <c r="G417" i="76"/>
  <c r="H417" i="76"/>
  <c r="I417" i="76"/>
  <c r="J417" i="76"/>
  <c r="G418" i="76"/>
  <c r="H418" i="76"/>
  <c r="I418" i="76"/>
  <c r="J418" i="76"/>
  <c r="G419" i="76"/>
  <c r="H419" i="76"/>
  <c r="I419" i="76"/>
  <c r="J419" i="76"/>
  <c r="G420" i="76"/>
  <c r="H420" i="76"/>
  <c r="I420" i="76"/>
  <c r="J420" i="76"/>
  <c r="G421" i="76"/>
  <c r="H421" i="76"/>
  <c r="I421" i="76"/>
  <c r="J421" i="76"/>
  <c r="G422" i="76"/>
  <c r="H422" i="76"/>
  <c r="I422" i="76"/>
  <c r="J422" i="76"/>
  <c r="G423" i="76"/>
  <c r="H423" i="76"/>
  <c r="I423" i="76"/>
  <c r="J423" i="76"/>
  <c r="G424" i="76"/>
  <c r="H424" i="76"/>
  <c r="I424" i="76"/>
  <c r="J424" i="76"/>
  <c r="G425" i="76"/>
  <c r="H425" i="76"/>
  <c r="I425" i="76"/>
  <c r="J425" i="76"/>
  <c r="G426" i="76"/>
  <c r="H426" i="76"/>
  <c r="I426" i="76"/>
  <c r="J426" i="76"/>
  <c r="G427" i="76"/>
  <c r="H427" i="76"/>
  <c r="I427" i="76"/>
  <c r="J427" i="76"/>
  <c r="G428" i="76"/>
  <c r="H428" i="76"/>
  <c r="I428" i="76"/>
  <c r="J428" i="76"/>
  <c r="G429" i="76"/>
  <c r="H429" i="76"/>
  <c r="I429" i="76"/>
  <c r="J429" i="76"/>
  <c r="G430" i="76"/>
  <c r="H430" i="76"/>
  <c r="I430" i="76"/>
  <c r="J430" i="76"/>
  <c r="G431" i="76"/>
  <c r="H431" i="76"/>
  <c r="I431" i="76"/>
  <c r="J431" i="76"/>
  <c r="G432" i="76"/>
  <c r="H432" i="76"/>
  <c r="I432" i="76"/>
  <c r="J432" i="76"/>
  <c r="G433" i="76"/>
  <c r="H433" i="76"/>
  <c r="I433" i="76"/>
  <c r="J433" i="76"/>
  <c r="G434" i="76"/>
  <c r="H434" i="76"/>
  <c r="I434" i="76"/>
  <c r="J434" i="76"/>
  <c r="G435" i="76"/>
  <c r="H435" i="76"/>
  <c r="I435" i="76"/>
  <c r="J435" i="76"/>
  <c r="G436" i="76"/>
  <c r="H436" i="76"/>
  <c r="I436" i="76"/>
  <c r="J436" i="76"/>
  <c r="G437" i="76"/>
  <c r="H437" i="76"/>
  <c r="I437" i="76"/>
  <c r="J437" i="76"/>
  <c r="G438" i="76"/>
  <c r="H438" i="76"/>
  <c r="I438" i="76"/>
  <c r="J438" i="76"/>
  <c r="G439" i="76"/>
  <c r="H439" i="76"/>
  <c r="I439" i="76"/>
  <c r="J439" i="76"/>
  <c r="G440" i="76"/>
  <c r="H440" i="76"/>
  <c r="I440" i="76"/>
  <c r="J440" i="76"/>
  <c r="G441" i="76"/>
  <c r="H441" i="76"/>
  <c r="I441" i="76"/>
  <c r="J441" i="76"/>
  <c r="G442" i="76"/>
  <c r="H442" i="76"/>
  <c r="I442" i="76"/>
  <c r="J442" i="76"/>
  <c r="G443" i="76"/>
  <c r="H443" i="76"/>
  <c r="I443" i="76"/>
  <c r="J443" i="76"/>
  <c r="G444" i="76"/>
  <c r="H444" i="76"/>
  <c r="I444" i="76"/>
  <c r="J444" i="76"/>
  <c r="G445" i="76"/>
  <c r="H445" i="76"/>
  <c r="I445" i="76"/>
  <c r="J445" i="76"/>
  <c r="G446" i="76"/>
  <c r="H446" i="76"/>
  <c r="I446" i="76"/>
  <c r="J446" i="76"/>
  <c r="G447" i="76"/>
  <c r="H447" i="76"/>
  <c r="I447" i="76"/>
  <c r="J447" i="76"/>
  <c r="G448" i="76"/>
  <c r="H448" i="76"/>
  <c r="I448" i="76"/>
  <c r="J448" i="76"/>
  <c r="G449" i="76"/>
  <c r="H449" i="76"/>
  <c r="I449" i="76"/>
  <c r="J449" i="76"/>
  <c r="G450" i="76"/>
  <c r="H450" i="76"/>
  <c r="I450" i="76"/>
  <c r="J450" i="76"/>
  <c r="G451" i="76"/>
  <c r="H451" i="76"/>
  <c r="I451" i="76"/>
  <c r="J451" i="76"/>
  <c r="G452" i="76"/>
  <c r="H452" i="76"/>
  <c r="I452" i="76"/>
  <c r="J452" i="76"/>
  <c r="G453" i="76"/>
  <c r="H453" i="76"/>
  <c r="I453" i="76"/>
  <c r="J453" i="76"/>
  <c r="G454" i="76"/>
  <c r="H454" i="76"/>
  <c r="I454" i="76"/>
  <c r="J454" i="76"/>
  <c r="G455" i="76"/>
  <c r="H455" i="76"/>
  <c r="I455" i="76"/>
  <c r="J455" i="76"/>
  <c r="G456" i="76"/>
  <c r="H456" i="76"/>
  <c r="I456" i="76"/>
  <c r="J456" i="76"/>
  <c r="G457" i="76"/>
  <c r="H457" i="76"/>
  <c r="I457" i="76"/>
  <c r="J457" i="76"/>
  <c r="G458" i="76"/>
  <c r="H458" i="76"/>
  <c r="I458" i="76"/>
  <c r="J458" i="76"/>
  <c r="G459" i="76"/>
  <c r="H459" i="76"/>
  <c r="I459" i="76"/>
  <c r="J459" i="76"/>
  <c r="G460" i="76"/>
  <c r="H460" i="76"/>
  <c r="I460" i="76"/>
  <c r="J460" i="76"/>
  <c r="G461" i="76"/>
  <c r="H461" i="76"/>
  <c r="I461" i="76"/>
  <c r="J461" i="76"/>
  <c r="G462" i="76"/>
  <c r="H462" i="76"/>
  <c r="I462" i="76"/>
  <c r="J462" i="76"/>
  <c r="G463" i="76"/>
  <c r="H463" i="76"/>
  <c r="I463" i="76"/>
  <c r="J463" i="76"/>
  <c r="G464" i="76"/>
  <c r="H464" i="76"/>
  <c r="I464" i="76"/>
  <c r="J464" i="76"/>
  <c r="G465" i="76"/>
  <c r="H465" i="76"/>
  <c r="I465" i="76"/>
  <c r="J465" i="76"/>
  <c r="G466" i="76"/>
  <c r="H466" i="76"/>
  <c r="I466" i="76"/>
  <c r="J466" i="76"/>
  <c r="G467" i="76"/>
  <c r="H467" i="76"/>
  <c r="I467" i="76"/>
  <c r="J467" i="76"/>
  <c r="G468" i="76"/>
  <c r="H468" i="76"/>
  <c r="I468" i="76"/>
  <c r="J468" i="76"/>
  <c r="G469" i="76"/>
  <c r="H469" i="76"/>
  <c r="I469" i="76"/>
  <c r="J469" i="76"/>
  <c r="G470" i="76"/>
  <c r="H470" i="76"/>
  <c r="I470" i="76"/>
  <c r="J470" i="76"/>
  <c r="G471" i="76"/>
  <c r="H471" i="76"/>
  <c r="I471" i="76"/>
  <c r="J471" i="76"/>
  <c r="G472" i="76"/>
  <c r="H472" i="76"/>
  <c r="I472" i="76"/>
  <c r="J472" i="76"/>
  <c r="G473" i="76"/>
  <c r="H473" i="76"/>
  <c r="I473" i="76"/>
  <c r="J473" i="76"/>
  <c r="G474" i="76"/>
  <c r="H474" i="76"/>
  <c r="I474" i="76"/>
  <c r="J474" i="76"/>
  <c r="G475" i="76"/>
  <c r="H475" i="76"/>
  <c r="I475" i="76"/>
  <c r="J475" i="76"/>
  <c r="G476" i="76"/>
  <c r="H476" i="76"/>
  <c r="I476" i="76"/>
  <c r="J476" i="76"/>
  <c r="G477" i="76"/>
  <c r="H477" i="76"/>
  <c r="I477" i="76"/>
  <c r="J477" i="76"/>
  <c r="G478" i="76"/>
  <c r="H478" i="76"/>
  <c r="I478" i="76"/>
  <c r="J478" i="76"/>
  <c r="G479" i="76"/>
  <c r="H479" i="76"/>
  <c r="I479" i="76"/>
  <c r="J479" i="76"/>
  <c r="G480" i="76"/>
  <c r="H480" i="76"/>
  <c r="I480" i="76"/>
  <c r="J480" i="76"/>
  <c r="G481" i="76"/>
  <c r="H481" i="76"/>
  <c r="I481" i="76"/>
  <c r="J481" i="76"/>
  <c r="G482" i="76"/>
  <c r="H482" i="76"/>
  <c r="I482" i="76"/>
  <c r="J482" i="76"/>
  <c r="G483" i="76"/>
  <c r="H483" i="76"/>
  <c r="I483" i="76"/>
  <c r="J483" i="76"/>
  <c r="G484" i="76"/>
  <c r="H484" i="76"/>
  <c r="I484" i="76"/>
  <c r="J484" i="76"/>
  <c r="G485" i="76"/>
  <c r="H485" i="76"/>
  <c r="I485" i="76"/>
  <c r="J485" i="76"/>
  <c r="G486" i="76"/>
  <c r="H486" i="76"/>
  <c r="I486" i="76"/>
  <c r="J486" i="76"/>
  <c r="G487" i="76"/>
  <c r="H487" i="76"/>
  <c r="I487" i="76"/>
  <c r="J487" i="76"/>
  <c r="G488" i="76"/>
  <c r="H488" i="76"/>
  <c r="I488" i="76"/>
  <c r="J488" i="76"/>
  <c r="G489" i="76"/>
  <c r="H489" i="76"/>
  <c r="I489" i="76"/>
  <c r="J489" i="76"/>
  <c r="G490" i="76"/>
  <c r="H490" i="76"/>
  <c r="I490" i="76"/>
  <c r="J490" i="76"/>
  <c r="G491" i="76"/>
  <c r="H491" i="76"/>
  <c r="I491" i="76"/>
  <c r="J491" i="76"/>
  <c r="G492" i="76"/>
  <c r="H492" i="76"/>
  <c r="I492" i="76"/>
  <c r="J492" i="76"/>
  <c r="G493" i="76"/>
  <c r="H493" i="76"/>
  <c r="I493" i="76"/>
  <c r="J493" i="76"/>
  <c r="G494" i="76"/>
  <c r="H494" i="76"/>
  <c r="I494" i="76"/>
  <c r="J494" i="76"/>
  <c r="G495" i="76"/>
  <c r="H495" i="76"/>
  <c r="I495" i="76"/>
  <c r="J495" i="76"/>
  <c r="G496" i="76"/>
  <c r="H496" i="76"/>
  <c r="I496" i="76"/>
  <c r="J496" i="76"/>
  <c r="G497" i="76"/>
  <c r="H497" i="76"/>
  <c r="I497" i="76"/>
  <c r="J497" i="76"/>
  <c r="G498" i="76"/>
  <c r="H498" i="76"/>
  <c r="I498" i="76"/>
  <c r="J498" i="76"/>
  <c r="G499" i="76"/>
  <c r="H499" i="76"/>
  <c r="I499" i="76"/>
  <c r="J499" i="76"/>
  <c r="G500" i="76"/>
  <c r="H500" i="76"/>
  <c r="I500" i="76"/>
  <c r="J500" i="76"/>
  <c r="G501" i="76"/>
  <c r="H501" i="76"/>
  <c r="I501" i="76"/>
  <c r="J501" i="76"/>
  <c r="G502" i="76"/>
  <c r="H502" i="76"/>
  <c r="I502" i="76"/>
  <c r="J502" i="76"/>
  <c r="G503" i="76"/>
  <c r="H503" i="76"/>
  <c r="I503" i="76"/>
  <c r="J503" i="76"/>
  <c r="G504" i="76"/>
  <c r="H504" i="76"/>
  <c r="I504" i="76"/>
  <c r="J504" i="76"/>
  <c r="G505" i="76"/>
  <c r="H505" i="76"/>
  <c r="I505" i="76"/>
  <c r="J505" i="76"/>
  <c r="G506" i="76"/>
  <c r="H506" i="76"/>
  <c r="I506" i="76"/>
  <c r="J506" i="76"/>
  <c r="H7" i="76"/>
  <c r="I7" i="76"/>
  <c r="J7" i="76"/>
  <c r="G7" i="76"/>
  <c r="G8" i="77"/>
  <c r="H8" i="77"/>
  <c r="I8" i="77"/>
  <c r="J8" i="77"/>
  <c r="G9" i="77"/>
  <c r="H9" i="77"/>
  <c r="I9" i="77"/>
  <c r="J9" i="77"/>
  <c r="G10" i="77"/>
  <c r="H10" i="77"/>
  <c r="I10" i="77"/>
  <c r="J10" i="77"/>
  <c r="G11" i="77"/>
  <c r="H11" i="77"/>
  <c r="I11" i="77"/>
  <c r="J11" i="77"/>
  <c r="G12" i="77"/>
  <c r="H12" i="77"/>
  <c r="I12" i="77"/>
  <c r="J12" i="77"/>
  <c r="G13" i="77"/>
  <c r="H13" i="77"/>
  <c r="I13" i="77"/>
  <c r="J13" i="77"/>
  <c r="G14" i="77"/>
  <c r="H14" i="77"/>
  <c r="I14" i="77"/>
  <c r="J14" i="77"/>
  <c r="G15" i="77"/>
  <c r="H15" i="77"/>
  <c r="I15" i="77"/>
  <c r="J15" i="77"/>
  <c r="G16" i="77"/>
  <c r="H16" i="77"/>
  <c r="I16" i="77"/>
  <c r="J16" i="77"/>
  <c r="G17" i="77"/>
  <c r="H17" i="77"/>
  <c r="I17" i="77"/>
  <c r="J17" i="77"/>
  <c r="G18" i="77"/>
  <c r="H18" i="77"/>
  <c r="I18" i="77"/>
  <c r="J18" i="77"/>
  <c r="G19" i="77"/>
  <c r="H19" i="77"/>
  <c r="I19" i="77"/>
  <c r="J19" i="77"/>
  <c r="G20" i="77"/>
  <c r="H20" i="77"/>
  <c r="I20" i="77"/>
  <c r="J20" i="77"/>
  <c r="G21" i="77"/>
  <c r="H21" i="77"/>
  <c r="I21" i="77"/>
  <c r="J21" i="77"/>
  <c r="G22" i="77"/>
  <c r="H22" i="77"/>
  <c r="I22" i="77"/>
  <c r="J22" i="77"/>
  <c r="G23" i="77"/>
  <c r="H23" i="77"/>
  <c r="I23" i="77"/>
  <c r="J23" i="77"/>
  <c r="G24" i="77"/>
  <c r="H24" i="77"/>
  <c r="I24" i="77"/>
  <c r="J24" i="77"/>
  <c r="G25" i="77"/>
  <c r="H25" i="77"/>
  <c r="I25" i="77"/>
  <c r="J25" i="77"/>
  <c r="G26" i="77"/>
  <c r="H26" i="77"/>
  <c r="I26" i="77"/>
  <c r="J26" i="77"/>
  <c r="G27" i="77"/>
  <c r="H27" i="77"/>
  <c r="I27" i="77"/>
  <c r="J27" i="77"/>
  <c r="G28" i="77"/>
  <c r="H28" i="77"/>
  <c r="I28" i="77"/>
  <c r="J28" i="77"/>
  <c r="G29" i="77"/>
  <c r="H29" i="77"/>
  <c r="I29" i="77"/>
  <c r="J29" i="77"/>
  <c r="G30" i="77"/>
  <c r="H30" i="77"/>
  <c r="I30" i="77"/>
  <c r="J30" i="77"/>
  <c r="G31" i="77"/>
  <c r="H31" i="77"/>
  <c r="I31" i="77"/>
  <c r="J31" i="77"/>
  <c r="G32" i="77"/>
  <c r="H32" i="77"/>
  <c r="I32" i="77"/>
  <c r="J32" i="77"/>
  <c r="G33" i="77"/>
  <c r="H33" i="77"/>
  <c r="I33" i="77"/>
  <c r="J33" i="77"/>
  <c r="G34" i="77"/>
  <c r="H34" i="77"/>
  <c r="I34" i="77"/>
  <c r="J34" i="77"/>
  <c r="G35" i="77"/>
  <c r="H35" i="77"/>
  <c r="I35" i="77"/>
  <c r="J35" i="77"/>
  <c r="G36" i="77"/>
  <c r="H36" i="77"/>
  <c r="I36" i="77"/>
  <c r="J36" i="77"/>
  <c r="G37" i="77"/>
  <c r="H37" i="77"/>
  <c r="I37" i="77"/>
  <c r="J37" i="77"/>
  <c r="G38" i="77"/>
  <c r="H38" i="77"/>
  <c r="I38" i="77"/>
  <c r="J38" i="77"/>
  <c r="G39" i="77"/>
  <c r="H39" i="77"/>
  <c r="I39" i="77"/>
  <c r="J39" i="77"/>
  <c r="G40" i="77"/>
  <c r="H40" i="77"/>
  <c r="I40" i="77"/>
  <c r="J40" i="77"/>
  <c r="G41" i="77"/>
  <c r="H41" i="77"/>
  <c r="I41" i="77"/>
  <c r="J41" i="77"/>
  <c r="G42" i="77"/>
  <c r="H42" i="77"/>
  <c r="I42" i="77"/>
  <c r="J42" i="77"/>
  <c r="G43" i="77"/>
  <c r="H43" i="77"/>
  <c r="I43" i="77"/>
  <c r="J43" i="77"/>
  <c r="G44" i="77"/>
  <c r="H44" i="77"/>
  <c r="I44" i="77"/>
  <c r="J44" i="77"/>
  <c r="G45" i="77"/>
  <c r="H45" i="77"/>
  <c r="I45" i="77"/>
  <c r="J45" i="77"/>
  <c r="G46" i="77"/>
  <c r="H46" i="77"/>
  <c r="I46" i="77"/>
  <c r="J46" i="77"/>
  <c r="G47" i="77"/>
  <c r="H47" i="77"/>
  <c r="I47" i="77"/>
  <c r="J47" i="77"/>
  <c r="G48" i="77"/>
  <c r="H48" i="77"/>
  <c r="I48" i="77"/>
  <c r="J48" i="77"/>
  <c r="G49" i="77"/>
  <c r="H49" i="77"/>
  <c r="I49" i="77"/>
  <c r="J49" i="77"/>
  <c r="G50" i="77"/>
  <c r="H50" i="77"/>
  <c r="I50" i="77"/>
  <c r="J50" i="77"/>
  <c r="G51" i="77"/>
  <c r="H51" i="77"/>
  <c r="I51" i="77"/>
  <c r="J51" i="77"/>
  <c r="G52" i="77"/>
  <c r="H52" i="77"/>
  <c r="I52" i="77"/>
  <c r="J52" i="77"/>
  <c r="G53" i="77"/>
  <c r="H53" i="77"/>
  <c r="I53" i="77"/>
  <c r="J53" i="77"/>
  <c r="G54" i="77"/>
  <c r="H54" i="77"/>
  <c r="I54" i="77"/>
  <c r="J54" i="77"/>
  <c r="G55" i="77"/>
  <c r="H55" i="77"/>
  <c r="I55" i="77"/>
  <c r="J55" i="77"/>
  <c r="G56" i="77"/>
  <c r="H56" i="77"/>
  <c r="I56" i="77"/>
  <c r="J56" i="77"/>
  <c r="G57" i="77"/>
  <c r="H57" i="77"/>
  <c r="I57" i="77"/>
  <c r="J57" i="77"/>
  <c r="G58" i="77"/>
  <c r="H58" i="77"/>
  <c r="I58" i="77"/>
  <c r="J58" i="77"/>
  <c r="G59" i="77"/>
  <c r="H59" i="77"/>
  <c r="I59" i="77"/>
  <c r="J59" i="77"/>
  <c r="G60" i="77"/>
  <c r="H60" i="77"/>
  <c r="I60" i="77"/>
  <c r="J60" i="77"/>
  <c r="G61" i="77"/>
  <c r="H61" i="77"/>
  <c r="I61" i="77"/>
  <c r="J61" i="77"/>
  <c r="G62" i="77"/>
  <c r="H62" i="77"/>
  <c r="I62" i="77"/>
  <c r="J62" i="77"/>
  <c r="G63" i="77"/>
  <c r="H63" i="77"/>
  <c r="I63" i="77"/>
  <c r="J63" i="77"/>
  <c r="G64" i="77"/>
  <c r="H64" i="77"/>
  <c r="I64" i="77"/>
  <c r="J64" i="77"/>
  <c r="G65" i="77"/>
  <c r="H65" i="77"/>
  <c r="I65" i="77"/>
  <c r="J65" i="77"/>
  <c r="G66" i="77"/>
  <c r="H66" i="77"/>
  <c r="I66" i="77"/>
  <c r="J66" i="77"/>
  <c r="G67" i="77"/>
  <c r="H67" i="77"/>
  <c r="I67" i="77"/>
  <c r="J67" i="77"/>
  <c r="G68" i="77"/>
  <c r="H68" i="77"/>
  <c r="I68" i="77"/>
  <c r="J68" i="77"/>
  <c r="G69" i="77"/>
  <c r="H69" i="77"/>
  <c r="I69" i="77"/>
  <c r="J69" i="77"/>
  <c r="G70" i="77"/>
  <c r="H70" i="77"/>
  <c r="I70" i="77"/>
  <c r="J70" i="77"/>
  <c r="G71" i="77"/>
  <c r="H71" i="77"/>
  <c r="I71" i="77"/>
  <c r="J71" i="77"/>
  <c r="G72" i="77"/>
  <c r="H72" i="77"/>
  <c r="I72" i="77"/>
  <c r="J72" i="77"/>
  <c r="G73" i="77"/>
  <c r="H73" i="77"/>
  <c r="I73" i="77"/>
  <c r="J73" i="77"/>
  <c r="G74" i="77"/>
  <c r="H74" i="77"/>
  <c r="I74" i="77"/>
  <c r="J74" i="77"/>
  <c r="G75" i="77"/>
  <c r="H75" i="77"/>
  <c r="I75" i="77"/>
  <c r="J75" i="77"/>
  <c r="G76" i="77"/>
  <c r="H76" i="77"/>
  <c r="I76" i="77"/>
  <c r="J76" i="77"/>
  <c r="G77" i="77"/>
  <c r="H77" i="77"/>
  <c r="I77" i="77"/>
  <c r="J77" i="77"/>
  <c r="G78" i="77"/>
  <c r="H78" i="77"/>
  <c r="I78" i="77"/>
  <c r="J78" i="77"/>
  <c r="G79" i="77"/>
  <c r="H79" i="77"/>
  <c r="I79" i="77"/>
  <c r="J79" i="77"/>
  <c r="G80" i="77"/>
  <c r="H80" i="77"/>
  <c r="I80" i="77"/>
  <c r="J80" i="77"/>
  <c r="G81" i="77"/>
  <c r="H81" i="77"/>
  <c r="I81" i="77"/>
  <c r="J81" i="77"/>
  <c r="G82" i="77"/>
  <c r="H82" i="77"/>
  <c r="I82" i="77"/>
  <c r="J82" i="77"/>
  <c r="G83" i="77"/>
  <c r="H83" i="77"/>
  <c r="I83" i="77"/>
  <c r="J83" i="77"/>
  <c r="G84" i="77"/>
  <c r="H84" i="77"/>
  <c r="I84" i="77"/>
  <c r="J84" i="77"/>
  <c r="G85" i="77"/>
  <c r="H85" i="77"/>
  <c r="I85" i="77"/>
  <c r="J85" i="77"/>
  <c r="G86" i="77"/>
  <c r="H86" i="77"/>
  <c r="I86" i="77"/>
  <c r="J86" i="77"/>
  <c r="G87" i="77"/>
  <c r="H87" i="77"/>
  <c r="I87" i="77"/>
  <c r="J87" i="77"/>
  <c r="G88" i="77"/>
  <c r="H88" i="77"/>
  <c r="I88" i="77"/>
  <c r="J88" i="77"/>
  <c r="G89" i="77"/>
  <c r="H89" i="77"/>
  <c r="I89" i="77"/>
  <c r="J89" i="77"/>
  <c r="G90" i="77"/>
  <c r="H90" i="77"/>
  <c r="I90" i="77"/>
  <c r="J90" i="77"/>
  <c r="G91" i="77"/>
  <c r="H91" i="77"/>
  <c r="I91" i="77"/>
  <c r="J91" i="77"/>
  <c r="G92" i="77"/>
  <c r="H92" i="77"/>
  <c r="I92" i="77"/>
  <c r="J92" i="77"/>
  <c r="G93" i="77"/>
  <c r="H93" i="77"/>
  <c r="I93" i="77"/>
  <c r="J93" i="77"/>
  <c r="G94" i="77"/>
  <c r="H94" i="77"/>
  <c r="I94" i="77"/>
  <c r="J94" i="77"/>
  <c r="G95" i="77"/>
  <c r="H95" i="77"/>
  <c r="I95" i="77"/>
  <c r="J95" i="77"/>
  <c r="G96" i="77"/>
  <c r="H96" i="77"/>
  <c r="I96" i="77"/>
  <c r="J96" i="77"/>
  <c r="G97" i="77"/>
  <c r="H97" i="77"/>
  <c r="I97" i="77"/>
  <c r="J97" i="77"/>
  <c r="G98" i="77"/>
  <c r="H98" i="77"/>
  <c r="I98" i="77"/>
  <c r="J98" i="77"/>
  <c r="G99" i="77"/>
  <c r="H99" i="77"/>
  <c r="I99" i="77"/>
  <c r="J99" i="77"/>
  <c r="G100" i="77"/>
  <c r="H100" i="77"/>
  <c r="I100" i="77"/>
  <c r="J100" i="77"/>
  <c r="G101" i="77"/>
  <c r="H101" i="77"/>
  <c r="I101" i="77"/>
  <c r="J101" i="77"/>
  <c r="G102" i="77"/>
  <c r="H102" i="77"/>
  <c r="I102" i="77"/>
  <c r="J102" i="77"/>
  <c r="G103" i="77"/>
  <c r="H103" i="77"/>
  <c r="I103" i="77"/>
  <c r="J103" i="77"/>
  <c r="G104" i="77"/>
  <c r="H104" i="77"/>
  <c r="I104" i="77"/>
  <c r="J104" i="77"/>
  <c r="G105" i="77"/>
  <c r="H105" i="77"/>
  <c r="I105" i="77"/>
  <c r="J105" i="77"/>
  <c r="G106" i="77"/>
  <c r="H106" i="77"/>
  <c r="I106" i="77"/>
  <c r="J106" i="77"/>
  <c r="G107" i="77"/>
  <c r="H107" i="77"/>
  <c r="I107" i="77"/>
  <c r="J107" i="77"/>
  <c r="G108" i="77"/>
  <c r="H108" i="77"/>
  <c r="I108" i="77"/>
  <c r="J108" i="77"/>
  <c r="G109" i="77"/>
  <c r="H109" i="77"/>
  <c r="I109" i="77"/>
  <c r="J109" i="77"/>
  <c r="G110" i="77"/>
  <c r="H110" i="77"/>
  <c r="I110" i="77"/>
  <c r="J110" i="77"/>
  <c r="G111" i="77"/>
  <c r="H111" i="77"/>
  <c r="I111" i="77"/>
  <c r="J111" i="77"/>
  <c r="G112" i="77"/>
  <c r="H112" i="77"/>
  <c r="I112" i="77"/>
  <c r="J112" i="77"/>
  <c r="G113" i="77"/>
  <c r="H113" i="77"/>
  <c r="I113" i="77"/>
  <c r="J113" i="77"/>
  <c r="G114" i="77"/>
  <c r="H114" i="77"/>
  <c r="I114" i="77"/>
  <c r="J114" i="77"/>
  <c r="G115" i="77"/>
  <c r="H115" i="77"/>
  <c r="I115" i="77"/>
  <c r="J115" i="77"/>
  <c r="G116" i="77"/>
  <c r="H116" i="77"/>
  <c r="I116" i="77"/>
  <c r="J116" i="77"/>
  <c r="G117" i="77"/>
  <c r="H117" i="77"/>
  <c r="I117" i="77"/>
  <c r="J117" i="77"/>
  <c r="G118" i="77"/>
  <c r="H118" i="77"/>
  <c r="I118" i="77"/>
  <c r="J118" i="77"/>
  <c r="G119" i="77"/>
  <c r="H119" i="77"/>
  <c r="I119" i="77"/>
  <c r="J119" i="77"/>
  <c r="G120" i="77"/>
  <c r="H120" i="77"/>
  <c r="I120" i="77"/>
  <c r="J120" i="77"/>
  <c r="G121" i="77"/>
  <c r="H121" i="77"/>
  <c r="I121" i="77"/>
  <c r="J121" i="77"/>
  <c r="G122" i="77"/>
  <c r="H122" i="77"/>
  <c r="I122" i="77"/>
  <c r="J122" i="77"/>
  <c r="G123" i="77"/>
  <c r="H123" i="77"/>
  <c r="I123" i="77"/>
  <c r="J123" i="77"/>
  <c r="G124" i="77"/>
  <c r="H124" i="77"/>
  <c r="I124" i="77"/>
  <c r="J124" i="77"/>
  <c r="G125" i="77"/>
  <c r="H125" i="77"/>
  <c r="I125" i="77"/>
  <c r="J125" i="77"/>
  <c r="G126" i="77"/>
  <c r="H126" i="77"/>
  <c r="I126" i="77"/>
  <c r="J126" i="77"/>
  <c r="G127" i="77"/>
  <c r="H127" i="77"/>
  <c r="I127" i="77"/>
  <c r="J127" i="77"/>
  <c r="G128" i="77"/>
  <c r="H128" i="77"/>
  <c r="I128" i="77"/>
  <c r="J128" i="77"/>
  <c r="G129" i="77"/>
  <c r="H129" i="77"/>
  <c r="I129" i="77"/>
  <c r="J129" i="77"/>
  <c r="G130" i="77"/>
  <c r="H130" i="77"/>
  <c r="I130" i="77"/>
  <c r="J130" i="77"/>
  <c r="G131" i="77"/>
  <c r="H131" i="77"/>
  <c r="I131" i="77"/>
  <c r="J131" i="77"/>
  <c r="G132" i="77"/>
  <c r="H132" i="77"/>
  <c r="I132" i="77"/>
  <c r="J132" i="77"/>
  <c r="G133" i="77"/>
  <c r="H133" i="77"/>
  <c r="I133" i="77"/>
  <c r="J133" i="77"/>
  <c r="G134" i="77"/>
  <c r="H134" i="77"/>
  <c r="I134" i="77"/>
  <c r="J134" i="77"/>
  <c r="G135" i="77"/>
  <c r="H135" i="77"/>
  <c r="I135" i="77"/>
  <c r="J135" i="77"/>
  <c r="G136" i="77"/>
  <c r="H136" i="77"/>
  <c r="I136" i="77"/>
  <c r="J136" i="77"/>
  <c r="G137" i="77"/>
  <c r="H137" i="77"/>
  <c r="I137" i="77"/>
  <c r="J137" i="77"/>
  <c r="G138" i="77"/>
  <c r="H138" i="77"/>
  <c r="I138" i="77"/>
  <c r="J138" i="77"/>
  <c r="G139" i="77"/>
  <c r="H139" i="77"/>
  <c r="I139" i="77"/>
  <c r="J139" i="77"/>
  <c r="G140" i="77"/>
  <c r="H140" i="77"/>
  <c r="I140" i="77"/>
  <c r="J140" i="77"/>
  <c r="G141" i="77"/>
  <c r="H141" i="77"/>
  <c r="I141" i="77"/>
  <c r="J141" i="77"/>
  <c r="G142" i="77"/>
  <c r="H142" i="77"/>
  <c r="I142" i="77"/>
  <c r="J142" i="77"/>
  <c r="G143" i="77"/>
  <c r="H143" i="77"/>
  <c r="I143" i="77"/>
  <c r="J143" i="77"/>
  <c r="G144" i="77"/>
  <c r="H144" i="77"/>
  <c r="I144" i="77"/>
  <c r="J144" i="77"/>
  <c r="G145" i="77"/>
  <c r="H145" i="77"/>
  <c r="I145" i="77"/>
  <c r="J145" i="77"/>
  <c r="G146" i="77"/>
  <c r="H146" i="77"/>
  <c r="I146" i="77"/>
  <c r="J146" i="77"/>
  <c r="G147" i="77"/>
  <c r="H147" i="77"/>
  <c r="I147" i="77"/>
  <c r="J147" i="77"/>
  <c r="G148" i="77"/>
  <c r="H148" i="77"/>
  <c r="I148" i="77"/>
  <c r="J148" i="77"/>
  <c r="G149" i="77"/>
  <c r="H149" i="77"/>
  <c r="I149" i="77"/>
  <c r="J149" i="77"/>
  <c r="G150" i="77"/>
  <c r="H150" i="77"/>
  <c r="I150" i="77"/>
  <c r="J150" i="77"/>
  <c r="G151" i="77"/>
  <c r="H151" i="77"/>
  <c r="I151" i="77"/>
  <c r="J151" i="77"/>
  <c r="G152" i="77"/>
  <c r="H152" i="77"/>
  <c r="I152" i="77"/>
  <c r="J152" i="77"/>
  <c r="G153" i="77"/>
  <c r="H153" i="77"/>
  <c r="I153" i="77"/>
  <c r="J153" i="77"/>
  <c r="G154" i="77"/>
  <c r="H154" i="77"/>
  <c r="I154" i="77"/>
  <c r="J154" i="77"/>
  <c r="G155" i="77"/>
  <c r="H155" i="77"/>
  <c r="I155" i="77"/>
  <c r="J155" i="77"/>
  <c r="G156" i="77"/>
  <c r="H156" i="77"/>
  <c r="I156" i="77"/>
  <c r="J156" i="77"/>
  <c r="G157" i="77"/>
  <c r="H157" i="77"/>
  <c r="I157" i="77"/>
  <c r="J157" i="77"/>
  <c r="G158" i="77"/>
  <c r="H158" i="77"/>
  <c r="I158" i="77"/>
  <c r="J158" i="77"/>
  <c r="G159" i="77"/>
  <c r="H159" i="77"/>
  <c r="I159" i="77"/>
  <c r="J159" i="77"/>
  <c r="G160" i="77"/>
  <c r="H160" i="77"/>
  <c r="I160" i="77"/>
  <c r="J160" i="77"/>
  <c r="G161" i="77"/>
  <c r="H161" i="77"/>
  <c r="I161" i="77"/>
  <c r="J161" i="77"/>
  <c r="G162" i="77"/>
  <c r="H162" i="77"/>
  <c r="I162" i="77"/>
  <c r="J162" i="77"/>
  <c r="G163" i="77"/>
  <c r="H163" i="77"/>
  <c r="I163" i="77"/>
  <c r="J163" i="77"/>
  <c r="G164" i="77"/>
  <c r="H164" i="77"/>
  <c r="I164" i="77"/>
  <c r="J164" i="77"/>
  <c r="G165" i="77"/>
  <c r="H165" i="77"/>
  <c r="I165" i="77"/>
  <c r="J165" i="77"/>
  <c r="G166" i="77"/>
  <c r="H166" i="77"/>
  <c r="I166" i="77"/>
  <c r="J166" i="77"/>
  <c r="G167" i="77"/>
  <c r="H167" i="77"/>
  <c r="I167" i="77"/>
  <c r="J167" i="77"/>
  <c r="G168" i="77"/>
  <c r="H168" i="77"/>
  <c r="I168" i="77"/>
  <c r="J168" i="77"/>
  <c r="G169" i="77"/>
  <c r="H169" i="77"/>
  <c r="I169" i="77"/>
  <c r="J169" i="77"/>
  <c r="G170" i="77"/>
  <c r="H170" i="77"/>
  <c r="I170" i="77"/>
  <c r="J170" i="77"/>
  <c r="G171" i="77"/>
  <c r="H171" i="77"/>
  <c r="I171" i="77"/>
  <c r="J171" i="77"/>
  <c r="G172" i="77"/>
  <c r="H172" i="77"/>
  <c r="I172" i="77"/>
  <c r="J172" i="77"/>
  <c r="G173" i="77"/>
  <c r="H173" i="77"/>
  <c r="I173" i="77"/>
  <c r="J173" i="77"/>
  <c r="G174" i="77"/>
  <c r="H174" i="77"/>
  <c r="I174" i="77"/>
  <c r="J174" i="77"/>
  <c r="G175" i="77"/>
  <c r="H175" i="77"/>
  <c r="I175" i="77"/>
  <c r="J175" i="77"/>
  <c r="G176" i="77"/>
  <c r="H176" i="77"/>
  <c r="I176" i="77"/>
  <c r="J176" i="77"/>
  <c r="G177" i="77"/>
  <c r="H177" i="77"/>
  <c r="I177" i="77"/>
  <c r="J177" i="77"/>
  <c r="G178" i="77"/>
  <c r="H178" i="77"/>
  <c r="I178" i="77"/>
  <c r="J178" i="77"/>
  <c r="G179" i="77"/>
  <c r="H179" i="77"/>
  <c r="I179" i="77"/>
  <c r="J179" i="77"/>
  <c r="G180" i="77"/>
  <c r="H180" i="77"/>
  <c r="I180" i="77"/>
  <c r="J180" i="77"/>
  <c r="G181" i="77"/>
  <c r="H181" i="77"/>
  <c r="I181" i="77"/>
  <c r="J181" i="77"/>
  <c r="G182" i="77"/>
  <c r="H182" i="77"/>
  <c r="I182" i="77"/>
  <c r="J182" i="77"/>
  <c r="G183" i="77"/>
  <c r="H183" i="77"/>
  <c r="I183" i="77"/>
  <c r="J183" i="77"/>
  <c r="G184" i="77"/>
  <c r="H184" i="77"/>
  <c r="I184" i="77"/>
  <c r="J184" i="77"/>
  <c r="G185" i="77"/>
  <c r="H185" i="77"/>
  <c r="I185" i="77"/>
  <c r="J185" i="77"/>
  <c r="G186" i="77"/>
  <c r="H186" i="77"/>
  <c r="I186" i="77"/>
  <c r="J186" i="77"/>
  <c r="G187" i="77"/>
  <c r="H187" i="77"/>
  <c r="I187" i="77"/>
  <c r="J187" i="77"/>
  <c r="G188" i="77"/>
  <c r="H188" i="77"/>
  <c r="I188" i="77"/>
  <c r="J188" i="77"/>
  <c r="G189" i="77"/>
  <c r="H189" i="77"/>
  <c r="I189" i="77"/>
  <c r="J189" i="77"/>
  <c r="G190" i="77"/>
  <c r="H190" i="77"/>
  <c r="I190" i="77"/>
  <c r="J190" i="77"/>
  <c r="G191" i="77"/>
  <c r="H191" i="77"/>
  <c r="I191" i="77"/>
  <c r="J191" i="77"/>
  <c r="G192" i="77"/>
  <c r="H192" i="77"/>
  <c r="I192" i="77"/>
  <c r="J192" i="77"/>
  <c r="G193" i="77"/>
  <c r="H193" i="77"/>
  <c r="I193" i="77"/>
  <c r="J193" i="77"/>
  <c r="G194" i="77"/>
  <c r="H194" i="77"/>
  <c r="I194" i="77"/>
  <c r="J194" i="77"/>
  <c r="G195" i="77"/>
  <c r="H195" i="77"/>
  <c r="I195" i="77"/>
  <c r="J195" i="77"/>
  <c r="G196" i="77"/>
  <c r="H196" i="77"/>
  <c r="I196" i="77"/>
  <c r="J196" i="77"/>
  <c r="G197" i="77"/>
  <c r="H197" i="77"/>
  <c r="I197" i="77"/>
  <c r="J197" i="77"/>
  <c r="G198" i="77"/>
  <c r="H198" i="77"/>
  <c r="I198" i="77"/>
  <c r="J198" i="77"/>
  <c r="G199" i="77"/>
  <c r="H199" i="77"/>
  <c r="I199" i="77"/>
  <c r="J199" i="77"/>
  <c r="G200" i="77"/>
  <c r="H200" i="77"/>
  <c r="I200" i="77"/>
  <c r="J200" i="77"/>
  <c r="G201" i="77"/>
  <c r="H201" i="77"/>
  <c r="I201" i="77"/>
  <c r="J201" i="77"/>
  <c r="G202" i="77"/>
  <c r="H202" i="77"/>
  <c r="I202" i="77"/>
  <c r="J202" i="77"/>
  <c r="G203" i="77"/>
  <c r="H203" i="77"/>
  <c r="I203" i="77"/>
  <c r="J203" i="77"/>
  <c r="G204" i="77"/>
  <c r="H204" i="77"/>
  <c r="I204" i="77"/>
  <c r="J204" i="77"/>
  <c r="G205" i="77"/>
  <c r="H205" i="77"/>
  <c r="I205" i="77"/>
  <c r="J205" i="77"/>
  <c r="G206" i="77"/>
  <c r="H206" i="77"/>
  <c r="I206" i="77"/>
  <c r="J206" i="77"/>
  <c r="G207" i="77"/>
  <c r="H207" i="77"/>
  <c r="I207" i="77"/>
  <c r="J207" i="77"/>
  <c r="G208" i="77"/>
  <c r="H208" i="77"/>
  <c r="I208" i="77"/>
  <c r="J208" i="77"/>
  <c r="G209" i="77"/>
  <c r="H209" i="77"/>
  <c r="I209" i="77"/>
  <c r="J209" i="77"/>
  <c r="G210" i="77"/>
  <c r="H210" i="77"/>
  <c r="I210" i="77"/>
  <c r="J210" i="77"/>
  <c r="G211" i="77"/>
  <c r="H211" i="77"/>
  <c r="I211" i="77"/>
  <c r="J211" i="77"/>
  <c r="G212" i="77"/>
  <c r="H212" i="77"/>
  <c r="I212" i="77"/>
  <c r="J212" i="77"/>
  <c r="G213" i="77"/>
  <c r="H213" i="77"/>
  <c r="I213" i="77"/>
  <c r="J213" i="77"/>
  <c r="G214" i="77"/>
  <c r="H214" i="77"/>
  <c r="I214" i="77"/>
  <c r="J214" i="77"/>
  <c r="G215" i="77"/>
  <c r="H215" i="77"/>
  <c r="I215" i="77"/>
  <c r="J215" i="77"/>
  <c r="G216" i="77"/>
  <c r="H216" i="77"/>
  <c r="I216" i="77"/>
  <c r="J216" i="77"/>
  <c r="G217" i="77"/>
  <c r="H217" i="77"/>
  <c r="I217" i="77"/>
  <c r="J217" i="77"/>
  <c r="G218" i="77"/>
  <c r="H218" i="77"/>
  <c r="I218" i="77"/>
  <c r="J218" i="77"/>
  <c r="G219" i="77"/>
  <c r="H219" i="77"/>
  <c r="I219" i="77"/>
  <c r="J219" i="77"/>
  <c r="G220" i="77"/>
  <c r="H220" i="77"/>
  <c r="I220" i="77"/>
  <c r="J220" i="77"/>
  <c r="G221" i="77"/>
  <c r="H221" i="77"/>
  <c r="I221" i="77"/>
  <c r="J221" i="77"/>
  <c r="G222" i="77"/>
  <c r="H222" i="77"/>
  <c r="I222" i="77"/>
  <c r="J222" i="77"/>
  <c r="G223" i="77"/>
  <c r="H223" i="77"/>
  <c r="I223" i="77"/>
  <c r="J223" i="77"/>
  <c r="G224" i="77"/>
  <c r="H224" i="77"/>
  <c r="I224" i="77"/>
  <c r="J224" i="77"/>
  <c r="G225" i="77"/>
  <c r="H225" i="77"/>
  <c r="I225" i="77"/>
  <c r="J225" i="77"/>
  <c r="G226" i="77"/>
  <c r="H226" i="77"/>
  <c r="I226" i="77"/>
  <c r="J226" i="77"/>
  <c r="G227" i="77"/>
  <c r="H227" i="77"/>
  <c r="I227" i="77"/>
  <c r="J227" i="77"/>
  <c r="G228" i="77"/>
  <c r="H228" i="77"/>
  <c r="I228" i="77"/>
  <c r="J228" i="77"/>
  <c r="G229" i="77"/>
  <c r="H229" i="77"/>
  <c r="I229" i="77"/>
  <c r="J229" i="77"/>
  <c r="G230" i="77"/>
  <c r="H230" i="77"/>
  <c r="I230" i="77"/>
  <c r="J230" i="77"/>
  <c r="G231" i="77"/>
  <c r="H231" i="77"/>
  <c r="I231" i="77"/>
  <c r="J231" i="77"/>
  <c r="G232" i="77"/>
  <c r="H232" i="77"/>
  <c r="I232" i="77"/>
  <c r="J232" i="77"/>
  <c r="G233" i="77"/>
  <c r="H233" i="77"/>
  <c r="I233" i="77"/>
  <c r="J233" i="77"/>
  <c r="G234" i="77"/>
  <c r="H234" i="77"/>
  <c r="I234" i="77"/>
  <c r="J234" i="77"/>
  <c r="G235" i="77"/>
  <c r="H235" i="77"/>
  <c r="I235" i="77"/>
  <c r="J235" i="77"/>
  <c r="G236" i="77"/>
  <c r="H236" i="77"/>
  <c r="I236" i="77"/>
  <c r="J236" i="77"/>
  <c r="G237" i="77"/>
  <c r="H237" i="77"/>
  <c r="I237" i="77"/>
  <c r="J237" i="77"/>
  <c r="G238" i="77"/>
  <c r="H238" i="77"/>
  <c r="I238" i="77"/>
  <c r="J238" i="77"/>
  <c r="G239" i="77"/>
  <c r="H239" i="77"/>
  <c r="I239" i="77"/>
  <c r="J239" i="77"/>
  <c r="G240" i="77"/>
  <c r="H240" i="77"/>
  <c r="I240" i="77"/>
  <c r="J240" i="77"/>
  <c r="G241" i="77"/>
  <c r="H241" i="77"/>
  <c r="I241" i="77"/>
  <c r="J241" i="77"/>
  <c r="G242" i="77"/>
  <c r="H242" i="77"/>
  <c r="I242" i="77"/>
  <c r="J242" i="77"/>
  <c r="G243" i="77"/>
  <c r="H243" i="77"/>
  <c r="I243" i="77"/>
  <c r="J243" i="77"/>
  <c r="G244" i="77"/>
  <c r="H244" i="77"/>
  <c r="I244" i="77"/>
  <c r="J244" i="77"/>
  <c r="G245" i="77"/>
  <c r="H245" i="77"/>
  <c r="I245" i="77"/>
  <c r="J245" i="77"/>
  <c r="G246" i="77"/>
  <c r="H246" i="77"/>
  <c r="I246" i="77"/>
  <c r="J246" i="77"/>
  <c r="G247" i="77"/>
  <c r="H247" i="77"/>
  <c r="I247" i="77"/>
  <c r="J247" i="77"/>
  <c r="G248" i="77"/>
  <c r="H248" i="77"/>
  <c r="I248" i="77"/>
  <c r="J248" i="77"/>
  <c r="G249" i="77"/>
  <c r="H249" i="77"/>
  <c r="I249" i="77"/>
  <c r="J249" i="77"/>
  <c r="G250" i="77"/>
  <c r="H250" i="77"/>
  <c r="I250" i="77"/>
  <c r="J250" i="77"/>
  <c r="G251" i="77"/>
  <c r="H251" i="77"/>
  <c r="I251" i="77"/>
  <c r="J251" i="77"/>
  <c r="G252" i="77"/>
  <c r="H252" i="77"/>
  <c r="I252" i="77"/>
  <c r="J252" i="77"/>
  <c r="G253" i="77"/>
  <c r="H253" i="77"/>
  <c r="I253" i="77"/>
  <c r="J253" i="77"/>
  <c r="G254" i="77"/>
  <c r="H254" i="77"/>
  <c r="I254" i="77"/>
  <c r="J254" i="77"/>
  <c r="G255" i="77"/>
  <c r="H255" i="77"/>
  <c r="I255" i="77"/>
  <c r="J255" i="77"/>
  <c r="G256" i="77"/>
  <c r="H256" i="77"/>
  <c r="I256" i="77"/>
  <c r="J256" i="77"/>
  <c r="G257" i="77"/>
  <c r="H257" i="77"/>
  <c r="I257" i="77"/>
  <c r="J257" i="77"/>
  <c r="G258" i="77"/>
  <c r="H258" i="77"/>
  <c r="I258" i="77"/>
  <c r="J258" i="77"/>
  <c r="G259" i="77"/>
  <c r="H259" i="77"/>
  <c r="I259" i="77"/>
  <c r="J259" i="77"/>
  <c r="G260" i="77"/>
  <c r="H260" i="77"/>
  <c r="I260" i="77"/>
  <c r="J260" i="77"/>
  <c r="G261" i="77"/>
  <c r="H261" i="77"/>
  <c r="I261" i="77"/>
  <c r="J261" i="77"/>
  <c r="G262" i="77"/>
  <c r="H262" i="77"/>
  <c r="I262" i="77"/>
  <c r="J262" i="77"/>
  <c r="G263" i="77"/>
  <c r="H263" i="77"/>
  <c r="I263" i="77"/>
  <c r="J263" i="77"/>
  <c r="G264" i="77"/>
  <c r="H264" i="77"/>
  <c r="I264" i="77"/>
  <c r="J264" i="77"/>
  <c r="G265" i="77"/>
  <c r="H265" i="77"/>
  <c r="I265" i="77"/>
  <c r="J265" i="77"/>
  <c r="G266" i="77"/>
  <c r="H266" i="77"/>
  <c r="I266" i="77"/>
  <c r="J266" i="77"/>
  <c r="G267" i="77"/>
  <c r="H267" i="77"/>
  <c r="I267" i="77"/>
  <c r="J267" i="77"/>
  <c r="G268" i="77"/>
  <c r="H268" i="77"/>
  <c r="I268" i="77"/>
  <c r="J268" i="77"/>
  <c r="G269" i="77"/>
  <c r="H269" i="77"/>
  <c r="I269" i="77"/>
  <c r="J269" i="77"/>
  <c r="G270" i="77"/>
  <c r="H270" i="77"/>
  <c r="I270" i="77"/>
  <c r="J270" i="77"/>
  <c r="G271" i="77"/>
  <c r="H271" i="77"/>
  <c r="I271" i="77"/>
  <c r="J271" i="77"/>
  <c r="G272" i="77"/>
  <c r="H272" i="77"/>
  <c r="I272" i="77"/>
  <c r="J272" i="77"/>
  <c r="G273" i="77"/>
  <c r="H273" i="77"/>
  <c r="I273" i="77"/>
  <c r="J273" i="77"/>
  <c r="G274" i="77"/>
  <c r="H274" i="77"/>
  <c r="I274" i="77"/>
  <c r="J274" i="77"/>
  <c r="G275" i="77"/>
  <c r="H275" i="77"/>
  <c r="I275" i="77"/>
  <c r="J275" i="77"/>
  <c r="G276" i="77"/>
  <c r="H276" i="77"/>
  <c r="I276" i="77"/>
  <c r="J276" i="77"/>
  <c r="G277" i="77"/>
  <c r="H277" i="77"/>
  <c r="I277" i="77"/>
  <c r="J277" i="77"/>
  <c r="G278" i="77"/>
  <c r="H278" i="77"/>
  <c r="I278" i="77"/>
  <c r="J278" i="77"/>
  <c r="G279" i="77"/>
  <c r="H279" i="77"/>
  <c r="I279" i="77"/>
  <c r="J279" i="77"/>
  <c r="G280" i="77"/>
  <c r="H280" i="77"/>
  <c r="I280" i="77"/>
  <c r="J280" i="77"/>
  <c r="G281" i="77"/>
  <c r="H281" i="77"/>
  <c r="I281" i="77"/>
  <c r="J281" i="77"/>
  <c r="G282" i="77"/>
  <c r="H282" i="77"/>
  <c r="I282" i="77"/>
  <c r="J282" i="77"/>
  <c r="G283" i="77"/>
  <c r="H283" i="77"/>
  <c r="I283" i="77"/>
  <c r="J283" i="77"/>
  <c r="G284" i="77"/>
  <c r="H284" i="77"/>
  <c r="I284" i="77"/>
  <c r="J284" i="77"/>
  <c r="G285" i="77"/>
  <c r="H285" i="77"/>
  <c r="I285" i="77"/>
  <c r="J285" i="77"/>
  <c r="G286" i="77"/>
  <c r="H286" i="77"/>
  <c r="I286" i="77"/>
  <c r="J286" i="77"/>
  <c r="G287" i="77"/>
  <c r="H287" i="77"/>
  <c r="I287" i="77"/>
  <c r="J287" i="77"/>
  <c r="G288" i="77"/>
  <c r="H288" i="77"/>
  <c r="I288" i="77"/>
  <c r="J288" i="77"/>
  <c r="G289" i="77"/>
  <c r="H289" i="77"/>
  <c r="I289" i="77"/>
  <c r="J289" i="77"/>
  <c r="G290" i="77"/>
  <c r="H290" i="77"/>
  <c r="I290" i="77"/>
  <c r="J290" i="77"/>
  <c r="G291" i="77"/>
  <c r="H291" i="77"/>
  <c r="I291" i="77"/>
  <c r="J291" i="77"/>
  <c r="G292" i="77"/>
  <c r="H292" i="77"/>
  <c r="I292" i="77"/>
  <c r="J292" i="77"/>
  <c r="G293" i="77"/>
  <c r="H293" i="77"/>
  <c r="I293" i="77"/>
  <c r="J293" i="77"/>
  <c r="G294" i="77"/>
  <c r="H294" i="77"/>
  <c r="I294" i="77"/>
  <c r="J294" i="77"/>
  <c r="G295" i="77"/>
  <c r="H295" i="77"/>
  <c r="I295" i="77"/>
  <c r="J295" i="77"/>
  <c r="G296" i="77"/>
  <c r="H296" i="77"/>
  <c r="I296" i="77"/>
  <c r="J296" i="77"/>
  <c r="G297" i="77"/>
  <c r="H297" i="77"/>
  <c r="I297" i="77"/>
  <c r="J297" i="77"/>
  <c r="G298" i="77"/>
  <c r="H298" i="77"/>
  <c r="I298" i="77"/>
  <c r="J298" i="77"/>
  <c r="G299" i="77"/>
  <c r="H299" i="77"/>
  <c r="I299" i="77"/>
  <c r="J299" i="77"/>
  <c r="G300" i="77"/>
  <c r="H300" i="77"/>
  <c r="I300" i="77"/>
  <c r="J300" i="77"/>
  <c r="G301" i="77"/>
  <c r="H301" i="77"/>
  <c r="I301" i="77"/>
  <c r="J301" i="77"/>
  <c r="G302" i="77"/>
  <c r="H302" i="77"/>
  <c r="I302" i="77"/>
  <c r="J302" i="77"/>
  <c r="G303" i="77"/>
  <c r="H303" i="77"/>
  <c r="I303" i="77"/>
  <c r="J303" i="77"/>
  <c r="G304" i="77"/>
  <c r="H304" i="77"/>
  <c r="I304" i="77"/>
  <c r="J304" i="77"/>
  <c r="G305" i="77"/>
  <c r="H305" i="77"/>
  <c r="I305" i="77"/>
  <c r="J305" i="77"/>
  <c r="G306" i="77"/>
  <c r="H306" i="77"/>
  <c r="I306" i="77"/>
  <c r="J306" i="77"/>
  <c r="G307" i="77"/>
  <c r="H307" i="77"/>
  <c r="I307" i="77"/>
  <c r="J307" i="77"/>
  <c r="G308" i="77"/>
  <c r="H308" i="77"/>
  <c r="I308" i="77"/>
  <c r="J308" i="77"/>
  <c r="G309" i="77"/>
  <c r="H309" i="77"/>
  <c r="I309" i="77"/>
  <c r="J309" i="77"/>
  <c r="G310" i="77"/>
  <c r="H310" i="77"/>
  <c r="I310" i="77"/>
  <c r="J310" i="77"/>
  <c r="G311" i="77"/>
  <c r="H311" i="77"/>
  <c r="I311" i="77"/>
  <c r="J311" i="77"/>
  <c r="G312" i="77"/>
  <c r="H312" i="77"/>
  <c r="I312" i="77"/>
  <c r="J312" i="77"/>
  <c r="G313" i="77"/>
  <c r="H313" i="77"/>
  <c r="I313" i="77"/>
  <c r="J313" i="77"/>
  <c r="G314" i="77"/>
  <c r="H314" i="77"/>
  <c r="I314" i="77"/>
  <c r="J314" i="77"/>
  <c r="G315" i="77"/>
  <c r="H315" i="77"/>
  <c r="I315" i="77"/>
  <c r="J315" i="77"/>
  <c r="G316" i="77"/>
  <c r="H316" i="77"/>
  <c r="I316" i="77"/>
  <c r="J316" i="77"/>
  <c r="G317" i="77"/>
  <c r="H317" i="77"/>
  <c r="I317" i="77"/>
  <c r="J317" i="77"/>
  <c r="G318" i="77"/>
  <c r="H318" i="77"/>
  <c r="I318" i="77"/>
  <c r="J318" i="77"/>
  <c r="G319" i="77"/>
  <c r="H319" i="77"/>
  <c r="I319" i="77"/>
  <c r="J319" i="77"/>
  <c r="G320" i="77"/>
  <c r="H320" i="77"/>
  <c r="I320" i="77"/>
  <c r="J320" i="77"/>
  <c r="G321" i="77"/>
  <c r="H321" i="77"/>
  <c r="I321" i="77"/>
  <c r="J321" i="77"/>
  <c r="G322" i="77"/>
  <c r="H322" i="77"/>
  <c r="I322" i="77"/>
  <c r="J322" i="77"/>
  <c r="G323" i="77"/>
  <c r="H323" i="77"/>
  <c r="I323" i="77"/>
  <c r="J323" i="77"/>
  <c r="G324" i="77"/>
  <c r="H324" i="77"/>
  <c r="I324" i="77"/>
  <c r="J324" i="77"/>
  <c r="G325" i="77"/>
  <c r="H325" i="77"/>
  <c r="I325" i="77"/>
  <c r="J325" i="77"/>
  <c r="G326" i="77"/>
  <c r="H326" i="77"/>
  <c r="I326" i="77"/>
  <c r="J326" i="77"/>
  <c r="G327" i="77"/>
  <c r="H327" i="77"/>
  <c r="I327" i="77"/>
  <c r="J327" i="77"/>
  <c r="G328" i="77"/>
  <c r="H328" i="77"/>
  <c r="I328" i="77"/>
  <c r="J328" i="77"/>
  <c r="G329" i="77"/>
  <c r="H329" i="77"/>
  <c r="I329" i="77"/>
  <c r="J329" i="77"/>
  <c r="G330" i="77"/>
  <c r="H330" i="77"/>
  <c r="I330" i="77"/>
  <c r="J330" i="77"/>
  <c r="G331" i="77"/>
  <c r="H331" i="77"/>
  <c r="I331" i="77"/>
  <c r="J331" i="77"/>
  <c r="G332" i="77"/>
  <c r="H332" i="77"/>
  <c r="I332" i="77"/>
  <c r="J332" i="77"/>
  <c r="G333" i="77"/>
  <c r="H333" i="77"/>
  <c r="I333" i="77"/>
  <c r="J333" i="77"/>
  <c r="G334" i="77"/>
  <c r="H334" i="77"/>
  <c r="I334" i="77"/>
  <c r="J334" i="77"/>
  <c r="G335" i="77"/>
  <c r="H335" i="77"/>
  <c r="I335" i="77"/>
  <c r="J335" i="77"/>
  <c r="G336" i="77"/>
  <c r="H336" i="77"/>
  <c r="I336" i="77"/>
  <c r="J336" i="77"/>
  <c r="G337" i="77"/>
  <c r="H337" i="77"/>
  <c r="I337" i="77"/>
  <c r="J337" i="77"/>
  <c r="G338" i="77"/>
  <c r="H338" i="77"/>
  <c r="I338" i="77"/>
  <c r="J338" i="77"/>
  <c r="G339" i="77"/>
  <c r="H339" i="77"/>
  <c r="I339" i="77"/>
  <c r="J339" i="77"/>
  <c r="G340" i="77"/>
  <c r="H340" i="77"/>
  <c r="I340" i="77"/>
  <c r="J340" i="77"/>
  <c r="G341" i="77"/>
  <c r="H341" i="77"/>
  <c r="I341" i="77"/>
  <c r="J341" i="77"/>
  <c r="G342" i="77"/>
  <c r="H342" i="77"/>
  <c r="I342" i="77"/>
  <c r="J342" i="77"/>
  <c r="G343" i="77"/>
  <c r="H343" i="77"/>
  <c r="I343" i="77"/>
  <c r="J343" i="77"/>
  <c r="G344" i="77"/>
  <c r="H344" i="77"/>
  <c r="I344" i="77"/>
  <c r="J344" i="77"/>
  <c r="G345" i="77"/>
  <c r="H345" i="77"/>
  <c r="I345" i="77"/>
  <c r="J345" i="77"/>
  <c r="G346" i="77"/>
  <c r="H346" i="77"/>
  <c r="I346" i="77"/>
  <c r="J346" i="77"/>
  <c r="G347" i="77"/>
  <c r="H347" i="77"/>
  <c r="I347" i="77"/>
  <c r="J347" i="77"/>
  <c r="G348" i="77"/>
  <c r="H348" i="77"/>
  <c r="I348" i="77"/>
  <c r="J348" i="77"/>
  <c r="G349" i="77"/>
  <c r="H349" i="77"/>
  <c r="I349" i="77"/>
  <c r="J349" i="77"/>
  <c r="G350" i="77"/>
  <c r="H350" i="77"/>
  <c r="I350" i="77"/>
  <c r="J350" i="77"/>
  <c r="G351" i="77"/>
  <c r="H351" i="77"/>
  <c r="I351" i="77"/>
  <c r="J351" i="77"/>
  <c r="G352" i="77"/>
  <c r="H352" i="77"/>
  <c r="I352" i="77"/>
  <c r="J352" i="77"/>
  <c r="G353" i="77"/>
  <c r="H353" i="77"/>
  <c r="I353" i="77"/>
  <c r="J353" i="77"/>
  <c r="G354" i="77"/>
  <c r="H354" i="77"/>
  <c r="I354" i="77"/>
  <c r="J354" i="77"/>
  <c r="G355" i="77"/>
  <c r="H355" i="77"/>
  <c r="I355" i="77"/>
  <c r="J355" i="77"/>
  <c r="G356" i="77"/>
  <c r="H356" i="77"/>
  <c r="I356" i="77"/>
  <c r="J356" i="77"/>
  <c r="G357" i="77"/>
  <c r="H357" i="77"/>
  <c r="I357" i="77"/>
  <c r="J357" i="77"/>
  <c r="G358" i="77"/>
  <c r="H358" i="77"/>
  <c r="I358" i="77"/>
  <c r="J358" i="77"/>
  <c r="G359" i="77"/>
  <c r="H359" i="77"/>
  <c r="I359" i="77"/>
  <c r="J359" i="77"/>
  <c r="G360" i="77"/>
  <c r="H360" i="77"/>
  <c r="I360" i="77"/>
  <c r="J360" i="77"/>
  <c r="G361" i="77"/>
  <c r="H361" i="77"/>
  <c r="I361" i="77"/>
  <c r="J361" i="77"/>
  <c r="G362" i="77"/>
  <c r="H362" i="77"/>
  <c r="I362" i="77"/>
  <c r="J362" i="77"/>
  <c r="G363" i="77"/>
  <c r="H363" i="77"/>
  <c r="I363" i="77"/>
  <c r="J363" i="77"/>
  <c r="G364" i="77"/>
  <c r="H364" i="77"/>
  <c r="I364" i="77"/>
  <c r="J364" i="77"/>
  <c r="G365" i="77"/>
  <c r="H365" i="77"/>
  <c r="I365" i="77"/>
  <c r="J365" i="77"/>
  <c r="G366" i="77"/>
  <c r="H366" i="77"/>
  <c r="I366" i="77"/>
  <c r="J366" i="77"/>
  <c r="G367" i="77"/>
  <c r="H367" i="77"/>
  <c r="I367" i="77"/>
  <c r="J367" i="77"/>
  <c r="G368" i="77"/>
  <c r="H368" i="77"/>
  <c r="I368" i="77"/>
  <c r="J368" i="77"/>
  <c r="G369" i="77"/>
  <c r="H369" i="77"/>
  <c r="I369" i="77"/>
  <c r="J369" i="77"/>
  <c r="G370" i="77"/>
  <c r="H370" i="77"/>
  <c r="I370" i="77"/>
  <c r="J370" i="77"/>
  <c r="G371" i="77"/>
  <c r="H371" i="77"/>
  <c r="I371" i="77"/>
  <c r="J371" i="77"/>
  <c r="G372" i="77"/>
  <c r="H372" i="77"/>
  <c r="I372" i="77"/>
  <c r="J372" i="77"/>
  <c r="G373" i="77"/>
  <c r="H373" i="77"/>
  <c r="I373" i="77"/>
  <c r="J373" i="77"/>
  <c r="G374" i="77"/>
  <c r="H374" i="77"/>
  <c r="I374" i="77"/>
  <c r="J374" i="77"/>
  <c r="G375" i="77"/>
  <c r="H375" i="77"/>
  <c r="I375" i="77"/>
  <c r="J375" i="77"/>
  <c r="G376" i="77"/>
  <c r="H376" i="77"/>
  <c r="I376" i="77"/>
  <c r="J376" i="77"/>
  <c r="G377" i="77"/>
  <c r="H377" i="77"/>
  <c r="I377" i="77"/>
  <c r="J377" i="77"/>
  <c r="G378" i="77"/>
  <c r="H378" i="77"/>
  <c r="I378" i="77"/>
  <c r="J378" i="77"/>
  <c r="G379" i="77"/>
  <c r="H379" i="77"/>
  <c r="I379" i="77"/>
  <c r="J379" i="77"/>
  <c r="G380" i="77"/>
  <c r="H380" i="77"/>
  <c r="I380" i="77"/>
  <c r="J380" i="77"/>
  <c r="G381" i="77"/>
  <c r="H381" i="77"/>
  <c r="I381" i="77"/>
  <c r="J381" i="77"/>
  <c r="G382" i="77"/>
  <c r="H382" i="77"/>
  <c r="I382" i="77"/>
  <c r="J382" i="77"/>
  <c r="G383" i="77"/>
  <c r="H383" i="77"/>
  <c r="I383" i="77"/>
  <c r="J383" i="77"/>
  <c r="G384" i="77"/>
  <c r="H384" i="77"/>
  <c r="I384" i="77"/>
  <c r="J384" i="77"/>
  <c r="G385" i="77"/>
  <c r="H385" i="77"/>
  <c r="I385" i="77"/>
  <c r="J385" i="77"/>
  <c r="G386" i="77"/>
  <c r="H386" i="77"/>
  <c r="I386" i="77"/>
  <c r="J386" i="77"/>
  <c r="G387" i="77"/>
  <c r="H387" i="77"/>
  <c r="I387" i="77"/>
  <c r="J387" i="77"/>
  <c r="G388" i="77"/>
  <c r="H388" i="77"/>
  <c r="I388" i="77"/>
  <c r="J388" i="77"/>
  <c r="G389" i="77"/>
  <c r="H389" i="77"/>
  <c r="I389" i="77"/>
  <c r="J389" i="77"/>
  <c r="G390" i="77"/>
  <c r="H390" i="77"/>
  <c r="I390" i="77"/>
  <c r="J390" i="77"/>
  <c r="G391" i="77"/>
  <c r="H391" i="77"/>
  <c r="I391" i="77"/>
  <c r="J391" i="77"/>
  <c r="G392" i="77"/>
  <c r="H392" i="77"/>
  <c r="I392" i="77"/>
  <c r="J392" i="77"/>
  <c r="G393" i="77"/>
  <c r="H393" i="77"/>
  <c r="I393" i="77"/>
  <c r="J393" i="77"/>
  <c r="G394" i="77"/>
  <c r="H394" i="77"/>
  <c r="I394" i="77"/>
  <c r="J394" i="77"/>
  <c r="G395" i="77"/>
  <c r="H395" i="77"/>
  <c r="I395" i="77"/>
  <c r="J395" i="77"/>
  <c r="G396" i="77"/>
  <c r="H396" i="77"/>
  <c r="I396" i="77"/>
  <c r="J396" i="77"/>
  <c r="G397" i="77"/>
  <c r="H397" i="77"/>
  <c r="I397" i="77"/>
  <c r="J397" i="77"/>
  <c r="G398" i="77"/>
  <c r="H398" i="77"/>
  <c r="I398" i="77"/>
  <c r="J398" i="77"/>
  <c r="G399" i="77"/>
  <c r="H399" i="77"/>
  <c r="I399" i="77"/>
  <c r="J399" i="77"/>
  <c r="G400" i="77"/>
  <c r="H400" i="77"/>
  <c r="I400" i="77"/>
  <c r="J400" i="77"/>
  <c r="G401" i="77"/>
  <c r="H401" i="77"/>
  <c r="I401" i="77"/>
  <c r="J401" i="77"/>
  <c r="G402" i="77"/>
  <c r="H402" i="77"/>
  <c r="I402" i="77"/>
  <c r="J402" i="77"/>
  <c r="G403" i="77"/>
  <c r="H403" i="77"/>
  <c r="I403" i="77"/>
  <c r="J403" i="77"/>
  <c r="G404" i="77"/>
  <c r="H404" i="77"/>
  <c r="I404" i="77"/>
  <c r="J404" i="77"/>
  <c r="G405" i="77"/>
  <c r="H405" i="77"/>
  <c r="I405" i="77"/>
  <c r="J405" i="77"/>
  <c r="G406" i="77"/>
  <c r="H406" i="77"/>
  <c r="I406" i="77"/>
  <c r="J406" i="77"/>
  <c r="G407" i="77"/>
  <c r="H407" i="77"/>
  <c r="I407" i="77"/>
  <c r="J407" i="77"/>
  <c r="G408" i="77"/>
  <c r="H408" i="77"/>
  <c r="I408" i="77"/>
  <c r="J408" i="77"/>
  <c r="G409" i="77"/>
  <c r="H409" i="77"/>
  <c r="I409" i="77"/>
  <c r="J409" i="77"/>
  <c r="G410" i="77"/>
  <c r="H410" i="77"/>
  <c r="I410" i="77"/>
  <c r="J410" i="77"/>
  <c r="G411" i="77"/>
  <c r="H411" i="77"/>
  <c r="I411" i="77"/>
  <c r="J411" i="77"/>
  <c r="G412" i="77"/>
  <c r="H412" i="77"/>
  <c r="I412" i="77"/>
  <c r="J412" i="77"/>
  <c r="G413" i="77"/>
  <c r="H413" i="77"/>
  <c r="I413" i="77"/>
  <c r="J413" i="77"/>
  <c r="G414" i="77"/>
  <c r="H414" i="77"/>
  <c r="I414" i="77"/>
  <c r="J414" i="77"/>
  <c r="G415" i="77"/>
  <c r="H415" i="77"/>
  <c r="I415" i="77"/>
  <c r="J415" i="77"/>
  <c r="G416" i="77"/>
  <c r="H416" i="77"/>
  <c r="I416" i="77"/>
  <c r="J416" i="77"/>
  <c r="G417" i="77"/>
  <c r="H417" i="77"/>
  <c r="I417" i="77"/>
  <c r="J417" i="77"/>
  <c r="G418" i="77"/>
  <c r="H418" i="77"/>
  <c r="I418" i="77"/>
  <c r="J418" i="77"/>
  <c r="G419" i="77"/>
  <c r="H419" i="77"/>
  <c r="I419" i="77"/>
  <c r="J419" i="77"/>
  <c r="G420" i="77"/>
  <c r="H420" i="77"/>
  <c r="I420" i="77"/>
  <c r="J420" i="77"/>
  <c r="G421" i="77"/>
  <c r="H421" i="77"/>
  <c r="I421" i="77"/>
  <c r="J421" i="77"/>
  <c r="G422" i="77"/>
  <c r="H422" i="77"/>
  <c r="I422" i="77"/>
  <c r="J422" i="77"/>
  <c r="G423" i="77"/>
  <c r="H423" i="77"/>
  <c r="I423" i="77"/>
  <c r="J423" i="77"/>
  <c r="G424" i="77"/>
  <c r="H424" i="77"/>
  <c r="I424" i="77"/>
  <c r="J424" i="77"/>
  <c r="G425" i="77"/>
  <c r="H425" i="77"/>
  <c r="I425" i="77"/>
  <c r="J425" i="77"/>
  <c r="G426" i="77"/>
  <c r="H426" i="77"/>
  <c r="I426" i="77"/>
  <c r="J426" i="77"/>
  <c r="G427" i="77"/>
  <c r="H427" i="77"/>
  <c r="I427" i="77"/>
  <c r="J427" i="77"/>
  <c r="G428" i="77"/>
  <c r="H428" i="77"/>
  <c r="I428" i="77"/>
  <c r="J428" i="77"/>
  <c r="G429" i="77"/>
  <c r="H429" i="77"/>
  <c r="I429" i="77"/>
  <c r="J429" i="77"/>
  <c r="G430" i="77"/>
  <c r="H430" i="77"/>
  <c r="I430" i="77"/>
  <c r="J430" i="77"/>
  <c r="G431" i="77"/>
  <c r="H431" i="77"/>
  <c r="I431" i="77"/>
  <c r="J431" i="77"/>
  <c r="G432" i="77"/>
  <c r="H432" i="77"/>
  <c r="I432" i="77"/>
  <c r="J432" i="77"/>
  <c r="G433" i="77"/>
  <c r="H433" i="77"/>
  <c r="I433" i="77"/>
  <c r="J433" i="77"/>
  <c r="G434" i="77"/>
  <c r="H434" i="77"/>
  <c r="I434" i="77"/>
  <c r="J434" i="77"/>
  <c r="G435" i="77"/>
  <c r="H435" i="77"/>
  <c r="I435" i="77"/>
  <c r="J435" i="77"/>
  <c r="G436" i="77"/>
  <c r="H436" i="77"/>
  <c r="I436" i="77"/>
  <c r="J436" i="77"/>
  <c r="G437" i="77"/>
  <c r="H437" i="77"/>
  <c r="I437" i="77"/>
  <c r="J437" i="77"/>
  <c r="G438" i="77"/>
  <c r="H438" i="77"/>
  <c r="I438" i="77"/>
  <c r="J438" i="77"/>
  <c r="G439" i="77"/>
  <c r="H439" i="77"/>
  <c r="I439" i="77"/>
  <c r="J439" i="77"/>
  <c r="G440" i="77"/>
  <c r="H440" i="77"/>
  <c r="I440" i="77"/>
  <c r="J440" i="77"/>
  <c r="G441" i="77"/>
  <c r="H441" i="77"/>
  <c r="I441" i="77"/>
  <c r="J441" i="77"/>
  <c r="G442" i="77"/>
  <c r="H442" i="77"/>
  <c r="I442" i="77"/>
  <c r="J442" i="77"/>
  <c r="G443" i="77"/>
  <c r="H443" i="77"/>
  <c r="I443" i="77"/>
  <c r="J443" i="77"/>
  <c r="G444" i="77"/>
  <c r="H444" i="77"/>
  <c r="I444" i="77"/>
  <c r="J444" i="77"/>
  <c r="G445" i="77"/>
  <c r="H445" i="77"/>
  <c r="I445" i="77"/>
  <c r="J445" i="77"/>
  <c r="G446" i="77"/>
  <c r="H446" i="77"/>
  <c r="I446" i="77"/>
  <c r="J446" i="77"/>
  <c r="G447" i="77"/>
  <c r="H447" i="77"/>
  <c r="I447" i="77"/>
  <c r="J447" i="77"/>
  <c r="G448" i="77"/>
  <c r="H448" i="77"/>
  <c r="I448" i="77"/>
  <c r="J448" i="77"/>
  <c r="G449" i="77"/>
  <c r="H449" i="77"/>
  <c r="I449" i="77"/>
  <c r="J449" i="77"/>
  <c r="G450" i="77"/>
  <c r="H450" i="77"/>
  <c r="I450" i="77"/>
  <c r="J450" i="77"/>
  <c r="G451" i="77"/>
  <c r="H451" i="77"/>
  <c r="I451" i="77"/>
  <c r="J451" i="77"/>
  <c r="G452" i="77"/>
  <c r="H452" i="77"/>
  <c r="I452" i="77"/>
  <c r="J452" i="77"/>
  <c r="G453" i="77"/>
  <c r="H453" i="77"/>
  <c r="I453" i="77"/>
  <c r="J453" i="77"/>
  <c r="G454" i="77"/>
  <c r="H454" i="77"/>
  <c r="I454" i="77"/>
  <c r="J454" i="77"/>
  <c r="G455" i="77"/>
  <c r="H455" i="77"/>
  <c r="I455" i="77"/>
  <c r="J455" i="77"/>
  <c r="G456" i="77"/>
  <c r="H456" i="77"/>
  <c r="I456" i="77"/>
  <c r="J456" i="77"/>
  <c r="G457" i="77"/>
  <c r="H457" i="77"/>
  <c r="I457" i="77"/>
  <c r="J457" i="77"/>
  <c r="G458" i="77"/>
  <c r="H458" i="77"/>
  <c r="I458" i="77"/>
  <c r="J458" i="77"/>
  <c r="G459" i="77"/>
  <c r="H459" i="77"/>
  <c r="I459" i="77"/>
  <c r="J459" i="77"/>
  <c r="G460" i="77"/>
  <c r="H460" i="77"/>
  <c r="I460" i="77"/>
  <c r="J460" i="77"/>
  <c r="G461" i="77"/>
  <c r="H461" i="77"/>
  <c r="I461" i="77"/>
  <c r="J461" i="77"/>
  <c r="G462" i="77"/>
  <c r="H462" i="77"/>
  <c r="I462" i="77"/>
  <c r="J462" i="77"/>
  <c r="G463" i="77"/>
  <c r="H463" i="77"/>
  <c r="I463" i="77"/>
  <c r="J463" i="77"/>
  <c r="G464" i="77"/>
  <c r="H464" i="77"/>
  <c r="I464" i="77"/>
  <c r="J464" i="77"/>
  <c r="G465" i="77"/>
  <c r="H465" i="77"/>
  <c r="I465" i="77"/>
  <c r="J465" i="77"/>
  <c r="G466" i="77"/>
  <c r="H466" i="77"/>
  <c r="I466" i="77"/>
  <c r="J466" i="77"/>
  <c r="G467" i="77"/>
  <c r="H467" i="77"/>
  <c r="I467" i="77"/>
  <c r="J467" i="77"/>
  <c r="G468" i="77"/>
  <c r="H468" i="77"/>
  <c r="I468" i="77"/>
  <c r="J468" i="77"/>
  <c r="G469" i="77"/>
  <c r="H469" i="77"/>
  <c r="I469" i="77"/>
  <c r="J469" i="77"/>
  <c r="G470" i="77"/>
  <c r="H470" i="77"/>
  <c r="I470" i="77"/>
  <c r="J470" i="77"/>
  <c r="G471" i="77"/>
  <c r="H471" i="77"/>
  <c r="I471" i="77"/>
  <c r="J471" i="77"/>
  <c r="G472" i="77"/>
  <c r="H472" i="77"/>
  <c r="I472" i="77"/>
  <c r="J472" i="77"/>
  <c r="G473" i="77"/>
  <c r="H473" i="77"/>
  <c r="I473" i="77"/>
  <c r="J473" i="77"/>
  <c r="G474" i="77"/>
  <c r="H474" i="77"/>
  <c r="I474" i="77"/>
  <c r="J474" i="77"/>
  <c r="G475" i="77"/>
  <c r="H475" i="77"/>
  <c r="I475" i="77"/>
  <c r="J475" i="77"/>
  <c r="G476" i="77"/>
  <c r="H476" i="77"/>
  <c r="I476" i="77"/>
  <c r="J476" i="77"/>
  <c r="G477" i="77"/>
  <c r="H477" i="77"/>
  <c r="I477" i="77"/>
  <c r="J477" i="77"/>
  <c r="G478" i="77"/>
  <c r="H478" i="77"/>
  <c r="I478" i="77"/>
  <c r="J478" i="77"/>
  <c r="G479" i="77"/>
  <c r="H479" i="77"/>
  <c r="I479" i="77"/>
  <c r="J479" i="77"/>
  <c r="G480" i="77"/>
  <c r="H480" i="77"/>
  <c r="I480" i="77"/>
  <c r="J480" i="77"/>
  <c r="G481" i="77"/>
  <c r="H481" i="77"/>
  <c r="I481" i="77"/>
  <c r="J481" i="77"/>
  <c r="G482" i="77"/>
  <c r="H482" i="77"/>
  <c r="I482" i="77"/>
  <c r="J482" i="77"/>
  <c r="G483" i="77"/>
  <c r="H483" i="77"/>
  <c r="I483" i="77"/>
  <c r="J483" i="77"/>
  <c r="G484" i="77"/>
  <c r="H484" i="77"/>
  <c r="I484" i="77"/>
  <c r="J484" i="77"/>
  <c r="G485" i="77"/>
  <c r="H485" i="77"/>
  <c r="I485" i="77"/>
  <c r="J485" i="77"/>
  <c r="G486" i="77"/>
  <c r="H486" i="77"/>
  <c r="I486" i="77"/>
  <c r="J486" i="77"/>
  <c r="G487" i="77"/>
  <c r="H487" i="77"/>
  <c r="I487" i="77"/>
  <c r="J487" i="77"/>
  <c r="G488" i="77"/>
  <c r="H488" i="77"/>
  <c r="I488" i="77"/>
  <c r="J488" i="77"/>
  <c r="G489" i="77"/>
  <c r="H489" i="77"/>
  <c r="I489" i="77"/>
  <c r="J489" i="77"/>
  <c r="G490" i="77"/>
  <c r="H490" i="77"/>
  <c r="I490" i="77"/>
  <c r="J490" i="77"/>
  <c r="G491" i="77"/>
  <c r="H491" i="77"/>
  <c r="I491" i="77"/>
  <c r="J491" i="77"/>
  <c r="G492" i="77"/>
  <c r="H492" i="77"/>
  <c r="I492" i="77"/>
  <c r="J492" i="77"/>
  <c r="G493" i="77"/>
  <c r="H493" i="77"/>
  <c r="I493" i="77"/>
  <c r="J493" i="77"/>
  <c r="G494" i="77"/>
  <c r="H494" i="77"/>
  <c r="I494" i="77"/>
  <c r="J494" i="77"/>
  <c r="G495" i="77"/>
  <c r="H495" i="77"/>
  <c r="I495" i="77"/>
  <c r="J495" i="77"/>
  <c r="G496" i="77"/>
  <c r="H496" i="77"/>
  <c r="I496" i="77"/>
  <c r="J496" i="77"/>
  <c r="G497" i="77"/>
  <c r="H497" i="77"/>
  <c r="I497" i="77"/>
  <c r="J497" i="77"/>
  <c r="G498" i="77"/>
  <c r="H498" i="77"/>
  <c r="I498" i="77"/>
  <c r="J498" i="77"/>
  <c r="G499" i="77"/>
  <c r="H499" i="77"/>
  <c r="I499" i="77"/>
  <c r="J499" i="77"/>
  <c r="G500" i="77"/>
  <c r="H500" i="77"/>
  <c r="I500" i="77"/>
  <c r="J500" i="77"/>
  <c r="G501" i="77"/>
  <c r="H501" i="77"/>
  <c r="I501" i="77"/>
  <c r="J501" i="77"/>
  <c r="G502" i="77"/>
  <c r="H502" i="77"/>
  <c r="I502" i="77"/>
  <c r="J502" i="77"/>
  <c r="G503" i="77"/>
  <c r="H503" i="77"/>
  <c r="I503" i="77"/>
  <c r="J503" i="77"/>
  <c r="G504" i="77"/>
  <c r="H504" i="77"/>
  <c r="I504" i="77"/>
  <c r="J504" i="77"/>
  <c r="G505" i="77"/>
  <c r="H505" i="77"/>
  <c r="I505" i="77"/>
  <c r="J505" i="77"/>
  <c r="G506" i="77"/>
  <c r="H506" i="77"/>
  <c r="I506" i="77"/>
  <c r="J506" i="77"/>
  <c r="H7" i="77"/>
  <c r="I7" i="77"/>
  <c r="J7" i="77"/>
  <c r="G7" i="77"/>
  <c r="G8" i="78"/>
  <c r="H8" i="78"/>
  <c r="I8" i="78"/>
  <c r="J8" i="78"/>
  <c r="G9" i="78"/>
  <c r="H9" i="78"/>
  <c r="I9" i="78"/>
  <c r="J9" i="78"/>
  <c r="G10" i="78"/>
  <c r="H10" i="78"/>
  <c r="I10" i="78"/>
  <c r="J10" i="78"/>
  <c r="G11" i="78"/>
  <c r="H11" i="78"/>
  <c r="I11" i="78"/>
  <c r="J11" i="78"/>
  <c r="G12" i="78"/>
  <c r="H12" i="78"/>
  <c r="I12" i="78"/>
  <c r="J12" i="78"/>
  <c r="G13" i="78"/>
  <c r="H13" i="78"/>
  <c r="I13" i="78"/>
  <c r="J13" i="78"/>
  <c r="G14" i="78"/>
  <c r="H14" i="78"/>
  <c r="I14" i="78"/>
  <c r="J14" i="78"/>
  <c r="G15" i="78"/>
  <c r="H15" i="78"/>
  <c r="I15" i="78"/>
  <c r="J15" i="78"/>
  <c r="G16" i="78"/>
  <c r="H16" i="78"/>
  <c r="I16" i="78"/>
  <c r="J16" i="78"/>
  <c r="G17" i="78"/>
  <c r="H17" i="78"/>
  <c r="I17" i="78"/>
  <c r="J17" i="78"/>
  <c r="G18" i="78"/>
  <c r="H18" i="78"/>
  <c r="I18" i="78"/>
  <c r="J18" i="78"/>
  <c r="G19" i="78"/>
  <c r="H19" i="78"/>
  <c r="I19" i="78"/>
  <c r="J19" i="78"/>
  <c r="G20" i="78"/>
  <c r="H20" i="78"/>
  <c r="I20" i="78"/>
  <c r="J20" i="78"/>
  <c r="G21" i="78"/>
  <c r="H21" i="78"/>
  <c r="I21" i="78"/>
  <c r="J21" i="78"/>
  <c r="G22" i="78"/>
  <c r="H22" i="78"/>
  <c r="I22" i="78"/>
  <c r="J22" i="78"/>
  <c r="G23" i="78"/>
  <c r="H23" i="78"/>
  <c r="I23" i="78"/>
  <c r="J23" i="78"/>
  <c r="G24" i="78"/>
  <c r="H24" i="78"/>
  <c r="I24" i="78"/>
  <c r="J24" i="78"/>
  <c r="G25" i="78"/>
  <c r="H25" i="78"/>
  <c r="I25" i="78"/>
  <c r="J25" i="78"/>
  <c r="G26" i="78"/>
  <c r="H26" i="78"/>
  <c r="I26" i="78"/>
  <c r="J26" i="78"/>
  <c r="G27" i="78"/>
  <c r="H27" i="78"/>
  <c r="I27" i="78"/>
  <c r="J27" i="78"/>
  <c r="G28" i="78"/>
  <c r="H28" i="78"/>
  <c r="I28" i="78"/>
  <c r="J28" i="78"/>
  <c r="G29" i="78"/>
  <c r="H29" i="78"/>
  <c r="I29" i="78"/>
  <c r="J29" i="78"/>
  <c r="G30" i="78"/>
  <c r="H30" i="78"/>
  <c r="I30" i="78"/>
  <c r="J30" i="78"/>
  <c r="G31" i="78"/>
  <c r="H31" i="78"/>
  <c r="I31" i="78"/>
  <c r="J31" i="78"/>
  <c r="G32" i="78"/>
  <c r="H32" i="78"/>
  <c r="I32" i="78"/>
  <c r="J32" i="78"/>
  <c r="G33" i="78"/>
  <c r="H33" i="78"/>
  <c r="I33" i="78"/>
  <c r="J33" i="78"/>
  <c r="G34" i="78"/>
  <c r="H34" i="78"/>
  <c r="I34" i="78"/>
  <c r="J34" i="78"/>
  <c r="G35" i="78"/>
  <c r="H35" i="78"/>
  <c r="I35" i="78"/>
  <c r="J35" i="78"/>
  <c r="G36" i="78"/>
  <c r="H36" i="78"/>
  <c r="I36" i="78"/>
  <c r="J36" i="78"/>
  <c r="G37" i="78"/>
  <c r="H37" i="78"/>
  <c r="I37" i="78"/>
  <c r="J37" i="78"/>
  <c r="G38" i="78"/>
  <c r="H38" i="78"/>
  <c r="I38" i="78"/>
  <c r="J38" i="78"/>
  <c r="G39" i="78"/>
  <c r="H39" i="78"/>
  <c r="I39" i="78"/>
  <c r="J39" i="78"/>
  <c r="G40" i="78"/>
  <c r="H40" i="78"/>
  <c r="I40" i="78"/>
  <c r="J40" i="78"/>
  <c r="G41" i="78"/>
  <c r="H41" i="78"/>
  <c r="I41" i="78"/>
  <c r="J41" i="78"/>
  <c r="G42" i="78"/>
  <c r="H42" i="78"/>
  <c r="I42" i="78"/>
  <c r="J42" i="78"/>
  <c r="G43" i="78"/>
  <c r="H43" i="78"/>
  <c r="I43" i="78"/>
  <c r="J43" i="78"/>
  <c r="G44" i="78"/>
  <c r="H44" i="78"/>
  <c r="I44" i="78"/>
  <c r="J44" i="78"/>
  <c r="G45" i="78"/>
  <c r="H45" i="78"/>
  <c r="I45" i="78"/>
  <c r="J45" i="78"/>
  <c r="G46" i="78"/>
  <c r="H46" i="78"/>
  <c r="I46" i="78"/>
  <c r="J46" i="78"/>
  <c r="G47" i="78"/>
  <c r="H47" i="78"/>
  <c r="I47" i="78"/>
  <c r="J47" i="78"/>
  <c r="G48" i="78"/>
  <c r="H48" i="78"/>
  <c r="I48" i="78"/>
  <c r="J48" i="78"/>
  <c r="G49" i="78"/>
  <c r="H49" i="78"/>
  <c r="I49" i="78"/>
  <c r="J49" i="78"/>
  <c r="G50" i="78"/>
  <c r="H50" i="78"/>
  <c r="I50" i="78"/>
  <c r="J50" i="78"/>
  <c r="G51" i="78"/>
  <c r="H51" i="78"/>
  <c r="I51" i="78"/>
  <c r="J51" i="78"/>
  <c r="G52" i="78"/>
  <c r="H52" i="78"/>
  <c r="I52" i="78"/>
  <c r="J52" i="78"/>
  <c r="G53" i="78"/>
  <c r="H53" i="78"/>
  <c r="I53" i="78"/>
  <c r="J53" i="78"/>
  <c r="G54" i="78"/>
  <c r="H54" i="78"/>
  <c r="I54" i="78"/>
  <c r="J54" i="78"/>
  <c r="G55" i="78"/>
  <c r="H55" i="78"/>
  <c r="I55" i="78"/>
  <c r="J55" i="78"/>
  <c r="G56" i="78"/>
  <c r="H56" i="78"/>
  <c r="I56" i="78"/>
  <c r="J56" i="78"/>
  <c r="G57" i="78"/>
  <c r="H57" i="78"/>
  <c r="I57" i="78"/>
  <c r="J57" i="78"/>
  <c r="G58" i="78"/>
  <c r="H58" i="78"/>
  <c r="I58" i="78"/>
  <c r="J58" i="78"/>
  <c r="G59" i="78"/>
  <c r="H59" i="78"/>
  <c r="I59" i="78"/>
  <c r="J59" i="78"/>
  <c r="G60" i="78"/>
  <c r="H60" i="78"/>
  <c r="I60" i="78"/>
  <c r="J60" i="78"/>
  <c r="G61" i="78"/>
  <c r="H61" i="78"/>
  <c r="I61" i="78"/>
  <c r="J61" i="78"/>
  <c r="G62" i="78"/>
  <c r="H62" i="78"/>
  <c r="I62" i="78"/>
  <c r="J62" i="78"/>
  <c r="G63" i="78"/>
  <c r="H63" i="78"/>
  <c r="I63" i="78"/>
  <c r="J63" i="78"/>
  <c r="G64" i="78"/>
  <c r="H64" i="78"/>
  <c r="I64" i="78"/>
  <c r="J64" i="78"/>
  <c r="G65" i="78"/>
  <c r="H65" i="78"/>
  <c r="I65" i="78"/>
  <c r="J65" i="78"/>
  <c r="G66" i="78"/>
  <c r="H66" i="78"/>
  <c r="I66" i="78"/>
  <c r="J66" i="78"/>
  <c r="G67" i="78"/>
  <c r="H67" i="78"/>
  <c r="I67" i="78"/>
  <c r="J67" i="78"/>
  <c r="G68" i="78"/>
  <c r="H68" i="78"/>
  <c r="I68" i="78"/>
  <c r="J68" i="78"/>
  <c r="G69" i="78"/>
  <c r="H69" i="78"/>
  <c r="I69" i="78"/>
  <c r="J69" i="78"/>
  <c r="G70" i="78"/>
  <c r="H70" i="78"/>
  <c r="I70" i="78"/>
  <c r="J70" i="78"/>
  <c r="G71" i="78"/>
  <c r="H71" i="78"/>
  <c r="I71" i="78"/>
  <c r="J71" i="78"/>
  <c r="G72" i="78"/>
  <c r="H72" i="78"/>
  <c r="I72" i="78"/>
  <c r="J72" i="78"/>
  <c r="G73" i="78"/>
  <c r="H73" i="78"/>
  <c r="I73" i="78"/>
  <c r="J73" i="78"/>
  <c r="G74" i="78"/>
  <c r="H74" i="78"/>
  <c r="I74" i="78"/>
  <c r="J74" i="78"/>
  <c r="G75" i="78"/>
  <c r="H75" i="78"/>
  <c r="I75" i="78"/>
  <c r="J75" i="78"/>
  <c r="G76" i="78"/>
  <c r="H76" i="78"/>
  <c r="I76" i="78"/>
  <c r="J76" i="78"/>
  <c r="G77" i="78"/>
  <c r="H77" i="78"/>
  <c r="I77" i="78"/>
  <c r="J77" i="78"/>
  <c r="G78" i="78"/>
  <c r="H78" i="78"/>
  <c r="I78" i="78"/>
  <c r="J78" i="78"/>
  <c r="G79" i="78"/>
  <c r="H79" i="78"/>
  <c r="I79" i="78"/>
  <c r="J79" i="78"/>
  <c r="G80" i="78"/>
  <c r="H80" i="78"/>
  <c r="I80" i="78"/>
  <c r="J80" i="78"/>
  <c r="G81" i="78"/>
  <c r="H81" i="78"/>
  <c r="I81" i="78"/>
  <c r="J81" i="78"/>
  <c r="G82" i="78"/>
  <c r="H82" i="78"/>
  <c r="I82" i="78"/>
  <c r="J82" i="78"/>
  <c r="G83" i="78"/>
  <c r="H83" i="78"/>
  <c r="I83" i="78"/>
  <c r="J83" i="78"/>
  <c r="G84" i="78"/>
  <c r="H84" i="78"/>
  <c r="I84" i="78"/>
  <c r="J84" i="78"/>
  <c r="G85" i="78"/>
  <c r="H85" i="78"/>
  <c r="I85" i="78"/>
  <c r="J85" i="78"/>
  <c r="G86" i="78"/>
  <c r="H86" i="78"/>
  <c r="I86" i="78"/>
  <c r="J86" i="78"/>
  <c r="G87" i="78"/>
  <c r="H87" i="78"/>
  <c r="I87" i="78"/>
  <c r="J87" i="78"/>
  <c r="G88" i="78"/>
  <c r="H88" i="78"/>
  <c r="I88" i="78"/>
  <c r="J88" i="78"/>
  <c r="G89" i="78"/>
  <c r="H89" i="78"/>
  <c r="I89" i="78"/>
  <c r="J89" i="78"/>
  <c r="G90" i="78"/>
  <c r="H90" i="78"/>
  <c r="I90" i="78"/>
  <c r="J90" i="78"/>
  <c r="G91" i="78"/>
  <c r="H91" i="78"/>
  <c r="I91" i="78"/>
  <c r="J91" i="78"/>
  <c r="G92" i="78"/>
  <c r="H92" i="78"/>
  <c r="I92" i="78"/>
  <c r="J92" i="78"/>
  <c r="G93" i="78"/>
  <c r="H93" i="78"/>
  <c r="I93" i="78"/>
  <c r="J93" i="78"/>
  <c r="G94" i="78"/>
  <c r="H94" i="78"/>
  <c r="I94" i="78"/>
  <c r="J94" i="78"/>
  <c r="G95" i="78"/>
  <c r="H95" i="78"/>
  <c r="I95" i="78"/>
  <c r="J95" i="78"/>
  <c r="G96" i="78"/>
  <c r="H96" i="78"/>
  <c r="I96" i="78"/>
  <c r="J96" i="78"/>
  <c r="G97" i="78"/>
  <c r="H97" i="78"/>
  <c r="I97" i="78"/>
  <c r="J97" i="78"/>
  <c r="G98" i="78"/>
  <c r="H98" i="78"/>
  <c r="I98" i="78"/>
  <c r="J98" i="78"/>
  <c r="G99" i="78"/>
  <c r="H99" i="78"/>
  <c r="I99" i="78"/>
  <c r="J99" i="78"/>
  <c r="G100" i="78"/>
  <c r="H100" i="78"/>
  <c r="I100" i="78"/>
  <c r="J100" i="78"/>
  <c r="G101" i="78"/>
  <c r="H101" i="78"/>
  <c r="I101" i="78"/>
  <c r="J101" i="78"/>
  <c r="G102" i="78"/>
  <c r="H102" i="78"/>
  <c r="I102" i="78"/>
  <c r="J102" i="78"/>
  <c r="G103" i="78"/>
  <c r="H103" i="78"/>
  <c r="I103" i="78"/>
  <c r="J103" i="78"/>
  <c r="G104" i="78"/>
  <c r="H104" i="78"/>
  <c r="I104" i="78"/>
  <c r="J104" i="78"/>
  <c r="G105" i="78"/>
  <c r="H105" i="78"/>
  <c r="I105" i="78"/>
  <c r="J105" i="78"/>
  <c r="G106" i="78"/>
  <c r="H106" i="78"/>
  <c r="I106" i="78"/>
  <c r="J106" i="78"/>
  <c r="G107" i="78"/>
  <c r="H107" i="78"/>
  <c r="I107" i="78"/>
  <c r="J107" i="78"/>
  <c r="G108" i="78"/>
  <c r="H108" i="78"/>
  <c r="I108" i="78"/>
  <c r="J108" i="78"/>
  <c r="G109" i="78"/>
  <c r="H109" i="78"/>
  <c r="I109" i="78"/>
  <c r="J109" i="78"/>
  <c r="G110" i="78"/>
  <c r="H110" i="78"/>
  <c r="I110" i="78"/>
  <c r="J110" i="78"/>
  <c r="G111" i="78"/>
  <c r="H111" i="78"/>
  <c r="I111" i="78"/>
  <c r="J111" i="78"/>
  <c r="G112" i="78"/>
  <c r="H112" i="78"/>
  <c r="I112" i="78"/>
  <c r="J112" i="78"/>
  <c r="G113" i="78"/>
  <c r="H113" i="78"/>
  <c r="I113" i="78"/>
  <c r="J113" i="78"/>
  <c r="G114" i="78"/>
  <c r="H114" i="78"/>
  <c r="I114" i="78"/>
  <c r="J114" i="78"/>
  <c r="G115" i="78"/>
  <c r="H115" i="78"/>
  <c r="I115" i="78"/>
  <c r="J115" i="78"/>
  <c r="G116" i="78"/>
  <c r="H116" i="78"/>
  <c r="I116" i="78"/>
  <c r="J116" i="78"/>
  <c r="G117" i="78"/>
  <c r="H117" i="78"/>
  <c r="I117" i="78"/>
  <c r="J117" i="78"/>
  <c r="G118" i="78"/>
  <c r="H118" i="78"/>
  <c r="I118" i="78"/>
  <c r="J118" i="78"/>
  <c r="G119" i="78"/>
  <c r="H119" i="78"/>
  <c r="I119" i="78"/>
  <c r="J119" i="78"/>
  <c r="G120" i="78"/>
  <c r="H120" i="78"/>
  <c r="I120" i="78"/>
  <c r="J120" i="78"/>
  <c r="G121" i="78"/>
  <c r="H121" i="78"/>
  <c r="I121" i="78"/>
  <c r="J121" i="78"/>
  <c r="G122" i="78"/>
  <c r="H122" i="78"/>
  <c r="I122" i="78"/>
  <c r="J122" i="78"/>
  <c r="G123" i="78"/>
  <c r="H123" i="78"/>
  <c r="I123" i="78"/>
  <c r="J123" i="78"/>
  <c r="G124" i="78"/>
  <c r="H124" i="78"/>
  <c r="I124" i="78"/>
  <c r="J124" i="78"/>
  <c r="G125" i="78"/>
  <c r="H125" i="78"/>
  <c r="I125" i="78"/>
  <c r="J125" i="78"/>
  <c r="G126" i="78"/>
  <c r="H126" i="78"/>
  <c r="I126" i="78"/>
  <c r="J126" i="78"/>
  <c r="G127" i="78"/>
  <c r="H127" i="78"/>
  <c r="I127" i="78"/>
  <c r="J127" i="78"/>
  <c r="G128" i="78"/>
  <c r="H128" i="78"/>
  <c r="I128" i="78"/>
  <c r="J128" i="78"/>
  <c r="G129" i="78"/>
  <c r="H129" i="78"/>
  <c r="I129" i="78"/>
  <c r="J129" i="78"/>
  <c r="G130" i="78"/>
  <c r="H130" i="78"/>
  <c r="I130" i="78"/>
  <c r="J130" i="78"/>
  <c r="G131" i="78"/>
  <c r="H131" i="78"/>
  <c r="I131" i="78"/>
  <c r="J131" i="78"/>
  <c r="G132" i="78"/>
  <c r="H132" i="78"/>
  <c r="I132" i="78"/>
  <c r="J132" i="78"/>
  <c r="G133" i="78"/>
  <c r="H133" i="78"/>
  <c r="I133" i="78"/>
  <c r="J133" i="78"/>
  <c r="G134" i="78"/>
  <c r="H134" i="78"/>
  <c r="I134" i="78"/>
  <c r="J134" i="78"/>
  <c r="G135" i="78"/>
  <c r="H135" i="78"/>
  <c r="I135" i="78"/>
  <c r="J135" i="78"/>
  <c r="G136" i="78"/>
  <c r="H136" i="78"/>
  <c r="I136" i="78"/>
  <c r="J136" i="78"/>
  <c r="G137" i="78"/>
  <c r="H137" i="78"/>
  <c r="I137" i="78"/>
  <c r="J137" i="78"/>
  <c r="G138" i="78"/>
  <c r="H138" i="78"/>
  <c r="I138" i="78"/>
  <c r="J138" i="78"/>
  <c r="G139" i="78"/>
  <c r="H139" i="78"/>
  <c r="I139" i="78"/>
  <c r="J139" i="78"/>
  <c r="G140" i="78"/>
  <c r="H140" i="78"/>
  <c r="I140" i="78"/>
  <c r="J140" i="78"/>
  <c r="G141" i="78"/>
  <c r="H141" i="78"/>
  <c r="I141" i="78"/>
  <c r="J141" i="78"/>
  <c r="G142" i="78"/>
  <c r="H142" i="78"/>
  <c r="I142" i="78"/>
  <c r="J142" i="78"/>
  <c r="G143" i="78"/>
  <c r="H143" i="78"/>
  <c r="I143" i="78"/>
  <c r="J143" i="78"/>
  <c r="G144" i="78"/>
  <c r="H144" i="78"/>
  <c r="I144" i="78"/>
  <c r="J144" i="78"/>
  <c r="G145" i="78"/>
  <c r="H145" i="78"/>
  <c r="I145" i="78"/>
  <c r="J145" i="78"/>
  <c r="G146" i="78"/>
  <c r="H146" i="78"/>
  <c r="I146" i="78"/>
  <c r="J146" i="78"/>
  <c r="G147" i="78"/>
  <c r="H147" i="78"/>
  <c r="I147" i="78"/>
  <c r="J147" i="78"/>
  <c r="G148" i="78"/>
  <c r="H148" i="78"/>
  <c r="I148" i="78"/>
  <c r="J148" i="78"/>
  <c r="G149" i="78"/>
  <c r="H149" i="78"/>
  <c r="I149" i="78"/>
  <c r="J149" i="78"/>
  <c r="G150" i="78"/>
  <c r="H150" i="78"/>
  <c r="I150" i="78"/>
  <c r="J150" i="78"/>
  <c r="G151" i="78"/>
  <c r="H151" i="78"/>
  <c r="I151" i="78"/>
  <c r="J151" i="78"/>
  <c r="G152" i="78"/>
  <c r="H152" i="78"/>
  <c r="I152" i="78"/>
  <c r="J152" i="78"/>
  <c r="G153" i="78"/>
  <c r="H153" i="78"/>
  <c r="I153" i="78"/>
  <c r="J153" i="78"/>
  <c r="G154" i="78"/>
  <c r="H154" i="78"/>
  <c r="I154" i="78"/>
  <c r="J154" i="78"/>
  <c r="G155" i="78"/>
  <c r="H155" i="78"/>
  <c r="I155" i="78"/>
  <c r="J155" i="78"/>
  <c r="G156" i="78"/>
  <c r="H156" i="78"/>
  <c r="I156" i="78"/>
  <c r="J156" i="78"/>
  <c r="G157" i="78"/>
  <c r="H157" i="78"/>
  <c r="I157" i="78"/>
  <c r="J157" i="78"/>
  <c r="G158" i="78"/>
  <c r="H158" i="78"/>
  <c r="I158" i="78"/>
  <c r="J158" i="78"/>
  <c r="G159" i="78"/>
  <c r="H159" i="78"/>
  <c r="I159" i="78"/>
  <c r="J159" i="78"/>
  <c r="G160" i="78"/>
  <c r="H160" i="78"/>
  <c r="I160" i="78"/>
  <c r="J160" i="78"/>
  <c r="G161" i="78"/>
  <c r="H161" i="78"/>
  <c r="I161" i="78"/>
  <c r="J161" i="78"/>
  <c r="G162" i="78"/>
  <c r="H162" i="78"/>
  <c r="I162" i="78"/>
  <c r="J162" i="78"/>
  <c r="G163" i="78"/>
  <c r="H163" i="78"/>
  <c r="I163" i="78"/>
  <c r="J163" i="78"/>
  <c r="G164" i="78"/>
  <c r="H164" i="78"/>
  <c r="I164" i="78"/>
  <c r="J164" i="78"/>
  <c r="G165" i="78"/>
  <c r="H165" i="78"/>
  <c r="I165" i="78"/>
  <c r="J165" i="78"/>
  <c r="G166" i="78"/>
  <c r="H166" i="78"/>
  <c r="I166" i="78"/>
  <c r="J166" i="78"/>
  <c r="G167" i="78"/>
  <c r="H167" i="78"/>
  <c r="I167" i="78"/>
  <c r="J167" i="78"/>
  <c r="G168" i="78"/>
  <c r="H168" i="78"/>
  <c r="I168" i="78"/>
  <c r="J168" i="78"/>
  <c r="G169" i="78"/>
  <c r="H169" i="78"/>
  <c r="I169" i="78"/>
  <c r="J169" i="78"/>
  <c r="G170" i="78"/>
  <c r="H170" i="78"/>
  <c r="I170" i="78"/>
  <c r="J170" i="78"/>
  <c r="G171" i="78"/>
  <c r="H171" i="78"/>
  <c r="I171" i="78"/>
  <c r="J171" i="78"/>
  <c r="G172" i="78"/>
  <c r="H172" i="78"/>
  <c r="I172" i="78"/>
  <c r="J172" i="78"/>
  <c r="G173" i="78"/>
  <c r="H173" i="78"/>
  <c r="I173" i="78"/>
  <c r="J173" i="78"/>
  <c r="G174" i="78"/>
  <c r="H174" i="78"/>
  <c r="I174" i="78"/>
  <c r="J174" i="78"/>
  <c r="G175" i="78"/>
  <c r="H175" i="78"/>
  <c r="I175" i="78"/>
  <c r="J175" i="78"/>
  <c r="G176" i="78"/>
  <c r="H176" i="78"/>
  <c r="I176" i="78"/>
  <c r="J176" i="78"/>
  <c r="G177" i="78"/>
  <c r="H177" i="78"/>
  <c r="I177" i="78"/>
  <c r="J177" i="78"/>
  <c r="G178" i="78"/>
  <c r="H178" i="78"/>
  <c r="I178" i="78"/>
  <c r="J178" i="78"/>
  <c r="G179" i="78"/>
  <c r="H179" i="78"/>
  <c r="I179" i="78"/>
  <c r="J179" i="78"/>
  <c r="G180" i="78"/>
  <c r="H180" i="78"/>
  <c r="I180" i="78"/>
  <c r="J180" i="78"/>
  <c r="G181" i="78"/>
  <c r="H181" i="78"/>
  <c r="I181" i="78"/>
  <c r="J181" i="78"/>
  <c r="G182" i="78"/>
  <c r="H182" i="78"/>
  <c r="I182" i="78"/>
  <c r="J182" i="78"/>
  <c r="G183" i="78"/>
  <c r="H183" i="78"/>
  <c r="I183" i="78"/>
  <c r="J183" i="78"/>
  <c r="G184" i="78"/>
  <c r="H184" i="78"/>
  <c r="I184" i="78"/>
  <c r="J184" i="78"/>
  <c r="G185" i="78"/>
  <c r="H185" i="78"/>
  <c r="I185" i="78"/>
  <c r="J185" i="78"/>
  <c r="G186" i="78"/>
  <c r="H186" i="78"/>
  <c r="I186" i="78"/>
  <c r="J186" i="78"/>
  <c r="G187" i="78"/>
  <c r="H187" i="78"/>
  <c r="I187" i="78"/>
  <c r="J187" i="78"/>
  <c r="G188" i="78"/>
  <c r="H188" i="78"/>
  <c r="I188" i="78"/>
  <c r="J188" i="78"/>
  <c r="G189" i="78"/>
  <c r="H189" i="78"/>
  <c r="I189" i="78"/>
  <c r="J189" i="78"/>
  <c r="G190" i="78"/>
  <c r="H190" i="78"/>
  <c r="I190" i="78"/>
  <c r="J190" i="78"/>
  <c r="G191" i="78"/>
  <c r="H191" i="78"/>
  <c r="I191" i="78"/>
  <c r="J191" i="78"/>
  <c r="G192" i="78"/>
  <c r="H192" i="78"/>
  <c r="I192" i="78"/>
  <c r="J192" i="78"/>
  <c r="G193" i="78"/>
  <c r="H193" i="78"/>
  <c r="I193" i="78"/>
  <c r="J193" i="78"/>
  <c r="G194" i="78"/>
  <c r="H194" i="78"/>
  <c r="I194" i="78"/>
  <c r="J194" i="78"/>
  <c r="G195" i="78"/>
  <c r="H195" i="78"/>
  <c r="I195" i="78"/>
  <c r="J195" i="78"/>
  <c r="G196" i="78"/>
  <c r="H196" i="78"/>
  <c r="I196" i="78"/>
  <c r="J196" i="78"/>
  <c r="G197" i="78"/>
  <c r="H197" i="78"/>
  <c r="I197" i="78"/>
  <c r="J197" i="78"/>
  <c r="G198" i="78"/>
  <c r="H198" i="78"/>
  <c r="I198" i="78"/>
  <c r="J198" i="78"/>
  <c r="G199" i="78"/>
  <c r="H199" i="78"/>
  <c r="I199" i="78"/>
  <c r="J199" i="78"/>
  <c r="G200" i="78"/>
  <c r="H200" i="78"/>
  <c r="I200" i="78"/>
  <c r="J200" i="78"/>
  <c r="G201" i="78"/>
  <c r="H201" i="78"/>
  <c r="I201" i="78"/>
  <c r="J201" i="78"/>
  <c r="G202" i="78"/>
  <c r="H202" i="78"/>
  <c r="I202" i="78"/>
  <c r="J202" i="78"/>
  <c r="G203" i="78"/>
  <c r="H203" i="78"/>
  <c r="I203" i="78"/>
  <c r="J203" i="78"/>
  <c r="G204" i="78"/>
  <c r="H204" i="78"/>
  <c r="I204" i="78"/>
  <c r="J204" i="78"/>
  <c r="G205" i="78"/>
  <c r="H205" i="78"/>
  <c r="I205" i="78"/>
  <c r="J205" i="78"/>
  <c r="G206" i="78"/>
  <c r="H206" i="78"/>
  <c r="I206" i="78"/>
  <c r="J206" i="78"/>
  <c r="G207" i="78"/>
  <c r="H207" i="78"/>
  <c r="I207" i="78"/>
  <c r="J207" i="78"/>
  <c r="G208" i="78"/>
  <c r="H208" i="78"/>
  <c r="I208" i="78"/>
  <c r="J208" i="78"/>
  <c r="G209" i="78"/>
  <c r="H209" i="78"/>
  <c r="I209" i="78"/>
  <c r="J209" i="78"/>
  <c r="G210" i="78"/>
  <c r="H210" i="78"/>
  <c r="I210" i="78"/>
  <c r="J210" i="78"/>
  <c r="G211" i="78"/>
  <c r="H211" i="78"/>
  <c r="I211" i="78"/>
  <c r="J211" i="78"/>
  <c r="G212" i="78"/>
  <c r="H212" i="78"/>
  <c r="I212" i="78"/>
  <c r="J212" i="78"/>
  <c r="G213" i="78"/>
  <c r="H213" i="78"/>
  <c r="I213" i="78"/>
  <c r="J213" i="78"/>
  <c r="G214" i="78"/>
  <c r="H214" i="78"/>
  <c r="I214" i="78"/>
  <c r="J214" i="78"/>
  <c r="G215" i="78"/>
  <c r="H215" i="78"/>
  <c r="I215" i="78"/>
  <c r="J215" i="78"/>
  <c r="G216" i="78"/>
  <c r="H216" i="78"/>
  <c r="I216" i="78"/>
  <c r="J216" i="78"/>
  <c r="G217" i="78"/>
  <c r="H217" i="78"/>
  <c r="I217" i="78"/>
  <c r="J217" i="78"/>
  <c r="G218" i="78"/>
  <c r="H218" i="78"/>
  <c r="I218" i="78"/>
  <c r="J218" i="78"/>
  <c r="G219" i="78"/>
  <c r="H219" i="78"/>
  <c r="I219" i="78"/>
  <c r="J219" i="78"/>
  <c r="G220" i="78"/>
  <c r="H220" i="78"/>
  <c r="I220" i="78"/>
  <c r="J220" i="78"/>
  <c r="G221" i="78"/>
  <c r="H221" i="78"/>
  <c r="I221" i="78"/>
  <c r="J221" i="78"/>
  <c r="G222" i="78"/>
  <c r="H222" i="78"/>
  <c r="I222" i="78"/>
  <c r="J222" i="78"/>
  <c r="G223" i="78"/>
  <c r="H223" i="78"/>
  <c r="I223" i="78"/>
  <c r="J223" i="78"/>
  <c r="G224" i="78"/>
  <c r="H224" i="78"/>
  <c r="I224" i="78"/>
  <c r="J224" i="78"/>
  <c r="G225" i="78"/>
  <c r="H225" i="78"/>
  <c r="I225" i="78"/>
  <c r="J225" i="78"/>
  <c r="G226" i="78"/>
  <c r="H226" i="78"/>
  <c r="I226" i="78"/>
  <c r="J226" i="78"/>
  <c r="G227" i="78"/>
  <c r="H227" i="78"/>
  <c r="I227" i="78"/>
  <c r="J227" i="78"/>
  <c r="G228" i="78"/>
  <c r="H228" i="78"/>
  <c r="I228" i="78"/>
  <c r="J228" i="78"/>
  <c r="G229" i="78"/>
  <c r="H229" i="78"/>
  <c r="I229" i="78"/>
  <c r="J229" i="78"/>
  <c r="G230" i="78"/>
  <c r="H230" i="78"/>
  <c r="I230" i="78"/>
  <c r="J230" i="78"/>
  <c r="G231" i="78"/>
  <c r="H231" i="78"/>
  <c r="I231" i="78"/>
  <c r="J231" i="78"/>
  <c r="G232" i="78"/>
  <c r="H232" i="78"/>
  <c r="I232" i="78"/>
  <c r="J232" i="78"/>
  <c r="G233" i="78"/>
  <c r="H233" i="78"/>
  <c r="I233" i="78"/>
  <c r="J233" i="78"/>
  <c r="G234" i="78"/>
  <c r="H234" i="78"/>
  <c r="I234" i="78"/>
  <c r="J234" i="78"/>
  <c r="G235" i="78"/>
  <c r="H235" i="78"/>
  <c r="I235" i="78"/>
  <c r="J235" i="78"/>
  <c r="G236" i="78"/>
  <c r="H236" i="78"/>
  <c r="I236" i="78"/>
  <c r="J236" i="78"/>
  <c r="G237" i="78"/>
  <c r="H237" i="78"/>
  <c r="I237" i="78"/>
  <c r="J237" i="78"/>
  <c r="G238" i="78"/>
  <c r="H238" i="78"/>
  <c r="I238" i="78"/>
  <c r="J238" i="78"/>
  <c r="G239" i="78"/>
  <c r="H239" i="78"/>
  <c r="I239" i="78"/>
  <c r="J239" i="78"/>
  <c r="G240" i="78"/>
  <c r="H240" i="78"/>
  <c r="I240" i="78"/>
  <c r="J240" i="78"/>
  <c r="G241" i="78"/>
  <c r="H241" i="78"/>
  <c r="I241" i="78"/>
  <c r="J241" i="78"/>
  <c r="G242" i="78"/>
  <c r="H242" i="78"/>
  <c r="I242" i="78"/>
  <c r="J242" i="78"/>
  <c r="G243" i="78"/>
  <c r="H243" i="78"/>
  <c r="I243" i="78"/>
  <c r="J243" i="78"/>
  <c r="G244" i="78"/>
  <c r="H244" i="78"/>
  <c r="I244" i="78"/>
  <c r="J244" i="78"/>
  <c r="G245" i="78"/>
  <c r="H245" i="78"/>
  <c r="I245" i="78"/>
  <c r="J245" i="78"/>
  <c r="G246" i="78"/>
  <c r="H246" i="78"/>
  <c r="I246" i="78"/>
  <c r="J246" i="78"/>
  <c r="G247" i="78"/>
  <c r="H247" i="78"/>
  <c r="I247" i="78"/>
  <c r="J247" i="78"/>
  <c r="G248" i="78"/>
  <c r="H248" i="78"/>
  <c r="I248" i="78"/>
  <c r="J248" i="78"/>
  <c r="G249" i="78"/>
  <c r="H249" i="78"/>
  <c r="I249" i="78"/>
  <c r="J249" i="78"/>
  <c r="G250" i="78"/>
  <c r="H250" i="78"/>
  <c r="I250" i="78"/>
  <c r="J250" i="78"/>
  <c r="G251" i="78"/>
  <c r="H251" i="78"/>
  <c r="I251" i="78"/>
  <c r="J251" i="78"/>
  <c r="G252" i="78"/>
  <c r="H252" i="78"/>
  <c r="I252" i="78"/>
  <c r="J252" i="78"/>
  <c r="G253" i="78"/>
  <c r="H253" i="78"/>
  <c r="I253" i="78"/>
  <c r="J253" i="78"/>
  <c r="G254" i="78"/>
  <c r="H254" i="78"/>
  <c r="I254" i="78"/>
  <c r="J254" i="78"/>
  <c r="G255" i="78"/>
  <c r="H255" i="78"/>
  <c r="I255" i="78"/>
  <c r="J255" i="78"/>
  <c r="G256" i="78"/>
  <c r="H256" i="78"/>
  <c r="I256" i="78"/>
  <c r="J256" i="78"/>
  <c r="G257" i="78"/>
  <c r="H257" i="78"/>
  <c r="I257" i="78"/>
  <c r="J257" i="78"/>
  <c r="G258" i="78"/>
  <c r="H258" i="78"/>
  <c r="I258" i="78"/>
  <c r="J258" i="78"/>
  <c r="G259" i="78"/>
  <c r="H259" i="78"/>
  <c r="I259" i="78"/>
  <c r="J259" i="78"/>
  <c r="G260" i="78"/>
  <c r="H260" i="78"/>
  <c r="I260" i="78"/>
  <c r="J260" i="78"/>
  <c r="G261" i="78"/>
  <c r="H261" i="78"/>
  <c r="I261" i="78"/>
  <c r="J261" i="78"/>
  <c r="G262" i="78"/>
  <c r="H262" i="78"/>
  <c r="I262" i="78"/>
  <c r="J262" i="78"/>
  <c r="G263" i="78"/>
  <c r="H263" i="78"/>
  <c r="I263" i="78"/>
  <c r="J263" i="78"/>
  <c r="G264" i="78"/>
  <c r="H264" i="78"/>
  <c r="I264" i="78"/>
  <c r="J264" i="78"/>
  <c r="G265" i="78"/>
  <c r="H265" i="78"/>
  <c r="I265" i="78"/>
  <c r="J265" i="78"/>
  <c r="G266" i="78"/>
  <c r="H266" i="78"/>
  <c r="I266" i="78"/>
  <c r="J266" i="78"/>
  <c r="G267" i="78"/>
  <c r="H267" i="78"/>
  <c r="I267" i="78"/>
  <c r="J267" i="78"/>
  <c r="G268" i="78"/>
  <c r="H268" i="78"/>
  <c r="I268" i="78"/>
  <c r="J268" i="78"/>
  <c r="G269" i="78"/>
  <c r="H269" i="78"/>
  <c r="I269" i="78"/>
  <c r="J269" i="78"/>
  <c r="G270" i="78"/>
  <c r="H270" i="78"/>
  <c r="I270" i="78"/>
  <c r="J270" i="78"/>
  <c r="G271" i="78"/>
  <c r="H271" i="78"/>
  <c r="I271" i="78"/>
  <c r="J271" i="78"/>
  <c r="G272" i="78"/>
  <c r="H272" i="78"/>
  <c r="I272" i="78"/>
  <c r="J272" i="78"/>
  <c r="G273" i="78"/>
  <c r="H273" i="78"/>
  <c r="I273" i="78"/>
  <c r="J273" i="78"/>
  <c r="G274" i="78"/>
  <c r="H274" i="78"/>
  <c r="I274" i="78"/>
  <c r="J274" i="78"/>
  <c r="G275" i="78"/>
  <c r="H275" i="78"/>
  <c r="I275" i="78"/>
  <c r="J275" i="78"/>
  <c r="G276" i="78"/>
  <c r="H276" i="78"/>
  <c r="I276" i="78"/>
  <c r="J276" i="78"/>
  <c r="G277" i="78"/>
  <c r="H277" i="78"/>
  <c r="I277" i="78"/>
  <c r="J277" i="78"/>
  <c r="G278" i="78"/>
  <c r="H278" i="78"/>
  <c r="I278" i="78"/>
  <c r="J278" i="78"/>
  <c r="G279" i="78"/>
  <c r="H279" i="78"/>
  <c r="I279" i="78"/>
  <c r="J279" i="78"/>
  <c r="G280" i="78"/>
  <c r="H280" i="78"/>
  <c r="I280" i="78"/>
  <c r="J280" i="78"/>
  <c r="G281" i="78"/>
  <c r="H281" i="78"/>
  <c r="I281" i="78"/>
  <c r="J281" i="78"/>
  <c r="G282" i="78"/>
  <c r="H282" i="78"/>
  <c r="I282" i="78"/>
  <c r="J282" i="78"/>
  <c r="G283" i="78"/>
  <c r="H283" i="78"/>
  <c r="I283" i="78"/>
  <c r="J283" i="78"/>
  <c r="G284" i="78"/>
  <c r="H284" i="78"/>
  <c r="I284" i="78"/>
  <c r="J284" i="78"/>
  <c r="G285" i="78"/>
  <c r="H285" i="78"/>
  <c r="I285" i="78"/>
  <c r="J285" i="78"/>
  <c r="G286" i="78"/>
  <c r="H286" i="78"/>
  <c r="I286" i="78"/>
  <c r="J286" i="78"/>
  <c r="G287" i="78"/>
  <c r="H287" i="78"/>
  <c r="I287" i="78"/>
  <c r="J287" i="78"/>
  <c r="G288" i="78"/>
  <c r="H288" i="78"/>
  <c r="I288" i="78"/>
  <c r="J288" i="78"/>
  <c r="G289" i="78"/>
  <c r="H289" i="78"/>
  <c r="I289" i="78"/>
  <c r="J289" i="78"/>
  <c r="G290" i="78"/>
  <c r="H290" i="78"/>
  <c r="I290" i="78"/>
  <c r="J290" i="78"/>
  <c r="G291" i="78"/>
  <c r="H291" i="78"/>
  <c r="I291" i="78"/>
  <c r="J291" i="78"/>
  <c r="G292" i="78"/>
  <c r="H292" i="78"/>
  <c r="I292" i="78"/>
  <c r="J292" i="78"/>
  <c r="G293" i="78"/>
  <c r="H293" i="78"/>
  <c r="I293" i="78"/>
  <c r="J293" i="78"/>
  <c r="G294" i="78"/>
  <c r="H294" i="78"/>
  <c r="I294" i="78"/>
  <c r="J294" i="78"/>
  <c r="G295" i="78"/>
  <c r="H295" i="78"/>
  <c r="I295" i="78"/>
  <c r="J295" i="78"/>
  <c r="G296" i="78"/>
  <c r="H296" i="78"/>
  <c r="I296" i="78"/>
  <c r="J296" i="78"/>
  <c r="G297" i="78"/>
  <c r="H297" i="78"/>
  <c r="I297" i="78"/>
  <c r="J297" i="78"/>
  <c r="G298" i="78"/>
  <c r="H298" i="78"/>
  <c r="I298" i="78"/>
  <c r="J298" i="78"/>
  <c r="G299" i="78"/>
  <c r="H299" i="78"/>
  <c r="I299" i="78"/>
  <c r="J299" i="78"/>
  <c r="G300" i="78"/>
  <c r="H300" i="78"/>
  <c r="I300" i="78"/>
  <c r="J300" i="78"/>
  <c r="G301" i="78"/>
  <c r="H301" i="78"/>
  <c r="I301" i="78"/>
  <c r="J301" i="78"/>
  <c r="G302" i="78"/>
  <c r="H302" i="78"/>
  <c r="I302" i="78"/>
  <c r="J302" i="78"/>
  <c r="G303" i="78"/>
  <c r="H303" i="78"/>
  <c r="I303" i="78"/>
  <c r="J303" i="78"/>
  <c r="G304" i="78"/>
  <c r="H304" i="78"/>
  <c r="I304" i="78"/>
  <c r="J304" i="78"/>
  <c r="G305" i="78"/>
  <c r="H305" i="78"/>
  <c r="I305" i="78"/>
  <c r="J305" i="78"/>
  <c r="G306" i="78"/>
  <c r="H306" i="78"/>
  <c r="I306" i="78"/>
  <c r="J306" i="78"/>
  <c r="G307" i="78"/>
  <c r="H307" i="78"/>
  <c r="I307" i="78"/>
  <c r="J307" i="78"/>
  <c r="G308" i="78"/>
  <c r="H308" i="78"/>
  <c r="I308" i="78"/>
  <c r="J308" i="78"/>
  <c r="G309" i="78"/>
  <c r="H309" i="78"/>
  <c r="I309" i="78"/>
  <c r="J309" i="78"/>
  <c r="G310" i="78"/>
  <c r="H310" i="78"/>
  <c r="I310" i="78"/>
  <c r="J310" i="78"/>
  <c r="G311" i="78"/>
  <c r="H311" i="78"/>
  <c r="I311" i="78"/>
  <c r="J311" i="78"/>
  <c r="G312" i="78"/>
  <c r="H312" i="78"/>
  <c r="I312" i="78"/>
  <c r="J312" i="78"/>
  <c r="G313" i="78"/>
  <c r="H313" i="78"/>
  <c r="I313" i="78"/>
  <c r="J313" i="78"/>
  <c r="G314" i="78"/>
  <c r="H314" i="78"/>
  <c r="I314" i="78"/>
  <c r="J314" i="78"/>
  <c r="G315" i="78"/>
  <c r="H315" i="78"/>
  <c r="I315" i="78"/>
  <c r="J315" i="78"/>
  <c r="G316" i="78"/>
  <c r="H316" i="78"/>
  <c r="I316" i="78"/>
  <c r="J316" i="78"/>
  <c r="G317" i="78"/>
  <c r="H317" i="78"/>
  <c r="I317" i="78"/>
  <c r="J317" i="78"/>
  <c r="G318" i="78"/>
  <c r="H318" i="78"/>
  <c r="I318" i="78"/>
  <c r="J318" i="78"/>
  <c r="G319" i="78"/>
  <c r="H319" i="78"/>
  <c r="I319" i="78"/>
  <c r="J319" i="78"/>
  <c r="G320" i="78"/>
  <c r="H320" i="78"/>
  <c r="I320" i="78"/>
  <c r="J320" i="78"/>
  <c r="G321" i="78"/>
  <c r="H321" i="78"/>
  <c r="I321" i="78"/>
  <c r="J321" i="78"/>
  <c r="G322" i="78"/>
  <c r="H322" i="78"/>
  <c r="I322" i="78"/>
  <c r="J322" i="78"/>
  <c r="G323" i="78"/>
  <c r="H323" i="78"/>
  <c r="I323" i="78"/>
  <c r="J323" i="78"/>
  <c r="G324" i="78"/>
  <c r="H324" i="78"/>
  <c r="I324" i="78"/>
  <c r="J324" i="78"/>
  <c r="G325" i="78"/>
  <c r="H325" i="78"/>
  <c r="I325" i="78"/>
  <c r="J325" i="78"/>
  <c r="G326" i="78"/>
  <c r="H326" i="78"/>
  <c r="I326" i="78"/>
  <c r="J326" i="78"/>
  <c r="G327" i="78"/>
  <c r="H327" i="78"/>
  <c r="I327" i="78"/>
  <c r="J327" i="78"/>
  <c r="G328" i="78"/>
  <c r="H328" i="78"/>
  <c r="I328" i="78"/>
  <c r="J328" i="78"/>
  <c r="G329" i="78"/>
  <c r="H329" i="78"/>
  <c r="I329" i="78"/>
  <c r="J329" i="78"/>
  <c r="G330" i="78"/>
  <c r="H330" i="78"/>
  <c r="I330" i="78"/>
  <c r="J330" i="78"/>
  <c r="G331" i="78"/>
  <c r="H331" i="78"/>
  <c r="I331" i="78"/>
  <c r="J331" i="78"/>
  <c r="G332" i="78"/>
  <c r="H332" i="78"/>
  <c r="I332" i="78"/>
  <c r="J332" i="78"/>
  <c r="G333" i="78"/>
  <c r="H333" i="78"/>
  <c r="I333" i="78"/>
  <c r="J333" i="78"/>
  <c r="G334" i="78"/>
  <c r="H334" i="78"/>
  <c r="I334" i="78"/>
  <c r="J334" i="78"/>
  <c r="G335" i="78"/>
  <c r="H335" i="78"/>
  <c r="I335" i="78"/>
  <c r="J335" i="78"/>
  <c r="G336" i="78"/>
  <c r="H336" i="78"/>
  <c r="I336" i="78"/>
  <c r="J336" i="78"/>
  <c r="G337" i="78"/>
  <c r="H337" i="78"/>
  <c r="I337" i="78"/>
  <c r="J337" i="78"/>
  <c r="G338" i="78"/>
  <c r="H338" i="78"/>
  <c r="I338" i="78"/>
  <c r="J338" i="78"/>
  <c r="G339" i="78"/>
  <c r="H339" i="78"/>
  <c r="I339" i="78"/>
  <c r="J339" i="78"/>
  <c r="G340" i="78"/>
  <c r="H340" i="78"/>
  <c r="I340" i="78"/>
  <c r="J340" i="78"/>
  <c r="G341" i="78"/>
  <c r="H341" i="78"/>
  <c r="I341" i="78"/>
  <c r="J341" i="78"/>
  <c r="G342" i="78"/>
  <c r="H342" i="78"/>
  <c r="I342" i="78"/>
  <c r="J342" i="78"/>
  <c r="G343" i="78"/>
  <c r="H343" i="78"/>
  <c r="I343" i="78"/>
  <c r="J343" i="78"/>
  <c r="G344" i="78"/>
  <c r="H344" i="78"/>
  <c r="I344" i="78"/>
  <c r="J344" i="78"/>
  <c r="G345" i="78"/>
  <c r="H345" i="78"/>
  <c r="I345" i="78"/>
  <c r="J345" i="78"/>
  <c r="G346" i="78"/>
  <c r="H346" i="78"/>
  <c r="I346" i="78"/>
  <c r="J346" i="78"/>
  <c r="G347" i="78"/>
  <c r="H347" i="78"/>
  <c r="I347" i="78"/>
  <c r="J347" i="78"/>
  <c r="G348" i="78"/>
  <c r="H348" i="78"/>
  <c r="I348" i="78"/>
  <c r="J348" i="78"/>
  <c r="G349" i="78"/>
  <c r="H349" i="78"/>
  <c r="I349" i="78"/>
  <c r="J349" i="78"/>
  <c r="G350" i="78"/>
  <c r="H350" i="78"/>
  <c r="I350" i="78"/>
  <c r="J350" i="78"/>
  <c r="G351" i="78"/>
  <c r="H351" i="78"/>
  <c r="I351" i="78"/>
  <c r="J351" i="78"/>
  <c r="G352" i="78"/>
  <c r="H352" i="78"/>
  <c r="I352" i="78"/>
  <c r="J352" i="78"/>
  <c r="G353" i="78"/>
  <c r="H353" i="78"/>
  <c r="I353" i="78"/>
  <c r="J353" i="78"/>
  <c r="G354" i="78"/>
  <c r="H354" i="78"/>
  <c r="I354" i="78"/>
  <c r="J354" i="78"/>
  <c r="G355" i="78"/>
  <c r="H355" i="78"/>
  <c r="I355" i="78"/>
  <c r="J355" i="78"/>
  <c r="G356" i="78"/>
  <c r="H356" i="78"/>
  <c r="I356" i="78"/>
  <c r="J356" i="78"/>
  <c r="G357" i="78"/>
  <c r="H357" i="78"/>
  <c r="I357" i="78"/>
  <c r="J357" i="78"/>
  <c r="G358" i="78"/>
  <c r="H358" i="78"/>
  <c r="I358" i="78"/>
  <c r="J358" i="78"/>
  <c r="G359" i="78"/>
  <c r="H359" i="78"/>
  <c r="I359" i="78"/>
  <c r="J359" i="78"/>
  <c r="G360" i="78"/>
  <c r="H360" i="78"/>
  <c r="I360" i="78"/>
  <c r="J360" i="78"/>
  <c r="G361" i="78"/>
  <c r="H361" i="78"/>
  <c r="I361" i="78"/>
  <c r="J361" i="78"/>
  <c r="G362" i="78"/>
  <c r="H362" i="78"/>
  <c r="I362" i="78"/>
  <c r="J362" i="78"/>
  <c r="G363" i="78"/>
  <c r="H363" i="78"/>
  <c r="I363" i="78"/>
  <c r="J363" i="78"/>
  <c r="G364" i="78"/>
  <c r="H364" i="78"/>
  <c r="I364" i="78"/>
  <c r="J364" i="78"/>
  <c r="G365" i="78"/>
  <c r="H365" i="78"/>
  <c r="I365" i="78"/>
  <c r="J365" i="78"/>
  <c r="G366" i="78"/>
  <c r="H366" i="78"/>
  <c r="I366" i="78"/>
  <c r="J366" i="78"/>
  <c r="G367" i="78"/>
  <c r="H367" i="78"/>
  <c r="I367" i="78"/>
  <c r="J367" i="78"/>
  <c r="G368" i="78"/>
  <c r="H368" i="78"/>
  <c r="I368" i="78"/>
  <c r="J368" i="78"/>
  <c r="G369" i="78"/>
  <c r="H369" i="78"/>
  <c r="I369" i="78"/>
  <c r="J369" i="78"/>
  <c r="G370" i="78"/>
  <c r="H370" i="78"/>
  <c r="I370" i="78"/>
  <c r="J370" i="78"/>
  <c r="G371" i="78"/>
  <c r="H371" i="78"/>
  <c r="I371" i="78"/>
  <c r="J371" i="78"/>
  <c r="G372" i="78"/>
  <c r="H372" i="78"/>
  <c r="I372" i="78"/>
  <c r="J372" i="78"/>
  <c r="G373" i="78"/>
  <c r="H373" i="78"/>
  <c r="I373" i="78"/>
  <c r="J373" i="78"/>
  <c r="G374" i="78"/>
  <c r="H374" i="78"/>
  <c r="I374" i="78"/>
  <c r="J374" i="78"/>
  <c r="G375" i="78"/>
  <c r="H375" i="78"/>
  <c r="I375" i="78"/>
  <c r="J375" i="78"/>
  <c r="G376" i="78"/>
  <c r="H376" i="78"/>
  <c r="I376" i="78"/>
  <c r="J376" i="78"/>
  <c r="G377" i="78"/>
  <c r="H377" i="78"/>
  <c r="I377" i="78"/>
  <c r="J377" i="78"/>
  <c r="G378" i="78"/>
  <c r="H378" i="78"/>
  <c r="I378" i="78"/>
  <c r="J378" i="78"/>
  <c r="G379" i="78"/>
  <c r="H379" i="78"/>
  <c r="I379" i="78"/>
  <c r="J379" i="78"/>
  <c r="G380" i="78"/>
  <c r="H380" i="78"/>
  <c r="I380" i="78"/>
  <c r="J380" i="78"/>
  <c r="G381" i="78"/>
  <c r="H381" i="78"/>
  <c r="I381" i="78"/>
  <c r="J381" i="78"/>
  <c r="G382" i="78"/>
  <c r="H382" i="78"/>
  <c r="I382" i="78"/>
  <c r="J382" i="78"/>
  <c r="G383" i="78"/>
  <c r="H383" i="78"/>
  <c r="I383" i="78"/>
  <c r="J383" i="78"/>
  <c r="G384" i="78"/>
  <c r="H384" i="78"/>
  <c r="I384" i="78"/>
  <c r="J384" i="78"/>
  <c r="G385" i="78"/>
  <c r="H385" i="78"/>
  <c r="I385" i="78"/>
  <c r="J385" i="78"/>
  <c r="G386" i="78"/>
  <c r="H386" i="78"/>
  <c r="I386" i="78"/>
  <c r="J386" i="78"/>
  <c r="G387" i="78"/>
  <c r="H387" i="78"/>
  <c r="I387" i="78"/>
  <c r="J387" i="78"/>
  <c r="G388" i="78"/>
  <c r="H388" i="78"/>
  <c r="I388" i="78"/>
  <c r="J388" i="78"/>
  <c r="G389" i="78"/>
  <c r="H389" i="78"/>
  <c r="I389" i="78"/>
  <c r="J389" i="78"/>
  <c r="G390" i="78"/>
  <c r="H390" i="78"/>
  <c r="I390" i="78"/>
  <c r="J390" i="78"/>
  <c r="G391" i="78"/>
  <c r="H391" i="78"/>
  <c r="I391" i="78"/>
  <c r="J391" i="78"/>
  <c r="G392" i="78"/>
  <c r="H392" i="78"/>
  <c r="I392" i="78"/>
  <c r="J392" i="78"/>
  <c r="G393" i="78"/>
  <c r="H393" i="78"/>
  <c r="I393" i="78"/>
  <c r="J393" i="78"/>
  <c r="G394" i="78"/>
  <c r="H394" i="78"/>
  <c r="I394" i="78"/>
  <c r="J394" i="78"/>
  <c r="G395" i="78"/>
  <c r="H395" i="78"/>
  <c r="I395" i="78"/>
  <c r="J395" i="78"/>
  <c r="G396" i="78"/>
  <c r="H396" i="78"/>
  <c r="I396" i="78"/>
  <c r="J396" i="78"/>
  <c r="G397" i="78"/>
  <c r="H397" i="78"/>
  <c r="I397" i="78"/>
  <c r="J397" i="78"/>
  <c r="G398" i="78"/>
  <c r="H398" i="78"/>
  <c r="I398" i="78"/>
  <c r="J398" i="78"/>
  <c r="G399" i="78"/>
  <c r="H399" i="78"/>
  <c r="I399" i="78"/>
  <c r="J399" i="78"/>
  <c r="G400" i="78"/>
  <c r="H400" i="78"/>
  <c r="I400" i="78"/>
  <c r="J400" i="78"/>
  <c r="G401" i="78"/>
  <c r="H401" i="78"/>
  <c r="I401" i="78"/>
  <c r="J401" i="78"/>
  <c r="G402" i="78"/>
  <c r="H402" i="78"/>
  <c r="I402" i="78"/>
  <c r="J402" i="78"/>
  <c r="G403" i="78"/>
  <c r="H403" i="78"/>
  <c r="I403" i="78"/>
  <c r="J403" i="78"/>
  <c r="G404" i="78"/>
  <c r="H404" i="78"/>
  <c r="I404" i="78"/>
  <c r="J404" i="78"/>
  <c r="G405" i="78"/>
  <c r="H405" i="78"/>
  <c r="I405" i="78"/>
  <c r="J405" i="78"/>
  <c r="G406" i="78"/>
  <c r="H406" i="78"/>
  <c r="I406" i="78"/>
  <c r="J406" i="78"/>
  <c r="G407" i="78"/>
  <c r="H407" i="78"/>
  <c r="I407" i="78"/>
  <c r="J407" i="78"/>
  <c r="G408" i="78"/>
  <c r="H408" i="78"/>
  <c r="I408" i="78"/>
  <c r="J408" i="78"/>
  <c r="G409" i="78"/>
  <c r="H409" i="78"/>
  <c r="I409" i="78"/>
  <c r="J409" i="78"/>
  <c r="G410" i="78"/>
  <c r="H410" i="78"/>
  <c r="I410" i="78"/>
  <c r="J410" i="78"/>
  <c r="G411" i="78"/>
  <c r="H411" i="78"/>
  <c r="I411" i="78"/>
  <c r="J411" i="78"/>
  <c r="G412" i="78"/>
  <c r="H412" i="78"/>
  <c r="I412" i="78"/>
  <c r="J412" i="78"/>
  <c r="G413" i="78"/>
  <c r="H413" i="78"/>
  <c r="I413" i="78"/>
  <c r="J413" i="78"/>
  <c r="G414" i="78"/>
  <c r="H414" i="78"/>
  <c r="I414" i="78"/>
  <c r="J414" i="78"/>
  <c r="G415" i="78"/>
  <c r="H415" i="78"/>
  <c r="I415" i="78"/>
  <c r="J415" i="78"/>
  <c r="G416" i="78"/>
  <c r="H416" i="78"/>
  <c r="I416" i="78"/>
  <c r="J416" i="78"/>
  <c r="G417" i="78"/>
  <c r="H417" i="78"/>
  <c r="I417" i="78"/>
  <c r="J417" i="78"/>
  <c r="G418" i="78"/>
  <c r="H418" i="78"/>
  <c r="I418" i="78"/>
  <c r="J418" i="78"/>
  <c r="G419" i="78"/>
  <c r="H419" i="78"/>
  <c r="I419" i="78"/>
  <c r="J419" i="78"/>
  <c r="G420" i="78"/>
  <c r="H420" i="78"/>
  <c r="I420" i="78"/>
  <c r="J420" i="78"/>
  <c r="G421" i="78"/>
  <c r="H421" i="78"/>
  <c r="I421" i="78"/>
  <c r="J421" i="78"/>
  <c r="G422" i="78"/>
  <c r="H422" i="78"/>
  <c r="I422" i="78"/>
  <c r="J422" i="78"/>
  <c r="G423" i="78"/>
  <c r="H423" i="78"/>
  <c r="I423" i="78"/>
  <c r="J423" i="78"/>
  <c r="G424" i="78"/>
  <c r="H424" i="78"/>
  <c r="I424" i="78"/>
  <c r="J424" i="78"/>
  <c r="G425" i="78"/>
  <c r="H425" i="78"/>
  <c r="I425" i="78"/>
  <c r="J425" i="78"/>
  <c r="G426" i="78"/>
  <c r="H426" i="78"/>
  <c r="I426" i="78"/>
  <c r="J426" i="78"/>
  <c r="G427" i="78"/>
  <c r="H427" i="78"/>
  <c r="I427" i="78"/>
  <c r="J427" i="78"/>
  <c r="G428" i="78"/>
  <c r="H428" i="78"/>
  <c r="I428" i="78"/>
  <c r="J428" i="78"/>
  <c r="G429" i="78"/>
  <c r="H429" i="78"/>
  <c r="I429" i="78"/>
  <c r="J429" i="78"/>
  <c r="G430" i="78"/>
  <c r="H430" i="78"/>
  <c r="I430" i="78"/>
  <c r="J430" i="78"/>
  <c r="G431" i="78"/>
  <c r="H431" i="78"/>
  <c r="I431" i="78"/>
  <c r="J431" i="78"/>
  <c r="G432" i="78"/>
  <c r="H432" i="78"/>
  <c r="I432" i="78"/>
  <c r="J432" i="78"/>
  <c r="G433" i="78"/>
  <c r="H433" i="78"/>
  <c r="I433" i="78"/>
  <c r="J433" i="78"/>
  <c r="G434" i="78"/>
  <c r="H434" i="78"/>
  <c r="I434" i="78"/>
  <c r="J434" i="78"/>
  <c r="G435" i="78"/>
  <c r="H435" i="78"/>
  <c r="I435" i="78"/>
  <c r="J435" i="78"/>
  <c r="G436" i="78"/>
  <c r="H436" i="78"/>
  <c r="I436" i="78"/>
  <c r="J436" i="78"/>
  <c r="G437" i="78"/>
  <c r="H437" i="78"/>
  <c r="I437" i="78"/>
  <c r="J437" i="78"/>
  <c r="G438" i="78"/>
  <c r="H438" i="78"/>
  <c r="I438" i="78"/>
  <c r="J438" i="78"/>
  <c r="G439" i="78"/>
  <c r="H439" i="78"/>
  <c r="I439" i="78"/>
  <c r="J439" i="78"/>
  <c r="G440" i="78"/>
  <c r="H440" i="78"/>
  <c r="I440" i="78"/>
  <c r="J440" i="78"/>
  <c r="G441" i="78"/>
  <c r="H441" i="78"/>
  <c r="I441" i="78"/>
  <c r="J441" i="78"/>
  <c r="G442" i="78"/>
  <c r="H442" i="78"/>
  <c r="I442" i="78"/>
  <c r="J442" i="78"/>
  <c r="G443" i="78"/>
  <c r="H443" i="78"/>
  <c r="I443" i="78"/>
  <c r="J443" i="78"/>
  <c r="G444" i="78"/>
  <c r="H444" i="78"/>
  <c r="I444" i="78"/>
  <c r="J444" i="78"/>
  <c r="G445" i="78"/>
  <c r="H445" i="78"/>
  <c r="I445" i="78"/>
  <c r="J445" i="78"/>
  <c r="G446" i="78"/>
  <c r="H446" i="78"/>
  <c r="I446" i="78"/>
  <c r="J446" i="78"/>
  <c r="G447" i="78"/>
  <c r="H447" i="78"/>
  <c r="I447" i="78"/>
  <c r="J447" i="78"/>
  <c r="G448" i="78"/>
  <c r="H448" i="78"/>
  <c r="I448" i="78"/>
  <c r="J448" i="78"/>
  <c r="G449" i="78"/>
  <c r="H449" i="78"/>
  <c r="I449" i="78"/>
  <c r="J449" i="78"/>
  <c r="G450" i="78"/>
  <c r="H450" i="78"/>
  <c r="I450" i="78"/>
  <c r="J450" i="78"/>
  <c r="G451" i="78"/>
  <c r="H451" i="78"/>
  <c r="I451" i="78"/>
  <c r="J451" i="78"/>
  <c r="G452" i="78"/>
  <c r="H452" i="78"/>
  <c r="I452" i="78"/>
  <c r="J452" i="78"/>
  <c r="G453" i="78"/>
  <c r="H453" i="78"/>
  <c r="I453" i="78"/>
  <c r="J453" i="78"/>
  <c r="G454" i="78"/>
  <c r="H454" i="78"/>
  <c r="I454" i="78"/>
  <c r="J454" i="78"/>
  <c r="G455" i="78"/>
  <c r="H455" i="78"/>
  <c r="I455" i="78"/>
  <c r="J455" i="78"/>
  <c r="G456" i="78"/>
  <c r="H456" i="78"/>
  <c r="I456" i="78"/>
  <c r="J456" i="78"/>
  <c r="G457" i="78"/>
  <c r="H457" i="78"/>
  <c r="I457" i="78"/>
  <c r="J457" i="78"/>
  <c r="G458" i="78"/>
  <c r="H458" i="78"/>
  <c r="I458" i="78"/>
  <c r="J458" i="78"/>
  <c r="G459" i="78"/>
  <c r="H459" i="78"/>
  <c r="I459" i="78"/>
  <c r="J459" i="78"/>
  <c r="G460" i="78"/>
  <c r="H460" i="78"/>
  <c r="I460" i="78"/>
  <c r="J460" i="78"/>
  <c r="G461" i="78"/>
  <c r="H461" i="78"/>
  <c r="I461" i="78"/>
  <c r="J461" i="78"/>
  <c r="G462" i="78"/>
  <c r="H462" i="78"/>
  <c r="I462" i="78"/>
  <c r="J462" i="78"/>
  <c r="G463" i="78"/>
  <c r="H463" i="78"/>
  <c r="I463" i="78"/>
  <c r="J463" i="78"/>
  <c r="G464" i="78"/>
  <c r="H464" i="78"/>
  <c r="I464" i="78"/>
  <c r="J464" i="78"/>
  <c r="G465" i="78"/>
  <c r="H465" i="78"/>
  <c r="I465" i="78"/>
  <c r="J465" i="78"/>
  <c r="G466" i="78"/>
  <c r="H466" i="78"/>
  <c r="I466" i="78"/>
  <c r="J466" i="78"/>
  <c r="G467" i="78"/>
  <c r="H467" i="78"/>
  <c r="I467" i="78"/>
  <c r="J467" i="78"/>
  <c r="G468" i="78"/>
  <c r="H468" i="78"/>
  <c r="I468" i="78"/>
  <c r="J468" i="78"/>
  <c r="G469" i="78"/>
  <c r="H469" i="78"/>
  <c r="I469" i="78"/>
  <c r="J469" i="78"/>
  <c r="G470" i="78"/>
  <c r="H470" i="78"/>
  <c r="I470" i="78"/>
  <c r="J470" i="78"/>
  <c r="G471" i="78"/>
  <c r="H471" i="78"/>
  <c r="I471" i="78"/>
  <c r="J471" i="78"/>
  <c r="G472" i="78"/>
  <c r="H472" i="78"/>
  <c r="I472" i="78"/>
  <c r="J472" i="78"/>
  <c r="G473" i="78"/>
  <c r="H473" i="78"/>
  <c r="I473" i="78"/>
  <c r="J473" i="78"/>
  <c r="G474" i="78"/>
  <c r="H474" i="78"/>
  <c r="I474" i="78"/>
  <c r="J474" i="78"/>
  <c r="G475" i="78"/>
  <c r="H475" i="78"/>
  <c r="I475" i="78"/>
  <c r="J475" i="78"/>
  <c r="G476" i="78"/>
  <c r="H476" i="78"/>
  <c r="I476" i="78"/>
  <c r="J476" i="78"/>
  <c r="G477" i="78"/>
  <c r="H477" i="78"/>
  <c r="I477" i="78"/>
  <c r="J477" i="78"/>
  <c r="G478" i="78"/>
  <c r="H478" i="78"/>
  <c r="I478" i="78"/>
  <c r="J478" i="78"/>
  <c r="G479" i="78"/>
  <c r="H479" i="78"/>
  <c r="I479" i="78"/>
  <c r="J479" i="78"/>
  <c r="G480" i="78"/>
  <c r="H480" i="78"/>
  <c r="I480" i="78"/>
  <c r="J480" i="78"/>
  <c r="G481" i="78"/>
  <c r="H481" i="78"/>
  <c r="I481" i="78"/>
  <c r="J481" i="78"/>
  <c r="G482" i="78"/>
  <c r="H482" i="78"/>
  <c r="I482" i="78"/>
  <c r="J482" i="78"/>
  <c r="G483" i="78"/>
  <c r="H483" i="78"/>
  <c r="I483" i="78"/>
  <c r="J483" i="78"/>
  <c r="G484" i="78"/>
  <c r="H484" i="78"/>
  <c r="I484" i="78"/>
  <c r="J484" i="78"/>
  <c r="G485" i="78"/>
  <c r="H485" i="78"/>
  <c r="I485" i="78"/>
  <c r="J485" i="78"/>
  <c r="G486" i="78"/>
  <c r="H486" i="78"/>
  <c r="I486" i="78"/>
  <c r="J486" i="78"/>
  <c r="G487" i="78"/>
  <c r="H487" i="78"/>
  <c r="I487" i="78"/>
  <c r="J487" i="78"/>
  <c r="G488" i="78"/>
  <c r="H488" i="78"/>
  <c r="I488" i="78"/>
  <c r="J488" i="78"/>
  <c r="G489" i="78"/>
  <c r="H489" i="78"/>
  <c r="I489" i="78"/>
  <c r="J489" i="78"/>
  <c r="G490" i="78"/>
  <c r="H490" i="78"/>
  <c r="I490" i="78"/>
  <c r="J490" i="78"/>
  <c r="G491" i="78"/>
  <c r="H491" i="78"/>
  <c r="I491" i="78"/>
  <c r="J491" i="78"/>
  <c r="G492" i="78"/>
  <c r="H492" i="78"/>
  <c r="I492" i="78"/>
  <c r="J492" i="78"/>
  <c r="G493" i="78"/>
  <c r="H493" i="78"/>
  <c r="I493" i="78"/>
  <c r="J493" i="78"/>
  <c r="G494" i="78"/>
  <c r="H494" i="78"/>
  <c r="I494" i="78"/>
  <c r="J494" i="78"/>
  <c r="G495" i="78"/>
  <c r="H495" i="78"/>
  <c r="I495" i="78"/>
  <c r="J495" i="78"/>
  <c r="G496" i="78"/>
  <c r="H496" i="78"/>
  <c r="I496" i="78"/>
  <c r="J496" i="78"/>
  <c r="G497" i="78"/>
  <c r="H497" i="78"/>
  <c r="I497" i="78"/>
  <c r="J497" i="78"/>
  <c r="G498" i="78"/>
  <c r="H498" i="78"/>
  <c r="I498" i="78"/>
  <c r="J498" i="78"/>
  <c r="G499" i="78"/>
  <c r="H499" i="78"/>
  <c r="I499" i="78"/>
  <c r="J499" i="78"/>
  <c r="G500" i="78"/>
  <c r="H500" i="78"/>
  <c r="I500" i="78"/>
  <c r="J500" i="78"/>
  <c r="G501" i="78"/>
  <c r="H501" i="78"/>
  <c r="I501" i="78"/>
  <c r="J501" i="78"/>
  <c r="G502" i="78"/>
  <c r="H502" i="78"/>
  <c r="I502" i="78"/>
  <c r="J502" i="78"/>
  <c r="G503" i="78"/>
  <c r="H503" i="78"/>
  <c r="I503" i="78"/>
  <c r="J503" i="78"/>
  <c r="G504" i="78"/>
  <c r="H504" i="78"/>
  <c r="I504" i="78"/>
  <c r="J504" i="78"/>
  <c r="G505" i="78"/>
  <c r="H505" i="78"/>
  <c r="I505" i="78"/>
  <c r="J505" i="78"/>
  <c r="G506" i="78"/>
  <c r="H506" i="78"/>
  <c r="I506" i="78"/>
  <c r="J506" i="78"/>
  <c r="H7" i="78"/>
  <c r="I7" i="78"/>
  <c r="J7" i="78"/>
  <c r="G7" i="78"/>
  <c r="G8" i="79"/>
  <c r="H8" i="79"/>
  <c r="I8" i="79"/>
  <c r="J8" i="79"/>
  <c r="G9" i="79"/>
  <c r="H9" i="79"/>
  <c r="I9" i="79"/>
  <c r="J9" i="79"/>
  <c r="G10" i="79"/>
  <c r="H10" i="79"/>
  <c r="I10" i="79"/>
  <c r="J10" i="79"/>
  <c r="G11" i="79"/>
  <c r="H11" i="79"/>
  <c r="I11" i="79"/>
  <c r="J11" i="79"/>
  <c r="G12" i="79"/>
  <c r="H12" i="79"/>
  <c r="I12" i="79"/>
  <c r="J12" i="79"/>
  <c r="G13" i="79"/>
  <c r="H13" i="79"/>
  <c r="I13" i="79"/>
  <c r="J13" i="79"/>
  <c r="G14" i="79"/>
  <c r="H14" i="79"/>
  <c r="I14" i="79"/>
  <c r="J14" i="79"/>
  <c r="G15" i="79"/>
  <c r="H15" i="79"/>
  <c r="I15" i="79"/>
  <c r="J15" i="79"/>
  <c r="G16" i="79"/>
  <c r="H16" i="79"/>
  <c r="I16" i="79"/>
  <c r="J16" i="79"/>
  <c r="G17" i="79"/>
  <c r="H17" i="79"/>
  <c r="I17" i="79"/>
  <c r="J17" i="79"/>
  <c r="G18" i="79"/>
  <c r="H18" i="79"/>
  <c r="I18" i="79"/>
  <c r="J18" i="79"/>
  <c r="G19" i="79"/>
  <c r="H19" i="79"/>
  <c r="I19" i="79"/>
  <c r="J19" i="79"/>
  <c r="G20" i="79"/>
  <c r="H20" i="79"/>
  <c r="I20" i="79"/>
  <c r="J20" i="79"/>
  <c r="G21" i="79"/>
  <c r="H21" i="79"/>
  <c r="I21" i="79"/>
  <c r="J21" i="79"/>
  <c r="G22" i="79"/>
  <c r="H22" i="79"/>
  <c r="I22" i="79"/>
  <c r="J22" i="79"/>
  <c r="G23" i="79"/>
  <c r="H23" i="79"/>
  <c r="I23" i="79"/>
  <c r="J23" i="79"/>
  <c r="G24" i="79"/>
  <c r="H24" i="79"/>
  <c r="I24" i="79"/>
  <c r="J24" i="79"/>
  <c r="G25" i="79"/>
  <c r="H25" i="79"/>
  <c r="I25" i="79"/>
  <c r="J25" i="79"/>
  <c r="G26" i="79"/>
  <c r="H26" i="79"/>
  <c r="I26" i="79"/>
  <c r="J26" i="79"/>
  <c r="G27" i="79"/>
  <c r="H27" i="79"/>
  <c r="I27" i="79"/>
  <c r="J27" i="79"/>
  <c r="G28" i="79"/>
  <c r="H28" i="79"/>
  <c r="I28" i="79"/>
  <c r="J28" i="79"/>
  <c r="G29" i="79"/>
  <c r="H29" i="79"/>
  <c r="I29" i="79"/>
  <c r="J29" i="79"/>
  <c r="G30" i="79"/>
  <c r="H30" i="79"/>
  <c r="I30" i="79"/>
  <c r="J30" i="79"/>
  <c r="G31" i="79"/>
  <c r="H31" i="79"/>
  <c r="I31" i="79"/>
  <c r="J31" i="79"/>
  <c r="G32" i="79"/>
  <c r="H32" i="79"/>
  <c r="I32" i="79"/>
  <c r="J32" i="79"/>
  <c r="G33" i="79"/>
  <c r="H33" i="79"/>
  <c r="I33" i="79"/>
  <c r="J33" i="79"/>
  <c r="G34" i="79"/>
  <c r="H34" i="79"/>
  <c r="I34" i="79"/>
  <c r="J34" i="79"/>
  <c r="G35" i="79"/>
  <c r="H35" i="79"/>
  <c r="I35" i="79"/>
  <c r="J35" i="79"/>
  <c r="G36" i="79"/>
  <c r="H36" i="79"/>
  <c r="I36" i="79"/>
  <c r="J36" i="79"/>
  <c r="G37" i="79"/>
  <c r="H37" i="79"/>
  <c r="I37" i="79"/>
  <c r="J37" i="79"/>
  <c r="G38" i="79"/>
  <c r="H38" i="79"/>
  <c r="I38" i="79"/>
  <c r="J38" i="79"/>
  <c r="G39" i="79"/>
  <c r="H39" i="79"/>
  <c r="I39" i="79"/>
  <c r="J39" i="79"/>
  <c r="G40" i="79"/>
  <c r="H40" i="79"/>
  <c r="I40" i="79"/>
  <c r="J40" i="79"/>
  <c r="G41" i="79"/>
  <c r="H41" i="79"/>
  <c r="I41" i="79"/>
  <c r="J41" i="79"/>
  <c r="G42" i="79"/>
  <c r="H42" i="79"/>
  <c r="I42" i="79"/>
  <c r="J42" i="79"/>
  <c r="G43" i="79"/>
  <c r="H43" i="79"/>
  <c r="I43" i="79"/>
  <c r="J43" i="79"/>
  <c r="G44" i="79"/>
  <c r="H44" i="79"/>
  <c r="I44" i="79"/>
  <c r="J44" i="79"/>
  <c r="G45" i="79"/>
  <c r="H45" i="79"/>
  <c r="I45" i="79"/>
  <c r="J45" i="79"/>
  <c r="G46" i="79"/>
  <c r="H46" i="79"/>
  <c r="I46" i="79"/>
  <c r="J46" i="79"/>
  <c r="G47" i="79"/>
  <c r="H47" i="79"/>
  <c r="I47" i="79"/>
  <c r="J47" i="79"/>
  <c r="G48" i="79"/>
  <c r="H48" i="79"/>
  <c r="I48" i="79"/>
  <c r="J48" i="79"/>
  <c r="G49" i="79"/>
  <c r="H49" i="79"/>
  <c r="I49" i="79"/>
  <c r="J49" i="79"/>
  <c r="G50" i="79"/>
  <c r="H50" i="79"/>
  <c r="I50" i="79"/>
  <c r="J50" i="79"/>
  <c r="G51" i="79"/>
  <c r="H51" i="79"/>
  <c r="I51" i="79"/>
  <c r="J51" i="79"/>
  <c r="G52" i="79"/>
  <c r="H52" i="79"/>
  <c r="I52" i="79"/>
  <c r="J52" i="79"/>
  <c r="G53" i="79"/>
  <c r="H53" i="79"/>
  <c r="I53" i="79"/>
  <c r="J53" i="79"/>
  <c r="G54" i="79"/>
  <c r="H54" i="79"/>
  <c r="I54" i="79"/>
  <c r="J54" i="79"/>
  <c r="G55" i="79"/>
  <c r="H55" i="79"/>
  <c r="I55" i="79"/>
  <c r="J55" i="79"/>
  <c r="G56" i="79"/>
  <c r="H56" i="79"/>
  <c r="I56" i="79"/>
  <c r="J56" i="79"/>
  <c r="G57" i="79"/>
  <c r="H57" i="79"/>
  <c r="I57" i="79"/>
  <c r="J57" i="79"/>
  <c r="G58" i="79"/>
  <c r="H58" i="79"/>
  <c r="I58" i="79"/>
  <c r="J58" i="79"/>
  <c r="G59" i="79"/>
  <c r="H59" i="79"/>
  <c r="I59" i="79"/>
  <c r="J59" i="79"/>
  <c r="G60" i="79"/>
  <c r="H60" i="79"/>
  <c r="I60" i="79"/>
  <c r="J60" i="79"/>
  <c r="G61" i="79"/>
  <c r="H61" i="79"/>
  <c r="I61" i="79"/>
  <c r="J61" i="79"/>
  <c r="G62" i="79"/>
  <c r="H62" i="79"/>
  <c r="I62" i="79"/>
  <c r="J62" i="79"/>
  <c r="G63" i="79"/>
  <c r="H63" i="79"/>
  <c r="I63" i="79"/>
  <c r="J63" i="79"/>
  <c r="G64" i="79"/>
  <c r="H64" i="79"/>
  <c r="I64" i="79"/>
  <c r="J64" i="79"/>
  <c r="G65" i="79"/>
  <c r="H65" i="79"/>
  <c r="I65" i="79"/>
  <c r="J65" i="79"/>
  <c r="G66" i="79"/>
  <c r="H66" i="79"/>
  <c r="I66" i="79"/>
  <c r="J66" i="79"/>
  <c r="G67" i="79"/>
  <c r="H67" i="79"/>
  <c r="I67" i="79"/>
  <c r="J67" i="79"/>
  <c r="G68" i="79"/>
  <c r="H68" i="79"/>
  <c r="I68" i="79"/>
  <c r="J68" i="79"/>
  <c r="G69" i="79"/>
  <c r="H69" i="79"/>
  <c r="I69" i="79"/>
  <c r="J69" i="79"/>
  <c r="G70" i="79"/>
  <c r="H70" i="79"/>
  <c r="I70" i="79"/>
  <c r="J70" i="79"/>
  <c r="G71" i="79"/>
  <c r="H71" i="79"/>
  <c r="I71" i="79"/>
  <c r="J71" i="79"/>
  <c r="G72" i="79"/>
  <c r="H72" i="79"/>
  <c r="I72" i="79"/>
  <c r="J72" i="79"/>
  <c r="G73" i="79"/>
  <c r="H73" i="79"/>
  <c r="I73" i="79"/>
  <c r="J73" i="79"/>
  <c r="G74" i="79"/>
  <c r="H74" i="79"/>
  <c r="I74" i="79"/>
  <c r="J74" i="79"/>
  <c r="G75" i="79"/>
  <c r="H75" i="79"/>
  <c r="I75" i="79"/>
  <c r="J75" i="79"/>
  <c r="G76" i="79"/>
  <c r="H76" i="79"/>
  <c r="I76" i="79"/>
  <c r="J76" i="79"/>
  <c r="G77" i="79"/>
  <c r="H77" i="79"/>
  <c r="I77" i="79"/>
  <c r="J77" i="79"/>
  <c r="G78" i="79"/>
  <c r="H78" i="79"/>
  <c r="I78" i="79"/>
  <c r="J78" i="79"/>
  <c r="G79" i="79"/>
  <c r="H79" i="79"/>
  <c r="I79" i="79"/>
  <c r="J79" i="79"/>
  <c r="G80" i="79"/>
  <c r="H80" i="79"/>
  <c r="I80" i="79"/>
  <c r="J80" i="79"/>
  <c r="G81" i="79"/>
  <c r="H81" i="79"/>
  <c r="I81" i="79"/>
  <c r="J81" i="79"/>
  <c r="G82" i="79"/>
  <c r="H82" i="79"/>
  <c r="I82" i="79"/>
  <c r="J82" i="79"/>
  <c r="G83" i="79"/>
  <c r="H83" i="79"/>
  <c r="I83" i="79"/>
  <c r="J83" i="79"/>
  <c r="G84" i="79"/>
  <c r="H84" i="79"/>
  <c r="I84" i="79"/>
  <c r="J84" i="79"/>
  <c r="G85" i="79"/>
  <c r="H85" i="79"/>
  <c r="I85" i="79"/>
  <c r="J85" i="79"/>
  <c r="G86" i="79"/>
  <c r="H86" i="79"/>
  <c r="I86" i="79"/>
  <c r="J86" i="79"/>
  <c r="G87" i="79"/>
  <c r="H87" i="79"/>
  <c r="I87" i="79"/>
  <c r="J87" i="79"/>
  <c r="G88" i="79"/>
  <c r="H88" i="79"/>
  <c r="I88" i="79"/>
  <c r="J88" i="79"/>
  <c r="G89" i="79"/>
  <c r="H89" i="79"/>
  <c r="I89" i="79"/>
  <c r="J89" i="79"/>
  <c r="G90" i="79"/>
  <c r="H90" i="79"/>
  <c r="I90" i="79"/>
  <c r="J90" i="79"/>
  <c r="G91" i="79"/>
  <c r="H91" i="79"/>
  <c r="I91" i="79"/>
  <c r="J91" i="79"/>
  <c r="G92" i="79"/>
  <c r="H92" i="79"/>
  <c r="I92" i="79"/>
  <c r="J92" i="79"/>
  <c r="G93" i="79"/>
  <c r="H93" i="79"/>
  <c r="I93" i="79"/>
  <c r="J93" i="79"/>
  <c r="G94" i="79"/>
  <c r="H94" i="79"/>
  <c r="I94" i="79"/>
  <c r="J94" i="79"/>
  <c r="G95" i="79"/>
  <c r="H95" i="79"/>
  <c r="I95" i="79"/>
  <c r="J95" i="79"/>
  <c r="G96" i="79"/>
  <c r="H96" i="79"/>
  <c r="I96" i="79"/>
  <c r="J96" i="79"/>
  <c r="G97" i="79"/>
  <c r="H97" i="79"/>
  <c r="I97" i="79"/>
  <c r="J97" i="79"/>
  <c r="G98" i="79"/>
  <c r="H98" i="79"/>
  <c r="I98" i="79"/>
  <c r="J98" i="79"/>
  <c r="G99" i="79"/>
  <c r="H99" i="79"/>
  <c r="I99" i="79"/>
  <c r="J99" i="79"/>
  <c r="G100" i="79"/>
  <c r="H100" i="79"/>
  <c r="I100" i="79"/>
  <c r="J100" i="79"/>
  <c r="G101" i="79"/>
  <c r="H101" i="79"/>
  <c r="I101" i="79"/>
  <c r="J101" i="79"/>
  <c r="G102" i="79"/>
  <c r="H102" i="79"/>
  <c r="I102" i="79"/>
  <c r="J102" i="79"/>
  <c r="G103" i="79"/>
  <c r="H103" i="79"/>
  <c r="I103" i="79"/>
  <c r="J103" i="79"/>
  <c r="G104" i="79"/>
  <c r="H104" i="79"/>
  <c r="I104" i="79"/>
  <c r="J104" i="79"/>
  <c r="G105" i="79"/>
  <c r="H105" i="79"/>
  <c r="I105" i="79"/>
  <c r="J105" i="79"/>
  <c r="G106" i="79"/>
  <c r="H106" i="79"/>
  <c r="I106" i="79"/>
  <c r="J106" i="79"/>
  <c r="G107" i="79"/>
  <c r="H107" i="79"/>
  <c r="I107" i="79"/>
  <c r="J107" i="79"/>
  <c r="G108" i="79"/>
  <c r="H108" i="79"/>
  <c r="I108" i="79"/>
  <c r="J108" i="79"/>
  <c r="G109" i="79"/>
  <c r="H109" i="79"/>
  <c r="I109" i="79"/>
  <c r="J109" i="79"/>
  <c r="G110" i="79"/>
  <c r="H110" i="79"/>
  <c r="I110" i="79"/>
  <c r="J110" i="79"/>
  <c r="G111" i="79"/>
  <c r="H111" i="79"/>
  <c r="I111" i="79"/>
  <c r="J111" i="79"/>
  <c r="G112" i="79"/>
  <c r="H112" i="79"/>
  <c r="I112" i="79"/>
  <c r="J112" i="79"/>
  <c r="G113" i="79"/>
  <c r="H113" i="79"/>
  <c r="I113" i="79"/>
  <c r="J113" i="79"/>
  <c r="G114" i="79"/>
  <c r="H114" i="79"/>
  <c r="I114" i="79"/>
  <c r="J114" i="79"/>
  <c r="G115" i="79"/>
  <c r="H115" i="79"/>
  <c r="I115" i="79"/>
  <c r="J115" i="79"/>
  <c r="G116" i="79"/>
  <c r="H116" i="79"/>
  <c r="I116" i="79"/>
  <c r="J116" i="79"/>
  <c r="G117" i="79"/>
  <c r="H117" i="79"/>
  <c r="I117" i="79"/>
  <c r="J117" i="79"/>
  <c r="G118" i="79"/>
  <c r="H118" i="79"/>
  <c r="I118" i="79"/>
  <c r="J118" i="79"/>
  <c r="G119" i="79"/>
  <c r="H119" i="79"/>
  <c r="I119" i="79"/>
  <c r="J119" i="79"/>
  <c r="G120" i="79"/>
  <c r="H120" i="79"/>
  <c r="I120" i="79"/>
  <c r="J120" i="79"/>
  <c r="G121" i="79"/>
  <c r="H121" i="79"/>
  <c r="I121" i="79"/>
  <c r="J121" i="79"/>
  <c r="G122" i="79"/>
  <c r="H122" i="79"/>
  <c r="I122" i="79"/>
  <c r="J122" i="79"/>
  <c r="G123" i="79"/>
  <c r="H123" i="79"/>
  <c r="I123" i="79"/>
  <c r="J123" i="79"/>
  <c r="G124" i="79"/>
  <c r="H124" i="79"/>
  <c r="I124" i="79"/>
  <c r="J124" i="79"/>
  <c r="G125" i="79"/>
  <c r="H125" i="79"/>
  <c r="I125" i="79"/>
  <c r="J125" i="79"/>
  <c r="G126" i="79"/>
  <c r="H126" i="79"/>
  <c r="I126" i="79"/>
  <c r="J126" i="79"/>
  <c r="G127" i="79"/>
  <c r="H127" i="79"/>
  <c r="I127" i="79"/>
  <c r="J127" i="79"/>
  <c r="G128" i="79"/>
  <c r="H128" i="79"/>
  <c r="I128" i="79"/>
  <c r="J128" i="79"/>
  <c r="G129" i="79"/>
  <c r="H129" i="79"/>
  <c r="I129" i="79"/>
  <c r="J129" i="79"/>
  <c r="G130" i="79"/>
  <c r="H130" i="79"/>
  <c r="I130" i="79"/>
  <c r="J130" i="79"/>
  <c r="G131" i="79"/>
  <c r="H131" i="79"/>
  <c r="I131" i="79"/>
  <c r="J131" i="79"/>
  <c r="G132" i="79"/>
  <c r="H132" i="79"/>
  <c r="I132" i="79"/>
  <c r="J132" i="79"/>
  <c r="G133" i="79"/>
  <c r="H133" i="79"/>
  <c r="I133" i="79"/>
  <c r="J133" i="79"/>
  <c r="G134" i="79"/>
  <c r="H134" i="79"/>
  <c r="I134" i="79"/>
  <c r="J134" i="79"/>
  <c r="G135" i="79"/>
  <c r="H135" i="79"/>
  <c r="I135" i="79"/>
  <c r="J135" i="79"/>
  <c r="G136" i="79"/>
  <c r="H136" i="79"/>
  <c r="I136" i="79"/>
  <c r="J136" i="79"/>
  <c r="G137" i="79"/>
  <c r="H137" i="79"/>
  <c r="I137" i="79"/>
  <c r="J137" i="79"/>
  <c r="G138" i="79"/>
  <c r="H138" i="79"/>
  <c r="I138" i="79"/>
  <c r="J138" i="79"/>
  <c r="G139" i="79"/>
  <c r="H139" i="79"/>
  <c r="I139" i="79"/>
  <c r="J139" i="79"/>
  <c r="G140" i="79"/>
  <c r="H140" i="79"/>
  <c r="I140" i="79"/>
  <c r="J140" i="79"/>
  <c r="G141" i="79"/>
  <c r="H141" i="79"/>
  <c r="I141" i="79"/>
  <c r="J141" i="79"/>
  <c r="G142" i="79"/>
  <c r="H142" i="79"/>
  <c r="I142" i="79"/>
  <c r="J142" i="79"/>
  <c r="G143" i="79"/>
  <c r="H143" i="79"/>
  <c r="I143" i="79"/>
  <c r="J143" i="79"/>
  <c r="G144" i="79"/>
  <c r="H144" i="79"/>
  <c r="I144" i="79"/>
  <c r="J144" i="79"/>
  <c r="G145" i="79"/>
  <c r="H145" i="79"/>
  <c r="I145" i="79"/>
  <c r="J145" i="79"/>
  <c r="G146" i="79"/>
  <c r="H146" i="79"/>
  <c r="I146" i="79"/>
  <c r="J146" i="79"/>
  <c r="G147" i="79"/>
  <c r="H147" i="79"/>
  <c r="I147" i="79"/>
  <c r="J147" i="79"/>
  <c r="G148" i="79"/>
  <c r="H148" i="79"/>
  <c r="I148" i="79"/>
  <c r="J148" i="79"/>
  <c r="G149" i="79"/>
  <c r="H149" i="79"/>
  <c r="I149" i="79"/>
  <c r="J149" i="79"/>
  <c r="G150" i="79"/>
  <c r="H150" i="79"/>
  <c r="I150" i="79"/>
  <c r="J150" i="79"/>
  <c r="G151" i="79"/>
  <c r="H151" i="79"/>
  <c r="I151" i="79"/>
  <c r="J151" i="79"/>
  <c r="G152" i="79"/>
  <c r="H152" i="79"/>
  <c r="I152" i="79"/>
  <c r="J152" i="79"/>
  <c r="G153" i="79"/>
  <c r="H153" i="79"/>
  <c r="I153" i="79"/>
  <c r="J153" i="79"/>
  <c r="G154" i="79"/>
  <c r="H154" i="79"/>
  <c r="I154" i="79"/>
  <c r="J154" i="79"/>
  <c r="G155" i="79"/>
  <c r="H155" i="79"/>
  <c r="I155" i="79"/>
  <c r="J155" i="79"/>
  <c r="G156" i="79"/>
  <c r="H156" i="79"/>
  <c r="I156" i="79"/>
  <c r="J156" i="79"/>
  <c r="G157" i="79"/>
  <c r="H157" i="79"/>
  <c r="I157" i="79"/>
  <c r="J157" i="79"/>
  <c r="G158" i="79"/>
  <c r="H158" i="79"/>
  <c r="I158" i="79"/>
  <c r="J158" i="79"/>
  <c r="G159" i="79"/>
  <c r="H159" i="79"/>
  <c r="I159" i="79"/>
  <c r="J159" i="79"/>
  <c r="G160" i="79"/>
  <c r="H160" i="79"/>
  <c r="I160" i="79"/>
  <c r="J160" i="79"/>
  <c r="G161" i="79"/>
  <c r="H161" i="79"/>
  <c r="I161" i="79"/>
  <c r="J161" i="79"/>
  <c r="G162" i="79"/>
  <c r="H162" i="79"/>
  <c r="I162" i="79"/>
  <c r="J162" i="79"/>
  <c r="G163" i="79"/>
  <c r="H163" i="79"/>
  <c r="I163" i="79"/>
  <c r="J163" i="79"/>
  <c r="G164" i="79"/>
  <c r="H164" i="79"/>
  <c r="I164" i="79"/>
  <c r="J164" i="79"/>
  <c r="G165" i="79"/>
  <c r="H165" i="79"/>
  <c r="I165" i="79"/>
  <c r="J165" i="79"/>
  <c r="G166" i="79"/>
  <c r="H166" i="79"/>
  <c r="I166" i="79"/>
  <c r="J166" i="79"/>
  <c r="G167" i="79"/>
  <c r="H167" i="79"/>
  <c r="I167" i="79"/>
  <c r="J167" i="79"/>
  <c r="G168" i="79"/>
  <c r="H168" i="79"/>
  <c r="I168" i="79"/>
  <c r="J168" i="79"/>
  <c r="G169" i="79"/>
  <c r="H169" i="79"/>
  <c r="I169" i="79"/>
  <c r="J169" i="79"/>
  <c r="G170" i="79"/>
  <c r="H170" i="79"/>
  <c r="I170" i="79"/>
  <c r="J170" i="79"/>
  <c r="G171" i="79"/>
  <c r="H171" i="79"/>
  <c r="I171" i="79"/>
  <c r="J171" i="79"/>
  <c r="G172" i="79"/>
  <c r="H172" i="79"/>
  <c r="I172" i="79"/>
  <c r="J172" i="79"/>
  <c r="G173" i="79"/>
  <c r="H173" i="79"/>
  <c r="I173" i="79"/>
  <c r="J173" i="79"/>
  <c r="G174" i="79"/>
  <c r="H174" i="79"/>
  <c r="I174" i="79"/>
  <c r="J174" i="79"/>
  <c r="G175" i="79"/>
  <c r="H175" i="79"/>
  <c r="I175" i="79"/>
  <c r="J175" i="79"/>
  <c r="G176" i="79"/>
  <c r="H176" i="79"/>
  <c r="I176" i="79"/>
  <c r="J176" i="79"/>
  <c r="G177" i="79"/>
  <c r="H177" i="79"/>
  <c r="I177" i="79"/>
  <c r="J177" i="79"/>
  <c r="G178" i="79"/>
  <c r="H178" i="79"/>
  <c r="I178" i="79"/>
  <c r="J178" i="79"/>
  <c r="G179" i="79"/>
  <c r="H179" i="79"/>
  <c r="I179" i="79"/>
  <c r="J179" i="79"/>
  <c r="G180" i="79"/>
  <c r="H180" i="79"/>
  <c r="I180" i="79"/>
  <c r="J180" i="79"/>
  <c r="G181" i="79"/>
  <c r="H181" i="79"/>
  <c r="I181" i="79"/>
  <c r="J181" i="79"/>
  <c r="G182" i="79"/>
  <c r="H182" i="79"/>
  <c r="I182" i="79"/>
  <c r="J182" i="79"/>
  <c r="G183" i="79"/>
  <c r="H183" i="79"/>
  <c r="I183" i="79"/>
  <c r="J183" i="79"/>
  <c r="G184" i="79"/>
  <c r="H184" i="79"/>
  <c r="I184" i="79"/>
  <c r="J184" i="79"/>
  <c r="G185" i="79"/>
  <c r="H185" i="79"/>
  <c r="I185" i="79"/>
  <c r="J185" i="79"/>
  <c r="G186" i="79"/>
  <c r="H186" i="79"/>
  <c r="I186" i="79"/>
  <c r="J186" i="79"/>
  <c r="G187" i="79"/>
  <c r="H187" i="79"/>
  <c r="I187" i="79"/>
  <c r="J187" i="79"/>
  <c r="G188" i="79"/>
  <c r="H188" i="79"/>
  <c r="I188" i="79"/>
  <c r="J188" i="79"/>
  <c r="G189" i="79"/>
  <c r="H189" i="79"/>
  <c r="I189" i="79"/>
  <c r="J189" i="79"/>
  <c r="G190" i="79"/>
  <c r="H190" i="79"/>
  <c r="I190" i="79"/>
  <c r="J190" i="79"/>
  <c r="G191" i="79"/>
  <c r="H191" i="79"/>
  <c r="I191" i="79"/>
  <c r="J191" i="79"/>
  <c r="G192" i="79"/>
  <c r="H192" i="79"/>
  <c r="I192" i="79"/>
  <c r="J192" i="79"/>
  <c r="G193" i="79"/>
  <c r="H193" i="79"/>
  <c r="I193" i="79"/>
  <c r="J193" i="79"/>
  <c r="G194" i="79"/>
  <c r="H194" i="79"/>
  <c r="I194" i="79"/>
  <c r="J194" i="79"/>
  <c r="G195" i="79"/>
  <c r="H195" i="79"/>
  <c r="I195" i="79"/>
  <c r="J195" i="79"/>
  <c r="G196" i="79"/>
  <c r="H196" i="79"/>
  <c r="I196" i="79"/>
  <c r="J196" i="79"/>
  <c r="G197" i="79"/>
  <c r="H197" i="79"/>
  <c r="I197" i="79"/>
  <c r="J197" i="79"/>
  <c r="G198" i="79"/>
  <c r="H198" i="79"/>
  <c r="I198" i="79"/>
  <c r="J198" i="79"/>
  <c r="G199" i="79"/>
  <c r="H199" i="79"/>
  <c r="I199" i="79"/>
  <c r="J199" i="79"/>
  <c r="G200" i="79"/>
  <c r="H200" i="79"/>
  <c r="I200" i="79"/>
  <c r="J200" i="79"/>
  <c r="G201" i="79"/>
  <c r="H201" i="79"/>
  <c r="I201" i="79"/>
  <c r="J201" i="79"/>
  <c r="G202" i="79"/>
  <c r="H202" i="79"/>
  <c r="I202" i="79"/>
  <c r="J202" i="79"/>
  <c r="G203" i="79"/>
  <c r="H203" i="79"/>
  <c r="I203" i="79"/>
  <c r="J203" i="79"/>
  <c r="G204" i="79"/>
  <c r="H204" i="79"/>
  <c r="I204" i="79"/>
  <c r="J204" i="79"/>
  <c r="G205" i="79"/>
  <c r="H205" i="79"/>
  <c r="I205" i="79"/>
  <c r="J205" i="79"/>
  <c r="G206" i="79"/>
  <c r="H206" i="79"/>
  <c r="I206" i="79"/>
  <c r="J206" i="79"/>
  <c r="G207" i="79"/>
  <c r="H207" i="79"/>
  <c r="I207" i="79"/>
  <c r="J207" i="79"/>
  <c r="G208" i="79"/>
  <c r="H208" i="79"/>
  <c r="I208" i="79"/>
  <c r="J208" i="79"/>
  <c r="G209" i="79"/>
  <c r="H209" i="79"/>
  <c r="I209" i="79"/>
  <c r="J209" i="79"/>
  <c r="G210" i="79"/>
  <c r="H210" i="79"/>
  <c r="I210" i="79"/>
  <c r="J210" i="79"/>
  <c r="G211" i="79"/>
  <c r="H211" i="79"/>
  <c r="I211" i="79"/>
  <c r="J211" i="79"/>
  <c r="G212" i="79"/>
  <c r="H212" i="79"/>
  <c r="I212" i="79"/>
  <c r="J212" i="79"/>
  <c r="G213" i="79"/>
  <c r="H213" i="79"/>
  <c r="I213" i="79"/>
  <c r="J213" i="79"/>
  <c r="G214" i="79"/>
  <c r="H214" i="79"/>
  <c r="I214" i="79"/>
  <c r="J214" i="79"/>
  <c r="G215" i="79"/>
  <c r="H215" i="79"/>
  <c r="I215" i="79"/>
  <c r="J215" i="79"/>
  <c r="G216" i="79"/>
  <c r="H216" i="79"/>
  <c r="I216" i="79"/>
  <c r="J216" i="79"/>
  <c r="G217" i="79"/>
  <c r="H217" i="79"/>
  <c r="I217" i="79"/>
  <c r="J217" i="79"/>
  <c r="G218" i="79"/>
  <c r="H218" i="79"/>
  <c r="I218" i="79"/>
  <c r="J218" i="79"/>
  <c r="G219" i="79"/>
  <c r="H219" i="79"/>
  <c r="I219" i="79"/>
  <c r="J219" i="79"/>
  <c r="G220" i="79"/>
  <c r="H220" i="79"/>
  <c r="I220" i="79"/>
  <c r="J220" i="79"/>
  <c r="G221" i="79"/>
  <c r="H221" i="79"/>
  <c r="I221" i="79"/>
  <c r="J221" i="79"/>
  <c r="G222" i="79"/>
  <c r="H222" i="79"/>
  <c r="I222" i="79"/>
  <c r="J222" i="79"/>
  <c r="G223" i="79"/>
  <c r="H223" i="79"/>
  <c r="I223" i="79"/>
  <c r="J223" i="79"/>
  <c r="G224" i="79"/>
  <c r="H224" i="79"/>
  <c r="I224" i="79"/>
  <c r="J224" i="79"/>
  <c r="G225" i="79"/>
  <c r="H225" i="79"/>
  <c r="I225" i="79"/>
  <c r="J225" i="79"/>
  <c r="G226" i="79"/>
  <c r="H226" i="79"/>
  <c r="I226" i="79"/>
  <c r="J226" i="79"/>
  <c r="G227" i="79"/>
  <c r="H227" i="79"/>
  <c r="I227" i="79"/>
  <c r="J227" i="79"/>
  <c r="G228" i="79"/>
  <c r="H228" i="79"/>
  <c r="I228" i="79"/>
  <c r="J228" i="79"/>
  <c r="G229" i="79"/>
  <c r="H229" i="79"/>
  <c r="I229" i="79"/>
  <c r="J229" i="79"/>
  <c r="G230" i="79"/>
  <c r="H230" i="79"/>
  <c r="I230" i="79"/>
  <c r="J230" i="79"/>
  <c r="G231" i="79"/>
  <c r="H231" i="79"/>
  <c r="I231" i="79"/>
  <c r="J231" i="79"/>
  <c r="G232" i="79"/>
  <c r="H232" i="79"/>
  <c r="I232" i="79"/>
  <c r="J232" i="79"/>
  <c r="G233" i="79"/>
  <c r="H233" i="79"/>
  <c r="I233" i="79"/>
  <c r="J233" i="79"/>
  <c r="G234" i="79"/>
  <c r="H234" i="79"/>
  <c r="I234" i="79"/>
  <c r="J234" i="79"/>
  <c r="G235" i="79"/>
  <c r="H235" i="79"/>
  <c r="I235" i="79"/>
  <c r="J235" i="79"/>
  <c r="G236" i="79"/>
  <c r="H236" i="79"/>
  <c r="I236" i="79"/>
  <c r="J236" i="79"/>
  <c r="G237" i="79"/>
  <c r="H237" i="79"/>
  <c r="I237" i="79"/>
  <c r="J237" i="79"/>
  <c r="G238" i="79"/>
  <c r="H238" i="79"/>
  <c r="I238" i="79"/>
  <c r="J238" i="79"/>
  <c r="G239" i="79"/>
  <c r="H239" i="79"/>
  <c r="I239" i="79"/>
  <c r="J239" i="79"/>
  <c r="G240" i="79"/>
  <c r="H240" i="79"/>
  <c r="I240" i="79"/>
  <c r="J240" i="79"/>
  <c r="G241" i="79"/>
  <c r="H241" i="79"/>
  <c r="I241" i="79"/>
  <c r="J241" i="79"/>
  <c r="G242" i="79"/>
  <c r="H242" i="79"/>
  <c r="I242" i="79"/>
  <c r="J242" i="79"/>
  <c r="G243" i="79"/>
  <c r="H243" i="79"/>
  <c r="I243" i="79"/>
  <c r="J243" i="79"/>
  <c r="G244" i="79"/>
  <c r="H244" i="79"/>
  <c r="I244" i="79"/>
  <c r="J244" i="79"/>
  <c r="G245" i="79"/>
  <c r="H245" i="79"/>
  <c r="I245" i="79"/>
  <c r="J245" i="79"/>
  <c r="G246" i="79"/>
  <c r="H246" i="79"/>
  <c r="I246" i="79"/>
  <c r="J246" i="79"/>
  <c r="G247" i="79"/>
  <c r="H247" i="79"/>
  <c r="I247" i="79"/>
  <c r="J247" i="79"/>
  <c r="G248" i="79"/>
  <c r="H248" i="79"/>
  <c r="I248" i="79"/>
  <c r="J248" i="79"/>
  <c r="G249" i="79"/>
  <c r="H249" i="79"/>
  <c r="I249" i="79"/>
  <c r="J249" i="79"/>
  <c r="G250" i="79"/>
  <c r="H250" i="79"/>
  <c r="I250" i="79"/>
  <c r="J250" i="79"/>
  <c r="G251" i="79"/>
  <c r="H251" i="79"/>
  <c r="I251" i="79"/>
  <c r="J251" i="79"/>
  <c r="G252" i="79"/>
  <c r="H252" i="79"/>
  <c r="I252" i="79"/>
  <c r="J252" i="79"/>
  <c r="G253" i="79"/>
  <c r="H253" i="79"/>
  <c r="I253" i="79"/>
  <c r="J253" i="79"/>
  <c r="G254" i="79"/>
  <c r="H254" i="79"/>
  <c r="I254" i="79"/>
  <c r="J254" i="79"/>
  <c r="G255" i="79"/>
  <c r="H255" i="79"/>
  <c r="I255" i="79"/>
  <c r="J255" i="79"/>
  <c r="G256" i="79"/>
  <c r="H256" i="79"/>
  <c r="I256" i="79"/>
  <c r="J256" i="79"/>
  <c r="G257" i="79"/>
  <c r="H257" i="79"/>
  <c r="I257" i="79"/>
  <c r="J257" i="79"/>
  <c r="G258" i="79"/>
  <c r="H258" i="79"/>
  <c r="I258" i="79"/>
  <c r="J258" i="79"/>
  <c r="G259" i="79"/>
  <c r="H259" i="79"/>
  <c r="I259" i="79"/>
  <c r="J259" i="79"/>
  <c r="G260" i="79"/>
  <c r="H260" i="79"/>
  <c r="I260" i="79"/>
  <c r="J260" i="79"/>
  <c r="G261" i="79"/>
  <c r="H261" i="79"/>
  <c r="I261" i="79"/>
  <c r="J261" i="79"/>
  <c r="G262" i="79"/>
  <c r="H262" i="79"/>
  <c r="I262" i="79"/>
  <c r="J262" i="79"/>
  <c r="G263" i="79"/>
  <c r="H263" i="79"/>
  <c r="I263" i="79"/>
  <c r="J263" i="79"/>
  <c r="G264" i="79"/>
  <c r="H264" i="79"/>
  <c r="I264" i="79"/>
  <c r="J264" i="79"/>
  <c r="G265" i="79"/>
  <c r="H265" i="79"/>
  <c r="I265" i="79"/>
  <c r="J265" i="79"/>
  <c r="G266" i="79"/>
  <c r="H266" i="79"/>
  <c r="I266" i="79"/>
  <c r="J266" i="79"/>
  <c r="G267" i="79"/>
  <c r="H267" i="79"/>
  <c r="I267" i="79"/>
  <c r="J267" i="79"/>
  <c r="G268" i="79"/>
  <c r="H268" i="79"/>
  <c r="I268" i="79"/>
  <c r="J268" i="79"/>
  <c r="G269" i="79"/>
  <c r="H269" i="79"/>
  <c r="I269" i="79"/>
  <c r="J269" i="79"/>
  <c r="G270" i="79"/>
  <c r="H270" i="79"/>
  <c r="I270" i="79"/>
  <c r="J270" i="79"/>
  <c r="G271" i="79"/>
  <c r="H271" i="79"/>
  <c r="I271" i="79"/>
  <c r="J271" i="79"/>
  <c r="G272" i="79"/>
  <c r="H272" i="79"/>
  <c r="I272" i="79"/>
  <c r="J272" i="79"/>
  <c r="G273" i="79"/>
  <c r="H273" i="79"/>
  <c r="I273" i="79"/>
  <c r="J273" i="79"/>
  <c r="G274" i="79"/>
  <c r="H274" i="79"/>
  <c r="I274" i="79"/>
  <c r="J274" i="79"/>
  <c r="G275" i="79"/>
  <c r="H275" i="79"/>
  <c r="I275" i="79"/>
  <c r="J275" i="79"/>
  <c r="G276" i="79"/>
  <c r="H276" i="79"/>
  <c r="I276" i="79"/>
  <c r="J276" i="79"/>
  <c r="G277" i="79"/>
  <c r="H277" i="79"/>
  <c r="I277" i="79"/>
  <c r="J277" i="79"/>
  <c r="G278" i="79"/>
  <c r="H278" i="79"/>
  <c r="I278" i="79"/>
  <c r="J278" i="79"/>
  <c r="G279" i="79"/>
  <c r="H279" i="79"/>
  <c r="I279" i="79"/>
  <c r="J279" i="79"/>
  <c r="G280" i="79"/>
  <c r="H280" i="79"/>
  <c r="I280" i="79"/>
  <c r="J280" i="79"/>
  <c r="G281" i="79"/>
  <c r="H281" i="79"/>
  <c r="I281" i="79"/>
  <c r="J281" i="79"/>
  <c r="G282" i="79"/>
  <c r="H282" i="79"/>
  <c r="I282" i="79"/>
  <c r="J282" i="79"/>
  <c r="G283" i="79"/>
  <c r="H283" i="79"/>
  <c r="I283" i="79"/>
  <c r="J283" i="79"/>
  <c r="G284" i="79"/>
  <c r="H284" i="79"/>
  <c r="I284" i="79"/>
  <c r="J284" i="79"/>
  <c r="G285" i="79"/>
  <c r="H285" i="79"/>
  <c r="I285" i="79"/>
  <c r="J285" i="79"/>
  <c r="G286" i="79"/>
  <c r="H286" i="79"/>
  <c r="I286" i="79"/>
  <c r="J286" i="79"/>
  <c r="G287" i="79"/>
  <c r="H287" i="79"/>
  <c r="I287" i="79"/>
  <c r="J287" i="79"/>
  <c r="G288" i="79"/>
  <c r="H288" i="79"/>
  <c r="I288" i="79"/>
  <c r="J288" i="79"/>
  <c r="G289" i="79"/>
  <c r="H289" i="79"/>
  <c r="I289" i="79"/>
  <c r="J289" i="79"/>
  <c r="G290" i="79"/>
  <c r="H290" i="79"/>
  <c r="I290" i="79"/>
  <c r="J290" i="79"/>
  <c r="G291" i="79"/>
  <c r="H291" i="79"/>
  <c r="I291" i="79"/>
  <c r="J291" i="79"/>
  <c r="G292" i="79"/>
  <c r="H292" i="79"/>
  <c r="I292" i="79"/>
  <c r="J292" i="79"/>
  <c r="G293" i="79"/>
  <c r="H293" i="79"/>
  <c r="I293" i="79"/>
  <c r="J293" i="79"/>
  <c r="G294" i="79"/>
  <c r="H294" i="79"/>
  <c r="I294" i="79"/>
  <c r="J294" i="79"/>
  <c r="G295" i="79"/>
  <c r="H295" i="79"/>
  <c r="I295" i="79"/>
  <c r="J295" i="79"/>
  <c r="G296" i="79"/>
  <c r="H296" i="79"/>
  <c r="I296" i="79"/>
  <c r="J296" i="79"/>
  <c r="G297" i="79"/>
  <c r="H297" i="79"/>
  <c r="I297" i="79"/>
  <c r="J297" i="79"/>
  <c r="G298" i="79"/>
  <c r="H298" i="79"/>
  <c r="I298" i="79"/>
  <c r="J298" i="79"/>
  <c r="G299" i="79"/>
  <c r="H299" i="79"/>
  <c r="I299" i="79"/>
  <c r="J299" i="79"/>
  <c r="G300" i="79"/>
  <c r="H300" i="79"/>
  <c r="I300" i="79"/>
  <c r="J300" i="79"/>
  <c r="G301" i="79"/>
  <c r="H301" i="79"/>
  <c r="I301" i="79"/>
  <c r="J301" i="79"/>
  <c r="G302" i="79"/>
  <c r="H302" i="79"/>
  <c r="I302" i="79"/>
  <c r="J302" i="79"/>
  <c r="G303" i="79"/>
  <c r="H303" i="79"/>
  <c r="I303" i="79"/>
  <c r="J303" i="79"/>
  <c r="G304" i="79"/>
  <c r="H304" i="79"/>
  <c r="I304" i="79"/>
  <c r="J304" i="79"/>
  <c r="G305" i="79"/>
  <c r="H305" i="79"/>
  <c r="I305" i="79"/>
  <c r="J305" i="79"/>
  <c r="G306" i="79"/>
  <c r="H306" i="79"/>
  <c r="I306" i="79"/>
  <c r="J306" i="79"/>
  <c r="G307" i="79"/>
  <c r="H307" i="79"/>
  <c r="I307" i="79"/>
  <c r="J307" i="79"/>
  <c r="G308" i="79"/>
  <c r="H308" i="79"/>
  <c r="I308" i="79"/>
  <c r="J308" i="79"/>
  <c r="G309" i="79"/>
  <c r="H309" i="79"/>
  <c r="I309" i="79"/>
  <c r="J309" i="79"/>
  <c r="G310" i="79"/>
  <c r="H310" i="79"/>
  <c r="I310" i="79"/>
  <c r="J310" i="79"/>
  <c r="G311" i="79"/>
  <c r="H311" i="79"/>
  <c r="I311" i="79"/>
  <c r="J311" i="79"/>
  <c r="G312" i="79"/>
  <c r="H312" i="79"/>
  <c r="I312" i="79"/>
  <c r="J312" i="79"/>
  <c r="G313" i="79"/>
  <c r="H313" i="79"/>
  <c r="I313" i="79"/>
  <c r="J313" i="79"/>
  <c r="G314" i="79"/>
  <c r="H314" i="79"/>
  <c r="I314" i="79"/>
  <c r="J314" i="79"/>
  <c r="G315" i="79"/>
  <c r="H315" i="79"/>
  <c r="I315" i="79"/>
  <c r="J315" i="79"/>
  <c r="G316" i="79"/>
  <c r="H316" i="79"/>
  <c r="I316" i="79"/>
  <c r="J316" i="79"/>
  <c r="G317" i="79"/>
  <c r="H317" i="79"/>
  <c r="I317" i="79"/>
  <c r="J317" i="79"/>
  <c r="G318" i="79"/>
  <c r="H318" i="79"/>
  <c r="I318" i="79"/>
  <c r="J318" i="79"/>
  <c r="G319" i="79"/>
  <c r="H319" i="79"/>
  <c r="I319" i="79"/>
  <c r="J319" i="79"/>
  <c r="G320" i="79"/>
  <c r="H320" i="79"/>
  <c r="I320" i="79"/>
  <c r="J320" i="79"/>
  <c r="G321" i="79"/>
  <c r="H321" i="79"/>
  <c r="I321" i="79"/>
  <c r="J321" i="79"/>
  <c r="G322" i="79"/>
  <c r="H322" i="79"/>
  <c r="I322" i="79"/>
  <c r="J322" i="79"/>
  <c r="G323" i="79"/>
  <c r="H323" i="79"/>
  <c r="I323" i="79"/>
  <c r="J323" i="79"/>
  <c r="G324" i="79"/>
  <c r="H324" i="79"/>
  <c r="I324" i="79"/>
  <c r="J324" i="79"/>
  <c r="G325" i="79"/>
  <c r="H325" i="79"/>
  <c r="I325" i="79"/>
  <c r="J325" i="79"/>
  <c r="G326" i="79"/>
  <c r="H326" i="79"/>
  <c r="I326" i="79"/>
  <c r="J326" i="79"/>
  <c r="G327" i="79"/>
  <c r="H327" i="79"/>
  <c r="I327" i="79"/>
  <c r="J327" i="79"/>
  <c r="G328" i="79"/>
  <c r="H328" i="79"/>
  <c r="I328" i="79"/>
  <c r="J328" i="79"/>
  <c r="G329" i="79"/>
  <c r="H329" i="79"/>
  <c r="I329" i="79"/>
  <c r="J329" i="79"/>
  <c r="G330" i="79"/>
  <c r="H330" i="79"/>
  <c r="I330" i="79"/>
  <c r="J330" i="79"/>
  <c r="G331" i="79"/>
  <c r="H331" i="79"/>
  <c r="I331" i="79"/>
  <c r="J331" i="79"/>
  <c r="G332" i="79"/>
  <c r="H332" i="79"/>
  <c r="I332" i="79"/>
  <c r="J332" i="79"/>
  <c r="G333" i="79"/>
  <c r="H333" i="79"/>
  <c r="I333" i="79"/>
  <c r="J333" i="79"/>
  <c r="G334" i="79"/>
  <c r="H334" i="79"/>
  <c r="I334" i="79"/>
  <c r="J334" i="79"/>
  <c r="G335" i="79"/>
  <c r="H335" i="79"/>
  <c r="I335" i="79"/>
  <c r="J335" i="79"/>
  <c r="G336" i="79"/>
  <c r="H336" i="79"/>
  <c r="I336" i="79"/>
  <c r="J336" i="79"/>
  <c r="G337" i="79"/>
  <c r="H337" i="79"/>
  <c r="I337" i="79"/>
  <c r="J337" i="79"/>
  <c r="G338" i="79"/>
  <c r="H338" i="79"/>
  <c r="I338" i="79"/>
  <c r="J338" i="79"/>
  <c r="G339" i="79"/>
  <c r="H339" i="79"/>
  <c r="I339" i="79"/>
  <c r="J339" i="79"/>
  <c r="G340" i="79"/>
  <c r="H340" i="79"/>
  <c r="I340" i="79"/>
  <c r="J340" i="79"/>
  <c r="G341" i="79"/>
  <c r="H341" i="79"/>
  <c r="I341" i="79"/>
  <c r="J341" i="79"/>
  <c r="G342" i="79"/>
  <c r="H342" i="79"/>
  <c r="I342" i="79"/>
  <c r="J342" i="79"/>
  <c r="G343" i="79"/>
  <c r="H343" i="79"/>
  <c r="I343" i="79"/>
  <c r="J343" i="79"/>
  <c r="G344" i="79"/>
  <c r="H344" i="79"/>
  <c r="I344" i="79"/>
  <c r="J344" i="79"/>
  <c r="G345" i="79"/>
  <c r="H345" i="79"/>
  <c r="I345" i="79"/>
  <c r="J345" i="79"/>
  <c r="G346" i="79"/>
  <c r="H346" i="79"/>
  <c r="I346" i="79"/>
  <c r="J346" i="79"/>
  <c r="G347" i="79"/>
  <c r="H347" i="79"/>
  <c r="I347" i="79"/>
  <c r="J347" i="79"/>
  <c r="G348" i="79"/>
  <c r="H348" i="79"/>
  <c r="I348" i="79"/>
  <c r="J348" i="79"/>
  <c r="G349" i="79"/>
  <c r="H349" i="79"/>
  <c r="I349" i="79"/>
  <c r="J349" i="79"/>
  <c r="G350" i="79"/>
  <c r="H350" i="79"/>
  <c r="I350" i="79"/>
  <c r="J350" i="79"/>
  <c r="G351" i="79"/>
  <c r="H351" i="79"/>
  <c r="I351" i="79"/>
  <c r="J351" i="79"/>
  <c r="G352" i="79"/>
  <c r="H352" i="79"/>
  <c r="I352" i="79"/>
  <c r="J352" i="79"/>
  <c r="G353" i="79"/>
  <c r="H353" i="79"/>
  <c r="I353" i="79"/>
  <c r="J353" i="79"/>
  <c r="G354" i="79"/>
  <c r="H354" i="79"/>
  <c r="I354" i="79"/>
  <c r="J354" i="79"/>
  <c r="G355" i="79"/>
  <c r="H355" i="79"/>
  <c r="I355" i="79"/>
  <c r="J355" i="79"/>
  <c r="G356" i="79"/>
  <c r="H356" i="79"/>
  <c r="I356" i="79"/>
  <c r="J356" i="79"/>
  <c r="G357" i="79"/>
  <c r="H357" i="79"/>
  <c r="I357" i="79"/>
  <c r="J357" i="79"/>
  <c r="G358" i="79"/>
  <c r="H358" i="79"/>
  <c r="I358" i="79"/>
  <c r="J358" i="79"/>
  <c r="G359" i="79"/>
  <c r="H359" i="79"/>
  <c r="I359" i="79"/>
  <c r="J359" i="79"/>
  <c r="G360" i="79"/>
  <c r="H360" i="79"/>
  <c r="I360" i="79"/>
  <c r="J360" i="79"/>
  <c r="G361" i="79"/>
  <c r="H361" i="79"/>
  <c r="I361" i="79"/>
  <c r="J361" i="79"/>
  <c r="G362" i="79"/>
  <c r="H362" i="79"/>
  <c r="I362" i="79"/>
  <c r="J362" i="79"/>
  <c r="G363" i="79"/>
  <c r="H363" i="79"/>
  <c r="I363" i="79"/>
  <c r="J363" i="79"/>
  <c r="G364" i="79"/>
  <c r="H364" i="79"/>
  <c r="I364" i="79"/>
  <c r="J364" i="79"/>
  <c r="G365" i="79"/>
  <c r="H365" i="79"/>
  <c r="I365" i="79"/>
  <c r="J365" i="79"/>
  <c r="G366" i="79"/>
  <c r="H366" i="79"/>
  <c r="I366" i="79"/>
  <c r="J366" i="79"/>
  <c r="G367" i="79"/>
  <c r="H367" i="79"/>
  <c r="I367" i="79"/>
  <c r="J367" i="79"/>
  <c r="G368" i="79"/>
  <c r="H368" i="79"/>
  <c r="I368" i="79"/>
  <c r="J368" i="79"/>
  <c r="G369" i="79"/>
  <c r="H369" i="79"/>
  <c r="I369" i="79"/>
  <c r="J369" i="79"/>
  <c r="G370" i="79"/>
  <c r="H370" i="79"/>
  <c r="I370" i="79"/>
  <c r="J370" i="79"/>
  <c r="G371" i="79"/>
  <c r="H371" i="79"/>
  <c r="I371" i="79"/>
  <c r="J371" i="79"/>
  <c r="G372" i="79"/>
  <c r="H372" i="79"/>
  <c r="I372" i="79"/>
  <c r="J372" i="79"/>
  <c r="G373" i="79"/>
  <c r="H373" i="79"/>
  <c r="I373" i="79"/>
  <c r="J373" i="79"/>
  <c r="G374" i="79"/>
  <c r="H374" i="79"/>
  <c r="I374" i="79"/>
  <c r="J374" i="79"/>
  <c r="G375" i="79"/>
  <c r="H375" i="79"/>
  <c r="I375" i="79"/>
  <c r="J375" i="79"/>
  <c r="G376" i="79"/>
  <c r="H376" i="79"/>
  <c r="I376" i="79"/>
  <c r="J376" i="79"/>
  <c r="G377" i="79"/>
  <c r="H377" i="79"/>
  <c r="I377" i="79"/>
  <c r="J377" i="79"/>
  <c r="G378" i="79"/>
  <c r="H378" i="79"/>
  <c r="I378" i="79"/>
  <c r="J378" i="79"/>
  <c r="G379" i="79"/>
  <c r="H379" i="79"/>
  <c r="I379" i="79"/>
  <c r="J379" i="79"/>
  <c r="G380" i="79"/>
  <c r="H380" i="79"/>
  <c r="I380" i="79"/>
  <c r="J380" i="79"/>
  <c r="G381" i="79"/>
  <c r="H381" i="79"/>
  <c r="I381" i="79"/>
  <c r="J381" i="79"/>
  <c r="G382" i="79"/>
  <c r="H382" i="79"/>
  <c r="I382" i="79"/>
  <c r="J382" i="79"/>
  <c r="G383" i="79"/>
  <c r="H383" i="79"/>
  <c r="I383" i="79"/>
  <c r="J383" i="79"/>
  <c r="G384" i="79"/>
  <c r="H384" i="79"/>
  <c r="I384" i="79"/>
  <c r="J384" i="79"/>
  <c r="G385" i="79"/>
  <c r="H385" i="79"/>
  <c r="I385" i="79"/>
  <c r="J385" i="79"/>
  <c r="G386" i="79"/>
  <c r="H386" i="79"/>
  <c r="I386" i="79"/>
  <c r="J386" i="79"/>
  <c r="G387" i="79"/>
  <c r="H387" i="79"/>
  <c r="I387" i="79"/>
  <c r="J387" i="79"/>
  <c r="G388" i="79"/>
  <c r="H388" i="79"/>
  <c r="I388" i="79"/>
  <c r="J388" i="79"/>
  <c r="G389" i="79"/>
  <c r="H389" i="79"/>
  <c r="I389" i="79"/>
  <c r="J389" i="79"/>
  <c r="G390" i="79"/>
  <c r="H390" i="79"/>
  <c r="I390" i="79"/>
  <c r="J390" i="79"/>
  <c r="G391" i="79"/>
  <c r="H391" i="79"/>
  <c r="I391" i="79"/>
  <c r="J391" i="79"/>
  <c r="G392" i="79"/>
  <c r="H392" i="79"/>
  <c r="I392" i="79"/>
  <c r="J392" i="79"/>
  <c r="G393" i="79"/>
  <c r="H393" i="79"/>
  <c r="I393" i="79"/>
  <c r="J393" i="79"/>
  <c r="G394" i="79"/>
  <c r="H394" i="79"/>
  <c r="I394" i="79"/>
  <c r="J394" i="79"/>
  <c r="G395" i="79"/>
  <c r="H395" i="79"/>
  <c r="I395" i="79"/>
  <c r="J395" i="79"/>
  <c r="G396" i="79"/>
  <c r="H396" i="79"/>
  <c r="I396" i="79"/>
  <c r="J396" i="79"/>
  <c r="G397" i="79"/>
  <c r="H397" i="79"/>
  <c r="I397" i="79"/>
  <c r="J397" i="79"/>
  <c r="G398" i="79"/>
  <c r="H398" i="79"/>
  <c r="I398" i="79"/>
  <c r="J398" i="79"/>
  <c r="G399" i="79"/>
  <c r="H399" i="79"/>
  <c r="I399" i="79"/>
  <c r="J399" i="79"/>
  <c r="G400" i="79"/>
  <c r="H400" i="79"/>
  <c r="I400" i="79"/>
  <c r="J400" i="79"/>
  <c r="G401" i="79"/>
  <c r="H401" i="79"/>
  <c r="I401" i="79"/>
  <c r="J401" i="79"/>
  <c r="G402" i="79"/>
  <c r="H402" i="79"/>
  <c r="I402" i="79"/>
  <c r="J402" i="79"/>
  <c r="G403" i="79"/>
  <c r="H403" i="79"/>
  <c r="I403" i="79"/>
  <c r="J403" i="79"/>
  <c r="G404" i="79"/>
  <c r="H404" i="79"/>
  <c r="I404" i="79"/>
  <c r="J404" i="79"/>
  <c r="G405" i="79"/>
  <c r="H405" i="79"/>
  <c r="I405" i="79"/>
  <c r="J405" i="79"/>
  <c r="G406" i="79"/>
  <c r="H406" i="79"/>
  <c r="I406" i="79"/>
  <c r="J406" i="79"/>
  <c r="G407" i="79"/>
  <c r="H407" i="79"/>
  <c r="I407" i="79"/>
  <c r="J407" i="79"/>
  <c r="G408" i="79"/>
  <c r="H408" i="79"/>
  <c r="I408" i="79"/>
  <c r="J408" i="79"/>
  <c r="G409" i="79"/>
  <c r="H409" i="79"/>
  <c r="I409" i="79"/>
  <c r="J409" i="79"/>
  <c r="G410" i="79"/>
  <c r="H410" i="79"/>
  <c r="I410" i="79"/>
  <c r="J410" i="79"/>
  <c r="G411" i="79"/>
  <c r="H411" i="79"/>
  <c r="I411" i="79"/>
  <c r="J411" i="79"/>
  <c r="G412" i="79"/>
  <c r="H412" i="79"/>
  <c r="I412" i="79"/>
  <c r="J412" i="79"/>
  <c r="G413" i="79"/>
  <c r="H413" i="79"/>
  <c r="I413" i="79"/>
  <c r="J413" i="79"/>
  <c r="G414" i="79"/>
  <c r="H414" i="79"/>
  <c r="I414" i="79"/>
  <c r="J414" i="79"/>
  <c r="G415" i="79"/>
  <c r="H415" i="79"/>
  <c r="I415" i="79"/>
  <c r="J415" i="79"/>
  <c r="G416" i="79"/>
  <c r="H416" i="79"/>
  <c r="I416" i="79"/>
  <c r="J416" i="79"/>
  <c r="G417" i="79"/>
  <c r="H417" i="79"/>
  <c r="I417" i="79"/>
  <c r="J417" i="79"/>
  <c r="G418" i="79"/>
  <c r="H418" i="79"/>
  <c r="I418" i="79"/>
  <c r="J418" i="79"/>
  <c r="G419" i="79"/>
  <c r="H419" i="79"/>
  <c r="I419" i="79"/>
  <c r="J419" i="79"/>
  <c r="G420" i="79"/>
  <c r="H420" i="79"/>
  <c r="I420" i="79"/>
  <c r="J420" i="79"/>
  <c r="G421" i="79"/>
  <c r="H421" i="79"/>
  <c r="I421" i="79"/>
  <c r="J421" i="79"/>
  <c r="G422" i="79"/>
  <c r="H422" i="79"/>
  <c r="I422" i="79"/>
  <c r="J422" i="79"/>
  <c r="G423" i="79"/>
  <c r="H423" i="79"/>
  <c r="I423" i="79"/>
  <c r="J423" i="79"/>
  <c r="G424" i="79"/>
  <c r="H424" i="79"/>
  <c r="I424" i="79"/>
  <c r="J424" i="79"/>
  <c r="G425" i="79"/>
  <c r="H425" i="79"/>
  <c r="I425" i="79"/>
  <c r="J425" i="79"/>
  <c r="G426" i="79"/>
  <c r="H426" i="79"/>
  <c r="I426" i="79"/>
  <c r="J426" i="79"/>
  <c r="G427" i="79"/>
  <c r="H427" i="79"/>
  <c r="I427" i="79"/>
  <c r="J427" i="79"/>
  <c r="G428" i="79"/>
  <c r="H428" i="79"/>
  <c r="I428" i="79"/>
  <c r="J428" i="79"/>
  <c r="G429" i="79"/>
  <c r="H429" i="79"/>
  <c r="I429" i="79"/>
  <c r="J429" i="79"/>
  <c r="G430" i="79"/>
  <c r="H430" i="79"/>
  <c r="I430" i="79"/>
  <c r="J430" i="79"/>
  <c r="G431" i="79"/>
  <c r="H431" i="79"/>
  <c r="I431" i="79"/>
  <c r="J431" i="79"/>
  <c r="G432" i="79"/>
  <c r="H432" i="79"/>
  <c r="I432" i="79"/>
  <c r="J432" i="79"/>
  <c r="G433" i="79"/>
  <c r="H433" i="79"/>
  <c r="I433" i="79"/>
  <c r="J433" i="79"/>
  <c r="G434" i="79"/>
  <c r="H434" i="79"/>
  <c r="I434" i="79"/>
  <c r="J434" i="79"/>
  <c r="G435" i="79"/>
  <c r="H435" i="79"/>
  <c r="I435" i="79"/>
  <c r="J435" i="79"/>
  <c r="G436" i="79"/>
  <c r="H436" i="79"/>
  <c r="I436" i="79"/>
  <c r="J436" i="79"/>
  <c r="G437" i="79"/>
  <c r="H437" i="79"/>
  <c r="I437" i="79"/>
  <c r="J437" i="79"/>
  <c r="G438" i="79"/>
  <c r="H438" i="79"/>
  <c r="I438" i="79"/>
  <c r="J438" i="79"/>
  <c r="G439" i="79"/>
  <c r="H439" i="79"/>
  <c r="I439" i="79"/>
  <c r="J439" i="79"/>
  <c r="G440" i="79"/>
  <c r="H440" i="79"/>
  <c r="I440" i="79"/>
  <c r="J440" i="79"/>
  <c r="G441" i="79"/>
  <c r="H441" i="79"/>
  <c r="I441" i="79"/>
  <c r="J441" i="79"/>
  <c r="G442" i="79"/>
  <c r="H442" i="79"/>
  <c r="I442" i="79"/>
  <c r="J442" i="79"/>
  <c r="G443" i="79"/>
  <c r="H443" i="79"/>
  <c r="I443" i="79"/>
  <c r="J443" i="79"/>
  <c r="G444" i="79"/>
  <c r="H444" i="79"/>
  <c r="I444" i="79"/>
  <c r="J444" i="79"/>
  <c r="G445" i="79"/>
  <c r="H445" i="79"/>
  <c r="I445" i="79"/>
  <c r="J445" i="79"/>
  <c r="G446" i="79"/>
  <c r="H446" i="79"/>
  <c r="I446" i="79"/>
  <c r="J446" i="79"/>
  <c r="G447" i="79"/>
  <c r="H447" i="79"/>
  <c r="I447" i="79"/>
  <c r="J447" i="79"/>
  <c r="G448" i="79"/>
  <c r="H448" i="79"/>
  <c r="I448" i="79"/>
  <c r="J448" i="79"/>
  <c r="G449" i="79"/>
  <c r="H449" i="79"/>
  <c r="I449" i="79"/>
  <c r="J449" i="79"/>
  <c r="G450" i="79"/>
  <c r="H450" i="79"/>
  <c r="I450" i="79"/>
  <c r="J450" i="79"/>
  <c r="G451" i="79"/>
  <c r="H451" i="79"/>
  <c r="I451" i="79"/>
  <c r="J451" i="79"/>
  <c r="G452" i="79"/>
  <c r="H452" i="79"/>
  <c r="I452" i="79"/>
  <c r="J452" i="79"/>
  <c r="G453" i="79"/>
  <c r="H453" i="79"/>
  <c r="I453" i="79"/>
  <c r="J453" i="79"/>
  <c r="G454" i="79"/>
  <c r="H454" i="79"/>
  <c r="I454" i="79"/>
  <c r="J454" i="79"/>
  <c r="G455" i="79"/>
  <c r="H455" i="79"/>
  <c r="I455" i="79"/>
  <c r="J455" i="79"/>
  <c r="G456" i="79"/>
  <c r="H456" i="79"/>
  <c r="I456" i="79"/>
  <c r="J456" i="79"/>
  <c r="G457" i="79"/>
  <c r="H457" i="79"/>
  <c r="I457" i="79"/>
  <c r="J457" i="79"/>
  <c r="G458" i="79"/>
  <c r="H458" i="79"/>
  <c r="I458" i="79"/>
  <c r="J458" i="79"/>
  <c r="G459" i="79"/>
  <c r="H459" i="79"/>
  <c r="I459" i="79"/>
  <c r="J459" i="79"/>
  <c r="G460" i="79"/>
  <c r="H460" i="79"/>
  <c r="I460" i="79"/>
  <c r="J460" i="79"/>
  <c r="G461" i="79"/>
  <c r="H461" i="79"/>
  <c r="I461" i="79"/>
  <c r="J461" i="79"/>
  <c r="G462" i="79"/>
  <c r="H462" i="79"/>
  <c r="I462" i="79"/>
  <c r="J462" i="79"/>
  <c r="G463" i="79"/>
  <c r="H463" i="79"/>
  <c r="I463" i="79"/>
  <c r="J463" i="79"/>
  <c r="G464" i="79"/>
  <c r="H464" i="79"/>
  <c r="I464" i="79"/>
  <c r="J464" i="79"/>
  <c r="G465" i="79"/>
  <c r="H465" i="79"/>
  <c r="I465" i="79"/>
  <c r="J465" i="79"/>
  <c r="G466" i="79"/>
  <c r="H466" i="79"/>
  <c r="I466" i="79"/>
  <c r="J466" i="79"/>
  <c r="G467" i="79"/>
  <c r="H467" i="79"/>
  <c r="I467" i="79"/>
  <c r="J467" i="79"/>
  <c r="G468" i="79"/>
  <c r="H468" i="79"/>
  <c r="I468" i="79"/>
  <c r="J468" i="79"/>
  <c r="G469" i="79"/>
  <c r="H469" i="79"/>
  <c r="I469" i="79"/>
  <c r="J469" i="79"/>
  <c r="G470" i="79"/>
  <c r="H470" i="79"/>
  <c r="I470" i="79"/>
  <c r="J470" i="79"/>
  <c r="G471" i="79"/>
  <c r="H471" i="79"/>
  <c r="I471" i="79"/>
  <c r="J471" i="79"/>
  <c r="G472" i="79"/>
  <c r="H472" i="79"/>
  <c r="I472" i="79"/>
  <c r="J472" i="79"/>
  <c r="G473" i="79"/>
  <c r="H473" i="79"/>
  <c r="I473" i="79"/>
  <c r="J473" i="79"/>
  <c r="G474" i="79"/>
  <c r="H474" i="79"/>
  <c r="I474" i="79"/>
  <c r="J474" i="79"/>
  <c r="G475" i="79"/>
  <c r="H475" i="79"/>
  <c r="I475" i="79"/>
  <c r="J475" i="79"/>
  <c r="G476" i="79"/>
  <c r="H476" i="79"/>
  <c r="I476" i="79"/>
  <c r="J476" i="79"/>
  <c r="G477" i="79"/>
  <c r="H477" i="79"/>
  <c r="I477" i="79"/>
  <c r="J477" i="79"/>
  <c r="G478" i="79"/>
  <c r="H478" i="79"/>
  <c r="I478" i="79"/>
  <c r="J478" i="79"/>
  <c r="G479" i="79"/>
  <c r="H479" i="79"/>
  <c r="I479" i="79"/>
  <c r="J479" i="79"/>
  <c r="G480" i="79"/>
  <c r="H480" i="79"/>
  <c r="I480" i="79"/>
  <c r="J480" i="79"/>
  <c r="G481" i="79"/>
  <c r="H481" i="79"/>
  <c r="I481" i="79"/>
  <c r="J481" i="79"/>
  <c r="G482" i="79"/>
  <c r="H482" i="79"/>
  <c r="I482" i="79"/>
  <c r="J482" i="79"/>
  <c r="G483" i="79"/>
  <c r="H483" i="79"/>
  <c r="I483" i="79"/>
  <c r="J483" i="79"/>
  <c r="G484" i="79"/>
  <c r="H484" i="79"/>
  <c r="I484" i="79"/>
  <c r="J484" i="79"/>
  <c r="G485" i="79"/>
  <c r="H485" i="79"/>
  <c r="I485" i="79"/>
  <c r="J485" i="79"/>
  <c r="G486" i="79"/>
  <c r="H486" i="79"/>
  <c r="I486" i="79"/>
  <c r="J486" i="79"/>
  <c r="G487" i="79"/>
  <c r="H487" i="79"/>
  <c r="I487" i="79"/>
  <c r="J487" i="79"/>
  <c r="G488" i="79"/>
  <c r="H488" i="79"/>
  <c r="I488" i="79"/>
  <c r="J488" i="79"/>
  <c r="G489" i="79"/>
  <c r="H489" i="79"/>
  <c r="I489" i="79"/>
  <c r="J489" i="79"/>
  <c r="G490" i="79"/>
  <c r="H490" i="79"/>
  <c r="I490" i="79"/>
  <c r="J490" i="79"/>
  <c r="G491" i="79"/>
  <c r="H491" i="79"/>
  <c r="I491" i="79"/>
  <c r="J491" i="79"/>
  <c r="G492" i="79"/>
  <c r="H492" i="79"/>
  <c r="I492" i="79"/>
  <c r="J492" i="79"/>
  <c r="G493" i="79"/>
  <c r="H493" i="79"/>
  <c r="I493" i="79"/>
  <c r="J493" i="79"/>
  <c r="G494" i="79"/>
  <c r="H494" i="79"/>
  <c r="I494" i="79"/>
  <c r="J494" i="79"/>
  <c r="G495" i="79"/>
  <c r="H495" i="79"/>
  <c r="I495" i="79"/>
  <c r="J495" i="79"/>
  <c r="G496" i="79"/>
  <c r="H496" i="79"/>
  <c r="I496" i="79"/>
  <c r="J496" i="79"/>
  <c r="G497" i="79"/>
  <c r="H497" i="79"/>
  <c r="I497" i="79"/>
  <c r="J497" i="79"/>
  <c r="G498" i="79"/>
  <c r="H498" i="79"/>
  <c r="I498" i="79"/>
  <c r="J498" i="79"/>
  <c r="G499" i="79"/>
  <c r="H499" i="79"/>
  <c r="I499" i="79"/>
  <c r="J499" i="79"/>
  <c r="G500" i="79"/>
  <c r="H500" i="79"/>
  <c r="I500" i="79"/>
  <c r="J500" i="79"/>
  <c r="G501" i="79"/>
  <c r="H501" i="79"/>
  <c r="I501" i="79"/>
  <c r="J501" i="79"/>
  <c r="G502" i="79"/>
  <c r="H502" i="79"/>
  <c r="I502" i="79"/>
  <c r="J502" i="79"/>
  <c r="G503" i="79"/>
  <c r="H503" i="79"/>
  <c r="I503" i="79"/>
  <c r="J503" i="79"/>
  <c r="G504" i="79"/>
  <c r="H504" i="79"/>
  <c r="I504" i="79"/>
  <c r="J504" i="79"/>
  <c r="G505" i="79"/>
  <c r="H505" i="79"/>
  <c r="I505" i="79"/>
  <c r="J505" i="79"/>
  <c r="G506" i="79"/>
  <c r="H506" i="79"/>
  <c r="I506" i="79"/>
  <c r="J506" i="79"/>
  <c r="H7" i="79"/>
  <c r="I7" i="79"/>
  <c r="J7" i="79"/>
  <c r="G7" i="79"/>
  <c r="G8" i="80"/>
  <c r="H8" i="80"/>
  <c r="I8" i="80"/>
  <c r="J8" i="80"/>
  <c r="G9" i="80"/>
  <c r="H9" i="80"/>
  <c r="I9" i="80"/>
  <c r="J9" i="80"/>
  <c r="G10" i="80"/>
  <c r="H10" i="80"/>
  <c r="I10" i="80"/>
  <c r="J10" i="80"/>
  <c r="G11" i="80"/>
  <c r="H11" i="80"/>
  <c r="I11" i="80"/>
  <c r="J11" i="80"/>
  <c r="G12" i="80"/>
  <c r="H12" i="80"/>
  <c r="I12" i="80"/>
  <c r="J12" i="80"/>
  <c r="G13" i="80"/>
  <c r="H13" i="80"/>
  <c r="I13" i="80"/>
  <c r="J13" i="80"/>
  <c r="G14" i="80"/>
  <c r="H14" i="80"/>
  <c r="I14" i="80"/>
  <c r="J14" i="80"/>
  <c r="G15" i="80"/>
  <c r="H15" i="80"/>
  <c r="I15" i="80"/>
  <c r="J15" i="80"/>
  <c r="G16" i="80"/>
  <c r="H16" i="80"/>
  <c r="I16" i="80"/>
  <c r="J16" i="80"/>
  <c r="G17" i="80"/>
  <c r="H17" i="80"/>
  <c r="I17" i="80"/>
  <c r="J17" i="80"/>
  <c r="G18" i="80"/>
  <c r="H18" i="80"/>
  <c r="I18" i="80"/>
  <c r="J18" i="80"/>
  <c r="G19" i="80"/>
  <c r="H19" i="80"/>
  <c r="I19" i="80"/>
  <c r="J19" i="80"/>
  <c r="G20" i="80"/>
  <c r="H20" i="80"/>
  <c r="I20" i="80"/>
  <c r="J20" i="80"/>
  <c r="G21" i="80"/>
  <c r="H21" i="80"/>
  <c r="I21" i="80"/>
  <c r="J21" i="80"/>
  <c r="G22" i="80"/>
  <c r="H22" i="80"/>
  <c r="I22" i="80"/>
  <c r="J22" i="80"/>
  <c r="G23" i="80"/>
  <c r="H23" i="80"/>
  <c r="I23" i="80"/>
  <c r="J23" i="80"/>
  <c r="G24" i="80"/>
  <c r="H24" i="80"/>
  <c r="I24" i="80"/>
  <c r="J24" i="80"/>
  <c r="G25" i="80"/>
  <c r="H25" i="80"/>
  <c r="I25" i="80"/>
  <c r="J25" i="80"/>
  <c r="G26" i="80"/>
  <c r="H26" i="80"/>
  <c r="I26" i="80"/>
  <c r="J26" i="80"/>
  <c r="G27" i="80"/>
  <c r="H27" i="80"/>
  <c r="I27" i="80"/>
  <c r="J27" i="80"/>
  <c r="G28" i="80"/>
  <c r="H28" i="80"/>
  <c r="I28" i="80"/>
  <c r="J28" i="80"/>
  <c r="G29" i="80"/>
  <c r="H29" i="80"/>
  <c r="I29" i="80"/>
  <c r="J29" i="80"/>
  <c r="G30" i="80"/>
  <c r="H30" i="80"/>
  <c r="I30" i="80"/>
  <c r="J30" i="80"/>
  <c r="G31" i="80"/>
  <c r="H31" i="80"/>
  <c r="I31" i="80"/>
  <c r="J31" i="80"/>
  <c r="G32" i="80"/>
  <c r="H32" i="80"/>
  <c r="I32" i="80"/>
  <c r="J32" i="80"/>
  <c r="G33" i="80"/>
  <c r="H33" i="80"/>
  <c r="I33" i="80"/>
  <c r="J33" i="80"/>
  <c r="G34" i="80"/>
  <c r="H34" i="80"/>
  <c r="I34" i="80"/>
  <c r="J34" i="80"/>
  <c r="G35" i="80"/>
  <c r="H35" i="80"/>
  <c r="I35" i="80"/>
  <c r="J35" i="80"/>
  <c r="G36" i="80"/>
  <c r="H36" i="80"/>
  <c r="I36" i="80"/>
  <c r="J36" i="80"/>
  <c r="G37" i="80"/>
  <c r="H37" i="80"/>
  <c r="I37" i="80"/>
  <c r="J37" i="80"/>
  <c r="G38" i="80"/>
  <c r="H38" i="80"/>
  <c r="I38" i="80"/>
  <c r="J38" i="80"/>
  <c r="G39" i="80"/>
  <c r="H39" i="80"/>
  <c r="I39" i="80"/>
  <c r="J39" i="80"/>
  <c r="G40" i="80"/>
  <c r="H40" i="80"/>
  <c r="I40" i="80"/>
  <c r="J40" i="80"/>
  <c r="G41" i="80"/>
  <c r="H41" i="80"/>
  <c r="I41" i="80"/>
  <c r="J41" i="80"/>
  <c r="G42" i="80"/>
  <c r="H42" i="80"/>
  <c r="I42" i="80"/>
  <c r="J42" i="80"/>
  <c r="G43" i="80"/>
  <c r="H43" i="80"/>
  <c r="I43" i="80"/>
  <c r="J43" i="80"/>
  <c r="G44" i="80"/>
  <c r="H44" i="80"/>
  <c r="I44" i="80"/>
  <c r="J44" i="80"/>
  <c r="G45" i="80"/>
  <c r="H45" i="80"/>
  <c r="I45" i="80"/>
  <c r="J45" i="80"/>
  <c r="G46" i="80"/>
  <c r="H46" i="80"/>
  <c r="I46" i="80"/>
  <c r="J46" i="80"/>
  <c r="G47" i="80"/>
  <c r="H47" i="80"/>
  <c r="I47" i="80"/>
  <c r="J47" i="80"/>
  <c r="G48" i="80"/>
  <c r="H48" i="80"/>
  <c r="I48" i="80"/>
  <c r="J48" i="80"/>
  <c r="G49" i="80"/>
  <c r="H49" i="80"/>
  <c r="I49" i="80"/>
  <c r="J49" i="80"/>
  <c r="G50" i="80"/>
  <c r="H50" i="80"/>
  <c r="I50" i="80"/>
  <c r="J50" i="80"/>
  <c r="G51" i="80"/>
  <c r="H51" i="80"/>
  <c r="I51" i="80"/>
  <c r="J51" i="80"/>
  <c r="G52" i="80"/>
  <c r="H52" i="80"/>
  <c r="I52" i="80"/>
  <c r="J52" i="80"/>
  <c r="G53" i="80"/>
  <c r="H53" i="80"/>
  <c r="I53" i="80"/>
  <c r="J53" i="80"/>
  <c r="G54" i="80"/>
  <c r="H54" i="80"/>
  <c r="I54" i="80"/>
  <c r="J54" i="80"/>
  <c r="G55" i="80"/>
  <c r="H55" i="80"/>
  <c r="I55" i="80"/>
  <c r="J55" i="80"/>
  <c r="G56" i="80"/>
  <c r="H56" i="80"/>
  <c r="I56" i="80"/>
  <c r="J56" i="80"/>
  <c r="G57" i="80"/>
  <c r="H57" i="80"/>
  <c r="I57" i="80"/>
  <c r="J57" i="80"/>
  <c r="G58" i="80"/>
  <c r="H58" i="80"/>
  <c r="I58" i="80"/>
  <c r="J58" i="80"/>
  <c r="G59" i="80"/>
  <c r="H59" i="80"/>
  <c r="I59" i="80"/>
  <c r="J59" i="80"/>
  <c r="G60" i="80"/>
  <c r="H60" i="80"/>
  <c r="I60" i="80"/>
  <c r="J60" i="80"/>
  <c r="G61" i="80"/>
  <c r="H61" i="80"/>
  <c r="I61" i="80"/>
  <c r="J61" i="80"/>
  <c r="G62" i="80"/>
  <c r="H62" i="80"/>
  <c r="I62" i="80"/>
  <c r="J62" i="80"/>
  <c r="G63" i="80"/>
  <c r="H63" i="80"/>
  <c r="I63" i="80"/>
  <c r="J63" i="80"/>
  <c r="G64" i="80"/>
  <c r="H64" i="80"/>
  <c r="I64" i="80"/>
  <c r="J64" i="80"/>
  <c r="G65" i="80"/>
  <c r="H65" i="80"/>
  <c r="I65" i="80"/>
  <c r="J65" i="80"/>
  <c r="G66" i="80"/>
  <c r="H66" i="80"/>
  <c r="I66" i="80"/>
  <c r="J66" i="80"/>
  <c r="G67" i="80"/>
  <c r="H67" i="80"/>
  <c r="I67" i="80"/>
  <c r="J67" i="80"/>
  <c r="G68" i="80"/>
  <c r="H68" i="80"/>
  <c r="I68" i="80"/>
  <c r="J68" i="80"/>
  <c r="G69" i="80"/>
  <c r="H69" i="80"/>
  <c r="I69" i="80"/>
  <c r="J69" i="80"/>
  <c r="G70" i="80"/>
  <c r="H70" i="80"/>
  <c r="I70" i="80"/>
  <c r="J70" i="80"/>
  <c r="G71" i="80"/>
  <c r="H71" i="80"/>
  <c r="I71" i="80"/>
  <c r="J71" i="80"/>
  <c r="G72" i="80"/>
  <c r="H72" i="80"/>
  <c r="I72" i="80"/>
  <c r="J72" i="80"/>
  <c r="G73" i="80"/>
  <c r="H73" i="80"/>
  <c r="I73" i="80"/>
  <c r="J73" i="80"/>
  <c r="G74" i="80"/>
  <c r="H74" i="80"/>
  <c r="I74" i="80"/>
  <c r="J74" i="80"/>
  <c r="G75" i="80"/>
  <c r="H75" i="80"/>
  <c r="I75" i="80"/>
  <c r="J75" i="80"/>
  <c r="G76" i="80"/>
  <c r="H76" i="80"/>
  <c r="I76" i="80"/>
  <c r="J76" i="80"/>
  <c r="G77" i="80"/>
  <c r="H77" i="80"/>
  <c r="I77" i="80"/>
  <c r="J77" i="80"/>
  <c r="G78" i="80"/>
  <c r="H78" i="80"/>
  <c r="I78" i="80"/>
  <c r="J78" i="80"/>
  <c r="G79" i="80"/>
  <c r="H79" i="80"/>
  <c r="I79" i="80"/>
  <c r="J79" i="80"/>
  <c r="G80" i="80"/>
  <c r="H80" i="80"/>
  <c r="I80" i="80"/>
  <c r="J80" i="80"/>
  <c r="G81" i="80"/>
  <c r="H81" i="80"/>
  <c r="I81" i="80"/>
  <c r="J81" i="80"/>
  <c r="G82" i="80"/>
  <c r="H82" i="80"/>
  <c r="I82" i="80"/>
  <c r="J82" i="80"/>
  <c r="G83" i="80"/>
  <c r="H83" i="80"/>
  <c r="I83" i="80"/>
  <c r="J83" i="80"/>
  <c r="G84" i="80"/>
  <c r="H84" i="80"/>
  <c r="I84" i="80"/>
  <c r="J84" i="80"/>
  <c r="G85" i="80"/>
  <c r="H85" i="80"/>
  <c r="I85" i="80"/>
  <c r="J85" i="80"/>
  <c r="G86" i="80"/>
  <c r="H86" i="80"/>
  <c r="I86" i="80"/>
  <c r="J86" i="80"/>
  <c r="G87" i="80"/>
  <c r="H87" i="80"/>
  <c r="I87" i="80"/>
  <c r="J87" i="80"/>
  <c r="G88" i="80"/>
  <c r="H88" i="80"/>
  <c r="I88" i="80"/>
  <c r="J88" i="80"/>
  <c r="G89" i="80"/>
  <c r="H89" i="80"/>
  <c r="I89" i="80"/>
  <c r="J89" i="80"/>
  <c r="G90" i="80"/>
  <c r="H90" i="80"/>
  <c r="I90" i="80"/>
  <c r="J90" i="80"/>
  <c r="G91" i="80"/>
  <c r="H91" i="80"/>
  <c r="I91" i="80"/>
  <c r="J91" i="80"/>
  <c r="G92" i="80"/>
  <c r="H92" i="80"/>
  <c r="I92" i="80"/>
  <c r="J92" i="80"/>
  <c r="G93" i="80"/>
  <c r="H93" i="80"/>
  <c r="I93" i="80"/>
  <c r="J93" i="80"/>
  <c r="G94" i="80"/>
  <c r="H94" i="80"/>
  <c r="I94" i="80"/>
  <c r="J94" i="80"/>
  <c r="G95" i="80"/>
  <c r="H95" i="80"/>
  <c r="I95" i="80"/>
  <c r="J95" i="80"/>
  <c r="G96" i="80"/>
  <c r="H96" i="80"/>
  <c r="I96" i="80"/>
  <c r="J96" i="80"/>
  <c r="G97" i="80"/>
  <c r="H97" i="80"/>
  <c r="I97" i="80"/>
  <c r="J97" i="80"/>
  <c r="G98" i="80"/>
  <c r="H98" i="80"/>
  <c r="I98" i="80"/>
  <c r="J98" i="80"/>
  <c r="G99" i="80"/>
  <c r="H99" i="80"/>
  <c r="I99" i="80"/>
  <c r="J99" i="80"/>
  <c r="G100" i="80"/>
  <c r="H100" i="80"/>
  <c r="I100" i="80"/>
  <c r="J100" i="80"/>
  <c r="G101" i="80"/>
  <c r="H101" i="80"/>
  <c r="I101" i="80"/>
  <c r="J101" i="80"/>
  <c r="G102" i="80"/>
  <c r="H102" i="80"/>
  <c r="I102" i="80"/>
  <c r="J102" i="80"/>
  <c r="G103" i="80"/>
  <c r="H103" i="80"/>
  <c r="I103" i="80"/>
  <c r="J103" i="80"/>
  <c r="G104" i="80"/>
  <c r="H104" i="80"/>
  <c r="I104" i="80"/>
  <c r="J104" i="80"/>
  <c r="G105" i="80"/>
  <c r="H105" i="80"/>
  <c r="I105" i="80"/>
  <c r="J105" i="80"/>
  <c r="G106" i="80"/>
  <c r="H106" i="80"/>
  <c r="I106" i="80"/>
  <c r="J106" i="80"/>
  <c r="G107" i="80"/>
  <c r="H107" i="80"/>
  <c r="I107" i="80"/>
  <c r="J107" i="80"/>
  <c r="G108" i="80"/>
  <c r="H108" i="80"/>
  <c r="I108" i="80"/>
  <c r="J108" i="80"/>
  <c r="G109" i="80"/>
  <c r="H109" i="80"/>
  <c r="I109" i="80"/>
  <c r="J109" i="80"/>
  <c r="G110" i="80"/>
  <c r="H110" i="80"/>
  <c r="I110" i="80"/>
  <c r="J110" i="80"/>
  <c r="G111" i="80"/>
  <c r="H111" i="80"/>
  <c r="I111" i="80"/>
  <c r="J111" i="80"/>
  <c r="G112" i="80"/>
  <c r="H112" i="80"/>
  <c r="I112" i="80"/>
  <c r="J112" i="80"/>
  <c r="G113" i="80"/>
  <c r="H113" i="80"/>
  <c r="I113" i="80"/>
  <c r="J113" i="80"/>
  <c r="G114" i="80"/>
  <c r="H114" i="80"/>
  <c r="I114" i="80"/>
  <c r="J114" i="80"/>
  <c r="G115" i="80"/>
  <c r="H115" i="80"/>
  <c r="I115" i="80"/>
  <c r="J115" i="80"/>
  <c r="G116" i="80"/>
  <c r="H116" i="80"/>
  <c r="I116" i="80"/>
  <c r="J116" i="80"/>
  <c r="G117" i="80"/>
  <c r="H117" i="80"/>
  <c r="I117" i="80"/>
  <c r="J117" i="80"/>
  <c r="G118" i="80"/>
  <c r="H118" i="80"/>
  <c r="I118" i="80"/>
  <c r="J118" i="80"/>
  <c r="G119" i="80"/>
  <c r="H119" i="80"/>
  <c r="I119" i="80"/>
  <c r="J119" i="80"/>
  <c r="G120" i="80"/>
  <c r="H120" i="80"/>
  <c r="I120" i="80"/>
  <c r="J120" i="80"/>
  <c r="G121" i="80"/>
  <c r="H121" i="80"/>
  <c r="I121" i="80"/>
  <c r="J121" i="80"/>
  <c r="G122" i="80"/>
  <c r="H122" i="80"/>
  <c r="I122" i="80"/>
  <c r="J122" i="80"/>
  <c r="G123" i="80"/>
  <c r="H123" i="80"/>
  <c r="I123" i="80"/>
  <c r="J123" i="80"/>
  <c r="G124" i="80"/>
  <c r="H124" i="80"/>
  <c r="I124" i="80"/>
  <c r="J124" i="80"/>
  <c r="G125" i="80"/>
  <c r="H125" i="80"/>
  <c r="I125" i="80"/>
  <c r="J125" i="80"/>
  <c r="G126" i="80"/>
  <c r="H126" i="80"/>
  <c r="I126" i="80"/>
  <c r="J126" i="80"/>
  <c r="G127" i="80"/>
  <c r="H127" i="80"/>
  <c r="I127" i="80"/>
  <c r="J127" i="80"/>
  <c r="G128" i="80"/>
  <c r="H128" i="80"/>
  <c r="I128" i="80"/>
  <c r="J128" i="80"/>
  <c r="G129" i="80"/>
  <c r="H129" i="80"/>
  <c r="I129" i="80"/>
  <c r="J129" i="80"/>
  <c r="G130" i="80"/>
  <c r="H130" i="80"/>
  <c r="I130" i="80"/>
  <c r="J130" i="80"/>
  <c r="G131" i="80"/>
  <c r="H131" i="80"/>
  <c r="I131" i="80"/>
  <c r="J131" i="80"/>
  <c r="G132" i="80"/>
  <c r="H132" i="80"/>
  <c r="I132" i="80"/>
  <c r="J132" i="80"/>
  <c r="G133" i="80"/>
  <c r="H133" i="80"/>
  <c r="I133" i="80"/>
  <c r="J133" i="80"/>
  <c r="G134" i="80"/>
  <c r="H134" i="80"/>
  <c r="I134" i="80"/>
  <c r="J134" i="80"/>
  <c r="G135" i="80"/>
  <c r="H135" i="80"/>
  <c r="I135" i="80"/>
  <c r="J135" i="80"/>
  <c r="G136" i="80"/>
  <c r="H136" i="80"/>
  <c r="I136" i="80"/>
  <c r="J136" i="80"/>
  <c r="G137" i="80"/>
  <c r="H137" i="80"/>
  <c r="I137" i="80"/>
  <c r="J137" i="80"/>
  <c r="G138" i="80"/>
  <c r="H138" i="80"/>
  <c r="I138" i="80"/>
  <c r="J138" i="80"/>
  <c r="G139" i="80"/>
  <c r="H139" i="80"/>
  <c r="I139" i="80"/>
  <c r="J139" i="80"/>
  <c r="G140" i="80"/>
  <c r="H140" i="80"/>
  <c r="I140" i="80"/>
  <c r="J140" i="80"/>
  <c r="G141" i="80"/>
  <c r="H141" i="80"/>
  <c r="I141" i="80"/>
  <c r="J141" i="80"/>
  <c r="G142" i="80"/>
  <c r="H142" i="80"/>
  <c r="I142" i="80"/>
  <c r="J142" i="80"/>
  <c r="G143" i="80"/>
  <c r="H143" i="80"/>
  <c r="I143" i="80"/>
  <c r="J143" i="80"/>
  <c r="G144" i="80"/>
  <c r="H144" i="80"/>
  <c r="I144" i="80"/>
  <c r="J144" i="80"/>
  <c r="G145" i="80"/>
  <c r="H145" i="80"/>
  <c r="I145" i="80"/>
  <c r="J145" i="80"/>
  <c r="G146" i="80"/>
  <c r="H146" i="80"/>
  <c r="I146" i="80"/>
  <c r="J146" i="80"/>
  <c r="G147" i="80"/>
  <c r="H147" i="80"/>
  <c r="I147" i="80"/>
  <c r="J147" i="80"/>
  <c r="G148" i="80"/>
  <c r="H148" i="80"/>
  <c r="I148" i="80"/>
  <c r="J148" i="80"/>
  <c r="G149" i="80"/>
  <c r="H149" i="80"/>
  <c r="I149" i="80"/>
  <c r="J149" i="80"/>
  <c r="G150" i="80"/>
  <c r="H150" i="80"/>
  <c r="I150" i="80"/>
  <c r="J150" i="80"/>
  <c r="G151" i="80"/>
  <c r="H151" i="80"/>
  <c r="I151" i="80"/>
  <c r="J151" i="80"/>
  <c r="G152" i="80"/>
  <c r="H152" i="80"/>
  <c r="I152" i="80"/>
  <c r="J152" i="80"/>
  <c r="G153" i="80"/>
  <c r="H153" i="80"/>
  <c r="I153" i="80"/>
  <c r="J153" i="80"/>
  <c r="G154" i="80"/>
  <c r="H154" i="80"/>
  <c r="I154" i="80"/>
  <c r="J154" i="80"/>
  <c r="G155" i="80"/>
  <c r="H155" i="80"/>
  <c r="I155" i="80"/>
  <c r="J155" i="80"/>
  <c r="G156" i="80"/>
  <c r="H156" i="80"/>
  <c r="I156" i="80"/>
  <c r="J156" i="80"/>
  <c r="G157" i="80"/>
  <c r="H157" i="80"/>
  <c r="I157" i="80"/>
  <c r="J157" i="80"/>
  <c r="G158" i="80"/>
  <c r="H158" i="80"/>
  <c r="I158" i="80"/>
  <c r="J158" i="80"/>
  <c r="G159" i="80"/>
  <c r="H159" i="80"/>
  <c r="I159" i="80"/>
  <c r="J159" i="80"/>
  <c r="G160" i="80"/>
  <c r="H160" i="80"/>
  <c r="I160" i="80"/>
  <c r="J160" i="80"/>
  <c r="G161" i="80"/>
  <c r="H161" i="80"/>
  <c r="I161" i="80"/>
  <c r="J161" i="80"/>
  <c r="G162" i="80"/>
  <c r="H162" i="80"/>
  <c r="I162" i="80"/>
  <c r="J162" i="80"/>
  <c r="G163" i="80"/>
  <c r="H163" i="80"/>
  <c r="I163" i="80"/>
  <c r="J163" i="80"/>
  <c r="G164" i="80"/>
  <c r="H164" i="80"/>
  <c r="I164" i="80"/>
  <c r="J164" i="80"/>
  <c r="G165" i="80"/>
  <c r="H165" i="80"/>
  <c r="I165" i="80"/>
  <c r="J165" i="80"/>
  <c r="G166" i="80"/>
  <c r="H166" i="80"/>
  <c r="I166" i="80"/>
  <c r="J166" i="80"/>
  <c r="G167" i="80"/>
  <c r="H167" i="80"/>
  <c r="I167" i="80"/>
  <c r="J167" i="80"/>
  <c r="G168" i="80"/>
  <c r="H168" i="80"/>
  <c r="I168" i="80"/>
  <c r="J168" i="80"/>
  <c r="G169" i="80"/>
  <c r="H169" i="80"/>
  <c r="I169" i="80"/>
  <c r="J169" i="80"/>
  <c r="G170" i="80"/>
  <c r="H170" i="80"/>
  <c r="I170" i="80"/>
  <c r="J170" i="80"/>
  <c r="G171" i="80"/>
  <c r="H171" i="80"/>
  <c r="I171" i="80"/>
  <c r="J171" i="80"/>
  <c r="G172" i="80"/>
  <c r="H172" i="80"/>
  <c r="I172" i="80"/>
  <c r="J172" i="80"/>
  <c r="G173" i="80"/>
  <c r="H173" i="80"/>
  <c r="I173" i="80"/>
  <c r="J173" i="80"/>
  <c r="G174" i="80"/>
  <c r="H174" i="80"/>
  <c r="I174" i="80"/>
  <c r="J174" i="80"/>
  <c r="G175" i="80"/>
  <c r="H175" i="80"/>
  <c r="I175" i="80"/>
  <c r="J175" i="80"/>
  <c r="G176" i="80"/>
  <c r="H176" i="80"/>
  <c r="I176" i="80"/>
  <c r="J176" i="80"/>
  <c r="G177" i="80"/>
  <c r="H177" i="80"/>
  <c r="I177" i="80"/>
  <c r="J177" i="80"/>
  <c r="G178" i="80"/>
  <c r="H178" i="80"/>
  <c r="I178" i="80"/>
  <c r="J178" i="80"/>
  <c r="G179" i="80"/>
  <c r="H179" i="80"/>
  <c r="I179" i="80"/>
  <c r="J179" i="80"/>
  <c r="G180" i="80"/>
  <c r="H180" i="80"/>
  <c r="I180" i="80"/>
  <c r="J180" i="80"/>
  <c r="G181" i="80"/>
  <c r="H181" i="80"/>
  <c r="I181" i="80"/>
  <c r="J181" i="80"/>
  <c r="G182" i="80"/>
  <c r="H182" i="80"/>
  <c r="I182" i="80"/>
  <c r="J182" i="80"/>
  <c r="G183" i="80"/>
  <c r="H183" i="80"/>
  <c r="I183" i="80"/>
  <c r="J183" i="80"/>
  <c r="G184" i="80"/>
  <c r="H184" i="80"/>
  <c r="I184" i="80"/>
  <c r="J184" i="80"/>
  <c r="G185" i="80"/>
  <c r="H185" i="80"/>
  <c r="I185" i="80"/>
  <c r="J185" i="80"/>
  <c r="G186" i="80"/>
  <c r="H186" i="80"/>
  <c r="I186" i="80"/>
  <c r="J186" i="80"/>
  <c r="G187" i="80"/>
  <c r="H187" i="80"/>
  <c r="I187" i="80"/>
  <c r="J187" i="80"/>
  <c r="G188" i="80"/>
  <c r="H188" i="80"/>
  <c r="I188" i="80"/>
  <c r="J188" i="80"/>
  <c r="G189" i="80"/>
  <c r="H189" i="80"/>
  <c r="I189" i="80"/>
  <c r="J189" i="80"/>
  <c r="G190" i="80"/>
  <c r="H190" i="80"/>
  <c r="I190" i="80"/>
  <c r="J190" i="80"/>
  <c r="G191" i="80"/>
  <c r="H191" i="80"/>
  <c r="I191" i="80"/>
  <c r="J191" i="80"/>
  <c r="G192" i="80"/>
  <c r="H192" i="80"/>
  <c r="I192" i="80"/>
  <c r="J192" i="80"/>
  <c r="G193" i="80"/>
  <c r="H193" i="80"/>
  <c r="I193" i="80"/>
  <c r="J193" i="80"/>
  <c r="G194" i="80"/>
  <c r="H194" i="80"/>
  <c r="I194" i="80"/>
  <c r="J194" i="80"/>
  <c r="G195" i="80"/>
  <c r="H195" i="80"/>
  <c r="I195" i="80"/>
  <c r="J195" i="80"/>
  <c r="G196" i="80"/>
  <c r="H196" i="80"/>
  <c r="I196" i="80"/>
  <c r="J196" i="80"/>
  <c r="G197" i="80"/>
  <c r="H197" i="80"/>
  <c r="I197" i="80"/>
  <c r="J197" i="80"/>
  <c r="G198" i="80"/>
  <c r="H198" i="80"/>
  <c r="I198" i="80"/>
  <c r="J198" i="80"/>
  <c r="G199" i="80"/>
  <c r="H199" i="80"/>
  <c r="I199" i="80"/>
  <c r="J199" i="80"/>
  <c r="G200" i="80"/>
  <c r="H200" i="80"/>
  <c r="I200" i="80"/>
  <c r="J200" i="80"/>
  <c r="G201" i="80"/>
  <c r="H201" i="80"/>
  <c r="I201" i="80"/>
  <c r="J201" i="80"/>
  <c r="G202" i="80"/>
  <c r="H202" i="80"/>
  <c r="I202" i="80"/>
  <c r="J202" i="80"/>
  <c r="G203" i="80"/>
  <c r="H203" i="80"/>
  <c r="I203" i="80"/>
  <c r="J203" i="80"/>
  <c r="G204" i="80"/>
  <c r="H204" i="80"/>
  <c r="I204" i="80"/>
  <c r="J204" i="80"/>
  <c r="G205" i="80"/>
  <c r="H205" i="80"/>
  <c r="I205" i="80"/>
  <c r="J205" i="80"/>
  <c r="G206" i="80"/>
  <c r="H206" i="80"/>
  <c r="I206" i="80"/>
  <c r="J206" i="80"/>
  <c r="G207" i="80"/>
  <c r="H207" i="80"/>
  <c r="I207" i="80"/>
  <c r="J207" i="80"/>
  <c r="G208" i="80"/>
  <c r="H208" i="80"/>
  <c r="I208" i="80"/>
  <c r="J208" i="80"/>
  <c r="G209" i="80"/>
  <c r="H209" i="80"/>
  <c r="I209" i="80"/>
  <c r="J209" i="80"/>
  <c r="G210" i="80"/>
  <c r="H210" i="80"/>
  <c r="I210" i="80"/>
  <c r="J210" i="80"/>
  <c r="G211" i="80"/>
  <c r="H211" i="80"/>
  <c r="I211" i="80"/>
  <c r="J211" i="80"/>
  <c r="G212" i="80"/>
  <c r="H212" i="80"/>
  <c r="I212" i="80"/>
  <c r="J212" i="80"/>
  <c r="G213" i="80"/>
  <c r="H213" i="80"/>
  <c r="I213" i="80"/>
  <c r="J213" i="80"/>
  <c r="G214" i="80"/>
  <c r="H214" i="80"/>
  <c r="I214" i="80"/>
  <c r="J214" i="80"/>
  <c r="G215" i="80"/>
  <c r="H215" i="80"/>
  <c r="I215" i="80"/>
  <c r="J215" i="80"/>
  <c r="G216" i="80"/>
  <c r="H216" i="80"/>
  <c r="I216" i="80"/>
  <c r="J216" i="80"/>
  <c r="G217" i="80"/>
  <c r="H217" i="80"/>
  <c r="I217" i="80"/>
  <c r="J217" i="80"/>
  <c r="G218" i="80"/>
  <c r="H218" i="80"/>
  <c r="I218" i="80"/>
  <c r="J218" i="80"/>
  <c r="G219" i="80"/>
  <c r="H219" i="80"/>
  <c r="I219" i="80"/>
  <c r="J219" i="80"/>
  <c r="G220" i="80"/>
  <c r="H220" i="80"/>
  <c r="I220" i="80"/>
  <c r="J220" i="80"/>
  <c r="G221" i="80"/>
  <c r="H221" i="80"/>
  <c r="I221" i="80"/>
  <c r="J221" i="80"/>
  <c r="G222" i="80"/>
  <c r="H222" i="80"/>
  <c r="I222" i="80"/>
  <c r="J222" i="80"/>
  <c r="G223" i="80"/>
  <c r="H223" i="80"/>
  <c r="I223" i="80"/>
  <c r="J223" i="80"/>
  <c r="G224" i="80"/>
  <c r="H224" i="80"/>
  <c r="I224" i="80"/>
  <c r="J224" i="80"/>
  <c r="G225" i="80"/>
  <c r="H225" i="80"/>
  <c r="I225" i="80"/>
  <c r="J225" i="80"/>
  <c r="G226" i="80"/>
  <c r="H226" i="80"/>
  <c r="I226" i="80"/>
  <c r="J226" i="80"/>
  <c r="G227" i="80"/>
  <c r="H227" i="80"/>
  <c r="I227" i="80"/>
  <c r="J227" i="80"/>
  <c r="G228" i="80"/>
  <c r="H228" i="80"/>
  <c r="I228" i="80"/>
  <c r="J228" i="80"/>
  <c r="G229" i="80"/>
  <c r="H229" i="80"/>
  <c r="I229" i="80"/>
  <c r="J229" i="80"/>
  <c r="G230" i="80"/>
  <c r="H230" i="80"/>
  <c r="I230" i="80"/>
  <c r="J230" i="80"/>
  <c r="G231" i="80"/>
  <c r="H231" i="80"/>
  <c r="I231" i="80"/>
  <c r="J231" i="80"/>
  <c r="G232" i="80"/>
  <c r="H232" i="80"/>
  <c r="I232" i="80"/>
  <c r="J232" i="80"/>
  <c r="G233" i="80"/>
  <c r="H233" i="80"/>
  <c r="I233" i="80"/>
  <c r="J233" i="80"/>
  <c r="G234" i="80"/>
  <c r="H234" i="80"/>
  <c r="I234" i="80"/>
  <c r="J234" i="80"/>
  <c r="G235" i="80"/>
  <c r="H235" i="80"/>
  <c r="I235" i="80"/>
  <c r="J235" i="80"/>
  <c r="G236" i="80"/>
  <c r="H236" i="80"/>
  <c r="I236" i="80"/>
  <c r="J236" i="80"/>
  <c r="G237" i="80"/>
  <c r="H237" i="80"/>
  <c r="I237" i="80"/>
  <c r="J237" i="80"/>
  <c r="G238" i="80"/>
  <c r="H238" i="80"/>
  <c r="I238" i="80"/>
  <c r="J238" i="80"/>
  <c r="G239" i="80"/>
  <c r="H239" i="80"/>
  <c r="I239" i="80"/>
  <c r="J239" i="80"/>
  <c r="G240" i="80"/>
  <c r="H240" i="80"/>
  <c r="I240" i="80"/>
  <c r="J240" i="80"/>
  <c r="G241" i="80"/>
  <c r="H241" i="80"/>
  <c r="I241" i="80"/>
  <c r="J241" i="80"/>
  <c r="G242" i="80"/>
  <c r="H242" i="80"/>
  <c r="I242" i="80"/>
  <c r="J242" i="80"/>
  <c r="G243" i="80"/>
  <c r="H243" i="80"/>
  <c r="I243" i="80"/>
  <c r="J243" i="80"/>
  <c r="G244" i="80"/>
  <c r="H244" i="80"/>
  <c r="I244" i="80"/>
  <c r="J244" i="80"/>
  <c r="G245" i="80"/>
  <c r="H245" i="80"/>
  <c r="I245" i="80"/>
  <c r="J245" i="80"/>
  <c r="G246" i="80"/>
  <c r="H246" i="80"/>
  <c r="I246" i="80"/>
  <c r="J246" i="80"/>
  <c r="G247" i="80"/>
  <c r="H247" i="80"/>
  <c r="I247" i="80"/>
  <c r="J247" i="80"/>
  <c r="G248" i="80"/>
  <c r="H248" i="80"/>
  <c r="I248" i="80"/>
  <c r="J248" i="80"/>
  <c r="G249" i="80"/>
  <c r="H249" i="80"/>
  <c r="I249" i="80"/>
  <c r="J249" i="80"/>
  <c r="G250" i="80"/>
  <c r="H250" i="80"/>
  <c r="I250" i="80"/>
  <c r="J250" i="80"/>
  <c r="G251" i="80"/>
  <c r="H251" i="80"/>
  <c r="I251" i="80"/>
  <c r="J251" i="80"/>
  <c r="G252" i="80"/>
  <c r="H252" i="80"/>
  <c r="I252" i="80"/>
  <c r="J252" i="80"/>
  <c r="G253" i="80"/>
  <c r="H253" i="80"/>
  <c r="I253" i="80"/>
  <c r="J253" i="80"/>
  <c r="G254" i="80"/>
  <c r="H254" i="80"/>
  <c r="I254" i="80"/>
  <c r="J254" i="80"/>
  <c r="G255" i="80"/>
  <c r="H255" i="80"/>
  <c r="I255" i="80"/>
  <c r="J255" i="80"/>
  <c r="G256" i="80"/>
  <c r="H256" i="80"/>
  <c r="I256" i="80"/>
  <c r="J256" i="80"/>
  <c r="G257" i="80"/>
  <c r="H257" i="80"/>
  <c r="I257" i="80"/>
  <c r="J257" i="80"/>
  <c r="G258" i="80"/>
  <c r="H258" i="80"/>
  <c r="I258" i="80"/>
  <c r="J258" i="80"/>
  <c r="G259" i="80"/>
  <c r="H259" i="80"/>
  <c r="I259" i="80"/>
  <c r="J259" i="80"/>
  <c r="G260" i="80"/>
  <c r="H260" i="80"/>
  <c r="I260" i="80"/>
  <c r="J260" i="80"/>
  <c r="G261" i="80"/>
  <c r="H261" i="80"/>
  <c r="I261" i="80"/>
  <c r="J261" i="80"/>
  <c r="G262" i="80"/>
  <c r="H262" i="80"/>
  <c r="I262" i="80"/>
  <c r="J262" i="80"/>
  <c r="G263" i="80"/>
  <c r="H263" i="80"/>
  <c r="I263" i="80"/>
  <c r="J263" i="80"/>
  <c r="G264" i="80"/>
  <c r="H264" i="80"/>
  <c r="I264" i="80"/>
  <c r="J264" i="80"/>
  <c r="G265" i="80"/>
  <c r="H265" i="80"/>
  <c r="I265" i="80"/>
  <c r="J265" i="80"/>
  <c r="G266" i="80"/>
  <c r="H266" i="80"/>
  <c r="I266" i="80"/>
  <c r="J266" i="80"/>
  <c r="G267" i="80"/>
  <c r="H267" i="80"/>
  <c r="I267" i="80"/>
  <c r="J267" i="80"/>
  <c r="G268" i="80"/>
  <c r="H268" i="80"/>
  <c r="I268" i="80"/>
  <c r="J268" i="80"/>
  <c r="G269" i="80"/>
  <c r="H269" i="80"/>
  <c r="I269" i="80"/>
  <c r="J269" i="80"/>
  <c r="G270" i="80"/>
  <c r="H270" i="80"/>
  <c r="I270" i="80"/>
  <c r="J270" i="80"/>
  <c r="G271" i="80"/>
  <c r="H271" i="80"/>
  <c r="I271" i="80"/>
  <c r="J271" i="80"/>
  <c r="G272" i="80"/>
  <c r="H272" i="80"/>
  <c r="I272" i="80"/>
  <c r="J272" i="80"/>
  <c r="G273" i="80"/>
  <c r="H273" i="80"/>
  <c r="I273" i="80"/>
  <c r="J273" i="80"/>
  <c r="G274" i="80"/>
  <c r="H274" i="80"/>
  <c r="I274" i="80"/>
  <c r="J274" i="80"/>
  <c r="G275" i="80"/>
  <c r="H275" i="80"/>
  <c r="I275" i="80"/>
  <c r="J275" i="80"/>
  <c r="G276" i="80"/>
  <c r="H276" i="80"/>
  <c r="I276" i="80"/>
  <c r="J276" i="80"/>
  <c r="G277" i="80"/>
  <c r="H277" i="80"/>
  <c r="I277" i="80"/>
  <c r="J277" i="80"/>
  <c r="G278" i="80"/>
  <c r="H278" i="80"/>
  <c r="I278" i="80"/>
  <c r="J278" i="80"/>
  <c r="G279" i="80"/>
  <c r="H279" i="80"/>
  <c r="I279" i="80"/>
  <c r="J279" i="80"/>
  <c r="G280" i="80"/>
  <c r="H280" i="80"/>
  <c r="I280" i="80"/>
  <c r="J280" i="80"/>
  <c r="G281" i="80"/>
  <c r="H281" i="80"/>
  <c r="I281" i="80"/>
  <c r="J281" i="80"/>
  <c r="G282" i="80"/>
  <c r="H282" i="80"/>
  <c r="I282" i="80"/>
  <c r="J282" i="80"/>
  <c r="G283" i="80"/>
  <c r="H283" i="80"/>
  <c r="I283" i="80"/>
  <c r="J283" i="80"/>
  <c r="G284" i="80"/>
  <c r="H284" i="80"/>
  <c r="I284" i="80"/>
  <c r="J284" i="80"/>
  <c r="G285" i="80"/>
  <c r="H285" i="80"/>
  <c r="I285" i="80"/>
  <c r="J285" i="80"/>
  <c r="G286" i="80"/>
  <c r="H286" i="80"/>
  <c r="I286" i="80"/>
  <c r="J286" i="80"/>
  <c r="G287" i="80"/>
  <c r="H287" i="80"/>
  <c r="I287" i="80"/>
  <c r="J287" i="80"/>
  <c r="G288" i="80"/>
  <c r="H288" i="80"/>
  <c r="I288" i="80"/>
  <c r="J288" i="80"/>
  <c r="G289" i="80"/>
  <c r="H289" i="80"/>
  <c r="I289" i="80"/>
  <c r="J289" i="80"/>
  <c r="G290" i="80"/>
  <c r="H290" i="80"/>
  <c r="I290" i="80"/>
  <c r="J290" i="80"/>
  <c r="G291" i="80"/>
  <c r="H291" i="80"/>
  <c r="I291" i="80"/>
  <c r="J291" i="80"/>
  <c r="G292" i="80"/>
  <c r="H292" i="80"/>
  <c r="I292" i="80"/>
  <c r="J292" i="80"/>
  <c r="G293" i="80"/>
  <c r="H293" i="80"/>
  <c r="I293" i="80"/>
  <c r="J293" i="80"/>
  <c r="G294" i="80"/>
  <c r="H294" i="80"/>
  <c r="I294" i="80"/>
  <c r="J294" i="80"/>
  <c r="G295" i="80"/>
  <c r="H295" i="80"/>
  <c r="I295" i="80"/>
  <c r="J295" i="80"/>
  <c r="G296" i="80"/>
  <c r="H296" i="80"/>
  <c r="I296" i="80"/>
  <c r="J296" i="80"/>
  <c r="G297" i="80"/>
  <c r="H297" i="80"/>
  <c r="I297" i="80"/>
  <c r="J297" i="80"/>
  <c r="G298" i="80"/>
  <c r="H298" i="80"/>
  <c r="I298" i="80"/>
  <c r="J298" i="80"/>
  <c r="G299" i="80"/>
  <c r="H299" i="80"/>
  <c r="I299" i="80"/>
  <c r="J299" i="80"/>
  <c r="G300" i="80"/>
  <c r="H300" i="80"/>
  <c r="I300" i="80"/>
  <c r="J300" i="80"/>
  <c r="G301" i="80"/>
  <c r="H301" i="80"/>
  <c r="I301" i="80"/>
  <c r="J301" i="80"/>
  <c r="G302" i="80"/>
  <c r="H302" i="80"/>
  <c r="I302" i="80"/>
  <c r="J302" i="80"/>
  <c r="G303" i="80"/>
  <c r="H303" i="80"/>
  <c r="I303" i="80"/>
  <c r="J303" i="80"/>
  <c r="G304" i="80"/>
  <c r="H304" i="80"/>
  <c r="I304" i="80"/>
  <c r="J304" i="80"/>
  <c r="G305" i="80"/>
  <c r="H305" i="80"/>
  <c r="I305" i="80"/>
  <c r="J305" i="80"/>
  <c r="G306" i="80"/>
  <c r="H306" i="80"/>
  <c r="I306" i="80"/>
  <c r="J306" i="80"/>
  <c r="G307" i="80"/>
  <c r="H307" i="80"/>
  <c r="I307" i="80"/>
  <c r="J307" i="80"/>
  <c r="G308" i="80"/>
  <c r="H308" i="80"/>
  <c r="I308" i="80"/>
  <c r="J308" i="80"/>
  <c r="G309" i="80"/>
  <c r="H309" i="80"/>
  <c r="I309" i="80"/>
  <c r="J309" i="80"/>
  <c r="G310" i="80"/>
  <c r="H310" i="80"/>
  <c r="I310" i="80"/>
  <c r="J310" i="80"/>
  <c r="G311" i="80"/>
  <c r="H311" i="80"/>
  <c r="I311" i="80"/>
  <c r="J311" i="80"/>
  <c r="G312" i="80"/>
  <c r="H312" i="80"/>
  <c r="I312" i="80"/>
  <c r="J312" i="80"/>
  <c r="G313" i="80"/>
  <c r="H313" i="80"/>
  <c r="I313" i="80"/>
  <c r="J313" i="80"/>
  <c r="G314" i="80"/>
  <c r="H314" i="80"/>
  <c r="I314" i="80"/>
  <c r="J314" i="80"/>
  <c r="G315" i="80"/>
  <c r="H315" i="80"/>
  <c r="I315" i="80"/>
  <c r="J315" i="80"/>
  <c r="G316" i="80"/>
  <c r="H316" i="80"/>
  <c r="I316" i="80"/>
  <c r="J316" i="80"/>
  <c r="G317" i="80"/>
  <c r="H317" i="80"/>
  <c r="I317" i="80"/>
  <c r="J317" i="80"/>
  <c r="G318" i="80"/>
  <c r="H318" i="80"/>
  <c r="I318" i="80"/>
  <c r="J318" i="80"/>
  <c r="G319" i="80"/>
  <c r="H319" i="80"/>
  <c r="I319" i="80"/>
  <c r="J319" i="80"/>
  <c r="G320" i="80"/>
  <c r="H320" i="80"/>
  <c r="I320" i="80"/>
  <c r="J320" i="80"/>
  <c r="G321" i="80"/>
  <c r="H321" i="80"/>
  <c r="I321" i="80"/>
  <c r="J321" i="80"/>
  <c r="G322" i="80"/>
  <c r="H322" i="80"/>
  <c r="I322" i="80"/>
  <c r="J322" i="80"/>
  <c r="G323" i="80"/>
  <c r="H323" i="80"/>
  <c r="I323" i="80"/>
  <c r="J323" i="80"/>
  <c r="G324" i="80"/>
  <c r="H324" i="80"/>
  <c r="I324" i="80"/>
  <c r="J324" i="80"/>
  <c r="G325" i="80"/>
  <c r="H325" i="80"/>
  <c r="I325" i="80"/>
  <c r="J325" i="80"/>
  <c r="G326" i="80"/>
  <c r="H326" i="80"/>
  <c r="I326" i="80"/>
  <c r="J326" i="80"/>
  <c r="G327" i="80"/>
  <c r="H327" i="80"/>
  <c r="I327" i="80"/>
  <c r="J327" i="80"/>
  <c r="G328" i="80"/>
  <c r="H328" i="80"/>
  <c r="I328" i="80"/>
  <c r="J328" i="80"/>
  <c r="G329" i="80"/>
  <c r="H329" i="80"/>
  <c r="I329" i="80"/>
  <c r="J329" i="80"/>
  <c r="G330" i="80"/>
  <c r="H330" i="80"/>
  <c r="I330" i="80"/>
  <c r="J330" i="80"/>
  <c r="G331" i="80"/>
  <c r="H331" i="80"/>
  <c r="I331" i="80"/>
  <c r="J331" i="80"/>
  <c r="G332" i="80"/>
  <c r="H332" i="80"/>
  <c r="I332" i="80"/>
  <c r="J332" i="80"/>
  <c r="G333" i="80"/>
  <c r="H333" i="80"/>
  <c r="I333" i="80"/>
  <c r="J333" i="80"/>
  <c r="G334" i="80"/>
  <c r="H334" i="80"/>
  <c r="I334" i="80"/>
  <c r="J334" i="80"/>
  <c r="G335" i="80"/>
  <c r="H335" i="80"/>
  <c r="I335" i="80"/>
  <c r="J335" i="80"/>
  <c r="G336" i="80"/>
  <c r="H336" i="80"/>
  <c r="I336" i="80"/>
  <c r="J336" i="80"/>
  <c r="G337" i="80"/>
  <c r="H337" i="80"/>
  <c r="I337" i="80"/>
  <c r="J337" i="80"/>
  <c r="G338" i="80"/>
  <c r="H338" i="80"/>
  <c r="I338" i="80"/>
  <c r="J338" i="80"/>
  <c r="G339" i="80"/>
  <c r="H339" i="80"/>
  <c r="I339" i="80"/>
  <c r="J339" i="80"/>
  <c r="G340" i="80"/>
  <c r="H340" i="80"/>
  <c r="I340" i="80"/>
  <c r="J340" i="80"/>
  <c r="G341" i="80"/>
  <c r="H341" i="80"/>
  <c r="I341" i="80"/>
  <c r="J341" i="80"/>
  <c r="G342" i="80"/>
  <c r="H342" i="80"/>
  <c r="I342" i="80"/>
  <c r="J342" i="80"/>
  <c r="G343" i="80"/>
  <c r="H343" i="80"/>
  <c r="I343" i="80"/>
  <c r="J343" i="80"/>
  <c r="G344" i="80"/>
  <c r="H344" i="80"/>
  <c r="I344" i="80"/>
  <c r="J344" i="80"/>
  <c r="G345" i="80"/>
  <c r="H345" i="80"/>
  <c r="I345" i="80"/>
  <c r="J345" i="80"/>
  <c r="G346" i="80"/>
  <c r="H346" i="80"/>
  <c r="I346" i="80"/>
  <c r="J346" i="80"/>
  <c r="G347" i="80"/>
  <c r="H347" i="80"/>
  <c r="I347" i="80"/>
  <c r="J347" i="80"/>
  <c r="G348" i="80"/>
  <c r="H348" i="80"/>
  <c r="I348" i="80"/>
  <c r="J348" i="80"/>
  <c r="G349" i="80"/>
  <c r="H349" i="80"/>
  <c r="I349" i="80"/>
  <c r="J349" i="80"/>
  <c r="G350" i="80"/>
  <c r="H350" i="80"/>
  <c r="I350" i="80"/>
  <c r="J350" i="80"/>
  <c r="G351" i="80"/>
  <c r="H351" i="80"/>
  <c r="I351" i="80"/>
  <c r="J351" i="80"/>
  <c r="G352" i="80"/>
  <c r="H352" i="80"/>
  <c r="I352" i="80"/>
  <c r="J352" i="80"/>
  <c r="G353" i="80"/>
  <c r="H353" i="80"/>
  <c r="I353" i="80"/>
  <c r="J353" i="80"/>
  <c r="G354" i="80"/>
  <c r="H354" i="80"/>
  <c r="I354" i="80"/>
  <c r="J354" i="80"/>
  <c r="G355" i="80"/>
  <c r="H355" i="80"/>
  <c r="I355" i="80"/>
  <c r="J355" i="80"/>
  <c r="G356" i="80"/>
  <c r="H356" i="80"/>
  <c r="I356" i="80"/>
  <c r="J356" i="80"/>
  <c r="G357" i="80"/>
  <c r="H357" i="80"/>
  <c r="I357" i="80"/>
  <c r="J357" i="80"/>
  <c r="G358" i="80"/>
  <c r="H358" i="80"/>
  <c r="I358" i="80"/>
  <c r="J358" i="80"/>
  <c r="G359" i="80"/>
  <c r="H359" i="80"/>
  <c r="I359" i="80"/>
  <c r="J359" i="80"/>
  <c r="G360" i="80"/>
  <c r="H360" i="80"/>
  <c r="I360" i="80"/>
  <c r="J360" i="80"/>
  <c r="G361" i="80"/>
  <c r="H361" i="80"/>
  <c r="I361" i="80"/>
  <c r="J361" i="80"/>
  <c r="G362" i="80"/>
  <c r="H362" i="80"/>
  <c r="I362" i="80"/>
  <c r="J362" i="80"/>
  <c r="G363" i="80"/>
  <c r="H363" i="80"/>
  <c r="I363" i="80"/>
  <c r="J363" i="80"/>
  <c r="G364" i="80"/>
  <c r="H364" i="80"/>
  <c r="I364" i="80"/>
  <c r="J364" i="80"/>
  <c r="G365" i="80"/>
  <c r="H365" i="80"/>
  <c r="I365" i="80"/>
  <c r="J365" i="80"/>
  <c r="G366" i="80"/>
  <c r="H366" i="80"/>
  <c r="I366" i="80"/>
  <c r="J366" i="80"/>
  <c r="G367" i="80"/>
  <c r="H367" i="80"/>
  <c r="I367" i="80"/>
  <c r="J367" i="80"/>
  <c r="G368" i="80"/>
  <c r="H368" i="80"/>
  <c r="I368" i="80"/>
  <c r="J368" i="80"/>
  <c r="G369" i="80"/>
  <c r="H369" i="80"/>
  <c r="I369" i="80"/>
  <c r="J369" i="80"/>
  <c r="G370" i="80"/>
  <c r="H370" i="80"/>
  <c r="I370" i="80"/>
  <c r="J370" i="80"/>
  <c r="G371" i="80"/>
  <c r="H371" i="80"/>
  <c r="I371" i="80"/>
  <c r="J371" i="80"/>
  <c r="G372" i="80"/>
  <c r="H372" i="80"/>
  <c r="I372" i="80"/>
  <c r="J372" i="80"/>
  <c r="G373" i="80"/>
  <c r="H373" i="80"/>
  <c r="I373" i="80"/>
  <c r="J373" i="80"/>
  <c r="G374" i="80"/>
  <c r="H374" i="80"/>
  <c r="I374" i="80"/>
  <c r="J374" i="80"/>
  <c r="G375" i="80"/>
  <c r="H375" i="80"/>
  <c r="I375" i="80"/>
  <c r="J375" i="80"/>
  <c r="G376" i="80"/>
  <c r="H376" i="80"/>
  <c r="I376" i="80"/>
  <c r="J376" i="80"/>
  <c r="G377" i="80"/>
  <c r="H377" i="80"/>
  <c r="I377" i="80"/>
  <c r="J377" i="80"/>
  <c r="G378" i="80"/>
  <c r="H378" i="80"/>
  <c r="I378" i="80"/>
  <c r="J378" i="80"/>
  <c r="G379" i="80"/>
  <c r="H379" i="80"/>
  <c r="I379" i="80"/>
  <c r="J379" i="80"/>
  <c r="G380" i="80"/>
  <c r="H380" i="80"/>
  <c r="I380" i="80"/>
  <c r="J380" i="80"/>
  <c r="G381" i="80"/>
  <c r="H381" i="80"/>
  <c r="I381" i="80"/>
  <c r="J381" i="80"/>
  <c r="G382" i="80"/>
  <c r="H382" i="80"/>
  <c r="I382" i="80"/>
  <c r="J382" i="80"/>
  <c r="G383" i="80"/>
  <c r="H383" i="80"/>
  <c r="I383" i="80"/>
  <c r="J383" i="80"/>
  <c r="G384" i="80"/>
  <c r="H384" i="80"/>
  <c r="I384" i="80"/>
  <c r="J384" i="80"/>
  <c r="G385" i="80"/>
  <c r="H385" i="80"/>
  <c r="I385" i="80"/>
  <c r="J385" i="80"/>
  <c r="G386" i="80"/>
  <c r="H386" i="80"/>
  <c r="I386" i="80"/>
  <c r="J386" i="80"/>
  <c r="G387" i="80"/>
  <c r="H387" i="80"/>
  <c r="I387" i="80"/>
  <c r="J387" i="80"/>
  <c r="G388" i="80"/>
  <c r="H388" i="80"/>
  <c r="I388" i="80"/>
  <c r="J388" i="80"/>
  <c r="G389" i="80"/>
  <c r="H389" i="80"/>
  <c r="I389" i="80"/>
  <c r="J389" i="80"/>
  <c r="G390" i="80"/>
  <c r="H390" i="80"/>
  <c r="I390" i="80"/>
  <c r="J390" i="80"/>
  <c r="G391" i="80"/>
  <c r="H391" i="80"/>
  <c r="I391" i="80"/>
  <c r="J391" i="80"/>
  <c r="G392" i="80"/>
  <c r="H392" i="80"/>
  <c r="I392" i="80"/>
  <c r="J392" i="80"/>
  <c r="G393" i="80"/>
  <c r="H393" i="80"/>
  <c r="I393" i="80"/>
  <c r="J393" i="80"/>
  <c r="G394" i="80"/>
  <c r="H394" i="80"/>
  <c r="I394" i="80"/>
  <c r="J394" i="80"/>
  <c r="G395" i="80"/>
  <c r="H395" i="80"/>
  <c r="I395" i="80"/>
  <c r="J395" i="80"/>
  <c r="G396" i="80"/>
  <c r="H396" i="80"/>
  <c r="I396" i="80"/>
  <c r="J396" i="80"/>
  <c r="G397" i="80"/>
  <c r="H397" i="80"/>
  <c r="I397" i="80"/>
  <c r="J397" i="80"/>
  <c r="G398" i="80"/>
  <c r="H398" i="80"/>
  <c r="I398" i="80"/>
  <c r="J398" i="80"/>
  <c r="G399" i="80"/>
  <c r="H399" i="80"/>
  <c r="I399" i="80"/>
  <c r="J399" i="80"/>
  <c r="G400" i="80"/>
  <c r="H400" i="80"/>
  <c r="I400" i="80"/>
  <c r="J400" i="80"/>
  <c r="G401" i="80"/>
  <c r="H401" i="80"/>
  <c r="I401" i="80"/>
  <c r="J401" i="80"/>
  <c r="G402" i="80"/>
  <c r="H402" i="80"/>
  <c r="I402" i="80"/>
  <c r="J402" i="80"/>
  <c r="G403" i="80"/>
  <c r="H403" i="80"/>
  <c r="I403" i="80"/>
  <c r="J403" i="80"/>
  <c r="G404" i="80"/>
  <c r="H404" i="80"/>
  <c r="I404" i="80"/>
  <c r="J404" i="80"/>
  <c r="G405" i="80"/>
  <c r="H405" i="80"/>
  <c r="I405" i="80"/>
  <c r="J405" i="80"/>
  <c r="G406" i="80"/>
  <c r="H406" i="80"/>
  <c r="I406" i="80"/>
  <c r="J406" i="80"/>
  <c r="G407" i="80"/>
  <c r="H407" i="80"/>
  <c r="I407" i="80"/>
  <c r="J407" i="80"/>
  <c r="G408" i="80"/>
  <c r="H408" i="80"/>
  <c r="I408" i="80"/>
  <c r="J408" i="80"/>
  <c r="G409" i="80"/>
  <c r="H409" i="80"/>
  <c r="I409" i="80"/>
  <c r="J409" i="80"/>
  <c r="G410" i="80"/>
  <c r="H410" i="80"/>
  <c r="I410" i="80"/>
  <c r="J410" i="80"/>
  <c r="G411" i="80"/>
  <c r="H411" i="80"/>
  <c r="I411" i="80"/>
  <c r="J411" i="80"/>
  <c r="G412" i="80"/>
  <c r="H412" i="80"/>
  <c r="I412" i="80"/>
  <c r="J412" i="80"/>
  <c r="G413" i="80"/>
  <c r="H413" i="80"/>
  <c r="I413" i="80"/>
  <c r="J413" i="80"/>
  <c r="G414" i="80"/>
  <c r="H414" i="80"/>
  <c r="I414" i="80"/>
  <c r="J414" i="80"/>
  <c r="G415" i="80"/>
  <c r="H415" i="80"/>
  <c r="I415" i="80"/>
  <c r="J415" i="80"/>
  <c r="G416" i="80"/>
  <c r="H416" i="80"/>
  <c r="I416" i="80"/>
  <c r="J416" i="80"/>
  <c r="G417" i="80"/>
  <c r="H417" i="80"/>
  <c r="I417" i="80"/>
  <c r="J417" i="80"/>
  <c r="G418" i="80"/>
  <c r="H418" i="80"/>
  <c r="I418" i="80"/>
  <c r="J418" i="80"/>
  <c r="G419" i="80"/>
  <c r="H419" i="80"/>
  <c r="I419" i="80"/>
  <c r="J419" i="80"/>
  <c r="G420" i="80"/>
  <c r="H420" i="80"/>
  <c r="I420" i="80"/>
  <c r="J420" i="80"/>
  <c r="G421" i="80"/>
  <c r="H421" i="80"/>
  <c r="I421" i="80"/>
  <c r="J421" i="80"/>
  <c r="G422" i="80"/>
  <c r="H422" i="80"/>
  <c r="I422" i="80"/>
  <c r="J422" i="80"/>
  <c r="G423" i="80"/>
  <c r="H423" i="80"/>
  <c r="I423" i="80"/>
  <c r="J423" i="80"/>
  <c r="G424" i="80"/>
  <c r="H424" i="80"/>
  <c r="I424" i="80"/>
  <c r="J424" i="80"/>
  <c r="G425" i="80"/>
  <c r="H425" i="80"/>
  <c r="I425" i="80"/>
  <c r="J425" i="80"/>
  <c r="G426" i="80"/>
  <c r="H426" i="80"/>
  <c r="I426" i="80"/>
  <c r="J426" i="80"/>
  <c r="G427" i="80"/>
  <c r="H427" i="80"/>
  <c r="I427" i="80"/>
  <c r="J427" i="80"/>
  <c r="G428" i="80"/>
  <c r="H428" i="80"/>
  <c r="I428" i="80"/>
  <c r="J428" i="80"/>
  <c r="G429" i="80"/>
  <c r="H429" i="80"/>
  <c r="I429" i="80"/>
  <c r="J429" i="80"/>
  <c r="G430" i="80"/>
  <c r="H430" i="80"/>
  <c r="I430" i="80"/>
  <c r="J430" i="80"/>
  <c r="G431" i="80"/>
  <c r="H431" i="80"/>
  <c r="I431" i="80"/>
  <c r="J431" i="80"/>
  <c r="G432" i="80"/>
  <c r="H432" i="80"/>
  <c r="I432" i="80"/>
  <c r="J432" i="80"/>
  <c r="G433" i="80"/>
  <c r="H433" i="80"/>
  <c r="I433" i="80"/>
  <c r="J433" i="80"/>
  <c r="G434" i="80"/>
  <c r="H434" i="80"/>
  <c r="I434" i="80"/>
  <c r="J434" i="80"/>
  <c r="G435" i="80"/>
  <c r="H435" i="80"/>
  <c r="I435" i="80"/>
  <c r="J435" i="80"/>
  <c r="G436" i="80"/>
  <c r="H436" i="80"/>
  <c r="I436" i="80"/>
  <c r="J436" i="80"/>
  <c r="G437" i="80"/>
  <c r="H437" i="80"/>
  <c r="I437" i="80"/>
  <c r="J437" i="80"/>
  <c r="G438" i="80"/>
  <c r="H438" i="80"/>
  <c r="I438" i="80"/>
  <c r="J438" i="80"/>
  <c r="G439" i="80"/>
  <c r="H439" i="80"/>
  <c r="I439" i="80"/>
  <c r="J439" i="80"/>
  <c r="G440" i="80"/>
  <c r="H440" i="80"/>
  <c r="I440" i="80"/>
  <c r="J440" i="80"/>
  <c r="G441" i="80"/>
  <c r="H441" i="80"/>
  <c r="I441" i="80"/>
  <c r="J441" i="80"/>
  <c r="G442" i="80"/>
  <c r="H442" i="80"/>
  <c r="I442" i="80"/>
  <c r="J442" i="80"/>
  <c r="G443" i="80"/>
  <c r="H443" i="80"/>
  <c r="I443" i="80"/>
  <c r="J443" i="80"/>
  <c r="G444" i="80"/>
  <c r="H444" i="80"/>
  <c r="I444" i="80"/>
  <c r="J444" i="80"/>
  <c r="G445" i="80"/>
  <c r="H445" i="80"/>
  <c r="I445" i="80"/>
  <c r="J445" i="80"/>
  <c r="G446" i="80"/>
  <c r="H446" i="80"/>
  <c r="I446" i="80"/>
  <c r="J446" i="80"/>
  <c r="G447" i="80"/>
  <c r="H447" i="80"/>
  <c r="I447" i="80"/>
  <c r="J447" i="80"/>
  <c r="G448" i="80"/>
  <c r="H448" i="80"/>
  <c r="I448" i="80"/>
  <c r="J448" i="80"/>
  <c r="G449" i="80"/>
  <c r="H449" i="80"/>
  <c r="I449" i="80"/>
  <c r="J449" i="80"/>
  <c r="G450" i="80"/>
  <c r="H450" i="80"/>
  <c r="I450" i="80"/>
  <c r="J450" i="80"/>
  <c r="G451" i="80"/>
  <c r="H451" i="80"/>
  <c r="I451" i="80"/>
  <c r="J451" i="80"/>
  <c r="G452" i="80"/>
  <c r="H452" i="80"/>
  <c r="I452" i="80"/>
  <c r="J452" i="80"/>
  <c r="G453" i="80"/>
  <c r="H453" i="80"/>
  <c r="I453" i="80"/>
  <c r="J453" i="80"/>
  <c r="G454" i="80"/>
  <c r="H454" i="80"/>
  <c r="I454" i="80"/>
  <c r="J454" i="80"/>
  <c r="G455" i="80"/>
  <c r="H455" i="80"/>
  <c r="I455" i="80"/>
  <c r="J455" i="80"/>
  <c r="G456" i="80"/>
  <c r="H456" i="80"/>
  <c r="I456" i="80"/>
  <c r="J456" i="80"/>
  <c r="G457" i="80"/>
  <c r="H457" i="80"/>
  <c r="I457" i="80"/>
  <c r="J457" i="80"/>
  <c r="G458" i="80"/>
  <c r="H458" i="80"/>
  <c r="I458" i="80"/>
  <c r="J458" i="80"/>
  <c r="G459" i="80"/>
  <c r="H459" i="80"/>
  <c r="I459" i="80"/>
  <c r="J459" i="80"/>
  <c r="G460" i="80"/>
  <c r="H460" i="80"/>
  <c r="I460" i="80"/>
  <c r="J460" i="80"/>
  <c r="G461" i="80"/>
  <c r="H461" i="80"/>
  <c r="I461" i="80"/>
  <c r="J461" i="80"/>
  <c r="G462" i="80"/>
  <c r="H462" i="80"/>
  <c r="I462" i="80"/>
  <c r="J462" i="80"/>
  <c r="G463" i="80"/>
  <c r="H463" i="80"/>
  <c r="I463" i="80"/>
  <c r="J463" i="80"/>
  <c r="G464" i="80"/>
  <c r="H464" i="80"/>
  <c r="I464" i="80"/>
  <c r="J464" i="80"/>
  <c r="G465" i="80"/>
  <c r="H465" i="80"/>
  <c r="I465" i="80"/>
  <c r="J465" i="80"/>
  <c r="G466" i="80"/>
  <c r="H466" i="80"/>
  <c r="I466" i="80"/>
  <c r="J466" i="80"/>
  <c r="G467" i="80"/>
  <c r="H467" i="80"/>
  <c r="I467" i="80"/>
  <c r="J467" i="80"/>
  <c r="G468" i="80"/>
  <c r="H468" i="80"/>
  <c r="I468" i="80"/>
  <c r="J468" i="80"/>
  <c r="G469" i="80"/>
  <c r="H469" i="80"/>
  <c r="I469" i="80"/>
  <c r="J469" i="80"/>
  <c r="G470" i="80"/>
  <c r="H470" i="80"/>
  <c r="I470" i="80"/>
  <c r="J470" i="80"/>
  <c r="G471" i="80"/>
  <c r="H471" i="80"/>
  <c r="I471" i="80"/>
  <c r="J471" i="80"/>
  <c r="G472" i="80"/>
  <c r="H472" i="80"/>
  <c r="I472" i="80"/>
  <c r="J472" i="80"/>
  <c r="G473" i="80"/>
  <c r="H473" i="80"/>
  <c r="I473" i="80"/>
  <c r="J473" i="80"/>
  <c r="G474" i="80"/>
  <c r="H474" i="80"/>
  <c r="I474" i="80"/>
  <c r="J474" i="80"/>
  <c r="G475" i="80"/>
  <c r="H475" i="80"/>
  <c r="I475" i="80"/>
  <c r="J475" i="80"/>
  <c r="G476" i="80"/>
  <c r="H476" i="80"/>
  <c r="I476" i="80"/>
  <c r="J476" i="80"/>
  <c r="G477" i="80"/>
  <c r="H477" i="80"/>
  <c r="I477" i="80"/>
  <c r="J477" i="80"/>
  <c r="G478" i="80"/>
  <c r="H478" i="80"/>
  <c r="I478" i="80"/>
  <c r="J478" i="80"/>
  <c r="G479" i="80"/>
  <c r="H479" i="80"/>
  <c r="I479" i="80"/>
  <c r="J479" i="80"/>
  <c r="G480" i="80"/>
  <c r="H480" i="80"/>
  <c r="I480" i="80"/>
  <c r="J480" i="80"/>
  <c r="G481" i="80"/>
  <c r="H481" i="80"/>
  <c r="I481" i="80"/>
  <c r="J481" i="80"/>
  <c r="G482" i="80"/>
  <c r="H482" i="80"/>
  <c r="I482" i="80"/>
  <c r="J482" i="80"/>
  <c r="G483" i="80"/>
  <c r="H483" i="80"/>
  <c r="I483" i="80"/>
  <c r="J483" i="80"/>
  <c r="G484" i="80"/>
  <c r="H484" i="80"/>
  <c r="I484" i="80"/>
  <c r="J484" i="80"/>
  <c r="G485" i="80"/>
  <c r="H485" i="80"/>
  <c r="I485" i="80"/>
  <c r="J485" i="80"/>
  <c r="G486" i="80"/>
  <c r="H486" i="80"/>
  <c r="I486" i="80"/>
  <c r="J486" i="80"/>
  <c r="G487" i="80"/>
  <c r="H487" i="80"/>
  <c r="I487" i="80"/>
  <c r="J487" i="80"/>
  <c r="G488" i="80"/>
  <c r="H488" i="80"/>
  <c r="I488" i="80"/>
  <c r="J488" i="80"/>
  <c r="G489" i="80"/>
  <c r="H489" i="80"/>
  <c r="I489" i="80"/>
  <c r="J489" i="80"/>
  <c r="G490" i="80"/>
  <c r="H490" i="80"/>
  <c r="I490" i="80"/>
  <c r="J490" i="80"/>
  <c r="G491" i="80"/>
  <c r="H491" i="80"/>
  <c r="I491" i="80"/>
  <c r="J491" i="80"/>
  <c r="G492" i="80"/>
  <c r="H492" i="80"/>
  <c r="I492" i="80"/>
  <c r="J492" i="80"/>
  <c r="G493" i="80"/>
  <c r="H493" i="80"/>
  <c r="I493" i="80"/>
  <c r="J493" i="80"/>
  <c r="G494" i="80"/>
  <c r="H494" i="80"/>
  <c r="I494" i="80"/>
  <c r="J494" i="80"/>
  <c r="G495" i="80"/>
  <c r="H495" i="80"/>
  <c r="I495" i="80"/>
  <c r="J495" i="80"/>
  <c r="G496" i="80"/>
  <c r="H496" i="80"/>
  <c r="I496" i="80"/>
  <c r="J496" i="80"/>
  <c r="G497" i="80"/>
  <c r="H497" i="80"/>
  <c r="I497" i="80"/>
  <c r="J497" i="80"/>
  <c r="G498" i="80"/>
  <c r="H498" i="80"/>
  <c r="I498" i="80"/>
  <c r="J498" i="80"/>
  <c r="G499" i="80"/>
  <c r="H499" i="80"/>
  <c r="I499" i="80"/>
  <c r="J499" i="80"/>
  <c r="G500" i="80"/>
  <c r="H500" i="80"/>
  <c r="I500" i="80"/>
  <c r="J500" i="80"/>
  <c r="G501" i="80"/>
  <c r="H501" i="80"/>
  <c r="I501" i="80"/>
  <c r="J501" i="80"/>
  <c r="G502" i="80"/>
  <c r="H502" i="80"/>
  <c r="I502" i="80"/>
  <c r="J502" i="80"/>
  <c r="G503" i="80"/>
  <c r="H503" i="80"/>
  <c r="I503" i="80"/>
  <c r="J503" i="80"/>
  <c r="G504" i="80"/>
  <c r="H504" i="80"/>
  <c r="I504" i="80"/>
  <c r="J504" i="80"/>
  <c r="G505" i="80"/>
  <c r="H505" i="80"/>
  <c r="I505" i="80"/>
  <c r="J505" i="80"/>
  <c r="G506" i="80"/>
  <c r="H506" i="80"/>
  <c r="I506" i="80"/>
  <c r="J506" i="80"/>
  <c r="H7" i="80"/>
  <c r="I7" i="80"/>
  <c r="J7" i="80"/>
  <c r="G7" i="80"/>
  <c r="G8" i="81"/>
  <c r="H8" i="81"/>
  <c r="I8" i="81"/>
  <c r="J8" i="81"/>
  <c r="G9" i="81"/>
  <c r="H9" i="81"/>
  <c r="I9" i="81"/>
  <c r="J9" i="81"/>
  <c r="G10" i="81"/>
  <c r="H10" i="81"/>
  <c r="I10" i="81"/>
  <c r="J10" i="81"/>
  <c r="G11" i="81"/>
  <c r="H11" i="81"/>
  <c r="I11" i="81"/>
  <c r="J11" i="81"/>
  <c r="G12" i="81"/>
  <c r="H12" i="81"/>
  <c r="I12" i="81"/>
  <c r="J12" i="81"/>
  <c r="G13" i="81"/>
  <c r="H13" i="81"/>
  <c r="I13" i="81"/>
  <c r="J13" i="81"/>
  <c r="G14" i="81"/>
  <c r="H14" i="81"/>
  <c r="I14" i="81"/>
  <c r="J14" i="81"/>
  <c r="G15" i="81"/>
  <c r="H15" i="81"/>
  <c r="I15" i="81"/>
  <c r="J15" i="81"/>
  <c r="G16" i="81"/>
  <c r="H16" i="81"/>
  <c r="I16" i="81"/>
  <c r="J16" i="81"/>
  <c r="G17" i="81"/>
  <c r="H17" i="81"/>
  <c r="I17" i="81"/>
  <c r="J17" i="81"/>
  <c r="G18" i="81"/>
  <c r="H18" i="81"/>
  <c r="I18" i="81"/>
  <c r="J18" i="81"/>
  <c r="G19" i="81"/>
  <c r="H19" i="81"/>
  <c r="I19" i="81"/>
  <c r="J19" i="81"/>
  <c r="G20" i="81"/>
  <c r="H20" i="81"/>
  <c r="I20" i="81"/>
  <c r="J20" i="81"/>
  <c r="G21" i="81"/>
  <c r="H21" i="81"/>
  <c r="I21" i="81"/>
  <c r="J21" i="81"/>
  <c r="G22" i="81"/>
  <c r="H22" i="81"/>
  <c r="I22" i="81"/>
  <c r="J22" i="81"/>
  <c r="G23" i="81"/>
  <c r="H23" i="81"/>
  <c r="I23" i="81"/>
  <c r="J23" i="81"/>
  <c r="G24" i="81"/>
  <c r="H24" i="81"/>
  <c r="I24" i="81"/>
  <c r="J24" i="81"/>
  <c r="G25" i="81"/>
  <c r="H25" i="81"/>
  <c r="I25" i="81"/>
  <c r="J25" i="81"/>
  <c r="G26" i="81"/>
  <c r="H26" i="81"/>
  <c r="I26" i="81"/>
  <c r="J26" i="81"/>
  <c r="G27" i="81"/>
  <c r="H27" i="81"/>
  <c r="I27" i="81"/>
  <c r="J27" i="81"/>
  <c r="G28" i="81"/>
  <c r="H28" i="81"/>
  <c r="I28" i="81"/>
  <c r="J28" i="81"/>
  <c r="G29" i="81"/>
  <c r="H29" i="81"/>
  <c r="I29" i="81"/>
  <c r="J29" i="81"/>
  <c r="G30" i="81"/>
  <c r="H30" i="81"/>
  <c r="I30" i="81"/>
  <c r="J30" i="81"/>
  <c r="G31" i="81"/>
  <c r="H31" i="81"/>
  <c r="I31" i="81"/>
  <c r="J31" i="81"/>
  <c r="G32" i="81"/>
  <c r="H32" i="81"/>
  <c r="I32" i="81"/>
  <c r="J32" i="81"/>
  <c r="G33" i="81"/>
  <c r="H33" i="81"/>
  <c r="I33" i="81"/>
  <c r="J33" i="81"/>
  <c r="G34" i="81"/>
  <c r="H34" i="81"/>
  <c r="I34" i="81"/>
  <c r="J34" i="81"/>
  <c r="G35" i="81"/>
  <c r="H35" i="81"/>
  <c r="I35" i="81"/>
  <c r="J35" i="81"/>
  <c r="G36" i="81"/>
  <c r="H36" i="81"/>
  <c r="I36" i="81"/>
  <c r="J36" i="81"/>
  <c r="G37" i="81"/>
  <c r="H37" i="81"/>
  <c r="I37" i="81"/>
  <c r="J37" i="81"/>
  <c r="G38" i="81"/>
  <c r="H38" i="81"/>
  <c r="I38" i="81"/>
  <c r="J38" i="81"/>
  <c r="G39" i="81"/>
  <c r="H39" i="81"/>
  <c r="I39" i="81"/>
  <c r="J39" i="81"/>
  <c r="G40" i="81"/>
  <c r="H40" i="81"/>
  <c r="I40" i="81"/>
  <c r="J40" i="81"/>
  <c r="G41" i="81"/>
  <c r="H41" i="81"/>
  <c r="I41" i="81"/>
  <c r="J41" i="81"/>
  <c r="G42" i="81"/>
  <c r="H42" i="81"/>
  <c r="I42" i="81"/>
  <c r="J42" i="81"/>
  <c r="G43" i="81"/>
  <c r="H43" i="81"/>
  <c r="I43" i="81"/>
  <c r="J43" i="81"/>
  <c r="G44" i="81"/>
  <c r="H44" i="81"/>
  <c r="I44" i="81"/>
  <c r="J44" i="81"/>
  <c r="G45" i="81"/>
  <c r="H45" i="81"/>
  <c r="I45" i="81"/>
  <c r="J45" i="81"/>
  <c r="G46" i="81"/>
  <c r="H46" i="81"/>
  <c r="I46" i="81"/>
  <c r="J46" i="81"/>
  <c r="G47" i="81"/>
  <c r="H47" i="81"/>
  <c r="I47" i="81"/>
  <c r="J47" i="81"/>
  <c r="G48" i="81"/>
  <c r="H48" i="81"/>
  <c r="I48" i="81"/>
  <c r="J48" i="81"/>
  <c r="G49" i="81"/>
  <c r="H49" i="81"/>
  <c r="I49" i="81"/>
  <c r="J49" i="81"/>
  <c r="G50" i="81"/>
  <c r="H50" i="81"/>
  <c r="I50" i="81"/>
  <c r="J50" i="81"/>
  <c r="G51" i="81"/>
  <c r="H51" i="81"/>
  <c r="I51" i="81"/>
  <c r="J51" i="81"/>
  <c r="G52" i="81"/>
  <c r="H52" i="81"/>
  <c r="I52" i="81"/>
  <c r="J52" i="81"/>
  <c r="G53" i="81"/>
  <c r="H53" i="81"/>
  <c r="I53" i="81"/>
  <c r="J53" i="81"/>
  <c r="G54" i="81"/>
  <c r="H54" i="81"/>
  <c r="I54" i="81"/>
  <c r="J54" i="81"/>
  <c r="G55" i="81"/>
  <c r="H55" i="81"/>
  <c r="I55" i="81"/>
  <c r="J55" i="81"/>
  <c r="G56" i="81"/>
  <c r="H56" i="81"/>
  <c r="I56" i="81"/>
  <c r="J56" i="81"/>
  <c r="G57" i="81"/>
  <c r="H57" i="81"/>
  <c r="I57" i="81"/>
  <c r="J57" i="81"/>
  <c r="G58" i="81"/>
  <c r="H58" i="81"/>
  <c r="I58" i="81"/>
  <c r="J58" i="81"/>
  <c r="G59" i="81"/>
  <c r="H59" i="81"/>
  <c r="I59" i="81"/>
  <c r="J59" i="81"/>
  <c r="G60" i="81"/>
  <c r="H60" i="81"/>
  <c r="I60" i="81"/>
  <c r="J60" i="81"/>
  <c r="G61" i="81"/>
  <c r="H61" i="81"/>
  <c r="I61" i="81"/>
  <c r="J61" i="81"/>
  <c r="G62" i="81"/>
  <c r="H62" i="81"/>
  <c r="I62" i="81"/>
  <c r="J62" i="81"/>
  <c r="G63" i="81"/>
  <c r="H63" i="81"/>
  <c r="I63" i="81"/>
  <c r="J63" i="81"/>
  <c r="G64" i="81"/>
  <c r="H64" i="81"/>
  <c r="I64" i="81"/>
  <c r="J64" i="81"/>
  <c r="G65" i="81"/>
  <c r="H65" i="81"/>
  <c r="I65" i="81"/>
  <c r="J65" i="81"/>
  <c r="G66" i="81"/>
  <c r="H66" i="81"/>
  <c r="I66" i="81"/>
  <c r="J66" i="81"/>
  <c r="G67" i="81"/>
  <c r="H67" i="81"/>
  <c r="I67" i="81"/>
  <c r="J67" i="81"/>
  <c r="G68" i="81"/>
  <c r="H68" i="81"/>
  <c r="I68" i="81"/>
  <c r="J68" i="81"/>
  <c r="G69" i="81"/>
  <c r="H69" i="81"/>
  <c r="I69" i="81"/>
  <c r="J69" i="81"/>
  <c r="G70" i="81"/>
  <c r="H70" i="81"/>
  <c r="I70" i="81"/>
  <c r="J70" i="81"/>
  <c r="G71" i="81"/>
  <c r="H71" i="81"/>
  <c r="I71" i="81"/>
  <c r="J71" i="81"/>
  <c r="G72" i="81"/>
  <c r="H72" i="81"/>
  <c r="I72" i="81"/>
  <c r="J72" i="81"/>
  <c r="G73" i="81"/>
  <c r="H73" i="81"/>
  <c r="I73" i="81"/>
  <c r="J73" i="81"/>
  <c r="G74" i="81"/>
  <c r="H74" i="81"/>
  <c r="I74" i="81"/>
  <c r="J74" i="81"/>
  <c r="G75" i="81"/>
  <c r="H75" i="81"/>
  <c r="I75" i="81"/>
  <c r="J75" i="81"/>
  <c r="G76" i="81"/>
  <c r="H76" i="81"/>
  <c r="I76" i="81"/>
  <c r="J76" i="81"/>
  <c r="G77" i="81"/>
  <c r="H77" i="81"/>
  <c r="I77" i="81"/>
  <c r="J77" i="81"/>
  <c r="G78" i="81"/>
  <c r="H78" i="81"/>
  <c r="I78" i="81"/>
  <c r="J78" i="81"/>
  <c r="G79" i="81"/>
  <c r="H79" i="81"/>
  <c r="I79" i="81"/>
  <c r="J79" i="81"/>
  <c r="G80" i="81"/>
  <c r="H80" i="81"/>
  <c r="I80" i="81"/>
  <c r="J80" i="81"/>
  <c r="G81" i="81"/>
  <c r="H81" i="81"/>
  <c r="I81" i="81"/>
  <c r="J81" i="81"/>
  <c r="G82" i="81"/>
  <c r="H82" i="81"/>
  <c r="I82" i="81"/>
  <c r="J82" i="81"/>
  <c r="G83" i="81"/>
  <c r="H83" i="81"/>
  <c r="I83" i="81"/>
  <c r="J83" i="81"/>
  <c r="G84" i="81"/>
  <c r="H84" i="81"/>
  <c r="I84" i="81"/>
  <c r="J84" i="81"/>
  <c r="G85" i="81"/>
  <c r="H85" i="81"/>
  <c r="I85" i="81"/>
  <c r="J85" i="81"/>
  <c r="G86" i="81"/>
  <c r="H86" i="81"/>
  <c r="I86" i="81"/>
  <c r="J86" i="81"/>
  <c r="G87" i="81"/>
  <c r="H87" i="81"/>
  <c r="I87" i="81"/>
  <c r="J87" i="81"/>
  <c r="G88" i="81"/>
  <c r="H88" i="81"/>
  <c r="I88" i="81"/>
  <c r="J88" i="81"/>
  <c r="G89" i="81"/>
  <c r="H89" i="81"/>
  <c r="I89" i="81"/>
  <c r="J89" i="81"/>
  <c r="G90" i="81"/>
  <c r="H90" i="81"/>
  <c r="I90" i="81"/>
  <c r="J90" i="81"/>
  <c r="G91" i="81"/>
  <c r="H91" i="81"/>
  <c r="I91" i="81"/>
  <c r="J91" i="81"/>
  <c r="G92" i="81"/>
  <c r="H92" i="81"/>
  <c r="I92" i="81"/>
  <c r="J92" i="81"/>
  <c r="G93" i="81"/>
  <c r="H93" i="81"/>
  <c r="I93" i="81"/>
  <c r="J93" i="81"/>
  <c r="G94" i="81"/>
  <c r="H94" i="81"/>
  <c r="I94" i="81"/>
  <c r="J94" i="81"/>
  <c r="G95" i="81"/>
  <c r="H95" i="81"/>
  <c r="I95" i="81"/>
  <c r="J95" i="81"/>
  <c r="G96" i="81"/>
  <c r="H96" i="81"/>
  <c r="I96" i="81"/>
  <c r="J96" i="81"/>
  <c r="G97" i="81"/>
  <c r="H97" i="81"/>
  <c r="I97" i="81"/>
  <c r="J97" i="81"/>
  <c r="G98" i="81"/>
  <c r="H98" i="81"/>
  <c r="I98" i="81"/>
  <c r="J98" i="81"/>
  <c r="G99" i="81"/>
  <c r="H99" i="81"/>
  <c r="I99" i="81"/>
  <c r="J99" i="81"/>
  <c r="G100" i="81"/>
  <c r="H100" i="81"/>
  <c r="I100" i="81"/>
  <c r="J100" i="81"/>
  <c r="G101" i="81"/>
  <c r="H101" i="81"/>
  <c r="I101" i="81"/>
  <c r="J101" i="81"/>
  <c r="G102" i="81"/>
  <c r="H102" i="81"/>
  <c r="I102" i="81"/>
  <c r="J102" i="81"/>
  <c r="G103" i="81"/>
  <c r="H103" i="81"/>
  <c r="I103" i="81"/>
  <c r="J103" i="81"/>
  <c r="G104" i="81"/>
  <c r="H104" i="81"/>
  <c r="I104" i="81"/>
  <c r="J104" i="81"/>
  <c r="G105" i="81"/>
  <c r="H105" i="81"/>
  <c r="I105" i="81"/>
  <c r="J105" i="81"/>
  <c r="G106" i="81"/>
  <c r="H106" i="81"/>
  <c r="I106" i="81"/>
  <c r="J106" i="81"/>
  <c r="G107" i="81"/>
  <c r="H107" i="81"/>
  <c r="I107" i="81"/>
  <c r="J107" i="81"/>
  <c r="G108" i="81"/>
  <c r="H108" i="81"/>
  <c r="I108" i="81"/>
  <c r="J108" i="81"/>
  <c r="G109" i="81"/>
  <c r="H109" i="81"/>
  <c r="I109" i="81"/>
  <c r="J109" i="81"/>
  <c r="G110" i="81"/>
  <c r="H110" i="81"/>
  <c r="I110" i="81"/>
  <c r="J110" i="81"/>
  <c r="G111" i="81"/>
  <c r="H111" i="81"/>
  <c r="I111" i="81"/>
  <c r="J111" i="81"/>
  <c r="G112" i="81"/>
  <c r="H112" i="81"/>
  <c r="I112" i="81"/>
  <c r="J112" i="81"/>
  <c r="G113" i="81"/>
  <c r="H113" i="81"/>
  <c r="I113" i="81"/>
  <c r="J113" i="81"/>
  <c r="G114" i="81"/>
  <c r="H114" i="81"/>
  <c r="I114" i="81"/>
  <c r="J114" i="81"/>
  <c r="G115" i="81"/>
  <c r="H115" i="81"/>
  <c r="I115" i="81"/>
  <c r="J115" i="81"/>
  <c r="G116" i="81"/>
  <c r="H116" i="81"/>
  <c r="I116" i="81"/>
  <c r="J116" i="81"/>
  <c r="G117" i="81"/>
  <c r="H117" i="81"/>
  <c r="I117" i="81"/>
  <c r="J117" i="81"/>
  <c r="G118" i="81"/>
  <c r="H118" i="81"/>
  <c r="I118" i="81"/>
  <c r="J118" i="81"/>
  <c r="G119" i="81"/>
  <c r="H119" i="81"/>
  <c r="I119" i="81"/>
  <c r="J119" i="81"/>
  <c r="G120" i="81"/>
  <c r="H120" i="81"/>
  <c r="I120" i="81"/>
  <c r="J120" i="81"/>
  <c r="G121" i="81"/>
  <c r="H121" i="81"/>
  <c r="I121" i="81"/>
  <c r="J121" i="81"/>
  <c r="G122" i="81"/>
  <c r="H122" i="81"/>
  <c r="I122" i="81"/>
  <c r="J122" i="81"/>
  <c r="G123" i="81"/>
  <c r="H123" i="81"/>
  <c r="I123" i="81"/>
  <c r="J123" i="81"/>
  <c r="G124" i="81"/>
  <c r="H124" i="81"/>
  <c r="I124" i="81"/>
  <c r="J124" i="81"/>
  <c r="G125" i="81"/>
  <c r="H125" i="81"/>
  <c r="I125" i="81"/>
  <c r="J125" i="81"/>
  <c r="G126" i="81"/>
  <c r="H126" i="81"/>
  <c r="I126" i="81"/>
  <c r="J126" i="81"/>
  <c r="G127" i="81"/>
  <c r="H127" i="81"/>
  <c r="I127" i="81"/>
  <c r="J127" i="81"/>
  <c r="G128" i="81"/>
  <c r="H128" i="81"/>
  <c r="I128" i="81"/>
  <c r="J128" i="81"/>
  <c r="G129" i="81"/>
  <c r="H129" i="81"/>
  <c r="I129" i="81"/>
  <c r="J129" i="81"/>
  <c r="G130" i="81"/>
  <c r="H130" i="81"/>
  <c r="I130" i="81"/>
  <c r="J130" i="81"/>
  <c r="G131" i="81"/>
  <c r="H131" i="81"/>
  <c r="I131" i="81"/>
  <c r="J131" i="81"/>
  <c r="G132" i="81"/>
  <c r="H132" i="81"/>
  <c r="I132" i="81"/>
  <c r="J132" i="81"/>
  <c r="G133" i="81"/>
  <c r="H133" i="81"/>
  <c r="I133" i="81"/>
  <c r="J133" i="81"/>
  <c r="G134" i="81"/>
  <c r="H134" i="81"/>
  <c r="I134" i="81"/>
  <c r="J134" i="81"/>
  <c r="G135" i="81"/>
  <c r="H135" i="81"/>
  <c r="I135" i="81"/>
  <c r="J135" i="81"/>
  <c r="G136" i="81"/>
  <c r="H136" i="81"/>
  <c r="I136" i="81"/>
  <c r="J136" i="81"/>
  <c r="G137" i="81"/>
  <c r="H137" i="81"/>
  <c r="I137" i="81"/>
  <c r="J137" i="81"/>
  <c r="G138" i="81"/>
  <c r="H138" i="81"/>
  <c r="I138" i="81"/>
  <c r="J138" i="81"/>
  <c r="G139" i="81"/>
  <c r="H139" i="81"/>
  <c r="I139" i="81"/>
  <c r="J139" i="81"/>
  <c r="G140" i="81"/>
  <c r="H140" i="81"/>
  <c r="I140" i="81"/>
  <c r="J140" i="81"/>
  <c r="G141" i="81"/>
  <c r="H141" i="81"/>
  <c r="I141" i="81"/>
  <c r="J141" i="81"/>
  <c r="G142" i="81"/>
  <c r="H142" i="81"/>
  <c r="I142" i="81"/>
  <c r="J142" i="81"/>
  <c r="G143" i="81"/>
  <c r="H143" i="81"/>
  <c r="I143" i="81"/>
  <c r="J143" i="81"/>
  <c r="G144" i="81"/>
  <c r="H144" i="81"/>
  <c r="I144" i="81"/>
  <c r="J144" i="81"/>
  <c r="G145" i="81"/>
  <c r="H145" i="81"/>
  <c r="I145" i="81"/>
  <c r="J145" i="81"/>
  <c r="G146" i="81"/>
  <c r="H146" i="81"/>
  <c r="I146" i="81"/>
  <c r="J146" i="81"/>
  <c r="G147" i="81"/>
  <c r="H147" i="81"/>
  <c r="I147" i="81"/>
  <c r="J147" i="81"/>
  <c r="G148" i="81"/>
  <c r="H148" i="81"/>
  <c r="I148" i="81"/>
  <c r="J148" i="81"/>
  <c r="G149" i="81"/>
  <c r="H149" i="81"/>
  <c r="I149" i="81"/>
  <c r="J149" i="81"/>
  <c r="G150" i="81"/>
  <c r="H150" i="81"/>
  <c r="I150" i="81"/>
  <c r="J150" i="81"/>
  <c r="G151" i="81"/>
  <c r="H151" i="81"/>
  <c r="I151" i="81"/>
  <c r="J151" i="81"/>
  <c r="G152" i="81"/>
  <c r="H152" i="81"/>
  <c r="I152" i="81"/>
  <c r="J152" i="81"/>
  <c r="G153" i="81"/>
  <c r="H153" i="81"/>
  <c r="I153" i="81"/>
  <c r="J153" i="81"/>
  <c r="G154" i="81"/>
  <c r="H154" i="81"/>
  <c r="I154" i="81"/>
  <c r="J154" i="81"/>
  <c r="G155" i="81"/>
  <c r="H155" i="81"/>
  <c r="I155" i="81"/>
  <c r="J155" i="81"/>
  <c r="G156" i="81"/>
  <c r="H156" i="81"/>
  <c r="I156" i="81"/>
  <c r="J156" i="81"/>
  <c r="G157" i="81"/>
  <c r="H157" i="81"/>
  <c r="I157" i="81"/>
  <c r="J157" i="81"/>
  <c r="G158" i="81"/>
  <c r="H158" i="81"/>
  <c r="I158" i="81"/>
  <c r="J158" i="81"/>
  <c r="G159" i="81"/>
  <c r="H159" i="81"/>
  <c r="I159" i="81"/>
  <c r="J159" i="81"/>
  <c r="G160" i="81"/>
  <c r="H160" i="81"/>
  <c r="I160" i="81"/>
  <c r="J160" i="81"/>
  <c r="G161" i="81"/>
  <c r="H161" i="81"/>
  <c r="I161" i="81"/>
  <c r="J161" i="81"/>
  <c r="G162" i="81"/>
  <c r="H162" i="81"/>
  <c r="I162" i="81"/>
  <c r="J162" i="81"/>
  <c r="G163" i="81"/>
  <c r="H163" i="81"/>
  <c r="I163" i="81"/>
  <c r="J163" i="81"/>
  <c r="G164" i="81"/>
  <c r="H164" i="81"/>
  <c r="I164" i="81"/>
  <c r="J164" i="81"/>
  <c r="G165" i="81"/>
  <c r="H165" i="81"/>
  <c r="I165" i="81"/>
  <c r="J165" i="81"/>
  <c r="G166" i="81"/>
  <c r="H166" i="81"/>
  <c r="I166" i="81"/>
  <c r="J166" i="81"/>
  <c r="G167" i="81"/>
  <c r="H167" i="81"/>
  <c r="I167" i="81"/>
  <c r="J167" i="81"/>
  <c r="G168" i="81"/>
  <c r="H168" i="81"/>
  <c r="I168" i="81"/>
  <c r="J168" i="81"/>
  <c r="G169" i="81"/>
  <c r="H169" i="81"/>
  <c r="I169" i="81"/>
  <c r="J169" i="81"/>
  <c r="G170" i="81"/>
  <c r="H170" i="81"/>
  <c r="I170" i="81"/>
  <c r="J170" i="81"/>
  <c r="G171" i="81"/>
  <c r="H171" i="81"/>
  <c r="I171" i="81"/>
  <c r="J171" i="81"/>
  <c r="G172" i="81"/>
  <c r="H172" i="81"/>
  <c r="I172" i="81"/>
  <c r="J172" i="81"/>
  <c r="G173" i="81"/>
  <c r="H173" i="81"/>
  <c r="I173" i="81"/>
  <c r="J173" i="81"/>
  <c r="G174" i="81"/>
  <c r="H174" i="81"/>
  <c r="I174" i="81"/>
  <c r="J174" i="81"/>
  <c r="G175" i="81"/>
  <c r="H175" i="81"/>
  <c r="I175" i="81"/>
  <c r="J175" i="81"/>
  <c r="G176" i="81"/>
  <c r="H176" i="81"/>
  <c r="I176" i="81"/>
  <c r="J176" i="81"/>
  <c r="G177" i="81"/>
  <c r="H177" i="81"/>
  <c r="I177" i="81"/>
  <c r="J177" i="81"/>
  <c r="G178" i="81"/>
  <c r="H178" i="81"/>
  <c r="I178" i="81"/>
  <c r="J178" i="81"/>
  <c r="G179" i="81"/>
  <c r="H179" i="81"/>
  <c r="I179" i="81"/>
  <c r="J179" i="81"/>
  <c r="G180" i="81"/>
  <c r="H180" i="81"/>
  <c r="I180" i="81"/>
  <c r="J180" i="81"/>
  <c r="G181" i="81"/>
  <c r="H181" i="81"/>
  <c r="I181" i="81"/>
  <c r="J181" i="81"/>
  <c r="G182" i="81"/>
  <c r="H182" i="81"/>
  <c r="I182" i="81"/>
  <c r="J182" i="81"/>
  <c r="G183" i="81"/>
  <c r="H183" i="81"/>
  <c r="I183" i="81"/>
  <c r="J183" i="81"/>
  <c r="G184" i="81"/>
  <c r="H184" i="81"/>
  <c r="I184" i="81"/>
  <c r="J184" i="81"/>
  <c r="G185" i="81"/>
  <c r="H185" i="81"/>
  <c r="I185" i="81"/>
  <c r="J185" i="81"/>
  <c r="G186" i="81"/>
  <c r="H186" i="81"/>
  <c r="I186" i="81"/>
  <c r="J186" i="81"/>
  <c r="G187" i="81"/>
  <c r="H187" i="81"/>
  <c r="I187" i="81"/>
  <c r="J187" i="81"/>
  <c r="G188" i="81"/>
  <c r="H188" i="81"/>
  <c r="I188" i="81"/>
  <c r="J188" i="81"/>
  <c r="G189" i="81"/>
  <c r="H189" i="81"/>
  <c r="I189" i="81"/>
  <c r="J189" i="81"/>
  <c r="G190" i="81"/>
  <c r="H190" i="81"/>
  <c r="I190" i="81"/>
  <c r="J190" i="81"/>
  <c r="G191" i="81"/>
  <c r="H191" i="81"/>
  <c r="I191" i="81"/>
  <c r="J191" i="81"/>
  <c r="G192" i="81"/>
  <c r="H192" i="81"/>
  <c r="I192" i="81"/>
  <c r="J192" i="81"/>
  <c r="G193" i="81"/>
  <c r="H193" i="81"/>
  <c r="I193" i="81"/>
  <c r="J193" i="81"/>
  <c r="G194" i="81"/>
  <c r="H194" i="81"/>
  <c r="I194" i="81"/>
  <c r="J194" i="81"/>
  <c r="G195" i="81"/>
  <c r="H195" i="81"/>
  <c r="I195" i="81"/>
  <c r="J195" i="81"/>
  <c r="G196" i="81"/>
  <c r="H196" i="81"/>
  <c r="I196" i="81"/>
  <c r="J196" i="81"/>
  <c r="G197" i="81"/>
  <c r="H197" i="81"/>
  <c r="I197" i="81"/>
  <c r="J197" i="81"/>
  <c r="G198" i="81"/>
  <c r="H198" i="81"/>
  <c r="I198" i="81"/>
  <c r="J198" i="81"/>
  <c r="G199" i="81"/>
  <c r="H199" i="81"/>
  <c r="I199" i="81"/>
  <c r="J199" i="81"/>
  <c r="G200" i="81"/>
  <c r="H200" i="81"/>
  <c r="I200" i="81"/>
  <c r="J200" i="81"/>
  <c r="G201" i="81"/>
  <c r="H201" i="81"/>
  <c r="I201" i="81"/>
  <c r="J201" i="81"/>
  <c r="G202" i="81"/>
  <c r="H202" i="81"/>
  <c r="I202" i="81"/>
  <c r="J202" i="81"/>
  <c r="G203" i="81"/>
  <c r="H203" i="81"/>
  <c r="I203" i="81"/>
  <c r="J203" i="81"/>
  <c r="G204" i="81"/>
  <c r="H204" i="81"/>
  <c r="I204" i="81"/>
  <c r="J204" i="81"/>
  <c r="G205" i="81"/>
  <c r="H205" i="81"/>
  <c r="I205" i="81"/>
  <c r="J205" i="81"/>
  <c r="G206" i="81"/>
  <c r="H206" i="81"/>
  <c r="I206" i="81"/>
  <c r="J206" i="81"/>
  <c r="G207" i="81"/>
  <c r="H207" i="81"/>
  <c r="I207" i="81"/>
  <c r="J207" i="81"/>
  <c r="G208" i="81"/>
  <c r="H208" i="81"/>
  <c r="I208" i="81"/>
  <c r="J208" i="81"/>
  <c r="G209" i="81"/>
  <c r="H209" i="81"/>
  <c r="I209" i="81"/>
  <c r="J209" i="81"/>
  <c r="G210" i="81"/>
  <c r="H210" i="81"/>
  <c r="I210" i="81"/>
  <c r="J210" i="81"/>
  <c r="G211" i="81"/>
  <c r="H211" i="81"/>
  <c r="I211" i="81"/>
  <c r="J211" i="81"/>
  <c r="G212" i="81"/>
  <c r="H212" i="81"/>
  <c r="I212" i="81"/>
  <c r="J212" i="81"/>
  <c r="G213" i="81"/>
  <c r="H213" i="81"/>
  <c r="I213" i="81"/>
  <c r="J213" i="81"/>
  <c r="G214" i="81"/>
  <c r="H214" i="81"/>
  <c r="I214" i="81"/>
  <c r="J214" i="81"/>
  <c r="G215" i="81"/>
  <c r="H215" i="81"/>
  <c r="I215" i="81"/>
  <c r="J215" i="81"/>
  <c r="G216" i="81"/>
  <c r="H216" i="81"/>
  <c r="I216" i="81"/>
  <c r="J216" i="81"/>
  <c r="G217" i="81"/>
  <c r="H217" i="81"/>
  <c r="I217" i="81"/>
  <c r="J217" i="81"/>
  <c r="G218" i="81"/>
  <c r="H218" i="81"/>
  <c r="I218" i="81"/>
  <c r="J218" i="81"/>
  <c r="G219" i="81"/>
  <c r="H219" i="81"/>
  <c r="I219" i="81"/>
  <c r="J219" i="81"/>
  <c r="G220" i="81"/>
  <c r="H220" i="81"/>
  <c r="I220" i="81"/>
  <c r="J220" i="81"/>
  <c r="G221" i="81"/>
  <c r="H221" i="81"/>
  <c r="I221" i="81"/>
  <c r="J221" i="81"/>
  <c r="G222" i="81"/>
  <c r="H222" i="81"/>
  <c r="I222" i="81"/>
  <c r="J222" i="81"/>
  <c r="G223" i="81"/>
  <c r="H223" i="81"/>
  <c r="I223" i="81"/>
  <c r="J223" i="81"/>
  <c r="G224" i="81"/>
  <c r="H224" i="81"/>
  <c r="I224" i="81"/>
  <c r="J224" i="81"/>
  <c r="G225" i="81"/>
  <c r="H225" i="81"/>
  <c r="I225" i="81"/>
  <c r="J225" i="81"/>
  <c r="G226" i="81"/>
  <c r="H226" i="81"/>
  <c r="I226" i="81"/>
  <c r="J226" i="81"/>
  <c r="G227" i="81"/>
  <c r="H227" i="81"/>
  <c r="I227" i="81"/>
  <c r="J227" i="81"/>
  <c r="G228" i="81"/>
  <c r="H228" i="81"/>
  <c r="I228" i="81"/>
  <c r="J228" i="81"/>
  <c r="G229" i="81"/>
  <c r="H229" i="81"/>
  <c r="I229" i="81"/>
  <c r="J229" i="81"/>
  <c r="G230" i="81"/>
  <c r="H230" i="81"/>
  <c r="I230" i="81"/>
  <c r="J230" i="81"/>
  <c r="G231" i="81"/>
  <c r="H231" i="81"/>
  <c r="I231" i="81"/>
  <c r="J231" i="81"/>
  <c r="G232" i="81"/>
  <c r="H232" i="81"/>
  <c r="I232" i="81"/>
  <c r="J232" i="81"/>
  <c r="G233" i="81"/>
  <c r="H233" i="81"/>
  <c r="I233" i="81"/>
  <c r="J233" i="81"/>
  <c r="G234" i="81"/>
  <c r="H234" i="81"/>
  <c r="I234" i="81"/>
  <c r="J234" i="81"/>
  <c r="G235" i="81"/>
  <c r="H235" i="81"/>
  <c r="I235" i="81"/>
  <c r="J235" i="81"/>
  <c r="G236" i="81"/>
  <c r="H236" i="81"/>
  <c r="I236" i="81"/>
  <c r="J236" i="81"/>
  <c r="G237" i="81"/>
  <c r="H237" i="81"/>
  <c r="I237" i="81"/>
  <c r="J237" i="81"/>
  <c r="G238" i="81"/>
  <c r="H238" i="81"/>
  <c r="I238" i="81"/>
  <c r="J238" i="81"/>
  <c r="G239" i="81"/>
  <c r="H239" i="81"/>
  <c r="I239" i="81"/>
  <c r="J239" i="81"/>
  <c r="G240" i="81"/>
  <c r="H240" i="81"/>
  <c r="I240" i="81"/>
  <c r="J240" i="81"/>
  <c r="G241" i="81"/>
  <c r="H241" i="81"/>
  <c r="I241" i="81"/>
  <c r="J241" i="81"/>
  <c r="G242" i="81"/>
  <c r="H242" i="81"/>
  <c r="I242" i="81"/>
  <c r="J242" i="81"/>
  <c r="G243" i="81"/>
  <c r="H243" i="81"/>
  <c r="I243" i="81"/>
  <c r="J243" i="81"/>
  <c r="G244" i="81"/>
  <c r="H244" i="81"/>
  <c r="I244" i="81"/>
  <c r="J244" i="81"/>
  <c r="G245" i="81"/>
  <c r="H245" i="81"/>
  <c r="I245" i="81"/>
  <c r="J245" i="81"/>
  <c r="G246" i="81"/>
  <c r="H246" i="81"/>
  <c r="I246" i="81"/>
  <c r="J246" i="81"/>
  <c r="G247" i="81"/>
  <c r="H247" i="81"/>
  <c r="I247" i="81"/>
  <c r="J247" i="81"/>
  <c r="G248" i="81"/>
  <c r="H248" i="81"/>
  <c r="I248" i="81"/>
  <c r="J248" i="81"/>
  <c r="G249" i="81"/>
  <c r="H249" i="81"/>
  <c r="I249" i="81"/>
  <c r="J249" i="81"/>
  <c r="G250" i="81"/>
  <c r="H250" i="81"/>
  <c r="I250" i="81"/>
  <c r="J250" i="81"/>
  <c r="G251" i="81"/>
  <c r="H251" i="81"/>
  <c r="I251" i="81"/>
  <c r="J251" i="81"/>
  <c r="G252" i="81"/>
  <c r="H252" i="81"/>
  <c r="I252" i="81"/>
  <c r="J252" i="81"/>
  <c r="G253" i="81"/>
  <c r="H253" i="81"/>
  <c r="I253" i="81"/>
  <c r="J253" i="81"/>
  <c r="G254" i="81"/>
  <c r="H254" i="81"/>
  <c r="I254" i="81"/>
  <c r="J254" i="81"/>
  <c r="G255" i="81"/>
  <c r="H255" i="81"/>
  <c r="I255" i="81"/>
  <c r="J255" i="81"/>
  <c r="G256" i="81"/>
  <c r="H256" i="81"/>
  <c r="I256" i="81"/>
  <c r="J256" i="81"/>
  <c r="G257" i="81"/>
  <c r="H257" i="81"/>
  <c r="I257" i="81"/>
  <c r="J257" i="81"/>
  <c r="G258" i="81"/>
  <c r="H258" i="81"/>
  <c r="I258" i="81"/>
  <c r="J258" i="81"/>
  <c r="G259" i="81"/>
  <c r="H259" i="81"/>
  <c r="I259" i="81"/>
  <c r="J259" i="81"/>
  <c r="G260" i="81"/>
  <c r="H260" i="81"/>
  <c r="I260" i="81"/>
  <c r="J260" i="81"/>
  <c r="G261" i="81"/>
  <c r="H261" i="81"/>
  <c r="I261" i="81"/>
  <c r="J261" i="81"/>
  <c r="G262" i="81"/>
  <c r="H262" i="81"/>
  <c r="I262" i="81"/>
  <c r="J262" i="81"/>
  <c r="G263" i="81"/>
  <c r="H263" i="81"/>
  <c r="I263" i="81"/>
  <c r="J263" i="81"/>
  <c r="G264" i="81"/>
  <c r="H264" i="81"/>
  <c r="I264" i="81"/>
  <c r="J264" i="81"/>
  <c r="G265" i="81"/>
  <c r="H265" i="81"/>
  <c r="I265" i="81"/>
  <c r="J265" i="81"/>
  <c r="G266" i="81"/>
  <c r="H266" i="81"/>
  <c r="I266" i="81"/>
  <c r="J266" i="81"/>
  <c r="G267" i="81"/>
  <c r="H267" i="81"/>
  <c r="I267" i="81"/>
  <c r="J267" i="81"/>
  <c r="G268" i="81"/>
  <c r="H268" i="81"/>
  <c r="I268" i="81"/>
  <c r="J268" i="81"/>
  <c r="G269" i="81"/>
  <c r="H269" i="81"/>
  <c r="I269" i="81"/>
  <c r="J269" i="81"/>
  <c r="G270" i="81"/>
  <c r="H270" i="81"/>
  <c r="I270" i="81"/>
  <c r="J270" i="81"/>
  <c r="G271" i="81"/>
  <c r="H271" i="81"/>
  <c r="I271" i="81"/>
  <c r="J271" i="81"/>
  <c r="G272" i="81"/>
  <c r="H272" i="81"/>
  <c r="I272" i="81"/>
  <c r="J272" i="81"/>
  <c r="G273" i="81"/>
  <c r="H273" i="81"/>
  <c r="I273" i="81"/>
  <c r="J273" i="81"/>
  <c r="G274" i="81"/>
  <c r="H274" i="81"/>
  <c r="I274" i="81"/>
  <c r="J274" i="81"/>
  <c r="G275" i="81"/>
  <c r="H275" i="81"/>
  <c r="I275" i="81"/>
  <c r="J275" i="81"/>
  <c r="G276" i="81"/>
  <c r="H276" i="81"/>
  <c r="I276" i="81"/>
  <c r="J276" i="81"/>
  <c r="G277" i="81"/>
  <c r="H277" i="81"/>
  <c r="I277" i="81"/>
  <c r="J277" i="81"/>
  <c r="G278" i="81"/>
  <c r="H278" i="81"/>
  <c r="I278" i="81"/>
  <c r="J278" i="81"/>
  <c r="G279" i="81"/>
  <c r="H279" i="81"/>
  <c r="I279" i="81"/>
  <c r="J279" i="81"/>
  <c r="G280" i="81"/>
  <c r="H280" i="81"/>
  <c r="I280" i="81"/>
  <c r="J280" i="81"/>
  <c r="G281" i="81"/>
  <c r="H281" i="81"/>
  <c r="I281" i="81"/>
  <c r="J281" i="81"/>
  <c r="G282" i="81"/>
  <c r="H282" i="81"/>
  <c r="I282" i="81"/>
  <c r="J282" i="81"/>
  <c r="G283" i="81"/>
  <c r="H283" i="81"/>
  <c r="I283" i="81"/>
  <c r="J283" i="81"/>
  <c r="G284" i="81"/>
  <c r="H284" i="81"/>
  <c r="I284" i="81"/>
  <c r="J284" i="81"/>
  <c r="G285" i="81"/>
  <c r="H285" i="81"/>
  <c r="I285" i="81"/>
  <c r="J285" i="81"/>
  <c r="G286" i="81"/>
  <c r="H286" i="81"/>
  <c r="I286" i="81"/>
  <c r="J286" i="81"/>
  <c r="G287" i="81"/>
  <c r="H287" i="81"/>
  <c r="I287" i="81"/>
  <c r="J287" i="81"/>
  <c r="G288" i="81"/>
  <c r="H288" i="81"/>
  <c r="I288" i="81"/>
  <c r="J288" i="81"/>
  <c r="G289" i="81"/>
  <c r="H289" i="81"/>
  <c r="I289" i="81"/>
  <c r="J289" i="81"/>
  <c r="G290" i="81"/>
  <c r="H290" i="81"/>
  <c r="I290" i="81"/>
  <c r="J290" i="81"/>
  <c r="G291" i="81"/>
  <c r="H291" i="81"/>
  <c r="I291" i="81"/>
  <c r="J291" i="81"/>
  <c r="G292" i="81"/>
  <c r="H292" i="81"/>
  <c r="I292" i="81"/>
  <c r="J292" i="81"/>
  <c r="G293" i="81"/>
  <c r="H293" i="81"/>
  <c r="I293" i="81"/>
  <c r="J293" i="81"/>
  <c r="G294" i="81"/>
  <c r="H294" i="81"/>
  <c r="I294" i="81"/>
  <c r="J294" i="81"/>
  <c r="G295" i="81"/>
  <c r="H295" i="81"/>
  <c r="I295" i="81"/>
  <c r="J295" i="81"/>
  <c r="G296" i="81"/>
  <c r="H296" i="81"/>
  <c r="I296" i="81"/>
  <c r="J296" i="81"/>
  <c r="G297" i="81"/>
  <c r="H297" i="81"/>
  <c r="I297" i="81"/>
  <c r="J297" i="81"/>
  <c r="G298" i="81"/>
  <c r="H298" i="81"/>
  <c r="I298" i="81"/>
  <c r="J298" i="81"/>
  <c r="G299" i="81"/>
  <c r="H299" i="81"/>
  <c r="I299" i="81"/>
  <c r="J299" i="81"/>
  <c r="G300" i="81"/>
  <c r="H300" i="81"/>
  <c r="I300" i="81"/>
  <c r="J300" i="81"/>
  <c r="G301" i="81"/>
  <c r="H301" i="81"/>
  <c r="I301" i="81"/>
  <c r="J301" i="81"/>
  <c r="G302" i="81"/>
  <c r="H302" i="81"/>
  <c r="I302" i="81"/>
  <c r="J302" i="81"/>
  <c r="G303" i="81"/>
  <c r="H303" i="81"/>
  <c r="I303" i="81"/>
  <c r="J303" i="81"/>
  <c r="G304" i="81"/>
  <c r="H304" i="81"/>
  <c r="I304" i="81"/>
  <c r="J304" i="81"/>
  <c r="G305" i="81"/>
  <c r="H305" i="81"/>
  <c r="I305" i="81"/>
  <c r="J305" i="81"/>
  <c r="G306" i="81"/>
  <c r="H306" i="81"/>
  <c r="I306" i="81"/>
  <c r="J306" i="81"/>
  <c r="G307" i="81"/>
  <c r="H307" i="81"/>
  <c r="I307" i="81"/>
  <c r="J307" i="81"/>
  <c r="G308" i="81"/>
  <c r="H308" i="81"/>
  <c r="I308" i="81"/>
  <c r="J308" i="81"/>
  <c r="G309" i="81"/>
  <c r="H309" i="81"/>
  <c r="I309" i="81"/>
  <c r="J309" i="81"/>
  <c r="G310" i="81"/>
  <c r="H310" i="81"/>
  <c r="I310" i="81"/>
  <c r="J310" i="81"/>
  <c r="G311" i="81"/>
  <c r="H311" i="81"/>
  <c r="I311" i="81"/>
  <c r="J311" i="81"/>
  <c r="G312" i="81"/>
  <c r="H312" i="81"/>
  <c r="I312" i="81"/>
  <c r="J312" i="81"/>
  <c r="G313" i="81"/>
  <c r="H313" i="81"/>
  <c r="I313" i="81"/>
  <c r="J313" i="81"/>
  <c r="G314" i="81"/>
  <c r="H314" i="81"/>
  <c r="I314" i="81"/>
  <c r="J314" i="81"/>
  <c r="G315" i="81"/>
  <c r="H315" i="81"/>
  <c r="I315" i="81"/>
  <c r="J315" i="81"/>
  <c r="G316" i="81"/>
  <c r="H316" i="81"/>
  <c r="I316" i="81"/>
  <c r="J316" i="81"/>
  <c r="G317" i="81"/>
  <c r="H317" i="81"/>
  <c r="I317" i="81"/>
  <c r="J317" i="81"/>
  <c r="G318" i="81"/>
  <c r="H318" i="81"/>
  <c r="I318" i="81"/>
  <c r="J318" i="81"/>
  <c r="G319" i="81"/>
  <c r="H319" i="81"/>
  <c r="I319" i="81"/>
  <c r="J319" i="81"/>
  <c r="G320" i="81"/>
  <c r="H320" i="81"/>
  <c r="I320" i="81"/>
  <c r="J320" i="81"/>
  <c r="G321" i="81"/>
  <c r="H321" i="81"/>
  <c r="I321" i="81"/>
  <c r="J321" i="81"/>
  <c r="G322" i="81"/>
  <c r="H322" i="81"/>
  <c r="I322" i="81"/>
  <c r="J322" i="81"/>
  <c r="G323" i="81"/>
  <c r="H323" i="81"/>
  <c r="I323" i="81"/>
  <c r="J323" i="81"/>
  <c r="G324" i="81"/>
  <c r="H324" i="81"/>
  <c r="I324" i="81"/>
  <c r="J324" i="81"/>
  <c r="G325" i="81"/>
  <c r="H325" i="81"/>
  <c r="I325" i="81"/>
  <c r="J325" i="81"/>
  <c r="G326" i="81"/>
  <c r="H326" i="81"/>
  <c r="I326" i="81"/>
  <c r="J326" i="81"/>
  <c r="G327" i="81"/>
  <c r="H327" i="81"/>
  <c r="I327" i="81"/>
  <c r="J327" i="81"/>
  <c r="G328" i="81"/>
  <c r="H328" i="81"/>
  <c r="I328" i="81"/>
  <c r="J328" i="81"/>
  <c r="G329" i="81"/>
  <c r="H329" i="81"/>
  <c r="I329" i="81"/>
  <c r="J329" i="81"/>
  <c r="G330" i="81"/>
  <c r="H330" i="81"/>
  <c r="I330" i="81"/>
  <c r="J330" i="81"/>
  <c r="G331" i="81"/>
  <c r="H331" i="81"/>
  <c r="I331" i="81"/>
  <c r="J331" i="81"/>
  <c r="G332" i="81"/>
  <c r="H332" i="81"/>
  <c r="I332" i="81"/>
  <c r="J332" i="81"/>
  <c r="G333" i="81"/>
  <c r="H333" i="81"/>
  <c r="I333" i="81"/>
  <c r="J333" i="81"/>
  <c r="G334" i="81"/>
  <c r="H334" i="81"/>
  <c r="I334" i="81"/>
  <c r="J334" i="81"/>
  <c r="G335" i="81"/>
  <c r="H335" i="81"/>
  <c r="I335" i="81"/>
  <c r="J335" i="81"/>
  <c r="G336" i="81"/>
  <c r="H336" i="81"/>
  <c r="I336" i="81"/>
  <c r="J336" i="81"/>
  <c r="G337" i="81"/>
  <c r="H337" i="81"/>
  <c r="I337" i="81"/>
  <c r="J337" i="81"/>
  <c r="G338" i="81"/>
  <c r="H338" i="81"/>
  <c r="I338" i="81"/>
  <c r="J338" i="81"/>
  <c r="G339" i="81"/>
  <c r="H339" i="81"/>
  <c r="I339" i="81"/>
  <c r="J339" i="81"/>
  <c r="G340" i="81"/>
  <c r="H340" i="81"/>
  <c r="I340" i="81"/>
  <c r="J340" i="81"/>
  <c r="G341" i="81"/>
  <c r="H341" i="81"/>
  <c r="I341" i="81"/>
  <c r="J341" i="81"/>
  <c r="G342" i="81"/>
  <c r="H342" i="81"/>
  <c r="I342" i="81"/>
  <c r="J342" i="81"/>
  <c r="G343" i="81"/>
  <c r="H343" i="81"/>
  <c r="I343" i="81"/>
  <c r="J343" i="81"/>
  <c r="G344" i="81"/>
  <c r="H344" i="81"/>
  <c r="I344" i="81"/>
  <c r="J344" i="81"/>
  <c r="G345" i="81"/>
  <c r="H345" i="81"/>
  <c r="I345" i="81"/>
  <c r="J345" i="81"/>
  <c r="G346" i="81"/>
  <c r="H346" i="81"/>
  <c r="I346" i="81"/>
  <c r="J346" i="81"/>
  <c r="G347" i="81"/>
  <c r="H347" i="81"/>
  <c r="I347" i="81"/>
  <c r="J347" i="81"/>
  <c r="G348" i="81"/>
  <c r="H348" i="81"/>
  <c r="I348" i="81"/>
  <c r="J348" i="81"/>
  <c r="G349" i="81"/>
  <c r="H349" i="81"/>
  <c r="I349" i="81"/>
  <c r="J349" i="81"/>
  <c r="G350" i="81"/>
  <c r="H350" i="81"/>
  <c r="I350" i="81"/>
  <c r="J350" i="81"/>
  <c r="G351" i="81"/>
  <c r="H351" i="81"/>
  <c r="I351" i="81"/>
  <c r="J351" i="81"/>
  <c r="G352" i="81"/>
  <c r="H352" i="81"/>
  <c r="I352" i="81"/>
  <c r="J352" i="81"/>
  <c r="G353" i="81"/>
  <c r="H353" i="81"/>
  <c r="I353" i="81"/>
  <c r="J353" i="81"/>
  <c r="G354" i="81"/>
  <c r="H354" i="81"/>
  <c r="I354" i="81"/>
  <c r="J354" i="81"/>
  <c r="G355" i="81"/>
  <c r="H355" i="81"/>
  <c r="I355" i="81"/>
  <c r="J355" i="81"/>
  <c r="G356" i="81"/>
  <c r="H356" i="81"/>
  <c r="I356" i="81"/>
  <c r="J356" i="81"/>
  <c r="G357" i="81"/>
  <c r="H357" i="81"/>
  <c r="I357" i="81"/>
  <c r="J357" i="81"/>
  <c r="G358" i="81"/>
  <c r="H358" i="81"/>
  <c r="I358" i="81"/>
  <c r="J358" i="81"/>
  <c r="G359" i="81"/>
  <c r="H359" i="81"/>
  <c r="I359" i="81"/>
  <c r="J359" i="81"/>
  <c r="G360" i="81"/>
  <c r="H360" i="81"/>
  <c r="I360" i="81"/>
  <c r="J360" i="81"/>
  <c r="G361" i="81"/>
  <c r="H361" i="81"/>
  <c r="I361" i="81"/>
  <c r="J361" i="81"/>
  <c r="G362" i="81"/>
  <c r="H362" i="81"/>
  <c r="I362" i="81"/>
  <c r="J362" i="81"/>
  <c r="G363" i="81"/>
  <c r="H363" i="81"/>
  <c r="I363" i="81"/>
  <c r="J363" i="81"/>
  <c r="G364" i="81"/>
  <c r="H364" i="81"/>
  <c r="I364" i="81"/>
  <c r="J364" i="81"/>
  <c r="G365" i="81"/>
  <c r="H365" i="81"/>
  <c r="I365" i="81"/>
  <c r="J365" i="81"/>
  <c r="G366" i="81"/>
  <c r="H366" i="81"/>
  <c r="I366" i="81"/>
  <c r="J366" i="81"/>
  <c r="G367" i="81"/>
  <c r="H367" i="81"/>
  <c r="I367" i="81"/>
  <c r="J367" i="81"/>
  <c r="G368" i="81"/>
  <c r="H368" i="81"/>
  <c r="I368" i="81"/>
  <c r="J368" i="81"/>
  <c r="G369" i="81"/>
  <c r="H369" i="81"/>
  <c r="I369" i="81"/>
  <c r="J369" i="81"/>
  <c r="G370" i="81"/>
  <c r="H370" i="81"/>
  <c r="I370" i="81"/>
  <c r="J370" i="81"/>
  <c r="G371" i="81"/>
  <c r="H371" i="81"/>
  <c r="I371" i="81"/>
  <c r="J371" i="81"/>
  <c r="G372" i="81"/>
  <c r="H372" i="81"/>
  <c r="I372" i="81"/>
  <c r="J372" i="81"/>
  <c r="G373" i="81"/>
  <c r="H373" i="81"/>
  <c r="I373" i="81"/>
  <c r="J373" i="81"/>
  <c r="G374" i="81"/>
  <c r="H374" i="81"/>
  <c r="I374" i="81"/>
  <c r="J374" i="81"/>
  <c r="G375" i="81"/>
  <c r="H375" i="81"/>
  <c r="I375" i="81"/>
  <c r="J375" i="81"/>
  <c r="G376" i="81"/>
  <c r="H376" i="81"/>
  <c r="I376" i="81"/>
  <c r="J376" i="81"/>
  <c r="G377" i="81"/>
  <c r="H377" i="81"/>
  <c r="I377" i="81"/>
  <c r="J377" i="81"/>
  <c r="G378" i="81"/>
  <c r="H378" i="81"/>
  <c r="I378" i="81"/>
  <c r="J378" i="81"/>
  <c r="G379" i="81"/>
  <c r="H379" i="81"/>
  <c r="I379" i="81"/>
  <c r="J379" i="81"/>
  <c r="G380" i="81"/>
  <c r="H380" i="81"/>
  <c r="I380" i="81"/>
  <c r="J380" i="81"/>
  <c r="G381" i="81"/>
  <c r="H381" i="81"/>
  <c r="I381" i="81"/>
  <c r="J381" i="81"/>
  <c r="G382" i="81"/>
  <c r="H382" i="81"/>
  <c r="I382" i="81"/>
  <c r="J382" i="81"/>
  <c r="G383" i="81"/>
  <c r="H383" i="81"/>
  <c r="I383" i="81"/>
  <c r="J383" i="81"/>
  <c r="G384" i="81"/>
  <c r="H384" i="81"/>
  <c r="I384" i="81"/>
  <c r="J384" i="81"/>
  <c r="G385" i="81"/>
  <c r="H385" i="81"/>
  <c r="I385" i="81"/>
  <c r="J385" i="81"/>
  <c r="G386" i="81"/>
  <c r="H386" i="81"/>
  <c r="I386" i="81"/>
  <c r="J386" i="81"/>
  <c r="G387" i="81"/>
  <c r="H387" i="81"/>
  <c r="I387" i="81"/>
  <c r="J387" i="81"/>
  <c r="G388" i="81"/>
  <c r="H388" i="81"/>
  <c r="I388" i="81"/>
  <c r="J388" i="81"/>
  <c r="G389" i="81"/>
  <c r="H389" i="81"/>
  <c r="I389" i="81"/>
  <c r="J389" i="81"/>
  <c r="G390" i="81"/>
  <c r="H390" i="81"/>
  <c r="I390" i="81"/>
  <c r="J390" i="81"/>
  <c r="G391" i="81"/>
  <c r="H391" i="81"/>
  <c r="I391" i="81"/>
  <c r="J391" i="81"/>
  <c r="G392" i="81"/>
  <c r="H392" i="81"/>
  <c r="I392" i="81"/>
  <c r="J392" i="81"/>
  <c r="G393" i="81"/>
  <c r="H393" i="81"/>
  <c r="I393" i="81"/>
  <c r="J393" i="81"/>
  <c r="G394" i="81"/>
  <c r="H394" i="81"/>
  <c r="I394" i="81"/>
  <c r="J394" i="81"/>
  <c r="G395" i="81"/>
  <c r="H395" i="81"/>
  <c r="I395" i="81"/>
  <c r="J395" i="81"/>
  <c r="G396" i="81"/>
  <c r="H396" i="81"/>
  <c r="I396" i="81"/>
  <c r="J396" i="81"/>
  <c r="G397" i="81"/>
  <c r="H397" i="81"/>
  <c r="I397" i="81"/>
  <c r="J397" i="81"/>
  <c r="G398" i="81"/>
  <c r="H398" i="81"/>
  <c r="I398" i="81"/>
  <c r="J398" i="81"/>
  <c r="G399" i="81"/>
  <c r="H399" i="81"/>
  <c r="I399" i="81"/>
  <c r="J399" i="81"/>
  <c r="G400" i="81"/>
  <c r="H400" i="81"/>
  <c r="I400" i="81"/>
  <c r="J400" i="81"/>
  <c r="G401" i="81"/>
  <c r="H401" i="81"/>
  <c r="I401" i="81"/>
  <c r="J401" i="81"/>
  <c r="G402" i="81"/>
  <c r="H402" i="81"/>
  <c r="I402" i="81"/>
  <c r="J402" i="81"/>
  <c r="G403" i="81"/>
  <c r="H403" i="81"/>
  <c r="I403" i="81"/>
  <c r="J403" i="81"/>
  <c r="G404" i="81"/>
  <c r="H404" i="81"/>
  <c r="I404" i="81"/>
  <c r="J404" i="81"/>
  <c r="G405" i="81"/>
  <c r="H405" i="81"/>
  <c r="I405" i="81"/>
  <c r="J405" i="81"/>
  <c r="G406" i="81"/>
  <c r="H406" i="81"/>
  <c r="I406" i="81"/>
  <c r="J406" i="81"/>
  <c r="G407" i="81"/>
  <c r="H407" i="81"/>
  <c r="I407" i="81"/>
  <c r="J407" i="81"/>
  <c r="G408" i="81"/>
  <c r="H408" i="81"/>
  <c r="I408" i="81"/>
  <c r="J408" i="81"/>
  <c r="G409" i="81"/>
  <c r="H409" i="81"/>
  <c r="I409" i="81"/>
  <c r="J409" i="81"/>
  <c r="G410" i="81"/>
  <c r="H410" i="81"/>
  <c r="I410" i="81"/>
  <c r="J410" i="81"/>
  <c r="G411" i="81"/>
  <c r="H411" i="81"/>
  <c r="I411" i="81"/>
  <c r="J411" i="81"/>
  <c r="G412" i="81"/>
  <c r="H412" i="81"/>
  <c r="I412" i="81"/>
  <c r="J412" i="81"/>
  <c r="G413" i="81"/>
  <c r="H413" i="81"/>
  <c r="I413" i="81"/>
  <c r="J413" i="81"/>
  <c r="G414" i="81"/>
  <c r="H414" i="81"/>
  <c r="I414" i="81"/>
  <c r="J414" i="81"/>
  <c r="G415" i="81"/>
  <c r="H415" i="81"/>
  <c r="I415" i="81"/>
  <c r="J415" i="81"/>
  <c r="G416" i="81"/>
  <c r="H416" i="81"/>
  <c r="I416" i="81"/>
  <c r="J416" i="81"/>
  <c r="G417" i="81"/>
  <c r="H417" i="81"/>
  <c r="I417" i="81"/>
  <c r="J417" i="81"/>
  <c r="G418" i="81"/>
  <c r="H418" i="81"/>
  <c r="I418" i="81"/>
  <c r="J418" i="81"/>
  <c r="G419" i="81"/>
  <c r="H419" i="81"/>
  <c r="I419" i="81"/>
  <c r="J419" i="81"/>
  <c r="G420" i="81"/>
  <c r="H420" i="81"/>
  <c r="I420" i="81"/>
  <c r="J420" i="81"/>
  <c r="G421" i="81"/>
  <c r="H421" i="81"/>
  <c r="I421" i="81"/>
  <c r="J421" i="81"/>
  <c r="G422" i="81"/>
  <c r="H422" i="81"/>
  <c r="I422" i="81"/>
  <c r="J422" i="81"/>
  <c r="G423" i="81"/>
  <c r="H423" i="81"/>
  <c r="I423" i="81"/>
  <c r="J423" i="81"/>
  <c r="G424" i="81"/>
  <c r="H424" i="81"/>
  <c r="I424" i="81"/>
  <c r="J424" i="81"/>
  <c r="G425" i="81"/>
  <c r="H425" i="81"/>
  <c r="I425" i="81"/>
  <c r="J425" i="81"/>
  <c r="G426" i="81"/>
  <c r="H426" i="81"/>
  <c r="I426" i="81"/>
  <c r="J426" i="81"/>
  <c r="G427" i="81"/>
  <c r="H427" i="81"/>
  <c r="I427" i="81"/>
  <c r="J427" i="81"/>
  <c r="G428" i="81"/>
  <c r="H428" i="81"/>
  <c r="I428" i="81"/>
  <c r="J428" i="81"/>
  <c r="G429" i="81"/>
  <c r="H429" i="81"/>
  <c r="I429" i="81"/>
  <c r="J429" i="81"/>
  <c r="G430" i="81"/>
  <c r="H430" i="81"/>
  <c r="I430" i="81"/>
  <c r="J430" i="81"/>
  <c r="G431" i="81"/>
  <c r="H431" i="81"/>
  <c r="I431" i="81"/>
  <c r="J431" i="81"/>
  <c r="G432" i="81"/>
  <c r="H432" i="81"/>
  <c r="I432" i="81"/>
  <c r="J432" i="81"/>
  <c r="G433" i="81"/>
  <c r="H433" i="81"/>
  <c r="I433" i="81"/>
  <c r="J433" i="81"/>
  <c r="G434" i="81"/>
  <c r="H434" i="81"/>
  <c r="I434" i="81"/>
  <c r="J434" i="81"/>
  <c r="G435" i="81"/>
  <c r="H435" i="81"/>
  <c r="I435" i="81"/>
  <c r="J435" i="81"/>
  <c r="G436" i="81"/>
  <c r="H436" i="81"/>
  <c r="I436" i="81"/>
  <c r="J436" i="81"/>
  <c r="G437" i="81"/>
  <c r="H437" i="81"/>
  <c r="I437" i="81"/>
  <c r="J437" i="81"/>
  <c r="G438" i="81"/>
  <c r="H438" i="81"/>
  <c r="I438" i="81"/>
  <c r="J438" i="81"/>
  <c r="G439" i="81"/>
  <c r="H439" i="81"/>
  <c r="I439" i="81"/>
  <c r="J439" i="81"/>
  <c r="G440" i="81"/>
  <c r="H440" i="81"/>
  <c r="I440" i="81"/>
  <c r="J440" i="81"/>
  <c r="G441" i="81"/>
  <c r="H441" i="81"/>
  <c r="I441" i="81"/>
  <c r="J441" i="81"/>
  <c r="G442" i="81"/>
  <c r="H442" i="81"/>
  <c r="I442" i="81"/>
  <c r="J442" i="81"/>
  <c r="G443" i="81"/>
  <c r="H443" i="81"/>
  <c r="I443" i="81"/>
  <c r="J443" i="81"/>
  <c r="G444" i="81"/>
  <c r="H444" i="81"/>
  <c r="I444" i="81"/>
  <c r="J444" i="81"/>
  <c r="G445" i="81"/>
  <c r="H445" i="81"/>
  <c r="I445" i="81"/>
  <c r="J445" i="81"/>
  <c r="G446" i="81"/>
  <c r="H446" i="81"/>
  <c r="I446" i="81"/>
  <c r="J446" i="81"/>
  <c r="G447" i="81"/>
  <c r="H447" i="81"/>
  <c r="I447" i="81"/>
  <c r="J447" i="81"/>
  <c r="G448" i="81"/>
  <c r="H448" i="81"/>
  <c r="I448" i="81"/>
  <c r="J448" i="81"/>
  <c r="G449" i="81"/>
  <c r="H449" i="81"/>
  <c r="I449" i="81"/>
  <c r="J449" i="81"/>
  <c r="G450" i="81"/>
  <c r="H450" i="81"/>
  <c r="I450" i="81"/>
  <c r="J450" i="81"/>
  <c r="G451" i="81"/>
  <c r="H451" i="81"/>
  <c r="I451" i="81"/>
  <c r="J451" i="81"/>
  <c r="G452" i="81"/>
  <c r="H452" i="81"/>
  <c r="I452" i="81"/>
  <c r="J452" i="81"/>
  <c r="G453" i="81"/>
  <c r="H453" i="81"/>
  <c r="I453" i="81"/>
  <c r="J453" i="81"/>
  <c r="G454" i="81"/>
  <c r="H454" i="81"/>
  <c r="I454" i="81"/>
  <c r="J454" i="81"/>
  <c r="G455" i="81"/>
  <c r="H455" i="81"/>
  <c r="I455" i="81"/>
  <c r="J455" i="81"/>
  <c r="G456" i="81"/>
  <c r="H456" i="81"/>
  <c r="I456" i="81"/>
  <c r="J456" i="81"/>
  <c r="G457" i="81"/>
  <c r="H457" i="81"/>
  <c r="I457" i="81"/>
  <c r="J457" i="81"/>
  <c r="G458" i="81"/>
  <c r="H458" i="81"/>
  <c r="I458" i="81"/>
  <c r="J458" i="81"/>
  <c r="G459" i="81"/>
  <c r="H459" i="81"/>
  <c r="I459" i="81"/>
  <c r="J459" i="81"/>
  <c r="G460" i="81"/>
  <c r="H460" i="81"/>
  <c r="I460" i="81"/>
  <c r="J460" i="81"/>
  <c r="G461" i="81"/>
  <c r="H461" i="81"/>
  <c r="I461" i="81"/>
  <c r="J461" i="81"/>
  <c r="G462" i="81"/>
  <c r="H462" i="81"/>
  <c r="I462" i="81"/>
  <c r="J462" i="81"/>
  <c r="G463" i="81"/>
  <c r="H463" i="81"/>
  <c r="I463" i="81"/>
  <c r="J463" i="81"/>
  <c r="G464" i="81"/>
  <c r="H464" i="81"/>
  <c r="I464" i="81"/>
  <c r="J464" i="81"/>
  <c r="G465" i="81"/>
  <c r="H465" i="81"/>
  <c r="I465" i="81"/>
  <c r="J465" i="81"/>
  <c r="G466" i="81"/>
  <c r="H466" i="81"/>
  <c r="I466" i="81"/>
  <c r="J466" i="81"/>
  <c r="G467" i="81"/>
  <c r="H467" i="81"/>
  <c r="I467" i="81"/>
  <c r="J467" i="81"/>
  <c r="G468" i="81"/>
  <c r="H468" i="81"/>
  <c r="I468" i="81"/>
  <c r="J468" i="81"/>
  <c r="G469" i="81"/>
  <c r="H469" i="81"/>
  <c r="I469" i="81"/>
  <c r="J469" i="81"/>
  <c r="G470" i="81"/>
  <c r="H470" i="81"/>
  <c r="I470" i="81"/>
  <c r="J470" i="81"/>
  <c r="G471" i="81"/>
  <c r="H471" i="81"/>
  <c r="I471" i="81"/>
  <c r="J471" i="81"/>
  <c r="G472" i="81"/>
  <c r="H472" i="81"/>
  <c r="I472" i="81"/>
  <c r="J472" i="81"/>
  <c r="G473" i="81"/>
  <c r="H473" i="81"/>
  <c r="I473" i="81"/>
  <c r="J473" i="81"/>
  <c r="G474" i="81"/>
  <c r="H474" i="81"/>
  <c r="I474" i="81"/>
  <c r="J474" i="81"/>
  <c r="G475" i="81"/>
  <c r="H475" i="81"/>
  <c r="I475" i="81"/>
  <c r="J475" i="81"/>
  <c r="G476" i="81"/>
  <c r="H476" i="81"/>
  <c r="I476" i="81"/>
  <c r="J476" i="81"/>
  <c r="G477" i="81"/>
  <c r="H477" i="81"/>
  <c r="I477" i="81"/>
  <c r="J477" i="81"/>
  <c r="G478" i="81"/>
  <c r="H478" i="81"/>
  <c r="I478" i="81"/>
  <c r="J478" i="81"/>
  <c r="G479" i="81"/>
  <c r="H479" i="81"/>
  <c r="I479" i="81"/>
  <c r="J479" i="81"/>
  <c r="G480" i="81"/>
  <c r="H480" i="81"/>
  <c r="I480" i="81"/>
  <c r="J480" i="81"/>
  <c r="G481" i="81"/>
  <c r="H481" i="81"/>
  <c r="I481" i="81"/>
  <c r="J481" i="81"/>
  <c r="G482" i="81"/>
  <c r="H482" i="81"/>
  <c r="I482" i="81"/>
  <c r="J482" i="81"/>
  <c r="G483" i="81"/>
  <c r="H483" i="81"/>
  <c r="I483" i="81"/>
  <c r="J483" i="81"/>
  <c r="G484" i="81"/>
  <c r="H484" i="81"/>
  <c r="I484" i="81"/>
  <c r="J484" i="81"/>
  <c r="G485" i="81"/>
  <c r="H485" i="81"/>
  <c r="I485" i="81"/>
  <c r="J485" i="81"/>
  <c r="G486" i="81"/>
  <c r="H486" i="81"/>
  <c r="I486" i="81"/>
  <c r="J486" i="81"/>
  <c r="G487" i="81"/>
  <c r="H487" i="81"/>
  <c r="I487" i="81"/>
  <c r="J487" i="81"/>
  <c r="G488" i="81"/>
  <c r="H488" i="81"/>
  <c r="I488" i="81"/>
  <c r="J488" i="81"/>
  <c r="G489" i="81"/>
  <c r="H489" i="81"/>
  <c r="I489" i="81"/>
  <c r="J489" i="81"/>
  <c r="G490" i="81"/>
  <c r="H490" i="81"/>
  <c r="I490" i="81"/>
  <c r="J490" i="81"/>
  <c r="G491" i="81"/>
  <c r="H491" i="81"/>
  <c r="I491" i="81"/>
  <c r="J491" i="81"/>
  <c r="G492" i="81"/>
  <c r="H492" i="81"/>
  <c r="I492" i="81"/>
  <c r="J492" i="81"/>
  <c r="G493" i="81"/>
  <c r="H493" i="81"/>
  <c r="I493" i="81"/>
  <c r="J493" i="81"/>
  <c r="G494" i="81"/>
  <c r="H494" i="81"/>
  <c r="I494" i="81"/>
  <c r="J494" i="81"/>
  <c r="G495" i="81"/>
  <c r="H495" i="81"/>
  <c r="I495" i="81"/>
  <c r="J495" i="81"/>
  <c r="G496" i="81"/>
  <c r="H496" i="81"/>
  <c r="I496" i="81"/>
  <c r="J496" i="81"/>
  <c r="G497" i="81"/>
  <c r="H497" i="81"/>
  <c r="I497" i="81"/>
  <c r="J497" i="81"/>
  <c r="G498" i="81"/>
  <c r="H498" i="81"/>
  <c r="I498" i="81"/>
  <c r="J498" i="81"/>
  <c r="G499" i="81"/>
  <c r="H499" i="81"/>
  <c r="I499" i="81"/>
  <c r="J499" i="81"/>
  <c r="G500" i="81"/>
  <c r="H500" i="81"/>
  <c r="I500" i="81"/>
  <c r="J500" i="81"/>
  <c r="G501" i="81"/>
  <c r="H501" i="81"/>
  <c r="I501" i="81"/>
  <c r="J501" i="81"/>
  <c r="G502" i="81"/>
  <c r="H502" i="81"/>
  <c r="I502" i="81"/>
  <c r="J502" i="81"/>
  <c r="G503" i="81"/>
  <c r="H503" i="81"/>
  <c r="I503" i="81"/>
  <c r="J503" i="81"/>
  <c r="G504" i="81"/>
  <c r="H504" i="81"/>
  <c r="I504" i="81"/>
  <c r="J504" i="81"/>
  <c r="G505" i="81"/>
  <c r="H505" i="81"/>
  <c r="I505" i="81"/>
  <c r="J505" i="81"/>
  <c r="G506" i="81"/>
  <c r="H506" i="81"/>
  <c r="I506" i="81"/>
  <c r="J506" i="81"/>
  <c r="H7" i="81"/>
  <c r="I7" i="81"/>
  <c r="J7" i="81"/>
  <c r="G7" i="81"/>
  <c r="G8" i="82"/>
  <c r="H8" i="82"/>
  <c r="I8" i="82"/>
  <c r="J8" i="82"/>
  <c r="G9" i="82"/>
  <c r="H9" i="82"/>
  <c r="I9" i="82"/>
  <c r="J9" i="82"/>
  <c r="G10" i="82"/>
  <c r="H10" i="82"/>
  <c r="I10" i="82"/>
  <c r="J10" i="82"/>
  <c r="G11" i="82"/>
  <c r="H11" i="82"/>
  <c r="I11" i="82"/>
  <c r="J11" i="82"/>
  <c r="G12" i="82"/>
  <c r="H12" i="82"/>
  <c r="I12" i="82"/>
  <c r="J12" i="82"/>
  <c r="G13" i="82"/>
  <c r="H13" i="82"/>
  <c r="I13" i="82"/>
  <c r="J13" i="82"/>
  <c r="G14" i="82"/>
  <c r="H14" i="82"/>
  <c r="I14" i="82"/>
  <c r="J14" i="82"/>
  <c r="G15" i="82"/>
  <c r="H15" i="82"/>
  <c r="I15" i="82"/>
  <c r="J15" i="82"/>
  <c r="G16" i="82"/>
  <c r="H16" i="82"/>
  <c r="I16" i="82"/>
  <c r="J16" i="82"/>
  <c r="G17" i="82"/>
  <c r="H17" i="82"/>
  <c r="I17" i="82"/>
  <c r="J17" i="82"/>
  <c r="G18" i="82"/>
  <c r="H18" i="82"/>
  <c r="I18" i="82"/>
  <c r="J18" i="82"/>
  <c r="G19" i="82"/>
  <c r="H19" i="82"/>
  <c r="I19" i="82"/>
  <c r="J19" i="82"/>
  <c r="G20" i="82"/>
  <c r="H20" i="82"/>
  <c r="I20" i="82"/>
  <c r="J20" i="82"/>
  <c r="G21" i="82"/>
  <c r="H21" i="82"/>
  <c r="I21" i="82"/>
  <c r="J21" i="82"/>
  <c r="G22" i="82"/>
  <c r="H22" i="82"/>
  <c r="I22" i="82"/>
  <c r="J22" i="82"/>
  <c r="G23" i="82"/>
  <c r="H23" i="82"/>
  <c r="I23" i="82"/>
  <c r="J23" i="82"/>
  <c r="G24" i="82"/>
  <c r="H24" i="82"/>
  <c r="I24" i="82"/>
  <c r="J24" i="82"/>
  <c r="G25" i="82"/>
  <c r="H25" i="82"/>
  <c r="I25" i="82"/>
  <c r="J25" i="82"/>
  <c r="G26" i="82"/>
  <c r="H26" i="82"/>
  <c r="I26" i="82"/>
  <c r="J26" i="82"/>
  <c r="G27" i="82"/>
  <c r="H27" i="82"/>
  <c r="I27" i="82"/>
  <c r="J27" i="82"/>
  <c r="G28" i="82"/>
  <c r="H28" i="82"/>
  <c r="I28" i="82"/>
  <c r="J28" i="82"/>
  <c r="G29" i="82"/>
  <c r="H29" i="82"/>
  <c r="I29" i="82"/>
  <c r="J29" i="82"/>
  <c r="G30" i="82"/>
  <c r="H30" i="82"/>
  <c r="I30" i="82"/>
  <c r="J30" i="82"/>
  <c r="G31" i="82"/>
  <c r="H31" i="82"/>
  <c r="I31" i="82"/>
  <c r="J31" i="82"/>
  <c r="G32" i="82"/>
  <c r="H32" i="82"/>
  <c r="I32" i="82"/>
  <c r="J32" i="82"/>
  <c r="G33" i="82"/>
  <c r="H33" i="82"/>
  <c r="I33" i="82"/>
  <c r="J33" i="82"/>
  <c r="G34" i="82"/>
  <c r="H34" i="82"/>
  <c r="I34" i="82"/>
  <c r="J34" i="82"/>
  <c r="G35" i="82"/>
  <c r="H35" i="82"/>
  <c r="I35" i="82"/>
  <c r="J35" i="82"/>
  <c r="G36" i="82"/>
  <c r="H36" i="82"/>
  <c r="I36" i="82"/>
  <c r="J36" i="82"/>
  <c r="G37" i="82"/>
  <c r="H37" i="82"/>
  <c r="I37" i="82"/>
  <c r="J37" i="82"/>
  <c r="G38" i="82"/>
  <c r="H38" i="82"/>
  <c r="I38" i="82"/>
  <c r="J38" i="82"/>
  <c r="G39" i="82"/>
  <c r="H39" i="82"/>
  <c r="I39" i="82"/>
  <c r="J39" i="82"/>
  <c r="G40" i="82"/>
  <c r="H40" i="82"/>
  <c r="I40" i="82"/>
  <c r="J40" i="82"/>
  <c r="G41" i="82"/>
  <c r="H41" i="82"/>
  <c r="I41" i="82"/>
  <c r="J41" i="82"/>
  <c r="G42" i="82"/>
  <c r="H42" i="82"/>
  <c r="I42" i="82"/>
  <c r="J42" i="82"/>
  <c r="G43" i="82"/>
  <c r="H43" i="82"/>
  <c r="I43" i="82"/>
  <c r="J43" i="82"/>
  <c r="G44" i="82"/>
  <c r="H44" i="82"/>
  <c r="I44" i="82"/>
  <c r="J44" i="82"/>
  <c r="G45" i="82"/>
  <c r="H45" i="82"/>
  <c r="I45" i="82"/>
  <c r="J45" i="82"/>
  <c r="G46" i="82"/>
  <c r="H46" i="82"/>
  <c r="I46" i="82"/>
  <c r="J46" i="82"/>
  <c r="G47" i="82"/>
  <c r="H47" i="82"/>
  <c r="I47" i="82"/>
  <c r="J47" i="82"/>
  <c r="G48" i="82"/>
  <c r="H48" i="82"/>
  <c r="I48" i="82"/>
  <c r="J48" i="82"/>
  <c r="G49" i="82"/>
  <c r="H49" i="82"/>
  <c r="I49" i="82"/>
  <c r="J49" i="82"/>
  <c r="G50" i="82"/>
  <c r="H50" i="82"/>
  <c r="I50" i="82"/>
  <c r="J50" i="82"/>
  <c r="G51" i="82"/>
  <c r="H51" i="82"/>
  <c r="I51" i="82"/>
  <c r="J51" i="82"/>
  <c r="G52" i="82"/>
  <c r="H52" i="82"/>
  <c r="I52" i="82"/>
  <c r="J52" i="82"/>
  <c r="G53" i="82"/>
  <c r="H53" i="82"/>
  <c r="I53" i="82"/>
  <c r="J53" i="82"/>
  <c r="G54" i="82"/>
  <c r="H54" i="82"/>
  <c r="I54" i="82"/>
  <c r="J54" i="82"/>
  <c r="G55" i="82"/>
  <c r="H55" i="82"/>
  <c r="I55" i="82"/>
  <c r="J55" i="82"/>
  <c r="G56" i="82"/>
  <c r="H56" i="82"/>
  <c r="I56" i="82"/>
  <c r="J56" i="82"/>
  <c r="G57" i="82"/>
  <c r="H57" i="82"/>
  <c r="I57" i="82"/>
  <c r="J57" i="82"/>
  <c r="G58" i="82"/>
  <c r="H58" i="82"/>
  <c r="I58" i="82"/>
  <c r="J58" i="82"/>
  <c r="G59" i="82"/>
  <c r="H59" i="82"/>
  <c r="I59" i="82"/>
  <c r="J59" i="82"/>
  <c r="G60" i="82"/>
  <c r="H60" i="82"/>
  <c r="I60" i="82"/>
  <c r="J60" i="82"/>
  <c r="G61" i="82"/>
  <c r="H61" i="82"/>
  <c r="I61" i="82"/>
  <c r="J61" i="82"/>
  <c r="G62" i="82"/>
  <c r="H62" i="82"/>
  <c r="I62" i="82"/>
  <c r="J62" i="82"/>
  <c r="G63" i="82"/>
  <c r="H63" i="82"/>
  <c r="I63" i="82"/>
  <c r="J63" i="82"/>
  <c r="G64" i="82"/>
  <c r="H64" i="82"/>
  <c r="I64" i="82"/>
  <c r="J64" i="82"/>
  <c r="G65" i="82"/>
  <c r="H65" i="82"/>
  <c r="I65" i="82"/>
  <c r="J65" i="82"/>
  <c r="G66" i="82"/>
  <c r="H66" i="82"/>
  <c r="I66" i="82"/>
  <c r="J66" i="82"/>
  <c r="G67" i="82"/>
  <c r="H67" i="82"/>
  <c r="I67" i="82"/>
  <c r="J67" i="82"/>
  <c r="G68" i="82"/>
  <c r="H68" i="82"/>
  <c r="I68" i="82"/>
  <c r="J68" i="82"/>
  <c r="G69" i="82"/>
  <c r="H69" i="82"/>
  <c r="I69" i="82"/>
  <c r="J69" i="82"/>
  <c r="G70" i="82"/>
  <c r="H70" i="82"/>
  <c r="I70" i="82"/>
  <c r="J70" i="82"/>
  <c r="G71" i="82"/>
  <c r="H71" i="82"/>
  <c r="I71" i="82"/>
  <c r="J71" i="82"/>
  <c r="G72" i="82"/>
  <c r="H72" i="82"/>
  <c r="I72" i="82"/>
  <c r="J72" i="82"/>
  <c r="G73" i="82"/>
  <c r="H73" i="82"/>
  <c r="I73" i="82"/>
  <c r="J73" i="82"/>
  <c r="G74" i="82"/>
  <c r="H74" i="82"/>
  <c r="I74" i="82"/>
  <c r="J74" i="82"/>
  <c r="G75" i="82"/>
  <c r="H75" i="82"/>
  <c r="I75" i="82"/>
  <c r="J75" i="82"/>
  <c r="G76" i="82"/>
  <c r="H76" i="82"/>
  <c r="I76" i="82"/>
  <c r="J76" i="82"/>
  <c r="G77" i="82"/>
  <c r="H77" i="82"/>
  <c r="I77" i="82"/>
  <c r="J77" i="82"/>
  <c r="G78" i="82"/>
  <c r="H78" i="82"/>
  <c r="I78" i="82"/>
  <c r="J78" i="82"/>
  <c r="G79" i="82"/>
  <c r="H79" i="82"/>
  <c r="I79" i="82"/>
  <c r="J79" i="82"/>
  <c r="G80" i="82"/>
  <c r="H80" i="82"/>
  <c r="I80" i="82"/>
  <c r="J80" i="82"/>
  <c r="G81" i="82"/>
  <c r="H81" i="82"/>
  <c r="I81" i="82"/>
  <c r="J81" i="82"/>
  <c r="G82" i="82"/>
  <c r="H82" i="82"/>
  <c r="I82" i="82"/>
  <c r="J82" i="82"/>
  <c r="G83" i="82"/>
  <c r="H83" i="82"/>
  <c r="I83" i="82"/>
  <c r="J83" i="82"/>
  <c r="G84" i="82"/>
  <c r="H84" i="82"/>
  <c r="I84" i="82"/>
  <c r="J84" i="82"/>
  <c r="G85" i="82"/>
  <c r="H85" i="82"/>
  <c r="I85" i="82"/>
  <c r="J85" i="82"/>
  <c r="G86" i="82"/>
  <c r="H86" i="82"/>
  <c r="I86" i="82"/>
  <c r="J86" i="82"/>
  <c r="G87" i="82"/>
  <c r="H87" i="82"/>
  <c r="I87" i="82"/>
  <c r="J87" i="82"/>
  <c r="G88" i="82"/>
  <c r="H88" i="82"/>
  <c r="I88" i="82"/>
  <c r="J88" i="82"/>
  <c r="G89" i="82"/>
  <c r="H89" i="82"/>
  <c r="I89" i="82"/>
  <c r="J89" i="82"/>
  <c r="G90" i="82"/>
  <c r="H90" i="82"/>
  <c r="I90" i="82"/>
  <c r="J90" i="82"/>
  <c r="G91" i="82"/>
  <c r="H91" i="82"/>
  <c r="I91" i="82"/>
  <c r="J91" i="82"/>
  <c r="G92" i="82"/>
  <c r="H92" i="82"/>
  <c r="I92" i="82"/>
  <c r="J92" i="82"/>
  <c r="G93" i="82"/>
  <c r="H93" i="82"/>
  <c r="I93" i="82"/>
  <c r="J93" i="82"/>
  <c r="G94" i="82"/>
  <c r="H94" i="82"/>
  <c r="I94" i="82"/>
  <c r="J94" i="82"/>
  <c r="G95" i="82"/>
  <c r="H95" i="82"/>
  <c r="I95" i="82"/>
  <c r="J95" i="82"/>
  <c r="G96" i="82"/>
  <c r="H96" i="82"/>
  <c r="I96" i="82"/>
  <c r="J96" i="82"/>
  <c r="G97" i="82"/>
  <c r="H97" i="82"/>
  <c r="I97" i="82"/>
  <c r="J97" i="82"/>
  <c r="G98" i="82"/>
  <c r="H98" i="82"/>
  <c r="I98" i="82"/>
  <c r="J98" i="82"/>
  <c r="G99" i="82"/>
  <c r="H99" i="82"/>
  <c r="I99" i="82"/>
  <c r="J99" i="82"/>
  <c r="G100" i="82"/>
  <c r="H100" i="82"/>
  <c r="I100" i="82"/>
  <c r="J100" i="82"/>
  <c r="G101" i="82"/>
  <c r="H101" i="82"/>
  <c r="I101" i="82"/>
  <c r="J101" i="82"/>
  <c r="G102" i="82"/>
  <c r="H102" i="82"/>
  <c r="I102" i="82"/>
  <c r="J102" i="82"/>
  <c r="G103" i="82"/>
  <c r="H103" i="82"/>
  <c r="I103" i="82"/>
  <c r="J103" i="82"/>
  <c r="G104" i="82"/>
  <c r="H104" i="82"/>
  <c r="I104" i="82"/>
  <c r="J104" i="82"/>
  <c r="G105" i="82"/>
  <c r="H105" i="82"/>
  <c r="I105" i="82"/>
  <c r="J105" i="82"/>
  <c r="G106" i="82"/>
  <c r="H106" i="82"/>
  <c r="I106" i="82"/>
  <c r="J106" i="82"/>
  <c r="G107" i="82"/>
  <c r="H107" i="82"/>
  <c r="I107" i="82"/>
  <c r="J107" i="82"/>
  <c r="G108" i="82"/>
  <c r="H108" i="82"/>
  <c r="I108" i="82"/>
  <c r="J108" i="82"/>
  <c r="G109" i="82"/>
  <c r="H109" i="82"/>
  <c r="I109" i="82"/>
  <c r="J109" i="82"/>
  <c r="G110" i="82"/>
  <c r="H110" i="82"/>
  <c r="I110" i="82"/>
  <c r="J110" i="82"/>
  <c r="G111" i="82"/>
  <c r="H111" i="82"/>
  <c r="I111" i="82"/>
  <c r="J111" i="82"/>
  <c r="G112" i="82"/>
  <c r="H112" i="82"/>
  <c r="I112" i="82"/>
  <c r="J112" i="82"/>
  <c r="G113" i="82"/>
  <c r="H113" i="82"/>
  <c r="I113" i="82"/>
  <c r="J113" i="82"/>
  <c r="G114" i="82"/>
  <c r="H114" i="82"/>
  <c r="I114" i="82"/>
  <c r="J114" i="82"/>
  <c r="G115" i="82"/>
  <c r="H115" i="82"/>
  <c r="I115" i="82"/>
  <c r="J115" i="82"/>
  <c r="G116" i="82"/>
  <c r="H116" i="82"/>
  <c r="I116" i="82"/>
  <c r="J116" i="82"/>
  <c r="G117" i="82"/>
  <c r="H117" i="82"/>
  <c r="I117" i="82"/>
  <c r="J117" i="82"/>
  <c r="G118" i="82"/>
  <c r="H118" i="82"/>
  <c r="I118" i="82"/>
  <c r="J118" i="82"/>
  <c r="G119" i="82"/>
  <c r="H119" i="82"/>
  <c r="I119" i="82"/>
  <c r="J119" i="82"/>
  <c r="G120" i="82"/>
  <c r="H120" i="82"/>
  <c r="I120" i="82"/>
  <c r="J120" i="82"/>
  <c r="G121" i="82"/>
  <c r="H121" i="82"/>
  <c r="I121" i="82"/>
  <c r="J121" i="82"/>
  <c r="G122" i="82"/>
  <c r="H122" i="82"/>
  <c r="I122" i="82"/>
  <c r="J122" i="82"/>
  <c r="G123" i="82"/>
  <c r="H123" i="82"/>
  <c r="I123" i="82"/>
  <c r="J123" i="82"/>
  <c r="G124" i="82"/>
  <c r="H124" i="82"/>
  <c r="I124" i="82"/>
  <c r="J124" i="82"/>
  <c r="G125" i="82"/>
  <c r="H125" i="82"/>
  <c r="I125" i="82"/>
  <c r="J125" i="82"/>
  <c r="G126" i="82"/>
  <c r="H126" i="82"/>
  <c r="I126" i="82"/>
  <c r="J126" i="82"/>
  <c r="G127" i="82"/>
  <c r="H127" i="82"/>
  <c r="I127" i="82"/>
  <c r="J127" i="82"/>
  <c r="G128" i="82"/>
  <c r="H128" i="82"/>
  <c r="I128" i="82"/>
  <c r="J128" i="82"/>
  <c r="G129" i="82"/>
  <c r="H129" i="82"/>
  <c r="I129" i="82"/>
  <c r="J129" i="82"/>
  <c r="G130" i="82"/>
  <c r="H130" i="82"/>
  <c r="I130" i="82"/>
  <c r="J130" i="82"/>
  <c r="G131" i="82"/>
  <c r="H131" i="82"/>
  <c r="I131" i="82"/>
  <c r="J131" i="82"/>
  <c r="G132" i="82"/>
  <c r="H132" i="82"/>
  <c r="I132" i="82"/>
  <c r="J132" i="82"/>
  <c r="G133" i="82"/>
  <c r="H133" i="82"/>
  <c r="I133" i="82"/>
  <c r="J133" i="82"/>
  <c r="G134" i="82"/>
  <c r="H134" i="82"/>
  <c r="I134" i="82"/>
  <c r="J134" i="82"/>
  <c r="G135" i="82"/>
  <c r="H135" i="82"/>
  <c r="I135" i="82"/>
  <c r="J135" i="82"/>
  <c r="G136" i="82"/>
  <c r="H136" i="82"/>
  <c r="I136" i="82"/>
  <c r="J136" i="82"/>
  <c r="G137" i="82"/>
  <c r="H137" i="82"/>
  <c r="I137" i="82"/>
  <c r="J137" i="82"/>
  <c r="G138" i="82"/>
  <c r="H138" i="82"/>
  <c r="I138" i="82"/>
  <c r="J138" i="82"/>
  <c r="G139" i="82"/>
  <c r="H139" i="82"/>
  <c r="I139" i="82"/>
  <c r="J139" i="82"/>
  <c r="G140" i="82"/>
  <c r="H140" i="82"/>
  <c r="I140" i="82"/>
  <c r="J140" i="82"/>
  <c r="G141" i="82"/>
  <c r="H141" i="82"/>
  <c r="I141" i="82"/>
  <c r="J141" i="82"/>
  <c r="G142" i="82"/>
  <c r="H142" i="82"/>
  <c r="I142" i="82"/>
  <c r="J142" i="82"/>
  <c r="G143" i="82"/>
  <c r="H143" i="82"/>
  <c r="I143" i="82"/>
  <c r="J143" i="82"/>
  <c r="G144" i="82"/>
  <c r="H144" i="82"/>
  <c r="I144" i="82"/>
  <c r="J144" i="82"/>
  <c r="G145" i="82"/>
  <c r="H145" i="82"/>
  <c r="I145" i="82"/>
  <c r="J145" i="82"/>
  <c r="G146" i="82"/>
  <c r="H146" i="82"/>
  <c r="I146" i="82"/>
  <c r="J146" i="82"/>
  <c r="G147" i="82"/>
  <c r="H147" i="82"/>
  <c r="I147" i="82"/>
  <c r="J147" i="82"/>
  <c r="G148" i="82"/>
  <c r="H148" i="82"/>
  <c r="I148" i="82"/>
  <c r="J148" i="82"/>
  <c r="G149" i="82"/>
  <c r="H149" i="82"/>
  <c r="I149" i="82"/>
  <c r="J149" i="82"/>
  <c r="G150" i="82"/>
  <c r="H150" i="82"/>
  <c r="I150" i="82"/>
  <c r="J150" i="82"/>
  <c r="G151" i="82"/>
  <c r="H151" i="82"/>
  <c r="I151" i="82"/>
  <c r="J151" i="82"/>
  <c r="G152" i="82"/>
  <c r="H152" i="82"/>
  <c r="I152" i="82"/>
  <c r="J152" i="82"/>
  <c r="G153" i="82"/>
  <c r="H153" i="82"/>
  <c r="I153" i="82"/>
  <c r="J153" i="82"/>
  <c r="G154" i="82"/>
  <c r="H154" i="82"/>
  <c r="I154" i="82"/>
  <c r="J154" i="82"/>
  <c r="G155" i="82"/>
  <c r="H155" i="82"/>
  <c r="I155" i="82"/>
  <c r="J155" i="82"/>
  <c r="G156" i="82"/>
  <c r="H156" i="82"/>
  <c r="I156" i="82"/>
  <c r="J156" i="82"/>
  <c r="G157" i="82"/>
  <c r="H157" i="82"/>
  <c r="I157" i="82"/>
  <c r="J157" i="82"/>
  <c r="G158" i="82"/>
  <c r="H158" i="82"/>
  <c r="I158" i="82"/>
  <c r="J158" i="82"/>
  <c r="G159" i="82"/>
  <c r="H159" i="82"/>
  <c r="I159" i="82"/>
  <c r="J159" i="82"/>
  <c r="G160" i="82"/>
  <c r="H160" i="82"/>
  <c r="I160" i="82"/>
  <c r="J160" i="82"/>
  <c r="G161" i="82"/>
  <c r="H161" i="82"/>
  <c r="I161" i="82"/>
  <c r="J161" i="82"/>
  <c r="G162" i="82"/>
  <c r="H162" i="82"/>
  <c r="I162" i="82"/>
  <c r="J162" i="82"/>
  <c r="G163" i="82"/>
  <c r="H163" i="82"/>
  <c r="I163" i="82"/>
  <c r="J163" i="82"/>
  <c r="G164" i="82"/>
  <c r="H164" i="82"/>
  <c r="I164" i="82"/>
  <c r="J164" i="82"/>
  <c r="G165" i="82"/>
  <c r="H165" i="82"/>
  <c r="I165" i="82"/>
  <c r="J165" i="82"/>
  <c r="G166" i="82"/>
  <c r="H166" i="82"/>
  <c r="I166" i="82"/>
  <c r="J166" i="82"/>
  <c r="G167" i="82"/>
  <c r="H167" i="82"/>
  <c r="I167" i="82"/>
  <c r="J167" i="82"/>
  <c r="G168" i="82"/>
  <c r="H168" i="82"/>
  <c r="I168" i="82"/>
  <c r="J168" i="82"/>
  <c r="G169" i="82"/>
  <c r="H169" i="82"/>
  <c r="I169" i="82"/>
  <c r="J169" i="82"/>
  <c r="G170" i="82"/>
  <c r="H170" i="82"/>
  <c r="I170" i="82"/>
  <c r="J170" i="82"/>
  <c r="G171" i="82"/>
  <c r="H171" i="82"/>
  <c r="I171" i="82"/>
  <c r="J171" i="82"/>
  <c r="G172" i="82"/>
  <c r="H172" i="82"/>
  <c r="I172" i="82"/>
  <c r="J172" i="82"/>
  <c r="G173" i="82"/>
  <c r="H173" i="82"/>
  <c r="I173" i="82"/>
  <c r="J173" i="82"/>
  <c r="G174" i="82"/>
  <c r="H174" i="82"/>
  <c r="I174" i="82"/>
  <c r="J174" i="82"/>
  <c r="G175" i="82"/>
  <c r="H175" i="82"/>
  <c r="I175" i="82"/>
  <c r="J175" i="82"/>
  <c r="G176" i="82"/>
  <c r="H176" i="82"/>
  <c r="I176" i="82"/>
  <c r="J176" i="82"/>
  <c r="G177" i="82"/>
  <c r="H177" i="82"/>
  <c r="I177" i="82"/>
  <c r="J177" i="82"/>
  <c r="G178" i="82"/>
  <c r="H178" i="82"/>
  <c r="I178" i="82"/>
  <c r="J178" i="82"/>
  <c r="G179" i="82"/>
  <c r="H179" i="82"/>
  <c r="I179" i="82"/>
  <c r="J179" i="82"/>
  <c r="G180" i="82"/>
  <c r="H180" i="82"/>
  <c r="I180" i="82"/>
  <c r="J180" i="82"/>
  <c r="G181" i="82"/>
  <c r="H181" i="82"/>
  <c r="I181" i="82"/>
  <c r="J181" i="82"/>
  <c r="G182" i="82"/>
  <c r="H182" i="82"/>
  <c r="I182" i="82"/>
  <c r="J182" i="82"/>
  <c r="G183" i="82"/>
  <c r="H183" i="82"/>
  <c r="I183" i="82"/>
  <c r="J183" i="82"/>
  <c r="G184" i="82"/>
  <c r="H184" i="82"/>
  <c r="I184" i="82"/>
  <c r="J184" i="82"/>
  <c r="G185" i="82"/>
  <c r="H185" i="82"/>
  <c r="I185" i="82"/>
  <c r="J185" i="82"/>
  <c r="G186" i="82"/>
  <c r="H186" i="82"/>
  <c r="I186" i="82"/>
  <c r="J186" i="82"/>
  <c r="G187" i="82"/>
  <c r="H187" i="82"/>
  <c r="I187" i="82"/>
  <c r="J187" i="82"/>
  <c r="G188" i="82"/>
  <c r="H188" i="82"/>
  <c r="I188" i="82"/>
  <c r="J188" i="82"/>
  <c r="G189" i="82"/>
  <c r="H189" i="82"/>
  <c r="I189" i="82"/>
  <c r="J189" i="82"/>
  <c r="G190" i="82"/>
  <c r="H190" i="82"/>
  <c r="I190" i="82"/>
  <c r="J190" i="82"/>
  <c r="G191" i="82"/>
  <c r="H191" i="82"/>
  <c r="I191" i="82"/>
  <c r="J191" i="82"/>
  <c r="G192" i="82"/>
  <c r="H192" i="82"/>
  <c r="I192" i="82"/>
  <c r="J192" i="82"/>
  <c r="G193" i="82"/>
  <c r="H193" i="82"/>
  <c r="I193" i="82"/>
  <c r="J193" i="82"/>
  <c r="G194" i="82"/>
  <c r="H194" i="82"/>
  <c r="I194" i="82"/>
  <c r="J194" i="82"/>
  <c r="G195" i="82"/>
  <c r="H195" i="82"/>
  <c r="I195" i="82"/>
  <c r="J195" i="82"/>
  <c r="G196" i="82"/>
  <c r="H196" i="82"/>
  <c r="I196" i="82"/>
  <c r="J196" i="82"/>
  <c r="G197" i="82"/>
  <c r="H197" i="82"/>
  <c r="I197" i="82"/>
  <c r="J197" i="82"/>
  <c r="G198" i="82"/>
  <c r="H198" i="82"/>
  <c r="I198" i="82"/>
  <c r="J198" i="82"/>
  <c r="G199" i="82"/>
  <c r="H199" i="82"/>
  <c r="I199" i="82"/>
  <c r="J199" i="82"/>
  <c r="G200" i="82"/>
  <c r="H200" i="82"/>
  <c r="I200" i="82"/>
  <c r="J200" i="82"/>
  <c r="G201" i="82"/>
  <c r="H201" i="82"/>
  <c r="I201" i="82"/>
  <c r="J201" i="82"/>
  <c r="G202" i="82"/>
  <c r="H202" i="82"/>
  <c r="I202" i="82"/>
  <c r="J202" i="82"/>
  <c r="G203" i="82"/>
  <c r="H203" i="82"/>
  <c r="I203" i="82"/>
  <c r="J203" i="82"/>
  <c r="G204" i="82"/>
  <c r="H204" i="82"/>
  <c r="I204" i="82"/>
  <c r="J204" i="82"/>
  <c r="G205" i="82"/>
  <c r="H205" i="82"/>
  <c r="I205" i="82"/>
  <c r="J205" i="82"/>
  <c r="G206" i="82"/>
  <c r="H206" i="82"/>
  <c r="I206" i="82"/>
  <c r="J206" i="82"/>
  <c r="G207" i="82"/>
  <c r="H207" i="82"/>
  <c r="I207" i="82"/>
  <c r="J207" i="82"/>
  <c r="G208" i="82"/>
  <c r="H208" i="82"/>
  <c r="I208" i="82"/>
  <c r="J208" i="82"/>
  <c r="G209" i="82"/>
  <c r="H209" i="82"/>
  <c r="I209" i="82"/>
  <c r="J209" i="82"/>
  <c r="G210" i="82"/>
  <c r="H210" i="82"/>
  <c r="I210" i="82"/>
  <c r="J210" i="82"/>
  <c r="G211" i="82"/>
  <c r="H211" i="82"/>
  <c r="I211" i="82"/>
  <c r="J211" i="82"/>
  <c r="G212" i="82"/>
  <c r="H212" i="82"/>
  <c r="I212" i="82"/>
  <c r="J212" i="82"/>
  <c r="G213" i="82"/>
  <c r="H213" i="82"/>
  <c r="I213" i="82"/>
  <c r="J213" i="82"/>
  <c r="G214" i="82"/>
  <c r="H214" i="82"/>
  <c r="I214" i="82"/>
  <c r="J214" i="82"/>
  <c r="G215" i="82"/>
  <c r="H215" i="82"/>
  <c r="I215" i="82"/>
  <c r="J215" i="82"/>
  <c r="G216" i="82"/>
  <c r="H216" i="82"/>
  <c r="I216" i="82"/>
  <c r="J216" i="82"/>
  <c r="G217" i="82"/>
  <c r="H217" i="82"/>
  <c r="I217" i="82"/>
  <c r="J217" i="82"/>
  <c r="G218" i="82"/>
  <c r="H218" i="82"/>
  <c r="I218" i="82"/>
  <c r="J218" i="82"/>
  <c r="G219" i="82"/>
  <c r="H219" i="82"/>
  <c r="I219" i="82"/>
  <c r="J219" i="82"/>
  <c r="G220" i="82"/>
  <c r="H220" i="82"/>
  <c r="I220" i="82"/>
  <c r="J220" i="82"/>
  <c r="G221" i="82"/>
  <c r="H221" i="82"/>
  <c r="I221" i="82"/>
  <c r="J221" i="82"/>
  <c r="G222" i="82"/>
  <c r="H222" i="82"/>
  <c r="I222" i="82"/>
  <c r="J222" i="82"/>
  <c r="G223" i="82"/>
  <c r="H223" i="82"/>
  <c r="I223" i="82"/>
  <c r="J223" i="82"/>
  <c r="G224" i="82"/>
  <c r="H224" i="82"/>
  <c r="I224" i="82"/>
  <c r="J224" i="82"/>
  <c r="G225" i="82"/>
  <c r="H225" i="82"/>
  <c r="I225" i="82"/>
  <c r="J225" i="82"/>
  <c r="G226" i="82"/>
  <c r="H226" i="82"/>
  <c r="I226" i="82"/>
  <c r="J226" i="82"/>
  <c r="G227" i="82"/>
  <c r="H227" i="82"/>
  <c r="I227" i="82"/>
  <c r="J227" i="82"/>
  <c r="G228" i="82"/>
  <c r="H228" i="82"/>
  <c r="I228" i="82"/>
  <c r="J228" i="82"/>
  <c r="G229" i="82"/>
  <c r="H229" i="82"/>
  <c r="I229" i="82"/>
  <c r="J229" i="82"/>
  <c r="G230" i="82"/>
  <c r="H230" i="82"/>
  <c r="I230" i="82"/>
  <c r="J230" i="82"/>
  <c r="G231" i="82"/>
  <c r="H231" i="82"/>
  <c r="I231" i="82"/>
  <c r="J231" i="82"/>
  <c r="G232" i="82"/>
  <c r="H232" i="82"/>
  <c r="I232" i="82"/>
  <c r="J232" i="82"/>
  <c r="G233" i="82"/>
  <c r="H233" i="82"/>
  <c r="I233" i="82"/>
  <c r="J233" i="82"/>
  <c r="G234" i="82"/>
  <c r="H234" i="82"/>
  <c r="I234" i="82"/>
  <c r="J234" i="82"/>
  <c r="G235" i="82"/>
  <c r="H235" i="82"/>
  <c r="I235" i="82"/>
  <c r="J235" i="82"/>
  <c r="G236" i="82"/>
  <c r="H236" i="82"/>
  <c r="I236" i="82"/>
  <c r="J236" i="82"/>
  <c r="G237" i="82"/>
  <c r="H237" i="82"/>
  <c r="I237" i="82"/>
  <c r="J237" i="82"/>
  <c r="G238" i="82"/>
  <c r="H238" i="82"/>
  <c r="I238" i="82"/>
  <c r="J238" i="82"/>
  <c r="G239" i="82"/>
  <c r="H239" i="82"/>
  <c r="I239" i="82"/>
  <c r="J239" i="82"/>
  <c r="G240" i="82"/>
  <c r="H240" i="82"/>
  <c r="I240" i="82"/>
  <c r="J240" i="82"/>
  <c r="G241" i="82"/>
  <c r="H241" i="82"/>
  <c r="I241" i="82"/>
  <c r="J241" i="82"/>
  <c r="G242" i="82"/>
  <c r="H242" i="82"/>
  <c r="I242" i="82"/>
  <c r="J242" i="82"/>
  <c r="G243" i="82"/>
  <c r="H243" i="82"/>
  <c r="I243" i="82"/>
  <c r="J243" i="82"/>
  <c r="G244" i="82"/>
  <c r="H244" i="82"/>
  <c r="I244" i="82"/>
  <c r="J244" i="82"/>
  <c r="G245" i="82"/>
  <c r="H245" i="82"/>
  <c r="I245" i="82"/>
  <c r="J245" i="82"/>
  <c r="G246" i="82"/>
  <c r="H246" i="82"/>
  <c r="I246" i="82"/>
  <c r="J246" i="82"/>
  <c r="G247" i="82"/>
  <c r="H247" i="82"/>
  <c r="I247" i="82"/>
  <c r="J247" i="82"/>
  <c r="G248" i="82"/>
  <c r="H248" i="82"/>
  <c r="I248" i="82"/>
  <c r="J248" i="82"/>
  <c r="G249" i="82"/>
  <c r="H249" i="82"/>
  <c r="I249" i="82"/>
  <c r="J249" i="82"/>
  <c r="G250" i="82"/>
  <c r="H250" i="82"/>
  <c r="I250" i="82"/>
  <c r="J250" i="82"/>
  <c r="G251" i="82"/>
  <c r="H251" i="82"/>
  <c r="I251" i="82"/>
  <c r="J251" i="82"/>
  <c r="G252" i="82"/>
  <c r="H252" i="82"/>
  <c r="I252" i="82"/>
  <c r="J252" i="82"/>
  <c r="G253" i="82"/>
  <c r="H253" i="82"/>
  <c r="I253" i="82"/>
  <c r="J253" i="82"/>
  <c r="G254" i="82"/>
  <c r="H254" i="82"/>
  <c r="I254" i="82"/>
  <c r="J254" i="82"/>
  <c r="G255" i="82"/>
  <c r="H255" i="82"/>
  <c r="I255" i="82"/>
  <c r="J255" i="82"/>
  <c r="G256" i="82"/>
  <c r="H256" i="82"/>
  <c r="I256" i="82"/>
  <c r="J256" i="82"/>
  <c r="G257" i="82"/>
  <c r="H257" i="82"/>
  <c r="I257" i="82"/>
  <c r="J257" i="82"/>
  <c r="G258" i="82"/>
  <c r="H258" i="82"/>
  <c r="I258" i="82"/>
  <c r="J258" i="82"/>
  <c r="G259" i="82"/>
  <c r="H259" i="82"/>
  <c r="I259" i="82"/>
  <c r="J259" i="82"/>
  <c r="G260" i="82"/>
  <c r="H260" i="82"/>
  <c r="I260" i="82"/>
  <c r="J260" i="82"/>
  <c r="G261" i="82"/>
  <c r="H261" i="82"/>
  <c r="I261" i="82"/>
  <c r="J261" i="82"/>
  <c r="G262" i="82"/>
  <c r="H262" i="82"/>
  <c r="I262" i="82"/>
  <c r="J262" i="82"/>
  <c r="G263" i="82"/>
  <c r="H263" i="82"/>
  <c r="I263" i="82"/>
  <c r="J263" i="82"/>
  <c r="G264" i="82"/>
  <c r="H264" i="82"/>
  <c r="I264" i="82"/>
  <c r="J264" i="82"/>
  <c r="G265" i="82"/>
  <c r="H265" i="82"/>
  <c r="I265" i="82"/>
  <c r="J265" i="82"/>
  <c r="G266" i="82"/>
  <c r="H266" i="82"/>
  <c r="I266" i="82"/>
  <c r="J266" i="82"/>
  <c r="G267" i="82"/>
  <c r="H267" i="82"/>
  <c r="I267" i="82"/>
  <c r="J267" i="82"/>
  <c r="G268" i="82"/>
  <c r="H268" i="82"/>
  <c r="I268" i="82"/>
  <c r="J268" i="82"/>
  <c r="G269" i="82"/>
  <c r="H269" i="82"/>
  <c r="I269" i="82"/>
  <c r="J269" i="82"/>
  <c r="G270" i="82"/>
  <c r="H270" i="82"/>
  <c r="I270" i="82"/>
  <c r="J270" i="82"/>
  <c r="G271" i="82"/>
  <c r="H271" i="82"/>
  <c r="I271" i="82"/>
  <c r="J271" i="82"/>
  <c r="G272" i="82"/>
  <c r="H272" i="82"/>
  <c r="I272" i="82"/>
  <c r="J272" i="82"/>
  <c r="G273" i="82"/>
  <c r="H273" i="82"/>
  <c r="I273" i="82"/>
  <c r="J273" i="82"/>
  <c r="G274" i="82"/>
  <c r="H274" i="82"/>
  <c r="I274" i="82"/>
  <c r="J274" i="82"/>
  <c r="G275" i="82"/>
  <c r="H275" i="82"/>
  <c r="I275" i="82"/>
  <c r="J275" i="82"/>
  <c r="G276" i="82"/>
  <c r="H276" i="82"/>
  <c r="I276" i="82"/>
  <c r="J276" i="82"/>
  <c r="G277" i="82"/>
  <c r="H277" i="82"/>
  <c r="I277" i="82"/>
  <c r="J277" i="82"/>
  <c r="G278" i="82"/>
  <c r="H278" i="82"/>
  <c r="I278" i="82"/>
  <c r="J278" i="82"/>
  <c r="G279" i="82"/>
  <c r="H279" i="82"/>
  <c r="I279" i="82"/>
  <c r="J279" i="82"/>
  <c r="G280" i="82"/>
  <c r="H280" i="82"/>
  <c r="I280" i="82"/>
  <c r="J280" i="82"/>
  <c r="G281" i="82"/>
  <c r="H281" i="82"/>
  <c r="I281" i="82"/>
  <c r="J281" i="82"/>
  <c r="G282" i="82"/>
  <c r="H282" i="82"/>
  <c r="I282" i="82"/>
  <c r="J282" i="82"/>
  <c r="G283" i="82"/>
  <c r="H283" i="82"/>
  <c r="I283" i="82"/>
  <c r="J283" i="82"/>
  <c r="G284" i="82"/>
  <c r="H284" i="82"/>
  <c r="I284" i="82"/>
  <c r="J284" i="82"/>
  <c r="G285" i="82"/>
  <c r="H285" i="82"/>
  <c r="I285" i="82"/>
  <c r="J285" i="82"/>
  <c r="G286" i="82"/>
  <c r="H286" i="82"/>
  <c r="I286" i="82"/>
  <c r="J286" i="82"/>
  <c r="G287" i="82"/>
  <c r="H287" i="82"/>
  <c r="I287" i="82"/>
  <c r="J287" i="82"/>
  <c r="G288" i="82"/>
  <c r="H288" i="82"/>
  <c r="I288" i="82"/>
  <c r="J288" i="82"/>
  <c r="G289" i="82"/>
  <c r="H289" i="82"/>
  <c r="I289" i="82"/>
  <c r="J289" i="82"/>
  <c r="G290" i="82"/>
  <c r="H290" i="82"/>
  <c r="I290" i="82"/>
  <c r="J290" i="82"/>
  <c r="G291" i="82"/>
  <c r="H291" i="82"/>
  <c r="I291" i="82"/>
  <c r="J291" i="82"/>
  <c r="G292" i="82"/>
  <c r="H292" i="82"/>
  <c r="I292" i="82"/>
  <c r="J292" i="82"/>
  <c r="G293" i="82"/>
  <c r="H293" i="82"/>
  <c r="I293" i="82"/>
  <c r="J293" i="82"/>
  <c r="G294" i="82"/>
  <c r="H294" i="82"/>
  <c r="I294" i="82"/>
  <c r="J294" i="82"/>
  <c r="G295" i="82"/>
  <c r="H295" i="82"/>
  <c r="I295" i="82"/>
  <c r="J295" i="82"/>
  <c r="G296" i="82"/>
  <c r="H296" i="82"/>
  <c r="I296" i="82"/>
  <c r="J296" i="82"/>
  <c r="G297" i="82"/>
  <c r="H297" i="82"/>
  <c r="I297" i="82"/>
  <c r="J297" i="82"/>
  <c r="G298" i="82"/>
  <c r="H298" i="82"/>
  <c r="I298" i="82"/>
  <c r="J298" i="82"/>
  <c r="G299" i="82"/>
  <c r="H299" i="82"/>
  <c r="I299" i="82"/>
  <c r="J299" i="82"/>
  <c r="G300" i="82"/>
  <c r="H300" i="82"/>
  <c r="I300" i="82"/>
  <c r="J300" i="82"/>
  <c r="G301" i="82"/>
  <c r="H301" i="82"/>
  <c r="I301" i="82"/>
  <c r="J301" i="82"/>
  <c r="G302" i="82"/>
  <c r="H302" i="82"/>
  <c r="I302" i="82"/>
  <c r="J302" i="82"/>
  <c r="G303" i="82"/>
  <c r="H303" i="82"/>
  <c r="I303" i="82"/>
  <c r="J303" i="82"/>
  <c r="G304" i="82"/>
  <c r="H304" i="82"/>
  <c r="I304" i="82"/>
  <c r="J304" i="82"/>
  <c r="G305" i="82"/>
  <c r="H305" i="82"/>
  <c r="I305" i="82"/>
  <c r="J305" i="82"/>
  <c r="G306" i="82"/>
  <c r="H306" i="82"/>
  <c r="I306" i="82"/>
  <c r="J306" i="82"/>
  <c r="G307" i="82"/>
  <c r="H307" i="82"/>
  <c r="I307" i="82"/>
  <c r="J307" i="82"/>
  <c r="G308" i="82"/>
  <c r="H308" i="82"/>
  <c r="I308" i="82"/>
  <c r="J308" i="82"/>
  <c r="G309" i="82"/>
  <c r="H309" i="82"/>
  <c r="I309" i="82"/>
  <c r="J309" i="82"/>
  <c r="G310" i="82"/>
  <c r="H310" i="82"/>
  <c r="I310" i="82"/>
  <c r="J310" i="82"/>
  <c r="G311" i="82"/>
  <c r="H311" i="82"/>
  <c r="I311" i="82"/>
  <c r="J311" i="82"/>
  <c r="G312" i="82"/>
  <c r="H312" i="82"/>
  <c r="I312" i="82"/>
  <c r="J312" i="82"/>
  <c r="G313" i="82"/>
  <c r="H313" i="82"/>
  <c r="I313" i="82"/>
  <c r="J313" i="82"/>
  <c r="G314" i="82"/>
  <c r="H314" i="82"/>
  <c r="I314" i="82"/>
  <c r="J314" i="82"/>
  <c r="G315" i="82"/>
  <c r="H315" i="82"/>
  <c r="I315" i="82"/>
  <c r="J315" i="82"/>
  <c r="G316" i="82"/>
  <c r="H316" i="82"/>
  <c r="I316" i="82"/>
  <c r="J316" i="82"/>
  <c r="G317" i="82"/>
  <c r="H317" i="82"/>
  <c r="I317" i="82"/>
  <c r="J317" i="82"/>
  <c r="G318" i="82"/>
  <c r="H318" i="82"/>
  <c r="I318" i="82"/>
  <c r="J318" i="82"/>
  <c r="G319" i="82"/>
  <c r="H319" i="82"/>
  <c r="I319" i="82"/>
  <c r="J319" i="82"/>
  <c r="G320" i="82"/>
  <c r="H320" i="82"/>
  <c r="I320" i="82"/>
  <c r="J320" i="82"/>
  <c r="G321" i="82"/>
  <c r="H321" i="82"/>
  <c r="I321" i="82"/>
  <c r="J321" i="82"/>
  <c r="G322" i="82"/>
  <c r="H322" i="82"/>
  <c r="I322" i="82"/>
  <c r="J322" i="82"/>
  <c r="G323" i="82"/>
  <c r="H323" i="82"/>
  <c r="I323" i="82"/>
  <c r="J323" i="82"/>
  <c r="G324" i="82"/>
  <c r="H324" i="82"/>
  <c r="I324" i="82"/>
  <c r="J324" i="82"/>
  <c r="G325" i="82"/>
  <c r="H325" i="82"/>
  <c r="I325" i="82"/>
  <c r="J325" i="82"/>
  <c r="G326" i="82"/>
  <c r="H326" i="82"/>
  <c r="I326" i="82"/>
  <c r="J326" i="82"/>
  <c r="G327" i="82"/>
  <c r="H327" i="82"/>
  <c r="I327" i="82"/>
  <c r="J327" i="82"/>
  <c r="G328" i="82"/>
  <c r="H328" i="82"/>
  <c r="I328" i="82"/>
  <c r="J328" i="82"/>
  <c r="G329" i="82"/>
  <c r="H329" i="82"/>
  <c r="I329" i="82"/>
  <c r="J329" i="82"/>
  <c r="G330" i="82"/>
  <c r="H330" i="82"/>
  <c r="I330" i="82"/>
  <c r="J330" i="82"/>
  <c r="G331" i="82"/>
  <c r="H331" i="82"/>
  <c r="I331" i="82"/>
  <c r="J331" i="82"/>
  <c r="G332" i="82"/>
  <c r="H332" i="82"/>
  <c r="I332" i="82"/>
  <c r="J332" i="82"/>
  <c r="G333" i="82"/>
  <c r="H333" i="82"/>
  <c r="I333" i="82"/>
  <c r="J333" i="82"/>
  <c r="G334" i="82"/>
  <c r="H334" i="82"/>
  <c r="I334" i="82"/>
  <c r="J334" i="82"/>
  <c r="G335" i="82"/>
  <c r="H335" i="82"/>
  <c r="I335" i="82"/>
  <c r="J335" i="82"/>
  <c r="G336" i="82"/>
  <c r="H336" i="82"/>
  <c r="I336" i="82"/>
  <c r="J336" i="82"/>
  <c r="G337" i="82"/>
  <c r="H337" i="82"/>
  <c r="I337" i="82"/>
  <c r="J337" i="82"/>
  <c r="G338" i="82"/>
  <c r="H338" i="82"/>
  <c r="I338" i="82"/>
  <c r="J338" i="82"/>
  <c r="G339" i="82"/>
  <c r="H339" i="82"/>
  <c r="I339" i="82"/>
  <c r="J339" i="82"/>
  <c r="G340" i="82"/>
  <c r="H340" i="82"/>
  <c r="I340" i="82"/>
  <c r="J340" i="82"/>
  <c r="G341" i="82"/>
  <c r="H341" i="82"/>
  <c r="I341" i="82"/>
  <c r="J341" i="82"/>
  <c r="G342" i="82"/>
  <c r="H342" i="82"/>
  <c r="I342" i="82"/>
  <c r="J342" i="82"/>
  <c r="G343" i="82"/>
  <c r="H343" i="82"/>
  <c r="I343" i="82"/>
  <c r="J343" i="82"/>
  <c r="G344" i="82"/>
  <c r="H344" i="82"/>
  <c r="I344" i="82"/>
  <c r="J344" i="82"/>
  <c r="G345" i="82"/>
  <c r="H345" i="82"/>
  <c r="I345" i="82"/>
  <c r="J345" i="82"/>
  <c r="G346" i="82"/>
  <c r="H346" i="82"/>
  <c r="I346" i="82"/>
  <c r="J346" i="82"/>
  <c r="G347" i="82"/>
  <c r="H347" i="82"/>
  <c r="I347" i="82"/>
  <c r="J347" i="82"/>
  <c r="G348" i="82"/>
  <c r="H348" i="82"/>
  <c r="I348" i="82"/>
  <c r="J348" i="82"/>
  <c r="G349" i="82"/>
  <c r="H349" i="82"/>
  <c r="I349" i="82"/>
  <c r="J349" i="82"/>
  <c r="G350" i="82"/>
  <c r="H350" i="82"/>
  <c r="I350" i="82"/>
  <c r="J350" i="82"/>
  <c r="G351" i="82"/>
  <c r="H351" i="82"/>
  <c r="I351" i="82"/>
  <c r="J351" i="82"/>
  <c r="G352" i="82"/>
  <c r="H352" i="82"/>
  <c r="I352" i="82"/>
  <c r="J352" i="82"/>
  <c r="G353" i="82"/>
  <c r="H353" i="82"/>
  <c r="I353" i="82"/>
  <c r="J353" i="82"/>
  <c r="G354" i="82"/>
  <c r="H354" i="82"/>
  <c r="I354" i="82"/>
  <c r="J354" i="82"/>
  <c r="G355" i="82"/>
  <c r="H355" i="82"/>
  <c r="I355" i="82"/>
  <c r="J355" i="82"/>
  <c r="G356" i="82"/>
  <c r="H356" i="82"/>
  <c r="I356" i="82"/>
  <c r="J356" i="82"/>
  <c r="G357" i="82"/>
  <c r="H357" i="82"/>
  <c r="I357" i="82"/>
  <c r="J357" i="82"/>
  <c r="G358" i="82"/>
  <c r="H358" i="82"/>
  <c r="I358" i="82"/>
  <c r="J358" i="82"/>
  <c r="G359" i="82"/>
  <c r="H359" i="82"/>
  <c r="I359" i="82"/>
  <c r="J359" i="82"/>
  <c r="G360" i="82"/>
  <c r="H360" i="82"/>
  <c r="I360" i="82"/>
  <c r="J360" i="82"/>
  <c r="G361" i="82"/>
  <c r="H361" i="82"/>
  <c r="I361" i="82"/>
  <c r="J361" i="82"/>
  <c r="G362" i="82"/>
  <c r="H362" i="82"/>
  <c r="I362" i="82"/>
  <c r="J362" i="82"/>
  <c r="G363" i="82"/>
  <c r="H363" i="82"/>
  <c r="I363" i="82"/>
  <c r="J363" i="82"/>
  <c r="G364" i="82"/>
  <c r="H364" i="82"/>
  <c r="I364" i="82"/>
  <c r="J364" i="82"/>
  <c r="G365" i="82"/>
  <c r="H365" i="82"/>
  <c r="I365" i="82"/>
  <c r="J365" i="82"/>
  <c r="G366" i="82"/>
  <c r="H366" i="82"/>
  <c r="I366" i="82"/>
  <c r="J366" i="82"/>
  <c r="G367" i="82"/>
  <c r="H367" i="82"/>
  <c r="I367" i="82"/>
  <c r="J367" i="82"/>
  <c r="G368" i="82"/>
  <c r="H368" i="82"/>
  <c r="I368" i="82"/>
  <c r="J368" i="82"/>
  <c r="G369" i="82"/>
  <c r="H369" i="82"/>
  <c r="I369" i="82"/>
  <c r="J369" i="82"/>
  <c r="G370" i="82"/>
  <c r="H370" i="82"/>
  <c r="I370" i="82"/>
  <c r="J370" i="82"/>
  <c r="G371" i="82"/>
  <c r="H371" i="82"/>
  <c r="I371" i="82"/>
  <c r="J371" i="82"/>
  <c r="G372" i="82"/>
  <c r="H372" i="82"/>
  <c r="I372" i="82"/>
  <c r="J372" i="82"/>
  <c r="G373" i="82"/>
  <c r="H373" i="82"/>
  <c r="I373" i="82"/>
  <c r="J373" i="82"/>
  <c r="G374" i="82"/>
  <c r="H374" i="82"/>
  <c r="I374" i="82"/>
  <c r="J374" i="82"/>
  <c r="G375" i="82"/>
  <c r="H375" i="82"/>
  <c r="I375" i="82"/>
  <c r="J375" i="82"/>
  <c r="G376" i="82"/>
  <c r="H376" i="82"/>
  <c r="I376" i="82"/>
  <c r="J376" i="82"/>
  <c r="G377" i="82"/>
  <c r="H377" i="82"/>
  <c r="I377" i="82"/>
  <c r="J377" i="82"/>
  <c r="G378" i="82"/>
  <c r="H378" i="82"/>
  <c r="I378" i="82"/>
  <c r="J378" i="82"/>
  <c r="G379" i="82"/>
  <c r="H379" i="82"/>
  <c r="I379" i="82"/>
  <c r="J379" i="82"/>
  <c r="G380" i="82"/>
  <c r="H380" i="82"/>
  <c r="I380" i="82"/>
  <c r="J380" i="82"/>
  <c r="G381" i="82"/>
  <c r="H381" i="82"/>
  <c r="I381" i="82"/>
  <c r="J381" i="82"/>
  <c r="G382" i="82"/>
  <c r="H382" i="82"/>
  <c r="I382" i="82"/>
  <c r="J382" i="82"/>
  <c r="G383" i="82"/>
  <c r="H383" i="82"/>
  <c r="I383" i="82"/>
  <c r="J383" i="82"/>
  <c r="G384" i="82"/>
  <c r="H384" i="82"/>
  <c r="I384" i="82"/>
  <c r="J384" i="82"/>
  <c r="G385" i="82"/>
  <c r="H385" i="82"/>
  <c r="I385" i="82"/>
  <c r="J385" i="82"/>
  <c r="G386" i="82"/>
  <c r="H386" i="82"/>
  <c r="I386" i="82"/>
  <c r="J386" i="82"/>
  <c r="G387" i="82"/>
  <c r="H387" i="82"/>
  <c r="I387" i="82"/>
  <c r="J387" i="82"/>
  <c r="G388" i="82"/>
  <c r="H388" i="82"/>
  <c r="I388" i="82"/>
  <c r="J388" i="82"/>
  <c r="G389" i="82"/>
  <c r="H389" i="82"/>
  <c r="I389" i="82"/>
  <c r="J389" i="82"/>
  <c r="G390" i="82"/>
  <c r="H390" i="82"/>
  <c r="I390" i="82"/>
  <c r="J390" i="82"/>
  <c r="G391" i="82"/>
  <c r="H391" i="82"/>
  <c r="I391" i="82"/>
  <c r="J391" i="82"/>
  <c r="G392" i="82"/>
  <c r="H392" i="82"/>
  <c r="I392" i="82"/>
  <c r="J392" i="82"/>
  <c r="G393" i="82"/>
  <c r="H393" i="82"/>
  <c r="I393" i="82"/>
  <c r="J393" i="82"/>
  <c r="G394" i="82"/>
  <c r="H394" i="82"/>
  <c r="I394" i="82"/>
  <c r="J394" i="82"/>
  <c r="G395" i="82"/>
  <c r="H395" i="82"/>
  <c r="I395" i="82"/>
  <c r="J395" i="82"/>
  <c r="G396" i="82"/>
  <c r="H396" i="82"/>
  <c r="I396" i="82"/>
  <c r="J396" i="82"/>
  <c r="G397" i="82"/>
  <c r="H397" i="82"/>
  <c r="I397" i="82"/>
  <c r="J397" i="82"/>
  <c r="G398" i="82"/>
  <c r="H398" i="82"/>
  <c r="I398" i="82"/>
  <c r="J398" i="82"/>
  <c r="G399" i="82"/>
  <c r="H399" i="82"/>
  <c r="I399" i="82"/>
  <c r="J399" i="82"/>
  <c r="G400" i="82"/>
  <c r="H400" i="82"/>
  <c r="I400" i="82"/>
  <c r="J400" i="82"/>
  <c r="G401" i="82"/>
  <c r="H401" i="82"/>
  <c r="I401" i="82"/>
  <c r="J401" i="82"/>
  <c r="G402" i="82"/>
  <c r="H402" i="82"/>
  <c r="I402" i="82"/>
  <c r="J402" i="82"/>
  <c r="G403" i="82"/>
  <c r="H403" i="82"/>
  <c r="I403" i="82"/>
  <c r="J403" i="82"/>
  <c r="G404" i="82"/>
  <c r="H404" i="82"/>
  <c r="I404" i="82"/>
  <c r="J404" i="82"/>
  <c r="G405" i="82"/>
  <c r="H405" i="82"/>
  <c r="I405" i="82"/>
  <c r="J405" i="82"/>
  <c r="G406" i="82"/>
  <c r="H406" i="82"/>
  <c r="I406" i="82"/>
  <c r="J406" i="82"/>
  <c r="G407" i="82"/>
  <c r="H407" i="82"/>
  <c r="I407" i="82"/>
  <c r="J407" i="82"/>
  <c r="G408" i="82"/>
  <c r="H408" i="82"/>
  <c r="I408" i="82"/>
  <c r="J408" i="82"/>
  <c r="G409" i="82"/>
  <c r="H409" i="82"/>
  <c r="I409" i="82"/>
  <c r="J409" i="82"/>
  <c r="G410" i="82"/>
  <c r="H410" i="82"/>
  <c r="I410" i="82"/>
  <c r="J410" i="82"/>
  <c r="G411" i="82"/>
  <c r="H411" i="82"/>
  <c r="I411" i="82"/>
  <c r="J411" i="82"/>
  <c r="G412" i="82"/>
  <c r="H412" i="82"/>
  <c r="I412" i="82"/>
  <c r="J412" i="82"/>
  <c r="G413" i="82"/>
  <c r="H413" i="82"/>
  <c r="I413" i="82"/>
  <c r="J413" i="82"/>
  <c r="G414" i="82"/>
  <c r="H414" i="82"/>
  <c r="I414" i="82"/>
  <c r="J414" i="82"/>
  <c r="G415" i="82"/>
  <c r="H415" i="82"/>
  <c r="I415" i="82"/>
  <c r="J415" i="82"/>
  <c r="G416" i="82"/>
  <c r="H416" i="82"/>
  <c r="I416" i="82"/>
  <c r="J416" i="82"/>
  <c r="G417" i="82"/>
  <c r="H417" i="82"/>
  <c r="I417" i="82"/>
  <c r="J417" i="82"/>
  <c r="G418" i="82"/>
  <c r="H418" i="82"/>
  <c r="I418" i="82"/>
  <c r="J418" i="82"/>
  <c r="G419" i="82"/>
  <c r="H419" i="82"/>
  <c r="I419" i="82"/>
  <c r="J419" i="82"/>
  <c r="G420" i="82"/>
  <c r="H420" i="82"/>
  <c r="I420" i="82"/>
  <c r="J420" i="82"/>
  <c r="G421" i="82"/>
  <c r="H421" i="82"/>
  <c r="I421" i="82"/>
  <c r="J421" i="82"/>
  <c r="G422" i="82"/>
  <c r="H422" i="82"/>
  <c r="I422" i="82"/>
  <c r="J422" i="82"/>
  <c r="G423" i="82"/>
  <c r="H423" i="82"/>
  <c r="I423" i="82"/>
  <c r="J423" i="82"/>
  <c r="G424" i="82"/>
  <c r="H424" i="82"/>
  <c r="I424" i="82"/>
  <c r="J424" i="82"/>
  <c r="G425" i="82"/>
  <c r="H425" i="82"/>
  <c r="I425" i="82"/>
  <c r="J425" i="82"/>
  <c r="G426" i="82"/>
  <c r="H426" i="82"/>
  <c r="I426" i="82"/>
  <c r="J426" i="82"/>
  <c r="G427" i="82"/>
  <c r="H427" i="82"/>
  <c r="I427" i="82"/>
  <c r="J427" i="82"/>
  <c r="G428" i="82"/>
  <c r="H428" i="82"/>
  <c r="I428" i="82"/>
  <c r="J428" i="82"/>
  <c r="G429" i="82"/>
  <c r="H429" i="82"/>
  <c r="I429" i="82"/>
  <c r="J429" i="82"/>
  <c r="G430" i="82"/>
  <c r="H430" i="82"/>
  <c r="I430" i="82"/>
  <c r="J430" i="82"/>
  <c r="G431" i="82"/>
  <c r="H431" i="82"/>
  <c r="I431" i="82"/>
  <c r="J431" i="82"/>
  <c r="G432" i="82"/>
  <c r="H432" i="82"/>
  <c r="I432" i="82"/>
  <c r="J432" i="82"/>
  <c r="G433" i="82"/>
  <c r="H433" i="82"/>
  <c r="I433" i="82"/>
  <c r="J433" i="82"/>
  <c r="G434" i="82"/>
  <c r="H434" i="82"/>
  <c r="I434" i="82"/>
  <c r="J434" i="82"/>
  <c r="G435" i="82"/>
  <c r="H435" i="82"/>
  <c r="I435" i="82"/>
  <c r="J435" i="82"/>
  <c r="G436" i="82"/>
  <c r="H436" i="82"/>
  <c r="I436" i="82"/>
  <c r="J436" i="82"/>
  <c r="G437" i="82"/>
  <c r="H437" i="82"/>
  <c r="I437" i="82"/>
  <c r="J437" i="82"/>
  <c r="G438" i="82"/>
  <c r="H438" i="82"/>
  <c r="I438" i="82"/>
  <c r="J438" i="82"/>
  <c r="G439" i="82"/>
  <c r="H439" i="82"/>
  <c r="I439" i="82"/>
  <c r="J439" i="82"/>
  <c r="G440" i="82"/>
  <c r="H440" i="82"/>
  <c r="I440" i="82"/>
  <c r="J440" i="82"/>
  <c r="G441" i="82"/>
  <c r="H441" i="82"/>
  <c r="I441" i="82"/>
  <c r="J441" i="82"/>
  <c r="G442" i="82"/>
  <c r="H442" i="82"/>
  <c r="I442" i="82"/>
  <c r="J442" i="82"/>
  <c r="G443" i="82"/>
  <c r="H443" i="82"/>
  <c r="I443" i="82"/>
  <c r="J443" i="82"/>
  <c r="G444" i="82"/>
  <c r="H444" i="82"/>
  <c r="I444" i="82"/>
  <c r="J444" i="82"/>
  <c r="G445" i="82"/>
  <c r="H445" i="82"/>
  <c r="I445" i="82"/>
  <c r="J445" i="82"/>
  <c r="G446" i="82"/>
  <c r="H446" i="82"/>
  <c r="I446" i="82"/>
  <c r="J446" i="82"/>
  <c r="G447" i="82"/>
  <c r="H447" i="82"/>
  <c r="I447" i="82"/>
  <c r="J447" i="82"/>
  <c r="G448" i="82"/>
  <c r="H448" i="82"/>
  <c r="I448" i="82"/>
  <c r="J448" i="82"/>
  <c r="G449" i="82"/>
  <c r="H449" i="82"/>
  <c r="I449" i="82"/>
  <c r="J449" i="82"/>
  <c r="G450" i="82"/>
  <c r="H450" i="82"/>
  <c r="I450" i="82"/>
  <c r="J450" i="82"/>
  <c r="G451" i="82"/>
  <c r="H451" i="82"/>
  <c r="I451" i="82"/>
  <c r="J451" i="82"/>
  <c r="G452" i="82"/>
  <c r="H452" i="82"/>
  <c r="I452" i="82"/>
  <c r="J452" i="82"/>
  <c r="G453" i="82"/>
  <c r="H453" i="82"/>
  <c r="I453" i="82"/>
  <c r="J453" i="82"/>
  <c r="G454" i="82"/>
  <c r="H454" i="82"/>
  <c r="I454" i="82"/>
  <c r="J454" i="82"/>
  <c r="G455" i="82"/>
  <c r="H455" i="82"/>
  <c r="I455" i="82"/>
  <c r="J455" i="82"/>
  <c r="G456" i="82"/>
  <c r="H456" i="82"/>
  <c r="I456" i="82"/>
  <c r="J456" i="82"/>
  <c r="G457" i="82"/>
  <c r="H457" i="82"/>
  <c r="I457" i="82"/>
  <c r="J457" i="82"/>
  <c r="G458" i="82"/>
  <c r="H458" i="82"/>
  <c r="I458" i="82"/>
  <c r="J458" i="82"/>
  <c r="G459" i="82"/>
  <c r="H459" i="82"/>
  <c r="I459" i="82"/>
  <c r="J459" i="82"/>
  <c r="G460" i="82"/>
  <c r="H460" i="82"/>
  <c r="I460" i="82"/>
  <c r="J460" i="82"/>
  <c r="G461" i="82"/>
  <c r="H461" i="82"/>
  <c r="I461" i="82"/>
  <c r="J461" i="82"/>
  <c r="G462" i="82"/>
  <c r="H462" i="82"/>
  <c r="I462" i="82"/>
  <c r="J462" i="82"/>
  <c r="G463" i="82"/>
  <c r="H463" i="82"/>
  <c r="I463" i="82"/>
  <c r="J463" i="82"/>
  <c r="G464" i="82"/>
  <c r="H464" i="82"/>
  <c r="I464" i="82"/>
  <c r="J464" i="82"/>
  <c r="G465" i="82"/>
  <c r="H465" i="82"/>
  <c r="I465" i="82"/>
  <c r="J465" i="82"/>
  <c r="G466" i="82"/>
  <c r="H466" i="82"/>
  <c r="I466" i="82"/>
  <c r="J466" i="82"/>
  <c r="G467" i="82"/>
  <c r="H467" i="82"/>
  <c r="I467" i="82"/>
  <c r="J467" i="82"/>
  <c r="G468" i="82"/>
  <c r="H468" i="82"/>
  <c r="I468" i="82"/>
  <c r="J468" i="82"/>
  <c r="G469" i="82"/>
  <c r="H469" i="82"/>
  <c r="I469" i="82"/>
  <c r="J469" i="82"/>
  <c r="G470" i="82"/>
  <c r="H470" i="82"/>
  <c r="I470" i="82"/>
  <c r="J470" i="82"/>
  <c r="G471" i="82"/>
  <c r="H471" i="82"/>
  <c r="I471" i="82"/>
  <c r="J471" i="82"/>
  <c r="G472" i="82"/>
  <c r="H472" i="82"/>
  <c r="I472" i="82"/>
  <c r="J472" i="82"/>
  <c r="G473" i="82"/>
  <c r="H473" i="82"/>
  <c r="I473" i="82"/>
  <c r="J473" i="82"/>
  <c r="G474" i="82"/>
  <c r="H474" i="82"/>
  <c r="I474" i="82"/>
  <c r="J474" i="82"/>
  <c r="G475" i="82"/>
  <c r="H475" i="82"/>
  <c r="I475" i="82"/>
  <c r="J475" i="82"/>
  <c r="G476" i="82"/>
  <c r="H476" i="82"/>
  <c r="I476" i="82"/>
  <c r="J476" i="82"/>
  <c r="G477" i="82"/>
  <c r="H477" i="82"/>
  <c r="I477" i="82"/>
  <c r="J477" i="82"/>
  <c r="G478" i="82"/>
  <c r="H478" i="82"/>
  <c r="I478" i="82"/>
  <c r="J478" i="82"/>
  <c r="G479" i="82"/>
  <c r="H479" i="82"/>
  <c r="I479" i="82"/>
  <c r="J479" i="82"/>
  <c r="G480" i="82"/>
  <c r="H480" i="82"/>
  <c r="I480" i="82"/>
  <c r="J480" i="82"/>
  <c r="G481" i="82"/>
  <c r="H481" i="82"/>
  <c r="I481" i="82"/>
  <c r="J481" i="82"/>
  <c r="G482" i="82"/>
  <c r="H482" i="82"/>
  <c r="I482" i="82"/>
  <c r="J482" i="82"/>
  <c r="G483" i="82"/>
  <c r="H483" i="82"/>
  <c r="I483" i="82"/>
  <c r="J483" i="82"/>
  <c r="G484" i="82"/>
  <c r="H484" i="82"/>
  <c r="I484" i="82"/>
  <c r="J484" i="82"/>
  <c r="G485" i="82"/>
  <c r="H485" i="82"/>
  <c r="I485" i="82"/>
  <c r="J485" i="82"/>
  <c r="G486" i="82"/>
  <c r="H486" i="82"/>
  <c r="I486" i="82"/>
  <c r="J486" i="82"/>
  <c r="G487" i="82"/>
  <c r="H487" i="82"/>
  <c r="I487" i="82"/>
  <c r="J487" i="82"/>
  <c r="G488" i="82"/>
  <c r="H488" i="82"/>
  <c r="I488" i="82"/>
  <c r="J488" i="82"/>
  <c r="G489" i="82"/>
  <c r="H489" i="82"/>
  <c r="I489" i="82"/>
  <c r="J489" i="82"/>
  <c r="G490" i="82"/>
  <c r="H490" i="82"/>
  <c r="I490" i="82"/>
  <c r="J490" i="82"/>
  <c r="G491" i="82"/>
  <c r="H491" i="82"/>
  <c r="I491" i="82"/>
  <c r="J491" i="82"/>
  <c r="G492" i="82"/>
  <c r="H492" i="82"/>
  <c r="I492" i="82"/>
  <c r="J492" i="82"/>
  <c r="G493" i="82"/>
  <c r="H493" i="82"/>
  <c r="I493" i="82"/>
  <c r="J493" i="82"/>
  <c r="G494" i="82"/>
  <c r="H494" i="82"/>
  <c r="I494" i="82"/>
  <c r="J494" i="82"/>
  <c r="G495" i="82"/>
  <c r="H495" i="82"/>
  <c r="I495" i="82"/>
  <c r="J495" i="82"/>
  <c r="G496" i="82"/>
  <c r="H496" i="82"/>
  <c r="I496" i="82"/>
  <c r="J496" i="82"/>
  <c r="G497" i="82"/>
  <c r="H497" i="82"/>
  <c r="I497" i="82"/>
  <c r="J497" i="82"/>
  <c r="G498" i="82"/>
  <c r="H498" i="82"/>
  <c r="I498" i="82"/>
  <c r="J498" i="82"/>
  <c r="G499" i="82"/>
  <c r="H499" i="82"/>
  <c r="I499" i="82"/>
  <c r="J499" i="82"/>
  <c r="G500" i="82"/>
  <c r="H500" i="82"/>
  <c r="I500" i="82"/>
  <c r="J500" i="82"/>
  <c r="G501" i="82"/>
  <c r="H501" i="82"/>
  <c r="I501" i="82"/>
  <c r="J501" i="82"/>
  <c r="G502" i="82"/>
  <c r="H502" i="82"/>
  <c r="I502" i="82"/>
  <c r="J502" i="82"/>
  <c r="G503" i="82"/>
  <c r="H503" i="82"/>
  <c r="I503" i="82"/>
  <c r="J503" i="82"/>
  <c r="G504" i="82"/>
  <c r="H504" i="82"/>
  <c r="I504" i="82"/>
  <c r="J504" i="82"/>
  <c r="G505" i="82"/>
  <c r="H505" i="82"/>
  <c r="I505" i="82"/>
  <c r="J505" i="82"/>
  <c r="G506" i="82"/>
  <c r="H506" i="82"/>
  <c r="I506" i="82"/>
  <c r="J506" i="82"/>
  <c r="H7" i="82"/>
  <c r="I7" i="82"/>
  <c r="J7" i="82"/>
  <c r="G7" i="82"/>
  <c r="G8" i="83"/>
  <c r="H8" i="83"/>
  <c r="I8" i="83"/>
  <c r="J8" i="83"/>
  <c r="G9" i="83"/>
  <c r="H9" i="83"/>
  <c r="I9" i="83"/>
  <c r="J9" i="83"/>
  <c r="G10" i="83"/>
  <c r="H10" i="83"/>
  <c r="I10" i="83"/>
  <c r="J10" i="83"/>
  <c r="G11" i="83"/>
  <c r="H11" i="83"/>
  <c r="I11" i="83"/>
  <c r="J11" i="83"/>
  <c r="G12" i="83"/>
  <c r="H12" i="83"/>
  <c r="I12" i="83"/>
  <c r="J12" i="83"/>
  <c r="G13" i="83"/>
  <c r="H13" i="83"/>
  <c r="I13" i="83"/>
  <c r="J13" i="83"/>
  <c r="G14" i="83"/>
  <c r="H14" i="83"/>
  <c r="I14" i="83"/>
  <c r="J14" i="83"/>
  <c r="G15" i="83"/>
  <c r="H15" i="83"/>
  <c r="I15" i="83"/>
  <c r="J15" i="83"/>
  <c r="G16" i="83"/>
  <c r="H16" i="83"/>
  <c r="I16" i="83"/>
  <c r="J16" i="83"/>
  <c r="G17" i="83"/>
  <c r="H17" i="83"/>
  <c r="I17" i="83"/>
  <c r="J17" i="83"/>
  <c r="G18" i="83"/>
  <c r="H18" i="83"/>
  <c r="I18" i="83"/>
  <c r="J18" i="83"/>
  <c r="G19" i="83"/>
  <c r="H19" i="83"/>
  <c r="I19" i="83"/>
  <c r="J19" i="83"/>
  <c r="G20" i="83"/>
  <c r="H20" i="83"/>
  <c r="I20" i="83"/>
  <c r="J20" i="83"/>
  <c r="G21" i="83"/>
  <c r="H21" i="83"/>
  <c r="I21" i="83"/>
  <c r="J21" i="83"/>
  <c r="G22" i="83"/>
  <c r="H22" i="83"/>
  <c r="I22" i="83"/>
  <c r="J22" i="83"/>
  <c r="G23" i="83"/>
  <c r="H23" i="83"/>
  <c r="I23" i="83"/>
  <c r="J23" i="83"/>
  <c r="G24" i="83"/>
  <c r="H24" i="83"/>
  <c r="I24" i="83"/>
  <c r="J24" i="83"/>
  <c r="G25" i="83"/>
  <c r="H25" i="83"/>
  <c r="I25" i="83"/>
  <c r="J25" i="83"/>
  <c r="G26" i="83"/>
  <c r="H26" i="83"/>
  <c r="I26" i="83"/>
  <c r="J26" i="83"/>
  <c r="G27" i="83"/>
  <c r="H27" i="83"/>
  <c r="I27" i="83"/>
  <c r="J27" i="83"/>
  <c r="G28" i="83"/>
  <c r="H28" i="83"/>
  <c r="I28" i="83"/>
  <c r="J28" i="83"/>
  <c r="G29" i="83"/>
  <c r="H29" i="83"/>
  <c r="I29" i="83"/>
  <c r="J29" i="83"/>
  <c r="G30" i="83"/>
  <c r="H30" i="83"/>
  <c r="I30" i="83"/>
  <c r="J30" i="83"/>
  <c r="G31" i="83"/>
  <c r="H31" i="83"/>
  <c r="I31" i="83"/>
  <c r="J31" i="83"/>
  <c r="G32" i="83"/>
  <c r="H32" i="83"/>
  <c r="I32" i="83"/>
  <c r="J32" i="83"/>
  <c r="G33" i="83"/>
  <c r="H33" i="83"/>
  <c r="I33" i="83"/>
  <c r="J33" i="83"/>
  <c r="G34" i="83"/>
  <c r="H34" i="83"/>
  <c r="I34" i="83"/>
  <c r="J34" i="83"/>
  <c r="G35" i="83"/>
  <c r="H35" i="83"/>
  <c r="I35" i="83"/>
  <c r="J35" i="83"/>
  <c r="G36" i="83"/>
  <c r="H36" i="83"/>
  <c r="I36" i="83"/>
  <c r="J36" i="83"/>
  <c r="G37" i="83"/>
  <c r="H37" i="83"/>
  <c r="I37" i="83"/>
  <c r="J37" i="83"/>
  <c r="G38" i="83"/>
  <c r="H38" i="83"/>
  <c r="I38" i="83"/>
  <c r="J38" i="83"/>
  <c r="G39" i="83"/>
  <c r="H39" i="83"/>
  <c r="I39" i="83"/>
  <c r="J39" i="83"/>
  <c r="G40" i="83"/>
  <c r="H40" i="83"/>
  <c r="I40" i="83"/>
  <c r="J40" i="83"/>
  <c r="G41" i="83"/>
  <c r="H41" i="83"/>
  <c r="I41" i="83"/>
  <c r="J41" i="83"/>
  <c r="G42" i="83"/>
  <c r="H42" i="83"/>
  <c r="I42" i="83"/>
  <c r="J42" i="83"/>
  <c r="G43" i="83"/>
  <c r="H43" i="83"/>
  <c r="I43" i="83"/>
  <c r="J43" i="83"/>
  <c r="G44" i="83"/>
  <c r="H44" i="83"/>
  <c r="I44" i="83"/>
  <c r="J44" i="83"/>
  <c r="G45" i="83"/>
  <c r="H45" i="83"/>
  <c r="I45" i="83"/>
  <c r="J45" i="83"/>
  <c r="G46" i="83"/>
  <c r="H46" i="83"/>
  <c r="I46" i="83"/>
  <c r="J46" i="83"/>
  <c r="G47" i="83"/>
  <c r="H47" i="83"/>
  <c r="I47" i="83"/>
  <c r="J47" i="83"/>
  <c r="G48" i="83"/>
  <c r="H48" i="83"/>
  <c r="I48" i="83"/>
  <c r="J48" i="83"/>
  <c r="G49" i="83"/>
  <c r="H49" i="83"/>
  <c r="I49" i="83"/>
  <c r="J49" i="83"/>
  <c r="G50" i="83"/>
  <c r="H50" i="83"/>
  <c r="I50" i="83"/>
  <c r="J50" i="83"/>
  <c r="G51" i="83"/>
  <c r="H51" i="83"/>
  <c r="I51" i="83"/>
  <c r="J51" i="83"/>
  <c r="G52" i="83"/>
  <c r="H52" i="83"/>
  <c r="I52" i="83"/>
  <c r="J52" i="83"/>
  <c r="G53" i="83"/>
  <c r="H53" i="83"/>
  <c r="I53" i="83"/>
  <c r="J53" i="83"/>
  <c r="G54" i="83"/>
  <c r="H54" i="83"/>
  <c r="I54" i="83"/>
  <c r="J54" i="83"/>
  <c r="G55" i="83"/>
  <c r="H55" i="83"/>
  <c r="I55" i="83"/>
  <c r="J55" i="83"/>
  <c r="G56" i="83"/>
  <c r="H56" i="83"/>
  <c r="I56" i="83"/>
  <c r="J56" i="83"/>
  <c r="G57" i="83"/>
  <c r="H57" i="83"/>
  <c r="I57" i="83"/>
  <c r="J57" i="83"/>
  <c r="G58" i="83"/>
  <c r="H58" i="83"/>
  <c r="I58" i="83"/>
  <c r="J58" i="83"/>
  <c r="G59" i="83"/>
  <c r="H59" i="83"/>
  <c r="I59" i="83"/>
  <c r="J59" i="83"/>
  <c r="G60" i="83"/>
  <c r="H60" i="83"/>
  <c r="I60" i="83"/>
  <c r="J60" i="83"/>
  <c r="G61" i="83"/>
  <c r="H61" i="83"/>
  <c r="I61" i="83"/>
  <c r="J61" i="83"/>
  <c r="G62" i="83"/>
  <c r="H62" i="83"/>
  <c r="I62" i="83"/>
  <c r="J62" i="83"/>
  <c r="G63" i="83"/>
  <c r="H63" i="83"/>
  <c r="I63" i="83"/>
  <c r="J63" i="83"/>
  <c r="G64" i="83"/>
  <c r="H64" i="83"/>
  <c r="I64" i="83"/>
  <c r="J64" i="83"/>
  <c r="G65" i="83"/>
  <c r="H65" i="83"/>
  <c r="I65" i="83"/>
  <c r="J65" i="83"/>
  <c r="G66" i="83"/>
  <c r="H66" i="83"/>
  <c r="I66" i="83"/>
  <c r="J66" i="83"/>
  <c r="G67" i="83"/>
  <c r="H67" i="83"/>
  <c r="I67" i="83"/>
  <c r="J67" i="83"/>
  <c r="G68" i="83"/>
  <c r="H68" i="83"/>
  <c r="I68" i="83"/>
  <c r="J68" i="83"/>
  <c r="G69" i="83"/>
  <c r="H69" i="83"/>
  <c r="I69" i="83"/>
  <c r="J69" i="83"/>
  <c r="G70" i="83"/>
  <c r="H70" i="83"/>
  <c r="I70" i="83"/>
  <c r="J70" i="83"/>
  <c r="G71" i="83"/>
  <c r="H71" i="83"/>
  <c r="I71" i="83"/>
  <c r="J71" i="83"/>
  <c r="G72" i="83"/>
  <c r="H72" i="83"/>
  <c r="I72" i="83"/>
  <c r="J72" i="83"/>
  <c r="G73" i="83"/>
  <c r="H73" i="83"/>
  <c r="I73" i="83"/>
  <c r="J73" i="83"/>
  <c r="G74" i="83"/>
  <c r="H74" i="83"/>
  <c r="I74" i="83"/>
  <c r="J74" i="83"/>
  <c r="G75" i="83"/>
  <c r="H75" i="83"/>
  <c r="I75" i="83"/>
  <c r="J75" i="83"/>
  <c r="G76" i="83"/>
  <c r="H76" i="83"/>
  <c r="I76" i="83"/>
  <c r="J76" i="83"/>
  <c r="G77" i="83"/>
  <c r="H77" i="83"/>
  <c r="I77" i="83"/>
  <c r="J77" i="83"/>
  <c r="G78" i="83"/>
  <c r="H78" i="83"/>
  <c r="I78" i="83"/>
  <c r="J78" i="83"/>
  <c r="G79" i="83"/>
  <c r="H79" i="83"/>
  <c r="I79" i="83"/>
  <c r="J79" i="83"/>
  <c r="G80" i="83"/>
  <c r="H80" i="83"/>
  <c r="I80" i="83"/>
  <c r="J80" i="83"/>
  <c r="G81" i="83"/>
  <c r="H81" i="83"/>
  <c r="I81" i="83"/>
  <c r="J81" i="83"/>
  <c r="G82" i="83"/>
  <c r="H82" i="83"/>
  <c r="I82" i="83"/>
  <c r="J82" i="83"/>
  <c r="G83" i="83"/>
  <c r="H83" i="83"/>
  <c r="I83" i="83"/>
  <c r="J83" i="83"/>
  <c r="G84" i="83"/>
  <c r="H84" i="83"/>
  <c r="I84" i="83"/>
  <c r="J84" i="83"/>
  <c r="G85" i="83"/>
  <c r="H85" i="83"/>
  <c r="I85" i="83"/>
  <c r="J85" i="83"/>
  <c r="G86" i="83"/>
  <c r="H86" i="83"/>
  <c r="I86" i="83"/>
  <c r="J86" i="83"/>
  <c r="G87" i="83"/>
  <c r="H87" i="83"/>
  <c r="I87" i="83"/>
  <c r="J87" i="83"/>
  <c r="G88" i="83"/>
  <c r="H88" i="83"/>
  <c r="I88" i="83"/>
  <c r="J88" i="83"/>
  <c r="G89" i="83"/>
  <c r="H89" i="83"/>
  <c r="I89" i="83"/>
  <c r="J89" i="83"/>
  <c r="G90" i="83"/>
  <c r="H90" i="83"/>
  <c r="I90" i="83"/>
  <c r="J90" i="83"/>
  <c r="G91" i="83"/>
  <c r="H91" i="83"/>
  <c r="I91" i="83"/>
  <c r="J91" i="83"/>
  <c r="G92" i="83"/>
  <c r="H92" i="83"/>
  <c r="I92" i="83"/>
  <c r="J92" i="83"/>
  <c r="G93" i="83"/>
  <c r="H93" i="83"/>
  <c r="I93" i="83"/>
  <c r="J93" i="83"/>
  <c r="G94" i="83"/>
  <c r="H94" i="83"/>
  <c r="I94" i="83"/>
  <c r="J94" i="83"/>
  <c r="G95" i="83"/>
  <c r="H95" i="83"/>
  <c r="I95" i="83"/>
  <c r="J95" i="83"/>
  <c r="G96" i="83"/>
  <c r="H96" i="83"/>
  <c r="I96" i="83"/>
  <c r="J96" i="83"/>
  <c r="G97" i="83"/>
  <c r="H97" i="83"/>
  <c r="I97" i="83"/>
  <c r="J97" i="83"/>
  <c r="G98" i="83"/>
  <c r="H98" i="83"/>
  <c r="I98" i="83"/>
  <c r="J98" i="83"/>
  <c r="G99" i="83"/>
  <c r="H99" i="83"/>
  <c r="I99" i="83"/>
  <c r="J99" i="83"/>
  <c r="G100" i="83"/>
  <c r="H100" i="83"/>
  <c r="I100" i="83"/>
  <c r="J100" i="83"/>
  <c r="G101" i="83"/>
  <c r="H101" i="83"/>
  <c r="I101" i="83"/>
  <c r="J101" i="83"/>
  <c r="G102" i="83"/>
  <c r="H102" i="83"/>
  <c r="I102" i="83"/>
  <c r="J102" i="83"/>
  <c r="G103" i="83"/>
  <c r="H103" i="83"/>
  <c r="I103" i="83"/>
  <c r="J103" i="83"/>
  <c r="G104" i="83"/>
  <c r="H104" i="83"/>
  <c r="I104" i="83"/>
  <c r="J104" i="83"/>
  <c r="G105" i="83"/>
  <c r="H105" i="83"/>
  <c r="I105" i="83"/>
  <c r="J105" i="83"/>
  <c r="G106" i="83"/>
  <c r="H106" i="83"/>
  <c r="I106" i="83"/>
  <c r="J106" i="83"/>
  <c r="G107" i="83"/>
  <c r="H107" i="83"/>
  <c r="I107" i="83"/>
  <c r="J107" i="83"/>
  <c r="G108" i="83"/>
  <c r="H108" i="83"/>
  <c r="I108" i="83"/>
  <c r="J108" i="83"/>
  <c r="G109" i="83"/>
  <c r="H109" i="83"/>
  <c r="I109" i="83"/>
  <c r="J109" i="83"/>
  <c r="G110" i="83"/>
  <c r="H110" i="83"/>
  <c r="I110" i="83"/>
  <c r="J110" i="83"/>
  <c r="G111" i="83"/>
  <c r="H111" i="83"/>
  <c r="I111" i="83"/>
  <c r="J111" i="83"/>
  <c r="G112" i="83"/>
  <c r="H112" i="83"/>
  <c r="I112" i="83"/>
  <c r="J112" i="83"/>
  <c r="G113" i="83"/>
  <c r="H113" i="83"/>
  <c r="I113" i="83"/>
  <c r="J113" i="83"/>
  <c r="G114" i="83"/>
  <c r="H114" i="83"/>
  <c r="I114" i="83"/>
  <c r="J114" i="83"/>
  <c r="G115" i="83"/>
  <c r="H115" i="83"/>
  <c r="I115" i="83"/>
  <c r="J115" i="83"/>
  <c r="G116" i="83"/>
  <c r="H116" i="83"/>
  <c r="I116" i="83"/>
  <c r="J116" i="83"/>
  <c r="G117" i="83"/>
  <c r="H117" i="83"/>
  <c r="I117" i="83"/>
  <c r="J117" i="83"/>
  <c r="G118" i="83"/>
  <c r="H118" i="83"/>
  <c r="I118" i="83"/>
  <c r="J118" i="83"/>
  <c r="G119" i="83"/>
  <c r="H119" i="83"/>
  <c r="I119" i="83"/>
  <c r="J119" i="83"/>
  <c r="G120" i="83"/>
  <c r="H120" i="83"/>
  <c r="I120" i="83"/>
  <c r="J120" i="83"/>
  <c r="G121" i="83"/>
  <c r="H121" i="83"/>
  <c r="I121" i="83"/>
  <c r="J121" i="83"/>
  <c r="G122" i="83"/>
  <c r="H122" i="83"/>
  <c r="I122" i="83"/>
  <c r="J122" i="83"/>
  <c r="G123" i="83"/>
  <c r="H123" i="83"/>
  <c r="I123" i="83"/>
  <c r="J123" i="83"/>
  <c r="G124" i="83"/>
  <c r="H124" i="83"/>
  <c r="I124" i="83"/>
  <c r="J124" i="83"/>
  <c r="G125" i="83"/>
  <c r="H125" i="83"/>
  <c r="I125" i="83"/>
  <c r="J125" i="83"/>
  <c r="G126" i="83"/>
  <c r="H126" i="83"/>
  <c r="I126" i="83"/>
  <c r="J126" i="83"/>
  <c r="G127" i="83"/>
  <c r="H127" i="83"/>
  <c r="I127" i="83"/>
  <c r="J127" i="83"/>
  <c r="G128" i="83"/>
  <c r="H128" i="83"/>
  <c r="I128" i="83"/>
  <c r="J128" i="83"/>
  <c r="G129" i="83"/>
  <c r="H129" i="83"/>
  <c r="I129" i="83"/>
  <c r="J129" i="83"/>
  <c r="G130" i="83"/>
  <c r="H130" i="83"/>
  <c r="I130" i="83"/>
  <c r="J130" i="83"/>
  <c r="G131" i="83"/>
  <c r="H131" i="83"/>
  <c r="I131" i="83"/>
  <c r="J131" i="83"/>
  <c r="G132" i="83"/>
  <c r="H132" i="83"/>
  <c r="I132" i="83"/>
  <c r="J132" i="83"/>
  <c r="G133" i="83"/>
  <c r="H133" i="83"/>
  <c r="I133" i="83"/>
  <c r="J133" i="83"/>
  <c r="G134" i="83"/>
  <c r="H134" i="83"/>
  <c r="I134" i="83"/>
  <c r="J134" i="83"/>
  <c r="G135" i="83"/>
  <c r="H135" i="83"/>
  <c r="I135" i="83"/>
  <c r="J135" i="83"/>
  <c r="G136" i="83"/>
  <c r="H136" i="83"/>
  <c r="I136" i="83"/>
  <c r="J136" i="83"/>
  <c r="G137" i="83"/>
  <c r="H137" i="83"/>
  <c r="I137" i="83"/>
  <c r="J137" i="83"/>
  <c r="G138" i="83"/>
  <c r="H138" i="83"/>
  <c r="I138" i="83"/>
  <c r="J138" i="83"/>
  <c r="G139" i="83"/>
  <c r="H139" i="83"/>
  <c r="I139" i="83"/>
  <c r="J139" i="83"/>
  <c r="G140" i="83"/>
  <c r="H140" i="83"/>
  <c r="I140" i="83"/>
  <c r="J140" i="83"/>
  <c r="G141" i="83"/>
  <c r="H141" i="83"/>
  <c r="I141" i="83"/>
  <c r="J141" i="83"/>
  <c r="G142" i="83"/>
  <c r="H142" i="83"/>
  <c r="I142" i="83"/>
  <c r="J142" i="83"/>
  <c r="G143" i="83"/>
  <c r="H143" i="83"/>
  <c r="I143" i="83"/>
  <c r="J143" i="83"/>
  <c r="G144" i="83"/>
  <c r="H144" i="83"/>
  <c r="I144" i="83"/>
  <c r="J144" i="83"/>
  <c r="G145" i="83"/>
  <c r="H145" i="83"/>
  <c r="I145" i="83"/>
  <c r="J145" i="83"/>
  <c r="G146" i="83"/>
  <c r="H146" i="83"/>
  <c r="I146" i="83"/>
  <c r="J146" i="83"/>
  <c r="G147" i="83"/>
  <c r="H147" i="83"/>
  <c r="I147" i="83"/>
  <c r="J147" i="83"/>
  <c r="G148" i="83"/>
  <c r="H148" i="83"/>
  <c r="I148" i="83"/>
  <c r="J148" i="83"/>
  <c r="G149" i="83"/>
  <c r="H149" i="83"/>
  <c r="I149" i="83"/>
  <c r="J149" i="83"/>
  <c r="G150" i="83"/>
  <c r="H150" i="83"/>
  <c r="I150" i="83"/>
  <c r="J150" i="83"/>
  <c r="G151" i="83"/>
  <c r="H151" i="83"/>
  <c r="I151" i="83"/>
  <c r="J151" i="83"/>
  <c r="G152" i="83"/>
  <c r="H152" i="83"/>
  <c r="I152" i="83"/>
  <c r="J152" i="83"/>
  <c r="G153" i="83"/>
  <c r="H153" i="83"/>
  <c r="I153" i="83"/>
  <c r="J153" i="83"/>
  <c r="G154" i="83"/>
  <c r="H154" i="83"/>
  <c r="I154" i="83"/>
  <c r="J154" i="83"/>
  <c r="G155" i="83"/>
  <c r="H155" i="83"/>
  <c r="I155" i="83"/>
  <c r="J155" i="83"/>
  <c r="G156" i="83"/>
  <c r="H156" i="83"/>
  <c r="I156" i="83"/>
  <c r="J156" i="83"/>
  <c r="G157" i="83"/>
  <c r="H157" i="83"/>
  <c r="I157" i="83"/>
  <c r="J157" i="83"/>
  <c r="G158" i="83"/>
  <c r="H158" i="83"/>
  <c r="I158" i="83"/>
  <c r="J158" i="83"/>
  <c r="G159" i="83"/>
  <c r="H159" i="83"/>
  <c r="I159" i="83"/>
  <c r="J159" i="83"/>
  <c r="G160" i="83"/>
  <c r="H160" i="83"/>
  <c r="I160" i="83"/>
  <c r="J160" i="83"/>
  <c r="G161" i="83"/>
  <c r="H161" i="83"/>
  <c r="I161" i="83"/>
  <c r="J161" i="83"/>
  <c r="G162" i="83"/>
  <c r="H162" i="83"/>
  <c r="I162" i="83"/>
  <c r="J162" i="83"/>
  <c r="G163" i="83"/>
  <c r="H163" i="83"/>
  <c r="I163" i="83"/>
  <c r="J163" i="83"/>
  <c r="G164" i="83"/>
  <c r="H164" i="83"/>
  <c r="I164" i="83"/>
  <c r="J164" i="83"/>
  <c r="G165" i="83"/>
  <c r="H165" i="83"/>
  <c r="I165" i="83"/>
  <c r="J165" i="83"/>
  <c r="G166" i="83"/>
  <c r="H166" i="83"/>
  <c r="I166" i="83"/>
  <c r="J166" i="83"/>
  <c r="G167" i="83"/>
  <c r="H167" i="83"/>
  <c r="I167" i="83"/>
  <c r="J167" i="83"/>
  <c r="G168" i="83"/>
  <c r="H168" i="83"/>
  <c r="I168" i="83"/>
  <c r="J168" i="83"/>
  <c r="G169" i="83"/>
  <c r="H169" i="83"/>
  <c r="I169" i="83"/>
  <c r="J169" i="83"/>
  <c r="G170" i="83"/>
  <c r="H170" i="83"/>
  <c r="I170" i="83"/>
  <c r="J170" i="83"/>
  <c r="G171" i="83"/>
  <c r="H171" i="83"/>
  <c r="I171" i="83"/>
  <c r="J171" i="83"/>
  <c r="G172" i="83"/>
  <c r="H172" i="83"/>
  <c r="I172" i="83"/>
  <c r="J172" i="83"/>
  <c r="G173" i="83"/>
  <c r="H173" i="83"/>
  <c r="I173" i="83"/>
  <c r="J173" i="83"/>
  <c r="G174" i="83"/>
  <c r="H174" i="83"/>
  <c r="I174" i="83"/>
  <c r="J174" i="83"/>
  <c r="G175" i="83"/>
  <c r="H175" i="83"/>
  <c r="I175" i="83"/>
  <c r="J175" i="83"/>
  <c r="G176" i="83"/>
  <c r="H176" i="83"/>
  <c r="I176" i="83"/>
  <c r="J176" i="83"/>
  <c r="G177" i="83"/>
  <c r="H177" i="83"/>
  <c r="I177" i="83"/>
  <c r="J177" i="83"/>
  <c r="G178" i="83"/>
  <c r="H178" i="83"/>
  <c r="I178" i="83"/>
  <c r="J178" i="83"/>
  <c r="G179" i="83"/>
  <c r="H179" i="83"/>
  <c r="I179" i="83"/>
  <c r="J179" i="83"/>
  <c r="G180" i="83"/>
  <c r="H180" i="83"/>
  <c r="I180" i="83"/>
  <c r="J180" i="83"/>
  <c r="G181" i="83"/>
  <c r="H181" i="83"/>
  <c r="I181" i="83"/>
  <c r="J181" i="83"/>
  <c r="G182" i="83"/>
  <c r="H182" i="83"/>
  <c r="I182" i="83"/>
  <c r="J182" i="83"/>
  <c r="G183" i="83"/>
  <c r="H183" i="83"/>
  <c r="I183" i="83"/>
  <c r="J183" i="83"/>
  <c r="G184" i="83"/>
  <c r="H184" i="83"/>
  <c r="I184" i="83"/>
  <c r="J184" i="83"/>
  <c r="G185" i="83"/>
  <c r="H185" i="83"/>
  <c r="I185" i="83"/>
  <c r="J185" i="83"/>
  <c r="G186" i="83"/>
  <c r="H186" i="83"/>
  <c r="I186" i="83"/>
  <c r="J186" i="83"/>
  <c r="G187" i="83"/>
  <c r="H187" i="83"/>
  <c r="I187" i="83"/>
  <c r="J187" i="83"/>
  <c r="G188" i="83"/>
  <c r="H188" i="83"/>
  <c r="I188" i="83"/>
  <c r="J188" i="83"/>
  <c r="G189" i="83"/>
  <c r="H189" i="83"/>
  <c r="I189" i="83"/>
  <c r="J189" i="83"/>
  <c r="G190" i="83"/>
  <c r="H190" i="83"/>
  <c r="I190" i="83"/>
  <c r="J190" i="83"/>
  <c r="G191" i="83"/>
  <c r="H191" i="83"/>
  <c r="I191" i="83"/>
  <c r="J191" i="83"/>
  <c r="G192" i="83"/>
  <c r="H192" i="83"/>
  <c r="I192" i="83"/>
  <c r="J192" i="83"/>
  <c r="G193" i="83"/>
  <c r="H193" i="83"/>
  <c r="I193" i="83"/>
  <c r="J193" i="83"/>
  <c r="G194" i="83"/>
  <c r="H194" i="83"/>
  <c r="I194" i="83"/>
  <c r="J194" i="83"/>
  <c r="G195" i="83"/>
  <c r="H195" i="83"/>
  <c r="I195" i="83"/>
  <c r="J195" i="83"/>
  <c r="G196" i="83"/>
  <c r="H196" i="83"/>
  <c r="I196" i="83"/>
  <c r="J196" i="83"/>
  <c r="G197" i="83"/>
  <c r="H197" i="83"/>
  <c r="I197" i="83"/>
  <c r="J197" i="83"/>
  <c r="G198" i="83"/>
  <c r="H198" i="83"/>
  <c r="I198" i="83"/>
  <c r="J198" i="83"/>
  <c r="G199" i="83"/>
  <c r="H199" i="83"/>
  <c r="I199" i="83"/>
  <c r="J199" i="83"/>
  <c r="G200" i="83"/>
  <c r="H200" i="83"/>
  <c r="I200" i="83"/>
  <c r="J200" i="83"/>
  <c r="G201" i="83"/>
  <c r="H201" i="83"/>
  <c r="I201" i="83"/>
  <c r="J201" i="83"/>
  <c r="G202" i="83"/>
  <c r="H202" i="83"/>
  <c r="I202" i="83"/>
  <c r="J202" i="83"/>
  <c r="G203" i="83"/>
  <c r="H203" i="83"/>
  <c r="I203" i="83"/>
  <c r="J203" i="83"/>
  <c r="G204" i="83"/>
  <c r="H204" i="83"/>
  <c r="I204" i="83"/>
  <c r="J204" i="83"/>
  <c r="G205" i="83"/>
  <c r="H205" i="83"/>
  <c r="I205" i="83"/>
  <c r="J205" i="83"/>
  <c r="G206" i="83"/>
  <c r="H206" i="83"/>
  <c r="I206" i="83"/>
  <c r="J206" i="83"/>
  <c r="G207" i="83"/>
  <c r="H207" i="83"/>
  <c r="I207" i="83"/>
  <c r="J207" i="83"/>
  <c r="G208" i="83"/>
  <c r="H208" i="83"/>
  <c r="I208" i="83"/>
  <c r="J208" i="83"/>
  <c r="G209" i="83"/>
  <c r="H209" i="83"/>
  <c r="I209" i="83"/>
  <c r="J209" i="83"/>
  <c r="G210" i="83"/>
  <c r="H210" i="83"/>
  <c r="I210" i="83"/>
  <c r="J210" i="83"/>
  <c r="G211" i="83"/>
  <c r="H211" i="83"/>
  <c r="I211" i="83"/>
  <c r="J211" i="83"/>
  <c r="G212" i="83"/>
  <c r="H212" i="83"/>
  <c r="I212" i="83"/>
  <c r="J212" i="83"/>
  <c r="G213" i="83"/>
  <c r="H213" i="83"/>
  <c r="I213" i="83"/>
  <c r="J213" i="83"/>
  <c r="G214" i="83"/>
  <c r="H214" i="83"/>
  <c r="I214" i="83"/>
  <c r="J214" i="83"/>
  <c r="G215" i="83"/>
  <c r="H215" i="83"/>
  <c r="I215" i="83"/>
  <c r="J215" i="83"/>
  <c r="G216" i="83"/>
  <c r="H216" i="83"/>
  <c r="I216" i="83"/>
  <c r="J216" i="83"/>
  <c r="G217" i="83"/>
  <c r="H217" i="83"/>
  <c r="I217" i="83"/>
  <c r="J217" i="83"/>
  <c r="G218" i="83"/>
  <c r="H218" i="83"/>
  <c r="I218" i="83"/>
  <c r="J218" i="83"/>
  <c r="G219" i="83"/>
  <c r="H219" i="83"/>
  <c r="I219" i="83"/>
  <c r="J219" i="83"/>
  <c r="G220" i="83"/>
  <c r="H220" i="83"/>
  <c r="I220" i="83"/>
  <c r="J220" i="83"/>
  <c r="G221" i="83"/>
  <c r="H221" i="83"/>
  <c r="I221" i="83"/>
  <c r="J221" i="83"/>
  <c r="G222" i="83"/>
  <c r="H222" i="83"/>
  <c r="I222" i="83"/>
  <c r="J222" i="83"/>
  <c r="G223" i="83"/>
  <c r="H223" i="83"/>
  <c r="I223" i="83"/>
  <c r="J223" i="83"/>
  <c r="G224" i="83"/>
  <c r="H224" i="83"/>
  <c r="I224" i="83"/>
  <c r="J224" i="83"/>
  <c r="G225" i="83"/>
  <c r="H225" i="83"/>
  <c r="I225" i="83"/>
  <c r="J225" i="83"/>
  <c r="G226" i="83"/>
  <c r="H226" i="83"/>
  <c r="I226" i="83"/>
  <c r="J226" i="83"/>
  <c r="G227" i="83"/>
  <c r="H227" i="83"/>
  <c r="I227" i="83"/>
  <c r="J227" i="83"/>
  <c r="G228" i="83"/>
  <c r="H228" i="83"/>
  <c r="I228" i="83"/>
  <c r="J228" i="83"/>
  <c r="G229" i="83"/>
  <c r="H229" i="83"/>
  <c r="I229" i="83"/>
  <c r="J229" i="83"/>
  <c r="G230" i="83"/>
  <c r="H230" i="83"/>
  <c r="I230" i="83"/>
  <c r="J230" i="83"/>
  <c r="G231" i="83"/>
  <c r="H231" i="83"/>
  <c r="I231" i="83"/>
  <c r="J231" i="83"/>
  <c r="G232" i="83"/>
  <c r="H232" i="83"/>
  <c r="I232" i="83"/>
  <c r="J232" i="83"/>
  <c r="G233" i="83"/>
  <c r="H233" i="83"/>
  <c r="I233" i="83"/>
  <c r="J233" i="83"/>
  <c r="G234" i="83"/>
  <c r="H234" i="83"/>
  <c r="I234" i="83"/>
  <c r="J234" i="83"/>
  <c r="G235" i="83"/>
  <c r="H235" i="83"/>
  <c r="I235" i="83"/>
  <c r="J235" i="83"/>
  <c r="G236" i="83"/>
  <c r="H236" i="83"/>
  <c r="I236" i="83"/>
  <c r="J236" i="83"/>
  <c r="G237" i="83"/>
  <c r="H237" i="83"/>
  <c r="I237" i="83"/>
  <c r="J237" i="83"/>
  <c r="G238" i="83"/>
  <c r="H238" i="83"/>
  <c r="I238" i="83"/>
  <c r="J238" i="83"/>
  <c r="G239" i="83"/>
  <c r="H239" i="83"/>
  <c r="I239" i="83"/>
  <c r="J239" i="83"/>
  <c r="G240" i="83"/>
  <c r="H240" i="83"/>
  <c r="I240" i="83"/>
  <c r="J240" i="83"/>
  <c r="G241" i="83"/>
  <c r="H241" i="83"/>
  <c r="I241" i="83"/>
  <c r="J241" i="83"/>
  <c r="G242" i="83"/>
  <c r="H242" i="83"/>
  <c r="I242" i="83"/>
  <c r="J242" i="83"/>
  <c r="G243" i="83"/>
  <c r="H243" i="83"/>
  <c r="I243" i="83"/>
  <c r="J243" i="83"/>
  <c r="G244" i="83"/>
  <c r="H244" i="83"/>
  <c r="I244" i="83"/>
  <c r="J244" i="83"/>
  <c r="G245" i="83"/>
  <c r="H245" i="83"/>
  <c r="I245" i="83"/>
  <c r="J245" i="83"/>
  <c r="G246" i="83"/>
  <c r="H246" i="83"/>
  <c r="I246" i="83"/>
  <c r="J246" i="83"/>
  <c r="G247" i="83"/>
  <c r="H247" i="83"/>
  <c r="I247" i="83"/>
  <c r="J247" i="83"/>
  <c r="G248" i="83"/>
  <c r="H248" i="83"/>
  <c r="I248" i="83"/>
  <c r="J248" i="83"/>
  <c r="G249" i="83"/>
  <c r="H249" i="83"/>
  <c r="I249" i="83"/>
  <c r="J249" i="83"/>
  <c r="G250" i="83"/>
  <c r="H250" i="83"/>
  <c r="I250" i="83"/>
  <c r="J250" i="83"/>
  <c r="G251" i="83"/>
  <c r="H251" i="83"/>
  <c r="I251" i="83"/>
  <c r="J251" i="83"/>
  <c r="G252" i="83"/>
  <c r="H252" i="83"/>
  <c r="I252" i="83"/>
  <c r="J252" i="83"/>
  <c r="G253" i="83"/>
  <c r="H253" i="83"/>
  <c r="I253" i="83"/>
  <c r="J253" i="83"/>
  <c r="G254" i="83"/>
  <c r="H254" i="83"/>
  <c r="I254" i="83"/>
  <c r="J254" i="83"/>
  <c r="G255" i="83"/>
  <c r="H255" i="83"/>
  <c r="I255" i="83"/>
  <c r="J255" i="83"/>
  <c r="G256" i="83"/>
  <c r="H256" i="83"/>
  <c r="I256" i="83"/>
  <c r="J256" i="83"/>
  <c r="G257" i="83"/>
  <c r="H257" i="83"/>
  <c r="I257" i="83"/>
  <c r="J257" i="83"/>
  <c r="G258" i="83"/>
  <c r="H258" i="83"/>
  <c r="I258" i="83"/>
  <c r="J258" i="83"/>
  <c r="G259" i="83"/>
  <c r="H259" i="83"/>
  <c r="I259" i="83"/>
  <c r="J259" i="83"/>
  <c r="G260" i="83"/>
  <c r="H260" i="83"/>
  <c r="I260" i="83"/>
  <c r="J260" i="83"/>
  <c r="G261" i="83"/>
  <c r="H261" i="83"/>
  <c r="I261" i="83"/>
  <c r="J261" i="83"/>
  <c r="G262" i="83"/>
  <c r="H262" i="83"/>
  <c r="I262" i="83"/>
  <c r="J262" i="83"/>
  <c r="G263" i="83"/>
  <c r="H263" i="83"/>
  <c r="I263" i="83"/>
  <c r="J263" i="83"/>
  <c r="G264" i="83"/>
  <c r="H264" i="83"/>
  <c r="I264" i="83"/>
  <c r="J264" i="83"/>
  <c r="G265" i="83"/>
  <c r="H265" i="83"/>
  <c r="I265" i="83"/>
  <c r="J265" i="83"/>
  <c r="G266" i="83"/>
  <c r="H266" i="83"/>
  <c r="I266" i="83"/>
  <c r="J266" i="83"/>
  <c r="G267" i="83"/>
  <c r="H267" i="83"/>
  <c r="I267" i="83"/>
  <c r="J267" i="83"/>
  <c r="G268" i="83"/>
  <c r="H268" i="83"/>
  <c r="I268" i="83"/>
  <c r="J268" i="83"/>
  <c r="G269" i="83"/>
  <c r="H269" i="83"/>
  <c r="I269" i="83"/>
  <c r="J269" i="83"/>
  <c r="G270" i="83"/>
  <c r="H270" i="83"/>
  <c r="I270" i="83"/>
  <c r="J270" i="83"/>
  <c r="G271" i="83"/>
  <c r="H271" i="83"/>
  <c r="I271" i="83"/>
  <c r="J271" i="83"/>
  <c r="G272" i="83"/>
  <c r="H272" i="83"/>
  <c r="I272" i="83"/>
  <c r="J272" i="83"/>
  <c r="G273" i="83"/>
  <c r="H273" i="83"/>
  <c r="I273" i="83"/>
  <c r="J273" i="83"/>
  <c r="G274" i="83"/>
  <c r="H274" i="83"/>
  <c r="I274" i="83"/>
  <c r="J274" i="83"/>
  <c r="G275" i="83"/>
  <c r="H275" i="83"/>
  <c r="I275" i="83"/>
  <c r="J275" i="83"/>
  <c r="G276" i="83"/>
  <c r="H276" i="83"/>
  <c r="I276" i="83"/>
  <c r="J276" i="83"/>
  <c r="G277" i="83"/>
  <c r="H277" i="83"/>
  <c r="I277" i="83"/>
  <c r="J277" i="83"/>
  <c r="G278" i="83"/>
  <c r="H278" i="83"/>
  <c r="I278" i="83"/>
  <c r="J278" i="83"/>
  <c r="G279" i="83"/>
  <c r="H279" i="83"/>
  <c r="I279" i="83"/>
  <c r="J279" i="83"/>
  <c r="G280" i="83"/>
  <c r="H280" i="83"/>
  <c r="I280" i="83"/>
  <c r="J280" i="83"/>
  <c r="G281" i="83"/>
  <c r="H281" i="83"/>
  <c r="I281" i="83"/>
  <c r="J281" i="83"/>
  <c r="G282" i="83"/>
  <c r="H282" i="83"/>
  <c r="I282" i="83"/>
  <c r="J282" i="83"/>
  <c r="G283" i="83"/>
  <c r="H283" i="83"/>
  <c r="I283" i="83"/>
  <c r="J283" i="83"/>
  <c r="G284" i="83"/>
  <c r="H284" i="83"/>
  <c r="I284" i="83"/>
  <c r="J284" i="83"/>
  <c r="G285" i="83"/>
  <c r="H285" i="83"/>
  <c r="I285" i="83"/>
  <c r="J285" i="83"/>
  <c r="G286" i="83"/>
  <c r="H286" i="83"/>
  <c r="I286" i="83"/>
  <c r="J286" i="83"/>
  <c r="G287" i="83"/>
  <c r="H287" i="83"/>
  <c r="I287" i="83"/>
  <c r="J287" i="83"/>
  <c r="G288" i="83"/>
  <c r="H288" i="83"/>
  <c r="I288" i="83"/>
  <c r="J288" i="83"/>
  <c r="G289" i="83"/>
  <c r="H289" i="83"/>
  <c r="I289" i="83"/>
  <c r="J289" i="83"/>
  <c r="G290" i="83"/>
  <c r="H290" i="83"/>
  <c r="I290" i="83"/>
  <c r="J290" i="83"/>
  <c r="G291" i="83"/>
  <c r="H291" i="83"/>
  <c r="I291" i="83"/>
  <c r="J291" i="83"/>
  <c r="G292" i="83"/>
  <c r="H292" i="83"/>
  <c r="I292" i="83"/>
  <c r="J292" i="83"/>
  <c r="G293" i="83"/>
  <c r="H293" i="83"/>
  <c r="I293" i="83"/>
  <c r="J293" i="83"/>
  <c r="G294" i="83"/>
  <c r="H294" i="83"/>
  <c r="I294" i="83"/>
  <c r="J294" i="83"/>
  <c r="G295" i="83"/>
  <c r="H295" i="83"/>
  <c r="I295" i="83"/>
  <c r="J295" i="83"/>
  <c r="G296" i="83"/>
  <c r="H296" i="83"/>
  <c r="I296" i="83"/>
  <c r="J296" i="83"/>
  <c r="G297" i="83"/>
  <c r="H297" i="83"/>
  <c r="I297" i="83"/>
  <c r="J297" i="83"/>
  <c r="G298" i="83"/>
  <c r="H298" i="83"/>
  <c r="I298" i="83"/>
  <c r="J298" i="83"/>
  <c r="G299" i="83"/>
  <c r="H299" i="83"/>
  <c r="I299" i="83"/>
  <c r="J299" i="83"/>
  <c r="G300" i="83"/>
  <c r="H300" i="83"/>
  <c r="I300" i="83"/>
  <c r="J300" i="83"/>
  <c r="G301" i="83"/>
  <c r="H301" i="83"/>
  <c r="I301" i="83"/>
  <c r="J301" i="83"/>
  <c r="G302" i="83"/>
  <c r="H302" i="83"/>
  <c r="I302" i="83"/>
  <c r="J302" i="83"/>
  <c r="G303" i="83"/>
  <c r="H303" i="83"/>
  <c r="I303" i="83"/>
  <c r="J303" i="83"/>
  <c r="G304" i="83"/>
  <c r="H304" i="83"/>
  <c r="I304" i="83"/>
  <c r="J304" i="83"/>
  <c r="G305" i="83"/>
  <c r="H305" i="83"/>
  <c r="I305" i="83"/>
  <c r="J305" i="83"/>
  <c r="G306" i="83"/>
  <c r="H306" i="83"/>
  <c r="I306" i="83"/>
  <c r="J306" i="83"/>
  <c r="G307" i="83"/>
  <c r="H307" i="83"/>
  <c r="I307" i="83"/>
  <c r="J307" i="83"/>
  <c r="G308" i="83"/>
  <c r="H308" i="83"/>
  <c r="I308" i="83"/>
  <c r="J308" i="83"/>
  <c r="G309" i="83"/>
  <c r="H309" i="83"/>
  <c r="I309" i="83"/>
  <c r="J309" i="83"/>
  <c r="G310" i="83"/>
  <c r="H310" i="83"/>
  <c r="I310" i="83"/>
  <c r="J310" i="83"/>
  <c r="G311" i="83"/>
  <c r="H311" i="83"/>
  <c r="I311" i="83"/>
  <c r="J311" i="83"/>
  <c r="G312" i="83"/>
  <c r="H312" i="83"/>
  <c r="I312" i="83"/>
  <c r="J312" i="83"/>
  <c r="G313" i="83"/>
  <c r="H313" i="83"/>
  <c r="I313" i="83"/>
  <c r="J313" i="83"/>
  <c r="G314" i="83"/>
  <c r="H314" i="83"/>
  <c r="I314" i="83"/>
  <c r="J314" i="83"/>
  <c r="G315" i="83"/>
  <c r="H315" i="83"/>
  <c r="I315" i="83"/>
  <c r="J315" i="83"/>
  <c r="G316" i="83"/>
  <c r="H316" i="83"/>
  <c r="I316" i="83"/>
  <c r="J316" i="83"/>
  <c r="G317" i="83"/>
  <c r="H317" i="83"/>
  <c r="I317" i="83"/>
  <c r="J317" i="83"/>
  <c r="G318" i="83"/>
  <c r="H318" i="83"/>
  <c r="I318" i="83"/>
  <c r="J318" i="83"/>
  <c r="G319" i="83"/>
  <c r="H319" i="83"/>
  <c r="I319" i="83"/>
  <c r="J319" i="83"/>
  <c r="G320" i="83"/>
  <c r="H320" i="83"/>
  <c r="I320" i="83"/>
  <c r="J320" i="83"/>
  <c r="G321" i="83"/>
  <c r="H321" i="83"/>
  <c r="I321" i="83"/>
  <c r="J321" i="83"/>
  <c r="G322" i="83"/>
  <c r="H322" i="83"/>
  <c r="I322" i="83"/>
  <c r="J322" i="83"/>
  <c r="G323" i="83"/>
  <c r="H323" i="83"/>
  <c r="I323" i="83"/>
  <c r="J323" i="83"/>
  <c r="G324" i="83"/>
  <c r="H324" i="83"/>
  <c r="I324" i="83"/>
  <c r="J324" i="83"/>
  <c r="G325" i="83"/>
  <c r="H325" i="83"/>
  <c r="I325" i="83"/>
  <c r="J325" i="83"/>
  <c r="G326" i="83"/>
  <c r="H326" i="83"/>
  <c r="I326" i="83"/>
  <c r="J326" i="83"/>
  <c r="G327" i="83"/>
  <c r="H327" i="83"/>
  <c r="I327" i="83"/>
  <c r="J327" i="83"/>
  <c r="G328" i="83"/>
  <c r="H328" i="83"/>
  <c r="I328" i="83"/>
  <c r="J328" i="83"/>
  <c r="G329" i="83"/>
  <c r="H329" i="83"/>
  <c r="I329" i="83"/>
  <c r="J329" i="83"/>
  <c r="G330" i="83"/>
  <c r="H330" i="83"/>
  <c r="I330" i="83"/>
  <c r="J330" i="83"/>
  <c r="G331" i="83"/>
  <c r="H331" i="83"/>
  <c r="I331" i="83"/>
  <c r="J331" i="83"/>
  <c r="G332" i="83"/>
  <c r="H332" i="83"/>
  <c r="I332" i="83"/>
  <c r="J332" i="83"/>
  <c r="G333" i="83"/>
  <c r="H333" i="83"/>
  <c r="I333" i="83"/>
  <c r="J333" i="83"/>
  <c r="G334" i="83"/>
  <c r="H334" i="83"/>
  <c r="I334" i="83"/>
  <c r="J334" i="83"/>
  <c r="G335" i="83"/>
  <c r="H335" i="83"/>
  <c r="I335" i="83"/>
  <c r="J335" i="83"/>
  <c r="G336" i="83"/>
  <c r="H336" i="83"/>
  <c r="I336" i="83"/>
  <c r="J336" i="83"/>
  <c r="G337" i="83"/>
  <c r="H337" i="83"/>
  <c r="I337" i="83"/>
  <c r="J337" i="83"/>
  <c r="G338" i="83"/>
  <c r="H338" i="83"/>
  <c r="I338" i="83"/>
  <c r="J338" i="83"/>
  <c r="G339" i="83"/>
  <c r="H339" i="83"/>
  <c r="I339" i="83"/>
  <c r="J339" i="83"/>
  <c r="G340" i="83"/>
  <c r="H340" i="83"/>
  <c r="I340" i="83"/>
  <c r="J340" i="83"/>
  <c r="G341" i="83"/>
  <c r="H341" i="83"/>
  <c r="I341" i="83"/>
  <c r="J341" i="83"/>
  <c r="G342" i="83"/>
  <c r="H342" i="83"/>
  <c r="I342" i="83"/>
  <c r="J342" i="83"/>
  <c r="G343" i="83"/>
  <c r="H343" i="83"/>
  <c r="I343" i="83"/>
  <c r="J343" i="83"/>
  <c r="G344" i="83"/>
  <c r="H344" i="83"/>
  <c r="I344" i="83"/>
  <c r="J344" i="83"/>
  <c r="G345" i="83"/>
  <c r="H345" i="83"/>
  <c r="I345" i="83"/>
  <c r="J345" i="83"/>
  <c r="G346" i="83"/>
  <c r="H346" i="83"/>
  <c r="I346" i="83"/>
  <c r="J346" i="83"/>
  <c r="G347" i="83"/>
  <c r="H347" i="83"/>
  <c r="I347" i="83"/>
  <c r="J347" i="83"/>
  <c r="G348" i="83"/>
  <c r="H348" i="83"/>
  <c r="I348" i="83"/>
  <c r="J348" i="83"/>
  <c r="G349" i="83"/>
  <c r="H349" i="83"/>
  <c r="I349" i="83"/>
  <c r="J349" i="83"/>
  <c r="G350" i="83"/>
  <c r="H350" i="83"/>
  <c r="I350" i="83"/>
  <c r="J350" i="83"/>
  <c r="G351" i="83"/>
  <c r="H351" i="83"/>
  <c r="I351" i="83"/>
  <c r="J351" i="83"/>
  <c r="G352" i="83"/>
  <c r="H352" i="83"/>
  <c r="I352" i="83"/>
  <c r="J352" i="83"/>
  <c r="G353" i="83"/>
  <c r="H353" i="83"/>
  <c r="I353" i="83"/>
  <c r="J353" i="83"/>
  <c r="G354" i="83"/>
  <c r="H354" i="83"/>
  <c r="I354" i="83"/>
  <c r="J354" i="83"/>
  <c r="G355" i="83"/>
  <c r="H355" i="83"/>
  <c r="I355" i="83"/>
  <c r="J355" i="83"/>
  <c r="G356" i="83"/>
  <c r="H356" i="83"/>
  <c r="I356" i="83"/>
  <c r="J356" i="83"/>
  <c r="G357" i="83"/>
  <c r="H357" i="83"/>
  <c r="I357" i="83"/>
  <c r="J357" i="83"/>
  <c r="G358" i="83"/>
  <c r="H358" i="83"/>
  <c r="I358" i="83"/>
  <c r="J358" i="83"/>
  <c r="G359" i="83"/>
  <c r="H359" i="83"/>
  <c r="I359" i="83"/>
  <c r="J359" i="83"/>
  <c r="G360" i="83"/>
  <c r="H360" i="83"/>
  <c r="I360" i="83"/>
  <c r="J360" i="83"/>
  <c r="G361" i="83"/>
  <c r="H361" i="83"/>
  <c r="I361" i="83"/>
  <c r="J361" i="83"/>
  <c r="G362" i="83"/>
  <c r="H362" i="83"/>
  <c r="I362" i="83"/>
  <c r="J362" i="83"/>
  <c r="G363" i="83"/>
  <c r="H363" i="83"/>
  <c r="I363" i="83"/>
  <c r="J363" i="83"/>
  <c r="G364" i="83"/>
  <c r="H364" i="83"/>
  <c r="I364" i="83"/>
  <c r="J364" i="83"/>
  <c r="G365" i="83"/>
  <c r="H365" i="83"/>
  <c r="I365" i="83"/>
  <c r="J365" i="83"/>
  <c r="G366" i="83"/>
  <c r="H366" i="83"/>
  <c r="I366" i="83"/>
  <c r="J366" i="83"/>
  <c r="G367" i="83"/>
  <c r="H367" i="83"/>
  <c r="I367" i="83"/>
  <c r="J367" i="83"/>
  <c r="G368" i="83"/>
  <c r="H368" i="83"/>
  <c r="I368" i="83"/>
  <c r="J368" i="83"/>
  <c r="G369" i="83"/>
  <c r="H369" i="83"/>
  <c r="I369" i="83"/>
  <c r="J369" i="83"/>
  <c r="G370" i="83"/>
  <c r="H370" i="83"/>
  <c r="I370" i="83"/>
  <c r="J370" i="83"/>
  <c r="G371" i="83"/>
  <c r="H371" i="83"/>
  <c r="I371" i="83"/>
  <c r="J371" i="83"/>
  <c r="G372" i="83"/>
  <c r="H372" i="83"/>
  <c r="I372" i="83"/>
  <c r="J372" i="83"/>
  <c r="G373" i="83"/>
  <c r="H373" i="83"/>
  <c r="I373" i="83"/>
  <c r="J373" i="83"/>
  <c r="G374" i="83"/>
  <c r="H374" i="83"/>
  <c r="I374" i="83"/>
  <c r="J374" i="83"/>
  <c r="G375" i="83"/>
  <c r="H375" i="83"/>
  <c r="I375" i="83"/>
  <c r="J375" i="83"/>
  <c r="G376" i="83"/>
  <c r="H376" i="83"/>
  <c r="I376" i="83"/>
  <c r="J376" i="83"/>
  <c r="G377" i="83"/>
  <c r="H377" i="83"/>
  <c r="I377" i="83"/>
  <c r="J377" i="83"/>
  <c r="G378" i="83"/>
  <c r="H378" i="83"/>
  <c r="I378" i="83"/>
  <c r="J378" i="83"/>
  <c r="G379" i="83"/>
  <c r="H379" i="83"/>
  <c r="I379" i="83"/>
  <c r="J379" i="83"/>
  <c r="G380" i="83"/>
  <c r="H380" i="83"/>
  <c r="I380" i="83"/>
  <c r="J380" i="83"/>
  <c r="G381" i="83"/>
  <c r="H381" i="83"/>
  <c r="I381" i="83"/>
  <c r="J381" i="83"/>
  <c r="G382" i="83"/>
  <c r="H382" i="83"/>
  <c r="I382" i="83"/>
  <c r="J382" i="83"/>
  <c r="G383" i="83"/>
  <c r="H383" i="83"/>
  <c r="I383" i="83"/>
  <c r="J383" i="83"/>
  <c r="G384" i="83"/>
  <c r="H384" i="83"/>
  <c r="I384" i="83"/>
  <c r="J384" i="83"/>
  <c r="G385" i="83"/>
  <c r="H385" i="83"/>
  <c r="I385" i="83"/>
  <c r="J385" i="83"/>
  <c r="G386" i="83"/>
  <c r="H386" i="83"/>
  <c r="I386" i="83"/>
  <c r="J386" i="83"/>
  <c r="G387" i="83"/>
  <c r="H387" i="83"/>
  <c r="I387" i="83"/>
  <c r="J387" i="83"/>
  <c r="G388" i="83"/>
  <c r="H388" i="83"/>
  <c r="I388" i="83"/>
  <c r="J388" i="83"/>
  <c r="G389" i="83"/>
  <c r="H389" i="83"/>
  <c r="I389" i="83"/>
  <c r="J389" i="83"/>
  <c r="G390" i="83"/>
  <c r="H390" i="83"/>
  <c r="I390" i="83"/>
  <c r="J390" i="83"/>
  <c r="G391" i="83"/>
  <c r="H391" i="83"/>
  <c r="I391" i="83"/>
  <c r="J391" i="83"/>
  <c r="G392" i="83"/>
  <c r="H392" i="83"/>
  <c r="I392" i="83"/>
  <c r="J392" i="83"/>
  <c r="G393" i="83"/>
  <c r="H393" i="83"/>
  <c r="I393" i="83"/>
  <c r="J393" i="83"/>
  <c r="G394" i="83"/>
  <c r="H394" i="83"/>
  <c r="I394" i="83"/>
  <c r="J394" i="83"/>
  <c r="G395" i="83"/>
  <c r="H395" i="83"/>
  <c r="I395" i="83"/>
  <c r="J395" i="83"/>
  <c r="G396" i="83"/>
  <c r="H396" i="83"/>
  <c r="I396" i="83"/>
  <c r="J396" i="83"/>
  <c r="G397" i="83"/>
  <c r="H397" i="83"/>
  <c r="I397" i="83"/>
  <c r="J397" i="83"/>
  <c r="G398" i="83"/>
  <c r="H398" i="83"/>
  <c r="I398" i="83"/>
  <c r="J398" i="83"/>
  <c r="G399" i="83"/>
  <c r="H399" i="83"/>
  <c r="I399" i="83"/>
  <c r="J399" i="83"/>
  <c r="G400" i="83"/>
  <c r="H400" i="83"/>
  <c r="I400" i="83"/>
  <c r="J400" i="83"/>
  <c r="G401" i="83"/>
  <c r="H401" i="83"/>
  <c r="I401" i="83"/>
  <c r="J401" i="83"/>
  <c r="G402" i="83"/>
  <c r="H402" i="83"/>
  <c r="I402" i="83"/>
  <c r="J402" i="83"/>
  <c r="G403" i="83"/>
  <c r="H403" i="83"/>
  <c r="I403" i="83"/>
  <c r="J403" i="83"/>
  <c r="G404" i="83"/>
  <c r="H404" i="83"/>
  <c r="I404" i="83"/>
  <c r="J404" i="83"/>
  <c r="G405" i="83"/>
  <c r="H405" i="83"/>
  <c r="I405" i="83"/>
  <c r="J405" i="83"/>
  <c r="G406" i="83"/>
  <c r="H406" i="83"/>
  <c r="I406" i="83"/>
  <c r="J406" i="83"/>
  <c r="G407" i="83"/>
  <c r="H407" i="83"/>
  <c r="I407" i="83"/>
  <c r="J407" i="83"/>
  <c r="G408" i="83"/>
  <c r="H408" i="83"/>
  <c r="I408" i="83"/>
  <c r="J408" i="83"/>
  <c r="G409" i="83"/>
  <c r="H409" i="83"/>
  <c r="I409" i="83"/>
  <c r="J409" i="83"/>
  <c r="G410" i="83"/>
  <c r="H410" i="83"/>
  <c r="I410" i="83"/>
  <c r="J410" i="83"/>
  <c r="G411" i="83"/>
  <c r="H411" i="83"/>
  <c r="I411" i="83"/>
  <c r="J411" i="83"/>
  <c r="G412" i="83"/>
  <c r="H412" i="83"/>
  <c r="I412" i="83"/>
  <c r="J412" i="83"/>
  <c r="G413" i="83"/>
  <c r="H413" i="83"/>
  <c r="I413" i="83"/>
  <c r="J413" i="83"/>
  <c r="G414" i="83"/>
  <c r="H414" i="83"/>
  <c r="I414" i="83"/>
  <c r="J414" i="83"/>
  <c r="G415" i="83"/>
  <c r="H415" i="83"/>
  <c r="I415" i="83"/>
  <c r="J415" i="83"/>
  <c r="G416" i="83"/>
  <c r="H416" i="83"/>
  <c r="I416" i="83"/>
  <c r="J416" i="83"/>
  <c r="G417" i="83"/>
  <c r="H417" i="83"/>
  <c r="I417" i="83"/>
  <c r="J417" i="83"/>
  <c r="G418" i="83"/>
  <c r="H418" i="83"/>
  <c r="I418" i="83"/>
  <c r="J418" i="83"/>
  <c r="G419" i="83"/>
  <c r="H419" i="83"/>
  <c r="I419" i="83"/>
  <c r="J419" i="83"/>
  <c r="G420" i="83"/>
  <c r="H420" i="83"/>
  <c r="I420" i="83"/>
  <c r="J420" i="83"/>
  <c r="G421" i="83"/>
  <c r="H421" i="83"/>
  <c r="I421" i="83"/>
  <c r="J421" i="83"/>
  <c r="G422" i="83"/>
  <c r="H422" i="83"/>
  <c r="I422" i="83"/>
  <c r="J422" i="83"/>
  <c r="G423" i="83"/>
  <c r="H423" i="83"/>
  <c r="I423" i="83"/>
  <c r="J423" i="83"/>
  <c r="G424" i="83"/>
  <c r="H424" i="83"/>
  <c r="I424" i="83"/>
  <c r="J424" i="83"/>
  <c r="G425" i="83"/>
  <c r="H425" i="83"/>
  <c r="I425" i="83"/>
  <c r="J425" i="83"/>
  <c r="G426" i="83"/>
  <c r="H426" i="83"/>
  <c r="I426" i="83"/>
  <c r="J426" i="83"/>
  <c r="G427" i="83"/>
  <c r="H427" i="83"/>
  <c r="I427" i="83"/>
  <c r="J427" i="83"/>
  <c r="G428" i="83"/>
  <c r="H428" i="83"/>
  <c r="I428" i="83"/>
  <c r="J428" i="83"/>
  <c r="G429" i="83"/>
  <c r="H429" i="83"/>
  <c r="I429" i="83"/>
  <c r="J429" i="83"/>
  <c r="G430" i="83"/>
  <c r="H430" i="83"/>
  <c r="I430" i="83"/>
  <c r="J430" i="83"/>
  <c r="G431" i="83"/>
  <c r="H431" i="83"/>
  <c r="I431" i="83"/>
  <c r="J431" i="83"/>
  <c r="G432" i="83"/>
  <c r="H432" i="83"/>
  <c r="I432" i="83"/>
  <c r="J432" i="83"/>
  <c r="G433" i="83"/>
  <c r="H433" i="83"/>
  <c r="I433" i="83"/>
  <c r="J433" i="83"/>
  <c r="G434" i="83"/>
  <c r="H434" i="83"/>
  <c r="I434" i="83"/>
  <c r="J434" i="83"/>
  <c r="G435" i="83"/>
  <c r="H435" i="83"/>
  <c r="I435" i="83"/>
  <c r="J435" i="83"/>
  <c r="G436" i="83"/>
  <c r="H436" i="83"/>
  <c r="I436" i="83"/>
  <c r="J436" i="83"/>
  <c r="G437" i="83"/>
  <c r="H437" i="83"/>
  <c r="I437" i="83"/>
  <c r="J437" i="83"/>
  <c r="G438" i="83"/>
  <c r="H438" i="83"/>
  <c r="I438" i="83"/>
  <c r="J438" i="83"/>
  <c r="G439" i="83"/>
  <c r="H439" i="83"/>
  <c r="I439" i="83"/>
  <c r="J439" i="83"/>
  <c r="G440" i="83"/>
  <c r="H440" i="83"/>
  <c r="I440" i="83"/>
  <c r="J440" i="83"/>
  <c r="G441" i="83"/>
  <c r="H441" i="83"/>
  <c r="I441" i="83"/>
  <c r="J441" i="83"/>
  <c r="G442" i="83"/>
  <c r="H442" i="83"/>
  <c r="I442" i="83"/>
  <c r="J442" i="83"/>
  <c r="G443" i="83"/>
  <c r="H443" i="83"/>
  <c r="I443" i="83"/>
  <c r="J443" i="83"/>
  <c r="G444" i="83"/>
  <c r="H444" i="83"/>
  <c r="I444" i="83"/>
  <c r="J444" i="83"/>
  <c r="G445" i="83"/>
  <c r="H445" i="83"/>
  <c r="I445" i="83"/>
  <c r="J445" i="83"/>
  <c r="G446" i="83"/>
  <c r="H446" i="83"/>
  <c r="I446" i="83"/>
  <c r="J446" i="83"/>
  <c r="G447" i="83"/>
  <c r="H447" i="83"/>
  <c r="I447" i="83"/>
  <c r="J447" i="83"/>
  <c r="G448" i="83"/>
  <c r="H448" i="83"/>
  <c r="I448" i="83"/>
  <c r="J448" i="83"/>
  <c r="G449" i="83"/>
  <c r="H449" i="83"/>
  <c r="I449" i="83"/>
  <c r="J449" i="83"/>
  <c r="G450" i="83"/>
  <c r="H450" i="83"/>
  <c r="I450" i="83"/>
  <c r="J450" i="83"/>
  <c r="G451" i="83"/>
  <c r="H451" i="83"/>
  <c r="I451" i="83"/>
  <c r="J451" i="83"/>
  <c r="G452" i="83"/>
  <c r="H452" i="83"/>
  <c r="I452" i="83"/>
  <c r="J452" i="83"/>
  <c r="G453" i="83"/>
  <c r="H453" i="83"/>
  <c r="I453" i="83"/>
  <c r="J453" i="83"/>
  <c r="G454" i="83"/>
  <c r="H454" i="83"/>
  <c r="I454" i="83"/>
  <c r="J454" i="83"/>
  <c r="G455" i="83"/>
  <c r="H455" i="83"/>
  <c r="I455" i="83"/>
  <c r="J455" i="83"/>
  <c r="G456" i="83"/>
  <c r="H456" i="83"/>
  <c r="I456" i="83"/>
  <c r="J456" i="83"/>
  <c r="G457" i="83"/>
  <c r="H457" i="83"/>
  <c r="I457" i="83"/>
  <c r="J457" i="83"/>
  <c r="G458" i="83"/>
  <c r="H458" i="83"/>
  <c r="I458" i="83"/>
  <c r="J458" i="83"/>
  <c r="G459" i="83"/>
  <c r="H459" i="83"/>
  <c r="I459" i="83"/>
  <c r="J459" i="83"/>
  <c r="G460" i="83"/>
  <c r="H460" i="83"/>
  <c r="I460" i="83"/>
  <c r="J460" i="83"/>
  <c r="G461" i="83"/>
  <c r="H461" i="83"/>
  <c r="I461" i="83"/>
  <c r="J461" i="83"/>
  <c r="G462" i="83"/>
  <c r="H462" i="83"/>
  <c r="I462" i="83"/>
  <c r="J462" i="83"/>
  <c r="G463" i="83"/>
  <c r="H463" i="83"/>
  <c r="I463" i="83"/>
  <c r="J463" i="83"/>
  <c r="G464" i="83"/>
  <c r="H464" i="83"/>
  <c r="I464" i="83"/>
  <c r="J464" i="83"/>
  <c r="G465" i="83"/>
  <c r="H465" i="83"/>
  <c r="I465" i="83"/>
  <c r="J465" i="83"/>
  <c r="G466" i="83"/>
  <c r="H466" i="83"/>
  <c r="I466" i="83"/>
  <c r="J466" i="83"/>
  <c r="G467" i="83"/>
  <c r="H467" i="83"/>
  <c r="I467" i="83"/>
  <c r="J467" i="83"/>
  <c r="G468" i="83"/>
  <c r="H468" i="83"/>
  <c r="I468" i="83"/>
  <c r="J468" i="83"/>
  <c r="G469" i="83"/>
  <c r="H469" i="83"/>
  <c r="I469" i="83"/>
  <c r="J469" i="83"/>
  <c r="G470" i="83"/>
  <c r="H470" i="83"/>
  <c r="I470" i="83"/>
  <c r="J470" i="83"/>
  <c r="G471" i="83"/>
  <c r="H471" i="83"/>
  <c r="I471" i="83"/>
  <c r="J471" i="83"/>
  <c r="G472" i="83"/>
  <c r="H472" i="83"/>
  <c r="I472" i="83"/>
  <c r="J472" i="83"/>
  <c r="G473" i="83"/>
  <c r="H473" i="83"/>
  <c r="I473" i="83"/>
  <c r="J473" i="83"/>
  <c r="G474" i="83"/>
  <c r="H474" i="83"/>
  <c r="I474" i="83"/>
  <c r="J474" i="83"/>
  <c r="G475" i="83"/>
  <c r="H475" i="83"/>
  <c r="I475" i="83"/>
  <c r="J475" i="83"/>
  <c r="G476" i="83"/>
  <c r="H476" i="83"/>
  <c r="I476" i="83"/>
  <c r="J476" i="83"/>
  <c r="G477" i="83"/>
  <c r="H477" i="83"/>
  <c r="I477" i="83"/>
  <c r="J477" i="83"/>
  <c r="G478" i="83"/>
  <c r="H478" i="83"/>
  <c r="I478" i="83"/>
  <c r="J478" i="83"/>
  <c r="G479" i="83"/>
  <c r="H479" i="83"/>
  <c r="I479" i="83"/>
  <c r="J479" i="83"/>
  <c r="G480" i="83"/>
  <c r="H480" i="83"/>
  <c r="I480" i="83"/>
  <c r="J480" i="83"/>
  <c r="G481" i="83"/>
  <c r="H481" i="83"/>
  <c r="I481" i="83"/>
  <c r="J481" i="83"/>
  <c r="G482" i="83"/>
  <c r="H482" i="83"/>
  <c r="I482" i="83"/>
  <c r="J482" i="83"/>
  <c r="G483" i="83"/>
  <c r="H483" i="83"/>
  <c r="I483" i="83"/>
  <c r="J483" i="83"/>
  <c r="G484" i="83"/>
  <c r="H484" i="83"/>
  <c r="I484" i="83"/>
  <c r="J484" i="83"/>
  <c r="G485" i="83"/>
  <c r="H485" i="83"/>
  <c r="I485" i="83"/>
  <c r="J485" i="83"/>
  <c r="G486" i="83"/>
  <c r="H486" i="83"/>
  <c r="I486" i="83"/>
  <c r="J486" i="83"/>
  <c r="G487" i="83"/>
  <c r="H487" i="83"/>
  <c r="I487" i="83"/>
  <c r="J487" i="83"/>
  <c r="G488" i="83"/>
  <c r="H488" i="83"/>
  <c r="I488" i="83"/>
  <c r="J488" i="83"/>
  <c r="G489" i="83"/>
  <c r="H489" i="83"/>
  <c r="I489" i="83"/>
  <c r="J489" i="83"/>
  <c r="G490" i="83"/>
  <c r="H490" i="83"/>
  <c r="I490" i="83"/>
  <c r="J490" i="83"/>
  <c r="G491" i="83"/>
  <c r="H491" i="83"/>
  <c r="I491" i="83"/>
  <c r="J491" i="83"/>
  <c r="G492" i="83"/>
  <c r="H492" i="83"/>
  <c r="I492" i="83"/>
  <c r="J492" i="83"/>
  <c r="G493" i="83"/>
  <c r="H493" i="83"/>
  <c r="I493" i="83"/>
  <c r="J493" i="83"/>
  <c r="G494" i="83"/>
  <c r="H494" i="83"/>
  <c r="I494" i="83"/>
  <c r="J494" i="83"/>
  <c r="G495" i="83"/>
  <c r="H495" i="83"/>
  <c r="I495" i="83"/>
  <c r="J495" i="83"/>
  <c r="G496" i="83"/>
  <c r="H496" i="83"/>
  <c r="I496" i="83"/>
  <c r="J496" i="83"/>
  <c r="G497" i="83"/>
  <c r="H497" i="83"/>
  <c r="I497" i="83"/>
  <c r="J497" i="83"/>
  <c r="G498" i="83"/>
  <c r="H498" i="83"/>
  <c r="I498" i="83"/>
  <c r="J498" i="83"/>
  <c r="G499" i="83"/>
  <c r="H499" i="83"/>
  <c r="I499" i="83"/>
  <c r="J499" i="83"/>
  <c r="G500" i="83"/>
  <c r="H500" i="83"/>
  <c r="I500" i="83"/>
  <c r="J500" i="83"/>
  <c r="G501" i="83"/>
  <c r="H501" i="83"/>
  <c r="I501" i="83"/>
  <c r="J501" i="83"/>
  <c r="G502" i="83"/>
  <c r="H502" i="83"/>
  <c r="I502" i="83"/>
  <c r="J502" i="83"/>
  <c r="G503" i="83"/>
  <c r="H503" i="83"/>
  <c r="I503" i="83"/>
  <c r="J503" i="83"/>
  <c r="G504" i="83"/>
  <c r="H504" i="83"/>
  <c r="I504" i="83"/>
  <c r="J504" i="83"/>
  <c r="G505" i="83"/>
  <c r="H505" i="83"/>
  <c r="I505" i="83"/>
  <c r="J505" i="83"/>
  <c r="G506" i="83"/>
  <c r="H506" i="83"/>
  <c r="I506" i="83"/>
  <c r="J506" i="83"/>
  <c r="H7" i="83"/>
  <c r="I7" i="83"/>
  <c r="J7" i="83"/>
  <c r="G7" i="83"/>
  <c r="G8" i="84"/>
  <c r="H8" i="84"/>
  <c r="I8" i="84"/>
  <c r="J8" i="84"/>
  <c r="G9" i="84"/>
  <c r="H9" i="84"/>
  <c r="I9" i="84"/>
  <c r="J9" i="84"/>
  <c r="G10" i="84"/>
  <c r="H10" i="84"/>
  <c r="I10" i="84"/>
  <c r="J10" i="84"/>
  <c r="G11" i="84"/>
  <c r="H11" i="84"/>
  <c r="I11" i="84"/>
  <c r="J11" i="84"/>
  <c r="G12" i="84"/>
  <c r="H12" i="84"/>
  <c r="I12" i="84"/>
  <c r="J12" i="84"/>
  <c r="G13" i="84"/>
  <c r="H13" i="84"/>
  <c r="I13" i="84"/>
  <c r="J13" i="84"/>
  <c r="G14" i="84"/>
  <c r="H14" i="84"/>
  <c r="I14" i="84"/>
  <c r="J14" i="84"/>
  <c r="G15" i="84"/>
  <c r="H15" i="84"/>
  <c r="I15" i="84"/>
  <c r="J15" i="84"/>
  <c r="G16" i="84"/>
  <c r="H16" i="84"/>
  <c r="I16" i="84"/>
  <c r="J16" i="84"/>
  <c r="G17" i="84"/>
  <c r="H17" i="84"/>
  <c r="I17" i="84"/>
  <c r="J17" i="84"/>
  <c r="G18" i="84"/>
  <c r="H18" i="84"/>
  <c r="I18" i="84"/>
  <c r="J18" i="84"/>
  <c r="G19" i="84"/>
  <c r="H19" i="84"/>
  <c r="I19" i="84"/>
  <c r="J19" i="84"/>
  <c r="G20" i="84"/>
  <c r="H20" i="84"/>
  <c r="I20" i="84"/>
  <c r="J20" i="84"/>
  <c r="G21" i="84"/>
  <c r="H21" i="84"/>
  <c r="I21" i="84"/>
  <c r="J21" i="84"/>
  <c r="G22" i="84"/>
  <c r="H22" i="84"/>
  <c r="I22" i="84"/>
  <c r="J22" i="84"/>
  <c r="G23" i="84"/>
  <c r="H23" i="84"/>
  <c r="I23" i="84"/>
  <c r="J23" i="84"/>
  <c r="G24" i="84"/>
  <c r="H24" i="84"/>
  <c r="I24" i="84"/>
  <c r="J24" i="84"/>
  <c r="G25" i="84"/>
  <c r="H25" i="84"/>
  <c r="I25" i="84"/>
  <c r="J25" i="84"/>
  <c r="G26" i="84"/>
  <c r="H26" i="84"/>
  <c r="I26" i="84"/>
  <c r="J26" i="84"/>
  <c r="G27" i="84"/>
  <c r="H27" i="84"/>
  <c r="I27" i="84"/>
  <c r="J27" i="84"/>
  <c r="G28" i="84"/>
  <c r="H28" i="84"/>
  <c r="I28" i="84"/>
  <c r="J28" i="84"/>
  <c r="G29" i="84"/>
  <c r="H29" i="84"/>
  <c r="I29" i="84"/>
  <c r="J29" i="84"/>
  <c r="G30" i="84"/>
  <c r="H30" i="84"/>
  <c r="I30" i="84"/>
  <c r="J30" i="84"/>
  <c r="G31" i="84"/>
  <c r="H31" i="84"/>
  <c r="I31" i="84"/>
  <c r="J31" i="84"/>
  <c r="G32" i="84"/>
  <c r="H32" i="84"/>
  <c r="I32" i="84"/>
  <c r="J32" i="84"/>
  <c r="G33" i="84"/>
  <c r="H33" i="84"/>
  <c r="I33" i="84"/>
  <c r="J33" i="84"/>
  <c r="G34" i="84"/>
  <c r="H34" i="84"/>
  <c r="I34" i="84"/>
  <c r="J34" i="84"/>
  <c r="G35" i="84"/>
  <c r="H35" i="84"/>
  <c r="I35" i="84"/>
  <c r="J35" i="84"/>
  <c r="G36" i="84"/>
  <c r="H36" i="84"/>
  <c r="I36" i="84"/>
  <c r="J36" i="84"/>
  <c r="G37" i="84"/>
  <c r="H37" i="84"/>
  <c r="I37" i="84"/>
  <c r="J37" i="84"/>
  <c r="G38" i="84"/>
  <c r="H38" i="84"/>
  <c r="I38" i="84"/>
  <c r="J38" i="84"/>
  <c r="G39" i="84"/>
  <c r="H39" i="84"/>
  <c r="I39" i="84"/>
  <c r="J39" i="84"/>
  <c r="G40" i="84"/>
  <c r="H40" i="84"/>
  <c r="I40" i="84"/>
  <c r="J40" i="84"/>
  <c r="G41" i="84"/>
  <c r="H41" i="84"/>
  <c r="I41" i="84"/>
  <c r="J41" i="84"/>
  <c r="G42" i="84"/>
  <c r="H42" i="84"/>
  <c r="I42" i="84"/>
  <c r="J42" i="84"/>
  <c r="G43" i="84"/>
  <c r="H43" i="84"/>
  <c r="I43" i="84"/>
  <c r="J43" i="84"/>
  <c r="G44" i="84"/>
  <c r="H44" i="84"/>
  <c r="I44" i="84"/>
  <c r="J44" i="84"/>
  <c r="G45" i="84"/>
  <c r="H45" i="84"/>
  <c r="I45" i="84"/>
  <c r="J45" i="84"/>
  <c r="G46" i="84"/>
  <c r="H46" i="84"/>
  <c r="I46" i="84"/>
  <c r="J46" i="84"/>
  <c r="G47" i="84"/>
  <c r="H47" i="84"/>
  <c r="I47" i="84"/>
  <c r="J47" i="84"/>
  <c r="G48" i="84"/>
  <c r="H48" i="84"/>
  <c r="I48" i="84"/>
  <c r="J48" i="84"/>
  <c r="G49" i="84"/>
  <c r="H49" i="84"/>
  <c r="I49" i="84"/>
  <c r="J49" i="84"/>
  <c r="G50" i="84"/>
  <c r="H50" i="84"/>
  <c r="I50" i="84"/>
  <c r="J50" i="84"/>
  <c r="G51" i="84"/>
  <c r="H51" i="84"/>
  <c r="I51" i="84"/>
  <c r="J51" i="84"/>
  <c r="G52" i="84"/>
  <c r="H52" i="84"/>
  <c r="I52" i="84"/>
  <c r="J52" i="84"/>
  <c r="G53" i="84"/>
  <c r="H53" i="84"/>
  <c r="I53" i="84"/>
  <c r="J53" i="84"/>
  <c r="G54" i="84"/>
  <c r="H54" i="84"/>
  <c r="I54" i="84"/>
  <c r="J54" i="84"/>
  <c r="G55" i="84"/>
  <c r="H55" i="84"/>
  <c r="I55" i="84"/>
  <c r="J55" i="84"/>
  <c r="G56" i="84"/>
  <c r="H56" i="84"/>
  <c r="I56" i="84"/>
  <c r="J56" i="84"/>
  <c r="G57" i="84"/>
  <c r="H57" i="84"/>
  <c r="I57" i="84"/>
  <c r="J57" i="84"/>
  <c r="G58" i="84"/>
  <c r="H58" i="84"/>
  <c r="I58" i="84"/>
  <c r="J58" i="84"/>
  <c r="G59" i="84"/>
  <c r="H59" i="84"/>
  <c r="I59" i="84"/>
  <c r="J59" i="84"/>
  <c r="G60" i="84"/>
  <c r="H60" i="84"/>
  <c r="I60" i="84"/>
  <c r="J60" i="84"/>
  <c r="G61" i="84"/>
  <c r="H61" i="84"/>
  <c r="I61" i="84"/>
  <c r="J61" i="84"/>
  <c r="G62" i="84"/>
  <c r="H62" i="84"/>
  <c r="I62" i="84"/>
  <c r="J62" i="84"/>
  <c r="G63" i="84"/>
  <c r="H63" i="84"/>
  <c r="I63" i="84"/>
  <c r="J63" i="84"/>
  <c r="G64" i="84"/>
  <c r="H64" i="84"/>
  <c r="I64" i="84"/>
  <c r="J64" i="84"/>
  <c r="G65" i="84"/>
  <c r="H65" i="84"/>
  <c r="I65" i="84"/>
  <c r="J65" i="84"/>
  <c r="G66" i="84"/>
  <c r="H66" i="84"/>
  <c r="I66" i="84"/>
  <c r="J66" i="84"/>
  <c r="G67" i="84"/>
  <c r="H67" i="84"/>
  <c r="I67" i="84"/>
  <c r="J67" i="84"/>
  <c r="G68" i="84"/>
  <c r="H68" i="84"/>
  <c r="I68" i="84"/>
  <c r="J68" i="84"/>
  <c r="G69" i="84"/>
  <c r="H69" i="84"/>
  <c r="I69" i="84"/>
  <c r="J69" i="84"/>
  <c r="G70" i="84"/>
  <c r="H70" i="84"/>
  <c r="I70" i="84"/>
  <c r="J70" i="84"/>
  <c r="G71" i="84"/>
  <c r="H71" i="84"/>
  <c r="I71" i="84"/>
  <c r="J71" i="84"/>
  <c r="G72" i="84"/>
  <c r="H72" i="84"/>
  <c r="I72" i="84"/>
  <c r="J72" i="84"/>
  <c r="G73" i="84"/>
  <c r="H73" i="84"/>
  <c r="I73" i="84"/>
  <c r="J73" i="84"/>
  <c r="G74" i="84"/>
  <c r="H74" i="84"/>
  <c r="I74" i="84"/>
  <c r="J74" i="84"/>
  <c r="G75" i="84"/>
  <c r="H75" i="84"/>
  <c r="I75" i="84"/>
  <c r="J75" i="84"/>
  <c r="G76" i="84"/>
  <c r="H76" i="84"/>
  <c r="I76" i="84"/>
  <c r="J76" i="84"/>
  <c r="G77" i="84"/>
  <c r="H77" i="84"/>
  <c r="I77" i="84"/>
  <c r="J77" i="84"/>
  <c r="G78" i="84"/>
  <c r="H78" i="84"/>
  <c r="I78" i="84"/>
  <c r="J78" i="84"/>
  <c r="G79" i="84"/>
  <c r="H79" i="84"/>
  <c r="I79" i="84"/>
  <c r="J79" i="84"/>
  <c r="G80" i="84"/>
  <c r="H80" i="84"/>
  <c r="I80" i="84"/>
  <c r="J80" i="84"/>
  <c r="G81" i="84"/>
  <c r="H81" i="84"/>
  <c r="I81" i="84"/>
  <c r="J81" i="84"/>
  <c r="G82" i="84"/>
  <c r="H82" i="84"/>
  <c r="I82" i="84"/>
  <c r="J82" i="84"/>
  <c r="G83" i="84"/>
  <c r="H83" i="84"/>
  <c r="I83" i="84"/>
  <c r="J83" i="84"/>
  <c r="G84" i="84"/>
  <c r="H84" i="84"/>
  <c r="I84" i="84"/>
  <c r="J84" i="84"/>
  <c r="G85" i="84"/>
  <c r="H85" i="84"/>
  <c r="I85" i="84"/>
  <c r="J85" i="84"/>
  <c r="G86" i="84"/>
  <c r="H86" i="84"/>
  <c r="I86" i="84"/>
  <c r="J86" i="84"/>
  <c r="G87" i="84"/>
  <c r="H87" i="84"/>
  <c r="I87" i="84"/>
  <c r="J87" i="84"/>
  <c r="G88" i="84"/>
  <c r="H88" i="84"/>
  <c r="I88" i="84"/>
  <c r="J88" i="84"/>
  <c r="G89" i="84"/>
  <c r="H89" i="84"/>
  <c r="I89" i="84"/>
  <c r="J89" i="84"/>
  <c r="G90" i="84"/>
  <c r="H90" i="84"/>
  <c r="I90" i="84"/>
  <c r="J90" i="84"/>
  <c r="G91" i="84"/>
  <c r="H91" i="84"/>
  <c r="I91" i="84"/>
  <c r="J91" i="84"/>
  <c r="G92" i="84"/>
  <c r="H92" i="84"/>
  <c r="I92" i="84"/>
  <c r="J92" i="84"/>
  <c r="G93" i="84"/>
  <c r="H93" i="84"/>
  <c r="I93" i="84"/>
  <c r="J93" i="84"/>
  <c r="G94" i="84"/>
  <c r="H94" i="84"/>
  <c r="I94" i="84"/>
  <c r="J94" i="84"/>
  <c r="G95" i="84"/>
  <c r="H95" i="84"/>
  <c r="I95" i="84"/>
  <c r="J95" i="84"/>
  <c r="G96" i="84"/>
  <c r="H96" i="84"/>
  <c r="I96" i="84"/>
  <c r="J96" i="84"/>
  <c r="G97" i="84"/>
  <c r="H97" i="84"/>
  <c r="I97" i="84"/>
  <c r="J97" i="84"/>
  <c r="G98" i="84"/>
  <c r="H98" i="84"/>
  <c r="I98" i="84"/>
  <c r="J98" i="84"/>
  <c r="G99" i="84"/>
  <c r="H99" i="84"/>
  <c r="I99" i="84"/>
  <c r="J99" i="84"/>
  <c r="G100" i="84"/>
  <c r="H100" i="84"/>
  <c r="I100" i="84"/>
  <c r="J100" i="84"/>
  <c r="G101" i="84"/>
  <c r="H101" i="84"/>
  <c r="I101" i="84"/>
  <c r="J101" i="84"/>
  <c r="G102" i="84"/>
  <c r="H102" i="84"/>
  <c r="I102" i="84"/>
  <c r="J102" i="84"/>
  <c r="G103" i="84"/>
  <c r="H103" i="84"/>
  <c r="I103" i="84"/>
  <c r="J103" i="84"/>
  <c r="G104" i="84"/>
  <c r="H104" i="84"/>
  <c r="I104" i="84"/>
  <c r="J104" i="84"/>
  <c r="G105" i="84"/>
  <c r="H105" i="84"/>
  <c r="I105" i="84"/>
  <c r="J105" i="84"/>
  <c r="G106" i="84"/>
  <c r="H106" i="84"/>
  <c r="I106" i="84"/>
  <c r="J106" i="84"/>
  <c r="G107" i="84"/>
  <c r="H107" i="84"/>
  <c r="I107" i="84"/>
  <c r="J107" i="84"/>
  <c r="G108" i="84"/>
  <c r="H108" i="84"/>
  <c r="I108" i="84"/>
  <c r="J108" i="84"/>
  <c r="G109" i="84"/>
  <c r="H109" i="84"/>
  <c r="I109" i="84"/>
  <c r="J109" i="84"/>
  <c r="G110" i="84"/>
  <c r="H110" i="84"/>
  <c r="I110" i="84"/>
  <c r="J110" i="84"/>
  <c r="G111" i="84"/>
  <c r="H111" i="84"/>
  <c r="I111" i="84"/>
  <c r="J111" i="84"/>
  <c r="G112" i="84"/>
  <c r="H112" i="84"/>
  <c r="I112" i="84"/>
  <c r="J112" i="84"/>
  <c r="G113" i="84"/>
  <c r="H113" i="84"/>
  <c r="I113" i="84"/>
  <c r="J113" i="84"/>
  <c r="G114" i="84"/>
  <c r="H114" i="84"/>
  <c r="I114" i="84"/>
  <c r="J114" i="84"/>
  <c r="G115" i="84"/>
  <c r="H115" i="84"/>
  <c r="I115" i="84"/>
  <c r="J115" i="84"/>
  <c r="G116" i="84"/>
  <c r="H116" i="84"/>
  <c r="I116" i="84"/>
  <c r="J116" i="84"/>
  <c r="G117" i="84"/>
  <c r="H117" i="84"/>
  <c r="I117" i="84"/>
  <c r="J117" i="84"/>
  <c r="G118" i="84"/>
  <c r="H118" i="84"/>
  <c r="I118" i="84"/>
  <c r="J118" i="84"/>
  <c r="G119" i="84"/>
  <c r="H119" i="84"/>
  <c r="I119" i="84"/>
  <c r="J119" i="84"/>
  <c r="G120" i="84"/>
  <c r="H120" i="84"/>
  <c r="I120" i="84"/>
  <c r="J120" i="84"/>
  <c r="G121" i="84"/>
  <c r="H121" i="84"/>
  <c r="I121" i="84"/>
  <c r="J121" i="84"/>
  <c r="G122" i="84"/>
  <c r="H122" i="84"/>
  <c r="I122" i="84"/>
  <c r="J122" i="84"/>
  <c r="G123" i="84"/>
  <c r="H123" i="84"/>
  <c r="I123" i="84"/>
  <c r="J123" i="84"/>
  <c r="G124" i="84"/>
  <c r="H124" i="84"/>
  <c r="I124" i="84"/>
  <c r="J124" i="84"/>
  <c r="G125" i="84"/>
  <c r="H125" i="84"/>
  <c r="I125" i="84"/>
  <c r="J125" i="84"/>
  <c r="G126" i="84"/>
  <c r="H126" i="84"/>
  <c r="I126" i="84"/>
  <c r="J126" i="84"/>
  <c r="G127" i="84"/>
  <c r="H127" i="84"/>
  <c r="I127" i="84"/>
  <c r="J127" i="84"/>
  <c r="G128" i="84"/>
  <c r="H128" i="84"/>
  <c r="I128" i="84"/>
  <c r="J128" i="84"/>
  <c r="G129" i="84"/>
  <c r="H129" i="84"/>
  <c r="I129" i="84"/>
  <c r="J129" i="84"/>
  <c r="G130" i="84"/>
  <c r="H130" i="84"/>
  <c r="I130" i="84"/>
  <c r="J130" i="84"/>
  <c r="G131" i="84"/>
  <c r="H131" i="84"/>
  <c r="I131" i="84"/>
  <c r="J131" i="84"/>
  <c r="G132" i="84"/>
  <c r="H132" i="84"/>
  <c r="I132" i="84"/>
  <c r="J132" i="84"/>
  <c r="G133" i="84"/>
  <c r="H133" i="84"/>
  <c r="I133" i="84"/>
  <c r="J133" i="84"/>
  <c r="G134" i="84"/>
  <c r="H134" i="84"/>
  <c r="I134" i="84"/>
  <c r="J134" i="84"/>
  <c r="G135" i="84"/>
  <c r="H135" i="84"/>
  <c r="I135" i="84"/>
  <c r="J135" i="84"/>
  <c r="G136" i="84"/>
  <c r="H136" i="84"/>
  <c r="I136" i="84"/>
  <c r="J136" i="84"/>
  <c r="G137" i="84"/>
  <c r="H137" i="84"/>
  <c r="I137" i="84"/>
  <c r="J137" i="84"/>
  <c r="G138" i="84"/>
  <c r="H138" i="84"/>
  <c r="I138" i="84"/>
  <c r="J138" i="84"/>
  <c r="G139" i="84"/>
  <c r="H139" i="84"/>
  <c r="I139" i="84"/>
  <c r="J139" i="84"/>
  <c r="G140" i="84"/>
  <c r="H140" i="84"/>
  <c r="I140" i="84"/>
  <c r="J140" i="84"/>
  <c r="G141" i="84"/>
  <c r="H141" i="84"/>
  <c r="I141" i="84"/>
  <c r="J141" i="84"/>
  <c r="G142" i="84"/>
  <c r="H142" i="84"/>
  <c r="I142" i="84"/>
  <c r="J142" i="84"/>
  <c r="G143" i="84"/>
  <c r="H143" i="84"/>
  <c r="I143" i="84"/>
  <c r="J143" i="84"/>
  <c r="G144" i="84"/>
  <c r="H144" i="84"/>
  <c r="I144" i="84"/>
  <c r="J144" i="84"/>
  <c r="G145" i="84"/>
  <c r="H145" i="84"/>
  <c r="I145" i="84"/>
  <c r="J145" i="84"/>
  <c r="G146" i="84"/>
  <c r="H146" i="84"/>
  <c r="I146" i="84"/>
  <c r="J146" i="84"/>
  <c r="G147" i="84"/>
  <c r="H147" i="84"/>
  <c r="I147" i="84"/>
  <c r="J147" i="84"/>
  <c r="G148" i="84"/>
  <c r="H148" i="84"/>
  <c r="I148" i="84"/>
  <c r="J148" i="84"/>
  <c r="G149" i="84"/>
  <c r="H149" i="84"/>
  <c r="I149" i="84"/>
  <c r="J149" i="84"/>
  <c r="G150" i="84"/>
  <c r="H150" i="84"/>
  <c r="I150" i="84"/>
  <c r="J150" i="84"/>
  <c r="G151" i="84"/>
  <c r="H151" i="84"/>
  <c r="I151" i="84"/>
  <c r="J151" i="84"/>
  <c r="G152" i="84"/>
  <c r="H152" i="84"/>
  <c r="I152" i="84"/>
  <c r="J152" i="84"/>
  <c r="G153" i="84"/>
  <c r="H153" i="84"/>
  <c r="I153" i="84"/>
  <c r="J153" i="84"/>
  <c r="G154" i="84"/>
  <c r="H154" i="84"/>
  <c r="I154" i="84"/>
  <c r="J154" i="84"/>
  <c r="G155" i="84"/>
  <c r="H155" i="84"/>
  <c r="I155" i="84"/>
  <c r="J155" i="84"/>
  <c r="G156" i="84"/>
  <c r="H156" i="84"/>
  <c r="I156" i="84"/>
  <c r="J156" i="84"/>
  <c r="G157" i="84"/>
  <c r="H157" i="84"/>
  <c r="I157" i="84"/>
  <c r="J157" i="84"/>
  <c r="G158" i="84"/>
  <c r="H158" i="84"/>
  <c r="I158" i="84"/>
  <c r="J158" i="84"/>
  <c r="G159" i="84"/>
  <c r="H159" i="84"/>
  <c r="I159" i="84"/>
  <c r="J159" i="84"/>
  <c r="G160" i="84"/>
  <c r="H160" i="84"/>
  <c r="I160" i="84"/>
  <c r="J160" i="84"/>
  <c r="G161" i="84"/>
  <c r="H161" i="84"/>
  <c r="I161" i="84"/>
  <c r="J161" i="84"/>
  <c r="G162" i="84"/>
  <c r="H162" i="84"/>
  <c r="I162" i="84"/>
  <c r="J162" i="84"/>
  <c r="G163" i="84"/>
  <c r="H163" i="84"/>
  <c r="I163" i="84"/>
  <c r="J163" i="84"/>
  <c r="G164" i="84"/>
  <c r="H164" i="84"/>
  <c r="I164" i="84"/>
  <c r="J164" i="84"/>
  <c r="G165" i="84"/>
  <c r="H165" i="84"/>
  <c r="I165" i="84"/>
  <c r="J165" i="84"/>
  <c r="G166" i="84"/>
  <c r="H166" i="84"/>
  <c r="I166" i="84"/>
  <c r="J166" i="84"/>
  <c r="G167" i="84"/>
  <c r="H167" i="84"/>
  <c r="I167" i="84"/>
  <c r="J167" i="84"/>
  <c r="G168" i="84"/>
  <c r="H168" i="84"/>
  <c r="I168" i="84"/>
  <c r="J168" i="84"/>
  <c r="G169" i="84"/>
  <c r="H169" i="84"/>
  <c r="I169" i="84"/>
  <c r="J169" i="84"/>
  <c r="G170" i="84"/>
  <c r="H170" i="84"/>
  <c r="I170" i="84"/>
  <c r="J170" i="84"/>
  <c r="G171" i="84"/>
  <c r="H171" i="84"/>
  <c r="I171" i="84"/>
  <c r="J171" i="84"/>
  <c r="G172" i="84"/>
  <c r="H172" i="84"/>
  <c r="I172" i="84"/>
  <c r="J172" i="84"/>
  <c r="G173" i="84"/>
  <c r="H173" i="84"/>
  <c r="I173" i="84"/>
  <c r="J173" i="84"/>
  <c r="G174" i="84"/>
  <c r="H174" i="84"/>
  <c r="I174" i="84"/>
  <c r="J174" i="84"/>
  <c r="G175" i="84"/>
  <c r="H175" i="84"/>
  <c r="I175" i="84"/>
  <c r="J175" i="84"/>
  <c r="G176" i="84"/>
  <c r="H176" i="84"/>
  <c r="I176" i="84"/>
  <c r="J176" i="84"/>
  <c r="G177" i="84"/>
  <c r="H177" i="84"/>
  <c r="I177" i="84"/>
  <c r="J177" i="84"/>
  <c r="G178" i="84"/>
  <c r="H178" i="84"/>
  <c r="I178" i="84"/>
  <c r="J178" i="84"/>
  <c r="G179" i="84"/>
  <c r="H179" i="84"/>
  <c r="I179" i="84"/>
  <c r="J179" i="84"/>
  <c r="G180" i="84"/>
  <c r="H180" i="84"/>
  <c r="I180" i="84"/>
  <c r="J180" i="84"/>
  <c r="G181" i="84"/>
  <c r="H181" i="84"/>
  <c r="I181" i="84"/>
  <c r="J181" i="84"/>
  <c r="G182" i="84"/>
  <c r="H182" i="84"/>
  <c r="I182" i="84"/>
  <c r="J182" i="84"/>
  <c r="G183" i="84"/>
  <c r="H183" i="84"/>
  <c r="I183" i="84"/>
  <c r="J183" i="84"/>
  <c r="G184" i="84"/>
  <c r="H184" i="84"/>
  <c r="I184" i="84"/>
  <c r="J184" i="84"/>
  <c r="G185" i="84"/>
  <c r="H185" i="84"/>
  <c r="I185" i="84"/>
  <c r="J185" i="84"/>
  <c r="G186" i="84"/>
  <c r="H186" i="84"/>
  <c r="I186" i="84"/>
  <c r="J186" i="84"/>
  <c r="G187" i="84"/>
  <c r="H187" i="84"/>
  <c r="I187" i="84"/>
  <c r="J187" i="84"/>
  <c r="G188" i="84"/>
  <c r="H188" i="84"/>
  <c r="I188" i="84"/>
  <c r="J188" i="84"/>
  <c r="G189" i="84"/>
  <c r="H189" i="84"/>
  <c r="I189" i="84"/>
  <c r="J189" i="84"/>
  <c r="G190" i="84"/>
  <c r="H190" i="84"/>
  <c r="I190" i="84"/>
  <c r="J190" i="84"/>
  <c r="G191" i="84"/>
  <c r="H191" i="84"/>
  <c r="I191" i="84"/>
  <c r="J191" i="84"/>
  <c r="G192" i="84"/>
  <c r="H192" i="84"/>
  <c r="I192" i="84"/>
  <c r="J192" i="84"/>
  <c r="G193" i="84"/>
  <c r="H193" i="84"/>
  <c r="I193" i="84"/>
  <c r="J193" i="84"/>
  <c r="G194" i="84"/>
  <c r="H194" i="84"/>
  <c r="I194" i="84"/>
  <c r="J194" i="84"/>
  <c r="G195" i="84"/>
  <c r="H195" i="84"/>
  <c r="I195" i="84"/>
  <c r="J195" i="84"/>
  <c r="G196" i="84"/>
  <c r="H196" i="84"/>
  <c r="I196" i="84"/>
  <c r="J196" i="84"/>
  <c r="G197" i="84"/>
  <c r="H197" i="84"/>
  <c r="I197" i="84"/>
  <c r="J197" i="84"/>
  <c r="G198" i="84"/>
  <c r="H198" i="84"/>
  <c r="I198" i="84"/>
  <c r="J198" i="84"/>
  <c r="G199" i="84"/>
  <c r="H199" i="84"/>
  <c r="I199" i="84"/>
  <c r="J199" i="84"/>
  <c r="G200" i="84"/>
  <c r="H200" i="84"/>
  <c r="I200" i="84"/>
  <c r="J200" i="84"/>
  <c r="G201" i="84"/>
  <c r="H201" i="84"/>
  <c r="I201" i="84"/>
  <c r="J201" i="84"/>
  <c r="G202" i="84"/>
  <c r="H202" i="84"/>
  <c r="I202" i="84"/>
  <c r="J202" i="84"/>
  <c r="G203" i="84"/>
  <c r="H203" i="84"/>
  <c r="I203" i="84"/>
  <c r="J203" i="84"/>
  <c r="G204" i="84"/>
  <c r="H204" i="84"/>
  <c r="I204" i="84"/>
  <c r="J204" i="84"/>
  <c r="G205" i="84"/>
  <c r="H205" i="84"/>
  <c r="I205" i="84"/>
  <c r="J205" i="84"/>
  <c r="G206" i="84"/>
  <c r="H206" i="84"/>
  <c r="I206" i="84"/>
  <c r="J206" i="84"/>
  <c r="G207" i="84"/>
  <c r="H207" i="84"/>
  <c r="I207" i="84"/>
  <c r="J207" i="84"/>
  <c r="G208" i="84"/>
  <c r="H208" i="84"/>
  <c r="I208" i="84"/>
  <c r="J208" i="84"/>
  <c r="G209" i="84"/>
  <c r="H209" i="84"/>
  <c r="I209" i="84"/>
  <c r="J209" i="84"/>
  <c r="G210" i="84"/>
  <c r="H210" i="84"/>
  <c r="I210" i="84"/>
  <c r="J210" i="84"/>
  <c r="G211" i="84"/>
  <c r="H211" i="84"/>
  <c r="I211" i="84"/>
  <c r="J211" i="84"/>
  <c r="G212" i="84"/>
  <c r="H212" i="84"/>
  <c r="I212" i="84"/>
  <c r="J212" i="84"/>
  <c r="G213" i="84"/>
  <c r="H213" i="84"/>
  <c r="I213" i="84"/>
  <c r="J213" i="84"/>
  <c r="G214" i="84"/>
  <c r="H214" i="84"/>
  <c r="I214" i="84"/>
  <c r="J214" i="84"/>
  <c r="G215" i="84"/>
  <c r="H215" i="84"/>
  <c r="I215" i="84"/>
  <c r="J215" i="84"/>
  <c r="G216" i="84"/>
  <c r="H216" i="84"/>
  <c r="I216" i="84"/>
  <c r="J216" i="84"/>
  <c r="G217" i="84"/>
  <c r="H217" i="84"/>
  <c r="I217" i="84"/>
  <c r="J217" i="84"/>
  <c r="G218" i="84"/>
  <c r="H218" i="84"/>
  <c r="I218" i="84"/>
  <c r="J218" i="84"/>
  <c r="G219" i="84"/>
  <c r="H219" i="84"/>
  <c r="I219" i="84"/>
  <c r="J219" i="84"/>
  <c r="G220" i="84"/>
  <c r="H220" i="84"/>
  <c r="I220" i="84"/>
  <c r="J220" i="84"/>
  <c r="G221" i="84"/>
  <c r="H221" i="84"/>
  <c r="I221" i="84"/>
  <c r="J221" i="84"/>
  <c r="G222" i="84"/>
  <c r="H222" i="84"/>
  <c r="I222" i="84"/>
  <c r="J222" i="84"/>
  <c r="G223" i="84"/>
  <c r="H223" i="84"/>
  <c r="I223" i="84"/>
  <c r="J223" i="84"/>
  <c r="G224" i="84"/>
  <c r="H224" i="84"/>
  <c r="I224" i="84"/>
  <c r="J224" i="84"/>
  <c r="G225" i="84"/>
  <c r="H225" i="84"/>
  <c r="I225" i="84"/>
  <c r="J225" i="84"/>
  <c r="G226" i="84"/>
  <c r="H226" i="84"/>
  <c r="I226" i="84"/>
  <c r="J226" i="84"/>
  <c r="G227" i="84"/>
  <c r="H227" i="84"/>
  <c r="I227" i="84"/>
  <c r="J227" i="84"/>
  <c r="G228" i="84"/>
  <c r="H228" i="84"/>
  <c r="I228" i="84"/>
  <c r="J228" i="84"/>
  <c r="G229" i="84"/>
  <c r="H229" i="84"/>
  <c r="I229" i="84"/>
  <c r="J229" i="84"/>
  <c r="G230" i="84"/>
  <c r="H230" i="84"/>
  <c r="I230" i="84"/>
  <c r="J230" i="84"/>
  <c r="G231" i="84"/>
  <c r="H231" i="84"/>
  <c r="I231" i="84"/>
  <c r="J231" i="84"/>
  <c r="G232" i="84"/>
  <c r="H232" i="84"/>
  <c r="I232" i="84"/>
  <c r="J232" i="84"/>
  <c r="G233" i="84"/>
  <c r="H233" i="84"/>
  <c r="I233" i="84"/>
  <c r="J233" i="84"/>
  <c r="G234" i="84"/>
  <c r="H234" i="84"/>
  <c r="I234" i="84"/>
  <c r="J234" i="84"/>
  <c r="G235" i="84"/>
  <c r="H235" i="84"/>
  <c r="I235" i="84"/>
  <c r="J235" i="84"/>
  <c r="G236" i="84"/>
  <c r="H236" i="84"/>
  <c r="I236" i="84"/>
  <c r="J236" i="84"/>
  <c r="G237" i="84"/>
  <c r="H237" i="84"/>
  <c r="I237" i="84"/>
  <c r="J237" i="84"/>
  <c r="G238" i="84"/>
  <c r="H238" i="84"/>
  <c r="I238" i="84"/>
  <c r="J238" i="84"/>
  <c r="G239" i="84"/>
  <c r="H239" i="84"/>
  <c r="I239" i="84"/>
  <c r="J239" i="84"/>
  <c r="G240" i="84"/>
  <c r="H240" i="84"/>
  <c r="I240" i="84"/>
  <c r="J240" i="84"/>
  <c r="G241" i="84"/>
  <c r="H241" i="84"/>
  <c r="I241" i="84"/>
  <c r="J241" i="84"/>
  <c r="G242" i="84"/>
  <c r="H242" i="84"/>
  <c r="I242" i="84"/>
  <c r="J242" i="84"/>
  <c r="G243" i="84"/>
  <c r="H243" i="84"/>
  <c r="I243" i="84"/>
  <c r="J243" i="84"/>
  <c r="G244" i="84"/>
  <c r="H244" i="84"/>
  <c r="I244" i="84"/>
  <c r="J244" i="84"/>
  <c r="G245" i="84"/>
  <c r="H245" i="84"/>
  <c r="I245" i="84"/>
  <c r="J245" i="84"/>
  <c r="G246" i="84"/>
  <c r="H246" i="84"/>
  <c r="I246" i="84"/>
  <c r="J246" i="84"/>
  <c r="G247" i="84"/>
  <c r="H247" i="84"/>
  <c r="I247" i="84"/>
  <c r="J247" i="84"/>
  <c r="G248" i="84"/>
  <c r="H248" i="84"/>
  <c r="I248" i="84"/>
  <c r="J248" i="84"/>
  <c r="G249" i="84"/>
  <c r="H249" i="84"/>
  <c r="I249" i="84"/>
  <c r="J249" i="84"/>
  <c r="G250" i="84"/>
  <c r="H250" i="84"/>
  <c r="I250" i="84"/>
  <c r="J250" i="84"/>
  <c r="G251" i="84"/>
  <c r="H251" i="84"/>
  <c r="I251" i="84"/>
  <c r="J251" i="84"/>
  <c r="G252" i="84"/>
  <c r="H252" i="84"/>
  <c r="I252" i="84"/>
  <c r="J252" i="84"/>
  <c r="G253" i="84"/>
  <c r="H253" i="84"/>
  <c r="I253" i="84"/>
  <c r="J253" i="84"/>
  <c r="G254" i="84"/>
  <c r="H254" i="84"/>
  <c r="I254" i="84"/>
  <c r="J254" i="84"/>
  <c r="G255" i="84"/>
  <c r="H255" i="84"/>
  <c r="I255" i="84"/>
  <c r="J255" i="84"/>
  <c r="G256" i="84"/>
  <c r="H256" i="84"/>
  <c r="I256" i="84"/>
  <c r="J256" i="84"/>
  <c r="G257" i="84"/>
  <c r="H257" i="84"/>
  <c r="I257" i="84"/>
  <c r="J257" i="84"/>
  <c r="G258" i="84"/>
  <c r="H258" i="84"/>
  <c r="I258" i="84"/>
  <c r="J258" i="84"/>
  <c r="G259" i="84"/>
  <c r="H259" i="84"/>
  <c r="I259" i="84"/>
  <c r="J259" i="84"/>
  <c r="G260" i="84"/>
  <c r="H260" i="84"/>
  <c r="I260" i="84"/>
  <c r="J260" i="84"/>
  <c r="G261" i="84"/>
  <c r="H261" i="84"/>
  <c r="I261" i="84"/>
  <c r="J261" i="84"/>
  <c r="G262" i="84"/>
  <c r="H262" i="84"/>
  <c r="I262" i="84"/>
  <c r="J262" i="84"/>
  <c r="G263" i="84"/>
  <c r="H263" i="84"/>
  <c r="I263" i="84"/>
  <c r="J263" i="84"/>
  <c r="G264" i="84"/>
  <c r="H264" i="84"/>
  <c r="I264" i="84"/>
  <c r="J264" i="84"/>
  <c r="G265" i="84"/>
  <c r="H265" i="84"/>
  <c r="I265" i="84"/>
  <c r="J265" i="84"/>
  <c r="G266" i="84"/>
  <c r="H266" i="84"/>
  <c r="I266" i="84"/>
  <c r="J266" i="84"/>
  <c r="G267" i="84"/>
  <c r="H267" i="84"/>
  <c r="I267" i="84"/>
  <c r="J267" i="84"/>
  <c r="G268" i="84"/>
  <c r="H268" i="84"/>
  <c r="I268" i="84"/>
  <c r="J268" i="84"/>
  <c r="G269" i="84"/>
  <c r="H269" i="84"/>
  <c r="I269" i="84"/>
  <c r="J269" i="84"/>
  <c r="G270" i="84"/>
  <c r="H270" i="84"/>
  <c r="I270" i="84"/>
  <c r="J270" i="84"/>
  <c r="G271" i="84"/>
  <c r="H271" i="84"/>
  <c r="I271" i="84"/>
  <c r="J271" i="84"/>
  <c r="G272" i="84"/>
  <c r="H272" i="84"/>
  <c r="I272" i="84"/>
  <c r="J272" i="84"/>
  <c r="G273" i="84"/>
  <c r="H273" i="84"/>
  <c r="I273" i="84"/>
  <c r="J273" i="84"/>
  <c r="G274" i="84"/>
  <c r="H274" i="84"/>
  <c r="I274" i="84"/>
  <c r="J274" i="84"/>
  <c r="G275" i="84"/>
  <c r="H275" i="84"/>
  <c r="I275" i="84"/>
  <c r="J275" i="84"/>
  <c r="G276" i="84"/>
  <c r="H276" i="84"/>
  <c r="I276" i="84"/>
  <c r="J276" i="84"/>
  <c r="G277" i="84"/>
  <c r="H277" i="84"/>
  <c r="I277" i="84"/>
  <c r="J277" i="84"/>
  <c r="G278" i="84"/>
  <c r="H278" i="84"/>
  <c r="I278" i="84"/>
  <c r="J278" i="84"/>
  <c r="G279" i="84"/>
  <c r="H279" i="84"/>
  <c r="I279" i="84"/>
  <c r="J279" i="84"/>
  <c r="G280" i="84"/>
  <c r="H280" i="84"/>
  <c r="I280" i="84"/>
  <c r="J280" i="84"/>
  <c r="G281" i="84"/>
  <c r="H281" i="84"/>
  <c r="I281" i="84"/>
  <c r="J281" i="84"/>
  <c r="G282" i="84"/>
  <c r="H282" i="84"/>
  <c r="I282" i="84"/>
  <c r="J282" i="84"/>
  <c r="G283" i="84"/>
  <c r="H283" i="84"/>
  <c r="I283" i="84"/>
  <c r="J283" i="84"/>
  <c r="G284" i="84"/>
  <c r="H284" i="84"/>
  <c r="I284" i="84"/>
  <c r="J284" i="84"/>
  <c r="G285" i="84"/>
  <c r="H285" i="84"/>
  <c r="I285" i="84"/>
  <c r="J285" i="84"/>
  <c r="G286" i="84"/>
  <c r="H286" i="84"/>
  <c r="I286" i="84"/>
  <c r="J286" i="84"/>
  <c r="G287" i="84"/>
  <c r="H287" i="84"/>
  <c r="I287" i="84"/>
  <c r="J287" i="84"/>
  <c r="G288" i="84"/>
  <c r="H288" i="84"/>
  <c r="I288" i="84"/>
  <c r="J288" i="84"/>
  <c r="G289" i="84"/>
  <c r="H289" i="84"/>
  <c r="I289" i="84"/>
  <c r="J289" i="84"/>
  <c r="G290" i="84"/>
  <c r="H290" i="84"/>
  <c r="I290" i="84"/>
  <c r="J290" i="84"/>
  <c r="G291" i="84"/>
  <c r="H291" i="84"/>
  <c r="I291" i="84"/>
  <c r="J291" i="84"/>
  <c r="G292" i="84"/>
  <c r="H292" i="84"/>
  <c r="I292" i="84"/>
  <c r="J292" i="84"/>
  <c r="G293" i="84"/>
  <c r="H293" i="84"/>
  <c r="I293" i="84"/>
  <c r="J293" i="84"/>
  <c r="G294" i="84"/>
  <c r="H294" i="84"/>
  <c r="I294" i="84"/>
  <c r="J294" i="84"/>
  <c r="G295" i="84"/>
  <c r="H295" i="84"/>
  <c r="I295" i="84"/>
  <c r="J295" i="84"/>
  <c r="G296" i="84"/>
  <c r="H296" i="84"/>
  <c r="I296" i="84"/>
  <c r="J296" i="84"/>
  <c r="G297" i="84"/>
  <c r="H297" i="84"/>
  <c r="I297" i="84"/>
  <c r="J297" i="84"/>
  <c r="G298" i="84"/>
  <c r="H298" i="84"/>
  <c r="I298" i="84"/>
  <c r="J298" i="84"/>
  <c r="G299" i="84"/>
  <c r="H299" i="84"/>
  <c r="I299" i="84"/>
  <c r="J299" i="84"/>
  <c r="G300" i="84"/>
  <c r="H300" i="84"/>
  <c r="I300" i="84"/>
  <c r="J300" i="84"/>
  <c r="G301" i="84"/>
  <c r="H301" i="84"/>
  <c r="I301" i="84"/>
  <c r="J301" i="84"/>
  <c r="G302" i="84"/>
  <c r="H302" i="84"/>
  <c r="I302" i="84"/>
  <c r="J302" i="84"/>
  <c r="G303" i="84"/>
  <c r="H303" i="84"/>
  <c r="I303" i="84"/>
  <c r="J303" i="84"/>
  <c r="G304" i="84"/>
  <c r="H304" i="84"/>
  <c r="I304" i="84"/>
  <c r="J304" i="84"/>
  <c r="G305" i="84"/>
  <c r="H305" i="84"/>
  <c r="I305" i="84"/>
  <c r="J305" i="84"/>
  <c r="G306" i="84"/>
  <c r="H306" i="84"/>
  <c r="I306" i="84"/>
  <c r="J306" i="84"/>
  <c r="G307" i="84"/>
  <c r="H307" i="84"/>
  <c r="I307" i="84"/>
  <c r="J307" i="84"/>
  <c r="G308" i="84"/>
  <c r="H308" i="84"/>
  <c r="I308" i="84"/>
  <c r="J308" i="84"/>
  <c r="G309" i="84"/>
  <c r="H309" i="84"/>
  <c r="I309" i="84"/>
  <c r="J309" i="84"/>
  <c r="G310" i="84"/>
  <c r="H310" i="84"/>
  <c r="I310" i="84"/>
  <c r="J310" i="84"/>
  <c r="G311" i="84"/>
  <c r="H311" i="84"/>
  <c r="I311" i="84"/>
  <c r="J311" i="84"/>
  <c r="G312" i="84"/>
  <c r="H312" i="84"/>
  <c r="I312" i="84"/>
  <c r="J312" i="84"/>
  <c r="G313" i="84"/>
  <c r="H313" i="84"/>
  <c r="I313" i="84"/>
  <c r="J313" i="84"/>
  <c r="G314" i="84"/>
  <c r="H314" i="84"/>
  <c r="I314" i="84"/>
  <c r="J314" i="84"/>
  <c r="G315" i="84"/>
  <c r="H315" i="84"/>
  <c r="I315" i="84"/>
  <c r="J315" i="84"/>
  <c r="G316" i="84"/>
  <c r="H316" i="84"/>
  <c r="I316" i="84"/>
  <c r="J316" i="84"/>
  <c r="G317" i="84"/>
  <c r="H317" i="84"/>
  <c r="I317" i="84"/>
  <c r="J317" i="84"/>
  <c r="G318" i="84"/>
  <c r="H318" i="84"/>
  <c r="I318" i="84"/>
  <c r="J318" i="84"/>
  <c r="G319" i="84"/>
  <c r="H319" i="84"/>
  <c r="I319" i="84"/>
  <c r="J319" i="84"/>
  <c r="G320" i="84"/>
  <c r="H320" i="84"/>
  <c r="I320" i="84"/>
  <c r="J320" i="84"/>
  <c r="G321" i="84"/>
  <c r="H321" i="84"/>
  <c r="I321" i="84"/>
  <c r="J321" i="84"/>
  <c r="G322" i="84"/>
  <c r="H322" i="84"/>
  <c r="I322" i="84"/>
  <c r="J322" i="84"/>
  <c r="G323" i="84"/>
  <c r="H323" i="84"/>
  <c r="I323" i="84"/>
  <c r="J323" i="84"/>
  <c r="G324" i="84"/>
  <c r="H324" i="84"/>
  <c r="I324" i="84"/>
  <c r="J324" i="84"/>
  <c r="G325" i="84"/>
  <c r="H325" i="84"/>
  <c r="I325" i="84"/>
  <c r="J325" i="84"/>
  <c r="G326" i="84"/>
  <c r="H326" i="84"/>
  <c r="I326" i="84"/>
  <c r="J326" i="84"/>
  <c r="G327" i="84"/>
  <c r="H327" i="84"/>
  <c r="I327" i="84"/>
  <c r="J327" i="84"/>
  <c r="G328" i="84"/>
  <c r="H328" i="84"/>
  <c r="I328" i="84"/>
  <c r="J328" i="84"/>
  <c r="G329" i="84"/>
  <c r="H329" i="84"/>
  <c r="I329" i="84"/>
  <c r="J329" i="84"/>
  <c r="G330" i="84"/>
  <c r="H330" i="84"/>
  <c r="I330" i="84"/>
  <c r="J330" i="84"/>
  <c r="G331" i="84"/>
  <c r="H331" i="84"/>
  <c r="I331" i="84"/>
  <c r="J331" i="84"/>
  <c r="G332" i="84"/>
  <c r="H332" i="84"/>
  <c r="I332" i="84"/>
  <c r="J332" i="84"/>
  <c r="G333" i="84"/>
  <c r="H333" i="84"/>
  <c r="I333" i="84"/>
  <c r="J333" i="84"/>
  <c r="G334" i="84"/>
  <c r="H334" i="84"/>
  <c r="I334" i="84"/>
  <c r="J334" i="84"/>
  <c r="G335" i="84"/>
  <c r="H335" i="84"/>
  <c r="I335" i="84"/>
  <c r="J335" i="84"/>
  <c r="G336" i="84"/>
  <c r="H336" i="84"/>
  <c r="I336" i="84"/>
  <c r="J336" i="84"/>
  <c r="G337" i="84"/>
  <c r="H337" i="84"/>
  <c r="I337" i="84"/>
  <c r="J337" i="84"/>
  <c r="G338" i="84"/>
  <c r="H338" i="84"/>
  <c r="I338" i="84"/>
  <c r="J338" i="84"/>
  <c r="G339" i="84"/>
  <c r="H339" i="84"/>
  <c r="I339" i="84"/>
  <c r="J339" i="84"/>
  <c r="G340" i="84"/>
  <c r="H340" i="84"/>
  <c r="I340" i="84"/>
  <c r="J340" i="84"/>
  <c r="G341" i="84"/>
  <c r="H341" i="84"/>
  <c r="I341" i="84"/>
  <c r="J341" i="84"/>
  <c r="G342" i="84"/>
  <c r="H342" i="84"/>
  <c r="I342" i="84"/>
  <c r="J342" i="84"/>
  <c r="G343" i="84"/>
  <c r="H343" i="84"/>
  <c r="I343" i="84"/>
  <c r="J343" i="84"/>
  <c r="G344" i="84"/>
  <c r="H344" i="84"/>
  <c r="I344" i="84"/>
  <c r="J344" i="84"/>
  <c r="G345" i="84"/>
  <c r="H345" i="84"/>
  <c r="I345" i="84"/>
  <c r="J345" i="84"/>
  <c r="G346" i="84"/>
  <c r="H346" i="84"/>
  <c r="I346" i="84"/>
  <c r="J346" i="84"/>
  <c r="G347" i="84"/>
  <c r="H347" i="84"/>
  <c r="I347" i="84"/>
  <c r="J347" i="84"/>
  <c r="G348" i="84"/>
  <c r="H348" i="84"/>
  <c r="I348" i="84"/>
  <c r="J348" i="84"/>
  <c r="G349" i="84"/>
  <c r="H349" i="84"/>
  <c r="I349" i="84"/>
  <c r="J349" i="84"/>
  <c r="G350" i="84"/>
  <c r="H350" i="84"/>
  <c r="I350" i="84"/>
  <c r="J350" i="84"/>
  <c r="G351" i="84"/>
  <c r="H351" i="84"/>
  <c r="I351" i="84"/>
  <c r="J351" i="84"/>
  <c r="G352" i="84"/>
  <c r="H352" i="84"/>
  <c r="I352" i="84"/>
  <c r="J352" i="84"/>
  <c r="G353" i="84"/>
  <c r="H353" i="84"/>
  <c r="I353" i="84"/>
  <c r="J353" i="84"/>
  <c r="G354" i="84"/>
  <c r="H354" i="84"/>
  <c r="I354" i="84"/>
  <c r="J354" i="84"/>
  <c r="G355" i="84"/>
  <c r="H355" i="84"/>
  <c r="I355" i="84"/>
  <c r="J355" i="84"/>
  <c r="G356" i="84"/>
  <c r="H356" i="84"/>
  <c r="I356" i="84"/>
  <c r="J356" i="84"/>
  <c r="G357" i="84"/>
  <c r="H357" i="84"/>
  <c r="I357" i="84"/>
  <c r="J357" i="84"/>
  <c r="G358" i="84"/>
  <c r="H358" i="84"/>
  <c r="I358" i="84"/>
  <c r="J358" i="84"/>
  <c r="G359" i="84"/>
  <c r="H359" i="84"/>
  <c r="I359" i="84"/>
  <c r="J359" i="84"/>
  <c r="G360" i="84"/>
  <c r="H360" i="84"/>
  <c r="I360" i="84"/>
  <c r="J360" i="84"/>
  <c r="G361" i="84"/>
  <c r="H361" i="84"/>
  <c r="I361" i="84"/>
  <c r="J361" i="84"/>
  <c r="G362" i="84"/>
  <c r="H362" i="84"/>
  <c r="I362" i="84"/>
  <c r="J362" i="84"/>
  <c r="G363" i="84"/>
  <c r="H363" i="84"/>
  <c r="I363" i="84"/>
  <c r="J363" i="84"/>
  <c r="G364" i="84"/>
  <c r="H364" i="84"/>
  <c r="I364" i="84"/>
  <c r="J364" i="84"/>
  <c r="G365" i="84"/>
  <c r="H365" i="84"/>
  <c r="I365" i="84"/>
  <c r="J365" i="84"/>
  <c r="G366" i="84"/>
  <c r="H366" i="84"/>
  <c r="I366" i="84"/>
  <c r="J366" i="84"/>
  <c r="G367" i="84"/>
  <c r="H367" i="84"/>
  <c r="I367" i="84"/>
  <c r="J367" i="84"/>
  <c r="G368" i="84"/>
  <c r="H368" i="84"/>
  <c r="I368" i="84"/>
  <c r="J368" i="84"/>
  <c r="G369" i="84"/>
  <c r="H369" i="84"/>
  <c r="I369" i="84"/>
  <c r="J369" i="84"/>
  <c r="G370" i="84"/>
  <c r="H370" i="84"/>
  <c r="I370" i="84"/>
  <c r="J370" i="84"/>
  <c r="G371" i="84"/>
  <c r="H371" i="84"/>
  <c r="I371" i="84"/>
  <c r="J371" i="84"/>
  <c r="G372" i="84"/>
  <c r="H372" i="84"/>
  <c r="I372" i="84"/>
  <c r="J372" i="84"/>
  <c r="G373" i="84"/>
  <c r="H373" i="84"/>
  <c r="I373" i="84"/>
  <c r="J373" i="84"/>
  <c r="G374" i="84"/>
  <c r="H374" i="84"/>
  <c r="I374" i="84"/>
  <c r="J374" i="84"/>
  <c r="G375" i="84"/>
  <c r="H375" i="84"/>
  <c r="I375" i="84"/>
  <c r="J375" i="84"/>
  <c r="G376" i="84"/>
  <c r="H376" i="84"/>
  <c r="I376" i="84"/>
  <c r="J376" i="84"/>
  <c r="G377" i="84"/>
  <c r="H377" i="84"/>
  <c r="I377" i="84"/>
  <c r="J377" i="84"/>
  <c r="G378" i="84"/>
  <c r="H378" i="84"/>
  <c r="I378" i="84"/>
  <c r="J378" i="84"/>
  <c r="G379" i="84"/>
  <c r="H379" i="84"/>
  <c r="I379" i="84"/>
  <c r="J379" i="84"/>
  <c r="G380" i="84"/>
  <c r="H380" i="84"/>
  <c r="I380" i="84"/>
  <c r="J380" i="84"/>
  <c r="G381" i="84"/>
  <c r="H381" i="84"/>
  <c r="I381" i="84"/>
  <c r="J381" i="84"/>
  <c r="G382" i="84"/>
  <c r="H382" i="84"/>
  <c r="I382" i="84"/>
  <c r="J382" i="84"/>
  <c r="G383" i="84"/>
  <c r="H383" i="84"/>
  <c r="I383" i="84"/>
  <c r="J383" i="84"/>
  <c r="G384" i="84"/>
  <c r="H384" i="84"/>
  <c r="I384" i="84"/>
  <c r="J384" i="84"/>
  <c r="G385" i="84"/>
  <c r="H385" i="84"/>
  <c r="I385" i="84"/>
  <c r="J385" i="84"/>
  <c r="G386" i="84"/>
  <c r="H386" i="84"/>
  <c r="I386" i="84"/>
  <c r="J386" i="84"/>
  <c r="G387" i="84"/>
  <c r="H387" i="84"/>
  <c r="I387" i="84"/>
  <c r="J387" i="84"/>
  <c r="G388" i="84"/>
  <c r="H388" i="84"/>
  <c r="I388" i="84"/>
  <c r="J388" i="84"/>
  <c r="G389" i="84"/>
  <c r="H389" i="84"/>
  <c r="I389" i="84"/>
  <c r="J389" i="84"/>
  <c r="G390" i="84"/>
  <c r="H390" i="84"/>
  <c r="I390" i="84"/>
  <c r="J390" i="84"/>
  <c r="G391" i="84"/>
  <c r="H391" i="84"/>
  <c r="I391" i="84"/>
  <c r="J391" i="84"/>
  <c r="G392" i="84"/>
  <c r="H392" i="84"/>
  <c r="I392" i="84"/>
  <c r="J392" i="84"/>
  <c r="G393" i="84"/>
  <c r="H393" i="84"/>
  <c r="I393" i="84"/>
  <c r="J393" i="84"/>
  <c r="G394" i="84"/>
  <c r="H394" i="84"/>
  <c r="I394" i="84"/>
  <c r="J394" i="84"/>
  <c r="G395" i="84"/>
  <c r="H395" i="84"/>
  <c r="I395" i="84"/>
  <c r="J395" i="84"/>
  <c r="G396" i="84"/>
  <c r="H396" i="84"/>
  <c r="I396" i="84"/>
  <c r="J396" i="84"/>
  <c r="G397" i="84"/>
  <c r="H397" i="84"/>
  <c r="I397" i="84"/>
  <c r="J397" i="84"/>
  <c r="G398" i="84"/>
  <c r="H398" i="84"/>
  <c r="I398" i="84"/>
  <c r="J398" i="84"/>
  <c r="G399" i="84"/>
  <c r="H399" i="84"/>
  <c r="I399" i="84"/>
  <c r="J399" i="84"/>
  <c r="G400" i="84"/>
  <c r="H400" i="84"/>
  <c r="I400" i="84"/>
  <c r="J400" i="84"/>
  <c r="G401" i="84"/>
  <c r="H401" i="84"/>
  <c r="I401" i="84"/>
  <c r="J401" i="84"/>
  <c r="G402" i="84"/>
  <c r="H402" i="84"/>
  <c r="I402" i="84"/>
  <c r="J402" i="84"/>
  <c r="G403" i="84"/>
  <c r="H403" i="84"/>
  <c r="I403" i="84"/>
  <c r="J403" i="84"/>
  <c r="G404" i="84"/>
  <c r="H404" i="84"/>
  <c r="I404" i="84"/>
  <c r="J404" i="84"/>
  <c r="G405" i="84"/>
  <c r="H405" i="84"/>
  <c r="I405" i="84"/>
  <c r="J405" i="84"/>
  <c r="G406" i="84"/>
  <c r="H406" i="84"/>
  <c r="I406" i="84"/>
  <c r="J406" i="84"/>
  <c r="G407" i="84"/>
  <c r="H407" i="84"/>
  <c r="I407" i="84"/>
  <c r="J407" i="84"/>
  <c r="G408" i="84"/>
  <c r="H408" i="84"/>
  <c r="I408" i="84"/>
  <c r="J408" i="84"/>
  <c r="G409" i="84"/>
  <c r="H409" i="84"/>
  <c r="I409" i="84"/>
  <c r="J409" i="84"/>
  <c r="G410" i="84"/>
  <c r="H410" i="84"/>
  <c r="I410" i="84"/>
  <c r="J410" i="84"/>
  <c r="G411" i="84"/>
  <c r="H411" i="84"/>
  <c r="I411" i="84"/>
  <c r="J411" i="84"/>
  <c r="G412" i="84"/>
  <c r="H412" i="84"/>
  <c r="I412" i="84"/>
  <c r="J412" i="84"/>
  <c r="G413" i="84"/>
  <c r="H413" i="84"/>
  <c r="I413" i="84"/>
  <c r="J413" i="84"/>
  <c r="G414" i="84"/>
  <c r="H414" i="84"/>
  <c r="I414" i="84"/>
  <c r="J414" i="84"/>
  <c r="G415" i="84"/>
  <c r="H415" i="84"/>
  <c r="I415" i="84"/>
  <c r="J415" i="84"/>
  <c r="G416" i="84"/>
  <c r="H416" i="84"/>
  <c r="I416" i="84"/>
  <c r="J416" i="84"/>
  <c r="G417" i="84"/>
  <c r="H417" i="84"/>
  <c r="I417" i="84"/>
  <c r="J417" i="84"/>
  <c r="G418" i="84"/>
  <c r="H418" i="84"/>
  <c r="I418" i="84"/>
  <c r="J418" i="84"/>
  <c r="G419" i="84"/>
  <c r="H419" i="84"/>
  <c r="I419" i="84"/>
  <c r="J419" i="84"/>
  <c r="G420" i="84"/>
  <c r="H420" i="84"/>
  <c r="I420" i="84"/>
  <c r="J420" i="84"/>
  <c r="G421" i="84"/>
  <c r="H421" i="84"/>
  <c r="I421" i="84"/>
  <c r="J421" i="84"/>
  <c r="G422" i="84"/>
  <c r="H422" i="84"/>
  <c r="I422" i="84"/>
  <c r="J422" i="84"/>
  <c r="G423" i="84"/>
  <c r="H423" i="84"/>
  <c r="I423" i="84"/>
  <c r="J423" i="84"/>
  <c r="G424" i="84"/>
  <c r="H424" i="84"/>
  <c r="I424" i="84"/>
  <c r="J424" i="84"/>
  <c r="G425" i="84"/>
  <c r="H425" i="84"/>
  <c r="I425" i="84"/>
  <c r="J425" i="84"/>
  <c r="G426" i="84"/>
  <c r="H426" i="84"/>
  <c r="I426" i="84"/>
  <c r="J426" i="84"/>
  <c r="G427" i="84"/>
  <c r="H427" i="84"/>
  <c r="I427" i="84"/>
  <c r="J427" i="84"/>
  <c r="G428" i="84"/>
  <c r="H428" i="84"/>
  <c r="I428" i="84"/>
  <c r="J428" i="84"/>
  <c r="G429" i="84"/>
  <c r="H429" i="84"/>
  <c r="I429" i="84"/>
  <c r="J429" i="84"/>
  <c r="G430" i="84"/>
  <c r="H430" i="84"/>
  <c r="I430" i="84"/>
  <c r="J430" i="84"/>
  <c r="G431" i="84"/>
  <c r="H431" i="84"/>
  <c r="I431" i="84"/>
  <c r="J431" i="84"/>
  <c r="G432" i="84"/>
  <c r="H432" i="84"/>
  <c r="I432" i="84"/>
  <c r="J432" i="84"/>
  <c r="G433" i="84"/>
  <c r="H433" i="84"/>
  <c r="I433" i="84"/>
  <c r="J433" i="84"/>
  <c r="G434" i="84"/>
  <c r="H434" i="84"/>
  <c r="I434" i="84"/>
  <c r="J434" i="84"/>
  <c r="G435" i="84"/>
  <c r="H435" i="84"/>
  <c r="I435" i="84"/>
  <c r="J435" i="84"/>
  <c r="G436" i="84"/>
  <c r="H436" i="84"/>
  <c r="I436" i="84"/>
  <c r="J436" i="84"/>
  <c r="G437" i="84"/>
  <c r="H437" i="84"/>
  <c r="I437" i="84"/>
  <c r="J437" i="84"/>
  <c r="G438" i="84"/>
  <c r="H438" i="84"/>
  <c r="I438" i="84"/>
  <c r="J438" i="84"/>
  <c r="G439" i="84"/>
  <c r="H439" i="84"/>
  <c r="I439" i="84"/>
  <c r="J439" i="84"/>
  <c r="G440" i="84"/>
  <c r="H440" i="84"/>
  <c r="I440" i="84"/>
  <c r="J440" i="84"/>
  <c r="G441" i="84"/>
  <c r="H441" i="84"/>
  <c r="I441" i="84"/>
  <c r="J441" i="84"/>
  <c r="G442" i="84"/>
  <c r="H442" i="84"/>
  <c r="I442" i="84"/>
  <c r="J442" i="84"/>
  <c r="G443" i="84"/>
  <c r="H443" i="84"/>
  <c r="I443" i="84"/>
  <c r="J443" i="84"/>
  <c r="G444" i="84"/>
  <c r="H444" i="84"/>
  <c r="I444" i="84"/>
  <c r="J444" i="84"/>
  <c r="G445" i="84"/>
  <c r="H445" i="84"/>
  <c r="I445" i="84"/>
  <c r="J445" i="84"/>
  <c r="G446" i="84"/>
  <c r="H446" i="84"/>
  <c r="I446" i="84"/>
  <c r="J446" i="84"/>
  <c r="G447" i="84"/>
  <c r="H447" i="84"/>
  <c r="I447" i="84"/>
  <c r="J447" i="84"/>
  <c r="G448" i="84"/>
  <c r="H448" i="84"/>
  <c r="I448" i="84"/>
  <c r="J448" i="84"/>
  <c r="G449" i="84"/>
  <c r="H449" i="84"/>
  <c r="I449" i="84"/>
  <c r="J449" i="84"/>
  <c r="G450" i="84"/>
  <c r="H450" i="84"/>
  <c r="I450" i="84"/>
  <c r="J450" i="84"/>
  <c r="G451" i="84"/>
  <c r="H451" i="84"/>
  <c r="I451" i="84"/>
  <c r="J451" i="84"/>
  <c r="G452" i="84"/>
  <c r="H452" i="84"/>
  <c r="I452" i="84"/>
  <c r="J452" i="84"/>
  <c r="G453" i="84"/>
  <c r="H453" i="84"/>
  <c r="I453" i="84"/>
  <c r="J453" i="84"/>
  <c r="G454" i="84"/>
  <c r="H454" i="84"/>
  <c r="I454" i="84"/>
  <c r="J454" i="84"/>
  <c r="G455" i="84"/>
  <c r="H455" i="84"/>
  <c r="I455" i="84"/>
  <c r="J455" i="84"/>
  <c r="G456" i="84"/>
  <c r="H456" i="84"/>
  <c r="I456" i="84"/>
  <c r="J456" i="84"/>
  <c r="G457" i="84"/>
  <c r="H457" i="84"/>
  <c r="I457" i="84"/>
  <c r="J457" i="84"/>
  <c r="G458" i="84"/>
  <c r="H458" i="84"/>
  <c r="I458" i="84"/>
  <c r="J458" i="84"/>
  <c r="G459" i="84"/>
  <c r="H459" i="84"/>
  <c r="I459" i="84"/>
  <c r="J459" i="84"/>
  <c r="G460" i="84"/>
  <c r="H460" i="84"/>
  <c r="I460" i="84"/>
  <c r="J460" i="84"/>
  <c r="G461" i="84"/>
  <c r="H461" i="84"/>
  <c r="I461" i="84"/>
  <c r="J461" i="84"/>
  <c r="G462" i="84"/>
  <c r="H462" i="84"/>
  <c r="I462" i="84"/>
  <c r="J462" i="84"/>
  <c r="G463" i="84"/>
  <c r="H463" i="84"/>
  <c r="I463" i="84"/>
  <c r="J463" i="84"/>
  <c r="G464" i="84"/>
  <c r="H464" i="84"/>
  <c r="I464" i="84"/>
  <c r="J464" i="84"/>
  <c r="G465" i="84"/>
  <c r="H465" i="84"/>
  <c r="I465" i="84"/>
  <c r="J465" i="84"/>
  <c r="G466" i="84"/>
  <c r="H466" i="84"/>
  <c r="I466" i="84"/>
  <c r="J466" i="84"/>
  <c r="G467" i="84"/>
  <c r="H467" i="84"/>
  <c r="I467" i="84"/>
  <c r="J467" i="84"/>
  <c r="G468" i="84"/>
  <c r="H468" i="84"/>
  <c r="I468" i="84"/>
  <c r="J468" i="84"/>
  <c r="G469" i="84"/>
  <c r="H469" i="84"/>
  <c r="I469" i="84"/>
  <c r="J469" i="84"/>
  <c r="G470" i="84"/>
  <c r="H470" i="84"/>
  <c r="I470" i="84"/>
  <c r="J470" i="84"/>
  <c r="G471" i="84"/>
  <c r="H471" i="84"/>
  <c r="I471" i="84"/>
  <c r="J471" i="84"/>
  <c r="G472" i="84"/>
  <c r="H472" i="84"/>
  <c r="I472" i="84"/>
  <c r="J472" i="84"/>
  <c r="G473" i="84"/>
  <c r="H473" i="84"/>
  <c r="I473" i="84"/>
  <c r="J473" i="84"/>
  <c r="G474" i="84"/>
  <c r="H474" i="84"/>
  <c r="I474" i="84"/>
  <c r="J474" i="84"/>
  <c r="G475" i="84"/>
  <c r="H475" i="84"/>
  <c r="I475" i="84"/>
  <c r="J475" i="84"/>
  <c r="G476" i="84"/>
  <c r="H476" i="84"/>
  <c r="I476" i="84"/>
  <c r="J476" i="84"/>
  <c r="G477" i="84"/>
  <c r="H477" i="84"/>
  <c r="I477" i="84"/>
  <c r="J477" i="84"/>
  <c r="G478" i="84"/>
  <c r="H478" i="84"/>
  <c r="I478" i="84"/>
  <c r="J478" i="84"/>
  <c r="G479" i="84"/>
  <c r="H479" i="84"/>
  <c r="I479" i="84"/>
  <c r="J479" i="84"/>
  <c r="G480" i="84"/>
  <c r="H480" i="84"/>
  <c r="I480" i="84"/>
  <c r="J480" i="84"/>
  <c r="G481" i="84"/>
  <c r="H481" i="84"/>
  <c r="I481" i="84"/>
  <c r="J481" i="84"/>
  <c r="G482" i="84"/>
  <c r="H482" i="84"/>
  <c r="I482" i="84"/>
  <c r="J482" i="84"/>
  <c r="G483" i="84"/>
  <c r="H483" i="84"/>
  <c r="I483" i="84"/>
  <c r="J483" i="84"/>
  <c r="G484" i="84"/>
  <c r="H484" i="84"/>
  <c r="I484" i="84"/>
  <c r="J484" i="84"/>
  <c r="G485" i="84"/>
  <c r="H485" i="84"/>
  <c r="I485" i="84"/>
  <c r="J485" i="84"/>
  <c r="G486" i="84"/>
  <c r="H486" i="84"/>
  <c r="I486" i="84"/>
  <c r="J486" i="84"/>
  <c r="G487" i="84"/>
  <c r="H487" i="84"/>
  <c r="I487" i="84"/>
  <c r="J487" i="84"/>
  <c r="G488" i="84"/>
  <c r="H488" i="84"/>
  <c r="I488" i="84"/>
  <c r="J488" i="84"/>
  <c r="G489" i="84"/>
  <c r="H489" i="84"/>
  <c r="I489" i="84"/>
  <c r="J489" i="84"/>
  <c r="G490" i="84"/>
  <c r="H490" i="84"/>
  <c r="I490" i="84"/>
  <c r="J490" i="84"/>
  <c r="G491" i="84"/>
  <c r="H491" i="84"/>
  <c r="I491" i="84"/>
  <c r="J491" i="84"/>
  <c r="G492" i="84"/>
  <c r="H492" i="84"/>
  <c r="I492" i="84"/>
  <c r="J492" i="84"/>
  <c r="G493" i="84"/>
  <c r="H493" i="84"/>
  <c r="I493" i="84"/>
  <c r="J493" i="84"/>
  <c r="G494" i="84"/>
  <c r="H494" i="84"/>
  <c r="I494" i="84"/>
  <c r="J494" i="84"/>
  <c r="G495" i="84"/>
  <c r="H495" i="84"/>
  <c r="I495" i="84"/>
  <c r="J495" i="84"/>
  <c r="G496" i="84"/>
  <c r="H496" i="84"/>
  <c r="I496" i="84"/>
  <c r="J496" i="84"/>
  <c r="G497" i="84"/>
  <c r="H497" i="84"/>
  <c r="I497" i="84"/>
  <c r="J497" i="84"/>
  <c r="G498" i="84"/>
  <c r="H498" i="84"/>
  <c r="I498" i="84"/>
  <c r="J498" i="84"/>
  <c r="G499" i="84"/>
  <c r="H499" i="84"/>
  <c r="I499" i="84"/>
  <c r="J499" i="84"/>
  <c r="G500" i="84"/>
  <c r="H500" i="84"/>
  <c r="I500" i="84"/>
  <c r="J500" i="84"/>
  <c r="G501" i="84"/>
  <c r="H501" i="84"/>
  <c r="I501" i="84"/>
  <c r="J501" i="84"/>
  <c r="G502" i="84"/>
  <c r="H502" i="84"/>
  <c r="I502" i="84"/>
  <c r="J502" i="84"/>
  <c r="G503" i="84"/>
  <c r="H503" i="84"/>
  <c r="I503" i="84"/>
  <c r="J503" i="84"/>
  <c r="G504" i="84"/>
  <c r="H504" i="84"/>
  <c r="I504" i="84"/>
  <c r="J504" i="84"/>
  <c r="G505" i="84"/>
  <c r="H505" i="84"/>
  <c r="I505" i="84"/>
  <c r="J505" i="84"/>
  <c r="G506" i="84"/>
  <c r="H506" i="84"/>
  <c r="I506" i="84"/>
  <c r="J506" i="84"/>
  <c r="H7" i="84"/>
  <c r="I7" i="84"/>
  <c r="J7" i="84"/>
  <c r="G7" i="84"/>
  <c r="G8" i="72"/>
  <c r="H8" i="72"/>
  <c r="I8" i="72"/>
  <c r="J8" i="72"/>
  <c r="G9" i="72"/>
  <c r="H9" i="72"/>
  <c r="I9" i="72"/>
  <c r="J9" i="72"/>
  <c r="G10" i="72"/>
  <c r="H10" i="72"/>
  <c r="I10" i="72"/>
  <c r="J10" i="72"/>
  <c r="G11" i="72"/>
  <c r="H11" i="72"/>
  <c r="I11" i="72"/>
  <c r="J11" i="72"/>
  <c r="G12" i="72"/>
  <c r="H12" i="72"/>
  <c r="I12" i="72"/>
  <c r="J12" i="72"/>
  <c r="G13" i="72"/>
  <c r="H13" i="72"/>
  <c r="I13" i="72"/>
  <c r="J13" i="72"/>
  <c r="G14" i="72"/>
  <c r="H14" i="72"/>
  <c r="I14" i="72"/>
  <c r="J14" i="72"/>
  <c r="G15" i="72"/>
  <c r="H15" i="72"/>
  <c r="I15" i="72"/>
  <c r="J15" i="72"/>
  <c r="G16" i="72"/>
  <c r="H16" i="72"/>
  <c r="I16" i="72"/>
  <c r="J16" i="72"/>
  <c r="G17" i="72"/>
  <c r="H17" i="72"/>
  <c r="I17" i="72"/>
  <c r="J17" i="72"/>
  <c r="G18" i="72"/>
  <c r="H18" i="72"/>
  <c r="I18" i="72"/>
  <c r="J18" i="72"/>
  <c r="G19" i="72"/>
  <c r="H19" i="72"/>
  <c r="I19" i="72"/>
  <c r="J19" i="72"/>
  <c r="G20" i="72"/>
  <c r="H20" i="72"/>
  <c r="I20" i="72"/>
  <c r="J20" i="72"/>
  <c r="G21" i="72"/>
  <c r="H21" i="72"/>
  <c r="I21" i="72"/>
  <c r="J21" i="72"/>
  <c r="G22" i="72"/>
  <c r="H22" i="72"/>
  <c r="I22" i="72"/>
  <c r="J22" i="72"/>
  <c r="G23" i="72"/>
  <c r="H23" i="72"/>
  <c r="I23" i="72"/>
  <c r="J23" i="72"/>
  <c r="G24" i="72"/>
  <c r="H24" i="72"/>
  <c r="I24" i="72"/>
  <c r="J24" i="72"/>
  <c r="G25" i="72"/>
  <c r="H25" i="72"/>
  <c r="I25" i="72"/>
  <c r="J25" i="72"/>
  <c r="G26" i="72"/>
  <c r="H26" i="72"/>
  <c r="I26" i="72"/>
  <c r="J26" i="72"/>
  <c r="G27" i="72"/>
  <c r="H27" i="72"/>
  <c r="I27" i="72"/>
  <c r="J27" i="72"/>
  <c r="G28" i="72"/>
  <c r="H28" i="72"/>
  <c r="I28" i="72"/>
  <c r="J28" i="72"/>
  <c r="G29" i="72"/>
  <c r="H29" i="72"/>
  <c r="I29" i="72"/>
  <c r="J29" i="72"/>
  <c r="G30" i="72"/>
  <c r="H30" i="72"/>
  <c r="I30" i="72"/>
  <c r="J30" i="72"/>
  <c r="G31" i="72"/>
  <c r="H31" i="72"/>
  <c r="I31" i="72"/>
  <c r="J31" i="72"/>
  <c r="G32" i="72"/>
  <c r="H32" i="72"/>
  <c r="I32" i="72"/>
  <c r="J32" i="72"/>
  <c r="G33" i="72"/>
  <c r="H33" i="72"/>
  <c r="I33" i="72"/>
  <c r="J33" i="72"/>
  <c r="G34" i="72"/>
  <c r="H34" i="72"/>
  <c r="I34" i="72"/>
  <c r="J34" i="72"/>
  <c r="G35" i="72"/>
  <c r="H35" i="72"/>
  <c r="I35" i="72"/>
  <c r="J35" i="72"/>
  <c r="G36" i="72"/>
  <c r="H36" i="72"/>
  <c r="I36" i="72"/>
  <c r="J36" i="72"/>
  <c r="G37" i="72"/>
  <c r="H37" i="72"/>
  <c r="I37" i="72"/>
  <c r="J37" i="72"/>
  <c r="G38" i="72"/>
  <c r="H38" i="72"/>
  <c r="I38" i="72"/>
  <c r="J38" i="72"/>
  <c r="G39" i="72"/>
  <c r="H39" i="72"/>
  <c r="I39" i="72"/>
  <c r="J39" i="72"/>
  <c r="G40" i="72"/>
  <c r="H40" i="72"/>
  <c r="I40" i="72"/>
  <c r="J40" i="72"/>
  <c r="G41" i="72"/>
  <c r="H41" i="72"/>
  <c r="I41" i="72"/>
  <c r="J41" i="72"/>
  <c r="G42" i="72"/>
  <c r="H42" i="72"/>
  <c r="I42" i="72"/>
  <c r="J42" i="72"/>
  <c r="G43" i="72"/>
  <c r="H43" i="72"/>
  <c r="I43" i="72"/>
  <c r="J43" i="72"/>
  <c r="G44" i="72"/>
  <c r="H44" i="72"/>
  <c r="I44" i="72"/>
  <c r="J44" i="72"/>
  <c r="G45" i="72"/>
  <c r="H45" i="72"/>
  <c r="I45" i="72"/>
  <c r="J45" i="72"/>
  <c r="G46" i="72"/>
  <c r="H46" i="72"/>
  <c r="I46" i="72"/>
  <c r="J46" i="72"/>
  <c r="G47" i="72"/>
  <c r="H47" i="72"/>
  <c r="I47" i="72"/>
  <c r="J47" i="72"/>
  <c r="G48" i="72"/>
  <c r="H48" i="72"/>
  <c r="I48" i="72"/>
  <c r="J48" i="72"/>
  <c r="G49" i="72"/>
  <c r="H49" i="72"/>
  <c r="I49" i="72"/>
  <c r="J49" i="72"/>
  <c r="G50" i="72"/>
  <c r="H50" i="72"/>
  <c r="I50" i="72"/>
  <c r="J50" i="72"/>
  <c r="G51" i="72"/>
  <c r="H51" i="72"/>
  <c r="I51" i="72"/>
  <c r="J51" i="72"/>
  <c r="G52" i="72"/>
  <c r="H52" i="72"/>
  <c r="I52" i="72"/>
  <c r="J52" i="72"/>
  <c r="G53" i="72"/>
  <c r="H53" i="72"/>
  <c r="I53" i="72"/>
  <c r="J53" i="72"/>
  <c r="G54" i="72"/>
  <c r="H54" i="72"/>
  <c r="I54" i="72"/>
  <c r="J54" i="72"/>
  <c r="G55" i="72"/>
  <c r="H55" i="72"/>
  <c r="I55" i="72"/>
  <c r="J55" i="72"/>
  <c r="G56" i="72"/>
  <c r="H56" i="72"/>
  <c r="I56" i="72"/>
  <c r="J56" i="72"/>
  <c r="G57" i="72"/>
  <c r="H57" i="72"/>
  <c r="I57" i="72"/>
  <c r="J57" i="72"/>
  <c r="G58" i="72"/>
  <c r="H58" i="72"/>
  <c r="I58" i="72"/>
  <c r="J58" i="72"/>
  <c r="G59" i="72"/>
  <c r="H59" i="72"/>
  <c r="I59" i="72"/>
  <c r="J59" i="72"/>
  <c r="G60" i="72"/>
  <c r="H60" i="72"/>
  <c r="I60" i="72"/>
  <c r="J60" i="72"/>
  <c r="G61" i="72"/>
  <c r="H61" i="72"/>
  <c r="I61" i="72"/>
  <c r="J61" i="72"/>
  <c r="G62" i="72"/>
  <c r="H62" i="72"/>
  <c r="I62" i="72"/>
  <c r="J62" i="72"/>
  <c r="G63" i="72"/>
  <c r="H63" i="72"/>
  <c r="I63" i="72"/>
  <c r="J63" i="72"/>
  <c r="G64" i="72"/>
  <c r="H64" i="72"/>
  <c r="I64" i="72"/>
  <c r="J64" i="72"/>
  <c r="G65" i="72"/>
  <c r="H65" i="72"/>
  <c r="I65" i="72"/>
  <c r="J65" i="72"/>
  <c r="G66" i="72"/>
  <c r="H66" i="72"/>
  <c r="I66" i="72"/>
  <c r="J66" i="72"/>
  <c r="G67" i="72"/>
  <c r="H67" i="72"/>
  <c r="I67" i="72"/>
  <c r="J67" i="72"/>
  <c r="G68" i="72"/>
  <c r="H68" i="72"/>
  <c r="I68" i="72"/>
  <c r="J68" i="72"/>
  <c r="G69" i="72"/>
  <c r="H69" i="72"/>
  <c r="I69" i="72"/>
  <c r="J69" i="72"/>
  <c r="G70" i="72"/>
  <c r="H70" i="72"/>
  <c r="I70" i="72"/>
  <c r="J70" i="72"/>
  <c r="G71" i="72"/>
  <c r="H71" i="72"/>
  <c r="I71" i="72"/>
  <c r="J71" i="72"/>
  <c r="G72" i="72"/>
  <c r="H72" i="72"/>
  <c r="I72" i="72"/>
  <c r="J72" i="72"/>
  <c r="G73" i="72"/>
  <c r="H73" i="72"/>
  <c r="I73" i="72"/>
  <c r="J73" i="72"/>
  <c r="G74" i="72"/>
  <c r="H74" i="72"/>
  <c r="I74" i="72"/>
  <c r="J74" i="72"/>
  <c r="G75" i="72"/>
  <c r="H75" i="72"/>
  <c r="I75" i="72"/>
  <c r="J75" i="72"/>
  <c r="G76" i="72"/>
  <c r="H76" i="72"/>
  <c r="I76" i="72"/>
  <c r="J76" i="72"/>
  <c r="G77" i="72"/>
  <c r="H77" i="72"/>
  <c r="I77" i="72"/>
  <c r="J77" i="72"/>
  <c r="G78" i="72"/>
  <c r="H78" i="72"/>
  <c r="I78" i="72"/>
  <c r="J78" i="72"/>
  <c r="G79" i="72"/>
  <c r="H79" i="72"/>
  <c r="I79" i="72"/>
  <c r="J79" i="72"/>
  <c r="G80" i="72"/>
  <c r="H80" i="72"/>
  <c r="I80" i="72"/>
  <c r="J80" i="72"/>
  <c r="G81" i="72"/>
  <c r="H81" i="72"/>
  <c r="I81" i="72"/>
  <c r="J81" i="72"/>
  <c r="G82" i="72"/>
  <c r="H82" i="72"/>
  <c r="I82" i="72"/>
  <c r="J82" i="72"/>
  <c r="G83" i="72"/>
  <c r="H83" i="72"/>
  <c r="I83" i="72"/>
  <c r="J83" i="72"/>
  <c r="G84" i="72"/>
  <c r="H84" i="72"/>
  <c r="I84" i="72"/>
  <c r="J84" i="72"/>
  <c r="G85" i="72"/>
  <c r="H85" i="72"/>
  <c r="I85" i="72"/>
  <c r="J85" i="72"/>
  <c r="G86" i="72"/>
  <c r="H86" i="72"/>
  <c r="I86" i="72"/>
  <c r="J86" i="72"/>
  <c r="G87" i="72"/>
  <c r="H87" i="72"/>
  <c r="I87" i="72"/>
  <c r="J87" i="72"/>
  <c r="G88" i="72"/>
  <c r="H88" i="72"/>
  <c r="I88" i="72"/>
  <c r="J88" i="72"/>
  <c r="G89" i="72"/>
  <c r="H89" i="72"/>
  <c r="I89" i="72"/>
  <c r="J89" i="72"/>
  <c r="G90" i="72"/>
  <c r="H90" i="72"/>
  <c r="I90" i="72"/>
  <c r="J90" i="72"/>
  <c r="G91" i="72"/>
  <c r="H91" i="72"/>
  <c r="I91" i="72"/>
  <c r="J91" i="72"/>
  <c r="G92" i="72"/>
  <c r="H92" i="72"/>
  <c r="I92" i="72"/>
  <c r="J92" i="72"/>
  <c r="G93" i="72"/>
  <c r="H93" i="72"/>
  <c r="I93" i="72"/>
  <c r="J93" i="72"/>
  <c r="G94" i="72"/>
  <c r="H94" i="72"/>
  <c r="I94" i="72"/>
  <c r="J94" i="72"/>
  <c r="G95" i="72"/>
  <c r="H95" i="72"/>
  <c r="I95" i="72"/>
  <c r="J95" i="72"/>
  <c r="G96" i="72"/>
  <c r="H96" i="72"/>
  <c r="I96" i="72"/>
  <c r="J96" i="72"/>
  <c r="G97" i="72"/>
  <c r="H97" i="72"/>
  <c r="I97" i="72"/>
  <c r="J97" i="72"/>
  <c r="G98" i="72"/>
  <c r="H98" i="72"/>
  <c r="I98" i="72"/>
  <c r="J98" i="72"/>
  <c r="G99" i="72"/>
  <c r="H99" i="72"/>
  <c r="I99" i="72"/>
  <c r="J99" i="72"/>
  <c r="G100" i="72"/>
  <c r="H100" i="72"/>
  <c r="I100" i="72"/>
  <c r="J100" i="72"/>
  <c r="G101" i="72"/>
  <c r="H101" i="72"/>
  <c r="I101" i="72"/>
  <c r="J101" i="72"/>
  <c r="G102" i="72"/>
  <c r="H102" i="72"/>
  <c r="I102" i="72"/>
  <c r="J102" i="72"/>
  <c r="G103" i="72"/>
  <c r="H103" i="72"/>
  <c r="I103" i="72"/>
  <c r="J103" i="72"/>
  <c r="G104" i="72"/>
  <c r="H104" i="72"/>
  <c r="I104" i="72"/>
  <c r="J104" i="72"/>
  <c r="G105" i="72"/>
  <c r="H105" i="72"/>
  <c r="I105" i="72"/>
  <c r="J105" i="72"/>
  <c r="G106" i="72"/>
  <c r="H106" i="72"/>
  <c r="I106" i="72"/>
  <c r="J106" i="72"/>
  <c r="G107" i="72"/>
  <c r="H107" i="72"/>
  <c r="I107" i="72"/>
  <c r="J107" i="72"/>
  <c r="G108" i="72"/>
  <c r="H108" i="72"/>
  <c r="I108" i="72"/>
  <c r="J108" i="72"/>
  <c r="G109" i="72"/>
  <c r="H109" i="72"/>
  <c r="I109" i="72"/>
  <c r="J109" i="72"/>
  <c r="G110" i="72"/>
  <c r="H110" i="72"/>
  <c r="I110" i="72"/>
  <c r="J110" i="72"/>
  <c r="G111" i="72"/>
  <c r="H111" i="72"/>
  <c r="I111" i="72"/>
  <c r="J111" i="72"/>
  <c r="G112" i="72"/>
  <c r="H112" i="72"/>
  <c r="I112" i="72"/>
  <c r="J112" i="72"/>
  <c r="G113" i="72"/>
  <c r="H113" i="72"/>
  <c r="I113" i="72"/>
  <c r="J113" i="72"/>
  <c r="G114" i="72"/>
  <c r="H114" i="72"/>
  <c r="I114" i="72"/>
  <c r="J114" i="72"/>
  <c r="G115" i="72"/>
  <c r="H115" i="72"/>
  <c r="I115" i="72"/>
  <c r="J115" i="72"/>
  <c r="G116" i="72"/>
  <c r="H116" i="72"/>
  <c r="I116" i="72"/>
  <c r="J116" i="72"/>
  <c r="G117" i="72"/>
  <c r="H117" i="72"/>
  <c r="I117" i="72"/>
  <c r="J117" i="72"/>
  <c r="G118" i="72"/>
  <c r="H118" i="72"/>
  <c r="I118" i="72"/>
  <c r="J118" i="72"/>
  <c r="G119" i="72"/>
  <c r="H119" i="72"/>
  <c r="I119" i="72"/>
  <c r="J119" i="72"/>
  <c r="G120" i="72"/>
  <c r="H120" i="72"/>
  <c r="I120" i="72"/>
  <c r="J120" i="72"/>
  <c r="G121" i="72"/>
  <c r="H121" i="72"/>
  <c r="I121" i="72"/>
  <c r="J121" i="72"/>
  <c r="G122" i="72"/>
  <c r="H122" i="72"/>
  <c r="I122" i="72"/>
  <c r="J122" i="72"/>
  <c r="G123" i="72"/>
  <c r="H123" i="72"/>
  <c r="I123" i="72"/>
  <c r="J123" i="72"/>
  <c r="G124" i="72"/>
  <c r="H124" i="72"/>
  <c r="I124" i="72"/>
  <c r="J124" i="72"/>
  <c r="G125" i="72"/>
  <c r="H125" i="72"/>
  <c r="I125" i="72"/>
  <c r="J125" i="72"/>
  <c r="G126" i="72"/>
  <c r="H126" i="72"/>
  <c r="I126" i="72"/>
  <c r="J126" i="72"/>
  <c r="G127" i="72"/>
  <c r="H127" i="72"/>
  <c r="I127" i="72"/>
  <c r="J127" i="72"/>
  <c r="G128" i="72"/>
  <c r="H128" i="72"/>
  <c r="I128" i="72"/>
  <c r="J128" i="72"/>
  <c r="G129" i="72"/>
  <c r="H129" i="72"/>
  <c r="I129" i="72"/>
  <c r="J129" i="72"/>
  <c r="G130" i="72"/>
  <c r="H130" i="72"/>
  <c r="I130" i="72"/>
  <c r="J130" i="72"/>
  <c r="G131" i="72"/>
  <c r="H131" i="72"/>
  <c r="I131" i="72"/>
  <c r="J131" i="72"/>
  <c r="G132" i="72"/>
  <c r="H132" i="72"/>
  <c r="I132" i="72"/>
  <c r="J132" i="72"/>
  <c r="G133" i="72"/>
  <c r="H133" i="72"/>
  <c r="I133" i="72"/>
  <c r="J133" i="72"/>
  <c r="G134" i="72"/>
  <c r="H134" i="72"/>
  <c r="I134" i="72"/>
  <c r="J134" i="72"/>
  <c r="G135" i="72"/>
  <c r="H135" i="72"/>
  <c r="I135" i="72"/>
  <c r="J135" i="72"/>
  <c r="G136" i="72"/>
  <c r="H136" i="72"/>
  <c r="I136" i="72"/>
  <c r="J136" i="72"/>
  <c r="G137" i="72"/>
  <c r="H137" i="72"/>
  <c r="I137" i="72"/>
  <c r="J137" i="72"/>
  <c r="G138" i="72"/>
  <c r="H138" i="72"/>
  <c r="I138" i="72"/>
  <c r="J138" i="72"/>
  <c r="G139" i="72"/>
  <c r="H139" i="72"/>
  <c r="I139" i="72"/>
  <c r="J139" i="72"/>
  <c r="G140" i="72"/>
  <c r="H140" i="72"/>
  <c r="I140" i="72"/>
  <c r="J140" i="72"/>
  <c r="G141" i="72"/>
  <c r="H141" i="72"/>
  <c r="I141" i="72"/>
  <c r="J141" i="72"/>
  <c r="G142" i="72"/>
  <c r="H142" i="72"/>
  <c r="I142" i="72"/>
  <c r="J142" i="72"/>
  <c r="G143" i="72"/>
  <c r="H143" i="72"/>
  <c r="I143" i="72"/>
  <c r="J143" i="72"/>
  <c r="G144" i="72"/>
  <c r="H144" i="72"/>
  <c r="I144" i="72"/>
  <c r="J144" i="72"/>
  <c r="G145" i="72"/>
  <c r="H145" i="72"/>
  <c r="I145" i="72"/>
  <c r="J145" i="72"/>
  <c r="G146" i="72"/>
  <c r="H146" i="72"/>
  <c r="I146" i="72"/>
  <c r="J146" i="72"/>
  <c r="G147" i="72"/>
  <c r="H147" i="72"/>
  <c r="I147" i="72"/>
  <c r="J147" i="72"/>
  <c r="G148" i="72"/>
  <c r="H148" i="72"/>
  <c r="I148" i="72"/>
  <c r="J148" i="72"/>
  <c r="G149" i="72"/>
  <c r="H149" i="72"/>
  <c r="I149" i="72"/>
  <c r="J149" i="72"/>
  <c r="G150" i="72"/>
  <c r="H150" i="72"/>
  <c r="I150" i="72"/>
  <c r="J150" i="72"/>
  <c r="G151" i="72"/>
  <c r="H151" i="72"/>
  <c r="I151" i="72"/>
  <c r="J151" i="72"/>
  <c r="G152" i="72"/>
  <c r="H152" i="72"/>
  <c r="I152" i="72"/>
  <c r="J152" i="72"/>
  <c r="G153" i="72"/>
  <c r="H153" i="72"/>
  <c r="I153" i="72"/>
  <c r="J153" i="72"/>
  <c r="G154" i="72"/>
  <c r="H154" i="72"/>
  <c r="I154" i="72"/>
  <c r="J154" i="72"/>
  <c r="G155" i="72"/>
  <c r="H155" i="72"/>
  <c r="I155" i="72"/>
  <c r="J155" i="72"/>
  <c r="G156" i="72"/>
  <c r="H156" i="72"/>
  <c r="I156" i="72"/>
  <c r="J156" i="72"/>
  <c r="G157" i="72"/>
  <c r="H157" i="72"/>
  <c r="I157" i="72"/>
  <c r="J157" i="72"/>
  <c r="G158" i="72"/>
  <c r="H158" i="72"/>
  <c r="I158" i="72"/>
  <c r="J158" i="72"/>
  <c r="G159" i="72"/>
  <c r="H159" i="72"/>
  <c r="I159" i="72"/>
  <c r="J159" i="72"/>
  <c r="G160" i="72"/>
  <c r="H160" i="72"/>
  <c r="I160" i="72"/>
  <c r="J160" i="72"/>
  <c r="G161" i="72"/>
  <c r="H161" i="72"/>
  <c r="I161" i="72"/>
  <c r="J161" i="72"/>
  <c r="G162" i="72"/>
  <c r="H162" i="72"/>
  <c r="I162" i="72"/>
  <c r="J162" i="72"/>
  <c r="G163" i="72"/>
  <c r="H163" i="72"/>
  <c r="I163" i="72"/>
  <c r="J163" i="72"/>
  <c r="G164" i="72"/>
  <c r="H164" i="72"/>
  <c r="I164" i="72"/>
  <c r="J164" i="72"/>
  <c r="G165" i="72"/>
  <c r="H165" i="72"/>
  <c r="I165" i="72"/>
  <c r="J165" i="72"/>
  <c r="G166" i="72"/>
  <c r="H166" i="72"/>
  <c r="I166" i="72"/>
  <c r="J166" i="72"/>
  <c r="G167" i="72"/>
  <c r="H167" i="72"/>
  <c r="I167" i="72"/>
  <c r="J167" i="72"/>
  <c r="G168" i="72"/>
  <c r="H168" i="72"/>
  <c r="I168" i="72"/>
  <c r="J168" i="72"/>
  <c r="G169" i="72"/>
  <c r="H169" i="72"/>
  <c r="I169" i="72"/>
  <c r="J169" i="72"/>
  <c r="G170" i="72"/>
  <c r="H170" i="72"/>
  <c r="I170" i="72"/>
  <c r="J170" i="72"/>
  <c r="G171" i="72"/>
  <c r="H171" i="72"/>
  <c r="I171" i="72"/>
  <c r="J171" i="72"/>
  <c r="G172" i="72"/>
  <c r="H172" i="72"/>
  <c r="I172" i="72"/>
  <c r="J172" i="72"/>
  <c r="G173" i="72"/>
  <c r="H173" i="72"/>
  <c r="I173" i="72"/>
  <c r="J173" i="72"/>
  <c r="G174" i="72"/>
  <c r="H174" i="72"/>
  <c r="I174" i="72"/>
  <c r="J174" i="72"/>
  <c r="G175" i="72"/>
  <c r="H175" i="72"/>
  <c r="I175" i="72"/>
  <c r="J175" i="72"/>
  <c r="G176" i="72"/>
  <c r="H176" i="72"/>
  <c r="I176" i="72"/>
  <c r="J176" i="72"/>
  <c r="G177" i="72"/>
  <c r="H177" i="72"/>
  <c r="I177" i="72"/>
  <c r="J177" i="72"/>
  <c r="G178" i="72"/>
  <c r="H178" i="72"/>
  <c r="I178" i="72"/>
  <c r="J178" i="72"/>
  <c r="G179" i="72"/>
  <c r="H179" i="72"/>
  <c r="I179" i="72"/>
  <c r="J179" i="72"/>
  <c r="G180" i="72"/>
  <c r="H180" i="72"/>
  <c r="I180" i="72"/>
  <c r="J180" i="72"/>
  <c r="G181" i="72"/>
  <c r="H181" i="72"/>
  <c r="I181" i="72"/>
  <c r="J181" i="72"/>
  <c r="G182" i="72"/>
  <c r="H182" i="72"/>
  <c r="I182" i="72"/>
  <c r="J182" i="72"/>
  <c r="G183" i="72"/>
  <c r="H183" i="72"/>
  <c r="I183" i="72"/>
  <c r="J183" i="72"/>
  <c r="G184" i="72"/>
  <c r="H184" i="72"/>
  <c r="I184" i="72"/>
  <c r="J184" i="72"/>
  <c r="G185" i="72"/>
  <c r="H185" i="72"/>
  <c r="I185" i="72"/>
  <c r="J185" i="72"/>
  <c r="G186" i="72"/>
  <c r="H186" i="72"/>
  <c r="I186" i="72"/>
  <c r="J186" i="72"/>
  <c r="G187" i="72"/>
  <c r="H187" i="72"/>
  <c r="I187" i="72"/>
  <c r="J187" i="72"/>
  <c r="G188" i="72"/>
  <c r="H188" i="72"/>
  <c r="I188" i="72"/>
  <c r="J188" i="72"/>
  <c r="G189" i="72"/>
  <c r="H189" i="72"/>
  <c r="I189" i="72"/>
  <c r="J189" i="72"/>
  <c r="G190" i="72"/>
  <c r="H190" i="72"/>
  <c r="I190" i="72"/>
  <c r="J190" i="72"/>
  <c r="G191" i="72"/>
  <c r="H191" i="72"/>
  <c r="I191" i="72"/>
  <c r="J191" i="72"/>
  <c r="G192" i="72"/>
  <c r="H192" i="72"/>
  <c r="I192" i="72"/>
  <c r="J192" i="72"/>
  <c r="G193" i="72"/>
  <c r="H193" i="72"/>
  <c r="I193" i="72"/>
  <c r="J193" i="72"/>
  <c r="G194" i="72"/>
  <c r="H194" i="72"/>
  <c r="I194" i="72"/>
  <c r="J194" i="72"/>
  <c r="G195" i="72"/>
  <c r="H195" i="72"/>
  <c r="I195" i="72"/>
  <c r="J195" i="72"/>
  <c r="G196" i="72"/>
  <c r="H196" i="72"/>
  <c r="I196" i="72"/>
  <c r="J196" i="72"/>
  <c r="G197" i="72"/>
  <c r="H197" i="72"/>
  <c r="I197" i="72"/>
  <c r="J197" i="72"/>
  <c r="G198" i="72"/>
  <c r="H198" i="72"/>
  <c r="I198" i="72"/>
  <c r="J198" i="72"/>
  <c r="G199" i="72"/>
  <c r="H199" i="72"/>
  <c r="I199" i="72"/>
  <c r="J199" i="72"/>
  <c r="G200" i="72"/>
  <c r="H200" i="72"/>
  <c r="I200" i="72"/>
  <c r="J200" i="72"/>
  <c r="G201" i="72"/>
  <c r="H201" i="72"/>
  <c r="I201" i="72"/>
  <c r="J201" i="72"/>
  <c r="G202" i="72"/>
  <c r="H202" i="72"/>
  <c r="I202" i="72"/>
  <c r="J202" i="72"/>
  <c r="G203" i="72"/>
  <c r="H203" i="72"/>
  <c r="I203" i="72"/>
  <c r="J203" i="72"/>
  <c r="G204" i="72"/>
  <c r="H204" i="72"/>
  <c r="I204" i="72"/>
  <c r="J204" i="72"/>
  <c r="G205" i="72"/>
  <c r="H205" i="72"/>
  <c r="I205" i="72"/>
  <c r="J205" i="72"/>
  <c r="G206" i="72"/>
  <c r="H206" i="72"/>
  <c r="I206" i="72"/>
  <c r="J206" i="72"/>
  <c r="G207" i="72"/>
  <c r="H207" i="72"/>
  <c r="I207" i="72"/>
  <c r="J207" i="72"/>
  <c r="G208" i="72"/>
  <c r="H208" i="72"/>
  <c r="I208" i="72"/>
  <c r="J208" i="72"/>
  <c r="G209" i="72"/>
  <c r="H209" i="72"/>
  <c r="I209" i="72"/>
  <c r="J209" i="72"/>
  <c r="G210" i="72"/>
  <c r="H210" i="72"/>
  <c r="I210" i="72"/>
  <c r="J210" i="72"/>
  <c r="G211" i="72"/>
  <c r="H211" i="72"/>
  <c r="I211" i="72"/>
  <c r="J211" i="72"/>
  <c r="G212" i="72"/>
  <c r="H212" i="72"/>
  <c r="I212" i="72"/>
  <c r="J212" i="72"/>
  <c r="G213" i="72"/>
  <c r="H213" i="72"/>
  <c r="I213" i="72"/>
  <c r="J213" i="72"/>
  <c r="G214" i="72"/>
  <c r="H214" i="72"/>
  <c r="I214" i="72"/>
  <c r="J214" i="72"/>
  <c r="G215" i="72"/>
  <c r="H215" i="72"/>
  <c r="I215" i="72"/>
  <c r="J215" i="72"/>
  <c r="G216" i="72"/>
  <c r="H216" i="72"/>
  <c r="I216" i="72"/>
  <c r="J216" i="72"/>
  <c r="G217" i="72"/>
  <c r="H217" i="72"/>
  <c r="I217" i="72"/>
  <c r="J217" i="72"/>
  <c r="G218" i="72"/>
  <c r="H218" i="72"/>
  <c r="I218" i="72"/>
  <c r="J218" i="72"/>
  <c r="G219" i="72"/>
  <c r="H219" i="72"/>
  <c r="I219" i="72"/>
  <c r="J219" i="72"/>
  <c r="G220" i="72"/>
  <c r="H220" i="72"/>
  <c r="I220" i="72"/>
  <c r="J220" i="72"/>
  <c r="G221" i="72"/>
  <c r="H221" i="72"/>
  <c r="I221" i="72"/>
  <c r="J221" i="72"/>
  <c r="G222" i="72"/>
  <c r="H222" i="72"/>
  <c r="I222" i="72"/>
  <c r="J222" i="72"/>
  <c r="G223" i="72"/>
  <c r="H223" i="72"/>
  <c r="I223" i="72"/>
  <c r="J223" i="72"/>
  <c r="G224" i="72"/>
  <c r="H224" i="72"/>
  <c r="I224" i="72"/>
  <c r="J224" i="72"/>
  <c r="G225" i="72"/>
  <c r="H225" i="72"/>
  <c r="I225" i="72"/>
  <c r="J225" i="72"/>
  <c r="G226" i="72"/>
  <c r="H226" i="72"/>
  <c r="I226" i="72"/>
  <c r="J226" i="72"/>
  <c r="G227" i="72"/>
  <c r="H227" i="72"/>
  <c r="I227" i="72"/>
  <c r="J227" i="72"/>
  <c r="G228" i="72"/>
  <c r="H228" i="72"/>
  <c r="I228" i="72"/>
  <c r="J228" i="72"/>
  <c r="G229" i="72"/>
  <c r="H229" i="72"/>
  <c r="I229" i="72"/>
  <c r="J229" i="72"/>
  <c r="G230" i="72"/>
  <c r="H230" i="72"/>
  <c r="I230" i="72"/>
  <c r="J230" i="72"/>
  <c r="G231" i="72"/>
  <c r="H231" i="72"/>
  <c r="I231" i="72"/>
  <c r="J231" i="72"/>
  <c r="G232" i="72"/>
  <c r="H232" i="72"/>
  <c r="I232" i="72"/>
  <c r="J232" i="72"/>
  <c r="G233" i="72"/>
  <c r="H233" i="72"/>
  <c r="I233" i="72"/>
  <c r="J233" i="72"/>
  <c r="G234" i="72"/>
  <c r="H234" i="72"/>
  <c r="I234" i="72"/>
  <c r="J234" i="72"/>
  <c r="G235" i="72"/>
  <c r="H235" i="72"/>
  <c r="I235" i="72"/>
  <c r="J235" i="72"/>
  <c r="G236" i="72"/>
  <c r="H236" i="72"/>
  <c r="I236" i="72"/>
  <c r="J236" i="72"/>
  <c r="G237" i="72"/>
  <c r="H237" i="72"/>
  <c r="I237" i="72"/>
  <c r="J237" i="72"/>
  <c r="G238" i="72"/>
  <c r="H238" i="72"/>
  <c r="I238" i="72"/>
  <c r="J238" i="72"/>
  <c r="G239" i="72"/>
  <c r="H239" i="72"/>
  <c r="I239" i="72"/>
  <c r="J239" i="72"/>
  <c r="G240" i="72"/>
  <c r="H240" i="72"/>
  <c r="I240" i="72"/>
  <c r="J240" i="72"/>
  <c r="G241" i="72"/>
  <c r="H241" i="72"/>
  <c r="I241" i="72"/>
  <c r="J241" i="72"/>
  <c r="G242" i="72"/>
  <c r="H242" i="72"/>
  <c r="I242" i="72"/>
  <c r="J242" i="72"/>
  <c r="G243" i="72"/>
  <c r="H243" i="72"/>
  <c r="I243" i="72"/>
  <c r="J243" i="72"/>
  <c r="G244" i="72"/>
  <c r="H244" i="72"/>
  <c r="I244" i="72"/>
  <c r="J244" i="72"/>
  <c r="G245" i="72"/>
  <c r="H245" i="72"/>
  <c r="I245" i="72"/>
  <c r="J245" i="72"/>
  <c r="G246" i="72"/>
  <c r="H246" i="72"/>
  <c r="I246" i="72"/>
  <c r="J246" i="72"/>
  <c r="G247" i="72"/>
  <c r="H247" i="72"/>
  <c r="I247" i="72"/>
  <c r="J247" i="72"/>
  <c r="G248" i="72"/>
  <c r="H248" i="72"/>
  <c r="I248" i="72"/>
  <c r="J248" i="72"/>
  <c r="G249" i="72"/>
  <c r="H249" i="72"/>
  <c r="I249" i="72"/>
  <c r="J249" i="72"/>
  <c r="G250" i="72"/>
  <c r="H250" i="72"/>
  <c r="I250" i="72"/>
  <c r="J250" i="72"/>
  <c r="G251" i="72"/>
  <c r="H251" i="72"/>
  <c r="I251" i="72"/>
  <c r="J251" i="72"/>
  <c r="G252" i="72"/>
  <c r="H252" i="72"/>
  <c r="I252" i="72"/>
  <c r="J252" i="72"/>
  <c r="G253" i="72"/>
  <c r="H253" i="72"/>
  <c r="I253" i="72"/>
  <c r="J253" i="72"/>
  <c r="G254" i="72"/>
  <c r="H254" i="72"/>
  <c r="I254" i="72"/>
  <c r="J254" i="72"/>
  <c r="G255" i="72"/>
  <c r="H255" i="72"/>
  <c r="I255" i="72"/>
  <c r="J255" i="72"/>
  <c r="G256" i="72"/>
  <c r="H256" i="72"/>
  <c r="I256" i="72"/>
  <c r="J256" i="72"/>
  <c r="G257" i="72"/>
  <c r="H257" i="72"/>
  <c r="I257" i="72"/>
  <c r="J257" i="72"/>
  <c r="G258" i="72"/>
  <c r="H258" i="72"/>
  <c r="I258" i="72"/>
  <c r="J258" i="72"/>
  <c r="G259" i="72"/>
  <c r="H259" i="72"/>
  <c r="I259" i="72"/>
  <c r="J259" i="72"/>
  <c r="G260" i="72"/>
  <c r="H260" i="72"/>
  <c r="I260" i="72"/>
  <c r="J260" i="72"/>
  <c r="G261" i="72"/>
  <c r="H261" i="72"/>
  <c r="I261" i="72"/>
  <c r="J261" i="72"/>
  <c r="G262" i="72"/>
  <c r="H262" i="72"/>
  <c r="I262" i="72"/>
  <c r="J262" i="72"/>
  <c r="G263" i="72"/>
  <c r="H263" i="72"/>
  <c r="I263" i="72"/>
  <c r="J263" i="72"/>
  <c r="G264" i="72"/>
  <c r="H264" i="72"/>
  <c r="I264" i="72"/>
  <c r="J264" i="72"/>
  <c r="G265" i="72"/>
  <c r="H265" i="72"/>
  <c r="I265" i="72"/>
  <c r="J265" i="72"/>
  <c r="G266" i="72"/>
  <c r="H266" i="72"/>
  <c r="I266" i="72"/>
  <c r="J266" i="72"/>
  <c r="G267" i="72"/>
  <c r="H267" i="72"/>
  <c r="I267" i="72"/>
  <c r="J267" i="72"/>
  <c r="G268" i="72"/>
  <c r="H268" i="72"/>
  <c r="I268" i="72"/>
  <c r="J268" i="72"/>
  <c r="G269" i="72"/>
  <c r="H269" i="72"/>
  <c r="I269" i="72"/>
  <c r="J269" i="72"/>
  <c r="G270" i="72"/>
  <c r="H270" i="72"/>
  <c r="I270" i="72"/>
  <c r="J270" i="72"/>
  <c r="G271" i="72"/>
  <c r="H271" i="72"/>
  <c r="I271" i="72"/>
  <c r="J271" i="72"/>
  <c r="G272" i="72"/>
  <c r="H272" i="72"/>
  <c r="I272" i="72"/>
  <c r="J272" i="72"/>
  <c r="G273" i="72"/>
  <c r="H273" i="72"/>
  <c r="I273" i="72"/>
  <c r="J273" i="72"/>
  <c r="G274" i="72"/>
  <c r="H274" i="72"/>
  <c r="I274" i="72"/>
  <c r="J274" i="72"/>
  <c r="G275" i="72"/>
  <c r="H275" i="72"/>
  <c r="I275" i="72"/>
  <c r="J275" i="72"/>
  <c r="G276" i="72"/>
  <c r="H276" i="72"/>
  <c r="I276" i="72"/>
  <c r="J276" i="72"/>
  <c r="G277" i="72"/>
  <c r="H277" i="72"/>
  <c r="I277" i="72"/>
  <c r="J277" i="72"/>
  <c r="G278" i="72"/>
  <c r="H278" i="72"/>
  <c r="I278" i="72"/>
  <c r="J278" i="72"/>
  <c r="G279" i="72"/>
  <c r="H279" i="72"/>
  <c r="I279" i="72"/>
  <c r="J279" i="72"/>
  <c r="G280" i="72"/>
  <c r="H280" i="72"/>
  <c r="I280" i="72"/>
  <c r="J280" i="72"/>
  <c r="G281" i="72"/>
  <c r="H281" i="72"/>
  <c r="I281" i="72"/>
  <c r="J281" i="72"/>
  <c r="G282" i="72"/>
  <c r="H282" i="72"/>
  <c r="I282" i="72"/>
  <c r="J282" i="72"/>
  <c r="G283" i="72"/>
  <c r="H283" i="72"/>
  <c r="I283" i="72"/>
  <c r="J283" i="72"/>
  <c r="G284" i="72"/>
  <c r="H284" i="72"/>
  <c r="I284" i="72"/>
  <c r="J284" i="72"/>
  <c r="G285" i="72"/>
  <c r="H285" i="72"/>
  <c r="I285" i="72"/>
  <c r="J285" i="72"/>
  <c r="G286" i="72"/>
  <c r="H286" i="72"/>
  <c r="I286" i="72"/>
  <c r="J286" i="72"/>
  <c r="G287" i="72"/>
  <c r="H287" i="72"/>
  <c r="I287" i="72"/>
  <c r="J287" i="72"/>
  <c r="G288" i="72"/>
  <c r="H288" i="72"/>
  <c r="I288" i="72"/>
  <c r="J288" i="72"/>
  <c r="G289" i="72"/>
  <c r="H289" i="72"/>
  <c r="I289" i="72"/>
  <c r="J289" i="72"/>
  <c r="G290" i="72"/>
  <c r="H290" i="72"/>
  <c r="I290" i="72"/>
  <c r="J290" i="72"/>
  <c r="G291" i="72"/>
  <c r="H291" i="72"/>
  <c r="I291" i="72"/>
  <c r="J291" i="72"/>
  <c r="G292" i="72"/>
  <c r="H292" i="72"/>
  <c r="I292" i="72"/>
  <c r="J292" i="72"/>
  <c r="G293" i="72"/>
  <c r="H293" i="72"/>
  <c r="I293" i="72"/>
  <c r="J293" i="72"/>
  <c r="G294" i="72"/>
  <c r="H294" i="72"/>
  <c r="I294" i="72"/>
  <c r="J294" i="72"/>
  <c r="G295" i="72"/>
  <c r="H295" i="72"/>
  <c r="I295" i="72"/>
  <c r="J295" i="72"/>
  <c r="G296" i="72"/>
  <c r="H296" i="72"/>
  <c r="I296" i="72"/>
  <c r="J296" i="72"/>
  <c r="G297" i="72"/>
  <c r="H297" i="72"/>
  <c r="I297" i="72"/>
  <c r="J297" i="72"/>
  <c r="G298" i="72"/>
  <c r="H298" i="72"/>
  <c r="I298" i="72"/>
  <c r="J298" i="72"/>
  <c r="G299" i="72"/>
  <c r="H299" i="72"/>
  <c r="I299" i="72"/>
  <c r="J299" i="72"/>
  <c r="G300" i="72"/>
  <c r="H300" i="72"/>
  <c r="I300" i="72"/>
  <c r="J300" i="72"/>
  <c r="G301" i="72"/>
  <c r="H301" i="72"/>
  <c r="I301" i="72"/>
  <c r="J301" i="72"/>
  <c r="G302" i="72"/>
  <c r="H302" i="72"/>
  <c r="I302" i="72"/>
  <c r="J302" i="72"/>
  <c r="G303" i="72"/>
  <c r="H303" i="72"/>
  <c r="I303" i="72"/>
  <c r="J303" i="72"/>
  <c r="G304" i="72"/>
  <c r="H304" i="72"/>
  <c r="I304" i="72"/>
  <c r="J304" i="72"/>
  <c r="G305" i="72"/>
  <c r="H305" i="72"/>
  <c r="I305" i="72"/>
  <c r="J305" i="72"/>
  <c r="G306" i="72"/>
  <c r="H306" i="72"/>
  <c r="I306" i="72"/>
  <c r="J306" i="72"/>
  <c r="G307" i="72"/>
  <c r="H307" i="72"/>
  <c r="I307" i="72"/>
  <c r="J307" i="72"/>
  <c r="G308" i="72"/>
  <c r="H308" i="72"/>
  <c r="I308" i="72"/>
  <c r="J308" i="72"/>
  <c r="G309" i="72"/>
  <c r="H309" i="72"/>
  <c r="I309" i="72"/>
  <c r="J309" i="72"/>
  <c r="G310" i="72"/>
  <c r="H310" i="72"/>
  <c r="I310" i="72"/>
  <c r="J310" i="72"/>
  <c r="G311" i="72"/>
  <c r="H311" i="72"/>
  <c r="I311" i="72"/>
  <c r="J311" i="72"/>
  <c r="G312" i="72"/>
  <c r="H312" i="72"/>
  <c r="I312" i="72"/>
  <c r="J312" i="72"/>
  <c r="G313" i="72"/>
  <c r="H313" i="72"/>
  <c r="I313" i="72"/>
  <c r="J313" i="72"/>
  <c r="G314" i="72"/>
  <c r="H314" i="72"/>
  <c r="I314" i="72"/>
  <c r="J314" i="72"/>
  <c r="G315" i="72"/>
  <c r="H315" i="72"/>
  <c r="I315" i="72"/>
  <c r="J315" i="72"/>
  <c r="G316" i="72"/>
  <c r="H316" i="72"/>
  <c r="I316" i="72"/>
  <c r="J316" i="72"/>
  <c r="G317" i="72"/>
  <c r="H317" i="72"/>
  <c r="I317" i="72"/>
  <c r="J317" i="72"/>
  <c r="G318" i="72"/>
  <c r="H318" i="72"/>
  <c r="I318" i="72"/>
  <c r="J318" i="72"/>
  <c r="G319" i="72"/>
  <c r="H319" i="72"/>
  <c r="I319" i="72"/>
  <c r="J319" i="72"/>
  <c r="G320" i="72"/>
  <c r="H320" i="72"/>
  <c r="I320" i="72"/>
  <c r="J320" i="72"/>
  <c r="G321" i="72"/>
  <c r="H321" i="72"/>
  <c r="I321" i="72"/>
  <c r="J321" i="72"/>
  <c r="G322" i="72"/>
  <c r="H322" i="72"/>
  <c r="I322" i="72"/>
  <c r="J322" i="72"/>
  <c r="G323" i="72"/>
  <c r="H323" i="72"/>
  <c r="I323" i="72"/>
  <c r="J323" i="72"/>
  <c r="G324" i="72"/>
  <c r="H324" i="72"/>
  <c r="I324" i="72"/>
  <c r="J324" i="72"/>
  <c r="G325" i="72"/>
  <c r="H325" i="72"/>
  <c r="I325" i="72"/>
  <c r="J325" i="72"/>
  <c r="G326" i="72"/>
  <c r="H326" i="72"/>
  <c r="I326" i="72"/>
  <c r="J326" i="72"/>
  <c r="G327" i="72"/>
  <c r="H327" i="72"/>
  <c r="I327" i="72"/>
  <c r="J327" i="72"/>
  <c r="G328" i="72"/>
  <c r="H328" i="72"/>
  <c r="I328" i="72"/>
  <c r="J328" i="72"/>
  <c r="G329" i="72"/>
  <c r="H329" i="72"/>
  <c r="I329" i="72"/>
  <c r="J329" i="72"/>
  <c r="G330" i="72"/>
  <c r="H330" i="72"/>
  <c r="I330" i="72"/>
  <c r="J330" i="72"/>
  <c r="G331" i="72"/>
  <c r="H331" i="72"/>
  <c r="I331" i="72"/>
  <c r="J331" i="72"/>
  <c r="G332" i="72"/>
  <c r="H332" i="72"/>
  <c r="I332" i="72"/>
  <c r="J332" i="72"/>
  <c r="G333" i="72"/>
  <c r="H333" i="72"/>
  <c r="I333" i="72"/>
  <c r="J333" i="72"/>
  <c r="G334" i="72"/>
  <c r="H334" i="72"/>
  <c r="I334" i="72"/>
  <c r="J334" i="72"/>
  <c r="G335" i="72"/>
  <c r="H335" i="72"/>
  <c r="I335" i="72"/>
  <c r="J335" i="72"/>
  <c r="G336" i="72"/>
  <c r="H336" i="72"/>
  <c r="I336" i="72"/>
  <c r="J336" i="72"/>
  <c r="G337" i="72"/>
  <c r="H337" i="72"/>
  <c r="I337" i="72"/>
  <c r="J337" i="72"/>
  <c r="G338" i="72"/>
  <c r="H338" i="72"/>
  <c r="I338" i="72"/>
  <c r="J338" i="72"/>
  <c r="G339" i="72"/>
  <c r="H339" i="72"/>
  <c r="I339" i="72"/>
  <c r="J339" i="72"/>
  <c r="G340" i="72"/>
  <c r="H340" i="72"/>
  <c r="I340" i="72"/>
  <c r="J340" i="72"/>
  <c r="G341" i="72"/>
  <c r="H341" i="72"/>
  <c r="I341" i="72"/>
  <c r="J341" i="72"/>
  <c r="G342" i="72"/>
  <c r="H342" i="72"/>
  <c r="I342" i="72"/>
  <c r="J342" i="72"/>
  <c r="G343" i="72"/>
  <c r="H343" i="72"/>
  <c r="I343" i="72"/>
  <c r="J343" i="72"/>
  <c r="G344" i="72"/>
  <c r="H344" i="72"/>
  <c r="I344" i="72"/>
  <c r="J344" i="72"/>
  <c r="G345" i="72"/>
  <c r="H345" i="72"/>
  <c r="I345" i="72"/>
  <c r="J345" i="72"/>
  <c r="G346" i="72"/>
  <c r="H346" i="72"/>
  <c r="I346" i="72"/>
  <c r="J346" i="72"/>
  <c r="G347" i="72"/>
  <c r="H347" i="72"/>
  <c r="I347" i="72"/>
  <c r="J347" i="72"/>
  <c r="G348" i="72"/>
  <c r="H348" i="72"/>
  <c r="I348" i="72"/>
  <c r="J348" i="72"/>
  <c r="G349" i="72"/>
  <c r="H349" i="72"/>
  <c r="I349" i="72"/>
  <c r="J349" i="72"/>
  <c r="G350" i="72"/>
  <c r="H350" i="72"/>
  <c r="I350" i="72"/>
  <c r="J350" i="72"/>
  <c r="G351" i="72"/>
  <c r="H351" i="72"/>
  <c r="I351" i="72"/>
  <c r="J351" i="72"/>
  <c r="G352" i="72"/>
  <c r="H352" i="72"/>
  <c r="I352" i="72"/>
  <c r="J352" i="72"/>
  <c r="G353" i="72"/>
  <c r="H353" i="72"/>
  <c r="I353" i="72"/>
  <c r="J353" i="72"/>
  <c r="G354" i="72"/>
  <c r="H354" i="72"/>
  <c r="I354" i="72"/>
  <c r="J354" i="72"/>
  <c r="G355" i="72"/>
  <c r="H355" i="72"/>
  <c r="I355" i="72"/>
  <c r="J355" i="72"/>
  <c r="G356" i="72"/>
  <c r="H356" i="72"/>
  <c r="I356" i="72"/>
  <c r="J356" i="72"/>
  <c r="G357" i="72"/>
  <c r="H357" i="72"/>
  <c r="I357" i="72"/>
  <c r="J357" i="72"/>
  <c r="G358" i="72"/>
  <c r="H358" i="72"/>
  <c r="I358" i="72"/>
  <c r="J358" i="72"/>
  <c r="G359" i="72"/>
  <c r="H359" i="72"/>
  <c r="I359" i="72"/>
  <c r="J359" i="72"/>
  <c r="G360" i="72"/>
  <c r="H360" i="72"/>
  <c r="I360" i="72"/>
  <c r="J360" i="72"/>
  <c r="G361" i="72"/>
  <c r="H361" i="72"/>
  <c r="I361" i="72"/>
  <c r="J361" i="72"/>
  <c r="G362" i="72"/>
  <c r="H362" i="72"/>
  <c r="I362" i="72"/>
  <c r="J362" i="72"/>
  <c r="G363" i="72"/>
  <c r="H363" i="72"/>
  <c r="I363" i="72"/>
  <c r="J363" i="72"/>
  <c r="G364" i="72"/>
  <c r="H364" i="72"/>
  <c r="I364" i="72"/>
  <c r="J364" i="72"/>
  <c r="G365" i="72"/>
  <c r="H365" i="72"/>
  <c r="I365" i="72"/>
  <c r="J365" i="72"/>
  <c r="G366" i="72"/>
  <c r="H366" i="72"/>
  <c r="I366" i="72"/>
  <c r="J366" i="72"/>
  <c r="G367" i="72"/>
  <c r="H367" i="72"/>
  <c r="I367" i="72"/>
  <c r="J367" i="72"/>
  <c r="G368" i="72"/>
  <c r="H368" i="72"/>
  <c r="I368" i="72"/>
  <c r="J368" i="72"/>
  <c r="G369" i="72"/>
  <c r="H369" i="72"/>
  <c r="I369" i="72"/>
  <c r="J369" i="72"/>
  <c r="G370" i="72"/>
  <c r="H370" i="72"/>
  <c r="I370" i="72"/>
  <c r="J370" i="72"/>
  <c r="G371" i="72"/>
  <c r="H371" i="72"/>
  <c r="I371" i="72"/>
  <c r="J371" i="72"/>
  <c r="G372" i="72"/>
  <c r="H372" i="72"/>
  <c r="I372" i="72"/>
  <c r="J372" i="72"/>
  <c r="G373" i="72"/>
  <c r="H373" i="72"/>
  <c r="I373" i="72"/>
  <c r="J373" i="72"/>
  <c r="G374" i="72"/>
  <c r="H374" i="72"/>
  <c r="I374" i="72"/>
  <c r="J374" i="72"/>
  <c r="G375" i="72"/>
  <c r="H375" i="72"/>
  <c r="I375" i="72"/>
  <c r="J375" i="72"/>
  <c r="G376" i="72"/>
  <c r="H376" i="72"/>
  <c r="I376" i="72"/>
  <c r="J376" i="72"/>
  <c r="G377" i="72"/>
  <c r="H377" i="72"/>
  <c r="I377" i="72"/>
  <c r="J377" i="72"/>
  <c r="G378" i="72"/>
  <c r="H378" i="72"/>
  <c r="I378" i="72"/>
  <c r="J378" i="72"/>
  <c r="G379" i="72"/>
  <c r="H379" i="72"/>
  <c r="I379" i="72"/>
  <c r="J379" i="72"/>
  <c r="G380" i="72"/>
  <c r="H380" i="72"/>
  <c r="I380" i="72"/>
  <c r="J380" i="72"/>
  <c r="G381" i="72"/>
  <c r="H381" i="72"/>
  <c r="I381" i="72"/>
  <c r="J381" i="72"/>
  <c r="G382" i="72"/>
  <c r="H382" i="72"/>
  <c r="I382" i="72"/>
  <c r="J382" i="72"/>
  <c r="G383" i="72"/>
  <c r="H383" i="72"/>
  <c r="I383" i="72"/>
  <c r="J383" i="72"/>
  <c r="G384" i="72"/>
  <c r="H384" i="72"/>
  <c r="I384" i="72"/>
  <c r="J384" i="72"/>
  <c r="G385" i="72"/>
  <c r="H385" i="72"/>
  <c r="I385" i="72"/>
  <c r="J385" i="72"/>
  <c r="G386" i="72"/>
  <c r="H386" i="72"/>
  <c r="I386" i="72"/>
  <c r="J386" i="72"/>
  <c r="G387" i="72"/>
  <c r="H387" i="72"/>
  <c r="I387" i="72"/>
  <c r="J387" i="72"/>
  <c r="G388" i="72"/>
  <c r="H388" i="72"/>
  <c r="I388" i="72"/>
  <c r="J388" i="72"/>
  <c r="G389" i="72"/>
  <c r="H389" i="72"/>
  <c r="I389" i="72"/>
  <c r="J389" i="72"/>
  <c r="G390" i="72"/>
  <c r="H390" i="72"/>
  <c r="I390" i="72"/>
  <c r="J390" i="72"/>
  <c r="G391" i="72"/>
  <c r="H391" i="72"/>
  <c r="I391" i="72"/>
  <c r="J391" i="72"/>
  <c r="G392" i="72"/>
  <c r="H392" i="72"/>
  <c r="I392" i="72"/>
  <c r="J392" i="72"/>
  <c r="G393" i="72"/>
  <c r="H393" i="72"/>
  <c r="I393" i="72"/>
  <c r="J393" i="72"/>
  <c r="G394" i="72"/>
  <c r="H394" i="72"/>
  <c r="I394" i="72"/>
  <c r="J394" i="72"/>
  <c r="G395" i="72"/>
  <c r="H395" i="72"/>
  <c r="I395" i="72"/>
  <c r="J395" i="72"/>
  <c r="G396" i="72"/>
  <c r="H396" i="72"/>
  <c r="I396" i="72"/>
  <c r="J396" i="72"/>
  <c r="G397" i="72"/>
  <c r="H397" i="72"/>
  <c r="I397" i="72"/>
  <c r="J397" i="72"/>
  <c r="G398" i="72"/>
  <c r="H398" i="72"/>
  <c r="I398" i="72"/>
  <c r="J398" i="72"/>
  <c r="G399" i="72"/>
  <c r="H399" i="72"/>
  <c r="I399" i="72"/>
  <c r="J399" i="72"/>
  <c r="G400" i="72"/>
  <c r="H400" i="72"/>
  <c r="I400" i="72"/>
  <c r="J400" i="72"/>
  <c r="G401" i="72"/>
  <c r="H401" i="72"/>
  <c r="I401" i="72"/>
  <c r="J401" i="72"/>
  <c r="G402" i="72"/>
  <c r="H402" i="72"/>
  <c r="I402" i="72"/>
  <c r="J402" i="72"/>
  <c r="G403" i="72"/>
  <c r="H403" i="72"/>
  <c r="I403" i="72"/>
  <c r="J403" i="72"/>
  <c r="G404" i="72"/>
  <c r="H404" i="72"/>
  <c r="I404" i="72"/>
  <c r="J404" i="72"/>
  <c r="G405" i="72"/>
  <c r="H405" i="72"/>
  <c r="I405" i="72"/>
  <c r="J405" i="72"/>
  <c r="G406" i="72"/>
  <c r="H406" i="72"/>
  <c r="I406" i="72"/>
  <c r="J406" i="72"/>
  <c r="G407" i="72"/>
  <c r="H407" i="72"/>
  <c r="I407" i="72"/>
  <c r="J407" i="72"/>
  <c r="G408" i="72"/>
  <c r="H408" i="72"/>
  <c r="I408" i="72"/>
  <c r="J408" i="72"/>
  <c r="G409" i="72"/>
  <c r="H409" i="72"/>
  <c r="I409" i="72"/>
  <c r="J409" i="72"/>
  <c r="G410" i="72"/>
  <c r="H410" i="72"/>
  <c r="I410" i="72"/>
  <c r="J410" i="72"/>
  <c r="G411" i="72"/>
  <c r="H411" i="72"/>
  <c r="I411" i="72"/>
  <c r="J411" i="72"/>
  <c r="G412" i="72"/>
  <c r="H412" i="72"/>
  <c r="I412" i="72"/>
  <c r="J412" i="72"/>
  <c r="G413" i="72"/>
  <c r="H413" i="72"/>
  <c r="I413" i="72"/>
  <c r="J413" i="72"/>
  <c r="G414" i="72"/>
  <c r="H414" i="72"/>
  <c r="I414" i="72"/>
  <c r="J414" i="72"/>
  <c r="G415" i="72"/>
  <c r="H415" i="72"/>
  <c r="I415" i="72"/>
  <c r="J415" i="72"/>
  <c r="G416" i="72"/>
  <c r="H416" i="72"/>
  <c r="I416" i="72"/>
  <c r="J416" i="72"/>
  <c r="G417" i="72"/>
  <c r="H417" i="72"/>
  <c r="I417" i="72"/>
  <c r="J417" i="72"/>
  <c r="G418" i="72"/>
  <c r="H418" i="72"/>
  <c r="I418" i="72"/>
  <c r="J418" i="72"/>
  <c r="G419" i="72"/>
  <c r="H419" i="72"/>
  <c r="I419" i="72"/>
  <c r="J419" i="72"/>
  <c r="G420" i="72"/>
  <c r="H420" i="72"/>
  <c r="I420" i="72"/>
  <c r="J420" i="72"/>
  <c r="G421" i="72"/>
  <c r="H421" i="72"/>
  <c r="I421" i="72"/>
  <c r="J421" i="72"/>
  <c r="G422" i="72"/>
  <c r="H422" i="72"/>
  <c r="I422" i="72"/>
  <c r="J422" i="72"/>
  <c r="G423" i="72"/>
  <c r="H423" i="72"/>
  <c r="I423" i="72"/>
  <c r="J423" i="72"/>
  <c r="G424" i="72"/>
  <c r="H424" i="72"/>
  <c r="I424" i="72"/>
  <c r="J424" i="72"/>
  <c r="G425" i="72"/>
  <c r="H425" i="72"/>
  <c r="I425" i="72"/>
  <c r="J425" i="72"/>
  <c r="G426" i="72"/>
  <c r="H426" i="72"/>
  <c r="I426" i="72"/>
  <c r="J426" i="72"/>
  <c r="G427" i="72"/>
  <c r="H427" i="72"/>
  <c r="I427" i="72"/>
  <c r="J427" i="72"/>
  <c r="G428" i="72"/>
  <c r="H428" i="72"/>
  <c r="I428" i="72"/>
  <c r="J428" i="72"/>
  <c r="G429" i="72"/>
  <c r="H429" i="72"/>
  <c r="I429" i="72"/>
  <c r="J429" i="72"/>
  <c r="G430" i="72"/>
  <c r="H430" i="72"/>
  <c r="I430" i="72"/>
  <c r="J430" i="72"/>
  <c r="G431" i="72"/>
  <c r="H431" i="72"/>
  <c r="I431" i="72"/>
  <c r="J431" i="72"/>
  <c r="G432" i="72"/>
  <c r="H432" i="72"/>
  <c r="I432" i="72"/>
  <c r="J432" i="72"/>
  <c r="G433" i="72"/>
  <c r="H433" i="72"/>
  <c r="I433" i="72"/>
  <c r="J433" i="72"/>
  <c r="G434" i="72"/>
  <c r="H434" i="72"/>
  <c r="I434" i="72"/>
  <c r="J434" i="72"/>
  <c r="G435" i="72"/>
  <c r="H435" i="72"/>
  <c r="I435" i="72"/>
  <c r="J435" i="72"/>
  <c r="G436" i="72"/>
  <c r="H436" i="72"/>
  <c r="I436" i="72"/>
  <c r="J436" i="72"/>
  <c r="G437" i="72"/>
  <c r="H437" i="72"/>
  <c r="I437" i="72"/>
  <c r="J437" i="72"/>
  <c r="G438" i="72"/>
  <c r="H438" i="72"/>
  <c r="I438" i="72"/>
  <c r="J438" i="72"/>
  <c r="G439" i="72"/>
  <c r="H439" i="72"/>
  <c r="I439" i="72"/>
  <c r="J439" i="72"/>
  <c r="G440" i="72"/>
  <c r="H440" i="72"/>
  <c r="I440" i="72"/>
  <c r="J440" i="72"/>
  <c r="G441" i="72"/>
  <c r="H441" i="72"/>
  <c r="I441" i="72"/>
  <c r="J441" i="72"/>
  <c r="G442" i="72"/>
  <c r="H442" i="72"/>
  <c r="I442" i="72"/>
  <c r="J442" i="72"/>
  <c r="G443" i="72"/>
  <c r="H443" i="72"/>
  <c r="I443" i="72"/>
  <c r="J443" i="72"/>
  <c r="G444" i="72"/>
  <c r="H444" i="72"/>
  <c r="I444" i="72"/>
  <c r="J444" i="72"/>
  <c r="G445" i="72"/>
  <c r="H445" i="72"/>
  <c r="I445" i="72"/>
  <c r="J445" i="72"/>
  <c r="G446" i="72"/>
  <c r="H446" i="72"/>
  <c r="I446" i="72"/>
  <c r="J446" i="72"/>
  <c r="G447" i="72"/>
  <c r="H447" i="72"/>
  <c r="I447" i="72"/>
  <c r="J447" i="72"/>
  <c r="G448" i="72"/>
  <c r="H448" i="72"/>
  <c r="I448" i="72"/>
  <c r="J448" i="72"/>
  <c r="G449" i="72"/>
  <c r="H449" i="72"/>
  <c r="I449" i="72"/>
  <c r="J449" i="72"/>
  <c r="G450" i="72"/>
  <c r="H450" i="72"/>
  <c r="I450" i="72"/>
  <c r="J450" i="72"/>
  <c r="G451" i="72"/>
  <c r="H451" i="72"/>
  <c r="I451" i="72"/>
  <c r="J451" i="72"/>
  <c r="G452" i="72"/>
  <c r="H452" i="72"/>
  <c r="I452" i="72"/>
  <c r="J452" i="72"/>
  <c r="G453" i="72"/>
  <c r="H453" i="72"/>
  <c r="I453" i="72"/>
  <c r="J453" i="72"/>
  <c r="G454" i="72"/>
  <c r="H454" i="72"/>
  <c r="I454" i="72"/>
  <c r="J454" i="72"/>
  <c r="G455" i="72"/>
  <c r="H455" i="72"/>
  <c r="I455" i="72"/>
  <c r="J455" i="72"/>
  <c r="G456" i="72"/>
  <c r="H456" i="72"/>
  <c r="I456" i="72"/>
  <c r="J456" i="72"/>
  <c r="G457" i="72"/>
  <c r="H457" i="72"/>
  <c r="I457" i="72"/>
  <c r="J457" i="72"/>
  <c r="G458" i="72"/>
  <c r="H458" i="72"/>
  <c r="I458" i="72"/>
  <c r="J458" i="72"/>
  <c r="G459" i="72"/>
  <c r="H459" i="72"/>
  <c r="I459" i="72"/>
  <c r="J459" i="72"/>
  <c r="G460" i="72"/>
  <c r="H460" i="72"/>
  <c r="I460" i="72"/>
  <c r="J460" i="72"/>
  <c r="G461" i="72"/>
  <c r="H461" i="72"/>
  <c r="I461" i="72"/>
  <c r="J461" i="72"/>
  <c r="G462" i="72"/>
  <c r="H462" i="72"/>
  <c r="I462" i="72"/>
  <c r="J462" i="72"/>
  <c r="G463" i="72"/>
  <c r="H463" i="72"/>
  <c r="I463" i="72"/>
  <c r="J463" i="72"/>
  <c r="G464" i="72"/>
  <c r="H464" i="72"/>
  <c r="I464" i="72"/>
  <c r="J464" i="72"/>
  <c r="G465" i="72"/>
  <c r="H465" i="72"/>
  <c r="I465" i="72"/>
  <c r="J465" i="72"/>
  <c r="G466" i="72"/>
  <c r="H466" i="72"/>
  <c r="I466" i="72"/>
  <c r="J466" i="72"/>
  <c r="G467" i="72"/>
  <c r="H467" i="72"/>
  <c r="I467" i="72"/>
  <c r="J467" i="72"/>
  <c r="G468" i="72"/>
  <c r="H468" i="72"/>
  <c r="I468" i="72"/>
  <c r="J468" i="72"/>
  <c r="G469" i="72"/>
  <c r="H469" i="72"/>
  <c r="I469" i="72"/>
  <c r="J469" i="72"/>
  <c r="G470" i="72"/>
  <c r="H470" i="72"/>
  <c r="I470" i="72"/>
  <c r="J470" i="72"/>
  <c r="G471" i="72"/>
  <c r="H471" i="72"/>
  <c r="I471" i="72"/>
  <c r="J471" i="72"/>
  <c r="G472" i="72"/>
  <c r="H472" i="72"/>
  <c r="I472" i="72"/>
  <c r="J472" i="72"/>
  <c r="G473" i="72"/>
  <c r="H473" i="72"/>
  <c r="I473" i="72"/>
  <c r="J473" i="72"/>
  <c r="G474" i="72"/>
  <c r="H474" i="72"/>
  <c r="I474" i="72"/>
  <c r="J474" i="72"/>
  <c r="G475" i="72"/>
  <c r="H475" i="72"/>
  <c r="I475" i="72"/>
  <c r="J475" i="72"/>
  <c r="G476" i="72"/>
  <c r="H476" i="72"/>
  <c r="I476" i="72"/>
  <c r="J476" i="72"/>
  <c r="G477" i="72"/>
  <c r="H477" i="72"/>
  <c r="I477" i="72"/>
  <c r="J477" i="72"/>
  <c r="G478" i="72"/>
  <c r="H478" i="72"/>
  <c r="I478" i="72"/>
  <c r="J478" i="72"/>
  <c r="G479" i="72"/>
  <c r="H479" i="72"/>
  <c r="I479" i="72"/>
  <c r="J479" i="72"/>
  <c r="G480" i="72"/>
  <c r="H480" i="72"/>
  <c r="I480" i="72"/>
  <c r="J480" i="72"/>
  <c r="G481" i="72"/>
  <c r="H481" i="72"/>
  <c r="I481" i="72"/>
  <c r="J481" i="72"/>
  <c r="G482" i="72"/>
  <c r="H482" i="72"/>
  <c r="I482" i="72"/>
  <c r="J482" i="72"/>
  <c r="G483" i="72"/>
  <c r="H483" i="72"/>
  <c r="I483" i="72"/>
  <c r="J483" i="72"/>
  <c r="G484" i="72"/>
  <c r="H484" i="72"/>
  <c r="I484" i="72"/>
  <c r="J484" i="72"/>
  <c r="G485" i="72"/>
  <c r="H485" i="72"/>
  <c r="I485" i="72"/>
  <c r="J485" i="72"/>
  <c r="G486" i="72"/>
  <c r="H486" i="72"/>
  <c r="I486" i="72"/>
  <c r="J486" i="72"/>
  <c r="G487" i="72"/>
  <c r="H487" i="72"/>
  <c r="I487" i="72"/>
  <c r="J487" i="72"/>
  <c r="G488" i="72"/>
  <c r="H488" i="72"/>
  <c r="I488" i="72"/>
  <c r="J488" i="72"/>
  <c r="G489" i="72"/>
  <c r="H489" i="72"/>
  <c r="I489" i="72"/>
  <c r="J489" i="72"/>
  <c r="G490" i="72"/>
  <c r="H490" i="72"/>
  <c r="I490" i="72"/>
  <c r="J490" i="72"/>
  <c r="G491" i="72"/>
  <c r="H491" i="72"/>
  <c r="I491" i="72"/>
  <c r="J491" i="72"/>
  <c r="G492" i="72"/>
  <c r="H492" i="72"/>
  <c r="I492" i="72"/>
  <c r="J492" i="72"/>
  <c r="G493" i="72"/>
  <c r="H493" i="72"/>
  <c r="I493" i="72"/>
  <c r="J493" i="72"/>
  <c r="G494" i="72"/>
  <c r="H494" i="72"/>
  <c r="I494" i="72"/>
  <c r="J494" i="72"/>
  <c r="G495" i="72"/>
  <c r="H495" i="72"/>
  <c r="I495" i="72"/>
  <c r="J495" i="72"/>
  <c r="G496" i="72"/>
  <c r="H496" i="72"/>
  <c r="I496" i="72"/>
  <c r="J496" i="72"/>
  <c r="G497" i="72"/>
  <c r="H497" i="72"/>
  <c r="I497" i="72"/>
  <c r="J497" i="72"/>
  <c r="G498" i="72"/>
  <c r="H498" i="72"/>
  <c r="I498" i="72"/>
  <c r="J498" i="72"/>
  <c r="G499" i="72"/>
  <c r="H499" i="72"/>
  <c r="I499" i="72"/>
  <c r="J499" i="72"/>
  <c r="G500" i="72"/>
  <c r="H500" i="72"/>
  <c r="I500" i="72"/>
  <c r="J500" i="72"/>
  <c r="G501" i="72"/>
  <c r="H501" i="72"/>
  <c r="I501" i="72"/>
  <c r="J501" i="72"/>
  <c r="G502" i="72"/>
  <c r="H502" i="72"/>
  <c r="I502" i="72"/>
  <c r="J502" i="72"/>
  <c r="G503" i="72"/>
  <c r="H503" i="72"/>
  <c r="I503" i="72"/>
  <c r="J503" i="72"/>
  <c r="G504" i="72"/>
  <c r="H504" i="72"/>
  <c r="I504" i="72"/>
  <c r="J504" i="72"/>
  <c r="G505" i="72"/>
  <c r="H505" i="72"/>
  <c r="I505" i="72"/>
  <c r="J505" i="72"/>
  <c r="G506" i="72"/>
  <c r="H506" i="72"/>
  <c r="I506" i="72"/>
  <c r="J506" i="72"/>
  <c r="H7" i="72"/>
  <c r="I7" i="72"/>
  <c r="J7" i="72"/>
  <c r="G7" i="72"/>
  <c r="S18" i="52"/>
  <c r="S10" i="52" s="1"/>
  <c r="S11" i="52" s="1"/>
  <c r="R10" i="52"/>
  <c r="R11" i="52" s="1"/>
  <c r="Q18" i="52"/>
  <c r="Q10" i="52" s="1"/>
  <c r="Q11" i="52" s="1"/>
  <c r="T516" i="52"/>
  <c r="T515" i="52"/>
  <c r="T514" i="52"/>
  <c r="T513" i="52"/>
  <c r="T512" i="52"/>
  <c r="T511" i="52"/>
  <c r="T510" i="52"/>
  <c r="T509" i="52"/>
  <c r="T508" i="52"/>
  <c r="T507" i="52"/>
  <c r="T506" i="52"/>
  <c r="T505" i="52"/>
  <c r="T504" i="52"/>
  <c r="T503" i="52"/>
  <c r="T502" i="52"/>
  <c r="T501" i="52"/>
  <c r="T500" i="52"/>
  <c r="T499" i="52"/>
  <c r="T498" i="52"/>
  <c r="T497" i="52"/>
  <c r="T496" i="52"/>
  <c r="T495" i="52"/>
  <c r="T494" i="52"/>
  <c r="T493" i="52"/>
  <c r="T492" i="52"/>
  <c r="T491" i="52"/>
  <c r="T490" i="52"/>
  <c r="T489" i="52"/>
  <c r="T488" i="52"/>
  <c r="T487" i="52"/>
  <c r="T486" i="52"/>
  <c r="T485" i="52"/>
  <c r="T484" i="52"/>
  <c r="T483" i="52"/>
  <c r="T482" i="52"/>
  <c r="T481" i="52"/>
  <c r="T480" i="52"/>
  <c r="T479" i="52"/>
  <c r="T478" i="52"/>
  <c r="T477" i="52"/>
  <c r="T476" i="52"/>
  <c r="T475" i="52"/>
  <c r="T474" i="52"/>
  <c r="T473" i="52"/>
  <c r="T472" i="52"/>
  <c r="T471" i="52"/>
  <c r="T470" i="52"/>
  <c r="T469" i="52"/>
  <c r="T468" i="52"/>
  <c r="T467" i="52"/>
  <c r="T466" i="52"/>
  <c r="T465" i="52"/>
  <c r="T464" i="52"/>
  <c r="T463" i="52"/>
  <c r="T462" i="52"/>
  <c r="T461" i="52"/>
  <c r="T460" i="52"/>
  <c r="T459" i="52"/>
  <c r="T458" i="52"/>
  <c r="T457" i="52"/>
  <c r="T456" i="52"/>
  <c r="T455" i="52"/>
  <c r="T454" i="52"/>
  <c r="T453" i="52"/>
  <c r="T452" i="52"/>
  <c r="T451" i="52"/>
  <c r="T450" i="52"/>
  <c r="T449" i="52"/>
  <c r="T448" i="52"/>
  <c r="T447" i="52"/>
  <c r="T446" i="52"/>
  <c r="T445" i="52"/>
  <c r="T444" i="52"/>
  <c r="T443" i="52"/>
  <c r="T442" i="52"/>
  <c r="T441" i="52"/>
  <c r="T440" i="52"/>
  <c r="T439" i="52"/>
  <c r="T438" i="52"/>
  <c r="T437" i="52"/>
  <c r="T436" i="52"/>
  <c r="T435" i="52"/>
  <c r="T434" i="52"/>
  <c r="T433" i="52"/>
  <c r="T432" i="52"/>
  <c r="T431" i="52"/>
  <c r="T430" i="52"/>
  <c r="T429" i="52"/>
  <c r="T428" i="52"/>
  <c r="T427" i="52"/>
  <c r="T426" i="52"/>
  <c r="T425" i="52"/>
  <c r="T424" i="52"/>
  <c r="T423" i="52"/>
  <c r="T422" i="52"/>
  <c r="T421" i="52"/>
  <c r="T420" i="52"/>
  <c r="T419" i="52"/>
  <c r="T418" i="52"/>
  <c r="T417" i="52"/>
  <c r="T416" i="52"/>
  <c r="T415" i="52"/>
  <c r="T414" i="52"/>
  <c r="T413" i="52"/>
  <c r="T412" i="52"/>
  <c r="T411" i="52"/>
  <c r="T410" i="52"/>
  <c r="T409" i="52"/>
  <c r="T408" i="52"/>
  <c r="T407" i="52"/>
  <c r="T406" i="52"/>
  <c r="T405" i="52"/>
  <c r="T404" i="52"/>
  <c r="T403" i="52"/>
  <c r="T402" i="52"/>
  <c r="T401" i="52"/>
  <c r="T400" i="52"/>
  <c r="T399" i="52"/>
  <c r="T398" i="52"/>
  <c r="T397" i="52"/>
  <c r="T396" i="52"/>
  <c r="T395" i="52"/>
  <c r="T394" i="52"/>
  <c r="T393" i="52"/>
  <c r="T392" i="52"/>
  <c r="T391" i="52"/>
  <c r="T390" i="52"/>
  <c r="T389" i="52"/>
  <c r="T388" i="52"/>
  <c r="T387" i="52"/>
  <c r="T386" i="52"/>
  <c r="T385" i="52"/>
  <c r="T384" i="52"/>
  <c r="T383" i="52"/>
  <c r="T382" i="52"/>
  <c r="T381" i="52"/>
  <c r="T380" i="52"/>
  <c r="T379" i="52"/>
  <c r="T378" i="52"/>
  <c r="T377" i="52"/>
  <c r="T376" i="52"/>
  <c r="T375" i="52"/>
  <c r="T374" i="52"/>
  <c r="T373" i="52"/>
  <c r="T372" i="52"/>
  <c r="T371" i="52"/>
  <c r="T370" i="52"/>
  <c r="T369" i="52"/>
  <c r="T368" i="52"/>
  <c r="T367" i="52"/>
  <c r="T366" i="52"/>
  <c r="T365" i="52"/>
  <c r="T364" i="52"/>
  <c r="T363" i="52"/>
  <c r="T362" i="52"/>
  <c r="T361" i="52"/>
  <c r="T360" i="52"/>
  <c r="T359" i="52"/>
  <c r="T358" i="52"/>
  <c r="T357" i="52"/>
  <c r="T356" i="52"/>
  <c r="T355" i="52"/>
  <c r="T354" i="52"/>
  <c r="T353" i="52"/>
  <c r="T352" i="52"/>
  <c r="T351" i="52"/>
  <c r="T350" i="52"/>
  <c r="T349" i="52"/>
  <c r="T348" i="52"/>
  <c r="T347" i="52"/>
  <c r="T346" i="52"/>
  <c r="T345" i="52"/>
  <c r="T344" i="52"/>
  <c r="T343" i="52"/>
  <c r="T342" i="52"/>
  <c r="T341" i="52"/>
  <c r="T340" i="52"/>
  <c r="T339" i="52"/>
  <c r="T338" i="52"/>
  <c r="T337" i="52"/>
  <c r="T336" i="52"/>
  <c r="T335" i="52"/>
  <c r="T334" i="52"/>
  <c r="T333" i="52"/>
  <c r="T332" i="52"/>
  <c r="T331" i="52"/>
  <c r="T330" i="52"/>
  <c r="T329" i="52"/>
  <c r="T328" i="52"/>
  <c r="T327" i="52"/>
  <c r="T326" i="52"/>
  <c r="T325" i="52"/>
  <c r="T324" i="52"/>
  <c r="T323" i="52"/>
  <c r="T322" i="52"/>
  <c r="T321" i="52"/>
  <c r="T320" i="52"/>
  <c r="T319" i="52"/>
  <c r="T318" i="52"/>
  <c r="T317" i="52"/>
  <c r="T316" i="52"/>
  <c r="T315" i="52"/>
  <c r="T314" i="52"/>
  <c r="T313" i="52"/>
  <c r="T312" i="52"/>
  <c r="T311" i="52"/>
  <c r="T310" i="52"/>
  <c r="T309" i="52"/>
  <c r="T308" i="52"/>
  <c r="T307" i="52"/>
  <c r="T306" i="52"/>
  <c r="T305" i="52"/>
  <c r="T304" i="52"/>
  <c r="T303" i="52"/>
  <c r="T302" i="52"/>
  <c r="T301" i="52"/>
  <c r="T300" i="52"/>
  <c r="T299" i="52"/>
  <c r="T298" i="52"/>
  <c r="T297" i="52"/>
  <c r="T296" i="52"/>
  <c r="T295" i="52"/>
  <c r="T294" i="52"/>
  <c r="T293" i="52"/>
  <c r="T292" i="52"/>
  <c r="T291" i="52"/>
  <c r="T290" i="52"/>
  <c r="T289" i="52"/>
  <c r="T288" i="52"/>
  <c r="T287" i="52"/>
  <c r="T286" i="52"/>
  <c r="T285" i="52"/>
  <c r="T284" i="52"/>
  <c r="T283" i="52"/>
  <c r="T282" i="52"/>
  <c r="T281" i="52"/>
  <c r="T280" i="52"/>
  <c r="T279" i="52"/>
  <c r="T278" i="52"/>
  <c r="T277" i="52"/>
  <c r="T276" i="52"/>
  <c r="T275" i="52"/>
  <c r="T274" i="52"/>
  <c r="T273" i="52"/>
  <c r="T272" i="52"/>
  <c r="T271" i="52"/>
  <c r="T270" i="52"/>
  <c r="T269" i="52"/>
  <c r="T268" i="52"/>
  <c r="T267" i="52"/>
  <c r="T266" i="52"/>
  <c r="T265" i="52"/>
  <c r="T264" i="52"/>
  <c r="T263" i="52"/>
  <c r="T262" i="52"/>
  <c r="T261" i="52"/>
  <c r="T260" i="52"/>
  <c r="T259" i="52"/>
  <c r="T258" i="52"/>
  <c r="T257" i="52"/>
  <c r="T256" i="52"/>
  <c r="T255" i="52"/>
  <c r="T254" i="52"/>
  <c r="T253" i="52"/>
  <c r="T252" i="52"/>
  <c r="T251" i="52"/>
  <c r="T250" i="52"/>
  <c r="T249" i="52"/>
  <c r="T248" i="52"/>
  <c r="T247" i="52"/>
  <c r="T246" i="52"/>
  <c r="T245" i="52"/>
  <c r="T244" i="52"/>
  <c r="T243" i="52"/>
  <c r="T242" i="52"/>
  <c r="T241" i="52"/>
  <c r="T240" i="52"/>
  <c r="T239" i="52"/>
  <c r="T238" i="52"/>
  <c r="T237" i="52"/>
  <c r="T236" i="52"/>
  <c r="T235" i="52"/>
  <c r="T234" i="52"/>
  <c r="T233" i="52"/>
  <c r="T232" i="52"/>
  <c r="T231" i="52"/>
  <c r="T230" i="52"/>
  <c r="T229" i="52"/>
  <c r="T228" i="52"/>
  <c r="T227" i="52"/>
  <c r="T226" i="52"/>
  <c r="T225" i="52"/>
  <c r="T224" i="52"/>
  <c r="T223" i="52"/>
  <c r="T222" i="52"/>
  <c r="T221" i="52"/>
  <c r="T220" i="52"/>
  <c r="T219" i="52"/>
  <c r="T218" i="52"/>
  <c r="T217" i="52"/>
  <c r="T216" i="52"/>
  <c r="T215" i="52"/>
  <c r="T214" i="52"/>
  <c r="T213" i="52"/>
  <c r="T212" i="52"/>
  <c r="T211" i="52"/>
  <c r="T210" i="52"/>
  <c r="T209" i="52"/>
  <c r="T208" i="52"/>
  <c r="T207" i="52"/>
  <c r="T206" i="52"/>
  <c r="T205" i="52"/>
  <c r="T204" i="52"/>
  <c r="T203" i="52"/>
  <c r="T202" i="52"/>
  <c r="T201" i="52"/>
  <c r="T200" i="52"/>
  <c r="T199" i="52"/>
  <c r="T198" i="52"/>
  <c r="T197" i="52"/>
  <c r="T196" i="52"/>
  <c r="T195" i="52"/>
  <c r="T194" i="52"/>
  <c r="T193" i="52"/>
  <c r="T192" i="52"/>
  <c r="T191" i="52"/>
  <c r="T190" i="52"/>
  <c r="T189" i="52"/>
  <c r="T188" i="52"/>
  <c r="T187" i="52"/>
  <c r="T186" i="52"/>
  <c r="T185" i="52"/>
  <c r="T184" i="52"/>
  <c r="T183" i="52"/>
  <c r="T182" i="52"/>
  <c r="T181" i="52"/>
  <c r="T180" i="52"/>
  <c r="T179" i="52"/>
  <c r="T178" i="52"/>
  <c r="T177" i="52"/>
  <c r="T176" i="52"/>
  <c r="T175" i="52"/>
  <c r="T174" i="52"/>
  <c r="T173" i="52"/>
  <c r="T172" i="52"/>
  <c r="T171" i="52"/>
  <c r="T170" i="52"/>
  <c r="T169" i="52"/>
  <c r="T168" i="52"/>
  <c r="T167" i="52"/>
  <c r="T166" i="52"/>
  <c r="T165" i="52"/>
  <c r="T164" i="52"/>
  <c r="T163" i="52"/>
  <c r="T162" i="52"/>
  <c r="T161" i="52"/>
  <c r="T160" i="52"/>
  <c r="T159" i="52"/>
  <c r="T158" i="52"/>
  <c r="T157" i="52"/>
  <c r="T156" i="52"/>
  <c r="T155" i="52"/>
  <c r="T154" i="52"/>
  <c r="T153" i="52"/>
  <c r="T152" i="52"/>
  <c r="T151" i="52"/>
  <c r="T150" i="52"/>
  <c r="T149" i="52"/>
  <c r="T148" i="52"/>
  <c r="T147" i="52"/>
  <c r="T146" i="52"/>
  <c r="T145" i="52"/>
  <c r="T144" i="52"/>
  <c r="T143" i="52"/>
  <c r="T142" i="52"/>
  <c r="T141" i="52"/>
  <c r="T140" i="52"/>
  <c r="T139" i="52"/>
  <c r="T138" i="52"/>
  <c r="T137" i="52"/>
  <c r="T136" i="52"/>
  <c r="T135" i="52"/>
  <c r="T134" i="52"/>
  <c r="T133" i="52"/>
  <c r="T132" i="52"/>
  <c r="T131" i="52"/>
  <c r="T130" i="52"/>
  <c r="T129" i="52"/>
  <c r="T128" i="52"/>
  <c r="T127" i="52"/>
  <c r="T126" i="52"/>
  <c r="T125" i="52"/>
  <c r="T124" i="52"/>
  <c r="T123" i="52"/>
  <c r="T122" i="52"/>
  <c r="T121" i="52"/>
  <c r="T120" i="52"/>
  <c r="T119" i="52"/>
  <c r="T118" i="52"/>
  <c r="T117" i="52"/>
  <c r="T116" i="52"/>
  <c r="T115" i="52"/>
  <c r="T114" i="52"/>
  <c r="T113" i="52"/>
  <c r="T112" i="52"/>
  <c r="T111" i="52"/>
  <c r="T110" i="52"/>
  <c r="T109" i="52"/>
  <c r="T108" i="52"/>
  <c r="T107" i="52"/>
  <c r="T106" i="52"/>
  <c r="T105" i="52"/>
  <c r="T104" i="52"/>
  <c r="T103" i="52"/>
  <c r="T102" i="52"/>
  <c r="T101" i="52"/>
  <c r="T100" i="52"/>
  <c r="T99" i="52"/>
  <c r="T98" i="52"/>
  <c r="T97" i="52"/>
  <c r="T96" i="52"/>
  <c r="T95" i="52"/>
  <c r="T94" i="52"/>
  <c r="T93" i="52"/>
  <c r="T92" i="52"/>
  <c r="T91" i="52"/>
  <c r="T90" i="52"/>
  <c r="T89" i="52"/>
  <c r="T88" i="52"/>
  <c r="T87" i="52"/>
  <c r="T86" i="52"/>
  <c r="T85" i="52"/>
  <c r="T84" i="52"/>
  <c r="T83" i="52"/>
  <c r="T82" i="52"/>
  <c r="T81" i="52"/>
  <c r="T80" i="52"/>
  <c r="T79" i="52"/>
  <c r="T78" i="52"/>
  <c r="T77" i="52"/>
  <c r="T76" i="52"/>
  <c r="T75" i="52"/>
  <c r="T74" i="52"/>
  <c r="T73" i="52"/>
  <c r="T72" i="52"/>
  <c r="T71" i="52"/>
  <c r="T70" i="52"/>
  <c r="T69" i="52"/>
  <c r="T68" i="52"/>
  <c r="T67" i="52"/>
  <c r="T66" i="52"/>
  <c r="T65" i="52"/>
  <c r="T64" i="52"/>
  <c r="T63" i="52"/>
  <c r="T62" i="52"/>
  <c r="T61" i="52"/>
  <c r="T60" i="52"/>
  <c r="T59" i="52"/>
  <c r="T58" i="52"/>
  <c r="T57" i="52"/>
  <c r="T56" i="52"/>
  <c r="T55" i="52"/>
  <c r="T54" i="52"/>
  <c r="T53" i="52"/>
  <c r="T52" i="52"/>
  <c r="T51" i="52"/>
  <c r="T50" i="52"/>
  <c r="T49" i="52"/>
  <c r="T48" i="52"/>
  <c r="T47" i="52"/>
  <c r="T46" i="52"/>
  <c r="T45" i="52"/>
  <c r="T44" i="52"/>
  <c r="T43" i="52"/>
  <c r="T42" i="52"/>
  <c r="T41" i="52"/>
  <c r="T40" i="52"/>
  <c r="T39" i="52"/>
  <c r="T38" i="52"/>
  <c r="T37" i="52"/>
  <c r="T36" i="52"/>
  <c r="T35" i="52"/>
  <c r="T34" i="52"/>
  <c r="T33" i="52"/>
  <c r="T32" i="52"/>
  <c r="T31" i="52"/>
  <c r="T30" i="52"/>
  <c r="T29" i="52"/>
  <c r="T28" i="52"/>
  <c r="T27" i="52"/>
  <c r="T26" i="52"/>
  <c r="T25" i="52"/>
  <c r="T24" i="52"/>
  <c r="T23" i="52"/>
  <c r="T22" i="52"/>
  <c r="T21" i="52"/>
  <c r="T20" i="52"/>
  <c r="T19" i="52"/>
  <c r="T18" i="52"/>
  <c r="T516" i="51"/>
  <c r="T515" i="51"/>
  <c r="T514" i="51"/>
  <c r="T513" i="51"/>
  <c r="T512" i="51"/>
  <c r="T511" i="51"/>
  <c r="T510" i="51"/>
  <c r="T509" i="51"/>
  <c r="T508" i="51"/>
  <c r="T507" i="51"/>
  <c r="T506" i="51"/>
  <c r="T505" i="51"/>
  <c r="T504" i="51"/>
  <c r="T503" i="51"/>
  <c r="T502" i="51"/>
  <c r="T501" i="51"/>
  <c r="T500" i="51"/>
  <c r="T499" i="51"/>
  <c r="T498" i="51"/>
  <c r="T497" i="51"/>
  <c r="T496" i="51"/>
  <c r="T495" i="51"/>
  <c r="T494" i="51"/>
  <c r="T493" i="51"/>
  <c r="T492" i="51"/>
  <c r="T491" i="51"/>
  <c r="T490" i="51"/>
  <c r="T489" i="51"/>
  <c r="T488" i="51"/>
  <c r="T487" i="51"/>
  <c r="T486" i="51"/>
  <c r="T485" i="51"/>
  <c r="T484" i="51"/>
  <c r="T483" i="51"/>
  <c r="T482" i="51"/>
  <c r="T481" i="51"/>
  <c r="T480" i="51"/>
  <c r="T479" i="51"/>
  <c r="T478" i="51"/>
  <c r="T477" i="51"/>
  <c r="T476" i="51"/>
  <c r="T475" i="51"/>
  <c r="T474" i="51"/>
  <c r="T473" i="51"/>
  <c r="T472" i="51"/>
  <c r="T471" i="51"/>
  <c r="T470" i="51"/>
  <c r="T469" i="51"/>
  <c r="T468" i="51"/>
  <c r="T467" i="51"/>
  <c r="T466" i="51"/>
  <c r="T465" i="51"/>
  <c r="T464" i="51"/>
  <c r="T463" i="51"/>
  <c r="T462" i="51"/>
  <c r="T461" i="51"/>
  <c r="T460" i="51"/>
  <c r="T459" i="51"/>
  <c r="T458" i="51"/>
  <c r="T457" i="51"/>
  <c r="T456" i="51"/>
  <c r="T455" i="51"/>
  <c r="T454" i="51"/>
  <c r="T453" i="51"/>
  <c r="T452" i="51"/>
  <c r="T451" i="51"/>
  <c r="T450" i="51"/>
  <c r="T449" i="51"/>
  <c r="T448" i="51"/>
  <c r="T447" i="51"/>
  <c r="T446" i="51"/>
  <c r="T445" i="51"/>
  <c r="T444" i="51"/>
  <c r="T443" i="51"/>
  <c r="T442" i="51"/>
  <c r="T441" i="51"/>
  <c r="T440" i="51"/>
  <c r="T439" i="51"/>
  <c r="T438" i="51"/>
  <c r="T437" i="51"/>
  <c r="T436" i="51"/>
  <c r="T435" i="51"/>
  <c r="T434" i="51"/>
  <c r="T433" i="51"/>
  <c r="T432" i="51"/>
  <c r="T431" i="51"/>
  <c r="T430" i="51"/>
  <c r="T429" i="51"/>
  <c r="T428" i="51"/>
  <c r="T427" i="51"/>
  <c r="T426" i="51"/>
  <c r="T425" i="51"/>
  <c r="T424" i="51"/>
  <c r="T423" i="51"/>
  <c r="T422" i="51"/>
  <c r="T421" i="51"/>
  <c r="T420" i="51"/>
  <c r="T419" i="51"/>
  <c r="T418" i="51"/>
  <c r="T417" i="51"/>
  <c r="T416" i="51"/>
  <c r="T415" i="51"/>
  <c r="T414" i="51"/>
  <c r="T413" i="51"/>
  <c r="T412" i="51"/>
  <c r="T411" i="51"/>
  <c r="T410" i="51"/>
  <c r="T409" i="51"/>
  <c r="T408" i="51"/>
  <c r="T407" i="51"/>
  <c r="T406" i="51"/>
  <c r="T405" i="51"/>
  <c r="T404" i="51"/>
  <c r="T403" i="51"/>
  <c r="T402" i="51"/>
  <c r="T401" i="51"/>
  <c r="T400" i="51"/>
  <c r="T399" i="51"/>
  <c r="T398" i="51"/>
  <c r="T397" i="51"/>
  <c r="T396" i="51"/>
  <c r="T395" i="51"/>
  <c r="T394" i="51"/>
  <c r="T393" i="51"/>
  <c r="T392" i="51"/>
  <c r="T391" i="51"/>
  <c r="T390" i="51"/>
  <c r="T389" i="51"/>
  <c r="T388" i="51"/>
  <c r="T387" i="51"/>
  <c r="T386" i="51"/>
  <c r="T385" i="51"/>
  <c r="T384" i="51"/>
  <c r="T383" i="51"/>
  <c r="T382" i="51"/>
  <c r="T381" i="51"/>
  <c r="T380" i="51"/>
  <c r="T379" i="51"/>
  <c r="T378" i="51"/>
  <c r="T377" i="51"/>
  <c r="T376" i="51"/>
  <c r="T375" i="51"/>
  <c r="T374" i="51"/>
  <c r="T373" i="51"/>
  <c r="T372" i="51"/>
  <c r="T371" i="51"/>
  <c r="T370" i="51"/>
  <c r="T369" i="51"/>
  <c r="T368" i="51"/>
  <c r="T367" i="51"/>
  <c r="T366" i="51"/>
  <c r="T365" i="51"/>
  <c r="T364" i="51"/>
  <c r="T363" i="51"/>
  <c r="T362" i="51"/>
  <c r="T361" i="51"/>
  <c r="T360" i="51"/>
  <c r="T359" i="51"/>
  <c r="T358" i="51"/>
  <c r="T357" i="51"/>
  <c r="T356" i="51"/>
  <c r="T355" i="51"/>
  <c r="T354" i="51"/>
  <c r="T353" i="51"/>
  <c r="T352" i="51"/>
  <c r="T351" i="51"/>
  <c r="T350" i="51"/>
  <c r="T349" i="51"/>
  <c r="T348" i="51"/>
  <c r="T347" i="51"/>
  <c r="T346" i="51"/>
  <c r="T345" i="51"/>
  <c r="T344" i="51"/>
  <c r="T343" i="51"/>
  <c r="T342" i="51"/>
  <c r="T341" i="51"/>
  <c r="T340" i="51"/>
  <c r="T339" i="51"/>
  <c r="T338" i="51"/>
  <c r="T337" i="51"/>
  <c r="T336" i="51"/>
  <c r="T335" i="51"/>
  <c r="T334" i="51"/>
  <c r="T333" i="51"/>
  <c r="T332" i="51"/>
  <c r="T331" i="51"/>
  <c r="T330" i="51"/>
  <c r="T329" i="51"/>
  <c r="T328" i="51"/>
  <c r="T327" i="51"/>
  <c r="T326" i="51"/>
  <c r="T325" i="51"/>
  <c r="T324" i="51"/>
  <c r="T323" i="51"/>
  <c r="T322" i="51"/>
  <c r="T321" i="51"/>
  <c r="T320" i="51"/>
  <c r="T319" i="51"/>
  <c r="T318" i="51"/>
  <c r="T317" i="51"/>
  <c r="T316" i="51"/>
  <c r="T315" i="51"/>
  <c r="T314" i="51"/>
  <c r="T313" i="51"/>
  <c r="T312" i="51"/>
  <c r="T311" i="51"/>
  <c r="T310" i="51"/>
  <c r="T309" i="51"/>
  <c r="T308" i="51"/>
  <c r="T307" i="51"/>
  <c r="T306" i="51"/>
  <c r="T305" i="51"/>
  <c r="T304" i="51"/>
  <c r="T303" i="51"/>
  <c r="T302" i="51"/>
  <c r="T301" i="51"/>
  <c r="T300" i="51"/>
  <c r="T299" i="51"/>
  <c r="T298" i="51"/>
  <c r="T297" i="51"/>
  <c r="T296" i="51"/>
  <c r="T295" i="51"/>
  <c r="T294" i="51"/>
  <c r="T293" i="51"/>
  <c r="T292" i="51"/>
  <c r="T291" i="51"/>
  <c r="T290" i="51"/>
  <c r="T289" i="51"/>
  <c r="T288" i="51"/>
  <c r="T287" i="51"/>
  <c r="T286" i="51"/>
  <c r="T285" i="51"/>
  <c r="T284" i="51"/>
  <c r="T283" i="51"/>
  <c r="T282" i="51"/>
  <c r="T281" i="51"/>
  <c r="T280" i="51"/>
  <c r="T279" i="51"/>
  <c r="T278" i="51"/>
  <c r="T277" i="51"/>
  <c r="T276" i="51"/>
  <c r="T275" i="51"/>
  <c r="T274" i="51"/>
  <c r="T273" i="51"/>
  <c r="T272" i="51"/>
  <c r="T271" i="51"/>
  <c r="T270" i="51"/>
  <c r="T269" i="51"/>
  <c r="T268" i="51"/>
  <c r="T267" i="51"/>
  <c r="T266" i="51"/>
  <c r="T265" i="51"/>
  <c r="T264" i="51"/>
  <c r="T263" i="51"/>
  <c r="T262" i="51"/>
  <c r="T261" i="51"/>
  <c r="T260" i="51"/>
  <c r="T259" i="51"/>
  <c r="T258" i="51"/>
  <c r="T257" i="51"/>
  <c r="T256" i="51"/>
  <c r="T255" i="51"/>
  <c r="T254" i="51"/>
  <c r="T253" i="51"/>
  <c r="T252" i="51"/>
  <c r="T251" i="51"/>
  <c r="T250" i="51"/>
  <c r="T249" i="51"/>
  <c r="T248" i="51"/>
  <c r="T247" i="51"/>
  <c r="T246" i="51"/>
  <c r="T245" i="51"/>
  <c r="T244" i="51"/>
  <c r="T243" i="51"/>
  <c r="T242" i="51"/>
  <c r="T241" i="51"/>
  <c r="T240" i="51"/>
  <c r="T239" i="51"/>
  <c r="T238" i="51"/>
  <c r="T237" i="51"/>
  <c r="T236" i="51"/>
  <c r="T235" i="51"/>
  <c r="T234" i="51"/>
  <c r="T233" i="51"/>
  <c r="T232" i="51"/>
  <c r="T231" i="51"/>
  <c r="T230" i="51"/>
  <c r="T229" i="51"/>
  <c r="T228" i="51"/>
  <c r="T227" i="51"/>
  <c r="T226" i="51"/>
  <c r="T225" i="51"/>
  <c r="T224" i="51"/>
  <c r="T223" i="51"/>
  <c r="T222" i="51"/>
  <c r="T221" i="51"/>
  <c r="T220" i="51"/>
  <c r="T219" i="51"/>
  <c r="T218" i="51"/>
  <c r="T217" i="51"/>
  <c r="T216" i="51"/>
  <c r="T215" i="51"/>
  <c r="T214" i="51"/>
  <c r="T213" i="51"/>
  <c r="T212" i="51"/>
  <c r="T211" i="51"/>
  <c r="T210" i="51"/>
  <c r="T209" i="51"/>
  <c r="T208" i="51"/>
  <c r="T207" i="51"/>
  <c r="T206" i="51"/>
  <c r="T205" i="51"/>
  <c r="T204" i="51"/>
  <c r="T203" i="51"/>
  <c r="T202" i="51"/>
  <c r="T201" i="51"/>
  <c r="T200" i="51"/>
  <c r="T199" i="51"/>
  <c r="T198" i="51"/>
  <c r="T197" i="51"/>
  <c r="T196" i="51"/>
  <c r="T195" i="51"/>
  <c r="T194" i="51"/>
  <c r="T193" i="51"/>
  <c r="T192" i="51"/>
  <c r="T191" i="51"/>
  <c r="T190" i="51"/>
  <c r="T189" i="51"/>
  <c r="T188" i="51"/>
  <c r="T187" i="51"/>
  <c r="T186" i="51"/>
  <c r="T185" i="51"/>
  <c r="T184" i="51"/>
  <c r="T183" i="51"/>
  <c r="T182" i="51"/>
  <c r="T181" i="51"/>
  <c r="T180" i="51"/>
  <c r="T179" i="51"/>
  <c r="T178" i="51"/>
  <c r="T177" i="51"/>
  <c r="T176" i="51"/>
  <c r="T175" i="51"/>
  <c r="T174" i="51"/>
  <c r="T173" i="51"/>
  <c r="T172" i="51"/>
  <c r="T171" i="51"/>
  <c r="T170" i="51"/>
  <c r="T169" i="51"/>
  <c r="T168" i="51"/>
  <c r="T167" i="51"/>
  <c r="T166" i="51"/>
  <c r="T165" i="51"/>
  <c r="T164" i="51"/>
  <c r="T163" i="51"/>
  <c r="T162" i="51"/>
  <c r="T161" i="51"/>
  <c r="T160" i="51"/>
  <c r="T159" i="51"/>
  <c r="T158" i="51"/>
  <c r="T157" i="51"/>
  <c r="T156" i="51"/>
  <c r="T155" i="51"/>
  <c r="T154" i="51"/>
  <c r="T153" i="51"/>
  <c r="T152" i="51"/>
  <c r="T151" i="51"/>
  <c r="T150" i="51"/>
  <c r="T149" i="51"/>
  <c r="T148" i="51"/>
  <c r="T147" i="51"/>
  <c r="T146" i="51"/>
  <c r="T145" i="51"/>
  <c r="T144" i="51"/>
  <c r="T143" i="51"/>
  <c r="T142" i="51"/>
  <c r="T141" i="51"/>
  <c r="T140" i="51"/>
  <c r="T139" i="51"/>
  <c r="T138" i="51"/>
  <c r="T137" i="51"/>
  <c r="T136" i="51"/>
  <c r="T135" i="51"/>
  <c r="T134" i="51"/>
  <c r="T133" i="51"/>
  <c r="T132" i="51"/>
  <c r="T131" i="51"/>
  <c r="T130" i="51"/>
  <c r="T129" i="51"/>
  <c r="T128" i="51"/>
  <c r="T127" i="51"/>
  <c r="T126" i="51"/>
  <c r="T125" i="51"/>
  <c r="T124" i="51"/>
  <c r="T123" i="51"/>
  <c r="T122" i="51"/>
  <c r="T121" i="51"/>
  <c r="T120" i="51"/>
  <c r="T119" i="51"/>
  <c r="T118" i="51"/>
  <c r="T117" i="51"/>
  <c r="T116" i="51"/>
  <c r="T115" i="51"/>
  <c r="T114" i="51"/>
  <c r="T113" i="51"/>
  <c r="T112" i="51"/>
  <c r="T111" i="51"/>
  <c r="T110" i="51"/>
  <c r="T109" i="51"/>
  <c r="T108" i="51"/>
  <c r="T107" i="51"/>
  <c r="T106" i="51"/>
  <c r="T105" i="51"/>
  <c r="T104" i="51"/>
  <c r="T103" i="51"/>
  <c r="T102" i="51"/>
  <c r="T101" i="51"/>
  <c r="T100" i="51"/>
  <c r="T99" i="51"/>
  <c r="T98" i="51"/>
  <c r="T97" i="51"/>
  <c r="T96" i="51"/>
  <c r="T95" i="51"/>
  <c r="T94" i="51"/>
  <c r="T93" i="51"/>
  <c r="T92" i="51"/>
  <c r="T91" i="51"/>
  <c r="T90" i="51"/>
  <c r="T89" i="51"/>
  <c r="T88" i="51"/>
  <c r="T87" i="51"/>
  <c r="T86" i="51"/>
  <c r="T85" i="51"/>
  <c r="T84" i="51"/>
  <c r="T83" i="51"/>
  <c r="T82" i="51"/>
  <c r="T81" i="51"/>
  <c r="T80" i="51"/>
  <c r="T79" i="51"/>
  <c r="T78" i="51"/>
  <c r="T77" i="51"/>
  <c r="T76" i="51"/>
  <c r="T75" i="51"/>
  <c r="T74" i="51"/>
  <c r="T73" i="51"/>
  <c r="T72" i="51"/>
  <c r="T71" i="51"/>
  <c r="T70" i="51"/>
  <c r="T69" i="51"/>
  <c r="T68" i="51"/>
  <c r="T67" i="51"/>
  <c r="T66" i="51"/>
  <c r="T65" i="51"/>
  <c r="T64" i="51"/>
  <c r="T63" i="51"/>
  <c r="T62" i="51"/>
  <c r="T61" i="51"/>
  <c r="T60" i="51"/>
  <c r="T59" i="51"/>
  <c r="T58" i="51"/>
  <c r="T57" i="51"/>
  <c r="T56" i="51"/>
  <c r="T55" i="51"/>
  <c r="T54" i="51"/>
  <c r="T53" i="51"/>
  <c r="T52" i="51"/>
  <c r="T51" i="51"/>
  <c r="T50" i="51"/>
  <c r="T49" i="51"/>
  <c r="T48" i="51"/>
  <c r="T47" i="51"/>
  <c r="T46" i="51"/>
  <c r="T45" i="51"/>
  <c r="T44" i="51"/>
  <c r="T43" i="51"/>
  <c r="T42" i="51"/>
  <c r="T41" i="51"/>
  <c r="T40" i="51"/>
  <c r="T39" i="51"/>
  <c r="T38" i="51"/>
  <c r="T37" i="51"/>
  <c r="T36" i="51"/>
  <c r="T35" i="51"/>
  <c r="T34" i="51"/>
  <c r="T33" i="51"/>
  <c r="T32" i="51"/>
  <c r="T31" i="51"/>
  <c r="T30" i="51"/>
  <c r="T29" i="51"/>
  <c r="T28" i="51"/>
  <c r="T27" i="51"/>
  <c r="T26" i="51"/>
  <c r="T25" i="51"/>
  <c r="T24" i="51"/>
  <c r="T23" i="51"/>
  <c r="T22" i="51"/>
  <c r="T21" i="51"/>
  <c r="T20" i="51"/>
  <c r="T19" i="51"/>
  <c r="T18" i="51"/>
  <c r="T516" i="50"/>
  <c r="T515" i="50"/>
  <c r="T514" i="50"/>
  <c r="T513" i="50"/>
  <c r="T512" i="50"/>
  <c r="T511" i="50"/>
  <c r="T510" i="50"/>
  <c r="T509" i="50"/>
  <c r="T508" i="50"/>
  <c r="T507" i="50"/>
  <c r="T506" i="50"/>
  <c r="T505" i="50"/>
  <c r="T504" i="50"/>
  <c r="T503" i="50"/>
  <c r="T502" i="50"/>
  <c r="T501" i="50"/>
  <c r="T500" i="50"/>
  <c r="T499" i="50"/>
  <c r="T498" i="50"/>
  <c r="T497" i="50"/>
  <c r="T496" i="50"/>
  <c r="T495" i="50"/>
  <c r="T494" i="50"/>
  <c r="T493" i="50"/>
  <c r="T492" i="50"/>
  <c r="T491" i="50"/>
  <c r="T490" i="50"/>
  <c r="T489" i="50"/>
  <c r="T488" i="50"/>
  <c r="T487" i="50"/>
  <c r="T486" i="50"/>
  <c r="T485" i="50"/>
  <c r="T484" i="50"/>
  <c r="T483" i="50"/>
  <c r="T482" i="50"/>
  <c r="T481" i="50"/>
  <c r="T480" i="50"/>
  <c r="T479" i="50"/>
  <c r="T478" i="50"/>
  <c r="T477" i="50"/>
  <c r="T476" i="50"/>
  <c r="T475" i="50"/>
  <c r="T474" i="50"/>
  <c r="T473" i="50"/>
  <c r="T472" i="50"/>
  <c r="T471" i="50"/>
  <c r="T470" i="50"/>
  <c r="T469" i="50"/>
  <c r="T468" i="50"/>
  <c r="T467" i="50"/>
  <c r="T466" i="50"/>
  <c r="T465" i="50"/>
  <c r="T464" i="50"/>
  <c r="T463" i="50"/>
  <c r="T462" i="50"/>
  <c r="T461" i="50"/>
  <c r="T460" i="50"/>
  <c r="T459" i="50"/>
  <c r="T458" i="50"/>
  <c r="T457" i="50"/>
  <c r="T456" i="50"/>
  <c r="T455" i="50"/>
  <c r="T454" i="50"/>
  <c r="T453" i="50"/>
  <c r="T452" i="50"/>
  <c r="T451" i="50"/>
  <c r="T450" i="50"/>
  <c r="T449" i="50"/>
  <c r="T448" i="50"/>
  <c r="T447" i="50"/>
  <c r="T446" i="50"/>
  <c r="T445" i="50"/>
  <c r="T444" i="50"/>
  <c r="T443" i="50"/>
  <c r="T442" i="50"/>
  <c r="T441" i="50"/>
  <c r="T440" i="50"/>
  <c r="T439" i="50"/>
  <c r="T438" i="50"/>
  <c r="T437" i="50"/>
  <c r="T436" i="50"/>
  <c r="T435" i="50"/>
  <c r="T434" i="50"/>
  <c r="T433" i="50"/>
  <c r="T432" i="50"/>
  <c r="T431" i="50"/>
  <c r="T430" i="50"/>
  <c r="T429" i="50"/>
  <c r="T428" i="50"/>
  <c r="T427" i="50"/>
  <c r="T426" i="50"/>
  <c r="T425" i="50"/>
  <c r="T424" i="50"/>
  <c r="T423" i="50"/>
  <c r="T422" i="50"/>
  <c r="T421" i="50"/>
  <c r="T420" i="50"/>
  <c r="T419" i="50"/>
  <c r="T418" i="50"/>
  <c r="T417" i="50"/>
  <c r="T416" i="50"/>
  <c r="T415" i="50"/>
  <c r="T414" i="50"/>
  <c r="T413" i="50"/>
  <c r="T412" i="50"/>
  <c r="T411" i="50"/>
  <c r="T410" i="50"/>
  <c r="T409" i="50"/>
  <c r="T408" i="50"/>
  <c r="T407" i="50"/>
  <c r="T406" i="50"/>
  <c r="T405" i="50"/>
  <c r="T404" i="50"/>
  <c r="T403" i="50"/>
  <c r="T402" i="50"/>
  <c r="T401" i="50"/>
  <c r="T400" i="50"/>
  <c r="T399" i="50"/>
  <c r="T398" i="50"/>
  <c r="T397" i="50"/>
  <c r="T396" i="50"/>
  <c r="T395" i="50"/>
  <c r="T394" i="50"/>
  <c r="T393" i="50"/>
  <c r="T392" i="50"/>
  <c r="T391" i="50"/>
  <c r="T390" i="50"/>
  <c r="T389" i="50"/>
  <c r="T388" i="50"/>
  <c r="T387" i="50"/>
  <c r="T386" i="50"/>
  <c r="T385" i="50"/>
  <c r="T384" i="50"/>
  <c r="T383" i="50"/>
  <c r="T382" i="50"/>
  <c r="T381" i="50"/>
  <c r="T380" i="50"/>
  <c r="T379" i="50"/>
  <c r="T378" i="50"/>
  <c r="T377" i="50"/>
  <c r="T376" i="50"/>
  <c r="T375" i="50"/>
  <c r="T374" i="50"/>
  <c r="T373" i="50"/>
  <c r="T372" i="50"/>
  <c r="T371" i="50"/>
  <c r="T370" i="50"/>
  <c r="T369" i="50"/>
  <c r="T368" i="50"/>
  <c r="T367" i="50"/>
  <c r="T366" i="50"/>
  <c r="T365" i="50"/>
  <c r="T364" i="50"/>
  <c r="T363" i="50"/>
  <c r="T362" i="50"/>
  <c r="T361" i="50"/>
  <c r="T360" i="50"/>
  <c r="T359" i="50"/>
  <c r="T358" i="50"/>
  <c r="T357" i="50"/>
  <c r="T356" i="50"/>
  <c r="T355" i="50"/>
  <c r="T354" i="50"/>
  <c r="T353" i="50"/>
  <c r="T352" i="50"/>
  <c r="T351" i="50"/>
  <c r="T350" i="50"/>
  <c r="T349" i="50"/>
  <c r="T348" i="50"/>
  <c r="T347" i="50"/>
  <c r="T346" i="50"/>
  <c r="T345" i="50"/>
  <c r="T344" i="50"/>
  <c r="T343" i="50"/>
  <c r="T342" i="50"/>
  <c r="T341" i="50"/>
  <c r="T340" i="50"/>
  <c r="T339" i="50"/>
  <c r="T338" i="50"/>
  <c r="T337" i="50"/>
  <c r="T336" i="50"/>
  <c r="T335" i="50"/>
  <c r="T334" i="50"/>
  <c r="T333" i="50"/>
  <c r="T332" i="50"/>
  <c r="T331" i="50"/>
  <c r="T330" i="50"/>
  <c r="T329" i="50"/>
  <c r="T328" i="50"/>
  <c r="T327" i="50"/>
  <c r="T326" i="50"/>
  <c r="T325" i="50"/>
  <c r="T324" i="50"/>
  <c r="T323" i="50"/>
  <c r="T322" i="50"/>
  <c r="T321" i="50"/>
  <c r="T320" i="50"/>
  <c r="T319" i="50"/>
  <c r="T318" i="50"/>
  <c r="T317" i="50"/>
  <c r="T316" i="50"/>
  <c r="T315" i="50"/>
  <c r="T314" i="50"/>
  <c r="T313" i="50"/>
  <c r="T312" i="50"/>
  <c r="T311" i="50"/>
  <c r="T310" i="50"/>
  <c r="T309" i="50"/>
  <c r="T308" i="50"/>
  <c r="T307" i="50"/>
  <c r="T306" i="50"/>
  <c r="T305" i="50"/>
  <c r="T304" i="50"/>
  <c r="T303" i="50"/>
  <c r="T302" i="50"/>
  <c r="T301" i="50"/>
  <c r="T300" i="50"/>
  <c r="T299" i="50"/>
  <c r="T298" i="50"/>
  <c r="T297" i="50"/>
  <c r="T296" i="50"/>
  <c r="T295" i="50"/>
  <c r="T294" i="50"/>
  <c r="T293" i="50"/>
  <c r="T292" i="50"/>
  <c r="T291" i="50"/>
  <c r="T290" i="50"/>
  <c r="T289" i="50"/>
  <c r="T288" i="50"/>
  <c r="T287" i="50"/>
  <c r="T286" i="50"/>
  <c r="T285" i="50"/>
  <c r="T284" i="50"/>
  <c r="T283" i="50"/>
  <c r="T282" i="50"/>
  <c r="T281" i="50"/>
  <c r="T280" i="50"/>
  <c r="T279" i="50"/>
  <c r="T278" i="50"/>
  <c r="T277" i="50"/>
  <c r="T276" i="50"/>
  <c r="T275" i="50"/>
  <c r="T274" i="50"/>
  <c r="T273" i="50"/>
  <c r="T272" i="50"/>
  <c r="T271" i="50"/>
  <c r="T270" i="50"/>
  <c r="T269" i="50"/>
  <c r="T268" i="50"/>
  <c r="T267" i="50"/>
  <c r="T266" i="50"/>
  <c r="T265" i="50"/>
  <c r="T264" i="50"/>
  <c r="T263" i="50"/>
  <c r="T262" i="50"/>
  <c r="T261" i="50"/>
  <c r="T260" i="50"/>
  <c r="T259" i="50"/>
  <c r="T258" i="50"/>
  <c r="T257" i="50"/>
  <c r="T256" i="50"/>
  <c r="T255" i="50"/>
  <c r="T254" i="50"/>
  <c r="T253" i="50"/>
  <c r="T252" i="50"/>
  <c r="T251" i="50"/>
  <c r="T250" i="50"/>
  <c r="T249" i="50"/>
  <c r="T248" i="50"/>
  <c r="T247" i="50"/>
  <c r="T246" i="50"/>
  <c r="T245" i="50"/>
  <c r="T244" i="50"/>
  <c r="T243" i="50"/>
  <c r="T242" i="50"/>
  <c r="T241" i="50"/>
  <c r="T240" i="50"/>
  <c r="T239" i="50"/>
  <c r="T238" i="50"/>
  <c r="T237" i="50"/>
  <c r="T236" i="50"/>
  <c r="T235" i="50"/>
  <c r="T234" i="50"/>
  <c r="T233" i="50"/>
  <c r="T232" i="50"/>
  <c r="T231" i="50"/>
  <c r="T230" i="50"/>
  <c r="T229" i="50"/>
  <c r="T228" i="50"/>
  <c r="T227" i="50"/>
  <c r="T226" i="50"/>
  <c r="T225" i="50"/>
  <c r="T224" i="50"/>
  <c r="T223" i="50"/>
  <c r="T222" i="50"/>
  <c r="T221" i="50"/>
  <c r="T220" i="50"/>
  <c r="T219" i="50"/>
  <c r="T218" i="50"/>
  <c r="T217" i="50"/>
  <c r="T216" i="50"/>
  <c r="T215" i="50"/>
  <c r="T214" i="50"/>
  <c r="T213" i="50"/>
  <c r="T212" i="50"/>
  <c r="T211" i="50"/>
  <c r="T210" i="50"/>
  <c r="T209" i="50"/>
  <c r="T208" i="50"/>
  <c r="T207" i="50"/>
  <c r="T206" i="50"/>
  <c r="T205" i="50"/>
  <c r="T204" i="50"/>
  <c r="T203" i="50"/>
  <c r="T202" i="50"/>
  <c r="T201" i="50"/>
  <c r="T200" i="50"/>
  <c r="T199" i="50"/>
  <c r="T198" i="50"/>
  <c r="T197" i="50"/>
  <c r="T196" i="50"/>
  <c r="T195" i="50"/>
  <c r="T194" i="50"/>
  <c r="T193" i="50"/>
  <c r="T192" i="50"/>
  <c r="T191" i="50"/>
  <c r="T190" i="50"/>
  <c r="T189" i="50"/>
  <c r="T188" i="50"/>
  <c r="T187" i="50"/>
  <c r="T186" i="50"/>
  <c r="T185" i="50"/>
  <c r="T184" i="50"/>
  <c r="T183" i="50"/>
  <c r="T182" i="50"/>
  <c r="T181" i="50"/>
  <c r="T180" i="50"/>
  <c r="T179" i="50"/>
  <c r="T178" i="50"/>
  <c r="T177" i="50"/>
  <c r="T176" i="50"/>
  <c r="T175" i="50"/>
  <c r="T174" i="50"/>
  <c r="T173" i="50"/>
  <c r="T172" i="50"/>
  <c r="T171" i="50"/>
  <c r="T170" i="50"/>
  <c r="T169" i="50"/>
  <c r="T168" i="50"/>
  <c r="T167" i="50"/>
  <c r="T166" i="50"/>
  <c r="T165" i="50"/>
  <c r="T164" i="50"/>
  <c r="T163" i="50"/>
  <c r="T162" i="50"/>
  <c r="T161" i="50"/>
  <c r="T160" i="50"/>
  <c r="T159" i="50"/>
  <c r="T158" i="50"/>
  <c r="T157" i="50"/>
  <c r="T156" i="50"/>
  <c r="T155" i="50"/>
  <c r="T154" i="50"/>
  <c r="T153" i="50"/>
  <c r="T152" i="50"/>
  <c r="T151" i="50"/>
  <c r="T150" i="50"/>
  <c r="T149" i="50"/>
  <c r="T148" i="50"/>
  <c r="T147" i="50"/>
  <c r="T146" i="50"/>
  <c r="T145" i="50"/>
  <c r="T144" i="50"/>
  <c r="T143" i="50"/>
  <c r="T142" i="50"/>
  <c r="T141" i="50"/>
  <c r="T140" i="50"/>
  <c r="T139" i="50"/>
  <c r="T138" i="50"/>
  <c r="T137" i="50"/>
  <c r="T136" i="50"/>
  <c r="T135" i="50"/>
  <c r="T134" i="50"/>
  <c r="T133" i="50"/>
  <c r="T132" i="50"/>
  <c r="T131" i="50"/>
  <c r="T130" i="50"/>
  <c r="T129" i="50"/>
  <c r="T128" i="50"/>
  <c r="T127" i="50"/>
  <c r="T126" i="50"/>
  <c r="T125" i="50"/>
  <c r="T124" i="50"/>
  <c r="T123" i="50"/>
  <c r="T122" i="50"/>
  <c r="T121" i="50"/>
  <c r="T120" i="50"/>
  <c r="T119" i="50"/>
  <c r="T118" i="50"/>
  <c r="T117" i="50"/>
  <c r="T116" i="50"/>
  <c r="T115" i="50"/>
  <c r="T114" i="50"/>
  <c r="T113" i="50"/>
  <c r="T112" i="50"/>
  <c r="T111" i="50"/>
  <c r="T110" i="50"/>
  <c r="T109" i="50"/>
  <c r="T108" i="50"/>
  <c r="T107" i="50"/>
  <c r="T106" i="50"/>
  <c r="T105" i="50"/>
  <c r="T104" i="50"/>
  <c r="T103" i="50"/>
  <c r="T102" i="50"/>
  <c r="T101" i="50"/>
  <c r="T100" i="50"/>
  <c r="T99" i="50"/>
  <c r="T98" i="50"/>
  <c r="T97" i="50"/>
  <c r="T96" i="50"/>
  <c r="T95" i="50"/>
  <c r="T94" i="50"/>
  <c r="T93" i="50"/>
  <c r="T92" i="50"/>
  <c r="T91" i="50"/>
  <c r="T90" i="50"/>
  <c r="T89" i="50"/>
  <c r="T88" i="50"/>
  <c r="T87" i="50"/>
  <c r="T86" i="50"/>
  <c r="T85" i="50"/>
  <c r="T84" i="50"/>
  <c r="T83" i="50"/>
  <c r="T82" i="50"/>
  <c r="T81" i="50"/>
  <c r="T80" i="50"/>
  <c r="T79" i="50"/>
  <c r="T78" i="50"/>
  <c r="T77" i="50"/>
  <c r="T76" i="50"/>
  <c r="T75" i="50"/>
  <c r="T74" i="50"/>
  <c r="T73" i="50"/>
  <c r="T72" i="50"/>
  <c r="T71" i="50"/>
  <c r="T70" i="50"/>
  <c r="T69" i="50"/>
  <c r="T68" i="50"/>
  <c r="T67" i="50"/>
  <c r="T66" i="50"/>
  <c r="T65" i="50"/>
  <c r="T64" i="50"/>
  <c r="T63" i="50"/>
  <c r="T62" i="50"/>
  <c r="T61" i="50"/>
  <c r="T60" i="50"/>
  <c r="T59" i="50"/>
  <c r="T58" i="50"/>
  <c r="T57" i="50"/>
  <c r="T56" i="50"/>
  <c r="T55" i="50"/>
  <c r="T54" i="50"/>
  <c r="T53" i="50"/>
  <c r="T52" i="50"/>
  <c r="T51" i="50"/>
  <c r="T50" i="50"/>
  <c r="T49" i="50"/>
  <c r="T48" i="50"/>
  <c r="T47" i="50"/>
  <c r="T46" i="50"/>
  <c r="T45" i="50"/>
  <c r="T44" i="50"/>
  <c r="T43" i="50"/>
  <c r="T42" i="50"/>
  <c r="T41" i="50"/>
  <c r="T40" i="50"/>
  <c r="T39" i="50"/>
  <c r="T38" i="50"/>
  <c r="T37" i="50"/>
  <c r="T36" i="50"/>
  <c r="T35" i="50"/>
  <c r="T34" i="50"/>
  <c r="T33" i="50"/>
  <c r="T32" i="50"/>
  <c r="T31" i="50"/>
  <c r="T30" i="50"/>
  <c r="T29" i="50"/>
  <c r="T28" i="50"/>
  <c r="T27" i="50"/>
  <c r="T26" i="50"/>
  <c r="T25" i="50"/>
  <c r="T24" i="50"/>
  <c r="T23" i="50"/>
  <c r="T22" i="50"/>
  <c r="T21" i="50"/>
  <c r="T20" i="50"/>
  <c r="T19" i="50"/>
  <c r="T18" i="50"/>
  <c r="T516" i="49"/>
  <c r="T515" i="49"/>
  <c r="T514" i="49"/>
  <c r="T513" i="49"/>
  <c r="T512" i="49"/>
  <c r="T511" i="49"/>
  <c r="T510" i="49"/>
  <c r="T509" i="49"/>
  <c r="T508" i="49"/>
  <c r="T507" i="49"/>
  <c r="T506" i="49"/>
  <c r="T505" i="49"/>
  <c r="T504" i="49"/>
  <c r="T503" i="49"/>
  <c r="T502" i="49"/>
  <c r="T501" i="49"/>
  <c r="T500" i="49"/>
  <c r="T499" i="49"/>
  <c r="T498" i="49"/>
  <c r="T497" i="49"/>
  <c r="T496" i="49"/>
  <c r="T495" i="49"/>
  <c r="T494" i="49"/>
  <c r="T493" i="49"/>
  <c r="T492" i="49"/>
  <c r="T491" i="49"/>
  <c r="T490" i="49"/>
  <c r="T489" i="49"/>
  <c r="T488" i="49"/>
  <c r="T487" i="49"/>
  <c r="T486" i="49"/>
  <c r="T485" i="49"/>
  <c r="T484" i="49"/>
  <c r="T483" i="49"/>
  <c r="T482" i="49"/>
  <c r="T481" i="49"/>
  <c r="T480" i="49"/>
  <c r="T479" i="49"/>
  <c r="T478" i="49"/>
  <c r="T477" i="49"/>
  <c r="T476" i="49"/>
  <c r="T475" i="49"/>
  <c r="T474" i="49"/>
  <c r="T473" i="49"/>
  <c r="T472" i="49"/>
  <c r="T471" i="49"/>
  <c r="T470" i="49"/>
  <c r="T469" i="49"/>
  <c r="T468" i="49"/>
  <c r="T467" i="49"/>
  <c r="T466" i="49"/>
  <c r="T465" i="49"/>
  <c r="T464" i="49"/>
  <c r="T463" i="49"/>
  <c r="T462" i="49"/>
  <c r="T461" i="49"/>
  <c r="T460" i="49"/>
  <c r="T459" i="49"/>
  <c r="T458" i="49"/>
  <c r="T457" i="49"/>
  <c r="T456" i="49"/>
  <c r="T455" i="49"/>
  <c r="T454" i="49"/>
  <c r="T453" i="49"/>
  <c r="T452" i="49"/>
  <c r="T451" i="49"/>
  <c r="T450" i="49"/>
  <c r="T449" i="49"/>
  <c r="T448" i="49"/>
  <c r="T447" i="49"/>
  <c r="T446" i="49"/>
  <c r="T445" i="49"/>
  <c r="T444" i="49"/>
  <c r="T443" i="49"/>
  <c r="T442" i="49"/>
  <c r="T441" i="49"/>
  <c r="T440" i="49"/>
  <c r="T439" i="49"/>
  <c r="T438" i="49"/>
  <c r="T437" i="49"/>
  <c r="T436" i="49"/>
  <c r="T435" i="49"/>
  <c r="T434" i="49"/>
  <c r="T433" i="49"/>
  <c r="T432" i="49"/>
  <c r="T431" i="49"/>
  <c r="T430" i="49"/>
  <c r="T429" i="49"/>
  <c r="T428" i="49"/>
  <c r="T427" i="49"/>
  <c r="T426" i="49"/>
  <c r="T425" i="49"/>
  <c r="T424" i="49"/>
  <c r="T423" i="49"/>
  <c r="T422" i="49"/>
  <c r="T421" i="49"/>
  <c r="T420" i="49"/>
  <c r="T419" i="49"/>
  <c r="T418" i="49"/>
  <c r="T417" i="49"/>
  <c r="T416" i="49"/>
  <c r="T415" i="49"/>
  <c r="T414" i="49"/>
  <c r="T413" i="49"/>
  <c r="T412" i="49"/>
  <c r="T411" i="49"/>
  <c r="T410" i="49"/>
  <c r="T409" i="49"/>
  <c r="T408" i="49"/>
  <c r="T407" i="49"/>
  <c r="T406" i="49"/>
  <c r="T405" i="49"/>
  <c r="T404" i="49"/>
  <c r="T403" i="49"/>
  <c r="T402" i="49"/>
  <c r="T401" i="49"/>
  <c r="T400" i="49"/>
  <c r="T399" i="49"/>
  <c r="T398" i="49"/>
  <c r="T397" i="49"/>
  <c r="T396" i="49"/>
  <c r="T395" i="49"/>
  <c r="T394" i="49"/>
  <c r="T393" i="49"/>
  <c r="T392" i="49"/>
  <c r="T391" i="49"/>
  <c r="T390" i="49"/>
  <c r="T389" i="49"/>
  <c r="T388" i="49"/>
  <c r="T387" i="49"/>
  <c r="T386" i="49"/>
  <c r="T385" i="49"/>
  <c r="T384" i="49"/>
  <c r="T383" i="49"/>
  <c r="T382" i="49"/>
  <c r="T381" i="49"/>
  <c r="T380" i="49"/>
  <c r="T379" i="49"/>
  <c r="T378" i="49"/>
  <c r="T377" i="49"/>
  <c r="T376" i="49"/>
  <c r="T375" i="49"/>
  <c r="T374" i="49"/>
  <c r="T373" i="49"/>
  <c r="T372" i="49"/>
  <c r="T371" i="49"/>
  <c r="T370" i="49"/>
  <c r="T369" i="49"/>
  <c r="T368" i="49"/>
  <c r="T367" i="49"/>
  <c r="T366" i="49"/>
  <c r="T365" i="49"/>
  <c r="T364" i="49"/>
  <c r="T363" i="49"/>
  <c r="T362" i="49"/>
  <c r="T361" i="49"/>
  <c r="T360" i="49"/>
  <c r="T359" i="49"/>
  <c r="T358" i="49"/>
  <c r="T357" i="49"/>
  <c r="T356" i="49"/>
  <c r="T355" i="49"/>
  <c r="T354" i="49"/>
  <c r="T353" i="49"/>
  <c r="T352" i="49"/>
  <c r="T351" i="49"/>
  <c r="T350" i="49"/>
  <c r="T349" i="49"/>
  <c r="T348" i="49"/>
  <c r="T347" i="49"/>
  <c r="T346" i="49"/>
  <c r="T345" i="49"/>
  <c r="T344" i="49"/>
  <c r="T343" i="49"/>
  <c r="T342" i="49"/>
  <c r="T341" i="49"/>
  <c r="T340" i="49"/>
  <c r="T339" i="49"/>
  <c r="T338" i="49"/>
  <c r="T337" i="49"/>
  <c r="T336" i="49"/>
  <c r="T335" i="49"/>
  <c r="T334" i="49"/>
  <c r="T333" i="49"/>
  <c r="T332" i="49"/>
  <c r="T331" i="49"/>
  <c r="T330" i="49"/>
  <c r="T329" i="49"/>
  <c r="T328" i="49"/>
  <c r="T327" i="49"/>
  <c r="T326" i="49"/>
  <c r="T325" i="49"/>
  <c r="T324" i="49"/>
  <c r="T323" i="49"/>
  <c r="T322" i="49"/>
  <c r="T321" i="49"/>
  <c r="T320" i="49"/>
  <c r="T319" i="49"/>
  <c r="T318" i="49"/>
  <c r="T317" i="49"/>
  <c r="T316" i="49"/>
  <c r="T315" i="49"/>
  <c r="T314" i="49"/>
  <c r="T313" i="49"/>
  <c r="T312" i="49"/>
  <c r="T311" i="49"/>
  <c r="T310" i="49"/>
  <c r="T309" i="49"/>
  <c r="T308" i="49"/>
  <c r="T307" i="49"/>
  <c r="T306" i="49"/>
  <c r="T305" i="49"/>
  <c r="T304" i="49"/>
  <c r="T303" i="49"/>
  <c r="T302" i="49"/>
  <c r="T301" i="49"/>
  <c r="T300" i="49"/>
  <c r="T299" i="49"/>
  <c r="T298" i="49"/>
  <c r="T297" i="49"/>
  <c r="T296" i="49"/>
  <c r="T295" i="49"/>
  <c r="T294" i="49"/>
  <c r="T293" i="49"/>
  <c r="T292" i="49"/>
  <c r="T291" i="49"/>
  <c r="T290" i="49"/>
  <c r="T289" i="49"/>
  <c r="T288" i="49"/>
  <c r="T287" i="49"/>
  <c r="T286" i="49"/>
  <c r="T285" i="49"/>
  <c r="T284" i="49"/>
  <c r="T283" i="49"/>
  <c r="T282" i="49"/>
  <c r="T281" i="49"/>
  <c r="T280" i="49"/>
  <c r="T279" i="49"/>
  <c r="T278" i="49"/>
  <c r="T277" i="49"/>
  <c r="T276" i="49"/>
  <c r="T275" i="49"/>
  <c r="T274" i="49"/>
  <c r="T273" i="49"/>
  <c r="T272" i="49"/>
  <c r="T271" i="49"/>
  <c r="T270" i="49"/>
  <c r="T269" i="49"/>
  <c r="T268" i="49"/>
  <c r="T267" i="49"/>
  <c r="T266" i="49"/>
  <c r="T265" i="49"/>
  <c r="T264" i="49"/>
  <c r="T263" i="49"/>
  <c r="T262" i="49"/>
  <c r="T261" i="49"/>
  <c r="T260" i="49"/>
  <c r="T259" i="49"/>
  <c r="T258" i="49"/>
  <c r="T257" i="49"/>
  <c r="T256" i="49"/>
  <c r="T255" i="49"/>
  <c r="T254" i="49"/>
  <c r="T253" i="49"/>
  <c r="T252" i="49"/>
  <c r="T251" i="49"/>
  <c r="T250" i="49"/>
  <c r="T249" i="49"/>
  <c r="T248" i="49"/>
  <c r="T247" i="49"/>
  <c r="T246" i="49"/>
  <c r="T245" i="49"/>
  <c r="T244" i="49"/>
  <c r="T243" i="49"/>
  <c r="T242" i="49"/>
  <c r="T241" i="49"/>
  <c r="T240" i="49"/>
  <c r="T239" i="49"/>
  <c r="T238" i="49"/>
  <c r="T237" i="49"/>
  <c r="T236" i="49"/>
  <c r="T235" i="49"/>
  <c r="T234" i="49"/>
  <c r="T233" i="49"/>
  <c r="T232" i="49"/>
  <c r="T231" i="49"/>
  <c r="T230" i="49"/>
  <c r="T229" i="49"/>
  <c r="T228" i="49"/>
  <c r="T227" i="49"/>
  <c r="T226" i="49"/>
  <c r="T225" i="49"/>
  <c r="T224" i="49"/>
  <c r="T223" i="49"/>
  <c r="T222" i="49"/>
  <c r="T221" i="49"/>
  <c r="T220" i="49"/>
  <c r="T219" i="49"/>
  <c r="T218" i="49"/>
  <c r="T217" i="49"/>
  <c r="T216" i="49"/>
  <c r="T215" i="49"/>
  <c r="T214" i="49"/>
  <c r="T213" i="49"/>
  <c r="T212" i="49"/>
  <c r="T211" i="49"/>
  <c r="T210" i="49"/>
  <c r="T209" i="49"/>
  <c r="T208" i="49"/>
  <c r="T207" i="49"/>
  <c r="T206" i="49"/>
  <c r="T205" i="49"/>
  <c r="T204" i="49"/>
  <c r="T203" i="49"/>
  <c r="T202" i="49"/>
  <c r="T201" i="49"/>
  <c r="T200" i="49"/>
  <c r="T199" i="49"/>
  <c r="T198" i="49"/>
  <c r="T197" i="49"/>
  <c r="T196" i="49"/>
  <c r="T195" i="49"/>
  <c r="T194" i="49"/>
  <c r="T193" i="49"/>
  <c r="T192" i="49"/>
  <c r="T191" i="49"/>
  <c r="T190" i="49"/>
  <c r="T189" i="49"/>
  <c r="T188" i="49"/>
  <c r="T187" i="49"/>
  <c r="T186" i="49"/>
  <c r="T185" i="49"/>
  <c r="T184" i="49"/>
  <c r="T183" i="49"/>
  <c r="T182" i="49"/>
  <c r="T181" i="49"/>
  <c r="T180" i="49"/>
  <c r="T179" i="49"/>
  <c r="T178" i="49"/>
  <c r="T177" i="49"/>
  <c r="T176" i="49"/>
  <c r="T175" i="49"/>
  <c r="T174" i="49"/>
  <c r="T173" i="49"/>
  <c r="T172" i="49"/>
  <c r="T171" i="49"/>
  <c r="T170" i="49"/>
  <c r="T169" i="49"/>
  <c r="T168" i="49"/>
  <c r="T167" i="49"/>
  <c r="T166" i="49"/>
  <c r="T165" i="49"/>
  <c r="T164" i="49"/>
  <c r="T163" i="49"/>
  <c r="T162" i="49"/>
  <c r="T161" i="49"/>
  <c r="T160" i="49"/>
  <c r="T159" i="49"/>
  <c r="T158" i="49"/>
  <c r="T157" i="49"/>
  <c r="T156" i="49"/>
  <c r="T155" i="49"/>
  <c r="T154" i="49"/>
  <c r="T153" i="49"/>
  <c r="T152" i="49"/>
  <c r="T151" i="49"/>
  <c r="T150" i="49"/>
  <c r="T149" i="49"/>
  <c r="T148" i="49"/>
  <c r="T147" i="49"/>
  <c r="T146" i="49"/>
  <c r="T145" i="49"/>
  <c r="T144" i="49"/>
  <c r="T143" i="49"/>
  <c r="T142" i="49"/>
  <c r="T141" i="49"/>
  <c r="T140" i="49"/>
  <c r="T139" i="49"/>
  <c r="T138" i="49"/>
  <c r="T137" i="49"/>
  <c r="T136" i="49"/>
  <c r="T135" i="49"/>
  <c r="T134" i="49"/>
  <c r="T133" i="49"/>
  <c r="T132" i="49"/>
  <c r="T131" i="49"/>
  <c r="T130" i="49"/>
  <c r="T129" i="49"/>
  <c r="T128" i="49"/>
  <c r="T127" i="49"/>
  <c r="T126" i="49"/>
  <c r="T125" i="49"/>
  <c r="T124" i="49"/>
  <c r="T123" i="49"/>
  <c r="T122" i="49"/>
  <c r="T121" i="49"/>
  <c r="T120" i="49"/>
  <c r="T119" i="49"/>
  <c r="T118" i="49"/>
  <c r="T117" i="49"/>
  <c r="T116" i="49"/>
  <c r="T115" i="49"/>
  <c r="T114" i="49"/>
  <c r="T113" i="49"/>
  <c r="T112" i="49"/>
  <c r="T111" i="49"/>
  <c r="T110" i="49"/>
  <c r="T109" i="49"/>
  <c r="T108" i="49"/>
  <c r="T107" i="49"/>
  <c r="T106" i="49"/>
  <c r="T105" i="49"/>
  <c r="T104" i="49"/>
  <c r="T103" i="49"/>
  <c r="T102" i="49"/>
  <c r="T101" i="49"/>
  <c r="T100" i="49"/>
  <c r="T99" i="49"/>
  <c r="T98" i="49"/>
  <c r="T97" i="49"/>
  <c r="T96" i="49"/>
  <c r="T95" i="49"/>
  <c r="T94" i="49"/>
  <c r="T93" i="49"/>
  <c r="T92" i="49"/>
  <c r="T91" i="49"/>
  <c r="T90" i="49"/>
  <c r="T89" i="49"/>
  <c r="T88" i="49"/>
  <c r="T87" i="49"/>
  <c r="T86" i="49"/>
  <c r="T85" i="49"/>
  <c r="T84" i="49"/>
  <c r="T83" i="49"/>
  <c r="T82" i="49"/>
  <c r="T81" i="49"/>
  <c r="T80" i="49"/>
  <c r="T79" i="49"/>
  <c r="T78" i="49"/>
  <c r="T77" i="49"/>
  <c r="T76" i="49"/>
  <c r="T75" i="49"/>
  <c r="T74" i="49"/>
  <c r="T73" i="49"/>
  <c r="T72" i="49"/>
  <c r="T71" i="49"/>
  <c r="T70" i="49"/>
  <c r="T69" i="49"/>
  <c r="T68" i="49"/>
  <c r="T67" i="49"/>
  <c r="T66" i="49"/>
  <c r="T65" i="49"/>
  <c r="T64" i="49"/>
  <c r="T63" i="49"/>
  <c r="T62" i="49"/>
  <c r="T61" i="49"/>
  <c r="T60" i="49"/>
  <c r="T59" i="49"/>
  <c r="T58" i="49"/>
  <c r="T57" i="49"/>
  <c r="T56" i="49"/>
  <c r="T55" i="49"/>
  <c r="T54" i="49"/>
  <c r="T53" i="49"/>
  <c r="T52" i="49"/>
  <c r="T51" i="49"/>
  <c r="T50" i="49"/>
  <c r="T49" i="49"/>
  <c r="T48" i="49"/>
  <c r="T47" i="49"/>
  <c r="T46" i="49"/>
  <c r="T45" i="49"/>
  <c r="T44" i="49"/>
  <c r="T43" i="49"/>
  <c r="T42" i="49"/>
  <c r="T41" i="49"/>
  <c r="T40" i="49"/>
  <c r="T39" i="49"/>
  <c r="T38" i="49"/>
  <c r="T37" i="49"/>
  <c r="T36" i="49"/>
  <c r="T35" i="49"/>
  <c r="T34" i="49"/>
  <c r="T33" i="49"/>
  <c r="T32" i="49"/>
  <c r="T31" i="49"/>
  <c r="T30" i="49"/>
  <c r="T29" i="49"/>
  <c r="T28" i="49"/>
  <c r="T27" i="49"/>
  <c r="T26" i="49"/>
  <c r="T25" i="49"/>
  <c r="T24" i="49"/>
  <c r="T23" i="49"/>
  <c r="T22" i="49"/>
  <c r="T21" i="49"/>
  <c r="T20" i="49"/>
  <c r="T19" i="49"/>
  <c r="T18" i="49"/>
  <c r="T516" i="48"/>
  <c r="T515" i="48"/>
  <c r="T514" i="48"/>
  <c r="T513" i="48"/>
  <c r="T512" i="48"/>
  <c r="T511" i="48"/>
  <c r="T510" i="48"/>
  <c r="T509" i="48"/>
  <c r="T508" i="48"/>
  <c r="T507" i="48"/>
  <c r="T506" i="48"/>
  <c r="T505" i="48"/>
  <c r="T504" i="48"/>
  <c r="T503" i="48"/>
  <c r="T502" i="48"/>
  <c r="T501" i="48"/>
  <c r="T500" i="48"/>
  <c r="T499" i="48"/>
  <c r="T498" i="48"/>
  <c r="T497" i="48"/>
  <c r="T496" i="48"/>
  <c r="T495" i="48"/>
  <c r="T494" i="48"/>
  <c r="T493" i="48"/>
  <c r="T492" i="48"/>
  <c r="T491" i="48"/>
  <c r="T490" i="48"/>
  <c r="T489" i="48"/>
  <c r="T488" i="48"/>
  <c r="T487" i="48"/>
  <c r="T486" i="48"/>
  <c r="T485" i="48"/>
  <c r="T484" i="48"/>
  <c r="T483" i="48"/>
  <c r="T482" i="48"/>
  <c r="T481" i="48"/>
  <c r="T480" i="48"/>
  <c r="T479" i="48"/>
  <c r="T478" i="48"/>
  <c r="T477" i="48"/>
  <c r="T476" i="48"/>
  <c r="T475" i="48"/>
  <c r="T474" i="48"/>
  <c r="T473" i="48"/>
  <c r="T472" i="48"/>
  <c r="T471" i="48"/>
  <c r="T470" i="48"/>
  <c r="T469" i="48"/>
  <c r="T468" i="48"/>
  <c r="T467" i="48"/>
  <c r="T466" i="48"/>
  <c r="T465" i="48"/>
  <c r="T464" i="48"/>
  <c r="T463" i="48"/>
  <c r="T462" i="48"/>
  <c r="T461" i="48"/>
  <c r="T460" i="48"/>
  <c r="T459" i="48"/>
  <c r="T458" i="48"/>
  <c r="T457" i="48"/>
  <c r="T456" i="48"/>
  <c r="T455" i="48"/>
  <c r="T454" i="48"/>
  <c r="T453" i="48"/>
  <c r="T452" i="48"/>
  <c r="T451" i="48"/>
  <c r="T450" i="48"/>
  <c r="T449" i="48"/>
  <c r="T448" i="48"/>
  <c r="T447" i="48"/>
  <c r="T446" i="48"/>
  <c r="T445" i="48"/>
  <c r="T444" i="48"/>
  <c r="T443" i="48"/>
  <c r="T442" i="48"/>
  <c r="T441" i="48"/>
  <c r="T440" i="48"/>
  <c r="T439" i="48"/>
  <c r="T438" i="48"/>
  <c r="T437" i="48"/>
  <c r="T436" i="48"/>
  <c r="T435" i="48"/>
  <c r="T434" i="48"/>
  <c r="T433" i="48"/>
  <c r="T432" i="48"/>
  <c r="T431" i="48"/>
  <c r="T430" i="48"/>
  <c r="T429" i="48"/>
  <c r="T428" i="48"/>
  <c r="T427" i="48"/>
  <c r="T426" i="48"/>
  <c r="T425" i="48"/>
  <c r="T424" i="48"/>
  <c r="T423" i="48"/>
  <c r="T422" i="48"/>
  <c r="T421" i="48"/>
  <c r="T420" i="48"/>
  <c r="T419" i="48"/>
  <c r="T418" i="48"/>
  <c r="T417" i="48"/>
  <c r="T416" i="48"/>
  <c r="T415" i="48"/>
  <c r="T414" i="48"/>
  <c r="T413" i="48"/>
  <c r="T412" i="48"/>
  <c r="T411" i="48"/>
  <c r="T410" i="48"/>
  <c r="T409" i="48"/>
  <c r="T408" i="48"/>
  <c r="T407" i="48"/>
  <c r="T406" i="48"/>
  <c r="T405" i="48"/>
  <c r="T404" i="48"/>
  <c r="T403" i="48"/>
  <c r="T402" i="48"/>
  <c r="T401" i="48"/>
  <c r="T400" i="48"/>
  <c r="T399" i="48"/>
  <c r="T398" i="48"/>
  <c r="T397" i="48"/>
  <c r="T396" i="48"/>
  <c r="T395" i="48"/>
  <c r="T394" i="48"/>
  <c r="T393" i="48"/>
  <c r="T392" i="48"/>
  <c r="T391" i="48"/>
  <c r="T390" i="48"/>
  <c r="T389" i="48"/>
  <c r="T388" i="48"/>
  <c r="T387" i="48"/>
  <c r="T386" i="48"/>
  <c r="T385" i="48"/>
  <c r="T384" i="48"/>
  <c r="T383" i="48"/>
  <c r="T382" i="48"/>
  <c r="T381" i="48"/>
  <c r="T380" i="48"/>
  <c r="T379" i="48"/>
  <c r="T378" i="48"/>
  <c r="T377" i="48"/>
  <c r="T376" i="48"/>
  <c r="T375" i="48"/>
  <c r="T374" i="48"/>
  <c r="T373" i="48"/>
  <c r="T372" i="48"/>
  <c r="T371" i="48"/>
  <c r="T370" i="48"/>
  <c r="T369" i="48"/>
  <c r="T368" i="48"/>
  <c r="T367" i="48"/>
  <c r="T366" i="48"/>
  <c r="T365" i="48"/>
  <c r="T364" i="48"/>
  <c r="T363" i="48"/>
  <c r="T362" i="48"/>
  <c r="T361" i="48"/>
  <c r="T360" i="48"/>
  <c r="T359" i="48"/>
  <c r="T358" i="48"/>
  <c r="T357" i="48"/>
  <c r="T356" i="48"/>
  <c r="T355" i="48"/>
  <c r="T354" i="48"/>
  <c r="T353" i="48"/>
  <c r="T352" i="48"/>
  <c r="T351" i="48"/>
  <c r="T350" i="48"/>
  <c r="T349" i="48"/>
  <c r="T348" i="48"/>
  <c r="T347" i="48"/>
  <c r="T346" i="48"/>
  <c r="T345" i="48"/>
  <c r="T344" i="48"/>
  <c r="T343" i="48"/>
  <c r="T342" i="48"/>
  <c r="T341" i="48"/>
  <c r="T340" i="48"/>
  <c r="T339" i="48"/>
  <c r="T338" i="48"/>
  <c r="T337" i="48"/>
  <c r="T336" i="48"/>
  <c r="T335" i="48"/>
  <c r="T334" i="48"/>
  <c r="T333" i="48"/>
  <c r="T332" i="48"/>
  <c r="T331" i="48"/>
  <c r="T330" i="48"/>
  <c r="T329" i="48"/>
  <c r="T328" i="48"/>
  <c r="T327" i="48"/>
  <c r="T326" i="48"/>
  <c r="T325" i="48"/>
  <c r="T324" i="48"/>
  <c r="T323" i="48"/>
  <c r="T322" i="48"/>
  <c r="T321" i="48"/>
  <c r="T320" i="48"/>
  <c r="T319" i="48"/>
  <c r="T318" i="48"/>
  <c r="T317" i="48"/>
  <c r="T316" i="48"/>
  <c r="T315" i="48"/>
  <c r="T314" i="48"/>
  <c r="T313" i="48"/>
  <c r="T312" i="48"/>
  <c r="T311" i="48"/>
  <c r="T310" i="48"/>
  <c r="T309" i="48"/>
  <c r="T308" i="48"/>
  <c r="T307" i="48"/>
  <c r="T306" i="48"/>
  <c r="T305" i="48"/>
  <c r="T304" i="48"/>
  <c r="T303" i="48"/>
  <c r="T302" i="48"/>
  <c r="T301" i="48"/>
  <c r="T300" i="48"/>
  <c r="T299" i="48"/>
  <c r="T298" i="48"/>
  <c r="T297" i="48"/>
  <c r="T296" i="48"/>
  <c r="T295" i="48"/>
  <c r="T294" i="48"/>
  <c r="T293" i="48"/>
  <c r="T292" i="48"/>
  <c r="T291" i="48"/>
  <c r="T290" i="48"/>
  <c r="T289" i="48"/>
  <c r="T288" i="48"/>
  <c r="T287" i="48"/>
  <c r="T286" i="48"/>
  <c r="T285" i="48"/>
  <c r="T284" i="48"/>
  <c r="T283" i="48"/>
  <c r="T282" i="48"/>
  <c r="T281" i="48"/>
  <c r="T280" i="48"/>
  <c r="T279" i="48"/>
  <c r="T278" i="48"/>
  <c r="T277" i="48"/>
  <c r="T276" i="48"/>
  <c r="T275" i="48"/>
  <c r="T274" i="48"/>
  <c r="T273" i="48"/>
  <c r="T272" i="48"/>
  <c r="T271" i="48"/>
  <c r="T270" i="48"/>
  <c r="T269" i="48"/>
  <c r="T268" i="48"/>
  <c r="T267" i="48"/>
  <c r="T266" i="48"/>
  <c r="T265" i="48"/>
  <c r="T264" i="48"/>
  <c r="T263" i="48"/>
  <c r="T262" i="48"/>
  <c r="T261" i="48"/>
  <c r="T260" i="48"/>
  <c r="T259" i="48"/>
  <c r="T258" i="48"/>
  <c r="T257" i="48"/>
  <c r="T256" i="48"/>
  <c r="T255" i="48"/>
  <c r="T254" i="48"/>
  <c r="T253" i="48"/>
  <c r="T252" i="48"/>
  <c r="T251" i="48"/>
  <c r="T250" i="48"/>
  <c r="T249" i="48"/>
  <c r="T248" i="48"/>
  <c r="T247" i="48"/>
  <c r="T246" i="48"/>
  <c r="T245" i="48"/>
  <c r="T244" i="48"/>
  <c r="T243" i="48"/>
  <c r="T242" i="48"/>
  <c r="T241" i="48"/>
  <c r="T240" i="48"/>
  <c r="T239" i="48"/>
  <c r="T238" i="48"/>
  <c r="T237" i="48"/>
  <c r="T236" i="48"/>
  <c r="T235" i="48"/>
  <c r="T234" i="48"/>
  <c r="T233" i="48"/>
  <c r="T232" i="48"/>
  <c r="T231" i="48"/>
  <c r="T230" i="48"/>
  <c r="T229" i="48"/>
  <c r="T228" i="48"/>
  <c r="T227" i="48"/>
  <c r="T226" i="48"/>
  <c r="T225" i="48"/>
  <c r="T224" i="48"/>
  <c r="T223" i="48"/>
  <c r="T222" i="48"/>
  <c r="T221" i="48"/>
  <c r="T220" i="48"/>
  <c r="T219" i="48"/>
  <c r="T218" i="48"/>
  <c r="T217" i="48"/>
  <c r="T216" i="48"/>
  <c r="T215" i="48"/>
  <c r="T214" i="48"/>
  <c r="T213" i="48"/>
  <c r="T212" i="48"/>
  <c r="T211" i="48"/>
  <c r="T210" i="48"/>
  <c r="T209" i="48"/>
  <c r="T208" i="48"/>
  <c r="T207" i="48"/>
  <c r="T206" i="48"/>
  <c r="T205" i="48"/>
  <c r="T204" i="48"/>
  <c r="T203" i="48"/>
  <c r="T202" i="48"/>
  <c r="T201" i="48"/>
  <c r="T200" i="48"/>
  <c r="T199" i="48"/>
  <c r="T198" i="48"/>
  <c r="T197" i="48"/>
  <c r="T196" i="48"/>
  <c r="T195" i="48"/>
  <c r="T194" i="48"/>
  <c r="T193" i="48"/>
  <c r="T192" i="48"/>
  <c r="T191" i="48"/>
  <c r="T190" i="48"/>
  <c r="T189" i="48"/>
  <c r="T188" i="48"/>
  <c r="T187" i="48"/>
  <c r="T186" i="48"/>
  <c r="T185" i="48"/>
  <c r="T184" i="48"/>
  <c r="T183" i="48"/>
  <c r="T182" i="48"/>
  <c r="T181" i="48"/>
  <c r="T180" i="48"/>
  <c r="T179" i="48"/>
  <c r="T178" i="48"/>
  <c r="T177" i="48"/>
  <c r="T176" i="48"/>
  <c r="T175" i="48"/>
  <c r="T174" i="48"/>
  <c r="T173" i="48"/>
  <c r="T172" i="48"/>
  <c r="T171" i="48"/>
  <c r="T170" i="48"/>
  <c r="T169" i="48"/>
  <c r="T168" i="48"/>
  <c r="T167" i="48"/>
  <c r="T166" i="48"/>
  <c r="T165" i="48"/>
  <c r="T164" i="48"/>
  <c r="T163" i="48"/>
  <c r="T162" i="48"/>
  <c r="T161" i="48"/>
  <c r="T160" i="48"/>
  <c r="T159" i="48"/>
  <c r="T158" i="48"/>
  <c r="T157" i="48"/>
  <c r="T156" i="48"/>
  <c r="T155" i="48"/>
  <c r="T154" i="48"/>
  <c r="T153" i="48"/>
  <c r="T152" i="48"/>
  <c r="T151" i="48"/>
  <c r="T150" i="48"/>
  <c r="T149" i="48"/>
  <c r="T148" i="48"/>
  <c r="T147" i="48"/>
  <c r="T146" i="48"/>
  <c r="T145" i="48"/>
  <c r="T144" i="48"/>
  <c r="T143" i="48"/>
  <c r="T142" i="48"/>
  <c r="T141" i="48"/>
  <c r="T140" i="48"/>
  <c r="T139" i="48"/>
  <c r="T138" i="48"/>
  <c r="T137" i="48"/>
  <c r="T136" i="48"/>
  <c r="T135" i="48"/>
  <c r="T134" i="48"/>
  <c r="T133" i="48"/>
  <c r="T132" i="48"/>
  <c r="T131" i="48"/>
  <c r="T130" i="48"/>
  <c r="T129" i="48"/>
  <c r="T128" i="48"/>
  <c r="T127" i="48"/>
  <c r="T126" i="48"/>
  <c r="T125" i="48"/>
  <c r="T124" i="48"/>
  <c r="T123" i="48"/>
  <c r="T122" i="48"/>
  <c r="T121" i="48"/>
  <c r="T120" i="48"/>
  <c r="T119" i="48"/>
  <c r="T118" i="48"/>
  <c r="T117" i="48"/>
  <c r="T116" i="48"/>
  <c r="T115" i="48"/>
  <c r="T114" i="48"/>
  <c r="T113" i="48"/>
  <c r="T112" i="48"/>
  <c r="T111" i="48"/>
  <c r="T110" i="48"/>
  <c r="T109" i="48"/>
  <c r="T108" i="48"/>
  <c r="T107" i="48"/>
  <c r="T106" i="48"/>
  <c r="T105" i="48"/>
  <c r="T104" i="48"/>
  <c r="T103" i="48"/>
  <c r="T102" i="48"/>
  <c r="T101" i="48"/>
  <c r="T100" i="48"/>
  <c r="T99" i="48"/>
  <c r="T98" i="48"/>
  <c r="T97" i="48"/>
  <c r="T96" i="48"/>
  <c r="T95" i="48"/>
  <c r="T94" i="48"/>
  <c r="T93" i="48"/>
  <c r="T92" i="48"/>
  <c r="T91" i="48"/>
  <c r="T90" i="48"/>
  <c r="T89" i="48"/>
  <c r="T88" i="48"/>
  <c r="T87" i="48"/>
  <c r="T86" i="48"/>
  <c r="T85" i="48"/>
  <c r="T84" i="48"/>
  <c r="T83" i="48"/>
  <c r="T82" i="48"/>
  <c r="T81" i="48"/>
  <c r="T80" i="48"/>
  <c r="T79" i="48"/>
  <c r="T78" i="48"/>
  <c r="T77" i="48"/>
  <c r="T76" i="48"/>
  <c r="T75" i="48"/>
  <c r="T74" i="48"/>
  <c r="T73" i="48"/>
  <c r="T72" i="48"/>
  <c r="T71" i="48"/>
  <c r="T70" i="48"/>
  <c r="T69" i="48"/>
  <c r="T68" i="48"/>
  <c r="T67" i="48"/>
  <c r="T66" i="48"/>
  <c r="T65" i="48"/>
  <c r="T64" i="48"/>
  <c r="T63" i="48"/>
  <c r="T62" i="48"/>
  <c r="T61" i="48"/>
  <c r="T60" i="48"/>
  <c r="T59" i="48"/>
  <c r="T58" i="48"/>
  <c r="T57" i="48"/>
  <c r="T56" i="48"/>
  <c r="T55" i="48"/>
  <c r="T54" i="48"/>
  <c r="T53" i="48"/>
  <c r="T52" i="48"/>
  <c r="T51" i="48"/>
  <c r="T50" i="48"/>
  <c r="T49" i="48"/>
  <c r="T48" i="48"/>
  <c r="T47" i="48"/>
  <c r="T46" i="48"/>
  <c r="T45" i="48"/>
  <c r="T44" i="48"/>
  <c r="T43" i="48"/>
  <c r="T42" i="48"/>
  <c r="T41" i="48"/>
  <c r="T40" i="48"/>
  <c r="T39" i="48"/>
  <c r="T38" i="48"/>
  <c r="T37" i="48"/>
  <c r="T36" i="48"/>
  <c r="T35" i="48"/>
  <c r="T34" i="48"/>
  <c r="T33" i="48"/>
  <c r="T32" i="48"/>
  <c r="T31" i="48"/>
  <c r="T30" i="48"/>
  <c r="T29" i="48"/>
  <c r="T28" i="48"/>
  <c r="T27" i="48"/>
  <c r="T26" i="48"/>
  <c r="T25" i="48"/>
  <c r="T24" i="48"/>
  <c r="T23" i="48"/>
  <c r="T22" i="48"/>
  <c r="T21" i="48"/>
  <c r="T20" i="48"/>
  <c r="T19" i="48"/>
  <c r="T18" i="48"/>
  <c r="T516" i="47"/>
  <c r="T515" i="47"/>
  <c r="T514" i="47"/>
  <c r="T513" i="47"/>
  <c r="T512" i="47"/>
  <c r="T511" i="47"/>
  <c r="T510" i="47"/>
  <c r="T509" i="47"/>
  <c r="T508" i="47"/>
  <c r="T507" i="47"/>
  <c r="T506" i="47"/>
  <c r="T505" i="47"/>
  <c r="T504" i="47"/>
  <c r="T503" i="47"/>
  <c r="T502" i="47"/>
  <c r="T501" i="47"/>
  <c r="T500" i="47"/>
  <c r="T499" i="47"/>
  <c r="T498" i="47"/>
  <c r="T497" i="47"/>
  <c r="T496" i="47"/>
  <c r="T495" i="47"/>
  <c r="T494" i="47"/>
  <c r="T493" i="47"/>
  <c r="T492" i="47"/>
  <c r="T491" i="47"/>
  <c r="T490" i="47"/>
  <c r="T489" i="47"/>
  <c r="T488" i="47"/>
  <c r="T487" i="47"/>
  <c r="T486" i="47"/>
  <c r="T485" i="47"/>
  <c r="T484" i="47"/>
  <c r="T483" i="47"/>
  <c r="T482" i="47"/>
  <c r="T481" i="47"/>
  <c r="T480" i="47"/>
  <c r="T479" i="47"/>
  <c r="T478" i="47"/>
  <c r="T477" i="47"/>
  <c r="T476" i="47"/>
  <c r="T475" i="47"/>
  <c r="T474" i="47"/>
  <c r="T473" i="47"/>
  <c r="T472" i="47"/>
  <c r="T471" i="47"/>
  <c r="T470" i="47"/>
  <c r="T469" i="47"/>
  <c r="T468" i="47"/>
  <c r="T467" i="47"/>
  <c r="T466" i="47"/>
  <c r="T465" i="47"/>
  <c r="T464" i="47"/>
  <c r="T463" i="47"/>
  <c r="T462" i="47"/>
  <c r="T461" i="47"/>
  <c r="T460" i="47"/>
  <c r="T459" i="47"/>
  <c r="T458" i="47"/>
  <c r="T457" i="47"/>
  <c r="T456" i="47"/>
  <c r="T455" i="47"/>
  <c r="T454" i="47"/>
  <c r="T453" i="47"/>
  <c r="T452" i="47"/>
  <c r="T451" i="47"/>
  <c r="T450" i="47"/>
  <c r="T449" i="47"/>
  <c r="T448" i="47"/>
  <c r="T447" i="47"/>
  <c r="T446" i="47"/>
  <c r="T445" i="47"/>
  <c r="T444" i="47"/>
  <c r="T443" i="47"/>
  <c r="T442" i="47"/>
  <c r="T441" i="47"/>
  <c r="T440" i="47"/>
  <c r="T439" i="47"/>
  <c r="T438" i="47"/>
  <c r="T437" i="47"/>
  <c r="T436" i="47"/>
  <c r="T435" i="47"/>
  <c r="T434" i="47"/>
  <c r="T433" i="47"/>
  <c r="T432" i="47"/>
  <c r="T431" i="47"/>
  <c r="T430" i="47"/>
  <c r="T429" i="47"/>
  <c r="T428" i="47"/>
  <c r="T427" i="47"/>
  <c r="T426" i="47"/>
  <c r="T425" i="47"/>
  <c r="T424" i="47"/>
  <c r="T423" i="47"/>
  <c r="T422" i="47"/>
  <c r="T421" i="47"/>
  <c r="T420" i="47"/>
  <c r="T419" i="47"/>
  <c r="T418" i="47"/>
  <c r="T417" i="47"/>
  <c r="T416" i="47"/>
  <c r="T415" i="47"/>
  <c r="T414" i="47"/>
  <c r="T413" i="47"/>
  <c r="T412" i="47"/>
  <c r="T411" i="47"/>
  <c r="T410" i="47"/>
  <c r="T409" i="47"/>
  <c r="T408" i="47"/>
  <c r="T407" i="47"/>
  <c r="T406" i="47"/>
  <c r="T405" i="47"/>
  <c r="T404" i="47"/>
  <c r="T403" i="47"/>
  <c r="T402" i="47"/>
  <c r="T401" i="47"/>
  <c r="T400" i="47"/>
  <c r="T399" i="47"/>
  <c r="T398" i="47"/>
  <c r="T397" i="47"/>
  <c r="T396" i="47"/>
  <c r="T395" i="47"/>
  <c r="T394" i="47"/>
  <c r="T393" i="47"/>
  <c r="T392" i="47"/>
  <c r="T391" i="47"/>
  <c r="T390" i="47"/>
  <c r="T389" i="47"/>
  <c r="T388" i="47"/>
  <c r="T387" i="47"/>
  <c r="T386" i="47"/>
  <c r="T385" i="47"/>
  <c r="T384" i="47"/>
  <c r="T383" i="47"/>
  <c r="T382" i="47"/>
  <c r="T381" i="47"/>
  <c r="T380" i="47"/>
  <c r="T379" i="47"/>
  <c r="T378" i="47"/>
  <c r="T377" i="47"/>
  <c r="T376" i="47"/>
  <c r="T375" i="47"/>
  <c r="T374" i="47"/>
  <c r="T373" i="47"/>
  <c r="T372" i="47"/>
  <c r="T371" i="47"/>
  <c r="T370" i="47"/>
  <c r="T369" i="47"/>
  <c r="T368" i="47"/>
  <c r="T367" i="47"/>
  <c r="T366" i="47"/>
  <c r="T365" i="47"/>
  <c r="T364" i="47"/>
  <c r="T363" i="47"/>
  <c r="T362" i="47"/>
  <c r="T361" i="47"/>
  <c r="T360" i="47"/>
  <c r="T359" i="47"/>
  <c r="T358" i="47"/>
  <c r="T357" i="47"/>
  <c r="T356" i="47"/>
  <c r="T355" i="47"/>
  <c r="T354" i="47"/>
  <c r="T353" i="47"/>
  <c r="T352" i="47"/>
  <c r="T351" i="47"/>
  <c r="T350" i="47"/>
  <c r="T349" i="47"/>
  <c r="T348" i="47"/>
  <c r="T347" i="47"/>
  <c r="T346" i="47"/>
  <c r="T345" i="47"/>
  <c r="T344" i="47"/>
  <c r="T343" i="47"/>
  <c r="T342" i="47"/>
  <c r="T341" i="47"/>
  <c r="T340" i="47"/>
  <c r="T339" i="47"/>
  <c r="T338" i="47"/>
  <c r="T337" i="47"/>
  <c r="T336" i="47"/>
  <c r="T335" i="47"/>
  <c r="T334" i="47"/>
  <c r="T333" i="47"/>
  <c r="T332" i="47"/>
  <c r="T331" i="47"/>
  <c r="T330" i="47"/>
  <c r="T329" i="47"/>
  <c r="T328" i="47"/>
  <c r="T327" i="47"/>
  <c r="T326" i="47"/>
  <c r="T325" i="47"/>
  <c r="T324" i="47"/>
  <c r="T323" i="47"/>
  <c r="T322" i="47"/>
  <c r="T321" i="47"/>
  <c r="T320" i="47"/>
  <c r="T319" i="47"/>
  <c r="T318" i="47"/>
  <c r="T317" i="47"/>
  <c r="T316" i="47"/>
  <c r="T315" i="47"/>
  <c r="T314" i="47"/>
  <c r="T313" i="47"/>
  <c r="T312" i="47"/>
  <c r="T311" i="47"/>
  <c r="T310" i="47"/>
  <c r="T309" i="47"/>
  <c r="T308" i="47"/>
  <c r="T307" i="47"/>
  <c r="T306" i="47"/>
  <c r="T305" i="47"/>
  <c r="T304" i="47"/>
  <c r="T303" i="47"/>
  <c r="T302" i="47"/>
  <c r="T301" i="47"/>
  <c r="T300" i="47"/>
  <c r="T299" i="47"/>
  <c r="T298" i="47"/>
  <c r="T297" i="47"/>
  <c r="T296" i="47"/>
  <c r="T295" i="47"/>
  <c r="T294" i="47"/>
  <c r="T293" i="47"/>
  <c r="T292" i="47"/>
  <c r="T291" i="47"/>
  <c r="T290" i="47"/>
  <c r="T289" i="47"/>
  <c r="T288" i="47"/>
  <c r="T287" i="47"/>
  <c r="T286" i="47"/>
  <c r="T285" i="47"/>
  <c r="T284" i="47"/>
  <c r="T283" i="47"/>
  <c r="T282" i="47"/>
  <c r="T281" i="47"/>
  <c r="T280" i="47"/>
  <c r="T279" i="47"/>
  <c r="T278" i="47"/>
  <c r="T277" i="47"/>
  <c r="T276" i="47"/>
  <c r="T275" i="47"/>
  <c r="T274" i="47"/>
  <c r="T273" i="47"/>
  <c r="T272" i="47"/>
  <c r="T271" i="47"/>
  <c r="T270" i="47"/>
  <c r="T269" i="47"/>
  <c r="T268" i="47"/>
  <c r="T267" i="47"/>
  <c r="T266" i="47"/>
  <c r="T265" i="47"/>
  <c r="T264" i="47"/>
  <c r="T263" i="47"/>
  <c r="T262" i="47"/>
  <c r="T261" i="47"/>
  <c r="T260" i="47"/>
  <c r="T259" i="47"/>
  <c r="T258" i="47"/>
  <c r="T257" i="47"/>
  <c r="T256" i="47"/>
  <c r="T255" i="47"/>
  <c r="T254" i="47"/>
  <c r="T253" i="47"/>
  <c r="T252" i="47"/>
  <c r="T251" i="47"/>
  <c r="T250" i="47"/>
  <c r="T249" i="47"/>
  <c r="T248" i="47"/>
  <c r="T247" i="47"/>
  <c r="T246" i="47"/>
  <c r="T245" i="47"/>
  <c r="T244" i="47"/>
  <c r="T243" i="47"/>
  <c r="T242" i="47"/>
  <c r="T241" i="47"/>
  <c r="T240" i="47"/>
  <c r="T239" i="47"/>
  <c r="T238" i="47"/>
  <c r="T237" i="47"/>
  <c r="T236" i="47"/>
  <c r="T235" i="47"/>
  <c r="T234" i="47"/>
  <c r="T233" i="47"/>
  <c r="T232" i="47"/>
  <c r="T231" i="47"/>
  <c r="T230" i="47"/>
  <c r="T229" i="47"/>
  <c r="T228" i="47"/>
  <c r="T227" i="47"/>
  <c r="T226" i="47"/>
  <c r="T225" i="47"/>
  <c r="T224" i="47"/>
  <c r="T223" i="47"/>
  <c r="T222" i="47"/>
  <c r="T221" i="47"/>
  <c r="T220" i="47"/>
  <c r="T219" i="47"/>
  <c r="T218" i="47"/>
  <c r="T217" i="47"/>
  <c r="T216" i="47"/>
  <c r="T215" i="47"/>
  <c r="T214" i="47"/>
  <c r="T213" i="47"/>
  <c r="T212" i="47"/>
  <c r="T211" i="47"/>
  <c r="T210" i="47"/>
  <c r="T209" i="47"/>
  <c r="T208" i="47"/>
  <c r="T207" i="47"/>
  <c r="T206" i="47"/>
  <c r="T205" i="47"/>
  <c r="T204" i="47"/>
  <c r="T203" i="47"/>
  <c r="T202" i="47"/>
  <c r="T201" i="47"/>
  <c r="T200" i="47"/>
  <c r="T199" i="47"/>
  <c r="T198" i="47"/>
  <c r="T197" i="47"/>
  <c r="T196" i="47"/>
  <c r="T195" i="47"/>
  <c r="T194" i="47"/>
  <c r="T193" i="47"/>
  <c r="T192" i="47"/>
  <c r="T191" i="47"/>
  <c r="T190" i="47"/>
  <c r="T189" i="47"/>
  <c r="T188" i="47"/>
  <c r="T187" i="47"/>
  <c r="T186" i="47"/>
  <c r="T185" i="47"/>
  <c r="T184" i="47"/>
  <c r="T183" i="47"/>
  <c r="T182" i="47"/>
  <c r="T181" i="47"/>
  <c r="T180" i="47"/>
  <c r="T179" i="47"/>
  <c r="T178" i="47"/>
  <c r="T177" i="47"/>
  <c r="T176" i="47"/>
  <c r="T175" i="47"/>
  <c r="T174" i="47"/>
  <c r="T173" i="47"/>
  <c r="T172" i="47"/>
  <c r="T171" i="47"/>
  <c r="T170" i="47"/>
  <c r="T169" i="47"/>
  <c r="T168" i="47"/>
  <c r="T167" i="47"/>
  <c r="T166" i="47"/>
  <c r="T165" i="47"/>
  <c r="T164" i="47"/>
  <c r="T163" i="47"/>
  <c r="T162" i="47"/>
  <c r="T161" i="47"/>
  <c r="T160" i="47"/>
  <c r="T159" i="47"/>
  <c r="T158" i="47"/>
  <c r="T157" i="47"/>
  <c r="T156" i="47"/>
  <c r="T155" i="47"/>
  <c r="T154" i="47"/>
  <c r="T153" i="47"/>
  <c r="T152" i="47"/>
  <c r="T151" i="47"/>
  <c r="T150" i="47"/>
  <c r="T149" i="47"/>
  <c r="T148" i="47"/>
  <c r="T147" i="47"/>
  <c r="T146" i="47"/>
  <c r="T145" i="47"/>
  <c r="T144" i="47"/>
  <c r="T143" i="47"/>
  <c r="T142" i="47"/>
  <c r="T141" i="47"/>
  <c r="T140" i="47"/>
  <c r="T139" i="47"/>
  <c r="T138" i="47"/>
  <c r="T137" i="47"/>
  <c r="T136" i="47"/>
  <c r="T135" i="47"/>
  <c r="T134" i="47"/>
  <c r="T133" i="47"/>
  <c r="T132" i="47"/>
  <c r="T131" i="47"/>
  <c r="T130" i="47"/>
  <c r="T129" i="47"/>
  <c r="T128" i="47"/>
  <c r="T127" i="47"/>
  <c r="T126" i="47"/>
  <c r="T125" i="47"/>
  <c r="T124" i="47"/>
  <c r="T123" i="47"/>
  <c r="T122" i="47"/>
  <c r="T121" i="47"/>
  <c r="T120" i="47"/>
  <c r="T119" i="47"/>
  <c r="T118" i="47"/>
  <c r="T117" i="47"/>
  <c r="T116" i="47"/>
  <c r="T115" i="47"/>
  <c r="T114" i="47"/>
  <c r="T113" i="47"/>
  <c r="T112" i="47"/>
  <c r="T111" i="47"/>
  <c r="T110" i="47"/>
  <c r="T109" i="47"/>
  <c r="T108" i="47"/>
  <c r="T107" i="47"/>
  <c r="T106" i="47"/>
  <c r="T105" i="47"/>
  <c r="T104" i="47"/>
  <c r="T103" i="47"/>
  <c r="T102" i="47"/>
  <c r="T101" i="47"/>
  <c r="T100" i="47"/>
  <c r="T99" i="47"/>
  <c r="T98" i="47"/>
  <c r="T97" i="47"/>
  <c r="T96" i="47"/>
  <c r="T95" i="47"/>
  <c r="T94" i="47"/>
  <c r="T93" i="47"/>
  <c r="T92" i="47"/>
  <c r="T91" i="47"/>
  <c r="T90" i="47"/>
  <c r="T89" i="47"/>
  <c r="T88" i="47"/>
  <c r="T87" i="47"/>
  <c r="T86" i="47"/>
  <c r="T85" i="47"/>
  <c r="T84" i="47"/>
  <c r="T83" i="47"/>
  <c r="T82" i="47"/>
  <c r="T81" i="47"/>
  <c r="T80" i="47"/>
  <c r="T79" i="47"/>
  <c r="T78" i="47"/>
  <c r="T77" i="47"/>
  <c r="T76" i="47"/>
  <c r="T75" i="47"/>
  <c r="T74" i="47"/>
  <c r="T73" i="47"/>
  <c r="T72" i="47"/>
  <c r="T71" i="47"/>
  <c r="T70" i="47"/>
  <c r="T69" i="47"/>
  <c r="T68" i="47"/>
  <c r="T67" i="47"/>
  <c r="T66" i="47"/>
  <c r="T65" i="47"/>
  <c r="T64" i="47"/>
  <c r="T63" i="47"/>
  <c r="T62" i="47"/>
  <c r="T61" i="47"/>
  <c r="T60" i="47"/>
  <c r="T59" i="47"/>
  <c r="T58" i="47"/>
  <c r="T57" i="47"/>
  <c r="T56" i="47"/>
  <c r="T55" i="47"/>
  <c r="T54" i="47"/>
  <c r="T53" i="47"/>
  <c r="T52" i="47"/>
  <c r="T51" i="47"/>
  <c r="T50" i="47"/>
  <c r="T49" i="47"/>
  <c r="T48" i="47"/>
  <c r="T47" i="47"/>
  <c r="T46" i="47"/>
  <c r="T45" i="47"/>
  <c r="T44" i="47"/>
  <c r="T43" i="47"/>
  <c r="T42" i="47"/>
  <c r="T41" i="47"/>
  <c r="T40" i="47"/>
  <c r="T39" i="47"/>
  <c r="T38" i="47"/>
  <c r="T37" i="47"/>
  <c r="T36" i="47"/>
  <c r="T35" i="47"/>
  <c r="T34" i="47"/>
  <c r="T33" i="47"/>
  <c r="T32" i="47"/>
  <c r="T31" i="47"/>
  <c r="T30" i="47"/>
  <c r="T29" i="47"/>
  <c r="T28" i="47"/>
  <c r="T27" i="47"/>
  <c r="T26" i="47"/>
  <c r="T25" i="47"/>
  <c r="T24" i="47"/>
  <c r="T23" i="47"/>
  <c r="T22" i="47"/>
  <c r="T21" i="47"/>
  <c r="T20" i="47"/>
  <c r="T19" i="47"/>
  <c r="T18" i="47"/>
  <c r="T516" i="46"/>
  <c r="T515" i="46"/>
  <c r="T514" i="46"/>
  <c r="T513" i="46"/>
  <c r="T512" i="46"/>
  <c r="T511" i="46"/>
  <c r="T510" i="46"/>
  <c r="T509" i="46"/>
  <c r="T508" i="46"/>
  <c r="T507" i="46"/>
  <c r="T506" i="46"/>
  <c r="T505" i="46"/>
  <c r="T504" i="46"/>
  <c r="T503" i="46"/>
  <c r="T502" i="46"/>
  <c r="T501" i="46"/>
  <c r="T500" i="46"/>
  <c r="T499" i="46"/>
  <c r="T498" i="46"/>
  <c r="T497" i="46"/>
  <c r="T496" i="46"/>
  <c r="T495" i="46"/>
  <c r="T494" i="46"/>
  <c r="T493" i="46"/>
  <c r="T492" i="46"/>
  <c r="T491" i="46"/>
  <c r="T490" i="46"/>
  <c r="T489" i="46"/>
  <c r="T488" i="46"/>
  <c r="T487" i="46"/>
  <c r="T486" i="46"/>
  <c r="T485" i="46"/>
  <c r="T484" i="46"/>
  <c r="T483" i="46"/>
  <c r="T482" i="46"/>
  <c r="T481" i="46"/>
  <c r="T480" i="46"/>
  <c r="T479" i="46"/>
  <c r="T478" i="46"/>
  <c r="T477" i="46"/>
  <c r="T476" i="46"/>
  <c r="T475" i="46"/>
  <c r="T474" i="46"/>
  <c r="T473" i="46"/>
  <c r="T472" i="46"/>
  <c r="T471" i="46"/>
  <c r="T470" i="46"/>
  <c r="T469" i="46"/>
  <c r="T468" i="46"/>
  <c r="T467" i="46"/>
  <c r="T466" i="46"/>
  <c r="T465" i="46"/>
  <c r="T464" i="46"/>
  <c r="T463" i="46"/>
  <c r="T462" i="46"/>
  <c r="T461" i="46"/>
  <c r="T460" i="46"/>
  <c r="T459" i="46"/>
  <c r="T458" i="46"/>
  <c r="T457" i="46"/>
  <c r="T456" i="46"/>
  <c r="T455" i="46"/>
  <c r="T454" i="46"/>
  <c r="T453" i="46"/>
  <c r="T452" i="46"/>
  <c r="T451" i="46"/>
  <c r="T450" i="46"/>
  <c r="T449" i="46"/>
  <c r="T448" i="46"/>
  <c r="T447" i="46"/>
  <c r="T446" i="46"/>
  <c r="T445" i="46"/>
  <c r="T444" i="46"/>
  <c r="T443" i="46"/>
  <c r="T442" i="46"/>
  <c r="T441" i="46"/>
  <c r="T440" i="46"/>
  <c r="T439" i="46"/>
  <c r="T438" i="46"/>
  <c r="T437" i="46"/>
  <c r="T436" i="46"/>
  <c r="T435" i="46"/>
  <c r="T434" i="46"/>
  <c r="T433" i="46"/>
  <c r="T432" i="46"/>
  <c r="T431" i="46"/>
  <c r="T430" i="46"/>
  <c r="T429" i="46"/>
  <c r="T428" i="46"/>
  <c r="T427" i="46"/>
  <c r="T426" i="46"/>
  <c r="T425" i="46"/>
  <c r="T424" i="46"/>
  <c r="T423" i="46"/>
  <c r="T422" i="46"/>
  <c r="T421" i="46"/>
  <c r="T420" i="46"/>
  <c r="T419" i="46"/>
  <c r="T418" i="46"/>
  <c r="T417" i="46"/>
  <c r="T416" i="46"/>
  <c r="T415" i="46"/>
  <c r="T414" i="46"/>
  <c r="T413" i="46"/>
  <c r="T412" i="46"/>
  <c r="T411" i="46"/>
  <c r="T410" i="46"/>
  <c r="T409" i="46"/>
  <c r="T408" i="46"/>
  <c r="T407" i="46"/>
  <c r="T406" i="46"/>
  <c r="T405" i="46"/>
  <c r="T404" i="46"/>
  <c r="T403" i="46"/>
  <c r="T402" i="46"/>
  <c r="T401" i="46"/>
  <c r="T400" i="46"/>
  <c r="T399" i="46"/>
  <c r="T398" i="46"/>
  <c r="T397" i="46"/>
  <c r="T396" i="46"/>
  <c r="T395" i="46"/>
  <c r="T394" i="46"/>
  <c r="T393" i="46"/>
  <c r="T392" i="46"/>
  <c r="T391" i="46"/>
  <c r="T390" i="46"/>
  <c r="T389" i="46"/>
  <c r="T388" i="46"/>
  <c r="T387" i="46"/>
  <c r="T386" i="46"/>
  <c r="T385" i="46"/>
  <c r="T384" i="46"/>
  <c r="T383" i="46"/>
  <c r="T382" i="46"/>
  <c r="T381" i="46"/>
  <c r="T380" i="46"/>
  <c r="T379" i="46"/>
  <c r="T378" i="46"/>
  <c r="T377" i="46"/>
  <c r="T376" i="46"/>
  <c r="T375" i="46"/>
  <c r="T374" i="46"/>
  <c r="T373" i="46"/>
  <c r="T372" i="46"/>
  <c r="T371" i="46"/>
  <c r="T370" i="46"/>
  <c r="T369" i="46"/>
  <c r="T368" i="46"/>
  <c r="T367" i="46"/>
  <c r="T366" i="46"/>
  <c r="T365" i="46"/>
  <c r="T364" i="46"/>
  <c r="T363" i="46"/>
  <c r="T362" i="46"/>
  <c r="T361" i="46"/>
  <c r="T360" i="46"/>
  <c r="T359" i="46"/>
  <c r="T358" i="46"/>
  <c r="T357" i="46"/>
  <c r="T356" i="46"/>
  <c r="T355" i="46"/>
  <c r="T354" i="46"/>
  <c r="T353" i="46"/>
  <c r="T352" i="46"/>
  <c r="T351" i="46"/>
  <c r="T350" i="46"/>
  <c r="T349" i="46"/>
  <c r="T348" i="46"/>
  <c r="T347" i="46"/>
  <c r="T346" i="46"/>
  <c r="T345" i="46"/>
  <c r="T344" i="46"/>
  <c r="T343" i="46"/>
  <c r="T342" i="46"/>
  <c r="T341" i="46"/>
  <c r="T340" i="46"/>
  <c r="T339" i="46"/>
  <c r="T338" i="46"/>
  <c r="T337" i="46"/>
  <c r="T336" i="46"/>
  <c r="T335" i="46"/>
  <c r="T334" i="46"/>
  <c r="T333" i="46"/>
  <c r="T332" i="46"/>
  <c r="T331" i="46"/>
  <c r="T330" i="46"/>
  <c r="T329" i="46"/>
  <c r="T328" i="46"/>
  <c r="T327" i="46"/>
  <c r="T326" i="46"/>
  <c r="T325" i="46"/>
  <c r="T324" i="46"/>
  <c r="T323" i="46"/>
  <c r="T322" i="46"/>
  <c r="T321" i="46"/>
  <c r="T320" i="46"/>
  <c r="T319" i="46"/>
  <c r="T318" i="46"/>
  <c r="T317" i="46"/>
  <c r="T316" i="46"/>
  <c r="T315" i="46"/>
  <c r="T314" i="46"/>
  <c r="T313" i="46"/>
  <c r="T312" i="46"/>
  <c r="T311" i="46"/>
  <c r="T310" i="46"/>
  <c r="T309" i="46"/>
  <c r="T308" i="46"/>
  <c r="T307" i="46"/>
  <c r="T306" i="46"/>
  <c r="T305" i="46"/>
  <c r="T304" i="46"/>
  <c r="T303" i="46"/>
  <c r="T302" i="46"/>
  <c r="T301" i="46"/>
  <c r="T300" i="46"/>
  <c r="T299" i="46"/>
  <c r="T298" i="46"/>
  <c r="T297" i="46"/>
  <c r="T296" i="46"/>
  <c r="T295" i="46"/>
  <c r="T294" i="46"/>
  <c r="T293" i="46"/>
  <c r="T292" i="46"/>
  <c r="T291" i="46"/>
  <c r="T290" i="46"/>
  <c r="T289" i="46"/>
  <c r="T288" i="46"/>
  <c r="T287" i="46"/>
  <c r="T286" i="46"/>
  <c r="T285" i="46"/>
  <c r="T284" i="46"/>
  <c r="T283" i="46"/>
  <c r="T282" i="46"/>
  <c r="T281" i="46"/>
  <c r="T280" i="46"/>
  <c r="T279" i="46"/>
  <c r="T278" i="46"/>
  <c r="T277" i="46"/>
  <c r="T276" i="46"/>
  <c r="T275" i="46"/>
  <c r="T274" i="46"/>
  <c r="T273" i="46"/>
  <c r="T272" i="46"/>
  <c r="T271" i="46"/>
  <c r="T270" i="46"/>
  <c r="T269" i="46"/>
  <c r="T268" i="46"/>
  <c r="T267" i="46"/>
  <c r="T266" i="46"/>
  <c r="T265" i="46"/>
  <c r="T264" i="46"/>
  <c r="T263" i="46"/>
  <c r="T262" i="46"/>
  <c r="T261" i="46"/>
  <c r="T260" i="46"/>
  <c r="T259" i="46"/>
  <c r="T258" i="46"/>
  <c r="T257" i="46"/>
  <c r="T256" i="46"/>
  <c r="T255" i="46"/>
  <c r="T254" i="46"/>
  <c r="T253" i="46"/>
  <c r="T252" i="46"/>
  <c r="T251" i="46"/>
  <c r="T250" i="46"/>
  <c r="T249" i="46"/>
  <c r="T248" i="46"/>
  <c r="T247" i="46"/>
  <c r="T246" i="46"/>
  <c r="T245" i="46"/>
  <c r="T244" i="46"/>
  <c r="T243" i="46"/>
  <c r="T242" i="46"/>
  <c r="T241" i="46"/>
  <c r="T240" i="46"/>
  <c r="T239" i="46"/>
  <c r="T238" i="46"/>
  <c r="T237" i="46"/>
  <c r="T236" i="46"/>
  <c r="T235" i="46"/>
  <c r="T234" i="46"/>
  <c r="T233" i="46"/>
  <c r="T232" i="46"/>
  <c r="T231" i="46"/>
  <c r="T230" i="46"/>
  <c r="T229" i="46"/>
  <c r="T228" i="46"/>
  <c r="T227" i="46"/>
  <c r="T226" i="46"/>
  <c r="T225" i="46"/>
  <c r="T224" i="46"/>
  <c r="T223" i="46"/>
  <c r="T222" i="46"/>
  <c r="T221" i="46"/>
  <c r="T220" i="46"/>
  <c r="T219" i="46"/>
  <c r="T218" i="46"/>
  <c r="T217" i="46"/>
  <c r="T216" i="46"/>
  <c r="T215" i="46"/>
  <c r="T214" i="46"/>
  <c r="T213" i="46"/>
  <c r="T212" i="46"/>
  <c r="T211" i="46"/>
  <c r="T210" i="46"/>
  <c r="T209" i="46"/>
  <c r="T208" i="46"/>
  <c r="T207" i="46"/>
  <c r="T206" i="46"/>
  <c r="T205" i="46"/>
  <c r="T204" i="46"/>
  <c r="T203" i="46"/>
  <c r="T202" i="46"/>
  <c r="T201" i="46"/>
  <c r="T200" i="46"/>
  <c r="T199" i="46"/>
  <c r="T198" i="46"/>
  <c r="T197" i="46"/>
  <c r="T196" i="46"/>
  <c r="T195" i="46"/>
  <c r="T194" i="46"/>
  <c r="T193" i="46"/>
  <c r="T192" i="46"/>
  <c r="T191" i="46"/>
  <c r="T190" i="46"/>
  <c r="T189" i="46"/>
  <c r="T188" i="46"/>
  <c r="T187" i="46"/>
  <c r="T186" i="46"/>
  <c r="T185" i="46"/>
  <c r="T184" i="46"/>
  <c r="T183" i="46"/>
  <c r="T182" i="46"/>
  <c r="T181" i="46"/>
  <c r="T180" i="46"/>
  <c r="T179" i="46"/>
  <c r="T178" i="46"/>
  <c r="T177" i="46"/>
  <c r="T176" i="46"/>
  <c r="T175" i="46"/>
  <c r="T174" i="46"/>
  <c r="T173" i="46"/>
  <c r="T172" i="46"/>
  <c r="T171" i="46"/>
  <c r="T170" i="46"/>
  <c r="T169" i="46"/>
  <c r="T168" i="46"/>
  <c r="T167" i="46"/>
  <c r="T166" i="46"/>
  <c r="T165" i="46"/>
  <c r="T164" i="46"/>
  <c r="T163" i="46"/>
  <c r="T162" i="46"/>
  <c r="T161" i="46"/>
  <c r="T160" i="46"/>
  <c r="T159" i="46"/>
  <c r="T158" i="46"/>
  <c r="T157" i="46"/>
  <c r="T156" i="46"/>
  <c r="T155" i="46"/>
  <c r="T154" i="46"/>
  <c r="T153" i="46"/>
  <c r="T152" i="46"/>
  <c r="T151" i="46"/>
  <c r="T150" i="46"/>
  <c r="T149" i="46"/>
  <c r="T148" i="46"/>
  <c r="T147" i="46"/>
  <c r="T146" i="46"/>
  <c r="T145" i="46"/>
  <c r="T144" i="46"/>
  <c r="T143" i="46"/>
  <c r="T142" i="46"/>
  <c r="T141" i="46"/>
  <c r="T140" i="46"/>
  <c r="T139" i="46"/>
  <c r="T138" i="46"/>
  <c r="T137" i="46"/>
  <c r="T136" i="46"/>
  <c r="T135" i="46"/>
  <c r="T134" i="46"/>
  <c r="T133" i="46"/>
  <c r="T132" i="46"/>
  <c r="T131" i="46"/>
  <c r="T130" i="46"/>
  <c r="T129" i="46"/>
  <c r="T128" i="46"/>
  <c r="T127" i="46"/>
  <c r="T126" i="46"/>
  <c r="T125" i="46"/>
  <c r="T124" i="46"/>
  <c r="T123" i="46"/>
  <c r="T122" i="46"/>
  <c r="T121" i="46"/>
  <c r="T120" i="46"/>
  <c r="T119" i="46"/>
  <c r="T118" i="46"/>
  <c r="T117" i="46"/>
  <c r="T116" i="46"/>
  <c r="T115" i="46"/>
  <c r="T114" i="46"/>
  <c r="T113" i="46"/>
  <c r="T112" i="46"/>
  <c r="T111" i="46"/>
  <c r="T110" i="46"/>
  <c r="T109" i="46"/>
  <c r="T108" i="46"/>
  <c r="T107" i="46"/>
  <c r="T106" i="46"/>
  <c r="T105" i="46"/>
  <c r="T104" i="46"/>
  <c r="T103" i="46"/>
  <c r="T102" i="46"/>
  <c r="T101" i="46"/>
  <c r="T100" i="46"/>
  <c r="T99" i="46"/>
  <c r="T98" i="46"/>
  <c r="T97" i="46"/>
  <c r="T96" i="46"/>
  <c r="T95" i="46"/>
  <c r="T94" i="46"/>
  <c r="T93" i="46"/>
  <c r="T92" i="46"/>
  <c r="T91" i="46"/>
  <c r="T90" i="46"/>
  <c r="T89" i="46"/>
  <c r="T88" i="46"/>
  <c r="T87" i="46"/>
  <c r="T86" i="46"/>
  <c r="T85" i="46"/>
  <c r="T84" i="46"/>
  <c r="T83" i="46"/>
  <c r="T82" i="46"/>
  <c r="T81" i="46"/>
  <c r="T80" i="46"/>
  <c r="T79" i="46"/>
  <c r="T78" i="46"/>
  <c r="T77" i="46"/>
  <c r="T76" i="46"/>
  <c r="T75" i="46"/>
  <c r="T74" i="46"/>
  <c r="T73" i="46"/>
  <c r="T72" i="46"/>
  <c r="T71" i="46"/>
  <c r="T70" i="46"/>
  <c r="T69" i="46"/>
  <c r="T68" i="46"/>
  <c r="T67" i="46"/>
  <c r="T66" i="46"/>
  <c r="T65" i="46"/>
  <c r="T64" i="46"/>
  <c r="T63" i="46"/>
  <c r="T62" i="46"/>
  <c r="T61" i="46"/>
  <c r="T60" i="46"/>
  <c r="T59" i="46"/>
  <c r="T58" i="46"/>
  <c r="T57" i="46"/>
  <c r="T56" i="46"/>
  <c r="T55" i="46"/>
  <c r="T54" i="46"/>
  <c r="T53" i="46"/>
  <c r="T52" i="46"/>
  <c r="T51" i="46"/>
  <c r="T50" i="46"/>
  <c r="T49" i="46"/>
  <c r="T48" i="46"/>
  <c r="T47" i="46"/>
  <c r="T46" i="46"/>
  <c r="T45" i="46"/>
  <c r="T44" i="46"/>
  <c r="T43" i="46"/>
  <c r="T42" i="46"/>
  <c r="T41" i="46"/>
  <c r="T40" i="46"/>
  <c r="T39" i="46"/>
  <c r="T38" i="46"/>
  <c r="T37" i="46"/>
  <c r="T36" i="46"/>
  <c r="T35" i="46"/>
  <c r="T34" i="46"/>
  <c r="T33" i="46"/>
  <c r="T32" i="46"/>
  <c r="T31" i="46"/>
  <c r="T30" i="46"/>
  <c r="T29" i="46"/>
  <c r="T28" i="46"/>
  <c r="T27" i="46"/>
  <c r="T26" i="46"/>
  <c r="T25" i="46"/>
  <c r="T24" i="46"/>
  <c r="T23" i="46"/>
  <c r="T22" i="46"/>
  <c r="T21" i="46"/>
  <c r="T20" i="46"/>
  <c r="T19" i="46"/>
  <c r="T18" i="46"/>
  <c r="T516" i="45"/>
  <c r="T515" i="45"/>
  <c r="T514" i="45"/>
  <c r="T513" i="45"/>
  <c r="T512" i="45"/>
  <c r="T511" i="45"/>
  <c r="T510" i="45"/>
  <c r="T509" i="45"/>
  <c r="T508" i="45"/>
  <c r="T507" i="45"/>
  <c r="T506" i="45"/>
  <c r="T505" i="45"/>
  <c r="T504" i="45"/>
  <c r="T503" i="45"/>
  <c r="T502" i="45"/>
  <c r="T501" i="45"/>
  <c r="T500" i="45"/>
  <c r="T499" i="45"/>
  <c r="T498" i="45"/>
  <c r="T497" i="45"/>
  <c r="T496" i="45"/>
  <c r="T495" i="45"/>
  <c r="T494" i="45"/>
  <c r="T493" i="45"/>
  <c r="T492" i="45"/>
  <c r="T491" i="45"/>
  <c r="T490" i="45"/>
  <c r="T489" i="45"/>
  <c r="T488" i="45"/>
  <c r="T487" i="45"/>
  <c r="T486" i="45"/>
  <c r="T485" i="45"/>
  <c r="T484" i="45"/>
  <c r="T483" i="45"/>
  <c r="T482" i="45"/>
  <c r="T481" i="45"/>
  <c r="T480" i="45"/>
  <c r="T479" i="45"/>
  <c r="T478" i="45"/>
  <c r="T477" i="45"/>
  <c r="T476" i="45"/>
  <c r="T475" i="45"/>
  <c r="T474" i="45"/>
  <c r="T473" i="45"/>
  <c r="T472" i="45"/>
  <c r="T471" i="45"/>
  <c r="T470" i="45"/>
  <c r="T469" i="45"/>
  <c r="T468" i="45"/>
  <c r="T467" i="45"/>
  <c r="T466" i="45"/>
  <c r="T465" i="45"/>
  <c r="T464" i="45"/>
  <c r="T463" i="45"/>
  <c r="T462" i="45"/>
  <c r="T461" i="45"/>
  <c r="T460" i="45"/>
  <c r="T459" i="45"/>
  <c r="T458" i="45"/>
  <c r="T457" i="45"/>
  <c r="T456" i="45"/>
  <c r="T455" i="45"/>
  <c r="T454" i="45"/>
  <c r="T453" i="45"/>
  <c r="T452" i="45"/>
  <c r="T451" i="45"/>
  <c r="T450" i="45"/>
  <c r="T449" i="45"/>
  <c r="T448" i="45"/>
  <c r="T447" i="45"/>
  <c r="T446" i="45"/>
  <c r="T445" i="45"/>
  <c r="T444" i="45"/>
  <c r="T443" i="45"/>
  <c r="T442" i="45"/>
  <c r="T441" i="45"/>
  <c r="T440" i="45"/>
  <c r="T439" i="45"/>
  <c r="T438" i="45"/>
  <c r="T437" i="45"/>
  <c r="T436" i="45"/>
  <c r="T435" i="45"/>
  <c r="T434" i="45"/>
  <c r="T433" i="45"/>
  <c r="T432" i="45"/>
  <c r="T431" i="45"/>
  <c r="T430" i="45"/>
  <c r="T429" i="45"/>
  <c r="T428" i="45"/>
  <c r="T427" i="45"/>
  <c r="T426" i="45"/>
  <c r="T425" i="45"/>
  <c r="T424" i="45"/>
  <c r="T423" i="45"/>
  <c r="T422" i="45"/>
  <c r="T421" i="45"/>
  <c r="T420" i="45"/>
  <c r="T419" i="45"/>
  <c r="T418" i="45"/>
  <c r="T417" i="45"/>
  <c r="T416" i="45"/>
  <c r="T415" i="45"/>
  <c r="T414" i="45"/>
  <c r="T413" i="45"/>
  <c r="T412" i="45"/>
  <c r="T411" i="45"/>
  <c r="T410" i="45"/>
  <c r="T409" i="45"/>
  <c r="T408" i="45"/>
  <c r="T407" i="45"/>
  <c r="T406" i="45"/>
  <c r="T405" i="45"/>
  <c r="T404" i="45"/>
  <c r="T403" i="45"/>
  <c r="T402" i="45"/>
  <c r="T401" i="45"/>
  <c r="T400" i="45"/>
  <c r="T399" i="45"/>
  <c r="T398" i="45"/>
  <c r="T397" i="45"/>
  <c r="T396" i="45"/>
  <c r="T395" i="45"/>
  <c r="T394" i="45"/>
  <c r="T393" i="45"/>
  <c r="T392" i="45"/>
  <c r="T391" i="45"/>
  <c r="T390" i="45"/>
  <c r="T389" i="45"/>
  <c r="T388" i="45"/>
  <c r="T387" i="45"/>
  <c r="T386" i="45"/>
  <c r="T385" i="45"/>
  <c r="T384" i="45"/>
  <c r="T383" i="45"/>
  <c r="T382" i="45"/>
  <c r="T381" i="45"/>
  <c r="T380" i="45"/>
  <c r="T379" i="45"/>
  <c r="T378" i="45"/>
  <c r="T377" i="45"/>
  <c r="T376" i="45"/>
  <c r="T375" i="45"/>
  <c r="T374" i="45"/>
  <c r="T373" i="45"/>
  <c r="T372" i="45"/>
  <c r="T371" i="45"/>
  <c r="T370" i="45"/>
  <c r="T369" i="45"/>
  <c r="T368" i="45"/>
  <c r="T367" i="45"/>
  <c r="T366" i="45"/>
  <c r="T365" i="45"/>
  <c r="T364" i="45"/>
  <c r="T363" i="45"/>
  <c r="T362" i="45"/>
  <c r="T361" i="45"/>
  <c r="T360" i="45"/>
  <c r="T359" i="45"/>
  <c r="T358" i="45"/>
  <c r="T357" i="45"/>
  <c r="T356" i="45"/>
  <c r="T355" i="45"/>
  <c r="T354" i="45"/>
  <c r="T353" i="45"/>
  <c r="T352" i="45"/>
  <c r="T351" i="45"/>
  <c r="T350" i="45"/>
  <c r="T349" i="45"/>
  <c r="T348" i="45"/>
  <c r="T347" i="45"/>
  <c r="T346" i="45"/>
  <c r="T345" i="45"/>
  <c r="T344" i="45"/>
  <c r="T343" i="45"/>
  <c r="T342" i="45"/>
  <c r="T341" i="45"/>
  <c r="T340" i="45"/>
  <c r="T339" i="45"/>
  <c r="T338" i="45"/>
  <c r="T337" i="45"/>
  <c r="T336" i="45"/>
  <c r="T335" i="45"/>
  <c r="T334" i="45"/>
  <c r="T333" i="45"/>
  <c r="T332" i="45"/>
  <c r="T331" i="45"/>
  <c r="T330" i="45"/>
  <c r="T329" i="45"/>
  <c r="T328" i="45"/>
  <c r="T327" i="45"/>
  <c r="T326" i="45"/>
  <c r="T325" i="45"/>
  <c r="T324" i="45"/>
  <c r="T323" i="45"/>
  <c r="T322" i="45"/>
  <c r="T321" i="45"/>
  <c r="T320" i="45"/>
  <c r="T319" i="45"/>
  <c r="T318" i="45"/>
  <c r="T317" i="45"/>
  <c r="T316" i="45"/>
  <c r="T315" i="45"/>
  <c r="T314" i="45"/>
  <c r="T313" i="45"/>
  <c r="T312" i="45"/>
  <c r="T311" i="45"/>
  <c r="T310" i="45"/>
  <c r="T309" i="45"/>
  <c r="T308" i="45"/>
  <c r="T307" i="45"/>
  <c r="T306" i="45"/>
  <c r="T305" i="45"/>
  <c r="T304" i="45"/>
  <c r="T303" i="45"/>
  <c r="T302" i="45"/>
  <c r="T301" i="45"/>
  <c r="T300" i="45"/>
  <c r="T299" i="45"/>
  <c r="T298" i="45"/>
  <c r="T297" i="45"/>
  <c r="T296" i="45"/>
  <c r="T295" i="45"/>
  <c r="T294" i="45"/>
  <c r="T293" i="45"/>
  <c r="T292" i="45"/>
  <c r="T291" i="45"/>
  <c r="T290" i="45"/>
  <c r="T289" i="45"/>
  <c r="T288" i="45"/>
  <c r="T287" i="45"/>
  <c r="T286" i="45"/>
  <c r="T285" i="45"/>
  <c r="T284" i="45"/>
  <c r="T283" i="45"/>
  <c r="T282" i="45"/>
  <c r="T281" i="45"/>
  <c r="T280" i="45"/>
  <c r="T279" i="45"/>
  <c r="T278" i="45"/>
  <c r="T277" i="45"/>
  <c r="T276" i="45"/>
  <c r="T275" i="45"/>
  <c r="T274" i="45"/>
  <c r="T273" i="45"/>
  <c r="T272" i="45"/>
  <c r="T271" i="45"/>
  <c r="T270" i="45"/>
  <c r="T269" i="45"/>
  <c r="T268" i="45"/>
  <c r="T267" i="45"/>
  <c r="T266" i="45"/>
  <c r="T265" i="45"/>
  <c r="T264" i="45"/>
  <c r="T263" i="45"/>
  <c r="T262" i="45"/>
  <c r="T261" i="45"/>
  <c r="T260" i="45"/>
  <c r="T259" i="45"/>
  <c r="T258" i="45"/>
  <c r="T257" i="45"/>
  <c r="T256" i="45"/>
  <c r="T255" i="45"/>
  <c r="T254" i="45"/>
  <c r="T253" i="45"/>
  <c r="T252" i="45"/>
  <c r="T251" i="45"/>
  <c r="T250" i="45"/>
  <c r="T249" i="45"/>
  <c r="T248" i="45"/>
  <c r="T247" i="45"/>
  <c r="T246" i="45"/>
  <c r="T245" i="45"/>
  <c r="T244" i="45"/>
  <c r="T243" i="45"/>
  <c r="T242" i="45"/>
  <c r="T241" i="45"/>
  <c r="T240" i="45"/>
  <c r="T239" i="45"/>
  <c r="T238" i="45"/>
  <c r="T237" i="45"/>
  <c r="T236" i="45"/>
  <c r="T235" i="45"/>
  <c r="T234" i="45"/>
  <c r="T233" i="45"/>
  <c r="T232" i="45"/>
  <c r="T231" i="45"/>
  <c r="T230" i="45"/>
  <c r="T229" i="45"/>
  <c r="T228" i="45"/>
  <c r="T227" i="45"/>
  <c r="T226" i="45"/>
  <c r="T225" i="45"/>
  <c r="T224" i="45"/>
  <c r="T223" i="45"/>
  <c r="T222" i="45"/>
  <c r="T221" i="45"/>
  <c r="T220" i="45"/>
  <c r="T219" i="45"/>
  <c r="T218" i="45"/>
  <c r="T217" i="45"/>
  <c r="T216" i="45"/>
  <c r="T215" i="45"/>
  <c r="T214" i="45"/>
  <c r="T213" i="45"/>
  <c r="T212" i="45"/>
  <c r="T211" i="45"/>
  <c r="T210" i="45"/>
  <c r="T209" i="45"/>
  <c r="T208" i="45"/>
  <c r="T207" i="45"/>
  <c r="T206" i="45"/>
  <c r="T205" i="45"/>
  <c r="T204" i="45"/>
  <c r="T203" i="45"/>
  <c r="T202" i="45"/>
  <c r="T201" i="45"/>
  <c r="T200" i="45"/>
  <c r="T199" i="45"/>
  <c r="T198" i="45"/>
  <c r="T197" i="45"/>
  <c r="T196" i="45"/>
  <c r="T195" i="45"/>
  <c r="T194" i="45"/>
  <c r="T193" i="45"/>
  <c r="T192" i="45"/>
  <c r="T191" i="45"/>
  <c r="T190" i="45"/>
  <c r="T189" i="45"/>
  <c r="T188" i="45"/>
  <c r="T187" i="45"/>
  <c r="T186" i="45"/>
  <c r="T185" i="45"/>
  <c r="T184" i="45"/>
  <c r="T183" i="45"/>
  <c r="T182" i="45"/>
  <c r="T181" i="45"/>
  <c r="T180" i="45"/>
  <c r="T179" i="45"/>
  <c r="T178" i="45"/>
  <c r="T177" i="45"/>
  <c r="T176" i="45"/>
  <c r="T175" i="45"/>
  <c r="T174" i="45"/>
  <c r="T173" i="45"/>
  <c r="T172" i="45"/>
  <c r="T171" i="45"/>
  <c r="T170" i="45"/>
  <c r="T169" i="45"/>
  <c r="T168" i="45"/>
  <c r="T167" i="45"/>
  <c r="T166" i="45"/>
  <c r="T165" i="45"/>
  <c r="T164" i="45"/>
  <c r="T163" i="45"/>
  <c r="T162" i="45"/>
  <c r="T161" i="45"/>
  <c r="T160" i="45"/>
  <c r="T159" i="45"/>
  <c r="T158" i="45"/>
  <c r="T157" i="45"/>
  <c r="T156" i="45"/>
  <c r="T155" i="45"/>
  <c r="T154" i="45"/>
  <c r="T153" i="45"/>
  <c r="T152" i="45"/>
  <c r="T151" i="45"/>
  <c r="T150" i="45"/>
  <c r="T149" i="45"/>
  <c r="T148" i="45"/>
  <c r="T147" i="45"/>
  <c r="T146" i="45"/>
  <c r="T145" i="45"/>
  <c r="T144" i="45"/>
  <c r="T143" i="45"/>
  <c r="T142" i="45"/>
  <c r="T141" i="45"/>
  <c r="T140" i="45"/>
  <c r="T139" i="45"/>
  <c r="T138" i="45"/>
  <c r="T137" i="45"/>
  <c r="T136" i="45"/>
  <c r="T135" i="45"/>
  <c r="T134" i="45"/>
  <c r="T133" i="45"/>
  <c r="T132" i="45"/>
  <c r="T131" i="45"/>
  <c r="T130" i="45"/>
  <c r="T129" i="45"/>
  <c r="T128" i="45"/>
  <c r="T127" i="45"/>
  <c r="T126" i="45"/>
  <c r="T125" i="45"/>
  <c r="T124" i="45"/>
  <c r="T123" i="45"/>
  <c r="T122" i="45"/>
  <c r="T121" i="45"/>
  <c r="T120" i="45"/>
  <c r="T119" i="45"/>
  <c r="T118" i="45"/>
  <c r="T117" i="45"/>
  <c r="T116" i="45"/>
  <c r="T115" i="45"/>
  <c r="T114" i="45"/>
  <c r="T113" i="45"/>
  <c r="T112" i="45"/>
  <c r="T111" i="45"/>
  <c r="T110" i="45"/>
  <c r="T109" i="45"/>
  <c r="T108" i="45"/>
  <c r="T107" i="45"/>
  <c r="T106" i="45"/>
  <c r="T105" i="45"/>
  <c r="T104" i="45"/>
  <c r="T103" i="45"/>
  <c r="T102" i="45"/>
  <c r="T101" i="45"/>
  <c r="T100" i="45"/>
  <c r="T99" i="45"/>
  <c r="T98" i="45"/>
  <c r="T97" i="45"/>
  <c r="T96" i="45"/>
  <c r="T95" i="45"/>
  <c r="T94" i="45"/>
  <c r="T93" i="45"/>
  <c r="T92" i="45"/>
  <c r="T91" i="45"/>
  <c r="T90" i="45"/>
  <c r="T89" i="45"/>
  <c r="T88" i="45"/>
  <c r="T87" i="45"/>
  <c r="T86" i="45"/>
  <c r="T85" i="45"/>
  <c r="T84" i="45"/>
  <c r="T83" i="45"/>
  <c r="T82" i="45"/>
  <c r="T81" i="45"/>
  <c r="T80" i="45"/>
  <c r="T79" i="45"/>
  <c r="T78" i="45"/>
  <c r="T77" i="45"/>
  <c r="T76" i="45"/>
  <c r="T75" i="45"/>
  <c r="T74" i="45"/>
  <c r="T73" i="45"/>
  <c r="T72" i="45"/>
  <c r="T71" i="45"/>
  <c r="T70" i="45"/>
  <c r="T69" i="45"/>
  <c r="T68" i="45"/>
  <c r="T67" i="45"/>
  <c r="T66" i="45"/>
  <c r="T65" i="45"/>
  <c r="T64" i="45"/>
  <c r="T63" i="45"/>
  <c r="T62" i="45"/>
  <c r="T61" i="45"/>
  <c r="T60" i="45"/>
  <c r="T59" i="45"/>
  <c r="T58" i="45"/>
  <c r="T57" i="45"/>
  <c r="T56" i="45"/>
  <c r="T55" i="45"/>
  <c r="T54" i="45"/>
  <c r="T53" i="45"/>
  <c r="T52" i="45"/>
  <c r="T51" i="45"/>
  <c r="T50" i="45"/>
  <c r="T49" i="45"/>
  <c r="T48" i="45"/>
  <c r="T47" i="45"/>
  <c r="T46" i="45"/>
  <c r="T45" i="45"/>
  <c r="T44" i="45"/>
  <c r="T43" i="45"/>
  <c r="T42" i="45"/>
  <c r="T41" i="45"/>
  <c r="T40" i="45"/>
  <c r="T39" i="45"/>
  <c r="T38" i="45"/>
  <c r="T37" i="45"/>
  <c r="T36" i="45"/>
  <c r="T35" i="45"/>
  <c r="T34" i="45"/>
  <c r="T33" i="45"/>
  <c r="T32" i="45"/>
  <c r="T31" i="45"/>
  <c r="T30" i="45"/>
  <c r="T29" i="45"/>
  <c r="T28" i="45"/>
  <c r="T27" i="45"/>
  <c r="T26" i="45"/>
  <c r="T25" i="45"/>
  <c r="T24" i="45"/>
  <c r="T23" i="45"/>
  <c r="T22" i="45"/>
  <c r="T21" i="45"/>
  <c r="T20" i="45"/>
  <c r="T19" i="45"/>
  <c r="T18" i="45"/>
  <c r="T516" i="44"/>
  <c r="T515" i="44"/>
  <c r="T514" i="44"/>
  <c r="T513" i="44"/>
  <c r="T512" i="44"/>
  <c r="T511" i="44"/>
  <c r="T510" i="44"/>
  <c r="T509" i="44"/>
  <c r="T508" i="44"/>
  <c r="T507" i="44"/>
  <c r="T506" i="44"/>
  <c r="T505" i="44"/>
  <c r="T504" i="44"/>
  <c r="T503" i="44"/>
  <c r="T502" i="44"/>
  <c r="T501" i="44"/>
  <c r="T500" i="44"/>
  <c r="T499" i="44"/>
  <c r="T498" i="44"/>
  <c r="T497" i="44"/>
  <c r="T496" i="44"/>
  <c r="T495" i="44"/>
  <c r="T494" i="44"/>
  <c r="T493" i="44"/>
  <c r="T492" i="44"/>
  <c r="T491" i="44"/>
  <c r="T490" i="44"/>
  <c r="T489" i="44"/>
  <c r="T488" i="44"/>
  <c r="T487" i="44"/>
  <c r="T486" i="44"/>
  <c r="T485" i="44"/>
  <c r="T484" i="44"/>
  <c r="T483" i="44"/>
  <c r="T482" i="44"/>
  <c r="T481" i="44"/>
  <c r="T480" i="44"/>
  <c r="T479" i="44"/>
  <c r="T478" i="44"/>
  <c r="T477" i="44"/>
  <c r="T476" i="44"/>
  <c r="T475" i="44"/>
  <c r="T474" i="44"/>
  <c r="T473" i="44"/>
  <c r="T472" i="44"/>
  <c r="T471" i="44"/>
  <c r="T470" i="44"/>
  <c r="T469" i="44"/>
  <c r="T468" i="44"/>
  <c r="T467" i="44"/>
  <c r="T466" i="44"/>
  <c r="T465" i="44"/>
  <c r="T464" i="44"/>
  <c r="T463" i="44"/>
  <c r="T462" i="44"/>
  <c r="T461" i="44"/>
  <c r="T460" i="44"/>
  <c r="T459" i="44"/>
  <c r="T458" i="44"/>
  <c r="T457" i="44"/>
  <c r="T456" i="44"/>
  <c r="T455" i="44"/>
  <c r="T454" i="44"/>
  <c r="T453" i="44"/>
  <c r="T452" i="44"/>
  <c r="T451" i="44"/>
  <c r="T450" i="44"/>
  <c r="T449" i="44"/>
  <c r="T448" i="44"/>
  <c r="T447" i="44"/>
  <c r="T446" i="44"/>
  <c r="T445" i="44"/>
  <c r="T444" i="44"/>
  <c r="T443" i="44"/>
  <c r="T442" i="44"/>
  <c r="T441" i="44"/>
  <c r="T440" i="44"/>
  <c r="T439" i="44"/>
  <c r="T438" i="44"/>
  <c r="T437" i="44"/>
  <c r="T436" i="44"/>
  <c r="T435" i="44"/>
  <c r="T434" i="44"/>
  <c r="T433" i="44"/>
  <c r="T432" i="44"/>
  <c r="T431" i="44"/>
  <c r="T430" i="44"/>
  <c r="T429" i="44"/>
  <c r="T428" i="44"/>
  <c r="T427" i="44"/>
  <c r="T426" i="44"/>
  <c r="T425" i="44"/>
  <c r="T424" i="44"/>
  <c r="T423" i="44"/>
  <c r="T422" i="44"/>
  <c r="T421" i="44"/>
  <c r="T420" i="44"/>
  <c r="T419" i="44"/>
  <c r="T418" i="44"/>
  <c r="T417" i="44"/>
  <c r="T416" i="44"/>
  <c r="T415" i="44"/>
  <c r="T414" i="44"/>
  <c r="T413" i="44"/>
  <c r="T412" i="44"/>
  <c r="T411" i="44"/>
  <c r="T410" i="44"/>
  <c r="T409" i="44"/>
  <c r="T408" i="44"/>
  <c r="T407" i="44"/>
  <c r="T406" i="44"/>
  <c r="T405" i="44"/>
  <c r="T404" i="44"/>
  <c r="T403" i="44"/>
  <c r="T402" i="44"/>
  <c r="T401" i="44"/>
  <c r="T400" i="44"/>
  <c r="T399" i="44"/>
  <c r="T398" i="44"/>
  <c r="T397" i="44"/>
  <c r="T396" i="44"/>
  <c r="T395" i="44"/>
  <c r="T394" i="44"/>
  <c r="T393" i="44"/>
  <c r="T392" i="44"/>
  <c r="T391" i="44"/>
  <c r="T390" i="44"/>
  <c r="T389" i="44"/>
  <c r="T388" i="44"/>
  <c r="T387" i="44"/>
  <c r="T386" i="44"/>
  <c r="T385" i="44"/>
  <c r="T384" i="44"/>
  <c r="T383" i="44"/>
  <c r="T382" i="44"/>
  <c r="T381" i="44"/>
  <c r="T380" i="44"/>
  <c r="T379" i="44"/>
  <c r="T378" i="44"/>
  <c r="T377" i="44"/>
  <c r="T376" i="44"/>
  <c r="T375" i="44"/>
  <c r="T374" i="44"/>
  <c r="T373" i="44"/>
  <c r="T372" i="44"/>
  <c r="T371" i="44"/>
  <c r="T370" i="44"/>
  <c r="T369" i="44"/>
  <c r="T368" i="44"/>
  <c r="T367" i="44"/>
  <c r="T366" i="44"/>
  <c r="T365" i="44"/>
  <c r="T364" i="44"/>
  <c r="T363" i="44"/>
  <c r="T362" i="44"/>
  <c r="T361" i="44"/>
  <c r="T360" i="44"/>
  <c r="T359" i="44"/>
  <c r="T358" i="44"/>
  <c r="T357" i="44"/>
  <c r="T356" i="44"/>
  <c r="T355" i="44"/>
  <c r="T354" i="44"/>
  <c r="T353" i="44"/>
  <c r="T352" i="44"/>
  <c r="T351" i="44"/>
  <c r="T350" i="44"/>
  <c r="T349" i="44"/>
  <c r="T348" i="44"/>
  <c r="T347" i="44"/>
  <c r="T346" i="44"/>
  <c r="T345" i="44"/>
  <c r="T344" i="44"/>
  <c r="T343" i="44"/>
  <c r="T342" i="44"/>
  <c r="T341" i="44"/>
  <c r="T340" i="44"/>
  <c r="T339" i="44"/>
  <c r="T338" i="44"/>
  <c r="T337" i="44"/>
  <c r="T336" i="44"/>
  <c r="T335" i="44"/>
  <c r="T334" i="44"/>
  <c r="T333" i="44"/>
  <c r="T332" i="44"/>
  <c r="T331" i="44"/>
  <c r="T330" i="44"/>
  <c r="T329" i="44"/>
  <c r="T328" i="44"/>
  <c r="T327" i="44"/>
  <c r="T326" i="44"/>
  <c r="T325" i="44"/>
  <c r="T324" i="44"/>
  <c r="T323" i="44"/>
  <c r="T322" i="44"/>
  <c r="T321" i="44"/>
  <c r="T320" i="44"/>
  <c r="T319" i="44"/>
  <c r="T318" i="44"/>
  <c r="T317" i="44"/>
  <c r="T316" i="44"/>
  <c r="T315" i="44"/>
  <c r="T314" i="44"/>
  <c r="T313" i="44"/>
  <c r="T312" i="44"/>
  <c r="T311" i="44"/>
  <c r="T310" i="44"/>
  <c r="T309" i="44"/>
  <c r="T308" i="44"/>
  <c r="T307" i="44"/>
  <c r="T306" i="44"/>
  <c r="T305" i="44"/>
  <c r="T304" i="44"/>
  <c r="T303" i="44"/>
  <c r="T302" i="44"/>
  <c r="T301" i="44"/>
  <c r="T300" i="44"/>
  <c r="T299" i="44"/>
  <c r="T298" i="44"/>
  <c r="T297" i="44"/>
  <c r="T296" i="44"/>
  <c r="T295" i="44"/>
  <c r="T294" i="44"/>
  <c r="T293" i="44"/>
  <c r="T292" i="44"/>
  <c r="T291" i="44"/>
  <c r="T290" i="44"/>
  <c r="T289" i="44"/>
  <c r="T288" i="44"/>
  <c r="T287" i="44"/>
  <c r="T286" i="44"/>
  <c r="T285" i="44"/>
  <c r="T284" i="44"/>
  <c r="T283" i="44"/>
  <c r="T282" i="44"/>
  <c r="T281" i="44"/>
  <c r="T280" i="44"/>
  <c r="T279" i="44"/>
  <c r="T278" i="44"/>
  <c r="T277" i="44"/>
  <c r="T276" i="44"/>
  <c r="T275" i="44"/>
  <c r="T274" i="44"/>
  <c r="T273" i="44"/>
  <c r="T272" i="44"/>
  <c r="T271" i="44"/>
  <c r="T270" i="44"/>
  <c r="T269" i="44"/>
  <c r="T268" i="44"/>
  <c r="T267" i="44"/>
  <c r="T266" i="44"/>
  <c r="T265" i="44"/>
  <c r="T264" i="44"/>
  <c r="T263" i="44"/>
  <c r="T262" i="44"/>
  <c r="T261" i="44"/>
  <c r="T260" i="44"/>
  <c r="T259" i="44"/>
  <c r="T258" i="44"/>
  <c r="T257" i="44"/>
  <c r="T256" i="44"/>
  <c r="T255" i="44"/>
  <c r="T254" i="44"/>
  <c r="T253" i="44"/>
  <c r="T252" i="44"/>
  <c r="T251" i="44"/>
  <c r="T250" i="44"/>
  <c r="T249" i="44"/>
  <c r="T248" i="44"/>
  <c r="T247" i="44"/>
  <c r="T246" i="44"/>
  <c r="T245" i="44"/>
  <c r="T244" i="44"/>
  <c r="T243" i="44"/>
  <c r="T242" i="44"/>
  <c r="T241" i="44"/>
  <c r="T240" i="44"/>
  <c r="T239" i="44"/>
  <c r="T238" i="44"/>
  <c r="T237" i="44"/>
  <c r="T236" i="44"/>
  <c r="T235" i="44"/>
  <c r="T234" i="44"/>
  <c r="T233" i="44"/>
  <c r="T232" i="44"/>
  <c r="T231" i="44"/>
  <c r="T230" i="44"/>
  <c r="T229" i="44"/>
  <c r="T228" i="44"/>
  <c r="T227" i="44"/>
  <c r="T226" i="44"/>
  <c r="T225" i="44"/>
  <c r="T224" i="44"/>
  <c r="T223" i="44"/>
  <c r="T222" i="44"/>
  <c r="T221" i="44"/>
  <c r="T220" i="44"/>
  <c r="T219" i="44"/>
  <c r="T218" i="44"/>
  <c r="T217" i="44"/>
  <c r="T216" i="44"/>
  <c r="T215" i="44"/>
  <c r="T214" i="44"/>
  <c r="T213" i="44"/>
  <c r="T212" i="44"/>
  <c r="T211" i="44"/>
  <c r="T210" i="44"/>
  <c r="T209" i="44"/>
  <c r="T208" i="44"/>
  <c r="T207" i="44"/>
  <c r="T206" i="44"/>
  <c r="T205" i="44"/>
  <c r="T204" i="44"/>
  <c r="T203" i="44"/>
  <c r="T202" i="44"/>
  <c r="T201" i="44"/>
  <c r="T200" i="44"/>
  <c r="T199" i="44"/>
  <c r="T198" i="44"/>
  <c r="T197" i="44"/>
  <c r="T196" i="44"/>
  <c r="T195" i="44"/>
  <c r="T194" i="44"/>
  <c r="T193" i="44"/>
  <c r="T192" i="44"/>
  <c r="T191" i="44"/>
  <c r="T190" i="44"/>
  <c r="T189" i="44"/>
  <c r="T188" i="44"/>
  <c r="T187" i="44"/>
  <c r="T186" i="44"/>
  <c r="T185" i="44"/>
  <c r="T184" i="44"/>
  <c r="T183" i="44"/>
  <c r="T182" i="44"/>
  <c r="T181" i="44"/>
  <c r="T180" i="44"/>
  <c r="T179" i="44"/>
  <c r="T178" i="44"/>
  <c r="T177" i="44"/>
  <c r="T176" i="44"/>
  <c r="T175" i="44"/>
  <c r="T174" i="44"/>
  <c r="T173" i="44"/>
  <c r="T172" i="44"/>
  <c r="T171" i="44"/>
  <c r="T170" i="44"/>
  <c r="T169" i="44"/>
  <c r="T168" i="44"/>
  <c r="T167" i="44"/>
  <c r="T166" i="44"/>
  <c r="T165" i="44"/>
  <c r="T164" i="44"/>
  <c r="T163" i="44"/>
  <c r="T162" i="44"/>
  <c r="T161" i="44"/>
  <c r="T160" i="44"/>
  <c r="T159" i="44"/>
  <c r="T158" i="44"/>
  <c r="T157" i="44"/>
  <c r="T156" i="44"/>
  <c r="T155" i="44"/>
  <c r="T154" i="44"/>
  <c r="T153" i="44"/>
  <c r="T152" i="44"/>
  <c r="T151" i="44"/>
  <c r="T150" i="44"/>
  <c r="T149" i="44"/>
  <c r="T148" i="44"/>
  <c r="T147" i="44"/>
  <c r="T146" i="44"/>
  <c r="T145" i="44"/>
  <c r="T144" i="44"/>
  <c r="T143" i="44"/>
  <c r="T142" i="44"/>
  <c r="T141" i="44"/>
  <c r="T140" i="44"/>
  <c r="T139" i="44"/>
  <c r="T138" i="44"/>
  <c r="T137" i="44"/>
  <c r="T136" i="44"/>
  <c r="T135" i="44"/>
  <c r="T134" i="44"/>
  <c r="T133" i="44"/>
  <c r="T132" i="44"/>
  <c r="T131" i="44"/>
  <c r="T130" i="44"/>
  <c r="T129" i="44"/>
  <c r="T128" i="44"/>
  <c r="T127" i="44"/>
  <c r="T126" i="44"/>
  <c r="T125" i="44"/>
  <c r="T124" i="44"/>
  <c r="T123" i="44"/>
  <c r="T122" i="44"/>
  <c r="T121" i="44"/>
  <c r="T120" i="44"/>
  <c r="T119" i="44"/>
  <c r="T118" i="44"/>
  <c r="T117" i="44"/>
  <c r="T116" i="44"/>
  <c r="T115" i="44"/>
  <c r="T114" i="44"/>
  <c r="T113" i="44"/>
  <c r="T112" i="44"/>
  <c r="T111" i="44"/>
  <c r="T110" i="44"/>
  <c r="T109" i="44"/>
  <c r="T108" i="44"/>
  <c r="T107" i="44"/>
  <c r="T106" i="44"/>
  <c r="T105" i="44"/>
  <c r="T104" i="44"/>
  <c r="T103" i="44"/>
  <c r="T102" i="44"/>
  <c r="T101" i="44"/>
  <c r="T100" i="44"/>
  <c r="T99" i="44"/>
  <c r="T98" i="44"/>
  <c r="T97" i="44"/>
  <c r="T96" i="44"/>
  <c r="T95" i="44"/>
  <c r="T94" i="44"/>
  <c r="T93" i="44"/>
  <c r="T92" i="44"/>
  <c r="T91" i="44"/>
  <c r="T90" i="44"/>
  <c r="T89" i="44"/>
  <c r="T88" i="44"/>
  <c r="T87" i="44"/>
  <c r="T86" i="44"/>
  <c r="T85" i="44"/>
  <c r="T84" i="44"/>
  <c r="T83" i="44"/>
  <c r="T82" i="44"/>
  <c r="T81" i="44"/>
  <c r="T80" i="44"/>
  <c r="T79" i="44"/>
  <c r="T78" i="44"/>
  <c r="T77" i="44"/>
  <c r="T76" i="44"/>
  <c r="T75" i="44"/>
  <c r="T74" i="44"/>
  <c r="T73" i="44"/>
  <c r="T72" i="44"/>
  <c r="T71" i="44"/>
  <c r="T70" i="44"/>
  <c r="T69" i="44"/>
  <c r="T68" i="44"/>
  <c r="T67" i="44"/>
  <c r="T66" i="44"/>
  <c r="T65" i="44"/>
  <c r="T64" i="44"/>
  <c r="T63" i="44"/>
  <c r="T62" i="44"/>
  <c r="T61" i="44"/>
  <c r="T60" i="44"/>
  <c r="T59" i="44"/>
  <c r="T58" i="44"/>
  <c r="T57" i="44"/>
  <c r="T56" i="44"/>
  <c r="T55" i="44"/>
  <c r="T54" i="44"/>
  <c r="T53" i="44"/>
  <c r="T52" i="44"/>
  <c r="T51" i="44"/>
  <c r="T50" i="44"/>
  <c r="T49" i="44"/>
  <c r="T48" i="44"/>
  <c r="T47" i="44"/>
  <c r="T46" i="44"/>
  <c r="T45" i="44"/>
  <c r="T44" i="44"/>
  <c r="T43" i="44"/>
  <c r="T42" i="44"/>
  <c r="T41" i="44"/>
  <c r="T40" i="44"/>
  <c r="T39" i="44"/>
  <c r="T38" i="44"/>
  <c r="T37" i="44"/>
  <c r="T36" i="44"/>
  <c r="T35" i="44"/>
  <c r="T34" i="44"/>
  <c r="T33" i="44"/>
  <c r="T32" i="44"/>
  <c r="T31" i="44"/>
  <c r="T30" i="44"/>
  <c r="T29" i="44"/>
  <c r="T28" i="44"/>
  <c r="T27" i="44"/>
  <c r="T26" i="44"/>
  <c r="T25" i="44"/>
  <c r="T24" i="44"/>
  <c r="T23" i="44"/>
  <c r="T22" i="44"/>
  <c r="T21" i="44"/>
  <c r="T20" i="44"/>
  <c r="T19" i="44"/>
  <c r="T18" i="44"/>
  <c r="T516" i="43"/>
  <c r="T515" i="43"/>
  <c r="T514" i="43"/>
  <c r="T513" i="43"/>
  <c r="T512" i="43"/>
  <c r="T511" i="43"/>
  <c r="T510" i="43"/>
  <c r="T509" i="43"/>
  <c r="T508" i="43"/>
  <c r="T507" i="43"/>
  <c r="T506" i="43"/>
  <c r="T505" i="43"/>
  <c r="T504" i="43"/>
  <c r="T503" i="43"/>
  <c r="T502" i="43"/>
  <c r="T501" i="43"/>
  <c r="T500" i="43"/>
  <c r="T499" i="43"/>
  <c r="T498" i="43"/>
  <c r="T497" i="43"/>
  <c r="T496" i="43"/>
  <c r="T495" i="43"/>
  <c r="T494" i="43"/>
  <c r="T493" i="43"/>
  <c r="T492" i="43"/>
  <c r="T491" i="43"/>
  <c r="T490" i="43"/>
  <c r="T489" i="43"/>
  <c r="T488" i="43"/>
  <c r="T487" i="43"/>
  <c r="T486" i="43"/>
  <c r="T485" i="43"/>
  <c r="T484" i="43"/>
  <c r="T483" i="43"/>
  <c r="T482" i="43"/>
  <c r="T481" i="43"/>
  <c r="T480" i="43"/>
  <c r="T479" i="43"/>
  <c r="T478" i="43"/>
  <c r="T477" i="43"/>
  <c r="T476" i="43"/>
  <c r="T475" i="43"/>
  <c r="T474" i="43"/>
  <c r="T473" i="43"/>
  <c r="T472" i="43"/>
  <c r="T471" i="43"/>
  <c r="T470" i="43"/>
  <c r="T469" i="43"/>
  <c r="T468" i="43"/>
  <c r="T467" i="43"/>
  <c r="T466" i="43"/>
  <c r="T465" i="43"/>
  <c r="T464" i="43"/>
  <c r="T463" i="43"/>
  <c r="T462" i="43"/>
  <c r="T461" i="43"/>
  <c r="T460" i="43"/>
  <c r="T459" i="43"/>
  <c r="T458" i="43"/>
  <c r="T457" i="43"/>
  <c r="T456" i="43"/>
  <c r="T455" i="43"/>
  <c r="T454" i="43"/>
  <c r="T453" i="43"/>
  <c r="T452" i="43"/>
  <c r="T451" i="43"/>
  <c r="T450" i="43"/>
  <c r="T449" i="43"/>
  <c r="T448" i="43"/>
  <c r="T447" i="43"/>
  <c r="T446" i="43"/>
  <c r="T445" i="43"/>
  <c r="T444" i="43"/>
  <c r="T443" i="43"/>
  <c r="T442" i="43"/>
  <c r="T441" i="43"/>
  <c r="T440" i="43"/>
  <c r="T439" i="43"/>
  <c r="T438" i="43"/>
  <c r="T437" i="43"/>
  <c r="T436" i="43"/>
  <c r="T435" i="43"/>
  <c r="T434" i="43"/>
  <c r="T433" i="43"/>
  <c r="T432" i="43"/>
  <c r="T431" i="43"/>
  <c r="T430" i="43"/>
  <c r="T429" i="43"/>
  <c r="T428" i="43"/>
  <c r="T427" i="43"/>
  <c r="T426" i="43"/>
  <c r="T425" i="43"/>
  <c r="T424" i="43"/>
  <c r="T423" i="43"/>
  <c r="T422" i="43"/>
  <c r="T421" i="43"/>
  <c r="T420" i="43"/>
  <c r="T419" i="43"/>
  <c r="T418" i="43"/>
  <c r="T417" i="43"/>
  <c r="T416" i="43"/>
  <c r="T415" i="43"/>
  <c r="T414" i="43"/>
  <c r="T413" i="43"/>
  <c r="T412" i="43"/>
  <c r="T411" i="43"/>
  <c r="T410" i="43"/>
  <c r="T409" i="43"/>
  <c r="T408" i="43"/>
  <c r="T407" i="43"/>
  <c r="T406" i="43"/>
  <c r="T405" i="43"/>
  <c r="T404" i="43"/>
  <c r="T403" i="43"/>
  <c r="T402" i="43"/>
  <c r="T401" i="43"/>
  <c r="T400" i="43"/>
  <c r="T399" i="43"/>
  <c r="T398" i="43"/>
  <c r="T397" i="43"/>
  <c r="T396" i="43"/>
  <c r="T395" i="43"/>
  <c r="T394" i="43"/>
  <c r="T393" i="43"/>
  <c r="T392" i="43"/>
  <c r="T391" i="43"/>
  <c r="T390" i="43"/>
  <c r="T389" i="43"/>
  <c r="T388" i="43"/>
  <c r="T387" i="43"/>
  <c r="T386" i="43"/>
  <c r="T385" i="43"/>
  <c r="T384" i="43"/>
  <c r="T383" i="43"/>
  <c r="T382" i="43"/>
  <c r="T381" i="43"/>
  <c r="T380" i="43"/>
  <c r="T379" i="43"/>
  <c r="T378" i="43"/>
  <c r="T377" i="43"/>
  <c r="T376" i="43"/>
  <c r="T375" i="43"/>
  <c r="T374" i="43"/>
  <c r="T373" i="43"/>
  <c r="T372" i="43"/>
  <c r="T371" i="43"/>
  <c r="T370" i="43"/>
  <c r="T369" i="43"/>
  <c r="T368" i="43"/>
  <c r="T367" i="43"/>
  <c r="T366" i="43"/>
  <c r="T365" i="43"/>
  <c r="T364" i="43"/>
  <c r="T363" i="43"/>
  <c r="T362" i="43"/>
  <c r="T361" i="43"/>
  <c r="T360" i="43"/>
  <c r="T359" i="43"/>
  <c r="T358" i="43"/>
  <c r="T357" i="43"/>
  <c r="T356" i="43"/>
  <c r="T355" i="43"/>
  <c r="T354" i="43"/>
  <c r="T353" i="43"/>
  <c r="T352" i="43"/>
  <c r="T351" i="43"/>
  <c r="T350" i="43"/>
  <c r="T349" i="43"/>
  <c r="T348" i="43"/>
  <c r="T347" i="43"/>
  <c r="T346" i="43"/>
  <c r="T345" i="43"/>
  <c r="T344" i="43"/>
  <c r="T343" i="43"/>
  <c r="T342" i="43"/>
  <c r="T341" i="43"/>
  <c r="T340" i="43"/>
  <c r="T339" i="43"/>
  <c r="T338" i="43"/>
  <c r="T337" i="43"/>
  <c r="T336" i="43"/>
  <c r="T335" i="43"/>
  <c r="T334" i="43"/>
  <c r="T333" i="43"/>
  <c r="T332" i="43"/>
  <c r="T331" i="43"/>
  <c r="T330" i="43"/>
  <c r="T329" i="43"/>
  <c r="T328" i="43"/>
  <c r="T327" i="43"/>
  <c r="T326" i="43"/>
  <c r="T325" i="43"/>
  <c r="T324" i="43"/>
  <c r="T323" i="43"/>
  <c r="T322" i="43"/>
  <c r="T321" i="43"/>
  <c r="T320" i="43"/>
  <c r="T319" i="43"/>
  <c r="T318" i="43"/>
  <c r="T317" i="43"/>
  <c r="T316" i="43"/>
  <c r="T315" i="43"/>
  <c r="T314" i="43"/>
  <c r="T313" i="43"/>
  <c r="T312" i="43"/>
  <c r="T311" i="43"/>
  <c r="T310" i="43"/>
  <c r="T309" i="43"/>
  <c r="T308" i="43"/>
  <c r="T307" i="43"/>
  <c r="T306" i="43"/>
  <c r="T305" i="43"/>
  <c r="T304" i="43"/>
  <c r="T303" i="43"/>
  <c r="T302" i="43"/>
  <c r="T301" i="43"/>
  <c r="T300" i="43"/>
  <c r="T299" i="43"/>
  <c r="T298" i="43"/>
  <c r="T297" i="43"/>
  <c r="T296" i="43"/>
  <c r="T295" i="43"/>
  <c r="T294" i="43"/>
  <c r="T293" i="43"/>
  <c r="T292" i="43"/>
  <c r="T291" i="43"/>
  <c r="T290" i="43"/>
  <c r="T289" i="43"/>
  <c r="T288" i="43"/>
  <c r="T287" i="43"/>
  <c r="T286" i="43"/>
  <c r="T285" i="43"/>
  <c r="T284" i="43"/>
  <c r="T283" i="43"/>
  <c r="T282" i="43"/>
  <c r="T281" i="43"/>
  <c r="T280" i="43"/>
  <c r="T279" i="43"/>
  <c r="T278" i="43"/>
  <c r="T277" i="43"/>
  <c r="T276" i="43"/>
  <c r="T275" i="43"/>
  <c r="T274" i="43"/>
  <c r="T273" i="43"/>
  <c r="T272" i="43"/>
  <c r="T271" i="43"/>
  <c r="T270" i="43"/>
  <c r="T269" i="43"/>
  <c r="T268" i="43"/>
  <c r="T267" i="43"/>
  <c r="T266" i="43"/>
  <c r="T265" i="43"/>
  <c r="T264" i="43"/>
  <c r="T263" i="43"/>
  <c r="T262" i="43"/>
  <c r="T261" i="43"/>
  <c r="T260" i="43"/>
  <c r="T259" i="43"/>
  <c r="T258" i="43"/>
  <c r="T257" i="43"/>
  <c r="T256" i="43"/>
  <c r="T255" i="43"/>
  <c r="T254" i="43"/>
  <c r="T253" i="43"/>
  <c r="T252" i="43"/>
  <c r="T251" i="43"/>
  <c r="T250" i="43"/>
  <c r="T249" i="43"/>
  <c r="T248" i="43"/>
  <c r="T247" i="43"/>
  <c r="T246" i="43"/>
  <c r="T245" i="43"/>
  <c r="T244" i="43"/>
  <c r="T243" i="43"/>
  <c r="T242" i="43"/>
  <c r="T241" i="43"/>
  <c r="T240" i="43"/>
  <c r="T239" i="43"/>
  <c r="T238" i="43"/>
  <c r="T237" i="43"/>
  <c r="T236" i="43"/>
  <c r="T235" i="43"/>
  <c r="T234" i="43"/>
  <c r="T233" i="43"/>
  <c r="T232" i="43"/>
  <c r="T231" i="43"/>
  <c r="T230" i="43"/>
  <c r="T229" i="43"/>
  <c r="T228" i="43"/>
  <c r="T227" i="43"/>
  <c r="T226" i="43"/>
  <c r="T225" i="43"/>
  <c r="T224" i="43"/>
  <c r="T223" i="43"/>
  <c r="T222" i="43"/>
  <c r="T221" i="43"/>
  <c r="T220" i="43"/>
  <c r="T219" i="43"/>
  <c r="T218" i="43"/>
  <c r="T217" i="43"/>
  <c r="T216" i="43"/>
  <c r="T215" i="43"/>
  <c r="T214" i="43"/>
  <c r="T213" i="43"/>
  <c r="T212" i="43"/>
  <c r="T211" i="43"/>
  <c r="T210" i="43"/>
  <c r="T209" i="43"/>
  <c r="T208" i="43"/>
  <c r="T207" i="43"/>
  <c r="T206" i="43"/>
  <c r="T205" i="43"/>
  <c r="T204" i="43"/>
  <c r="T203" i="43"/>
  <c r="T202" i="43"/>
  <c r="T201" i="43"/>
  <c r="T200" i="43"/>
  <c r="T199" i="43"/>
  <c r="T198" i="43"/>
  <c r="T197" i="43"/>
  <c r="T196" i="43"/>
  <c r="T195" i="43"/>
  <c r="T194" i="43"/>
  <c r="T193" i="43"/>
  <c r="T192" i="43"/>
  <c r="T191" i="43"/>
  <c r="T190" i="43"/>
  <c r="T189" i="43"/>
  <c r="T188" i="43"/>
  <c r="T187" i="43"/>
  <c r="T186" i="43"/>
  <c r="T185" i="43"/>
  <c r="T184" i="43"/>
  <c r="T183" i="43"/>
  <c r="T182" i="43"/>
  <c r="T181" i="43"/>
  <c r="T180" i="43"/>
  <c r="T179" i="43"/>
  <c r="T178" i="43"/>
  <c r="T177" i="43"/>
  <c r="T176" i="43"/>
  <c r="T175" i="43"/>
  <c r="T174" i="43"/>
  <c r="T173" i="43"/>
  <c r="T172" i="43"/>
  <c r="T171" i="43"/>
  <c r="T170" i="43"/>
  <c r="T169" i="43"/>
  <c r="T168" i="43"/>
  <c r="T167" i="43"/>
  <c r="T166" i="43"/>
  <c r="T165" i="43"/>
  <c r="T164" i="43"/>
  <c r="T163" i="43"/>
  <c r="T162" i="43"/>
  <c r="T161" i="43"/>
  <c r="T160" i="43"/>
  <c r="T159" i="43"/>
  <c r="T158" i="43"/>
  <c r="T157" i="43"/>
  <c r="T156" i="43"/>
  <c r="T155" i="43"/>
  <c r="T154" i="43"/>
  <c r="T153" i="43"/>
  <c r="T152" i="43"/>
  <c r="T151" i="43"/>
  <c r="T150" i="43"/>
  <c r="T149" i="43"/>
  <c r="T148" i="43"/>
  <c r="T147" i="43"/>
  <c r="T146" i="43"/>
  <c r="T145" i="43"/>
  <c r="T144" i="43"/>
  <c r="T143" i="43"/>
  <c r="T142" i="43"/>
  <c r="T141" i="43"/>
  <c r="T140" i="43"/>
  <c r="T139" i="43"/>
  <c r="T138" i="43"/>
  <c r="T137" i="43"/>
  <c r="T136" i="43"/>
  <c r="T135" i="43"/>
  <c r="T134" i="43"/>
  <c r="T133" i="43"/>
  <c r="T132" i="43"/>
  <c r="T131" i="43"/>
  <c r="T130" i="43"/>
  <c r="T129" i="43"/>
  <c r="T128" i="43"/>
  <c r="T127" i="43"/>
  <c r="T126" i="43"/>
  <c r="T125" i="43"/>
  <c r="T124" i="43"/>
  <c r="T123" i="43"/>
  <c r="T122" i="43"/>
  <c r="T121" i="43"/>
  <c r="T120" i="43"/>
  <c r="T119" i="43"/>
  <c r="T118" i="43"/>
  <c r="T117" i="43"/>
  <c r="T116" i="43"/>
  <c r="T115" i="43"/>
  <c r="T114" i="43"/>
  <c r="T113" i="43"/>
  <c r="T112" i="43"/>
  <c r="T111" i="43"/>
  <c r="T110" i="43"/>
  <c r="T109" i="43"/>
  <c r="T108" i="43"/>
  <c r="T107" i="43"/>
  <c r="T106" i="43"/>
  <c r="T105" i="43"/>
  <c r="T104" i="43"/>
  <c r="T103" i="43"/>
  <c r="T102" i="43"/>
  <c r="T101" i="43"/>
  <c r="T100" i="43"/>
  <c r="T99" i="43"/>
  <c r="T98" i="43"/>
  <c r="T97" i="43"/>
  <c r="T96" i="43"/>
  <c r="T95" i="43"/>
  <c r="T94" i="43"/>
  <c r="T93" i="43"/>
  <c r="T92" i="43"/>
  <c r="T91" i="43"/>
  <c r="T90" i="43"/>
  <c r="T89" i="43"/>
  <c r="T88" i="43"/>
  <c r="T87" i="43"/>
  <c r="T86" i="43"/>
  <c r="T85" i="43"/>
  <c r="T84" i="43"/>
  <c r="T83" i="43"/>
  <c r="T82" i="43"/>
  <c r="T81" i="43"/>
  <c r="T80" i="43"/>
  <c r="T79" i="43"/>
  <c r="T78" i="43"/>
  <c r="T77" i="43"/>
  <c r="T76" i="43"/>
  <c r="T75" i="43"/>
  <c r="T74" i="43"/>
  <c r="T73" i="43"/>
  <c r="T72" i="43"/>
  <c r="T71" i="43"/>
  <c r="T70" i="43"/>
  <c r="T69" i="43"/>
  <c r="T68" i="43"/>
  <c r="T67" i="43"/>
  <c r="T66" i="43"/>
  <c r="T65" i="43"/>
  <c r="T64" i="43"/>
  <c r="T63" i="43"/>
  <c r="T62" i="43"/>
  <c r="T61" i="43"/>
  <c r="T60" i="43"/>
  <c r="T59" i="43"/>
  <c r="T58" i="43"/>
  <c r="T57" i="43"/>
  <c r="T56" i="43"/>
  <c r="T55" i="43"/>
  <c r="T54" i="43"/>
  <c r="T53" i="43"/>
  <c r="T52" i="43"/>
  <c r="T51" i="43"/>
  <c r="T50" i="43"/>
  <c r="T49" i="43"/>
  <c r="T48" i="43"/>
  <c r="T47" i="43"/>
  <c r="T46" i="43"/>
  <c r="T45" i="43"/>
  <c r="T44" i="43"/>
  <c r="T43" i="43"/>
  <c r="T42" i="43"/>
  <c r="T41" i="43"/>
  <c r="T40" i="43"/>
  <c r="T39" i="43"/>
  <c r="T38" i="43"/>
  <c r="T37" i="43"/>
  <c r="T36" i="43"/>
  <c r="T35" i="43"/>
  <c r="T34" i="43"/>
  <c r="T33" i="43"/>
  <c r="T32" i="43"/>
  <c r="T31" i="43"/>
  <c r="T30" i="43"/>
  <c r="T29" i="43"/>
  <c r="T28" i="43"/>
  <c r="T27" i="43"/>
  <c r="T26" i="43"/>
  <c r="T25" i="43"/>
  <c r="T24" i="43"/>
  <c r="T23" i="43"/>
  <c r="T22" i="43"/>
  <c r="T21" i="43"/>
  <c r="T20" i="43"/>
  <c r="T19" i="43"/>
  <c r="T18" i="43"/>
  <c r="T516" i="42"/>
  <c r="T515" i="42"/>
  <c r="T514" i="42"/>
  <c r="T513" i="42"/>
  <c r="T512" i="42"/>
  <c r="T511" i="42"/>
  <c r="T510" i="42"/>
  <c r="T509" i="42"/>
  <c r="T508" i="42"/>
  <c r="T507" i="42"/>
  <c r="T506" i="42"/>
  <c r="T505" i="42"/>
  <c r="T504" i="42"/>
  <c r="T503" i="42"/>
  <c r="T502" i="42"/>
  <c r="T501" i="42"/>
  <c r="T500" i="42"/>
  <c r="T499" i="42"/>
  <c r="T498" i="42"/>
  <c r="T497" i="42"/>
  <c r="T496" i="42"/>
  <c r="T495" i="42"/>
  <c r="T494" i="42"/>
  <c r="T493" i="42"/>
  <c r="T492" i="42"/>
  <c r="T491" i="42"/>
  <c r="T490" i="42"/>
  <c r="T489" i="42"/>
  <c r="T488" i="42"/>
  <c r="T487" i="42"/>
  <c r="T486" i="42"/>
  <c r="T485" i="42"/>
  <c r="T484" i="42"/>
  <c r="T483" i="42"/>
  <c r="T482" i="42"/>
  <c r="T481" i="42"/>
  <c r="T480" i="42"/>
  <c r="T479" i="42"/>
  <c r="T478" i="42"/>
  <c r="T477" i="42"/>
  <c r="T476" i="42"/>
  <c r="T475" i="42"/>
  <c r="T474" i="42"/>
  <c r="T473" i="42"/>
  <c r="T472" i="42"/>
  <c r="T471" i="42"/>
  <c r="T470" i="42"/>
  <c r="T469" i="42"/>
  <c r="T468" i="42"/>
  <c r="T467" i="42"/>
  <c r="T466" i="42"/>
  <c r="T465" i="42"/>
  <c r="T464" i="42"/>
  <c r="T463" i="42"/>
  <c r="T462" i="42"/>
  <c r="T461" i="42"/>
  <c r="T460" i="42"/>
  <c r="T459" i="42"/>
  <c r="T458" i="42"/>
  <c r="T457" i="42"/>
  <c r="T456" i="42"/>
  <c r="T455" i="42"/>
  <c r="T454" i="42"/>
  <c r="T453" i="42"/>
  <c r="T452" i="42"/>
  <c r="T451" i="42"/>
  <c r="T450" i="42"/>
  <c r="T449" i="42"/>
  <c r="T448" i="42"/>
  <c r="T447" i="42"/>
  <c r="T446" i="42"/>
  <c r="T445" i="42"/>
  <c r="T444" i="42"/>
  <c r="T443" i="42"/>
  <c r="T442" i="42"/>
  <c r="T441" i="42"/>
  <c r="T440" i="42"/>
  <c r="T439" i="42"/>
  <c r="T438" i="42"/>
  <c r="T437" i="42"/>
  <c r="T436" i="42"/>
  <c r="T435" i="42"/>
  <c r="T434" i="42"/>
  <c r="T433" i="42"/>
  <c r="T432" i="42"/>
  <c r="T431" i="42"/>
  <c r="T430" i="42"/>
  <c r="T429" i="42"/>
  <c r="T428" i="42"/>
  <c r="T427" i="42"/>
  <c r="T426" i="42"/>
  <c r="T425" i="42"/>
  <c r="T424" i="42"/>
  <c r="T423" i="42"/>
  <c r="T422" i="42"/>
  <c r="T421" i="42"/>
  <c r="T420" i="42"/>
  <c r="T419" i="42"/>
  <c r="T418" i="42"/>
  <c r="T417" i="42"/>
  <c r="T416" i="42"/>
  <c r="T415" i="42"/>
  <c r="T414" i="42"/>
  <c r="T413" i="42"/>
  <c r="T412" i="42"/>
  <c r="T411" i="42"/>
  <c r="T410" i="42"/>
  <c r="T409" i="42"/>
  <c r="T408" i="42"/>
  <c r="T407" i="42"/>
  <c r="T406" i="42"/>
  <c r="T405" i="42"/>
  <c r="T404" i="42"/>
  <c r="T403" i="42"/>
  <c r="T402" i="42"/>
  <c r="T401" i="42"/>
  <c r="T400" i="42"/>
  <c r="T399" i="42"/>
  <c r="T398" i="42"/>
  <c r="T397" i="42"/>
  <c r="T396" i="42"/>
  <c r="T395" i="42"/>
  <c r="T394" i="42"/>
  <c r="T393" i="42"/>
  <c r="T392" i="42"/>
  <c r="T391" i="42"/>
  <c r="T390" i="42"/>
  <c r="T389" i="42"/>
  <c r="T388" i="42"/>
  <c r="T387" i="42"/>
  <c r="T386" i="42"/>
  <c r="T385" i="42"/>
  <c r="T384" i="42"/>
  <c r="T383" i="42"/>
  <c r="T382" i="42"/>
  <c r="T381" i="42"/>
  <c r="T380" i="42"/>
  <c r="T379" i="42"/>
  <c r="T378" i="42"/>
  <c r="T377" i="42"/>
  <c r="T376" i="42"/>
  <c r="T375" i="42"/>
  <c r="T374" i="42"/>
  <c r="T373" i="42"/>
  <c r="T372" i="42"/>
  <c r="T371" i="42"/>
  <c r="T370" i="42"/>
  <c r="T369" i="42"/>
  <c r="T368" i="42"/>
  <c r="T367" i="42"/>
  <c r="T366" i="42"/>
  <c r="T365" i="42"/>
  <c r="T364" i="42"/>
  <c r="T363" i="42"/>
  <c r="T362" i="42"/>
  <c r="T361" i="42"/>
  <c r="T360" i="42"/>
  <c r="T359" i="42"/>
  <c r="T358" i="42"/>
  <c r="T357" i="42"/>
  <c r="T356" i="42"/>
  <c r="T355" i="42"/>
  <c r="T354" i="42"/>
  <c r="T353" i="42"/>
  <c r="T352" i="42"/>
  <c r="T351" i="42"/>
  <c r="T350" i="42"/>
  <c r="T349" i="42"/>
  <c r="T348" i="42"/>
  <c r="T347" i="42"/>
  <c r="T346" i="42"/>
  <c r="T345" i="42"/>
  <c r="T344" i="42"/>
  <c r="T343" i="42"/>
  <c r="T342" i="42"/>
  <c r="T341" i="42"/>
  <c r="T340" i="42"/>
  <c r="T339" i="42"/>
  <c r="T338" i="42"/>
  <c r="T337" i="42"/>
  <c r="T336" i="42"/>
  <c r="T335" i="42"/>
  <c r="T334" i="42"/>
  <c r="T333" i="42"/>
  <c r="T332" i="42"/>
  <c r="T331" i="42"/>
  <c r="T330" i="42"/>
  <c r="T329" i="42"/>
  <c r="T328" i="42"/>
  <c r="T327" i="42"/>
  <c r="T326" i="42"/>
  <c r="T325" i="42"/>
  <c r="T324" i="42"/>
  <c r="T323" i="42"/>
  <c r="T322" i="42"/>
  <c r="T321" i="42"/>
  <c r="T320" i="42"/>
  <c r="T319" i="42"/>
  <c r="T318" i="42"/>
  <c r="T317" i="42"/>
  <c r="T316" i="42"/>
  <c r="T315" i="42"/>
  <c r="T314" i="42"/>
  <c r="T313" i="42"/>
  <c r="T312" i="42"/>
  <c r="T311" i="42"/>
  <c r="T310" i="42"/>
  <c r="T309" i="42"/>
  <c r="T308" i="42"/>
  <c r="T307" i="42"/>
  <c r="T306" i="42"/>
  <c r="T305" i="42"/>
  <c r="T304" i="42"/>
  <c r="T303" i="42"/>
  <c r="T302" i="42"/>
  <c r="T301" i="42"/>
  <c r="T300" i="42"/>
  <c r="T299" i="42"/>
  <c r="T298" i="42"/>
  <c r="T297" i="42"/>
  <c r="T296" i="42"/>
  <c r="T295" i="42"/>
  <c r="T294" i="42"/>
  <c r="T293" i="42"/>
  <c r="T292" i="42"/>
  <c r="T291" i="42"/>
  <c r="T290" i="42"/>
  <c r="T289" i="42"/>
  <c r="T288" i="42"/>
  <c r="T287" i="42"/>
  <c r="T286" i="42"/>
  <c r="T285" i="42"/>
  <c r="T284" i="42"/>
  <c r="T283" i="42"/>
  <c r="T282" i="42"/>
  <c r="T281" i="42"/>
  <c r="T280" i="42"/>
  <c r="T279" i="42"/>
  <c r="T278" i="42"/>
  <c r="T277" i="42"/>
  <c r="T276" i="42"/>
  <c r="T275" i="42"/>
  <c r="T274" i="42"/>
  <c r="T273" i="42"/>
  <c r="T272" i="42"/>
  <c r="T271" i="42"/>
  <c r="T270" i="42"/>
  <c r="T269" i="42"/>
  <c r="T268" i="42"/>
  <c r="T267" i="42"/>
  <c r="T266" i="42"/>
  <c r="T265" i="42"/>
  <c r="T264" i="42"/>
  <c r="T263" i="42"/>
  <c r="T262" i="42"/>
  <c r="T261" i="42"/>
  <c r="T260" i="42"/>
  <c r="T259" i="42"/>
  <c r="T258" i="42"/>
  <c r="T257" i="42"/>
  <c r="T256" i="42"/>
  <c r="T255" i="42"/>
  <c r="T254" i="42"/>
  <c r="T253" i="42"/>
  <c r="T252" i="42"/>
  <c r="T251" i="42"/>
  <c r="T250" i="42"/>
  <c r="T249" i="42"/>
  <c r="T248" i="42"/>
  <c r="T247" i="42"/>
  <c r="T246" i="42"/>
  <c r="T245" i="42"/>
  <c r="T244" i="42"/>
  <c r="T243" i="42"/>
  <c r="T242" i="42"/>
  <c r="T241" i="42"/>
  <c r="T240" i="42"/>
  <c r="T239" i="42"/>
  <c r="T238" i="42"/>
  <c r="T237" i="42"/>
  <c r="T236" i="42"/>
  <c r="T235" i="42"/>
  <c r="T234" i="42"/>
  <c r="T233" i="42"/>
  <c r="T232" i="42"/>
  <c r="T231" i="42"/>
  <c r="T230" i="42"/>
  <c r="T229" i="42"/>
  <c r="T228" i="42"/>
  <c r="T227" i="42"/>
  <c r="T226" i="42"/>
  <c r="T225" i="42"/>
  <c r="T224" i="42"/>
  <c r="T223" i="42"/>
  <c r="T222" i="42"/>
  <c r="T221" i="42"/>
  <c r="T220" i="42"/>
  <c r="T219" i="42"/>
  <c r="T218" i="42"/>
  <c r="T217" i="42"/>
  <c r="T216" i="42"/>
  <c r="T215" i="42"/>
  <c r="T214" i="42"/>
  <c r="T213" i="42"/>
  <c r="T212" i="42"/>
  <c r="T211" i="42"/>
  <c r="T210" i="42"/>
  <c r="T209" i="42"/>
  <c r="T208" i="42"/>
  <c r="T207" i="42"/>
  <c r="T206" i="42"/>
  <c r="T205" i="42"/>
  <c r="T204" i="42"/>
  <c r="T203" i="42"/>
  <c r="T202" i="42"/>
  <c r="T201" i="42"/>
  <c r="T200" i="42"/>
  <c r="T199" i="42"/>
  <c r="T198" i="42"/>
  <c r="T197" i="42"/>
  <c r="T196" i="42"/>
  <c r="T195" i="42"/>
  <c r="T194" i="42"/>
  <c r="T193" i="42"/>
  <c r="T192" i="42"/>
  <c r="T191" i="42"/>
  <c r="T190" i="42"/>
  <c r="T189" i="42"/>
  <c r="T188" i="42"/>
  <c r="T187" i="42"/>
  <c r="T186" i="42"/>
  <c r="T185" i="42"/>
  <c r="T184" i="42"/>
  <c r="T183" i="42"/>
  <c r="T182" i="42"/>
  <c r="T181" i="42"/>
  <c r="T180" i="42"/>
  <c r="T179" i="42"/>
  <c r="T178" i="42"/>
  <c r="T177" i="42"/>
  <c r="T176" i="42"/>
  <c r="T175" i="42"/>
  <c r="T174" i="42"/>
  <c r="T173" i="42"/>
  <c r="T172" i="42"/>
  <c r="T171" i="42"/>
  <c r="T170" i="42"/>
  <c r="T169" i="42"/>
  <c r="T168" i="42"/>
  <c r="T167" i="42"/>
  <c r="T166" i="42"/>
  <c r="T165" i="42"/>
  <c r="T164" i="42"/>
  <c r="T163" i="42"/>
  <c r="T162" i="42"/>
  <c r="T161" i="42"/>
  <c r="T160" i="42"/>
  <c r="T159" i="42"/>
  <c r="T158" i="42"/>
  <c r="T157" i="42"/>
  <c r="T156" i="42"/>
  <c r="T155" i="42"/>
  <c r="T154" i="42"/>
  <c r="T153" i="42"/>
  <c r="T152" i="42"/>
  <c r="T151" i="42"/>
  <c r="T150" i="42"/>
  <c r="T149" i="42"/>
  <c r="T148" i="42"/>
  <c r="T147" i="42"/>
  <c r="T146" i="42"/>
  <c r="T145" i="42"/>
  <c r="T144" i="42"/>
  <c r="T143" i="42"/>
  <c r="T142" i="42"/>
  <c r="T141" i="42"/>
  <c r="T140" i="42"/>
  <c r="T139" i="42"/>
  <c r="T138" i="42"/>
  <c r="T137" i="42"/>
  <c r="T136" i="42"/>
  <c r="T135" i="42"/>
  <c r="T134" i="42"/>
  <c r="T133" i="42"/>
  <c r="T132" i="42"/>
  <c r="T131" i="42"/>
  <c r="T130" i="42"/>
  <c r="T129" i="42"/>
  <c r="T128" i="42"/>
  <c r="T127" i="42"/>
  <c r="T126" i="42"/>
  <c r="T125" i="42"/>
  <c r="T124" i="42"/>
  <c r="T123" i="42"/>
  <c r="T122" i="42"/>
  <c r="T121" i="42"/>
  <c r="T120" i="42"/>
  <c r="T119" i="42"/>
  <c r="T118" i="42"/>
  <c r="T117" i="42"/>
  <c r="T116" i="42"/>
  <c r="T115" i="42"/>
  <c r="T114" i="42"/>
  <c r="T113" i="42"/>
  <c r="T112" i="42"/>
  <c r="T111" i="42"/>
  <c r="T110" i="42"/>
  <c r="T109" i="42"/>
  <c r="T108" i="42"/>
  <c r="T107" i="42"/>
  <c r="T106" i="42"/>
  <c r="T105" i="42"/>
  <c r="T104" i="42"/>
  <c r="T103" i="42"/>
  <c r="T102" i="42"/>
  <c r="T101" i="42"/>
  <c r="T100" i="42"/>
  <c r="T99" i="42"/>
  <c r="T98" i="42"/>
  <c r="T97" i="42"/>
  <c r="T96" i="42"/>
  <c r="T95" i="42"/>
  <c r="T94" i="42"/>
  <c r="T93" i="42"/>
  <c r="T92" i="42"/>
  <c r="T91" i="42"/>
  <c r="T90" i="42"/>
  <c r="T89" i="42"/>
  <c r="T88" i="42"/>
  <c r="T87" i="42"/>
  <c r="T86" i="42"/>
  <c r="T85" i="42"/>
  <c r="T84" i="42"/>
  <c r="T83" i="42"/>
  <c r="T82" i="42"/>
  <c r="T81" i="42"/>
  <c r="T80" i="42"/>
  <c r="T79" i="42"/>
  <c r="T78" i="42"/>
  <c r="T77" i="42"/>
  <c r="T76" i="42"/>
  <c r="T75" i="42"/>
  <c r="T74" i="42"/>
  <c r="T73" i="42"/>
  <c r="T72" i="42"/>
  <c r="T71" i="42"/>
  <c r="T70" i="42"/>
  <c r="T69" i="42"/>
  <c r="T68" i="42"/>
  <c r="T67" i="42"/>
  <c r="T66" i="42"/>
  <c r="T65" i="42"/>
  <c r="T64" i="42"/>
  <c r="T63" i="42"/>
  <c r="T62" i="42"/>
  <c r="T61" i="42"/>
  <c r="T60" i="42"/>
  <c r="T59" i="42"/>
  <c r="T58" i="42"/>
  <c r="T57" i="42"/>
  <c r="T56" i="42"/>
  <c r="T55" i="42"/>
  <c r="T54" i="42"/>
  <c r="T53" i="42"/>
  <c r="T52" i="42"/>
  <c r="T51" i="42"/>
  <c r="T50" i="42"/>
  <c r="T49" i="42"/>
  <c r="T48" i="42"/>
  <c r="T47" i="42"/>
  <c r="T46" i="42"/>
  <c r="T45" i="42"/>
  <c r="T44" i="42"/>
  <c r="T43" i="42"/>
  <c r="T42" i="42"/>
  <c r="T41" i="42"/>
  <c r="T40" i="42"/>
  <c r="T39" i="42"/>
  <c r="T38" i="42"/>
  <c r="T37" i="42"/>
  <c r="T36" i="42"/>
  <c r="T35" i="42"/>
  <c r="T34" i="42"/>
  <c r="T33" i="42"/>
  <c r="T32" i="42"/>
  <c r="T31" i="42"/>
  <c r="T30" i="42"/>
  <c r="T29" i="42"/>
  <c r="T28" i="42"/>
  <c r="T27" i="42"/>
  <c r="T26" i="42"/>
  <c r="T25" i="42"/>
  <c r="T24" i="42"/>
  <c r="T23" i="42"/>
  <c r="T22" i="42"/>
  <c r="T21" i="42"/>
  <c r="T20" i="42"/>
  <c r="T19" i="42"/>
  <c r="T18" i="42"/>
  <c r="C3" i="29"/>
  <c r="F24" i="38"/>
  <c r="J24" i="38"/>
  <c r="U24" i="38"/>
  <c r="F25" i="38"/>
  <c r="J25" i="38"/>
  <c r="K25" i="38" s="1"/>
  <c r="U25" i="38"/>
  <c r="F26" i="38"/>
  <c r="J26" i="38"/>
  <c r="K26" i="38" s="1"/>
  <c r="U26" i="38"/>
  <c r="F27" i="38"/>
  <c r="J27" i="38"/>
  <c r="K27" i="38" s="1"/>
  <c r="L27" i="38" s="1"/>
  <c r="U27" i="38"/>
  <c r="F67" i="38"/>
  <c r="J67" i="38"/>
  <c r="U67" i="38"/>
  <c r="F68" i="38"/>
  <c r="J68" i="38"/>
  <c r="K68" i="38" s="1"/>
  <c r="U68" i="38"/>
  <c r="F69" i="38"/>
  <c r="J69" i="38"/>
  <c r="K69" i="38" s="1"/>
  <c r="L69" i="38" s="1"/>
  <c r="U69" i="38"/>
  <c r="F70" i="38"/>
  <c r="J70" i="38"/>
  <c r="K70" i="38" s="1"/>
  <c r="U70" i="38"/>
  <c r="F110" i="38"/>
  <c r="J110" i="38"/>
  <c r="K110" i="38" s="1"/>
  <c r="U110" i="38"/>
  <c r="F111" i="38"/>
  <c r="J111" i="38"/>
  <c r="K111" i="38" s="1"/>
  <c r="U111" i="38"/>
  <c r="F112" i="38"/>
  <c r="J112" i="38"/>
  <c r="K112" i="38" s="1"/>
  <c r="U112" i="38"/>
  <c r="F113" i="38"/>
  <c r="J113" i="38"/>
  <c r="K113" i="38" s="1"/>
  <c r="U113" i="38"/>
  <c r="F153" i="38"/>
  <c r="J153" i="38"/>
  <c r="U153" i="38"/>
  <c r="F154" i="38"/>
  <c r="J154" i="38"/>
  <c r="K154" i="38" s="1"/>
  <c r="U154" i="38"/>
  <c r="F155" i="38"/>
  <c r="J155" i="38"/>
  <c r="K155" i="38" s="1"/>
  <c r="L155" i="38" s="1"/>
  <c r="U155" i="38"/>
  <c r="F156" i="38"/>
  <c r="J156" i="38"/>
  <c r="K156" i="38" s="1"/>
  <c r="U156" i="38"/>
  <c r="F195" i="38"/>
  <c r="J195" i="38"/>
  <c r="K195" i="38" s="1"/>
  <c r="U195" i="38"/>
  <c r="F196" i="38"/>
  <c r="J196" i="38"/>
  <c r="K196" i="38" s="1"/>
  <c r="L196" i="38" s="1"/>
  <c r="U196" i="38"/>
  <c r="F197" i="38"/>
  <c r="J197" i="38"/>
  <c r="K197" i="38" s="1"/>
  <c r="U197" i="38"/>
  <c r="F198" i="38"/>
  <c r="J198" i="38"/>
  <c r="K198" i="38" s="1"/>
  <c r="L198" i="38" s="1"/>
  <c r="U198" i="38"/>
  <c r="F237" i="38"/>
  <c r="J237" i="38"/>
  <c r="K237" i="38" s="1"/>
  <c r="L237" i="38" s="1"/>
  <c r="U237" i="38"/>
  <c r="F238" i="38"/>
  <c r="J238" i="38"/>
  <c r="K238" i="38" s="1"/>
  <c r="U238" i="38"/>
  <c r="F239" i="38"/>
  <c r="J239" i="38"/>
  <c r="K239" i="38" s="1"/>
  <c r="L239" i="38" s="1"/>
  <c r="U239" i="38"/>
  <c r="F240" i="38"/>
  <c r="J240" i="38"/>
  <c r="K240" i="38" s="1"/>
  <c r="U240" i="38"/>
  <c r="X24" i="38"/>
  <c r="X25" i="38"/>
  <c r="X26" i="38"/>
  <c r="X27" i="38"/>
  <c r="X67" i="38"/>
  <c r="X68" i="38"/>
  <c r="X69" i="38"/>
  <c r="X70" i="38"/>
  <c r="X110" i="38"/>
  <c r="X111" i="38"/>
  <c r="X112" i="38"/>
  <c r="X113" i="38"/>
  <c r="X153" i="38"/>
  <c r="X154" i="38"/>
  <c r="X155" i="38"/>
  <c r="X156" i="38"/>
  <c r="X195" i="38"/>
  <c r="X196" i="38"/>
  <c r="X197" i="38"/>
  <c r="X198" i="38"/>
  <c r="X237" i="38"/>
  <c r="X238" i="38"/>
  <c r="X239" i="38"/>
  <c r="X240" i="38"/>
  <c r="AA24" i="38"/>
  <c r="AA25" i="38"/>
  <c r="AA26" i="38"/>
  <c r="AA27" i="38"/>
  <c r="AA67" i="38"/>
  <c r="AA68" i="38"/>
  <c r="AA69" i="38"/>
  <c r="AA70" i="38"/>
  <c r="AA110" i="38"/>
  <c r="AA111" i="38"/>
  <c r="AA112" i="38"/>
  <c r="AA113" i="38"/>
  <c r="AA153" i="38"/>
  <c r="AA154" i="38"/>
  <c r="AA155" i="38"/>
  <c r="AA156" i="38"/>
  <c r="AA195" i="38"/>
  <c r="AA196" i="38"/>
  <c r="AA197" i="38"/>
  <c r="AA198" i="38"/>
  <c r="AA237" i="38"/>
  <c r="AA238" i="38"/>
  <c r="AA239" i="38"/>
  <c r="AA240" i="38"/>
  <c r="AD24" i="38"/>
  <c r="AD25" i="38"/>
  <c r="AD26" i="38"/>
  <c r="AD27" i="38"/>
  <c r="AD67" i="38"/>
  <c r="AD68" i="38"/>
  <c r="AD69" i="38"/>
  <c r="AD70" i="38"/>
  <c r="AD110" i="38"/>
  <c r="AD111" i="38"/>
  <c r="AD112" i="38"/>
  <c r="AD113" i="38"/>
  <c r="AD153" i="38"/>
  <c r="AD154" i="38"/>
  <c r="AD155" i="38"/>
  <c r="AD156" i="38"/>
  <c r="AD195" i="38"/>
  <c r="AD196" i="38"/>
  <c r="AD197" i="38"/>
  <c r="AD198" i="38"/>
  <c r="AD237" i="38"/>
  <c r="AD238" i="38"/>
  <c r="AD239" i="38"/>
  <c r="AD240" i="38"/>
  <c r="AG24" i="38"/>
  <c r="AG25" i="38"/>
  <c r="AG26" i="38"/>
  <c r="AG27" i="38"/>
  <c r="AG67" i="38"/>
  <c r="AG68" i="38"/>
  <c r="AG69" i="38"/>
  <c r="AG70" i="38"/>
  <c r="AG110" i="38"/>
  <c r="AG111" i="38"/>
  <c r="AG112" i="38"/>
  <c r="AG113" i="38"/>
  <c r="AG153" i="38"/>
  <c r="AG154" i="38"/>
  <c r="AG155" i="38"/>
  <c r="AG156" i="38"/>
  <c r="AG195" i="38"/>
  <c r="AG196" i="38"/>
  <c r="AG197" i="38"/>
  <c r="AG198" i="38"/>
  <c r="AG237" i="38"/>
  <c r="AG238" i="38"/>
  <c r="AG239" i="38"/>
  <c r="AG240" i="38"/>
  <c r="C4" i="74"/>
  <c r="C4" i="75"/>
  <c r="C4" i="76"/>
  <c r="C4" i="77"/>
  <c r="C4" i="78"/>
  <c r="C4" i="79"/>
  <c r="C4" i="80"/>
  <c r="C4" i="81"/>
  <c r="C4" i="82"/>
  <c r="C4" i="83"/>
  <c r="C4" i="84"/>
  <c r="C4" i="72"/>
  <c r="C8" i="78"/>
  <c r="C9" i="78" s="1"/>
  <c r="C10" i="78" s="1"/>
  <c r="C11" i="78" s="1"/>
  <c r="C12" i="78" s="1"/>
  <c r="C13" i="78" s="1"/>
  <c r="C14" i="78" s="1"/>
  <c r="C15" i="78" s="1"/>
  <c r="C16" i="78" s="1"/>
  <c r="C17" i="78" s="1"/>
  <c r="C18" i="78" s="1"/>
  <c r="C19" i="78" s="1"/>
  <c r="C20" i="78" s="1"/>
  <c r="C21" i="78" s="1"/>
  <c r="C22" i="78" s="1"/>
  <c r="C23" i="78" s="1"/>
  <c r="C24" i="78" s="1"/>
  <c r="C25" i="78" s="1"/>
  <c r="C26" i="78" s="1"/>
  <c r="C27" i="78" s="1"/>
  <c r="C28" i="78" s="1"/>
  <c r="C29" i="78" s="1"/>
  <c r="C30" i="78" s="1"/>
  <c r="C31" i="78" s="1"/>
  <c r="C32" i="78" s="1"/>
  <c r="C33" i="78" s="1"/>
  <c r="C34" i="78" s="1"/>
  <c r="C35" i="78" s="1"/>
  <c r="C36" i="78" s="1"/>
  <c r="C37" i="78" s="1"/>
  <c r="C38" i="78" s="1"/>
  <c r="C39" i="78" s="1"/>
  <c r="C40" i="78" s="1"/>
  <c r="C41" i="78" s="1"/>
  <c r="C42" i="78" s="1"/>
  <c r="C43" i="78" s="1"/>
  <c r="C44" i="78" s="1"/>
  <c r="C45" i="78" s="1"/>
  <c r="C46" i="78" s="1"/>
  <c r="C47" i="78" s="1"/>
  <c r="C48" i="78" s="1"/>
  <c r="C49" i="78" s="1"/>
  <c r="C50" i="78" s="1"/>
  <c r="C51" i="78" s="1"/>
  <c r="C52" i="78" s="1"/>
  <c r="C53" i="78" s="1"/>
  <c r="C54" i="78" s="1"/>
  <c r="C55" i="78" s="1"/>
  <c r="C56" i="78" s="1"/>
  <c r="C57" i="78" s="1"/>
  <c r="C58" i="78" s="1"/>
  <c r="C59" i="78" s="1"/>
  <c r="C60" i="78" s="1"/>
  <c r="C61" i="78" s="1"/>
  <c r="C62" i="78" s="1"/>
  <c r="C63" i="78" s="1"/>
  <c r="C64" i="78" s="1"/>
  <c r="C65" i="78" s="1"/>
  <c r="C66" i="78" s="1"/>
  <c r="C67" i="78" s="1"/>
  <c r="C68" i="78" s="1"/>
  <c r="C69" i="78" s="1"/>
  <c r="C70" i="78" s="1"/>
  <c r="C71" i="78" s="1"/>
  <c r="C72" i="78" s="1"/>
  <c r="C73" i="78" s="1"/>
  <c r="C74" i="78" s="1"/>
  <c r="C75" i="78" s="1"/>
  <c r="C76" i="78" s="1"/>
  <c r="C77" i="78" s="1"/>
  <c r="C78" i="78" s="1"/>
  <c r="C79" i="78" s="1"/>
  <c r="C80" i="78" s="1"/>
  <c r="C81" i="78" s="1"/>
  <c r="C82" i="78" s="1"/>
  <c r="C83" i="78" s="1"/>
  <c r="C84" i="78" s="1"/>
  <c r="C85" i="78" s="1"/>
  <c r="C86" i="78" s="1"/>
  <c r="C87" i="78" s="1"/>
  <c r="C88" i="78" s="1"/>
  <c r="C89" i="78" s="1"/>
  <c r="C90" i="78" s="1"/>
  <c r="C91" i="78" s="1"/>
  <c r="C92" i="78" s="1"/>
  <c r="C93" i="78" s="1"/>
  <c r="C94" i="78" s="1"/>
  <c r="C95" i="78" s="1"/>
  <c r="C96" i="78" s="1"/>
  <c r="C97" i="78" s="1"/>
  <c r="C98" i="78" s="1"/>
  <c r="C99" i="78" s="1"/>
  <c r="C100" i="78" s="1"/>
  <c r="C101" i="78" s="1"/>
  <c r="C102" i="78" s="1"/>
  <c r="C103" i="78" s="1"/>
  <c r="C104" i="78" s="1"/>
  <c r="C105" i="78" s="1"/>
  <c r="C106" i="78" s="1"/>
  <c r="C107" i="78" s="1"/>
  <c r="C108" i="78" s="1"/>
  <c r="C109" i="78" s="1"/>
  <c r="C110" i="78" s="1"/>
  <c r="C111" i="78" s="1"/>
  <c r="C112" i="78" s="1"/>
  <c r="C113" i="78" s="1"/>
  <c r="C114" i="78" s="1"/>
  <c r="C115" i="78" s="1"/>
  <c r="C116" i="78" s="1"/>
  <c r="C117" i="78" s="1"/>
  <c r="C118" i="78" s="1"/>
  <c r="C119" i="78" s="1"/>
  <c r="C120" i="78" s="1"/>
  <c r="C121" i="78" s="1"/>
  <c r="C122" i="78" s="1"/>
  <c r="C123" i="78" s="1"/>
  <c r="C124" i="78" s="1"/>
  <c r="C125" i="78" s="1"/>
  <c r="C126" i="78" s="1"/>
  <c r="C127" i="78" s="1"/>
  <c r="C128" i="78" s="1"/>
  <c r="C129" i="78" s="1"/>
  <c r="C130" i="78" s="1"/>
  <c r="C131" i="78" s="1"/>
  <c r="C132" i="78" s="1"/>
  <c r="C133" i="78" s="1"/>
  <c r="C134" i="78" s="1"/>
  <c r="C135" i="78" s="1"/>
  <c r="C136" i="78" s="1"/>
  <c r="C137" i="78" s="1"/>
  <c r="C138" i="78" s="1"/>
  <c r="C139" i="78" s="1"/>
  <c r="C140" i="78" s="1"/>
  <c r="C141" i="78" s="1"/>
  <c r="C142" i="78" s="1"/>
  <c r="C143" i="78" s="1"/>
  <c r="C144" i="78" s="1"/>
  <c r="C145" i="78" s="1"/>
  <c r="C146" i="78" s="1"/>
  <c r="C147" i="78" s="1"/>
  <c r="C148" i="78" s="1"/>
  <c r="C149" i="78" s="1"/>
  <c r="C150" i="78" s="1"/>
  <c r="C151" i="78" s="1"/>
  <c r="C152" i="78" s="1"/>
  <c r="C153" i="78" s="1"/>
  <c r="C154" i="78" s="1"/>
  <c r="C155" i="78" s="1"/>
  <c r="C156" i="78" s="1"/>
  <c r="C157" i="78" s="1"/>
  <c r="C158" i="78" s="1"/>
  <c r="C159" i="78" s="1"/>
  <c r="C160" i="78" s="1"/>
  <c r="C161" i="78" s="1"/>
  <c r="C162" i="78" s="1"/>
  <c r="C163" i="78" s="1"/>
  <c r="C164" i="78" s="1"/>
  <c r="C165" i="78" s="1"/>
  <c r="C166" i="78" s="1"/>
  <c r="C167" i="78" s="1"/>
  <c r="C168" i="78" s="1"/>
  <c r="C169" i="78" s="1"/>
  <c r="C170" i="78" s="1"/>
  <c r="C171" i="78" s="1"/>
  <c r="C172" i="78" s="1"/>
  <c r="C173" i="78" s="1"/>
  <c r="C174" i="78" s="1"/>
  <c r="C175" i="78" s="1"/>
  <c r="C176" i="78" s="1"/>
  <c r="C177" i="78" s="1"/>
  <c r="C178" i="78" s="1"/>
  <c r="C179" i="78" s="1"/>
  <c r="C180" i="78" s="1"/>
  <c r="C181" i="78" s="1"/>
  <c r="C182" i="78" s="1"/>
  <c r="C183" i="78" s="1"/>
  <c r="C184" i="78" s="1"/>
  <c r="C185" i="78" s="1"/>
  <c r="C186" i="78" s="1"/>
  <c r="C187" i="78" s="1"/>
  <c r="C188" i="78" s="1"/>
  <c r="C189" i="78" s="1"/>
  <c r="C190" i="78" s="1"/>
  <c r="C191" i="78" s="1"/>
  <c r="C192" i="78" s="1"/>
  <c r="C193" i="78" s="1"/>
  <c r="C194" i="78" s="1"/>
  <c r="C195" i="78" s="1"/>
  <c r="C196" i="78" s="1"/>
  <c r="C197" i="78" s="1"/>
  <c r="C198" i="78" s="1"/>
  <c r="C199" i="78" s="1"/>
  <c r="C200" i="78" s="1"/>
  <c r="C201" i="78" s="1"/>
  <c r="C202" i="78" s="1"/>
  <c r="C203" i="78" s="1"/>
  <c r="C204" i="78" s="1"/>
  <c r="C205" i="78" s="1"/>
  <c r="C206" i="78" s="1"/>
  <c r="C207" i="78" s="1"/>
  <c r="C208" i="78" s="1"/>
  <c r="C209" i="78" s="1"/>
  <c r="C210" i="78" s="1"/>
  <c r="C211" i="78" s="1"/>
  <c r="C212" i="78" s="1"/>
  <c r="C213" i="78" s="1"/>
  <c r="C214" i="78" s="1"/>
  <c r="C215" i="78" s="1"/>
  <c r="C216" i="78" s="1"/>
  <c r="C217" i="78" s="1"/>
  <c r="C218" i="78" s="1"/>
  <c r="C219" i="78" s="1"/>
  <c r="C220" i="78" s="1"/>
  <c r="C221" i="78" s="1"/>
  <c r="C222" i="78" s="1"/>
  <c r="C223" i="78" s="1"/>
  <c r="C224" i="78" s="1"/>
  <c r="C225" i="78" s="1"/>
  <c r="C226" i="78" s="1"/>
  <c r="C227" i="78" s="1"/>
  <c r="C228" i="78" s="1"/>
  <c r="C229" i="78" s="1"/>
  <c r="C230" i="78" s="1"/>
  <c r="C231" i="78" s="1"/>
  <c r="C232" i="78" s="1"/>
  <c r="C233" i="78" s="1"/>
  <c r="C234" i="78" s="1"/>
  <c r="C235" i="78" s="1"/>
  <c r="C236" i="78" s="1"/>
  <c r="C237" i="78" s="1"/>
  <c r="C238" i="78" s="1"/>
  <c r="C239" i="78" s="1"/>
  <c r="C240" i="78" s="1"/>
  <c r="C241" i="78" s="1"/>
  <c r="C242" i="78" s="1"/>
  <c r="C243" i="78" s="1"/>
  <c r="C244" i="78" s="1"/>
  <c r="C245" i="78" s="1"/>
  <c r="C246" i="78" s="1"/>
  <c r="C247" i="78" s="1"/>
  <c r="C248" i="78" s="1"/>
  <c r="C249" i="78" s="1"/>
  <c r="C250" i="78" s="1"/>
  <c r="C251" i="78" s="1"/>
  <c r="C252" i="78" s="1"/>
  <c r="C253" i="78" s="1"/>
  <c r="C254" i="78" s="1"/>
  <c r="C255" i="78" s="1"/>
  <c r="C256" i="78" s="1"/>
  <c r="C257" i="78" s="1"/>
  <c r="C258" i="78" s="1"/>
  <c r="C259" i="78" s="1"/>
  <c r="C260" i="78" s="1"/>
  <c r="C261" i="78" s="1"/>
  <c r="C262" i="78" s="1"/>
  <c r="C263" i="78" s="1"/>
  <c r="C264" i="78" s="1"/>
  <c r="C265" i="78" s="1"/>
  <c r="C266" i="78" s="1"/>
  <c r="C267" i="78" s="1"/>
  <c r="C268" i="78" s="1"/>
  <c r="C269" i="78" s="1"/>
  <c r="C270" i="78" s="1"/>
  <c r="C271" i="78" s="1"/>
  <c r="C272" i="78" s="1"/>
  <c r="C273" i="78" s="1"/>
  <c r="C274" i="78" s="1"/>
  <c r="C275" i="78" s="1"/>
  <c r="C276" i="78" s="1"/>
  <c r="C277" i="78" s="1"/>
  <c r="C278" i="78" s="1"/>
  <c r="C279" i="78" s="1"/>
  <c r="C280" i="78" s="1"/>
  <c r="C281" i="78" s="1"/>
  <c r="C282" i="78" s="1"/>
  <c r="C283" i="78" s="1"/>
  <c r="C284" i="78" s="1"/>
  <c r="C285" i="78" s="1"/>
  <c r="C286" i="78" s="1"/>
  <c r="C287" i="78" s="1"/>
  <c r="C288" i="78" s="1"/>
  <c r="C289" i="78" s="1"/>
  <c r="C290" i="78" s="1"/>
  <c r="C291" i="78" s="1"/>
  <c r="C292" i="78" s="1"/>
  <c r="C293" i="78" s="1"/>
  <c r="C294" i="78" s="1"/>
  <c r="C295" i="78" s="1"/>
  <c r="C296" i="78" s="1"/>
  <c r="C297" i="78" s="1"/>
  <c r="C298" i="78" s="1"/>
  <c r="C299" i="78" s="1"/>
  <c r="C300" i="78" s="1"/>
  <c r="C301" i="78" s="1"/>
  <c r="C302" i="78" s="1"/>
  <c r="C303" i="78" s="1"/>
  <c r="C304" i="78" s="1"/>
  <c r="C305" i="78" s="1"/>
  <c r="C306" i="78" s="1"/>
  <c r="C307" i="78" s="1"/>
  <c r="C308" i="78" s="1"/>
  <c r="C309" i="78" s="1"/>
  <c r="C310" i="78" s="1"/>
  <c r="C311" i="78" s="1"/>
  <c r="C312" i="78" s="1"/>
  <c r="C313" i="78" s="1"/>
  <c r="C314" i="78" s="1"/>
  <c r="C315" i="78" s="1"/>
  <c r="C316" i="78" s="1"/>
  <c r="C317" i="78" s="1"/>
  <c r="C318" i="78" s="1"/>
  <c r="C319" i="78" s="1"/>
  <c r="C320" i="78" s="1"/>
  <c r="C321" i="78" s="1"/>
  <c r="C322" i="78" s="1"/>
  <c r="C323" i="78" s="1"/>
  <c r="C324" i="78" s="1"/>
  <c r="C325" i="78" s="1"/>
  <c r="C326" i="78" s="1"/>
  <c r="C327" i="78" s="1"/>
  <c r="C328" i="78" s="1"/>
  <c r="C329" i="78" s="1"/>
  <c r="C330" i="78" s="1"/>
  <c r="C331" i="78" s="1"/>
  <c r="C332" i="78" s="1"/>
  <c r="C333" i="78" s="1"/>
  <c r="C334" i="78" s="1"/>
  <c r="C335" i="78" s="1"/>
  <c r="C336" i="78" s="1"/>
  <c r="C337" i="78" s="1"/>
  <c r="C338" i="78" s="1"/>
  <c r="C339" i="78" s="1"/>
  <c r="C340" i="78" s="1"/>
  <c r="C341" i="78" s="1"/>
  <c r="C342" i="78" s="1"/>
  <c r="C343" i="78" s="1"/>
  <c r="C344" i="78" s="1"/>
  <c r="C345" i="78" s="1"/>
  <c r="C346" i="78" s="1"/>
  <c r="C347" i="78" s="1"/>
  <c r="C348" i="78" s="1"/>
  <c r="C349" i="78" s="1"/>
  <c r="C350" i="78" s="1"/>
  <c r="C351" i="78" s="1"/>
  <c r="C352" i="78" s="1"/>
  <c r="C353" i="78" s="1"/>
  <c r="C354" i="78" s="1"/>
  <c r="C355" i="78" s="1"/>
  <c r="C356" i="78" s="1"/>
  <c r="C357" i="78" s="1"/>
  <c r="C358" i="78" s="1"/>
  <c r="C359" i="78" s="1"/>
  <c r="C360" i="78" s="1"/>
  <c r="C361" i="78" s="1"/>
  <c r="C362" i="78" s="1"/>
  <c r="C363" i="78" s="1"/>
  <c r="C364" i="78" s="1"/>
  <c r="C365" i="78" s="1"/>
  <c r="C366" i="78" s="1"/>
  <c r="C367" i="78" s="1"/>
  <c r="C368" i="78" s="1"/>
  <c r="C369" i="78" s="1"/>
  <c r="C370" i="78" s="1"/>
  <c r="C371" i="78" s="1"/>
  <c r="C372" i="78" s="1"/>
  <c r="C373" i="78" s="1"/>
  <c r="C374" i="78" s="1"/>
  <c r="C375" i="78" s="1"/>
  <c r="C376" i="78" s="1"/>
  <c r="C377" i="78" s="1"/>
  <c r="C378" i="78" s="1"/>
  <c r="C379" i="78" s="1"/>
  <c r="C380" i="78" s="1"/>
  <c r="C381" i="78" s="1"/>
  <c r="C382" i="78" s="1"/>
  <c r="C383" i="78" s="1"/>
  <c r="C384" i="78" s="1"/>
  <c r="C385" i="78" s="1"/>
  <c r="C386" i="78" s="1"/>
  <c r="C387" i="78" s="1"/>
  <c r="C388" i="78" s="1"/>
  <c r="C389" i="78" s="1"/>
  <c r="C390" i="78" s="1"/>
  <c r="C391" i="78" s="1"/>
  <c r="C392" i="78" s="1"/>
  <c r="C393" i="78" s="1"/>
  <c r="C394" i="78" s="1"/>
  <c r="C395" i="78" s="1"/>
  <c r="C396" i="78" s="1"/>
  <c r="C397" i="78" s="1"/>
  <c r="C398" i="78" s="1"/>
  <c r="C399" i="78" s="1"/>
  <c r="C400" i="78" s="1"/>
  <c r="C401" i="78" s="1"/>
  <c r="C402" i="78" s="1"/>
  <c r="C403" i="78" s="1"/>
  <c r="C404" i="78" s="1"/>
  <c r="C405" i="78" s="1"/>
  <c r="C406" i="78" s="1"/>
  <c r="C407" i="78" s="1"/>
  <c r="C408" i="78" s="1"/>
  <c r="C409" i="78" s="1"/>
  <c r="C410" i="78" s="1"/>
  <c r="C411" i="78" s="1"/>
  <c r="C412" i="78" s="1"/>
  <c r="C413" i="78" s="1"/>
  <c r="C414" i="78" s="1"/>
  <c r="C415" i="78" s="1"/>
  <c r="C416" i="78" s="1"/>
  <c r="C417" i="78" s="1"/>
  <c r="C418" i="78" s="1"/>
  <c r="C419" i="78" s="1"/>
  <c r="C420" i="78" s="1"/>
  <c r="C421" i="78" s="1"/>
  <c r="C422" i="78" s="1"/>
  <c r="C423" i="78" s="1"/>
  <c r="C424" i="78" s="1"/>
  <c r="C425" i="78" s="1"/>
  <c r="C426" i="78" s="1"/>
  <c r="C427" i="78" s="1"/>
  <c r="C428" i="78" s="1"/>
  <c r="C429" i="78" s="1"/>
  <c r="C430" i="78" s="1"/>
  <c r="C431" i="78" s="1"/>
  <c r="C432" i="78" s="1"/>
  <c r="C433" i="78" s="1"/>
  <c r="C434" i="78" s="1"/>
  <c r="C435" i="78" s="1"/>
  <c r="C436" i="78" s="1"/>
  <c r="C437" i="78" s="1"/>
  <c r="C438" i="78" s="1"/>
  <c r="C439" i="78" s="1"/>
  <c r="C440" i="78" s="1"/>
  <c r="C441" i="78" s="1"/>
  <c r="C442" i="78" s="1"/>
  <c r="C443" i="78" s="1"/>
  <c r="C444" i="78" s="1"/>
  <c r="C445" i="78" s="1"/>
  <c r="C446" i="78" s="1"/>
  <c r="C447" i="78" s="1"/>
  <c r="C448" i="78" s="1"/>
  <c r="C449" i="78" s="1"/>
  <c r="C450" i="78" s="1"/>
  <c r="C451" i="78" s="1"/>
  <c r="C452" i="78" s="1"/>
  <c r="C453" i="78" s="1"/>
  <c r="C454" i="78" s="1"/>
  <c r="C455" i="78" s="1"/>
  <c r="C456" i="78" s="1"/>
  <c r="C457" i="78" s="1"/>
  <c r="C458" i="78" s="1"/>
  <c r="C459" i="78" s="1"/>
  <c r="C460" i="78" s="1"/>
  <c r="C461" i="78" s="1"/>
  <c r="C462" i="78" s="1"/>
  <c r="C463" i="78" s="1"/>
  <c r="C464" i="78" s="1"/>
  <c r="C465" i="78" s="1"/>
  <c r="C466" i="78" s="1"/>
  <c r="C467" i="78" s="1"/>
  <c r="C468" i="78" s="1"/>
  <c r="C469" i="78" s="1"/>
  <c r="C470" i="78" s="1"/>
  <c r="C471" i="78" s="1"/>
  <c r="C472" i="78" s="1"/>
  <c r="C473" i="78" s="1"/>
  <c r="C474" i="78" s="1"/>
  <c r="C475" i="78" s="1"/>
  <c r="C476" i="78" s="1"/>
  <c r="C477" i="78" s="1"/>
  <c r="C478" i="78" s="1"/>
  <c r="C479" i="78" s="1"/>
  <c r="C480" i="78" s="1"/>
  <c r="C481" i="78" s="1"/>
  <c r="C482" i="78" s="1"/>
  <c r="C483" i="78" s="1"/>
  <c r="C484" i="78" s="1"/>
  <c r="C485" i="78" s="1"/>
  <c r="C486" i="78" s="1"/>
  <c r="C487" i="78" s="1"/>
  <c r="C488" i="78" s="1"/>
  <c r="C489" i="78" s="1"/>
  <c r="C490" i="78" s="1"/>
  <c r="C491" i="78" s="1"/>
  <c r="C492" i="78" s="1"/>
  <c r="C493" i="78" s="1"/>
  <c r="C494" i="78" s="1"/>
  <c r="C495" i="78" s="1"/>
  <c r="C496" i="78" s="1"/>
  <c r="C497" i="78" s="1"/>
  <c r="C498" i="78" s="1"/>
  <c r="C499" i="78" s="1"/>
  <c r="C500" i="78" s="1"/>
  <c r="C501" i="78" s="1"/>
  <c r="C502" i="78" s="1"/>
  <c r="C503" i="78" s="1"/>
  <c r="C504" i="78" s="1"/>
  <c r="C505" i="78" s="1"/>
  <c r="C506" i="78" s="1"/>
  <c r="D16" i="78"/>
  <c r="E16" i="78"/>
  <c r="F16" i="78"/>
  <c r="L16" i="78"/>
  <c r="L506" i="74"/>
  <c r="F506" i="74"/>
  <c r="E506" i="74"/>
  <c r="D506" i="74"/>
  <c r="C8" i="74"/>
  <c r="C9" i="74" s="1"/>
  <c r="C10" i="74" s="1"/>
  <c r="C11" i="74" s="1"/>
  <c r="C12" i="74" s="1"/>
  <c r="C13" i="74" s="1"/>
  <c r="C14" i="74" s="1"/>
  <c r="C15" i="74" s="1"/>
  <c r="C16" i="74" s="1"/>
  <c r="C17" i="74" s="1"/>
  <c r="C18" i="74" s="1"/>
  <c r="C19" i="74" s="1"/>
  <c r="C20" i="74" s="1"/>
  <c r="C21" i="74" s="1"/>
  <c r="C22" i="74" s="1"/>
  <c r="C23" i="74" s="1"/>
  <c r="C24" i="74" s="1"/>
  <c r="C25" i="74" s="1"/>
  <c r="C26" i="74" s="1"/>
  <c r="C27" i="74" s="1"/>
  <c r="C28" i="74" s="1"/>
  <c r="C29" i="74" s="1"/>
  <c r="C30" i="74" s="1"/>
  <c r="C31" i="74" s="1"/>
  <c r="C32" i="74" s="1"/>
  <c r="C33" i="74" s="1"/>
  <c r="C34" i="74" s="1"/>
  <c r="C35" i="74" s="1"/>
  <c r="C36" i="74" s="1"/>
  <c r="C37" i="74" s="1"/>
  <c r="C38" i="74" s="1"/>
  <c r="C39" i="74" s="1"/>
  <c r="C40" i="74" s="1"/>
  <c r="C41" i="74" s="1"/>
  <c r="C42" i="74" s="1"/>
  <c r="C43" i="74" s="1"/>
  <c r="C44" i="74" s="1"/>
  <c r="C45" i="74" s="1"/>
  <c r="C46" i="74" s="1"/>
  <c r="C47" i="74" s="1"/>
  <c r="C48" i="74" s="1"/>
  <c r="C49" i="74" s="1"/>
  <c r="C50" i="74" s="1"/>
  <c r="C51" i="74" s="1"/>
  <c r="C52" i="74" s="1"/>
  <c r="C53" i="74" s="1"/>
  <c r="C54" i="74" s="1"/>
  <c r="C55" i="74" s="1"/>
  <c r="C56" i="74" s="1"/>
  <c r="C57" i="74" s="1"/>
  <c r="C58" i="74" s="1"/>
  <c r="C59" i="74" s="1"/>
  <c r="C60" i="74" s="1"/>
  <c r="C61" i="74" s="1"/>
  <c r="C62" i="74" s="1"/>
  <c r="C63" i="74" s="1"/>
  <c r="C64" i="74" s="1"/>
  <c r="C65" i="74" s="1"/>
  <c r="C66" i="74" s="1"/>
  <c r="C67" i="74" s="1"/>
  <c r="C68" i="74" s="1"/>
  <c r="C69" i="74" s="1"/>
  <c r="C70" i="74" s="1"/>
  <c r="C71" i="74" s="1"/>
  <c r="C72" i="74" s="1"/>
  <c r="C73" i="74" s="1"/>
  <c r="C74" i="74" s="1"/>
  <c r="C75" i="74" s="1"/>
  <c r="C76" i="74" s="1"/>
  <c r="C77" i="74" s="1"/>
  <c r="C78" i="74" s="1"/>
  <c r="C79" i="74" s="1"/>
  <c r="C80" i="74" s="1"/>
  <c r="C81" i="74" s="1"/>
  <c r="C82" i="74" s="1"/>
  <c r="C83" i="74" s="1"/>
  <c r="C84" i="74" s="1"/>
  <c r="C85" i="74" s="1"/>
  <c r="C86" i="74" s="1"/>
  <c r="C87" i="74" s="1"/>
  <c r="C88" i="74" s="1"/>
  <c r="C89" i="74" s="1"/>
  <c r="C90" i="74" s="1"/>
  <c r="C91" i="74" s="1"/>
  <c r="C92" i="74" s="1"/>
  <c r="C93" i="74" s="1"/>
  <c r="C94" i="74" s="1"/>
  <c r="C95" i="74" s="1"/>
  <c r="C96" i="74" s="1"/>
  <c r="C97" i="74" s="1"/>
  <c r="C98" i="74" s="1"/>
  <c r="C99" i="74" s="1"/>
  <c r="C100" i="74" s="1"/>
  <c r="C101" i="74" s="1"/>
  <c r="C102" i="74" s="1"/>
  <c r="C103" i="74" s="1"/>
  <c r="C104" i="74" s="1"/>
  <c r="C105" i="74" s="1"/>
  <c r="C106" i="74" s="1"/>
  <c r="C107" i="74" s="1"/>
  <c r="C108" i="74" s="1"/>
  <c r="C109" i="74" s="1"/>
  <c r="C110" i="74" s="1"/>
  <c r="C111" i="74" s="1"/>
  <c r="C112" i="74" s="1"/>
  <c r="C113" i="74" s="1"/>
  <c r="C114" i="74" s="1"/>
  <c r="C115" i="74" s="1"/>
  <c r="C116" i="74" s="1"/>
  <c r="C117" i="74" s="1"/>
  <c r="C118" i="74" s="1"/>
  <c r="C119" i="74" s="1"/>
  <c r="C120" i="74" s="1"/>
  <c r="C121" i="74" s="1"/>
  <c r="C122" i="74" s="1"/>
  <c r="C123" i="74" s="1"/>
  <c r="C124" i="74" s="1"/>
  <c r="C125" i="74" s="1"/>
  <c r="C126" i="74" s="1"/>
  <c r="C127" i="74" s="1"/>
  <c r="C128" i="74" s="1"/>
  <c r="C129" i="74" s="1"/>
  <c r="C130" i="74" s="1"/>
  <c r="C131" i="74" s="1"/>
  <c r="C132" i="74" s="1"/>
  <c r="C133" i="74" s="1"/>
  <c r="C134" i="74" s="1"/>
  <c r="C135" i="74" s="1"/>
  <c r="C136" i="74" s="1"/>
  <c r="C137" i="74" s="1"/>
  <c r="C138" i="74" s="1"/>
  <c r="C139" i="74" s="1"/>
  <c r="C140" i="74" s="1"/>
  <c r="C141" i="74" s="1"/>
  <c r="C142" i="74" s="1"/>
  <c r="C143" i="74" s="1"/>
  <c r="C144" i="74" s="1"/>
  <c r="C145" i="74" s="1"/>
  <c r="C146" i="74" s="1"/>
  <c r="C147" i="74" s="1"/>
  <c r="C148" i="74" s="1"/>
  <c r="C149" i="74" s="1"/>
  <c r="C150" i="74" s="1"/>
  <c r="C151" i="74" s="1"/>
  <c r="C152" i="74" s="1"/>
  <c r="C153" i="74" s="1"/>
  <c r="C154" i="74" s="1"/>
  <c r="C155" i="74" s="1"/>
  <c r="C156" i="74" s="1"/>
  <c r="C157" i="74" s="1"/>
  <c r="C158" i="74" s="1"/>
  <c r="C159" i="74" s="1"/>
  <c r="C160" i="74" s="1"/>
  <c r="C161" i="74" s="1"/>
  <c r="C162" i="74" s="1"/>
  <c r="C163" i="74" s="1"/>
  <c r="C164" i="74" s="1"/>
  <c r="C165" i="74" s="1"/>
  <c r="C166" i="74" s="1"/>
  <c r="C167" i="74" s="1"/>
  <c r="C168" i="74" s="1"/>
  <c r="C169" i="74" s="1"/>
  <c r="C170" i="74" s="1"/>
  <c r="C171" i="74" s="1"/>
  <c r="C172" i="74" s="1"/>
  <c r="C173" i="74" s="1"/>
  <c r="C174" i="74" s="1"/>
  <c r="C175" i="74" s="1"/>
  <c r="C176" i="74" s="1"/>
  <c r="C177" i="74" s="1"/>
  <c r="C178" i="74" s="1"/>
  <c r="C179" i="74" s="1"/>
  <c r="C180" i="74" s="1"/>
  <c r="C181" i="74" s="1"/>
  <c r="C182" i="74" s="1"/>
  <c r="C183" i="74" s="1"/>
  <c r="C184" i="74" s="1"/>
  <c r="C185" i="74" s="1"/>
  <c r="C186" i="74" s="1"/>
  <c r="C187" i="74" s="1"/>
  <c r="C188" i="74" s="1"/>
  <c r="C189" i="74" s="1"/>
  <c r="C190" i="74" s="1"/>
  <c r="C191" i="74" s="1"/>
  <c r="C192" i="74" s="1"/>
  <c r="C193" i="74" s="1"/>
  <c r="C194" i="74" s="1"/>
  <c r="C195" i="74" s="1"/>
  <c r="C196" i="74" s="1"/>
  <c r="C197" i="74" s="1"/>
  <c r="C198" i="74" s="1"/>
  <c r="C199" i="74" s="1"/>
  <c r="C200" i="74" s="1"/>
  <c r="C201" i="74" s="1"/>
  <c r="C202" i="74" s="1"/>
  <c r="C203" i="74" s="1"/>
  <c r="C204" i="74" s="1"/>
  <c r="C205" i="74" s="1"/>
  <c r="C206" i="74" s="1"/>
  <c r="C207" i="74" s="1"/>
  <c r="C208" i="74" s="1"/>
  <c r="C209" i="74" s="1"/>
  <c r="C210" i="74" s="1"/>
  <c r="C211" i="74" s="1"/>
  <c r="C212" i="74" s="1"/>
  <c r="C213" i="74" s="1"/>
  <c r="C214" i="74" s="1"/>
  <c r="C215" i="74" s="1"/>
  <c r="C216" i="74" s="1"/>
  <c r="C217" i="74" s="1"/>
  <c r="C218" i="74" s="1"/>
  <c r="C219" i="74" s="1"/>
  <c r="C220" i="74" s="1"/>
  <c r="C221" i="74" s="1"/>
  <c r="C222" i="74" s="1"/>
  <c r="C223" i="74" s="1"/>
  <c r="C224" i="74" s="1"/>
  <c r="C225" i="74" s="1"/>
  <c r="C226" i="74" s="1"/>
  <c r="C227" i="74" s="1"/>
  <c r="C228" i="74" s="1"/>
  <c r="C229" i="74" s="1"/>
  <c r="C230" i="74" s="1"/>
  <c r="C231" i="74" s="1"/>
  <c r="C232" i="74" s="1"/>
  <c r="C233" i="74" s="1"/>
  <c r="C234" i="74" s="1"/>
  <c r="C235" i="74" s="1"/>
  <c r="C236" i="74" s="1"/>
  <c r="C237" i="74" s="1"/>
  <c r="C238" i="74" s="1"/>
  <c r="C239" i="74" s="1"/>
  <c r="C240" i="74" s="1"/>
  <c r="C241" i="74" s="1"/>
  <c r="C242" i="74" s="1"/>
  <c r="C243" i="74" s="1"/>
  <c r="C244" i="74" s="1"/>
  <c r="C245" i="74" s="1"/>
  <c r="C246" i="74" s="1"/>
  <c r="C247" i="74" s="1"/>
  <c r="C248" i="74" s="1"/>
  <c r="C249" i="74" s="1"/>
  <c r="C250" i="74" s="1"/>
  <c r="C251" i="74" s="1"/>
  <c r="C252" i="74" s="1"/>
  <c r="C253" i="74" s="1"/>
  <c r="C254" i="74" s="1"/>
  <c r="C255" i="74" s="1"/>
  <c r="C256" i="74" s="1"/>
  <c r="C257" i="74" s="1"/>
  <c r="C258" i="74" s="1"/>
  <c r="C259" i="74" s="1"/>
  <c r="C260" i="74" s="1"/>
  <c r="C261" i="74" s="1"/>
  <c r="C262" i="74" s="1"/>
  <c r="C263" i="74" s="1"/>
  <c r="C264" i="74" s="1"/>
  <c r="C265" i="74" s="1"/>
  <c r="C266" i="74" s="1"/>
  <c r="C267" i="74" s="1"/>
  <c r="C268" i="74" s="1"/>
  <c r="C269" i="74" s="1"/>
  <c r="C270" i="74" s="1"/>
  <c r="C271" i="74" s="1"/>
  <c r="C272" i="74" s="1"/>
  <c r="C273" i="74" s="1"/>
  <c r="C274" i="74" s="1"/>
  <c r="C275" i="74" s="1"/>
  <c r="C276" i="74" s="1"/>
  <c r="C277" i="74" s="1"/>
  <c r="C278" i="74" s="1"/>
  <c r="C279" i="74" s="1"/>
  <c r="C280" i="74" s="1"/>
  <c r="C281" i="74" s="1"/>
  <c r="C282" i="74" s="1"/>
  <c r="C283" i="74" s="1"/>
  <c r="C284" i="74" s="1"/>
  <c r="C285" i="74" s="1"/>
  <c r="C286" i="74" s="1"/>
  <c r="C287" i="74" s="1"/>
  <c r="C288" i="74" s="1"/>
  <c r="C289" i="74" s="1"/>
  <c r="C290" i="74" s="1"/>
  <c r="C291" i="74" s="1"/>
  <c r="C292" i="74" s="1"/>
  <c r="C293" i="74" s="1"/>
  <c r="C294" i="74" s="1"/>
  <c r="C295" i="74" s="1"/>
  <c r="C296" i="74" s="1"/>
  <c r="C297" i="74" s="1"/>
  <c r="C298" i="74" s="1"/>
  <c r="C299" i="74" s="1"/>
  <c r="C300" i="74" s="1"/>
  <c r="C301" i="74" s="1"/>
  <c r="C302" i="74" s="1"/>
  <c r="C303" i="74" s="1"/>
  <c r="C304" i="74" s="1"/>
  <c r="C305" i="74" s="1"/>
  <c r="C306" i="74" s="1"/>
  <c r="C307" i="74" s="1"/>
  <c r="C308" i="74" s="1"/>
  <c r="C309" i="74" s="1"/>
  <c r="C310" i="74" s="1"/>
  <c r="C311" i="74" s="1"/>
  <c r="C312" i="74" s="1"/>
  <c r="C313" i="74" s="1"/>
  <c r="C314" i="74" s="1"/>
  <c r="C315" i="74" s="1"/>
  <c r="C316" i="74" s="1"/>
  <c r="C317" i="74" s="1"/>
  <c r="C318" i="74" s="1"/>
  <c r="C319" i="74" s="1"/>
  <c r="C320" i="74" s="1"/>
  <c r="C321" i="74" s="1"/>
  <c r="C322" i="74" s="1"/>
  <c r="C323" i="74" s="1"/>
  <c r="C324" i="74" s="1"/>
  <c r="C325" i="74" s="1"/>
  <c r="C326" i="74" s="1"/>
  <c r="C327" i="74" s="1"/>
  <c r="C328" i="74" s="1"/>
  <c r="C329" i="74" s="1"/>
  <c r="C330" i="74" s="1"/>
  <c r="C331" i="74" s="1"/>
  <c r="C332" i="74" s="1"/>
  <c r="C333" i="74" s="1"/>
  <c r="C334" i="74" s="1"/>
  <c r="C335" i="74" s="1"/>
  <c r="C336" i="74" s="1"/>
  <c r="C337" i="74" s="1"/>
  <c r="C338" i="74" s="1"/>
  <c r="C339" i="74" s="1"/>
  <c r="C340" i="74" s="1"/>
  <c r="C341" i="74" s="1"/>
  <c r="C342" i="74" s="1"/>
  <c r="C343" i="74" s="1"/>
  <c r="C344" i="74" s="1"/>
  <c r="C345" i="74" s="1"/>
  <c r="C346" i="74" s="1"/>
  <c r="C347" i="74" s="1"/>
  <c r="C348" i="74" s="1"/>
  <c r="C349" i="74" s="1"/>
  <c r="C350" i="74" s="1"/>
  <c r="C351" i="74" s="1"/>
  <c r="C352" i="74" s="1"/>
  <c r="C353" i="74" s="1"/>
  <c r="C354" i="74" s="1"/>
  <c r="C355" i="74" s="1"/>
  <c r="C356" i="74" s="1"/>
  <c r="C357" i="74" s="1"/>
  <c r="C358" i="74" s="1"/>
  <c r="C359" i="74" s="1"/>
  <c r="C360" i="74" s="1"/>
  <c r="C361" i="74" s="1"/>
  <c r="C362" i="74" s="1"/>
  <c r="C363" i="74" s="1"/>
  <c r="C364" i="74" s="1"/>
  <c r="C365" i="74" s="1"/>
  <c r="C366" i="74" s="1"/>
  <c r="C367" i="74" s="1"/>
  <c r="C368" i="74" s="1"/>
  <c r="C369" i="74" s="1"/>
  <c r="C370" i="74" s="1"/>
  <c r="C371" i="74" s="1"/>
  <c r="C372" i="74" s="1"/>
  <c r="C373" i="74" s="1"/>
  <c r="C374" i="74" s="1"/>
  <c r="C375" i="74" s="1"/>
  <c r="C376" i="74" s="1"/>
  <c r="C377" i="74" s="1"/>
  <c r="C378" i="74" s="1"/>
  <c r="C379" i="74" s="1"/>
  <c r="C380" i="74" s="1"/>
  <c r="C381" i="74" s="1"/>
  <c r="C382" i="74" s="1"/>
  <c r="C383" i="74" s="1"/>
  <c r="C384" i="74" s="1"/>
  <c r="C385" i="74" s="1"/>
  <c r="C386" i="74" s="1"/>
  <c r="C387" i="74" s="1"/>
  <c r="C388" i="74" s="1"/>
  <c r="C389" i="74" s="1"/>
  <c r="C390" i="74" s="1"/>
  <c r="C391" i="74" s="1"/>
  <c r="C392" i="74" s="1"/>
  <c r="C393" i="74" s="1"/>
  <c r="C394" i="74" s="1"/>
  <c r="C395" i="74" s="1"/>
  <c r="C396" i="74" s="1"/>
  <c r="C397" i="74" s="1"/>
  <c r="C398" i="74" s="1"/>
  <c r="C399" i="74" s="1"/>
  <c r="C400" i="74" s="1"/>
  <c r="C401" i="74" s="1"/>
  <c r="C402" i="74" s="1"/>
  <c r="C403" i="74" s="1"/>
  <c r="C404" i="74" s="1"/>
  <c r="C405" i="74" s="1"/>
  <c r="C406" i="74" s="1"/>
  <c r="C407" i="74" s="1"/>
  <c r="C408" i="74" s="1"/>
  <c r="C409" i="74" s="1"/>
  <c r="C410" i="74" s="1"/>
  <c r="C411" i="74" s="1"/>
  <c r="C412" i="74" s="1"/>
  <c r="C413" i="74" s="1"/>
  <c r="C414" i="74" s="1"/>
  <c r="C415" i="74" s="1"/>
  <c r="C416" i="74" s="1"/>
  <c r="C417" i="74" s="1"/>
  <c r="C418" i="74" s="1"/>
  <c r="C419" i="74" s="1"/>
  <c r="C420" i="74" s="1"/>
  <c r="C421" i="74" s="1"/>
  <c r="C422" i="74" s="1"/>
  <c r="C423" i="74" s="1"/>
  <c r="C424" i="74" s="1"/>
  <c r="C425" i="74" s="1"/>
  <c r="C426" i="74" s="1"/>
  <c r="C427" i="74" s="1"/>
  <c r="C428" i="74" s="1"/>
  <c r="C429" i="74" s="1"/>
  <c r="C430" i="74" s="1"/>
  <c r="C431" i="74" s="1"/>
  <c r="C432" i="74" s="1"/>
  <c r="C433" i="74" s="1"/>
  <c r="C434" i="74" s="1"/>
  <c r="C435" i="74" s="1"/>
  <c r="C436" i="74" s="1"/>
  <c r="C437" i="74" s="1"/>
  <c r="C438" i="74" s="1"/>
  <c r="C439" i="74" s="1"/>
  <c r="C440" i="74" s="1"/>
  <c r="C441" i="74" s="1"/>
  <c r="C442" i="74" s="1"/>
  <c r="C443" i="74" s="1"/>
  <c r="C444" i="74" s="1"/>
  <c r="C445" i="74" s="1"/>
  <c r="C446" i="74" s="1"/>
  <c r="C447" i="74" s="1"/>
  <c r="C448" i="74" s="1"/>
  <c r="C449" i="74" s="1"/>
  <c r="C450" i="74" s="1"/>
  <c r="C451" i="74" s="1"/>
  <c r="C452" i="74" s="1"/>
  <c r="C453" i="74" s="1"/>
  <c r="C454" i="74" s="1"/>
  <c r="C455" i="74" s="1"/>
  <c r="C456" i="74" s="1"/>
  <c r="C457" i="74" s="1"/>
  <c r="C458" i="74" s="1"/>
  <c r="C459" i="74" s="1"/>
  <c r="C460" i="74" s="1"/>
  <c r="C461" i="74" s="1"/>
  <c r="C462" i="74" s="1"/>
  <c r="C463" i="74" s="1"/>
  <c r="C464" i="74" s="1"/>
  <c r="C465" i="74" s="1"/>
  <c r="C466" i="74" s="1"/>
  <c r="C467" i="74" s="1"/>
  <c r="C468" i="74" s="1"/>
  <c r="C469" i="74" s="1"/>
  <c r="C470" i="74" s="1"/>
  <c r="C471" i="74" s="1"/>
  <c r="C472" i="74" s="1"/>
  <c r="C473" i="74" s="1"/>
  <c r="C474" i="74" s="1"/>
  <c r="C475" i="74" s="1"/>
  <c r="C476" i="74" s="1"/>
  <c r="C477" i="74" s="1"/>
  <c r="C478" i="74" s="1"/>
  <c r="C479" i="74" s="1"/>
  <c r="C480" i="74" s="1"/>
  <c r="C481" i="74" s="1"/>
  <c r="C482" i="74" s="1"/>
  <c r="C483" i="74" s="1"/>
  <c r="C484" i="74" s="1"/>
  <c r="C485" i="74" s="1"/>
  <c r="C486" i="74" s="1"/>
  <c r="C487" i="74" s="1"/>
  <c r="C488" i="74" s="1"/>
  <c r="C489" i="74" s="1"/>
  <c r="C490" i="74" s="1"/>
  <c r="C491" i="74" s="1"/>
  <c r="C492" i="74" s="1"/>
  <c r="C493" i="74" s="1"/>
  <c r="C494" i="74" s="1"/>
  <c r="C495" i="74" s="1"/>
  <c r="C496" i="74" s="1"/>
  <c r="C497" i="74" s="1"/>
  <c r="C498" i="74" s="1"/>
  <c r="C499" i="74" s="1"/>
  <c r="C500" i="74" s="1"/>
  <c r="C501" i="74" s="1"/>
  <c r="C502" i="74" s="1"/>
  <c r="C503" i="74" s="1"/>
  <c r="C504" i="74" s="1"/>
  <c r="C505" i="74" s="1"/>
  <c r="C506" i="74" s="1"/>
  <c r="L505" i="74"/>
  <c r="F505" i="74"/>
  <c r="E505" i="74"/>
  <c r="D505" i="74"/>
  <c r="L504" i="74"/>
  <c r="F504" i="74"/>
  <c r="E504" i="74"/>
  <c r="D504" i="74"/>
  <c r="L503" i="74"/>
  <c r="F503" i="74"/>
  <c r="E503" i="74"/>
  <c r="D503" i="74"/>
  <c r="L502" i="74"/>
  <c r="F502" i="74"/>
  <c r="E502" i="74"/>
  <c r="D502" i="74"/>
  <c r="L501" i="74"/>
  <c r="F501" i="74"/>
  <c r="E501" i="74"/>
  <c r="D501" i="74"/>
  <c r="L500" i="74"/>
  <c r="F500" i="74"/>
  <c r="E500" i="74"/>
  <c r="D500" i="74"/>
  <c r="L499" i="74"/>
  <c r="F499" i="74"/>
  <c r="E499" i="74"/>
  <c r="D499" i="74"/>
  <c r="L498" i="74"/>
  <c r="F498" i="74"/>
  <c r="E498" i="74"/>
  <c r="D498" i="74"/>
  <c r="L497" i="74"/>
  <c r="F497" i="74"/>
  <c r="E497" i="74"/>
  <c r="D497" i="74"/>
  <c r="L496" i="74"/>
  <c r="F496" i="74"/>
  <c r="E496" i="74"/>
  <c r="D496" i="74"/>
  <c r="L495" i="74"/>
  <c r="F495" i="74"/>
  <c r="E495" i="74"/>
  <c r="D495" i="74"/>
  <c r="L494" i="74"/>
  <c r="F494" i="74"/>
  <c r="E494" i="74"/>
  <c r="D494" i="74"/>
  <c r="L493" i="74"/>
  <c r="F493" i="74"/>
  <c r="E493" i="74"/>
  <c r="D493" i="74"/>
  <c r="L492" i="74"/>
  <c r="F492" i="74"/>
  <c r="E492" i="74"/>
  <c r="D492" i="74"/>
  <c r="L491" i="74"/>
  <c r="F491" i="74"/>
  <c r="E491" i="74"/>
  <c r="D491" i="74"/>
  <c r="L490" i="74"/>
  <c r="F490" i="74"/>
  <c r="E490" i="74"/>
  <c r="D490" i="74"/>
  <c r="L489" i="74"/>
  <c r="F489" i="74"/>
  <c r="E489" i="74"/>
  <c r="D489" i="74"/>
  <c r="L488" i="74"/>
  <c r="F488" i="74"/>
  <c r="E488" i="74"/>
  <c r="D488" i="74"/>
  <c r="L487" i="74"/>
  <c r="F487" i="74"/>
  <c r="E487" i="74"/>
  <c r="D487" i="74"/>
  <c r="L486" i="74"/>
  <c r="F486" i="74"/>
  <c r="E486" i="74"/>
  <c r="D486" i="74"/>
  <c r="L485" i="74"/>
  <c r="F485" i="74"/>
  <c r="E485" i="74"/>
  <c r="D485" i="74"/>
  <c r="L484" i="74"/>
  <c r="F484" i="74"/>
  <c r="E484" i="74"/>
  <c r="D484" i="74"/>
  <c r="L483" i="74"/>
  <c r="F483" i="74"/>
  <c r="E483" i="74"/>
  <c r="D483" i="74"/>
  <c r="L482" i="74"/>
  <c r="F482" i="74"/>
  <c r="E482" i="74"/>
  <c r="D482" i="74"/>
  <c r="L481" i="74"/>
  <c r="F481" i="74"/>
  <c r="E481" i="74"/>
  <c r="D481" i="74"/>
  <c r="L480" i="74"/>
  <c r="F480" i="74"/>
  <c r="E480" i="74"/>
  <c r="D480" i="74"/>
  <c r="L479" i="74"/>
  <c r="F479" i="74"/>
  <c r="E479" i="74"/>
  <c r="D479" i="74"/>
  <c r="L478" i="74"/>
  <c r="F478" i="74"/>
  <c r="E478" i="74"/>
  <c r="D478" i="74"/>
  <c r="L477" i="74"/>
  <c r="F477" i="74"/>
  <c r="E477" i="74"/>
  <c r="D477" i="74"/>
  <c r="L476" i="74"/>
  <c r="F476" i="74"/>
  <c r="E476" i="74"/>
  <c r="D476" i="74"/>
  <c r="L475" i="74"/>
  <c r="F475" i="74"/>
  <c r="E475" i="74"/>
  <c r="D475" i="74"/>
  <c r="L474" i="74"/>
  <c r="F474" i="74"/>
  <c r="E474" i="74"/>
  <c r="D474" i="74"/>
  <c r="L473" i="74"/>
  <c r="F473" i="74"/>
  <c r="E473" i="74"/>
  <c r="D473" i="74"/>
  <c r="L472" i="74"/>
  <c r="F472" i="74"/>
  <c r="E472" i="74"/>
  <c r="D472" i="74"/>
  <c r="L471" i="74"/>
  <c r="F471" i="74"/>
  <c r="E471" i="74"/>
  <c r="D471" i="74"/>
  <c r="L470" i="74"/>
  <c r="F470" i="74"/>
  <c r="E470" i="74"/>
  <c r="D470" i="74"/>
  <c r="L469" i="74"/>
  <c r="F469" i="74"/>
  <c r="E469" i="74"/>
  <c r="D469" i="74"/>
  <c r="L468" i="74"/>
  <c r="F468" i="74"/>
  <c r="E468" i="74"/>
  <c r="D468" i="74"/>
  <c r="L467" i="74"/>
  <c r="F467" i="74"/>
  <c r="E467" i="74"/>
  <c r="D467" i="74"/>
  <c r="L466" i="74"/>
  <c r="F466" i="74"/>
  <c r="E466" i="74"/>
  <c r="D466" i="74"/>
  <c r="L465" i="74"/>
  <c r="F465" i="74"/>
  <c r="E465" i="74"/>
  <c r="D465" i="74"/>
  <c r="L464" i="74"/>
  <c r="F464" i="74"/>
  <c r="E464" i="74"/>
  <c r="D464" i="74"/>
  <c r="L463" i="74"/>
  <c r="F463" i="74"/>
  <c r="E463" i="74"/>
  <c r="D463" i="74"/>
  <c r="L462" i="74"/>
  <c r="F462" i="74"/>
  <c r="E462" i="74"/>
  <c r="D462" i="74"/>
  <c r="L461" i="74"/>
  <c r="F461" i="74"/>
  <c r="E461" i="74"/>
  <c r="D461" i="74"/>
  <c r="L460" i="74"/>
  <c r="F460" i="74"/>
  <c r="E460" i="74"/>
  <c r="D460" i="74"/>
  <c r="L459" i="74"/>
  <c r="F459" i="74"/>
  <c r="E459" i="74"/>
  <c r="D459" i="74"/>
  <c r="L458" i="74"/>
  <c r="F458" i="74"/>
  <c r="E458" i="74"/>
  <c r="D458" i="74"/>
  <c r="L457" i="74"/>
  <c r="F457" i="74"/>
  <c r="E457" i="74"/>
  <c r="D457" i="74"/>
  <c r="L456" i="74"/>
  <c r="F456" i="74"/>
  <c r="E456" i="74"/>
  <c r="D456" i="74"/>
  <c r="L455" i="74"/>
  <c r="F455" i="74"/>
  <c r="E455" i="74"/>
  <c r="D455" i="74"/>
  <c r="L454" i="74"/>
  <c r="F454" i="74"/>
  <c r="E454" i="74"/>
  <c r="D454" i="74"/>
  <c r="L453" i="74"/>
  <c r="F453" i="74"/>
  <c r="E453" i="74"/>
  <c r="D453" i="74"/>
  <c r="L452" i="74"/>
  <c r="F452" i="74"/>
  <c r="E452" i="74"/>
  <c r="D452" i="74"/>
  <c r="L451" i="74"/>
  <c r="F451" i="74"/>
  <c r="E451" i="74"/>
  <c r="D451" i="74"/>
  <c r="L450" i="74"/>
  <c r="F450" i="74"/>
  <c r="E450" i="74"/>
  <c r="D450" i="74"/>
  <c r="L449" i="74"/>
  <c r="F449" i="74"/>
  <c r="E449" i="74"/>
  <c r="D449" i="74"/>
  <c r="L448" i="74"/>
  <c r="F448" i="74"/>
  <c r="E448" i="74"/>
  <c r="D448" i="74"/>
  <c r="L447" i="74"/>
  <c r="F447" i="74"/>
  <c r="E447" i="74"/>
  <c r="D447" i="74"/>
  <c r="L446" i="74"/>
  <c r="F446" i="74"/>
  <c r="E446" i="74"/>
  <c r="D446" i="74"/>
  <c r="L445" i="74"/>
  <c r="F445" i="74"/>
  <c r="E445" i="74"/>
  <c r="D445" i="74"/>
  <c r="L444" i="74"/>
  <c r="F444" i="74"/>
  <c r="E444" i="74"/>
  <c r="D444" i="74"/>
  <c r="L443" i="74"/>
  <c r="F443" i="74"/>
  <c r="E443" i="74"/>
  <c r="D443" i="74"/>
  <c r="L442" i="74"/>
  <c r="F442" i="74"/>
  <c r="E442" i="74"/>
  <c r="D442" i="74"/>
  <c r="L441" i="74"/>
  <c r="F441" i="74"/>
  <c r="E441" i="74"/>
  <c r="D441" i="74"/>
  <c r="L440" i="74"/>
  <c r="F440" i="74"/>
  <c r="E440" i="74"/>
  <c r="D440" i="74"/>
  <c r="L439" i="74"/>
  <c r="F439" i="74"/>
  <c r="E439" i="74"/>
  <c r="D439" i="74"/>
  <c r="L438" i="74"/>
  <c r="F438" i="74"/>
  <c r="E438" i="74"/>
  <c r="D438" i="74"/>
  <c r="L437" i="74"/>
  <c r="F437" i="74"/>
  <c r="E437" i="74"/>
  <c r="D437" i="74"/>
  <c r="L436" i="74"/>
  <c r="F436" i="74"/>
  <c r="E436" i="74"/>
  <c r="D436" i="74"/>
  <c r="L435" i="74"/>
  <c r="F435" i="74"/>
  <c r="E435" i="74"/>
  <c r="D435" i="74"/>
  <c r="L434" i="74"/>
  <c r="F434" i="74"/>
  <c r="E434" i="74"/>
  <c r="D434" i="74"/>
  <c r="L433" i="74"/>
  <c r="F433" i="74"/>
  <c r="E433" i="74"/>
  <c r="D433" i="74"/>
  <c r="L432" i="74"/>
  <c r="F432" i="74"/>
  <c r="E432" i="74"/>
  <c r="D432" i="74"/>
  <c r="L431" i="74"/>
  <c r="F431" i="74"/>
  <c r="E431" i="74"/>
  <c r="D431" i="74"/>
  <c r="L430" i="74"/>
  <c r="F430" i="74"/>
  <c r="E430" i="74"/>
  <c r="D430" i="74"/>
  <c r="L429" i="74"/>
  <c r="F429" i="74"/>
  <c r="E429" i="74"/>
  <c r="D429" i="74"/>
  <c r="L428" i="74"/>
  <c r="F428" i="74"/>
  <c r="E428" i="74"/>
  <c r="D428" i="74"/>
  <c r="L427" i="74"/>
  <c r="F427" i="74"/>
  <c r="E427" i="74"/>
  <c r="D427" i="74"/>
  <c r="L426" i="74"/>
  <c r="F426" i="74"/>
  <c r="E426" i="74"/>
  <c r="D426" i="74"/>
  <c r="L425" i="74"/>
  <c r="F425" i="74"/>
  <c r="E425" i="74"/>
  <c r="D425" i="74"/>
  <c r="L424" i="74"/>
  <c r="F424" i="74"/>
  <c r="E424" i="74"/>
  <c r="D424" i="74"/>
  <c r="L423" i="74"/>
  <c r="F423" i="74"/>
  <c r="E423" i="74"/>
  <c r="D423" i="74"/>
  <c r="L422" i="74"/>
  <c r="F422" i="74"/>
  <c r="E422" i="74"/>
  <c r="D422" i="74"/>
  <c r="L421" i="74"/>
  <c r="F421" i="74"/>
  <c r="E421" i="74"/>
  <c r="D421" i="74"/>
  <c r="L420" i="74"/>
  <c r="F420" i="74"/>
  <c r="E420" i="74"/>
  <c r="D420" i="74"/>
  <c r="L419" i="74"/>
  <c r="F419" i="74"/>
  <c r="E419" i="74"/>
  <c r="D419" i="74"/>
  <c r="L418" i="74"/>
  <c r="F418" i="74"/>
  <c r="E418" i="74"/>
  <c r="D418" i="74"/>
  <c r="L417" i="74"/>
  <c r="F417" i="74"/>
  <c r="E417" i="74"/>
  <c r="D417" i="74"/>
  <c r="L416" i="74"/>
  <c r="F416" i="74"/>
  <c r="E416" i="74"/>
  <c r="D416" i="74"/>
  <c r="L415" i="74"/>
  <c r="F415" i="74"/>
  <c r="E415" i="74"/>
  <c r="D415" i="74"/>
  <c r="L414" i="74"/>
  <c r="F414" i="74"/>
  <c r="E414" i="74"/>
  <c r="D414" i="74"/>
  <c r="L413" i="74"/>
  <c r="F413" i="74"/>
  <c r="E413" i="74"/>
  <c r="D413" i="74"/>
  <c r="L412" i="74"/>
  <c r="F412" i="74"/>
  <c r="E412" i="74"/>
  <c r="D412" i="74"/>
  <c r="L411" i="74"/>
  <c r="F411" i="74"/>
  <c r="E411" i="74"/>
  <c r="D411" i="74"/>
  <c r="L410" i="74"/>
  <c r="F410" i="74"/>
  <c r="E410" i="74"/>
  <c r="D410" i="74"/>
  <c r="L409" i="74"/>
  <c r="F409" i="74"/>
  <c r="E409" i="74"/>
  <c r="D409" i="74"/>
  <c r="L408" i="74"/>
  <c r="F408" i="74"/>
  <c r="E408" i="74"/>
  <c r="D408" i="74"/>
  <c r="L407" i="74"/>
  <c r="F407" i="74"/>
  <c r="E407" i="74"/>
  <c r="D407" i="74"/>
  <c r="L406" i="74"/>
  <c r="F406" i="74"/>
  <c r="E406" i="74"/>
  <c r="D406" i="74"/>
  <c r="L405" i="74"/>
  <c r="F405" i="74"/>
  <c r="E405" i="74"/>
  <c r="D405" i="74"/>
  <c r="L404" i="74"/>
  <c r="F404" i="74"/>
  <c r="E404" i="74"/>
  <c r="D404" i="74"/>
  <c r="L403" i="74"/>
  <c r="F403" i="74"/>
  <c r="E403" i="74"/>
  <c r="D403" i="74"/>
  <c r="L402" i="74"/>
  <c r="F402" i="74"/>
  <c r="E402" i="74"/>
  <c r="D402" i="74"/>
  <c r="L401" i="74"/>
  <c r="F401" i="74"/>
  <c r="E401" i="74"/>
  <c r="D401" i="74"/>
  <c r="L400" i="74"/>
  <c r="F400" i="74"/>
  <c r="E400" i="74"/>
  <c r="D400" i="74"/>
  <c r="L399" i="74"/>
  <c r="F399" i="74"/>
  <c r="E399" i="74"/>
  <c r="D399" i="74"/>
  <c r="L398" i="74"/>
  <c r="F398" i="74"/>
  <c r="E398" i="74"/>
  <c r="D398" i="74"/>
  <c r="L397" i="74"/>
  <c r="F397" i="74"/>
  <c r="E397" i="74"/>
  <c r="D397" i="74"/>
  <c r="L396" i="74"/>
  <c r="F396" i="74"/>
  <c r="E396" i="74"/>
  <c r="D396" i="74"/>
  <c r="L395" i="74"/>
  <c r="F395" i="74"/>
  <c r="E395" i="74"/>
  <c r="D395" i="74"/>
  <c r="L394" i="74"/>
  <c r="F394" i="74"/>
  <c r="E394" i="74"/>
  <c r="D394" i="74"/>
  <c r="L393" i="74"/>
  <c r="F393" i="74"/>
  <c r="E393" i="74"/>
  <c r="D393" i="74"/>
  <c r="L392" i="74"/>
  <c r="F392" i="74"/>
  <c r="E392" i="74"/>
  <c r="D392" i="74"/>
  <c r="L391" i="74"/>
  <c r="F391" i="74"/>
  <c r="E391" i="74"/>
  <c r="D391" i="74"/>
  <c r="L390" i="74"/>
  <c r="F390" i="74"/>
  <c r="E390" i="74"/>
  <c r="D390" i="74"/>
  <c r="L389" i="74"/>
  <c r="F389" i="74"/>
  <c r="E389" i="74"/>
  <c r="D389" i="74"/>
  <c r="L388" i="74"/>
  <c r="F388" i="74"/>
  <c r="E388" i="74"/>
  <c r="D388" i="74"/>
  <c r="L387" i="74"/>
  <c r="F387" i="74"/>
  <c r="E387" i="74"/>
  <c r="D387" i="74"/>
  <c r="L386" i="74"/>
  <c r="F386" i="74"/>
  <c r="E386" i="74"/>
  <c r="D386" i="74"/>
  <c r="L385" i="74"/>
  <c r="F385" i="74"/>
  <c r="E385" i="74"/>
  <c r="D385" i="74"/>
  <c r="L384" i="74"/>
  <c r="F384" i="74"/>
  <c r="E384" i="74"/>
  <c r="D384" i="74"/>
  <c r="L383" i="74"/>
  <c r="F383" i="74"/>
  <c r="E383" i="74"/>
  <c r="D383" i="74"/>
  <c r="L382" i="74"/>
  <c r="F382" i="74"/>
  <c r="E382" i="74"/>
  <c r="D382" i="74"/>
  <c r="L381" i="74"/>
  <c r="F381" i="74"/>
  <c r="E381" i="74"/>
  <c r="D381" i="74"/>
  <c r="L380" i="74"/>
  <c r="F380" i="74"/>
  <c r="E380" i="74"/>
  <c r="D380" i="74"/>
  <c r="L379" i="74"/>
  <c r="F379" i="74"/>
  <c r="E379" i="74"/>
  <c r="D379" i="74"/>
  <c r="L378" i="74"/>
  <c r="F378" i="74"/>
  <c r="E378" i="74"/>
  <c r="D378" i="74"/>
  <c r="L377" i="74"/>
  <c r="F377" i="74"/>
  <c r="E377" i="74"/>
  <c r="D377" i="74"/>
  <c r="L376" i="74"/>
  <c r="F376" i="74"/>
  <c r="E376" i="74"/>
  <c r="D376" i="74"/>
  <c r="L375" i="74"/>
  <c r="F375" i="74"/>
  <c r="E375" i="74"/>
  <c r="D375" i="74"/>
  <c r="L374" i="74"/>
  <c r="F374" i="74"/>
  <c r="E374" i="74"/>
  <c r="D374" i="74"/>
  <c r="L373" i="74"/>
  <c r="F373" i="74"/>
  <c r="E373" i="74"/>
  <c r="D373" i="74"/>
  <c r="L372" i="74"/>
  <c r="F372" i="74"/>
  <c r="E372" i="74"/>
  <c r="D372" i="74"/>
  <c r="L371" i="74"/>
  <c r="F371" i="74"/>
  <c r="E371" i="74"/>
  <c r="D371" i="74"/>
  <c r="L370" i="74"/>
  <c r="F370" i="74"/>
  <c r="E370" i="74"/>
  <c r="D370" i="74"/>
  <c r="L369" i="74"/>
  <c r="F369" i="74"/>
  <c r="E369" i="74"/>
  <c r="D369" i="74"/>
  <c r="L368" i="74"/>
  <c r="F368" i="74"/>
  <c r="E368" i="74"/>
  <c r="D368" i="74"/>
  <c r="L367" i="74"/>
  <c r="F367" i="74"/>
  <c r="E367" i="74"/>
  <c r="D367" i="74"/>
  <c r="L366" i="74"/>
  <c r="F366" i="74"/>
  <c r="E366" i="74"/>
  <c r="D366" i="74"/>
  <c r="L365" i="74"/>
  <c r="F365" i="74"/>
  <c r="E365" i="74"/>
  <c r="D365" i="74"/>
  <c r="L364" i="74"/>
  <c r="F364" i="74"/>
  <c r="E364" i="74"/>
  <c r="D364" i="74"/>
  <c r="L363" i="74"/>
  <c r="F363" i="74"/>
  <c r="E363" i="74"/>
  <c r="D363" i="74"/>
  <c r="L362" i="74"/>
  <c r="F362" i="74"/>
  <c r="E362" i="74"/>
  <c r="D362" i="74"/>
  <c r="L361" i="74"/>
  <c r="F361" i="74"/>
  <c r="E361" i="74"/>
  <c r="D361" i="74"/>
  <c r="L360" i="74"/>
  <c r="F360" i="74"/>
  <c r="E360" i="74"/>
  <c r="D360" i="74"/>
  <c r="L359" i="74"/>
  <c r="F359" i="74"/>
  <c r="E359" i="74"/>
  <c r="D359" i="74"/>
  <c r="L358" i="74"/>
  <c r="F358" i="74"/>
  <c r="E358" i="74"/>
  <c r="D358" i="74"/>
  <c r="L357" i="74"/>
  <c r="F357" i="74"/>
  <c r="E357" i="74"/>
  <c r="D357" i="74"/>
  <c r="L356" i="74"/>
  <c r="F356" i="74"/>
  <c r="E356" i="74"/>
  <c r="D356" i="74"/>
  <c r="L355" i="74"/>
  <c r="F355" i="74"/>
  <c r="E355" i="74"/>
  <c r="D355" i="74"/>
  <c r="L354" i="74"/>
  <c r="F354" i="74"/>
  <c r="E354" i="74"/>
  <c r="D354" i="74"/>
  <c r="L353" i="74"/>
  <c r="F353" i="74"/>
  <c r="E353" i="74"/>
  <c r="D353" i="74"/>
  <c r="L352" i="74"/>
  <c r="F352" i="74"/>
  <c r="E352" i="74"/>
  <c r="D352" i="74"/>
  <c r="L351" i="74"/>
  <c r="F351" i="74"/>
  <c r="E351" i="74"/>
  <c r="D351" i="74"/>
  <c r="L350" i="74"/>
  <c r="F350" i="74"/>
  <c r="E350" i="74"/>
  <c r="D350" i="74"/>
  <c r="L349" i="74"/>
  <c r="F349" i="74"/>
  <c r="E349" i="74"/>
  <c r="D349" i="74"/>
  <c r="L348" i="74"/>
  <c r="F348" i="74"/>
  <c r="E348" i="74"/>
  <c r="D348" i="74"/>
  <c r="L347" i="74"/>
  <c r="F347" i="74"/>
  <c r="E347" i="74"/>
  <c r="D347" i="74"/>
  <c r="L346" i="74"/>
  <c r="F346" i="74"/>
  <c r="E346" i="74"/>
  <c r="D346" i="74"/>
  <c r="L345" i="74"/>
  <c r="F345" i="74"/>
  <c r="E345" i="74"/>
  <c r="D345" i="74"/>
  <c r="L344" i="74"/>
  <c r="F344" i="74"/>
  <c r="E344" i="74"/>
  <c r="D344" i="74"/>
  <c r="L343" i="74"/>
  <c r="F343" i="74"/>
  <c r="E343" i="74"/>
  <c r="D343" i="74"/>
  <c r="L342" i="74"/>
  <c r="F342" i="74"/>
  <c r="E342" i="74"/>
  <c r="D342" i="74"/>
  <c r="L341" i="74"/>
  <c r="F341" i="74"/>
  <c r="E341" i="74"/>
  <c r="D341" i="74"/>
  <c r="L340" i="74"/>
  <c r="F340" i="74"/>
  <c r="E340" i="74"/>
  <c r="D340" i="74"/>
  <c r="L339" i="74"/>
  <c r="F339" i="74"/>
  <c r="E339" i="74"/>
  <c r="D339" i="74"/>
  <c r="L338" i="74"/>
  <c r="F338" i="74"/>
  <c r="E338" i="74"/>
  <c r="D338" i="74"/>
  <c r="L337" i="74"/>
  <c r="F337" i="74"/>
  <c r="E337" i="74"/>
  <c r="D337" i="74"/>
  <c r="L336" i="74"/>
  <c r="F336" i="74"/>
  <c r="E336" i="74"/>
  <c r="D336" i="74"/>
  <c r="L335" i="74"/>
  <c r="F335" i="74"/>
  <c r="E335" i="74"/>
  <c r="D335" i="74"/>
  <c r="L334" i="74"/>
  <c r="F334" i="74"/>
  <c r="E334" i="74"/>
  <c r="D334" i="74"/>
  <c r="L333" i="74"/>
  <c r="F333" i="74"/>
  <c r="E333" i="74"/>
  <c r="D333" i="74"/>
  <c r="L332" i="74"/>
  <c r="F332" i="74"/>
  <c r="E332" i="74"/>
  <c r="D332" i="74"/>
  <c r="L331" i="74"/>
  <c r="F331" i="74"/>
  <c r="E331" i="74"/>
  <c r="D331" i="74"/>
  <c r="L330" i="74"/>
  <c r="F330" i="74"/>
  <c r="E330" i="74"/>
  <c r="D330" i="74"/>
  <c r="L329" i="74"/>
  <c r="F329" i="74"/>
  <c r="E329" i="74"/>
  <c r="D329" i="74"/>
  <c r="L328" i="74"/>
  <c r="F328" i="74"/>
  <c r="E328" i="74"/>
  <c r="D328" i="74"/>
  <c r="L327" i="74"/>
  <c r="F327" i="74"/>
  <c r="E327" i="74"/>
  <c r="D327" i="74"/>
  <c r="L326" i="74"/>
  <c r="F326" i="74"/>
  <c r="E326" i="74"/>
  <c r="D326" i="74"/>
  <c r="L325" i="74"/>
  <c r="F325" i="74"/>
  <c r="E325" i="74"/>
  <c r="D325" i="74"/>
  <c r="L324" i="74"/>
  <c r="F324" i="74"/>
  <c r="E324" i="74"/>
  <c r="D324" i="74"/>
  <c r="L323" i="74"/>
  <c r="F323" i="74"/>
  <c r="E323" i="74"/>
  <c r="D323" i="74"/>
  <c r="L322" i="74"/>
  <c r="F322" i="74"/>
  <c r="E322" i="74"/>
  <c r="D322" i="74"/>
  <c r="L321" i="74"/>
  <c r="F321" i="74"/>
  <c r="E321" i="74"/>
  <c r="D321" i="74"/>
  <c r="L320" i="74"/>
  <c r="F320" i="74"/>
  <c r="E320" i="74"/>
  <c r="D320" i="74"/>
  <c r="L319" i="74"/>
  <c r="F319" i="74"/>
  <c r="E319" i="74"/>
  <c r="D319" i="74"/>
  <c r="L318" i="74"/>
  <c r="F318" i="74"/>
  <c r="E318" i="74"/>
  <c r="D318" i="74"/>
  <c r="L317" i="74"/>
  <c r="F317" i="74"/>
  <c r="E317" i="74"/>
  <c r="D317" i="74"/>
  <c r="L316" i="74"/>
  <c r="F316" i="74"/>
  <c r="E316" i="74"/>
  <c r="D316" i="74"/>
  <c r="L315" i="74"/>
  <c r="F315" i="74"/>
  <c r="E315" i="74"/>
  <c r="D315" i="74"/>
  <c r="L314" i="74"/>
  <c r="F314" i="74"/>
  <c r="E314" i="74"/>
  <c r="D314" i="74"/>
  <c r="L313" i="74"/>
  <c r="F313" i="74"/>
  <c r="E313" i="74"/>
  <c r="D313" i="74"/>
  <c r="L312" i="74"/>
  <c r="F312" i="74"/>
  <c r="E312" i="74"/>
  <c r="D312" i="74"/>
  <c r="L311" i="74"/>
  <c r="F311" i="74"/>
  <c r="E311" i="74"/>
  <c r="D311" i="74"/>
  <c r="L310" i="74"/>
  <c r="F310" i="74"/>
  <c r="E310" i="74"/>
  <c r="D310" i="74"/>
  <c r="L309" i="74"/>
  <c r="F309" i="74"/>
  <c r="E309" i="74"/>
  <c r="D309" i="74"/>
  <c r="L308" i="74"/>
  <c r="F308" i="74"/>
  <c r="E308" i="74"/>
  <c r="D308" i="74"/>
  <c r="L307" i="74"/>
  <c r="F307" i="74"/>
  <c r="E307" i="74"/>
  <c r="D307" i="74"/>
  <c r="L306" i="74"/>
  <c r="F306" i="74"/>
  <c r="E306" i="74"/>
  <c r="D306" i="74"/>
  <c r="L305" i="74"/>
  <c r="F305" i="74"/>
  <c r="E305" i="74"/>
  <c r="D305" i="74"/>
  <c r="L304" i="74"/>
  <c r="F304" i="74"/>
  <c r="E304" i="74"/>
  <c r="D304" i="74"/>
  <c r="L303" i="74"/>
  <c r="F303" i="74"/>
  <c r="E303" i="74"/>
  <c r="D303" i="74"/>
  <c r="L302" i="74"/>
  <c r="F302" i="74"/>
  <c r="E302" i="74"/>
  <c r="D302" i="74"/>
  <c r="L301" i="74"/>
  <c r="F301" i="74"/>
  <c r="E301" i="74"/>
  <c r="D301" i="74"/>
  <c r="L300" i="74"/>
  <c r="F300" i="74"/>
  <c r="E300" i="74"/>
  <c r="D300" i="74"/>
  <c r="L299" i="74"/>
  <c r="F299" i="74"/>
  <c r="E299" i="74"/>
  <c r="D299" i="74"/>
  <c r="L298" i="74"/>
  <c r="F298" i="74"/>
  <c r="E298" i="74"/>
  <c r="D298" i="74"/>
  <c r="L297" i="74"/>
  <c r="F297" i="74"/>
  <c r="E297" i="74"/>
  <c r="D297" i="74"/>
  <c r="L296" i="74"/>
  <c r="F296" i="74"/>
  <c r="E296" i="74"/>
  <c r="D296" i="74"/>
  <c r="L295" i="74"/>
  <c r="F295" i="74"/>
  <c r="E295" i="74"/>
  <c r="D295" i="74"/>
  <c r="L294" i="74"/>
  <c r="F294" i="74"/>
  <c r="E294" i="74"/>
  <c r="D294" i="74"/>
  <c r="L293" i="74"/>
  <c r="F293" i="74"/>
  <c r="E293" i="74"/>
  <c r="D293" i="74"/>
  <c r="L292" i="74"/>
  <c r="F292" i="74"/>
  <c r="E292" i="74"/>
  <c r="D292" i="74"/>
  <c r="L291" i="74"/>
  <c r="F291" i="74"/>
  <c r="E291" i="74"/>
  <c r="D291" i="74"/>
  <c r="L290" i="74"/>
  <c r="F290" i="74"/>
  <c r="E290" i="74"/>
  <c r="D290" i="74"/>
  <c r="L289" i="74"/>
  <c r="F289" i="74"/>
  <c r="E289" i="74"/>
  <c r="D289" i="74"/>
  <c r="L288" i="74"/>
  <c r="F288" i="74"/>
  <c r="E288" i="74"/>
  <c r="D288" i="74"/>
  <c r="L287" i="74"/>
  <c r="F287" i="74"/>
  <c r="E287" i="74"/>
  <c r="D287" i="74"/>
  <c r="L286" i="74"/>
  <c r="F286" i="74"/>
  <c r="E286" i="74"/>
  <c r="D286" i="74"/>
  <c r="L285" i="74"/>
  <c r="F285" i="74"/>
  <c r="E285" i="74"/>
  <c r="D285" i="74"/>
  <c r="L284" i="74"/>
  <c r="F284" i="74"/>
  <c r="E284" i="74"/>
  <c r="D284" i="74"/>
  <c r="L283" i="74"/>
  <c r="F283" i="74"/>
  <c r="E283" i="74"/>
  <c r="D283" i="74"/>
  <c r="L282" i="74"/>
  <c r="F282" i="74"/>
  <c r="E282" i="74"/>
  <c r="D282" i="74"/>
  <c r="L281" i="74"/>
  <c r="F281" i="74"/>
  <c r="E281" i="74"/>
  <c r="D281" i="74"/>
  <c r="L280" i="74"/>
  <c r="F280" i="74"/>
  <c r="E280" i="74"/>
  <c r="D280" i="74"/>
  <c r="L279" i="74"/>
  <c r="F279" i="74"/>
  <c r="E279" i="74"/>
  <c r="D279" i="74"/>
  <c r="L278" i="74"/>
  <c r="F278" i="74"/>
  <c r="E278" i="74"/>
  <c r="D278" i="74"/>
  <c r="L277" i="74"/>
  <c r="F277" i="74"/>
  <c r="E277" i="74"/>
  <c r="D277" i="74"/>
  <c r="L276" i="74"/>
  <c r="F276" i="74"/>
  <c r="E276" i="74"/>
  <c r="D276" i="74"/>
  <c r="L275" i="74"/>
  <c r="F275" i="74"/>
  <c r="E275" i="74"/>
  <c r="D275" i="74"/>
  <c r="L274" i="74"/>
  <c r="F274" i="74"/>
  <c r="E274" i="74"/>
  <c r="D274" i="74"/>
  <c r="L273" i="74"/>
  <c r="F273" i="74"/>
  <c r="E273" i="74"/>
  <c r="D273" i="74"/>
  <c r="L272" i="74"/>
  <c r="F272" i="74"/>
  <c r="E272" i="74"/>
  <c r="D272" i="74"/>
  <c r="L271" i="74"/>
  <c r="F271" i="74"/>
  <c r="E271" i="74"/>
  <c r="D271" i="74"/>
  <c r="L270" i="74"/>
  <c r="F270" i="74"/>
  <c r="E270" i="74"/>
  <c r="D270" i="74"/>
  <c r="L269" i="74"/>
  <c r="F269" i="74"/>
  <c r="E269" i="74"/>
  <c r="D269" i="74"/>
  <c r="L268" i="74"/>
  <c r="F268" i="74"/>
  <c r="E268" i="74"/>
  <c r="D268" i="74"/>
  <c r="L267" i="74"/>
  <c r="F267" i="74"/>
  <c r="E267" i="74"/>
  <c r="D267" i="74"/>
  <c r="L266" i="74"/>
  <c r="F266" i="74"/>
  <c r="E266" i="74"/>
  <c r="D266" i="74"/>
  <c r="L265" i="74"/>
  <c r="F265" i="74"/>
  <c r="E265" i="74"/>
  <c r="D265" i="74"/>
  <c r="L264" i="74"/>
  <c r="F264" i="74"/>
  <c r="E264" i="74"/>
  <c r="D264" i="74"/>
  <c r="L263" i="74"/>
  <c r="F263" i="74"/>
  <c r="E263" i="74"/>
  <c r="D263" i="74"/>
  <c r="L262" i="74"/>
  <c r="F262" i="74"/>
  <c r="E262" i="74"/>
  <c r="D262" i="74"/>
  <c r="L261" i="74"/>
  <c r="F261" i="74"/>
  <c r="E261" i="74"/>
  <c r="D261" i="74"/>
  <c r="L260" i="74"/>
  <c r="F260" i="74"/>
  <c r="E260" i="74"/>
  <c r="D260" i="74"/>
  <c r="L259" i="74"/>
  <c r="F259" i="74"/>
  <c r="E259" i="74"/>
  <c r="D259" i="74"/>
  <c r="L258" i="74"/>
  <c r="F258" i="74"/>
  <c r="E258" i="74"/>
  <c r="D258" i="74"/>
  <c r="L257" i="74"/>
  <c r="F257" i="74"/>
  <c r="E257" i="74"/>
  <c r="D257" i="74"/>
  <c r="L256" i="74"/>
  <c r="F256" i="74"/>
  <c r="E256" i="74"/>
  <c r="D256" i="74"/>
  <c r="L255" i="74"/>
  <c r="F255" i="74"/>
  <c r="E255" i="74"/>
  <c r="D255" i="74"/>
  <c r="L254" i="74"/>
  <c r="F254" i="74"/>
  <c r="E254" i="74"/>
  <c r="D254" i="74"/>
  <c r="L253" i="74"/>
  <c r="F253" i="74"/>
  <c r="E253" i="74"/>
  <c r="D253" i="74"/>
  <c r="L252" i="74"/>
  <c r="F252" i="74"/>
  <c r="E252" i="74"/>
  <c r="D252" i="74"/>
  <c r="L251" i="74"/>
  <c r="F251" i="74"/>
  <c r="E251" i="74"/>
  <c r="D251" i="74"/>
  <c r="L250" i="74"/>
  <c r="F250" i="74"/>
  <c r="E250" i="74"/>
  <c r="D250" i="74"/>
  <c r="L249" i="74"/>
  <c r="F249" i="74"/>
  <c r="E249" i="74"/>
  <c r="D249" i="74"/>
  <c r="L248" i="74"/>
  <c r="F248" i="74"/>
  <c r="E248" i="74"/>
  <c r="D248" i="74"/>
  <c r="L247" i="74"/>
  <c r="F247" i="74"/>
  <c r="E247" i="74"/>
  <c r="D247" i="74"/>
  <c r="L246" i="74"/>
  <c r="F246" i="74"/>
  <c r="E246" i="74"/>
  <c r="D246" i="74"/>
  <c r="L245" i="74"/>
  <c r="F245" i="74"/>
  <c r="E245" i="74"/>
  <c r="D245" i="74"/>
  <c r="L244" i="74"/>
  <c r="F244" i="74"/>
  <c r="E244" i="74"/>
  <c r="D244" i="74"/>
  <c r="L243" i="74"/>
  <c r="F243" i="74"/>
  <c r="E243" i="74"/>
  <c r="D243" i="74"/>
  <c r="L242" i="74"/>
  <c r="F242" i="74"/>
  <c r="E242" i="74"/>
  <c r="D242" i="74"/>
  <c r="L241" i="74"/>
  <c r="F241" i="74"/>
  <c r="E241" i="74"/>
  <c r="D241" i="74"/>
  <c r="L240" i="74"/>
  <c r="F240" i="74"/>
  <c r="E240" i="74"/>
  <c r="D240" i="74"/>
  <c r="L239" i="74"/>
  <c r="F239" i="74"/>
  <c r="E239" i="74"/>
  <c r="D239" i="74"/>
  <c r="L238" i="74"/>
  <c r="F238" i="74"/>
  <c r="E238" i="74"/>
  <c r="D238" i="74"/>
  <c r="L237" i="74"/>
  <c r="F237" i="74"/>
  <c r="E237" i="74"/>
  <c r="D237" i="74"/>
  <c r="L236" i="74"/>
  <c r="F236" i="74"/>
  <c r="E236" i="74"/>
  <c r="D236" i="74"/>
  <c r="L235" i="74"/>
  <c r="F235" i="74"/>
  <c r="E235" i="74"/>
  <c r="D235" i="74"/>
  <c r="L234" i="74"/>
  <c r="F234" i="74"/>
  <c r="E234" i="74"/>
  <c r="D234" i="74"/>
  <c r="L233" i="74"/>
  <c r="F233" i="74"/>
  <c r="E233" i="74"/>
  <c r="D233" i="74"/>
  <c r="L232" i="74"/>
  <c r="F232" i="74"/>
  <c r="E232" i="74"/>
  <c r="D232" i="74"/>
  <c r="L231" i="74"/>
  <c r="F231" i="74"/>
  <c r="E231" i="74"/>
  <c r="D231" i="74"/>
  <c r="L230" i="74"/>
  <c r="F230" i="74"/>
  <c r="E230" i="74"/>
  <c r="D230" i="74"/>
  <c r="L229" i="74"/>
  <c r="F229" i="74"/>
  <c r="E229" i="74"/>
  <c r="D229" i="74"/>
  <c r="L228" i="74"/>
  <c r="F228" i="74"/>
  <c r="E228" i="74"/>
  <c r="D228" i="74"/>
  <c r="L227" i="74"/>
  <c r="F227" i="74"/>
  <c r="E227" i="74"/>
  <c r="D227" i="74"/>
  <c r="L226" i="74"/>
  <c r="F226" i="74"/>
  <c r="E226" i="74"/>
  <c r="D226" i="74"/>
  <c r="L225" i="74"/>
  <c r="F225" i="74"/>
  <c r="E225" i="74"/>
  <c r="D225" i="74"/>
  <c r="L224" i="74"/>
  <c r="F224" i="74"/>
  <c r="E224" i="74"/>
  <c r="D224" i="74"/>
  <c r="L223" i="74"/>
  <c r="F223" i="74"/>
  <c r="E223" i="74"/>
  <c r="D223" i="74"/>
  <c r="L222" i="74"/>
  <c r="F222" i="74"/>
  <c r="E222" i="74"/>
  <c r="D222" i="74"/>
  <c r="L221" i="74"/>
  <c r="F221" i="74"/>
  <c r="E221" i="74"/>
  <c r="D221" i="74"/>
  <c r="L220" i="74"/>
  <c r="F220" i="74"/>
  <c r="E220" i="74"/>
  <c r="D220" i="74"/>
  <c r="L219" i="74"/>
  <c r="F219" i="74"/>
  <c r="E219" i="74"/>
  <c r="D219" i="74"/>
  <c r="L218" i="74"/>
  <c r="F218" i="74"/>
  <c r="E218" i="74"/>
  <c r="D218" i="74"/>
  <c r="L217" i="74"/>
  <c r="F217" i="74"/>
  <c r="E217" i="74"/>
  <c r="D217" i="74"/>
  <c r="L216" i="74"/>
  <c r="F216" i="74"/>
  <c r="E216" i="74"/>
  <c r="D216" i="74"/>
  <c r="L215" i="74"/>
  <c r="F215" i="74"/>
  <c r="E215" i="74"/>
  <c r="D215" i="74"/>
  <c r="L214" i="74"/>
  <c r="F214" i="74"/>
  <c r="E214" i="74"/>
  <c r="D214" i="74"/>
  <c r="L213" i="74"/>
  <c r="F213" i="74"/>
  <c r="E213" i="74"/>
  <c r="D213" i="74"/>
  <c r="L212" i="74"/>
  <c r="F212" i="74"/>
  <c r="E212" i="74"/>
  <c r="D212" i="74"/>
  <c r="L211" i="74"/>
  <c r="F211" i="74"/>
  <c r="E211" i="74"/>
  <c r="D211" i="74"/>
  <c r="L210" i="74"/>
  <c r="F210" i="74"/>
  <c r="E210" i="74"/>
  <c r="D210" i="74"/>
  <c r="L209" i="74"/>
  <c r="F209" i="74"/>
  <c r="E209" i="74"/>
  <c r="D209" i="74"/>
  <c r="L208" i="74"/>
  <c r="F208" i="74"/>
  <c r="E208" i="74"/>
  <c r="D208" i="74"/>
  <c r="L207" i="74"/>
  <c r="F207" i="74"/>
  <c r="E207" i="74"/>
  <c r="D207" i="74"/>
  <c r="L206" i="74"/>
  <c r="F206" i="74"/>
  <c r="E206" i="74"/>
  <c r="D206" i="74"/>
  <c r="L205" i="74"/>
  <c r="F205" i="74"/>
  <c r="E205" i="74"/>
  <c r="D205" i="74"/>
  <c r="L204" i="74"/>
  <c r="F204" i="74"/>
  <c r="E204" i="74"/>
  <c r="D204" i="74"/>
  <c r="L203" i="74"/>
  <c r="F203" i="74"/>
  <c r="E203" i="74"/>
  <c r="D203" i="74"/>
  <c r="L202" i="74"/>
  <c r="F202" i="74"/>
  <c r="E202" i="74"/>
  <c r="D202" i="74"/>
  <c r="L201" i="74"/>
  <c r="F201" i="74"/>
  <c r="E201" i="74"/>
  <c r="D201" i="74"/>
  <c r="L200" i="74"/>
  <c r="F200" i="74"/>
  <c r="E200" i="74"/>
  <c r="D200" i="74"/>
  <c r="L199" i="74"/>
  <c r="F199" i="74"/>
  <c r="E199" i="74"/>
  <c r="D199" i="74"/>
  <c r="L198" i="74"/>
  <c r="F198" i="74"/>
  <c r="E198" i="74"/>
  <c r="D198" i="74"/>
  <c r="L197" i="74"/>
  <c r="F197" i="74"/>
  <c r="E197" i="74"/>
  <c r="D197" i="74"/>
  <c r="L196" i="74"/>
  <c r="F196" i="74"/>
  <c r="E196" i="74"/>
  <c r="D196" i="74"/>
  <c r="L195" i="74"/>
  <c r="F195" i="74"/>
  <c r="E195" i="74"/>
  <c r="D195" i="74"/>
  <c r="L194" i="74"/>
  <c r="F194" i="74"/>
  <c r="E194" i="74"/>
  <c r="D194" i="74"/>
  <c r="L193" i="74"/>
  <c r="F193" i="74"/>
  <c r="E193" i="74"/>
  <c r="D193" i="74"/>
  <c r="L192" i="74"/>
  <c r="F192" i="74"/>
  <c r="E192" i="74"/>
  <c r="D192" i="74"/>
  <c r="L191" i="74"/>
  <c r="F191" i="74"/>
  <c r="E191" i="74"/>
  <c r="D191" i="74"/>
  <c r="L190" i="74"/>
  <c r="F190" i="74"/>
  <c r="E190" i="74"/>
  <c r="D190" i="74"/>
  <c r="L189" i="74"/>
  <c r="F189" i="74"/>
  <c r="E189" i="74"/>
  <c r="D189" i="74"/>
  <c r="L188" i="74"/>
  <c r="F188" i="74"/>
  <c r="E188" i="74"/>
  <c r="D188" i="74"/>
  <c r="L187" i="74"/>
  <c r="F187" i="74"/>
  <c r="E187" i="74"/>
  <c r="D187" i="74"/>
  <c r="L186" i="74"/>
  <c r="F186" i="74"/>
  <c r="E186" i="74"/>
  <c r="D186" i="74"/>
  <c r="L185" i="74"/>
  <c r="F185" i="74"/>
  <c r="E185" i="74"/>
  <c r="D185" i="74"/>
  <c r="L184" i="74"/>
  <c r="F184" i="74"/>
  <c r="E184" i="74"/>
  <c r="D184" i="74"/>
  <c r="L183" i="74"/>
  <c r="F183" i="74"/>
  <c r="E183" i="74"/>
  <c r="D183" i="74"/>
  <c r="L182" i="74"/>
  <c r="F182" i="74"/>
  <c r="E182" i="74"/>
  <c r="D182" i="74"/>
  <c r="L181" i="74"/>
  <c r="F181" i="74"/>
  <c r="E181" i="74"/>
  <c r="D181" i="74"/>
  <c r="L180" i="74"/>
  <c r="F180" i="74"/>
  <c r="E180" i="74"/>
  <c r="D180" i="74"/>
  <c r="L179" i="74"/>
  <c r="F179" i="74"/>
  <c r="E179" i="74"/>
  <c r="D179" i="74"/>
  <c r="L178" i="74"/>
  <c r="F178" i="74"/>
  <c r="E178" i="74"/>
  <c r="D178" i="74"/>
  <c r="L177" i="74"/>
  <c r="F177" i="74"/>
  <c r="E177" i="74"/>
  <c r="D177" i="74"/>
  <c r="L176" i="74"/>
  <c r="F176" i="74"/>
  <c r="E176" i="74"/>
  <c r="D176" i="74"/>
  <c r="L175" i="74"/>
  <c r="F175" i="74"/>
  <c r="E175" i="74"/>
  <c r="D175" i="74"/>
  <c r="L174" i="74"/>
  <c r="F174" i="74"/>
  <c r="E174" i="74"/>
  <c r="D174" i="74"/>
  <c r="L173" i="74"/>
  <c r="F173" i="74"/>
  <c r="E173" i="74"/>
  <c r="D173" i="74"/>
  <c r="L172" i="74"/>
  <c r="F172" i="74"/>
  <c r="E172" i="74"/>
  <c r="D172" i="74"/>
  <c r="L171" i="74"/>
  <c r="F171" i="74"/>
  <c r="E171" i="74"/>
  <c r="D171" i="74"/>
  <c r="L170" i="74"/>
  <c r="F170" i="74"/>
  <c r="E170" i="74"/>
  <c r="D170" i="74"/>
  <c r="L169" i="74"/>
  <c r="F169" i="74"/>
  <c r="E169" i="74"/>
  <c r="D169" i="74"/>
  <c r="L168" i="74"/>
  <c r="F168" i="74"/>
  <c r="E168" i="74"/>
  <c r="D168" i="74"/>
  <c r="L167" i="74"/>
  <c r="F167" i="74"/>
  <c r="E167" i="74"/>
  <c r="D167" i="74"/>
  <c r="L166" i="74"/>
  <c r="F166" i="74"/>
  <c r="E166" i="74"/>
  <c r="D166" i="74"/>
  <c r="L165" i="74"/>
  <c r="F165" i="74"/>
  <c r="E165" i="74"/>
  <c r="D165" i="74"/>
  <c r="L164" i="74"/>
  <c r="F164" i="74"/>
  <c r="E164" i="74"/>
  <c r="D164" i="74"/>
  <c r="L163" i="74"/>
  <c r="F163" i="74"/>
  <c r="E163" i="74"/>
  <c r="D163" i="74"/>
  <c r="L162" i="74"/>
  <c r="F162" i="74"/>
  <c r="E162" i="74"/>
  <c r="D162" i="74"/>
  <c r="L161" i="74"/>
  <c r="F161" i="74"/>
  <c r="E161" i="74"/>
  <c r="D161" i="74"/>
  <c r="L160" i="74"/>
  <c r="F160" i="74"/>
  <c r="E160" i="74"/>
  <c r="D160" i="74"/>
  <c r="L159" i="74"/>
  <c r="F159" i="74"/>
  <c r="E159" i="74"/>
  <c r="D159" i="74"/>
  <c r="L158" i="74"/>
  <c r="F158" i="74"/>
  <c r="E158" i="74"/>
  <c r="D158" i="74"/>
  <c r="L157" i="74"/>
  <c r="F157" i="74"/>
  <c r="E157" i="74"/>
  <c r="D157" i="74"/>
  <c r="L156" i="74"/>
  <c r="F156" i="74"/>
  <c r="E156" i="74"/>
  <c r="D156" i="74"/>
  <c r="L155" i="74"/>
  <c r="F155" i="74"/>
  <c r="E155" i="74"/>
  <c r="D155" i="74"/>
  <c r="L154" i="74"/>
  <c r="F154" i="74"/>
  <c r="E154" i="74"/>
  <c r="D154" i="74"/>
  <c r="L153" i="74"/>
  <c r="F153" i="74"/>
  <c r="E153" i="74"/>
  <c r="D153" i="74"/>
  <c r="L152" i="74"/>
  <c r="F152" i="74"/>
  <c r="E152" i="74"/>
  <c r="D152" i="74"/>
  <c r="L151" i="74"/>
  <c r="F151" i="74"/>
  <c r="E151" i="74"/>
  <c r="D151" i="74"/>
  <c r="L150" i="74"/>
  <c r="F150" i="74"/>
  <c r="E150" i="74"/>
  <c r="D150" i="74"/>
  <c r="L149" i="74"/>
  <c r="F149" i="74"/>
  <c r="E149" i="74"/>
  <c r="D149" i="74"/>
  <c r="L148" i="74"/>
  <c r="F148" i="74"/>
  <c r="E148" i="74"/>
  <c r="D148" i="74"/>
  <c r="L147" i="74"/>
  <c r="F147" i="74"/>
  <c r="E147" i="74"/>
  <c r="D147" i="74"/>
  <c r="L146" i="74"/>
  <c r="F146" i="74"/>
  <c r="E146" i="74"/>
  <c r="D146" i="74"/>
  <c r="L145" i="74"/>
  <c r="F145" i="74"/>
  <c r="E145" i="74"/>
  <c r="D145" i="74"/>
  <c r="L144" i="74"/>
  <c r="F144" i="74"/>
  <c r="E144" i="74"/>
  <c r="D144" i="74"/>
  <c r="L143" i="74"/>
  <c r="F143" i="74"/>
  <c r="E143" i="74"/>
  <c r="D143" i="74"/>
  <c r="L142" i="74"/>
  <c r="F142" i="74"/>
  <c r="E142" i="74"/>
  <c r="D142" i="74"/>
  <c r="L141" i="74"/>
  <c r="F141" i="74"/>
  <c r="E141" i="74"/>
  <c r="D141" i="74"/>
  <c r="L140" i="74"/>
  <c r="F140" i="74"/>
  <c r="E140" i="74"/>
  <c r="D140" i="74"/>
  <c r="L139" i="74"/>
  <c r="F139" i="74"/>
  <c r="E139" i="74"/>
  <c r="D139" i="74"/>
  <c r="L138" i="74"/>
  <c r="F138" i="74"/>
  <c r="E138" i="74"/>
  <c r="D138" i="74"/>
  <c r="L137" i="74"/>
  <c r="F137" i="74"/>
  <c r="E137" i="74"/>
  <c r="D137" i="74"/>
  <c r="L136" i="74"/>
  <c r="F136" i="74"/>
  <c r="E136" i="74"/>
  <c r="D136" i="74"/>
  <c r="L135" i="74"/>
  <c r="F135" i="74"/>
  <c r="E135" i="74"/>
  <c r="D135" i="74"/>
  <c r="L134" i="74"/>
  <c r="F134" i="74"/>
  <c r="E134" i="74"/>
  <c r="D134" i="74"/>
  <c r="L133" i="74"/>
  <c r="F133" i="74"/>
  <c r="E133" i="74"/>
  <c r="D133" i="74"/>
  <c r="L132" i="74"/>
  <c r="F132" i="74"/>
  <c r="E132" i="74"/>
  <c r="D132" i="74"/>
  <c r="L131" i="74"/>
  <c r="F131" i="74"/>
  <c r="E131" i="74"/>
  <c r="D131" i="74"/>
  <c r="L130" i="74"/>
  <c r="F130" i="74"/>
  <c r="E130" i="74"/>
  <c r="D130" i="74"/>
  <c r="L129" i="74"/>
  <c r="F129" i="74"/>
  <c r="E129" i="74"/>
  <c r="D129" i="74"/>
  <c r="L128" i="74"/>
  <c r="F128" i="74"/>
  <c r="E128" i="74"/>
  <c r="D128" i="74"/>
  <c r="L127" i="74"/>
  <c r="F127" i="74"/>
  <c r="E127" i="74"/>
  <c r="D127" i="74"/>
  <c r="L126" i="74"/>
  <c r="F126" i="74"/>
  <c r="E126" i="74"/>
  <c r="D126" i="74"/>
  <c r="L125" i="74"/>
  <c r="F125" i="74"/>
  <c r="E125" i="74"/>
  <c r="D125" i="74"/>
  <c r="L124" i="74"/>
  <c r="F124" i="74"/>
  <c r="E124" i="74"/>
  <c r="D124" i="74"/>
  <c r="L123" i="74"/>
  <c r="F123" i="74"/>
  <c r="E123" i="74"/>
  <c r="D123" i="74"/>
  <c r="L122" i="74"/>
  <c r="F122" i="74"/>
  <c r="E122" i="74"/>
  <c r="D122" i="74"/>
  <c r="L121" i="74"/>
  <c r="F121" i="74"/>
  <c r="E121" i="74"/>
  <c r="D121" i="74"/>
  <c r="L120" i="74"/>
  <c r="F120" i="74"/>
  <c r="E120" i="74"/>
  <c r="D120" i="74"/>
  <c r="L119" i="74"/>
  <c r="F119" i="74"/>
  <c r="E119" i="74"/>
  <c r="D119" i="74"/>
  <c r="L118" i="74"/>
  <c r="F118" i="74"/>
  <c r="E118" i="74"/>
  <c r="D118" i="74"/>
  <c r="L117" i="74"/>
  <c r="F117" i="74"/>
  <c r="E117" i="74"/>
  <c r="D117" i="74"/>
  <c r="L116" i="74"/>
  <c r="F116" i="74"/>
  <c r="E116" i="74"/>
  <c r="D116" i="74"/>
  <c r="L115" i="74"/>
  <c r="F115" i="74"/>
  <c r="E115" i="74"/>
  <c r="D115" i="74"/>
  <c r="L114" i="74"/>
  <c r="F114" i="74"/>
  <c r="E114" i="74"/>
  <c r="D114" i="74"/>
  <c r="L113" i="74"/>
  <c r="F113" i="74"/>
  <c r="E113" i="74"/>
  <c r="D113" i="74"/>
  <c r="L112" i="74"/>
  <c r="F112" i="74"/>
  <c r="E112" i="74"/>
  <c r="D112" i="74"/>
  <c r="L111" i="74"/>
  <c r="F111" i="74"/>
  <c r="E111" i="74"/>
  <c r="D111" i="74"/>
  <c r="L110" i="74"/>
  <c r="F110" i="74"/>
  <c r="E110" i="74"/>
  <c r="D110" i="74"/>
  <c r="L109" i="74"/>
  <c r="F109" i="74"/>
  <c r="E109" i="74"/>
  <c r="D109" i="74"/>
  <c r="L108" i="74"/>
  <c r="F108" i="74"/>
  <c r="E108" i="74"/>
  <c r="D108" i="74"/>
  <c r="L107" i="74"/>
  <c r="F107" i="74"/>
  <c r="E107" i="74"/>
  <c r="D107" i="74"/>
  <c r="L106" i="74"/>
  <c r="F106" i="74"/>
  <c r="E106" i="74"/>
  <c r="D106" i="74"/>
  <c r="L105" i="74"/>
  <c r="F105" i="74"/>
  <c r="E105" i="74"/>
  <c r="D105" i="74"/>
  <c r="L104" i="74"/>
  <c r="F104" i="74"/>
  <c r="E104" i="74"/>
  <c r="D104" i="74"/>
  <c r="L103" i="74"/>
  <c r="F103" i="74"/>
  <c r="E103" i="74"/>
  <c r="D103" i="74"/>
  <c r="L102" i="74"/>
  <c r="F102" i="74"/>
  <c r="E102" i="74"/>
  <c r="D102" i="74"/>
  <c r="L101" i="74"/>
  <c r="F101" i="74"/>
  <c r="E101" i="74"/>
  <c r="D101" i="74"/>
  <c r="L100" i="74"/>
  <c r="F100" i="74"/>
  <c r="E100" i="74"/>
  <c r="D100" i="74"/>
  <c r="L99" i="74"/>
  <c r="F99" i="74"/>
  <c r="E99" i="74"/>
  <c r="D99" i="74"/>
  <c r="L98" i="74"/>
  <c r="F98" i="74"/>
  <c r="E98" i="74"/>
  <c r="D98" i="74"/>
  <c r="L97" i="74"/>
  <c r="F97" i="74"/>
  <c r="E97" i="74"/>
  <c r="D97" i="74"/>
  <c r="L96" i="74"/>
  <c r="F96" i="74"/>
  <c r="E96" i="74"/>
  <c r="D96" i="74"/>
  <c r="L95" i="74"/>
  <c r="F95" i="74"/>
  <c r="E95" i="74"/>
  <c r="D95" i="74"/>
  <c r="L94" i="74"/>
  <c r="F94" i="74"/>
  <c r="E94" i="74"/>
  <c r="D94" i="74"/>
  <c r="L93" i="74"/>
  <c r="F93" i="74"/>
  <c r="E93" i="74"/>
  <c r="D93" i="74"/>
  <c r="L92" i="74"/>
  <c r="F92" i="74"/>
  <c r="E92" i="74"/>
  <c r="D92" i="74"/>
  <c r="L91" i="74"/>
  <c r="F91" i="74"/>
  <c r="E91" i="74"/>
  <c r="D91" i="74"/>
  <c r="L90" i="74"/>
  <c r="F90" i="74"/>
  <c r="E90" i="74"/>
  <c r="D90" i="74"/>
  <c r="L89" i="74"/>
  <c r="F89" i="74"/>
  <c r="E89" i="74"/>
  <c r="D89" i="74"/>
  <c r="L88" i="74"/>
  <c r="F88" i="74"/>
  <c r="E88" i="74"/>
  <c r="D88" i="74"/>
  <c r="L87" i="74"/>
  <c r="F87" i="74"/>
  <c r="E87" i="74"/>
  <c r="D87" i="74"/>
  <c r="L86" i="74"/>
  <c r="F86" i="74"/>
  <c r="E86" i="74"/>
  <c r="D86" i="74"/>
  <c r="L85" i="74"/>
  <c r="F85" i="74"/>
  <c r="E85" i="74"/>
  <c r="D85" i="74"/>
  <c r="L84" i="74"/>
  <c r="F84" i="74"/>
  <c r="E84" i="74"/>
  <c r="D84" i="74"/>
  <c r="L83" i="74"/>
  <c r="F83" i="74"/>
  <c r="E83" i="74"/>
  <c r="D83" i="74"/>
  <c r="L82" i="74"/>
  <c r="F82" i="74"/>
  <c r="E82" i="74"/>
  <c r="D82" i="74"/>
  <c r="L81" i="74"/>
  <c r="F81" i="74"/>
  <c r="E81" i="74"/>
  <c r="D81" i="74"/>
  <c r="L80" i="74"/>
  <c r="F80" i="74"/>
  <c r="E80" i="74"/>
  <c r="D80" i="74"/>
  <c r="L79" i="74"/>
  <c r="F79" i="74"/>
  <c r="E79" i="74"/>
  <c r="D79" i="74"/>
  <c r="L78" i="74"/>
  <c r="F78" i="74"/>
  <c r="E78" i="74"/>
  <c r="D78" i="74"/>
  <c r="L77" i="74"/>
  <c r="F77" i="74"/>
  <c r="E77" i="74"/>
  <c r="D77" i="74"/>
  <c r="L76" i="74"/>
  <c r="F76" i="74"/>
  <c r="E76" i="74"/>
  <c r="D76" i="74"/>
  <c r="L75" i="74"/>
  <c r="F75" i="74"/>
  <c r="E75" i="74"/>
  <c r="D75" i="74"/>
  <c r="L74" i="74"/>
  <c r="F74" i="74"/>
  <c r="E74" i="74"/>
  <c r="D74" i="74"/>
  <c r="L73" i="74"/>
  <c r="F73" i="74"/>
  <c r="E73" i="74"/>
  <c r="D73" i="74"/>
  <c r="L72" i="74"/>
  <c r="F72" i="74"/>
  <c r="E72" i="74"/>
  <c r="D72" i="74"/>
  <c r="L71" i="74"/>
  <c r="F71" i="74"/>
  <c r="E71" i="74"/>
  <c r="D71" i="74"/>
  <c r="L70" i="74"/>
  <c r="K70" i="74"/>
  <c r="F70" i="74"/>
  <c r="E70" i="74"/>
  <c r="D70" i="74"/>
  <c r="L69" i="74"/>
  <c r="F69" i="74"/>
  <c r="E69" i="74"/>
  <c r="D69" i="74"/>
  <c r="L68" i="74"/>
  <c r="F68" i="74"/>
  <c r="E68" i="74"/>
  <c r="D68" i="74"/>
  <c r="L67" i="74"/>
  <c r="F67" i="74"/>
  <c r="E67" i="74"/>
  <c r="D67" i="74"/>
  <c r="L66" i="74"/>
  <c r="F66" i="74"/>
  <c r="E66" i="74"/>
  <c r="D66" i="74"/>
  <c r="L65" i="74"/>
  <c r="F65" i="74"/>
  <c r="E65" i="74"/>
  <c r="D65" i="74"/>
  <c r="L64" i="74"/>
  <c r="F64" i="74"/>
  <c r="E64" i="74"/>
  <c r="D64" i="74"/>
  <c r="L63" i="74"/>
  <c r="F63" i="74"/>
  <c r="E63" i="74"/>
  <c r="D63" i="74"/>
  <c r="L62" i="74"/>
  <c r="F62" i="74"/>
  <c r="E62" i="74"/>
  <c r="D62" i="74"/>
  <c r="L61" i="74"/>
  <c r="F61" i="74"/>
  <c r="E61" i="74"/>
  <c r="D61" i="74"/>
  <c r="L60" i="74"/>
  <c r="F60" i="74"/>
  <c r="E60" i="74"/>
  <c r="D60" i="74"/>
  <c r="L59" i="74"/>
  <c r="F59" i="74"/>
  <c r="E59" i="74"/>
  <c r="D59" i="74"/>
  <c r="L58" i="74"/>
  <c r="F58" i="74"/>
  <c r="E58" i="74"/>
  <c r="D58" i="74"/>
  <c r="L57" i="74"/>
  <c r="F57" i="74"/>
  <c r="E57" i="74"/>
  <c r="D57" i="74"/>
  <c r="L56" i="74"/>
  <c r="F56" i="74"/>
  <c r="E56" i="74"/>
  <c r="D56" i="74"/>
  <c r="L55" i="74"/>
  <c r="F55" i="74"/>
  <c r="E55" i="74"/>
  <c r="D55" i="74"/>
  <c r="L54" i="74"/>
  <c r="F54" i="74"/>
  <c r="E54" i="74"/>
  <c r="D54" i="74"/>
  <c r="L53" i="74"/>
  <c r="F53" i="74"/>
  <c r="E53" i="74"/>
  <c r="D53" i="74"/>
  <c r="L52" i="74"/>
  <c r="F52" i="74"/>
  <c r="E52" i="74"/>
  <c r="D52" i="74"/>
  <c r="L51" i="74"/>
  <c r="F51" i="74"/>
  <c r="E51" i="74"/>
  <c r="D51" i="74"/>
  <c r="L50" i="74"/>
  <c r="F50" i="74"/>
  <c r="E50" i="74"/>
  <c r="D50" i="74"/>
  <c r="L49" i="74"/>
  <c r="F49" i="74"/>
  <c r="E49" i="74"/>
  <c r="D49" i="74"/>
  <c r="L48" i="74"/>
  <c r="F48" i="74"/>
  <c r="E48" i="74"/>
  <c r="D48" i="74"/>
  <c r="L47" i="74"/>
  <c r="F47" i="74"/>
  <c r="E47" i="74"/>
  <c r="D47" i="74"/>
  <c r="L46" i="74"/>
  <c r="F46" i="74"/>
  <c r="E46" i="74"/>
  <c r="D46" i="74"/>
  <c r="L45" i="74"/>
  <c r="F45" i="74"/>
  <c r="E45" i="74"/>
  <c r="D45" i="74"/>
  <c r="L44" i="74"/>
  <c r="F44" i="74"/>
  <c r="E44" i="74"/>
  <c r="D44" i="74"/>
  <c r="L43" i="74"/>
  <c r="F43" i="74"/>
  <c r="E43" i="74"/>
  <c r="D43" i="74"/>
  <c r="L42" i="74"/>
  <c r="F42" i="74"/>
  <c r="E42" i="74"/>
  <c r="D42" i="74"/>
  <c r="L41" i="74"/>
  <c r="F41" i="74"/>
  <c r="E41" i="74"/>
  <c r="D41" i="74"/>
  <c r="L40" i="74"/>
  <c r="F40" i="74"/>
  <c r="E40" i="74"/>
  <c r="D40" i="74"/>
  <c r="L39" i="74"/>
  <c r="F39" i="74"/>
  <c r="E39" i="74"/>
  <c r="D39" i="74"/>
  <c r="L38" i="74"/>
  <c r="K38" i="74"/>
  <c r="F38" i="74"/>
  <c r="E38" i="74"/>
  <c r="D38" i="74"/>
  <c r="L37" i="74"/>
  <c r="F37" i="74"/>
  <c r="E37" i="74"/>
  <c r="D37" i="74"/>
  <c r="L36" i="74"/>
  <c r="F36" i="74"/>
  <c r="E36" i="74"/>
  <c r="D36" i="74"/>
  <c r="L35" i="74"/>
  <c r="F35" i="74"/>
  <c r="E35" i="74"/>
  <c r="D35" i="74"/>
  <c r="L34" i="74"/>
  <c r="F34" i="74"/>
  <c r="E34" i="74"/>
  <c r="D34" i="74"/>
  <c r="L33" i="74"/>
  <c r="F33" i="74"/>
  <c r="E33" i="74"/>
  <c r="D33" i="74"/>
  <c r="L32" i="74"/>
  <c r="F32" i="74"/>
  <c r="E32" i="74"/>
  <c r="D32" i="74"/>
  <c r="L31" i="74"/>
  <c r="F31" i="74"/>
  <c r="E31" i="74"/>
  <c r="D31" i="74"/>
  <c r="L30" i="74"/>
  <c r="F30" i="74"/>
  <c r="E30" i="74"/>
  <c r="D30" i="74"/>
  <c r="L29" i="74"/>
  <c r="F29" i="74"/>
  <c r="E29" i="74"/>
  <c r="D29" i="74"/>
  <c r="L28" i="74"/>
  <c r="F28" i="74"/>
  <c r="E28" i="74"/>
  <c r="D28" i="74"/>
  <c r="L27" i="74"/>
  <c r="F27" i="74"/>
  <c r="E27" i="74"/>
  <c r="D27" i="74"/>
  <c r="L26" i="74"/>
  <c r="F26" i="74"/>
  <c r="E26" i="74"/>
  <c r="D26" i="74"/>
  <c r="L25" i="74"/>
  <c r="F25" i="74"/>
  <c r="E25" i="74"/>
  <c r="D25" i="74"/>
  <c r="L24" i="74"/>
  <c r="F24" i="74"/>
  <c r="E24" i="74"/>
  <c r="D24" i="74"/>
  <c r="L23" i="74"/>
  <c r="F23" i="74"/>
  <c r="E23" i="74"/>
  <c r="D23" i="74"/>
  <c r="L22" i="74"/>
  <c r="F22" i="74"/>
  <c r="E22" i="74"/>
  <c r="D22" i="74"/>
  <c r="L21" i="74"/>
  <c r="F21" i="74"/>
  <c r="E21" i="74"/>
  <c r="D21" i="74"/>
  <c r="L20" i="74"/>
  <c r="F20" i="74"/>
  <c r="E20" i="74"/>
  <c r="D20" i="74"/>
  <c r="L19" i="74"/>
  <c r="F19" i="74"/>
  <c r="E19" i="74"/>
  <c r="D19" i="74"/>
  <c r="L18" i="74"/>
  <c r="F18" i="74"/>
  <c r="E18" i="74"/>
  <c r="D18" i="74"/>
  <c r="L17" i="74"/>
  <c r="F17" i="74"/>
  <c r="E17" i="74"/>
  <c r="D17" i="74"/>
  <c r="L16" i="74"/>
  <c r="F16" i="74"/>
  <c r="E16" i="74"/>
  <c r="D16" i="74"/>
  <c r="L15" i="74"/>
  <c r="F15" i="74"/>
  <c r="E15" i="74"/>
  <c r="D15" i="74"/>
  <c r="L14" i="74"/>
  <c r="F14" i="74"/>
  <c r="E14" i="74"/>
  <c r="D14" i="74"/>
  <c r="L13" i="74"/>
  <c r="F13" i="74"/>
  <c r="E13" i="74"/>
  <c r="D13" i="74"/>
  <c r="L12" i="74"/>
  <c r="F12" i="74"/>
  <c r="E12" i="74"/>
  <c r="D12" i="74"/>
  <c r="L11" i="74"/>
  <c r="F11" i="74"/>
  <c r="E11" i="74"/>
  <c r="D11" i="74"/>
  <c r="L10" i="74"/>
  <c r="F10" i="74"/>
  <c r="E10" i="74"/>
  <c r="D10" i="74"/>
  <c r="L9" i="74"/>
  <c r="F9" i="74"/>
  <c r="E9" i="74"/>
  <c r="D9" i="74"/>
  <c r="L8" i="74"/>
  <c r="F8" i="74"/>
  <c r="E8" i="74"/>
  <c r="D8" i="74"/>
  <c r="L7" i="74"/>
  <c r="F7" i="74"/>
  <c r="E7" i="74"/>
  <c r="D7" i="74"/>
  <c r="L506" i="75"/>
  <c r="F506" i="75"/>
  <c r="E506" i="75"/>
  <c r="D506" i="75"/>
  <c r="C8" i="75"/>
  <c r="C9" i="75" s="1"/>
  <c r="C10" i="75" s="1"/>
  <c r="C11" i="75" s="1"/>
  <c r="C12" i="75" s="1"/>
  <c r="C13" i="75" s="1"/>
  <c r="C14" i="75" s="1"/>
  <c r="C15" i="75" s="1"/>
  <c r="C16" i="75" s="1"/>
  <c r="C17" i="75" s="1"/>
  <c r="C18" i="75" s="1"/>
  <c r="C19" i="75" s="1"/>
  <c r="C20" i="75" s="1"/>
  <c r="C21" i="75" s="1"/>
  <c r="C22" i="75" s="1"/>
  <c r="C23" i="75" s="1"/>
  <c r="C24" i="75" s="1"/>
  <c r="C25" i="75" s="1"/>
  <c r="C26" i="75" s="1"/>
  <c r="C27" i="75" s="1"/>
  <c r="C28" i="75" s="1"/>
  <c r="C29" i="75" s="1"/>
  <c r="C30" i="75" s="1"/>
  <c r="C31" i="75" s="1"/>
  <c r="C32" i="75" s="1"/>
  <c r="C33" i="75" s="1"/>
  <c r="C34" i="75" s="1"/>
  <c r="C35" i="75" s="1"/>
  <c r="C36" i="75" s="1"/>
  <c r="C37" i="75" s="1"/>
  <c r="C38" i="75" s="1"/>
  <c r="C39" i="75" s="1"/>
  <c r="C40" i="75" s="1"/>
  <c r="C41" i="75" s="1"/>
  <c r="C42" i="75" s="1"/>
  <c r="C43" i="75" s="1"/>
  <c r="C44" i="75" s="1"/>
  <c r="C45" i="75" s="1"/>
  <c r="C46" i="75" s="1"/>
  <c r="C47" i="75" s="1"/>
  <c r="C48" i="75" s="1"/>
  <c r="C49" i="75" s="1"/>
  <c r="C50" i="75" s="1"/>
  <c r="C51" i="75" s="1"/>
  <c r="C52" i="75" s="1"/>
  <c r="C53" i="75" s="1"/>
  <c r="C54" i="75" s="1"/>
  <c r="C55" i="75" s="1"/>
  <c r="C56" i="75" s="1"/>
  <c r="C57" i="75" s="1"/>
  <c r="C58" i="75" s="1"/>
  <c r="C59" i="75" s="1"/>
  <c r="C60" i="75" s="1"/>
  <c r="C61" i="75" s="1"/>
  <c r="C62" i="75" s="1"/>
  <c r="C63" i="75" s="1"/>
  <c r="C64" i="75" s="1"/>
  <c r="C65" i="75" s="1"/>
  <c r="C66" i="75" s="1"/>
  <c r="C67" i="75" s="1"/>
  <c r="C68" i="75" s="1"/>
  <c r="C69" i="75" s="1"/>
  <c r="C70" i="75" s="1"/>
  <c r="C71" i="75" s="1"/>
  <c r="C72" i="75" s="1"/>
  <c r="C73" i="75" s="1"/>
  <c r="C74" i="75" s="1"/>
  <c r="C75" i="75" s="1"/>
  <c r="C76" i="75" s="1"/>
  <c r="C77" i="75" s="1"/>
  <c r="C78" i="75" s="1"/>
  <c r="C79" i="75" s="1"/>
  <c r="C80" i="75" s="1"/>
  <c r="C81" i="75" s="1"/>
  <c r="C82" i="75" s="1"/>
  <c r="C83" i="75" s="1"/>
  <c r="C84" i="75" s="1"/>
  <c r="C85" i="75" s="1"/>
  <c r="C86" i="75" s="1"/>
  <c r="C87" i="75" s="1"/>
  <c r="C88" i="75" s="1"/>
  <c r="C89" i="75" s="1"/>
  <c r="C90" i="75" s="1"/>
  <c r="C91" i="75" s="1"/>
  <c r="C92" i="75" s="1"/>
  <c r="C93" i="75" s="1"/>
  <c r="C94" i="75" s="1"/>
  <c r="C95" i="75" s="1"/>
  <c r="C96" i="75" s="1"/>
  <c r="C97" i="75" s="1"/>
  <c r="C98" i="75" s="1"/>
  <c r="C99" i="75" s="1"/>
  <c r="C100" i="75" s="1"/>
  <c r="C101" i="75" s="1"/>
  <c r="C102" i="75" s="1"/>
  <c r="C103" i="75" s="1"/>
  <c r="C104" i="75" s="1"/>
  <c r="C105" i="75" s="1"/>
  <c r="C106" i="75" s="1"/>
  <c r="C107" i="75" s="1"/>
  <c r="C108" i="75" s="1"/>
  <c r="C109" i="75" s="1"/>
  <c r="C110" i="75" s="1"/>
  <c r="C111" i="75" s="1"/>
  <c r="C112" i="75" s="1"/>
  <c r="C113" i="75" s="1"/>
  <c r="C114" i="75" s="1"/>
  <c r="C115" i="75" s="1"/>
  <c r="C116" i="75" s="1"/>
  <c r="C117" i="75" s="1"/>
  <c r="C118" i="75" s="1"/>
  <c r="C119" i="75" s="1"/>
  <c r="C120" i="75" s="1"/>
  <c r="C121" i="75" s="1"/>
  <c r="C122" i="75" s="1"/>
  <c r="C123" i="75" s="1"/>
  <c r="C124" i="75" s="1"/>
  <c r="C125" i="75" s="1"/>
  <c r="C126" i="75" s="1"/>
  <c r="C127" i="75" s="1"/>
  <c r="C128" i="75" s="1"/>
  <c r="C129" i="75" s="1"/>
  <c r="C130" i="75" s="1"/>
  <c r="C131" i="75" s="1"/>
  <c r="C132" i="75" s="1"/>
  <c r="C133" i="75" s="1"/>
  <c r="C134" i="75" s="1"/>
  <c r="C135" i="75" s="1"/>
  <c r="C136" i="75" s="1"/>
  <c r="C137" i="75" s="1"/>
  <c r="C138" i="75" s="1"/>
  <c r="C139" i="75" s="1"/>
  <c r="C140" i="75" s="1"/>
  <c r="C141" i="75" s="1"/>
  <c r="C142" i="75" s="1"/>
  <c r="C143" i="75" s="1"/>
  <c r="C144" i="75" s="1"/>
  <c r="C145" i="75" s="1"/>
  <c r="C146" i="75" s="1"/>
  <c r="C147" i="75" s="1"/>
  <c r="C148" i="75" s="1"/>
  <c r="C149" i="75" s="1"/>
  <c r="C150" i="75" s="1"/>
  <c r="C151" i="75" s="1"/>
  <c r="C152" i="75" s="1"/>
  <c r="C153" i="75" s="1"/>
  <c r="C154" i="75" s="1"/>
  <c r="C155" i="75" s="1"/>
  <c r="C156" i="75" s="1"/>
  <c r="C157" i="75" s="1"/>
  <c r="C158" i="75" s="1"/>
  <c r="C159" i="75" s="1"/>
  <c r="C160" i="75" s="1"/>
  <c r="C161" i="75" s="1"/>
  <c r="C162" i="75" s="1"/>
  <c r="C163" i="75" s="1"/>
  <c r="C164" i="75" s="1"/>
  <c r="C165" i="75" s="1"/>
  <c r="C166" i="75" s="1"/>
  <c r="C167" i="75" s="1"/>
  <c r="C168" i="75" s="1"/>
  <c r="C169" i="75" s="1"/>
  <c r="C170" i="75" s="1"/>
  <c r="C171" i="75" s="1"/>
  <c r="C172" i="75" s="1"/>
  <c r="C173" i="75" s="1"/>
  <c r="C174" i="75" s="1"/>
  <c r="C175" i="75" s="1"/>
  <c r="C176" i="75" s="1"/>
  <c r="C177" i="75" s="1"/>
  <c r="C178" i="75" s="1"/>
  <c r="C179" i="75" s="1"/>
  <c r="C180" i="75" s="1"/>
  <c r="C181" i="75" s="1"/>
  <c r="C182" i="75" s="1"/>
  <c r="C183" i="75" s="1"/>
  <c r="C184" i="75" s="1"/>
  <c r="C185" i="75" s="1"/>
  <c r="C186" i="75" s="1"/>
  <c r="C187" i="75" s="1"/>
  <c r="C188" i="75" s="1"/>
  <c r="C189" i="75" s="1"/>
  <c r="C190" i="75" s="1"/>
  <c r="C191" i="75" s="1"/>
  <c r="C192" i="75" s="1"/>
  <c r="C193" i="75" s="1"/>
  <c r="C194" i="75" s="1"/>
  <c r="C195" i="75" s="1"/>
  <c r="C196" i="75" s="1"/>
  <c r="C197" i="75" s="1"/>
  <c r="C198" i="75" s="1"/>
  <c r="C199" i="75" s="1"/>
  <c r="C200" i="75" s="1"/>
  <c r="C201" i="75" s="1"/>
  <c r="C202" i="75" s="1"/>
  <c r="C203" i="75" s="1"/>
  <c r="C204" i="75" s="1"/>
  <c r="C205" i="75" s="1"/>
  <c r="C206" i="75" s="1"/>
  <c r="C207" i="75" s="1"/>
  <c r="C208" i="75" s="1"/>
  <c r="C209" i="75" s="1"/>
  <c r="C210" i="75" s="1"/>
  <c r="C211" i="75" s="1"/>
  <c r="C212" i="75" s="1"/>
  <c r="C213" i="75" s="1"/>
  <c r="C214" i="75" s="1"/>
  <c r="C215" i="75" s="1"/>
  <c r="C216" i="75" s="1"/>
  <c r="C217" i="75" s="1"/>
  <c r="C218" i="75" s="1"/>
  <c r="C219" i="75" s="1"/>
  <c r="C220" i="75" s="1"/>
  <c r="C221" i="75" s="1"/>
  <c r="C222" i="75" s="1"/>
  <c r="C223" i="75" s="1"/>
  <c r="C224" i="75" s="1"/>
  <c r="C225" i="75" s="1"/>
  <c r="C226" i="75" s="1"/>
  <c r="C227" i="75" s="1"/>
  <c r="C228" i="75" s="1"/>
  <c r="C229" i="75" s="1"/>
  <c r="C230" i="75" s="1"/>
  <c r="C231" i="75" s="1"/>
  <c r="C232" i="75" s="1"/>
  <c r="C233" i="75" s="1"/>
  <c r="C234" i="75" s="1"/>
  <c r="C235" i="75" s="1"/>
  <c r="C236" i="75" s="1"/>
  <c r="C237" i="75" s="1"/>
  <c r="C238" i="75" s="1"/>
  <c r="C239" i="75" s="1"/>
  <c r="C240" i="75" s="1"/>
  <c r="C241" i="75" s="1"/>
  <c r="C242" i="75" s="1"/>
  <c r="C243" i="75" s="1"/>
  <c r="C244" i="75" s="1"/>
  <c r="C245" i="75" s="1"/>
  <c r="C246" i="75" s="1"/>
  <c r="C247" i="75" s="1"/>
  <c r="C248" i="75" s="1"/>
  <c r="C249" i="75" s="1"/>
  <c r="C250" i="75" s="1"/>
  <c r="C251" i="75" s="1"/>
  <c r="C252" i="75" s="1"/>
  <c r="C253" i="75" s="1"/>
  <c r="C254" i="75" s="1"/>
  <c r="C255" i="75" s="1"/>
  <c r="C256" i="75" s="1"/>
  <c r="C257" i="75" s="1"/>
  <c r="C258" i="75" s="1"/>
  <c r="C259" i="75" s="1"/>
  <c r="C260" i="75" s="1"/>
  <c r="C261" i="75" s="1"/>
  <c r="C262" i="75" s="1"/>
  <c r="C263" i="75" s="1"/>
  <c r="C264" i="75" s="1"/>
  <c r="C265" i="75" s="1"/>
  <c r="C266" i="75" s="1"/>
  <c r="C267" i="75" s="1"/>
  <c r="C268" i="75" s="1"/>
  <c r="C269" i="75" s="1"/>
  <c r="C270" i="75" s="1"/>
  <c r="C271" i="75" s="1"/>
  <c r="C272" i="75" s="1"/>
  <c r="C273" i="75" s="1"/>
  <c r="C274" i="75" s="1"/>
  <c r="C275" i="75" s="1"/>
  <c r="C276" i="75" s="1"/>
  <c r="C277" i="75" s="1"/>
  <c r="C278" i="75" s="1"/>
  <c r="C279" i="75" s="1"/>
  <c r="C280" i="75" s="1"/>
  <c r="C281" i="75" s="1"/>
  <c r="C282" i="75" s="1"/>
  <c r="C283" i="75" s="1"/>
  <c r="C284" i="75" s="1"/>
  <c r="C285" i="75" s="1"/>
  <c r="C286" i="75" s="1"/>
  <c r="C287" i="75" s="1"/>
  <c r="C288" i="75" s="1"/>
  <c r="C289" i="75" s="1"/>
  <c r="C290" i="75" s="1"/>
  <c r="C291" i="75" s="1"/>
  <c r="C292" i="75" s="1"/>
  <c r="C293" i="75" s="1"/>
  <c r="C294" i="75" s="1"/>
  <c r="C295" i="75" s="1"/>
  <c r="C296" i="75" s="1"/>
  <c r="C297" i="75" s="1"/>
  <c r="C298" i="75" s="1"/>
  <c r="C299" i="75" s="1"/>
  <c r="C300" i="75" s="1"/>
  <c r="C301" i="75" s="1"/>
  <c r="C302" i="75" s="1"/>
  <c r="C303" i="75" s="1"/>
  <c r="C304" i="75" s="1"/>
  <c r="C305" i="75" s="1"/>
  <c r="C306" i="75" s="1"/>
  <c r="C307" i="75" s="1"/>
  <c r="C308" i="75" s="1"/>
  <c r="C309" i="75" s="1"/>
  <c r="C310" i="75" s="1"/>
  <c r="C311" i="75" s="1"/>
  <c r="C312" i="75" s="1"/>
  <c r="C313" i="75" s="1"/>
  <c r="C314" i="75" s="1"/>
  <c r="C315" i="75" s="1"/>
  <c r="C316" i="75" s="1"/>
  <c r="C317" i="75" s="1"/>
  <c r="C318" i="75" s="1"/>
  <c r="C319" i="75" s="1"/>
  <c r="C320" i="75" s="1"/>
  <c r="C321" i="75" s="1"/>
  <c r="C322" i="75" s="1"/>
  <c r="C323" i="75" s="1"/>
  <c r="C324" i="75" s="1"/>
  <c r="C325" i="75" s="1"/>
  <c r="C326" i="75" s="1"/>
  <c r="C327" i="75" s="1"/>
  <c r="C328" i="75" s="1"/>
  <c r="C329" i="75" s="1"/>
  <c r="C330" i="75" s="1"/>
  <c r="C331" i="75" s="1"/>
  <c r="C332" i="75" s="1"/>
  <c r="C333" i="75" s="1"/>
  <c r="C334" i="75" s="1"/>
  <c r="C335" i="75" s="1"/>
  <c r="C336" i="75" s="1"/>
  <c r="C337" i="75" s="1"/>
  <c r="C338" i="75" s="1"/>
  <c r="C339" i="75" s="1"/>
  <c r="C340" i="75" s="1"/>
  <c r="C341" i="75" s="1"/>
  <c r="C342" i="75" s="1"/>
  <c r="C343" i="75" s="1"/>
  <c r="C344" i="75" s="1"/>
  <c r="C345" i="75" s="1"/>
  <c r="C346" i="75" s="1"/>
  <c r="C347" i="75" s="1"/>
  <c r="C348" i="75" s="1"/>
  <c r="C349" i="75" s="1"/>
  <c r="C350" i="75" s="1"/>
  <c r="C351" i="75" s="1"/>
  <c r="C352" i="75" s="1"/>
  <c r="C353" i="75" s="1"/>
  <c r="C354" i="75" s="1"/>
  <c r="C355" i="75" s="1"/>
  <c r="C356" i="75" s="1"/>
  <c r="C357" i="75" s="1"/>
  <c r="C358" i="75" s="1"/>
  <c r="C359" i="75" s="1"/>
  <c r="C360" i="75" s="1"/>
  <c r="C361" i="75" s="1"/>
  <c r="C362" i="75" s="1"/>
  <c r="C363" i="75" s="1"/>
  <c r="C364" i="75" s="1"/>
  <c r="C365" i="75" s="1"/>
  <c r="C366" i="75" s="1"/>
  <c r="C367" i="75" s="1"/>
  <c r="C368" i="75" s="1"/>
  <c r="C369" i="75" s="1"/>
  <c r="C370" i="75" s="1"/>
  <c r="C371" i="75" s="1"/>
  <c r="C372" i="75" s="1"/>
  <c r="C373" i="75" s="1"/>
  <c r="C374" i="75" s="1"/>
  <c r="C375" i="75" s="1"/>
  <c r="C376" i="75" s="1"/>
  <c r="C377" i="75" s="1"/>
  <c r="C378" i="75" s="1"/>
  <c r="C379" i="75" s="1"/>
  <c r="C380" i="75" s="1"/>
  <c r="C381" i="75" s="1"/>
  <c r="C382" i="75" s="1"/>
  <c r="C383" i="75" s="1"/>
  <c r="C384" i="75" s="1"/>
  <c r="C385" i="75" s="1"/>
  <c r="C386" i="75" s="1"/>
  <c r="C387" i="75" s="1"/>
  <c r="C388" i="75" s="1"/>
  <c r="C389" i="75" s="1"/>
  <c r="C390" i="75" s="1"/>
  <c r="C391" i="75" s="1"/>
  <c r="C392" i="75" s="1"/>
  <c r="C393" i="75" s="1"/>
  <c r="C394" i="75" s="1"/>
  <c r="C395" i="75" s="1"/>
  <c r="C396" i="75" s="1"/>
  <c r="C397" i="75" s="1"/>
  <c r="C398" i="75" s="1"/>
  <c r="C399" i="75" s="1"/>
  <c r="C400" i="75" s="1"/>
  <c r="C401" i="75" s="1"/>
  <c r="C402" i="75" s="1"/>
  <c r="C403" i="75" s="1"/>
  <c r="C404" i="75" s="1"/>
  <c r="C405" i="75" s="1"/>
  <c r="C406" i="75" s="1"/>
  <c r="C407" i="75" s="1"/>
  <c r="C408" i="75" s="1"/>
  <c r="C409" i="75" s="1"/>
  <c r="C410" i="75" s="1"/>
  <c r="C411" i="75" s="1"/>
  <c r="C412" i="75" s="1"/>
  <c r="C413" i="75" s="1"/>
  <c r="C414" i="75" s="1"/>
  <c r="C415" i="75" s="1"/>
  <c r="C416" i="75" s="1"/>
  <c r="C417" i="75" s="1"/>
  <c r="C418" i="75" s="1"/>
  <c r="C419" i="75" s="1"/>
  <c r="C420" i="75" s="1"/>
  <c r="C421" i="75" s="1"/>
  <c r="C422" i="75" s="1"/>
  <c r="C423" i="75" s="1"/>
  <c r="C424" i="75" s="1"/>
  <c r="C425" i="75" s="1"/>
  <c r="C426" i="75" s="1"/>
  <c r="C427" i="75" s="1"/>
  <c r="C428" i="75" s="1"/>
  <c r="C429" i="75" s="1"/>
  <c r="C430" i="75" s="1"/>
  <c r="C431" i="75" s="1"/>
  <c r="C432" i="75" s="1"/>
  <c r="C433" i="75" s="1"/>
  <c r="C434" i="75" s="1"/>
  <c r="C435" i="75" s="1"/>
  <c r="C436" i="75" s="1"/>
  <c r="C437" i="75" s="1"/>
  <c r="C438" i="75" s="1"/>
  <c r="C439" i="75" s="1"/>
  <c r="C440" i="75" s="1"/>
  <c r="C441" i="75" s="1"/>
  <c r="C442" i="75" s="1"/>
  <c r="C443" i="75" s="1"/>
  <c r="C444" i="75" s="1"/>
  <c r="C445" i="75" s="1"/>
  <c r="C446" i="75" s="1"/>
  <c r="C447" i="75" s="1"/>
  <c r="C448" i="75" s="1"/>
  <c r="C449" i="75" s="1"/>
  <c r="C450" i="75" s="1"/>
  <c r="C451" i="75" s="1"/>
  <c r="C452" i="75" s="1"/>
  <c r="C453" i="75" s="1"/>
  <c r="C454" i="75" s="1"/>
  <c r="C455" i="75" s="1"/>
  <c r="C456" i="75" s="1"/>
  <c r="C457" i="75" s="1"/>
  <c r="C458" i="75" s="1"/>
  <c r="C459" i="75" s="1"/>
  <c r="C460" i="75" s="1"/>
  <c r="C461" i="75" s="1"/>
  <c r="C462" i="75" s="1"/>
  <c r="C463" i="75" s="1"/>
  <c r="C464" i="75" s="1"/>
  <c r="C465" i="75" s="1"/>
  <c r="C466" i="75" s="1"/>
  <c r="C467" i="75" s="1"/>
  <c r="C468" i="75" s="1"/>
  <c r="C469" i="75" s="1"/>
  <c r="C470" i="75" s="1"/>
  <c r="C471" i="75" s="1"/>
  <c r="C472" i="75" s="1"/>
  <c r="C473" i="75" s="1"/>
  <c r="C474" i="75" s="1"/>
  <c r="C475" i="75" s="1"/>
  <c r="C476" i="75" s="1"/>
  <c r="C477" i="75" s="1"/>
  <c r="C478" i="75" s="1"/>
  <c r="C479" i="75" s="1"/>
  <c r="C480" i="75" s="1"/>
  <c r="C481" i="75" s="1"/>
  <c r="C482" i="75" s="1"/>
  <c r="C483" i="75" s="1"/>
  <c r="C484" i="75" s="1"/>
  <c r="C485" i="75" s="1"/>
  <c r="C486" i="75" s="1"/>
  <c r="C487" i="75" s="1"/>
  <c r="C488" i="75" s="1"/>
  <c r="C489" i="75" s="1"/>
  <c r="C490" i="75" s="1"/>
  <c r="C491" i="75" s="1"/>
  <c r="C492" i="75" s="1"/>
  <c r="C493" i="75" s="1"/>
  <c r="C494" i="75" s="1"/>
  <c r="C495" i="75" s="1"/>
  <c r="C496" i="75" s="1"/>
  <c r="C497" i="75" s="1"/>
  <c r="C498" i="75" s="1"/>
  <c r="C499" i="75" s="1"/>
  <c r="C500" i="75" s="1"/>
  <c r="C501" i="75" s="1"/>
  <c r="C502" i="75" s="1"/>
  <c r="C503" i="75" s="1"/>
  <c r="C504" i="75" s="1"/>
  <c r="C505" i="75" s="1"/>
  <c r="C506" i="75" s="1"/>
  <c r="L505" i="75"/>
  <c r="F505" i="75"/>
  <c r="E505" i="75"/>
  <c r="D505" i="75"/>
  <c r="L504" i="75"/>
  <c r="F504" i="75"/>
  <c r="E504" i="75"/>
  <c r="D504" i="75"/>
  <c r="L503" i="75"/>
  <c r="F503" i="75"/>
  <c r="E503" i="75"/>
  <c r="D503" i="75"/>
  <c r="L502" i="75"/>
  <c r="F502" i="75"/>
  <c r="E502" i="75"/>
  <c r="D502" i="75"/>
  <c r="L501" i="75"/>
  <c r="F501" i="75"/>
  <c r="E501" i="75"/>
  <c r="D501" i="75"/>
  <c r="L500" i="75"/>
  <c r="F500" i="75"/>
  <c r="E500" i="75"/>
  <c r="D500" i="75"/>
  <c r="L499" i="75"/>
  <c r="F499" i="75"/>
  <c r="E499" i="75"/>
  <c r="D499" i="75"/>
  <c r="L498" i="75"/>
  <c r="F498" i="75"/>
  <c r="E498" i="75"/>
  <c r="D498" i="75"/>
  <c r="L497" i="75"/>
  <c r="F497" i="75"/>
  <c r="E497" i="75"/>
  <c r="D497" i="75"/>
  <c r="L496" i="75"/>
  <c r="F496" i="75"/>
  <c r="E496" i="75"/>
  <c r="D496" i="75"/>
  <c r="L495" i="75"/>
  <c r="F495" i="75"/>
  <c r="E495" i="75"/>
  <c r="D495" i="75"/>
  <c r="L494" i="75"/>
  <c r="F494" i="75"/>
  <c r="E494" i="75"/>
  <c r="D494" i="75"/>
  <c r="L493" i="75"/>
  <c r="F493" i="75"/>
  <c r="E493" i="75"/>
  <c r="D493" i="75"/>
  <c r="L492" i="75"/>
  <c r="F492" i="75"/>
  <c r="E492" i="75"/>
  <c r="D492" i="75"/>
  <c r="L491" i="75"/>
  <c r="F491" i="75"/>
  <c r="E491" i="75"/>
  <c r="D491" i="75"/>
  <c r="L490" i="75"/>
  <c r="F490" i="75"/>
  <c r="E490" i="75"/>
  <c r="D490" i="75"/>
  <c r="L489" i="75"/>
  <c r="F489" i="75"/>
  <c r="E489" i="75"/>
  <c r="D489" i="75"/>
  <c r="L488" i="75"/>
  <c r="F488" i="75"/>
  <c r="E488" i="75"/>
  <c r="D488" i="75"/>
  <c r="L487" i="75"/>
  <c r="F487" i="75"/>
  <c r="E487" i="75"/>
  <c r="D487" i="75"/>
  <c r="L486" i="75"/>
  <c r="F486" i="75"/>
  <c r="E486" i="75"/>
  <c r="D486" i="75"/>
  <c r="L485" i="75"/>
  <c r="F485" i="75"/>
  <c r="E485" i="75"/>
  <c r="D485" i="75"/>
  <c r="L484" i="75"/>
  <c r="F484" i="75"/>
  <c r="E484" i="75"/>
  <c r="D484" i="75"/>
  <c r="L483" i="75"/>
  <c r="F483" i="75"/>
  <c r="E483" i="75"/>
  <c r="D483" i="75"/>
  <c r="L482" i="75"/>
  <c r="F482" i="75"/>
  <c r="E482" i="75"/>
  <c r="D482" i="75"/>
  <c r="L481" i="75"/>
  <c r="F481" i="75"/>
  <c r="E481" i="75"/>
  <c r="D481" i="75"/>
  <c r="L480" i="75"/>
  <c r="F480" i="75"/>
  <c r="E480" i="75"/>
  <c r="D480" i="75"/>
  <c r="L479" i="75"/>
  <c r="F479" i="75"/>
  <c r="E479" i="75"/>
  <c r="D479" i="75"/>
  <c r="L478" i="75"/>
  <c r="F478" i="75"/>
  <c r="E478" i="75"/>
  <c r="D478" i="75"/>
  <c r="L477" i="75"/>
  <c r="F477" i="75"/>
  <c r="E477" i="75"/>
  <c r="D477" i="75"/>
  <c r="L476" i="75"/>
  <c r="F476" i="75"/>
  <c r="E476" i="75"/>
  <c r="D476" i="75"/>
  <c r="L475" i="75"/>
  <c r="F475" i="75"/>
  <c r="E475" i="75"/>
  <c r="D475" i="75"/>
  <c r="L474" i="75"/>
  <c r="F474" i="75"/>
  <c r="E474" i="75"/>
  <c r="D474" i="75"/>
  <c r="L473" i="75"/>
  <c r="F473" i="75"/>
  <c r="E473" i="75"/>
  <c r="D473" i="75"/>
  <c r="L472" i="75"/>
  <c r="F472" i="75"/>
  <c r="E472" i="75"/>
  <c r="D472" i="75"/>
  <c r="L471" i="75"/>
  <c r="F471" i="75"/>
  <c r="E471" i="75"/>
  <c r="D471" i="75"/>
  <c r="L470" i="75"/>
  <c r="F470" i="75"/>
  <c r="E470" i="75"/>
  <c r="D470" i="75"/>
  <c r="L469" i="75"/>
  <c r="F469" i="75"/>
  <c r="E469" i="75"/>
  <c r="D469" i="75"/>
  <c r="L468" i="75"/>
  <c r="F468" i="75"/>
  <c r="E468" i="75"/>
  <c r="D468" i="75"/>
  <c r="L467" i="75"/>
  <c r="F467" i="75"/>
  <c r="E467" i="75"/>
  <c r="D467" i="75"/>
  <c r="L466" i="75"/>
  <c r="F466" i="75"/>
  <c r="E466" i="75"/>
  <c r="D466" i="75"/>
  <c r="L465" i="75"/>
  <c r="F465" i="75"/>
  <c r="E465" i="75"/>
  <c r="D465" i="75"/>
  <c r="L464" i="75"/>
  <c r="F464" i="75"/>
  <c r="E464" i="75"/>
  <c r="D464" i="75"/>
  <c r="L463" i="75"/>
  <c r="F463" i="75"/>
  <c r="E463" i="75"/>
  <c r="D463" i="75"/>
  <c r="L462" i="75"/>
  <c r="F462" i="75"/>
  <c r="E462" i="75"/>
  <c r="D462" i="75"/>
  <c r="L461" i="75"/>
  <c r="F461" i="75"/>
  <c r="E461" i="75"/>
  <c r="D461" i="75"/>
  <c r="L460" i="75"/>
  <c r="F460" i="75"/>
  <c r="E460" i="75"/>
  <c r="D460" i="75"/>
  <c r="L459" i="75"/>
  <c r="F459" i="75"/>
  <c r="E459" i="75"/>
  <c r="D459" i="75"/>
  <c r="L458" i="75"/>
  <c r="F458" i="75"/>
  <c r="E458" i="75"/>
  <c r="D458" i="75"/>
  <c r="L457" i="75"/>
  <c r="F457" i="75"/>
  <c r="E457" i="75"/>
  <c r="D457" i="75"/>
  <c r="L456" i="75"/>
  <c r="F456" i="75"/>
  <c r="E456" i="75"/>
  <c r="D456" i="75"/>
  <c r="L455" i="75"/>
  <c r="F455" i="75"/>
  <c r="E455" i="75"/>
  <c r="D455" i="75"/>
  <c r="L454" i="75"/>
  <c r="F454" i="75"/>
  <c r="E454" i="75"/>
  <c r="D454" i="75"/>
  <c r="L453" i="75"/>
  <c r="F453" i="75"/>
  <c r="E453" i="75"/>
  <c r="D453" i="75"/>
  <c r="L452" i="75"/>
  <c r="F452" i="75"/>
  <c r="E452" i="75"/>
  <c r="D452" i="75"/>
  <c r="L451" i="75"/>
  <c r="F451" i="75"/>
  <c r="E451" i="75"/>
  <c r="D451" i="75"/>
  <c r="L450" i="75"/>
  <c r="F450" i="75"/>
  <c r="E450" i="75"/>
  <c r="D450" i="75"/>
  <c r="L449" i="75"/>
  <c r="F449" i="75"/>
  <c r="E449" i="75"/>
  <c r="D449" i="75"/>
  <c r="L448" i="75"/>
  <c r="F448" i="75"/>
  <c r="E448" i="75"/>
  <c r="D448" i="75"/>
  <c r="L447" i="75"/>
  <c r="F447" i="75"/>
  <c r="E447" i="75"/>
  <c r="D447" i="75"/>
  <c r="L446" i="75"/>
  <c r="F446" i="75"/>
  <c r="E446" i="75"/>
  <c r="D446" i="75"/>
  <c r="L445" i="75"/>
  <c r="F445" i="75"/>
  <c r="E445" i="75"/>
  <c r="D445" i="75"/>
  <c r="L444" i="75"/>
  <c r="F444" i="75"/>
  <c r="E444" i="75"/>
  <c r="D444" i="75"/>
  <c r="L443" i="75"/>
  <c r="F443" i="75"/>
  <c r="E443" i="75"/>
  <c r="D443" i="75"/>
  <c r="L442" i="75"/>
  <c r="F442" i="75"/>
  <c r="E442" i="75"/>
  <c r="D442" i="75"/>
  <c r="L441" i="75"/>
  <c r="F441" i="75"/>
  <c r="E441" i="75"/>
  <c r="D441" i="75"/>
  <c r="L440" i="75"/>
  <c r="F440" i="75"/>
  <c r="E440" i="75"/>
  <c r="D440" i="75"/>
  <c r="L439" i="75"/>
  <c r="F439" i="75"/>
  <c r="E439" i="75"/>
  <c r="D439" i="75"/>
  <c r="L438" i="75"/>
  <c r="F438" i="75"/>
  <c r="E438" i="75"/>
  <c r="D438" i="75"/>
  <c r="L437" i="75"/>
  <c r="F437" i="75"/>
  <c r="E437" i="75"/>
  <c r="D437" i="75"/>
  <c r="L436" i="75"/>
  <c r="F436" i="75"/>
  <c r="E436" i="75"/>
  <c r="D436" i="75"/>
  <c r="L435" i="75"/>
  <c r="F435" i="75"/>
  <c r="E435" i="75"/>
  <c r="D435" i="75"/>
  <c r="L434" i="75"/>
  <c r="F434" i="75"/>
  <c r="E434" i="75"/>
  <c r="D434" i="75"/>
  <c r="L433" i="75"/>
  <c r="F433" i="75"/>
  <c r="E433" i="75"/>
  <c r="D433" i="75"/>
  <c r="L432" i="75"/>
  <c r="F432" i="75"/>
  <c r="E432" i="75"/>
  <c r="D432" i="75"/>
  <c r="L431" i="75"/>
  <c r="F431" i="75"/>
  <c r="E431" i="75"/>
  <c r="D431" i="75"/>
  <c r="L430" i="75"/>
  <c r="F430" i="75"/>
  <c r="E430" i="75"/>
  <c r="D430" i="75"/>
  <c r="L429" i="75"/>
  <c r="F429" i="75"/>
  <c r="E429" i="75"/>
  <c r="D429" i="75"/>
  <c r="L428" i="75"/>
  <c r="F428" i="75"/>
  <c r="E428" i="75"/>
  <c r="D428" i="75"/>
  <c r="L427" i="75"/>
  <c r="F427" i="75"/>
  <c r="E427" i="75"/>
  <c r="D427" i="75"/>
  <c r="L426" i="75"/>
  <c r="F426" i="75"/>
  <c r="E426" i="75"/>
  <c r="D426" i="75"/>
  <c r="L425" i="75"/>
  <c r="F425" i="75"/>
  <c r="E425" i="75"/>
  <c r="D425" i="75"/>
  <c r="L424" i="75"/>
  <c r="F424" i="75"/>
  <c r="E424" i="75"/>
  <c r="D424" i="75"/>
  <c r="L423" i="75"/>
  <c r="F423" i="75"/>
  <c r="E423" i="75"/>
  <c r="D423" i="75"/>
  <c r="L422" i="75"/>
  <c r="F422" i="75"/>
  <c r="E422" i="75"/>
  <c r="D422" i="75"/>
  <c r="L421" i="75"/>
  <c r="F421" i="75"/>
  <c r="E421" i="75"/>
  <c r="D421" i="75"/>
  <c r="L420" i="75"/>
  <c r="F420" i="75"/>
  <c r="E420" i="75"/>
  <c r="D420" i="75"/>
  <c r="L419" i="75"/>
  <c r="F419" i="75"/>
  <c r="E419" i="75"/>
  <c r="D419" i="75"/>
  <c r="L418" i="75"/>
  <c r="F418" i="75"/>
  <c r="E418" i="75"/>
  <c r="D418" i="75"/>
  <c r="L417" i="75"/>
  <c r="F417" i="75"/>
  <c r="E417" i="75"/>
  <c r="D417" i="75"/>
  <c r="L416" i="75"/>
  <c r="F416" i="75"/>
  <c r="E416" i="75"/>
  <c r="D416" i="75"/>
  <c r="L415" i="75"/>
  <c r="F415" i="75"/>
  <c r="E415" i="75"/>
  <c r="D415" i="75"/>
  <c r="L414" i="75"/>
  <c r="F414" i="75"/>
  <c r="E414" i="75"/>
  <c r="D414" i="75"/>
  <c r="L413" i="75"/>
  <c r="F413" i="75"/>
  <c r="E413" i="75"/>
  <c r="D413" i="75"/>
  <c r="L412" i="75"/>
  <c r="F412" i="75"/>
  <c r="E412" i="75"/>
  <c r="D412" i="75"/>
  <c r="L411" i="75"/>
  <c r="F411" i="75"/>
  <c r="E411" i="75"/>
  <c r="D411" i="75"/>
  <c r="L410" i="75"/>
  <c r="F410" i="75"/>
  <c r="E410" i="75"/>
  <c r="D410" i="75"/>
  <c r="L409" i="75"/>
  <c r="F409" i="75"/>
  <c r="E409" i="75"/>
  <c r="D409" i="75"/>
  <c r="L408" i="75"/>
  <c r="F408" i="75"/>
  <c r="E408" i="75"/>
  <c r="D408" i="75"/>
  <c r="L407" i="75"/>
  <c r="F407" i="75"/>
  <c r="E407" i="75"/>
  <c r="D407" i="75"/>
  <c r="L406" i="75"/>
  <c r="F406" i="75"/>
  <c r="E406" i="75"/>
  <c r="D406" i="75"/>
  <c r="L405" i="75"/>
  <c r="F405" i="75"/>
  <c r="E405" i="75"/>
  <c r="D405" i="75"/>
  <c r="L404" i="75"/>
  <c r="F404" i="75"/>
  <c r="E404" i="75"/>
  <c r="D404" i="75"/>
  <c r="L403" i="75"/>
  <c r="F403" i="75"/>
  <c r="E403" i="75"/>
  <c r="D403" i="75"/>
  <c r="L402" i="75"/>
  <c r="F402" i="75"/>
  <c r="E402" i="75"/>
  <c r="D402" i="75"/>
  <c r="L401" i="75"/>
  <c r="F401" i="75"/>
  <c r="E401" i="75"/>
  <c r="D401" i="75"/>
  <c r="L400" i="75"/>
  <c r="F400" i="75"/>
  <c r="E400" i="75"/>
  <c r="D400" i="75"/>
  <c r="L399" i="75"/>
  <c r="F399" i="75"/>
  <c r="E399" i="75"/>
  <c r="D399" i="75"/>
  <c r="L398" i="75"/>
  <c r="F398" i="75"/>
  <c r="E398" i="75"/>
  <c r="D398" i="75"/>
  <c r="L397" i="75"/>
  <c r="F397" i="75"/>
  <c r="E397" i="75"/>
  <c r="D397" i="75"/>
  <c r="L396" i="75"/>
  <c r="F396" i="75"/>
  <c r="E396" i="75"/>
  <c r="D396" i="75"/>
  <c r="L395" i="75"/>
  <c r="F395" i="75"/>
  <c r="E395" i="75"/>
  <c r="D395" i="75"/>
  <c r="L394" i="75"/>
  <c r="F394" i="75"/>
  <c r="E394" i="75"/>
  <c r="D394" i="75"/>
  <c r="L393" i="75"/>
  <c r="F393" i="75"/>
  <c r="E393" i="75"/>
  <c r="D393" i="75"/>
  <c r="L392" i="75"/>
  <c r="F392" i="75"/>
  <c r="E392" i="75"/>
  <c r="D392" i="75"/>
  <c r="L391" i="75"/>
  <c r="F391" i="75"/>
  <c r="E391" i="75"/>
  <c r="D391" i="75"/>
  <c r="L390" i="75"/>
  <c r="F390" i="75"/>
  <c r="E390" i="75"/>
  <c r="D390" i="75"/>
  <c r="L389" i="75"/>
  <c r="F389" i="75"/>
  <c r="E389" i="75"/>
  <c r="D389" i="75"/>
  <c r="L388" i="75"/>
  <c r="F388" i="75"/>
  <c r="E388" i="75"/>
  <c r="D388" i="75"/>
  <c r="L387" i="75"/>
  <c r="F387" i="75"/>
  <c r="E387" i="75"/>
  <c r="D387" i="75"/>
  <c r="L386" i="75"/>
  <c r="F386" i="75"/>
  <c r="E386" i="75"/>
  <c r="D386" i="75"/>
  <c r="L385" i="75"/>
  <c r="F385" i="75"/>
  <c r="E385" i="75"/>
  <c r="D385" i="75"/>
  <c r="L384" i="75"/>
  <c r="F384" i="75"/>
  <c r="E384" i="75"/>
  <c r="D384" i="75"/>
  <c r="L383" i="75"/>
  <c r="F383" i="75"/>
  <c r="E383" i="75"/>
  <c r="D383" i="75"/>
  <c r="L382" i="75"/>
  <c r="F382" i="75"/>
  <c r="E382" i="75"/>
  <c r="D382" i="75"/>
  <c r="L381" i="75"/>
  <c r="F381" i="75"/>
  <c r="E381" i="75"/>
  <c r="D381" i="75"/>
  <c r="L380" i="75"/>
  <c r="F380" i="75"/>
  <c r="E380" i="75"/>
  <c r="D380" i="75"/>
  <c r="L379" i="75"/>
  <c r="F379" i="75"/>
  <c r="E379" i="75"/>
  <c r="D379" i="75"/>
  <c r="L378" i="75"/>
  <c r="F378" i="75"/>
  <c r="E378" i="75"/>
  <c r="D378" i="75"/>
  <c r="L377" i="75"/>
  <c r="F377" i="75"/>
  <c r="E377" i="75"/>
  <c r="D377" i="75"/>
  <c r="L376" i="75"/>
  <c r="F376" i="75"/>
  <c r="E376" i="75"/>
  <c r="D376" i="75"/>
  <c r="L375" i="75"/>
  <c r="F375" i="75"/>
  <c r="E375" i="75"/>
  <c r="D375" i="75"/>
  <c r="L374" i="75"/>
  <c r="F374" i="75"/>
  <c r="E374" i="75"/>
  <c r="D374" i="75"/>
  <c r="L373" i="75"/>
  <c r="F373" i="75"/>
  <c r="E373" i="75"/>
  <c r="D373" i="75"/>
  <c r="L372" i="75"/>
  <c r="F372" i="75"/>
  <c r="E372" i="75"/>
  <c r="D372" i="75"/>
  <c r="L371" i="75"/>
  <c r="F371" i="75"/>
  <c r="E371" i="75"/>
  <c r="D371" i="75"/>
  <c r="L370" i="75"/>
  <c r="F370" i="75"/>
  <c r="E370" i="75"/>
  <c r="D370" i="75"/>
  <c r="L369" i="75"/>
  <c r="F369" i="75"/>
  <c r="E369" i="75"/>
  <c r="D369" i="75"/>
  <c r="L368" i="75"/>
  <c r="F368" i="75"/>
  <c r="E368" i="75"/>
  <c r="D368" i="75"/>
  <c r="L367" i="75"/>
  <c r="F367" i="75"/>
  <c r="E367" i="75"/>
  <c r="D367" i="75"/>
  <c r="L366" i="75"/>
  <c r="F366" i="75"/>
  <c r="E366" i="75"/>
  <c r="D366" i="75"/>
  <c r="L365" i="75"/>
  <c r="F365" i="75"/>
  <c r="E365" i="75"/>
  <c r="D365" i="75"/>
  <c r="L364" i="75"/>
  <c r="F364" i="75"/>
  <c r="E364" i="75"/>
  <c r="D364" i="75"/>
  <c r="L363" i="75"/>
  <c r="F363" i="75"/>
  <c r="E363" i="75"/>
  <c r="D363" i="75"/>
  <c r="L362" i="75"/>
  <c r="F362" i="75"/>
  <c r="E362" i="75"/>
  <c r="D362" i="75"/>
  <c r="L361" i="75"/>
  <c r="F361" i="75"/>
  <c r="E361" i="75"/>
  <c r="D361" i="75"/>
  <c r="L360" i="75"/>
  <c r="F360" i="75"/>
  <c r="E360" i="75"/>
  <c r="D360" i="75"/>
  <c r="L359" i="75"/>
  <c r="F359" i="75"/>
  <c r="E359" i="75"/>
  <c r="D359" i="75"/>
  <c r="L358" i="75"/>
  <c r="F358" i="75"/>
  <c r="E358" i="75"/>
  <c r="D358" i="75"/>
  <c r="L357" i="75"/>
  <c r="F357" i="75"/>
  <c r="E357" i="75"/>
  <c r="D357" i="75"/>
  <c r="L356" i="75"/>
  <c r="F356" i="75"/>
  <c r="E356" i="75"/>
  <c r="D356" i="75"/>
  <c r="L355" i="75"/>
  <c r="F355" i="75"/>
  <c r="E355" i="75"/>
  <c r="D355" i="75"/>
  <c r="L354" i="75"/>
  <c r="F354" i="75"/>
  <c r="E354" i="75"/>
  <c r="D354" i="75"/>
  <c r="L353" i="75"/>
  <c r="F353" i="75"/>
  <c r="E353" i="75"/>
  <c r="D353" i="75"/>
  <c r="L352" i="75"/>
  <c r="F352" i="75"/>
  <c r="E352" i="75"/>
  <c r="D352" i="75"/>
  <c r="L351" i="75"/>
  <c r="F351" i="75"/>
  <c r="E351" i="75"/>
  <c r="D351" i="75"/>
  <c r="L350" i="75"/>
  <c r="F350" i="75"/>
  <c r="E350" i="75"/>
  <c r="D350" i="75"/>
  <c r="L349" i="75"/>
  <c r="F349" i="75"/>
  <c r="E349" i="75"/>
  <c r="D349" i="75"/>
  <c r="L348" i="75"/>
  <c r="F348" i="75"/>
  <c r="E348" i="75"/>
  <c r="D348" i="75"/>
  <c r="L347" i="75"/>
  <c r="F347" i="75"/>
  <c r="E347" i="75"/>
  <c r="D347" i="75"/>
  <c r="L346" i="75"/>
  <c r="F346" i="75"/>
  <c r="E346" i="75"/>
  <c r="D346" i="75"/>
  <c r="L345" i="75"/>
  <c r="F345" i="75"/>
  <c r="E345" i="75"/>
  <c r="D345" i="75"/>
  <c r="L344" i="75"/>
  <c r="F344" i="75"/>
  <c r="E344" i="75"/>
  <c r="D344" i="75"/>
  <c r="L343" i="75"/>
  <c r="F343" i="75"/>
  <c r="E343" i="75"/>
  <c r="D343" i="75"/>
  <c r="L342" i="75"/>
  <c r="F342" i="75"/>
  <c r="E342" i="75"/>
  <c r="D342" i="75"/>
  <c r="L341" i="75"/>
  <c r="F341" i="75"/>
  <c r="E341" i="75"/>
  <c r="D341" i="75"/>
  <c r="L340" i="75"/>
  <c r="F340" i="75"/>
  <c r="E340" i="75"/>
  <c r="D340" i="75"/>
  <c r="L339" i="75"/>
  <c r="F339" i="75"/>
  <c r="E339" i="75"/>
  <c r="D339" i="75"/>
  <c r="L338" i="75"/>
  <c r="F338" i="75"/>
  <c r="E338" i="75"/>
  <c r="D338" i="75"/>
  <c r="L337" i="75"/>
  <c r="F337" i="75"/>
  <c r="E337" i="75"/>
  <c r="D337" i="75"/>
  <c r="L336" i="75"/>
  <c r="F336" i="75"/>
  <c r="E336" i="75"/>
  <c r="D336" i="75"/>
  <c r="L335" i="75"/>
  <c r="F335" i="75"/>
  <c r="E335" i="75"/>
  <c r="D335" i="75"/>
  <c r="L334" i="75"/>
  <c r="F334" i="75"/>
  <c r="E334" i="75"/>
  <c r="D334" i="75"/>
  <c r="L333" i="75"/>
  <c r="F333" i="75"/>
  <c r="E333" i="75"/>
  <c r="D333" i="75"/>
  <c r="L332" i="75"/>
  <c r="F332" i="75"/>
  <c r="E332" i="75"/>
  <c r="D332" i="75"/>
  <c r="L331" i="75"/>
  <c r="F331" i="75"/>
  <c r="E331" i="75"/>
  <c r="D331" i="75"/>
  <c r="L330" i="75"/>
  <c r="F330" i="75"/>
  <c r="E330" i="75"/>
  <c r="D330" i="75"/>
  <c r="L329" i="75"/>
  <c r="F329" i="75"/>
  <c r="E329" i="75"/>
  <c r="D329" i="75"/>
  <c r="L328" i="75"/>
  <c r="F328" i="75"/>
  <c r="E328" i="75"/>
  <c r="D328" i="75"/>
  <c r="L327" i="75"/>
  <c r="F327" i="75"/>
  <c r="E327" i="75"/>
  <c r="D327" i="75"/>
  <c r="L326" i="75"/>
  <c r="F326" i="75"/>
  <c r="E326" i="75"/>
  <c r="D326" i="75"/>
  <c r="L325" i="75"/>
  <c r="F325" i="75"/>
  <c r="E325" i="75"/>
  <c r="D325" i="75"/>
  <c r="L324" i="75"/>
  <c r="F324" i="75"/>
  <c r="E324" i="75"/>
  <c r="D324" i="75"/>
  <c r="L323" i="75"/>
  <c r="F323" i="75"/>
  <c r="E323" i="75"/>
  <c r="D323" i="75"/>
  <c r="L322" i="75"/>
  <c r="F322" i="75"/>
  <c r="E322" i="75"/>
  <c r="D322" i="75"/>
  <c r="L321" i="75"/>
  <c r="F321" i="75"/>
  <c r="E321" i="75"/>
  <c r="D321" i="75"/>
  <c r="L320" i="75"/>
  <c r="F320" i="75"/>
  <c r="E320" i="75"/>
  <c r="D320" i="75"/>
  <c r="L319" i="75"/>
  <c r="F319" i="75"/>
  <c r="E319" i="75"/>
  <c r="D319" i="75"/>
  <c r="L318" i="75"/>
  <c r="F318" i="75"/>
  <c r="E318" i="75"/>
  <c r="D318" i="75"/>
  <c r="L317" i="75"/>
  <c r="F317" i="75"/>
  <c r="E317" i="75"/>
  <c r="D317" i="75"/>
  <c r="L316" i="75"/>
  <c r="F316" i="75"/>
  <c r="E316" i="75"/>
  <c r="D316" i="75"/>
  <c r="L315" i="75"/>
  <c r="F315" i="75"/>
  <c r="E315" i="75"/>
  <c r="D315" i="75"/>
  <c r="L314" i="75"/>
  <c r="F314" i="75"/>
  <c r="E314" i="75"/>
  <c r="D314" i="75"/>
  <c r="L313" i="75"/>
  <c r="F313" i="75"/>
  <c r="E313" i="75"/>
  <c r="D313" i="75"/>
  <c r="L312" i="75"/>
  <c r="F312" i="75"/>
  <c r="E312" i="75"/>
  <c r="D312" i="75"/>
  <c r="L311" i="75"/>
  <c r="F311" i="75"/>
  <c r="E311" i="75"/>
  <c r="D311" i="75"/>
  <c r="L310" i="75"/>
  <c r="F310" i="75"/>
  <c r="E310" i="75"/>
  <c r="D310" i="75"/>
  <c r="L309" i="75"/>
  <c r="F309" i="75"/>
  <c r="E309" i="75"/>
  <c r="D309" i="75"/>
  <c r="L308" i="75"/>
  <c r="F308" i="75"/>
  <c r="E308" i="75"/>
  <c r="D308" i="75"/>
  <c r="L307" i="75"/>
  <c r="F307" i="75"/>
  <c r="E307" i="75"/>
  <c r="D307" i="75"/>
  <c r="L306" i="75"/>
  <c r="F306" i="75"/>
  <c r="E306" i="75"/>
  <c r="D306" i="75"/>
  <c r="L305" i="75"/>
  <c r="F305" i="75"/>
  <c r="E305" i="75"/>
  <c r="D305" i="75"/>
  <c r="L304" i="75"/>
  <c r="F304" i="75"/>
  <c r="E304" i="75"/>
  <c r="D304" i="75"/>
  <c r="L303" i="75"/>
  <c r="F303" i="75"/>
  <c r="E303" i="75"/>
  <c r="D303" i="75"/>
  <c r="L302" i="75"/>
  <c r="F302" i="75"/>
  <c r="E302" i="75"/>
  <c r="D302" i="75"/>
  <c r="L301" i="75"/>
  <c r="F301" i="75"/>
  <c r="E301" i="75"/>
  <c r="D301" i="75"/>
  <c r="L300" i="75"/>
  <c r="F300" i="75"/>
  <c r="E300" i="75"/>
  <c r="D300" i="75"/>
  <c r="L299" i="75"/>
  <c r="F299" i="75"/>
  <c r="E299" i="75"/>
  <c r="D299" i="75"/>
  <c r="L298" i="75"/>
  <c r="F298" i="75"/>
  <c r="E298" i="75"/>
  <c r="D298" i="75"/>
  <c r="L297" i="75"/>
  <c r="F297" i="75"/>
  <c r="E297" i="75"/>
  <c r="D297" i="75"/>
  <c r="L296" i="75"/>
  <c r="F296" i="75"/>
  <c r="E296" i="75"/>
  <c r="D296" i="75"/>
  <c r="L295" i="75"/>
  <c r="F295" i="75"/>
  <c r="E295" i="75"/>
  <c r="D295" i="75"/>
  <c r="L294" i="75"/>
  <c r="F294" i="75"/>
  <c r="E294" i="75"/>
  <c r="D294" i="75"/>
  <c r="L293" i="75"/>
  <c r="F293" i="75"/>
  <c r="E293" i="75"/>
  <c r="D293" i="75"/>
  <c r="L292" i="75"/>
  <c r="F292" i="75"/>
  <c r="E292" i="75"/>
  <c r="D292" i="75"/>
  <c r="L291" i="75"/>
  <c r="F291" i="75"/>
  <c r="E291" i="75"/>
  <c r="D291" i="75"/>
  <c r="L290" i="75"/>
  <c r="F290" i="75"/>
  <c r="E290" i="75"/>
  <c r="D290" i="75"/>
  <c r="L289" i="75"/>
  <c r="F289" i="75"/>
  <c r="E289" i="75"/>
  <c r="D289" i="75"/>
  <c r="L288" i="75"/>
  <c r="F288" i="75"/>
  <c r="E288" i="75"/>
  <c r="D288" i="75"/>
  <c r="L287" i="75"/>
  <c r="F287" i="75"/>
  <c r="E287" i="75"/>
  <c r="D287" i="75"/>
  <c r="L286" i="75"/>
  <c r="F286" i="75"/>
  <c r="E286" i="75"/>
  <c r="D286" i="75"/>
  <c r="L285" i="75"/>
  <c r="F285" i="75"/>
  <c r="E285" i="75"/>
  <c r="D285" i="75"/>
  <c r="L284" i="75"/>
  <c r="F284" i="75"/>
  <c r="E284" i="75"/>
  <c r="D284" i="75"/>
  <c r="L283" i="75"/>
  <c r="F283" i="75"/>
  <c r="E283" i="75"/>
  <c r="D283" i="75"/>
  <c r="L282" i="75"/>
  <c r="F282" i="75"/>
  <c r="E282" i="75"/>
  <c r="D282" i="75"/>
  <c r="L281" i="75"/>
  <c r="F281" i="75"/>
  <c r="E281" i="75"/>
  <c r="D281" i="75"/>
  <c r="L280" i="75"/>
  <c r="F280" i="75"/>
  <c r="E280" i="75"/>
  <c r="D280" i="75"/>
  <c r="L279" i="75"/>
  <c r="F279" i="75"/>
  <c r="E279" i="75"/>
  <c r="D279" i="75"/>
  <c r="L278" i="75"/>
  <c r="F278" i="75"/>
  <c r="E278" i="75"/>
  <c r="D278" i="75"/>
  <c r="L277" i="75"/>
  <c r="F277" i="75"/>
  <c r="E277" i="75"/>
  <c r="D277" i="75"/>
  <c r="L276" i="75"/>
  <c r="F276" i="75"/>
  <c r="E276" i="75"/>
  <c r="D276" i="75"/>
  <c r="L275" i="75"/>
  <c r="F275" i="75"/>
  <c r="E275" i="75"/>
  <c r="D275" i="75"/>
  <c r="L274" i="75"/>
  <c r="F274" i="75"/>
  <c r="E274" i="75"/>
  <c r="D274" i="75"/>
  <c r="L273" i="75"/>
  <c r="F273" i="75"/>
  <c r="E273" i="75"/>
  <c r="D273" i="75"/>
  <c r="L272" i="75"/>
  <c r="F272" i="75"/>
  <c r="E272" i="75"/>
  <c r="D272" i="75"/>
  <c r="L271" i="75"/>
  <c r="F271" i="75"/>
  <c r="E271" i="75"/>
  <c r="D271" i="75"/>
  <c r="L270" i="75"/>
  <c r="F270" i="75"/>
  <c r="E270" i="75"/>
  <c r="D270" i="75"/>
  <c r="L269" i="75"/>
  <c r="F269" i="75"/>
  <c r="E269" i="75"/>
  <c r="D269" i="75"/>
  <c r="L268" i="75"/>
  <c r="F268" i="75"/>
  <c r="E268" i="75"/>
  <c r="D268" i="75"/>
  <c r="L267" i="75"/>
  <c r="F267" i="75"/>
  <c r="E267" i="75"/>
  <c r="D267" i="75"/>
  <c r="L266" i="75"/>
  <c r="F266" i="75"/>
  <c r="E266" i="75"/>
  <c r="D266" i="75"/>
  <c r="L265" i="75"/>
  <c r="F265" i="75"/>
  <c r="E265" i="75"/>
  <c r="D265" i="75"/>
  <c r="L264" i="75"/>
  <c r="F264" i="75"/>
  <c r="E264" i="75"/>
  <c r="D264" i="75"/>
  <c r="L263" i="75"/>
  <c r="F263" i="75"/>
  <c r="E263" i="75"/>
  <c r="D263" i="75"/>
  <c r="L262" i="75"/>
  <c r="F262" i="75"/>
  <c r="E262" i="75"/>
  <c r="D262" i="75"/>
  <c r="L261" i="75"/>
  <c r="F261" i="75"/>
  <c r="E261" i="75"/>
  <c r="D261" i="75"/>
  <c r="L260" i="75"/>
  <c r="F260" i="75"/>
  <c r="E260" i="75"/>
  <c r="D260" i="75"/>
  <c r="L259" i="75"/>
  <c r="F259" i="75"/>
  <c r="E259" i="75"/>
  <c r="D259" i="75"/>
  <c r="L258" i="75"/>
  <c r="F258" i="75"/>
  <c r="E258" i="75"/>
  <c r="D258" i="75"/>
  <c r="L257" i="75"/>
  <c r="F257" i="75"/>
  <c r="E257" i="75"/>
  <c r="D257" i="75"/>
  <c r="L256" i="75"/>
  <c r="F256" i="75"/>
  <c r="E256" i="75"/>
  <c r="D256" i="75"/>
  <c r="L255" i="75"/>
  <c r="F255" i="75"/>
  <c r="E255" i="75"/>
  <c r="D255" i="75"/>
  <c r="L254" i="75"/>
  <c r="F254" i="75"/>
  <c r="E254" i="75"/>
  <c r="D254" i="75"/>
  <c r="L253" i="75"/>
  <c r="F253" i="75"/>
  <c r="E253" i="75"/>
  <c r="D253" i="75"/>
  <c r="L252" i="75"/>
  <c r="F252" i="75"/>
  <c r="E252" i="75"/>
  <c r="D252" i="75"/>
  <c r="L251" i="75"/>
  <c r="F251" i="75"/>
  <c r="E251" i="75"/>
  <c r="D251" i="75"/>
  <c r="L250" i="75"/>
  <c r="F250" i="75"/>
  <c r="E250" i="75"/>
  <c r="D250" i="75"/>
  <c r="L249" i="75"/>
  <c r="F249" i="75"/>
  <c r="E249" i="75"/>
  <c r="D249" i="75"/>
  <c r="L248" i="75"/>
  <c r="F248" i="75"/>
  <c r="E248" i="75"/>
  <c r="D248" i="75"/>
  <c r="L247" i="75"/>
  <c r="F247" i="75"/>
  <c r="E247" i="75"/>
  <c r="D247" i="75"/>
  <c r="L246" i="75"/>
  <c r="F246" i="75"/>
  <c r="E246" i="75"/>
  <c r="D246" i="75"/>
  <c r="L245" i="75"/>
  <c r="F245" i="75"/>
  <c r="E245" i="75"/>
  <c r="D245" i="75"/>
  <c r="L244" i="75"/>
  <c r="F244" i="75"/>
  <c r="E244" i="75"/>
  <c r="D244" i="75"/>
  <c r="L243" i="75"/>
  <c r="F243" i="75"/>
  <c r="E243" i="75"/>
  <c r="D243" i="75"/>
  <c r="L242" i="75"/>
  <c r="F242" i="75"/>
  <c r="E242" i="75"/>
  <c r="D242" i="75"/>
  <c r="L241" i="75"/>
  <c r="F241" i="75"/>
  <c r="E241" i="75"/>
  <c r="D241" i="75"/>
  <c r="L240" i="75"/>
  <c r="F240" i="75"/>
  <c r="E240" i="75"/>
  <c r="D240" i="75"/>
  <c r="L239" i="75"/>
  <c r="F239" i="75"/>
  <c r="E239" i="75"/>
  <c r="D239" i="75"/>
  <c r="L238" i="75"/>
  <c r="F238" i="75"/>
  <c r="E238" i="75"/>
  <c r="D238" i="75"/>
  <c r="L237" i="75"/>
  <c r="F237" i="75"/>
  <c r="E237" i="75"/>
  <c r="D237" i="75"/>
  <c r="L236" i="75"/>
  <c r="F236" i="75"/>
  <c r="E236" i="75"/>
  <c r="D236" i="75"/>
  <c r="L235" i="75"/>
  <c r="F235" i="75"/>
  <c r="E235" i="75"/>
  <c r="D235" i="75"/>
  <c r="L234" i="75"/>
  <c r="F234" i="75"/>
  <c r="E234" i="75"/>
  <c r="D234" i="75"/>
  <c r="L233" i="75"/>
  <c r="F233" i="75"/>
  <c r="E233" i="75"/>
  <c r="D233" i="75"/>
  <c r="L232" i="75"/>
  <c r="F232" i="75"/>
  <c r="E232" i="75"/>
  <c r="D232" i="75"/>
  <c r="L231" i="75"/>
  <c r="F231" i="75"/>
  <c r="E231" i="75"/>
  <c r="D231" i="75"/>
  <c r="L230" i="75"/>
  <c r="F230" i="75"/>
  <c r="E230" i="75"/>
  <c r="D230" i="75"/>
  <c r="L229" i="75"/>
  <c r="F229" i="75"/>
  <c r="E229" i="75"/>
  <c r="D229" i="75"/>
  <c r="L228" i="75"/>
  <c r="F228" i="75"/>
  <c r="E228" i="75"/>
  <c r="D228" i="75"/>
  <c r="L227" i="75"/>
  <c r="F227" i="75"/>
  <c r="E227" i="75"/>
  <c r="D227" i="75"/>
  <c r="L226" i="75"/>
  <c r="F226" i="75"/>
  <c r="E226" i="75"/>
  <c r="D226" i="75"/>
  <c r="L225" i="75"/>
  <c r="F225" i="75"/>
  <c r="E225" i="75"/>
  <c r="D225" i="75"/>
  <c r="L224" i="75"/>
  <c r="F224" i="75"/>
  <c r="E224" i="75"/>
  <c r="D224" i="75"/>
  <c r="L223" i="75"/>
  <c r="F223" i="75"/>
  <c r="E223" i="75"/>
  <c r="D223" i="75"/>
  <c r="L222" i="75"/>
  <c r="F222" i="75"/>
  <c r="E222" i="75"/>
  <c r="D222" i="75"/>
  <c r="L221" i="75"/>
  <c r="F221" i="75"/>
  <c r="E221" i="75"/>
  <c r="D221" i="75"/>
  <c r="L220" i="75"/>
  <c r="F220" i="75"/>
  <c r="E220" i="75"/>
  <c r="D220" i="75"/>
  <c r="L219" i="75"/>
  <c r="F219" i="75"/>
  <c r="E219" i="75"/>
  <c r="D219" i="75"/>
  <c r="L218" i="75"/>
  <c r="F218" i="75"/>
  <c r="E218" i="75"/>
  <c r="D218" i="75"/>
  <c r="L217" i="75"/>
  <c r="F217" i="75"/>
  <c r="E217" i="75"/>
  <c r="D217" i="75"/>
  <c r="L216" i="75"/>
  <c r="F216" i="75"/>
  <c r="E216" i="75"/>
  <c r="D216" i="75"/>
  <c r="L215" i="75"/>
  <c r="F215" i="75"/>
  <c r="E215" i="75"/>
  <c r="D215" i="75"/>
  <c r="L214" i="75"/>
  <c r="F214" i="75"/>
  <c r="E214" i="75"/>
  <c r="D214" i="75"/>
  <c r="L213" i="75"/>
  <c r="F213" i="75"/>
  <c r="E213" i="75"/>
  <c r="D213" i="75"/>
  <c r="L212" i="75"/>
  <c r="F212" i="75"/>
  <c r="E212" i="75"/>
  <c r="D212" i="75"/>
  <c r="L211" i="75"/>
  <c r="F211" i="75"/>
  <c r="E211" i="75"/>
  <c r="D211" i="75"/>
  <c r="L210" i="75"/>
  <c r="F210" i="75"/>
  <c r="E210" i="75"/>
  <c r="D210" i="75"/>
  <c r="L209" i="75"/>
  <c r="F209" i="75"/>
  <c r="E209" i="75"/>
  <c r="D209" i="75"/>
  <c r="L208" i="75"/>
  <c r="F208" i="75"/>
  <c r="E208" i="75"/>
  <c r="D208" i="75"/>
  <c r="L207" i="75"/>
  <c r="F207" i="75"/>
  <c r="E207" i="75"/>
  <c r="D207" i="75"/>
  <c r="L206" i="75"/>
  <c r="F206" i="75"/>
  <c r="E206" i="75"/>
  <c r="D206" i="75"/>
  <c r="L205" i="75"/>
  <c r="F205" i="75"/>
  <c r="E205" i="75"/>
  <c r="D205" i="75"/>
  <c r="L204" i="75"/>
  <c r="F204" i="75"/>
  <c r="E204" i="75"/>
  <c r="D204" i="75"/>
  <c r="L203" i="75"/>
  <c r="F203" i="75"/>
  <c r="E203" i="75"/>
  <c r="D203" i="75"/>
  <c r="L202" i="75"/>
  <c r="F202" i="75"/>
  <c r="E202" i="75"/>
  <c r="D202" i="75"/>
  <c r="L201" i="75"/>
  <c r="F201" i="75"/>
  <c r="E201" i="75"/>
  <c r="D201" i="75"/>
  <c r="L200" i="75"/>
  <c r="F200" i="75"/>
  <c r="E200" i="75"/>
  <c r="D200" i="75"/>
  <c r="L199" i="75"/>
  <c r="F199" i="75"/>
  <c r="E199" i="75"/>
  <c r="D199" i="75"/>
  <c r="L198" i="75"/>
  <c r="F198" i="75"/>
  <c r="E198" i="75"/>
  <c r="D198" i="75"/>
  <c r="L197" i="75"/>
  <c r="F197" i="75"/>
  <c r="E197" i="75"/>
  <c r="D197" i="75"/>
  <c r="L196" i="75"/>
  <c r="F196" i="75"/>
  <c r="E196" i="75"/>
  <c r="D196" i="75"/>
  <c r="L195" i="75"/>
  <c r="F195" i="75"/>
  <c r="E195" i="75"/>
  <c r="D195" i="75"/>
  <c r="L194" i="75"/>
  <c r="F194" i="75"/>
  <c r="E194" i="75"/>
  <c r="D194" i="75"/>
  <c r="L193" i="75"/>
  <c r="F193" i="75"/>
  <c r="E193" i="75"/>
  <c r="D193" i="75"/>
  <c r="L192" i="75"/>
  <c r="F192" i="75"/>
  <c r="E192" i="75"/>
  <c r="D192" i="75"/>
  <c r="L191" i="75"/>
  <c r="F191" i="75"/>
  <c r="E191" i="75"/>
  <c r="D191" i="75"/>
  <c r="L190" i="75"/>
  <c r="F190" i="75"/>
  <c r="E190" i="75"/>
  <c r="D190" i="75"/>
  <c r="L189" i="75"/>
  <c r="F189" i="75"/>
  <c r="E189" i="75"/>
  <c r="D189" i="75"/>
  <c r="L188" i="75"/>
  <c r="F188" i="75"/>
  <c r="E188" i="75"/>
  <c r="D188" i="75"/>
  <c r="L187" i="75"/>
  <c r="F187" i="75"/>
  <c r="E187" i="75"/>
  <c r="D187" i="75"/>
  <c r="L186" i="75"/>
  <c r="F186" i="75"/>
  <c r="E186" i="75"/>
  <c r="D186" i="75"/>
  <c r="L185" i="75"/>
  <c r="F185" i="75"/>
  <c r="E185" i="75"/>
  <c r="D185" i="75"/>
  <c r="L184" i="75"/>
  <c r="F184" i="75"/>
  <c r="E184" i="75"/>
  <c r="D184" i="75"/>
  <c r="L183" i="75"/>
  <c r="F183" i="75"/>
  <c r="E183" i="75"/>
  <c r="D183" i="75"/>
  <c r="L182" i="75"/>
  <c r="F182" i="75"/>
  <c r="E182" i="75"/>
  <c r="D182" i="75"/>
  <c r="L181" i="75"/>
  <c r="F181" i="75"/>
  <c r="E181" i="75"/>
  <c r="D181" i="75"/>
  <c r="L180" i="75"/>
  <c r="F180" i="75"/>
  <c r="E180" i="75"/>
  <c r="D180" i="75"/>
  <c r="L179" i="75"/>
  <c r="F179" i="75"/>
  <c r="E179" i="75"/>
  <c r="D179" i="75"/>
  <c r="L178" i="75"/>
  <c r="F178" i="75"/>
  <c r="E178" i="75"/>
  <c r="D178" i="75"/>
  <c r="L177" i="75"/>
  <c r="F177" i="75"/>
  <c r="E177" i="75"/>
  <c r="D177" i="75"/>
  <c r="L176" i="75"/>
  <c r="F176" i="75"/>
  <c r="E176" i="75"/>
  <c r="D176" i="75"/>
  <c r="L175" i="75"/>
  <c r="F175" i="75"/>
  <c r="E175" i="75"/>
  <c r="D175" i="75"/>
  <c r="L174" i="75"/>
  <c r="F174" i="75"/>
  <c r="E174" i="75"/>
  <c r="D174" i="75"/>
  <c r="L173" i="75"/>
  <c r="F173" i="75"/>
  <c r="E173" i="75"/>
  <c r="D173" i="75"/>
  <c r="L172" i="75"/>
  <c r="F172" i="75"/>
  <c r="E172" i="75"/>
  <c r="D172" i="75"/>
  <c r="L171" i="75"/>
  <c r="F171" i="75"/>
  <c r="E171" i="75"/>
  <c r="D171" i="75"/>
  <c r="L170" i="75"/>
  <c r="F170" i="75"/>
  <c r="E170" i="75"/>
  <c r="D170" i="75"/>
  <c r="L169" i="75"/>
  <c r="F169" i="75"/>
  <c r="E169" i="75"/>
  <c r="D169" i="75"/>
  <c r="L168" i="75"/>
  <c r="F168" i="75"/>
  <c r="E168" i="75"/>
  <c r="D168" i="75"/>
  <c r="L167" i="75"/>
  <c r="F167" i="75"/>
  <c r="E167" i="75"/>
  <c r="D167" i="75"/>
  <c r="L166" i="75"/>
  <c r="F166" i="75"/>
  <c r="E166" i="75"/>
  <c r="D166" i="75"/>
  <c r="L165" i="75"/>
  <c r="F165" i="75"/>
  <c r="E165" i="75"/>
  <c r="D165" i="75"/>
  <c r="L164" i="75"/>
  <c r="F164" i="75"/>
  <c r="E164" i="75"/>
  <c r="D164" i="75"/>
  <c r="L163" i="75"/>
  <c r="F163" i="75"/>
  <c r="E163" i="75"/>
  <c r="D163" i="75"/>
  <c r="L162" i="75"/>
  <c r="F162" i="75"/>
  <c r="E162" i="75"/>
  <c r="D162" i="75"/>
  <c r="L161" i="75"/>
  <c r="F161" i="75"/>
  <c r="E161" i="75"/>
  <c r="D161" i="75"/>
  <c r="L160" i="75"/>
  <c r="F160" i="75"/>
  <c r="E160" i="75"/>
  <c r="D160" i="75"/>
  <c r="L159" i="75"/>
  <c r="F159" i="75"/>
  <c r="E159" i="75"/>
  <c r="D159" i="75"/>
  <c r="L158" i="75"/>
  <c r="F158" i="75"/>
  <c r="E158" i="75"/>
  <c r="D158" i="75"/>
  <c r="L157" i="75"/>
  <c r="F157" i="75"/>
  <c r="E157" i="75"/>
  <c r="D157" i="75"/>
  <c r="L156" i="75"/>
  <c r="F156" i="75"/>
  <c r="E156" i="75"/>
  <c r="D156" i="75"/>
  <c r="L155" i="75"/>
  <c r="F155" i="75"/>
  <c r="E155" i="75"/>
  <c r="D155" i="75"/>
  <c r="L154" i="75"/>
  <c r="F154" i="75"/>
  <c r="E154" i="75"/>
  <c r="D154" i="75"/>
  <c r="L153" i="75"/>
  <c r="F153" i="75"/>
  <c r="E153" i="75"/>
  <c r="D153" i="75"/>
  <c r="L152" i="75"/>
  <c r="F152" i="75"/>
  <c r="E152" i="75"/>
  <c r="D152" i="75"/>
  <c r="L151" i="75"/>
  <c r="F151" i="75"/>
  <c r="E151" i="75"/>
  <c r="D151" i="75"/>
  <c r="L150" i="75"/>
  <c r="F150" i="75"/>
  <c r="E150" i="75"/>
  <c r="D150" i="75"/>
  <c r="L149" i="75"/>
  <c r="F149" i="75"/>
  <c r="E149" i="75"/>
  <c r="D149" i="75"/>
  <c r="L148" i="75"/>
  <c r="F148" i="75"/>
  <c r="E148" i="75"/>
  <c r="D148" i="75"/>
  <c r="L147" i="75"/>
  <c r="F147" i="75"/>
  <c r="E147" i="75"/>
  <c r="D147" i="75"/>
  <c r="L146" i="75"/>
  <c r="F146" i="75"/>
  <c r="E146" i="75"/>
  <c r="D146" i="75"/>
  <c r="L145" i="75"/>
  <c r="F145" i="75"/>
  <c r="E145" i="75"/>
  <c r="D145" i="75"/>
  <c r="L144" i="75"/>
  <c r="F144" i="75"/>
  <c r="E144" i="75"/>
  <c r="D144" i="75"/>
  <c r="L143" i="75"/>
  <c r="F143" i="75"/>
  <c r="E143" i="75"/>
  <c r="D143" i="75"/>
  <c r="L142" i="75"/>
  <c r="F142" i="75"/>
  <c r="E142" i="75"/>
  <c r="D142" i="75"/>
  <c r="L141" i="75"/>
  <c r="F141" i="75"/>
  <c r="E141" i="75"/>
  <c r="D141" i="75"/>
  <c r="L140" i="75"/>
  <c r="F140" i="75"/>
  <c r="E140" i="75"/>
  <c r="D140" i="75"/>
  <c r="L139" i="75"/>
  <c r="F139" i="75"/>
  <c r="E139" i="75"/>
  <c r="D139" i="75"/>
  <c r="L138" i="75"/>
  <c r="F138" i="75"/>
  <c r="E138" i="75"/>
  <c r="D138" i="75"/>
  <c r="L137" i="75"/>
  <c r="F137" i="75"/>
  <c r="E137" i="75"/>
  <c r="D137" i="75"/>
  <c r="L136" i="75"/>
  <c r="F136" i="75"/>
  <c r="E136" i="75"/>
  <c r="D136" i="75"/>
  <c r="L135" i="75"/>
  <c r="F135" i="75"/>
  <c r="E135" i="75"/>
  <c r="D135" i="75"/>
  <c r="L134" i="75"/>
  <c r="F134" i="75"/>
  <c r="E134" i="75"/>
  <c r="D134" i="75"/>
  <c r="L133" i="75"/>
  <c r="F133" i="75"/>
  <c r="E133" i="75"/>
  <c r="D133" i="75"/>
  <c r="L132" i="75"/>
  <c r="F132" i="75"/>
  <c r="E132" i="75"/>
  <c r="D132" i="75"/>
  <c r="L131" i="75"/>
  <c r="F131" i="75"/>
  <c r="E131" i="75"/>
  <c r="D131" i="75"/>
  <c r="L130" i="75"/>
  <c r="F130" i="75"/>
  <c r="E130" i="75"/>
  <c r="D130" i="75"/>
  <c r="L129" i="75"/>
  <c r="F129" i="75"/>
  <c r="E129" i="75"/>
  <c r="D129" i="75"/>
  <c r="L128" i="75"/>
  <c r="F128" i="75"/>
  <c r="E128" i="75"/>
  <c r="D128" i="75"/>
  <c r="L127" i="75"/>
  <c r="F127" i="75"/>
  <c r="E127" i="75"/>
  <c r="D127" i="75"/>
  <c r="L126" i="75"/>
  <c r="F126" i="75"/>
  <c r="E126" i="75"/>
  <c r="D126" i="75"/>
  <c r="L125" i="75"/>
  <c r="F125" i="75"/>
  <c r="E125" i="75"/>
  <c r="D125" i="75"/>
  <c r="L124" i="75"/>
  <c r="F124" i="75"/>
  <c r="E124" i="75"/>
  <c r="D124" i="75"/>
  <c r="L123" i="75"/>
  <c r="F123" i="75"/>
  <c r="E123" i="75"/>
  <c r="D123" i="75"/>
  <c r="L122" i="75"/>
  <c r="F122" i="75"/>
  <c r="E122" i="75"/>
  <c r="D122" i="75"/>
  <c r="L121" i="75"/>
  <c r="F121" i="75"/>
  <c r="E121" i="75"/>
  <c r="D121" i="75"/>
  <c r="L120" i="75"/>
  <c r="F120" i="75"/>
  <c r="E120" i="75"/>
  <c r="D120" i="75"/>
  <c r="L119" i="75"/>
  <c r="F119" i="75"/>
  <c r="E119" i="75"/>
  <c r="D119" i="75"/>
  <c r="L118" i="75"/>
  <c r="F118" i="75"/>
  <c r="E118" i="75"/>
  <c r="D118" i="75"/>
  <c r="L117" i="75"/>
  <c r="F117" i="75"/>
  <c r="E117" i="75"/>
  <c r="D117" i="75"/>
  <c r="L116" i="75"/>
  <c r="F116" i="75"/>
  <c r="E116" i="75"/>
  <c r="D116" i="75"/>
  <c r="L115" i="75"/>
  <c r="F115" i="75"/>
  <c r="E115" i="75"/>
  <c r="D115" i="75"/>
  <c r="L114" i="75"/>
  <c r="F114" i="75"/>
  <c r="E114" i="75"/>
  <c r="D114" i="75"/>
  <c r="L113" i="75"/>
  <c r="F113" i="75"/>
  <c r="E113" i="75"/>
  <c r="D113" i="75"/>
  <c r="L112" i="75"/>
  <c r="F112" i="75"/>
  <c r="E112" i="75"/>
  <c r="D112" i="75"/>
  <c r="L111" i="75"/>
  <c r="F111" i="75"/>
  <c r="E111" i="75"/>
  <c r="D111" i="75"/>
  <c r="L110" i="75"/>
  <c r="F110" i="75"/>
  <c r="E110" i="75"/>
  <c r="D110" i="75"/>
  <c r="L109" i="75"/>
  <c r="F109" i="75"/>
  <c r="E109" i="75"/>
  <c r="D109" i="75"/>
  <c r="L108" i="75"/>
  <c r="F108" i="75"/>
  <c r="E108" i="75"/>
  <c r="D108" i="75"/>
  <c r="L107" i="75"/>
  <c r="F107" i="75"/>
  <c r="E107" i="75"/>
  <c r="D107" i="75"/>
  <c r="L106" i="75"/>
  <c r="F106" i="75"/>
  <c r="E106" i="75"/>
  <c r="D106" i="75"/>
  <c r="L105" i="75"/>
  <c r="F105" i="75"/>
  <c r="E105" i="75"/>
  <c r="D105" i="75"/>
  <c r="L104" i="75"/>
  <c r="F104" i="75"/>
  <c r="E104" i="75"/>
  <c r="D104" i="75"/>
  <c r="L103" i="75"/>
  <c r="F103" i="75"/>
  <c r="E103" i="75"/>
  <c r="D103" i="75"/>
  <c r="L102" i="75"/>
  <c r="F102" i="75"/>
  <c r="E102" i="75"/>
  <c r="D102" i="75"/>
  <c r="L101" i="75"/>
  <c r="F101" i="75"/>
  <c r="E101" i="75"/>
  <c r="D101" i="75"/>
  <c r="L100" i="75"/>
  <c r="F100" i="75"/>
  <c r="E100" i="75"/>
  <c r="D100" i="75"/>
  <c r="L99" i="75"/>
  <c r="F99" i="75"/>
  <c r="E99" i="75"/>
  <c r="D99" i="75"/>
  <c r="L98" i="75"/>
  <c r="F98" i="75"/>
  <c r="E98" i="75"/>
  <c r="D98" i="75"/>
  <c r="L97" i="75"/>
  <c r="F97" i="75"/>
  <c r="E97" i="75"/>
  <c r="D97" i="75"/>
  <c r="L96" i="75"/>
  <c r="F96" i="75"/>
  <c r="E96" i="75"/>
  <c r="D96" i="75"/>
  <c r="L95" i="75"/>
  <c r="F95" i="75"/>
  <c r="E95" i="75"/>
  <c r="D95" i="75"/>
  <c r="L94" i="75"/>
  <c r="F94" i="75"/>
  <c r="E94" i="75"/>
  <c r="D94" i="75"/>
  <c r="L93" i="75"/>
  <c r="F93" i="75"/>
  <c r="E93" i="75"/>
  <c r="D93" i="75"/>
  <c r="L92" i="75"/>
  <c r="F92" i="75"/>
  <c r="E92" i="75"/>
  <c r="D92" i="75"/>
  <c r="L91" i="75"/>
  <c r="F91" i="75"/>
  <c r="E91" i="75"/>
  <c r="D91" i="75"/>
  <c r="L90" i="75"/>
  <c r="F90" i="75"/>
  <c r="E90" i="75"/>
  <c r="D90" i="75"/>
  <c r="L89" i="75"/>
  <c r="F89" i="75"/>
  <c r="E89" i="75"/>
  <c r="D89" i="75"/>
  <c r="L88" i="75"/>
  <c r="F88" i="75"/>
  <c r="E88" i="75"/>
  <c r="D88" i="75"/>
  <c r="L87" i="75"/>
  <c r="F87" i="75"/>
  <c r="E87" i="75"/>
  <c r="D87" i="75"/>
  <c r="L86" i="75"/>
  <c r="F86" i="75"/>
  <c r="E86" i="75"/>
  <c r="D86" i="75"/>
  <c r="L85" i="75"/>
  <c r="F85" i="75"/>
  <c r="E85" i="75"/>
  <c r="D85" i="75"/>
  <c r="L84" i="75"/>
  <c r="F84" i="75"/>
  <c r="E84" i="75"/>
  <c r="D84" i="75"/>
  <c r="L83" i="75"/>
  <c r="F83" i="75"/>
  <c r="E83" i="75"/>
  <c r="D83" i="75"/>
  <c r="L82" i="75"/>
  <c r="F82" i="75"/>
  <c r="E82" i="75"/>
  <c r="D82" i="75"/>
  <c r="L81" i="75"/>
  <c r="F81" i="75"/>
  <c r="E81" i="75"/>
  <c r="D81" i="75"/>
  <c r="L80" i="75"/>
  <c r="F80" i="75"/>
  <c r="E80" i="75"/>
  <c r="D80" i="75"/>
  <c r="L79" i="75"/>
  <c r="F79" i="75"/>
  <c r="E79" i="75"/>
  <c r="D79" i="75"/>
  <c r="L78" i="75"/>
  <c r="F78" i="75"/>
  <c r="E78" i="75"/>
  <c r="D78" i="75"/>
  <c r="L77" i="75"/>
  <c r="F77" i="75"/>
  <c r="E77" i="75"/>
  <c r="D77" i="75"/>
  <c r="L76" i="75"/>
  <c r="F76" i="75"/>
  <c r="E76" i="75"/>
  <c r="D76" i="75"/>
  <c r="L75" i="75"/>
  <c r="F75" i="75"/>
  <c r="E75" i="75"/>
  <c r="D75" i="75"/>
  <c r="L74" i="75"/>
  <c r="F74" i="75"/>
  <c r="E74" i="75"/>
  <c r="D74" i="75"/>
  <c r="L73" i="75"/>
  <c r="F73" i="75"/>
  <c r="E73" i="75"/>
  <c r="D73" i="75"/>
  <c r="L72" i="75"/>
  <c r="F72" i="75"/>
  <c r="E72" i="75"/>
  <c r="D72" i="75"/>
  <c r="L71" i="75"/>
  <c r="F71" i="75"/>
  <c r="E71" i="75"/>
  <c r="D71" i="75"/>
  <c r="L70" i="75"/>
  <c r="F70" i="75"/>
  <c r="E70" i="75"/>
  <c r="D70" i="75"/>
  <c r="L69" i="75"/>
  <c r="F69" i="75"/>
  <c r="E69" i="75"/>
  <c r="D69" i="75"/>
  <c r="L68" i="75"/>
  <c r="F68" i="75"/>
  <c r="E68" i="75"/>
  <c r="D68" i="75"/>
  <c r="L67" i="75"/>
  <c r="F67" i="75"/>
  <c r="E67" i="75"/>
  <c r="D67" i="75"/>
  <c r="L66" i="75"/>
  <c r="F66" i="75"/>
  <c r="E66" i="75"/>
  <c r="D66" i="75"/>
  <c r="L65" i="75"/>
  <c r="F65" i="75"/>
  <c r="E65" i="75"/>
  <c r="D65" i="75"/>
  <c r="L64" i="75"/>
  <c r="F64" i="75"/>
  <c r="E64" i="75"/>
  <c r="D64" i="75"/>
  <c r="L63" i="75"/>
  <c r="F63" i="75"/>
  <c r="E63" i="75"/>
  <c r="D63" i="75"/>
  <c r="L62" i="75"/>
  <c r="F62" i="75"/>
  <c r="E62" i="75"/>
  <c r="D62" i="75"/>
  <c r="L61" i="75"/>
  <c r="F61" i="75"/>
  <c r="E61" i="75"/>
  <c r="D61" i="75"/>
  <c r="L60" i="75"/>
  <c r="F60" i="75"/>
  <c r="E60" i="75"/>
  <c r="D60" i="75"/>
  <c r="L59" i="75"/>
  <c r="F59" i="75"/>
  <c r="E59" i="75"/>
  <c r="D59" i="75"/>
  <c r="L58" i="75"/>
  <c r="F58" i="75"/>
  <c r="E58" i="75"/>
  <c r="D58" i="75"/>
  <c r="L57" i="75"/>
  <c r="F57" i="75"/>
  <c r="E57" i="75"/>
  <c r="D57" i="75"/>
  <c r="L56" i="75"/>
  <c r="F56" i="75"/>
  <c r="E56" i="75"/>
  <c r="D56" i="75"/>
  <c r="L55" i="75"/>
  <c r="F55" i="75"/>
  <c r="E55" i="75"/>
  <c r="D55" i="75"/>
  <c r="L54" i="75"/>
  <c r="F54" i="75"/>
  <c r="E54" i="75"/>
  <c r="D54" i="75"/>
  <c r="L53" i="75"/>
  <c r="F53" i="75"/>
  <c r="E53" i="75"/>
  <c r="D53" i="75"/>
  <c r="L52" i="75"/>
  <c r="F52" i="75"/>
  <c r="E52" i="75"/>
  <c r="D52" i="75"/>
  <c r="L51" i="75"/>
  <c r="F51" i="75"/>
  <c r="E51" i="75"/>
  <c r="D51" i="75"/>
  <c r="L50" i="75"/>
  <c r="F50" i="75"/>
  <c r="E50" i="75"/>
  <c r="D50" i="75"/>
  <c r="L49" i="75"/>
  <c r="F49" i="75"/>
  <c r="E49" i="75"/>
  <c r="D49" i="75"/>
  <c r="L48" i="75"/>
  <c r="F48" i="75"/>
  <c r="E48" i="75"/>
  <c r="D48" i="75"/>
  <c r="L47" i="75"/>
  <c r="F47" i="75"/>
  <c r="E47" i="75"/>
  <c r="D47" i="75"/>
  <c r="L46" i="75"/>
  <c r="F46" i="75"/>
  <c r="E46" i="75"/>
  <c r="D46" i="75"/>
  <c r="L45" i="75"/>
  <c r="F45" i="75"/>
  <c r="E45" i="75"/>
  <c r="D45" i="75"/>
  <c r="L44" i="75"/>
  <c r="F44" i="75"/>
  <c r="E44" i="75"/>
  <c r="D44" i="75"/>
  <c r="L43" i="75"/>
  <c r="F43" i="75"/>
  <c r="E43" i="75"/>
  <c r="D43" i="75"/>
  <c r="L42" i="75"/>
  <c r="F42" i="75"/>
  <c r="E42" i="75"/>
  <c r="D42" i="75"/>
  <c r="L41" i="75"/>
  <c r="F41" i="75"/>
  <c r="E41" i="75"/>
  <c r="D41" i="75"/>
  <c r="L40" i="75"/>
  <c r="F40" i="75"/>
  <c r="E40" i="75"/>
  <c r="D40" i="75"/>
  <c r="L39" i="75"/>
  <c r="F39" i="75"/>
  <c r="E39" i="75"/>
  <c r="D39" i="75"/>
  <c r="L38" i="75"/>
  <c r="F38" i="75"/>
  <c r="E38" i="75"/>
  <c r="D38" i="75"/>
  <c r="L37" i="75"/>
  <c r="F37" i="75"/>
  <c r="E37" i="75"/>
  <c r="D37" i="75"/>
  <c r="L36" i="75"/>
  <c r="F36" i="75"/>
  <c r="E36" i="75"/>
  <c r="D36" i="75"/>
  <c r="L35" i="75"/>
  <c r="F35" i="75"/>
  <c r="E35" i="75"/>
  <c r="D35" i="75"/>
  <c r="L34" i="75"/>
  <c r="F34" i="75"/>
  <c r="E34" i="75"/>
  <c r="D34" i="75"/>
  <c r="L33" i="75"/>
  <c r="F33" i="75"/>
  <c r="E33" i="75"/>
  <c r="D33" i="75"/>
  <c r="L32" i="75"/>
  <c r="F32" i="75"/>
  <c r="E32" i="75"/>
  <c r="D32" i="75"/>
  <c r="L31" i="75"/>
  <c r="F31" i="75"/>
  <c r="E31" i="75"/>
  <c r="D31" i="75"/>
  <c r="L30" i="75"/>
  <c r="F30" i="75"/>
  <c r="E30" i="75"/>
  <c r="D30" i="75"/>
  <c r="L29" i="75"/>
  <c r="F29" i="75"/>
  <c r="E29" i="75"/>
  <c r="D29" i="75"/>
  <c r="L28" i="75"/>
  <c r="F28" i="75"/>
  <c r="E28" i="75"/>
  <c r="D28" i="75"/>
  <c r="L27" i="75"/>
  <c r="F27" i="75"/>
  <c r="E27" i="75"/>
  <c r="D27" i="75"/>
  <c r="L26" i="75"/>
  <c r="F26" i="75"/>
  <c r="E26" i="75"/>
  <c r="D26" i="75"/>
  <c r="L25" i="75"/>
  <c r="F25" i="75"/>
  <c r="E25" i="75"/>
  <c r="D25" i="75"/>
  <c r="L24" i="75"/>
  <c r="F24" i="75"/>
  <c r="E24" i="75"/>
  <c r="D24" i="75"/>
  <c r="L23" i="75"/>
  <c r="F23" i="75"/>
  <c r="E23" i="75"/>
  <c r="D23" i="75"/>
  <c r="L22" i="75"/>
  <c r="F22" i="75"/>
  <c r="E22" i="75"/>
  <c r="D22" i="75"/>
  <c r="L21" i="75"/>
  <c r="F21" i="75"/>
  <c r="E21" i="75"/>
  <c r="D21" i="75"/>
  <c r="L20" i="75"/>
  <c r="F20" i="75"/>
  <c r="E20" i="75"/>
  <c r="D20" i="75"/>
  <c r="L19" i="75"/>
  <c r="F19" i="75"/>
  <c r="E19" i="75"/>
  <c r="D19" i="75"/>
  <c r="L18" i="75"/>
  <c r="F18" i="75"/>
  <c r="E18" i="75"/>
  <c r="D18" i="75"/>
  <c r="L17" i="75"/>
  <c r="F17" i="75"/>
  <c r="E17" i="75"/>
  <c r="D17" i="75"/>
  <c r="L16" i="75"/>
  <c r="F16" i="75"/>
  <c r="E16" i="75"/>
  <c r="D16" i="75"/>
  <c r="L15" i="75"/>
  <c r="F15" i="75"/>
  <c r="E15" i="75"/>
  <c r="D15" i="75"/>
  <c r="L14" i="75"/>
  <c r="F14" i="75"/>
  <c r="E14" i="75"/>
  <c r="D14" i="75"/>
  <c r="L13" i="75"/>
  <c r="F13" i="75"/>
  <c r="E13" i="75"/>
  <c r="D13" i="75"/>
  <c r="L12" i="75"/>
  <c r="F12" i="75"/>
  <c r="E12" i="75"/>
  <c r="D12" i="75"/>
  <c r="L11" i="75"/>
  <c r="F11" i="75"/>
  <c r="E11" i="75"/>
  <c r="D11" i="75"/>
  <c r="L10" i="75"/>
  <c r="F10" i="75"/>
  <c r="E10" i="75"/>
  <c r="D10" i="75"/>
  <c r="L9" i="75"/>
  <c r="F9" i="75"/>
  <c r="E9" i="75"/>
  <c r="D9" i="75"/>
  <c r="L8" i="75"/>
  <c r="F8" i="75"/>
  <c r="E8" i="75"/>
  <c r="D8" i="75"/>
  <c r="L7" i="75"/>
  <c r="F7" i="75"/>
  <c r="E7" i="75"/>
  <c r="D7" i="75"/>
  <c r="L506" i="76"/>
  <c r="F506" i="76"/>
  <c r="E506" i="76"/>
  <c r="D506" i="76"/>
  <c r="C8" i="76"/>
  <c r="C9" i="76" s="1"/>
  <c r="C10" i="76" s="1"/>
  <c r="C11" i="76" s="1"/>
  <c r="C12" i="76" s="1"/>
  <c r="C13" i="76" s="1"/>
  <c r="C14" i="76" s="1"/>
  <c r="C15" i="76" s="1"/>
  <c r="C16" i="76" s="1"/>
  <c r="C17" i="76" s="1"/>
  <c r="C18" i="76" s="1"/>
  <c r="C19" i="76" s="1"/>
  <c r="C20" i="76" s="1"/>
  <c r="C21" i="76" s="1"/>
  <c r="C22" i="76" s="1"/>
  <c r="C23" i="76" s="1"/>
  <c r="C24" i="76" s="1"/>
  <c r="C25" i="76" s="1"/>
  <c r="C26" i="76" s="1"/>
  <c r="C27" i="76" s="1"/>
  <c r="C28" i="76" s="1"/>
  <c r="C29" i="76" s="1"/>
  <c r="C30" i="76" s="1"/>
  <c r="C31" i="76" s="1"/>
  <c r="C32" i="76" s="1"/>
  <c r="C33" i="76" s="1"/>
  <c r="C34" i="76" s="1"/>
  <c r="C35" i="76" s="1"/>
  <c r="C36" i="76" s="1"/>
  <c r="C37" i="76" s="1"/>
  <c r="C38" i="76" s="1"/>
  <c r="C39" i="76" s="1"/>
  <c r="C40" i="76" s="1"/>
  <c r="C41" i="76" s="1"/>
  <c r="C42" i="76" s="1"/>
  <c r="C43" i="76" s="1"/>
  <c r="C44" i="76" s="1"/>
  <c r="C45" i="76" s="1"/>
  <c r="C46" i="76" s="1"/>
  <c r="C47" i="76" s="1"/>
  <c r="C48" i="76" s="1"/>
  <c r="C49" i="76" s="1"/>
  <c r="C50" i="76" s="1"/>
  <c r="C51" i="76" s="1"/>
  <c r="C52" i="76" s="1"/>
  <c r="C53" i="76" s="1"/>
  <c r="C54" i="76" s="1"/>
  <c r="C55" i="76" s="1"/>
  <c r="C56" i="76" s="1"/>
  <c r="C57" i="76" s="1"/>
  <c r="C58" i="76" s="1"/>
  <c r="C59" i="76" s="1"/>
  <c r="C60" i="76" s="1"/>
  <c r="C61" i="76" s="1"/>
  <c r="C62" i="76" s="1"/>
  <c r="C63" i="76" s="1"/>
  <c r="C64" i="76" s="1"/>
  <c r="C65" i="76" s="1"/>
  <c r="C66" i="76" s="1"/>
  <c r="C67" i="76" s="1"/>
  <c r="C68" i="76" s="1"/>
  <c r="C69" i="76" s="1"/>
  <c r="C70" i="76" s="1"/>
  <c r="C71" i="76" s="1"/>
  <c r="C72" i="76" s="1"/>
  <c r="C73" i="76" s="1"/>
  <c r="C74" i="76" s="1"/>
  <c r="C75" i="76" s="1"/>
  <c r="C76" i="76" s="1"/>
  <c r="C77" i="76" s="1"/>
  <c r="C78" i="76" s="1"/>
  <c r="C79" i="76" s="1"/>
  <c r="C80" i="76" s="1"/>
  <c r="C81" i="76" s="1"/>
  <c r="C82" i="76" s="1"/>
  <c r="C83" i="76" s="1"/>
  <c r="C84" i="76" s="1"/>
  <c r="C85" i="76" s="1"/>
  <c r="C86" i="76" s="1"/>
  <c r="C87" i="76" s="1"/>
  <c r="C88" i="76" s="1"/>
  <c r="C89" i="76" s="1"/>
  <c r="C90" i="76" s="1"/>
  <c r="C91" i="76" s="1"/>
  <c r="C92" i="76" s="1"/>
  <c r="C93" i="76" s="1"/>
  <c r="C94" i="76" s="1"/>
  <c r="C95" i="76" s="1"/>
  <c r="C96" i="76" s="1"/>
  <c r="C97" i="76" s="1"/>
  <c r="C98" i="76" s="1"/>
  <c r="C99" i="76" s="1"/>
  <c r="C100" i="76" s="1"/>
  <c r="C101" i="76" s="1"/>
  <c r="C102" i="76" s="1"/>
  <c r="C103" i="76" s="1"/>
  <c r="C104" i="76" s="1"/>
  <c r="C105" i="76" s="1"/>
  <c r="C106" i="76" s="1"/>
  <c r="C107" i="76" s="1"/>
  <c r="C108" i="76" s="1"/>
  <c r="C109" i="76" s="1"/>
  <c r="C110" i="76" s="1"/>
  <c r="C111" i="76" s="1"/>
  <c r="C112" i="76" s="1"/>
  <c r="C113" i="76" s="1"/>
  <c r="C114" i="76" s="1"/>
  <c r="C115" i="76" s="1"/>
  <c r="C116" i="76" s="1"/>
  <c r="C117" i="76" s="1"/>
  <c r="C118" i="76" s="1"/>
  <c r="C119" i="76" s="1"/>
  <c r="C120" i="76" s="1"/>
  <c r="C121" i="76" s="1"/>
  <c r="C122" i="76" s="1"/>
  <c r="C123" i="76" s="1"/>
  <c r="C124" i="76" s="1"/>
  <c r="C125" i="76" s="1"/>
  <c r="C126" i="76" s="1"/>
  <c r="C127" i="76" s="1"/>
  <c r="C128" i="76" s="1"/>
  <c r="C129" i="76" s="1"/>
  <c r="C130" i="76" s="1"/>
  <c r="C131" i="76" s="1"/>
  <c r="C132" i="76" s="1"/>
  <c r="C133" i="76" s="1"/>
  <c r="C134" i="76" s="1"/>
  <c r="C135" i="76" s="1"/>
  <c r="C136" i="76" s="1"/>
  <c r="C137" i="76" s="1"/>
  <c r="C138" i="76" s="1"/>
  <c r="C139" i="76" s="1"/>
  <c r="C140" i="76" s="1"/>
  <c r="C141" i="76" s="1"/>
  <c r="C142" i="76" s="1"/>
  <c r="C143" i="76" s="1"/>
  <c r="C144" i="76" s="1"/>
  <c r="C145" i="76" s="1"/>
  <c r="C146" i="76" s="1"/>
  <c r="C147" i="76" s="1"/>
  <c r="C148" i="76" s="1"/>
  <c r="C149" i="76" s="1"/>
  <c r="C150" i="76" s="1"/>
  <c r="C151" i="76" s="1"/>
  <c r="C152" i="76" s="1"/>
  <c r="C153" i="76" s="1"/>
  <c r="C154" i="76" s="1"/>
  <c r="C155" i="76" s="1"/>
  <c r="C156" i="76" s="1"/>
  <c r="C157" i="76" s="1"/>
  <c r="C158" i="76" s="1"/>
  <c r="C159" i="76" s="1"/>
  <c r="C160" i="76" s="1"/>
  <c r="C161" i="76" s="1"/>
  <c r="C162" i="76" s="1"/>
  <c r="C163" i="76" s="1"/>
  <c r="C164" i="76" s="1"/>
  <c r="C165" i="76" s="1"/>
  <c r="C166" i="76" s="1"/>
  <c r="C167" i="76" s="1"/>
  <c r="C168" i="76" s="1"/>
  <c r="C169" i="76" s="1"/>
  <c r="C170" i="76" s="1"/>
  <c r="C171" i="76" s="1"/>
  <c r="C172" i="76" s="1"/>
  <c r="C173" i="76" s="1"/>
  <c r="C174" i="76" s="1"/>
  <c r="C175" i="76" s="1"/>
  <c r="C176" i="76" s="1"/>
  <c r="C177" i="76" s="1"/>
  <c r="C178" i="76" s="1"/>
  <c r="C179" i="76" s="1"/>
  <c r="C180" i="76" s="1"/>
  <c r="C181" i="76" s="1"/>
  <c r="C182" i="76" s="1"/>
  <c r="C183" i="76" s="1"/>
  <c r="C184" i="76" s="1"/>
  <c r="C185" i="76" s="1"/>
  <c r="C186" i="76" s="1"/>
  <c r="C187" i="76" s="1"/>
  <c r="C188" i="76" s="1"/>
  <c r="C189" i="76" s="1"/>
  <c r="C190" i="76" s="1"/>
  <c r="C191" i="76" s="1"/>
  <c r="C192" i="76" s="1"/>
  <c r="C193" i="76" s="1"/>
  <c r="C194" i="76" s="1"/>
  <c r="C195" i="76" s="1"/>
  <c r="C196" i="76" s="1"/>
  <c r="C197" i="76" s="1"/>
  <c r="C198" i="76" s="1"/>
  <c r="C199" i="76" s="1"/>
  <c r="C200" i="76" s="1"/>
  <c r="C201" i="76" s="1"/>
  <c r="C202" i="76" s="1"/>
  <c r="C203" i="76" s="1"/>
  <c r="C204" i="76" s="1"/>
  <c r="C205" i="76" s="1"/>
  <c r="C206" i="76" s="1"/>
  <c r="C207" i="76" s="1"/>
  <c r="C208" i="76" s="1"/>
  <c r="C209" i="76" s="1"/>
  <c r="C210" i="76" s="1"/>
  <c r="C211" i="76" s="1"/>
  <c r="C212" i="76" s="1"/>
  <c r="C213" i="76" s="1"/>
  <c r="C214" i="76" s="1"/>
  <c r="C215" i="76" s="1"/>
  <c r="C216" i="76" s="1"/>
  <c r="C217" i="76" s="1"/>
  <c r="C218" i="76" s="1"/>
  <c r="C219" i="76" s="1"/>
  <c r="C220" i="76" s="1"/>
  <c r="C221" i="76" s="1"/>
  <c r="C222" i="76" s="1"/>
  <c r="C223" i="76" s="1"/>
  <c r="C224" i="76" s="1"/>
  <c r="C225" i="76" s="1"/>
  <c r="C226" i="76" s="1"/>
  <c r="C227" i="76" s="1"/>
  <c r="C228" i="76" s="1"/>
  <c r="C229" i="76" s="1"/>
  <c r="C230" i="76" s="1"/>
  <c r="C231" i="76" s="1"/>
  <c r="C232" i="76" s="1"/>
  <c r="C233" i="76" s="1"/>
  <c r="C234" i="76" s="1"/>
  <c r="C235" i="76" s="1"/>
  <c r="C236" i="76" s="1"/>
  <c r="C237" i="76" s="1"/>
  <c r="C238" i="76" s="1"/>
  <c r="C239" i="76" s="1"/>
  <c r="C240" i="76" s="1"/>
  <c r="C241" i="76" s="1"/>
  <c r="C242" i="76" s="1"/>
  <c r="C243" i="76" s="1"/>
  <c r="C244" i="76" s="1"/>
  <c r="C245" i="76" s="1"/>
  <c r="C246" i="76" s="1"/>
  <c r="C247" i="76" s="1"/>
  <c r="C248" i="76" s="1"/>
  <c r="C249" i="76" s="1"/>
  <c r="C250" i="76" s="1"/>
  <c r="C251" i="76" s="1"/>
  <c r="C252" i="76" s="1"/>
  <c r="C253" i="76" s="1"/>
  <c r="C254" i="76" s="1"/>
  <c r="C255" i="76" s="1"/>
  <c r="C256" i="76" s="1"/>
  <c r="C257" i="76" s="1"/>
  <c r="C258" i="76" s="1"/>
  <c r="C259" i="76" s="1"/>
  <c r="C260" i="76" s="1"/>
  <c r="C261" i="76" s="1"/>
  <c r="C262" i="76" s="1"/>
  <c r="C263" i="76" s="1"/>
  <c r="C264" i="76" s="1"/>
  <c r="C265" i="76" s="1"/>
  <c r="C266" i="76" s="1"/>
  <c r="C267" i="76" s="1"/>
  <c r="C268" i="76" s="1"/>
  <c r="C269" i="76" s="1"/>
  <c r="C270" i="76" s="1"/>
  <c r="C271" i="76" s="1"/>
  <c r="C272" i="76" s="1"/>
  <c r="C273" i="76" s="1"/>
  <c r="C274" i="76" s="1"/>
  <c r="C275" i="76" s="1"/>
  <c r="C276" i="76" s="1"/>
  <c r="C277" i="76" s="1"/>
  <c r="C278" i="76" s="1"/>
  <c r="C279" i="76" s="1"/>
  <c r="C280" i="76" s="1"/>
  <c r="C281" i="76" s="1"/>
  <c r="C282" i="76" s="1"/>
  <c r="C283" i="76" s="1"/>
  <c r="C284" i="76" s="1"/>
  <c r="C285" i="76" s="1"/>
  <c r="C286" i="76" s="1"/>
  <c r="C287" i="76" s="1"/>
  <c r="C288" i="76" s="1"/>
  <c r="C289" i="76" s="1"/>
  <c r="C290" i="76" s="1"/>
  <c r="C291" i="76" s="1"/>
  <c r="C292" i="76" s="1"/>
  <c r="C293" i="76" s="1"/>
  <c r="C294" i="76" s="1"/>
  <c r="C295" i="76" s="1"/>
  <c r="C296" i="76" s="1"/>
  <c r="C297" i="76" s="1"/>
  <c r="C298" i="76" s="1"/>
  <c r="C299" i="76" s="1"/>
  <c r="C300" i="76" s="1"/>
  <c r="C301" i="76" s="1"/>
  <c r="C302" i="76" s="1"/>
  <c r="C303" i="76" s="1"/>
  <c r="C304" i="76" s="1"/>
  <c r="C305" i="76" s="1"/>
  <c r="C306" i="76" s="1"/>
  <c r="C307" i="76" s="1"/>
  <c r="C308" i="76" s="1"/>
  <c r="C309" i="76" s="1"/>
  <c r="C310" i="76" s="1"/>
  <c r="C311" i="76" s="1"/>
  <c r="C312" i="76" s="1"/>
  <c r="C313" i="76" s="1"/>
  <c r="C314" i="76" s="1"/>
  <c r="C315" i="76" s="1"/>
  <c r="C316" i="76" s="1"/>
  <c r="C317" i="76" s="1"/>
  <c r="C318" i="76" s="1"/>
  <c r="C319" i="76" s="1"/>
  <c r="C320" i="76" s="1"/>
  <c r="C321" i="76" s="1"/>
  <c r="C322" i="76" s="1"/>
  <c r="C323" i="76" s="1"/>
  <c r="C324" i="76" s="1"/>
  <c r="C325" i="76" s="1"/>
  <c r="C326" i="76" s="1"/>
  <c r="C327" i="76" s="1"/>
  <c r="C328" i="76" s="1"/>
  <c r="C329" i="76" s="1"/>
  <c r="C330" i="76" s="1"/>
  <c r="C331" i="76" s="1"/>
  <c r="C332" i="76" s="1"/>
  <c r="C333" i="76" s="1"/>
  <c r="C334" i="76" s="1"/>
  <c r="C335" i="76" s="1"/>
  <c r="C336" i="76" s="1"/>
  <c r="C337" i="76" s="1"/>
  <c r="C338" i="76" s="1"/>
  <c r="C339" i="76" s="1"/>
  <c r="C340" i="76" s="1"/>
  <c r="C341" i="76" s="1"/>
  <c r="C342" i="76" s="1"/>
  <c r="C343" i="76" s="1"/>
  <c r="C344" i="76" s="1"/>
  <c r="C345" i="76" s="1"/>
  <c r="C346" i="76" s="1"/>
  <c r="C347" i="76" s="1"/>
  <c r="C348" i="76" s="1"/>
  <c r="C349" i="76" s="1"/>
  <c r="C350" i="76" s="1"/>
  <c r="C351" i="76" s="1"/>
  <c r="C352" i="76" s="1"/>
  <c r="C353" i="76" s="1"/>
  <c r="C354" i="76" s="1"/>
  <c r="C355" i="76" s="1"/>
  <c r="C356" i="76" s="1"/>
  <c r="C357" i="76" s="1"/>
  <c r="C358" i="76" s="1"/>
  <c r="C359" i="76" s="1"/>
  <c r="C360" i="76" s="1"/>
  <c r="C361" i="76" s="1"/>
  <c r="C362" i="76" s="1"/>
  <c r="C363" i="76" s="1"/>
  <c r="C364" i="76" s="1"/>
  <c r="C365" i="76" s="1"/>
  <c r="C366" i="76" s="1"/>
  <c r="C367" i="76" s="1"/>
  <c r="C368" i="76" s="1"/>
  <c r="C369" i="76" s="1"/>
  <c r="C370" i="76" s="1"/>
  <c r="C371" i="76" s="1"/>
  <c r="C372" i="76" s="1"/>
  <c r="C373" i="76" s="1"/>
  <c r="C374" i="76" s="1"/>
  <c r="C375" i="76" s="1"/>
  <c r="C376" i="76" s="1"/>
  <c r="C377" i="76" s="1"/>
  <c r="C378" i="76" s="1"/>
  <c r="C379" i="76" s="1"/>
  <c r="C380" i="76" s="1"/>
  <c r="C381" i="76" s="1"/>
  <c r="C382" i="76" s="1"/>
  <c r="C383" i="76" s="1"/>
  <c r="C384" i="76" s="1"/>
  <c r="C385" i="76" s="1"/>
  <c r="C386" i="76" s="1"/>
  <c r="C387" i="76" s="1"/>
  <c r="C388" i="76" s="1"/>
  <c r="C389" i="76" s="1"/>
  <c r="C390" i="76" s="1"/>
  <c r="C391" i="76" s="1"/>
  <c r="C392" i="76" s="1"/>
  <c r="C393" i="76" s="1"/>
  <c r="C394" i="76" s="1"/>
  <c r="C395" i="76" s="1"/>
  <c r="C396" i="76" s="1"/>
  <c r="C397" i="76" s="1"/>
  <c r="C398" i="76" s="1"/>
  <c r="C399" i="76" s="1"/>
  <c r="C400" i="76" s="1"/>
  <c r="C401" i="76" s="1"/>
  <c r="C402" i="76" s="1"/>
  <c r="C403" i="76" s="1"/>
  <c r="C404" i="76" s="1"/>
  <c r="C405" i="76" s="1"/>
  <c r="C406" i="76" s="1"/>
  <c r="C407" i="76" s="1"/>
  <c r="C408" i="76" s="1"/>
  <c r="C409" i="76" s="1"/>
  <c r="C410" i="76" s="1"/>
  <c r="C411" i="76" s="1"/>
  <c r="C412" i="76" s="1"/>
  <c r="C413" i="76" s="1"/>
  <c r="C414" i="76" s="1"/>
  <c r="C415" i="76" s="1"/>
  <c r="C416" i="76" s="1"/>
  <c r="C417" i="76" s="1"/>
  <c r="C418" i="76" s="1"/>
  <c r="C419" i="76" s="1"/>
  <c r="C420" i="76" s="1"/>
  <c r="C421" i="76" s="1"/>
  <c r="C422" i="76" s="1"/>
  <c r="C423" i="76" s="1"/>
  <c r="C424" i="76" s="1"/>
  <c r="C425" i="76" s="1"/>
  <c r="C426" i="76" s="1"/>
  <c r="C427" i="76" s="1"/>
  <c r="C428" i="76" s="1"/>
  <c r="C429" i="76" s="1"/>
  <c r="C430" i="76" s="1"/>
  <c r="C431" i="76" s="1"/>
  <c r="C432" i="76" s="1"/>
  <c r="C433" i="76" s="1"/>
  <c r="C434" i="76" s="1"/>
  <c r="C435" i="76" s="1"/>
  <c r="C436" i="76" s="1"/>
  <c r="C437" i="76" s="1"/>
  <c r="C438" i="76" s="1"/>
  <c r="C439" i="76" s="1"/>
  <c r="C440" i="76" s="1"/>
  <c r="C441" i="76" s="1"/>
  <c r="C442" i="76" s="1"/>
  <c r="C443" i="76" s="1"/>
  <c r="C444" i="76" s="1"/>
  <c r="C445" i="76" s="1"/>
  <c r="C446" i="76" s="1"/>
  <c r="C447" i="76" s="1"/>
  <c r="C448" i="76" s="1"/>
  <c r="C449" i="76" s="1"/>
  <c r="C450" i="76" s="1"/>
  <c r="C451" i="76" s="1"/>
  <c r="C452" i="76" s="1"/>
  <c r="C453" i="76" s="1"/>
  <c r="C454" i="76" s="1"/>
  <c r="C455" i="76" s="1"/>
  <c r="C456" i="76" s="1"/>
  <c r="C457" i="76" s="1"/>
  <c r="C458" i="76" s="1"/>
  <c r="C459" i="76" s="1"/>
  <c r="C460" i="76" s="1"/>
  <c r="C461" i="76" s="1"/>
  <c r="C462" i="76" s="1"/>
  <c r="C463" i="76" s="1"/>
  <c r="C464" i="76" s="1"/>
  <c r="C465" i="76" s="1"/>
  <c r="C466" i="76" s="1"/>
  <c r="C467" i="76" s="1"/>
  <c r="C468" i="76" s="1"/>
  <c r="C469" i="76" s="1"/>
  <c r="C470" i="76" s="1"/>
  <c r="C471" i="76" s="1"/>
  <c r="C472" i="76" s="1"/>
  <c r="C473" i="76" s="1"/>
  <c r="C474" i="76" s="1"/>
  <c r="C475" i="76" s="1"/>
  <c r="C476" i="76" s="1"/>
  <c r="C477" i="76" s="1"/>
  <c r="C478" i="76" s="1"/>
  <c r="C479" i="76" s="1"/>
  <c r="C480" i="76" s="1"/>
  <c r="C481" i="76" s="1"/>
  <c r="C482" i="76" s="1"/>
  <c r="C483" i="76" s="1"/>
  <c r="C484" i="76" s="1"/>
  <c r="C485" i="76" s="1"/>
  <c r="C486" i="76" s="1"/>
  <c r="C487" i="76" s="1"/>
  <c r="C488" i="76" s="1"/>
  <c r="C489" i="76" s="1"/>
  <c r="C490" i="76" s="1"/>
  <c r="C491" i="76" s="1"/>
  <c r="C492" i="76" s="1"/>
  <c r="C493" i="76" s="1"/>
  <c r="C494" i="76" s="1"/>
  <c r="C495" i="76" s="1"/>
  <c r="C496" i="76" s="1"/>
  <c r="C497" i="76" s="1"/>
  <c r="C498" i="76" s="1"/>
  <c r="C499" i="76" s="1"/>
  <c r="C500" i="76" s="1"/>
  <c r="C501" i="76" s="1"/>
  <c r="C502" i="76" s="1"/>
  <c r="C503" i="76" s="1"/>
  <c r="C504" i="76" s="1"/>
  <c r="C505" i="76" s="1"/>
  <c r="C506" i="76" s="1"/>
  <c r="L505" i="76"/>
  <c r="F505" i="76"/>
  <c r="E505" i="76"/>
  <c r="D505" i="76"/>
  <c r="L504" i="76"/>
  <c r="F504" i="76"/>
  <c r="E504" i="76"/>
  <c r="D504" i="76"/>
  <c r="L503" i="76"/>
  <c r="F503" i="76"/>
  <c r="E503" i="76"/>
  <c r="D503" i="76"/>
  <c r="L502" i="76"/>
  <c r="F502" i="76"/>
  <c r="E502" i="76"/>
  <c r="D502" i="76"/>
  <c r="L501" i="76"/>
  <c r="F501" i="76"/>
  <c r="E501" i="76"/>
  <c r="D501" i="76"/>
  <c r="L500" i="76"/>
  <c r="F500" i="76"/>
  <c r="E500" i="76"/>
  <c r="D500" i="76"/>
  <c r="L499" i="76"/>
  <c r="F499" i="76"/>
  <c r="E499" i="76"/>
  <c r="D499" i="76"/>
  <c r="L498" i="76"/>
  <c r="F498" i="76"/>
  <c r="E498" i="76"/>
  <c r="D498" i="76"/>
  <c r="L497" i="76"/>
  <c r="F497" i="76"/>
  <c r="E497" i="76"/>
  <c r="D497" i="76"/>
  <c r="L496" i="76"/>
  <c r="F496" i="76"/>
  <c r="E496" i="76"/>
  <c r="D496" i="76"/>
  <c r="L495" i="76"/>
  <c r="F495" i="76"/>
  <c r="E495" i="76"/>
  <c r="D495" i="76"/>
  <c r="L494" i="76"/>
  <c r="F494" i="76"/>
  <c r="E494" i="76"/>
  <c r="D494" i="76"/>
  <c r="L493" i="76"/>
  <c r="F493" i="76"/>
  <c r="E493" i="76"/>
  <c r="D493" i="76"/>
  <c r="L492" i="76"/>
  <c r="F492" i="76"/>
  <c r="E492" i="76"/>
  <c r="D492" i="76"/>
  <c r="L491" i="76"/>
  <c r="F491" i="76"/>
  <c r="E491" i="76"/>
  <c r="D491" i="76"/>
  <c r="L490" i="76"/>
  <c r="F490" i="76"/>
  <c r="E490" i="76"/>
  <c r="D490" i="76"/>
  <c r="L489" i="76"/>
  <c r="F489" i="76"/>
  <c r="E489" i="76"/>
  <c r="D489" i="76"/>
  <c r="L488" i="76"/>
  <c r="F488" i="76"/>
  <c r="E488" i="76"/>
  <c r="D488" i="76"/>
  <c r="L487" i="76"/>
  <c r="F487" i="76"/>
  <c r="E487" i="76"/>
  <c r="D487" i="76"/>
  <c r="L486" i="76"/>
  <c r="F486" i="76"/>
  <c r="E486" i="76"/>
  <c r="D486" i="76"/>
  <c r="L485" i="76"/>
  <c r="F485" i="76"/>
  <c r="E485" i="76"/>
  <c r="D485" i="76"/>
  <c r="L484" i="76"/>
  <c r="F484" i="76"/>
  <c r="E484" i="76"/>
  <c r="D484" i="76"/>
  <c r="L483" i="76"/>
  <c r="F483" i="76"/>
  <c r="E483" i="76"/>
  <c r="D483" i="76"/>
  <c r="L482" i="76"/>
  <c r="F482" i="76"/>
  <c r="E482" i="76"/>
  <c r="D482" i="76"/>
  <c r="L481" i="76"/>
  <c r="F481" i="76"/>
  <c r="E481" i="76"/>
  <c r="D481" i="76"/>
  <c r="L480" i="76"/>
  <c r="F480" i="76"/>
  <c r="E480" i="76"/>
  <c r="D480" i="76"/>
  <c r="L479" i="76"/>
  <c r="F479" i="76"/>
  <c r="E479" i="76"/>
  <c r="D479" i="76"/>
  <c r="L478" i="76"/>
  <c r="F478" i="76"/>
  <c r="E478" i="76"/>
  <c r="D478" i="76"/>
  <c r="L477" i="76"/>
  <c r="F477" i="76"/>
  <c r="E477" i="76"/>
  <c r="D477" i="76"/>
  <c r="L476" i="76"/>
  <c r="F476" i="76"/>
  <c r="E476" i="76"/>
  <c r="D476" i="76"/>
  <c r="L475" i="76"/>
  <c r="F475" i="76"/>
  <c r="E475" i="76"/>
  <c r="D475" i="76"/>
  <c r="L474" i="76"/>
  <c r="F474" i="76"/>
  <c r="E474" i="76"/>
  <c r="D474" i="76"/>
  <c r="L473" i="76"/>
  <c r="F473" i="76"/>
  <c r="E473" i="76"/>
  <c r="D473" i="76"/>
  <c r="L472" i="76"/>
  <c r="F472" i="76"/>
  <c r="E472" i="76"/>
  <c r="D472" i="76"/>
  <c r="L471" i="76"/>
  <c r="F471" i="76"/>
  <c r="E471" i="76"/>
  <c r="D471" i="76"/>
  <c r="L470" i="76"/>
  <c r="F470" i="76"/>
  <c r="E470" i="76"/>
  <c r="D470" i="76"/>
  <c r="L469" i="76"/>
  <c r="F469" i="76"/>
  <c r="E469" i="76"/>
  <c r="D469" i="76"/>
  <c r="L468" i="76"/>
  <c r="F468" i="76"/>
  <c r="E468" i="76"/>
  <c r="D468" i="76"/>
  <c r="L467" i="76"/>
  <c r="F467" i="76"/>
  <c r="E467" i="76"/>
  <c r="D467" i="76"/>
  <c r="L466" i="76"/>
  <c r="F466" i="76"/>
  <c r="E466" i="76"/>
  <c r="D466" i="76"/>
  <c r="L465" i="76"/>
  <c r="F465" i="76"/>
  <c r="E465" i="76"/>
  <c r="D465" i="76"/>
  <c r="L464" i="76"/>
  <c r="F464" i="76"/>
  <c r="E464" i="76"/>
  <c r="D464" i="76"/>
  <c r="L463" i="76"/>
  <c r="F463" i="76"/>
  <c r="E463" i="76"/>
  <c r="D463" i="76"/>
  <c r="L462" i="76"/>
  <c r="F462" i="76"/>
  <c r="E462" i="76"/>
  <c r="D462" i="76"/>
  <c r="L461" i="76"/>
  <c r="F461" i="76"/>
  <c r="E461" i="76"/>
  <c r="D461" i="76"/>
  <c r="L460" i="76"/>
  <c r="F460" i="76"/>
  <c r="E460" i="76"/>
  <c r="D460" i="76"/>
  <c r="L459" i="76"/>
  <c r="F459" i="76"/>
  <c r="E459" i="76"/>
  <c r="D459" i="76"/>
  <c r="L458" i="76"/>
  <c r="F458" i="76"/>
  <c r="E458" i="76"/>
  <c r="D458" i="76"/>
  <c r="L457" i="76"/>
  <c r="F457" i="76"/>
  <c r="E457" i="76"/>
  <c r="D457" i="76"/>
  <c r="L456" i="76"/>
  <c r="F456" i="76"/>
  <c r="E456" i="76"/>
  <c r="D456" i="76"/>
  <c r="L455" i="76"/>
  <c r="F455" i="76"/>
  <c r="E455" i="76"/>
  <c r="D455" i="76"/>
  <c r="L454" i="76"/>
  <c r="F454" i="76"/>
  <c r="E454" i="76"/>
  <c r="D454" i="76"/>
  <c r="L453" i="76"/>
  <c r="F453" i="76"/>
  <c r="E453" i="76"/>
  <c r="D453" i="76"/>
  <c r="L452" i="76"/>
  <c r="F452" i="76"/>
  <c r="E452" i="76"/>
  <c r="D452" i="76"/>
  <c r="L451" i="76"/>
  <c r="F451" i="76"/>
  <c r="E451" i="76"/>
  <c r="D451" i="76"/>
  <c r="L450" i="76"/>
  <c r="F450" i="76"/>
  <c r="E450" i="76"/>
  <c r="D450" i="76"/>
  <c r="L449" i="76"/>
  <c r="F449" i="76"/>
  <c r="E449" i="76"/>
  <c r="D449" i="76"/>
  <c r="L448" i="76"/>
  <c r="F448" i="76"/>
  <c r="E448" i="76"/>
  <c r="D448" i="76"/>
  <c r="L447" i="76"/>
  <c r="F447" i="76"/>
  <c r="E447" i="76"/>
  <c r="D447" i="76"/>
  <c r="L446" i="76"/>
  <c r="F446" i="76"/>
  <c r="E446" i="76"/>
  <c r="D446" i="76"/>
  <c r="L445" i="76"/>
  <c r="F445" i="76"/>
  <c r="E445" i="76"/>
  <c r="D445" i="76"/>
  <c r="L444" i="76"/>
  <c r="F444" i="76"/>
  <c r="E444" i="76"/>
  <c r="D444" i="76"/>
  <c r="L443" i="76"/>
  <c r="F443" i="76"/>
  <c r="E443" i="76"/>
  <c r="D443" i="76"/>
  <c r="L442" i="76"/>
  <c r="F442" i="76"/>
  <c r="E442" i="76"/>
  <c r="D442" i="76"/>
  <c r="L441" i="76"/>
  <c r="F441" i="76"/>
  <c r="E441" i="76"/>
  <c r="D441" i="76"/>
  <c r="L440" i="76"/>
  <c r="F440" i="76"/>
  <c r="E440" i="76"/>
  <c r="D440" i="76"/>
  <c r="L439" i="76"/>
  <c r="F439" i="76"/>
  <c r="E439" i="76"/>
  <c r="D439" i="76"/>
  <c r="L438" i="76"/>
  <c r="F438" i="76"/>
  <c r="E438" i="76"/>
  <c r="D438" i="76"/>
  <c r="L437" i="76"/>
  <c r="F437" i="76"/>
  <c r="E437" i="76"/>
  <c r="D437" i="76"/>
  <c r="L436" i="76"/>
  <c r="F436" i="76"/>
  <c r="E436" i="76"/>
  <c r="D436" i="76"/>
  <c r="L435" i="76"/>
  <c r="F435" i="76"/>
  <c r="E435" i="76"/>
  <c r="D435" i="76"/>
  <c r="L434" i="76"/>
  <c r="F434" i="76"/>
  <c r="E434" i="76"/>
  <c r="D434" i="76"/>
  <c r="L433" i="76"/>
  <c r="F433" i="76"/>
  <c r="E433" i="76"/>
  <c r="D433" i="76"/>
  <c r="L432" i="76"/>
  <c r="F432" i="76"/>
  <c r="E432" i="76"/>
  <c r="D432" i="76"/>
  <c r="L431" i="76"/>
  <c r="F431" i="76"/>
  <c r="E431" i="76"/>
  <c r="D431" i="76"/>
  <c r="L430" i="76"/>
  <c r="F430" i="76"/>
  <c r="E430" i="76"/>
  <c r="D430" i="76"/>
  <c r="L429" i="76"/>
  <c r="F429" i="76"/>
  <c r="E429" i="76"/>
  <c r="D429" i="76"/>
  <c r="L428" i="76"/>
  <c r="F428" i="76"/>
  <c r="E428" i="76"/>
  <c r="D428" i="76"/>
  <c r="L427" i="76"/>
  <c r="F427" i="76"/>
  <c r="E427" i="76"/>
  <c r="D427" i="76"/>
  <c r="L426" i="76"/>
  <c r="F426" i="76"/>
  <c r="E426" i="76"/>
  <c r="D426" i="76"/>
  <c r="L425" i="76"/>
  <c r="F425" i="76"/>
  <c r="E425" i="76"/>
  <c r="D425" i="76"/>
  <c r="L424" i="76"/>
  <c r="F424" i="76"/>
  <c r="E424" i="76"/>
  <c r="D424" i="76"/>
  <c r="L423" i="76"/>
  <c r="F423" i="76"/>
  <c r="E423" i="76"/>
  <c r="D423" i="76"/>
  <c r="L422" i="76"/>
  <c r="F422" i="76"/>
  <c r="E422" i="76"/>
  <c r="D422" i="76"/>
  <c r="L421" i="76"/>
  <c r="F421" i="76"/>
  <c r="E421" i="76"/>
  <c r="D421" i="76"/>
  <c r="L420" i="76"/>
  <c r="F420" i="76"/>
  <c r="E420" i="76"/>
  <c r="D420" i="76"/>
  <c r="L419" i="76"/>
  <c r="F419" i="76"/>
  <c r="E419" i="76"/>
  <c r="D419" i="76"/>
  <c r="L418" i="76"/>
  <c r="F418" i="76"/>
  <c r="E418" i="76"/>
  <c r="D418" i="76"/>
  <c r="L417" i="76"/>
  <c r="F417" i="76"/>
  <c r="E417" i="76"/>
  <c r="D417" i="76"/>
  <c r="L416" i="76"/>
  <c r="F416" i="76"/>
  <c r="E416" i="76"/>
  <c r="D416" i="76"/>
  <c r="L415" i="76"/>
  <c r="F415" i="76"/>
  <c r="E415" i="76"/>
  <c r="D415" i="76"/>
  <c r="L414" i="76"/>
  <c r="F414" i="76"/>
  <c r="E414" i="76"/>
  <c r="D414" i="76"/>
  <c r="L413" i="76"/>
  <c r="F413" i="76"/>
  <c r="E413" i="76"/>
  <c r="D413" i="76"/>
  <c r="L412" i="76"/>
  <c r="F412" i="76"/>
  <c r="E412" i="76"/>
  <c r="D412" i="76"/>
  <c r="L411" i="76"/>
  <c r="F411" i="76"/>
  <c r="E411" i="76"/>
  <c r="D411" i="76"/>
  <c r="L410" i="76"/>
  <c r="F410" i="76"/>
  <c r="E410" i="76"/>
  <c r="D410" i="76"/>
  <c r="L409" i="76"/>
  <c r="F409" i="76"/>
  <c r="E409" i="76"/>
  <c r="D409" i="76"/>
  <c r="L408" i="76"/>
  <c r="F408" i="76"/>
  <c r="E408" i="76"/>
  <c r="D408" i="76"/>
  <c r="L407" i="76"/>
  <c r="F407" i="76"/>
  <c r="E407" i="76"/>
  <c r="D407" i="76"/>
  <c r="L406" i="76"/>
  <c r="F406" i="76"/>
  <c r="E406" i="76"/>
  <c r="D406" i="76"/>
  <c r="L405" i="76"/>
  <c r="F405" i="76"/>
  <c r="E405" i="76"/>
  <c r="D405" i="76"/>
  <c r="L404" i="76"/>
  <c r="F404" i="76"/>
  <c r="E404" i="76"/>
  <c r="D404" i="76"/>
  <c r="L403" i="76"/>
  <c r="F403" i="76"/>
  <c r="E403" i="76"/>
  <c r="D403" i="76"/>
  <c r="L402" i="76"/>
  <c r="F402" i="76"/>
  <c r="E402" i="76"/>
  <c r="D402" i="76"/>
  <c r="L401" i="76"/>
  <c r="F401" i="76"/>
  <c r="E401" i="76"/>
  <c r="D401" i="76"/>
  <c r="L400" i="76"/>
  <c r="F400" i="76"/>
  <c r="E400" i="76"/>
  <c r="D400" i="76"/>
  <c r="L399" i="76"/>
  <c r="F399" i="76"/>
  <c r="E399" i="76"/>
  <c r="D399" i="76"/>
  <c r="L398" i="76"/>
  <c r="F398" i="76"/>
  <c r="E398" i="76"/>
  <c r="D398" i="76"/>
  <c r="L397" i="76"/>
  <c r="F397" i="76"/>
  <c r="E397" i="76"/>
  <c r="D397" i="76"/>
  <c r="L396" i="76"/>
  <c r="F396" i="76"/>
  <c r="E396" i="76"/>
  <c r="D396" i="76"/>
  <c r="L395" i="76"/>
  <c r="F395" i="76"/>
  <c r="E395" i="76"/>
  <c r="D395" i="76"/>
  <c r="L394" i="76"/>
  <c r="F394" i="76"/>
  <c r="E394" i="76"/>
  <c r="D394" i="76"/>
  <c r="L393" i="76"/>
  <c r="F393" i="76"/>
  <c r="E393" i="76"/>
  <c r="D393" i="76"/>
  <c r="L392" i="76"/>
  <c r="F392" i="76"/>
  <c r="E392" i="76"/>
  <c r="D392" i="76"/>
  <c r="L391" i="76"/>
  <c r="F391" i="76"/>
  <c r="E391" i="76"/>
  <c r="D391" i="76"/>
  <c r="L390" i="76"/>
  <c r="F390" i="76"/>
  <c r="E390" i="76"/>
  <c r="D390" i="76"/>
  <c r="L389" i="76"/>
  <c r="F389" i="76"/>
  <c r="E389" i="76"/>
  <c r="D389" i="76"/>
  <c r="L388" i="76"/>
  <c r="F388" i="76"/>
  <c r="E388" i="76"/>
  <c r="D388" i="76"/>
  <c r="L387" i="76"/>
  <c r="F387" i="76"/>
  <c r="E387" i="76"/>
  <c r="D387" i="76"/>
  <c r="L386" i="76"/>
  <c r="F386" i="76"/>
  <c r="E386" i="76"/>
  <c r="D386" i="76"/>
  <c r="L385" i="76"/>
  <c r="F385" i="76"/>
  <c r="E385" i="76"/>
  <c r="D385" i="76"/>
  <c r="L384" i="76"/>
  <c r="F384" i="76"/>
  <c r="E384" i="76"/>
  <c r="D384" i="76"/>
  <c r="L383" i="76"/>
  <c r="F383" i="76"/>
  <c r="E383" i="76"/>
  <c r="D383" i="76"/>
  <c r="L382" i="76"/>
  <c r="F382" i="76"/>
  <c r="E382" i="76"/>
  <c r="D382" i="76"/>
  <c r="L381" i="76"/>
  <c r="F381" i="76"/>
  <c r="E381" i="76"/>
  <c r="D381" i="76"/>
  <c r="L380" i="76"/>
  <c r="F380" i="76"/>
  <c r="E380" i="76"/>
  <c r="D380" i="76"/>
  <c r="L379" i="76"/>
  <c r="F379" i="76"/>
  <c r="E379" i="76"/>
  <c r="D379" i="76"/>
  <c r="L378" i="76"/>
  <c r="F378" i="76"/>
  <c r="E378" i="76"/>
  <c r="D378" i="76"/>
  <c r="L377" i="76"/>
  <c r="F377" i="76"/>
  <c r="E377" i="76"/>
  <c r="D377" i="76"/>
  <c r="L376" i="76"/>
  <c r="F376" i="76"/>
  <c r="E376" i="76"/>
  <c r="D376" i="76"/>
  <c r="L375" i="76"/>
  <c r="F375" i="76"/>
  <c r="E375" i="76"/>
  <c r="D375" i="76"/>
  <c r="L374" i="76"/>
  <c r="F374" i="76"/>
  <c r="E374" i="76"/>
  <c r="D374" i="76"/>
  <c r="L373" i="76"/>
  <c r="F373" i="76"/>
  <c r="E373" i="76"/>
  <c r="D373" i="76"/>
  <c r="L372" i="76"/>
  <c r="F372" i="76"/>
  <c r="E372" i="76"/>
  <c r="D372" i="76"/>
  <c r="L371" i="76"/>
  <c r="F371" i="76"/>
  <c r="E371" i="76"/>
  <c r="D371" i="76"/>
  <c r="L370" i="76"/>
  <c r="F370" i="76"/>
  <c r="E370" i="76"/>
  <c r="D370" i="76"/>
  <c r="L369" i="76"/>
  <c r="F369" i="76"/>
  <c r="E369" i="76"/>
  <c r="D369" i="76"/>
  <c r="L368" i="76"/>
  <c r="F368" i="76"/>
  <c r="E368" i="76"/>
  <c r="D368" i="76"/>
  <c r="L367" i="76"/>
  <c r="F367" i="76"/>
  <c r="E367" i="76"/>
  <c r="D367" i="76"/>
  <c r="L366" i="76"/>
  <c r="F366" i="76"/>
  <c r="E366" i="76"/>
  <c r="D366" i="76"/>
  <c r="L365" i="76"/>
  <c r="F365" i="76"/>
  <c r="E365" i="76"/>
  <c r="D365" i="76"/>
  <c r="L364" i="76"/>
  <c r="F364" i="76"/>
  <c r="E364" i="76"/>
  <c r="D364" i="76"/>
  <c r="L363" i="76"/>
  <c r="F363" i="76"/>
  <c r="E363" i="76"/>
  <c r="D363" i="76"/>
  <c r="L362" i="76"/>
  <c r="F362" i="76"/>
  <c r="E362" i="76"/>
  <c r="D362" i="76"/>
  <c r="L361" i="76"/>
  <c r="F361" i="76"/>
  <c r="E361" i="76"/>
  <c r="D361" i="76"/>
  <c r="L360" i="76"/>
  <c r="F360" i="76"/>
  <c r="E360" i="76"/>
  <c r="D360" i="76"/>
  <c r="L359" i="76"/>
  <c r="F359" i="76"/>
  <c r="E359" i="76"/>
  <c r="D359" i="76"/>
  <c r="L358" i="76"/>
  <c r="F358" i="76"/>
  <c r="E358" i="76"/>
  <c r="D358" i="76"/>
  <c r="L357" i="76"/>
  <c r="F357" i="76"/>
  <c r="E357" i="76"/>
  <c r="D357" i="76"/>
  <c r="L356" i="76"/>
  <c r="F356" i="76"/>
  <c r="E356" i="76"/>
  <c r="D356" i="76"/>
  <c r="L355" i="76"/>
  <c r="F355" i="76"/>
  <c r="E355" i="76"/>
  <c r="D355" i="76"/>
  <c r="L354" i="76"/>
  <c r="F354" i="76"/>
  <c r="E354" i="76"/>
  <c r="D354" i="76"/>
  <c r="L353" i="76"/>
  <c r="F353" i="76"/>
  <c r="E353" i="76"/>
  <c r="D353" i="76"/>
  <c r="L352" i="76"/>
  <c r="F352" i="76"/>
  <c r="E352" i="76"/>
  <c r="D352" i="76"/>
  <c r="L351" i="76"/>
  <c r="F351" i="76"/>
  <c r="E351" i="76"/>
  <c r="D351" i="76"/>
  <c r="L350" i="76"/>
  <c r="F350" i="76"/>
  <c r="E350" i="76"/>
  <c r="D350" i="76"/>
  <c r="L349" i="76"/>
  <c r="F349" i="76"/>
  <c r="E349" i="76"/>
  <c r="D349" i="76"/>
  <c r="L348" i="76"/>
  <c r="F348" i="76"/>
  <c r="E348" i="76"/>
  <c r="D348" i="76"/>
  <c r="L347" i="76"/>
  <c r="F347" i="76"/>
  <c r="E347" i="76"/>
  <c r="D347" i="76"/>
  <c r="L346" i="76"/>
  <c r="F346" i="76"/>
  <c r="E346" i="76"/>
  <c r="D346" i="76"/>
  <c r="L345" i="76"/>
  <c r="F345" i="76"/>
  <c r="E345" i="76"/>
  <c r="D345" i="76"/>
  <c r="L344" i="76"/>
  <c r="F344" i="76"/>
  <c r="E344" i="76"/>
  <c r="D344" i="76"/>
  <c r="L343" i="76"/>
  <c r="F343" i="76"/>
  <c r="E343" i="76"/>
  <c r="D343" i="76"/>
  <c r="L342" i="76"/>
  <c r="F342" i="76"/>
  <c r="E342" i="76"/>
  <c r="D342" i="76"/>
  <c r="L341" i="76"/>
  <c r="F341" i="76"/>
  <c r="E341" i="76"/>
  <c r="D341" i="76"/>
  <c r="L340" i="76"/>
  <c r="F340" i="76"/>
  <c r="E340" i="76"/>
  <c r="D340" i="76"/>
  <c r="L339" i="76"/>
  <c r="F339" i="76"/>
  <c r="E339" i="76"/>
  <c r="D339" i="76"/>
  <c r="L338" i="76"/>
  <c r="F338" i="76"/>
  <c r="E338" i="76"/>
  <c r="D338" i="76"/>
  <c r="L337" i="76"/>
  <c r="F337" i="76"/>
  <c r="E337" i="76"/>
  <c r="D337" i="76"/>
  <c r="L336" i="76"/>
  <c r="F336" i="76"/>
  <c r="E336" i="76"/>
  <c r="D336" i="76"/>
  <c r="L335" i="76"/>
  <c r="F335" i="76"/>
  <c r="E335" i="76"/>
  <c r="D335" i="76"/>
  <c r="L334" i="76"/>
  <c r="F334" i="76"/>
  <c r="E334" i="76"/>
  <c r="D334" i="76"/>
  <c r="L333" i="76"/>
  <c r="F333" i="76"/>
  <c r="E333" i="76"/>
  <c r="D333" i="76"/>
  <c r="L332" i="76"/>
  <c r="F332" i="76"/>
  <c r="E332" i="76"/>
  <c r="D332" i="76"/>
  <c r="L331" i="76"/>
  <c r="F331" i="76"/>
  <c r="E331" i="76"/>
  <c r="D331" i="76"/>
  <c r="L330" i="76"/>
  <c r="F330" i="76"/>
  <c r="E330" i="76"/>
  <c r="D330" i="76"/>
  <c r="L329" i="76"/>
  <c r="F329" i="76"/>
  <c r="E329" i="76"/>
  <c r="D329" i="76"/>
  <c r="L328" i="76"/>
  <c r="F328" i="76"/>
  <c r="E328" i="76"/>
  <c r="D328" i="76"/>
  <c r="L327" i="76"/>
  <c r="F327" i="76"/>
  <c r="E327" i="76"/>
  <c r="D327" i="76"/>
  <c r="L326" i="76"/>
  <c r="F326" i="76"/>
  <c r="E326" i="76"/>
  <c r="D326" i="76"/>
  <c r="L325" i="76"/>
  <c r="F325" i="76"/>
  <c r="E325" i="76"/>
  <c r="D325" i="76"/>
  <c r="L324" i="76"/>
  <c r="F324" i="76"/>
  <c r="E324" i="76"/>
  <c r="D324" i="76"/>
  <c r="L323" i="76"/>
  <c r="F323" i="76"/>
  <c r="E323" i="76"/>
  <c r="D323" i="76"/>
  <c r="L322" i="76"/>
  <c r="F322" i="76"/>
  <c r="E322" i="76"/>
  <c r="D322" i="76"/>
  <c r="L321" i="76"/>
  <c r="F321" i="76"/>
  <c r="E321" i="76"/>
  <c r="D321" i="76"/>
  <c r="L320" i="76"/>
  <c r="F320" i="76"/>
  <c r="E320" i="76"/>
  <c r="D320" i="76"/>
  <c r="L319" i="76"/>
  <c r="F319" i="76"/>
  <c r="E319" i="76"/>
  <c r="D319" i="76"/>
  <c r="L318" i="76"/>
  <c r="F318" i="76"/>
  <c r="E318" i="76"/>
  <c r="D318" i="76"/>
  <c r="L317" i="76"/>
  <c r="F317" i="76"/>
  <c r="E317" i="76"/>
  <c r="D317" i="76"/>
  <c r="L316" i="76"/>
  <c r="F316" i="76"/>
  <c r="E316" i="76"/>
  <c r="D316" i="76"/>
  <c r="L315" i="76"/>
  <c r="F315" i="76"/>
  <c r="E315" i="76"/>
  <c r="D315" i="76"/>
  <c r="L314" i="76"/>
  <c r="F314" i="76"/>
  <c r="E314" i="76"/>
  <c r="D314" i="76"/>
  <c r="L313" i="76"/>
  <c r="F313" i="76"/>
  <c r="E313" i="76"/>
  <c r="D313" i="76"/>
  <c r="L312" i="76"/>
  <c r="F312" i="76"/>
  <c r="E312" i="76"/>
  <c r="D312" i="76"/>
  <c r="L311" i="76"/>
  <c r="F311" i="76"/>
  <c r="E311" i="76"/>
  <c r="D311" i="76"/>
  <c r="L310" i="76"/>
  <c r="F310" i="76"/>
  <c r="E310" i="76"/>
  <c r="D310" i="76"/>
  <c r="L309" i="76"/>
  <c r="F309" i="76"/>
  <c r="E309" i="76"/>
  <c r="D309" i="76"/>
  <c r="L308" i="76"/>
  <c r="F308" i="76"/>
  <c r="E308" i="76"/>
  <c r="D308" i="76"/>
  <c r="L307" i="76"/>
  <c r="F307" i="76"/>
  <c r="E307" i="76"/>
  <c r="D307" i="76"/>
  <c r="L306" i="76"/>
  <c r="F306" i="76"/>
  <c r="E306" i="76"/>
  <c r="D306" i="76"/>
  <c r="L305" i="76"/>
  <c r="F305" i="76"/>
  <c r="E305" i="76"/>
  <c r="D305" i="76"/>
  <c r="L304" i="76"/>
  <c r="F304" i="76"/>
  <c r="E304" i="76"/>
  <c r="D304" i="76"/>
  <c r="L303" i="76"/>
  <c r="F303" i="76"/>
  <c r="E303" i="76"/>
  <c r="D303" i="76"/>
  <c r="L302" i="76"/>
  <c r="F302" i="76"/>
  <c r="E302" i="76"/>
  <c r="D302" i="76"/>
  <c r="L301" i="76"/>
  <c r="F301" i="76"/>
  <c r="E301" i="76"/>
  <c r="D301" i="76"/>
  <c r="L300" i="76"/>
  <c r="F300" i="76"/>
  <c r="E300" i="76"/>
  <c r="D300" i="76"/>
  <c r="L299" i="76"/>
  <c r="F299" i="76"/>
  <c r="E299" i="76"/>
  <c r="D299" i="76"/>
  <c r="L298" i="76"/>
  <c r="F298" i="76"/>
  <c r="E298" i="76"/>
  <c r="D298" i="76"/>
  <c r="L297" i="76"/>
  <c r="F297" i="76"/>
  <c r="E297" i="76"/>
  <c r="D297" i="76"/>
  <c r="L296" i="76"/>
  <c r="F296" i="76"/>
  <c r="E296" i="76"/>
  <c r="D296" i="76"/>
  <c r="L295" i="76"/>
  <c r="F295" i="76"/>
  <c r="E295" i="76"/>
  <c r="D295" i="76"/>
  <c r="L294" i="76"/>
  <c r="F294" i="76"/>
  <c r="E294" i="76"/>
  <c r="D294" i="76"/>
  <c r="L293" i="76"/>
  <c r="F293" i="76"/>
  <c r="E293" i="76"/>
  <c r="D293" i="76"/>
  <c r="L292" i="76"/>
  <c r="F292" i="76"/>
  <c r="E292" i="76"/>
  <c r="D292" i="76"/>
  <c r="L291" i="76"/>
  <c r="F291" i="76"/>
  <c r="E291" i="76"/>
  <c r="D291" i="76"/>
  <c r="L290" i="76"/>
  <c r="F290" i="76"/>
  <c r="E290" i="76"/>
  <c r="D290" i="76"/>
  <c r="L289" i="76"/>
  <c r="F289" i="76"/>
  <c r="E289" i="76"/>
  <c r="D289" i="76"/>
  <c r="L288" i="76"/>
  <c r="F288" i="76"/>
  <c r="E288" i="76"/>
  <c r="D288" i="76"/>
  <c r="L287" i="76"/>
  <c r="F287" i="76"/>
  <c r="E287" i="76"/>
  <c r="D287" i="76"/>
  <c r="L286" i="76"/>
  <c r="F286" i="76"/>
  <c r="E286" i="76"/>
  <c r="D286" i="76"/>
  <c r="L285" i="76"/>
  <c r="F285" i="76"/>
  <c r="E285" i="76"/>
  <c r="D285" i="76"/>
  <c r="L284" i="76"/>
  <c r="F284" i="76"/>
  <c r="E284" i="76"/>
  <c r="D284" i="76"/>
  <c r="L283" i="76"/>
  <c r="F283" i="76"/>
  <c r="E283" i="76"/>
  <c r="D283" i="76"/>
  <c r="L282" i="76"/>
  <c r="F282" i="76"/>
  <c r="E282" i="76"/>
  <c r="D282" i="76"/>
  <c r="L281" i="76"/>
  <c r="F281" i="76"/>
  <c r="E281" i="76"/>
  <c r="D281" i="76"/>
  <c r="L280" i="76"/>
  <c r="F280" i="76"/>
  <c r="E280" i="76"/>
  <c r="D280" i="76"/>
  <c r="L279" i="76"/>
  <c r="F279" i="76"/>
  <c r="E279" i="76"/>
  <c r="D279" i="76"/>
  <c r="L278" i="76"/>
  <c r="F278" i="76"/>
  <c r="E278" i="76"/>
  <c r="D278" i="76"/>
  <c r="L277" i="76"/>
  <c r="F277" i="76"/>
  <c r="E277" i="76"/>
  <c r="D277" i="76"/>
  <c r="L276" i="76"/>
  <c r="F276" i="76"/>
  <c r="E276" i="76"/>
  <c r="D276" i="76"/>
  <c r="L275" i="76"/>
  <c r="F275" i="76"/>
  <c r="E275" i="76"/>
  <c r="D275" i="76"/>
  <c r="L274" i="76"/>
  <c r="F274" i="76"/>
  <c r="E274" i="76"/>
  <c r="D274" i="76"/>
  <c r="L273" i="76"/>
  <c r="F273" i="76"/>
  <c r="E273" i="76"/>
  <c r="D273" i="76"/>
  <c r="L272" i="76"/>
  <c r="F272" i="76"/>
  <c r="E272" i="76"/>
  <c r="D272" i="76"/>
  <c r="L271" i="76"/>
  <c r="F271" i="76"/>
  <c r="E271" i="76"/>
  <c r="D271" i="76"/>
  <c r="L270" i="76"/>
  <c r="F270" i="76"/>
  <c r="E270" i="76"/>
  <c r="D270" i="76"/>
  <c r="L269" i="76"/>
  <c r="F269" i="76"/>
  <c r="E269" i="76"/>
  <c r="D269" i="76"/>
  <c r="L268" i="76"/>
  <c r="F268" i="76"/>
  <c r="E268" i="76"/>
  <c r="D268" i="76"/>
  <c r="L267" i="76"/>
  <c r="F267" i="76"/>
  <c r="E267" i="76"/>
  <c r="D267" i="76"/>
  <c r="L266" i="76"/>
  <c r="F266" i="76"/>
  <c r="E266" i="76"/>
  <c r="D266" i="76"/>
  <c r="L265" i="76"/>
  <c r="F265" i="76"/>
  <c r="E265" i="76"/>
  <c r="D265" i="76"/>
  <c r="L264" i="76"/>
  <c r="F264" i="76"/>
  <c r="E264" i="76"/>
  <c r="D264" i="76"/>
  <c r="L263" i="76"/>
  <c r="F263" i="76"/>
  <c r="E263" i="76"/>
  <c r="D263" i="76"/>
  <c r="L262" i="76"/>
  <c r="F262" i="76"/>
  <c r="E262" i="76"/>
  <c r="D262" i="76"/>
  <c r="L261" i="76"/>
  <c r="F261" i="76"/>
  <c r="E261" i="76"/>
  <c r="D261" i="76"/>
  <c r="L260" i="76"/>
  <c r="F260" i="76"/>
  <c r="E260" i="76"/>
  <c r="D260" i="76"/>
  <c r="L259" i="76"/>
  <c r="F259" i="76"/>
  <c r="E259" i="76"/>
  <c r="D259" i="76"/>
  <c r="L258" i="76"/>
  <c r="F258" i="76"/>
  <c r="E258" i="76"/>
  <c r="D258" i="76"/>
  <c r="L257" i="76"/>
  <c r="F257" i="76"/>
  <c r="E257" i="76"/>
  <c r="D257" i="76"/>
  <c r="L256" i="76"/>
  <c r="F256" i="76"/>
  <c r="E256" i="76"/>
  <c r="D256" i="76"/>
  <c r="L255" i="76"/>
  <c r="F255" i="76"/>
  <c r="E255" i="76"/>
  <c r="D255" i="76"/>
  <c r="L254" i="76"/>
  <c r="F254" i="76"/>
  <c r="E254" i="76"/>
  <c r="D254" i="76"/>
  <c r="L253" i="76"/>
  <c r="F253" i="76"/>
  <c r="E253" i="76"/>
  <c r="D253" i="76"/>
  <c r="L252" i="76"/>
  <c r="F252" i="76"/>
  <c r="E252" i="76"/>
  <c r="D252" i="76"/>
  <c r="L251" i="76"/>
  <c r="F251" i="76"/>
  <c r="E251" i="76"/>
  <c r="D251" i="76"/>
  <c r="L250" i="76"/>
  <c r="F250" i="76"/>
  <c r="E250" i="76"/>
  <c r="D250" i="76"/>
  <c r="L249" i="76"/>
  <c r="F249" i="76"/>
  <c r="E249" i="76"/>
  <c r="D249" i="76"/>
  <c r="L248" i="76"/>
  <c r="F248" i="76"/>
  <c r="E248" i="76"/>
  <c r="D248" i="76"/>
  <c r="L247" i="76"/>
  <c r="F247" i="76"/>
  <c r="E247" i="76"/>
  <c r="D247" i="76"/>
  <c r="L246" i="76"/>
  <c r="F246" i="76"/>
  <c r="E246" i="76"/>
  <c r="D246" i="76"/>
  <c r="L245" i="76"/>
  <c r="F245" i="76"/>
  <c r="E245" i="76"/>
  <c r="D245" i="76"/>
  <c r="L244" i="76"/>
  <c r="F244" i="76"/>
  <c r="E244" i="76"/>
  <c r="D244" i="76"/>
  <c r="L243" i="76"/>
  <c r="F243" i="76"/>
  <c r="E243" i="76"/>
  <c r="D243" i="76"/>
  <c r="L242" i="76"/>
  <c r="F242" i="76"/>
  <c r="E242" i="76"/>
  <c r="D242" i="76"/>
  <c r="L241" i="76"/>
  <c r="F241" i="76"/>
  <c r="E241" i="76"/>
  <c r="D241" i="76"/>
  <c r="L240" i="76"/>
  <c r="F240" i="76"/>
  <c r="E240" i="76"/>
  <c r="D240" i="76"/>
  <c r="L239" i="76"/>
  <c r="F239" i="76"/>
  <c r="E239" i="76"/>
  <c r="D239" i="76"/>
  <c r="L238" i="76"/>
  <c r="F238" i="76"/>
  <c r="E238" i="76"/>
  <c r="D238" i="76"/>
  <c r="L237" i="76"/>
  <c r="F237" i="76"/>
  <c r="E237" i="76"/>
  <c r="D237" i="76"/>
  <c r="L236" i="76"/>
  <c r="F236" i="76"/>
  <c r="E236" i="76"/>
  <c r="D236" i="76"/>
  <c r="L235" i="76"/>
  <c r="F235" i="76"/>
  <c r="E235" i="76"/>
  <c r="D235" i="76"/>
  <c r="L234" i="76"/>
  <c r="F234" i="76"/>
  <c r="E234" i="76"/>
  <c r="D234" i="76"/>
  <c r="L233" i="76"/>
  <c r="F233" i="76"/>
  <c r="E233" i="76"/>
  <c r="D233" i="76"/>
  <c r="L232" i="76"/>
  <c r="F232" i="76"/>
  <c r="E232" i="76"/>
  <c r="D232" i="76"/>
  <c r="L231" i="76"/>
  <c r="F231" i="76"/>
  <c r="E231" i="76"/>
  <c r="D231" i="76"/>
  <c r="L230" i="76"/>
  <c r="F230" i="76"/>
  <c r="E230" i="76"/>
  <c r="D230" i="76"/>
  <c r="L229" i="76"/>
  <c r="F229" i="76"/>
  <c r="E229" i="76"/>
  <c r="D229" i="76"/>
  <c r="L228" i="76"/>
  <c r="F228" i="76"/>
  <c r="E228" i="76"/>
  <c r="D228" i="76"/>
  <c r="L227" i="76"/>
  <c r="F227" i="76"/>
  <c r="E227" i="76"/>
  <c r="D227" i="76"/>
  <c r="L226" i="76"/>
  <c r="F226" i="76"/>
  <c r="E226" i="76"/>
  <c r="D226" i="76"/>
  <c r="L225" i="76"/>
  <c r="F225" i="76"/>
  <c r="E225" i="76"/>
  <c r="D225" i="76"/>
  <c r="L224" i="76"/>
  <c r="F224" i="76"/>
  <c r="E224" i="76"/>
  <c r="D224" i="76"/>
  <c r="L223" i="76"/>
  <c r="F223" i="76"/>
  <c r="E223" i="76"/>
  <c r="D223" i="76"/>
  <c r="L222" i="76"/>
  <c r="F222" i="76"/>
  <c r="E222" i="76"/>
  <c r="D222" i="76"/>
  <c r="L221" i="76"/>
  <c r="F221" i="76"/>
  <c r="E221" i="76"/>
  <c r="D221" i="76"/>
  <c r="L220" i="76"/>
  <c r="F220" i="76"/>
  <c r="E220" i="76"/>
  <c r="D220" i="76"/>
  <c r="L219" i="76"/>
  <c r="F219" i="76"/>
  <c r="E219" i="76"/>
  <c r="D219" i="76"/>
  <c r="L218" i="76"/>
  <c r="F218" i="76"/>
  <c r="E218" i="76"/>
  <c r="D218" i="76"/>
  <c r="L217" i="76"/>
  <c r="F217" i="76"/>
  <c r="E217" i="76"/>
  <c r="D217" i="76"/>
  <c r="L216" i="76"/>
  <c r="F216" i="76"/>
  <c r="E216" i="76"/>
  <c r="D216" i="76"/>
  <c r="L215" i="76"/>
  <c r="F215" i="76"/>
  <c r="E215" i="76"/>
  <c r="D215" i="76"/>
  <c r="L214" i="76"/>
  <c r="F214" i="76"/>
  <c r="E214" i="76"/>
  <c r="D214" i="76"/>
  <c r="L213" i="76"/>
  <c r="F213" i="76"/>
  <c r="E213" i="76"/>
  <c r="D213" i="76"/>
  <c r="L212" i="76"/>
  <c r="F212" i="76"/>
  <c r="E212" i="76"/>
  <c r="D212" i="76"/>
  <c r="L211" i="76"/>
  <c r="F211" i="76"/>
  <c r="E211" i="76"/>
  <c r="D211" i="76"/>
  <c r="L210" i="76"/>
  <c r="F210" i="76"/>
  <c r="E210" i="76"/>
  <c r="D210" i="76"/>
  <c r="L209" i="76"/>
  <c r="F209" i="76"/>
  <c r="E209" i="76"/>
  <c r="D209" i="76"/>
  <c r="L208" i="76"/>
  <c r="F208" i="76"/>
  <c r="E208" i="76"/>
  <c r="D208" i="76"/>
  <c r="L207" i="76"/>
  <c r="F207" i="76"/>
  <c r="E207" i="76"/>
  <c r="D207" i="76"/>
  <c r="L206" i="76"/>
  <c r="F206" i="76"/>
  <c r="E206" i="76"/>
  <c r="D206" i="76"/>
  <c r="L205" i="76"/>
  <c r="F205" i="76"/>
  <c r="E205" i="76"/>
  <c r="D205" i="76"/>
  <c r="L204" i="76"/>
  <c r="F204" i="76"/>
  <c r="E204" i="76"/>
  <c r="D204" i="76"/>
  <c r="L203" i="76"/>
  <c r="F203" i="76"/>
  <c r="E203" i="76"/>
  <c r="D203" i="76"/>
  <c r="L202" i="76"/>
  <c r="F202" i="76"/>
  <c r="E202" i="76"/>
  <c r="D202" i="76"/>
  <c r="L201" i="76"/>
  <c r="F201" i="76"/>
  <c r="E201" i="76"/>
  <c r="D201" i="76"/>
  <c r="L200" i="76"/>
  <c r="F200" i="76"/>
  <c r="E200" i="76"/>
  <c r="D200" i="76"/>
  <c r="L199" i="76"/>
  <c r="F199" i="76"/>
  <c r="E199" i="76"/>
  <c r="D199" i="76"/>
  <c r="L198" i="76"/>
  <c r="F198" i="76"/>
  <c r="E198" i="76"/>
  <c r="D198" i="76"/>
  <c r="L197" i="76"/>
  <c r="F197" i="76"/>
  <c r="E197" i="76"/>
  <c r="D197" i="76"/>
  <c r="L196" i="76"/>
  <c r="F196" i="76"/>
  <c r="E196" i="76"/>
  <c r="D196" i="76"/>
  <c r="L195" i="76"/>
  <c r="F195" i="76"/>
  <c r="E195" i="76"/>
  <c r="D195" i="76"/>
  <c r="L194" i="76"/>
  <c r="F194" i="76"/>
  <c r="E194" i="76"/>
  <c r="D194" i="76"/>
  <c r="L193" i="76"/>
  <c r="F193" i="76"/>
  <c r="E193" i="76"/>
  <c r="D193" i="76"/>
  <c r="L192" i="76"/>
  <c r="F192" i="76"/>
  <c r="E192" i="76"/>
  <c r="D192" i="76"/>
  <c r="L191" i="76"/>
  <c r="F191" i="76"/>
  <c r="E191" i="76"/>
  <c r="D191" i="76"/>
  <c r="L190" i="76"/>
  <c r="F190" i="76"/>
  <c r="E190" i="76"/>
  <c r="D190" i="76"/>
  <c r="L189" i="76"/>
  <c r="F189" i="76"/>
  <c r="E189" i="76"/>
  <c r="D189" i="76"/>
  <c r="L188" i="76"/>
  <c r="F188" i="76"/>
  <c r="E188" i="76"/>
  <c r="D188" i="76"/>
  <c r="L187" i="76"/>
  <c r="F187" i="76"/>
  <c r="E187" i="76"/>
  <c r="D187" i="76"/>
  <c r="L186" i="76"/>
  <c r="F186" i="76"/>
  <c r="E186" i="76"/>
  <c r="D186" i="76"/>
  <c r="L185" i="76"/>
  <c r="F185" i="76"/>
  <c r="E185" i="76"/>
  <c r="D185" i="76"/>
  <c r="L184" i="76"/>
  <c r="F184" i="76"/>
  <c r="E184" i="76"/>
  <c r="D184" i="76"/>
  <c r="L183" i="76"/>
  <c r="F183" i="76"/>
  <c r="E183" i="76"/>
  <c r="D183" i="76"/>
  <c r="L182" i="76"/>
  <c r="F182" i="76"/>
  <c r="E182" i="76"/>
  <c r="D182" i="76"/>
  <c r="L181" i="76"/>
  <c r="F181" i="76"/>
  <c r="E181" i="76"/>
  <c r="D181" i="76"/>
  <c r="L180" i="76"/>
  <c r="F180" i="76"/>
  <c r="E180" i="76"/>
  <c r="D180" i="76"/>
  <c r="L179" i="76"/>
  <c r="F179" i="76"/>
  <c r="E179" i="76"/>
  <c r="D179" i="76"/>
  <c r="L178" i="76"/>
  <c r="F178" i="76"/>
  <c r="E178" i="76"/>
  <c r="D178" i="76"/>
  <c r="L177" i="76"/>
  <c r="F177" i="76"/>
  <c r="E177" i="76"/>
  <c r="D177" i="76"/>
  <c r="L176" i="76"/>
  <c r="F176" i="76"/>
  <c r="E176" i="76"/>
  <c r="D176" i="76"/>
  <c r="L175" i="76"/>
  <c r="F175" i="76"/>
  <c r="E175" i="76"/>
  <c r="D175" i="76"/>
  <c r="L174" i="76"/>
  <c r="F174" i="76"/>
  <c r="E174" i="76"/>
  <c r="D174" i="76"/>
  <c r="L173" i="76"/>
  <c r="F173" i="76"/>
  <c r="E173" i="76"/>
  <c r="D173" i="76"/>
  <c r="L172" i="76"/>
  <c r="F172" i="76"/>
  <c r="E172" i="76"/>
  <c r="D172" i="76"/>
  <c r="L171" i="76"/>
  <c r="F171" i="76"/>
  <c r="E171" i="76"/>
  <c r="D171" i="76"/>
  <c r="L170" i="76"/>
  <c r="F170" i="76"/>
  <c r="E170" i="76"/>
  <c r="D170" i="76"/>
  <c r="L169" i="76"/>
  <c r="F169" i="76"/>
  <c r="E169" i="76"/>
  <c r="D169" i="76"/>
  <c r="L168" i="76"/>
  <c r="F168" i="76"/>
  <c r="E168" i="76"/>
  <c r="D168" i="76"/>
  <c r="L167" i="76"/>
  <c r="F167" i="76"/>
  <c r="E167" i="76"/>
  <c r="D167" i="76"/>
  <c r="L166" i="76"/>
  <c r="F166" i="76"/>
  <c r="E166" i="76"/>
  <c r="D166" i="76"/>
  <c r="L165" i="76"/>
  <c r="F165" i="76"/>
  <c r="E165" i="76"/>
  <c r="D165" i="76"/>
  <c r="L164" i="76"/>
  <c r="F164" i="76"/>
  <c r="E164" i="76"/>
  <c r="D164" i="76"/>
  <c r="L163" i="76"/>
  <c r="F163" i="76"/>
  <c r="E163" i="76"/>
  <c r="D163" i="76"/>
  <c r="L162" i="76"/>
  <c r="F162" i="76"/>
  <c r="E162" i="76"/>
  <c r="D162" i="76"/>
  <c r="L161" i="76"/>
  <c r="F161" i="76"/>
  <c r="E161" i="76"/>
  <c r="D161" i="76"/>
  <c r="L160" i="76"/>
  <c r="F160" i="76"/>
  <c r="E160" i="76"/>
  <c r="D160" i="76"/>
  <c r="L159" i="76"/>
  <c r="F159" i="76"/>
  <c r="E159" i="76"/>
  <c r="D159" i="76"/>
  <c r="L158" i="76"/>
  <c r="F158" i="76"/>
  <c r="E158" i="76"/>
  <c r="D158" i="76"/>
  <c r="L157" i="76"/>
  <c r="F157" i="76"/>
  <c r="E157" i="76"/>
  <c r="D157" i="76"/>
  <c r="L156" i="76"/>
  <c r="F156" i="76"/>
  <c r="E156" i="76"/>
  <c r="D156" i="76"/>
  <c r="L155" i="76"/>
  <c r="F155" i="76"/>
  <c r="E155" i="76"/>
  <c r="D155" i="76"/>
  <c r="L154" i="76"/>
  <c r="F154" i="76"/>
  <c r="E154" i="76"/>
  <c r="D154" i="76"/>
  <c r="L153" i="76"/>
  <c r="F153" i="76"/>
  <c r="E153" i="76"/>
  <c r="D153" i="76"/>
  <c r="L152" i="76"/>
  <c r="F152" i="76"/>
  <c r="E152" i="76"/>
  <c r="D152" i="76"/>
  <c r="L151" i="76"/>
  <c r="F151" i="76"/>
  <c r="E151" i="76"/>
  <c r="D151" i="76"/>
  <c r="L150" i="76"/>
  <c r="F150" i="76"/>
  <c r="E150" i="76"/>
  <c r="D150" i="76"/>
  <c r="L149" i="76"/>
  <c r="F149" i="76"/>
  <c r="E149" i="76"/>
  <c r="D149" i="76"/>
  <c r="L148" i="76"/>
  <c r="F148" i="76"/>
  <c r="E148" i="76"/>
  <c r="D148" i="76"/>
  <c r="L147" i="76"/>
  <c r="F147" i="76"/>
  <c r="E147" i="76"/>
  <c r="D147" i="76"/>
  <c r="L146" i="76"/>
  <c r="F146" i="76"/>
  <c r="E146" i="76"/>
  <c r="D146" i="76"/>
  <c r="L145" i="76"/>
  <c r="F145" i="76"/>
  <c r="E145" i="76"/>
  <c r="D145" i="76"/>
  <c r="L144" i="76"/>
  <c r="F144" i="76"/>
  <c r="E144" i="76"/>
  <c r="D144" i="76"/>
  <c r="L143" i="76"/>
  <c r="F143" i="76"/>
  <c r="E143" i="76"/>
  <c r="D143" i="76"/>
  <c r="L142" i="76"/>
  <c r="F142" i="76"/>
  <c r="E142" i="76"/>
  <c r="D142" i="76"/>
  <c r="L141" i="76"/>
  <c r="F141" i="76"/>
  <c r="E141" i="76"/>
  <c r="D141" i="76"/>
  <c r="L140" i="76"/>
  <c r="F140" i="76"/>
  <c r="E140" i="76"/>
  <c r="D140" i="76"/>
  <c r="L139" i="76"/>
  <c r="F139" i="76"/>
  <c r="E139" i="76"/>
  <c r="D139" i="76"/>
  <c r="L138" i="76"/>
  <c r="F138" i="76"/>
  <c r="E138" i="76"/>
  <c r="D138" i="76"/>
  <c r="L137" i="76"/>
  <c r="F137" i="76"/>
  <c r="E137" i="76"/>
  <c r="D137" i="76"/>
  <c r="L136" i="76"/>
  <c r="F136" i="76"/>
  <c r="E136" i="76"/>
  <c r="D136" i="76"/>
  <c r="L135" i="76"/>
  <c r="F135" i="76"/>
  <c r="E135" i="76"/>
  <c r="D135" i="76"/>
  <c r="L134" i="76"/>
  <c r="F134" i="76"/>
  <c r="E134" i="76"/>
  <c r="D134" i="76"/>
  <c r="L133" i="76"/>
  <c r="F133" i="76"/>
  <c r="E133" i="76"/>
  <c r="D133" i="76"/>
  <c r="L132" i="76"/>
  <c r="F132" i="76"/>
  <c r="E132" i="76"/>
  <c r="D132" i="76"/>
  <c r="L131" i="76"/>
  <c r="F131" i="76"/>
  <c r="E131" i="76"/>
  <c r="D131" i="76"/>
  <c r="L130" i="76"/>
  <c r="F130" i="76"/>
  <c r="E130" i="76"/>
  <c r="D130" i="76"/>
  <c r="L129" i="76"/>
  <c r="F129" i="76"/>
  <c r="E129" i="76"/>
  <c r="D129" i="76"/>
  <c r="L128" i="76"/>
  <c r="F128" i="76"/>
  <c r="E128" i="76"/>
  <c r="D128" i="76"/>
  <c r="L127" i="76"/>
  <c r="F127" i="76"/>
  <c r="E127" i="76"/>
  <c r="D127" i="76"/>
  <c r="L126" i="76"/>
  <c r="F126" i="76"/>
  <c r="E126" i="76"/>
  <c r="D126" i="76"/>
  <c r="L125" i="76"/>
  <c r="F125" i="76"/>
  <c r="E125" i="76"/>
  <c r="D125" i="76"/>
  <c r="L124" i="76"/>
  <c r="F124" i="76"/>
  <c r="E124" i="76"/>
  <c r="D124" i="76"/>
  <c r="L123" i="76"/>
  <c r="F123" i="76"/>
  <c r="E123" i="76"/>
  <c r="D123" i="76"/>
  <c r="L122" i="76"/>
  <c r="F122" i="76"/>
  <c r="E122" i="76"/>
  <c r="D122" i="76"/>
  <c r="L121" i="76"/>
  <c r="F121" i="76"/>
  <c r="E121" i="76"/>
  <c r="D121" i="76"/>
  <c r="L120" i="76"/>
  <c r="F120" i="76"/>
  <c r="E120" i="76"/>
  <c r="D120" i="76"/>
  <c r="L119" i="76"/>
  <c r="F119" i="76"/>
  <c r="E119" i="76"/>
  <c r="D119" i="76"/>
  <c r="L118" i="76"/>
  <c r="F118" i="76"/>
  <c r="E118" i="76"/>
  <c r="D118" i="76"/>
  <c r="L117" i="76"/>
  <c r="F117" i="76"/>
  <c r="E117" i="76"/>
  <c r="D117" i="76"/>
  <c r="L116" i="76"/>
  <c r="F116" i="76"/>
  <c r="E116" i="76"/>
  <c r="D116" i="76"/>
  <c r="L115" i="76"/>
  <c r="F115" i="76"/>
  <c r="E115" i="76"/>
  <c r="D115" i="76"/>
  <c r="L114" i="76"/>
  <c r="F114" i="76"/>
  <c r="E114" i="76"/>
  <c r="D114" i="76"/>
  <c r="L113" i="76"/>
  <c r="F113" i="76"/>
  <c r="E113" i="76"/>
  <c r="D113" i="76"/>
  <c r="L112" i="76"/>
  <c r="F112" i="76"/>
  <c r="E112" i="76"/>
  <c r="D112" i="76"/>
  <c r="L111" i="76"/>
  <c r="F111" i="76"/>
  <c r="E111" i="76"/>
  <c r="D111" i="76"/>
  <c r="L110" i="76"/>
  <c r="F110" i="76"/>
  <c r="E110" i="76"/>
  <c r="D110" i="76"/>
  <c r="L109" i="76"/>
  <c r="F109" i="76"/>
  <c r="E109" i="76"/>
  <c r="D109" i="76"/>
  <c r="L108" i="76"/>
  <c r="F108" i="76"/>
  <c r="E108" i="76"/>
  <c r="D108" i="76"/>
  <c r="L107" i="76"/>
  <c r="F107" i="76"/>
  <c r="E107" i="76"/>
  <c r="D107" i="76"/>
  <c r="L106" i="76"/>
  <c r="F106" i="76"/>
  <c r="E106" i="76"/>
  <c r="D106" i="76"/>
  <c r="L105" i="76"/>
  <c r="F105" i="76"/>
  <c r="E105" i="76"/>
  <c r="D105" i="76"/>
  <c r="L104" i="76"/>
  <c r="F104" i="76"/>
  <c r="E104" i="76"/>
  <c r="D104" i="76"/>
  <c r="L103" i="76"/>
  <c r="F103" i="76"/>
  <c r="E103" i="76"/>
  <c r="D103" i="76"/>
  <c r="L102" i="76"/>
  <c r="F102" i="76"/>
  <c r="E102" i="76"/>
  <c r="D102" i="76"/>
  <c r="L101" i="76"/>
  <c r="F101" i="76"/>
  <c r="E101" i="76"/>
  <c r="D101" i="76"/>
  <c r="L100" i="76"/>
  <c r="F100" i="76"/>
  <c r="E100" i="76"/>
  <c r="D100" i="76"/>
  <c r="L99" i="76"/>
  <c r="F99" i="76"/>
  <c r="E99" i="76"/>
  <c r="D99" i="76"/>
  <c r="L98" i="76"/>
  <c r="F98" i="76"/>
  <c r="E98" i="76"/>
  <c r="D98" i="76"/>
  <c r="L97" i="76"/>
  <c r="F97" i="76"/>
  <c r="E97" i="76"/>
  <c r="D97" i="76"/>
  <c r="L96" i="76"/>
  <c r="F96" i="76"/>
  <c r="E96" i="76"/>
  <c r="D96" i="76"/>
  <c r="L95" i="76"/>
  <c r="F95" i="76"/>
  <c r="E95" i="76"/>
  <c r="D95" i="76"/>
  <c r="L94" i="76"/>
  <c r="F94" i="76"/>
  <c r="E94" i="76"/>
  <c r="D94" i="76"/>
  <c r="L93" i="76"/>
  <c r="F93" i="76"/>
  <c r="E93" i="76"/>
  <c r="D93" i="76"/>
  <c r="L92" i="76"/>
  <c r="F92" i="76"/>
  <c r="E92" i="76"/>
  <c r="D92" i="76"/>
  <c r="L91" i="76"/>
  <c r="F91" i="76"/>
  <c r="E91" i="76"/>
  <c r="D91" i="76"/>
  <c r="L90" i="76"/>
  <c r="F90" i="76"/>
  <c r="E90" i="76"/>
  <c r="D90" i="76"/>
  <c r="L89" i="76"/>
  <c r="F89" i="76"/>
  <c r="E89" i="76"/>
  <c r="D89" i="76"/>
  <c r="L88" i="76"/>
  <c r="F88" i="76"/>
  <c r="E88" i="76"/>
  <c r="D88" i="76"/>
  <c r="L87" i="76"/>
  <c r="F87" i="76"/>
  <c r="E87" i="76"/>
  <c r="D87" i="76"/>
  <c r="L86" i="76"/>
  <c r="F86" i="76"/>
  <c r="E86" i="76"/>
  <c r="D86" i="76"/>
  <c r="L85" i="76"/>
  <c r="F85" i="76"/>
  <c r="E85" i="76"/>
  <c r="D85" i="76"/>
  <c r="L84" i="76"/>
  <c r="F84" i="76"/>
  <c r="E84" i="76"/>
  <c r="D84" i="76"/>
  <c r="L83" i="76"/>
  <c r="F83" i="76"/>
  <c r="E83" i="76"/>
  <c r="D83" i="76"/>
  <c r="L82" i="76"/>
  <c r="F82" i="76"/>
  <c r="E82" i="76"/>
  <c r="D82" i="76"/>
  <c r="L81" i="76"/>
  <c r="F81" i="76"/>
  <c r="E81" i="76"/>
  <c r="D81" i="76"/>
  <c r="L80" i="76"/>
  <c r="F80" i="76"/>
  <c r="E80" i="76"/>
  <c r="D80" i="76"/>
  <c r="L79" i="76"/>
  <c r="F79" i="76"/>
  <c r="E79" i="76"/>
  <c r="D79" i="76"/>
  <c r="L78" i="76"/>
  <c r="F78" i="76"/>
  <c r="E78" i="76"/>
  <c r="D78" i="76"/>
  <c r="L77" i="76"/>
  <c r="F77" i="76"/>
  <c r="E77" i="76"/>
  <c r="D77" i="76"/>
  <c r="L76" i="76"/>
  <c r="F76" i="76"/>
  <c r="E76" i="76"/>
  <c r="D76" i="76"/>
  <c r="L75" i="76"/>
  <c r="F75" i="76"/>
  <c r="E75" i="76"/>
  <c r="D75" i="76"/>
  <c r="L74" i="76"/>
  <c r="F74" i="76"/>
  <c r="E74" i="76"/>
  <c r="D74" i="76"/>
  <c r="L73" i="76"/>
  <c r="F73" i="76"/>
  <c r="E73" i="76"/>
  <c r="D73" i="76"/>
  <c r="L72" i="76"/>
  <c r="F72" i="76"/>
  <c r="E72" i="76"/>
  <c r="D72" i="76"/>
  <c r="L71" i="76"/>
  <c r="F71" i="76"/>
  <c r="E71" i="76"/>
  <c r="D71" i="76"/>
  <c r="L70" i="76"/>
  <c r="F70" i="76"/>
  <c r="E70" i="76"/>
  <c r="D70" i="76"/>
  <c r="L69" i="76"/>
  <c r="F69" i="76"/>
  <c r="E69" i="76"/>
  <c r="D69" i="76"/>
  <c r="L68" i="76"/>
  <c r="F68" i="76"/>
  <c r="E68" i="76"/>
  <c r="D68" i="76"/>
  <c r="L67" i="76"/>
  <c r="F67" i="76"/>
  <c r="E67" i="76"/>
  <c r="D67" i="76"/>
  <c r="L66" i="76"/>
  <c r="F66" i="76"/>
  <c r="E66" i="76"/>
  <c r="D66" i="76"/>
  <c r="L65" i="76"/>
  <c r="F65" i="76"/>
  <c r="E65" i="76"/>
  <c r="D65" i="76"/>
  <c r="L64" i="76"/>
  <c r="F64" i="76"/>
  <c r="E64" i="76"/>
  <c r="D64" i="76"/>
  <c r="L63" i="76"/>
  <c r="F63" i="76"/>
  <c r="E63" i="76"/>
  <c r="D63" i="76"/>
  <c r="L62" i="76"/>
  <c r="F62" i="76"/>
  <c r="E62" i="76"/>
  <c r="D62" i="76"/>
  <c r="L61" i="76"/>
  <c r="F61" i="76"/>
  <c r="E61" i="76"/>
  <c r="D61" i="76"/>
  <c r="L60" i="76"/>
  <c r="F60" i="76"/>
  <c r="E60" i="76"/>
  <c r="D60" i="76"/>
  <c r="L59" i="76"/>
  <c r="F59" i="76"/>
  <c r="E59" i="76"/>
  <c r="D59" i="76"/>
  <c r="L58" i="76"/>
  <c r="F58" i="76"/>
  <c r="E58" i="76"/>
  <c r="D58" i="76"/>
  <c r="L57" i="76"/>
  <c r="F57" i="76"/>
  <c r="E57" i="76"/>
  <c r="D57" i="76"/>
  <c r="L56" i="76"/>
  <c r="F56" i="76"/>
  <c r="E56" i="76"/>
  <c r="D56" i="76"/>
  <c r="L55" i="76"/>
  <c r="F55" i="76"/>
  <c r="E55" i="76"/>
  <c r="D55" i="76"/>
  <c r="L54" i="76"/>
  <c r="F54" i="76"/>
  <c r="E54" i="76"/>
  <c r="D54" i="76"/>
  <c r="L53" i="76"/>
  <c r="F53" i="76"/>
  <c r="E53" i="76"/>
  <c r="D53" i="76"/>
  <c r="L52" i="76"/>
  <c r="F52" i="76"/>
  <c r="E52" i="76"/>
  <c r="D52" i="76"/>
  <c r="L51" i="76"/>
  <c r="F51" i="76"/>
  <c r="E51" i="76"/>
  <c r="D51" i="76"/>
  <c r="L50" i="76"/>
  <c r="F50" i="76"/>
  <c r="E50" i="76"/>
  <c r="D50" i="76"/>
  <c r="L49" i="76"/>
  <c r="F49" i="76"/>
  <c r="E49" i="76"/>
  <c r="D49" i="76"/>
  <c r="L48" i="76"/>
  <c r="F48" i="76"/>
  <c r="E48" i="76"/>
  <c r="D48" i="76"/>
  <c r="L47" i="76"/>
  <c r="F47" i="76"/>
  <c r="E47" i="76"/>
  <c r="D47" i="76"/>
  <c r="L46" i="76"/>
  <c r="F46" i="76"/>
  <c r="E46" i="76"/>
  <c r="D46" i="76"/>
  <c r="L45" i="76"/>
  <c r="F45" i="76"/>
  <c r="E45" i="76"/>
  <c r="D45" i="76"/>
  <c r="L44" i="76"/>
  <c r="F44" i="76"/>
  <c r="E44" i="76"/>
  <c r="D44" i="76"/>
  <c r="L43" i="76"/>
  <c r="F43" i="76"/>
  <c r="E43" i="76"/>
  <c r="D43" i="76"/>
  <c r="L42" i="76"/>
  <c r="F42" i="76"/>
  <c r="E42" i="76"/>
  <c r="D42" i="76"/>
  <c r="L41" i="76"/>
  <c r="F41" i="76"/>
  <c r="E41" i="76"/>
  <c r="D41" i="76"/>
  <c r="L40" i="76"/>
  <c r="F40" i="76"/>
  <c r="E40" i="76"/>
  <c r="D40" i="76"/>
  <c r="L39" i="76"/>
  <c r="F39" i="76"/>
  <c r="E39" i="76"/>
  <c r="D39" i="76"/>
  <c r="L38" i="76"/>
  <c r="F38" i="76"/>
  <c r="E38" i="76"/>
  <c r="D38" i="76"/>
  <c r="L37" i="76"/>
  <c r="F37" i="76"/>
  <c r="E37" i="76"/>
  <c r="D37" i="76"/>
  <c r="L36" i="76"/>
  <c r="F36" i="76"/>
  <c r="E36" i="76"/>
  <c r="D36" i="76"/>
  <c r="L35" i="76"/>
  <c r="F35" i="76"/>
  <c r="E35" i="76"/>
  <c r="D35" i="76"/>
  <c r="L34" i="76"/>
  <c r="F34" i="76"/>
  <c r="E34" i="76"/>
  <c r="D34" i="76"/>
  <c r="L33" i="76"/>
  <c r="F33" i="76"/>
  <c r="E33" i="76"/>
  <c r="D33" i="76"/>
  <c r="L32" i="76"/>
  <c r="F32" i="76"/>
  <c r="E32" i="76"/>
  <c r="D32" i="76"/>
  <c r="L31" i="76"/>
  <c r="F31" i="76"/>
  <c r="E31" i="76"/>
  <c r="D31" i="76"/>
  <c r="L30" i="76"/>
  <c r="F30" i="76"/>
  <c r="E30" i="76"/>
  <c r="D30" i="76"/>
  <c r="L29" i="76"/>
  <c r="F29" i="76"/>
  <c r="E29" i="76"/>
  <c r="D29" i="76"/>
  <c r="L28" i="76"/>
  <c r="F28" i="76"/>
  <c r="E28" i="76"/>
  <c r="D28" i="76"/>
  <c r="L27" i="76"/>
  <c r="F27" i="76"/>
  <c r="E27" i="76"/>
  <c r="D27" i="76"/>
  <c r="L26" i="76"/>
  <c r="F26" i="76"/>
  <c r="E26" i="76"/>
  <c r="D26" i="76"/>
  <c r="L25" i="76"/>
  <c r="F25" i="76"/>
  <c r="E25" i="76"/>
  <c r="D25" i="76"/>
  <c r="L24" i="76"/>
  <c r="F24" i="76"/>
  <c r="E24" i="76"/>
  <c r="D24" i="76"/>
  <c r="L23" i="76"/>
  <c r="F23" i="76"/>
  <c r="E23" i="76"/>
  <c r="D23" i="76"/>
  <c r="L22" i="76"/>
  <c r="F22" i="76"/>
  <c r="E22" i="76"/>
  <c r="D22" i="76"/>
  <c r="L21" i="76"/>
  <c r="F21" i="76"/>
  <c r="E21" i="76"/>
  <c r="D21" i="76"/>
  <c r="L20" i="76"/>
  <c r="F20" i="76"/>
  <c r="E20" i="76"/>
  <c r="D20" i="76"/>
  <c r="L19" i="76"/>
  <c r="F19" i="76"/>
  <c r="E19" i="76"/>
  <c r="D19" i="76"/>
  <c r="L18" i="76"/>
  <c r="F18" i="76"/>
  <c r="E18" i="76"/>
  <c r="D18" i="76"/>
  <c r="L17" i="76"/>
  <c r="F17" i="76"/>
  <c r="E17" i="76"/>
  <c r="D17" i="76"/>
  <c r="L16" i="76"/>
  <c r="F16" i="76"/>
  <c r="E16" i="76"/>
  <c r="D16" i="76"/>
  <c r="L15" i="76"/>
  <c r="F15" i="76"/>
  <c r="E15" i="76"/>
  <c r="D15" i="76"/>
  <c r="L14" i="76"/>
  <c r="F14" i="76"/>
  <c r="E14" i="76"/>
  <c r="D14" i="76"/>
  <c r="L13" i="76"/>
  <c r="F13" i="76"/>
  <c r="E13" i="76"/>
  <c r="D13" i="76"/>
  <c r="L12" i="76"/>
  <c r="F12" i="76"/>
  <c r="E12" i="76"/>
  <c r="D12" i="76"/>
  <c r="L11" i="76"/>
  <c r="F11" i="76"/>
  <c r="E11" i="76"/>
  <c r="D11" i="76"/>
  <c r="L10" i="76"/>
  <c r="F10" i="76"/>
  <c r="E10" i="76"/>
  <c r="D10" i="76"/>
  <c r="L9" i="76"/>
  <c r="F9" i="76"/>
  <c r="E9" i="76"/>
  <c r="D9" i="76"/>
  <c r="L8" i="76"/>
  <c r="F8" i="76"/>
  <c r="E8" i="76"/>
  <c r="D8" i="76"/>
  <c r="L7" i="76"/>
  <c r="F7" i="76"/>
  <c r="E7" i="76"/>
  <c r="D7" i="76"/>
  <c r="L506" i="77"/>
  <c r="F506" i="77"/>
  <c r="E506" i="77"/>
  <c r="D506" i="77"/>
  <c r="C8" i="77"/>
  <c r="C9" i="77" s="1"/>
  <c r="C10" i="77" s="1"/>
  <c r="C11" i="77" s="1"/>
  <c r="C12" i="77" s="1"/>
  <c r="C13" i="77" s="1"/>
  <c r="C14" i="77" s="1"/>
  <c r="C15" i="77" s="1"/>
  <c r="C16" i="77" s="1"/>
  <c r="C17" i="77" s="1"/>
  <c r="C18" i="77" s="1"/>
  <c r="C19" i="77" s="1"/>
  <c r="C20" i="77" s="1"/>
  <c r="C21" i="77" s="1"/>
  <c r="C22" i="77" s="1"/>
  <c r="C23" i="77" s="1"/>
  <c r="C24" i="77" s="1"/>
  <c r="C25" i="77" s="1"/>
  <c r="C26" i="77" s="1"/>
  <c r="C27" i="77" s="1"/>
  <c r="C28" i="77" s="1"/>
  <c r="C29" i="77" s="1"/>
  <c r="C30" i="77" s="1"/>
  <c r="C31" i="77" s="1"/>
  <c r="C32" i="77" s="1"/>
  <c r="C33" i="77" s="1"/>
  <c r="C34" i="77" s="1"/>
  <c r="C35" i="77" s="1"/>
  <c r="C36" i="77" s="1"/>
  <c r="C37" i="77" s="1"/>
  <c r="C38" i="77" s="1"/>
  <c r="C39" i="77" s="1"/>
  <c r="C40" i="77" s="1"/>
  <c r="C41" i="77" s="1"/>
  <c r="C42" i="77" s="1"/>
  <c r="C43" i="77" s="1"/>
  <c r="C44" i="77" s="1"/>
  <c r="C45" i="77" s="1"/>
  <c r="C46" i="77" s="1"/>
  <c r="C47" i="77" s="1"/>
  <c r="C48" i="77" s="1"/>
  <c r="C49" i="77" s="1"/>
  <c r="C50" i="77" s="1"/>
  <c r="C51" i="77" s="1"/>
  <c r="C52" i="77" s="1"/>
  <c r="C53" i="77" s="1"/>
  <c r="C54" i="77" s="1"/>
  <c r="C55" i="77" s="1"/>
  <c r="C56" i="77" s="1"/>
  <c r="C57" i="77" s="1"/>
  <c r="C58" i="77" s="1"/>
  <c r="C59" i="77" s="1"/>
  <c r="C60" i="77" s="1"/>
  <c r="C61" i="77" s="1"/>
  <c r="C62" i="77" s="1"/>
  <c r="C63" i="77" s="1"/>
  <c r="C64" i="77" s="1"/>
  <c r="C65" i="77" s="1"/>
  <c r="C66" i="77" s="1"/>
  <c r="C67" i="77" s="1"/>
  <c r="C68" i="77" s="1"/>
  <c r="C69" i="77" s="1"/>
  <c r="C70" i="77" s="1"/>
  <c r="C71" i="77" s="1"/>
  <c r="C72" i="77" s="1"/>
  <c r="C73" i="77" s="1"/>
  <c r="C74" i="77" s="1"/>
  <c r="C75" i="77" s="1"/>
  <c r="C76" i="77" s="1"/>
  <c r="C77" i="77" s="1"/>
  <c r="C78" i="77" s="1"/>
  <c r="C79" i="77" s="1"/>
  <c r="C80" i="77" s="1"/>
  <c r="C81" i="77" s="1"/>
  <c r="C82" i="77" s="1"/>
  <c r="C83" i="77" s="1"/>
  <c r="C84" i="77" s="1"/>
  <c r="C85" i="77" s="1"/>
  <c r="C86" i="77" s="1"/>
  <c r="C87" i="77" s="1"/>
  <c r="C88" i="77" s="1"/>
  <c r="C89" i="77" s="1"/>
  <c r="C90" i="77" s="1"/>
  <c r="C91" i="77" s="1"/>
  <c r="C92" i="77" s="1"/>
  <c r="C93" i="77" s="1"/>
  <c r="C94" i="77" s="1"/>
  <c r="C95" i="77" s="1"/>
  <c r="C96" i="77" s="1"/>
  <c r="C97" i="77" s="1"/>
  <c r="C98" i="77" s="1"/>
  <c r="C99" i="77" s="1"/>
  <c r="C100" i="77" s="1"/>
  <c r="C101" i="77" s="1"/>
  <c r="C102" i="77" s="1"/>
  <c r="C103" i="77" s="1"/>
  <c r="C104" i="77" s="1"/>
  <c r="C105" i="77" s="1"/>
  <c r="C106" i="77" s="1"/>
  <c r="C107" i="77" s="1"/>
  <c r="C108" i="77" s="1"/>
  <c r="C109" i="77" s="1"/>
  <c r="C110" i="77" s="1"/>
  <c r="C111" i="77" s="1"/>
  <c r="C112" i="77" s="1"/>
  <c r="C113" i="77" s="1"/>
  <c r="C114" i="77" s="1"/>
  <c r="C115" i="77" s="1"/>
  <c r="C116" i="77" s="1"/>
  <c r="C117" i="77" s="1"/>
  <c r="C118" i="77" s="1"/>
  <c r="C119" i="77" s="1"/>
  <c r="C120" i="77" s="1"/>
  <c r="C121" i="77" s="1"/>
  <c r="C122" i="77" s="1"/>
  <c r="C123" i="77" s="1"/>
  <c r="C124" i="77" s="1"/>
  <c r="C125" i="77" s="1"/>
  <c r="C126" i="77" s="1"/>
  <c r="C127" i="77" s="1"/>
  <c r="C128" i="77" s="1"/>
  <c r="C129" i="77" s="1"/>
  <c r="C130" i="77" s="1"/>
  <c r="C131" i="77" s="1"/>
  <c r="C132" i="77" s="1"/>
  <c r="C133" i="77" s="1"/>
  <c r="C134" i="77" s="1"/>
  <c r="C135" i="77" s="1"/>
  <c r="C136" i="77" s="1"/>
  <c r="C137" i="77" s="1"/>
  <c r="C138" i="77" s="1"/>
  <c r="C139" i="77" s="1"/>
  <c r="C140" i="77" s="1"/>
  <c r="C141" i="77" s="1"/>
  <c r="C142" i="77" s="1"/>
  <c r="C143" i="77" s="1"/>
  <c r="C144" i="77" s="1"/>
  <c r="C145" i="77" s="1"/>
  <c r="C146" i="77" s="1"/>
  <c r="C147" i="77" s="1"/>
  <c r="C148" i="77" s="1"/>
  <c r="C149" i="77" s="1"/>
  <c r="C150" i="77" s="1"/>
  <c r="C151" i="77" s="1"/>
  <c r="C152" i="77" s="1"/>
  <c r="C153" i="77" s="1"/>
  <c r="C154" i="77" s="1"/>
  <c r="C155" i="77" s="1"/>
  <c r="C156" i="77" s="1"/>
  <c r="C157" i="77" s="1"/>
  <c r="C158" i="77" s="1"/>
  <c r="C159" i="77" s="1"/>
  <c r="C160" i="77" s="1"/>
  <c r="C161" i="77" s="1"/>
  <c r="C162" i="77" s="1"/>
  <c r="C163" i="77" s="1"/>
  <c r="C164" i="77" s="1"/>
  <c r="C165" i="77" s="1"/>
  <c r="C166" i="77" s="1"/>
  <c r="C167" i="77" s="1"/>
  <c r="C168" i="77" s="1"/>
  <c r="C169" i="77" s="1"/>
  <c r="C170" i="77" s="1"/>
  <c r="C171" i="77" s="1"/>
  <c r="C172" i="77" s="1"/>
  <c r="C173" i="77" s="1"/>
  <c r="C174" i="77" s="1"/>
  <c r="C175" i="77" s="1"/>
  <c r="C176" i="77" s="1"/>
  <c r="C177" i="77" s="1"/>
  <c r="C178" i="77" s="1"/>
  <c r="C179" i="77" s="1"/>
  <c r="C180" i="77" s="1"/>
  <c r="C181" i="77" s="1"/>
  <c r="C182" i="77" s="1"/>
  <c r="C183" i="77" s="1"/>
  <c r="C184" i="77" s="1"/>
  <c r="C185" i="77" s="1"/>
  <c r="C186" i="77" s="1"/>
  <c r="C187" i="77" s="1"/>
  <c r="C188" i="77" s="1"/>
  <c r="C189" i="77" s="1"/>
  <c r="C190" i="77" s="1"/>
  <c r="C191" i="77" s="1"/>
  <c r="C192" i="77" s="1"/>
  <c r="C193" i="77" s="1"/>
  <c r="C194" i="77" s="1"/>
  <c r="C195" i="77" s="1"/>
  <c r="C196" i="77" s="1"/>
  <c r="C197" i="77" s="1"/>
  <c r="C198" i="77" s="1"/>
  <c r="C199" i="77" s="1"/>
  <c r="C200" i="77" s="1"/>
  <c r="C201" i="77" s="1"/>
  <c r="C202" i="77" s="1"/>
  <c r="C203" i="77" s="1"/>
  <c r="C204" i="77" s="1"/>
  <c r="C205" i="77" s="1"/>
  <c r="C206" i="77" s="1"/>
  <c r="C207" i="77" s="1"/>
  <c r="C208" i="77" s="1"/>
  <c r="C209" i="77" s="1"/>
  <c r="C210" i="77" s="1"/>
  <c r="C211" i="77" s="1"/>
  <c r="C212" i="77" s="1"/>
  <c r="C213" i="77" s="1"/>
  <c r="C214" i="77" s="1"/>
  <c r="C215" i="77" s="1"/>
  <c r="C216" i="77" s="1"/>
  <c r="C217" i="77" s="1"/>
  <c r="C218" i="77" s="1"/>
  <c r="C219" i="77" s="1"/>
  <c r="C220" i="77" s="1"/>
  <c r="C221" i="77" s="1"/>
  <c r="C222" i="77" s="1"/>
  <c r="C223" i="77" s="1"/>
  <c r="C224" i="77" s="1"/>
  <c r="C225" i="77" s="1"/>
  <c r="C226" i="77" s="1"/>
  <c r="C227" i="77" s="1"/>
  <c r="C228" i="77" s="1"/>
  <c r="C229" i="77" s="1"/>
  <c r="C230" i="77" s="1"/>
  <c r="C231" i="77" s="1"/>
  <c r="C232" i="77" s="1"/>
  <c r="C233" i="77" s="1"/>
  <c r="C234" i="77" s="1"/>
  <c r="C235" i="77" s="1"/>
  <c r="C236" i="77" s="1"/>
  <c r="C237" i="77" s="1"/>
  <c r="C238" i="77" s="1"/>
  <c r="C239" i="77" s="1"/>
  <c r="C240" i="77" s="1"/>
  <c r="C241" i="77" s="1"/>
  <c r="C242" i="77" s="1"/>
  <c r="C243" i="77" s="1"/>
  <c r="C244" i="77" s="1"/>
  <c r="C245" i="77" s="1"/>
  <c r="C246" i="77" s="1"/>
  <c r="C247" i="77" s="1"/>
  <c r="C248" i="77" s="1"/>
  <c r="C249" i="77" s="1"/>
  <c r="C250" i="77" s="1"/>
  <c r="C251" i="77" s="1"/>
  <c r="C252" i="77" s="1"/>
  <c r="C253" i="77" s="1"/>
  <c r="C254" i="77" s="1"/>
  <c r="C255" i="77" s="1"/>
  <c r="C256" i="77" s="1"/>
  <c r="C257" i="77" s="1"/>
  <c r="C258" i="77" s="1"/>
  <c r="C259" i="77" s="1"/>
  <c r="C260" i="77" s="1"/>
  <c r="C261" i="77" s="1"/>
  <c r="C262" i="77" s="1"/>
  <c r="C263" i="77" s="1"/>
  <c r="C264" i="77" s="1"/>
  <c r="C265" i="77" s="1"/>
  <c r="C266" i="77" s="1"/>
  <c r="C267" i="77" s="1"/>
  <c r="C268" i="77" s="1"/>
  <c r="C269" i="77" s="1"/>
  <c r="C270" i="77" s="1"/>
  <c r="C271" i="77" s="1"/>
  <c r="C272" i="77" s="1"/>
  <c r="C273" i="77" s="1"/>
  <c r="C274" i="77" s="1"/>
  <c r="C275" i="77" s="1"/>
  <c r="C276" i="77" s="1"/>
  <c r="C277" i="77" s="1"/>
  <c r="C278" i="77" s="1"/>
  <c r="C279" i="77" s="1"/>
  <c r="C280" i="77" s="1"/>
  <c r="C281" i="77" s="1"/>
  <c r="C282" i="77" s="1"/>
  <c r="C283" i="77" s="1"/>
  <c r="C284" i="77" s="1"/>
  <c r="C285" i="77" s="1"/>
  <c r="C286" i="77" s="1"/>
  <c r="C287" i="77" s="1"/>
  <c r="C288" i="77" s="1"/>
  <c r="C289" i="77" s="1"/>
  <c r="C290" i="77" s="1"/>
  <c r="C291" i="77" s="1"/>
  <c r="C292" i="77" s="1"/>
  <c r="C293" i="77" s="1"/>
  <c r="C294" i="77" s="1"/>
  <c r="C295" i="77" s="1"/>
  <c r="C296" i="77" s="1"/>
  <c r="C297" i="77" s="1"/>
  <c r="C298" i="77" s="1"/>
  <c r="C299" i="77" s="1"/>
  <c r="C300" i="77" s="1"/>
  <c r="C301" i="77" s="1"/>
  <c r="C302" i="77" s="1"/>
  <c r="C303" i="77" s="1"/>
  <c r="C304" i="77" s="1"/>
  <c r="C305" i="77" s="1"/>
  <c r="C306" i="77" s="1"/>
  <c r="C307" i="77" s="1"/>
  <c r="C308" i="77" s="1"/>
  <c r="C309" i="77" s="1"/>
  <c r="C310" i="77" s="1"/>
  <c r="C311" i="77" s="1"/>
  <c r="C312" i="77" s="1"/>
  <c r="C313" i="77" s="1"/>
  <c r="C314" i="77" s="1"/>
  <c r="C315" i="77" s="1"/>
  <c r="C316" i="77" s="1"/>
  <c r="C317" i="77" s="1"/>
  <c r="C318" i="77" s="1"/>
  <c r="C319" i="77" s="1"/>
  <c r="C320" i="77" s="1"/>
  <c r="C321" i="77" s="1"/>
  <c r="C322" i="77" s="1"/>
  <c r="C323" i="77" s="1"/>
  <c r="C324" i="77" s="1"/>
  <c r="C325" i="77" s="1"/>
  <c r="C326" i="77" s="1"/>
  <c r="C327" i="77" s="1"/>
  <c r="C328" i="77" s="1"/>
  <c r="C329" i="77" s="1"/>
  <c r="C330" i="77" s="1"/>
  <c r="C331" i="77" s="1"/>
  <c r="C332" i="77" s="1"/>
  <c r="C333" i="77" s="1"/>
  <c r="C334" i="77" s="1"/>
  <c r="C335" i="77" s="1"/>
  <c r="C336" i="77" s="1"/>
  <c r="C337" i="77" s="1"/>
  <c r="C338" i="77" s="1"/>
  <c r="C339" i="77" s="1"/>
  <c r="C340" i="77" s="1"/>
  <c r="C341" i="77" s="1"/>
  <c r="C342" i="77" s="1"/>
  <c r="C343" i="77" s="1"/>
  <c r="C344" i="77" s="1"/>
  <c r="C345" i="77" s="1"/>
  <c r="C346" i="77" s="1"/>
  <c r="C347" i="77" s="1"/>
  <c r="C348" i="77" s="1"/>
  <c r="C349" i="77" s="1"/>
  <c r="C350" i="77" s="1"/>
  <c r="C351" i="77" s="1"/>
  <c r="C352" i="77" s="1"/>
  <c r="C353" i="77" s="1"/>
  <c r="C354" i="77" s="1"/>
  <c r="C355" i="77" s="1"/>
  <c r="C356" i="77" s="1"/>
  <c r="C357" i="77" s="1"/>
  <c r="C358" i="77" s="1"/>
  <c r="C359" i="77" s="1"/>
  <c r="C360" i="77" s="1"/>
  <c r="C361" i="77" s="1"/>
  <c r="C362" i="77" s="1"/>
  <c r="C363" i="77" s="1"/>
  <c r="C364" i="77" s="1"/>
  <c r="C365" i="77" s="1"/>
  <c r="C366" i="77" s="1"/>
  <c r="C367" i="77" s="1"/>
  <c r="C368" i="77" s="1"/>
  <c r="C369" i="77" s="1"/>
  <c r="C370" i="77" s="1"/>
  <c r="C371" i="77" s="1"/>
  <c r="C372" i="77" s="1"/>
  <c r="C373" i="77" s="1"/>
  <c r="C374" i="77" s="1"/>
  <c r="C375" i="77" s="1"/>
  <c r="C376" i="77" s="1"/>
  <c r="C377" i="77" s="1"/>
  <c r="C378" i="77" s="1"/>
  <c r="C379" i="77" s="1"/>
  <c r="C380" i="77" s="1"/>
  <c r="C381" i="77" s="1"/>
  <c r="C382" i="77" s="1"/>
  <c r="C383" i="77" s="1"/>
  <c r="C384" i="77" s="1"/>
  <c r="C385" i="77" s="1"/>
  <c r="C386" i="77" s="1"/>
  <c r="C387" i="77" s="1"/>
  <c r="C388" i="77" s="1"/>
  <c r="C389" i="77" s="1"/>
  <c r="C390" i="77" s="1"/>
  <c r="C391" i="77" s="1"/>
  <c r="C392" i="77" s="1"/>
  <c r="C393" i="77" s="1"/>
  <c r="C394" i="77" s="1"/>
  <c r="C395" i="77" s="1"/>
  <c r="C396" i="77" s="1"/>
  <c r="C397" i="77" s="1"/>
  <c r="C398" i="77" s="1"/>
  <c r="C399" i="77" s="1"/>
  <c r="C400" i="77" s="1"/>
  <c r="C401" i="77" s="1"/>
  <c r="C402" i="77" s="1"/>
  <c r="C403" i="77" s="1"/>
  <c r="C404" i="77" s="1"/>
  <c r="C405" i="77" s="1"/>
  <c r="C406" i="77" s="1"/>
  <c r="C407" i="77" s="1"/>
  <c r="C408" i="77" s="1"/>
  <c r="C409" i="77" s="1"/>
  <c r="C410" i="77" s="1"/>
  <c r="C411" i="77" s="1"/>
  <c r="C412" i="77" s="1"/>
  <c r="C413" i="77" s="1"/>
  <c r="C414" i="77" s="1"/>
  <c r="C415" i="77" s="1"/>
  <c r="C416" i="77" s="1"/>
  <c r="C417" i="77" s="1"/>
  <c r="C418" i="77" s="1"/>
  <c r="C419" i="77" s="1"/>
  <c r="C420" i="77" s="1"/>
  <c r="C421" i="77" s="1"/>
  <c r="C422" i="77" s="1"/>
  <c r="C423" i="77" s="1"/>
  <c r="C424" i="77" s="1"/>
  <c r="C425" i="77" s="1"/>
  <c r="C426" i="77" s="1"/>
  <c r="C427" i="77" s="1"/>
  <c r="C428" i="77" s="1"/>
  <c r="C429" i="77" s="1"/>
  <c r="C430" i="77" s="1"/>
  <c r="C431" i="77" s="1"/>
  <c r="C432" i="77" s="1"/>
  <c r="C433" i="77" s="1"/>
  <c r="C434" i="77" s="1"/>
  <c r="C435" i="77" s="1"/>
  <c r="C436" i="77" s="1"/>
  <c r="C437" i="77" s="1"/>
  <c r="C438" i="77" s="1"/>
  <c r="C439" i="77" s="1"/>
  <c r="C440" i="77" s="1"/>
  <c r="C441" i="77" s="1"/>
  <c r="C442" i="77" s="1"/>
  <c r="C443" i="77" s="1"/>
  <c r="C444" i="77" s="1"/>
  <c r="C445" i="77" s="1"/>
  <c r="C446" i="77" s="1"/>
  <c r="C447" i="77" s="1"/>
  <c r="C448" i="77" s="1"/>
  <c r="C449" i="77" s="1"/>
  <c r="C450" i="77" s="1"/>
  <c r="C451" i="77" s="1"/>
  <c r="C452" i="77" s="1"/>
  <c r="C453" i="77" s="1"/>
  <c r="C454" i="77" s="1"/>
  <c r="C455" i="77" s="1"/>
  <c r="C456" i="77" s="1"/>
  <c r="C457" i="77" s="1"/>
  <c r="C458" i="77" s="1"/>
  <c r="C459" i="77" s="1"/>
  <c r="C460" i="77" s="1"/>
  <c r="C461" i="77" s="1"/>
  <c r="C462" i="77" s="1"/>
  <c r="C463" i="77" s="1"/>
  <c r="C464" i="77" s="1"/>
  <c r="C465" i="77" s="1"/>
  <c r="C466" i="77" s="1"/>
  <c r="C467" i="77" s="1"/>
  <c r="C468" i="77" s="1"/>
  <c r="C469" i="77" s="1"/>
  <c r="C470" i="77" s="1"/>
  <c r="C471" i="77" s="1"/>
  <c r="C472" i="77" s="1"/>
  <c r="C473" i="77" s="1"/>
  <c r="C474" i="77" s="1"/>
  <c r="C475" i="77" s="1"/>
  <c r="C476" i="77" s="1"/>
  <c r="C477" i="77" s="1"/>
  <c r="C478" i="77" s="1"/>
  <c r="C479" i="77" s="1"/>
  <c r="C480" i="77" s="1"/>
  <c r="C481" i="77" s="1"/>
  <c r="C482" i="77" s="1"/>
  <c r="C483" i="77" s="1"/>
  <c r="C484" i="77" s="1"/>
  <c r="C485" i="77" s="1"/>
  <c r="C486" i="77" s="1"/>
  <c r="C487" i="77" s="1"/>
  <c r="C488" i="77" s="1"/>
  <c r="C489" i="77" s="1"/>
  <c r="C490" i="77" s="1"/>
  <c r="C491" i="77" s="1"/>
  <c r="C492" i="77" s="1"/>
  <c r="C493" i="77" s="1"/>
  <c r="C494" i="77" s="1"/>
  <c r="C495" i="77" s="1"/>
  <c r="C496" i="77" s="1"/>
  <c r="C497" i="77" s="1"/>
  <c r="C498" i="77" s="1"/>
  <c r="C499" i="77" s="1"/>
  <c r="C500" i="77" s="1"/>
  <c r="C501" i="77" s="1"/>
  <c r="C502" i="77" s="1"/>
  <c r="C503" i="77" s="1"/>
  <c r="C504" i="77" s="1"/>
  <c r="C505" i="77" s="1"/>
  <c r="C506" i="77" s="1"/>
  <c r="L505" i="77"/>
  <c r="F505" i="77"/>
  <c r="E505" i="77"/>
  <c r="D505" i="77"/>
  <c r="L504" i="77"/>
  <c r="F504" i="77"/>
  <c r="E504" i="77"/>
  <c r="D504" i="77"/>
  <c r="L503" i="77"/>
  <c r="F503" i="77"/>
  <c r="E503" i="77"/>
  <c r="D503" i="77"/>
  <c r="L502" i="77"/>
  <c r="F502" i="77"/>
  <c r="E502" i="77"/>
  <c r="D502" i="77"/>
  <c r="L501" i="77"/>
  <c r="F501" i="77"/>
  <c r="E501" i="77"/>
  <c r="D501" i="77"/>
  <c r="L500" i="77"/>
  <c r="F500" i="77"/>
  <c r="E500" i="77"/>
  <c r="D500" i="77"/>
  <c r="L499" i="77"/>
  <c r="F499" i="77"/>
  <c r="E499" i="77"/>
  <c r="D499" i="77"/>
  <c r="L498" i="77"/>
  <c r="F498" i="77"/>
  <c r="E498" i="77"/>
  <c r="D498" i="77"/>
  <c r="L497" i="77"/>
  <c r="F497" i="77"/>
  <c r="E497" i="77"/>
  <c r="D497" i="77"/>
  <c r="L496" i="77"/>
  <c r="F496" i="77"/>
  <c r="E496" i="77"/>
  <c r="D496" i="77"/>
  <c r="L495" i="77"/>
  <c r="F495" i="77"/>
  <c r="E495" i="77"/>
  <c r="D495" i="77"/>
  <c r="L494" i="77"/>
  <c r="F494" i="77"/>
  <c r="E494" i="77"/>
  <c r="D494" i="77"/>
  <c r="L493" i="77"/>
  <c r="F493" i="77"/>
  <c r="E493" i="77"/>
  <c r="D493" i="77"/>
  <c r="L492" i="77"/>
  <c r="F492" i="77"/>
  <c r="E492" i="77"/>
  <c r="D492" i="77"/>
  <c r="L491" i="77"/>
  <c r="F491" i="77"/>
  <c r="E491" i="77"/>
  <c r="D491" i="77"/>
  <c r="L490" i="77"/>
  <c r="F490" i="77"/>
  <c r="E490" i="77"/>
  <c r="D490" i="77"/>
  <c r="L489" i="77"/>
  <c r="F489" i="77"/>
  <c r="E489" i="77"/>
  <c r="D489" i="77"/>
  <c r="L488" i="77"/>
  <c r="F488" i="77"/>
  <c r="E488" i="77"/>
  <c r="D488" i="77"/>
  <c r="L487" i="77"/>
  <c r="F487" i="77"/>
  <c r="E487" i="77"/>
  <c r="D487" i="77"/>
  <c r="L486" i="77"/>
  <c r="F486" i="77"/>
  <c r="E486" i="77"/>
  <c r="D486" i="77"/>
  <c r="L485" i="77"/>
  <c r="F485" i="77"/>
  <c r="E485" i="77"/>
  <c r="D485" i="77"/>
  <c r="L484" i="77"/>
  <c r="F484" i="77"/>
  <c r="E484" i="77"/>
  <c r="D484" i="77"/>
  <c r="L483" i="77"/>
  <c r="F483" i="77"/>
  <c r="E483" i="77"/>
  <c r="D483" i="77"/>
  <c r="L482" i="77"/>
  <c r="F482" i="77"/>
  <c r="E482" i="77"/>
  <c r="D482" i="77"/>
  <c r="L481" i="77"/>
  <c r="F481" i="77"/>
  <c r="E481" i="77"/>
  <c r="D481" i="77"/>
  <c r="L480" i="77"/>
  <c r="F480" i="77"/>
  <c r="E480" i="77"/>
  <c r="D480" i="77"/>
  <c r="L479" i="77"/>
  <c r="F479" i="77"/>
  <c r="E479" i="77"/>
  <c r="D479" i="77"/>
  <c r="L478" i="77"/>
  <c r="F478" i="77"/>
  <c r="E478" i="77"/>
  <c r="D478" i="77"/>
  <c r="L477" i="77"/>
  <c r="F477" i="77"/>
  <c r="E477" i="77"/>
  <c r="D477" i="77"/>
  <c r="L476" i="77"/>
  <c r="F476" i="77"/>
  <c r="E476" i="77"/>
  <c r="D476" i="77"/>
  <c r="L475" i="77"/>
  <c r="F475" i="77"/>
  <c r="E475" i="77"/>
  <c r="D475" i="77"/>
  <c r="L474" i="77"/>
  <c r="F474" i="77"/>
  <c r="E474" i="77"/>
  <c r="D474" i="77"/>
  <c r="L473" i="77"/>
  <c r="F473" i="77"/>
  <c r="E473" i="77"/>
  <c r="D473" i="77"/>
  <c r="L472" i="77"/>
  <c r="F472" i="77"/>
  <c r="E472" i="77"/>
  <c r="D472" i="77"/>
  <c r="L471" i="77"/>
  <c r="F471" i="77"/>
  <c r="E471" i="77"/>
  <c r="D471" i="77"/>
  <c r="L470" i="77"/>
  <c r="F470" i="77"/>
  <c r="E470" i="77"/>
  <c r="D470" i="77"/>
  <c r="L469" i="77"/>
  <c r="F469" i="77"/>
  <c r="E469" i="77"/>
  <c r="D469" i="77"/>
  <c r="L468" i="77"/>
  <c r="F468" i="77"/>
  <c r="E468" i="77"/>
  <c r="D468" i="77"/>
  <c r="L467" i="77"/>
  <c r="F467" i="77"/>
  <c r="E467" i="77"/>
  <c r="D467" i="77"/>
  <c r="L466" i="77"/>
  <c r="F466" i="77"/>
  <c r="E466" i="77"/>
  <c r="D466" i="77"/>
  <c r="L465" i="77"/>
  <c r="F465" i="77"/>
  <c r="E465" i="77"/>
  <c r="D465" i="77"/>
  <c r="L464" i="77"/>
  <c r="F464" i="77"/>
  <c r="E464" i="77"/>
  <c r="D464" i="77"/>
  <c r="L463" i="77"/>
  <c r="F463" i="77"/>
  <c r="E463" i="77"/>
  <c r="D463" i="77"/>
  <c r="L462" i="77"/>
  <c r="F462" i="77"/>
  <c r="E462" i="77"/>
  <c r="D462" i="77"/>
  <c r="L461" i="77"/>
  <c r="F461" i="77"/>
  <c r="E461" i="77"/>
  <c r="D461" i="77"/>
  <c r="L460" i="77"/>
  <c r="F460" i="77"/>
  <c r="E460" i="77"/>
  <c r="D460" i="77"/>
  <c r="L459" i="77"/>
  <c r="F459" i="77"/>
  <c r="E459" i="77"/>
  <c r="D459" i="77"/>
  <c r="L458" i="77"/>
  <c r="F458" i="77"/>
  <c r="E458" i="77"/>
  <c r="D458" i="77"/>
  <c r="L457" i="77"/>
  <c r="F457" i="77"/>
  <c r="E457" i="77"/>
  <c r="D457" i="77"/>
  <c r="L456" i="77"/>
  <c r="F456" i="77"/>
  <c r="E456" i="77"/>
  <c r="D456" i="77"/>
  <c r="L455" i="77"/>
  <c r="F455" i="77"/>
  <c r="E455" i="77"/>
  <c r="D455" i="77"/>
  <c r="L454" i="77"/>
  <c r="F454" i="77"/>
  <c r="E454" i="77"/>
  <c r="D454" i="77"/>
  <c r="L453" i="77"/>
  <c r="F453" i="77"/>
  <c r="E453" i="77"/>
  <c r="D453" i="77"/>
  <c r="L452" i="77"/>
  <c r="F452" i="77"/>
  <c r="E452" i="77"/>
  <c r="D452" i="77"/>
  <c r="L451" i="77"/>
  <c r="F451" i="77"/>
  <c r="E451" i="77"/>
  <c r="D451" i="77"/>
  <c r="L450" i="77"/>
  <c r="F450" i="77"/>
  <c r="E450" i="77"/>
  <c r="D450" i="77"/>
  <c r="L449" i="77"/>
  <c r="F449" i="77"/>
  <c r="E449" i="77"/>
  <c r="D449" i="77"/>
  <c r="L448" i="77"/>
  <c r="F448" i="77"/>
  <c r="E448" i="77"/>
  <c r="D448" i="77"/>
  <c r="L447" i="77"/>
  <c r="F447" i="77"/>
  <c r="E447" i="77"/>
  <c r="D447" i="77"/>
  <c r="L446" i="77"/>
  <c r="F446" i="77"/>
  <c r="E446" i="77"/>
  <c r="D446" i="77"/>
  <c r="L445" i="77"/>
  <c r="F445" i="77"/>
  <c r="E445" i="77"/>
  <c r="D445" i="77"/>
  <c r="L444" i="77"/>
  <c r="F444" i="77"/>
  <c r="E444" i="77"/>
  <c r="D444" i="77"/>
  <c r="L443" i="77"/>
  <c r="F443" i="77"/>
  <c r="E443" i="77"/>
  <c r="D443" i="77"/>
  <c r="L442" i="77"/>
  <c r="F442" i="77"/>
  <c r="E442" i="77"/>
  <c r="D442" i="77"/>
  <c r="L441" i="77"/>
  <c r="F441" i="77"/>
  <c r="E441" i="77"/>
  <c r="D441" i="77"/>
  <c r="L440" i="77"/>
  <c r="F440" i="77"/>
  <c r="E440" i="77"/>
  <c r="D440" i="77"/>
  <c r="L439" i="77"/>
  <c r="F439" i="77"/>
  <c r="E439" i="77"/>
  <c r="D439" i="77"/>
  <c r="L438" i="77"/>
  <c r="F438" i="77"/>
  <c r="E438" i="77"/>
  <c r="D438" i="77"/>
  <c r="L437" i="77"/>
  <c r="F437" i="77"/>
  <c r="E437" i="77"/>
  <c r="D437" i="77"/>
  <c r="L436" i="77"/>
  <c r="F436" i="77"/>
  <c r="E436" i="77"/>
  <c r="D436" i="77"/>
  <c r="L435" i="77"/>
  <c r="F435" i="77"/>
  <c r="E435" i="77"/>
  <c r="D435" i="77"/>
  <c r="L434" i="77"/>
  <c r="F434" i="77"/>
  <c r="E434" i="77"/>
  <c r="D434" i="77"/>
  <c r="L433" i="77"/>
  <c r="F433" i="77"/>
  <c r="E433" i="77"/>
  <c r="D433" i="77"/>
  <c r="L432" i="77"/>
  <c r="F432" i="77"/>
  <c r="E432" i="77"/>
  <c r="D432" i="77"/>
  <c r="L431" i="77"/>
  <c r="F431" i="77"/>
  <c r="E431" i="77"/>
  <c r="D431" i="77"/>
  <c r="L430" i="77"/>
  <c r="F430" i="77"/>
  <c r="E430" i="77"/>
  <c r="D430" i="77"/>
  <c r="L429" i="77"/>
  <c r="F429" i="77"/>
  <c r="E429" i="77"/>
  <c r="D429" i="77"/>
  <c r="L428" i="77"/>
  <c r="F428" i="77"/>
  <c r="E428" i="77"/>
  <c r="D428" i="77"/>
  <c r="L427" i="77"/>
  <c r="F427" i="77"/>
  <c r="E427" i="77"/>
  <c r="D427" i="77"/>
  <c r="L426" i="77"/>
  <c r="F426" i="77"/>
  <c r="E426" i="77"/>
  <c r="D426" i="77"/>
  <c r="L425" i="77"/>
  <c r="F425" i="77"/>
  <c r="E425" i="77"/>
  <c r="D425" i="77"/>
  <c r="L424" i="77"/>
  <c r="F424" i="77"/>
  <c r="E424" i="77"/>
  <c r="D424" i="77"/>
  <c r="L423" i="77"/>
  <c r="F423" i="77"/>
  <c r="E423" i="77"/>
  <c r="D423" i="77"/>
  <c r="L422" i="77"/>
  <c r="F422" i="77"/>
  <c r="E422" i="77"/>
  <c r="D422" i="77"/>
  <c r="L421" i="77"/>
  <c r="F421" i="77"/>
  <c r="E421" i="77"/>
  <c r="D421" i="77"/>
  <c r="L420" i="77"/>
  <c r="F420" i="77"/>
  <c r="E420" i="77"/>
  <c r="D420" i="77"/>
  <c r="L419" i="77"/>
  <c r="F419" i="77"/>
  <c r="E419" i="77"/>
  <c r="D419" i="77"/>
  <c r="L418" i="77"/>
  <c r="F418" i="77"/>
  <c r="E418" i="77"/>
  <c r="D418" i="77"/>
  <c r="L417" i="77"/>
  <c r="F417" i="77"/>
  <c r="E417" i="77"/>
  <c r="D417" i="77"/>
  <c r="L416" i="77"/>
  <c r="F416" i="77"/>
  <c r="E416" i="77"/>
  <c r="D416" i="77"/>
  <c r="L415" i="77"/>
  <c r="F415" i="77"/>
  <c r="E415" i="77"/>
  <c r="D415" i="77"/>
  <c r="L414" i="77"/>
  <c r="F414" i="77"/>
  <c r="E414" i="77"/>
  <c r="D414" i="77"/>
  <c r="L413" i="77"/>
  <c r="F413" i="77"/>
  <c r="E413" i="77"/>
  <c r="D413" i="77"/>
  <c r="L412" i="77"/>
  <c r="F412" i="77"/>
  <c r="E412" i="77"/>
  <c r="D412" i="77"/>
  <c r="L411" i="77"/>
  <c r="F411" i="77"/>
  <c r="E411" i="77"/>
  <c r="D411" i="77"/>
  <c r="L410" i="77"/>
  <c r="F410" i="77"/>
  <c r="E410" i="77"/>
  <c r="D410" i="77"/>
  <c r="L409" i="77"/>
  <c r="F409" i="77"/>
  <c r="E409" i="77"/>
  <c r="D409" i="77"/>
  <c r="L408" i="77"/>
  <c r="F408" i="77"/>
  <c r="E408" i="77"/>
  <c r="D408" i="77"/>
  <c r="L407" i="77"/>
  <c r="F407" i="77"/>
  <c r="E407" i="77"/>
  <c r="D407" i="77"/>
  <c r="L406" i="77"/>
  <c r="F406" i="77"/>
  <c r="E406" i="77"/>
  <c r="D406" i="77"/>
  <c r="L405" i="77"/>
  <c r="F405" i="77"/>
  <c r="E405" i="77"/>
  <c r="D405" i="77"/>
  <c r="L404" i="77"/>
  <c r="F404" i="77"/>
  <c r="E404" i="77"/>
  <c r="D404" i="77"/>
  <c r="L403" i="77"/>
  <c r="F403" i="77"/>
  <c r="E403" i="77"/>
  <c r="D403" i="77"/>
  <c r="L402" i="77"/>
  <c r="F402" i="77"/>
  <c r="E402" i="77"/>
  <c r="D402" i="77"/>
  <c r="L401" i="77"/>
  <c r="F401" i="77"/>
  <c r="E401" i="77"/>
  <c r="D401" i="77"/>
  <c r="L400" i="77"/>
  <c r="F400" i="77"/>
  <c r="E400" i="77"/>
  <c r="D400" i="77"/>
  <c r="L399" i="77"/>
  <c r="F399" i="77"/>
  <c r="E399" i="77"/>
  <c r="D399" i="77"/>
  <c r="L398" i="77"/>
  <c r="F398" i="77"/>
  <c r="E398" i="77"/>
  <c r="D398" i="77"/>
  <c r="L397" i="77"/>
  <c r="F397" i="77"/>
  <c r="E397" i="77"/>
  <c r="D397" i="77"/>
  <c r="L396" i="77"/>
  <c r="F396" i="77"/>
  <c r="E396" i="77"/>
  <c r="D396" i="77"/>
  <c r="L395" i="77"/>
  <c r="F395" i="77"/>
  <c r="E395" i="77"/>
  <c r="D395" i="77"/>
  <c r="L394" i="77"/>
  <c r="F394" i="77"/>
  <c r="E394" i="77"/>
  <c r="D394" i="77"/>
  <c r="L393" i="77"/>
  <c r="F393" i="77"/>
  <c r="E393" i="77"/>
  <c r="D393" i="77"/>
  <c r="L392" i="77"/>
  <c r="F392" i="77"/>
  <c r="E392" i="77"/>
  <c r="D392" i="77"/>
  <c r="L391" i="77"/>
  <c r="F391" i="77"/>
  <c r="E391" i="77"/>
  <c r="D391" i="77"/>
  <c r="L390" i="77"/>
  <c r="F390" i="77"/>
  <c r="E390" i="77"/>
  <c r="D390" i="77"/>
  <c r="L389" i="77"/>
  <c r="F389" i="77"/>
  <c r="E389" i="77"/>
  <c r="D389" i="77"/>
  <c r="L388" i="77"/>
  <c r="F388" i="77"/>
  <c r="E388" i="77"/>
  <c r="D388" i="77"/>
  <c r="L387" i="77"/>
  <c r="F387" i="77"/>
  <c r="E387" i="77"/>
  <c r="D387" i="77"/>
  <c r="L386" i="77"/>
  <c r="F386" i="77"/>
  <c r="E386" i="77"/>
  <c r="D386" i="77"/>
  <c r="L385" i="77"/>
  <c r="F385" i="77"/>
  <c r="E385" i="77"/>
  <c r="D385" i="77"/>
  <c r="L384" i="77"/>
  <c r="F384" i="77"/>
  <c r="E384" i="77"/>
  <c r="D384" i="77"/>
  <c r="L383" i="77"/>
  <c r="F383" i="77"/>
  <c r="E383" i="77"/>
  <c r="D383" i="77"/>
  <c r="L382" i="77"/>
  <c r="F382" i="77"/>
  <c r="E382" i="77"/>
  <c r="D382" i="77"/>
  <c r="L381" i="77"/>
  <c r="F381" i="77"/>
  <c r="E381" i="77"/>
  <c r="D381" i="77"/>
  <c r="L380" i="77"/>
  <c r="F380" i="77"/>
  <c r="E380" i="77"/>
  <c r="D380" i="77"/>
  <c r="L379" i="77"/>
  <c r="F379" i="77"/>
  <c r="E379" i="77"/>
  <c r="D379" i="77"/>
  <c r="L378" i="77"/>
  <c r="F378" i="77"/>
  <c r="E378" i="77"/>
  <c r="D378" i="77"/>
  <c r="L377" i="77"/>
  <c r="F377" i="77"/>
  <c r="E377" i="77"/>
  <c r="D377" i="77"/>
  <c r="L376" i="77"/>
  <c r="F376" i="77"/>
  <c r="E376" i="77"/>
  <c r="D376" i="77"/>
  <c r="L375" i="77"/>
  <c r="F375" i="77"/>
  <c r="E375" i="77"/>
  <c r="D375" i="77"/>
  <c r="L374" i="77"/>
  <c r="F374" i="77"/>
  <c r="E374" i="77"/>
  <c r="D374" i="77"/>
  <c r="L373" i="77"/>
  <c r="F373" i="77"/>
  <c r="E373" i="77"/>
  <c r="D373" i="77"/>
  <c r="L372" i="77"/>
  <c r="F372" i="77"/>
  <c r="E372" i="77"/>
  <c r="D372" i="77"/>
  <c r="L371" i="77"/>
  <c r="F371" i="77"/>
  <c r="E371" i="77"/>
  <c r="D371" i="77"/>
  <c r="L370" i="77"/>
  <c r="F370" i="77"/>
  <c r="E370" i="77"/>
  <c r="D370" i="77"/>
  <c r="L369" i="77"/>
  <c r="F369" i="77"/>
  <c r="E369" i="77"/>
  <c r="D369" i="77"/>
  <c r="L368" i="77"/>
  <c r="F368" i="77"/>
  <c r="E368" i="77"/>
  <c r="D368" i="77"/>
  <c r="L367" i="77"/>
  <c r="F367" i="77"/>
  <c r="E367" i="77"/>
  <c r="D367" i="77"/>
  <c r="L366" i="77"/>
  <c r="F366" i="77"/>
  <c r="E366" i="77"/>
  <c r="D366" i="77"/>
  <c r="L365" i="77"/>
  <c r="F365" i="77"/>
  <c r="E365" i="77"/>
  <c r="D365" i="77"/>
  <c r="L364" i="77"/>
  <c r="F364" i="77"/>
  <c r="E364" i="77"/>
  <c r="D364" i="77"/>
  <c r="L363" i="77"/>
  <c r="F363" i="77"/>
  <c r="E363" i="77"/>
  <c r="D363" i="77"/>
  <c r="L362" i="77"/>
  <c r="F362" i="77"/>
  <c r="E362" i="77"/>
  <c r="D362" i="77"/>
  <c r="L361" i="77"/>
  <c r="F361" i="77"/>
  <c r="E361" i="77"/>
  <c r="D361" i="77"/>
  <c r="L360" i="77"/>
  <c r="F360" i="77"/>
  <c r="E360" i="77"/>
  <c r="D360" i="77"/>
  <c r="L359" i="77"/>
  <c r="F359" i="77"/>
  <c r="E359" i="77"/>
  <c r="D359" i="77"/>
  <c r="L358" i="77"/>
  <c r="F358" i="77"/>
  <c r="E358" i="77"/>
  <c r="D358" i="77"/>
  <c r="L357" i="77"/>
  <c r="F357" i="77"/>
  <c r="E357" i="77"/>
  <c r="D357" i="77"/>
  <c r="L356" i="77"/>
  <c r="F356" i="77"/>
  <c r="E356" i="77"/>
  <c r="D356" i="77"/>
  <c r="L355" i="77"/>
  <c r="F355" i="77"/>
  <c r="E355" i="77"/>
  <c r="D355" i="77"/>
  <c r="L354" i="77"/>
  <c r="F354" i="77"/>
  <c r="E354" i="77"/>
  <c r="D354" i="77"/>
  <c r="L353" i="77"/>
  <c r="F353" i="77"/>
  <c r="E353" i="77"/>
  <c r="D353" i="77"/>
  <c r="L352" i="77"/>
  <c r="F352" i="77"/>
  <c r="E352" i="77"/>
  <c r="D352" i="77"/>
  <c r="L351" i="77"/>
  <c r="F351" i="77"/>
  <c r="E351" i="77"/>
  <c r="D351" i="77"/>
  <c r="L350" i="77"/>
  <c r="F350" i="77"/>
  <c r="E350" i="77"/>
  <c r="D350" i="77"/>
  <c r="L349" i="77"/>
  <c r="F349" i="77"/>
  <c r="E349" i="77"/>
  <c r="D349" i="77"/>
  <c r="L348" i="77"/>
  <c r="F348" i="77"/>
  <c r="E348" i="77"/>
  <c r="D348" i="77"/>
  <c r="L347" i="77"/>
  <c r="F347" i="77"/>
  <c r="E347" i="77"/>
  <c r="D347" i="77"/>
  <c r="L346" i="77"/>
  <c r="F346" i="77"/>
  <c r="E346" i="77"/>
  <c r="D346" i="77"/>
  <c r="L345" i="77"/>
  <c r="F345" i="77"/>
  <c r="E345" i="77"/>
  <c r="D345" i="77"/>
  <c r="L344" i="77"/>
  <c r="F344" i="77"/>
  <c r="E344" i="77"/>
  <c r="D344" i="77"/>
  <c r="L343" i="77"/>
  <c r="F343" i="77"/>
  <c r="E343" i="77"/>
  <c r="D343" i="77"/>
  <c r="L342" i="77"/>
  <c r="F342" i="77"/>
  <c r="E342" i="77"/>
  <c r="D342" i="77"/>
  <c r="L341" i="77"/>
  <c r="F341" i="77"/>
  <c r="E341" i="77"/>
  <c r="D341" i="77"/>
  <c r="L340" i="77"/>
  <c r="F340" i="77"/>
  <c r="E340" i="77"/>
  <c r="D340" i="77"/>
  <c r="L339" i="77"/>
  <c r="F339" i="77"/>
  <c r="E339" i="77"/>
  <c r="D339" i="77"/>
  <c r="L338" i="77"/>
  <c r="F338" i="77"/>
  <c r="E338" i="77"/>
  <c r="D338" i="77"/>
  <c r="L337" i="77"/>
  <c r="F337" i="77"/>
  <c r="E337" i="77"/>
  <c r="D337" i="77"/>
  <c r="L336" i="77"/>
  <c r="F336" i="77"/>
  <c r="E336" i="77"/>
  <c r="D336" i="77"/>
  <c r="L335" i="77"/>
  <c r="F335" i="77"/>
  <c r="E335" i="77"/>
  <c r="D335" i="77"/>
  <c r="L334" i="77"/>
  <c r="F334" i="77"/>
  <c r="E334" i="77"/>
  <c r="D334" i="77"/>
  <c r="L333" i="77"/>
  <c r="F333" i="77"/>
  <c r="E333" i="77"/>
  <c r="D333" i="77"/>
  <c r="L332" i="77"/>
  <c r="F332" i="77"/>
  <c r="E332" i="77"/>
  <c r="D332" i="77"/>
  <c r="L331" i="77"/>
  <c r="F331" i="77"/>
  <c r="E331" i="77"/>
  <c r="D331" i="77"/>
  <c r="L330" i="77"/>
  <c r="F330" i="77"/>
  <c r="E330" i="77"/>
  <c r="D330" i="77"/>
  <c r="L329" i="77"/>
  <c r="F329" i="77"/>
  <c r="E329" i="77"/>
  <c r="D329" i="77"/>
  <c r="L328" i="77"/>
  <c r="F328" i="77"/>
  <c r="E328" i="77"/>
  <c r="D328" i="77"/>
  <c r="L327" i="77"/>
  <c r="F327" i="77"/>
  <c r="E327" i="77"/>
  <c r="D327" i="77"/>
  <c r="L326" i="77"/>
  <c r="F326" i="77"/>
  <c r="E326" i="77"/>
  <c r="D326" i="77"/>
  <c r="L325" i="77"/>
  <c r="F325" i="77"/>
  <c r="E325" i="77"/>
  <c r="D325" i="77"/>
  <c r="L324" i="77"/>
  <c r="F324" i="77"/>
  <c r="E324" i="77"/>
  <c r="D324" i="77"/>
  <c r="L323" i="77"/>
  <c r="F323" i="77"/>
  <c r="E323" i="77"/>
  <c r="D323" i="77"/>
  <c r="L322" i="77"/>
  <c r="F322" i="77"/>
  <c r="E322" i="77"/>
  <c r="D322" i="77"/>
  <c r="L321" i="77"/>
  <c r="F321" i="77"/>
  <c r="E321" i="77"/>
  <c r="D321" i="77"/>
  <c r="L320" i="77"/>
  <c r="F320" i="77"/>
  <c r="E320" i="77"/>
  <c r="D320" i="77"/>
  <c r="L319" i="77"/>
  <c r="F319" i="77"/>
  <c r="E319" i="77"/>
  <c r="D319" i="77"/>
  <c r="L318" i="77"/>
  <c r="F318" i="77"/>
  <c r="E318" i="77"/>
  <c r="D318" i="77"/>
  <c r="L317" i="77"/>
  <c r="F317" i="77"/>
  <c r="E317" i="77"/>
  <c r="D317" i="77"/>
  <c r="L316" i="77"/>
  <c r="F316" i="77"/>
  <c r="E316" i="77"/>
  <c r="D316" i="77"/>
  <c r="L315" i="77"/>
  <c r="F315" i="77"/>
  <c r="E315" i="77"/>
  <c r="D315" i="77"/>
  <c r="L314" i="77"/>
  <c r="F314" i="77"/>
  <c r="E314" i="77"/>
  <c r="D314" i="77"/>
  <c r="L313" i="77"/>
  <c r="F313" i="77"/>
  <c r="E313" i="77"/>
  <c r="D313" i="77"/>
  <c r="L312" i="77"/>
  <c r="F312" i="77"/>
  <c r="E312" i="77"/>
  <c r="D312" i="77"/>
  <c r="L311" i="77"/>
  <c r="F311" i="77"/>
  <c r="E311" i="77"/>
  <c r="D311" i="77"/>
  <c r="L310" i="77"/>
  <c r="F310" i="77"/>
  <c r="E310" i="77"/>
  <c r="D310" i="77"/>
  <c r="L309" i="77"/>
  <c r="F309" i="77"/>
  <c r="E309" i="77"/>
  <c r="D309" i="77"/>
  <c r="L308" i="77"/>
  <c r="F308" i="77"/>
  <c r="E308" i="77"/>
  <c r="D308" i="77"/>
  <c r="L307" i="77"/>
  <c r="F307" i="77"/>
  <c r="E307" i="77"/>
  <c r="D307" i="77"/>
  <c r="L306" i="77"/>
  <c r="F306" i="77"/>
  <c r="E306" i="77"/>
  <c r="D306" i="77"/>
  <c r="L305" i="77"/>
  <c r="F305" i="77"/>
  <c r="E305" i="77"/>
  <c r="D305" i="77"/>
  <c r="L304" i="77"/>
  <c r="F304" i="77"/>
  <c r="E304" i="77"/>
  <c r="D304" i="77"/>
  <c r="L303" i="77"/>
  <c r="F303" i="77"/>
  <c r="E303" i="77"/>
  <c r="D303" i="77"/>
  <c r="L302" i="77"/>
  <c r="F302" i="77"/>
  <c r="E302" i="77"/>
  <c r="D302" i="77"/>
  <c r="L301" i="77"/>
  <c r="F301" i="77"/>
  <c r="E301" i="77"/>
  <c r="D301" i="77"/>
  <c r="L300" i="77"/>
  <c r="F300" i="77"/>
  <c r="E300" i="77"/>
  <c r="D300" i="77"/>
  <c r="L299" i="77"/>
  <c r="F299" i="77"/>
  <c r="E299" i="77"/>
  <c r="D299" i="77"/>
  <c r="L298" i="77"/>
  <c r="F298" i="77"/>
  <c r="E298" i="77"/>
  <c r="D298" i="77"/>
  <c r="L297" i="77"/>
  <c r="F297" i="77"/>
  <c r="E297" i="77"/>
  <c r="D297" i="77"/>
  <c r="L296" i="77"/>
  <c r="F296" i="77"/>
  <c r="E296" i="77"/>
  <c r="D296" i="77"/>
  <c r="L295" i="77"/>
  <c r="F295" i="77"/>
  <c r="E295" i="77"/>
  <c r="D295" i="77"/>
  <c r="L294" i="77"/>
  <c r="F294" i="77"/>
  <c r="E294" i="77"/>
  <c r="D294" i="77"/>
  <c r="L293" i="77"/>
  <c r="F293" i="77"/>
  <c r="E293" i="77"/>
  <c r="D293" i="77"/>
  <c r="L292" i="77"/>
  <c r="F292" i="77"/>
  <c r="E292" i="77"/>
  <c r="D292" i="77"/>
  <c r="L291" i="77"/>
  <c r="F291" i="77"/>
  <c r="E291" i="77"/>
  <c r="D291" i="77"/>
  <c r="L290" i="77"/>
  <c r="F290" i="77"/>
  <c r="E290" i="77"/>
  <c r="D290" i="77"/>
  <c r="L289" i="77"/>
  <c r="F289" i="77"/>
  <c r="E289" i="77"/>
  <c r="D289" i="77"/>
  <c r="L288" i="77"/>
  <c r="F288" i="77"/>
  <c r="E288" i="77"/>
  <c r="D288" i="77"/>
  <c r="L287" i="77"/>
  <c r="F287" i="77"/>
  <c r="E287" i="77"/>
  <c r="D287" i="77"/>
  <c r="L286" i="77"/>
  <c r="F286" i="77"/>
  <c r="E286" i="77"/>
  <c r="D286" i="77"/>
  <c r="L285" i="77"/>
  <c r="F285" i="77"/>
  <c r="E285" i="77"/>
  <c r="D285" i="77"/>
  <c r="L284" i="77"/>
  <c r="F284" i="77"/>
  <c r="E284" i="77"/>
  <c r="D284" i="77"/>
  <c r="L283" i="77"/>
  <c r="F283" i="77"/>
  <c r="E283" i="77"/>
  <c r="D283" i="77"/>
  <c r="L282" i="77"/>
  <c r="F282" i="77"/>
  <c r="E282" i="77"/>
  <c r="D282" i="77"/>
  <c r="L281" i="77"/>
  <c r="F281" i="77"/>
  <c r="E281" i="77"/>
  <c r="D281" i="77"/>
  <c r="L280" i="77"/>
  <c r="F280" i="77"/>
  <c r="E280" i="77"/>
  <c r="D280" i="77"/>
  <c r="L279" i="77"/>
  <c r="F279" i="77"/>
  <c r="E279" i="77"/>
  <c r="D279" i="77"/>
  <c r="L278" i="77"/>
  <c r="F278" i="77"/>
  <c r="E278" i="77"/>
  <c r="D278" i="77"/>
  <c r="L277" i="77"/>
  <c r="F277" i="77"/>
  <c r="E277" i="77"/>
  <c r="D277" i="77"/>
  <c r="L276" i="77"/>
  <c r="F276" i="77"/>
  <c r="E276" i="77"/>
  <c r="D276" i="77"/>
  <c r="L275" i="77"/>
  <c r="F275" i="77"/>
  <c r="E275" i="77"/>
  <c r="D275" i="77"/>
  <c r="L274" i="77"/>
  <c r="F274" i="77"/>
  <c r="E274" i="77"/>
  <c r="D274" i="77"/>
  <c r="L273" i="77"/>
  <c r="F273" i="77"/>
  <c r="E273" i="77"/>
  <c r="D273" i="77"/>
  <c r="L272" i="77"/>
  <c r="F272" i="77"/>
  <c r="E272" i="77"/>
  <c r="D272" i="77"/>
  <c r="L271" i="77"/>
  <c r="F271" i="77"/>
  <c r="E271" i="77"/>
  <c r="D271" i="77"/>
  <c r="L270" i="77"/>
  <c r="F270" i="77"/>
  <c r="E270" i="77"/>
  <c r="D270" i="77"/>
  <c r="L269" i="77"/>
  <c r="F269" i="77"/>
  <c r="E269" i="77"/>
  <c r="D269" i="77"/>
  <c r="L268" i="77"/>
  <c r="F268" i="77"/>
  <c r="E268" i="77"/>
  <c r="D268" i="77"/>
  <c r="L267" i="77"/>
  <c r="F267" i="77"/>
  <c r="E267" i="77"/>
  <c r="D267" i="77"/>
  <c r="L266" i="77"/>
  <c r="F266" i="77"/>
  <c r="E266" i="77"/>
  <c r="D266" i="77"/>
  <c r="L265" i="77"/>
  <c r="F265" i="77"/>
  <c r="E265" i="77"/>
  <c r="D265" i="77"/>
  <c r="L264" i="77"/>
  <c r="F264" i="77"/>
  <c r="E264" i="77"/>
  <c r="D264" i="77"/>
  <c r="L263" i="77"/>
  <c r="F263" i="77"/>
  <c r="E263" i="77"/>
  <c r="D263" i="77"/>
  <c r="L262" i="77"/>
  <c r="F262" i="77"/>
  <c r="E262" i="77"/>
  <c r="D262" i="77"/>
  <c r="L261" i="77"/>
  <c r="F261" i="77"/>
  <c r="E261" i="77"/>
  <c r="D261" i="77"/>
  <c r="L260" i="77"/>
  <c r="F260" i="77"/>
  <c r="E260" i="77"/>
  <c r="D260" i="77"/>
  <c r="L259" i="77"/>
  <c r="F259" i="77"/>
  <c r="E259" i="77"/>
  <c r="D259" i="77"/>
  <c r="L258" i="77"/>
  <c r="F258" i="77"/>
  <c r="E258" i="77"/>
  <c r="D258" i="77"/>
  <c r="L257" i="77"/>
  <c r="F257" i="77"/>
  <c r="E257" i="77"/>
  <c r="D257" i="77"/>
  <c r="L256" i="77"/>
  <c r="F256" i="77"/>
  <c r="E256" i="77"/>
  <c r="D256" i="77"/>
  <c r="L255" i="77"/>
  <c r="F255" i="77"/>
  <c r="E255" i="77"/>
  <c r="D255" i="77"/>
  <c r="L254" i="77"/>
  <c r="F254" i="77"/>
  <c r="E254" i="77"/>
  <c r="D254" i="77"/>
  <c r="L253" i="77"/>
  <c r="F253" i="77"/>
  <c r="E253" i="77"/>
  <c r="D253" i="77"/>
  <c r="L252" i="77"/>
  <c r="F252" i="77"/>
  <c r="E252" i="77"/>
  <c r="D252" i="77"/>
  <c r="L251" i="77"/>
  <c r="F251" i="77"/>
  <c r="E251" i="77"/>
  <c r="D251" i="77"/>
  <c r="L250" i="77"/>
  <c r="F250" i="77"/>
  <c r="E250" i="77"/>
  <c r="D250" i="77"/>
  <c r="L249" i="77"/>
  <c r="F249" i="77"/>
  <c r="E249" i="77"/>
  <c r="D249" i="77"/>
  <c r="L248" i="77"/>
  <c r="F248" i="77"/>
  <c r="E248" i="77"/>
  <c r="D248" i="77"/>
  <c r="L247" i="77"/>
  <c r="F247" i="77"/>
  <c r="E247" i="77"/>
  <c r="D247" i="77"/>
  <c r="L246" i="77"/>
  <c r="F246" i="77"/>
  <c r="E246" i="77"/>
  <c r="D246" i="77"/>
  <c r="L245" i="77"/>
  <c r="F245" i="77"/>
  <c r="E245" i="77"/>
  <c r="D245" i="77"/>
  <c r="L244" i="77"/>
  <c r="F244" i="77"/>
  <c r="E244" i="77"/>
  <c r="D244" i="77"/>
  <c r="L243" i="77"/>
  <c r="F243" i="77"/>
  <c r="E243" i="77"/>
  <c r="D243" i="77"/>
  <c r="L242" i="77"/>
  <c r="F242" i="77"/>
  <c r="E242" i="77"/>
  <c r="D242" i="77"/>
  <c r="L241" i="77"/>
  <c r="F241" i="77"/>
  <c r="E241" i="77"/>
  <c r="D241" i="77"/>
  <c r="L240" i="77"/>
  <c r="F240" i="77"/>
  <c r="E240" i="77"/>
  <c r="D240" i="77"/>
  <c r="L239" i="77"/>
  <c r="F239" i="77"/>
  <c r="E239" i="77"/>
  <c r="D239" i="77"/>
  <c r="L238" i="77"/>
  <c r="F238" i="77"/>
  <c r="E238" i="77"/>
  <c r="D238" i="77"/>
  <c r="L237" i="77"/>
  <c r="F237" i="77"/>
  <c r="E237" i="77"/>
  <c r="D237" i="77"/>
  <c r="L236" i="77"/>
  <c r="F236" i="77"/>
  <c r="E236" i="77"/>
  <c r="D236" i="77"/>
  <c r="L235" i="77"/>
  <c r="F235" i="77"/>
  <c r="E235" i="77"/>
  <c r="D235" i="77"/>
  <c r="L234" i="77"/>
  <c r="F234" i="77"/>
  <c r="E234" i="77"/>
  <c r="D234" i="77"/>
  <c r="L233" i="77"/>
  <c r="F233" i="77"/>
  <c r="E233" i="77"/>
  <c r="D233" i="77"/>
  <c r="L232" i="77"/>
  <c r="F232" i="77"/>
  <c r="E232" i="77"/>
  <c r="D232" i="77"/>
  <c r="L231" i="77"/>
  <c r="F231" i="77"/>
  <c r="E231" i="77"/>
  <c r="D231" i="77"/>
  <c r="L230" i="77"/>
  <c r="F230" i="77"/>
  <c r="E230" i="77"/>
  <c r="D230" i="77"/>
  <c r="L229" i="77"/>
  <c r="F229" i="77"/>
  <c r="E229" i="77"/>
  <c r="D229" i="77"/>
  <c r="L228" i="77"/>
  <c r="F228" i="77"/>
  <c r="E228" i="77"/>
  <c r="D228" i="77"/>
  <c r="L227" i="77"/>
  <c r="F227" i="77"/>
  <c r="E227" i="77"/>
  <c r="D227" i="77"/>
  <c r="L226" i="77"/>
  <c r="F226" i="77"/>
  <c r="E226" i="77"/>
  <c r="D226" i="77"/>
  <c r="L225" i="77"/>
  <c r="F225" i="77"/>
  <c r="E225" i="77"/>
  <c r="D225" i="77"/>
  <c r="L224" i="77"/>
  <c r="F224" i="77"/>
  <c r="E224" i="77"/>
  <c r="D224" i="77"/>
  <c r="L223" i="77"/>
  <c r="F223" i="77"/>
  <c r="E223" i="77"/>
  <c r="D223" i="77"/>
  <c r="L222" i="77"/>
  <c r="F222" i="77"/>
  <c r="E222" i="77"/>
  <c r="D222" i="77"/>
  <c r="L221" i="77"/>
  <c r="F221" i="77"/>
  <c r="E221" i="77"/>
  <c r="D221" i="77"/>
  <c r="L220" i="77"/>
  <c r="F220" i="77"/>
  <c r="E220" i="77"/>
  <c r="D220" i="77"/>
  <c r="L219" i="77"/>
  <c r="F219" i="77"/>
  <c r="E219" i="77"/>
  <c r="D219" i="77"/>
  <c r="L218" i="77"/>
  <c r="F218" i="77"/>
  <c r="E218" i="77"/>
  <c r="D218" i="77"/>
  <c r="L217" i="77"/>
  <c r="F217" i="77"/>
  <c r="E217" i="77"/>
  <c r="D217" i="77"/>
  <c r="L216" i="77"/>
  <c r="F216" i="77"/>
  <c r="E216" i="77"/>
  <c r="D216" i="77"/>
  <c r="L215" i="77"/>
  <c r="F215" i="77"/>
  <c r="E215" i="77"/>
  <c r="D215" i="77"/>
  <c r="L214" i="77"/>
  <c r="F214" i="77"/>
  <c r="E214" i="77"/>
  <c r="D214" i="77"/>
  <c r="L213" i="77"/>
  <c r="F213" i="77"/>
  <c r="E213" i="77"/>
  <c r="D213" i="77"/>
  <c r="L212" i="77"/>
  <c r="F212" i="77"/>
  <c r="E212" i="77"/>
  <c r="D212" i="77"/>
  <c r="L211" i="77"/>
  <c r="F211" i="77"/>
  <c r="E211" i="77"/>
  <c r="D211" i="77"/>
  <c r="L210" i="77"/>
  <c r="F210" i="77"/>
  <c r="E210" i="77"/>
  <c r="D210" i="77"/>
  <c r="L209" i="77"/>
  <c r="F209" i="77"/>
  <c r="E209" i="77"/>
  <c r="D209" i="77"/>
  <c r="L208" i="77"/>
  <c r="F208" i="77"/>
  <c r="E208" i="77"/>
  <c r="D208" i="77"/>
  <c r="L207" i="77"/>
  <c r="F207" i="77"/>
  <c r="E207" i="77"/>
  <c r="D207" i="77"/>
  <c r="L206" i="77"/>
  <c r="F206" i="77"/>
  <c r="E206" i="77"/>
  <c r="D206" i="77"/>
  <c r="L205" i="77"/>
  <c r="F205" i="77"/>
  <c r="E205" i="77"/>
  <c r="D205" i="77"/>
  <c r="L204" i="77"/>
  <c r="F204" i="77"/>
  <c r="E204" i="77"/>
  <c r="D204" i="77"/>
  <c r="L203" i="77"/>
  <c r="F203" i="77"/>
  <c r="E203" i="77"/>
  <c r="D203" i="77"/>
  <c r="L202" i="77"/>
  <c r="F202" i="77"/>
  <c r="E202" i="77"/>
  <c r="D202" i="77"/>
  <c r="L201" i="77"/>
  <c r="F201" i="77"/>
  <c r="E201" i="77"/>
  <c r="D201" i="77"/>
  <c r="L200" i="77"/>
  <c r="F200" i="77"/>
  <c r="E200" i="77"/>
  <c r="D200" i="77"/>
  <c r="L199" i="77"/>
  <c r="F199" i="77"/>
  <c r="E199" i="77"/>
  <c r="D199" i="77"/>
  <c r="L198" i="77"/>
  <c r="F198" i="77"/>
  <c r="E198" i="77"/>
  <c r="D198" i="77"/>
  <c r="L197" i="77"/>
  <c r="F197" i="77"/>
  <c r="E197" i="77"/>
  <c r="D197" i="77"/>
  <c r="L196" i="77"/>
  <c r="F196" i="77"/>
  <c r="E196" i="77"/>
  <c r="D196" i="77"/>
  <c r="L195" i="77"/>
  <c r="F195" i="77"/>
  <c r="E195" i="77"/>
  <c r="D195" i="77"/>
  <c r="L194" i="77"/>
  <c r="F194" i="77"/>
  <c r="E194" i="77"/>
  <c r="D194" i="77"/>
  <c r="L193" i="77"/>
  <c r="F193" i="77"/>
  <c r="E193" i="77"/>
  <c r="D193" i="77"/>
  <c r="L192" i="77"/>
  <c r="F192" i="77"/>
  <c r="E192" i="77"/>
  <c r="D192" i="77"/>
  <c r="L191" i="77"/>
  <c r="F191" i="77"/>
  <c r="E191" i="77"/>
  <c r="D191" i="77"/>
  <c r="L190" i="77"/>
  <c r="F190" i="77"/>
  <c r="E190" i="77"/>
  <c r="D190" i="77"/>
  <c r="L189" i="77"/>
  <c r="F189" i="77"/>
  <c r="E189" i="77"/>
  <c r="D189" i="77"/>
  <c r="L188" i="77"/>
  <c r="F188" i="77"/>
  <c r="E188" i="77"/>
  <c r="D188" i="77"/>
  <c r="L187" i="77"/>
  <c r="F187" i="77"/>
  <c r="E187" i="77"/>
  <c r="D187" i="77"/>
  <c r="L186" i="77"/>
  <c r="F186" i="77"/>
  <c r="E186" i="77"/>
  <c r="D186" i="77"/>
  <c r="L185" i="77"/>
  <c r="F185" i="77"/>
  <c r="E185" i="77"/>
  <c r="D185" i="77"/>
  <c r="L184" i="77"/>
  <c r="F184" i="77"/>
  <c r="E184" i="77"/>
  <c r="D184" i="77"/>
  <c r="L183" i="77"/>
  <c r="F183" i="77"/>
  <c r="E183" i="77"/>
  <c r="D183" i="77"/>
  <c r="L182" i="77"/>
  <c r="F182" i="77"/>
  <c r="E182" i="77"/>
  <c r="D182" i="77"/>
  <c r="L181" i="77"/>
  <c r="F181" i="77"/>
  <c r="E181" i="77"/>
  <c r="D181" i="77"/>
  <c r="L180" i="77"/>
  <c r="F180" i="77"/>
  <c r="E180" i="77"/>
  <c r="D180" i="77"/>
  <c r="L179" i="77"/>
  <c r="F179" i="77"/>
  <c r="E179" i="77"/>
  <c r="D179" i="77"/>
  <c r="L178" i="77"/>
  <c r="F178" i="77"/>
  <c r="E178" i="77"/>
  <c r="D178" i="77"/>
  <c r="L177" i="77"/>
  <c r="F177" i="77"/>
  <c r="E177" i="77"/>
  <c r="D177" i="77"/>
  <c r="L176" i="77"/>
  <c r="F176" i="77"/>
  <c r="E176" i="77"/>
  <c r="D176" i="77"/>
  <c r="L175" i="77"/>
  <c r="F175" i="77"/>
  <c r="E175" i="77"/>
  <c r="D175" i="77"/>
  <c r="L174" i="77"/>
  <c r="F174" i="77"/>
  <c r="E174" i="77"/>
  <c r="D174" i="77"/>
  <c r="L173" i="77"/>
  <c r="F173" i="77"/>
  <c r="E173" i="77"/>
  <c r="D173" i="77"/>
  <c r="L172" i="77"/>
  <c r="F172" i="77"/>
  <c r="E172" i="77"/>
  <c r="D172" i="77"/>
  <c r="L171" i="77"/>
  <c r="F171" i="77"/>
  <c r="E171" i="77"/>
  <c r="D171" i="77"/>
  <c r="L170" i="77"/>
  <c r="F170" i="77"/>
  <c r="E170" i="77"/>
  <c r="D170" i="77"/>
  <c r="L169" i="77"/>
  <c r="F169" i="77"/>
  <c r="E169" i="77"/>
  <c r="D169" i="77"/>
  <c r="L168" i="77"/>
  <c r="F168" i="77"/>
  <c r="E168" i="77"/>
  <c r="D168" i="77"/>
  <c r="L167" i="77"/>
  <c r="F167" i="77"/>
  <c r="E167" i="77"/>
  <c r="D167" i="77"/>
  <c r="L166" i="77"/>
  <c r="F166" i="77"/>
  <c r="E166" i="77"/>
  <c r="D166" i="77"/>
  <c r="L165" i="77"/>
  <c r="F165" i="77"/>
  <c r="E165" i="77"/>
  <c r="D165" i="77"/>
  <c r="L164" i="77"/>
  <c r="F164" i="77"/>
  <c r="E164" i="77"/>
  <c r="D164" i="77"/>
  <c r="L163" i="77"/>
  <c r="F163" i="77"/>
  <c r="E163" i="77"/>
  <c r="D163" i="77"/>
  <c r="L162" i="77"/>
  <c r="F162" i="77"/>
  <c r="E162" i="77"/>
  <c r="D162" i="77"/>
  <c r="L161" i="77"/>
  <c r="F161" i="77"/>
  <c r="E161" i="77"/>
  <c r="D161" i="77"/>
  <c r="L160" i="77"/>
  <c r="F160" i="77"/>
  <c r="E160" i="77"/>
  <c r="D160" i="77"/>
  <c r="L159" i="77"/>
  <c r="F159" i="77"/>
  <c r="E159" i="77"/>
  <c r="D159" i="77"/>
  <c r="L158" i="77"/>
  <c r="F158" i="77"/>
  <c r="E158" i="77"/>
  <c r="D158" i="77"/>
  <c r="L157" i="77"/>
  <c r="F157" i="77"/>
  <c r="E157" i="77"/>
  <c r="D157" i="77"/>
  <c r="L156" i="77"/>
  <c r="F156" i="77"/>
  <c r="E156" i="77"/>
  <c r="D156" i="77"/>
  <c r="L155" i="77"/>
  <c r="F155" i="77"/>
  <c r="E155" i="77"/>
  <c r="D155" i="77"/>
  <c r="L154" i="77"/>
  <c r="F154" i="77"/>
  <c r="E154" i="77"/>
  <c r="D154" i="77"/>
  <c r="L153" i="77"/>
  <c r="F153" i="77"/>
  <c r="E153" i="77"/>
  <c r="D153" i="77"/>
  <c r="L152" i="77"/>
  <c r="F152" i="77"/>
  <c r="E152" i="77"/>
  <c r="D152" i="77"/>
  <c r="L151" i="77"/>
  <c r="F151" i="77"/>
  <c r="E151" i="77"/>
  <c r="D151" i="77"/>
  <c r="L150" i="77"/>
  <c r="F150" i="77"/>
  <c r="E150" i="77"/>
  <c r="D150" i="77"/>
  <c r="L149" i="77"/>
  <c r="F149" i="77"/>
  <c r="E149" i="77"/>
  <c r="D149" i="77"/>
  <c r="L148" i="77"/>
  <c r="F148" i="77"/>
  <c r="E148" i="77"/>
  <c r="D148" i="77"/>
  <c r="L147" i="77"/>
  <c r="F147" i="77"/>
  <c r="E147" i="77"/>
  <c r="D147" i="77"/>
  <c r="L146" i="77"/>
  <c r="F146" i="77"/>
  <c r="E146" i="77"/>
  <c r="D146" i="77"/>
  <c r="L145" i="77"/>
  <c r="F145" i="77"/>
  <c r="E145" i="77"/>
  <c r="D145" i="77"/>
  <c r="L144" i="77"/>
  <c r="F144" i="77"/>
  <c r="E144" i="77"/>
  <c r="D144" i="77"/>
  <c r="L143" i="77"/>
  <c r="F143" i="77"/>
  <c r="E143" i="77"/>
  <c r="D143" i="77"/>
  <c r="L142" i="77"/>
  <c r="F142" i="77"/>
  <c r="E142" i="77"/>
  <c r="D142" i="77"/>
  <c r="L141" i="77"/>
  <c r="F141" i="77"/>
  <c r="E141" i="77"/>
  <c r="D141" i="77"/>
  <c r="L140" i="77"/>
  <c r="F140" i="77"/>
  <c r="E140" i="77"/>
  <c r="D140" i="77"/>
  <c r="L139" i="77"/>
  <c r="F139" i="77"/>
  <c r="E139" i="77"/>
  <c r="D139" i="77"/>
  <c r="L138" i="77"/>
  <c r="F138" i="77"/>
  <c r="E138" i="77"/>
  <c r="D138" i="77"/>
  <c r="L137" i="77"/>
  <c r="F137" i="77"/>
  <c r="E137" i="77"/>
  <c r="D137" i="77"/>
  <c r="L136" i="77"/>
  <c r="F136" i="77"/>
  <c r="E136" i="77"/>
  <c r="D136" i="77"/>
  <c r="L135" i="77"/>
  <c r="F135" i="77"/>
  <c r="E135" i="77"/>
  <c r="D135" i="77"/>
  <c r="L134" i="77"/>
  <c r="F134" i="77"/>
  <c r="E134" i="77"/>
  <c r="D134" i="77"/>
  <c r="L133" i="77"/>
  <c r="F133" i="77"/>
  <c r="E133" i="77"/>
  <c r="D133" i="77"/>
  <c r="L132" i="77"/>
  <c r="F132" i="77"/>
  <c r="E132" i="77"/>
  <c r="D132" i="77"/>
  <c r="L131" i="77"/>
  <c r="F131" i="77"/>
  <c r="E131" i="77"/>
  <c r="D131" i="77"/>
  <c r="L130" i="77"/>
  <c r="F130" i="77"/>
  <c r="E130" i="77"/>
  <c r="D130" i="77"/>
  <c r="L129" i="77"/>
  <c r="F129" i="77"/>
  <c r="E129" i="77"/>
  <c r="D129" i="77"/>
  <c r="L128" i="77"/>
  <c r="F128" i="77"/>
  <c r="E128" i="77"/>
  <c r="D128" i="77"/>
  <c r="L127" i="77"/>
  <c r="F127" i="77"/>
  <c r="E127" i="77"/>
  <c r="D127" i="77"/>
  <c r="L126" i="77"/>
  <c r="F126" i="77"/>
  <c r="E126" i="77"/>
  <c r="D126" i="77"/>
  <c r="L125" i="77"/>
  <c r="F125" i="77"/>
  <c r="E125" i="77"/>
  <c r="D125" i="77"/>
  <c r="L124" i="77"/>
  <c r="F124" i="77"/>
  <c r="E124" i="77"/>
  <c r="D124" i="77"/>
  <c r="L123" i="77"/>
  <c r="F123" i="77"/>
  <c r="E123" i="77"/>
  <c r="D123" i="77"/>
  <c r="L122" i="77"/>
  <c r="F122" i="77"/>
  <c r="E122" i="77"/>
  <c r="D122" i="77"/>
  <c r="L121" i="77"/>
  <c r="F121" i="77"/>
  <c r="E121" i="77"/>
  <c r="D121" i="77"/>
  <c r="L120" i="77"/>
  <c r="F120" i="77"/>
  <c r="E120" i="77"/>
  <c r="D120" i="77"/>
  <c r="L119" i="77"/>
  <c r="F119" i="77"/>
  <c r="E119" i="77"/>
  <c r="D119" i="77"/>
  <c r="L118" i="77"/>
  <c r="F118" i="77"/>
  <c r="E118" i="77"/>
  <c r="D118" i="77"/>
  <c r="L117" i="77"/>
  <c r="F117" i="77"/>
  <c r="E117" i="77"/>
  <c r="D117" i="77"/>
  <c r="L116" i="77"/>
  <c r="F116" i="77"/>
  <c r="E116" i="77"/>
  <c r="D116" i="77"/>
  <c r="L115" i="77"/>
  <c r="F115" i="77"/>
  <c r="E115" i="77"/>
  <c r="D115" i="77"/>
  <c r="L114" i="77"/>
  <c r="F114" i="77"/>
  <c r="E114" i="77"/>
  <c r="D114" i="77"/>
  <c r="L113" i="77"/>
  <c r="F113" i="77"/>
  <c r="E113" i="77"/>
  <c r="D113" i="77"/>
  <c r="L112" i="77"/>
  <c r="F112" i="77"/>
  <c r="E112" i="77"/>
  <c r="D112" i="77"/>
  <c r="L111" i="77"/>
  <c r="F111" i="77"/>
  <c r="E111" i="77"/>
  <c r="D111" i="77"/>
  <c r="L110" i="77"/>
  <c r="F110" i="77"/>
  <c r="E110" i="77"/>
  <c r="D110" i="77"/>
  <c r="L109" i="77"/>
  <c r="F109" i="77"/>
  <c r="E109" i="77"/>
  <c r="D109" i="77"/>
  <c r="L108" i="77"/>
  <c r="F108" i="77"/>
  <c r="E108" i="77"/>
  <c r="D108" i="77"/>
  <c r="L107" i="77"/>
  <c r="F107" i="77"/>
  <c r="E107" i="77"/>
  <c r="D107" i="77"/>
  <c r="L106" i="77"/>
  <c r="F106" i="77"/>
  <c r="E106" i="77"/>
  <c r="D106" i="77"/>
  <c r="L105" i="77"/>
  <c r="F105" i="77"/>
  <c r="E105" i="77"/>
  <c r="D105" i="77"/>
  <c r="L104" i="77"/>
  <c r="F104" i="77"/>
  <c r="E104" i="77"/>
  <c r="D104" i="77"/>
  <c r="L103" i="77"/>
  <c r="F103" i="77"/>
  <c r="E103" i="77"/>
  <c r="D103" i="77"/>
  <c r="L102" i="77"/>
  <c r="F102" i="77"/>
  <c r="E102" i="77"/>
  <c r="D102" i="77"/>
  <c r="L101" i="77"/>
  <c r="F101" i="77"/>
  <c r="E101" i="77"/>
  <c r="D101" i="77"/>
  <c r="L100" i="77"/>
  <c r="F100" i="77"/>
  <c r="E100" i="77"/>
  <c r="D100" i="77"/>
  <c r="L99" i="77"/>
  <c r="F99" i="77"/>
  <c r="E99" i="77"/>
  <c r="D99" i="77"/>
  <c r="L98" i="77"/>
  <c r="F98" i="77"/>
  <c r="E98" i="77"/>
  <c r="D98" i="77"/>
  <c r="L97" i="77"/>
  <c r="F97" i="77"/>
  <c r="E97" i="77"/>
  <c r="D97" i="77"/>
  <c r="L96" i="77"/>
  <c r="F96" i="77"/>
  <c r="E96" i="77"/>
  <c r="D96" i="77"/>
  <c r="L95" i="77"/>
  <c r="F95" i="77"/>
  <c r="E95" i="77"/>
  <c r="D95" i="77"/>
  <c r="L94" i="77"/>
  <c r="F94" i="77"/>
  <c r="E94" i="77"/>
  <c r="D94" i="77"/>
  <c r="L93" i="77"/>
  <c r="F93" i="77"/>
  <c r="E93" i="77"/>
  <c r="D93" i="77"/>
  <c r="L92" i="77"/>
  <c r="F92" i="77"/>
  <c r="E92" i="77"/>
  <c r="D92" i="77"/>
  <c r="L91" i="77"/>
  <c r="F91" i="77"/>
  <c r="E91" i="77"/>
  <c r="D91" i="77"/>
  <c r="L90" i="77"/>
  <c r="F90" i="77"/>
  <c r="E90" i="77"/>
  <c r="D90" i="77"/>
  <c r="L89" i="77"/>
  <c r="F89" i="77"/>
  <c r="E89" i="77"/>
  <c r="D89" i="77"/>
  <c r="L88" i="77"/>
  <c r="F88" i="77"/>
  <c r="E88" i="77"/>
  <c r="D88" i="77"/>
  <c r="L87" i="77"/>
  <c r="F87" i="77"/>
  <c r="E87" i="77"/>
  <c r="D87" i="77"/>
  <c r="L86" i="77"/>
  <c r="F86" i="77"/>
  <c r="E86" i="77"/>
  <c r="D86" i="77"/>
  <c r="L85" i="77"/>
  <c r="F85" i="77"/>
  <c r="E85" i="77"/>
  <c r="D85" i="77"/>
  <c r="L84" i="77"/>
  <c r="F84" i="77"/>
  <c r="E84" i="77"/>
  <c r="D84" i="77"/>
  <c r="L83" i="77"/>
  <c r="F83" i="77"/>
  <c r="E83" i="77"/>
  <c r="D83" i="77"/>
  <c r="L82" i="77"/>
  <c r="F82" i="77"/>
  <c r="E82" i="77"/>
  <c r="D82" i="77"/>
  <c r="L81" i="77"/>
  <c r="F81" i="77"/>
  <c r="E81" i="77"/>
  <c r="D81" i="77"/>
  <c r="L80" i="77"/>
  <c r="F80" i="77"/>
  <c r="E80" i="77"/>
  <c r="D80" i="77"/>
  <c r="L79" i="77"/>
  <c r="F79" i="77"/>
  <c r="E79" i="77"/>
  <c r="D79" i="77"/>
  <c r="L78" i="77"/>
  <c r="F78" i="77"/>
  <c r="E78" i="77"/>
  <c r="D78" i="77"/>
  <c r="L77" i="77"/>
  <c r="F77" i="77"/>
  <c r="E77" i="77"/>
  <c r="D77" i="77"/>
  <c r="L76" i="77"/>
  <c r="F76" i="77"/>
  <c r="E76" i="77"/>
  <c r="D76" i="77"/>
  <c r="L75" i="77"/>
  <c r="F75" i="77"/>
  <c r="E75" i="77"/>
  <c r="D75" i="77"/>
  <c r="L74" i="77"/>
  <c r="F74" i="77"/>
  <c r="E74" i="77"/>
  <c r="D74" i="77"/>
  <c r="L73" i="77"/>
  <c r="F73" i="77"/>
  <c r="E73" i="77"/>
  <c r="D73" i="77"/>
  <c r="L72" i="77"/>
  <c r="F72" i="77"/>
  <c r="E72" i="77"/>
  <c r="D72" i="77"/>
  <c r="L71" i="77"/>
  <c r="F71" i="77"/>
  <c r="E71" i="77"/>
  <c r="D71" i="77"/>
  <c r="L70" i="77"/>
  <c r="F70" i="77"/>
  <c r="E70" i="77"/>
  <c r="D70" i="77"/>
  <c r="L69" i="77"/>
  <c r="F69" i="77"/>
  <c r="E69" i="77"/>
  <c r="D69" i="77"/>
  <c r="L68" i="77"/>
  <c r="F68" i="77"/>
  <c r="E68" i="77"/>
  <c r="D68" i="77"/>
  <c r="L67" i="77"/>
  <c r="F67" i="77"/>
  <c r="E67" i="77"/>
  <c r="D67" i="77"/>
  <c r="L66" i="77"/>
  <c r="F66" i="77"/>
  <c r="E66" i="77"/>
  <c r="D66" i="77"/>
  <c r="L65" i="77"/>
  <c r="F65" i="77"/>
  <c r="E65" i="77"/>
  <c r="D65" i="77"/>
  <c r="L64" i="77"/>
  <c r="F64" i="77"/>
  <c r="E64" i="77"/>
  <c r="D64" i="77"/>
  <c r="L63" i="77"/>
  <c r="F63" i="77"/>
  <c r="E63" i="77"/>
  <c r="D63" i="77"/>
  <c r="L62" i="77"/>
  <c r="F62" i="77"/>
  <c r="E62" i="77"/>
  <c r="D62" i="77"/>
  <c r="L61" i="77"/>
  <c r="F61" i="77"/>
  <c r="E61" i="77"/>
  <c r="D61" i="77"/>
  <c r="L60" i="77"/>
  <c r="F60" i="77"/>
  <c r="E60" i="77"/>
  <c r="D60" i="77"/>
  <c r="L59" i="77"/>
  <c r="F59" i="77"/>
  <c r="E59" i="77"/>
  <c r="D59" i="77"/>
  <c r="L58" i="77"/>
  <c r="F58" i="77"/>
  <c r="E58" i="77"/>
  <c r="D58" i="77"/>
  <c r="L57" i="77"/>
  <c r="F57" i="77"/>
  <c r="E57" i="77"/>
  <c r="D57" i="77"/>
  <c r="L56" i="77"/>
  <c r="F56" i="77"/>
  <c r="E56" i="77"/>
  <c r="D56" i="77"/>
  <c r="L55" i="77"/>
  <c r="F55" i="77"/>
  <c r="E55" i="77"/>
  <c r="D55" i="77"/>
  <c r="L54" i="77"/>
  <c r="F54" i="77"/>
  <c r="E54" i="77"/>
  <c r="D54" i="77"/>
  <c r="L53" i="77"/>
  <c r="F53" i="77"/>
  <c r="E53" i="77"/>
  <c r="D53" i="77"/>
  <c r="L52" i="77"/>
  <c r="F52" i="77"/>
  <c r="E52" i="77"/>
  <c r="D52" i="77"/>
  <c r="L51" i="77"/>
  <c r="F51" i="77"/>
  <c r="E51" i="77"/>
  <c r="D51" i="77"/>
  <c r="L50" i="77"/>
  <c r="F50" i="77"/>
  <c r="E50" i="77"/>
  <c r="D50" i="77"/>
  <c r="L49" i="77"/>
  <c r="F49" i="77"/>
  <c r="E49" i="77"/>
  <c r="D49" i="77"/>
  <c r="L48" i="77"/>
  <c r="F48" i="77"/>
  <c r="E48" i="77"/>
  <c r="D48" i="77"/>
  <c r="L47" i="77"/>
  <c r="F47" i="77"/>
  <c r="E47" i="77"/>
  <c r="D47" i="77"/>
  <c r="L46" i="77"/>
  <c r="F46" i="77"/>
  <c r="E46" i="77"/>
  <c r="D46" i="77"/>
  <c r="L45" i="77"/>
  <c r="F45" i="77"/>
  <c r="E45" i="77"/>
  <c r="D45" i="77"/>
  <c r="L44" i="77"/>
  <c r="F44" i="77"/>
  <c r="E44" i="77"/>
  <c r="D44" i="77"/>
  <c r="L43" i="77"/>
  <c r="F43" i="77"/>
  <c r="E43" i="77"/>
  <c r="D43" i="77"/>
  <c r="L42" i="77"/>
  <c r="F42" i="77"/>
  <c r="E42" i="77"/>
  <c r="D42" i="77"/>
  <c r="L41" i="77"/>
  <c r="F41" i="77"/>
  <c r="E41" i="77"/>
  <c r="D41" i="77"/>
  <c r="L40" i="77"/>
  <c r="F40" i="77"/>
  <c r="E40" i="77"/>
  <c r="D40" i="77"/>
  <c r="L39" i="77"/>
  <c r="F39" i="77"/>
  <c r="E39" i="77"/>
  <c r="D39" i="77"/>
  <c r="L38" i="77"/>
  <c r="F38" i="77"/>
  <c r="E38" i="77"/>
  <c r="D38" i="77"/>
  <c r="L37" i="77"/>
  <c r="F37" i="77"/>
  <c r="E37" i="77"/>
  <c r="D37" i="77"/>
  <c r="L36" i="77"/>
  <c r="F36" i="77"/>
  <c r="E36" i="77"/>
  <c r="D36" i="77"/>
  <c r="L35" i="77"/>
  <c r="F35" i="77"/>
  <c r="E35" i="77"/>
  <c r="D35" i="77"/>
  <c r="L34" i="77"/>
  <c r="F34" i="77"/>
  <c r="E34" i="77"/>
  <c r="D34" i="77"/>
  <c r="L33" i="77"/>
  <c r="F33" i="77"/>
  <c r="E33" i="77"/>
  <c r="D33" i="77"/>
  <c r="L32" i="77"/>
  <c r="F32" i="77"/>
  <c r="E32" i="77"/>
  <c r="D32" i="77"/>
  <c r="L31" i="77"/>
  <c r="F31" i="77"/>
  <c r="E31" i="77"/>
  <c r="D31" i="77"/>
  <c r="L30" i="77"/>
  <c r="F30" i="77"/>
  <c r="E30" i="77"/>
  <c r="D30" i="77"/>
  <c r="L29" i="77"/>
  <c r="F29" i="77"/>
  <c r="E29" i="77"/>
  <c r="D29" i="77"/>
  <c r="L28" i="77"/>
  <c r="F28" i="77"/>
  <c r="E28" i="77"/>
  <c r="D28" i="77"/>
  <c r="L27" i="77"/>
  <c r="F27" i="77"/>
  <c r="E27" i="77"/>
  <c r="D27" i="77"/>
  <c r="L26" i="77"/>
  <c r="F26" i="77"/>
  <c r="E26" i="77"/>
  <c r="D26" i="77"/>
  <c r="L25" i="77"/>
  <c r="F25" i="77"/>
  <c r="E25" i="77"/>
  <c r="D25" i="77"/>
  <c r="L24" i="77"/>
  <c r="F24" i="77"/>
  <c r="E24" i="77"/>
  <c r="D24" i="77"/>
  <c r="L23" i="77"/>
  <c r="F23" i="77"/>
  <c r="E23" i="77"/>
  <c r="D23" i="77"/>
  <c r="L22" i="77"/>
  <c r="F22" i="77"/>
  <c r="E22" i="77"/>
  <c r="D22" i="77"/>
  <c r="L21" i="77"/>
  <c r="F21" i="77"/>
  <c r="E21" i="77"/>
  <c r="D21" i="77"/>
  <c r="L20" i="77"/>
  <c r="F20" i="77"/>
  <c r="E20" i="77"/>
  <c r="D20" i="77"/>
  <c r="L19" i="77"/>
  <c r="F19" i="77"/>
  <c r="E19" i="77"/>
  <c r="D19" i="77"/>
  <c r="L18" i="77"/>
  <c r="F18" i="77"/>
  <c r="E18" i="77"/>
  <c r="D18" i="77"/>
  <c r="L17" i="77"/>
  <c r="F17" i="77"/>
  <c r="E17" i="77"/>
  <c r="D17" i="77"/>
  <c r="L16" i="77"/>
  <c r="F16" i="77"/>
  <c r="E16" i="77"/>
  <c r="D16" i="77"/>
  <c r="L15" i="77"/>
  <c r="F15" i="77"/>
  <c r="E15" i="77"/>
  <c r="D15" i="77"/>
  <c r="L14" i="77"/>
  <c r="F14" i="77"/>
  <c r="E14" i="77"/>
  <c r="D14" i="77"/>
  <c r="L13" i="77"/>
  <c r="F13" i="77"/>
  <c r="E13" i="77"/>
  <c r="D13" i="77"/>
  <c r="L12" i="77"/>
  <c r="F12" i="77"/>
  <c r="E12" i="77"/>
  <c r="D12" i="77"/>
  <c r="L11" i="77"/>
  <c r="F11" i="77"/>
  <c r="E11" i="77"/>
  <c r="D11" i="77"/>
  <c r="L10" i="77"/>
  <c r="F10" i="77"/>
  <c r="E10" i="77"/>
  <c r="D10" i="77"/>
  <c r="L9" i="77"/>
  <c r="F9" i="77"/>
  <c r="E9" i="77"/>
  <c r="D9" i="77"/>
  <c r="L8" i="77"/>
  <c r="F8" i="77"/>
  <c r="E8" i="77"/>
  <c r="D8" i="77"/>
  <c r="L7" i="77"/>
  <c r="F7" i="77"/>
  <c r="E7" i="77"/>
  <c r="D7" i="77"/>
  <c r="L506" i="78"/>
  <c r="F506" i="78"/>
  <c r="E506" i="78"/>
  <c r="D506" i="78"/>
  <c r="L505" i="78"/>
  <c r="F505" i="78"/>
  <c r="E505" i="78"/>
  <c r="D505" i="78"/>
  <c r="L504" i="78"/>
  <c r="F504" i="78"/>
  <c r="E504" i="78"/>
  <c r="D504" i="78"/>
  <c r="L503" i="78"/>
  <c r="F503" i="78"/>
  <c r="E503" i="78"/>
  <c r="D503" i="78"/>
  <c r="L502" i="78"/>
  <c r="F502" i="78"/>
  <c r="E502" i="78"/>
  <c r="D502" i="78"/>
  <c r="L501" i="78"/>
  <c r="F501" i="78"/>
  <c r="E501" i="78"/>
  <c r="D501" i="78"/>
  <c r="L500" i="78"/>
  <c r="F500" i="78"/>
  <c r="E500" i="78"/>
  <c r="D500" i="78"/>
  <c r="L499" i="78"/>
  <c r="F499" i="78"/>
  <c r="E499" i="78"/>
  <c r="D499" i="78"/>
  <c r="L498" i="78"/>
  <c r="F498" i="78"/>
  <c r="E498" i="78"/>
  <c r="D498" i="78"/>
  <c r="L497" i="78"/>
  <c r="F497" i="78"/>
  <c r="E497" i="78"/>
  <c r="D497" i="78"/>
  <c r="L496" i="78"/>
  <c r="F496" i="78"/>
  <c r="E496" i="78"/>
  <c r="D496" i="78"/>
  <c r="L495" i="78"/>
  <c r="F495" i="78"/>
  <c r="E495" i="78"/>
  <c r="D495" i="78"/>
  <c r="L494" i="78"/>
  <c r="F494" i="78"/>
  <c r="E494" i="78"/>
  <c r="D494" i="78"/>
  <c r="L493" i="78"/>
  <c r="F493" i="78"/>
  <c r="E493" i="78"/>
  <c r="D493" i="78"/>
  <c r="L492" i="78"/>
  <c r="F492" i="78"/>
  <c r="E492" i="78"/>
  <c r="D492" i="78"/>
  <c r="L491" i="78"/>
  <c r="F491" i="78"/>
  <c r="E491" i="78"/>
  <c r="D491" i="78"/>
  <c r="L490" i="78"/>
  <c r="F490" i="78"/>
  <c r="E490" i="78"/>
  <c r="D490" i="78"/>
  <c r="L489" i="78"/>
  <c r="F489" i="78"/>
  <c r="E489" i="78"/>
  <c r="D489" i="78"/>
  <c r="L488" i="78"/>
  <c r="F488" i="78"/>
  <c r="E488" i="78"/>
  <c r="D488" i="78"/>
  <c r="L487" i="78"/>
  <c r="F487" i="78"/>
  <c r="E487" i="78"/>
  <c r="D487" i="78"/>
  <c r="L486" i="78"/>
  <c r="F486" i="78"/>
  <c r="E486" i="78"/>
  <c r="D486" i="78"/>
  <c r="L485" i="78"/>
  <c r="F485" i="78"/>
  <c r="E485" i="78"/>
  <c r="D485" i="78"/>
  <c r="L484" i="78"/>
  <c r="F484" i="78"/>
  <c r="E484" i="78"/>
  <c r="D484" i="78"/>
  <c r="L483" i="78"/>
  <c r="F483" i="78"/>
  <c r="E483" i="78"/>
  <c r="D483" i="78"/>
  <c r="L482" i="78"/>
  <c r="F482" i="78"/>
  <c r="E482" i="78"/>
  <c r="D482" i="78"/>
  <c r="L481" i="78"/>
  <c r="F481" i="78"/>
  <c r="E481" i="78"/>
  <c r="D481" i="78"/>
  <c r="L480" i="78"/>
  <c r="F480" i="78"/>
  <c r="E480" i="78"/>
  <c r="D480" i="78"/>
  <c r="L479" i="78"/>
  <c r="F479" i="78"/>
  <c r="E479" i="78"/>
  <c r="D479" i="78"/>
  <c r="L478" i="78"/>
  <c r="F478" i="78"/>
  <c r="E478" i="78"/>
  <c r="D478" i="78"/>
  <c r="L477" i="78"/>
  <c r="F477" i="78"/>
  <c r="E477" i="78"/>
  <c r="D477" i="78"/>
  <c r="L476" i="78"/>
  <c r="F476" i="78"/>
  <c r="E476" i="78"/>
  <c r="D476" i="78"/>
  <c r="L475" i="78"/>
  <c r="F475" i="78"/>
  <c r="E475" i="78"/>
  <c r="D475" i="78"/>
  <c r="L474" i="78"/>
  <c r="F474" i="78"/>
  <c r="E474" i="78"/>
  <c r="D474" i="78"/>
  <c r="L473" i="78"/>
  <c r="F473" i="78"/>
  <c r="E473" i="78"/>
  <c r="D473" i="78"/>
  <c r="L472" i="78"/>
  <c r="F472" i="78"/>
  <c r="E472" i="78"/>
  <c r="D472" i="78"/>
  <c r="L471" i="78"/>
  <c r="F471" i="78"/>
  <c r="E471" i="78"/>
  <c r="D471" i="78"/>
  <c r="L470" i="78"/>
  <c r="F470" i="78"/>
  <c r="E470" i="78"/>
  <c r="D470" i="78"/>
  <c r="L469" i="78"/>
  <c r="F469" i="78"/>
  <c r="E469" i="78"/>
  <c r="D469" i="78"/>
  <c r="L468" i="78"/>
  <c r="F468" i="78"/>
  <c r="E468" i="78"/>
  <c r="D468" i="78"/>
  <c r="L467" i="78"/>
  <c r="F467" i="78"/>
  <c r="E467" i="78"/>
  <c r="D467" i="78"/>
  <c r="L466" i="78"/>
  <c r="F466" i="78"/>
  <c r="E466" i="78"/>
  <c r="D466" i="78"/>
  <c r="L465" i="78"/>
  <c r="F465" i="78"/>
  <c r="E465" i="78"/>
  <c r="D465" i="78"/>
  <c r="L464" i="78"/>
  <c r="F464" i="78"/>
  <c r="E464" i="78"/>
  <c r="D464" i="78"/>
  <c r="L463" i="78"/>
  <c r="F463" i="78"/>
  <c r="E463" i="78"/>
  <c r="D463" i="78"/>
  <c r="L462" i="78"/>
  <c r="F462" i="78"/>
  <c r="E462" i="78"/>
  <c r="D462" i="78"/>
  <c r="L461" i="78"/>
  <c r="F461" i="78"/>
  <c r="E461" i="78"/>
  <c r="D461" i="78"/>
  <c r="L460" i="78"/>
  <c r="F460" i="78"/>
  <c r="E460" i="78"/>
  <c r="D460" i="78"/>
  <c r="L459" i="78"/>
  <c r="F459" i="78"/>
  <c r="E459" i="78"/>
  <c r="D459" i="78"/>
  <c r="L458" i="78"/>
  <c r="F458" i="78"/>
  <c r="E458" i="78"/>
  <c r="D458" i="78"/>
  <c r="L457" i="78"/>
  <c r="F457" i="78"/>
  <c r="E457" i="78"/>
  <c r="D457" i="78"/>
  <c r="L456" i="78"/>
  <c r="F456" i="78"/>
  <c r="E456" i="78"/>
  <c r="D456" i="78"/>
  <c r="L455" i="78"/>
  <c r="F455" i="78"/>
  <c r="E455" i="78"/>
  <c r="D455" i="78"/>
  <c r="L454" i="78"/>
  <c r="F454" i="78"/>
  <c r="E454" i="78"/>
  <c r="D454" i="78"/>
  <c r="L453" i="78"/>
  <c r="F453" i="78"/>
  <c r="E453" i="78"/>
  <c r="D453" i="78"/>
  <c r="L452" i="78"/>
  <c r="F452" i="78"/>
  <c r="E452" i="78"/>
  <c r="D452" i="78"/>
  <c r="L451" i="78"/>
  <c r="F451" i="78"/>
  <c r="E451" i="78"/>
  <c r="D451" i="78"/>
  <c r="L450" i="78"/>
  <c r="F450" i="78"/>
  <c r="E450" i="78"/>
  <c r="D450" i="78"/>
  <c r="L449" i="78"/>
  <c r="F449" i="78"/>
  <c r="E449" i="78"/>
  <c r="D449" i="78"/>
  <c r="L448" i="78"/>
  <c r="F448" i="78"/>
  <c r="E448" i="78"/>
  <c r="D448" i="78"/>
  <c r="L447" i="78"/>
  <c r="F447" i="78"/>
  <c r="E447" i="78"/>
  <c r="D447" i="78"/>
  <c r="L446" i="78"/>
  <c r="F446" i="78"/>
  <c r="E446" i="78"/>
  <c r="D446" i="78"/>
  <c r="L445" i="78"/>
  <c r="F445" i="78"/>
  <c r="E445" i="78"/>
  <c r="D445" i="78"/>
  <c r="L444" i="78"/>
  <c r="F444" i="78"/>
  <c r="E444" i="78"/>
  <c r="D444" i="78"/>
  <c r="L443" i="78"/>
  <c r="F443" i="78"/>
  <c r="E443" i="78"/>
  <c r="D443" i="78"/>
  <c r="L442" i="78"/>
  <c r="F442" i="78"/>
  <c r="E442" i="78"/>
  <c r="D442" i="78"/>
  <c r="L441" i="78"/>
  <c r="F441" i="78"/>
  <c r="E441" i="78"/>
  <c r="D441" i="78"/>
  <c r="L440" i="78"/>
  <c r="F440" i="78"/>
  <c r="E440" i="78"/>
  <c r="D440" i="78"/>
  <c r="L439" i="78"/>
  <c r="F439" i="78"/>
  <c r="E439" i="78"/>
  <c r="D439" i="78"/>
  <c r="L438" i="78"/>
  <c r="F438" i="78"/>
  <c r="E438" i="78"/>
  <c r="D438" i="78"/>
  <c r="L437" i="78"/>
  <c r="F437" i="78"/>
  <c r="E437" i="78"/>
  <c r="D437" i="78"/>
  <c r="L436" i="78"/>
  <c r="F436" i="78"/>
  <c r="E436" i="78"/>
  <c r="D436" i="78"/>
  <c r="L435" i="78"/>
  <c r="F435" i="78"/>
  <c r="E435" i="78"/>
  <c r="D435" i="78"/>
  <c r="L434" i="78"/>
  <c r="F434" i="78"/>
  <c r="E434" i="78"/>
  <c r="D434" i="78"/>
  <c r="L433" i="78"/>
  <c r="F433" i="78"/>
  <c r="E433" i="78"/>
  <c r="D433" i="78"/>
  <c r="L432" i="78"/>
  <c r="F432" i="78"/>
  <c r="E432" i="78"/>
  <c r="D432" i="78"/>
  <c r="L431" i="78"/>
  <c r="F431" i="78"/>
  <c r="E431" i="78"/>
  <c r="D431" i="78"/>
  <c r="L430" i="78"/>
  <c r="F430" i="78"/>
  <c r="E430" i="78"/>
  <c r="D430" i="78"/>
  <c r="L429" i="78"/>
  <c r="F429" i="78"/>
  <c r="E429" i="78"/>
  <c r="D429" i="78"/>
  <c r="L428" i="78"/>
  <c r="F428" i="78"/>
  <c r="E428" i="78"/>
  <c r="D428" i="78"/>
  <c r="L427" i="78"/>
  <c r="F427" i="78"/>
  <c r="E427" i="78"/>
  <c r="D427" i="78"/>
  <c r="L426" i="78"/>
  <c r="F426" i="78"/>
  <c r="E426" i="78"/>
  <c r="D426" i="78"/>
  <c r="L425" i="78"/>
  <c r="F425" i="78"/>
  <c r="E425" i="78"/>
  <c r="D425" i="78"/>
  <c r="L424" i="78"/>
  <c r="F424" i="78"/>
  <c r="E424" i="78"/>
  <c r="D424" i="78"/>
  <c r="L423" i="78"/>
  <c r="F423" i="78"/>
  <c r="E423" i="78"/>
  <c r="D423" i="78"/>
  <c r="L422" i="78"/>
  <c r="F422" i="78"/>
  <c r="E422" i="78"/>
  <c r="D422" i="78"/>
  <c r="L421" i="78"/>
  <c r="F421" i="78"/>
  <c r="E421" i="78"/>
  <c r="D421" i="78"/>
  <c r="L420" i="78"/>
  <c r="F420" i="78"/>
  <c r="E420" i="78"/>
  <c r="D420" i="78"/>
  <c r="L419" i="78"/>
  <c r="F419" i="78"/>
  <c r="E419" i="78"/>
  <c r="D419" i="78"/>
  <c r="L418" i="78"/>
  <c r="F418" i="78"/>
  <c r="E418" i="78"/>
  <c r="D418" i="78"/>
  <c r="L417" i="78"/>
  <c r="F417" i="78"/>
  <c r="E417" i="78"/>
  <c r="D417" i="78"/>
  <c r="L416" i="78"/>
  <c r="F416" i="78"/>
  <c r="E416" i="78"/>
  <c r="D416" i="78"/>
  <c r="L415" i="78"/>
  <c r="F415" i="78"/>
  <c r="E415" i="78"/>
  <c r="D415" i="78"/>
  <c r="L414" i="78"/>
  <c r="F414" i="78"/>
  <c r="E414" i="78"/>
  <c r="D414" i="78"/>
  <c r="L413" i="78"/>
  <c r="F413" i="78"/>
  <c r="E413" i="78"/>
  <c r="D413" i="78"/>
  <c r="L412" i="78"/>
  <c r="F412" i="78"/>
  <c r="E412" i="78"/>
  <c r="D412" i="78"/>
  <c r="L411" i="78"/>
  <c r="F411" i="78"/>
  <c r="E411" i="78"/>
  <c r="D411" i="78"/>
  <c r="L410" i="78"/>
  <c r="F410" i="78"/>
  <c r="E410" i="78"/>
  <c r="D410" i="78"/>
  <c r="L409" i="78"/>
  <c r="F409" i="78"/>
  <c r="E409" i="78"/>
  <c r="D409" i="78"/>
  <c r="L408" i="78"/>
  <c r="F408" i="78"/>
  <c r="E408" i="78"/>
  <c r="D408" i="78"/>
  <c r="L407" i="78"/>
  <c r="F407" i="78"/>
  <c r="E407" i="78"/>
  <c r="D407" i="78"/>
  <c r="L406" i="78"/>
  <c r="F406" i="78"/>
  <c r="E406" i="78"/>
  <c r="D406" i="78"/>
  <c r="L405" i="78"/>
  <c r="F405" i="78"/>
  <c r="E405" i="78"/>
  <c r="D405" i="78"/>
  <c r="L404" i="78"/>
  <c r="F404" i="78"/>
  <c r="E404" i="78"/>
  <c r="D404" i="78"/>
  <c r="L403" i="78"/>
  <c r="F403" i="78"/>
  <c r="E403" i="78"/>
  <c r="D403" i="78"/>
  <c r="L402" i="78"/>
  <c r="F402" i="78"/>
  <c r="E402" i="78"/>
  <c r="D402" i="78"/>
  <c r="L401" i="78"/>
  <c r="F401" i="78"/>
  <c r="E401" i="78"/>
  <c r="D401" i="78"/>
  <c r="L400" i="78"/>
  <c r="F400" i="78"/>
  <c r="E400" i="78"/>
  <c r="D400" i="78"/>
  <c r="L399" i="78"/>
  <c r="F399" i="78"/>
  <c r="E399" i="78"/>
  <c r="D399" i="78"/>
  <c r="L398" i="78"/>
  <c r="F398" i="78"/>
  <c r="E398" i="78"/>
  <c r="D398" i="78"/>
  <c r="L397" i="78"/>
  <c r="F397" i="78"/>
  <c r="E397" i="78"/>
  <c r="D397" i="78"/>
  <c r="L396" i="78"/>
  <c r="F396" i="78"/>
  <c r="E396" i="78"/>
  <c r="D396" i="78"/>
  <c r="L395" i="78"/>
  <c r="F395" i="78"/>
  <c r="E395" i="78"/>
  <c r="D395" i="78"/>
  <c r="L394" i="78"/>
  <c r="F394" i="78"/>
  <c r="E394" i="78"/>
  <c r="D394" i="78"/>
  <c r="L393" i="78"/>
  <c r="F393" i="78"/>
  <c r="E393" i="78"/>
  <c r="D393" i="78"/>
  <c r="L392" i="78"/>
  <c r="F392" i="78"/>
  <c r="E392" i="78"/>
  <c r="D392" i="78"/>
  <c r="L391" i="78"/>
  <c r="F391" i="78"/>
  <c r="E391" i="78"/>
  <c r="D391" i="78"/>
  <c r="L390" i="78"/>
  <c r="F390" i="78"/>
  <c r="E390" i="78"/>
  <c r="D390" i="78"/>
  <c r="L389" i="78"/>
  <c r="F389" i="78"/>
  <c r="E389" i="78"/>
  <c r="D389" i="78"/>
  <c r="L388" i="78"/>
  <c r="F388" i="78"/>
  <c r="E388" i="78"/>
  <c r="D388" i="78"/>
  <c r="L387" i="78"/>
  <c r="F387" i="78"/>
  <c r="E387" i="78"/>
  <c r="D387" i="78"/>
  <c r="L386" i="78"/>
  <c r="F386" i="78"/>
  <c r="E386" i="78"/>
  <c r="D386" i="78"/>
  <c r="L385" i="78"/>
  <c r="F385" i="78"/>
  <c r="E385" i="78"/>
  <c r="D385" i="78"/>
  <c r="L384" i="78"/>
  <c r="F384" i="78"/>
  <c r="E384" i="78"/>
  <c r="D384" i="78"/>
  <c r="L383" i="78"/>
  <c r="F383" i="78"/>
  <c r="E383" i="78"/>
  <c r="D383" i="78"/>
  <c r="L382" i="78"/>
  <c r="F382" i="78"/>
  <c r="E382" i="78"/>
  <c r="D382" i="78"/>
  <c r="L381" i="78"/>
  <c r="F381" i="78"/>
  <c r="E381" i="78"/>
  <c r="D381" i="78"/>
  <c r="L380" i="78"/>
  <c r="F380" i="78"/>
  <c r="E380" i="78"/>
  <c r="D380" i="78"/>
  <c r="L379" i="78"/>
  <c r="F379" i="78"/>
  <c r="E379" i="78"/>
  <c r="D379" i="78"/>
  <c r="L378" i="78"/>
  <c r="F378" i="78"/>
  <c r="E378" i="78"/>
  <c r="D378" i="78"/>
  <c r="L377" i="78"/>
  <c r="F377" i="78"/>
  <c r="E377" i="78"/>
  <c r="D377" i="78"/>
  <c r="L376" i="78"/>
  <c r="F376" i="78"/>
  <c r="E376" i="78"/>
  <c r="D376" i="78"/>
  <c r="L375" i="78"/>
  <c r="F375" i="78"/>
  <c r="E375" i="78"/>
  <c r="D375" i="78"/>
  <c r="L374" i="78"/>
  <c r="F374" i="78"/>
  <c r="E374" i="78"/>
  <c r="D374" i="78"/>
  <c r="L373" i="78"/>
  <c r="F373" i="78"/>
  <c r="E373" i="78"/>
  <c r="D373" i="78"/>
  <c r="L372" i="78"/>
  <c r="F372" i="78"/>
  <c r="E372" i="78"/>
  <c r="D372" i="78"/>
  <c r="L371" i="78"/>
  <c r="F371" i="78"/>
  <c r="E371" i="78"/>
  <c r="D371" i="78"/>
  <c r="L370" i="78"/>
  <c r="F370" i="78"/>
  <c r="E370" i="78"/>
  <c r="D370" i="78"/>
  <c r="L369" i="78"/>
  <c r="F369" i="78"/>
  <c r="E369" i="78"/>
  <c r="D369" i="78"/>
  <c r="L368" i="78"/>
  <c r="F368" i="78"/>
  <c r="E368" i="78"/>
  <c r="D368" i="78"/>
  <c r="L367" i="78"/>
  <c r="F367" i="78"/>
  <c r="E367" i="78"/>
  <c r="D367" i="78"/>
  <c r="L366" i="78"/>
  <c r="F366" i="78"/>
  <c r="E366" i="78"/>
  <c r="D366" i="78"/>
  <c r="L365" i="78"/>
  <c r="F365" i="78"/>
  <c r="E365" i="78"/>
  <c r="D365" i="78"/>
  <c r="L364" i="78"/>
  <c r="F364" i="78"/>
  <c r="E364" i="78"/>
  <c r="D364" i="78"/>
  <c r="L363" i="78"/>
  <c r="F363" i="78"/>
  <c r="E363" i="78"/>
  <c r="D363" i="78"/>
  <c r="L362" i="78"/>
  <c r="F362" i="78"/>
  <c r="E362" i="78"/>
  <c r="D362" i="78"/>
  <c r="L361" i="78"/>
  <c r="F361" i="78"/>
  <c r="E361" i="78"/>
  <c r="D361" i="78"/>
  <c r="L360" i="78"/>
  <c r="F360" i="78"/>
  <c r="E360" i="78"/>
  <c r="D360" i="78"/>
  <c r="L359" i="78"/>
  <c r="F359" i="78"/>
  <c r="E359" i="78"/>
  <c r="D359" i="78"/>
  <c r="L358" i="78"/>
  <c r="F358" i="78"/>
  <c r="E358" i="78"/>
  <c r="D358" i="78"/>
  <c r="L357" i="78"/>
  <c r="F357" i="78"/>
  <c r="E357" i="78"/>
  <c r="D357" i="78"/>
  <c r="L356" i="78"/>
  <c r="F356" i="78"/>
  <c r="E356" i="78"/>
  <c r="D356" i="78"/>
  <c r="L355" i="78"/>
  <c r="F355" i="78"/>
  <c r="E355" i="78"/>
  <c r="D355" i="78"/>
  <c r="L354" i="78"/>
  <c r="F354" i="78"/>
  <c r="E354" i="78"/>
  <c r="D354" i="78"/>
  <c r="L353" i="78"/>
  <c r="F353" i="78"/>
  <c r="E353" i="78"/>
  <c r="D353" i="78"/>
  <c r="L352" i="78"/>
  <c r="F352" i="78"/>
  <c r="E352" i="78"/>
  <c r="D352" i="78"/>
  <c r="L351" i="78"/>
  <c r="F351" i="78"/>
  <c r="E351" i="78"/>
  <c r="D351" i="78"/>
  <c r="L350" i="78"/>
  <c r="F350" i="78"/>
  <c r="E350" i="78"/>
  <c r="D350" i="78"/>
  <c r="L349" i="78"/>
  <c r="F349" i="78"/>
  <c r="E349" i="78"/>
  <c r="D349" i="78"/>
  <c r="L348" i="78"/>
  <c r="F348" i="78"/>
  <c r="E348" i="78"/>
  <c r="D348" i="78"/>
  <c r="L347" i="78"/>
  <c r="F347" i="78"/>
  <c r="E347" i="78"/>
  <c r="D347" i="78"/>
  <c r="L346" i="78"/>
  <c r="F346" i="78"/>
  <c r="E346" i="78"/>
  <c r="D346" i="78"/>
  <c r="L345" i="78"/>
  <c r="F345" i="78"/>
  <c r="E345" i="78"/>
  <c r="D345" i="78"/>
  <c r="L344" i="78"/>
  <c r="F344" i="78"/>
  <c r="E344" i="78"/>
  <c r="D344" i="78"/>
  <c r="L343" i="78"/>
  <c r="F343" i="78"/>
  <c r="E343" i="78"/>
  <c r="D343" i="78"/>
  <c r="L342" i="78"/>
  <c r="F342" i="78"/>
  <c r="E342" i="78"/>
  <c r="D342" i="78"/>
  <c r="L341" i="78"/>
  <c r="F341" i="78"/>
  <c r="E341" i="78"/>
  <c r="D341" i="78"/>
  <c r="L340" i="78"/>
  <c r="F340" i="78"/>
  <c r="E340" i="78"/>
  <c r="D340" i="78"/>
  <c r="L339" i="78"/>
  <c r="F339" i="78"/>
  <c r="E339" i="78"/>
  <c r="D339" i="78"/>
  <c r="L338" i="78"/>
  <c r="F338" i="78"/>
  <c r="E338" i="78"/>
  <c r="D338" i="78"/>
  <c r="L337" i="78"/>
  <c r="F337" i="78"/>
  <c r="E337" i="78"/>
  <c r="D337" i="78"/>
  <c r="L336" i="78"/>
  <c r="F336" i="78"/>
  <c r="E336" i="78"/>
  <c r="D336" i="78"/>
  <c r="L335" i="78"/>
  <c r="F335" i="78"/>
  <c r="E335" i="78"/>
  <c r="D335" i="78"/>
  <c r="L334" i="78"/>
  <c r="F334" i="78"/>
  <c r="E334" i="78"/>
  <c r="D334" i="78"/>
  <c r="L333" i="78"/>
  <c r="F333" i="78"/>
  <c r="E333" i="78"/>
  <c r="D333" i="78"/>
  <c r="L332" i="78"/>
  <c r="F332" i="78"/>
  <c r="E332" i="78"/>
  <c r="D332" i="78"/>
  <c r="L331" i="78"/>
  <c r="F331" i="78"/>
  <c r="E331" i="78"/>
  <c r="D331" i="78"/>
  <c r="L330" i="78"/>
  <c r="F330" i="78"/>
  <c r="E330" i="78"/>
  <c r="D330" i="78"/>
  <c r="L329" i="78"/>
  <c r="F329" i="78"/>
  <c r="E329" i="78"/>
  <c r="D329" i="78"/>
  <c r="L328" i="78"/>
  <c r="F328" i="78"/>
  <c r="E328" i="78"/>
  <c r="D328" i="78"/>
  <c r="L327" i="78"/>
  <c r="F327" i="78"/>
  <c r="E327" i="78"/>
  <c r="D327" i="78"/>
  <c r="L326" i="78"/>
  <c r="F326" i="78"/>
  <c r="E326" i="78"/>
  <c r="D326" i="78"/>
  <c r="L325" i="78"/>
  <c r="F325" i="78"/>
  <c r="E325" i="78"/>
  <c r="D325" i="78"/>
  <c r="L324" i="78"/>
  <c r="F324" i="78"/>
  <c r="E324" i="78"/>
  <c r="D324" i="78"/>
  <c r="L323" i="78"/>
  <c r="F323" i="78"/>
  <c r="E323" i="78"/>
  <c r="D323" i="78"/>
  <c r="L322" i="78"/>
  <c r="F322" i="78"/>
  <c r="E322" i="78"/>
  <c r="D322" i="78"/>
  <c r="L321" i="78"/>
  <c r="F321" i="78"/>
  <c r="E321" i="78"/>
  <c r="D321" i="78"/>
  <c r="L320" i="78"/>
  <c r="F320" i="78"/>
  <c r="E320" i="78"/>
  <c r="D320" i="78"/>
  <c r="L319" i="78"/>
  <c r="F319" i="78"/>
  <c r="E319" i="78"/>
  <c r="D319" i="78"/>
  <c r="L318" i="78"/>
  <c r="F318" i="78"/>
  <c r="E318" i="78"/>
  <c r="D318" i="78"/>
  <c r="L317" i="78"/>
  <c r="F317" i="78"/>
  <c r="E317" i="78"/>
  <c r="D317" i="78"/>
  <c r="L316" i="78"/>
  <c r="F316" i="78"/>
  <c r="E316" i="78"/>
  <c r="D316" i="78"/>
  <c r="L315" i="78"/>
  <c r="F315" i="78"/>
  <c r="E315" i="78"/>
  <c r="D315" i="78"/>
  <c r="L314" i="78"/>
  <c r="F314" i="78"/>
  <c r="E314" i="78"/>
  <c r="D314" i="78"/>
  <c r="L313" i="78"/>
  <c r="F313" i="78"/>
  <c r="E313" i="78"/>
  <c r="D313" i="78"/>
  <c r="L312" i="78"/>
  <c r="F312" i="78"/>
  <c r="E312" i="78"/>
  <c r="D312" i="78"/>
  <c r="L311" i="78"/>
  <c r="F311" i="78"/>
  <c r="E311" i="78"/>
  <c r="D311" i="78"/>
  <c r="L310" i="78"/>
  <c r="F310" i="78"/>
  <c r="E310" i="78"/>
  <c r="D310" i="78"/>
  <c r="L309" i="78"/>
  <c r="F309" i="78"/>
  <c r="E309" i="78"/>
  <c r="D309" i="78"/>
  <c r="L308" i="78"/>
  <c r="F308" i="78"/>
  <c r="E308" i="78"/>
  <c r="D308" i="78"/>
  <c r="L307" i="78"/>
  <c r="F307" i="78"/>
  <c r="E307" i="78"/>
  <c r="D307" i="78"/>
  <c r="L306" i="78"/>
  <c r="F306" i="78"/>
  <c r="E306" i="78"/>
  <c r="D306" i="78"/>
  <c r="L305" i="78"/>
  <c r="F305" i="78"/>
  <c r="E305" i="78"/>
  <c r="D305" i="78"/>
  <c r="L304" i="78"/>
  <c r="F304" i="78"/>
  <c r="E304" i="78"/>
  <c r="D304" i="78"/>
  <c r="L303" i="78"/>
  <c r="F303" i="78"/>
  <c r="E303" i="78"/>
  <c r="D303" i="78"/>
  <c r="L302" i="78"/>
  <c r="F302" i="78"/>
  <c r="E302" i="78"/>
  <c r="D302" i="78"/>
  <c r="L301" i="78"/>
  <c r="F301" i="78"/>
  <c r="E301" i="78"/>
  <c r="D301" i="78"/>
  <c r="L300" i="78"/>
  <c r="F300" i="78"/>
  <c r="E300" i="78"/>
  <c r="D300" i="78"/>
  <c r="L299" i="78"/>
  <c r="F299" i="78"/>
  <c r="E299" i="78"/>
  <c r="D299" i="78"/>
  <c r="L298" i="78"/>
  <c r="F298" i="78"/>
  <c r="E298" i="78"/>
  <c r="D298" i="78"/>
  <c r="L297" i="78"/>
  <c r="F297" i="78"/>
  <c r="E297" i="78"/>
  <c r="D297" i="78"/>
  <c r="L296" i="78"/>
  <c r="F296" i="78"/>
  <c r="E296" i="78"/>
  <c r="D296" i="78"/>
  <c r="L295" i="78"/>
  <c r="F295" i="78"/>
  <c r="E295" i="78"/>
  <c r="D295" i="78"/>
  <c r="L294" i="78"/>
  <c r="F294" i="78"/>
  <c r="E294" i="78"/>
  <c r="D294" i="78"/>
  <c r="L293" i="78"/>
  <c r="F293" i="78"/>
  <c r="E293" i="78"/>
  <c r="D293" i="78"/>
  <c r="L292" i="78"/>
  <c r="F292" i="78"/>
  <c r="E292" i="78"/>
  <c r="D292" i="78"/>
  <c r="L291" i="78"/>
  <c r="F291" i="78"/>
  <c r="E291" i="78"/>
  <c r="D291" i="78"/>
  <c r="L290" i="78"/>
  <c r="F290" i="78"/>
  <c r="E290" i="78"/>
  <c r="D290" i="78"/>
  <c r="L289" i="78"/>
  <c r="F289" i="78"/>
  <c r="E289" i="78"/>
  <c r="D289" i="78"/>
  <c r="L288" i="78"/>
  <c r="F288" i="78"/>
  <c r="E288" i="78"/>
  <c r="D288" i="78"/>
  <c r="L287" i="78"/>
  <c r="F287" i="78"/>
  <c r="E287" i="78"/>
  <c r="D287" i="78"/>
  <c r="L286" i="78"/>
  <c r="F286" i="78"/>
  <c r="E286" i="78"/>
  <c r="D286" i="78"/>
  <c r="L285" i="78"/>
  <c r="F285" i="78"/>
  <c r="E285" i="78"/>
  <c r="D285" i="78"/>
  <c r="L284" i="78"/>
  <c r="F284" i="78"/>
  <c r="E284" i="78"/>
  <c r="D284" i="78"/>
  <c r="L283" i="78"/>
  <c r="F283" i="78"/>
  <c r="E283" i="78"/>
  <c r="D283" i="78"/>
  <c r="L282" i="78"/>
  <c r="F282" i="78"/>
  <c r="E282" i="78"/>
  <c r="D282" i="78"/>
  <c r="L281" i="78"/>
  <c r="F281" i="78"/>
  <c r="E281" i="78"/>
  <c r="D281" i="78"/>
  <c r="L280" i="78"/>
  <c r="F280" i="78"/>
  <c r="E280" i="78"/>
  <c r="D280" i="78"/>
  <c r="L279" i="78"/>
  <c r="F279" i="78"/>
  <c r="E279" i="78"/>
  <c r="D279" i="78"/>
  <c r="L278" i="78"/>
  <c r="F278" i="78"/>
  <c r="E278" i="78"/>
  <c r="D278" i="78"/>
  <c r="L277" i="78"/>
  <c r="F277" i="78"/>
  <c r="E277" i="78"/>
  <c r="D277" i="78"/>
  <c r="L276" i="78"/>
  <c r="F276" i="78"/>
  <c r="E276" i="78"/>
  <c r="D276" i="78"/>
  <c r="L275" i="78"/>
  <c r="F275" i="78"/>
  <c r="E275" i="78"/>
  <c r="D275" i="78"/>
  <c r="L274" i="78"/>
  <c r="F274" i="78"/>
  <c r="E274" i="78"/>
  <c r="D274" i="78"/>
  <c r="L273" i="78"/>
  <c r="F273" i="78"/>
  <c r="E273" i="78"/>
  <c r="D273" i="78"/>
  <c r="L272" i="78"/>
  <c r="F272" i="78"/>
  <c r="E272" i="78"/>
  <c r="D272" i="78"/>
  <c r="L271" i="78"/>
  <c r="F271" i="78"/>
  <c r="E271" i="78"/>
  <c r="D271" i="78"/>
  <c r="L270" i="78"/>
  <c r="F270" i="78"/>
  <c r="E270" i="78"/>
  <c r="D270" i="78"/>
  <c r="L269" i="78"/>
  <c r="F269" i="78"/>
  <c r="E269" i="78"/>
  <c r="D269" i="78"/>
  <c r="L268" i="78"/>
  <c r="F268" i="78"/>
  <c r="E268" i="78"/>
  <c r="D268" i="78"/>
  <c r="L267" i="78"/>
  <c r="F267" i="78"/>
  <c r="E267" i="78"/>
  <c r="D267" i="78"/>
  <c r="L266" i="78"/>
  <c r="F266" i="78"/>
  <c r="E266" i="78"/>
  <c r="D266" i="78"/>
  <c r="L265" i="78"/>
  <c r="F265" i="78"/>
  <c r="E265" i="78"/>
  <c r="D265" i="78"/>
  <c r="L264" i="78"/>
  <c r="F264" i="78"/>
  <c r="E264" i="78"/>
  <c r="D264" i="78"/>
  <c r="L263" i="78"/>
  <c r="F263" i="78"/>
  <c r="E263" i="78"/>
  <c r="D263" i="78"/>
  <c r="L262" i="78"/>
  <c r="F262" i="78"/>
  <c r="E262" i="78"/>
  <c r="D262" i="78"/>
  <c r="L261" i="78"/>
  <c r="F261" i="78"/>
  <c r="E261" i="78"/>
  <c r="D261" i="78"/>
  <c r="L260" i="78"/>
  <c r="F260" i="78"/>
  <c r="E260" i="78"/>
  <c r="D260" i="78"/>
  <c r="L259" i="78"/>
  <c r="F259" i="78"/>
  <c r="E259" i="78"/>
  <c r="D259" i="78"/>
  <c r="L258" i="78"/>
  <c r="F258" i="78"/>
  <c r="E258" i="78"/>
  <c r="D258" i="78"/>
  <c r="L257" i="78"/>
  <c r="F257" i="78"/>
  <c r="E257" i="78"/>
  <c r="D257" i="78"/>
  <c r="L256" i="78"/>
  <c r="F256" i="78"/>
  <c r="E256" i="78"/>
  <c r="D256" i="78"/>
  <c r="L255" i="78"/>
  <c r="F255" i="78"/>
  <c r="E255" i="78"/>
  <c r="D255" i="78"/>
  <c r="L254" i="78"/>
  <c r="F254" i="78"/>
  <c r="E254" i="78"/>
  <c r="D254" i="78"/>
  <c r="L253" i="78"/>
  <c r="F253" i="78"/>
  <c r="E253" i="78"/>
  <c r="D253" i="78"/>
  <c r="L252" i="78"/>
  <c r="F252" i="78"/>
  <c r="E252" i="78"/>
  <c r="D252" i="78"/>
  <c r="L251" i="78"/>
  <c r="F251" i="78"/>
  <c r="E251" i="78"/>
  <c r="D251" i="78"/>
  <c r="L250" i="78"/>
  <c r="F250" i="78"/>
  <c r="E250" i="78"/>
  <c r="D250" i="78"/>
  <c r="L249" i="78"/>
  <c r="F249" i="78"/>
  <c r="E249" i="78"/>
  <c r="D249" i="78"/>
  <c r="L248" i="78"/>
  <c r="F248" i="78"/>
  <c r="E248" i="78"/>
  <c r="D248" i="78"/>
  <c r="L247" i="78"/>
  <c r="F247" i="78"/>
  <c r="E247" i="78"/>
  <c r="D247" i="78"/>
  <c r="L246" i="78"/>
  <c r="F246" i="78"/>
  <c r="E246" i="78"/>
  <c r="D246" i="78"/>
  <c r="L245" i="78"/>
  <c r="F245" i="78"/>
  <c r="E245" i="78"/>
  <c r="D245" i="78"/>
  <c r="L244" i="78"/>
  <c r="F244" i="78"/>
  <c r="E244" i="78"/>
  <c r="D244" i="78"/>
  <c r="L243" i="78"/>
  <c r="F243" i="78"/>
  <c r="E243" i="78"/>
  <c r="D243" i="78"/>
  <c r="L242" i="78"/>
  <c r="F242" i="78"/>
  <c r="E242" i="78"/>
  <c r="D242" i="78"/>
  <c r="L241" i="78"/>
  <c r="F241" i="78"/>
  <c r="E241" i="78"/>
  <c r="D241" i="78"/>
  <c r="L240" i="78"/>
  <c r="F240" i="78"/>
  <c r="E240" i="78"/>
  <c r="D240" i="78"/>
  <c r="L239" i="78"/>
  <c r="F239" i="78"/>
  <c r="E239" i="78"/>
  <c r="D239" i="78"/>
  <c r="L238" i="78"/>
  <c r="F238" i="78"/>
  <c r="E238" i="78"/>
  <c r="D238" i="78"/>
  <c r="L237" i="78"/>
  <c r="F237" i="78"/>
  <c r="E237" i="78"/>
  <c r="D237" i="78"/>
  <c r="L236" i="78"/>
  <c r="F236" i="78"/>
  <c r="E236" i="78"/>
  <c r="D236" i="78"/>
  <c r="L235" i="78"/>
  <c r="F235" i="78"/>
  <c r="E235" i="78"/>
  <c r="D235" i="78"/>
  <c r="L234" i="78"/>
  <c r="F234" i="78"/>
  <c r="E234" i="78"/>
  <c r="D234" i="78"/>
  <c r="L233" i="78"/>
  <c r="F233" i="78"/>
  <c r="E233" i="78"/>
  <c r="D233" i="78"/>
  <c r="L232" i="78"/>
  <c r="F232" i="78"/>
  <c r="E232" i="78"/>
  <c r="D232" i="78"/>
  <c r="L231" i="78"/>
  <c r="F231" i="78"/>
  <c r="E231" i="78"/>
  <c r="D231" i="78"/>
  <c r="L230" i="78"/>
  <c r="F230" i="78"/>
  <c r="E230" i="78"/>
  <c r="D230" i="78"/>
  <c r="L229" i="78"/>
  <c r="F229" i="78"/>
  <c r="E229" i="78"/>
  <c r="D229" i="78"/>
  <c r="L228" i="78"/>
  <c r="F228" i="78"/>
  <c r="E228" i="78"/>
  <c r="D228" i="78"/>
  <c r="L227" i="78"/>
  <c r="F227" i="78"/>
  <c r="E227" i="78"/>
  <c r="D227" i="78"/>
  <c r="L226" i="78"/>
  <c r="F226" i="78"/>
  <c r="E226" i="78"/>
  <c r="D226" i="78"/>
  <c r="L225" i="78"/>
  <c r="F225" i="78"/>
  <c r="E225" i="78"/>
  <c r="D225" i="78"/>
  <c r="L224" i="78"/>
  <c r="F224" i="78"/>
  <c r="E224" i="78"/>
  <c r="D224" i="78"/>
  <c r="L223" i="78"/>
  <c r="F223" i="78"/>
  <c r="E223" i="78"/>
  <c r="D223" i="78"/>
  <c r="L222" i="78"/>
  <c r="F222" i="78"/>
  <c r="E222" i="78"/>
  <c r="D222" i="78"/>
  <c r="L221" i="78"/>
  <c r="F221" i="78"/>
  <c r="E221" i="78"/>
  <c r="D221" i="78"/>
  <c r="L220" i="78"/>
  <c r="F220" i="78"/>
  <c r="E220" i="78"/>
  <c r="D220" i="78"/>
  <c r="L219" i="78"/>
  <c r="F219" i="78"/>
  <c r="E219" i="78"/>
  <c r="D219" i="78"/>
  <c r="L218" i="78"/>
  <c r="F218" i="78"/>
  <c r="E218" i="78"/>
  <c r="D218" i="78"/>
  <c r="L217" i="78"/>
  <c r="F217" i="78"/>
  <c r="E217" i="78"/>
  <c r="D217" i="78"/>
  <c r="L216" i="78"/>
  <c r="F216" i="78"/>
  <c r="E216" i="78"/>
  <c r="D216" i="78"/>
  <c r="L215" i="78"/>
  <c r="F215" i="78"/>
  <c r="E215" i="78"/>
  <c r="D215" i="78"/>
  <c r="L214" i="78"/>
  <c r="F214" i="78"/>
  <c r="E214" i="78"/>
  <c r="D214" i="78"/>
  <c r="L213" i="78"/>
  <c r="F213" i="78"/>
  <c r="E213" i="78"/>
  <c r="D213" i="78"/>
  <c r="L212" i="78"/>
  <c r="F212" i="78"/>
  <c r="E212" i="78"/>
  <c r="D212" i="78"/>
  <c r="L211" i="78"/>
  <c r="F211" i="78"/>
  <c r="E211" i="78"/>
  <c r="D211" i="78"/>
  <c r="L210" i="78"/>
  <c r="F210" i="78"/>
  <c r="E210" i="78"/>
  <c r="D210" i="78"/>
  <c r="L209" i="78"/>
  <c r="F209" i="78"/>
  <c r="E209" i="78"/>
  <c r="D209" i="78"/>
  <c r="L208" i="78"/>
  <c r="F208" i="78"/>
  <c r="E208" i="78"/>
  <c r="D208" i="78"/>
  <c r="L207" i="78"/>
  <c r="F207" i="78"/>
  <c r="E207" i="78"/>
  <c r="D207" i="78"/>
  <c r="L206" i="78"/>
  <c r="F206" i="78"/>
  <c r="E206" i="78"/>
  <c r="D206" i="78"/>
  <c r="L205" i="78"/>
  <c r="F205" i="78"/>
  <c r="E205" i="78"/>
  <c r="D205" i="78"/>
  <c r="L204" i="78"/>
  <c r="F204" i="78"/>
  <c r="E204" i="78"/>
  <c r="D204" i="78"/>
  <c r="L203" i="78"/>
  <c r="F203" i="78"/>
  <c r="E203" i="78"/>
  <c r="D203" i="78"/>
  <c r="L202" i="78"/>
  <c r="F202" i="78"/>
  <c r="E202" i="78"/>
  <c r="D202" i="78"/>
  <c r="L201" i="78"/>
  <c r="F201" i="78"/>
  <c r="E201" i="78"/>
  <c r="D201" i="78"/>
  <c r="L200" i="78"/>
  <c r="F200" i="78"/>
  <c r="E200" i="78"/>
  <c r="D200" i="78"/>
  <c r="L199" i="78"/>
  <c r="F199" i="78"/>
  <c r="E199" i="78"/>
  <c r="D199" i="78"/>
  <c r="L198" i="78"/>
  <c r="F198" i="78"/>
  <c r="E198" i="78"/>
  <c r="D198" i="78"/>
  <c r="L197" i="78"/>
  <c r="F197" i="78"/>
  <c r="E197" i="78"/>
  <c r="D197" i="78"/>
  <c r="L196" i="78"/>
  <c r="F196" i="78"/>
  <c r="E196" i="78"/>
  <c r="D196" i="78"/>
  <c r="L195" i="78"/>
  <c r="F195" i="78"/>
  <c r="E195" i="78"/>
  <c r="D195" i="78"/>
  <c r="L194" i="78"/>
  <c r="F194" i="78"/>
  <c r="E194" i="78"/>
  <c r="D194" i="78"/>
  <c r="L193" i="78"/>
  <c r="F193" i="78"/>
  <c r="E193" i="78"/>
  <c r="D193" i="78"/>
  <c r="L192" i="78"/>
  <c r="F192" i="78"/>
  <c r="E192" i="78"/>
  <c r="D192" i="78"/>
  <c r="L191" i="78"/>
  <c r="F191" i="78"/>
  <c r="E191" i="78"/>
  <c r="D191" i="78"/>
  <c r="L190" i="78"/>
  <c r="F190" i="78"/>
  <c r="E190" i="78"/>
  <c r="D190" i="78"/>
  <c r="L189" i="78"/>
  <c r="F189" i="78"/>
  <c r="E189" i="78"/>
  <c r="D189" i="78"/>
  <c r="L188" i="78"/>
  <c r="F188" i="78"/>
  <c r="E188" i="78"/>
  <c r="D188" i="78"/>
  <c r="L187" i="78"/>
  <c r="F187" i="78"/>
  <c r="E187" i="78"/>
  <c r="D187" i="78"/>
  <c r="L186" i="78"/>
  <c r="F186" i="78"/>
  <c r="E186" i="78"/>
  <c r="D186" i="78"/>
  <c r="L185" i="78"/>
  <c r="F185" i="78"/>
  <c r="E185" i="78"/>
  <c r="D185" i="78"/>
  <c r="L184" i="78"/>
  <c r="F184" i="78"/>
  <c r="E184" i="78"/>
  <c r="D184" i="78"/>
  <c r="L183" i="78"/>
  <c r="F183" i="78"/>
  <c r="E183" i="78"/>
  <c r="D183" i="78"/>
  <c r="L182" i="78"/>
  <c r="F182" i="78"/>
  <c r="E182" i="78"/>
  <c r="D182" i="78"/>
  <c r="L181" i="78"/>
  <c r="F181" i="78"/>
  <c r="E181" i="78"/>
  <c r="D181" i="78"/>
  <c r="L180" i="78"/>
  <c r="F180" i="78"/>
  <c r="E180" i="78"/>
  <c r="D180" i="78"/>
  <c r="L179" i="78"/>
  <c r="F179" i="78"/>
  <c r="E179" i="78"/>
  <c r="D179" i="78"/>
  <c r="L178" i="78"/>
  <c r="F178" i="78"/>
  <c r="E178" i="78"/>
  <c r="D178" i="78"/>
  <c r="L177" i="78"/>
  <c r="F177" i="78"/>
  <c r="E177" i="78"/>
  <c r="D177" i="78"/>
  <c r="L176" i="78"/>
  <c r="F176" i="78"/>
  <c r="E176" i="78"/>
  <c r="D176" i="78"/>
  <c r="L175" i="78"/>
  <c r="F175" i="78"/>
  <c r="E175" i="78"/>
  <c r="D175" i="78"/>
  <c r="L174" i="78"/>
  <c r="F174" i="78"/>
  <c r="E174" i="78"/>
  <c r="D174" i="78"/>
  <c r="L173" i="78"/>
  <c r="F173" i="78"/>
  <c r="E173" i="78"/>
  <c r="D173" i="78"/>
  <c r="L172" i="78"/>
  <c r="F172" i="78"/>
  <c r="E172" i="78"/>
  <c r="D172" i="78"/>
  <c r="L171" i="78"/>
  <c r="F171" i="78"/>
  <c r="E171" i="78"/>
  <c r="D171" i="78"/>
  <c r="L170" i="78"/>
  <c r="F170" i="78"/>
  <c r="E170" i="78"/>
  <c r="D170" i="78"/>
  <c r="L169" i="78"/>
  <c r="F169" i="78"/>
  <c r="E169" i="78"/>
  <c r="D169" i="78"/>
  <c r="L168" i="78"/>
  <c r="F168" i="78"/>
  <c r="E168" i="78"/>
  <c r="D168" i="78"/>
  <c r="L167" i="78"/>
  <c r="F167" i="78"/>
  <c r="E167" i="78"/>
  <c r="D167" i="78"/>
  <c r="L166" i="78"/>
  <c r="F166" i="78"/>
  <c r="E166" i="78"/>
  <c r="D166" i="78"/>
  <c r="L165" i="78"/>
  <c r="F165" i="78"/>
  <c r="E165" i="78"/>
  <c r="D165" i="78"/>
  <c r="L164" i="78"/>
  <c r="F164" i="78"/>
  <c r="E164" i="78"/>
  <c r="D164" i="78"/>
  <c r="L163" i="78"/>
  <c r="F163" i="78"/>
  <c r="E163" i="78"/>
  <c r="D163" i="78"/>
  <c r="L162" i="78"/>
  <c r="F162" i="78"/>
  <c r="E162" i="78"/>
  <c r="D162" i="78"/>
  <c r="L161" i="78"/>
  <c r="F161" i="78"/>
  <c r="E161" i="78"/>
  <c r="D161" i="78"/>
  <c r="L160" i="78"/>
  <c r="F160" i="78"/>
  <c r="E160" i="78"/>
  <c r="D160" i="78"/>
  <c r="L159" i="78"/>
  <c r="F159" i="78"/>
  <c r="E159" i="78"/>
  <c r="D159" i="78"/>
  <c r="L158" i="78"/>
  <c r="F158" i="78"/>
  <c r="E158" i="78"/>
  <c r="D158" i="78"/>
  <c r="L157" i="78"/>
  <c r="F157" i="78"/>
  <c r="E157" i="78"/>
  <c r="D157" i="78"/>
  <c r="L156" i="78"/>
  <c r="F156" i="78"/>
  <c r="E156" i="78"/>
  <c r="D156" i="78"/>
  <c r="L155" i="78"/>
  <c r="F155" i="78"/>
  <c r="E155" i="78"/>
  <c r="D155" i="78"/>
  <c r="L154" i="78"/>
  <c r="F154" i="78"/>
  <c r="E154" i="78"/>
  <c r="D154" i="78"/>
  <c r="L153" i="78"/>
  <c r="F153" i="78"/>
  <c r="E153" i="78"/>
  <c r="D153" i="78"/>
  <c r="L152" i="78"/>
  <c r="F152" i="78"/>
  <c r="E152" i="78"/>
  <c r="D152" i="78"/>
  <c r="L151" i="78"/>
  <c r="F151" i="78"/>
  <c r="E151" i="78"/>
  <c r="D151" i="78"/>
  <c r="L150" i="78"/>
  <c r="F150" i="78"/>
  <c r="E150" i="78"/>
  <c r="D150" i="78"/>
  <c r="L149" i="78"/>
  <c r="F149" i="78"/>
  <c r="E149" i="78"/>
  <c r="D149" i="78"/>
  <c r="L148" i="78"/>
  <c r="F148" i="78"/>
  <c r="E148" i="78"/>
  <c r="D148" i="78"/>
  <c r="L147" i="78"/>
  <c r="F147" i="78"/>
  <c r="E147" i="78"/>
  <c r="D147" i="78"/>
  <c r="L146" i="78"/>
  <c r="F146" i="78"/>
  <c r="E146" i="78"/>
  <c r="D146" i="78"/>
  <c r="L145" i="78"/>
  <c r="F145" i="78"/>
  <c r="E145" i="78"/>
  <c r="D145" i="78"/>
  <c r="L144" i="78"/>
  <c r="F144" i="78"/>
  <c r="E144" i="78"/>
  <c r="D144" i="78"/>
  <c r="L143" i="78"/>
  <c r="F143" i="78"/>
  <c r="E143" i="78"/>
  <c r="D143" i="78"/>
  <c r="L142" i="78"/>
  <c r="F142" i="78"/>
  <c r="E142" i="78"/>
  <c r="D142" i="78"/>
  <c r="L141" i="78"/>
  <c r="F141" i="78"/>
  <c r="E141" i="78"/>
  <c r="D141" i="78"/>
  <c r="L140" i="78"/>
  <c r="F140" i="78"/>
  <c r="E140" i="78"/>
  <c r="D140" i="78"/>
  <c r="L139" i="78"/>
  <c r="F139" i="78"/>
  <c r="E139" i="78"/>
  <c r="D139" i="78"/>
  <c r="L138" i="78"/>
  <c r="F138" i="78"/>
  <c r="E138" i="78"/>
  <c r="D138" i="78"/>
  <c r="L137" i="78"/>
  <c r="F137" i="78"/>
  <c r="E137" i="78"/>
  <c r="D137" i="78"/>
  <c r="L136" i="78"/>
  <c r="F136" i="78"/>
  <c r="E136" i="78"/>
  <c r="D136" i="78"/>
  <c r="L135" i="78"/>
  <c r="F135" i="78"/>
  <c r="E135" i="78"/>
  <c r="D135" i="78"/>
  <c r="L134" i="78"/>
  <c r="F134" i="78"/>
  <c r="E134" i="78"/>
  <c r="D134" i="78"/>
  <c r="L133" i="78"/>
  <c r="F133" i="78"/>
  <c r="E133" i="78"/>
  <c r="D133" i="78"/>
  <c r="L132" i="78"/>
  <c r="F132" i="78"/>
  <c r="E132" i="78"/>
  <c r="D132" i="78"/>
  <c r="L131" i="78"/>
  <c r="F131" i="78"/>
  <c r="E131" i="78"/>
  <c r="D131" i="78"/>
  <c r="L130" i="78"/>
  <c r="F130" i="78"/>
  <c r="E130" i="78"/>
  <c r="D130" i="78"/>
  <c r="L129" i="78"/>
  <c r="F129" i="78"/>
  <c r="E129" i="78"/>
  <c r="D129" i="78"/>
  <c r="L128" i="78"/>
  <c r="F128" i="78"/>
  <c r="E128" i="78"/>
  <c r="D128" i="78"/>
  <c r="L127" i="78"/>
  <c r="F127" i="78"/>
  <c r="E127" i="78"/>
  <c r="D127" i="78"/>
  <c r="L126" i="78"/>
  <c r="F126" i="78"/>
  <c r="E126" i="78"/>
  <c r="D126" i="78"/>
  <c r="L125" i="78"/>
  <c r="F125" i="78"/>
  <c r="E125" i="78"/>
  <c r="D125" i="78"/>
  <c r="L124" i="78"/>
  <c r="F124" i="78"/>
  <c r="E124" i="78"/>
  <c r="D124" i="78"/>
  <c r="L123" i="78"/>
  <c r="F123" i="78"/>
  <c r="E123" i="78"/>
  <c r="D123" i="78"/>
  <c r="L122" i="78"/>
  <c r="F122" i="78"/>
  <c r="E122" i="78"/>
  <c r="D122" i="78"/>
  <c r="L121" i="78"/>
  <c r="F121" i="78"/>
  <c r="E121" i="78"/>
  <c r="D121" i="78"/>
  <c r="L120" i="78"/>
  <c r="F120" i="78"/>
  <c r="E120" i="78"/>
  <c r="D120" i="78"/>
  <c r="L119" i="78"/>
  <c r="F119" i="78"/>
  <c r="E119" i="78"/>
  <c r="D119" i="78"/>
  <c r="L118" i="78"/>
  <c r="F118" i="78"/>
  <c r="E118" i="78"/>
  <c r="D118" i="78"/>
  <c r="L117" i="78"/>
  <c r="F117" i="78"/>
  <c r="E117" i="78"/>
  <c r="D117" i="78"/>
  <c r="L116" i="78"/>
  <c r="F116" i="78"/>
  <c r="E116" i="78"/>
  <c r="D116" i="78"/>
  <c r="L115" i="78"/>
  <c r="F115" i="78"/>
  <c r="E115" i="78"/>
  <c r="D115" i="78"/>
  <c r="L114" i="78"/>
  <c r="F114" i="78"/>
  <c r="E114" i="78"/>
  <c r="D114" i="78"/>
  <c r="L113" i="78"/>
  <c r="F113" i="78"/>
  <c r="E113" i="78"/>
  <c r="D113" i="78"/>
  <c r="L112" i="78"/>
  <c r="F112" i="78"/>
  <c r="E112" i="78"/>
  <c r="D112" i="78"/>
  <c r="L111" i="78"/>
  <c r="F111" i="78"/>
  <c r="E111" i="78"/>
  <c r="D111" i="78"/>
  <c r="L110" i="78"/>
  <c r="F110" i="78"/>
  <c r="E110" i="78"/>
  <c r="D110" i="78"/>
  <c r="L109" i="78"/>
  <c r="F109" i="78"/>
  <c r="E109" i="78"/>
  <c r="D109" i="78"/>
  <c r="L108" i="78"/>
  <c r="F108" i="78"/>
  <c r="E108" i="78"/>
  <c r="D108" i="78"/>
  <c r="L107" i="78"/>
  <c r="F107" i="78"/>
  <c r="E107" i="78"/>
  <c r="D107" i="78"/>
  <c r="L106" i="78"/>
  <c r="F106" i="78"/>
  <c r="E106" i="78"/>
  <c r="D106" i="78"/>
  <c r="L105" i="78"/>
  <c r="F105" i="78"/>
  <c r="E105" i="78"/>
  <c r="D105" i="78"/>
  <c r="L104" i="78"/>
  <c r="F104" i="78"/>
  <c r="E104" i="78"/>
  <c r="D104" i="78"/>
  <c r="L103" i="78"/>
  <c r="F103" i="78"/>
  <c r="E103" i="78"/>
  <c r="D103" i="78"/>
  <c r="L102" i="78"/>
  <c r="F102" i="78"/>
  <c r="E102" i="78"/>
  <c r="D102" i="78"/>
  <c r="L101" i="78"/>
  <c r="F101" i="78"/>
  <c r="E101" i="78"/>
  <c r="D101" i="78"/>
  <c r="L100" i="78"/>
  <c r="F100" i="78"/>
  <c r="E100" i="78"/>
  <c r="D100" i="78"/>
  <c r="L99" i="78"/>
  <c r="F99" i="78"/>
  <c r="E99" i="78"/>
  <c r="D99" i="78"/>
  <c r="L98" i="78"/>
  <c r="F98" i="78"/>
  <c r="E98" i="78"/>
  <c r="D98" i="78"/>
  <c r="L97" i="78"/>
  <c r="F97" i="78"/>
  <c r="E97" i="78"/>
  <c r="D97" i="78"/>
  <c r="L96" i="78"/>
  <c r="F96" i="78"/>
  <c r="E96" i="78"/>
  <c r="D96" i="78"/>
  <c r="L95" i="78"/>
  <c r="F95" i="78"/>
  <c r="E95" i="78"/>
  <c r="D95" i="78"/>
  <c r="L94" i="78"/>
  <c r="F94" i="78"/>
  <c r="E94" i="78"/>
  <c r="D94" i="78"/>
  <c r="L93" i="78"/>
  <c r="F93" i="78"/>
  <c r="E93" i="78"/>
  <c r="D93" i="78"/>
  <c r="L92" i="78"/>
  <c r="F92" i="78"/>
  <c r="E92" i="78"/>
  <c r="D92" i="78"/>
  <c r="L91" i="78"/>
  <c r="F91" i="78"/>
  <c r="E91" i="78"/>
  <c r="D91" i="78"/>
  <c r="L90" i="78"/>
  <c r="F90" i="78"/>
  <c r="E90" i="78"/>
  <c r="D90" i="78"/>
  <c r="L89" i="78"/>
  <c r="F89" i="78"/>
  <c r="E89" i="78"/>
  <c r="D89" i="78"/>
  <c r="L88" i="78"/>
  <c r="F88" i="78"/>
  <c r="E88" i="78"/>
  <c r="D88" i="78"/>
  <c r="L87" i="78"/>
  <c r="F87" i="78"/>
  <c r="E87" i="78"/>
  <c r="D87" i="78"/>
  <c r="L86" i="78"/>
  <c r="F86" i="78"/>
  <c r="E86" i="78"/>
  <c r="D86" i="78"/>
  <c r="L85" i="78"/>
  <c r="F85" i="78"/>
  <c r="E85" i="78"/>
  <c r="D85" i="78"/>
  <c r="L84" i="78"/>
  <c r="F84" i="78"/>
  <c r="E84" i="78"/>
  <c r="D84" i="78"/>
  <c r="L83" i="78"/>
  <c r="F83" i="78"/>
  <c r="E83" i="78"/>
  <c r="D83" i="78"/>
  <c r="L82" i="78"/>
  <c r="F82" i="78"/>
  <c r="E82" i="78"/>
  <c r="D82" i="78"/>
  <c r="L81" i="78"/>
  <c r="F81" i="78"/>
  <c r="E81" i="78"/>
  <c r="D81" i="78"/>
  <c r="L80" i="78"/>
  <c r="F80" i="78"/>
  <c r="E80" i="78"/>
  <c r="D80" i="78"/>
  <c r="L79" i="78"/>
  <c r="F79" i="78"/>
  <c r="E79" i="78"/>
  <c r="D79" i="78"/>
  <c r="L78" i="78"/>
  <c r="F78" i="78"/>
  <c r="E78" i="78"/>
  <c r="D78" i="78"/>
  <c r="L77" i="78"/>
  <c r="F77" i="78"/>
  <c r="E77" i="78"/>
  <c r="D77" i="78"/>
  <c r="L76" i="78"/>
  <c r="F76" i="78"/>
  <c r="E76" i="78"/>
  <c r="D76" i="78"/>
  <c r="L75" i="78"/>
  <c r="F75" i="78"/>
  <c r="E75" i="78"/>
  <c r="D75" i="78"/>
  <c r="L74" i="78"/>
  <c r="F74" i="78"/>
  <c r="E74" i="78"/>
  <c r="D74" i="78"/>
  <c r="L73" i="78"/>
  <c r="F73" i="78"/>
  <c r="E73" i="78"/>
  <c r="D73" i="78"/>
  <c r="L72" i="78"/>
  <c r="F72" i="78"/>
  <c r="E72" i="78"/>
  <c r="D72" i="78"/>
  <c r="L71" i="78"/>
  <c r="F71" i="78"/>
  <c r="E71" i="78"/>
  <c r="D71" i="78"/>
  <c r="L70" i="78"/>
  <c r="F70" i="78"/>
  <c r="E70" i="78"/>
  <c r="D70" i="78"/>
  <c r="L69" i="78"/>
  <c r="F69" i="78"/>
  <c r="E69" i="78"/>
  <c r="D69" i="78"/>
  <c r="L68" i="78"/>
  <c r="F68" i="78"/>
  <c r="E68" i="78"/>
  <c r="D68" i="78"/>
  <c r="L67" i="78"/>
  <c r="F67" i="78"/>
  <c r="E67" i="78"/>
  <c r="D67" i="78"/>
  <c r="L66" i="78"/>
  <c r="F66" i="78"/>
  <c r="E66" i="78"/>
  <c r="D66" i="78"/>
  <c r="L65" i="78"/>
  <c r="F65" i="78"/>
  <c r="E65" i="78"/>
  <c r="D65" i="78"/>
  <c r="L64" i="78"/>
  <c r="F64" i="78"/>
  <c r="E64" i="78"/>
  <c r="D64" i="78"/>
  <c r="L63" i="78"/>
  <c r="F63" i="78"/>
  <c r="E63" i="78"/>
  <c r="D63" i="78"/>
  <c r="L62" i="78"/>
  <c r="F62" i="78"/>
  <c r="E62" i="78"/>
  <c r="D62" i="78"/>
  <c r="L61" i="78"/>
  <c r="F61" i="78"/>
  <c r="E61" i="78"/>
  <c r="D61" i="78"/>
  <c r="L60" i="78"/>
  <c r="F60" i="78"/>
  <c r="E60" i="78"/>
  <c r="D60" i="78"/>
  <c r="L59" i="78"/>
  <c r="F59" i="78"/>
  <c r="E59" i="78"/>
  <c r="D59" i="78"/>
  <c r="L58" i="78"/>
  <c r="F58" i="78"/>
  <c r="E58" i="78"/>
  <c r="D58" i="78"/>
  <c r="L57" i="78"/>
  <c r="F57" i="78"/>
  <c r="E57" i="78"/>
  <c r="D57" i="78"/>
  <c r="L56" i="78"/>
  <c r="F56" i="78"/>
  <c r="E56" i="78"/>
  <c r="D56" i="78"/>
  <c r="L55" i="78"/>
  <c r="F55" i="78"/>
  <c r="E55" i="78"/>
  <c r="D55" i="78"/>
  <c r="L54" i="78"/>
  <c r="F54" i="78"/>
  <c r="E54" i="78"/>
  <c r="D54" i="78"/>
  <c r="L53" i="78"/>
  <c r="F53" i="78"/>
  <c r="E53" i="78"/>
  <c r="D53" i="78"/>
  <c r="L52" i="78"/>
  <c r="F52" i="78"/>
  <c r="E52" i="78"/>
  <c r="D52" i="78"/>
  <c r="L51" i="78"/>
  <c r="F51" i="78"/>
  <c r="E51" i="78"/>
  <c r="D51" i="78"/>
  <c r="L50" i="78"/>
  <c r="F50" i="78"/>
  <c r="E50" i="78"/>
  <c r="D50" i="78"/>
  <c r="L49" i="78"/>
  <c r="F49" i="78"/>
  <c r="E49" i="78"/>
  <c r="D49" i="78"/>
  <c r="L48" i="78"/>
  <c r="F48" i="78"/>
  <c r="E48" i="78"/>
  <c r="D48" i="78"/>
  <c r="L47" i="78"/>
  <c r="F47" i="78"/>
  <c r="E47" i="78"/>
  <c r="D47" i="78"/>
  <c r="L46" i="78"/>
  <c r="F46" i="78"/>
  <c r="E46" i="78"/>
  <c r="D46" i="78"/>
  <c r="L45" i="78"/>
  <c r="F45" i="78"/>
  <c r="E45" i="78"/>
  <c r="D45" i="78"/>
  <c r="L44" i="78"/>
  <c r="F44" i="78"/>
  <c r="E44" i="78"/>
  <c r="D44" i="78"/>
  <c r="L43" i="78"/>
  <c r="F43" i="78"/>
  <c r="E43" i="78"/>
  <c r="D43" i="78"/>
  <c r="L42" i="78"/>
  <c r="F42" i="78"/>
  <c r="E42" i="78"/>
  <c r="D42" i="78"/>
  <c r="L41" i="78"/>
  <c r="F41" i="78"/>
  <c r="E41" i="78"/>
  <c r="D41" i="78"/>
  <c r="L40" i="78"/>
  <c r="F40" i="78"/>
  <c r="E40" i="78"/>
  <c r="D40" i="78"/>
  <c r="L39" i="78"/>
  <c r="F39" i="78"/>
  <c r="E39" i="78"/>
  <c r="D39" i="78"/>
  <c r="L38" i="78"/>
  <c r="F38" i="78"/>
  <c r="E38" i="78"/>
  <c r="D38" i="78"/>
  <c r="L37" i="78"/>
  <c r="F37" i="78"/>
  <c r="E37" i="78"/>
  <c r="D37" i="78"/>
  <c r="L36" i="78"/>
  <c r="F36" i="78"/>
  <c r="E36" i="78"/>
  <c r="D36" i="78"/>
  <c r="L35" i="78"/>
  <c r="F35" i="78"/>
  <c r="E35" i="78"/>
  <c r="D35" i="78"/>
  <c r="L34" i="78"/>
  <c r="F34" i="78"/>
  <c r="E34" i="78"/>
  <c r="D34" i="78"/>
  <c r="L33" i="78"/>
  <c r="F33" i="78"/>
  <c r="E33" i="78"/>
  <c r="D33" i="78"/>
  <c r="L32" i="78"/>
  <c r="F32" i="78"/>
  <c r="E32" i="78"/>
  <c r="D32" i="78"/>
  <c r="L31" i="78"/>
  <c r="F31" i="78"/>
  <c r="E31" i="78"/>
  <c r="D31" i="78"/>
  <c r="L30" i="78"/>
  <c r="F30" i="78"/>
  <c r="E30" i="78"/>
  <c r="D30" i="78"/>
  <c r="L29" i="78"/>
  <c r="F29" i="78"/>
  <c r="E29" i="78"/>
  <c r="D29" i="78"/>
  <c r="L28" i="78"/>
  <c r="F28" i="78"/>
  <c r="E28" i="78"/>
  <c r="D28" i="78"/>
  <c r="L27" i="78"/>
  <c r="F27" i="78"/>
  <c r="E27" i="78"/>
  <c r="D27" i="78"/>
  <c r="L26" i="78"/>
  <c r="F26" i="78"/>
  <c r="E26" i="78"/>
  <c r="D26" i="78"/>
  <c r="L25" i="78"/>
  <c r="F25" i="78"/>
  <c r="E25" i="78"/>
  <c r="D25" i="78"/>
  <c r="L24" i="78"/>
  <c r="F24" i="78"/>
  <c r="E24" i="78"/>
  <c r="D24" i="78"/>
  <c r="L23" i="78"/>
  <c r="F23" i="78"/>
  <c r="E23" i="78"/>
  <c r="D23" i="78"/>
  <c r="L22" i="78"/>
  <c r="F22" i="78"/>
  <c r="E22" i="78"/>
  <c r="D22" i="78"/>
  <c r="L21" i="78"/>
  <c r="F21" i="78"/>
  <c r="E21" i="78"/>
  <c r="D21" i="78"/>
  <c r="L20" i="78"/>
  <c r="F20" i="78"/>
  <c r="E20" i="78"/>
  <c r="D20" i="78"/>
  <c r="L19" i="78"/>
  <c r="F19" i="78"/>
  <c r="E19" i="78"/>
  <c r="D19" i="78"/>
  <c r="L18" i="78"/>
  <c r="F18" i="78"/>
  <c r="E18" i="78"/>
  <c r="D18" i="78"/>
  <c r="L17" i="78"/>
  <c r="F17" i="78"/>
  <c r="E17" i="78"/>
  <c r="D17" i="78"/>
  <c r="L15" i="78"/>
  <c r="F15" i="78"/>
  <c r="E15" i="78"/>
  <c r="D15" i="78"/>
  <c r="L14" i="78"/>
  <c r="F14" i="78"/>
  <c r="E14" i="78"/>
  <c r="D14" i="78"/>
  <c r="L13" i="78"/>
  <c r="F13" i="78"/>
  <c r="E13" i="78"/>
  <c r="D13" i="78"/>
  <c r="L12" i="78"/>
  <c r="F12" i="78"/>
  <c r="E12" i="78"/>
  <c r="D12" i="78"/>
  <c r="L11" i="78"/>
  <c r="F11" i="78"/>
  <c r="E11" i="78"/>
  <c r="D11" i="78"/>
  <c r="L10" i="78"/>
  <c r="F10" i="78"/>
  <c r="E10" i="78"/>
  <c r="D10" i="78"/>
  <c r="L9" i="78"/>
  <c r="F9" i="78"/>
  <c r="E9" i="78"/>
  <c r="D9" i="78"/>
  <c r="L8" i="78"/>
  <c r="F8" i="78"/>
  <c r="E8" i="78"/>
  <c r="D8" i="78"/>
  <c r="L7" i="78"/>
  <c r="F7" i="78"/>
  <c r="E7" i="78"/>
  <c r="D7" i="78"/>
  <c r="L506" i="79"/>
  <c r="F506" i="79"/>
  <c r="E506" i="79"/>
  <c r="D506" i="79"/>
  <c r="C8" i="79"/>
  <c r="C9" i="79" s="1"/>
  <c r="C10" i="79" s="1"/>
  <c r="C11" i="79" s="1"/>
  <c r="C12" i="79" s="1"/>
  <c r="C13" i="79" s="1"/>
  <c r="C14" i="79" s="1"/>
  <c r="C15" i="79" s="1"/>
  <c r="C16" i="79" s="1"/>
  <c r="C17" i="79" s="1"/>
  <c r="C18" i="79" s="1"/>
  <c r="C19" i="79" s="1"/>
  <c r="C20" i="79" s="1"/>
  <c r="C21" i="79" s="1"/>
  <c r="C22" i="79" s="1"/>
  <c r="C23" i="79" s="1"/>
  <c r="C24" i="79" s="1"/>
  <c r="C25" i="79" s="1"/>
  <c r="C26" i="79" s="1"/>
  <c r="C27" i="79" s="1"/>
  <c r="C28" i="79" s="1"/>
  <c r="C29" i="79" s="1"/>
  <c r="C30" i="79" s="1"/>
  <c r="C31" i="79" s="1"/>
  <c r="C32" i="79" s="1"/>
  <c r="C33" i="79" s="1"/>
  <c r="C34" i="79" s="1"/>
  <c r="C35" i="79" s="1"/>
  <c r="C36" i="79" s="1"/>
  <c r="C37" i="79" s="1"/>
  <c r="C38" i="79" s="1"/>
  <c r="C39" i="79" s="1"/>
  <c r="C40" i="79" s="1"/>
  <c r="C41" i="79" s="1"/>
  <c r="C42" i="79" s="1"/>
  <c r="C43" i="79" s="1"/>
  <c r="C44" i="79" s="1"/>
  <c r="C45" i="79" s="1"/>
  <c r="C46" i="79" s="1"/>
  <c r="C47" i="79" s="1"/>
  <c r="C48" i="79" s="1"/>
  <c r="C49" i="79" s="1"/>
  <c r="C50" i="79" s="1"/>
  <c r="C51" i="79" s="1"/>
  <c r="C52" i="79" s="1"/>
  <c r="C53" i="79" s="1"/>
  <c r="C54" i="79" s="1"/>
  <c r="C55" i="79" s="1"/>
  <c r="C56" i="79" s="1"/>
  <c r="C57" i="79" s="1"/>
  <c r="C58" i="79" s="1"/>
  <c r="C59" i="79" s="1"/>
  <c r="C60" i="79" s="1"/>
  <c r="C61" i="79" s="1"/>
  <c r="C62" i="79" s="1"/>
  <c r="C63" i="79" s="1"/>
  <c r="C64" i="79" s="1"/>
  <c r="C65" i="79" s="1"/>
  <c r="C66" i="79" s="1"/>
  <c r="C67" i="79" s="1"/>
  <c r="C68" i="79" s="1"/>
  <c r="C69" i="79" s="1"/>
  <c r="C70" i="79" s="1"/>
  <c r="C71" i="79" s="1"/>
  <c r="C72" i="79" s="1"/>
  <c r="C73" i="79" s="1"/>
  <c r="C74" i="79" s="1"/>
  <c r="C75" i="79" s="1"/>
  <c r="C76" i="79" s="1"/>
  <c r="C77" i="79" s="1"/>
  <c r="C78" i="79" s="1"/>
  <c r="C79" i="79" s="1"/>
  <c r="C80" i="79" s="1"/>
  <c r="C81" i="79" s="1"/>
  <c r="C82" i="79" s="1"/>
  <c r="C83" i="79" s="1"/>
  <c r="C84" i="79" s="1"/>
  <c r="C85" i="79" s="1"/>
  <c r="C86" i="79" s="1"/>
  <c r="C87" i="79" s="1"/>
  <c r="C88" i="79" s="1"/>
  <c r="C89" i="79" s="1"/>
  <c r="C90" i="79" s="1"/>
  <c r="C91" i="79" s="1"/>
  <c r="C92" i="79" s="1"/>
  <c r="C93" i="79" s="1"/>
  <c r="C94" i="79" s="1"/>
  <c r="C95" i="79" s="1"/>
  <c r="C96" i="79" s="1"/>
  <c r="C97" i="79" s="1"/>
  <c r="C98" i="79" s="1"/>
  <c r="C99" i="79" s="1"/>
  <c r="C100" i="79" s="1"/>
  <c r="C101" i="79" s="1"/>
  <c r="C102" i="79" s="1"/>
  <c r="C103" i="79" s="1"/>
  <c r="C104" i="79" s="1"/>
  <c r="C105" i="79" s="1"/>
  <c r="C106" i="79" s="1"/>
  <c r="C107" i="79" s="1"/>
  <c r="C108" i="79" s="1"/>
  <c r="C109" i="79" s="1"/>
  <c r="C110" i="79" s="1"/>
  <c r="C111" i="79" s="1"/>
  <c r="C112" i="79" s="1"/>
  <c r="C113" i="79" s="1"/>
  <c r="C114" i="79" s="1"/>
  <c r="C115" i="79" s="1"/>
  <c r="C116" i="79" s="1"/>
  <c r="C117" i="79" s="1"/>
  <c r="C118" i="79" s="1"/>
  <c r="C119" i="79" s="1"/>
  <c r="C120" i="79" s="1"/>
  <c r="C121" i="79" s="1"/>
  <c r="C122" i="79" s="1"/>
  <c r="C123" i="79" s="1"/>
  <c r="C124" i="79" s="1"/>
  <c r="C125" i="79" s="1"/>
  <c r="C126" i="79" s="1"/>
  <c r="C127" i="79" s="1"/>
  <c r="C128" i="79" s="1"/>
  <c r="C129" i="79" s="1"/>
  <c r="C130" i="79" s="1"/>
  <c r="C131" i="79" s="1"/>
  <c r="C132" i="79" s="1"/>
  <c r="C133" i="79" s="1"/>
  <c r="C134" i="79" s="1"/>
  <c r="C135" i="79" s="1"/>
  <c r="C136" i="79" s="1"/>
  <c r="C137" i="79" s="1"/>
  <c r="C138" i="79" s="1"/>
  <c r="C139" i="79" s="1"/>
  <c r="C140" i="79" s="1"/>
  <c r="C141" i="79" s="1"/>
  <c r="C142" i="79" s="1"/>
  <c r="C143" i="79" s="1"/>
  <c r="C144" i="79" s="1"/>
  <c r="C145" i="79" s="1"/>
  <c r="C146" i="79" s="1"/>
  <c r="C147" i="79" s="1"/>
  <c r="C148" i="79" s="1"/>
  <c r="C149" i="79" s="1"/>
  <c r="C150" i="79" s="1"/>
  <c r="C151" i="79" s="1"/>
  <c r="C152" i="79" s="1"/>
  <c r="C153" i="79" s="1"/>
  <c r="C154" i="79" s="1"/>
  <c r="C155" i="79" s="1"/>
  <c r="C156" i="79" s="1"/>
  <c r="C157" i="79" s="1"/>
  <c r="C158" i="79" s="1"/>
  <c r="C159" i="79" s="1"/>
  <c r="C160" i="79" s="1"/>
  <c r="C161" i="79" s="1"/>
  <c r="C162" i="79" s="1"/>
  <c r="C163" i="79" s="1"/>
  <c r="C164" i="79" s="1"/>
  <c r="C165" i="79" s="1"/>
  <c r="C166" i="79" s="1"/>
  <c r="C167" i="79" s="1"/>
  <c r="C168" i="79" s="1"/>
  <c r="C169" i="79" s="1"/>
  <c r="C170" i="79" s="1"/>
  <c r="C171" i="79" s="1"/>
  <c r="C172" i="79" s="1"/>
  <c r="C173" i="79" s="1"/>
  <c r="C174" i="79" s="1"/>
  <c r="C175" i="79" s="1"/>
  <c r="C176" i="79" s="1"/>
  <c r="C177" i="79" s="1"/>
  <c r="C178" i="79" s="1"/>
  <c r="C179" i="79" s="1"/>
  <c r="C180" i="79" s="1"/>
  <c r="C181" i="79" s="1"/>
  <c r="C182" i="79" s="1"/>
  <c r="C183" i="79" s="1"/>
  <c r="C184" i="79" s="1"/>
  <c r="C185" i="79" s="1"/>
  <c r="C186" i="79" s="1"/>
  <c r="C187" i="79" s="1"/>
  <c r="C188" i="79" s="1"/>
  <c r="C189" i="79" s="1"/>
  <c r="C190" i="79" s="1"/>
  <c r="C191" i="79" s="1"/>
  <c r="C192" i="79" s="1"/>
  <c r="C193" i="79" s="1"/>
  <c r="C194" i="79" s="1"/>
  <c r="C195" i="79" s="1"/>
  <c r="C196" i="79" s="1"/>
  <c r="C197" i="79" s="1"/>
  <c r="C198" i="79" s="1"/>
  <c r="C199" i="79" s="1"/>
  <c r="C200" i="79" s="1"/>
  <c r="C201" i="79" s="1"/>
  <c r="C202" i="79" s="1"/>
  <c r="C203" i="79" s="1"/>
  <c r="C204" i="79" s="1"/>
  <c r="C205" i="79" s="1"/>
  <c r="C206" i="79" s="1"/>
  <c r="C207" i="79" s="1"/>
  <c r="C208" i="79" s="1"/>
  <c r="C209" i="79" s="1"/>
  <c r="C210" i="79" s="1"/>
  <c r="C211" i="79" s="1"/>
  <c r="C212" i="79" s="1"/>
  <c r="C213" i="79" s="1"/>
  <c r="C214" i="79" s="1"/>
  <c r="C215" i="79" s="1"/>
  <c r="C216" i="79" s="1"/>
  <c r="C217" i="79" s="1"/>
  <c r="C218" i="79" s="1"/>
  <c r="C219" i="79" s="1"/>
  <c r="C220" i="79" s="1"/>
  <c r="C221" i="79" s="1"/>
  <c r="C222" i="79" s="1"/>
  <c r="C223" i="79" s="1"/>
  <c r="C224" i="79" s="1"/>
  <c r="C225" i="79" s="1"/>
  <c r="C226" i="79" s="1"/>
  <c r="C227" i="79" s="1"/>
  <c r="C228" i="79" s="1"/>
  <c r="C229" i="79" s="1"/>
  <c r="C230" i="79" s="1"/>
  <c r="C231" i="79" s="1"/>
  <c r="C232" i="79" s="1"/>
  <c r="C233" i="79" s="1"/>
  <c r="C234" i="79" s="1"/>
  <c r="C235" i="79" s="1"/>
  <c r="C236" i="79" s="1"/>
  <c r="C237" i="79" s="1"/>
  <c r="C238" i="79" s="1"/>
  <c r="C239" i="79" s="1"/>
  <c r="C240" i="79" s="1"/>
  <c r="C241" i="79" s="1"/>
  <c r="C242" i="79" s="1"/>
  <c r="C243" i="79" s="1"/>
  <c r="C244" i="79" s="1"/>
  <c r="C245" i="79" s="1"/>
  <c r="C246" i="79" s="1"/>
  <c r="C247" i="79" s="1"/>
  <c r="C248" i="79" s="1"/>
  <c r="C249" i="79" s="1"/>
  <c r="C250" i="79" s="1"/>
  <c r="C251" i="79" s="1"/>
  <c r="C252" i="79" s="1"/>
  <c r="C253" i="79" s="1"/>
  <c r="C254" i="79" s="1"/>
  <c r="C255" i="79" s="1"/>
  <c r="C256" i="79" s="1"/>
  <c r="C257" i="79" s="1"/>
  <c r="C258" i="79" s="1"/>
  <c r="C259" i="79" s="1"/>
  <c r="C260" i="79" s="1"/>
  <c r="C261" i="79" s="1"/>
  <c r="C262" i="79" s="1"/>
  <c r="C263" i="79" s="1"/>
  <c r="C264" i="79" s="1"/>
  <c r="C265" i="79" s="1"/>
  <c r="C266" i="79" s="1"/>
  <c r="C267" i="79" s="1"/>
  <c r="C268" i="79" s="1"/>
  <c r="C269" i="79" s="1"/>
  <c r="C270" i="79" s="1"/>
  <c r="C271" i="79" s="1"/>
  <c r="C272" i="79" s="1"/>
  <c r="C273" i="79" s="1"/>
  <c r="C274" i="79" s="1"/>
  <c r="C275" i="79" s="1"/>
  <c r="C276" i="79" s="1"/>
  <c r="C277" i="79" s="1"/>
  <c r="C278" i="79" s="1"/>
  <c r="C279" i="79" s="1"/>
  <c r="C280" i="79" s="1"/>
  <c r="C281" i="79" s="1"/>
  <c r="C282" i="79" s="1"/>
  <c r="C283" i="79" s="1"/>
  <c r="C284" i="79" s="1"/>
  <c r="C285" i="79" s="1"/>
  <c r="C286" i="79" s="1"/>
  <c r="C287" i="79" s="1"/>
  <c r="C288" i="79" s="1"/>
  <c r="C289" i="79" s="1"/>
  <c r="C290" i="79" s="1"/>
  <c r="C291" i="79" s="1"/>
  <c r="C292" i="79" s="1"/>
  <c r="C293" i="79" s="1"/>
  <c r="C294" i="79" s="1"/>
  <c r="C295" i="79" s="1"/>
  <c r="C296" i="79" s="1"/>
  <c r="C297" i="79" s="1"/>
  <c r="C298" i="79" s="1"/>
  <c r="C299" i="79" s="1"/>
  <c r="C300" i="79" s="1"/>
  <c r="C301" i="79" s="1"/>
  <c r="C302" i="79" s="1"/>
  <c r="C303" i="79" s="1"/>
  <c r="C304" i="79" s="1"/>
  <c r="C305" i="79" s="1"/>
  <c r="C306" i="79" s="1"/>
  <c r="C307" i="79" s="1"/>
  <c r="C308" i="79" s="1"/>
  <c r="C309" i="79" s="1"/>
  <c r="C310" i="79" s="1"/>
  <c r="C311" i="79" s="1"/>
  <c r="C312" i="79" s="1"/>
  <c r="C313" i="79" s="1"/>
  <c r="C314" i="79" s="1"/>
  <c r="C315" i="79" s="1"/>
  <c r="C316" i="79" s="1"/>
  <c r="C317" i="79" s="1"/>
  <c r="C318" i="79" s="1"/>
  <c r="C319" i="79" s="1"/>
  <c r="C320" i="79" s="1"/>
  <c r="C321" i="79" s="1"/>
  <c r="C322" i="79" s="1"/>
  <c r="C323" i="79" s="1"/>
  <c r="C324" i="79" s="1"/>
  <c r="C325" i="79" s="1"/>
  <c r="C326" i="79" s="1"/>
  <c r="C327" i="79" s="1"/>
  <c r="C328" i="79" s="1"/>
  <c r="C329" i="79" s="1"/>
  <c r="C330" i="79" s="1"/>
  <c r="C331" i="79" s="1"/>
  <c r="C332" i="79" s="1"/>
  <c r="C333" i="79" s="1"/>
  <c r="C334" i="79" s="1"/>
  <c r="C335" i="79" s="1"/>
  <c r="C336" i="79" s="1"/>
  <c r="C337" i="79" s="1"/>
  <c r="C338" i="79" s="1"/>
  <c r="C339" i="79" s="1"/>
  <c r="C340" i="79" s="1"/>
  <c r="C341" i="79" s="1"/>
  <c r="C342" i="79" s="1"/>
  <c r="C343" i="79" s="1"/>
  <c r="C344" i="79" s="1"/>
  <c r="C345" i="79" s="1"/>
  <c r="C346" i="79" s="1"/>
  <c r="C347" i="79" s="1"/>
  <c r="C348" i="79" s="1"/>
  <c r="C349" i="79" s="1"/>
  <c r="C350" i="79" s="1"/>
  <c r="C351" i="79" s="1"/>
  <c r="C352" i="79" s="1"/>
  <c r="C353" i="79" s="1"/>
  <c r="C354" i="79" s="1"/>
  <c r="C355" i="79" s="1"/>
  <c r="C356" i="79" s="1"/>
  <c r="C357" i="79" s="1"/>
  <c r="C358" i="79" s="1"/>
  <c r="C359" i="79" s="1"/>
  <c r="C360" i="79" s="1"/>
  <c r="C361" i="79" s="1"/>
  <c r="C362" i="79" s="1"/>
  <c r="C363" i="79" s="1"/>
  <c r="C364" i="79" s="1"/>
  <c r="C365" i="79" s="1"/>
  <c r="C366" i="79" s="1"/>
  <c r="C367" i="79" s="1"/>
  <c r="C368" i="79" s="1"/>
  <c r="C369" i="79" s="1"/>
  <c r="C370" i="79" s="1"/>
  <c r="C371" i="79" s="1"/>
  <c r="C372" i="79" s="1"/>
  <c r="C373" i="79" s="1"/>
  <c r="C374" i="79" s="1"/>
  <c r="C375" i="79" s="1"/>
  <c r="C376" i="79" s="1"/>
  <c r="C377" i="79" s="1"/>
  <c r="C378" i="79" s="1"/>
  <c r="C379" i="79" s="1"/>
  <c r="C380" i="79" s="1"/>
  <c r="C381" i="79" s="1"/>
  <c r="C382" i="79" s="1"/>
  <c r="C383" i="79" s="1"/>
  <c r="C384" i="79" s="1"/>
  <c r="C385" i="79" s="1"/>
  <c r="C386" i="79" s="1"/>
  <c r="C387" i="79" s="1"/>
  <c r="C388" i="79" s="1"/>
  <c r="C389" i="79" s="1"/>
  <c r="C390" i="79" s="1"/>
  <c r="C391" i="79" s="1"/>
  <c r="C392" i="79" s="1"/>
  <c r="C393" i="79" s="1"/>
  <c r="C394" i="79" s="1"/>
  <c r="C395" i="79" s="1"/>
  <c r="C396" i="79" s="1"/>
  <c r="C397" i="79" s="1"/>
  <c r="C398" i="79" s="1"/>
  <c r="C399" i="79" s="1"/>
  <c r="C400" i="79" s="1"/>
  <c r="C401" i="79" s="1"/>
  <c r="C402" i="79" s="1"/>
  <c r="C403" i="79" s="1"/>
  <c r="C404" i="79" s="1"/>
  <c r="C405" i="79" s="1"/>
  <c r="C406" i="79" s="1"/>
  <c r="C407" i="79" s="1"/>
  <c r="C408" i="79" s="1"/>
  <c r="C409" i="79" s="1"/>
  <c r="C410" i="79" s="1"/>
  <c r="C411" i="79" s="1"/>
  <c r="C412" i="79" s="1"/>
  <c r="C413" i="79" s="1"/>
  <c r="C414" i="79" s="1"/>
  <c r="C415" i="79" s="1"/>
  <c r="C416" i="79" s="1"/>
  <c r="C417" i="79" s="1"/>
  <c r="C418" i="79" s="1"/>
  <c r="C419" i="79" s="1"/>
  <c r="C420" i="79" s="1"/>
  <c r="C421" i="79" s="1"/>
  <c r="C422" i="79" s="1"/>
  <c r="C423" i="79" s="1"/>
  <c r="C424" i="79" s="1"/>
  <c r="C425" i="79" s="1"/>
  <c r="C426" i="79" s="1"/>
  <c r="C427" i="79" s="1"/>
  <c r="C428" i="79" s="1"/>
  <c r="C429" i="79" s="1"/>
  <c r="C430" i="79" s="1"/>
  <c r="C431" i="79" s="1"/>
  <c r="C432" i="79" s="1"/>
  <c r="C433" i="79" s="1"/>
  <c r="C434" i="79" s="1"/>
  <c r="C435" i="79" s="1"/>
  <c r="C436" i="79" s="1"/>
  <c r="C437" i="79" s="1"/>
  <c r="C438" i="79" s="1"/>
  <c r="C439" i="79" s="1"/>
  <c r="C440" i="79" s="1"/>
  <c r="C441" i="79" s="1"/>
  <c r="C442" i="79" s="1"/>
  <c r="C443" i="79" s="1"/>
  <c r="C444" i="79" s="1"/>
  <c r="C445" i="79" s="1"/>
  <c r="C446" i="79" s="1"/>
  <c r="C447" i="79" s="1"/>
  <c r="C448" i="79" s="1"/>
  <c r="C449" i="79" s="1"/>
  <c r="C450" i="79" s="1"/>
  <c r="C451" i="79" s="1"/>
  <c r="C452" i="79" s="1"/>
  <c r="C453" i="79" s="1"/>
  <c r="C454" i="79" s="1"/>
  <c r="C455" i="79" s="1"/>
  <c r="C456" i="79" s="1"/>
  <c r="C457" i="79" s="1"/>
  <c r="C458" i="79" s="1"/>
  <c r="C459" i="79" s="1"/>
  <c r="C460" i="79" s="1"/>
  <c r="C461" i="79" s="1"/>
  <c r="C462" i="79" s="1"/>
  <c r="C463" i="79" s="1"/>
  <c r="C464" i="79" s="1"/>
  <c r="C465" i="79" s="1"/>
  <c r="C466" i="79" s="1"/>
  <c r="C467" i="79" s="1"/>
  <c r="C468" i="79" s="1"/>
  <c r="C469" i="79" s="1"/>
  <c r="C470" i="79" s="1"/>
  <c r="C471" i="79" s="1"/>
  <c r="C472" i="79" s="1"/>
  <c r="C473" i="79" s="1"/>
  <c r="C474" i="79" s="1"/>
  <c r="C475" i="79" s="1"/>
  <c r="C476" i="79" s="1"/>
  <c r="C477" i="79" s="1"/>
  <c r="C478" i="79" s="1"/>
  <c r="C479" i="79" s="1"/>
  <c r="C480" i="79" s="1"/>
  <c r="C481" i="79" s="1"/>
  <c r="C482" i="79" s="1"/>
  <c r="C483" i="79" s="1"/>
  <c r="C484" i="79" s="1"/>
  <c r="C485" i="79" s="1"/>
  <c r="C486" i="79" s="1"/>
  <c r="C487" i="79" s="1"/>
  <c r="C488" i="79" s="1"/>
  <c r="C489" i="79" s="1"/>
  <c r="C490" i="79" s="1"/>
  <c r="C491" i="79" s="1"/>
  <c r="C492" i="79" s="1"/>
  <c r="C493" i="79" s="1"/>
  <c r="C494" i="79" s="1"/>
  <c r="C495" i="79" s="1"/>
  <c r="C496" i="79" s="1"/>
  <c r="C497" i="79" s="1"/>
  <c r="C498" i="79" s="1"/>
  <c r="C499" i="79" s="1"/>
  <c r="C500" i="79" s="1"/>
  <c r="C501" i="79" s="1"/>
  <c r="C502" i="79" s="1"/>
  <c r="C503" i="79" s="1"/>
  <c r="C504" i="79" s="1"/>
  <c r="C505" i="79" s="1"/>
  <c r="C506" i="79" s="1"/>
  <c r="L505" i="79"/>
  <c r="F505" i="79"/>
  <c r="E505" i="79"/>
  <c r="D505" i="79"/>
  <c r="L504" i="79"/>
  <c r="F504" i="79"/>
  <c r="E504" i="79"/>
  <c r="D504" i="79"/>
  <c r="L503" i="79"/>
  <c r="F503" i="79"/>
  <c r="E503" i="79"/>
  <c r="D503" i="79"/>
  <c r="L502" i="79"/>
  <c r="F502" i="79"/>
  <c r="E502" i="79"/>
  <c r="D502" i="79"/>
  <c r="L501" i="79"/>
  <c r="F501" i="79"/>
  <c r="E501" i="79"/>
  <c r="D501" i="79"/>
  <c r="L500" i="79"/>
  <c r="F500" i="79"/>
  <c r="E500" i="79"/>
  <c r="D500" i="79"/>
  <c r="L499" i="79"/>
  <c r="F499" i="79"/>
  <c r="E499" i="79"/>
  <c r="D499" i="79"/>
  <c r="L498" i="79"/>
  <c r="F498" i="79"/>
  <c r="E498" i="79"/>
  <c r="D498" i="79"/>
  <c r="L497" i="79"/>
  <c r="F497" i="79"/>
  <c r="E497" i="79"/>
  <c r="D497" i="79"/>
  <c r="L496" i="79"/>
  <c r="F496" i="79"/>
  <c r="E496" i="79"/>
  <c r="D496" i="79"/>
  <c r="L495" i="79"/>
  <c r="F495" i="79"/>
  <c r="E495" i="79"/>
  <c r="D495" i="79"/>
  <c r="L494" i="79"/>
  <c r="F494" i="79"/>
  <c r="E494" i="79"/>
  <c r="D494" i="79"/>
  <c r="L493" i="79"/>
  <c r="F493" i="79"/>
  <c r="E493" i="79"/>
  <c r="D493" i="79"/>
  <c r="L492" i="79"/>
  <c r="F492" i="79"/>
  <c r="E492" i="79"/>
  <c r="D492" i="79"/>
  <c r="L491" i="79"/>
  <c r="F491" i="79"/>
  <c r="E491" i="79"/>
  <c r="D491" i="79"/>
  <c r="L490" i="79"/>
  <c r="F490" i="79"/>
  <c r="E490" i="79"/>
  <c r="D490" i="79"/>
  <c r="L489" i="79"/>
  <c r="F489" i="79"/>
  <c r="E489" i="79"/>
  <c r="D489" i="79"/>
  <c r="L488" i="79"/>
  <c r="F488" i="79"/>
  <c r="E488" i="79"/>
  <c r="D488" i="79"/>
  <c r="L487" i="79"/>
  <c r="F487" i="79"/>
  <c r="E487" i="79"/>
  <c r="D487" i="79"/>
  <c r="L486" i="79"/>
  <c r="F486" i="79"/>
  <c r="E486" i="79"/>
  <c r="D486" i="79"/>
  <c r="L485" i="79"/>
  <c r="F485" i="79"/>
  <c r="E485" i="79"/>
  <c r="D485" i="79"/>
  <c r="L484" i="79"/>
  <c r="F484" i="79"/>
  <c r="E484" i="79"/>
  <c r="D484" i="79"/>
  <c r="L483" i="79"/>
  <c r="F483" i="79"/>
  <c r="E483" i="79"/>
  <c r="D483" i="79"/>
  <c r="L482" i="79"/>
  <c r="F482" i="79"/>
  <c r="E482" i="79"/>
  <c r="D482" i="79"/>
  <c r="L481" i="79"/>
  <c r="F481" i="79"/>
  <c r="E481" i="79"/>
  <c r="D481" i="79"/>
  <c r="L480" i="79"/>
  <c r="F480" i="79"/>
  <c r="E480" i="79"/>
  <c r="D480" i="79"/>
  <c r="L479" i="79"/>
  <c r="F479" i="79"/>
  <c r="E479" i="79"/>
  <c r="D479" i="79"/>
  <c r="L478" i="79"/>
  <c r="F478" i="79"/>
  <c r="E478" i="79"/>
  <c r="D478" i="79"/>
  <c r="L477" i="79"/>
  <c r="F477" i="79"/>
  <c r="E477" i="79"/>
  <c r="D477" i="79"/>
  <c r="L476" i="79"/>
  <c r="F476" i="79"/>
  <c r="E476" i="79"/>
  <c r="D476" i="79"/>
  <c r="L475" i="79"/>
  <c r="F475" i="79"/>
  <c r="E475" i="79"/>
  <c r="D475" i="79"/>
  <c r="L474" i="79"/>
  <c r="F474" i="79"/>
  <c r="E474" i="79"/>
  <c r="D474" i="79"/>
  <c r="L473" i="79"/>
  <c r="F473" i="79"/>
  <c r="E473" i="79"/>
  <c r="D473" i="79"/>
  <c r="L472" i="79"/>
  <c r="F472" i="79"/>
  <c r="E472" i="79"/>
  <c r="D472" i="79"/>
  <c r="L471" i="79"/>
  <c r="F471" i="79"/>
  <c r="E471" i="79"/>
  <c r="D471" i="79"/>
  <c r="L470" i="79"/>
  <c r="F470" i="79"/>
  <c r="E470" i="79"/>
  <c r="D470" i="79"/>
  <c r="L469" i="79"/>
  <c r="F469" i="79"/>
  <c r="E469" i="79"/>
  <c r="D469" i="79"/>
  <c r="L468" i="79"/>
  <c r="F468" i="79"/>
  <c r="E468" i="79"/>
  <c r="D468" i="79"/>
  <c r="L467" i="79"/>
  <c r="F467" i="79"/>
  <c r="E467" i="79"/>
  <c r="D467" i="79"/>
  <c r="L466" i="79"/>
  <c r="F466" i="79"/>
  <c r="E466" i="79"/>
  <c r="D466" i="79"/>
  <c r="L465" i="79"/>
  <c r="F465" i="79"/>
  <c r="E465" i="79"/>
  <c r="D465" i="79"/>
  <c r="L464" i="79"/>
  <c r="F464" i="79"/>
  <c r="E464" i="79"/>
  <c r="D464" i="79"/>
  <c r="L463" i="79"/>
  <c r="F463" i="79"/>
  <c r="E463" i="79"/>
  <c r="D463" i="79"/>
  <c r="L462" i="79"/>
  <c r="F462" i="79"/>
  <c r="E462" i="79"/>
  <c r="D462" i="79"/>
  <c r="L461" i="79"/>
  <c r="F461" i="79"/>
  <c r="E461" i="79"/>
  <c r="D461" i="79"/>
  <c r="L460" i="79"/>
  <c r="F460" i="79"/>
  <c r="E460" i="79"/>
  <c r="D460" i="79"/>
  <c r="L459" i="79"/>
  <c r="F459" i="79"/>
  <c r="E459" i="79"/>
  <c r="D459" i="79"/>
  <c r="L458" i="79"/>
  <c r="F458" i="79"/>
  <c r="E458" i="79"/>
  <c r="D458" i="79"/>
  <c r="L457" i="79"/>
  <c r="F457" i="79"/>
  <c r="E457" i="79"/>
  <c r="D457" i="79"/>
  <c r="L456" i="79"/>
  <c r="F456" i="79"/>
  <c r="E456" i="79"/>
  <c r="D456" i="79"/>
  <c r="L455" i="79"/>
  <c r="F455" i="79"/>
  <c r="E455" i="79"/>
  <c r="D455" i="79"/>
  <c r="L454" i="79"/>
  <c r="F454" i="79"/>
  <c r="E454" i="79"/>
  <c r="D454" i="79"/>
  <c r="L453" i="79"/>
  <c r="F453" i="79"/>
  <c r="E453" i="79"/>
  <c r="D453" i="79"/>
  <c r="L452" i="79"/>
  <c r="F452" i="79"/>
  <c r="E452" i="79"/>
  <c r="D452" i="79"/>
  <c r="L451" i="79"/>
  <c r="F451" i="79"/>
  <c r="E451" i="79"/>
  <c r="D451" i="79"/>
  <c r="L450" i="79"/>
  <c r="F450" i="79"/>
  <c r="E450" i="79"/>
  <c r="D450" i="79"/>
  <c r="L449" i="79"/>
  <c r="F449" i="79"/>
  <c r="E449" i="79"/>
  <c r="D449" i="79"/>
  <c r="L448" i="79"/>
  <c r="F448" i="79"/>
  <c r="E448" i="79"/>
  <c r="D448" i="79"/>
  <c r="L447" i="79"/>
  <c r="F447" i="79"/>
  <c r="E447" i="79"/>
  <c r="D447" i="79"/>
  <c r="L446" i="79"/>
  <c r="F446" i="79"/>
  <c r="E446" i="79"/>
  <c r="D446" i="79"/>
  <c r="L445" i="79"/>
  <c r="F445" i="79"/>
  <c r="E445" i="79"/>
  <c r="D445" i="79"/>
  <c r="L444" i="79"/>
  <c r="F444" i="79"/>
  <c r="E444" i="79"/>
  <c r="D444" i="79"/>
  <c r="L443" i="79"/>
  <c r="F443" i="79"/>
  <c r="E443" i="79"/>
  <c r="D443" i="79"/>
  <c r="L442" i="79"/>
  <c r="F442" i="79"/>
  <c r="E442" i="79"/>
  <c r="D442" i="79"/>
  <c r="L441" i="79"/>
  <c r="F441" i="79"/>
  <c r="E441" i="79"/>
  <c r="D441" i="79"/>
  <c r="L440" i="79"/>
  <c r="F440" i="79"/>
  <c r="E440" i="79"/>
  <c r="D440" i="79"/>
  <c r="L439" i="79"/>
  <c r="F439" i="79"/>
  <c r="E439" i="79"/>
  <c r="D439" i="79"/>
  <c r="L438" i="79"/>
  <c r="F438" i="79"/>
  <c r="E438" i="79"/>
  <c r="D438" i="79"/>
  <c r="L437" i="79"/>
  <c r="F437" i="79"/>
  <c r="E437" i="79"/>
  <c r="D437" i="79"/>
  <c r="L436" i="79"/>
  <c r="F436" i="79"/>
  <c r="E436" i="79"/>
  <c r="D436" i="79"/>
  <c r="L435" i="79"/>
  <c r="F435" i="79"/>
  <c r="E435" i="79"/>
  <c r="D435" i="79"/>
  <c r="L434" i="79"/>
  <c r="F434" i="79"/>
  <c r="E434" i="79"/>
  <c r="D434" i="79"/>
  <c r="L433" i="79"/>
  <c r="F433" i="79"/>
  <c r="E433" i="79"/>
  <c r="D433" i="79"/>
  <c r="L432" i="79"/>
  <c r="F432" i="79"/>
  <c r="E432" i="79"/>
  <c r="D432" i="79"/>
  <c r="L431" i="79"/>
  <c r="F431" i="79"/>
  <c r="E431" i="79"/>
  <c r="D431" i="79"/>
  <c r="L430" i="79"/>
  <c r="F430" i="79"/>
  <c r="E430" i="79"/>
  <c r="D430" i="79"/>
  <c r="L429" i="79"/>
  <c r="F429" i="79"/>
  <c r="E429" i="79"/>
  <c r="D429" i="79"/>
  <c r="L428" i="79"/>
  <c r="F428" i="79"/>
  <c r="E428" i="79"/>
  <c r="D428" i="79"/>
  <c r="L427" i="79"/>
  <c r="F427" i="79"/>
  <c r="E427" i="79"/>
  <c r="D427" i="79"/>
  <c r="L426" i="79"/>
  <c r="F426" i="79"/>
  <c r="E426" i="79"/>
  <c r="D426" i="79"/>
  <c r="L425" i="79"/>
  <c r="F425" i="79"/>
  <c r="E425" i="79"/>
  <c r="D425" i="79"/>
  <c r="L424" i="79"/>
  <c r="F424" i="79"/>
  <c r="E424" i="79"/>
  <c r="D424" i="79"/>
  <c r="L423" i="79"/>
  <c r="F423" i="79"/>
  <c r="E423" i="79"/>
  <c r="D423" i="79"/>
  <c r="L422" i="79"/>
  <c r="F422" i="79"/>
  <c r="E422" i="79"/>
  <c r="D422" i="79"/>
  <c r="L421" i="79"/>
  <c r="F421" i="79"/>
  <c r="E421" i="79"/>
  <c r="D421" i="79"/>
  <c r="L420" i="79"/>
  <c r="F420" i="79"/>
  <c r="E420" i="79"/>
  <c r="D420" i="79"/>
  <c r="L419" i="79"/>
  <c r="F419" i="79"/>
  <c r="E419" i="79"/>
  <c r="D419" i="79"/>
  <c r="L418" i="79"/>
  <c r="F418" i="79"/>
  <c r="E418" i="79"/>
  <c r="D418" i="79"/>
  <c r="L417" i="79"/>
  <c r="F417" i="79"/>
  <c r="E417" i="79"/>
  <c r="D417" i="79"/>
  <c r="L416" i="79"/>
  <c r="F416" i="79"/>
  <c r="E416" i="79"/>
  <c r="D416" i="79"/>
  <c r="L415" i="79"/>
  <c r="F415" i="79"/>
  <c r="E415" i="79"/>
  <c r="D415" i="79"/>
  <c r="L414" i="79"/>
  <c r="F414" i="79"/>
  <c r="E414" i="79"/>
  <c r="D414" i="79"/>
  <c r="L413" i="79"/>
  <c r="F413" i="79"/>
  <c r="E413" i="79"/>
  <c r="D413" i="79"/>
  <c r="L412" i="79"/>
  <c r="F412" i="79"/>
  <c r="E412" i="79"/>
  <c r="D412" i="79"/>
  <c r="L411" i="79"/>
  <c r="F411" i="79"/>
  <c r="E411" i="79"/>
  <c r="D411" i="79"/>
  <c r="L410" i="79"/>
  <c r="F410" i="79"/>
  <c r="E410" i="79"/>
  <c r="D410" i="79"/>
  <c r="L409" i="79"/>
  <c r="F409" i="79"/>
  <c r="E409" i="79"/>
  <c r="D409" i="79"/>
  <c r="L408" i="79"/>
  <c r="F408" i="79"/>
  <c r="E408" i="79"/>
  <c r="D408" i="79"/>
  <c r="L407" i="79"/>
  <c r="F407" i="79"/>
  <c r="E407" i="79"/>
  <c r="D407" i="79"/>
  <c r="L406" i="79"/>
  <c r="F406" i="79"/>
  <c r="E406" i="79"/>
  <c r="D406" i="79"/>
  <c r="L405" i="79"/>
  <c r="F405" i="79"/>
  <c r="E405" i="79"/>
  <c r="D405" i="79"/>
  <c r="L404" i="79"/>
  <c r="F404" i="79"/>
  <c r="E404" i="79"/>
  <c r="D404" i="79"/>
  <c r="L403" i="79"/>
  <c r="F403" i="79"/>
  <c r="E403" i="79"/>
  <c r="D403" i="79"/>
  <c r="L402" i="79"/>
  <c r="F402" i="79"/>
  <c r="E402" i="79"/>
  <c r="D402" i="79"/>
  <c r="L401" i="79"/>
  <c r="F401" i="79"/>
  <c r="E401" i="79"/>
  <c r="D401" i="79"/>
  <c r="L400" i="79"/>
  <c r="F400" i="79"/>
  <c r="E400" i="79"/>
  <c r="D400" i="79"/>
  <c r="L399" i="79"/>
  <c r="F399" i="79"/>
  <c r="E399" i="79"/>
  <c r="D399" i="79"/>
  <c r="L398" i="79"/>
  <c r="F398" i="79"/>
  <c r="E398" i="79"/>
  <c r="D398" i="79"/>
  <c r="L397" i="79"/>
  <c r="F397" i="79"/>
  <c r="E397" i="79"/>
  <c r="D397" i="79"/>
  <c r="L396" i="79"/>
  <c r="F396" i="79"/>
  <c r="E396" i="79"/>
  <c r="D396" i="79"/>
  <c r="L395" i="79"/>
  <c r="F395" i="79"/>
  <c r="E395" i="79"/>
  <c r="D395" i="79"/>
  <c r="L394" i="79"/>
  <c r="F394" i="79"/>
  <c r="E394" i="79"/>
  <c r="D394" i="79"/>
  <c r="L393" i="79"/>
  <c r="F393" i="79"/>
  <c r="E393" i="79"/>
  <c r="D393" i="79"/>
  <c r="L392" i="79"/>
  <c r="F392" i="79"/>
  <c r="E392" i="79"/>
  <c r="D392" i="79"/>
  <c r="L391" i="79"/>
  <c r="F391" i="79"/>
  <c r="E391" i="79"/>
  <c r="D391" i="79"/>
  <c r="L390" i="79"/>
  <c r="F390" i="79"/>
  <c r="E390" i="79"/>
  <c r="D390" i="79"/>
  <c r="L389" i="79"/>
  <c r="F389" i="79"/>
  <c r="E389" i="79"/>
  <c r="D389" i="79"/>
  <c r="L388" i="79"/>
  <c r="F388" i="79"/>
  <c r="E388" i="79"/>
  <c r="D388" i="79"/>
  <c r="L387" i="79"/>
  <c r="F387" i="79"/>
  <c r="E387" i="79"/>
  <c r="D387" i="79"/>
  <c r="L386" i="79"/>
  <c r="F386" i="79"/>
  <c r="E386" i="79"/>
  <c r="D386" i="79"/>
  <c r="L385" i="79"/>
  <c r="F385" i="79"/>
  <c r="E385" i="79"/>
  <c r="D385" i="79"/>
  <c r="L384" i="79"/>
  <c r="F384" i="79"/>
  <c r="E384" i="79"/>
  <c r="D384" i="79"/>
  <c r="L383" i="79"/>
  <c r="F383" i="79"/>
  <c r="E383" i="79"/>
  <c r="D383" i="79"/>
  <c r="L382" i="79"/>
  <c r="F382" i="79"/>
  <c r="E382" i="79"/>
  <c r="D382" i="79"/>
  <c r="L381" i="79"/>
  <c r="F381" i="79"/>
  <c r="E381" i="79"/>
  <c r="D381" i="79"/>
  <c r="L380" i="79"/>
  <c r="F380" i="79"/>
  <c r="E380" i="79"/>
  <c r="D380" i="79"/>
  <c r="L379" i="79"/>
  <c r="F379" i="79"/>
  <c r="E379" i="79"/>
  <c r="D379" i="79"/>
  <c r="L378" i="79"/>
  <c r="F378" i="79"/>
  <c r="E378" i="79"/>
  <c r="D378" i="79"/>
  <c r="L377" i="79"/>
  <c r="F377" i="79"/>
  <c r="E377" i="79"/>
  <c r="D377" i="79"/>
  <c r="L376" i="79"/>
  <c r="F376" i="79"/>
  <c r="E376" i="79"/>
  <c r="D376" i="79"/>
  <c r="L375" i="79"/>
  <c r="F375" i="79"/>
  <c r="E375" i="79"/>
  <c r="D375" i="79"/>
  <c r="L374" i="79"/>
  <c r="F374" i="79"/>
  <c r="E374" i="79"/>
  <c r="D374" i="79"/>
  <c r="L373" i="79"/>
  <c r="F373" i="79"/>
  <c r="E373" i="79"/>
  <c r="D373" i="79"/>
  <c r="L372" i="79"/>
  <c r="F372" i="79"/>
  <c r="E372" i="79"/>
  <c r="D372" i="79"/>
  <c r="L371" i="79"/>
  <c r="F371" i="79"/>
  <c r="E371" i="79"/>
  <c r="D371" i="79"/>
  <c r="L370" i="79"/>
  <c r="F370" i="79"/>
  <c r="E370" i="79"/>
  <c r="D370" i="79"/>
  <c r="L369" i="79"/>
  <c r="F369" i="79"/>
  <c r="E369" i="79"/>
  <c r="D369" i="79"/>
  <c r="L368" i="79"/>
  <c r="F368" i="79"/>
  <c r="E368" i="79"/>
  <c r="D368" i="79"/>
  <c r="L367" i="79"/>
  <c r="F367" i="79"/>
  <c r="E367" i="79"/>
  <c r="D367" i="79"/>
  <c r="L366" i="79"/>
  <c r="F366" i="79"/>
  <c r="E366" i="79"/>
  <c r="D366" i="79"/>
  <c r="L365" i="79"/>
  <c r="F365" i="79"/>
  <c r="E365" i="79"/>
  <c r="D365" i="79"/>
  <c r="L364" i="79"/>
  <c r="F364" i="79"/>
  <c r="E364" i="79"/>
  <c r="D364" i="79"/>
  <c r="L363" i="79"/>
  <c r="F363" i="79"/>
  <c r="E363" i="79"/>
  <c r="D363" i="79"/>
  <c r="L362" i="79"/>
  <c r="F362" i="79"/>
  <c r="E362" i="79"/>
  <c r="D362" i="79"/>
  <c r="L361" i="79"/>
  <c r="F361" i="79"/>
  <c r="E361" i="79"/>
  <c r="D361" i="79"/>
  <c r="L360" i="79"/>
  <c r="F360" i="79"/>
  <c r="E360" i="79"/>
  <c r="D360" i="79"/>
  <c r="L359" i="79"/>
  <c r="F359" i="79"/>
  <c r="E359" i="79"/>
  <c r="D359" i="79"/>
  <c r="L358" i="79"/>
  <c r="F358" i="79"/>
  <c r="E358" i="79"/>
  <c r="D358" i="79"/>
  <c r="L357" i="79"/>
  <c r="F357" i="79"/>
  <c r="E357" i="79"/>
  <c r="D357" i="79"/>
  <c r="L356" i="79"/>
  <c r="F356" i="79"/>
  <c r="E356" i="79"/>
  <c r="D356" i="79"/>
  <c r="L355" i="79"/>
  <c r="F355" i="79"/>
  <c r="E355" i="79"/>
  <c r="D355" i="79"/>
  <c r="L354" i="79"/>
  <c r="F354" i="79"/>
  <c r="E354" i="79"/>
  <c r="D354" i="79"/>
  <c r="L353" i="79"/>
  <c r="F353" i="79"/>
  <c r="E353" i="79"/>
  <c r="D353" i="79"/>
  <c r="L352" i="79"/>
  <c r="F352" i="79"/>
  <c r="E352" i="79"/>
  <c r="D352" i="79"/>
  <c r="L351" i="79"/>
  <c r="F351" i="79"/>
  <c r="E351" i="79"/>
  <c r="D351" i="79"/>
  <c r="L350" i="79"/>
  <c r="F350" i="79"/>
  <c r="E350" i="79"/>
  <c r="D350" i="79"/>
  <c r="L349" i="79"/>
  <c r="F349" i="79"/>
  <c r="E349" i="79"/>
  <c r="D349" i="79"/>
  <c r="L348" i="79"/>
  <c r="F348" i="79"/>
  <c r="E348" i="79"/>
  <c r="D348" i="79"/>
  <c r="L347" i="79"/>
  <c r="F347" i="79"/>
  <c r="E347" i="79"/>
  <c r="D347" i="79"/>
  <c r="L346" i="79"/>
  <c r="F346" i="79"/>
  <c r="E346" i="79"/>
  <c r="D346" i="79"/>
  <c r="L345" i="79"/>
  <c r="F345" i="79"/>
  <c r="E345" i="79"/>
  <c r="D345" i="79"/>
  <c r="L344" i="79"/>
  <c r="F344" i="79"/>
  <c r="E344" i="79"/>
  <c r="D344" i="79"/>
  <c r="L343" i="79"/>
  <c r="F343" i="79"/>
  <c r="E343" i="79"/>
  <c r="D343" i="79"/>
  <c r="L342" i="79"/>
  <c r="F342" i="79"/>
  <c r="E342" i="79"/>
  <c r="D342" i="79"/>
  <c r="L341" i="79"/>
  <c r="F341" i="79"/>
  <c r="E341" i="79"/>
  <c r="D341" i="79"/>
  <c r="L340" i="79"/>
  <c r="F340" i="79"/>
  <c r="E340" i="79"/>
  <c r="D340" i="79"/>
  <c r="L339" i="79"/>
  <c r="F339" i="79"/>
  <c r="E339" i="79"/>
  <c r="D339" i="79"/>
  <c r="L338" i="79"/>
  <c r="F338" i="79"/>
  <c r="E338" i="79"/>
  <c r="D338" i="79"/>
  <c r="L337" i="79"/>
  <c r="F337" i="79"/>
  <c r="E337" i="79"/>
  <c r="D337" i="79"/>
  <c r="L336" i="79"/>
  <c r="F336" i="79"/>
  <c r="E336" i="79"/>
  <c r="D336" i="79"/>
  <c r="L335" i="79"/>
  <c r="F335" i="79"/>
  <c r="E335" i="79"/>
  <c r="D335" i="79"/>
  <c r="L334" i="79"/>
  <c r="F334" i="79"/>
  <c r="E334" i="79"/>
  <c r="D334" i="79"/>
  <c r="L333" i="79"/>
  <c r="F333" i="79"/>
  <c r="E333" i="79"/>
  <c r="D333" i="79"/>
  <c r="L332" i="79"/>
  <c r="F332" i="79"/>
  <c r="E332" i="79"/>
  <c r="D332" i="79"/>
  <c r="L331" i="79"/>
  <c r="F331" i="79"/>
  <c r="E331" i="79"/>
  <c r="D331" i="79"/>
  <c r="L330" i="79"/>
  <c r="F330" i="79"/>
  <c r="E330" i="79"/>
  <c r="D330" i="79"/>
  <c r="L329" i="79"/>
  <c r="F329" i="79"/>
  <c r="E329" i="79"/>
  <c r="D329" i="79"/>
  <c r="L328" i="79"/>
  <c r="F328" i="79"/>
  <c r="E328" i="79"/>
  <c r="D328" i="79"/>
  <c r="L327" i="79"/>
  <c r="F327" i="79"/>
  <c r="E327" i="79"/>
  <c r="D327" i="79"/>
  <c r="L326" i="79"/>
  <c r="F326" i="79"/>
  <c r="E326" i="79"/>
  <c r="D326" i="79"/>
  <c r="L325" i="79"/>
  <c r="F325" i="79"/>
  <c r="E325" i="79"/>
  <c r="D325" i="79"/>
  <c r="L324" i="79"/>
  <c r="F324" i="79"/>
  <c r="E324" i="79"/>
  <c r="D324" i="79"/>
  <c r="L323" i="79"/>
  <c r="F323" i="79"/>
  <c r="E323" i="79"/>
  <c r="D323" i="79"/>
  <c r="L322" i="79"/>
  <c r="F322" i="79"/>
  <c r="E322" i="79"/>
  <c r="D322" i="79"/>
  <c r="L321" i="79"/>
  <c r="F321" i="79"/>
  <c r="E321" i="79"/>
  <c r="D321" i="79"/>
  <c r="L320" i="79"/>
  <c r="F320" i="79"/>
  <c r="E320" i="79"/>
  <c r="D320" i="79"/>
  <c r="L319" i="79"/>
  <c r="F319" i="79"/>
  <c r="E319" i="79"/>
  <c r="D319" i="79"/>
  <c r="L318" i="79"/>
  <c r="F318" i="79"/>
  <c r="E318" i="79"/>
  <c r="D318" i="79"/>
  <c r="L317" i="79"/>
  <c r="F317" i="79"/>
  <c r="E317" i="79"/>
  <c r="D317" i="79"/>
  <c r="L316" i="79"/>
  <c r="F316" i="79"/>
  <c r="E316" i="79"/>
  <c r="D316" i="79"/>
  <c r="L315" i="79"/>
  <c r="F315" i="79"/>
  <c r="E315" i="79"/>
  <c r="D315" i="79"/>
  <c r="L314" i="79"/>
  <c r="F314" i="79"/>
  <c r="E314" i="79"/>
  <c r="D314" i="79"/>
  <c r="L313" i="79"/>
  <c r="F313" i="79"/>
  <c r="E313" i="79"/>
  <c r="D313" i="79"/>
  <c r="L312" i="79"/>
  <c r="F312" i="79"/>
  <c r="E312" i="79"/>
  <c r="D312" i="79"/>
  <c r="L311" i="79"/>
  <c r="F311" i="79"/>
  <c r="E311" i="79"/>
  <c r="D311" i="79"/>
  <c r="L310" i="79"/>
  <c r="F310" i="79"/>
  <c r="E310" i="79"/>
  <c r="D310" i="79"/>
  <c r="L309" i="79"/>
  <c r="F309" i="79"/>
  <c r="E309" i="79"/>
  <c r="D309" i="79"/>
  <c r="L308" i="79"/>
  <c r="F308" i="79"/>
  <c r="E308" i="79"/>
  <c r="D308" i="79"/>
  <c r="L307" i="79"/>
  <c r="F307" i="79"/>
  <c r="E307" i="79"/>
  <c r="D307" i="79"/>
  <c r="L306" i="79"/>
  <c r="F306" i="79"/>
  <c r="E306" i="79"/>
  <c r="D306" i="79"/>
  <c r="L305" i="79"/>
  <c r="F305" i="79"/>
  <c r="E305" i="79"/>
  <c r="D305" i="79"/>
  <c r="L304" i="79"/>
  <c r="F304" i="79"/>
  <c r="E304" i="79"/>
  <c r="D304" i="79"/>
  <c r="L303" i="79"/>
  <c r="F303" i="79"/>
  <c r="E303" i="79"/>
  <c r="D303" i="79"/>
  <c r="L302" i="79"/>
  <c r="F302" i="79"/>
  <c r="E302" i="79"/>
  <c r="D302" i="79"/>
  <c r="L301" i="79"/>
  <c r="F301" i="79"/>
  <c r="E301" i="79"/>
  <c r="D301" i="79"/>
  <c r="L300" i="79"/>
  <c r="F300" i="79"/>
  <c r="E300" i="79"/>
  <c r="D300" i="79"/>
  <c r="L299" i="79"/>
  <c r="F299" i="79"/>
  <c r="E299" i="79"/>
  <c r="D299" i="79"/>
  <c r="L298" i="79"/>
  <c r="F298" i="79"/>
  <c r="E298" i="79"/>
  <c r="D298" i="79"/>
  <c r="L297" i="79"/>
  <c r="F297" i="79"/>
  <c r="E297" i="79"/>
  <c r="D297" i="79"/>
  <c r="L296" i="79"/>
  <c r="F296" i="79"/>
  <c r="E296" i="79"/>
  <c r="D296" i="79"/>
  <c r="L295" i="79"/>
  <c r="F295" i="79"/>
  <c r="E295" i="79"/>
  <c r="D295" i="79"/>
  <c r="L294" i="79"/>
  <c r="F294" i="79"/>
  <c r="E294" i="79"/>
  <c r="D294" i="79"/>
  <c r="L293" i="79"/>
  <c r="F293" i="79"/>
  <c r="E293" i="79"/>
  <c r="D293" i="79"/>
  <c r="L292" i="79"/>
  <c r="F292" i="79"/>
  <c r="E292" i="79"/>
  <c r="D292" i="79"/>
  <c r="L291" i="79"/>
  <c r="F291" i="79"/>
  <c r="E291" i="79"/>
  <c r="D291" i="79"/>
  <c r="L290" i="79"/>
  <c r="F290" i="79"/>
  <c r="E290" i="79"/>
  <c r="D290" i="79"/>
  <c r="L289" i="79"/>
  <c r="F289" i="79"/>
  <c r="E289" i="79"/>
  <c r="D289" i="79"/>
  <c r="L288" i="79"/>
  <c r="F288" i="79"/>
  <c r="E288" i="79"/>
  <c r="D288" i="79"/>
  <c r="L287" i="79"/>
  <c r="F287" i="79"/>
  <c r="E287" i="79"/>
  <c r="D287" i="79"/>
  <c r="L286" i="79"/>
  <c r="F286" i="79"/>
  <c r="E286" i="79"/>
  <c r="D286" i="79"/>
  <c r="L285" i="79"/>
  <c r="F285" i="79"/>
  <c r="E285" i="79"/>
  <c r="D285" i="79"/>
  <c r="L284" i="79"/>
  <c r="F284" i="79"/>
  <c r="E284" i="79"/>
  <c r="D284" i="79"/>
  <c r="L283" i="79"/>
  <c r="F283" i="79"/>
  <c r="E283" i="79"/>
  <c r="D283" i="79"/>
  <c r="L282" i="79"/>
  <c r="F282" i="79"/>
  <c r="E282" i="79"/>
  <c r="D282" i="79"/>
  <c r="L281" i="79"/>
  <c r="F281" i="79"/>
  <c r="E281" i="79"/>
  <c r="D281" i="79"/>
  <c r="L280" i="79"/>
  <c r="F280" i="79"/>
  <c r="E280" i="79"/>
  <c r="D280" i="79"/>
  <c r="L279" i="79"/>
  <c r="F279" i="79"/>
  <c r="E279" i="79"/>
  <c r="D279" i="79"/>
  <c r="L278" i="79"/>
  <c r="F278" i="79"/>
  <c r="E278" i="79"/>
  <c r="D278" i="79"/>
  <c r="L277" i="79"/>
  <c r="F277" i="79"/>
  <c r="E277" i="79"/>
  <c r="D277" i="79"/>
  <c r="L276" i="79"/>
  <c r="F276" i="79"/>
  <c r="E276" i="79"/>
  <c r="D276" i="79"/>
  <c r="L275" i="79"/>
  <c r="F275" i="79"/>
  <c r="E275" i="79"/>
  <c r="D275" i="79"/>
  <c r="L274" i="79"/>
  <c r="F274" i="79"/>
  <c r="E274" i="79"/>
  <c r="D274" i="79"/>
  <c r="L273" i="79"/>
  <c r="F273" i="79"/>
  <c r="E273" i="79"/>
  <c r="D273" i="79"/>
  <c r="L272" i="79"/>
  <c r="F272" i="79"/>
  <c r="E272" i="79"/>
  <c r="D272" i="79"/>
  <c r="L271" i="79"/>
  <c r="F271" i="79"/>
  <c r="E271" i="79"/>
  <c r="D271" i="79"/>
  <c r="L270" i="79"/>
  <c r="F270" i="79"/>
  <c r="E270" i="79"/>
  <c r="D270" i="79"/>
  <c r="L269" i="79"/>
  <c r="F269" i="79"/>
  <c r="E269" i="79"/>
  <c r="D269" i="79"/>
  <c r="L268" i="79"/>
  <c r="F268" i="79"/>
  <c r="E268" i="79"/>
  <c r="D268" i="79"/>
  <c r="L267" i="79"/>
  <c r="F267" i="79"/>
  <c r="E267" i="79"/>
  <c r="D267" i="79"/>
  <c r="L266" i="79"/>
  <c r="F266" i="79"/>
  <c r="E266" i="79"/>
  <c r="D266" i="79"/>
  <c r="L265" i="79"/>
  <c r="F265" i="79"/>
  <c r="E265" i="79"/>
  <c r="D265" i="79"/>
  <c r="L264" i="79"/>
  <c r="F264" i="79"/>
  <c r="E264" i="79"/>
  <c r="D264" i="79"/>
  <c r="L263" i="79"/>
  <c r="F263" i="79"/>
  <c r="E263" i="79"/>
  <c r="D263" i="79"/>
  <c r="L262" i="79"/>
  <c r="F262" i="79"/>
  <c r="E262" i="79"/>
  <c r="D262" i="79"/>
  <c r="L261" i="79"/>
  <c r="F261" i="79"/>
  <c r="E261" i="79"/>
  <c r="D261" i="79"/>
  <c r="L260" i="79"/>
  <c r="F260" i="79"/>
  <c r="E260" i="79"/>
  <c r="D260" i="79"/>
  <c r="L259" i="79"/>
  <c r="F259" i="79"/>
  <c r="E259" i="79"/>
  <c r="D259" i="79"/>
  <c r="L258" i="79"/>
  <c r="F258" i="79"/>
  <c r="E258" i="79"/>
  <c r="D258" i="79"/>
  <c r="L257" i="79"/>
  <c r="F257" i="79"/>
  <c r="E257" i="79"/>
  <c r="D257" i="79"/>
  <c r="L256" i="79"/>
  <c r="F256" i="79"/>
  <c r="E256" i="79"/>
  <c r="D256" i="79"/>
  <c r="L255" i="79"/>
  <c r="F255" i="79"/>
  <c r="E255" i="79"/>
  <c r="D255" i="79"/>
  <c r="L254" i="79"/>
  <c r="F254" i="79"/>
  <c r="E254" i="79"/>
  <c r="D254" i="79"/>
  <c r="L253" i="79"/>
  <c r="F253" i="79"/>
  <c r="E253" i="79"/>
  <c r="D253" i="79"/>
  <c r="L252" i="79"/>
  <c r="F252" i="79"/>
  <c r="E252" i="79"/>
  <c r="D252" i="79"/>
  <c r="L251" i="79"/>
  <c r="F251" i="79"/>
  <c r="E251" i="79"/>
  <c r="D251" i="79"/>
  <c r="L250" i="79"/>
  <c r="F250" i="79"/>
  <c r="E250" i="79"/>
  <c r="D250" i="79"/>
  <c r="L249" i="79"/>
  <c r="F249" i="79"/>
  <c r="E249" i="79"/>
  <c r="D249" i="79"/>
  <c r="L248" i="79"/>
  <c r="F248" i="79"/>
  <c r="E248" i="79"/>
  <c r="D248" i="79"/>
  <c r="L247" i="79"/>
  <c r="F247" i="79"/>
  <c r="E247" i="79"/>
  <c r="D247" i="79"/>
  <c r="L246" i="79"/>
  <c r="F246" i="79"/>
  <c r="E246" i="79"/>
  <c r="D246" i="79"/>
  <c r="L245" i="79"/>
  <c r="F245" i="79"/>
  <c r="E245" i="79"/>
  <c r="D245" i="79"/>
  <c r="L244" i="79"/>
  <c r="F244" i="79"/>
  <c r="E244" i="79"/>
  <c r="D244" i="79"/>
  <c r="L243" i="79"/>
  <c r="F243" i="79"/>
  <c r="E243" i="79"/>
  <c r="D243" i="79"/>
  <c r="L242" i="79"/>
  <c r="F242" i="79"/>
  <c r="E242" i="79"/>
  <c r="D242" i="79"/>
  <c r="L241" i="79"/>
  <c r="F241" i="79"/>
  <c r="E241" i="79"/>
  <c r="D241" i="79"/>
  <c r="L240" i="79"/>
  <c r="F240" i="79"/>
  <c r="E240" i="79"/>
  <c r="D240" i="79"/>
  <c r="L239" i="79"/>
  <c r="F239" i="79"/>
  <c r="E239" i="79"/>
  <c r="D239" i="79"/>
  <c r="L238" i="79"/>
  <c r="F238" i="79"/>
  <c r="E238" i="79"/>
  <c r="D238" i="79"/>
  <c r="L237" i="79"/>
  <c r="F237" i="79"/>
  <c r="E237" i="79"/>
  <c r="D237" i="79"/>
  <c r="L236" i="79"/>
  <c r="F236" i="79"/>
  <c r="E236" i="79"/>
  <c r="D236" i="79"/>
  <c r="L235" i="79"/>
  <c r="F235" i="79"/>
  <c r="E235" i="79"/>
  <c r="D235" i="79"/>
  <c r="L234" i="79"/>
  <c r="F234" i="79"/>
  <c r="E234" i="79"/>
  <c r="D234" i="79"/>
  <c r="L233" i="79"/>
  <c r="F233" i="79"/>
  <c r="E233" i="79"/>
  <c r="D233" i="79"/>
  <c r="L232" i="79"/>
  <c r="F232" i="79"/>
  <c r="E232" i="79"/>
  <c r="D232" i="79"/>
  <c r="L231" i="79"/>
  <c r="F231" i="79"/>
  <c r="E231" i="79"/>
  <c r="D231" i="79"/>
  <c r="L230" i="79"/>
  <c r="F230" i="79"/>
  <c r="E230" i="79"/>
  <c r="D230" i="79"/>
  <c r="L229" i="79"/>
  <c r="F229" i="79"/>
  <c r="E229" i="79"/>
  <c r="D229" i="79"/>
  <c r="L228" i="79"/>
  <c r="F228" i="79"/>
  <c r="E228" i="79"/>
  <c r="D228" i="79"/>
  <c r="L227" i="79"/>
  <c r="F227" i="79"/>
  <c r="E227" i="79"/>
  <c r="D227" i="79"/>
  <c r="L226" i="79"/>
  <c r="F226" i="79"/>
  <c r="E226" i="79"/>
  <c r="D226" i="79"/>
  <c r="L225" i="79"/>
  <c r="F225" i="79"/>
  <c r="E225" i="79"/>
  <c r="D225" i="79"/>
  <c r="L224" i="79"/>
  <c r="F224" i="79"/>
  <c r="E224" i="79"/>
  <c r="D224" i="79"/>
  <c r="L223" i="79"/>
  <c r="F223" i="79"/>
  <c r="E223" i="79"/>
  <c r="D223" i="79"/>
  <c r="L222" i="79"/>
  <c r="F222" i="79"/>
  <c r="E222" i="79"/>
  <c r="D222" i="79"/>
  <c r="L221" i="79"/>
  <c r="F221" i="79"/>
  <c r="E221" i="79"/>
  <c r="D221" i="79"/>
  <c r="L220" i="79"/>
  <c r="F220" i="79"/>
  <c r="E220" i="79"/>
  <c r="D220" i="79"/>
  <c r="L219" i="79"/>
  <c r="F219" i="79"/>
  <c r="E219" i="79"/>
  <c r="D219" i="79"/>
  <c r="L218" i="79"/>
  <c r="F218" i="79"/>
  <c r="E218" i="79"/>
  <c r="D218" i="79"/>
  <c r="L217" i="79"/>
  <c r="F217" i="79"/>
  <c r="E217" i="79"/>
  <c r="D217" i="79"/>
  <c r="L216" i="79"/>
  <c r="F216" i="79"/>
  <c r="E216" i="79"/>
  <c r="D216" i="79"/>
  <c r="L215" i="79"/>
  <c r="F215" i="79"/>
  <c r="E215" i="79"/>
  <c r="D215" i="79"/>
  <c r="L214" i="79"/>
  <c r="F214" i="79"/>
  <c r="E214" i="79"/>
  <c r="D214" i="79"/>
  <c r="L213" i="79"/>
  <c r="F213" i="79"/>
  <c r="E213" i="79"/>
  <c r="D213" i="79"/>
  <c r="L212" i="79"/>
  <c r="F212" i="79"/>
  <c r="E212" i="79"/>
  <c r="D212" i="79"/>
  <c r="L211" i="79"/>
  <c r="F211" i="79"/>
  <c r="E211" i="79"/>
  <c r="D211" i="79"/>
  <c r="L210" i="79"/>
  <c r="F210" i="79"/>
  <c r="E210" i="79"/>
  <c r="D210" i="79"/>
  <c r="L209" i="79"/>
  <c r="F209" i="79"/>
  <c r="E209" i="79"/>
  <c r="D209" i="79"/>
  <c r="L208" i="79"/>
  <c r="F208" i="79"/>
  <c r="E208" i="79"/>
  <c r="D208" i="79"/>
  <c r="L207" i="79"/>
  <c r="F207" i="79"/>
  <c r="E207" i="79"/>
  <c r="D207" i="79"/>
  <c r="L206" i="79"/>
  <c r="F206" i="79"/>
  <c r="E206" i="79"/>
  <c r="D206" i="79"/>
  <c r="L205" i="79"/>
  <c r="F205" i="79"/>
  <c r="E205" i="79"/>
  <c r="D205" i="79"/>
  <c r="L204" i="79"/>
  <c r="F204" i="79"/>
  <c r="E204" i="79"/>
  <c r="D204" i="79"/>
  <c r="L203" i="79"/>
  <c r="F203" i="79"/>
  <c r="E203" i="79"/>
  <c r="D203" i="79"/>
  <c r="L202" i="79"/>
  <c r="F202" i="79"/>
  <c r="E202" i="79"/>
  <c r="D202" i="79"/>
  <c r="L201" i="79"/>
  <c r="F201" i="79"/>
  <c r="E201" i="79"/>
  <c r="D201" i="79"/>
  <c r="L200" i="79"/>
  <c r="F200" i="79"/>
  <c r="E200" i="79"/>
  <c r="D200" i="79"/>
  <c r="L199" i="79"/>
  <c r="F199" i="79"/>
  <c r="E199" i="79"/>
  <c r="D199" i="79"/>
  <c r="L198" i="79"/>
  <c r="F198" i="79"/>
  <c r="E198" i="79"/>
  <c r="D198" i="79"/>
  <c r="L197" i="79"/>
  <c r="F197" i="79"/>
  <c r="E197" i="79"/>
  <c r="D197" i="79"/>
  <c r="L196" i="79"/>
  <c r="F196" i="79"/>
  <c r="E196" i="79"/>
  <c r="D196" i="79"/>
  <c r="L195" i="79"/>
  <c r="F195" i="79"/>
  <c r="E195" i="79"/>
  <c r="D195" i="79"/>
  <c r="L194" i="79"/>
  <c r="F194" i="79"/>
  <c r="E194" i="79"/>
  <c r="D194" i="79"/>
  <c r="L193" i="79"/>
  <c r="F193" i="79"/>
  <c r="E193" i="79"/>
  <c r="D193" i="79"/>
  <c r="L192" i="79"/>
  <c r="F192" i="79"/>
  <c r="E192" i="79"/>
  <c r="D192" i="79"/>
  <c r="L191" i="79"/>
  <c r="F191" i="79"/>
  <c r="E191" i="79"/>
  <c r="D191" i="79"/>
  <c r="L190" i="79"/>
  <c r="F190" i="79"/>
  <c r="E190" i="79"/>
  <c r="D190" i="79"/>
  <c r="L189" i="79"/>
  <c r="F189" i="79"/>
  <c r="E189" i="79"/>
  <c r="D189" i="79"/>
  <c r="L188" i="79"/>
  <c r="F188" i="79"/>
  <c r="E188" i="79"/>
  <c r="D188" i="79"/>
  <c r="L187" i="79"/>
  <c r="F187" i="79"/>
  <c r="E187" i="79"/>
  <c r="D187" i="79"/>
  <c r="L186" i="79"/>
  <c r="F186" i="79"/>
  <c r="E186" i="79"/>
  <c r="D186" i="79"/>
  <c r="L185" i="79"/>
  <c r="F185" i="79"/>
  <c r="E185" i="79"/>
  <c r="D185" i="79"/>
  <c r="L184" i="79"/>
  <c r="F184" i="79"/>
  <c r="E184" i="79"/>
  <c r="D184" i="79"/>
  <c r="L183" i="79"/>
  <c r="F183" i="79"/>
  <c r="E183" i="79"/>
  <c r="D183" i="79"/>
  <c r="L182" i="79"/>
  <c r="F182" i="79"/>
  <c r="E182" i="79"/>
  <c r="D182" i="79"/>
  <c r="L181" i="79"/>
  <c r="F181" i="79"/>
  <c r="E181" i="79"/>
  <c r="D181" i="79"/>
  <c r="L180" i="79"/>
  <c r="F180" i="79"/>
  <c r="E180" i="79"/>
  <c r="D180" i="79"/>
  <c r="L179" i="79"/>
  <c r="F179" i="79"/>
  <c r="E179" i="79"/>
  <c r="D179" i="79"/>
  <c r="L178" i="79"/>
  <c r="F178" i="79"/>
  <c r="E178" i="79"/>
  <c r="D178" i="79"/>
  <c r="L177" i="79"/>
  <c r="F177" i="79"/>
  <c r="E177" i="79"/>
  <c r="D177" i="79"/>
  <c r="L176" i="79"/>
  <c r="F176" i="79"/>
  <c r="E176" i="79"/>
  <c r="D176" i="79"/>
  <c r="L175" i="79"/>
  <c r="F175" i="79"/>
  <c r="E175" i="79"/>
  <c r="D175" i="79"/>
  <c r="L174" i="79"/>
  <c r="F174" i="79"/>
  <c r="E174" i="79"/>
  <c r="D174" i="79"/>
  <c r="L173" i="79"/>
  <c r="F173" i="79"/>
  <c r="E173" i="79"/>
  <c r="D173" i="79"/>
  <c r="L172" i="79"/>
  <c r="F172" i="79"/>
  <c r="E172" i="79"/>
  <c r="D172" i="79"/>
  <c r="L171" i="79"/>
  <c r="F171" i="79"/>
  <c r="E171" i="79"/>
  <c r="D171" i="79"/>
  <c r="L170" i="79"/>
  <c r="F170" i="79"/>
  <c r="E170" i="79"/>
  <c r="D170" i="79"/>
  <c r="L169" i="79"/>
  <c r="F169" i="79"/>
  <c r="E169" i="79"/>
  <c r="D169" i="79"/>
  <c r="L168" i="79"/>
  <c r="F168" i="79"/>
  <c r="E168" i="79"/>
  <c r="D168" i="79"/>
  <c r="L167" i="79"/>
  <c r="F167" i="79"/>
  <c r="E167" i="79"/>
  <c r="D167" i="79"/>
  <c r="L166" i="79"/>
  <c r="F166" i="79"/>
  <c r="E166" i="79"/>
  <c r="D166" i="79"/>
  <c r="L165" i="79"/>
  <c r="F165" i="79"/>
  <c r="E165" i="79"/>
  <c r="D165" i="79"/>
  <c r="L164" i="79"/>
  <c r="F164" i="79"/>
  <c r="E164" i="79"/>
  <c r="D164" i="79"/>
  <c r="L163" i="79"/>
  <c r="F163" i="79"/>
  <c r="E163" i="79"/>
  <c r="D163" i="79"/>
  <c r="L162" i="79"/>
  <c r="F162" i="79"/>
  <c r="E162" i="79"/>
  <c r="D162" i="79"/>
  <c r="L161" i="79"/>
  <c r="F161" i="79"/>
  <c r="E161" i="79"/>
  <c r="D161" i="79"/>
  <c r="L160" i="79"/>
  <c r="F160" i="79"/>
  <c r="E160" i="79"/>
  <c r="D160" i="79"/>
  <c r="L159" i="79"/>
  <c r="F159" i="79"/>
  <c r="E159" i="79"/>
  <c r="D159" i="79"/>
  <c r="L158" i="79"/>
  <c r="F158" i="79"/>
  <c r="E158" i="79"/>
  <c r="D158" i="79"/>
  <c r="L157" i="79"/>
  <c r="F157" i="79"/>
  <c r="E157" i="79"/>
  <c r="D157" i="79"/>
  <c r="L156" i="79"/>
  <c r="F156" i="79"/>
  <c r="E156" i="79"/>
  <c r="D156" i="79"/>
  <c r="L155" i="79"/>
  <c r="F155" i="79"/>
  <c r="E155" i="79"/>
  <c r="D155" i="79"/>
  <c r="L154" i="79"/>
  <c r="F154" i="79"/>
  <c r="E154" i="79"/>
  <c r="D154" i="79"/>
  <c r="L153" i="79"/>
  <c r="F153" i="79"/>
  <c r="E153" i="79"/>
  <c r="D153" i="79"/>
  <c r="L152" i="79"/>
  <c r="F152" i="79"/>
  <c r="E152" i="79"/>
  <c r="D152" i="79"/>
  <c r="L151" i="79"/>
  <c r="F151" i="79"/>
  <c r="E151" i="79"/>
  <c r="D151" i="79"/>
  <c r="L150" i="79"/>
  <c r="F150" i="79"/>
  <c r="E150" i="79"/>
  <c r="D150" i="79"/>
  <c r="L149" i="79"/>
  <c r="F149" i="79"/>
  <c r="E149" i="79"/>
  <c r="D149" i="79"/>
  <c r="L148" i="79"/>
  <c r="F148" i="79"/>
  <c r="E148" i="79"/>
  <c r="D148" i="79"/>
  <c r="L147" i="79"/>
  <c r="F147" i="79"/>
  <c r="E147" i="79"/>
  <c r="D147" i="79"/>
  <c r="L146" i="79"/>
  <c r="F146" i="79"/>
  <c r="E146" i="79"/>
  <c r="D146" i="79"/>
  <c r="L145" i="79"/>
  <c r="F145" i="79"/>
  <c r="E145" i="79"/>
  <c r="D145" i="79"/>
  <c r="L144" i="79"/>
  <c r="F144" i="79"/>
  <c r="E144" i="79"/>
  <c r="D144" i="79"/>
  <c r="L143" i="79"/>
  <c r="F143" i="79"/>
  <c r="E143" i="79"/>
  <c r="D143" i="79"/>
  <c r="L142" i="79"/>
  <c r="F142" i="79"/>
  <c r="E142" i="79"/>
  <c r="D142" i="79"/>
  <c r="L141" i="79"/>
  <c r="F141" i="79"/>
  <c r="E141" i="79"/>
  <c r="D141" i="79"/>
  <c r="L140" i="79"/>
  <c r="F140" i="79"/>
  <c r="E140" i="79"/>
  <c r="D140" i="79"/>
  <c r="L139" i="79"/>
  <c r="F139" i="79"/>
  <c r="E139" i="79"/>
  <c r="D139" i="79"/>
  <c r="L138" i="79"/>
  <c r="F138" i="79"/>
  <c r="E138" i="79"/>
  <c r="D138" i="79"/>
  <c r="L137" i="79"/>
  <c r="F137" i="79"/>
  <c r="E137" i="79"/>
  <c r="D137" i="79"/>
  <c r="L136" i="79"/>
  <c r="F136" i="79"/>
  <c r="E136" i="79"/>
  <c r="D136" i="79"/>
  <c r="L135" i="79"/>
  <c r="F135" i="79"/>
  <c r="E135" i="79"/>
  <c r="D135" i="79"/>
  <c r="L134" i="79"/>
  <c r="F134" i="79"/>
  <c r="E134" i="79"/>
  <c r="D134" i="79"/>
  <c r="L133" i="79"/>
  <c r="F133" i="79"/>
  <c r="E133" i="79"/>
  <c r="D133" i="79"/>
  <c r="L132" i="79"/>
  <c r="F132" i="79"/>
  <c r="E132" i="79"/>
  <c r="D132" i="79"/>
  <c r="L131" i="79"/>
  <c r="F131" i="79"/>
  <c r="E131" i="79"/>
  <c r="D131" i="79"/>
  <c r="L130" i="79"/>
  <c r="F130" i="79"/>
  <c r="E130" i="79"/>
  <c r="D130" i="79"/>
  <c r="L129" i="79"/>
  <c r="F129" i="79"/>
  <c r="E129" i="79"/>
  <c r="D129" i="79"/>
  <c r="L128" i="79"/>
  <c r="F128" i="79"/>
  <c r="E128" i="79"/>
  <c r="D128" i="79"/>
  <c r="L127" i="79"/>
  <c r="F127" i="79"/>
  <c r="E127" i="79"/>
  <c r="D127" i="79"/>
  <c r="L126" i="79"/>
  <c r="F126" i="79"/>
  <c r="E126" i="79"/>
  <c r="D126" i="79"/>
  <c r="L125" i="79"/>
  <c r="F125" i="79"/>
  <c r="E125" i="79"/>
  <c r="D125" i="79"/>
  <c r="L124" i="79"/>
  <c r="F124" i="79"/>
  <c r="E124" i="79"/>
  <c r="D124" i="79"/>
  <c r="L123" i="79"/>
  <c r="F123" i="79"/>
  <c r="E123" i="79"/>
  <c r="D123" i="79"/>
  <c r="L122" i="79"/>
  <c r="F122" i="79"/>
  <c r="E122" i="79"/>
  <c r="D122" i="79"/>
  <c r="L121" i="79"/>
  <c r="F121" i="79"/>
  <c r="E121" i="79"/>
  <c r="D121" i="79"/>
  <c r="L120" i="79"/>
  <c r="F120" i="79"/>
  <c r="E120" i="79"/>
  <c r="D120" i="79"/>
  <c r="L119" i="79"/>
  <c r="F119" i="79"/>
  <c r="E119" i="79"/>
  <c r="D119" i="79"/>
  <c r="L118" i="79"/>
  <c r="F118" i="79"/>
  <c r="E118" i="79"/>
  <c r="D118" i="79"/>
  <c r="L117" i="79"/>
  <c r="F117" i="79"/>
  <c r="E117" i="79"/>
  <c r="D117" i="79"/>
  <c r="L116" i="79"/>
  <c r="F116" i="79"/>
  <c r="E116" i="79"/>
  <c r="D116" i="79"/>
  <c r="L115" i="79"/>
  <c r="F115" i="79"/>
  <c r="E115" i="79"/>
  <c r="D115" i="79"/>
  <c r="L114" i="79"/>
  <c r="F114" i="79"/>
  <c r="E114" i="79"/>
  <c r="D114" i="79"/>
  <c r="L113" i="79"/>
  <c r="F113" i="79"/>
  <c r="E113" i="79"/>
  <c r="D113" i="79"/>
  <c r="L112" i="79"/>
  <c r="F112" i="79"/>
  <c r="E112" i="79"/>
  <c r="D112" i="79"/>
  <c r="L111" i="79"/>
  <c r="F111" i="79"/>
  <c r="E111" i="79"/>
  <c r="D111" i="79"/>
  <c r="L110" i="79"/>
  <c r="F110" i="79"/>
  <c r="E110" i="79"/>
  <c r="D110" i="79"/>
  <c r="L109" i="79"/>
  <c r="F109" i="79"/>
  <c r="E109" i="79"/>
  <c r="D109" i="79"/>
  <c r="L108" i="79"/>
  <c r="F108" i="79"/>
  <c r="E108" i="79"/>
  <c r="D108" i="79"/>
  <c r="L107" i="79"/>
  <c r="F107" i="79"/>
  <c r="E107" i="79"/>
  <c r="D107" i="79"/>
  <c r="L106" i="79"/>
  <c r="F106" i="79"/>
  <c r="E106" i="79"/>
  <c r="D106" i="79"/>
  <c r="L105" i="79"/>
  <c r="F105" i="79"/>
  <c r="E105" i="79"/>
  <c r="D105" i="79"/>
  <c r="L104" i="79"/>
  <c r="F104" i="79"/>
  <c r="E104" i="79"/>
  <c r="D104" i="79"/>
  <c r="L103" i="79"/>
  <c r="F103" i="79"/>
  <c r="E103" i="79"/>
  <c r="D103" i="79"/>
  <c r="L102" i="79"/>
  <c r="F102" i="79"/>
  <c r="E102" i="79"/>
  <c r="D102" i="79"/>
  <c r="L101" i="79"/>
  <c r="F101" i="79"/>
  <c r="E101" i="79"/>
  <c r="D101" i="79"/>
  <c r="L100" i="79"/>
  <c r="F100" i="79"/>
  <c r="E100" i="79"/>
  <c r="D100" i="79"/>
  <c r="L99" i="79"/>
  <c r="F99" i="79"/>
  <c r="E99" i="79"/>
  <c r="D99" i="79"/>
  <c r="L98" i="79"/>
  <c r="F98" i="79"/>
  <c r="E98" i="79"/>
  <c r="D98" i="79"/>
  <c r="L97" i="79"/>
  <c r="F97" i="79"/>
  <c r="E97" i="79"/>
  <c r="D97" i="79"/>
  <c r="L96" i="79"/>
  <c r="F96" i="79"/>
  <c r="E96" i="79"/>
  <c r="D96" i="79"/>
  <c r="L95" i="79"/>
  <c r="F95" i="79"/>
  <c r="E95" i="79"/>
  <c r="D95" i="79"/>
  <c r="L94" i="79"/>
  <c r="F94" i="79"/>
  <c r="E94" i="79"/>
  <c r="D94" i="79"/>
  <c r="L93" i="79"/>
  <c r="F93" i="79"/>
  <c r="E93" i="79"/>
  <c r="D93" i="79"/>
  <c r="L92" i="79"/>
  <c r="F92" i="79"/>
  <c r="E92" i="79"/>
  <c r="D92" i="79"/>
  <c r="L91" i="79"/>
  <c r="F91" i="79"/>
  <c r="E91" i="79"/>
  <c r="D91" i="79"/>
  <c r="L90" i="79"/>
  <c r="F90" i="79"/>
  <c r="E90" i="79"/>
  <c r="D90" i="79"/>
  <c r="L89" i="79"/>
  <c r="F89" i="79"/>
  <c r="E89" i="79"/>
  <c r="D89" i="79"/>
  <c r="L88" i="79"/>
  <c r="F88" i="79"/>
  <c r="E88" i="79"/>
  <c r="D88" i="79"/>
  <c r="L87" i="79"/>
  <c r="F87" i="79"/>
  <c r="E87" i="79"/>
  <c r="D87" i="79"/>
  <c r="L86" i="79"/>
  <c r="F86" i="79"/>
  <c r="E86" i="79"/>
  <c r="D86" i="79"/>
  <c r="L85" i="79"/>
  <c r="F85" i="79"/>
  <c r="E85" i="79"/>
  <c r="D85" i="79"/>
  <c r="L84" i="79"/>
  <c r="F84" i="79"/>
  <c r="E84" i="79"/>
  <c r="D84" i="79"/>
  <c r="L83" i="79"/>
  <c r="F83" i="79"/>
  <c r="E83" i="79"/>
  <c r="D83" i="79"/>
  <c r="L82" i="79"/>
  <c r="F82" i="79"/>
  <c r="E82" i="79"/>
  <c r="D82" i="79"/>
  <c r="L81" i="79"/>
  <c r="F81" i="79"/>
  <c r="E81" i="79"/>
  <c r="D81" i="79"/>
  <c r="L80" i="79"/>
  <c r="F80" i="79"/>
  <c r="E80" i="79"/>
  <c r="D80" i="79"/>
  <c r="L79" i="79"/>
  <c r="F79" i="79"/>
  <c r="E79" i="79"/>
  <c r="D79" i="79"/>
  <c r="L78" i="79"/>
  <c r="F78" i="79"/>
  <c r="E78" i="79"/>
  <c r="D78" i="79"/>
  <c r="L77" i="79"/>
  <c r="F77" i="79"/>
  <c r="E77" i="79"/>
  <c r="D77" i="79"/>
  <c r="L76" i="79"/>
  <c r="F76" i="79"/>
  <c r="E76" i="79"/>
  <c r="D76" i="79"/>
  <c r="L75" i="79"/>
  <c r="F75" i="79"/>
  <c r="E75" i="79"/>
  <c r="D75" i="79"/>
  <c r="L74" i="79"/>
  <c r="F74" i="79"/>
  <c r="E74" i="79"/>
  <c r="D74" i="79"/>
  <c r="L73" i="79"/>
  <c r="F73" i="79"/>
  <c r="E73" i="79"/>
  <c r="D73" i="79"/>
  <c r="L72" i="79"/>
  <c r="F72" i="79"/>
  <c r="E72" i="79"/>
  <c r="D72" i="79"/>
  <c r="L71" i="79"/>
  <c r="F71" i="79"/>
  <c r="E71" i="79"/>
  <c r="D71" i="79"/>
  <c r="L70" i="79"/>
  <c r="F70" i="79"/>
  <c r="E70" i="79"/>
  <c r="D70" i="79"/>
  <c r="L69" i="79"/>
  <c r="F69" i="79"/>
  <c r="E69" i="79"/>
  <c r="D69" i="79"/>
  <c r="L68" i="79"/>
  <c r="F68" i="79"/>
  <c r="E68" i="79"/>
  <c r="D68" i="79"/>
  <c r="L67" i="79"/>
  <c r="F67" i="79"/>
  <c r="E67" i="79"/>
  <c r="D67" i="79"/>
  <c r="L66" i="79"/>
  <c r="F66" i="79"/>
  <c r="E66" i="79"/>
  <c r="D66" i="79"/>
  <c r="L65" i="79"/>
  <c r="F65" i="79"/>
  <c r="E65" i="79"/>
  <c r="D65" i="79"/>
  <c r="L64" i="79"/>
  <c r="F64" i="79"/>
  <c r="E64" i="79"/>
  <c r="D64" i="79"/>
  <c r="L63" i="79"/>
  <c r="F63" i="79"/>
  <c r="E63" i="79"/>
  <c r="D63" i="79"/>
  <c r="L62" i="79"/>
  <c r="F62" i="79"/>
  <c r="E62" i="79"/>
  <c r="D62" i="79"/>
  <c r="L61" i="79"/>
  <c r="F61" i="79"/>
  <c r="E61" i="79"/>
  <c r="D61" i="79"/>
  <c r="L60" i="79"/>
  <c r="F60" i="79"/>
  <c r="E60" i="79"/>
  <c r="D60" i="79"/>
  <c r="L59" i="79"/>
  <c r="F59" i="79"/>
  <c r="E59" i="79"/>
  <c r="D59" i="79"/>
  <c r="L58" i="79"/>
  <c r="F58" i="79"/>
  <c r="E58" i="79"/>
  <c r="D58" i="79"/>
  <c r="L57" i="79"/>
  <c r="F57" i="79"/>
  <c r="E57" i="79"/>
  <c r="D57" i="79"/>
  <c r="L56" i="79"/>
  <c r="F56" i="79"/>
  <c r="E56" i="79"/>
  <c r="D56" i="79"/>
  <c r="L55" i="79"/>
  <c r="F55" i="79"/>
  <c r="E55" i="79"/>
  <c r="D55" i="79"/>
  <c r="L54" i="79"/>
  <c r="F54" i="79"/>
  <c r="E54" i="79"/>
  <c r="D54" i="79"/>
  <c r="L53" i="79"/>
  <c r="F53" i="79"/>
  <c r="E53" i="79"/>
  <c r="D53" i="79"/>
  <c r="L52" i="79"/>
  <c r="F52" i="79"/>
  <c r="E52" i="79"/>
  <c r="D52" i="79"/>
  <c r="L51" i="79"/>
  <c r="F51" i="79"/>
  <c r="E51" i="79"/>
  <c r="D51" i="79"/>
  <c r="L50" i="79"/>
  <c r="F50" i="79"/>
  <c r="E50" i="79"/>
  <c r="D50" i="79"/>
  <c r="L49" i="79"/>
  <c r="F49" i="79"/>
  <c r="E49" i="79"/>
  <c r="D49" i="79"/>
  <c r="L48" i="79"/>
  <c r="F48" i="79"/>
  <c r="E48" i="79"/>
  <c r="D48" i="79"/>
  <c r="L47" i="79"/>
  <c r="F47" i="79"/>
  <c r="E47" i="79"/>
  <c r="D47" i="79"/>
  <c r="L46" i="79"/>
  <c r="F46" i="79"/>
  <c r="E46" i="79"/>
  <c r="D46" i="79"/>
  <c r="L45" i="79"/>
  <c r="F45" i="79"/>
  <c r="E45" i="79"/>
  <c r="D45" i="79"/>
  <c r="L44" i="79"/>
  <c r="F44" i="79"/>
  <c r="E44" i="79"/>
  <c r="D44" i="79"/>
  <c r="L43" i="79"/>
  <c r="F43" i="79"/>
  <c r="E43" i="79"/>
  <c r="D43" i="79"/>
  <c r="L42" i="79"/>
  <c r="F42" i="79"/>
  <c r="E42" i="79"/>
  <c r="D42" i="79"/>
  <c r="L41" i="79"/>
  <c r="F41" i="79"/>
  <c r="E41" i="79"/>
  <c r="D41" i="79"/>
  <c r="L40" i="79"/>
  <c r="F40" i="79"/>
  <c r="E40" i="79"/>
  <c r="D40" i="79"/>
  <c r="L39" i="79"/>
  <c r="F39" i="79"/>
  <c r="E39" i="79"/>
  <c r="D39" i="79"/>
  <c r="L38" i="79"/>
  <c r="F38" i="79"/>
  <c r="E38" i="79"/>
  <c r="D38" i="79"/>
  <c r="L37" i="79"/>
  <c r="F37" i="79"/>
  <c r="E37" i="79"/>
  <c r="D37" i="79"/>
  <c r="L36" i="79"/>
  <c r="F36" i="79"/>
  <c r="E36" i="79"/>
  <c r="D36" i="79"/>
  <c r="L35" i="79"/>
  <c r="F35" i="79"/>
  <c r="E35" i="79"/>
  <c r="D35" i="79"/>
  <c r="L34" i="79"/>
  <c r="F34" i="79"/>
  <c r="E34" i="79"/>
  <c r="D34" i="79"/>
  <c r="L33" i="79"/>
  <c r="F33" i="79"/>
  <c r="E33" i="79"/>
  <c r="D33" i="79"/>
  <c r="L32" i="79"/>
  <c r="F32" i="79"/>
  <c r="E32" i="79"/>
  <c r="D32" i="79"/>
  <c r="L31" i="79"/>
  <c r="F31" i="79"/>
  <c r="E31" i="79"/>
  <c r="D31" i="79"/>
  <c r="L30" i="79"/>
  <c r="F30" i="79"/>
  <c r="E30" i="79"/>
  <c r="D30" i="79"/>
  <c r="L29" i="79"/>
  <c r="F29" i="79"/>
  <c r="E29" i="79"/>
  <c r="D29" i="79"/>
  <c r="L28" i="79"/>
  <c r="F28" i="79"/>
  <c r="E28" i="79"/>
  <c r="D28" i="79"/>
  <c r="L27" i="79"/>
  <c r="F27" i="79"/>
  <c r="E27" i="79"/>
  <c r="D27" i="79"/>
  <c r="L26" i="79"/>
  <c r="F26" i="79"/>
  <c r="E26" i="79"/>
  <c r="D26" i="79"/>
  <c r="L25" i="79"/>
  <c r="F25" i="79"/>
  <c r="E25" i="79"/>
  <c r="D25" i="79"/>
  <c r="L24" i="79"/>
  <c r="F24" i="79"/>
  <c r="E24" i="79"/>
  <c r="D24" i="79"/>
  <c r="L23" i="79"/>
  <c r="F23" i="79"/>
  <c r="E23" i="79"/>
  <c r="D23" i="79"/>
  <c r="L22" i="79"/>
  <c r="F22" i="79"/>
  <c r="E22" i="79"/>
  <c r="D22" i="79"/>
  <c r="L21" i="79"/>
  <c r="F21" i="79"/>
  <c r="E21" i="79"/>
  <c r="D21" i="79"/>
  <c r="L20" i="79"/>
  <c r="F20" i="79"/>
  <c r="E20" i="79"/>
  <c r="D20" i="79"/>
  <c r="L19" i="79"/>
  <c r="F19" i="79"/>
  <c r="E19" i="79"/>
  <c r="D19" i="79"/>
  <c r="L18" i="79"/>
  <c r="F18" i="79"/>
  <c r="E18" i="79"/>
  <c r="D18" i="79"/>
  <c r="L17" i="79"/>
  <c r="F17" i="79"/>
  <c r="E17" i="79"/>
  <c r="D17" i="79"/>
  <c r="L16" i="79"/>
  <c r="F16" i="79"/>
  <c r="E16" i="79"/>
  <c r="D16" i="79"/>
  <c r="L15" i="79"/>
  <c r="F15" i="79"/>
  <c r="E15" i="79"/>
  <c r="D15" i="79"/>
  <c r="L14" i="79"/>
  <c r="F14" i="79"/>
  <c r="E14" i="79"/>
  <c r="D14" i="79"/>
  <c r="L13" i="79"/>
  <c r="F13" i="79"/>
  <c r="E13" i="79"/>
  <c r="D13" i="79"/>
  <c r="L12" i="79"/>
  <c r="F12" i="79"/>
  <c r="E12" i="79"/>
  <c r="D12" i="79"/>
  <c r="L11" i="79"/>
  <c r="F11" i="79"/>
  <c r="E11" i="79"/>
  <c r="D11" i="79"/>
  <c r="L10" i="79"/>
  <c r="F10" i="79"/>
  <c r="E10" i="79"/>
  <c r="D10" i="79"/>
  <c r="L9" i="79"/>
  <c r="F9" i="79"/>
  <c r="E9" i="79"/>
  <c r="D9" i="79"/>
  <c r="L8" i="79"/>
  <c r="F8" i="79"/>
  <c r="E8" i="79"/>
  <c r="D8" i="79"/>
  <c r="L7" i="79"/>
  <c r="F7" i="79"/>
  <c r="E7" i="79"/>
  <c r="D7" i="79"/>
  <c r="L506" i="80"/>
  <c r="F506" i="80"/>
  <c r="E506" i="80"/>
  <c r="D506" i="80"/>
  <c r="C8" i="80"/>
  <c r="C9" i="80" s="1"/>
  <c r="C10" i="80" s="1"/>
  <c r="C11" i="80" s="1"/>
  <c r="C12" i="80" s="1"/>
  <c r="C13" i="80" s="1"/>
  <c r="C14" i="80" s="1"/>
  <c r="C15" i="80" s="1"/>
  <c r="C16" i="80" s="1"/>
  <c r="C17" i="80" s="1"/>
  <c r="C18" i="80" s="1"/>
  <c r="C19" i="80" s="1"/>
  <c r="C20" i="80" s="1"/>
  <c r="C21" i="80" s="1"/>
  <c r="C22" i="80" s="1"/>
  <c r="C23" i="80" s="1"/>
  <c r="C24" i="80" s="1"/>
  <c r="C25" i="80" s="1"/>
  <c r="C26" i="80" s="1"/>
  <c r="C27" i="80" s="1"/>
  <c r="C28" i="80" s="1"/>
  <c r="C29" i="80" s="1"/>
  <c r="C30" i="80" s="1"/>
  <c r="C31" i="80" s="1"/>
  <c r="C32" i="80" s="1"/>
  <c r="C33" i="80" s="1"/>
  <c r="C34" i="80" s="1"/>
  <c r="C35" i="80" s="1"/>
  <c r="C36" i="80" s="1"/>
  <c r="C37" i="80" s="1"/>
  <c r="C38" i="80" s="1"/>
  <c r="C39" i="80" s="1"/>
  <c r="C40" i="80" s="1"/>
  <c r="C41" i="80" s="1"/>
  <c r="C42" i="80" s="1"/>
  <c r="C43" i="80" s="1"/>
  <c r="C44" i="80" s="1"/>
  <c r="C45" i="80" s="1"/>
  <c r="C46" i="80" s="1"/>
  <c r="C47" i="80" s="1"/>
  <c r="C48" i="80" s="1"/>
  <c r="C49" i="80" s="1"/>
  <c r="C50" i="80" s="1"/>
  <c r="C51" i="80" s="1"/>
  <c r="C52" i="80" s="1"/>
  <c r="C53" i="80" s="1"/>
  <c r="C54" i="80" s="1"/>
  <c r="C55" i="80" s="1"/>
  <c r="C56" i="80" s="1"/>
  <c r="C57" i="80" s="1"/>
  <c r="C58" i="80" s="1"/>
  <c r="C59" i="80" s="1"/>
  <c r="C60" i="80" s="1"/>
  <c r="C61" i="80" s="1"/>
  <c r="C62" i="80" s="1"/>
  <c r="C63" i="80" s="1"/>
  <c r="C64" i="80" s="1"/>
  <c r="C65" i="80" s="1"/>
  <c r="C66" i="80" s="1"/>
  <c r="C67" i="80" s="1"/>
  <c r="C68" i="80" s="1"/>
  <c r="C69" i="80" s="1"/>
  <c r="C70" i="80" s="1"/>
  <c r="C71" i="80" s="1"/>
  <c r="C72" i="80" s="1"/>
  <c r="C73" i="80" s="1"/>
  <c r="C74" i="80" s="1"/>
  <c r="C75" i="80" s="1"/>
  <c r="C76" i="80" s="1"/>
  <c r="C77" i="80" s="1"/>
  <c r="C78" i="80" s="1"/>
  <c r="C79" i="80" s="1"/>
  <c r="C80" i="80" s="1"/>
  <c r="C81" i="80" s="1"/>
  <c r="C82" i="80" s="1"/>
  <c r="C83" i="80" s="1"/>
  <c r="C84" i="80" s="1"/>
  <c r="C85" i="80" s="1"/>
  <c r="C86" i="80" s="1"/>
  <c r="C87" i="80" s="1"/>
  <c r="C88" i="80" s="1"/>
  <c r="C89" i="80" s="1"/>
  <c r="C90" i="80" s="1"/>
  <c r="C91" i="80" s="1"/>
  <c r="C92" i="80" s="1"/>
  <c r="C93" i="80" s="1"/>
  <c r="C94" i="80" s="1"/>
  <c r="C95" i="80" s="1"/>
  <c r="C96" i="80" s="1"/>
  <c r="C97" i="80" s="1"/>
  <c r="C98" i="80" s="1"/>
  <c r="C99" i="80" s="1"/>
  <c r="C100" i="80" s="1"/>
  <c r="C101" i="80" s="1"/>
  <c r="C102" i="80" s="1"/>
  <c r="C103" i="80" s="1"/>
  <c r="C104" i="80" s="1"/>
  <c r="C105" i="80" s="1"/>
  <c r="C106" i="80" s="1"/>
  <c r="C107" i="80" s="1"/>
  <c r="C108" i="80" s="1"/>
  <c r="C109" i="80" s="1"/>
  <c r="C110" i="80" s="1"/>
  <c r="C111" i="80" s="1"/>
  <c r="C112" i="80" s="1"/>
  <c r="C113" i="80" s="1"/>
  <c r="C114" i="80" s="1"/>
  <c r="C115" i="80" s="1"/>
  <c r="C116" i="80" s="1"/>
  <c r="C117" i="80" s="1"/>
  <c r="C118" i="80" s="1"/>
  <c r="C119" i="80" s="1"/>
  <c r="C120" i="80" s="1"/>
  <c r="C121" i="80" s="1"/>
  <c r="C122" i="80" s="1"/>
  <c r="C123" i="80" s="1"/>
  <c r="C124" i="80" s="1"/>
  <c r="C125" i="80" s="1"/>
  <c r="C126" i="80" s="1"/>
  <c r="C127" i="80" s="1"/>
  <c r="C128" i="80" s="1"/>
  <c r="C129" i="80" s="1"/>
  <c r="C130" i="80" s="1"/>
  <c r="C131" i="80" s="1"/>
  <c r="C132" i="80" s="1"/>
  <c r="C133" i="80" s="1"/>
  <c r="C134" i="80" s="1"/>
  <c r="C135" i="80" s="1"/>
  <c r="C136" i="80" s="1"/>
  <c r="C137" i="80" s="1"/>
  <c r="C138" i="80" s="1"/>
  <c r="C139" i="80" s="1"/>
  <c r="C140" i="80" s="1"/>
  <c r="C141" i="80" s="1"/>
  <c r="C142" i="80" s="1"/>
  <c r="C143" i="80" s="1"/>
  <c r="C144" i="80" s="1"/>
  <c r="C145" i="80" s="1"/>
  <c r="C146" i="80" s="1"/>
  <c r="C147" i="80" s="1"/>
  <c r="C148" i="80" s="1"/>
  <c r="C149" i="80" s="1"/>
  <c r="C150" i="80" s="1"/>
  <c r="C151" i="80" s="1"/>
  <c r="C152" i="80" s="1"/>
  <c r="C153" i="80" s="1"/>
  <c r="C154" i="80" s="1"/>
  <c r="C155" i="80" s="1"/>
  <c r="C156" i="80" s="1"/>
  <c r="C157" i="80" s="1"/>
  <c r="C158" i="80" s="1"/>
  <c r="C159" i="80" s="1"/>
  <c r="C160" i="80" s="1"/>
  <c r="C161" i="80" s="1"/>
  <c r="C162" i="80" s="1"/>
  <c r="C163" i="80" s="1"/>
  <c r="C164" i="80" s="1"/>
  <c r="C165" i="80" s="1"/>
  <c r="C166" i="80" s="1"/>
  <c r="C167" i="80" s="1"/>
  <c r="C168" i="80" s="1"/>
  <c r="C169" i="80" s="1"/>
  <c r="C170" i="80" s="1"/>
  <c r="C171" i="80" s="1"/>
  <c r="C172" i="80" s="1"/>
  <c r="C173" i="80" s="1"/>
  <c r="C174" i="80" s="1"/>
  <c r="C175" i="80" s="1"/>
  <c r="C176" i="80" s="1"/>
  <c r="C177" i="80" s="1"/>
  <c r="C178" i="80" s="1"/>
  <c r="C179" i="80" s="1"/>
  <c r="C180" i="80" s="1"/>
  <c r="C181" i="80" s="1"/>
  <c r="C182" i="80" s="1"/>
  <c r="C183" i="80" s="1"/>
  <c r="C184" i="80" s="1"/>
  <c r="C185" i="80" s="1"/>
  <c r="C186" i="80" s="1"/>
  <c r="C187" i="80" s="1"/>
  <c r="C188" i="80" s="1"/>
  <c r="C189" i="80" s="1"/>
  <c r="C190" i="80" s="1"/>
  <c r="C191" i="80" s="1"/>
  <c r="C192" i="80" s="1"/>
  <c r="C193" i="80" s="1"/>
  <c r="C194" i="80" s="1"/>
  <c r="C195" i="80" s="1"/>
  <c r="C196" i="80" s="1"/>
  <c r="C197" i="80" s="1"/>
  <c r="C198" i="80" s="1"/>
  <c r="C199" i="80" s="1"/>
  <c r="C200" i="80" s="1"/>
  <c r="C201" i="80" s="1"/>
  <c r="C202" i="80" s="1"/>
  <c r="C203" i="80" s="1"/>
  <c r="C204" i="80" s="1"/>
  <c r="C205" i="80" s="1"/>
  <c r="C206" i="80" s="1"/>
  <c r="C207" i="80" s="1"/>
  <c r="C208" i="80" s="1"/>
  <c r="C209" i="80" s="1"/>
  <c r="C210" i="80" s="1"/>
  <c r="C211" i="80" s="1"/>
  <c r="C212" i="80" s="1"/>
  <c r="C213" i="80" s="1"/>
  <c r="C214" i="80" s="1"/>
  <c r="C215" i="80" s="1"/>
  <c r="C216" i="80" s="1"/>
  <c r="C217" i="80" s="1"/>
  <c r="C218" i="80" s="1"/>
  <c r="C219" i="80" s="1"/>
  <c r="C220" i="80" s="1"/>
  <c r="C221" i="80" s="1"/>
  <c r="C222" i="80" s="1"/>
  <c r="C223" i="80" s="1"/>
  <c r="C224" i="80" s="1"/>
  <c r="C225" i="80" s="1"/>
  <c r="C226" i="80" s="1"/>
  <c r="C227" i="80" s="1"/>
  <c r="C228" i="80" s="1"/>
  <c r="C229" i="80" s="1"/>
  <c r="C230" i="80" s="1"/>
  <c r="C231" i="80" s="1"/>
  <c r="C232" i="80" s="1"/>
  <c r="C233" i="80" s="1"/>
  <c r="C234" i="80" s="1"/>
  <c r="C235" i="80" s="1"/>
  <c r="C236" i="80" s="1"/>
  <c r="C237" i="80" s="1"/>
  <c r="C238" i="80" s="1"/>
  <c r="C239" i="80" s="1"/>
  <c r="C240" i="80" s="1"/>
  <c r="C241" i="80" s="1"/>
  <c r="C242" i="80" s="1"/>
  <c r="C243" i="80" s="1"/>
  <c r="C244" i="80" s="1"/>
  <c r="C245" i="80" s="1"/>
  <c r="C246" i="80" s="1"/>
  <c r="C247" i="80" s="1"/>
  <c r="C248" i="80" s="1"/>
  <c r="C249" i="80" s="1"/>
  <c r="C250" i="80" s="1"/>
  <c r="C251" i="80" s="1"/>
  <c r="C252" i="80" s="1"/>
  <c r="C253" i="80" s="1"/>
  <c r="C254" i="80" s="1"/>
  <c r="C255" i="80" s="1"/>
  <c r="C256" i="80" s="1"/>
  <c r="C257" i="80" s="1"/>
  <c r="C258" i="80" s="1"/>
  <c r="C259" i="80" s="1"/>
  <c r="C260" i="80" s="1"/>
  <c r="C261" i="80" s="1"/>
  <c r="C262" i="80" s="1"/>
  <c r="C263" i="80" s="1"/>
  <c r="C264" i="80" s="1"/>
  <c r="C265" i="80" s="1"/>
  <c r="C266" i="80" s="1"/>
  <c r="C267" i="80" s="1"/>
  <c r="C268" i="80" s="1"/>
  <c r="C269" i="80" s="1"/>
  <c r="C270" i="80" s="1"/>
  <c r="C271" i="80" s="1"/>
  <c r="C272" i="80" s="1"/>
  <c r="C273" i="80" s="1"/>
  <c r="C274" i="80" s="1"/>
  <c r="C275" i="80" s="1"/>
  <c r="C276" i="80" s="1"/>
  <c r="C277" i="80" s="1"/>
  <c r="C278" i="80" s="1"/>
  <c r="C279" i="80" s="1"/>
  <c r="C280" i="80" s="1"/>
  <c r="C281" i="80" s="1"/>
  <c r="C282" i="80" s="1"/>
  <c r="C283" i="80" s="1"/>
  <c r="C284" i="80" s="1"/>
  <c r="C285" i="80" s="1"/>
  <c r="C286" i="80" s="1"/>
  <c r="C287" i="80" s="1"/>
  <c r="C288" i="80" s="1"/>
  <c r="C289" i="80" s="1"/>
  <c r="C290" i="80" s="1"/>
  <c r="C291" i="80" s="1"/>
  <c r="C292" i="80" s="1"/>
  <c r="C293" i="80" s="1"/>
  <c r="C294" i="80" s="1"/>
  <c r="C295" i="80" s="1"/>
  <c r="C296" i="80" s="1"/>
  <c r="C297" i="80" s="1"/>
  <c r="C298" i="80" s="1"/>
  <c r="C299" i="80" s="1"/>
  <c r="C300" i="80" s="1"/>
  <c r="C301" i="80" s="1"/>
  <c r="C302" i="80" s="1"/>
  <c r="C303" i="80" s="1"/>
  <c r="C304" i="80" s="1"/>
  <c r="C305" i="80" s="1"/>
  <c r="C306" i="80" s="1"/>
  <c r="C307" i="80" s="1"/>
  <c r="C308" i="80" s="1"/>
  <c r="C309" i="80" s="1"/>
  <c r="C310" i="80" s="1"/>
  <c r="C311" i="80" s="1"/>
  <c r="C312" i="80" s="1"/>
  <c r="C313" i="80" s="1"/>
  <c r="C314" i="80" s="1"/>
  <c r="C315" i="80" s="1"/>
  <c r="C316" i="80" s="1"/>
  <c r="C317" i="80" s="1"/>
  <c r="C318" i="80" s="1"/>
  <c r="C319" i="80" s="1"/>
  <c r="C320" i="80" s="1"/>
  <c r="C321" i="80" s="1"/>
  <c r="C322" i="80" s="1"/>
  <c r="C323" i="80" s="1"/>
  <c r="C324" i="80" s="1"/>
  <c r="C325" i="80" s="1"/>
  <c r="C326" i="80" s="1"/>
  <c r="C327" i="80" s="1"/>
  <c r="C328" i="80" s="1"/>
  <c r="C329" i="80" s="1"/>
  <c r="C330" i="80" s="1"/>
  <c r="C331" i="80" s="1"/>
  <c r="C332" i="80" s="1"/>
  <c r="C333" i="80" s="1"/>
  <c r="C334" i="80" s="1"/>
  <c r="C335" i="80" s="1"/>
  <c r="C336" i="80" s="1"/>
  <c r="C337" i="80" s="1"/>
  <c r="C338" i="80" s="1"/>
  <c r="C339" i="80" s="1"/>
  <c r="C340" i="80" s="1"/>
  <c r="C341" i="80" s="1"/>
  <c r="C342" i="80" s="1"/>
  <c r="C343" i="80" s="1"/>
  <c r="C344" i="80" s="1"/>
  <c r="C345" i="80" s="1"/>
  <c r="C346" i="80" s="1"/>
  <c r="C347" i="80" s="1"/>
  <c r="C348" i="80" s="1"/>
  <c r="C349" i="80" s="1"/>
  <c r="C350" i="80" s="1"/>
  <c r="C351" i="80" s="1"/>
  <c r="C352" i="80" s="1"/>
  <c r="C353" i="80" s="1"/>
  <c r="C354" i="80" s="1"/>
  <c r="C355" i="80" s="1"/>
  <c r="C356" i="80" s="1"/>
  <c r="C357" i="80" s="1"/>
  <c r="C358" i="80" s="1"/>
  <c r="C359" i="80" s="1"/>
  <c r="C360" i="80" s="1"/>
  <c r="C361" i="80" s="1"/>
  <c r="C362" i="80" s="1"/>
  <c r="C363" i="80" s="1"/>
  <c r="C364" i="80" s="1"/>
  <c r="C365" i="80" s="1"/>
  <c r="C366" i="80" s="1"/>
  <c r="C367" i="80" s="1"/>
  <c r="C368" i="80" s="1"/>
  <c r="C369" i="80" s="1"/>
  <c r="C370" i="80" s="1"/>
  <c r="C371" i="80" s="1"/>
  <c r="C372" i="80" s="1"/>
  <c r="C373" i="80" s="1"/>
  <c r="C374" i="80" s="1"/>
  <c r="C375" i="80" s="1"/>
  <c r="C376" i="80" s="1"/>
  <c r="C377" i="80" s="1"/>
  <c r="C378" i="80" s="1"/>
  <c r="C379" i="80" s="1"/>
  <c r="C380" i="80" s="1"/>
  <c r="C381" i="80" s="1"/>
  <c r="C382" i="80" s="1"/>
  <c r="C383" i="80" s="1"/>
  <c r="C384" i="80" s="1"/>
  <c r="C385" i="80" s="1"/>
  <c r="C386" i="80" s="1"/>
  <c r="C387" i="80" s="1"/>
  <c r="C388" i="80" s="1"/>
  <c r="C389" i="80" s="1"/>
  <c r="C390" i="80" s="1"/>
  <c r="C391" i="80" s="1"/>
  <c r="C392" i="80" s="1"/>
  <c r="C393" i="80" s="1"/>
  <c r="C394" i="80" s="1"/>
  <c r="C395" i="80" s="1"/>
  <c r="C396" i="80" s="1"/>
  <c r="C397" i="80" s="1"/>
  <c r="C398" i="80" s="1"/>
  <c r="C399" i="80" s="1"/>
  <c r="C400" i="80" s="1"/>
  <c r="C401" i="80" s="1"/>
  <c r="C402" i="80" s="1"/>
  <c r="C403" i="80" s="1"/>
  <c r="C404" i="80" s="1"/>
  <c r="C405" i="80" s="1"/>
  <c r="C406" i="80" s="1"/>
  <c r="C407" i="80" s="1"/>
  <c r="C408" i="80" s="1"/>
  <c r="C409" i="80" s="1"/>
  <c r="C410" i="80" s="1"/>
  <c r="C411" i="80" s="1"/>
  <c r="C412" i="80" s="1"/>
  <c r="C413" i="80" s="1"/>
  <c r="C414" i="80" s="1"/>
  <c r="C415" i="80" s="1"/>
  <c r="C416" i="80" s="1"/>
  <c r="C417" i="80" s="1"/>
  <c r="C418" i="80" s="1"/>
  <c r="C419" i="80" s="1"/>
  <c r="C420" i="80" s="1"/>
  <c r="C421" i="80" s="1"/>
  <c r="C422" i="80" s="1"/>
  <c r="C423" i="80" s="1"/>
  <c r="C424" i="80" s="1"/>
  <c r="C425" i="80" s="1"/>
  <c r="C426" i="80" s="1"/>
  <c r="C427" i="80" s="1"/>
  <c r="C428" i="80" s="1"/>
  <c r="C429" i="80" s="1"/>
  <c r="C430" i="80" s="1"/>
  <c r="C431" i="80" s="1"/>
  <c r="C432" i="80" s="1"/>
  <c r="C433" i="80" s="1"/>
  <c r="C434" i="80" s="1"/>
  <c r="C435" i="80" s="1"/>
  <c r="C436" i="80" s="1"/>
  <c r="C437" i="80" s="1"/>
  <c r="C438" i="80" s="1"/>
  <c r="C439" i="80" s="1"/>
  <c r="C440" i="80" s="1"/>
  <c r="C441" i="80" s="1"/>
  <c r="C442" i="80" s="1"/>
  <c r="C443" i="80" s="1"/>
  <c r="C444" i="80" s="1"/>
  <c r="C445" i="80" s="1"/>
  <c r="C446" i="80" s="1"/>
  <c r="C447" i="80" s="1"/>
  <c r="C448" i="80" s="1"/>
  <c r="C449" i="80" s="1"/>
  <c r="C450" i="80" s="1"/>
  <c r="C451" i="80" s="1"/>
  <c r="C452" i="80" s="1"/>
  <c r="C453" i="80" s="1"/>
  <c r="C454" i="80" s="1"/>
  <c r="C455" i="80" s="1"/>
  <c r="C456" i="80" s="1"/>
  <c r="C457" i="80" s="1"/>
  <c r="C458" i="80" s="1"/>
  <c r="C459" i="80" s="1"/>
  <c r="C460" i="80" s="1"/>
  <c r="C461" i="80" s="1"/>
  <c r="C462" i="80" s="1"/>
  <c r="C463" i="80" s="1"/>
  <c r="C464" i="80" s="1"/>
  <c r="C465" i="80" s="1"/>
  <c r="C466" i="80" s="1"/>
  <c r="C467" i="80" s="1"/>
  <c r="C468" i="80" s="1"/>
  <c r="C469" i="80" s="1"/>
  <c r="C470" i="80" s="1"/>
  <c r="C471" i="80" s="1"/>
  <c r="C472" i="80" s="1"/>
  <c r="C473" i="80" s="1"/>
  <c r="C474" i="80" s="1"/>
  <c r="C475" i="80" s="1"/>
  <c r="C476" i="80" s="1"/>
  <c r="C477" i="80" s="1"/>
  <c r="C478" i="80" s="1"/>
  <c r="C479" i="80" s="1"/>
  <c r="C480" i="80" s="1"/>
  <c r="C481" i="80" s="1"/>
  <c r="C482" i="80" s="1"/>
  <c r="C483" i="80" s="1"/>
  <c r="C484" i="80" s="1"/>
  <c r="C485" i="80" s="1"/>
  <c r="C486" i="80" s="1"/>
  <c r="C487" i="80" s="1"/>
  <c r="C488" i="80" s="1"/>
  <c r="C489" i="80" s="1"/>
  <c r="C490" i="80" s="1"/>
  <c r="C491" i="80" s="1"/>
  <c r="C492" i="80" s="1"/>
  <c r="C493" i="80" s="1"/>
  <c r="C494" i="80" s="1"/>
  <c r="C495" i="80" s="1"/>
  <c r="C496" i="80" s="1"/>
  <c r="C497" i="80" s="1"/>
  <c r="C498" i="80" s="1"/>
  <c r="C499" i="80" s="1"/>
  <c r="C500" i="80" s="1"/>
  <c r="C501" i="80" s="1"/>
  <c r="C502" i="80" s="1"/>
  <c r="C503" i="80" s="1"/>
  <c r="C504" i="80" s="1"/>
  <c r="C505" i="80" s="1"/>
  <c r="C506" i="80" s="1"/>
  <c r="L505" i="80"/>
  <c r="F505" i="80"/>
  <c r="E505" i="80"/>
  <c r="D505" i="80"/>
  <c r="L504" i="80"/>
  <c r="F504" i="80"/>
  <c r="E504" i="80"/>
  <c r="D504" i="80"/>
  <c r="L503" i="80"/>
  <c r="F503" i="80"/>
  <c r="E503" i="80"/>
  <c r="D503" i="80"/>
  <c r="L502" i="80"/>
  <c r="F502" i="80"/>
  <c r="E502" i="80"/>
  <c r="D502" i="80"/>
  <c r="L501" i="80"/>
  <c r="F501" i="80"/>
  <c r="E501" i="80"/>
  <c r="D501" i="80"/>
  <c r="L500" i="80"/>
  <c r="F500" i="80"/>
  <c r="E500" i="80"/>
  <c r="D500" i="80"/>
  <c r="L499" i="80"/>
  <c r="F499" i="80"/>
  <c r="E499" i="80"/>
  <c r="D499" i="80"/>
  <c r="L498" i="80"/>
  <c r="F498" i="80"/>
  <c r="E498" i="80"/>
  <c r="D498" i="80"/>
  <c r="L497" i="80"/>
  <c r="F497" i="80"/>
  <c r="E497" i="80"/>
  <c r="D497" i="80"/>
  <c r="L496" i="80"/>
  <c r="F496" i="80"/>
  <c r="E496" i="80"/>
  <c r="D496" i="80"/>
  <c r="L495" i="80"/>
  <c r="F495" i="80"/>
  <c r="E495" i="80"/>
  <c r="D495" i="80"/>
  <c r="L494" i="80"/>
  <c r="F494" i="80"/>
  <c r="E494" i="80"/>
  <c r="D494" i="80"/>
  <c r="L493" i="80"/>
  <c r="F493" i="80"/>
  <c r="E493" i="80"/>
  <c r="D493" i="80"/>
  <c r="L492" i="80"/>
  <c r="F492" i="80"/>
  <c r="E492" i="80"/>
  <c r="D492" i="80"/>
  <c r="L491" i="80"/>
  <c r="F491" i="80"/>
  <c r="E491" i="80"/>
  <c r="D491" i="80"/>
  <c r="L490" i="80"/>
  <c r="F490" i="80"/>
  <c r="E490" i="80"/>
  <c r="D490" i="80"/>
  <c r="L489" i="80"/>
  <c r="F489" i="80"/>
  <c r="E489" i="80"/>
  <c r="D489" i="80"/>
  <c r="L488" i="80"/>
  <c r="F488" i="80"/>
  <c r="E488" i="80"/>
  <c r="D488" i="80"/>
  <c r="L487" i="80"/>
  <c r="F487" i="80"/>
  <c r="E487" i="80"/>
  <c r="D487" i="80"/>
  <c r="L486" i="80"/>
  <c r="F486" i="80"/>
  <c r="E486" i="80"/>
  <c r="D486" i="80"/>
  <c r="L485" i="80"/>
  <c r="F485" i="80"/>
  <c r="E485" i="80"/>
  <c r="D485" i="80"/>
  <c r="L484" i="80"/>
  <c r="F484" i="80"/>
  <c r="E484" i="80"/>
  <c r="D484" i="80"/>
  <c r="L483" i="80"/>
  <c r="F483" i="80"/>
  <c r="E483" i="80"/>
  <c r="D483" i="80"/>
  <c r="L482" i="80"/>
  <c r="F482" i="80"/>
  <c r="E482" i="80"/>
  <c r="D482" i="80"/>
  <c r="L481" i="80"/>
  <c r="F481" i="80"/>
  <c r="E481" i="80"/>
  <c r="D481" i="80"/>
  <c r="L480" i="80"/>
  <c r="F480" i="80"/>
  <c r="E480" i="80"/>
  <c r="D480" i="80"/>
  <c r="L479" i="80"/>
  <c r="F479" i="80"/>
  <c r="E479" i="80"/>
  <c r="D479" i="80"/>
  <c r="L478" i="80"/>
  <c r="F478" i="80"/>
  <c r="E478" i="80"/>
  <c r="D478" i="80"/>
  <c r="L477" i="80"/>
  <c r="F477" i="80"/>
  <c r="E477" i="80"/>
  <c r="D477" i="80"/>
  <c r="L476" i="80"/>
  <c r="F476" i="80"/>
  <c r="E476" i="80"/>
  <c r="D476" i="80"/>
  <c r="L475" i="80"/>
  <c r="F475" i="80"/>
  <c r="E475" i="80"/>
  <c r="D475" i="80"/>
  <c r="L474" i="80"/>
  <c r="F474" i="80"/>
  <c r="E474" i="80"/>
  <c r="D474" i="80"/>
  <c r="L473" i="80"/>
  <c r="F473" i="80"/>
  <c r="E473" i="80"/>
  <c r="D473" i="80"/>
  <c r="L472" i="80"/>
  <c r="F472" i="80"/>
  <c r="E472" i="80"/>
  <c r="D472" i="80"/>
  <c r="L471" i="80"/>
  <c r="F471" i="80"/>
  <c r="E471" i="80"/>
  <c r="D471" i="80"/>
  <c r="L470" i="80"/>
  <c r="F470" i="80"/>
  <c r="E470" i="80"/>
  <c r="D470" i="80"/>
  <c r="L469" i="80"/>
  <c r="F469" i="80"/>
  <c r="E469" i="80"/>
  <c r="D469" i="80"/>
  <c r="L468" i="80"/>
  <c r="F468" i="80"/>
  <c r="E468" i="80"/>
  <c r="D468" i="80"/>
  <c r="L467" i="80"/>
  <c r="F467" i="80"/>
  <c r="E467" i="80"/>
  <c r="D467" i="80"/>
  <c r="L466" i="80"/>
  <c r="F466" i="80"/>
  <c r="E466" i="80"/>
  <c r="D466" i="80"/>
  <c r="L465" i="80"/>
  <c r="F465" i="80"/>
  <c r="E465" i="80"/>
  <c r="D465" i="80"/>
  <c r="L464" i="80"/>
  <c r="F464" i="80"/>
  <c r="E464" i="80"/>
  <c r="D464" i="80"/>
  <c r="L463" i="80"/>
  <c r="F463" i="80"/>
  <c r="E463" i="80"/>
  <c r="D463" i="80"/>
  <c r="L462" i="80"/>
  <c r="F462" i="80"/>
  <c r="E462" i="80"/>
  <c r="D462" i="80"/>
  <c r="L461" i="80"/>
  <c r="F461" i="80"/>
  <c r="E461" i="80"/>
  <c r="D461" i="80"/>
  <c r="L460" i="80"/>
  <c r="F460" i="80"/>
  <c r="E460" i="80"/>
  <c r="D460" i="80"/>
  <c r="L459" i="80"/>
  <c r="F459" i="80"/>
  <c r="E459" i="80"/>
  <c r="D459" i="80"/>
  <c r="L458" i="80"/>
  <c r="F458" i="80"/>
  <c r="E458" i="80"/>
  <c r="D458" i="80"/>
  <c r="L457" i="80"/>
  <c r="F457" i="80"/>
  <c r="E457" i="80"/>
  <c r="D457" i="80"/>
  <c r="L456" i="80"/>
  <c r="F456" i="80"/>
  <c r="E456" i="80"/>
  <c r="D456" i="80"/>
  <c r="L455" i="80"/>
  <c r="F455" i="80"/>
  <c r="E455" i="80"/>
  <c r="D455" i="80"/>
  <c r="L454" i="80"/>
  <c r="F454" i="80"/>
  <c r="E454" i="80"/>
  <c r="D454" i="80"/>
  <c r="L453" i="80"/>
  <c r="F453" i="80"/>
  <c r="E453" i="80"/>
  <c r="D453" i="80"/>
  <c r="L452" i="80"/>
  <c r="F452" i="80"/>
  <c r="E452" i="80"/>
  <c r="D452" i="80"/>
  <c r="L451" i="80"/>
  <c r="F451" i="80"/>
  <c r="E451" i="80"/>
  <c r="D451" i="80"/>
  <c r="L450" i="80"/>
  <c r="F450" i="80"/>
  <c r="E450" i="80"/>
  <c r="D450" i="80"/>
  <c r="L449" i="80"/>
  <c r="F449" i="80"/>
  <c r="E449" i="80"/>
  <c r="D449" i="80"/>
  <c r="L448" i="80"/>
  <c r="F448" i="80"/>
  <c r="E448" i="80"/>
  <c r="D448" i="80"/>
  <c r="L447" i="80"/>
  <c r="F447" i="80"/>
  <c r="E447" i="80"/>
  <c r="D447" i="80"/>
  <c r="L446" i="80"/>
  <c r="F446" i="80"/>
  <c r="E446" i="80"/>
  <c r="D446" i="80"/>
  <c r="L445" i="80"/>
  <c r="F445" i="80"/>
  <c r="E445" i="80"/>
  <c r="D445" i="80"/>
  <c r="L444" i="80"/>
  <c r="F444" i="80"/>
  <c r="E444" i="80"/>
  <c r="D444" i="80"/>
  <c r="L443" i="80"/>
  <c r="F443" i="80"/>
  <c r="E443" i="80"/>
  <c r="D443" i="80"/>
  <c r="L442" i="80"/>
  <c r="F442" i="80"/>
  <c r="E442" i="80"/>
  <c r="D442" i="80"/>
  <c r="L441" i="80"/>
  <c r="F441" i="80"/>
  <c r="E441" i="80"/>
  <c r="D441" i="80"/>
  <c r="L440" i="80"/>
  <c r="F440" i="80"/>
  <c r="E440" i="80"/>
  <c r="D440" i="80"/>
  <c r="L439" i="80"/>
  <c r="F439" i="80"/>
  <c r="E439" i="80"/>
  <c r="D439" i="80"/>
  <c r="L438" i="80"/>
  <c r="F438" i="80"/>
  <c r="E438" i="80"/>
  <c r="D438" i="80"/>
  <c r="L437" i="80"/>
  <c r="F437" i="80"/>
  <c r="E437" i="80"/>
  <c r="D437" i="80"/>
  <c r="L436" i="80"/>
  <c r="F436" i="80"/>
  <c r="E436" i="80"/>
  <c r="D436" i="80"/>
  <c r="L435" i="80"/>
  <c r="F435" i="80"/>
  <c r="E435" i="80"/>
  <c r="D435" i="80"/>
  <c r="L434" i="80"/>
  <c r="F434" i="80"/>
  <c r="E434" i="80"/>
  <c r="D434" i="80"/>
  <c r="L433" i="80"/>
  <c r="F433" i="80"/>
  <c r="E433" i="80"/>
  <c r="D433" i="80"/>
  <c r="L432" i="80"/>
  <c r="F432" i="80"/>
  <c r="E432" i="80"/>
  <c r="D432" i="80"/>
  <c r="L431" i="80"/>
  <c r="F431" i="80"/>
  <c r="E431" i="80"/>
  <c r="D431" i="80"/>
  <c r="L430" i="80"/>
  <c r="F430" i="80"/>
  <c r="E430" i="80"/>
  <c r="D430" i="80"/>
  <c r="L429" i="80"/>
  <c r="F429" i="80"/>
  <c r="E429" i="80"/>
  <c r="D429" i="80"/>
  <c r="L428" i="80"/>
  <c r="F428" i="80"/>
  <c r="E428" i="80"/>
  <c r="D428" i="80"/>
  <c r="L427" i="80"/>
  <c r="F427" i="80"/>
  <c r="E427" i="80"/>
  <c r="D427" i="80"/>
  <c r="L426" i="80"/>
  <c r="F426" i="80"/>
  <c r="E426" i="80"/>
  <c r="D426" i="80"/>
  <c r="L425" i="80"/>
  <c r="F425" i="80"/>
  <c r="E425" i="80"/>
  <c r="D425" i="80"/>
  <c r="L424" i="80"/>
  <c r="F424" i="80"/>
  <c r="E424" i="80"/>
  <c r="D424" i="80"/>
  <c r="L423" i="80"/>
  <c r="F423" i="80"/>
  <c r="E423" i="80"/>
  <c r="D423" i="80"/>
  <c r="L422" i="80"/>
  <c r="F422" i="80"/>
  <c r="E422" i="80"/>
  <c r="D422" i="80"/>
  <c r="L421" i="80"/>
  <c r="F421" i="80"/>
  <c r="E421" i="80"/>
  <c r="D421" i="80"/>
  <c r="L420" i="80"/>
  <c r="F420" i="80"/>
  <c r="E420" i="80"/>
  <c r="D420" i="80"/>
  <c r="L419" i="80"/>
  <c r="F419" i="80"/>
  <c r="E419" i="80"/>
  <c r="D419" i="80"/>
  <c r="L418" i="80"/>
  <c r="F418" i="80"/>
  <c r="E418" i="80"/>
  <c r="D418" i="80"/>
  <c r="L417" i="80"/>
  <c r="F417" i="80"/>
  <c r="E417" i="80"/>
  <c r="D417" i="80"/>
  <c r="L416" i="80"/>
  <c r="F416" i="80"/>
  <c r="E416" i="80"/>
  <c r="D416" i="80"/>
  <c r="L415" i="80"/>
  <c r="F415" i="80"/>
  <c r="E415" i="80"/>
  <c r="D415" i="80"/>
  <c r="L414" i="80"/>
  <c r="F414" i="80"/>
  <c r="E414" i="80"/>
  <c r="D414" i="80"/>
  <c r="L413" i="80"/>
  <c r="F413" i="80"/>
  <c r="E413" i="80"/>
  <c r="D413" i="80"/>
  <c r="L412" i="80"/>
  <c r="F412" i="80"/>
  <c r="E412" i="80"/>
  <c r="D412" i="80"/>
  <c r="L411" i="80"/>
  <c r="F411" i="80"/>
  <c r="E411" i="80"/>
  <c r="D411" i="80"/>
  <c r="L410" i="80"/>
  <c r="F410" i="80"/>
  <c r="E410" i="80"/>
  <c r="D410" i="80"/>
  <c r="L409" i="80"/>
  <c r="F409" i="80"/>
  <c r="E409" i="80"/>
  <c r="D409" i="80"/>
  <c r="L408" i="80"/>
  <c r="F408" i="80"/>
  <c r="E408" i="80"/>
  <c r="D408" i="80"/>
  <c r="L407" i="80"/>
  <c r="F407" i="80"/>
  <c r="E407" i="80"/>
  <c r="D407" i="80"/>
  <c r="L406" i="80"/>
  <c r="F406" i="80"/>
  <c r="E406" i="80"/>
  <c r="D406" i="80"/>
  <c r="L405" i="80"/>
  <c r="F405" i="80"/>
  <c r="E405" i="80"/>
  <c r="D405" i="80"/>
  <c r="L404" i="80"/>
  <c r="F404" i="80"/>
  <c r="E404" i="80"/>
  <c r="D404" i="80"/>
  <c r="L403" i="80"/>
  <c r="F403" i="80"/>
  <c r="E403" i="80"/>
  <c r="D403" i="80"/>
  <c r="L402" i="80"/>
  <c r="F402" i="80"/>
  <c r="E402" i="80"/>
  <c r="D402" i="80"/>
  <c r="L401" i="80"/>
  <c r="F401" i="80"/>
  <c r="E401" i="80"/>
  <c r="D401" i="80"/>
  <c r="L400" i="80"/>
  <c r="F400" i="80"/>
  <c r="E400" i="80"/>
  <c r="D400" i="80"/>
  <c r="L399" i="80"/>
  <c r="F399" i="80"/>
  <c r="E399" i="80"/>
  <c r="D399" i="80"/>
  <c r="L398" i="80"/>
  <c r="F398" i="80"/>
  <c r="E398" i="80"/>
  <c r="D398" i="80"/>
  <c r="L397" i="80"/>
  <c r="F397" i="80"/>
  <c r="E397" i="80"/>
  <c r="D397" i="80"/>
  <c r="L396" i="80"/>
  <c r="F396" i="80"/>
  <c r="E396" i="80"/>
  <c r="D396" i="80"/>
  <c r="L395" i="80"/>
  <c r="F395" i="80"/>
  <c r="E395" i="80"/>
  <c r="D395" i="80"/>
  <c r="L394" i="80"/>
  <c r="F394" i="80"/>
  <c r="E394" i="80"/>
  <c r="D394" i="80"/>
  <c r="L393" i="80"/>
  <c r="F393" i="80"/>
  <c r="E393" i="80"/>
  <c r="D393" i="80"/>
  <c r="L392" i="80"/>
  <c r="F392" i="80"/>
  <c r="E392" i="80"/>
  <c r="D392" i="80"/>
  <c r="L391" i="80"/>
  <c r="F391" i="80"/>
  <c r="E391" i="80"/>
  <c r="D391" i="80"/>
  <c r="L390" i="80"/>
  <c r="F390" i="80"/>
  <c r="E390" i="80"/>
  <c r="D390" i="80"/>
  <c r="L389" i="80"/>
  <c r="F389" i="80"/>
  <c r="E389" i="80"/>
  <c r="D389" i="80"/>
  <c r="L388" i="80"/>
  <c r="F388" i="80"/>
  <c r="E388" i="80"/>
  <c r="D388" i="80"/>
  <c r="L387" i="80"/>
  <c r="F387" i="80"/>
  <c r="E387" i="80"/>
  <c r="D387" i="80"/>
  <c r="L386" i="80"/>
  <c r="F386" i="80"/>
  <c r="E386" i="80"/>
  <c r="D386" i="80"/>
  <c r="L385" i="80"/>
  <c r="F385" i="80"/>
  <c r="E385" i="80"/>
  <c r="D385" i="80"/>
  <c r="L384" i="80"/>
  <c r="F384" i="80"/>
  <c r="E384" i="80"/>
  <c r="D384" i="80"/>
  <c r="L383" i="80"/>
  <c r="F383" i="80"/>
  <c r="E383" i="80"/>
  <c r="D383" i="80"/>
  <c r="L382" i="80"/>
  <c r="F382" i="80"/>
  <c r="E382" i="80"/>
  <c r="D382" i="80"/>
  <c r="L381" i="80"/>
  <c r="F381" i="80"/>
  <c r="E381" i="80"/>
  <c r="D381" i="80"/>
  <c r="L380" i="80"/>
  <c r="F380" i="80"/>
  <c r="E380" i="80"/>
  <c r="D380" i="80"/>
  <c r="L379" i="80"/>
  <c r="F379" i="80"/>
  <c r="E379" i="80"/>
  <c r="D379" i="80"/>
  <c r="L378" i="80"/>
  <c r="F378" i="80"/>
  <c r="E378" i="80"/>
  <c r="D378" i="80"/>
  <c r="L377" i="80"/>
  <c r="F377" i="80"/>
  <c r="E377" i="80"/>
  <c r="D377" i="80"/>
  <c r="L376" i="80"/>
  <c r="F376" i="80"/>
  <c r="E376" i="80"/>
  <c r="D376" i="80"/>
  <c r="L375" i="80"/>
  <c r="F375" i="80"/>
  <c r="E375" i="80"/>
  <c r="D375" i="80"/>
  <c r="L374" i="80"/>
  <c r="F374" i="80"/>
  <c r="E374" i="80"/>
  <c r="D374" i="80"/>
  <c r="L373" i="80"/>
  <c r="F373" i="80"/>
  <c r="E373" i="80"/>
  <c r="D373" i="80"/>
  <c r="L372" i="80"/>
  <c r="F372" i="80"/>
  <c r="E372" i="80"/>
  <c r="D372" i="80"/>
  <c r="L371" i="80"/>
  <c r="F371" i="80"/>
  <c r="E371" i="80"/>
  <c r="D371" i="80"/>
  <c r="L370" i="80"/>
  <c r="F370" i="80"/>
  <c r="E370" i="80"/>
  <c r="D370" i="80"/>
  <c r="L369" i="80"/>
  <c r="F369" i="80"/>
  <c r="E369" i="80"/>
  <c r="D369" i="80"/>
  <c r="L368" i="80"/>
  <c r="F368" i="80"/>
  <c r="E368" i="80"/>
  <c r="D368" i="80"/>
  <c r="L367" i="80"/>
  <c r="F367" i="80"/>
  <c r="E367" i="80"/>
  <c r="D367" i="80"/>
  <c r="L366" i="80"/>
  <c r="F366" i="80"/>
  <c r="E366" i="80"/>
  <c r="D366" i="80"/>
  <c r="L365" i="80"/>
  <c r="F365" i="80"/>
  <c r="E365" i="80"/>
  <c r="D365" i="80"/>
  <c r="L364" i="80"/>
  <c r="F364" i="80"/>
  <c r="E364" i="80"/>
  <c r="D364" i="80"/>
  <c r="L363" i="80"/>
  <c r="F363" i="80"/>
  <c r="E363" i="80"/>
  <c r="D363" i="80"/>
  <c r="L362" i="80"/>
  <c r="F362" i="80"/>
  <c r="E362" i="80"/>
  <c r="D362" i="80"/>
  <c r="L361" i="80"/>
  <c r="F361" i="80"/>
  <c r="E361" i="80"/>
  <c r="D361" i="80"/>
  <c r="L360" i="80"/>
  <c r="F360" i="80"/>
  <c r="E360" i="80"/>
  <c r="D360" i="80"/>
  <c r="L359" i="80"/>
  <c r="F359" i="80"/>
  <c r="E359" i="80"/>
  <c r="D359" i="80"/>
  <c r="L358" i="80"/>
  <c r="F358" i="80"/>
  <c r="E358" i="80"/>
  <c r="D358" i="80"/>
  <c r="L357" i="80"/>
  <c r="F357" i="80"/>
  <c r="E357" i="80"/>
  <c r="D357" i="80"/>
  <c r="L356" i="80"/>
  <c r="F356" i="80"/>
  <c r="E356" i="80"/>
  <c r="D356" i="80"/>
  <c r="L355" i="80"/>
  <c r="F355" i="80"/>
  <c r="E355" i="80"/>
  <c r="D355" i="80"/>
  <c r="L354" i="80"/>
  <c r="F354" i="80"/>
  <c r="E354" i="80"/>
  <c r="D354" i="80"/>
  <c r="L353" i="80"/>
  <c r="F353" i="80"/>
  <c r="E353" i="80"/>
  <c r="D353" i="80"/>
  <c r="L352" i="80"/>
  <c r="F352" i="80"/>
  <c r="E352" i="80"/>
  <c r="D352" i="80"/>
  <c r="L351" i="80"/>
  <c r="F351" i="80"/>
  <c r="E351" i="80"/>
  <c r="D351" i="80"/>
  <c r="L350" i="80"/>
  <c r="F350" i="80"/>
  <c r="E350" i="80"/>
  <c r="D350" i="80"/>
  <c r="L349" i="80"/>
  <c r="F349" i="80"/>
  <c r="E349" i="80"/>
  <c r="D349" i="80"/>
  <c r="L348" i="80"/>
  <c r="F348" i="80"/>
  <c r="E348" i="80"/>
  <c r="D348" i="80"/>
  <c r="L347" i="80"/>
  <c r="F347" i="80"/>
  <c r="E347" i="80"/>
  <c r="D347" i="80"/>
  <c r="L346" i="80"/>
  <c r="F346" i="80"/>
  <c r="E346" i="80"/>
  <c r="D346" i="80"/>
  <c r="L345" i="80"/>
  <c r="F345" i="80"/>
  <c r="E345" i="80"/>
  <c r="D345" i="80"/>
  <c r="L344" i="80"/>
  <c r="F344" i="80"/>
  <c r="E344" i="80"/>
  <c r="D344" i="80"/>
  <c r="L343" i="80"/>
  <c r="F343" i="80"/>
  <c r="E343" i="80"/>
  <c r="D343" i="80"/>
  <c r="L342" i="80"/>
  <c r="F342" i="80"/>
  <c r="E342" i="80"/>
  <c r="D342" i="80"/>
  <c r="L341" i="80"/>
  <c r="F341" i="80"/>
  <c r="E341" i="80"/>
  <c r="D341" i="80"/>
  <c r="L340" i="80"/>
  <c r="F340" i="80"/>
  <c r="E340" i="80"/>
  <c r="D340" i="80"/>
  <c r="L339" i="80"/>
  <c r="F339" i="80"/>
  <c r="E339" i="80"/>
  <c r="D339" i="80"/>
  <c r="L338" i="80"/>
  <c r="F338" i="80"/>
  <c r="E338" i="80"/>
  <c r="D338" i="80"/>
  <c r="L337" i="80"/>
  <c r="F337" i="80"/>
  <c r="E337" i="80"/>
  <c r="D337" i="80"/>
  <c r="L336" i="80"/>
  <c r="F336" i="80"/>
  <c r="E336" i="80"/>
  <c r="D336" i="80"/>
  <c r="L335" i="80"/>
  <c r="F335" i="80"/>
  <c r="E335" i="80"/>
  <c r="D335" i="80"/>
  <c r="L334" i="80"/>
  <c r="F334" i="80"/>
  <c r="E334" i="80"/>
  <c r="D334" i="80"/>
  <c r="L333" i="80"/>
  <c r="F333" i="80"/>
  <c r="E333" i="80"/>
  <c r="D333" i="80"/>
  <c r="L332" i="80"/>
  <c r="F332" i="80"/>
  <c r="E332" i="80"/>
  <c r="D332" i="80"/>
  <c r="L331" i="80"/>
  <c r="F331" i="80"/>
  <c r="E331" i="80"/>
  <c r="D331" i="80"/>
  <c r="L330" i="80"/>
  <c r="F330" i="80"/>
  <c r="E330" i="80"/>
  <c r="D330" i="80"/>
  <c r="L329" i="80"/>
  <c r="F329" i="80"/>
  <c r="E329" i="80"/>
  <c r="D329" i="80"/>
  <c r="L328" i="80"/>
  <c r="F328" i="80"/>
  <c r="E328" i="80"/>
  <c r="D328" i="80"/>
  <c r="L327" i="80"/>
  <c r="F327" i="80"/>
  <c r="E327" i="80"/>
  <c r="D327" i="80"/>
  <c r="L326" i="80"/>
  <c r="F326" i="80"/>
  <c r="E326" i="80"/>
  <c r="D326" i="80"/>
  <c r="L325" i="80"/>
  <c r="F325" i="80"/>
  <c r="E325" i="80"/>
  <c r="D325" i="80"/>
  <c r="L324" i="80"/>
  <c r="F324" i="80"/>
  <c r="E324" i="80"/>
  <c r="D324" i="80"/>
  <c r="L323" i="80"/>
  <c r="F323" i="80"/>
  <c r="E323" i="80"/>
  <c r="D323" i="80"/>
  <c r="L322" i="80"/>
  <c r="F322" i="80"/>
  <c r="E322" i="80"/>
  <c r="D322" i="80"/>
  <c r="L321" i="80"/>
  <c r="F321" i="80"/>
  <c r="E321" i="80"/>
  <c r="D321" i="80"/>
  <c r="L320" i="80"/>
  <c r="F320" i="80"/>
  <c r="E320" i="80"/>
  <c r="D320" i="80"/>
  <c r="L319" i="80"/>
  <c r="F319" i="80"/>
  <c r="E319" i="80"/>
  <c r="D319" i="80"/>
  <c r="L318" i="80"/>
  <c r="F318" i="80"/>
  <c r="E318" i="80"/>
  <c r="D318" i="80"/>
  <c r="L317" i="80"/>
  <c r="F317" i="80"/>
  <c r="E317" i="80"/>
  <c r="D317" i="80"/>
  <c r="L316" i="80"/>
  <c r="F316" i="80"/>
  <c r="E316" i="80"/>
  <c r="D316" i="80"/>
  <c r="L315" i="80"/>
  <c r="F315" i="80"/>
  <c r="E315" i="80"/>
  <c r="D315" i="80"/>
  <c r="L314" i="80"/>
  <c r="F314" i="80"/>
  <c r="E314" i="80"/>
  <c r="D314" i="80"/>
  <c r="L313" i="80"/>
  <c r="F313" i="80"/>
  <c r="E313" i="80"/>
  <c r="D313" i="80"/>
  <c r="L312" i="80"/>
  <c r="F312" i="80"/>
  <c r="E312" i="80"/>
  <c r="D312" i="80"/>
  <c r="L311" i="80"/>
  <c r="F311" i="80"/>
  <c r="E311" i="80"/>
  <c r="D311" i="80"/>
  <c r="L310" i="80"/>
  <c r="F310" i="80"/>
  <c r="E310" i="80"/>
  <c r="D310" i="80"/>
  <c r="L309" i="80"/>
  <c r="F309" i="80"/>
  <c r="E309" i="80"/>
  <c r="D309" i="80"/>
  <c r="L308" i="80"/>
  <c r="F308" i="80"/>
  <c r="E308" i="80"/>
  <c r="D308" i="80"/>
  <c r="L307" i="80"/>
  <c r="F307" i="80"/>
  <c r="E307" i="80"/>
  <c r="D307" i="80"/>
  <c r="L306" i="80"/>
  <c r="F306" i="80"/>
  <c r="E306" i="80"/>
  <c r="D306" i="80"/>
  <c r="L305" i="80"/>
  <c r="F305" i="80"/>
  <c r="E305" i="80"/>
  <c r="D305" i="80"/>
  <c r="L304" i="80"/>
  <c r="F304" i="80"/>
  <c r="E304" i="80"/>
  <c r="D304" i="80"/>
  <c r="L303" i="80"/>
  <c r="F303" i="80"/>
  <c r="E303" i="80"/>
  <c r="D303" i="80"/>
  <c r="L302" i="80"/>
  <c r="F302" i="80"/>
  <c r="E302" i="80"/>
  <c r="D302" i="80"/>
  <c r="L301" i="80"/>
  <c r="F301" i="80"/>
  <c r="E301" i="80"/>
  <c r="D301" i="80"/>
  <c r="L300" i="80"/>
  <c r="F300" i="80"/>
  <c r="E300" i="80"/>
  <c r="D300" i="80"/>
  <c r="L299" i="80"/>
  <c r="F299" i="80"/>
  <c r="E299" i="80"/>
  <c r="D299" i="80"/>
  <c r="L298" i="80"/>
  <c r="F298" i="80"/>
  <c r="E298" i="80"/>
  <c r="D298" i="80"/>
  <c r="L297" i="80"/>
  <c r="F297" i="80"/>
  <c r="E297" i="80"/>
  <c r="D297" i="80"/>
  <c r="L296" i="80"/>
  <c r="F296" i="80"/>
  <c r="E296" i="80"/>
  <c r="D296" i="80"/>
  <c r="L295" i="80"/>
  <c r="F295" i="80"/>
  <c r="E295" i="80"/>
  <c r="D295" i="80"/>
  <c r="L294" i="80"/>
  <c r="F294" i="80"/>
  <c r="E294" i="80"/>
  <c r="D294" i="80"/>
  <c r="L293" i="80"/>
  <c r="F293" i="80"/>
  <c r="E293" i="80"/>
  <c r="D293" i="80"/>
  <c r="L292" i="80"/>
  <c r="F292" i="80"/>
  <c r="E292" i="80"/>
  <c r="D292" i="80"/>
  <c r="L291" i="80"/>
  <c r="F291" i="80"/>
  <c r="E291" i="80"/>
  <c r="D291" i="80"/>
  <c r="L290" i="80"/>
  <c r="F290" i="80"/>
  <c r="E290" i="80"/>
  <c r="D290" i="80"/>
  <c r="L289" i="80"/>
  <c r="F289" i="80"/>
  <c r="E289" i="80"/>
  <c r="D289" i="80"/>
  <c r="L288" i="80"/>
  <c r="F288" i="80"/>
  <c r="E288" i="80"/>
  <c r="D288" i="80"/>
  <c r="L287" i="80"/>
  <c r="F287" i="80"/>
  <c r="E287" i="80"/>
  <c r="D287" i="80"/>
  <c r="L286" i="80"/>
  <c r="F286" i="80"/>
  <c r="E286" i="80"/>
  <c r="D286" i="80"/>
  <c r="L285" i="80"/>
  <c r="F285" i="80"/>
  <c r="E285" i="80"/>
  <c r="D285" i="80"/>
  <c r="L284" i="80"/>
  <c r="F284" i="80"/>
  <c r="E284" i="80"/>
  <c r="D284" i="80"/>
  <c r="L283" i="80"/>
  <c r="F283" i="80"/>
  <c r="E283" i="80"/>
  <c r="D283" i="80"/>
  <c r="L282" i="80"/>
  <c r="F282" i="80"/>
  <c r="E282" i="80"/>
  <c r="D282" i="80"/>
  <c r="L281" i="80"/>
  <c r="F281" i="80"/>
  <c r="E281" i="80"/>
  <c r="D281" i="80"/>
  <c r="L280" i="80"/>
  <c r="F280" i="80"/>
  <c r="E280" i="80"/>
  <c r="D280" i="80"/>
  <c r="L279" i="80"/>
  <c r="F279" i="80"/>
  <c r="E279" i="80"/>
  <c r="D279" i="80"/>
  <c r="L278" i="80"/>
  <c r="F278" i="80"/>
  <c r="E278" i="80"/>
  <c r="D278" i="80"/>
  <c r="L277" i="80"/>
  <c r="F277" i="80"/>
  <c r="E277" i="80"/>
  <c r="D277" i="80"/>
  <c r="L276" i="80"/>
  <c r="F276" i="80"/>
  <c r="E276" i="80"/>
  <c r="D276" i="80"/>
  <c r="L275" i="80"/>
  <c r="F275" i="80"/>
  <c r="E275" i="80"/>
  <c r="D275" i="80"/>
  <c r="L274" i="80"/>
  <c r="F274" i="80"/>
  <c r="E274" i="80"/>
  <c r="D274" i="80"/>
  <c r="L273" i="80"/>
  <c r="F273" i="80"/>
  <c r="E273" i="80"/>
  <c r="D273" i="80"/>
  <c r="L272" i="80"/>
  <c r="F272" i="80"/>
  <c r="E272" i="80"/>
  <c r="D272" i="80"/>
  <c r="L271" i="80"/>
  <c r="F271" i="80"/>
  <c r="E271" i="80"/>
  <c r="D271" i="80"/>
  <c r="L270" i="80"/>
  <c r="F270" i="80"/>
  <c r="E270" i="80"/>
  <c r="D270" i="80"/>
  <c r="L269" i="80"/>
  <c r="F269" i="80"/>
  <c r="E269" i="80"/>
  <c r="D269" i="80"/>
  <c r="L268" i="80"/>
  <c r="F268" i="80"/>
  <c r="E268" i="80"/>
  <c r="D268" i="80"/>
  <c r="L267" i="80"/>
  <c r="F267" i="80"/>
  <c r="E267" i="80"/>
  <c r="D267" i="80"/>
  <c r="L266" i="80"/>
  <c r="F266" i="80"/>
  <c r="E266" i="80"/>
  <c r="D266" i="80"/>
  <c r="L265" i="80"/>
  <c r="F265" i="80"/>
  <c r="E265" i="80"/>
  <c r="D265" i="80"/>
  <c r="L264" i="80"/>
  <c r="F264" i="80"/>
  <c r="E264" i="80"/>
  <c r="D264" i="80"/>
  <c r="L263" i="80"/>
  <c r="F263" i="80"/>
  <c r="E263" i="80"/>
  <c r="D263" i="80"/>
  <c r="L262" i="80"/>
  <c r="F262" i="80"/>
  <c r="E262" i="80"/>
  <c r="D262" i="80"/>
  <c r="L261" i="80"/>
  <c r="F261" i="80"/>
  <c r="E261" i="80"/>
  <c r="D261" i="80"/>
  <c r="L260" i="80"/>
  <c r="F260" i="80"/>
  <c r="E260" i="80"/>
  <c r="D260" i="80"/>
  <c r="L259" i="80"/>
  <c r="F259" i="80"/>
  <c r="E259" i="80"/>
  <c r="D259" i="80"/>
  <c r="L258" i="80"/>
  <c r="F258" i="80"/>
  <c r="E258" i="80"/>
  <c r="D258" i="80"/>
  <c r="L257" i="80"/>
  <c r="F257" i="80"/>
  <c r="E257" i="80"/>
  <c r="D257" i="80"/>
  <c r="L256" i="80"/>
  <c r="F256" i="80"/>
  <c r="E256" i="80"/>
  <c r="D256" i="80"/>
  <c r="L255" i="80"/>
  <c r="F255" i="80"/>
  <c r="E255" i="80"/>
  <c r="D255" i="80"/>
  <c r="L254" i="80"/>
  <c r="F254" i="80"/>
  <c r="E254" i="80"/>
  <c r="D254" i="80"/>
  <c r="L253" i="80"/>
  <c r="F253" i="80"/>
  <c r="E253" i="80"/>
  <c r="D253" i="80"/>
  <c r="L252" i="80"/>
  <c r="F252" i="80"/>
  <c r="E252" i="80"/>
  <c r="D252" i="80"/>
  <c r="L251" i="80"/>
  <c r="F251" i="80"/>
  <c r="E251" i="80"/>
  <c r="D251" i="80"/>
  <c r="L250" i="80"/>
  <c r="F250" i="80"/>
  <c r="E250" i="80"/>
  <c r="D250" i="80"/>
  <c r="L249" i="80"/>
  <c r="F249" i="80"/>
  <c r="E249" i="80"/>
  <c r="D249" i="80"/>
  <c r="L248" i="80"/>
  <c r="F248" i="80"/>
  <c r="E248" i="80"/>
  <c r="D248" i="80"/>
  <c r="L247" i="80"/>
  <c r="F247" i="80"/>
  <c r="E247" i="80"/>
  <c r="D247" i="80"/>
  <c r="L246" i="80"/>
  <c r="F246" i="80"/>
  <c r="E246" i="80"/>
  <c r="D246" i="80"/>
  <c r="L245" i="80"/>
  <c r="F245" i="80"/>
  <c r="E245" i="80"/>
  <c r="D245" i="80"/>
  <c r="L244" i="80"/>
  <c r="F244" i="80"/>
  <c r="E244" i="80"/>
  <c r="D244" i="80"/>
  <c r="L243" i="80"/>
  <c r="F243" i="80"/>
  <c r="E243" i="80"/>
  <c r="D243" i="80"/>
  <c r="L242" i="80"/>
  <c r="F242" i="80"/>
  <c r="E242" i="80"/>
  <c r="D242" i="80"/>
  <c r="L241" i="80"/>
  <c r="F241" i="80"/>
  <c r="E241" i="80"/>
  <c r="D241" i="80"/>
  <c r="L240" i="80"/>
  <c r="F240" i="80"/>
  <c r="E240" i="80"/>
  <c r="D240" i="80"/>
  <c r="L239" i="80"/>
  <c r="F239" i="80"/>
  <c r="E239" i="80"/>
  <c r="D239" i="80"/>
  <c r="L238" i="80"/>
  <c r="F238" i="80"/>
  <c r="E238" i="80"/>
  <c r="D238" i="80"/>
  <c r="L237" i="80"/>
  <c r="F237" i="80"/>
  <c r="E237" i="80"/>
  <c r="D237" i="80"/>
  <c r="L236" i="80"/>
  <c r="F236" i="80"/>
  <c r="E236" i="80"/>
  <c r="D236" i="80"/>
  <c r="L235" i="80"/>
  <c r="F235" i="80"/>
  <c r="E235" i="80"/>
  <c r="D235" i="80"/>
  <c r="L234" i="80"/>
  <c r="F234" i="80"/>
  <c r="E234" i="80"/>
  <c r="D234" i="80"/>
  <c r="L233" i="80"/>
  <c r="F233" i="80"/>
  <c r="E233" i="80"/>
  <c r="D233" i="80"/>
  <c r="L232" i="80"/>
  <c r="F232" i="80"/>
  <c r="E232" i="80"/>
  <c r="D232" i="80"/>
  <c r="L231" i="80"/>
  <c r="F231" i="80"/>
  <c r="E231" i="80"/>
  <c r="D231" i="80"/>
  <c r="L230" i="80"/>
  <c r="F230" i="80"/>
  <c r="E230" i="80"/>
  <c r="D230" i="80"/>
  <c r="L229" i="80"/>
  <c r="F229" i="80"/>
  <c r="E229" i="80"/>
  <c r="D229" i="80"/>
  <c r="L228" i="80"/>
  <c r="F228" i="80"/>
  <c r="E228" i="80"/>
  <c r="D228" i="80"/>
  <c r="L227" i="80"/>
  <c r="F227" i="80"/>
  <c r="E227" i="80"/>
  <c r="D227" i="80"/>
  <c r="L226" i="80"/>
  <c r="F226" i="80"/>
  <c r="E226" i="80"/>
  <c r="D226" i="80"/>
  <c r="L225" i="80"/>
  <c r="F225" i="80"/>
  <c r="E225" i="80"/>
  <c r="D225" i="80"/>
  <c r="L224" i="80"/>
  <c r="F224" i="80"/>
  <c r="E224" i="80"/>
  <c r="D224" i="80"/>
  <c r="L223" i="80"/>
  <c r="F223" i="80"/>
  <c r="E223" i="80"/>
  <c r="D223" i="80"/>
  <c r="L222" i="80"/>
  <c r="F222" i="80"/>
  <c r="E222" i="80"/>
  <c r="D222" i="80"/>
  <c r="L221" i="80"/>
  <c r="F221" i="80"/>
  <c r="E221" i="80"/>
  <c r="D221" i="80"/>
  <c r="L220" i="80"/>
  <c r="F220" i="80"/>
  <c r="E220" i="80"/>
  <c r="D220" i="80"/>
  <c r="L219" i="80"/>
  <c r="F219" i="80"/>
  <c r="E219" i="80"/>
  <c r="D219" i="80"/>
  <c r="L218" i="80"/>
  <c r="F218" i="80"/>
  <c r="E218" i="80"/>
  <c r="D218" i="80"/>
  <c r="L217" i="80"/>
  <c r="F217" i="80"/>
  <c r="E217" i="80"/>
  <c r="D217" i="80"/>
  <c r="L216" i="80"/>
  <c r="F216" i="80"/>
  <c r="E216" i="80"/>
  <c r="D216" i="80"/>
  <c r="L215" i="80"/>
  <c r="F215" i="80"/>
  <c r="E215" i="80"/>
  <c r="D215" i="80"/>
  <c r="L214" i="80"/>
  <c r="F214" i="80"/>
  <c r="E214" i="80"/>
  <c r="D214" i="80"/>
  <c r="L213" i="80"/>
  <c r="F213" i="80"/>
  <c r="E213" i="80"/>
  <c r="D213" i="80"/>
  <c r="L212" i="80"/>
  <c r="F212" i="80"/>
  <c r="E212" i="80"/>
  <c r="D212" i="80"/>
  <c r="L211" i="80"/>
  <c r="F211" i="80"/>
  <c r="E211" i="80"/>
  <c r="D211" i="80"/>
  <c r="L210" i="80"/>
  <c r="F210" i="80"/>
  <c r="E210" i="80"/>
  <c r="D210" i="80"/>
  <c r="L209" i="80"/>
  <c r="F209" i="80"/>
  <c r="E209" i="80"/>
  <c r="D209" i="80"/>
  <c r="L208" i="80"/>
  <c r="F208" i="80"/>
  <c r="E208" i="80"/>
  <c r="D208" i="80"/>
  <c r="L207" i="80"/>
  <c r="F207" i="80"/>
  <c r="E207" i="80"/>
  <c r="D207" i="80"/>
  <c r="L206" i="80"/>
  <c r="F206" i="80"/>
  <c r="E206" i="80"/>
  <c r="D206" i="80"/>
  <c r="L205" i="80"/>
  <c r="F205" i="80"/>
  <c r="E205" i="80"/>
  <c r="D205" i="80"/>
  <c r="L204" i="80"/>
  <c r="F204" i="80"/>
  <c r="E204" i="80"/>
  <c r="D204" i="80"/>
  <c r="L203" i="80"/>
  <c r="F203" i="80"/>
  <c r="E203" i="80"/>
  <c r="D203" i="80"/>
  <c r="L202" i="80"/>
  <c r="F202" i="80"/>
  <c r="E202" i="80"/>
  <c r="D202" i="80"/>
  <c r="L201" i="80"/>
  <c r="F201" i="80"/>
  <c r="E201" i="80"/>
  <c r="D201" i="80"/>
  <c r="L200" i="80"/>
  <c r="F200" i="80"/>
  <c r="E200" i="80"/>
  <c r="D200" i="80"/>
  <c r="L199" i="80"/>
  <c r="F199" i="80"/>
  <c r="E199" i="80"/>
  <c r="D199" i="80"/>
  <c r="L198" i="80"/>
  <c r="F198" i="80"/>
  <c r="E198" i="80"/>
  <c r="D198" i="80"/>
  <c r="L197" i="80"/>
  <c r="F197" i="80"/>
  <c r="E197" i="80"/>
  <c r="D197" i="80"/>
  <c r="L196" i="80"/>
  <c r="F196" i="80"/>
  <c r="E196" i="80"/>
  <c r="D196" i="80"/>
  <c r="L195" i="80"/>
  <c r="F195" i="80"/>
  <c r="E195" i="80"/>
  <c r="D195" i="80"/>
  <c r="L194" i="80"/>
  <c r="F194" i="80"/>
  <c r="E194" i="80"/>
  <c r="D194" i="80"/>
  <c r="L193" i="80"/>
  <c r="F193" i="80"/>
  <c r="E193" i="80"/>
  <c r="D193" i="80"/>
  <c r="L192" i="80"/>
  <c r="F192" i="80"/>
  <c r="E192" i="80"/>
  <c r="D192" i="80"/>
  <c r="L191" i="80"/>
  <c r="F191" i="80"/>
  <c r="E191" i="80"/>
  <c r="D191" i="80"/>
  <c r="L190" i="80"/>
  <c r="F190" i="80"/>
  <c r="E190" i="80"/>
  <c r="D190" i="80"/>
  <c r="L189" i="80"/>
  <c r="F189" i="80"/>
  <c r="E189" i="80"/>
  <c r="D189" i="80"/>
  <c r="L188" i="80"/>
  <c r="F188" i="80"/>
  <c r="E188" i="80"/>
  <c r="D188" i="80"/>
  <c r="L187" i="80"/>
  <c r="F187" i="80"/>
  <c r="E187" i="80"/>
  <c r="D187" i="80"/>
  <c r="L186" i="80"/>
  <c r="F186" i="80"/>
  <c r="E186" i="80"/>
  <c r="D186" i="80"/>
  <c r="L185" i="80"/>
  <c r="F185" i="80"/>
  <c r="E185" i="80"/>
  <c r="D185" i="80"/>
  <c r="L184" i="80"/>
  <c r="F184" i="80"/>
  <c r="E184" i="80"/>
  <c r="D184" i="80"/>
  <c r="L183" i="80"/>
  <c r="F183" i="80"/>
  <c r="E183" i="80"/>
  <c r="D183" i="80"/>
  <c r="L182" i="80"/>
  <c r="F182" i="80"/>
  <c r="E182" i="80"/>
  <c r="D182" i="80"/>
  <c r="L181" i="80"/>
  <c r="F181" i="80"/>
  <c r="E181" i="80"/>
  <c r="D181" i="80"/>
  <c r="L180" i="80"/>
  <c r="F180" i="80"/>
  <c r="E180" i="80"/>
  <c r="D180" i="80"/>
  <c r="L179" i="80"/>
  <c r="F179" i="80"/>
  <c r="E179" i="80"/>
  <c r="D179" i="80"/>
  <c r="L178" i="80"/>
  <c r="F178" i="80"/>
  <c r="E178" i="80"/>
  <c r="D178" i="80"/>
  <c r="L177" i="80"/>
  <c r="F177" i="80"/>
  <c r="E177" i="80"/>
  <c r="D177" i="80"/>
  <c r="L176" i="80"/>
  <c r="F176" i="80"/>
  <c r="E176" i="80"/>
  <c r="D176" i="80"/>
  <c r="L175" i="80"/>
  <c r="F175" i="80"/>
  <c r="E175" i="80"/>
  <c r="D175" i="80"/>
  <c r="L174" i="80"/>
  <c r="F174" i="80"/>
  <c r="E174" i="80"/>
  <c r="D174" i="80"/>
  <c r="L173" i="80"/>
  <c r="F173" i="80"/>
  <c r="E173" i="80"/>
  <c r="D173" i="80"/>
  <c r="L172" i="80"/>
  <c r="F172" i="80"/>
  <c r="E172" i="80"/>
  <c r="D172" i="80"/>
  <c r="L171" i="80"/>
  <c r="F171" i="80"/>
  <c r="E171" i="80"/>
  <c r="D171" i="80"/>
  <c r="L170" i="80"/>
  <c r="F170" i="80"/>
  <c r="E170" i="80"/>
  <c r="D170" i="80"/>
  <c r="L169" i="80"/>
  <c r="F169" i="80"/>
  <c r="E169" i="80"/>
  <c r="D169" i="80"/>
  <c r="L168" i="80"/>
  <c r="F168" i="80"/>
  <c r="E168" i="80"/>
  <c r="D168" i="80"/>
  <c r="L167" i="80"/>
  <c r="F167" i="80"/>
  <c r="E167" i="80"/>
  <c r="D167" i="80"/>
  <c r="L166" i="80"/>
  <c r="F166" i="80"/>
  <c r="E166" i="80"/>
  <c r="D166" i="80"/>
  <c r="L165" i="80"/>
  <c r="F165" i="80"/>
  <c r="E165" i="80"/>
  <c r="D165" i="80"/>
  <c r="L164" i="80"/>
  <c r="F164" i="80"/>
  <c r="E164" i="80"/>
  <c r="D164" i="80"/>
  <c r="L163" i="80"/>
  <c r="F163" i="80"/>
  <c r="E163" i="80"/>
  <c r="D163" i="80"/>
  <c r="L162" i="80"/>
  <c r="F162" i="80"/>
  <c r="E162" i="80"/>
  <c r="D162" i="80"/>
  <c r="L161" i="80"/>
  <c r="F161" i="80"/>
  <c r="E161" i="80"/>
  <c r="D161" i="80"/>
  <c r="L160" i="80"/>
  <c r="F160" i="80"/>
  <c r="E160" i="80"/>
  <c r="D160" i="80"/>
  <c r="L159" i="80"/>
  <c r="F159" i="80"/>
  <c r="E159" i="80"/>
  <c r="D159" i="80"/>
  <c r="L158" i="80"/>
  <c r="F158" i="80"/>
  <c r="E158" i="80"/>
  <c r="D158" i="80"/>
  <c r="L157" i="80"/>
  <c r="F157" i="80"/>
  <c r="E157" i="80"/>
  <c r="D157" i="80"/>
  <c r="L156" i="80"/>
  <c r="F156" i="80"/>
  <c r="E156" i="80"/>
  <c r="D156" i="80"/>
  <c r="L155" i="80"/>
  <c r="F155" i="80"/>
  <c r="E155" i="80"/>
  <c r="D155" i="80"/>
  <c r="L154" i="80"/>
  <c r="F154" i="80"/>
  <c r="E154" i="80"/>
  <c r="D154" i="80"/>
  <c r="L153" i="80"/>
  <c r="F153" i="80"/>
  <c r="E153" i="80"/>
  <c r="D153" i="80"/>
  <c r="L152" i="80"/>
  <c r="F152" i="80"/>
  <c r="E152" i="80"/>
  <c r="D152" i="80"/>
  <c r="L151" i="80"/>
  <c r="F151" i="80"/>
  <c r="E151" i="80"/>
  <c r="D151" i="80"/>
  <c r="L150" i="80"/>
  <c r="F150" i="80"/>
  <c r="E150" i="80"/>
  <c r="D150" i="80"/>
  <c r="L149" i="80"/>
  <c r="F149" i="80"/>
  <c r="E149" i="80"/>
  <c r="D149" i="80"/>
  <c r="L148" i="80"/>
  <c r="F148" i="80"/>
  <c r="E148" i="80"/>
  <c r="D148" i="80"/>
  <c r="L147" i="80"/>
  <c r="F147" i="80"/>
  <c r="E147" i="80"/>
  <c r="D147" i="80"/>
  <c r="L146" i="80"/>
  <c r="F146" i="80"/>
  <c r="E146" i="80"/>
  <c r="D146" i="80"/>
  <c r="L145" i="80"/>
  <c r="F145" i="80"/>
  <c r="E145" i="80"/>
  <c r="D145" i="80"/>
  <c r="L144" i="80"/>
  <c r="F144" i="80"/>
  <c r="E144" i="80"/>
  <c r="D144" i="80"/>
  <c r="L143" i="80"/>
  <c r="F143" i="80"/>
  <c r="E143" i="80"/>
  <c r="D143" i="80"/>
  <c r="L142" i="80"/>
  <c r="F142" i="80"/>
  <c r="E142" i="80"/>
  <c r="D142" i="80"/>
  <c r="L141" i="80"/>
  <c r="F141" i="80"/>
  <c r="E141" i="80"/>
  <c r="D141" i="80"/>
  <c r="L140" i="80"/>
  <c r="F140" i="80"/>
  <c r="E140" i="80"/>
  <c r="D140" i="80"/>
  <c r="L139" i="80"/>
  <c r="F139" i="80"/>
  <c r="E139" i="80"/>
  <c r="D139" i="80"/>
  <c r="L138" i="80"/>
  <c r="F138" i="80"/>
  <c r="E138" i="80"/>
  <c r="D138" i="80"/>
  <c r="L137" i="80"/>
  <c r="F137" i="80"/>
  <c r="E137" i="80"/>
  <c r="D137" i="80"/>
  <c r="L136" i="80"/>
  <c r="F136" i="80"/>
  <c r="E136" i="80"/>
  <c r="D136" i="80"/>
  <c r="L135" i="80"/>
  <c r="F135" i="80"/>
  <c r="E135" i="80"/>
  <c r="D135" i="80"/>
  <c r="L134" i="80"/>
  <c r="F134" i="80"/>
  <c r="E134" i="80"/>
  <c r="D134" i="80"/>
  <c r="L133" i="80"/>
  <c r="F133" i="80"/>
  <c r="E133" i="80"/>
  <c r="D133" i="80"/>
  <c r="L132" i="80"/>
  <c r="F132" i="80"/>
  <c r="E132" i="80"/>
  <c r="D132" i="80"/>
  <c r="L131" i="80"/>
  <c r="F131" i="80"/>
  <c r="E131" i="80"/>
  <c r="D131" i="80"/>
  <c r="L130" i="80"/>
  <c r="F130" i="80"/>
  <c r="E130" i="80"/>
  <c r="D130" i="80"/>
  <c r="L129" i="80"/>
  <c r="F129" i="80"/>
  <c r="E129" i="80"/>
  <c r="D129" i="80"/>
  <c r="L128" i="80"/>
  <c r="F128" i="80"/>
  <c r="E128" i="80"/>
  <c r="D128" i="80"/>
  <c r="L127" i="80"/>
  <c r="F127" i="80"/>
  <c r="E127" i="80"/>
  <c r="D127" i="80"/>
  <c r="L126" i="80"/>
  <c r="F126" i="80"/>
  <c r="E126" i="80"/>
  <c r="D126" i="80"/>
  <c r="L125" i="80"/>
  <c r="F125" i="80"/>
  <c r="E125" i="80"/>
  <c r="D125" i="80"/>
  <c r="L124" i="80"/>
  <c r="F124" i="80"/>
  <c r="E124" i="80"/>
  <c r="D124" i="80"/>
  <c r="L123" i="80"/>
  <c r="F123" i="80"/>
  <c r="E123" i="80"/>
  <c r="D123" i="80"/>
  <c r="L122" i="80"/>
  <c r="F122" i="80"/>
  <c r="E122" i="80"/>
  <c r="D122" i="80"/>
  <c r="L121" i="80"/>
  <c r="F121" i="80"/>
  <c r="E121" i="80"/>
  <c r="D121" i="80"/>
  <c r="L120" i="80"/>
  <c r="F120" i="80"/>
  <c r="E120" i="80"/>
  <c r="D120" i="80"/>
  <c r="L119" i="80"/>
  <c r="F119" i="80"/>
  <c r="E119" i="80"/>
  <c r="D119" i="80"/>
  <c r="L118" i="80"/>
  <c r="F118" i="80"/>
  <c r="E118" i="80"/>
  <c r="D118" i="80"/>
  <c r="L117" i="80"/>
  <c r="F117" i="80"/>
  <c r="E117" i="80"/>
  <c r="D117" i="80"/>
  <c r="L116" i="80"/>
  <c r="F116" i="80"/>
  <c r="E116" i="80"/>
  <c r="D116" i="80"/>
  <c r="L115" i="80"/>
  <c r="F115" i="80"/>
  <c r="E115" i="80"/>
  <c r="D115" i="80"/>
  <c r="L114" i="80"/>
  <c r="F114" i="80"/>
  <c r="E114" i="80"/>
  <c r="D114" i="80"/>
  <c r="L113" i="80"/>
  <c r="F113" i="80"/>
  <c r="E113" i="80"/>
  <c r="D113" i="80"/>
  <c r="L112" i="80"/>
  <c r="F112" i="80"/>
  <c r="E112" i="80"/>
  <c r="D112" i="80"/>
  <c r="L111" i="80"/>
  <c r="F111" i="80"/>
  <c r="E111" i="80"/>
  <c r="D111" i="80"/>
  <c r="L110" i="80"/>
  <c r="F110" i="80"/>
  <c r="E110" i="80"/>
  <c r="D110" i="80"/>
  <c r="L109" i="80"/>
  <c r="F109" i="80"/>
  <c r="E109" i="80"/>
  <c r="D109" i="80"/>
  <c r="L108" i="80"/>
  <c r="F108" i="80"/>
  <c r="E108" i="80"/>
  <c r="D108" i="80"/>
  <c r="L107" i="80"/>
  <c r="F107" i="80"/>
  <c r="E107" i="80"/>
  <c r="D107" i="80"/>
  <c r="L106" i="80"/>
  <c r="F106" i="80"/>
  <c r="E106" i="80"/>
  <c r="D106" i="80"/>
  <c r="L105" i="80"/>
  <c r="F105" i="80"/>
  <c r="E105" i="80"/>
  <c r="D105" i="80"/>
  <c r="L104" i="80"/>
  <c r="F104" i="80"/>
  <c r="E104" i="80"/>
  <c r="D104" i="80"/>
  <c r="L103" i="80"/>
  <c r="F103" i="80"/>
  <c r="E103" i="80"/>
  <c r="D103" i="80"/>
  <c r="L102" i="80"/>
  <c r="F102" i="80"/>
  <c r="E102" i="80"/>
  <c r="D102" i="80"/>
  <c r="L101" i="80"/>
  <c r="F101" i="80"/>
  <c r="E101" i="80"/>
  <c r="D101" i="80"/>
  <c r="L100" i="80"/>
  <c r="F100" i="80"/>
  <c r="E100" i="80"/>
  <c r="D100" i="80"/>
  <c r="L99" i="80"/>
  <c r="F99" i="80"/>
  <c r="E99" i="80"/>
  <c r="D99" i="80"/>
  <c r="L98" i="80"/>
  <c r="F98" i="80"/>
  <c r="E98" i="80"/>
  <c r="D98" i="80"/>
  <c r="L97" i="80"/>
  <c r="F97" i="80"/>
  <c r="E97" i="80"/>
  <c r="D97" i="80"/>
  <c r="L96" i="80"/>
  <c r="F96" i="80"/>
  <c r="E96" i="80"/>
  <c r="D96" i="80"/>
  <c r="L95" i="80"/>
  <c r="F95" i="80"/>
  <c r="E95" i="80"/>
  <c r="D95" i="80"/>
  <c r="L94" i="80"/>
  <c r="F94" i="80"/>
  <c r="E94" i="80"/>
  <c r="D94" i="80"/>
  <c r="L93" i="80"/>
  <c r="F93" i="80"/>
  <c r="E93" i="80"/>
  <c r="D93" i="80"/>
  <c r="L92" i="80"/>
  <c r="F92" i="80"/>
  <c r="E92" i="80"/>
  <c r="D92" i="80"/>
  <c r="L91" i="80"/>
  <c r="F91" i="80"/>
  <c r="E91" i="80"/>
  <c r="D91" i="80"/>
  <c r="L90" i="80"/>
  <c r="F90" i="80"/>
  <c r="E90" i="80"/>
  <c r="D90" i="80"/>
  <c r="L89" i="80"/>
  <c r="F89" i="80"/>
  <c r="E89" i="80"/>
  <c r="D89" i="80"/>
  <c r="L88" i="80"/>
  <c r="F88" i="80"/>
  <c r="E88" i="80"/>
  <c r="D88" i="80"/>
  <c r="L87" i="80"/>
  <c r="F87" i="80"/>
  <c r="E87" i="80"/>
  <c r="D87" i="80"/>
  <c r="L86" i="80"/>
  <c r="F86" i="80"/>
  <c r="E86" i="80"/>
  <c r="D86" i="80"/>
  <c r="L85" i="80"/>
  <c r="F85" i="80"/>
  <c r="E85" i="80"/>
  <c r="D85" i="80"/>
  <c r="L84" i="80"/>
  <c r="F84" i="80"/>
  <c r="E84" i="80"/>
  <c r="D84" i="80"/>
  <c r="L83" i="80"/>
  <c r="F83" i="80"/>
  <c r="E83" i="80"/>
  <c r="D83" i="80"/>
  <c r="L82" i="80"/>
  <c r="F82" i="80"/>
  <c r="E82" i="80"/>
  <c r="D82" i="80"/>
  <c r="L81" i="80"/>
  <c r="F81" i="80"/>
  <c r="E81" i="80"/>
  <c r="D81" i="80"/>
  <c r="L80" i="80"/>
  <c r="F80" i="80"/>
  <c r="E80" i="80"/>
  <c r="D80" i="80"/>
  <c r="L79" i="80"/>
  <c r="F79" i="80"/>
  <c r="E79" i="80"/>
  <c r="D79" i="80"/>
  <c r="L78" i="80"/>
  <c r="F78" i="80"/>
  <c r="E78" i="80"/>
  <c r="D78" i="80"/>
  <c r="L77" i="80"/>
  <c r="F77" i="80"/>
  <c r="E77" i="80"/>
  <c r="D77" i="80"/>
  <c r="L76" i="80"/>
  <c r="F76" i="80"/>
  <c r="E76" i="80"/>
  <c r="D76" i="80"/>
  <c r="L75" i="80"/>
  <c r="F75" i="80"/>
  <c r="E75" i="80"/>
  <c r="D75" i="80"/>
  <c r="L74" i="80"/>
  <c r="F74" i="80"/>
  <c r="E74" i="80"/>
  <c r="D74" i="80"/>
  <c r="L73" i="80"/>
  <c r="F73" i="80"/>
  <c r="E73" i="80"/>
  <c r="D73" i="80"/>
  <c r="L72" i="80"/>
  <c r="F72" i="80"/>
  <c r="E72" i="80"/>
  <c r="D72" i="80"/>
  <c r="L71" i="80"/>
  <c r="F71" i="80"/>
  <c r="E71" i="80"/>
  <c r="D71" i="80"/>
  <c r="L70" i="80"/>
  <c r="F70" i="80"/>
  <c r="E70" i="80"/>
  <c r="D70" i="80"/>
  <c r="L69" i="80"/>
  <c r="F69" i="80"/>
  <c r="E69" i="80"/>
  <c r="D69" i="80"/>
  <c r="L68" i="80"/>
  <c r="F68" i="80"/>
  <c r="E68" i="80"/>
  <c r="D68" i="80"/>
  <c r="L67" i="80"/>
  <c r="F67" i="80"/>
  <c r="E67" i="80"/>
  <c r="D67" i="80"/>
  <c r="L66" i="80"/>
  <c r="F66" i="80"/>
  <c r="E66" i="80"/>
  <c r="D66" i="80"/>
  <c r="L65" i="80"/>
  <c r="F65" i="80"/>
  <c r="E65" i="80"/>
  <c r="D65" i="80"/>
  <c r="L64" i="80"/>
  <c r="F64" i="80"/>
  <c r="E64" i="80"/>
  <c r="D64" i="80"/>
  <c r="L63" i="80"/>
  <c r="F63" i="80"/>
  <c r="E63" i="80"/>
  <c r="D63" i="80"/>
  <c r="L62" i="80"/>
  <c r="F62" i="80"/>
  <c r="E62" i="80"/>
  <c r="D62" i="80"/>
  <c r="L61" i="80"/>
  <c r="F61" i="80"/>
  <c r="E61" i="80"/>
  <c r="D61" i="80"/>
  <c r="L60" i="80"/>
  <c r="F60" i="80"/>
  <c r="E60" i="80"/>
  <c r="D60" i="80"/>
  <c r="L59" i="80"/>
  <c r="F59" i="80"/>
  <c r="E59" i="80"/>
  <c r="D59" i="80"/>
  <c r="L58" i="80"/>
  <c r="F58" i="80"/>
  <c r="E58" i="80"/>
  <c r="D58" i="80"/>
  <c r="L57" i="80"/>
  <c r="F57" i="80"/>
  <c r="E57" i="80"/>
  <c r="D57" i="80"/>
  <c r="L56" i="80"/>
  <c r="F56" i="80"/>
  <c r="E56" i="80"/>
  <c r="D56" i="80"/>
  <c r="L55" i="80"/>
  <c r="F55" i="80"/>
  <c r="E55" i="80"/>
  <c r="D55" i="80"/>
  <c r="L54" i="80"/>
  <c r="F54" i="80"/>
  <c r="E54" i="80"/>
  <c r="D54" i="80"/>
  <c r="L53" i="80"/>
  <c r="F53" i="80"/>
  <c r="E53" i="80"/>
  <c r="D53" i="80"/>
  <c r="L52" i="80"/>
  <c r="F52" i="80"/>
  <c r="E52" i="80"/>
  <c r="D52" i="80"/>
  <c r="L51" i="80"/>
  <c r="F51" i="80"/>
  <c r="E51" i="80"/>
  <c r="D51" i="80"/>
  <c r="L50" i="80"/>
  <c r="F50" i="80"/>
  <c r="E50" i="80"/>
  <c r="D50" i="80"/>
  <c r="L49" i="80"/>
  <c r="F49" i="80"/>
  <c r="E49" i="80"/>
  <c r="D49" i="80"/>
  <c r="L48" i="80"/>
  <c r="F48" i="80"/>
  <c r="E48" i="80"/>
  <c r="D48" i="80"/>
  <c r="L47" i="80"/>
  <c r="F47" i="80"/>
  <c r="E47" i="80"/>
  <c r="D47" i="80"/>
  <c r="L46" i="80"/>
  <c r="F46" i="80"/>
  <c r="E46" i="80"/>
  <c r="D46" i="80"/>
  <c r="L45" i="80"/>
  <c r="F45" i="80"/>
  <c r="E45" i="80"/>
  <c r="D45" i="80"/>
  <c r="L44" i="80"/>
  <c r="F44" i="80"/>
  <c r="E44" i="80"/>
  <c r="D44" i="80"/>
  <c r="L43" i="80"/>
  <c r="F43" i="80"/>
  <c r="E43" i="80"/>
  <c r="D43" i="80"/>
  <c r="L42" i="80"/>
  <c r="F42" i="80"/>
  <c r="E42" i="80"/>
  <c r="D42" i="80"/>
  <c r="L41" i="80"/>
  <c r="F41" i="80"/>
  <c r="E41" i="80"/>
  <c r="D41" i="80"/>
  <c r="L40" i="80"/>
  <c r="F40" i="80"/>
  <c r="E40" i="80"/>
  <c r="D40" i="80"/>
  <c r="L39" i="80"/>
  <c r="F39" i="80"/>
  <c r="E39" i="80"/>
  <c r="D39" i="80"/>
  <c r="L38" i="80"/>
  <c r="F38" i="80"/>
  <c r="E38" i="80"/>
  <c r="D38" i="80"/>
  <c r="L37" i="80"/>
  <c r="F37" i="80"/>
  <c r="E37" i="80"/>
  <c r="D37" i="80"/>
  <c r="L36" i="80"/>
  <c r="F36" i="80"/>
  <c r="E36" i="80"/>
  <c r="D36" i="80"/>
  <c r="L35" i="80"/>
  <c r="F35" i="80"/>
  <c r="E35" i="80"/>
  <c r="D35" i="80"/>
  <c r="L34" i="80"/>
  <c r="F34" i="80"/>
  <c r="E34" i="80"/>
  <c r="D34" i="80"/>
  <c r="L33" i="80"/>
  <c r="F33" i="80"/>
  <c r="E33" i="80"/>
  <c r="D33" i="80"/>
  <c r="L32" i="80"/>
  <c r="F32" i="80"/>
  <c r="E32" i="80"/>
  <c r="D32" i="80"/>
  <c r="L31" i="80"/>
  <c r="F31" i="80"/>
  <c r="E31" i="80"/>
  <c r="D31" i="80"/>
  <c r="L30" i="80"/>
  <c r="F30" i="80"/>
  <c r="E30" i="80"/>
  <c r="D30" i="80"/>
  <c r="L29" i="80"/>
  <c r="F29" i="80"/>
  <c r="E29" i="80"/>
  <c r="D29" i="80"/>
  <c r="L28" i="80"/>
  <c r="F28" i="80"/>
  <c r="E28" i="80"/>
  <c r="D28" i="80"/>
  <c r="L27" i="80"/>
  <c r="F27" i="80"/>
  <c r="E27" i="80"/>
  <c r="D27" i="80"/>
  <c r="L26" i="80"/>
  <c r="F26" i="80"/>
  <c r="E26" i="80"/>
  <c r="D26" i="80"/>
  <c r="L25" i="80"/>
  <c r="F25" i="80"/>
  <c r="E25" i="80"/>
  <c r="D25" i="80"/>
  <c r="L24" i="80"/>
  <c r="F24" i="80"/>
  <c r="E24" i="80"/>
  <c r="D24" i="80"/>
  <c r="L23" i="80"/>
  <c r="F23" i="80"/>
  <c r="E23" i="80"/>
  <c r="D23" i="80"/>
  <c r="L22" i="80"/>
  <c r="F22" i="80"/>
  <c r="E22" i="80"/>
  <c r="D22" i="80"/>
  <c r="L21" i="80"/>
  <c r="F21" i="80"/>
  <c r="E21" i="80"/>
  <c r="D21" i="80"/>
  <c r="L20" i="80"/>
  <c r="F20" i="80"/>
  <c r="E20" i="80"/>
  <c r="D20" i="80"/>
  <c r="L19" i="80"/>
  <c r="F19" i="80"/>
  <c r="E19" i="80"/>
  <c r="D19" i="80"/>
  <c r="L18" i="80"/>
  <c r="F18" i="80"/>
  <c r="E18" i="80"/>
  <c r="D18" i="80"/>
  <c r="L17" i="80"/>
  <c r="F17" i="80"/>
  <c r="E17" i="80"/>
  <c r="D17" i="80"/>
  <c r="L16" i="80"/>
  <c r="F16" i="80"/>
  <c r="E16" i="80"/>
  <c r="D16" i="80"/>
  <c r="L15" i="80"/>
  <c r="F15" i="80"/>
  <c r="E15" i="80"/>
  <c r="D15" i="80"/>
  <c r="L14" i="80"/>
  <c r="F14" i="80"/>
  <c r="E14" i="80"/>
  <c r="D14" i="80"/>
  <c r="L13" i="80"/>
  <c r="F13" i="80"/>
  <c r="E13" i="80"/>
  <c r="D13" i="80"/>
  <c r="L12" i="80"/>
  <c r="F12" i="80"/>
  <c r="E12" i="80"/>
  <c r="D12" i="80"/>
  <c r="L11" i="80"/>
  <c r="F11" i="80"/>
  <c r="E11" i="80"/>
  <c r="D11" i="80"/>
  <c r="L10" i="80"/>
  <c r="F10" i="80"/>
  <c r="E10" i="80"/>
  <c r="D10" i="80"/>
  <c r="L9" i="80"/>
  <c r="F9" i="80"/>
  <c r="E9" i="80"/>
  <c r="D9" i="80"/>
  <c r="L8" i="80"/>
  <c r="F8" i="80"/>
  <c r="E8" i="80"/>
  <c r="D8" i="80"/>
  <c r="L7" i="80"/>
  <c r="F7" i="80"/>
  <c r="E7" i="80"/>
  <c r="D7" i="80"/>
  <c r="L506" i="81"/>
  <c r="F506" i="81"/>
  <c r="E506" i="81"/>
  <c r="D506" i="81"/>
  <c r="C8" i="81"/>
  <c r="C9" i="81" s="1"/>
  <c r="C10" i="81" s="1"/>
  <c r="C11" i="81" s="1"/>
  <c r="C12" i="81" s="1"/>
  <c r="C13" i="81" s="1"/>
  <c r="C14" i="81" s="1"/>
  <c r="C15" i="81" s="1"/>
  <c r="C16" i="81" s="1"/>
  <c r="C17" i="81" s="1"/>
  <c r="C18" i="81" s="1"/>
  <c r="C19" i="81" s="1"/>
  <c r="C20" i="81" s="1"/>
  <c r="C21" i="81" s="1"/>
  <c r="C22" i="81" s="1"/>
  <c r="C23" i="81" s="1"/>
  <c r="C24" i="81" s="1"/>
  <c r="C25" i="81" s="1"/>
  <c r="C26" i="81" s="1"/>
  <c r="C27" i="81" s="1"/>
  <c r="C28" i="81" s="1"/>
  <c r="C29" i="81" s="1"/>
  <c r="C30" i="81" s="1"/>
  <c r="C31" i="81" s="1"/>
  <c r="C32" i="81" s="1"/>
  <c r="C33" i="81" s="1"/>
  <c r="C34" i="81" s="1"/>
  <c r="C35" i="81" s="1"/>
  <c r="C36" i="81" s="1"/>
  <c r="C37" i="81" s="1"/>
  <c r="C38" i="81" s="1"/>
  <c r="C39" i="81" s="1"/>
  <c r="C40" i="81" s="1"/>
  <c r="C41" i="81" s="1"/>
  <c r="C42" i="81" s="1"/>
  <c r="C43" i="81" s="1"/>
  <c r="C44" i="81" s="1"/>
  <c r="C45" i="81" s="1"/>
  <c r="C46" i="81" s="1"/>
  <c r="C47" i="81" s="1"/>
  <c r="C48" i="81" s="1"/>
  <c r="C49" i="81" s="1"/>
  <c r="C50" i="81" s="1"/>
  <c r="C51" i="81" s="1"/>
  <c r="C52" i="81" s="1"/>
  <c r="C53" i="81" s="1"/>
  <c r="C54" i="81" s="1"/>
  <c r="C55" i="81" s="1"/>
  <c r="C56" i="81" s="1"/>
  <c r="C57" i="81" s="1"/>
  <c r="C58" i="81" s="1"/>
  <c r="C59" i="81" s="1"/>
  <c r="C60" i="81" s="1"/>
  <c r="C61" i="81" s="1"/>
  <c r="C62" i="81" s="1"/>
  <c r="C63" i="81" s="1"/>
  <c r="C64" i="81" s="1"/>
  <c r="C65" i="81" s="1"/>
  <c r="C66" i="81" s="1"/>
  <c r="C67" i="81" s="1"/>
  <c r="C68" i="81" s="1"/>
  <c r="C69" i="81" s="1"/>
  <c r="C70" i="81" s="1"/>
  <c r="C71" i="81" s="1"/>
  <c r="C72" i="81" s="1"/>
  <c r="C73" i="81" s="1"/>
  <c r="C74" i="81" s="1"/>
  <c r="C75" i="81" s="1"/>
  <c r="C76" i="81" s="1"/>
  <c r="C77" i="81" s="1"/>
  <c r="C78" i="81" s="1"/>
  <c r="C79" i="81" s="1"/>
  <c r="C80" i="81" s="1"/>
  <c r="C81" i="81" s="1"/>
  <c r="C82" i="81" s="1"/>
  <c r="C83" i="81" s="1"/>
  <c r="C84" i="81" s="1"/>
  <c r="C85" i="81" s="1"/>
  <c r="C86" i="81" s="1"/>
  <c r="C87" i="81" s="1"/>
  <c r="C88" i="81" s="1"/>
  <c r="C89" i="81" s="1"/>
  <c r="C90" i="81" s="1"/>
  <c r="C91" i="81" s="1"/>
  <c r="C92" i="81" s="1"/>
  <c r="C93" i="81" s="1"/>
  <c r="C94" i="81" s="1"/>
  <c r="C95" i="81" s="1"/>
  <c r="C96" i="81" s="1"/>
  <c r="C97" i="81" s="1"/>
  <c r="C98" i="81" s="1"/>
  <c r="C99" i="81" s="1"/>
  <c r="C100" i="81" s="1"/>
  <c r="C101" i="81" s="1"/>
  <c r="C102" i="81" s="1"/>
  <c r="C103" i="81" s="1"/>
  <c r="C104" i="81" s="1"/>
  <c r="C105" i="81" s="1"/>
  <c r="C106" i="81" s="1"/>
  <c r="C107" i="81" s="1"/>
  <c r="C108" i="81" s="1"/>
  <c r="C109" i="81" s="1"/>
  <c r="C110" i="81" s="1"/>
  <c r="C111" i="81" s="1"/>
  <c r="C112" i="81" s="1"/>
  <c r="C113" i="81" s="1"/>
  <c r="C114" i="81" s="1"/>
  <c r="C115" i="81" s="1"/>
  <c r="C116" i="81" s="1"/>
  <c r="C117" i="81" s="1"/>
  <c r="C118" i="81" s="1"/>
  <c r="C119" i="81" s="1"/>
  <c r="C120" i="81" s="1"/>
  <c r="C121" i="81" s="1"/>
  <c r="C122" i="81" s="1"/>
  <c r="C123" i="81" s="1"/>
  <c r="C124" i="81" s="1"/>
  <c r="C125" i="81" s="1"/>
  <c r="C126" i="81" s="1"/>
  <c r="C127" i="81" s="1"/>
  <c r="C128" i="81" s="1"/>
  <c r="C129" i="81" s="1"/>
  <c r="C130" i="81" s="1"/>
  <c r="C131" i="81" s="1"/>
  <c r="C132" i="81" s="1"/>
  <c r="C133" i="81" s="1"/>
  <c r="C134" i="81" s="1"/>
  <c r="C135" i="81" s="1"/>
  <c r="C136" i="81" s="1"/>
  <c r="C137" i="81" s="1"/>
  <c r="C138" i="81" s="1"/>
  <c r="C139" i="81" s="1"/>
  <c r="C140" i="81" s="1"/>
  <c r="C141" i="81" s="1"/>
  <c r="C142" i="81" s="1"/>
  <c r="C143" i="81" s="1"/>
  <c r="C144" i="81" s="1"/>
  <c r="C145" i="81" s="1"/>
  <c r="C146" i="81" s="1"/>
  <c r="C147" i="81" s="1"/>
  <c r="C148" i="81" s="1"/>
  <c r="C149" i="81" s="1"/>
  <c r="C150" i="81" s="1"/>
  <c r="C151" i="81" s="1"/>
  <c r="C152" i="81" s="1"/>
  <c r="C153" i="81" s="1"/>
  <c r="C154" i="81" s="1"/>
  <c r="C155" i="81" s="1"/>
  <c r="C156" i="81" s="1"/>
  <c r="C157" i="81" s="1"/>
  <c r="C158" i="81" s="1"/>
  <c r="C159" i="81" s="1"/>
  <c r="C160" i="81" s="1"/>
  <c r="C161" i="81" s="1"/>
  <c r="C162" i="81" s="1"/>
  <c r="C163" i="81" s="1"/>
  <c r="C164" i="81" s="1"/>
  <c r="C165" i="81" s="1"/>
  <c r="C166" i="81" s="1"/>
  <c r="C167" i="81" s="1"/>
  <c r="C168" i="81" s="1"/>
  <c r="C169" i="81" s="1"/>
  <c r="C170" i="81" s="1"/>
  <c r="C171" i="81" s="1"/>
  <c r="C172" i="81" s="1"/>
  <c r="C173" i="81" s="1"/>
  <c r="C174" i="81" s="1"/>
  <c r="C175" i="81" s="1"/>
  <c r="C176" i="81" s="1"/>
  <c r="C177" i="81" s="1"/>
  <c r="C178" i="81" s="1"/>
  <c r="C179" i="81" s="1"/>
  <c r="C180" i="81" s="1"/>
  <c r="C181" i="81" s="1"/>
  <c r="C182" i="81" s="1"/>
  <c r="C183" i="81" s="1"/>
  <c r="C184" i="81" s="1"/>
  <c r="C185" i="81" s="1"/>
  <c r="C186" i="81" s="1"/>
  <c r="C187" i="81" s="1"/>
  <c r="C188" i="81" s="1"/>
  <c r="C189" i="81" s="1"/>
  <c r="C190" i="81" s="1"/>
  <c r="C191" i="81" s="1"/>
  <c r="C192" i="81" s="1"/>
  <c r="C193" i="81" s="1"/>
  <c r="C194" i="81" s="1"/>
  <c r="C195" i="81" s="1"/>
  <c r="C196" i="81" s="1"/>
  <c r="C197" i="81" s="1"/>
  <c r="C198" i="81" s="1"/>
  <c r="C199" i="81" s="1"/>
  <c r="C200" i="81" s="1"/>
  <c r="C201" i="81" s="1"/>
  <c r="C202" i="81" s="1"/>
  <c r="C203" i="81" s="1"/>
  <c r="C204" i="81" s="1"/>
  <c r="C205" i="81" s="1"/>
  <c r="C206" i="81" s="1"/>
  <c r="C207" i="81" s="1"/>
  <c r="C208" i="81" s="1"/>
  <c r="C209" i="81" s="1"/>
  <c r="C210" i="81" s="1"/>
  <c r="C211" i="81" s="1"/>
  <c r="C212" i="81" s="1"/>
  <c r="C213" i="81" s="1"/>
  <c r="C214" i="81" s="1"/>
  <c r="C215" i="81" s="1"/>
  <c r="C216" i="81" s="1"/>
  <c r="C217" i="81" s="1"/>
  <c r="C218" i="81" s="1"/>
  <c r="C219" i="81" s="1"/>
  <c r="C220" i="81" s="1"/>
  <c r="C221" i="81" s="1"/>
  <c r="C222" i="81" s="1"/>
  <c r="C223" i="81" s="1"/>
  <c r="C224" i="81" s="1"/>
  <c r="C225" i="81" s="1"/>
  <c r="C226" i="81" s="1"/>
  <c r="C227" i="81" s="1"/>
  <c r="C228" i="81" s="1"/>
  <c r="C229" i="81" s="1"/>
  <c r="C230" i="81" s="1"/>
  <c r="C231" i="81" s="1"/>
  <c r="C232" i="81" s="1"/>
  <c r="C233" i="81" s="1"/>
  <c r="C234" i="81" s="1"/>
  <c r="C235" i="81" s="1"/>
  <c r="C236" i="81" s="1"/>
  <c r="C237" i="81" s="1"/>
  <c r="C238" i="81" s="1"/>
  <c r="C239" i="81" s="1"/>
  <c r="C240" i="81" s="1"/>
  <c r="C241" i="81" s="1"/>
  <c r="C242" i="81" s="1"/>
  <c r="C243" i="81" s="1"/>
  <c r="C244" i="81" s="1"/>
  <c r="C245" i="81" s="1"/>
  <c r="C246" i="81" s="1"/>
  <c r="C247" i="81" s="1"/>
  <c r="C248" i="81" s="1"/>
  <c r="C249" i="81" s="1"/>
  <c r="C250" i="81" s="1"/>
  <c r="C251" i="81" s="1"/>
  <c r="C252" i="81" s="1"/>
  <c r="C253" i="81" s="1"/>
  <c r="C254" i="81" s="1"/>
  <c r="C255" i="81" s="1"/>
  <c r="C256" i="81" s="1"/>
  <c r="C257" i="81" s="1"/>
  <c r="C258" i="81" s="1"/>
  <c r="C259" i="81" s="1"/>
  <c r="C260" i="81" s="1"/>
  <c r="C261" i="81" s="1"/>
  <c r="C262" i="81" s="1"/>
  <c r="C263" i="81" s="1"/>
  <c r="C264" i="81" s="1"/>
  <c r="C265" i="81" s="1"/>
  <c r="C266" i="81" s="1"/>
  <c r="C267" i="81" s="1"/>
  <c r="C268" i="81" s="1"/>
  <c r="C269" i="81" s="1"/>
  <c r="C270" i="81" s="1"/>
  <c r="C271" i="81" s="1"/>
  <c r="C272" i="81" s="1"/>
  <c r="C273" i="81" s="1"/>
  <c r="C274" i="81" s="1"/>
  <c r="C275" i="81" s="1"/>
  <c r="C276" i="81" s="1"/>
  <c r="C277" i="81" s="1"/>
  <c r="C278" i="81" s="1"/>
  <c r="C279" i="81" s="1"/>
  <c r="C280" i="81" s="1"/>
  <c r="C281" i="81" s="1"/>
  <c r="C282" i="81" s="1"/>
  <c r="C283" i="81" s="1"/>
  <c r="C284" i="81" s="1"/>
  <c r="C285" i="81" s="1"/>
  <c r="C286" i="81" s="1"/>
  <c r="C287" i="81" s="1"/>
  <c r="C288" i="81" s="1"/>
  <c r="C289" i="81" s="1"/>
  <c r="C290" i="81" s="1"/>
  <c r="C291" i="81" s="1"/>
  <c r="C292" i="81" s="1"/>
  <c r="C293" i="81" s="1"/>
  <c r="C294" i="81" s="1"/>
  <c r="C295" i="81" s="1"/>
  <c r="C296" i="81" s="1"/>
  <c r="C297" i="81" s="1"/>
  <c r="C298" i="81" s="1"/>
  <c r="C299" i="81" s="1"/>
  <c r="C300" i="81" s="1"/>
  <c r="C301" i="81" s="1"/>
  <c r="C302" i="81" s="1"/>
  <c r="C303" i="81" s="1"/>
  <c r="C304" i="81" s="1"/>
  <c r="C305" i="81" s="1"/>
  <c r="C306" i="81" s="1"/>
  <c r="C307" i="81" s="1"/>
  <c r="C308" i="81" s="1"/>
  <c r="C309" i="81" s="1"/>
  <c r="C310" i="81" s="1"/>
  <c r="C311" i="81" s="1"/>
  <c r="C312" i="81" s="1"/>
  <c r="C313" i="81" s="1"/>
  <c r="C314" i="81" s="1"/>
  <c r="C315" i="81" s="1"/>
  <c r="C316" i="81" s="1"/>
  <c r="C317" i="81" s="1"/>
  <c r="C318" i="81" s="1"/>
  <c r="C319" i="81" s="1"/>
  <c r="C320" i="81" s="1"/>
  <c r="C321" i="81" s="1"/>
  <c r="C322" i="81" s="1"/>
  <c r="C323" i="81" s="1"/>
  <c r="C324" i="81" s="1"/>
  <c r="C325" i="81" s="1"/>
  <c r="C326" i="81" s="1"/>
  <c r="C327" i="81" s="1"/>
  <c r="C328" i="81" s="1"/>
  <c r="C329" i="81" s="1"/>
  <c r="C330" i="81" s="1"/>
  <c r="C331" i="81" s="1"/>
  <c r="C332" i="81" s="1"/>
  <c r="C333" i="81" s="1"/>
  <c r="C334" i="81" s="1"/>
  <c r="C335" i="81" s="1"/>
  <c r="C336" i="81" s="1"/>
  <c r="C337" i="81" s="1"/>
  <c r="C338" i="81" s="1"/>
  <c r="C339" i="81" s="1"/>
  <c r="C340" i="81" s="1"/>
  <c r="C341" i="81" s="1"/>
  <c r="C342" i="81" s="1"/>
  <c r="C343" i="81" s="1"/>
  <c r="C344" i="81" s="1"/>
  <c r="C345" i="81" s="1"/>
  <c r="C346" i="81" s="1"/>
  <c r="C347" i="81" s="1"/>
  <c r="C348" i="81" s="1"/>
  <c r="C349" i="81" s="1"/>
  <c r="C350" i="81" s="1"/>
  <c r="C351" i="81" s="1"/>
  <c r="C352" i="81" s="1"/>
  <c r="C353" i="81" s="1"/>
  <c r="C354" i="81" s="1"/>
  <c r="C355" i="81" s="1"/>
  <c r="C356" i="81" s="1"/>
  <c r="C357" i="81" s="1"/>
  <c r="C358" i="81" s="1"/>
  <c r="C359" i="81" s="1"/>
  <c r="C360" i="81" s="1"/>
  <c r="C361" i="81" s="1"/>
  <c r="C362" i="81" s="1"/>
  <c r="C363" i="81" s="1"/>
  <c r="C364" i="81" s="1"/>
  <c r="C365" i="81" s="1"/>
  <c r="C366" i="81" s="1"/>
  <c r="C367" i="81" s="1"/>
  <c r="C368" i="81" s="1"/>
  <c r="C369" i="81" s="1"/>
  <c r="C370" i="81" s="1"/>
  <c r="C371" i="81" s="1"/>
  <c r="C372" i="81" s="1"/>
  <c r="C373" i="81" s="1"/>
  <c r="C374" i="81" s="1"/>
  <c r="C375" i="81" s="1"/>
  <c r="C376" i="81" s="1"/>
  <c r="C377" i="81" s="1"/>
  <c r="C378" i="81" s="1"/>
  <c r="C379" i="81" s="1"/>
  <c r="C380" i="81" s="1"/>
  <c r="C381" i="81" s="1"/>
  <c r="C382" i="81" s="1"/>
  <c r="C383" i="81" s="1"/>
  <c r="C384" i="81" s="1"/>
  <c r="C385" i="81" s="1"/>
  <c r="C386" i="81" s="1"/>
  <c r="C387" i="81" s="1"/>
  <c r="C388" i="81" s="1"/>
  <c r="C389" i="81" s="1"/>
  <c r="C390" i="81" s="1"/>
  <c r="C391" i="81" s="1"/>
  <c r="C392" i="81" s="1"/>
  <c r="C393" i="81" s="1"/>
  <c r="C394" i="81" s="1"/>
  <c r="C395" i="81" s="1"/>
  <c r="C396" i="81" s="1"/>
  <c r="C397" i="81" s="1"/>
  <c r="C398" i="81" s="1"/>
  <c r="C399" i="81" s="1"/>
  <c r="C400" i="81" s="1"/>
  <c r="C401" i="81" s="1"/>
  <c r="C402" i="81" s="1"/>
  <c r="C403" i="81" s="1"/>
  <c r="C404" i="81" s="1"/>
  <c r="C405" i="81" s="1"/>
  <c r="C406" i="81" s="1"/>
  <c r="C407" i="81" s="1"/>
  <c r="C408" i="81" s="1"/>
  <c r="C409" i="81" s="1"/>
  <c r="C410" i="81" s="1"/>
  <c r="C411" i="81" s="1"/>
  <c r="C412" i="81" s="1"/>
  <c r="C413" i="81" s="1"/>
  <c r="C414" i="81" s="1"/>
  <c r="C415" i="81" s="1"/>
  <c r="C416" i="81" s="1"/>
  <c r="C417" i="81" s="1"/>
  <c r="C418" i="81" s="1"/>
  <c r="C419" i="81" s="1"/>
  <c r="C420" i="81" s="1"/>
  <c r="C421" i="81" s="1"/>
  <c r="C422" i="81" s="1"/>
  <c r="C423" i="81" s="1"/>
  <c r="C424" i="81" s="1"/>
  <c r="C425" i="81" s="1"/>
  <c r="C426" i="81" s="1"/>
  <c r="C427" i="81" s="1"/>
  <c r="C428" i="81" s="1"/>
  <c r="C429" i="81" s="1"/>
  <c r="C430" i="81" s="1"/>
  <c r="C431" i="81" s="1"/>
  <c r="C432" i="81" s="1"/>
  <c r="C433" i="81" s="1"/>
  <c r="C434" i="81" s="1"/>
  <c r="C435" i="81" s="1"/>
  <c r="C436" i="81" s="1"/>
  <c r="C437" i="81" s="1"/>
  <c r="C438" i="81" s="1"/>
  <c r="C439" i="81" s="1"/>
  <c r="C440" i="81" s="1"/>
  <c r="C441" i="81" s="1"/>
  <c r="C442" i="81" s="1"/>
  <c r="C443" i="81" s="1"/>
  <c r="C444" i="81" s="1"/>
  <c r="C445" i="81" s="1"/>
  <c r="C446" i="81" s="1"/>
  <c r="C447" i="81" s="1"/>
  <c r="C448" i="81" s="1"/>
  <c r="C449" i="81" s="1"/>
  <c r="C450" i="81" s="1"/>
  <c r="C451" i="81" s="1"/>
  <c r="C452" i="81" s="1"/>
  <c r="C453" i="81" s="1"/>
  <c r="C454" i="81" s="1"/>
  <c r="C455" i="81" s="1"/>
  <c r="C456" i="81" s="1"/>
  <c r="C457" i="81" s="1"/>
  <c r="C458" i="81" s="1"/>
  <c r="C459" i="81" s="1"/>
  <c r="C460" i="81" s="1"/>
  <c r="C461" i="81" s="1"/>
  <c r="C462" i="81" s="1"/>
  <c r="C463" i="81" s="1"/>
  <c r="C464" i="81" s="1"/>
  <c r="C465" i="81" s="1"/>
  <c r="C466" i="81" s="1"/>
  <c r="C467" i="81" s="1"/>
  <c r="C468" i="81" s="1"/>
  <c r="C469" i="81" s="1"/>
  <c r="C470" i="81" s="1"/>
  <c r="C471" i="81" s="1"/>
  <c r="C472" i="81" s="1"/>
  <c r="C473" i="81" s="1"/>
  <c r="C474" i="81" s="1"/>
  <c r="C475" i="81" s="1"/>
  <c r="C476" i="81" s="1"/>
  <c r="C477" i="81" s="1"/>
  <c r="C478" i="81" s="1"/>
  <c r="C479" i="81" s="1"/>
  <c r="C480" i="81" s="1"/>
  <c r="C481" i="81" s="1"/>
  <c r="C482" i="81" s="1"/>
  <c r="C483" i="81" s="1"/>
  <c r="C484" i="81" s="1"/>
  <c r="C485" i="81" s="1"/>
  <c r="C486" i="81" s="1"/>
  <c r="C487" i="81" s="1"/>
  <c r="C488" i="81" s="1"/>
  <c r="C489" i="81" s="1"/>
  <c r="C490" i="81" s="1"/>
  <c r="C491" i="81" s="1"/>
  <c r="C492" i="81" s="1"/>
  <c r="C493" i="81" s="1"/>
  <c r="C494" i="81" s="1"/>
  <c r="C495" i="81" s="1"/>
  <c r="C496" i="81" s="1"/>
  <c r="C497" i="81" s="1"/>
  <c r="C498" i="81" s="1"/>
  <c r="C499" i="81" s="1"/>
  <c r="C500" i="81" s="1"/>
  <c r="C501" i="81" s="1"/>
  <c r="C502" i="81" s="1"/>
  <c r="C503" i="81" s="1"/>
  <c r="C504" i="81" s="1"/>
  <c r="C505" i="81" s="1"/>
  <c r="C506" i="81" s="1"/>
  <c r="L505" i="81"/>
  <c r="F505" i="81"/>
  <c r="E505" i="81"/>
  <c r="D505" i="81"/>
  <c r="L504" i="81"/>
  <c r="F504" i="81"/>
  <c r="E504" i="81"/>
  <c r="D504" i="81"/>
  <c r="L503" i="81"/>
  <c r="F503" i="81"/>
  <c r="E503" i="81"/>
  <c r="D503" i="81"/>
  <c r="L502" i="81"/>
  <c r="F502" i="81"/>
  <c r="E502" i="81"/>
  <c r="D502" i="81"/>
  <c r="L501" i="81"/>
  <c r="F501" i="81"/>
  <c r="E501" i="81"/>
  <c r="D501" i="81"/>
  <c r="L500" i="81"/>
  <c r="F500" i="81"/>
  <c r="E500" i="81"/>
  <c r="D500" i="81"/>
  <c r="L499" i="81"/>
  <c r="F499" i="81"/>
  <c r="E499" i="81"/>
  <c r="D499" i="81"/>
  <c r="L498" i="81"/>
  <c r="F498" i="81"/>
  <c r="E498" i="81"/>
  <c r="D498" i="81"/>
  <c r="L497" i="81"/>
  <c r="F497" i="81"/>
  <c r="E497" i="81"/>
  <c r="D497" i="81"/>
  <c r="L496" i="81"/>
  <c r="F496" i="81"/>
  <c r="E496" i="81"/>
  <c r="D496" i="81"/>
  <c r="L495" i="81"/>
  <c r="F495" i="81"/>
  <c r="E495" i="81"/>
  <c r="D495" i="81"/>
  <c r="L494" i="81"/>
  <c r="F494" i="81"/>
  <c r="E494" i="81"/>
  <c r="D494" i="81"/>
  <c r="L493" i="81"/>
  <c r="F493" i="81"/>
  <c r="E493" i="81"/>
  <c r="D493" i="81"/>
  <c r="L492" i="81"/>
  <c r="F492" i="81"/>
  <c r="E492" i="81"/>
  <c r="D492" i="81"/>
  <c r="L491" i="81"/>
  <c r="F491" i="81"/>
  <c r="E491" i="81"/>
  <c r="D491" i="81"/>
  <c r="L490" i="81"/>
  <c r="F490" i="81"/>
  <c r="E490" i="81"/>
  <c r="D490" i="81"/>
  <c r="L489" i="81"/>
  <c r="F489" i="81"/>
  <c r="E489" i="81"/>
  <c r="D489" i="81"/>
  <c r="L488" i="81"/>
  <c r="F488" i="81"/>
  <c r="E488" i="81"/>
  <c r="D488" i="81"/>
  <c r="L487" i="81"/>
  <c r="F487" i="81"/>
  <c r="E487" i="81"/>
  <c r="D487" i="81"/>
  <c r="L486" i="81"/>
  <c r="F486" i="81"/>
  <c r="E486" i="81"/>
  <c r="D486" i="81"/>
  <c r="L485" i="81"/>
  <c r="F485" i="81"/>
  <c r="E485" i="81"/>
  <c r="D485" i="81"/>
  <c r="L484" i="81"/>
  <c r="F484" i="81"/>
  <c r="E484" i="81"/>
  <c r="D484" i="81"/>
  <c r="L483" i="81"/>
  <c r="F483" i="81"/>
  <c r="E483" i="81"/>
  <c r="D483" i="81"/>
  <c r="L482" i="81"/>
  <c r="F482" i="81"/>
  <c r="E482" i="81"/>
  <c r="D482" i="81"/>
  <c r="L481" i="81"/>
  <c r="F481" i="81"/>
  <c r="E481" i="81"/>
  <c r="D481" i="81"/>
  <c r="L480" i="81"/>
  <c r="F480" i="81"/>
  <c r="E480" i="81"/>
  <c r="D480" i="81"/>
  <c r="L479" i="81"/>
  <c r="F479" i="81"/>
  <c r="E479" i="81"/>
  <c r="D479" i="81"/>
  <c r="L478" i="81"/>
  <c r="F478" i="81"/>
  <c r="E478" i="81"/>
  <c r="D478" i="81"/>
  <c r="L477" i="81"/>
  <c r="F477" i="81"/>
  <c r="E477" i="81"/>
  <c r="D477" i="81"/>
  <c r="L476" i="81"/>
  <c r="F476" i="81"/>
  <c r="E476" i="81"/>
  <c r="D476" i="81"/>
  <c r="L475" i="81"/>
  <c r="F475" i="81"/>
  <c r="E475" i="81"/>
  <c r="D475" i="81"/>
  <c r="L474" i="81"/>
  <c r="F474" i="81"/>
  <c r="E474" i="81"/>
  <c r="D474" i="81"/>
  <c r="L473" i="81"/>
  <c r="F473" i="81"/>
  <c r="E473" i="81"/>
  <c r="D473" i="81"/>
  <c r="L472" i="81"/>
  <c r="F472" i="81"/>
  <c r="E472" i="81"/>
  <c r="D472" i="81"/>
  <c r="L471" i="81"/>
  <c r="F471" i="81"/>
  <c r="E471" i="81"/>
  <c r="D471" i="81"/>
  <c r="L470" i="81"/>
  <c r="F470" i="81"/>
  <c r="E470" i="81"/>
  <c r="D470" i="81"/>
  <c r="L469" i="81"/>
  <c r="F469" i="81"/>
  <c r="E469" i="81"/>
  <c r="D469" i="81"/>
  <c r="L468" i="81"/>
  <c r="F468" i="81"/>
  <c r="E468" i="81"/>
  <c r="D468" i="81"/>
  <c r="L467" i="81"/>
  <c r="F467" i="81"/>
  <c r="E467" i="81"/>
  <c r="D467" i="81"/>
  <c r="L466" i="81"/>
  <c r="F466" i="81"/>
  <c r="E466" i="81"/>
  <c r="D466" i="81"/>
  <c r="L465" i="81"/>
  <c r="F465" i="81"/>
  <c r="E465" i="81"/>
  <c r="D465" i="81"/>
  <c r="L464" i="81"/>
  <c r="F464" i="81"/>
  <c r="E464" i="81"/>
  <c r="D464" i="81"/>
  <c r="L463" i="81"/>
  <c r="F463" i="81"/>
  <c r="E463" i="81"/>
  <c r="D463" i="81"/>
  <c r="L462" i="81"/>
  <c r="F462" i="81"/>
  <c r="E462" i="81"/>
  <c r="D462" i="81"/>
  <c r="L461" i="81"/>
  <c r="F461" i="81"/>
  <c r="E461" i="81"/>
  <c r="D461" i="81"/>
  <c r="L460" i="81"/>
  <c r="F460" i="81"/>
  <c r="E460" i="81"/>
  <c r="D460" i="81"/>
  <c r="L459" i="81"/>
  <c r="F459" i="81"/>
  <c r="E459" i="81"/>
  <c r="D459" i="81"/>
  <c r="L458" i="81"/>
  <c r="F458" i="81"/>
  <c r="E458" i="81"/>
  <c r="D458" i="81"/>
  <c r="L457" i="81"/>
  <c r="F457" i="81"/>
  <c r="E457" i="81"/>
  <c r="D457" i="81"/>
  <c r="L456" i="81"/>
  <c r="F456" i="81"/>
  <c r="E456" i="81"/>
  <c r="D456" i="81"/>
  <c r="L455" i="81"/>
  <c r="F455" i="81"/>
  <c r="E455" i="81"/>
  <c r="D455" i="81"/>
  <c r="L454" i="81"/>
  <c r="F454" i="81"/>
  <c r="E454" i="81"/>
  <c r="D454" i="81"/>
  <c r="L453" i="81"/>
  <c r="F453" i="81"/>
  <c r="E453" i="81"/>
  <c r="D453" i="81"/>
  <c r="L452" i="81"/>
  <c r="F452" i="81"/>
  <c r="E452" i="81"/>
  <c r="D452" i="81"/>
  <c r="L451" i="81"/>
  <c r="F451" i="81"/>
  <c r="E451" i="81"/>
  <c r="D451" i="81"/>
  <c r="L450" i="81"/>
  <c r="F450" i="81"/>
  <c r="E450" i="81"/>
  <c r="D450" i="81"/>
  <c r="L449" i="81"/>
  <c r="F449" i="81"/>
  <c r="E449" i="81"/>
  <c r="D449" i="81"/>
  <c r="L448" i="81"/>
  <c r="F448" i="81"/>
  <c r="E448" i="81"/>
  <c r="D448" i="81"/>
  <c r="L447" i="81"/>
  <c r="F447" i="81"/>
  <c r="E447" i="81"/>
  <c r="D447" i="81"/>
  <c r="L446" i="81"/>
  <c r="F446" i="81"/>
  <c r="E446" i="81"/>
  <c r="D446" i="81"/>
  <c r="L445" i="81"/>
  <c r="F445" i="81"/>
  <c r="E445" i="81"/>
  <c r="D445" i="81"/>
  <c r="L444" i="81"/>
  <c r="F444" i="81"/>
  <c r="E444" i="81"/>
  <c r="D444" i="81"/>
  <c r="L443" i="81"/>
  <c r="F443" i="81"/>
  <c r="E443" i="81"/>
  <c r="D443" i="81"/>
  <c r="L442" i="81"/>
  <c r="F442" i="81"/>
  <c r="E442" i="81"/>
  <c r="D442" i="81"/>
  <c r="L441" i="81"/>
  <c r="F441" i="81"/>
  <c r="E441" i="81"/>
  <c r="D441" i="81"/>
  <c r="L440" i="81"/>
  <c r="F440" i="81"/>
  <c r="E440" i="81"/>
  <c r="D440" i="81"/>
  <c r="L439" i="81"/>
  <c r="F439" i="81"/>
  <c r="E439" i="81"/>
  <c r="D439" i="81"/>
  <c r="L438" i="81"/>
  <c r="F438" i="81"/>
  <c r="E438" i="81"/>
  <c r="D438" i="81"/>
  <c r="L437" i="81"/>
  <c r="F437" i="81"/>
  <c r="E437" i="81"/>
  <c r="D437" i="81"/>
  <c r="L436" i="81"/>
  <c r="F436" i="81"/>
  <c r="E436" i="81"/>
  <c r="D436" i="81"/>
  <c r="L435" i="81"/>
  <c r="F435" i="81"/>
  <c r="E435" i="81"/>
  <c r="D435" i="81"/>
  <c r="L434" i="81"/>
  <c r="F434" i="81"/>
  <c r="E434" i="81"/>
  <c r="D434" i="81"/>
  <c r="L433" i="81"/>
  <c r="F433" i="81"/>
  <c r="E433" i="81"/>
  <c r="D433" i="81"/>
  <c r="L432" i="81"/>
  <c r="F432" i="81"/>
  <c r="E432" i="81"/>
  <c r="D432" i="81"/>
  <c r="L431" i="81"/>
  <c r="F431" i="81"/>
  <c r="E431" i="81"/>
  <c r="D431" i="81"/>
  <c r="L430" i="81"/>
  <c r="F430" i="81"/>
  <c r="E430" i="81"/>
  <c r="D430" i="81"/>
  <c r="L429" i="81"/>
  <c r="F429" i="81"/>
  <c r="E429" i="81"/>
  <c r="D429" i="81"/>
  <c r="L428" i="81"/>
  <c r="F428" i="81"/>
  <c r="E428" i="81"/>
  <c r="D428" i="81"/>
  <c r="L427" i="81"/>
  <c r="F427" i="81"/>
  <c r="E427" i="81"/>
  <c r="D427" i="81"/>
  <c r="L426" i="81"/>
  <c r="F426" i="81"/>
  <c r="E426" i="81"/>
  <c r="D426" i="81"/>
  <c r="L425" i="81"/>
  <c r="F425" i="81"/>
  <c r="E425" i="81"/>
  <c r="D425" i="81"/>
  <c r="L424" i="81"/>
  <c r="F424" i="81"/>
  <c r="E424" i="81"/>
  <c r="D424" i="81"/>
  <c r="L423" i="81"/>
  <c r="F423" i="81"/>
  <c r="E423" i="81"/>
  <c r="D423" i="81"/>
  <c r="L422" i="81"/>
  <c r="F422" i="81"/>
  <c r="E422" i="81"/>
  <c r="D422" i="81"/>
  <c r="L421" i="81"/>
  <c r="F421" i="81"/>
  <c r="E421" i="81"/>
  <c r="D421" i="81"/>
  <c r="L420" i="81"/>
  <c r="F420" i="81"/>
  <c r="E420" i="81"/>
  <c r="D420" i="81"/>
  <c r="L419" i="81"/>
  <c r="F419" i="81"/>
  <c r="E419" i="81"/>
  <c r="D419" i="81"/>
  <c r="L418" i="81"/>
  <c r="F418" i="81"/>
  <c r="E418" i="81"/>
  <c r="D418" i="81"/>
  <c r="L417" i="81"/>
  <c r="F417" i="81"/>
  <c r="E417" i="81"/>
  <c r="D417" i="81"/>
  <c r="L416" i="81"/>
  <c r="F416" i="81"/>
  <c r="E416" i="81"/>
  <c r="D416" i="81"/>
  <c r="L415" i="81"/>
  <c r="F415" i="81"/>
  <c r="E415" i="81"/>
  <c r="D415" i="81"/>
  <c r="L414" i="81"/>
  <c r="F414" i="81"/>
  <c r="E414" i="81"/>
  <c r="D414" i="81"/>
  <c r="L413" i="81"/>
  <c r="F413" i="81"/>
  <c r="E413" i="81"/>
  <c r="D413" i="81"/>
  <c r="L412" i="81"/>
  <c r="F412" i="81"/>
  <c r="E412" i="81"/>
  <c r="D412" i="81"/>
  <c r="L411" i="81"/>
  <c r="F411" i="81"/>
  <c r="E411" i="81"/>
  <c r="D411" i="81"/>
  <c r="L410" i="81"/>
  <c r="F410" i="81"/>
  <c r="E410" i="81"/>
  <c r="D410" i="81"/>
  <c r="L409" i="81"/>
  <c r="F409" i="81"/>
  <c r="E409" i="81"/>
  <c r="D409" i="81"/>
  <c r="L408" i="81"/>
  <c r="F408" i="81"/>
  <c r="E408" i="81"/>
  <c r="D408" i="81"/>
  <c r="L407" i="81"/>
  <c r="F407" i="81"/>
  <c r="E407" i="81"/>
  <c r="D407" i="81"/>
  <c r="L406" i="81"/>
  <c r="F406" i="81"/>
  <c r="E406" i="81"/>
  <c r="D406" i="81"/>
  <c r="L405" i="81"/>
  <c r="F405" i="81"/>
  <c r="E405" i="81"/>
  <c r="D405" i="81"/>
  <c r="L404" i="81"/>
  <c r="F404" i="81"/>
  <c r="E404" i="81"/>
  <c r="D404" i="81"/>
  <c r="L403" i="81"/>
  <c r="F403" i="81"/>
  <c r="E403" i="81"/>
  <c r="D403" i="81"/>
  <c r="L402" i="81"/>
  <c r="F402" i="81"/>
  <c r="E402" i="81"/>
  <c r="D402" i="81"/>
  <c r="L401" i="81"/>
  <c r="F401" i="81"/>
  <c r="E401" i="81"/>
  <c r="D401" i="81"/>
  <c r="L400" i="81"/>
  <c r="F400" i="81"/>
  <c r="E400" i="81"/>
  <c r="D400" i="81"/>
  <c r="L399" i="81"/>
  <c r="F399" i="81"/>
  <c r="E399" i="81"/>
  <c r="D399" i="81"/>
  <c r="L398" i="81"/>
  <c r="F398" i="81"/>
  <c r="E398" i="81"/>
  <c r="D398" i="81"/>
  <c r="L397" i="81"/>
  <c r="F397" i="81"/>
  <c r="E397" i="81"/>
  <c r="D397" i="81"/>
  <c r="L396" i="81"/>
  <c r="F396" i="81"/>
  <c r="E396" i="81"/>
  <c r="D396" i="81"/>
  <c r="L395" i="81"/>
  <c r="F395" i="81"/>
  <c r="E395" i="81"/>
  <c r="D395" i="81"/>
  <c r="L394" i="81"/>
  <c r="F394" i="81"/>
  <c r="E394" i="81"/>
  <c r="D394" i="81"/>
  <c r="L393" i="81"/>
  <c r="F393" i="81"/>
  <c r="E393" i="81"/>
  <c r="D393" i="81"/>
  <c r="L392" i="81"/>
  <c r="F392" i="81"/>
  <c r="E392" i="81"/>
  <c r="D392" i="81"/>
  <c r="L391" i="81"/>
  <c r="F391" i="81"/>
  <c r="E391" i="81"/>
  <c r="D391" i="81"/>
  <c r="L390" i="81"/>
  <c r="F390" i="81"/>
  <c r="E390" i="81"/>
  <c r="D390" i="81"/>
  <c r="L389" i="81"/>
  <c r="F389" i="81"/>
  <c r="E389" i="81"/>
  <c r="D389" i="81"/>
  <c r="L388" i="81"/>
  <c r="F388" i="81"/>
  <c r="E388" i="81"/>
  <c r="D388" i="81"/>
  <c r="L387" i="81"/>
  <c r="F387" i="81"/>
  <c r="E387" i="81"/>
  <c r="D387" i="81"/>
  <c r="L386" i="81"/>
  <c r="F386" i="81"/>
  <c r="E386" i="81"/>
  <c r="D386" i="81"/>
  <c r="L385" i="81"/>
  <c r="F385" i="81"/>
  <c r="E385" i="81"/>
  <c r="D385" i="81"/>
  <c r="L384" i="81"/>
  <c r="F384" i="81"/>
  <c r="E384" i="81"/>
  <c r="D384" i="81"/>
  <c r="L383" i="81"/>
  <c r="F383" i="81"/>
  <c r="E383" i="81"/>
  <c r="D383" i="81"/>
  <c r="L382" i="81"/>
  <c r="F382" i="81"/>
  <c r="E382" i="81"/>
  <c r="D382" i="81"/>
  <c r="L381" i="81"/>
  <c r="F381" i="81"/>
  <c r="E381" i="81"/>
  <c r="D381" i="81"/>
  <c r="L380" i="81"/>
  <c r="F380" i="81"/>
  <c r="E380" i="81"/>
  <c r="D380" i="81"/>
  <c r="L379" i="81"/>
  <c r="F379" i="81"/>
  <c r="E379" i="81"/>
  <c r="D379" i="81"/>
  <c r="L378" i="81"/>
  <c r="F378" i="81"/>
  <c r="E378" i="81"/>
  <c r="D378" i="81"/>
  <c r="L377" i="81"/>
  <c r="F377" i="81"/>
  <c r="E377" i="81"/>
  <c r="D377" i="81"/>
  <c r="L376" i="81"/>
  <c r="F376" i="81"/>
  <c r="E376" i="81"/>
  <c r="D376" i="81"/>
  <c r="L375" i="81"/>
  <c r="F375" i="81"/>
  <c r="E375" i="81"/>
  <c r="D375" i="81"/>
  <c r="L374" i="81"/>
  <c r="F374" i="81"/>
  <c r="E374" i="81"/>
  <c r="D374" i="81"/>
  <c r="L373" i="81"/>
  <c r="F373" i="81"/>
  <c r="E373" i="81"/>
  <c r="D373" i="81"/>
  <c r="L372" i="81"/>
  <c r="F372" i="81"/>
  <c r="E372" i="81"/>
  <c r="D372" i="81"/>
  <c r="L371" i="81"/>
  <c r="F371" i="81"/>
  <c r="E371" i="81"/>
  <c r="D371" i="81"/>
  <c r="L370" i="81"/>
  <c r="F370" i="81"/>
  <c r="E370" i="81"/>
  <c r="D370" i="81"/>
  <c r="L369" i="81"/>
  <c r="F369" i="81"/>
  <c r="E369" i="81"/>
  <c r="D369" i="81"/>
  <c r="L368" i="81"/>
  <c r="F368" i="81"/>
  <c r="E368" i="81"/>
  <c r="D368" i="81"/>
  <c r="L367" i="81"/>
  <c r="F367" i="81"/>
  <c r="E367" i="81"/>
  <c r="D367" i="81"/>
  <c r="L366" i="81"/>
  <c r="F366" i="81"/>
  <c r="E366" i="81"/>
  <c r="D366" i="81"/>
  <c r="L365" i="81"/>
  <c r="F365" i="81"/>
  <c r="E365" i="81"/>
  <c r="D365" i="81"/>
  <c r="L364" i="81"/>
  <c r="F364" i="81"/>
  <c r="E364" i="81"/>
  <c r="D364" i="81"/>
  <c r="L363" i="81"/>
  <c r="F363" i="81"/>
  <c r="E363" i="81"/>
  <c r="D363" i="81"/>
  <c r="L362" i="81"/>
  <c r="F362" i="81"/>
  <c r="E362" i="81"/>
  <c r="D362" i="81"/>
  <c r="L361" i="81"/>
  <c r="F361" i="81"/>
  <c r="E361" i="81"/>
  <c r="D361" i="81"/>
  <c r="L360" i="81"/>
  <c r="F360" i="81"/>
  <c r="E360" i="81"/>
  <c r="D360" i="81"/>
  <c r="L359" i="81"/>
  <c r="F359" i="81"/>
  <c r="E359" i="81"/>
  <c r="D359" i="81"/>
  <c r="L358" i="81"/>
  <c r="F358" i="81"/>
  <c r="E358" i="81"/>
  <c r="D358" i="81"/>
  <c r="L357" i="81"/>
  <c r="F357" i="81"/>
  <c r="E357" i="81"/>
  <c r="D357" i="81"/>
  <c r="L356" i="81"/>
  <c r="F356" i="81"/>
  <c r="E356" i="81"/>
  <c r="D356" i="81"/>
  <c r="L355" i="81"/>
  <c r="F355" i="81"/>
  <c r="E355" i="81"/>
  <c r="D355" i="81"/>
  <c r="L354" i="81"/>
  <c r="F354" i="81"/>
  <c r="E354" i="81"/>
  <c r="D354" i="81"/>
  <c r="L353" i="81"/>
  <c r="F353" i="81"/>
  <c r="E353" i="81"/>
  <c r="D353" i="81"/>
  <c r="L352" i="81"/>
  <c r="F352" i="81"/>
  <c r="E352" i="81"/>
  <c r="D352" i="81"/>
  <c r="L351" i="81"/>
  <c r="F351" i="81"/>
  <c r="E351" i="81"/>
  <c r="D351" i="81"/>
  <c r="L350" i="81"/>
  <c r="F350" i="81"/>
  <c r="E350" i="81"/>
  <c r="D350" i="81"/>
  <c r="L349" i="81"/>
  <c r="F349" i="81"/>
  <c r="E349" i="81"/>
  <c r="D349" i="81"/>
  <c r="L348" i="81"/>
  <c r="F348" i="81"/>
  <c r="E348" i="81"/>
  <c r="D348" i="81"/>
  <c r="L347" i="81"/>
  <c r="F347" i="81"/>
  <c r="E347" i="81"/>
  <c r="D347" i="81"/>
  <c r="L346" i="81"/>
  <c r="F346" i="81"/>
  <c r="E346" i="81"/>
  <c r="D346" i="81"/>
  <c r="L345" i="81"/>
  <c r="F345" i="81"/>
  <c r="E345" i="81"/>
  <c r="D345" i="81"/>
  <c r="L344" i="81"/>
  <c r="F344" i="81"/>
  <c r="E344" i="81"/>
  <c r="D344" i="81"/>
  <c r="L343" i="81"/>
  <c r="F343" i="81"/>
  <c r="E343" i="81"/>
  <c r="D343" i="81"/>
  <c r="L342" i="81"/>
  <c r="F342" i="81"/>
  <c r="E342" i="81"/>
  <c r="D342" i="81"/>
  <c r="L341" i="81"/>
  <c r="F341" i="81"/>
  <c r="E341" i="81"/>
  <c r="D341" i="81"/>
  <c r="L340" i="81"/>
  <c r="F340" i="81"/>
  <c r="E340" i="81"/>
  <c r="D340" i="81"/>
  <c r="L339" i="81"/>
  <c r="F339" i="81"/>
  <c r="E339" i="81"/>
  <c r="D339" i="81"/>
  <c r="L338" i="81"/>
  <c r="F338" i="81"/>
  <c r="E338" i="81"/>
  <c r="D338" i="81"/>
  <c r="L337" i="81"/>
  <c r="F337" i="81"/>
  <c r="E337" i="81"/>
  <c r="D337" i="81"/>
  <c r="L336" i="81"/>
  <c r="F336" i="81"/>
  <c r="E336" i="81"/>
  <c r="D336" i="81"/>
  <c r="L335" i="81"/>
  <c r="F335" i="81"/>
  <c r="E335" i="81"/>
  <c r="D335" i="81"/>
  <c r="L334" i="81"/>
  <c r="F334" i="81"/>
  <c r="E334" i="81"/>
  <c r="D334" i="81"/>
  <c r="L333" i="81"/>
  <c r="F333" i="81"/>
  <c r="E333" i="81"/>
  <c r="D333" i="81"/>
  <c r="L332" i="81"/>
  <c r="F332" i="81"/>
  <c r="E332" i="81"/>
  <c r="D332" i="81"/>
  <c r="L331" i="81"/>
  <c r="F331" i="81"/>
  <c r="E331" i="81"/>
  <c r="D331" i="81"/>
  <c r="L330" i="81"/>
  <c r="F330" i="81"/>
  <c r="E330" i="81"/>
  <c r="D330" i="81"/>
  <c r="L329" i="81"/>
  <c r="F329" i="81"/>
  <c r="E329" i="81"/>
  <c r="D329" i="81"/>
  <c r="L328" i="81"/>
  <c r="F328" i="81"/>
  <c r="E328" i="81"/>
  <c r="D328" i="81"/>
  <c r="L327" i="81"/>
  <c r="F327" i="81"/>
  <c r="E327" i="81"/>
  <c r="D327" i="81"/>
  <c r="L326" i="81"/>
  <c r="F326" i="81"/>
  <c r="E326" i="81"/>
  <c r="D326" i="81"/>
  <c r="L325" i="81"/>
  <c r="F325" i="81"/>
  <c r="E325" i="81"/>
  <c r="D325" i="81"/>
  <c r="L324" i="81"/>
  <c r="F324" i="81"/>
  <c r="E324" i="81"/>
  <c r="D324" i="81"/>
  <c r="L323" i="81"/>
  <c r="F323" i="81"/>
  <c r="E323" i="81"/>
  <c r="D323" i="81"/>
  <c r="L322" i="81"/>
  <c r="F322" i="81"/>
  <c r="E322" i="81"/>
  <c r="D322" i="81"/>
  <c r="L321" i="81"/>
  <c r="F321" i="81"/>
  <c r="E321" i="81"/>
  <c r="D321" i="81"/>
  <c r="L320" i="81"/>
  <c r="F320" i="81"/>
  <c r="E320" i="81"/>
  <c r="D320" i="81"/>
  <c r="L319" i="81"/>
  <c r="F319" i="81"/>
  <c r="E319" i="81"/>
  <c r="D319" i="81"/>
  <c r="L318" i="81"/>
  <c r="F318" i="81"/>
  <c r="E318" i="81"/>
  <c r="D318" i="81"/>
  <c r="L317" i="81"/>
  <c r="F317" i="81"/>
  <c r="E317" i="81"/>
  <c r="D317" i="81"/>
  <c r="L316" i="81"/>
  <c r="F316" i="81"/>
  <c r="E316" i="81"/>
  <c r="D316" i="81"/>
  <c r="L315" i="81"/>
  <c r="F315" i="81"/>
  <c r="E315" i="81"/>
  <c r="D315" i="81"/>
  <c r="L314" i="81"/>
  <c r="F314" i="81"/>
  <c r="E314" i="81"/>
  <c r="D314" i="81"/>
  <c r="L313" i="81"/>
  <c r="F313" i="81"/>
  <c r="E313" i="81"/>
  <c r="D313" i="81"/>
  <c r="L312" i="81"/>
  <c r="F312" i="81"/>
  <c r="E312" i="81"/>
  <c r="D312" i="81"/>
  <c r="L311" i="81"/>
  <c r="F311" i="81"/>
  <c r="E311" i="81"/>
  <c r="D311" i="81"/>
  <c r="L310" i="81"/>
  <c r="F310" i="81"/>
  <c r="E310" i="81"/>
  <c r="D310" i="81"/>
  <c r="L309" i="81"/>
  <c r="F309" i="81"/>
  <c r="E309" i="81"/>
  <c r="D309" i="81"/>
  <c r="L308" i="81"/>
  <c r="F308" i="81"/>
  <c r="E308" i="81"/>
  <c r="D308" i="81"/>
  <c r="L307" i="81"/>
  <c r="F307" i="81"/>
  <c r="E307" i="81"/>
  <c r="D307" i="81"/>
  <c r="L306" i="81"/>
  <c r="F306" i="81"/>
  <c r="E306" i="81"/>
  <c r="D306" i="81"/>
  <c r="L305" i="81"/>
  <c r="F305" i="81"/>
  <c r="E305" i="81"/>
  <c r="D305" i="81"/>
  <c r="L304" i="81"/>
  <c r="F304" i="81"/>
  <c r="E304" i="81"/>
  <c r="D304" i="81"/>
  <c r="L303" i="81"/>
  <c r="F303" i="81"/>
  <c r="E303" i="81"/>
  <c r="D303" i="81"/>
  <c r="L302" i="81"/>
  <c r="F302" i="81"/>
  <c r="E302" i="81"/>
  <c r="D302" i="81"/>
  <c r="L301" i="81"/>
  <c r="F301" i="81"/>
  <c r="E301" i="81"/>
  <c r="D301" i="81"/>
  <c r="L300" i="81"/>
  <c r="F300" i="81"/>
  <c r="E300" i="81"/>
  <c r="D300" i="81"/>
  <c r="L299" i="81"/>
  <c r="F299" i="81"/>
  <c r="E299" i="81"/>
  <c r="D299" i="81"/>
  <c r="L298" i="81"/>
  <c r="F298" i="81"/>
  <c r="E298" i="81"/>
  <c r="D298" i="81"/>
  <c r="L297" i="81"/>
  <c r="F297" i="81"/>
  <c r="E297" i="81"/>
  <c r="D297" i="81"/>
  <c r="L296" i="81"/>
  <c r="F296" i="81"/>
  <c r="E296" i="81"/>
  <c r="D296" i="81"/>
  <c r="L295" i="81"/>
  <c r="F295" i="81"/>
  <c r="E295" i="81"/>
  <c r="D295" i="81"/>
  <c r="L294" i="81"/>
  <c r="F294" i="81"/>
  <c r="E294" i="81"/>
  <c r="D294" i="81"/>
  <c r="L293" i="81"/>
  <c r="F293" i="81"/>
  <c r="E293" i="81"/>
  <c r="D293" i="81"/>
  <c r="L292" i="81"/>
  <c r="F292" i="81"/>
  <c r="E292" i="81"/>
  <c r="D292" i="81"/>
  <c r="L291" i="81"/>
  <c r="F291" i="81"/>
  <c r="E291" i="81"/>
  <c r="D291" i="81"/>
  <c r="L290" i="81"/>
  <c r="F290" i="81"/>
  <c r="E290" i="81"/>
  <c r="D290" i="81"/>
  <c r="L289" i="81"/>
  <c r="F289" i="81"/>
  <c r="E289" i="81"/>
  <c r="D289" i="81"/>
  <c r="L288" i="81"/>
  <c r="F288" i="81"/>
  <c r="E288" i="81"/>
  <c r="D288" i="81"/>
  <c r="L287" i="81"/>
  <c r="F287" i="81"/>
  <c r="E287" i="81"/>
  <c r="D287" i="81"/>
  <c r="L286" i="81"/>
  <c r="F286" i="81"/>
  <c r="E286" i="81"/>
  <c r="D286" i="81"/>
  <c r="L285" i="81"/>
  <c r="F285" i="81"/>
  <c r="E285" i="81"/>
  <c r="D285" i="81"/>
  <c r="L284" i="81"/>
  <c r="F284" i="81"/>
  <c r="E284" i="81"/>
  <c r="D284" i="81"/>
  <c r="L283" i="81"/>
  <c r="F283" i="81"/>
  <c r="E283" i="81"/>
  <c r="D283" i="81"/>
  <c r="L282" i="81"/>
  <c r="F282" i="81"/>
  <c r="E282" i="81"/>
  <c r="D282" i="81"/>
  <c r="L281" i="81"/>
  <c r="F281" i="81"/>
  <c r="E281" i="81"/>
  <c r="D281" i="81"/>
  <c r="L280" i="81"/>
  <c r="F280" i="81"/>
  <c r="E280" i="81"/>
  <c r="D280" i="81"/>
  <c r="L279" i="81"/>
  <c r="F279" i="81"/>
  <c r="E279" i="81"/>
  <c r="D279" i="81"/>
  <c r="L278" i="81"/>
  <c r="F278" i="81"/>
  <c r="E278" i="81"/>
  <c r="D278" i="81"/>
  <c r="L277" i="81"/>
  <c r="F277" i="81"/>
  <c r="E277" i="81"/>
  <c r="D277" i="81"/>
  <c r="L276" i="81"/>
  <c r="F276" i="81"/>
  <c r="E276" i="81"/>
  <c r="D276" i="81"/>
  <c r="L275" i="81"/>
  <c r="F275" i="81"/>
  <c r="E275" i="81"/>
  <c r="D275" i="81"/>
  <c r="L274" i="81"/>
  <c r="F274" i="81"/>
  <c r="E274" i="81"/>
  <c r="D274" i="81"/>
  <c r="L273" i="81"/>
  <c r="F273" i="81"/>
  <c r="E273" i="81"/>
  <c r="D273" i="81"/>
  <c r="L272" i="81"/>
  <c r="F272" i="81"/>
  <c r="E272" i="81"/>
  <c r="D272" i="81"/>
  <c r="L271" i="81"/>
  <c r="F271" i="81"/>
  <c r="E271" i="81"/>
  <c r="D271" i="81"/>
  <c r="L270" i="81"/>
  <c r="F270" i="81"/>
  <c r="E270" i="81"/>
  <c r="D270" i="81"/>
  <c r="L269" i="81"/>
  <c r="F269" i="81"/>
  <c r="E269" i="81"/>
  <c r="D269" i="81"/>
  <c r="L268" i="81"/>
  <c r="F268" i="81"/>
  <c r="E268" i="81"/>
  <c r="D268" i="81"/>
  <c r="L267" i="81"/>
  <c r="F267" i="81"/>
  <c r="E267" i="81"/>
  <c r="D267" i="81"/>
  <c r="L266" i="81"/>
  <c r="F266" i="81"/>
  <c r="E266" i="81"/>
  <c r="D266" i="81"/>
  <c r="L265" i="81"/>
  <c r="F265" i="81"/>
  <c r="E265" i="81"/>
  <c r="D265" i="81"/>
  <c r="L264" i="81"/>
  <c r="F264" i="81"/>
  <c r="E264" i="81"/>
  <c r="D264" i="81"/>
  <c r="L263" i="81"/>
  <c r="F263" i="81"/>
  <c r="E263" i="81"/>
  <c r="D263" i="81"/>
  <c r="L262" i="81"/>
  <c r="F262" i="81"/>
  <c r="E262" i="81"/>
  <c r="D262" i="81"/>
  <c r="L261" i="81"/>
  <c r="F261" i="81"/>
  <c r="E261" i="81"/>
  <c r="D261" i="81"/>
  <c r="L260" i="81"/>
  <c r="F260" i="81"/>
  <c r="E260" i="81"/>
  <c r="D260" i="81"/>
  <c r="L259" i="81"/>
  <c r="F259" i="81"/>
  <c r="E259" i="81"/>
  <c r="D259" i="81"/>
  <c r="L258" i="81"/>
  <c r="F258" i="81"/>
  <c r="E258" i="81"/>
  <c r="D258" i="81"/>
  <c r="L257" i="81"/>
  <c r="F257" i="81"/>
  <c r="E257" i="81"/>
  <c r="D257" i="81"/>
  <c r="L256" i="81"/>
  <c r="F256" i="81"/>
  <c r="E256" i="81"/>
  <c r="D256" i="81"/>
  <c r="L255" i="81"/>
  <c r="F255" i="81"/>
  <c r="E255" i="81"/>
  <c r="D255" i="81"/>
  <c r="L254" i="81"/>
  <c r="F254" i="81"/>
  <c r="E254" i="81"/>
  <c r="D254" i="81"/>
  <c r="L253" i="81"/>
  <c r="F253" i="81"/>
  <c r="E253" i="81"/>
  <c r="D253" i="81"/>
  <c r="L252" i="81"/>
  <c r="F252" i="81"/>
  <c r="E252" i="81"/>
  <c r="D252" i="81"/>
  <c r="L251" i="81"/>
  <c r="F251" i="81"/>
  <c r="E251" i="81"/>
  <c r="D251" i="81"/>
  <c r="L250" i="81"/>
  <c r="F250" i="81"/>
  <c r="E250" i="81"/>
  <c r="D250" i="81"/>
  <c r="L249" i="81"/>
  <c r="F249" i="81"/>
  <c r="E249" i="81"/>
  <c r="D249" i="81"/>
  <c r="L248" i="81"/>
  <c r="F248" i="81"/>
  <c r="E248" i="81"/>
  <c r="D248" i="81"/>
  <c r="L247" i="81"/>
  <c r="F247" i="81"/>
  <c r="E247" i="81"/>
  <c r="D247" i="81"/>
  <c r="L246" i="81"/>
  <c r="F246" i="81"/>
  <c r="E246" i="81"/>
  <c r="D246" i="81"/>
  <c r="L245" i="81"/>
  <c r="F245" i="81"/>
  <c r="E245" i="81"/>
  <c r="D245" i="81"/>
  <c r="L244" i="81"/>
  <c r="F244" i="81"/>
  <c r="E244" i="81"/>
  <c r="D244" i="81"/>
  <c r="L243" i="81"/>
  <c r="F243" i="81"/>
  <c r="E243" i="81"/>
  <c r="D243" i="81"/>
  <c r="L242" i="81"/>
  <c r="F242" i="81"/>
  <c r="E242" i="81"/>
  <c r="D242" i="81"/>
  <c r="L241" i="81"/>
  <c r="F241" i="81"/>
  <c r="E241" i="81"/>
  <c r="D241" i="81"/>
  <c r="L240" i="81"/>
  <c r="F240" i="81"/>
  <c r="E240" i="81"/>
  <c r="D240" i="81"/>
  <c r="L239" i="81"/>
  <c r="F239" i="81"/>
  <c r="E239" i="81"/>
  <c r="D239" i="81"/>
  <c r="L238" i="81"/>
  <c r="F238" i="81"/>
  <c r="E238" i="81"/>
  <c r="D238" i="81"/>
  <c r="L237" i="81"/>
  <c r="F237" i="81"/>
  <c r="E237" i="81"/>
  <c r="D237" i="81"/>
  <c r="L236" i="81"/>
  <c r="F236" i="81"/>
  <c r="E236" i="81"/>
  <c r="D236" i="81"/>
  <c r="L235" i="81"/>
  <c r="F235" i="81"/>
  <c r="E235" i="81"/>
  <c r="D235" i="81"/>
  <c r="L234" i="81"/>
  <c r="F234" i="81"/>
  <c r="E234" i="81"/>
  <c r="D234" i="81"/>
  <c r="L233" i="81"/>
  <c r="F233" i="81"/>
  <c r="E233" i="81"/>
  <c r="D233" i="81"/>
  <c r="L232" i="81"/>
  <c r="F232" i="81"/>
  <c r="E232" i="81"/>
  <c r="D232" i="81"/>
  <c r="L231" i="81"/>
  <c r="F231" i="81"/>
  <c r="E231" i="81"/>
  <c r="D231" i="81"/>
  <c r="L230" i="81"/>
  <c r="F230" i="81"/>
  <c r="E230" i="81"/>
  <c r="D230" i="81"/>
  <c r="L229" i="81"/>
  <c r="F229" i="81"/>
  <c r="E229" i="81"/>
  <c r="D229" i="81"/>
  <c r="L228" i="81"/>
  <c r="F228" i="81"/>
  <c r="E228" i="81"/>
  <c r="D228" i="81"/>
  <c r="L227" i="81"/>
  <c r="F227" i="81"/>
  <c r="E227" i="81"/>
  <c r="D227" i="81"/>
  <c r="L226" i="81"/>
  <c r="F226" i="81"/>
  <c r="E226" i="81"/>
  <c r="D226" i="81"/>
  <c r="L225" i="81"/>
  <c r="F225" i="81"/>
  <c r="E225" i="81"/>
  <c r="D225" i="81"/>
  <c r="L224" i="81"/>
  <c r="F224" i="81"/>
  <c r="E224" i="81"/>
  <c r="D224" i="81"/>
  <c r="L223" i="81"/>
  <c r="F223" i="81"/>
  <c r="E223" i="81"/>
  <c r="D223" i="81"/>
  <c r="L222" i="81"/>
  <c r="F222" i="81"/>
  <c r="E222" i="81"/>
  <c r="D222" i="81"/>
  <c r="L221" i="81"/>
  <c r="F221" i="81"/>
  <c r="E221" i="81"/>
  <c r="D221" i="81"/>
  <c r="L220" i="81"/>
  <c r="F220" i="81"/>
  <c r="E220" i="81"/>
  <c r="D220" i="81"/>
  <c r="L219" i="81"/>
  <c r="F219" i="81"/>
  <c r="E219" i="81"/>
  <c r="D219" i="81"/>
  <c r="L218" i="81"/>
  <c r="F218" i="81"/>
  <c r="E218" i="81"/>
  <c r="D218" i="81"/>
  <c r="L217" i="81"/>
  <c r="F217" i="81"/>
  <c r="E217" i="81"/>
  <c r="D217" i="81"/>
  <c r="L216" i="81"/>
  <c r="F216" i="81"/>
  <c r="E216" i="81"/>
  <c r="D216" i="81"/>
  <c r="L215" i="81"/>
  <c r="F215" i="81"/>
  <c r="E215" i="81"/>
  <c r="D215" i="81"/>
  <c r="L214" i="81"/>
  <c r="F214" i="81"/>
  <c r="E214" i="81"/>
  <c r="D214" i="81"/>
  <c r="L213" i="81"/>
  <c r="F213" i="81"/>
  <c r="E213" i="81"/>
  <c r="D213" i="81"/>
  <c r="L212" i="81"/>
  <c r="F212" i="81"/>
  <c r="E212" i="81"/>
  <c r="D212" i="81"/>
  <c r="L211" i="81"/>
  <c r="F211" i="81"/>
  <c r="E211" i="81"/>
  <c r="D211" i="81"/>
  <c r="L210" i="81"/>
  <c r="F210" i="81"/>
  <c r="E210" i="81"/>
  <c r="D210" i="81"/>
  <c r="L209" i="81"/>
  <c r="F209" i="81"/>
  <c r="E209" i="81"/>
  <c r="D209" i="81"/>
  <c r="L208" i="81"/>
  <c r="F208" i="81"/>
  <c r="E208" i="81"/>
  <c r="D208" i="81"/>
  <c r="L207" i="81"/>
  <c r="F207" i="81"/>
  <c r="E207" i="81"/>
  <c r="D207" i="81"/>
  <c r="L206" i="81"/>
  <c r="F206" i="81"/>
  <c r="E206" i="81"/>
  <c r="D206" i="81"/>
  <c r="L205" i="81"/>
  <c r="F205" i="81"/>
  <c r="E205" i="81"/>
  <c r="D205" i="81"/>
  <c r="L204" i="81"/>
  <c r="F204" i="81"/>
  <c r="E204" i="81"/>
  <c r="D204" i="81"/>
  <c r="L203" i="81"/>
  <c r="F203" i="81"/>
  <c r="E203" i="81"/>
  <c r="D203" i="81"/>
  <c r="L202" i="81"/>
  <c r="F202" i="81"/>
  <c r="E202" i="81"/>
  <c r="D202" i="81"/>
  <c r="L201" i="81"/>
  <c r="F201" i="81"/>
  <c r="E201" i="81"/>
  <c r="D201" i="81"/>
  <c r="L200" i="81"/>
  <c r="F200" i="81"/>
  <c r="E200" i="81"/>
  <c r="D200" i="81"/>
  <c r="L199" i="81"/>
  <c r="F199" i="81"/>
  <c r="E199" i="81"/>
  <c r="D199" i="81"/>
  <c r="L198" i="81"/>
  <c r="F198" i="81"/>
  <c r="E198" i="81"/>
  <c r="D198" i="81"/>
  <c r="L197" i="81"/>
  <c r="F197" i="81"/>
  <c r="E197" i="81"/>
  <c r="D197" i="81"/>
  <c r="L196" i="81"/>
  <c r="F196" i="81"/>
  <c r="E196" i="81"/>
  <c r="D196" i="81"/>
  <c r="L195" i="81"/>
  <c r="F195" i="81"/>
  <c r="E195" i="81"/>
  <c r="D195" i="81"/>
  <c r="L194" i="81"/>
  <c r="F194" i="81"/>
  <c r="E194" i="81"/>
  <c r="D194" i="81"/>
  <c r="L193" i="81"/>
  <c r="F193" i="81"/>
  <c r="E193" i="81"/>
  <c r="D193" i="81"/>
  <c r="L192" i="81"/>
  <c r="F192" i="81"/>
  <c r="E192" i="81"/>
  <c r="D192" i="81"/>
  <c r="L191" i="81"/>
  <c r="F191" i="81"/>
  <c r="E191" i="81"/>
  <c r="D191" i="81"/>
  <c r="L190" i="81"/>
  <c r="F190" i="81"/>
  <c r="E190" i="81"/>
  <c r="D190" i="81"/>
  <c r="L189" i="81"/>
  <c r="F189" i="81"/>
  <c r="E189" i="81"/>
  <c r="D189" i="81"/>
  <c r="L188" i="81"/>
  <c r="F188" i="81"/>
  <c r="E188" i="81"/>
  <c r="D188" i="81"/>
  <c r="L187" i="81"/>
  <c r="F187" i="81"/>
  <c r="E187" i="81"/>
  <c r="D187" i="81"/>
  <c r="L186" i="81"/>
  <c r="F186" i="81"/>
  <c r="E186" i="81"/>
  <c r="D186" i="81"/>
  <c r="L185" i="81"/>
  <c r="F185" i="81"/>
  <c r="E185" i="81"/>
  <c r="D185" i="81"/>
  <c r="L184" i="81"/>
  <c r="F184" i="81"/>
  <c r="E184" i="81"/>
  <c r="D184" i="81"/>
  <c r="L183" i="81"/>
  <c r="F183" i="81"/>
  <c r="E183" i="81"/>
  <c r="D183" i="81"/>
  <c r="L182" i="81"/>
  <c r="F182" i="81"/>
  <c r="E182" i="81"/>
  <c r="D182" i="81"/>
  <c r="L181" i="81"/>
  <c r="F181" i="81"/>
  <c r="E181" i="81"/>
  <c r="D181" i="81"/>
  <c r="L180" i="81"/>
  <c r="F180" i="81"/>
  <c r="E180" i="81"/>
  <c r="D180" i="81"/>
  <c r="L179" i="81"/>
  <c r="F179" i="81"/>
  <c r="E179" i="81"/>
  <c r="D179" i="81"/>
  <c r="L178" i="81"/>
  <c r="F178" i="81"/>
  <c r="E178" i="81"/>
  <c r="D178" i="81"/>
  <c r="L177" i="81"/>
  <c r="F177" i="81"/>
  <c r="E177" i="81"/>
  <c r="D177" i="81"/>
  <c r="L176" i="81"/>
  <c r="F176" i="81"/>
  <c r="E176" i="81"/>
  <c r="D176" i="81"/>
  <c r="L175" i="81"/>
  <c r="F175" i="81"/>
  <c r="E175" i="81"/>
  <c r="D175" i="81"/>
  <c r="L174" i="81"/>
  <c r="F174" i="81"/>
  <c r="E174" i="81"/>
  <c r="D174" i="81"/>
  <c r="L173" i="81"/>
  <c r="F173" i="81"/>
  <c r="E173" i="81"/>
  <c r="D173" i="81"/>
  <c r="L172" i="81"/>
  <c r="F172" i="81"/>
  <c r="E172" i="81"/>
  <c r="D172" i="81"/>
  <c r="L171" i="81"/>
  <c r="F171" i="81"/>
  <c r="E171" i="81"/>
  <c r="D171" i="81"/>
  <c r="L170" i="81"/>
  <c r="F170" i="81"/>
  <c r="E170" i="81"/>
  <c r="D170" i="81"/>
  <c r="L169" i="81"/>
  <c r="F169" i="81"/>
  <c r="E169" i="81"/>
  <c r="D169" i="81"/>
  <c r="L168" i="81"/>
  <c r="F168" i="81"/>
  <c r="E168" i="81"/>
  <c r="D168" i="81"/>
  <c r="L167" i="81"/>
  <c r="F167" i="81"/>
  <c r="E167" i="81"/>
  <c r="D167" i="81"/>
  <c r="L166" i="81"/>
  <c r="F166" i="81"/>
  <c r="E166" i="81"/>
  <c r="D166" i="81"/>
  <c r="L165" i="81"/>
  <c r="F165" i="81"/>
  <c r="E165" i="81"/>
  <c r="D165" i="81"/>
  <c r="L164" i="81"/>
  <c r="F164" i="81"/>
  <c r="E164" i="81"/>
  <c r="D164" i="81"/>
  <c r="L163" i="81"/>
  <c r="F163" i="81"/>
  <c r="E163" i="81"/>
  <c r="D163" i="81"/>
  <c r="L162" i="81"/>
  <c r="F162" i="81"/>
  <c r="E162" i="81"/>
  <c r="D162" i="81"/>
  <c r="L161" i="81"/>
  <c r="F161" i="81"/>
  <c r="E161" i="81"/>
  <c r="D161" i="81"/>
  <c r="L160" i="81"/>
  <c r="F160" i="81"/>
  <c r="E160" i="81"/>
  <c r="D160" i="81"/>
  <c r="L159" i="81"/>
  <c r="F159" i="81"/>
  <c r="E159" i="81"/>
  <c r="D159" i="81"/>
  <c r="L158" i="81"/>
  <c r="F158" i="81"/>
  <c r="E158" i="81"/>
  <c r="D158" i="81"/>
  <c r="L157" i="81"/>
  <c r="F157" i="81"/>
  <c r="E157" i="81"/>
  <c r="D157" i="81"/>
  <c r="L156" i="81"/>
  <c r="F156" i="81"/>
  <c r="E156" i="81"/>
  <c r="D156" i="81"/>
  <c r="L155" i="81"/>
  <c r="F155" i="81"/>
  <c r="E155" i="81"/>
  <c r="D155" i="81"/>
  <c r="L154" i="81"/>
  <c r="F154" i="81"/>
  <c r="E154" i="81"/>
  <c r="D154" i="81"/>
  <c r="L153" i="81"/>
  <c r="F153" i="81"/>
  <c r="E153" i="81"/>
  <c r="D153" i="81"/>
  <c r="L152" i="81"/>
  <c r="F152" i="81"/>
  <c r="E152" i="81"/>
  <c r="D152" i="81"/>
  <c r="L151" i="81"/>
  <c r="F151" i="81"/>
  <c r="E151" i="81"/>
  <c r="D151" i="81"/>
  <c r="L150" i="81"/>
  <c r="F150" i="81"/>
  <c r="E150" i="81"/>
  <c r="D150" i="81"/>
  <c r="L149" i="81"/>
  <c r="F149" i="81"/>
  <c r="E149" i="81"/>
  <c r="D149" i="81"/>
  <c r="L148" i="81"/>
  <c r="F148" i="81"/>
  <c r="E148" i="81"/>
  <c r="D148" i="81"/>
  <c r="L147" i="81"/>
  <c r="F147" i="81"/>
  <c r="E147" i="81"/>
  <c r="D147" i="81"/>
  <c r="L146" i="81"/>
  <c r="F146" i="81"/>
  <c r="E146" i="81"/>
  <c r="D146" i="81"/>
  <c r="L145" i="81"/>
  <c r="F145" i="81"/>
  <c r="E145" i="81"/>
  <c r="D145" i="81"/>
  <c r="L144" i="81"/>
  <c r="F144" i="81"/>
  <c r="E144" i="81"/>
  <c r="D144" i="81"/>
  <c r="L143" i="81"/>
  <c r="F143" i="81"/>
  <c r="E143" i="81"/>
  <c r="D143" i="81"/>
  <c r="L142" i="81"/>
  <c r="F142" i="81"/>
  <c r="E142" i="81"/>
  <c r="D142" i="81"/>
  <c r="L141" i="81"/>
  <c r="F141" i="81"/>
  <c r="E141" i="81"/>
  <c r="D141" i="81"/>
  <c r="L140" i="81"/>
  <c r="F140" i="81"/>
  <c r="E140" i="81"/>
  <c r="D140" i="81"/>
  <c r="L139" i="81"/>
  <c r="F139" i="81"/>
  <c r="E139" i="81"/>
  <c r="D139" i="81"/>
  <c r="L138" i="81"/>
  <c r="F138" i="81"/>
  <c r="E138" i="81"/>
  <c r="D138" i="81"/>
  <c r="L137" i="81"/>
  <c r="F137" i="81"/>
  <c r="E137" i="81"/>
  <c r="D137" i="81"/>
  <c r="L136" i="81"/>
  <c r="F136" i="81"/>
  <c r="E136" i="81"/>
  <c r="D136" i="81"/>
  <c r="L135" i="81"/>
  <c r="F135" i="81"/>
  <c r="E135" i="81"/>
  <c r="D135" i="81"/>
  <c r="L134" i="81"/>
  <c r="F134" i="81"/>
  <c r="E134" i="81"/>
  <c r="D134" i="81"/>
  <c r="L133" i="81"/>
  <c r="F133" i="81"/>
  <c r="E133" i="81"/>
  <c r="D133" i="81"/>
  <c r="L132" i="81"/>
  <c r="F132" i="81"/>
  <c r="E132" i="81"/>
  <c r="D132" i="81"/>
  <c r="L131" i="81"/>
  <c r="F131" i="81"/>
  <c r="E131" i="81"/>
  <c r="D131" i="81"/>
  <c r="L130" i="81"/>
  <c r="F130" i="81"/>
  <c r="E130" i="81"/>
  <c r="D130" i="81"/>
  <c r="L129" i="81"/>
  <c r="F129" i="81"/>
  <c r="E129" i="81"/>
  <c r="D129" i="81"/>
  <c r="L128" i="81"/>
  <c r="F128" i="81"/>
  <c r="E128" i="81"/>
  <c r="D128" i="81"/>
  <c r="L127" i="81"/>
  <c r="F127" i="81"/>
  <c r="E127" i="81"/>
  <c r="D127" i="81"/>
  <c r="L126" i="81"/>
  <c r="F126" i="81"/>
  <c r="E126" i="81"/>
  <c r="D126" i="81"/>
  <c r="L125" i="81"/>
  <c r="F125" i="81"/>
  <c r="E125" i="81"/>
  <c r="D125" i="81"/>
  <c r="L124" i="81"/>
  <c r="F124" i="81"/>
  <c r="E124" i="81"/>
  <c r="D124" i="81"/>
  <c r="L123" i="81"/>
  <c r="F123" i="81"/>
  <c r="E123" i="81"/>
  <c r="D123" i="81"/>
  <c r="L122" i="81"/>
  <c r="F122" i="81"/>
  <c r="E122" i="81"/>
  <c r="D122" i="81"/>
  <c r="L121" i="81"/>
  <c r="F121" i="81"/>
  <c r="E121" i="81"/>
  <c r="D121" i="81"/>
  <c r="L120" i="81"/>
  <c r="F120" i="81"/>
  <c r="E120" i="81"/>
  <c r="D120" i="81"/>
  <c r="L119" i="81"/>
  <c r="F119" i="81"/>
  <c r="E119" i="81"/>
  <c r="D119" i="81"/>
  <c r="L118" i="81"/>
  <c r="F118" i="81"/>
  <c r="E118" i="81"/>
  <c r="D118" i="81"/>
  <c r="L117" i="81"/>
  <c r="F117" i="81"/>
  <c r="E117" i="81"/>
  <c r="D117" i="81"/>
  <c r="L116" i="81"/>
  <c r="F116" i="81"/>
  <c r="E116" i="81"/>
  <c r="D116" i="81"/>
  <c r="L115" i="81"/>
  <c r="F115" i="81"/>
  <c r="E115" i="81"/>
  <c r="D115" i="81"/>
  <c r="L114" i="81"/>
  <c r="F114" i="81"/>
  <c r="E114" i="81"/>
  <c r="D114" i="81"/>
  <c r="L113" i="81"/>
  <c r="F113" i="81"/>
  <c r="E113" i="81"/>
  <c r="D113" i="81"/>
  <c r="L112" i="81"/>
  <c r="F112" i="81"/>
  <c r="E112" i="81"/>
  <c r="D112" i="81"/>
  <c r="L111" i="81"/>
  <c r="F111" i="81"/>
  <c r="E111" i="81"/>
  <c r="D111" i="81"/>
  <c r="L110" i="81"/>
  <c r="F110" i="81"/>
  <c r="E110" i="81"/>
  <c r="D110" i="81"/>
  <c r="L109" i="81"/>
  <c r="F109" i="81"/>
  <c r="E109" i="81"/>
  <c r="D109" i="81"/>
  <c r="L108" i="81"/>
  <c r="F108" i="81"/>
  <c r="E108" i="81"/>
  <c r="D108" i="81"/>
  <c r="L107" i="81"/>
  <c r="F107" i="81"/>
  <c r="E107" i="81"/>
  <c r="D107" i="81"/>
  <c r="L106" i="81"/>
  <c r="F106" i="81"/>
  <c r="E106" i="81"/>
  <c r="D106" i="81"/>
  <c r="L105" i="81"/>
  <c r="F105" i="81"/>
  <c r="E105" i="81"/>
  <c r="D105" i="81"/>
  <c r="L104" i="81"/>
  <c r="F104" i="81"/>
  <c r="E104" i="81"/>
  <c r="D104" i="81"/>
  <c r="L103" i="81"/>
  <c r="F103" i="81"/>
  <c r="E103" i="81"/>
  <c r="D103" i="81"/>
  <c r="L102" i="81"/>
  <c r="F102" i="81"/>
  <c r="E102" i="81"/>
  <c r="D102" i="81"/>
  <c r="L101" i="81"/>
  <c r="F101" i="81"/>
  <c r="E101" i="81"/>
  <c r="D101" i="81"/>
  <c r="L100" i="81"/>
  <c r="F100" i="81"/>
  <c r="E100" i="81"/>
  <c r="D100" i="81"/>
  <c r="L99" i="81"/>
  <c r="F99" i="81"/>
  <c r="E99" i="81"/>
  <c r="D99" i="81"/>
  <c r="L98" i="81"/>
  <c r="F98" i="81"/>
  <c r="E98" i="81"/>
  <c r="D98" i="81"/>
  <c r="L97" i="81"/>
  <c r="F97" i="81"/>
  <c r="E97" i="81"/>
  <c r="D97" i="81"/>
  <c r="L96" i="81"/>
  <c r="F96" i="81"/>
  <c r="E96" i="81"/>
  <c r="D96" i="81"/>
  <c r="L95" i="81"/>
  <c r="F95" i="81"/>
  <c r="E95" i="81"/>
  <c r="D95" i="81"/>
  <c r="L94" i="81"/>
  <c r="F94" i="81"/>
  <c r="E94" i="81"/>
  <c r="D94" i="81"/>
  <c r="L93" i="81"/>
  <c r="F93" i="81"/>
  <c r="E93" i="81"/>
  <c r="D93" i="81"/>
  <c r="L92" i="81"/>
  <c r="F92" i="81"/>
  <c r="E92" i="81"/>
  <c r="D92" i="81"/>
  <c r="L91" i="81"/>
  <c r="F91" i="81"/>
  <c r="E91" i="81"/>
  <c r="D91" i="81"/>
  <c r="L90" i="81"/>
  <c r="F90" i="81"/>
  <c r="E90" i="81"/>
  <c r="D90" i="81"/>
  <c r="L89" i="81"/>
  <c r="F89" i="81"/>
  <c r="E89" i="81"/>
  <c r="D89" i="81"/>
  <c r="L88" i="81"/>
  <c r="F88" i="81"/>
  <c r="E88" i="81"/>
  <c r="D88" i="81"/>
  <c r="L87" i="81"/>
  <c r="F87" i="81"/>
  <c r="E87" i="81"/>
  <c r="D87" i="81"/>
  <c r="L86" i="81"/>
  <c r="F86" i="81"/>
  <c r="E86" i="81"/>
  <c r="D86" i="81"/>
  <c r="L85" i="81"/>
  <c r="F85" i="81"/>
  <c r="E85" i="81"/>
  <c r="D85" i="81"/>
  <c r="L84" i="81"/>
  <c r="F84" i="81"/>
  <c r="E84" i="81"/>
  <c r="D84" i="81"/>
  <c r="L83" i="81"/>
  <c r="F83" i="81"/>
  <c r="E83" i="81"/>
  <c r="D83" i="81"/>
  <c r="L82" i="81"/>
  <c r="F82" i="81"/>
  <c r="E82" i="81"/>
  <c r="D82" i="81"/>
  <c r="L81" i="81"/>
  <c r="F81" i="81"/>
  <c r="E81" i="81"/>
  <c r="D81" i="81"/>
  <c r="L80" i="81"/>
  <c r="F80" i="81"/>
  <c r="E80" i="81"/>
  <c r="D80" i="81"/>
  <c r="L79" i="81"/>
  <c r="F79" i="81"/>
  <c r="E79" i="81"/>
  <c r="D79" i="81"/>
  <c r="L78" i="81"/>
  <c r="F78" i="81"/>
  <c r="E78" i="81"/>
  <c r="D78" i="81"/>
  <c r="L77" i="81"/>
  <c r="F77" i="81"/>
  <c r="E77" i="81"/>
  <c r="D77" i="81"/>
  <c r="L76" i="81"/>
  <c r="F76" i="81"/>
  <c r="E76" i="81"/>
  <c r="D76" i="81"/>
  <c r="L75" i="81"/>
  <c r="F75" i="81"/>
  <c r="E75" i="81"/>
  <c r="D75" i="81"/>
  <c r="L74" i="81"/>
  <c r="F74" i="81"/>
  <c r="E74" i="81"/>
  <c r="D74" i="81"/>
  <c r="L73" i="81"/>
  <c r="F73" i="81"/>
  <c r="E73" i="81"/>
  <c r="D73" i="81"/>
  <c r="L72" i="81"/>
  <c r="F72" i="81"/>
  <c r="E72" i="81"/>
  <c r="D72" i="81"/>
  <c r="L71" i="81"/>
  <c r="F71" i="81"/>
  <c r="E71" i="81"/>
  <c r="D71" i="81"/>
  <c r="L70" i="81"/>
  <c r="F70" i="81"/>
  <c r="E70" i="81"/>
  <c r="D70" i="81"/>
  <c r="L69" i="81"/>
  <c r="F69" i="81"/>
  <c r="E69" i="81"/>
  <c r="D69" i="81"/>
  <c r="L68" i="81"/>
  <c r="F68" i="81"/>
  <c r="E68" i="81"/>
  <c r="D68" i="81"/>
  <c r="L67" i="81"/>
  <c r="F67" i="81"/>
  <c r="E67" i="81"/>
  <c r="D67" i="81"/>
  <c r="L66" i="81"/>
  <c r="F66" i="81"/>
  <c r="E66" i="81"/>
  <c r="D66" i="81"/>
  <c r="L65" i="81"/>
  <c r="F65" i="81"/>
  <c r="E65" i="81"/>
  <c r="D65" i="81"/>
  <c r="L64" i="81"/>
  <c r="F64" i="81"/>
  <c r="E64" i="81"/>
  <c r="D64" i="81"/>
  <c r="L63" i="81"/>
  <c r="F63" i="81"/>
  <c r="E63" i="81"/>
  <c r="D63" i="81"/>
  <c r="L62" i="81"/>
  <c r="F62" i="81"/>
  <c r="E62" i="81"/>
  <c r="D62" i="81"/>
  <c r="L61" i="81"/>
  <c r="F61" i="81"/>
  <c r="E61" i="81"/>
  <c r="D61" i="81"/>
  <c r="L60" i="81"/>
  <c r="F60" i="81"/>
  <c r="E60" i="81"/>
  <c r="D60" i="81"/>
  <c r="L59" i="81"/>
  <c r="F59" i="81"/>
  <c r="E59" i="81"/>
  <c r="D59" i="81"/>
  <c r="L58" i="81"/>
  <c r="F58" i="81"/>
  <c r="E58" i="81"/>
  <c r="D58" i="81"/>
  <c r="L57" i="81"/>
  <c r="F57" i="81"/>
  <c r="E57" i="81"/>
  <c r="D57" i="81"/>
  <c r="L56" i="81"/>
  <c r="F56" i="81"/>
  <c r="E56" i="81"/>
  <c r="D56" i="81"/>
  <c r="L55" i="81"/>
  <c r="F55" i="81"/>
  <c r="E55" i="81"/>
  <c r="D55" i="81"/>
  <c r="L54" i="81"/>
  <c r="F54" i="81"/>
  <c r="E54" i="81"/>
  <c r="D54" i="81"/>
  <c r="L53" i="81"/>
  <c r="F53" i="81"/>
  <c r="E53" i="81"/>
  <c r="D53" i="81"/>
  <c r="L52" i="81"/>
  <c r="F52" i="81"/>
  <c r="E52" i="81"/>
  <c r="D52" i="81"/>
  <c r="L51" i="81"/>
  <c r="F51" i="81"/>
  <c r="E51" i="81"/>
  <c r="D51" i="81"/>
  <c r="L50" i="81"/>
  <c r="F50" i="81"/>
  <c r="E50" i="81"/>
  <c r="D50" i="81"/>
  <c r="L49" i="81"/>
  <c r="F49" i="81"/>
  <c r="E49" i="81"/>
  <c r="D49" i="81"/>
  <c r="L48" i="81"/>
  <c r="F48" i="81"/>
  <c r="E48" i="81"/>
  <c r="D48" i="81"/>
  <c r="L47" i="81"/>
  <c r="F47" i="81"/>
  <c r="E47" i="81"/>
  <c r="D47" i="81"/>
  <c r="L46" i="81"/>
  <c r="F46" i="81"/>
  <c r="E46" i="81"/>
  <c r="D46" i="81"/>
  <c r="L45" i="81"/>
  <c r="F45" i="81"/>
  <c r="E45" i="81"/>
  <c r="D45" i="81"/>
  <c r="L44" i="81"/>
  <c r="F44" i="81"/>
  <c r="E44" i="81"/>
  <c r="D44" i="81"/>
  <c r="L43" i="81"/>
  <c r="F43" i="81"/>
  <c r="E43" i="81"/>
  <c r="D43" i="81"/>
  <c r="L42" i="81"/>
  <c r="F42" i="81"/>
  <c r="E42" i="81"/>
  <c r="D42" i="81"/>
  <c r="L41" i="81"/>
  <c r="F41" i="81"/>
  <c r="E41" i="81"/>
  <c r="D41" i="81"/>
  <c r="L40" i="81"/>
  <c r="F40" i="81"/>
  <c r="E40" i="81"/>
  <c r="D40" i="81"/>
  <c r="L39" i="81"/>
  <c r="F39" i="81"/>
  <c r="E39" i="81"/>
  <c r="D39" i="81"/>
  <c r="L38" i="81"/>
  <c r="F38" i="81"/>
  <c r="E38" i="81"/>
  <c r="D38" i="81"/>
  <c r="L37" i="81"/>
  <c r="F37" i="81"/>
  <c r="E37" i="81"/>
  <c r="D37" i="81"/>
  <c r="L36" i="81"/>
  <c r="F36" i="81"/>
  <c r="E36" i="81"/>
  <c r="D36" i="81"/>
  <c r="L35" i="81"/>
  <c r="F35" i="81"/>
  <c r="E35" i="81"/>
  <c r="D35" i="81"/>
  <c r="L34" i="81"/>
  <c r="F34" i="81"/>
  <c r="E34" i="81"/>
  <c r="D34" i="81"/>
  <c r="L33" i="81"/>
  <c r="F33" i="81"/>
  <c r="E33" i="81"/>
  <c r="D33" i="81"/>
  <c r="L32" i="81"/>
  <c r="F32" i="81"/>
  <c r="E32" i="81"/>
  <c r="D32" i="81"/>
  <c r="L31" i="81"/>
  <c r="F31" i="81"/>
  <c r="E31" i="81"/>
  <c r="D31" i="81"/>
  <c r="L30" i="81"/>
  <c r="F30" i="81"/>
  <c r="E30" i="81"/>
  <c r="D30" i="81"/>
  <c r="L29" i="81"/>
  <c r="F29" i="81"/>
  <c r="E29" i="81"/>
  <c r="D29" i="81"/>
  <c r="L28" i="81"/>
  <c r="F28" i="81"/>
  <c r="E28" i="81"/>
  <c r="D28" i="81"/>
  <c r="L27" i="81"/>
  <c r="F27" i="81"/>
  <c r="E27" i="81"/>
  <c r="D27" i="81"/>
  <c r="L26" i="81"/>
  <c r="F26" i="81"/>
  <c r="E26" i="81"/>
  <c r="D26" i="81"/>
  <c r="L25" i="81"/>
  <c r="F25" i="81"/>
  <c r="E25" i="81"/>
  <c r="D25" i="81"/>
  <c r="L24" i="81"/>
  <c r="F24" i="81"/>
  <c r="E24" i="81"/>
  <c r="D24" i="81"/>
  <c r="L23" i="81"/>
  <c r="F23" i="81"/>
  <c r="E23" i="81"/>
  <c r="D23" i="81"/>
  <c r="L22" i="81"/>
  <c r="F22" i="81"/>
  <c r="E22" i="81"/>
  <c r="D22" i="81"/>
  <c r="L21" i="81"/>
  <c r="F21" i="81"/>
  <c r="E21" i="81"/>
  <c r="D21" i="81"/>
  <c r="L20" i="81"/>
  <c r="F20" i="81"/>
  <c r="E20" i="81"/>
  <c r="D20" i="81"/>
  <c r="L19" i="81"/>
  <c r="F19" i="81"/>
  <c r="E19" i="81"/>
  <c r="D19" i="81"/>
  <c r="L18" i="81"/>
  <c r="F18" i="81"/>
  <c r="E18" i="81"/>
  <c r="D18" i="81"/>
  <c r="L17" i="81"/>
  <c r="F17" i="81"/>
  <c r="E17" i="81"/>
  <c r="D17" i="81"/>
  <c r="L16" i="81"/>
  <c r="F16" i="81"/>
  <c r="E16" i="81"/>
  <c r="D16" i="81"/>
  <c r="L15" i="81"/>
  <c r="F15" i="81"/>
  <c r="E15" i="81"/>
  <c r="D15" i="81"/>
  <c r="L14" i="81"/>
  <c r="F14" i="81"/>
  <c r="E14" i="81"/>
  <c r="D14" i="81"/>
  <c r="L13" i="81"/>
  <c r="F13" i="81"/>
  <c r="E13" i="81"/>
  <c r="D13" i="81"/>
  <c r="L12" i="81"/>
  <c r="F12" i="81"/>
  <c r="E12" i="81"/>
  <c r="D12" i="81"/>
  <c r="L11" i="81"/>
  <c r="F11" i="81"/>
  <c r="E11" i="81"/>
  <c r="D11" i="81"/>
  <c r="L10" i="81"/>
  <c r="F10" i="81"/>
  <c r="E10" i="81"/>
  <c r="D10" i="81"/>
  <c r="L9" i="81"/>
  <c r="F9" i="81"/>
  <c r="E9" i="81"/>
  <c r="D9" i="81"/>
  <c r="L8" i="81"/>
  <c r="F8" i="81"/>
  <c r="E8" i="81"/>
  <c r="D8" i="81"/>
  <c r="L7" i="81"/>
  <c r="F7" i="81"/>
  <c r="E7" i="81"/>
  <c r="D7" i="81"/>
  <c r="L506" i="82"/>
  <c r="F506" i="82"/>
  <c r="E506" i="82"/>
  <c r="D506" i="82"/>
  <c r="C8" i="82"/>
  <c r="C9" i="82" s="1"/>
  <c r="C10" i="82" s="1"/>
  <c r="C11" i="82" s="1"/>
  <c r="C12" i="82" s="1"/>
  <c r="C13" i="82" s="1"/>
  <c r="C14" i="82" s="1"/>
  <c r="C15" i="82" s="1"/>
  <c r="C16" i="82" s="1"/>
  <c r="C17" i="82" s="1"/>
  <c r="C18" i="82" s="1"/>
  <c r="C19" i="82" s="1"/>
  <c r="C20" i="82" s="1"/>
  <c r="C21" i="82" s="1"/>
  <c r="C22" i="82" s="1"/>
  <c r="C23" i="82" s="1"/>
  <c r="C24" i="82" s="1"/>
  <c r="C25" i="82" s="1"/>
  <c r="C26" i="82" s="1"/>
  <c r="C27" i="82" s="1"/>
  <c r="C28" i="82" s="1"/>
  <c r="C29" i="82" s="1"/>
  <c r="C30" i="82" s="1"/>
  <c r="C31" i="82" s="1"/>
  <c r="C32" i="82" s="1"/>
  <c r="C33" i="82" s="1"/>
  <c r="C34" i="82" s="1"/>
  <c r="C35" i="82" s="1"/>
  <c r="C36" i="82" s="1"/>
  <c r="C37" i="82" s="1"/>
  <c r="C38" i="82" s="1"/>
  <c r="C39" i="82" s="1"/>
  <c r="C40" i="82" s="1"/>
  <c r="C41" i="82" s="1"/>
  <c r="C42" i="82" s="1"/>
  <c r="C43" i="82" s="1"/>
  <c r="C44" i="82" s="1"/>
  <c r="C45" i="82" s="1"/>
  <c r="C46" i="82" s="1"/>
  <c r="C47" i="82" s="1"/>
  <c r="C48" i="82" s="1"/>
  <c r="C49" i="82" s="1"/>
  <c r="C50" i="82" s="1"/>
  <c r="C51" i="82" s="1"/>
  <c r="C52" i="82" s="1"/>
  <c r="C53" i="82" s="1"/>
  <c r="C54" i="82" s="1"/>
  <c r="C55" i="82" s="1"/>
  <c r="C56" i="82" s="1"/>
  <c r="C57" i="82" s="1"/>
  <c r="C58" i="82" s="1"/>
  <c r="C59" i="82" s="1"/>
  <c r="C60" i="82" s="1"/>
  <c r="C61" i="82" s="1"/>
  <c r="C62" i="82" s="1"/>
  <c r="C63" i="82" s="1"/>
  <c r="C64" i="82" s="1"/>
  <c r="C65" i="82" s="1"/>
  <c r="C66" i="82" s="1"/>
  <c r="C67" i="82" s="1"/>
  <c r="C68" i="82" s="1"/>
  <c r="C69" i="82" s="1"/>
  <c r="C70" i="82" s="1"/>
  <c r="C71" i="82" s="1"/>
  <c r="C72" i="82" s="1"/>
  <c r="C73" i="82" s="1"/>
  <c r="C74" i="82" s="1"/>
  <c r="C75" i="82" s="1"/>
  <c r="C76" i="82" s="1"/>
  <c r="C77" i="82" s="1"/>
  <c r="C78" i="82" s="1"/>
  <c r="C79" i="82" s="1"/>
  <c r="C80" i="82" s="1"/>
  <c r="C81" i="82" s="1"/>
  <c r="C82" i="82" s="1"/>
  <c r="C83" i="82" s="1"/>
  <c r="C84" i="82" s="1"/>
  <c r="C85" i="82" s="1"/>
  <c r="C86" i="82" s="1"/>
  <c r="C87" i="82" s="1"/>
  <c r="C88" i="82" s="1"/>
  <c r="C89" i="82" s="1"/>
  <c r="C90" i="82" s="1"/>
  <c r="C91" i="82" s="1"/>
  <c r="C92" i="82" s="1"/>
  <c r="C93" i="82" s="1"/>
  <c r="C94" i="82" s="1"/>
  <c r="C95" i="82" s="1"/>
  <c r="C96" i="82" s="1"/>
  <c r="C97" i="82" s="1"/>
  <c r="C98" i="82" s="1"/>
  <c r="C99" i="82" s="1"/>
  <c r="C100" i="82" s="1"/>
  <c r="C101" i="82" s="1"/>
  <c r="C102" i="82" s="1"/>
  <c r="C103" i="82" s="1"/>
  <c r="C104" i="82" s="1"/>
  <c r="C105" i="82" s="1"/>
  <c r="C106" i="82" s="1"/>
  <c r="C107" i="82" s="1"/>
  <c r="C108" i="82" s="1"/>
  <c r="C109" i="82" s="1"/>
  <c r="C110" i="82" s="1"/>
  <c r="C111" i="82" s="1"/>
  <c r="C112" i="82" s="1"/>
  <c r="C113" i="82" s="1"/>
  <c r="C114" i="82" s="1"/>
  <c r="C115" i="82" s="1"/>
  <c r="C116" i="82" s="1"/>
  <c r="C117" i="82" s="1"/>
  <c r="C118" i="82" s="1"/>
  <c r="C119" i="82" s="1"/>
  <c r="C120" i="82" s="1"/>
  <c r="C121" i="82" s="1"/>
  <c r="C122" i="82" s="1"/>
  <c r="C123" i="82" s="1"/>
  <c r="C124" i="82" s="1"/>
  <c r="C125" i="82" s="1"/>
  <c r="C126" i="82" s="1"/>
  <c r="C127" i="82" s="1"/>
  <c r="C128" i="82" s="1"/>
  <c r="C129" i="82" s="1"/>
  <c r="C130" i="82" s="1"/>
  <c r="C131" i="82" s="1"/>
  <c r="C132" i="82" s="1"/>
  <c r="C133" i="82" s="1"/>
  <c r="C134" i="82" s="1"/>
  <c r="C135" i="82" s="1"/>
  <c r="C136" i="82" s="1"/>
  <c r="C137" i="82" s="1"/>
  <c r="C138" i="82" s="1"/>
  <c r="C139" i="82" s="1"/>
  <c r="C140" i="82" s="1"/>
  <c r="C141" i="82" s="1"/>
  <c r="C142" i="82" s="1"/>
  <c r="C143" i="82" s="1"/>
  <c r="C144" i="82" s="1"/>
  <c r="C145" i="82" s="1"/>
  <c r="C146" i="82" s="1"/>
  <c r="C147" i="82" s="1"/>
  <c r="C148" i="82" s="1"/>
  <c r="C149" i="82" s="1"/>
  <c r="C150" i="82" s="1"/>
  <c r="C151" i="82" s="1"/>
  <c r="C152" i="82" s="1"/>
  <c r="C153" i="82" s="1"/>
  <c r="C154" i="82" s="1"/>
  <c r="C155" i="82" s="1"/>
  <c r="C156" i="82" s="1"/>
  <c r="C157" i="82" s="1"/>
  <c r="C158" i="82" s="1"/>
  <c r="C159" i="82" s="1"/>
  <c r="C160" i="82" s="1"/>
  <c r="C161" i="82" s="1"/>
  <c r="C162" i="82" s="1"/>
  <c r="C163" i="82" s="1"/>
  <c r="C164" i="82" s="1"/>
  <c r="C165" i="82" s="1"/>
  <c r="C166" i="82" s="1"/>
  <c r="C167" i="82" s="1"/>
  <c r="C168" i="82" s="1"/>
  <c r="C169" i="82" s="1"/>
  <c r="C170" i="82" s="1"/>
  <c r="C171" i="82" s="1"/>
  <c r="C172" i="82" s="1"/>
  <c r="C173" i="82" s="1"/>
  <c r="C174" i="82" s="1"/>
  <c r="C175" i="82" s="1"/>
  <c r="C176" i="82" s="1"/>
  <c r="C177" i="82" s="1"/>
  <c r="C178" i="82" s="1"/>
  <c r="C179" i="82" s="1"/>
  <c r="C180" i="82" s="1"/>
  <c r="C181" i="82" s="1"/>
  <c r="C182" i="82" s="1"/>
  <c r="C183" i="82" s="1"/>
  <c r="C184" i="82" s="1"/>
  <c r="C185" i="82" s="1"/>
  <c r="C186" i="82" s="1"/>
  <c r="C187" i="82" s="1"/>
  <c r="C188" i="82" s="1"/>
  <c r="C189" i="82" s="1"/>
  <c r="C190" i="82" s="1"/>
  <c r="C191" i="82" s="1"/>
  <c r="C192" i="82" s="1"/>
  <c r="C193" i="82" s="1"/>
  <c r="C194" i="82" s="1"/>
  <c r="C195" i="82" s="1"/>
  <c r="C196" i="82" s="1"/>
  <c r="C197" i="82" s="1"/>
  <c r="C198" i="82" s="1"/>
  <c r="C199" i="82" s="1"/>
  <c r="C200" i="82" s="1"/>
  <c r="C201" i="82" s="1"/>
  <c r="C202" i="82" s="1"/>
  <c r="C203" i="82" s="1"/>
  <c r="C204" i="82" s="1"/>
  <c r="C205" i="82" s="1"/>
  <c r="C206" i="82" s="1"/>
  <c r="C207" i="82" s="1"/>
  <c r="C208" i="82" s="1"/>
  <c r="C209" i="82" s="1"/>
  <c r="C210" i="82" s="1"/>
  <c r="C211" i="82" s="1"/>
  <c r="C212" i="82" s="1"/>
  <c r="C213" i="82" s="1"/>
  <c r="C214" i="82" s="1"/>
  <c r="C215" i="82" s="1"/>
  <c r="C216" i="82" s="1"/>
  <c r="C217" i="82" s="1"/>
  <c r="C218" i="82" s="1"/>
  <c r="C219" i="82" s="1"/>
  <c r="C220" i="82" s="1"/>
  <c r="C221" i="82" s="1"/>
  <c r="C222" i="82" s="1"/>
  <c r="C223" i="82" s="1"/>
  <c r="C224" i="82" s="1"/>
  <c r="C225" i="82" s="1"/>
  <c r="C226" i="82" s="1"/>
  <c r="C227" i="82" s="1"/>
  <c r="C228" i="82" s="1"/>
  <c r="C229" i="82" s="1"/>
  <c r="C230" i="82" s="1"/>
  <c r="C231" i="82" s="1"/>
  <c r="C232" i="82" s="1"/>
  <c r="C233" i="82" s="1"/>
  <c r="C234" i="82" s="1"/>
  <c r="C235" i="82" s="1"/>
  <c r="C236" i="82" s="1"/>
  <c r="C237" i="82" s="1"/>
  <c r="C238" i="82" s="1"/>
  <c r="C239" i="82" s="1"/>
  <c r="C240" i="82" s="1"/>
  <c r="C241" i="82" s="1"/>
  <c r="C242" i="82" s="1"/>
  <c r="C243" i="82" s="1"/>
  <c r="C244" i="82" s="1"/>
  <c r="C245" i="82" s="1"/>
  <c r="C246" i="82" s="1"/>
  <c r="C247" i="82" s="1"/>
  <c r="C248" i="82" s="1"/>
  <c r="C249" i="82" s="1"/>
  <c r="C250" i="82" s="1"/>
  <c r="C251" i="82" s="1"/>
  <c r="C252" i="82" s="1"/>
  <c r="C253" i="82" s="1"/>
  <c r="C254" i="82" s="1"/>
  <c r="C255" i="82" s="1"/>
  <c r="C256" i="82" s="1"/>
  <c r="C257" i="82" s="1"/>
  <c r="C258" i="82" s="1"/>
  <c r="C259" i="82" s="1"/>
  <c r="C260" i="82" s="1"/>
  <c r="C261" i="82" s="1"/>
  <c r="C262" i="82" s="1"/>
  <c r="C263" i="82" s="1"/>
  <c r="C264" i="82" s="1"/>
  <c r="C265" i="82" s="1"/>
  <c r="C266" i="82" s="1"/>
  <c r="C267" i="82" s="1"/>
  <c r="C268" i="82" s="1"/>
  <c r="C269" i="82" s="1"/>
  <c r="C270" i="82" s="1"/>
  <c r="C271" i="82" s="1"/>
  <c r="C272" i="82" s="1"/>
  <c r="C273" i="82" s="1"/>
  <c r="C274" i="82" s="1"/>
  <c r="C275" i="82" s="1"/>
  <c r="C276" i="82" s="1"/>
  <c r="C277" i="82" s="1"/>
  <c r="C278" i="82" s="1"/>
  <c r="C279" i="82" s="1"/>
  <c r="C280" i="82" s="1"/>
  <c r="C281" i="82" s="1"/>
  <c r="C282" i="82" s="1"/>
  <c r="C283" i="82" s="1"/>
  <c r="C284" i="82" s="1"/>
  <c r="C285" i="82" s="1"/>
  <c r="C286" i="82" s="1"/>
  <c r="C287" i="82" s="1"/>
  <c r="C288" i="82" s="1"/>
  <c r="C289" i="82" s="1"/>
  <c r="C290" i="82" s="1"/>
  <c r="C291" i="82" s="1"/>
  <c r="C292" i="82" s="1"/>
  <c r="C293" i="82" s="1"/>
  <c r="C294" i="82" s="1"/>
  <c r="C295" i="82" s="1"/>
  <c r="C296" i="82" s="1"/>
  <c r="C297" i="82" s="1"/>
  <c r="C298" i="82" s="1"/>
  <c r="C299" i="82" s="1"/>
  <c r="C300" i="82" s="1"/>
  <c r="C301" i="82" s="1"/>
  <c r="C302" i="82" s="1"/>
  <c r="C303" i="82" s="1"/>
  <c r="C304" i="82" s="1"/>
  <c r="C305" i="82" s="1"/>
  <c r="C306" i="82" s="1"/>
  <c r="C307" i="82" s="1"/>
  <c r="C308" i="82" s="1"/>
  <c r="C309" i="82" s="1"/>
  <c r="C310" i="82" s="1"/>
  <c r="C311" i="82" s="1"/>
  <c r="C312" i="82" s="1"/>
  <c r="C313" i="82" s="1"/>
  <c r="C314" i="82" s="1"/>
  <c r="C315" i="82" s="1"/>
  <c r="C316" i="82" s="1"/>
  <c r="C317" i="82" s="1"/>
  <c r="C318" i="82" s="1"/>
  <c r="C319" i="82" s="1"/>
  <c r="C320" i="82" s="1"/>
  <c r="C321" i="82" s="1"/>
  <c r="C322" i="82" s="1"/>
  <c r="C323" i="82" s="1"/>
  <c r="C324" i="82" s="1"/>
  <c r="C325" i="82" s="1"/>
  <c r="C326" i="82" s="1"/>
  <c r="C327" i="82" s="1"/>
  <c r="C328" i="82" s="1"/>
  <c r="C329" i="82" s="1"/>
  <c r="C330" i="82" s="1"/>
  <c r="C331" i="82" s="1"/>
  <c r="C332" i="82" s="1"/>
  <c r="C333" i="82" s="1"/>
  <c r="C334" i="82" s="1"/>
  <c r="C335" i="82" s="1"/>
  <c r="C336" i="82" s="1"/>
  <c r="C337" i="82" s="1"/>
  <c r="C338" i="82" s="1"/>
  <c r="C339" i="82" s="1"/>
  <c r="C340" i="82" s="1"/>
  <c r="C341" i="82" s="1"/>
  <c r="C342" i="82" s="1"/>
  <c r="C343" i="82" s="1"/>
  <c r="C344" i="82" s="1"/>
  <c r="C345" i="82" s="1"/>
  <c r="C346" i="82" s="1"/>
  <c r="C347" i="82" s="1"/>
  <c r="C348" i="82" s="1"/>
  <c r="C349" i="82" s="1"/>
  <c r="C350" i="82" s="1"/>
  <c r="C351" i="82" s="1"/>
  <c r="C352" i="82" s="1"/>
  <c r="C353" i="82" s="1"/>
  <c r="C354" i="82" s="1"/>
  <c r="C355" i="82" s="1"/>
  <c r="C356" i="82" s="1"/>
  <c r="C357" i="82" s="1"/>
  <c r="C358" i="82" s="1"/>
  <c r="C359" i="82" s="1"/>
  <c r="C360" i="82" s="1"/>
  <c r="C361" i="82" s="1"/>
  <c r="C362" i="82" s="1"/>
  <c r="C363" i="82" s="1"/>
  <c r="C364" i="82" s="1"/>
  <c r="C365" i="82" s="1"/>
  <c r="C366" i="82" s="1"/>
  <c r="C367" i="82" s="1"/>
  <c r="C368" i="82" s="1"/>
  <c r="C369" i="82" s="1"/>
  <c r="C370" i="82" s="1"/>
  <c r="C371" i="82" s="1"/>
  <c r="C372" i="82" s="1"/>
  <c r="C373" i="82" s="1"/>
  <c r="C374" i="82" s="1"/>
  <c r="C375" i="82" s="1"/>
  <c r="C376" i="82" s="1"/>
  <c r="C377" i="82" s="1"/>
  <c r="C378" i="82" s="1"/>
  <c r="C379" i="82" s="1"/>
  <c r="C380" i="82" s="1"/>
  <c r="C381" i="82" s="1"/>
  <c r="C382" i="82" s="1"/>
  <c r="C383" i="82" s="1"/>
  <c r="C384" i="82" s="1"/>
  <c r="C385" i="82" s="1"/>
  <c r="C386" i="82" s="1"/>
  <c r="C387" i="82" s="1"/>
  <c r="C388" i="82" s="1"/>
  <c r="C389" i="82" s="1"/>
  <c r="C390" i="82" s="1"/>
  <c r="C391" i="82" s="1"/>
  <c r="C392" i="82" s="1"/>
  <c r="C393" i="82" s="1"/>
  <c r="C394" i="82" s="1"/>
  <c r="C395" i="82" s="1"/>
  <c r="C396" i="82" s="1"/>
  <c r="C397" i="82" s="1"/>
  <c r="C398" i="82" s="1"/>
  <c r="C399" i="82" s="1"/>
  <c r="C400" i="82" s="1"/>
  <c r="C401" i="82" s="1"/>
  <c r="C402" i="82" s="1"/>
  <c r="C403" i="82" s="1"/>
  <c r="C404" i="82" s="1"/>
  <c r="C405" i="82" s="1"/>
  <c r="C406" i="82" s="1"/>
  <c r="C407" i="82" s="1"/>
  <c r="C408" i="82" s="1"/>
  <c r="C409" i="82" s="1"/>
  <c r="C410" i="82" s="1"/>
  <c r="C411" i="82" s="1"/>
  <c r="C412" i="82" s="1"/>
  <c r="C413" i="82" s="1"/>
  <c r="C414" i="82" s="1"/>
  <c r="C415" i="82" s="1"/>
  <c r="C416" i="82" s="1"/>
  <c r="C417" i="82" s="1"/>
  <c r="C418" i="82" s="1"/>
  <c r="C419" i="82" s="1"/>
  <c r="C420" i="82" s="1"/>
  <c r="C421" i="82" s="1"/>
  <c r="C422" i="82" s="1"/>
  <c r="C423" i="82" s="1"/>
  <c r="C424" i="82" s="1"/>
  <c r="C425" i="82" s="1"/>
  <c r="C426" i="82" s="1"/>
  <c r="C427" i="82" s="1"/>
  <c r="C428" i="82" s="1"/>
  <c r="C429" i="82" s="1"/>
  <c r="C430" i="82" s="1"/>
  <c r="C431" i="82" s="1"/>
  <c r="C432" i="82" s="1"/>
  <c r="C433" i="82" s="1"/>
  <c r="C434" i="82" s="1"/>
  <c r="C435" i="82" s="1"/>
  <c r="C436" i="82" s="1"/>
  <c r="C437" i="82" s="1"/>
  <c r="C438" i="82" s="1"/>
  <c r="C439" i="82" s="1"/>
  <c r="C440" i="82" s="1"/>
  <c r="C441" i="82" s="1"/>
  <c r="C442" i="82" s="1"/>
  <c r="C443" i="82" s="1"/>
  <c r="C444" i="82" s="1"/>
  <c r="C445" i="82" s="1"/>
  <c r="C446" i="82" s="1"/>
  <c r="C447" i="82" s="1"/>
  <c r="C448" i="82" s="1"/>
  <c r="C449" i="82" s="1"/>
  <c r="C450" i="82" s="1"/>
  <c r="C451" i="82" s="1"/>
  <c r="C452" i="82" s="1"/>
  <c r="C453" i="82" s="1"/>
  <c r="C454" i="82" s="1"/>
  <c r="C455" i="82" s="1"/>
  <c r="C456" i="82" s="1"/>
  <c r="C457" i="82" s="1"/>
  <c r="C458" i="82" s="1"/>
  <c r="C459" i="82" s="1"/>
  <c r="C460" i="82" s="1"/>
  <c r="C461" i="82" s="1"/>
  <c r="C462" i="82" s="1"/>
  <c r="C463" i="82" s="1"/>
  <c r="C464" i="82" s="1"/>
  <c r="C465" i="82" s="1"/>
  <c r="C466" i="82" s="1"/>
  <c r="C467" i="82" s="1"/>
  <c r="C468" i="82" s="1"/>
  <c r="C469" i="82" s="1"/>
  <c r="C470" i="82" s="1"/>
  <c r="C471" i="82" s="1"/>
  <c r="C472" i="82" s="1"/>
  <c r="C473" i="82" s="1"/>
  <c r="C474" i="82" s="1"/>
  <c r="C475" i="82" s="1"/>
  <c r="C476" i="82" s="1"/>
  <c r="C477" i="82" s="1"/>
  <c r="C478" i="82" s="1"/>
  <c r="C479" i="82" s="1"/>
  <c r="C480" i="82" s="1"/>
  <c r="C481" i="82" s="1"/>
  <c r="C482" i="82" s="1"/>
  <c r="C483" i="82" s="1"/>
  <c r="C484" i="82" s="1"/>
  <c r="C485" i="82" s="1"/>
  <c r="C486" i="82" s="1"/>
  <c r="C487" i="82" s="1"/>
  <c r="C488" i="82" s="1"/>
  <c r="C489" i="82" s="1"/>
  <c r="C490" i="82" s="1"/>
  <c r="C491" i="82" s="1"/>
  <c r="C492" i="82" s="1"/>
  <c r="C493" i="82" s="1"/>
  <c r="C494" i="82" s="1"/>
  <c r="C495" i="82" s="1"/>
  <c r="C496" i="82" s="1"/>
  <c r="C497" i="82" s="1"/>
  <c r="C498" i="82" s="1"/>
  <c r="C499" i="82" s="1"/>
  <c r="C500" i="82" s="1"/>
  <c r="C501" i="82" s="1"/>
  <c r="C502" i="82" s="1"/>
  <c r="C503" i="82" s="1"/>
  <c r="C504" i="82" s="1"/>
  <c r="C505" i="82" s="1"/>
  <c r="C506" i="82" s="1"/>
  <c r="L505" i="82"/>
  <c r="F505" i="82"/>
  <c r="E505" i="82"/>
  <c r="D505" i="82"/>
  <c r="L504" i="82"/>
  <c r="F504" i="82"/>
  <c r="E504" i="82"/>
  <c r="D504" i="82"/>
  <c r="L503" i="82"/>
  <c r="F503" i="82"/>
  <c r="E503" i="82"/>
  <c r="D503" i="82"/>
  <c r="L502" i="82"/>
  <c r="F502" i="82"/>
  <c r="E502" i="82"/>
  <c r="D502" i="82"/>
  <c r="L501" i="82"/>
  <c r="F501" i="82"/>
  <c r="E501" i="82"/>
  <c r="D501" i="82"/>
  <c r="L500" i="82"/>
  <c r="F500" i="82"/>
  <c r="E500" i="82"/>
  <c r="D500" i="82"/>
  <c r="L499" i="82"/>
  <c r="F499" i="82"/>
  <c r="E499" i="82"/>
  <c r="D499" i="82"/>
  <c r="L498" i="82"/>
  <c r="F498" i="82"/>
  <c r="E498" i="82"/>
  <c r="D498" i="82"/>
  <c r="L497" i="82"/>
  <c r="F497" i="82"/>
  <c r="E497" i="82"/>
  <c r="D497" i="82"/>
  <c r="L496" i="82"/>
  <c r="F496" i="82"/>
  <c r="E496" i="82"/>
  <c r="D496" i="82"/>
  <c r="L495" i="82"/>
  <c r="F495" i="82"/>
  <c r="E495" i="82"/>
  <c r="D495" i="82"/>
  <c r="L494" i="82"/>
  <c r="F494" i="82"/>
  <c r="E494" i="82"/>
  <c r="D494" i="82"/>
  <c r="L493" i="82"/>
  <c r="F493" i="82"/>
  <c r="E493" i="82"/>
  <c r="D493" i="82"/>
  <c r="L492" i="82"/>
  <c r="F492" i="82"/>
  <c r="E492" i="82"/>
  <c r="D492" i="82"/>
  <c r="L491" i="82"/>
  <c r="F491" i="82"/>
  <c r="E491" i="82"/>
  <c r="D491" i="82"/>
  <c r="L490" i="82"/>
  <c r="F490" i="82"/>
  <c r="E490" i="82"/>
  <c r="D490" i="82"/>
  <c r="L489" i="82"/>
  <c r="F489" i="82"/>
  <c r="E489" i="82"/>
  <c r="D489" i="82"/>
  <c r="L488" i="82"/>
  <c r="F488" i="82"/>
  <c r="E488" i="82"/>
  <c r="D488" i="82"/>
  <c r="L487" i="82"/>
  <c r="F487" i="82"/>
  <c r="E487" i="82"/>
  <c r="D487" i="82"/>
  <c r="L486" i="82"/>
  <c r="F486" i="82"/>
  <c r="E486" i="82"/>
  <c r="D486" i="82"/>
  <c r="L485" i="82"/>
  <c r="F485" i="82"/>
  <c r="E485" i="82"/>
  <c r="D485" i="82"/>
  <c r="L484" i="82"/>
  <c r="F484" i="82"/>
  <c r="E484" i="82"/>
  <c r="D484" i="82"/>
  <c r="L483" i="82"/>
  <c r="F483" i="82"/>
  <c r="E483" i="82"/>
  <c r="D483" i="82"/>
  <c r="L482" i="82"/>
  <c r="F482" i="82"/>
  <c r="E482" i="82"/>
  <c r="D482" i="82"/>
  <c r="L481" i="82"/>
  <c r="F481" i="82"/>
  <c r="E481" i="82"/>
  <c r="D481" i="82"/>
  <c r="L480" i="82"/>
  <c r="F480" i="82"/>
  <c r="E480" i="82"/>
  <c r="D480" i="82"/>
  <c r="L479" i="82"/>
  <c r="F479" i="82"/>
  <c r="E479" i="82"/>
  <c r="D479" i="82"/>
  <c r="L478" i="82"/>
  <c r="F478" i="82"/>
  <c r="E478" i="82"/>
  <c r="D478" i="82"/>
  <c r="L477" i="82"/>
  <c r="F477" i="82"/>
  <c r="E477" i="82"/>
  <c r="D477" i="82"/>
  <c r="L476" i="82"/>
  <c r="F476" i="82"/>
  <c r="E476" i="82"/>
  <c r="D476" i="82"/>
  <c r="L475" i="82"/>
  <c r="F475" i="82"/>
  <c r="E475" i="82"/>
  <c r="D475" i="82"/>
  <c r="L474" i="82"/>
  <c r="F474" i="82"/>
  <c r="E474" i="82"/>
  <c r="D474" i="82"/>
  <c r="L473" i="82"/>
  <c r="F473" i="82"/>
  <c r="E473" i="82"/>
  <c r="D473" i="82"/>
  <c r="L472" i="82"/>
  <c r="F472" i="82"/>
  <c r="E472" i="82"/>
  <c r="D472" i="82"/>
  <c r="L471" i="82"/>
  <c r="F471" i="82"/>
  <c r="E471" i="82"/>
  <c r="D471" i="82"/>
  <c r="L470" i="82"/>
  <c r="F470" i="82"/>
  <c r="E470" i="82"/>
  <c r="D470" i="82"/>
  <c r="L469" i="82"/>
  <c r="F469" i="82"/>
  <c r="E469" i="82"/>
  <c r="D469" i="82"/>
  <c r="L468" i="82"/>
  <c r="F468" i="82"/>
  <c r="E468" i="82"/>
  <c r="D468" i="82"/>
  <c r="L467" i="82"/>
  <c r="F467" i="82"/>
  <c r="E467" i="82"/>
  <c r="D467" i="82"/>
  <c r="L466" i="82"/>
  <c r="F466" i="82"/>
  <c r="E466" i="82"/>
  <c r="D466" i="82"/>
  <c r="L465" i="82"/>
  <c r="F465" i="82"/>
  <c r="E465" i="82"/>
  <c r="D465" i="82"/>
  <c r="L464" i="82"/>
  <c r="F464" i="82"/>
  <c r="E464" i="82"/>
  <c r="D464" i="82"/>
  <c r="L463" i="82"/>
  <c r="F463" i="82"/>
  <c r="E463" i="82"/>
  <c r="D463" i="82"/>
  <c r="L462" i="82"/>
  <c r="F462" i="82"/>
  <c r="E462" i="82"/>
  <c r="D462" i="82"/>
  <c r="L461" i="82"/>
  <c r="F461" i="82"/>
  <c r="E461" i="82"/>
  <c r="D461" i="82"/>
  <c r="L460" i="82"/>
  <c r="F460" i="82"/>
  <c r="E460" i="82"/>
  <c r="D460" i="82"/>
  <c r="L459" i="82"/>
  <c r="F459" i="82"/>
  <c r="E459" i="82"/>
  <c r="D459" i="82"/>
  <c r="L458" i="82"/>
  <c r="F458" i="82"/>
  <c r="E458" i="82"/>
  <c r="D458" i="82"/>
  <c r="L457" i="82"/>
  <c r="F457" i="82"/>
  <c r="E457" i="82"/>
  <c r="D457" i="82"/>
  <c r="L456" i="82"/>
  <c r="F456" i="82"/>
  <c r="E456" i="82"/>
  <c r="D456" i="82"/>
  <c r="L455" i="82"/>
  <c r="F455" i="82"/>
  <c r="E455" i="82"/>
  <c r="D455" i="82"/>
  <c r="L454" i="82"/>
  <c r="F454" i="82"/>
  <c r="E454" i="82"/>
  <c r="D454" i="82"/>
  <c r="L453" i="82"/>
  <c r="F453" i="82"/>
  <c r="E453" i="82"/>
  <c r="D453" i="82"/>
  <c r="L452" i="82"/>
  <c r="F452" i="82"/>
  <c r="E452" i="82"/>
  <c r="D452" i="82"/>
  <c r="L451" i="82"/>
  <c r="F451" i="82"/>
  <c r="E451" i="82"/>
  <c r="D451" i="82"/>
  <c r="L450" i="82"/>
  <c r="F450" i="82"/>
  <c r="E450" i="82"/>
  <c r="D450" i="82"/>
  <c r="L449" i="82"/>
  <c r="F449" i="82"/>
  <c r="E449" i="82"/>
  <c r="D449" i="82"/>
  <c r="L448" i="82"/>
  <c r="F448" i="82"/>
  <c r="E448" i="82"/>
  <c r="D448" i="82"/>
  <c r="L447" i="82"/>
  <c r="F447" i="82"/>
  <c r="E447" i="82"/>
  <c r="D447" i="82"/>
  <c r="L446" i="82"/>
  <c r="F446" i="82"/>
  <c r="E446" i="82"/>
  <c r="D446" i="82"/>
  <c r="L445" i="82"/>
  <c r="F445" i="82"/>
  <c r="E445" i="82"/>
  <c r="D445" i="82"/>
  <c r="L444" i="82"/>
  <c r="F444" i="82"/>
  <c r="E444" i="82"/>
  <c r="D444" i="82"/>
  <c r="L443" i="82"/>
  <c r="F443" i="82"/>
  <c r="E443" i="82"/>
  <c r="D443" i="82"/>
  <c r="L442" i="82"/>
  <c r="F442" i="82"/>
  <c r="E442" i="82"/>
  <c r="D442" i="82"/>
  <c r="L441" i="82"/>
  <c r="F441" i="82"/>
  <c r="E441" i="82"/>
  <c r="D441" i="82"/>
  <c r="L440" i="82"/>
  <c r="F440" i="82"/>
  <c r="E440" i="82"/>
  <c r="D440" i="82"/>
  <c r="L439" i="82"/>
  <c r="F439" i="82"/>
  <c r="E439" i="82"/>
  <c r="D439" i="82"/>
  <c r="L438" i="82"/>
  <c r="F438" i="82"/>
  <c r="E438" i="82"/>
  <c r="D438" i="82"/>
  <c r="L437" i="82"/>
  <c r="F437" i="82"/>
  <c r="E437" i="82"/>
  <c r="D437" i="82"/>
  <c r="L436" i="82"/>
  <c r="F436" i="82"/>
  <c r="E436" i="82"/>
  <c r="D436" i="82"/>
  <c r="L435" i="82"/>
  <c r="F435" i="82"/>
  <c r="E435" i="82"/>
  <c r="D435" i="82"/>
  <c r="L434" i="82"/>
  <c r="F434" i="82"/>
  <c r="E434" i="82"/>
  <c r="D434" i="82"/>
  <c r="L433" i="82"/>
  <c r="F433" i="82"/>
  <c r="E433" i="82"/>
  <c r="D433" i="82"/>
  <c r="L432" i="82"/>
  <c r="F432" i="82"/>
  <c r="E432" i="82"/>
  <c r="D432" i="82"/>
  <c r="L431" i="82"/>
  <c r="F431" i="82"/>
  <c r="E431" i="82"/>
  <c r="D431" i="82"/>
  <c r="L430" i="82"/>
  <c r="F430" i="82"/>
  <c r="E430" i="82"/>
  <c r="D430" i="82"/>
  <c r="L429" i="82"/>
  <c r="F429" i="82"/>
  <c r="E429" i="82"/>
  <c r="D429" i="82"/>
  <c r="L428" i="82"/>
  <c r="F428" i="82"/>
  <c r="E428" i="82"/>
  <c r="D428" i="82"/>
  <c r="L427" i="82"/>
  <c r="F427" i="82"/>
  <c r="E427" i="82"/>
  <c r="D427" i="82"/>
  <c r="L426" i="82"/>
  <c r="F426" i="82"/>
  <c r="E426" i="82"/>
  <c r="D426" i="82"/>
  <c r="L425" i="82"/>
  <c r="F425" i="82"/>
  <c r="E425" i="82"/>
  <c r="D425" i="82"/>
  <c r="L424" i="82"/>
  <c r="F424" i="82"/>
  <c r="E424" i="82"/>
  <c r="D424" i="82"/>
  <c r="L423" i="82"/>
  <c r="F423" i="82"/>
  <c r="E423" i="82"/>
  <c r="D423" i="82"/>
  <c r="L422" i="82"/>
  <c r="F422" i="82"/>
  <c r="E422" i="82"/>
  <c r="D422" i="82"/>
  <c r="L421" i="82"/>
  <c r="F421" i="82"/>
  <c r="E421" i="82"/>
  <c r="D421" i="82"/>
  <c r="L420" i="82"/>
  <c r="F420" i="82"/>
  <c r="E420" i="82"/>
  <c r="D420" i="82"/>
  <c r="L419" i="82"/>
  <c r="F419" i="82"/>
  <c r="E419" i="82"/>
  <c r="D419" i="82"/>
  <c r="L418" i="82"/>
  <c r="F418" i="82"/>
  <c r="E418" i="82"/>
  <c r="D418" i="82"/>
  <c r="L417" i="82"/>
  <c r="F417" i="82"/>
  <c r="E417" i="82"/>
  <c r="D417" i="82"/>
  <c r="L416" i="82"/>
  <c r="F416" i="82"/>
  <c r="E416" i="82"/>
  <c r="D416" i="82"/>
  <c r="L415" i="82"/>
  <c r="F415" i="82"/>
  <c r="E415" i="82"/>
  <c r="D415" i="82"/>
  <c r="L414" i="82"/>
  <c r="F414" i="82"/>
  <c r="E414" i="82"/>
  <c r="D414" i="82"/>
  <c r="L413" i="82"/>
  <c r="F413" i="82"/>
  <c r="E413" i="82"/>
  <c r="D413" i="82"/>
  <c r="L412" i="82"/>
  <c r="F412" i="82"/>
  <c r="E412" i="82"/>
  <c r="D412" i="82"/>
  <c r="L411" i="82"/>
  <c r="F411" i="82"/>
  <c r="E411" i="82"/>
  <c r="D411" i="82"/>
  <c r="L410" i="82"/>
  <c r="F410" i="82"/>
  <c r="E410" i="82"/>
  <c r="D410" i="82"/>
  <c r="L409" i="82"/>
  <c r="F409" i="82"/>
  <c r="E409" i="82"/>
  <c r="D409" i="82"/>
  <c r="L408" i="82"/>
  <c r="F408" i="82"/>
  <c r="E408" i="82"/>
  <c r="D408" i="82"/>
  <c r="L407" i="82"/>
  <c r="F407" i="82"/>
  <c r="E407" i="82"/>
  <c r="D407" i="82"/>
  <c r="L406" i="82"/>
  <c r="F406" i="82"/>
  <c r="E406" i="82"/>
  <c r="D406" i="82"/>
  <c r="L405" i="82"/>
  <c r="F405" i="82"/>
  <c r="E405" i="82"/>
  <c r="D405" i="82"/>
  <c r="L404" i="82"/>
  <c r="F404" i="82"/>
  <c r="E404" i="82"/>
  <c r="D404" i="82"/>
  <c r="L403" i="82"/>
  <c r="F403" i="82"/>
  <c r="E403" i="82"/>
  <c r="D403" i="82"/>
  <c r="L402" i="82"/>
  <c r="F402" i="82"/>
  <c r="E402" i="82"/>
  <c r="D402" i="82"/>
  <c r="L401" i="82"/>
  <c r="F401" i="82"/>
  <c r="E401" i="82"/>
  <c r="D401" i="82"/>
  <c r="L400" i="82"/>
  <c r="F400" i="82"/>
  <c r="E400" i="82"/>
  <c r="D400" i="82"/>
  <c r="L399" i="82"/>
  <c r="F399" i="82"/>
  <c r="E399" i="82"/>
  <c r="D399" i="82"/>
  <c r="L398" i="82"/>
  <c r="F398" i="82"/>
  <c r="E398" i="82"/>
  <c r="D398" i="82"/>
  <c r="L397" i="82"/>
  <c r="F397" i="82"/>
  <c r="E397" i="82"/>
  <c r="D397" i="82"/>
  <c r="L396" i="82"/>
  <c r="F396" i="82"/>
  <c r="E396" i="82"/>
  <c r="D396" i="82"/>
  <c r="L395" i="82"/>
  <c r="F395" i="82"/>
  <c r="E395" i="82"/>
  <c r="D395" i="82"/>
  <c r="L394" i="82"/>
  <c r="F394" i="82"/>
  <c r="E394" i="82"/>
  <c r="D394" i="82"/>
  <c r="L393" i="82"/>
  <c r="F393" i="82"/>
  <c r="E393" i="82"/>
  <c r="D393" i="82"/>
  <c r="L392" i="82"/>
  <c r="F392" i="82"/>
  <c r="E392" i="82"/>
  <c r="D392" i="82"/>
  <c r="L391" i="82"/>
  <c r="F391" i="82"/>
  <c r="E391" i="82"/>
  <c r="D391" i="82"/>
  <c r="L390" i="82"/>
  <c r="F390" i="82"/>
  <c r="E390" i="82"/>
  <c r="D390" i="82"/>
  <c r="L389" i="82"/>
  <c r="F389" i="82"/>
  <c r="E389" i="82"/>
  <c r="D389" i="82"/>
  <c r="L388" i="82"/>
  <c r="F388" i="82"/>
  <c r="E388" i="82"/>
  <c r="D388" i="82"/>
  <c r="L387" i="82"/>
  <c r="F387" i="82"/>
  <c r="E387" i="82"/>
  <c r="D387" i="82"/>
  <c r="L386" i="82"/>
  <c r="F386" i="82"/>
  <c r="E386" i="82"/>
  <c r="D386" i="82"/>
  <c r="L385" i="82"/>
  <c r="F385" i="82"/>
  <c r="E385" i="82"/>
  <c r="D385" i="82"/>
  <c r="L384" i="82"/>
  <c r="F384" i="82"/>
  <c r="E384" i="82"/>
  <c r="D384" i="82"/>
  <c r="L383" i="82"/>
  <c r="F383" i="82"/>
  <c r="E383" i="82"/>
  <c r="D383" i="82"/>
  <c r="L382" i="82"/>
  <c r="F382" i="82"/>
  <c r="E382" i="82"/>
  <c r="D382" i="82"/>
  <c r="L381" i="82"/>
  <c r="F381" i="82"/>
  <c r="E381" i="82"/>
  <c r="D381" i="82"/>
  <c r="L380" i="82"/>
  <c r="F380" i="82"/>
  <c r="E380" i="82"/>
  <c r="D380" i="82"/>
  <c r="L379" i="82"/>
  <c r="F379" i="82"/>
  <c r="E379" i="82"/>
  <c r="D379" i="82"/>
  <c r="L378" i="82"/>
  <c r="F378" i="82"/>
  <c r="E378" i="82"/>
  <c r="D378" i="82"/>
  <c r="L377" i="82"/>
  <c r="F377" i="82"/>
  <c r="E377" i="82"/>
  <c r="D377" i="82"/>
  <c r="L376" i="82"/>
  <c r="F376" i="82"/>
  <c r="E376" i="82"/>
  <c r="D376" i="82"/>
  <c r="L375" i="82"/>
  <c r="F375" i="82"/>
  <c r="E375" i="82"/>
  <c r="D375" i="82"/>
  <c r="L374" i="82"/>
  <c r="F374" i="82"/>
  <c r="E374" i="82"/>
  <c r="D374" i="82"/>
  <c r="L373" i="82"/>
  <c r="F373" i="82"/>
  <c r="E373" i="82"/>
  <c r="D373" i="82"/>
  <c r="L372" i="82"/>
  <c r="F372" i="82"/>
  <c r="E372" i="82"/>
  <c r="D372" i="82"/>
  <c r="L371" i="82"/>
  <c r="F371" i="82"/>
  <c r="E371" i="82"/>
  <c r="D371" i="82"/>
  <c r="L370" i="82"/>
  <c r="F370" i="82"/>
  <c r="E370" i="82"/>
  <c r="D370" i="82"/>
  <c r="L369" i="82"/>
  <c r="F369" i="82"/>
  <c r="E369" i="82"/>
  <c r="D369" i="82"/>
  <c r="L368" i="82"/>
  <c r="F368" i="82"/>
  <c r="E368" i="82"/>
  <c r="D368" i="82"/>
  <c r="L367" i="82"/>
  <c r="F367" i="82"/>
  <c r="E367" i="82"/>
  <c r="D367" i="82"/>
  <c r="L366" i="82"/>
  <c r="F366" i="82"/>
  <c r="E366" i="82"/>
  <c r="D366" i="82"/>
  <c r="L365" i="82"/>
  <c r="F365" i="82"/>
  <c r="E365" i="82"/>
  <c r="D365" i="82"/>
  <c r="L364" i="82"/>
  <c r="F364" i="82"/>
  <c r="E364" i="82"/>
  <c r="D364" i="82"/>
  <c r="L363" i="82"/>
  <c r="F363" i="82"/>
  <c r="E363" i="82"/>
  <c r="D363" i="82"/>
  <c r="L362" i="82"/>
  <c r="F362" i="82"/>
  <c r="E362" i="82"/>
  <c r="D362" i="82"/>
  <c r="L361" i="82"/>
  <c r="F361" i="82"/>
  <c r="E361" i="82"/>
  <c r="D361" i="82"/>
  <c r="L360" i="82"/>
  <c r="F360" i="82"/>
  <c r="E360" i="82"/>
  <c r="D360" i="82"/>
  <c r="L359" i="82"/>
  <c r="F359" i="82"/>
  <c r="E359" i="82"/>
  <c r="D359" i="82"/>
  <c r="L358" i="82"/>
  <c r="F358" i="82"/>
  <c r="E358" i="82"/>
  <c r="D358" i="82"/>
  <c r="L357" i="82"/>
  <c r="F357" i="82"/>
  <c r="E357" i="82"/>
  <c r="D357" i="82"/>
  <c r="L356" i="82"/>
  <c r="F356" i="82"/>
  <c r="E356" i="82"/>
  <c r="D356" i="82"/>
  <c r="L355" i="82"/>
  <c r="F355" i="82"/>
  <c r="E355" i="82"/>
  <c r="D355" i="82"/>
  <c r="L354" i="82"/>
  <c r="F354" i="82"/>
  <c r="E354" i="82"/>
  <c r="D354" i="82"/>
  <c r="L353" i="82"/>
  <c r="F353" i="82"/>
  <c r="E353" i="82"/>
  <c r="D353" i="82"/>
  <c r="L352" i="82"/>
  <c r="F352" i="82"/>
  <c r="E352" i="82"/>
  <c r="D352" i="82"/>
  <c r="L351" i="82"/>
  <c r="F351" i="82"/>
  <c r="E351" i="82"/>
  <c r="D351" i="82"/>
  <c r="L350" i="82"/>
  <c r="F350" i="82"/>
  <c r="E350" i="82"/>
  <c r="D350" i="82"/>
  <c r="L349" i="82"/>
  <c r="F349" i="82"/>
  <c r="E349" i="82"/>
  <c r="D349" i="82"/>
  <c r="L348" i="82"/>
  <c r="F348" i="82"/>
  <c r="E348" i="82"/>
  <c r="D348" i="82"/>
  <c r="L347" i="82"/>
  <c r="F347" i="82"/>
  <c r="E347" i="82"/>
  <c r="D347" i="82"/>
  <c r="L346" i="82"/>
  <c r="F346" i="82"/>
  <c r="E346" i="82"/>
  <c r="D346" i="82"/>
  <c r="L345" i="82"/>
  <c r="F345" i="82"/>
  <c r="E345" i="82"/>
  <c r="D345" i="82"/>
  <c r="L344" i="82"/>
  <c r="F344" i="82"/>
  <c r="E344" i="82"/>
  <c r="D344" i="82"/>
  <c r="L343" i="82"/>
  <c r="F343" i="82"/>
  <c r="E343" i="82"/>
  <c r="D343" i="82"/>
  <c r="L342" i="82"/>
  <c r="F342" i="82"/>
  <c r="E342" i="82"/>
  <c r="D342" i="82"/>
  <c r="L341" i="82"/>
  <c r="F341" i="82"/>
  <c r="E341" i="82"/>
  <c r="D341" i="82"/>
  <c r="L340" i="82"/>
  <c r="F340" i="82"/>
  <c r="E340" i="82"/>
  <c r="D340" i="82"/>
  <c r="L339" i="82"/>
  <c r="F339" i="82"/>
  <c r="E339" i="82"/>
  <c r="D339" i="82"/>
  <c r="L338" i="82"/>
  <c r="F338" i="82"/>
  <c r="E338" i="82"/>
  <c r="D338" i="82"/>
  <c r="L337" i="82"/>
  <c r="F337" i="82"/>
  <c r="E337" i="82"/>
  <c r="D337" i="82"/>
  <c r="L336" i="82"/>
  <c r="F336" i="82"/>
  <c r="E336" i="82"/>
  <c r="D336" i="82"/>
  <c r="L335" i="82"/>
  <c r="F335" i="82"/>
  <c r="E335" i="82"/>
  <c r="D335" i="82"/>
  <c r="L334" i="82"/>
  <c r="F334" i="82"/>
  <c r="E334" i="82"/>
  <c r="D334" i="82"/>
  <c r="L333" i="82"/>
  <c r="F333" i="82"/>
  <c r="E333" i="82"/>
  <c r="D333" i="82"/>
  <c r="L332" i="82"/>
  <c r="F332" i="82"/>
  <c r="E332" i="82"/>
  <c r="D332" i="82"/>
  <c r="L331" i="82"/>
  <c r="F331" i="82"/>
  <c r="E331" i="82"/>
  <c r="D331" i="82"/>
  <c r="L330" i="82"/>
  <c r="F330" i="82"/>
  <c r="E330" i="82"/>
  <c r="D330" i="82"/>
  <c r="L329" i="82"/>
  <c r="F329" i="82"/>
  <c r="E329" i="82"/>
  <c r="D329" i="82"/>
  <c r="L328" i="82"/>
  <c r="F328" i="82"/>
  <c r="E328" i="82"/>
  <c r="D328" i="82"/>
  <c r="L327" i="82"/>
  <c r="F327" i="82"/>
  <c r="E327" i="82"/>
  <c r="D327" i="82"/>
  <c r="L326" i="82"/>
  <c r="F326" i="82"/>
  <c r="E326" i="82"/>
  <c r="D326" i="82"/>
  <c r="L325" i="82"/>
  <c r="F325" i="82"/>
  <c r="E325" i="82"/>
  <c r="D325" i="82"/>
  <c r="L324" i="82"/>
  <c r="F324" i="82"/>
  <c r="E324" i="82"/>
  <c r="D324" i="82"/>
  <c r="L323" i="82"/>
  <c r="F323" i="82"/>
  <c r="E323" i="82"/>
  <c r="D323" i="82"/>
  <c r="L322" i="82"/>
  <c r="F322" i="82"/>
  <c r="E322" i="82"/>
  <c r="D322" i="82"/>
  <c r="L321" i="82"/>
  <c r="F321" i="82"/>
  <c r="E321" i="82"/>
  <c r="D321" i="82"/>
  <c r="L320" i="82"/>
  <c r="F320" i="82"/>
  <c r="E320" i="82"/>
  <c r="D320" i="82"/>
  <c r="L319" i="82"/>
  <c r="F319" i="82"/>
  <c r="E319" i="82"/>
  <c r="D319" i="82"/>
  <c r="L318" i="82"/>
  <c r="F318" i="82"/>
  <c r="E318" i="82"/>
  <c r="D318" i="82"/>
  <c r="L317" i="82"/>
  <c r="F317" i="82"/>
  <c r="E317" i="82"/>
  <c r="D317" i="82"/>
  <c r="L316" i="82"/>
  <c r="F316" i="82"/>
  <c r="E316" i="82"/>
  <c r="D316" i="82"/>
  <c r="L315" i="82"/>
  <c r="F315" i="82"/>
  <c r="E315" i="82"/>
  <c r="D315" i="82"/>
  <c r="L314" i="82"/>
  <c r="F314" i="82"/>
  <c r="E314" i="82"/>
  <c r="D314" i="82"/>
  <c r="L313" i="82"/>
  <c r="F313" i="82"/>
  <c r="E313" i="82"/>
  <c r="D313" i="82"/>
  <c r="L312" i="82"/>
  <c r="F312" i="82"/>
  <c r="E312" i="82"/>
  <c r="D312" i="82"/>
  <c r="L311" i="82"/>
  <c r="F311" i="82"/>
  <c r="E311" i="82"/>
  <c r="D311" i="82"/>
  <c r="L310" i="82"/>
  <c r="F310" i="82"/>
  <c r="E310" i="82"/>
  <c r="D310" i="82"/>
  <c r="L309" i="82"/>
  <c r="F309" i="82"/>
  <c r="E309" i="82"/>
  <c r="D309" i="82"/>
  <c r="L308" i="82"/>
  <c r="F308" i="82"/>
  <c r="E308" i="82"/>
  <c r="D308" i="82"/>
  <c r="L307" i="82"/>
  <c r="F307" i="82"/>
  <c r="E307" i="82"/>
  <c r="D307" i="82"/>
  <c r="L306" i="82"/>
  <c r="F306" i="82"/>
  <c r="E306" i="82"/>
  <c r="D306" i="82"/>
  <c r="L305" i="82"/>
  <c r="F305" i="82"/>
  <c r="E305" i="82"/>
  <c r="D305" i="82"/>
  <c r="L304" i="82"/>
  <c r="F304" i="82"/>
  <c r="E304" i="82"/>
  <c r="D304" i="82"/>
  <c r="L303" i="82"/>
  <c r="F303" i="82"/>
  <c r="E303" i="82"/>
  <c r="D303" i="82"/>
  <c r="L302" i="82"/>
  <c r="F302" i="82"/>
  <c r="E302" i="82"/>
  <c r="D302" i="82"/>
  <c r="L301" i="82"/>
  <c r="F301" i="82"/>
  <c r="E301" i="82"/>
  <c r="D301" i="82"/>
  <c r="L300" i="82"/>
  <c r="F300" i="82"/>
  <c r="E300" i="82"/>
  <c r="D300" i="82"/>
  <c r="L299" i="82"/>
  <c r="F299" i="82"/>
  <c r="E299" i="82"/>
  <c r="D299" i="82"/>
  <c r="L298" i="82"/>
  <c r="F298" i="82"/>
  <c r="E298" i="82"/>
  <c r="D298" i="82"/>
  <c r="L297" i="82"/>
  <c r="F297" i="82"/>
  <c r="E297" i="82"/>
  <c r="D297" i="82"/>
  <c r="L296" i="82"/>
  <c r="F296" i="82"/>
  <c r="E296" i="82"/>
  <c r="D296" i="82"/>
  <c r="L295" i="82"/>
  <c r="F295" i="82"/>
  <c r="E295" i="82"/>
  <c r="D295" i="82"/>
  <c r="L294" i="82"/>
  <c r="F294" i="82"/>
  <c r="E294" i="82"/>
  <c r="D294" i="82"/>
  <c r="L293" i="82"/>
  <c r="F293" i="82"/>
  <c r="E293" i="82"/>
  <c r="D293" i="82"/>
  <c r="L292" i="82"/>
  <c r="F292" i="82"/>
  <c r="E292" i="82"/>
  <c r="D292" i="82"/>
  <c r="L291" i="82"/>
  <c r="F291" i="82"/>
  <c r="E291" i="82"/>
  <c r="D291" i="82"/>
  <c r="L290" i="82"/>
  <c r="F290" i="82"/>
  <c r="E290" i="82"/>
  <c r="D290" i="82"/>
  <c r="L289" i="82"/>
  <c r="F289" i="82"/>
  <c r="E289" i="82"/>
  <c r="D289" i="82"/>
  <c r="L288" i="82"/>
  <c r="F288" i="82"/>
  <c r="E288" i="82"/>
  <c r="D288" i="82"/>
  <c r="L287" i="82"/>
  <c r="F287" i="82"/>
  <c r="E287" i="82"/>
  <c r="D287" i="82"/>
  <c r="L286" i="82"/>
  <c r="F286" i="82"/>
  <c r="E286" i="82"/>
  <c r="D286" i="82"/>
  <c r="L285" i="82"/>
  <c r="F285" i="82"/>
  <c r="E285" i="82"/>
  <c r="D285" i="82"/>
  <c r="L284" i="82"/>
  <c r="F284" i="82"/>
  <c r="E284" i="82"/>
  <c r="D284" i="82"/>
  <c r="L283" i="82"/>
  <c r="F283" i="82"/>
  <c r="E283" i="82"/>
  <c r="D283" i="82"/>
  <c r="L282" i="82"/>
  <c r="F282" i="82"/>
  <c r="E282" i="82"/>
  <c r="D282" i="82"/>
  <c r="L281" i="82"/>
  <c r="F281" i="82"/>
  <c r="E281" i="82"/>
  <c r="D281" i="82"/>
  <c r="L280" i="82"/>
  <c r="F280" i="82"/>
  <c r="E280" i="82"/>
  <c r="D280" i="82"/>
  <c r="L279" i="82"/>
  <c r="F279" i="82"/>
  <c r="E279" i="82"/>
  <c r="D279" i="82"/>
  <c r="L278" i="82"/>
  <c r="F278" i="82"/>
  <c r="E278" i="82"/>
  <c r="D278" i="82"/>
  <c r="L277" i="82"/>
  <c r="F277" i="82"/>
  <c r="E277" i="82"/>
  <c r="D277" i="82"/>
  <c r="L276" i="82"/>
  <c r="F276" i="82"/>
  <c r="E276" i="82"/>
  <c r="D276" i="82"/>
  <c r="L275" i="82"/>
  <c r="F275" i="82"/>
  <c r="E275" i="82"/>
  <c r="D275" i="82"/>
  <c r="L274" i="82"/>
  <c r="F274" i="82"/>
  <c r="E274" i="82"/>
  <c r="D274" i="82"/>
  <c r="L273" i="82"/>
  <c r="F273" i="82"/>
  <c r="E273" i="82"/>
  <c r="D273" i="82"/>
  <c r="L272" i="82"/>
  <c r="F272" i="82"/>
  <c r="E272" i="82"/>
  <c r="D272" i="82"/>
  <c r="L271" i="82"/>
  <c r="F271" i="82"/>
  <c r="E271" i="82"/>
  <c r="D271" i="82"/>
  <c r="L270" i="82"/>
  <c r="F270" i="82"/>
  <c r="E270" i="82"/>
  <c r="D270" i="82"/>
  <c r="L269" i="82"/>
  <c r="F269" i="82"/>
  <c r="E269" i="82"/>
  <c r="D269" i="82"/>
  <c r="L268" i="82"/>
  <c r="F268" i="82"/>
  <c r="E268" i="82"/>
  <c r="D268" i="82"/>
  <c r="L267" i="82"/>
  <c r="F267" i="82"/>
  <c r="E267" i="82"/>
  <c r="D267" i="82"/>
  <c r="L266" i="82"/>
  <c r="F266" i="82"/>
  <c r="E266" i="82"/>
  <c r="D266" i="82"/>
  <c r="L265" i="82"/>
  <c r="F265" i="82"/>
  <c r="E265" i="82"/>
  <c r="D265" i="82"/>
  <c r="L264" i="82"/>
  <c r="F264" i="82"/>
  <c r="E264" i="82"/>
  <c r="D264" i="82"/>
  <c r="L263" i="82"/>
  <c r="F263" i="82"/>
  <c r="E263" i="82"/>
  <c r="D263" i="82"/>
  <c r="L262" i="82"/>
  <c r="F262" i="82"/>
  <c r="E262" i="82"/>
  <c r="D262" i="82"/>
  <c r="L261" i="82"/>
  <c r="F261" i="82"/>
  <c r="E261" i="82"/>
  <c r="D261" i="82"/>
  <c r="L260" i="82"/>
  <c r="F260" i="82"/>
  <c r="E260" i="82"/>
  <c r="D260" i="82"/>
  <c r="L259" i="82"/>
  <c r="F259" i="82"/>
  <c r="E259" i="82"/>
  <c r="D259" i="82"/>
  <c r="L258" i="82"/>
  <c r="F258" i="82"/>
  <c r="E258" i="82"/>
  <c r="D258" i="82"/>
  <c r="L257" i="82"/>
  <c r="F257" i="82"/>
  <c r="E257" i="82"/>
  <c r="D257" i="82"/>
  <c r="L256" i="82"/>
  <c r="F256" i="82"/>
  <c r="E256" i="82"/>
  <c r="D256" i="82"/>
  <c r="L255" i="82"/>
  <c r="F255" i="82"/>
  <c r="E255" i="82"/>
  <c r="D255" i="82"/>
  <c r="L254" i="82"/>
  <c r="F254" i="82"/>
  <c r="E254" i="82"/>
  <c r="D254" i="82"/>
  <c r="L253" i="82"/>
  <c r="F253" i="82"/>
  <c r="E253" i="82"/>
  <c r="D253" i="82"/>
  <c r="L252" i="82"/>
  <c r="F252" i="82"/>
  <c r="E252" i="82"/>
  <c r="D252" i="82"/>
  <c r="L251" i="82"/>
  <c r="F251" i="82"/>
  <c r="E251" i="82"/>
  <c r="D251" i="82"/>
  <c r="L250" i="82"/>
  <c r="F250" i="82"/>
  <c r="E250" i="82"/>
  <c r="D250" i="82"/>
  <c r="L249" i="82"/>
  <c r="F249" i="82"/>
  <c r="E249" i="82"/>
  <c r="D249" i="82"/>
  <c r="L248" i="82"/>
  <c r="F248" i="82"/>
  <c r="E248" i="82"/>
  <c r="D248" i="82"/>
  <c r="L247" i="82"/>
  <c r="F247" i="82"/>
  <c r="E247" i="82"/>
  <c r="D247" i="82"/>
  <c r="L246" i="82"/>
  <c r="F246" i="82"/>
  <c r="E246" i="82"/>
  <c r="D246" i="82"/>
  <c r="L245" i="82"/>
  <c r="F245" i="82"/>
  <c r="E245" i="82"/>
  <c r="D245" i="82"/>
  <c r="L244" i="82"/>
  <c r="F244" i="82"/>
  <c r="E244" i="82"/>
  <c r="D244" i="82"/>
  <c r="L243" i="82"/>
  <c r="F243" i="82"/>
  <c r="E243" i="82"/>
  <c r="D243" i="82"/>
  <c r="L242" i="82"/>
  <c r="F242" i="82"/>
  <c r="E242" i="82"/>
  <c r="D242" i="82"/>
  <c r="L241" i="82"/>
  <c r="F241" i="82"/>
  <c r="E241" i="82"/>
  <c r="D241" i="82"/>
  <c r="L240" i="82"/>
  <c r="F240" i="82"/>
  <c r="E240" i="82"/>
  <c r="D240" i="82"/>
  <c r="L239" i="82"/>
  <c r="F239" i="82"/>
  <c r="E239" i="82"/>
  <c r="D239" i="82"/>
  <c r="L238" i="82"/>
  <c r="F238" i="82"/>
  <c r="E238" i="82"/>
  <c r="D238" i="82"/>
  <c r="L237" i="82"/>
  <c r="F237" i="82"/>
  <c r="E237" i="82"/>
  <c r="D237" i="82"/>
  <c r="L236" i="82"/>
  <c r="F236" i="82"/>
  <c r="E236" i="82"/>
  <c r="D236" i="82"/>
  <c r="L235" i="82"/>
  <c r="F235" i="82"/>
  <c r="E235" i="82"/>
  <c r="D235" i="82"/>
  <c r="L234" i="82"/>
  <c r="F234" i="82"/>
  <c r="E234" i="82"/>
  <c r="D234" i="82"/>
  <c r="L233" i="82"/>
  <c r="F233" i="82"/>
  <c r="E233" i="82"/>
  <c r="D233" i="82"/>
  <c r="L232" i="82"/>
  <c r="F232" i="82"/>
  <c r="E232" i="82"/>
  <c r="D232" i="82"/>
  <c r="L231" i="82"/>
  <c r="F231" i="82"/>
  <c r="E231" i="82"/>
  <c r="D231" i="82"/>
  <c r="L230" i="82"/>
  <c r="F230" i="82"/>
  <c r="E230" i="82"/>
  <c r="D230" i="82"/>
  <c r="L229" i="82"/>
  <c r="F229" i="82"/>
  <c r="E229" i="82"/>
  <c r="D229" i="82"/>
  <c r="L228" i="82"/>
  <c r="F228" i="82"/>
  <c r="E228" i="82"/>
  <c r="D228" i="82"/>
  <c r="L227" i="82"/>
  <c r="F227" i="82"/>
  <c r="E227" i="82"/>
  <c r="D227" i="82"/>
  <c r="L226" i="82"/>
  <c r="F226" i="82"/>
  <c r="E226" i="82"/>
  <c r="D226" i="82"/>
  <c r="L225" i="82"/>
  <c r="F225" i="82"/>
  <c r="E225" i="82"/>
  <c r="D225" i="82"/>
  <c r="L224" i="82"/>
  <c r="F224" i="82"/>
  <c r="E224" i="82"/>
  <c r="D224" i="82"/>
  <c r="L223" i="82"/>
  <c r="F223" i="82"/>
  <c r="E223" i="82"/>
  <c r="D223" i="82"/>
  <c r="L222" i="82"/>
  <c r="F222" i="82"/>
  <c r="E222" i="82"/>
  <c r="D222" i="82"/>
  <c r="L221" i="82"/>
  <c r="F221" i="82"/>
  <c r="E221" i="82"/>
  <c r="D221" i="82"/>
  <c r="L220" i="82"/>
  <c r="F220" i="82"/>
  <c r="E220" i="82"/>
  <c r="D220" i="82"/>
  <c r="L219" i="82"/>
  <c r="F219" i="82"/>
  <c r="E219" i="82"/>
  <c r="D219" i="82"/>
  <c r="L218" i="82"/>
  <c r="F218" i="82"/>
  <c r="E218" i="82"/>
  <c r="D218" i="82"/>
  <c r="L217" i="82"/>
  <c r="F217" i="82"/>
  <c r="E217" i="82"/>
  <c r="D217" i="82"/>
  <c r="L216" i="82"/>
  <c r="F216" i="82"/>
  <c r="E216" i="82"/>
  <c r="D216" i="82"/>
  <c r="L215" i="82"/>
  <c r="F215" i="82"/>
  <c r="E215" i="82"/>
  <c r="D215" i="82"/>
  <c r="L214" i="82"/>
  <c r="F214" i="82"/>
  <c r="E214" i="82"/>
  <c r="D214" i="82"/>
  <c r="L213" i="82"/>
  <c r="F213" i="82"/>
  <c r="E213" i="82"/>
  <c r="D213" i="82"/>
  <c r="L212" i="82"/>
  <c r="F212" i="82"/>
  <c r="E212" i="82"/>
  <c r="D212" i="82"/>
  <c r="L211" i="82"/>
  <c r="F211" i="82"/>
  <c r="E211" i="82"/>
  <c r="D211" i="82"/>
  <c r="L210" i="82"/>
  <c r="F210" i="82"/>
  <c r="E210" i="82"/>
  <c r="D210" i="82"/>
  <c r="L209" i="82"/>
  <c r="F209" i="82"/>
  <c r="E209" i="82"/>
  <c r="D209" i="82"/>
  <c r="L208" i="82"/>
  <c r="F208" i="82"/>
  <c r="E208" i="82"/>
  <c r="D208" i="82"/>
  <c r="L207" i="82"/>
  <c r="F207" i="82"/>
  <c r="E207" i="82"/>
  <c r="D207" i="82"/>
  <c r="L206" i="82"/>
  <c r="F206" i="82"/>
  <c r="E206" i="82"/>
  <c r="D206" i="82"/>
  <c r="L205" i="82"/>
  <c r="F205" i="82"/>
  <c r="E205" i="82"/>
  <c r="D205" i="82"/>
  <c r="L204" i="82"/>
  <c r="F204" i="82"/>
  <c r="E204" i="82"/>
  <c r="D204" i="82"/>
  <c r="L203" i="82"/>
  <c r="F203" i="82"/>
  <c r="E203" i="82"/>
  <c r="D203" i="82"/>
  <c r="L202" i="82"/>
  <c r="F202" i="82"/>
  <c r="E202" i="82"/>
  <c r="D202" i="82"/>
  <c r="L201" i="82"/>
  <c r="F201" i="82"/>
  <c r="E201" i="82"/>
  <c r="D201" i="82"/>
  <c r="L200" i="82"/>
  <c r="F200" i="82"/>
  <c r="E200" i="82"/>
  <c r="D200" i="82"/>
  <c r="L199" i="82"/>
  <c r="F199" i="82"/>
  <c r="E199" i="82"/>
  <c r="D199" i="82"/>
  <c r="L198" i="82"/>
  <c r="F198" i="82"/>
  <c r="E198" i="82"/>
  <c r="D198" i="82"/>
  <c r="L197" i="82"/>
  <c r="F197" i="82"/>
  <c r="E197" i="82"/>
  <c r="D197" i="82"/>
  <c r="L196" i="82"/>
  <c r="F196" i="82"/>
  <c r="E196" i="82"/>
  <c r="D196" i="82"/>
  <c r="L195" i="82"/>
  <c r="F195" i="82"/>
  <c r="E195" i="82"/>
  <c r="D195" i="82"/>
  <c r="L194" i="82"/>
  <c r="F194" i="82"/>
  <c r="E194" i="82"/>
  <c r="D194" i="82"/>
  <c r="L193" i="82"/>
  <c r="F193" i="82"/>
  <c r="E193" i="82"/>
  <c r="D193" i="82"/>
  <c r="L192" i="82"/>
  <c r="F192" i="82"/>
  <c r="E192" i="82"/>
  <c r="D192" i="82"/>
  <c r="L191" i="82"/>
  <c r="F191" i="82"/>
  <c r="E191" i="82"/>
  <c r="D191" i="82"/>
  <c r="L190" i="82"/>
  <c r="F190" i="82"/>
  <c r="E190" i="82"/>
  <c r="D190" i="82"/>
  <c r="L189" i="82"/>
  <c r="F189" i="82"/>
  <c r="E189" i="82"/>
  <c r="D189" i="82"/>
  <c r="L188" i="82"/>
  <c r="F188" i="82"/>
  <c r="E188" i="82"/>
  <c r="D188" i="82"/>
  <c r="L187" i="82"/>
  <c r="F187" i="82"/>
  <c r="E187" i="82"/>
  <c r="D187" i="82"/>
  <c r="L186" i="82"/>
  <c r="F186" i="82"/>
  <c r="E186" i="82"/>
  <c r="D186" i="82"/>
  <c r="L185" i="82"/>
  <c r="F185" i="82"/>
  <c r="E185" i="82"/>
  <c r="D185" i="82"/>
  <c r="L184" i="82"/>
  <c r="F184" i="82"/>
  <c r="E184" i="82"/>
  <c r="D184" i="82"/>
  <c r="L183" i="82"/>
  <c r="F183" i="82"/>
  <c r="E183" i="82"/>
  <c r="D183" i="82"/>
  <c r="L182" i="82"/>
  <c r="F182" i="82"/>
  <c r="E182" i="82"/>
  <c r="D182" i="82"/>
  <c r="L181" i="82"/>
  <c r="F181" i="82"/>
  <c r="E181" i="82"/>
  <c r="D181" i="82"/>
  <c r="L180" i="82"/>
  <c r="F180" i="82"/>
  <c r="E180" i="82"/>
  <c r="D180" i="82"/>
  <c r="L179" i="82"/>
  <c r="F179" i="82"/>
  <c r="E179" i="82"/>
  <c r="D179" i="82"/>
  <c r="L178" i="82"/>
  <c r="F178" i="82"/>
  <c r="E178" i="82"/>
  <c r="D178" i="82"/>
  <c r="L177" i="82"/>
  <c r="F177" i="82"/>
  <c r="E177" i="82"/>
  <c r="D177" i="82"/>
  <c r="L176" i="82"/>
  <c r="F176" i="82"/>
  <c r="E176" i="82"/>
  <c r="D176" i="82"/>
  <c r="L175" i="82"/>
  <c r="F175" i="82"/>
  <c r="E175" i="82"/>
  <c r="D175" i="82"/>
  <c r="L174" i="82"/>
  <c r="F174" i="82"/>
  <c r="E174" i="82"/>
  <c r="D174" i="82"/>
  <c r="L173" i="82"/>
  <c r="F173" i="82"/>
  <c r="E173" i="82"/>
  <c r="D173" i="82"/>
  <c r="L172" i="82"/>
  <c r="F172" i="82"/>
  <c r="E172" i="82"/>
  <c r="D172" i="82"/>
  <c r="L171" i="82"/>
  <c r="F171" i="82"/>
  <c r="E171" i="82"/>
  <c r="D171" i="82"/>
  <c r="L170" i="82"/>
  <c r="F170" i="82"/>
  <c r="E170" i="82"/>
  <c r="D170" i="82"/>
  <c r="L169" i="82"/>
  <c r="F169" i="82"/>
  <c r="E169" i="82"/>
  <c r="D169" i="82"/>
  <c r="L168" i="82"/>
  <c r="F168" i="82"/>
  <c r="E168" i="82"/>
  <c r="D168" i="82"/>
  <c r="L167" i="82"/>
  <c r="F167" i="82"/>
  <c r="E167" i="82"/>
  <c r="D167" i="82"/>
  <c r="L166" i="82"/>
  <c r="F166" i="82"/>
  <c r="E166" i="82"/>
  <c r="D166" i="82"/>
  <c r="L165" i="82"/>
  <c r="F165" i="82"/>
  <c r="E165" i="82"/>
  <c r="D165" i="82"/>
  <c r="L164" i="82"/>
  <c r="F164" i="82"/>
  <c r="E164" i="82"/>
  <c r="D164" i="82"/>
  <c r="L163" i="82"/>
  <c r="F163" i="82"/>
  <c r="E163" i="82"/>
  <c r="D163" i="82"/>
  <c r="L162" i="82"/>
  <c r="F162" i="82"/>
  <c r="E162" i="82"/>
  <c r="D162" i="82"/>
  <c r="L161" i="82"/>
  <c r="F161" i="82"/>
  <c r="E161" i="82"/>
  <c r="D161" i="82"/>
  <c r="L160" i="82"/>
  <c r="F160" i="82"/>
  <c r="E160" i="82"/>
  <c r="D160" i="82"/>
  <c r="L159" i="82"/>
  <c r="F159" i="82"/>
  <c r="E159" i="82"/>
  <c r="D159" i="82"/>
  <c r="L158" i="82"/>
  <c r="F158" i="82"/>
  <c r="E158" i="82"/>
  <c r="D158" i="82"/>
  <c r="L157" i="82"/>
  <c r="F157" i="82"/>
  <c r="E157" i="82"/>
  <c r="D157" i="82"/>
  <c r="L156" i="82"/>
  <c r="F156" i="82"/>
  <c r="E156" i="82"/>
  <c r="D156" i="82"/>
  <c r="L155" i="82"/>
  <c r="F155" i="82"/>
  <c r="E155" i="82"/>
  <c r="D155" i="82"/>
  <c r="L154" i="82"/>
  <c r="F154" i="82"/>
  <c r="E154" i="82"/>
  <c r="D154" i="82"/>
  <c r="L153" i="82"/>
  <c r="F153" i="82"/>
  <c r="E153" i="82"/>
  <c r="D153" i="82"/>
  <c r="L152" i="82"/>
  <c r="F152" i="82"/>
  <c r="E152" i="82"/>
  <c r="D152" i="82"/>
  <c r="L151" i="82"/>
  <c r="F151" i="82"/>
  <c r="E151" i="82"/>
  <c r="D151" i="82"/>
  <c r="L150" i="82"/>
  <c r="F150" i="82"/>
  <c r="E150" i="82"/>
  <c r="D150" i="82"/>
  <c r="L149" i="82"/>
  <c r="F149" i="82"/>
  <c r="E149" i="82"/>
  <c r="D149" i="82"/>
  <c r="L148" i="82"/>
  <c r="F148" i="82"/>
  <c r="E148" i="82"/>
  <c r="D148" i="82"/>
  <c r="L147" i="82"/>
  <c r="F147" i="82"/>
  <c r="E147" i="82"/>
  <c r="D147" i="82"/>
  <c r="L146" i="82"/>
  <c r="F146" i="82"/>
  <c r="E146" i="82"/>
  <c r="D146" i="82"/>
  <c r="L145" i="82"/>
  <c r="F145" i="82"/>
  <c r="E145" i="82"/>
  <c r="D145" i="82"/>
  <c r="L144" i="82"/>
  <c r="F144" i="82"/>
  <c r="E144" i="82"/>
  <c r="D144" i="82"/>
  <c r="L143" i="82"/>
  <c r="F143" i="82"/>
  <c r="E143" i="82"/>
  <c r="D143" i="82"/>
  <c r="L142" i="82"/>
  <c r="F142" i="82"/>
  <c r="E142" i="82"/>
  <c r="D142" i="82"/>
  <c r="L141" i="82"/>
  <c r="F141" i="82"/>
  <c r="E141" i="82"/>
  <c r="D141" i="82"/>
  <c r="L140" i="82"/>
  <c r="F140" i="82"/>
  <c r="E140" i="82"/>
  <c r="D140" i="82"/>
  <c r="L139" i="82"/>
  <c r="F139" i="82"/>
  <c r="E139" i="82"/>
  <c r="D139" i="82"/>
  <c r="L138" i="82"/>
  <c r="F138" i="82"/>
  <c r="E138" i="82"/>
  <c r="D138" i="82"/>
  <c r="L137" i="82"/>
  <c r="F137" i="82"/>
  <c r="E137" i="82"/>
  <c r="D137" i="82"/>
  <c r="L136" i="82"/>
  <c r="F136" i="82"/>
  <c r="E136" i="82"/>
  <c r="D136" i="82"/>
  <c r="L135" i="82"/>
  <c r="F135" i="82"/>
  <c r="E135" i="82"/>
  <c r="D135" i="82"/>
  <c r="L134" i="82"/>
  <c r="F134" i="82"/>
  <c r="E134" i="82"/>
  <c r="D134" i="82"/>
  <c r="L133" i="82"/>
  <c r="F133" i="82"/>
  <c r="E133" i="82"/>
  <c r="D133" i="82"/>
  <c r="L132" i="82"/>
  <c r="F132" i="82"/>
  <c r="E132" i="82"/>
  <c r="D132" i="82"/>
  <c r="L131" i="82"/>
  <c r="F131" i="82"/>
  <c r="E131" i="82"/>
  <c r="D131" i="82"/>
  <c r="L130" i="82"/>
  <c r="F130" i="82"/>
  <c r="E130" i="82"/>
  <c r="D130" i="82"/>
  <c r="L129" i="82"/>
  <c r="F129" i="82"/>
  <c r="E129" i="82"/>
  <c r="D129" i="82"/>
  <c r="L128" i="82"/>
  <c r="F128" i="82"/>
  <c r="E128" i="82"/>
  <c r="D128" i="82"/>
  <c r="L127" i="82"/>
  <c r="F127" i="82"/>
  <c r="E127" i="82"/>
  <c r="D127" i="82"/>
  <c r="L126" i="82"/>
  <c r="F126" i="82"/>
  <c r="E126" i="82"/>
  <c r="D126" i="82"/>
  <c r="L125" i="82"/>
  <c r="F125" i="82"/>
  <c r="E125" i="82"/>
  <c r="D125" i="82"/>
  <c r="L124" i="82"/>
  <c r="F124" i="82"/>
  <c r="E124" i="82"/>
  <c r="D124" i="82"/>
  <c r="L123" i="82"/>
  <c r="F123" i="82"/>
  <c r="E123" i="82"/>
  <c r="D123" i="82"/>
  <c r="L122" i="82"/>
  <c r="F122" i="82"/>
  <c r="E122" i="82"/>
  <c r="D122" i="82"/>
  <c r="L121" i="82"/>
  <c r="F121" i="82"/>
  <c r="E121" i="82"/>
  <c r="D121" i="82"/>
  <c r="L120" i="82"/>
  <c r="F120" i="82"/>
  <c r="E120" i="82"/>
  <c r="D120" i="82"/>
  <c r="L119" i="82"/>
  <c r="F119" i="82"/>
  <c r="E119" i="82"/>
  <c r="D119" i="82"/>
  <c r="L118" i="82"/>
  <c r="F118" i="82"/>
  <c r="E118" i="82"/>
  <c r="D118" i="82"/>
  <c r="L117" i="82"/>
  <c r="F117" i="82"/>
  <c r="E117" i="82"/>
  <c r="D117" i="82"/>
  <c r="L116" i="82"/>
  <c r="F116" i="82"/>
  <c r="E116" i="82"/>
  <c r="D116" i="82"/>
  <c r="L115" i="82"/>
  <c r="F115" i="82"/>
  <c r="E115" i="82"/>
  <c r="D115" i="82"/>
  <c r="L114" i="82"/>
  <c r="F114" i="82"/>
  <c r="E114" i="82"/>
  <c r="D114" i="82"/>
  <c r="L113" i="82"/>
  <c r="F113" i="82"/>
  <c r="E113" i="82"/>
  <c r="D113" i="82"/>
  <c r="L112" i="82"/>
  <c r="F112" i="82"/>
  <c r="E112" i="82"/>
  <c r="D112" i="82"/>
  <c r="L111" i="82"/>
  <c r="F111" i="82"/>
  <c r="E111" i="82"/>
  <c r="D111" i="82"/>
  <c r="L110" i="82"/>
  <c r="F110" i="82"/>
  <c r="E110" i="82"/>
  <c r="D110" i="82"/>
  <c r="L109" i="82"/>
  <c r="F109" i="82"/>
  <c r="E109" i="82"/>
  <c r="D109" i="82"/>
  <c r="L108" i="82"/>
  <c r="F108" i="82"/>
  <c r="E108" i="82"/>
  <c r="D108" i="82"/>
  <c r="L107" i="82"/>
  <c r="F107" i="82"/>
  <c r="E107" i="82"/>
  <c r="D107" i="82"/>
  <c r="L106" i="82"/>
  <c r="F106" i="82"/>
  <c r="E106" i="82"/>
  <c r="D106" i="82"/>
  <c r="L105" i="82"/>
  <c r="F105" i="82"/>
  <c r="E105" i="82"/>
  <c r="D105" i="82"/>
  <c r="L104" i="82"/>
  <c r="F104" i="82"/>
  <c r="E104" i="82"/>
  <c r="D104" i="82"/>
  <c r="L103" i="82"/>
  <c r="F103" i="82"/>
  <c r="E103" i="82"/>
  <c r="D103" i="82"/>
  <c r="L102" i="82"/>
  <c r="F102" i="82"/>
  <c r="E102" i="82"/>
  <c r="D102" i="82"/>
  <c r="L101" i="82"/>
  <c r="F101" i="82"/>
  <c r="E101" i="82"/>
  <c r="D101" i="82"/>
  <c r="L100" i="82"/>
  <c r="F100" i="82"/>
  <c r="E100" i="82"/>
  <c r="D100" i="82"/>
  <c r="L99" i="82"/>
  <c r="F99" i="82"/>
  <c r="E99" i="82"/>
  <c r="D99" i="82"/>
  <c r="L98" i="82"/>
  <c r="F98" i="82"/>
  <c r="E98" i="82"/>
  <c r="D98" i="82"/>
  <c r="L97" i="82"/>
  <c r="F97" i="82"/>
  <c r="E97" i="82"/>
  <c r="D97" i="82"/>
  <c r="L96" i="82"/>
  <c r="F96" i="82"/>
  <c r="E96" i="82"/>
  <c r="D96" i="82"/>
  <c r="L95" i="82"/>
  <c r="F95" i="82"/>
  <c r="E95" i="82"/>
  <c r="D95" i="82"/>
  <c r="L94" i="82"/>
  <c r="F94" i="82"/>
  <c r="E94" i="82"/>
  <c r="D94" i="82"/>
  <c r="L93" i="82"/>
  <c r="F93" i="82"/>
  <c r="E93" i="82"/>
  <c r="D93" i="82"/>
  <c r="L92" i="82"/>
  <c r="F92" i="82"/>
  <c r="E92" i="82"/>
  <c r="D92" i="82"/>
  <c r="L91" i="82"/>
  <c r="F91" i="82"/>
  <c r="E91" i="82"/>
  <c r="D91" i="82"/>
  <c r="L90" i="82"/>
  <c r="F90" i="82"/>
  <c r="E90" i="82"/>
  <c r="D90" i="82"/>
  <c r="L89" i="82"/>
  <c r="F89" i="82"/>
  <c r="E89" i="82"/>
  <c r="D89" i="82"/>
  <c r="L88" i="82"/>
  <c r="F88" i="82"/>
  <c r="E88" i="82"/>
  <c r="D88" i="82"/>
  <c r="L87" i="82"/>
  <c r="F87" i="82"/>
  <c r="E87" i="82"/>
  <c r="D87" i="82"/>
  <c r="L86" i="82"/>
  <c r="F86" i="82"/>
  <c r="E86" i="82"/>
  <c r="D86" i="82"/>
  <c r="L85" i="82"/>
  <c r="F85" i="82"/>
  <c r="E85" i="82"/>
  <c r="D85" i="82"/>
  <c r="L84" i="82"/>
  <c r="F84" i="82"/>
  <c r="E84" i="82"/>
  <c r="D84" i="82"/>
  <c r="L83" i="82"/>
  <c r="F83" i="82"/>
  <c r="E83" i="82"/>
  <c r="D83" i="82"/>
  <c r="L82" i="82"/>
  <c r="F82" i="82"/>
  <c r="E82" i="82"/>
  <c r="D82" i="82"/>
  <c r="L81" i="82"/>
  <c r="F81" i="82"/>
  <c r="E81" i="82"/>
  <c r="D81" i="82"/>
  <c r="L80" i="82"/>
  <c r="F80" i="82"/>
  <c r="E80" i="82"/>
  <c r="D80" i="82"/>
  <c r="L79" i="82"/>
  <c r="F79" i="82"/>
  <c r="E79" i="82"/>
  <c r="D79" i="82"/>
  <c r="L78" i="82"/>
  <c r="F78" i="82"/>
  <c r="E78" i="82"/>
  <c r="D78" i="82"/>
  <c r="L77" i="82"/>
  <c r="F77" i="82"/>
  <c r="E77" i="82"/>
  <c r="D77" i="82"/>
  <c r="L76" i="82"/>
  <c r="F76" i="82"/>
  <c r="E76" i="82"/>
  <c r="D76" i="82"/>
  <c r="L75" i="82"/>
  <c r="F75" i="82"/>
  <c r="E75" i="82"/>
  <c r="D75" i="82"/>
  <c r="L74" i="82"/>
  <c r="F74" i="82"/>
  <c r="E74" i="82"/>
  <c r="D74" i="82"/>
  <c r="L73" i="82"/>
  <c r="F73" i="82"/>
  <c r="E73" i="82"/>
  <c r="D73" i="82"/>
  <c r="L72" i="82"/>
  <c r="F72" i="82"/>
  <c r="E72" i="82"/>
  <c r="D72" i="82"/>
  <c r="L71" i="82"/>
  <c r="F71" i="82"/>
  <c r="E71" i="82"/>
  <c r="D71" i="82"/>
  <c r="L70" i="82"/>
  <c r="F70" i="82"/>
  <c r="E70" i="82"/>
  <c r="D70" i="82"/>
  <c r="L69" i="82"/>
  <c r="F69" i="82"/>
  <c r="E69" i="82"/>
  <c r="D69" i="82"/>
  <c r="L68" i="82"/>
  <c r="F68" i="82"/>
  <c r="E68" i="82"/>
  <c r="D68" i="82"/>
  <c r="L67" i="82"/>
  <c r="F67" i="82"/>
  <c r="E67" i="82"/>
  <c r="D67" i="82"/>
  <c r="L66" i="82"/>
  <c r="F66" i="82"/>
  <c r="E66" i="82"/>
  <c r="D66" i="82"/>
  <c r="L65" i="82"/>
  <c r="F65" i="82"/>
  <c r="E65" i="82"/>
  <c r="D65" i="82"/>
  <c r="L64" i="82"/>
  <c r="F64" i="82"/>
  <c r="E64" i="82"/>
  <c r="D64" i="82"/>
  <c r="L63" i="82"/>
  <c r="F63" i="82"/>
  <c r="E63" i="82"/>
  <c r="D63" i="82"/>
  <c r="L62" i="82"/>
  <c r="F62" i="82"/>
  <c r="E62" i="82"/>
  <c r="D62" i="82"/>
  <c r="L61" i="82"/>
  <c r="F61" i="82"/>
  <c r="E61" i="82"/>
  <c r="D61" i="82"/>
  <c r="L60" i="82"/>
  <c r="F60" i="82"/>
  <c r="E60" i="82"/>
  <c r="D60" i="82"/>
  <c r="L59" i="82"/>
  <c r="F59" i="82"/>
  <c r="E59" i="82"/>
  <c r="D59" i="82"/>
  <c r="L58" i="82"/>
  <c r="F58" i="82"/>
  <c r="E58" i="82"/>
  <c r="D58" i="82"/>
  <c r="L57" i="82"/>
  <c r="F57" i="82"/>
  <c r="E57" i="82"/>
  <c r="D57" i="82"/>
  <c r="L56" i="82"/>
  <c r="F56" i="82"/>
  <c r="E56" i="82"/>
  <c r="D56" i="82"/>
  <c r="L55" i="82"/>
  <c r="F55" i="82"/>
  <c r="E55" i="82"/>
  <c r="D55" i="82"/>
  <c r="L54" i="82"/>
  <c r="F54" i="82"/>
  <c r="E54" i="82"/>
  <c r="D54" i="82"/>
  <c r="L53" i="82"/>
  <c r="F53" i="82"/>
  <c r="E53" i="82"/>
  <c r="D53" i="82"/>
  <c r="L52" i="82"/>
  <c r="F52" i="82"/>
  <c r="E52" i="82"/>
  <c r="D52" i="82"/>
  <c r="L51" i="82"/>
  <c r="F51" i="82"/>
  <c r="E51" i="82"/>
  <c r="D51" i="82"/>
  <c r="L50" i="82"/>
  <c r="F50" i="82"/>
  <c r="E50" i="82"/>
  <c r="D50" i="82"/>
  <c r="L49" i="82"/>
  <c r="F49" i="82"/>
  <c r="E49" i="82"/>
  <c r="D49" i="82"/>
  <c r="L48" i="82"/>
  <c r="F48" i="82"/>
  <c r="E48" i="82"/>
  <c r="D48" i="82"/>
  <c r="L47" i="82"/>
  <c r="F47" i="82"/>
  <c r="E47" i="82"/>
  <c r="D47" i="82"/>
  <c r="L46" i="82"/>
  <c r="F46" i="82"/>
  <c r="E46" i="82"/>
  <c r="D46" i="82"/>
  <c r="L45" i="82"/>
  <c r="F45" i="82"/>
  <c r="E45" i="82"/>
  <c r="D45" i="82"/>
  <c r="L44" i="82"/>
  <c r="F44" i="82"/>
  <c r="E44" i="82"/>
  <c r="D44" i="82"/>
  <c r="L43" i="82"/>
  <c r="F43" i="82"/>
  <c r="E43" i="82"/>
  <c r="D43" i="82"/>
  <c r="L42" i="82"/>
  <c r="F42" i="82"/>
  <c r="E42" i="82"/>
  <c r="D42" i="82"/>
  <c r="L41" i="82"/>
  <c r="F41" i="82"/>
  <c r="E41" i="82"/>
  <c r="D41" i="82"/>
  <c r="L40" i="82"/>
  <c r="F40" i="82"/>
  <c r="E40" i="82"/>
  <c r="D40" i="82"/>
  <c r="L39" i="82"/>
  <c r="F39" i="82"/>
  <c r="E39" i="82"/>
  <c r="D39" i="82"/>
  <c r="L38" i="82"/>
  <c r="F38" i="82"/>
  <c r="E38" i="82"/>
  <c r="D38" i="82"/>
  <c r="L37" i="82"/>
  <c r="F37" i="82"/>
  <c r="E37" i="82"/>
  <c r="D37" i="82"/>
  <c r="L36" i="82"/>
  <c r="F36" i="82"/>
  <c r="E36" i="82"/>
  <c r="D36" i="82"/>
  <c r="L35" i="82"/>
  <c r="F35" i="82"/>
  <c r="E35" i="82"/>
  <c r="D35" i="82"/>
  <c r="L34" i="82"/>
  <c r="F34" i="82"/>
  <c r="E34" i="82"/>
  <c r="D34" i="82"/>
  <c r="L33" i="82"/>
  <c r="F33" i="82"/>
  <c r="E33" i="82"/>
  <c r="D33" i="82"/>
  <c r="L32" i="82"/>
  <c r="F32" i="82"/>
  <c r="E32" i="82"/>
  <c r="D32" i="82"/>
  <c r="L31" i="82"/>
  <c r="F31" i="82"/>
  <c r="E31" i="82"/>
  <c r="D31" i="82"/>
  <c r="L30" i="82"/>
  <c r="F30" i="82"/>
  <c r="E30" i="82"/>
  <c r="D30" i="82"/>
  <c r="L29" i="82"/>
  <c r="F29" i="82"/>
  <c r="E29" i="82"/>
  <c r="D29" i="82"/>
  <c r="L28" i="82"/>
  <c r="F28" i="82"/>
  <c r="E28" i="82"/>
  <c r="D28" i="82"/>
  <c r="L27" i="82"/>
  <c r="F27" i="82"/>
  <c r="E27" i="82"/>
  <c r="D27" i="82"/>
  <c r="L26" i="82"/>
  <c r="F26" i="82"/>
  <c r="E26" i="82"/>
  <c r="D26" i="82"/>
  <c r="L25" i="82"/>
  <c r="F25" i="82"/>
  <c r="E25" i="82"/>
  <c r="D25" i="82"/>
  <c r="L24" i="82"/>
  <c r="F24" i="82"/>
  <c r="E24" i="82"/>
  <c r="D24" i="82"/>
  <c r="L23" i="82"/>
  <c r="F23" i="82"/>
  <c r="E23" i="82"/>
  <c r="D23" i="82"/>
  <c r="L22" i="82"/>
  <c r="F22" i="82"/>
  <c r="E22" i="82"/>
  <c r="D22" i="82"/>
  <c r="L21" i="82"/>
  <c r="F21" i="82"/>
  <c r="E21" i="82"/>
  <c r="D21" i="82"/>
  <c r="L20" i="82"/>
  <c r="F20" i="82"/>
  <c r="E20" i="82"/>
  <c r="D20" i="82"/>
  <c r="L19" i="82"/>
  <c r="F19" i="82"/>
  <c r="E19" i="82"/>
  <c r="D19" i="82"/>
  <c r="L18" i="82"/>
  <c r="F18" i="82"/>
  <c r="E18" i="82"/>
  <c r="D18" i="82"/>
  <c r="L17" i="82"/>
  <c r="F17" i="82"/>
  <c r="E17" i="82"/>
  <c r="D17" i="82"/>
  <c r="L16" i="82"/>
  <c r="F16" i="82"/>
  <c r="E16" i="82"/>
  <c r="D16" i="82"/>
  <c r="L15" i="82"/>
  <c r="F15" i="82"/>
  <c r="E15" i="82"/>
  <c r="D15" i="82"/>
  <c r="L14" i="82"/>
  <c r="F14" i="82"/>
  <c r="E14" i="82"/>
  <c r="D14" i="82"/>
  <c r="L13" i="82"/>
  <c r="F13" i="82"/>
  <c r="E13" i="82"/>
  <c r="D13" i="82"/>
  <c r="L12" i="82"/>
  <c r="F12" i="82"/>
  <c r="E12" i="82"/>
  <c r="D12" i="82"/>
  <c r="L11" i="82"/>
  <c r="F11" i="82"/>
  <c r="E11" i="82"/>
  <c r="D11" i="82"/>
  <c r="L10" i="82"/>
  <c r="F10" i="82"/>
  <c r="E10" i="82"/>
  <c r="D10" i="82"/>
  <c r="L9" i="82"/>
  <c r="F9" i="82"/>
  <c r="E9" i="82"/>
  <c r="D9" i="82"/>
  <c r="L8" i="82"/>
  <c r="F8" i="82"/>
  <c r="E8" i="82"/>
  <c r="D8" i="82"/>
  <c r="L7" i="82"/>
  <c r="F7" i="82"/>
  <c r="E7" i="82"/>
  <c r="D7" i="82"/>
  <c r="L506" i="83"/>
  <c r="F506" i="83"/>
  <c r="E506" i="83"/>
  <c r="D506" i="83"/>
  <c r="C8" i="83"/>
  <c r="C9" i="83" s="1"/>
  <c r="C10" i="83" s="1"/>
  <c r="C11" i="83" s="1"/>
  <c r="C12" i="83" s="1"/>
  <c r="C13" i="83" s="1"/>
  <c r="C14" i="83" s="1"/>
  <c r="C15" i="83" s="1"/>
  <c r="C16" i="83" s="1"/>
  <c r="C17" i="83" s="1"/>
  <c r="C18" i="83" s="1"/>
  <c r="C19" i="83" s="1"/>
  <c r="C20" i="83" s="1"/>
  <c r="C21" i="83" s="1"/>
  <c r="C22" i="83" s="1"/>
  <c r="C23" i="83" s="1"/>
  <c r="C24" i="83" s="1"/>
  <c r="C25" i="83" s="1"/>
  <c r="C26" i="83" s="1"/>
  <c r="C27" i="83" s="1"/>
  <c r="C28" i="83" s="1"/>
  <c r="C29" i="83" s="1"/>
  <c r="C30" i="83" s="1"/>
  <c r="C31" i="83" s="1"/>
  <c r="C32" i="83" s="1"/>
  <c r="C33" i="83" s="1"/>
  <c r="C34" i="83" s="1"/>
  <c r="C35" i="83" s="1"/>
  <c r="C36" i="83" s="1"/>
  <c r="C37" i="83" s="1"/>
  <c r="C38" i="83" s="1"/>
  <c r="C39" i="83" s="1"/>
  <c r="C40" i="83" s="1"/>
  <c r="C41" i="83" s="1"/>
  <c r="C42" i="83" s="1"/>
  <c r="C43" i="83" s="1"/>
  <c r="C44" i="83" s="1"/>
  <c r="C45" i="83" s="1"/>
  <c r="C46" i="83" s="1"/>
  <c r="C47" i="83" s="1"/>
  <c r="C48" i="83" s="1"/>
  <c r="C49" i="83" s="1"/>
  <c r="C50" i="83" s="1"/>
  <c r="C51" i="83" s="1"/>
  <c r="C52" i="83" s="1"/>
  <c r="C53" i="83" s="1"/>
  <c r="C54" i="83" s="1"/>
  <c r="C55" i="83" s="1"/>
  <c r="C56" i="83" s="1"/>
  <c r="C57" i="83" s="1"/>
  <c r="C58" i="83" s="1"/>
  <c r="C59" i="83" s="1"/>
  <c r="C60" i="83" s="1"/>
  <c r="C61" i="83" s="1"/>
  <c r="C62" i="83" s="1"/>
  <c r="C63" i="83" s="1"/>
  <c r="C64" i="83" s="1"/>
  <c r="C65" i="83" s="1"/>
  <c r="C66" i="83" s="1"/>
  <c r="C67" i="83" s="1"/>
  <c r="C68" i="83" s="1"/>
  <c r="C69" i="83" s="1"/>
  <c r="C70" i="83" s="1"/>
  <c r="C71" i="83" s="1"/>
  <c r="C72" i="83" s="1"/>
  <c r="C73" i="83" s="1"/>
  <c r="C74" i="83" s="1"/>
  <c r="C75" i="83" s="1"/>
  <c r="C76" i="83" s="1"/>
  <c r="C77" i="83" s="1"/>
  <c r="C78" i="83" s="1"/>
  <c r="C79" i="83" s="1"/>
  <c r="C80" i="83" s="1"/>
  <c r="C81" i="83" s="1"/>
  <c r="C82" i="83" s="1"/>
  <c r="C83" i="83" s="1"/>
  <c r="C84" i="83" s="1"/>
  <c r="C85" i="83" s="1"/>
  <c r="C86" i="83" s="1"/>
  <c r="C87" i="83" s="1"/>
  <c r="C88" i="83" s="1"/>
  <c r="C89" i="83" s="1"/>
  <c r="C90" i="83" s="1"/>
  <c r="C91" i="83" s="1"/>
  <c r="C92" i="83" s="1"/>
  <c r="C93" i="83" s="1"/>
  <c r="C94" i="83" s="1"/>
  <c r="C95" i="83" s="1"/>
  <c r="C96" i="83" s="1"/>
  <c r="C97" i="83" s="1"/>
  <c r="C98" i="83" s="1"/>
  <c r="C99" i="83" s="1"/>
  <c r="C100" i="83" s="1"/>
  <c r="C101" i="83" s="1"/>
  <c r="C102" i="83" s="1"/>
  <c r="C103" i="83" s="1"/>
  <c r="C104" i="83" s="1"/>
  <c r="C105" i="83" s="1"/>
  <c r="C106" i="83" s="1"/>
  <c r="C107" i="83" s="1"/>
  <c r="C108" i="83" s="1"/>
  <c r="C109" i="83" s="1"/>
  <c r="C110" i="83" s="1"/>
  <c r="C111" i="83" s="1"/>
  <c r="C112" i="83" s="1"/>
  <c r="C113" i="83" s="1"/>
  <c r="C114" i="83" s="1"/>
  <c r="C115" i="83" s="1"/>
  <c r="C116" i="83" s="1"/>
  <c r="C117" i="83" s="1"/>
  <c r="C118" i="83" s="1"/>
  <c r="C119" i="83" s="1"/>
  <c r="C120" i="83" s="1"/>
  <c r="C121" i="83" s="1"/>
  <c r="C122" i="83" s="1"/>
  <c r="C123" i="83" s="1"/>
  <c r="C124" i="83" s="1"/>
  <c r="C125" i="83" s="1"/>
  <c r="C126" i="83" s="1"/>
  <c r="C127" i="83" s="1"/>
  <c r="C128" i="83" s="1"/>
  <c r="C129" i="83" s="1"/>
  <c r="C130" i="83" s="1"/>
  <c r="C131" i="83" s="1"/>
  <c r="C132" i="83" s="1"/>
  <c r="C133" i="83" s="1"/>
  <c r="C134" i="83" s="1"/>
  <c r="C135" i="83" s="1"/>
  <c r="C136" i="83" s="1"/>
  <c r="C137" i="83" s="1"/>
  <c r="C138" i="83" s="1"/>
  <c r="C139" i="83" s="1"/>
  <c r="C140" i="83" s="1"/>
  <c r="C141" i="83" s="1"/>
  <c r="C142" i="83" s="1"/>
  <c r="C143" i="83" s="1"/>
  <c r="C144" i="83" s="1"/>
  <c r="C145" i="83" s="1"/>
  <c r="C146" i="83" s="1"/>
  <c r="C147" i="83" s="1"/>
  <c r="C148" i="83" s="1"/>
  <c r="C149" i="83" s="1"/>
  <c r="C150" i="83" s="1"/>
  <c r="C151" i="83" s="1"/>
  <c r="C152" i="83" s="1"/>
  <c r="C153" i="83" s="1"/>
  <c r="C154" i="83" s="1"/>
  <c r="C155" i="83" s="1"/>
  <c r="C156" i="83" s="1"/>
  <c r="C157" i="83" s="1"/>
  <c r="C158" i="83" s="1"/>
  <c r="C159" i="83" s="1"/>
  <c r="C160" i="83" s="1"/>
  <c r="C161" i="83" s="1"/>
  <c r="C162" i="83" s="1"/>
  <c r="C163" i="83" s="1"/>
  <c r="C164" i="83" s="1"/>
  <c r="C165" i="83" s="1"/>
  <c r="C166" i="83" s="1"/>
  <c r="C167" i="83" s="1"/>
  <c r="C168" i="83" s="1"/>
  <c r="C169" i="83" s="1"/>
  <c r="C170" i="83" s="1"/>
  <c r="C171" i="83" s="1"/>
  <c r="C172" i="83" s="1"/>
  <c r="C173" i="83" s="1"/>
  <c r="C174" i="83" s="1"/>
  <c r="C175" i="83" s="1"/>
  <c r="C176" i="83" s="1"/>
  <c r="C177" i="83" s="1"/>
  <c r="C178" i="83" s="1"/>
  <c r="C179" i="83" s="1"/>
  <c r="C180" i="83" s="1"/>
  <c r="C181" i="83" s="1"/>
  <c r="C182" i="83" s="1"/>
  <c r="C183" i="83" s="1"/>
  <c r="C184" i="83" s="1"/>
  <c r="C185" i="83" s="1"/>
  <c r="C186" i="83" s="1"/>
  <c r="C187" i="83" s="1"/>
  <c r="C188" i="83" s="1"/>
  <c r="C189" i="83" s="1"/>
  <c r="C190" i="83" s="1"/>
  <c r="C191" i="83" s="1"/>
  <c r="C192" i="83" s="1"/>
  <c r="C193" i="83" s="1"/>
  <c r="C194" i="83" s="1"/>
  <c r="C195" i="83" s="1"/>
  <c r="C196" i="83" s="1"/>
  <c r="C197" i="83" s="1"/>
  <c r="C198" i="83" s="1"/>
  <c r="C199" i="83" s="1"/>
  <c r="C200" i="83" s="1"/>
  <c r="C201" i="83" s="1"/>
  <c r="C202" i="83" s="1"/>
  <c r="C203" i="83" s="1"/>
  <c r="C204" i="83" s="1"/>
  <c r="C205" i="83" s="1"/>
  <c r="C206" i="83" s="1"/>
  <c r="C207" i="83" s="1"/>
  <c r="C208" i="83" s="1"/>
  <c r="C209" i="83" s="1"/>
  <c r="C210" i="83" s="1"/>
  <c r="C211" i="83" s="1"/>
  <c r="C212" i="83" s="1"/>
  <c r="C213" i="83" s="1"/>
  <c r="C214" i="83" s="1"/>
  <c r="C215" i="83" s="1"/>
  <c r="C216" i="83" s="1"/>
  <c r="C217" i="83" s="1"/>
  <c r="C218" i="83" s="1"/>
  <c r="C219" i="83" s="1"/>
  <c r="C220" i="83" s="1"/>
  <c r="C221" i="83" s="1"/>
  <c r="C222" i="83" s="1"/>
  <c r="C223" i="83" s="1"/>
  <c r="C224" i="83" s="1"/>
  <c r="C225" i="83" s="1"/>
  <c r="C226" i="83" s="1"/>
  <c r="C227" i="83" s="1"/>
  <c r="C228" i="83" s="1"/>
  <c r="C229" i="83" s="1"/>
  <c r="C230" i="83" s="1"/>
  <c r="C231" i="83" s="1"/>
  <c r="C232" i="83" s="1"/>
  <c r="C233" i="83" s="1"/>
  <c r="C234" i="83" s="1"/>
  <c r="C235" i="83" s="1"/>
  <c r="C236" i="83" s="1"/>
  <c r="C237" i="83" s="1"/>
  <c r="C238" i="83" s="1"/>
  <c r="C239" i="83" s="1"/>
  <c r="C240" i="83" s="1"/>
  <c r="C241" i="83" s="1"/>
  <c r="C242" i="83" s="1"/>
  <c r="C243" i="83" s="1"/>
  <c r="C244" i="83" s="1"/>
  <c r="C245" i="83" s="1"/>
  <c r="C246" i="83" s="1"/>
  <c r="C247" i="83" s="1"/>
  <c r="C248" i="83" s="1"/>
  <c r="C249" i="83" s="1"/>
  <c r="C250" i="83" s="1"/>
  <c r="C251" i="83" s="1"/>
  <c r="C252" i="83" s="1"/>
  <c r="C253" i="83" s="1"/>
  <c r="C254" i="83" s="1"/>
  <c r="C255" i="83" s="1"/>
  <c r="C256" i="83" s="1"/>
  <c r="C257" i="83" s="1"/>
  <c r="C258" i="83" s="1"/>
  <c r="C259" i="83" s="1"/>
  <c r="C260" i="83" s="1"/>
  <c r="C261" i="83" s="1"/>
  <c r="C262" i="83" s="1"/>
  <c r="C263" i="83" s="1"/>
  <c r="C264" i="83" s="1"/>
  <c r="C265" i="83" s="1"/>
  <c r="C266" i="83" s="1"/>
  <c r="C267" i="83" s="1"/>
  <c r="C268" i="83" s="1"/>
  <c r="C269" i="83" s="1"/>
  <c r="C270" i="83" s="1"/>
  <c r="C271" i="83" s="1"/>
  <c r="C272" i="83" s="1"/>
  <c r="C273" i="83" s="1"/>
  <c r="C274" i="83" s="1"/>
  <c r="C275" i="83" s="1"/>
  <c r="C276" i="83" s="1"/>
  <c r="C277" i="83" s="1"/>
  <c r="C278" i="83" s="1"/>
  <c r="C279" i="83" s="1"/>
  <c r="C280" i="83" s="1"/>
  <c r="C281" i="83" s="1"/>
  <c r="C282" i="83" s="1"/>
  <c r="C283" i="83" s="1"/>
  <c r="C284" i="83" s="1"/>
  <c r="C285" i="83" s="1"/>
  <c r="C286" i="83" s="1"/>
  <c r="C287" i="83" s="1"/>
  <c r="C288" i="83" s="1"/>
  <c r="C289" i="83" s="1"/>
  <c r="C290" i="83" s="1"/>
  <c r="C291" i="83" s="1"/>
  <c r="C292" i="83" s="1"/>
  <c r="C293" i="83" s="1"/>
  <c r="C294" i="83" s="1"/>
  <c r="C295" i="83" s="1"/>
  <c r="C296" i="83" s="1"/>
  <c r="C297" i="83" s="1"/>
  <c r="C298" i="83" s="1"/>
  <c r="C299" i="83" s="1"/>
  <c r="C300" i="83" s="1"/>
  <c r="C301" i="83" s="1"/>
  <c r="C302" i="83" s="1"/>
  <c r="C303" i="83" s="1"/>
  <c r="C304" i="83" s="1"/>
  <c r="C305" i="83" s="1"/>
  <c r="C306" i="83" s="1"/>
  <c r="C307" i="83" s="1"/>
  <c r="C308" i="83" s="1"/>
  <c r="C309" i="83" s="1"/>
  <c r="C310" i="83" s="1"/>
  <c r="C311" i="83" s="1"/>
  <c r="C312" i="83" s="1"/>
  <c r="C313" i="83" s="1"/>
  <c r="C314" i="83" s="1"/>
  <c r="C315" i="83" s="1"/>
  <c r="C316" i="83" s="1"/>
  <c r="C317" i="83" s="1"/>
  <c r="C318" i="83" s="1"/>
  <c r="C319" i="83" s="1"/>
  <c r="C320" i="83" s="1"/>
  <c r="C321" i="83" s="1"/>
  <c r="C322" i="83" s="1"/>
  <c r="C323" i="83" s="1"/>
  <c r="C324" i="83" s="1"/>
  <c r="C325" i="83" s="1"/>
  <c r="C326" i="83" s="1"/>
  <c r="C327" i="83" s="1"/>
  <c r="C328" i="83" s="1"/>
  <c r="C329" i="83" s="1"/>
  <c r="C330" i="83" s="1"/>
  <c r="C331" i="83" s="1"/>
  <c r="C332" i="83" s="1"/>
  <c r="C333" i="83" s="1"/>
  <c r="C334" i="83" s="1"/>
  <c r="C335" i="83" s="1"/>
  <c r="C336" i="83" s="1"/>
  <c r="C337" i="83" s="1"/>
  <c r="C338" i="83" s="1"/>
  <c r="C339" i="83" s="1"/>
  <c r="C340" i="83" s="1"/>
  <c r="C341" i="83" s="1"/>
  <c r="C342" i="83" s="1"/>
  <c r="C343" i="83" s="1"/>
  <c r="C344" i="83" s="1"/>
  <c r="C345" i="83" s="1"/>
  <c r="C346" i="83" s="1"/>
  <c r="C347" i="83" s="1"/>
  <c r="C348" i="83" s="1"/>
  <c r="C349" i="83" s="1"/>
  <c r="C350" i="83" s="1"/>
  <c r="C351" i="83" s="1"/>
  <c r="C352" i="83" s="1"/>
  <c r="C353" i="83" s="1"/>
  <c r="C354" i="83" s="1"/>
  <c r="C355" i="83" s="1"/>
  <c r="C356" i="83" s="1"/>
  <c r="C357" i="83" s="1"/>
  <c r="C358" i="83" s="1"/>
  <c r="C359" i="83" s="1"/>
  <c r="C360" i="83" s="1"/>
  <c r="C361" i="83" s="1"/>
  <c r="C362" i="83" s="1"/>
  <c r="C363" i="83" s="1"/>
  <c r="C364" i="83" s="1"/>
  <c r="C365" i="83" s="1"/>
  <c r="C366" i="83" s="1"/>
  <c r="C367" i="83" s="1"/>
  <c r="C368" i="83" s="1"/>
  <c r="C369" i="83" s="1"/>
  <c r="C370" i="83" s="1"/>
  <c r="C371" i="83" s="1"/>
  <c r="C372" i="83" s="1"/>
  <c r="C373" i="83" s="1"/>
  <c r="C374" i="83" s="1"/>
  <c r="C375" i="83" s="1"/>
  <c r="C376" i="83" s="1"/>
  <c r="C377" i="83" s="1"/>
  <c r="C378" i="83" s="1"/>
  <c r="C379" i="83" s="1"/>
  <c r="C380" i="83" s="1"/>
  <c r="C381" i="83" s="1"/>
  <c r="C382" i="83" s="1"/>
  <c r="C383" i="83" s="1"/>
  <c r="C384" i="83" s="1"/>
  <c r="C385" i="83" s="1"/>
  <c r="C386" i="83" s="1"/>
  <c r="C387" i="83" s="1"/>
  <c r="C388" i="83" s="1"/>
  <c r="C389" i="83" s="1"/>
  <c r="C390" i="83" s="1"/>
  <c r="C391" i="83" s="1"/>
  <c r="C392" i="83" s="1"/>
  <c r="C393" i="83" s="1"/>
  <c r="C394" i="83" s="1"/>
  <c r="C395" i="83" s="1"/>
  <c r="C396" i="83" s="1"/>
  <c r="C397" i="83" s="1"/>
  <c r="C398" i="83" s="1"/>
  <c r="C399" i="83" s="1"/>
  <c r="C400" i="83" s="1"/>
  <c r="C401" i="83" s="1"/>
  <c r="C402" i="83" s="1"/>
  <c r="C403" i="83" s="1"/>
  <c r="C404" i="83" s="1"/>
  <c r="C405" i="83" s="1"/>
  <c r="C406" i="83" s="1"/>
  <c r="C407" i="83" s="1"/>
  <c r="C408" i="83" s="1"/>
  <c r="C409" i="83" s="1"/>
  <c r="C410" i="83" s="1"/>
  <c r="C411" i="83" s="1"/>
  <c r="C412" i="83" s="1"/>
  <c r="C413" i="83" s="1"/>
  <c r="C414" i="83" s="1"/>
  <c r="C415" i="83" s="1"/>
  <c r="C416" i="83" s="1"/>
  <c r="C417" i="83" s="1"/>
  <c r="C418" i="83" s="1"/>
  <c r="C419" i="83" s="1"/>
  <c r="C420" i="83" s="1"/>
  <c r="C421" i="83" s="1"/>
  <c r="C422" i="83" s="1"/>
  <c r="C423" i="83" s="1"/>
  <c r="C424" i="83" s="1"/>
  <c r="C425" i="83" s="1"/>
  <c r="C426" i="83" s="1"/>
  <c r="C427" i="83" s="1"/>
  <c r="C428" i="83" s="1"/>
  <c r="C429" i="83" s="1"/>
  <c r="C430" i="83" s="1"/>
  <c r="C431" i="83" s="1"/>
  <c r="C432" i="83" s="1"/>
  <c r="C433" i="83" s="1"/>
  <c r="C434" i="83" s="1"/>
  <c r="C435" i="83" s="1"/>
  <c r="C436" i="83" s="1"/>
  <c r="C437" i="83" s="1"/>
  <c r="C438" i="83" s="1"/>
  <c r="C439" i="83" s="1"/>
  <c r="C440" i="83" s="1"/>
  <c r="C441" i="83" s="1"/>
  <c r="C442" i="83" s="1"/>
  <c r="C443" i="83" s="1"/>
  <c r="C444" i="83" s="1"/>
  <c r="C445" i="83" s="1"/>
  <c r="C446" i="83" s="1"/>
  <c r="C447" i="83" s="1"/>
  <c r="C448" i="83" s="1"/>
  <c r="C449" i="83" s="1"/>
  <c r="C450" i="83" s="1"/>
  <c r="C451" i="83" s="1"/>
  <c r="C452" i="83" s="1"/>
  <c r="C453" i="83" s="1"/>
  <c r="C454" i="83" s="1"/>
  <c r="C455" i="83" s="1"/>
  <c r="C456" i="83" s="1"/>
  <c r="C457" i="83" s="1"/>
  <c r="C458" i="83" s="1"/>
  <c r="C459" i="83" s="1"/>
  <c r="C460" i="83" s="1"/>
  <c r="C461" i="83" s="1"/>
  <c r="C462" i="83" s="1"/>
  <c r="C463" i="83" s="1"/>
  <c r="C464" i="83" s="1"/>
  <c r="C465" i="83" s="1"/>
  <c r="C466" i="83" s="1"/>
  <c r="C467" i="83" s="1"/>
  <c r="C468" i="83" s="1"/>
  <c r="C469" i="83" s="1"/>
  <c r="C470" i="83" s="1"/>
  <c r="C471" i="83" s="1"/>
  <c r="C472" i="83" s="1"/>
  <c r="C473" i="83" s="1"/>
  <c r="C474" i="83" s="1"/>
  <c r="C475" i="83" s="1"/>
  <c r="C476" i="83" s="1"/>
  <c r="C477" i="83" s="1"/>
  <c r="C478" i="83" s="1"/>
  <c r="C479" i="83" s="1"/>
  <c r="C480" i="83" s="1"/>
  <c r="C481" i="83" s="1"/>
  <c r="C482" i="83" s="1"/>
  <c r="C483" i="83" s="1"/>
  <c r="C484" i="83" s="1"/>
  <c r="C485" i="83" s="1"/>
  <c r="C486" i="83" s="1"/>
  <c r="C487" i="83" s="1"/>
  <c r="C488" i="83" s="1"/>
  <c r="C489" i="83" s="1"/>
  <c r="C490" i="83" s="1"/>
  <c r="C491" i="83" s="1"/>
  <c r="C492" i="83" s="1"/>
  <c r="C493" i="83" s="1"/>
  <c r="C494" i="83" s="1"/>
  <c r="C495" i="83" s="1"/>
  <c r="C496" i="83" s="1"/>
  <c r="C497" i="83" s="1"/>
  <c r="C498" i="83" s="1"/>
  <c r="C499" i="83" s="1"/>
  <c r="C500" i="83" s="1"/>
  <c r="C501" i="83" s="1"/>
  <c r="C502" i="83" s="1"/>
  <c r="C503" i="83" s="1"/>
  <c r="C504" i="83" s="1"/>
  <c r="C505" i="83" s="1"/>
  <c r="C506" i="83" s="1"/>
  <c r="L505" i="83"/>
  <c r="F505" i="83"/>
  <c r="E505" i="83"/>
  <c r="D505" i="83"/>
  <c r="L504" i="83"/>
  <c r="F504" i="83"/>
  <c r="E504" i="83"/>
  <c r="D504" i="83"/>
  <c r="L503" i="83"/>
  <c r="F503" i="83"/>
  <c r="E503" i="83"/>
  <c r="D503" i="83"/>
  <c r="L502" i="83"/>
  <c r="F502" i="83"/>
  <c r="E502" i="83"/>
  <c r="D502" i="83"/>
  <c r="L501" i="83"/>
  <c r="F501" i="83"/>
  <c r="E501" i="83"/>
  <c r="D501" i="83"/>
  <c r="L500" i="83"/>
  <c r="F500" i="83"/>
  <c r="E500" i="83"/>
  <c r="D500" i="83"/>
  <c r="L499" i="83"/>
  <c r="F499" i="83"/>
  <c r="E499" i="83"/>
  <c r="D499" i="83"/>
  <c r="L498" i="83"/>
  <c r="F498" i="83"/>
  <c r="E498" i="83"/>
  <c r="D498" i="83"/>
  <c r="L497" i="83"/>
  <c r="F497" i="83"/>
  <c r="E497" i="83"/>
  <c r="D497" i="83"/>
  <c r="L496" i="83"/>
  <c r="F496" i="83"/>
  <c r="E496" i="83"/>
  <c r="D496" i="83"/>
  <c r="L495" i="83"/>
  <c r="F495" i="83"/>
  <c r="E495" i="83"/>
  <c r="D495" i="83"/>
  <c r="L494" i="83"/>
  <c r="F494" i="83"/>
  <c r="E494" i="83"/>
  <c r="D494" i="83"/>
  <c r="L493" i="83"/>
  <c r="F493" i="83"/>
  <c r="E493" i="83"/>
  <c r="D493" i="83"/>
  <c r="L492" i="83"/>
  <c r="F492" i="83"/>
  <c r="E492" i="83"/>
  <c r="D492" i="83"/>
  <c r="L491" i="83"/>
  <c r="F491" i="83"/>
  <c r="E491" i="83"/>
  <c r="D491" i="83"/>
  <c r="L490" i="83"/>
  <c r="F490" i="83"/>
  <c r="E490" i="83"/>
  <c r="D490" i="83"/>
  <c r="L489" i="83"/>
  <c r="F489" i="83"/>
  <c r="E489" i="83"/>
  <c r="D489" i="83"/>
  <c r="L488" i="83"/>
  <c r="F488" i="83"/>
  <c r="E488" i="83"/>
  <c r="D488" i="83"/>
  <c r="L487" i="83"/>
  <c r="F487" i="83"/>
  <c r="E487" i="83"/>
  <c r="D487" i="83"/>
  <c r="L486" i="83"/>
  <c r="F486" i="83"/>
  <c r="E486" i="83"/>
  <c r="D486" i="83"/>
  <c r="L485" i="83"/>
  <c r="F485" i="83"/>
  <c r="E485" i="83"/>
  <c r="D485" i="83"/>
  <c r="L484" i="83"/>
  <c r="F484" i="83"/>
  <c r="E484" i="83"/>
  <c r="D484" i="83"/>
  <c r="L483" i="83"/>
  <c r="F483" i="83"/>
  <c r="E483" i="83"/>
  <c r="D483" i="83"/>
  <c r="L482" i="83"/>
  <c r="F482" i="83"/>
  <c r="E482" i="83"/>
  <c r="D482" i="83"/>
  <c r="L481" i="83"/>
  <c r="F481" i="83"/>
  <c r="E481" i="83"/>
  <c r="D481" i="83"/>
  <c r="L480" i="83"/>
  <c r="F480" i="83"/>
  <c r="E480" i="83"/>
  <c r="D480" i="83"/>
  <c r="L479" i="83"/>
  <c r="F479" i="83"/>
  <c r="E479" i="83"/>
  <c r="D479" i="83"/>
  <c r="L478" i="83"/>
  <c r="F478" i="83"/>
  <c r="E478" i="83"/>
  <c r="D478" i="83"/>
  <c r="L477" i="83"/>
  <c r="F477" i="83"/>
  <c r="E477" i="83"/>
  <c r="D477" i="83"/>
  <c r="L476" i="83"/>
  <c r="F476" i="83"/>
  <c r="E476" i="83"/>
  <c r="D476" i="83"/>
  <c r="L475" i="83"/>
  <c r="F475" i="83"/>
  <c r="E475" i="83"/>
  <c r="D475" i="83"/>
  <c r="L474" i="83"/>
  <c r="F474" i="83"/>
  <c r="E474" i="83"/>
  <c r="D474" i="83"/>
  <c r="L473" i="83"/>
  <c r="F473" i="83"/>
  <c r="E473" i="83"/>
  <c r="D473" i="83"/>
  <c r="L472" i="83"/>
  <c r="F472" i="83"/>
  <c r="E472" i="83"/>
  <c r="D472" i="83"/>
  <c r="L471" i="83"/>
  <c r="F471" i="83"/>
  <c r="E471" i="83"/>
  <c r="D471" i="83"/>
  <c r="L470" i="83"/>
  <c r="F470" i="83"/>
  <c r="E470" i="83"/>
  <c r="D470" i="83"/>
  <c r="L469" i="83"/>
  <c r="F469" i="83"/>
  <c r="E469" i="83"/>
  <c r="D469" i="83"/>
  <c r="L468" i="83"/>
  <c r="F468" i="83"/>
  <c r="E468" i="83"/>
  <c r="D468" i="83"/>
  <c r="L467" i="83"/>
  <c r="F467" i="83"/>
  <c r="E467" i="83"/>
  <c r="D467" i="83"/>
  <c r="L466" i="83"/>
  <c r="F466" i="83"/>
  <c r="E466" i="83"/>
  <c r="D466" i="83"/>
  <c r="L465" i="83"/>
  <c r="F465" i="83"/>
  <c r="E465" i="83"/>
  <c r="D465" i="83"/>
  <c r="L464" i="83"/>
  <c r="F464" i="83"/>
  <c r="E464" i="83"/>
  <c r="D464" i="83"/>
  <c r="L463" i="83"/>
  <c r="F463" i="83"/>
  <c r="E463" i="83"/>
  <c r="D463" i="83"/>
  <c r="L462" i="83"/>
  <c r="F462" i="83"/>
  <c r="E462" i="83"/>
  <c r="D462" i="83"/>
  <c r="L461" i="83"/>
  <c r="F461" i="83"/>
  <c r="E461" i="83"/>
  <c r="D461" i="83"/>
  <c r="L460" i="83"/>
  <c r="F460" i="83"/>
  <c r="E460" i="83"/>
  <c r="D460" i="83"/>
  <c r="L459" i="83"/>
  <c r="F459" i="83"/>
  <c r="E459" i="83"/>
  <c r="D459" i="83"/>
  <c r="L458" i="83"/>
  <c r="F458" i="83"/>
  <c r="E458" i="83"/>
  <c r="D458" i="83"/>
  <c r="L457" i="83"/>
  <c r="F457" i="83"/>
  <c r="E457" i="83"/>
  <c r="D457" i="83"/>
  <c r="L456" i="83"/>
  <c r="F456" i="83"/>
  <c r="E456" i="83"/>
  <c r="D456" i="83"/>
  <c r="L455" i="83"/>
  <c r="F455" i="83"/>
  <c r="E455" i="83"/>
  <c r="D455" i="83"/>
  <c r="L454" i="83"/>
  <c r="F454" i="83"/>
  <c r="E454" i="83"/>
  <c r="D454" i="83"/>
  <c r="L453" i="83"/>
  <c r="F453" i="83"/>
  <c r="E453" i="83"/>
  <c r="D453" i="83"/>
  <c r="L452" i="83"/>
  <c r="F452" i="83"/>
  <c r="E452" i="83"/>
  <c r="D452" i="83"/>
  <c r="L451" i="83"/>
  <c r="F451" i="83"/>
  <c r="E451" i="83"/>
  <c r="D451" i="83"/>
  <c r="L450" i="83"/>
  <c r="F450" i="83"/>
  <c r="E450" i="83"/>
  <c r="D450" i="83"/>
  <c r="L449" i="83"/>
  <c r="F449" i="83"/>
  <c r="E449" i="83"/>
  <c r="D449" i="83"/>
  <c r="L448" i="83"/>
  <c r="F448" i="83"/>
  <c r="E448" i="83"/>
  <c r="D448" i="83"/>
  <c r="L447" i="83"/>
  <c r="F447" i="83"/>
  <c r="E447" i="83"/>
  <c r="D447" i="83"/>
  <c r="L446" i="83"/>
  <c r="F446" i="83"/>
  <c r="E446" i="83"/>
  <c r="D446" i="83"/>
  <c r="L445" i="83"/>
  <c r="F445" i="83"/>
  <c r="E445" i="83"/>
  <c r="D445" i="83"/>
  <c r="L444" i="83"/>
  <c r="F444" i="83"/>
  <c r="E444" i="83"/>
  <c r="D444" i="83"/>
  <c r="L443" i="83"/>
  <c r="F443" i="83"/>
  <c r="E443" i="83"/>
  <c r="D443" i="83"/>
  <c r="L442" i="83"/>
  <c r="F442" i="83"/>
  <c r="E442" i="83"/>
  <c r="D442" i="83"/>
  <c r="L441" i="83"/>
  <c r="F441" i="83"/>
  <c r="E441" i="83"/>
  <c r="D441" i="83"/>
  <c r="L440" i="83"/>
  <c r="F440" i="83"/>
  <c r="E440" i="83"/>
  <c r="D440" i="83"/>
  <c r="L439" i="83"/>
  <c r="F439" i="83"/>
  <c r="E439" i="83"/>
  <c r="D439" i="83"/>
  <c r="L438" i="83"/>
  <c r="F438" i="83"/>
  <c r="E438" i="83"/>
  <c r="D438" i="83"/>
  <c r="L437" i="83"/>
  <c r="F437" i="83"/>
  <c r="E437" i="83"/>
  <c r="D437" i="83"/>
  <c r="L436" i="83"/>
  <c r="F436" i="83"/>
  <c r="E436" i="83"/>
  <c r="D436" i="83"/>
  <c r="L435" i="83"/>
  <c r="F435" i="83"/>
  <c r="E435" i="83"/>
  <c r="D435" i="83"/>
  <c r="L434" i="83"/>
  <c r="F434" i="83"/>
  <c r="E434" i="83"/>
  <c r="D434" i="83"/>
  <c r="L433" i="83"/>
  <c r="F433" i="83"/>
  <c r="E433" i="83"/>
  <c r="D433" i="83"/>
  <c r="L432" i="83"/>
  <c r="F432" i="83"/>
  <c r="E432" i="83"/>
  <c r="D432" i="83"/>
  <c r="L431" i="83"/>
  <c r="F431" i="83"/>
  <c r="E431" i="83"/>
  <c r="D431" i="83"/>
  <c r="L430" i="83"/>
  <c r="F430" i="83"/>
  <c r="E430" i="83"/>
  <c r="D430" i="83"/>
  <c r="L429" i="83"/>
  <c r="F429" i="83"/>
  <c r="E429" i="83"/>
  <c r="D429" i="83"/>
  <c r="L428" i="83"/>
  <c r="F428" i="83"/>
  <c r="E428" i="83"/>
  <c r="D428" i="83"/>
  <c r="L427" i="83"/>
  <c r="F427" i="83"/>
  <c r="E427" i="83"/>
  <c r="D427" i="83"/>
  <c r="L426" i="83"/>
  <c r="F426" i="83"/>
  <c r="E426" i="83"/>
  <c r="D426" i="83"/>
  <c r="L425" i="83"/>
  <c r="F425" i="83"/>
  <c r="E425" i="83"/>
  <c r="D425" i="83"/>
  <c r="L424" i="83"/>
  <c r="F424" i="83"/>
  <c r="E424" i="83"/>
  <c r="D424" i="83"/>
  <c r="L423" i="83"/>
  <c r="F423" i="83"/>
  <c r="E423" i="83"/>
  <c r="D423" i="83"/>
  <c r="L422" i="83"/>
  <c r="F422" i="83"/>
  <c r="E422" i="83"/>
  <c r="D422" i="83"/>
  <c r="L421" i="83"/>
  <c r="F421" i="83"/>
  <c r="E421" i="83"/>
  <c r="D421" i="83"/>
  <c r="L420" i="83"/>
  <c r="F420" i="83"/>
  <c r="E420" i="83"/>
  <c r="D420" i="83"/>
  <c r="L419" i="83"/>
  <c r="F419" i="83"/>
  <c r="E419" i="83"/>
  <c r="D419" i="83"/>
  <c r="L418" i="83"/>
  <c r="F418" i="83"/>
  <c r="E418" i="83"/>
  <c r="D418" i="83"/>
  <c r="L417" i="83"/>
  <c r="F417" i="83"/>
  <c r="E417" i="83"/>
  <c r="D417" i="83"/>
  <c r="L416" i="83"/>
  <c r="F416" i="83"/>
  <c r="E416" i="83"/>
  <c r="D416" i="83"/>
  <c r="L415" i="83"/>
  <c r="F415" i="83"/>
  <c r="E415" i="83"/>
  <c r="D415" i="83"/>
  <c r="L414" i="83"/>
  <c r="F414" i="83"/>
  <c r="E414" i="83"/>
  <c r="D414" i="83"/>
  <c r="L413" i="83"/>
  <c r="F413" i="83"/>
  <c r="E413" i="83"/>
  <c r="D413" i="83"/>
  <c r="L412" i="83"/>
  <c r="F412" i="83"/>
  <c r="E412" i="83"/>
  <c r="D412" i="83"/>
  <c r="L411" i="83"/>
  <c r="F411" i="83"/>
  <c r="E411" i="83"/>
  <c r="D411" i="83"/>
  <c r="L410" i="83"/>
  <c r="F410" i="83"/>
  <c r="E410" i="83"/>
  <c r="D410" i="83"/>
  <c r="L409" i="83"/>
  <c r="F409" i="83"/>
  <c r="E409" i="83"/>
  <c r="D409" i="83"/>
  <c r="L408" i="83"/>
  <c r="F408" i="83"/>
  <c r="E408" i="83"/>
  <c r="D408" i="83"/>
  <c r="L407" i="83"/>
  <c r="F407" i="83"/>
  <c r="E407" i="83"/>
  <c r="D407" i="83"/>
  <c r="L406" i="83"/>
  <c r="F406" i="83"/>
  <c r="E406" i="83"/>
  <c r="D406" i="83"/>
  <c r="L405" i="83"/>
  <c r="F405" i="83"/>
  <c r="E405" i="83"/>
  <c r="D405" i="83"/>
  <c r="L404" i="83"/>
  <c r="F404" i="83"/>
  <c r="E404" i="83"/>
  <c r="D404" i="83"/>
  <c r="L403" i="83"/>
  <c r="F403" i="83"/>
  <c r="E403" i="83"/>
  <c r="D403" i="83"/>
  <c r="L402" i="83"/>
  <c r="F402" i="83"/>
  <c r="E402" i="83"/>
  <c r="D402" i="83"/>
  <c r="L401" i="83"/>
  <c r="F401" i="83"/>
  <c r="E401" i="83"/>
  <c r="D401" i="83"/>
  <c r="L400" i="83"/>
  <c r="F400" i="83"/>
  <c r="E400" i="83"/>
  <c r="D400" i="83"/>
  <c r="L399" i="83"/>
  <c r="F399" i="83"/>
  <c r="E399" i="83"/>
  <c r="D399" i="83"/>
  <c r="L398" i="83"/>
  <c r="F398" i="83"/>
  <c r="E398" i="83"/>
  <c r="D398" i="83"/>
  <c r="L397" i="83"/>
  <c r="F397" i="83"/>
  <c r="E397" i="83"/>
  <c r="D397" i="83"/>
  <c r="L396" i="83"/>
  <c r="F396" i="83"/>
  <c r="E396" i="83"/>
  <c r="D396" i="83"/>
  <c r="L395" i="83"/>
  <c r="F395" i="83"/>
  <c r="E395" i="83"/>
  <c r="D395" i="83"/>
  <c r="L394" i="83"/>
  <c r="F394" i="83"/>
  <c r="E394" i="83"/>
  <c r="D394" i="83"/>
  <c r="L393" i="83"/>
  <c r="F393" i="83"/>
  <c r="E393" i="83"/>
  <c r="D393" i="83"/>
  <c r="L392" i="83"/>
  <c r="F392" i="83"/>
  <c r="E392" i="83"/>
  <c r="D392" i="83"/>
  <c r="L391" i="83"/>
  <c r="F391" i="83"/>
  <c r="E391" i="83"/>
  <c r="D391" i="83"/>
  <c r="L390" i="83"/>
  <c r="F390" i="83"/>
  <c r="E390" i="83"/>
  <c r="D390" i="83"/>
  <c r="L389" i="83"/>
  <c r="F389" i="83"/>
  <c r="E389" i="83"/>
  <c r="D389" i="83"/>
  <c r="L388" i="83"/>
  <c r="F388" i="83"/>
  <c r="E388" i="83"/>
  <c r="D388" i="83"/>
  <c r="L387" i="83"/>
  <c r="F387" i="83"/>
  <c r="E387" i="83"/>
  <c r="D387" i="83"/>
  <c r="L386" i="83"/>
  <c r="F386" i="83"/>
  <c r="E386" i="83"/>
  <c r="D386" i="83"/>
  <c r="L385" i="83"/>
  <c r="F385" i="83"/>
  <c r="E385" i="83"/>
  <c r="D385" i="83"/>
  <c r="L384" i="83"/>
  <c r="F384" i="83"/>
  <c r="E384" i="83"/>
  <c r="D384" i="83"/>
  <c r="L383" i="83"/>
  <c r="F383" i="83"/>
  <c r="E383" i="83"/>
  <c r="D383" i="83"/>
  <c r="L382" i="83"/>
  <c r="F382" i="83"/>
  <c r="E382" i="83"/>
  <c r="D382" i="83"/>
  <c r="L381" i="83"/>
  <c r="F381" i="83"/>
  <c r="E381" i="83"/>
  <c r="D381" i="83"/>
  <c r="L380" i="83"/>
  <c r="F380" i="83"/>
  <c r="E380" i="83"/>
  <c r="D380" i="83"/>
  <c r="L379" i="83"/>
  <c r="F379" i="83"/>
  <c r="E379" i="83"/>
  <c r="D379" i="83"/>
  <c r="L378" i="83"/>
  <c r="F378" i="83"/>
  <c r="E378" i="83"/>
  <c r="D378" i="83"/>
  <c r="L377" i="83"/>
  <c r="F377" i="83"/>
  <c r="E377" i="83"/>
  <c r="D377" i="83"/>
  <c r="L376" i="83"/>
  <c r="F376" i="83"/>
  <c r="E376" i="83"/>
  <c r="D376" i="83"/>
  <c r="L375" i="83"/>
  <c r="F375" i="83"/>
  <c r="E375" i="83"/>
  <c r="D375" i="83"/>
  <c r="L374" i="83"/>
  <c r="F374" i="83"/>
  <c r="E374" i="83"/>
  <c r="D374" i="83"/>
  <c r="L373" i="83"/>
  <c r="F373" i="83"/>
  <c r="E373" i="83"/>
  <c r="D373" i="83"/>
  <c r="L372" i="83"/>
  <c r="F372" i="83"/>
  <c r="E372" i="83"/>
  <c r="D372" i="83"/>
  <c r="L371" i="83"/>
  <c r="F371" i="83"/>
  <c r="E371" i="83"/>
  <c r="D371" i="83"/>
  <c r="L370" i="83"/>
  <c r="F370" i="83"/>
  <c r="E370" i="83"/>
  <c r="D370" i="83"/>
  <c r="L369" i="83"/>
  <c r="F369" i="83"/>
  <c r="E369" i="83"/>
  <c r="D369" i="83"/>
  <c r="L368" i="83"/>
  <c r="F368" i="83"/>
  <c r="E368" i="83"/>
  <c r="D368" i="83"/>
  <c r="L367" i="83"/>
  <c r="F367" i="83"/>
  <c r="E367" i="83"/>
  <c r="D367" i="83"/>
  <c r="L366" i="83"/>
  <c r="F366" i="83"/>
  <c r="E366" i="83"/>
  <c r="D366" i="83"/>
  <c r="L365" i="83"/>
  <c r="F365" i="83"/>
  <c r="E365" i="83"/>
  <c r="D365" i="83"/>
  <c r="L364" i="83"/>
  <c r="F364" i="83"/>
  <c r="E364" i="83"/>
  <c r="D364" i="83"/>
  <c r="L363" i="83"/>
  <c r="F363" i="83"/>
  <c r="E363" i="83"/>
  <c r="D363" i="83"/>
  <c r="L362" i="83"/>
  <c r="F362" i="83"/>
  <c r="E362" i="83"/>
  <c r="D362" i="83"/>
  <c r="L361" i="83"/>
  <c r="F361" i="83"/>
  <c r="E361" i="83"/>
  <c r="D361" i="83"/>
  <c r="L360" i="83"/>
  <c r="F360" i="83"/>
  <c r="E360" i="83"/>
  <c r="D360" i="83"/>
  <c r="L359" i="83"/>
  <c r="F359" i="83"/>
  <c r="E359" i="83"/>
  <c r="D359" i="83"/>
  <c r="L358" i="83"/>
  <c r="F358" i="83"/>
  <c r="E358" i="83"/>
  <c r="D358" i="83"/>
  <c r="L357" i="83"/>
  <c r="F357" i="83"/>
  <c r="E357" i="83"/>
  <c r="D357" i="83"/>
  <c r="L356" i="83"/>
  <c r="F356" i="83"/>
  <c r="E356" i="83"/>
  <c r="D356" i="83"/>
  <c r="L355" i="83"/>
  <c r="F355" i="83"/>
  <c r="E355" i="83"/>
  <c r="D355" i="83"/>
  <c r="L354" i="83"/>
  <c r="F354" i="83"/>
  <c r="E354" i="83"/>
  <c r="D354" i="83"/>
  <c r="L353" i="83"/>
  <c r="F353" i="83"/>
  <c r="E353" i="83"/>
  <c r="D353" i="83"/>
  <c r="L352" i="83"/>
  <c r="F352" i="83"/>
  <c r="E352" i="83"/>
  <c r="D352" i="83"/>
  <c r="L351" i="83"/>
  <c r="F351" i="83"/>
  <c r="E351" i="83"/>
  <c r="D351" i="83"/>
  <c r="L350" i="83"/>
  <c r="F350" i="83"/>
  <c r="E350" i="83"/>
  <c r="D350" i="83"/>
  <c r="L349" i="83"/>
  <c r="F349" i="83"/>
  <c r="E349" i="83"/>
  <c r="D349" i="83"/>
  <c r="L348" i="83"/>
  <c r="F348" i="83"/>
  <c r="E348" i="83"/>
  <c r="D348" i="83"/>
  <c r="L347" i="83"/>
  <c r="F347" i="83"/>
  <c r="E347" i="83"/>
  <c r="D347" i="83"/>
  <c r="L346" i="83"/>
  <c r="F346" i="83"/>
  <c r="E346" i="83"/>
  <c r="D346" i="83"/>
  <c r="L345" i="83"/>
  <c r="F345" i="83"/>
  <c r="E345" i="83"/>
  <c r="D345" i="83"/>
  <c r="L344" i="83"/>
  <c r="F344" i="83"/>
  <c r="E344" i="83"/>
  <c r="D344" i="83"/>
  <c r="L343" i="83"/>
  <c r="F343" i="83"/>
  <c r="E343" i="83"/>
  <c r="D343" i="83"/>
  <c r="L342" i="83"/>
  <c r="F342" i="83"/>
  <c r="E342" i="83"/>
  <c r="D342" i="83"/>
  <c r="L341" i="83"/>
  <c r="F341" i="83"/>
  <c r="E341" i="83"/>
  <c r="D341" i="83"/>
  <c r="L340" i="83"/>
  <c r="F340" i="83"/>
  <c r="E340" i="83"/>
  <c r="D340" i="83"/>
  <c r="L339" i="83"/>
  <c r="F339" i="83"/>
  <c r="E339" i="83"/>
  <c r="D339" i="83"/>
  <c r="L338" i="83"/>
  <c r="F338" i="83"/>
  <c r="E338" i="83"/>
  <c r="D338" i="83"/>
  <c r="L337" i="83"/>
  <c r="F337" i="83"/>
  <c r="E337" i="83"/>
  <c r="D337" i="83"/>
  <c r="L336" i="83"/>
  <c r="F336" i="83"/>
  <c r="E336" i="83"/>
  <c r="D336" i="83"/>
  <c r="L335" i="83"/>
  <c r="F335" i="83"/>
  <c r="E335" i="83"/>
  <c r="D335" i="83"/>
  <c r="L334" i="83"/>
  <c r="F334" i="83"/>
  <c r="E334" i="83"/>
  <c r="D334" i="83"/>
  <c r="L333" i="83"/>
  <c r="F333" i="83"/>
  <c r="E333" i="83"/>
  <c r="D333" i="83"/>
  <c r="L332" i="83"/>
  <c r="F332" i="83"/>
  <c r="E332" i="83"/>
  <c r="D332" i="83"/>
  <c r="L331" i="83"/>
  <c r="F331" i="83"/>
  <c r="E331" i="83"/>
  <c r="D331" i="83"/>
  <c r="L330" i="83"/>
  <c r="F330" i="83"/>
  <c r="E330" i="83"/>
  <c r="D330" i="83"/>
  <c r="L329" i="83"/>
  <c r="F329" i="83"/>
  <c r="E329" i="83"/>
  <c r="D329" i="83"/>
  <c r="L328" i="83"/>
  <c r="F328" i="83"/>
  <c r="E328" i="83"/>
  <c r="D328" i="83"/>
  <c r="L327" i="83"/>
  <c r="F327" i="83"/>
  <c r="E327" i="83"/>
  <c r="D327" i="83"/>
  <c r="L326" i="83"/>
  <c r="F326" i="83"/>
  <c r="E326" i="83"/>
  <c r="D326" i="83"/>
  <c r="L325" i="83"/>
  <c r="F325" i="83"/>
  <c r="E325" i="83"/>
  <c r="D325" i="83"/>
  <c r="L324" i="83"/>
  <c r="F324" i="83"/>
  <c r="E324" i="83"/>
  <c r="D324" i="83"/>
  <c r="L323" i="83"/>
  <c r="F323" i="83"/>
  <c r="E323" i="83"/>
  <c r="D323" i="83"/>
  <c r="L322" i="83"/>
  <c r="F322" i="83"/>
  <c r="E322" i="83"/>
  <c r="D322" i="83"/>
  <c r="L321" i="83"/>
  <c r="F321" i="83"/>
  <c r="E321" i="83"/>
  <c r="D321" i="83"/>
  <c r="L320" i="83"/>
  <c r="F320" i="83"/>
  <c r="E320" i="83"/>
  <c r="D320" i="83"/>
  <c r="L319" i="83"/>
  <c r="F319" i="83"/>
  <c r="E319" i="83"/>
  <c r="D319" i="83"/>
  <c r="L318" i="83"/>
  <c r="F318" i="83"/>
  <c r="E318" i="83"/>
  <c r="D318" i="83"/>
  <c r="L317" i="83"/>
  <c r="F317" i="83"/>
  <c r="E317" i="83"/>
  <c r="D317" i="83"/>
  <c r="L316" i="83"/>
  <c r="F316" i="83"/>
  <c r="E316" i="83"/>
  <c r="D316" i="83"/>
  <c r="L315" i="83"/>
  <c r="F315" i="83"/>
  <c r="E315" i="83"/>
  <c r="D315" i="83"/>
  <c r="L314" i="83"/>
  <c r="F314" i="83"/>
  <c r="E314" i="83"/>
  <c r="D314" i="83"/>
  <c r="L313" i="83"/>
  <c r="F313" i="83"/>
  <c r="E313" i="83"/>
  <c r="D313" i="83"/>
  <c r="L312" i="83"/>
  <c r="F312" i="83"/>
  <c r="E312" i="83"/>
  <c r="D312" i="83"/>
  <c r="L311" i="83"/>
  <c r="F311" i="83"/>
  <c r="E311" i="83"/>
  <c r="D311" i="83"/>
  <c r="L310" i="83"/>
  <c r="F310" i="83"/>
  <c r="E310" i="83"/>
  <c r="D310" i="83"/>
  <c r="L309" i="83"/>
  <c r="F309" i="83"/>
  <c r="E309" i="83"/>
  <c r="D309" i="83"/>
  <c r="L308" i="83"/>
  <c r="F308" i="83"/>
  <c r="E308" i="83"/>
  <c r="D308" i="83"/>
  <c r="L307" i="83"/>
  <c r="F307" i="83"/>
  <c r="E307" i="83"/>
  <c r="D307" i="83"/>
  <c r="L306" i="83"/>
  <c r="F306" i="83"/>
  <c r="E306" i="83"/>
  <c r="D306" i="83"/>
  <c r="L305" i="83"/>
  <c r="F305" i="83"/>
  <c r="E305" i="83"/>
  <c r="D305" i="83"/>
  <c r="L304" i="83"/>
  <c r="F304" i="83"/>
  <c r="E304" i="83"/>
  <c r="D304" i="83"/>
  <c r="L303" i="83"/>
  <c r="F303" i="83"/>
  <c r="E303" i="83"/>
  <c r="D303" i="83"/>
  <c r="L302" i="83"/>
  <c r="F302" i="83"/>
  <c r="E302" i="83"/>
  <c r="D302" i="83"/>
  <c r="L301" i="83"/>
  <c r="F301" i="83"/>
  <c r="E301" i="83"/>
  <c r="D301" i="83"/>
  <c r="L300" i="83"/>
  <c r="F300" i="83"/>
  <c r="E300" i="83"/>
  <c r="D300" i="83"/>
  <c r="L299" i="83"/>
  <c r="F299" i="83"/>
  <c r="E299" i="83"/>
  <c r="D299" i="83"/>
  <c r="L298" i="83"/>
  <c r="F298" i="83"/>
  <c r="E298" i="83"/>
  <c r="D298" i="83"/>
  <c r="L297" i="83"/>
  <c r="F297" i="83"/>
  <c r="E297" i="83"/>
  <c r="D297" i="83"/>
  <c r="L296" i="83"/>
  <c r="F296" i="83"/>
  <c r="E296" i="83"/>
  <c r="D296" i="83"/>
  <c r="L295" i="83"/>
  <c r="F295" i="83"/>
  <c r="E295" i="83"/>
  <c r="D295" i="83"/>
  <c r="L294" i="83"/>
  <c r="F294" i="83"/>
  <c r="E294" i="83"/>
  <c r="D294" i="83"/>
  <c r="L293" i="83"/>
  <c r="F293" i="83"/>
  <c r="E293" i="83"/>
  <c r="D293" i="83"/>
  <c r="L292" i="83"/>
  <c r="F292" i="83"/>
  <c r="E292" i="83"/>
  <c r="D292" i="83"/>
  <c r="L291" i="83"/>
  <c r="F291" i="83"/>
  <c r="E291" i="83"/>
  <c r="D291" i="83"/>
  <c r="L290" i="83"/>
  <c r="F290" i="83"/>
  <c r="E290" i="83"/>
  <c r="D290" i="83"/>
  <c r="L289" i="83"/>
  <c r="F289" i="83"/>
  <c r="E289" i="83"/>
  <c r="D289" i="83"/>
  <c r="L288" i="83"/>
  <c r="F288" i="83"/>
  <c r="E288" i="83"/>
  <c r="D288" i="83"/>
  <c r="L287" i="83"/>
  <c r="F287" i="83"/>
  <c r="E287" i="83"/>
  <c r="D287" i="83"/>
  <c r="L286" i="83"/>
  <c r="F286" i="83"/>
  <c r="E286" i="83"/>
  <c r="D286" i="83"/>
  <c r="L285" i="83"/>
  <c r="F285" i="83"/>
  <c r="E285" i="83"/>
  <c r="D285" i="83"/>
  <c r="L284" i="83"/>
  <c r="F284" i="83"/>
  <c r="E284" i="83"/>
  <c r="D284" i="83"/>
  <c r="L283" i="83"/>
  <c r="F283" i="83"/>
  <c r="E283" i="83"/>
  <c r="D283" i="83"/>
  <c r="L282" i="83"/>
  <c r="F282" i="83"/>
  <c r="E282" i="83"/>
  <c r="D282" i="83"/>
  <c r="L281" i="83"/>
  <c r="F281" i="83"/>
  <c r="E281" i="83"/>
  <c r="D281" i="83"/>
  <c r="L280" i="83"/>
  <c r="F280" i="83"/>
  <c r="E280" i="83"/>
  <c r="D280" i="83"/>
  <c r="L279" i="83"/>
  <c r="F279" i="83"/>
  <c r="E279" i="83"/>
  <c r="D279" i="83"/>
  <c r="L278" i="83"/>
  <c r="F278" i="83"/>
  <c r="E278" i="83"/>
  <c r="D278" i="83"/>
  <c r="L277" i="83"/>
  <c r="F277" i="83"/>
  <c r="E277" i="83"/>
  <c r="D277" i="83"/>
  <c r="L276" i="83"/>
  <c r="F276" i="83"/>
  <c r="E276" i="83"/>
  <c r="D276" i="83"/>
  <c r="L275" i="83"/>
  <c r="F275" i="83"/>
  <c r="E275" i="83"/>
  <c r="D275" i="83"/>
  <c r="L274" i="83"/>
  <c r="F274" i="83"/>
  <c r="E274" i="83"/>
  <c r="D274" i="83"/>
  <c r="L273" i="83"/>
  <c r="F273" i="83"/>
  <c r="E273" i="83"/>
  <c r="D273" i="83"/>
  <c r="L272" i="83"/>
  <c r="F272" i="83"/>
  <c r="E272" i="83"/>
  <c r="D272" i="83"/>
  <c r="L271" i="83"/>
  <c r="F271" i="83"/>
  <c r="E271" i="83"/>
  <c r="D271" i="83"/>
  <c r="L270" i="83"/>
  <c r="F270" i="83"/>
  <c r="E270" i="83"/>
  <c r="D270" i="83"/>
  <c r="L269" i="83"/>
  <c r="F269" i="83"/>
  <c r="E269" i="83"/>
  <c r="D269" i="83"/>
  <c r="L268" i="83"/>
  <c r="F268" i="83"/>
  <c r="E268" i="83"/>
  <c r="D268" i="83"/>
  <c r="L267" i="83"/>
  <c r="F267" i="83"/>
  <c r="E267" i="83"/>
  <c r="D267" i="83"/>
  <c r="L266" i="83"/>
  <c r="F266" i="83"/>
  <c r="E266" i="83"/>
  <c r="D266" i="83"/>
  <c r="L265" i="83"/>
  <c r="F265" i="83"/>
  <c r="E265" i="83"/>
  <c r="D265" i="83"/>
  <c r="L264" i="83"/>
  <c r="F264" i="83"/>
  <c r="E264" i="83"/>
  <c r="D264" i="83"/>
  <c r="L263" i="83"/>
  <c r="F263" i="83"/>
  <c r="E263" i="83"/>
  <c r="D263" i="83"/>
  <c r="L262" i="83"/>
  <c r="F262" i="83"/>
  <c r="E262" i="83"/>
  <c r="D262" i="83"/>
  <c r="L261" i="83"/>
  <c r="F261" i="83"/>
  <c r="E261" i="83"/>
  <c r="D261" i="83"/>
  <c r="L260" i="83"/>
  <c r="F260" i="83"/>
  <c r="E260" i="83"/>
  <c r="D260" i="83"/>
  <c r="L259" i="83"/>
  <c r="F259" i="83"/>
  <c r="E259" i="83"/>
  <c r="D259" i="83"/>
  <c r="L258" i="83"/>
  <c r="F258" i="83"/>
  <c r="E258" i="83"/>
  <c r="D258" i="83"/>
  <c r="L257" i="83"/>
  <c r="F257" i="83"/>
  <c r="E257" i="83"/>
  <c r="D257" i="83"/>
  <c r="L256" i="83"/>
  <c r="F256" i="83"/>
  <c r="E256" i="83"/>
  <c r="D256" i="83"/>
  <c r="L255" i="83"/>
  <c r="F255" i="83"/>
  <c r="E255" i="83"/>
  <c r="D255" i="83"/>
  <c r="L254" i="83"/>
  <c r="F254" i="83"/>
  <c r="E254" i="83"/>
  <c r="D254" i="83"/>
  <c r="L253" i="83"/>
  <c r="F253" i="83"/>
  <c r="E253" i="83"/>
  <c r="D253" i="83"/>
  <c r="L252" i="83"/>
  <c r="F252" i="83"/>
  <c r="E252" i="83"/>
  <c r="D252" i="83"/>
  <c r="L251" i="83"/>
  <c r="F251" i="83"/>
  <c r="E251" i="83"/>
  <c r="D251" i="83"/>
  <c r="L250" i="83"/>
  <c r="F250" i="83"/>
  <c r="E250" i="83"/>
  <c r="D250" i="83"/>
  <c r="L249" i="83"/>
  <c r="F249" i="83"/>
  <c r="E249" i="83"/>
  <c r="D249" i="83"/>
  <c r="L248" i="83"/>
  <c r="F248" i="83"/>
  <c r="E248" i="83"/>
  <c r="D248" i="83"/>
  <c r="L247" i="83"/>
  <c r="F247" i="83"/>
  <c r="E247" i="83"/>
  <c r="D247" i="83"/>
  <c r="L246" i="83"/>
  <c r="F246" i="83"/>
  <c r="E246" i="83"/>
  <c r="D246" i="83"/>
  <c r="L245" i="83"/>
  <c r="F245" i="83"/>
  <c r="E245" i="83"/>
  <c r="D245" i="83"/>
  <c r="L244" i="83"/>
  <c r="F244" i="83"/>
  <c r="E244" i="83"/>
  <c r="D244" i="83"/>
  <c r="L243" i="83"/>
  <c r="F243" i="83"/>
  <c r="E243" i="83"/>
  <c r="D243" i="83"/>
  <c r="L242" i="83"/>
  <c r="F242" i="83"/>
  <c r="E242" i="83"/>
  <c r="D242" i="83"/>
  <c r="L241" i="83"/>
  <c r="F241" i="83"/>
  <c r="E241" i="83"/>
  <c r="D241" i="83"/>
  <c r="L240" i="83"/>
  <c r="F240" i="83"/>
  <c r="E240" i="83"/>
  <c r="D240" i="83"/>
  <c r="L239" i="83"/>
  <c r="F239" i="83"/>
  <c r="E239" i="83"/>
  <c r="D239" i="83"/>
  <c r="L238" i="83"/>
  <c r="F238" i="83"/>
  <c r="E238" i="83"/>
  <c r="D238" i="83"/>
  <c r="L237" i="83"/>
  <c r="F237" i="83"/>
  <c r="E237" i="83"/>
  <c r="D237" i="83"/>
  <c r="L236" i="83"/>
  <c r="F236" i="83"/>
  <c r="E236" i="83"/>
  <c r="D236" i="83"/>
  <c r="L235" i="83"/>
  <c r="F235" i="83"/>
  <c r="E235" i="83"/>
  <c r="D235" i="83"/>
  <c r="L234" i="83"/>
  <c r="F234" i="83"/>
  <c r="E234" i="83"/>
  <c r="D234" i="83"/>
  <c r="L233" i="83"/>
  <c r="F233" i="83"/>
  <c r="E233" i="83"/>
  <c r="D233" i="83"/>
  <c r="L232" i="83"/>
  <c r="F232" i="83"/>
  <c r="E232" i="83"/>
  <c r="D232" i="83"/>
  <c r="L231" i="83"/>
  <c r="F231" i="83"/>
  <c r="E231" i="83"/>
  <c r="D231" i="83"/>
  <c r="L230" i="83"/>
  <c r="F230" i="83"/>
  <c r="E230" i="83"/>
  <c r="D230" i="83"/>
  <c r="L229" i="83"/>
  <c r="F229" i="83"/>
  <c r="E229" i="83"/>
  <c r="D229" i="83"/>
  <c r="L228" i="83"/>
  <c r="F228" i="83"/>
  <c r="E228" i="83"/>
  <c r="D228" i="83"/>
  <c r="L227" i="83"/>
  <c r="F227" i="83"/>
  <c r="E227" i="83"/>
  <c r="D227" i="83"/>
  <c r="L226" i="83"/>
  <c r="F226" i="83"/>
  <c r="E226" i="83"/>
  <c r="D226" i="83"/>
  <c r="L225" i="83"/>
  <c r="F225" i="83"/>
  <c r="E225" i="83"/>
  <c r="D225" i="83"/>
  <c r="L224" i="83"/>
  <c r="F224" i="83"/>
  <c r="E224" i="83"/>
  <c r="D224" i="83"/>
  <c r="L223" i="83"/>
  <c r="F223" i="83"/>
  <c r="E223" i="83"/>
  <c r="D223" i="83"/>
  <c r="L222" i="83"/>
  <c r="F222" i="83"/>
  <c r="E222" i="83"/>
  <c r="D222" i="83"/>
  <c r="L221" i="83"/>
  <c r="F221" i="83"/>
  <c r="E221" i="83"/>
  <c r="D221" i="83"/>
  <c r="L220" i="83"/>
  <c r="F220" i="83"/>
  <c r="E220" i="83"/>
  <c r="D220" i="83"/>
  <c r="L219" i="83"/>
  <c r="F219" i="83"/>
  <c r="E219" i="83"/>
  <c r="D219" i="83"/>
  <c r="L218" i="83"/>
  <c r="F218" i="83"/>
  <c r="E218" i="83"/>
  <c r="D218" i="83"/>
  <c r="L217" i="83"/>
  <c r="F217" i="83"/>
  <c r="E217" i="83"/>
  <c r="D217" i="83"/>
  <c r="L216" i="83"/>
  <c r="F216" i="83"/>
  <c r="E216" i="83"/>
  <c r="D216" i="83"/>
  <c r="L215" i="83"/>
  <c r="F215" i="83"/>
  <c r="E215" i="83"/>
  <c r="D215" i="83"/>
  <c r="L214" i="83"/>
  <c r="F214" i="83"/>
  <c r="E214" i="83"/>
  <c r="D214" i="83"/>
  <c r="L213" i="83"/>
  <c r="F213" i="83"/>
  <c r="E213" i="83"/>
  <c r="D213" i="83"/>
  <c r="L212" i="83"/>
  <c r="F212" i="83"/>
  <c r="E212" i="83"/>
  <c r="D212" i="83"/>
  <c r="L211" i="83"/>
  <c r="F211" i="83"/>
  <c r="E211" i="83"/>
  <c r="D211" i="83"/>
  <c r="L210" i="83"/>
  <c r="F210" i="83"/>
  <c r="E210" i="83"/>
  <c r="D210" i="83"/>
  <c r="L209" i="83"/>
  <c r="F209" i="83"/>
  <c r="E209" i="83"/>
  <c r="D209" i="83"/>
  <c r="L208" i="83"/>
  <c r="F208" i="83"/>
  <c r="E208" i="83"/>
  <c r="D208" i="83"/>
  <c r="L207" i="83"/>
  <c r="F207" i="83"/>
  <c r="E207" i="83"/>
  <c r="D207" i="83"/>
  <c r="L206" i="83"/>
  <c r="F206" i="83"/>
  <c r="E206" i="83"/>
  <c r="D206" i="83"/>
  <c r="L205" i="83"/>
  <c r="F205" i="83"/>
  <c r="E205" i="83"/>
  <c r="D205" i="83"/>
  <c r="L204" i="83"/>
  <c r="F204" i="83"/>
  <c r="E204" i="83"/>
  <c r="D204" i="83"/>
  <c r="L203" i="83"/>
  <c r="F203" i="83"/>
  <c r="E203" i="83"/>
  <c r="D203" i="83"/>
  <c r="L202" i="83"/>
  <c r="F202" i="83"/>
  <c r="E202" i="83"/>
  <c r="D202" i="83"/>
  <c r="L201" i="83"/>
  <c r="F201" i="83"/>
  <c r="E201" i="83"/>
  <c r="D201" i="83"/>
  <c r="L200" i="83"/>
  <c r="F200" i="83"/>
  <c r="E200" i="83"/>
  <c r="D200" i="83"/>
  <c r="L199" i="83"/>
  <c r="F199" i="83"/>
  <c r="E199" i="83"/>
  <c r="D199" i="83"/>
  <c r="L198" i="83"/>
  <c r="F198" i="83"/>
  <c r="E198" i="83"/>
  <c r="D198" i="83"/>
  <c r="L197" i="83"/>
  <c r="F197" i="83"/>
  <c r="E197" i="83"/>
  <c r="D197" i="83"/>
  <c r="L196" i="83"/>
  <c r="F196" i="83"/>
  <c r="E196" i="83"/>
  <c r="D196" i="83"/>
  <c r="L195" i="83"/>
  <c r="F195" i="83"/>
  <c r="E195" i="83"/>
  <c r="D195" i="83"/>
  <c r="L194" i="83"/>
  <c r="F194" i="83"/>
  <c r="E194" i="83"/>
  <c r="D194" i="83"/>
  <c r="L193" i="83"/>
  <c r="F193" i="83"/>
  <c r="E193" i="83"/>
  <c r="D193" i="83"/>
  <c r="L192" i="83"/>
  <c r="F192" i="83"/>
  <c r="E192" i="83"/>
  <c r="D192" i="83"/>
  <c r="L191" i="83"/>
  <c r="F191" i="83"/>
  <c r="E191" i="83"/>
  <c r="D191" i="83"/>
  <c r="L190" i="83"/>
  <c r="F190" i="83"/>
  <c r="E190" i="83"/>
  <c r="D190" i="83"/>
  <c r="L189" i="83"/>
  <c r="F189" i="83"/>
  <c r="E189" i="83"/>
  <c r="D189" i="83"/>
  <c r="L188" i="83"/>
  <c r="F188" i="83"/>
  <c r="E188" i="83"/>
  <c r="D188" i="83"/>
  <c r="L187" i="83"/>
  <c r="F187" i="83"/>
  <c r="E187" i="83"/>
  <c r="D187" i="83"/>
  <c r="L186" i="83"/>
  <c r="F186" i="83"/>
  <c r="E186" i="83"/>
  <c r="D186" i="83"/>
  <c r="L185" i="83"/>
  <c r="F185" i="83"/>
  <c r="E185" i="83"/>
  <c r="D185" i="83"/>
  <c r="L184" i="83"/>
  <c r="F184" i="83"/>
  <c r="E184" i="83"/>
  <c r="D184" i="83"/>
  <c r="L183" i="83"/>
  <c r="F183" i="83"/>
  <c r="E183" i="83"/>
  <c r="D183" i="83"/>
  <c r="L182" i="83"/>
  <c r="F182" i="83"/>
  <c r="E182" i="83"/>
  <c r="D182" i="83"/>
  <c r="L181" i="83"/>
  <c r="F181" i="83"/>
  <c r="E181" i="83"/>
  <c r="D181" i="83"/>
  <c r="L180" i="83"/>
  <c r="F180" i="83"/>
  <c r="E180" i="83"/>
  <c r="D180" i="83"/>
  <c r="L179" i="83"/>
  <c r="F179" i="83"/>
  <c r="E179" i="83"/>
  <c r="D179" i="83"/>
  <c r="L178" i="83"/>
  <c r="F178" i="83"/>
  <c r="E178" i="83"/>
  <c r="D178" i="83"/>
  <c r="L177" i="83"/>
  <c r="F177" i="83"/>
  <c r="E177" i="83"/>
  <c r="D177" i="83"/>
  <c r="L176" i="83"/>
  <c r="F176" i="83"/>
  <c r="E176" i="83"/>
  <c r="D176" i="83"/>
  <c r="L175" i="83"/>
  <c r="F175" i="83"/>
  <c r="E175" i="83"/>
  <c r="D175" i="83"/>
  <c r="L174" i="83"/>
  <c r="F174" i="83"/>
  <c r="E174" i="83"/>
  <c r="D174" i="83"/>
  <c r="L173" i="83"/>
  <c r="F173" i="83"/>
  <c r="E173" i="83"/>
  <c r="D173" i="83"/>
  <c r="L172" i="83"/>
  <c r="F172" i="83"/>
  <c r="E172" i="83"/>
  <c r="D172" i="83"/>
  <c r="L171" i="83"/>
  <c r="F171" i="83"/>
  <c r="E171" i="83"/>
  <c r="D171" i="83"/>
  <c r="L170" i="83"/>
  <c r="F170" i="83"/>
  <c r="E170" i="83"/>
  <c r="D170" i="83"/>
  <c r="L169" i="83"/>
  <c r="F169" i="83"/>
  <c r="E169" i="83"/>
  <c r="D169" i="83"/>
  <c r="L168" i="83"/>
  <c r="F168" i="83"/>
  <c r="E168" i="83"/>
  <c r="D168" i="83"/>
  <c r="L167" i="83"/>
  <c r="F167" i="83"/>
  <c r="E167" i="83"/>
  <c r="D167" i="83"/>
  <c r="L166" i="83"/>
  <c r="F166" i="83"/>
  <c r="E166" i="83"/>
  <c r="D166" i="83"/>
  <c r="L165" i="83"/>
  <c r="F165" i="83"/>
  <c r="E165" i="83"/>
  <c r="D165" i="83"/>
  <c r="L164" i="83"/>
  <c r="F164" i="83"/>
  <c r="E164" i="83"/>
  <c r="D164" i="83"/>
  <c r="L163" i="83"/>
  <c r="F163" i="83"/>
  <c r="E163" i="83"/>
  <c r="D163" i="83"/>
  <c r="L162" i="83"/>
  <c r="F162" i="83"/>
  <c r="E162" i="83"/>
  <c r="D162" i="83"/>
  <c r="L161" i="83"/>
  <c r="F161" i="83"/>
  <c r="E161" i="83"/>
  <c r="D161" i="83"/>
  <c r="L160" i="83"/>
  <c r="F160" i="83"/>
  <c r="E160" i="83"/>
  <c r="D160" i="83"/>
  <c r="L159" i="83"/>
  <c r="F159" i="83"/>
  <c r="E159" i="83"/>
  <c r="D159" i="83"/>
  <c r="L158" i="83"/>
  <c r="F158" i="83"/>
  <c r="E158" i="83"/>
  <c r="D158" i="83"/>
  <c r="L157" i="83"/>
  <c r="F157" i="83"/>
  <c r="E157" i="83"/>
  <c r="D157" i="83"/>
  <c r="L156" i="83"/>
  <c r="F156" i="83"/>
  <c r="E156" i="83"/>
  <c r="D156" i="83"/>
  <c r="L155" i="83"/>
  <c r="F155" i="83"/>
  <c r="E155" i="83"/>
  <c r="D155" i="83"/>
  <c r="L154" i="83"/>
  <c r="F154" i="83"/>
  <c r="E154" i="83"/>
  <c r="D154" i="83"/>
  <c r="L153" i="83"/>
  <c r="F153" i="83"/>
  <c r="E153" i="83"/>
  <c r="D153" i="83"/>
  <c r="L152" i="83"/>
  <c r="F152" i="83"/>
  <c r="E152" i="83"/>
  <c r="D152" i="83"/>
  <c r="L151" i="83"/>
  <c r="F151" i="83"/>
  <c r="E151" i="83"/>
  <c r="D151" i="83"/>
  <c r="L150" i="83"/>
  <c r="F150" i="83"/>
  <c r="E150" i="83"/>
  <c r="D150" i="83"/>
  <c r="L149" i="83"/>
  <c r="F149" i="83"/>
  <c r="E149" i="83"/>
  <c r="D149" i="83"/>
  <c r="L148" i="83"/>
  <c r="F148" i="83"/>
  <c r="E148" i="83"/>
  <c r="D148" i="83"/>
  <c r="L147" i="83"/>
  <c r="F147" i="83"/>
  <c r="E147" i="83"/>
  <c r="D147" i="83"/>
  <c r="L146" i="83"/>
  <c r="F146" i="83"/>
  <c r="E146" i="83"/>
  <c r="D146" i="83"/>
  <c r="L145" i="83"/>
  <c r="F145" i="83"/>
  <c r="E145" i="83"/>
  <c r="D145" i="83"/>
  <c r="L144" i="83"/>
  <c r="F144" i="83"/>
  <c r="E144" i="83"/>
  <c r="D144" i="83"/>
  <c r="L143" i="83"/>
  <c r="F143" i="83"/>
  <c r="E143" i="83"/>
  <c r="D143" i="83"/>
  <c r="L142" i="83"/>
  <c r="F142" i="83"/>
  <c r="E142" i="83"/>
  <c r="D142" i="83"/>
  <c r="L141" i="83"/>
  <c r="F141" i="83"/>
  <c r="E141" i="83"/>
  <c r="D141" i="83"/>
  <c r="L140" i="83"/>
  <c r="F140" i="83"/>
  <c r="E140" i="83"/>
  <c r="D140" i="83"/>
  <c r="L139" i="83"/>
  <c r="F139" i="83"/>
  <c r="E139" i="83"/>
  <c r="D139" i="83"/>
  <c r="L138" i="83"/>
  <c r="F138" i="83"/>
  <c r="E138" i="83"/>
  <c r="D138" i="83"/>
  <c r="L137" i="83"/>
  <c r="F137" i="83"/>
  <c r="E137" i="83"/>
  <c r="D137" i="83"/>
  <c r="L136" i="83"/>
  <c r="F136" i="83"/>
  <c r="E136" i="83"/>
  <c r="D136" i="83"/>
  <c r="L135" i="83"/>
  <c r="F135" i="83"/>
  <c r="E135" i="83"/>
  <c r="D135" i="83"/>
  <c r="L134" i="83"/>
  <c r="F134" i="83"/>
  <c r="E134" i="83"/>
  <c r="D134" i="83"/>
  <c r="L133" i="83"/>
  <c r="F133" i="83"/>
  <c r="E133" i="83"/>
  <c r="D133" i="83"/>
  <c r="L132" i="83"/>
  <c r="F132" i="83"/>
  <c r="E132" i="83"/>
  <c r="D132" i="83"/>
  <c r="L131" i="83"/>
  <c r="F131" i="83"/>
  <c r="E131" i="83"/>
  <c r="D131" i="83"/>
  <c r="L130" i="83"/>
  <c r="F130" i="83"/>
  <c r="E130" i="83"/>
  <c r="D130" i="83"/>
  <c r="L129" i="83"/>
  <c r="F129" i="83"/>
  <c r="E129" i="83"/>
  <c r="D129" i="83"/>
  <c r="L128" i="83"/>
  <c r="F128" i="83"/>
  <c r="E128" i="83"/>
  <c r="D128" i="83"/>
  <c r="L127" i="83"/>
  <c r="F127" i="83"/>
  <c r="E127" i="83"/>
  <c r="D127" i="83"/>
  <c r="L126" i="83"/>
  <c r="F126" i="83"/>
  <c r="E126" i="83"/>
  <c r="D126" i="83"/>
  <c r="L125" i="83"/>
  <c r="F125" i="83"/>
  <c r="E125" i="83"/>
  <c r="D125" i="83"/>
  <c r="L124" i="83"/>
  <c r="F124" i="83"/>
  <c r="E124" i="83"/>
  <c r="D124" i="83"/>
  <c r="L123" i="83"/>
  <c r="F123" i="83"/>
  <c r="E123" i="83"/>
  <c r="D123" i="83"/>
  <c r="L122" i="83"/>
  <c r="F122" i="83"/>
  <c r="E122" i="83"/>
  <c r="D122" i="83"/>
  <c r="L121" i="83"/>
  <c r="F121" i="83"/>
  <c r="E121" i="83"/>
  <c r="D121" i="83"/>
  <c r="L120" i="83"/>
  <c r="F120" i="83"/>
  <c r="E120" i="83"/>
  <c r="D120" i="83"/>
  <c r="L119" i="83"/>
  <c r="F119" i="83"/>
  <c r="E119" i="83"/>
  <c r="D119" i="83"/>
  <c r="L118" i="83"/>
  <c r="F118" i="83"/>
  <c r="E118" i="83"/>
  <c r="D118" i="83"/>
  <c r="L117" i="83"/>
  <c r="F117" i="83"/>
  <c r="E117" i="83"/>
  <c r="D117" i="83"/>
  <c r="L116" i="83"/>
  <c r="F116" i="83"/>
  <c r="E116" i="83"/>
  <c r="D116" i="83"/>
  <c r="L115" i="83"/>
  <c r="F115" i="83"/>
  <c r="E115" i="83"/>
  <c r="D115" i="83"/>
  <c r="L114" i="83"/>
  <c r="F114" i="83"/>
  <c r="E114" i="83"/>
  <c r="D114" i="83"/>
  <c r="L113" i="83"/>
  <c r="F113" i="83"/>
  <c r="E113" i="83"/>
  <c r="D113" i="83"/>
  <c r="L112" i="83"/>
  <c r="F112" i="83"/>
  <c r="E112" i="83"/>
  <c r="D112" i="83"/>
  <c r="L111" i="83"/>
  <c r="F111" i="83"/>
  <c r="E111" i="83"/>
  <c r="D111" i="83"/>
  <c r="L110" i="83"/>
  <c r="F110" i="83"/>
  <c r="E110" i="83"/>
  <c r="D110" i="83"/>
  <c r="L109" i="83"/>
  <c r="F109" i="83"/>
  <c r="E109" i="83"/>
  <c r="D109" i="83"/>
  <c r="L108" i="83"/>
  <c r="F108" i="83"/>
  <c r="E108" i="83"/>
  <c r="D108" i="83"/>
  <c r="L107" i="83"/>
  <c r="F107" i="83"/>
  <c r="E107" i="83"/>
  <c r="D107" i="83"/>
  <c r="L106" i="83"/>
  <c r="F106" i="83"/>
  <c r="E106" i="83"/>
  <c r="D106" i="83"/>
  <c r="L105" i="83"/>
  <c r="F105" i="83"/>
  <c r="E105" i="83"/>
  <c r="D105" i="83"/>
  <c r="L104" i="83"/>
  <c r="F104" i="83"/>
  <c r="E104" i="83"/>
  <c r="D104" i="83"/>
  <c r="L103" i="83"/>
  <c r="F103" i="83"/>
  <c r="E103" i="83"/>
  <c r="D103" i="83"/>
  <c r="L102" i="83"/>
  <c r="F102" i="83"/>
  <c r="E102" i="83"/>
  <c r="D102" i="83"/>
  <c r="L101" i="83"/>
  <c r="F101" i="83"/>
  <c r="E101" i="83"/>
  <c r="D101" i="83"/>
  <c r="L100" i="83"/>
  <c r="F100" i="83"/>
  <c r="E100" i="83"/>
  <c r="D100" i="83"/>
  <c r="L99" i="83"/>
  <c r="F99" i="83"/>
  <c r="E99" i="83"/>
  <c r="D99" i="83"/>
  <c r="L98" i="83"/>
  <c r="F98" i="83"/>
  <c r="E98" i="83"/>
  <c r="D98" i="83"/>
  <c r="L97" i="83"/>
  <c r="F97" i="83"/>
  <c r="E97" i="83"/>
  <c r="D97" i="83"/>
  <c r="L96" i="83"/>
  <c r="F96" i="83"/>
  <c r="E96" i="83"/>
  <c r="D96" i="83"/>
  <c r="L95" i="83"/>
  <c r="F95" i="83"/>
  <c r="E95" i="83"/>
  <c r="D95" i="83"/>
  <c r="L94" i="83"/>
  <c r="F94" i="83"/>
  <c r="E94" i="83"/>
  <c r="D94" i="83"/>
  <c r="L93" i="83"/>
  <c r="F93" i="83"/>
  <c r="E93" i="83"/>
  <c r="D93" i="83"/>
  <c r="L92" i="83"/>
  <c r="F92" i="83"/>
  <c r="E92" i="83"/>
  <c r="D92" i="83"/>
  <c r="L91" i="83"/>
  <c r="F91" i="83"/>
  <c r="E91" i="83"/>
  <c r="D91" i="83"/>
  <c r="L90" i="83"/>
  <c r="F90" i="83"/>
  <c r="E90" i="83"/>
  <c r="D90" i="83"/>
  <c r="L89" i="83"/>
  <c r="F89" i="83"/>
  <c r="E89" i="83"/>
  <c r="D89" i="83"/>
  <c r="L88" i="83"/>
  <c r="F88" i="83"/>
  <c r="E88" i="83"/>
  <c r="D88" i="83"/>
  <c r="L87" i="83"/>
  <c r="F87" i="83"/>
  <c r="E87" i="83"/>
  <c r="D87" i="83"/>
  <c r="L86" i="83"/>
  <c r="F86" i="83"/>
  <c r="E86" i="83"/>
  <c r="D86" i="83"/>
  <c r="L85" i="83"/>
  <c r="F85" i="83"/>
  <c r="E85" i="83"/>
  <c r="D85" i="83"/>
  <c r="L84" i="83"/>
  <c r="F84" i="83"/>
  <c r="E84" i="83"/>
  <c r="D84" i="83"/>
  <c r="L83" i="83"/>
  <c r="F83" i="83"/>
  <c r="E83" i="83"/>
  <c r="D83" i="83"/>
  <c r="L82" i="83"/>
  <c r="F82" i="83"/>
  <c r="E82" i="83"/>
  <c r="D82" i="83"/>
  <c r="L81" i="83"/>
  <c r="F81" i="83"/>
  <c r="E81" i="83"/>
  <c r="D81" i="83"/>
  <c r="L80" i="83"/>
  <c r="F80" i="83"/>
  <c r="E80" i="83"/>
  <c r="D80" i="83"/>
  <c r="L79" i="83"/>
  <c r="F79" i="83"/>
  <c r="E79" i="83"/>
  <c r="D79" i="83"/>
  <c r="L78" i="83"/>
  <c r="F78" i="83"/>
  <c r="E78" i="83"/>
  <c r="D78" i="83"/>
  <c r="L77" i="83"/>
  <c r="F77" i="83"/>
  <c r="E77" i="83"/>
  <c r="D77" i="83"/>
  <c r="L76" i="83"/>
  <c r="F76" i="83"/>
  <c r="E76" i="83"/>
  <c r="D76" i="83"/>
  <c r="L75" i="83"/>
  <c r="F75" i="83"/>
  <c r="E75" i="83"/>
  <c r="D75" i="83"/>
  <c r="L74" i="83"/>
  <c r="F74" i="83"/>
  <c r="E74" i="83"/>
  <c r="D74" i="83"/>
  <c r="L73" i="83"/>
  <c r="F73" i="83"/>
  <c r="E73" i="83"/>
  <c r="D73" i="83"/>
  <c r="L72" i="83"/>
  <c r="F72" i="83"/>
  <c r="E72" i="83"/>
  <c r="D72" i="83"/>
  <c r="L71" i="83"/>
  <c r="F71" i="83"/>
  <c r="E71" i="83"/>
  <c r="D71" i="83"/>
  <c r="L70" i="83"/>
  <c r="F70" i="83"/>
  <c r="E70" i="83"/>
  <c r="D70" i="83"/>
  <c r="L69" i="83"/>
  <c r="F69" i="83"/>
  <c r="E69" i="83"/>
  <c r="D69" i="83"/>
  <c r="L68" i="83"/>
  <c r="F68" i="83"/>
  <c r="E68" i="83"/>
  <c r="D68" i="83"/>
  <c r="L67" i="83"/>
  <c r="F67" i="83"/>
  <c r="E67" i="83"/>
  <c r="D67" i="83"/>
  <c r="L66" i="83"/>
  <c r="F66" i="83"/>
  <c r="E66" i="83"/>
  <c r="D66" i="83"/>
  <c r="L65" i="83"/>
  <c r="F65" i="83"/>
  <c r="E65" i="83"/>
  <c r="D65" i="83"/>
  <c r="L64" i="83"/>
  <c r="F64" i="83"/>
  <c r="E64" i="83"/>
  <c r="D64" i="83"/>
  <c r="L63" i="83"/>
  <c r="F63" i="83"/>
  <c r="E63" i="83"/>
  <c r="D63" i="83"/>
  <c r="L62" i="83"/>
  <c r="F62" i="83"/>
  <c r="E62" i="83"/>
  <c r="D62" i="83"/>
  <c r="L61" i="83"/>
  <c r="F61" i="83"/>
  <c r="E61" i="83"/>
  <c r="D61" i="83"/>
  <c r="L60" i="83"/>
  <c r="F60" i="83"/>
  <c r="E60" i="83"/>
  <c r="D60" i="83"/>
  <c r="L59" i="83"/>
  <c r="F59" i="83"/>
  <c r="E59" i="83"/>
  <c r="D59" i="83"/>
  <c r="L58" i="83"/>
  <c r="F58" i="83"/>
  <c r="E58" i="83"/>
  <c r="D58" i="83"/>
  <c r="L57" i="83"/>
  <c r="F57" i="83"/>
  <c r="E57" i="83"/>
  <c r="D57" i="83"/>
  <c r="L56" i="83"/>
  <c r="F56" i="83"/>
  <c r="E56" i="83"/>
  <c r="D56" i="83"/>
  <c r="L55" i="83"/>
  <c r="F55" i="83"/>
  <c r="E55" i="83"/>
  <c r="D55" i="83"/>
  <c r="L54" i="83"/>
  <c r="F54" i="83"/>
  <c r="E54" i="83"/>
  <c r="D54" i="83"/>
  <c r="L53" i="83"/>
  <c r="F53" i="83"/>
  <c r="E53" i="83"/>
  <c r="D53" i="83"/>
  <c r="L52" i="83"/>
  <c r="F52" i="83"/>
  <c r="E52" i="83"/>
  <c r="D52" i="83"/>
  <c r="L51" i="83"/>
  <c r="F51" i="83"/>
  <c r="E51" i="83"/>
  <c r="D51" i="83"/>
  <c r="L50" i="83"/>
  <c r="F50" i="83"/>
  <c r="E50" i="83"/>
  <c r="D50" i="83"/>
  <c r="L49" i="83"/>
  <c r="F49" i="83"/>
  <c r="E49" i="83"/>
  <c r="D49" i="83"/>
  <c r="L48" i="83"/>
  <c r="F48" i="83"/>
  <c r="E48" i="83"/>
  <c r="D48" i="83"/>
  <c r="L47" i="83"/>
  <c r="F47" i="83"/>
  <c r="E47" i="83"/>
  <c r="D47" i="83"/>
  <c r="L46" i="83"/>
  <c r="F46" i="83"/>
  <c r="E46" i="83"/>
  <c r="D46" i="83"/>
  <c r="L45" i="83"/>
  <c r="F45" i="83"/>
  <c r="E45" i="83"/>
  <c r="D45" i="83"/>
  <c r="L44" i="83"/>
  <c r="F44" i="83"/>
  <c r="E44" i="83"/>
  <c r="D44" i="83"/>
  <c r="L43" i="83"/>
  <c r="F43" i="83"/>
  <c r="E43" i="83"/>
  <c r="D43" i="83"/>
  <c r="L42" i="83"/>
  <c r="F42" i="83"/>
  <c r="E42" i="83"/>
  <c r="D42" i="83"/>
  <c r="L41" i="83"/>
  <c r="F41" i="83"/>
  <c r="E41" i="83"/>
  <c r="D41" i="83"/>
  <c r="L40" i="83"/>
  <c r="F40" i="83"/>
  <c r="E40" i="83"/>
  <c r="D40" i="83"/>
  <c r="L39" i="83"/>
  <c r="F39" i="83"/>
  <c r="E39" i="83"/>
  <c r="D39" i="83"/>
  <c r="L38" i="83"/>
  <c r="F38" i="83"/>
  <c r="E38" i="83"/>
  <c r="D38" i="83"/>
  <c r="L37" i="83"/>
  <c r="F37" i="83"/>
  <c r="E37" i="83"/>
  <c r="D37" i="83"/>
  <c r="L36" i="83"/>
  <c r="F36" i="83"/>
  <c r="E36" i="83"/>
  <c r="D36" i="83"/>
  <c r="L35" i="83"/>
  <c r="F35" i="83"/>
  <c r="E35" i="83"/>
  <c r="D35" i="83"/>
  <c r="L34" i="83"/>
  <c r="F34" i="83"/>
  <c r="E34" i="83"/>
  <c r="D34" i="83"/>
  <c r="L33" i="83"/>
  <c r="F33" i="83"/>
  <c r="E33" i="83"/>
  <c r="D33" i="83"/>
  <c r="L32" i="83"/>
  <c r="F32" i="83"/>
  <c r="E32" i="83"/>
  <c r="D32" i="83"/>
  <c r="L31" i="83"/>
  <c r="F31" i="83"/>
  <c r="E31" i="83"/>
  <c r="D31" i="83"/>
  <c r="L30" i="83"/>
  <c r="F30" i="83"/>
  <c r="E30" i="83"/>
  <c r="D30" i="83"/>
  <c r="L29" i="83"/>
  <c r="F29" i="83"/>
  <c r="E29" i="83"/>
  <c r="D29" i="83"/>
  <c r="L28" i="83"/>
  <c r="F28" i="83"/>
  <c r="E28" i="83"/>
  <c r="D28" i="83"/>
  <c r="L27" i="83"/>
  <c r="F27" i="83"/>
  <c r="E27" i="83"/>
  <c r="D27" i="83"/>
  <c r="L26" i="83"/>
  <c r="F26" i="83"/>
  <c r="E26" i="83"/>
  <c r="D26" i="83"/>
  <c r="L25" i="83"/>
  <c r="F25" i="83"/>
  <c r="E25" i="83"/>
  <c r="D25" i="83"/>
  <c r="L24" i="83"/>
  <c r="F24" i="83"/>
  <c r="E24" i="83"/>
  <c r="D24" i="83"/>
  <c r="L23" i="83"/>
  <c r="F23" i="83"/>
  <c r="E23" i="83"/>
  <c r="D23" i="83"/>
  <c r="L22" i="83"/>
  <c r="F22" i="83"/>
  <c r="E22" i="83"/>
  <c r="D22" i="83"/>
  <c r="L21" i="83"/>
  <c r="F21" i="83"/>
  <c r="E21" i="83"/>
  <c r="D21" i="83"/>
  <c r="L20" i="83"/>
  <c r="F20" i="83"/>
  <c r="E20" i="83"/>
  <c r="D20" i="83"/>
  <c r="L19" i="83"/>
  <c r="F19" i="83"/>
  <c r="E19" i="83"/>
  <c r="D19" i="83"/>
  <c r="L18" i="83"/>
  <c r="F18" i="83"/>
  <c r="E18" i="83"/>
  <c r="D18" i="83"/>
  <c r="L17" i="83"/>
  <c r="F17" i="83"/>
  <c r="E17" i="83"/>
  <c r="D17" i="83"/>
  <c r="L16" i="83"/>
  <c r="F16" i="83"/>
  <c r="E16" i="83"/>
  <c r="D16" i="83"/>
  <c r="L15" i="83"/>
  <c r="F15" i="83"/>
  <c r="E15" i="83"/>
  <c r="D15" i="83"/>
  <c r="L14" i="83"/>
  <c r="F14" i="83"/>
  <c r="E14" i="83"/>
  <c r="D14" i="83"/>
  <c r="L13" i="83"/>
  <c r="F13" i="83"/>
  <c r="E13" i="83"/>
  <c r="D13" i="83"/>
  <c r="L12" i="83"/>
  <c r="F12" i="83"/>
  <c r="E12" i="83"/>
  <c r="D12" i="83"/>
  <c r="L11" i="83"/>
  <c r="F11" i="83"/>
  <c r="E11" i="83"/>
  <c r="D11" i="83"/>
  <c r="L10" i="83"/>
  <c r="F10" i="83"/>
  <c r="E10" i="83"/>
  <c r="D10" i="83"/>
  <c r="L9" i="83"/>
  <c r="F9" i="83"/>
  <c r="E9" i="83"/>
  <c r="D9" i="83"/>
  <c r="L8" i="83"/>
  <c r="F8" i="83"/>
  <c r="E8" i="83"/>
  <c r="D8" i="83"/>
  <c r="L7" i="83"/>
  <c r="F7" i="83"/>
  <c r="E7" i="83"/>
  <c r="D7" i="83"/>
  <c r="L506" i="84"/>
  <c r="F506" i="84"/>
  <c r="E506" i="84"/>
  <c r="D506" i="84"/>
  <c r="C8" i="84"/>
  <c r="C9" i="84" s="1"/>
  <c r="C10" i="84" s="1"/>
  <c r="C11" i="84" s="1"/>
  <c r="C12" i="84" s="1"/>
  <c r="C13" i="84" s="1"/>
  <c r="C14" i="84" s="1"/>
  <c r="C15" i="84" s="1"/>
  <c r="C16" i="84" s="1"/>
  <c r="C17" i="84" s="1"/>
  <c r="C18" i="84" s="1"/>
  <c r="C19" i="84" s="1"/>
  <c r="C20" i="84" s="1"/>
  <c r="C21" i="84" s="1"/>
  <c r="C22" i="84" s="1"/>
  <c r="C23" i="84" s="1"/>
  <c r="C24" i="84" s="1"/>
  <c r="C25" i="84" s="1"/>
  <c r="C26" i="84" s="1"/>
  <c r="C27" i="84" s="1"/>
  <c r="C28" i="84" s="1"/>
  <c r="C29" i="84" s="1"/>
  <c r="C30" i="84" s="1"/>
  <c r="C31" i="84" s="1"/>
  <c r="C32" i="84" s="1"/>
  <c r="C33" i="84" s="1"/>
  <c r="C34" i="84" s="1"/>
  <c r="C35" i="84" s="1"/>
  <c r="C36" i="84" s="1"/>
  <c r="C37" i="84" s="1"/>
  <c r="C38" i="84" s="1"/>
  <c r="C39" i="84" s="1"/>
  <c r="C40" i="84" s="1"/>
  <c r="C41" i="84" s="1"/>
  <c r="C42" i="84" s="1"/>
  <c r="C43" i="84" s="1"/>
  <c r="C44" i="84" s="1"/>
  <c r="C45" i="84" s="1"/>
  <c r="C46" i="84" s="1"/>
  <c r="C47" i="84" s="1"/>
  <c r="C48" i="84" s="1"/>
  <c r="C49" i="84" s="1"/>
  <c r="C50" i="84" s="1"/>
  <c r="C51" i="84" s="1"/>
  <c r="C52" i="84" s="1"/>
  <c r="C53" i="84" s="1"/>
  <c r="C54" i="84" s="1"/>
  <c r="C55" i="84" s="1"/>
  <c r="C56" i="84" s="1"/>
  <c r="C57" i="84" s="1"/>
  <c r="C58" i="84" s="1"/>
  <c r="C59" i="84" s="1"/>
  <c r="C60" i="84" s="1"/>
  <c r="C61" i="84" s="1"/>
  <c r="C62" i="84" s="1"/>
  <c r="C63" i="84" s="1"/>
  <c r="C64" i="84" s="1"/>
  <c r="C65" i="84" s="1"/>
  <c r="C66" i="84" s="1"/>
  <c r="C67" i="84" s="1"/>
  <c r="C68" i="84" s="1"/>
  <c r="C69" i="84" s="1"/>
  <c r="C70" i="84" s="1"/>
  <c r="C71" i="84" s="1"/>
  <c r="C72" i="84" s="1"/>
  <c r="C73" i="84" s="1"/>
  <c r="C74" i="84" s="1"/>
  <c r="C75" i="84" s="1"/>
  <c r="C76" i="84" s="1"/>
  <c r="C77" i="84" s="1"/>
  <c r="C78" i="84" s="1"/>
  <c r="C79" i="84" s="1"/>
  <c r="C80" i="84" s="1"/>
  <c r="C81" i="84" s="1"/>
  <c r="C82" i="84" s="1"/>
  <c r="C83" i="84" s="1"/>
  <c r="C84" i="84" s="1"/>
  <c r="C85" i="84" s="1"/>
  <c r="C86" i="84" s="1"/>
  <c r="C87" i="84" s="1"/>
  <c r="C88" i="84" s="1"/>
  <c r="C89" i="84" s="1"/>
  <c r="C90" i="84" s="1"/>
  <c r="C91" i="84" s="1"/>
  <c r="C92" i="84" s="1"/>
  <c r="C93" i="84" s="1"/>
  <c r="C94" i="84" s="1"/>
  <c r="C95" i="84" s="1"/>
  <c r="C96" i="84" s="1"/>
  <c r="C97" i="84" s="1"/>
  <c r="C98" i="84" s="1"/>
  <c r="C99" i="84" s="1"/>
  <c r="C100" i="84" s="1"/>
  <c r="C101" i="84" s="1"/>
  <c r="C102" i="84" s="1"/>
  <c r="C103" i="84" s="1"/>
  <c r="C104" i="84" s="1"/>
  <c r="C105" i="84" s="1"/>
  <c r="C106" i="84" s="1"/>
  <c r="C107" i="84" s="1"/>
  <c r="C108" i="84" s="1"/>
  <c r="C109" i="84" s="1"/>
  <c r="C110" i="84" s="1"/>
  <c r="C111" i="84" s="1"/>
  <c r="C112" i="84" s="1"/>
  <c r="C113" i="84" s="1"/>
  <c r="C114" i="84" s="1"/>
  <c r="C115" i="84" s="1"/>
  <c r="C116" i="84" s="1"/>
  <c r="C117" i="84" s="1"/>
  <c r="C118" i="84" s="1"/>
  <c r="C119" i="84" s="1"/>
  <c r="C120" i="84" s="1"/>
  <c r="C121" i="84" s="1"/>
  <c r="C122" i="84" s="1"/>
  <c r="C123" i="84" s="1"/>
  <c r="C124" i="84" s="1"/>
  <c r="C125" i="84" s="1"/>
  <c r="C126" i="84" s="1"/>
  <c r="C127" i="84" s="1"/>
  <c r="C128" i="84" s="1"/>
  <c r="C129" i="84" s="1"/>
  <c r="C130" i="84" s="1"/>
  <c r="C131" i="84" s="1"/>
  <c r="C132" i="84" s="1"/>
  <c r="C133" i="84" s="1"/>
  <c r="C134" i="84" s="1"/>
  <c r="C135" i="84" s="1"/>
  <c r="C136" i="84" s="1"/>
  <c r="C137" i="84" s="1"/>
  <c r="C138" i="84" s="1"/>
  <c r="C139" i="84" s="1"/>
  <c r="C140" i="84" s="1"/>
  <c r="C141" i="84" s="1"/>
  <c r="C142" i="84" s="1"/>
  <c r="C143" i="84" s="1"/>
  <c r="C144" i="84" s="1"/>
  <c r="C145" i="84" s="1"/>
  <c r="C146" i="84" s="1"/>
  <c r="C147" i="84" s="1"/>
  <c r="C148" i="84" s="1"/>
  <c r="C149" i="84" s="1"/>
  <c r="C150" i="84" s="1"/>
  <c r="C151" i="84" s="1"/>
  <c r="C152" i="84" s="1"/>
  <c r="C153" i="84" s="1"/>
  <c r="C154" i="84" s="1"/>
  <c r="C155" i="84" s="1"/>
  <c r="C156" i="84" s="1"/>
  <c r="C157" i="84" s="1"/>
  <c r="C158" i="84" s="1"/>
  <c r="C159" i="84" s="1"/>
  <c r="C160" i="84" s="1"/>
  <c r="C161" i="84" s="1"/>
  <c r="C162" i="84" s="1"/>
  <c r="C163" i="84" s="1"/>
  <c r="C164" i="84" s="1"/>
  <c r="C165" i="84" s="1"/>
  <c r="C166" i="84" s="1"/>
  <c r="C167" i="84" s="1"/>
  <c r="C168" i="84" s="1"/>
  <c r="C169" i="84" s="1"/>
  <c r="C170" i="84" s="1"/>
  <c r="C171" i="84" s="1"/>
  <c r="C172" i="84" s="1"/>
  <c r="C173" i="84" s="1"/>
  <c r="C174" i="84" s="1"/>
  <c r="C175" i="84" s="1"/>
  <c r="C176" i="84" s="1"/>
  <c r="C177" i="84" s="1"/>
  <c r="C178" i="84" s="1"/>
  <c r="C179" i="84" s="1"/>
  <c r="C180" i="84" s="1"/>
  <c r="C181" i="84" s="1"/>
  <c r="C182" i="84" s="1"/>
  <c r="C183" i="84" s="1"/>
  <c r="C184" i="84" s="1"/>
  <c r="C185" i="84" s="1"/>
  <c r="C186" i="84" s="1"/>
  <c r="C187" i="84" s="1"/>
  <c r="C188" i="84" s="1"/>
  <c r="C189" i="84" s="1"/>
  <c r="C190" i="84" s="1"/>
  <c r="C191" i="84" s="1"/>
  <c r="C192" i="84" s="1"/>
  <c r="C193" i="84" s="1"/>
  <c r="C194" i="84" s="1"/>
  <c r="C195" i="84" s="1"/>
  <c r="C196" i="84" s="1"/>
  <c r="C197" i="84" s="1"/>
  <c r="C198" i="84" s="1"/>
  <c r="C199" i="84" s="1"/>
  <c r="C200" i="84" s="1"/>
  <c r="C201" i="84" s="1"/>
  <c r="C202" i="84" s="1"/>
  <c r="C203" i="84" s="1"/>
  <c r="C204" i="84" s="1"/>
  <c r="C205" i="84" s="1"/>
  <c r="C206" i="84" s="1"/>
  <c r="C207" i="84" s="1"/>
  <c r="C208" i="84" s="1"/>
  <c r="C209" i="84" s="1"/>
  <c r="C210" i="84" s="1"/>
  <c r="C211" i="84" s="1"/>
  <c r="C212" i="84" s="1"/>
  <c r="C213" i="84" s="1"/>
  <c r="C214" i="84" s="1"/>
  <c r="C215" i="84" s="1"/>
  <c r="C216" i="84" s="1"/>
  <c r="C217" i="84" s="1"/>
  <c r="C218" i="84" s="1"/>
  <c r="C219" i="84" s="1"/>
  <c r="C220" i="84" s="1"/>
  <c r="C221" i="84" s="1"/>
  <c r="C222" i="84" s="1"/>
  <c r="C223" i="84" s="1"/>
  <c r="C224" i="84" s="1"/>
  <c r="C225" i="84" s="1"/>
  <c r="C226" i="84" s="1"/>
  <c r="C227" i="84" s="1"/>
  <c r="C228" i="84" s="1"/>
  <c r="C229" i="84" s="1"/>
  <c r="C230" i="84" s="1"/>
  <c r="C231" i="84" s="1"/>
  <c r="C232" i="84" s="1"/>
  <c r="C233" i="84" s="1"/>
  <c r="C234" i="84" s="1"/>
  <c r="C235" i="84" s="1"/>
  <c r="C236" i="84" s="1"/>
  <c r="C237" i="84" s="1"/>
  <c r="C238" i="84" s="1"/>
  <c r="C239" i="84" s="1"/>
  <c r="C240" i="84" s="1"/>
  <c r="C241" i="84" s="1"/>
  <c r="C242" i="84" s="1"/>
  <c r="C243" i="84" s="1"/>
  <c r="C244" i="84" s="1"/>
  <c r="C245" i="84" s="1"/>
  <c r="C246" i="84" s="1"/>
  <c r="C247" i="84" s="1"/>
  <c r="C248" i="84" s="1"/>
  <c r="C249" i="84" s="1"/>
  <c r="C250" i="84" s="1"/>
  <c r="C251" i="84" s="1"/>
  <c r="C252" i="84" s="1"/>
  <c r="C253" i="84" s="1"/>
  <c r="C254" i="84" s="1"/>
  <c r="C255" i="84" s="1"/>
  <c r="C256" i="84" s="1"/>
  <c r="C257" i="84" s="1"/>
  <c r="C258" i="84" s="1"/>
  <c r="C259" i="84" s="1"/>
  <c r="C260" i="84" s="1"/>
  <c r="C261" i="84" s="1"/>
  <c r="C262" i="84" s="1"/>
  <c r="C263" i="84" s="1"/>
  <c r="C264" i="84" s="1"/>
  <c r="C265" i="84" s="1"/>
  <c r="C266" i="84" s="1"/>
  <c r="C267" i="84" s="1"/>
  <c r="C268" i="84" s="1"/>
  <c r="C269" i="84" s="1"/>
  <c r="C270" i="84" s="1"/>
  <c r="C271" i="84" s="1"/>
  <c r="C272" i="84" s="1"/>
  <c r="C273" i="84" s="1"/>
  <c r="C274" i="84" s="1"/>
  <c r="C275" i="84" s="1"/>
  <c r="C276" i="84" s="1"/>
  <c r="C277" i="84" s="1"/>
  <c r="C278" i="84" s="1"/>
  <c r="C279" i="84" s="1"/>
  <c r="C280" i="84" s="1"/>
  <c r="C281" i="84" s="1"/>
  <c r="C282" i="84" s="1"/>
  <c r="C283" i="84" s="1"/>
  <c r="C284" i="84" s="1"/>
  <c r="C285" i="84" s="1"/>
  <c r="C286" i="84" s="1"/>
  <c r="C287" i="84" s="1"/>
  <c r="C288" i="84" s="1"/>
  <c r="C289" i="84" s="1"/>
  <c r="C290" i="84" s="1"/>
  <c r="C291" i="84" s="1"/>
  <c r="C292" i="84" s="1"/>
  <c r="C293" i="84" s="1"/>
  <c r="C294" i="84" s="1"/>
  <c r="C295" i="84" s="1"/>
  <c r="C296" i="84" s="1"/>
  <c r="C297" i="84" s="1"/>
  <c r="C298" i="84" s="1"/>
  <c r="C299" i="84" s="1"/>
  <c r="C300" i="84" s="1"/>
  <c r="C301" i="84" s="1"/>
  <c r="C302" i="84" s="1"/>
  <c r="C303" i="84" s="1"/>
  <c r="C304" i="84" s="1"/>
  <c r="C305" i="84" s="1"/>
  <c r="C306" i="84" s="1"/>
  <c r="C307" i="84" s="1"/>
  <c r="C308" i="84" s="1"/>
  <c r="C309" i="84" s="1"/>
  <c r="C310" i="84" s="1"/>
  <c r="C311" i="84" s="1"/>
  <c r="C312" i="84" s="1"/>
  <c r="C313" i="84" s="1"/>
  <c r="C314" i="84" s="1"/>
  <c r="C315" i="84" s="1"/>
  <c r="C316" i="84" s="1"/>
  <c r="C317" i="84" s="1"/>
  <c r="C318" i="84" s="1"/>
  <c r="C319" i="84" s="1"/>
  <c r="C320" i="84" s="1"/>
  <c r="C321" i="84" s="1"/>
  <c r="C322" i="84" s="1"/>
  <c r="C323" i="84" s="1"/>
  <c r="C324" i="84" s="1"/>
  <c r="C325" i="84" s="1"/>
  <c r="C326" i="84" s="1"/>
  <c r="C327" i="84" s="1"/>
  <c r="C328" i="84" s="1"/>
  <c r="C329" i="84" s="1"/>
  <c r="C330" i="84" s="1"/>
  <c r="C331" i="84" s="1"/>
  <c r="C332" i="84" s="1"/>
  <c r="C333" i="84" s="1"/>
  <c r="C334" i="84" s="1"/>
  <c r="C335" i="84" s="1"/>
  <c r="C336" i="84" s="1"/>
  <c r="C337" i="84" s="1"/>
  <c r="C338" i="84" s="1"/>
  <c r="C339" i="84" s="1"/>
  <c r="C340" i="84" s="1"/>
  <c r="C341" i="84" s="1"/>
  <c r="C342" i="84" s="1"/>
  <c r="C343" i="84" s="1"/>
  <c r="C344" i="84" s="1"/>
  <c r="C345" i="84" s="1"/>
  <c r="C346" i="84" s="1"/>
  <c r="C347" i="84" s="1"/>
  <c r="C348" i="84" s="1"/>
  <c r="C349" i="84" s="1"/>
  <c r="C350" i="84" s="1"/>
  <c r="C351" i="84" s="1"/>
  <c r="C352" i="84" s="1"/>
  <c r="C353" i="84" s="1"/>
  <c r="C354" i="84" s="1"/>
  <c r="C355" i="84" s="1"/>
  <c r="C356" i="84" s="1"/>
  <c r="C357" i="84" s="1"/>
  <c r="C358" i="84" s="1"/>
  <c r="C359" i="84" s="1"/>
  <c r="C360" i="84" s="1"/>
  <c r="C361" i="84" s="1"/>
  <c r="C362" i="84" s="1"/>
  <c r="C363" i="84" s="1"/>
  <c r="C364" i="84" s="1"/>
  <c r="C365" i="84" s="1"/>
  <c r="C366" i="84" s="1"/>
  <c r="C367" i="84" s="1"/>
  <c r="C368" i="84" s="1"/>
  <c r="C369" i="84" s="1"/>
  <c r="C370" i="84" s="1"/>
  <c r="C371" i="84" s="1"/>
  <c r="C372" i="84" s="1"/>
  <c r="C373" i="84" s="1"/>
  <c r="C374" i="84" s="1"/>
  <c r="C375" i="84" s="1"/>
  <c r="C376" i="84" s="1"/>
  <c r="C377" i="84" s="1"/>
  <c r="C378" i="84" s="1"/>
  <c r="C379" i="84" s="1"/>
  <c r="C380" i="84" s="1"/>
  <c r="C381" i="84" s="1"/>
  <c r="C382" i="84" s="1"/>
  <c r="C383" i="84" s="1"/>
  <c r="C384" i="84" s="1"/>
  <c r="C385" i="84" s="1"/>
  <c r="C386" i="84" s="1"/>
  <c r="C387" i="84" s="1"/>
  <c r="C388" i="84" s="1"/>
  <c r="C389" i="84" s="1"/>
  <c r="C390" i="84" s="1"/>
  <c r="C391" i="84" s="1"/>
  <c r="C392" i="84" s="1"/>
  <c r="C393" i="84" s="1"/>
  <c r="C394" i="84" s="1"/>
  <c r="C395" i="84" s="1"/>
  <c r="C396" i="84" s="1"/>
  <c r="C397" i="84" s="1"/>
  <c r="C398" i="84" s="1"/>
  <c r="C399" i="84" s="1"/>
  <c r="C400" i="84" s="1"/>
  <c r="C401" i="84" s="1"/>
  <c r="C402" i="84" s="1"/>
  <c r="C403" i="84" s="1"/>
  <c r="C404" i="84" s="1"/>
  <c r="C405" i="84" s="1"/>
  <c r="C406" i="84" s="1"/>
  <c r="C407" i="84" s="1"/>
  <c r="C408" i="84" s="1"/>
  <c r="C409" i="84" s="1"/>
  <c r="C410" i="84" s="1"/>
  <c r="C411" i="84" s="1"/>
  <c r="C412" i="84" s="1"/>
  <c r="C413" i="84" s="1"/>
  <c r="C414" i="84" s="1"/>
  <c r="C415" i="84" s="1"/>
  <c r="C416" i="84" s="1"/>
  <c r="C417" i="84" s="1"/>
  <c r="C418" i="84" s="1"/>
  <c r="C419" i="84" s="1"/>
  <c r="C420" i="84" s="1"/>
  <c r="C421" i="84" s="1"/>
  <c r="C422" i="84" s="1"/>
  <c r="C423" i="84" s="1"/>
  <c r="C424" i="84" s="1"/>
  <c r="C425" i="84" s="1"/>
  <c r="C426" i="84" s="1"/>
  <c r="C427" i="84" s="1"/>
  <c r="C428" i="84" s="1"/>
  <c r="C429" i="84" s="1"/>
  <c r="C430" i="84" s="1"/>
  <c r="C431" i="84" s="1"/>
  <c r="C432" i="84" s="1"/>
  <c r="C433" i="84" s="1"/>
  <c r="C434" i="84" s="1"/>
  <c r="C435" i="84" s="1"/>
  <c r="C436" i="84" s="1"/>
  <c r="C437" i="84" s="1"/>
  <c r="C438" i="84" s="1"/>
  <c r="C439" i="84" s="1"/>
  <c r="C440" i="84" s="1"/>
  <c r="C441" i="84" s="1"/>
  <c r="C442" i="84" s="1"/>
  <c r="C443" i="84" s="1"/>
  <c r="C444" i="84" s="1"/>
  <c r="C445" i="84" s="1"/>
  <c r="C446" i="84" s="1"/>
  <c r="C447" i="84" s="1"/>
  <c r="C448" i="84" s="1"/>
  <c r="C449" i="84" s="1"/>
  <c r="C450" i="84" s="1"/>
  <c r="C451" i="84" s="1"/>
  <c r="C452" i="84" s="1"/>
  <c r="C453" i="84" s="1"/>
  <c r="C454" i="84" s="1"/>
  <c r="C455" i="84" s="1"/>
  <c r="C456" i="84" s="1"/>
  <c r="C457" i="84" s="1"/>
  <c r="C458" i="84" s="1"/>
  <c r="C459" i="84" s="1"/>
  <c r="C460" i="84" s="1"/>
  <c r="C461" i="84" s="1"/>
  <c r="C462" i="84" s="1"/>
  <c r="C463" i="84" s="1"/>
  <c r="C464" i="84" s="1"/>
  <c r="C465" i="84" s="1"/>
  <c r="C466" i="84" s="1"/>
  <c r="C467" i="84" s="1"/>
  <c r="C468" i="84" s="1"/>
  <c r="C469" i="84" s="1"/>
  <c r="C470" i="84" s="1"/>
  <c r="C471" i="84" s="1"/>
  <c r="C472" i="84" s="1"/>
  <c r="C473" i="84" s="1"/>
  <c r="C474" i="84" s="1"/>
  <c r="C475" i="84" s="1"/>
  <c r="C476" i="84" s="1"/>
  <c r="C477" i="84" s="1"/>
  <c r="C478" i="84" s="1"/>
  <c r="C479" i="84" s="1"/>
  <c r="C480" i="84" s="1"/>
  <c r="C481" i="84" s="1"/>
  <c r="C482" i="84" s="1"/>
  <c r="C483" i="84" s="1"/>
  <c r="C484" i="84" s="1"/>
  <c r="C485" i="84" s="1"/>
  <c r="C486" i="84" s="1"/>
  <c r="C487" i="84" s="1"/>
  <c r="C488" i="84" s="1"/>
  <c r="C489" i="84" s="1"/>
  <c r="C490" i="84" s="1"/>
  <c r="C491" i="84" s="1"/>
  <c r="C492" i="84" s="1"/>
  <c r="C493" i="84" s="1"/>
  <c r="C494" i="84" s="1"/>
  <c r="C495" i="84" s="1"/>
  <c r="C496" i="84" s="1"/>
  <c r="C497" i="84" s="1"/>
  <c r="C498" i="84" s="1"/>
  <c r="C499" i="84" s="1"/>
  <c r="C500" i="84" s="1"/>
  <c r="C501" i="84" s="1"/>
  <c r="C502" i="84" s="1"/>
  <c r="C503" i="84" s="1"/>
  <c r="C504" i="84" s="1"/>
  <c r="C505" i="84" s="1"/>
  <c r="C506" i="84" s="1"/>
  <c r="L505" i="84"/>
  <c r="F505" i="84"/>
  <c r="E505" i="84"/>
  <c r="D505" i="84"/>
  <c r="L504" i="84"/>
  <c r="F504" i="84"/>
  <c r="E504" i="84"/>
  <c r="D504" i="84"/>
  <c r="L503" i="84"/>
  <c r="F503" i="84"/>
  <c r="E503" i="84"/>
  <c r="D503" i="84"/>
  <c r="L502" i="84"/>
  <c r="F502" i="84"/>
  <c r="E502" i="84"/>
  <c r="D502" i="84"/>
  <c r="L501" i="84"/>
  <c r="F501" i="84"/>
  <c r="E501" i="84"/>
  <c r="D501" i="84"/>
  <c r="L500" i="84"/>
  <c r="F500" i="84"/>
  <c r="E500" i="84"/>
  <c r="D500" i="84"/>
  <c r="L499" i="84"/>
  <c r="F499" i="84"/>
  <c r="E499" i="84"/>
  <c r="D499" i="84"/>
  <c r="L498" i="84"/>
  <c r="F498" i="84"/>
  <c r="E498" i="84"/>
  <c r="D498" i="84"/>
  <c r="L497" i="84"/>
  <c r="F497" i="84"/>
  <c r="E497" i="84"/>
  <c r="D497" i="84"/>
  <c r="L496" i="84"/>
  <c r="F496" i="84"/>
  <c r="E496" i="84"/>
  <c r="D496" i="84"/>
  <c r="L495" i="84"/>
  <c r="F495" i="84"/>
  <c r="E495" i="84"/>
  <c r="D495" i="84"/>
  <c r="L494" i="84"/>
  <c r="F494" i="84"/>
  <c r="E494" i="84"/>
  <c r="D494" i="84"/>
  <c r="L493" i="84"/>
  <c r="F493" i="84"/>
  <c r="E493" i="84"/>
  <c r="D493" i="84"/>
  <c r="L492" i="84"/>
  <c r="F492" i="84"/>
  <c r="E492" i="84"/>
  <c r="D492" i="84"/>
  <c r="L491" i="84"/>
  <c r="F491" i="84"/>
  <c r="E491" i="84"/>
  <c r="D491" i="84"/>
  <c r="L490" i="84"/>
  <c r="F490" i="84"/>
  <c r="E490" i="84"/>
  <c r="D490" i="84"/>
  <c r="L489" i="84"/>
  <c r="F489" i="84"/>
  <c r="E489" i="84"/>
  <c r="D489" i="84"/>
  <c r="L488" i="84"/>
  <c r="F488" i="84"/>
  <c r="E488" i="84"/>
  <c r="D488" i="84"/>
  <c r="L487" i="84"/>
  <c r="F487" i="84"/>
  <c r="E487" i="84"/>
  <c r="D487" i="84"/>
  <c r="L486" i="84"/>
  <c r="F486" i="84"/>
  <c r="E486" i="84"/>
  <c r="D486" i="84"/>
  <c r="L485" i="84"/>
  <c r="F485" i="84"/>
  <c r="E485" i="84"/>
  <c r="D485" i="84"/>
  <c r="L484" i="84"/>
  <c r="F484" i="84"/>
  <c r="E484" i="84"/>
  <c r="D484" i="84"/>
  <c r="L483" i="84"/>
  <c r="F483" i="84"/>
  <c r="E483" i="84"/>
  <c r="D483" i="84"/>
  <c r="L482" i="84"/>
  <c r="F482" i="84"/>
  <c r="E482" i="84"/>
  <c r="D482" i="84"/>
  <c r="L481" i="84"/>
  <c r="F481" i="84"/>
  <c r="E481" i="84"/>
  <c r="D481" i="84"/>
  <c r="L480" i="84"/>
  <c r="F480" i="84"/>
  <c r="E480" i="84"/>
  <c r="D480" i="84"/>
  <c r="L479" i="84"/>
  <c r="F479" i="84"/>
  <c r="E479" i="84"/>
  <c r="D479" i="84"/>
  <c r="L478" i="84"/>
  <c r="F478" i="84"/>
  <c r="E478" i="84"/>
  <c r="D478" i="84"/>
  <c r="L477" i="84"/>
  <c r="F477" i="84"/>
  <c r="E477" i="84"/>
  <c r="D477" i="84"/>
  <c r="L476" i="84"/>
  <c r="F476" i="84"/>
  <c r="E476" i="84"/>
  <c r="D476" i="84"/>
  <c r="L475" i="84"/>
  <c r="F475" i="84"/>
  <c r="E475" i="84"/>
  <c r="D475" i="84"/>
  <c r="L474" i="84"/>
  <c r="F474" i="84"/>
  <c r="E474" i="84"/>
  <c r="D474" i="84"/>
  <c r="L473" i="84"/>
  <c r="F473" i="84"/>
  <c r="E473" i="84"/>
  <c r="D473" i="84"/>
  <c r="L472" i="84"/>
  <c r="F472" i="84"/>
  <c r="E472" i="84"/>
  <c r="D472" i="84"/>
  <c r="L471" i="84"/>
  <c r="F471" i="84"/>
  <c r="E471" i="84"/>
  <c r="D471" i="84"/>
  <c r="L470" i="84"/>
  <c r="F470" i="84"/>
  <c r="E470" i="84"/>
  <c r="D470" i="84"/>
  <c r="L469" i="84"/>
  <c r="F469" i="84"/>
  <c r="E469" i="84"/>
  <c r="D469" i="84"/>
  <c r="L468" i="84"/>
  <c r="F468" i="84"/>
  <c r="E468" i="84"/>
  <c r="D468" i="84"/>
  <c r="L467" i="84"/>
  <c r="F467" i="84"/>
  <c r="E467" i="84"/>
  <c r="D467" i="84"/>
  <c r="L466" i="84"/>
  <c r="F466" i="84"/>
  <c r="E466" i="84"/>
  <c r="D466" i="84"/>
  <c r="L465" i="84"/>
  <c r="F465" i="84"/>
  <c r="E465" i="84"/>
  <c r="D465" i="84"/>
  <c r="L464" i="84"/>
  <c r="F464" i="84"/>
  <c r="E464" i="84"/>
  <c r="D464" i="84"/>
  <c r="L463" i="84"/>
  <c r="F463" i="84"/>
  <c r="E463" i="84"/>
  <c r="D463" i="84"/>
  <c r="L462" i="84"/>
  <c r="F462" i="84"/>
  <c r="E462" i="84"/>
  <c r="D462" i="84"/>
  <c r="L461" i="84"/>
  <c r="F461" i="84"/>
  <c r="E461" i="84"/>
  <c r="D461" i="84"/>
  <c r="L460" i="84"/>
  <c r="F460" i="84"/>
  <c r="E460" i="84"/>
  <c r="D460" i="84"/>
  <c r="L459" i="84"/>
  <c r="F459" i="84"/>
  <c r="E459" i="84"/>
  <c r="D459" i="84"/>
  <c r="L458" i="84"/>
  <c r="F458" i="84"/>
  <c r="E458" i="84"/>
  <c r="D458" i="84"/>
  <c r="L457" i="84"/>
  <c r="F457" i="84"/>
  <c r="E457" i="84"/>
  <c r="D457" i="84"/>
  <c r="L456" i="84"/>
  <c r="F456" i="84"/>
  <c r="E456" i="84"/>
  <c r="D456" i="84"/>
  <c r="L455" i="84"/>
  <c r="F455" i="84"/>
  <c r="E455" i="84"/>
  <c r="D455" i="84"/>
  <c r="L454" i="84"/>
  <c r="F454" i="84"/>
  <c r="E454" i="84"/>
  <c r="D454" i="84"/>
  <c r="L453" i="84"/>
  <c r="F453" i="84"/>
  <c r="E453" i="84"/>
  <c r="D453" i="84"/>
  <c r="L452" i="84"/>
  <c r="F452" i="84"/>
  <c r="E452" i="84"/>
  <c r="D452" i="84"/>
  <c r="L451" i="84"/>
  <c r="F451" i="84"/>
  <c r="E451" i="84"/>
  <c r="D451" i="84"/>
  <c r="L450" i="84"/>
  <c r="F450" i="84"/>
  <c r="E450" i="84"/>
  <c r="D450" i="84"/>
  <c r="L449" i="84"/>
  <c r="F449" i="84"/>
  <c r="E449" i="84"/>
  <c r="D449" i="84"/>
  <c r="L448" i="84"/>
  <c r="F448" i="84"/>
  <c r="E448" i="84"/>
  <c r="D448" i="84"/>
  <c r="L447" i="84"/>
  <c r="F447" i="84"/>
  <c r="E447" i="84"/>
  <c r="D447" i="84"/>
  <c r="L446" i="84"/>
  <c r="F446" i="84"/>
  <c r="E446" i="84"/>
  <c r="D446" i="84"/>
  <c r="L445" i="84"/>
  <c r="F445" i="84"/>
  <c r="E445" i="84"/>
  <c r="D445" i="84"/>
  <c r="L444" i="84"/>
  <c r="F444" i="84"/>
  <c r="E444" i="84"/>
  <c r="D444" i="84"/>
  <c r="L443" i="84"/>
  <c r="F443" i="84"/>
  <c r="E443" i="84"/>
  <c r="D443" i="84"/>
  <c r="L442" i="84"/>
  <c r="F442" i="84"/>
  <c r="E442" i="84"/>
  <c r="D442" i="84"/>
  <c r="L441" i="84"/>
  <c r="F441" i="84"/>
  <c r="E441" i="84"/>
  <c r="D441" i="84"/>
  <c r="L440" i="84"/>
  <c r="F440" i="84"/>
  <c r="E440" i="84"/>
  <c r="D440" i="84"/>
  <c r="L439" i="84"/>
  <c r="F439" i="84"/>
  <c r="E439" i="84"/>
  <c r="D439" i="84"/>
  <c r="L438" i="84"/>
  <c r="F438" i="84"/>
  <c r="E438" i="84"/>
  <c r="D438" i="84"/>
  <c r="L437" i="84"/>
  <c r="F437" i="84"/>
  <c r="E437" i="84"/>
  <c r="D437" i="84"/>
  <c r="L436" i="84"/>
  <c r="F436" i="84"/>
  <c r="E436" i="84"/>
  <c r="D436" i="84"/>
  <c r="L435" i="84"/>
  <c r="F435" i="84"/>
  <c r="E435" i="84"/>
  <c r="D435" i="84"/>
  <c r="L434" i="84"/>
  <c r="F434" i="84"/>
  <c r="E434" i="84"/>
  <c r="D434" i="84"/>
  <c r="L433" i="84"/>
  <c r="F433" i="84"/>
  <c r="E433" i="84"/>
  <c r="D433" i="84"/>
  <c r="L432" i="84"/>
  <c r="F432" i="84"/>
  <c r="E432" i="84"/>
  <c r="D432" i="84"/>
  <c r="L431" i="84"/>
  <c r="F431" i="84"/>
  <c r="E431" i="84"/>
  <c r="D431" i="84"/>
  <c r="L430" i="84"/>
  <c r="F430" i="84"/>
  <c r="E430" i="84"/>
  <c r="D430" i="84"/>
  <c r="L429" i="84"/>
  <c r="F429" i="84"/>
  <c r="E429" i="84"/>
  <c r="D429" i="84"/>
  <c r="L428" i="84"/>
  <c r="F428" i="84"/>
  <c r="E428" i="84"/>
  <c r="D428" i="84"/>
  <c r="L427" i="84"/>
  <c r="F427" i="84"/>
  <c r="E427" i="84"/>
  <c r="D427" i="84"/>
  <c r="L426" i="84"/>
  <c r="F426" i="84"/>
  <c r="E426" i="84"/>
  <c r="D426" i="84"/>
  <c r="L425" i="84"/>
  <c r="F425" i="84"/>
  <c r="E425" i="84"/>
  <c r="D425" i="84"/>
  <c r="L424" i="84"/>
  <c r="F424" i="84"/>
  <c r="E424" i="84"/>
  <c r="D424" i="84"/>
  <c r="L423" i="84"/>
  <c r="F423" i="84"/>
  <c r="E423" i="84"/>
  <c r="D423" i="84"/>
  <c r="L422" i="84"/>
  <c r="F422" i="84"/>
  <c r="E422" i="84"/>
  <c r="D422" i="84"/>
  <c r="L421" i="84"/>
  <c r="F421" i="84"/>
  <c r="E421" i="84"/>
  <c r="D421" i="84"/>
  <c r="L420" i="84"/>
  <c r="F420" i="84"/>
  <c r="E420" i="84"/>
  <c r="D420" i="84"/>
  <c r="L419" i="84"/>
  <c r="F419" i="84"/>
  <c r="E419" i="84"/>
  <c r="D419" i="84"/>
  <c r="L418" i="84"/>
  <c r="F418" i="84"/>
  <c r="E418" i="84"/>
  <c r="D418" i="84"/>
  <c r="L417" i="84"/>
  <c r="F417" i="84"/>
  <c r="E417" i="84"/>
  <c r="D417" i="84"/>
  <c r="L416" i="84"/>
  <c r="F416" i="84"/>
  <c r="E416" i="84"/>
  <c r="D416" i="84"/>
  <c r="L415" i="84"/>
  <c r="F415" i="84"/>
  <c r="E415" i="84"/>
  <c r="D415" i="84"/>
  <c r="L414" i="84"/>
  <c r="F414" i="84"/>
  <c r="E414" i="84"/>
  <c r="D414" i="84"/>
  <c r="L413" i="84"/>
  <c r="F413" i="84"/>
  <c r="E413" i="84"/>
  <c r="D413" i="84"/>
  <c r="L412" i="84"/>
  <c r="F412" i="84"/>
  <c r="E412" i="84"/>
  <c r="D412" i="84"/>
  <c r="L411" i="84"/>
  <c r="F411" i="84"/>
  <c r="E411" i="84"/>
  <c r="D411" i="84"/>
  <c r="L410" i="84"/>
  <c r="F410" i="84"/>
  <c r="E410" i="84"/>
  <c r="D410" i="84"/>
  <c r="L409" i="84"/>
  <c r="F409" i="84"/>
  <c r="E409" i="84"/>
  <c r="D409" i="84"/>
  <c r="L408" i="84"/>
  <c r="F408" i="84"/>
  <c r="E408" i="84"/>
  <c r="D408" i="84"/>
  <c r="L407" i="84"/>
  <c r="F407" i="84"/>
  <c r="E407" i="84"/>
  <c r="D407" i="84"/>
  <c r="L406" i="84"/>
  <c r="F406" i="84"/>
  <c r="E406" i="84"/>
  <c r="D406" i="84"/>
  <c r="L405" i="84"/>
  <c r="F405" i="84"/>
  <c r="E405" i="84"/>
  <c r="D405" i="84"/>
  <c r="L404" i="84"/>
  <c r="F404" i="84"/>
  <c r="E404" i="84"/>
  <c r="D404" i="84"/>
  <c r="L403" i="84"/>
  <c r="F403" i="84"/>
  <c r="E403" i="84"/>
  <c r="D403" i="84"/>
  <c r="L402" i="84"/>
  <c r="F402" i="84"/>
  <c r="E402" i="84"/>
  <c r="D402" i="84"/>
  <c r="L401" i="84"/>
  <c r="F401" i="84"/>
  <c r="E401" i="84"/>
  <c r="D401" i="84"/>
  <c r="L400" i="84"/>
  <c r="F400" i="84"/>
  <c r="E400" i="84"/>
  <c r="D400" i="84"/>
  <c r="L399" i="84"/>
  <c r="F399" i="84"/>
  <c r="E399" i="84"/>
  <c r="D399" i="84"/>
  <c r="L398" i="84"/>
  <c r="F398" i="84"/>
  <c r="E398" i="84"/>
  <c r="D398" i="84"/>
  <c r="L397" i="84"/>
  <c r="F397" i="84"/>
  <c r="E397" i="84"/>
  <c r="D397" i="84"/>
  <c r="L396" i="84"/>
  <c r="F396" i="84"/>
  <c r="E396" i="84"/>
  <c r="D396" i="84"/>
  <c r="L395" i="84"/>
  <c r="F395" i="84"/>
  <c r="E395" i="84"/>
  <c r="D395" i="84"/>
  <c r="L394" i="84"/>
  <c r="F394" i="84"/>
  <c r="E394" i="84"/>
  <c r="D394" i="84"/>
  <c r="L393" i="84"/>
  <c r="F393" i="84"/>
  <c r="E393" i="84"/>
  <c r="D393" i="84"/>
  <c r="L392" i="84"/>
  <c r="F392" i="84"/>
  <c r="E392" i="84"/>
  <c r="D392" i="84"/>
  <c r="L391" i="84"/>
  <c r="F391" i="84"/>
  <c r="E391" i="84"/>
  <c r="D391" i="84"/>
  <c r="L390" i="84"/>
  <c r="F390" i="84"/>
  <c r="E390" i="84"/>
  <c r="D390" i="84"/>
  <c r="L389" i="84"/>
  <c r="F389" i="84"/>
  <c r="E389" i="84"/>
  <c r="D389" i="84"/>
  <c r="L388" i="84"/>
  <c r="F388" i="84"/>
  <c r="E388" i="84"/>
  <c r="D388" i="84"/>
  <c r="L387" i="84"/>
  <c r="F387" i="84"/>
  <c r="E387" i="84"/>
  <c r="D387" i="84"/>
  <c r="L386" i="84"/>
  <c r="F386" i="84"/>
  <c r="E386" i="84"/>
  <c r="D386" i="84"/>
  <c r="L385" i="84"/>
  <c r="F385" i="84"/>
  <c r="E385" i="84"/>
  <c r="D385" i="84"/>
  <c r="L384" i="84"/>
  <c r="F384" i="84"/>
  <c r="E384" i="84"/>
  <c r="D384" i="84"/>
  <c r="L383" i="84"/>
  <c r="F383" i="84"/>
  <c r="E383" i="84"/>
  <c r="D383" i="84"/>
  <c r="L382" i="84"/>
  <c r="F382" i="84"/>
  <c r="E382" i="84"/>
  <c r="D382" i="84"/>
  <c r="L381" i="84"/>
  <c r="F381" i="84"/>
  <c r="E381" i="84"/>
  <c r="D381" i="84"/>
  <c r="L380" i="84"/>
  <c r="F380" i="84"/>
  <c r="E380" i="84"/>
  <c r="D380" i="84"/>
  <c r="L379" i="84"/>
  <c r="F379" i="84"/>
  <c r="E379" i="84"/>
  <c r="D379" i="84"/>
  <c r="L378" i="84"/>
  <c r="F378" i="84"/>
  <c r="E378" i="84"/>
  <c r="D378" i="84"/>
  <c r="L377" i="84"/>
  <c r="F377" i="84"/>
  <c r="E377" i="84"/>
  <c r="D377" i="84"/>
  <c r="L376" i="84"/>
  <c r="F376" i="84"/>
  <c r="E376" i="84"/>
  <c r="D376" i="84"/>
  <c r="L375" i="84"/>
  <c r="F375" i="84"/>
  <c r="E375" i="84"/>
  <c r="D375" i="84"/>
  <c r="L374" i="84"/>
  <c r="F374" i="84"/>
  <c r="E374" i="84"/>
  <c r="D374" i="84"/>
  <c r="L373" i="84"/>
  <c r="F373" i="84"/>
  <c r="E373" i="84"/>
  <c r="D373" i="84"/>
  <c r="L372" i="84"/>
  <c r="F372" i="84"/>
  <c r="E372" i="84"/>
  <c r="D372" i="84"/>
  <c r="L371" i="84"/>
  <c r="F371" i="84"/>
  <c r="E371" i="84"/>
  <c r="D371" i="84"/>
  <c r="L370" i="84"/>
  <c r="F370" i="84"/>
  <c r="E370" i="84"/>
  <c r="D370" i="84"/>
  <c r="L369" i="84"/>
  <c r="F369" i="84"/>
  <c r="E369" i="84"/>
  <c r="D369" i="84"/>
  <c r="L368" i="84"/>
  <c r="F368" i="84"/>
  <c r="E368" i="84"/>
  <c r="D368" i="84"/>
  <c r="L367" i="84"/>
  <c r="F367" i="84"/>
  <c r="E367" i="84"/>
  <c r="D367" i="84"/>
  <c r="L366" i="84"/>
  <c r="F366" i="84"/>
  <c r="E366" i="84"/>
  <c r="D366" i="84"/>
  <c r="L365" i="84"/>
  <c r="F365" i="84"/>
  <c r="E365" i="84"/>
  <c r="D365" i="84"/>
  <c r="L364" i="84"/>
  <c r="F364" i="84"/>
  <c r="E364" i="84"/>
  <c r="D364" i="84"/>
  <c r="L363" i="84"/>
  <c r="F363" i="84"/>
  <c r="E363" i="84"/>
  <c r="D363" i="84"/>
  <c r="L362" i="84"/>
  <c r="F362" i="84"/>
  <c r="E362" i="84"/>
  <c r="D362" i="84"/>
  <c r="L361" i="84"/>
  <c r="F361" i="84"/>
  <c r="E361" i="84"/>
  <c r="D361" i="84"/>
  <c r="L360" i="84"/>
  <c r="F360" i="84"/>
  <c r="E360" i="84"/>
  <c r="D360" i="84"/>
  <c r="L359" i="84"/>
  <c r="F359" i="84"/>
  <c r="E359" i="84"/>
  <c r="D359" i="84"/>
  <c r="L358" i="84"/>
  <c r="F358" i="84"/>
  <c r="E358" i="84"/>
  <c r="D358" i="84"/>
  <c r="L357" i="84"/>
  <c r="F357" i="84"/>
  <c r="E357" i="84"/>
  <c r="D357" i="84"/>
  <c r="L356" i="84"/>
  <c r="F356" i="84"/>
  <c r="E356" i="84"/>
  <c r="D356" i="84"/>
  <c r="L355" i="84"/>
  <c r="F355" i="84"/>
  <c r="E355" i="84"/>
  <c r="D355" i="84"/>
  <c r="L354" i="84"/>
  <c r="F354" i="84"/>
  <c r="E354" i="84"/>
  <c r="D354" i="84"/>
  <c r="L353" i="84"/>
  <c r="F353" i="84"/>
  <c r="E353" i="84"/>
  <c r="D353" i="84"/>
  <c r="L352" i="84"/>
  <c r="F352" i="84"/>
  <c r="E352" i="84"/>
  <c r="D352" i="84"/>
  <c r="L351" i="84"/>
  <c r="F351" i="84"/>
  <c r="E351" i="84"/>
  <c r="D351" i="84"/>
  <c r="L350" i="84"/>
  <c r="F350" i="84"/>
  <c r="E350" i="84"/>
  <c r="D350" i="84"/>
  <c r="L349" i="84"/>
  <c r="F349" i="84"/>
  <c r="E349" i="84"/>
  <c r="D349" i="84"/>
  <c r="L348" i="84"/>
  <c r="F348" i="84"/>
  <c r="E348" i="84"/>
  <c r="D348" i="84"/>
  <c r="L347" i="84"/>
  <c r="F347" i="84"/>
  <c r="E347" i="84"/>
  <c r="D347" i="84"/>
  <c r="L346" i="84"/>
  <c r="F346" i="84"/>
  <c r="E346" i="84"/>
  <c r="D346" i="84"/>
  <c r="L345" i="84"/>
  <c r="F345" i="84"/>
  <c r="E345" i="84"/>
  <c r="D345" i="84"/>
  <c r="L344" i="84"/>
  <c r="F344" i="84"/>
  <c r="E344" i="84"/>
  <c r="D344" i="84"/>
  <c r="L343" i="84"/>
  <c r="F343" i="84"/>
  <c r="E343" i="84"/>
  <c r="D343" i="84"/>
  <c r="L342" i="84"/>
  <c r="F342" i="84"/>
  <c r="E342" i="84"/>
  <c r="D342" i="84"/>
  <c r="L341" i="84"/>
  <c r="F341" i="84"/>
  <c r="E341" i="84"/>
  <c r="D341" i="84"/>
  <c r="L340" i="84"/>
  <c r="F340" i="84"/>
  <c r="E340" i="84"/>
  <c r="D340" i="84"/>
  <c r="L339" i="84"/>
  <c r="F339" i="84"/>
  <c r="E339" i="84"/>
  <c r="D339" i="84"/>
  <c r="L338" i="84"/>
  <c r="F338" i="84"/>
  <c r="E338" i="84"/>
  <c r="D338" i="84"/>
  <c r="L337" i="84"/>
  <c r="F337" i="84"/>
  <c r="E337" i="84"/>
  <c r="D337" i="84"/>
  <c r="L336" i="84"/>
  <c r="F336" i="84"/>
  <c r="E336" i="84"/>
  <c r="D336" i="84"/>
  <c r="L335" i="84"/>
  <c r="F335" i="84"/>
  <c r="E335" i="84"/>
  <c r="D335" i="84"/>
  <c r="L334" i="84"/>
  <c r="F334" i="84"/>
  <c r="E334" i="84"/>
  <c r="D334" i="84"/>
  <c r="L333" i="84"/>
  <c r="F333" i="84"/>
  <c r="E333" i="84"/>
  <c r="D333" i="84"/>
  <c r="L332" i="84"/>
  <c r="F332" i="84"/>
  <c r="E332" i="84"/>
  <c r="D332" i="84"/>
  <c r="L331" i="84"/>
  <c r="F331" i="84"/>
  <c r="E331" i="84"/>
  <c r="D331" i="84"/>
  <c r="L330" i="84"/>
  <c r="F330" i="84"/>
  <c r="E330" i="84"/>
  <c r="D330" i="84"/>
  <c r="L329" i="84"/>
  <c r="F329" i="84"/>
  <c r="E329" i="84"/>
  <c r="D329" i="84"/>
  <c r="L328" i="84"/>
  <c r="F328" i="84"/>
  <c r="E328" i="84"/>
  <c r="D328" i="84"/>
  <c r="L327" i="84"/>
  <c r="F327" i="84"/>
  <c r="E327" i="84"/>
  <c r="D327" i="84"/>
  <c r="L326" i="84"/>
  <c r="F326" i="84"/>
  <c r="E326" i="84"/>
  <c r="D326" i="84"/>
  <c r="L325" i="84"/>
  <c r="F325" i="84"/>
  <c r="E325" i="84"/>
  <c r="D325" i="84"/>
  <c r="L324" i="84"/>
  <c r="F324" i="84"/>
  <c r="E324" i="84"/>
  <c r="D324" i="84"/>
  <c r="L323" i="84"/>
  <c r="F323" i="84"/>
  <c r="E323" i="84"/>
  <c r="D323" i="84"/>
  <c r="L322" i="84"/>
  <c r="F322" i="84"/>
  <c r="E322" i="84"/>
  <c r="D322" i="84"/>
  <c r="L321" i="84"/>
  <c r="F321" i="84"/>
  <c r="E321" i="84"/>
  <c r="D321" i="84"/>
  <c r="L320" i="84"/>
  <c r="F320" i="84"/>
  <c r="E320" i="84"/>
  <c r="D320" i="84"/>
  <c r="L319" i="84"/>
  <c r="F319" i="84"/>
  <c r="E319" i="84"/>
  <c r="D319" i="84"/>
  <c r="L318" i="84"/>
  <c r="F318" i="84"/>
  <c r="E318" i="84"/>
  <c r="D318" i="84"/>
  <c r="L317" i="84"/>
  <c r="F317" i="84"/>
  <c r="E317" i="84"/>
  <c r="D317" i="84"/>
  <c r="L316" i="84"/>
  <c r="F316" i="84"/>
  <c r="E316" i="84"/>
  <c r="D316" i="84"/>
  <c r="L315" i="84"/>
  <c r="F315" i="84"/>
  <c r="E315" i="84"/>
  <c r="D315" i="84"/>
  <c r="L314" i="84"/>
  <c r="F314" i="84"/>
  <c r="E314" i="84"/>
  <c r="D314" i="84"/>
  <c r="L313" i="84"/>
  <c r="F313" i="84"/>
  <c r="E313" i="84"/>
  <c r="D313" i="84"/>
  <c r="L312" i="84"/>
  <c r="F312" i="84"/>
  <c r="E312" i="84"/>
  <c r="D312" i="84"/>
  <c r="L311" i="84"/>
  <c r="F311" i="84"/>
  <c r="E311" i="84"/>
  <c r="D311" i="84"/>
  <c r="L310" i="84"/>
  <c r="F310" i="84"/>
  <c r="E310" i="84"/>
  <c r="D310" i="84"/>
  <c r="L309" i="84"/>
  <c r="F309" i="84"/>
  <c r="E309" i="84"/>
  <c r="D309" i="84"/>
  <c r="L308" i="84"/>
  <c r="F308" i="84"/>
  <c r="E308" i="84"/>
  <c r="D308" i="84"/>
  <c r="L307" i="84"/>
  <c r="F307" i="84"/>
  <c r="E307" i="84"/>
  <c r="D307" i="84"/>
  <c r="L306" i="84"/>
  <c r="F306" i="84"/>
  <c r="E306" i="84"/>
  <c r="D306" i="84"/>
  <c r="L305" i="84"/>
  <c r="F305" i="84"/>
  <c r="E305" i="84"/>
  <c r="D305" i="84"/>
  <c r="L304" i="84"/>
  <c r="F304" i="84"/>
  <c r="E304" i="84"/>
  <c r="D304" i="84"/>
  <c r="L303" i="84"/>
  <c r="F303" i="84"/>
  <c r="E303" i="84"/>
  <c r="D303" i="84"/>
  <c r="L302" i="84"/>
  <c r="F302" i="84"/>
  <c r="E302" i="84"/>
  <c r="D302" i="84"/>
  <c r="L301" i="84"/>
  <c r="F301" i="84"/>
  <c r="E301" i="84"/>
  <c r="D301" i="84"/>
  <c r="L300" i="84"/>
  <c r="F300" i="84"/>
  <c r="E300" i="84"/>
  <c r="D300" i="84"/>
  <c r="L299" i="84"/>
  <c r="F299" i="84"/>
  <c r="E299" i="84"/>
  <c r="D299" i="84"/>
  <c r="L298" i="84"/>
  <c r="F298" i="84"/>
  <c r="E298" i="84"/>
  <c r="D298" i="84"/>
  <c r="L297" i="84"/>
  <c r="F297" i="84"/>
  <c r="E297" i="84"/>
  <c r="D297" i="84"/>
  <c r="L296" i="84"/>
  <c r="F296" i="84"/>
  <c r="E296" i="84"/>
  <c r="D296" i="84"/>
  <c r="L295" i="84"/>
  <c r="F295" i="84"/>
  <c r="E295" i="84"/>
  <c r="D295" i="84"/>
  <c r="L294" i="84"/>
  <c r="F294" i="84"/>
  <c r="E294" i="84"/>
  <c r="D294" i="84"/>
  <c r="L293" i="84"/>
  <c r="F293" i="84"/>
  <c r="E293" i="84"/>
  <c r="D293" i="84"/>
  <c r="L292" i="84"/>
  <c r="F292" i="84"/>
  <c r="E292" i="84"/>
  <c r="D292" i="84"/>
  <c r="L291" i="84"/>
  <c r="F291" i="84"/>
  <c r="E291" i="84"/>
  <c r="D291" i="84"/>
  <c r="L290" i="84"/>
  <c r="F290" i="84"/>
  <c r="E290" i="84"/>
  <c r="D290" i="84"/>
  <c r="L289" i="84"/>
  <c r="F289" i="84"/>
  <c r="E289" i="84"/>
  <c r="D289" i="84"/>
  <c r="L288" i="84"/>
  <c r="F288" i="84"/>
  <c r="E288" i="84"/>
  <c r="D288" i="84"/>
  <c r="L287" i="84"/>
  <c r="F287" i="84"/>
  <c r="E287" i="84"/>
  <c r="D287" i="84"/>
  <c r="L286" i="84"/>
  <c r="F286" i="84"/>
  <c r="E286" i="84"/>
  <c r="D286" i="84"/>
  <c r="L285" i="84"/>
  <c r="F285" i="84"/>
  <c r="E285" i="84"/>
  <c r="D285" i="84"/>
  <c r="L284" i="84"/>
  <c r="F284" i="84"/>
  <c r="E284" i="84"/>
  <c r="D284" i="84"/>
  <c r="L283" i="84"/>
  <c r="F283" i="84"/>
  <c r="E283" i="84"/>
  <c r="D283" i="84"/>
  <c r="L282" i="84"/>
  <c r="F282" i="84"/>
  <c r="E282" i="84"/>
  <c r="D282" i="84"/>
  <c r="L281" i="84"/>
  <c r="F281" i="84"/>
  <c r="E281" i="84"/>
  <c r="D281" i="84"/>
  <c r="L280" i="84"/>
  <c r="F280" i="84"/>
  <c r="E280" i="84"/>
  <c r="D280" i="84"/>
  <c r="L279" i="84"/>
  <c r="F279" i="84"/>
  <c r="E279" i="84"/>
  <c r="D279" i="84"/>
  <c r="L278" i="84"/>
  <c r="F278" i="84"/>
  <c r="E278" i="84"/>
  <c r="D278" i="84"/>
  <c r="L277" i="84"/>
  <c r="F277" i="84"/>
  <c r="E277" i="84"/>
  <c r="D277" i="84"/>
  <c r="L276" i="84"/>
  <c r="F276" i="84"/>
  <c r="E276" i="84"/>
  <c r="D276" i="84"/>
  <c r="L275" i="84"/>
  <c r="F275" i="84"/>
  <c r="E275" i="84"/>
  <c r="D275" i="84"/>
  <c r="L274" i="84"/>
  <c r="F274" i="84"/>
  <c r="E274" i="84"/>
  <c r="D274" i="84"/>
  <c r="L273" i="84"/>
  <c r="F273" i="84"/>
  <c r="E273" i="84"/>
  <c r="D273" i="84"/>
  <c r="L272" i="84"/>
  <c r="F272" i="84"/>
  <c r="E272" i="84"/>
  <c r="D272" i="84"/>
  <c r="L271" i="84"/>
  <c r="F271" i="84"/>
  <c r="E271" i="84"/>
  <c r="D271" i="84"/>
  <c r="L270" i="84"/>
  <c r="F270" i="84"/>
  <c r="E270" i="84"/>
  <c r="D270" i="84"/>
  <c r="L269" i="84"/>
  <c r="F269" i="84"/>
  <c r="E269" i="84"/>
  <c r="D269" i="84"/>
  <c r="L268" i="84"/>
  <c r="F268" i="84"/>
  <c r="E268" i="84"/>
  <c r="D268" i="84"/>
  <c r="L267" i="84"/>
  <c r="F267" i="84"/>
  <c r="E267" i="84"/>
  <c r="D267" i="84"/>
  <c r="L266" i="84"/>
  <c r="F266" i="84"/>
  <c r="E266" i="84"/>
  <c r="D266" i="84"/>
  <c r="L265" i="84"/>
  <c r="F265" i="84"/>
  <c r="E265" i="84"/>
  <c r="D265" i="84"/>
  <c r="L264" i="84"/>
  <c r="F264" i="84"/>
  <c r="E264" i="84"/>
  <c r="D264" i="84"/>
  <c r="L263" i="84"/>
  <c r="F263" i="84"/>
  <c r="E263" i="84"/>
  <c r="D263" i="84"/>
  <c r="L262" i="84"/>
  <c r="F262" i="84"/>
  <c r="E262" i="84"/>
  <c r="D262" i="84"/>
  <c r="L261" i="84"/>
  <c r="F261" i="84"/>
  <c r="E261" i="84"/>
  <c r="D261" i="84"/>
  <c r="L260" i="84"/>
  <c r="F260" i="84"/>
  <c r="E260" i="84"/>
  <c r="D260" i="84"/>
  <c r="L259" i="84"/>
  <c r="F259" i="84"/>
  <c r="E259" i="84"/>
  <c r="D259" i="84"/>
  <c r="L258" i="84"/>
  <c r="F258" i="84"/>
  <c r="E258" i="84"/>
  <c r="D258" i="84"/>
  <c r="L257" i="84"/>
  <c r="F257" i="84"/>
  <c r="E257" i="84"/>
  <c r="D257" i="84"/>
  <c r="L256" i="84"/>
  <c r="F256" i="84"/>
  <c r="E256" i="84"/>
  <c r="D256" i="84"/>
  <c r="L255" i="84"/>
  <c r="F255" i="84"/>
  <c r="E255" i="84"/>
  <c r="D255" i="84"/>
  <c r="L254" i="84"/>
  <c r="F254" i="84"/>
  <c r="E254" i="84"/>
  <c r="D254" i="84"/>
  <c r="L253" i="84"/>
  <c r="F253" i="84"/>
  <c r="E253" i="84"/>
  <c r="D253" i="84"/>
  <c r="L252" i="84"/>
  <c r="F252" i="84"/>
  <c r="E252" i="84"/>
  <c r="D252" i="84"/>
  <c r="L251" i="84"/>
  <c r="F251" i="84"/>
  <c r="E251" i="84"/>
  <c r="D251" i="84"/>
  <c r="L250" i="84"/>
  <c r="F250" i="84"/>
  <c r="E250" i="84"/>
  <c r="D250" i="84"/>
  <c r="L249" i="84"/>
  <c r="F249" i="84"/>
  <c r="E249" i="84"/>
  <c r="D249" i="84"/>
  <c r="L248" i="84"/>
  <c r="F248" i="84"/>
  <c r="E248" i="84"/>
  <c r="D248" i="84"/>
  <c r="L247" i="84"/>
  <c r="F247" i="84"/>
  <c r="E247" i="84"/>
  <c r="D247" i="84"/>
  <c r="L246" i="84"/>
  <c r="F246" i="84"/>
  <c r="E246" i="84"/>
  <c r="D246" i="84"/>
  <c r="L245" i="84"/>
  <c r="F245" i="84"/>
  <c r="E245" i="84"/>
  <c r="D245" i="84"/>
  <c r="L244" i="84"/>
  <c r="F244" i="84"/>
  <c r="E244" i="84"/>
  <c r="D244" i="84"/>
  <c r="L243" i="84"/>
  <c r="F243" i="84"/>
  <c r="E243" i="84"/>
  <c r="D243" i="84"/>
  <c r="L242" i="84"/>
  <c r="F242" i="84"/>
  <c r="E242" i="84"/>
  <c r="D242" i="84"/>
  <c r="L241" i="84"/>
  <c r="F241" i="84"/>
  <c r="E241" i="84"/>
  <c r="D241" i="84"/>
  <c r="L240" i="84"/>
  <c r="F240" i="84"/>
  <c r="E240" i="84"/>
  <c r="D240" i="84"/>
  <c r="L239" i="84"/>
  <c r="F239" i="84"/>
  <c r="E239" i="84"/>
  <c r="D239" i="84"/>
  <c r="L238" i="84"/>
  <c r="F238" i="84"/>
  <c r="E238" i="84"/>
  <c r="D238" i="84"/>
  <c r="L237" i="84"/>
  <c r="F237" i="84"/>
  <c r="E237" i="84"/>
  <c r="D237" i="84"/>
  <c r="L236" i="84"/>
  <c r="F236" i="84"/>
  <c r="E236" i="84"/>
  <c r="D236" i="84"/>
  <c r="L235" i="84"/>
  <c r="F235" i="84"/>
  <c r="E235" i="84"/>
  <c r="D235" i="84"/>
  <c r="L234" i="84"/>
  <c r="F234" i="84"/>
  <c r="E234" i="84"/>
  <c r="D234" i="84"/>
  <c r="L233" i="84"/>
  <c r="F233" i="84"/>
  <c r="E233" i="84"/>
  <c r="D233" i="84"/>
  <c r="L232" i="84"/>
  <c r="F232" i="84"/>
  <c r="E232" i="84"/>
  <c r="D232" i="84"/>
  <c r="L231" i="84"/>
  <c r="F231" i="84"/>
  <c r="E231" i="84"/>
  <c r="D231" i="84"/>
  <c r="L230" i="84"/>
  <c r="F230" i="84"/>
  <c r="E230" i="84"/>
  <c r="D230" i="84"/>
  <c r="L229" i="84"/>
  <c r="F229" i="84"/>
  <c r="E229" i="84"/>
  <c r="D229" i="84"/>
  <c r="L228" i="84"/>
  <c r="F228" i="84"/>
  <c r="E228" i="84"/>
  <c r="D228" i="84"/>
  <c r="L227" i="84"/>
  <c r="F227" i="84"/>
  <c r="E227" i="84"/>
  <c r="D227" i="84"/>
  <c r="L226" i="84"/>
  <c r="F226" i="84"/>
  <c r="E226" i="84"/>
  <c r="D226" i="84"/>
  <c r="L225" i="84"/>
  <c r="F225" i="84"/>
  <c r="E225" i="84"/>
  <c r="D225" i="84"/>
  <c r="L224" i="84"/>
  <c r="F224" i="84"/>
  <c r="E224" i="84"/>
  <c r="D224" i="84"/>
  <c r="L223" i="84"/>
  <c r="F223" i="84"/>
  <c r="E223" i="84"/>
  <c r="D223" i="84"/>
  <c r="L222" i="84"/>
  <c r="F222" i="84"/>
  <c r="E222" i="84"/>
  <c r="D222" i="84"/>
  <c r="L221" i="84"/>
  <c r="F221" i="84"/>
  <c r="E221" i="84"/>
  <c r="D221" i="84"/>
  <c r="L220" i="84"/>
  <c r="F220" i="84"/>
  <c r="E220" i="84"/>
  <c r="D220" i="84"/>
  <c r="L219" i="84"/>
  <c r="F219" i="84"/>
  <c r="E219" i="84"/>
  <c r="D219" i="84"/>
  <c r="L218" i="84"/>
  <c r="F218" i="84"/>
  <c r="E218" i="84"/>
  <c r="D218" i="84"/>
  <c r="L217" i="84"/>
  <c r="F217" i="84"/>
  <c r="E217" i="84"/>
  <c r="D217" i="84"/>
  <c r="L216" i="84"/>
  <c r="F216" i="84"/>
  <c r="E216" i="84"/>
  <c r="D216" i="84"/>
  <c r="L215" i="84"/>
  <c r="F215" i="84"/>
  <c r="E215" i="84"/>
  <c r="D215" i="84"/>
  <c r="L214" i="84"/>
  <c r="F214" i="84"/>
  <c r="E214" i="84"/>
  <c r="D214" i="84"/>
  <c r="L213" i="84"/>
  <c r="F213" i="84"/>
  <c r="E213" i="84"/>
  <c r="D213" i="84"/>
  <c r="L212" i="84"/>
  <c r="F212" i="84"/>
  <c r="E212" i="84"/>
  <c r="D212" i="84"/>
  <c r="L211" i="84"/>
  <c r="F211" i="84"/>
  <c r="E211" i="84"/>
  <c r="D211" i="84"/>
  <c r="L210" i="84"/>
  <c r="F210" i="84"/>
  <c r="E210" i="84"/>
  <c r="D210" i="84"/>
  <c r="L209" i="84"/>
  <c r="F209" i="84"/>
  <c r="E209" i="84"/>
  <c r="D209" i="84"/>
  <c r="L208" i="84"/>
  <c r="F208" i="84"/>
  <c r="E208" i="84"/>
  <c r="D208" i="84"/>
  <c r="L207" i="84"/>
  <c r="F207" i="84"/>
  <c r="E207" i="84"/>
  <c r="D207" i="84"/>
  <c r="L206" i="84"/>
  <c r="F206" i="84"/>
  <c r="E206" i="84"/>
  <c r="D206" i="84"/>
  <c r="L205" i="84"/>
  <c r="F205" i="84"/>
  <c r="E205" i="84"/>
  <c r="D205" i="84"/>
  <c r="L204" i="84"/>
  <c r="F204" i="84"/>
  <c r="E204" i="84"/>
  <c r="D204" i="84"/>
  <c r="L203" i="84"/>
  <c r="F203" i="84"/>
  <c r="E203" i="84"/>
  <c r="D203" i="84"/>
  <c r="L202" i="84"/>
  <c r="F202" i="84"/>
  <c r="E202" i="84"/>
  <c r="D202" i="84"/>
  <c r="L201" i="84"/>
  <c r="F201" i="84"/>
  <c r="E201" i="84"/>
  <c r="D201" i="84"/>
  <c r="L200" i="84"/>
  <c r="F200" i="84"/>
  <c r="E200" i="84"/>
  <c r="D200" i="84"/>
  <c r="L199" i="84"/>
  <c r="F199" i="84"/>
  <c r="E199" i="84"/>
  <c r="D199" i="84"/>
  <c r="L198" i="84"/>
  <c r="F198" i="84"/>
  <c r="E198" i="84"/>
  <c r="D198" i="84"/>
  <c r="L197" i="84"/>
  <c r="F197" i="84"/>
  <c r="E197" i="84"/>
  <c r="D197" i="84"/>
  <c r="L196" i="84"/>
  <c r="F196" i="84"/>
  <c r="E196" i="84"/>
  <c r="D196" i="84"/>
  <c r="L195" i="84"/>
  <c r="F195" i="84"/>
  <c r="E195" i="84"/>
  <c r="D195" i="84"/>
  <c r="L194" i="84"/>
  <c r="F194" i="84"/>
  <c r="E194" i="84"/>
  <c r="D194" i="84"/>
  <c r="L193" i="84"/>
  <c r="F193" i="84"/>
  <c r="E193" i="84"/>
  <c r="D193" i="84"/>
  <c r="L192" i="84"/>
  <c r="F192" i="84"/>
  <c r="E192" i="84"/>
  <c r="D192" i="84"/>
  <c r="L191" i="84"/>
  <c r="F191" i="84"/>
  <c r="E191" i="84"/>
  <c r="D191" i="84"/>
  <c r="L190" i="84"/>
  <c r="F190" i="84"/>
  <c r="E190" i="84"/>
  <c r="D190" i="84"/>
  <c r="L189" i="84"/>
  <c r="F189" i="84"/>
  <c r="E189" i="84"/>
  <c r="D189" i="84"/>
  <c r="L188" i="84"/>
  <c r="F188" i="84"/>
  <c r="E188" i="84"/>
  <c r="D188" i="84"/>
  <c r="L187" i="84"/>
  <c r="F187" i="84"/>
  <c r="E187" i="84"/>
  <c r="D187" i="84"/>
  <c r="L186" i="84"/>
  <c r="F186" i="84"/>
  <c r="E186" i="84"/>
  <c r="D186" i="84"/>
  <c r="L185" i="84"/>
  <c r="F185" i="84"/>
  <c r="E185" i="84"/>
  <c r="D185" i="84"/>
  <c r="L184" i="84"/>
  <c r="F184" i="84"/>
  <c r="E184" i="84"/>
  <c r="D184" i="84"/>
  <c r="L183" i="84"/>
  <c r="F183" i="84"/>
  <c r="E183" i="84"/>
  <c r="D183" i="84"/>
  <c r="L182" i="84"/>
  <c r="F182" i="84"/>
  <c r="E182" i="84"/>
  <c r="D182" i="84"/>
  <c r="L181" i="84"/>
  <c r="F181" i="84"/>
  <c r="E181" i="84"/>
  <c r="D181" i="84"/>
  <c r="L180" i="84"/>
  <c r="F180" i="84"/>
  <c r="E180" i="84"/>
  <c r="D180" i="84"/>
  <c r="L179" i="84"/>
  <c r="F179" i="84"/>
  <c r="E179" i="84"/>
  <c r="D179" i="84"/>
  <c r="L178" i="84"/>
  <c r="F178" i="84"/>
  <c r="E178" i="84"/>
  <c r="D178" i="84"/>
  <c r="L177" i="84"/>
  <c r="F177" i="84"/>
  <c r="E177" i="84"/>
  <c r="D177" i="84"/>
  <c r="L176" i="84"/>
  <c r="F176" i="84"/>
  <c r="E176" i="84"/>
  <c r="D176" i="84"/>
  <c r="L175" i="84"/>
  <c r="F175" i="84"/>
  <c r="E175" i="84"/>
  <c r="D175" i="84"/>
  <c r="L174" i="84"/>
  <c r="F174" i="84"/>
  <c r="E174" i="84"/>
  <c r="D174" i="84"/>
  <c r="L173" i="84"/>
  <c r="F173" i="84"/>
  <c r="E173" i="84"/>
  <c r="D173" i="84"/>
  <c r="L172" i="84"/>
  <c r="F172" i="84"/>
  <c r="E172" i="84"/>
  <c r="D172" i="84"/>
  <c r="L171" i="84"/>
  <c r="F171" i="84"/>
  <c r="E171" i="84"/>
  <c r="D171" i="84"/>
  <c r="L170" i="84"/>
  <c r="F170" i="84"/>
  <c r="E170" i="84"/>
  <c r="D170" i="84"/>
  <c r="L169" i="84"/>
  <c r="F169" i="84"/>
  <c r="E169" i="84"/>
  <c r="D169" i="84"/>
  <c r="L168" i="84"/>
  <c r="F168" i="84"/>
  <c r="E168" i="84"/>
  <c r="D168" i="84"/>
  <c r="L167" i="84"/>
  <c r="F167" i="84"/>
  <c r="E167" i="84"/>
  <c r="D167" i="84"/>
  <c r="L166" i="84"/>
  <c r="F166" i="84"/>
  <c r="E166" i="84"/>
  <c r="D166" i="84"/>
  <c r="L165" i="84"/>
  <c r="F165" i="84"/>
  <c r="E165" i="84"/>
  <c r="D165" i="84"/>
  <c r="L164" i="84"/>
  <c r="F164" i="84"/>
  <c r="E164" i="84"/>
  <c r="D164" i="84"/>
  <c r="L163" i="84"/>
  <c r="F163" i="84"/>
  <c r="E163" i="84"/>
  <c r="D163" i="84"/>
  <c r="L162" i="84"/>
  <c r="F162" i="84"/>
  <c r="E162" i="84"/>
  <c r="D162" i="84"/>
  <c r="L161" i="84"/>
  <c r="F161" i="84"/>
  <c r="E161" i="84"/>
  <c r="D161" i="84"/>
  <c r="L160" i="84"/>
  <c r="F160" i="84"/>
  <c r="E160" i="84"/>
  <c r="D160" i="84"/>
  <c r="L159" i="84"/>
  <c r="F159" i="84"/>
  <c r="E159" i="84"/>
  <c r="D159" i="84"/>
  <c r="L158" i="84"/>
  <c r="F158" i="84"/>
  <c r="E158" i="84"/>
  <c r="D158" i="84"/>
  <c r="L157" i="84"/>
  <c r="F157" i="84"/>
  <c r="E157" i="84"/>
  <c r="D157" i="84"/>
  <c r="L156" i="84"/>
  <c r="F156" i="84"/>
  <c r="E156" i="84"/>
  <c r="D156" i="84"/>
  <c r="L155" i="84"/>
  <c r="F155" i="84"/>
  <c r="E155" i="84"/>
  <c r="D155" i="84"/>
  <c r="L154" i="84"/>
  <c r="F154" i="84"/>
  <c r="E154" i="84"/>
  <c r="D154" i="84"/>
  <c r="L153" i="84"/>
  <c r="F153" i="84"/>
  <c r="E153" i="84"/>
  <c r="D153" i="84"/>
  <c r="L152" i="84"/>
  <c r="F152" i="84"/>
  <c r="E152" i="84"/>
  <c r="D152" i="84"/>
  <c r="L151" i="84"/>
  <c r="F151" i="84"/>
  <c r="E151" i="84"/>
  <c r="D151" i="84"/>
  <c r="L150" i="84"/>
  <c r="F150" i="84"/>
  <c r="E150" i="84"/>
  <c r="D150" i="84"/>
  <c r="L149" i="84"/>
  <c r="F149" i="84"/>
  <c r="E149" i="84"/>
  <c r="D149" i="84"/>
  <c r="L148" i="84"/>
  <c r="F148" i="84"/>
  <c r="E148" i="84"/>
  <c r="D148" i="84"/>
  <c r="L147" i="84"/>
  <c r="F147" i="84"/>
  <c r="E147" i="84"/>
  <c r="D147" i="84"/>
  <c r="L146" i="84"/>
  <c r="F146" i="84"/>
  <c r="E146" i="84"/>
  <c r="D146" i="84"/>
  <c r="L145" i="84"/>
  <c r="F145" i="84"/>
  <c r="E145" i="84"/>
  <c r="D145" i="84"/>
  <c r="L144" i="84"/>
  <c r="F144" i="84"/>
  <c r="E144" i="84"/>
  <c r="D144" i="84"/>
  <c r="L143" i="84"/>
  <c r="F143" i="84"/>
  <c r="E143" i="84"/>
  <c r="D143" i="84"/>
  <c r="L142" i="84"/>
  <c r="F142" i="84"/>
  <c r="E142" i="84"/>
  <c r="D142" i="84"/>
  <c r="L141" i="84"/>
  <c r="F141" i="84"/>
  <c r="E141" i="84"/>
  <c r="D141" i="84"/>
  <c r="L140" i="84"/>
  <c r="F140" i="84"/>
  <c r="E140" i="84"/>
  <c r="D140" i="84"/>
  <c r="L139" i="84"/>
  <c r="F139" i="84"/>
  <c r="E139" i="84"/>
  <c r="D139" i="84"/>
  <c r="L138" i="84"/>
  <c r="F138" i="84"/>
  <c r="E138" i="84"/>
  <c r="D138" i="84"/>
  <c r="L137" i="84"/>
  <c r="F137" i="84"/>
  <c r="E137" i="84"/>
  <c r="D137" i="84"/>
  <c r="L136" i="84"/>
  <c r="F136" i="84"/>
  <c r="E136" i="84"/>
  <c r="D136" i="84"/>
  <c r="L135" i="84"/>
  <c r="F135" i="84"/>
  <c r="E135" i="84"/>
  <c r="D135" i="84"/>
  <c r="L134" i="84"/>
  <c r="F134" i="84"/>
  <c r="E134" i="84"/>
  <c r="D134" i="84"/>
  <c r="L133" i="84"/>
  <c r="F133" i="84"/>
  <c r="E133" i="84"/>
  <c r="D133" i="84"/>
  <c r="L132" i="84"/>
  <c r="F132" i="84"/>
  <c r="E132" i="84"/>
  <c r="D132" i="84"/>
  <c r="L131" i="84"/>
  <c r="F131" i="84"/>
  <c r="E131" i="84"/>
  <c r="D131" i="84"/>
  <c r="L130" i="84"/>
  <c r="F130" i="84"/>
  <c r="E130" i="84"/>
  <c r="D130" i="84"/>
  <c r="L129" i="84"/>
  <c r="F129" i="84"/>
  <c r="E129" i="84"/>
  <c r="D129" i="84"/>
  <c r="L128" i="84"/>
  <c r="F128" i="84"/>
  <c r="E128" i="84"/>
  <c r="D128" i="84"/>
  <c r="L127" i="84"/>
  <c r="F127" i="84"/>
  <c r="E127" i="84"/>
  <c r="D127" i="84"/>
  <c r="L126" i="84"/>
  <c r="F126" i="84"/>
  <c r="E126" i="84"/>
  <c r="D126" i="84"/>
  <c r="L125" i="84"/>
  <c r="F125" i="84"/>
  <c r="E125" i="84"/>
  <c r="D125" i="84"/>
  <c r="L124" i="84"/>
  <c r="F124" i="84"/>
  <c r="E124" i="84"/>
  <c r="D124" i="84"/>
  <c r="L123" i="84"/>
  <c r="F123" i="84"/>
  <c r="E123" i="84"/>
  <c r="D123" i="84"/>
  <c r="L122" i="84"/>
  <c r="F122" i="84"/>
  <c r="E122" i="84"/>
  <c r="D122" i="84"/>
  <c r="L121" i="84"/>
  <c r="F121" i="84"/>
  <c r="E121" i="84"/>
  <c r="D121" i="84"/>
  <c r="L120" i="84"/>
  <c r="F120" i="84"/>
  <c r="E120" i="84"/>
  <c r="D120" i="84"/>
  <c r="L119" i="84"/>
  <c r="F119" i="84"/>
  <c r="E119" i="84"/>
  <c r="D119" i="84"/>
  <c r="L118" i="84"/>
  <c r="F118" i="84"/>
  <c r="E118" i="84"/>
  <c r="D118" i="84"/>
  <c r="L117" i="84"/>
  <c r="F117" i="84"/>
  <c r="E117" i="84"/>
  <c r="D117" i="84"/>
  <c r="L116" i="84"/>
  <c r="F116" i="84"/>
  <c r="E116" i="84"/>
  <c r="D116" i="84"/>
  <c r="L115" i="84"/>
  <c r="F115" i="84"/>
  <c r="E115" i="84"/>
  <c r="D115" i="84"/>
  <c r="L114" i="84"/>
  <c r="F114" i="84"/>
  <c r="E114" i="84"/>
  <c r="D114" i="84"/>
  <c r="L113" i="84"/>
  <c r="F113" i="84"/>
  <c r="E113" i="84"/>
  <c r="D113" i="84"/>
  <c r="L112" i="84"/>
  <c r="F112" i="84"/>
  <c r="E112" i="84"/>
  <c r="D112" i="84"/>
  <c r="L111" i="84"/>
  <c r="F111" i="84"/>
  <c r="E111" i="84"/>
  <c r="D111" i="84"/>
  <c r="L110" i="84"/>
  <c r="F110" i="84"/>
  <c r="E110" i="84"/>
  <c r="D110" i="84"/>
  <c r="L109" i="84"/>
  <c r="F109" i="84"/>
  <c r="E109" i="84"/>
  <c r="D109" i="84"/>
  <c r="L108" i="84"/>
  <c r="F108" i="84"/>
  <c r="E108" i="84"/>
  <c r="D108" i="84"/>
  <c r="L107" i="84"/>
  <c r="F107" i="84"/>
  <c r="E107" i="84"/>
  <c r="D107" i="84"/>
  <c r="L106" i="84"/>
  <c r="F106" i="84"/>
  <c r="E106" i="84"/>
  <c r="D106" i="84"/>
  <c r="L105" i="84"/>
  <c r="F105" i="84"/>
  <c r="E105" i="84"/>
  <c r="D105" i="84"/>
  <c r="L104" i="84"/>
  <c r="F104" i="84"/>
  <c r="E104" i="84"/>
  <c r="D104" i="84"/>
  <c r="L103" i="84"/>
  <c r="F103" i="84"/>
  <c r="E103" i="84"/>
  <c r="D103" i="84"/>
  <c r="L102" i="84"/>
  <c r="F102" i="84"/>
  <c r="E102" i="84"/>
  <c r="D102" i="84"/>
  <c r="L101" i="84"/>
  <c r="F101" i="84"/>
  <c r="E101" i="84"/>
  <c r="D101" i="84"/>
  <c r="L100" i="84"/>
  <c r="F100" i="84"/>
  <c r="E100" i="84"/>
  <c r="D100" i="84"/>
  <c r="L99" i="84"/>
  <c r="F99" i="84"/>
  <c r="E99" i="84"/>
  <c r="D99" i="84"/>
  <c r="L98" i="84"/>
  <c r="F98" i="84"/>
  <c r="E98" i="84"/>
  <c r="D98" i="84"/>
  <c r="L97" i="84"/>
  <c r="F97" i="84"/>
  <c r="E97" i="84"/>
  <c r="D97" i="84"/>
  <c r="L96" i="84"/>
  <c r="F96" i="84"/>
  <c r="E96" i="84"/>
  <c r="D96" i="84"/>
  <c r="L95" i="84"/>
  <c r="F95" i="84"/>
  <c r="E95" i="84"/>
  <c r="D95" i="84"/>
  <c r="L94" i="84"/>
  <c r="F94" i="84"/>
  <c r="E94" i="84"/>
  <c r="D94" i="84"/>
  <c r="L93" i="84"/>
  <c r="F93" i="84"/>
  <c r="E93" i="84"/>
  <c r="D93" i="84"/>
  <c r="L92" i="84"/>
  <c r="F92" i="84"/>
  <c r="E92" i="84"/>
  <c r="D92" i="84"/>
  <c r="L91" i="84"/>
  <c r="F91" i="84"/>
  <c r="E91" i="84"/>
  <c r="D91" i="84"/>
  <c r="L90" i="84"/>
  <c r="F90" i="84"/>
  <c r="E90" i="84"/>
  <c r="D90" i="84"/>
  <c r="L89" i="84"/>
  <c r="F89" i="84"/>
  <c r="E89" i="84"/>
  <c r="D89" i="84"/>
  <c r="L88" i="84"/>
  <c r="F88" i="84"/>
  <c r="E88" i="84"/>
  <c r="D88" i="84"/>
  <c r="L87" i="84"/>
  <c r="F87" i="84"/>
  <c r="E87" i="84"/>
  <c r="D87" i="84"/>
  <c r="L86" i="84"/>
  <c r="F86" i="84"/>
  <c r="E86" i="84"/>
  <c r="D86" i="84"/>
  <c r="L85" i="84"/>
  <c r="F85" i="84"/>
  <c r="E85" i="84"/>
  <c r="D85" i="84"/>
  <c r="L84" i="84"/>
  <c r="F84" i="84"/>
  <c r="E84" i="84"/>
  <c r="D84" i="84"/>
  <c r="L83" i="84"/>
  <c r="F83" i="84"/>
  <c r="E83" i="84"/>
  <c r="D83" i="84"/>
  <c r="L82" i="84"/>
  <c r="F82" i="84"/>
  <c r="E82" i="84"/>
  <c r="D82" i="84"/>
  <c r="L81" i="84"/>
  <c r="F81" i="84"/>
  <c r="E81" i="84"/>
  <c r="D81" i="84"/>
  <c r="L80" i="84"/>
  <c r="F80" i="84"/>
  <c r="E80" i="84"/>
  <c r="D80" i="84"/>
  <c r="L79" i="84"/>
  <c r="F79" i="84"/>
  <c r="E79" i="84"/>
  <c r="D79" i="84"/>
  <c r="L78" i="84"/>
  <c r="F78" i="84"/>
  <c r="E78" i="84"/>
  <c r="D78" i="84"/>
  <c r="L77" i="84"/>
  <c r="F77" i="84"/>
  <c r="E77" i="84"/>
  <c r="D77" i="84"/>
  <c r="L76" i="84"/>
  <c r="F76" i="84"/>
  <c r="E76" i="84"/>
  <c r="D76" i="84"/>
  <c r="L75" i="84"/>
  <c r="F75" i="84"/>
  <c r="E75" i="84"/>
  <c r="D75" i="84"/>
  <c r="L74" i="84"/>
  <c r="F74" i="84"/>
  <c r="E74" i="84"/>
  <c r="D74" i="84"/>
  <c r="L73" i="84"/>
  <c r="F73" i="84"/>
  <c r="E73" i="84"/>
  <c r="D73" i="84"/>
  <c r="L72" i="84"/>
  <c r="F72" i="84"/>
  <c r="E72" i="84"/>
  <c r="D72" i="84"/>
  <c r="L71" i="84"/>
  <c r="F71" i="84"/>
  <c r="E71" i="84"/>
  <c r="D71" i="84"/>
  <c r="L70" i="84"/>
  <c r="F70" i="84"/>
  <c r="E70" i="84"/>
  <c r="D70" i="84"/>
  <c r="L69" i="84"/>
  <c r="F69" i="84"/>
  <c r="E69" i="84"/>
  <c r="D69" i="84"/>
  <c r="L68" i="84"/>
  <c r="F68" i="84"/>
  <c r="E68" i="84"/>
  <c r="D68" i="84"/>
  <c r="L67" i="84"/>
  <c r="F67" i="84"/>
  <c r="E67" i="84"/>
  <c r="D67" i="84"/>
  <c r="L66" i="84"/>
  <c r="F66" i="84"/>
  <c r="E66" i="84"/>
  <c r="D66" i="84"/>
  <c r="L65" i="84"/>
  <c r="F65" i="84"/>
  <c r="E65" i="84"/>
  <c r="D65" i="84"/>
  <c r="L64" i="84"/>
  <c r="F64" i="84"/>
  <c r="E64" i="84"/>
  <c r="D64" i="84"/>
  <c r="L63" i="84"/>
  <c r="F63" i="84"/>
  <c r="E63" i="84"/>
  <c r="D63" i="84"/>
  <c r="L62" i="84"/>
  <c r="F62" i="84"/>
  <c r="E62" i="84"/>
  <c r="D62" i="84"/>
  <c r="L61" i="84"/>
  <c r="F61" i="84"/>
  <c r="E61" i="84"/>
  <c r="D61" i="84"/>
  <c r="L60" i="84"/>
  <c r="F60" i="84"/>
  <c r="E60" i="84"/>
  <c r="D60" i="84"/>
  <c r="L59" i="84"/>
  <c r="F59" i="84"/>
  <c r="E59" i="84"/>
  <c r="D59" i="84"/>
  <c r="L58" i="84"/>
  <c r="F58" i="84"/>
  <c r="E58" i="84"/>
  <c r="D58" i="84"/>
  <c r="L57" i="84"/>
  <c r="F57" i="84"/>
  <c r="E57" i="84"/>
  <c r="D57" i="84"/>
  <c r="L56" i="84"/>
  <c r="F56" i="84"/>
  <c r="E56" i="84"/>
  <c r="D56" i="84"/>
  <c r="L55" i="84"/>
  <c r="F55" i="84"/>
  <c r="E55" i="84"/>
  <c r="D55" i="84"/>
  <c r="L54" i="84"/>
  <c r="F54" i="84"/>
  <c r="E54" i="84"/>
  <c r="D54" i="84"/>
  <c r="L53" i="84"/>
  <c r="F53" i="84"/>
  <c r="E53" i="84"/>
  <c r="D53" i="84"/>
  <c r="L52" i="84"/>
  <c r="F52" i="84"/>
  <c r="E52" i="84"/>
  <c r="D52" i="84"/>
  <c r="L51" i="84"/>
  <c r="F51" i="84"/>
  <c r="E51" i="84"/>
  <c r="D51" i="84"/>
  <c r="L50" i="84"/>
  <c r="F50" i="84"/>
  <c r="E50" i="84"/>
  <c r="D50" i="84"/>
  <c r="L49" i="84"/>
  <c r="F49" i="84"/>
  <c r="E49" i="84"/>
  <c r="D49" i="84"/>
  <c r="L48" i="84"/>
  <c r="F48" i="84"/>
  <c r="E48" i="84"/>
  <c r="D48" i="84"/>
  <c r="L47" i="84"/>
  <c r="F47" i="84"/>
  <c r="E47" i="84"/>
  <c r="D47" i="84"/>
  <c r="L46" i="84"/>
  <c r="F46" i="84"/>
  <c r="E46" i="84"/>
  <c r="D46" i="84"/>
  <c r="L45" i="84"/>
  <c r="F45" i="84"/>
  <c r="E45" i="84"/>
  <c r="D45" i="84"/>
  <c r="L44" i="84"/>
  <c r="F44" i="84"/>
  <c r="E44" i="84"/>
  <c r="D44" i="84"/>
  <c r="L43" i="84"/>
  <c r="F43" i="84"/>
  <c r="E43" i="84"/>
  <c r="D43" i="84"/>
  <c r="L42" i="84"/>
  <c r="F42" i="84"/>
  <c r="E42" i="84"/>
  <c r="D42" i="84"/>
  <c r="L41" i="84"/>
  <c r="F41" i="84"/>
  <c r="E41" i="84"/>
  <c r="D41" i="84"/>
  <c r="L40" i="84"/>
  <c r="F40" i="84"/>
  <c r="E40" i="84"/>
  <c r="D40" i="84"/>
  <c r="L39" i="84"/>
  <c r="F39" i="84"/>
  <c r="E39" i="84"/>
  <c r="D39" i="84"/>
  <c r="L38" i="84"/>
  <c r="F38" i="84"/>
  <c r="E38" i="84"/>
  <c r="D38" i="84"/>
  <c r="L37" i="84"/>
  <c r="F37" i="84"/>
  <c r="E37" i="84"/>
  <c r="D37" i="84"/>
  <c r="L36" i="84"/>
  <c r="F36" i="84"/>
  <c r="E36" i="84"/>
  <c r="D36" i="84"/>
  <c r="L35" i="84"/>
  <c r="F35" i="84"/>
  <c r="E35" i="84"/>
  <c r="D35" i="84"/>
  <c r="L34" i="84"/>
  <c r="F34" i="84"/>
  <c r="E34" i="84"/>
  <c r="D34" i="84"/>
  <c r="L33" i="84"/>
  <c r="F33" i="84"/>
  <c r="E33" i="84"/>
  <c r="D33" i="84"/>
  <c r="L32" i="84"/>
  <c r="F32" i="84"/>
  <c r="E32" i="84"/>
  <c r="D32" i="84"/>
  <c r="L31" i="84"/>
  <c r="F31" i="84"/>
  <c r="E31" i="84"/>
  <c r="D31" i="84"/>
  <c r="L30" i="84"/>
  <c r="F30" i="84"/>
  <c r="E30" i="84"/>
  <c r="D30" i="84"/>
  <c r="L29" i="84"/>
  <c r="F29" i="84"/>
  <c r="E29" i="84"/>
  <c r="D29" i="84"/>
  <c r="L28" i="84"/>
  <c r="F28" i="84"/>
  <c r="E28" i="84"/>
  <c r="D28" i="84"/>
  <c r="L27" i="84"/>
  <c r="F27" i="84"/>
  <c r="E27" i="84"/>
  <c r="D27" i="84"/>
  <c r="L26" i="84"/>
  <c r="F26" i="84"/>
  <c r="E26" i="84"/>
  <c r="D26" i="84"/>
  <c r="L25" i="84"/>
  <c r="F25" i="84"/>
  <c r="E25" i="84"/>
  <c r="D25" i="84"/>
  <c r="L24" i="84"/>
  <c r="F24" i="84"/>
  <c r="E24" i="84"/>
  <c r="D24" i="84"/>
  <c r="L23" i="84"/>
  <c r="F23" i="84"/>
  <c r="E23" i="84"/>
  <c r="D23" i="84"/>
  <c r="L22" i="84"/>
  <c r="F22" i="84"/>
  <c r="E22" i="84"/>
  <c r="D22" i="84"/>
  <c r="L21" i="84"/>
  <c r="F21" i="84"/>
  <c r="E21" i="84"/>
  <c r="D21" i="84"/>
  <c r="L20" i="84"/>
  <c r="F20" i="84"/>
  <c r="E20" i="84"/>
  <c r="D20" i="84"/>
  <c r="L19" i="84"/>
  <c r="F19" i="84"/>
  <c r="E19" i="84"/>
  <c r="D19" i="84"/>
  <c r="L18" i="84"/>
  <c r="F18" i="84"/>
  <c r="E18" i="84"/>
  <c r="D18" i="84"/>
  <c r="L17" i="84"/>
  <c r="F17" i="84"/>
  <c r="E17" i="84"/>
  <c r="D17" i="84"/>
  <c r="L16" i="84"/>
  <c r="F16" i="84"/>
  <c r="E16" i="84"/>
  <c r="D16" i="84"/>
  <c r="L15" i="84"/>
  <c r="F15" i="84"/>
  <c r="E15" i="84"/>
  <c r="D15" i="84"/>
  <c r="L14" i="84"/>
  <c r="F14" i="84"/>
  <c r="E14" i="84"/>
  <c r="D14" i="84"/>
  <c r="L13" i="84"/>
  <c r="F13" i="84"/>
  <c r="E13" i="84"/>
  <c r="D13" i="84"/>
  <c r="L12" i="84"/>
  <c r="F12" i="84"/>
  <c r="E12" i="84"/>
  <c r="D12" i="84"/>
  <c r="L11" i="84"/>
  <c r="F11" i="84"/>
  <c r="E11" i="84"/>
  <c r="D11" i="84"/>
  <c r="L10" i="84"/>
  <c r="F10" i="84"/>
  <c r="E10" i="84"/>
  <c r="D10" i="84"/>
  <c r="L9" i="84"/>
  <c r="F9" i="84"/>
  <c r="E9" i="84"/>
  <c r="D9" i="84"/>
  <c r="L8" i="84"/>
  <c r="F8" i="84"/>
  <c r="E8" i="84"/>
  <c r="D8" i="84"/>
  <c r="L7" i="84"/>
  <c r="F7" i="84"/>
  <c r="E7" i="84"/>
  <c r="D7" i="84"/>
  <c r="M24" i="38"/>
  <c r="M25" i="38"/>
  <c r="M26" i="38"/>
  <c r="M27" i="38"/>
  <c r="M67" i="38"/>
  <c r="M68" i="38"/>
  <c r="M69" i="38"/>
  <c r="M70" i="38"/>
  <c r="M110" i="38"/>
  <c r="M111" i="38"/>
  <c r="M112" i="38"/>
  <c r="M113" i="38"/>
  <c r="M153" i="38"/>
  <c r="M154" i="38"/>
  <c r="M155" i="38"/>
  <c r="M156" i="38"/>
  <c r="M195" i="38"/>
  <c r="M196" i="38"/>
  <c r="M197" i="38"/>
  <c r="M198" i="38"/>
  <c r="M237" i="38"/>
  <c r="M238" i="38"/>
  <c r="M239" i="38"/>
  <c r="M240" i="38"/>
  <c r="F2" i="15"/>
  <c r="T516" i="41"/>
  <c r="T515" i="41"/>
  <c r="T514" i="41"/>
  <c r="T513" i="41"/>
  <c r="T512" i="41"/>
  <c r="T511" i="41"/>
  <c r="T510" i="41"/>
  <c r="T509" i="41"/>
  <c r="T508" i="41"/>
  <c r="T507" i="41"/>
  <c r="T506" i="41"/>
  <c r="T505" i="41"/>
  <c r="T504" i="41"/>
  <c r="T503" i="41"/>
  <c r="T502" i="41"/>
  <c r="T501" i="41"/>
  <c r="T500" i="41"/>
  <c r="T499" i="41"/>
  <c r="T498" i="41"/>
  <c r="T497" i="41"/>
  <c r="T496" i="41"/>
  <c r="T495" i="41"/>
  <c r="T494" i="41"/>
  <c r="T493" i="41"/>
  <c r="T492" i="41"/>
  <c r="T491" i="41"/>
  <c r="T490" i="41"/>
  <c r="T489" i="41"/>
  <c r="T488" i="41"/>
  <c r="T487" i="41"/>
  <c r="T486" i="41"/>
  <c r="T485" i="41"/>
  <c r="T484" i="41"/>
  <c r="T483" i="41"/>
  <c r="T482" i="41"/>
  <c r="T481" i="41"/>
  <c r="T480" i="41"/>
  <c r="T479" i="41"/>
  <c r="T478" i="41"/>
  <c r="T477" i="41"/>
  <c r="T476" i="41"/>
  <c r="T475" i="41"/>
  <c r="T474" i="41"/>
  <c r="T473" i="41"/>
  <c r="T472" i="41"/>
  <c r="T471" i="41"/>
  <c r="T470" i="41"/>
  <c r="T469" i="41"/>
  <c r="T468" i="41"/>
  <c r="T467" i="41"/>
  <c r="T466" i="41"/>
  <c r="T465" i="41"/>
  <c r="T464" i="41"/>
  <c r="T463" i="41"/>
  <c r="T462" i="41"/>
  <c r="T461" i="41"/>
  <c r="T460" i="41"/>
  <c r="T459" i="41"/>
  <c r="T458" i="41"/>
  <c r="T457" i="41"/>
  <c r="T456" i="41"/>
  <c r="T455" i="41"/>
  <c r="T454" i="41"/>
  <c r="T453" i="41"/>
  <c r="T452" i="41"/>
  <c r="T451" i="41"/>
  <c r="T450" i="41"/>
  <c r="T449" i="41"/>
  <c r="T448" i="41"/>
  <c r="T447" i="41"/>
  <c r="T446" i="41"/>
  <c r="T445" i="41"/>
  <c r="T444" i="41"/>
  <c r="T443" i="41"/>
  <c r="T442" i="41"/>
  <c r="T441" i="41"/>
  <c r="T440" i="41"/>
  <c r="T439" i="41"/>
  <c r="T438" i="41"/>
  <c r="T437" i="41"/>
  <c r="T436" i="41"/>
  <c r="T435" i="41"/>
  <c r="T434" i="41"/>
  <c r="T433" i="41"/>
  <c r="T432" i="41"/>
  <c r="T431" i="41"/>
  <c r="T430" i="41"/>
  <c r="T429" i="41"/>
  <c r="T428" i="41"/>
  <c r="T427" i="41"/>
  <c r="T426" i="41"/>
  <c r="T425" i="41"/>
  <c r="T424" i="41"/>
  <c r="T423" i="41"/>
  <c r="T422" i="41"/>
  <c r="T421" i="41"/>
  <c r="T420" i="41"/>
  <c r="T419" i="41"/>
  <c r="T418" i="41"/>
  <c r="T417" i="41"/>
  <c r="T416" i="41"/>
  <c r="T415" i="41"/>
  <c r="T414" i="41"/>
  <c r="T413" i="41"/>
  <c r="T412" i="41"/>
  <c r="T411" i="41"/>
  <c r="T410" i="41"/>
  <c r="T409" i="41"/>
  <c r="T408" i="41"/>
  <c r="T407" i="41"/>
  <c r="T406" i="41"/>
  <c r="T405" i="41"/>
  <c r="T404" i="41"/>
  <c r="T403" i="41"/>
  <c r="T402" i="41"/>
  <c r="T401" i="41"/>
  <c r="T400" i="41"/>
  <c r="T399" i="41"/>
  <c r="T398" i="41"/>
  <c r="T397" i="41"/>
  <c r="T396" i="41"/>
  <c r="T395" i="41"/>
  <c r="T394" i="41"/>
  <c r="T393" i="41"/>
  <c r="T392" i="41"/>
  <c r="T391" i="41"/>
  <c r="T390" i="41"/>
  <c r="T389" i="41"/>
  <c r="T388" i="41"/>
  <c r="T387" i="41"/>
  <c r="T386" i="41"/>
  <c r="T385" i="41"/>
  <c r="T384" i="41"/>
  <c r="T383" i="41"/>
  <c r="T382" i="41"/>
  <c r="T381" i="41"/>
  <c r="T380" i="41"/>
  <c r="T379" i="41"/>
  <c r="T378" i="41"/>
  <c r="T377" i="41"/>
  <c r="T376" i="41"/>
  <c r="T375" i="41"/>
  <c r="T374" i="41"/>
  <c r="T373" i="41"/>
  <c r="T372" i="41"/>
  <c r="T371" i="41"/>
  <c r="T370" i="41"/>
  <c r="T369" i="41"/>
  <c r="T368" i="41"/>
  <c r="T367" i="41"/>
  <c r="T366" i="41"/>
  <c r="T365" i="41"/>
  <c r="T364" i="41"/>
  <c r="T363" i="41"/>
  <c r="T362" i="41"/>
  <c r="T361" i="41"/>
  <c r="T360" i="41"/>
  <c r="T359" i="41"/>
  <c r="T358" i="41"/>
  <c r="T357" i="41"/>
  <c r="T356" i="41"/>
  <c r="T355" i="41"/>
  <c r="T354" i="41"/>
  <c r="T353" i="41"/>
  <c r="T352" i="41"/>
  <c r="T351" i="41"/>
  <c r="T350" i="41"/>
  <c r="T349" i="41"/>
  <c r="T348" i="41"/>
  <c r="T347" i="41"/>
  <c r="T346" i="41"/>
  <c r="T345" i="41"/>
  <c r="T344" i="41"/>
  <c r="T343" i="41"/>
  <c r="T342" i="41"/>
  <c r="T341" i="41"/>
  <c r="T340" i="41"/>
  <c r="T339" i="41"/>
  <c r="T338" i="41"/>
  <c r="T337" i="41"/>
  <c r="T336" i="41"/>
  <c r="T335" i="41"/>
  <c r="T334" i="41"/>
  <c r="T333" i="41"/>
  <c r="T332" i="41"/>
  <c r="T331" i="41"/>
  <c r="T330" i="41"/>
  <c r="T329" i="41"/>
  <c r="T328" i="41"/>
  <c r="T327" i="41"/>
  <c r="T326" i="41"/>
  <c r="T325" i="41"/>
  <c r="T324" i="41"/>
  <c r="T323" i="41"/>
  <c r="T322" i="41"/>
  <c r="T321" i="41"/>
  <c r="T320" i="41"/>
  <c r="T319" i="41"/>
  <c r="T318" i="41"/>
  <c r="T317" i="41"/>
  <c r="T316" i="41"/>
  <c r="T315" i="41"/>
  <c r="T314" i="41"/>
  <c r="T313" i="41"/>
  <c r="T312" i="41"/>
  <c r="T311" i="41"/>
  <c r="T310" i="41"/>
  <c r="T309" i="41"/>
  <c r="T308" i="41"/>
  <c r="T307" i="41"/>
  <c r="T306" i="41"/>
  <c r="T305" i="41"/>
  <c r="T304" i="41"/>
  <c r="T303" i="41"/>
  <c r="T302" i="41"/>
  <c r="T301" i="41"/>
  <c r="T300" i="41"/>
  <c r="T299" i="41"/>
  <c r="T298" i="41"/>
  <c r="T297" i="41"/>
  <c r="T296" i="41"/>
  <c r="T295" i="41"/>
  <c r="T294" i="41"/>
  <c r="T293" i="41"/>
  <c r="T292" i="41"/>
  <c r="T291" i="41"/>
  <c r="T290" i="41"/>
  <c r="T289" i="41"/>
  <c r="T288" i="41"/>
  <c r="T287" i="41"/>
  <c r="T286" i="41"/>
  <c r="T285" i="41"/>
  <c r="T284" i="41"/>
  <c r="T283" i="41"/>
  <c r="T282" i="41"/>
  <c r="T281" i="41"/>
  <c r="T280" i="41"/>
  <c r="T279" i="41"/>
  <c r="T278" i="41"/>
  <c r="T277" i="41"/>
  <c r="T276" i="41"/>
  <c r="T275" i="41"/>
  <c r="T274" i="41"/>
  <c r="T273" i="41"/>
  <c r="T272" i="41"/>
  <c r="T271" i="41"/>
  <c r="T270" i="41"/>
  <c r="T269" i="41"/>
  <c r="T268" i="41"/>
  <c r="T267" i="41"/>
  <c r="T266" i="41"/>
  <c r="T265" i="41"/>
  <c r="T264" i="41"/>
  <c r="T263" i="41"/>
  <c r="T262" i="41"/>
  <c r="T261" i="41"/>
  <c r="T260" i="41"/>
  <c r="T259" i="41"/>
  <c r="T258" i="41"/>
  <c r="T257" i="41"/>
  <c r="T256" i="41"/>
  <c r="T255" i="41"/>
  <c r="T254" i="41"/>
  <c r="T253" i="41"/>
  <c r="T252" i="41"/>
  <c r="T251" i="41"/>
  <c r="T250" i="41"/>
  <c r="T249" i="41"/>
  <c r="T248" i="41"/>
  <c r="T247" i="41"/>
  <c r="T246" i="41"/>
  <c r="T245" i="41"/>
  <c r="T244" i="41"/>
  <c r="T243" i="41"/>
  <c r="T242" i="41"/>
  <c r="T241" i="41"/>
  <c r="T240" i="41"/>
  <c r="T239" i="41"/>
  <c r="T238" i="41"/>
  <c r="T237" i="41"/>
  <c r="T236" i="41"/>
  <c r="T235" i="41"/>
  <c r="T234" i="41"/>
  <c r="T233" i="41"/>
  <c r="T232" i="41"/>
  <c r="T231" i="41"/>
  <c r="T230" i="41"/>
  <c r="T229" i="41"/>
  <c r="T228" i="41"/>
  <c r="T227" i="41"/>
  <c r="T226" i="41"/>
  <c r="T225" i="41"/>
  <c r="T224" i="41"/>
  <c r="T223" i="41"/>
  <c r="T222" i="41"/>
  <c r="T221" i="41"/>
  <c r="T220" i="41"/>
  <c r="T219" i="41"/>
  <c r="T218" i="41"/>
  <c r="T217" i="41"/>
  <c r="T216" i="41"/>
  <c r="T215" i="41"/>
  <c r="T214" i="41"/>
  <c r="T213" i="41"/>
  <c r="T212" i="41"/>
  <c r="T211" i="41"/>
  <c r="T210" i="41"/>
  <c r="T209" i="41"/>
  <c r="T208" i="41"/>
  <c r="T207" i="41"/>
  <c r="T206" i="41"/>
  <c r="T205" i="41"/>
  <c r="T204" i="41"/>
  <c r="T203" i="41"/>
  <c r="T202" i="41"/>
  <c r="T201" i="41"/>
  <c r="T200" i="41"/>
  <c r="T199" i="41"/>
  <c r="T198" i="41"/>
  <c r="T197" i="41"/>
  <c r="T196" i="41"/>
  <c r="T195" i="41"/>
  <c r="T194" i="41"/>
  <c r="T193" i="41"/>
  <c r="T192" i="41"/>
  <c r="T191" i="41"/>
  <c r="T190" i="41"/>
  <c r="T189" i="41"/>
  <c r="T188" i="41"/>
  <c r="T187" i="41"/>
  <c r="T186" i="41"/>
  <c r="T185" i="41"/>
  <c r="T184" i="41"/>
  <c r="T183" i="41"/>
  <c r="T182" i="41"/>
  <c r="T181" i="41"/>
  <c r="T180" i="41"/>
  <c r="T179" i="41"/>
  <c r="T178" i="41"/>
  <c r="T177" i="41"/>
  <c r="T176" i="41"/>
  <c r="T175" i="41"/>
  <c r="T174" i="41"/>
  <c r="T173" i="41"/>
  <c r="T172" i="41"/>
  <c r="T171" i="41"/>
  <c r="T170" i="41"/>
  <c r="T169" i="41"/>
  <c r="T168" i="41"/>
  <c r="T167" i="41"/>
  <c r="T166" i="41"/>
  <c r="T165" i="41"/>
  <c r="T164" i="41"/>
  <c r="T163" i="41"/>
  <c r="T162" i="41"/>
  <c r="T161" i="41"/>
  <c r="T160" i="41"/>
  <c r="T159" i="41"/>
  <c r="T158" i="41"/>
  <c r="T157" i="41"/>
  <c r="T156" i="41"/>
  <c r="T155" i="41"/>
  <c r="T154" i="41"/>
  <c r="T153" i="41"/>
  <c r="T152" i="41"/>
  <c r="T151" i="41"/>
  <c r="T150" i="41"/>
  <c r="T149" i="41"/>
  <c r="T148" i="41"/>
  <c r="T147" i="41"/>
  <c r="T146" i="41"/>
  <c r="T145" i="41"/>
  <c r="T144" i="41"/>
  <c r="T143" i="41"/>
  <c r="T142" i="41"/>
  <c r="T141" i="41"/>
  <c r="T140" i="41"/>
  <c r="T139" i="41"/>
  <c r="T138" i="41"/>
  <c r="T137" i="41"/>
  <c r="T136" i="41"/>
  <c r="T135" i="41"/>
  <c r="T134" i="41"/>
  <c r="T133" i="41"/>
  <c r="T132" i="41"/>
  <c r="T131" i="41"/>
  <c r="T130" i="41"/>
  <c r="T129" i="41"/>
  <c r="T128" i="41"/>
  <c r="T127" i="41"/>
  <c r="T126" i="41"/>
  <c r="T125" i="41"/>
  <c r="T124" i="41"/>
  <c r="T123" i="41"/>
  <c r="T122" i="41"/>
  <c r="T121" i="41"/>
  <c r="T120" i="41"/>
  <c r="T119" i="41"/>
  <c r="T118" i="41"/>
  <c r="T117" i="41"/>
  <c r="T116" i="41"/>
  <c r="T115" i="41"/>
  <c r="T114" i="41"/>
  <c r="T113" i="41"/>
  <c r="T112" i="41"/>
  <c r="T111" i="41"/>
  <c r="T110" i="41"/>
  <c r="T109" i="41"/>
  <c r="T108" i="41"/>
  <c r="T107" i="41"/>
  <c r="T106" i="41"/>
  <c r="T105" i="41"/>
  <c r="T104" i="41"/>
  <c r="T103" i="41"/>
  <c r="T102" i="41"/>
  <c r="T101" i="41"/>
  <c r="T100" i="41"/>
  <c r="T99" i="41"/>
  <c r="T98" i="41"/>
  <c r="T97" i="41"/>
  <c r="T96" i="41"/>
  <c r="T95" i="41"/>
  <c r="T94" i="41"/>
  <c r="T93" i="41"/>
  <c r="T92" i="41"/>
  <c r="T91" i="41"/>
  <c r="T90" i="41"/>
  <c r="T89" i="41"/>
  <c r="T88" i="41"/>
  <c r="T87" i="41"/>
  <c r="T86" i="41"/>
  <c r="T85" i="41"/>
  <c r="T84" i="41"/>
  <c r="T83" i="41"/>
  <c r="T82" i="41"/>
  <c r="T81" i="41"/>
  <c r="T80" i="41"/>
  <c r="T79" i="41"/>
  <c r="T78" i="41"/>
  <c r="T77" i="41"/>
  <c r="T76" i="41"/>
  <c r="T75" i="41"/>
  <c r="T74" i="41"/>
  <c r="T73" i="41"/>
  <c r="T72" i="41"/>
  <c r="T71" i="41"/>
  <c r="T70" i="41"/>
  <c r="T69" i="41"/>
  <c r="T68" i="41"/>
  <c r="T67" i="41"/>
  <c r="T66" i="41"/>
  <c r="T65" i="41"/>
  <c r="T64" i="41"/>
  <c r="T63" i="41"/>
  <c r="T62" i="41"/>
  <c r="T61" i="41"/>
  <c r="T60" i="41"/>
  <c r="T59" i="41"/>
  <c r="T58" i="41"/>
  <c r="T57" i="41"/>
  <c r="T56" i="41"/>
  <c r="T55" i="41"/>
  <c r="T54" i="41"/>
  <c r="T53" i="41"/>
  <c r="T52" i="41"/>
  <c r="T51" i="41"/>
  <c r="T50" i="41"/>
  <c r="T49" i="41"/>
  <c r="T48" i="41"/>
  <c r="T47" i="41"/>
  <c r="T46" i="41"/>
  <c r="T45" i="41"/>
  <c r="T44" i="41"/>
  <c r="T43" i="41"/>
  <c r="T42" i="41"/>
  <c r="T41" i="41"/>
  <c r="T40" i="41"/>
  <c r="T39" i="41"/>
  <c r="T38" i="41"/>
  <c r="T37" i="41"/>
  <c r="T36" i="41"/>
  <c r="T35" i="41"/>
  <c r="T34" i="41"/>
  <c r="T33" i="41"/>
  <c r="T32" i="41"/>
  <c r="T31" i="41"/>
  <c r="T30" i="41"/>
  <c r="T29" i="41"/>
  <c r="T28" i="41"/>
  <c r="T27" i="41"/>
  <c r="T26" i="41"/>
  <c r="T25" i="41"/>
  <c r="T24" i="41"/>
  <c r="T23" i="41"/>
  <c r="T22" i="41"/>
  <c r="T21" i="41"/>
  <c r="T20" i="41"/>
  <c r="T19" i="41"/>
  <c r="T18" i="41"/>
  <c r="H9" i="71"/>
  <c r="H10" i="71"/>
  <c r="H11" i="71"/>
  <c r="H12" i="71"/>
  <c r="H13" i="71"/>
  <c r="H14" i="71"/>
  <c r="H15" i="71"/>
  <c r="H16" i="71"/>
  <c r="H17" i="71"/>
  <c r="H18" i="71"/>
  <c r="H19" i="71"/>
  <c r="H20" i="71"/>
  <c r="H21" i="71"/>
  <c r="H22" i="71"/>
  <c r="H23" i="71"/>
  <c r="H24" i="71"/>
  <c r="H25" i="71"/>
  <c r="H26" i="71"/>
  <c r="H27" i="71"/>
  <c r="H28" i="71"/>
  <c r="H29" i="71"/>
  <c r="H30" i="71"/>
  <c r="H31" i="71"/>
  <c r="H32" i="71"/>
  <c r="H33" i="71"/>
  <c r="H34" i="71"/>
  <c r="H35" i="71"/>
  <c r="H36" i="71"/>
  <c r="H37" i="71"/>
  <c r="H38" i="71"/>
  <c r="H39" i="71"/>
  <c r="H40" i="71"/>
  <c r="H41" i="71"/>
  <c r="H42" i="71"/>
  <c r="H43" i="71"/>
  <c r="H44" i="71"/>
  <c r="H45" i="71"/>
  <c r="H46" i="71"/>
  <c r="H47" i="71"/>
  <c r="H48" i="71"/>
  <c r="H49" i="71"/>
  <c r="H50" i="71"/>
  <c r="H51" i="71"/>
  <c r="H52" i="71"/>
  <c r="H53" i="71"/>
  <c r="H54" i="71"/>
  <c r="H55" i="71"/>
  <c r="H56" i="71"/>
  <c r="H57" i="71"/>
  <c r="H58" i="71"/>
  <c r="H59" i="71"/>
  <c r="H60" i="71"/>
  <c r="H61" i="71"/>
  <c r="H62" i="71"/>
  <c r="H63" i="71"/>
  <c r="H64" i="71"/>
  <c r="H65" i="71"/>
  <c r="H66" i="71"/>
  <c r="H67" i="71"/>
  <c r="H68" i="71"/>
  <c r="H69" i="71"/>
  <c r="H70" i="71"/>
  <c r="H71" i="71"/>
  <c r="H72" i="71"/>
  <c r="H73" i="71"/>
  <c r="H74" i="71"/>
  <c r="H75" i="71"/>
  <c r="H76" i="71"/>
  <c r="H77" i="71"/>
  <c r="H78" i="71"/>
  <c r="H79" i="71"/>
  <c r="H80" i="71"/>
  <c r="H81" i="71"/>
  <c r="H82" i="71"/>
  <c r="H83" i="71"/>
  <c r="H84" i="71"/>
  <c r="H85" i="71"/>
  <c r="H86" i="71"/>
  <c r="H87" i="71"/>
  <c r="H88" i="71"/>
  <c r="H89" i="71"/>
  <c r="H90" i="71"/>
  <c r="H91" i="71"/>
  <c r="H92" i="71"/>
  <c r="H93" i="71"/>
  <c r="H94" i="71"/>
  <c r="H95" i="71"/>
  <c r="H96" i="71"/>
  <c r="H97" i="71"/>
  <c r="H98" i="71"/>
  <c r="H99" i="71"/>
  <c r="H100" i="71"/>
  <c r="H101" i="71"/>
  <c r="H102" i="71"/>
  <c r="H103" i="71"/>
  <c r="H104" i="71"/>
  <c r="H105" i="71"/>
  <c r="H106" i="71"/>
  <c r="H107" i="71"/>
  <c r="H108" i="71"/>
  <c r="H109" i="71"/>
  <c r="H110" i="71"/>
  <c r="H111" i="71"/>
  <c r="H112" i="71"/>
  <c r="H113" i="71"/>
  <c r="H114" i="71"/>
  <c r="H115" i="71"/>
  <c r="H116" i="71"/>
  <c r="H117" i="71"/>
  <c r="H118" i="71"/>
  <c r="H119" i="71"/>
  <c r="H120" i="71"/>
  <c r="H121" i="71"/>
  <c r="H122" i="71"/>
  <c r="H123" i="71"/>
  <c r="H124" i="71"/>
  <c r="H125" i="71"/>
  <c r="H126" i="71"/>
  <c r="H127" i="71"/>
  <c r="H128" i="71"/>
  <c r="H129" i="71"/>
  <c r="H130" i="71"/>
  <c r="H131" i="71"/>
  <c r="H132" i="71"/>
  <c r="H133" i="71"/>
  <c r="H134" i="71"/>
  <c r="H135" i="71"/>
  <c r="H136" i="71"/>
  <c r="H137" i="71"/>
  <c r="H138" i="71"/>
  <c r="H139" i="71"/>
  <c r="H140" i="71"/>
  <c r="H141" i="71"/>
  <c r="H142" i="71"/>
  <c r="H143" i="71"/>
  <c r="H144" i="71"/>
  <c r="H145" i="71"/>
  <c r="H146" i="71"/>
  <c r="H147" i="71"/>
  <c r="H148" i="71"/>
  <c r="H149" i="71"/>
  <c r="H150" i="71"/>
  <c r="H151" i="71"/>
  <c r="H152" i="71"/>
  <c r="H153" i="71"/>
  <c r="H154" i="71"/>
  <c r="H155" i="71"/>
  <c r="H156" i="71"/>
  <c r="H157" i="71"/>
  <c r="H158" i="71"/>
  <c r="H159" i="71"/>
  <c r="H160" i="71"/>
  <c r="H161" i="71"/>
  <c r="H162" i="71"/>
  <c r="H163" i="71"/>
  <c r="H164" i="71"/>
  <c r="H165" i="71"/>
  <c r="H166" i="71"/>
  <c r="H167" i="71"/>
  <c r="H168" i="71"/>
  <c r="H169" i="71"/>
  <c r="H170" i="71"/>
  <c r="H171" i="71"/>
  <c r="H172" i="71"/>
  <c r="H173" i="71"/>
  <c r="H174" i="71"/>
  <c r="H175" i="71"/>
  <c r="H176" i="71"/>
  <c r="H177" i="71"/>
  <c r="H178" i="71"/>
  <c r="H179" i="71"/>
  <c r="H180" i="71"/>
  <c r="H181" i="71"/>
  <c r="H182" i="71"/>
  <c r="H183" i="71"/>
  <c r="H184" i="71"/>
  <c r="H185" i="71"/>
  <c r="H186" i="71"/>
  <c r="H187" i="71"/>
  <c r="H188" i="71"/>
  <c r="H189" i="71"/>
  <c r="H190" i="71"/>
  <c r="H191" i="71"/>
  <c r="H192" i="71"/>
  <c r="H193" i="71"/>
  <c r="H194" i="71"/>
  <c r="H195" i="71"/>
  <c r="H196" i="71"/>
  <c r="H197" i="71"/>
  <c r="H198" i="71"/>
  <c r="H199" i="71"/>
  <c r="H200" i="71"/>
  <c r="H201" i="71"/>
  <c r="H202" i="71"/>
  <c r="H203" i="71"/>
  <c r="H204" i="71"/>
  <c r="H205" i="71"/>
  <c r="H206" i="71"/>
  <c r="H207" i="71"/>
  <c r="H208" i="71"/>
  <c r="H209" i="71"/>
  <c r="H210" i="71"/>
  <c r="H211" i="71"/>
  <c r="H212" i="71"/>
  <c r="H213" i="71"/>
  <c r="H214" i="71"/>
  <c r="H215" i="71"/>
  <c r="H216" i="71"/>
  <c r="H217" i="71"/>
  <c r="H218" i="71"/>
  <c r="H219" i="71"/>
  <c r="H220" i="71"/>
  <c r="H221" i="71"/>
  <c r="H222" i="71"/>
  <c r="H223" i="71"/>
  <c r="H224" i="71"/>
  <c r="H225" i="71"/>
  <c r="H226" i="71"/>
  <c r="H227" i="71"/>
  <c r="H228" i="71"/>
  <c r="H229" i="71"/>
  <c r="H230" i="71"/>
  <c r="H231" i="71"/>
  <c r="H232" i="71"/>
  <c r="H233" i="71"/>
  <c r="H234" i="71"/>
  <c r="H235" i="71"/>
  <c r="H236" i="71"/>
  <c r="H237" i="71"/>
  <c r="H238" i="71"/>
  <c r="H239" i="71"/>
  <c r="H240" i="71"/>
  <c r="H241" i="71"/>
  <c r="H242" i="71"/>
  <c r="H243" i="71"/>
  <c r="H244" i="71"/>
  <c r="H245" i="71"/>
  <c r="H246" i="71"/>
  <c r="H247" i="71"/>
  <c r="H248" i="71"/>
  <c r="H249" i="71"/>
  <c r="H250" i="71"/>
  <c r="H251" i="71"/>
  <c r="H252" i="71"/>
  <c r="H253" i="71"/>
  <c r="H254" i="71"/>
  <c r="H255" i="71"/>
  <c r="H256" i="71"/>
  <c r="H257" i="71"/>
  <c r="H258" i="71"/>
  <c r="H259" i="71"/>
  <c r="H260" i="71"/>
  <c r="H261" i="71"/>
  <c r="H262" i="71"/>
  <c r="H263" i="71"/>
  <c r="H264" i="71"/>
  <c r="H265" i="71"/>
  <c r="H266" i="71"/>
  <c r="H267" i="71"/>
  <c r="H268" i="71"/>
  <c r="H269" i="71"/>
  <c r="H270" i="71"/>
  <c r="H271" i="71"/>
  <c r="H272" i="71"/>
  <c r="H273" i="71"/>
  <c r="H274" i="71"/>
  <c r="H275" i="71"/>
  <c r="H276" i="71"/>
  <c r="H277" i="71"/>
  <c r="H278" i="71"/>
  <c r="H279" i="71"/>
  <c r="H280" i="71"/>
  <c r="H281" i="71"/>
  <c r="H282" i="71"/>
  <c r="H283" i="71"/>
  <c r="H284" i="71"/>
  <c r="H285" i="71"/>
  <c r="H286" i="71"/>
  <c r="H287" i="71"/>
  <c r="H288" i="71"/>
  <c r="H289" i="71"/>
  <c r="H290" i="71"/>
  <c r="H291" i="71"/>
  <c r="H292" i="71"/>
  <c r="H293" i="71"/>
  <c r="H294" i="71"/>
  <c r="H295" i="71"/>
  <c r="H296" i="71"/>
  <c r="H297" i="71"/>
  <c r="H298" i="71"/>
  <c r="H299" i="71"/>
  <c r="H300" i="71"/>
  <c r="H301" i="71"/>
  <c r="H302" i="71"/>
  <c r="H303" i="71"/>
  <c r="H304" i="71"/>
  <c r="H305" i="71"/>
  <c r="H306" i="71"/>
  <c r="H307" i="71"/>
  <c r="H308" i="71"/>
  <c r="H309" i="71"/>
  <c r="H310" i="71"/>
  <c r="H311" i="71"/>
  <c r="H312" i="71"/>
  <c r="H313" i="71"/>
  <c r="H314" i="71"/>
  <c r="H315" i="71"/>
  <c r="H316" i="71"/>
  <c r="H317" i="71"/>
  <c r="H318" i="71"/>
  <c r="H319" i="71"/>
  <c r="H320" i="71"/>
  <c r="H321" i="71"/>
  <c r="H322" i="71"/>
  <c r="H323" i="71"/>
  <c r="H324" i="71"/>
  <c r="H325" i="71"/>
  <c r="H326" i="71"/>
  <c r="H327" i="71"/>
  <c r="H328" i="71"/>
  <c r="H329" i="71"/>
  <c r="H330" i="71"/>
  <c r="H331" i="71"/>
  <c r="H332" i="71"/>
  <c r="H333" i="71"/>
  <c r="H334" i="71"/>
  <c r="H335" i="71"/>
  <c r="H336" i="71"/>
  <c r="H337" i="71"/>
  <c r="H338" i="71"/>
  <c r="H339" i="71"/>
  <c r="H340" i="71"/>
  <c r="H341" i="71"/>
  <c r="H342" i="71"/>
  <c r="H343" i="71"/>
  <c r="H344" i="71"/>
  <c r="H345" i="71"/>
  <c r="H346" i="71"/>
  <c r="H347" i="71"/>
  <c r="H348" i="71"/>
  <c r="H349" i="71"/>
  <c r="H350" i="71"/>
  <c r="H351" i="71"/>
  <c r="H352" i="71"/>
  <c r="H353" i="71"/>
  <c r="H354" i="71"/>
  <c r="H355" i="71"/>
  <c r="H356" i="71"/>
  <c r="H357" i="71"/>
  <c r="H358" i="71"/>
  <c r="H359" i="71"/>
  <c r="H360" i="71"/>
  <c r="H361" i="71"/>
  <c r="H362" i="71"/>
  <c r="H363" i="71"/>
  <c r="H364" i="71"/>
  <c r="H365" i="71"/>
  <c r="H366" i="71"/>
  <c r="H367" i="71"/>
  <c r="H368" i="71"/>
  <c r="H369" i="71"/>
  <c r="H370" i="71"/>
  <c r="H371" i="71"/>
  <c r="H372" i="71"/>
  <c r="H373" i="71"/>
  <c r="H374" i="71"/>
  <c r="H375" i="71"/>
  <c r="H376" i="71"/>
  <c r="H377" i="71"/>
  <c r="H378" i="71"/>
  <c r="H379" i="71"/>
  <c r="H380" i="71"/>
  <c r="H381" i="71"/>
  <c r="H382" i="71"/>
  <c r="H383" i="71"/>
  <c r="H384" i="71"/>
  <c r="H385" i="71"/>
  <c r="H386" i="71"/>
  <c r="H387" i="71"/>
  <c r="H388" i="71"/>
  <c r="H389" i="71"/>
  <c r="H390" i="71"/>
  <c r="H391" i="71"/>
  <c r="H392" i="71"/>
  <c r="H393" i="71"/>
  <c r="H394" i="71"/>
  <c r="H395" i="71"/>
  <c r="H396" i="71"/>
  <c r="H397" i="71"/>
  <c r="H398" i="71"/>
  <c r="H399" i="71"/>
  <c r="H400" i="71"/>
  <c r="H401" i="71"/>
  <c r="H402" i="71"/>
  <c r="H403" i="71"/>
  <c r="H404" i="71"/>
  <c r="H405" i="71"/>
  <c r="H406" i="71"/>
  <c r="H407" i="71"/>
  <c r="H408" i="71"/>
  <c r="H409" i="71"/>
  <c r="H410" i="71"/>
  <c r="H411" i="71"/>
  <c r="H412" i="71"/>
  <c r="H413" i="71"/>
  <c r="H414" i="71"/>
  <c r="H415" i="71"/>
  <c r="H416" i="71"/>
  <c r="H417" i="71"/>
  <c r="H418" i="71"/>
  <c r="H419" i="71"/>
  <c r="H420" i="71"/>
  <c r="H421" i="71"/>
  <c r="H422" i="71"/>
  <c r="H423" i="71"/>
  <c r="H424" i="71"/>
  <c r="H425" i="71"/>
  <c r="H426" i="71"/>
  <c r="H427" i="71"/>
  <c r="H428" i="71"/>
  <c r="H429" i="71"/>
  <c r="H430" i="71"/>
  <c r="H431" i="71"/>
  <c r="H432" i="71"/>
  <c r="H433" i="71"/>
  <c r="H434" i="71"/>
  <c r="H435" i="71"/>
  <c r="H436" i="71"/>
  <c r="H437" i="71"/>
  <c r="H438" i="71"/>
  <c r="H439" i="71"/>
  <c r="H440" i="71"/>
  <c r="H441" i="71"/>
  <c r="H442" i="71"/>
  <c r="H443" i="71"/>
  <c r="H444" i="71"/>
  <c r="H445" i="71"/>
  <c r="H446" i="71"/>
  <c r="H447" i="71"/>
  <c r="H448" i="71"/>
  <c r="H449" i="71"/>
  <c r="H450" i="71"/>
  <c r="H451" i="71"/>
  <c r="H452" i="71"/>
  <c r="H453" i="71"/>
  <c r="H454" i="71"/>
  <c r="H455" i="71"/>
  <c r="H456" i="71"/>
  <c r="H457" i="71"/>
  <c r="H458" i="71"/>
  <c r="H459" i="71"/>
  <c r="H460" i="71"/>
  <c r="H461" i="71"/>
  <c r="H462" i="71"/>
  <c r="H463" i="71"/>
  <c r="H464" i="71"/>
  <c r="H465" i="71"/>
  <c r="H466" i="71"/>
  <c r="H467" i="71"/>
  <c r="H468" i="71"/>
  <c r="H469" i="71"/>
  <c r="H470" i="71"/>
  <c r="H471" i="71"/>
  <c r="H472" i="71"/>
  <c r="H473" i="71"/>
  <c r="H474" i="71"/>
  <c r="H475" i="71"/>
  <c r="H476" i="71"/>
  <c r="H477" i="71"/>
  <c r="H478" i="71"/>
  <c r="H479" i="71"/>
  <c r="H480" i="71"/>
  <c r="H481" i="71"/>
  <c r="H482" i="71"/>
  <c r="H483" i="71"/>
  <c r="H484" i="71"/>
  <c r="H485" i="71"/>
  <c r="H486" i="71"/>
  <c r="H487" i="71"/>
  <c r="H488" i="71"/>
  <c r="H489" i="71"/>
  <c r="H490" i="71"/>
  <c r="H491" i="71"/>
  <c r="H492" i="71"/>
  <c r="H493" i="71"/>
  <c r="H494" i="71"/>
  <c r="H495" i="71"/>
  <c r="H496" i="71"/>
  <c r="H497" i="71"/>
  <c r="H498" i="71"/>
  <c r="H499" i="71"/>
  <c r="H500" i="71"/>
  <c r="H501" i="71"/>
  <c r="H502" i="71"/>
  <c r="H503" i="71"/>
  <c r="H504" i="71"/>
  <c r="H505" i="71"/>
  <c r="H506" i="71"/>
  <c r="H507" i="71"/>
  <c r="H8" i="71"/>
  <c r="D8" i="72"/>
  <c r="E8" i="72"/>
  <c r="F8" i="72"/>
  <c r="L8" i="72"/>
  <c r="D9" i="72"/>
  <c r="E9" i="72"/>
  <c r="F9" i="72"/>
  <c r="L9" i="72"/>
  <c r="D10" i="72"/>
  <c r="E10" i="72"/>
  <c r="F10" i="72"/>
  <c r="L10" i="72"/>
  <c r="D11" i="72"/>
  <c r="E11" i="72"/>
  <c r="F11" i="72"/>
  <c r="L11" i="72"/>
  <c r="D12" i="72"/>
  <c r="E12" i="72"/>
  <c r="F12" i="72"/>
  <c r="L12" i="72"/>
  <c r="D13" i="72"/>
  <c r="E13" i="72"/>
  <c r="F13" i="72"/>
  <c r="L13" i="72"/>
  <c r="D14" i="72"/>
  <c r="E14" i="72"/>
  <c r="F14" i="72"/>
  <c r="L14" i="72"/>
  <c r="D15" i="72"/>
  <c r="E15" i="72"/>
  <c r="F15" i="72"/>
  <c r="L15" i="72"/>
  <c r="D16" i="72"/>
  <c r="E16" i="72"/>
  <c r="F16" i="72"/>
  <c r="L16" i="72"/>
  <c r="D17" i="72"/>
  <c r="E17" i="72"/>
  <c r="F17" i="72"/>
  <c r="L17" i="72"/>
  <c r="D18" i="72"/>
  <c r="E18" i="72"/>
  <c r="F18" i="72"/>
  <c r="L18" i="72"/>
  <c r="D19" i="72"/>
  <c r="E19" i="72"/>
  <c r="F19" i="72"/>
  <c r="L19" i="72"/>
  <c r="D20" i="72"/>
  <c r="E20" i="72"/>
  <c r="F20" i="72"/>
  <c r="L20" i="72"/>
  <c r="D21" i="72"/>
  <c r="E21" i="72"/>
  <c r="F21" i="72"/>
  <c r="L21" i="72"/>
  <c r="D22" i="72"/>
  <c r="E22" i="72"/>
  <c r="F22" i="72"/>
  <c r="L22" i="72"/>
  <c r="D23" i="72"/>
  <c r="E23" i="72"/>
  <c r="F23" i="72"/>
  <c r="L23" i="72"/>
  <c r="D24" i="72"/>
  <c r="E24" i="72"/>
  <c r="F24" i="72"/>
  <c r="L24" i="72"/>
  <c r="D25" i="72"/>
  <c r="E25" i="72"/>
  <c r="F25" i="72"/>
  <c r="L25" i="72"/>
  <c r="D26" i="72"/>
  <c r="E26" i="72"/>
  <c r="F26" i="72"/>
  <c r="L26" i="72"/>
  <c r="D27" i="72"/>
  <c r="E27" i="72"/>
  <c r="F27" i="72"/>
  <c r="L27" i="72"/>
  <c r="D28" i="72"/>
  <c r="E28" i="72"/>
  <c r="F28" i="72"/>
  <c r="L28" i="72"/>
  <c r="D29" i="72"/>
  <c r="E29" i="72"/>
  <c r="F29" i="72"/>
  <c r="L29" i="72"/>
  <c r="D30" i="72"/>
  <c r="E30" i="72"/>
  <c r="F30" i="72"/>
  <c r="L30" i="72"/>
  <c r="D31" i="72"/>
  <c r="E31" i="72"/>
  <c r="F31" i="72"/>
  <c r="L31" i="72"/>
  <c r="D32" i="72"/>
  <c r="E32" i="72"/>
  <c r="F32" i="72"/>
  <c r="L32" i="72"/>
  <c r="D33" i="72"/>
  <c r="E33" i="72"/>
  <c r="F33" i="72"/>
  <c r="L33" i="72"/>
  <c r="D34" i="72"/>
  <c r="E34" i="72"/>
  <c r="F34" i="72"/>
  <c r="L34" i="72"/>
  <c r="D35" i="72"/>
  <c r="E35" i="72"/>
  <c r="F35" i="72"/>
  <c r="L35" i="72"/>
  <c r="D36" i="72"/>
  <c r="E36" i="72"/>
  <c r="F36" i="72"/>
  <c r="L36" i="72"/>
  <c r="D37" i="72"/>
  <c r="E37" i="72"/>
  <c r="F37" i="72"/>
  <c r="L37" i="72"/>
  <c r="D38" i="72"/>
  <c r="E38" i="72"/>
  <c r="F38" i="72"/>
  <c r="L38" i="72"/>
  <c r="D39" i="72"/>
  <c r="E39" i="72"/>
  <c r="F39" i="72"/>
  <c r="L39" i="72"/>
  <c r="D40" i="72"/>
  <c r="E40" i="72"/>
  <c r="F40" i="72"/>
  <c r="L40" i="72"/>
  <c r="D41" i="72"/>
  <c r="E41" i="72"/>
  <c r="F41" i="72"/>
  <c r="L41" i="72"/>
  <c r="D42" i="72"/>
  <c r="E42" i="72"/>
  <c r="F42" i="72"/>
  <c r="L42" i="72"/>
  <c r="D43" i="72"/>
  <c r="E43" i="72"/>
  <c r="F43" i="72"/>
  <c r="L43" i="72"/>
  <c r="D44" i="72"/>
  <c r="E44" i="72"/>
  <c r="F44" i="72"/>
  <c r="L44" i="72"/>
  <c r="D45" i="72"/>
  <c r="E45" i="72"/>
  <c r="F45" i="72"/>
  <c r="L45" i="72"/>
  <c r="D46" i="72"/>
  <c r="E46" i="72"/>
  <c r="F46" i="72"/>
  <c r="L46" i="72"/>
  <c r="D47" i="72"/>
  <c r="E47" i="72"/>
  <c r="F47" i="72"/>
  <c r="L47" i="72"/>
  <c r="D48" i="72"/>
  <c r="E48" i="72"/>
  <c r="F48" i="72"/>
  <c r="L48" i="72"/>
  <c r="D49" i="72"/>
  <c r="E49" i="72"/>
  <c r="F49" i="72"/>
  <c r="L49" i="72"/>
  <c r="D50" i="72"/>
  <c r="E50" i="72"/>
  <c r="F50" i="72"/>
  <c r="L50" i="72"/>
  <c r="D51" i="72"/>
  <c r="E51" i="72"/>
  <c r="F51" i="72"/>
  <c r="L51" i="72"/>
  <c r="D52" i="72"/>
  <c r="E52" i="72"/>
  <c r="F52" i="72"/>
  <c r="L52" i="72"/>
  <c r="D53" i="72"/>
  <c r="E53" i="72"/>
  <c r="F53" i="72"/>
  <c r="L53" i="72"/>
  <c r="D54" i="72"/>
  <c r="E54" i="72"/>
  <c r="F54" i="72"/>
  <c r="L54" i="72"/>
  <c r="D55" i="72"/>
  <c r="E55" i="72"/>
  <c r="F55" i="72"/>
  <c r="L55" i="72"/>
  <c r="D56" i="72"/>
  <c r="E56" i="72"/>
  <c r="F56" i="72"/>
  <c r="L56" i="72"/>
  <c r="D57" i="72"/>
  <c r="E57" i="72"/>
  <c r="F57" i="72"/>
  <c r="L57" i="72"/>
  <c r="D58" i="72"/>
  <c r="E58" i="72"/>
  <c r="F58" i="72"/>
  <c r="L58" i="72"/>
  <c r="D59" i="72"/>
  <c r="E59" i="72"/>
  <c r="F59" i="72"/>
  <c r="L59" i="72"/>
  <c r="D60" i="72"/>
  <c r="E60" i="72"/>
  <c r="F60" i="72"/>
  <c r="L60" i="72"/>
  <c r="D61" i="72"/>
  <c r="E61" i="72"/>
  <c r="F61" i="72"/>
  <c r="L61" i="72"/>
  <c r="D62" i="72"/>
  <c r="E62" i="72"/>
  <c r="F62" i="72"/>
  <c r="L62" i="72"/>
  <c r="D63" i="72"/>
  <c r="E63" i="72"/>
  <c r="F63" i="72"/>
  <c r="L63" i="72"/>
  <c r="D64" i="72"/>
  <c r="E64" i="72"/>
  <c r="F64" i="72"/>
  <c r="L64" i="72"/>
  <c r="D65" i="72"/>
  <c r="E65" i="72"/>
  <c r="F65" i="72"/>
  <c r="L65" i="72"/>
  <c r="D66" i="72"/>
  <c r="E66" i="72"/>
  <c r="F66" i="72"/>
  <c r="L66" i="72"/>
  <c r="D67" i="72"/>
  <c r="E67" i="72"/>
  <c r="F67" i="72"/>
  <c r="L67" i="72"/>
  <c r="D68" i="72"/>
  <c r="E68" i="72"/>
  <c r="F68" i="72"/>
  <c r="L68" i="72"/>
  <c r="D69" i="72"/>
  <c r="E69" i="72"/>
  <c r="F69" i="72"/>
  <c r="L69" i="72"/>
  <c r="D70" i="72"/>
  <c r="E70" i="72"/>
  <c r="F70" i="72"/>
  <c r="L70" i="72"/>
  <c r="D71" i="72"/>
  <c r="E71" i="72"/>
  <c r="F71" i="72"/>
  <c r="L71" i="72"/>
  <c r="D72" i="72"/>
  <c r="E72" i="72"/>
  <c r="F72" i="72"/>
  <c r="L72" i="72"/>
  <c r="D73" i="72"/>
  <c r="E73" i="72"/>
  <c r="F73" i="72"/>
  <c r="L73" i="72"/>
  <c r="D74" i="72"/>
  <c r="E74" i="72"/>
  <c r="F74" i="72"/>
  <c r="L74" i="72"/>
  <c r="D75" i="72"/>
  <c r="E75" i="72"/>
  <c r="F75" i="72"/>
  <c r="L75" i="72"/>
  <c r="D76" i="72"/>
  <c r="E76" i="72"/>
  <c r="F76" i="72"/>
  <c r="L76" i="72"/>
  <c r="D77" i="72"/>
  <c r="E77" i="72"/>
  <c r="F77" i="72"/>
  <c r="L77" i="72"/>
  <c r="D78" i="72"/>
  <c r="E78" i="72"/>
  <c r="F78" i="72"/>
  <c r="L78" i="72"/>
  <c r="D79" i="72"/>
  <c r="E79" i="72"/>
  <c r="F79" i="72"/>
  <c r="L79" i="72"/>
  <c r="D80" i="72"/>
  <c r="E80" i="72"/>
  <c r="F80" i="72"/>
  <c r="L80" i="72"/>
  <c r="D81" i="72"/>
  <c r="E81" i="72"/>
  <c r="F81" i="72"/>
  <c r="L81" i="72"/>
  <c r="D82" i="72"/>
  <c r="E82" i="72"/>
  <c r="F82" i="72"/>
  <c r="L82" i="72"/>
  <c r="D83" i="72"/>
  <c r="E83" i="72"/>
  <c r="F83" i="72"/>
  <c r="L83" i="72"/>
  <c r="D84" i="72"/>
  <c r="E84" i="72"/>
  <c r="F84" i="72"/>
  <c r="L84" i="72"/>
  <c r="D85" i="72"/>
  <c r="E85" i="72"/>
  <c r="F85" i="72"/>
  <c r="L85" i="72"/>
  <c r="D86" i="72"/>
  <c r="E86" i="72"/>
  <c r="F86" i="72"/>
  <c r="L86" i="72"/>
  <c r="D87" i="72"/>
  <c r="E87" i="72"/>
  <c r="F87" i="72"/>
  <c r="L87" i="72"/>
  <c r="D88" i="72"/>
  <c r="E88" i="72"/>
  <c r="F88" i="72"/>
  <c r="L88" i="72"/>
  <c r="D89" i="72"/>
  <c r="E89" i="72"/>
  <c r="F89" i="72"/>
  <c r="L89" i="72"/>
  <c r="D90" i="72"/>
  <c r="E90" i="72"/>
  <c r="F90" i="72"/>
  <c r="L90" i="72"/>
  <c r="D91" i="72"/>
  <c r="E91" i="72"/>
  <c r="F91" i="72"/>
  <c r="L91" i="72"/>
  <c r="D92" i="72"/>
  <c r="E92" i="72"/>
  <c r="F92" i="72"/>
  <c r="L92" i="72"/>
  <c r="D93" i="72"/>
  <c r="E93" i="72"/>
  <c r="F93" i="72"/>
  <c r="L93" i="72"/>
  <c r="D94" i="72"/>
  <c r="E94" i="72"/>
  <c r="F94" i="72"/>
  <c r="L94" i="72"/>
  <c r="D95" i="72"/>
  <c r="E95" i="72"/>
  <c r="F95" i="72"/>
  <c r="L95" i="72"/>
  <c r="D96" i="72"/>
  <c r="E96" i="72"/>
  <c r="F96" i="72"/>
  <c r="L96" i="72"/>
  <c r="D97" i="72"/>
  <c r="E97" i="72"/>
  <c r="F97" i="72"/>
  <c r="L97" i="72"/>
  <c r="D98" i="72"/>
  <c r="E98" i="72"/>
  <c r="F98" i="72"/>
  <c r="L98" i="72"/>
  <c r="D99" i="72"/>
  <c r="E99" i="72"/>
  <c r="F99" i="72"/>
  <c r="L99" i="72"/>
  <c r="D100" i="72"/>
  <c r="E100" i="72"/>
  <c r="F100" i="72"/>
  <c r="L100" i="72"/>
  <c r="D101" i="72"/>
  <c r="E101" i="72"/>
  <c r="F101" i="72"/>
  <c r="L101" i="72"/>
  <c r="D102" i="72"/>
  <c r="E102" i="72"/>
  <c r="F102" i="72"/>
  <c r="L102" i="72"/>
  <c r="D103" i="72"/>
  <c r="E103" i="72"/>
  <c r="F103" i="72"/>
  <c r="L103" i="72"/>
  <c r="D104" i="72"/>
  <c r="E104" i="72"/>
  <c r="F104" i="72"/>
  <c r="L104" i="72"/>
  <c r="D105" i="72"/>
  <c r="E105" i="72"/>
  <c r="F105" i="72"/>
  <c r="L105" i="72"/>
  <c r="D106" i="72"/>
  <c r="E106" i="72"/>
  <c r="F106" i="72"/>
  <c r="L106" i="72"/>
  <c r="D107" i="72"/>
  <c r="E107" i="72"/>
  <c r="F107" i="72"/>
  <c r="L107" i="72"/>
  <c r="D108" i="72"/>
  <c r="E108" i="72"/>
  <c r="F108" i="72"/>
  <c r="L108" i="72"/>
  <c r="D109" i="72"/>
  <c r="E109" i="72"/>
  <c r="F109" i="72"/>
  <c r="L109" i="72"/>
  <c r="D110" i="72"/>
  <c r="E110" i="72"/>
  <c r="F110" i="72"/>
  <c r="L110" i="72"/>
  <c r="D111" i="72"/>
  <c r="E111" i="72"/>
  <c r="F111" i="72"/>
  <c r="L111" i="72"/>
  <c r="D112" i="72"/>
  <c r="E112" i="72"/>
  <c r="F112" i="72"/>
  <c r="L112" i="72"/>
  <c r="D113" i="72"/>
  <c r="E113" i="72"/>
  <c r="F113" i="72"/>
  <c r="L113" i="72"/>
  <c r="D114" i="72"/>
  <c r="E114" i="72"/>
  <c r="F114" i="72"/>
  <c r="L114" i="72"/>
  <c r="D115" i="72"/>
  <c r="E115" i="72"/>
  <c r="F115" i="72"/>
  <c r="L115" i="72"/>
  <c r="D116" i="72"/>
  <c r="E116" i="72"/>
  <c r="F116" i="72"/>
  <c r="L116" i="72"/>
  <c r="D117" i="72"/>
  <c r="E117" i="72"/>
  <c r="F117" i="72"/>
  <c r="L117" i="72"/>
  <c r="D118" i="72"/>
  <c r="E118" i="72"/>
  <c r="F118" i="72"/>
  <c r="L118" i="72"/>
  <c r="D119" i="72"/>
  <c r="E119" i="72"/>
  <c r="F119" i="72"/>
  <c r="L119" i="72"/>
  <c r="D120" i="72"/>
  <c r="E120" i="72"/>
  <c r="F120" i="72"/>
  <c r="L120" i="72"/>
  <c r="D121" i="72"/>
  <c r="E121" i="72"/>
  <c r="F121" i="72"/>
  <c r="L121" i="72"/>
  <c r="D122" i="72"/>
  <c r="E122" i="72"/>
  <c r="F122" i="72"/>
  <c r="L122" i="72"/>
  <c r="D123" i="72"/>
  <c r="E123" i="72"/>
  <c r="F123" i="72"/>
  <c r="L123" i="72"/>
  <c r="D124" i="72"/>
  <c r="E124" i="72"/>
  <c r="F124" i="72"/>
  <c r="L124" i="72"/>
  <c r="D125" i="72"/>
  <c r="E125" i="72"/>
  <c r="F125" i="72"/>
  <c r="L125" i="72"/>
  <c r="D126" i="72"/>
  <c r="E126" i="72"/>
  <c r="F126" i="72"/>
  <c r="L126" i="72"/>
  <c r="D127" i="72"/>
  <c r="E127" i="72"/>
  <c r="F127" i="72"/>
  <c r="L127" i="72"/>
  <c r="D128" i="72"/>
  <c r="E128" i="72"/>
  <c r="F128" i="72"/>
  <c r="L128" i="72"/>
  <c r="D129" i="72"/>
  <c r="E129" i="72"/>
  <c r="F129" i="72"/>
  <c r="L129" i="72"/>
  <c r="D130" i="72"/>
  <c r="E130" i="72"/>
  <c r="F130" i="72"/>
  <c r="L130" i="72"/>
  <c r="D131" i="72"/>
  <c r="E131" i="72"/>
  <c r="F131" i="72"/>
  <c r="L131" i="72"/>
  <c r="D132" i="72"/>
  <c r="E132" i="72"/>
  <c r="F132" i="72"/>
  <c r="L132" i="72"/>
  <c r="D133" i="72"/>
  <c r="E133" i="72"/>
  <c r="F133" i="72"/>
  <c r="L133" i="72"/>
  <c r="D134" i="72"/>
  <c r="E134" i="72"/>
  <c r="F134" i="72"/>
  <c r="L134" i="72"/>
  <c r="D135" i="72"/>
  <c r="E135" i="72"/>
  <c r="F135" i="72"/>
  <c r="L135" i="72"/>
  <c r="D136" i="72"/>
  <c r="E136" i="72"/>
  <c r="F136" i="72"/>
  <c r="L136" i="72"/>
  <c r="D137" i="72"/>
  <c r="E137" i="72"/>
  <c r="F137" i="72"/>
  <c r="L137" i="72"/>
  <c r="D138" i="72"/>
  <c r="E138" i="72"/>
  <c r="F138" i="72"/>
  <c r="L138" i="72"/>
  <c r="D139" i="72"/>
  <c r="E139" i="72"/>
  <c r="F139" i="72"/>
  <c r="L139" i="72"/>
  <c r="D140" i="72"/>
  <c r="E140" i="72"/>
  <c r="F140" i="72"/>
  <c r="L140" i="72"/>
  <c r="D141" i="72"/>
  <c r="E141" i="72"/>
  <c r="F141" i="72"/>
  <c r="L141" i="72"/>
  <c r="D142" i="72"/>
  <c r="E142" i="72"/>
  <c r="F142" i="72"/>
  <c r="L142" i="72"/>
  <c r="D143" i="72"/>
  <c r="E143" i="72"/>
  <c r="F143" i="72"/>
  <c r="L143" i="72"/>
  <c r="D144" i="72"/>
  <c r="E144" i="72"/>
  <c r="F144" i="72"/>
  <c r="L144" i="72"/>
  <c r="D145" i="72"/>
  <c r="E145" i="72"/>
  <c r="F145" i="72"/>
  <c r="L145" i="72"/>
  <c r="D146" i="72"/>
  <c r="E146" i="72"/>
  <c r="F146" i="72"/>
  <c r="L146" i="72"/>
  <c r="D147" i="72"/>
  <c r="E147" i="72"/>
  <c r="F147" i="72"/>
  <c r="L147" i="72"/>
  <c r="D148" i="72"/>
  <c r="E148" i="72"/>
  <c r="F148" i="72"/>
  <c r="L148" i="72"/>
  <c r="D149" i="72"/>
  <c r="E149" i="72"/>
  <c r="F149" i="72"/>
  <c r="L149" i="72"/>
  <c r="D150" i="72"/>
  <c r="E150" i="72"/>
  <c r="F150" i="72"/>
  <c r="L150" i="72"/>
  <c r="D151" i="72"/>
  <c r="E151" i="72"/>
  <c r="F151" i="72"/>
  <c r="L151" i="72"/>
  <c r="D152" i="72"/>
  <c r="E152" i="72"/>
  <c r="F152" i="72"/>
  <c r="L152" i="72"/>
  <c r="D153" i="72"/>
  <c r="E153" i="72"/>
  <c r="F153" i="72"/>
  <c r="L153" i="72"/>
  <c r="D154" i="72"/>
  <c r="E154" i="72"/>
  <c r="F154" i="72"/>
  <c r="L154" i="72"/>
  <c r="D155" i="72"/>
  <c r="E155" i="72"/>
  <c r="F155" i="72"/>
  <c r="L155" i="72"/>
  <c r="D156" i="72"/>
  <c r="E156" i="72"/>
  <c r="F156" i="72"/>
  <c r="L156" i="72"/>
  <c r="D157" i="72"/>
  <c r="E157" i="72"/>
  <c r="F157" i="72"/>
  <c r="L157" i="72"/>
  <c r="D158" i="72"/>
  <c r="E158" i="72"/>
  <c r="F158" i="72"/>
  <c r="L158" i="72"/>
  <c r="D159" i="72"/>
  <c r="E159" i="72"/>
  <c r="F159" i="72"/>
  <c r="L159" i="72"/>
  <c r="D160" i="72"/>
  <c r="E160" i="72"/>
  <c r="F160" i="72"/>
  <c r="L160" i="72"/>
  <c r="D161" i="72"/>
  <c r="E161" i="72"/>
  <c r="F161" i="72"/>
  <c r="L161" i="72"/>
  <c r="D162" i="72"/>
  <c r="E162" i="72"/>
  <c r="F162" i="72"/>
  <c r="L162" i="72"/>
  <c r="D163" i="72"/>
  <c r="E163" i="72"/>
  <c r="F163" i="72"/>
  <c r="L163" i="72"/>
  <c r="D164" i="72"/>
  <c r="E164" i="72"/>
  <c r="F164" i="72"/>
  <c r="L164" i="72"/>
  <c r="D165" i="72"/>
  <c r="E165" i="72"/>
  <c r="F165" i="72"/>
  <c r="L165" i="72"/>
  <c r="D166" i="72"/>
  <c r="E166" i="72"/>
  <c r="F166" i="72"/>
  <c r="L166" i="72"/>
  <c r="D167" i="72"/>
  <c r="E167" i="72"/>
  <c r="F167" i="72"/>
  <c r="L167" i="72"/>
  <c r="D168" i="72"/>
  <c r="E168" i="72"/>
  <c r="F168" i="72"/>
  <c r="L168" i="72"/>
  <c r="D169" i="72"/>
  <c r="E169" i="72"/>
  <c r="F169" i="72"/>
  <c r="L169" i="72"/>
  <c r="D170" i="72"/>
  <c r="E170" i="72"/>
  <c r="F170" i="72"/>
  <c r="L170" i="72"/>
  <c r="D171" i="72"/>
  <c r="E171" i="72"/>
  <c r="F171" i="72"/>
  <c r="L171" i="72"/>
  <c r="D172" i="72"/>
  <c r="E172" i="72"/>
  <c r="F172" i="72"/>
  <c r="L172" i="72"/>
  <c r="D173" i="72"/>
  <c r="E173" i="72"/>
  <c r="F173" i="72"/>
  <c r="L173" i="72"/>
  <c r="D174" i="72"/>
  <c r="E174" i="72"/>
  <c r="F174" i="72"/>
  <c r="L174" i="72"/>
  <c r="D175" i="72"/>
  <c r="E175" i="72"/>
  <c r="F175" i="72"/>
  <c r="L175" i="72"/>
  <c r="D176" i="72"/>
  <c r="E176" i="72"/>
  <c r="F176" i="72"/>
  <c r="L176" i="72"/>
  <c r="D177" i="72"/>
  <c r="E177" i="72"/>
  <c r="F177" i="72"/>
  <c r="L177" i="72"/>
  <c r="D178" i="72"/>
  <c r="E178" i="72"/>
  <c r="F178" i="72"/>
  <c r="L178" i="72"/>
  <c r="D179" i="72"/>
  <c r="E179" i="72"/>
  <c r="F179" i="72"/>
  <c r="L179" i="72"/>
  <c r="D180" i="72"/>
  <c r="E180" i="72"/>
  <c r="F180" i="72"/>
  <c r="L180" i="72"/>
  <c r="D181" i="72"/>
  <c r="E181" i="72"/>
  <c r="F181" i="72"/>
  <c r="L181" i="72"/>
  <c r="D182" i="72"/>
  <c r="E182" i="72"/>
  <c r="F182" i="72"/>
  <c r="L182" i="72"/>
  <c r="D183" i="72"/>
  <c r="E183" i="72"/>
  <c r="F183" i="72"/>
  <c r="L183" i="72"/>
  <c r="D184" i="72"/>
  <c r="E184" i="72"/>
  <c r="F184" i="72"/>
  <c r="L184" i="72"/>
  <c r="D185" i="72"/>
  <c r="E185" i="72"/>
  <c r="F185" i="72"/>
  <c r="L185" i="72"/>
  <c r="D186" i="72"/>
  <c r="E186" i="72"/>
  <c r="F186" i="72"/>
  <c r="L186" i="72"/>
  <c r="D187" i="72"/>
  <c r="E187" i="72"/>
  <c r="F187" i="72"/>
  <c r="L187" i="72"/>
  <c r="D188" i="72"/>
  <c r="E188" i="72"/>
  <c r="F188" i="72"/>
  <c r="L188" i="72"/>
  <c r="D189" i="72"/>
  <c r="E189" i="72"/>
  <c r="F189" i="72"/>
  <c r="L189" i="72"/>
  <c r="D190" i="72"/>
  <c r="E190" i="72"/>
  <c r="F190" i="72"/>
  <c r="L190" i="72"/>
  <c r="D191" i="72"/>
  <c r="E191" i="72"/>
  <c r="F191" i="72"/>
  <c r="L191" i="72"/>
  <c r="D192" i="72"/>
  <c r="E192" i="72"/>
  <c r="F192" i="72"/>
  <c r="L192" i="72"/>
  <c r="D193" i="72"/>
  <c r="E193" i="72"/>
  <c r="F193" i="72"/>
  <c r="L193" i="72"/>
  <c r="D194" i="72"/>
  <c r="E194" i="72"/>
  <c r="F194" i="72"/>
  <c r="L194" i="72"/>
  <c r="D195" i="72"/>
  <c r="E195" i="72"/>
  <c r="F195" i="72"/>
  <c r="L195" i="72"/>
  <c r="D196" i="72"/>
  <c r="E196" i="72"/>
  <c r="F196" i="72"/>
  <c r="L196" i="72"/>
  <c r="D197" i="72"/>
  <c r="E197" i="72"/>
  <c r="F197" i="72"/>
  <c r="L197" i="72"/>
  <c r="D198" i="72"/>
  <c r="E198" i="72"/>
  <c r="F198" i="72"/>
  <c r="L198" i="72"/>
  <c r="D199" i="72"/>
  <c r="E199" i="72"/>
  <c r="F199" i="72"/>
  <c r="L199" i="72"/>
  <c r="D200" i="72"/>
  <c r="E200" i="72"/>
  <c r="F200" i="72"/>
  <c r="L200" i="72"/>
  <c r="D201" i="72"/>
  <c r="E201" i="72"/>
  <c r="F201" i="72"/>
  <c r="L201" i="72"/>
  <c r="D202" i="72"/>
  <c r="E202" i="72"/>
  <c r="F202" i="72"/>
  <c r="L202" i="72"/>
  <c r="D203" i="72"/>
  <c r="E203" i="72"/>
  <c r="F203" i="72"/>
  <c r="L203" i="72"/>
  <c r="D204" i="72"/>
  <c r="E204" i="72"/>
  <c r="F204" i="72"/>
  <c r="L204" i="72"/>
  <c r="D205" i="72"/>
  <c r="E205" i="72"/>
  <c r="F205" i="72"/>
  <c r="L205" i="72"/>
  <c r="D206" i="72"/>
  <c r="E206" i="72"/>
  <c r="F206" i="72"/>
  <c r="L206" i="72"/>
  <c r="D207" i="72"/>
  <c r="E207" i="72"/>
  <c r="F207" i="72"/>
  <c r="L207" i="72"/>
  <c r="D208" i="72"/>
  <c r="E208" i="72"/>
  <c r="F208" i="72"/>
  <c r="L208" i="72"/>
  <c r="D209" i="72"/>
  <c r="E209" i="72"/>
  <c r="F209" i="72"/>
  <c r="L209" i="72"/>
  <c r="D210" i="72"/>
  <c r="E210" i="72"/>
  <c r="F210" i="72"/>
  <c r="L210" i="72"/>
  <c r="D211" i="72"/>
  <c r="E211" i="72"/>
  <c r="F211" i="72"/>
  <c r="L211" i="72"/>
  <c r="D212" i="72"/>
  <c r="E212" i="72"/>
  <c r="F212" i="72"/>
  <c r="L212" i="72"/>
  <c r="D213" i="72"/>
  <c r="E213" i="72"/>
  <c r="F213" i="72"/>
  <c r="L213" i="72"/>
  <c r="D214" i="72"/>
  <c r="E214" i="72"/>
  <c r="F214" i="72"/>
  <c r="L214" i="72"/>
  <c r="D215" i="72"/>
  <c r="E215" i="72"/>
  <c r="F215" i="72"/>
  <c r="L215" i="72"/>
  <c r="D216" i="72"/>
  <c r="E216" i="72"/>
  <c r="F216" i="72"/>
  <c r="L216" i="72"/>
  <c r="D217" i="72"/>
  <c r="E217" i="72"/>
  <c r="F217" i="72"/>
  <c r="L217" i="72"/>
  <c r="D218" i="72"/>
  <c r="E218" i="72"/>
  <c r="F218" i="72"/>
  <c r="L218" i="72"/>
  <c r="D219" i="72"/>
  <c r="E219" i="72"/>
  <c r="F219" i="72"/>
  <c r="L219" i="72"/>
  <c r="D220" i="72"/>
  <c r="E220" i="72"/>
  <c r="F220" i="72"/>
  <c r="L220" i="72"/>
  <c r="D221" i="72"/>
  <c r="E221" i="72"/>
  <c r="F221" i="72"/>
  <c r="L221" i="72"/>
  <c r="D222" i="72"/>
  <c r="E222" i="72"/>
  <c r="F222" i="72"/>
  <c r="L222" i="72"/>
  <c r="D223" i="72"/>
  <c r="E223" i="72"/>
  <c r="F223" i="72"/>
  <c r="L223" i="72"/>
  <c r="D224" i="72"/>
  <c r="E224" i="72"/>
  <c r="F224" i="72"/>
  <c r="L224" i="72"/>
  <c r="D225" i="72"/>
  <c r="E225" i="72"/>
  <c r="F225" i="72"/>
  <c r="L225" i="72"/>
  <c r="D226" i="72"/>
  <c r="E226" i="72"/>
  <c r="F226" i="72"/>
  <c r="L226" i="72"/>
  <c r="D227" i="72"/>
  <c r="E227" i="72"/>
  <c r="F227" i="72"/>
  <c r="L227" i="72"/>
  <c r="D228" i="72"/>
  <c r="E228" i="72"/>
  <c r="F228" i="72"/>
  <c r="L228" i="72"/>
  <c r="D229" i="72"/>
  <c r="E229" i="72"/>
  <c r="F229" i="72"/>
  <c r="L229" i="72"/>
  <c r="D230" i="72"/>
  <c r="E230" i="72"/>
  <c r="F230" i="72"/>
  <c r="L230" i="72"/>
  <c r="D231" i="72"/>
  <c r="E231" i="72"/>
  <c r="F231" i="72"/>
  <c r="L231" i="72"/>
  <c r="D232" i="72"/>
  <c r="E232" i="72"/>
  <c r="F232" i="72"/>
  <c r="L232" i="72"/>
  <c r="D233" i="72"/>
  <c r="E233" i="72"/>
  <c r="F233" i="72"/>
  <c r="L233" i="72"/>
  <c r="D234" i="72"/>
  <c r="E234" i="72"/>
  <c r="F234" i="72"/>
  <c r="L234" i="72"/>
  <c r="D235" i="72"/>
  <c r="E235" i="72"/>
  <c r="F235" i="72"/>
  <c r="L235" i="72"/>
  <c r="D236" i="72"/>
  <c r="E236" i="72"/>
  <c r="F236" i="72"/>
  <c r="L236" i="72"/>
  <c r="D237" i="72"/>
  <c r="E237" i="72"/>
  <c r="F237" i="72"/>
  <c r="L237" i="72"/>
  <c r="D238" i="72"/>
  <c r="E238" i="72"/>
  <c r="F238" i="72"/>
  <c r="L238" i="72"/>
  <c r="D239" i="72"/>
  <c r="E239" i="72"/>
  <c r="F239" i="72"/>
  <c r="L239" i="72"/>
  <c r="D240" i="72"/>
  <c r="E240" i="72"/>
  <c r="F240" i="72"/>
  <c r="L240" i="72"/>
  <c r="D241" i="72"/>
  <c r="E241" i="72"/>
  <c r="F241" i="72"/>
  <c r="L241" i="72"/>
  <c r="D242" i="72"/>
  <c r="E242" i="72"/>
  <c r="F242" i="72"/>
  <c r="L242" i="72"/>
  <c r="D243" i="72"/>
  <c r="E243" i="72"/>
  <c r="F243" i="72"/>
  <c r="L243" i="72"/>
  <c r="D244" i="72"/>
  <c r="E244" i="72"/>
  <c r="F244" i="72"/>
  <c r="L244" i="72"/>
  <c r="D245" i="72"/>
  <c r="E245" i="72"/>
  <c r="F245" i="72"/>
  <c r="L245" i="72"/>
  <c r="D246" i="72"/>
  <c r="E246" i="72"/>
  <c r="F246" i="72"/>
  <c r="L246" i="72"/>
  <c r="D247" i="72"/>
  <c r="E247" i="72"/>
  <c r="F247" i="72"/>
  <c r="L247" i="72"/>
  <c r="D248" i="72"/>
  <c r="E248" i="72"/>
  <c r="F248" i="72"/>
  <c r="L248" i="72"/>
  <c r="D249" i="72"/>
  <c r="E249" i="72"/>
  <c r="F249" i="72"/>
  <c r="L249" i="72"/>
  <c r="D250" i="72"/>
  <c r="E250" i="72"/>
  <c r="F250" i="72"/>
  <c r="L250" i="72"/>
  <c r="D251" i="72"/>
  <c r="E251" i="72"/>
  <c r="F251" i="72"/>
  <c r="L251" i="72"/>
  <c r="D252" i="72"/>
  <c r="E252" i="72"/>
  <c r="F252" i="72"/>
  <c r="L252" i="72"/>
  <c r="D253" i="72"/>
  <c r="E253" i="72"/>
  <c r="F253" i="72"/>
  <c r="L253" i="72"/>
  <c r="D254" i="72"/>
  <c r="E254" i="72"/>
  <c r="F254" i="72"/>
  <c r="L254" i="72"/>
  <c r="D255" i="72"/>
  <c r="E255" i="72"/>
  <c r="F255" i="72"/>
  <c r="L255" i="72"/>
  <c r="D256" i="72"/>
  <c r="E256" i="72"/>
  <c r="F256" i="72"/>
  <c r="L256" i="72"/>
  <c r="D257" i="72"/>
  <c r="E257" i="72"/>
  <c r="F257" i="72"/>
  <c r="L257" i="72"/>
  <c r="D258" i="72"/>
  <c r="E258" i="72"/>
  <c r="F258" i="72"/>
  <c r="L258" i="72"/>
  <c r="D259" i="72"/>
  <c r="E259" i="72"/>
  <c r="F259" i="72"/>
  <c r="L259" i="72"/>
  <c r="D260" i="72"/>
  <c r="E260" i="72"/>
  <c r="F260" i="72"/>
  <c r="L260" i="72"/>
  <c r="D261" i="72"/>
  <c r="E261" i="72"/>
  <c r="F261" i="72"/>
  <c r="L261" i="72"/>
  <c r="D262" i="72"/>
  <c r="E262" i="72"/>
  <c r="F262" i="72"/>
  <c r="L262" i="72"/>
  <c r="D263" i="72"/>
  <c r="E263" i="72"/>
  <c r="F263" i="72"/>
  <c r="L263" i="72"/>
  <c r="D264" i="72"/>
  <c r="E264" i="72"/>
  <c r="F264" i="72"/>
  <c r="L264" i="72"/>
  <c r="D265" i="72"/>
  <c r="E265" i="72"/>
  <c r="F265" i="72"/>
  <c r="L265" i="72"/>
  <c r="D266" i="72"/>
  <c r="E266" i="72"/>
  <c r="F266" i="72"/>
  <c r="L266" i="72"/>
  <c r="D267" i="72"/>
  <c r="E267" i="72"/>
  <c r="F267" i="72"/>
  <c r="L267" i="72"/>
  <c r="D268" i="72"/>
  <c r="E268" i="72"/>
  <c r="F268" i="72"/>
  <c r="L268" i="72"/>
  <c r="D269" i="72"/>
  <c r="E269" i="72"/>
  <c r="F269" i="72"/>
  <c r="L269" i="72"/>
  <c r="D270" i="72"/>
  <c r="E270" i="72"/>
  <c r="F270" i="72"/>
  <c r="L270" i="72"/>
  <c r="D271" i="72"/>
  <c r="E271" i="72"/>
  <c r="F271" i="72"/>
  <c r="L271" i="72"/>
  <c r="D272" i="72"/>
  <c r="E272" i="72"/>
  <c r="F272" i="72"/>
  <c r="L272" i="72"/>
  <c r="D273" i="72"/>
  <c r="E273" i="72"/>
  <c r="F273" i="72"/>
  <c r="L273" i="72"/>
  <c r="D274" i="72"/>
  <c r="E274" i="72"/>
  <c r="F274" i="72"/>
  <c r="L274" i="72"/>
  <c r="D275" i="72"/>
  <c r="E275" i="72"/>
  <c r="F275" i="72"/>
  <c r="L275" i="72"/>
  <c r="D276" i="72"/>
  <c r="E276" i="72"/>
  <c r="F276" i="72"/>
  <c r="L276" i="72"/>
  <c r="D277" i="72"/>
  <c r="E277" i="72"/>
  <c r="F277" i="72"/>
  <c r="L277" i="72"/>
  <c r="D278" i="72"/>
  <c r="E278" i="72"/>
  <c r="F278" i="72"/>
  <c r="L278" i="72"/>
  <c r="D279" i="72"/>
  <c r="E279" i="72"/>
  <c r="F279" i="72"/>
  <c r="L279" i="72"/>
  <c r="D280" i="72"/>
  <c r="E280" i="72"/>
  <c r="F280" i="72"/>
  <c r="L280" i="72"/>
  <c r="D281" i="72"/>
  <c r="E281" i="72"/>
  <c r="F281" i="72"/>
  <c r="L281" i="72"/>
  <c r="D282" i="72"/>
  <c r="E282" i="72"/>
  <c r="F282" i="72"/>
  <c r="L282" i="72"/>
  <c r="D283" i="72"/>
  <c r="E283" i="72"/>
  <c r="F283" i="72"/>
  <c r="L283" i="72"/>
  <c r="D284" i="72"/>
  <c r="E284" i="72"/>
  <c r="F284" i="72"/>
  <c r="L284" i="72"/>
  <c r="D285" i="72"/>
  <c r="E285" i="72"/>
  <c r="F285" i="72"/>
  <c r="L285" i="72"/>
  <c r="D286" i="72"/>
  <c r="E286" i="72"/>
  <c r="F286" i="72"/>
  <c r="L286" i="72"/>
  <c r="D287" i="72"/>
  <c r="E287" i="72"/>
  <c r="F287" i="72"/>
  <c r="L287" i="72"/>
  <c r="D288" i="72"/>
  <c r="E288" i="72"/>
  <c r="F288" i="72"/>
  <c r="L288" i="72"/>
  <c r="D289" i="72"/>
  <c r="E289" i="72"/>
  <c r="F289" i="72"/>
  <c r="L289" i="72"/>
  <c r="D290" i="72"/>
  <c r="E290" i="72"/>
  <c r="F290" i="72"/>
  <c r="L290" i="72"/>
  <c r="D291" i="72"/>
  <c r="E291" i="72"/>
  <c r="F291" i="72"/>
  <c r="L291" i="72"/>
  <c r="D292" i="72"/>
  <c r="E292" i="72"/>
  <c r="F292" i="72"/>
  <c r="L292" i="72"/>
  <c r="D293" i="72"/>
  <c r="E293" i="72"/>
  <c r="F293" i="72"/>
  <c r="L293" i="72"/>
  <c r="D294" i="72"/>
  <c r="E294" i="72"/>
  <c r="F294" i="72"/>
  <c r="L294" i="72"/>
  <c r="D295" i="72"/>
  <c r="E295" i="72"/>
  <c r="F295" i="72"/>
  <c r="L295" i="72"/>
  <c r="D296" i="72"/>
  <c r="E296" i="72"/>
  <c r="F296" i="72"/>
  <c r="L296" i="72"/>
  <c r="D297" i="72"/>
  <c r="E297" i="72"/>
  <c r="F297" i="72"/>
  <c r="L297" i="72"/>
  <c r="D298" i="72"/>
  <c r="E298" i="72"/>
  <c r="F298" i="72"/>
  <c r="L298" i="72"/>
  <c r="D299" i="72"/>
  <c r="E299" i="72"/>
  <c r="F299" i="72"/>
  <c r="L299" i="72"/>
  <c r="D300" i="72"/>
  <c r="E300" i="72"/>
  <c r="F300" i="72"/>
  <c r="L300" i="72"/>
  <c r="D301" i="72"/>
  <c r="E301" i="72"/>
  <c r="F301" i="72"/>
  <c r="L301" i="72"/>
  <c r="D302" i="72"/>
  <c r="E302" i="72"/>
  <c r="F302" i="72"/>
  <c r="L302" i="72"/>
  <c r="D303" i="72"/>
  <c r="E303" i="72"/>
  <c r="F303" i="72"/>
  <c r="L303" i="72"/>
  <c r="D304" i="72"/>
  <c r="E304" i="72"/>
  <c r="F304" i="72"/>
  <c r="L304" i="72"/>
  <c r="D305" i="72"/>
  <c r="E305" i="72"/>
  <c r="F305" i="72"/>
  <c r="L305" i="72"/>
  <c r="D306" i="72"/>
  <c r="E306" i="72"/>
  <c r="F306" i="72"/>
  <c r="L306" i="72"/>
  <c r="D307" i="72"/>
  <c r="E307" i="72"/>
  <c r="F307" i="72"/>
  <c r="L307" i="72"/>
  <c r="D308" i="72"/>
  <c r="E308" i="72"/>
  <c r="F308" i="72"/>
  <c r="L308" i="72"/>
  <c r="D309" i="72"/>
  <c r="E309" i="72"/>
  <c r="F309" i="72"/>
  <c r="L309" i="72"/>
  <c r="D310" i="72"/>
  <c r="E310" i="72"/>
  <c r="F310" i="72"/>
  <c r="L310" i="72"/>
  <c r="D311" i="72"/>
  <c r="E311" i="72"/>
  <c r="F311" i="72"/>
  <c r="L311" i="72"/>
  <c r="D312" i="72"/>
  <c r="E312" i="72"/>
  <c r="F312" i="72"/>
  <c r="L312" i="72"/>
  <c r="D313" i="72"/>
  <c r="E313" i="72"/>
  <c r="F313" i="72"/>
  <c r="L313" i="72"/>
  <c r="D314" i="72"/>
  <c r="E314" i="72"/>
  <c r="F314" i="72"/>
  <c r="L314" i="72"/>
  <c r="D315" i="72"/>
  <c r="E315" i="72"/>
  <c r="F315" i="72"/>
  <c r="L315" i="72"/>
  <c r="D316" i="72"/>
  <c r="E316" i="72"/>
  <c r="F316" i="72"/>
  <c r="L316" i="72"/>
  <c r="D317" i="72"/>
  <c r="E317" i="72"/>
  <c r="F317" i="72"/>
  <c r="L317" i="72"/>
  <c r="D318" i="72"/>
  <c r="E318" i="72"/>
  <c r="F318" i="72"/>
  <c r="L318" i="72"/>
  <c r="D319" i="72"/>
  <c r="E319" i="72"/>
  <c r="F319" i="72"/>
  <c r="L319" i="72"/>
  <c r="D320" i="72"/>
  <c r="E320" i="72"/>
  <c r="F320" i="72"/>
  <c r="L320" i="72"/>
  <c r="D321" i="72"/>
  <c r="E321" i="72"/>
  <c r="F321" i="72"/>
  <c r="L321" i="72"/>
  <c r="D322" i="72"/>
  <c r="E322" i="72"/>
  <c r="F322" i="72"/>
  <c r="L322" i="72"/>
  <c r="D323" i="72"/>
  <c r="E323" i="72"/>
  <c r="F323" i="72"/>
  <c r="L323" i="72"/>
  <c r="D324" i="72"/>
  <c r="E324" i="72"/>
  <c r="F324" i="72"/>
  <c r="L324" i="72"/>
  <c r="D325" i="72"/>
  <c r="E325" i="72"/>
  <c r="F325" i="72"/>
  <c r="L325" i="72"/>
  <c r="D326" i="72"/>
  <c r="E326" i="72"/>
  <c r="F326" i="72"/>
  <c r="L326" i="72"/>
  <c r="D327" i="72"/>
  <c r="E327" i="72"/>
  <c r="F327" i="72"/>
  <c r="L327" i="72"/>
  <c r="D328" i="72"/>
  <c r="E328" i="72"/>
  <c r="F328" i="72"/>
  <c r="L328" i="72"/>
  <c r="D329" i="72"/>
  <c r="E329" i="72"/>
  <c r="F329" i="72"/>
  <c r="L329" i="72"/>
  <c r="D330" i="72"/>
  <c r="E330" i="72"/>
  <c r="F330" i="72"/>
  <c r="L330" i="72"/>
  <c r="D331" i="72"/>
  <c r="E331" i="72"/>
  <c r="F331" i="72"/>
  <c r="L331" i="72"/>
  <c r="D332" i="72"/>
  <c r="E332" i="72"/>
  <c r="F332" i="72"/>
  <c r="L332" i="72"/>
  <c r="D333" i="72"/>
  <c r="E333" i="72"/>
  <c r="F333" i="72"/>
  <c r="L333" i="72"/>
  <c r="D334" i="72"/>
  <c r="E334" i="72"/>
  <c r="F334" i="72"/>
  <c r="L334" i="72"/>
  <c r="D335" i="72"/>
  <c r="E335" i="72"/>
  <c r="F335" i="72"/>
  <c r="L335" i="72"/>
  <c r="D336" i="72"/>
  <c r="E336" i="72"/>
  <c r="F336" i="72"/>
  <c r="L336" i="72"/>
  <c r="D337" i="72"/>
  <c r="E337" i="72"/>
  <c r="F337" i="72"/>
  <c r="L337" i="72"/>
  <c r="D338" i="72"/>
  <c r="E338" i="72"/>
  <c r="F338" i="72"/>
  <c r="L338" i="72"/>
  <c r="D339" i="72"/>
  <c r="E339" i="72"/>
  <c r="F339" i="72"/>
  <c r="L339" i="72"/>
  <c r="D340" i="72"/>
  <c r="E340" i="72"/>
  <c r="F340" i="72"/>
  <c r="L340" i="72"/>
  <c r="D341" i="72"/>
  <c r="E341" i="72"/>
  <c r="F341" i="72"/>
  <c r="L341" i="72"/>
  <c r="D342" i="72"/>
  <c r="E342" i="72"/>
  <c r="F342" i="72"/>
  <c r="L342" i="72"/>
  <c r="D343" i="72"/>
  <c r="E343" i="72"/>
  <c r="F343" i="72"/>
  <c r="L343" i="72"/>
  <c r="D344" i="72"/>
  <c r="E344" i="72"/>
  <c r="F344" i="72"/>
  <c r="L344" i="72"/>
  <c r="D345" i="72"/>
  <c r="E345" i="72"/>
  <c r="F345" i="72"/>
  <c r="L345" i="72"/>
  <c r="D346" i="72"/>
  <c r="E346" i="72"/>
  <c r="F346" i="72"/>
  <c r="L346" i="72"/>
  <c r="D347" i="72"/>
  <c r="E347" i="72"/>
  <c r="F347" i="72"/>
  <c r="L347" i="72"/>
  <c r="D348" i="72"/>
  <c r="E348" i="72"/>
  <c r="F348" i="72"/>
  <c r="L348" i="72"/>
  <c r="D349" i="72"/>
  <c r="E349" i="72"/>
  <c r="F349" i="72"/>
  <c r="L349" i="72"/>
  <c r="D350" i="72"/>
  <c r="E350" i="72"/>
  <c r="F350" i="72"/>
  <c r="L350" i="72"/>
  <c r="D351" i="72"/>
  <c r="E351" i="72"/>
  <c r="F351" i="72"/>
  <c r="L351" i="72"/>
  <c r="D352" i="72"/>
  <c r="E352" i="72"/>
  <c r="F352" i="72"/>
  <c r="L352" i="72"/>
  <c r="D353" i="72"/>
  <c r="E353" i="72"/>
  <c r="F353" i="72"/>
  <c r="L353" i="72"/>
  <c r="D354" i="72"/>
  <c r="E354" i="72"/>
  <c r="F354" i="72"/>
  <c r="L354" i="72"/>
  <c r="D355" i="72"/>
  <c r="E355" i="72"/>
  <c r="F355" i="72"/>
  <c r="L355" i="72"/>
  <c r="D356" i="72"/>
  <c r="E356" i="72"/>
  <c r="F356" i="72"/>
  <c r="L356" i="72"/>
  <c r="D357" i="72"/>
  <c r="E357" i="72"/>
  <c r="F357" i="72"/>
  <c r="L357" i="72"/>
  <c r="D358" i="72"/>
  <c r="E358" i="72"/>
  <c r="F358" i="72"/>
  <c r="L358" i="72"/>
  <c r="D359" i="72"/>
  <c r="E359" i="72"/>
  <c r="F359" i="72"/>
  <c r="L359" i="72"/>
  <c r="D360" i="72"/>
  <c r="E360" i="72"/>
  <c r="F360" i="72"/>
  <c r="L360" i="72"/>
  <c r="D361" i="72"/>
  <c r="E361" i="72"/>
  <c r="F361" i="72"/>
  <c r="L361" i="72"/>
  <c r="D362" i="72"/>
  <c r="E362" i="72"/>
  <c r="F362" i="72"/>
  <c r="L362" i="72"/>
  <c r="D363" i="72"/>
  <c r="E363" i="72"/>
  <c r="F363" i="72"/>
  <c r="L363" i="72"/>
  <c r="D364" i="72"/>
  <c r="E364" i="72"/>
  <c r="F364" i="72"/>
  <c r="L364" i="72"/>
  <c r="D365" i="72"/>
  <c r="E365" i="72"/>
  <c r="F365" i="72"/>
  <c r="L365" i="72"/>
  <c r="D366" i="72"/>
  <c r="E366" i="72"/>
  <c r="F366" i="72"/>
  <c r="L366" i="72"/>
  <c r="D367" i="72"/>
  <c r="E367" i="72"/>
  <c r="F367" i="72"/>
  <c r="L367" i="72"/>
  <c r="D368" i="72"/>
  <c r="E368" i="72"/>
  <c r="F368" i="72"/>
  <c r="L368" i="72"/>
  <c r="D369" i="72"/>
  <c r="E369" i="72"/>
  <c r="F369" i="72"/>
  <c r="L369" i="72"/>
  <c r="D370" i="72"/>
  <c r="E370" i="72"/>
  <c r="F370" i="72"/>
  <c r="L370" i="72"/>
  <c r="D371" i="72"/>
  <c r="E371" i="72"/>
  <c r="F371" i="72"/>
  <c r="L371" i="72"/>
  <c r="D372" i="72"/>
  <c r="E372" i="72"/>
  <c r="F372" i="72"/>
  <c r="L372" i="72"/>
  <c r="D373" i="72"/>
  <c r="E373" i="72"/>
  <c r="F373" i="72"/>
  <c r="L373" i="72"/>
  <c r="D374" i="72"/>
  <c r="E374" i="72"/>
  <c r="F374" i="72"/>
  <c r="L374" i="72"/>
  <c r="D375" i="72"/>
  <c r="E375" i="72"/>
  <c r="F375" i="72"/>
  <c r="L375" i="72"/>
  <c r="D376" i="72"/>
  <c r="E376" i="72"/>
  <c r="F376" i="72"/>
  <c r="L376" i="72"/>
  <c r="D377" i="72"/>
  <c r="E377" i="72"/>
  <c r="F377" i="72"/>
  <c r="L377" i="72"/>
  <c r="D378" i="72"/>
  <c r="E378" i="72"/>
  <c r="F378" i="72"/>
  <c r="L378" i="72"/>
  <c r="D379" i="72"/>
  <c r="E379" i="72"/>
  <c r="F379" i="72"/>
  <c r="L379" i="72"/>
  <c r="D380" i="72"/>
  <c r="E380" i="72"/>
  <c r="F380" i="72"/>
  <c r="L380" i="72"/>
  <c r="D381" i="72"/>
  <c r="E381" i="72"/>
  <c r="F381" i="72"/>
  <c r="L381" i="72"/>
  <c r="D382" i="72"/>
  <c r="E382" i="72"/>
  <c r="F382" i="72"/>
  <c r="L382" i="72"/>
  <c r="D383" i="72"/>
  <c r="E383" i="72"/>
  <c r="F383" i="72"/>
  <c r="L383" i="72"/>
  <c r="D384" i="72"/>
  <c r="E384" i="72"/>
  <c r="F384" i="72"/>
  <c r="L384" i="72"/>
  <c r="D385" i="72"/>
  <c r="E385" i="72"/>
  <c r="F385" i="72"/>
  <c r="L385" i="72"/>
  <c r="D386" i="72"/>
  <c r="E386" i="72"/>
  <c r="F386" i="72"/>
  <c r="L386" i="72"/>
  <c r="D387" i="72"/>
  <c r="E387" i="72"/>
  <c r="F387" i="72"/>
  <c r="L387" i="72"/>
  <c r="D388" i="72"/>
  <c r="E388" i="72"/>
  <c r="F388" i="72"/>
  <c r="L388" i="72"/>
  <c r="D389" i="72"/>
  <c r="E389" i="72"/>
  <c r="F389" i="72"/>
  <c r="L389" i="72"/>
  <c r="D390" i="72"/>
  <c r="E390" i="72"/>
  <c r="F390" i="72"/>
  <c r="L390" i="72"/>
  <c r="D391" i="72"/>
  <c r="E391" i="72"/>
  <c r="F391" i="72"/>
  <c r="L391" i="72"/>
  <c r="D392" i="72"/>
  <c r="E392" i="72"/>
  <c r="F392" i="72"/>
  <c r="L392" i="72"/>
  <c r="D393" i="72"/>
  <c r="E393" i="72"/>
  <c r="F393" i="72"/>
  <c r="L393" i="72"/>
  <c r="D394" i="72"/>
  <c r="E394" i="72"/>
  <c r="F394" i="72"/>
  <c r="L394" i="72"/>
  <c r="D395" i="72"/>
  <c r="E395" i="72"/>
  <c r="F395" i="72"/>
  <c r="L395" i="72"/>
  <c r="D396" i="72"/>
  <c r="E396" i="72"/>
  <c r="F396" i="72"/>
  <c r="L396" i="72"/>
  <c r="D397" i="72"/>
  <c r="E397" i="72"/>
  <c r="F397" i="72"/>
  <c r="L397" i="72"/>
  <c r="D398" i="72"/>
  <c r="E398" i="72"/>
  <c r="F398" i="72"/>
  <c r="L398" i="72"/>
  <c r="D399" i="72"/>
  <c r="E399" i="72"/>
  <c r="F399" i="72"/>
  <c r="L399" i="72"/>
  <c r="D400" i="72"/>
  <c r="E400" i="72"/>
  <c r="F400" i="72"/>
  <c r="L400" i="72"/>
  <c r="D401" i="72"/>
  <c r="E401" i="72"/>
  <c r="F401" i="72"/>
  <c r="L401" i="72"/>
  <c r="D402" i="72"/>
  <c r="E402" i="72"/>
  <c r="F402" i="72"/>
  <c r="L402" i="72"/>
  <c r="D403" i="72"/>
  <c r="E403" i="72"/>
  <c r="F403" i="72"/>
  <c r="L403" i="72"/>
  <c r="D404" i="72"/>
  <c r="E404" i="72"/>
  <c r="F404" i="72"/>
  <c r="L404" i="72"/>
  <c r="D405" i="72"/>
  <c r="E405" i="72"/>
  <c r="F405" i="72"/>
  <c r="L405" i="72"/>
  <c r="D406" i="72"/>
  <c r="E406" i="72"/>
  <c r="F406" i="72"/>
  <c r="L406" i="72"/>
  <c r="D407" i="72"/>
  <c r="E407" i="72"/>
  <c r="F407" i="72"/>
  <c r="L407" i="72"/>
  <c r="D408" i="72"/>
  <c r="E408" i="72"/>
  <c r="F408" i="72"/>
  <c r="L408" i="72"/>
  <c r="D409" i="72"/>
  <c r="E409" i="72"/>
  <c r="F409" i="72"/>
  <c r="L409" i="72"/>
  <c r="D410" i="72"/>
  <c r="E410" i="72"/>
  <c r="F410" i="72"/>
  <c r="L410" i="72"/>
  <c r="D411" i="72"/>
  <c r="E411" i="72"/>
  <c r="F411" i="72"/>
  <c r="L411" i="72"/>
  <c r="D412" i="72"/>
  <c r="E412" i="72"/>
  <c r="F412" i="72"/>
  <c r="L412" i="72"/>
  <c r="D413" i="72"/>
  <c r="E413" i="72"/>
  <c r="F413" i="72"/>
  <c r="L413" i="72"/>
  <c r="D414" i="72"/>
  <c r="E414" i="72"/>
  <c r="F414" i="72"/>
  <c r="L414" i="72"/>
  <c r="D415" i="72"/>
  <c r="E415" i="72"/>
  <c r="F415" i="72"/>
  <c r="L415" i="72"/>
  <c r="D416" i="72"/>
  <c r="E416" i="72"/>
  <c r="F416" i="72"/>
  <c r="L416" i="72"/>
  <c r="D417" i="72"/>
  <c r="E417" i="72"/>
  <c r="F417" i="72"/>
  <c r="L417" i="72"/>
  <c r="D418" i="72"/>
  <c r="E418" i="72"/>
  <c r="F418" i="72"/>
  <c r="L418" i="72"/>
  <c r="D419" i="72"/>
  <c r="E419" i="72"/>
  <c r="F419" i="72"/>
  <c r="L419" i="72"/>
  <c r="D420" i="72"/>
  <c r="E420" i="72"/>
  <c r="F420" i="72"/>
  <c r="L420" i="72"/>
  <c r="D421" i="72"/>
  <c r="E421" i="72"/>
  <c r="F421" i="72"/>
  <c r="L421" i="72"/>
  <c r="D422" i="72"/>
  <c r="E422" i="72"/>
  <c r="F422" i="72"/>
  <c r="L422" i="72"/>
  <c r="D423" i="72"/>
  <c r="E423" i="72"/>
  <c r="F423" i="72"/>
  <c r="L423" i="72"/>
  <c r="D424" i="72"/>
  <c r="E424" i="72"/>
  <c r="F424" i="72"/>
  <c r="L424" i="72"/>
  <c r="D425" i="72"/>
  <c r="E425" i="72"/>
  <c r="F425" i="72"/>
  <c r="L425" i="72"/>
  <c r="D426" i="72"/>
  <c r="E426" i="72"/>
  <c r="F426" i="72"/>
  <c r="L426" i="72"/>
  <c r="D427" i="72"/>
  <c r="E427" i="72"/>
  <c r="F427" i="72"/>
  <c r="L427" i="72"/>
  <c r="D428" i="72"/>
  <c r="E428" i="72"/>
  <c r="F428" i="72"/>
  <c r="L428" i="72"/>
  <c r="D429" i="72"/>
  <c r="E429" i="72"/>
  <c r="F429" i="72"/>
  <c r="L429" i="72"/>
  <c r="D430" i="72"/>
  <c r="E430" i="72"/>
  <c r="F430" i="72"/>
  <c r="L430" i="72"/>
  <c r="D431" i="72"/>
  <c r="E431" i="72"/>
  <c r="F431" i="72"/>
  <c r="L431" i="72"/>
  <c r="D432" i="72"/>
  <c r="E432" i="72"/>
  <c r="F432" i="72"/>
  <c r="L432" i="72"/>
  <c r="D433" i="72"/>
  <c r="E433" i="72"/>
  <c r="F433" i="72"/>
  <c r="L433" i="72"/>
  <c r="D434" i="72"/>
  <c r="E434" i="72"/>
  <c r="F434" i="72"/>
  <c r="L434" i="72"/>
  <c r="D435" i="72"/>
  <c r="E435" i="72"/>
  <c r="F435" i="72"/>
  <c r="L435" i="72"/>
  <c r="D436" i="72"/>
  <c r="E436" i="72"/>
  <c r="F436" i="72"/>
  <c r="L436" i="72"/>
  <c r="D437" i="72"/>
  <c r="E437" i="72"/>
  <c r="F437" i="72"/>
  <c r="L437" i="72"/>
  <c r="D438" i="72"/>
  <c r="E438" i="72"/>
  <c r="F438" i="72"/>
  <c r="L438" i="72"/>
  <c r="D439" i="72"/>
  <c r="E439" i="72"/>
  <c r="F439" i="72"/>
  <c r="L439" i="72"/>
  <c r="D440" i="72"/>
  <c r="E440" i="72"/>
  <c r="F440" i="72"/>
  <c r="L440" i="72"/>
  <c r="D441" i="72"/>
  <c r="E441" i="72"/>
  <c r="F441" i="72"/>
  <c r="L441" i="72"/>
  <c r="D442" i="72"/>
  <c r="E442" i="72"/>
  <c r="F442" i="72"/>
  <c r="L442" i="72"/>
  <c r="D443" i="72"/>
  <c r="E443" i="72"/>
  <c r="F443" i="72"/>
  <c r="L443" i="72"/>
  <c r="D444" i="72"/>
  <c r="E444" i="72"/>
  <c r="F444" i="72"/>
  <c r="L444" i="72"/>
  <c r="D445" i="72"/>
  <c r="E445" i="72"/>
  <c r="F445" i="72"/>
  <c r="L445" i="72"/>
  <c r="D446" i="72"/>
  <c r="E446" i="72"/>
  <c r="F446" i="72"/>
  <c r="L446" i="72"/>
  <c r="D447" i="72"/>
  <c r="E447" i="72"/>
  <c r="F447" i="72"/>
  <c r="L447" i="72"/>
  <c r="D448" i="72"/>
  <c r="E448" i="72"/>
  <c r="F448" i="72"/>
  <c r="L448" i="72"/>
  <c r="D449" i="72"/>
  <c r="E449" i="72"/>
  <c r="F449" i="72"/>
  <c r="L449" i="72"/>
  <c r="D450" i="72"/>
  <c r="E450" i="72"/>
  <c r="F450" i="72"/>
  <c r="L450" i="72"/>
  <c r="D451" i="72"/>
  <c r="E451" i="72"/>
  <c r="F451" i="72"/>
  <c r="L451" i="72"/>
  <c r="D452" i="72"/>
  <c r="E452" i="72"/>
  <c r="F452" i="72"/>
  <c r="L452" i="72"/>
  <c r="D453" i="72"/>
  <c r="E453" i="72"/>
  <c r="F453" i="72"/>
  <c r="L453" i="72"/>
  <c r="D454" i="72"/>
  <c r="E454" i="72"/>
  <c r="F454" i="72"/>
  <c r="L454" i="72"/>
  <c r="D455" i="72"/>
  <c r="E455" i="72"/>
  <c r="F455" i="72"/>
  <c r="L455" i="72"/>
  <c r="D456" i="72"/>
  <c r="E456" i="72"/>
  <c r="F456" i="72"/>
  <c r="L456" i="72"/>
  <c r="D457" i="72"/>
  <c r="E457" i="72"/>
  <c r="F457" i="72"/>
  <c r="L457" i="72"/>
  <c r="D458" i="72"/>
  <c r="E458" i="72"/>
  <c r="F458" i="72"/>
  <c r="L458" i="72"/>
  <c r="D459" i="72"/>
  <c r="E459" i="72"/>
  <c r="F459" i="72"/>
  <c r="L459" i="72"/>
  <c r="D460" i="72"/>
  <c r="E460" i="72"/>
  <c r="F460" i="72"/>
  <c r="L460" i="72"/>
  <c r="D461" i="72"/>
  <c r="E461" i="72"/>
  <c r="F461" i="72"/>
  <c r="L461" i="72"/>
  <c r="D462" i="72"/>
  <c r="E462" i="72"/>
  <c r="F462" i="72"/>
  <c r="L462" i="72"/>
  <c r="D463" i="72"/>
  <c r="E463" i="72"/>
  <c r="F463" i="72"/>
  <c r="L463" i="72"/>
  <c r="D464" i="72"/>
  <c r="E464" i="72"/>
  <c r="F464" i="72"/>
  <c r="L464" i="72"/>
  <c r="D465" i="72"/>
  <c r="E465" i="72"/>
  <c r="F465" i="72"/>
  <c r="L465" i="72"/>
  <c r="D466" i="72"/>
  <c r="E466" i="72"/>
  <c r="F466" i="72"/>
  <c r="L466" i="72"/>
  <c r="D467" i="72"/>
  <c r="E467" i="72"/>
  <c r="F467" i="72"/>
  <c r="L467" i="72"/>
  <c r="D468" i="72"/>
  <c r="E468" i="72"/>
  <c r="F468" i="72"/>
  <c r="L468" i="72"/>
  <c r="D469" i="72"/>
  <c r="E469" i="72"/>
  <c r="F469" i="72"/>
  <c r="L469" i="72"/>
  <c r="D470" i="72"/>
  <c r="E470" i="72"/>
  <c r="F470" i="72"/>
  <c r="L470" i="72"/>
  <c r="D471" i="72"/>
  <c r="E471" i="72"/>
  <c r="F471" i="72"/>
  <c r="L471" i="72"/>
  <c r="D472" i="72"/>
  <c r="E472" i="72"/>
  <c r="F472" i="72"/>
  <c r="L472" i="72"/>
  <c r="D473" i="72"/>
  <c r="E473" i="72"/>
  <c r="F473" i="72"/>
  <c r="L473" i="72"/>
  <c r="D474" i="72"/>
  <c r="E474" i="72"/>
  <c r="F474" i="72"/>
  <c r="L474" i="72"/>
  <c r="D475" i="72"/>
  <c r="E475" i="72"/>
  <c r="F475" i="72"/>
  <c r="L475" i="72"/>
  <c r="D476" i="72"/>
  <c r="E476" i="72"/>
  <c r="F476" i="72"/>
  <c r="L476" i="72"/>
  <c r="D477" i="72"/>
  <c r="E477" i="72"/>
  <c r="F477" i="72"/>
  <c r="L477" i="72"/>
  <c r="D478" i="72"/>
  <c r="E478" i="72"/>
  <c r="F478" i="72"/>
  <c r="L478" i="72"/>
  <c r="D479" i="72"/>
  <c r="E479" i="72"/>
  <c r="F479" i="72"/>
  <c r="L479" i="72"/>
  <c r="D480" i="72"/>
  <c r="E480" i="72"/>
  <c r="F480" i="72"/>
  <c r="L480" i="72"/>
  <c r="D481" i="72"/>
  <c r="E481" i="72"/>
  <c r="F481" i="72"/>
  <c r="L481" i="72"/>
  <c r="D482" i="72"/>
  <c r="E482" i="72"/>
  <c r="F482" i="72"/>
  <c r="L482" i="72"/>
  <c r="D483" i="72"/>
  <c r="E483" i="72"/>
  <c r="F483" i="72"/>
  <c r="L483" i="72"/>
  <c r="D484" i="72"/>
  <c r="E484" i="72"/>
  <c r="F484" i="72"/>
  <c r="L484" i="72"/>
  <c r="D485" i="72"/>
  <c r="E485" i="72"/>
  <c r="F485" i="72"/>
  <c r="L485" i="72"/>
  <c r="D486" i="72"/>
  <c r="E486" i="72"/>
  <c r="F486" i="72"/>
  <c r="L486" i="72"/>
  <c r="D487" i="72"/>
  <c r="E487" i="72"/>
  <c r="F487" i="72"/>
  <c r="L487" i="72"/>
  <c r="D488" i="72"/>
  <c r="E488" i="72"/>
  <c r="F488" i="72"/>
  <c r="L488" i="72"/>
  <c r="D489" i="72"/>
  <c r="E489" i="72"/>
  <c r="F489" i="72"/>
  <c r="L489" i="72"/>
  <c r="D490" i="72"/>
  <c r="E490" i="72"/>
  <c r="F490" i="72"/>
  <c r="L490" i="72"/>
  <c r="D491" i="72"/>
  <c r="E491" i="72"/>
  <c r="F491" i="72"/>
  <c r="L491" i="72"/>
  <c r="D492" i="72"/>
  <c r="E492" i="72"/>
  <c r="F492" i="72"/>
  <c r="L492" i="72"/>
  <c r="D493" i="72"/>
  <c r="E493" i="72"/>
  <c r="F493" i="72"/>
  <c r="L493" i="72"/>
  <c r="D494" i="72"/>
  <c r="E494" i="72"/>
  <c r="F494" i="72"/>
  <c r="L494" i="72"/>
  <c r="D495" i="72"/>
  <c r="E495" i="72"/>
  <c r="F495" i="72"/>
  <c r="L495" i="72"/>
  <c r="D496" i="72"/>
  <c r="E496" i="72"/>
  <c r="F496" i="72"/>
  <c r="L496" i="72"/>
  <c r="D497" i="72"/>
  <c r="E497" i="72"/>
  <c r="F497" i="72"/>
  <c r="L497" i="72"/>
  <c r="D498" i="72"/>
  <c r="E498" i="72"/>
  <c r="F498" i="72"/>
  <c r="L498" i="72"/>
  <c r="D499" i="72"/>
  <c r="E499" i="72"/>
  <c r="F499" i="72"/>
  <c r="L499" i="72"/>
  <c r="D500" i="72"/>
  <c r="E500" i="72"/>
  <c r="F500" i="72"/>
  <c r="L500" i="72"/>
  <c r="D501" i="72"/>
  <c r="E501" i="72"/>
  <c r="F501" i="72"/>
  <c r="L501" i="72"/>
  <c r="D502" i="72"/>
  <c r="E502" i="72"/>
  <c r="F502" i="72"/>
  <c r="L502" i="72"/>
  <c r="D503" i="72"/>
  <c r="E503" i="72"/>
  <c r="F503" i="72"/>
  <c r="L503" i="72"/>
  <c r="D504" i="72"/>
  <c r="E504" i="72"/>
  <c r="F504" i="72"/>
  <c r="L504" i="72"/>
  <c r="D505" i="72"/>
  <c r="E505" i="72"/>
  <c r="F505" i="72"/>
  <c r="L505" i="72"/>
  <c r="D506" i="72"/>
  <c r="E506" i="72"/>
  <c r="F506" i="72"/>
  <c r="L506" i="72"/>
  <c r="L7" i="72"/>
  <c r="F7" i="72"/>
  <c r="E7" i="72"/>
  <c r="D7" i="72"/>
  <c r="C8" i="72"/>
  <c r="C9" i="72" s="1"/>
  <c r="C10" i="72" s="1"/>
  <c r="C11" i="72" s="1"/>
  <c r="C12" i="72" s="1"/>
  <c r="C13" i="72" s="1"/>
  <c r="C14" i="72" s="1"/>
  <c r="C15" i="72" s="1"/>
  <c r="C16" i="72" s="1"/>
  <c r="C17" i="72" s="1"/>
  <c r="C18" i="72" s="1"/>
  <c r="C19" i="72" s="1"/>
  <c r="C20" i="72" s="1"/>
  <c r="C21" i="72" s="1"/>
  <c r="C22" i="72" s="1"/>
  <c r="C23" i="72" s="1"/>
  <c r="C24" i="72" s="1"/>
  <c r="C25" i="72" s="1"/>
  <c r="C26" i="72" s="1"/>
  <c r="C27" i="72" s="1"/>
  <c r="C28" i="72" s="1"/>
  <c r="C29" i="72" s="1"/>
  <c r="C30" i="72" s="1"/>
  <c r="C31" i="72" s="1"/>
  <c r="C32" i="72" s="1"/>
  <c r="C33" i="72" s="1"/>
  <c r="C34" i="72" s="1"/>
  <c r="C35" i="72" s="1"/>
  <c r="C36" i="72" s="1"/>
  <c r="C37" i="72" s="1"/>
  <c r="C38" i="72" s="1"/>
  <c r="C39" i="72" s="1"/>
  <c r="C40" i="72" s="1"/>
  <c r="C41" i="72" s="1"/>
  <c r="C42" i="72" s="1"/>
  <c r="C43" i="72" s="1"/>
  <c r="C44" i="72" s="1"/>
  <c r="C45" i="72" s="1"/>
  <c r="C46" i="72" s="1"/>
  <c r="C47" i="72" s="1"/>
  <c r="C48" i="72" s="1"/>
  <c r="C49" i="72" s="1"/>
  <c r="C50" i="72" s="1"/>
  <c r="C51" i="72" s="1"/>
  <c r="C52" i="72" s="1"/>
  <c r="C53" i="72" s="1"/>
  <c r="C54" i="72" s="1"/>
  <c r="C55" i="72" s="1"/>
  <c r="C56" i="72" s="1"/>
  <c r="C57" i="72" s="1"/>
  <c r="C58" i="72" s="1"/>
  <c r="C59" i="72" s="1"/>
  <c r="C60" i="72" s="1"/>
  <c r="C61" i="72" s="1"/>
  <c r="C62" i="72" s="1"/>
  <c r="C63" i="72" s="1"/>
  <c r="C64" i="72" s="1"/>
  <c r="C65" i="72" s="1"/>
  <c r="C66" i="72" s="1"/>
  <c r="C67" i="72" s="1"/>
  <c r="C68" i="72" s="1"/>
  <c r="C69" i="72" s="1"/>
  <c r="C70" i="72" s="1"/>
  <c r="C71" i="72" s="1"/>
  <c r="C72" i="72" s="1"/>
  <c r="C73" i="72" s="1"/>
  <c r="C74" i="72" s="1"/>
  <c r="C75" i="72" s="1"/>
  <c r="C76" i="72" s="1"/>
  <c r="C77" i="72" s="1"/>
  <c r="C78" i="72" s="1"/>
  <c r="C79" i="72" s="1"/>
  <c r="C80" i="72" s="1"/>
  <c r="C81" i="72" s="1"/>
  <c r="C82" i="72" s="1"/>
  <c r="C83" i="72" s="1"/>
  <c r="C84" i="72" s="1"/>
  <c r="C85" i="72" s="1"/>
  <c r="C86" i="72" s="1"/>
  <c r="C87" i="72" s="1"/>
  <c r="C88" i="72" s="1"/>
  <c r="C89" i="72" s="1"/>
  <c r="C90" i="72" s="1"/>
  <c r="C91" i="72" s="1"/>
  <c r="C92" i="72" s="1"/>
  <c r="C93" i="72" s="1"/>
  <c r="C94" i="72" s="1"/>
  <c r="C95" i="72" s="1"/>
  <c r="C96" i="72" s="1"/>
  <c r="C97" i="72" s="1"/>
  <c r="C98" i="72" s="1"/>
  <c r="C99" i="72" s="1"/>
  <c r="C100" i="72" s="1"/>
  <c r="C101" i="72" s="1"/>
  <c r="C102" i="72" s="1"/>
  <c r="C103" i="72" s="1"/>
  <c r="C104" i="72" s="1"/>
  <c r="C105" i="72" s="1"/>
  <c r="C106" i="72" s="1"/>
  <c r="C107" i="72" s="1"/>
  <c r="C108" i="72" s="1"/>
  <c r="C109" i="72" s="1"/>
  <c r="C110" i="72" s="1"/>
  <c r="C111" i="72" s="1"/>
  <c r="C112" i="72" s="1"/>
  <c r="C113" i="72" s="1"/>
  <c r="C114" i="72" s="1"/>
  <c r="C115" i="72" s="1"/>
  <c r="C116" i="72" s="1"/>
  <c r="C117" i="72" s="1"/>
  <c r="C118" i="72" s="1"/>
  <c r="C119" i="72" s="1"/>
  <c r="C120" i="72" s="1"/>
  <c r="C121" i="72" s="1"/>
  <c r="C122" i="72" s="1"/>
  <c r="C123" i="72" s="1"/>
  <c r="C124" i="72" s="1"/>
  <c r="C125" i="72" s="1"/>
  <c r="C126" i="72" s="1"/>
  <c r="C127" i="72" s="1"/>
  <c r="C128" i="72" s="1"/>
  <c r="C129" i="72" s="1"/>
  <c r="C130" i="72" s="1"/>
  <c r="C131" i="72" s="1"/>
  <c r="C132" i="72" s="1"/>
  <c r="C133" i="72" s="1"/>
  <c r="C134" i="72" s="1"/>
  <c r="C135" i="72" s="1"/>
  <c r="C136" i="72" s="1"/>
  <c r="C137" i="72" s="1"/>
  <c r="C138" i="72" s="1"/>
  <c r="C139" i="72" s="1"/>
  <c r="C140" i="72" s="1"/>
  <c r="C141" i="72" s="1"/>
  <c r="C142" i="72" s="1"/>
  <c r="C143" i="72" s="1"/>
  <c r="C144" i="72" s="1"/>
  <c r="C145" i="72" s="1"/>
  <c r="C146" i="72" s="1"/>
  <c r="C147" i="72" s="1"/>
  <c r="C148" i="72" s="1"/>
  <c r="C149" i="72" s="1"/>
  <c r="C150" i="72" s="1"/>
  <c r="C151" i="72" s="1"/>
  <c r="C152" i="72" s="1"/>
  <c r="C153" i="72" s="1"/>
  <c r="C154" i="72" s="1"/>
  <c r="C155" i="72" s="1"/>
  <c r="C156" i="72" s="1"/>
  <c r="C157" i="72" s="1"/>
  <c r="C158" i="72" s="1"/>
  <c r="C159" i="72" s="1"/>
  <c r="C160" i="72" s="1"/>
  <c r="C161" i="72" s="1"/>
  <c r="C162" i="72" s="1"/>
  <c r="C163" i="72" s="1"/>
  <c r="C164" i="72" s="1"/>
  <c r="C165" i="72" s="1"/>
  <c r="C166" i="72" s="1"/>
  <c r="C167" i="72" s="1"/>
  <c r="C168" i="72" s="1"/>
  <c r="C169" i="72" s="1"/>
  <c r="C170" i="72" s="1"/>
  <c r="C171" i="72" s="1"/>
  <c r="C172" i="72" s="1"/>
  <c r="C173" i="72" s="1"/>
  <c r="C174" i="72" s="1"/>
  <c r="C175" i="72" s="1"/>
  <c r="C176" i="72" s="1"/>
  <c r="C177" i="72" s="1"/>
  <c r="C178" i="72" s="1"/>
  <c r="C179" i="72" s="1"/>
  <c r="C180" i="72" s="1"/>
  <c r="C181" i="72" s="1"/>
  <c r="C182" i="72" s="1"/>
  <c r="C183" i="72" s="1"/>
  <c r="C184" i="72" s="1"/>
  <c r="C185" i="72" s="1"/>
  <c r="C186" i="72" s="1"/>
  <c r="C187" i="72" s="1"/>
  <c r="C188" i="72" s="1"/>
  <c r="C189" i="72" s="1"/>
  <c r="C190" i="72" s="1"/>
  <c r="C191" i="72" s="1"/>
  <c r="C192" i="72" s="1"/>
  <c r="C193" i="72" s="1"/>
  <c r="C194" i="72" s="1"/>
  <c r="C195" i="72" s="1"/>
  <c r="C196" i="72" s="1"/>
  <c r="C197" i="72" s="1"/>
  <c r="C198" i="72" s="1"/>
  <c r="C199" i="72" s="1"/>
  <c r="C200" i="72" s="1"/>
  <c r="C201" i="72" s="1"/>
  <c r="C202" i="72" s="1"/>
  <c r="C203" i="72" s="1"/>
  <c r="C204" i="72" s="1"/>
  <c r="C205" i="72" s="1"/>
  <c r="C206" i="72" s="1"/>
  <c r="C207" i="72" s="1"/>
  <c r="C208" i="72" s="1"/>
  <c r="C209" i="72" s="1"/>
  <c r="C210" i="72" s="1"/>
  <c r="C211" i="72" s="1"/>
  <c r="C212" i="72" s="1"/>
  <c r="C213" i="72" s="1"/>
  <c r="C214" i="72" s="1"/>
  <c r="C215" i="72" s="1"/>
  <c r="C216" i="72" s="1"/>
  <c r="C217" i="72" s="1"/>
  <c r="C218" i="72" s="1"/>
  <c r="C219" i="72" s="1"/>
  <c r="C220" i="72" s="1"/>
  <c r="C221" i="72" s="1"/>
  <c r="C222" i="72" s="1"/>
  <c r="C223" i="72" s="1"/>
  <c r="C224" i="72" s="1"/>
  <c r="C225" i="72" s="1"/>
  <c r="C226" i="72" s="1"/>
  <c r="C227" i="72" s="1"/>
  <c r="C228" i="72" s="1"/>
  <c r="C229" i="72" s="1"/>
  <c r="C230" i="72" s="1"/>
  <c r="C231" i="72" s="1"/>
  <c r="C232" i="72" s="1"/>
  <c r="C233" i="72" s="1"/>
  <c r="C234" i="72" s="1"/>
  <c r="C235" i="72" s="1"/>
  <c r="C236" i="72" s="1"/>
  <c r="C237" i="72" s="1"/>
  <c r="C238" i="72" s="1"/>
  <c r="C239" i="72" s="1"/>
  <c r="C240" i="72" s="1"/>
  <c r="C241" i="72" s="1"/>
  <c r="C242" i="72" s="1"/>
  <c r="C243" i="72" s="1"/>
  <c r="C244" i="72" s="1"/>
  <c r="C245" i="72" s="1"/>
  <c r="C246" i="72" s="1"/>
  <c r="C247" i="72" s="1"/>
  <c r="C248" i="72" s="1"/>
  <c r="C249" i="72" s="1"/>
  <c r="C250" i="72" s="1"/>
  <c r="C251" i="72" s="1"/>
  <c r="C252" i="72" s="1"/>
  <c r="C253" i="72" s="1"/>
  <c r="C254" i="72" s="1"/>
  <c r="C255" i="72" s="1"/>
  <c r="C256" i="72" s="1"/>
  <c r="C257" i="72" s="1"/>
  <c r="C258" i="72" s="1"/>
  <c r="C259" i="72" s="1"/>
  <c r="C260" i="72" s="1"/>
  <c r="C261" i="72" s="1"/>
  <c r="C262" i="72" s="1"/>
  <c r="C263" i="72" s="1"/>
  <c r="C264" i="72" s="1"/>
  <c r="C265" i="72" s="1"/>
  <c r="C266" i="72" s="1"/>
  <c r="C267" i="72" s="1"/>
  <c r="C268" i="72" s="1"/>
  <c r="C269" i="72" s="1"/>
  <c r="C270" i="72" s="1"/>
  <c r="C271" i="72" s="1"/>
  <c r="C272" i="72" s="1"/>
  <c r="C273" i="72" s="1"/>
  <c r="C274" i="72" s="1"/>
  <c r="C275" i="72" s="1"/>
  <c r="C276" i="72" s="1"/>
  <c r="C277" i="72" s="1"/>
  <c r="C278" i="72" s="1"/>
  <c r="C279" i="72" s="1"/>
  <c r="C280" i="72" s="1"/>
  <c r="C281" i="72" s="1"/>
  <c r="C282" i="72" s="1"/>
  <c r="C283" i="72" s="1"/>
  <c r="C284" i="72" s="1"/>
  <c r="C285" i="72" s="1"/>
  <c r="C286" i="72" s="1"/>
  <c r="C287" i="72" s="1"/>
  <c r="C288" i="72" s="1"/>
  <c r="C289" i="72" s="1"/>
  <c r="C290" i="72" s="1"/>
  <c r="C291" i="72" s="1"/>
  <c r="C292" i="72" s="1"/>
  <c r="C293" i="72" s="1"/>
  <c r="C294" i="72" s="1"/>
  <c r="C295" i="72" s="1"/>
  <c r="C296" i="72" s="1"/>
  <c r="C297" i="72" s="1"/>
  <c r="C298" i="72" s="1"/>
  <c r="C299" i="72" s="1"/>
  <c r="C300" i="72" s="1"/>
  <c r="C301" i="72" s="1"/>
  <c r="C302" i="72" s="1"/>
  <c r="C303" i="72" s="1"/>
  <c r="C304" i="72" s="1"/>
  <c r="C305" i="72" s="1"/>
  <c r="C306" i="72" s="1"/>
  <c r="C307" i="72" s="1"/>
  <c r="C308" i="72" s="1"/>
  <c r="C309" i="72" s="1"/>
  <c r="C310" i="72" s="1"/>
  <c r="C311" i="72" s="1"/>
  <c r="C312" i="72" s="1"/>
  <c r="C313" i="72" s="1"/>
  <c r="C314" i="72" s="1"/>
  <c r="C315" i="72" s="1"/>
  <c r="C316" i="72" s="1"/>
  <c r="C317" i="72" s="1"/>
  <c r="C318" i="72" s="1"/>
  <c r="C319" i="72" s="1"/>
  <c r="C320" i="72" s="1"/>
  <c r="C321" i="72" s="1"/>
  <c r="C322" i="72" s="1"/>
  <c r="C323" i="72" s="1"/>
  <c r="C324" i="72" s="1"/>
  <c r="C325" i="72" s="1"/>
  <c r="C326" i="72" s="1"/>
  <c r="C327" i="72" s="1"/>
  <c r="C328" i="72" s="1"/>
  <c r="C329" i="72" s="1"/>
  <c r="C330" i="72" s="1"/>
  <c r="C331" i="72" s="1"/>
  <c r="C332" i="72" s="1"/>
  <c r="C333" i="72" s="1"/>
  <c r="C334" i="72" s="1"/>
  <c r="C335" i="72" s="1"/>
  <c r="C336" i="72" s="1"/>
  <c r="C337" i="72" s="1"/>
  <c r="C338" i="72" s="1"/>
  <c r="C339" i="72" s="1"/>
  <c r="C340" i="72" s="1"/>
  <c r="C341" i="72" s="1"/>
  <c r="C342" i="72" s="1"/>
  <c r="C343" i="72" s="1"/>
  <c r="C344" i="72" s="1"/>
  <c r="C345" i="72" s="1"/>
  <c r="C346" i="72" s="1"/>
  <c r="C347" i="72" s="1"/>
  <c r="C348" i="72" s="1"/>
  <c r="C349" i="72" s="1"/>
  <c r="C350" i="72" s="1"/>
  <c r="C351" i="72" s="1"/>
  <c r="C352" i="72" s="1"/>
  <c r="C353" i="72" s="1"/>
  <c r="C354" i="72" s="1"/>
  <c r="C355" i="72" s="1"/>
  <c r="C356" i="72" s="1"/>
  <c r="C357" i="72" s="1"/>
  <c r="C358" i="72" s="1"/>
  <c r="C359" i="72" s="1"/>
  <c r="C360" i="72" s="1"/>
  <c r="C361" i="72" s="1"/>
  <c r="C362" i="72" s="1"/>
  <c r="C363" i="72" s="1"/>
  <c r="C364" i="72" s="1"/>
  <c r="C365" i="72" s="1"/>
  <c r="C366" i="72" s="1"/>
  <c r="C367" i="72" s="1"/>
  <c r="C368" i="72" s="1"/>
  <c r="C369" i="72" s="1"/>
  <c r="C370" i="72" s="1"/>
  <c r="C371" i="72" s="1"/>
  <c r="C372" i="72" s="1"/>
  <c r="C373" i="72" s="1"/>
  <c r="C374" i="72" s="1"/>
  <c r="C375" i="72" s="1"/>
  <c r="C376" i="72" s="1"/>
  <c r="C377" i="72" s="1"/>
  <c r="C378" i="72" s="1"/>
  <c r="C379" i="72" s="1"/>
  <c r="C380" i="72" s="1"/>
  <c r="C381" i="72" s="1"/>
  <c r="C382" i="72" s="1"/>
  <c r="C383" i="72" s="1"/>
  <c r="C384" i="72" s="1"/>
  <c r="C385" i="72" s="1"/>
  <c r="C386" i="72" s="1"/>
  <c r="C387" i="72" s="1"/>
  <c r="C388" i="72" s="1"/>
  <c r="C389" i="72" s="1"/>
  <c r="C390" i="72" s="1"/>
  <c r="C391" i="72" s="1"/>
  <c r="C392" i="72" s="1"/>
  <c r="C393" i="72" s="1"/>
  <c r="C394" i="72" s="1"/>
  <c r="C395" i="72" s="1"/>
  <c r="C396" i="72" s="1"/>
  <c r="C397" i="72" s="1"/>
  <c r="C398" i="72" s="1"/>
  <c r="C399" i="72" s="1"/>
  <c r="C400" i="72" s="1"/>
  <c r="C401" i="72" s="1"/>
  <c r="C402" i="72" s="1"/>
  <c r="C403" i="72" s="1"/>
  <c r="C404" i="72" s="1"/>
  <c r="C405" i="72" s="1"/>
  <c r="C406" i="72" s="1"/>
  <c r="C407" i="72" s="1"/>
  <c r="C408" i="72" s="1"/>
  <c r="C409" i="72" s="1"/>
  <c r="C410" i="72" s="1"/>
  <c r="C411" i="72" s="1"/>
  <c r="C412" i="72" s="1"/>
  <c r="C413" i="72" s="1"/>
  <c r="C414" i="72" s="1"/>
  <c r="C415" i="72" s="1"/>
  <c r="C416" i="72" s="1"/>
  <c r="C417" i="72" s="1"/>
  <c r="C418" i="72" s="1"/>
  <c r="C419" i="72" s="1"/>
  <c r="C420" i="72" s="1"/>
  <c r="C421" i="72" s="1"/>
  <c r="C422" i="72" s="1"/>
  <c r="C423" i="72" s="1"/>
  <c r="C424" i="72" s="1"/>
  <c r="C425" i="72" s="1"/>
  <c r="C426" i="72" s="1"/>
  <c r="C427" i="72" s="1"/>
  <c r="C428" i="72" s="1"/>
  <c r="C429" i="72" s="1"/>
  <c r="C430" i="72" s="1"/>
  <c r="C431" i="72" s="1"/>
  <c r="C432" i="72" s="1"/>
  <c r="C433" i="72" s="1"/>
  <c r="C434" i="72" s="1"/>
  <c r="C435" i="72" s="1"/>
  <c r="C436" i="72" s="1"/>
  <c r="C437" i="72" s="1"/>
  <c r="C438" i="72" s="1"/>
  <c r="C439" i="72" s="1"/>
  <c r="C440" i="72" s="1"/>
  <c r="C441" i="72" s="1"/>
  <c r="C442" i="72" s="1"/>
  <c r="C443" i="72" s="1"/>
  <c r="C444" i="72" s="1"/>
  <c r="C445" i="72" s="1"/>
  <c r="C446" i="72" s="1"/>
  <c r="C447" i="72" s="1"/>
  <c r="C448" i="72" s="1"/>
  <c r="C449" i="72" s="1"/>
  <c r="C450" i="72" s="1"/>
  <c r="C451" i="72" s="1"/>
  <c r="C452" i="72" s="1"/>
  <c r="C453" i="72" s="1"/>
  <c r="C454" i="72" s="1"/>
  <c r="C455" i="72" s="1"/>
  <c r="C456" i="72" s="1"/>
  <c r="C457" i="72" s="1"/>
  <c r="C458" i="72" s="1"/>
  <c r="C459" i="72" s="1"/>
  <c r="C460" i="72" s="1"/>
  <c r="C461" i="72" s="1"/>
  <c r="C462" i="72" s="1"/>
  <c r="C463" i="72" s="1"/>
  <c r="C464" i="72" s="1"/>
  <c r="C465" i="72" s="1"/>
  <c r="C466" i="72" s="1"/>
  <c r="C467" i="72" s="1"/>
  <c r="C468" i="72" s="1"/>
  <c r="C469" i="72" s="1"/>
  <c r="C470" i="72" s="1"/>
  <c r="C471" i="72" s="1"/>
  <c r="C472" i="72" s="1"/>
  <c r="C473" i="72" s="1"/>
  <c r="C474" i="72" s="1"/>
  <c r="C475" i="72" s="1"/>
  <c r="C476" i="72" s="1"/>
  <c r="C477" i="72" s="1"/>
  <c r="C478" i="72" s="1"/>
  <c r="C479" i="72" s="1"/>
  <c r="C480" i="72" s="1"/>
  <c r="C481" i="72" s="1"/>
  <c r="C482" i="72" s="1"/>
  <c r="C483" i="72" s="1"/>
  <c r="C484" i="72" s="1"/>
  <c r="C485" i="72" s="1"/>
  <c r="C486" i="72" s="1"/>
  <c r="C487" i="72" s="1"/>
  <c r="C488" i="72" s="1"/>
  <c r="C489" i="72" s="1"/>
  <c r="C490" i="72" s="1"/>
  <c r="C491" i="72" s="1"/>
  <c r="C492" i="72" s="1"/>
  <c r="C493" i="72" s="1"/>
  <c r="C494" i="72" s="1"/>
  <c r="C495" i="72" s="1"/>
  <c r="C496" i="72" s="1"/>
  <c r="C497" i="72" s="1"/>
  <c r="C498" i="72" s="1"/>
  <c r="C499" i="72" s="1"/>
  <c r="C500" i="72" s="1"/>
  <c r="C501" i="72" s="1"/>
  <c r="C502" i="72" s="1"/>
  <c r="C503" i="72" s="1"/>
  <c r="C504" i="72" s="1"/>
  <c r="C505" i="72" s="1"/>
  <c r="C506" i="72" s="1"/>
  <c r="C9" i="71"/>
  <c r="C10" i="71" s="1"/>
  <c r="C11" i="71" s="1"/>
  <c r="C12" i="71" s="1"/>
  <c r="C13" i="71" s="1"/>
  <c r="C14" i="71" s="1"/>
  <c r="C15" i="71" s="1"/>
  <c r="C16" i="71" s="1"/>
  <c r="C17" i="71" s="1"/>
  <c r="C18" i="71" s="1"/>
  <c r="C19" i="71" s="1"/>
  <c r="C20" i="71" s="1"/>
  <c r="C21" i="71" s="1"/>
  <c r="C22" i="71" s="1"/>
  <c r="C23" i="71" s="1"/>
  <c r="C24" i="71" s="1"/>
  <c r="C25" i="71" s="1"/>
  <c r="C26" i="71" s="1"/>
  <c r="C27" i="71" s="1"/>
  <c r="C28" i="71" s="1"/>
  <c r="C29" i="71" s="1"/>
  <c r="C30" i="71" s="1"/>
  <c r="C31" i="71" s="1"/>
  <c r="C32" i="71" s="1"/>
  <c r="C33" i="71" s="1"/>
  <c r="C34" i="71" s="1"/>
  <c r="C35" i="71" s="1"/>
  <c r="C36" i="71" s="1"/>
  <c r="C37" i="71" s="1"/>
  <c r="C38" i="71" s="1"/>
  <c r="C39" i="71" s="1"/>
  <c r="C40" i="71" s="1"/>
  <c r="C41" i="71" s="1"/>
  <c r="C42" i="71" s="1"/>
  <c r="C43" i="71" s="1"/>
  <c r="C44" i="71" s="1"/>
  <c r="C45" i="71" s="1"/>
  <c r="C46" i="71" s="1"/>
  <c r="C47" i="71" s="1"/>
  <c r="C48" i="71" s="1"/>
  <c r="C49" i="71" s="1"/>
  <c r="C50" i="71" s="1"/>
  <c r="C51" i="71" s="1"/>
  <c r="C52" i="71" s="1"/>
  <c r="C53" i="71" s="1"/>
  <c r="C54" i="71" s="1"/>
  <c r="C55" i="71" s="1"/>
  <c r="C56" i="71" s="1"/>
  <c r="C57" i="71" s="1"/>
  <c r="C58" i="71" s="1"/>
  <c r="C59" i="71" s="1"/>
  <c r="C60" i="71" s="1"/>
  <c r="C61" i="71" s="1"/>
  <c r="C62" i="71" s="1"/>
  <c r="C63" i="71" s="1"/>
  <c r="C64" i="71" s="1"/>
  <c r="C65" i="71" s="1"/>
  <c r="C66" i="71" s="1"/>
  <c r="C67" i="71" s="1"/>
  <c r="C68" i="71" s="1"/>
  <c r="C69" i="71" s="1"/>
  <c r="C70" i="71" s="1"/>
  <c r="C71" i="71" s="1"/>
  <c r="C72" i="71" s="1"/>
  <c r="C73" i="71" s="1"/>
  <c r="C74" i="71" s="1"/>
  <c r="C75" i="71" s="1"/>
  <c r="C76" i="71" s="1"/>
  <c r="C77" i="71" s="1"/>
  <c r="C78" i="71" s="1"/>
  <c r="C79" i="71" s="1"/>
  <c r="C80" i="71" s="1"/>
  <c r="C81" i="71" s="1"/>
  <c r="C82" i="71" s="1"/>
  <c r="C83" i="71" s="1"/>
  <c r="C84" i="71" s="1"/>
  <c r="C85" i="71" s="1"/>
  <c r="C86" i="71" s="1"/>
  <c r="C87" i="71" s="1"/>
  <c r="C88" i="71" s="1"/>
  <c r="C89" i="71" s="1"/>
  <c r="C90" i="71" s="1"/>
  <c r="C91" i="71" s="1"/>
  <c r="C92" i="71" s="1"/>
  <c r="C93" i="71" s="1"/>
  <c r="C94" i="71" s="1"/>
  <c r="C95" i="71" s="1"/>
  <c r="C96" i="71" s="1"/>
  <c r="C97" i="71" s="1"/>
  <c r="C98" i="71" s="1"/>
  <c r="C99" i="71" s="1"/>
  <c r="C100" i="71" s="1"/>
  <c r="C101" i="71" s="1"/>
  <c r="C102" i="71" s="1"/>
  <c r="C103" i="71" s="1"/>
  <c r="C104" i="71" s="1"/>
  <c r="C105" i="71" s="1"/>
  <c r="C106" i="71" s="1"/>
  <c r="C107" i="71" s="1"/>
  <c r="C108" i="71" s="1"/>
  <c r="C109" i="71" s="1"/>
  <c r="C110" i="71" s="1"/>
  <c r="C111" i="71" s="1"/>
  <c r="C112" i="71" s="1"/>
  <c r="C113" i="71" s="1"/>
  <c r="C114" i="71" s="1"/>
  <c r="C115" i="71" s="1"/>
  <c r="C116" i="71" s="1"/>
  <c r="C117" i="71" s="1"/>
  <c r="C118" i="71" s="1"/>
  <c r="C119" i="71" s="1"/>
  <c r="C120" i="71" s="1"/>
  <c r="C121" i="71" s="1"/>
  <c r="C122" i="71" s="1"/>
  <c r="C123" i="71" s="1"/>
  <c r="C124" i="71" s="1"/>
  <c r="C125" i="71" s="1"/>
  <c r="C126" i="71" s="1"/>
  <c r="C127" i="71" s="1"/>
  <c r="C128" i="71" s="1"/>
  <c r="C129" i="71" s="1"/>
  <c r="C130" i="71" s="1"/>
  <c r="C131" i="71" s="1"/>
  <c r="C132" i="71" s="1"/>
  <c r="C133" i="71" s="1"/>
  <c r="C134" i="71" s="1"/>
  <c r="C135" i="71" s="1"/>
  <c r="C136" i="71" s="1"/>
  <c r="C137" i="71" s="1"/>
  <c r="C138" i="71" s="1"/>
  <c r="C139" i="71" s="1"/>
  <c r="C140" i="71" s="1"/>
  <c r="C141" i="71" s="1"/>
  <c r="C142" i="71" s="1"/>
  <c r="C143" i="71" s="1"/>
  <c r="C144" i="71" s="1"/>
  <c r="C145" i="71" s="1"/>
  <c r="C146" i="71" s="1"/>
  <c r="C147" i="71" s="1"/>
  <c r="C148" i="71" s="1"/>
  <c r="C149" i="71" s="1"/>
  <c r="C150" i="71" s="1"/>
  <c r="C151" i="71" s="1"/>
  <c r="C152" i="71" s="1"/>
  <c r="C153" i="71" s="1"/>
  <c r="C154" i="71" s="1"/>
  <c r="C155" i="71" s="1"/>
  <c r="C156" i="71" s="1"/>
  <c r="C157" i="71" s="1"/>
  <c r="C158" i="71" s="1"/>
  <c r="C159" i="71" s="1"/>
  <c r="C160" i="71" s="1"/>
  <c r="C161" i="71" s="1"/>
  <c r="C162" i="71" s="1"/>
  <c r="C163" i="71" s="1"/>
  <c r="C164" i="71" s="1"/>
  <c r="C165" i="71" s="1"/>
  <c r="C166" i="71" s="1"/>
  <c r="C167" i="71" s="1"/>
  <c r="C168" i="71" s="1"/>
  <c r="C169" i="71" s="1"/>
  <c r="C170" i="71" s="1"/>
  <c r="C171" i="71" s="1"/>
  <c r="C172" i="71" s="1"/>
  <c r="C173" i="71" s="1"/>
  <c r="C174" i="71" s="1"/>
  <c r="C175" i="71" s="1"/>
  <c r="C176" i="71" s="1"/>
  <c r="C177" i="71" s="1"/>
  <c r="C178" i="71" s="1"/>
  <c r="C179" i="71" s="1"/>
  <c r="C180" i="71" s="1"/>
  <c r="C181" i="71" s="1"/>
  <c r="C182" i="71" s="1"/>
  <c r="C183" i="71" s="1"/>
  <c r="C184" i="71" s="1"/>
  <c r="C185" i="71" s="1"/>
  <c r="C186" i="71" s="1"/>
  <c r="C187" i="71" s="1"/>
  <c r="C188" i="71" s="1"/>
  <c r="C189" i="71" s="1"/>
  <c r="C190" i="71" s="1"/>
  <c r="C191" i="71" s="1"/>
  <c r="C192" i="71" s="1"/>
  <c r="C193" i="71" s="1"/>
  <c r="C194" i="71" s="1"/>
  <c r="C195" i="71" s="1"/>
  <c r="C196" i="71" s="1"/>
  <c r="C197" i="71" s="1"/>
  <c r="C198" i="71" s="1"/>
  <c r="C199" i="71" s="1"/>
  <c r="C200" i="71" s="1"/>
  <c r="C201" i="71" s="1"/>
  <c r="C202" i="71" s="1"/>
  <c r="C203" i="71" s="1"/>
  <c r="C204" i="71" s="1"/>
  <c r="C205" i="71" s="1"/>
  <c r="C206" i="71" s="1"/>
  <c r="C207" i="71" s="1"/>
  <c r="C208" i="71" s="1"/>
  <c r="C209" i="71" s="1"/>
  <c r="C210" i="71" s="1"/>
  <c r="C211" i="71" s="1"/>
  <c r="C212" i="71" s="1"/>
  <c r="C213" i="71" s="1"/>
  <c r="C214" i="71" s="1"/>
  <c r="C215" i="71" s="1"/>
  <c r="C216" i="71" s="1"/>
  <c r="C217" i="71" s="1"/>
  <c r="C218" i="71" s="1"/>
  <c r="C219" i="71" s="1"/>
  <c r="C220" i="71" s="1"/>
  <c r="C221" i="71" s="1"/>
  <c r="C222" i="71" s="1"/>
  <c r="C223" i="71" s="1"/>
  <c r="C224" i="71" s="1"/>
  <c r="C225" i="71" s="1"/>
  <c r="C226" i="71" s="1"/>
  <c r="C227" i="71" s="1"/>
  <c r="C228" i="71" s="1"/>
  <c r="C229" i="71" s="1"/>
  <c r="C230" i="71" s="1"/>
  <c r="C231" i="71" s="1"/>
  <c r="C232" i="71" s="1"/>
  <c r="C233" i="71" s="1"/>
  <c r="C234" i="71" s="1"/>
  <c r="C235" i="71" s="1"/>
  <c r="C236" i="71" s="1"/>
  <c r="C237" i="71" s="1"/>
  <c r="C238" i="71" s="1"/>
  <c r="C239" i="71" s="1"/>
  <c r="C240" i="71" s="1"/>
  <c r="C241" i="71" s="1"/>
  <c r="C242" i="71" s="1"/>
  <c r="C243" i="71" s="1"/>
  <c r="C244" i="71" s="1"/>
  <c r="C245" i="71" s="1"/>
  <c r="C246" i="71" s="1"/>
  <c r="C247" i="71" s="1"/>
  <c r="C248" i="71" s="1"/>
  <c r="C249" i="71" s="1"/>
  <c r="C250" i="71" s="1"/>
  <c r="C251" i="71" s="1"/>
  <c r="C252" i="71" s="1"/>
  <c r="C253" i="71" s="1"/>
  <c r="C254" i="71" s="1"/>
  <c r="C255" i="71" s="1"/>
  <c r="C256" i="71" s="1"/>
  <c r="C257" i="71" s="1"/>
  <c r="C258" i="71" s="1"/>
  <c r="C259" i="71" s="1"/>
  <c r="C260" i="71" s="1"/>
  <c r="C261" i="71" s="1"/>
  <c r="C262" i="71" s="1"/>
  <c r="C263" i="71" s="1"/>
  <c r="C264" i="71" s="1"/>
  <c r="C265" i="71" s="1"/>
  <c r="C266" i="71" s="1"/>
  <c r="C267" i="71" s="1"/>
  <c r="C268" i="71" s="1"/>
  <c r="C269" i="71" s="1"/>
  <c r="C270" i="71" s="1"/>
  <c r="C271" i="71" s="1"/>
  <c r="C272" i="71" s="1"/>
  <c r="C273" i="71" s="1"/>
  <c r="C274" i="71" s="1"/>
  <c r="C275" i="71" s="1"/>
  <c r="C276" i="71" s="1"/>
  <c r="C277" i="71" s="1"/>
  <c r="C278" i="71" s="1"/>
  <c r="C279" i="71" s="1"/>
  <c r="C280" i="71" s="1"/>
  <c r="C281" i="71" s="1"/>
  <c r="C282" i="71" s="1"/>
  <c r="C283" i="71" s="1"/>
  <c r="C284" i="71" s="1"/>
  <c r="C285" i="71" s="1"/>
  <c r="C286" i="71" s="1"/>
  <c r="C287" i="71" s="1"/>
  <c r="C288" i="71" s="1"/>
  <c r="C289" i="71" s="1"/>
  <c r="C290" i="71" s="1"/>
  <c r="C291" i="71" s="1"/>
  <c r="C292" i="71" s="1"/>
  <c r="C293" i="71" s="1"/>
  <c r="C294" i="71" s="1"/>
  <c r="C295" i="71" s="1"/>
  <c r="C296" i="71" s="1"/>
  <c r="C297" i="71" s="1"/>
  <c r="C298" i="71" s="1"/>
  <c r="C299" i="71" s="1"/>
  <c r="C300" i="71" s="1"/>
  <c r="C301" i="71" s="1"/>
  <c r="C302" i="71" s="1"/>
  <c r="C303" i="71" s="1"/>
  <c r="C304" i="71" s="1"/>
  <c r="C305" i="71" s="1"/>
  <c r="C306" i="71" s="1"/>
  <c r="C307" i="71" s="1"/>
  <c r="C308" i="71" s="1"/>
  <c r="C309" i="71" s="1"/>
  <c r="C310" i="71" s="1"/>
  <c r="C311" i="71" s="1"/>
  <c r="C312" i="71" s="1"/>
  <c r="C313" i="71" s="1"/>
  <c r="C314" i="71" s="1"/>
  <c r="C315" i="71" s="1"/>
  <c r="C316" i="71" s="1"/>
  <c r="C317" i="71" s="1"/>
  <c r="C318" i="71" s="1"/>
  <c r="C319" i="71" s="1"/>
  <c r="C320" i="71" s="1"/>
  <c r="C321" i="71" s="1"/>
  <c r="C322" i="71" s="1"/>
  <c r="C323" i="71" s="1"/>
  <c r="C324" i="71" s="1"/>
  <c r="C325" i="71" s="1"/>
  <c r="C326" i="71" s="1"/>
  <c r="C327" i="71" s="1"/>
  <c r="C328" i="71" s="1"/>
  <c r="C329" i="71" s="1"/>
  <c r="C330" i="71" s="1"/>
  <c r="C331" i="71" s="1"/>
  <c r="C332" i="71" s="1"/>
  <c r="C333" i="71" s="1"/>
  <c r="C334" i="71" s="1"/>
  <c r="C335" i="71" s="1"/>
  <c r="C336" i="71" s="1"/>
  <c r="C337" i="71" s="1"/>
  <c r="C338" i="71" s="1"/>
  <c r="C339" i="71" s="1"/>
  <c r="C340" i="71" s="1"/>
  <c r="C341" i="71" s="1"/>
  <c r="C342" i="71" s="1"/>
  <c r="C343" i="71" s="1"/>
  <c r="C344" i="71" s="1"/>
  <c r="C345" i="71" s="1"/>
  <c r="C346" i="71" s="1"/>
  <c r="C347" i="71" s="1"/>
  <c r="C348" i="71" s="1"/>
  <c r="C349" i="71" s="1"/>
  <c r="C350" i="71" s="1"/>
  <c r="C351" i="71" s="1"/>
  <c r="C352" i="71" s="1"/>
  <c r="C353" i="71" s="1"/>
  <c r="C354" i="71" s="1"/>
  <c r="C355" i="71" s="1"/>
  <c r="C356" i="71" s="1"/>
  <c r="C357" i="71" s="1"/>
  <c r="C358" i="71" s="1"/>
  <c r="C359" i="71" s="1"/>
  <c r="C360" i="71" s="1"/>
  <c r="C361" i="71" s="1"/>
  <c r="C362" i="71" s="1"/>
  <c r="C363" i="71" s="1"/>
  <c r="C364" i="71" s="1"/>
  <c r="C365" i="71" s="1"/>
  <c r="C366" i="71" s="1"/>
  <c r="C367" i="71" s="1"/>
  <c r="C368" i="71" s="1"/>
  <c r="C369" i="71" s="1"/>
  <c r="C370" i="71" s="1"/>
  <c r="C371" i="71" s="1"/>
  <c r="C372" i="71" s="1"/>
  <c r="C373" i="71" s="1"/>
  <c r="C374" i="71" s="1"/>
  <c r="C375" i="71" s="1"/>
  <c r="C376" i="71" s="1"/>
  <c r="C377" i="71" s="1"/>
  <c r="C378" i="71" s="1"/>
  <c r="C379" i="71" s="1"/>
  <c r="C380" i="71" s="1"/>
  <c r="C381" i="71" s="1"/>
  <c r="C382" i="71" s="1"/>
  <c r="C383" i="71" s="1"/>
  <c r="C384" i="71" s="1"/>
  <c r="C385" i="71" s="1"/>
  <c r="C386" i="71" s="1"/>
  <c r="C387" i="71" s="1"/>
  <c r="C388" i="71" s="1"/>
  <c r="C389" i="71" s="1"/>
  <c r="C390" i="71" s="1"/>
  <c r="C391" i="71" s="1"/>
  <c r="C392" i="71" s="1"/>
  <c r="C393" i="71" s="1"/>
  <c r="C394" i="71" s="1"/>
  <c r="C395" i="71" s="1"/>
  <c r="C396" i="71" s="1"/>
  <c r="C397" i="71" s="1"/>
  <c r="C398" i="71" s="1"/>
  <c r="C399" i="71" s="1"/>
  <c r="C400" i="71" s="1"/>
  <c r="C401" i="71" s="1"/>
  <c r="C402" i="71" s="1"/>
  <c r="C403" i="71" s="1"/>
  <c r="C404" i="71" s="1"/>
  <c r="C405" i="71" s="1"/>
  <c r="C406" i="71" s="1"/>
  <c r="C407" i="71" s="1"/>
  <c r="C408" i="71" s="1"/>
  <c r="C409" i="71" s="1"/>
  <c r="C410" i="71" s="1"/>
  <c r="C411" i="71" s="1"/>
  <c r="C412" i="71" s="1"/>
  <c r="C413" i="71" s="1"/>
  <c r="C414" i="71" s="1"/>
  <c r="C415" i="71" s="1"/>
  <c r="C416" i="71" s="1"/>
  <c r="C417" i="71" s="1"/>
  <c r="C418" i="71" s="1"/>
  <c r="C419" i="71" s="1"/>
  <c r="C420" i="71" s="1"/>
  <c r="C421" i="71" s="1"/>
  <c r="C422" i="71" s="1"/>
  <c r="C423" i="71" s="1"/>
  <c r="C424" i="71" s="1"/>
  <c r="C425" i="71" s="1"/>
  <c r="C426" i="71" s="1"/>
  <c r="C427" i="71" s="1"/>
  <c r="C428" i="71" s="1"/>
  <c r="C429" i="71" s="1"/>
  <c r="C430" i="71" s="1"/>
  <c r="C431" i="71" s="1"/>
  <c r="C432" i="71" s="1"/>
  <c r="C433" i="71" s="1"/>
  <c r="C434" i="71" s="1"/>
  <c r="C435" i="71" s="1"/>
  <c r="C436" i="71" s="1"/>
  <c r="C437" i="71" s="1"/>
  <c r="C438" i="71" s="1"/>
  <c r="C439" i="71" s="1"/>
  <c r="C440" i="71" s="1"/>
  <c r="C441" i="71" s="1"/>
  <c r="C442" i="71" s="1"/>
  <c r="C443" i="71" s="1"/>
  <c r="C444" i="71" s="1"/>
  <c r="C445" i="71" s="1"/>
  <c r="C446" i="71" s="1"/>
  <c r="C447" i="71" s="1"/>
  <c r="C448" i="71" s="1"/>
  <c r="C449" i="71" s="1"/>
  <c r="C450" i="71" s="1"/>
  <c r="C451" i="71" s="1"/>
  <c r="C452" i="71" s="1"/>
  <c r="C453" i="71" s="1"/>
  <c r="C454" i="71" s="1"/>
  <c r="C455" i="71" s="1"/>
  <c r="C456" i="71" s="1"/>
  <c r="C457" i="71" s="1"/>
  <c r="C458" i="71" s="1"/>
  <c r="C459" i="71" s="1"/>
  <c r="C460" i="71" s="1"/>
  <c r="C461" i="71" s="1"/>
  <c r="C462" i="71" s="1"/>
  <c r="C463" i="71" s="1"/>
  <c r="C464" i="71" s="1"/>
  <c r="C465" i="71" s="1"/>
  <c r="C466" i="71" s="1"/>
  <c r="C467" i="71" s="1"/>
  <c r="C468" i="71" s="1"/>
  <c r="C469" i="71" s="1"/>
  <c r="C470" i="71" s="1"/>
  <c r="C471" i="71" s="1"/>
  <c r="C472" i="71" s="1"/>
  <c r="C473" i="71" s="1"/>
  <c r="C474" i="71" s="1"/>
  <c r="C475" i="71" s="1"/>
  <c r="C476" i="71" s="1"/>
  <c r="C477" i="71" s="1"/>
  <c r="C478" i="71" s="1"/>
  <c r="C479" i="71" s="1"/>
  <c r="C480" i="71" s="1"/>
  <c r="C481" i="71" s="1"/>
  <c r="C482" i="71" s="1"/>
  <c r="C483" i="71" s="1"/>
  <c r="C484" i="71" s="1"/>
  <c r="C485" i="71" s="1"/>
  <c r="C486" i="71" s="1"/>
  <c r="C487" i="71" s="1"/>
  <c r="C488" i="71" s="1"/>
  <c r="C489" i="71" s="1"/>
  <c r="C490" i="71" s="1"/>
  <c r="C491" i="71" s="1"/>
  <c r="C492" i="71" s="1"/>
  <c r="C493" i="71" s="1"/>
  <c r="C494" i="71" s="1"/>
  <c r="C495" i="71" s="1"/>
  <c r="C496" i="71" s="1"/>
  <c r="C497" i="71" s="1"/>
  <c r="C498" i="71" s="1"/>
  <c r="C499" i="71" s="1"/>
  <c r="C500" i="71" s="1"/>
  <c r="C501" i="71" s="1"/>
  <c r="C502" i="71" s="1"/>
  <c r="C503" i="71" s="1"/>
  <c r="C504" i="71" s="1"/>
  <c r="C505" i="71" s="1"/>
  <c r="C506" i="71" s="1"/>
  <c r="C507" i="71" s="1"/>
  <c r="AJ240" i="38"/>
  <c r="AM240" i="38"/>
  <c r="AP240" i="38"/>
  <c r="AS240" i="38"/>
  <c r="AV240" i="38"/>
  <c r="AY240" i="38"/>
  <c r="BB240" i="38"/>
  <c r="AJ239" i="38"/>
  <c r="AM239" i="38"/>
  <c r="AP239" i="38"/>
  <c r="AS239" i="38"/>
  <c r="AV239" i="38"/>
  <c r="AY239" i="38"/>
  <c r="BB239" i="38"/>
  <c r="AJ238" i="38"/>
  <c r="AM238" i="38"/>
  <c r="AP238" i="38"/>
  <c r="AS238" i="38"/>
  <c r="AV238" i="38"/>
  <c r="AY238" i="38"/>
  <c r="BB238" i="38"/>
  <c r="AJ237" i="38"/>
  <c r="AM237" i="38"/>
  <c r="AP237" i="38"/>
  <c r="AS237" i="38"/>
  <c r="AV237" i="38"/>
  <c r="AY237" i="38"/>
  <c r="BB237" i="38"/>
  <c r="AJ198" i="38"/>
  <c r="AM198" i="38"/>
  <c r="AP198" i="38"/>
  <c r="AS198" i="38"/>
  <c r="AV198" i="38"/>
  <c r="AY198" i="38"/>
  <c r="BB198" i="38"/>
  <c r="AJ197" i="38"/>
  <c r="AM197" i="38"/>
  <c r="AP197" i="38"/>
  <c r="AS197" i="38"/>
  <c r="AV197" i="38"/>
  <c r="AY197" i="38"/>
  <c r="BB197" i="38"/>
  <c r="AJ196" i="38"/>
  <c r="AM196" i="38"/>
  <c r="AP196" i="38"/>
  <c r="AS196" i="38"/>
  <c r="AV196" i="38"/>
  <c r="AY196" i="38"/>
  <c r="BB196" i="38"/>
  <c r="AJ195" i="38"/>
  <c r="AM195" i="38"/>
  <c r="AP195" i="38"/>
  <c r="AS195" i="38"/>
  <c r="AV195" i="38"/>
  <c r="AY195" i="38"/>
  <c r="BB195" i="38"/>
  <c r="AJ156" i="38"/>
  <c r="AM156" i="38"/>
  <c r="AP156" i="38"/>
  <c r="AS156" i="38"/>
  <c r="AV156" i="38"/>
  <c r="AY156" i="38"/>
  <c r="BB156" i="38"/>
  <c r="AJ155" i="38"/>
  <c r="AM155" i="38"/>
  <c r="AP155" i="38"/>
  <c r="AS155" i="38"/>
  <c r="AV155" i="38"/>
  <c r="AY155" i="38"/>
  <c r="BB155" i="38"/>
  <c r="AJ154" i="38"/>
  <c r="AM154" i="38"/>
  <c r="AP154" i="38"/>
  <c r="AS154" i="38"/>
  <c r="AV154" i="38"/>
  <c r="AY154" i="38"/>
  <c r="BB154" i="38"/>
  <c r="AJ153" i="38"/>
  <c r="AM153" i="38"/>
  <c r="AP153" i="38"/>
  <c r="AS153" i="38"/>
  <c r="AV153" i="38"/>
  <c r="AY153" i="38"/>
  <c r="BB153" i="38"/>
  <c r="AJ113" i="38"/>
  <c r="AM113" i="38"/>
  <c r="AP113" i="38"/>
  <c r="AS113" i="38"/>
  <c r="AV113" i="38"/>
  <c r="AY113" i="38"/>
  <c r="BB113" i="38"/>
  <c r="AJ112" i="38"/>
  <c r="AM112" i="38"/>
  <c r="AP112" i="38"/>
  <c r="AS112" i="38"/>
  <c r="AV112" i="38"/>
  <c r="AY112" i="38"/>
  <c r="BB112" i="38"/>
  <c r="AJ111" i="38"/>
  <c r="AM111" i="38"/>
  <c r="AP111" i="38"/>
  <c r="AS111" i="38"/>
  <c r="AV111" i="38"/>
  <c r="AY111" i="38"/>
  <c r="BB111" i="38"/>
  <c r="W110" i="38"/>
  <c r="T110" i="38"/>
  <c r="Z110" i="38"/>
  <c r="AC110" i="38"/>
  <c r="AF110" i="38"/>
  <c r="AI110" i="38"/>
  <c r="AJ110" i="38"/>
  <c r="AL110" i="38"/>
  <c r="AM110" i="38"/>
  <c r="AO110" i="38"/>
  <c r="AP110" i="38"/>
  <c r="AR110" i="38"/>
  <c r="AS110" i="38"/>
  <c r="AU110" i="38"/>
  <c r="AV110" i="38"/>
  <c r="AX110" i="38"/>
  <c r="AY110" i="38"/>
  <c r="BA110" i="38"/>
  <c r="BB110" i="38"/>
  <c r="AJ70" i="38"/>
  <c r="AM70" i="38"/>
  <c r="AP70" i="38"/>
  <c r="AS70" i="38"/>
  <c r="AV70" i="38"/>
  <c r="AY70" i="38"/>
  <c r="BB70" i="38"/>
  <c r="AJ69" i="38"/>
  <c r="AM69" i="38"/>
  <c r="AP69" i="38"/>
  <c r="AS69" i="38"/>
  <c r="AV69" i="38"/>
  <c r="AY69" i="38"/>
  <c r="BB69" i="38"/>
  <c r="AJ68" i="38"/>
  <c r="AM68" i="38"/>
  <c r="AP68" i="38"/>
  <c r="AS68" i="38"/>
  <c r="AV68" i="38"/>
  <c r="AY68" i="38"/>
  <c r="BB68" i="38"/>
  <c r="AJ67" i="38"/>
  <c r="AM67" i="38"/>
  <c r="AP67" i="38"/>
  <c r="AS67" i="38"/>
  <c r="AV67" i="38"/>
  <c r="AY67" i="38"/>
  <c r="BB67" i="38"/>
  <c r="AJ25" i="38"/>
  <c r="AM25" i="38"/>
  <c r="AP25" i="38"/>
  <c r="AS25" i="38"/>
  <c r="AV25" i="38"/>
  <c r="AY25" i="38"/>
  <c r="BB25" i="38"/>
  <c r="AJ26" i="38"/>
  <c r="AM26" i="38"/>
  <c r="AP26" i="38"/>
  <c r="AS26" i="38"/>
  <c r="AV26" i="38"/>
  <c r="AY26" i="38"/>
  <c r="BB26" i="38"/>
  <c r="AJ27" i="38"/>
  <c r="AM27" i="38"/>
  <c r="AP27" i="38"/>
  <c r="AS27" i="38"/>
  <c r="AV27" i="38"/>
  <c r="AY27" i="38"/>
  <c r="BB27" i="38"/>
  <c r="AJ24" i="38"/>
  <c r="AM24" i="38"/>
  <c r="AP24" i="38"/>
  <c r="AS24" i="38"/>
  <c r="AV24" i="38"/>
  <c r="AY24" i="38"/>
  <c r="BB24" i="38"/>
  <c r="Q195" i="38"/>
  <c r="Q196" i="38"/>
  <c r="Q197" i="38"/>
  <c r="Q198" i="38"/>
  <c r="P110" i="38"/>
  <c r="Q110" i="38"/>
  <c r="Q111" i="38"/>
  <c r="Q112" i="38"/>
  <c r="Q113" i="38"/>
  <c r="Q24" i="38"/>
  <c r="Q25" i="38"/>
  <c r="Q26" i="38"/>
  <c r="Q27" i="38"/>
  <c r="Q67" i="38"/>
  <c r="K67" i="38"/>
  <c r="L67" i="38" s="1"/>
  <c r="Q68" i="38"/>
  <c r="Q69" i="38"/>
  <c r="Q70" i="38"/>
  <c r="Q153" i="38"/>
  <c r="K153" i="38"/>
  <c r="L153" i="38" s="1"/>
  <c r="Q154" i="38"/>
  <c r="Q155" i="38"/>
  <c r="Q156" i="38"/>
  <c r="Q237" i="38"/>
  <c r="Q238" i="38"/>
  <c r="Q239" i="38"/>
  <c r="Q240" i="38"/>
  <c r="I150" i="38"/>
  <c r="I64" i="38"/>
  <c r="I107" i="38"/>
  <c r="I193" i="38"/>
  <c r="I235" i="38"/>
  <c r="I277" i="38"/>
  <c r="BA240" i="38"/>
  <c r="AX240" i="38"/>
  <c r="AU240" i="38"/>
  <c r="AR240" i="38"/>
  <c r="AO240" i="38"/>
  <c r="AL240" i="38"/>
  <c r="AI240" i="38"/>
  <c r="AF240" i="38"/>
  <c r="AC240" i="38"/>
  <c r="Z240" i="38"/>
  <c r="W240" i="38"/>
  <c r="T240" i="38"/>
  <c r="P240" i="38"/>
  <c r="BA239" i="38"/>
  <c r="AX239" i="38"/>
  <c r="AU239" i="38"/>
  <c r="AR239" i="38"/>
  <c r="AO239" i="38"/>
  <c r="AL239" i="38"/>
  <c r="AI239" i="38"/>
  <c r="AF239" i="38"/>
  <c r="AC239" i="38"/>
  <c r="Z239" i="38"/>
  <c r="W239" i="38"/>
  <c r="T239" i="38"/>
  <c r="P239" i="38"/>
  <c r="BA238" i="38"/>
  <c r="AX238" i="38"/>
  <c r="AU238" i="38"/>
  <c r="AR238" i="38"/>
  <c r="AO238" i="38"/>
  <c r="AL238" i="38"/>
  <c r="AI238" i="38"/>
  <c r="AF238" i="38"/>
  <c r="AC238" i="38"/>
  <c r="Z238" i="38"/>
  <c r="W238" i="38"/>
  <c r="T238" i="38"/>
  <c r="P238" i="38"/>
  <c r="BA237" i="38"/>
  <c r="AX237" i="38"/>
  <c r="AU237" i="38"/>
  <c r="AR237" i="38"/>
  <c r="AO237" i="38"/>
  <c r="AL237" i="38"/>
  <c r="AI237" i="38"/>
  <c r="AF237" i="38"/>
  <c r="AC237" i="38"/>
  <c r="Z237" i="38"/>
  <c r="W237" i="38"/>
  <c r="T237" i="38"/>
  <c r="P237" i="38"/>
  <c r="BA198" i="38"/>
  <c r="AX198" i="38"/>
  <c r="AU198" i="38"/>
  <c r="AR198" i="38"/>
  <c r="AO198" i="38"/>
  <c r="AL198" i="38"/>
  <c r="AI198" i="38"/>
  <c r="AF198" i="38"/>
  <c r="AC198" i="38"/>
  <c r="Z198" i="38"/>
  <c r="W198" i="38"/>
  <c r="T198" i="38"/>
  <c r="BA197" i="38"/>
  <c r="AX197" i="38"/>
  <c r="AU197" i="38"/>
  <c r="AR197" i="38"/>
  <c r="AO197" i="38"/>
  <c r="AL197" i="38"/>
  <c r="AI197" i="38"/>
  <c r="AF197" i="38"/>
  <c r="AC197" i="38"/>
  <c r="Z197" i="38"/>
  <c r="W197" i="38"/>
  <c r="T197" i="38"/>
  <c r="BA196" i="38"/>
  <c r="AX196" i="38"/>
  <c r="AU196" i="38"/>
  <c r="AR196" i="38"/>
  <c r="AO196" i="38"/>
  <c r="AL196" i="38"/>
  <c r="AI196" i="38"/>
  <c r="AF196" i="38"/>
  <c r="AC196" i="38"/>
  <c r="Z196" i="38"/>
  <c r="W196" i="38"/>
  <c r="T196" i="38"/>
  <c r="BA195" i="38"/>
  <c r="AX195" i="38"/>
  <c r="AU195" i="38"/>
  <c r="AR195" i="38"/>
  <c r="AO195" i="38"/>
  <c r="AL195" i="38"/>
  <c r="AI195" i="38"/>
  <c r="AF195" i="38"/>
  <c r="AC195" i="38"/>
  <c r="Z195" i="38"/>
  <c r="W195" i="38"/>
  <c r="T195" i="38"/>
  <c r="BA156" i="38"/>
  <c r="AX156" i="38"/>
  <c r="AU156" i="38"/>
  <c r="AR156" i="38"/>
  <c r="AO156" i="38"/>
  <c r="AL156" i="38"/>
  <c r="AI156" i="38"/>
  <c r="AF156" i="38"/>
  <c r="AC156" i="38"/>
  <c r="Z156" i="38"/>
  <c r="W156" i="38"/>
  <c r="T156" i="38"/>
  <c r="BA155" i="38"/>
  <c r="AX155" i="38"/>
  <c r="AU155" i="38"/>
  <c r="AR155" i="38"/>
  <c r="AO155" i="38"/>
  <c r="AL155" i="38"/>
  <c r="AI155" i="38"/>
  <c r="AF155" i="38"/>
  <c r="AC155" i="38"/>
  <c r="Z155" i="38"/>
  <c r="W155" i="38"/>
  <c r="T155" i="38"/>
  <c r="BA154" i="38"/>
  <c r="AX154" i="38"/>
  <c r="AU154" i="38"/>
  <c r="AR154" i="38"/>
  <c r="AO154" i="38"/>
  <c r="AL154" i="38"/>
  <c r="AI154" i="38"/>
  <c r="AF154" i="38"/>
  <c r="AC154" i="38"/>
  <c r="Z154" i="38"/>
  <c r="W154" i="38"/>
  <c r="T154" i="38"/>
  <c r="BA153" i="38"/>
  <c r="AX153" i="38"/>
  <c r="AU153" i="38"/>
  <c r="AR153" i="38"/>
  <c r="AO153" i="38"/>
  <c r="AL153" i="38"/>
  <c r="AI153" i="38"/>
  <c r="AF153" i="38"/>
  <c r="AC153" i="38"/>
  <c r="Z153" i="38"/>
  <c r="W153" i="38"/>
  <c r="T153" i="38"/>
  <c r="BA113" i="38"/>
  <c r="AX113" i="38"/>
  <c r="AU113" i="38"/>
  <c r="AR113" i="38"/>
  <c r="AO113" i="38"/>
  <c r="AL113" i="38"/>
  <c r="AI113" i="38"/>
  <c r="AF113" i="38"/>
  <c r="AC113" i="38"/>
  <c r="Z113" i="38"/>
  <c r="W113" i="38"/>
  <c r="T113" i="38"/>
  <c r="BA112" i="38"/>
  <c r="AX112" i="38"/>
  <c r="AU112" i="38"/>
  <c r="AR112" i="38"/>
  <c r="AO112" i="38"/>
  <c r="AL112" i="38"/>
  <c r="AI112" i="38"/>
  <c r="AF112" i="38"/>
  <c r="AC112" i="38"/>
  <c r="Z112" i="38"/>
  <c r="W112" i="38"/>
  <c r="T112" i="38"/>
  <c r="BA111" i="38"/>
  <c r="AX111" i="38"/>
  <c r="AU111" i="38"/>
  <c r="AR111" i="38"/>
  <c r="AO111" i="38"/>
  <c r="AL111" i="38"/>
  <c r="AI111" i="38"/>
  <c r="AF111" i="38"/>
  <c r="AC111" i="38"/>
  <c r="Z111" i="38"/>
  <c r="W111" i="38"/>
  <c r="T111" i="38"/>
  <c r="BC9" i="38"/>
  <c r="AZ9" i="38"/>
  <c r="AW9" i="38"/>
  <c r="AT9" i="38"/>
  <c r="AQ9" i="38"/>
  <c r="AN9" i="38"/>
  <c r="BA70" i="38"/>
  <c r="AX70" i="38"/>
  <c r="AU70" i="38"/>
  <c r="AR70" i="38"/>
  <c r="AO70" i="38"/>
  <c r="AL70" i="38"/>
  <c r="AI70" i="38"/>
  <c r="AF70" i="38"/>
  <c r="AC70" i="38"/>
  <c r="Z70" i="38"/>
  <c r="W70" i="38"/>
  <c r="T70" i="38"/>
  <c r="BA69" i="38"/>
  <c r="AX69" i="38"/>
  <c r="AU69" i="38"/>
  <c r="AR69" i="38"/>
  <c r="AO69" i="38"/>
  <c r="AL69" i="38"/>
  <c r="AI69" i="38"/>
  <c r="AF69" i="38"/>
  <c r="AC69" i="38"/>
  <c r="Z69" i="38"/>
  <c r="W69" i="38"/>
  <c r="T69" i="38"/>
  <c r="BA68" i="38"/>
  <c r="AX68" i="38"/>
  <c r="AU68" i="38"/>
  <c r="AR68" i="38"/>
  <c r="AO68" i="38"/>
  <c r="AL68" i="38"/>
  <c r="AI68" i="38"/>
  <c r="AF68" i="38"/>
  <c r="AC68" i="38"/>
  <c r="Z68" i="38"/>
  <c r="W68" i="38"/>
  <c r="T68" i="38"/>
  <c r="BA67" i="38"/>
  <c r="AX67" i="38"/>
  <c r="AU67" i="38"/>
  <c r="AR67" i="38"/>
  <c r="AO67" i="38"/>
  <c r="AL67" i="38"/>
  <c r="AI67" i="38"/>
  <c r="AF67" i="38"/>
  <c r="AC67" i="38"/>
  <c r="Z67" i="38"/>
  <c r="W67" i="38"/>
  <c r="T67" i="38"/>
  <c r="W24" i="38"/>
  <c r="P24" i="38"/>
  <c r="T24" i="38"/>
  <c r="Z24" i="38"/>
  <c r="AC24" i="38"/>
  <c r="AF24" i="38"/>
  <c r="AI24" i="38"/>
  <c r="AL24" i="38"/>
  <c r="AO24" i="38"/>
  <c r="AR24" i="38"/>
  <c r="AU24" i="38"/>
  <c r="AX24" i="38"/>
  <c r="BA24" i="38"/>
  <c r="T25" i="38"/>
  <c r="T26" i="38"/>
  <c r="T27" i="38"/>
  <c r="W25" i="38"/>
  <c r="W26" i="38"/>
  <c r="W27" i="38"/>
  <c r="Z25" i="38"/>
  <c r="Z26" i="38"/>
  <c r="Z27" i="38"/>
  <c r="AC25" i="38"/>
  <c r="AC26" i="38"/>
  <c r="AC27" i="38"/>
  <c r="AF25" i="38"/>
  <c r="AF26" i="38"/>
  <c r="AF27" i="38"/>
  <c r="AI25" i="38"/>
  <c r="AI26" i="38"/>
  <c r="AI27" i="38"/>
  <c r="AL25" i="38"/>
  <c r="AL26" i="38"/>
  <c r="AL27" i="38"/>
  <c r="AO25" i="38"/>
  <c r="AO26" i="38"/>
  <c r="AO27" i="38"/>
  <c r="AR25" i="38"/>
  <c r="AR26" i="38"/>
  <c r="AR27" i="38"/>
  <c r="AU25" i="38"/>
  <c r="AU26" i="38"/>
  <c r="AU27" i="38"/>
  <c r="AX25" i="38"/>
  <c r="AX26" i="38"/>
  <c r="AX27" i="38"/>
  <c r="BA25" i="38"/>
  <c r="BA26" i="38"/>
  <c r="BA27" i="38"/>
  <c r="V3" i="38"/>
  <c r="BC4" i="38"/>
  <c r="Y4" i="38"/>
  <c r="AB4" i="38"/>
  <c r="AE4" i="38"/>
  <c r="AH4" i="38"/>
  <c r="AK4" i="38"/>
  <c r="AN4" i="38"/>
  <c r="AQ4" i="38"/>
  <c r="AT4" i="38"/>
  <c r="AW4" i="38"/>
  <c r="AZ4" i="38"/>
  <c r="L4" i="7"/>
  <c r="C17" i="52" s="1"/>
  <c r="C18" i="52" s="1"/>
  <c r="C19" i="52" s="1"/>
  <c r="L4" i="52"/>
  <c r="L4" i="8"/>
  <c r="C17" i="51" s="1"/>
  <c r="C18" i="51" s="1"/>
  <c r="C19" i="51" s="1"/>
  <c r="L4" i="51"/>
  <c r="L4" i="9"/>
  <c r="C17" i="50" s="1"/>
  <c r="C18" i="50" s="1"/>
  <c r="C19" i="50" s="1"/>
  <c r="L4" i="50"/>
  <c r="L4" i="10"/>
  <c r="C17" i="49" s="1"/>
  <c r="C18" i="49" s="1"/>
  <c r="C19" i="49" s="1"/>
  <c r="L4" i="49"/>
  <c r="L4" i="11"/>
  <c r="C17" i="48" s="1"/>
  <c r="C18" i="48" s="1"/>
  <c r="C19" i="48" s="1"/>
  <c r="L4" i="48"/>
  <c r="L4" i="12"/>
  <c r="C17" i="47" s="1"/>
  <c r="C18" i="47" s="1"/>
  <c r="C19" i="47" s="1"/>
  <c r="L4" i="47"/>
  <c r="L4" i="13"/>
  <c r="C17" i="46" s="1"/>
  <c r="C18" i="46" s="1"/>
  <c r="C19" i="46" s="1"/>
  <c r="L4" i="46"/>
  <c r="L4" i="14"/>
  <c r="C17" i="45" s="1"/>
  <c r="C18" i="45" s="1"/>
  <c r="C19" i="45" s="1"/>
  <c r="L4" i="45"/>
  <c r="L4" i="15"/>
  <c r="C17" i="44" s="1"/>
  <c r="C18" i="44" s="1"/>
  <c r="C19" i="44" s="1"/>
  <c r="L4" i="44"/>
  <c r="L4" i="16"/>
  <c r="C17" i="43" s="1"/>
  <c r="C18" i="43" s="1"/>
  <c r="C19" i="43" s="1"/>
  <c r="L4" i="43"/>
  <c r="L4" i="3"/>
  <c r="C17" i="42" s="1"/>
  <c r="C18" i="42" s="1"/>
  <c r="C19" i="42" s="1"/>
  <c r="L4" i="42"/>
  <c r="L4" i="1"/>
  <c r="C17" i="41" s="1"/>
  <c r="C18" i="41" s="1"/>
  <c r="C19" i="41" s="1"/>
  <c r="L4" i="41"/>
  <c r="BC18" i="38"/>
  <c r="AZ18" i="38"/>
  <c r="AW18" i="38"/>
  <c r="AT18" i="38"/>
  <c r="AQ18" i="38"/>
  <c r="AN18" i="38"/>
  <c r="AK18" i="38"/>
  <c r="AH18" i="38"/>
  <c r="AE18" i="38"/>
  <c r="AB18" i="38"/>
  <c r="Y18" i="38"/>
  <c r="V18" i="38"/>
  <c r="W18" i="38"/>
  <c r="X18" i="38"/>
  <c r="Z18" i="38"/>
  <c r="AA18" i="38"/>
  <c r="AC18" i="38"/>
  <c r="AD18" i="38"/>
  <c r="AF18" i="38"/>
  <c r="AG18" i="38"/>
  <c r="AI18" i="38"/>
  <c r="AJ18" i="38"/>
  <c r="AL18" i="38"/>
  <c r="AM18" i="38"/>
  <c r="AO18" i="38"/>
  <c r="AP18" i="38"/>
  <c r="AR18" i="38"/>
  <c r="AS18" i="38"/>
  <c r="AU18" i="38"/>
  <c r="AV18" i="38"/>
  <c r="AX18" i="38"/>
  <c r="AY18" i="38"/>
  <c r="BA18" i="38"/>
  <c r="BB18" i="38"/>
  <c r="V16" i="38"/>
  <c r="BC2" i="38"/>
  <c r="BC5" i="38"/>
  <c r="AZ5" i="38"/>
  <c r="AW5" i="38"/>
  <c r="AT5" i="38"/>
  <c r="AQ5" i="38"/>
  <c r="AN5" i="38"/>
  <c r="AK5" i="38"/>
  <c r="AH5" i="38"/>
  <c r="AE5" i="38"/>
  <c r="AB5" i="38"/>
  <c r="BC14" i="38"/>
  <c r="BC13" i="38"/>
  <c r="AZ13" i="38"/>
  <c r="BC12" i="38"/>
  <c r="AZ12" i="38"/>
  <c r="AW12" i="38"/>
  <c r="BC11" i="38"/>
  <c r="AZ11" i="38"/>
  <c r="AW11" i="38"/>
  <c r="AT11" i="38"/>
  <c r="BC10" i="38"/>
  <c r="AZ10" i="38"/>
  <c r="AW10" i="38"/>
  <c r="AT10" i="38"/>
  <c r="AQ10" i="38"/>
  <c r="BC8" i="38"/>
  <c r="AZ8" i="38"/>
  <c r="AW8" i="38"/>
  <c r="AT8" i="38"/>
  <c r="AQ8" i="38"/>
  <c r="AN8" i="38"/>
  <c r="AK8" i="38"/>
  <c r="BC7" i="38"/>
  <c r="AZ7" i="38"/>
  <c r="AW7" i="38"/>
  <c r="AT7" i="38"/>
  <c r="AQ7" i="38"/>
  <c r="AN7" i="38"/>
  <c r="AK7" i="38"/>
  <c r="AH7" i="38"/>
  <c r="AZ6" i="38"/>
  <c r="AW6" i="38"/>
  <c r="AT6" i="38"/>
  <c r="AQ6" i="38"/>
  <c r="AN6" i="38"/>
  <c r="AK6" i="38"/>
  <c r="AH6" i="38"/>
  <c r="BC6" i="38"/>
  <c r="AE6" i="38"/>
  <c r="V2" i="38"/>
  <c r="BC3" i="38"/>
  <c r="AZ3" i="38"/>
  <c r="AW3" i="38"/>
  <c r="AT3" i="38"/>
  <c r="AQ3" i="38"/>
  <c r="AN3" i="38"/>
  <c r="AK3" i="38"/>
  <c r="AH3" i="38"/>
  <c r="AE3" i="38"/>
  <c r="AB3" i="38"/>
  <c r="Y3" i="38"/>
  <c r="AN2" i="38"/>
  <c r="Y2" i="38"/>
  <c r="P25" i="38"/>
  <c r="P26" i="38"/>
  <c r="P27" i="38"/>
  <c r="N22" i="38"/>
  <c r="P198" i="38"/>
  <c r="P197" i="38"/>
  <c r="P196" i="38"/>
  <c r="P195" i="38"/>
  <c r="P156" i="38"/>
  <c r="P155" i="38"/>
  <c r="P154" i="38"/>
  <c r="P153" i="38"/>
  <c r="P113" i="38"/>
  <c r="P112" i="38"/>
  <c r="P111" i="38"/>
  <c r="AK2" i="38"/>
  <c r="P70" i="38"/>
  <c r="P69" i="38"/>
  <c r="P68" i="38"/>
  <c r="P67" i="38"/>
  <c r="AZ2" i="38"/>
  <c r="AW2" i="38"/>
  <c r="AT2" i="38"/>
  <c r="AQ2" i="38"/>
  <c r="AH2" i="38"/>
  <c r="AE2" i="38"/>
  <c r="AB2" i="38"/>
  <c r="C3" i="30"/>
  <c r="C3" i="26"/>
  <c r="C3" i="40"/>
  <c r="C3" i="22"/>
  <c r="C3" i="33"/>
  <c r="C3" i="32"/>
  <c r="C3" i="27"/>
  <c r="C3" i="28"/>
  <c r="C3" i="31"/>
  <c r="C3" i="23"/>
  <c r="C3" i="24"/>
  <c r="C3" i="25"/>
  <c r="L22" i="38"/>
  <c r="K22" i="38"/>
  <c r="T13" i="50" l="1"/>
  <c r="T14" i="50" s="1"/>
  <c r="C5" i="50" s="1"/>
  <c r="AQ140" i="38"/>
  <c r="AT140" i="38" s="1"/>
  <c r="AW140" i="38" s="1"/>
  <c r="K10" i="74"/>
  <c r="K8" i="74"/>
  <c r="AN93" i="38"/>
  <c r="AQ93" i="38" s="1"/>
  <c r="K134" i="74"/>
  <c r="K110" i="74"/>
  <c r="K102" i="74"/>
  <c r="K98" i="74"/>
  <c r="K94" i="74"/>
  <c r="K90" i="74"/>
  <c r="K86" i="74"/>
  <c r="K82" i="74"/>
  <c r="K78" i="74"/>
  <c r="K74" i="74"/>
  <c r="K68" i="74"/>
  <c r="K66" i="74"/>
  <c r="K64" i="74"/>
  <c r="K62" i="74"/>
  <c r="K60" i="74"/>
  <c r="K58" i="74"/>
  <c r="K56" i="74"/>
  <c r="K54" i="74"/>
  <c r="K52" i="74"/>
  <c r="K50" i="74"/>
  <c r="K48" i="74"/>
  <c r="K46" i="74"/>
  <c r="K44" i="74"/>
  <c r="K42" i="74"/>
  <c r="K40" i="74"/>
  <c r="K36" i="74"/>
  <c r="K34" i="74"/>
  <c r="K32" i="74"/>
  <c r="K30" i="74"/>
  <c r="K28" i="74"/>
  <c r="K26" i="74"/>
  <c r="K24" i="74"/>
  <c r="K22" i="74"/>
  <c r="K20" i="74"/>
  <c r="K18" i="74"/>
  <c r="K16" i="74"/>
  <c r="K14" i="74"/>
  <c r="K12" i="74"/>
  <c r="K40" i="75"/>
  <c r="K110" i="77"/>
  <c r="K420" i="75"/>
  <c r="K36" i="75"/>
  <c r="K106" i="74"/>
  <c r="AK88" i="38"/>
  <c r="AN88" i="38" s="1"/>
  <c r="AQ88" i="38" s="1"/>
  <c r="K30" i="76"/>
  <c r="K26" i="76"/>
  <c r="AZ279" i="87"/>
  <c r="H18" i="51" s="1"/>
  <c r="K108" i="81"/>
  <c r="K106" i="80"/>
  <c r="K112" i="75"/>
  <c r="K104" i="75"/>
  <c r="BC279" i="87"/>
  <c r="H18" i="52" s="1"/>
  <c r="N18" i="52" s="1"/>
  <c r="AQ132" i="38"/>
  <c r="AT132" i="38" s="1"/>
  <c r="K270" i="75"/>
  <c r="K250" i="75"/>
  <c r="K94" i="80"/>
  <c r="K50" i="78"/>
  <c r="K176" i="75"/>
  <c r="K168" i="75"/>
  <c r="K72" i="75"/>
  <c r="K68" i="75"/>
  <c r="K8" i="75"/>
  <c r="T13" i="42"/>
  <c r="T14" i="42" s="1"/>
  <c r="C5" i="42" s="1"/>
  <c r="T13" i="44"/>
  <c r="T14" i="44" s="1"/>
  <c r="C5" i="44" s="1"/>
  <c r="K7" i="82"/>
  <c r="K7" i="81"/>
  <c r="K7" i="80"/>
  <c r="K7" i="78"/>
  <c r="K9" i="74"/>
  <c r="K132" i="76"/>
  <c r="K200" i="75"/>
  <c r="K88" i="75"/>
  <c r="K56" i="75"/>
  <c r="K24" i="75"/>
  <c r="K20" i="75"/>
  <c r="K102" i="81"/>
  <c r="K130" i="78"/>
  <c r="K214" i="75"/>
  <c r="K132" i="75"/>
  <c r="K52" i="75"/>
  <c r="K50" i="79"/>
  <c r="K34" i="77"/>
  <c r="K104" i="76"/>
  <c r="K85" i="75"/>
  <c r="K117" i="82"/>
  <c r="K139" i="75"/>
  <c r="AQ59" i="38"/>
  <c r="K114" i="78"/>
  <c r="K66" i="78"/>
  <c r="K98" i="77"/>
  <c r="K100" i="75"/>
  <c r="K96" i="75"/>
  <c r="K80" i="75"/>
  <c r="K32" i="75"/>
  <c r="K16" i="75"/>
  <c r="K94" i="82"/>
  <c r="K306" i="81"/>
  <c r="K16" i="81"/>
  <c r="K366" i="80"/>
  <c r="K228" i="80"/>
  <c r="K114" i="79"/>
  <c r="K64" i="75"/>
  <c r="K46" i="77"/>
  <c r="K160" i="75"/>
  <c r="K148" i="75"/>
  <c r="K120" i="75"/>
  <c r="K84" i="75"/>
  <c r="K48" i="75"/>
  <c r="AQ275" i="38"/>
  <c r="AT275" i="38" s="1"/>
  <c r="K57" i="75"/>
  <c r="AT93" i="38"/>
  <c r="AW93" i="38" s="1"/>
  <c r="K115" i="75"/>
  <c r="K43" i="75"/>
  <c r="K15" i="75"/>
  <c r="K29" i="75"/>
  <c r="AT191" i="38"/>
  <c r="AW191" i="38" s="1"/>
  <c r="AZ191" i="38" s="1"/>
  <c r="K165" i="84"/>
  <c r="K81" i="84"/>
  <c r="K33" i="84"/>
  <c r="K171" i="83"/>
  <c r="K139" i="83"/>
  <c r="K91" i="83"/>
  <c r="K27" i="83"/>
  <c r="K169" i="82"/>
  <c r="K85" i="82"/>
  <c r="K75" i="80"/>
  <c r="K27" i="80"/>
  <c r="K11" i="80"/>
  <c r="K15" i="79"/>
  <c r="K191" i="78"/>
  <c r="K113" i="78"/>
  <c r="K65" i="78"/>
  <c r="K17" i="78"/>
  <c r="K271" i="77"/>
  <c r="K247" i="77"/>
  <c r="K181" i="77"/>
  <c r="K175" i="77"/>
  <c r="K169" i="77"/>
  <c r="K163" i="77"/>
  <c r="K157" i="77"/>
  <c r="K151" i="77"/>
  <c r="K145" i="77"/>
  <c r="K139" i="77"/>
  <c r="K133" i="77"/>
  <c r="K127" i="77"/>
  <c r="K121" i="77"/>
  <c r="K115" i="77"/>
  <c r="K109" i="77"/>
  <c r="K103" i="77"/>
  <c r="K97" i="77"/>
  <c r="K91" i="77"/>
  <c r="K85" i="77"/>
  <c r="K79" i="77"/>
  <c r="K73" i="77"/>
  <c r="K67" i="77"/>
  <c r="K63" i="77"/>
  <c r="K57" i="77"/>
  <c r="K51" i="77"/>
  <c r="K45" i="77"/>
  <c r="K39" i="77"/>
  <c r="K33" i="77"/>
  <c r="K27" i="77"/>
  <c r="K21" i="77"/>
  <c r="K15" i="77"/>
  <c r="K9" i="77"/>
  <c r="K70" i="84"/>
  <c r="K114" i="83"/>
  <c r="K18" i="83"/>
  <c r="K126" i="82"/>
  <c r="K78" i="82"/>
  <c r="K30" i="82"/>
  <c r="K84" i="80"/>
  <c r="K36" i="80"/>
  <c r="K18" i="79"/>
  <c r="K18" i="78"/>
  <c r="K8" i="78"/>
  <c r="K204" i="77"/>
  <c r="K192" i="77"/>
  <c r="K114" i="77"/>
  <c r="K108" i="77"/>
  <c r="K102" i="77"/>
  <c r="K96" i="77"/>
  <c r="K90" i="77"/>
  <c r="K84" i="77"/>
  <c r="K78" i="77"/>
  <c r="K72" i="77"/>
  <c r="K66" i="77"/>
  <c r="K60" i="77"/>
  <c r="K54" i="77"/>
  <c r="K48" i="77"/>
  <c r="K42" i="77"/>
  <c r="K36" i="77"/>
  <c r="K30" i="77"/>
  <c r="K24" i="77"/>
  <c r="K18" i="77"/>
  <c r="K8" i="77"/>
  <c r="K386" i="76"/>
  <c r="K370" i="76"/>
  <c r="K354" i="76"/>
  <c r="K338" i="76"/>
  <c r="K244" i="76"/>
  <c r="K240" i="76"/>
  <c r="K236" i="76"/>
  <c r="K232" i="76"/>
  <c r="K228" i="76"/>
  <c r="K224" i="76"/>
  <c r="K220" i="76"/>
  <c r="K216" i="76"/>
  <c r="K212" i="76"/>
  <c r="K208" i="76"/>
  <c r="K204" i="76"/>
  <c r="K200" i="76"/>
  <c r="K196" i="76"/>
  <c r="K194" i="76"/>
  <c r="K192" i="76"/>
  <c r="K190" i="76"/>
  <c r="K188" i="76"/>
  <c r="K186" i="76"/>
  <c r="K184" i="76"/>
  <c r="K76" i="76"/>
  <c r="K340" i="75"/>
  <c r="K278" i="75"/>
  <c r="K246" i="75"/>
  <c r="K222" i="75"/>
  <c r="K198" i="75"/>
  <c r="K184" i="75"/>
  <c r="K416" i="84"/>
  <c r="K38" i="84"/>
  <c r="K262" i="83"/>
  <c r="K182" i="83"/>
  <c r="K82" i="83"/>
  <c r="K50" i="83"/>
  <c r="K62" i="82"/>
  <c r="K156" i="81"/>
  <c r="K66" i="81"/>
  <c r="K148" i="80"/>
  <c r="K136" i="80"/>
  <c r="K52" i="80"/>
  <c r="K204" i="79"/>
  <c r="K198" i="79"/>
  <c r="K82" i="78"/>
  <c r="K34" i="78"/>
  <c r="K26" i="78"/>
  <c r="K296" i="77"/>
  <c r="K200" i="77"/>
  <c r="K188" i="77"/>
  <c r="K118" i="77"/>
  <c r="K112" i="77"/>
  <c r="K106" i="77"/>
  <c r="K100" i="77"/>
  <c r="K92" i="77"/>
  <c r="K86" i="77"/>
  <c r="K80" i="77"/>
  <c r="K74" i="77"/>
  <c r="K68" i="77"/>
  <c r="K62" i="77"/>
  <c r="K56" i="77"/>
  <c r="K50" i="77"/>
  <c r="K44" i="77"/>
  <c r="K38" i="77"/>
  <c r="K28" i="77"/>
  <c r="K22" i="77"/>
  <c r="K16" i="77"/>
  <c r="K10" i="77"/>
  <c r="K442" i="76"/>
  <c r="K418" i="76"/>
  <c r="K290" i="83"/>
  <c r="K200" i="83"/>
  <c r="K146" i="83"/>
  <c r="K110" i="82"/>
  <c r="K170" i="81"/>
  <c r="K68" i="80"/>
  <c r="K20" i="80"/>
  <c r="K98" i="78"/>
  <c r="K208" i="77"/>
  <c r="K196" i="77"/>
  <c r="K184" i="77"/>
  <c r="K116" i="77"/>
  <c r="K104" i="77"/>
  <c r="K94" i="77"/>
  <c r="K88" i="77"/>
  <c r="K82" i="77"/>
  <c r="K76" i="77"/>
  <c r="K70" i="77"/>
  <c r="K64" i="77"/>
  <c r="K58" i="77"/>
  <c r="K52" i="77"/>
  <c r="K40" i="77"/>
  <c r="K32" i="77"/>
  <c r="K26" i="77"/>
  <c r="K20" i="77"/>
  <c r="K14" i="77"/>
  <c r="K12" i="77"/>
  <c r="K402" i="76"/>
  <c r="K119" i="84"/>
  <c r="K65" i="84"/>
  <c r="K17" i="84"/>
  <c r="K155" i="83"/>
  <c r="K123" i="83"/>
  <c r="K43" i="83"/>
  <c r="K239" i="82"/>
  <c r="K203" i="82"/>
  <c r="K155" i="82"/>
  <c r="K137" i="82"/>
  <c r="K101" i="82"/>
  <c r="K53" i="82"/>
  <c r="K199" i="80"/>
  <c r="K127" i="80"/>
  <c r="K115" i="80"/>
  <c r="K43" i="80"/>
  <c r="K111" i="79"/>
  <c r="K47" i="79"/>
  <c r="K189" i="78"/>
  <c r="K159" i="78"/>
  <c r="K129" i="78"/>
  <c r="K81" i="78"/>
  <c r="K49" i="78"/>
  <c r="K25" i="78"/>
  <c r="K263" i="77"/>
  <c r="K239" i="77"/>
  <c r="K215" i="77"/>
  <c r="K179" i="77"/>
  <c r="K173" i="77"/>
  <c r="K167" i="77"/>
  <c r="K161" i="77"/>
  <c r="K155" i="77"/>
  <c r="K149" i="77"/>
  <c r="K143" i="77"/>
  <c r="K137" i="77"/>
  <c r="K131" i="77"/>
  <c r="K125" i="77"/>
  <c r="K119" i="77"/>
  <c r="K113" i="77"/>
  <c r="K107" i="77"/>
  <c r="K101" i="77"/>
  <c r="K95" i="77"/>
  <c r="K89" i="77"/>
  <c r="K83" i="77"/>
  <c r="K75" i="77"/>
  <c r="K69" i="77"/>
  <c r="K61" i="77"/>
  <c r="K55" i="77"/>
  <c r="K49" i="77"/>
  <c r="K43" i="77"/>
  <c r="K37" i="77"/>
  <c r="K31" i="77"/>
  <c r="K25" i="77"/>
  <c r="K19" i="77"/>
  <c r="K13" i="77"/>
  <c r="K11" i="77"/>
  <c r="K329" i="76"/>
  <c r="K321" i="76"/>
  <c r="K313" i="76"/>
  <c r="K305" i="76"/>
  <c r="K297" i="76"/>
  <c r="K289" i="76"/>
  <c r="K281" i="76"/>
  <c r="K273" i="76"/>
  <c r="K265" i="76"/>
  <c r="K257" i="76"/>
  <c r="K249" i="76"/>
  <c r="K47" i="76"/>
  <c r="K109" i="84"/>
  <c r="K49" i="84"/>
  <c r="K333" i="83"/>
  <c r="K107" i="83"/>
  <c r="K75" i="83"/>
  <c r="K59" i="83"/>
  <c r="K11" i="83"/>
  <c r="K279" i="82"/>
  <c r="K187" i="82"/>
  <c r="K69" i="82"/>
  <c r="K21" i="82"/>
  <c r="K59" i="81"/>
  <c r="K23" i="81"/>
  <c r="K59" i="80"/>
  <c r="K157" i="78"/>
  <c r="K97" i="78"/>
  <c r="K33" i="78"/>
  <c r="K9" i="78"/>
  <c r="K287" i="77"/>
  <c r="K279" i="77"/>
  <c r="K255" i="77"/>
  <c r="K231" i="77"/>
  <c r="K223" i="77"/>
  <c r="K177" i="77"/>
  <c r="K171" i="77"/>
  <c r="K165" i="77"/>
  <c r="K159" i="77"/>
  <c r="K153" i="77"/>
  <c r="K147" i="77"/>
  <c r="K141" i="77"/>
  <c r="K135" i="77"/>
  <c r="K129" i="77"/>
  <c r="K123" i="77"/>
  <c r="K117" i="77"/>
  <c r="K111" i="77"/>
  <c r="K105" i="77"/>
  <c r="K99" i="77"/>
  <c r="K93" i="77"/>
  <c r="K87" i="77"/>
  <c r="K81" i="77"/>
  <c r="K77" i="77"/>
  <c r="K71" i="77"/>
  <c r="K65" i="77"/>
  <c r="K59" i="77"/>
  <c r="K53" i="77"/>
  <c r="K47" i="77"/>
  <c r="K41" i="77"/>
  <c r="K35" i="77"/>
  <c r="K29" i="77"/>
  <c r="K23" i="77"/>
  <c r="K17" i="77"/>
  <c r="K182" i="76"/>
  <c r="K176" i="76"/>
  <c r="K170" i="76"/>
  <c r="K164" i="76"/>
  <c r="K158" i="76"/>
  <c r="K152" i="76"/>
  <c r="K146" i="76"/>
  <c r="K140" i="76"/>
  <c r="K134" i="76"/>
  <c r="K128" i="76"/>
  <c r="K122" i="76"/>
  <c r="K116" i="76"/>
  <c r="K110" i="76"/>
  <c r="K98" i="76"/>
  <c r="K92" i="76"/>
  <c r="K86" i="76"/>
  <c r="K80" i="76"/>
  <c r="K74" i="76"/>
  <c r="K68" i="76"/>
  <c r="K62" i="76"/>
  <c r="K56" i="76"/>
  <c r="K50" i="76"/>
  <c r="K44" i="76"/>
  <c r="K38" i="76"/>
  <c r="K32" i="76"/>
  <c r="K22" i="76"/>
  <c r="K18" i="76"/>
  <c r="K12" i="76"/>
  <c r="K476" i="75"/>
  <c r="K452" i="75"/>
  <c r="K428" i="75"/>
  <c r="K404" i="75"/>
  <c r="K380" i="75"/>
  <c r="K356" i="75"/>
  <c r="K332" i="75"/>
  <c r="K284" i="75"/>
  <c r="K272" i="75"/>
  <c r="K266" i="75"/>
  <c r="K260" i="75"/>
  <c r="K254" i="75"/>
  <c r="K248" i="75"/>
  <c r="K242" i="75"/>
  <c r="K236" i="75"/>
  <c r="K230" i="75"/>
  <c r="K224" i="75"/>
  <c r="K218" i="75"/>
  <c r="K212" i="75"/>
  <c r="K206" i="75"/>
  <c r="K194" i="75"/>
  <c r="K188" i="75"/>
  <c r="K182" i="75"/>
  <c r="K170" i="75"/>
  <c r="K164" i="75"/>
  <c r="K158" i="75"/>
  <c r="K152" i="75"/>
  <c r="K146" i="75"/>
  <c r="K140" i="75"/>
  <c r="K134" i="75"/>
  <c r="K128" i="75"/>
  <c r="K122" i="75"/>
  <c r="K116" i="75"/>
  <c r="K110" i="75"/>
  <c r="K98" i="75"/>
  <c r="K92" i="75"/>
  <c r="K86" i="75"/>
  <c r="K74" i="75"/>
  <c r="K62" i="75"/>
  <c r="K46" i="75"/>
  <c r="K34" i="75"/>
  <c r="K28" i="75"/>
  <c r="K22" i="75"/>
  <c r="K14" i="75"/>
  <c r="K149" i="76"/>
  <c r="K143" i="76"/>
  <c r="K137" i="76"/>
  <c r="K131" i="76"/>
  <c r="K125" i="76"/>
  <c r="K119" i="76"/>
  <c r="K113" i="76"/>
  <c r="K105" i="76"/>
  <c r="K99" i="76"/>
  <c r="K93" i="76"/>
  <c r="K87" i="76"/>
  <c r="K81" i="76"/>
  <c r="K75" i="76"/>
  <c r="K69" i="76"/>
  <c r="K63" i="76"/>
  <c r="K57" i="76"/>
  <c r="K51" i="76"/>
  <c r="K45" i="76"/>
  <c r="K39" i="76"/>
  <c r="K33" i="76"/>
  <c r="K27" i="76"/>
  <c r="K19" i="76"/>
  <c r="K13" i="76"/>
  <c r="K9" i="76"/>
  <c r="K317" i="75"/>
  <c r="K305" i="75"/>
  <c r="K293" i="75"/>
  <c r="K205" i="75"/>
  <c r="K199" i="75"/>
  <c r="K193" i="75"/>
  <c r="K187" i="75"/>
  <c r="K181" i="75"/>
  <c r="K175" i="75"/>
  <c r="K169" i="75"/>
  <c r="K163" i="75"/>
  <c r="K157" i="75"/>
  <c r="K151" i="75"/>
  <c r="K145" i="75"/>
  <c r="K133" i="75"/>
  <c r="K127" i="75"/>
  <c r="K121" i="75"/>
  <c r="K109" i="75"/>
  <c r="K103" i="75"/>
  <c r="K97" i="75"/>
  <c r="K91" i="75"/>
  <c r="K79" i="75"/>
  <c r="K73" i="75"/>
  <c r="K67" i="75"/>
  <c r="K61" i="75"/>
  <c r="K55" i="75"/>
  <c r="K49" i="75"/>
  <c r="K37" i="75"/>
  <c r="K31" i="75"/>
  <c r="K25" i="75"/>
  <c r="K19" i="75"/>
  <c r="K13" i="75"/>
  <c r="K9" i="75"/>
  <c r="K147" i="76"/>
  <c r="K141" i="76"/>
  <c r="K135" i="76"/>
  <c r="K129" i="76"/>
  <c r="K123" i="76"/>
  <c r="K117" i="76"/>
  <c r="K111" i="76"/>
  <c r="K107" i="76"/>
  <c r="K101" i="76"/>
  <c r="K95" i="76"/>
  <c r="K89" i="76"/>
  <c r="K83" i="76"/>
  <c r="K77" i="76"/>
  <c r="K71" i="76"/>
  <c r="K65" i="76"/>
  <c r="K59" i="76"/>
  <c r="K53" i="76"/>
  <c r="K41" i="76"/>
  <c r="K35" i="76"/>
  <c r="K29" i="76"/>
  <c r="K23" i="76"/>
  <c r="K17" i="76"/>
  <c r="K321" i="75"/>
  <c r="K309" i="75"/>
  <c r="K297" i="75"/>
  <c r="K207" i="75"/>
  <c r="K201" i="75"/>
  <c r="K195" i="75"/>
  <c r="K189" i="75"/>
  <c r="K183" i="75"/>
  <c r="K177" i="75"/>
  <c r="K171" i="75"/>
  <c r="K165" i="75"/>
  <c r="K159" i="75"/>
  <c r="K153" i="75"/>
  <c r="K147" i="75"/>
  <c r="K141" i="75"/>
  <c r="K135" i="75"/>
  <c r="K129" i="75"/>
  <c r="K123" i="75"/>
  <c r="K117" i="75"/>
  <c r="K111" i="75"/>
  <c r="K105" i="75"/>
  <c r="K99" i="75"/>
  <c r="K93" i="75"/>
  <c r="K87" i="75"/>
  <c r="K81" i="75"/>
  <c r="K75" i="75"/>
  <c r="K69" i="75"/>
  <c r="K63" i="75"/>
  <c r="K51" i="75"/>
  <c r="K45" i="75"/>
  <c r="K39" i="75"/>
  <c r="K33" i="75"/>
  <c r="K27" i="75"/>
  <c r="K21" i="75"/>
  <c r="K11" i="75"/>
  <c r="I16" i="88"/>
  <c r="K145" i="76"/>
  <c r="K139" i="76"/>
  <c r="K133" i="76"/>
  <c r="K127" i="76"/>
  <c r="K121" i="76"/>
  <c r="K115" i="76"/>
  <c r="K109" i="76"/>
  <c r="K103" i="76"/>
  <c r="K97" i="76"/>
  <c r="K91" i="76"/>
  <c r="K85" i="76"/>
  <c r="K79" i="76"/>
  <c r="K73" i="76"/>
  <c r="K67" i="76"/>
  <c r="K61" i="76"/>
  <c r="K55" i="76"/>
  <c r="K49" i="76"/>
  <c r="K43" i="76"/>
  <c r="K37" i="76"/>
  <c r="K31" i="76"/>
  <c r="K25" i="76"/>
  <c r="K21" i="76"/>
  <c r="K15" i="76"/>
  <c r="K11" i="76"/>
  <c r="K325" i="75"/>
  <c r="K313" i="75"/>
  <c r="K301" i="75"/>
  <c r="K289" i="75"/>
  <c r="K209" i="75"/>
  <c r="K203" i="75"/>
  <c r="K197" i="75"/>
  <c r="K191" i="75"/>
  <c r="K185" i="75"/>
  <c r="K179" i="75"/>
  <c r="K173" i="75"/>
  <c r="K167" i="75"/>
  <c r="K161" i="75"/>
  <c r="K155" i="75"/>
  <c r="K149" i="75"/>
  <c r="K143" i="75"/>
  <c r="K137" i="75"/>
  <c r="K131" i="75"/>
  <c r="K125" i="75"/>
  <c r="K119" i="75"/>
  <c r="K113" i="75"/>
  <c r="K107" i="75"/>
  <c r="K101" i="75"/>
  <c r="K95" i="75"/>
  <c r="K89" i="75"/>
  <c r="K83" i="75"/>
  <c r="K77" i="75"/>
  <c r="K71" i="75"/>
  <c r="K65" i="75"/>
  <c r="K59" i="75"/>
  <c r="K53" i="75"/>
  <c r="K47" i="75"/>
  <c r="K41" i="75"/>
  <c r="K35" i="75"/>
  <c r="K23" i="75"/>
  <c r="K17" i="75"/>
  <c r="E38" i="25"/>
  <c r="K180" i="76"/>
  <c r="K174" i="76"/>
  <c r="K168" i="76"/>
  <c r="K162" i="76"/>
  <c r="K156" i="76"/>
  <c r="K150" i="76"/>
  <c r="K144" i="76"/>
  <c r="K138" i="76"/>
  <c r="K126" i="76"/>
  <c r="K120" i="76"/>
  <c r="K114" i="76"/>
  <c r="K108" i="76"/>
  <c r="K102" i="76"/>
  <c r="K96" i="76"/>
  <c r="K90" i="76"/>
  <c r="K84" i="76"/>
  <c r="K78" i="76"/>
  <c r="K72" i="76"/>
  <c r="K66" i="76"/>
  <c r="K60" i="76"/>
  <c r="K54" i="76"/>
  <c r="K48" i="76"/>
  <c r="K42" i="76"/>
  <c r="K36" i="76"/>
  <c r="K28" i="76"/>
  <c r="K20" i="76"/>
  <c r="K14" i="76"/>
  <c r="K10" i="76"/>
  <c r="K468" i="75"/>
  <c r="K444" i="75"/>
  <c r="K396" i="75"/>
  <c r="K372" i="75"/>
  <c r="K364" i="75"/>
  <c r="K286" i="75"/>
  <c r="K280" i="75"/>
  <c r="K274" i="75"/>
  <c r="K268" i="75"/>
  <c r="K262" i="75"/>
  <c r="K256" i="75"/>
  <c r="K244" i="75"/>
  <c r="K238" i="75"/>
  <c r="K232" i="75"/>
  <c r="K226" i="75"/>
  <c r="K220" i="75"/>
  <c r="K208" i="75"/>
  <c r="K202" i="75"/>
  <c r="K196" i="75"/>
  <c r="K190" i="75"/>
  <c r="K178" i="75"/>
  <c r="K172" i="75"/>
  <c r="K166" i="75"/>
  <c r="K154" i="75"/>
  <c r="K142" i="75"/>
  <c r="K136" i="75"/>
  <c r="K130" i="75"/>
  <c r="K124" i="75"/>
  <c r="K118" i="75"/>
  <c r="K106" i="75"/>
  <c r="K94" i="75"/>
  <c r="K82" i="75"/>
  <c r="K76" i="75"/>
  <c r="K70" i="75"/>
  <c r="K58" i="75"/>
  <c r="K50" i="75"/>
  <c r="K44" i="75"/>
  <c r="K38" i="75"/>
  <c r="K26" i="75"/>
  <c r="K10" i="75"/>
  <c r="K178" i="76"/>
  <c r="K172" i="76"/>
  <c r="K166" i="76"/>
  <c r="K160" i="76"/>
  <c r="K154" i="76"/>
  <c r="K148" i="76"/>
  <c r="K142" i="76"/>
  <c r="K136" i="76"/>
  <c r="K130" i="76"/>
  <c r="K124" i="76"/>
  <c r="K118" i="76"/>
  <c r="K112" i="76"/>
  <c r="K106" i="76"/>
  <c r="K100" i="76"/>
  <c r="K94" i="76"/>
  <c r="K88" i="76"/>
  <c r="K82" i="76"/>
  <c r="K70" i="76"/>
  <c r="K64" i="76"/>
  <c r="K58" i="76"/>
  <c r="K52" i="76"/>
  <c r="K46" i="76"/>
  <c r="K40" i="76"/>
  <c r="K34" i="76"/>
  <c r="K24" i="76"/>
  <c r="K16" i="76"/>
  <c r="K8" i="76"/>
  <c r="K484" i="75"/>
  <c r="K460" i="75"/>
  <c r="K436" i="75"/>
  <c r="K412" i="75"/>
  <c r="K388" i="75"/>
  <c r="K348" i="75"/>
  <c r="K282" i="75"/>
  <c r="K276" i="75"/>
  <c r="K264" i="75"/>
  <c r="K258" i="75"/>
  <c r="K252" i="75"/>
  <c r="K240" i="75"/>
  <c r="K234" i="75"/>
  <c r="K228" i="75"/>
  <c r="K216" i="75"/>
  <c r="K210" i="75"/>
  <c r="K204" i="75"/>
  <c r="K192" i="75"/>
  <c r="K186" i="75"/>
  <c r="K180" i="75"/>
  <c r="K174" i="75"/>
  <c r="K162" i="75"/>
  <c r="K156" i="75"/>
  <c r="K150" i="75"/>
  <c r="K144" i="75"/>
  <c r="K138" i="75"/>
  <c r="K126" i="75"/>
  <c r="K114" i="75"/>
  <c r="K108" i="75"/>
  <c r="K102" i="75"/>
  <c r="K90" i="75"/>
  <c r="K78" i="75"/>
  <c r="K66" i="75"/>
  <c r="K60" i="75"/>
  <c r="K54" i="75"/>
  <c r="K42" i="75"/>
  <c r="K30" i="75"/>
  <c r="K18" i="75"/>
  <c r="K12" i="75"/>
  <c r="V153" i="38"/>
  <c r="Y153" i="38" s="1"/>
  <c r="AB153" i="38" s="1"/>
  <c r="K54" i="84"/>
  <c r="K22" i="84"/>
  <c r="K226" i="83"/>
  <c r="K162" i="83"/>
  <c r="K130" i="83"/>
  <c r="K98" i="83"/>
  <c r="K66" i="83"/>
  <c r="K34" i="83"/>
  <c r="K46" i="82"/>
  <c r="K14" i="82"/>
  <c r="K212" i="81"/>
  <c r="K200" i="81"/>
  <c r="K130" i="81"/>
  <c r="K80" i="81"/>
  <c r="K44" i="81"/>
  <c r="K38" i="81"/>
  <c r="K146" i="79"/>
  <c r="K98" i="79"/>
  <c r="K82" i="79"/>
  <c r="K66" i="79"/>
  <c r="K34" i="79"/>
  <c r="K256" i="78"/>
  <c r="K248" i="78"/>
  <c r="V195" i="38"/>
  <c r="Y195" i="38" s="1"/>
  <c r="K205" i="84"/>
  <c r="K87" i="84"/>
  <c r="K337" i="82"/>
  <c r="K37" i="82"/>
  <c r="K123" i="81"/>
  <c r="K87" i="81"/>
  <c r="K143" i="79"/>
  <c r="K95" i="79"/>
  <c r="K79" i="79"/>
  <c r="K63" i="79"/>
  <c r="K31" i="79"/>
  <c r="K55" i="72"/>
  <c r="K48" i="72"/>
  <c r="K480" i="84"/>
  <c r="K432" i="84"/>
  <c r="K324" i="84"/>
  <c r="K300" i="84"/>
  <c r="K276" i="84"/>
  <c r="K249" i="84"/>
  <c r="K225" i="84"/>
  <c r="K209" i="84"/>
  <c r="K177" i="84"/>
  <c r="K153" i="84"/>
  <c r="K141" i="84"/>
  <c r="K129" i="84"/>
  <c r="K117" i="84"/>
  <c r="K111" i="84"/>
  <c r="K105" i="84"/>
  <c r="K101" i="84"/>
  <c r="K97" i="84"/>
  <c r="K84" i="84"/>
  <c r="K78" i="84"/>
  <c r="K75" i="84"/>
  <c r="K72" i="84"/>
  <c r="K69" i="84"/>
  <c r="K66" i="84"/>
  <c r="K63" i="84"/>
  <c r="K60" i="84"/>
  <c r="K57" i="84"/>
  <c r="K51" i="84"/>
  <c r="K48" i="84"/>
  <c r="K45" i="84"/>
  <c r="K42" i="84"/>
  <c r="K39" i="84"/>
  <c r="K36" i="84"/>
  <c r="K32" i="84"/>
  <c r="K29" i="84"/>
  <c r="K26" i="84"/>
  <c r="K23" i="84"/>
  <c r="K20" i="84"/>
  <c r="K14" i="84"/>
  <c r="K12" i="84"/>
  <c r="K9" i="84"/>
  <c r="K405" i="83"/>
  <c r="K389" i="83"/>
  <c r="K361" i="83"/>
  <c r="K349" i="83"/>
  <c r="K337" i="83"/>
  <c r="K321" i="83"/>
  <c r="K318" i="83"/>
  <c r="K312" i="83"/>
  <c r="K308" i="83"/>
  <c r="K302" i="83"/>
  <c r="K296" i="83"/>
  <c r="K284" i="83"/>
  <c r="K278" i="83"/>
  <c r="K272" i="83"/>
  <c r="K266" i="83"/>
  <c r="K256" i="83"/>
  <c r="K250" i="83"/>
  <c r="K244" i="83"/>
  <c r="K238" i="83"/>
  <c r="K232" i="83"/>
  <c r="K228" i="83"/>
  <c r="K222" i="83"/>
  <c r="K216" i="83"/>
  <c r="K210" i="83"/>
  <c r="K204" i="83"/>
  <c r="K201" i="83"/>
  <c r="K197" i="83"/>
  <c r="K194" i="83"/>
  <c r="K191" i="83"/>
  <c r="K188" i="83"/>
  <c r="K185" i="83"/>
  <c r="K179" i="83"/>
  <c r="K176" i="83"/>
  <c r="K173" i="83"/>
  <c r="K170" i="83"/>
  <c r="K167" i="83"/>
  <c r="K164" i="83"/>
  <c r="K161" i="83"/>
  <c r="K157" i="83"/>
  <c r="K154" i="83"/>
  <c r="K151" i="83"/>
  <c r="K148" i="83"/>
  <c r="K145" i="83"/>
  <c r="K142" i="83"/>
  <c r="K136" i="83"/>
  <c r="K133" i="83"/>
  <c r="K126" i="83"/>
  <c r="K120" i="83"/>
  <c r="K117" i="83"/>
  <c r="K111" i="83"/>
  <c r="K108" i="83"/>
  <c r="K105" i="83"/>
  <c r="K102" i="83"/>
  <c r="K99" i="83"/>
  <c r="K96" i="83"/>
  <c r="K93" i="83"/>
  <c r="K90" i="83"/>
  <c r="K87" i="83"/>
  <c r="K84" i="83"/>
  <c r="K81" i="83"/>
  <c r="K78" i="83"/>
  <c r="K74" i="83"/>
  <c r="K71" i="83"/>
  <c r="K68" i="83"/>
  <c r="K65" i="83"/>
  <c r="K62" i="83"/>
  <c r="K56" i="83"/>
  <c r="K53" i="83"/>
  <c r="K47" i="83"/>
  <c r="K44" i="83"/>
  <c r="K41" i="83"/>
  <c r="K38" i="83"/>
  <c r="K35" i="83"/>
  <c r="K32" i="83"/>
  <c r="K29" i="83"/>
  <c r="K26" i="83"/>
  <c r="K23" i="83"/>
  <c r="K19" i="83"/>
  <c r="K16" i="83"/>
  <c r="K14" i="83"/>
  <c r="K12" i="83"/>
  <c r="K9" i="83"/>
  <c r="K503" i="82"/>
  <c r="K455" i="82"/>
  <c r="K407" i="82"/>
  <c r="K361" i="82"/>
  <c r="K315" i="82"/>
  <c r="K309" i="82"/>
  <c r="K303" i="82"/>
  <c r="K297" i="82"/>
  <c r="K291" i="82"/>
  <c r="K285" i="82"/>
  <c r="K281" i="82"/>
  <c r="K277" i="82"/>
  <c r="K275" i="82"/>
  <c r="K273" i="82"/>
  <c r="K271" i="82"/>
  <c r="K269" i="82"/>
  <c r="K267" i="82"/>
  <c r="K265" i="82"/>
  <c r="K263" i="82"/>
  <c r="K261" i="82"/>
  <c r="K259" i="82"/>
  <c r="K257" i="82"/>
  <c r="K255" i="82"/>
  <c r="K253" i="82"/>
  <c r="K251" i="82"/>
  <c r="K249" i="82"/>
  <c r="K247" i="82"/>
  <c r="K245" i="82"/>
  <c r="K243" i="82"/>
  <c r="K241" i="82"/>
  <c r="K237" i="82"/>
  <c r="K235" i="82"/>
  <c r="K233" i="82"/>
  <c r="K231" i="82"/>
  <c r="K229" i="82"/>
  <c r="K227" i="82"/>
  <c r="K225" i="82"/>
  <c r="K223" i="82"/>
  <c r="K221" i="82"/>
  <c r="K219" i="82"/>
  <c r="K217" i="82"/>
  <c r="K215" i="82"/>
  <c r="K214" i="82"/>
  <c r="K213" i="82"/>
  <c r="K212" i="82"/>
  <c r="K211" i="82"/>
  <c r="K210" i="82"/>
  <c r="K209" i="82"/>
  <c r="K208" i="82"/>
  <c r="K207" i="82"/>
  <c r="K206" i="82"/>
  <c r="K205" i="82"/>
  <c r="K204" i="82"/>
  <c r="K202" i="82"/>
  <c r="K201" i="82"/>
  <c r="K200" i="82"/>
  <c r="K199" i="82"/>
  <c r="K198" i="82"/>
  <c r="K197" i="82"/>
  <c r="K196" i="82"/>
  <c r="K195" i="82"/>
  <c r="K194" i="82"/>
  <c r="K193" i="82"/>
  <c r="K192" i="82"/>
  <c r="K191" i="82"/>
  <c r="K190" i="82"/>
  <c r="K189" i="82"/>
  <c r="K188" i="82"/>
  <c r="K186" i="82"/>
  <c r="K185" i="82"/>
  <c r="K184" i="82"/>
  <c r="K183" i="82"/>
  <c r="K182" i="82"/>
  <c r="K181" i="82"/>
  <c r="K180" i="82"/>
  <c r="K179" i="82"/>
  <c r="K178" i="82"/>
  <c r="K177" i="82"/>
  <c r="K176" i="82"/>
  <c r="K175" i="82"/>
  <c r="K174" i="82"/>
  <c r="K173" i="82"/>
  <c r="K172" i="82"/>
  <c r="K171" i="82"/>
  <c r="K170" i="82"/>
  <c r="K168" i="82"/>
  <c r="K167" i="82"/>
  <c r="K166" i="82"/>
  <c r="K165" i="82"/>
  <c r="K164" i="82"/>
  <c r="K163" i="82"/>
  <c r="K162" i="82"/>
  <c r="K161" i="82"/>
  <c r="K160" i="82"/>
  <c r="K159" i="82"/>
  <c r="K158" i="82"/>
  <c r="K157" i="82"/>
  <c r="K156" i="82"/>
  <c r="K154" i="82"/>
  <c r="K153" i="82"/>
  <c r="K152" i="82"/>
  <c r="K151" i="82"/>
  <c r="K150" i="82"/>
  <c r="K149" i="82"/>
  <c r="K148" i="82"/>
  <c r="K147" i="82"/>
  <c r="K146" i="82"/>
  <c r="K145" i="82"/>
  <c r="K144" i="82"/>
  <c r="K143" i="82"/>
  <c r="K142" i="82"/>
  <c r="K141" i="82"/>
  <c r="K140" i="82"/>
  <c r="K139" i="82"/>
  <c r="K138" i="82"/>
  <c r="K136" i="82"/>
  <c r="K135" i="82"/>
  <c r="K134" i="82"/>
  <c r="K133" i="82"/>
  <c r="K132" i="82"/>
  <c r="K131" i="82"/>
  <c r="K130" i="82"/>
  <c r="K129" i="82"/>
  <c r="K128" i="82"/>
  <c r="K127" i="82"/>
  <c r="K125" i="82"/>
  <c r="K124" i="82"/>
  <c r="K123" i="82"/>
  <c r="K122" i="82"/>
  <c r="K121" i="82"/>
  <c r="K120" i="82"/>
  <c r="K119" i="82"/>
  <c r="K118" i="82"/>
  <c r="K116" i="82"/>
  <c r="K115" i="82"/>
  <c r="K114" i="82"/>
  <c r="K113" i="82"/>
  <c r="K112" i="82"/>
  <c r="K111" i="82"/>
  <c r="K109" i="82"/>
  <c r="K108" i="82"/>
  <c r="K107" i="82"/>
  <c r="K106" i="82"/>
  <c r="K105" i="82"/>
  <c r="K104" i="82"/>
  <c r="K103" i="82"/>
  <c r="K102" i="82"/>
  <c r="K100" i="82"/>
  <c r="K99" i="82"/>
  <c r="K98" i="82"/>
  <c r="K97" i="82"/>
  <c r="K96" i="82"/>
  <c r="K95" i="82"/>
  <c r="K93" i="82"/>
  <c r="K92" i="82"/>
  <c r="K91" i="82"/>
  <c r="K90" i="82"/>
  <c r="K87" i="82"/>
  <c r="K86" i="82"/>
  <c r="K84" i="82"/>
  <c r="K83" i="82"/>
  <c r="K82" i="82"/>
  <c r="K81" i="82"/>
  <c r="K80" i="82"/>
  <c r="K79" i="82"/>
  <c r="K77" i="82"/>
  <c r="K76" i="82"/>
  <c r="K75" i="82"/>
  <c r="K74" i="82"/>
  <c r="K73" i="82"/>
  <c r="K72" i="82"/>
  <c r="K71" i="82"/>
  <c r="K70" i="82"/>
  <c r="K68" i="82"/>
  <c r="K67" i="82"/>
  <c r="K66" i="82"/>
  <c r="K65" i="82"/>
  <c r="K64" i="82"/>
  <c r="K63" i="82"/>
  <c r="K61" i="82"/>
  <c r="K60" i="82"/>
  <c r="K59" i="82"/>
  <c r="K58" i="82"/>
  <c r="K57" i="82"/>
  <c r="K56" i="82"/>
  <c r="K55" i="82"/>
  <c r="K54" i="82"/>
  <c r="K52" i="82"/>
  <c r="K51" i="82"/>
  <c r="K50" i="82"/>
  <c r="K49" i="82"/>
  <c r="K48" i="82"/>
  <c r="K47" i="82"/>
  <c r="K45" i="82"/>
  <c r="K44" i="82"/>
  <c r="K43" i="82"/>
  <c r="K42" i="82"/>
  <c r="K41" i="82"/>
  <c r="K40" i="82"/>
  <c r="K39" i="82"/>
  <c r="K38" i="82"/>
  <c r="K36" i="82"/>
  <c r="K35" i="82"/>
  <c r="K34" i="82"/>
  <c r="K33" i="82"/>
  <c r="K32" i="82"/>
  <c r="K31" i="82"/>
  <c r="K29" i="82"/>
  <c r="K28" i="82"/>
  <c r="K27" i="82"/>
  <c r="K26" i="82"/>
  <c r="K25" i="82"/>
  <c r="K24" i="82"/>
  <c r="K23" i="82"/>
  <c r="K22" i="82"/>
  <c r="K20" i="82"/>
  <c r="K19" i="82"/>
  <c r="K18" i="82"/>
  <c r="K17" i="82"/>
  <c r="K16" i="82"/>
  <c r="K15" i="82"/>
  <c r="K13" i="82"/>
  <c r="K12" i="82"/>
  <c r="K11" i="82"/>
  <c r="K10" i="82"/>
  <c r="K9" i="82"/>
  <c r="K8" i="82"/>
  <c r="K506" i="81"/>
  <c r="K505" i="81"/>
  <c r="K489" i="81"/>
  <c r="K473" i="81"/>
  <c r="K457" i="81"/>
  <c r="K441" i="81"/>
  <c r="K433" i="81"/>
  <c r="K425" i="81"/>
  <c r="K417" i="81"/>
  <c r="K409" i="81"/>
  <c r="K401" i="81"/>
  <c r="K393" i="81"/>
  <c r="K385" i="81"/>
  <c r="K266" i="81"/>
  <c r="K222" i="81"/>
  <c r="K192" i="81"/>
  <c r="K178" i="81"/>
  <c r="K148" i="81"/>
  <c r="K136" i="81"/>
  <c r="K119" i="81"/>
  <c r="K112" i="81"/>
  <c r="K98" i="81"/>
  <c r="K91" i="81"/>
  <c r="K76" i="81"/>
  <c r="K70" i="81"/>
  <c r="K55" i="81"/>
  <c r="K48" i="81"/>
  <c r="K34" i="81"/>
  <c r="K27" i="81"/>
  <c r="K12" i="81"/>
  <c r="K312" i="80"/>
  <c r="K264" i="80"/>
  <c r="K181" i="80"/>
  <c r="K158" i="80"/>
  <c r="K87" i="72"/>
  <c r="K8" i="72"/>
  <c r="K400" i="84"/>
  <c r="K368" i="84"/>
  <c r="K348" i="84"/>
  <c r="K340" i="84"/>
  <c r="K316" i="84"/>
  <c r="K308" i="84"/>
  <c r="K292" i="84"/>
  <c r="K260" i="84"/>
  <c r="K201" i="84"/>
  <c r="K197" i="84"/>
  <c r="K189" i="84"/>
  <c r="K185" i="84"/>
  <c r="K181" i="84"/>
  <c r="K161" i="84"/>
  <c r="K157" i="84"/>
  <c r="K149" i="84"/>
  <c r="K145" i="84"/>
  <c r="K125" i="84"/>
  <c r="K121" i="84"/>
  <c r="K113" i="84"/>
  <c r="K107" i="84"/>
  <c r="K99" i="84"/>
  <c r="K95" i="84"/>
  <c r="K91" i="84"/>
  <c r="K83" i="84"/>
  <c r="K80" i="84"/>
  <c r="K77" i="84"/>
  <c r="K73" i="84"/>
  <c r="K68" i="84"/>
  <c r="K62" i="84"/>
  <c r="K59" i="84"/>
  <c r="K56" i="84"/>
  <c r="K53" i="84"/>
  <c r="K50" i="84"/>
  <c r="K47" i="84"/>
  <c r="K44" i="84"/>
  <c r="K41" i="84"/>
  <c r="K35" i="84"/>
  <c r="K30" i="84"/>
  <c r="K27" i="84"/>
  <c r="K24" i="84"/>
  <c r="K21" i="84"/>
  <c r="K18" i="84"/>
  <c r="K15" i="84"/>
  <c r="K10" i="84"/>
  <c r="K469" i="83"/>
  <c r="K437" i="83"/>
  <c r="K345" i="83"/>
  <c r="K325" i="83"/>
  <c r="K316" i="83"/>
  <c r="K310" i="83"/>
  <c r="K304" i="83"/>
  <c r="K298" i="83"/>
  <c r="K292" i="83"/>
  <c r="K286" i="83"/>
  <c r="K280" i="83"/>
  <c r="K274" i="83"/>
  <c r="K268" i="83"/>
  <c r="K260" i="83"/>
  <c r="K254" i="83"/>
  <c r="K248" i="83"/>
  <c r="K242" i="83"/>
  <c r="K236" i="83"/>
  <c r="K230" i="83"/>
  <c r="K224" i="83"/>
  <c r="K218" i="83"/>
  <c r="K212" i="83"/>
  <c r="K206" i="83"/>
  <c r="K198" i="83"/>
  <c r="K195" i="83"/>
  <c r="K192" i="83"/>
  <c r="K189" i="83"/>
  <c r="K186" i="83"/>
  <c r="K183" i="83"/>
  <c r="K180" i="83"/>
  <c r="K177" i="83"/>
  <c r="K174" i="83"/>
  <c r="K168" i="83"/>
  <c r="K165" i="83"/>
  <c r="K159" i="83"/>
  <c r="K156" i="83"/>
  <c r="K153" i="83"/>
  <c r="K150" i="83"/>
  <c r="K147" i="83"/>
  <c r="K144" i="83"/>
  <c r="K141" i="83"/>
  <c r="K138" i="83"/>
  <c r="K135" i="83"/>
  <c r="K132" i="83"/>
  <c r="K129" i="83"/>
  <c r="K127" i="83"/>
  <c r="K124" i="83"/>
  <c r="K121" i="83"/>
  <c r="K118" i="83"/>
  <c r="K115" i="83"/>
  <c r="K112" i="83"/>
  <c r="K109" i="83"/>
  <c r="K106" i="83"/>
  <c r="K103" i="83"/>
  <c r="K100" i="83"/>
  <c r="K97" i="83"/>
  <c r="K94" i="83"/>
  <c r="K88" i="83"/>
  <c r="K85" i="83"/>
  <c r="K79" i="83"/>
  <c r="K76" i="83"/>
  <c r="K73" i="83"/>
  <c r="K70" i="83"/>
  <c r="K67" i="83"/>
  <c r="K64" i="83"/>
  <c r="K61" i="83"/>
  <c r="K58" i="83"/>
  <c r="K55" i="83"/>
  <c r="K52" i="83"/>
  <c r="K49" i="83"/>
  <c r="K46" i="83"/>
  <c r="K40" i="83"/>
  <c r="K37" i="83"/>
  <c r="K31" i="83"/>
  <c r="K28" i="83"/>
  <c r="K25" i="83"/>
  <c r="K22" i="83"/>
  <c r="K20" i="83"/>
  <c r="K15" i="83"/>
  <c r="K13" i="83"/>
  <c r="K10" i="83"/>
  <c r="K8" i="83"/>
  <c r="K487" i="82"/>
  <c r="K471" i="82"/>
  <c r="K391" i="82"/>
  <c r="K375" i="82"/>
  <c r="K333" i="82"/>
  <c r="K317" i="82"/>
  <c r="K311" i="82"/>
  <c r="K305" i="82"/>
  <c r="K301" i="82"/>
  <c r="K293" i="82"/>
  <c r="K289" i="82"/>
  <c r="K283" i="82"/>
  <c r="K88" i="82"/>
  <c r="K448" i="84"/>
  <c r="K384" i="84"/>
  <c r="K356" i="84"/>
  <c r="K332" i="84"/>
  <c r="K284" i="84"/>
  <c r="K268" i="84"/>
  <c r="K233" i="84"/>
  <c r="K217" i="84"/>
  <c r="K193" i="84"/>
  <c r="K173" i="84"/>
  <c r="K169" i="84"/>
  <c r="K137" i="84"/>
  <c r="K133" i="84"/>
  <c r="K115" i="84"/>
  <c r="K103" i="84"/>
  <c r="K93" i="84"/>
  <c r="K89" i="84"/>
  <c r="K85" i="84"/>
  <c r="K82" i="84"/>
  <c r="K79" i="84"/>
  <c r="K76" i="84"/>
  <c r="K74" i="84"/>
  <c r="K71" i="84"/>
  <c r="K67" i="84"/>
  <c r="K64" i="84"/>
  <c r="K61" i="84"/>
  <c r="K58" i="84"/>
  <c r="K55" i="84"/>
  <c r="K52" i="84"/>
  <c r="K46" i="84"/>
  <c r="K43" i="84"/>
  <c r="K40" i="84"/>
  <c r="K37" i="84"/>
  <c r="K34" i="84"/>
  <c r="K31" i="84"/>
  <c r="K28" i="84"/>
  <c r="K25" i="84"/>
  <c r="K19" i="84"/>
  <c r="K16" i="84"/>
  <c r="K13" i="84"/>
  <c r="K11" i="84"/>
  <c r="K8" i="84"/>
  <c r="K453" i="83"/>
  <c r="K421" i="83"/>
  <c r="K373" i="83"/>
  <c r="K353" i="83"/>
  <c r="K341" i="83"/>
  <c r="K329" i="83"/>
  <c r="K314" i="83"/>
  <c r="K306" i="83"/>
  <c r="K300" i="83"/>
  <c r="K294" i="83"/>
  <c r="K288" i="83"/>
  <c r="K282" i="83"/>
  <c r="K276" i="83"/>
  <c r="K270" i="83"/>
  <c r="K264" i="83"/>
  <c r="K258" i="83"/>
  <c r="K252" i="83"/>
  <c r="K246" i="83"/>
  <c r="K240" i="83"/>
  <c r="K234" i="83"/>
  <c r="K220" i="83"/>
  <c r="K214" i="83"/>
  <c r="K208" i="83"/>
  <c r="K202" i="83"/>
  <c r="K199" i="83"/>
  <c r="K196" i="83"/>
  <c r="K193" i="83"/>
  <c r="K190" i="83"/>
  <c r="K187" i="83"/>
  <c r="K184" i="83"/>
  <c r="K181" i="83"/>
  <c r="K178" i="83"/>
  <c r="K175" i="83"/>
  <c r="K172" i="83"/>
  <c r="K169" i="83"/>
  <c r="K166" i="83"/>
  <c r="K163" i="83"/>
  <c r="K160" i="83"/>
  <c r="K158" i="83"/>
  <c r="K152" i="83"/>
  <c r="K149" i="83"/>
  <c r="K143" i="83"/>
  <c r="K140" i="83"/>
  <c r="K137" i="83"/>
  <c r="K134" i="83"/>
  <c r="K131" i="83"/>
  <c r="K128" i="83"/>
  <c r="K125" i="83"/>
  <c r="K122" i="83"/>
  <c r="K119" i="83"/>
  <c r="K116" i="83"/>
  <c r="K113" i="83"/>
  <c r="K110" i="83"/>
  <c r="K104" i="83"/>
  <c r="K101" i="83"/>
  <c r="K95" i="83"/>
  <c r="K92" i="83"/>
  <c r="K89" i="83"/>
  <c r="K86" i="83"/>
  <c r="K83" i="83"/>
  <c r="K80" i="83"/>
  <c r="K77" i="83"/>
  <c r="K72" i="83"/>
  <c r="K69" i="83"/>
  <c r="K63" i="83"/>
  <c r="K60" i="83"/>
  <c r="K57" i="83"/>
  <c r="K54" i="83"/>
  <c r="K51" i="83"/>
  <c r="K48" i="83"/>
  <c r="K45" i="83"/>
  <c r="K42" i="83"/>
  <c r="K39" i="83"/>
  <c r="K36" i="83"/>
  <c r="K33" i="83"/>
  <c r="K30" i="83"/>
  <c r="K24" i="83"/>
  <c r="K21" i="83"/>
  <c r="K17" i="83"/>
  <c r="K439" i="82"/>
  <c r="K423" i="82"/>
  <c r="K353" i="82"/>
  <c r="K345" i="82"/>
  <c r="K329" i="82"/>
  <c r="K325" i="82"/>
  <c r="K321" i="82"/>
  <c r="K313" i="82"/>
  <c r="K307" i="82"/>
  <c r="K299" i="82"/>
  <c r="K295" i="82"/>
  <c r="K287" i="82"/>
  <c r="K89" i="82"/>
  <c r="K377" i="81"/>
  <c r="K361" i="81"/>
  <c r="K353" i="81"/>
  <c r="K349" i="81"/>
  <c r="K341" i="81"/>
  <c r="K332" i="81"/>
  <c r="K326" i="81"/>
  <c r="K322" i="81"/>
  <c r="K314" i="81"/>
  <c r="K310" i="81"/>
  <c r="K302" i="81"/>
  <c r="K296" i="81"/>
  <c r="K290" i="81"/>
  <c r="K286" i="81"/>
  <c r="K278" i="81"/>
  <c r="K272" i="81"/>
  <c r="K260" i="81"/>
  <c r="K256" i="81"/>
  <c r="K252" i="81"/>
  <c r="K242" i="81"/>
  <c r="K236" i="81"/>
  <c r="K230" i="81"/>
  <c r="K226" i="81"/>
  <c r="K217" i="81"/>
  <c r="K213" i="81"/>
  <c r="K210" i="81"/>
  <c r="K207" i="81"/>
  <c r="K204" i="81"/>
  <c r="K201" i="81"/>
  <c r="K197" i="81"/>
  <c r="K194" i="81"/>
  <c r="K191" i="81"/>
  <c r="K188" i="81"/>
  <c r="K184" i="81"/>
  <c r="K181" i="81"/>
  <c r="K175" i="81"/>
  <c r="K172" i="81"/>
  <c r="K167" i="81"/>
  <c r="K164" i="81"/>
  <c r="K161" i="81"/>
  <c r="K158" i="81"/>
  <c r="K155" i="81"/>
  <c r="K152" i="81"/>
  <c r="K149" i="81"/>
  <c r="K146" i="81"/>
  <c r="K143" i="81"/>
  <c r="K140" i="81"/>
  <c r="K137" i="81"/>
  <c r="K134" i="81"/>
  <c r="K131" i="81"/>
  <c r="K128" i="81"/>
  <c r="K125" i="81"/>
  <c r="K122" i="81"/>
  <c r="K117" i="81"/>
  <c r="K114" i="81"/>
  <c r="K111" i="81"/>
  <c r="K105" i="81"/>
  <c r="K99" i="81"/>
  <c r="K95" i="81"/>
  <c r="K92" i="81"/>
  <c r="K89" i="81"/>
  <c r="K86" i="81"/>
  <c r="K83" i="81"/>
  <c r="K79" i="81"/>
  <c r="K73" i="81"/>
  <c r="K69" i="81"/>
  <c r="K63" i="81"/>
  <c r="K60" i="81"/>
  <c r="K57" i="81"/>
  <c r="K54" i="81"/>
  <c r="K51" i="81"/>
  <c r="K45" i="81"/>
  <c r="K43" i="81"/>
  <c r="K41" i="81"/>
  <c r="K35" i="81"/>
  <c r="K32" i="81"/>
  <c r="K29" i="81"/>
  <c r="K26" i="81"/>
  <c r="K20" i="81"/>
  <c r="K17" i="81"/>
  <c r="K14" i="81"/>
  <c r="K10" i="81"/>
  <c r="K8" i="81"/>
  <c r="K460" i="80"/>
  <c r="K412" i="80"/>
  <c r="K334" i="80"/>
  <c r="K328" i="80"/>
  <c r="K322" i="80"/>
  <c r="K316" i="80"/>
  <c r="K310" i="80"/>
  <c r="K304" i="80"/>
  <c r="K298" i="80"/>
  <c r="K292" i="80"/>
  <c r="K286" i="80"/>
  <c r="K280" i="80"/>
  <c r="K274" i="80"/>
  <c r="K268" i="80"/>
  <c r="K262" i="80"/>
  <c r="K256" i="80"/>
  <c r="K250" i="80"/>
  <c r="K244" i="80"/>
  <c r="K238" i="80"/>
  <c r="K232" i="80"/>
  <c r="K226" i="80"/>
  <c r="K222" i="80"/>
  <c r="K218" i="80"/>
  <c r="K215" i="80"/>
  <c r="K214" i="80"/>
  <c r="K211" i="80"/>
  <c r="K208" i="80"/>
  <c r="K205" i="80"/>
  <c r="K202" i="80"/>
  <c r="K196" i="80"/>
  <c r="K193" i="80"/>
  <c r="K190" i="80"/>
  <c r="K187" i="80"/>
  <c r="K183" i="80"/>
  <c r="K178" i="80"/>
  <c r="K175" i="80"/>
  <c r="K172" i="80"/>
  <c r="K169" i="80"/>
  <c r="K166" i="80"/>
  <c r="K163" i="80"/>
  <c r="K162" i="80"/>
  <c r="K161" i="80"/>
  <c r="K160" i="80"/>
  <c r="K157" i="80"/>
  <c r="K156" i="80"/>
  <c r="K155" i="80"/>
  <c r="K154" i="80"/>
  <c r="K153" i="80"/>
  <c r="K152" i="80"/>
  <c r="K151" i="80"/>
  <c r="K150" i="80"/>
  <c r="K149" i="80"/>
  <c r="K147" i="80"/>
  <c r="K146" i="80"/>
  <c r="K145" i="80"/>
  <c r="K144" i="80"/>
  <c r="K143" i="80"/>
  <c r="K142" i="80"/>
  <c r="K141" i="80"/>
  <c r="K140" i="80"/>
  <c r="K139" i="80"/>
  <c r="K138" i="80"/>
  <c r="K137" i="80"/>
  <c r="K135" i="80"/>
  <c r="K134" i="80"/>
  <c r="K133" i="80"/>
  <c r="K132" i="80"/>
  <c r="K131" i="80"/>
  <c r="K130" i="80"/>
  <c r="K129" i="80"/>
  <c r="K128" i="80"/>
  <c r="K126" i="80"/>
  <c r="K125" i="80"/>
  <c r="K124" i="80"/>
  <c r="K123" i="80"/>
  <c r="K122" i="80"/>
  <c r="K121" i="80"/>
  <c r="K120" i="80"/>
  <c r="K119" i="80"/>
  <c r="K118" i="80"/>
  <c r="K117" i="80"/>
  <c r="K116" i="80"/>
  <c r="K114" i="80"/>
  <c r="K113" i="80"/>
  <c r="K112" i="80"/>
  <c r="K111" i="80"/>
  <c r="K110" i="80"/>
  <c r="K109" i="80"/>
  <c r="K108" i="80"/>
  <c r="K107" i="80"/>
  <c r="K105" i="80"/>
  <c r="K104" i="80"/>
  <c r="K103" i="80"/>
  <c r="K102" i="80"/>
  <c r="K101" i="80"/>
  <c r="K100" i="80"/>
  <c r="K99" i="80"/>
  <c r="K98" i="80"/>
  <c r="K97" i="80"/>
  <c r="K96" i="80"/>
  <c r="K95" i="80"/>
  <c r="K93" i="80"/>
  <c r="K92" i="80"/>
  <c r="K91" i="80"/>
  <c r="K90" i="80"/>
  <c r="K89" i="80"/>
  <c r="K88" i="80"/>
  <c r="K87" i="80"/>
  <c r="K86" i="80"/>
  <c r="K85" i="80"/>
  <c r="K83" i="80"/>
  <c r="K82" i="80"/>
  <c r="K81" i="80"/>
  <c r="K80" i="80"/>
  <c r="K79" i="80"/>
  <c r="K78" i="80"/>
  <c r="K77" i="80"/>
  <c r="K76" i="80"/>
  <c r="K74" i="80"/>
  <c r="K73" i="80"/>
  <c r="K72" i="80"/>
  <c r="K71" i="80"/>
  <c r="K70" i="80"/>
  <c r="K69" i="80"/>
  <c r="K67" i="80"/>
  <c r="K66" i="80"/>
  <c r="K65" i="80"/>
  <c r="K64" i="80"/>
  <c r="K63" i="80"/>
  <c r="K62" i="80"/>
  <c r="K61" i="80"/>
  <c r="K60" i="80"/>
  <c r="K58" i="80"/>
  <c r="K57" i="80"/>
  <c r="K56" i="80"/>
  <c r="K55" i="80"/>
  <c r="K54" i="80"/>
  <c r="K53" i="80"/>
  <c r="K51" i="80"/>
  <c r="K50" i="80"/>
  <c r="K49" i="80"/>
  <c r="K48" i="80"/>
  <c r="K47" i="80"/>
  <c r="K46" i="80"/>
  <c r="K45" i="80"/>
  <c r="K44" i="80"/>
  <c r="K42" i="80"/>
  <c r="K41" i="80"/>
  <c r="K40" i="80"/>
  <c r="K39" i="80"/>
  <c r="K38" i="80"/>
  <c r="K37" i="80"/>
  <c r="K35" i="80"/>
  <c r="K34" i="80"/>
  <c r="K33" i="80"/>
  <c r="K32" i="80"/>
  <c r="K31" i="80"/>
  <c r="K30" i="80"/>
  <c r="K29" i="80"/>
  <c r="K28" i="80"/>
  <c r="K26" i="80"/>
  <c r="K25" i="80"/>
  <c r="K24" i="80"/>
  <c r="K23" i="80"/>
  <c r="K22" i="80"/>
  <c r="K21" i="80"/>
  <c r="K19" i="80"/>
  <c r="K18" i="80"/>
  <c r="K17" i="80"/>
  <c r="K16" i="80"/>
  <c r="K15" i="80"/>
  <c r="K14" i="80"/>
  <c r="K13" i="80"/>
  <c r="K12" i="80"/>
  <c r="K10" i="80"/>
  <c r="K9" i="80"/>
  <c r="K8" i="80"/>
  <c r="K483" i="79"/>
  <c r="K467" i="79"/>
  <c r="K451" i="79"/>
  <c r="K435" i="79"/>
  <c r="K419" i="79"/>
  <c r="K403" i="79"/>
  <c r="K387" i="79"/>
  <c r="K371" i="79"/>
  <c r="K355" i="79"/>
  <c r="K345" i="79"/>
  <c r="K337" i="79"/>
  <c r="K333" i="79"/>
  <c r="K329" i="79"/>
  <c r="K325" i="79"/>
  <c r="K321" i="79"/>
  <c r="K317" i="79"/>
  <c r="K313" i="79"/>
  <c r="K309" i="79"/>
  <c r="K305" i="79"/>
  <c r="K301" i="79"/>
  <c r="K297" i="79"/>
  <c r="K293" i="79"/>
  <c r="K289" i="79"/>
  <c r="K285" i="79"/>
  <c r="K281" i="79"/>
  <c r="K277" i="79"/>
  <c r="K273" i="79"/>
  <c r="K269" i="79"/>
  <c r="K265" i="79"/>
  <c r="K261" i="79"/>
  <c r="K257" i="79"/>
  <c r="K253" i="79"/>
  <c r="K249" i="79"/>
  <c r="K245" i="79"/>
  <c r="K241" i="79"/>
  <c r="K237" i="79"/>
  <c r="K233" i="79"/>
  <c r="K229" i="79"/>
  <c r="K225" i="79"/>
  <c r="K221" i="79"/>
  <c r="K217" i="79"/>
  <c r="K213" i="79"/>
  <c r="K210" i="79"/>
  <c r="K209" i="79"/>
  <c r="K208" i="79"/>
  <c r="K207" i="79"/>
  <c r="K206" i="79"/>
  <c r="K205" i="79"/>
  <c r="K203" i="79"/>
  <c r="K202" i="79"/>
  <c r="K201" i="79"/>
  <c r="K200" i="79"/>
  <c r="K199" i="79"/>
  <c r="K197" i="79"/>
  <c r="K196" i="79"/>
  <c r="K195" i="79"/>
  <c r="K194" i="79"/>
  <c r="K193" i="79"/>
  <c r="K192" i="79"/>
  <c r="K191" i="79"/>
  <c r="K190" i="79"/>
  <c r="K189" i="79"/>
  <c r="K188" i="79"/>
  <c r="K187" i="79"/>
  <c r="K186" i="79"/>
  <c r="K185" i="79"/>
  <c r="K184" i="79"/>
  <c r="K183" i="79"/>
  <c r="K182" i="79"/>
  <c r="K181" i="79"/>
  <c r="K180" i="79"/>
  <c r="K179" i="79"/>
  <c r="K178" i="79"/>
  <c r="K177" i="79"/>
  <c r="K176" i="79"/>
  <c r="K172" i="79"/>
  <c r="K166" i="79"/>
  <c r="K136" i="79"/>
  <c r="K135" i="79"/>
  <c r="K130" i="79"/>
  <c r="K127" i="79"/>
  <c r="K373" i="81"/>
  <c r="K365" i="81"/>
  <c r="K357" i="81"/>
  <c r="K337" i="81"/>
  <c r="K334" i="81"/>
  <c r="K328" i="81"/>
  <c r="K320" i="81"/>
  <c r="K316" i="81"/>
  <c r="K312" i="81"/>
  <c r="K300" i="81"/>
  <c r="K292" i="81"/>
  <c r="K284" i="81"/>
  <c r="K280" i="81"/>
  <c r="K276" i="81"/>
  <c r="K270" i="81"/>
  <c r="K262" i="81"/>
  <c r="K254" i="81"/>
  <c r="K250" i="81"/>
  <c r="K246" i="81"/>
  <c r="K238" i="81"/>
  <c r="K232" i="81"/>
  <c r="K224" i="81"/>
  <c r="K220" i="81"/>
  <c r="K218" i="81"/>
  <c r="K215" i="81"/>
  <c r="K211" i="81"/>
  <c r="K208" i="81"/>
  <c r="K206" i="81"/>
  <c r="K203" i="81"/>
  <c r="K199" i="81"/>
  <c r="K195" i="81"/>
  <c r="K189" i="81"/>
  <c r="K186" i="81"/>
  <c r="K183" i="81"/>
  <c r="K180" i="81"/>
  <c r="K177" i="81"/>
  <c r="K174" i="81"/>
  <c r="K171" i="81"/>
  <c r="K169" i="81"/>
  <c r="K166" i="81"/>
  <c r="K163" i="81"/>
  <c r="K160" i="81"/>
  <c r="K157" i="81"/>
  <c r="K154" i="81"/>
  <c r="K150" i="81"/>
  <c r="K145" i="81"/>
  <c r="K142" i="81"/>
  <c r="K139" i="81"/>
  <c r="K133" i="81"/>
  <c r="K129" i="81"/>
  <c r="K126" i="81"/>
  <c r="K120" i="81"/>
  <c r="K118" i="81"/>
  <c r="K116" i="81"/>
  <c r="K113" i="81"/>
  <c r="K110" i="81"/>
  <c r="K107" i="81"/>
  <c r="K103" i="81"/>
  <c r="K100" i="81"/>
  <c r="K96" i="81"/>
  <c r="K93" i="81"/>
  <c r="K88" i="81"/>
  <c r="K85" i="81"/>
  <c r="K82" i="81"/>
  <c r="K77" i="81"/>
  <c r="K74" i="81"/>
  <c r="K71" i="81"/>
  <c r="K68" i="81"/>
  <c r="K65" i="81"/>
  <c r="K62" i="81"/>
  <c r="K56" i="81"/>
  <c r="K53" i="81"/>
  <c r="K50" i="81"/>
  <c r="K47" i="81"/>
  <c r="K42" i="81"/>
  <c r="K39" i="81"/>
  <c r="K36" i="81"/>
  <c r="K31" i="81"/>
  <c r="K28" i="81"/>
  <c r="K25" i="81"/>
  <c r="K22" i="81"/>
  <c r="K19" i="81"/>
  <c r="K15" i="81"/>
  <c r="K492" i="80"/>
  <c r="K476" i="80"/>
  <c r="K396" i="80"/>
  <c r="K362" i="80"/>
  <c r="K354" i="80"/>
  <c r="K350" i="80"/>
  <c r="K336" i="80"/>
  <c r="K332" i="80"/>
  <c r="K326" i="80"/>
  <c r="K318" i="80"/>
  <c r="K314" i="80"/>
  <c r="K308" i="80"/>
  <c r="K300" i="80"/>
  <c r="K294" i="80"/>
  <c r="K290" i="80"/>
  <c r="K284" i="80"/>
  <c r="K276" i="80"/>
  <c r="K270" i="80"/>
  <c r="K266" i="80"/>
  <c r="K260" i="80"/>
  <c r="K252" i="80"/>
  <c r="K246" i="80"/>
  <c r="K242" i="80"/>
  <c r="K236" i="80"/>
  <c r="K220" i="80"/>
  <c r="K216" i="80"/>
  <c r="K213" i="80"/>
  <c r="K210" i="80"/>
  <c r="K206" i="80"/>
  <c r="K203" i="80"/>
  <c r="K201" i="80"/>
  <c r="K198" i="80"/>
  <c r="K195" i="80"/>
  <c r="K192" i="80"/>
  <c r="K189" i="80"/>
  <c r="K186" i="80"/>
  <c r="K184" i="80"/>
  <c r="K180" i="80"/>
  <c r="K177" i="80"/>
  <c r="K174" i="80"/>
  <c r="K170" i="80"/>
  <c r="K167" i="80"/>
  <c r="K164" i="80"/>
  <c r="K369" i="81"/>
  <c r="K345" i="81"/>
  <c r="K330" i="81"/>
  <c r="K324" i="81"/>
  <c r="K318" i="81"/>
  <c r="K308" i="81"/>
  <c r="K304" i="81"/>
  <c r="K298" i="81"/>
  <c r="K294" i="81"/>
  <c r="K288" i="81"/>
  <c r="K282" i="81"/>
  <c r="K274" i="81"/>
  <c r="K268" i="81"/>
  <c r="K264" i="81"/>
  <c r="K258" i="81"/>
  <c r="K248" i="81"/>
  <c r="K244" i="81"/>
  <c r="K240" i="81"/>
  <c r="K234" i="81"/>
  <c r="K228" i="81"/>
  <c r="K216" i="81"/>
  <c r="K214" i="81"/>
  <c r="K209" i="81"/>
  <c r="K205" i="81"/>
  <c r="K202" i="81"/>
  <c r="K198" i="81"/>
  <c r="K196" i="81"/>
  <c r="K193" i="81"/>
  <c r="K190" i="81"/>
  <c r="K187" i="81"/>
  <c r="K185" i="81"/>
  <c r="K182" i="81"/>
  <c r="K179" i="81"/>
  <c r="K176" i="81"/>
  <c r="K173" i="81"/>
  <c r="K168" i="81"/>
  <c r="K165" i="81"/>
  <c r="K162" i="81"/>
  <c r="K159" i="81"/>
  <c r="K153" i="81"/>
  <c r="K151" i="81"/>
  <c r="K147" i="81"/>
  <c r="K144" i="81"/>
  <c r="K141" i="81"/>
  <c r="K138" i="81"/>
  <c r="K135" i="81"/>
  <c r="K132" i="81"/>
  <c r="K127" i="81"/>
  <c r="K124" i="81"/>
  <c r="K121" i="81"/>
  <c r="K115" i="81"/>
  <c r="K109" i="81"/>
  <c r="K106" i="81"/>
  <c r="K104" i="81"/>
  <c r="K101" i="81"/>
  <c r="K97" i="81"/>
  <c r="K94" i="81"/>
  <c r="K90" i="81"/>
  <c r="K84" i="81"/>
  <c r="K81" i="81"/>
  <c r="K78" i="81"/>
  <c r="K75" i="81"/>
  <c r="K72" i="81"/>
  <c r="K67" i="81"/>
  <c r="K64" i="81"/>
  <c r="K61" i="81"/>
  <c r="K58" i="81"/>
  <c r="K52" i="81"/>
  <c r="K49" i="81"/>
  <c r="K46" i="81"/>
  <c r="K40" i="81"/>
  <c r="K37" i="81"/>
  <c r="K33" i="81"/>
  <c r="K30" i="81"/>
  <c r="K24" i="81"/>
  <c r="K21" i="81"/>
  <c r="K18" i="81"/>
  <c r="K13" i="81"/>
  <c r="K11" i="81"/>
  <c r="K9" i="81"/>
  <c r="K444" i="80"/>
  <c r="K428" i="80"/>
  <c r="K380" i="80"/>
  <c r="K358" i="80"/>
  <c r="K346" i="80"/>
  <c r="K342" i="80"/>
  <c r="K338" i="80"/>
  <c r="K330" i="80"/>
  <c r="K324" i="80"/>
  <c r="K320" i="80"/>
  <c r="K306" i="80"/>
  <c r="K302" i="80"/>
  <c r="K296" i="80"/>
  <c r="K288" i="80"/>
  <c r="K282" i="80"/>
  <c r="K278" i="80"/>
  <c r="K272" i="80"/>
  <c r="K258" i="80"/>
  <c r="K254" i="80"/>
  <c r="K248" i="80"/>
  <c r="K240" i="80"/>
  <c r="K234" i="80"/>
  <c r="K230" i="80"/>
  <c r="K224" i="80"/>
  <c r="K217" i="80"/>
  <c r="K212" i="80"/>
  <c r="K209" i="80"/>
  <c r="K207" i="80"/>
  <c r="K204" i="80"/>
  <c r="K200" i="80"/>
  <c r="K197" i="80"/>
  <c r="K194" i="80"/>
  <c r="K191" i="80"/>
  <c r="K188" i="80"/>
  <c r="K185" i="80"/>
  <c r="K182" i="80"/>
  <c r="K179" i="80"/>
  <c r="K176" i="80"/>
  <c r="K173" i="80"/>
  <c r="K171" i="80"/>
  <c r="K168" i="80"/>
  <c r="K165" i="80"/>
  <c r="K159" i="80"/>
  <c r="K175" i="79"/>
  <c r="K174" i="79"/>
  <c r="K173" i="79"/>
  <c r="K171" i="79"/>
  <c r="K170" i="79"/>
  <c r="K169" i="79"/>
  <c r="K168" i="79"/>
  <c r="K167" i="79"/>
  <c r="K165" i="79"/>
  <c r="K164" i="79"/>
  <c r="K163" i="79"/>
  <c r="K162" i="79"/>
  <c r="K161" i="79"/>
  <c r="K160" i="79"/>
  <c r="K159" i="79"/>
  <c r="K158" i="79"/>
  <c r="K157" i="79"/>
  <c r="K156" i="79"/>
  <c r="K155" i="79"/>
  <c r="K154" i="79"/>
  <c r="K153" i="79"/>
  <c r="K152" i="79"/>
  <c r="K151" i="79"/>
  <c r="K150" i="79"/>
  <c r="K149" i="79"/>
  <c r="K148" i="79"/>
  <c r="K147" i="79"/>
  <c r="K145" i="79"/>
  <c r="K144" i="79"/>
  <c r="K142" i="79"/>
  <c r="K141" i="79"/>
  <c r="K140" i="79"/>
  <c r="K139" i="79"/>
  <c r="K138" i="79"/>
  <c r="K137" i="79"/>
  <c r="K134" i="79"/>
  <c r="K133" i="79"/>
  <c r="K132" i="79"/>
  <c r="K131" i="79"/>
  <c r="K129" i="79"/>
  <c r="K128" i="79"/>
  <c r="K126" i="79"/>
  <c r="K125" i="79"/>
  <c r="K124" i="79"/>
  <c r="K123" i="79"/>
  <c r="K122" i="79"/>
  <c r="K121" i="79"/>
  <c r="K120" i="79"/>
  <c r="K119" i="79"/>
  <c r="K118" i="79"/>
  <c r="K117" i="79"/>
  <c r="K116" i="79"/>
  <c r="K115" i="79"/>
  <c r="K113" i="79"/>
  <c r="K112" i="79"/>
  <c r="K110" i="79"/>
  <c r="K109" i="79"/>
  <c r="K108" i="79"/>
  <c r="K107" i="79"/>
  <c r="K106" i="79"/>
  <c r="K105" i="79"/>
  <c r="K104" i="79"/>
  <c r="K103" i="79"/>
  <c r="K102" i="79"/>
  <c r="K101" i="79"/>
  <c r="K100" i="79"/>
  <c r="K99" i="79"/>
  <c r="K97" i="79"/>
  <c r="K96" i="79"/>
  <c r="K94" i="79"/>
  <c r="K93" i="79"/>
  <c r="K92" i="79"/>
  <c r="K91" i="79"/>
  <c r="K90" i="79"/>
  <c r="K89" i="79"/>
  <c r="K88" i="79"/>
  <c r="K87" i="79"/>
  <c r="K86" i="79"/>
  <c r="K85" i="79"/>
  <c r="K84" i="79"/>
  <c r="K83" i="79"/>
  <c r="K81" i="79"/>
  <c r="K80" i="79"/>
  <c r="K78" i="79"/>
  <c r="K77" i="79"/>
  <c r="K76" i="79"/>
  <c r="K75" i="79"/>
  <c r="K74" i="79"/>
  <c r="K73" i="79"/>
  <c r="K72" i="79"/>
  <c r="K71" i="79"/>
  <c r="K70" i="79"/>
  <c r="K69" i="79"/>
  <c r="K68" i="79"/>
  <c r="K67" i="79"/>
  <c r="K65" i="79"/>
  <c r="K64" i="79"/>
  <c r="K62" i="79"/>
  <c r="K61" i="79"/>
  <c r="K60" i="79"/>
  <c r="K59" i="79"/>
  <c r="K58" i="79"/>
  <c r="K57" i="79"/>
  <c r="K56" i="79"/>
  <c r="K55" i="79"/>
  <c r="K54" i="79"/>
  <c r="K53" i="79"/>
  <c r="K52" i="79"/>
  <c r="K51" i="79"/>
  <c r="K49" i="79"/>
  <c r="K48" i="79"/>
  <c r="K46" i="79"/>
  <c r="K45" i="79"/>
  <c r="K44" i="79"/>
  <c r="K43" i="79"/>
  <c r="K42" i="79"/>
  <c r="K41" i="79"/>
  <c r="K40" i="79"/>
  <c r="K39" i="79"/>
  <c r="K38" i="79"/>
  <c r="K37" i="79"/>
  <c r="K36" i="79"/>
  <c r="K35" i="79"/>
  <c r="K33" i="79"/>
  <c r="K32" i="79"/>
  <c r="K30" i="79"/>
  <c r="K29" i="79"/>
  <c r="K28" i="79"/>
  <c r="K27" i="79"/>
  <c r="K26" i="79"/>
  <c r="K25" i="79"/>
  <c r="K24" i="79"/>
  <c r="K23" i="79"/>
  <c r="K22" i="79"/>
  <c r="K21" i="79"/>
  <c r="K20" i="79"/>
  <c r="K19" i="79"/>
  <c r="K17" i="79"/>
  <c r="K16" i="79"/>
  <c r="K14" i="79"/>
  <c r="K13" i="79"/>
  <c r="K12" i="79"/>
  <c r="K11" i="79"/>
  <c r="K10" i="79"/>
  <c r="K9" i="79"/>
  <c r="K8" i="79"/>
  <c r="K492" i="78"/>
  <c r="K476" i="78"/>
  <c r="K460" i="78"/>
  <c r="K444" i="78"/>
  <c r="K354" i="78"/>
  <c r="K338" i="78"/>
  <c r="K213" i="78"/>
  <c r="K209" i="78"/>
  <c r="K175" i="78"/>
  <c r="K173" i="78"/>
  <c r="K143" i="78"/>
  <c r="K141" i="78"/>
  <c r="K122" i="78"/>
  <c r="K121" i="78"/>
  <c r="K106" i="78"/>
  <c r="K105" i="78"/>
  <c r="K90" i="78"/>
  <c r="K89" i="78"/>
  <c r="K74" i="78"/>
  <c r="K73" i="78"/>
  <c r="K58" i="78"/>
  <c r="K57" i="78"/>
  <c r="K42" i="78"/>
  <c r="K41" i="78"/>
  <c r="K428" i="78"/>
  <c r="K410" i="78"/>
  <c r="K386" i="78"/>
  <c r="K362" i="78"/>
  <c r="K350" i="78"/>
  <c r="K330" i="78"/>
  <c r="K324" i="78"/>
  <c r="K320" i="78"/>
  <c r="K312" i="78"/>
  <c r="K306" i="78"/>
  <c r="K300" i="78"/>
  <c r="K294" i="78"/>
  <c r="K290" i="78"/>
  <c r="K282" i="78"/>
  <c r="K276" i="78"/>
  <c r="K270" i="78"/>
  <c r="K264" i="78"/>
  <c r="K258" i="78"/>
  <c r="K252" i="78"/>
  <c r="K244" i="78"/>
  <c r="K240" i="78"/>
  <c r="K236" i="78"/>
  <c r="K228" i="78"/>
  <c r="K225" i="78"/>
  <c r="K222" i="78"/>
  <c r="K219" i="78"/>
  <c r="K216" i="78"/>
  <c r="K212" i="78"/>
  <c r="K206" i="78"/>
  <c r="K203" i="78"/>
  <c r="K201" i="78"/>
  <c r="K198" i="78"/>
  <c r="K195" i="78"/>
  <c r="K187" i="78"/>
  <c r="K184" i="78"/>
  <c r="K181" i="78"/>
  <c r="K177" i="78"/>
  <c r="K172" i="78"/>
  <c r="K168" i="78"/>
  <c r="K165" i="78"/>
  <c r="K162" i="78"/>
  <c r="K156" i="78"/>
  <c r="K153" i="78"/>
  <c r="K150" i="78"/>
  <c r="K146" i="78"/>
  <c r="K137" i="78"/>
  <c r="K135" i="78"/>
  <c r="K132" i="78"/>
  <c r="K128" i="78"/>
  <c r="K125" i="78"/>
  <c r="K119" i="78"/>
  <c r="K117" i="78"/>
  <c r="K111" i="78"/>
  <c r="K109" i="78"/>
  <c r="K103" i="78"/>
  <c r="K99" i="78"/>
  <c r="K95" i="78"/>
  <c r="K93" i="78"/>
  <c r="K86" i="78"/>
  <c r="K83" i="78"/>
  <c r="K80" i="78"/>
  <c r="K77" i="78"/>
  <c r="K72" i="78"/>
  <c r="K69" i="78"/>
  <c r="K67" i="78"/>
  <c r="K64" i="78"/>
  <c r="K63" i="78"/>
  <c r="K61" i="78"/>
  <c r="K60" i="78"/>
  <c r="K56" i="78"/>
  <c r="K47" i="78"/>
  <c r="K45" i="78"/>
  <c r="K40" i="78"/>
  <c r="K39" i="78"/>
  <c r="K36" i="78"/>
  <c r="K31" i="78"/>
  <c r="K29" i="78"/>
  <c r="K27" i="78"/>
  <c r="K23" i="78"/>
  <c r="K21" i="78"/>
  <c r="K15" i="78"/>
  <c r="K12" i="78"/>
  <c r="K10" i="78"/>
  <c r="K417" i="77"/>
  <c r="K328" i="77"/>
  <c r="K402" i="78"/>
  <c r="K378" i="78"/>
  <c r="K366" i="78"/>
  <c r="K358" i="78"/>
  <c r="K346" i="78"/>
  <c r="K334" i="78"/>
  <c r="K328" i="78"/>
  <c r="K322" i="78"/>
  <c r="K316" i="78"/>
  <c r="K310" i="78"/>
  <c r="K304" i="78"/>
  <c r="K298" i="78"/>
  <c r="K292" i="78"/>
  <c r="K286" i="78"/>
  <c r="K280" i="78"/>
  <c r="K274" i="78"/>
  <c r="K268" i="78"/>
  <c r="K262" i="78"/>
  <c r="K250" i="78"/>
  <c r="K246" i="78"/>
  <c r="K238" i="78"/>
  <c r="K232" i="78"/>
  <c r="K229" i="78"/>
  <c r="K226" i="78"/>
  <c r="K223" i="78"/>
  <c r="K220" i="78"/>
  <c r="K217" i="78"/>
  <c r="K214" i="78"/>
  <c r="K211" i="78"/>
  <c r="K208" i="78"/>
  <c r="K205" i="78"/>
  <c r="K202" i="78"/>
  <c r="K199" i="78"/>
  <c r="K196" i="78"/>
  <c r="K193" i="78"/>
  <c r="K190" i="78"/>
  <c r="K186" i="78"/>
  <c r="K183" i="78"/>
  <c r="K180" i="78"/>
  <c r="K178" i="78"/>
  <c r="K174" i="78"/>
  <c r="K171" i="78"/>
  <c r="K169" i="78"/>
  <c r="K166" i="78"/>
  <c r="K163" i="78"/>
  <c r="K160" i="78"/>
  <c r="K154" i="78"/>
  <c r="K151" i="78"/>
  <c r="K148" i="78"/>
  <c r="K145" i="78"/>
  <c r="K142" i="78"/>
  <c r="K139" i="78"/>
  <c r="K136" i="78"/>
  <c r="K133" i="78"/>
  <c r="K127" i="78"/>
  <c r="K124" i="78"/>
  <c r="K118" i="78"/>
  <c r="K115" i="78"/>
  <c r="K112" i="78"/>
  <c r="K108" i="78"/>
  <c r="K104" i="78"/>
  <c r="K101" i="78"/>
  <c r="K94" i="78"/>
  <c r="K91" i="78"/>
  <c r="K88" i="78"/>
  <c r="K87" i="78"/>
  <c r="K79" i="78"/>
  <c r="K76" i="78"/>
  <c r="K71" i="78"/>
  <c r="K52" i="78"/>
  <c r="K48" i="78"/>
  <c r="K44" i="78"/>
  <c r="K37" i="78"/>
  <c r="K30" i="78"/>
  <c r="K24" i="78"/>
  <c r="K20" i="78"/>
  <c r="K16" i="78"/>
  <c r="K14" i="78"/>
  <c r="K11" i="78"/>
  <c r="K418" i="78"/>
  <c r="K394" i="78"/>
  <c r="K370" i="78"/>
  <c r="K342" i="78"/>
  <c r="K332" i="78"/>
  <c r="K326" i="78"/>
  <c r="K318" i="78"/>
  <c r="K314" i="78"/>
  <c r="K308" i="78"/>
  <c r="K302" i="78"/>
  <c r="K296" i="78"/>
  <c r="K288" i="78"/>
  <c r="K284" i="78"/>
  <c r="K278" i="78"/>
  <c r="K272" i="78"/>
  <c r="K266" i="78"/>
  <c r="K260" i="78"/>
  <c r="K254" i="78"/>
  <c r="K242" i="78"/>
  <c r="K234" i="78"/>
  <c r="K230" i="78"/>
  <c r="K227" i="78"/>
  <c r="K224" i="78"/>
  <c r="K221" i="78"/>
  <c r="K218" i="78"/>
  <c r="K215" i="78"/>
  <c r="K210" i="78"/>
  <c r="K207" i="78"/>
  <c r="K204" i="78"/>
  <c r="K200" i="78"/>
  <c r="K197" i="78"/>
  <c r="K194" i="78"/>
  <c r="K192" i="78"/>
  <c r="K188" i="78"/>
  <c r="K185" i="78"/>
  <c r="K182" i="78"/>
  <c r="K179" i="78"/>
  <c r="K176" i="78"/>
  <c r="K170" i="78"/>
  <c r="K167" i="78"/>
  <c r="K164" i="78"/>
  <c r="K161" i="78"/>
  <c r="K158" i="78"/>
  <c r="K155" i="78"/>
  <c r="K152" i="78"/>
  <c r="K149" i="78"/>
  <c r="K147" i="78"/>
  <c r="K144" i="78"/>
  <c r="K140" i="78"/>
  <c r="K138" i="78"/>
  <c r="K134" i="78"/>
  <c r="K131" i="78"/>
  <c r="K126" i="78"/>
  <c r="K123" i="78"/>
  <c r="K120" i="78"/>
  <c r="K116" i="78"/>
  <c r="K110" i="78"/>
  <c r="K107" i="78"/>
  <c r="K102" i="78"/>
  <c r="K100" i="78"/>
  <c r="K96" i="78"/>
  <c r="K92" i="78"/>
  <c r="K85" i="78"/>
  <c r="K84" i="78"/>
  <c r="K78" i="78"/>
  <c r="K75" i="78"/>
  <c r="K70" i="78"/>
  <c r="K68" i="78"/>
  <c r="K62" i="78"/>
  <c r="K59" i="78"/>
  <c r="K55" i="78"/>
  <c r="K54" i="78"/>
  <c r="K53" i="78"/>
  <c r="K51" i="78"/>
  <c r="K46" i="78"/>
  <c r="K43" i="78"/>
  <c r="K38" i="78"/>
  <c r="K35" i="78"/>
  <c r="K32" i="78"/>
  <c r="K28" i="78"/>
  <c r="K22" i="78"/>
  <c r="K19" i="78"/>
  <c r="K13" i="78"/>
  <c r="K497" i="77"/>
  <c r="K449" i="77"/>
  <c r="K385" i="77"/>
  <c r="K353" i="77"/>
  <c r="K312" i="77"/>
  <c r="K115" i="72"/>
  <c r="K85" i="72"/>
  <c r="K16" i="72"/>
  <c r="K494" i="84"/>
  <c r="K464" i="84"/>
  <c r="K506" i="84"/>
  <c r="K486" i="84"/>
  <c r="K472" i="84"/>
  <c r="K456" i="84"/>
  <c r="K440" i="84"/>
  <c r="K424" i="84"/>
  <c r="K408" i="84"/>
  <c r="K392" i="84"/>
  <c r="K376" i="84"/>
  <c r="K360" i="84"/>
  <c r="K352" i="84"/>
  <c r="K344" i="84"/>
  <c r="K336" i="84"/>
  <c r="K328" i="84"/>
  <c r="K320" i="84"/>
  <c r="K312" i="84"/>
  <c r="K304" i="84"/>
  <c r="K296" i="84"/>
  <c r="K288" i="84"/>
  <c r="K280" i="84"/>
  <c r="K272" i="84"/>
  <c r="K264" i="84"/>
  <c r="K256" i="84"/>
  <c r="K241" i="84"/>
  <c r="K492" i="83"/>
  <c r="K484" i="83"/>
  <c r="K476" i="83"/>
  <c r="K465" i="83"/>
  <c r="K461" i="83"/>
  <c r="K457" i="83"/>
  <c r="K449" i="83"/>
  <c r="K445" i="83"/>
  <c r="K441" i="83"/>
  <c r="K433" i="83"/>
  <c r="K429" i="83"/>
  <c r="K425" i="83"/>
  <c r="K417" i="83"/>
  <c r="K413" i="83"/>
  <c r="K409" i="83"/>
  <c r="K401" i="83"/>
  <c r="K397" i="83"/>
  <c r="K393" i="83"/>
  <c r="K385" i="83"/>
  <c r="K381" i="83"/>
  <c r="K377" i="83"/>
  <c r="K369" i="83"/>
  <c r="K365" i="83"/>
  <c r="K363" i="83"/>
  <c r="K359" i="83"/>
  <c r="K357" i="83"/>
  <c r="K355" i="83"/>
  <c r="K351" i="83"/>
  <c r="K347" i="83"/>
  <c r="K343" i="83"/>
  <c r="K339" i="83"/>
  <c r="K335" i="83"/>
  <c r="K331" i="83"/>
  <c r="K327" i="83"/>
  <c r="K323" i="83"/>
  <c r="K319" i="83"/>
  <c r="K317" i="83"/>
  <c r="K315" i="83"/>
  <c r="K313" i="83"/>
  <c r="K311" i="83"/>
  <c r="K309" i="83"/>
  <c r="K307" i="83"/>
  <c r="K305" i="83"/>
  <c r="K303" i="83"/>
  <c r="K301" i="83"/>
  <c r="K299" i="83"/>
  <c r="K297" i="83"/>
  <c r="K295" i="83"/>
  <c r="K293" i="83"/>
  <c r="K291" i="83"/>
  <c r="K289" i="83"/>
  <c r="K287" i="83"/>
  <c r="K285" i="83"/>
  <c r="K283" i="83"/>
  <c r="K281" i="83"/>
  <c r="K279" i="83"/>
  <c r="K277" i="83"/>
  <c r="K275" i="83"/>
  <c r="K273" i="83"/>
  <c r="K271" i="83"/>
  <c r="K269" i="83"/>
  <c r="K267" i="83"/>
  <c r="K265" i="83"/>
  <c r="K263" i="83"/>
  <c r="K261" i="83"/>
  <c r="K259" i="83"/>
  <c r="K257" i="83"/>
  <c r="K255" i="83"/>
  <c r="K253" i="83"/>
  <c r="K251" i="83"/>
  <c r="K249" i="83"/>
  <c r="K247" i="83"/>
  <c r="K245" i="83"/>
  <c r="K243" i="83"/>
  <c r="K241" i="83"/>
  <c r="K239" i="83"/>
  <c r="K237" i="83"/>
  <c r="K235" i="83"/>
  <c r="K233" i="83"/>
  <c r="K231" i="83"/>
  <c r="K229" i="83"/>
  <c r="K227" i="83"/>
  <c r="K225" i="83"/>
  <c r="K223" i="83"/>
  <c r="K221" i="83"/>
  <c r="K219" i="83"/>
  <c r="K217" i="83"/>
  <c r="K215" i="83"/>
  <c r="K213" i="83"/>
  <c r="K211" i="83"/>
  <c r="K209" i="83"/>
  <c r="K207" i="83"/>
  <c r="K205" i="83"/>
  <c r="K203" i="83"/>
  <c r="K499" i="82"/>
  <c r="K495" i="82"/>
  <c r="K491" i="82"/>
  <c r="K483" i="82"/>
  <c r="K479" i="82"/>
  <c r="K475" i="82"/>
  <c r="K467" i="82"/>
  <c r="K463" i="82"/>
  <c r="K459" i="82"/>
  <c r="K451" i="82"/>
  <c r="K447" i="82"/>
  <c r="K443" i="82"/>
  <c r="K435" i="82"/>
  <c r="K431" i="82"/>
  <c r="K427" i="82"/>
  <c r="K419" i="82"/>
  <c r="K415" i="82"/>
  <c r="K411" i="82"/>
  <c r="K403" i="82"/>
  <c r="K399" i="82"/>
  <c r="K395" i="82"/>
  <c r="K387" i="82"/>
  <c r="K383" i="82"/>
  <c r="K379" i="82"/>
  <c r="K371" i="82"/>
  <c r="K367" i="82"/>
  <c r="K363" i="82"/>
  <c r="K359" i="82"/>
  <c r="K357" i="82"/>
  <c r="K355" i="82"/>
  <c r="K351" i="82"/>
  <c r="K349" i="82"/>
  <c r="K347" i="82"/>
  <c r="K343" i="82"/>
  <c r="K341" i="82"/>
  <c r="K339" i="82"/>
  <c r="K336" i="82"/>
  <c r="K335" i="82"/>
  <c r="K334" i="82"/>
  <c r="K332" i="82"/>
  <c r="K331" i="82"/>
  <c r="K330" i="82"/>
  <c r="K328" i="82"/>
  <c r="K327" i="82"/>
  <c r="K326" i="82"/>
  <c r="K324" i="82"/>
  <c r="K323" i="82"/>
  <c r="K322" i="82"/>
  <c r="K320" i="82"/>
  <c r="K319" i="82"/>
  <c r="K318" i="82"/>
  <c r="K316" i="82"/>
  <c r="K314" i="82"/>
  <c r="K312" i="82"/>
  <c r="K310" i="82"/>
  <c r="K308" i="82"/>
  <c r="K306" i="82"/>
  <c r="K304" i="82"/>
  <c r="K302" i="82"/>
  <c r="K300" i="82"/>
  <c r="K298" i="82"/>
  <c r="K296" i="82"/>
  <c r="K294" i="82"/>
  <c r="K292" i="82"/>
  <c r="K290" i="82"/>
  <c r="K288" i="82"/>
  <c r="K286" i="82"/>
  <c r="K284" i="82"/>
  <c r="K282" i="82"/>
  <c r="K280" i="82"/>
  <c r="K278" i="82"/>
  <c r="K276" i="82"/>
  <c r="K274" i="82"/>
  <c r="K272" i="82"/>
  <c r="K270" i="82"/>
  <c r="K268" i="82"/>
  <c r="K266" i="82"/>
  <c r="K264" i="82"/>
  <c r="K262" i="82"/>
  <c r="K260" i="82"/>
  <c r="K258" i="82"/>
  <c r="K256" i="82"/>
  <c r="K254" i="82"/>
  <c r="K252" i="82"/>
  <c r="K250" i="82"/>
  <c r="K248" i="82"/>
  <c r="K246" i="82"/>
  <c r="K244" i="82"/>
  <c r="K242" i="82"/>
  <c r="K240" i="82"/>
  <c r="K238" i="82"/>
  <c r="K236" i="82"/>
  <c r="K234" i="82"/>
  <c r="K232" i="82"/>
  <c r="K230" i="82"/>
  <c r="K228" i="82"/>
  <c r="K226" i="82"/>
  <c r="K224" i="82"/>
  <c r="K222" i="82"/>
  <c r="K220" i="82"/>
  <c r="K218" i="82"/>
  <c r="K216" i="82"/>
  <c r="K501" i="81"/>
  <c r="K497" i="81"/>
  <c r="K493" i="81"/>
  <c r="K485" i="81"/>
  <c r="K481" i="81"/>
  <c r="K477" i="81"/>
  <c r="K469" i="81"/>
  <c r="K465" i="81"/>
  <c r="K461" i="81"/>
  <c r="K453" i="81"/>
  <c r="K449" i="81"/>
  <c r="K445" i="81"/>
  <c r="K437" i="81"/>
  <c r="K429" i="81"/>
  <c r="K421" i="81"/>
  <c r="K413" i="81"/>
  <c r="K405" i="81"/>
  <c r="K397" i="81"/>
  <c r="K389" i="81"/>
  <c r="K381" i="81"/>
  <c r="K375" i="81"/>
  <c r="K371" i="81"/>
  <c r="K367" i="81"/>
  <c r="K363" i="81"/>
  <c r="K359" i="81"/>
  <c r="K355" i="81"/>
  <c r="K351" i="81"/>
  <c r="K347" i="81"/>
  <c r="K343" i="81"/>
  <c r="K339" i="81"/>
  <c r="K335" i="81"/>
  <c r="K333" i="81"/>
  <c r="K331" i="81"/>
  <c r="K329" i="81"/>
  <c r="K327" i="81"/>
  <c r="K325" i="81"/>
  <c r="K323" i="81"/>
  <c r="K321" i="81"/>
  <c r="K319" i="81"/>
  <c r="K317" i="81"/>
  <c r="K315" i="81"/>
  <c r="K313" i="81"/>
  <c r="K311" i="81"/>
  <c r="K309" i="81"/>
  <c r="K307" i="81"/>
  <c r="K305" i="81"/>
  <c r="K303" i="81"/>
  <c r="K301" i="81"/>
  <c r="K299" i="81"/>
  <c r="K297" i="81"/>
  <c r="K295" i="81"/>
  <c r="K293" i="81"/>
  <c r="K291" i="81"/>
  <c r="K289" i="81"/>
  <c r="K287" i="81"/>
  <c r="K285" i="81"/>
  <c r="K283" i="81"/>
  <c r="K281" i="81"/>
  <c r="K279" i="81"/>
  <c r="K277" i="81"/>
  <c r="K275" i="81"/>
  <c r="K273" i="81"/>
  <c r="K271" i="81"/>
  <c r="K269" i="81"/>
  <c r="K267" i="81"/>
  <c r="K265" i="81"/>
  <c r="K263" i="81"/>
  <c r="K261" i="81"/>
  <c r="K259" i="81"/>
  <c r="K257" i="81"/>
  <c r="K255" i="81"/>
  <c r="K253" i="81"/>
  <c r="K251" i="81"/>
  <c r="K249" i="81"/>
  <c r="K247" i="81"/>
  <c r="K245" i="81"/>
  <c r="K243" i="81"/>
  <c r="K241" i="81"/>
  <c r="K239" i="81"/>
  <c r="K237" i="81"/>
  <c r="K235" i="81"/>
  <c r="K233" i="81"/>
  <c r="K231" i="81"/>
  <c r="K229" i="81"/>
  <c r="K227" i="81"/>
  <c r="K225" i="81"/>
  <c r="K223" i="81"/>
  <c r="K221" i="81"/>
  <c r="K219" i="81"/>
  <c r="K504" i="80"/>
  <c r="K500" i="80"/>
  <c r="K496" i="80"/>
  <c r="K488" i="80"/>
  <c r="K484" i="80"/>
  <c r="K480" i="80"/>
  <c r="K472" i="80"/>
  <c r="K468" i="80"/>
  <c r="K464" i="80"/>
  <c r="K456" i="80"/>
  <c r="K452" i="80"/>
  <c r="K448" i="80"/>
  <c r="K440" i="80"/>
  <c r="K436" i="80"/>
  <c r="K432" i="80"/>
  <c r="K424" i="80"/>
  <c r="K420" i="80"/>
  <c r="K416" i="80"/>
  <c r="K408" i="80"/>
  <c r="K404" i="80"/>
  <c r="K400" i="80"/>
  <c r="K392" i="80"/>
  <c r="K388" i="80"/>
  <c r="K384" i="80"/>
  <c r="K376" i="80"/>
  <c r="K372" i="80"/>
  <c r="K368" i="80"/>
  <c r="K364" i="80"/>
  <c r="K360" i="80"/>
  <c r="K356" i="80"/>
  <c r="K352" i="80"/>
  <c r="K348" i="80"/>
  <c r="K344" i="80"/>
  <c r="K340" i="80"/>
  <c r="K337" i="80"/>
  <c r="K335" i="80"/>
  <c r="K333" i="80"/>
  <c r="K331" i="80"/>
  <c r="K329" i="80"/>
  <c r="K327" i="80"/>
  <c r="K325" i="80"/>
  <c r="K323" i="80"/>
  <c r="K321" i="80"/>
  <c r="K319" i="80"/>
  <c r="K317" i="80"/>
  <c r="K315" i="80"/>
  <c r="K313" i="80"/>
  <c r="K311" i="80"/>
  <c r="K309" i="80"/>
  <c r="K307" i="80"/>
  <c r="K305" i="80"/>
  <c r="K303" i="80"/>
  <c r="K301" i="80"/>
  <c r="K299" i="80"/>
  <c r="K297" i="80"/>
  <c r="K295" i="80"/>
  <c r="K293" i="80"/>
  <c r="K291" i="80"/>
  <c r="K289" i="80"/>
  <c r="K287" i="80"/>
  <c r="K285" i="80"/>
  <c r="K283" i="80"/>
  <c r="K281" i="80"/>
  <c r="K279" i="80"/>
  <c r="K277" i="80"/>
  <c r="K275" i="80"/>
  <c r="K273" i="80"/>
  <c r="K271" i="80"/>
  <c r="K269" i="80"/>
  <c r="K267" i="80"/>
  <c r="K265" i="80"/>
  <c r="K263" i="80"/>
  <c r="K261" i="80"/>
  <c r="K259" i="80"/>
  <c r="K257" i="80"/>
  <c r="K255" i="80"/>
  <c r="K253" i="80"/>
  <c r="K251" i="80"/>
  <c r="K249" i="80"/>
  <c r="K247" i="80"/>
  <c r="K245" i="80"/>
  <c r="K243" i="80"/>
  <c r="K241" i="80"/>
  <c r="K239" i="80"/>
  <c r="K237" i="80"/>
  <c r="K235" i="80"/>
  <c r="K233" i="80"/>
  <c r="K231" i="80"/>
  <c r="K229" i="80"/>
  <c r="K227" i="80"/>
  <c r="K225" i="80"/>
  <c r="K223" i="80"/>
  <c r="K221" i="80"/>
  <c r="K219" i="80"/>
  <c r="K495" i="79"/>
  <c r="K491" i="79"/>
  <c r="K487" i="79"/>
  <c r="K479" i="79"/>
  <c r="K475" i="79"/>
  <c r="K471" i="79"/>
  <c r="K463" i="79"/>
  <c r="K459" i="79"/>
  <c r="K455" i="79"/>
  <c r="K447" i="79"/>
  <c r="K443" i="79"/>
  <c r="K439" i="79"/>
  <c r="K431" i="79"/>
  <c r="K427" i="79"/>
  <c r="K423" i="79"/>
  <c r="K415" i="79"/>
  <c r="K411" i="79"/>
  <c r="K407" i="79"/>
  <c r="K399" i="79"/>
  <c r="K395" i="79"/>
  <c r="K391" i="79"/>
  <c r="K383" i="79"/>
  <c r="K379" i="79"/>
  <c r="K375" i="79"/>
  <c r="K367" i="79"/>
  <c r="K363" i="79"/>
  <c r="K359" i="79"/>
  <c r="K351" i="79"/>
  <c r="K349" i="79"/>
  <c r="K347" i="79"/>
  <c r="K343" i="79"/>
  <c r="K341" i="79"/>
  <c r="K339" i="79"/>
  <c r="K336" i="79"/>
  <c r="K335" i="79"/>
  <c r="K334" i="79"/>
  <c r="K332" i="79"/>
  <c r="K331" i="79"/>
  <c r="K330" i="79"/>
  <c r="K328" i="79"/>
  <c r="K327" i="79"/>
  <c r="K326" i="79"/>
  <c r="K324" i="79"/>
  <c r="K323" i="79"/>
  <c r="K322" i="79"/>
  <c r="K320" i="79"/>
  <c r="K319" i="79"/>
  <c r="K318" i="79"/>
  <c r="K316" i="79"/>
  <c r="K315" i="79"/>
  <c r="K314" i="79"/>
  <c r="K312" i="79"/>
  <c r="K311" i="79"/>
  <c r="K310" i="79"/>
  <c r="K308" i="79"/>
  <c r="K307" i="79"/>
  <c r="K306" i="79"/>
  <c r="K304" i="79"/>
  <c r="K303" i="79"/>
  <c r="K302" i="79"/>
  <c r="K300" i="79"/>
  <c r="K299" i="79"/>
  <c r="K298" i="79"/>
  <c r="K296" i="79"/>
  <c r="K295" i="79"/>
  <c r="K294" i="79"/>
  <c r="K292" i="79"/>
  <c r="K291" i="79"/>
  <c r="K290" i="79"/>
  <c r="K288" i="79"/>
  <c r="K287" i="79"/>
  <c r="K286" i="79"/>
  <c r="K284" i="79"/>
  <c r="K283" i="79"/>
  <c r="K282" i="79"/>
  <c r="K280" i="79"/>
  <c r="K279" i="79"/>
  <c r="K278" i="79"/>
  <c r="K276" i="79"/>
  <c r="K275" i="79"/>
  <c r="K274" i="79"/>
  <c r="K272" i="79"/>
  <c r="K271" i="79"/>
  <c r="K270" i="79"/>
  <c r="K268" i="79"/>
  <c r="K267" i="79"/>
  <c r="K266" i="79"/>
  <c r="K264" i="79"/>
  <c r="K263" i="79"/>
  <c r="K262" i="79"/>
  <c r="K260" i="79"/>
  <c r="K259" i="79"/>
  <c r="K258" i="79"/>
  <c r="K256" i="79"/>
  <c r="K255" i="79"/>
  <c r="K254" i="79"/>
  <c r="K252" i="79"/>
  <c r="K251" i="79"/>
  <c r="K250" i="79"/>
  <c r="K248" i="79"/>
  <c r="K247" i="79"/>
  <c r="K246" i="79"/>
  <c r="K244" i="79"/>
  <c r="K243" i="79"/>
  <c r="K242" i="79"/>
  <c r="K240" i="79"/>
  <c r="K239" i="79"/>
  <c r="K238" i="79"/>
  <c r="K236" i="79"/>
  <c r="K235" i="79"/>
  <c r="K234" i="79"/>
  <c r="K232" i="79"/>
  <c r="K231" i="79"/>
  <c r="K230" i="79"/>
  <c r="K228" i="79"/>
  <c r="K227" i="79"/>
  <c r="K226" i="79"/>
  <c r="K224" i="79"/>
  <c r="K223" i="79"/>
  <c r="K222" i="79"/>
  <c r="K220" i="79"/>
  <c r="K219" i="79"/>
  <c r="K218" i="79"/>
  <c r="K216" i="79"/>
  <c r="K215" i="79"/>
  <c r="K214" i="79"/>
  <c r="K212" i="79"/>
  <c r="K211" i="79"/>
  <c r="K504" i="78"/>
  <c r="K500" i="78"/>
  <c r="K496" i="78"/>
  <c r="K488" i="78"/>
  <c r="K484" i="78"/>
  <c r="K480" i="78"/>
  <c r="K472" i="78"/>
  <c r="K468" i="78"/>
  <c r="K464" i="78"/>
  <c r="K456" i="78"/>
  <c r="K452" i="78"/>
  <c r="K448" i="78"/>
  <c r="K440" i="78"/>
  <c r="K436" i="78"/>
  <c r="K432" i="78"/>
  <c r="K424" i="78"/>
  <c r="K422" i="78"/>
  <c r="K420" i="78"/>
  <c r="K416" i="78"/>
  <c r="K414" i="78"/>
  <c r="K412" i="78"/>
  <c r="K408" i="78"/>
  <c r="K406" i="78"/>
  <c r="K404" i="78"/>
  <c r="K400" i="78"/>
  <c r="K398" i="78"/>
  <c r="K396" i="78"/>
  <c r="K392" i="78"/>
  <c r="K390" i="78"/>
  <c r="K388" i="78"/>
  <c r="K384" i="78"/>
  <c r="K382" i="78"/>
  <c r="K380" i="78"/>
  <c r="K376" i="78"/>
  <c r="K374" i="78"/>
  <c r="K372" i="78"/>
  <c r="K368" i="78"/>
  <c r="K364" i="78"/>
  <c r="K360" i="78"/>
  <c r="K356" i="78"/>
  <c r="K352" i="78"/>
  <c r="K348" i="78"/>
  <c r="K344" i="78"/>
  <c r="K340" i="78"/>
  <c r="K336" i="78"/>
  <c r="K333" i="78"/>
  <c r="K331" i="78"/>
  <c r="K329" i="78"/>
  <c r="K327" i="78"/>
  <c r="K325" i="78"/>
  <c r="K323" i="78"/>
  <c r="K321" i="78"/>
  <c r="K319" i="78"/>
  <c r="K317" i="78"/>
  <c r="K315" i="78"/>
  <c r="K313" i="78"/>
  <c r="K311" i="78"/>
  <c r="K309" i="78"/>
  <c r="K307" i="78"/>
  <c r="K305" i="78"/>
  <c r="K303" i="78"/>
  <c r="K301" i="78"/>
  <c r="K299" i="78"/>
  <c r="K297" i="78"/>
  <c r="K295" i="78"/>
  <c r="K293" i="78"/>
  <c r="K291" i="78"/>
  <c r="K289" i="78"/>
  <c r="K287" i="78"/>
  <c r="K285" i="78"/>
  <c r="K283" i="78"/>
  <c r="K281" i="78"/>
  <c r="K279" i="78"/>
  <c r="K277" i="78"/>
  <c r="K275" i="78"/>
  <c r="K273" i="78"/>
  <c r="K271" i="78"/>
  <c r="K269" i="78"/>
  <c r="K267" i="78"/>
  <c r="K265" i="78"/>
  <c r="K263" i="78"/>
  <c r="K261" i="78"/>
  <c r="K259" i="78"/>
  <c r="K257" i="78"/>
  <c r="K255" i="78"/>
  <c r="K253" i="78"/>
  <c r="K251" i="78"/>
  <c r="K249" i="78"/>
  <c r="K247" i="78"/>
  <c r="K245" i="78"/>
  <c r="K243" i="78"/>
  <c r="K241" i="78"/>
  <c r="K239" i="78"/>
  <c r="K237" i="78"/>
  <c r="K235" i="78"/>
  <c r="K233" i="78"/>
  <c r="K231" i="78"/>
  <c r="K465" i="77"/>
  <c r="K433" i="77"/>
  <c r="K401" i="77"/>
  <c r="K369" i="77"/>
  <c r="K337" i="77"/>
  <c r="K320" i="77"/>
  <c r="K304" i="77"/>
  <c r="K291" i="77"/>
  <c r="K283" i="77"/>
  <c r="K275" i="77"/>
  <c r="K267" i="77"/>
  <c r="K259" i="77"/>
  <c r="K251" i="77"/>
  <c r="K243" i="77"/>
  <c r="K235" i="77"/>
  <c r="K227" i="77"/>
  <c r="K219" i="77"/>
  <c r="K211" i="77"/>
  <c r="K206" i="77"/>
  <c r="K202" i="77"/>
  <c r="K198" i="77"/>
  <c r="K194" i="77"/>
  <c r="K190" i="77"/>
  <c r="K186" i="77"/>
  <c r="K182" i="77"/>
  <c r="K180" i="77"/>
  <c r="K178" i="77"/>
  <c r="K176" i="77"/>
  <c r="K174" i="77"/>
  <c r="K172" i="77"/>
  <c r="K170" i="77"/>
  <c r="K168" i="77"/>
  <c r="K166" i="77"/>
  <c r="K164" i="77"/>
  <c r="K162" i="77"/>
  <c r="K160" i="77"/>
  <c r="K158" i="77"/>
  <c r="K156" i="77"/>
  <c r="K154" i="77"/>
  <c r="K152" i="77"/>
  <c r="K150" i="77"/>
  <c r="K148" i="77"/>
  <c r="K146" i="77"/>
  <c r="K323" i="76"/>
  <c r="K319" i="76"/>
  <c r="K317" i="76"/>
  <c r="K315" i="76"/>
  <c r="K311" i="76"/>
  <c r="K309" i="76"/>
  <c r="K307" i="76"/>
  <c r="K303" i="76"/>
  <c r="K301" i="76"/>
  <c r="K299" i="76"/>
  <c r="K295" i="76"/>
  <c r="K293" i="76"/>
  <c r="K291" i="76"/>
  <c r="K287" i="76"/>
  <c r="K285" i="76"/>
  <c r="K283" i="76"/>
  <c r="K279" i="76"/>
  <c r="K277" i="76"/>
  <c r="K275" i="76"/>
  <c r="K271" i="76"/>
  <c r="K269" i="76"/>
  <c r="K267" i="76"/>
  <c r="K263" i="76"/>
  <c r="K261" i="76"/>
  <c r="K259" i="76"/>
  <c r="K255" i="76"/>
  <c r="K253" i="76"/>
  <c r="K251" i="76"/>
  <c r="K247" i="76"/>
  <c r="K246" i="76"/>
  <c r="K245" i="76"/>
  <c r="K243" i="76"/>
  <c r="K242" i="76"/>
  <c r="K241" i="76"/>
  <c r="K239" i="76"/>
  <c r="K238" i="76"/>
  <c r="K237" i="76"/>
  <c r="K235" i="76"/>
  <c r="K234" i="76"/>
  <c r="K233" i="76"/>
  <c r="K231" i="76"/>
  <c r="K230" i="76"/>
  <c r="K229" i="76"/>
  <c r="K227" i="76"/>
  <c r="K226" i="76"/>
  <c r="K225" i="76"/>
  <c r="K223" i="76"/>
  <c r="K222" i="76"/>
  <c r="K221" i="76"/>
  <c r="K219" i="76"/>
  <c r="K218" i="76"/>
  <c r="K217" i="76"/>
  <c r="K215" i="76"/>
  <c r="K214" i="76"/>
  <c r="K213" i="76"/>
  <c r="K211" i="76"/>
  <c r="K210" i="76"/>
  <c r="K209" i="76"/>
  <c r="K207" i="76"/>
  <c r="K206" i="76"/>
  <c r="K205" i="76"/>
  <c r="K203" i="76"/>
  <c r="K202" i="76"/>
  <c r="K201" i="76"/>
  <c r="K199" i="76"/>
  <c r="K198" i="76"/>
  <c r="K197" i="76"/>
  <c r="K195" i="76"/>
  <c r="K193" i="76"/>
  <c r="K191" i="76"/>
  <c r="K189" i="76"/>
  <c r="K187" i="76"/>
  <c r="K185" i="76"/>
  <c r="K183" i="76"/>
  <c r="K181" i="76"/>
  <c r="K179" i="76"/>
  <c r="K177" i="76"/>
  <c r="K175" i="76"/>
  <c r="K173" i="76"/>
  <c r="K171" i="76"/>
  <c r="K169" i="76"/>
  <c r="K167" i="76"/>
  <c r="K165" i="76"/>
  <c r="K163" i="76"/>
  <c r="K161" i="76"/>
  <c r="K159" i="76"/>
  <c r="K157" i="76"/>
  <c r="K155" i="76"/>
  <c r="K153" i="76"/>
  <c r="K151" i="76"/>
  <c r="K498" i="75"/>
  <c r="K480" i="75"/>
  <c r="K472" i="75"/>
  <c r="K464" i="75"/>
  <c r="K456" i="75"/>
  <c r="K448" i="75"/>
  <c r="K440" i="75"/>
  <c r="K432" i="75"/>
  <c r="K424" i="75"/>
  <c r="K416" i="75"/>
  <c r="K408" i="75"/>
  <c r="K400" i="75"/>
  <c r="K392" i="75"/>
  <c r="K384" i="75"/>
  <c r="K376" i="75"/>
  <c r="K368" i="75"/>
  <c r="K360" i="75"/>
  <c r="K352" i="75"/>
  <c r="K344" i="75"/>
  <c r="K336" i="75"/>
  <c r="K328" i="75"/>
  <c r="K323" i="75"/>
  <c r="K319" i="75"/>
  <c r="K315" i="75"/>
  <c r="K311" i="75"/>
  <c r="K307" i="75"/>
  <c r="K303" i="75"/>
  <c r="K299" i="75"/>
  <c r="K295" i="75"/>
  <c r="K291" i="75"/>
  <c r="K287" i="75"/>
  <c r="K285" i="75"/>
  <c r="K283" i="75"/>
  <c r="K281" i="75"/>
  <c r="K279" i="75"/>
  <c r="K277" i="75"/>
  <c r="K275" i="75"/>
  <c r="K273" i="75"/>
  <c r="K271" i="75"/>
  <c r="K269" i="75"/>
  <c r="K267" i="75"/>
  <c r="K265" i="75"/>
  <c r="K263" i="75"/>
  <c r="K261" i="75"/>
  <c r="K259" i="75"/>
  <c r="K257" i="75"/>
  <c r="K255" i="75"/>
  <c r="K253" i="75"/>
  <c r="K251" i="75"/>
  <c r="K249" i="75"/>
  <c r="K247" i="75"/>
  <c r="K245" i="75"/>
  <c r="K243" i="75"/>
  <c r="K241" i="75"/>
  <c r="K239" i="75"/>
  <c r="K237" i="75"/>
  <c r="K235" i="75"/>
  <c r="K233" i="75"/>
  <c r="K231" i="75"/>
  <c r="K229" i="75"/>
  <c r="K227" i="75"/>
  <c r="K225" i="75"/>
  <c r="K223" i="75"/>
  <c r="K221" i="75"/>
  <c r="K219" i="75"/>
  <c r="K217" i="75"/>
  <c r="K222" i="74"/>
  <c r="K144" i="77"/>
  <c r="K142" i="77"/>
  <c r="K140" i="77"/>
  <c r="K138" i="77"/>
  <c r="K136" i="77"/>
  <c r="K134" i="77"/>
  <c r="K132" i="77"/>
  <c r="K130" i="77"/>
  <c r="K128" i="77"/>
  <c r="K126" i="77"/>
  <c r="K124" i="77"/>
  <c r="K122" i="77"/>
  <c r="K120" i="77"/>
  <c r="K490" i="76"/>
  <c r="K474" i="76"/>
  <c r="K458" i="76"/>
  <c r="K434" i="76"/>
  <c r="K426" i="76"/>
  <c r="K422" i="76"/>
  <c r="K414" i="76"/>
  <c r="K410" i="76"/>
  <c r="K406" i="76"/>
  <c r="K398" i="76"/>
  <c r="K394" i="76"/>
  <c r="K390" i="76"/>
  <c r="K382" i="76"/>
  <c r="K378" i="76"/>
  <c r="K374" i="76"/>
  <c r="K366" i="76"/>
  <c r="K362" i="76"/>
  <c r="K358" i="76"/>
  <c r="K350" i="76"/>
  <c r="K346" i="76"/>
  <c r="K342" i="76"/>
  <c r="K335" i="76"/>
  <c r="K333" i="76"/>
  <c r="K331" i="76"/>
  <c r="K327" i="76"/>
  <c r="K325" i="76"/>
  <c r="K215" i="75"/>
  <c r="K213" i="75"/>
  <c r="K211" i="75"/>
  <c r="P13" i="88"/>
  <c r="E68" i="27"/>
  <c r="E70" i="27" s="1"/>
  <c r="Q13" i="88"/>
  <c r="E78" i="27"/>
  <c r="E80" i="27" s="1"/>
  <c r="AT91" i="38"/>
  <c r="AW91" i="38" s="1"/>
  <c r="AZ91" i="38" s="1"/>
  <c r="M64" i="38"/>
  <c r="M235" i="38"/>
  <c r="V24" i="38"/>
  <c r="Y24" i="38" s="1"/>
  <c r="AB24" i="38" s="1"/>
  <c r="AT232" i="38"/>
  <c r="AW232" i="38" s="1"/>
  <c r="AT233" i="38"/>
  <c r="AW233" i="38" s="1"/>
  <c r="AZ261" i="38"/>
  <c r="BC261" i="38" s="1"/>
  <c r="V156" i="38"/>
  <c r="Y156" i="38" s="1"/>
  <c r="V69" i="38"/>
  <c r="AN258" i="38"/>
  <c r="AQ258" i="38" s="1"/>
  <c r="AT258" i="38" s="1"/>
  <c r="AN148" i="38"/>
  <c r="AQ148" i="38" s="1"/>
  <c r="AN144" i="38"/>
  <c r="AQ144" i="38" s="1"/>
  <c r="AT144" i="38" s="1"/>
  <c r="AN146" i="38"/>
  <c r="AQ146" i="38" s="1"/>
  <c r="AN43" i="38"/>
  <c r="AQ43" i="38" s="1"/>
  <c r="AT90" i="38"/>
  <c r="AW90" i="38" s="1"/>
  <c r="K498" i="84"/>
  <c r="K490" i="84"/>
  <c r="K481" i="77"/>
  <c r="AT264" i="38"/>
  <c r="AW264" i="38" s="1"/>
  <c r="N18" i="50"/>
  <c r="H10" i="50"/>
  <c r="I17" i="88" s="1"/>
  <c r="N18" i="51"/>
  <c r="H10" i="51"/>
  <c r="I18" i="88" s="1"/>
  <c r="AQ263" i="38"/>
  <c r="AT263" i="38" s="1"/>
  <c r="AW263" i="38" s="1"/>
  <c r="AW265" i="38"/>
  <c r="AZ265" i="38" s="1"/>
  <c r="BC265" i="38" s="1"/>
  <c r="AT133" i="38"/>
  <c r="AW133" i="38" s="1"/>
  <c r="AZ133" i="38" s="1"/>
  <c r="AZ131" i="38"/>
  <c r="BC131" i="38" s="1"/>
  <c r="AW188" i="38"/>
  <c r="AZ188" i="38" s="1"/>
  <c r="BC188" i="38" s="1"/>
  <c r="AT256" i="38"/>
  <c r="AW256" i="38" s="1"/>
  <c r="AZ256" i="38" s="1"/>
  <c r="BC256" i="38" s="1"/>
  <c r="AT272" i="38"/>
  <c r="AW272" i="38" s="1"/>
  <c r="AZ272" i="38" s="1"/>
  <c r="AT55" i="38"/>
  <c r="AW55" i="38" s="1"/>
  <c r="AZ55" i="38" s="1"/>
  <c r="BC55" i="38" s="1"/>
  <c r="AE276" i="38"/>
  <c r="AH276" i="38" s="1"/>
  <c r="AB106" i="38"/>
  <c r="AE106" i="38" s="1"/>
  <c r="AE149" i="38"/>
  <c r="AH149" i="38" s="1"/>
  <c r="AK149" i="38" s="1"/>
  <c r="AN102" i="38"/>
  <c r="AQ102" i="38" s="1"/>
  <c r="AT102" i="38" s="1"/>
  <c r="AT259" i="38"/>
  <c r="S13" i="52"/>
  <c r="T13" i="52"/>
  <c r="T14" i="52" s="1"/>
  <c r="C5" i="52" s="1"/>
  <c r="R13" i="52"/>
  <c r="Q13" i="52"/>
  <c r="N13" i="42"/>
  <c r="H13" i="43"/>
  <c r="T13" i="51"/>
  <c r="T14" i="51" s="1"/>
  <c r="C5" i="51" s="1"/>
  <c r="T13" i="48"/>
  <c r="T14" i="48" s="1"/>
  <c r="C5" i="48" s="1"/>
  <c r="T13" i="46"/>
  <c r="T14" i="46" s="1"/>
  <c r="C5" i="46" s="1"/>
  <c r="T13" i="45"/>
  <c r="T14" i="45" s="1"/>
  <c r="C5" i="45" s="1"/>
  <c r="T13" i="43"/>
  <c r="T14" i="43" s="1"/>
  <c r="C5" i="43" s="1"/>
  <c r="T13" i="49"/>
  <c r="T14" i="49" s="1"/>
  <c r="C5" i="49" s="1"/>
  <c r="K503" i="79"/>
  <c r="K500" i="83"/>
  <c r="K7" i="79"/>
  <c r="K499" i="79"/>
  <c r="K502" i="84"/>
  <c r="K490" i="75"/>
  <c r="K7" i="76"/>
  <c r="K502" i="76"/>
  <c r="K498" i="76"/>
  <c r="K494" i="76"/>
  <c r="K486" i="76"/>
  <c r="K482" i="76"/>
  <c r="K478" i="76"/>
  <c r="K470" i="76"/>
  <c r="K466" i="76"/>
  <c r="K462" i="76"/>
  <c r="K454" i="76"/>
  <c r="K450" i="76"/>
  <c r="K446" i="76"/>
  <c r="K438" i="76"/>
  <c r="K430" i="76"/>
  <c r="K7" i="77"/>
  <c r="K506" i="77"/>
  <c r="K505" i="77"/>
  <c r="K501" i="77"/>
  <c r="K493" i="77"/>
  <c r="K489" i="77"/>
  <c r="K485" i="77"/>
  <c r="K477" i="77"/>
  <c r="K473" i="77"/>
  <c r="K469" i="77"/>
  <c r="K461" i="77"/>
  <c r="K457" i="77"/>
  <c r="K453" i="77"/>
  <c r="K445" i="77"/>
  <c r="K441" i="77"/>
  <c r="K437" i="77"/>
  <c r="K429" i="77"/>
  <c r="K425" i="77"/>
  <c r="K421" i="77"/>
  <c r="K413" i="77"/>
  <c r="K409" i="77"/>
  <c r="K405" i="77"/>
  <c r="K397" i="77"/>
  <c r="K393" i="77"/>
  <c r="K389" i="77"/>
  <c r="K381" i="77"/>
  <c r="K377" i="77"/>
  <c r="K373" i="77"/>
  <c r="K365" i="77"/>
  <c r="K361" i="77"/>
  <c r="K357" i="77"/>
  <c r="K349" i="77"/>
  <c r="K345" i="77"/>
  <c r="K341" i="77"/>
  <c r="K334" i="77"/>
  <c r="K332" i="77"/>
  <c r="K330" i="77"/>
  <c r="K326" i="77"/>
  <c r="K324" i="77"/>
  <c r="K322" i="77"/>
  <c r="K318" i="77"/>
  <c r="K316" i="77"/>
  <c r="K314" i="77"/>
  <c r="K310" i="77"/>
  <c r="K308" i="77"/>
  <c r="K306" i="77"/>
  <c r="K302" i="77"/>
  <c r="K300" i="77"/>
  <c r="K298" i="77"/>
  <c r="K294" i="77"/>
  <c r="K293" i="77"/>
  <c r="K292" i="77"/>
  <c r="K290" i="77"/>
  <c r="K289" i="77"/>
  <c r="K288" i="77"/>
  <c r="K286" i="77"/>
  <c r="K285" i="77"/>
  <c r="K284" i="77"/>
  <c r="K282" i="77"/>
  <c r="K281" i="77"/>
  <c r="K280" i="77"/>
  <c r="K278" i="77"/>
  <c r="K277" i="77"/>
  <c r="K276" i="77"/>
  <c r="K274" i="77"/>
  <c r="K273" i="77"/>
  <c r="K272" i="77"/>
  <c r="K270" i="77"/>
  <c r="K269" i="77"/>
  <c r="K268" i="77"/>
  <c r="K266" i="77"/>
  <c r="K265" i="77"/>
  <c r="K264" i="77"/>
  <c r="K262" i="77"/>
  <c r="K261" i="77"/>
  <c r="K260" i="77"/>
  <c r="K258" i="77"/>
  <c r="K257" i="77"/>
  <c r="K256" i="77"/>
  <c r="K254" i="77"/>
  <c r="K253" i="77"/>
  <c r="K252" i="77"/>
  <c r="K250" i="77"/>
  <c r="K249" i="77"/>
  <c r="K248" i="77"/>
  <c r="K246" i="77"/>
  <c r="K245" i="77"/>
  <c r="K244" i="77"/>
  <c r="K242" i="77"/>
  <c r="K241" i="77"/>
  <c r="K240" i="77"/>
  <c r="K238" i="77"/>
  <c r="K237" i="77"/>
  <c r="K236" i="77"/>
  <c r="K234" i="77"/>
  <c r="K233" i="77"/>
  <c r="K232" i="77"/>
  <c r="K230" i="77"/>
  <c r="K229" i="77"/>
  <c r="K228" i="77"/>
  <c r="K226" i="77"/>
  <c r="K225" i="77"/>
  <c r="K224" i="77"/>
  <c r="K222" i="77"/>
  <c r="K221" i="77"/>
  <c r="K220" i="77"/>
  <c r="K218" i="77"/>
  <c r="K217" i="77"/>
  <c r="K216" i="77"/>
  <c r="K214" i="77"/>
  <c r="K213" i="77"/>
  <c r="K212" i="77"/>
  <c r="K210" i="77"/>
  <c r="K209" i="77"/>
  <c r="K207" i="77"/>
  <c r="K205" i="77"/>
  <c r="K203" i="77"/>
  <c r="K201" i="77"/>
  <c r="K199" i="77"/>
  <c r="K197" i="77"/>
  <c r="K195" i="77"/>
  <c r="K193" i="77"/>
  <c r="K191" i="77"/>
  <c r="K189" i="77"/>
  <c r="K187" i="77"/>
  <c r="K185" i="77"/>
  <c r="K183" i="77"/>
  <c r="N12" i="11"/>
  <c r="H13" i="11"/>
  <c r="H14" i="11" s="1"/>
  <c r="N13" i="12"/>
  <c r="N14" i="12" s="1"/>
  <c r="K150" i="74"/>
  <c r="K118" i="74"/>
  <c r="K108" i="74"/>
  <c r="K104" i="74"/>
  <c r="K100" i="74"/>
  <c r="K96" i="74"/>
  <c r="K92" i="74"/>
  <c r="K88" i="74"/>
  <c r="K84" i="74"/>
  <c r="K80" i="74"/>
  <c r="K76" i="74"/>
  <c r="K72" i="74"/>
  <c r="R12" i="46"/>
  <c r="R14" i="45"/>
  <c r="S12" i="46"/>
  <c r="S14" i="45"/>
  <c r="Q12" i="46"/>
  <c r="Q14" i="45"/>
  <c r="K353" i="72"/>
  <c r="K116" i="72"/>
  <c r="K94" i="72"/>
  <c r="K72" i="72"/>
  <c r="K43" i="72"/>
  <c r="K37" i="72"/>
  <c r="K32" i="72"/>
  <c r="K23" i="72"/>
  <c r="K7" i="84"/>
  <c r="K505" i="84"/>
  <c r="K504" i="84"/>
  <c r="K503" i="84"/>
  <c r="K501" i="84"/>
  <c r="K500" i="84"/>
  <c r="K499" i="84"/>
  <c r="K497" i="84"/>
  <c r="K496" i="84"/>
  <c r="K495" i="84"/>
  <c r="K493" i="84"/>
  <c r="K492" i="84"/>
  <c r="K491" i="84"/>
  <c r="K489" i="84"/>
  <c r="K488" i="84"/>
  <c r="K487" i="84"/>
  <c r="K485" i="84"/>
  <c r="K484" i="84"/>
  <c r="K483" i="84"/>
  <c r="K482" i="84"/>
  <c r="K481" i="84"/>
  <c r="K479" i="84"/>
  <c r="K478" i="84"/>
  <c r="K477" i="84"/>
  <c r="K476" i="84"/>
  <c r="K475" i="84"/>
  <c r="K474" i="84"/>
  <c r="K473" i="84"/>
  <c r="K471" i="84"/>
  <c r="K470" i="84"/>
  <c r="K469" i="84"/>
  <c r="K468" i="84"/>
  <c r="K467" i="84"/>
  <c r="K466" i="84"/>
  <c r="K465" i="84"/>
  <c r="K463" i="84"/>
  <c r="K462" i="84"/>
  <c r="K461" i="84"/>
  <c r="K460" i="84"/>
  <c r="K459" i="84"/>
  <c r="K458" i="84"/>
  <c r="K457" i="84"/>
  <c r="K455" i="84"/>
  <c r="K454" i="84"/>
  <c r="K453" i="84"/>
  <c r="K452" i="84"/>
  <c r="K451" i="84"/>
  <c r="K450" i="84"/>
  <c r="K449" i="84"/>
  <c r="K447" i="84"/>
  <c r="K446" i="84"/>
  <c r="K445" i="84"/>
  <c r="K444" i="84"/>
  <c r="K443" i="84"/>
  <c r="K442" i="84"/>
  <c r="K441" i="84"/>
  <c r="K439" i="84"/>
  <c r="K438" i="84"/>
  <c r="K437" i="84"/>
  <c r="K436" i="84"/>
  <c r="K435" i="84"/>
  <c r="K434" i="84"/>
  <c r="K433" i="84"/>
  <c r="K431" i="84"/>
  <c r="K430" i="84"/>
  <c r="K429" i="84"/>
  <c r="K428" i="84"/>
  <c r="K427" i="84"/>
  <c r="K426" i="84"/>
  <c r="K425" i="84"/>
  <c r="K423" i="84"/>
  <c r="K422" i="84"/>
  <c r="K421" i="84"/>
  <c r="K420" i="84"/>
  <c r="K419" i="84"/>
  <c r="K418" i="84"/>
  <c r="K417" i="84"/>
  <c r="K415" i="84"/>
  <c r="K414" i="84"/>
  <c r="K413" i="84"/>
  <c r="K412" i="84"/>
  <c r="K411" i="84"/>
  <c r="K410" i="84"/>
  <c r="K409" i="84"/>
  <c r="K407" i="84"/>
  <c r="K406" i="84"/>
  <c r="K405" i="84"/>
  <c r="K404" i="84"/>
  <c r="K403" i="84"/>
  <c r="K402" i="84"/>
  <c r="K401" i="84"/>
  <c r="K399" i="84"/>
  <c r="K398" i="84"/>
  <c r="K397" i="84"/>
  <c r="K396" i="84"/>
  <c r="K395" i="84"/>
  <c r="K394" i="84"/>
  <c r="K393" i="84"/>
  <c r="K391" i="84"/>
  <c r="K390" i="84"/>
  <c r="K389" i="84"/>
  <c r="K388" i="84"/>
  <c r="K387" i="84"/>
  <c r="K386" i="84"/>
  <c r="K385" i="84"/>
  <c r="K383" i="84"/>
  <c r="K382" i="84"/>
  <c r="K381" i="84"/>
  <c r="K380" i="84"/>
  <c r="K379" i="84"/>
  <c r="K378" i="84"/>
  <c r="K377" i="84"/>
  <c r="K375" i="84"/>
  <c r="K374" i="84"/>
  <c r="K373" i="84"/>
  <c r="K372" i="84"/>
  <c r="K371" i="84"/>
  <c r="K370" i="84"/>
  <c r="K369" i="84"/>
  <c r="K367" i="84"/>
  <c r="K366" i="84"/>
  <c r="K365" i="84"/>
  <c r="K364" i="84"/>
  <c r="K363" i="84"/>
  <c r="K362" i="84"/>
  <c r="K361" i="84"/>
  <c r="K359" i="84"/>
  <c r="K358" i="84"/>
  <c r="K357" i="84"/>
  <c r="K355" i="84"/>
  <c r="K354" i="84"/>
  <c r="K353" i="84"/>
  <c r="K351" i="84"/>
  <c r="K350" i="84"/>
  <c r="K349" i="84"/>
  <c r="K347" i="84"/>
  <c r="K346" i="84"/>
  <c r="K345" i="84"/>
  <c r="K343" i="84"/>
  <c r="K342" i="84"/>
  <c r="K341" i="84"/>
  <c r="K339" i="84"/>
  <c r="K338" i="84"/>
  <c r="K337" i="84"/>
  <c r="K335" i="84"/>
  <c r="K334" i="84"/>
  <c r="K333" i="84"/>
  <c r="K331" i="84"/>
  <c r="K330" i="84"/>
  <c r="K329" i="84"/>
  <c r="K327" i="84"/>
  <c r="K326" i="84"/>
  <c r="K325" i="84"/>
  <c r="K323" i="84"/>
  <c r="K322" i="84"/>
  <c r="K321" i="84"/>
  <c r="K319" i="84"/>
  <c r="K318" i="84"/>
  <c r="K317" i="84"/>
  <c r="K315" i="84"/>
  <c r="K314" i="84"/>
  <c r="K313" i="84"/>
  <c r="K311" i="84"/>
  <c r="K310" i="84"/>
  <c r="K309" i="84"/>
  <c r="K307" i="84"/>
  <c r="K306" i="84"/>
  <c r="K305" i="84"/>
  <c r="K303" i="84"/>
  <c r="K302" i="84"/>
  <c r="K301" i="84"/>
  <c r="K299" i="84"/>
  <c r="K298" i="84"/>
  <c r="K297" i="84"/>
  <c r="K295" i="84"/>
  <c r="K294" i="84"/>
  <c r="K293" i="84"/>
  <c r="K291" i="84"/>
  <c r="K290" i="84"/>
  <c r="K289" i="84"/>
  <c r="K287" i="84"/>
  <c r="K286" i="84"/>
  <c r="K285" i="84"/>
  <c r="K283" i="84"/>
  <c r="K282" i="84"/>
  <c r="K281" i="84"/>
  <c r="K279" i="84"/>
  <c r="K278" i="84"/>
  <c r="K277" i="84"/>
  <c r="K275" i="84"/>
  <c r="K274" i="84"/>
  <c r="K273" i="84"/>
  <c r="K271" i="84"/>
  <c r="K270" i="84"/>
  <c r="K269" i="84"/>
  <c r="K267" i="84"/>
  <c r="K266" i="84"/>
  <c r="K265" i="84"/>
  <c r="K263" i="84"/>
  <c r="K262" i="84"/>
  <c r="K261" i="84"/>
  <c r="K259" i="84"/>
  <c r="K258" i="84"/>
  <c r="K257" i="84"/>
  <c r="K255" i="84"/>
  <c r="K254" i="84"/>
  <c r="K253" i="84"/>
  <c r="K252" i="84"/>
  <c r="K251" i="84"/>
  <c r="K250" i="84"/>
  <c r="K248" i="84"/>
  <c r="K247" i="84"/>
  <c r="K246" i="84"/>
  <c r="K245" i="84"/>
  <c r="K244" i="84"/>
  <c r="K243" i="84"/>
  <c r="K242" i="84"/>
  <c r="K240" i="84"/>
  <c r="K239" i="84"/>
  <c r="K238" i="84"/>
  <c r="K237" i="84"/>
  <c r="K236" i="84"/>
  <c r="K235" i="84"/>
  <c r="K234" i="84"/>
  <c r="K232" i="84"/>
  <c r="K231" i="84"/>
  <c r="K230" i="84"/>
  <c r="K229" i="84"/>
  <c r="K228" i="84"/>
  <c r="K227" i="84"/>
  <c r="K226" i="84"/>
  <c r="K224" i="84"/>
  <c r="K223" i="84"/>
  <c r="K222" i="84"/>
  <c r="K221" i="84"/>
  <c r="K220" i="84"/>
  <c r="K219" i="84"/>
  <c r="K218" i="84"/>
  <c r="K216" i="84"/>
  <c r="K215" i="84"/>
  <c r="K214" i="84"/>
  <c r="K213" i="84"/>
  <c r="K212" i="84"/>
  <c r="K211" i="84"/>
  <c r="K210" i="84"/>
  <c r="K208" i="84"/>
  <c r="K207" i="84"/>
  <c r="K206" i="84"/>
  <c r="K204" i="84"/>
  <c r="K203" i="84"/>
  <c r="K202" i="84"/>
  <c r="K200" i="84"/>
  <c r="K199" i="84"/>
  <c r="K198" i="84"/>
  <c r="K196" i="84"/>
  <c r="K195" i="84"/>
  <c r="K194" i="84"/>
  <c r="K192" i="84"/>
  <c r="K191" i="84"/>
  <c r="K190" i="84"/>
  <c r="K188" i="84"/>
  <c r="K187" i="84"/>
  <c r="K186" i="84"/>
  <c r="K184" i="84"/>
  <c r="K183" i="84"/>
  <c r="K182" i="84"/>
  <c r="K180" i="84"/>
  <c r="K179" i="84"/>
  <c r="K178" i="84"/>
  <c r="K176" i="84"/>
  <c r="K175" i="84"/>
  <c r="K174" i="84"/>
  <c r="K172" i="84"/>
  <c r="K171" i="84"/>
  <c r="K170" i="84"/>
  <c r="K168" i="84"/>
  <c r="K167" i="84"/>
  <c r="K166" i="84"/>
  <c r="K164" i="84"/>
  <c r="K163" i="84"/>
  <c r="K162" i="84"/>
  <c r="K160" i="84"/>
  <c r="K159" i="84"/>
  <c r="K158" i="84"/>
  <c r="K156" i="84"/>
  <c r="K155" i="84"/>
  <c r="K154" i="84"/>
  <c r="K152" i="84"/>
  <c r="K151" i="84"/>
  <c r="K150" i="84"/>
  <c r="K148" i="84"/>
  <c r="K147" i="84"/>
  <c r="K146" i="84"/>
  <c r="K144" i="84"/>
  <c r="K143" i="84"/>
  <c r="K142" i="84"/>
  <c r="K140" i="84"/>
  <c r="K139" i="84"/>
  <c r="K138" i="84"/>
  <c r="K136" i="84"/>
  <c r="K135" i="84"/>
  <c r="K134" i="84"/>
  <c r="K132" i="84"/>
  <c r="K131" i="84"/>
  <c r="K130" i="84"/>
  <c r="K128" i="84"/>
  <c r="K127" i="84"/>
  <c r="K126" i="84"/>
  <c r="K124" i="84"/>
  <c r="K123" i="84"/>
  <c r="K122" i="84"/>
  <c r="K120" i="84"/>
  <c r="K118" i="84"/>
  <c r="K116" i="84"/>
  <c r="K114" i="84"/>
  <c r="K112" i="84"/>
  <c r="K110" i="84"/>
  <c r="K108" i="84"/>
  <c r="K106" i="84"/>
  <c r="K104" i="84"/>
  <c r="K102" i="84"/>
  <c r="K100" i="84"/>
  <c r="K98" i="84"/>
  <c r="K96" i="84"/>
  <c r="K94" i="84"/>
  <c r="K92" i="84"/>
  <c r="K90" i="84"/>
  <c r="K88" i="84"/>
  <c r="K86" i="84"/>
  <c r="K506" i="83"/>
  <c r="K504" i="83"/>
  <c r="K502" i="83"/>
  <c r="K498" i="83"/>
  <c r="K496" i="83"/>
  <c r="K494" i="83"/>
  <c r="K490" i="83"/>
  <c r="K488" i="83"/>
  <c r="K486" i="83"/>
  <c r="K482" i="83"/>
  <c r="K480" i="83"/>
  <c r="K478" i="83"/>
  <c r="K474" i="83"/>
  <c r="K472" i="83"/>
  <c r="K470" i="83"/>
  <c r="K468" i="83"/>
  <c r="K467" i="83"/>
  <c r="K466" i="83"/>
  <c r="K464" i="83"/>
  <c r="K463" i="83"/>
  <c r="K462" i="83"/>
  <c r="K460" i="83"/>
  <c r="K459" i="83"/>
  <c r="K458" i="83"/>
  <c r="K456" i="83"/>
  <c r="K455" i="83"/>
  <c r="K454" i="83"/>
  <c r="K452" i="83"/>
  <c r="K451" i="83"/>
  <c r="K450" i="83"/>
  <c r="K448" i="83"/>
  <c r="K447" i="83"/>
  <c r="K446" i="83"/>
  <c r="K444" i="83"/>
  <c r="K443" i="83"/>
  <c r="K442" i="83"/>
  <c r="K440" i="83"/>
  <c r="K439" i="83"/>
  <c r="K438" i="83"/>
  <c r="K436" i="83"/>
  <c r="K435" i="83"/>
  <c r="K434" i="83"/>
  <c r="K432" i="83"/>
  <c r="K431" i="83"/>
  <c r="K430" i="83"/>
  <c r="K428" i="83"/>
  <c r="K427" i="83"/>
  <c r="K426" i="83"/>
  <c r="K424" i="83"/>
  <c r="K423" i="83"/>
  <c r="K422" i="83"/>
  <c r="K420" i="83"/>
  <c r="K419" i="83"/>
  <c r="K418" i="83"/>
  <c r="K416" i="83"/>
  <c r="K415" i="83"/>
  <c r="K414" i="83"/>
  <c r="K412" i="83"/>
  <c r="K411" i="83"/>
  <c r="K410" i="83"/>
  <c r="K408" i="83"/>
  <c r="K407" i="83"/>
  <c r="K406" i="83"/>
  <c r="K404" i="83"/>
  <c r="K403" i="83"/>
  <c r="K402" i="83"/>
  <c r="K400" i="83"/>
  <c r="K399" i="83"/>
  <c r="K398" i="83"/>
  <c r="K396" i="83"/>
  <c r="K395" i="83"/>
  <c r="K394" i="83"/>
  <c r="K392" i="83"/>
  <c r="K391" i="83"/>
  <c r="K390" i="83"/>
  <c r="K388" i="83"/>
  <c r="K387" i="83"/>
  <c r="K386" i="83"/>
  <c r="K384" i="83"/>
  <c r="K383" i="83"/>
  <c r="K382" i="83"/>
  <c r="K380" i="83"/>
  <c r="K379" i="83"/>
  <c r="K378" i="83"/>
  <c r="K376" i="83"/>
  <c r="K375" i="83"/>
  <c r="K374" i="83"/>
  <c r="K372" i="83"/>
  <c r="K371" i="83"/>
  <c r="K370" i="83"/>
  <c r="K368" i="83"/>
  <c r="K367" i="83"/>
  <c r="K366" i="83"/>
  <c r="K364" i="83"/>
  <c r="K362" i="83"/>
  <c r="K360" i="83"/>
  <c r="K358" i="83"/>
  <c r="K356" i="83"/>
  <c r="K354" i="83"/>
  <c r="K352" i="83"/>
  <c r="K350" i="83"/>
  <c r="K348" i="83"/>
  <c r="K346" i="83"/>
  <c r="K344" i="83"/>
  <c r="K342" i="83"/>
  <c r="K340" i="83"/>
  <c r="K338" i="83"/>
  <c r="K336" i="83"/>
  <c r="K334" i="83"/>
  <c r="K332" i="83"/>
  <c r="K330" i="83"/>
  <c r="K328" i="83"/>
  <c r="K326" i="83"/>
  <c r="K324" i="83"/>
  <c r="K322" i="83"/>
  <c r="K320" i="83"/>
  <c r="K506" i="82"/>
  <c r="K505" i="82"/>
  <c r="K504" i="82"/>
  <c r="K502" i="82"/>
  <c r="K501" i="82"/>
  <c r="K500" i="82"/>
  <c r="K498" i="82"/>
  <c r="K497" i="82"/>
  <c r="K496" i="82"/>
  <c r="K494" i="82"/>
  <c r="K493" i="82"/>
  <c r="K492" i="82"/>
  <c r="K490" i="82"/>
  <c r="K489" i="82"/>
  <c r="K488" i="82"/>
  <c r="K486" i="82"/>
  <c r="K485" i="82"/>
  <c r="K484" i="82"/>
  <c r="K482" i="82"/>
  <c r="K481" i="82"/>
  <c r="K480" i="82"/>
  <c r="K478" i="82"/>
  <c r="K477" i="82"/>
  <c r="K476" i="82"/>
  <c r="K474" i="82"/>
  <c r="K473" i="82"/>
  <c r="K472" i="82"/>
  <c r="K470" i="82"/>
  <c r="K469" i="82"/>
  <c r="K468" i="82"/>
  <c r="K466" i="82"/>
  <c r="K465" i="82"/>
  <c r="K464" i="82"/>
  <c r="K462" i="82"/>
  <c r="K461" i="82"/>
  <c r="K460" i="82"/>
  <c r="K458" i="82"/>
  <c r="K457" i="82"/>
  <c r="K456" i="82"/>
  <c r="K454" i="82"/>
  <c r="K453" i="82"/>
  <c r="K452" i="82"/>
  <c r="K450" i="82"/>
  <c r="K449" i="82"/>
  <c r="K448" i="82"/>
  <c r="K446" i="82"/>
  <c r="K445" i="82"/>
  <c r="K444" i="82"/>
  <c r="K442" i="82"/>
  <c r="K441" i="82"/>
  <c r="K440" i="82"/>
  <c r="K438" i="82"/>
  <c r="K437" i="82"/>
  <c r="K436" i="82"/>
  <c r="K434" i="82"/>
  <c r="K433" i="82"/>
  <c r="K432" i="82"/>
  <c r="K430" i="82"/>
  <c r="K429" i="82"/>
  <c r="K428" i="82"/>
  <c r="K426" i="82"/>
  <c r="K425" i="82"/>
  <c r="K424" i="82"/>
  <c r="K422" i="82"/>
  <c r="K421" i="82"/>
  <c r="K420" i="82"/>
  <c r="K418" i="82"/>
  <c r="K417" i="82"/>
  <c r="K416" i="82"/>
  <c r="K414" i="82"/>
  <c r="K413" i="82"/>
  <c r="K412" i="82"/>
  <c r="K410" i="82"/>
  <c r="K409" i="82"/>
  <c r="K408" i="82"/>
  <c r="K406" i="82"/>
  <c r="K405" i="82"/>
  <c r="K404" i="82"/>
  <c r="K402" i="82"/>
  <c r="K401" i="82"/>
  <c r="K400" i="82"/>
  <c r="K398" i="82"/>
  <c r="K397" i="82"/>
  <c r="K396" i="82"/>
  <c r="K394" i="82"/>
  <c r="K393" i="82"/>
  <c r="K392" i="82"/>
  <c r="K390" i="82"/>
  <c r="K389" i="82"/>
  <c r="K388" i="82"/>
  <c r="K386" i="82"/>
  <c r="K385" i="82"/>
  <c r="K384" i="82"/>
  <c r="K382" i="82"/>
  <c r="K381" i="82"/>
  <c r="K380" i="82"/>
  <c r="K378" i="82"/>
  <c r="K377" i="82"/>
  <c r="K376" i="82"/>
  <c r="K374" i="82"/>
  <c r="K373" i="82"/>
  <c r="K372" i="82"/>
  <c r="K370" i="82"/>
  <c r="K369" i="82"/>
  <c r="K368" i="82"/>
  <c r="K366" i="82"/>
  <c r="K365" i="82"/>
  <c r="K364" i="82"/>
  <c r="K362" i="82"/>
  <c r="K360" i="82"/>
  <c r="K358" i="82"/>
  <c r="K356" i="82"/>
  <c r="K354" i="82"/>
  <c r="K352" i="82"/>
  <c r="K350" i="82"/>
  <c r="K348" i="82"/>
  <c r="K346" i="82"/>
  <c r="K344" i="82"/>
  <c r="K342" i="82"/>
  <c r="K340" i="82"/>
  <c r="K338" i="82"/>
  <c r="K504" i="81"/>
  <c r="K503" i="81"/>
  <c r="K502" i="81"/>
  <c r="K500" i="81"/>
  <c r="K499" i="81"/>
  <c r="K498" i="81"/>
  <c r="K496" i="81"/>
  <c r="K495" i="81"/>
  <c r="K494" i="81"/>
  <c r="K492" i="81"/>
  <c r="K491" i="81"/>
  <c r="K490" i="81"/>
  <c r="K488" i="81"/>
  <c r="K487" i="81"/>
  <c r="K486" i="81"/>
  <c r="K484" i="81"/>
  <c r="K483" i="81"/>
  <c r="K482" i="81"/>
  <c r="K480" i="81"/>
  <c r="K479" i="81"/>
  <c r="K478" i="81"/>
  <c r="K476" i="81"/>
  <c r="K475" i="81"/>
  <c r="K474" i="81"/>
  <c r="K472" i="81"/>
  <c r="K471" i="81"/>
  <c r="K470" i="81"/>
  <c r="K468" i="81"/>
  <c r="K467" i="81"/>
  <c r="K466" i="81"/>
  <c r="K464" i="81"/>
  <c r="K463" i="81"/>
  <c r="K462" i="81"/>
  <c r="K460" i="81"/>
  <c r="K459" i="81"/>
  <c r="K458" i="81"/>
  <c r="K456" i="81"/>
  <c r="K455" i="81"/>
  <c r="K454" i="81"/>
  <c r="K452" i="81"/>
  <c r="K451" i="81"/>
  <c r="K450" i="81"/>
  <c r="K448" i="81"/>
  <c r="K447" i="81"/>
  <c r="K446" i="81"/>
  <c r="K444" i="81"/>
  <c r="K443" i="81"/>
  <c r="K442" i="81"/>
  <c r="K440" i="81"/>
  <c r="K439" i="81"/>
  <c r="K438" i="81"/>
  <c r="K436" i="81"/>
  <c r="K435" i="81"/>
  <c r="K434" i="81"/>
  <c r="K432" i="81"/>
  <c r="K431" i="81"/>
  <c r="K430" i="81"/>
  <c r="K428" i="81"/>
  <c r="K427" i="81"/>
  <c r="K426" i="81"/>
  <c r="K424" i="81"/>
  <c r="K423" i="81"/>
  <c r="K422" i="81"/>
  <c r="K420" i="81"/>
  <c r="K419" i="81"/>
  <c r="K418" i="81"/>
  <c r="K416" i="81"/>
  <c r="K415" i="81"/>
  <c r="K414" i="81"/>
  <c r="K412" i="81"/>
  <c r="K411" i="81"/>
  <c r="K410" i="81"/>
  <c r="K408" i="81"/>
  <c r="K407" i="81"/>
  <c r="K406" i="81"/>
  <c r="K404" i="81"/>
  <c r="K403" i="81"/>
  <c r="K402" i="81"/>
  <c r="K400" i="81"/>
  <c r="K399" i="81"/>
  <c r="K398" i="81"/>
  <c r="K396" i="81"/>
  <c r="K395" i="81"/>
  <c r="K394" i="81"/>
  <c r="K392" i="81"/>
  <c r="K391" i="81"/>
  <c r="K390" i="81"/>
  <c r="K388" i="81"/>
  <c r="K387" i="81"/>
  <c r="K386" i="81"/>
  <c r="K384" i="81"/>
  <c r="K383" i="81"/>
  <c r="K382" i="81"/>
  <c r="K380" i="81"/>
  <c r="K379" i="81"/>
  <c r="K378" i="81"/>
  <c r="K376" i="81"/>
  <c r="K374" i="81"/>
  <c r="K372" i="81"/>
  <c r="K370" i="81"/>
  <c r="K368" i="81"/>
  <c r="K366" i="81"/>
  <c r="K364" i="81"/>
  <c r="K362" i="81"/>
  <c r="K360" i="81"/>
  <c r="K358" i="81"/>
  <c r="K356" i="81"/>
  <c r="K354" i="81"/>
  <c r="K352" i="81"/>
  <c r="K350" i="81"/>
  <c r="K348" i="81"/>
  <c r="K346" i="81"/>
  <c r="K344" i="81"/>
  <c r="K342" i="81"/>
  <c r="K340" i="81"/>
  <c r="K338" i="81"/>
  <c r="K336" i="81"/>
  <c r="K506" i="80"/>
  <c r="K505" i="80"/>
  <c r="K503" i="80"/>
  <c r="K502" i="80"/>
  <c r="K501" i="80"/>
  <c r="K499" i="80"/>
  <c r="K498" i="80"/>
  <c r="K497" i="80"/>
  <c r="K495" i="80"/>
  <c r="K494" i="80"/>
  <c r="K493" i="80"/>
  <c r="K491" i="80"/>
  <c r="K490" i="80"/>
  <c r="K489" i="80"/>
  <c r="K487" i="80"/>
  <c r="K486" i="80"/>
  <c r="K485" i="80"/>
  <c r="K483" i="80"/>
  <c r="K482" i="80"/>
  <c r="K481" i="80"/>
  <c r="K479" i="80"/>
  <c r="K478" i="80"/>
  <c r="K477" i="80"/>
  <c r="K475" i="80"/>
  <c r="K474" i="80"/>
  <c r="K473" i="80"/>
  <c r="K471" i="80"/>
  <c r="K470" i="80"/>
  <c r="K469" i="80"/>
  <c r="K467" i="80"/>
  <c r="K466" i="80"/>
  <c r="K465" i="80"/>
  <c r="K463" i="80"/>
  <c r="K462" i="80"/>
  <c r="K461" i="80"/>
  <c r="K459" i="80"/>
  <c r="K458" i="80"/>
  <c r="K457" i="80"/>
  <c r="K455" i="80"/>
  <c r="K454" i="80"/>
  <c r="K453" i="80"/>
  <c r="K451" i="80"/>
  <c r="K450" i="80"/>
  <c r="K449" i="80"/>
  <c r="K447" i="80"/>
  <c r="K446" i="80"/>
  <c r="K445" i="80"/>
  <c r="K443" i="80"/>
  <c r="K442" i="80"/>
  <c r="K441" i="80"/>
  <c r="K439" i="80"/>
  <c r="K438" i="80"/>
  <c r="K437" i="80"/>
  <c r="K435" i="80"/>
  <c r="K434" i="80"/>
  <c r="K433" i="80"/>
  <c r="K431" i="80"/>
  <c r="K430" i="80"/>
  <c r="K429" i="80"/>
  <c r="K427" i="80"/>
  <c r="K426" i="80"/>
  <c r="K425" i="80"/>
  <c r="K423" i="80"/>
  <c r="K422" i="80"/>
  <c r="K421" i="80"/>
  <c r="K419" i="80"/>
  <c r="K418" i="80"/>
  <c r="K417" i="80"/>
  <c r="K415" i="80"/>
  <c r="K414" i="80"/>
  <c r="K413" i="80"/>
  <c r="K411" i="80"/>
  <c r="K410" i="80"/>
  <c r="K409" i="80"/>
  <c r="K407" i="80"/>
  <c r="K406" i="80"/>
  <c r="K405" i="80"/>
  <c r="K403" i="80"/>
  <c r="K402" i="80"/>
  <c r="K401" i="80"/>
  <c r="K399" i="80"/>
  <c r="K398" i="80"/>
  <c r="K397" i="80"/>
  <c r="K395" i="80"/>
  <c r="K394" i="80"/>
  <c r="K393" i="80"/>
  <c r="K391" i="80"/>
  <c r="K390" i="80"/>
  <c r="K389" i="80"/>
  <c r="K387" i="80"/>
  <c r="K386" i="80"/>
  <c r="K385" i="80"/>
  <c r="K383" i="80"/>
  <c r="K382" i="80"/>
  <c r="K381" i="80"/>
  <c r="K379" i="80"/>
  <c r="K378" i="80"/>
  <c r="K377" i="80"/>
  <c r="K375" i="80"/>
  <c r="K374" i="80"/>
  <c r="K373" i="80"/>
  <c r="K371" i="80"/>
  <c r="K370" i="80"/>
  <c r="K369" i="80"/>
  <c r="K367" i="80"/>
  <c r="K365" i="80"/>
  <c r="K363" i="80"/>
  <c r="K361" i="80"/>
  <c r="K359" i="80"/>
  <c r="K357" i="80"/>
  <c r="K355" i="80"/>
  <c r="K353" i="80"/>
  <c r="K351" i="80"/>
  <c r="K349" i="80"/>
  <c r="K347" i="80"/>
  <c r="K345" i="80"/>
  <c r="K343" i="80"/>
  <c r="K341" i="80"/>
  <c r="K339" i="80"/>
  <c r="K506" i="79"/>
  <c r="K505" i="79"/>
  <c r="K504" i="79"/>
  <c r="K502" i="79"/>
  <c r="K501" i="79"/>
  <c r="K500" i="79"/>
  <c r="K498" i="79"/>
  <c r="K497" i="79"/>
  <c r="K496" i="79"/>
  <c r="K494" i="79"/>
  <c r="K493" i="79"/>
  <c r="K492" i="79"/>
  <c r="K490" i="79"/>
  <c r="K489" i="79"/>
  <c r="K488" i="79"/>
  <c r="K486" i="79"/>
  <c r="K485" i="79"/>
  <c r="K484" i="79"/>
  <c r="K482" i="79"/>
  <c r="K481" i="79"/>
  <c r="K480" i="79"/>
  <c r="K478" i="79"/>
  <c r="K477" i="79"/>
  <c r="K476" i="79"/>
  <c r="K474" i="79"/>
  <c r="K473" i="79"/>
  <c r="K472" i="79"/>
  <c r="K470" i="79"/>
  <c r="K469" i="79"/>
  <c r="K468" i="79"/>
  <c r="K466" i="79"/>
  <c r="K465" i="79"/>
  <c r="K464" i="79"/>
  <c r="K462" i="79"/>
  <c r="K461" i="79"/>
  <c r="K460" i="79"/>
  <c r="K458" i="79"/>
  <c r="K457" i="79"/>
  <c r="K456" i="79"/>
  <c r="K454" i="79"/>
  <c r="K453" i="79"/>
  <c r="K452" i="79"/>
  <c r="K450" i="79"/>
  <c r="K449" i="79"/>
  <c r="K448" i="79"/>
  <c r="K446" i="79"/>
  <c r="K445" i="79"/>
  <c r="K444" i="79"/>
  <c r="K442" i="79"/>
  <c r="K441" i="79"/>
  <c r="K440" i="79"/>
  <c r="K438" i="79"/>
  <c r="K437" i="79"/>
  <c r="K436" i="79"/>
  <c r="K434" i="79"/>
  <c r="K433" i="79"/>
  <c r="K432" i="79"/>
  <c r="K430" i="79"/>
  <c r="K429" i="79"/>
  <c r="K428" i="79"/>
  <c r="K426" i="79"/>
  <c r="K425" i="79"/>
  <c r="K424" i="79"/>
  <c r="K422" i="79"/>
  <c r="K421" i="79"/>
  <c r="K420" i="79"/>
  <c r="K418" i="79"/>
  <c r="K417" i="79"/>
  <c r="K416" i="79"/>
  <c r="K414" i="79"/>
  <c r="K413" i="79"/>
  <c r="K412" i="79"/>
  <c r="K410" i="79"/>
  <c r="K409" i="79"/>
  <c r="K408" i="79"/>
  <c r="K406" i="79"/>
  <c r="K405" i="79"/>
  <c r="K404" i="79"/>
  <c r="K402" i="79"/>
  <c r="K401" i="79"/>
  <c r="K400" i="79"/>
  <c r="K398" i="79"/>
  <c r="K397" i="79"/>
  <c r="K396" i="79"/>
  <c r="K394" i="79"/>
  <c r="K393" i="79"/>
  <c r="K392" i="79"/>
  <c r="K390" i="79"/>
  <c r="K389" i="79"/>
  <c r="K388" i="79"/>
  <c r="K386" i="79"/>
  <c r="K385" i="79"/>
  <c r="K384" i="79"/>
  <c r="K382" i="79"/>
  <c r="K381" i="79"/>
  <c r="K380" i="79"/>
  <c r="K378" i="79"/>
  <c r="K377" i="79"/>
  <c r="K376" i="79"/>
  <c r="K374" i="79"/>
  <c r="K373" i="79"/>
  <c r="K372" i="79"/>
  <c r="K370" i="79"/>
  <c r="K369" i="79"/>
  <c r="K368" i="79"/>
  <c r="K366" i="79"/>
  <c r="K365" i="79"/>
  <c r="K364" i="79"/>
  <c r="K362" i="79"/>
  <c r="K361" i="79"/>
  <c r="K360" i="79"/>
  <c r="K358" i="79"/>
  <c r="K357" i="79"/>
  <c r="K356" i="79"/>
  <c r="K354" i="79"/>
  <c r="K353" i="79"/>
  <c r="K352" i="79"/>
  <c r="K350" i="79"/>
  <c r="K348" i="79"/>
  <c r="K346" i="79"/>
  <c r="K344" i="79"/>
  <c r="K342" i="79"/>
  <c r="K340" i="79"/>
  <c r="K338" i="79"/>
  <c r="K503" i="78"/>
  <c r="K502" i="78"/>
  <c r="K501" i="78"/>
  <c r="K499" i="78"/>
  <c r="K498" i="78"/>
  <c r="K497" i="78"/>
  <c r="K495" i="78"/>
  <c r="K494" i="78"/>
  <c r="K493" i="78"/>
  <c r="K491" i="78"/>
  <c r="K490" i="78"/>
  <c r="K489" i="78"/>
  <c r="K487" i="78"/>
  <c r="K486" i="78"/>
  <c r="K485" i="78"/>
  <c r="K483" i="78"/>
  <c r="K482" i="78"/>
  <c r="K481" i="78"/>
  <c r="K479" i="78"/>
  <c r="K478" i="78"/>
  <c r="K477" i="78"/>
  <c r="K475" i="78"/>
  <c r="K474" i="78"/>
  <c r="K473" i="78"/>
  <c r="K471" i="78"/>
  <c r="K470" i="78"/>
  <c r="K469" i="78"/>
  <c r="K467" i="78"/>
  <c r="K466" i="78"/>
  <c r="K465" i="78"/>
  <c r="K463" i="78"/>
  <c r="K462" i="78"/>
  <c r="K461" i="78"/>
  <c r="K459" i="78"/>
  <c r="K458" i="78"/>
  <c r="K457" i="78"/>
  <c r="K455" i="78"/>
  <c r="K454" i="78"/>
  <c r="K453" i="78"/>
  <c r="K451" i="78"/>
  <c r="K450" i="78"/>
  <c r="K449" i="78"/>
  <c r="K447" i="78"/>
  <c r="K446" i="78"/>
  <c r="K445" i="78"/>
  <c r="K443" i="78"/>
  <c r="K442" i="78"/>
  <c r="K441" i="78"/>
  <c r="K439" i="78"/>
  <c r="K438" i="78"/>
  <c r="K437" i="78"/>
  <c r="K435" i="78"/>
  <c r="K434" i="78"/>
  <c r="K433" i="78"/>
  <c r="K431" i="78"/>
  <c r="K430" i="78"/>
  <c r="K429" i="78"/>
  <c r="K427" i="78"/>
  <c r="K426" i="78"/>
  <c r="K425" i="78"/>
  <c r="K423" i="78"/>
  <c r="K421" i="78"/>
  <c r="K419" i="78"/>
  <c r="K417" i="78"/>
  <c r="K415" i="78"/>
  <c r="K413" i="78"/>
  <c r="K411" i="78"/>
  <c r="K409" i="78"/>
  <c r="K407" i="78"/>
  <c r="K405" i="78"/>
  <c r="K403" i="78"/>
  <c r="K401" i="78"/>
  <c r="K399" i="78"/>
  <c r="K397" i="78"/>
  <c r="K395" i="78"/>
  <c r="K393" i="78"/>
  <c r="K391" i="78"/>
  <c r="K389" i="78"/>
  <c r="K387" i="78"/>
  <c r="K385" i="78"/>
  <c r="K383" i="78"/>
  <c r="K381" i="78"/>
  <c r="K379" i="78"/>
  <c r="K377" i="78"/>
  <c r="K375" i="78"/>
  <c r="K373" i="78"/>
  <c r="K371" i="78"/>
  <c r="K369" i="78"/>
  <c r="K367" i="78"/>
  <c r="K365" i="78"/>
  <c r="K363" i="78"/>
  <c r="K361" i="78"/>
  <c r="K359" i="78"/>
  <c r="K357" i="78"/>
  <c r="K355" i="78"/>
  <c r="K353" i="78"/>
  <c r="K351" i="78"/>
  <c r="K349" i="78"/>
  <c r="K347" i="78"/>
  <c r="K345" i="78"/>
  <c r="K343" i="78"/>
  <c r="K341" i="78"/>
  <c r="K339" i="78"/>
  <c r="K337" i="78"/>
  <c r="K335" i="78"/>
  <c r="K504" i="77"/>
  <c r="K503" i="77"/>
  <c r="K502" i="77"/>
  <c r="K500" i="77"/>
  <c r="K499" i="77"/>
  <c r="K498" i="77"/>
  <c r="K496" i="77"/>
  <c r="K495" i="77"/>
  <c r="K494" i="77"/>
  <c r="K492" i="77"/>
  <c r="K491" i="77"/>
  <c r="K490" i="77"/>
  <c r="K488" i="77"/>
  <c r="K487" i="77"/>
  <c r="K486" i="77"/>
  <c r="K484" i="77"/>
  <c r="K483" i="77"/>
  <c r="K482" i="77"/>
  <c r="K480" i="77"/>
  <c r="K479" i="77"/>
  <c r="K478" i="77"/>
  <c r="K476" i="77"/>
  <c r="K475" i="77"/>
  <c r="K474" i="77"/>
  <c r="K472" i="77"/>
  <c r="K471" i="77"/>
  <c r="K470" i="77"/>
  <c r="K468" i="77"/>
  <c r="K467" i="77"/>
  <c r="K466" i="77"/>
  <c r="K464" i="77"/>
  <c r="K463" i="77"/>
  <c r="K462" i="77"/>
  <c r="K460" i="77"/>
  <c r="K459" i="77"/>
  <c r="K458" i="77"/>
  <c r="K456" i="77"/>
  <c r="K455" i="77"/>
  <c r="K454" i="77"/>
  <c r="K452" i="77"/>
  <c r="K451" i="77"/>
  <c r="K450" i="77"/>
  <c r="K448" i="77"/>
  <c r="K447" i="77"/>
  <c r="K446" i="77"/>
  <c r="K444" i="77"/>
  <c r="K443" i="77"/>
  <c r="K442" i="77"/>
  <c r="K440" i="77"/>
  <c r="K439" i="77"/>
  <c r="K438" i="77"/>
  <c r="K436" i="77"/>
  <c r="K435" i="77"/>
  <c r="K434" i="77"/>
  <c r="K432" i="77"/>
  <c r="K431" i="77"/>
  <c r="K430" i="77"/>
  <c r="K428" i="77"/>
  <c r="K427" i="77"/>
  <c r="K426" i="77"/>
  <c r="K424" i="77"/>
  <c r="K423" i="77"/>
  <c r="K422" i="77"/>
  <c r="K420" i="77"/>
  <c r="K419" i="77"/>
  <c r="K418" i="77"/>
  <c r="K416" i="77"/>
  <c r="K415" i="77"/>
  <c r="K414" i="77"/>
  <c r="K412" i="77"/>
  <c r="K411" i="77"/>
  <c r="K410" i="77"/>
  <c r="K408" i="77"/>
  <c r="K407" i="77"/>
  <c r="K406" i="77"/>
  <c r="K404" i="77"/>
  <c r="K403" i="77"/>
  <c r="K402" i="77"/>
  <c r="K400" i="77"/>
  <c r="K399" i="77"/>
  <c r="K398" i="77"/>
  <c r="K396" i="77"/>
  <c r="K395" i="77"/>
  <c r="K394" i="77"/>
  <c r="K392" i="77"/>
  <c r="K391" i="77"/>
  <c r="K390" i="77"/>
  <c r="K388" i="77"/>
  <c r="K387" i="77"/>
  <c r="K386" i="77"/>
  <c r="K384" i="77"/>
  <c r="K383" i="77"/>
  <c r="K382" i="77"/>
  <c r="K380" i="77"/>
  <c r="K379" i="77"/>
  <c r="K378" i="77"/>
  <c r="K376" i="77"/>
  <c r="K375" i="77"/>
  <c r="K374" i="77"/>
  <c r="K372" i="77"/>
  <c r="K371" i="77"/>
  <c r="K370" i="77"/>
  <c r="K368" i="77"/>
  <c r="K367" i="77"/>
  <c r="K366" i="77"/>
  <c r="K364" i="77"/>
  <c r="K363" i="77"/>
  <c r="K362" i="77"/>
  <c r="K360" i="77"/>
  <c r="K359" i="77"/>
  <c r="K358" i="77"/>
  <c r="K356" i="77"/>
  <c r="K355" i="77"/>
  <c r="K354" i="77"/>
  <c r="K352" i="77"/>
  <c r="K351" i="77"/>
  <c r="K350" i="77"/>
  <c r="K348" i="77"/>
  <c r="K347" i="77"/>
  <c r="K346" i="77"/>
  <c r="K344" i="77"/>
  <c r="K343" i="77"/>
  <c r="K342" i="77"/>
  <c r="K340" i="77"/>
  <c r="K339" i="77"/>
  <c r="K338" i="77"/>
  <c r="K336" i="77"/>
  <c r="K335" i="77"/>
  <c r="K333" i="77"/>
  <c r="K331" i="77"/>
  <c r="K329" i="77"/>
  <c r="K327" i="77"/>
  <c r="K325" i="77"/>
  <c r="K323" i="77"/>
  <c r="K321" i="77"/>
  <c r="K319" i="77"/>
  <c r="K317" i="77"/>
  <c r="K315" i="77"/>
  <c r="K313" i="77"/>
  <c r="K311" i="77"/>
  <c r="K309" i="77"/>
  <c r="K307" i="77"/>
  <c r="K305" i="77"/>
  <c r="K303" i="77"/>
  <c r="K301" i="77"/>
  <c r="K299" i="77"/>
  <c r="K297" i="77"/>
  <c r="K295" i="77"/>
  <c r="K505" i="76"/>
  <c r="K504" i="76"/>
  <c r="K503" i="76"/>
  <c r="K501" i="76"/>
  <c r="K500" i="76"/>
  <c r="K499" i="76"/>
  <c r="K497" i="76"/>
  <c r="K496" i="76"/>
  <c r="K495" i="76"/>
  <c r="K493" i="76"/>
  <c r="K492" i="76"/>
  <c r="K491" i="76"/>
  <c r="K489" i="76"/>
  <c r="K488" i="76"/>
  <c r="K487" i="76"/>
  <c r="K485" i="76"/>
  <c r="K484" i="76"/>
  <c r="K483" i="76"/>
  <c r="K481" i="76"/>
  <c r="K480" i="76"/>
  <c r="K479" i="76"/>
  <c r="K477" i="76"/>
  <c r="K476" i="76"/>
  <c r="K475" i="76"/>
  <c r="K473" i="76"/>
  <c r="K472" i="76"/>
  <c r="K471" i="76"/>
  <c r="K469" i="76"/>
  <c r="K468" i="76"/>
  <c r="K467" i="76"/>
  <c r="K465" i="76"/>
  <c r="K464" i="76"/>
  <c r="K463" i="76"/>
  <c r="K461" i="76"/>
  <c r="K460" i="76"/>
  <c r="K459" i="76"/>
  <c r="K457" i="76"/>
  <c r="K456" i="76"/>
  <c r="K455" i="76"/>
  <c r="K453" i="76"/>
  <c r="K452" i="76"/>
  <c r="K451" i="76"/>
  <c r="K449" i="76"/>
  <c r="K448" i="76"/>
  <c r="K447" i="76"/>
  <c r="K445" i="76"/>
  <c r="K444" i="76"/>
  <c r="K443" i="76"/>
  <c r="K441" i="76"/>
  <c r="K440" i="76"/>
  <c r="K439" i="76"/>
  <c r="K437" i="76"/>
  <c r="K436" i="76"/>
  <c r="K435" i="76"/>
  <c r="K433" i="76"/>
  <c r="K432" i="76"/>
  <c r="K431" i="76"/>
  <c r="K429" i="76"/>
  <c r="K428" i="76"/>
  <c r="K427" i="76"/>
  <c r="K425" i="76"/>
  <c r="K424" i="76"/>
  <c r="K423" i="76"/>
  <c r="K421" i="76"/>
  <c r="K420" i="76"/>
  <c r="K419" i="76"/>
  <c r="K417" i="76"/>
  <c r="K416" i="76"/>
  <c r="K415" i="76"/>
  <c r="K413" i="76"/>
  <c r="K412" i="76"/>
  <c r="K411" i="76"/>
  <c r="K409" i="76"/>
  <c r="K408" i="76"/>
  <c r="K407" i="76"/>
  <c r="K405" i="76"/>
  <c r="K404" i="76"/>
  <c r="K403" i="76"/>
  <c r="K401" i="76"/>
  <c r="K400" i="76"/>
  <c r="K399" i="76"/>
  <c r="K397" i="76"/>
  <c r="K396" i="76"/>
  <c r="K395" i="76"/>
  <c r="K393" i="76"/>
  <c r="K392" i="76"/>
  <c r="K391" i="76"/>
  <c r="K389" i="76"/>
  <c r="K388" i="76"/>
  <c r="K387" i="76"/>
  <c r="K385" i="76"/>
  <c r="K384" i="76"/>
  <c r="K383" i="76"/>
  <c r="K381" i="76"/>
  <c r="K380" i="76"/>
  <c r="K379" i="76"/>
  <c r="K377" i="76"/>
  <c r="K376" i="76"/>
  <c r="K375" i="76"/>
  <c r="K373" i="76"/>
  <c r="K372" i="76"/>
  <c r="K371" i="76"/>
  <c r="K369" i="76"/>
  <c r="K368" i="76"/>
  <c r="K367" i="76"/>
  <c r="K365" i="76"/>
  <c r="K364" i="76"/>
  <c r="K363" i="76"/>
  <c r="K361" i="76"/>
  <c r="K360" i="76"/>
  <c r="K359" i="76"/>
  <c r="K357" i="76"/>
  <c r="K356" i="76"/>
  <c r="K355" i="76"/>
  <c r="K353" i="76"/>
  <c r="K352" i="76"/>
  <c r="K351" i="76"/>
  <c r="K349" i="76"/>
  <c r="K348" i="76"/>
  <c r="K347" i="76"/>
  <c r="K345" i="76"/>
  <c r="K344" i="76"/>
  <c r="K343" i="76"/>
  <c r="K341" i="76"/>
  <c r="K340" i="76"/>
  <c r="K339" i="76"/>
  <c r="K337" i="76"/>
  <c r="K336" i="76"/>
  <c r="K334" i="76"/>
  <c r="K332" i="76"/>
  <c r="K330" i="76"/>
  <c r="K328" i="76"/>
  <c r="K326" i="76"/>
  <c r="K324" i="76"/>
  <c r="K322" i="76"/>
  <c r="K320" i="76"/>
  <c r="K318" i="76"/>
  <c r="K316" i="76"/>
  <c r="K314" i="76"/>
  <c r="K312" i="76"/>
  <c r="K310" i="76"/>
  <c r="K308" i="76"/>
  <c r="K306" i="76"/>
  <c r="K304" i="76"/>
  <c r="K302" i="76"/>
  <c r="K300" i="76"/>
  <c r="K298" i="76"/>
  <c r="K296" i="76"/>
  <c r="K294" i="76"/>
  <c r="K292" i="76"/>
  <c r="K290" i="76"/>
  <c r="K288" i="76"/>
  <c r="K286" i="76"/>
  <c r="K284" i="76"/>
  <c r="K282" i="76"/>
  <c r="K280" i="76"/>
  <c r="K278" i="76"/>
  <c r="K276" i="76"/>
  <c r="K274" i="76"/>
  <c r="K272" i="76"/>
  <c r="K270" i="76"/>
  <c r="K268" i="76"/>
  <c r="K266" i="76"/>
  <c r="K264" i="76"/>
  <c r="K262" i="76"/>
  <c r="K260" i="76"/>
  <c r="K258" i="76"/>
  <c r="K256" i="76"/>
  <c r="K254" i="76"/>
  <c r="K252" i="76"/>
  <c r="K250" i="76"/>
  <c r="K248" i="76"/>
  <c r="K504" i="75"/>
  <c r="K502" i="75"/>
  <c r="K500" i="75"/>
  <c r="K496" i="75"/>
  <c r="K494" i="75"/>
  <c r="K492" i="75"/>
  <c r="K488" i="75"/>
  <c r="K486" i="75"/>
  <c r="K485" i="75"/>
  <c r="K483" i="75"/>
  <c r="K482" i="75"/>
  <c r="K481" i="75"/>
  <c r="K479" i="75"/>
  <c r="K478" i="75"/>
  <c r="K477" i="75"/>
  <c r="K475" i="75"/>
  <c r="K474" i="75"/>
  <c r="K473" i="75"/>
  <c r="K471" i="75"/>
  <c r="K470" i="75"/>
  <c r="K469" i="75"/>
  <c r="K467" i="75"/>
  <c r="K466" i="75"/>
  <c r="K465" i="75"/>
  <c r="K463" i="75"/>
  <c r="K462" i="75"/>
  <c r="K461" i="75"/>
  <c r="K459" i="75"/>
  <c r="K458" i="75"/>
  <c r="K457" i="75"/>
  <c r="K455" i="75"/>
  <c r="K454" i="75"/>
  <c r="K453" i="75"/>
  <c r="K451" i="75"/>
  <c r="K450" i="75"/>
  <c r="K449" i="75"/>
  <c r="K447" i="75"/>
  <c r="K446" i="75"/>
  <c r="K445" i="75"/>
  <c r="K443" i="75"/>
  <c r="K442" i="75"/>
  <c r="K441" i="75"/>
  <c r="K439" i="75"/>
  <c r="K438" i="75"/>
  <c r="K437" i="75"/>
  <c r="K435" i="75"/>
  <c r="K434" i="75"/>
  <c r="K433" i="75"/>
  <c r="K431" i="75"/>
  <c r="K430" i="75"/>
  <c r="K429" i="75"/>
  <c r="K427" i="75"/>
  <c r="K426" i="75"/>
  <c r="K425" i="75"/>
  <c r="K423" i="75"/>
  <c r="K422" i="75"/>
  <c r="K421" i="75"/>
  <c r="K419" i="75"/>
  <c r="K418" i="75"/>
  <c r="K417" i="75"/>
  <c r="K415" i="75"/>
  <c r="K414" i="75"/>
  <c r="K413" i="75"/>
  <c r="K411" i="75"/>
  <c r="K410" i="75"/>
  <c r="K409" i="75"/>
  <c r="K407" i="75"/>
  <c r="K406" i="75"/>
  <c r="K405" i="75"/>
  <c r="K403" i="75"/>
  <c r="K402" i="75"/>
  <c r="K401" i="75"/>
  <c r="K399" i="75"/>
  <c r="K398" i="75"/>
  <c r="K397" i="75"/>
  <c r="K395" i="75"/>
  <c r="K394" i="75"/>
  <c r="K393" i="75"/>
  <c r="K391" i="75"/>
  <c r="K390" i="75"/>
  <c r="K389" i="75"/>
  <c r="K387" i="75"/>
  <c r="K386" i="75"/>
  <c r="K385" i="75"/>
  <c r="K383" i="75"/>
  <c r="K382" i="75"/>
  <c r="K381" i="75"/>
  <c r="K379" i="75"/>
  <c r="K378" i="75"/>
  <c r="K377" i="75"/>
  <c r="K375" i="75"/>
  <c r="K374" i="75"/>
  <c r="K373" i="75"/>
  <c r="K371" i="75"/>
  <c r="K370" i="75"/>
  <c r="K369" i="75"/>
  <c r="K367" i="75"/>
  <c r="K366" i="75"/>
  <c r="K365" i="75"/>
  <c r="K363" i="75"/>
  <c r="K362" i="75"/>
  <c r="K361" i="75"/>
  <c r="K359" i="75"/>
  <c r="K358" i="75"/>
  <c r="K357" i="75"/>
  <c r="K355" i="75"/>
  <c r="K354" i="75"/>
  <c r="K353" i="75"/>
  <c r="K351" i="75"/>
  <c r="K350" i="75"/>
  <c r="K349" i="75"/>
  <c r="K347" i="75"/>
  <c r="K346" i="75"/>
  <c r="K345" i="75"/>
  <c r="K343" i="75"/>
  <c r="K342" i="75"/>
  <c r="K341" i="75"/>
  <c r="K339" i="75"/>
  <c r="K338" i="75"/>
  <c r="K337" i="75"/>
  <c r="K335" i="75"/>
  <c r="K334" i="75"/>
  <c r="K333" i="75"/>
  <c r="K331" i="75"/>
  <c r="K330" i="75"/>
  <c r="K329" i="75"/>
  <c r="K327" i="75"/>
  <c r="K326" i="75"/>
  <c r="K324" i="75"/>
  <c r="K322" i="75"/>
  <c r="K320" i="75"/>
  <c r="K318" i="75"/>
  <c r="K316" i="75"/>
  <c r="K314" i="75"/>
  <c r="K312" i="75"/>
  <c r="K310" i="75"/>
  <c r="K308" i="75"/>
  <c r="K306" i="75"/>
  <c r="K304" i="75"/>
  <c r="K302" i="75"/>
  <c r="K300" i="75"/>
  <c r="K298" i="75"/>
  <c r="K296" i="75"/>
  <c r="K294" i="75"/>
  <c r="K292" i="75"/>
  <c r="K290" i="75"/>
  <c r="K288" i="75"/>
  <c r="K506" i="76"/>
  <c r="Q12" i="11"/>
  <c r="Q14" i="12"/>
  <c r="R12" i="11"/>
  <c r="R14" i="12"/>
  <c r="M12" i="48"/>
  <c r="M14" i="47"/>
  <c r="J12" i="48"/>
  <c r="J14" i="47"/>
  <c r="S12" i="11"/>
  <c r="S14" i="12"/>
  <c r="K12" i="48"/>
  <c r="K14" i="47"/>
  <c r="P12" i="48"/>
  <c r="P14" i="47"/>
  <c r="L12" i="48"/>
  <c r="L14" i="47"/>
  <c r="L12" i="10"/>
  <c r="E27" i="25" s="1"/>
  <c r="L14" i="11"/>
  <c r="M12" i="10"/>
  <c r="M14" i="11"/>
  <c r="K12" i="10"/>
  <c r="K14" i="11"/>
  <c r="H12" i="10"/>
  <c r="E7" i="25" s="1"/>
  <c r="P12" i="10"/>
  <c r="P14" i="11"/>
  <c r="J12" i="10"/>
  <c r="J14" i="11"/>
  <c r="K148" i="72"/>
  <c r="K141" i="72"/>
  <c r="K126" i="72"/>
  <c r="K90" i="72"/>
  <c r="K88" i="72"/>
  <c r="K56" i="72"/>
  <c r="K53" i="72"/>
  <c r="K40" i="72"/>
  <c r="K39" i="72"/>
  <c r="K27" i="72"/>
  <c r="K24" i="72"/>
  <c r="K21" i="72"/>
  <c r="K9" i="72"/>
  <c r="K506" i="78"/>
  <c r="K505" i="78"/>
  <c r="K7" i="75"/>
  <c r="K506" i="75"/>
  <c r="K505" i="75"/>
  <c r="K503" i="75"/>
  <c r="K501" i="75"/>
  <c r="K499" i="75"/>
  <c r="K497" i="75"/>
  <c r="K495" i="75"/>
  <c r="K493" i="75"/>
  <c r="K491" i="75"/>
  <c r="K489" i="75"/>
  <c r="K487" i="75"/>
  <c r="K458" i="72"/>
  <c r="K162" i="74"/>
  <c r="K158" i="74"/>
  <c r="K154" i="74"/>
  <c r="K146" i="74"/>
  <c r="K142" i="74"/>
  <c r="K138" i="74"/>
  <c r="K130" i="74"/>
  <c r="K126" i="74"/>
  <c r="K122" i="74"/>
  <c r="K114" i="74"/>
  <c r="K168" i="74"/>
  <c r="K160" i="74"/>
  <c r="K156" i="74"/>
  <c r="K152" i="74"/>
  <c r="K148" i="74"/>
  <c r="K144" i="74"/>
  <c r="K140" i="74"/>
  <c r="K136" i="74"/>
  <c r="K132" i="74"/>
  <c r="K128" i="74"/>
  <c r="K124" i="74"/>
  <c r="K120" i="74"/>
  <c r="K116" i="74"/>
  <c r="K112" i="74"/>
  <c r="K37" i="74"/>
  <c r="K35" i="74"/>
  <c r="K33" i="74"/>
  <c r="K31" i="74"/>
  <c r="K29" i="74"/>
  <c r="K27" i="74"/>
  <c r="K25" i="74"/>
  <c r="K23" i="74"/>
  <c r="K21" i="74"/>
  <c r="K19" i="74"/>
  <c r="K17" i="74"/>
  <c r="K15" i="74"/>
  <c r="K13" i="74"/>
  <c r="K11" i="74"/>
  <c r="K7" i="83"/>
  <c r="K505" i="83"/>
  <c r="K503" i="83"/>
  <c r="K501" i="83"/>
  <c r="K499" i="83"/>
  <c r="K497" i="83"/>
  <c r="K495" i="83"/>
  <c r="K493" i="83"/>
  <c r="K491" i="83"/>
  <c r="K489" i="83"/>
  <c r="K487" i="83"/>
  <c r="K485" i="83"/>
  <c r="K483" i="83"/>
  <c r="K481" i="83"/>
  <c r="K479" i="83"/>
  <c r="K477" i="83"/>
  <c r="K475" i="83"/>
  <c r="K473" i="83"/>
  <c r="K471" i="83"/>
  <c r="K451" i="72"/>
  <c r="K297" i="72"/>
  <c r="K210" i="72"/>
  <c r="K372" i="72"/>
  <c r="K404" i="72"/>
  <c r="K351" i="72"/>
  <c r="K498" i="72"/>
  <c r="K477" i="72"/>
  <c r="K421" i="72"/>
  <c r="K388" i="72"/>
  <c r="K356" i="72"/>
  <c r="K291" i="72"/>
  <c r="K223" i="72"/>
  <c r="K208" i="72"/>
  <c r="K246" i="72"/>
  <c r="K244" i="72"/>
  <c r="K237" i="72"/>
  <c r="K213" i="72"/>
  <c r="K207" i="72"/>
  <c r="K193" i="72"/>
  <c r="K189" i="72"/>
  <c r="K181" i="72"/>
  <c r="K158" i="72"/>
  <c r="K151" i="72"/>
  <c r="K147" i="72"/>
  <c r="K145" i="72"/>
  <c r="K281" i="72"/>
  <c r="K265" i="72"/>
  <c r="K257" i="72"/>
  <c r="K254" i="72"/>
  <c r="K459" i="72"/>
  <c r="K443" i="72"/>
  <c r="K442" i="72"/>
  <c r="K435" i="72"/>
  <c r="K427" i="72"/>
  <c r="K426" i="72"/>
  <c r="K420" i="72"/>
  <c r="K416" i="72"/>
  <c r="K412" i="72"/>
  <c r="K408" i="72"/>
  <c r="K400" i="72"/>
  <c r="K396" i="72"/>
  <c r="K392" i="72"/>
  <c r="K384" i="72"/>
  <c r="K380" i="72"/>
  <c r="K376" i="72"/>
  <c r="K368" i="72"/>
  <c r="K364" i="72"/>
  <c r="K360" i="72"/>
  <c r="K345" i="72"/>
  <c r="K329" i="72"/>
  <c r="K324" i="72"/>
  <c r="K322" i="72"/>
  <c r="K319" i="72"/>
  <c r="K318" i="72"/>
  <c r="K313" i="72"/>
  <c r="K287" i="72"/>
  <c r="K286" i="72"/>
  <c r="K491" i="72"/>
  <c r="K482" i="72"/>
  <c r="K472" i="72"/>
  <c r="K467" i="72"/>
  <c r="K67" i="74"/>
  <c r="K65" i="74"/>
  <c r="K63" i="74"/>
  <c r="K61" i="74"/>
  <c r="K59" i="74"/>
  <c r="K57" i="74"/>
  <c r="K55" i="74"/>
  <c r="K53" i="74"/>
  <c r="K51" i="74"/>
  <c r="K49" i="74"/>
  <c r="K47" i="74"/>
  <c r="K45" i="74"/>
  <c r="K43" i="74"/>
  <c r="K41" i="74"/>
  <c r="K39" i="74"/>
  <c r="K262" i="74"/>
  <c r="K246" i="74"/>
  <c r="K238" i="74"/>
  <c r="K230" i="74"/>
  <c r="K214" i="74"/>
  <c r="K206" i="74"/>
  <c r="K198" i="74"/>
  <c r="K182" i="74"/>
  <c r="K176" i="74"/>
  <c r="K172" i="74"/>
  <c r="K164" i="74"/>
  <c r="K161" i="74"/>
  <c r="K159" i="74"/>
  <c r="K157" i="74"/>
  <c r="K155" i="74"/>
  <c r="K153" i="74"/>
  <c r="K151" i="74"/>
  <c r="K149" i="74"/>
  <c r="K147" i="74"/>
  <c r="K145" i="74"/>
  <c r="K143" i="74"/>
  <c r="K141" i="74"/>
  <c r="K139" i="74"/>
  <c r="K137" i="74"/>
  <c r="K135" i="74"/>
  <c r="K133" i="74"/>
  <c r="K131" i="74"/>
  <c r="K129" i="74"/>
  <c r="K127" i="74"/>
  <c r="K125" i="74"/>
  <c r="K123" i="74"/>
  <c r="K121" i="74"/>
  <c r="K119" i="74"/>
  <c r="K117" i="74"/>
  <c r="K115" i="74"/>
  <c r="K113" i="74"/>
  <c r="K111" i="74"/>
  <c r="K109" i="74"/>
  <c r="K107" i="74"/>
  <c r="K105" i="74"/>
  <c r="K103" i="74"/>
  <c r="K101" i="74"/>
  <c r="K99" i="74"/>
  <c r="K97" i="74"/>
  <c r="K95" i="74"/>
  <c r="K93" i="74"/>
  <c r="K91" i="74"/>
  <c r="K89" i="74"/>
  <c r="K87" i="74"/>
  <c r="K85" i="74"/>
  <c r="K83" i="74"/>
  <c r="K81" i="74"/>
  <c r="K79" i="74"/>
  <c r="K77" i="74"/>
  <c r="K75" i="74"/>
  <c r="K73" i="74"/>
  <c r="K71" i="74"/>
  <c r="K69" i="74"/>
  <c r="K254" i="74"/>
  <c r="K190" i="74"/>
  <c r="K278" i="74"/>
  <c r="K270" i="74"/>
  <c r="K294" i="74"/>
  <c r="K305" i="74"/>
  <c r="K286" i="74"/>
  <c r="K274" i="74"/>
  <c r="K266" i="74"/>
  <c r="K258" i="74"/>
  <c r="K250" i="74"/>
  <c r="K242" i="74"/>
  <c r="K234" i="74"/>
  <c r="K226" i="74"/>
  <c r="K218" i="74"/>
  <c r="K210" i="74"/>
  <c r="K202" i="74"/>
  <c r="K194" i="74"/>
  <c r="K186" i="74"/>
  <c r="K178" i="74"/>
  <c r="K174" i="74"/>
  <c r="K170" i="74"/>
  <c r="K166" i="74"/>
  <c r="K322" i="74"/>
  <c r="K298" i="74"/>
  <c r="K290" i="74"/>
  <c r="K282" i="74"/>
  <c r="K403" i="74"/>
  <c r="K339" i="74"/>
  <c r="K313" i="74"/>
  <c r="K301" i="74"/>
  <c r="K296" i="74"/>
  <c r="K292" i="74"/>
  <c r="K288" i="74"/>
  <c r="K284" i="74"/>
  <c r="K280" i="74"/>
  <c r="K276" i="74"/>
  <c r="K272" i="74"/>
  <c r="K268" i="74"/>
  <c r="K264" i="74"/>
  <c r="K260" i="74"/>
  <c r="K256" i="74"/>
  <c r="K252" i="74"/>
  <c r="K248" i="74"/>
  <c r="K244" i="74"/>
  <c r="K240" i="74"/>
  <c r="K236" i="74"/>
  <c r="K232" i="74"/>
  <c r="K228" i="74"/>
  <c r="K224" i="74"/>
  <c r="K220" i="74"/>
  <c r="K216" i="74"/>
  <c r="K212" i="74"/>
  <c r="K208" i="74"/>
  <c r="K204" i="74"/>
  <c r="K200" i="74"/>
  <c r="K196" i="74"/>
  <c r="K192" i="74"/>
  <c r="K188" i="74"/>
  <c r="K184" i="74"/>
  <c r="K180" i="74"/>
  <c r="K177" i="74"/>
  <c r="K175" i="74"/>
  <c r="K173" i="74"/>
  <c r="K171" i="74"/>
  <c r="K169" i="74"/>
  <c r="K167" i="74"/>
  <c r="K165" i="74"/>
  <c r="K163" i="74"/>
  <c r="K7" i="74"/>
  <c r="K467" i="74"/>
  <c r="K371" i="74"/>
  <c r="K330" i="74"/>
  <c r="K317" i="74"/>
  <c r="K309" i="74"/>
  <c r="K499" i="74"/>
  <c r="K435" i="74"/>
  <c r="K387" i="74"/>
  <c r="K355" i="74"/>
  <c r="K491" i="74"/>
  <c r="K483" i="74"/>
  <c r="K475" i="74"/>
  <c r="K459" i="74"/>
  <c r="K451" i="74"/>
  <c r="K443" i="74"/>
  <c r="K427" i="74"/>
  <c r="K419" i="74"/>
  <c r="K411" i="74"/>
  <c r="K395" i="74"/>
  <c r="K379" i="74"/>
  <c r="K363" i="74"/>
  <c r="K347" i="74"/>
  <c r="K334" i="74"/>
  <c r="K326" i="74"/>
  <c r="K319" i="74"/>
  <c r="K315" i="74"/>
  <c r="K311" i="74"/>
  <c r="K307" i="74"/>
  <c r="K303" i="74"/>
  <c r="K299" i="74"/>
  <c r="K297" i="74"/>
  <c r="K295" i="74"/>
  <c r="K293" i="74"/>
  <c r="K291" i="74"/>
  <c r="K289" i="74"/>
  <c r="K287" i="74"/>
  <c r="K285" i="74"/>
  <c r="K283" i="74"/>
  <c r="K281" i="74"/>
  <c r="K279" i="74"/>
  <c r="K277" i="74"/>
  <c r="K275" i="74"/>
  <c r="K273" i="74"/>
  <c r="K271" i="74"/>
  <c r="K269" i="74"/>
  <c r="K267" i="74"/>
  <c r="K265" i="74"/>
  <c r="K263" i="74"/>
  <c r="K261" i="74"/>
  <c r="K259" i="74"/>
  <c r="K257" i="74"/>
  <c r="K255" i="74"/>
  <c r="K253" i="74"/>
  <c r="K251" i="74"/>
  <c r="K249" i="74"/>
  <c r="K247" i="74"/>
  <c r="K245" i="74"/>
  <c r="K243" i="74"/>
  <c r="K241" i="74"/>
  <c r="K239" i="74"/>
  <c r="K237" i="74"/>
  <c r="K235" i="74"/>
  <c r="K233" i="74"/>
  <c r="K231" i="74"/>
  <c r="K229" i="74"/>
  <c r="K227" i="74"/>
  <c r="K225" i="74"/>
  <c r="K223" i="74"/>
  <c r="K221" i="74"/>
  <c r="K219" i="74"/>
  <c r="K217" i="74"/>
  <c r="K215" i="74"/>
  <c r="K213" i="74"/>
  <c r="K211" i="74"/>
  <c r="K209" i="74"/>
  <c r="K207" i="74"/>
  <c r="K205" i="74"/>
  <c r="K203" i="74"/>
  <c r="K201" i="74"/>
  <c r="K199" i="74"/>
  <c r="K197" i="74"/>
  <c r="K195" i="74"/>
  <c r="K193" i="74"/>
  <c r="K191" i="74"/>
  <c r="K189" i="74"/>
  <c r="K187" i="74"/>
  <c r="K185" i="74"/>
  <c r="K183" i="74"/>
  <c r="K181" i="74"/>
  <c r="K179" i="74"/>
  <c r="K506" i="74"/>
  <c r="K505" i="74"/>
  <c r="K504" i="74"/>
  <c r="K503" i="74"/>
  <c r="K502" i="74"/>
  <c r="K501" i="74"/>
  <c r="K500" i="74"/>
  <c r="K498" i="74"/>
  <c r="K497" i="74"/>
  <c r="K496" i="74"/>
  <c r="K495" i="74"/>
  <c r="K494" i="74"/>
  <c r="K493" i="74"/>
  <c r="K492" i="74"/>
  <c r="K490" i="74"/>
  <c r="K489" i="74"/>
  <c r="K488" i="74"/>
  <c r="K487" i="74"/>
  <c r="K486" i="74"/>
  <c r="K485" i="74"/>
  <c r="K484" i="74"/>
  <c r="K482" i="74"/>
  <c r="K481" i="74"/>
  <c r="K480" i="74"/>
  <c r="K479" i="74"/>
  <c r="K478" i="74"/>
  <c r="K477" i="74"/>
  <c r="K476" i="74"/>
  <c r="K474" i="74"/>
  <c r="K473" i="74"/>
  <c r="K472" i="74"/>
  <c r="K471" i="74"/>
  <c r="K470" i="74"/>
  <c r="K469" i="74"/>
  <c r="K468" i="74"/>
  <c r="K466" i="74"/>
  <c r="K465" i="74"/>
  <c r="K464" i="74"/>
  <c r="K463" i="74"/>
  <c r="K462" i="74"/>
  <c r="K461" i="74"/>
  <c r="K460" i="74"/>
  <c r="K458" i="74"/>
  <c r="K457" i="74"/>
  <c r="K456" i="74"/>
  <c r="K455" i="74"/>
  <c r="K454" i="74"/>
  <c r="K453" i="74"/>
  <c r="K452" i="74"/>
  <c r="K450" i="74"/>
  <c r="K449" i="74"/>
  <c r="K448" i="74"/>
  <c r="K447" i="74"/>
  <c r="K446" i="74"/>
  <c r="K445" i="74"/>
  <c r="K444" i="74"/>
  <c r="K442" i="74"/>
  <c r="K441" i="74"/>
  <c r="K440" i="74"/>
  <c r="K439" i="74"/>
  <c r="K438" i="74"/>
  <c r="K437" i="74"/>
  <c r="K436" i="74"/>
  <c r="K434" i="74"/>
  <c r="K433" i="74"/>
  <c r="K432" i="74"/>
  <c r="K431" i="74"/>
  <c r="K430" i="74"/>
  <c r="K429" i="74"/>
  <c r="K428" i="74"/>
  <c r="K426" i="74"/>
  <c r="K425" i="74"/>
  <c r="K424" i="74"/>
  <c r="K423" i="74"/>
  <c r="K422" i="74"/>
  <c r="K421" i="74"/>
  <c r="K420" i="74"/>
  <c r="K418" i="74"/>
  <c r="K417" i="74"/>
  <c r="K416" i="74"/>
  <c r="K415" i="74"/>
  <c r="K414" i="74"/>
  <c r="K413" i="74"/>
  <c r="K412" i="74"/>
  <c r="K410" i="74"/>
  <c r="K409" i="74"/>
  <c r="K408" i="74"/>
  <c r="K407" i="74"/>
  <c r="K406" i="74"/>
  <c r="K405" i="74"/>
  <c r="K404" i="74"/>
  <c r="K402" i="74"/>
  <c r="K401" i="74"/>
  <c r="K400" i="74"/>
  <c r="K399" i="74"/>
  <c r="K398" i="74"/>
  <c r="K397" i="74"/>
  <c r="K396" i="74"/>
  <c r="K394" i="74"/>
  <c r="K393" i="74"/>
  <c r="K392" i="74"/>
  <c r="K391" i="74"/>
  <c r="K390" i="74"/>
  <c r="K389" i="74"/>
  <c r="K388" i="74"/>
  <c r="K386" i="74"/>
  <c r="K385" i="74"/>
  <c r="K384" i="74"/>
  <c r="K383" i="74"/>
  <c r="K382" i="74"/>
  <c r="K381" i="74"/>
  <c r="K380" i="74"/>
  <c r="K378" i="74"/>
  <c r="K377" i="74"/>
  <c r="K376" i="74"/>
  <c r="K375" i="74"/>
  <c r="K374" i="74"/>
  <c r="K373" i="74"/>
  <c r="K372" i="74"/>
  <c r="K370" i="74"/>
  <c r="K369" i="74"/>
  <c r="K368" i="74"/>
  <c r="K367" i="74"/>
  <c r="K366" i="74"/>
  <c r="K365" i="74"/>
  <c r="K364" i="74"/>
  <c r="K362" i="74"/>
  <c r="K361" i="74"/>
  <c r="K360" i="74"/>
  <c r="K359" i="74"/>
  <c r="K358" i="74"/>
  <c r="K357" i="74"/>
  <c r="K356" i="74"/>
  <c r="K354" i="74"/>
  <c r="K353" i="74"/>
  <c r="K352" i="74"/>
  <c r="K351" i="74"/>
  <c r="K350" i="74"/>
  <c r="K349" i="74"/>
  <c r="K348" i="74"/>
  <c r="K346" i="74"/>
  <c r="K345" i="74"/>
  <c r="K344" i="74"/>
  <c r="K343" i="74"/>
  <c r="K342" i="74"/>
  <c r="K341" i="74"/>
  <c r="K340" i="74"/>
  <c r="K338" i="74"/>
  <c r="K337" i="74"/>
  <c r="K336" i="74"/>
  <c r="K335" i="74"/>
  <c r="K333" i="74"/>
  <c r="K332" i="74"/>
  <c r="K331" i="74"/>
  <c r="K329" i="74"/>
  <c r="K328" i="74"/>
  <c r="K327" i="74"/>
  <c r="K325" i="74"/>
  <c r="K324" i="74"/>
  <c r="K323" i="74"/>
  <c r="K321" i="74"/>
  <c r="K320" i="74"/>
  <c r="K318" i="74"/>
  <c r="K316" i="74"/>
  <c r="K314" i="74"/>
  <c r="K312" i="74"/>
  <c r="K310" i="74"/>
  <c r="K308" i="74"/>
  <c r="K306" i="74"/>
  <c r="K304" i="74"/>
  <c r="K302" i="74"/>
  <c r="K300" i="74"/>
  <c r="T13" i="47"/>
  <c r="T14" i="47" s="1"/>
  <c r="C5" i="47" s="1"/>
  <c r="AW175" i="38"/>
  <c r="AZ175" i="38" s="1"/>
  <c r="AW132" i="38"/>
  <c r="AZ132" i="38" s="1"/>
  <c r="AN266" i="38"/>
  <c r="AQ266" i="38" s="1"/>
  <c r="AT266" i="38" s="1"/>
  <c r="AQ231" i="38"/>
  <c r="AT231" i="38" s="1"/>
  <c r="AK101" i="38"/>
  <c r="AN101" i="38" s="1"/>
  <c r="AZ135" i="38"/>
  <c r="BC135" i="38" s="1"/>
  <c r="AQ181" i="38"/>
  <c r="AT181" i="38" s="1"/>
  <c r="AN49" i="38"/>
  <c r="AQ49" i="38" s="1"/>
  <c r="AT49" i="38" s="1"/>
  <c r="AW49" i="38" s="1"/>
  <c r="AZ49" i="38" s="1"/>
  <c r="AQ257" i="38"/>
  <c r="AT257" i="38" s="1"/>
  <c r="AN99" i="38"/>
  <c r="AQ99" i="38" s="1"/>
  <c r="AH262" i="38"/>
  <c r="AK262" i="38" s="1"/>
  <c r="AT271" i="38"/>
  <c r="AN53" i="38"/>
  <c r="V25" i="38"/>
  <c r="Y25" i="38" s="1"/>
  <c r="AB25" i="38" s="1"/>
  <c r="M193" i="38"/>
  <c r="AT61" i="38"/>
  <c r="AW61" i="38" s="1"/>
  <c r="AT51" i="38"/>
  <c r="AW51" i="38" s="1"/>
  <c r="AZ56" i="38"/>
  <c r="BC56" i="38" s="1"/>
  <c r="AZ52" i="38"/>
  <c r="BC52" i="38" s="1"/>
  <c r="AT94" i="38"/>
  <c r="AW94" i="38" s="1"/>
  <c r="AT87" i="38"/>
  <c r="AW87" i="38" s="1"/>
  <c r="AZ87" i="38" s="1"/>
  <c r="AT95" i="38"/>
  <c r="AW95" i="38" s="1"/>
  <c r="AZ95" i="38" s="1"/>
  <c r="AQ105" i="38"/>
  <c r="AT105" i="38" s="1"/>
  <c r="AT104" i="38"/>
  <c r="AW104" i="38" s="1"/>
  <c r="AZ104" i="38" s="1"/>
  <c r="AZ93" i="38"/>
  <c r="BC93" i="38" s="1"/>
  <c r="AW136" i="38"/>
  <c r="AZ136" i="38" s="1"/>
  <c r="BC136" i="38" s="1"/>
  <c r="AZ139" i="38"/>
  <c r="BC139" i="38" s="1"/>
  <c r="AZ140" i="38"/>
  <c r="BC140" i="38" s="1"/>
  <c r="AT187" i="38"/>
  <c r="AW187" i="38" s="1"/>
  <c r="AZ187" i="38" s="1"/>
  <c r="AZ180" i="38"/>
  <c r="BC180" i="38" s="1"/>
  <c r="AW182" i="38"/>
  <c r="AZ182" i="38" s="1"/>
  <c r="BC182" i="38" s="1"/>
  <c r="AZ183" i="38"/>
  <c r="BC183" i="38" s="1"/>
  <c r="AT229" i="38"/>
  <c r="AW229" i="38" s="1"/>
  <c r="AZ229" i="38" s="1"/>
  <c r="AZ230" i="38"/>
  <c r="BC230" i="38" s="1"/>
  <c r="AW274" i="38"/>
  <c r="AW50" i="38"/>
  <c r="AZ50" i="38" s="1"/>
  <c r="BC50" i="38" s="1"/>
  <c r="AQ54" i="38"/>
  <c r="AW58" i="38"/>
  <c r="AZ58" i="38" s="1"/>
  <c r="BC58" i="38" s="1"/>
  <c r="AW46" i="38"/>
  <c r="AZ46" i="38" s="1"/>
  <c r="BC46" i="38" s="1"/>
  <c r="AT267" i="38"/>
  <c r="AQ227" i="38"/>
  <c r="AN185" i="38"/>
  <c r="AQ185" i="38" s="1"/>
  <c r="AT185" i="38" s="1"/>
  <c r="AN142" i="38"/>
  <c r="AK276" i="38"/>
  <c r="AB192" i="38"/>
  <c r="AN44" i="38"/>
  <c r="AQ44" i="38" s="1"/>
  <c r="AK45" i="38"/>
  <c r="AK57" i="38"/>
  <c r="AN57" i="38" s="1"/>
  <c r="AB234" i="38"/>
  <c r="AE63" i="38"/>
  <c r="AH63" i="38" s="1"/>
  <c r="AK228" i="38"/>
  <c r="AN228" i="38" s="1"/>
  <c r="AW260" i="38"/>
  <c r="AZ260" i="38" s="1"/>
  <c r="AW268" i="38"/>
  <c r="AZ268" i="38" s="1"/>
  <c r="BC268" i="38" s="1"/>
  <c r="AK273" i="38"/>
  <c r="AQ270" i="38"/>
  <c r="AT270" i="38" s="1"/>
  <c r="AT216" i="38"/>
  <c r="AW216" i="38" s="1"/>
  <c r="AT219" i="38"/>
  <c r="AW219" i="38" s="1"/>
  <c r="AT217" i="38"/>
  <c r="AW217" i="38" s="1"/>
  <c r="AZ217" i="38" s="1"/>
  <c r="AT224" i="38"/>
  <c r="AW224" i="38" s="1"/>
  <c r="AT215" i="38"/>
  <c r="AW215" i="38" s="1"/>
  <c r="AZ215" i="38" s="1"/>
  <c r="AN214" i="38"/>
  <c r="AQ214" i="38" s="1"/>
  <c r="AK218" i="38"/>
  <c r="AK221" i="38"/>
  <c r="AQ220" i="38"/>
  <c r="AQ223" i="38"/>
  <c r="AQ222" i="38"/>
  <c r="AK226" i="38"/>
  <c r="AQ225" i="38"/>
  <c r="AQ190" i="38"/>
  <c r="AT190" i="38" s="1"/>
  <c r="AW176" i="38"/>
  <c r="AT172" i="38"/>
  <c r="AW172" i="38" s="1"/>
  <c r="BC191" i="38"/>
  <c r="BC178" i="38"/>
  <c r="AZ179" i="38"/>
  <c r="BC179" i="38" s="1"/>
  <c r="AW189" i="38"/>
  <c r="AZ189" i="38" s="1"/>
  <c r="BC189" i="38" s="1"/>
  <c r="AQ174" i="38"/>
  <c r="AQ177" i="38"/>
  <c r="AN186" i="38"/>
  <c r="AQ184" i="38"/>
  <c r="AQ173" i="38"/>
  <c r="AW143" i="38"/>
  <c r="AZ143" i="38" s="1"/>
  <c r="BC143" i="38" s="1"/>
  <c r="AW145" i="38"/>
  <c r="AZ145" i="38" s="1"/>
  <c r="BC145" i="38" s="1"/>
  <c r="AW147" i="38"/>
  <c r="BC137" i="38"/>
  <c r="AT129" i="38"/>
  <c r="AW129" i="38" s="1"/>
  <c r="AK141" i="38"/>
  <c r="AW103" i="38"/>
  <c r="AZ103" i="38" s="1"/>
  <c r="BC103" i="38" s="1"/>
  <c r="AT98" i="38"/>
  <c r="AW98" i="38" s="1"/>
  <c r="AW92" i="38"/>
  <c r="AW100" i="38"/>
  <c r="AZ100" i="38" s="1"/>
  <c r="BC100" i="38" s="1"/>
  <c r="BC89" i="38"/>
  <c r="BC97" i="38"/>
  <c r="AN86" i="38"/>
  <c r="BC91" i="38"/>
  <c r="AT60" i="38"/>
  <c r="AW60" i="38" s="1"/>
  <c r="AT47" i="38"/>
  <c r="AW47" i="38" s="1"/>
  <c r="AZ47" i="38" s="1"/>
  <c r="AZ62" i="38"/>
  <c r="BC62" i="38" s="1"/>
  <c r="AT59" i="38"/>
  <c r="AW59" i="38" s="1"/>
  <c r="V237" i="38"/>
  <c r="Y204" i="38"/>
  <c r="AB204" i="38" s="1"/>
  <c r="AE204" i="38" s="1"/>
  <c r="AH204" i="38" s="1"/>
  <c r="Y200" i="38"/>
  <c r="AB200" i="38" s="1"/>
  <c r="Y247" i="38"/>
  <c r="Y246" i="38"/>
  <c r="AB246" i="38" s="1"/>
  <c r="AE246" i="38" s="1"/>
  <c r="K24" i="38"/>
  <c r="N24" i="38" s="1"/>
  <c r="R24" i="38" s="1"/>
  <c r="T13" i="41"/>
  <c r="T14" i="41" s="1"/>
  <c r="C5" i="41" s="1"/>
  <c r="K506" i="72"/>
  <c r="K493" i="72"/>
  <c r="K490" i="72"/>
  <c r="K488" i="72"/>
  <c r="K483" i="72"/>
  <c r="K474" i="72"/>
  <c r="K466" i="72"/>
  <c r="K463" i="72"/>
  <c r="K455" i="72"/>
  <c r="K450" i="72"/>
  <c r="K447" i="72"/>
  <c r="K439" i="72"/>
  <c r="K434" i="72"/>
  <c r="K431" i="72"/>
  <c r="K423" i="72"/>
  <c r="K418" i="72"/>
  <c r="K414" i="72"/>
  <c r="K410" i="72"/>
  <c r="K406" i="72"/>
  <c r="K402" i="72"/>
  <c r="K398" i="72"/>
  <c r="K394" i="72"/>
  <c r="K390" i="72"/>
  <c r="K386" i="72"/>
  <c r="K382" i="72"/>
  <c r="K378" i="72"/>
  <c r="K374" i="72"/>
  <c r="K370" i="72"/>
  <c r="K366" i="72"/>
  <c r="K362" i="72"/>
  <c r="K358" i="72"/>
  <c r="K354" i="72"/>
  <c r="K340" i="72"/>
  <c r="K338" i="72"/>
  <c r="K337" i="72"/>
  <c r="K335" i="72"/>
  <c r="K321" i="72"/>
  <c r="K307" i="72"/>
  <c r="K305" i="72"/>
  <c r="K303" i="72"/>
  <c r="K302" i="72"/>
  <c r="K289" i="72"/>
  <c r="K275" i="72"/>
  <c r="K273" i="72"/>
  <c r="K271" i="72"/>
  <c r="K270" i="72"/>
  <c r="K251" i="72"/>
  <c r="K250" i="72"/>
  <c r="K241" i="72"/>
  <c r="K231" i="72"/>
  <c r="K229" i="72"/>
  <c r="K226" i="72"/>
  <c r="K224" i="72"/>
  <c r="K215" i="72"/>
  <c r="K199" i="72"/>
  <c r="K197" i="72"/>
  <c r="K194" i="72"/>
  <c r="K185" i="72"/>
  <c r="K177" i="72"/>
  <c r="K174" i="72"/>
  <c r="K173" i="72"/>
  <c r="K164" i="72"/>
  <c r="K163" i="72"/>
  <c r="K142" i="72"/>
  <c r="K132" i="72"/>
  <c r="K131" i="72"/>
  <c r="K119" i="72"/>
  <c r="K113" i="72"/>
  <c r="K110" i="72"/>
  <c r="K109" i="72"/>
  <c r="K100" i="72"/>
  <c r="K99" i="72"/>
  <c r="K80" i="72"/>
  <c r="K74" i="72"/>
  <c r="K71" i="72"/>
  <c r="K69" i="72"/>
  <c r="K64" i="72"/>
  <c r="K59" i="72"/>
  <c r="K57" i="72"/>
  <c r="K52" i="72"/>
  <c r="K51" i="72"/>
  <c r="K45" i="72"/>
  <c r="K44" i="72"/>
  <c r="K41" i="72"/>
  <c r="K36" i="72"/>
  <c r="K35" i="72"/>
  <c r="K29" i="72"/>
  <c r="K28" i="72"/>
  <c r="K25" i="72"/>
  <c r="K20" i="72"/>
  <c r="K19" i="72"/>
  <c r="K13" i="72"/>
  <c r="K11" i="72"/>
  <c r="K505" i="72"/>
  <c r="K502" i="72"/>
  <c r="K501" i="72"/>
  <c r="K500" i="72"/>
  <c r="K495" i="72"/>
  <c r="K494" i="72"/>
  <c r="K492" i="72"/>
  <c r="K489" i="72"/>
  <c r="K486" i="72"/>
  <c r="K485" i="72"/>
  <c r="K484" i="72"/>
  <c r="K478" i="72"/>
  <c r="K476" i="72"/>
  <c r="K475" i="72"/>
  <c r="K473" i="72"/>
  <c r="K469" i="72"/>
  <c r="K468" i="72"/>
  <c r="K465" i="72"/>
  <c r="K464" i="72"/>
  <c r="K462" i="72"/>
  <c r="K461" i="72"/>
  <c r="K460" i="72"/>
  <c r="K457" i="72"/>
  <c r="K456" i="72"/>
  <c r="K454" i="72"/>
  <c r="K453" i="72"/>
  <c r="K452" i="72"/>
  <c r="K449" i="72"/>
  <c r="K448" i="72"/>
  <c r="K446" i="72"/>
  <c r="K445" i="72"/>
  <c r="K444" i="72"/>
  <c r="K441" i="72"/>
  <c r="K440" i="72"/>
  <c r="K438" i="72"/>
  <c r="K437" i="72"/>
  <c r="K436" i="72"/>
  <c r="K433" i="72"/>
  <c r="K432" i="72"/>
  <c r="K430" i="72"/>
  <c r="K429" i="72"/>
  <c r="K428" i="72"/>
  <c r="K425" i="72"/>
  <c r="K424" i="72"/>
  <c r="K422" i="72"/>
  <c r="K419" i="72"/>
  <c r="K417" i="72"/>
  <c r="K415" i="72"/>
  <c r="K413" i="72"/>
  <c r="K411" i="72"/>
  <c r="K409" i="72"/>
  <c r="K407" i="72"/>
  <c r="K405" i="72"/>
  <c r="K403" i="72"/>
  <c r="K401" i="72"/>
  <c r="K399" i="72"/>
  <c r="K397" i="72"/>
  <c r="K395" i="72"/>
  <c r="K393" i="72"/>
  <c r="K391" i="72"/>
  <c r="K389" i="72"/>
  <c r="K387" i="72"/>
  <c r="K385" i="72"/>
  <c r="K383" i="72"/>
  <c r="K381" i="72"/>
  <c r="K379" i="72"/>
  <c r="K377" i="72"/>
  <c r="K375" i="72"/>
  <c r="K373" i="72"/>
  <c r="K371" i="72"/>
  <c r="K369" i="72"/>
  <c r="K367" i="72"/>
  <c r="K365" i="72"/>
  <c r="K363" i="72"/>
  <c r="K361" i="72"/>
  <c r="K359" i="72"/>
  <c r="K357" i="72"/>
  <c r="K355" i="72"/>
  <c r="K349" i="72"/>
  <c r="K348" i="72"/>
  <c r="K347" i="72"/>
  <c r="K343" i="72"/>
  <c r="K342" i="72"/>
  <c r="K341" i="72"/>
  <c r="K339" i="72"/>
  <c r="K333" i="72"/>
  <c r="K332" i="72"/>
  <c r="K331" i="72"/>
  <c r="K327" i="72"/>
  <c r="K326" i="72"/>
  <c r="K325" i="72"/>
  <c r="K323" i="72"/>
  <c r="K317" i="72"/>
  <c r="K312" i="72"/>
  <c r="K311" i="72"/>
  <c r="K310" i="72"/>
  <c r="K309" i="72"/>
  <c r="K308" i="72"/>
  <c r="K304" i="72"/>
  <c r="K301" i="72"/>
  <c r="K296" i="72"/>
  <c r="K295" i="72"/>
  <c r="K294" i="72"/>
  <c r="K293" i="72"/>
  <c r="K292" i="72"/>
  <c r="K288" i="72"/>
  <c r="K285" i="72"/>
  <c r="K280" i="72"/>
  <c r="K279" i="72"/>
  <c r="K278" i="72"/>
  <c r="K277" i="72"/>
  <c r="K276" i="72"/>
  <c r="K272" i="72"/>
  <c r="K269" i="72"/>
  <c r="K264" i="72"/>
  <c r="K263" i="72"/>
  <c r="K262" i="72"/>
  <c r="K261" i="72"/>
  <c r="K260" i="72"/>
  <c r="K259" i="72"/>
  <c r="K258" i="72"/>
  <c r="K256" i="72"/>
  <c r="K255" i="72"/>
  <c r="K253" i="72"/>
  <c r="K249" i="72"/>
  <c r="K248" i="72"/>
  <c r="K247" i="72"/>
  <c r="K245" i="72"/>
  <c r="K243" i="72"/>
  <c r="K242" i="72"/>
  <c r="K236" i="72"/>
  <c r="K235" i="72"/>
  <c r="K234" i="72"/>
  <c r="K233" i="72"/>
  <c r="K232" i="72"/>
  <c r="K230" i="72"/>
  <c r="K227" i="72"/>
  <c r="K225" i="72"/>
  <c r="K219" i="72"/>
  <c r="K218" i="72"/>
  <c r="K217" i="72"/>
  <c r="K216" i="72"/>
  <c r="K214" i="72"/>
  <c r="K211" i="72"/>
  <c r="K209" i="72"/>
  <c r="K203" i="72"/>
  <c r="K202" i="72"/>
  <c r="K201" i="72"/>
  <c r="K200" i="72"/>
  <c r="K198" i="72"/>
  <c r="K195" i="72"/>
  <c r="K192" i="72"/>
  <c r="K191" i="72"/>
  <c r="K190" i="72"/>
  <c r="K188" i="72"/>
  <c r="K187" i="72"/>
  <c r="K186" i="72"/>
  <c r="K184" i="72"/>
  <c r="K183" i="72"/>
  <c r="K182" i="72"/>
  <c r="K180" i="72"/>
  <c r="K179" i="72"/>
  <c r="K178" i="72"/>
  <c r="K176" i="72"/>
  <c r="K175" i="72"/>
  <c r="K172" i="72"/>
  <c r="K171" i="72"/>
  <c r="K170" i="72"/>
  <c r="K168" i="72"/>
  <c r="K166" i="72"/>
  <c r="K162" i="72"/>
  <c r="K161" i="72"/>
  <c r="K160" i="72"/>
  <c r="K159" i="72"/>
  <c r="K157" i="72"/>
  <c r="K156" i="72"/>
  <c r="K155" i="72"/>
  <c r="K154" i="72"/>
  <c r="K153" i="72"/>
  <c r="K152" i="72"/>
  <c r="K150" i="72"/>
  <c r="K146" i="72"/>
  <c r="K144" i="72"/>
  <c r="K143" i="72"/>
  <c r="K140" i="72"/>
  <c r="K139" i="72"/>
  <c r="K138" i="72"/>
  <c r="K136" i="72"/>
  <c r="K134" i="72"/>
  <c r="K130" i="72"/>
  <c r="K129" i="72"/>
  <c r="K128" i="72"/>
  <c r="K127" i="72"/>
  <c r="K125" i="72"/>
  <c r="K124" i="72"/>
  <c r="K123" i="72"/>
  <c r="K122" i="72"/>
  <c r="K121" i="72"/>
  <c r="K120" i="72"/>
  <c r="K118" i="72"/>
  <c r="K114" i="72"/>
  <c r="K112" i="72"/>
  <c r="K111" i="72"/>
  <c r="K108" i="72"/>
  <c r="K107" i="72"/>
  <c r="K106" i="72"/>
  <c r="K104" i="72"/>
  <c r="K102" i="72"/>
  <c r="K98" i="72"/>
  <c r="K97" i="72"/>
  <c r="K96" i="72"/>
  <c r="K95" i="72"/>
  <c r="K93" i="72"/>
  <c r="K92" i="72"/>
  <c r="K91" i="72"/>
  <c r="K86" i="72"/>
  <c r="K84" i="72"/>
  <c r="K79" i="72"/>
  <c r="K78" i="72"/>
  <c r="K77" i="72"/>
  <c r="K76" i="72"/>
  <c r="K75" i="72"/>
  <c r="K70" i="72"/>
  <c r="K68" i="72"/>
  <c r="K67" i="72"/>
  <c r="K66" i="72"/>
  <c r="K61" i="72"/>
  <c r="K60" i="72"/>
  <c r="K58" i="72"/>
  <c r="K50" i="72"/>
  <c r="K42" i="72"/>
  <c r="K34" i="72"/>
  <c r="K26" i="72"/>
  <c r="K18" i="72"/>
  <c r="K7" i="72"/>
  <c r="K504" i="72"/>
  <c r="K503" i="72"/>
  <c r="K499" i="72"/>
  <c r="K497" i="72"/>
  <c r="K496" i="72"/>
  <c r="K487" i="72"/>
  <c r="K481" i="72"/>
  <c r="K480" i="72"/>
  <c r="K479" i="72"/>
  <c r="K471" i="72"/>
  <c r="K352" i="72"/>
  <c r="K350" i="72"/>
  <c r="K346" i="72"/>
  <c r="K344" i="72"/>
  <c r="K336" i="72"/>
  <c r="K334" i="72"/>
  <c r="K330" i="72"/>
  <c r="K328" i="72"/>
  <c r="K320" i="72"/>
  <c r="K316" i="72"/>
  <c r="K315" i="72"/>
  <c r="K314" i="72"/>
  <c r="K306" i="72"/>
  <c r="K300" i="72"/>
  <c r="K299" i="72"/>
  <c r="K298" i="72"/>
  <c r="K290" i="72"/>
  <c r="K284" i="72"/>
  <c r="K283" i="72"/>
  <c r="K282" i="72"/>
  <c r="K274" i="72"/>
  <c r="K268" i="72"/>
  <c r="K267" i="72"/>
  <c r="K266" i="72"/>
  <c r="K252" i="72"/>
  <c r="K240" i="72"/>
  <c r="K239" i="72"/>
  <c r="K238" i="72"/>
  <c r="K228" i="72"/>
  <c r="K222" i="72"/>
  <c r="K221" i="72"/>
  <c r="K220" i="72"/>
  <c r="K212" i="72"/>
  <c r="K206" i="72"/>
  <c r="K205" i="72"/>
  <c r="K204" i="72"/>
  <c r="K196" i="72"/>
  <c r="K169" i="72"/>
  <c r="K167" i="72"/>
  <c r="K165" i="72"/>
  <c r="K149" i="72"/>
  <c r="K137" i="72"/>
  <c r="K135" i="72"/>
  <c r="K133" i="72"/>
  <c r="K117" i="72"/>
  <c r="K105" i="72"/>
  <c r="K103" i="72"/>
  <c r="K101" i="72"/>
  <c r="K89" i="72"/>
  <c r="K83" i="72"/>
  <c r="K82" i="72"/>
  <c r="K81" i="72"/>
  <c r="K73" i="72"/>
  <c r="K65" i="72"/>
  <c r="K63" i="72"/>
  <c r="K62" i="72"/>
  <c r="K54" i="72"/>
  <c r="K49" i="72"/>
  <c r="K47" i="72"/>
  <c r="K46" i="72"/>
  <c r="K38" i="72"/>
  <c r="K33" i="72"/>
  <c r="K31" i="72"/>
  <c r="K30" i="72"/>
  <c r="K22" i="72"/>
  <c r="K17" i="72"/>
  <c r="K15" i="72"/>
  <c r="K14" i="72"/>
  <c r="K10" i="72"/>
  <c r="K470" i="72"/>
  <c r="K12" i="72"/>
  <c r="AB162" i="38"/>
  <c r="AE162" i="38" s="1"/>
  <c r="AH162" i="38" s="1"/>
  <c r="AB245" i="38"/>
  <c r="AE245" i="38" s="1"/>
  <c r="AE252" i="38"/>
  <c r="AH252" i="38" s="1"/>
  <c r="AK252" i="38" s="1"/>
  <c r="AE248" i="38"/>
  <c r="AH248" i="38" s="1"/>
  <c r="AE242" i="38"/>
  <c r="AH242" i="38" s="1"/>
  <c r="AK242" i="38" s="1"/>
  <c r="AE254" i="38"/>
  <c r="AB249" i="38"/>
  <c r="N255" i="38"/>
  <c r="R255" i="38" s="1"/>
  <c r="L255" i="38"/>
  <c r="N253" i="38"/>
  <c r="R253" i="38" s="1"/>
  <c r="L253" i="38"/>
  <c r="N251" i="38"/>
  <c r="R251" i="38" s="1"/>
  <c r="L251" i="38"/>
  <c r="N249" i="38"/>
  <c r="R249" i="38" s="1"/>
  <c r="L249" i="38"/>
  <c r="AE244" i="38"/>
  <c r="AH244" i="38" s="1"/>
  <c r="N245" i="38"/>
  <c r="R245" i="38" s="1"/>
  <c r="L245" i="38"/>
  <c r="N243" i="38"/>
  <c r="R243" i="38" s="1"/>
  <c r="L243" i="38"/>
  <c r="N241" i="38"/>
  <c r="R241" i="38" s="1"/>
  <c r="L241" i="38"/>
  <c r="Y255" i="38"/>
  <c r="Y253" i="38"/>
  <c r="Y251" i="38"/>
  <c r="AB250" i="38"/>
  <c r="N247" i="38"/>
  <c r="R247" i="38" s="1"/>
  <c r="L247" i="38"/>
  <c r="Y243" i="38"/>
  <c r="Y241" i="38"/>
  <c r="AE202" i="38"/>
  <c r="AH202" i="38" s="1"/>
  <c r="AE212" i="38"/>
  <c r="AH212" i="38" s="1"/>
  <c r="AK212" i="38" s="1"/>
  <c r="AE208" i="38"/>
  <c r="AH208" i="38" s="1"/>
  <c r="N213" i="38"/>
  <c r="R213" i="38" s="1"/>
  <c r="L213" i="38"/>
  <c r="Y211" i="38"/>
  <c r="AB210" i="38"/>
  <c r="N209" i="38"/>
  <c r="R209" i="38" s="1"/>
  <c r="L209" i="38"/>
  <c r="Y207" i="38"/>
  <c r="AB206" i="38"/>
  <c r="AB205" i="38"/>
  <c r="AB203" i="38"/>
  <c r="AE203" i="38" s="1"/>
  <c r="N203" i="38"/>
  <c r="R203" i="38" s="1"/>
  <c r="L203" i="38"/>
  <c r="Y201" i="38"/>
  <c r="AB201" i="38" s="1"/>
  <c r="N199" i="38"/>
  <c r="R199" i="38" s="1"/>
  <c r="L199" i="38"/>
  <c r="Y213" i="38"/>
  <c r="N211" i="38"/>
  <c r="R211" i="38" s="1"/>
  <c r="L211" i="38"/>
  <c r="Y209" i="38"/>
  <c r="AB209" i="38" s="1"/>
  <c r="N207" i="38"/>
  <c r="R207" i="38" s="1"/>
  <c r="L207" i="38"/>
  <c r="N201" i="38"/>
  <c r="R201" i="38" s="1"/>
  <c r="L201" i="38"/>
  <c r="Y199" i="38"/>
  <c r="AB157" i="38"/>
  <c r="AE157" i="38" s="1"/>
  <c r="AH157" i="38" s="1"/>
  <c r="AE168" i="38"/>
  <c r="AH168" i="38" s="1"/>
  <c r="AE164" i="38"/>
  <c r="AH164" i="38" s="1"/>
  <c r="Y171" i="38"/>
  <c r="AB170" i="38"/>
  <c r="N169" i="38"/>
  <c r="R169" i="38" s="1"/>
  <c r="L169" i="38"/>
  <c r="Y167" i="38"/>
  <c r="AB166" i="38"/>
  <c r="AE166" i="38" s="1"/>
  <c r="N165" i="38"/>
  <c r="R165" i="38" s="1"/>
  <c r="L165" i="38"/>
  <c r="AB163" i="38"/>
  <c r="Y161" i="38"/>
  <c r="AB160" i="38"/>
  <c r="N159" i="38"/>
  <c r="R159" i="38" s="1"/>
  <c r="L159" i="38"/>
  <c r="N171" i="38"/>
  <c r="R171" i="38" s="1"/>
  <c r="L171" i="38"/>
  <c r="Y169" i="38"/>
  <c r="N167" i="38"/>
  <c r="R167" i="38" s="1"/>
  <c r="L167" i="38"/>
  <c r="Y165" i="38"/>
  <c r="N163" i="38"/>
  <c r="R163" i="38" s="1"/>
  <c r="L163" i="38"/>
  <c r="N161" i="38"/>
  <c r="R161" i="38" s="1"/>
  <c r="L161" i="38"/>
  <c r="Y159" i="38"/>
  <c r="AB158" i="38"/>
  <c r="V240" i="38"/>
  <c r="Y240" i="38" s="1"/>
  <c r="AB240" i="38" s="1"/>
  <c r="Y237" i="38"/>
  <c r="AB237" i="38" s="1"/>
  <c r="AE237" i="38" s="1"/>
  <c r="AH237" i="38" s="1"/>
  <c r="AE122" i="38"/>
  <c r="AH122" i="38" s="1"/>
  <c r="AK122" i="38" s="1"/>
  <c r="V112" i="38"/>
  <c r="Y112" i="38" s="1"/>
  <c r="AB126" i="38"/>
  <c r="AE126" i="38" s="1"/>
  <c r="AH126" i="38" s="1"/>
  <c r="AE125" i="38"/>
  <c r="AH125" i="38" s="1"/>
  <c r="Y128" i="38"/>
  <c r="AB127" i="38"/>
  <c r="N126" i="38"/>
  <c r="R126" i="38" s="1"/>
  <c r="L126" i="38"/>
  <c r="Y124" i="38"/>
  <c r="AB123" i="38"/>
  <c r="AE119" i="38"/>
  <c r="AB117" i="38"/>
  <c r="AB115" i="38"/>
  <c r="N128" i="38"/>
  <c r="R128" i="38" s="1"/>
  <c r="L128" i="38"/>
  <c r="N124" i="38"/>
  <c r="R124" i="38" s="1"/>
  <c r="L124" i="38"/>
  <c r="AB120" i="38"/>
  <c r="AE120" i="38" s="1"/>
  <c r="AB121" i="38"/>
  <c r="Y118" i="38"/>
  <c r="Y116" i="38"/>
  <c r="AB116" i="38" s="1"/>
  <c r="Y114" i="38"/>
  <c r="L113" i="38"/>
  <c r="N113" i="38"/>
  <c r="R113" i="38" s="1"/>
  <c r="L25" i="38"/>
  <c r="N25" i="38"/>
  <c r="R25" i="38" s="1"/>
  <c r="AE76" i="38"/>
  <c r="V196" i="38"/>
  <c r="Y196" i="38" s="1"/>
  <c r="AB196" i="38" s="1"/>
  <c r="V70" i="38"/>
  <c r="Y70" i="38" s="1"/>
  <c r="AB70" i="38" s="1"/>
  <c r="AE70" i="38" s="1"/>
  <c r="V239" i="38"/>
  <c r="Y239" i="38" s="1"/>
  <c r="AB239" i="38" s="1"/>
  <c r="V198" i="38"/>
  <c r="Y198" i="38" s="1"/>
  <c r="AB198" i="38" s="1"/>
  <c r="AE198" i="38" s="1"/>
  <c r="AH198" i="38" s="1"/>
  <c r="V155" i="38"/>
  <c r="Y155" i="38" s="1"/>
  <c r="AB155" i="38" s="1"/>
  <c r="V113" i="38"/>
  <c r="Y113" i="38" s="1"/>
  <c r="AB113" i="38" s="1"/>
  <c r="V27" i="38"/>
  <c r="Y27" i="38" s="1"/>
  <c r="AE82" i="38"/>
  <c r="AH82" i="38" s="1"/>
  <c r="AE78" i="38"/>
  <c r="AH78" i="38" s="1"/>
  <c r="AK78" i="38" s="1"/>
  <c r="AE74" i="38"/>
  <c r="AH74" i="38" s="1"/>
  <c r="AK74" i="38" s="1"/>
  <c r="AE84" i="38"/>
  <c r="AH84" i="38" s="1"/>
  <c r="N85" i="38"/>
  <c r="R85" i="38" s="1"/>
  <c r="L85" i="38"/>
  <c r="N83" i="38"/>
  <c r="R83" i="38" s="1"/>
  <c r="L83" i="38"/>
  <c r="Y81" i="38"/>
  <c r="AB80" i="38"/>
  <c r="N79" i="38"/>
  <c r="R79" i="38" s="1"/>
  <c r="L79" i="38"/>
  <c r="AB77" i="38"/>
  <c r="AB75" i="38"/>
  <c r="AE75" i="38" s="1"/>
  <c r="AE72" i="38"/>
  <c r="AH72" i="38" s="1"/>
  <c r="N75" i="38"/>
  <c r="R75" i="38" s="1"/>
  <c r="L75" i="38"/>
  <c r="N73" i="38"/>
  <c r="R73" i="38" s="1"/>
  <c r="L73" i="38"/>
  <c r="N71" i="38"/>
  <c r="R71" i="38" s="1"/>
  <c r="L71" i="38"/>
  <c r="Y85" i="38"/>
  <c r="Y83" i="38"/>
  <c r="N81" i="38"/>
  <c r="R81" i="38" s="1"/>
  <c r="L81" i="38"/>
  <c r="Y79" i="38"/>
  <c r="N77" i="38"/>
  <c r="R77" i="38" s="1"/>
  <c r="L77" i="38"/>
  <c r="Y73" i="38"/>
  <c r="Y71" i="38"/>
  <c r="AE40" i="38"/>
  <c r="AH40" i="38" s="1"/>
  <c r="AK40" i="38" s="1"/>
  <c r="AE36" i="38"/>
  <c r="AH36" i="38" s="1"/>
  <c r="AE31" i="38"/>
  <c r="AH31" i="38" s="1"/>
  <c r="AK31" i="38" s="1"/>
  <c r="AE42" i="38"/>
  <c r="AH42" i="38" s="1"/>
  <c r="N41" i="38"/>
  <c r="R41" i="38" s="1"/>
  <c r="L41" i="38"/>
  <c r="Y39" i="38"/>
  <c r="AB38" i="38"/>
  <c r="N37" i="38"/>
  <c r="R37" i="38" s="1"/>
  <c r="L37" i="38"/>
  <c r="Y35" i="38"/>
  <c r="AB34" i="38"/>
  <c r="Y30" i="38"/>
  <c r="Y28" i="38"/>
  <c r="Y41" i="38"/>
  <c r="N39" i="38"/>
  <c r="R39" i="38" s="1"/>
  <c r="L39" i="38"/>
  <c r="Y37" i="38"/>
  <c r="AB37" i="38" s="1"/>
  <c r="N35" i="38"/>
  <c r="R35" i="38" s="1"/>
  <c r="L35" i="38"/>
  <c r="N33" i="38"/>
  <c r="R33" i="38" s="1"/>
  <c r="L33" i="38"/>
  <c r="AB33" i="38"/>
  <c r="Y32" i="38"/>
  <c r="AB29" i="38"/>
  <c r="M150" i="38"/>
  <c r="M107" i="38"/>
  <c r="N27" i="38"/>
  <c r="R27" i="38" s="1"/>
  <c r="Y69" i="38"/>
  <c r="AB69" i="38" s="1"/>
  <c r="AE69" i="38" s="1"/>
  <c r="V111" i="38"/>
  <c r="Y111" i="38" s="1"/>
  <c r="M277" i="38"/>
  <c r="N68" i="38"/>
  <c r="R68" i="38" s="1"/>
  <c r="N240" i="38"/>
  <c r="R240" i="38" s="1"/>
  <c r="L240" i="38"/>
  <c r="L238" i="38"/>
  <c r="K277" i="38"/>
  <c r="N238" i="38"/>
  <c r="R238" i="38" s="1"/>
  <c r="N197" i="38"/>
  <c r="R197" i="38" s="1"/>
  <c r="L197" i="38"/>
  <c r="N195" i="38"/>
  <c r="R195" i="38" s="1"/>
  <c r="L195" i="38"/>
  <c r="N156" i="38"/>
  <c r="R156" i="38" s="1"/>
  <c r="L156" i="38"/>
  <c r="N154" i="38"/>
  <c r="R154" i="38" s="1"/>
  <c r="K193" i="38"/>
  <c r="L154" i="38"/>
  <c r="N112" i="38"/>
  <c r="R112" i="38" s="1"/>
  <c r="L112" i="38"/>
  <c r="N110" i="38"/>
  <c r="R110" i="38" s="1"/>
  <c r="K150" i="38"/>
  <c r="L110" i="38"/>
  <c r="L70" i="38"/>
  <c r="N70" i="38"/>
  <c r="R70" i="38" s="1"/>
  <c r="N26" i="38"/>
  <c r="R26" i="38" s="1"/>
  <c r="L26" i="38"/>
  <c r="N237" i="38"/>
  <c r="R237" i="38" s="1"/>
  <c r="N239" i="38"/>
  <c r="R239" i="38" s="1"/>
  <c r="V26" i="38"/>
  <c r="Y26" i="38" s="1"/>
  <c r="V110" i="38"/>
  <c r="V197" i="38"/>
  <c r="Y197" i="38" s="1"/>
  <c r="V68" i="38"/>
  <c r="Y68" i="38" s="1"/>
  <c r="AB68" i="38" s="1"/>
  <c r="V154" i="38"/>
  <c r="Y154" i="38" s="1"/>
  <c r="V238" i="38"/>
  <c r="Y238" i="38" s="1"/>
  <c r="V67" i="38"/>
  <c r="Y67" i="38" s="1"/>
  <c r="N155" i="38"/>
  <c r="R155" i="38" s="1"/>
  <c r="N153" i="38"/>
  <c r="R153" i="38" s="1"/>
  <c r="N69" i="38"/>
  <c r="R69" i="38" s="1"/>
  <c r="N67" i="38"/>
  <c r="R67" i="38" s="1"/>
  <c r="N111" i="38"/>
  <c r="R111" i="38" s="1"/>
  <c r="N198" i="38"/>
  <c r="R198" i="38" s="1"/>
  <c r="N196" i="38"/>
  <c r="R196" i="38" s="1"/>
  <c r="I279" i="38"/>
  <c r="K107" i="38"/>
  <c r="L111" i="38"/>
  <c r="L68" i="38"/>
  <c r="K235" i="38"/>
  <c r="AB156" i="38" l="1"/>
  <c r="AE156" i="38" s="1"/>
  <c r="AT88" i="38"/>
  <c r="AW88" i="38" s="1"/>
  <c r="AZ88" i="38" s="1"/>
  <c r="BC88" i="38" s="1"/>
  <c r="H10" i="52"/>
  <c r="I19" i="88" s="1"/>
  <c r="I20" i="88" s="1"/>
  <c r="AZ264" i="38"/>
  <c r="BC264" i="38" s="1"/>
  <c r="AW275" i="38"/>
  <c r="AZ275" i="38" s="1"/>
  <c r="AB195" i="38"/>
  <c r="AE195" i="38" s="1"/>
  <c r="K64" i="38"/>
  <c r="K279" i="38" s="1"/>
  <c r="AB112" i="38"/>
  <c r="AE112" i="38" s="1"/>
  <c r="AH112" i="38" s="1"/>
  <c r="AK112" i="38" s="1"/>
  <c r="AN112" i="38" s="1"/>
  <c r="BC87" i="38"/>
  <c r="BC133" i="38"/>
  <c r="AZ263" i="38"/>
  <c r="BC263" i="38" s="1"/>
  <c r="AW105" i="38"/>
  <c r="AZ105" i="38" s="1"/>
  <c r="BC105" i="38" s="1"/>
  <c r="AZ51" i="38"/>
  <c r="BC51" i="38" s="1"/>
  <c r="E78" i="26"/>
  <c r="E80" i="26" s="1"/>
  <c r="Q14" i="88"/>
  <c r="P14" i="88"/>
  <c r="E68" i="26"/>
  <c r="E70" i="26" s="1"/>
  <c r="N10" i="51"/>
  <c r="E38" i="23"/>
  <c r="N10" i="50"/>
  <c r="E38" i="24"/>
  <c r="AB111" i="38"/>
  <c r="AE111" i="38" s="1"/>
  <c r="AZ61" i="38"/>
  <c r="BC61" i="38" s="1"/>
  <c r="AK198" i="38"/>
  <c r="AN198" i="38" s="1"/>
  <c r="AQ198" i="38" s="1"/>
  <c r="N277" i="38"/>
  <c r="AE239" i="38"/>
  <c r="AH239" i="38" s="1"/>
  <c r="AE68" i="38"/>
  <c r="AH68" i="38" s="1"/>
  <c r="Y107" i="38"/>
  <c r="L24" i="38"/>
  <c r="L64" i="38" s="1"/>
  <c r="BC95" i="38"/>
  <c r="BC104" i="38"/>
  <c r="AW144" i="38"/>
  <c r="AZ144" i="38" s="1"/>
  <c r="BC144" i="38" s="1"/>
  <c r="AT148" i="38"/>
  <c r="AW148" i="38" s="1"/>
  <c r="AZ148" i="38" s="1"/>
  <c r="BC148" i="38" s="1"/>
  <c r="AT146" i="38"/>
  <c r="AT43" i="38"/>
  <c r="AH106" i="38"/>
  <c r="AK106" i="38" s="1"/>
  <c r="AW102" i="38"/>
  <c r="AZ102" i="38" s="1"/>
  <c r="AW181" i="38"/>
  <c r="AZ181" i="38" s="1"/>
  <c r="BC181" i="38" s="1"/>
  <c r="AW231" i="38"/>
  <c r="AZ231" i="38" s="1"/>
  <c r="BC231" i="38" s="1"/>
  <c r="AW259" i="38"/>
  <c r="AZ259" i="38" s="1"/>
  <c r="BC259" i="38" s="1"/>
  <c r="BC175" i="38"/>
  <c r="H13" i="44"/>
  <c r="N13" i="43"/>
  <c r="N12" i="10"/>
  <c r="H13" i="10"/>
  <c r="H14" i="10" s="1"/>
  <c r="N13" i="11"/>
  <c r="N14" i="11" s="1"/>
  <c r="Q12" i="47"/>
  <c r="Q14" i="46"/>
  <c r="S12" i="47"/>
  <c r="S14" i="46"/>
  <c r="R12" i="47"/>
  <c r="R14" i="46"/>
  <c r="P12" i="9"/>
  <c r="P14" i="10"/>
  <c r="H12" i="9"/>
  <c r="E7" i="24" s="1"/>
  <c r="K12" i="9"/>
  <c r="K14" i="10"/>
  <c r="M12" i="9"/>
  <c r="M14" i="10"/>
  <c r="L12" i="9"/>
  <c r="E27" i="24" s="1"/>
  <c r="L14" i="10"/>
  <c r="L12" i="49"/>
  <c r="L14" i="48"/>
  <c r="P12" i="49"/>
  <c r="P14" i="48"/>
  <c r="K12" i="49"/>
  <c r="K14" i="48"/>
  <c r="S12" i="10"/>
  <c r="S14" i="11"/>
  <c r="J12" i="49"/>
  <c r="J14" i="48"/>
  <c r="M12" i="49"/>
  <c r="M14" i="48"/>
  <c r="R12" i="10"/>
  <c r="R14" i="11"/>
  <c r="Q12" i="10"/>
  <c r="Q14" i="11"/>
  <c r="J12" i="9"/>
  <c r="J14" i="10"/>
  <c r="AW257" i="38"/>
  <c r="AZ257" i="38" s="1"/>
  <c r="BC257" i="38" s="1"/>
  <c r="AT44" i="38"/>
  <c r="AW44" i="38" s="1"/>
  <c r="AN262" i="38"/>
  <c r="AQ262" i="38" s="1"/>
  <c r="BC49" i="38"/>
  <c r="AN149" i="38"/>
  <c r="AQ149" i="38" s="1"/>
  <c r="AT149" i="38" s="1"/>
  <c r="AZ129" i="38"/>
  <c r="BC129" i="38" s="1"/>
  <c r="AZ176" i="38"/>
  <c r="BC176" i="38" s="1"/>
  <c r="AE192" i="38"/>
  <c r="AW267" i="38"/>
  <c r="AZ267" i="38" s="1"/>
  <c r="BC267" i="38" s="1"/>
  <c r="AW271" i="38"/>
  <c r="AZ271" i="38" s="1"/>
  <c r="BC271" i="38" s="1"/>
  <c r="AQ57" i="38"/>
  <c r="AT99" i="38"/>
  <c r="AW99" i="38" s="1"/>
  <c r="AZ99" i="38" s="1"/>
  <c r="BC99" i="38" s="1"/>
  <c r="BC272" i="38"/>
  <c r="AQ101" i="38"/>
  <c r="AE234" i="38"/>
  <c r="AH234" i="38" s="1"/>
  <c r="BC132" i="38"/>
  <c r="AQ53" i="38"/>
  <c r="AT53" i="38" s="1"/>
  <c r="AZ60" i="38"/>
  <c r="BC60" i="38" s="1"/>
  <c r="AZ98" i="38"/>
  <c r="BC98" i="38" s="1"/>
  <c r="AW190" i="38"/>
  <c r="AZ190" i="38" s="1"/>
  <c r="AZ224" i="38"/>
  <c r="BC224" i="38" s="1"/>
  <c r="AN45" i="38"/>
  <c r="AQ45" i="38" s="1"/>
  <c r="AQ228" i="38"/>
  <c r="AN276" i="38"/>
  <c r="AK63" i="38"/>
  <c r="AN63" i="38" s="1"/>
  <c r="AQ63" i="38" s="1"/>
  <c r="AW185" i="38"/>
  <c r="AZ185" i="38" s="1"/>
  <c r="BC185" i="38" s="1"/>
  <c r="AT227" i="38"/>
  <c r="AW227" i="38" s="1"/>
  <c r="AZ227" i="38" s="1"/>
  <c r="AT54" i="38"/>
  <c r="AW54" i="38" s="1"/>
  <c r="AZ54" i="38" s="1"/>
  <c r="BC54" i="38" s="1"/>
  <c r="AQ142" i="38"/>
  <c r="AT142" i="38" s="1"/>
  <c r="AZ274" i="38"/>
  <c r="BC274" i="38" s="1"/>
  <c r="AW266" i="38"/>
  <c r="AW258" i="38"/>
  <c r="AZ258" i="38" s="1"/>
  <c r="BC275" i="38"/>
  <c r="BC260" i="38"/>
  <c r="AN273" i="38"/>
  <c r="AQ273" i="38" s="1"/>
  <c r="AW270" i="38"/>
  <c r="AZ270" i="38" s="1"/>
  <c r="BC217" i="38"/>
  <c r="AZ216" i="38"/>
  <c r="BC216" i="38" s="1"/>
  <c r="AN226" i="38"/>
  <c r="AQ226" i="38" s="1"/>
  <c r="AT222" i="38"/>
  <c r="AW222" i="38" s="1"/>
  <c r="AT220" i="38"/>
  <c r="AW220" i="38" s="1"/>
  <c r="BC215" i="38"/>
  <c r="AN221" i="38"/>
  <c r="AQ221" i="38" s="1"/>
  <c r="AZ219" i="38"/>
  <c r="BC219" i="38" s="1"/>
  <c r="AN218" i="38"/>
  <c r="AQ218" i="38" s="1"/>
  <c r="AT214" i="38"/>
  <c r="AW214" i="38" s="1"/>
  <c r="BC229" i="38"/>
  <c r="AZ233" i="38"/>
  <c r="BC233" i="38" s="1"/>
  <c r="AT225" i="38"/>
  <c r="AW225" i="38" s="1"/>
  <c r="AT223" i="38"/>
  <c r="AZ232" i="38"/>
  <c r="BC232" i="38" s="1"/>
  <c r="BC190" i="38"/>
  <c r="AT173" i="38"/>
  <c r="AW173" i="38" s="1"/>
  <c r="AZ173" i="38" s="1"/>
  <c r="AQ186" i="38"/>
  <c r="AT186" i="38" s="1"/>
  <c r="AT174" i="38"/>
  <c r="AW174" i="38" s="1"/>
  <c r="AZ174" i="38" s="1"/>
  <c r="BC187" i="38"/>
  <c r="AT177" i="38"/>
  <c r="AW177" i="38" s="1"/>
  <c r="AZ177" i="38" s="1"/>
  <c r="AT184" i="38"/>
  <c r="AW184" i="38" s="1"/>
  <c r="AZ172" i="38"/>
  <c r="BC172" i="38" s="1"/>
  <c r="AN141" i="38"/>
  <c r="AZ147" i="38"/>
  <c r="BC147" i="38" s="1"/>
  <c r="AZ94" i="38"/>
  <c r="BC94" i="38" s="1"/>
  <c r="AZ92" i="38"/>
  <c r="BC92" i="38" s="1"/>
  <c r="AZ90" i="38"/>
  <c r="BC90" i="38" s="1"/>
  <c r="AQ86" i="38"/>
  <c r="AT86" i="38" s="1"/>
  <c r="M279" i="38"/>
  <c r="AZ59" i="38"/>
  <c r="BC59" i="38" s="1"/>
  <c r="BC47" i="38"/>
  <c r="AE240" i="38"/>
  <c r="AH240" i="38" s="1"/>
  <c r="AK240" i="38" s="1"/>
  <c r="AB27" i="38"/>
  <c r="AE27" i="38" s="1"/>
  <c r="AH76" i="38"/>
  <c r="AK76" i="38" s="1"/>
  <c r="AE249" i="38"/>
  <c r="AH249" i="38" s="1"/>
  <c r="AK249" i="38" s="1"/>
  <c r="AE123" i="38"/>
  <c r="AH123" i="38" s="1"/>
  <c r="AH254" i="38"/>
  <c r="AK254" i="38" s="1"/>
  <c r="AN254" i="38" s="1"/>
  <c r="AQ254" i="38" s="1"/>
  <c r="AT254" i="38" s="1"/>
  <c r="AB247" i="38"/>
  <c r="AE247" i="38" s="1"/>
  <c r="AH70" i="38"/>
  <c r="AK70" i="38" s="1"/>
  <c r="AN70" i="38" s="1"/>
  <c r="N107" i="38"/>
  <c r="L277" i="38"/>
  <c r="AB238" i="38"/>
  <c r="Y64" i="38"/>
  <c r="AN242" i="38"/>
  <c r="AQ242" i="38" s="1"/>
  <c r="AT242" i="38" s="1"/>
  <c r="AN252" i="38"/>
  <c r="AQ252" i="38" s="1"/>
  <c r="AT252" i="38" s="1"/>
  <c r="AH246" i="38"/>
  <c r="AK246" i="38" s="1"/>
  <c r="AB251" i="38"/>
  <c r="AB255" i="38"/>
  <c r="AK248" i="38"/>
  <c r="AH245" i="38"/>
  <c r="AB241" i="38"/>
  <c r="AB243" i="38"/>
  <c r="AE250" i="38"/>
  <c r="AB253" i="38"/>
  <c r="AK244" i="38"/>
  <c r="AH156" i="38"/>
  <c r="AK156" i="38" s="1"/>
  <c r="N150" i="38"/>
  <c r="AE155" i="38"/>
  <c r="AH155" i="38" s="1"/>
  <c r="AN212" i="38"/>
  <c r="AE201" i="38"/>
  <c r="AH201" i="38" s="1"/>
  <c r="AE200" i="38"/>
  <c r="AH200" i="38" s="1"/>
  <c r="AB199" i="38"/>
  <c r="AB207" i="38"/>
  <c r="AB211" i="38"/>
  <c r="AE211" i="38" s="1"/>
  <c r="AB213" i="38"/>
  <c r="AE213" i="38" s="1"/>
  <c r="AH203" i="38"/>
  <c r="AK208" i="38"/>
  <c r="AK202" i="38"/>
  <c r="AE205" i="38"/>
  <c r="AH205" i="38" s="1"/>
  <c r="AE206" i="38"/>
  <c r="AE209" i="38"/>
  <c r="AE210" i="38"/>
  <c r="AH210" i="38" s="1"/>
  <c r="AK204" i="38"/>
  <c r="R235" i="38"/>
  <c r="R107" i="38"/>
  <c r="AK168" i="38"/>
  <c r="AN168" i="38" s="1"/>
  <c r="AK157" i="38"/>
  <c r="AB165" i="38"/>
  <c r="AE163" i="38"/>
  <c r="AH163" i="38" s="1"/>
  <c r="AB167" i="38"/>
  <c r="AE167" i="38" s="1"/>
  <c r="AB171" i="38"/>
  <c r="AE170" i="38"/>
  <c r="AK162" i="38"/>
  <c r="AK164" i="38"/>
  <c r="AB159" i="38"/>
  <c r="AB169" i="38"/>
  <c r="AE169" i="38" s="1"/>
  <c r="AH169" i="38" s="1"/>
  <c r="AB161" i="38"/>
  <c r="AE158" i="38"/>
  <c r="AE160" i="38"/>
  <c r="AE165" i="38"/>
  <c r="AH165" i="38" s="1"/>
  <c r="AH166" i="38"/>
  <c r="V277" i="38"/>
  <c r="N64" i="38"/>
  <c r="AH69" i="38"/>
  <c r="AK69" i="38" s="1"/>
  <c r="AN69" i="38" s="1"/>
  <c r="AK237" i="38"/>
  <c r="AN237" i="38" s="1"/>
  <c r="AQ237" i="38" s="1"/>
  <c r="L150" i="38"/>
  <c r="AB197" i="38"/>
  <c r="AE197" i="38" s="1"/>
  <c r="AH197" i="38" s="1"/>
  <c r="N193" i="38"/>
  <c r="V64" i="38"/>
  <c r="L193" i="38"/>
  <c r="AK126" i="38"/>
  <c r="AN126" i="38" s="1"/>
  <c r="AQ126" i="38" s="1"/>
  <c r="AT126" i="38" s="1"/>
  <c r="AB114" i="38"/>
  <c r="AB118" i="38"/>
  <c r="AE116" i="38"/>
  <c r="AH116" i="38" s="1"/>
  <c r="AE121" i="38"/>
  <c r="AH119" i="38"/>
  <c r="AK119" i="38" s="1"/>
  <c r="AB124" i="38"/>
  <c r="AB128" i="38"/>
  <c r="AK125" i="38"/>
  <c r="AE117" i="38"/>
  <c r="AE115" i="38"/>
  <c r="AN122" i="38"/>
  <c r="AE127" i="38"/>
  <c r="AH127" i="38" s="1"/>
  <c r="AH120" i="38"/>
  <c r="R150" i="38"/>
  <c r="AE113" i="38"/>
  <c r="AH113" i="38" s="1"/>
  <c r="AK113" i="38" s="1"/>
  <c r="Y193" i="38"/>
  <c r="N235" i="38"/>
  <c r="AE24" i="38"/>
  <c r="AH24" i="38" s="1"/>
  <c r="AK24" i="38" s="1"/>
  <c r="Y235" i="38"/>
  <c r="AE153" i="38"/>
  <c r="AH153" i="38" s="1"/>
  <c r="V193" i="38"/>
  <c r="L235" i="38"/>
  <c r="V107" i="38"/>
  <c r="AE196" i="38"/>
  <c r="AH196" i="38" s="1"/>
  <c r="AB154" i="38"/>
  <c r="AB67" i="38"/>
  <c r="AE67" i="38" s="1"/>
  <c r="AH67" i="38" s="1"/>
  <c r="Y277" i="38"/>
  <c r="AE25" i="38"/>
  <c r="AH25" i="38" s="1"/>
  <c r="AK25" i="38" s="1"/>
  <c r="V235" i="38"/>
  <c r="AH75" i="38"/>
  <c r="AK75" i="38" s="1"/>
  <c r="AK72" i="38"/>
  <c r="AN72" i="38" s="1"/>
  <c r="AN74" i="38"/>
  <c r="AQ74" i="38" s="1"/>
  <c r="AT74" i="38" s="1"/>
  <c r="AN78" i="38"/>
  <c r="AQ78" i="38" s="1"/>
  <c r="AE77" i="38"/>
  <c r="AH77" i="38" s="1"/>
  <c r="AK82" i="38"/>
  <c r="AK84" i="38"/>
  <c r="AB73" i="38"/>
  <c r="AB85" i="38"/>
  <c r="AE85" i="38" s="1"/>
  <c r="AB71" i="38"/>
  <c r="AE80" i="38"/>
  <c r="AH80" i="38" s="1"/>
  <c r="AB79" i="38"/>
  <c r="AB81" i="38"/>
  <c r="AB83" i="38"/>
  <c r="AE83" i="38" s="1"/>
  <c r="R64" i="38"/>
  <c r="AK42" i="38"/>
  <c r="AN42" i="38" s="1"/>
  <c r="AQ42" i="38" s="1"/>
  <c r="AN31" i="38"/>
  <c r="AQ31" i="38" s="1"/>
  <c r="AT31" i="38" s="1"/>
  <c r="AN40" i="38"/>
  <c r="AQ40" i="38" s="1"/>
  <c r="AB28" i="38"/>
  <c r="AE28" i="38" s="1"/>
  <c r="AB32" i="38"/>
  <c r="AE32" i="38" s="1"/>
  <c r="AB35" i="38"/>
  <c r="AB39" i="38"/>
  <c r="AE39" i="38" s="1"/>
  <c r="AB41" i="38"/>
  <c r="AE41" i="38" s="1"/>
  <c r="AK36" i="38"/>
  <c r="AE29" i="38"/>
  <c r="AH29" i="38" s="1"/>
  <c r="AB30" i="38"/>
  <c r="AE33" i="38"/>
  <c r="AE34" i="38"/>
  <c r="AE37" i="38"/>
  <c r="AE38" i="38"/>
  <c r="AH38" i="38" s="1"/>
  <c r="AB26" i="38"/>
  <c r="R193" i="38"/>
  <c r="Y110" i="38"/>
  <c r="AB110" i="38" s="1"/>
  <c r="V150" i="38"/>
  <c r="L107" i="38"/>
  <c r="R277" i="38"/>
  <c r="AH111" i="38"/>
  <c r="AK111" i="38" s="1"/>
  <c r="AQ112" i="38" l="1"/>
  <c r="AT112" i="38" s="1"/>
  <c r="AW112" i="38" s="1"/>
  <c r="N10" i="52"/>
  <c r="AQ70" i="38"/>
  <c r="AT70" i="38" s="1"/>
  <c r="AW70" i="38" s="1"/>
  <c r="E38" i="22"/>
  <c r="AH195" i="38"/>
  <c r="AK195" i="38" s="1"/>
  <c r="AN195" i="38" s="1"/>
  <c r="AQ195" i="38" s="1"/>
  <c r="AK68" i="38"/>
  <c r="AN68" i="38" s="1"/>
  <c r="AT198" i="38"/>
  <c r="AW198" i="38" s="1"/>
  <c r="AN76" i="38"/>
  <c r="AQ76" i="38" s="1"/>
  <c r="AT76" i="38" s="1"/>
  <c r="AK239" i="38"/>
  <c r="AN239" i="38" s="1"/>
  <c r="P15" i="88"/>
  <c r="E68" i="25"/>
  <c r="E70" i="25" s="1"/>
  <c r="E78" i="25"/>
  <c r="E80" i="25" s="1"/>
  <c r="Q15" i="88"/>
  <c r="AH27" i="38"/>
  <c r="AK27" i="38" s="1"/>
  <c r="AN240" i="38"/>
  <c r="AQ240" i="38" s="1"/>
  <c r="AQ68" i="38"/>
  <c r="AT68" i="38" s="1"/>
  <c r="AN25" i="38"/>
  <c r="AQ25" i="38" s="1"/>
  <c r="AW43" i="38"/>
  <c r="AZ43" i="38" s="1"/>
  <c r="BC43" i="38" s="1"/>
  <c r="AW146" i="38"/>
  <c r="AZ146" i="38" s="1"/>
  <c r="BC146" i="38" s="1"/>
  <c r="AN106" i="38"/>
  <c r="AQ106" i="38" s="1"/>
  <c r="AT262" i="38"/>
  <c r="AW262" i="38" s="1"/>
  <c r="BC102" i="38"/>
  <c r="AT228" i="38"/>
  <c r="AW228" i="38" s="1"/>
  <c r="AZ228" i="38" s="1"/>
  <c r="BC228" i="38" s="1"/>
  <c r="AT63" i="38"/>
  <c r="AW63" i="38" s="1"/>
  <c r="AZ63" i="38" s="1"/>
  <c r="BC63" i="38" s="1"/>
  <c r="BC227" i="38"/>
  <c r="N13" i="44"/>
  <c r="H13" i="45"/>
  <c r="N12" i="9"/>
  <c r="H13" i="9"/>
  <c r="H14" i="9" s="1"/>
  <c r="N13" i="10"/>
  <c r="N14" i="10" s="1"/>
  <c r="R14" i="47"/>
  <c r="R12" i="48"/>
  <c r="S14" i="47"/>
  <c r="S12" i="48"/>
  <c r="Q14" i="47"/>
  <c r="Q12" i="48"/>
  <c r="Q12" i="9"/>
  <c r="Q14" i="10"/>
  <c r="R12" i="9"/>
  <c r="R14" i="10"/>
  <c r="M12" i="50"/>
  <c r="M14" i="49"/>
  <c r="J12" i="50"/>
  <c r="J14" i="49"/>
  <c r="S12" i="9"/>
  <c r="S14" i="10"/>
  <c r="K12" i="50"/>
  <c r="K14" i="49"/>
  <c r="P14" i="49"/>
  <c r="P12" i="50"/>
  <c r="L12" i="50"/>
  <c r="L14" i="49"/>
  <c r="L12" i="8"/>
  <c r="E27" i="23" s="1"/>
  <c r="L14" i="9"/>
  <c r="M12" i="8"/>
  <c r="M14" i="9"/>
  <c r="K12" i="8"/>
  <c r="K14" i="9"/>
  <c r="H12" i="8"/>
  <c r="E7" i="23" s="1"/>
  <c r="P12" i="8"/>
  <c r="P14" i="9"/>
  <c r="J12" i="8"/>
  <c r="J14" i="9"/>
  <c r="AW86" i="38"/>
  <c r="AZ86" i="38" s="1"/>
  <c r="BC86" i="38" s="1"/>
  <c r="AZ214" i="38"/>
  <c r="BC214" i="38" s="1"/>
  <c r="AT218" i="38"/>
  <c r="AW218" i="38" s="1"/>
  <c r="AZ218" i="38" s="1"/>
  <c r="BC218" i="38" s="1"/>
  <c r="AZ222" i="38"/>
  <c r="BC222" i="38" s="1"/>
  <c r="AT226" i="38"/>
  <c r="AW226" i="38" s="1"/>
  <c r="AZ226" i="38" s="1"/>
  <c r="BC270" i="38"/>
  <c r="AT57" i="38"/>
  <c r="AW57" i="38" s="1"/>
  <c r="AZ57" i="38" s="1"/>
  <c r="AQ276" i="38"/>
  <c r="AT101" i="38"/>
  <c r="AW101" i="38" s="1"/>
  <c r="AZ101" i="38" s="1"/>
  <c r="AW53" i="38"/>
  <c r="AZ53" i="38" s="1"/>
  <c r="AK234" i="38"/>
  <c r="AW149" i="38"/>
  <c r="AZ149" i="38" s="1"/>
  <c r="BC149" i="38" s="1"/>
  <c r="AZ44" i="38"/>
  <c r="BC44" i="38" s="1"/>
  <c r="AZ225" i="38"/>
  <c r="BC225" i="38" s="1"/>
  <c r="AW142" i="38"/>
  <c r="AZ142" i="38" s="1"/>
  <c r="AH192" i="38"/>
  <c r="AT45" i="38"/>
  <c r="AW45" i="38" s="1"/>
  <c r="AZ45" i="38" s="1"/>
  <c r="AZ266" i="38"/>
  <c r="BC266" i="38" s="1"/>
  <c r="AT273" i="38"/>
  <c r="AW273" i="38" s="1"/>
  <c r="BC258" i="38"/>
  <c r="AW223" i="38"/>
  <c r="AZ223" i="38" s="1"/>
  <c r="BC223" i="38" s="1"/>
  <c r="AT221" i="38"/>
  <c r="AW221" i="38" s="1"/>
  <c r="AZ220" i="38"/>
  <c r="BC220" i="38" s="1"/>
  <c r="AZ184" i="38"/>
  <c r="BC184" i="38" s="1"/>
  <c r="AW186" i="38"/>
  <c r="AZ186" i="38" s="1"/>
  <c r="BC186" i="38" s="1"/>
  <c r="BC177" i="38"/>
  <c r="BC174" i="38"/>
  <c r="BC173" i="38"/>
  <c r="AQ141" i="38"/>
  <c r="AT141" i="38" s="1"/>
  <c r="AK155" i="38"/>
  <c r="AN155" i="38" s="1"/>
  <c r="L279" i="38"/>
  <c r="AB107" i="38"/>
  <c r="AB277" i="38"/>
  <c r="AE251" i="38"/>
  <c r="AH251" i="38" s="1"/>
  <c r="AN249" i="38"/>
  <c r="AQ249" i="38" s="1"/>
  <c r="AT249" i="38" s="1"/>
  <c r="AW249" i="38" s="1"/>
  <c r="AH247" i="38"/>
  <c r="AK247" i="38" s="1"/>
  <c r="AN247" i="38" s="1"/>
  <c r="AZ112" i="38"/>
  <c r="N279" i="38"/>
  <c r="AN27" i="38"/>
  <c r="AQ27" i="38" s="1"/>
  <c r="AE238" i="38"/>
  <c r="AH238" i="38" s="1"/>
  <c r="AW242" i="38"/>
  <c r="AZ242" i="38" s="1"/>
  <c r="AE253" i="38"/>
  <c r="AH253" i="38" s="1"/>
  <c r="AK253" i="38" s="1"/>
  <c r="AN253" i="38" s="1"/>
  <c r="AE243" i="38"/>
  <c r="AW254" i="38"/>
  <c r="AW252" i="38"/>
  <c r="AZ252" i="38" s="1"/>
  <c r="BC252" i="38" s="1"/>
  <c r="AE255" i="38"/>
  <c r="AH250" i="38"/>
  <c r="AK250" i="38" s="1"/>
  <c r="AE241" i="38"/>
  <c r="AN246" i="38"/>
  <c r="AQ246" i="38" s="1"/>
  <c r="R279" i="38"/>
  <c r="AN244" i="38"/>
  <c r="AQ244" i="38" s="1"/>
  <c r="AK245" i="38"/>
  <c r="AN245" i="38" s="1"/>
  <c r="AQ245" i="38" s="1"/>
  <c r="AN248" i="38"/>
  <c r="AQ248" i="38" s="1"/>
  <c r="AQ69" i="38"/>
  <c r="AT69" i="38" s="1"/>
  <c r="AW69" i="38" s="1"/>
  <c r="AN156" i="38"/>
  <c r="AQ156" i="38" s="1"/>
  <c r="AB64" i="38"/>
  <c r="AQ72" i="38"/>
  <c r="AT72" i="38" s="1"/>
  <c r="AB235" i="38"/>
  <c r="AE199" i="38"/>
  <c r="AH199" i="38" s="1"/>
  <c r="AK199" i="38" s="1"/>
  <c r="AN199" i="38" s="1"/>
  <c r="AQ212" i="38"/>
  <c r="AN204" i="38"/>
  <c r="AK210" i="38"/>
  <c r="AK205" i="38"/>
  <c r="AN205" i="38" s="1"/>
  <c r="AN202" i="38"/>
  <c r="AQ202" i="38" s="1"/>
  <c r="AE207" i="38"/>
  <c r="AK200" i="38"/>
  <c r="AN200" i="38" s="1"/>
  <c r="AH209" i="38"/>
  <c r="AN208" i="38"/>
  <c r="AK203" i="38"/>
  <c r="AN203" i="38" s="1"/>
  <c r="AH211" i="38"/>
  <c r="AK201" i="38"/>
  <c r="AH213" i="38"/>
  <c r="AK213" i="38" s="1"/>
  <c r="AH206" i="38"/>
  <c r="AK163" i="38"/>
  <c r="AN163" i="38" s="1"/>
  <c r="AQ163" i="38" s="1"/>
  <c r="V279" i="38"/>
  <c r="H17" i="41" s="1"/>
  <c r="H9" i="41" s="1"/>
  <c r="AE161" i="38"/>
  <c r="AN164" i="38"/>
  <c r="AQ164" i="38" s="1"/>
  <c r="AT164" i="38" s="1"/>
  <c r="AN162" i="38"/>
  <c r="AH160" i="38"/>
  <c r="AK160" i="38" s="1"/>
  <c r="AE171" i="38"/>
  <c r="AH167" i="38"/>
  <c r="AK167" i="38" s="1"/>
  <c r="AE159" i="38"/>
  <c r="AK169" i="38"/>
  <c r="AN157" i="38"/>
  <c r="AQ168" i="38"/>
  <c r="AK166" i="38"/>
  <c r="AN166" i="38" s="1"/>
  <c r="AH158" i="38"/>
  <c r="AK165" i="38"/>
  <c r="AN165" i="38" s="1"/>
  <c r="AH170" i="38"/>
  <c r="AN75" i="38"/>
  <c r="AQ75" i="38" s="1"/>
  <c r="AT75" i="38" s="1"/>
  <c r="AW75" i="38" s="1"/>
  <c r="AK127" i="38"/>
  <c r="AH117" i="38"/>
  <c r="AE124" i="38"/>
  <c r="AN119" i="38"/>
  <c r="AQ119" i="38" s="1"/>
  <c r="AE118" i="38"/>
  <c r="AE114" i="38"/>
  <c r="AW126" i="38"/>
  <c r="AZ126" i="38" s="1"/>
  <c r="AH115" i="38"/>
  <c r="AK123" i="38"/>
  <c r="AN123" i="38" s="1"/>
  <c r="AK120" i="38"/>
  <c r="AN120" i="38" s="1"/>
  <c r="AN125" i="38"/>
  <c r="AQ122" i="38"/>
  <c r="AE128" i="38"/>
  <c r="AH121" i="38"/>
  <c r="AK121" i="38" s="1"/>
  <c r="AK116" i="38"/>
  <c r="AN116" i="38" s="1"/>
  <c r="AT40" i="38"/>
  <c r="AW40" i="38" s="1"/>
  <c r="AK153" i="38"/>
  <c r="AN153" i="38" s="1"/>
  <c r="AT78" i="38"/>
  <c r="AW78" i="38" s="1"/>
  <c r="AK67" i="38"/>
  <c r="AH83" i="38"/>
  <c r="AK83" i="38" s="1"/>
  <c r="AE71" i="38"/>
  <c r="AH71" i="38" s="1"/>
  <c r="AK77" i="38"/>
  <c r="AN77" i="38" s="1"/>
  <c r="AQ77" i="38" s="1"/>
  <c r="AE154" i="38"/>
  <c r="AH154" i="38" s="1"/>
  <c r="AB193" i="38"/>
  <c r="AK196" i="38"/>
  <c r="AK80" i="38"/>
  <c r="AN80" i="38" s="1"/>
  <c r="AE79" i="38"/>
  <c r="AH79" i="38" s="1"/>
  <c r="AN82" i="38"/>
  <c r="AQ82" i="38" s="1"/>
  <c r="AT82" i="38" s="1"/>
  <c r="AW74" i="38"/>
  <c r="AN84" i="38"/>
  <c r="AQ84" i="38" s="1"/>
  <c r="AE81" i="38"/>
  <c r="AH81" i="38" s="1"/>
  <c r="AE73" i="38"/>
  <c r="AH85" i="38"/>
  <c r="AW31" i="38"/>
  <c r="AZ31" i="38" s="1"/>
  <c r="AH32" i="38"/>
  <c r="AK32" i="38" s="1"/>
  <c r="AK38" i="38"/>
  <c r="AN38" i="38" s="1"/>
  <c r="AH37" i="38"/>
  <c r="AK37" i="38" s="1"/>
  <c r="AN36" i="38"/>
  <c r="AQ36" i="38" s="1"/>
  <c r="AT36" i="38" s="1"/>
  <c r="AE35" i="38"/>
  <c r="AH35" i="38" s="1"/>
  <c r="AH28" i="38"/>
  <c r="AH41" i="38"/>
  <c r="AH34" i="38"/>
  <c r="AT42" i="38"/>
  <c r="AW42" i="38" s="1"/>
  <c r="AE30" i="38"/>
  <c r="AK29" i="38"/>
  <c r="AN29" i="38" s="1"/>
  <c r="AH33" i="38"/>
  <c r="AH39" i="38"/>
  <c r="AE110" i="38"/>
  <c r="AH110" i="38" s="1"/>
  <c r="AB150" i="38"/>
  <c r="Y150" i="38"/>
  <c r="Y279" i="38" s="1"/>
  <c r="H17" i="42" s="1"/>
  <c r="AE26" i="38"/>
  <c r="AH26" i="38" s="1"/>
  <c r="AN111" i="38"/>
  <c r="AQ111" i="38" s="1"/>
  <c r="AN24" i="38"/>
  <c r="AQ24" i="38" s="1"/>
  <c r="AT24" i="38" s="1"/>
  <c r="AK197" i="38"/>
  <c r="AT240" i="38"/>
  <c r="AW240" i="38" s="1"/>
  <c r="BC112" i="38"/>
  <c r="AN113" i="38"/>
  <c r="AT237" i="38"/>
  <c r="AT25" i="38" l="1"/>
  <c r="AW25" i="38" s="1"/>
  <c r="AT27" i="38"/>
  <c r="AW27" i="38" s="1"/>
  <c r="AQ239" i="38"/>
  <c r="AZ198" i="38"/>
  <c r="BC198" i="38" s="1"/>
  <c r="P16" i="88"/>
  <c r="E68" i="24"/>
  <c r="E70" i="24" s="1"/>
  <c r="Q16" i="88"/>
  <c r="E78" i="24"/>
  <c r="E80" i="24" s="1"/>
  <c r="H8" i="88"/>
  <c r="AW68" i="38"/>
  <c r="AQ155" i="38"/>
  <c r="AT155" i="38" s="1"/>
  <c r="AK251" i="38"/>
  <c r="AN251" i="38" s="1"/>
  <c r="AT106" i="38"/>
  <c r="AW106" i="38" s="1"/>
  <c r="N17" i="42"/>
  <c r="H9" i="42"/>
  <c r="H9" i="88" s="1"/>
  <c r="J9" i="88" s="1"/>
  <c r="L9" i="88" s="1"/>
  <c r="BC57" i="38"/>
  <c r="E41" i="33"/>
  <c r="E44" i="33" s="1"/>
  <c r="H11" i="41"/>
  <c r="N9" i="41"/>
  <c r="N11" i="41" s="1"/>
  <c r="H12" i="41"/>
  <c r="H13" i="46"/>
  <c r="N13" i="45"/>
  <c r="N12" i="8"/>
  <c r="H13" i="8"/>
  <c r="H14" i="8" s="1"/>
  <c r="N13" i="9"/>
  <c r="N14" i="9" s="1"/>
  <c r="Q12" i="49"/>
  <c r="Q14" i="48"/>
  <c r="S12" i="49"/>
  <c r="S14" i="48"/>
  <c r="R12" i="49"/>
  <c r="R14" i="48"/>
  <c r="P12" i="51"/>
  <c r="P14" i="50"/>
  <c r="P12" i="7"/>
  <c r="P14" i="7" s="1"/>
  <c r="P14" i="8"/>
  <c r="H12" i="7"/>
  <c r="E7" i="22" s="1"/>
  <c r="K12" i="7"/>
  <c r="K14" i="7" s="1"/>
  <c r="K14" i="8"/>
  <c r="M12" i="7"/>
  <c r="M14" i="7" s="1"/>
  <c r="M14" i="8"/>
  <c r="L12" i="7"/>
  <c r="L14" i="8"/>
  <c r="L12" i="51"/>
  <c r="L14" i="50"/>
  <c r="K12" i="51"/>
  <c r="K14" i="50"/>
  <c r="S12" i="8"/>
  <c r="S14" i="9"/>
  <c r="J12" i="51"/>
  <c r="J14" i="50"/>
  <c r="M12" i="51"/>
  <c r="M14" i="50"/>
  <c r="R12" i="8"/>
  <c r="R14" i="9"/>
  <c r="Q12" i="8"/>
  <c r="Q14" i="9"/>
  <c r="J12" i="7"/>
  <c r="J14" i="7" s="1"/>
  <c r="J14" i="8"/>
  <c r="N17" i="41"/>
  <c r="AZ221" i="38"/>
  <c r="BC221" i="38" s="1"/>
  <c r="AZ262" i="38"/>
  <c r="BC262" i="38" s="1"/>
  <c r="AN234" i="38"/>
  <c r="AQ234" i="38" s="1"/>
  <c r="AT234" i="38" s="1"/>
  <c r="BC45" i="38"/>
  <c r="AT276" i="38"/>
  <c r="AW276" i="38" s="1"/>
  <c r="AZ276" i="38" s="1"/>
  <c r="BC276" i="38" s="1"/>
  <c r="BC142" i="38"/>
  <c r="AK192" i="38"/>
  <c r="BC101" i="38"/>
  <c r="BC53" i="38"/>
  <c r="AZ273" i="38"/>
  <c r="BC273" i="38" s="1"/>
  <c r="BC226" i="38"/>
  <c r="AW141" i="38"/>
  <c r="AZ141" i="38" s="1"/>
  <c r="AE235" i="38"/>
  <c r="AW164" i="38"/>
  <c r="AZ164" i="38" s="1"/>
  <c r="BC164" i="38" s="1"/>
  <c r="AZ70" i="38"/>
  <c r="AQ247" i="38"/>
  <c r="AT247" i="38" s="1"/>
  <c r="AW247" i="38" s="1"/>
  <c r="AZ68" i="38"/>
  <c r="AZ75" i="38"/>
  <c r="AH243" i="38"/>
  <c r="AK243" i="38" s="1"/>
  <c r="AZ249" i="38"/>
  <c r="BC249" i="38" s="1"/>
  <c r="AZ42" i="38"/>
  <c r="BC42" i="38" s="1"/>
  <c r="AZ27" i="38"/>
  <c r="BC27" i="38" s="1"/>
  <c r="AZ40" i="38"/>
  <c r="BC40" i="38" s="1"/>
  <c r="AZ240" i="38"/>
  <c r="BC240" i="38" s="1"/>
  <c r="AZ74" i="38"/>
  <c r="BC74" i="38" s="1"/>
  <c r="AZ69" i="38"/>
  <c r="BC69" i="38" s="1"/>
  <c r="AZ254" i="38"/>
  <c r="BC254" i="38" s="1"/>
  <c r="AZ78" i="38"/>
  <c r="BC78" i="38" s="1"/>
  <c r="AB279" i="38"/>
  <c r="H17" i="43" s="1"/>
  <c r="H9" i="43" s="1"/>
  <c r="H10" i="88" s="1"/>
  <c r="J10" i="88" s="1"/>
  <c r="L10" i="88" s="1"/>
  <c r="AK238" i="38"/>
  <c r="AN83" i="38"/>
  <c r="AQ83" i="38" s="1"/>
  <c r="AQ205" i="38"/>
  <c r="BC242" i="38"/>
  <c r="AQ253" i="38"/>
  <c r="AT244" i="38"/>
  <c r="AW244" i="38" s="1"/>
  <c r="AN250" i="38"/>
  <c r="AQ250" i="38" s="1"/>
  <c r="AH255" i="38"/>
  <c r="AK255" i="38" s="1"/>
  <c r="AH241" i="38"/>
  <c r="AE277" i="38"/>
  <c r="AT248" i="38"/>
  <c r="AW248" i="38" s="1"/>
  <c r="AT245" i="38"/>
  <c r="AW245" i="38" s="1"/>
  <c r="AT246" i="38"/>
  <c r="AT156" i="38"/>
  <c r="AW156" i="38" s="1"/>
  <c r="AQ204" i="38"/>
  <c r="AT204" i="38" s="1"/>
  <c r="AT212" i="38"/>
  <c r="AW212" i="38" s="1"/>
  <c r="AQ200" i="38"/>
  <c r="AT200" i="38" s="1"/>
  <c r="AW200" i="38" s="1"/>
  <c r="AQ203" i="38"/>
  <c r="AT203" i="38" s="1"/>
  <c r="AW203" i="38" s="1"/>
  <c r="AN210" i="38"/>
  <c r="AQ210" i="38" s="1"/>
  <c r="AQ199" i="38"/>
  <c r="AT199" i="38" s="1"/>
  <c r="AQ208" i="38"/>
  <c r="AK209" i="38"/>
  <c r="AK206" i="38"/>
  <c r="AN206" i="38" s="1"/>
  <c r="AN213" i="38"/>
  <c r="AN201" i="38"/>
  <c r="AQ201" i="38" s="1"/>
  <c r="AK211" i="38"/>
  <c r="AN211" i="38" s="1"/>
  <c r="AH207" i="38"/>
  <c r="AK207" i="38" s="1"/>
  <c r="AT202" i="38"/>
  <c r="AN167" i="38"/>
  <c r="AT168" i="38"/>
  <c r="AW168" i="38" s="1"/>
  <c r="AH159" i="38"/>
  <c r="AT163" i="38"/>
  <c r="AW163" i="38" s="1"/>
  <c r="AQ167" i="38"/>
  <c r="AQ162" i="38"/>
  <c r="AH161" i="38"/>
  <c r="AN160" i="38"/>
  <c r="AN169" i="38"/>
  <c r="AK170" i="38"/>
  <c r="AQ166" i="38"/>
  <c r="AT166" i="38" s="1"/>
  <c r="AW166" i="38" s="1"/>
  <c r="AQ157" i="38"/>
  <c r="AQ165" i="38"/>
  <c r="AT165" i="38" s="1"/>
  <c r="AH171" i="38"/>
  <c r="AK158" i="38"/>
  <c r="AQ116" i="38"/>
  <c r="AT116" i="38" s="1"/>
  <c r="AN121" i="38"/>
  <c r="AQ121" i="38" s="1"/>
  <c r="AT121" i="38" s="1"/>
  <c r="AH128" i="38"/>
  <c r="AK128" i="38" s="1"/>
  <c r="AN128" i="38" s="1"/>
  <c r="AH118" i="38"/>
  <c r="AQ120" i="38"/>
  <c r="AT120" i="38" s="1"/>
  <c r="BC126" i="38"/>
  <c r="AT122" i="38"/>
  <c r="AW122" i="38" s="1"/>
  <c r="AK115" i="38"/>
  <c r="AH114" i="38"/>
  <c r="AT119" i="38"/>
  <c r="AW119" i="38" s="1"/>
  <c r="AH124" i="38"/>
  <c r="AK117" i="38"/>
  <c r="AN127" i="38"/>
  <c r="AQ123" i="38"/>
  <c r="AQ125" i="38"/>
  <c r="AK71" i="38"/>
  <c r="AN71" i="38" s="1"/>
  <c r="AQ71" i="38" s="1"/>
  <c r="AN196" i="38"/>
  <c r="AQ196" i="38" s="1"/>
  <c r="AT196" i="38" s="1"/>
  <c r="AK79" i="38"/>
  <c r="AN79" i="38" s="1"/>
  <c r="AQ79" i="38" s="1"/>
  <c r="AK154" i="38"/>
  <c r="AE193" i="38"/>
  <c r="AN67" i="38"/>
  <c r="AK85" i="38"/>
  <c r="AN85" i="38" s="1"/>
  <c r="AT77" i="38"/>
  <c r="AW77" i="38" s="1"/>
  <c r="AW82" i="38"/>
  <c r="AZ82" i="38" s="1"/>
  <c r="AQ80" i="38"/>
  <c r="AK81" i="38"/>
  <c r="AN81" i="38" s="1"/>
  <c r="AW76" i="38"/>
  <c r="AZ76" i="38" s="1"/>
  <c r="BC75" i="38"/>
  <c r="AT84" i="38"/>
  <c r="AW84" i="38" s="1"/>
  <c r="AH73" i="38"/>
  <c r="AH107" i="38" s="1"/>
  <c r="AE107" i="38"/>
  <c r="AW72" i="38"/>
  <c r="AZ72" i="38" s="1"/>
  <c r="AK39" i="38"/>
  <c r="AN39" i="38" s="1"/>
  <c r="AK35" i="38"/>
  <c r="BC31" i="38"/>
  <c r="AQ38" i="38"/>
  <c r="AT38" i="38" s="1"/>
  <c r="AW38" i="38" s="1"/>
  <c r="AK34" i="38"/>
  <c r="AK28" i="38"/>
  <c r="AN32" i="38"/>
  <c r="AK33" i="38"/>
  <c r="AN33" i="38" s="1"/>
  <c r="AQ29" i="38"/>
  <c r="AT29" i="38" s="1"/>
  <c r="AN35" i="38"/>
  <c r="AK41" i="38"/>
  <c r="AN41" i="38" s="1"/>
  <c r="AQ41" i="38" s="1"/>
  <c r="AW36" i="38"/>
  <c r="AN37" i="38"/>
  <c r="AQ37" i="38" s="1"/>
  <c r="AH30" i="38"/>
  <c r="AK30" i="38" s="1"/>
  <c r="AK26" i="38"/>
  <c r="AE64" i="38"/>
  <c r="AK110" i="38"/>
  <c r="AN110" i="38" s="1"/>
  <c r="AE150" i="38"/>
  <c r="AW155" i="38"/>
  <c r="AZ155" i="38" s="1"/>
  <c r="AT111" i="38"/>
  <c r="AW111" i="38" s="1"/>
  <c r="AN197" i="38"/>
  <c r="BC70" i="38"/>
  <c r="AT239" i="38"/>
  <c r="AW239" i="38" s="1"/>
  <c r="AQ113" i="38"/>
  <c r="AW24" i="38"/>
  <c r="AZ24" i="38" s="1"/>
  <c r="AQ153" i="38"/>
  <c r="AW237" i="38"/>
  <c r="AZ237" i="38" s="1"/>
  <c r="BC68" i="38"/>
  <c r="AT195" i="38"/>
  <c r="AZ25" i="38" l="1"/>
  <c r="BC25" i="38" s="1"/>
  <c r="L14" i="7"/>
  <c r="E29" i="40" s="1"/>
  <c r="E27" i="22"/>
  <c r="Q17" i="88"/>
  <c r="E78" i="23"/>
  <c r="E80" i="23" s="1"/>
  <c r="P17" i="88"/>
  <c r="E68" i="23"/>
  <c r="E70" i="23" s="1"/>
  <c r="J8" i="88"/>
  <c r="AQ251" i="38"/>
  <c r="AT251" i="38" s="1"/>
  <c r="AZ106" i="38"/>
  <c r="BC106" i="38" s="1"/>
  <c r="E41" i="31"/>
  <c r="E44" i="31" s="1"/>
  <c r="N9" i="43"/>
  <c r="N11" i="43" s="1"/>
  <c r="H11" i="43"/>
  <c r="E47" i="33"/>
  <c r="E49" i="33"/>
  <c r="E45" i="33"/>
  <c r="E46" i="33" s="1"/>
  <c r="E41" i="32"/>
  <c r="E44" i="32" s="1"/>
  <c r="N9" i="42"/>
  <c r="N11" i="42" s="1"/>
  <c r="H11" i="42"/>
  <c r="E9" i="33"/>
  <c r="E12" i="33" s="1"/>
  <c r="H12" i="42"/>
  <c r="N12" i="41"/>
  <c r="N14" i="41" s="1"/>
  <c r="H14" i="41"/>
  <c r="N13" i="46"/>
  <c r="H13" i="47"/>
  <c r="N12" i="7"/>
  <c r="H13" i="7"/>
  <c r="N13" i="8"/>
  <c r="N14" i="8" s="1"/>
  <c r="R14" i="49"/>
  <c r="R12" i="50"/>
  <c r="S14" i="49"/>
  <c r="S12" i="50"/>
  <c r="Q14" i="49"/>
  <c r="Q12" i="50"/>
  <c r="Q12" i="7"/>
  <c r="Q14" i="7" s="1"/>
  <c r="Q14" i="8"/>
  <c r="R12" i="7"/>
  <c r="R14" i="7" s="1"/>
  <c r="R14" i="8"/>
  <c r="M12" i="52"/>
  <c r="M14" i="52" s="1"/>
  <c r="M14" i="51"/>
  <c r="J12" i="52"/>
  <c r="J14" i="52" s="1"/>
  <c r="J14" i="51"/>
  <c r="S12" i="7"/>
  <c r="S14" i="7" s="1"/>
  <c r="S14" i="8"/>
  <c r="K12" i="52"/>
  <c r="K14" i="52" s="1"/>
  <c r="K14" i="51"/>
  <c r="L12" i="52"/>
  <c r="L14" i="52" s="1"/>
  <c r="L14" i="51"/>
  <c r="P12" i="52"/>
  <c r="P14" i="52" s="1"/>
  <c r="P14" i="51"/>
  <c r="N17" i="43"/>
  <c r="AN192" i="38"/>
  <c r="AQ192" i="38" s="1"/>
  <c r="AT192" i="38" s="1"/>
  <c r="AW234" i="38"/>
  <c r="AZ234" i="38" s="1"/>
  <c r="BC141" i="38"/>
  <c r="AN243" i="38"/>
  <c r="AQ243" i="38" s="1"/>
  <c r="AT243" i="38" s="1"/>
  <c r="AW243" i="38" s="1"/>
  <c r="AZ38" i="38"/>
  <c r="BC38" i="38" s="1"/>
  <c r="AZ200" i="38"/>
  <c r="BC200" i="38" s="1"/>
  <c r="AH150" i="38"/>
  <c r="AN26" i="38"/>
  <c r="AQ26" i="38" s="1"/>
  <c r="AQ213" i="38"/>
  <c r="AN238" i="38"/>
  <c r="AQ238" i="38" s="1"/>
  <c r="AT238" i="38" s="1"/>
  <c r="AW238" i="38" s="1"/>
  <c r="AT205" i="38"/>
  <c r="AW205" i="38" s="1"/>
  <c r="AZ166" i="38"/>
  <c r="BC166" i="38" s="1"/>
  <c r="AZ156" i="38"/>
  <c r="BC156" i="38" s="1"/>
  <c r="AZ244" i="38"/>
  <c r="BC244" i="38" s="1"/>
  <c r="AZ212" i="38"/>
  <c r="BC212" i="38" s="1"/>
  <c r="AZ203" i="38"/>
  <c r="BC203" i="38" s="1"/>
  <c r="AZ248" i="38"/>
  <c r="BC248" i="38" s="1"/>
  <c r="AZ168" i="38"/>
  <c r="BC168" i="38" s="1"/>
  <c r="AZ111" i="38"/>
  <c r="BC111" i="38" s="1"/>
  <c r="AZ247" i="38"/>
  <c r="BC247" i="38" s="1"/>
  <c r="AZ163" i="38"/>
  <c r="BC163" i="38" s="1"/>
  <c r="AZ119" i="38"/>
  <c r="BC119" i="38" s="1"/>
  <c r="AZ245" i="38"/>
  <c r="BC245" i="38" s="1"/>
  <c r="AZ122" i="38"/>
  <c r="AZ77" i="38"/>
  <c r="BC77" i="38" s="1"/>
  <c r="AZ36" i="38"/>
  <c r="BC36" i="38" s="1"/>
  <c r="AZ239" i="38"/>
  <c r="BC239" i="38" s="1"/>
  <c r="AZ84" i="38"/>
  <c r="BC84" i="38" s="1"/>
  <c r="AE279" i="38"/>
  <c r="H17" i="44" s="1"/>
  <c r="H9" i="44" s="1"/>
  <c r="AT83" i="38"/>
  <c r="AW83" i="38" s="1"/>
  <c r="AW204" i="38"/>
  <c r="AZ204" i="38" s="1"/>
  <c r="AT250" i="38"/>
  <c r="AH277" i="38"/>
  <c r="AK241" i="38"/>
  <c r="AW246" i="38"/>
  <c r="AZ246" i="38" s="1"/>
  <c r="AT253" i="38"/>
  <c r="AN255" i="38"/>
  <c r="AQ255" i="38" s="1"/>
  <c r="AT213" i="38"/>
  <c r="AW213" i="38" s="1"/>
  <c r="AT201" i="38"/>
  <c r="AQ206" i="38"/>
  <c r="AT206" i="38" s="1"/>
  <c r="AW206" i="38" s="1"/>
  <c r="AW202" i="38"/>
  <c r="AZ202" i="38" s="1"/>
  <c r="AN207" i="38"/>
  <c r="AQ207" i="38" s="1"/>
  <c r="AH235" i="38"/>
  <c r="AN209" i="38"/>
  <c r="AQ211" i="38"/>
  <c r="AT211" i="38" s="1"/>
  <c r="AK235" i="38"/>
  <c r="AT208" i="38"/>
  <c r="AW208" i="38" s="1"/>
  <c r="AW199" i="38"/>
  <c r="AZ199" i="38" s="1"/>
  <c r="AT210" i="38"/>
  <c r="AW210" i="38" s="1"/>
  <c r="AN158" i="38"/>
  <c r="AQ158" i="38" s="1"/>
  <c r="AK171" i="38"/>
  <c r="AN171" i="38" s="1"/>
  <c r="AQ171" i="38" s="1"/>
  <c r="AH193" i="38"/>
  <c r="AK159" i="38"/>
  <c r="AW165" i="38"/>
  <c r="AZ165" i="38" s="1"/>
  <c r="AT157" i="38"/>
  <c r="AN170" i="38"/>
  <c r="AQ170" i="38" s="1"/>
  <c r="AK161" i="38"/>
  <c r="AN161" i="38" s="1"/>
  <c r="AQ169" i="38"/>
  <c r="AT167" i="38"/>
  <c r="AW167" i="38" s="1"/>
  <c r="AT162" i="38"/>
  <c r="AQ160" i="38"/>
  <c r="AH64" i="38"/>
  <c r="AQ39" i="38"/>
  <c r="AT39" i="38" s="1"/>
  <c r="AW39" i="38" s="1"/>
  <c r="AW121" i="38"/>
  <c r="AZ121" i="38" s="1"/>
  <c r="AW116" i="38"/>
  <c r="AZ116" i="38" s="1"/>
  <c r="AT125" i="38"/>
  <c r="AW125" i="38" s="1"/>
  <c r="AK124" i="38"/>
  <c r="AN124" i="38" s="1"/>
  <c r="BC122" i="38"/>
  <c r="AN115" i="38"/>
  <c r="AQ115" i="38" s="1"/>
  <c r="AQ128" i="38"/>
  <c r="AT128" i="38" s="1"/>
  <c r="AW120" i="38"/>
  <c r="AZ120" i="38" s="1"/>
  <c r="AQ127" i="38"/>
  <c r="AT127" i="38" s="1"/>
  <c r="AN117" i="38"/>
  <c r="AK114" i="38"/>
  <c r="AK118" i="38"/>
  <c r="AT123" i="38"/>
  <c r="AW123" i="38" s="1"/>
  <c r="AQ85" i="38"/>
  <c r="AT85" i="38" s="1"/>
  <c r="AW196" i="38"/>
  <c r="AZ196" i="38" s="1"/>
  <c r="BC72" i="38"/>
  <c r="BC82" i="38"/>
  <c r="AQ67" i="38"/>
  <c r="AN154" i="38"/>
  <c r="AT79" i="38"/>
  <c r="AW79" i="38" s="1"/>
  <c r="AK73" i="38"/>
  <c r="AK107" i="38" s="1"/>
  <c r="AQ81" i="38"/>
  <c r="AT81" i="38" s="1"/>
  <c r="AT71" i="38"/>
  <c r="AW71" i="38" s="1"/>
  <c r="BC76" i="38"/>
  <c r="AT80" i="38"/>
  <c r="AW80" i="38" s="1"/>
  <c r="AQ35" i="38"/>
  <c r="AT35" i="38" s="1"/>
  <c r="AW35" i="38" s="1"/>
  <c r="AN30" i="38"/>
  <c r="AQ30" i="38" s="1"/>
  <c r="AK64" i="38"/>
  <c r="AT37" i="38"/>
  <c r="AN34" i="38"/>
  <c r="AQ33" i="38"/>
  <c r="AT33" i="38" s="1"/>
  <c r="AQ32" i="38"/>
  <c r="AW29" i="38"/>
  <c r="AZ29" i="38" s="1"/>
  <c r="AT41" i="38"/>
  <c r="AW41" i="38" s="1"/>
  <c r="AN28" i="38"/>
  <c r="AQ110" i="38"/>
  <c r="AT110" i="38" s="1"/>
  <c r="BC155" i="38"/>
  <c r="AQ197" i="38"/>
  <c r="AT153" i="38"/>
  <c r="BC24" i="38"/>
  <c r="AT113" i="38"/>
  <c r="AW195" i="38"/>
  <c r="AZ195" i="38" s="1"/>
  <c r="E48" i="33" l="1"/>
  <c r="E50" i="33" s="1"/>
  <c r="E52" i="33" s="1"/>
  <c r="E54" i="33" s="1"/>
  <c r="E57" i="33" s="1"/>
  <c r="E59" i="33" s="1"/>
  <c r="AW251" i="38"/>
  <c r="AZ251" i="38" s="1"/>
  <c r="P18" i="88"/>
  <c r="E68" i="22"/>
  <c r="E70" i="22" s="1"/>
  <c r="P19" i="88" s="1"/>
  <c r="E78" i="22"/>
  <c r="E80" i="22" s="1"/>
  <c r="Q19" i="88" s="1"/>
  <c r="Q18" i="88"/>
  <c r="H11" i="88"/>
  <c r="H11" i="44"/>
  <c r="L8" i="88"/>
  <c r="BC234" i="38"/>
  <c r="E9" i="32"/>
  <c r="N12" i="42"/>
  <c r="N14" i="42" s="1"/>
  <c r="H12" i="43"/>
  <c r="H14" i="42"/>
  <c r="E47" i="32"/>
  <c r="E49" i="32"/>
  <c r="E45" i="32"/>
  <c r="E46" i="32" s="1"/>
  <c r="E41" i="30"/>
  <c r="E44" i="30" s="1"/>
  <c r="N9" i="44"/>
  <c r="N11" i="44" s="1"/>
  <c r="E49" i="31"/>
  <c r="E45" i="31"/>
  <c r="E46" i="31" s="1"/>
  <c r="E47" i="31"/>
  <c r="H13" i="48"/>
  <c r="N13" i="47"/>
  <c r="N13" i="7"/>
  <c r="N14" i="7" s="1"/>
  <c r="H14" i="7"/>
  <c r="E7" i="40" s="1"/>
  <c r="Q12" i="51"/>
  <c r="Q14" i="50"/>
  <c r="S12" i="51"/>
  <c r="S14" i="50"/>
  <c r="R12" i="51"/>
  <c r="R14" i="50"/>
  <c r="N17" i="44"/>
  <c r="AW192" i="38"/>
  <c r="AZ192" i="38" s="1"/>
  <c r="BC192" i="38" s="1"/>
  <c r="AH279" i="38"/>
  <c r="H17" i="45" s="1"/>
  <c r="H9" i="45" s="1"/>
  <c r="AK150" i="38"/>
  <c r="AT26" i="38"/>
  <c r="AW26" i="38" s="1"/>
  <c r="AZ213" i="38"/>
  <c r="BC213" i="38" s="1"/>
  <c r="AZ83" i="38"/>
  <c r="BC83" i="38" s="1"/>
  <c r="AZ243" i="38"/>
  <c r="BC243" i="38" s="1"/>
  <c r="AZ167" i="38"/>
  <c r="BC167" i="38" s="1"/>
  <c r="AZ79" i="38"/>
  <c r="BC79" i="38" s="1"/>
  <c r="AZ238" i="38"/>
  <c r="BC238" i="38" s="1"/>
  <c r="AZ80" i="38"/>
  <c r="BC80" i="38" s="1"/>
  <c r="BC204" i="38"/>
  <c r="AZ210" i="38"/>
  <c r="BC210" i="38" s="1"/>
  <c r="AZ71" i="38"/>
  <c r="BC71" i="38" s="1"/>
  <c r="AZ39" i="38"/>
  <c r="BC39" i="38" s="1"/>
  <c r="AZ41" i="38"/>
  <c r="BC41" i="38" s="1"/>
  <c r="AZ206" i="38"/>
  <c r="BC206" i="38" s="1"/>
  <c r="AZ208" i="38"/>
  <c r="BC208" i="38" s="1"/>
  <c r="AZ123" i="38"/>
  <c r="BC123" i="38" s="1"/>
  <c r="AZ35" i="38"/>
  <c r="AZ125" i="38"/>
  <c r="BC125" i="38" s="1"/>
  <c r="AZ205" i="38"/>
  <c r="BC205" i="38" s="1"/>
  <c r="AN64" i="38"/>
  <c r="AK193" i="38"/>
  <c r="BC251" i="38"/>
  <c r="AW250" i="38"/>
  <c r="AZ250" i="38" s="1"/>
  <c r="AW253" i="38"/>
  <c r="AZ253" i="38" s="1"/>
  <c r="AK277" i="38"/>
  <c r="AN241" i="38"/>
  <c r="AN277" i="38" s="1"/>
  <c r="AT255" i="38"/>
  <c r="AW255" i="38" s="1"/>
  <c r="BC246" i="38"/>
  <c r="BC199" i="38"/>
  <c r="AT207" i="38"/>
  <c r="AW207" i="38" s="1"/>
  <c r="AN235" i="38"/>
  <c r="AW201" i="38"/>
  <c r="AZ201" i="38" s="1"/>
  <c r="BC202" i="38"/>
  <c r="AW211" i="38"/>
  <c r="AZ211" i="38" s="1"/>
  <c r="AQ209" i="38"/>
  <c r="AT209" i="38" s="1"/>
  <c r="BC121" i="38"/>
  <c r="AT171" i="38"/>
  <c r="AW171" i="38" s="1"/>
  <c r="AT158" i="38"/>
  <c r="AW158" i="38" s="1"/>
  <c r="AQ161" i="38"/>
  <c r="AT161" i="38" s="1"/>
  <c r="AW161" i="38" s="1"/>
  <c r="AT169" i="38"/>
  <c r="AW169" i="38" s="1"/>
  <c r="BC165" i="38"/>
  <c r="AW157" i="38"/>
  <c r="AZ157" i="38" s="1"/>
  <c r="AT160" i="38"/>
  <c r="AW160" i="38" s="1"/>
  <c r="AW162" i="38"/>
  <c r="AZ162" i="38" s="1"/>
  <c r="AN159" i="38"/>
  <c r="AQ159" i="38" s="1"/>
  <c r="AT170" i="38"/>
  <c r="AT115" i="38"/>
  <c r="AW115" i="38" s="1"/>
  <c r="AW85" i="38"/>
  <c r="AW127" i="38"/>
  <c r="AZ127" i="38" s="1"/>
  <c r="AN118" i="38"/>
  <c r="AQ117" i="38"/>
  <c r="AT117" i="38" s="1"/>
  <c r="AQ124" i="38"/>
  <c r="AT124" i="38" s="1"/>
  <c r="BC116" i="38"/>
  <c r="BC120" i="38"/>
  <c r="AN114" i="38"/>
  <c r="AW128" i="38"/>
  <c r="AZ128" i="38" s="1"/>
  <c r="BC196" i="38"/>
  <c r="AQ154" i="38"/>
  <c r="AT67" i="38"/>
  <c r="AW67" i="38" s="1"/>
  <c r="AW81" i="38"/>
  <c r="AZ81" i="38" s="1"/>
  <c r="AN73" i="38"/>
  <c r="AN107" i="38" s="1"/>
  <c r="BC29" i="38"/>
  <c r="AW37" i="38"/>
  <c r="AZ37" i="38" s="1"/>
  <c r="AT30" i="38"/>
  <c r="BC35" i="38"/>
  <c r="AQ28" i="38"/>
  <c r="AT32" i="38"/>
  <c r="AW32" i="38" s="1"/>
  <c r="AQ34" i="38"/>
  <c r="AW33" i="38"/>
  <c r="AZ33" i="38" s="1"/>
  <c r="AW110" i="38"/>
  <c r="E12" i="32"/>
  <c r="E15" i="33"/>
  <c r="AW113" i="38"/>
  <c r="AZ113" i="38" s="1"/>
  <c r="AT197" i="38"/>
  <c r="AW197" i="38" s="1"/>
  <c r="AW153" i="38"/>
  <c r="AZ153" i="38" s="1"/>
  <c r="BC195" i="38"/>
  <c r="BC237" i="38"/>
  <c r="E48" i="32" l="1"/>
  <c r="E50" i="32" s="1"/>
  <c r="E52" i="32" s="1"/>
  <c r="E54" i="32" s="1"/>
  <c r="E57" i="32" s="1"/>
  <c r="E59" i="32" s="1"/>
  <c r="O9" i="88" s="1"/>
  <c r="P20" i="88"/>
  <c r="Q20" i="88"/>
  <c r="H12" i="88"/>
  <c r="J12" i="88" s="1"/>
  <c r="L12" i="88" s="1"/>
  <c r="H11" i="45"/>
  <c r="J11" i="88"/>
  <c r="O8" i="88"/>
  <c r="E48" i="31"/>
  <c r="E50" i="31" s="1"/>
  <c r="E52" i="31" s="1"/>
  <c r="E54" i="31" s="1"/>
  <c r="E57" i="31" s="1"/>
  <c r="E59" i="31" s="1"/>
  <c r="O10" i="88" s="1"/>
  <c r="E41" i="29"/>
  <c r="E44" i="29" s="1"/>
  <c r="N9" i="45"/>
  <c r="N11" i="45" s="1"/>
  <c r="E9" i="31"/>
  <c r="E12" i="31" s="1"/>
  <c r="N12" i="43"/>
  <c r="N14" i="43" s="1"/>
  <c r="H12" i="44"/>
  <c r="H14" i="43"/>
  <c r="E49" i="30"/>
  <c r="E45" i="30"/>
  <c r="E46" i="30" s="1"/>
  <c r="E47" i="30"/>
  <c r="N13" i="48"/>
  <c r="H13" i="49"/>
  <c r="E16" i="33"/>
  <c r="E17" i="33" s="1"/>
  <c r="E18" i="33"/>
  <c r="R14" i="51"/>
  <c r="R12" i="52"/>
  <c r="R14" i="52" s="1"/>
  <c r="S14" i="51"/>
  <c r="S12" i="52"/>
  <c r="S14" i="52" s="1"/>
  <c r="Q14" i="51"/>
  <c r="Q12" i="52"/>
  <c r="Q14" i="52" s="1"/>
  <c r="N17" i="45"/>
  <c r="AK279" i="38"/>
  <c r="H17" i="46" s="1"/>
  <c r="H9" i="46" s="1"/>
  <c r="AZ26" i="38"/>
  <c r="BC26" i="38" s="1"/>
  <c r="AZ171" i="38"/>
  <c r="BC171" i="38" s="1"/>
  <c r="AZ110" i="38"/>
  <c r="BC110" i="38" s="1"/>
  <c r="AZ161" i="38"/>
  <c r="BC161" i="38" s="1"/>
  <c r="AZ255" i="38"/>
  <c r="BC255" i="38" s="1"/>
  <c r="AZ67" i="38"/>
  <c r="BC67" i="38" s="1"/>
  <c r="AZ32" i="38"/>
  <c r="BC32" i="38" s="1"/>
  <c r="AZ169" i="38"/>
  <c r="BC169" i="38" s="1"/>
  <c r="AZ207" i="38"/>
  <c r="BC207" i="38" s="1"/>
  <c r="AZ160" i="38"/>
  <c r="AZ158" i="38"/>
  <c r="BC158" i="38" s="1"/>
  <c r="AZ85" i="38"/>
  <c r="BC85" i="38" s="1"/>
  <c r="AZ197" i="38"/>
  <c r="AZ115" i="38"/>
  <c r="BC115" i="38" s="1"/>
  <c r="AQ235" i="38"/>
  <c r="AN193" i="38"/>
  <c r="BC253" i="38"/>
  <c r="BC250" i="38"/>
  <c r="AQ241" i="38"/>
  <c r="AQ277" i="38" s="1"/>
  <c r="AN150" i="38"/>
  <c r="AW209" i="38"/>
  <c r="AZ209" i="38" s="1"/>
  <c r="BC211" i="38"/>
  <c r="BC201" i="38"/>
  <c r="BC37" i="38"/>
  <c r="AT159" i="38"/>
  <c r="AW159" i="38" s="1"/>
  <c r="BC160" i="38"/>
  <c r="BC162" i="38"/>
  <c r="BC157" i="38"/>
  <c r="AW170" i="38"/>
  <c r="AZ170" i="38" s="1"/>
  <c r="BC127" i="38"/>
  <c r="BC128" i="38"/>
  <c r="AW117" i="38"/>
  <c r="AZ117" i="38" s="1"/>
  <c r="AQ114" i="38"/>
  <c r="AQ118" i="38"/>
  <c r="AW124" i="38"/>
  <c r="AZ124" i="38" s="1"/>
  <c r="BC81" i="38"/>
  <c r="AT154" i="38"/>
  <c r="AQ193" i="38"/>
  <c r="AQ73" i="38"/>
  <c r="AQ107" i="38" s="1"/>
  <c r="AQ64" i="38"/>
  <c r="AT28" i="38"/>
  <c r="AW28" i="38" s="1"/>
  <c r="AT34" i="38"/>
  <c r="AW34" i="38" s="1"/>
  <c r="BC33" i="38"/>
  <c r="AW30" i="38"/>
  <c r="AZ30" i="38" s="1"/>
  <c r="E15" i="32"/>
  <c r="E20" i="33"/>
  <c r="AT235" i="38"/>
  <c r="BC153" i="38"/>
  <c r="L11" i="88" l="1"/>
  <c r="H13" i="88"/>
  <c r="H11" i="46"/>
  <c r="E48" i="30"/>
  <c r="E50" i="30" s="1"/>
  <c r="E52" i="30" s="1"/>
  <c r="E54" i="30" s="1"/>
  <c r="E57" i="30" s="1"/>
  <c r="E59" i="30" s="1"/>
  <c r="O11" i="88" s="1"/>
  <c r="E9" i="30"/>
  <c r="E12" i="30" s="1"/>
  <c r="H12" i="45"/>
  <c r="N12" i="44"/>
  <c r="N14" i="44" s="1"/>
  <c r="H14" i="44"/>
  <c r="E41" i="28"/>
  <c r="E44" i="28" s="1"/>
  <c r="N9" i="46"/>
  <c r="N11" i="46" s="1"/>
  <c r="E45" i="29"/>
  <c r="E46" i="29" s="1"/>
  <c r="E49" i="29"/>
  <c r="E47" i="29"/>
  <c r="N13" i="49"/>
  <c r="H13" i="50"/>
  <c r="N17" i="46"/>
  <c r="AW235" i="38"/>
  <c r="AN279" i="38"/>
  <c r="H17" i="47" s="1"/>
  <c r="H9" i="47" s="1"/>
  <c r="AT193" i="38"/>
  <c r="AZ28" i="38"/>
  <c r="AZ159" i="38"/>
  <c r="BC159" i="38" s="1"/>
  <c r="AZ34" i="38"/>
  <c r="BC34" i="38" s="1"/>
  <c r="AT241" i="38"/>
  <c r="AT277" i="38" s="1"/>
  <c r="AW64" i="38"/>
  <c r="AZ235" i="38"/>
  <c r="BC209" i="38"/>
  <c r="BC170" i="38"/>
  <c r="BC117" i="38"/>
  <c r="AT118" i="38"/>
  <c r="AW118" i="38" s="1"/>
  <c r="BC124" i="38"/>
  <c r="AQ150" i="38"/>
  <c r="AQ279" i="38" s="1"/>
  <c r="H17" i="48" s="1"/>
  <c r="H9" i="48" s="1"/>
  <c r="AT114" i="38"/>
  <c r="AT73" i="38"/>
  <c r="AW154" i="38"/>
  <c r="AZ154" i="38" s="1"/>
  <c r="AT64" i="38"/>
  <c r="BC30" i="38"/>
  <c r="E15" i="31"/>
  <c r="E19" i="33"/>
  <c r="E21" i="33" s="1"/>
  <c r="E23" i="33" s="1"/>
  <c r="E25" i="33" s="1"/>
  <c r="E29" i="33" s="1"/>
  <c r="E16" i="32"/>
  <c r="E17" i="32" s="1"/>
  <c r="E20" i="32"/>
  <c r="E18" i="32"/>
  <c r="BC197" i="38"/>
  <c r="BC113" i="38"/>
  <c r="AZ64" i="38" l="1"/>
  <c r="H15" i="88"/>
  <c r="J15" i="88" s="1"/>
  <c r="L15" i="88" s="1"/>
  <c r="H11" i="48"/>
  <c r="H14" i="88"/>
  <c r="J14" i="88" s="1"/>
  <c r="L14" i="88" s="1"/>
  <c r="H11" i="47"/>
  <c r="J13" i="88"/>
  <c r="E31" i="33"/>
  <c r="E48" i="29"/>
  <c r="E50" i="29" s="1"/>
  <c r="E52" i="29" s="1"/>
  <c r="E54" i="29" s="1"/>
  <c r="E57" i="29" s="1"/>
  <c r="E59" i="29" s="1"/>
  <c r="O12" i="88" s="1"/>
  <c r="E41" i="26"/>
  <c r="E44" i="26" s="1"/>
  <c r="N9" i="48"/>
  <c r="N11" i="48" s="1"/>
  <c r="E41" i="27"/>
  <c r="E44" i="27" s="1"/>
  <c r="N9" i="47"/>
  <c r="N11" i="47" s="1"/>
  <c r="E9" i="29"/>
  <c r="E12" i="29" s="1"/>
  <c r="H12" i="46"/>
  <c r="N12" i="45"/>
  <c r="N14" i="45" s="1"/>
  <c r="H14" i="45"/>
  <c r="E49" i="28"/>
  <c r="E47" i="28"/>
  <c r="E45" i="28"/>
  <c r="E46" i="28" s="1"/>
  <c r="H13" i="51"/>
  <c r="N13" i="50"/>
  <c r="E26" i="32"/>
  <c r="N17" i="48"/>
  <c r="N17" i="47"/>
  <c r="AZ118" i="38"/>
  <c r="BC118" i="38" s="1"/>
  <c r="BC235" i="38"/>
  <c r="AW241" i="38"/>
  <c r="AW277" i="38" s="1"/>
  <c r="AT150" i="38"/>
  <c r="AW114" i="38"/>
  <c r="AZ114" i="38" s="1"/>
  <c r="AW73" i="38"/>
  <c r="AZ73" i="38" s="1"/>
  <c r="AT107" i="38"/>
  <c r="AW193" i="38"/>
  <c r="BC28" i="38"/>
  <c r="BC64" i="38" s="1"/>
  <c r="E19" i="32"/>
  <c r="E21" i="32" s="1"/>
  <c r="E23" i="32" s="1"/>
  <c r="E25" i="32" s="1"/>
  <c r="E15" i="30"/>
  <c r="E16" i="31"/>
  <c r="E17" i="31" s="1"/>
  <c r="E20" i="31"/>
  <c r="E18" i="31"/>
  <c r="L13" i="88" l="1"/>
  <c r="E82" i="33"/>
  <c r="N8" i="88"/>
  <c r="E48" i="28"/>
  <c r="E50" i="28" s="1"/>
  <c r="E52" i="28" s="1"/>
  <c r="E54" i="28" s="1"/>
  <c r="E57" i="28" s="1"/>
  <c r="E59" i="28" s="1"/>
  <c r="O13" i="88" s="1"/>
  <c r="E49" i="27"/>
  <c r="E47" i="27"/>
  <c r="E45" i="27"/>
  <c r="E46" i="27" s="1"/>
  <c r="N12" i="46"/>
  <c r="N14" i="46" s="1"/>
  <c r="E9" i="28"/>
  <c r="E12" i="28" s="1"/>
  <c r="H12" i="47"/>
  <c r="H14" i="46"/>
  <c r="E47" i="26"/>
  <c r="E45" i="26"/>
  <c r="E46" i="26" s="1"/>
  <c r="E49" i="26"/>
  <c r="N13" i="51"/>
  <c r="H13" i="52"/>
  <c r="AZ241" i="38"/>
  <c r="AZ277" i="38" s="1"/>
  <c r="AT279" i="38"/>
  <c r="H17" i="49" s="1"/>
  <c r="H9" i="49" s="1"/>
  <c r="AW150" i="38"/>
  <c r="AZ150" i="38"/>
  <c r="BC154" i="38"/>
  <c r="BC193" i="38" s="1"/>
  <c r="AZ193" i="38"/>
  <c r="AZ107" i="38"/>
  <c r="AW107" i="38"/>
  <c r="BC73" i="38"/>
  <c r="BC107" i="38" s="1"/>
  <c r="E29" i="32"/>
  <c r="E15" i="29"/>
  <c r="E19" i="31"/>
  <c r="E21" i="31" s="1"/>
  <c r="E23" i="31" s="1"/>
  <c r="E25" i="31" s="1"/>
  <c r="E18" i="30"/>
  <c r="E16" i="30"/>
  <c r="E17" i="30" s="1"/>
  <c r="E20" i="30"/>
  <c r="BC241" i="38" l="1"/>
  <c r="BC277" i="38" s="1"/>
  <c r="H16" i="88"/>
  <c r="H11" i="49"/>
  <c r="R8" i="88"/>
  <c r="E31" i="32"/>
  <c r="E9" i="27"/>
  <c r="E12" i="27" s="1"/>
  <c r="H12" i="48"/>
  <c r="N12" i="47"/>
  <c r="N14" i="47" s="1"/>
  <c r="H14" i="47"/>
  <c r="E41" i="25"/>
  <c r="E44" i="25" s="1"/>
  <c r="N9" i="49"/>
  <c r="N11" i="49" s="1"/>
  <c r="E48" i="26"/>
  <c r="E50" i="26" s="1"/>
  <c r="E52" i="26" s="1"/>
  <c r="E54" i="26" s="1"/>
  <c r="E57" i="26" s="1"/>
  <c r="E59" i="26" s="1"/>
  <c r="O15" i="88" s="1"/>
  <c r="E48" i="27"/>
  <c r="E50" i="27" s="1"/>
  <c r="E52" i="27" s="1"/>
  <c r="E54" i="27" s="1"/>
  <c r="E57" i="27" s="1"/>
  <c r="E59" i="27" s="1"/>
  <c r="O14" i="88" s="1"/>
  <c r="N13" i="52"/>
  <c r="E26" i="31"/>
  <c r="N17" i="49"/>
  <c r="AW279" i="38"/>
  <c r="H17" i="50" s="1"/>
  <c r="H9" i="50" s="1"/>
  <c r="AZ279" i="38"/>
  <c r="H17" i="51" s="1"/>
  <c r="H9" i="51" s="1"/>
  <c r="BC114" i="38"/>
  <c r="BC150" i="38" s="1"/>
  <c r="E19" i="30"/>
  <c r="E21" i="30" s="1"/>
  <c r="E23" i="30" s="1"/>
  <c r="E25" i="30" s="1"/>
  <c r="E16" i="29"/>
  <c r="E17" i="29" s="1"/>
  <c r="E18" i="29"/>
  <c r="E20" i="29"/>
  <c r="E15" i="28"/>
  <c r="BC279" i="38" l="1"/>
  <c r="H17" i="52" s="1"/>
  <c r="H9" i="52" s="1"/>
  <c r="H18" i="88"/>
  <c r="J18" i="88" s="1"/>
  <c r="L18" i="88" s="1"/>
  <c r="H11" i="51"/>
  <c r="J16" i="88"/>
  <c r="H17" i="88"/>
  <c r="J17" i="88" s="1"/>
  <c r="L17" i="88" s="1"/>
  <c r="H11" i="50"/>
  <c r="E82" i="32"/>
  <c r="N9" i="88"/>
  <c r="E41" i="24"/>
  <c r="E44" i="24" s="1"/>
  <c r="N9" i="50"/>
  <c r="N11" i="50" s="1"/>
  <c r="N12" i="48"/>
  <c r="N14" i="48" s="1"/>
  <c r="H12" i="49"/>
  <c r="E9" i="26"/>
  <c r="E12" i="26" s="1"/>
  <c r="H14" i="48"/>
  <c r="E41" i="23"/>
  <c r="E44" i="23" s="1"/>
  <c r="N9" i="51"/>
  <c r="N11" i="51" s="1"/>
  <c r="E47" i="25"/>
  <c r="E45" i="25"/>
  <c r="E46" i="25" s="1"/>
  <c r="E49" i="25"/>
  <c r="N17" i="51"/>
  <c r="N17" i="50"/>
  <c r="E19" i="29"/>
  <c r="E21" i="29" s="1"/>
  <c r="E23" i="29" s="1"/>
  <c r="E25" i="29" s="1"/>
  <c r="E29" i="31"/>
  <c r="E15" i="27"/>
  <c r="E18" i="28"/>
  <c r="E16" i="28"/>
  <c r="E17" i="28" s="1"/>
  <c r="E20" i="28"/>
  <c r="N17" i="52" l="1"/>
  <c r="L16" i="88"/>
  <c r="H19" i="88"/>
  <c r="H11" i="52"/>
  <c r="R9" i="88"/>
  <c r="E31" i="31"/>
  <c r="E41" i="22"/>
  <c r="E44" i="22" s="1"/>
  <c r="N9" i="52"/>
  <c r="N11" i="52" s="1"/>
  <c r="E49" i="23"/>
  <c r="E47" i="23"/>
  <c r="E45" i="23"/>
  <c r="E46" i="23" s="1"/>
  <c r="E48" i="25"/>
  <c r="E50" i="25" s="1"/>
  <c r="E52" i="25" s="1"/>
  <c r="E54" i="25" s="1"/>
  <c r="E57" i="25" s="1"/>
  <c r="E59" i="25" s="1"/>
  <c r="O16" i="88" s="1"/>
  <c r="E9" i="25"/>
  <c r="E12" i="25" s="1"/>
  <c r="N12" i="49"/>
  <c r="N14" i="49" s="1"/>
  <c r="H12" i="50"/>
  <c r="H14" i="49"/>
  <c r="E49" i="24"/>
  <c r="E47" i="24"/>
  <c r="E45" i="24"/>
  <c r="E46" i="24" s="1"/>
  <c r="E26" i="30"/>
  <c r="E19" i="28"/>
  <c r="E21" i="28" s="1"/>
  <c r="E23" i="28" s="1"/>
  <c r="E25" i="28" s="1"/>
  <c r="E18" i="27"/>
  <c r="E16" i="27"/>
  <c r="E17" i="27" s="1"/>
  <c r="E20" i="27"/>
  <c r="E15" i="26"/>
  <c r="E82" i="31" l="1"/>
  <c r="N10" i="88"/>
  <c r="J19" i="88"/>
  <c r="H20" i="88"/>
  <c r="E48" i="24"/>
  <c r="E50" i="24" s="1"/>
  <c r="E52" i="24" s="1"/>
  <c r="E54" i="24" s="1"/>
  <c r="E57" i="24" s="1"/>
  <c r="E59" i="24" s="1"/>
  <c r="O17" i="88" s="1"/>
  <c r="E9" i="24"/>
  <c r="E12" i="24" s="1"/>
  <c r="H12" i="51"/>
  <c r="N12" i="50"/>
  <c r="N14" i="50" s="1"/>
  <c r="H14" i="50"/>
  <c r="E48" i="23"/>
  <c r="E50" i="23" s="1"/>
  <c r="E52" i="23" s="1"/>
  <c r="E54" i="23" s="1"/>
  <c r="E57" i="23" s="1"/>
  <c r="E59" i="23" s="1"/>
  <c r="O18" i="88" s="1"/>
  <c r="E49" i="22"/>
  <c r="E47" i="22"/>
  <c r="E45" i="22"/>
  <c r="E46" i="22" s="1"/>
  <c r="E29" i="30"/>
  <c r="E19" i="27"/>
  <c r="E21" i="27" s="1"/>
  <c r="E23" i="27" s="1"/>
  <c r="E25" i="27" s="1"/>
  <c r="E18" i="26"/>
  <c r="E16" i="26"/>
  <c r="E17" i="26" s="1"/>
  <c r="E20" i="26"/>
  <c r="E15" i="25"/>
  <c r="L19" i="88" l="1"/>
  <c r="L20" i="88" s="1"/>
  <c r="J20" i="88"/>
  <c r="R10" i="88"/>
  <c r="E31" i="30"/>
  <c r="E48" i="22"/>
  <c r="E50" i="22" s="1"/>
  <c r="E52" i="22" s="1"/>
  <c r="E54" i="22" s="1"/>
  <c r="E57" i="22" s="1"/>
  <c r="E59" i="22" s="1"/>
  <c r="O19" i="88" s="1"/>
  <c r="O20" i="88" s="1"/>
  <c r="E9" i="23"/>
  <c r="E12" i="23" s="1"/>
  <c r="N12" i="51"/>
  <c r="N14" i="51" s="1"/>
  <c r="H12" i="52"/>
  <c r="H14" i="51"/>
  <c r="E26" i="29"/>
  <c r="E29" i="29" s="1"/>
  <c r="E31" i="29" s="1"/>
  <c r="E15" i="24"/>
  <c r="E19" i="26"/>
  <c r="E21" i="26" s="1"/>
  <c r="E23" i="26" s="1"/>
  <c r="E25" i="26" s="1"/>
  <c r="E20" i="25"/>
  <c r="E16" i="25"/>
  <c r="E17" i="25" s="1"/>
  <c r="E18" i="25"/>
  <c r="E82" i="29" l="1"/>
  <c r="N12" i="88"/>
  <c r="R12" i="88" s="1"/>
  <c r="E82" i="30"/>
  <c r="N11" i="88"/>
  <c r="E9" i="22"/>
  <c r="E12" i="22" s="1"/>
  <c r="N12" i="52"/>
  <c r="N14" i="52" s="1"/>
  <c r="H14" i="52"/>
  <c r="E9" i="40" s="1"/>
  <c r="E12" i="40" s="1"/>
  <c r="E14" i="40" s="1"/>
  <c r="E17" i="40" s="1"/>
  <c r="E26" i="28"/>
  <c r="E19" i="25"/>
  <c r="E21" i="25" s="1"/>
  <c r="E23" i="25" s="1"/>
  <c r="E25" i="25" s="1"/>
  <c r="E18" i="24"/>
  <c r="E20" i="24"/>
  <c r="E16" i="24"/>
  <c r="E17" i="24" s="1"/>
  <c r="E15" i="23"/>
  <c r="R11" i="88" l="1"/>
  <c r="E19" i="24"/>
  <c r="E21" i="24" s="1"/>
  <c r="E23" i="24" s="1"/>
  <c r="E25" i="24" s="1"/>
  <c r="E18" i="40"/>
  <c r="E19" i="40" s="1"/>
  <c r="E22" i="40"/>
  <c r="E20" i="40"/>
  <c r="E29" i="28"/>
  <c r="E20" i="23"/>
  <c r="E16" i="23"/>
  <c r="E17" i="23" s="1"/>
  <c r="E18" i="23"/>
  <c r="E15" i="22"/>
  <c r="E31" i="28" l="1"/>
  <c r="E26" i="27"/>
  <c r="E19" i="23"/>
  <c r="E21" i="23" s="1"/>
  <c r="E23" i="23" s="1"/>
  <c r="E25" i="23" s="1"/>
  <c r="E20" i="22"/>
  <c r="E16" i="22"/>
  <c r="E17" i="22" s="1"/>
  <c r="E18" i="22"/>
  <c r="E21" i="40"/>
  <c r="E23" i="40" s="1"/>
  <c r="E25" i="40" s="1"/>
  <c r="E27" i="40" s="1"/>
  <c r="E82" i="28" l="1"/>
  <c r="N13" i="88"/>
  <c r="E19" i="22"/>
  <c r="E21" i="22" s="1"/>
  <c r="E23" i="22" s="1"/>
  <c r="E25" i="22" s="1"/>
  <c r="E29" i="27"/>
  <c r="R13" i="88" l="1"/>
  <c r="E31" i="27"/>
  <c r="E26" i="26"/>
  <c r="E82" i="27" l="1"/>
  <c r="N14" i="88"/>
  <c r="E29" i="26"/>
  <c r="R14" i="88" l="1"/>
  <c r="E31" i="26"/>
  <c r="E26" i="25"/>
  <c r="E82" i="26" l="1"/>
  <c r="N15" i="88"/>
  <c r="R15" i="88" s="1"/>
  <c r="E29" i="25"/>
  <c r="E31" i="25" l="1"/>
  <c r="E26" i="24"/>
  <c r="E82" i="25" l="1"/>
  <c r="N16" i="88"/>
  <c r="R16" i="88" s="1"/>
  <c r="E29" i="24"/>
  <c r="E31" i="24" l="1"/>
  <c r="E26" i="23"/>
  <c r="E29" i="23" s="1"/>
  <c r="E31" i="23" s="1"/>
  <c r="E82" i="23" l="1"/>
  <c r="N18" i="88"/>
  <c r="R18" i="88" s="1"/>
  <c r="E82" i="24"/>
  <c r="N17" i="88"/>
  <c r="R17" i="88" s="1"/>
  <c r="E26" i="22"/>
  <c r="E29" i="22" s="1"/>
  <c r="E28" i="40" s="1"/>
  <c r="E31" i="40" l="1"/>
  <c r="E31" i="22"/>
  <c r="E82" i="22" l="1"/>
  <c r="N19" i="88"/>
  <c r="R19" i="88" l="1"/>
  <c r="R20" i="88" s="1"/>
  <c r="N20" i="8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E8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 xml:space="preserve">
Capturar el R.F.C. sin giones y sin espacios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K6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 xml:space="preserve">Seleccionar la opción:
=&gt; </t>
        </r>
        <r>
          <rPr>
            <b/>
            <sz val="9"/>
            <color indexed="12"/>
            <rFont val="Tahoma"/>
            <family val="2"/>
          </rPr>
          <t xml:space="preserve">C/Información
</t>
        </r>
        <r>
          <rPr>
            <i/>
            <sz val="9"/>
            <color indexed="81"/>
            <rFont val="Tahoma"/>
            <family val="2"/>
          </rPr>
          <t>Si se modifica la información, volver a realizar la selección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K6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Seleccionar la opción:
=&gt; </t>
        </r>
        <r>
          <rPr>
            <b/>
            <sz val="9"/>
            <color indexed="12"/>
            <rFont val="Tahoma"/>
            <family val="2"/>
          </rPr>
          <t xml:space="preserve">C/Información
</t>
        </r>
        <r>
          <rPr>
            <i/>
            <sz val="9"/>
            <color indexed="81"/>
            <rFont val="Tahoma"/>
            <family val="2"/>
          </rPr>
          <t>Si se modifica la información, volver a realizar la selección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K6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 xml:space="preserve">Seleccionar la opción:
=&gt; </t>
        </r>
        <r>
          <rPr>
            <b/>
            <sz val="9"/>
            <color indexed="12"/>
            <rFont val="Tahoma"/>
            <family val="2"/>
          </rPr>
          <t xml:space="preserve">C/Información
</t>
        </r>
        <r>
          <rPr>
            <i/>
            <sz val="9"/>
            <color indexed="81"/>
            <rFont val="Tahoma"/>
            <family val="2"/>
          </rPr>
          <t>Si se modifica la información, volver a realizar la selección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K6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 xml:space="preserve">Seleccionar la opción:
=&gt; </t>
        </r>
        <r>
          <rPr>
            <b/>
            <sz val="9"/>
            <color indexed="12"/>
            <rFont val="Tahoma"/>
            <family val="2"/>
          </rPr>
          <t xml:space="preserve">C/Información
</t>
        </r>
        <r>
          <rPr>
            <i/>
            <sz val="9"/>
            <color indexed="81"/>
            <rFont val="Tahoma"/>
            <family val="2"/>
          </rPr>
          <t>Si se modifica la información, volver a realizar la selección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K6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 xml:space="preserve">Seleccionar la opción:
=&gt; </t>
        </r>
        <r>
          <rPr>
            <b/>
            <sz val="9"/>
            <color indexed="12"/>
            <rFont val="Tahoma"/>
            <family val="2"/>
          </rPr>
          <t xml:space="preserve">C/Información
</t>
        </r>
        <r>
          <rPr>
            <i/>
            <sz val="9"/>
            <color indexed="81"/>
            <rFont val="Tahoma"/>
            <family val="2"/>
          </rPr>
          <t>Si se modifica la información, volver a realizar la selección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14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14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14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14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14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15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15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15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15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15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16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16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16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16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16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17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17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17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17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17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18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18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18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18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18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E6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1. NACIONAL
2. EXTRANJERO</t>
        </r>
      </text>
    </comment>
    <comment ref="F6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1. SERVICIOS PROFESIONALES
2. ARRENDAMIENTO
3. OTROS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19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19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19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19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19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1A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1A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1A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1A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1A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1B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1B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1B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1B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1B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1C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1C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1C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1C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1C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1D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1D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1D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1D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1D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1E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1E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1E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1E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1E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1F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1F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1F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1F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1F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20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20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20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20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20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21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21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21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21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21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22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22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22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22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22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K6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 xml:space="preserve">Seleccionar la opción:
=&gt; </t>
        </r>
        <r>
          <rPr>
            <b/>
            <sz val="9"/>
            <color indexed="12"/>
            <rFont val="Tahoma"/>
            <family val="2"/>
          </rPr>
          <t xml:space="preserve">C/Información
</t>
        </r>
        <r>
          <rPr>
            <i/>
            <sz val="9"/>
            <color indexed="81"/>
            <rFont val="Tahoma"/>
            <family val="2"/>
          </rPr>
          <t>Si se modifica la información, volver a realizar la selección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23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23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23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23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23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24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24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24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24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24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25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25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25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25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25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26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26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26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26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26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27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27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27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27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27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28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28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28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28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28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29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29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29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29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29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2A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2A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2A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2A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2A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2B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2B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2B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2B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2B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Y16" authorId="0" shapeId="0" xr:uid="{00000000-0006-0000-2C00-000001000000}">
      <text>
        <r>
          <rPr>
            <b/>
            <sz val="8"/>
            <color indexed="81"/>
            <rFont val="Tahoma"/>
            <family val="2"/>
          </rPr>
          <t>ACTUALIZAR LOS I.N.C.P.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K6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 xml:space="preserve">Seleccionar la opción:
=&gt; </t>
        </r>
        <r>
          <rPr>
            <b/>
            <sz val="9"/>
            <color indexed="12"/>
            <rFont val="Tahoma"/>
            <family val="2"/>
          </rPr>
          <t xml:space="preserve">C/Información
</t>
        </r>
        <r>
          <rPr>
            <i/>
            <sz val="9"/>
            <color indexed="81"/>
            <rFont val="Tahoma"/>
            <family val="2"/>
          </rPr>
          <t>Si se modifica la información, volver a realizar la selección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Y16" authorId="0" shapeId="0" xr:uid="{00000000-0006-0000-2D00-000001000000}">
      <text>
        <r>
          <rPr>
            <b/>
            <sz val="8"/>
            <color indexed="81"/>
            <rFont val="Tahoma"/>
            <family val="2"/>
          </rPr>
          <t>ACTUALIZAR LOS I.N.C.P.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K6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 xml:space="preserve">Seleccionar la opción:
=&gt; </t>
        </r>
        <r>
          <rPr>
            <b/>
            <sz val="9"/>
            <color indexed="12"/>
            <rFont val="Tahoma"/>
            <family val="2"/>
          </rPr>
          <t xml:space="preserve">C/Información
</t>
        </r>
        <r>
          <rPr>
            <i/>
            <sz val="9"/>
            <color indexed="81"/>
            <rFont val="Tahoma"/>
            <family val="2"/>
          </rPr>
          <t>Si se modifica la información, volver a realizar la selección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K6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 xml:space="preserve">Seleccionar la opción:
=&gt; </t>
        </r>
        <r>
          <rPr>
            <b/>
            <sz val="9"/>
            <color indexed="12"/>
            <rFont val="Tahoma"/>
            <family val="2"/>
          </rPr>
          <t xml:space="preserve">C/Información
</t>
        </r>
        <r>
          <rPr>
            <i/>
            <sz val="9"/>
            <color indexed="81"/>
            <rFont val="Tahoma"/>
            <family val="2"/>
          </rPr>
          <t>Si se modifica la información, volver a realizar la selección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K6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 xml:space="preserve">Seleccionar la opción:
=&gt; </t>
        </r>
        <r>
          <rPr>
            <b/>
            <sz val="9"/>
            <color indexed="12"/>
            <rFont val="Tahoma"/>
            <family val="2"/>
          </rPr>
          <t xml:space="preserve">C/Información
</t>
        </r>
        <r>
          <rPr>
            <i/>
            <sz val="9"/>
            <color indexed="81"/>
            <rFont val="Tahoma"/>
            <family val="2"/>
          </rPr>
          <t>Si se modifica la información, volver a realizar la selección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K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Seleccionar la opción:
=&gt; </t>
        </r>
        <r>
          <rPr>
            <b/>
            <sz val="9"/>
            <color indexed="12"/>
            <rFont val="Tahoma"/>
            <family val="2"/>
          </rPr>
          <t xml:space="preserve">C/Información
</t>
        </r>
        <r>
          <rPr>
            <i/>
            <sz val="9"/>
            <color indexed="81"/>
            <rFont val="Tahoma"/>
            <family val="2"/>
          </rPr>
          <t>Si se modifica la información, volver a realizar la selección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K6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 xml:space="preserve">Seleccionar la opción:
=&gt; </t>
        </r>
        <r>
          <rPr>
            <b/>
            <sz val="9"/>
            <color indexed="12"/>
            <rFont val="Tahoma"/>
            <family val="2"/>
          </rPr>
          <t xml:space="preserve">C/Información
</t>
        </r>
        <r>
          <rPr>
            <i/>
            <sz val="9"/>
            <color indexed="81"/>
            <rFont val="Tahoma"/>
            <family val="2"/>
          </rPr>
          <t>Si se modifica la información, volver a realizar la selección</t>
        </r>
      </text>
    </comment>
  </commentList>
</comments>
</file>

<file path=xl/sharedStrings.xml><?xml version="1.0" encoding="utf-8"?>
<sst xmlns="http://schemas.openxmlformats.org/spreadsheetml/2006/main" count="3709" uniqueCount="264">
  <si>
    <t>Ingresos:</t>
  </si>
  <si>
    <t>Fecha</t>
  </si>
  <si>
    <t>I.V.A.</t>
  </si>
  <si>
    <t>Total</t>
  </si>
  <si>
    <t>Egresos</t>
  </si>
  <si>
    <t xml:space="preserve"> </t>
  </si>
  <si>
    <t>C  o n c e p t o</t>
  </si>
  <si>
    <t>Ingresos acumulables cobrados</t>
  </si>
  <si>
    <t>Menos:</t>
  </si>
  <si>
    <t xml:space="preserve">Pérdidas fiscales </t>
  </si>
  <si>
    <t>Igual:</t>
  </si>
  <si>
    <t>Base para el pago provisional</t>
  </si>
  <si>
    <t>Excedente del límite inferior</t>
  </si>
  <si>
    <t>Por:</t>
  </si>
  <si>
    <t>% sobre exedente del límite inferior</t>
  </si>
  <si>
    <t>Impuesto marginal</t>
  </si>
  <si>
    <t>Más:</t>
  </si>
  <si>
    <t>Cuota fija</t>
  </si>
  <si>
    <t>Igual</t>
  </si>
  <si>
    <t>Saldo a cargo o a favor</t>
  </si>
  <si>
    <t xml:space="preserve">I.V.A. Cobrado </t>
  </si>
  <si>
    <t>Retenciones</t>
  </si>
  <si>
    <t>I.V.A. Acreditable</t>
  </si>
  <si>
    <t>R.F.C.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</si>
  <si>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</si>
  <si>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</si>
  <si>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</si>
  <si>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</si>
  <si>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</si>
  <si>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</si>
  <si>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</si>
  <si>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</si>
  <si>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</si>
  <si>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</si>
  <si>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</si>
  <si>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</si>
  <si>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IMPUESTOS</t>
  </si>
  <si>
    <t>NOMBRE:</t>
  </si>
  <si>
    <t>AÑO:</t>
  </si>
  <si>
    <t>LIMITE INFERIOR</t>
  </si>
  <si>
    <t>LIMITE SUPERIOR</t>
  </si>
  <si>
    <t>CUOTA FIJA</t>
  </si>
  <si>
    <t>% S/EXCEDENTE DEL L.I.</t>
  </si>
  <si>
    <t>Nombre</t>
  </si>
  <si>
    <t>Apellido Paterno</t>
  </si>
  <si>
    <t>Apellido Materno</t>
  </si>
  <si>
    <t>DATOS GENERALES</t>
  </si>
  <si>
    <t>IMPORTE</t>
  </si>
  <si>
    <t xml:space="preserve">Folio 001  </t>
  </si>
  <si>
    <t xml:space="preserve">Folio 002  </t>
  </si>
  <si>
    <t xml:space="preserve">Folio 003  </t>
  </si>
  <si>
    <t xml:space="preserve">Folio 004  </t>
  </si>
  <si>
    <t xml:space="preserve">Folio 005  </t>
  </si>
  <si>
    <t xml:space="preserve">Folio 006  </t>
  </si>
  <si>
    <t xml:space="preserve">Folio 007  </t>
  </si>
  <si>
    <t xml:space="preserve">Folio 008  </t>
  </si>
  <si>
    <t xml:space="preserve">Folio 009  </t>
  </si>
  <si>
    <t xml:space="preserve">Folio 010  </t>
  </si>
  <si>
    <t xml:space="preserve">Folio 011  </t>
  </si>
  <si>
    <t xml:space="preserve">Folio 012  </t>
  </si>
  <si>
    <t xml:space="preserve">Folio 013  </t>
  </si>
  <si>
    <t xml:space="preserve">Folio 014  </t>
  </si>
  <si>
    <t xml:space="preserve">Folio 015  </t>
  </si>
  <si>
    <t xml:space="preserve">Folio 016  </t>
  </si>
  <si>
    <t xml:space="preserve">Folio 017  </t>
  </si>
  <si>
    <t xml:space="preserve">Folio 018  </t>
  </si>
  <si>
    <t xml:space="preserve">Folio 019  </t>
  </si>
  <si>
    <t xml:space="preserve">Folio 020  </t>
  </si>
  <si>
    <t xml:space="preserve">Folio 021  </t>
  </si>
  <si>
    <t xml:space="preserve">Folio 022  </t>
  </si>
  <si>
    <t xml:space="preserve">Folio 023  </t>
  </si>
  <si>
    <t xml:space="preserve">Folio 024  </t>
  </si>
  <si>
    <t>PTU pagada en el ejercicio 2008</t>
  </si>
  <si>
    <t>Impuesto a cargo</t>
  </si>
  <si>
    <t>Límite inferior</t>
  </si>
  <si>
    <t>I.S.R. Retenido por intereses</t>
  </si>
  <si>
    <t>Impuesto</t>
  </si>
  <si>
    <t>Impuesto reducido</t>
  </si>
  <si>
    <t>Concepto</t>
  </si>
  <si>
    <t>Deducciones autorizadas pagadas</t>
  </si>
  <si>
    <t>Pagos provisionales efectuados con anterioridad</t>
  </si>
  <si>
    <t>10% de retención por personal morales</t>
  </si>
  <si>
    <t>Impuesto a cargo del mes</t>
  </si>
  <si>
    <t>I.V.A. a cargo o a favor del periodo</t>
  </si>
  <si>
    <t>Saldo a favor pendiente de acreditar</t>
  </si>
  <si>
    <t>AÑO</t>
  </si>
  <si>
    <t xml:space="preserve">Valor de </t>
  </si>
  <si>
    <t>Meses</t>
  </si>
  <si>
    <t>Depreciación</t>
  </si>
  <si>
    <t>Saldo por</t>
  </si>
  <si>
    <t xml:space="preserve">I.N.P.C.  </t>
  </si>
  <si>
    <t xml:space="preserve">I.N.P.C. </t>
  </si>
  <si>
    <t>Factor</t>
  </si>
  <si>
    <t>%</t>
  </si>
  <si>
    <t>Adquisición</t>
  </si>
  <si>
    <t>de</t>
  </si>
  <si>
    <t>Acumulada al</t>
  </si>
  <si>
    <t>Redimir al</t>
  </si>
  <si>
    <t>Del Ejercicio</t>
  </si>
  <si>
    <t xml:space="preserve">FECHA DE  </t>
  </si>
  <si>
    <t xml:space="preserve">MITAD   </t>
  </si>
  <si>
    <t>Actualizada</t>
  </si>
  <si>
    <t xml:space="preserve">   DIA</t>
  </si>
  <si>
    <t xml:space="preserve">   MES</t>
  </si>
  <si>
    <t>C O N C E P T O</t>
  </si>
  <si>
    <t>Del Periodo</t>
  </si>
  <si>
    <t>Actualiz.</t>
  </si>
  <si>
    <t>EJERCICIO</t>
  </si>
  <si>
    <t xml:space="preserve"> A L T A</t>
  </si>
  <si>
    <t>MOBILIARIO Y EQUIPO DE OFICINA</t>
  </si>
  <si>
    <t>mensual</t>
  </si>
  <si>
    <t>CONSTRUCCIONES</t>
  </si>
  <si>
    <t>Subtotal</t>
  </si>
  <si>
    <t>EQUIPO DE TRANSPORTE</t>
  </si>
  <si>
    <t>EQUIPO DE COMPUTO</t>
  </si>
  <si>
    <t>OTROS</t>
  </si>
  <si>
    <t>uso</t>
  </si>
  <si>
    <t>M.O.I.</t>
  </si>
  <si>
    <t>T o t a l</t>
  </si>
  <si>
    <t>Depreciacion y amortizacion</t>
  </si>
  <si>
    <t>CELDAS COLOR AZUL</t>
  </si>
  <si>
    <t>Hipervinculo</t>
  </si>
  <si>
    <t>Formulas</t>
  </si>
  <si>
    <t>Ingresos cobrados</t>
  </si>
  <si>
    <t>Utilidad gravable</t>
  </si>
  <si>
    <t>Deducciones personales</t>
  </si>
  <si>
    <t>Base del impuesto</t>
  </si>
  <si>
    <t>Pagos provisionales</t>
  </si>
  <si>
    <t>Impuesto a cargo o a favor del ejercicio</t>
  </si>
  <si>
    <t>CALCULO ANUAL</t>
  </si>
  <si>
    <t>ANUAL</t>
  </si>
  <si>
    <t>MES</t>
  </si>
  <si>
    <t>INGRESOS</t>
  </si>
  <si>
    <t>EGRESOS</t>
  </si>
  <si>
    <t>DEL EJERCICIO</t>
  </si>
  <si>
    <t>DEL EJERCICIO X MES</t>
  </si>
  <si>
    <t>PEAF6903298H9</t>
  </si>
  <si>
    <t>Impuestos</t>
  </si>
  <si>
    <t>ISR. mensual por pagar</t>
  </si>
  <si>
    <t xml:space="preserve">          Resumen:</t>
  </si>
  <si>
    <t xml:space="preserve">          Detalle:</t>
  </si>
  <si>
    <t>Retención I.S.R.</t>
  </si>
  <si>
    <t>Retención I.V.A.</t>
  </si>
  <si>
    <t>GASTOS DE INSTALACION Y ORGANIZACIÓN</t>
  </si>
  <si>
    <t xml:space="preserve">TARIFA I.S.R. </t>
  </si>
  <si>
    <t>Arrendamiento</t>
  </si>
  <si>
    <t>TARIFAS DE  I.S.R.</t>
  </si>
  <si>
    <t>NOTA IMPORTANTE</t>
  </si>
  <si>
    <t>Catálogo de proveedores</t>
  </si>
  <si>
    <t>Tipo de Tercero</t>
  </si>
  <si>
    <t>Tipo de Operación</t>
  </si>
  <si>
    <t>FRANCISCO JAVIER PEREZ AGUAYO</t>
  </si>
  <si>
    <t>No.</t>
  </si>
  <si>
    <t>Referencia</t>
  </si>
  <si>
    <t>Base 16%</t>
  </si>
  <si>
    <t>Base 0%</t>
  </si>
  <si>
    <t>Base Exenta</t>
  </si>
  <si>
    <t/>
  </si>
  <si>
    <t>NACIONAL</t>
  </si>
  <si>
    <t>DECLARACION INFORMATIVA DE OPERACIONES CON TERCEROS</t>
  </si>
  <si>
    <t>Catálogo de Proveedores</t>
  </si>
  <si>
    <t>SERVICIOS PROFESIONALES</t>
  </si>
  <si>
    <t>LCP Francisco Javier Pérez Aguayo</t>
  </si>
  <si>
    <t>Datos de la Empresa</t>
  </si>
  <si>
    <t>Tablas y Tarifas de ISR</t>
  </si>
  <si>
    <t>Declaración del DIOT</t>
  </si>
  <si>
    <t>Ingresos y Egresos</t>
  </si>
  <si>
    <t>Seleccionar</t>
  </si>
  <si>
    <t>INGRESOS Y EGRESOS</t>
  </si>
  <si>
    <t>Captura</t>
  </si>
  <si>
    <t>Encabezados</t>
  </si>
  <si>
    <t>CONTIENEN FORMULAS</t>
  </si>
  <si>
    <t>SON PARA LA CAPTURA DE LA INFORMACION</t>
  </si>
  <si>
    <t>HIPERVINCULOS QUE TE PERMITEN CAMBIAR DE HOJA</t>
  </si>
  <si>
    <t>CELDAS DE TITULOS</t>
  </si>
  <si>
    <t>PTU pagada en el ejercicio</t>
  </si>
  <si>
    <t>OPCION</t>
  </si>
  <si>
    <t>Deducción opcional (arrendamiento)</t>
  </si>
  <si>
    <t>Listado1</t>
  </si>
  <si>
    <t>Listado2</t>
  </si>
  <si>
    <t>E</t>
  </si>
  <si>
    <t>Subsidio al Empleo</t>
  </si>
  <si>
    <t>I.E.P.S.</t>
  </si>
  <si>
    <t>Importe (I.S.R.)</t>
  </si>
  <si>
    <t>Base Exenta I.V.A.</t>
  </si>
  <si>
    <t>Base 0% I.V.A.</t>
  </si>
  <si>
    <t>Base 16% I.V.A.</t>
  </si>
  <si>
    <t>Reducccion</t>
  </si>
  <si>
    <t>Ingresos exentos</t>
  </si>
  <si>
    <t>Reduccción</t>
  </si>
  <si>
    <t>TOTAL ACUMULADO:</t>
  </si>
  <si>
    <t>Listado3</t>
  </si>
  <si>
    <t>Régimen Fiscal</t>
  </si>
  <si>
    <t>SUMA DEL MES:</t>
  </si>
  <si>
    <t>Total Acumulado Actividad Empresarial y Profesional</t>
  </si>
  <si>
    <t>Total Acumulado Arrendamiento de Inmuebles</t>
  </si>
  <si>
    <t>Suma del Mes Actividad Empresarial y Profesional</t>
  </si>
  <si>
    <t>Suma del Mes Arrendamiento de Inmuebles</t>
  </si>
  <si>
    <t>N/A para ISR Empresarial y P</t>
  </si>
  <si>
    <t>N/A para ISR Arrendamiento</t>
  </si>
  <si>
    <t>I.S.R. ACTIVIDAD EMPRESARIAL Y PROFESIONAL</t>
  </si>
  <si>
    <t>Actividad Empresarial y Profesional</t>
  </si>
  <si>
    <t>I.S.R. ARRENDAMIENTO DE INMUEBLES (USO O GOCE)</t>
  </si>
  <si>
    <t>I.S.R. DEL EJERCICIO</t>
  </si>
  <si>
    <t>Solicitud de o Compensación de I.V.A.</t>
  </si>
  <si>
    <t>Inversiones Empresarial y P</t>
  </si>
  <si>
    <t>Inversiones Arrendamiento</t>
  </si>
  <si>
    <t>CLAVE DE ACTIVACION:</t>
  </si>
  <si>
    <t>- La activación puede ser en cualquier momento -</t>
  </si>
  <si>
    <t>Al adquirir este programa uste tiene derecho a activar hasta 10 (diez) contribuyentes en el momento que usted lo requiera,</t>
  </si>
  <si>
    <t>TOTAL</t>
  </si>
  <si>
    <t xml:space="preserve">I.E.P.S. Cobrado </t>
  </si>
  <si>
    <t>I.E.P.S. Acreditable</t>
  </si>
  <si>
    <t>I.E.P.S. a cargo o a favor del periodo</t>
  </si>
  <si>
    <t>Solicitud de o Compensación de I.E.P.S.</t>
  </si>
  <si>
    <t>I.E.P.S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</si>
  <si>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</si>
  <si>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</si>
  <si>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</si>
  <si>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</si>
  <si>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</si>
  <si>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</si>
  <si>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</si>
  <si>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</si>
  <si>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</si>
  <si>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</si>
  <si>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</si>
  <si>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</si>
  <si>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Ingresos Empresarial y Profesional</t>
  </si>
  <si>
    <t>Ingresos Arrendamiento</t>
  </si>
  <si>
    <t>Egresos Empresarial y Profesional</t>
  </si>
  <si>
    <t>Egresos Arrendamiento</t>
  </si>
  <si>
    <t>I.S.R. Empresarial y Profesional</t>
  </si>
  <si>
    <t>I.S.R. Arrendamiento de Inmuebles</t>
  </si>
  <si>
    <t>Utilidad</t>
  </si>
  <si>
    <t>TOTAL Ingresos del Mes</t>
  </si>
  <si>
    <t>TOTAL Egresos del Mes</t>
  </si>
  <si>
    <t>RESUMEN</t>
  </si>
  <si>
    <t>Impuesto (Art. 96 LISR)</t>
  </si>
  <si>
    <t>Impuesto (Art. 152 LISR)</t>
  </si>
  <si>
    <t>ACTIVIDAD</t>
  </si>
  <si>
    <t>Activación RFC´s</t>
  </si>
  <si>
    <t>Solicitar clave de activación</t>
  </si>
  <si>
    <t>►</t>
  </si>
  <si>
    <t>Programa de Contabilidad Actividad Empresarial y Profesional</t>
  </si>
  <si>
    <t>Correo electrónico</t>
  </si>
  <si>
    <r>
      <t xml:space="preserve">ACTIVIDAD EMPRESARIAL Y PROFESIONAL </t>
    </r>
    <r>
      <rPr>
        <b/>
        <sz val="12"/>
        <color rgb="FF002060"/>
        <rFont val="Arial Narrow"/>
        <family val="2"/>
      </rPr>
      <t>( 1 )</t>
    </r>
  </si>
  <si>
    <r>
      <t xml:space="preserve">ARRENDAMIENTO </t>
    </r>
    <r>
      <rPr>
        <b/>
        <sz val="12"/>
        <color rgb="FF002060"/>
        <rFont val="Arial Narrow"/>
        <family val="2"/>
      </rPr>
      <t>( 2 )</t>
    </r>
  </si>
  <si>
    <r>
      <t xml:space="preserve">DEDUCCION CIEGA EN ARRENDAMIENTO </t>
    </r>
    <r>
      <rPr>
        <b/>
        <sz val="12"/>
        <color rgb="FF002060"/>
        <rFont val="Arial Narrow"/>
        <family val="2"/>
      </rPr>
      <t>( 1 )</t>
    </r>
  </si>
  <si>
    <r>
      <t xml:space="preserve">NO APLICA </t>
    </r>
    <r>
      <rPr>
        <b/>
        <sz val="12"/>
        <color rgb="FF002060"/>
        <rFont val="Arial Narrow"/>
        <family val="2"/>
      </rPr>
      <t>( 2 )</t>
    </r>
  </si>
  <si>
    <t>CONTACTO</t>
  </si>
  <si>
    <t>MENU</t>
  </si>
  <si>
    <t>CELDAS COLOR AMARILLO</t>
  </si>
  <si>
    <t>CELDAS COLOR AZUL CIELO</t>
  </si>
  <si>
    <t>CELDAS COLOR AZUL MARINO</t>
  </si>
  <si>
    <t>Sitio Web</t>
  </si>
  <si>
    <t>javierprz@contadorfiscal.mx</t>
  </si>
  <si>
    <t>www.contadorfiscal.mx</t>
  </si>
  <si>
    <t>SIMBOLOGIA Y COLOR DE LAS CELDAS</t>
  </si>
  <si>
    <t>Base 8% I.V.A.</t>
  </si>
  <si>
    <t>Base 8%</t>
  </si>
  <si>
    <t>-</t>
  </si>
  <si>
    <t>VERSIÓN DEMO</t>
  </si>
  <si>
    <t>(Funcionamiento completo al comprar)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</si>
</sst>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#,##0.00000"/>
    <numFmt numFmtId="165" formatCode="#,##0.0000"/>
  </numFmts>
  <fonts count="10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indexed="9"/>
      <name val="Arial Narrow"/>
      <family val="2"/>
    </font>
    <font>
      <b/>
      <u/>
      <sz val="11"/>
      <color indexed="9"/>
      <name val="Arial Narrow"/>
      <family val="2"/>
    </font>
    <font>
      <u/>
      <sz val="10"/>
      <color indexed="12"/>
      <name val="Arial"/>
      <family val="2"/>
    </font>
    <font>
      <b/>
      <sz val="12"/>
      <color indexed="9"/>
      <name val="Arial Narrow"/>
      <family val="2"/>
    </font>
    <font>
      <b/>
      <sz val="10"/>
      <color indexed="9"/>
      <name val="Arial Narrow"/>
      <family val="2"/>
    </font>
    <font>
      <sz val="10"/>
      <color indexed="9"/>
      <name val="Arial Narrow"/>
      <family val="2"/>
    </font>
    <font>
      <b/>
      <sz val="14"/>
      <color indexed="9"/>
      <name val="Arial Narrow"/>
      <family val="2"/>
    </font>
    <font>
      <b/>
      <sz val="11"/>
      <color indexed="18"/>
      <name val="Arial Narrow"/>
      <family val="2"/>
    </font>
    <font>
      <b/>
      <sz val="10"/>
      <color indexed="9"/>
      <name val="Arial"/>
      <family val="2"/>
    </font>
    <font>
      <sz val="10"/>
      <color indexed="18"/>
      <name val="Arial Narrow"/>
      <family val="2"/>
    </font>
    <font>
      <sz val="8"/>
      <name val="Arial"/>
      <family val="2"/>
    </font>
    <font>
      <b/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8"/>
      <color indexed="18"/>
      <name val="Arial"/>
      <family val="2"/>
    </font>
    <font>
      <b/>
      <sz val="9"/>
      <color indexed="81"/>
      <name val="Tahoma"/>
      <family val="2"/>
    </font>
    <font>
      <b/>
      <sz val="9"/>
      <color indexed="12"/>
      <name val="Tahoma"/>
      <family val="2"/>
    </font>
    <font>
      <i/>
      <sz val="9"/>
      <color indexed="81"/>
      <name val="Tahoma"/>
      <family val="2"/>
    </font>
    <font>
      <b/>
      <sz val="12"/>
      <color indexed="10"/>
      <name val="Arial Black"/>
      <family val="2"/>
    </font>
    <font>
      <b/>
      <sz val="10"/>
      <color indexed="18"/>
      <name val="Arial Narrow"/>
      <family val="2"/>
    </font>
    <font>
      <sz val="12"/>
      <color indexed="18"/>
      <name val="Arial Narrow"/>
      <family val="2"/>
    </font>
    <font>
      <sz val="11"/>
      <color indexed="18"/>
      <name val="Arial Narrow"/>
      <family val="2"/>
    </font>
    <font>
      <b/>
      <sz val="9"/>
      <color indexed="18"/>
      <name val="Arial Narrow"/>
      <family val="2"/>
    </font>
    <font>
      <b/>
      <sz val="12"/>
      <color indexed="18"/>
      <name val="Arial Narrow"/>
      <family val="2"/>
    </font>
    <font>
      <sz val="10"/>
      <color indexed="18"/>
      <name val="Arial"/>
      <family val="2"/>
    </font>
    <font>
      <sz val="16"/>
      <color indexed="18"/>
      <name val="Haettenschweiler"/>
      <family val="2"/>
    </font>
    <font>
      <b/>
      <sz val="14"/>
      <color indexed="18"/>
      <name val="Arial Narrow"/>
      <family val="2"/>
    </font>
    <font>
      <b/>
      <u/>
      <sz val="11"/>
      <color indexed="18"/>
      <name val="Arial Narrow"/>
      <family val="2"/>
    </font>
    <font>
      <b/>
      <sz val="16"/>
      <color indexed="18"/>
      <name val="Arial Narrow"/>
      <family val="2"/>
    </font>
    <font>
      <sz val="16"/>
      <color indexed="18"/>
      <name val="Arial Narrow"/>
      <family val="2"/>
    </font>
    <font>
      <sz val="14"/>
      <color indexed="18"/>
      <name val="Arial Narrow"/>
      <family val="2"/>
    </font>
    <font>
      <b/>
      <u/>
      <sz val="10"/>
      <color indexed="18"/>
      <name val="Arial Narrow"/>
      <family val="2"/>
    </font>
    <font>
      <b/>
      <sz val="12"/>
      <color indexed="18"/>
      <name val="Arial Black"/>
      <family val="2"/>
    </font>
    <font>
      <u/>
      <sz val="11"/>
      <color indexed="18"/>
      <name val="Arial Narrow"/>
      <family val="2"/>
    </font>
    <font>
      <b/>
      <i/>
      <sz val="10"/>
      <color indexed="9"/>
      <name val="Arial Narrow"/>
      <family val="2"/>
    </font>
    <font>
      <b/>
      <sz val="11"/>
      <color indexed="18"/>
      <name val="Century Gothic"/>
      <family val="2"/>
    </font>
    <font>
      <b/>
      <sz val="10"/>
      <color theme="0"/>
      <name val="Arial Narrow"/>
      <family val="2"/>
    </font>
    <font>
      <i/>
      <sz val="12"/>
      <color theme="0"/>
      <name val="Bookshelf Symbol 7"/>
      <charset val="2"/>
    </font>
    <font>
      <b/>
      <sz val="12"/>
      <color indexed="9"/>
      <name val="Arial"/>
      <family val="2"/>
    </font>
    <font>
      <sz val="10"/>
      <name val="Arial Narrow"/>
      <family val="2"/>
    </font>
    <font>
      <b/>
      <sz val="9"/>
      <color theme="0"/>
      <name val="Arial Narrow"/>
      <family val="2"/>
    </font>
    <font>
      <sz val="9"/>
      <name val="Arial Narrow"/>
      <family val="2"/>
    </font>
    <font>
      <sz val="9"/>
      <name val="Arial"/>
      <family val="2"/>
    </font>
    <font>
      <sz val="9"/>
      <color rgb="FF002060"/>
      <name val="Arial Narrow"/>
      <family val="2"/>
    </font>
    <font>
      <sz val="9"/>
      <color rgb="FF002060"/>
      <name val="Arial"/>
      <family val="2"/>
    </font>
    <font>
      <sz val="10"/>
      <color theme="0"/>
      <name val="Arial Narrow"/>
      <family val="2"/>
    </font>
    <font>
      <sz val="12"/>
      <color theme="0"/>
      <name val="Arial Narrow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3"/>
      <name val="Arial Narrow"/>
      <family val="2"/>
    </font>
    <font>
      <sz val="16"/>
      <color theme="3"/>
      <name val="Arial Narrow"/>
      <family val="2"/>
    </font>
    <font>
      <b/>
      <sz val="14"/>
      <color theme="0"/>
      <name val="Arial"/>
      <family val="2"/>
    </font>
    <font>
      <b/>
      <sz val="16"/>
      <color rgb="FF002060"/>
      <name val="Arial"/>
      <family val="2"/>
    </font>
    <font>
      <b/>
      <sz val="12"/>
      <color rgb="FF002060"/>
      <name val="Arial"/>
      <family val="2"/>
    </font>
    <font>
      <b/>
      <sz val="11"/>
      <color rgb="FF002060"/>
      <name val="Arial"/>
      <family val="2"/>
    </font>
    <font>
      <b/>
      <sz val="10"/>
      <color rgb="FF002060"/>
      <name val="Arial Narrow"/>
      <family val="2"/>
    </font>
    <font>
      <b/>
      <sz val="11"/>
      <color rgb="FF002060"/>
      <name val="Arial Narrow"/>
      <family val="2"/>
    </font>
    <font>
      <b/>
      <sz val="12"/>
      <color rgb="FF002060"/>
      <name val="Arial Narrow"/>
      <family val="2"/>
    </font>
    <font>
      <b/>
      <sz val="11"/>
      <color theme="3"/>
      <name val="Arial Narrow"/>
      <family val="2"/>
    </font>
    <font>
      <b/>
      <i/>
      <sz val="10"/>
      <color theme="3"/>
      <name val="Arial Narrow"/>
      <family val="2"/>
    </font>
    <font>
      <b/>
      <sz val="10.5"/>
      <color rgb="FF002060"/>
      <name val="Arial Narrow"/>
      <family val="2"/>
    </font>
    <font>
      <b/>
      <sz val="11"/>
      <color rgb="FF9C6500"/>
      <name val="Arial"/>
      <family val="2"/>
    </font>
    <font>
      <b/>
      <sz val="13"/>
      <color rgb="FF9C6500"/>
      <name val="Arial"/>
      <family val="2"/>
    </font>
    <font>
      <b/>
      <sz val="16"/>
      <color rgb="FF002060"/>
      <name val="Arial Narrow"/>
      <family val="2"/>
    </font>
    <font>
      <sz val="16"/>
      <color rgb="FF002060"/>
      <name val="Arial Narrow"/>
      <family val="2"/>
    </font>
    <font>
      <b/>
      <sz val="9"/>
      <color theme="3"/>
      <name val="Arial Narrow"/>
      <family val="2"/>
    </font>
    <font>
      <sz val="10"/>
      <color theme="3"/>
      <name val="Arial Narrow"/>
      <family val="2"/>
    </font>
    <font>
      <sz val="10"/>
      <name val="Arial"/>
      <family val="2"/>
    </font>
    <font>
      <b/>
      <sz val="10"/>
      <color theme="3"/>
      <name val="Arial"/>
      <family val="2"/>
    </font>
    <font>
      <b/>
      <sz val="12"/>
      <color theme="3"/>
      <name val="Arial Narrow"/>
      <family val="2"/>
    </font>
    <font>
      <sz val="10"/>
      <color theme="3"/>
      <name val="Arial"/>
      <family val="2"/>
    </font>
    <font>
      <b/>
      <sz val="11"/>
      <color theme="3"/>
      <name val="Arial"/>
      <family val="2"/>
    </font>
    <font>
      <b/>
      <sz val="11"/>
      <color indexed="9"/>
      <name val="Arial"/>
      <family val="2"/>
    </font>
    <font>
      <b/>
      <sz val="12"/>
      <color theme="0"/>
      <name val="Arial"/>
      <family val="2"/>
    </font>
    <font>
      <sz val="12"/>
      <color indexed="9"/>
      <name val="Arial"/>
      <family val="2"/>
    </font>
    <font>
      <b/>
      <sz val="14"/>
      <color rgb="FF002060"/>
      <name val="Arial Narrow"/>
      <family val="2"/>
    </font>
    <font>
      <sz val="10"/>
      <color rgb="FF002060"/>
      <name val="Arial Narrow"/>
      <family val="2"/>
    </font>
    <font>
      <sz val="9"/>
      <color theme="3"/>
      <name val="Arial Narrow"/>
      <family val="2"/>
    </font>
    <font>
      <sz val="14"/>
      <color rgb="FF002060"/>
      <name val="Arial"/>
      <family val="2"/>
    </font>
    <font>
      <sz val="12"/>
      <color rgb="FF002060"/>
      <name val="Arial Narrow"/>
      <family val="2"/>
    </font>
    <font>
      <b/>
      <u/>
      <sz val="10"/>
      <color rgb="FF002060"/>
      <name val="Arial Narrow"/>
      <family val="2"/>
    </font>
    <font>
      <sz val="14"/>
      <color rgb="FF002060"/>
      <name val="Arial Narrow"/>
      <family val="2"/>
    </font>
    <font>
      <b/>
      <u/>
      <sz val="16"/>
      <color rgb="FF002060"/>
      <name val="Arial Narrow"/>
      <family val="2"/>
    </font>
    <font>
      <b/>
      <u/>
      <sz val="14"/>
      <color rgb="FF002060"/>
      <name val="Arial Narrow"/>
      <family val="2"/>
    </font>
    <font>
      <b/>
      <sz val="11"/>
      <color theme="0"/>
      <name val="Arial Narrow"/>
      <family val="2"/>
    </font>
    <font>
      <b/>
      <sz val="12"/>
      <color theme="0"/>
      <name val="Arial Narrow"/>
      <family val="2"/>
    </font>
  </fonts>
  <fills count="4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</patternFill>
    </fill>
    <fill>
      <patternFill patternType="solid">
        <fgColor rgb="FFD7FFFF"/>
        <bgColor indexed="64"/>
      </patternFill>
    </fill>
    <fill>
      <patternFill patternType="solid">
        <fgColor rgb="FFDCFFFF"/>
        <bgColor indexed="64"/>
      </patternFill>
    </fill>
    <fill>
      <patternFill patternType="solid">
        <fgColor theme="5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4" tint="0.59999389629810485"/>
      </left>
      <right style="thin">
        <color theme="4" tint="0.59999389629810485"/>
      </right>
      <top style="thin">
        <color theme="4" tint="0.59999389629810485"/>
      </top>
      <bottom style="thin">
        <color theme="4" tint="0.59999389629810485"/>
      </bottom>
      <diagonal/>
    </border>
    <border>
      <left style="thin">
        <color theme="4" tint="0.59999389629810485"/>
      </left>
      <right style="thin">
        <color theme="4" tint="0.59999389629810485"/>
      </right>
      <top style="thin">
        <color theme="4" tint="0.59999389629810485"/>
      </top>
      <bottom/>
      <diagonal/>
    </border>
    <border>
      <left style="thin">
        <color theme="4" tint="0.59999389629810485"/>
      </left>
      <right style="thin">
        <color theme="4" tint="0.59999389629810485"/>
      </right>
      <top/>
      <bottom style="thin">
        <color theme="4" tint="0.59999389629810485"/>
      </bottom>
      <diagonal/>
    </border>
    <border>
      <left style="thin">
        <color theme="8" tint="0.59999389629810485"/>
      </left>
      <right style="thin">
        <color theme="8" tint="0.59999389629810485"/>
      </right>
      <top style="thin">
        <color theme="8" tint="0.59999389629810485"/>
      </top>
      <bottom style="thin">
        <color theme="8" tint="0.59999389629810485"/>
      </bottom>
      <diagonal/>
    </border>
    <border>
      <left style="thin">
        <color theme="8" tint="0.59999389629810485"/>
      </left>
      <right/>
      <top style="thin">
        <color theme="8" tint="0.59999389629810485"/>
      </top>
      <bottom style="thin">
        <color theme="8" tint="0.59999389629810485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8" tint="0.59999389629810485"/>
      </left>
      <right style="thin">
        <color theme="8" tint="0.59999389629810485"/>
      </right>
      <top/>
      <bottom style="thin">
        <color theme="8" tint="0.59999389629810485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/>
      <bottom/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 style="thin">
        <color theme="3"/>
      </left>
      <right style="thin">
        <color theme="3"/>
      </right>
      <top/>
      <bottom style="thin">
        <color theme="4" tint="0.59999389629810485"/>
      </bottom>
      <diagonal/>
    </border>
    <border>
      <left style="thin">
        <color theme="8" tint="0.59999389629810485"/>
      </left>
      <right style="thin">
        <color theme="8" tint="0.59999389629810485"/>
      </right>
      <top style="thin">
        <color theme="8" tint="0.59999389629810485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8" tint="0.59999389629810485"/>
      </left>
      <right/>
      <top/>
      <bottom style="thin">
        <color theme="8" tint="0.59999389629810485"/>
      </bottom>
      <diagonal/>
    </border>
    <border>
      <left style="medium">
        <color theme="3"/>
      </left>
      <right style="medium">
        <color theme="3"/>
      </right>
      <top style="medium">
        <color theme="3"/>
      </top>
      <bottom style="medium">
        <color theme="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/>
      <diagonal/>
    </border>
    <border>
      <left/>
      <right/>
      <top style="thin">
        <color theme="8" tint="0.59999389629810485"/>
      </top>
      <bottom/>
      <diagonal/>
    </border>
  </borders>
  <cellStyleXfs count="49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13" applyNumberFormat="0" applyFill="0" applyAlignment="0" applyProtection="0"/>
    <xf numFmtId="0" fontId="51" fillId="0" borderId="14" applyNumberFormat="0" applyFill="0" applyAlignment="0" applyProtection="0"/>
    <xf numFmtId="0" fontId="52" fillId="0" borderId="15" applyNumberFormat="0" applyFill="0" applyAlignment="0" applyProtection="0"/>
    <xf numFmtId="0" fontId="52" fillId="0" borderId="0" applyNumberFormat="0" applyFill="0" applyBorder="0" applyAlignment="0" applyProtection="0"/>
    <xf numFmtId="0" fontId="53" fillId="8" borderId="0" applyNumberFormat="0" applyBorder="0" applyAlignment="0" applyProtection="0"/>
    <xf numFmtId="0" fontId="54" fillId="9" borderId="0" applyNumberFormat="0" applyBorder="0" applyAlignment="0" applyProtection="0"/>
    <xf numFmtId="0" fontId="55" fillId="10" borderId="0" applyNumberFormat="0" applyBorder="0" applyAlignment="0" applyProtection="0"/>
    <xf numFmtId="0" fontId="56" fillId="11" borderId="16" applyNumberFormat="0" applyAlignment="0" applyProtection="0"/>
    <xf numFmtId="0" fontId="57" fillId="12" borderId="17" applyNumberFormat="0" applyAlignment="0" applyProtection="0"/>
    <xf numFmtId="0" fontId="58" fillId="12" borderId="16" applyNumberFormat="0" applyAlignment="0" applyProtection="0"/>
    <xf numFmtId="0" fontId="59" fillId="0" borderId="18" applyNumberFormat="0" applyFill="0" applyAlignment="0" applyProtection="0"/>
    <xf numFmtId="0" fontId="60" fillId="13" borderId="19" applyNumberFormat="0" applyAlignment="0" applyProtection="0"/>
    <xf numFmtId="0" fontId="61" fillId="0" borderId="0" applyNumberFormat="0" applyFill="0" applyBorder="0" applyAlignment="0" applyProtection="0"/>
    <xf numFmtId="0" fontId="62" fillId="0" borderId="20" applyNumberFormat="0" applyFill="0" applyAlignment="0" applyProtection="0"/>
    <xf numFmtId="0" fontId="63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63" fillId="17" borderId="0" applyNumberFormat="0" applyBorder="0" applyAlignment="0" applyProtection="0"/>
    <xf numFmtId="0" fontId="63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63" fillId="21" borderId="0" applyNumberFormat="0" applyBorder="0" applyAlignment="0" applyProtection="0"/>
    <xf numFmtId="0" fontId="63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63" fillId="25" borderId="0" applyNumberFormat="0" applyBorder="0" applyAlignment="0" applyProtection="0"/>
    <xf numFmtId="0" fontId="63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63" fillId="29" borderId="0" applyNumberFormat="0" applyBorder="0" applyAlignment="0" applyProtection="0"/>
    <xf numFmtId="0" fontId="63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63" fillId="33" borderId="0" applyNumberFormat="0" applyBorder="0" applyAlignment="0" applyProtection="0"/>
    <xf numFmtId="0" fontId="63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63" fillId="37" borderId="0" applyNumberFormat="0" applyBorder="0" applyAlignment="0" applyProtection="0"/>
    <xf numFmtId="0" fontId="64" fillId="38" borderId="0" applyFont="0" applyBorder="0" applyAlignment="0">
      <alignment horizontal="center" vertical="center"/>
      <protection hidden="1"/>
    </xf>
    <xf numFmtId="0" fontId="74" fillId="42" borderId="24" applyNumberFormat="0" applyFont="0" applyAlignment="0" applyProtection="0">
      <alignment horizontal="center" vertical="center"/>
      <protection hidden="1"/>
    </xf>
    <xf numFmtId="0" fontId="36" fillId="7" borderId="0" applyFont="0" applyAlignment="0">
      <alignment horizontal="center" vertical="center"/>
      <protection hidden="1"/>
    </xf>
    <xf numFmtId="4" fontId="80" fillId="41" borderId="7" applyNumberFormat="0" applyAlignment="0">
      <protection hidden="1"/>
    </xf>
    <xf numFmtId="0" fontId="82" fillId="40" borderId="48" applyNumberFormat="0" applyFont="0" applyAlignment="0" applyProtection="0"/>
    <xf numFmtId="15" fontId="83" fillId="41" borderId="0" applyNumberFormat="0" applyFont="0" applyBorder="0" applyAlignment="0">
      <alignment vertical="center"/>
      <protection hidden="1"/>
    </xf>
  </cellStyleXfs>
  <cellXfs count="290">
    <xf numFmtId="0" fontId="0" fillId="0" borderId="0" xfId="0"/>
    <xf numFmtId="4" fontId="20" fillId="2" borderId="0" xfId="0" applyNumberFormat="1" applyFont="1" applyFill="1" applyProtection="1">
      <protection hidden="1"/>
    </xf>
    <xf numFmtId="0" fontId="10" fillId="2" borderId="0" xfId="0" applyFont="1" applyFill="1" applyBorder="1" applyAlignment="1" applyProtection="1">
      <alignment vertical="center"/>
      <protection hidden="1"/>
    </xf>
    <xf numFmtId="0" fontId="10" fillId="2" borderId="0" xfId="0" applyFont="1" applyFill="1" applyAlignment="1" applyProtection="1">
      <alignment horizontal="right" vertical="center"/>
      <protection hidden="1"/>
    </xf>
    <xf numFmtId="0" fontId="10" fillId="2" borderId="0" xfId="0" applyFont="1" applyFill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6" fillId="2" borderId="0" xfId="0" applyFont="1" applyFill="1" applyAlignment="1" applyProtection="1">
      <alignment vertical="center"/>
      <protection hidden="1"/>
    </xf>
    <xf numFmtId="0" fontId="10" fillId="2" borderId="0" xfId="0" applyFont="1" applyFill="1" applyAlignment="1" applyProtection="1">
      <alignment vertical="center"/>
      <protection hidden="1"/>
    </xf>
    <xf numFmtId="0" fontId="10" fillId="2" borderId="0" xfId="0" applyFont="1" applyFill="1" applyAlignment="1" applyProtection="1">
      <protection hidden="1"/>
    </xf>
    <xf numFmtId="0" fontId="25" fillId="2" borderId="0" xfId="0" applyFont="1" applyFill="1" applyAlignment="1" applyProtection="1">
      <protection hidden="1"/>
    </xf>
    <xf numFmtId="0" fontId="25" fillId="2" borderId="0" xfId="0" applyFont="1" applyFill="1" applyBorder="1" applyAlignment="1" applyProtection="1">
      <alignment vertical="center"/>
      <protection hidden="1"/>
    </xf>
    <xf numFmtId="0" fontId="25" fillId="2" borderId="0" xfId="0" applyFont="1" applyFill="1" applyAlignment="1" applyProtection="1">
      <alignment vertical="center"/>
      <protection hidden="1"/>
    </xf>
    <xf numFmtId="0" fontId="10" fillId="2" borderId="0" xfId="0" applyFont="1" applyFill="1" applyAlignment="1" applyProtection="1">
      <alignment horizontal="left" vertical="center"/>
      <protection hidden="1"/>
    </xf>
    <xf numFmtId="0" fontId="12" fillId="2" borderId="0" xfId="0" applyFont="1" applyFill="1" applyProtection="1">
      <protection hidden="1"/>
    </xf>
    <xf numFmtId="0" fontId="27" fillId="2" borderId="0" xfId="0" applyFont="1" applyFill="1" applyAlignment="1" applyProtection="1">
      <alignment vertical="center"/>
      <protection hidden="1"/>
    </xf>
    <xf numFmtId="0" fontId="26" fillId="2" borderId="0" xfId="0" applyFont="1" applyFill="1" applyProtection="1">
      <protection hidden="1"/>
    </xf>
    <xf numFmtId="0" fontId="10" fillId="2" borderId="0" xfId="0" applyFont="1" applyFill="1" applyProtection="1">
      <protection hidden="1"/>
    </xf>
    <xf numFmtId="4" fontId="12" fillId="2" borderId="0" xfId="2" applyNumberFormat="1" applyFont="1" applyFill="1" applyProtection="1">
      <protection hidden="1"/>
    </xf>
    <xf numFmtId="0" fontId="29" fillId="2" borderId="0" xfId="0" applyFont="1" applyFill="1" applyAlignment="1" applyProtection="1">
      <alignment vertical="center"/>
      <protection hidden="1"/>
    </xf>
    <xf numFmtId="0" fontId="25" fillId="2" borderId="0" xfId="0" applyFont="1" applyFill="1" applyAlignment="1" applyProtection="1">
      <alignment horizontal="center" vertical="center"/>
      <protection hidden="1"/>
    </xf>
    <xf numFmtId="15" fontId="30" fillId="2" borderId="0" xfId="0" applyNumberFormat="1" applyFont="1" applyFill="1" applyAlignment="1" applyProtection="1">
      <protection hidden="1"/>
    </xf>
    <xf numFmtId="4" fontId="12" fillId="2" borderId="0" xfId="0" applyNumberFormat="1" applyFont="1" applyFill="1" applyProtection="1">
      <protection hidden="1"/>
    </xf>
    <xf numFmtId="15" fontId="31" fillId="2" borderId="0" xfId="0" applyNumberFormat="1" applyFont="1" applyFill="1" applyAlignment="1" applyProtection="1">
      <protection hidden="1"/>
    </xf>
    <xf numFmtId="15" fontId="12" fillId="2" borderId="0" xfId="0" applyNumberFormat="1" applyFont="1" applyFill="1" applyAlignment="1" applyProtection="1">
      <protection hidden="1"/>
    </xf>
    <xf numFmtId="15" fontId="12" fillId="2" borderId="0" xfId="0" applyNumberFormat="1" applyFont="1" applyFill="1" applyBorder="1" applyAlignment="1" applyProtection="1">
      <protection hidden="1"/>
    </xf>
    <xf numFmtId="0" fontId="12" fillId="2" borderId="0" xfId="0" applyFont="1" applyFill="1" applyBorder="1" applyProtection="1">
      <protection hidden="1"/>
    </xf>
    <xf numFmtId="4" fontId="12" fillId="2" borderId="0" xfId="2" applyNumberFormat="1" applyFont="1" applyFill="1" applyAlignment="1" applyProtection="1">
      <protection hidden="1"/>
    </xf>
    <xf numFmtId="0" fontId="12" fillId="2" borderId="0" xfId="0" applyFont="1" applyFill="1" applyBorder="1" applyAlignment="1" applyProtection="1">
      <alignment horizontal="center"/>
      <protection hidden="1"/>
    </xf>
    <xf numFmtId="4" fontId="12" fillId="2" borderId="0" xfId="2" applyNumberFormat="1" applyFont="1" applyFill="1" applyBorder="1" applyProtection="1">
      <protection hidden="1"/>
    </xf>
    <xf numFmtId="15" fontId="12" fillId="2" borderId="0" xfId="0" applyNumberFormat="1" applyFont="1" applyFill="1" applyAlignment="1" applyProtection="1">
      <alignment horizontal="center"/>
      <protection hidden="1"/>
    </xf>
    <xf numFmtId="3" fontId="12" fillId="2" borderId="0" xfId="0" applyNumberFormat="1" applyFont="1" applyFill="1" applyProtection="1">
      <protection hidden="1"/>
    </xf>
    <xf numFmtId="1" fontId="12" fillId="2" borderId="0" xfId="0" applyNumberFormat="1" applyFont="1" applyFill="1" applyProtection="1">
      <protection hidden="1"/>
    </xf>
    <xf numFmtId="164" fontId="12" fillId="2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4" fontId="21" fillId="2" borderId="0" xfId="0" applyNumberFormat="1" applyFont="1" applyFill="1" applyProtection="1">
      <protection hidden="1"/>
    </xf>
    <xf numFmtId="3" fontId="21" fillId="2" borderId="0" xfId="0" applyNumberFormat="1" applyFont="1" applyFill="1" applyProtection="1">
      <protection hidden="1"/>
    </xf>
    <xf numFmtId="3" fontId="12" fillId="2" borderId="0" xfId="0" applyNumberFormat="1" applyFont="1" applyFill="1" applyProtection="1">
      <protection hidden="1"/>
    </xf>
    <xf numFmtId="1" fontId="12" fillId="2" borderId="0" xfId="0" applyNumberFormat="1" applyFont="1" applyFill="1" applyProtection="1">
      <protection hidden="1"/>
    </xf>
    <xf numFmtId="4" fontId="12" fillId="2" borderId="0" xfId="0" applyNumberFormat="1" applyFont="1" applyFill="1" applyProtection="1">
      <protection hidden="1"/>
    </xf>
    <xf numFmtId="3" fontId="33" fillId="2" borderId="0" xfId="0" applyNumberFormat="1" applyFont="1" applyFill="1" applyAlignment="1" applyProtection="1">
      <alignment horizontal="left"/>
      <protection hidden="1"/>
    </xf>
    <xf numFmtId="165" fontId="12" fillId="2" borderId="1" xfId="0" applyNumberFormat="1" applyFont="1" applyFill="1" applyBorder="1" applyAlignment="1" applyProtection="1">
      <alignment horizontal="right"/>
      <protection hidden="1"/>
    </xf>
    <xf numFmtId="165" fontId="12" fillId="2" borderId="1" xfId="0" applyNumberFormat="1" applyFont="1" applyFill="1" applyBorder="1" applyProtection="1">
      <protection hidden="1"/>
    </xf>
    <xf numFmtId="165" fontId="12" fillId="2" borderId="1" xfId="2" applyNumberFormat="1" applyFont="1" applyFill="1" applyBorder="1" applyProtection="1">
      <protection hidden="1"/>
    </xf>
    <xf numFmtId="4" fontId="21" fillId="2" borderId="0" xfId="0" applyNumberFormat="1" applyFont="1" applyFill="1" applyAlignment="1" applyProtection="1">
      <alignment horizontal="center"/>
      <protection hidden="1"/>
    </xf>
    <xf numFmtId="4" fontId="21" fillId="2" borderId="2" xfId="0" applyNumberFormat="1" applyFont="1" applyFill="1" applyBorder="1" applyProtection="1">
      <protection hidden="1"/>
    </xf>
    <xf numFmtId="1" fontId="21" fillId="2" borderId="2" xfId="0" applyNumberFormat="1" applyFont="1" applyFill="1" applyBorder="1" applyProtection="1">
      <protection hidden="1"/>
    </xf>
    <xf numFmtId="164" fontId="21" fillId="2" borderId="2" xfId="0" applyNumberFormat="1" applyFont="1" applyFill="1" applyBorder="1" applyProtection="1">
      <protection hidden="1"/>
    </xf>
    <xf numFmtId="165" fontId="21" fillId="2" borderId="2" xfId="0" applyNumberFormat="1" applyFont="1" applyFill="1" applyBorder="1" applyAlignment="1" applyProtection="1">
      <alignment horizontal="right"/>
      <protection hidden="1"/>
    </xf>
    <xf numFmtId="3" fontId="12" fillId="2" borderId="0" xfId="0" applyNumberFormat="1" applyFont="1" applyFill="1" applyBorder="1" applyProtection="1">
      <protection hidden="1"/>
    </xf>
    <xf numFmtId="1" fontId="12" fillId="2" borderId="0" xfId="0" applyNumberFormat="1" applyFont="1" applyFill="1" applyBorder="1" applyProtection="1">
      <protection hidden="1"/>
    </xf>
    <xf numFmtId="4" fontId="12" fillId="2" borderId="0" xfId="0" applyNumberFormat="1" applyFont="1" applyFill="1" applyBorder="1" applyProtection="1">
      <protection hidden="1"/>
    </xf>
    <xf numFmtId="164" fontId="12" fillId="2" borderId="0" xfId="0" applyNumberFormat="1" applyFont="1" applyFill="1" applyBorder="1" applyProtection="1">
      <protection hidden="1"/>
    </xf>
    <xf numFmtId="165" fontId="12" fillId="2" borderId="0" xfId="0" applyNumberFormat="1" applyFont="1" applyFill="1" applyBorder="1" applyProtection="1">
      <protection hidden="1"/>
    </xf>
    <xf numFmtId="165" fontId="12" fillId="2" borderId="3" xfId="0" applyNumberFormat="1" applyFont="1" applyFill="1" applyBorder="1" applyAlignment="1" applyProtection="1">
      <alignment horizontal="center"/>
      <protection hidden="1"/>
    </xf>
    <xf numFmtId="165" fontId="12" fillId="2" borderId="4" xfId="0" applyNumberFormat="1" applyFont="1" applyFill="1" applyBorder="1" applyAlignment="1" applyProtection="1">
      <alignment horizontal="center"/>
      <protection hidden="1"/>
    </xf>
    <xf numFmtId="165" fontId="12" fillId="2" borderId="5" xfId="0" applyNumberFormat="1" applyFont="1" applyFill="1" applyBorder="1" applyAlignment="1" applyProtection="1">
      <alignment horizontal="center"/>
      <protection hidden="1"/>
    </xf>
    <xf numFmtId="4" fontId="12" fillId="2" borderId="0" xfId="0" applyNumberFormat="1" applyFont="1" applyFill="1" applyAlignment="1" applyProtection="1">
      <alignment horizontal="left"/>
      <protection hidden="1"/>
    </xf>
    <xf numFmtId="165" fontId="12" fillId="2" borderId="0" xfId="0" applyNumberFormat="1" applyFont="1" applyFill="1" applyAlignment="1" applyProtection="1">
      <alignment horizontal="right"/>
      <protection hidden="1"/>
    </xf>
    <xf numFmtId="4" fontId="21" fillId="2" borderId="6" xfId="0" applyNumberFormat="1" applyFont="1" applyFill="1" applyBorder="1" applyAlignment="1" applyProtection="1">
      <protection hidden="1"/>
    </xf>
    <xf numFmtId="4" fontId="12" fillId="2" borderId="6" xfId="0" applyNumberFormat="1" applyFont="1" applyFill="1" applyBorder="1" applyAlignment="1" applyProtection="1">
      <alignment horizontal="left"/>
      <protection hidden="1"/>
    </xf>
    <xf numFmtId="3" fontId="12" fillId="2" borderId="1" xfId="0" applyNumberFormat="1" applyFont="1" applyFill="1" applyBorder="1" applyProtection="1">
      <protection hidden="1"/>
    </xf>
    <xf numFmtId="4" fontId="12" fillId="2" borderId="0" xfId="0" applyNumberFormat="1" applyFont="1" applyFill="1" applyAlignment="1" applyProtection="1">
      <alignment horizontal="center"/>
      <protection hidden="1"/>
    </xf>
    <xf numFmtId="15" fontId="28" fillId="2" borderId="0" xfId="0" applyNumberFormat="1" applyFont="1" applyFill="1" applyAlignment="1" applyProtection="1">
      <alignment horizontal="right"/>
      <protection hidden="1"/>
    </xf>
    <xf numFmtId="4" fontId="34" fillId="2" borderId="0" xfId="0" applyNumberFormat="1" applyFont="1" applyFill="1" applyProtection="1">
      <protection hidden="1"/>
    </xf>
    <xf numFmtId="15" fontId="32" fillId="2" borderId="0" xfId="0" quotePrefix="1" applyNumberFormat="1" applyFont="1" applyFill="1" applyAlignment="1" applyProtection="1">
      <alignment horizontal="center"/>
      <protection hidden="1"/>
    </xf>
    <xf numFmtId="4" fontId="21" fillId="2" borderId="0" xfId="0" applyNumberFormat="1" applyFont="1" applyFill="1" applyBorder="1" applyAlignment="1" applyProtection="1">
      <alignment horizontal="center" vertical="center"/>
      <protection hidden="1"/>
    </xf>
    <xf numFmtId="0" fontId="21" fillId="2" borderId="0" xfId="0" applyFont="1" applyFill="1" applyBorder="1" applyAlignment="1" applyProtection="1">
      <alignment horizontal="center" vertical="center"/>
      <protection hidden="1"/>
    </xf>
    <xf numFmtId="4" fontId="21" fillId="2" borderId="7" xfId="0" applyNumberFormat="1" applyFont="1" applyFill="1" applyBorder="1" applyProtection="1">
      <protection hidden="1"/>
    </xf>
    <xf numFmtId="15" fontId="12" fillId="2" borderId="0" xfId="0" applyNumberFormat="1" applyFont="1" applyFill="1" applyBorder="1" applyAlignment="1" applyProtection="1">
      <alignment horizontal="center"/>
      <protection hidden="1"/>
    </xf>
    <xf numFmtId="0" fontId="35" fillId="2" borderId="0" xfId="0" applyFont="1" applyFill="1" applyAlignment="1" applyProtection="1">
      <alignment vertical="center"/>
      <protection hidden="1"/>
    </xf>
    <xf numFmtId="0" fontId="23" fillId="2" borderId="0" xfId="0" applyFont="1" applyFill="1" applyAlignment="1" applyProtection="1">
      <alignment vertical="center"/>
      <protection hidden="1"/>
    </xf>
    <xf numFmtId="0" fontId="24" fillId="2" borderId="0" xfId="0" applyFont="1" applyFill="1" applyAlignment="1" applyProtection="1">
      <protection hidden="1"/>
    </xf>
    <xf numFmtId="0" fontId="10" fillId="2" borderId="0" xfId="0" applyFont="1" applyFill="1" applyAlignment="1" applyProtection="1">
      <alignment horizontal="center"/>
      <protection hidden="1"/>
    </xf>
    <xf numFmtId="0" fontId="10" fillId="2" borderId="0" xfId="0" applyFont="1" applyFill="1" applyBorder="1" applyAlignment="1" applyProtection="1">
      <alignment vertical="center"/>
      <protection hidden="1"/>
    </xf>
    <xf numFmtId="15" fontId="28" fillId="2" borderId="0" xfId="0" applyNumberFormat="1" applyFont="1" applyFill="1" applyAlignment="1" applyProtection="1">
      <protection hidden="1"/>
    </xf>
    <xf numFmtId="0" fontId="8" fillId="2" borderId="0" xfId="0" applyFont="1" applyFill="1" applyBorder="1" applyAlignment="1" applyProtection="1">
      <alignment horizontal="center" vertical="center"/>
      <protection hidden="1"/>
    </xf>
    <xf numFmtId="165" fontId="12" fillId="2" borderId="3" xfId="0" applyNumberFormat="1" applyFont="1" applyFill="1" applyBorder="1" applyProtection="1">
      <protection hidden="1"/>
    </xf>
    <xf numFmtId="165" fontId="21" fillId="2" borderId="8" xfId="0" applyNumberFormat="1" applyFont="1" applyFill="1" applyBorder="1" applyAlignment="1" applyProtection="1">
      <alignment horizontal="center"/>
      <protection hidden="1"/>
    </xf>
    <xf numFmtId="165" fontId="21" fillId="2" borderId="9" xfId="0" applyNumberFormat="1" applyFont="1" applyFill="1" applyBorder="1" applyAlignment="1" applyProtection="1">
      <alignment horizontal="center"/>
      <protection hidden="1"/>
    </xf>
    <xf numFmtId="165" fontId="21" fillId="2" borderId="10" xfId="0" applyNumberFormat="1" applyFont="1" applyFill="1" applyBorder="1" applyAlignment="1" applyProtection="1">
      <alignment horizontal="center"/>
      <protection hidden="1"/>
    </xf>
    <xf numFmtId="0" fontId="12" fillId="4" borderId="0" xfId="0" applyFont="1" applyFill="1" applyProtection="1">
      <protection hidden="1"/>
    </xf>
    <xf numFmtId="0" fontId="21" fillId="2" borderId="0" xfId="0" applyFont="1" applyFill="1" applyAlignment="1" applyProtection="1">
      <alignment horizontal="center"/>
      <protection hidden="1"/>
    </xf>
    <xf numFmtId="0" fontId="26" fillId="2" borderId="0" xfId="0" applyFont="1" applyFill="1" applyAlignment="1" applyProtection="1">
      <alignment vertical="center"/>
      <protection hidden="1"/>
    </xf>
    <xf numFmtId="0" fontId="22" fillId="2" borderId="0" xfId="0" applyFont="1" applyFill="1" applyBorder="1" applyAlignment="1" applyProtection="1"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vertical="center"/>
      <protection hidden="1"/>
    </xf>
    <xf numFmtId="15" fontId="32" fillId="2" borderId="0" xfId="0" quotePrefix="1" applyNumberFormat="1" applyFont="1" applyFill="1" applyAlignment="1" applyProtection="1">
      <alignment horizontal="center"/>
      <protection hidden="1"/>
    </xf>
    <xf numFmtId="15" fontId="32" fillId="2" borderId="0" xfId="0" quotePrefix="1" applyNumberFormat="1" applyFont="1" applyFill="1" applyAlignment="1" applyProtection="1">
      <protection hidden="1"/>
    </xf>
    <xf numFmtId="0" fontId="0" fillId="5" borderId="0" xfId="0" applyFill="1" applyProtection="1">
      <protection hidden="1"/>
    </xf>
    <xf numFmtId="0" fontId="0" fillId="5" borderId="0" xfId="0" applyFill="1" applyAlignment="1" applyProtection="1">
      <alignment horizontal="center"/>
      <protection hidden="1"/>
    </xf>
    <xf numFmtId="0" fontId="2" fillId="5" borderId="0" xfId="0" applyFont="1" applyFill="1" applyAlignment="1" applyProtection="1">
      <alignment horizontal="center"/>
      <protection hidden="1"/>
    </xf>
    <xf numFmtId="9" fontId="0" fillId="5" borderId="0" xfId="3" applyFont="1" applyFill="1" applyAlignment="1" applyProtection="1">
      <alignment horizontal="center"/>
      <protection hidden="1"/>
    </xf>
    <xf numFmtId="0" fontId="2" fillId="5" borderId="0" xfId="0" applyFont="1" applyFill="1" applyProtection="1">
      <protection hidden="1"/>
    </xf>
    <xf numFmtId="4" fontId="21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41" fillId="5" borderId="0" xfId="0" applyFont="1" applyFill="1" applyProtection="1">
      <protection hidden="1"/>
    </xf>
    <xf numFmtId="0" fontId="43" fillId="5" borderId="0" xfId="0" applyFont="1" applyFill="1" applyProtection="1">
      <protection hidden="1"/>
    </xf>
    <xf numFmtId="0" fontId="44" fillId="5" borderId="0" xfId="0" applyFont="1" applyFill="1" applyProtection="1">
      <protection hidden="1"/>
    </xf>
    <xf numFmtId="0" fontId="45" fillId="5" borderId="0" xfId="0" applyFont="1" applyFill="1" applyProtection="1">
      <protection hidden="1"/>
    </xf>
    <xf numFmtId="0" fontId="46" fillId="5" borderId="0" xfId="0" applyFont="1" applyFill="1" applyProtection="1">
      <protection hidden="1"/>
    </xf>
    <xf numFmtId="0" fontId="70" fillId="2" borderId="0" xfId="0" applyFont="1" applyFill="1" applyAlignment="1" applyProtection="1">
      <protection hidden="1"/>
    </xf>
    <xf numFmtId="0" fontId="71" fillId="2" borderId="0" xfId="0" applyFont="1" applyFill="1" applyAlignment="1" applyProtection="1">
      <alignment vertical="center"/>
      <protection hidden="1"/>
    </xf>
    <xf numFmtId="0" fontId="73" fillId="2" borderId="0" xfId="0" applyFont="1" applyFill="1" applyAlignment="1" applyProtection="1">
      <alignment vertical="center"/>
      <protection hidden="1"/>
    </xf>
    <xf numFmtId="0" fontId="70" fillId="2" borderId="0" xfId="0" applyFont="1" applyFill="1" applyProtection="1">
      <protection hidden="1"/>
    </xf>
    <xf numFmtId="0" fontId="64" fillId="38" borderId="0" xfId="43" applyFont="1" applyBorder="1" applyAlignment="1">
      <alignment horizontal="center" vertical="center"/>
      <protection hidden="1"/>
    </xf>
    <xf numFmtId="0" fontId="38" fillId="7" borderId="0" xfId="45" applyFont="1" applyAlignment="1">
      <protection hidden="1"/>
    </xf>
    <xf numFmtId="0" fontId="64" fillId="42" borderId="24" xfId="44" applyFont="1" applyAlignment="1" applyProtection="1">
      <alignment horizontal="center" vertical="center"/>
      <protection hidden="1"/>
    </xf>
    <xf numFmtId="0" fontId="7" fillId="7" borderId="0" xfId="45" applyFont="1" applyAlignment="1">
      <alignment horizontal="center" vertical="center"/>
      <protection hidden="1"/>
    </xf>
    <xf numFmtId="15" fontId="78" fillId="2" borderId="0" xfId="0" applyNumberFormat="1" applyFont="1" applyFill="1" applyAlignment="1" applyProtection="1">
      <protection hidden="1"/>
    </xf>
    <xf numFmtId="15" fontId="79" fillId="2" borderId="0" xfId="0" applyNumberFormat="1" applyFont="1" applyFill="1" applyAlignment="1" applyProtection="1">
      <protection hidden="1"/>
    </xf>
    <xf numFmtId="4" fontId="80" fillId="41" borderId="7" xfId="46" applyNumberFormat="1">
      <protection hidden="1"/>
    </xf>
    <xf numFmtId="0" fontId="48" fillId="7" borderId="33" xfId="0" applyFont="1" applyFill="1" applyBorder="1" applyAlignment="1" applyProtection="1">
      <alignment horizontal="center" vertical="center" wrapText="1"/>
      <protection hidden="1"/>
    </xf>
    <xf numFmtId="0" fontId="47" fillId="7" borderId="33" xfId="0" applyFont="1" applyFill="1" applyBorder="1" applyAlignment="1" applyProtection="1">
      <alignment horizontal="center" vertical="center"/>
      <protection hidden="1"/>
    </xf>
    <xf numFmtId="0" fontId="47" fillId="7" borderId="33" xfId="0" applyFont="1" applyFill="1" applyBorder="1" applyAlignment="1" applyProtection="1">
      <alignment vertical="center"/>
      <protection hidden="1"/>
    </xf>
    <xf numFmtId="0" fontId="48" fillId="7" borderId="45" xfId="0" applyFont="1" applyFill="1" applyBorder="1" applyAlignment="1" applyProtection="1">
      <alignment horizontal="center" vertical="center" wrapText="1"/>
      <protection hidden="1"/>
    </xf>
    <xf numFmtId="0" fontId="64" fillId="38" borderId="21" xfId="43" applyFont="1" applyBorder="1" applyAlignment="1">
      <alignment horizontal="left" vertical="center"/>
      <protection hidden="1"/>
    </xf>
    <xf numFmtId="0" fontId="7" fillId="7" borderId="0" xfId="45" applyFont="1" applyAlignment="1">
      <alignment horizontal="center" vertical="top"/>
      <protection hidden="1"/>
    </xf>
    <xf numFmtId="0" fontId="7" fillId="7" borderId="33" xfId="45" applyFont="1" applyBorder="1" applyAlignment="1">
      <alignment horizontal="center" vertical="top"/>
      <protection hidden="1"/>
    </xf>
    <xf numFmtId="0" fontId="7" fillId="7" borderId="0" xfId="45" applyFont="1" applyAlignment="1">
      <alignment horizontal="center" vertical="top" wrapText="1"/>
      <protection hidden="1"/>
    </xf>
    <xf numFmtId="0" fontId="11" fillId="7" borderId="0" xfId="45" applyFont="1" applyAlignment="1">
      <alignment vertical="center"/>
      <protection hidden="1"/>
    </xf>
    <xf numFmtId="0" fontId="11" fillId="7" borderId="0" xfId="45" applyFont="1" applyAlignment="1">
      <alignment horizontal="center" vertical="center"/>
      <protection hidden="1"/>
    </xf>
    <xf numFmtId="0" fontId="8" fillId="7" borderId="0" xfId="45" applyFont="1" applyAlignment="1">
      <alignment horizontal="center" vertical="center"/>
      <protection hidden="1"/>
    </xf>
    <xf numFmtId="0" fontId="7" fillId="7" borderId="0" xfId="45" applyFont="1" applyAlignment="1">
      <alignment horizontal="center"/>
      <protection hidden="1"/>
    </xf>
    <xf numFmtId="0" fontId="7" fillId="7" borderId="0" xfId="45" applyFont="1" applyAlignment="1">
      <protection hidden="1"/>
    </xf>
    <xf numFmtId="0" fontId="8" fillId="7" borderId="0" xfId="45" applyFont="1" applyAlignment="1">
      <alignment horizontal="center" shrinkToFit="1"/>
      <protection hidden="1"/>
    </xf>
    <xf numFmtId="0" fontId="38" fillId="7" borderId="43" xfId="0" applyFont="1" applyFill="1" applyBorder="1" applyAlignment="1" applyProtection="1">
      <alignment vertical="center" wrapText="1"/>
      <protection hidden="1"/>
    </xf>
    <xf numFmtId="0" fontId="3" fillId="2" borderId="0" xfId="0" applyFont="1" applyFill="1" applyBorder="1" applyAlignment="1" applyProtection="1">
      <alignment vertical="center"/>
      <protection hidden="1"/>
    </xf>
    <xf numFmtId="0" fontId="4" fillId="2" borderId="0" xfId="0" applyFont="1" applyFill="1" applyBorder="1" applyAlignment="1" applyProtection="1">
      <alignment vertical="center"/>
      <protection hidden="1"/>
    </xf>
    <xf numFmtId="0" fontId="6" fillId="2" borderId="0" xfId="0" applyFont="1" applyFill="1" applyBorder="1" applyAlignment="1" applyProtection="1">
      <alignment horizontal="center" vertical="center"/>
      <protection hidden="1"/>
    </xf>
    <xf numFmtId="0" fontId="7" fillId="7" borderId="33" xfId="45" applyFont="1" applyBorder="1" applyAlignment="1">
      <protection hidden="1"/>
    </xf>
    <xf numFmtId="0" fontId="7" fillId="7" borderId="33" xfId="45" applyFont="1" applyBorder="1" applyAlignment="1">
      <alignment horizontal="center"/>
      <protection hidden="1"/>
    </xf>
    <xf numFmtId="0" fontId="8" fillId="7" borderId="33" xfId="45" applyFont="1" applyBorder="1" applyAlignment="1">
      <alignment horizontal="center" wrapText="1"/>
      <protection hidden="1"/>
    </xf>
    <xf numFmtId="0" fontId="7" fillId="7" borderId="33" xfId="45" applyFont="1" applyBorder="1" applyAlignment="1">
      <alignment horizontal="center" vertical="top" wrapText="1"/>
      <protection hidden="1"/>
    </xf>
    <xf numFmtId="15" fontId="83" fillId="41" borderId="0" xfId="48" applyNumberFormat="1" applyFont="1" applyBorder="1" applyAlignment="1">
      <alignment vertical="center"/>
      <protection hidden="1"/>
    </xf>
    <xf numFmtId="0" fontId="83" fillId="41" borderId="0" xfId="48" applyNumberFormat="1" applyFont="1" applyBorder="1" applyAlignment="1">
      <alignment horizontal="center" vertical="center"/>
      <protection hidden="1"/>
    </xf>
    <xf numFmtId="0" fontId="85" fillId="41" borderId="0" xfId="48" applyNumberFormat="1" applyFont="1" applyBorder="1" applyAlignment="1">
      <alignment vertical="center"/>
      <protection hidden="1"/>
    </xf>
    <xf numFmtId="0" fontId="83" fillId="41" borderId="0" xfId="48" applyNumberFormat="1" applyFont="1" applyBorder="1" applyAlignment="1">
      <protection hidden="1"/>
    </xf>
    <xf numFmtId="0" fontId="85" fillId="41" borderId="0" xfId="48" applyNumberFormat="1" applyFont="1" applyBorder="1" applyAlignment="1">
      <protection hidden="1"/>
    </xf>
    <xf numFmtId="15" fontId="83" fillId="41" borderId="0" xfId="48" applyNumberFormat="1" applyFont="1" applyBorder="1" applyAlignment="1">
      <alignment horizontal="center" vertical="center"/>
      <protection hidden="1"/>
    </xf>
    <xf numFmtId="4" fontId="83" fillId="41" borderId="0" xfId="48" applyNumberFormat="1" applyFont="1" applyBorder="1" applyAlignment="1">
      <alignment horizontal="center" vertical="center"/>
      <protection hidden="1"/>
    </xf>
    <xf numFmtId="0" fontId="85" fillId="41" borderId="0" xfId="48" applyNumberFormat="1" applyFont="1" applyBorder="1" applyAlignment="1">
      <alignment horizontal="center" vertical="center"/>
      <protection hidden="1"/>
    </xf>
    <xf numFmtId="4" fontId="83" fillId="41" borderId="0" xfId="48" applyNumberFormat="1" applyFont="1" applyBorder="1" applyAlignment="1">
      <alignment horizontal="center"/>
      <protection hidden="1"/>
    </xf>
    <xf numFmtId="4" fontId="85" fillId="41" borderId="0" xfId="48" applyNumberFormat="1" applyFont="1" applyBorder="1" applyAlignment="1">
      <protection hidden="1"/>
    </xf>
    <xf numFmtId="4" fontId="83" fillId="41" borderId="12" xfId="48" applyNumberFormat="1" applyFont="1" applyBorder="1" applyAlignment="1">
      <protection hidden="1"/>
    </xf>
    <xf numFmtId="4" fontId="83" fillId="41" borderId="7" xfId="48" applyNumberFormat="1" applyFont="1" applyBorder="1" applyAlignment="1">
      <protection hidden="1"/>
    </xf>
    <xf numFmtId="4" fontId="12" fillId="40" borderId="48" xfId="47" applyNumberFormat="1" applyFont="1" applyProtection="1">
      <protection locked="0"/>
    </xf>
    <xf numFmtId="15" fontId="81" fillId="42" borderId="24" xfId="44" applyNumberFormat="1" applyFont="1" applyAlignment="1" applyProtection="1">
      <protection hidden="1"/>
    </xf>
    <xf numFmtId="0" fontId="81" fillId="42" borderId="24" xfId="44" applyFont="1" applyAlignment="1" applyProtection="1">
      <protection hidden="1"/>
    </xf>
    <xf numFmtId="0" fontId="80" fillId="42" borderId="34" xfId="44" applyFont="1" applyBorder="1" applyAlignment="1" applyProtection="1">
      <protection hidden="1"/>
    </xf>
    <xf numFmtId="4" fontId="92" fillId="42" borderId="34" xfId="44" applyNumberFormat="1" applyFont="1" applyBorder="1" applyAlignment="1" applyProtection="1">
      <protection hidden="1"/>
    </xf>
    <xf numFmtId="4" fontId="80" fillId="42" borderId="34" xfId="44" applyNumberFormat="1" applyFont="1" applyBorder="1" applyAlignment="1" applyProtection="1">
      <protection hidden="1"/>
    </xf>
    <xf numFmtId="0" fontId="80" fillId="42" borderId="24" xfId="44" applyFont="1" applyAlignment="1" applyProtection="1">
      <protection hidden="1"/>
    </xf>
    <xf numFmtId="4" fontId="92" fillId="42" borderId="24" xfId="44" applyNumberFormat="1" applyFont="1" applyAlignment="1" applyProtection="1">
      <protection hidden="1"/>
    </xf>
    <xf numFmtId="4" fontId="80" fillId="42" borderId="24" xfId="44" applyNumberFormat="1" applyFont="1" applyAlignment="1" applyProtection="1">
      <protection hidden="1"/>
    </xf>
    <xf numFmtId="4" fontId="92" fillId="42" borderId="47" xfId="44" applyNumberFormat="1" applyFont="1" applyBorder="1" applyAlignment="1" applyProtection="1">
      <protection hidden="1"/>
    </xf>
    <xf numFmtId="4" fontId="80" fillId="42" borderId="47" xfId="44" applyNumberFormat="1" applyFont="1" applyBorder="1" applyAlignment="1" applyProtection="1">
      <protection hidden="1"/>
    </xf>
    <xf numFmtId="4" fontId="80" fillId="41" borderId="7" xfId="46" applyNumberFormat="1" applyFont="1">
      <protection hidden="1"/>
    </xf>
    <xf numFmtId="0" fontId="81" fillId="42" borderId="49" xfId="44" applyFont="1" applyBorder="1" applyAlignment="1" applyProtection="1">
      <alignment horizontal="center"/>
      <protection hidden="1"/>
    </xf>
    <xf numFmtId="0" fontId="81" fillId="42" borderId="25" xfId="44" applyFont="1" applyBorder="1" applyAlignment="1" applyProtection="1">
      <alignment horizontal="center"/>
      <protection hidden="1"/>
    </xf>
    <xf numFmtId="0" fontId="81" fillId="42" borderId="24" xfId="44" applyFont="1" applyAlignment="1" applyProtection="1">
      <alignment horizontal="center"/>
      <protection hidden="1"/>
    </xf>
    <xf numFmtId="43" fontId="81" fillId="42" borderId="24" xfId="44" applyNumberFormat="1" applyFont="1" applyAlignment="1" applyProtection="1">
      <protection hidden="1"/>
    </xf>
    <xf numFmtId="4" fontId="81" fillId="42" borderId="24" xfId="44" applyNumberFormat="1" applyFont="1" applyAlignment="1" applyProtection="1">
      <protection hidden="1"/>
    </xf>
    <xf numFmtId="15" fontId="81" fillId="42" borderId="24" xfId="44" applyNumberFormat="1" applyFont="1" applyAlignment="1" applyProtection="1">
      <alignment horizontal="center"/>
      <protection hidden="1"/>
    </xf>
    <xf numFmtId="0" fontId="92" fillId="42" borderId="24" xfId="44" applyNumberFormat="1" applyFont="1" applyAlignment="1" applyProtection="1">
      <alignment horizontal="center"/>
      <protection hidden="1"/>
    </xf>
    <xf numFmtId="9" fontId="81" fillId="42" borderId="24" xfId="44" quotePrefix="1" applyNumberFormat="1" applyFont="1" applyAlignment="1" applyProtection="1">
      <protection hidden="1"/>
    </xf>
    <xf numFmtId="15" fontId="81" fillId="42" borderId="24" xfId="44" applyNumberFormat="1" applyFont="1" applyAlignment="1" applyProtection="1">
      <alignment horizontal="center" shrinkToFit="1"/>
      <protection hidden="1"/>
    </xf>
    <xf numFmtId="15" fontId="81" fillId="42" borderId="24" xfId="44" applyNumberFormat="1" applyFont="1" applyAlignment="1" applyProtection="1">
      <alignment horizontal="left"/>
      <protection hidden="1"/>
    </xf>
    <xf numFmtId="1" fontId="81" fillId="42" borderId="24" xfId="44" applyNumberFormat="1" applyFont="1" applyAlignment="1" applyProtection="1">
      <alignment horizontal="center"/>
      <protection hidden="1"/>
    </xf>
    <xf numFmtId="165" fontId="81" fillId="42" borderId="24" xfId="44" applyNumberFormat="1" applyFont="1" applyAlignment="1" applyProtection="1">
      <alignment horizontal="right"/>
      <protection hidden="1"/>
    </xf>
    <xf numFmtId="165" fontId="81" fillId="42" borderId="24" xfId="44" applyNumberFormat="1" applyFont="1" applyAlignment="1" applyProtection="1">
      <protection hidden="1"/>
    </xf>
    <xf numFmtId="4" fontId="81" fillId="40" borderId="48" xfId="47" applyNumberFormat="1" applyFont="1" applyAlignment="1" applyProtection="1">
      <protection locked="0"/>
    </xf>
    <xf numFmtId="4" fontId="81" fillId="40" borderId="48" xfId="47" applyNumberFormat="1" applyFont="1" applyAlignment="1" applyProtection="1">
      <protection hidden="1"/>
    </xf>
    <xf numFmtId="10" fontId="81" fillId="42" borderId="24" xfId="44" applyNumberFormat="1" applyFont="1" applyAlignment="1" applyProtection="1">
      <protection hidden="1"/>
    </xf>
    <xf numFmtId="15" fontId="64" fillId="42" borderId="24" xfId="44" applyNumberFormat="1" applyFont="1" applyAlignment="1" applyProtection="1">
      <alignment horizontal="left"/>
      <protection hidden="1"/>
    </xf>
    <xf numFmtId="0" fontId="64" fillId="42" borderId="24" xfId="44" applyFont="1" applyAlignment="1" applyProtection="1">
      <protection hidden="1"/>
    </xf>
    <xf numFmtId="4" fontId="64" fillId="42" borderId="24" xfId="44" applyNumberFormat="1" applyFont="1" applyAlignment="1" applyProtection="1">
      <protection hidden="1"/>
    </xf>
    <xf numFmtId="4" fontId="64" fillId="40" borderId="48" xfId="47" applyNumberFormat="1" applyFont="1" applyProtection="1">
      <protection locked="0"/>
    </xf>
    <xf numFmtId="0" fontId="64" fillId="42" borderId="25" xfId="44" applyFont="1" applyBorder="1" applyAlignment="1" applyProtection="1">
      <protection hidden="1"/>
    </xf>
    <xf numFmtId="4" fontId="64" fillId="3" borderId="50" xfId="2" applyNumberFormat="1" applyFont="1" applyFill="1" applyBorder="1" applyProtection="1">
      <protection hidden="1"/>
    </xf>
    <xf numFmtId="4" fontId="81" fillId="40" borderId="48" xfId="47" applyNumberFormat="1" applyFont="1" applyProtection="1">
      <protection locked="0"/>
    </xf>
    <xf numFmtId="15" fontId="64" fillId="42" borderId="24" xfId="44" applyNumberFormat="1" applyFont="1" applyAlignment="1" applyProtection="1">
      <protection hidden="1"/>
    </xf>
    <xf numFmtId="15" fontId="64" fillId="42" borderId="25" xfId="44" applyNumberFormat="1" applyFont="1" applyBorder="1" applyAlignment="1" applyProtection="1">
      <protection hidden="1"/>
    </xf>
    <xf numFmtId="4" fontId="64" fillId="3" borderId="50" xfId="0" applyNumberFormat="1" applyFont="1" applyFill="1" applyBorder="1" applyProtection="1">
      <protection hidden="1"/>
    </xf>
    <xf numFmtId="15" fontId="73" fillId="42" borderId="25" xfId="44" applyNumberFormat="1" applyFont="1" applyBorder="1" applyAlignment="1" applyProtection="1">
      <alignment horizontal="center" vertical="center"/>
      <protection hidden="1"/>
    </xf>
    <xf numFmtId="4" fontId="64" fillId="3" borderId="50" xfId="0" applyNumberFormat="1" applyFont="1" applyFill="1" applyBorder="1" applyAlignment="1" applyProtection="1">
      <alignment vertical="center"/>
      <protection hidden="1"/>
    </xf>
    <xf numFmtId="4" fontId="64" fillId="40" borderId="51" xfId="47" applyNumberFormat="1" applyFont="1" applyBorder="1" applyProtection="1">
      <protection locked="0"/>
    </xf>
    <xf numFmtId="4" fontId="81" fillId="40" borderId="51" xfId="47" applyNumberFormat="1" applyFont="1" applyBorder="1" applyProtection="1">
      <protection locked="0"/>
    </xf>
    <xf numFmtId="10" fontId="81" fillId="40" borderId="48" xfId="47" applyNumberFormat="1" applyFont="1" applyProtection="1">
      <protection locked="0"/>
    </xf>
    <xf numFmtId="0" fontId="64" fillId="40" borderId="48" xfId="47" applyFont="1" applyAlignment="1" applyProtection="1">
      <alignment horizontal="center" vertical="center"/>
      <protection hidden="1"/>
    </xf>
    <xf numFmtId="15" fontId="81" fillId="40" borderId="48" xfId="47" applyNumberFormat="1" applyFont="1" applyProtection="1">
      <protection locked="0"/>
    </xf>
    <xf numFmtId="0" fontId="81" fillId="40" borderId="48" xfId="47" applyNumberFormat="1" applyFont="1" applyProtection="1">
      <protection locked="0"/>
    </xf>
    <xf numFmtId="0" fontId="92" fillId="40" borderId="48" xfId="47" applyNumberFormat="1" applyFont="1" applyAlignment="1" applyProtection="1">
      <alignment horizontal="center"/>
    </xf>
    <xf numFmtId="9" fontId="81" fillId="40" borderId="48" xfId="47" quotePrefix="1" applyNumberFormat="1" applyFont="1" applyProtection="1">
      <protection locked="0"/>
    </xf>
    <xf numFmtId="0" fontId="81" fillId="40" borderId="48" xfId="47" applyFont="1" applyProtection="1">
      <protection locked="0"/>
    </xf>
    <xf numFmtId="15" fontId="81" fillId="40" borderId="48" xfId="47" applyNumberFormat="1" applyFont="1" applyAlignment="1" applyProtection="1">
      <alignment horizontal="center"/>
      <protection locked="0"/>
    </xf>
    <xf numFmtId="9" fontId="81" fillId="40" borderId="48" xfId="47" applyNumberFormat="1" applyFont="1" applyProtection="1">
      <protection locked="0"/>
    </xf>
    <xf numFmtId="164" fontId="81" fillId="40" borderId="48" xfId="47" applyNumberFormat="1" applyFont="1" applyProtection="1">
      <protection locked="0"/>
    </xf>
    <xf numFmtId="165" fontId="12" fillId="40" borderId="48" xfId="47" applyNumberFormat="1" applyFont="1" applyProtection="1">
      <protection locked="0"/>
    </xf>
    <xf numFmtId="165" fontId="81" fillId="40" borderId="48" xfId="47" applyNumberFormat="1" applyFont="1" applyProtection="1">
      <protection locked="0"/>
    </xf>
    <xf numFmtId="0" fontId="91" fillId="2" borderId="0" xfId="0" applyFont="1" applyFill="1" applyProtection="1">
      <protection hidden="1"/>
    </xf>
    <xf numFmtId="4" fontId="91" fillId="2" borderId="0" xfId="0" applyNumberFormat="1" applyFont="1" applyFill="1" applyProtection="1">
      <protection hidden="1"/>
    </xf>
    <xf numFmtId="15" fontId="91" fillId="2" borderId="0" xfId="0" applyNumberFormat="1" applyFont="1" applyFill="1" applyAlignment="1" applyProtection="1">
      <protection hidden="1"/>
    </xf>
    <xf numFmtId="3" fontId="91" fillId="2" borderId="0" xfId="0" applyNumberFormat="1" applyFont="1" applyFill="1" applyProtection="1">
      <protection hidden="1"/>
    </xf>
    <xf numFmtId="1" fontId="91" fillId="2" borderId="0" xfId="0" applyNumberFormat="1" applyFont="1" applyFill="1" applyProtection="1">
      <protection hidden="1"/>
    </xf>
    <xf numFmtId="15" fontId="94" fillId="2" borderId="0" xfId="0" applyNumberFormat="1" applyFont="1" applyFill="1" applyAlignment="1" applyProtection="1">
      <protection hidden="1"/>
    </xf>
    <xf numFmtId="3" fontId="95" fillId="2" borderId="0" xfId="0" applyNumberFormat="1" applyFont="1" applyFill="1" applyAlignment="1" applyProtection="1">
      <alignment horizontal="left"/>
      <protection hidden="1"/>
    </xf>
    <xf numFmtId="15" fontId="97" fillId="2" borderId="0" xfId="0" applyNumberFormat="1" applyFont="1" applyFill="1" applyAlignment="1" applyProtection="1">
      <protection hidden="1"/>
    </xf>
    <xf numFmtId="15" fontId="95" fillId="2" borderId="0" xfId="0" applyNumberFormat="1" applyFont="1" applyFill="1" applyAlignment="1" applyProtection="1">
      <protection hidden="1"/>
    </xf>
    <xf numFmtId="15" fontId="98" fillId="2" borderId="0" xfId="0" applyNumberFormat="1" applyFont="1" applyFill="1" applyAlignment="1" applyProtection="1">
      <protection hidden="1"/>
    </xf>
    <xf numFmtId="0" fontId="72" fillId="40" borderId="48" xfId="47" applyFont="1" applyAlignment="1" applyProtection="1">
      <alignment horizontal="center" vertical="center"/>
      <protection locked="0"/>
    </xf>
    <xf numFmtId="0" fontId="71" fillId="2" borderId="0" xfId="0" applyFont="1" applyFill="1" applyAlignment="1" applyProtection="1">
      <alignment horizontal="center" vertical="center"/>
      <protection hidden="1"/>
    </xf>
    <xf numFmtId="0" fontId="73" fillId="38" borderId="21" xfId="43" applyFont="1" applyBorder="1" applyAlignment="1">
      <alignment horizontal="center" vertical="center" wrapText="1"/>
      <protection hidden="1"/>
    </xf>
    <xf numFmtId="0" fontId="38" fillId="7" borderId="33" xfId="0" applyFont="1" applyFill="1" applyBorder="1" applyAlignment="1" applyProtection="1">
      <alignment horizontal="center" vertical="center" wrapText="1"/>
      <protection hidden="1"/>
    </xf>
    <xf numFmtId="0" fontId="38" fillId="7" borderId="43" xfId="0" applyFont="1" applyFill="1" applyBorder="1" applyAlignment="1" applyProtection="1">
      <alignment horizontal="center" vertical="center" wrapText="1"/>
      <protection hidden="1"/>
    </xf>
    <xf numFmtId="0" fontId="73" fillId="38" borderId="21" xfId="43" applyFont="1" applyBorder="1" applyAlignment="1">
      <alignment horizontal="center" vertical="center"/>
      <protection hidden="1"/>
    </xf>
    <xf numFmtId="0" fontId="40" fillId="7" borderId="0" xfId="0" applyFont="1" applyFill="1" applyBorder="1" applyAlignment="1" applyProtection="1">
      <alignment horizontal="center" vertical="center"/>
      <protection hidden="1"/>
    </xf>
    <xf numFmtId="0" fontId="66" fillId="7" borderId="0" xfId="45" applyFont="1" applyAlignment="1">
      <alignment horizontal="center" vertical="center"/>
      <protection hidden="1"/>
    </xf>
    <xf numFmtId="0" fontId="68" fillId="2" borderId="0" xfId="0" applyFont="1" applyFill="1" applyAlignment="1" applyProtection="1">
      <alignment horizontal="center" vertical="top"/>
      <protection hidden="1"/>
    </xf>
    <xf numFmtId="0" fontId="77" fillId="10" borderId="26" xfId="11" applyFont="1" applyBorder="1" applyAlignment="1" applyProtection="1">
      <alignment horizontal="center" vertical="center"/>
      <protection hidden="1"/>
    </xf>
    <xf numFmtId="0" fontId="69" fillId="2" borderId="0" xfId="0" applyFont="1" applyFill="1" applyAlignment="1" applyProtection="1">
      <alignment horizontal="center" vertical="top"/>
      <protection hidden="1"/>
    </xf>
    <xf numFmtId="0" fontId="67" fillId="2" borderId="0" xfId="0" applyFont="1" applyFill="1" applyAlignment="1" applyProtection="1">
      <alignment horizontal="center" vertical="center"/>
      <protection hidden="1"/>
    </xf>
    <xf numFmtId="0" fontId="37" fillId="2" borderId="0" xfId="0" applyFont="1" applyFill="1" applyAlignment="1" applyProtection="1">
      <alignment horizontal="center" vertical="center"/>
      <protection hidden="1"/>
    </xf>
    <xf numFmtId="0" fontId="65" fillId="38" borderId="52" xfId="43" applyFont="1" applyBorder="1" applyAlignment="1">
      <alignment horizontal="center" vertical="center"/>
      <protection hidden="1"/>
    </xf>
    <xf numFmtId="0" fontId="65" fillId="38" borderId="0" xfId="43" applyFont="1" applyBorder="1" applyAlignment="1">
      <alignment horizontal="center" vertical="center"/>
      <protection hidden="1"/>
    </xf>
    <xf numFmtId="0" fontId="99" fillId="43" borderId="0" xfId="0" applyFont="1" applyFill="1" applyAlignment="1" applyProtection="1">
      <alignment horizontal="center" vertical="center"/>
      <protection hidden="1"/>
    </xf>
    <xf numFmtId="0" fontId="100" fillId="43" borderId="0" xfId="0" applyFont="1" applyFill="1" applyAlignment="1" applyProtection="1">
      <alignment horizontal="center" vertical="center"/>
      <protection hidden="1"/>
    </xf>
    <xf numFmtId="0" fontId="88" fillId="7" borderId="0" xfId="45" applyFont="1" applyAlignment="1">
      <alignment horizontal="center" vertical="center" wrapText="1"/>
      <protection hidden="1"/>
    </xf>
    <xf numFmtId="0" fontId="75" fillId="39" borderId="30" xfId="0" quotePrefix="1" applyFont="1" applyFill="1" applyBorder="1" applyAlignment="1" applyProtection="1">
      <alignment horizontal="center" vertical="center"/>
      <protection hidden="1"/>
    </xf>
    <xf numFmtId="0" fontId="75" fillId="39" borderId="31" xfId="0" quotePrefix="1" applyFont="1" applyFill="1" applyBorder="1" applyAlignment="1" applyProtection="1">
      <alignment horizontal="center" vertical="center"/>
      <protection hidden="1"/>
    </xf>
    <xf numFmtId="0" fontId="75" fillId="39" borderId="32" xfId="0" quotePrefix="1" applyFont="1" applyFill="1" applyBorder="1" applyAlignment="1" applyProtection="1">
      <alignment horizontal="center" vertical="center"/>
      <protection hidden="1"/>
    </xf>
    <xf numFmtId="0" fontId="72" fillId="42" borderId="24" xfId="44" applyFont="1" applyAlignment="1" applyProtection="1">
      <alignment horizontal="center" vertical="center"/>
    </xf>
    <xf numFmtId="0" fontId="72" fillId="40" borderId="48" xfId="47" applyFont="1" applyAlignment="1" applyProtection="1">
      <alignment horizontal="center" vertical="center" shrinkToFit="1"/>
      <protection locked="0"/>
    </xf>
    <xf numFmtId="0" fontId="72" fillId="40" borderId="48" xfId="47" applyFont="1" applyAlignment="1" applyProtection="1">
      <alignment horizontal="center" vertical="center"/>
      <protection locked="0"/>
    </xf>
    <xf numFmtId="0" fontId="72" fillId="40" borderId="48" xfId="47" applyFont="1" applyAlignment="1" applyProtection="1">
      <alignment horizontal="center" vertical="center"/>
    </xf>
    <xf numFmtId="0" fontId="39" fillId="5" borderId="0" xfId="0" applyFont="1" applyFill="1" applyBorder="1" applyAlignment="1" applyProtection="1">
      <alignment horizontal="center" vertical="center"/>
      <protection hidden="1"/>
    </xf>
    <xf numFmtId="0" fontId="75" fillId="39" borderId="27" xfId="0" applyFont="1" applyFill="1" applyBorder="1" applyAlignment="1" applyProtection="1">
      <alignment horizontal="center" vertical="center"/>
      <protection hidden="1"/>
    </xf>
    <xf numFmtId="0" fontId="75" fillId="39" borderId="28" xfId="0" applyFont="1" applyFill="1" applyBorder="1" applyAlignment="1" applyProtection="1">
      <alignment horizontal="center" vertical="center"/>
      <protection hidden="1"/>
    </xf>
    <xf numFmtId="0" fontId="75" fillId="39" borderId="29" xfId="0" applyFont="1" applyFill="1" applyBorder="1" applyAlignment="1" applyProtection="1">
      <alignment horizontal="center" vertical="center"/>
      <protection hidden="1"/>
    </xf>
    <xf numFmtId="0" fontId="76" fillId="10" borderId="26" xfId="11" applyFont="1" applyBorder="1" applyAlignment="1" applyProtection="1">
      <alignment horizontal="center" vertical="center"/>
      <protection hidden="1"/>
    </xf>
    <xf numFmtId="0" fontId="64" fillId="38" borderId="0" xfId="43" applyFont="1" applyBorder="1" applyAlignment="1">
      <alignment horizontal="center" vertical="center"/>
      <protection hidden="1"/>
    </xf>
    <xf numFmtId="0" fontId="6" fillId="7" borderId="0" xfId="45" applyFont="1" applyAlignment="1">
      <alignment horizontal="center" vertical="center"/>
      <protection hidden="1"/>
    </xf>
    <xf numFmtId="0" fontId="7" fillId="7" borderId="0" xfId="45" applyFont="1" applyAlignment="1">
      <alignment horizontal="center" vertical="center"/>
      <protection hidden="1"/>
    </xf>
    <xf numFmtId="0" fontId="40" fillId="7" borderId="0" xfId="45" applyFont="1" applyAlignment="1">
      <alignment horizontal="center" vertical="center"/>
      <protection hidden="1"/>
    </xf>
    <xf numFmtId="0" fontId="86" fillId="38" borderId="0" xfId="43" applyFont="1" applyBorder="1" applyAlignment="1">
      <alignment horizontal="center" vertical="center"/>
      <protection hidden="1"/>
    </xf>
    <xf numFmtId="0" fontId="42" fillId="7" borderId="37" xfId="45" applyFont="1" applyBorder="1" applyAlignment="1">
      <alignment horizontal="center" vertical="center" wrapText="1"/>
      <protection hidden="1"/>
    </xf>
    <xf numFmtId="0" fontId="42" fillId="7" borderId="39" xfId="45" applyFont="1" applyBorder="1" applyAlignment="1">
      <alignment horizontal="center" vertical="center" wrapText="1"/>
      <protection hidden="1"/>
    </xf>
    <xf numFmtId="0" fontId="42" fillId="7" borderId="42" xfId="45" applyFont="1" applyBorder="1" applyAlignment="1">
      <alignment horizontal="center" vertical="center" wrapText="1"/>
      <protection hidden="1"/>
    </xf>
    <xf numFmtId="0" fontId="38" fillId="7" borderId="43" xfId="45" applyFont="1" applyBorder="1" applyAlignment="1">
      <alignment horizontal="center" vertical="center" wrapText="1"/>
      <protection hidden="1"/>
    </xf>
    <xf numFmtId="0" fontId="38" fillId="7" borderId="44" xfId="45" applyFont="1" applyBorder="1" applyAlignment="1">
      <alignment horizontal="center" vertical="center" wrapText="1"/>
      <protection hidden="1"/>
    </xf>
    <xf numFmtId="0" fontId="38" fillId="7" borderId="45" xfId="45" applyFont="1" applyBorder="1" applyAlignment="1">
      <alignment horizontal="center" vertical="center" wrapText="1"/>
      <protection hidden="1"/>
    </xf>
    <xf numFmtId="0" fontId="42" fillId="7" borderId="35" xfId="45" applyFont="1" applyBorder="1" applyAlignment="1">
      <alignment horizontal="center" vertical="center"/>
      <protection hidden="1"/>
    </xf>
    <xf numFmtId="0" fontId="42" fillId="7" borderId="38" xfId="45" applyFont="1" applyBorder="1" applyAlignment="1">
      <alignment horizontal="center" vertical="center"/>
      <protection hidden="1"/>
    </xf>
    <xf numFmtId="0" fontId="42" fillId="7" borderId="40" xfId="45" applyFont="1" applyBorder="1" applyAlignment="1">
      <alignment horizontal="center" vertical="center"/>
      <protection hidden="1"/>
    </xf>
    <xf numFmtId="0" fontId="42" fillId="7" borderId="36" xfId="45" applyFont="1" applyBorder="1" applyAlignment="1">
      <alignment horizontal="center" vertical="center" wrapText="1"/>
      <protection hidden="1"/>
    </xf>
    <xf numFmtId="0" fontId="42" fillId="7" borderId="0" xfId="45" applyFont="1" applyBorder="1" applyAlignment="1">
      <alignment horizontal="center" vertical="center" wrapText="1"/>
      <protection hidden="1"/>
    </xf>
    <xf numFmtId="0" fontId="42" fillId="7" borderId="41" xfId="45" applyFont="1" applyBorder="1" applyAlignment="1">
      <alignment horizontal="center" vertical="center" wrapText="1"/>
      <protection hidden="1"/>
    </xf>
    <xf numFmtId="0" fontId="42" fillId="7" borderId="35" xfId="45" applyFont="1" applyBorder="1" applyAlignment="1">
      <alignment horizontal="center" vertical="center" wrapText="1"/>
      <protection hidden="1"/>
    </xf>
    <xf numFmtId="0" fontId="42" fillId="7" borderId="38" xfId="45" applyFont="1" applyBorder="1" applyAlignment="1">
      <alignment horizontal="center" vertical="center" wrapText="1"/>
      <protection hidden="1"/>
    </xf>
    <xf numFmtId="0" fontId="42" fillId="7" borderId="40" xfId="45" applyFont="1" applyBorder="1" applyAlignment="1">
      <alignment horizontal="center" vertical="center" wrapText="1"/>
      <protection hidden="1"/>
    </xf>
    <xf numFmtId="0" fontId="73" fillId="38" borderId="22" xfId="43" applyFont="1" applyBorder="1" applyAlignment="1">
      <alignment horizontal="center" vertical="center" wrapText="1"/>
      <protection hidden="1"/>
    </xf>
    <xf numFmtId="0" fontId="73" fillId="38" borderId="23" xfId="43" applyFont="1" applyBorder="1" applyAlignment="1">
      <alignment horizontal="center" vertical="center" wrapText="1"/>
      <protection hidden="1"/>
    </xf>
    <xf numFmtId="0" fontId="38" fillId="7" borderId="44" xfId="0" applyFont="1" applyFill="1" applyBorder="1" applyAlignment="1" applyProtection="1">
      <alignment horizontal="center" vertical="center" wrapText="1"/>
      <protection hidden="1"/>
    </xf>
    <xf numFmtId="0" fontId="38" fillId="7" borderId="46" xfId="0" applyFont="1" applyFill="1" applyBorder="1" applyAlignment="1" applyProtection="1">
      <alignment horizontal="center" vertical="center" wrapText="1"/>
      <protection hidden="1"/>
    </xf>
    <xf numFmtId="0" fontId="73" fillId="38" borderId="22" xfId="43" applyFont="1" applyBorder="1" applyAlignment="1">
      <alignment horizontal="center" vertical="center"/>
      <protection hidden="1"/>
    </xf>
    <xf numFmtId="0" fontId="73" fillId="38" borderId="23" xfId="43" applyFont="1" applyBorder="1" applyAlignment="1">
      <alignment horizontal="center" vertical="center"/>
      <protection hidden="1"/>
    </xf>
    <xf numFmtId="4" fontId="21" fillId="2" borderId="11" xfId="0" applyNumberFormat="1" applyFont="1" applyFill="1" applyBorder="1" applyAlignment="1" applyProtection="1">
      <alignment horizontal="center" vertical="center"/>
      <protection hidden="1"/>
    </xf>
    <xf numFmtId="0" fontId="12" fillId="2" borderId="11" xfId="0" applyFont="1" applyFill="1" applyBorder="1" applyAlignment="1" applyProtection="1">
      <alignment horizontal="center" vertical="center"/>
      <protection hidden="1"/>
    </xf>
    <xf numFmtId="0" fontId="7" fillId="7" borderId="33" xfId="45" applyFont="1" applyBorder="1" applyAlignment="1">
      <alignment horizontal="center" vertical="center"/>
      <protection hidden="1"/>
    </xf>
    <xf numFmtId="0" fontId="7" fillId="7" borderId="33" xfId="45" applyFont="1" applyBorder="1" applyAlignment="1">
      <alignment horizontal="center" vertical="center" wrapText="1"/>
      <protection hidden="1"/>
    </xf>
    <xf numFmtId="0" fontId="8" fillId="7" borderId="33" xfId="45" applyFont="1" applyBorder="1" applyAlignment="1">
      <alignment horizontal="center" vertical="center"/>
      <protection hidden="1"/>
    </xf>
    <xf numFmtId="0" fontId="87" fillId="7" borderId="0" xfId="45" applyFont="1" applyAlignment="1">
      <alignment horizontal="center" vertical="center"/>
      <protection hidden="1"/>
    </xf>
    <xf numFmtId="0" fontId="7" fillId="7" borderId="0" xfId="45" applyFont="1" applyAlignment="1">
      <alignment horizontal="center" vertical="center" wrapText="1"/>
      <protection hidden="1"/>
    </xf>
    <xf numFmtId="0" fontId="8" fillId="7" borderId="0" xfId="45" applyFont="1" applyAlignment="1">
      <alignment horizontal="center" vertical="center" wrapText="1"/>
      <protection hidden="1"/>
    </xf>
    <xf numFmtId="0" fontId="8" fillId="7" borderId="0" xfId="45" applyFont="1" applyAlignment="1">
      <alignment horizontal="center" vertical="center"/>
      <protection hidden="1"/>
    </xf>
    <xf numFmtId="15" fontId="90" fillId="2" borderId="0" xfId="0" applyNumberFormat="1" applyFont="1" applyFill="1" applyAlignment="1" applyProtection="1">
      <alignment horizontal="right"/>
      <protection hidden="1"/>
    </xf>
    <xf numFmtId="15" fontId="90" fillId="2" borderId="0" xfId="0" quotePrefix="1" applyNumberFormat="1" applyFont="1" applyFill="1" applyAlignment="1" applyProtection="1">
      <alignment horizontal="center"/>
      <protection hidden="1"/>
    </xf>
    <xf numFmtId="4" fontId="7" fillId="43" borderId="0" xfId="0" applyNumberFormat="1" applyFont="1" applyFill="1" applyAlignment="1" applyProtection="1">
      <alignment horizontal="center"/>
      <protection hidden="1"/>
    </xf>
    <xf numFmtId="0" fontId="7" fillId="7" borderId="0" xfId="45" applyFont="1" applyAlignment="1">
      <alignment horizontal="center"/>
      <protection hidden="1"/>
    </xf>
    <xf numFmtId="0" fontId="84" fillId="38" borderId="0" xfId="43" applyFont="1" applyBorder="1" applyAlignment="1">
      <alignment horizontal="center" vertical="center"/>
      <protection hidden="1"/>
    </xf>
    <xf numFmtId="0" fontId="83" fillId="38" borderId="0" xfId="43" applyFont="1" applyBorder="1" applyAlignment="1">
      <alignment horizontal="center" vertical="center"/>
      <protection hidden="1"/>
    </xf>
    <xf numFmtId="0" fontId="9" fillId="7" borderId="33" xfId="45" applyFont="1" applyBorder="1" applyAlignment="1">
      <alignment horizontal="center" vertical="center"/>
      <protection hidden="1"/>
    </xf>
    <xf numFmtId="0" fontId="86" fillId="38" borderId="0" xfId="43" applyFont="1" applyBorder="1" applyAlignment="1">
      <alignment horizontal="center" vertical="center" wrapText="1"/>
      <protection hidden="1"/>
    </xf>
    <xf numFmtId="0" fontId="86" fillId="38" borderId="0" xfId="43" applyFont="1" applyBorder="1" applyAlignment="1">
      <protection hidden="1"/>
    </xf>
    <xf numFmtId="0" fontId="96" fillId="2" borderId="0" xfId="0" quotePrefix="1" applyNumberFormat="1" applyFont="1" applyFill="1" applyAlignment="1" applyProtection="1">
      <alignment horizontal="left"/>
      <protection hidden="1"/>
    </xf>
    <xf numFmtId="0" fontId="40" fillId="7" borderId="33" xfId="45" applyFont="1" applyBorder="1" applyAlignment="1">
      <alignment horizontal="center" vertical="center"/>
      <protection hidden="1"/>
    </xf>
    <xf numFmtId="0" fontId="7" fillId="7" borderId="33" xfId="45" applyFont="1" applyBorder="1" applyAlignment="1">
      <alignment horizontal="center" wrapText="1"/>
      <protection hidden="1"/>
    </xf>
    <xf numFmtId="0" fontId="40" fillId="7" borderId="33" xfId="45" applyFont="1" applyBorder="1" applyAlignment="1">
      <alignment horizontal="center" vertical="center" wrapText="1"/>
      <protection hidden="1"/>
    </xf>
    <xf numFmtId="0" fontId="89" fillId="7" borderId="33" xfId="45" applyFont="1" applyBorder="1" applyAlignment="1">
      <alignment wrapText="1"/>
      <protection hidden="1"/>
    </xf>
    <xf numFmtId="0" fontId="93" fillId="2" borderId="0" xfId="0" applyFont="1" applyFill="1" applyBorder="1" applyAlignment="1" applyProtection="1">
      <alignment horizontal="center"/>
      <protection hidden="1"/>
    </xf>
    <xf numFmtId="0" fontId="7" fillId="7" borderId="33" xfId="45" applyFont="1" applyBorder="1" applyAlignment="1">
      <alignment horizontal="center"/>
      <protection hidden="1"/>
    </xf>
    <xf numFmtId="0" fontId="89" fillId="7" borderId="33" xfId="45" applyFont="1" applyBorder="1" applyAlignment="1">
      <protection hidden="1"/>
    </xf>
  </cellXfs>
  <cellStyles count="49">
    <cellStyle name="20% - Énfasis1" xfId="20" builtinId="30" hidden="1"/>
    <cellStyle name="20% - Énfasis2" xfId="24" builtinId="34" hidden="1"/>
    <cellStyle name="20% - Énfasis3" xfId="28" builtinId="38" hidden="1"/>
    <cellStyle name="20% - Énfasis4" xfId="32" builtinId="42" hidden="1"/>
    <cellStyle name="20% - Énfasis5" xfId="36" builtinId="46" hidden="1"/>
    <cellStyle name="20% - Énfasis6" xfId="40" builtinId="50" hidden="1"/>
    <cellStyle name="40% - Énfasis1" xfId="21" builtinId="31" hidden="1"/>
    <cellStyle name="40% - Énfasis2" xfId="25" builtinId="35" hidden="1"/>
    <cellStyle name="40% - Énfasis3" xfId="29" builtinId="39" hidden="1"/>
    <cellStyle name="40% - Énfasis4" xfId="33" builtinId="43" hidden="1"/>
    <cellStyle name="40% - Énfasis5" xfId="37" builtinId="47" hidden="1"/>
    <cellStyle name="40% - Énfasis6" xfId="41" builtinId="51" hidden="1"/>
    <cellStyle name="60% - Énfasis1" xfId="22" builtinId="32" hidden="1"/>
    <cellStyle name="60% - Énfasis2" xfId="26" builtinId="36" hidden="1"/>
    <cellStyle name="60% - Énfasis3" xfId="30" builtinId="40" hidden="1"/>
    <cellStyle name="60% - Énfasis4" xfId="34" builtinId="44" hidden="1"/>
    <cellStyle name="60% - Énfasis5" xfId="38" builtinId="48" hidden="1"/>
    <cellStyle name="60% - Énfasis6" xfId="42" builtinId="52" hidden="1"/>
    <cellStyle name="Bueno" xfId="9" builtinId="26" hidden="1"/>
    <cellStyle name="Cálculo" xfId="14" builtinId="22" hidden="1"/>
    <cellStyle name="Celda de comprobación" xfId="16" builtinId="23" hidden="1"/>
    <cellStyle name="Celda vinculada" xfId="15" builtinId="24" hidden="1"/>
    <cellStyle name="Encabezado 1" xfId="5" builtinId="16" hidden="1"/>
    <cellStyle name="Encabezado 4" xfId="8" builtinId="19" hidden="1"/>
    <cellStyle name="Encabezado-CF" xfId="45" xr:uid="{00000000-0005-0000-0000-000018000000}"/>
    <cellStyle name="Énfasis1" xfId="19" builtinId="29" hidden="1"/>
    <cellStyle name="Énfasis2" xfId="23" builtinId="33" hidden="1"/>
    <cellStyle name="Énfasis3" xfId="27" builtinId="37" hidden="1"/>
    <cellStyle name="Énfasis4" xfId="31" builtinId="41" hidden="1"/>
    <cellStyle name="Énfasis5" xfId="35" builtinId="45" hidden="1"/>
    <cellStyle name="Énfasis6" xfId="39" builtinId="49" hidden="1"/>
    <cellStyle name="Entrada" xfId="12" builtinId="20" hidden="1"/>
    <cellStyle name="Formula2-CF" xfId="46" xr:uid="{00000000-0005-0000-0000-000020000000}"/>
    <cellStyle name="Formulas" xfId="44" xr:uid="{00000000-0005-0000-0000-000021000000}"/>
    <cellStyle name="Formula-SinBorde-CF" xfId="48" xr:uid="{00000000-0005-0000-0000-000022000000}"/>
    <cellStyle name="Hipervínculo" xfId="1" builtinId="8" hidden="1"/>
    <cellStyle name="Hipervínculo CF" xfId="43" xr:uid="{00000000-0005-0000-0000-000024000000}"/>
    <cellStyle name="Incorrecto" xfId="10" builtinId="27" hidden="1"/>
    <cellStyle name="Millares" xfId="2" builtinId="3"/>
    <cellStyle name="Neutral" xfId="11" builtinId="28"/>
    <cellStyle name="Normal" xfId="0" builtinId="0"/>
    <cellStyle name="Notas" xfId="47" builtinId="10"/>
    <cellStyle name="Porcentaje" xfId="3" builtinId="5"/>
    <cellStyle name="Salida" xfId="13" builtinId="21" hidden="1"/>
    <cellStyle name="Texto de advertencia" xfId="17" builtinId="11" hidden="1"/>
    <cellStyle name="Título" xfId="4" builtinId="15" hidden="1"/>
    <cellStyle name="Título 2" xfId="6" builtinId="17" hidden="1"/>
    <cellStyle name="Título 3" xfId="7" builtinId="18" hidden="1"/>
    <cellStyle name="Total" xfId="18" builtinId="25" hidden="1"/>
  </cellStyles>
  <dxfs count="0"/>
  <tableStyles count="0" defaultTableStyle="TableStyleMedium2" defaultPivotStyle="PivotStyleLight16"/>
  <colors>
    <mruColors>
      <color rgb="FFDCFFFF"/>
      <color rgb="FFD7FFFF"/>
      <color rgb="FFCCFFFF"/>
      <color rgb="FFC8FFFF"/>
      <color rgb="FFF0FFFA"/>
      <color rgb="FFF5FFFF"/>
      <color rgb="FFE6FFFF"/>
      <color rgb="FFEBFFFF"/>
      <color rgb="FFFBE5F5"/>
      <color rgb="FFE1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104775</xdr:colOff>
      <xdr:row>0</xdr:row>
      <xdr:rowOff>0</xdr:rowOff>
    </xdr:from>
    <xdr:to>
      <xdr:col>20</xdr:col>
      <xdr:colOff>28575</xdr:colOff>
      <xdr:row>0</xdr:row>
      <xdr:rowOff>0</xdr:rowOff>
    </xdr:to>
    <xdr:sp macro="" textlink="">
      <xdr:nvSpPr>
        <xdr:cNvPr id="2050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8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104775</xdr:colOff>
      <xdr:row>0</xdr:row>
      <xdr:rowOff>0</xdr:rowOff>
    </xdr:from>
    <xdr:to>
      <xdr:col>20</xdr:col>
      <xdr:colOff>28575</xdr:colOff>
      <xdr:row>0</xdr:row>
      <xdr:rowOff>0</xdr:rowOff>
    </xdr:to>
    <xdr:sp macro="" textlink="">
      <xdr:nvSpPr>
        <xdr:cNvPr id="7170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1C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985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1A4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104775</xdr:colOff>
      <xdr:row>0</xdr:row>
      <xdr:rowOff>0</xdr:rowOff>
    </xdr:from>
    <xdr:to>
      <xdr:col>20</xdr:col>
      <xdr:colOff>28575</xdr:colOff>
      <xdr:row>0</xdr:row>
      <xdr:rowOff>0</xdr:rowOff>
    </xdr:to>
    <xdr:sp macro="" textlink="">
      <xdr:nvSpPr>
        <xdr:cNvPr id="8194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20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009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1A8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104775</xdr:colOff>
      <xdr:row>0</xdr:row>
      <xdr:rowOff>0</xdr:rowOff>
    </xdr:from>
    <xdr:to>
      <xdr:col>20</xdr:col>
      <xdr:colOff>28575</xdr:colOff>
      <xdr:row>0</xdr:row>
      <xdr:rowOff>0</xdr:rowOff>
    </xdr:to>
    <xdr:sp macro="" textlink="">
      <xdr:nvSpPr>
        <xdr:cNvPr id="12290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30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4033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1AC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104775</xdr:colOff>
      <xdr:row>0</xdr:row>
      <xdr:rowOff>0</xdr:rowOff>
    </xdr:from>
    <xdr:to>
      <xdr:col>20</xdr:col>
      <xdr:colOff>28575</xdr:colOff>
      <xdr:row>0</xdr:row>
      <xdr:rowOff>0</xdr:rowOff>
    </xdr:to>
    <xdr:sp macro="" textlink="">
      <xdr:nvSpPr>
        <xdr:cNvPr id="13314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34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5057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1B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104775</xdr:colOff>
      <xdr:row>0</xdr:row>
      <xdr:rowOff>0</xdr:rowOff>
    </xdr:from>
    <xdr:to>
      <xdr:col>20</xdr:col>
      <xdr:colOff>28575</xdr:colOff>
      <xdr:row>0</xdr:row>
      <xdr:rowOff>0</xdr:rowOff>
    </xdr:to>
    <xdr:sp macro="" textlink="">
      <xdr:nvSpPr>
        <xdr:cNvPr id="14338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38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6081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1B4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104775</xdr:colOff>
      <xdr:row>0</xdr:row>
      <xdr:rowOff>0</xdr:rowOff>
    </xdr:from>
    <xdr:to>
      <xdr:col>20</xdr:col>
      <xdr:colOff>28575</xdr:colOff>
      <xdr:row>0</xdr:row>
      <xdr:rowOff>0</xdr:rowOff>
    </xdr:to>
    <xdr:sp macro="" textlink="">
      <xdr:nvSpPr>
        <xdr:cNvPr id="3074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C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104775</xdr:colOff>
      <xdr:row>0</xdr:row>
      <xdr:rowOff>0</xdr:rowOff>
    </xdr:from>
    <xdr:to>
      <xdr:col>20</xdr:col>
      <xdr:colOff>28575</xdr:colOff>
      <xdr:row>0</xdr:row>
      <xdr:rowOff>0</xdr:rowOff>
    </xdr:to>
    <xdr:sp macro="" textlink="">
      <xdr:nvSpPr>
        <xdr:cNvPr id="15362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23C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7105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1B8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889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194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104775</xdr:colOff>
      <xdr:row>0</xdr:row>
      <xdr:rowOff>0</xdr:rowOff>
    </xdr:from>
    <xdr:to>
      <xdr:col>20</xdr:col>
      <xdr:colOff>28575</xdr:colOff>
      <xdr:row>0</xdr:row>
      <xdr:rowOff>0</xdr:rowOff>
    </xdr:to>
    <xdr:sp macro="" textlink="">
      <xdr:nvSpPr>
        <xdr:cNvPr id="4098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10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913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198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104775</xdr:colOff>
      <xdr:row>0</xdr:row>
      <xdr:rowOff>0</xdr:rowOff>
    </xdr:from>
    <xdr:to>
      <xdr:col>20</xdr:col>
      <xdr:colOff>28575</xdr:colOff>
      <xdr:row>0</xdr:row>
      <xdr:rowOff>0</xdr:rowOff>
    </xdr:to>
    <xdr:sp macro="" textlink="">
      <xdr:nvSpPr>
        <xdr:cNvPr id="5122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14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937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19C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104775</xdr:colOff>
      <xdr:row>0</xdr:row>
      <xdr:rowOff>0</xdr:rowOff>
    </xdr:from>
    <xdr:to>
      <xdr:col>20</xdr:col>
      <xdr:colOff>28575</xdr:colOff>
      <xdr:row>0</xdr:row>
      <xdr:rowOff>0</xdr:rowOff>
    </xdr:to>
    <xdr:sp macro="" textlink="">
      <xdr:nvSpPr>
        <xdr:cNvPr id="6146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18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961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1A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5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7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8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19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0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1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2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2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tador.on-line.mx/" TargetMode="External"/><Relationship Id="rId2" Type="http://schemas.openxmlformats.org/officeDocument/2006/relationships/hyperlink" Target="mailto:javierprz@on-line.com.mx" TargetMode="External"/><Relationship Id="rId1" Type="http://schemas.openxmlformats.org/officeDocument/2006/relationships/hyperlink" Target="https://www.contadorfiscal.mx/activacion-rfc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s://www.contadorfiscal.mx/" TargetMode="External"/><Relationship Id="rId4" Type="http://schemas.openxmlformats.org/officeDocument/2006/relationships/hyperlink" Target="mailto:javierprz@contadorfiscal.mx" TargetMode="Externa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24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25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26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3.bin"/><Relationship Id="rId4" Type="http://schemas.openxmlformats.org/officeDocument/2006/relationships/comments" Target="../comments27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28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5.bin"/><Relationship Id="rId4" Type="http://schemas.openxmlformats.org/officeDocument/2006/relationships/comments" Target="../comments29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6.bin"/><Relationship Id="rId4" Type="http://schemas.openxmlformats.org/officeDocument/2006/relationships/comments" Target="../comments30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7.bin"/><Relationship Id="rId4" Type="http://schemas.openxmlformats.org/officeDocument/2006/relationships/comments" Target="../comments31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32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9.bin"/><Relationship Id="rId4" Type="http://schemas.openxmlformats.org/officeDocument/2006/relationships/comments" Target="../comments3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contadorfiscal.mx/activacion-rfc" TargetMode="External"/><Relationship Id="rId4" Type="http://schemas.openxmlformats.org/officeDocument/2006/relationships/comments" Target="../comments1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0.bin"/><Relationship Id="rId4" Type="http://schemas.openxmlformats.org/officeDocument/2006/relationships/comments" Target="../comments34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1.bin"/><Relationship Id="rId4" Type="http://schemas.openxmlformats.org/officeDocument/2006/relationships/comments" Target="../comments35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2.bin"/><Relationship Id="rId4" Type="http://schemas.openxmlformats.org/officeDocument/2006/relationships/comments" Target="../comments36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9:B24"/>
  <sheetViews>
    <sheetView zoomScaleNormal="100" workbookViewId="0"/>
  </sheetViews>
  <sheetFormatPr baseColWidth="10" defaultColWidth="11.42578125" defaultRowHeight="12.75" x14ac:dyDescent="0.2"/>
  <cols>
    <col min="1" max="16384" width="11.42578125" style="88"/>
  </cols>
  <sheetData>
    <row r="9" spans="2:2" x14ac:dyDescent="0.2">
      <c r="B9" s="104" t="s">
        <v>178</v>
      </c>
    </row>
    <row r="10" spans="2:2" x14ac:dyDescent="0.2">
      <c r="B10" s="89">
        <v>1</v>
      </c>
    </row>
    <row r="11" spans="2:2" x14ac:dyDescent="0.2">
      <c r="B11" s="89">
        <v>2</v>
      </c>
    </row>
    <row r="12" spans="2:2" x14ac:dyDescent="0.2">
      <c r="B12" s="89">
        <v>3</v>
      </c>
    </row>
    <row r="14" spans="2:2" x14ac:dyDescent="0.2">
      <c r="B14" s="104" t="s">
        <v>179</v>
      </c>
    </row>
    <row r="15" spans="2:2" ht="12.75" customHeight="1" x14ac:dyDescent="0.2">
      <c r="B15" s="90" t="s">
        <v>180</v>
      </c>
    </row>
    <row r="16" spans="2:2" ht="12.75" customHeight="1" x14ac:dyDescent="0.2">
      <c r="B16" s="91">
        <v>0</v>
      </c>
    </row>
    <row r="17" spans="2:2" x14ac:dyDescent="0.2">
      <c r="B17" s="91">
        <v>0.08</v>
      </c>
    </row>
    <row r="18" spans="2:2" x14ac:dyDescent="0.2">
      <c r="B18" s="91">
        <v>0.16</v>
      </c>
    </row>
    <row r="20" spans="2:2" x14ac:dyDescent="0.2">
      <c r="B20" s="104" t="s">
        <v>191</v>
      </c>
    </row>
    <row r="21" spans="2:2" x14ac:dyDescent="0.2">
      <c r="B21" s="92">
        <v>1</v>
      </c>
    </row>
    <row r="22" spans="2:2" x14ac:dyDescent="0.2">
      <c r="B22" s="88" t="s">
        <v>198</v>
      </c>
    </row>
    <row r="23" spans="2:2" x14ac:dyDescent="0.2">
      <c r="B23" s="92">
        <v>2</v>
      </c>
    </row>
    <row r="24" spans="2:2" x14ac:dyDescent="0.2">
      <c r="B24" s="88" t="s">
        <v>199</v>
      </c>
    </row>
  </sheetData>
  <sheetProtection algorithmName="SHA-512" hashValue="Bj2yJYIsKbrUvhoK7XfmcEAp+/RqNpSjt0R2Pfs8K3IrZ5UIfHUgeqnmPRtRroM+z2paVaamKbG7x4Op32Hy1A==" saltValue="lG2CT0DJGk/QbSIThUUpbA==" spinCount="100000" sheet="1" objects="1" scenario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506"/>
  <sheetViews>
    <sheetView zoomScaleNormal="100" workbookViewId="0">
      <pane xSplit="1" ySplit="6" topLeftCell="B7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5.7109375" style="15" customWidth="1"/>
    <col min="4" max="4" width="13.85546875" style="15" customWidth="1"/>
    <col min="5" max="5" width="23.7109375" style="15" customWidth="1"/>
    <col min="6" max="6" width="13.7109375" style="15" customWidth="1"/>
    <col min="7" max="11" width="11.7109375" style="15" customWidth="1"/>
    <col min="12" max="12" width="38" style="15" customWidth="1"/>
    <col min="13" max="16384" width="11.42578125" style="15"/>
  </cols>
  <sheetData>
    <row r="1" spans="1:12" ht="17.45" customHeight="1" x14ac:dyDescent="0.3">
      <c r="A1" s="212" t="s">
        <v>244</v>
      </c>
      <c r="C1" s="107" t="str">
        <f>IF(DATOS!H18=DATOS!I1,DATOS!$E$6&amp;" "&amp;DATOS!$I$6&amp;" "&amp;DATOS!$M$6, "N o m b r e")</f>
        <v>N o m b r e</v>
      </c>
      <c r="D1" s="198"/>
      <c r="E1" s="198"/>
      <c r="F1" s="198"/>
      <c r="G1" s="198"/>
      <c r="H1" s="198"/>
      <c r="I1" s="198"/>
      <c r="J1" s="13"/>
      <c r="K1" s="13"/>
      <c r="L1" s="21"/>
    </row>
    <row r="2" spans="1:12" ht="17.45" customHeight="1" x14ac:dyDescent="0.3">
      <c r="A2" s="260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199"/>
      <c r="F2" s="199"/>
      <c r="G2" s="199"/>
      <c r="H2" s="199"/>
      <c r="I2" s="199"/>
      <c r="J2" s="21"/>
      <c r="K2" s="21"/>
      <c r="L2" s="21"/>
    </row>
    <row r="3" spans="1:12" ht="17.45" customHeight="1" x14ac:dyDescent="0.2">
      <c r="A3" s="260"/>
      <c r="C3" s="200"/>
      <c r="D3" s="198"/>
      <c r="E3" s="199"/>
      <c r="F3" s="199"/>
      <c r="G3" s="199"/>
      <c r="H3" s="199"/>
      <c r="I3" s="199"/>
      <c r="J3" s="21"/>
      <c r="K3" s="21"/>
      <c r="L3" s="21"/>
    </row>
    <row r="4" spans="1:12" ht="17.45" customHeight="1" x14ac:dyDescent="0.3">
      <c r="A4" s="261"/>
      <c r="C4" s="107" t="str">
        <f>"Declaración Informativa de Operaciones con Terceros Febrero "&amp;DATOS!E10</f>
        <v>Declaración Informativa de Operaciones con Terceros Febrero 2020</v>
      </c>
      <c r="D4" s="198"/>
      <c r="E4" s="199"/>
      <c r="F4" s="199"/>
      <c r="G4" s="199"/>
      <c r="H4" s="199"/>
      <c r="I4" s="199"/>
      <c r="J4" s="21"/>
      <c r="K4" s="21"/>
      <c r="L4" s="21"/>
    </row>
    <row r="5" spans="1:12" ht="17.45" customHeight="1" x14ac:dyDescent="0.2">
      <c r="A5" s="262" t="s">
        <v>251</v>
      </c>
      <c r="C5" s="23"/>
      <c r="D5" s="13"/>
      <c r="E5" s="21"/>
      <c r="F5" s="21"/>
      <c r="G5" s="21"/>
      <c r="H5" s="21"/>
      <c r="I5" s="21"/>
      <c r="J5" s="21"/>
      <c r="K5" s="21"/>
      <c r="L5" s="21"/>
    </row>
    <row r="6" spans="1:12" ht="17.45" customHeight="1" x14ac:dyDescent="0.2">
      <c r="A6" s="263"/>
      <c r="C6" s="115" t="s">
        <v>152</v>
      </c>
      <c r="D6" s="117" t="s">
        <v>149</v>
      </c>
      <c r="E6" s="117" t="s">
        <v>150</v>
      </c>
      <c r="F6" s="115" t="s">
        <v>23</v>
      </c>
      <c r="G6" s="115" t="s">
        <v>156</v>
      </c>
      <c r="H6" s="115" t="s">
        <v>155</v>
      </c>
      <c r="I6" s="115" t="s">
        <v>260</v>
      </c>
      <c r="J6" s="115" t="s">
        <v>154</v>
      </c>
      <c r="K6" s="117" t="s">
        <v>167</v>
      </c>
      <c r="L6" s="115" t="s">
        <v>43</v>
      </c>
    </row>
    <row r="7" spans="1:12" ht="17.45" customHeight="1" x14ac:dyDescent="0.2">
      <c r="A7" s="114" t="s">
        <v>163</v>
      </c>
      <c r="C7" s="158">
        <v>1</v>
      </c>
      <c r="D7" s="146" t="str">
        <f>IF(PROVEEDORES!E8="","",PROVEEDORES!E8)</f>
        <v>NACIONAL</v>
      </c>
      <c r="E7" s="146" t="str">
        <f>IF(PROVEEDORES!F8="","",PROVEEDORES!F8)</f>
        <v>SERVICIOS PROFESIONALES</v>
      </c>
      <c r="F7" s="146" t="str">
        <f>IF(PROVEEDORES!D8="","",PROVEEDORES!D8)</f>
        <v>PEAF6903298H9</v>
      </c>
      <c r="G7" s="159">
        <f>SUMIF('EG-FEB'!$F$18:$F$516,PROVEEDORES!$D8,'EG-FEB'!P$18:P$516)</f>
        <v>0</v>
      </c>
      <c r="H7" s="159">
        <f>SUMIF('EG-FEB'!$F$18:$F$516,PROVEEDORES!$D8,'EG-FEB'!Q$18:Q$516)</f>
        <v>0</v>
      </c>
      <c r="I7" s="159">
        <f>SUMIF('EG-FEB'!$F$18:$F$516,PROVEEDORES!$D8,'EG-FEB'!R$18:R$516)</f>
        <v>0</v>
      </c>
      <c r="J7" s="159">
        <f>SUMIF('EG-FEB'!$F$18:$F$516,PROVEEDORES!$D8,'EG-FEB'!S$18:S$516)</f>
        <v>0</v>
      </c>
      <c r="K7" s="159" t="str">
        <f>IF(G7+H7+I7+J7&gt;0,"C/Información","")</f>
        <v/>
      </c>
      <c r="L7" s="146" t="str">
        <f>IF(PROVEEDORES!G8="","",PROVEEDORES!G8)</f>
        <v>FRANCISCO JAVIER PEREZ AGUAYO</v>
      </c>
    </row>
    <row r="8" spans="1:12" ht="17.45" customHeight="1" x14ac:dyDescent="0.2">
      <c r="A8" s="114" t="s">
        <v>166</v>
      </c>
      <c r="C8" s="158">
        <f>C7+1</f>
        <v>2</v>
      </c>
      <c r="D8" s="146" t="str">
        <f>IF(PROVEEDORES!E9="","",PROVEEDORES!E9)</f>
        <v/>
      </c>
      <c r="E8" s="146" t="str">
        <f>IF(PROVEEDORES!F9="","",PROVEEDORES!F9)</f>
        <v/>
      </c>
      <c r="F8" s="146" t="str">
        <f>IF(PROVEEDORES!D9="","",PROVEEDORES!D9)</f>
        <v/>
      </c>
      <c r="G8" s="159">
        <f>SUMIF('EG-FEB'!$F$18:$F$516,PROVEEDORES!$D9,'EG-FEB'!P$18:P$516)</f>
        <v>0</v>
      </c>
      <c r="H8" s="159">
        <f>SUMIF('EG-FEB'!$F$18:$F$516,PROVEEDORES!$D9,'EG-FEB'!Q$18:Q$516)</f>
        <v>0</v>
      </c>
      <c r="I8" s="159">
        <f>SUMIF('EG-FEB'!$F$18:$F$516,PROVEEDORES!$D9,'EG-FEB'!R$18:R$516)</f>
        <v>0</v>
      </c>
      <c r="J8" s="159">
        <f>SUMIF('EG-FEB'!$F$18:$F$516,PROVEEDORES!$D9,'EG-FEB'!S$18:S$516)</f>
        <v>0</v>
      </c>
      <c r="K8" s="159" t="str">
        <f t="shared" ref="K8:K71" si="0">IF(G8+H8+I8+J8&gt;0,"C/Información","")</f>
        <v/>
      </c>
      <c r="L8" s="146" t="str">
        <f>IF(PROVEEDORES!G9="","",PROVEEDORES!G9)</f>
        <v/>
      </c>
    </row>
    <row r="9" spans="1:12" ht="17.45" customHeight="1" x14ac:dyDescent="0.2">
      <c r="A9" s="114" t="s">
        <v>205</v>
      </c>
      <c r="C9" s="158">
        <f t="shared" ref="C9:C72" si="1">C8+1</f>
        <v>3</v>
      </c>
      <c r="D9" s="146" t="str">
        <f>IF(PROVEEDORES!E10="","",PROVEEDORES!E10)</f>
        <v/>
      </c>
      <c r="E9" s="146" t="str">
        <f>IF(PROVEEDORES!F10="","",PROVEEDORES!F10)</f>
        <v/>
      </c>
      <c r="F9" s="146" t="str">
        <f>IF(PROVEEDORES!D10="","",PROVEEDORES!D10)</f>
        <v/>
      </c>
      <c r="G9" s="159">
        <f>SUMIF('EG-FEB'!$F$18:$F$516,PROVEEDORES!$D10,'EG-FEB'!P$18:P$516)</f>
        <v>0</v>
      </c>
      <c r="H9" s="159">
        <f>SUMIF('EG-FEB'!$F$18:$F$516,PROVEEDORES!$D10,'EG-FEB'!Q$18:Q$516)</f>
        <v>0</v>
      </c>
      <c r="I9" s="159">
        <f>SUMIF('EG-FEB'!$F$18:$F$516,PROVEEDORES!$D10,'EG-FEB'!R$18:R$516)</f>
        <v>0</v>
      </c>
      <c r="J9" s="159">
        <f>SUMIF('EG-FEB'!$F$18:$F$516,PROVEEDORES!$D10,'EG-FEB'!S$18:S$516)</f>
        <v>0</v>
      </c>
      <c r="K9" s="159" t="str">
        <f t="shared" si="0"/>
        <v/>
      </c>
      <c r="L9" s="146" t="str">
        <f>IF(PROVEEDORES!G10="","",PROVEEDORES!G10)</f>
        <v/>
      </c>
    </row>
    <row r="10" spans="1:12" ht="17.45" customHeight="1" x14ac:dyDescent="0.2">
      <c r="A10" s="114" t="s">
        <v>206</v>
      </c>
      <c r="C10" s="158">
        <f t="shared" si="1"/>
        <v>4</v>
      </c>
      <c r="D10" s="146" t="str">
        <f>IF(PROVEEDORES!E11="","",PROVEEDORES!E11)</f>
        <v/>
      </c>
      <c r="E10" s="146" t="str">
        <f>IF(PROVEEDORES!F11="","",PROVEEDORES!F11)</f>
        <v/>
      </c>
      <c r="F10" s="146" t="str">
        <f>IF(PROVEEDORES!D11="","",PROVEEDORES!D11)</f>
        <v/>
      </c>
      <c r="G10" s="159">
        <f>SUMIF('EG-FEB'!$F$18:$F$516,PROVEEDORES!$D11,'EG-FEB'!P$18:P$516)</f>
        <v>0</v>
      </c>
      <c r="H10" s="159">
        <f>SUMIF('EG-FEB'!$F$18:$F$516,PROVEEDORES!$D11,'EG-FEB'!Q$18:Q$516)</f>
        <v>0</v>
      </c>
      <c r="I10" s="159">
        <f>SUMIF('EG-FEB'!$F$18:$F$516,PROVEEDORES!$D11,'EG-FEB'!R$18:R$516)</f>
        <v>0</v>
      </c>
      <c r="J10" s="159">
        <f>SUMIF('EG-FEB'!$F$18:$F$516,PROVEEDORES!$D11,'EG-FEB'!S$18:S$516)</f>
        <v>0</v>
      </c>
      <c r="K10" s="159" t="str">
        <f t="shared" si="0"/>
        <v/>
      </c>
      <c r="L10" s="146" t="str">
        <f>IF(PROVEEDORES!G11="","",PROVEEDORES!G11)</f>
        <v/>
      </c>
    </row>
    <row r="11" spans="1:12" ht="17.45" customHeight="1" x14ac:dyDescent="0.2">
      <c r="A11" s="114" t="s">
        <v>137</v>
      </c>
      <c r="C11" s="158">
        <f t="shared" si="1"/>
        <v>5</v>
      </c>
      <c r="D11" s="146" t="str">
        <f>IF(PROVEEDORES!E12="","",PROVEEDORES!E12)</f>
        <v/>
      </c>
      <c r="E11" s="146" t="str">
        <f>IF(PROVEEDORES!F12="","",PROVEEDORES!F12)</f>
        <v/>
      </c>
      <c r="F11" s="146" t="str">
        <f>IF(PROVEEDORES!D12="","",PROVEEDORES!D12)</f>
        <v/>
      </c>
      <c r="G11" s="159">
        <f>SUMIF('EG-FEB'!$F$18:$F$516,PROVEEDORES!$D12,'EG-FEB'!P$18:P$516)</f>
        <v>0</v>
      </c>
      <c r="H11" s="159">
        <f>SUMIF('EG-FEB'!$F$18:$F$516,PROVEEDORES!$D12,'EG-FEB'!Q$18:Q$516)</f>
        <v>0</v>
      </c>
      <c r="I11" s="159">
        <f>SUMIF('EG-FEB'!$F$18:$F$516,PROVEEDORES!$D12,'EG-FEB'!R$18:R$516)</f>
        <v>0</v>
      </c>
      <c r="J11" s="159">
        <f>SUMIF('EG-FEB'!$F$18:$F$516,PROVEEDORES!$D12,'EG-FEB'!S$18:S$516)</f>
        <v>0</v>
      </c>
      <c r="K11" s="159" t="str">
        <f t="shared" si="0"/>
        <v/>
      </c>
      <c r="L11" s="146" t="str">
        <f>IF(PROVEEDORES!G12="","",PROVEEDORES!G12)</f>
        <v/>
      </c>
    </row>
    <row r="12" spans="1:12" ht="17.45" customHeight="1" x14ac:dyDescent="0.2">
      <c r="A12" s="114" t="s">
        <v>164</v>
      </c>
      <c r="C12" s="158">
        <f t="shared" si="1"/>
        <v>6</v>
      </c>
      <c r="D12" s="146" t="str">
        <f>IF(PROVEEDORES!E13="","",PROVEEDORES!E13)</f>
        <v/>
      </c>
      <c r="E12" s="146" t="str">
        <f>IF(PROVEEDORES!F13="","",PROVEEDORES!F13)</f>
        <v/>
      </c>
      <c r="F12" s="146" t="str">
        <f>IF(PROVEEDORES!D13="","",PROVEEDORES!D13)</f>
        <v/>
      </c>
      <c r="G12" s="159">
        <f>SUMIF('EG-FEB'!$F$18:$F$516,PROVEEDORES!$D13,'EG-FEB'!P$18:P$516)</f>
        <v>0</v>
      </c>
      <c r="H12" s="159">
        <f>SUMIF('EG-FEB'!$F$18:$F$516,PROVEEDORES!$D13,'EG-FEB'!Q$18:Q$516)</f>
        <v>0</v>
      </c>
      <c r="I12" s="159">
        <f>SUMIF('EG-FEB'!$F$18:$F$516,PROVEEDORES!$D13,'EG-FEB'!R$18:R$516)</f>
        <v>0</v>
      </c>
      <c r="J12" s="159">
        <f>SUMIF('EG-FEB'!$F$18:$F$516,PROVEEDORES!$D13,'EG-FEB'!S$18:S$516)</f>
        <v>0</v>
      </c>
      <c r="K12" s="159" t="str">
        <f t="shared" si="0"/>
        <v/>
      </c>
      <c r="L12" s="146" t="str">
        <f>IF(PROVEEDORES!G13="","",PROVEEDORES!G13)</f>
        <v/>
      </c>
    </row>
    <row r="13" spans="1:12" ht="17.45" customHeight="1" x14ac:dyDescent="0.2">
      <c r="A13" s="114" t="s">
        <v>165</v>
      </c>
      <c r="C13" s="158">
        <f t="shared" si="1"/>
        <v>7</v>
      </c>
      <c r="D13" s="146" t="str">
        <f>IF(PROVEEDORES!E14="","",PROVEEDORES!E14)</f>
        <v/>
      </c>
      <c r="E13" s="146" t="str">
        <f>IF(PROVEEDORES!F14="","",PROVEEDORES!F14)</f>
        <v/>
      </c>
      <c r="F13" s="146" t="str">
        <f>IF(PROVEEDORES!D14="","",PROVEEDORES!D14)</f>
        <v/>
      </c>
      <c r="G13" s="159">
        <f>SUMIF('EG-FEB'!$F$18:$F$516,PROVEEDORES!$D14,'EG-FEB'!P$18:P$516)</f>
        <v>0</v>
      </c>
      <c r="H13" s="159">
        <f>SUMIF('EG-FEB'!$F$18:$F$516,PROVEEDORES!$D14,'EG-FEB'!Q$18:Q$516)</f>
        <v>0</v>
      </c>
      <c r="I13" s="159">
        <f>SUMIF('EG-FEB'!$F$18:$F$516,PROVEEDORES!$D14,'EG-FEB'!R$18:R$516)</f>
        <v>0</v>
      </c>
      <c r="J13" s="159">
        <f>SUMIF('EG-FEB'!$F$18:$F$516,PROVEEDORES!$D14,'EG-FEB'!S$18:S$516)</f>
        <v>0</v>
      </c>
      <c r="K13" s="159" t="str">
        <f t="shared" si="0"/>
        <v/>
      </c>
      <c r="L13" s="146" t="str">
        <f>IF(PROVEEDORES!G14="","",PROVEEDORES!G14)</f>
        <v/>
      </c>
    </row>
    <row r="14" spans="1:12" ht="17.45" customHeight="1" x14ac:dyDescent="0.2">
      <c r="A14" s="114" t="s">
        <v>160</v>
      </c>
      <c r="C14" s="158">
        <f t="shared" si="1"/>
        <v>8</v>
      </c>
      <c r="D14" s="146" t="str">
        <f>IF(PROVEEDORES!E15="","",PROVEEDORES!E15)</f>
        <v/>
      </c>
      <c r="E14" s="146" t="str">
        <f>IF(PROVEEDORES!F15="","",PROVEEDORES!F15)</f>
        <v/>
      </c>
      <c r="F14" s="146" t="str">
        <f>IF(PROVEEDORES!D15="","",PROVEEDORES!D15)</f>
        <v/>
      </c>
      <c r="G14" s="159">
        <f>SUMIF('EG-FEB'!$F$18:$F$516,PROVEEDORES!$D15,'EG-FEB'!P$18:P$516)</f>
        <v>0</v>
      </c>
      <c r="H14" s="159">
        <f>SUMIF('EG-FEB'!$F$18:$F$516,PROVEEDORES!$D15,'EG-FEB'!Q$18:Q$516)</f>
        <v>0</v>
      </c>
      <c r="I14" s="159">
        <f>SUMIF('EG-FEB'!$F$18:$F$516,PROVEEDORES!$D15,'EG-FEB'!R$18:R$516)</f>
        <v>0</v>
      </c>
      <c r="J14" s="159">
        <f>SUMIF('EG-FEB'!$F$18:$F$516,PROVEEDORES!$D15,'EG-FEB'!S$18:S$516)</f>
        <v>0</v>
      </c>
      <c r="K14" s="159" t="str">
        <f t="shared" si="0"/>
        <v/>
      </c>
      <c r="L14" s="146" t="str">
        <f>IF(PROVEEDORES!G15="","",PROVEEDORES!G15)</f>
        <v/>
      </c>
    </row>
    <row r="15" spans="1:12" ht="17.45" customHeight="1" x14ac:dyDescent="0.2">
      <c r="A15" s="258" t="s">
        <v>250</v>
      </c>
      <c r="C15" s="158">
        <f t="shared" si="1"/>
        <v>9</v>
      </c>
      <c r="D15" s="146" t="str">
        <f>IF(PROVEEDORES!E16="","",PROVEEDORES!E16)</f>
        <v/>
      </c>
      <c r="E15" s="146" t="str">
        <f>IF(PROVEEDORES!F16="","",PROVEEDORES!F16)</f>
        <v/>
      </c>
      <c r="F15" s="146" t="str">
        <f>IF(PROVEEDORES!D16="","",PROVEEDORES!D16)</f>
        <v/>
      </c>
      <c r="G15" s="159">
        <f>SUMIF('EG-FEB'!$F$18:$F$516,PROVEEDORES!$D16,'EG-FEB'!P$18:P$516)</f>
        <v>0</v>
      </c>
      <c r="H15" s="159">
        <f>SUMIF('EG-FEB'!$F$18:$F$516,PROVEEDORES!$D16,'EG-FEB'!Q$18:Q$516)</f>
        <v>0</v>
      </c>
      <c r="I15" s="159">
        <f>SUMIF('EG-FEB'!$F$18:$F$516,PROVEEDORES!$D16,'EG-FEB'!R$18:R$516)</f>
        <v>0</v>
      </c>
      <c r="J15" s="159">
        <f>SUMIF('EG-FEB'!$F$18:$F$516,PROVEEDORES!$D16,'EG-FEB'!S$18:S$516)</f>
        <v>0</v>
      </c>
      <c r="K15" s="159" t="str">
        <f t="shared" si="0"/>
        <v/>
      </c>
      <c r="L15" s="146" t="str">
        <f>IF(PROVEEDORES!G16="","",PROVEEDORES!G16)</f>
        <v/>
      </c>
    </row>
    <row r="16" spans="1:12" ht="17.45" customHeight="1" x14ac:dyDescent="0.2">
      <c r="A16" s="259"/>
      <c r="C16" s="158">
        <f t="shared" si="1"/>
        <v>10</v>
      </c>
      <c r="D16" s="146" t="str">
        <f>IF(PROVEEDORES!E17="","",PROVEEDORES!E17)</f>
        <v/>
      </c>
      <c r="E16" s="146" t="str">
        <f>IF(PROVEEDORES!F17="","",PROVEEDORES!F17)</f>
        <v/>
      </c>
      <c r="F16" s="146" t="str">
        <f>IF(PROVEEDORES!D17="","",PROVEEDORES!D17)</f>
        <v/>
      </c>
      <c r="G16" s="159">
        <f>SUMIF('EG-FEB'!$F$18:$F$516,PROVEEDORES!$D17,'EG-FEB'!P$18:P$516)</f>
        <v>0</v>
      </c>
      <c r="H16" s="159">
        <f>SUMIF('EG-FEB'!$F$18:$F$516,PROVEEDORES!$D17,'EG-FEB'!Q$18:Q$516)</f>
        <v>0</v>
      </c>
      <c r="I16" s="159">
        <f>SUMIF('EG-FEB'!$F$18:$F$516,PROVEEDORES!$D17,'EG-FEB'!R$18:R$516)</f>
        <v>0</v>
      </c>
      <c r="J16" s="159">
        <f>SUMIF('EG-FEB'!$F$18:$F$516,PROVEEDORES!$D17,'EG-FEB'!S$18:S$516)</f>
        <v>0</v>
      </c>
      <c r="K16" s="159" t="str">
        <f t="shared" si="0"/>
        <v/>
      </c>
      <c r="L16" s="146" t="str">
        <f>IF(PROVEEDORES!G17="","",PROVEEDORES!G17)</f>
        <v/>
      </c>
    </row>
    <row r="17" spans="1:12" ht="17.45" customHeight="1" x14ac:dyDescent="0.2">
      <c r="A17" s="113"/>
      <c r="C17" s="158">
        <f t="shared" si="1"/>
        <v>11</v>
      </c>
      <c r="D17" s="146" t="str">
        <f>IF(PROVEEDORES!E18="","",PROVEEDORES!E18)</f>
        <v/>
      </c>
      <c r="E17" s="146" t="str">
        <f>IF(PROVEEDORES!F18="","",PROVEEDORES!F18)</f>
        <v/>
      </c>
      <c r="F17" s="146" t="str">
        <f>IF(PROVEEDORES!D18="","",PROVEEDORES!D18)</f>
        <v/>
      </c>
      <c r="G17" s="159">
        <f>SUMIF('EG-FEB'!$F$18:$F$516,PROVEEDORES!$D18,'EG-FEB'!P$18:P$516)</f>
        <v>0</v>
      </c>
      <c r="H17" s="159">
        <f>SUMIF('EG-FEB'!$F$18:$F$516,PROVEEDORES!$D18,'EG-FEB'!Q$18:Q$516)</f>
        <v>0</v>
      </c>
      <c r="I17" s="159">
        <f>SUMIF('EG-FEB'!$F$18:$F$516,PROVEEDORES!$D18,'EG-FEB'!R$18:R$516)</f>
        <v>0</v>
      </c>
      <c r="J17" s="159">
        <f>SUMIF('EG-FEB'!$F$18:$F$516,PROVEEDORES!$D18,'EG-FEB'!S$18:S$516)</f>
        <v>0</v>
      </c>
      <c r="K17" s="159" t="str">
        <f t="shared" si="0"/>
        <v/>
      </c>
      <c r="L17" s="146" t="str">
        <f>IF(PROVEEDORES!G18="","",PROVEEDORES!G18)</f>
        <v/>
      </c>
    </row>
    <row r="18" spans="1:12" ht="17.45" customHeight="1" x14ac:dyDescent="0.2">
      <c r="A18" s="110"/>
      <c r="C18" s="158">
        <f t="shared" si="1"/>
        <v>12</v>
      </c>
      <c r="D18" s="146" t="str">
        <f>IF(PROVEEDORES!E19="","",PROVEEDORES!E19)</f>
        <v/>
      </c>
      <c r="E18" s="146" t="str">
        <f>IF(PROVEEDORES!F19="","",PROVEEDORES!F19)</f>
        <v/>
      </c>
      <c r="F18" s="146" t="str">
        <f>IF(PROVEEDORES!D19="","",PROVEEDORES!D19)</f>
        <v/>
      </c>
      <c r="G18" s="159">
        <f>SUMIF('EG-FEB'!$F$18:$F$516,PROVEEDORES!$D19,'EG-FEB'!P$18:P$516)</f>
        <v>0</v>
      </c>
      <c r="H18" s="159">
        <f>SUMIF('EG-FEB'!$F$18:$F$516,PROVEEDORES!$D19,'EG-FEB'!Q$18:Q$516)</f>
        <v>0</v>
      </c>
      <c r="I18" s="159">
        <f>SUMIF('EG-FEB'!$F$18:$F$516,PROVEEDORES!$D19,'EG-FEB'!R$18:R$516)</f>
        <v>0</v>
      </c>
      <c r="J18" s="159">
        <f>SUMIF('EG-FEB'!$F$18:$F$516,PROVEEDORES!$D19,'EG-FEB'!S$18:S$516)</f>
        <v>0</v>
      </c>
      <c r="K18" s="159" t="str">
        <f t="shared" si="0"/>
        <v/>
      </c>
      <c r="L18" s="146" t="str">
        <f>IF(PROVEEDORES!G19="","",PROVEEDORES!G19)</f>
        <v/>
      </c>
    </row>
    <row r="19" spans="1:12" ht="17.45" customHeight="1" x14ac:dyDescent="0.2">
      <c r="A19" s="110"/>
      <c r="C19" s="158">
        <f t="shared" si="1"/>
        <v>13</v>
      </c>
      <c r="D19" s="146" t="str">
        <f>IF(PROVEEDORES!E20="","",PROVEEDORES!E20)</f>
        <v/>
      </c>
      <c r="E19" s="146" t="str">
        <f>IF(PROVEEDORES!F20="","",PROVEEDORES!F20)</f>
        <v/>
      </c>
      <c r="F19" s="146" t="str">
        <f>IF(PROVEEDORES!D20="","",PROVEEDORES!D20)</f>
        <v/>
      </c>
      <c r="G19" s="159">
        <f>SUMIF('EG-FEB'!$F$18:$F$516,PROVEEDORES!$D20,'EG-FEB'!P$18:P$516)</f>
        <v>0</v>
      </c>
      <c r="H19" s="159">
        <f>SUMIF('EG-FEB'!$F$18:$F$516,PROVEEDORES!$D20,'EG-FEB'!Q$18:Q$516)</f>
        <v>0</v>
      </c>
      <c r="I19" s="159">
        <f>SUMIF('EG-FEB'!$F$18:$F$516,PROVEEDORES!$D20,'EG-FEB'!R$18:R$516)</f>
        <v>0</v>
      </c>
      <c r="J19" s="159">
        <f>SUMIF('EG-FEB'!$F$18:$F$516,PROVEEDORES!$D20,'EG-FEB'!S$18:S$516)</f>
        <v>0</v>
      </c>
      <c r="K19" s="159" t="str">
        <f t="shared" si="0"/>
        <v/>
      </c>
      <c r="L19" s="146" t="str">
        <f>IF(PROVEEDORES!G20="","",PROVEEDORES!G20)</f>
        <v/>
      </c>
    </row>
    <row r="20" spans="1:12" ht="17.45" customHeight="1" x14ac:dyDescent="0.2">
      <c r="A20" s="110"/>
      <c r="C20" s="158">
        <f t="shared" si="1"/>
        <v>14</v>
      </c>
      <c r="D20" s="146" t="str">
        <f>IF(PROVEEDORES!E21="","",PROVEEDORES!E21)</f>
        <v/>
      </c>
      <c r="E20" s="146" t="str">
        <f>IF(PROVEEDORES!F21="","",PROVEEDORES!F21)</f>
        <v/>
      </c>
      <c r="F20" s="146" t="str">
        <f>IF(PROVEEDORES!D21="","",PROVEEDORES!D21)</f>
        <v/>
      </c>
      <c r="G20" s="159">
        <f>SUMIF('EG-FEB'!$F$18:$F$516,PROVEEDORES!$D21,'EG-FEB'!P$18:P$516)</f>
        <v>0</v>
      </c>
      <c r="H20" s="159">
        <f>SUMIF('EG-FEB'!$F$18:$F$516,PROVEEDORES!$D21,'EG-FEB'!Q$18:Q$516)</f>
        <v>0</v>
      </c>
      <c r="I20" s="159">
        <f>SUMIF('EG-FEB'!$F$18:$F$516,PROVEEDORES!$D21,'EG-FEB'!R$18:R$516)</f>
        <v>0</v>
      </c>
      <c r="J20" s="159">
        <f>SUMIF('EG-FEB'!$F$18:$F$516,PROVEEDORES!$D21,'EG-FEB'!S$18:S$516)</f>
        <v>0</v>
      </c>
      <c r="K20" s="159" t="str">
        <f t="shared" si="0"/>
        <v/>
      </c>
      <c r="L20" s="146" t="str">
        <f>IF(PROVEEDORES!G21="","",PROVEEDORES!G21)</f>
        <v/>
      </c>
    </row>
    <row r="21" spans="1:12" ht="17.45" customHeight="1" x14ac:dyDescent="0.2">
      <c r="A21" s="110"/>
      <c r="C21" s="158">
        <f t="shared" si="1"/>
        <v>15</v>
      </c>
      <c r="D21" s="146" t="str">
        <f>IF(PROVEEDORES!E22="","",PROVEEDORES!E22)</f>
        <v/>
      </c>
      <c r="E21" s="146" t="str">
        <f>IF(PROVEEDORES!F22="","",PROVEEDORES!F22)</f>
        <v/>
      </c>
      <c r="F21" s="146" t="str">
        <f>IF(PROVEEDORES!D22="","",PROVEEDORES!D22)</f>
        <v/>
      </c>
      <c r="G21" s="159">
        <f>SUMIF('EG-FEB'!$F$18:$F$516,PROVEEDORES!$D22,'EG-FEB'!P$18:P$516)</f>
        <v>0</v>
      </c>
      <c r="H21" s="159">
        <f>SUMIF('EG-FEB'!$F$18:$F$516,PROVEEDORES!$D22,'EG-FEB'!Q$18:Q$516)</f>
        <v>0</v>
      </c>
      <c r="I21" s="159">
        <f>SUMIF('EG-FEB'!$F$18:$F$516,PROVEEDORES!$D22,'EG-FEB'!R$18:R$516)</f>
        <v>0</v>
      </c>
      <c r="J21" s="159">
        <f>SUMIF('EG-FEB'!$F$18:$F$516,PROVEEDORES!$D22,'EG-FEB'!S$18:S$516)</f>
        <v>0</v>
      </c>
      <c r="K21" s="159" t="str">
        <f t="shared" si="0"/>
        <v/>
      </c>
      <c r="L21" s="146" t="str">
        <f>IF(PROVEEDORES!G22="","",PROVEEDORES!G22)</f>
        <v/>
      </c>
    </row>
    <row r="22" spans="1:12" ht="17.45" customHeight="1" x14ac:dyDescent="0.2">
      <c r="A22" s="110"/>
      <c r="C22" s="158">
        <f t="shared" si="1"/>
        <v>16</v>
      </c>
      <c r="D22" s="146" t="str">
        <f>IF(PROVEEDORES!E23="","",PROVEEDORES!E23)</f>
        <v/>
      </c>
      <c r="E22" s="146" t="str">
        <f>IF(PROVEEDORES!F23="","",PROVEEDORES!F23)</f>
        <v/>
      </c>
      <c r="F22" s="146" t="str">
        <f>IF(PROVEEDORES!D23="","",PROVEEDORES!D23)</f>
        <v/>
      </c>
      <c r="G22" s="159">
        <f>SUMIF('EG-FEB'!$F$18:$F$516,PROVEEDORES!$D23,'EG-FEB'!P$18:P$516)</f>
        <v>0</v>
      </c>
      <c r="H22" s="159">
        <f>SUMIF('EG-FEB'!$F$18:$F$516,PROVEEDORES!$D23,'EG-FEB'!Q$18:Q$516)</f>
        <v>0</v>
      </c>
      <c r="I22" s="159">
        <f>SUMIF('EG-FEB'!$F$18:$F$516,PROVEEDORES!$D23,'EG-FEB'!R$18:R$516)</f>
        <v>0</v>
      </c>
      <c r="J22" s="159">
        <f>SUMIF('EG-FEB'!$F$18:$F$516,PROVEEDORES!$D23,'EG-FEB'!S$18:S$516)</f>
        <v>0</v>
      </c>
      <c r="K22" s="159" t="str">
        <f t="shared" si="0"/>
        <v/>
      </c>
      <c r="L22" s="146" t="str">
        <f>IF(PROVEEDORES!G23="","",PROVEEDORES!G23)</f>
        <v/>
      </c>
    </row>
    <row r="23" spans="1:12" ht="17.45" customHeight="1" x14ac:dyDescent="0.2">
      <c r="A23" s="110"/>
      <c r="C23" s="158">
        <f t="shared" si="1"/>
        <v>17</v>
      </c>
      <c r="D23" s="146" t="str">
        <f>IF(PROVEEDORES!E24="","",PROVEEDORES!E24)</f>
        <v/>
      </c>
      <c r="E23" s="146" t="str">
        <f>IF(PROVEEDORES!F24="","",PROVEEDORES!F24)</f>
        <v/>
      </c>
      <c r="F23" s="146" t="str">
        <f>IF(PROVEEDORES!D24="","",PROVEEDORES!D24)</f>
        <v/>
      </c>
      <c r="G23" s="159">
        <f>SUMIF('EG-FEB'!$F$18:$F$516,PROVEEDORES!$D24,'EG-FEB'!P$18:P$516)</f>
        <v>0</v>
      </c>
      <c r="H23" s="159">
        <f>SUMIF('EG-FEB'!$F$18:$F$516,PROVEEDORES!$D24,'EG-FEB'!Q$18:Q$516)</f>
        <v>0</v>
      </c>
      <c r="I23" s="159">
        <f>SUMIF('EG-FEB'!$F$18:$F$516,PROVEEDORES!$D24,'EG-FEB'!R$18:R$516)</f>
        <v>0</v>
      </c>
      <c r="J23" s="159">
        <f>SUMIF('EG-FEB'!$F$18:$F$516,PROVEEDORES!$D24,'EG-FEB'!S$18:S$516)</f>
        <v>0</v>
      </c>
      <c r="K23" s="159" t="str">
        <f t="shared" si="0"/>
        <v/>
      </c>
      <c r="L23" s="146" t="str">
        <f>IF(PROVEEDORES!G24="","",PROVEEDORES!G24)</f>
        <v/>
      </c>
    </row>
    <row r="24" spans="1:12" ht="17.45" customHeight="1" x14ac:dyDescent="0.2">
      <c r="A24" s="110"/>
      <c r="C24" s="158">
        <f t="shared" si="1"/>
        <v>18</v>
      </c>
      <c r="D24" s="146" t="str">
        <f>IF(PROVEEDORES!E25="","",PROVEEDORES!E25)</f>
        <v/>
      </c>
      <c r="E24" s="146" t="str">
        <f>IF(PROVEEDORES!F25="","",PROVEEDORES!F25)</f>
        <v/>
      </c>
      <c r="F24" s="146" t="str">
        <f>IF(PROVEEDORES!D25="","",PROVEEDORES!D25)</f>
        <v/>
      </c>
      <c r="G24" s="159">
        <f>SUMIF('EG-FEB'!$F$18:$F$516,PROVEEDORES!$D25,'EG-FEB'!P$18:P$516)</f>
        <v>0</v>
      </c>
      <c r="H24" s="159">
        <f>SUMIF('EG-FEB'!$F$18:$F$516,PROVEEDORES!$D25,'EG-FEB'!Q$18:Q$516)</f>
        <v>0</v>
      </c>
      <c r="I24" s="159">
        <f>SUMIF('EG-FEB'!$F$18:$F$516,PROVEEDORES!$D25,'EG-FEB'!R$18:R$516)</f>
        <v>0</v>
      </c>
      <c r="J24" s="159">
        <f>SUMIF('EG-FEB'!$F$18:$F$516,PROVEEDORES!$D25,'EG-FEB'!S$18:S$516)</f>
        <v>0</v>
      </c>
      <c r="K24" s="159" t="str">
        <f t="shared" si="0"/>
        <v/>
      </c>
      <c r="L24" s="146" t="str">
        <f>IF(PROVEEDORES!G25="","",PROVEEDORES!G25)</f>
        <v/>
      </c>
    </row>
    <row r="25" spans="1:12" ht="17.45" customHeight="1" x14ac:dyDescent="0.2">
      <c r="A25" s="110"/>
      <c r="C25" s="158">
        <f t="shared" si="1"/>
        <v>19</v>
      </c>
      <c r="D25" s="146" t="str">
        <f>IF(PROVEEDORES!E26="","",PROVEEDORES!E26)</f>
        <v/>
      </c>
      <c r="E25" s="146" t="str">
        <f>IF(PROVEEDORES!F26="","",PROVEEDORES!F26)</f>
        <v/>
      </c>
      <c r="F25" s="146" t="str">
        <f>IF(PROVEEDORES!D26="","",PROVEEDORES!D26)</f>
        <v/>
      </c>
      <c r="G25" s="159">
        <f>SUMIF('EG-FEB'!$F$18:$F$516,PROVEEDORES!$D26,'EG-FEB'!P$18:P$516)</f>
        <v>0</v>
      </c>
      <c r="H25" s="159">
        <f>SUMIF('EG-FEB'!$F$18:$F$516,PROVEEDORES!$D26,'EG-FEB'!Q$18:Q$516)</f>
        <v>0</v>
      </c>
      <c r="I25" s="159">
        <f>SUMIF('EG-FEB'!$F$18:$F$516,PROVEEDORES!$D26,'EG-FEB'!R$18:R$516)</f>
        <v>0</v>
      </c>
      <c r="J25" s="159">
        <f>SUMIF('EG-FEB'!$F$18:$F$516,PROVEEDORES!$D26,'EG-FEB'!S$18:S$516)</f>
        <v>0</v>
      </c>
      <c r="K25" s="159" t="str">
        <f t="shared" si="0"/>
        <v/>
      </c>
      <c r="L25" s="146" t="str">
        <f>IF(PROVEEDORES!G26="","",PROVEEDORES!G26)</f>
        <v/>
      </c>
    </row>
    <row r="26" spans="1:12" ht="17.45" customHeight="1" x14ac:dyDescent="0.2">
      <c r="A26" s="110"/>
      <c r="C26" s="158">
        <f t="shared" si="1"/>
        <v>20</v>
      </c>
      <c r="D26" s="146" t="str">
        <f>IF(PROVEEDORES!E27="","",PROVEEDORES!E27)</f>
        <v/>
      </c>
      <c r="E26" s="146" t="str">
        <f>IF(PROVEEDORES!F27="","",PROVEEDORES!F27)</f>
        <v/>
      </c>
      <c r="F26" s="146" t="str">
        <f>IF(PROVEEDORES!D27="","",PROVEEDORES!D27)</f>
        <v/>
      </c>
      <c r="G26" s="159">
        <f>SUMIF('EG-FEB'!$F$18:$F$516,PROVEEDORES!$D27,'EG-FEB'!P$18:P$516)</f>
        <v>0</v>
      </c>
      <c r="H26" s="159">
        <f>SUMIF('EG-FEB'!$F$18:$F$516,PROVEEDORES!$D27,'EG-FEB'!Q$18:Q$516)</f>
        <v>0</v>
      </c>
      <c r="I26" s="159">
        <f>SUMIF('EG-FEB'!$F$18:$F$516,PROVEEDORES!$D27,'EG-FEB'!R$18:R$516)</f>
        <v>0</v>
      </c>
      <c r="J26" s="159">
        <f>SUMIF('EG-FEB'!$F$18:$F$516,PROVEEDORES!$D27,'EG-FEB'!S$18:S$516)</f>
        <v>0</v>
      </c>
      <c r="K26" s="159" t="str">
        <f t="shared" si="0"/>
        <v/>
      </c>
      <c r="L26" s="146" t="str">
        <f>IF(PROVEEDORES!G27="","",PROVEEDORES!G27)</f>
        <v/>
      </c>
    </row>
    <row r="27" spans="1:12" ht="17.45" customHeight="1" x14ac:dyDescent="0.2">
      <c r="A27" s="110"/>
      <c r="C27" s="158">
        <f t="shared" si="1"/>
        <v>21</v>
      </c>
      <c r="D27" s="146" t="str">
        <f>IF(PROVEEDORES!E28="","",PROVEEDORES!E28)</f>
        <v/>
      </c>
      <c r="E27" s="146" t="str">
        <f>IF(PROVEEDORES!F28="","",PROVEEDORES!F28)</f>
        <v/>
      </c>
      <c r="F27" s="146" t="str">
        <f>IF(PROVEEDORES!D28="","",PROVEEDORES!D28)</f>
        <v/>
      </c>
      <c r="G27" s="159">
        <f>SUMIF('EG-FEB'!$F$18:$F$516,PROVEEDORES!$D28,'EG-FEB'!P$18:P$516)</f>
        <v>0</v>
      </c>
      <c r="H27" s="159">
        <f>SUMIF('EG-FEB'!$F$18:$F$516,PROVEEDORES!$D28,'EG-FEB'!Q$18:Q$516)</f>
        <v>0</v>
      </c>
      <c r="I27" s="159">
        <f>SUMIF('EG-FEB'!$F$18:$F$516,PROVEEDORES!$D28,'EG-FEB'!R$18:R$516)</f>
        <v>0</v>
      </c>
      <c r="J27" s="159">
        <f>SUMIF('EG-FEB'!$F$18:$F$516,PROVEEDORES!$D28,'EG-FEB'!S$18:S$516)</f>
        <v>0</v>
      </c>
      <c r="K27" s="159" t="str">
        <f t="shared" si="0"/>
        <v/>
      </c>
      <c r="L27" s="146" t="str">
        <f>IF(PROVEEDORES!G28="","",PROVEEDORES!G28)</f>
        <v/>
      </c>
    </row>
    <row r="28" spans="1:12" ht="17.45" customHeight="1" x14ac:dyDescent="0.2">
      <c r="A28" s="111"/>
      <c r="C28" s="158">
        <f t="shared" si="1"/>
        <v>22</v>
      </c>
      <c r="D28" s="146" t="str">
        <f>IF(PROVEEDORES!E29="","",PROVEEDORES!E29)</f>
        <v/>
      </c>
      <c r="E28" s="146" t="str">
        <f>IF(PROVEEDORES!F29="","",PROVEEDORES!F29)</f>
        <v/>
      </c>
      <c r="F28" s="146" t="str">
        <f>IF(PROVEEDORES!D29="","",PROVEEDORES!D29)</f>
        <v/>
      </c>
      <c r="G28" s="159">
        <f>SUMIF('EG-FEB'!$F$18:$F$516,PROVEEDORES!$D29,'EG-FEB'!P$18:P$516)</f>
        <v>0</v>
      </c>
      <c r="H28" s="159">
        <f>SUMIF('EG-FEB'!$F$18:$F$516,PROVEEDORES!$D29,'EG-FEB'!Q$18:Q$516)</f>
        <v>0</v>
      </c>
      <c r="I28" s="159">
        <f>SUMIF('EG-FEB'!$F$18:$F$516,PROVEEDORES!$D29,'EG-FEB'!R$18:R$516)</f>
        <v>0</v>
      </c>
      <c r="J28" s="159">
        <f>SUMIF('EG-FEB'!$F$18:$F$516,PROVEEDORES!$D29,'EG-FEB'!S$18:S$516)</f>
        <v>0</v>
      </c>
      <c r="K28" s="159" t="str">
        <f t="shared" si="0"/>
        <v/>
      </c>
      <c r="L28" s="146" t="str">
        <f>IF(PROVEEDORES!G29="","",PROVEEDORES!G29)</f>
        <v/>
      </c>
    </row>
    <row r="29" spans="1:12" ht="17.45" customHeight="1" x14ac:dyDescent="0.2">
      <c r="A29" s="111"/>
      <c r="C29" s="158">
        <f t="shared" si="1"/>
        <v>23</v>
      </c>
      <c r="D29" s="146" t="str">
        <f>IF(PROVEEDORES!E30="","",PROVEEDORES!E30)</f>
        <v/>
      </c>
      <c r="E29" s="146" t="str">
        <f>IF(PROVEEDORES!F30="","",PROVEEDORES!F30)</f>
        <v/>
      </c>
      <c r="F29" s="146" t="str">
        <f>IF(PROVEEDORES!D30="","",PROVEEDORES!D30)</f>
        <v/>
      </c>
      <c r="G29" s="159">
        <f>SUMIF('EG-FEB'!$F$18:$F$516,PROVEEDORES!$D30,'EG-FEB'!P$18:P$516)</f>
        <v>0</v>
      </c>
      <c r="H29" s="159">
        <f>SUMIF('EG-FEB'!$F$18:$F$516,PROVEEDORES!$D30,'EG-FEB'!Q$18:Q$516)</f>
        <v>0</v>
      </c>
      <c r="I29" s="159">
        <f>SUMIF('EG-FEB'!$F$18:$F$516,PROVEEDORES!$D30,'EG-FEB'!R$18:R$516)</f>
        <v>0</v>
      </c>
      <c r="J29" s="159">
        <f>SUMIF('EG-FEB'!$F$18:$F$516,PROVEEDORES!$D30,'EG-FEB'!S$18:S$516)</f>
        <v>0</v>
      </c>
      <c r="K29" s="159" t="str">
        <f t="shared" si="0"/>
        <v/>
      </c>
      <c r="L29" s="146" t="str">
        <f>IF(PROVEEDORES!G30="","",PROVEEDORES!G30)</f>
        <v/>
      </c>
    </row>
    <row r="30" spans="1:12" ht="17.45" customHeight="1" x14ac:dyDescent="0.2">
      <c r="A30" s="111"/>
      <c r="C30" s="158">
        <f t="shared" si="1"/>
        <v>24</v>
      </c>
      <c r="D30" s="146" t="str">
        <f>IF(PROVEEDORES!E31="","",PROVEEDORES!E31)</f>
        <v/>
      </c>
      <c r="E30" s="146" t="str">
        <f>IF(PROVEEDORES!F31="","",PROVEEDORES!F31)</f>
        <v/>
      </c>
      <c r="F30" s="146" t="str">
        <f>IF(PROVEEDORES!D31="","",PROVEEDORES!D31)</f>
        <v/>
      </c>
      <c r="G30" s="159">
        <f>SUMIF('EG-FEB'!$F$18:$F$516,PROVEEDORES!$D31,'EG-FEB'!P$18:P$516)</f>
        <v>0</v>
      </c>
      <c r="H30" s="159">
        <f>SUMIF('EG-FEB'!$F$18:$F$516,PROVEEDORES!$D31,'EG-FEB'!Q$18:Q$516)</f>
        <v>0</v>
      </c>
      <c r="I30" s="159">
        <f>SUMIF('EG-FEB'!$F$18:$F$516,PROVEEDORES!$D31,'EG-FEB'!R$18:R$516)</f>
        <v>0</v>
      </c>
      <c r="J30" s="159">
        <f>SUMIF('EG-FEB'!$F$18:$F$516,PROVEEDORES!$D31,'EG-FEB'!S$18:S$516)</f>
        <v>0</v>
      </c>
      <c r="K30" s="159" t="str">
        <f t="shared" si="0"/>
        <v/>
      </c>
      <c r="L30" s="146" t="str">
        <f>IF(PROVEEDORES!G31="","",PROVEEDORES!G31)</f>
        <v/>
      </c>
    </row>
    <row r="31" spans="1:12" ht="17.45" customHeight="1" x14ac:dyDescent="0.2">
      <c r="A31" s="111"/>
      <c r="C31" s="158">
        <f t="shared" si="1"/>
        <v>25</v>
      </c>
      <c r="D31" s="146" t="str">
        <f>IF(PROVEEDORES!E32="","",PROVEEDORES!E32)</f>
        <v/>
      </c>
      <c r="E31" s="146" t="str">
        <f>IF(PROVEEDORES!F32="","",PROVEEDORES!F32)</f>
        <v/>
      </c>
      <c r="F31" s="146" t="str">
        <f>IF(PROVEEDORES!D32="","",PROVEEDORES!D32)</f>
        <v/>
      </c>
      <c r="G31" s="159">
        <f>SUMIF('EG-FEB'!$F$18:$F$516,PROVEEDORES!$D32,'EG-FEB'!P$18:P$516)</f>
        <v>0</v>
      </c>
      <c r="H31" s="159">
        <f>SUMIF('EG-FEB'!$F$18:$F$516,PROVEEDORES!$D32,'EG-FEB'!Q$18:Q$516)</f>
        <v>0</v>
      </c>
      <c r="I31" s="159">
        <f>SUMIF('EG-FEB'!$F$18:$F$516,PROVEEDORES!$D32,'EG-FEB'!R$18:R$516)</f>
        <v>0</v>
      </c>
      <c r="J31" s="159">
        <f>SUMIF('EG-FEB'!$F$18:$F$516,PROVEEDORES!$D32,'EG-FEB'!S$18:S$516)</f>
        <v>0</v>
      </c>
      <c r="K31" s="159" t="str">
        <f t="shared" si="0"/>
        <v/>
      </c>
      <c r="L31" s="146" t="str">
        <f>IF(PROVEEDORES!G32="","",PROVEEDORES!G32)</f>
        <v/>
      </c>
    </row>
    <row r="32" spans="1:12" ht="17.45" customHeight="1" x14ac:dyDescent="0.2">
      <c r="A32" s="111"/>
      <c r="C32" s="158">
        <f t="shared" si="1"/>
        <v>26</v>
      </c>
      <c r="D32" s="146" t="str">
        <f>IF(PROVEEDORES!E33="","",PROVEEDORES!E33)</f>
        <v/>
      </c>
      <c r="E32" s="146" t="str">
        <f>IF(PROVEEDORES!F33="","",PROVEEDORES!F33)</f>
        <v/>
      </c>
      <c r="F32" s="146" t="str">
        <f>IF(PROVEEDORES!D33="","",PROVEEDORES!D33)</f>
        <v/>
      </c>
      <c r="G32" s="159">
        <f>SUMIF('EG-FEB'!$F$18:$F$516,PROVEEDORES!$D33,'EG-FEB'!P$18:P$516)</f>
        <v>0</v>
      </c>
      <c r="H32" s="159">
        <f>SUMIF('EG-FEB'!$F$18:$F$516,PROVEEDORES!$D33,'EG-FEB'!Q$18:Q$516)</f>
        <v>0</v>
      </c>
      <c r="I32" s="159">
        <f>SUMIF('EG-FEB'!$F$18:$F$516,PROVEEDORES!$D33,'EG-FEB'!R$18:R$516)</f>
        <v>0</v>
      </c>
      <c r="J32" s="159">
        <f>SUMIF('EG-FEB'!$F$18:$F$516,PROVEEDORES!$D33,'EG-FEB'!S$18:S$516)</f>
        <v>0</v>
      </c>
      <c r="K32" s="159" t="str">
        <f t="shared" si="0"/>
        <v/>
      </c>
      <c r="L32" s="146" t="str">
        <f>IF(PROVEEDORES!G33="","",PROVEEDORES!G33)</f>
        <v/>
      </c>
    </row>
    <row r="33" spans="1:12" ht="17.45" customHeight="1" x14ac:dyDescent="0.2">
      <c r="A33" s="111"/>
      <c r="C33" s="158">
        <f t="shared" si="1"/>
        <v>27</v>
      </c>
      <c r="D33" s="146" t="str">
        <f>IF(PROVEEDORES!E34="","",PROVEEDORES!E34)</f>
        <v/>
      </c>
      <c r="E33" s="146" t="str">
        <f>IF(PROVEEDORES!F34="","",PROVEEDORES!F34)</f>
        <v/>
      </c>
      <c r="F33" s="146" t="str">
        <f>IF(PROVEEDORES!D34="","",PROVEEDORES!D34)</f>
        <v/>
      </c>
      <c r="G33" s="159">
        <f>SUMIF('EG-FEB'!$F$18:$F$516,PROVEEDORES!$D34,'EG-FEB'!P$18:P$516)</f>
        <v>0</v>
      </c>
      <c r="H33" s="159">
        <f>SUMIF('EG-FEB'!$F$18:$F$516,PROVEEDORES!$D34,'EG-FEB'!Q$18:Q$516)</f>
        <v>0</v>
      </c>
      <c r="I33" s="159">
        <f>SUMIF('EG-FEB'!$F$18:$F$516,PROVEEDORES!$D34,'EG-FEB'!R$18:R$516)</f>
        <v>0</v>
      </c>
      <c r="J33" s="159">
        <f>SUMIF('EG-FEB'!$F$18:$F$516,PROVEEDORES!$D34,'EG-FEB'!S$18:S$516)</f>
        <v>0</v>
      </c>
      <c r="K33" s="159" t="str">
        <f t="shared" si="0"/>
        <v/>
      </c>
      <c r="L33" s="146" t="str">
        <f>IF(PROVEEDORES!G34="","",PROVEEDORES!G34)</f>
        <v/>
      </c>
    </row>
    <row r="34" spans="1:12" ht="17.45" customHeight="1" x14ac:dyDescent="0.2">
      <c r="A34" s="111"/>
      <c r="C34" s="158">
        <f t="shared" si="1"/>
        <v>28</v>
      </c>
      <c r="D34" s="146" t="str">
        <f>IF(PROVEEDORES!E35="","",PROVEEDORES!E35)</f>
        <v/>
      </c>
      <c r="E34" s="146" t="str">
        <f>IF(PROVEEDORES!F35="","",PROVEEDORES!F35)</f>
        <v/>
      </c>
      <c r="F34" s="146" t="str">
        <f>IF(PROVEEDORES!D35="","",PROVEEDORES!D35)</f>
        <v/>
      </c>
      <c r="G34" s="159">
        <f>SUMIF('EG-FEB'!$F$18:$F$516,PROVEEDORES!$D35,'EG-FEB'!P$18:P$516)</f>
        <v>0</v>
      </c>
      <c r="H34" s="159">
        <f>SUMIF('EG-FEB'!$F$18:$F$516,PROVEEDORES!$D35,'EG-FEB'!Q$18:Q$516)</f>
        <v>0</v>
      </c>
      <c r="I34" s="159">
        <f>SUMIF('EG-FEB'!$F$18:$F$516,PROVEEDORES!$D35,'EG-FEB'!R$18:R$516)</f>
        <v>0</v>
      </c>
      <c r="J34" s="159">
        <f>SUMIF('EG-FEB'!$F$18:$F$516,PROVEEDORES!$D35,'EG-FEB'!S$18:S$516)</f>
        <v>0</v>
      </c>
      <c r="K34" s="159" t="str">
        <f t="shared" si="0"/>
        <v/>
      </c>
      <c r="L34" s="146" t="str">
        <f>IF(PROVEEDORES!G35="","",PROVEEDORES!G35)</f>
        <v/>
      </c>
    </row>
    <row r="35" spans="1:12" ht="17.45" customHeight="1" x14ac:dyDescent="0.2">
      <c r="A35" s="111"/>
      <c r="C35" s="158">
        <f t="shared" si="1"/>
        <v>29</v>
      </c>
      <c r="D35" s="146" t="str">
        <f>IF(PROVEEDORES!E36="","",PROVEEDORES!E36)</f>
        <v/>
      </c>
      <c r="E35" s="146" t="str">
        <f>IF(PROVEEDORES!F36="","",PROVEEDORES!F36)</f>
        <v/>
      </c>
      <c r="F35" s="146" t="str">
        <f>IF(PROVEEDORES!D36="","",PROVEEDORES!D36)</f>
        <v/>
      </c>
      <c r="G35" s="159">
        <f>SUMIF('EG-FEB'!$F$18:$F$516,PROVEEDORES!$D36,'EG-FEB'!P$18:P$516)</f>
        <v>0</v>
      </c>
      <c r="H35" s="159">
        <f>SUMIF('EG-FEB'!$F$18:$F$516,PROVEEDORES!$D36,'EG-FEB'!Q$18:Q$516)</f>
        <v>0</v>
      </c>
      <c r="I35" s="159">
        <f>SUMIF('EG-FEB'!$F$18:$F$516,PROVEEDORES!$D36,'EG-FEB'!R$18:R$516)</f>
        <v>0</v>
      </c>
      <c r="J35" s="159">
        <f>SUMIF('EG-FEB'!$F$18:$F$516,PROVEEDORES!$D36,'EG-FEB'!S$18:S$516)</f>
        <v>0</v>
      </c>
      <c r="K35" s="159" t="str">
        <f t="shared" si="0"/>
        <v/>
      </c>
      <c r="L35" s="146" t="str">
        <f>IF(PROVEEDORES!G36="","",PROVEEDORES!G36)</f>
        <v/>
      </c>
    </row>
    <row r="36" spans="1:12" ht="17.45" customHeight="1" x14ac:dyDescent="0.2">
      <c r="A36" s="111"/>
      <c r="C36" s="158">
        <f t="shared" si="1"/>
        <v>30</v>
      </c>
      <c r="D36" s="146" t="str">
        <f>IF(PROVEEDORES!E37="","",PROVEEDORES!E37)</f>
        <v/>
      </c>
      <c r="E36" s="146" t="str">
        <f>IF(PROVEEDORES!F37="","",PROVEEDORES!F37)</f>
        <v/>
      </c>
      <c r="F36" s="146" t="str">
        <f>IF(PROVEEDORES!D37="","",PROVEEDORES!D37)</f>
        <v/>
      </c>
      <c r="G36" s="159">
        <f>SUMIF('EG-FEB'!$F$18:$F$516,PROVEEDORES!$D37,'EG-FEB'!P$18:P$516)</f>
        <v>0</v>
      </c>
      <c r="H36" s="159">
        <f>SUMIF('EG-FEB'!$F$18:$F$516,PROVEEDORES!$D37,'EG-FEB'!Q$18:Q$516)</f>
        <v>0</v>
      </c>
      <c r="I36" s="159">
        <f>SUMIF('EG-FEB'!$F$18:$F$516,PROVEEDORES!$D37,'EG-FEB'!R$18:R$516)</f>
        <v>0</v>
      </c>
      <c r="J36" s="159">
        <f>SUMIF('EG-FEB'!$F$18:$F$516,PROVEEDORES!$D37,'EG-FEB'!S$18:S$516)</f>
        <v>0</v>
      </c>
      <c r="K36" s="159" t="str">
        <f t="shared" si="0"/>
        <v/>
      </c>
      <c r="L36" s="146" t="str">
        <f>IF(PROVEEDORES!G37="","",PROVEEDORES!G37)</f>
        <v/>
      </c>
    </row>
    <row r="37" spans="1:12" ht="17.45" customHeight="1" x14ac:dyDescent="0.2">
      <c r="A37" s="111"/>
      <c r="C37" s="158">
        <f t="shared" si="1"/>
        <v>31</v>
      </c>
      <c r="D37" s="146" t="str">
        <f>IF(PROVEEDORES!E38="","",PROVEEDORES!E38)</f>
        <v/>
      </c>
      <c r="E37" s="146" t="str">
        <f>IF(PROVEEDORES!F38="","",PROVEEDORES!F38)</f>
        <v/>
      </c>
      <c r="F37" s="146" t="str">
        <f>IF(PROVEEDORES!D38="","",PROVEEDORES!D38)</f>
        <v/>
      </c>
      <c r="G37" s="159">
        <f>SUMIF('EG-FEB'!$F$18:$F$516,PROVEEDORES!$D38,'EG-FEB'!P$18:P$516)</f>
        <v>0</v>
      </c>
      <c r="H37" s="159">
        <f>SUMIF('EG-FEB'!$F$18:$F$516,PROVEEDORES!$D38,'EG-FEB'!Q$18:Q$516)</f>
        <v>0</v>
      </c>
      <c r="I37" s="159">
        <f>SUMIF('EG-FEB'!$F$18:$F$516,PROVEEDORES!$D38,'EG-FEB'!R$18:R$516)</f>
        <v>0</v>
      </c>
      <c r="J37" s="159">
        <f>SUMIF('EG-FEB'!$F$18:$F$516,PROVEEDORES!$D38,'EG-FEB'!S$18:S$516)</f>
        <v>0</v>
      </c>
      <c r="K37" s="159" t="str">
        <f t="shared" si="0"/>
        <v/>
      </c>
      <c r="L37" s="146" t="str">
        <f>IF(PROVEEDORES!G38="","",PROVEEDORES!G38)</f>
        <v/>
      </c>
    </row>
    <row r="38" spans="1:12" ht="17.45" customHeight="1" x14ac:dyDescent="0.2">
      <c r="A38" s="111"/>
      <c r="C38" s="158">
        <f t="shared" si="1"/>
        <v>32</v>
      </c>
      <c r="D38" s="146" t="str">
        <f>IF(PROVEEDORES!E39="","",PROVEEDORES!E39)</f>
        <v/>
      </c>
      <c r="E38" s="146" t="str">
        <f>IF(PROVEEDORES!F39="","",PROVEEDORES!F39)</f>
        <v/>
      </c>
      <c r="F38" s="146" t="str">
        <f>IF(PROVEEDORES!D39="","",PROVEEDORES!D39)</f>
        <v/>
      </c>
      <c r="G38" s="159">
        <f>SUMIF('EG-FEB'!$F$18:$F$516,PROVEEDORES!$D39,'EG-FEB'!P$18:P$516)</f>
        <v>0</v>
      </c>
      <c r="H38" s="159">
        <f>SUMIF('EG-FEB'!$F$18:$F$516,PROVEEDORES!$D39,'EG-FEB'!Q$18:Q$516)</f>
        <v>0</v>
      </c>
      <c r="I38" s="159">
        <f>SUMIF('EG-FEB'!$F$18:$F$516,PROVEEDORES!$D39,'EG-FEB'!R$18:R$516)</f>
        <v>0</v>
      </c>
      <c r="J38" s="159">
        <f>SUMIF('EG-FEB'!$F$18:$F$516,PROVEEDORES!$D39,'EG-FEB'!S$18:S$516)</f>
        <v>0</v>
      </c>
      <c r="K38" s="159" t="str">
        <f t="shared" si="0"/>
        <v/>
      </c>
      <c r="L38" s="146" t="str">
        <f>IF(PROVEEDORES!G39="","",PROVEEDORES!G39)</f>
        <v/>
      </c>
    </row>
    <row r="39" spans="1:12" ht="17.45" customHeight="1" x14ac:dyDescent="0.2">
      <c r="A39" s="111"/>
      <c r="C39" s="158">
        <f t="shared" si="1"/>
        <v>33</v>
      </c>
      <c r="D39" s="146" t="str">
        <f>IF(PROVEEDORES!E40="","",PROVEEDORES!E40)</f>
        <v/>
      </c>
      <c r="E39" s="146" t="str">
        <f>IF(PROVEEDORES!F40="","",PROVEEDORES!F40)</f>
        <v/>
      </c>
      <c r="F39" s="146" t="str">
        <f>IF(PROVEEDORES!D40="","",PROVEEDORES!D40)</f>
        <v/>
      </c>
      <c r="G39" s="159">
        <f>SUMIF('EG-FEB'!$F$18:$F$516,PROVEEDORES!$D40,'EG-FEB'!P$18:P$516)</f>
        <v>0</v>
      </c>
      <c r="H39" s="159">
        <f>SUMIF('EG-FEB'!$F$18:$F$516,PROVEEDORES!$D40,'EG-FEB'!Q$18:Q$516)</f>
        <v>0</v>
      </c>
      <c r="I39" s="159">
        <f>SUMIF('EG-FEB'!$F$18:$F$516,PROVEEDORES!$D40,'EG-FEB'!R$18:R$516)</f>
        <v>0</v>
      </c>
      <c r="J39" s="159">
        <f>SUMIF('EG-FEB'!$F$18:$F$516,PROVEEDORES!$D40,'EG-FEB'!S$18:S$516)</f>
        <v>0</v>
      </c>
      <c r="K39" s="159" t="str">
        <f t="shared" si="0"/>
        <v/>
      </c>
      <c r="L39" s="146" t="str">
        <f>IF(PROVEEDORES!G40="","",PROVEEDORES!G40)</f>
        <v/>
      </c>
    </row>
    <row r="40" spans="1:12" ht="17.45" customHeight="1" x14ac:dyDescent="0.2">
      <c r="A40" s="111"/>
      <c r="C40" s="158">
        <f t="shared" si="1"/>
        <v>34</v>
      </c>
      <c r="D40" s="146" t="str">
        <f>IF(PROVEEDORES!E41="","",PROVEEDORES!E41)</f>
        <v/>
      </c>
      <c r="E40" s="146" t="str">
        <f>IF(PROVEEDORES!F41="","",PROVEEDORES!F41)</f>
        <v/>
      </c>
      <c r="F40" s="146" t="str">
        <f>IF(PROVEEDORES!D41="","",PROVEEDORES!D41)</f>
        <v/>
      </c>
      <c r="G40" s="159">
        <f>SUMIF('EG-FEB'!$F$18:$F$516,PROVEEDORES!$D41,'EG-FEB'!P$18:P$516)</f>
        <v>0</v>
      </c>
      <c r="H40" s="159">
        <f>SUMIF('EG-FEB'!$F$18:$F$516,PROVEEDORES!$D41,'EG-FEB'!Q$18:Q$516)</f>
        <v>0</v>
      </c>
      <c r="I40" s="159">
        <f>SUMIF('EG-FEB'!$F$18:$F$516,PROVEEDORES!$D41,'EG-FEB'!R$18:R$516)</f>
        <v>0</v>
      </c>
      <c r="J40" s="159">
        <f>SUMIF('EG-FEB'!$F$18:$F$516,PROVEEDORES!$D41,'EG-FEB'!S$18:S$516)</f>
        <v>0</v>
      </c>
      <c r="K40" s="159" t="str">
        <f t="shared" si="0"/>
        <v/>
      </c>
      <c r="L40" s="146" t="str">
        <f>IF(PROVEEDORES!G41="","",PROVEEDORES!G41)</f>
        <v/>
      </c>
    </row>
    <row r="41" spans="1:12" ht="17.45" customHeight="1" x14ac:dyDescent="0.2">
      <c r="A41" s="111"/>
      <c r="C41" s="158">
        <f t="shared" si="1"/>
        <v>35</v>
      </c>
      <c r="D41" s="146" t="str">
        <f>IF(PROVEEDORES!E42="","",PROVEEDORES!E42)</f>
        <v/>
      </c>
      <c r="E41" s="146" t="str">
        <f>IF(PROVEEDORES!F42="","",PROVEEDORES!F42)</f>
        <v/>
      </c>
      <c r="F41" s="146" t="str">
        <f>IF(PROVEEDORES!D42="","",PROVEEDORES!D42)</f>
        <v/>
      </c>
      <c r="G41" s="159">
        <f>SUMIF('EG-FEB'!$F$18:$F$516,PROVEEDORES!$D42,'EG-FEB'!P$18:P$516)</f>
        <v>0</v>
      </c>
      <c r="H41" s="159">
        <f>SUMIF('EG-FEB'!$F$18:$F$516,PROVEEDORES!$D42,'EG-FEB'!Q$18:Q$516)</f>
        <v>0</v>
      </c>
      <c r="I41" s="159">
        <f>SUMIF('EG-FEB'!$F$18:$F$516,PROVEEDORES!$D42,'EG-FEB'!R$18:R$516)</f>
        <v>0</v>
      </c>
      <c r="J41" s="159">
        <f>SUMIF('EG-FEB'!$F$18:$F$516,PROVEEDORES!$D42,'EG-FEB'!S$18:S$516)</f>
        <v>0</v>
      </c>
      <c r="K41" s="159" t="str">
        <f t="shared" si="0"/>
        <v/>
      </c>
      <c r="L41" s="146" t="str">
        <f>IF(PROVEEDORES!G42="","",PROVEEDORES!G42)</f>
        <v/>
      </c>
    </row>
    <row r="42" spans="1:12" ht="17.45" customHeight="1" x14ac:dyDescent="0.2">
      <c r="A42" s="111"/>
      <c r="C42" s="158">
        <f t="shared" si="1"/>
        <v>36</v>
      </c>
      <c r="D42" s="146" t="str">
        <f>IF(PROVEEDORES!E43="","",PROVEEDORES!E43)</f>
        <v/>
      </c>
      <c r="E42" s="146" t="str">
        <f>IF(PROVEEDORES!F43="","",PROVEEDORES!F43)</f>
        <v/>
      </c>
      <c r="F42" s="146" t="str">
        <f>IF(PROVEEDORES!D43="","",PROVEEDORES!D43)</f>
        <v/>
      </c>
      <c r="G42" s="159">
        <f>SUMIF('EG-FEB'!$F$18:$F$516,PROVEEDORES!$D43,'EG-FEB'!P$18:P$516)</f>
        <v>0</v>
      </c>
      <c r="H42" s="159">
        <f>SUMIF('EG-FEB'!$F$18:$F$516,PROVEEDORES!$D43,'EG-FEB'!Q$18:Q$516)</f>
        <v>0</v>
      </c>
      <c r="I42" s="159">
        <f>SUMIF('EG-FEB'!$F$18:$F$516,PROVEEDORES!$D43,'EG-FEB'!R$18:R$516)</f>
        <v>0</v>
      </c>
      <c r="J42" s="159">
        <f>SUMIF('EG-FEB'!$F$18:$F$516,PROVEEDORES!$D43,'EG-FEB'!S$18:S$516)</f>
        <v>0</v>
      </c>
      <c r="K42" s="159" t="str">
        <f t="shared" si="0"/>
        <v/>
      </c>
      <c r="L42" s="146" t="str">
        <f>IF(PROVEEDORES!G43="","",PROVEEDORES!G43)</f>
        <v/>
      </c>
    </row>
    <row r="43" spans="1:12" ht="17.45" customHeight="1" x14ac:dyDescent="0.2">
      <c r="A43" s="111"/>
      <c r="C43" s="158">
        <f t="shared" si="1"/>
        <v>37</v>
      </c>
      <c r="D43" s="146" t="str">
        <f>IF(PROVEEDORES!E44="","",PROVEEDORES!E44)</f>
        <v/>
      </c>
      <c r="E43" s="146" t="str">
        <f>IF(PROVEEDORES!F44="","",PROVEEDORES!F44)</f>
        <v/>
      </c>
      <c r="F43" s="146" t="str">
        <f>IF(PROVEEDORES!D44="","",PROVEEDORES!D44)</f>
        <v/>
      </c>
      <c r="G43" s="159">
        <f>SUMIF('EG-FEB'!$F$18:$F$516,PROVEEDORES!$D44,'EG-FEB'!P$18:P$516)</f>
        <v>0</v>
      </c>
      <c r="H43" s="159">
        <f>SUMIF('EG-FEB'!$F$18:$F$516,PROVEEDORES!$D44,'EG-FEB'!Q$18:Q$516)</f>
        <v>0</v>
      </c>
      <c r="I43" s="159">
        <f>SUMIF('EG-FEB'!$F$18:$F$516,PROVEEDORES!$D44,'EG-FEB'!R$18:R$516)</f>
        <v>0</v>
      </c>
      <c r="J43" s="159">
        <f>SUMIF('EG-FEB'!$F$18:$F$516,PROVEEDORES!$D44,'EG-FEB'!S$18:S$516)</f>
        <v>0</v>
      </c>
      <c r="K43" s="159" t="str">
        <f t="shared" si="0"/>
        <v/>
      </c>
      <c r="L43" s="146" t="str">
        <f>IF(PROVEEDORES!G44="","",PROVEEDORES!G44)</f>
        <v/>
      </c>
    </row>
    <row r="44" spans="1:12" ht="17.45" customHeight="1" x14ac:dyDescent="0.2">
      <c r="A44" s="111"/>
      <c r="C44" s="158">
        <f t="shared" si="1"/>
        <v>38</v>
      </c>
      <c r="D44" s="146" t="str">
        <f>IF(PROVEEDORES!E45="","",PROVEEDORES!E45)</f>
        <v/>
      </c>
      <c r="E44" s="146" t="str">
        <f>IF(PROVEEDORES!F45="","",PROVEEDORES!F45)</f>
        <v/>
      </c>
      <c r="F44" s="146" t="str">
        <f>IF(PROVEEDORES!D45="","",PROVEEDORES!D45)</f>
        <v/>
      </c>
      <c r="G44" s="159">
        <f>SUMIF('EG-FEB'!$F$18:$F$516,PROVEEDORES!$D45,'EG-FEB'!P$18:P$516)</f>
        <v>0</v>
      </c>
      <c r="H44" s="159">
        <f>SUMIF('EG-FEB'!$F$18:$F$516,PROVEEDORES!$D45,'EG-FEB'!Q$18:Q$516)</f>
        <v>0</v>
      </c>
      <c r="I44" s="159">
        <f>SUMIF('EG-FEB'!$F$18:$F$516,PROVEEDORES!$D45,'EG-FEB'!R$18:R$516)</f>
        <v>0</v>
      </c>
      <c r="J44" s="159">
        <f>SUMIF('EG-FEB'!$F$18:$F$516,PROVEEDORES!$D45,'EG-FEB'!S$18:S$516)</f>
        <v>0</v>
      </c>
      <c r="K44" s="159" t="str">
        <f t="shared" si="0"/>
        <v/>
      </c>
      <c r="L44" s="146" t="str">
        <f>IF(PROVEEDORES!G45="","",PROVEEDORES!G45)</f>
        <v/>
      </c>
    </row>
    <row r="45" spans="1:12" ht="17.45" customHeight="1" x14ac:dyDescent="0.2">
      <c r="A45" s="111"/>
      <c r="C45" s="158">
        <f t="shared" si="1"/>
        <v>39</v>
      </c>
      <c r="D45" s="146" t="str">
        <f>IF(PROVEEDORES!E46="","",PROVEEDORES!E46)</f>
        <v/>
      </c>
      <c r="E45" s="146" t="str">
        <f>IF(PROVEEDORES!F46="","",PROVEEDORES!F46)</f>
        <v/>
      </c>
      <c r="F45" s="146" t="str">
        <f>IF(PROVEEDORES!D46="","",PROVEEDORES!D46)</f>
        <v/>
      </c>
      <c r="G45" s="159">
        <f>SUMIF('EG-FEB'!$F$18:$F$516,PROVEEDORES!$D46,'EG-FEB'!P$18:P$516)</f>
        <v>0</v>
      </c>
      <c r="H45" s="159">
        <f>SUMIF('EG-FEB'!$F$18:$F$516,PROVEEDORES!$D46,'EG-FEB'!Q$18:Q$516)</f>
        <v>0</v>
      </c>
      <c r="I45" s="159">
        <f>SUMIF('EG-FEB'!$F$18:$F$516,PROVEEDORES!$D46,'EG-FEB'!R$18:R$516)</f>
        <v>0</v>
      </c>
      <c r="J45" s="159">
        <f>SUMIF('EG-FEB'!$F$18:$F$516,PROVEEDORES!$D46,'EG-FEB'!S$18:S$516)</f>
        <v>0</v>
      </c>
      <c r="K45" s="159" t="str">
        <f t="shared" si="0"/>
        <v/>
      </c>
      <c r="L45" s="146" t="str">
        <f>IF(PROVEEDORES!G46="","",PROVEEDORES!G46)</f>
        <v/>
      </c>
    </row>
    <row r="46" spans="1:12" ht="17.45" customHeight="1" x14ac:dyDescent="0.2">
      <c r="C46" s="158">
        <f t="shared" si="1"/>
        <v>40</v>
      </c>
      <c r="D46" s="146" t="str">
        <f>IF(PROVEEDORES!E47="","",PROVEEDORES!E47)</f>
        <v/>
      </c>
      <c r="E46" s="146" t="str">
        <f>IF(PROVEEDORES!F47="","",PROVEEDORES!F47)</f>
        <v/>
      </c>
      <c r="F46" s="146" t="str">
        <f>IF(PROVEEDORES!D47="","",PROVEEDORES!D47)</f>
        <v/>
      </c>
      <c r="G46" s="159">
        <f>SUMIF('EG-FEB'!$F$18:$F$516,PROVEEDORES!$D47,'EG-FEB'!P$18:P$516)</f>
        <v>0</v>
      </c>
      <c r="H46" s="159">
        <f>SUMIF('EG-FEB'!$F$18:$F$516,PROVEEDORES!$D47,'EG-FEB'!Q$18:Q$516)</f>
        <v>0</v>
      </c>
      <c r="I46" s="159">
        <f>SUMIF('EG-FEB'!$F$18:$F$516,PROVEEDORES!$D47,'EG-FEB'!R$18:R$516)</f>
        <v>0</v>
      </c>
      <c r="J46" s="159">
        <f>SUMIF('EG-FEB'!$F$18:$F$516,PROVEEDORES!$D47,'EG-FEB'!S$18:S$516)</f>
        <v>0</v>
      </c>
      <c r="K46" s="159" t="str">
        <f t="shared" si="0"/>
        <v/>
      </c>
      <c r="L46" s="146" t="str">
        <f>IF(PROVEEDORES!G47="","",PROVEEDORES!G47)</f>
        <v/>
      </c>
    </row>
    <row r="47" spans="1:12" ht="17.45" customHeight="1" x14ac:dyDescent="0.2">
      <c r="C47" s="158">
        <f t="shared" si="1"/>
        <v>41</v>
      </c>
      <c r="D47" s="146" t="str">
        <f>IF(PROVEEDORES!E48="","",PROVEEDORES!E48)</f>
        <v/>
      </c>
      <c r="E47" s="146" t="str">
        <f>IF(PROVEEDORES!F48="","",PROVEEDORES!F48)</f>
        <v/>
      </c>
      <c r="F47" s="146" t="str">
        <f>IF(PROVEEDORES!D48="","",PROVEEDORES!D48)</f>
        <v/>
      </c>
      <c r="G47" s="159">
        <f>SUMIF('EG-FEB'!$F$18:$F$516,PROVEEDORES!$D48,'EG-FEB'!P$18:P$516)</f>
        <v>0</v>
      </c>
      <c r="H47" s="159">
        <f>SUMIF('EG-FEB'!$F$18:$F$516,PROVEEDORES!$D48,'EG-FEB'!Q$18:Q$516)</f>
        <v>0</v>
      </c>
      <c r="I47" s="159">
        <f>SUMIF('EG-FEB'!$F$18:$F$516,PROVEEDORES!$D48,'EG-FEB'!R$18:R$516)</f>
        <v>0</v>
      </c>
      <c r="J47" s="159">
        <f>SUMIF('EG-FEB'!$F$18:$F$516,PROVEEDORES!$D48,'EG-FEB'!S$18:S$516)</f>
        <v>0</v>
      </c>
      <c r="K47" s="159" t="str">
        <f t="shared" si="0"/>
        <v/>
      </c>
      <c r="L47" s="146" t="str">
        <f>IF(PROVEEDORES!G48="","",PROVEEDORES!G48)</f>
        <v/>
      </c>
    </row>
    <row r="48" spans="1:12" ht="17.45" customHeight="1" x14ac:dyDescent="0.2">
      <c r="C48" s="158">
        <f t="shared" si="1"/>
        <v>42</v>
      </c>
      <c r="D48" s="146" t="str">
        <f>IF(PROVEEDORES!E49="","",PROVEEDORES!E49)</f>
        <v/>
      </c>
      <c r="E48" s="146" t="str">
        <f>IF(PROVEEDORES!F49="","",PROVEEDORES!F49)</f>
        <v/>
      </c>
      <c r="F48" s="146" t="str">
        <f>IF(PROVEEDORES!D49="","",PROVEEDORES!D49)</f>
        <v/>
      </c>
      <c r="G48" s="159">
        <f>SUMIF('EG-FEB'!$F$18:$F$516,PROVEEDORES!$D49,'EG-FEB'!P$18:P$516)</f>
        <v>0</v>
      </c>
      <c r="H48" s="159">
        <f>SUMIF('EG-FEB'!$F$18:$F$516,PROVEEDORES!$D49,'EG-FEB'!Q$18:Q$516)</f>
        <v>0</v>
      </c>
      <c r="I48" s="159">
        <f>SUMIF('EG-FEB'!$F$18:$F$516,PROVEEDORES!$D49,'EG-FEB'!R$18:R$516)</f>
        <v>0</v>
      </c>
      <c r="J48" s="159">
        <f>SUMIF('EG-FEB'!$F$18:$F$516,PROVEEDORES!$D49,'EG-FEB'!S$18:S$516)</f>
        <v>0</v>
      </c>
      <c r="K48" s="159" t="str">
        <f t="shared" si="0"/>
        <v/>
      </c>
      <c r="L48" s="146" t="str">
        <f>IF(PROVEEDORES!G49="","",PROVEEDORES!G49)</f>
        <v/>
      </c>
    </row>
    <row r="49" spans="3:12" ht="17.45" customHeight="1" x14ac:dyDescent="0.2">
      <c r="C49" s="158">
        <f t="shared" si="1"/>
        <v>43</v>
      </c>
      <c r="D49" s="146" t="str">
        <f>IF(PROVEEDORES!E50="","",PROVEEDORES!E50)</f>
        <v/>
      </c>
      <c r="E49" s="146" t="str">
        <f>IF(PROVEEDORES!F50="","",PROVEEDORES!F50)</f>
        <v/>
      </c>
      <c r="F49" s="146" t="str">
        <f>IF(PROVEEDORES!D50="","",PROVEEDORES!D50)</f>
        <v/>
      </c>
      <c r="G49" s="159">
        <f>SUMIF('EG-FEB'!$F$18:$F$516,PROVEEDORES!$D50,'EG-FEB'!P$18:P$516)</f>
        <v>0</v>
      </c>
      <c r="H49" s="159">
        <f>SUMIF('EG-FEB'!$F$18:$F$516,PROVEEDORES!$D50,'EG-FEB'!Q$18:Q$516)</f>
        <v>0</v>
      </c>
      <c r="I49" s="159">
        <f>SUMIF('EG-FEB'!$F$18:$F$516,PROVEEDORES!$D50,'EG-FEB'!R$18:R$516)</f>
        <v>0</v>
      </c>
      <c r="J49" s="159">
        <f>SUMIF('EG-FEB'!$F$18:$F$516,PROVEEDORES!$D50,'EG-FEB'!S$18:S$516)</f>
        <v>0</v>
      </c>
      <c r="K49" s="159" t="str">
        <f t="shared" si="0"/>
        <v/>
      </c>
      <c r="L49" s="146" t="str">
        <f>IF(PROVEEDORES!G50="","",PROVEEDORES!G50)</f>
        <v/>
      </c>
    </row>
    <row r="50" spans="3:12" ht="17.45" customHeight="1" x14ac:dyDescent="0.2">
      <c r="C50" s="158">
        <f t="shared" si="1"/>
        <v>44</v>
      </c>
      <c r="D50" s="146" t="str">
        <f>IF(PROVEEDORES!E51="","",PROVEEDORES!E51)</f>
        <v/>
      </c>
      <c r="E50" s="146" t="str">
        <f>IF(PROVEEDORES!F51="","",PROVEEDORES!F51)</f>
        <v/>
      </c>
      <c r="F50" s="146" t="str">
        <f>IF(PROVEEDORES!D51="","",PROVEEDORES!D51)</f>
        <v/>
      </c>
      <c r="G50" s="159">
        <f>SUMIF('EG-FEB'!$F$18:$F$516,PROVEEDORES!$D51,'EG-FEB'!P$18:P$516)</f>
        <v>0</v>
      </c>
      <c r="H50" s="159">
        <f>SUMIF('EG-FEB'!$F$18:$F$516,PROVEEDORES!$D51,'EG-FEB'!Q$18:Q$516)</f>
        <v>0</v>
      </c>
      <c r="I50" s="159">
        <f>SUMIF('EG-FEB'!$F$18:$F$516,PROVEEDORES!$D51,'EG-FEB'!R$18:R$516)</f>
        <v>0</v>
      </c>
      <c r="J50" s="159">
        <f>SUMIF('EG-FEB'!$F$18:$F$516,PROVEEDORES!$D51,'EG-FEB'!S$18:S$516)</f>
        <v>0</v>
      </c>
      <c r="K50" s="159" t="str">
        <f t="shared" si="0"/>
        <v/>
      </c>
      <c r="L50" s="146" t="str">
        <f>IF(PROVEEDORES!G51="","",PROVEEDORES!G51)</f>
        <v/>
      </c>
    </row>
    <row r="51" spans="3:12" ht="17.45" customHeight="1" x14ac:dyDescent="0.2">
      <c r="C51" s="158">
        <f t="shared" si="1"/>
        <v>45</v>
      </c>
      <c r="D51" s="146" t="str">
        <f>IF(PROVEEDORES!E52="","",PROVEEDORES!E52)</f>
        <v/>
      </c>
      <c r="E51" s="146" t="str">
        <f>IF(PROVEEDORES!F52="","",PROVEEDORES!F52)</f>
        <v/>
      </c>
      <c r="F51" s="146" t="str">
        <f>IF(PROVEEDORES!D52="","",PROVEEDORES!D52)</f>
        <v/>
      </c>
      <c r="G51" s="159">
        <f>SUMIF('EG-FEB'!$F$18:$F$516,PROVEEDORES!$D52,'EG-FEB'!P$18:P$516)</f>
        <v>0</v>
      </c>
      <c r="H51" s="159">
        <f>SUMIF('EG-FEB'!$F$18:$F$516,PROVEEDORES!$D52,'EG-FEB'!Q$18:Q$516)</f>
        <v>0</v>
      </c>
      <c r="I51" s="159">
        <f>SUMIF('EG-FEB'!$F$18:$F$516,PROVEEDORES!$D52,'EG-FEB'!R$18:R$516)</f>
        <v>0</v>
      </c>
      <c r="J51" s="159">
        <f>SUMIF('EG-FEB'!$F$18:$F$516,PROVEEDORES!$D52,'EG-FEB'!S$18:S$516)</f>
        <v>0</v>
      </c>
      <c r="K51" s="159" t="str">
        <f t="shared" si="0"/>
        <v/>
      </c>
      <c r="L51" s="146" t="str">
        <f>IF(PROVEEDORES!G52="","",PROVEEDORES!G52)</f>
        <v/>
      </c>
    </row>
    <row r="52" spans="3:12" ht="17.45" customHeight="1" x14ac:dyDescent="0.2">
      <c r="C52" s="158">
        <f t="shared" si="1"/>
        <v>46</v>
      </c>
      <c r="D52" s="146" t="str">
        <f>IF(PROVEEDORES!E53="","",PROVEEDORES!E53)</f>
        <v/>
      </c>
      <c r="E52" s="146" t="str">
        <f>IF(PROVEEDORES!F53="","",PROVEEDORES!F53)</f>
        <v/>
      </c>
      <c r="F52" s="146" t="str">
        <f>IF(PROVEEDORES!D53="","",PROVEEDORES!D53)</f>
        <v/>
      </c>
      <c r="G52" s="159">
        <f>SUMIF('EG-FEB'!$F$18:$F$516,PROVEEDORES!$D53,'EG-FEB'!P$18:P$516)</f>
        <v>0</v>
      </c>
      <c r="H52" s="159">
        <f>SUMIF('EG-FEB'!$F$18:$F$516,PROVEEDORES!$D53,'EG-FEB'!Q$18:Q$516)</f>
        <v>0</v>
      </c>
      <c r="I52" s="159">
        <f>SUMIF('EG-FEB'!$F$18:$F$516,PROVEEDORES!$D53,'EG-FEB'!R$18:R$516)</f>
        <v>0</v>
      </c>
      <c r="J52" s="159">
        <f>SUMIF('EG-FEB'!$F$18:$F$516,PROVEEDORES!$D53,'EG-FEB'!S$18:S$516)</f>
        <v>0</v>
      </c>
      <c r="K52" s="159" t="str">
        <f t="shared" si="0"/>
        <v/>
      </c>
      <c r="L52" s="146" t="str">
        <f>IF(PROVEEDORES!G53="","",PROVEEDORES!G53)</f>
        <v/>
      </c>
    </row>
    <row r="53" spans="3:12" ht="17.45" customHeight="1" x14ac:dyDescent="0.2">
      <c r="C53" s="158">
        <f t="shared" si="1"/>
        <v>47</v>
      </c>
      <c r="D53" s="146" t="str">
        <f>IF(PROVEEDORES!E54="","",PROVEEDORES!E54)</f>
        <v/>
      </c>
      <c r="E53" s="146" t="str">
        <f>IF(PROVEEDORES!F54="","",PROVEEDORES!F54)</f>
        <v/>
      </c>
      <c r="F53" s="146" t="str">
        <f>IF(PROVEEDORES!D54="","",PROVEEDORES!D54)</f>
        <v/>
      </c>
      <c r="G53" s="159">
        <f>SUMIF('EG-FEB'!$F$18:$F$516,PROVEEDORES!$D54,'EG-FEB'!P$18:P$516)</f>
        <v>0</v>
      </c>
      <c r="H53" s="159">
        <f>SUMIF('EG-FEB'!$F$18:$F$516,PROVEEDORES!$D54,'EG-FEB'!Q$18:Q$516)</f>
        <v>0</v>
      </c>
      <c r="I53" s="159">
        <f>SUMIF('EG-FEB'!$F$18:$F$516,PROVEEDORES!$D54,'EG-FEB'!R$18:R$516)</f>
        <v>0</v>
      </c>
      <c r="J53" s="159">
        <f>SUMIF('EG-FEB'!$F$18:$F$516,PROVEEDORES!$D54,'EG-FEB'!S$18:S$516)</f>
        <v>0</v>
      </c>
      <c r="K53" s="159" t="str">
        <f t="shared" si="0"/>
        <v/>
      </c>
      <c r="L53" s="146" t="str">
        <f>IF(PROVEEDORES!G54="","",PROVEEDORES!G54)</f>
        <v/>
      </c>
    </row>
    <row r="54" spans="3:12" ht="17.45" customHeight="1" x14ac:dyDescent="0.2">
      <c r="C54" s="158">
        <f t="shared" si="1"/>
        <v>48</v>
      </c>
      <c r="D54" s="146" t="str">
        <f>IF(PROVEEDORES!E55="","",PROVEEDORES!E55)</f>
        <v/>
      </c>
      <c r="E54" s="146" t="str">
        <f>IF(PROVEEDORES!F55="","",PROVEEDORES!F55)</f>
        <v/>
      </c>
      <c r="F54" s="146" t="str">
        <f>IF(PROVEEDORES!D55="","",PROVEEDORES!D55)</f>
        <v/>
      </c>
      <c r="G54" s="159">
        <f>SUMIF('EG-FEB'!$F$18:$F$516,PROVEEDORES!$D55,'EG-FEB'!P$18:P$516)</f>
        <v>0</v>
      </c>
      <c r="H54" s="159">
        <f>SUMIF('EG-FEB'!$F$18:$F$516,PROVEEDORES!$D55,'EG-FEB'!Q$18:Q$516)</f>
        <v>0</v>
      </c>
      <c r="I54" s="159">
        <f>SUMIF('EG-FEB'!$F$18:$F$516,PROVEEDORES!$D55,'EG-FEB'!R$18:R$516)</f>
        <v>0</v>
      </c>
      <c r="J54" s="159">
        <f>SUMIF('EG-FEB'!$F$18:$F$516,PROVEEDORES!$D55,'EG-FEB'!S$18:S$516)</f>
        <v>0</v>
      </c>
      <c r="K54" s="159" t="str">
        <f t="shared" si="0"/>
        <v/>
      </c>
      <c r="L54" s="146" t="str">
        <f>IF(PROVEEDORES!G55="","",PROVEEDORES!G55)</f>
        <v/>
      </c>
    </row>
    <row r="55" spans="3:12" ht="17.45" customHeight="1" x14ac:dyDescent="0.2">
      <c r="C55" s="158">
        <f t="shared" si="1"/>
        <v>49</v>
      </c>
      <c r="D55" s="146" t="str">
        <f>IF(PROVEEDORES!E56="","",PROVEEDORES!E56)</f>
        <v/>
      </c>
      <c r="E55" s="146" t="str">
        <f>IF(PROVEEDORES!F56="","",PROVEEDORES!F56)</f>
        <v/>
      </c>
      <c r="F55" s="146" t="str">
        <f>IF(PROVEEDORES!D56="","",PROVEEDORES!D56)</f>
        <v/>
      </c>
      <c r="G55" s="159">
        <f>SUMIF('EG-FEB'!$F$18:$F$516,PROVEEDORES!$D56,'EG-FEB'!P$18:P$516)</f>
        <v>0</v>
      </c>
      <c r="H55" s="159">
        <f>SUMIF('EG-FEB'!$F$18:$F$516,PROVEEDORES!$D56,'EG-FEB'!Q$18:Q$516)</f>
        <v>0</v>
      </c>
      <c r="I55" s="159">
        <f>SUMIF('EG-FEB'!$F$18:$F$516,PROVEEDORES!$D56,'EG-FEB'!R$18:R$516)</f>
        <v>0</v>
      </c>
      <c r="J55" s="159">
        <f>SUMIF('EG-FEB'!$F$18:$F$516,PROVEEDORES!$D56,'EG-FEB'!S$18:S$516)</f>
        <v>0</v>
      </c>
      <c r="K55" s="159" t="str">
        <f t="shared" si="0"/>
        <v/>
      </c>
      <c r="L55" s="146" t="str">
        <f>IF(PROVEEDORES!G56="","",PROVEEDORES!G56)</f>
        <v/>
      </c>
    </row>
    <row r="56" spans="3:12" ht="17.45" customHeight="1" x14ac:dyDescent="0.2">
      <c r="C56" s="158">
        <f t="shared" si="1"/>
        <v>50</v>
      </c>
      <c r="D56" s="146" t="str">
        <f>IF(PROVEEDORES!E57="","",PROVEEDORES!E57)</f>
        <v/>
      </c>
      <c r="E56" s="146" t="str">
        <f>IF(PROVEEDORES!F57="","",PROVEEDORES!F57)</f>
        <v/>
      </c>
      <c r="F56" s="146" t="str">
        <f>IF(PROVEEDORES!D57="","",PROVEEDORES!D57)</f>
        <v/>
      </c>
      <c r="G56" s="159">
        <f>SUMIF('EG-FEB'!$F$18:$F$516,PROVEEDORES!$D57,'EG-FEB'!P$18:P$516)</f>
        <v>0</v>
      </c>
      <c r="H56" s="159">
        <f>SUMIF('EG-FEB'!$F$18:$F$516,PROVEEDORES!$D57,'EG-FEB'!Q$18:Q$516)</f>
        <v>0</v>
      </c>
      <c r="I56" s="159">
        <f>SUMIF('EG-FEB'!$F$18:$F$516,PROVEEDORES!$D57,'EG-FEB'!R$18:R$516)</f>
        <v>0</v>
      </c>
      <c r="J56" s="159">
        <f>SUMIF('EG-FEB'!$F$18:$F$516,PROVEEDORES!$D57,'EG-FEB'!S$18:S$516)</f>
        <v>0</v>
      </c>
      <c r="K56" s="159" t="str">
        <f t="shared" si="0"/>
        <v/>
      </c>
      <c r="L56" s="146" t="str">
        <f>IF(PROVEEDORES!G57="","",PROVEEDORES!G57)</f>
        <v/>
      </c>
    </row>
    <row r="57" spans="3:12" ht="17.45" customHeight="1" x14ac:dyDescent="0.2">
      <c r="C57" s="158">
        <f t="shared" si="1"/>
        <v>51</v>
      </c>
      <c r="D57" s="146" t="str">
        <f>IF(PROVEEDORES!E58="","",PROVEEDORES!E58)</f>
        <v/>
      </c>
      <c r="E57" s="146" t="str">
        <f>IF(PROVEEDORES!F58="","",PROVEEDORES!F58)</f>
        <v/>
      </c>
      <c r="F57" s="146" t="str">
        <f>IF(PROVEEDORES!D58="","",PROVEEDORES!D58)</f>
        <v/>
      </c>
      <c r="G57" s="159">
        <f>SUMIF('EG-FEB'!$F$18:$F$516,PROVEEDORES!$D58,'EG-FEB'!P$18:P$516)</f>
        <v>0</v>
      </c>
      <c r="H57" s="159">
        <f>SUMIF('EG-FEB'!$F$18:$F$516,PROVEEDORES!$D58,'EG-FEB'!Q$18:Q$516)</f>
        <v>0</v>
      </c>
      <c r="I57" s="159">
        <f>SUMIF('EG-FEB'!$F$18:$F$516,PROVEEDORES!$D58,'EG-FEB'!R$18:R$516)</f>
        <v>0</v>
      </c>
      <c r="J57" s="159">
        <f>SUMIF('EG-FEB'!$F$18:$F$516,PROVEEDORES!$D58,'EG-FEB'!S$18:S$516)</f>
        <v>0</v>
      </c>
      <c r="K57" s="159" t="str">
        <f t="shared" si="0"/>
        <v/>
      </c>
      <c r="L57" s="146" t="str">
        <f>IF(PROVEEDORES!G58="","",PROVEEDORES!G58)</f>
        <v/>
      </c>
    </row>
    <row r="58" spans="3:12" ht="17.45" customHeight="1" x14ac:dyDescent="0.2">
      <c r="C58" s="158">
        <f t="shared" si="1"/>
        <v>52</v>
      </c>
      <c r="D58" s="146" t="str">
        <f>IF(PROVEEDORES!E59="","",PROVEEDORES!E59)</f>
        <v/>
      </c>
      <c r="E58" s="146" t="str">
        <f>IF(PROVEEDORES!F59="","",PROVEEDORES!F59)</f>
        <v/>
      </c>
      <c r="F58" s="146" t="str">
        <f>IF(PROVEEDORES!D59="","",PROVEEDORES!D59)</f>
        <v/>
      </c>
      <c r="G58" s="159">
        <f>SUMIF('EG-FEB'!$F$18:$F$516,PROVEEDORES!$D59,'EG-FEB'!P$18:P$516)</f>
        <v>0</v>
      </c>
      <c r="H58" s="159">
        <f>SUMIF('EG-FEB'!$F$18:$F$516,PROVEEDORES!$D59,'EG-FEB'!Q$18:Q$516)</f>
        <v>0</v>
      </c>
      <c r="I58" s="159">
        <f>SUMIF('EG-FEB'!$F$18:$F$516,PROVEEDORES!$D59,'EG-FEB'!R$18:R$516)</f>
        <v>0</v>
      </c>
      <c r="J58" s="159">
        <f>SUMIF('EG-FEB'!$F$18:$F$516,PROVEEDORES!$D59,'EG-FEB'!S$18:S$516)</f>
        <v>0</v>
      </c>
      <c r="K58" s="159" t="str">
        <f t="shared" si="0"/>
        <v/>
      </c>
      <c r="L58" s="146" t="str">
        <f>IF(PROVEEDORES!G59="","",PROVEEDORES!G59)</f>
        <v/>
      </c>
    </row>
    <row r="59" spans="3:12" ht="17.45" customHeight="1" x14ac:dyDescent="0.2">
      <c r="C59" s="158">
        <f t="shared" si="1"/>
        <v>53</v>
      </c>
      <c r="D59" s="146" t="str">
        <f>IF(PROVEEDORES!E60="","",PROVEEDORES!E60)</f>
        <v/>
      </c>
      <c r="E59" s="146" t="str">
        <f>IF(PROVEEDORES!F60="","",PROVEEDORES!F60)</f>
        <v/>
      </c>
      <c r="F59" s="146" t="str">
        <f>IF(PROVEEDORES!D60="","",PROVEEDORES!D60)</f>
        <v/>
      </c>
      <c r="G59" s="159">
        <f>SUMIF('EG-FEB'!$F$18:$F$516,PROVEEDORES!$D60,'EG-FEB'!P$18:P$516)</f>
        <v>0</v>
      </c>
      <c r="H59" s="159">
        <f>SUMIF('EG-FEB'!$F$18:$F$516,PROVEEDORES!$D60,'EG-FEB'!Q$18:Q$516)</f>
        <v>0</v>
      </c>
      <c r="I59" s="159">
        <f>SUMIF('EG-FEB'!$F$18:$F$516,PROVEEDORES!$D60,'EG-FEB'!R$18:R$516)</f>
        <v>0</v>
      </c>
      <c r="J59" s="159">
        <f>SUMIF('EG-FEB'!$F$18:$F$516,PROVEEDORES!$D60,'EG-FEB'!S$18:S$516)</f>
        <v>0</v>
      </c>
      <c r="K59" s="159" t="str">
        <f t="shared" si="0"/>
        <v/>
      </c>
      <c r="L59" s="146" t="str">
        <f>IF(PROVEEDORES!G60="","",PROVEEDORES!G60)</f>
        <v/>
      </c>
    </row>
    <row r="60" spans="3:12" ht="17.45" customHeight="1" x14ac:dyDescent="0.2">
      <c r="C60" s="158">
        <f t="shared" si="1"/>
        <v>54</v>
      </c>
      <c r="D60" s="146" t="str">
        <f>IF(PROVEEDORES!E61="","",PROVEEDORES!E61)</f>
        <v/>
      </c>
      <c r="E60" s="146" t="str">
        <f>IF(PROVEEDORES!F61="","",PROVEEDORES!F61)</f>
        <v/>
      </c>
      <c r="F60" s="146" t="str">
        <f>IF(PROVEEDORES!D61="","",PROVEEDORES!D61)</f>
        <v/>
      </c>
      <c r="G60" s="159">
        <f>SUMIF('EG-FEB'!$F$18:$F$516,PROVEEDORES!$D61,'EG-FEB'!P$18:P$516)</f>
        <v>0</v>
      </c>
      <c r="H60" s="159">
        <f>SUMIF('EG-FEB'!$F$18:$F$516,PROVEEDORES!$D61,'EG-FEB'!Q$18:Q$516)</f>
        <v>0</v>
      </c>
      <c r="I60" s="159">
        <f>SUMIF('EG-FEB'!$F$18:$F$516,PROVEEDORES!$D61,'EG-FEB'!R$18:R$516)</f>
        <v>0</v>
      </c>
      <c r="J60" s="159">
        <f>SUMIF('EG-FEB'!$F$18:$F$516,PROVEEDORES!$D61,'EG-FEB'!S$18:S$516)</f>
        <v>0</v>
      </c>
      <c r="K60" s="159" t="str">
        <f t="shared" si="0"/>
        <v/>
      </c>
      <c r="L60" s="146" t="str">
        <f>IF(PROVEEDORES!G61="","",PROVEEDORES!G61)</f>
        <v/>
      </c>
    </row>
    <row r="61" spans="3:12" ht="17.45" customHeight="1" x14ac:dyDescent="0.2">
      <c r="C61" s="158">
        <f t="shared" si="1"/>
        <v>55</v>
      </c>
      <c r="D61" s="146" t="str">
        <f>IF(PROVEEDORES!E62="","",PROVEEDORES!E62)</f>
        <v/>
      </c>
      <c r="E61" s="146" t="str">
        <f>IF(PROVEEDORES!F62="","",PROVEEDORES!F62)</f>
        <v/>
      </c>
      <c r="F61" s="146" t="str">
        <f>IF(PROVEEDORES!D62="","",PROVEEDORES!D62)</f>
        <v/>
      </c>
      <c r="G61" s="159">
        <f>SUMIF('EG-FEB'!$F$18:$F$516,PROVEEDORES!$D62,'EG-FEB'!P$18:P$516)</f>
        <v>0</v>
      </c>
      <c r="H61" s="159">
        <f>SUMIF('EG-FEB'!$F$18:$F$516,PROVEEDORES!$D62,'EG-FEB'!Q$18:Q$516)</f>
        <v>0</v>
      </c>
      <c r="I61" s="159">
        <f>SUMIF('EG-FEB'!$F$18:$F$516,PROVEEDORES!$D62,'EG-FEB'!R$18:R$516)</f>
        <v>0</v>
      </c>
      <c r="J61" s="159">
        <f>SUMIF('EG-FEB'!$F$18:$F$516,PROVEEDORES!$D62,'EG-FEB'!S$18:S$516)</f>
        <v>0</v>
      </c>
      <c r="K61" s="159" t="str">
        <f t="shared" si="0"/>
        <v/>
      </c>
      <c r="L61" s="146" t="str">
        <f>IF(PROVEEDORES!G62="","",PROVEEDORES!G62)</f>
        <v/>
      </c>
    </row>
    <row r="62" spans="3:12" ht="17.45" customHeight="1" x14ac:dyDescent="0.2">
      <c r="C62" s="158">
        <f t="shared" si="1"/>
        <v>56</v>
      </c>
      <c r="D62" s="146" t="str">
        <f>IF(PROVEEDORES!E63="","",PROVEEDORES!E63)</f>
        <v/>
      </c>
      <c r="E62" s="146" t="str">
        <f>IF(PROVEEDORES!F63="","",PROVEEDORES!F63)</f>
        <v/>
      </c>
      <c r="F62" s="146" t="str">
        <f>IF(PROVEEDORES!D63="","",PROVEEDORES!D63)</f>
        <v/>
      </c>
      <c r="G62" s="159">
        <f>SUMIF('EG-FEB'!$F$18:$F$516,PROVEEDORES!$D63,'EG-FEB'!P$18:P$516)</f>
        <v>0</v>
      </c>
      <c r="H62" s="159">
        <f>SUMIF('EG-FEB'!$F$18:$F$516,PROVEEDORES!$D63,'EG-FEB'!Q$18:Q$516)</f>
        <v>0</v>
      </c>
      <c r="I62" s="159">
        <f>SUMIF('EG-FEB'!$F$18:$F$516,PROVEEDORES!$D63,'EG-FEB'!R$18:R$516)</f>
        <v>0</v>
      </c>
      <c r="J62" s="159">
        <f>SUMIF('EG-FEB'!$F$18:$F$516,PROVEEDORES!$D63,'EG-FEB'!S$18:S$516)</f>
        <v>0</v>
      </c>
      <c r="K62" s="159" t="str">
        <f t="shared" si="0"/>
        <v/>
      </c>
      <c r="L62" s="146" t="str">
        <f>IF(PROVEEDORES!G63="","",PROVEEDORES!G63)</f>
        <v/>
      </c>
    </row>
    <row r="63" spans="3:12" ht="17.45" customHeight="1" x14ac:dyDescent="0.2">
      <c r="C63" s="158">
        <f t="shared" si="1"/>
        <v>57</v>
      </c>
      <c r="D63" s="146" t="str">
        <f>IF(PROVEEDORES!E64="","",PROVEEDORES!E64)</f>
        <v/>
      </c>
      <c r="E63" s="146" t="str">
        <f>IF(PROVEEDORES!F64="","",PROVEEDORES!F64)</f>
        <v/>
      </c>
      <c r="F63" s="146" t="str">
        <f>IF(PROVEEDORES!D64="","",PROVEEDORES!D64)</f>
        <v/>
      </c>
      <c r="G63" s="159">
        <f>SUMIF('EG-FEB'!$F$18:$F$516,PROVEEDORES!$D64,'EG-FEB'!P$18:P$516)</f>
        <v>0</v>
      </c>
      <c r="H63" s="159">
        <f>SUMIF('EG-FEB'!$F$18:$F$516,PROVEEDORES!$D64,'EG-FEB'!Q$18:Q$516)</f>
        <v>0</v>
      </c>
      <c r="I63" s="159">
        <f>SUMIF('EG-FEB'!$F$18:$F$516,PROVEEDORES!$D64,'EG-FEB'!R$18:R$516)</f>
        <v>0</v>
      </c>
      <c r="J63" s="159">
        <f>SUMIF('EG-FEB'!$F$18:$F$516,PROVEEDORES!$D64,'EG-FEB'!S$18:S$516)</f>
        <v>0</v>
      </c>
      <c r="K63" s="159" t="str">
        <f t="shared" si="0"/>
        <v/>
      </c>
      <c r="L63" s="146" t="str">
        <f>IF(PROVEEDORES!G64="","",PROVEEDORES!G64)</f>
        <v/>
      </c>
    </row>
    <row r="64" spans="3:12" ht="17.45" customHeight="1" x14ac:dyDescent="0.2">
      <c r="C64" s="158">
        <f t="shared" si="1"/>
        <v>58</v>
      </c>
      <c r="D64" s="146" t="str">
        <f>IF(PROVEEDORES!E65="","",PROVEEDORES!E65)</f>
        <v/>
      </c>
      <c r="E64" s="146" t="str">
        <f>IF(PROVEEDORES!F65="","",PROVEEDORES!F65)</f>
        <v/>
      </c>
      <c r="F64" s="146" t="str">
        <f>IF(PROVEEDORES!D65="","",PROVEEDORES!D65)</f>
        <v/>
      </c>
      <c r="G64" s="159">
        <f>SUMIF('EG-FEB'!$F$18:$F$516,PROVEEDORES!$D65,'EG-FEB'!P$18:P$516)</f>
        <v>0</v>
      </c>
      <c r="H64" s="159">
        <f>SUMIF('EG-FEB'!$F$18:$F$516,PROVEEDORES!$D65,'EG-FEB'!Q$18:Q$516)</f>
        <v>0</v>
      </c>
      <c r="I64" s="159">
        <f>SUMIF('EG-FEB'!$F$18:$F$516,PROVEEDORES!$D65,'EG-FEB'!R$18:R$516)</f>
        <v>0</v>
      </c>
      <c r="J64" s="159">
        <f>SUMIF('EG-FEB'!$F$18:$F$516,PROVEEDORES!$D65,'EG-FEB'!S$18:S$516)</f>
        <v>0</v>
      </c>
      <c r="K64" s="159" t="str">
        <f t="shared" si="0"/>
        <v/>
      </c>
      <c r="L64" s="146" t="str">
        <f>IF(PROVEEDORES!G65="","",PROVEEDORES!G65)</f>
        <v/>
      </c>
    </row>
    <row r="65" spans="3:12" ht="17.45" customHeight="1" x14ac:dyDescent="0.2">
      <c r="C65" s="158">
        <f t="shared" si="1"/>
        <v>59</v>
      </c>
      <c r="D65" s="146" t="str">
        <f>IF(PROVEEDORES!E66="","",PROVEEDORES!E66)</f>
        <v/>
      </c>
      <c r="E65" s="146" t="str">
        <f>IF(PROVEEDORES!F66="","",PROVEEDORES!F66)</f>
        <v/>
      </c>
      <c r="F65" s="146" t="str">
        <f>IF(PROVEEDORES!D66="","",PROVEEDORES!D66)</f>
        <v/>
      </c>
      <c r="G65" s="159">
        <f>SUMIF('EG-FEB'!$F$18:$F$516,PROVEEDORES!$D66,'EG-FEB'!P$18:P$516)</f>
        <v>0</v>
      </c>
      <c r="H65" s="159">
        <f>SUMIF('EG-FEB'!$F$18:$F$516,PROVEEDORES!$D66,'EG-FEB'!Q$18:Q$516)</f>
        <v>0</v>
      </c>
      <c r="I65" s="159">
        <f>SUMIF('EG-FEB'!$F$18:$F$516,PROVEEDORES!$D66,'EG-FEB'!R$18:R$516)</f>
        <v>0</v>
      </c>
      <c r="J65" s="159">
        <f>SUMIF('EG-FEB'!$F$18:$F$516,PROVEEDORES!$D66,'EG-FEB'!S$18:S$516)</f>
        <v>0</v>
      </c>
      <c r="K65" s="159" t="str">
        <f t="shared" si="0"/>
        <v/>
      </c>
      <c r="L65" s="146" t="str">
        <f>IF(PROVEEDORES!G66="","",PROVEEDORES!G66)</f>
        <v/>
      </c>
    </row>
    <row r="66" spans="3:12" ht="17.45" customHeight="1" x14ac:dyDescent="0.2">
      <c r="C66" s="158">
        <f t="shared" si="1"/>
        <v>60</v>
      </c>
      <c r="D66" s="146" t="str">
        <f>IF(PROVEEDORES!E67="","",PROVEEDORES!E67)</f>
        <v/>
      </c>
      <c r="E66" s="146" t="str">
        <f>IF(PROVEEDORES!F67="","",PROVEEDORES!F67)</f>
        <v/>
      </c>
      <c r="F66" s="146" t="str">
        <f>IF(PROVEEDORES!D67="","",PROVEEDORES!D67)</f>
        <v/>
      </c>
      <c r="G66" s="159">
        <f>SUMIF('EG-FEB'!$F$18:$F$516,PROVEEDORES!$D67,'EG-FEB'!P$18:P$516)</f>
        <v>0</v>
      </c>
      <c r="H66" s="159">
        <f>SUMIF('EG-FEB'!$F$18:$F$516,PROVEEDORES!$D67,'EG-FEB'!Q$18:Q$516)</f>
        <v>0</v>
      </c>
      <c r="I66" s="159">
        <f>SUMIF('EG-FEB'!$F$18:$F$516,PROVEEDORES!$D67,'EG-FEB'!R$18:R$516)</f>
        <v>0</v>
      </c>
      <c r="J66" s="159">
        <f>SUMIF('EG-FEB'!$F$18:$F$516,PROVEEDORES!$D67,'EG-FEB'!S$18:S$516)</f>
        <v>0</v>
      </c>
      <c r="K66" s="159" t="str">
        <f t="shared" si="0"/>
        <v/>
      </c>
      <c r="L66" s="146" t="str">
        <f>IF(PROVEEDORES!G67="","",PROVEEDORES!G67)</f>
        <v/>
      </c>
    </row>
    <row r="67" spans="3:12" ht="17.45" customHeight="1" x14ac:dyDescent="0.2">
      <c r="C67" s="158">
        <f t="shared" si="1"/>
        <v>61</v>
      </c>
      <c r="D67" s="146" t="str">
        <f>IF(PROVEEDORES!E68="","",PROVEEDORES!E68)</f>
        <v/>
      </c>
      <c r="E67" s="146" t="str">
        <f>IF(PROVEEDORES!F68="","",PROVEEDORES!F68)</f>
        <v/>
      </c>
      <c r="F67" s="146" t="str">
        <f>IF(PROVEEDORES!D68="","",PROVEEDORES!D68)</f>
        <v/>
      </c>
      <c r="G67" s="159">
        <f>SUMIF('EG-FEB'!$F$18:$F$516,PROVEEDORES!$D68,'EG-FEB'!P$18:P$516)</f>
        <v>0</v>
      </c>
      <c r="H67" s="159">
        <f>SUMIF('EG-FEB'!$F$18:$F$516,PROVEEDORES!$D68,'EG-FEB'!Q$18:Q$516)</f>
        <v>0</v>
      </c>
      <c r="I67" s="159">
        <f>SUMIF('EG-FEB'!$F$18:$F$516,PROVEEDORES!$D68,'EG-FEB'!R$18:R$516)</f>
        <v>0</v>
      </c>
      <c r="J67" s="159">
        <f>SUMIF('EG-FEB'!$F$18:$F$516,PROVEEDORES!$D68,'EG-FEB'!S$18:S$516)</f>
        <v>0</v>
      </c>
      <c r="K67" s="159" t="str">
        <f t="shared" si="0"/>
        <v/>
      </c>
      <c r="L67" s="146" t="str">
        <f>IF(PROVEEDORES!G68="","",PROVEEDORES!G68)</f>
        <v/>
      </c>
    </row>
    <row r="68" spans="3:12" ht="17.45" customHeight="1" x14ac:dyDescent="0.2">
      <c r="C68" s="158">
        <f t="shared" si="1"/>
        <v>62</v>
      </c>
      <c r="D68" s="146" t="str">
        <f>IF(PROVEEDORES!E69="","",PROVEEDORES!E69)</f>
        <v/>
      </c>
      <c r="E68" s="146" t="str">
        <f>IF(PROVEEDORES!F69="","",PROVEEDORES!F69)</f>
        <v/>
      </c>
      <c r="F68" s="146" t="str">
        <f>IF(PROVEEDORES!D69="","",PROVEEDORES!D69)</f>
        <v/>
      </c>
      <c r="G68" s="159">
        <f>SUMIF('EG-FEB'!$F$18:$F$516,PROVEEDORES!$D69,'EG-FEB'!P$18:P$516)</f>
        <v>0</v>
      </c>
      <c r="H68" s="159">
        <f>SUMIF('EG-FEB'!$F$18:$F$516,PROVEEDORES!$D69,'EG-FEB'!Q$18:Q$516)</f>
        <v>0</v>
      </c>
      <c r="I68" s="159">
        <f>SUMIF('EG-FEB'!$F$18:$F$516,PROVEEDORES!$D69,'EG-FEB'!R$18:R$516)</f>
        <v>0</v>
      </c>
      <c r="J68" s="159">
        <f>SUMIF('EG-FEB'!$F$18:$F$516,PROVEEDORES!$D69,'EG-FEB'!S$18:S$516)</f>
        <v>0</v>
      </c>
      <c r="K68" s="159" t="str">
        <f t="shared" si="0"/>
        <v/>
      </c>
      <c r="L68" s="146" t="str">
        <f>IF(PROVEEDORES!G69="","",PROVEEDORES!G69)</f>
        <v/>
      </c>
    </row>
    <row r="69" spans="3:12" ht="17.45" customHeight="1" x14ac:dyDescent="0.2">
      <c r="C69" s="158">
        <f t="shared" si="1"/>
        <v>63</v>
      </c>
      <c r="D69" s="146" t="str">
        <f>IF(PROVEEDORES!E70="","",PROVEEDORES!E70)</f>
        <v/>
      </c>
      <c r="E69" s="146" t="str">
        <f>IF(PROVEEDORES!F70="","",PROVEEDORES!F70)</f>
        <v/>
      </c>
      <c r="F69" s="146" t="str">
        <f>IF(PROVEEDORES!D70="","",PROVEEDORES!D70)</f>
        <v/>
      </c>
      <c r="G69" s="159">
        <f>SUMIF('EG-FEB'!$F$18:$F$516,PROVEEDORES!$D70,'EG-FEB'!P$18:P$516)</f>
        <v>0</v>
      </c>
      <c r="H69" s="159">
        <f>SUMIF('EG-FEB'!$F$18:$F$516,PROVEEDORES!$D70,'EG-FEB'!Q$18:Q$516)</f>
        <v>0</v>
      </c>
      <c r="I69" s="159">
        <f>SUMIF('EG-FEB'!$F$18:$F$516,PROVEEDORES!$D70,'EG-FEB'!R$18:R$516)</f>
        <v>0</v>
      </c>
      <c r="J69" s="159">
        <f>SUMIF('EG-FEB'!$F$18:$F$516,PROVEEDORES!$D70,'EG-FEB'!S$18:S$516)</f>
        <v>0</v>
      </c>
      <c r="K69" s="159" t="str">
        <f t="shared" si="0"/>
        <v/>
      </c>
      <c r="L69" s="146" t="str">
        <f>IF(PROVEEDORES!G70="","",PROVEEDORES!G70)</f>
        <v/>
      </c>
    </row>
    <row r="70" spans="3:12" ht="17.45" customHeight="1" x14ac:dyDescent="0.2">
      <c r="C70" s="158">
        <f t="shared" si="1"/>
        <v>64</v>
      </c>
      <c r="D70" s="146" t="str">
        <f>IF(PROVEEDORES!E71="","",PROVEEDORES!E71)</f>
        <v/>
      </c>
      <c r="E70" s="146" t="str">
        <f>IF(PROVEEDORES!F71="","",PROVEEDORES!F71)</f>
        <v/>
      </c>
      <c r="F70" s="146" t="str">
        <f>IF(PROVEEDORES!D71="","",PROVEEDORES!D71)</f>
        <v/>
      </c>
      <c r="G70" s="159">
        <f>SUMIF('EG-FEB'!$F$18:$F$516,PROVEEDORES!$D71,'EG-FEB'!P$18:P$516)</f>
        <v>0</v>
      </c>
      <c r="H70" s="159">
        <f>SUMIF('EG-FEB'!$F$18:$F$516,PROVEEDORES!$D71,'EG-FEB'!Q$18:Q$516)</f>
        <v>0</v>
      </c>
      <c r="I70" s="159">
        <f>SUMIF('EG-FEB'!$F$18:$F$516,PROVEEDORES!$D71,'EG-FEB'!R$18:R$516)</f>
        <v>0</v>
      </c>
      <c r="J70" s="159">
        <f>SUMIF('EG-FEB'!$F$18:$F$516,PROVEEDORES!$D71,'EG-FEB'!S$18:S$516)</f>
        <v>0</v>
      </c>
      <c r="K70" s="159" t="str">
        <f t="shared" si="0"/>
        <v/>
      </c>
      <c r="L70" s="146" t="str">
        <f>IF(PROVEEDORES!G71="","",PROVEEDORES!G71)</f>
        <v/>
      </c>
    </row>
    <row r="71" spans="3:12" ht="17.45" customHeight="1" x14ac:dyDescent="0.2">
      <c r="C71" s="158">
        <f t="shared" si="1"/>
        <v>65</v>
      </c>
      <c r="D71" s="146" t="str">
        <f>IF(PROVEEDORES!E72="","",PROVEEDORES!E72)</f>
        <v/>
      </c>
      <c r="E71" s="146" t="str">
        <f>IF(PROVEEDORES!F72="","",PROVEEDORES!F72)</f>
        <v/>
      </c>
      <c r="F71" s="146" t="str">
        <f>IF(PROVEEDORES!D72="","",PROVEEDORES!D72)</f>
        <v/>
      </c>
      <c r="G71" s="159">
        <f>SUMIF('EG-FEB'!$F$18:$F$516,PROVEEDORES!$D72,'EG-FEB'!P$18:P$516)</f>
        <v>0</v>
      </c>
      <c r="H71" s="159">
        <f>SUMIF('EG-FEB'!$F$18:$F$516,PROVEEDORES!$D72,'EG-FEB'!Q$18:Q$516)</f>
        <v>0</v>
      </c>
      <c r="I71" s="159">
        <f>SUMIF('EG-FEB'!$F$18:$F$516,PROVEEDORES!$D72,'EG-FEB'!R$18:R$516)</f>
        <v>0</v>
      </c>
      <c r="J71" s="159">
        <f>SUMIF('EG-FEB'!$F$18:$F$516,PROVEEDORES!$D72,'EG-FEB'!S$18:S$516)</f>
        <v>0</v>
      </c>
      <c r="K71" s="159" t="str">
        <f t="shared" si="0"/>
        <v/>
      </c>
      <c r="L71" s="146" t="str">
        <f>IF(PROVEEDORES!G72="","",PROVEEDORES!G72)</f>
        <v/>
      </c>
    </row>
    <row r="72" spans="3:12" ht="17.45" customHeight="1" x14ac:dyDescent="0.2">
      <c r="C72" s="158">
        <f t="shared" si="1"/>
        <v>66</v>
      </c>
      <c r="D72" s="146" t="str">
        <f>IF(PROVEEDORES!E73="","",PROVEEDORES!E73)</f>
        <v/>
      </c>
      <c r="E72" s="146" t="str">
        <f>IF(PROVEEDORES!F73="","",PROVEEDORES!F73)</f>
        <v/>
      </c>
      <c r="F72" s="146" t="str">
        <f>IF(PROVEEDORES!D73="","",PROVEEDORES!D73)</f>
        <v/>
      </c>
      <c r="G72" s="159">
        <f>SUMIF('EG-FEB'!$F$18:$F$516,PROVEEDORES!$D73,'EG-FEB'!P$18:P$516)</f>
        <v>0</v>
      </c>
      <c r="H72" s="159">
        <f>SUMIF('EG-FEB'!$F$18:$F$516,PROVEEDORES!$D73,'EG-FEB'!Q$18:Q$516)</f>
        <v>0</v>
      </c>
      <c r="I72" s="159">
        <f>SUMIF('EG-FEB'!$F$18:$F$516,PROVEEDORES!$D73,'EG-FEB'!R$18:R$516)</f>
        <v>0</v>
      </c>
      <c r="J72" s="159">
        <f>SUMIF('EG-FEB'!$F$18:$F$516,PROVEEDORES!$D73,'EG-FEB'!S$18:S$516)</f>
        <v>0</v>
      </c>
      <c r="K72" s="159" t="str">
        <f t="shared" ref="K72:K135" si="2">IF(G72+H72+I72+J72&gt;0,"C/Información","")</f>
        <v/>
      </c>
      <c r="L72" s="146" t="str">
        <f>IF(PROVEEDORES!G73="","",PROVEEDORES!G73)</f>
        <v/>
      </c>
    </row>
    <row r="73" spans="3:12" ht="17.45" customHeight="1" x14ac:dyDescent="0.2">
      <c r="C73" s="158">
        <f t="shared" ref="C73:C136" si="3">C72+1</f>
        <v>67</v>
      </c>
      <c r="D73" s="146" t="str">
        <f>IF(PROVEEDORES!E74="","",PROVEEDORES!E74)</f>
        <v/>
      </c>
      <c r="E73" s="146" t="str">
        <f>IF(PROVEEDORES!F74="","",PROVEEDORES!F74)</f>
        <v/>
      </c>
      <c r="F73" s="146" t="str">
        <f>IF(PROVEEDORES!D74="","",PROVEEDORES!D74)</f>
        <v/>
      </c>
      <c r="G73" s="159">
        <f>SUMIF('EG-FEB'!$F$18:$F$516,PROVEEDORES!$D74,'EG-FEB'!P$18:P$516)</f>
        <v>0</v>
      </c>
      <c r="H73" s="159">
        <f>SUMIF('EG-FEB'!$F$18:$F$516,PROVEEDORES!$D74,'EG-FEB'!Q$18:Q$516)</f>
        <v>0</v>
      </c>
      <c r="I73" s="159">
        <f>SUMIF('EG-FEB'!$F$18:$F$516,PROVEEDORES!$D74,'EG-FEB'!R$18:R$516)</f>
        <v>0</v>
      </c>
      <c r="J73" s="159">
        <f>SUMIF('EG-FEB'!$F$18:$F$516,PROVEEDORES!$D74,'EG-FEB'!S$18:S$516)</f>
        <v>0</v>
      </c>
      <c r="K73" s="159" t="str">
        <f t="shared" si="2"/>
        <v/>
      </c>
      <c r="L73" s="146" t="str">
        <f>IF(PROVEEDORES!G74="","",PROVEEDORES!G74)</f>
        <v/>
      </c>
    </row>
    <row r="74" spans="3:12" ht="17.45" customHeight="1" x14ac:dyDescent="0.2">
      <c r="C74" s="158">
        <f t="shared" si="3"/>
        <v>68</v>
      </c>
      <c r="D74" s="146" t="str">
        <f>IF(PROVEEDORES!E75="","",PROVEEDORES!E75)</f>
        <v/>
      </c>
      <c r="E74" s="146" t="str">
        <f>IF(PROVEEDORES!F75="","",PROVEEDORES!F75)</f>
        <v/>
      </c>
      <c r="F74" s="146" t="str">
        <f>IF(PROVEEDORES!D75="","",PROVEEDORES!D75)</f>
        <v/>
      </c>
      <c r="G74" s="159">
        <f>SUMIF('EG-FEB'!$F$18:$F$516,PROVEEDORES!$D75,'EG-FEB'!P$18:P$516)</f>
        <v>0</v>
      </c>
      <c r="H74" s="159">
        <f>SUMIF('EG-FEB'!$F$18:$F$516,PROVEEDORES!$D75,'EG-FEB'!Q$18:Q$516)</f>
        <v>0</v>
      </c>
      <c r="I74" s="159">
        <f>SUMIF('EG-FEB'!$F$18:$F$516,PROVEEDORES!$D75,'EG-FEB'!R$18:R$516)</f>
        <v>0</v>
      </c>
      <c r="J74" s="159">
        <f>SUMIF('EG-FEB'!$F$18:$F$516,PROVEEDORES!$D75,'EG-FEB'!S$18:S$516)</f>
        <v>0</v>
      </c>
      <c r="K74" s="159" t="str">
        <f t="shared" si="2"/>
        <v/>
      </c>
      <c r="L74" s="146" t="str">
        <f>IF(PROVEEDORES!G75="","",PROVEEDORES!G75)</f>
        <v/>
      </c>
    </row>
    <row r="75" spans="3:12" ht="17.45" customHeight="1" x14ac:dyDescent="0.2">
      <c r="C75" s="158">
        <f t="shared" si="3"/>
        <v>69</v>
      </c>
      <c r="D75" s="146" t="str">
        <f>IF(PROVEEDORES!E76="","",PROVEEDORES!E76)</f>
        <v/>
      </c>
      <c r="E75" s="146" t="str">
        <f>IF(PROVEEDORES!F76="","",PROVEEDORES!F76)</f>
        <v/>
      </c>
      <c r="F75" s="146" t="str">
        <f>IF(PROVEEDORES!D76="","",PROVEEDORES!D76)</f>
        <v/>
      </c>
      <c r="G75" s="159">
        <f>SUMIF('EG-FEB'!$F$18:$F$516,PROVEEDORES!$D76,'EG-FEB'!P$18:P$516)</f>
        <v>0</v>
      </c>
      <c r="H75" s="159">
        <f>SUMIF('EG-FEB'!$F$18:$F$516,PROVEEDORES!$D76,'EG-FEB'!Q$18:Q$516)</f>
        <v>0</v>
      </c>
      <c r="I75" s="159">
        <f>SUMIF('EG-FEB'!$F$18:$F$516,PROVEEDORES!$D76,'EG-FEB'!R$18:R$516)</f>
        <v>0</v>
      </c>
      <c r="J75" s="159">
        <f>SUMIF('EG-FEB'!$F$18:$F$516,PROVEEDORES!$D76,'EG-FEB'!S$18:S$516)</f>
        <v>0</v>
      </c>
      <c r="K75" s="159" t="str">
        <f t="shared" si="2"/>
        <v/>
      </c>
      <c r="L75" s="146" t="str">
        <f>IF(PROVEEDORES!G76="","",PROVEEDORES!G76)</f>
        <v/>
      </c>
    </row>
    <row r="76" spans="3:12" ht="17.45" customHeight="1" x14ac:dyDescent="0.2">
      <c r="C76" s="158">
        <f t="shared" si="3"/>
        <v>70</v>
      </c>
      <c r="D76" s="146" t="str">
        <f>IF(PROVEEDORES!E77="","",PROVEEDORES!E77)</f>
        <v/>
      </c>
      <c r="E76" s="146" t="str">
        <f>IF(PROVEEDORES!F77="","",PROVEEDORES!F77)</f>
        <v/>
      </c>
      <c r="F76" s="146" t="str">
        <f>IF(PROVEEDORES!D77="","",PROVEEDORES!D77)</f>
        <v/>
      </c>
      <c r="G76" s="159">
        <f>SUMIF('EG-FEB'!$F$18:$F$516,PROVEEDORES!$D77,'EG-FEB'!P$18:P$516)</f>
        <v>0</v>
      </c>
      <c r="H76" s="159">
        <f>SUMIF('EG-FEB'!$F$18:$F$516,PROVEEDORES!$D77,'EG-FEB'!Q$18:Q$516)</f>
        <v>0</v>
      </c>
      <c r="I76" s="159">
        <f>SUMIF('EG-FEB'!$F$18:$F$516,PROVEEDORES!$D77,'EG-FEB'!R$18:R$516)</f>
        <v>0</v>
      </c>
      <c r="J76" s="159">
        <f>SUMIF('EG-FEB'!$F$18:$F$516,PROVEEDORES!$D77,'EG-FEB'!S$18:S$516)</f>
        <v>0</v>
      </c>
      <c r="K76" s="159" t="str">
        <f t="shared" si="2"/>
        <v/>
      </c>
      <c r="L76" s="146" t="str">
        <f>IF(PROVEEDORES!G77="","",PROVEEDORES!G77)</f>
        <v/>
      </c>
    </row>
    <row r="77" spans="3:12" ht="17.45" customHeight="1" x14ac:dyDescent="0.2">
      <c r="C77" s="158">
        <f t="shared" si="3"/>
        <v>71</v>
      </c>
      <c r="D77" s="146" t="str">
        <f>IF(PROVEEDORES!E78="","",PROVEEDORES!E78)</f>
        <v/>
      </c>
      <c r="E77" s="146" t="str">
        <f>IF(PROVEEDORES!F78="","",PROVEEDORES!F78)</f>
        <v/>
      </c>
      <c r="F77" s="146" t="str">
        <f>IF(PROVEEDORES!D78="","",PROVEEDORES!D78)</f>
        <v/>
      </c>
      <c r="G77" s="159">
        <f>SUMIF('EG-FEB'!$F$18:$F$516,PROVEEDORES!$D78,'EG-FEB'!P$18:P$516)</f>
        <v>0</v>
      </c>
      <c r="H77" s="159">
        <f>SUMIF('EG-FEB'!$F$18:$F$516,PROVEEDORES!$D78,'EG-FEB'!Q$18:Q$516)</f>
        <v>0</v>
      </c>
      <c r="I77" s="159">
        <f>SUMIF('EG-FEB'!$F$18:$F$516,PROVEEDORES!$D78,'EG-FEB'!R$18:R$516)</f>
        <v>0</v>
      </c>
      <c r="J77" s="159">
        <f>SUMIF('EG-FEB'!$F$18:$F$516,PROVEEDORES!$D78,'EG-FEB'!S$18:S$516)</f>
        <v>0</v>
      </c>
      <c r="K77" s="159" t="str">
        <f t="shared" si="2"/>
        <v/>
      </c>
      <c r="L77" s="146" t="str">
        <f>IF(PROVEEDORES!G78="","",PROVEEDORES!G78)</f>
        <v/>
      </c>
    </row>
    <row r="78" spans="3:12" ht="17.45" customHeight="1" x14ac:dyDescent="0.2">
      <c r="C78" s="158">
        <f t="shared" si="3"/>
        <v>72</v>
      </c>
      <c r="D78" s="146" t="str">
        <f>IF(PROVEEDORES!E79="","",PROVEEDORES!E79)</f>
        <v/>
      </c>
      <c r="E78" s="146" t="str">
        <f>IF(PROVEEDORES!F79="","",PROVEEDORES!F79)</f>
        <v/>
      </c>
      <c r="F78" s="146" t="str">
        <f>IF(PROVEEDORES!D79="","",PROVEEDORES!D79)</f>
        <v/>
      </c>
      <c r="G78" s="159">
        <f>SUMIF('EG-FEB'!$F$18:$F$516,PROVEEDORES!$D79,'EG-FEB'!P$18:P$516)</f>
        <v>0</v>
      </c>
      <c r="H78" s="159">
        <f>SUMIF('EG-FEB'!$F$18:$F$516,PROVEEDORES!$D79,'EG-FEB'!Q$18:Q$516)</f>
        <v>0</v>
      </c>
      <c r="I78" s="159">
        <f>SUMIF('EG-FEB'!$F$18:$F$516,PROVEEDORES!$D79,'EG-FEB'!R$18:R$516)</f>
        <v>0</v>
      </c>
      <c r="J78" s="159">
        <f>SUMIF('EG-FEB'!$F$18:$F$516,PROVEEDORES!$D79,'EG-FEB'!S$18:S$516)</f>
        <v>0</v>
      </c>
      <c r="K78" s="159" t="str">
        <f t="shared" si="2"/>
        <v/>
      </c>
      <c r="L78" s="146" t="str">
        <f>IF(PROVEEDORES!G79="","",PROVEEDORES!G79)</f>
        <v/>
      </c>
    </row>
    <row r="79" spans="3:12" ht="17.45" customHeight="1" x14ac:dyDescent="0.2">
      <c r="C79" s="158">
        <f t="shared" si="3"/>
        <v>73</v>
      </c>
      <c r="D79" s="146" t="str">
        <f>IF(PROVEEDORES!E80="","",PROVEEDORES!E80)</f>
        <v/>
      </c>
      <c r="E79" s="146" t="str">
        <f>IF(PROVEEDORES!F80="","",PROVEEDORES!F80)</f>
        <v/>
      </c>
      <c r="F79" s="146" t="str">
        <f>IF(PROVEEDORES!D80="","",PROVEEDORES!D80)</f>
        <v/>
      </c>
      <c r="G79" s="159">
        <f>SUMIF('EG-FEB'!$F$18:$F$516,PROVEEDORES!$D80,'EG-FEB'!P$18:P$516)</f>
        <v>0</v>
      </c>
      <c r="H79" s="159">
        <f>SUMIF('EG-FEB'!$F$18:$F$516,PROVEEDORES!$D80,'EG-FEB'!Q$18:Q$516)</f>
        <v>0</v>
      </c>
      <c r="I79" s="159">
        <f>SUMIF('EG-FEB'!$F$18:$F$516,PROVEEDORES!$D80,'EG-FEB'!R$18:R$516)</f>
        <v>0</v>
      </c>
      <c r="J79" s="159">
        <f>SUMIF('EG-FEB'!$F$18:$F$516,PROVEEDORES!$D80,'EG-FEB'!S$18:S$516)</f>
        <v>0</v>
      </c>
      <c r="K79" s="159" t="str">
        <f t="shared" si="2"/>
        <v/>
      </c>
      <c r="L79" s="146" t="str">
        <f>IF(PROVEEDORES!G80="","",PROVEEDORES!G80)</f>
        <v/>
      </c>
    </row>
    <row r="80" spans="3:12" ht="17.45" customHeight="1" x14ac:dyDescent="0.2">
      <c r="C80" s="158">
        <f t="shared" si="3"/>
        <v>74</v>
      </c>
      <c r="D80" s="146" t="str">
        <f>IF(PROVEEDORES!E81="","",PROVEEDORES!E81)</f>
        <v/>
      </c>
      <c r="E80" s="146" t="str">
        <f>IF(PROVEEDORES!F81="","",PROVEEDORES!F81)</f>
        <v/>
      </c>
      <c r="F80" s="146" t="str">
        <f>IF(PROVEEDORES!D81="","",PROVEEDORES!D81)</f>
        <v/>
      </c>
      <c r="G80" s="159">
        <f>SUMIF('EG-FEB'!$F$18:$F$516,PROVEEDORES!$D81,'EG-FEB'!P$18:P$516)</f>
        <v>0</v>
      </c>
      <c r="H80" s="159">
        <f>SUMIF('EG-FEB'!$F$18:$F$516,PROVEEDORES!$D81,'EG-FEB'!Q$18:Q$516)</f>
        <v>0</v>
      </c>
      <c r="I80" s="159">
        <f>SUMIF('EG-FEB'!$F$18:$F$516,PROVEEDORES!$D81,'EG-FEB'!R$18:R$516)</f>
        <v>0</v>
      </c>
      <c r="J80" s="159">
        <f>SUMIF('EG-FEB'!$F$18:$F$516,PROVEEDORES!$D81,'EG-FEB'!S$18:S$516)</f>
        <v>0</v>
      </c>
      <c r="K80" s="159" t="str">
        <f t="shared" si="2"/>
        <v/>
      </c>
      <c r="L80" s="146" t="str">
        <f>IF(PROVEEDORES!G81="","",PROVEEDORES!G81)</f>
        <v/>
      </c>
    </row>
    <row r="81" spans="3:12" ht="17.45" customHeight="1" x14ac:dyDescent="0.2">
      <c r="C81" s="158">
        <f t="shared" si="3"/>
        <v>75</v>
      </c>
      <c r="D81" s="146" t="str">
        <f>IF(PROVEEDORES!E82="","",PROVEEDORES!E82)</f>
        <v/>
      </c>
      <c r="E81" s="146" t="str">
        <f>IF(PROVEEDORES!F82="","",PROVEEDORES!F82)</f>
        <v/>
      </c>
      <c r="F81" s="146" t="str">
        <f>IF(PROVEEDORES!D82="","",PROVEEDORES!D82)</f>
        <v/>
      </c>
      <c r="G81" s="159">
        <f>SUMIF('EG-FEB'!$F$18:$F$516,PROVEEDORES!$D82,'EG-FEB'!P$18:P$516)</f>
        <v>0</v>
      </c>
      <c r="H81" s="159">
        <f>SUMIF('EG-FEB'!$F$18:$F$516,PROVEEDORES!$D82,'EG-FEB'!Q$18:Q$516)</f>
        <v>0</v>
      </c>
      <c r="I81" s="159">
        <f>SUMIF('EG-FEB'!$F$18:$F$516,PROVEEDORES!$D82,'EG-FEB'!R$18:R$516)</f>
        <v>0</v>
      </c>
      <c r="J81" s="159">
        <f>SUMIF('EG-FEB'!$F$18:$F$516,PROVEEDORES!$D82,'EG-FEB'!S$18:S$516)</f>
        <v>0</v>
      </c>
      <c r="K81" s="159" t="str">
        <f t="shared" si="2"/>
        <v/>
      </c>
      <c r="L81" s="146" t="str">
        <f>IF(PROVEEDORES!G82="","",PROVEEDORES!G82)</f>
        <v/>
      </c>
    </row>
    <row r="82" spans="3:12" ht="17.45" customHeight="1" x14ac:dyDescent="0.2">
      <c r="C82" s="158">
        <f t="shared" si="3"/>
        <v>76</v>
      </c>
      <c r="D82" s="146" t="str">
        <f>IF(PROVEEDORES!E83="","",PROVEEDORES!E83)</f>
        <v/>
      </c>
      <c r="E82" s="146" t="str">
        <f>IF(PROVEEDORES!F83="","",PROVEEDORES!F83)</f>
        <v/>
      </c>
      <c r="F82" s="146" t="str">
        <f>IF(PROVEEDORES!D83="","",PROVEEDORES!D83)</f>
        <v/>
      </c>
      <c r="G82" s="159">
        <f>SUMIF('EG-FEB'!$F$18:$F$516,PROVEEDORES!$D83,'EG-FEB'!P$18:P$516)</f>
        <v>0</v>
      </c>
      <c r="H82" s="159">
        <f>SUMIF('EG-FEB'!$F$18:$F$516,PROVEEDORES!$D83,'EG-FEB'!Q$18:Q$516)</f>
        <v>0</v>
      </c>
      <c r="I82" s="159">
        <f>SUMIF('EG-FEB'!$F$18:$F$516,PROVEEDORES!$D83,'EG-FEB'!R$18:R$516)</f>
        <v>0</v>
      </c>
      <c r="J82" s="159">
        <f>SUMIF('EG-FEB'!$F$18:$F$516,PROVEEDORES!$D83,'EG-FEB'!S$18:S$516)</f>
        <v>0</v>
      </c>
      <c r="K82" s="159" t="str">
        <f t="shared" si="2"/>
        <v/>
      </c>
      <c r="L82" s="146" t="str">
        <f>IF(PROVEEDORES!G83="","",PROVEEDORES!G83)</f>
        <v/>
      </c>
    </row>
    <row r="83" spans="3:12" ht="17.45" customHeight="1" x14ac:dyDescent="0.2">
      <c r="C83" s="158">
        <f t="shared" si="3"/>
        <v>77</v>
      </c>
      <c r="D83" s="146" t="str">
        <f>IF(PROVEEDORES!E84="","",PROVEEDORES!E84)</f>
        <v/>
      </c>
      <c r="E83" s="146" t="str">
        <f>IF(PROVEEDORES!F84="","",PROVEEDORES!F84)</f>
        <v/>
      </c>
      <c r="F83" s="146" t="str">
        <f>IF(PROVEEDORES!D84="","",PROVEEDORES!D84)</f>
        <v/>
      </c>
      <c r="G83" s="159">
        <f>SUMIF('EG-FEB'!$F$18:$F$516,PROVEEDORES!$D84,'EG-FEB'!P$18:P$516)</f>
        <v>0</v>
      </c>
      <c r="H83" s="159">
        <f>SUMIF('EG-FEB'!$F$18:$F$516,PROVEEDORES!$D84,'EG-FEB'!Q$18:Q$516)</f>
        <v>0</v>
      </c>
      <c r="I83" s="159">
        <f>SUMIF('EG-FEB'!$F$18:$F$516,PROVEEDORES!$D84,'EG-FEB'!R$18:R$516)</f>
        <v>0</v>
      </c>
      <c r="J83" s="159">
        <f>SUMIF('EG-FEB'!$F$18:$F$516,PROVEEDORES!$D84,'EG-FEB'!S$18:S$516)</f>
        <v>0</v>
      </c>
      <c r="K83" s="159" t="str">
        <f t="shared" si="2"/>
        <v/>
      </c>
      <c r="L83" s="146" t="str">
        <f>IF(PROVEEDORES!G84="","",PROVEEDORES!G84)</f>
        <v/>
      </c>
    </row>
    <row r="84" spans="3:12" ht="17.45" customHeight="1" x14ac:dyDescent="0.2">
      <c r="C84" s="158">
        <f t="shared" si="3"/>
        <v>78</v>
      </c>
      <c r="D84" s="146" t="str">
        <f>IF(PROVEEDORES!E85="","",PROVEEDORES!E85)</f>
        <v/>
      </c>
      <c r="E84" s="146" t="str">
        <f>IF(PROVEEDORES!F85="","",PROVEEDORES!F85)</f>
        <v/>
      </c>
      <c r="F84" s="146" t="str">
        <f>IF(PROVEEDORES!D85="","",PROVEEDORES!D85)</f>
        <v/>
      </c>
      <c r="G84" s="159">
        <f>SUMIF('EG-FEB'!$F$18:$F$516,PROVEEDORES!$D85,'EG-FEB'!P$18:P$516)</f>
        <v>0</v>
      </c>
      <c r="H84" s="159">
        <f>SUMIF('EG-FEB'!$F$18:$F$516,PROVEEDORES!$D85,'EG-FEB'!Q$18:Q$516)</f>
        <v>0</v>
      </c>
      <c r="I84" s="159">
        <f>SUMIF('EG-FEB'!$F$18:$F$516,PROVEEDORES!$D85,'EG-FEB'!R$18:R$516)</f>
        <v>0</v>
      </c>
      <c r="J84" s="159">
        <f>SUMIF('EG-FEB'!$F$18:$F$516,PROVEEDORES!$D85,'EG-FEB'!S$18:S$516)</f>
        <v>0</v>
      </c>
      <c r="K84" s="159" t="str">
        <f t="shared" si="2"/>
        <v/>
      </c>
      <c r="L84" s="146" t="str">
        <f>IF(PROVEEDORES!G85="","",PROVEEDORES!G85)</f>
        <v/>
      </c>
    </row>
    <row r="85" spans="3:12" ht="17.45" customHeight="1" x14ac:dyDescent="0.2">
      <c r="C85" s="158">
        <f t="shared" si="3"/>
        <v>79</v>
      </c>
      <c r="D85" s="146" t="str">
        <f>IF(PROVEEDORES!E86="","",PROVEEDORES!E86)</f>
        <v/>
      </c>
      <c r="E85" s="146" t="str">
        <f>IF(PROVEEDORES!F86="","",PROVEEDORES!F86)</f>
        <v/>
      </c>
      <c r="F85" s="146" t="str">
        <f>IF(PROVEEDORES!D86="","",PROVEEDORES!D86)</f>
        <v/>
      </c>
      <c r="G85" s="159">
        <f>SUMIF('EG-FEB'!$F$18:$F$516,PROVEEDORES!$D86,'EG-FEB'!P$18:P$516)</f>
        <v>0</v>
      </c>
      <c r="H85" s="159">
        <f>SUMIF('EG-FEB'!$F$18:$F$516,PROVEEDORES!$D86,'EG-FEB'!Q$18:Q$516)</f>
        <v>0</v>
      </c>
      <c r="I85" s="159">
        <f>SUMIF('EG-FEB'!$F$18:$F$516,PROVEEDORES!$D86,'EG-FEB'!R$18:R$516)</f>
        <v>0</v>
      </c>
      <c r="J85" s="159">
        <f>SUMIF('EG-FEB'!$F$18:$F$516,PROVEEDORES!$D86,'EG-FEB'!S$18:S$516)</f>
        <v>0</v>
      </c>
      <c r="K85" s="159" t="str">
        <f t="shared" si="2"/>
        <v/>
      </c>
      <c r="L85" s="146" t="str">
        <f>IF(PROVEEDORES!G86="","",PROVEEDORES!G86)</f>
        <v/>
      </c>
    </row>
    <row r="86" spans="3:12" ht="17.45" customHeight="1" x14ac:dyDescent="0.2">
      <c r="C86" s="158">
        <f t="shared" si="3"/>
        <v>80</v>
      </c>
      <c r="D86" s="146" t="str">
        <f>IF(PROVEEDORES!E87="","",PROVEEDORES!E87)</f>
        <v/>
      </c>
      <c r="E86" s="146" t="str">
        <f>IF(PROVEEDORES!F87="","",PROVEEDORES!F87)</f>
        <v/>
      </c>
      <c r="F86" s="146" t="str">
        <f>IF(PROVEEDORES!D87="","",PROVEEDORES!D87)</f>
        <v/>
      </c>
      <c r="G86" s="159">
        <f>SUMIF('EG-FEB'!$F$18:$F$516,PROVEEDORES!$D87,'EG-FEB'!P$18:P$516)</f>
        <v>0</v>
      </c>
      <c r="H86" s="159">
        <f>SUMIF('EG-FEB'!$F$18:$F$516,PROVEEDORES!$D87,'EG-FEB'!Q$18:Q$516)</f>
        <v>0</v>
      </c>
      <c r="I86" s="159">
        <f>SUMIF('EG-FEB'!$F$18:$F$516,PROVEEDORES!$D87,'EG-FEB'!R$18:R$516)</f>
        <v>0</v>
      </c>
      <c r="J86" s="159">
        <f>SUMIF('EG-FEB'!$F$18:$F$516,PROVEEDORES!$D87,'EG-FEB'!S$18:S$516)</f>
        <v>0</v>
      </c>
      <c r="K86" s="159" t="str">
        <f t="shared" si="2"/>
        <v/>
      </c>
      <c r="L86" s="146" t="str">
        <f>IF(PROVEEDORES!G87="","",PROVEEDORES!G87)</f>
        <v/>
      </c>
    </row>
    <row r="87" spans="3:12" ht="17.45" customHeight="1" x14ac:dyDescent="0.2">
      <c r="C87" s="158">
        <f t="shared" si="3"/>
        <v>81</v>
      </c>
      <c r="D87" s="146" t="str">
        <f>IF(PROVEEDORES!E88="","",PROVEEDORES!E88)</f>
        <v/>
      </c>
      <c r="E87" s="146" t="str">
        <f>IF(PROVEEDORES!F88="","",PROVEEDORES!F88)</f>
        <v/>
      </c>
      <c r="F87" s="146" t="str">
        <f>IF(PROVEEDORES!D88="","",PROVEEDORES!D88)</f>
        <v/>
      </c>
      <c r="G87" s="159">
        <f>SUMIF('EG-FEB'!$F$18:$F$516,PROVEEDORES!$D88,'EG-FEB'!P$18:P$516)</f>
        <v>0</v>
      </c>
      <c r="H87" s="159">
        <f>SUMIF('EG-FEB'!$F$18:$F$516,PROVEEDORES!$D88,'EG-FEB'!Q$18:Q$516)</f>
        <v>0</v>
      </c>
      <c r="I87" s="159">
        <f>SUMIF('EG-FEB'!$F$18:$F$516,PROVEEDORES!$D88,'EG-FEB'!R$18:R$516)</f>
        <v>0</v>
      </c>
      <c r="J87" s="159">
        <f>SUMIF('EG-FEB'!$F$18:$F$516,PROVEEDORES!$D88,'EG-FEB'!S$18:S$516)</f>
        <v>0</v>
      </c>
      <c r="K87" s="159" t="str">
        <f t="shared" si="2"/>
        <v/>
      </c>
      <c r="L87" s="146" t="str">
        <f>IF(PROVEEDORES!G88="","",PROVEEDORES!G88)</f>
        <v/>
      </c>
    </row>
    <row r="88" spans="3:12" ht="17.45" customHeight="1" x14ac:dyDescent="0.2">
      <c r="C88" s="158">
        <f t="shared" si="3"/>
        <v>82</v>
      </c>
      <c r="D88" s="146" t="str">
        <f>IF(PROVEEDORES!E89="","",PROVEEDORES!E89)</f>
        <v/>
      </c>
      <c r="E88" s="146" t="str">
        <f>IF(PROVEEDORES!F89="","",PROVEEDORES!F89)</f>
        <v/>
      </c>
      <c r="F88" s="146" t="str">
        <f>IF(PROVEEDORES!D89="","",PROVEEDORES!D89)</f>
        <v/>
      </c>
      <c r="G88" s="159">
        <f>SUMIF('EG-FEB'!$F$18:$F$516,PROVEEDORES!$D89,'EG-FEB'!P$18:P$516)</f>
        <v>0</v>
      </c>
      <c r="H88" s="159">
        <f>SUMIF('EG-FEB'!$F$18:$F$516,PROVEEDORES!$D89,'EG-FEB'!Q$18:Q$516)</f>
        <v>0</v>
      </c>
      <c r="I88" s="159">
        <f>SUMIF('EG-FEB'!$F$18:$F$516,PROVEEDORES!$D89,'EG-FEB'!R$18:R$516)</f>
        <v>0</v>
      </c>
      <c r="J88" s="159">
        <f>SUMIF('EG-FEB'!$F$18:$F$516,PROVEEDORES!$D89,'EG-FEB'!S$18:S$516)</f>
        <v>0</v>
      </c>
      <c r="K88" s="159" t="str">
        <f t="shared" si="2"/>
        <v/>
      </c>
      <c r="L88" s="146" t="str">
        <f>IF(PROVEEDORES!G89="","",PROVEEDORES!G89)</f>
        <v/>
      </c>
    </row>
    <row r="89" spans="3:12" ht="17.45" customHeight="1" x14ac:dyDescent="0.2">
      <c r="C89" s="158">
        <f t="shared" si="3"/>
        <v>83</v>
      </c>
      <c r="D89" s="146" t="str">
        <f>IF(PROVEEDORES!E90="","",PROVEEDORES!E90)</f>
        <v/>
      </c>
      <c r="E89" s="146" t="str">
        <f>IF(PROVEEDORES!F90="","",PROVEEDORES!F90)</f>
        <v/>
      </c>
      <c r="F89" s="146" t="str">
        <f>IF(PROVEEDORES!D90="","",PROVEEDORES!D90)</f>
        <v/>
      </c>
      <c r="G89" s="159">
        <f>SUMIF('EG-FEB'!$F$18:$F$516,PROVEEDORES!$D90,'EG-FEB'!P$18:P$516)</f>
        <v>0</v>
      </c>
      <c r="H89" s="159">
        <f>SUMIF('EG-FEB'!$F$18:$F$516,PROVEEDORES!$D90,'EG-FEB'!Q$18:Q$516)</f>
        <v>0</v>
      </c>
      <c r="I89" s="159">
        <f>SUMIF('EG-FEB'!$F$18:$F$516,PROVEEDORES!$D90,'EG-FEB'!R$18:R$516)</f>
        <v>0</v>
      </c>
      <c r="J89" s="159">
        <f>SUMIF('EG-FEB'!$F$18:$F$516,PROVEEDORES!$D90,'EG-FEB'!S$18:S$516)</f>
        <v>0</v>
      </c>
      <c r="K89" s="159" t="str">
        <f t="shared" si="2"/>
        <v/>
      </c>
      <c r="L89" s="146" t="str">
        <f>IF(PROVEEDORES!G90="","",PROVEEDORES!G90)</f>
        <v/>
      </c>
    </row>
    <row r="90" spans="3:12" ht="17.45" customHeight="1" x14ac:dyDescent="0.2">
      <c r="C90" s="158">
        <f t="shared" si="3"/>
        <v>84</v>
      </c>
      <c r="D90" s="146" t="str">
        <f>IF(PROVEEDORES!E91="","",PROVEEDORES!E91)</f>
        <v/>
      </c>
      <c r="E90" s="146" t="str">
        <f>IF(PROVEEDORES!F91="","",PROVEEDORES!F91)</f>
        <v/>
      </c>
      <c r="F90" s="146" t="str">
        <f>IF(PROVEEDORES!D91="","",PROVEEDORES!D91)</f>
        <v/>
      </c>
      <c r="G90" s="159">
        <f>SUMIF('EG-FEB'!$F$18:$F$516,PROVEEDORES!$D91,'EG-FEB'!P$18:P$516)</f>
        <v>0</v>
      </c>
      <c r="H90" s="159">
        <f>SUMIF('EG-FEB'!$F$18:$F$516,PROVEEDORES!$D91,'EG-FEB'!Q$18:Q$516)</f>
        <v>0</v>
      </c>
      <c r="I90" s="159">
        <f>SUMIF('EG-FEB'!$F$18:$F$516,PROVEEDORES!$D91,'EG-FEB'!R$18:R$516)</f>
        <v>0</v>
      </c>
      <c r="J90" s="159">
        <f>SUMIF('EG-FEB'!$F$18:$F$516,PROVEEDORES!$D91,'EG-FEB'!S$18:S$516)</f>
        <v>0</v>
      </c>
      <c r="K90" s="159" t="str">
        <f t="shared" si="2"/>
        <v/>
      </c>
      <c r="L90" s="146" t="str">
        <f>IF(PROVEEDORES!G91="","",PROVEEDORES!G91)</f>
        <v/>
      </c>
    </row>
    <row r="91" spans="3:12" ht="17.45" customHeight="1" x14ac:dyDescent="0.2">
      <c r="C91" s="158">
        <f t="shared" si="3"/>
        <v>85</v>
      </c>
      <c r="D91" s="146" t="str">
        <f>IF(PROVEEDORES!E92="","",PROVEEDORES!E92)</f>
        <v/>
      </c>
      <c r="E91" s="146" t="str">
        <f>IF(PROVEEDORES!F92="","",PROVEEDORES!F92)</f>
        <v/>
      </c>
      <c r="F91" s="146" t="str">
        <f>IF(PROVEEDORES!D92="","",PROVEEDORES!D92)</f>
        <v/>
      </c>
      <c r="G91" s="159">
        <f>SUMIF('EG-FEB'!$F$18:$F$516,PROVEEDORES!$D92,'EG-FEB'!P$18:P$516)</f>
        <v>0</v>
      </c>
      <c r="H91" s="159">
        <f>SUMIF('EG-FEB'!$F$18:$F$516,PROVEEDORES!$D92,'EG-FEB'!Q$18:Q$516)</f>
        <v>0</v>
      </c>
      <c r="I91" s="159">
        <f>SUMIF('EG-FEB'!$F$18:$F$516,PROVEEDORES!$D92,'EG-FEB'!R$18:R$516)</f>
        <v>0</v>
      </c>
      <c r="J91" s="159">
        <f>SUMIF('EG-FEB'!$F$18:$F$516,PROVEEDORES!$D92,'EG-FEB'!S$18:S$516)</f>
        <v>0</v>
      </c>
      <c r="K91" s="159" t="str">
        <f t="shared" si="2"/>
        <v/>
      </c>
      <c r="L91" s="146" t="str">
        <f>IF(PROVEEDORES!G92="","",PROVEEDORES!G92)</f>
        <v/>
      </c>
    </row>
    <row r="92" spans="3:12" ht="17.45" customHeight="1" x14ac:dyDescent="0.2">
      <c r="C92" s="158">
        <f t="shared" si="3"/>
        <v>86</v>
      </c>
      <c r="D92" s="146" t="str">
        <f>IF(PROVEEDORES!E93="","",PROVEEDORES!E93)</f>
        <v/>
      </c>
      <c r="E92" s="146" t="str">
        <f>IF(PROVEEDORES!F93="","",PROVEEDORES!F93)</f>
        <v/>
      </c>
      <c r="F92" s="146" t="str">
        <f>IF(PROVEEDORES!D93="","",PROVEEDORES!D93)</f>
        <v/>
      </c>
      <c r="G92" s="159">
        <f>SUMIF('EG-FEB'!$F$18:$F$516,PROVEEDORES!$D93,'EG-FEB'!P$18:P$516)</f>
        <v>0</v>
      </c>
      <c r="H92" s="159">
        <f>SUMIF('EG-FEB'!$F$18:$F$516,PROVEEDORES!$D93,'EG-FEB'!Q$18:Q$516)</f>
        <v>0</v>
      </c>
      <c r="I92" s="159">
        <f>SUMIF('EG-FEB'!$F$18:$F$516,PROVEEDORES!$D93,'EG-FEB'!R$18:R$516)</f>
        <v>0</v>
      </c>
      <c r="J92" s="159">
        <f>SUMIF('EG-FEB'!$F$18:$F$516,PROVEEDORES!$D93,'EG-FEB'!S$18:S$516)</f>
        <v>0</v>
      </c>
      <c r="K92" s="159" t="str">
        <f t="shared" si="2"/>
        <v/>
      </c>
      <c r="L92" s="146" t="str">
        <f>IF(PROVEEDORES!G93="","",PROVEEDORES!G93)</f>
        <v/>
      </c>
    </row>
    <row r="93" spans="3:12" ht="17.45" customHeight="1" x14ac:dyDescent="0.2">
      <c r="C93" s="158">
        <f t="shared" si="3"/>
        <v>87</v>
      </c>
      <c r="D93" s="146" t="str">
        <f>IF(PROVEEDORES!E94="","",PROVEEDORES!E94)</f>
        <v/>
      </c>
      <c r="E93" s="146" t="str">
        <f>IF(PROVEEDORES!F94="","",PROVEEDORES!F94)</f>
        <v/>
      </c>
      <c r="F93" s="146" t="str">
        <f>IF(PROVEEDORES!D94="","",PROVEEDORES!D94)</f>
        <v/>
      </c>
      <c r="G93" s="159">
        <f>SUMIF('EG-FEB'!$F$18:$F$516,PROVEEDORES!$D94,'EG-FEB'!P$18:P$516)</f>
        <v>0</v>
      </c>
      <c r="H93" s="159">
        <f>SUMIF('EG-FEB'!$F$18:$F$516,PROVEEDORES!$D94,'EG-FEB'!Q$18:Q$516)</f>
        <v>0</v>
      </c>
      <c r="I93" s="159">
        <f>SUMIF('EG-FEB'!$F$18:$F$516,PROVEEDORES!$D94,'EG-FEB'!R$18:R$516)</f>
        <v>0</v>
      </c>
      <c r="J93" s="159">
        <f>SUMIF('EG-FEB'!$F$18:$F$516,PROVEEDORES!$D94,'EG-FEB'!S$18:S$516)</f>
        <v>0</v>
      </c>
      <c r="K93" s="159" t="str">
        <f t="shared" si="2"/>
        <v/>
      </c>
      <c r="L93" s="146" t="str">
        <f>IF(PROVEEDORES!G94="","",PROVEEDORES!G94)</f>
        <v/>
      </c>
    </row>
    <row r="94" spans="3:12" ht="17.45" customHeight="1" x14ac:dyDescent="0.2">
      <c r="C94" s="158">
        <f t="shared" si="3"/>
        <v>88</v>
      </c>
      <c r="D94" s="146" t="str">
        <f>IF(PROVEEDORES!E95="","",PROVEEDORES!E95)</f>
        <v/>
      </c>
      <c r="E94" s="146" t="str">
        <f>IF(PROVEEDORES!F95="","",PROVEEDORES!F95)</f>
        <v/>
      </c>
      <c r="F94" s="146" t="str">
        <f>IF(PROVEEDORES!D95="","",PROVEEDORES!D95)</f>
        <v/>
      </c>
      <c r="G94" s="159">
        <f>SUMIF('EG-FEB'!$F$18:$F$516,PROVEEDORES!$D95,'EG-FEB'!P$18:P$516)</f>
        <v>0</v>
      </c>
      <c r="H94" s="159">
        <f>SUMIF('EG-FEB'!$F$18:$F$516,PROVEEDORES!$D95,'EG-FEB'!Q$18:Q$516)</f>
        <v>0</v>
      </c>
      <c r="I94" s="159">
        <f>SUMIF('EG-FEB'!$F$18:$F$516,PROVEEDORES!$D95,'EG-FEB'!R$18:R$516)</f>
        <v>0</v>
      </c>
      <c r="J94" s="159">
        <f>SUMIF('EG-FEB'!$F$18:$F$516,PROVEEDORES!$D95,'EG-FEB'!S$18:S$516)</f>
        <v>0</v>
      </c>
      <c r="K94" s="159" t="str">
        <f t="shared" si="2"/>
        <v/>
      </c>
      <c r="L94" s="146" t="str">
        <f>IF(PROVEEDORES!G95="","",PROVEEDORES!G95)</f>
        <v/>
      </c>
    </row>
    <row r="95" spans="3:12" ht="17.45" customHeight="1" x14ac:dyDescent="0.2">
      <c r="C95" s="158">
        <f t="shared" si="3"/>
        <v>89</v>
      </c>
      <c r="D95" s="146" t="str">
        <f>IF(PROVEEDORES!E96="","",PROVEEDORES!E96)</f>
        <v/>
      </c>
      <c r="E95" s="146" t="str">
        <f>IF(PROVEEDORES!F96="","",PROVEEDORES!F96)</f>
        <v/>
      </c>
      <c r="F95" s="146" t="str">
        <f>IF(PROVEEDORES!D96="","",PROVEEDORES!D96)</f>
        <v/>
      </c>
      <c r="G95" s="159">
        <f>SUMIF('EG-FEB'!$F$18:$F$516,PROVEEDORES!$D96,'EG-FEB'!P$18:P$516)</f>
        <v>0</v>
      </c>
      <c r="H95" s="159">
        <f>SUMIF('EG-FEB'!$F$18:$F$516,PROVEEDORES!$D96,'EG-FEB'!Q$18:Q$516)</f>
        <v>0</v>
      </c>
      <c r="I95" s="159">
        <f>SUMIF('EG-FEB'!$F$18:$F$516,PROVEEDORES!$D96,'EG-FEB'!R$18:R$516)</f>
        <v>0</v>
      </c>
      <c r="J95" s="159">
        <f>SUMIF('EG-FEB'!$F$18:$F$516,PROVEEDORES!$D96,'EG-FEB'!S$18:S$516)</f>
        <v>0</v>
      </c>
      <c r="K95" s="159" t="str">
        <f t="shared" si="2"/>
        <v/>
      </c>
      <c r="L95" s="146" t="str">
        <f>IF(PROVEEDORES!G96="","",PROVEEDORES!G96)</f>
        <v/>
      </c>
    </row>
    <row r="96" spans="3:12" ht="17.45" customHeight="1" x14ac:dyDescent="0.2">
      <c r="C96" s="158">
        <f t="shared" si="3"/>
        <v>90</v>
      </c>
      <c r="D96" s="146" t="str">
        <f>IF(PROVEEDORES!E97="","",PROVEEDORES!E97)</f>
        <v/>
      </c>
      <c r="E96" s="146" t="str">
        <f>IF(PROVEEDORES!F97="","",PROVEEDORES!F97)</f>
        <v/>
      </c>
      <c r="F96" s="146" t="str">
        <f>IF(PROVEEDORES!D97="","",PROVEEDORES!D97)</f>
        <v/>
      </c>
      <c r="G96" s="159">
        <f>SUMIF('EG-FEB'!$F$18:$F$516,PROVEEDORES!$D97,'EG-FEB'!P$18:P$516)</f>
        <v>0</v>
      </c>
      <c r="H96" s="159">
        <f>SUMIF('EG-FEB'!$F$18:$F$516,PROVEEDORES!$D97,'EG-FEB'!Q$18:Q$516)</f>
        <v>0</v>
      </c>
      <c r="I96" s="159">
        <f>SUMIF('EG-FEB'!$F$18:$F$516,PROVEEDORES!$D97,'EG-FEB'!R$18:R$516)</f>
        <v>0</v>
      </c>
      <c r="J96" s="159">
        <f>SUMIF('EG-FEB'!$F$18:$F$516,PROVEEDORES!$D97,'EG-FEB'!S$18:S$516)</f>
        <v>0</v>
      </c>
      <c r="K96" s="159" t="str">
        <f t="shared" si="2"/>
        <v/>
      </c>
      <c r="L96" s="146" t="str">
        <f>IF(PROVEEDORES!G97="","",PROVEEDORES!G97)</f>
        <v/>
      </c>
    </row>
    <row r="97" spans="3:12" ht="17.45" customHeight="1" x14ac:dyDescent="0.2">
      <c r="C97" s="158">
        <f t="shared" si="3"/>
        <v>91</v>
      </c>
      <c r="D97" s="146" t="str">
        <f>IF(PROVEEDORES!E98="","",PROVEEDORES!E98)</f>
        <v/>
      </c>
      <c r="E97" s="146" t="str">
        <f>IF(PROVEEDORES!F98="","",PROVEEDORES!F98)</f>
        <v/>
      </c>
      <c r="F97" s="146" t="str">
        <f>IF(PROVEEDORES!D98="","",PROVEEDORES!D98)</f>
        <v/>
      </c>
      <c r="G97" s="159">
        <f>SUMIF('EG-FEB'!$F$18:$F$516,PROVEEDORES!$D98,'EG-FEB'!P$18:P$516)</f>
        <v>0</v>
      </c>
      <c r="H97" s="159">
        <f>SUMIF('EG-FEB'!$F$18:$F$516,PROVEEDORES!$D98,'EG-FEB'!Q$18:Q$516)</f>
        <v>0</v>
      </c>
      <c r="I97" s="159">
        <f>SUMIF('EG-FEB'!$F$18:$F$516,PROVEEDORES!$D98,'EG-FEB'!R$18:R$516)</f>
        <v>0</v>
      </c>
      <c r="J97" s="159">
        <f>SUMIF('EG-FEB'!$F$18:$F$516,PROVEEDORES!$D98,'EG-FEB'!S$18:S$516)</f>
        <v>0</v>
      </c>
      <c r="K97" s="159" t="str">
        <f t="shared" si="2"/>
        <v/>
      </c>
      <c r="L97" s="146" t="str">
        <f>IF(PROVEEDORES!G98="","",PROVEEDORES!G98)</f>
        <v/>
      </c>
    </row>
    <row r="98" spans="3:12" ht="17.45" customHeight="1" x14ac:dyDescent="0.2">
      <c r="C98" s="158">
        <f t="shared" si="3"/>
        <v>92</v>
      </c>
      <c r="D98" s="146" t="str">
        <f>IF(PROVEEDORES!E99="","",PROVEEDORES!E99)</f>
        <v/>
      </c>
      <c r="E98" s="146" t="str">
        <f>IF(PROVEEDORES!F99="","",PROVEEDORES!F99)</f>
        <v/>
      </c>
      <c r="F98" s="146" t="str">
        <f>IF(PROVEEDORES!D99="","",PROVEEDORES!D99)</f>
        <v/>
      </c>
      <c r="G98" s="159">
        <f>SUMIF('EG-FEB'!$F$18:$F$516,PROVEEDORES!$D99,'EG-FEB'!P$18:P$516)</f>
        <v>0</v>
      </c>
      <c r="H98" s="159">
        <f>SUMIF('EG-FEB'!$F$18:$F$516,PROVEEDORES!$D99,'EG-FEB'!Q$18:Q$516)</f>
        <v>0</v>
      </c>
      <c r="I98" s="159">
        <f>SUMIF('EG-FEB'!$F$18:$F$516,PROVEEDORES!$D99,'EG-FEB'!R$18:R$516)</f>
        <v>0</v>
      </c>
      <c r="J98" s="159">
        <f>SUMIF('EG-FEB'!$F$18:$F$516,PROVEEDORES!$D99,'EG-FEB'!S$18:S$516)</f>
        <v>0</v>
      </c>
      <c r="K98" s="159" t="str">
        <f t="shared" si="2"/>
        <v/>
      </c>
      <c r="L98" s="146" t="str">
        <f>IF(PROVEEDORES!G99="","",PROVEEDORES!G99)</f>
        <v/>
      </c>
    </row>
    <row r="99" spans="3:12" ht="17.45" customHeight="1" x14ac:dyDescent="0.2">
      <c r="C99" s="158">
        <f t="shared" si="3"/>
        <v>93</v>
      </c>
      <c r="D99" s="146" t="str">
        <f>IF(PROVEEDORES!E100="","",PROVEEDORES!E100)</f>
        <v/>
      </c>
      <c r="E99" s="146" t="str">
        <f>IF(PROVEEDORES!F100="","",PROVEEDORES!F100)</f>
        <v/>
      </c>
      <c r="F99" s="146" t="str">
        <f>IF(PROVEEDORES!D100="","",PROVEEDORES!D100)</f>
        <v/>
      </c>
      <c r="G99" s="159">
        <f>SUMIF('EG-FEB'!$F$18:$F$516,PROVEEDORES!$D100,'EG-FEB'!P$18:P$516)</f>
        <v>0</v>
      </c>
      <c r="H99" s="159">
        <f>SUMIF('EG-FEB'!$F$18:$F$516,PROVEEDORES!$D100,'EG-FEB'!Q$18:Q$516)</f>
        <v>0</v>
      </c>
      <c r="I99" s="159">
        <f>SUMIF('EG-FEB'!$F$18:$F$516,PROVEEDORES!$D100,'EG-FEB'!R$18:R$516)</f>
        <v>0</v>
      </c>
      <c r="J99" s="159">
        <f>SUMIF('EG-FEB'!$F$18:$F$516,PROVEEDORES!$D100,'EG-FEB'!S$18:S$516)</f>
        <v>0</v>
      </c>
      <c r="K99" s="159" t="str">
        <f t="shared" si="2"/>
        <v/>
      </c>
      <c r="L99" s="146" t="str">
        <f>IF(PROVEEDORES!G100="","",PROVEEDORES!G100)</f>
        <v/>
      </c>
    </row>
    <row r="100" spans="3:12" ht="17.45" customHeight="1" x14ac:dyDescent="0.2">
      <c r="C100" s="158">
        <f t="shared" si="3"/>
        <v>94</v>
      </c>
      <c r="D100" s="146" t="str">
        <f>IF(PROVEEDORES!E101="","",PROVEEDORES!E101)</f>
        <v/>
      </c>
      <c r="E100" s="146" t="str">
        <f>IF(PROVEEDORES!F101="","",PROVEEDORES!F101)</f>
        <v/>
      </c>
      <c r="F100" s="146" t="str">
        <f>IF(PROVEEDORES!D101="","",PROVEEDORES!D101)</f>
        <v/>
      </c>
      <c r="G100" s="159">
        <f>SUMIF('EG-FEB'!$F$18:$F$516,PROVEEDORES!$D101,'EG-FEB'!P$18:P$516)</f>
        <v>0</v>
      </c>
      <c r="H100" s="159">
        <f>SUMIF('EG-FEB'!$F$18:$F$516,PROVEEDORES!$D101,'EG-FEB'!Q$18:Q$516)</f>
        <v>0</v>
      </c>
      <c r="I100" s="159">
        <f>SUMIF('EG-FEB'!$F$18:$F$516,PROVEEDORES!$D101,'EG-FEB'!R$18:R$516)</f>
        <v>0</v>
      </c>
      <c r="J100" s="159">
        <f>SUMIF('EG-FEB'!$F$18:$F$516,PROVEEDORES!$D101,'EG-FEB'!S$18:S$516)</f>
        <v>0</v>
      </c>
      <c r="K100" s="159" t="str">
        <f t="shared" si="2"/>
        <v/>
      </c>
      <c r="L100" s="146" t="str">
        <f>IF(PROVEEDORES!G101="","",PROVEEDORES!G101)</f>
        <v/>
      </c>
    </row>
    <row r="101" spans="3:12" ht="17.45" customHeight="1" x14ac:dyDescent="0.2">
      <c r="C101" s="158">
        <f t="shared" si="3"/>
        <v>95</v>
      </c>
      <c r="D101" s="146" t="str">
        <f>IF(PROVEEDORES!E102="","",PROVEEDORES!E102)</f>
        <v/>
      </c>
      <c r="E101" s="146" t="str">
        <f>IF(PROVEEDORES!F102="","",PROVEEDORES!F102)</f>
        <v/>
      </c>
      <c r="F101" s="146" t="str">
        <f>IF(PROVEEDORES!D102="","",PROVEEDORES!D102)</f>
        <v/>
      </c>
      <c r="G101" s="159">
        <f>SUMIF('EG-FEB'!$F$18:$F$516,PROVEEDORES!$D102,'EG-FEB'!P$18:P$516)</f>
        <v>0</v>
      </c>
      <c r="H101" s="159">
        <f>SUMIF('EG-FEB'!$F$18:$F$516,PROVEEDORES!$D102,'EG-FEB'!Q$18:Q$516)</f>
        <v>0</v>
      </c>
      <c r="I101" s="159">
        <f>SUMIF('EG-FEB'!$F$18:$F$516,PROVEEDORES!$D102,'EG-FEB'!R$18:R$516)</f>
        <v>0</v>
      </c>
      <c r="J101" s="159">
        <f>SUMIF('EG-FEB'!$F$18:$F$516,PROVEEDORES!$D102,'EG-FEB'!S$18:S$516)</f>
        <v>0</v>
      </c>
      <c r="K101" s="159" t="str">
        <f t="shared" si="2"/>
        <v/>
      </c>
      <c r="L101" s="146" t="str">
        <f>IF(PROVEEDORES!G102="","",PROVEEDORES!G102)</f>
        <v/>
      </c>
    </row>
    <row r="102" spans="3:12" ht="17.45" customHeight="1" x14ac:dyDescent="0.2">
      <c r="C102" s="158">
        <f t="shared" si="3"/>
        <v>96</v>
      </c>
      <c r="D102" s="146" t="str">
        <f>IF(PROVEEDORES!E103="","",PROVEEDORES!E103)</f>
        <v/>
      </c>
      <c r="E102" s="146" t="str">
        <f>IF(PROVEEDORES!F103="","",PROVEEDORES!F103)</f>
        <v/>
      </c>
      <c r="F102" s="146" t="str">
        <f>IF(PROVEEDORES!D103="","",PROVEEDORES!D103)</f>
        <v/>
      </c>
      <c r="G102" s="159">
        <f>SUMIF('EG-FEB'!$F$18:$F$516,PROVEEDORES!$D103,'EG-FEB'!P$18:P$516)</f>
        <v>0</v>
      </c>
      <c r="H102" s="159">
        <f>SUMIF('EG-FEB'!$F$18:$F$516,PROVEEDORES!$D103,'EG-FEB'!Q$18:Q$516)</f>
        <v>0</v>
      </c>
      <c r="I102" s="159">
        <f>SUMIF('EG-FEB'!$F$18:$F$516,PROVEEDORES!$D103,'EG-FEB'!R$18:R$516)</f>
        <v>0</v>
      </c>
      <c r="J102" s="159">
        <f>SUMIF('EG-FEB'!$F$18:$F$516,PROVEEDORES!$D103,'EG-FEB'!S$18:S$516)</f>
        <v>0</v>
      </c>
      <c r="K102" s="159" t="str">
        <f t="shared" si="2"/>
        <v/>
      </c>
      <c r="L102" s="146" t="str">
        <f>IF(PROVEEDORES!G103="","",PROVEEDORES!G103)</f>
        <v/>
      </c>
    </row>
    <row r="103" spans="3:12" ht="17.45" customHeight="1" x14ac:dyDescent="0.2">
      <c r="C103" s="158">
        <f t="shared" si="3"/>
        <v>97</v>
      </c>
      <c r="D103" s="146" t="str">
        <f>IF(PROVEEDORES!E104="","",PROVEEDORES!E104)</f>
        <v/>
      </c>
      <c r="E103" s="146" t="str">
        <f>IF(PROVEEDORES!F104="","",PROVEEDORES!F104)</f>
        <v/>
      </c>
      <c r="F103" s="146" t="str">
        <f>IF(PROVEEDORES!D104="","",PROVEEDORES!D104)</f>
        <v/>
      </c>
      <c r="G103" s="159">
        <f>SUMIF('EG-FEB'!$F$18:$F$516,PROVEEDORES!$D104,'EG-FEB'!P$18:P$516)</f>
        <v>0</v>
      </c>
      <c r="H103" s="159">
        <f>SUMIF('EG-FEB'!$F$18:$F$516,PROVEEDORES!$D104,'EG-FEB'!Q$18:Q$516)</f>
        <v>0</v>
      </c>
      <c r="I103" s="159">
        <f>SUMIF('EG-FEB'!$F$18:$F$516,PROVEEDORES!$D104,'EG-FEB'!R$18:R$516)</f>
        <v>0</v>
      </c>
      <c r="J103" s="159">
        <f>SUMIF('EG-FEB'!$F$18:$F$516,PROVEEDORES!$D104,'EG-FEB'!S$18:S$516)</f>
        <v>0</v>
      </c>
      <c r="K103" s="159" t="str">
        <f t="shared" si="2"/>
        <v/>
      </c>
      <c r="L103" s="146" t="str">
        <f>IF(PROVEEDORES!G104="","",PROVEEDORES!G104)</f>
        <v/>
      </c>
    </row>
    <row r="104" spans="3:12" ht="17.45" customHeight="1" x14ac:dyDescent="0.2">
      <c r="C104" s="158">
        <f t="shared" si="3"/>
        <v>98</v>
      </c>
      <c r="D104" s="146" t="str">
        <f>IF(PROVEEDORES!E105="","",PROVEEDORES!E105)</f>
        <v/>
      </c>
      <c r="E104" s="146" t="str">
        <f>IF(PROVEEDORES!F105="","",PROVEEDORES!F105)</f>
        <v/>
      </c>
      <c r="F104" s="146" t="str">
        <f>IF(PROVEEDORES!D105="","",PROVEEDORES!D105)</f>
        <v/>
      </c>
      <c r="G104" s="159">
        <f>SUMIF('EG-FEB'!$F$18:$F$516,PROVEEDORES!$D105,'EG-FEB'!P$18:P$516)</f>
        <v>0</v>
      </c>
      <c r="H104" s="159">
        <f>SUMIF('EG-FEB'!$F$18:$F$516,PROVEEDORES!$D105,'EG-FEB'!Q$18:Q$516)</f>
        <v>0</v>
      </c>
      <c r="I104" s="159">
        <f>SUMIF('EG-FEB'!$F$18:$F$516,PROVEEDORES!$D105,'EG-FEB'!R$18:R$516)</f>
        <v>0</v>
      </c>
      <c r="J104" s="159">
        <f>SUMIF('EG-FEB'!$F$18:$F$516,PROVEEDORES!$D105,'EG-FEB'!S$18:S$516)</f>
        <v>0</v>
      </c>
      <c r="K104" s="159" t="str">
        <f t="shared" si="2"/>
        <v/>
      </c>
      <c r="L104" s="146" t="str">
        <f>IF(PROVEEDORES!G105="","",PROVEEDORES!G105)</f>
        <v/>
      </c>
    </row>
    <row r="105" spans="3:12" ht="17.45" customHeight="1" x14ac:dyDescent="0.2">
      <c r="C105" s="158">
        <f t="shared" si="3"/>
        <v>99</v>
      </c>
      <c r="D105" s="146" t="str">
        <f>IF(PROVEEDORES!E106="","",PROVEEDORES!E106)</f>
        <v/>
      </c>
      <c r="E105" s="146" t="str">
        <f>IF(PROVEEDORES!F106="","",PROVEEDORES!F106)</f>
        <v/>
      </c>
      <c r="F105" s="146" t="str">
        <f>IF(PROVEEDORES!D106="","",PROVEEDORES!D106)</f>
        <v/>
      </c>
      <c r="G105" s="159">
        <f>SUMIF('EG-FEB'!$F$18:$F$516,PROVEEDORES!$D106,'EG-FEB'!P$18:P$516)</f>
        <v>0</v>
      </c>
      <c r="H105" s="159">
        <f>SUMIF('EG-FEB'!$F$18:$F$516,PROVEEDORES!$D106,'EG-FEB'!Q$18:Q$516)</f>
        <v>0</v>
      </c>
      <c r="I105" s="159">
        <f>SUMIF('EG-FEB'!$F$18:$F$516,PROVEEDORES!$D106,'EG-FEB'!R$18:R$516)</f>
        <v>0</v>
      </c>
      <c r="J105" s="159">
        <f>SUMIF('EG-FEB'!$F$18:$F$516,PROVEEDORES!$D106,'EG-FEB'!S$18:S$516)</f>
        <v>0</v>
      </c>
      <c r="K105" s="159" t="str">
        <f t="shared" si="2"/>
        <v/>
      </c>
      <c r="L105" s="146" t="str">
        <f>IF(PROVEEDORES!G106="","",PROVEEDORES!G106)</f>
        <v/>
      </c>
    </row>
    <row r="106" spans="3:12" ht="17.45" customHeight="1" x14ac:dyDescent="0.2">
      <c r="C106" s="158">
        <f t="shared" si="3"/>
        <v>100</v>
      </c>
      <c r="D106" s="146" t="str">
        <f>IF(PROVEEDORES!E107="","",PROVEEDORES!E107)</f>
        <v/>
      </c>
      <c r="E106" s="146" t="str">
        <f>IF(PROVEEDORES!F107="","",PROVEEDORES!F107)</f>
        <v/>
      </c>
      <c r="F106" s="146" t="str">
        <f>IF(PROVEEDORES!D107="","",PROVEEDORES!D107)</f>
        <v/>
      </c>
      <c r="G106" s="159">
        <f>SUMIF('EG-FEB'!$F$18:$F$516,PROVEEDORES!$D107,'EG-FEB'!P$18:P$516)</f>
        <v>0</v>
      </c>
      <c r="H106" s="159">
        <f>SUMIF('EG-FEB'!$F$18:$F$516,PROVEEDORES!$D107,'EG-FEB'!Q$18:Q$516)</f>
        <v>0</v>
      </c>
      <c r="I106" s="159">
        <f>SUMIF('EG-FEB'!$F$18:$F$516,PROVEEDORES!$D107,'EG-FEB'!R$18:R$516)</f>
        <v>0</v>
      </c>
      <c r="J106" s="159">
        <f>SUMIF('EG-FEB'!$F$18:$F$516,PROVEEDORES!$D107,'EG-FEB'!S$18:S$516)</f>
        <v>0</v>
      </c>
      <c r="K106" s="159" t="str">
        <f t="shared" si="2"/>
        <v/>
      </c>
      <c r="L106" s="146" t="str">
        <f>IF(PROVEEDORES!G107="","",PROVEEDORES!G107)</f>
        <v/>
      </c>
    </row>
    <row r="107" spans="3:12" ht="17.45" customHeight="1" x14ac:dyDescent="0.2">
      <c r="C107" s="158">
        <f t="shared" si="3"/>
        <v>101</v>
      </c>
      <c r="D107" s="146" t="str">
        <f>IF(PROVEEDORES!E108="","",PROVEEDORES!E108)</f>
        <v/>
      </c>
      <c r="E107" s="146" t="str">
        <f>IF(PROVEEDORES!F108="","",PROVEEDORES!F108)</f>
        <v/>
      </c>
      <c r="F107" s="146" t="str">
        <f>IF(PROVEEDORES!D108="","",PROVEEDORES!D108)</f>
        <v/>
      </c>
      <c r="G107" s="159">
        <f>SUMIF('EG-FEB'!$F$18:$F$516,PROVEEDORES!$D108,'EG-FEB'!P$18:P$516)</f>
        <v>0</v>
      </c>
      <c r="H107" s="159">
        <f>SUMIF('EG-FEB'!$F$18:$F$516,PROVEEDORES!$D108,'EG-FEB'!Q$18:Q$516)</f>
        <v>0</v>
      </c>
      <c r="I107" s="159">
        <f>SUMIF('EG-FEB'!$F$18:$F$516,PROVEEDORES!$D108,'EG-FEB'!R$18:R$516)</f>
        <v>0</v>
      </c>
      <c r="J107" s="159">
        <f>SUMIF('EG-FEB'!$F$18:$F$516,PROVEEDORES!$D108,'EG-FEB'!S$18:S$516)</f>
        <v>0</v>
      </c>
      <c r="K107" s="159" t="str">
        <f t="shared" si="2"/>
        <v/>
      </c>
      <c r="L107" s="146" t="str">
        <f>IF(PROVEEDORES!G108="","",PROVEEDORES!G108)</f>
        <v/>
      </c>
    </row>
    <row r="108" spans="3:12" ht="17.45" customHeight="1" x14ac:dyDescent="0.2">
      <c r="C108" s="158">
        <f t="shared" si="3"/>
        <v>102</v>
      </c>
      <c r="D108" s="146" t="str">
        <f>IF(PROVEEDORES!E109="","",PROVEEDORES!E109)</f>
        <v/>
      </c>
      <c r="E108" s="146" t="str">
        <f>IF(PROVEEDORES!F109="","",PROVEEDORES!F109)</f>
        <v/>
      </c>
      <c r="F108" s="146" t="str">
        <f>IF(PROVEEDORES!D109="","",PROVEEDORES!D109)</f>
        <v/>
      </c>
      <c r="G108" s="159">
        <f>SUMIF('EG-FEB'!$F$18:$F$516,PROVEEDORES!$D109,'EG-FEB'!P$18:P$516)</f>
        <v>0</v>
      </c>
      <c r="H108" s="159">
        <f>SUMIF('EG-FEB'!$F$18:$F$516,PROVEEDORES!$D109,'EG-FEB'!Q$18:Q$516)</f>
        <v>0</v>
      </c>
      <c r="I108" s="159">
        <f>SUMIF('EG-FEB'!$F$18:$F$516,PROVEEDORES!$D109,'EG-FEB'!R$18:R$516)</f>
        <v>0</v>
      </c>
      <c r="J108" s="159">
        <f>SUMIF('EG-FEB'!$F$18:$F$516,PROVEEDORES!$D109,'EG-FEB'!S$18:S$516)</f>
        <v>0</v>
      </c>
      <c r="K108" s="159" t="str">
        <f t="shared" si="2"/>
        <v/>
      </c>
      <c r="L108" s="146" t="str">
        <f>IF(PROVEEDORES!G109="","",PROVEEDORES!G109)</f>
        <v/>
      </c>
    </row>
    <row r="109" spans="3:12" ht="17.45" customHeight="1" x14ac:dyDescent="0.2">
      <c r="C109" s="158">
        <f t="shared" si="3"/>
        <v>103</v>
      </c>
      <c r="D109" s="146" t="str">
        <f>IF(PROVEEDORES!E110="","",PROVEEDORES!E110)</f>
        <v/>
      </c>
      <c r="E109" s="146" t="str">
        <f>IF(PROVEEDORES!F110="","",PROVEEDORES!F110)</f>
        <v/>
      </c>
      <c r="F109" s="146" t="str">
        <f>IF(PROVEEDORES!D110="","",PROVEEDORES!D110)</f>
        <v/>
      </c>
      <c r="G109" s="159">
        <f>SUMIF('EG-FEB'!$F$18:$F$516,PROVEEDORES!$D110,'EG-FEB'!P$18:P$516)</f>
        <v>0</v>
      </c>
      <c r="H109" s="159">
        <f>SUMIF('EG-FEB'!$F$18:$F$516,PROVEEDORES!$D110,'EG-FEB'!Q$18:Q$516)</f>
        <v>0</v>
      </c>
      <c r="I109" s="159">
        <f>SUMIF('EG-FEB'!$F$18:$F$516,PROVEEDORES!$D110,'EG-FEB'!R$18:R$516)</f>
        <v>0</v>
      </c>
      <c r="J109" s="159">
        <f>SUMIF('EG-FEB'!$F$18:$F$516,PROVEEDORES!$D110,'EG-FEB'!S$18:S$516)</f>
        <v>0</v>
      </c>
      <c r="K109" s="159" t="str">
        <f t="shared" si="2"/>
        <v/>
      </c>
      <c r="L109" s="146" t="str">
        <f>IF(PROVEEDORES!G110="","",PROVEEDORES!G110)</f>
        <v/>
      </c>
    </row>
    <row r="110" spans="3:12" ht="17.45" customHeight="1" x14ac:dyDescent="0.2">
      <c r="C110" s="158">
        <f t="shared" si="3"/>
        <v>104</v>
      </c>
      <c r="D110" s="146" t="str">
        <f>IF(PROVEEDORES!E111="","",PROVEEDORES!E111)</f>
        <v/>
      </c>
      <c r="E110" s="146" t="str">
        <f>IF(PROVEEDORES!F111="","",PROVEEDORES!F111)</f>
        <v/>
      </c>
      <c r="F110" s="146" t="str">
        <f>IF(PROVEEDORES!D111="","",PROVEEDORES!D111)</f>
        <v/>
      </c>
      <c r="G110" s="159">
        <f>SUMIF('EG-FEB'!$F$18:$F$516,PROVEEDORES!$D111,'EG-FEB'!P$18:P$516)</f>
        <v>0</v>
      </c>
      <c r="H110" s="159">
        <f>SUMIF('EG-FEB'!$F$18:$F$516,PROVEEDORES!$D111,'EG-FEB'!Q$18:Q$516)</f>
        <v>0</v>
      </c>
      <c r="I110" s="159">
        <f>SUMIF('EG-FEB'!$F$18:$F$516,PROVEEDORES!$D111,'EG-FEB'!R$18:R$516)</f>
        <v>0</v>
      </c>
      <c r="J110" s="159">
        <f>SUMIF('EG-FEB'!$F$18:$F$516,PROVEEDORES!$D111,'EG-FEB'!S$18:S$516)</f>
        <v>0</v>
      </c>
      <c r="K110" s="159" t="str">
        <f t="shared" si="2"/>
        <v/>
      </c>
      <c r="L110" s="146" t="str">
        <f>IF(PROVEEDORES!G111="","",PROVEEDORES!G111)</f>
        <v/>
      </c>
    </row>
    <row r="111" spans="3:12" ht="17.45" customHeight="1" x14ac:dyDescent="0.2">
      <c r="C111" s="158">
        <f t="shared" si="3"/>
        <v>105</v>
      </c>
      <c r="D111" s="146" t="str">
        <f>IF(PROVEEDORES!E112="","",PROVEEDORES!E112)</f>
        <v/>
      </c>
      <c r="E111" s="146" t="str">
        <f>IF(PROVEEDORES!F112="","",PROVEEDORES!F112)</f>
        <v/>
      </c>
      <c r="F111" s="146" t="str">
        <f>IF(PROVEEDORES!D112="","",PROVEEDORES!D112)</f>
        <v/>
      </c>
      <c r="G111" s="159">
        <f>SUMIF('EG-FEB'!$F$18:$F$516,PROVEEDORES!$D112,'EG-FEB'!P$18:P$516)</f>
        <v>0</v>
      </c>
      <c r="H111" s="159">
        <f>SUMIF('EG-FEB'!$F$18:$F$516,PROVEEDORES!$D112,'EG-FEB'!Q$18:Q$516)</f>
        <v>0</v>
      </c>
      <c r="I111" s="159">
        <f>SUMIF('EG-FEB'!$F$18:$F$516,PROVEEDORES!$D112,'EG-FEB'!R$18:R$516)</f>
        <v>0</v>
      </c>
      <c r="J111" s="159">
        <f>SUMIF('EG-FEB'!$F$18:$F$516,PROVEEDORES!$D112,'EG-FEB'!S$18:S$516)</f>
        <v>0</v>
      </c>
      <c r="K111" s="159" t="str">
        <f t="shared" si="2"/>
        <v/>
      </c>
      <c r="L111" s="146" t="str">
        <f>IF(PROVEEDORES!G112="","",PROVEEDORES!G112)</f>
        <v/>
      </c>
    </row>
    <row r="112" spans="3:12" ht="17.45" customHeight="1" x14ac:dyDescent="0.2">
      <c r="C112" s="158">
        <f t="shared" si="3"/>
        <v>106</v>
      </c>
      <c r="D112" s="146" t="str">
        <f>IF(PROVEEDORES!E113="","",PROVEEDORES!E113)</f>
        <v/>
      </c>
      <c r="E112" s="146" t="str">
        <f>IF(PROVEEDORES!F113="","",PROVEEDORES!F113)</f>
        <v/>
      </c>
      <c r="F112" s="146" t="str">
        <f>IF(PROVEEDORES!D113="","",PROVEEDORES!D113)</f>
        <v/>
      </c>
      <c r="G112" s="159">
        <f>SUMIF('EG-FEB'!$F$18:$F$516,PROVEEDORES!$D113,'EG-FEB'!P$18:P$516)</f>
        <v>0</v>
      </c>
      <c r="H112" s="159">
        <f>SUMIF('EG-FEB'!$F$18:$F$516,PROVEEDORES!$D113,'EG-FEB'!Q$18:Q$516)</f>
        <v>0</v>
      </c>
      <c r="I112" s="159">
        <f>SUMIF('EG-FEB'!$F$18:$F$516,PROVEEDORES!$D113,'EG-FEB'!R$18:R$516)</f>
        <v>0</v>
      </c>
      <c r="J112" s="159">
        <f>SUMIF('EG-FEB'!$F$18:$F$516,PROVEEDORES!$D113,'EG-FEB'!S$18:S$516)</f>
        <v>0</v>
      </c>
      <c r="K112" s="159" t="str">
        <f t="shared" si="2"/>
        <v/>
      </c>
      <c r="L112" s="146" t="str">
        <f>IF(PROVEEDORES!G113="","",PROVEEDORES!G113)</f>
        <v/>
      </c>
    </row>
    <row r="113" spans="3:12" ht="17.45" customHeight="1" x14ac:dyDescent="0.2">
      <c r="C113" s="158">
        <f t="shared" si="3"/>
        <v>107</v>
      </c>
      <c r="D113" s="146" t="str">
        <f>IF(PROVEEDORES!E114="","",PROVEEDORES!E114)</f>
        <v/>
      </c>
      <c r="E113" s="146" t="str">
        <f>IF(PROVEEDORES!F114="","",PROVEEDORES!F114)</f>
        <v/>
      </c>
      <c r="F113" s="146" t="str">
        <f>IF(PROVEEDORES!D114="","",PROVEEDORES!D114)</f>
        <v/>
      </c>
      <c r="G113" s="159">
        <f>SUMIF('EG-FEB'!$F$18:$F$516,PROVEEDORES!$D114,'EG-FEB'!P$18:P$516)</f>
        <v>0</v>
      </c>
      <c r="H113" s="159">
        <f>SUMIF('EG-FEB'!$F$18:$F$516,PROVEEDORES!$D114,'EG-FEB'!Q$18:Q$516)</f>
        <v>0</v>
      </c>
      <c r="I113" s="159">
        <f>SUMIF('EG-FEB'!$F$18:$F$516,PROVEEDORES!$D114,'EG-FEB'!R$18:R$516)</f>
        <v>0</v>
      </c>
      <c r="J113" s="159">
        <f>SUMIF('EG-FEB'!$F$18:$F$516,PROVEEDORES!$D114,'EG-FEB'!S$18:S$516)</f>
        <v>0</v>
      </c>
      <c r="K113" s="159" t="str">
        <f t="shared" si="2"/>
        <v/>
      </c>
      <c r="L113" s="146" t="str">
        <f>IF(PROVEEDORES!G114="","",PROVEEDORES!G114)</f>
        <v/>
      </c>
    </row>
    <row r="114" spans="3:12" ht="17.45" customHeight="1" x14ac:dyDescent="0.2">
      <c r="C114" s="158">
        <f t="shared" si="3"/>
        <v>108</v>
      </c>
      <c r="D114" s="146" t="str">
        <f>IF(PROVEEDORES!E115="","",PROVEEDORES!E115)</f>
        <v/>
      </c>
      <c r="E114" s="146" t="str">
        <f>IF(PROVEEDORES!F115="","",PROVEEDORES!F115)</f>
        <v/>
      </c>
      <c r="F114" s="146" t="str">
        <f>IF(PROVEEDORES!D115="","",PROVEEDORES!D115)</f>
        <v/>
      </c>
      <c r="G114" s="159">
        <f>SUMIF('EG-FEB'!$F$18:$F$516,PROVEEDORES!$D115,'EG-FEB'!P$18:P$516)</f>
        <v>0</v>
      </c>
      <c r="H114" s="159">
        <f>SUMIF('EG-FEB'!$F$18:$F$516,PROVEEDORES!$D115,'EG-FEB'!Q$18:Q$516)</f>
        <v>0</v>
      </c>
      <c r="I114" s="159">
        <f>SUMIF('EG-FEB'!$F$18:$F$516,PROVEEDORES!$D115,'EG-FEB'!R$18:R$516)</f>
        <v>0</v>
      </c>
      <c r="J114" s="159">
        <f>SUMIF('EG-FEB'!$F$18:$F$516,PROVEEDORES!$D115,'EG-FEB'!S$18:S$516)</f>
        <v>0</v>
      </c>
      <c r="K114" s="159" t="str">
        <f t="shared" si="2"/>
        <v/>
      </c>
      <c r="L114" s="146" t="str">
        <f>IF(PROVEEDORES!G115="","",PROVEEDORES!G115)</f>
        <v/>
      </c>
    </row>
    <row r="115" spans="3:12" ht="17.45" customHeight="1" x14ac:dyDescent="0.2">
      <c r="C115" s="158">
        <f t="shared" si="3"/>
        <v>109</v>
      </c>
      <c r="D115" s="146" t="str">
        <f>IF(PROVEEDORES!E116="","",PROVEEDORES!E116)</f>
        <v/>
      </c>
      <c r="E115" s="146" t="str">
        <f>IF(PROVEEDORES!F116="","",PROVEEDORES!F116)</f>
        <v/>
      </c>
      <c r="F115" s="146" t="str">
        <f>IF(PROVEEDORES!D116="","",PROVEEDORES!D116)</f>
        <v/>
      </c>
      <c r="G115" s="159">
        <f>SUMIF('EG-FEB'!$F$18:$F$516,PROVEEDORES!$D116,'EG-FEB'!P$18:P$516)</f>
        <v>0</v>
      </c>
      <c r="H115" s="159">
        <f>SUMIF('EG-FEB'!$F$18:$F$516,PROVEEDORES!$D116,'EG-FEB'!Q$18:Q$516)</f>
        <v>0</v>
      </c>
      <c r="I115" s="159">
        <f>SUMIF('EG-FEB'!$F$18:$F$516,PROVEEDORES!$D116,'EG-FEB'!R$18:R$516)</f>
        <v>0</v>
      </c>
      <c r="J115" s="159">
        <f>SUMIF('EG-FEB'!$F$18:$F$516,PROVEEDORES!$D116,'EG-FEB'!S$18:S$516)</f>
        <v>0</v>
      </c>
      <c r="K115" s="159" t="str">
        <f t="shared" si="2"/>
        <v/>
      </c>
      <c r="L115" s="146" t="str">
        <f>IF(PROVEEDORES!G116="","",PROVEEDORES!G116)</f>
        <v/>
      </c>
    </row>
    <row r="116" spans="3:12" ht="17.45" customHeight="1" x14ac:dyDescent="0.2">
      <c r="C116" s="158">
        <f t="shared" si="3"/>
        <v>110</v>
      </c>
      <c r="D116" s="146" t="str">
        <f>IF(PROVEEDORES!E117="","",PROVEEDORES!E117)</f>
        <v/>
      </c>
      <c r="E116" s="146" t="str">
        <f>IF(PROVEEDORES!F117="","",PROVEEDORES!F117)</f>
        <v/>
      </c>
      <c r="F116" s="146" t="str">
        <f>IF(PROVEEDORES!D117="","",PROVEEDORES!D117)</f>
        <v/>
      </c>
      <c r="G116" s="159">
        <f>SUMIF('EG-FEB'!$F$18:$F$516,PROVEEDORES!$D117,'EG-FEB'!P$18:P$516)</f>
        <v>0</v>
      </c>
      <c r="H116" s="159">
        <f>SUMIF('EG-FEB'!$F$18:$F$516,PROVEEDORES!$D117,'EG-FEB'!Q$18:Q$516)</f>
        <v>0</v>
      </c>
      <c r="I116" s="159">
        <f>SUMIF('EG-FEB'!$F$18:$F$516,PROVEEDORES!$D117,'EG-FEB'!R$18:R$516)</f>
        <v>0</v>
      </c>
      <c r="J116" s="159">
        <f>SUMIF('EG-FEB'!$F$18:$F$516,PROVEEDORES!$D117,'EG-FEB'!S$18:S$516)</f>
        <v>0</v>
      </c>
      <c r="K116" s="159" t="str">
        <f t="shared" si="2"/>
        <v/>
      </c>
      <c r="L116" s="146" t="str">
        <f>IF(PROVEEDORES!G117="","",PROVEEDORES!G117)</f>
        <v/>
      </c>
    </row>
    <row r="117" spans="3:12" ht="17.45" customHeight="1" x14ac:dyDescent="0.2">
      <c r="C117" s="158">
        <f t="shared" si="3"/>
        <v>111</v>
      </c>
      <c r="D117" s="146" t="str">
        <f>IF(PROVEEDORES!E118="","",PROVEEDORES!E118)</f>
        <v/>
      </c>
      <c r="E117" s="146" t="str">
        <f>IF(PROVEEDORES!F118="","",PROVEEDORES!F118)</f>
        <v/>
      </c>
      <c r="F117" s="146" t="str">
        <f>IF(PROVEEDORES!D118="","",PROVEEDORES!D118)</f>
        <v/>
      </c>
      <c r="G117" s="159">
        <f>SUMIF('EG-FEB'!$F$18:$F$516,PROVEEDORES!$D118,'EG-FEB'!P$18:P$516)</f>
        <v>0</v>
      </c>
      <c r="H117" s="159">
        <f>SUMIF('EG-FEB'!$F$18:$F$516,PROVEEDORES!$D118,'EG-FEB'!Q$18:Q$516)</f>
        <v>0</v>
      </c>
      <c r="I117" s="159">
        <f>SUMIF('EG-FEB'!$F$18:$F$516,PROVEEDORES!$D118,'EG-FEB'!R$18:R$516)</f>
        <v>0</v>
      </c>
      <c r="J117" s="159">
        <f>SUMIF('EG-FEB'!$F$18:$F$516,PROVEEDORES!$D118,'EG-FEB'!S$18:S$516)</f>
        <v>0</v>
      </c>
      <c r="K117" s="159" t="str">
        <f t="shared" si="2"/>
        <v/>
      </c>
      <c r="L117" s="146" t="str">
        <f>IF(PROVEEDORES!G118="","",PROVEEDORES!G118)</f>
        <v/>
      </c>
    </row>
    <row r="118" spans="3:12" ht="17.45" customHeight="1" x14ac:dyDescent="0.2">
      <c r="C118" s="158">
        <f t="shared" si="3"/>
        <v>112</v>
      </c>
      <c r="D118" s="146" t="str">
        <f>IF(PROVEEDORES!E119="","",PROVEEDORES!E119)</f>
        <v/>
      </c>
      <c r="E118" s="146" t="str">
        <f>IF(PROVEEDORES!F119="","",PROVEEDORES!F119)</f>
        <v/>
      </c>
      <c r="F118" s="146" t="str">
        <f>IF(PROVEEDORES!D119="","",PROVEEDORES!D119)</f>
        <v/>
      </c>
      <c r="G118" s="159">
        <f>SUMIF('EG-FEB'!$F$18:$F$516,PROVEEDORES!$D119,'EG-FEB'!P$18:P$516)</f>
        <v>0</v>
      </c>
      <c r="H118" s="159">
        <f>SUMIF('EG-FEB'!$F$18:$F$516,PROVEEDORES!$D119,'EG-FEB'!Q$18:Q$516)</f>
        <v>0</v>
      </c>
      <c r="I118" s="159">
        <f>SUMIF('EG-FEB'!$F$18:$F$516,PROVEEDORES!$D119,'EG-FEB'!R$18:R$516)</f>
        <v>0</v>
      </c>
      <c r="J118" s="159">
        <f>SUMIF('EG-FEB'!$F$18:$F$516,PROVEEDORES!$D119,'EG-FEB'!S$18:S$516)</f>
        <v>0</v>
      </c>
      <c r="K118" s="159" t="str">
        <f t="shared" si="2"/>
        <v/>
      </c>
      <c r="L118" s="146" t="str">
        <f>IF(PROVEEDORES!G119="","",PROVEEDORES!G119)</f>
        <v/>
      </c>
    </row>
    <row r="119" spans="3:12" ht="17.45" customHeight="1" x14ac:dyDescent="0.2">
      <c r="C119" s="158">
        <f t="shared" si="3"/>
        <v>113</v>
      </c>
      <c r="D119" s="146" t="str">
        <f>IF(PROVEEDORES!E120="","",PROVEEDORES!E120)</f>
        <v/>
      </c>
      <c r="E119" s="146" t="str">
        <f>IF(PROVEEDORES!F120="","",PROVEEDORES!F120)</f>
        <v/>
      </c>
      <c r="F119" s="146" t="str">
        <f>IF(PROVEEDORES!D120="","",PROVEEDORES!D120)</f>
        <v/>
      </c>
      <c r="G119" s="159">
        <f>SUMIF('EG-FEB'!$F$18:$F$516,PROVEEDORES!$D120,'EG-FEB'!P$18:P$516)</f>
        <v>0</v>
      </c>
      <c r="H119" s="159">
        <f>SUMIF('EG-FEB'!$F$18:$F$516,PROVEEDORES!$D120,'EG-FEB'!Q$18:Q$516)</f>
        <v>0</v>
      </c>
      <c r="I119" s="159">
        <f>SUMIF('EG-FEB'!$F$18:$F$516,PROVEEDORES!$D120,'EG-FEB'!R$18:R$516)</f>
        <v>0</v>
      </c>
      <c r="J119" s="159">
        <f>SUMIF('EG-FEB'!$F$18:$F$516,PROVEEDORES!$D120,'EG-FEB'!S$18:S$516)</f>
        <v>0</v>
      </c>
      <c r="K119" s="159" t="str">
        <f t="shared" si="2"/>
        <v/>
      </c>
      <c r="L119" s="146" t="str">
        <f>IF(PROVEEDORES!G120="","",PROVEEDORES!G120)</f>
        <v/>
      </c>
    </row>
    <row r="120" spans="3:12" ht="17.45" customHeight="1" x14ac:dyDescent="0.2">
      <c r="C120" s="158">
        <f t="shared" si="3"/>
        <v>114</v>
      </c>
      <c r="D120" s="146" t="str">
        <f>IF(PROVEEDORES!E121="","",PROVEEDORES!E121)</f>
        <v/>
      </c>
      <c r="E120" s="146" t="str">
        <f>IF(PROVEEDORES!F121="","",PROVEEDORES!F121)</f>
        <v/>
      </c>
      <c r="F120" s="146" t="str">
        <f>IF(PROVEEDORES!D121="","",PROVEEDORES!D121)</f>
        <v/>
      </c>
      <c r="G120" s="159">
        <f>SUMIF('EG-FEB'!$F$18:$F$516,PROVEEDORES!$D121,'EG-FEB'!P$18:P$516)</f>
        <v>0</v>
      </c>
      <c r="H120" s="159">
        <f>SUMIF('EG-FEB'!$F$18:$F$516,PROVEEDORES!$D121,'EG-FEB'!Q$18:Q$516)</f>
        <v>0</v>
      </c>
      <c r="I120" s="159">
        <f>SUMIF('EG-FEB'!$F$18:$F$516,PROVEEDORES!$D121,'EG-FEB'!R$18:R$516)</f>
        <v>0</v>
      </c>
      <c r="J120" s="159">
        <f>SUMIF('EG-FEB'!$F$18:$F$516,PROVEEDORES!$D121,'EG-FEB'!S$18:S$516)</f>
        <v>0</v>
      </c>
      <c r="K120" s="159" t="str">
        <f t="shared" si="2"/>
        <v/>
      </c>
      <c r="L120" s="146" t="str">
        <f>IF(PROVEEDORES!G121="","",PROVEEDORES!G121)</f>
        <v/>
      </c>
    </row>
    <row r="121" spans="3:12" ht="17.45" customHeight="1" x14ac:dyDescent="0.2">
      <c r="C121" s="158">
        <f t="shared" si="3"/>
        <v>115</v>
      </c>
      <c r="D121" s="146" t="str">
        <f>IF(PROVEEDORES!E122="","",PROVEEDORES!E122)</f>
        <v/>
      </c>
      <c r="E121" s="146" t="str">
        <f>IF(PROVEEDORES!F122="","",PROVEEDORES!F122)</f>
        <v/>
      </c>
      <c r="F121" s="146" t="str">
        <f>IF(PROVEEDORES!D122="","",PROVEEDORES!D122)</f>
        <v/>
      </c>
      <c r="G121" s="159">
        <f>SUMIF('EG-FEB'!$F$18:$F$516,PROVEEDORES!$D122,'EG-FEB'!P$18:P$516)</f>
        <v>0</v>
      </c>
      <c r="H121" s="159">
        <f>SUMIF('EG-FEB'!$F$18:$F$516,PROVEEDORES!$D122,'EG-FEB'!Q$18:Q$516)</f>
        <v>0</v>
      </c>
      <c r="I121" s="159">
        <f>SUMIF('EG-FEB'!$F$18:$F$516,PROVEEDORES!$D122,'EG-FEB'!R$18:R$516)</f>
        <v>0</v>
      </c>
      <c r="J121" s="159">
        <f>SUMIF('EG-FEB'!$F$18:$F$516,PROVEEDORES!$D122,'EG-FEB'!S$18:S$516)</f>
        <v>0</v>
      </c>
      <c r="K121" s="159" t="str">
        <f t="shared" si="2"/>
        <v/>
      </c>
      <c r="L121" s="146" t="str">
        <f>IF(PROVEEDORES!G122="","",PROVEEDORES!G122)</f>
        <v/>
      </c>
    </row>
    <row r="122" spans="3:12" ht="17.45" customHeight="1" x14ac:dyDescent="0.2">
      <c r="C122" s="158">
        <f t="shared" si="3"/>
        <v>116</v>
      </c>
      <c r="D122" s="146" t="str">
        <f>IF(PROVEEDORES!E123="","",PROVEEDORES!E123)</f>
        <v/>
      </c>
      <c r="E122" s="146" t="str">
        <f>IF(PROVEEDORES!F123="","",PROVEEDORES!F123)</f>
        <v/>
      </c>
      <c r="F122" s="146" t="str">
        <f>IF(PROVEEDORES!D123="","",PROVEEDORES!D123)</f>
        <v/>
      </c>
      <c r="G122" s="159">
        <f>SUMIF('EG-FEB'!$F$18:$F$516,PROVEEDORES!$D123,'EG-FEB'!P$18:P$516)</f>
        <v>0</v>
      </c>
      <c r="H122" s="159">
        <f>SUMIF('EG-FEB'!$F$18:$F$516,PROVEEDORES!$D123,'EG-FEB'!Q$18:Q$516)</f>
        <v>0</v>
      </c>
      <c r="I122" s="159">
        <f>SUMIF('EG-FEB'!$F$18:$F$516,PROVEEDORES!$D123,'EG-FEB'!R$18:R$516)</f>
        <v>0</v>
      </c>
      <c r="J122" s="159">
        <f>SUMIF('EG-FEB'!$F$18:$F$516,PROVEEDORES!$D123,'EG-FEB'!S$18:S$516)</f>
        <v>0</v>
      </c>
      <c r="K122" s="159" t="str">
        <f t="shared" si="2"/>
        <v/>
      </c>
      <c r="L122" s="146" t="str">
        <f>IF(PROVEEDORES!G123="","",PROVEEDORES!G123)</f>
        <v/>
      </c>
    </row>
    <row r="123" spans="3:12" ht="17.45" customHeight="1" x14ac:dyDescent="0.2">
      <c r="C123" s="158">
        <f t="shared" si="3"/>
        <v>117</v>
      </c>
      <c r="D123" s="146" t="str">
        <f>IF(PROVEEDORES!E124="","",PROVEEDORES!E124)</f>
        <v/>
      </c>
      <c r="E123" s="146" t="str">
        <f>IF(PROVEEDORES!F124="","",PROVEEDORES!F124)</f>
        <v/>
      </c>
      <c r="F123" s="146" t="str">
        <f>IF(PROVEEDORES!D124="","",PROVEEDORES!D124)</f>
        <v/>
      </c>
      <c r="G123" s="159">
        <f>SUMIF('EG-FEB'!$F$18:$F$516,PROVEEDORES!$D124,'EG-FEB'!P$18:P$516)</f>
        <v>0</v>
      </c>
      <c r="H123" s="159">
        <f>SUMIF('EG-FEB'!$F$18:$F$516,PROVEEDORES!$D124,'EG-FEB'!Q$18:Q$516)</f>
        <v>0</v>
      </c>
      <c r="I123" s="159">
        <f>SUMIF('EG-FEB'!$F$18:$F$516,PROVEEDORES!$D124,'EG-FEB'!R$18:R$516)</f>
        <v>0</v>
      </c>
      <c r="J123" s="159">
        <f>SUMIF('EG-FEB'!$F$18:$F$516,PROVEEDORES!$D124,'EG-FEB'!S$18:S$516)</f>
        <v>0</v>
      </c>
      <c r="K123" s="159" t="str">
        <f t="shared" si="2"/>
        <v/>
      </c>
      <c r="L123" s="146" t="str">
        <f>IF(PROVEEDORES!G124="","",PROVEEDORES!G124)</f>
        <v/>
      </c>
    </row>
    <row r="124" spans="3:12" ht="17.45" customHeight="1" x14ac:dyDescent="0.2">
      <c r="C124" s="158">
        <f t="shared" si="3"/>
        <v>118</v>
      </c>
      <c r="D124" s="146" t="str">
        <f>IF(PROVEEDORES!E125="","",PROVEEDORES!E125)</f>
        <v/>
      </c>
      <c r="E124" s="146" t="str">
        <f>IF(PROVEEDORES!F125="","",PROVEEDORES!F125)</f>
        <v/>
      </c>
      <c r="F124" s="146" t="str">
        <f>IF(PROVEEDORES!D125="","",PROVEEDORES!D125)</f>
        <v/>
      </c>
      <c r="G124" s="159">
        <f>SUMIF('EG-FEB'!$F$18:$F$516,PROVEEDORES!$D125,'EG-FEB'!P$18:P$516)</f>
        <v>0</v>
      </c>
      <c r="H124" s="159">
        <f>SUMIF('EG-FEB'!$F$18:$F$516,PROVEEDORES!$D125,'EG-FEB'!Q$18:Q$516)</f>
        <v>0</v>
      </c>
      <c r="I124" s="159">
        <f>SUMIF('EG-FEB'!$F$18:$F$516,PROVEEDORES!$D125,'EG-FEB'!R$18:R$516)</f>
        <v>0</v>
      </c>
      <c r="J124" s="159">
        <f>SUMIF('EG-FEB'!$F$18:$F$516,PROVEEDORES!$D125,'EG-FEB'!S$18:S$516)</f>
        <v>0</v>
      </c>
      <c r="K124" s="159" t="str">
        <f t="shared" si="2"/>
        <v/>
      </c>
      <c r="L124" s="146" t="str">
        <f>IF(PROVEEDORES!G125="","",PROVEEDORES!G125)</f>
        <v/>
      </c>
    </row>
    <row r="125" spans="3:12" ht="17.45" customHeight="1" x14ac:dyDescent="0.2">
      <c r="C125" s="158">
        <f t="shared" si="3"/>
        <v>119</v>
      </c>
      <c r="D125" s="146" t="str">
        <f>IF(PROVEEDORES!E126="","",PROVEEDORES!E126)</f>
        <v/>
      </c>
      <c r="E125" s="146" t="str">
        <f>IF(PROVEEDORES!F126="","",PROVEEDORES!F126)</f>
        <v/>
      </c>
      <c r="F125" s="146" t="str">
        <f>IF(PROVEEDORES!D126="","",PROVEEDORES!D126)</f>
        <v/>
      </c>
      <c r="G125" s="159">
        <f>SUMIF('EG-FEB'!$F$18:$F$516,PROVEEDORES!$D126,'EG-FEB'!P$18:P$516)</f>
        <v>0</v>
      </c>
      <c r="H125" s="159">
        <f>SUMIF('EG-FEB'!$F$18:$F$516,PROVEEDORES!$D126,'EG-FEB'!Q$18:Q$516)</f>
        <v>0</v>
      </c>
      <c r="I125" s="159">
        <f>SUMIF('EG-FEB'!$F$18:$F$516,PROVEEDORES!$D126,'EG-FEB'!R$18:R$516)</f>
        <v>0</v>
      </c>
      <c r="J125" s="159">
        <f>SUMIF('EG-FEB'!$F$18:$F$516,PROVEEDORES!$D126,'EG-FEB'!S$18:S$516)</f>
        <v>0</v>
      </c>
      <c r="K125" s="159" t="str">
        <f t="shared" si="2"/>
        <v/>
      </c>
      <c r="L125" s="146" t="str">
        <f>IF(PROVEEDORES!G126="","",PROVEEDORES!G126)</f>
        <v/>
      </c>
    </row>
    <row r="126" spans="3:12" ht="17.45" customHeight="1" x14ac:dyDescent="0.2">
      <c r="C126" s="158">
        <f t="shared" si="3"/>
        <v>120</v>
      </c>
      <c r="D126" s="146" t="str">
        <f>IF(PROVEEDORES!E127="","",PROVEEDORES!E127)</f>
        <v/>
      </c>
      <c r="E126" s="146" t="str">
        <f>IF(PROVEEDORES!F127="","",PROVEEDORES!F127)</f>
        <v/>
      </c>
      <c r="F126" s="146" t="str">
        <f>IF(PROVEEDORES!D127="","",PROVEEDORES!D127)</f>
        <v/>
      </c>
      <c r="G126" s="159">
        <f>SUMIF('EG-FEB'!$F$18:$F$516,PROVEEDORES!$D127,'EG-FEB'!P$18:P$516)</f>
        <v>0</v>
      </c>
      <c r="H126" s="159">
        <f>SUMIF('EG-FEB'!$F$18:$F$516,PROVEEDORES!$D127,'EG-FEB'!Q$18:Q$516)</f>
        <v>0</v>
      </c>
      <c r="I126" s="159">
        <f>SUMIF('EG-FEB'!$F$18:$F$516,PROVEEDORES!$D127,'EG-FEB'!R$18:R$516)</f>
        <v>0</v>
      </c>
      <c r="J126" s="159">
        <f>SUMIF('EG-FEB'!$F$18:$F$516,PROVEEDORES!$D127,'EG-FEB'!S$18:S$516)</f>
        <v>0</v>
      </c>
      <c r="K126" s="159" t="str">
        <f t="shared" si="2"/>
        <v/>
      </c>
      <c r="L126" s="146" t="str">
        <f>IF(PROVEEDORES!G127="","",PROVEEDORES!G127)</f>
        <v/>
      </c>
    </row>
    <row r="127" spans="3:12" ht="17.45" customHeight="1" x14ac:dyDescent="0.2">
      <c r="C127" s="158">
        <f t="shared" si="3"/>
        <v>121</v>
      </c>
      <c r="D127" s="146" t="str">
        <f>IF(PROVEEDORES!E128="","",PROVEEDORES!E128)</f>
        <v/>
      </c>
      <c r="E127" s="146" t="str">
        <f>IF(PROVEEDORES!F128="","",PROVEEDORES!F128)</f>
        <v/>
      </c>
      <c r="F127" s="146" t="str">
        <f>IF(PROVEEDORES!D128="","",PROVEEDORES!D128)</f>
        <v/>
      </c>
      <c r="G127" s="159">
        <f>SUMIF('EG-FEB'!$F$18:$F$516,PROVEEDORES!$D128,'EG-FEB'!P$18:P$516)</f>
        <v>0</v>
      </c>
      <c r="H127" s="159">
        <f>SUMIF('EG-FEB'!$F$18:$F$516,PROVEEDORES!$D128,'EG-FEB'!Q$18:Q$516)</f>
        <v>0</v>
      </c>
      <c r="I127" s="159">
        <f>SUMIF('EG-FEB'!$F$18:$F$516,PROVEEDORES!$D128,'EG-FEB'!R$18:R$516)</f>
        <v>0</v>
      </c>
      <c r="J127" s="159">
        <f>SUMIF('EG-FEB'!$F$18:$F$516,PROVEEDORES!$D128,'EG-FEB'!S$18:S$516)</f>
        <v>0</v>
      </c>
      <c r="K127" s="159" t="str">
        <f t="shared" si="2"/>
        <v/>
      </c>
      <c r="L127" s="146" t="str">
        <f>IF(PROVEEDORES!G128="","",PROVEEDORES!G128)</f>
        <v/>
      </c>
    </row>
    <row r="128" spans="3:12" ht="17.45" customHeight="1" x14ac:dyDescent="0.2">
      <c r="C128" s="158">
        <f t="shared" si="3"/>
        <v>122</v>
      </c>
      <c r="D128" s="146" t="str">
        <f>IF(PROVEEDORES!E129="","",PROVEEDORES!E129)</f>
        <v/>
      </c>
      <c r="E128" s="146" t="str">
        <f>IF(PROVEEDORES!F129="","",PROVEEDORES!F129)</f>
        <v/>
      </c>
      <c r="F128" s="146" t="str">
        <f>IF(PROVEEDORES!D129="","",PROVEEDORES!D129)</f>
        <v/>
      </c>
      <c r="G128" s="159">
        <f>SUMIF('EG-FEB'!$F$18:$F$516,PROVEEDORES!$D129,'EG-FEB'!P$18:P$516)</f>
        <v>0</v>
      </c>
      <c r="H128" s="159">
        <f>SUMIF('EG-FEB'!$F$18:$F$516,PROVEEDORES!$D129,'EG-FEB'!Q$18:Q$516)</f>
        <v>0</v>
      </c>
      <c r="I128" s="159">
        <f>SUMIF('EG-FEB'!$F$18:$F$516,PROVEEDORES!$D129,'EG-FEB'!R$18:R$516)</f>
        <v>0</v>
      </c>
      <c r="J128" s="159">
        <f>SUMIF('EG-FEB'!$F$18:$F$516,PROVEEDORES!$D129,'EG-FEB'!S$18:S$516)</f>
        <v>0</v>
      </c>
      <c r="K128" s="159" t="str">
        <f t="shared" si="2"/>
        <v/>
      </c>
      <c r="L128" s="146" t="str">
        <f>IF(PROVEEDORES!G129="","",PROVEEDORES!G129)</f>
        <v/>
      </c>
    </row>
    <row r="129" spans="3:12" ht="17.45" customHeight="1" x14ac:dyDescent="0.2">
      <c r="C129" s="158">
        <f t="shared" si="3"/>
        <v>123</v>
      </c>
      <c r="D129" s="146" t="str">
        <f>IF(PROVEEDORES!E130="","",PROVEEDORES!E130)</f>
        <v/>
      </c>
      <c r="E129" s="146" t="str">
        <f>IF(PROVEEDORES!F130="","",PROVEEDORES!F130)</f>
        <v/>
      </c>
      <c r="F129" s="146" t="str">
        <f>IF(PROVEEDORES!D130="","",PROVEEDORES!D130)</f>
        <v/>
      </c>
      <c r="G129" s="159">
        <f>SUMIF('EG-FEB'!$F$18:$F$516,PROVEEDORES!$D130,'EG-FEB'!P$18:P$516)</f>
        <v>0</v>
      </c>
      <c r="H129" s="159">
        <f>SUMIF('EG-FEB'!$F$18:$F$516,PROVEEDORES!$D130,'EG-FEB'!Q$18:Q$516)</f>
        <v>0</v>
      </c>
      <c r="I129" s="159">
        <f>SUMIF('EG-FEB'!$F$18:$F$516,PROVEEDORES!$D130,'EG-FEB'!R$18:R$516)</f>
        <v>0</v>
      </c>
      <c r="J129" s="159">
        <f>SUMIF('EG-FEB'!$F$18:$F$516,PROVEEDORES!$D130,'EG-FEB'!S$18:S$516)</f>
        <v>0</v>
      </c>
      <c r="K129" s="159" t="str">
        <f t="shared" si="2"/>
        <v/>
      </c>
      <c r="L129" s="146" t="str">
        <f>IF(PROVEEDORES!G130="","",PROVEEDORES!G130)</f>
        <v/>
      </c>
    </row>
    <row r="130" spans="3:12" ht="17.45" customHeight="1" x14ac:dyDescent="0.2">
      <c r="C130" s="158">
        <f t="shared" si="3"/>
        <v>124</v>
      </c>
      <c r="D130" s="146" t="str">
        <f>IF(PROVEEDORES!E131="","",PROVEEDORES!E131)</f>
        <v/>
      </c>
      <c r="E130" s="146" t="str">
        <f>IF(PROVEEDORES!F131="","",PROVEEDORES!F131)</f>
        <v/>
      </c>
      <c r="F130" s="146" t="str">
        <f>IF(PROVEEDORES!D131="","",PROVEEDORES!D131)</f>
        <v/>
      </c>
      <c r="G130" s="159">
        <f>SUMIF('EG-FEB'!$F$18:$F$516,PROVEEDORES!$D131,'EG-FEB'!P$18:P$516)</f>
        <v>0</v>
      </c>
      <c r="H130" s="159">
        <f>SUMIF('EG-FEB'!$F$18:$F$516,PROVEEDORES!$D131,'EG-FEB'!Q$18:Q$516)</f>
        <v>0</v>
      </c>
      <c r="I130" s="159">
        <f>SUMIF('EG-FEB'!$F$18:$F$516,PROVEEDORES!$D131,'EG-FEB'!R$18:R$516)</f>
        <v>0</v>
      </c>
      <c r="J130" s="159">
        <f>SUMIF('EG-FEB'!$F$18:$F$516,PROVEEDORES!$D131,'EG-FEB'!S$18:S$516)</f>
        <v>0</v>
      </c>
      <c r="K130" s="159" t="str">
        <f t="shared" si="2"/>
        <v/>
      </c>
      <c r="L130" s="146" t="str">
        <f>IF(PROVEEDORES!G131="","",PROVEEDORES!G131)</f>
        <v/>
      </c>
    </row>
    <row r="131" spans="3:12" ht="17.45" customHeight="1" x14ac:dyDescent="0.2">
      <c r="C131" s="158">
        <f t="shared" si="3"/>
        <v>125</v>
      </c>
      <c r="D131" s="146" t="str">
        <f>IF(PROVEEDORES!E132="","",PROVEEDORES!E132)</f>
        <v/>
      </c>
      <c r="E131" s="146" t="str">
        <f>IF(PROVEEDORES!F132="","",PROVEEDORES!F132)</f>
        <v/>
      </c>
      <c r="F131" s="146" t="str">
        <f>IF(PROVEEDORES!D132="","",PROVEEDORES!D132)</f>
        <v/>
      </c>
      <c r="G131" s="159">
        <f>SUMIF('EG-FEB'!$F$18:$F$516,PROVEEDORES!$D132,'EG-FEB'!P$18:P$516)</f>
        <v>0</v>
      </c>
      <c r="H131" s="159">
        <f>SUMIF('EG-FEB'!$F$18:$F$516,PROVEEDORES!$D132,'EG-FEB'!Q$18:Q$516)</f>
        <v>0</v>
      </c>
      <c r="I131" s="159">
        <f>SUMIF('EG-FEB'!$F$18:$F$516,PROVEEDORES!$D132,'EG-FEB'!R$18:R$516)</f>
        <v>0</v>
      </c>
      <c r="J131" s="159">
        <f>SUMIF('EG-FEB'!$F$18:$F$516,PROVEEDORES!$D132,'EG-FEB'!S$18:S$516)</f>
        <v>0</v>
      </c>
      <c r="K131" s="159" t="str">
        <f t="shared" si="2"/>
        <v/>
      </c>
      <c r="L131" s="146" t="str">
        <f>IF(PROVEEDORES!G132="","",PROVEEDORES!G132)</f>
        <v/>
      </c>
    </row>
    <row r="132" spans="3:12" ht="17.45" customHeight="1" x14ac:dyDescent="0.2">
      <c r="C132" s="158">
        <f t="shared" si="3"/>
        <v>126</v>
      </c>
      <c r="D132" s="146" t="str">
        <f>IF(PROVEEDORES!E133="","",PROVEEDORES!E133)</f>
        <v/>
      </c>
      <c r="E132" s="146" t="str">
        <f>IF(PROVEEDORES!F133="","",PROVEEDORES!F133)</f>
        <v/>
      </c>
      <c r="F132" s="146" t="str">
        <f>IF(PROVEEDORES!D133="","",PROVEEDORES!D133)</f>
        <v/>
      </c>
      <c r="G132" s="159">
        <f>SUMIF('EG-FEB'!$F$18:$F$516,PROVEEDORES!$D133,'EG-FEB'!P$18:P$516)</f>
        <v>0</v>
      </c>
      <c r="H132" s="159">
        <f>SUMIF('EG-FEB'!$F$18:$F$516,PROVEEDORES!$D133,'EG-FEB'!Q$18:Q$516)</f>
        <v>0</v>
      </c>
      <c r="I132" s="159">
        <f>SUMIF('EG-FEB'!$F$18:$F$516,PROVEEDORES!$D133,'EG-FEB'!R$18:R$516)</f>
        <v>0</v>
      </c>
      <c r="J132" s="159">
        <f>SUMIF('EG-FEB'!$F$18:$F$516,PROVEEDORES!$D133,'EG-FEB'!S$18:S$516)</f>
        <v>0</v>
      </c>
      <c r="K132" s="159" t="str">
        <f t="shared" si="2"/>
        <v/>
      </c>
      <c r="L132" s="146" t="str">
        <f>IF(PROVEEDORES!G133="","",PROVEEDORES!G133)</f>
        <v/>
      </c>
    </row>
    <row r="133" spans="3:12" ht="17.45" customHeight="1" x14ac:dyDescent="0.2">
      <c r="C133" s="158">
        <f t="shared" si="3"/>
        <v>127</v>
      </c>
      <c r="D133" s="146" t="str">
        <f>IF(PROVEEDORES!E134="","",PROVEEDORES!E134)</f>
        <v/>
      </c>
      <c r="E133" s="146" t="str">
        <f>IF(PROVEEDORES!F134="","",PROVEEDORES!F134)</f>
        <v/>
      </c>
      <c r="F133" s="146" t="str">
        <f>IF(PROVEEDORES!D134="","",PROVEEDORES!D134)</f>
        <v/>
      </c>
      <c r="G133" s="159">
        <f>SUMIF('EG-FEB'!$F$18:$F$516,PROVEEDORES!$D134,'EG-FEB'!P$18:P$516)</f>
        <v>0</v>
      </c>
      <c r="H133" s="159">
        <f>SUMIF('EG-FEB'!$F$18:$F$516,PROVEEDORES!$D134,'EG-FEB'!Q$18:Q$516)</f>
        <v>0</v>
      </c>
      <c r="I133" s="159">
        <f>SUMIF('EG-FEB'!$F$18:$F$516,PROVEEDORES!$D134,'EG-FEB'!R$18:R$516)</f>
        <v>0</v>
      </c>
      <c r="J133" s="159">
        <f>SUMIF('EG-FEB'!$F$18:$F$516,PROVEEDORES!$D134,'EG-FEB'!S$18:S$516)</f>
        <v>0</v>
      </c>
      <c r="K133" s="159" t="str">
        <f t="shared" si="2"/>
        <v/>
      </c>
      <c r="L133" s="146" t="str">
        <f>IF(PROVEEDORES!G134="","",PROVEEDORES!G134)</f>
        <v/>
      </c>
    </row>
    <row r="134" spans="3:12" ht="17.45" customHeight="1" x14ac:dyDescent="0.2">
      <c r="C134" s="158">
        <f t="shared" si="3"/>
        <v>128</v>
      </c>
      <c r="D134" s="146" t="str">
        <f>IF(PROVEEDORES!E135="","",PROVEEDORES!E135)</f>
        <v/>
      </c>
      <c r="E134" s="146" t="str">
        <f>IF(PROVEEDORES!F135="","",PROVEEDORES!F135)</f>
        <v/>
      </c>
      <c r="F134" s="146" t="str">
        <f>IF(PROVEEDORES!D135="","",PROVEEDORES!D135)</f>
        <v/>
      </c>
      <c r="G134" s="159">
        <f>SUMIF('EG-FEB'!$F$18:$F$516,PROVEEDORES!$D135,'EG-FEB'!P$18:P$516)</f>
        <v>0</v>
      </c>
      <c r="H134" s="159">
        <f>SUMIF('EG-FEB'!$F$18:$F$516,PROVEEDORES!$D135,'EG-FEB'!Q$18:Q$516)</f>
        <v>0</v>
      </c>
      <c r="I134" s="159">
        <f>SUMIF('EG-FEB'!$F$18:$F$516,PROVEEDORES!$D135,'EG-FEB'!R$18:R$516)</f>
        <v>0</v>
      </c>
      <c r="J134" s="159">
        <f>SUMIF('EG-FEB'!$F$18:$F$516,PROVEEDORES!$D135,'EG-FEB'!S$18:S$516)</f>
        <v>0</v>
      </c>
      <c r="K134" s="159" t="str">
        <f t="shared" si="2"/>
        <v/>
      </c>
      <c r="L134" s="146" t="str">
        <f>IF(PROVEEDORES!G135="","",PROVEEDORES!G135)</f>
        <v/>
      </c>
    </row>
    <row r="135" spans="3:12" ht="17.45" customHeight="1" x14ac:dyDescent="0.2">
      <c r="C135" s="158">
        <f t="shared" si="3"/>
        <v>129</v>
      </c>
      <c r="D135" s="146" t="str">
        <f>IF(PROVEEDORES!E136="","",PROVEEDORES!E136)</f>
        <v/>
      </c>
      <c r="E135" s="146" t="str">
        <f>IF(PROVEEDORES!F136="","",PROVEEDORES!F136)</f>
        <v/>
      </c>
      <c r="F135" s="146" t="str">
        <f>IF(PROVEEDORES!D136="","",PROVEEDORES!D136)</f>
        <v/>
      </c>
      <c r="G135" s="159">
        <f>SUMIF('EG-FEB'!$F$18:$F$516,PROVEEDORES!$D136,'EG-FEB'!P$18:P$516)</f>
        <v>0</v>
      </c>
      <c r="H135" s="159">
        <f>SUMIF('EG-FEB'!$F$18:$F$516,PROVEEDORES!$D136,'EG-FEB'!Q$18:Q$516)</f>
        <v>0</v>
      </c>
      <c r="I135" s="159">
        <f>SUMIF('EG-FEB'!$F$18:$F$516,PROVEEDORES!$D136,'EG-FEB'!R$18:R$516)</f>
        <v>0</v>
      </c>
      <c r="J135" s="159">
        <f>SUMIF('EG-FEB'!$F$18:$F$516,PROVEEDORES!$D136,'EG-FEB'!S$18:S$516)</f>
        <v>0</v>
      </c>
      <c r="K135" s="159" t="str">
        <f t="shared" si="2"/>
        <v/>
      </c>
      <c r="L135" s="146" t="str">
        <f>IF(PROVEEDORES!G136="","",PROVEEDORES!G136)</f>
        <v/>
      </c>
    </row>
    <row r="136" spans="3:12" ht="17.45" customHeight="1" x14ac:dyDescent="0.2">
      <c r="C136" s="158">
        <f t="shared" si="3"/>
        <v>130</v>
      </c>
      <c r="D136" s="146" t="str">
        <f>IF(PROVEEDORES!E137="","",PROVEEDORES!E137)</f>
        <v/>
      </c>
      <c r="E136" s="146" t="str">
        <f>IF(PROVEEDORES!F137="","",PROVEEDORES!F137)</f>
        <v/>
      </c>
      <c r="F136" s="146" t="str">
        <f>IF(PROVEEDORES!D137="","",PROVEEDORES!D137)</f>
        <v/>
      </c>
      <c r="G136" s="159">
        <f>SUMIF('EG-FEB'!$F$18:$F$516,PROVEEDORES!$D137,'EG-FEB'!P$18:P$516)</f>
        <v>0</v>
      </c>
      <c r="H136" s="159">
        <f>SUMIF('EG-FEB'!$F$18:$F$516,PROVEEDORES!$D137,'EG-FEB'!Q$18:Q$516)</f>
        <v>0</v>
      </c>
      <c r="I136" s="159">
        <f>SUMIF('EG-FEB'!$F$18:$F$516,PROVEEDORES!$D137,'EG-FEB'!R$18:R$516)</f>
        <v>0</v>
      </c>
      <c r="J136" s="159">
        <f>SUMIF('EG-FEB'!$F$18:$F$516,PROVEEDORES!$D137,'EG-FEB'!S$18:S$516)</f>
        <v>0</v>
      </c>
      <c r="K136" s="159" t="str">
        <f t="shared" ref="K136:K199" si="4">IF(G136+H136+I136+J136&gt;0,"C/Información","")</f>
        <v/>
      </c>
      <c r="L136" s="146" t="str">
        <f>IF(PROVEEDORES!G137="","",PROVEEDORES!G137)</f>
        <v/>
      </c>
    </row>
    <row r="137" spans="3:12" ht="17.45" customHeight="1" x14ac:dyDescent="0.2">
      <c r="C137" s="158">
        <f t="shared" ref="C137:C200" si="5">C136+1</f>
        <v>131</v>
      </c>
      <c r="D137" s="146" t="str">
        <f>IF(PROVEEDORES!E138="","",PROVEEDORES!E138)</f>
        <v/>
      </c>
      <c r="E137" s="146" t="str">
        <f>IF(PROVEEDORES!F138="","",PROVEEDORES!F138)</f>
        <v/>
      </c>
      <c r="F137" s="146" t="str">
        <f>IF(PROVEEDORES!D138="","",PROVEEDORES!D138)</f>
        <v/>
      </c>
      <c r="G137" s="159">
        <f>SUMIF('EG-FEB'!$F$18:$F$516,PROVEEDORES!$D138,'EG-FEB'!P$18:P$516)</f>
        <v>0</v>
      </c>
      <c r="H137" s="159">
        <f>SUMIF('EG-FEB'!$F$18:$F$516,PROVEEDORES!$D138,'EG-FEB'!Q$18:Q$516)</f>
        <v>0</v>
      </c>
      <c r="I137" s="159">
        <f>SUMIF('EG-FEB'!$F$18:$F$516,PROVEEDORES!$D138,'EG-FEB'!R$18:R$516)</f>
        <v>0</v>
      </c>
      <c r="J137" s="159">
        <f>SUMIF('EG-FEB'!$F$18:$F$516,PROVEEDORES!$D138,'EG-FEB'!S$18:S$516)</f>
        <v>0</v>
      </c>
      <c r="K137" s="159" t="str">
        <f t="shared" si="4"/>
        <v/>
      </c>
      <c r="L137" s="146" t="str">
        <f>IF(PROVEEDORES!G138="","",PROVEEDORES!G138)</f>
        <v/>
      </c>
    </row>
    <row r="138" spans="3:12" ht="17.45" customHeight="1" x14ac:dyDescent="0.2">
      <c r="C138" s="158">
        <f t="shared" si="5"/>
        <v>132</v>
      </c>
      <c r="D138" s="146" t="str">
        <f>IF(PROVEEDORES!E139="","",PROVEEDORES!E139)</f>
        <v/>
      </c>
      <c r="E138" s="146" t="str">
        <f>IF(PROVEEDORES!F139="","",PROVEEDORES!F139)</f>
        <v/>
      </c>
      <c r="F138" s="146" t="str">
        <f>IF(PROVEEDORES!D139="","",PROVEEDORES!D139)</f>
        <v/>
      </c>
      <c r="G138" s="159">
        <f>SUMIF('EG-FEB'!$F$18:$F$516,PROVEEDORES!$D139,'EG-FEB'!P$18:P$516)</f>
        <v>0</v>
      </c>
      <c r="H138" s="159">
        <f>SUMIF('EG-FEB'!$F$18:$F$516,PROVEEDORES!$D139,'EG-FEB'!Q$18:Q$516)</f>
        <v>0</v>
      </c>
      <c r="I138" s="159">
        <f>SUMIF('EG-FEB'!$F$18:$F$516,PROVEEDORES!$D139,'EG-FEB'!R$18:R$516)</f>
        <v>0</v>
      </c>
      <c r="J138" s="159">
        <f>SUMIF('EG-FEB'!$F$18:$F$516,PROVEEDORES!$D139,'EG-FEB'!S$18:S$516)</f>
        <v>0</v>
      </c>
      <c r="K138" s="159" t="str">
        <f t="shared" si="4"/>
        <v/>
      </c>
      <c r="L138" s="146" t="str">
        <f>IF(PROVEEDORES!G139="","",PROVEEDORES!G139)</f>
        <v/>
      </c>
    </row>
    <row r="139" spans="3:12" ht="17.45" customHeight="1" x14ac:dyDescent="0.2">
      <c r="C139" s="158">
        <f t="shared" si="5"/>
        <v>133</v>
      </c>
      <c r="D139" s="146" t="str">
        <f>IF(PROVEEDORES!E140="","",PROVEEDORES!E140)</f>
        <v/>
      </c>
      <c r="E139" s="146" t="str">
        <f>IF(PROVEEDORES!F140="","",PROVEEDORES!F140)</f>
        <v/>
      </c>
      <c r="F139" s="146" t="str">
        <f>IF(PROVEEDORES!D140="","",PROVEEDORES!D140)</f>
        <v/>
      </c>
      <c r="G139" s="159">
        <f>SUMIF('EG-FEB'!$F$18:$F$516,PROVEEDORES!$D140,'EG-FEB'!P$18:P$516)</f>
        <v>0</v>
      </c>
      <c r="H139" s="159">
        <f>SUMIF('EG-FEB'!$F$18:$F$516,PROVEEDORES!$D140,'EG-FEB'!Q$18:Q$516)</f>
        <v>0</v>
      </c>
      <c r="I139" s="159">
        <f>SUMIF('EG-FEB'!$F$18:$F$516,PROVEEDORES!$D140,'EG-FEB'!R$18:R$516)</f>
        <v>0</v>
      </c>
      <c r="J139" s="159">
        <f>SUMIF('EG-FEB'!$F$18:$F$516,PROVEEDORES!$D140,'EG-FEB'!S$18:S$516)</f>
        <v>0</v>
      </c>
      <c r="K139" s="159" t="str">
        <f t="shared" si="4"/>
        <v/>
      </c>
      <c r="L139" s="146" t="str">
        <f>IF(PROVEEDORES!G140="","",PROVEEDORES!G140)</f>
        <v/>
      </c>
    </row>
    <row r="140" spans="3:12" ht="17.45" customHeight="1" x14ac:dyDescent="0.2">
      <c r="C140" s="158">
        <f t="shared" si="5"/>
        <v>134</v>
      </c>
      <c r="D140" s="146" t="str">
        <f>IF(PROVEEDORES!E141="","",PROVEEDORES!E141)</f>
        <v/>
      </c>
      <c r="E140" s="146" t="str">
        <f>IF(PROVEEDORES!F141="","",PROVEEDORES!F141)</f>
        <v/>
      </c>
      <c r="F140" s="146" t="str">
        <f>IF(PROVEEDORES!D141="","",PROVEEDORES!D141)</f>
        <v/>
      </c>
      <c r="G140" s="159">
        <f>SUMIF('EG-FEB'!$F$18:$F$516,PROVEEDORES!$D141,'EG-FEB'!P$18:P$516)</f>
        <v>0</v>
      </c>
      <c r="H140" s="159">
        <f>SUMIF('EG-FEB'!$F$18:$F$516,PROVEEDORES!$D141,'EG-FEB'!Q$18:Q$516)</f>
        <v>0</v>
      </c>
      <c r="I140" s="159">
        <f>SUMIF('EG-FEB'!$F$18:$F$516,PROVEEDORES!$D141,'EG-FEB'!R$18:R$516)</f>
        <v>0</v>
      </c>
      <c r="J140" s="159">
        <f>SUMIF('EG-FEB'!$F$18:$F$516,PROVEEDORES!$D141,'EG-FEB'!S$18:S$516)</f>
        <v>0</v>
      </c>
      <c r="K140" s="159" t="str">
        <f t="shared" si="4"/>
        <v/>
      </c>
      <c r="L140" s="146" t="str">
        <f>IF(PROVEEDORES!G141="","",PROVEEDORES!G141)</f>
        <v/>
      </c>
    </row>
    <row r="141" spans="3:12" ht="17.45" customHeight="1" x14ac:dyDescent="0.2">
      <c r="C141" s="158">
        <f t="shared" si="5"/>
        <v>135</v>
      </c>
      <c r="D141" s="146" t="str">
        <f>IF(PROVEEDORES!E142="","",PROVEEDORES!E142)</f>
        <v/>
      </c>
      <c r="E141" s="146" t="str">
        <f>IF(PROVEEDORES!F142="","",PROVEEDORES!F142)</f>
        <v/>
      </c>
      <c r="F141" s="146" t="str">
        <f>IF(PROVEEDORES!D142="","",PROVEEDORES!D142)</f>
        <v/>
      </c>
      <c r="G141" s="159">
        <f>SUMIF('EG-FEB'!$F$18:$F$516,PROVEEDORES!$D142,'EG-FEB'!P$18:P$516)</f>
        <v>0</v>
      </c>
      <c r="H141" s="159">
        <f>SUMIF('EG-FEB'!$F$18:$F$516,PROVEEDORES!$D142,'EG-FEB'!Q$18:Q$516)</f>
        <v>0</v>
      </c>
      <c r="I141" s="159">
        <f>SUMIF('EG-FEB'!$F$18:$F$516,PROVEEDORES!$D142,'EG-FEB'!R$18:R$516)</f>
        <v>0</v>
      </c>
      <c r="J141" s="159">
        <f>SUMIF('EG-FEB'!$F$18:$F$516,PROVEEDORES!$D142,'EG-FEB'!S$18:S$516)</f>
        <v>0</v>
      </c>
      <c r="K141" s="159" t="str">
        <f t="shared" si="4"/>
        <v/>
      </c>
      <c r="L141" s="146" t="str">
        <f>IF(PROVEEDORES!G142="","",PROVEEDORES!G142)</f>
        <v/>
      </c>
    </row>
    <row r="142" spans="3:12" ht="17.45" customHeight="1" x14ac:dyDescent="0.2">
      <c r="C142" s="158">
        <f t="shared" si="5"/>
        <v>136</v>
      </c>
      <c r="D142" s="146" t="str">
        <f>IF(PROVEEDORES!E143="","",PROVEEDORES!E143)</f>
        <v/>
      </c>
      <c r="E142" s="146" t="str">
        <f>IF(PROVEEDORES!F143="","",PROVEEDORES!F143)</f>
        <v/>
      </c>
      <c r="F142" s="146" t="str">
        <f>IF(PROVEEDORES!D143="","",PROVEEDORES!D143)</f>
        <v/>
      </c>
      <c r="G142" s="159">
        <f>SUMIF('EG-FEB'!$F$18:$F$516,PROVEEDORES!$D143,'EG-FEB'!P$18:P$516)</f>
        <v>0</v>
      </c>
      <c r="H142" s="159">
        <f>SUMIF('EG-FEB'!$F$18:$F$516,PROVEEDORES!$D143,'EG-FEB'!Q$18:Q$516)</f>
        <v>0</v>
      </c>
      <c r="I142" s="159">
        <f>SUMIF('EG-FEB'!$F$18:$F$516,PROVEEDORES!$D143,'EG-FEB'!R$18:R$516)</f>
        <v>0</v>
      </c>
      <c r="J142" s="159">
        <f>SUMIF('EG-FEB'!$F$18:$F$516,PROVEEDORES!$D143,'EG-FEB'!S$18:S$516)</f>
        <v>0</v>
      </c>
      <c r="K142" s="159" t="str">
        <f t="shared" si="4"/>
        <v/>
      </c>
      <c r="L142" s="146" t="str">
        <f>IF(PROVEEDORES!G143="","",PROVEEDORES!G143)</f>
        <v/>
      </c>
    </row>
    <row r="143" spans="3:12" ht="17.45" customHeight="1" x14ac:dyDescent="0.2">
      <c r="C143" s="158">
        <f t="shared" si="5"/>
        <v>137</v>
      </c>
      <c r="D143" s="146" t="str">
        <f>IF(PROVEEDORES!E144="","",PROVEEDORES!E144)</f>
        <v/>
      </c>
      <c r="E143" s="146" t="str">
        <f>IF(PROVEEDORES!F144="","",PROVEEDORES!F144)</f>
        <v/>
      </c>
      <c r="F143" s="146" t="str">
        <f>IF(PROVEEDORES!D144="","",PROVEEDORES!D144)</f>
        <v/>
      </c>
      <c r="G143" s="159">
        <f>SUMIF('EG-FEB'!$F$18:$F$516,PROVEEDORES!$D144,'EG-FEB'!P$18:P$516)</f>
        <v>0</v>
      </c>
      <c r="H143" s="159">
        <f>SUMIF('EG-FEB'!$F$18:$F$516,PROVEEDORES!$D144,'EG-FEB'!Q$18:Q$516)</f>
        <v>0</v>
      </c>
      <c r="I143" s="159">
        <f>SUMIF('EG-FEB'!$F$18:$F$516,PROVEEDORES!$D144,'EG-FEB'!R$18:R$516)</f>
        <v>0</v>
      </c>
      <c r="J143" s="159">
        <f>SUMIF('EG-FEB'!$F$18:$F$516,PROVEEDORES!$D144,'EG-FEB'!S$18:S$516)</f>
        <v>0</v>
      </c>
      <c r="K143" s="159" t="str">
        <f t="shared" si="4"/>
        <v/>
      </c>
      <c r="L143" s="146" t="str">
        <f>IF(PROVEEDORES!G144="","",PROVEEDORES!G144)</f>
        <v/>
      </c>
    </row>
    <row r="144" spans="3:12" ht="17.45" customHeight="1" x14ac:dyDescent="0.2">
      <c r="C144" s="158">
        <f t="shared" si="5"/>
        <v>138</v>
      </c>
      <c r="D144" s="146" t="str">
        <f>IF(PROVEEDORES!E145="","",PROVEEDORES!E145)</f>
        <v/>
      </c>
      <c r="E144" s="146" t="str">
        <f>IF(PROVEEDORES!F145="","",PROVEEDORES!F145)</f>
        <v/>
      </c>
      <c r="F144" s="146" t="str">
        <f>IF(PROVEEDORES!D145="","",PROVEEDORES!D145)</f>
        <v/>
      </c>
      <c r="G144" s="159">
        <f>SUMIF('EG-FEB'!$F$18:$F$516,PROVEEDORES!$D145,'EG-FEB'!P$18:P$516)</f>
        <v>0</v>
      </c>
      <c r="H144" s="159">
        <f>SUMIF('EG-FEB'!$F$18:$F$516,PROVEEDORES!$D145,'EG-FEB'!Q$18:Q$516)</f>
        <v>0</v>
      </c>
      <c r="I144" s="159">
        <f>SUMIF('EG-FEB'!$F$18:$F$516,PROVEEDORES!$D145,'EG-FEB'!R$18:R$516)</f>
        <v>0</v>
      </c>
      <c r="J144" s="159">
        <f>SUMIF('EG-FEB'!$F$18:$F$516,PROVEEDORES!$D145,'EG-FEB'!S$18:S$516)</f>
        <v>0</v>
      </c>
      <c r="K144" s="159" t="str">
        <f t="shared" si="4"/>
        <v/>
      </c>
      <c r="L144" s="146" t="str">
        <f>IF(PROVEEDORES!G145="","",PROVEEDORES!G145)</f>
        <v/>
      </c>
    </row>
    <row r="145" spans="3:12" ht="17.45" customHeight="1" x14ac:dyDescent="0.2">
      <c r="C145" s="158">
        <f t="shared" si="5"/>
        <v>139</v>
      </c>
      <c r="D145" s="146" t="str">
        <f>IF(PROVEEDORES!E146="","",PROVEEDORES!E146)</f>
        <v/>
      </c>
      <c r="E145" s="146" t="str">
        <f>IF(PROVEEDORES!F146="","",PROVEEDORES!F146)</f>
        <v/>
      </c>
      <c r="F145" s="146" t="str">
        <f>IF(PROVEEDORES!D146="","",PROVEEDORES!D146)</f>
        <v/>
      </c>
      <c r="G145" s="159">
        <f>SUMIF('EG-FEB'!$F$18:$F$516,PROVEEDORES!$D146,'EG-FEB'!P$18:P$516)</f>
        <v>0</v>
      </c>
      <c r="H145" s="159">
        <f>SUMIF('EG-FEB'!$F$18:$F$516,PROVEEDORES!$D146,'EG-FEB'!Q$18:Q$516)</f>
        <v>0</v>
      </c>
      <c r="I145" s="159">
        <f>SUMIF('EG-FEB'!$F$18:$F$516,PROVEEDORES!$D146,'EG-FEB'!R$18:R$516)</f>
        <v>0</v>
      </c>
      <c r="J145" s="159">
        <f>SUMIF('EG-FEB'!$F$18:$F$516,PROVEEDORES!$D146,'EG-FEB'!S$18:S$516)</f>
        <v>0</v>
      </c>
      <c r="K145" s="159" t="str">
        <f t="shared" si="4"/>
        <v/>
      </c>
      <c r="L145" s="146" t="str">
        <f>IF(PROVEEDORES!G146="","",PROVEEDORES!G146)</f>
        <v/>
      </c>
    </row>
    <row r="146" spans="3:12" ht="17.45" customHeight="1" x14ac:dyDescent="0.2">
      <c r="C146" s="158">
        <f t="shared" si="5"/>
        <v>140</v>
      </c>
      <c r="D146" s="146" t="str">
        <f>IF(PROVEEDORES!E147="","",PROVEEDORES!E147)</f>
        <v/>
      </c>
      <c r="E146" s="146" t="str">
        <f>IF(PROVEEDORES!F147="","",PROVEEDORES!F147)</f>
        <v/>
      </c>
      <c r="F146" s="146" t="str">
        <f>IF(PROVEEDORES!D147="","",PROVEEDORES!D147)</f>
        <v/>
      </c>
      <c r="G146" s="159">
        <f>SUMIF('EG-FEB'!$F$18:$F$516,PROVEEDORES!$D147,'EG-FEB'!P$18:P$516)</f>
        <v>0</v>
      </c>
      <c r="H146" s="159">
        <f>SUMIF('EG-FEB'!$F$18:$F$516,PROVEEDORES!$D147,'EG-FEB'!Q$18:Q$516)</f>
        <v>0</v>
      </c>
      <c r="I146" s="159">
        <f>SUMIF('EG-FEB'!$F$18:$F$516,PROVEEDORES!$D147,'EG-FEB'!R$18:R$516)</f>
        <v>0</v>
      </c>
      <c r="J146" s="159">
        <f>SUMIF('EG-FEB'!$F$18:$F$516,PROVEEDORES!$D147,'EG-FEB'!S$18:S$516)</f>
        <v>0</v>
      </c>
      <c r="K146" s="159" t="str">
        <f t="shared" si="4"/>
        <v/>
      </c>
      <c r="L146" s="146" t="str">
        <f>IF(PROVEEDORES!G147="","",PROVEEDORES!G147)</f>
        <v/>
      </c>
    </row>
    <row r="147" spans="3:12" ht="17.45" customHeight="1" x14ac:dyDescent="0.2">
      <c r="C147" s="158">
        <f t="shared" si="5"/>
        <v>141</v>
      </c>
      <c r="D147" s="146" t="str">
        <f>IF(PROVEEDORES!E148="","",PROVEEDORES!E148)</f>
        <v/>
      </c>
      <c r="E147" s="146" t="str">
        <f>IF(PROVEEDORES!F148="","",PROVEEDORES!F148)</f>
        <v/>
      </c>
      <c r="F147" s="146" t="str">
        <f>IF(PROVEEDORES!D148="","",PROVEEDORES!D148)</f>
        <v/>
      </c>
      <c r="G147" s="159">
        <f>SUMIF('EG-FEB'!$F$18:$F$516,PROVEEDORES!$D148,'EG-FEB'!P$18:P$516)</f>
        <v>0</v>
      </c>
      <c r="H147" s="159">
        <f>SUMIF('EG-FEB'!$F$18:$F$516,PROVEEDORES!$D148,'EG-FEB'!Q$18:Q$516)</f>
        <v>0</v>
      </c>
      <c r="I147" s="159">
        <f>SUMIF('EG-FEB'!$F$18:$F$516,PROVEEDORES!$D148,'EG-FEB'!R$18:R$516)</f>
        <v>0</v>
      </c>
      <c r="J147" s="159">
        <f>SUMIF('EG-FEB'!$F$18:$F$516,PROVEEDORES!$D148,'EG-FEB'!S$18:S$516)</f>
        <v>0</v>
      </c>
      <c r="K147" s="159" t="str">
        <f t="shared" si="4"/>
        <v/>
      </c>
      <c r="L147" s="146" t="str">
        <f>IF(PROVEEDORES!G148="","",PROVEEDORES!G148)</f>
        <v/>
      </c>
    </row>
    <row r="148" spans="3:12" ht="17.45" customHeight="1" x14ac:dyDescent="0.2">
      <c r="C148" s="158">
        <f t="shared" si="5"/>
        <v>142</v>
      </c>
      <c r="D148" s="146" t="str">
        <f>IF(PROVEEDORES!E149="","",PROVEEDORES!E149)</f>
        <v/>
      </c>
      <c r="E148" s="146" t="str">
        <f>IF(PROVEEDORES!F149="","",PROVEEDORES!F149)</f>
        <v/>
      </c>
      <c r="F148" s="146" t="str">
        <f>IF(PROVEEDORES!D149="","",PROVEEDORES!D149)</f>
        <v/>
      </c>
      <c r="G148" s="159">
        <f>SUMIF('EG-FEB'!$F$18:$F$516,PROVEEDORES!$D149,'EG-FEB'!P$18:P$516)</f>
        <v>0</v>
      </c>
      <c r="H148" s="159">
        <f>SUMIF('EG-FEB'!$F$18:$F$516,PROVEEDORES!$D149,'EG-FEB'!Q$18:Q$516)</f>
        <v>0</v>
      </c>
      <c r="I148" s="159">
        <f>SUMIF('EG-FEB'!$F$18:$F$516,PROVEEDORES!$D149,'EG-FEB'!R$18:R$516)</f>
        <v>0</v>
      </c>
      <c r="J148" s="159">
        <f>SUMIF('EG-FEB'!$F$18:$F$516,PROVEEDORES!$D149,'EG-FEB'!S$18:S$516)</f>
        <v>0</v>
      </c>
      <c r="K148" s="159" t="str">
        <f t="shared" si="4"/>
        <v/>
      </c>
      <c r="L148" s="146" t="str">
        <f>IF(PROVEEDORES!G149="","",PROVEEDORES!G149)</f>
        <v/>
      </c>
    </row>
    <row r="149" spans="3:12" ht="17.45" customHeight="1" x14ac:dyDescent="0.2">
      <c r="C149" s="158">
        <f t="shared" si="5"/>
        <v>143</v>
      </c>
      <c r="D149" s="146" t="str">
        <f>IF(PROVEEDORES!E150="","",PROVEEDORES!E150)</f>
        <v/>
      </c>
      <c r="E149" s="146" t="str">
        <f>IF(PROVEEDORES!F150="","",PROVEEDORES!F150)</f>
        <v/>
      </c>
      <c r="F149" s="146" t="str">
        <f>IF(PROVEEDORES!D150="","",PROVEEDORES!D150)</f>
        <v/>
      </c>
      <c r="G149" s="159">
        <f>SUMIF('EG-FEB'!$F$18:$F$516,PROVEEDORES!$D150,'EG-FEB'!P$18:P$516)</f>
        <v>0</v>
      </c>
      <c r="H149" s="159">
        <f>SUMIF('EG-FEB'!$F$18:$F$516,PROVEEDORES!$D150,'EG-FEB'!Q$18:Q$516)</f>
        <v>0</v>
      </c>
      <c r="I149" s="159">
        <f>SUMIF('EG-FEB'!$F$18:$F$516,PROVEEDORES!$D150,'EG-FEB'!R$18:R$516)</f>
        <v>0</v>
      </c>
      <c r="J149" s="159">
        <f>SUMIF('EG-FEB'!$F$18:$F$516,PROVEEDORES!$D150,'EG-FEB'!S$18:S$516)</f>
        <v>0</v>
      </c>
      <c r="K149" s="159" t="str">
        <f t="shared" si="4"/>
        <v/>
      </c>
      <c r="L149" s="146" t="str">
        <f>IF(PROVEEDORES!G150="","",PROVEEDORES!G150)</f>
        <v/>
      </c>
    </row>
    <row r="150" spans="3:12" ht="17.45" customHeight="1" x14ac:dyDescent="0.2">
      <c r="C150" s="158">
        <f t="shared" si="5"/>
        <v>144</v>
      </c>
      <c r="D150" s="146" t="str">
        <f>IF(PROVEEDORES!E151="","",PROVEEDORES!E151)</f>
        <v/>
      </c>
      <c r="E150" s="146" t="str">
        <f>IF(PROVEEDORES!F151="","",PROVEEDORES!F151)</f>
        <v/>
      </c>
      <c r="F150" s="146" t="str">
        <f>IF(PROVEEDORES!D151="","",PROVEEDORES!D151)</f>
        <v/>
      </c>
      <c r="G150" s="159">
        <f>SUMIF('EG-FEB'!$F$18:$F$516,PROVEEDORES!$D151,'EG-FEB'!P$18:P$516)</f>
        <v>0</v>
      </c>
      <c r="H150" s="159">
        <f>SUMIF('EG-FEB'!$F$18:$F$516,PROVEEDORES!$D151,'EG-FEB'!Q$18:Q$516)</f>
        <v>0</v>
      </c>
      <c r="I150" s="159">
        <f>SUMIF('EG-FEB'!$F$18:$F$516,PROVEEDORES!$D151,'EG-FEB'!R$18:R$516)</f>
        <v>0</v>
      </c>
      <c r="J150" s="159">
        <f>SUMIF('EG-FEB'!$F$18:$F$516,PROVEEDORES!$D151,'EG-FEB'!S$18:S$516)</f>
        <v>0</v>
      </c>
      <c r="K150" s="159" t="str">
        <f t="shared" si="4"/>
        <v/>
      </c>
      <c r="L150" s="146" t="str">
        <f>IF(PROVEEDORES!G151="","",PROVEEDORES!G151)</f>
        <v/>
      </c>
    </row>
    <row r="151" spans="3:12" ht="17.45" customHeight="1" x14ac:dyDescent="0.2">
      <c r="C151" s="158">
        <f t="shared" si="5"/>
        <v>145</v>
      </c>
      <c r="D151" s="146" t="str">
        <f>IF(PROVEEDORES!E152="","",PROVEEDORES!E152)</f>
        <v/>
      </c>
      <c r="E151" s="146" t="str">
        <f>IF(PROVEEDORES!F152="","",PROVEEDORES!F152)</f>
        <v/>
      </c>
      <c r="F151" s="146" t="str">
        <f>IF(PROVEEDORES!D152="","",PROVEEDORES!D152)</f>
        <v/>
      </c>
      <c r="G151" s="159">
        <f>SUMIF('EG-FEB'!$F$18:$F$516,PROVEEDORES!$D152,'EG-FEB'!P$18:P$516)</f>
        <v>0</v>
      </c>
      <c r="H151" s="159">
        <f>SUMIF('EG-FEB'!$F$18:$F$516,PROVEEDORES!$D152,'EG-FEB'!Q$18:Q$516)</f>
        <v>0</v>
      </c>
      <c r="I151" s="159">
        <f>SUMIF('EG-FEB'!$F$18:$F$516,PROVEEDORES!$D152,'EG-FEB'!R$18:R$516)</f>
        <v>0</v>
      </c>
      <c r="J151" s="159">
        <f>SUMIF('EG-FEB'!$F$18:$F$516,PROVEEDORES!$D152,'EG-FEB'!S$18:S$516)</f>
        <v>0</v>
      </c>
      <c r="K151" s="159" t="str">
        <f t="shared" si="4"/>
        <v/>
      </c>
      <c r="L151" s="146" t="str">
        <f>IF(PROVEEDORES!G152="","",PROVEEDORES!G152)</f>
        <v/>
      </c>
    </row>
    <row r="152" spans="3:12" ht="17.45" customHeight="1" x14ac:dyDescent="0.2">
      <c r="C152" s="158">
        <f t="shared" si="5"/>
        <v>146</v>
      </c>
      <c r="D152" s="146" t="str">
        <f>IF(PROVEEDORES!E153="","",PROVEEDORES!E153)</f>
        <v/>
      </c>
      <c r="E152" s="146" t="str">
        <f>IF(PROVEEDORES!F153="","",PROVEEDORES!F153)</f>
        <v/>
      </c>
      <c r="F152" s="146" t="str">
        <f>IF(PROVEEDORES!D153="","",PROVEEDORES!D153)</f>
        <v/>
      </c>
      <c r="G152" s="159">
        <f>SUMIF('EG-FEB'!$F$18:$F$516,PROVEEDORES!$D153,'EG-FEB'!P$18:P$516)</f>
        <v>0</v>
      </c>
      <c r="H152" s="159">
        <f>SUMIF('EG-FEB'!$F$18:$F$516,PROVEEDORES!$D153,'EG-FEB'!Q$18:Q$516)</f>
        <v>0</v>
      </c>
      <c r="I152" s="159">
        <f>SUMIF('EG-FEB'!$F$18:$F$516,PROVEEDORES!$D153,'EG-FEB'!R$18:R$516)</f>
        <v>0</v>
      </c>
      <c r="J152" s="159">
        <f>SUMIF('EG-FEB'!$F$18:$F$516,PROVEEDORES!$D153,'EG-FEB'!S$18:S$516)</f>
        <v>0</v>
      </c>
      <c r="K152" s="159" t="str">
        <f t="shared" si="4"/>
        <v/>
      </c>
      <c r="L152" s="146" t="str">
        <f>IF(PROVEEDORES!G153="","",PROVEEDORES!G153)</f>
        <v/>
      </c>
    </row>
    <row r="153" spans="3:12" ht="17.45" customHeight="1" x14ac:dyDescent="0.2">
      <c r="C153" s="158">
        <f t="shared" si="5"/>
        <v>147</v>
      </c>
      <c r="D153" s="146" t="str">
        <f>IF(PROVEEDORES!E154="","",PROVEEDORES!E154)</f>
        <v/>
      </c>
      <c r="E153" s="146" t="str">
        <f>IF(PROVEEDORES!F154="","",PROVEEDORES!F154)</f>
        <v/>
      </c>
      <c r="F153" s="146" t="str">
        <f>IF(PROVEEDORES!D154="","",PROVEEDORES!D154)</f>
        <v/>
      </c>
      <c r="G153" s="159">
        <f>SUMIF('EG-FEB'!$F$18:$F$516,PROVEEDORES!$D154,'EG-FEB'!P$18:P$516)</f>
        <v>0</v>
      </c>
      <c r="H153" s="159">
        <f>SUMIF('EG-FEB'!$F$18:$F$516,PROVEEDORES!$D154,'EG-FEB'!Q$18:Q$516)</f>
        <v>0</v>
      </c>
      <c r="I153" s="159">
        <f>SUMIF('EG-FEB'!$F$18:$F$516,PROVEEDORES!$D154,'EG-FEB'!R$18:R$516)</f>
        <v>0</v>
      </c>
      <c r="J153" s="159">
        <f>SUMIF('EG-FEB'!$F$18:$F$516,PROVEEDORES!$D154,'EG-FEB'!S$18:S$516)</f>
        <v>0</v>
      </c>
      <c r="K153" s="159" t="str">
        <f t="shared" si="4"/>
        <v/>
      </c>
      <c r="L153" s="146" t="str">
        <f>IF(PROVEEDORES!G154="","",PROVEEDORES!G154)</f>
        <v/>
      </c>
    </row>
    <row r="154" spans="3:12" ht="17.45" customHeight="1" x14ac:dyDescent="0.2">
      <c r="C154" s="158">
        <f t="shared" si="5"/>
        <v>148</v>
      </c>
      <c r="D154" s="146" t="str">
        <f>IF(PROVEEDORES!E155="","",PROVEEDORES!E155)</f>
        <v/>
      </c>
      <c r="E154" s="146" t="str">
        <f>IF(PROVEEDORES!F155="","",PROVEEDORES!F155)</f>
        <v/>
      </c>
      <c r="F154" s="146" t="str">
        <f>IF(PROVEEDORES!D155="","",PROVEEDORES!D155)</f>
        <v/>
      </c>
      <c r="G154" s="159">
        <f>SUMIF('EG-FEB'!$F$18:$F$516,PROVEEDORES!$D155,'EG-FEB'!P$18:P$516)</f>
        <v>0</v>
      </c>
      <c r="H154" s="159">
        <f>SUMIF('EG-FEB'!$F$18:$F$516,PROVEEDORES!$D155,'EG-FEB'!Q$18:Q$516)</f>
        <v>0</v>
      </c>
      <c r="I154" s="159">
        <f>SUMIF('EG-FEB'!$F$18:$F$516,PROVEEDORES!$D155,'EG-FEB'!R$18:R$516)</f>
        <v>0</v>
      </c>
      <c r="J154" s="159">
        <f>SUMIF('EG-FEB'!$F$18:$F$516,PROVEEDORES!$D155,'EG-FEB'!S$18:S$516)</f>
        <v>0</v>
      </c>
      <c r="K154" s="159" t="str">
        <f t="shared" si="4"/>
        <v/>
      </c>
      <c r="L154" s="146" t="str">
        <f>IF(PROVEEDORES!G155="","",PROVEEDORES!G155)</f>
        <v/>
      </c>
    </row>
    <row r="155" spans="3:12" ht="17.45" customHeight="1" x14ac:dyDescent="0.2">
      <c r="C155" s="158">
        <f t="shared" si="5"/>
        <v>149</v>
      </c>
      <c r="D155" s="146" t="str">
        <f>IF(PROVEEDORES!E156="","",PROVEEDORES!E156)</f>
        <v/>
      </c>
      <c r="E155" s="146" t="str">
        <f>IF(PROVEEDORES!F156="","",PROVEEDORES!F156)</f>
        <v/>
      </c>
      <c r="F155" s="146" t="str">
        <f>IF(PROVEEDORES!D156="","",PROVEEDORES!D156)</f>
        <v/>
      </c>
      <c r="G155" s="159">
        <f>SUMIF('EG-FEB'!$F$18:$F$516,PROVEEDORES!$D156,'EG-FEB'!P$18:P$516)</f>
        <v>0</v>
      </c>
      <c r="H155" s="159">
        <f>SUMIF('EG-FEB'!$F$18:$F$516,PROVEEDORES!$D156,'EG-FEB'!Q$18:Q$516)</f>
        <v>0</v>
      </c>
      <c r="I155" s="159">
        <f>SUMIF('EG-FEB'!$F$18:$F$516,PROVEEDORES!$D156,'EG-FEB'!R$18:R$516)</f>
        <v>0</v>
      </c>
      <c r="J155" s="159">
        <f>SUMIF('EG-FEB'!$F$18:$F$516,PROVEEDORES!$D156,'EG-FEB'!S$18:S$516)</f>
        <v>0</v>
      </c>
      <c r="K155" s="159" t="str">
        <f t="shared" si="4"/>
        <v/>
      </c>
      <c r="L155" s="146" t="str">
        <f>IF(PROVEEDORES!G156="","",PROVEEDORES!G156)</f>
        <v/>
      </c>
    </row>
    <row r="156" spans="3:12" ht="17.45" customHeight="1" x14ac:dyDescent="0.2">
      <c r="C156" s="158">
        <f t="shared" si="5"/>
        <v>150</v>
      </c>
      <c r="D156" s="146" t="str">
        <f>IF(PROVEEDORES!E157="","",PROVEEDORES!E157)</f>
        <v/>
      </c>
      <c r="E156" s="146" t="str">
        <f>IF(PROVEEDORES!F157="","",PROVEEDORES!F157)</f>
        <v/>
      </c>
      <c r="F156" s="146" t="str">
        <f>IF(PROVEEDORES!D157="","",PROVEEDORES!D157)</f>
        <v/>
      </c>
      <c r="G156" s="159">
        <f>SUMIF('EG-FEB'!$F$18:$F$516,PROVEEDORES!$D157,'EG-FEB'!P$18:P$516)</f>
        <v>0</v>
      </c>
      <c r="H156" s="159">
        <f>SUMIF('EG-FEB'!$F$18:$F$516,PROVEEDORES!$D157,'EG-FEB'!Q$18:Q$516)</f>
        <v>0</v>
      </c>
      <c r="I156" s="159">
        <f>SUMIF('EG-FEB'!$F$18:$F$516,PROVEEDORES!$D157,'EG-FEB'!R$18:R$516)</f>
        <v>0</v>
      </c>
      <c r="J156" s="159">
        <f>SUMIF('EG-FEB'!$F$18:$F$516,PROVEEDORES!$D157,'EG-FEB'!S$18:S$516)</f>
        <v>0</v>
      </c>
      <c r="K156" s="159" t="str">
        <f t="shared" si="4"/>
        <v/>
      </c>
      <c r="L156" s="146" t="str">
        <f>IF(PROVEEDORES!G157="","",PROVEEDORES!G157)</f>
        <v/>
      </c>
    </row>
    <row r="157" spans="3:12" ht="17.45" customHeight="1" x14ac:dyDescent="0.2">
      <c r="C157" s="158">
        <f t="shared" si="5"/>
        <v>151</v>
      </c>
      <c r="D157" s="146" t="str">
        <f>IF(PROVEEDORES!E158="","",PROVEEDORES!E158)</f>
        <v/>
      </c>
      <c r="E157" s="146" t="str">
        <f>IF(PROVEEDORES!F158="","",PROVEEDORES!F158)</f>
        <v/>
      </c>
      <c r="F157" s="146" t="str">
        <f>IF(PROVEEDORES!D158="","",PROVEEDORES!D158)</f>
        <v/>
      </c>
      <c r="G157" s="159">
        <f>SUMIF('EG-FEB'!$F$18:$F$516,PROVEEDORES!$D158,'EG-FEB'!P$18:P$516)</f>
        <v>0</v>
      </c>
      <c r="H157" s="159">
        <f>SUMIF('EG-FEB'!$F$18:$F$516,PROVEEDORES!$D158,'EG-FEB'!Q$18:Q$516)</f>
        <v>0</v>
      </c>
      <c r="I157" s="159">
        <f>SUMIF('EG-FEB'!$F$18:$F$516,PROVEEDORES!$D158,'EG-FEB'!R$18:R$516)</f>
        <v>0</v>
      </c>
      <c r="J157" s="159">
        <f>SUMIF('EG-FEB'!$F$18:$F$516,PROVEEDORES!$D158,'EG-FEB'!S$18:S$516)</f>
        <v>0</v>
      </c>
      <c r="K157" s="159" t="str">
        <f t="shared" si="4"/>
        <v/>
      </c>
      <c r="L157" s="146" t="str">
        <f>IF(PROVEEDORES!G158="","",PROVEEDORES!G158)</f>
        <v/>
      </c>
    </row>
    <row r="158" spans="3:12" ht="17.45" customHeight="1" x14ac:dyDescent="0.2">
      <c r="C158" s="158">
        <f t="shared" si="5"/>
        <v>152</v>
      </c>
      <c r="D158" s="146" t="str">
        <f>IF(PROVEEDORES!E159="","",PROVEEDORES!E159)</f>
        <v/>
      </c>
      <c r="E158" s="146" t="str">
        <f>IF(PROVEEDORES!F159="","",PROVEEDORES!F159)</f>
        <v/>
      </c>
      <c r="F158" s="146" t="str">
        <f>IF(PROVEEDORES!D159="","",PROVEEDORES!D159)</f>
        <v/>
      </c>
      <c r="G158" s="159">
        <f>SUMIF('EG-FEB'!$F$18:$F$516,PROVEEDORES!$D159,'EG-FEB'!P$18:P$516)</f>
        <v>0</v>
      </c>
      <c r="H158" s="159">
        <f>SUMIF('EG-FEB'!$F$18:$F$516,PROVEEDORES!$D159,'EG-FEB'!Q$18:Q$516)</f>
        <v>0</v>
      </c>
      <c r="I158" s="159">
        <f>SUMIF('EG-FEB'!$F$18:$F$516,PROVEEDORES!$D159,'EG-FEB'!R$18:R$516)</f>
        <v>0</v>
      </c>
      <c r="J158" s="159">
        <f>SUMIF('EG-FEB'!$F$18:$F$516,PROVEEDORES!$D159,'EG-FEB'!S$18:S$516)</f>
        <v>0</v>
      </c>
      <c r="K158" s="159" t="str">
        <f t="shared" si="4"/>
        <v/>
      </c>
      <c r="L158" s="146" t="str">
        <f>IF(PROVEEDORES!G159="","",PROVEEDORES!G159)</f>
        <v/>
      </c>
    </row>
    <row r="159" spans="3:12" ht="17.45" customHeight="1" x14ac:dyDescent="0.2">
      <c r="C159" s="158">
        <f t="shared" si="5"/>
        <v>153</v>
      </c>
      <c r="D159" s="146" t="str">
        <f>IF(PROVEEDORES!E160="","",PROVEEDORES!E160)</f>
        <v/>
      </c>
      <c r="E159" s="146" t="str">
        <f>IF(PROVEEDORES!F160="","",PROVEEDORES!F160)</f>
        <v/>
      </c>
      <c r="F159" s="146" t="str">
        <f>IF(PROVEEDORES!D160="","",PROVEEDORES!D160)</f>
        <v/>
      </c>
      <c r="G159" s="159">
        <f>SUMIF('EG-FEB'!$F$18:$F$516,PROVEEDORES!$D160,'EG-FEB'!P$18:P$516)</f>
        <v>0</v>
      </c>
      <c r="H159" s="159">
        <f>SUMIF('EG-FEB'!$F$18:$F$516,PROVEEDORES!$D160,'EG-FEB'!Q$18:Q$516)</f>
        <v>0</v>
      </c>
      <c r="I159" s="159">
        <f>SUMIF('EG-FEB'!$F$18:$F$516,PROVEEDORES!$D160,'EG-FEB'!R$18:R$516)</f>
        <v>0</v>
      </c>
      <c r="J159" s="159">
        <f>SUMIF('EG-FEB'!$F$18:$F$516,PROVEEDORES!$D160,'EG-FEB'!S$18:S$516)</f>
        <v>0</v>
      </c>
      <c r="K159" s="159" t="str">
        <f t="shared" si="4"/>
        <v/>
      </c>
      <c r="L159" s="146" t="str">
        <f>IF(PROVEEDORES!G160="","",PROVEEDORES!G160)</f>
        <v/>
      </c>
    </row>
    <row r="160" spans="3:12" ht="17.45" customHeight="1" x14ac:dyDescent="0.2">
      <c r="C160" s="158">
        <f t="shared" si="5"/>
        <v>154</v>
      </c>
      <c r="D160" s="146" t="str">
        <f>IF(PROVEEDORES!E161="","",PROVEEDORES!E161)</f>
        <v/>
      </c>
      <c r="E160" s="146" t="str">
        <f>IF(PROVEEDORES!F161="","",PROVEEDORES!F161)</f>
        <v/>
      </c>
      <c r="F160" s="146" t="str">
        <f>IF(PROVEEDORES!D161="","",PROVEEDORES!D161)</f>
        <v/>
      </c>
      <c r="G160" s="159">
        <f>SUMIF('EG-FEB'!$F$18:$F$516,PROVEEDORES!$D161,'EG-FEB'!P$18:P$516)</f>
        <v>0</v>
      </c>
      <c r="H160" s="159">
        <f>SUMIF('EG-FEB'!$F$18:$F$516,PROVEEDORES!$D161,'EG-FEB'!Q$18:Q$516)</f>
        <v>0</v>
      </c>
      <c r="I160" s="159">
        <f>SUMIF('EG-FEB'!$F$18:$F$516,PROVEEDORES!$D161,'EG-FEB'!R$18:R$516)</f>
        <v>0</v>
      </c>
      <c r="J160" s="159">
        <f>SUMIF('EG-FEB'!$F$18:$F$516,PROVEEDORES!$D161,'EG-FEB'!S$18:S$516)</f>
        <v>0</v>
      </c>
      <c r="K160" s="159" t="str">
        <f t="shared" si="4"/>
        <v/>
      </c>
      <c r="L160" s="146" t="str">
        <f>IF(PROVEEDORES!G161="","",PROVEEDORES!G161)</f>
        <v/>
      </c>
    </row>
    <row r="161" spans="3:12" ht="17.45" customHeight="1" x14ac:dyDescent="0.2">
      <c r="C161" s="158">
        <f t="shared" si="5"/>
        <v>155</v>
      </c>
      <c r="D161" s="146" t="str">
        <f>IF(PROVEEDORES!E162="","",PROVEEDORES!E162)</f>
        <v/>
      </c>
      <c r="E161" s="146" t="str">
        <f>IF(PROVEEDORES!F162="","",PROVEEDORES!F162)</f>
        <v/>
      </c>
      <c r="F161" s="146" t="str">
        <f>IF(PROVEEDORES!D162="","",PROVEEDORES!D162)</f>
        <v/>
      </c>
      <c r="G161" s="159">
        <f>SUMIF('EG-FEB'!$F$18:$F$516,PROVEEDORES!$D162,'EG-FEB'!P$18:P$516)</f>
        <v>0</v>
      </c>
      <c r="H161" s="159">
        <f>SUMIF('EG-FEB'!$F$18:$F$516,PROVEEDORES!$D162,'EG-FEB'!Q$18:Q$516)</f>
        <v>0</v>
      </c>
      <c r="I161" s="159">
        <f>SUMIF('EG-FEB'!$F$18:$F$516,PROVEEDORES!$D162,'EG-FEB'!R$18:R$516)</f>
        <v>0</v>
      </c>
      <c r="J161" s="159">
        <f>SUMIF('EG-FEB'!$F$18:$F$516,PROVEEDORES!$D162,'EG-FEB'!S$18:S$516)</f>
        <v>0</v>
      </c>
      <c r="K161" s="159" t="str">
        <f t="shared" si="4"/>
        <v/>
      </c>
      <c r="L161" s="146" t="str">
        <f>IF(PROVEEDORES!G162="","",PROVEEDORES!G162)</f>
        <v/>
      </c>
    </row>
    <row r="162" spans="3:12" ht="17.45" customHeight="1" x14ac:dyDescent="0.2">
      <c r="C162" s="158">
        <f t="shared" si="5"/>
        <v>156</v>
      </c>
      <c r="D162" s="146" t="str">
        <f>IF(PROVEEDORES!E163="","",PROVEEDORES!E163)</f>
        <v/>
      </c>
      <c r="E162" s="146" t="str">
        <f>IF(PROVEEDORES!F163="","",PROVEEDORES!F163)</f>
        <v/>
      </c>
      <c r="F162" s="146" t="str">
        <f>IF(PROVEEDORES!D163="","",PROVEEDORES!D163)</f>
        <v/>
      </c>
      <c r="G162" s="159">
        <f>SUMIF('EG-FEB'!$F$18:$F$516,PROVEEDORES!$D163,'EG-FEB'!P$18:P$516)</f>
        <v>0</v>
      </c>
      <c r="H162" s="159">
        <f>SUMIF('EG-FEB'!$F$18:$F$516,PROVEEDORES!$D163,'EG-FEB'!Q$18:Q$516)</f>
        <v>0</v>
      </c>
      <c r="I162" s="159">
        <f>SUMIF('EG-FEB'!$F$18:$F$516,PROVEEDORES!$D163,'EG-FEB'!R$18:R$516)</f>
        <v>0</v>
      </c>
      <c r="J162" s="159">
        <f>SUMIF('EG-FEB'!$F$18:$F$516,PROVEEDORES!$D163,'EG-FEB'!S$18:S$516)</f>
        <v>0</v>
      </c>
      <c r="K162" s="159" t="str">
        <f t="shared" si="4"/>
        <v/>
      </c>
      <c r="L162" s="146" t="str">
        <f>IF(PROVEEDORES!G163="","",PROVEEDORES!G163)</f>
        <v/>
      </c>
    </row>
    <row r="163" spans="3:12" ht="17.45" customHeight="1" x14ac:dyDescent="0.2">
      <c r="C163" s="158">
        <f t="shared" si="5"/>
        <v>157</v>
      </c>
      <c r="D163" s="146" t="str">
        <f>IF(PROVEEDORES!E164="","",PROVEEDORES!E164)</f>
        <v/>
      </c>
      <c r="E163" s="146" t="str">
        <f>IF(PROVEEDORES!F164="","",PROVEEDORES!F164)</f>
        <v/>
      </c>
      <c r="F163" s="146" t="str">
        <f>IF(PROVEEDORES!D164="","",PROVEEDORES!D164)</f>
        <v/>
      </c>
      <c r="G163" s="159">
        <f>SUMIF('EG-FEB'!$F$18:$F$516,PROVEEDORES!$D164,'EG-FEB'!P$18:P$516)</f>
        <v>0</v>
      </c>
      <c r="H163" s="159">
        <f>SUMIF('EG-FEB'!$F$18:$F$516,PROVEEDORES!$D164,'EG-FEB'!Q$18:Q$516)</f>
        <v>0</v>
      </c>
      <c r="I163" s="159">
        <f>SUMIF('EG-FEB'!$F$18:$F$516,PROVEEDORES!$D164,'EG-FEB'!R$18:R$516)</f>
        <v>0</v>
      </c>
      <c r="J163" s="159">
        <f>SUMIF('EG-FEB'!$F$18:$F$516,PROVEEDORES!$D164,'EG-FEB'!S$18:S$516)</f>
        <v>0</v>
      </c>
      <c r="K163" s="159" t="str">
        <f t="shared" si="4"/>
        <v/>
      </c>
      <c r="L163" s="146" t="str">
        <f>IF(PROVEEDORES!G164="","",PROVEEDORES!G164)</f>
        <v/>
      </c>
    </row>
    <row r="164" spans="3:12" ht="17.45" customHeight="1" x14ac:dyDescent="0.2">
      <c r="C164" s="158">
        <f t="shared" si="5"/>
        <v>158</v>
      </c>
      <c r="D164" s="146" t="str">
        <f>IF(PROVEEDORES!E165="","",PROVEEDORES!E165)</f>
        <v/>
      </c>
      <c r="E164" s="146" t="str">
        <f>IF(PROVEEDORES!F165="","",PROVEEDORES!F165)</f>
        <v/>
      </c>
      <c r="F164" s="146" t="str">
        <f>IF(PROVEEDORES!D165="","",PROVEEDORES!D165)</f>
        <v/>
      </c>
      <c r="G164" s="159">
        <f>SUMIF('EG-FEB'!$F$18:$F$516,PROVEEDORES!$D165,'EG-FEB'!P$18:P$516)</f>
        <v>0</v>
      </c>
      <c r="H164" s="159">
        <f>SUMIF('EG-FEB'!$F$18:$F$516,PROVEEDORES!$D165,'EG-FEB'!Q$18:Q$516)</f>
        <v>0</v>
      </c>
      <c r="I164" s="159">
        <f>SUMIF('EG-FEB'!$F$18:$F$516,PROVEEDORES!$D165,'EG-FEB'!R$18:R$516)</f>
        <v>0</v>
      </c>
      <c r="J164" s="159">
        <f>SUMIF('EG-FEB'!$F$18:$F$516,PROVEEDORES!$D165,'EG-FEB'!S$18:S$516)</f>
        <v>0</v>
      </c>
      <c r="K164" s="159" t="str">
        <f t="shared" si="4"/>
        <v/>
      </c>
      <c r="L164" s="146" t="str">
        <f>IF(PROVEEDORES!G165="","",PROVEEDORES!G165)</f>
        <v/>
      </c>
    </row>
    <row r="165" spans="3:12" ht="17.45" customHeight="1" x14ac:dyDescent="0.2">
      <c r="C165" s="158">
        <f t="shared" si="5"/>
        <v>159</v>
      </c>
      <c r="D165" s="146" t="str">
        <f>IF(PROVEEDORES!E166="","",PROVEEDORES!E166)</f>
        <v/>
      </c>
      <c r="E165" s="146" t="str">
        <f>IF(PROVEEDORES!F166="","",PROVEEDORES!F166)</f>
        <v/>
      </c>
      <c r="F165" s="146" t="str">
        <f>IF(PROVEEDORES!D166="","",PROVEEDORES!D166)</f>
        <v/>
      </c>
      <c r="G165" s="159">
        <f>SUMIF('EG-FEB'!$F$18:$F$516,PROVEEDORES!$D166,'EG-FEB'!P$18:P$516)</f>
        <v>0</v>
      </c>
      <c r="H165" s="159">
        <f>SUMIF('EG-FEB'!$F$18:$F$516,PROVEEDORES!$D166,'EG-FEB'!Q$18:Q$516)</f>
        <v>0</v>
      </c>
      <c r="I165" s="159">
        <f>SUMIF('EG-FEB'!$F$18:$F$516,PROVEEDORES!$D166,'EG-FEB'!R$18:R$516)</f>
        <v>0</v>
      </c>
      <c r="J165" s="159">
        <f>SUMIF('EG-FEB'!$F$18:$F$516,PROVEEDORES!$D166,'EG-FEB'!S$18:S$516)</f>
        <v>0</v>
      </c>
      <c r="K165" s="159" t="str">
        <f t="shared" si="4"/>
        <v/>
      </c>
      <c r="L165" s="146" t="str">
        <f>IF(PROVEEDORES!G166="","",PROVEEDORES!G166)</f>
        <v/>
      </c>
    </row>
    <row r="166" spans="3:12" ht="17.45" customHeight="1" x14ac:dyDescent="0.2">
      <c r="C166" s="158">
        <f t="shared" si="5"/>
        <v>160</v>
      </c>
      <c r="D166" s="146" t="str">
        <f>IF(PROVEEDORES!E167="","",PROVEEDORES!E167)</f>
        <v/>
      </c>
      <c r="E166" s="146" t="str">
        <f>IF(PROVEEDORES!F167="","",PROVEEDORES!F167)</f>
        <v/>
      </c>
      <c r="F166" s="146" t="str">
        <f>IF(PROVEEDORES!D167="","",PROVEEDORES!D167)</f>
        <v/>
      </c>
      <c r="G166" s="159">
        <f>SUMIF('EG-FEB'!$F$18:$F$516,PROVEEDORES!$D167,'EG-FEB'!P$18:P$516)</f>
        <v>0</v>
      </c>
      <c r="H166" s="159">
        <f>SUMIF('EG-FEB'!$F$18:$F$516,PROVEEDORES!$D167,'EG-FEB'!Q$18:Q$516)</f>
        <v>0</v>
      </c>
      <c r="I166" s="159">
        <f>SUMIF('EG-FEB'!$F$18:$F$516,PROVEEDORES!$D167,'EG-FEB'!R$18:R$516)</f>
        <v>0</v>
      </c>
      <c r="J166" s="159">
        <f>SUMIF('EG-FEB'!$F$18:$F$516,PROVEEDORES!$D167,'EG-FEB'!S$18:S$516)</f>
        <v>0</v>
      </c>
      <c r="K166" s="159" t="str">
        <f t="shared" si="4"/>
        <v/>
      </c>
      <c r="L166" s="146" t="str">
        <f>IF(PROVEEDORES!G167="","",PROVEEDORES!G167)</f>
        <v/>
      </c>
    </row>
    <row r="167" spans="3:12" ht="17.45" customHeight="1" x14ac:dyDescent="0.2">
      <c r="C167" s="158">
        <f t="shared" si="5"/>
        <v>161</v>
      </c>
      <c r="D167" s="146" t="str">
        <f>IF(PROVEEDORES!E168="","",PROVEEDORES!E168)</f>
        <v/>
      </c>
      <c r="E167" s="146" t="str">
        <f>IF(PROVEEDORES!F168="","",PROVEEDORES!F168)</f>
        <v/>
      </c>
      <c r="F167" s="146" t="str">
        <f>IF(PROVEEDORES!D168="","",PROVEEDORES!D168)</f>
        <v/>
      </c>
      <c r="G167" s="159">
        <f>SUMIF('EG-FEB'!$F$18:$F$516,PROVEEDORES!$D168,'EG-FEB'!P$18:P$516)</f>
        <v>0</v>
      </c>
      <c r="H167" s="159">
        <f>SUMIF('EG-FEB'!$F$18:$F$516,PROVEEDORES!$D168,'EG-FEB'!Q$18:Q$516)</f>
        <v>0</v>
      </c>
      <c r="I167" s="159">
        <f>SUMIF('EG-FEB'!$F$18:$F$516,PROVEEDORES!$D168,'EG-FEB'!R$18:R$516)</f>
        <v>0</v>
      </c>
      <c r="J167" s="159">
        <f>SUMIF('EG-FEB'!$F$18:$F$516,PROVEEDORES!$D168,'EG-FEB'!S$18:S$516)</f>
        <v>0</v>
      </c>
      <c r="K167" s="159" t="str">
        <f t="shared" si="4"/>
        <v/>
      </c>
      <c r="L167" s="146" t="str">
        <f>IF(PROVEEDORES!G168="","",PROVEEDORES!G168)</f>
        <v/>
      </c>
    </row>
    <row r="168" spans="3:12" ht="17.45" customHeight="1" x14ac:dyDescent="0.2">
      <c r="C168" s="158">
        <f t="shared" si="5"/>
        <v>162</v>
      </c>
      <c r="D168" s="146" t="str">
        <f>IF(PROVEEDORES!E169="","",PROVEEDORES!E169)</f>
        <v/>
      </c>
      <c r="E168" s="146" t="str">
        <f>IF(PROVEEDORES!F169="","",PROVEEDORES!F169)</f>
        <v/>
      </c>
      <c r="F168" s="146" t="str">
        <f>IF(PROVEEDORES!D169="","",PROVEEDORES!D169)</f>
        <v/>
      </c>
      <c r="G168" s="159">
        <f>SUMIF('EG-FEB'!$F$18:$F$516,PROVEEDORES!$D169,'EG-FEB'!P$18:P$516)</f>
        <v>0</v>
      </c>
      <c r="H168" s="159">
        <f>SUMIF('EG-FEB'!$F$18:$F$516,PROVEEDORES!$D169,'EG-FEB'!Q$18:Q$516)</f>
        <v>0</v>
      </c>
      <c r="I168" s="159">
        <f>SUMIF('EG-FEB'!$F$18:$F$516,PROVEEDORES!$D169,'EG-FEB'!R$18:R$516)</f>
        <v>0</v>
      </c>
      <c r="J168" s="159">
        <f>SUMIF('EG-FEB'!$F$18:$F$516,PROVEEDORES!$D169,'EG-FEB'!S$18:S$516)</f>
        <v>0</v>
      </c>
      <c r="K168" s="159" t="str">
        <f t="shared" si="4"/>
        <v/>
      </c>
      <c r="L168" s="146" t="str">
        <f>IF(PROVEEDORES!G169="","",PROVEEDORES!G169)</f>
        <v/>
      </c>
    </row>
    <row r="169" spans="3:12" ht="17.45" customHeight="1" x14ac:dyDescent="0.2">
      <c r="C169" s="158">
        <f t="shared" si="5"/>
        <v>163</v>
      </c>
      <c r="D169" s="146" t="str">
        <f>IF(PROVEEDORES!E170="","",PROVEEDORES!E170)</f>
        <v/>
      </c>
      <c r="E169" s="146" t="str">
        <f>IF(PROVEEDORES!F170="","",PROVEEDORES!F170)</f>
        <v/>
      </c>
      <c r="F169" s="146" t="str">
        <f>IF(PROVEEDORES!D170="","",PROVEEDORES!D170)</f>
        <v/>
      </c>
      <c r="G169" s="159">
        <f>SUMIF('EG-FEB'!$F$18:$F$516,PROVEEDORES!$D170,'EG-FEB'!P$18:P$516)</f>
        <v>0</v>
      </c>
      <c r="H169" s="159">
        <f>SUMIF('EG-FEB'!$F$18:$F$516,PROVEEDORES!$D170,'EG-FEB'!Q$18:Q$516)</f>
        <v>0</v>
      </c>
      <c r="I169" s="159">
        <f>SUMIF('EG-FEB'!$F$18:$F$516,PROVEEDORES!$D170,'EG-FEB'!R$18:R$516)</f>
        <v>0</v>
      </c>
      <c r="J169" s="159">
        <f>SUMIF('EG-FEB'!$F$18:$F$516,PROVEEDORES!$D170,'EG-FEB'!S$18:S$516)</f>
        <v>0</v>
      </c>
      <c r="K169" s="159" t="str">
        <f t="shared" si="4"/>
        <v/>
      </c>
      <c r="L169" s="146" t="str">
        <f>IF(PROVEEDORES!G170="","",PROVEEDORES!G170)</f>
        <v/>
      </c>
    </row>
    <row r="170" spans="3:12" ht="17.45" customHeight="1" x14ac:dyDescent="0.2">
      <c r="C170" s="158">
        <f t="shared" si="5"/>
        <v>164</v>
      </c>
      <c r="D170" s="146" t="str">
        <f>IF(PROVEEDORES!E171="","",PROVEEDORES!E171)</f>
        <v/>
      </c>
      <c r="E170" s="146" t="str">
        <f>IF(PROVEEDORES!F171="","",PROVEEDORES!F171)</f>
        <v/>
      </c>
      <c r="F170" s="146" t="str">
        <f>IF(PROVEEDORES!D171="","",PROVEEDORES!D171)</f>
        <v/>
      </c>
      <c r="G170" s="159">
        <f>SUMIF('EG-FEB'!$F$18:$F$516,PROVEEDORES!$D171,'EG-FEB'!P$18:P$516)</f>
        <v>0</v>
      </c>
      <c r="H170" s="159">
        <f>SUMIF('EG-FEB'!$F$18:$F$516,PROVEEDORES!$D171,'EG-FEB'!Q$18:Q$516)</f>
        <v>0</v>
      </c>
      <c r="I170" s="159">
        <f>SUMIF('EG-FEB'!$F$18:$F$516,PROVEEDORES!$D171,'EG-FEB'!R$18:R$516)</f>
        <v>0</v>
      </c>
      <c r="J170" s="159">
        <f>SUMIF('EG-FEB'!$F$18:$F$516,PROVEEDORES!$D171,'EG-FEB'!S$18:S$516)</f>
        <v>0</v>
      </c>
      <c r="K170" s="159" t="str">
        <f t="shared" si="4"/>
        <v/>
      </c>
      <c r="L170" s="146" t="str">
        <f>IF(PROVEEDORES!G171="","",PROVEEDORES!G171)</f>
        <v/>
      </c>
    </row>
    <row r="171" spans="3:12" ht="17.45" customHeight="1" x14ac:dyDescent="0.2">
      <c r="C171" s="158">
        <f t="shared" si="5"/>
        <v>165</v>
      </c>
      <c r="D171" s="146" t="str">
        <f>IF(PROVEEDORES!E172="","",PROVEEDORES!E172)</f>
        <v/>
      </c>
      <c r="E171" s="146" t="str">
        <f>IF(PROVEEDORES!F172="","",PROVEEDORES!F172)</f>
        <v/>
      </c>
      <c r="F171" s="146" t="str">
        <f>IF(PROVEEDORES!D172="","",PROVEEDORES!D172)</f>
        <v/>
      </c>
      <c r="G171" s="159">
        <f>SUMIF('EG-FEB'!$F$18:$F$516,PROVEEDORES!$D172,'EG-FEB'!P$18:P$516)</f>
        <v>0</v>
      </c>
      <c r="H171" s="159">
        <f>SUMIF('EG-FEB'!$F$18:$F$516,PROVEEDORES!$D172,'EG-FEB'!Q$18:Q$516)</f>
        <v>0</v>
      </c>
      <c r="I171" s="159">
        <f>SUMIF('EG-FEB'!$F$18:$F$516,PROVEEDORES!$D172,'EG-FEB'!R$18:R$516)</f>
        <v>0</v>
      </c>
      <c r="J171" s="159">
        <f>SUMIF('EG-FEB'!$F$18:$F$516,PROVEEDORES!$D172,'EG-FEB'!S$18:S$516)</f>
        <v>0</v>
      </c>
      <c r="K171" s="159" t="str">
        <f t="shared" si="4"/>
        <v/>
      </c>
      <c r="L171" s="146" t="str">
        <f>IF(PROVEEDORES!G172="","",PROVEEDORES!G172)</f>
        <v/>
      </c>
    </row>
    <row r="172" spans="3:12" ht="17.45" customHeight="1" x14ac:dyDescent="0.2">
      <c r="C172" s="158">
        <f t="shared" si="5"/>
        <v>166</v>
      </c>
      <c r="D172" s="146" t="str">
        <f>IF(PROVEEDORES!E173="","",PROVEEDORES!E173)</f>
        <v/>
      </c>
      <c r="E172" s="146" t="str">
        <f>IF(PROVEEDORES!F173="","",PROVEEDORES!F173)</f>
        <v/>
      </c>
      <c r="F172" s="146" t="str">
        <f>IF(PROVEEDORES!D173="","",PROVEEDORES!D173)</f>
        <v/>
      </c>
      <c r="G172" s="159">
        <f>SUMIF('EG-FEB'!$F$18:$F$516,PROVEEDORES!$D173,'EG-FEB'!P$18:P$516)</f>
        <v>0</v>
      </c>
      <c r="H172" s="159">
        <f>SUMIF('EG-FEB'!$F$18:$F$516,PROVEEDORES!$D173,'EG-FEB'!Q$18:Q$516)</f>
        <v>0</v>
      </c>
      <c r="I172" s="159">
        <f>SUMIF('EG-FEB'!$F$18:$F$516,PROVEEDORES!$D173,'EG-FEB'!R$18:R$516)</f>
        <v>0</v>
      </c>
      <c r="J172" s="159">
        <f>SUMIF('EG-FEB'!$F$18:$F$516,PROVEEDORES!$D173,'EG-FEB'!S$18:S$516)</f>
        <v>0</v>
      </c>
      <c r="K172" s="159" t="str">
        <f t="shared" si="4"/>
        <v/>
      </c>
      <c r="L172" s="146" t="str">
        <f>IF(PROVEEDORES!G173="","",PROVEEDORES!G173)</f>
        <v/>
      </c>
    </row>
    <row r="173" spans="3:12" ht="17.45" customHeight="1" x14ac:dyDescent="0.2">
      <c r="C173" s="158">
        <f t="shared" si="5"/>
        <v>167</v>
      </c>
      <c r="D173" s="146" t="str">
        <f>IF(PROVEEDORES!E174="","",PROVEEDORES!E174)</f>
        <v/>
      </c>
      <c r="E173" s="146" t="str">
        <f>IF(PROVEEDORES!F174="","",PROVEEDORES!F174)</f>
        <v/>
      </c>
      <c r="F173" s="146" t="str">
        <f>IF(PROVEEDORES!D174="","",PROVEEDORES!D174)</f>
        <v/>
      </c>
      <c r="G173" s="159">
        <f>SUMIF('EG-FEB'!$F$18:$F$516,PROVEEDORES!$D174,'EG-FEB'!P$18:P$516)</f>
        <v>0</v>
      </c>
      <c r="H173" s="159">
        <f>SUMIF('EG-FEB'!$F$18:$F$516,PROVEEDORES!$D174,'EG-FEB'!Q$18:Q$516)</f>
        <v>0</v>
      </c>
      <c r="I173" s="159">
        <f>SUMIF('EG-FEB'!$F$18:$F$516,PROVEEDORES!$D174,'EG-FEB'!R$18:R$516)</f>
        <v>0</v>
      </c>
      <c r="J173" s="159">
        <f>SUMIF('EG-FEB'!$F$18:$F$516,PROVEEDORES!$D174,'EG-FEB'!S$18:S$516)</f>
        <v>0</v>
      </c>
      <c r="K173" s="159" t="str">
        <f t="shared" si="4"/>
        <v/>
      </c>
      <c r="L173" s="146" t="str">
        <f>IF(PROVEEDORES!G174="","",PROVEEDORES!G174)</f>
        <v/>
      </c>
    </row>
    <row r="174" spans="3:12" ht="17.45" customHeight="1" x14ac:dyDescent="0.2">
      <c r="C174" s="158">
        <f t="shared" si="5"/>
        <v>168</v>
      </c>
      <c r="D174" s="146" t="str">
        <f>IF(PROVEEDORES!E175="","",PROVEEDORES!E175)</f>
        <v/>
      </c>
      <c r="E174" s="146" t="str">
        <f>IF(PROVEEDORES!F175="","",PROVEEDORES!F175)</f>
        <v/>
      </c>
      <c r="F174" s="146" t="str">
        <f>IF(PROVEEDORES!D175="","",PROVEEDORES!D175)</f>
        <v/>
      </c>
      <c r="G174" s="159">
        <f>SUMIF('EG-FEB'!$F$18:$F$516,PROVEEDORES!$D175,'EG-FEB'!P$18:P$516)</f>
        <v>0</v>
      </c>
      <c r="H174" s="159">
        <f>SUMIF('EG-FEB'!$F$18:$F$516,PROVEEDORES!$D175,'EG-FEB'!Q$18:Q$516)</f>
        <v>0</v>
      </c>
      <c r="I174" s="159">
        <f>SUMIF('EG-FEB'!$F$18:$F$516,PROVEEDORES!$D175,'EG-FEB'!R$18:R$516)</f>
        <v>0</v>
      </c>
      <c r="J174" s="159">
        <f>SUMIF('EG-FEB'!$F$18:$F$516,PROVEEDORES!$D175,'EG-FEB'!S$18:S$516)</f>
        <v>0</v>
      </c>
      <c r="K174" s="159" t="str">
        <f t="shared" si="4"/>
        <v/>
      </c>
      <c r="L174" s="146" t="str">
        <f>IF(PROVEEDORES!G175="","",PROVEEDORES!G175)</f>
        <v/>
      </c>
    </row>
    <row r="175" spans="3:12" ht="17.45" customHeight="1" x14ac:dyDescent="0.2">
      <c r="C175" s="158">
        <f t="shared" si="5"/>
        <v>169</v>
      </c>
      <c r="D175" s="146" t="str">
        <f>IF(PROVEEDORES!E176="","",PROVEEDORES!E176)</f>
        <v/>
      </c>
      <c r="E175" s="146" t="str">
        <f>IF(PROVEEDORES!F176="","",PROVEEDORES!F176)</f>
        <v/>
      </c>
      <c r="F175" s="146" t="str">
        <f>IF(PROVEEDORES!D176="","",PROVEEDORES!D176)</f>
        <v/>
      </c>
      <c r="G175" s="159">
        <f>SUMIF('EG-FEB'!$F$18:$F$516,PROVEEDORES!$D176,'EG-FEB'!P$18:P$516)</f>
        <v>0</v>
      </c>
      <c r="H175" s="159">
        <f>SUMIF('EG-FEB'!$F$18:$F$516,PROVEEDORES!$D176,'EG-FEB'!Q$18:Q$516)</f>
        <v>0</v>
      </c>
      <c r="I175" s="159">
        <f>SUMIF('EG-FEB'!$F$18:$F$516,PROVEEDORES!$D176,'EG-FEB'!R$18:R$516)</f>
        <v>0</v>
      </c>
      <c r="J175" s="159">
        <f>SUMIF('EG-FEB'!$F$18:$F$516,PROVEEDORES!$D176,'EG-FEB'!S$18:S$516)</f>
        <v>0</v>
      </c>
      <c r="K175" s="159" t="str">
        <f t="shared" si="4"/>
        <v/>
      </c>
      <c r="L175" s="146" t="str">
        <f>IF(PROVEEDORES!G176="","",PROVEEDORES!G176)</f>
        <v/>
      </c>
    </row>
    <row r="176" spans="3:12" ht="17.45" customHeight="1" x14ac:dyDescent="0.2">
      <c r="C176" s="158">
        <f t="shared" si="5"/>
        <v>170</v>
      </c>
      <c r="D176" s="146" t="str">
        <f>IF(PROVEEDORES!E177="","",PROVEEDORES!E177)</f>
        <v/>
      </c>
      <c r="E176" s="146" t="str">
        <f>IF(PROVEEDORES!F177="","",PROVEEDORES!F177)</f>
        <v/>
      </c>
      <c r="F176" s="146" t="str">
        <f>IF(PROVEEDORES!D177="","",PROVEEDORES!D177)</f>
        <v/>
      </c>
      <c r="G176" s="159">
        <f>SUMIF('EG-FEB'!$F$18:$F$516,PROVEEDORES!$D177,'EG-FEB'!P$18:P$516)</f>
        <v>0</v>
      </c>
      <c r="H176" s="159">
        <f>SUMIF('EG-FEB'!$F$18:$F$516,PROVEEDORES!$D177,'EG-FEB'!Q$18:Q$516)</f>
        <v>0</v>
      </c>
      <c r="I176" s="159">
        <f>SUMIF('EG-FEB'!$F$18:$F$516,PROVEEDORES!$D177,'EG-FEB'!R$18:R$516)</f>
        <v>0</v>
      </c>
      <c r="J176" s="159">
        <f>SUMIF('EG-FEB'!$F$18:$F$516,PROVEEDORES!$D177,'EG-FEB'!S$18:S$516)</f>
        <v>0</v>
      </c>
      <c r="K176" s="159" t="str">
        <f t="shared" si="4"/>
        <v/>
      </c>
      <c r="L176" s="146" t="str">
        <f>IF(PROVEEDORES!G177="","",PROVEEDORES!G177)</f>
        <v/>
      </c>
    </row>
    <row r="177" spans="3:12" ht="17.45" customHeight="1" x14ac:dyDescent="0.2">
      <c r="C177" s="158">
        <f t="shared" si="5"/>
        <v>171</v>
      </c>
      <c r="D177" s="146" t="str">
        <f>IF(PROVEEDORES!E178="","",PROVEEDORES!E178)</f>
        <v/>
      </c>
      <c r="E177" s="146" t="str">
        <f>IF(PROVEEDORES!F178="","",PROVEEDORES!F178)</f>
        <v/>
      </c>
      <c r="F177" s="146" t="str">
        <f>IF(PROVEEDORES!D178="","",PROVEEDORES!D178)</f>
        <v/>
      </c>
      <c r="G177" s="159">
        <f>SUMIF('EG-FEB'!$F$18:$F$516,PROVEEDORES!$D178,'EG-FEB'!P$18:P$516)</f>
        <v>0</v>
      </c>
      <c r="H177" s="159">
        <f>SUMIF('EG-FEB'!$F$18:$F$516,PROVEEDORES!$D178,'EG-FEB'!Q$18:Q$516)</f>
        <v>0</v>
      </c>
      <c r="I177" s="159">
        <f>SUMIF('EG-FEB'!$F$18:$F$516,PROVEEDORES!$D178,'EG-FEB'!R$18:R$516)</f>
        <v>0</v>
      </c>
      <c r="J177" s="159">
        <f>SUMIF('EG-FEB'!$F$18:$F$516,PROVEEDORES!$D178,'EG-FEB'!S$18:S$516)</f>
        <v>0</v>
      </c>
      <c r="K177" s="159" t="str">
        <f t="shared" si="4"/>
        <v/>
      </c>
      <c r="L177" s="146" t="str">
        <f>IF(PROVEEDORES!G178="","",PROVEEDORES!G178)</f>
        <v/>
      </c>
    </row>
    <row r="178" spans="3:12" ht="17.45" customHeight="1" x14ac:dyDescent="0.2">
      <c r="C178" s="158">
        <f t="shared" si="5"/>
        <v>172</v>
      </c>
      <c r="D178" s="146" t="str">
        <f>IF(PROVEEDORES!E179="","",PROVEEDORES!E179)</f>
        <v/>
      </c>
      <c r="E178" s="146" t="str">
        <f>IF(PROVEEDORES!F179="","",PROVEEDORES!F179)</f>
        <v/>
      </c>
      <c r="F178" s="146" t="str">
        <f>IF(PROVEEDORES!D179="","",PROVEEDORES!D179)</f>
        <v/>
      </c>
      <c r="G178" s="159">
        <f>SUMIF('EG-FEB'!$F$18:$F$516,PROVEEDORES!$D179,'EG-FEB'!P$18:P$516)</f>
        <v>0</v>
      </c>
      <c r="H178" s="159">
        <f>SUMIF('EG-FEB'!$F$18:$F$516,PROVEEDORES!$D179,'EG-FEB'!Q$18:Q$516)</f>
        <v>0</v>
      </c>
      <c r="I178" s="159">
        <f>SUMIF('EG-FEB'!$F$18:$F$516,PROVEEDORES!$D179,'EG-FEB'!R$18:R$516)</f>
        <v>0</v>
      </c>
      <c r="J178" s="159">
        <f>SUMIF('EG-FEB'!$F$18:$F$516,PROVEEDORES!$D179,'EG-FEB'!S$18:S$516)</f>
        <v>0</v>
      </c>
      <c r="K178" s="159" t="str">
        <f t="shared" si="4"/>
        <v/>
      </c>
      <c r="L178" s="146" t="str">
        <f>IF(PROVEEDORES!G179="","",PROVEEDORES!G179)</f>
        <v/>
      </c>
    </row>
    <row r="179" spans="3:12" ht="17.45" customHeight="1" x14ac:dyDescent="0.2">
      <c r="C179" s="158">
        <f t="shared" si="5"/>
        <v>173</v>
      </c>
      <c r="D179" s="146" t="str">
        <f>IF(PROVEEDORES!E180="","",PROVEEDORES!E180)</f>
        <v/>
      </c>
      <c r="E179" s="146" t="str">
        <f>IF(PROVEEDORES!F180="","",PROVEEDORES!F180)</f>
        <v/>
      </c>
      <c r="F179" s="146" t="str">
        <f>IF(PROVEEDORES!D180="","",PROVEEDORES!D180)</f>
        <v/>
      </c>
      <c r="G179" s="159">
        <f>SUMIF('EG-FEB'!$F$18:$F$516,PROVEEDORES!$D180,'EG-FEB'!P$18:P$516)</f>
        <v>0</v>
      </c>
      <c r="H179" s="159">
        <f>SUMIF('EG-FEB'!$F$18:$F$516,PROVEEDORES!$D180,'EG-FEB'!Q$18:Q$516)</f>
        <v>0</v>
      </c>
      <c r="I179" s="159">
        <f>SUMIF('EG-FEB'!$F$18:$F$516,PROVEEDORES!$D180,'EG-FEB'!R$18:R$516)</f>
        <v>0</v>
      </c>
      <c r="J179" s="159">
        <f>SUMIF('EG-FEB'!$F$18:$F$516,PROVEEDORES!$D180,'EG-FEB'!S$18:S$516)</f>
        <v>0</v>
      </c>
      <c r="K179" s="159" t="str">
        <f t="shared" si="4"/>
        <v/>
      </c>
      <c r="L179" s="146" t="str">
        <f>IF(PROVEEDORES!G180="","",PROVEEDORES!G180)</f>
        <v/>
      </c>
    </row>
    <row r="180" spans="3:12" ht="17.45" customHeight="1" x14ac:dyDescent="0.2">
      <c r="C180" s="158">
        <f t="shared" si="5"/>
        <v>174</v>
      </c>
      <c r="D180" s="146" t="str">
        <f>IF(PROVEEDORES!E181="","",PROVEEDORES!E181)</f>
        <v/>
      </c>
      <c r="E180" s="146" t="str">
        <f>IF(PROVEEDORES!F181="","",PROVEEDORES!F181)</f>
        <v/>
      </c>
      <c r="F180" s="146" t="str">
        <f>IF(PROVEEDORES!D181="","",PROVEEDORES!D181)</f>
        <v/>
      </c>
      <c r="G180" s="159">
        <f>SUMIF('EG-FEB'!$F$18:$F$516,PROVEEDORES!$D181,'EG-FEB'!P$18:P$516)</f>
        <v>0</v>
      </c>
      <c r="H180" s="159">
        <f>SUMIF('EG-FEB'!$F$18:$F$516,PROVEEDORES!$D181,'EG-FEB'!Q$18:Q$516)</f>
        <v>0</v>
      </c>
      <c r="I180" s="159">
        <f>SUMIF('EG-FEB'!$F$18:$F$516,PROVEEDORES!$D181,'EG-FEB'!R$18:R$516)</f>
        <v>0</v>
      </c>
      <c r="J180" s="159">
        <f>SUMIF('EG-FEB'!$F$18:$F$516,PROVEEDORES!$D181,'EG-FEB'!S$18:S$516)</f>
        <v>0</v>
      </c>
      <c r="K180" s="159" t="str">
        <f t="shared" si="4"/>
        <v/>
      </c>
      <c r="L180" s="146" t="str">
        <f>IF(PROVEEDORES!G181="","",PROVEEDORES!G181)</f>
        <v/>
      </c>
    </row>
    <row r="181" spans="3:12" ht="17.45" customHeight="1" x14ac:dyDescent="0.2">
      <c r="C181" s="158">
        <f t="shared" si="5"/>
        <v>175</v>
      </c>
      <c r="D181" s="146" t="str">
        <f>IF(PROVEEDORES!E182="","",PROVEEDORES!E182)</f>
        <v/>
      </c>
      <c r="E181" s="146" t="str">
        <f>IF(PROVEEDORES!F182="","",PROVEEDORES!F182)</f>
        <v/>
      </c>
      <c r="F181" s="146" t="str">
        <f>IF(PROVEEDORES!D182="","",PROVEEDORES!D182)</f>
        <v/>
      </c>
      <c r="G181" s="159">
        <f>SUMIF('EG-FEB'!$F$18:$F$516,PROVEEDORES!$D182,'EG-FEB'!P$18:P$516)</f>
        <v>0</v>
      </c>
      <c r="H181" s="159">
        <f>SUMIF('EG-FEB'!$F$18:$F$516,PROVEEDORES!$D182,'EG-FEB'!Q$18:Q$516)</f>
        <v>0</v>
      </c>
      <c r="I181" s="159">
        <f>SUMIF('EG-FEB'!$F$18:$F$516,PROVEEDORES!$D182,'EG-FEB'!R$18:R$516)</f>
        <v>0</v>
      </c>
      <c r="J181" s="159">
        <f>SUMIF('EG-FEB'!$F$18:$F$516,PROVEEDORES!$D182,'EG-FEB'!S$18:S$516)</f>
        <v>0</v>
      </c>
      <c r="K181" s="159" t="str">
        <f t="shared" si="4"/>
        <v/>
      </c>
      <c r="L181" s="146" t="str">
        <f>IF(PROVEEDORES!G182="","",PROVEEDORES!G182)</f>
        <v/>
      </c>
    </row>
    <row r="182" spans="3:12" ht="17.45" customHeight="1" x14ac:dyDescent="0.2">
      <c r="C182" s="158">
        <f t="shared" si="5"/>
        <v>176</v>
      </c>
      <c r="D182" s="146" t="str">
        <f>IF(PROVEEDORES!E183="","",PROVEEDORES!E183)</f>
        <v/>
      </c>
      <c r="E182" s="146" t="str">
        <f>IF(PROVEEDORES!F183="","",PROVEEDORES!F183)</f>
        <v/>
      </c>
      <c r="F182" s="146" t="str">
        <f>IF(PROVEEDORES!D183="","",PROVEEDORES!D183)</f>
        <v/>
      </c>
      <c r="G182" s="159">
        <f>SUMIF('EG-FEB'!$F$18:$F$516,PROVEEDORES!$D183,'EG-FEB'!P$18:P$516)</f>
        <v>0</v>
      </c>
      <c r="H182" s="159">
        <f>SUMIF('EG-FEB'!$F$18:$F$516,PROVEEDORES!$D183,'EG-FEB'!Q$18:Q$516)</f>
        <v>0</v>
      </c>
      <c r="I182" s="159">
        <f>SUMIF('EG-FEB'!$F$18:$F$516,PROVEEDORES!$D183,'EG-FEB'!R$18:R$516)</f>
        <v>0</v>
      </c>
      <c r="J182" s="159">
        <f>SUMIF('EG-FEB'!$F$18:$F$516,PROVEEDORES!$D183,'EG-FEB'!S$18:S$516)</f>
        <v>0</v>
      </c>
      <c r="K182" s="159" t="str">
        <f t="shared" si="4"/>
        <v/>
      </c>
      <c r="L182" s="146" t="str">
        <f>IF(PROVEEDORES!G183="","",PROVEEDORES!G183)</f>
        <v/>
      </c>
    </row>
    <row r="183" spans="3:12" ht="17.45" customHeight="1" x14ac:dyDescent="0.2">
      <c r="C183" s="158">
        <f t="shared" si="5"/>
        <v>177</v>
      </c>
      <c r="D183" s="146" t="str">
        <f>IF(PROVEEDORES!E184="","",PROVEEDORES!E184)</f>
        <v/>
      </c>
      <c r="E183" s="146" t="str">
        <f>IF(PROVEEDORES!F184="","",PROVEEDORES!F184)</f>
        <v/>
      </c>
      <c r="F183" s="146" t="str">
        <f>IF(PROVEEDORES!D184="","",PROVEEDORES!D184)</f>
        <v/>
      </c>
      <c r="G183" s="159">
        <f>SUMIF('EG-FEB'!$F$18:$F$516,PROVEEDORES!$D184,'EG-FEB'!P$18:P$516)</f>
        <v>0</v>
      </c>
      <c r="H183" s="159">
        <f>SUMIF('EG-FEB'!$F$18:$F$516,PROVEEDORES!$D184,'EG-FEB'!Q$18:Q$516)</f>
        <v>0</v>
      </c>
      <c r="I183" s="159">
        <f>SUMIF('EG-FEB'!$F$18:$F$516,PROVEEDORES!$D184,'EG-FEB'!R$18:R$516)</f>
        <v>0</v>
      </c>
      <c r="J183" s="159">
        <f>SUMIF('EG-FEB'!$F$18:$F$516,PROVEEDORES!$D184,'EG-FEB'!S$18:S$516)</f>
        <v>0</v>
      </c>
      <c r="K183" s="159" t="str">
        <f t="shared" si="4"/>
        <v/>
      </c>
      <c r="L183" s="146" t="str">
        <f>IF(PROVEEDORES!G184="","",PROVEEDORES!G184)</f>
        <v/>
      </c>
    </row>
    <row r="184" spans="3:12" ht="17.45" customHeight="1" x14ac:dyDescent="0.2">
      <c r="C184" s="158">
        <f t="shared" si="5"/>
        <v>178</v>
      </c>
      <c r="D184" s="146" t="str">
        <f>IF(PROVEEDORES!E185="","",PROVEEDORES!E185)</f>
        <v/>
      </c>
      <c r="E184" s="146" t="str">
        <f>IF(PROVEEDORES!F185="","",PROVEEDORES!F185)</f>
        <v/>
      </c>
      <c r="F184" s="146" t="str">
        <f>IF(PROVEEDORES!D185="","",PROVEEDORES!D185)</f>
        <v/>
      </c>
      <c r="G184" s="159">
        <f>SUMIF('EG-FEB'!$F$18:$F$516,PROVEEDORES!$D185,'EG-FEB'!P$18:P$516)</f>
        <v>0</v>
      </c>
      <c r="H184" s="159">
        <f>SUMIF('EG-FEB'!$F$18:$F$516,PROVEEDORES!$D185,'EG-FEB'!Q$18:Q$516)</f>
        <v>0</v>
      </c>
      <c r="I184" s="159">
        <f>SUMIF('EG-FEB'!$F$18:$F$516,PROVEEDORES!$D185,'EG-FEB'!R$18:R$516)</f>
        <v>0</v>
      </c>
      <c r="J184" s="159">
        <f>SUMIF('EG-FEB'!$F$18:$F$516,PROVEEDORES!$D185,'EG-FEB'!S$18:S$516)</f>
        <v>0</v>
      </c>
      <c r="K184" s="159" t="str">
        <f t="shared" si="4"/>
        <v/>
      </c>
      <c r="L184" s="146" t="str">
        <f>IF(PROVEEDORES!G185="","",PROVEEDORES!G185)</f>
        <v/>
      </c>
    </row>
    <row r="185" spans="3:12" ht="17.45" customHeight="1" x14ac:dyDescent="0.2">
      <c r="C185" s="158">
        <f t="shared" si="5"/>
        <v>179</v>
      </c>
      <c r="D185" s="146" t="str">
        <f>IF(PROVEEDORES!E186="","",PROVEEDORES!E186)</f>
        <v/>
      </c>
      <c r="E185" s="146" t="str">
        <f>IF(PROVEEDORES!F186="","",PROVEEDORES!F186)</f>
        <v/>
      </c>
      <c r="F185" s="146" t="str">
        <f>IF(PROVEEDORES!D186="","",PROVEEDORES!D186)</f>
        <v/>
      </c>
      <c r="G185" s="159">
        <f>SUMIF('EG-FEB'!$F$18:$F$516,PROVEEDORES!$D186,'EG-FEB'!P$18:P$516)</f>
        <v>0</v>
      </c>
      <c r="H185" s="159">
        <f>SUMIF('EG-FEB'!$F$18:$F$516,PROVEEDORES!$D186,'EG-FEB'!Q$18:Q$516)</f>
        <v>0</v>
      </c>
      <c r="I185" s="159">
        <f>SUMIF('EG-FEB'!$F$18:$F$516,PROVEEDORES!$D186,'EG-FEB'!R$18:R$516)</f>
        <v>0</v>
      </c>
      <c r="J185" s="159">
        <f>SUMIF('EG-FEB'!$F$18:$F$516,PROVEEDORES!$D186,'EG-FEB'!S$18:S$516)</f>
        <v>0</v>
      </c>
      <c r="K185" s="159" t="str">
        <f t="shared" si="4"/>
        <v/>
      </c>
      <c r="L185" s="146" t="str">
        <f>IF(PROVEEDORES!G186="","",PROVEEDORES!G186)</f>
        <v/>
      </c>
    </row>
    <row r="186" spans="3:12" ht="17.45" customHeight="1" x14ac:dyDescent="0.2">
      <c r="C186" s="158">
        <f t="shared" si="5"/>
        <v>180</v>
      </c>
      <c r="D186" s="146" t="str">
        <f>IF(PROVEEDORES!E187="","",PROVEEDORES!E187)</f>
        <v/>
      </c>
      <c r="E186" s="146" t="str">
        <f>IF(PROVEEDORES!F187="","",PROVEEDORES!F187)</f>
        <v/>
      </c>
      <c r="F186" s="146" t="str">
        <f>IF(PROVEEDORES!D187="","",PROVEEDORES!D187)</f>
        <v/>
      </c>
      <c r="G186" s="159">
        <f>SUMIF('EG-FEB'!$F$18:$F$516,PROVEEDORES!$D187,'EG-FEB'!P$18:P$516)</f>
        <v>0</v>
      </c>
      <c r="H186" s="159">
        <f>SUMIF('EG-FEB'!$F$18:$F$516,PROVEEDORES!$D187,'EG-FEB'!Q$18:Q$516)</f>
        <v>0</v>
      </c>
      <c r="I186" s="159">
        <f>SUMIF('EG-FEB'!$F$18:$F$516,PROVEEDORES!$D187,'EG-FEB'!R$18:R$516)</f>
        <v>0</v>
      </c>
      <c r="J186" s="159">
        <f>SUMIF('EG-FEB'!$F$18:$F$516,PROVEEDORES!$D187,'EG-FEB'!S$18:S$516)</f>
        <v>0</v>
      </c>
      <c r="K186" s="159" t="str">
        <f t="shared" si="4"/>
        <v/>
      </c>
      <c r="L186" s="146" t="str">
        <f>IF(PROVEEDORES!G187="","",PROVEEDORES!G187)</f>
        <v/>
      </c>
    </row>
    <row r="187" spans="3:12" ht="17.45" customHeight="1" x14ac:dyDescent="0.2">
      <c r="C187" s="158">
        <f t="shared" si="5"/>
        <v>181</v>
      </c>
      <c r="D187" s="146" t="str">
        <f>IF(PROVEEDORES!E188="","",PROVEEDORES!E188)</f>
        <v/>
      </c>
      <c r="E187" s="146" t="str">
        <f>IF(PROVEEDORES!F188="","",PROVEEDORES!F188)</f>
        <v/>
      </c>
      <c r="F187" s="146" t="str">
        <f>IF(PROVEEDORES!D188="","",PROVEEDORES!D188)</f>
        <v/>
      </c>
      <c r="G187" s="159">
        <f>SUMIF('EG-FEB'!$F$18:$F$516,PROVEEDORES!$D188,'EG-FEB'!P$18:P$516)</f>
        <v>0</v>
      </c>
      <c r="H187" s="159">
        <f>SUMIF('EG-FEB'!$F$18:$F$516,PROVEEDORES!$D188,'EG-FEB'!Q$18:Q$516)</f>
        <v>0</v>
      </c>
      <c r="I187" s="159">
        <f>SUMIF('EG-FEB'!$F$18:$F$516,PROVEEDORES!$D188,'EG-FEB'!R$18:R$516)</f>
        <v>0</v>
      </c>
      <c r="J187" s="159">
        <f>SUMIF('EG-FEB'!$F$18:$F$516,PROVEEDORES!$D188,'EG-FEB'!S$18:S$516)</f>
        <v>0</v>
      </c>
      <c r="K187" s="159" t="str">
        <f t="shared" si="4"/>
        <v/>
      </c>
      <c r="L187" s="146" t="str">
        <f>IF(PROVEEDORES!G188="","",PROVEEDORES!G188)</f>
        <v/>
      </c>
    </row>
    <row r="188" spans="3:12" ht="17.45" customHeight="1" x14ac:dyDescent="0.2">
      <c r="C188" s="158">
        <f t="shared" si="5"/>
        <v>182</v>
      </c>
      <c r="D188" s="146" t="str">
        <f>IF(PROVEEDORES!E189="","",PROVEEDORES!E189)</f>
        <v/>
      </c>
      <c r="E188" s="146" t="str">
        <f>IF(PROVEEDORES!F189="","",PROVEEDORES!F189)</f>
        <v/>
      </c>
      <c r="F188" s="146" t="str">
        <f>IF(PROVEEDORES!D189="","",PROVEEDORES!D189)</f>
        <v/>
      </c>
      <c r="G188" s="159">
        <f>SUMIF('EG-FEB'!$F$18:$F$516,PROVEEDORES!$D189,'EG-FEB'!P$18:P$516)</f>
        <v>0</v>
      </c>
      <c r="H188" s="159">
        <f>SUMIF('EG-FEB'!$F$18:$F$516,PROVEEDORES!$D189,'EG-FEB'!Q$18:Q$516)</f>
        <v>0</v>
      </c>
      <c r="I188" s="159">
        <f>SUMIF('EG-FEB'!$F$18:$F$516,PROVEEDORES!$D189,'EG-FEB'!R$18:R$516)</f>
        <v>0</v>
      </c>
      <c r="J188" s="159">
        <f>SUMIF('EG-FEB'!$F$18:$F$516,PROVEEDORES!$D189,'EG-FEB'!S$18:S$516)</f>
        <v>0</v>
      </c>
      <c r="K188" s="159" t="str">
        <f t="shared" si="4"/>
        <v/>
      </c>
      <c r="L188" s="146" t="str">
        <f>IF(PROVEEDORES!G189="","",PROVEEDORES!G189)</f>
        <v/>
      </c>
    </row>
    <row r="189" spans="3:12" ht="17.45" customHeight="1" x14ac:dyDescent="0.2">
      <c r="C189" s="158">
        <f t="shared" si="5"/>
        <v>183</v>
      </c>
      <c r="D189" s="146" t="str">
        <f>IF(PROVEEDORES!E190="","",PROVEEDORES!E190)</f>
        <v/>
      </c>
      <c r="E189" s="146" t="str">
        <f>IF(PROVEEDORES!F190="","",PROVEEDORES!F190)</f>
        <v/>
      </c>
      <c r="F189" s="146" t="str">
        <f>IF(PROVEEDORES!D190="","",PROVEEDORES!D190)</f>
        <v/>
      </c>
      <c r="G189" s="159">
        <f>SUMIF('EG-FEB'!$F$18:$F$516,PROVEEDORES!$D190,'EG-FEB'!P$18:P$516)</f>
        <v>0</v>
      </c>
      <c r="H189" s="159">
        <f>SUMIF('EG-FEB'!$F$18:$F$516,PROVEEDORES!$D190,'EG-FEB'!Q$18:Q$516)</f>
        <v>0</v>
      </c>
      <c r="I189" s="159">
        <f>SUMIF('EG-FEB'!$F$18:$F$516,PROVEEDORES!$D190,'EG-FEB'!R$18:R$516)</f>
        <v>0</v>
      </c>
      <c r="J189" s="159">
        <f>SUMIF('EG-FEB'!$F$18:$F$516,PROVEEDORES!$D190,'EG-FEB'!S$18:S$516)</f>
        <v>0</v>
      </c>
      <c r="K189" s="159" t="str">
        <f t="shared" si="4"/>
        <v/>
      </c>
      <c r="L189" s="146" t="str">
        <f>IF(PROVEEDORES!G190="","",PROVEEDORES!G190)</f>
        <v/>
      </c>
    </row>
    <row r="190" spans="3:12" ht="17.45" customHeight="1" x14ac:dyDescent="0.2">
      <c r="C190" s="158">
        <f t="shared" si="5"/>
        <v>184</v>
      </c>
      <c r="D190" s="146" t="str">
        <f>IF(PROVEEDORES!E191="","",PROVEEDORES!E191)</f>
        <v/>
      </c>
      <c r="E190" s="146" t="str">
        <f>IF(PROVEEDORES!F191="","",PROVEEDORES!F191)</f>
        <v/>
      </c>
      <c r="F190" s="146" t="str">
        <f>IF(PROVEEDORES!D191="","",PROVEEDORES!D191)</f>
        <v/>
      </c>
      <c r="G190" s="159">
        <f>SUMIF('EG-FEB'!$F$18:$F$516,PROVEEDORES!$D191,'EG-FEB'!P$18:P$516)</f>
        <v>0</v>
      </c>
      <c r="H190" s="159">
        <f>SUMIF('EG-FEB'!$F$18:$F$516,PROVEEDORES!$D191,'EG-FEB'!Q$18:Q$516)</f>
        <v>0</v>
      </c>
      <c r="I190" s="159">
        <f>SUMIF('EG-FEB'!$F$18:$F$516,PROVEEDORES!$D191,'EG-FEB'!R$18:R$516)</f>
        <v>0</v>
      </c>
      <c r="J190" s="159">
        <f>SUMIF('EG-FEB'!$F$18:$F$516,PROVEEDORES!$D191,'EG-FEB'!S$18:S$516)</f>
        <v>0</v>
      </c>
      <c r="K190" s="159" t="str">
        <f t="shared" si="4"/>
        <v/>
      </c>
      <c r="L190" s="146" t="str">
        <f>IF(PROVEEDORES!G191="","",PROVEEDORES!G191)</f>
        <v/>
      </c>
    </row>
    <row r="191" spans="3:12" ht="17.45" customHeight="1" x14ac:dyDescent="0.2">
      <c r="C191" s="158">
        <f t="shared" si="5"/>
        <v>185</v>
      </c>
      <c r="D191" s="146" t="str">
        <f>IF(PROVEEDORES!E192="","",PROVEEDORES!E192)</f>
        <v/>
      </c>
      <c r="E191" s="146" t="str">
        <f>IF(PROVEEDORES!F192="","",PROVEEDORES!F192)</f>
        <v/>
      </c>
      <c r="F191" s="146" t="str">
        <f>IF(PROVEEDORES!D192="","",PROVEEDORES!D192)</f>
        <v/>
      </c>
      <c r="G191" s="159">
        <f>SUMIF('EG-FEB'!$F$18:$F$516,PROVEEDORES!$D192,'EG-FEB'!P$18:P$516)</f>
        <v>0</v>
      </c>
      <c r="H191" s="159">
        <f>SUMIF('EG-FEB'!$F$18:$F$516,PROVEEDORES!$D192,'EG-FEB'!Q$18:Q$516)</f>
        <v>0</v>
      </c>
      <c r="I191" s="159">
        <f>SUMIF('EG-FEB'!$F$18:$F$516,PROVEEDORES!$D192,'EG-FEB'!R$18:R$516)</f>
        <v>0</v>
      </c>
      <c r="J191" s="159">
        <f>SUMIF('EG-FEB'!$F$18:$F$516,PROVEEDORES!$D192,'EG-FEB'!S$18:S$516)</f>
        <v>0</v>
      </c>
      <c r="K191" s="159" t="str">
        <f t="shared" si="4"/>
        <v/>
      </c>
      <c r="L191" s="146" t="str">
        <f>IF(PROVEEDORES!G192="","",PROVEEDORES!G192)</f>
        <v/>
      </c>
    </row>
    <row r="192" spans="3:12" ht="17.45" customHeight="1" x14ac:dyDescent="0.2">
      <c r="C192" s="158">
        <f t="shared" si="5"/>
        <v>186</v>
      </c>
      <c r="D192" s="146" t="str">
        <f>IF(PROVEEDORES!E193="","",PROVEEDORES!E193)</f>
        <v/>
      </c>
      <c r="E192" s="146" t="str">
        <f>IF(PROVEEDORES!F193="","",PROVEEDORES!F193)</f>
        <v/>
      </c>
      <c r="F192" s="146" t="str">
        <f>IF(PROVEEDORES!D193="","",PROVEEDORES!D193)</f>
        <v/>
      </c>
      <c r="G192" s="159">
        <f>SUMIF('EG-FEB'!$F$18:$F$516,PROVEEDORES!$D193,'EG-FEB'!P$18:P$516)</f>
        <v>0</v>
      </c>
      <c r="H192" s="159">
        <f>SUMIF('EG-FEB'!$F$18:$F$516,PROVEEDORES!$D193,'EG-FEB'!Q$18:Q$516)</f>
        <v>0</v>
      </c>
      <c r="I192" s="159">
        <f>SUMIF('EG-FEB'!$F$18:$F$516,PROVEEDORES!$D193,'EG-FEB'!R$18:R$516)</f>
        <v>0</v>
      </c>
      <c r="J192" s="159">
        <f>SUMIF('EG-FEB'!$F$18:$F$516,PROVEEDORES!$D193,'EG-FEB'!S$18:S$516)</f>
        <v>0</v>
      </c>
      <c r="K192" s="159" t="str">
        <f t="shared" si="4"/>
        <v/>
      </c>
      <c r="L192" s="146" t="str">
        <f>IF(PROVEEDORES!G193="","",PROVEEDORES!G193)</f>
        <v/>
      </c>
    </row>
    <row r="193" spans="3:12" ht="17.45" customHeight="1" x14ac:dyDescent="0.2">
      <c r="C193" s="158">
        <f t="shared" si="5"/>
        <v>187</v>
      </c>
      <c r="D193" s="146" t="str">
        <f>IF(PROVEEDORES!E194="","",PROVEEDORES!E194)</f>
        <v/>
      </c>
      <c r="E193" s="146" t="str">
        <f>IF(PROVEEDORES!F194="","",PROVEEDORES!F194)</f>
        <v/>
      </c>
      <c r="F193" s="146" t="str">
        <f>IF(PROVEEDORES!D194="","",PROVEEDORES!D194)</f>
        <v/>
      </c>
      <c r="G193" s="159">
        <f>SUMIF('EG-FEB'!$F$18:$F$516,PROVEEDORES!$D194,'EG-FEB'!P$18:P$516)</f>
        <v>0</v>
      </c>
      <c r="H193" s="159">
        <f>SUMIF('EG-FEB'!$F$18:$F$516,PROVEEDORES!$D194,'EG-FEB'!Q$18:Q$516)</f>
        <v>0</v>
      </c>
      <c r="I193" s="159">
        <f>SUMIF('EG-FEB'!$F$18:$F$516,PROVEEDORES!$D194,'EG-FEB'!R$18:R$516)</f>
        <v>0</v>
      </c>
      <c r="J193" s="159">
        <f>SUMIF('EG-FEB'!$F$18:$F$516,PROVEEDORES!$D194,'EG-FEB'!S$18:S$516)</f>
        <v>0</v>
      </c>
      <c r="K193" s="159" t="str">
        <f t="shared" si="4"/>
        <v/>
      </c>
      <c r="L193" s="146" t="str">
        <f>IF(PROVEEDORES!G194="","",PROVEEDORES!G194)</f>
        <v/>
      </c>
    </row>
    <row r="194" spans="3:12" ht="17.45" customHeight="1" x14ac:dyDescent="0.2">
      <c r="C194" s="158">
        <f t="shared" si="5"/>
        <v>188</v>
      </c>
      <c r="D194" s="146" t="str">
        <f>IF(PROVEEDORES!E195="","",PROVEEDORES!E195)</f>
        <v/>
      </c>
      <c r="E194" s="146" t="str">
        <f>IF(PROVEEDORES!F195="","",PROVEEDORES!F195)</f>
        <v/>
      </c>
      <c r="F194" s="146" t="str">
        <f>IF(PROVEEDORES!D195="","",PROVEEDORES!D195)</f>
        <v/>
      </c>
      <c r="G194" s="159">
        <f>SUMIF('EG-FEB'!$F$18:$F$516,PROVEEDORES!$D195,'EG-FEB'!P$18:P$516)</f>
        <v>0</v>
      </c>
      <c r="H194" s="159">
        <f>SUMIF('EG-FEB'!$F$18:$F$516,PROVEEDORES!$D195,'EG-FEB'!Q$18:Q$516)</f>
        <v>0</v>
      </c>
      <c r="I194" s="159">
        <f>SUMIF('EG-FEB'!$F$18:$F$516,PROVEEDORES!$D195,'EG-FEB'!R$18:R$516)</f>
        <v>0</v>
      </c>
      <c r="J194" s="159">
        <f>SUMIF('EG-FEB'!$F$18:$F$516,PROVEEDORES!$D195,'EG-FEB'!S$18:S$516)</f>
        <v>0</v>
      </c>
      <c r="K194" s="159" t="str">
        <f t="shared" si="4"/>
        <v/>
      </c>
      <c r="L194" s="146" t="str">
        <f>IF(PROVEEDORES!G195="","",PROVEEDORES!G195)</f>
        <v/>
      </c>
    </row>
    <row r="195" spans="3:12" ht="17.45" customHeight="1" x14ac:dyDescent="0.2">
      <c r="C195" s="158">
        <f t="shared" si="5"/>
        <v>189</v>
      </c>
      <c r="D195" s="146" t="str">
        <f>IF(PROVEEDORES!E196="","",PROVEEDORES!E196)</f>
        <v/>
      </c>
      <c r="E195" s="146" t="str">
        <f>IF(PROVEEDORES!F196="","",PROVEEDORES!F196)</f>
        <v/>
      </c>
      <c r="F195" s="146" t="str">
        <f>IF(PROVEEDORES!D196="","",PROVEEDORES!D196)</f>
        <v/>
      </c>
      <c r="G195" s="159">
        <f>SUMIF('EG-FEB'!$F$18:$F$516,PROVEEDORES!$D196,'EG-FEB'!P$18:P$516)</f>
        <v>0</v>
      </c>
      <c r="H195" s="159">
        <f>SUMIF('EG-FEB'!$F$18:$F$516,PROVEEDORES!$D196,'EG-FEB'!Q$18:Q$516)</f>
        <v>0</v>
      </c>
      <c r="I195" s="159">
        <f>SUMIF('EG-FEB'!$F$18:$F$516,PROVEEDORES!$D196,'EG-FEB'!R$18:R$516)</f>
        <v>0</v>
      </c>
      <c r="J195" s="159">
        <f>SUMIF('EG-FEB'!$F$18:$F$516,PROVEEDORES!$D196,'EG-FEB'!S$18:S$516)</f>
        <v>0</v>
      </c>
      <c r="K195" s="159" t="str">
        <f t="shared" si="4"/>
        <v/>
      </c>
      <c r="L195" s="146" t="str">
        <f>IF(PROVEEDORES!G196="","",PROVEEDORES!G196)</f>
        <v/>
      </c>
    </row>
    <row r="196" spans="3:12" ht="17.45" customHeight="1" x14ac:dyDescent="0.2">
      <c r="C196" s="158">
        <f t="shared" si="5"/>
        <v>190</v>
      </c>
      <c r="D196" s="146" t="str">
        <f>IF(PROVEEDORES!E197="","",PROVEEDORES!E197)</f>
        <v/>
      </c>
      <c r="E196" s="146" t="str">
        <f>IF(PROVEEDORES!F197="","",PROVEEDORES!F197)</f>
        <v/>
      </c>
      <c r="F196" s="146" t="str">
        <f>IF(PROVEEDORES!D197="","",PROVEEDORES!D197)</f>
        <v/>
      </c>
      <c r="G196" s="159">
        <f>SUMIF('EG-FEB'!$F$18:$F$516,PROVEEDORES!$D197,'EG-FEB'!P$18:P$516)</f>
        <v>0</v>
      </c>
      <c r="H196" s="159">
        <f>SUMIF('EG-FEB'!$F$18:$F$516,PROVEEDORES!$D197,'EG-FEB'!Q$18:Q$516)</f>
        <v>0</v>
      </c>
      <c r="I196" s="159">
        <f>SUMIF('EG-FEB'!$F$18:$F$516,PROVEEDORES!$D197,'EG-FEB'!R$18:R$516)</f>
        <v>0</v>
      </c>
      <c r="J196" s="159">
        <f>SUMIF('EG-FEB'!$F$18:$F$516,PROVEEDORES!$D197,'EG-FEB'!S$18:S$516)</f>
        <v>0</v>
      </c>
      <c r="K196" s="159" t="str">
        <f t="shared" si="4"/>
        <v/>
      </c>
      <c r="L196" s="146" t="str">
        <f>IF(PROVEEDORES!G197="","",PROVEEDORES!G197)</f>
        <v/>
      </c>
    </row>
    <row r="197" spans="3:12" ht="17.45" customHeight="1" x14ac:dyDescent="0.2">
      <c r="C197" s="158">
        <f t="shared" si="5"/>
        <v>191</v>
      </c>
      <c r="D197" s="146" t="str">
        <f>IF(PROVEEDORES!E198="","",PROVEEDORES!E198)</f>
        <v/>
      </c>
      <c r="E197" s="146" t="str">
        <f>IF(PROVEEDORES!F198="","",PROVEEDORES!F198)</f>
        <v/>
      </c>
      <c r="F197" s="146" t="str">
        <f>IF(PROVEEDORES!D198="","",PROVEEDORES!D198)</f>
        <v/>
      </c>
      <c r="G197" s="159">
        <f>SUMIF('EG-FEB'!$F$18:$F$516,PROVEEDORES!$D198,'EG-FEB'!P$18:P$516)</f>
        <v>0</v>
      </c>
      <c r="H197" s="159">
        <f>SUMIF('EG-FEB'!$F$18:$F$516,PROVEEDORES!$D198,'EG-FEB'!Q$18:Q$516)</f>
        <v>0</v>
      </c>
      <c r="I197" s="159">
        <f>SUMIF('EG-FEB'!$F$18:$F$516,PROVEEDORES!$D198,'EG-FEB'!R$18:R$516)</f>
        <v>0</v>
      </c>
      <c r="J197" s="159">
        <f>SUMIF('EG-FEB'!$F$18:$F$516,PROVEEDORES!$D198,'EG-FEB'!S$18:S$516)</f>
        <v>0</v>
      </c>
      <c r="K197" s="159" t="str">
        <f t="shared" si="4"/>
        <v/>
      </c>
      <c r="L197" s="146" t="str">
        <f>IF(PROVEEDORES!G198="","",PROVEEDORES!G198)</f>
        <v/>
      </c>
    </row>
    <row r="198" spans="3:12" ht="17.45" customHeight="1" x14ac:dyDescent="0.2">
      <c r="C198" s="158">
        <f t="shared" si="5"/>
        <v>192</v>
      </c>
      <c r="D198" s="146" t="str">
        <f>IF(PROVEEDORES!E199="","",PROVEEDORES!E199)</f>
        <v/>
      </c>
      <c r="E198" s="146" t="str">
        <f>IF(PROVEEDORES!F199="","",PROVEEDORES!F199)</f>
        <v/>
      </c>
      <c r="F198" s="146" t="str">
        <f>IF(PROVEEDORES!D199="","",PROVEEDORES!D199)</f>
        <v/>
      </c>
      <c r="G198" s="159">
        <f>SUMIF('EG-FEB'!$F$18:$F$516,PROVEEDORES!$D199,'EG-FEB'!P$18:P$516)</f>
        <v>0</v>
      </c>
      <c r="H198" s="159">
        <f>SUMIF('EG-FEB'!$F$18:$F$516,PROVEEDORES!$D199,'EG-FEB'!Q$18:Q$516)</f>
        <v>0</v>
      </c>
      <c r="I198" s="159">
        <f>SUMIF('EG-FEB'!$F$18:$F$516,PROVEEDORES!$D199,'EG-FEB'!R$18:R$516)</f>
        <v>0</v>
      </c>
      <c r="J198" s="159">
        <f>SUMIF('EG-FEB'!$F$18:$F$516,PROVEEDORES!$D199,'EG-FEB'!S$18:S$516)</f>
        <v>0</v>
      </c>
      <c r="K198" s="159" t="str">
        <f t="shared" si="4"/>
        <v/>
      </c>
      <c r="L198" s="146" t="str">
        <f>IF(PROVEEDORES!G199="","",PROVEEDORES!G199)</f>
        <v/>
      </c>
    </row>
    <row r="199" spans="3:12" ht="17.45" customHeight="1" x14ac:dyDescent="0.2">
      <c r="C199" s="158">
        <f t="shared" si="5"/>
        <v>193</v>
      </c>
      <c r="D199" s="146" t="str">
        <f>IF(PROVEEDORES!E200="","",PROVEEDORES!E200)</f>
        <v/>
      </c>
      <c r="E199" s="146" t="str">
        <f>IF(PROVEEDORES!F200="","",PROVEEDORES!F200)</f>
        <v/>
      </c>
      <c r="F199" s="146" t="str">
        <f>IF(PROVEEDORES!D200="","",PROVEEDORES!D200)</f>
        <v/>
      </c>
      <c r="G199" s="159">
        <f>SUMIF('EG-FEB'!$F$18:$F$516,PROVEEDORES!$D200,'EG-FEB'!P$18:P$516)</f>
        <v>0</v>
      </c>
      <c r="H199" s="159">
        <f>SUMIF('EG-FEB'!$F$18:$F$516,PROVEEDORES!$D200,'EG-FEB'!Q$18:Q$516)</f>
        <v>0</v>
      </c>
      <c r="I199" s="159">
        <f>SUMIF('EG-FEB'!$F$18:$F$516,PROVEEDORES!$D200,'EG-FEB'!R$18:R$516)</f>
        <v>0</v>
      </c>
      <c r="J199" s="159">
        <f>SUMIF('EG-FEB'!$F$18:$F$516,PROVEEDORES!$D200,'EG-FEB'!S$18:S$516)</f>
        <v>0</v>
      </c>
      <c r="K199" s="159" t="str">
        <f t="shared" si="4"/>
        <v/>
      </c>
      <c r="L199" s="146" t="str">
        <f>IF(PROVEEDORES!G200="","",PROVEEDORES!G200)</f>
        <v/>
      </c>
    </row>
    <row r="200" spans="3:12" ht="17.45" customHeight="1" x14ac:dyDescent="0.2">
      <c r="C200" s="158">
        <f t="shared" si="5"/>
        <v>194</v>
      </c>
      <c r="D200" s="146" t="str">
        <f>IF(PROVEEDORES!E201="","",PROVEEDORES!E201)</f>
        <v/>
      </c>
      <c r="E200" s="146" t="str">
        <f>IF(PROVEEDORES!F201="","",PROVEEDORES!F201)</f>
        <v/>
      </c>
      <c r="F200" s="146" t="str">
        <f>IF(PROVEEDORES!D201="","",PROVEEDORES!D201)</f>
        <v/>
      </c>
      <c r="G200" s="159">
        <f>SUMIF('EG-FEB'!$F$18:$F$516,PROVEEDORES!$D201,'EG-FEB'!P$18:P$516)</f>
        <v>0</v>
      </c>
      <c r="H200" s="159">
        <f>SUMIF('EG-FEB'!$F$18:$F$516,PROVEEDORES!$D201,'EG-FEB'!Q$18:Q$516)</f>
        <v>0</v>
      </c>
      <c r="I200" s="159">
        <f>SUMIF('EG-FEB'!$F$18:$F$516,PROVEEDORES!$D201,'EG-FEB'!R$18:R$516)</f>
        <v>0</v>
      </c>
      <c r="J200" s="159">
        <f>SUMIF('EG-FEB'!$F$18:$F$516,PROVEEDORES!$D201,'EG-FEB'!S$18:S$516)</f>
        <v>0</v>
      </c>
      <c r="K200" s="159" t="str">
        <f t="shared" ref="K200:K263" si="6">IF(G200+H200+I200+J200&gt;0,"C/Información","")</f>
        <v/>
      </c>
      <c r="L200" s="146" t="str">
        <f>IF(PROVEEDORES!G201="","",PROVEEDORES!G201)</f>
        <v/>
      </c>
    </row>
    <row r="201" spans="3:12" ht="17.45" customHeight="1" x14ac:dyDescent="0.2">
      <c r="C201" s="158">
        <f t="shared" ref="C201:C264" si="7">C200+1</f>
        <v>195</v>
      </c>
      <c r="D201" s="146" t="str">
        <f>IF(PROVEEDORES!E202="","",PROVEEDORES!E202)</f>
        <v/>
      </c>
      <c r="E201" s="146" t="str">
        <f>IF(PROVEEDORES!F202="","",PROVEEDORES!F202)</f>
        <v/>
      </c>
      <c r="F201" s="146" t="str">
        <f>IF(PROVEEDORES!D202="","",PROVEEDORES!D202)</f>
        <v/>
      </c>
      <c r="G201" s="159">
        <f>SUMIF('EG-FEB'!$F$18:$F$516,PROVEEDORES!$D202,'EG-FEB'!P$18:P$516)</f>
        <v>0</v>
      </c>
      <c r="H201" s="159">
        <f>SUMIF('EG-FEB'!$F$18:$F$516,PROVEEDORES!$D202,'EG-FEB'!Q$18:Q$516)</f>
        <v>0</v>
      </c>
      <c r="I201" s="159">
        <f>SUMIF('EG-FEB'!$F$18:$F$516,PROVEEDORES!$D202,'EG-FEB'!R$18:R$516)</f>
        <v>0</v>
      </c>
      <c r="J201" s="159">
        <f>SUMIF('EG-FEB'!$F$18:$F$516,PROVEEDORES!$D202,'EG-FEB'!S$18:S$516)</f>
        <v>0</v>
      </c>
      <c r="K201" s="159" t="str">
        <f t="shared" si="6"/>
        <v/>
      </c>
      <c r="L201" s="146" t="str">
        <f>IF(PROVEEDORES!G202="","",PROVEEDORES!G202)</f>
        <v/>
      </c>
    </row>
    <row r="202" spans="3:12" ht="17.45" customHeight="1" x14ac:dyDescent="0.2">
      <c r="C202" s="158">
        <f t="shared" si="7"/>
        <v>196</v>
      </c>
      <c r="D202" s="146" t="str">
        <f>IF(PROVEEDORES!E203="","",PROVEEDORES!E203)</f>
        <v/>
      </c>
      <c r="E202" s="146" t="str">
        <f>IF(PROVEEDORES!F203="","",PROVEEDORES!F203)</f>
        <v/>
      </c>
      <c r="F202" s="146" t="str">
        <f>IF(PROVEEDORES!D203="","",PROVEEDORES!D203)</f>
        <v/>
      </c>
      <c r="G202" s="159">
        <f>SUMIF('EG-FEB'!$F$18:$F$516,PROVEEDORES!$D203,'EG-FEB'!P$18:P$516)</f>
        <v>0</v>
      </c>
      <c r="H202" s="159">
        <f>SUMIF('EG-FEB'!$F$18:$F$516,PROVEEDORES!$D203,'EG-FEB'!Q$18:Q$516)</f>
        <v>0</v>
      </c>
      <c r="I202" s="159">
        <f>SUMIF('EG-FEB'!$F$18:$F$516,PROVEEDORES!$D203,'EG-FEB'!R$18:R$516)</f>
        <v>0</v>
      </c>
      <c r="J202" s="159">
        <f>SUMIF('EG-FEB'!$F$18:$F$516,PROVEEDORES!$D203,'EG-FEB'!S$18:S$516)</f>
        <v>0</v>
      </c>
      <c r="K202" s="159" t="str">
        <f t="shared" si="6"/>
        <v/>
      </c>
      <c r="L202" s="146" t="str">
        <f>IF(PROVEEDORES!G203="","",PROVEEDORES!G203)</f>
        <v/>
      </c>
    </row>
    <row r="203" spans="3:12" ht="17.45" customHeight="1" x14ac:dyDescent="0.2">
      <c r="C203" s="158">
        <f t="shared" si="7"/>
        <v>197</v>
      </c>
      <c r="D203" s="146" t="str">
        <f>IF(PROVEEDORES!E204="","",PROVEEDORES!E204)</f>
        <v/>
      </c>
      <c r="E203" s="146" t="str">
        <f>IF(PROVEEDORES!F204="","",PROVEEDORES!F204)</f>
        <v/>
      </c>
      <c r="F203" s="146" t="str">
        <f>IF(PROVEEDORES!D204="","",PROVEEDORES!D204)</f>
        <v/>
      </c>
      <c r="G203" s="159">
        <f>SUMIF('EG-FEB'!$F$18:$F$516,PROVEEDORES!$D204,'EG-FEB'!P$18:P$516)</f>
        <v>0</v>
      </c>
      <c r="H203" s="159">
        <f>SUMIF('EG-FEB'!$F$18:$F$516,PROVEEDORES!$D204,'EG-FEB'!Q$18:Q$516)</f>
        <v>0</v>
      </c>
      <c r="I203" s="159">
        <f>SUMIF('EG-FEB'!$F$18:$F$516,PROVEEDORES!$D204,'EG-FEB'!R$18:R$516)</f>
        <v>0</v>
      </c>
      <c r="J203" s="159">
        <f>SUMIF('EG-FEB'!$F$18:$F$516,PROVEEDORES!$D204,'EG-FEB'!S$18:S$516)</f>
        <v>0</v>
      </c>
      <c r="K203" s="159" t="str">
        <f t="shared" si="6"/>
        <v/>
      </c>
      <c r="L203" s="146" t="str">
        <f>IF(PROVEEDORES!G204="","",PROVEEDORES!G204)</f>
        <v/>
      </c>
    </row>
    <row r="204" spans="3:12" ht="17.45" customHeight="1" x14ac:dyDescent="0.2">
      <c r="C204" s="158">
        <f t="shared" si="7"/>
        <v>198</v>
      </c>
      <c r="D204" s="146" t="str">
        <f>IF(PROVEEDORES!E205="","",PROVEEDORES!E205)</f>
        <v/>
      </c>
      <c r="E204" s="146" t="str">
        <f>IF(PROVEEDORES!F205="","",PROVEEDORES!F205)</f>
        <v/>
      </c>
      <c r="F204" s="146" t="str">
        <f>IF(PROVEEDORES!D205="","",PROVEEDORES!D205)</f>
        <v/>
      </c>
      <c r="G204" s="159">
        <f>SUMIF('EG-FEB'!$F$18:$F$516,PROVEEDORES!$D205,'EG-FEB'!P$18:P$516)</f>
        <v>0</v>
      </c>
      <c r="H204" s="159">
        <f>SUMIF('EG-FEB'!$F$18:$F$516,PROVEEDORES!$D205,'EG-FEB'!Q$18:Q$516)</f>
        <v>0</v>
      </c>
      <c r="I204" s="159">
        <f>SUMIF('EG-FEB'!$F$18:$F$516,PROVEEDORES!$D205,'EG-FEB'!R$18:R$516)</f>
        <v>0</v>
      </c>
      <c r="J204" s="159">
        <f>SUMIF('EG-FEB'!$F$18:$F$516,PROVEEDORES!$D205,'EG-FEB'!S$18:S$516)</f>
        <v>0</v>
      </c>
      <c r="K204" s="159" t="str">
        <f t="shared" si="6"/>
        <v/>
      </c>
      <c r="L204" s="146" t="str">
        <f>IF(PROVEEDORES!G205="","",PROVEEDORES!G205)</f>
        <v/>
      </c>
    </row>
    <row r="205" spans="3:12" ht="17.45" customHeight="1" x14ac:dyDescent="0.2">
      <c r="C205" s="158">
        <f t="shared" si="7"/>
        <v>199</v>
      </c>
      <c r="D205" s="146" t="str">
        <f>IF(PROVEEDORES!E206="","",PROVEEDORES!E206)</f>
        <v/>
      </c>
      <c r="E205" s="146" t="str">
        <f>IF(PROVEEDORES!F206="","",PROVEEDORES!F206)</f>
        <v/>
      </c>
      <c r="F205" s="146" t="str">
        <f>IF(PROVEEDORES!D206="","",PROVEEDORES!D206)</f>
        <v/>
      </c>
      <c r="G205" s="159">
        <f>SUMIF('EG-FEB'!$F$18:$F$516,PROVEEDORES!$D206,'EG-FEB'!P$18:P$516)</f>
        <v>0</v>
      </c>
      <c r="H205" s="159">
        <f>SUMIF('EG-FEB'!$F$18:$F$516,PROVEEDORES!$D206,'EG-FEB'!Q$18:Q$516)</f>
        <v>0</v>
      </c>
      <c r="I205" s="159">
        <f>SUMIF('EG-FEB'!$F$18:$F$516,PROVEEDORES!$D206,'EG-FEB'!R$18:R$516)</f>
        <v>0</v>
      </c>
      <c r="J205" s="159">
        <f>SUMIF('EG-FEB'!$F$18:$F$516,PROVEEDORES!$D206,'EG-FEB'!S$18:S$516)</f>
        <v>0</v>
      </c>
      <c r="K205" s="159" t="str">
        <f t="shared" si="6"/>
        <v/>
      </c>
      <c r="L205" s="146" t="str">
        <f>IF(PROVEEDORES!G206="","",PROVEEDORES!G206)</f>
        <v/>
      </c>
    </row>
    <row r="206" spans="3:12" ht="17.45" customHeight="1" x14ac:dyDescent="0.2">
      <c r="C206" s="158">
        <f t="shared" si="7"/>
        <v>200</v>
      </c>
      <c r="D206" s="146" t="str">
        <f>IF(PROVEEDORES!E207="","",PROVEEDORES!E207)</f>
        <v/>
      </c>
      <c r="E206" s="146" t="str">
        <f>IF(PROVEEDORES!F207="","",PROVEEDORES!F207)</f>
        <v/>
      </c>
      <c r="F206" s="146" t="str">
        <f>IF(PROVEEDORES!D207="","",PROVEEDORES!D207)</f>
        <v/>
      </c>
      <c r="G206" s="159">
        <f>SUMIF('EG-FEB'!$F$18:$F$516,PROVEEDORES!$D207,'EG-FEB'!P$18:P$516)</f>
        <v>0</v>
      </c>
      <c r="H206" s="159">
        <f>SUMIF('EG-FEB'!$F$18:$F$516,PROVEEDORES!$D207,'EG-FEB'!Q$18:Q$516)</f>
        <v>0</v>
      </c>
      <c r="I206" s="159">
        <f>SUMIF('EG-FEB'!$F$18:$F$516,PROVEEDORES!$D207,'EG-FEB'!R$18:R$516)</f>
        <v>0</v>
      </c>
      <c r="J206" s="159">
        <f>SUMIF('EG-FEB'!$F$18:$F$516,PROVEEDORES!$D207,'EG-FEB'!S$18:S$516)</f>
        <v>0</v>
      </c>
      <c r="K206" s="159" t="str">
        <f t="shared" si="6"/>
        <v/>
      </c>
      <c r="L206" s="146" t="str">
        <f>IF(PROVEEDORES!G207="","",PROVEEDORES!G207)</f>
        <v/>
      </c>
    </row>
    <row r="207" spans="3:12" ht="17.45" customHeight="1" x14ac:dyDescent="0.2">
      <c r="C207" s="158">
        <f t="shared" si="7"/>
        <v>201</v>
      </c>
      <c r="D207" s="146" t="str">
        <f>IF(PROVEEDORES!E208="","",PROVEEDORES!E208)</f>
        <v/>
      </c>
      <c r="E207" s="146" t="str">
        <f>IF(PROVEEDORES!F208="","",PROVEEDORES!F208)</f>
        <v/>
      </c>
      <c r="F207" s="146" t="str">
        <f>IF(PROVEEDORES!D208="","",PROVEEDORES!D208)</f>
        <v/>
      </c>
      <c r="G207" s="159">
        <f>SUMIF('EG-FEB'!$F$18:$F$516,PROVEEDORES!$D208,'EG-FEB'!P$18:P$516)</f>
        <v>0</v>
      </c>
      <c r="H207" s="159">
        <f>SUMIF('EG-FEB'!$F$18:$F$516,PROVEEDORES!$D208,'EG-FEB'!Q$18:Q$516)</f>
        <v>0</v>
      </c>
      <c r="I207" s="159">
        <f>SUMIF('EG-FEB'!$F$18:$F$516,PROVEEDORES!$D208,'EG-FEB'!R$18:R$516)</f>
        <v>0</v>
      </c>
      <c r="J207" s="159">
        <f>SUMIF('EG-FEB'!$F$18:$F$516,PROVEEDORES!$D208,'EG-FEB'!S$18:S$516)</f>
        <v>0</v>
      </c>
      <c r="K207" s="159" t="str">
        <f t="shared" si="6"/>
        <v/>
      </c>
      <c r="L207" s="146" t="str">
        <f>IF(PROVEEDORES!G208="","",PROVEEDORES!G208)</f>
        <v/>
      </c>
    </row>
    <row r="208" spans="3:12" ht="17.45" customHeight="1" x14ac:dyDescent="0.2">
      <c r="C208" s="158">
        <f t="shared" si="7"/>
        <v>202</v>
      </c>
      <c r="D208" s="146" t="str">
        <f>IF(PROVEEDORES!E209="","",PROVEEDORES!E209)</f>
        <v/>
      </c>
      <c r="E208" s="146" t="str">
        <f>IF(PROVEEDORES!F209="","",PROVEEDORES!F209)</f>
        <v/>
      </c>
      <c r="F208" s="146" t="str">
        <f>IF(PROVEEDORES!D209="","",PROVEEDORES!D209)</f>
        <v/>
      </c>
      <c r="G208" s="159">
        <f>SUMIF('EG-FEB'!$F$18:$F$516,PROVEEDORES!$D209,'EG-FEB'!P$18:P$516)</f>
        <v>0</v>
      </c>
      <c r="H208" s="159">
        <f>SUMIF('EG-FEB'!$F$18:$F$516,PROVEEDORES!$D209,'EG-FEB'!Q$18:Q$516)</f>
        <v>0</v>
      </c>
      <c r="I208" s="159">
        <f>SUMIF('EG-FEB'!$F$18:$F$516,PROVEEDORES!$D209,'EG-FEB'!R$18:R$516)</f>
        <v>0</v>
      </c>
      <c r="J208" s="159">
        <f>SUMIF('EG-FEB'!$F$18:$F$516,PROVEEDORES!$D209,'EG-FEB'!S$18:S$516)</f>
        <v>0</v>
      </c>
      <c r="K208" s="159" t="str">
        <f t="shared" si="6"/>
        <v/>
      </c>
      <c r="L208" s="146" t="str">
        <f>IF(PROVEEDORES!G209="","",PROVEEDORES!G209)</f>
        <v/>
      </c>
    </row>
    <row r="209" spans="3:12" ht="17.45" customHeight="1" x14ac:dyDescent="0.2">
      <c r="C209" s="158">
        <f t="shared" si="7"/>
        <v>203</v>
      </c>
      <c r="D209" s="146" t="str">
        <f>IF(PROVEEDORES!E210="","",PROVEEDORES!E210)</f>
        <v/>
      </c>
      <c r="E209" s="146" t="str">
        <f>IF(PROVEEDORES!F210="","",PROVEEDORES!F210)</f>
        <v/>
      </c>
      <c r="F209" s="146" t="str">
        <f>IF(PROVEEDORES!D210="","",PROVEEDORES!D210)</f>
        <v/>
      </c>
      <c r="G209" s="159">
        <f>SUMIF('EG-FEB'!$F$18:$F$516,PROVEEDORES!$D210,'EG-FEB'!P$18:P$516)</f>
        <v>0</v>
      </c>
      <c r="H209" s="159">
        <f>SUMIF('EG-FEB'!$F$18:$F$516,PROVEEDORES!$D210,'EG-FEB'!Q$18:Q$516)</f>
        <v>0</v>
      </c>
      <c r="I209" s="159">
        <f>SUMIF('EG-FEB'!$F$18:$F$516,PROVEEDORES!$D210,'EG-FEB'!R$18:R$516)</f>
        <v>0</v>
      </c>
      <c r="J209" s="159">
        <f>SUMIF('EG-FEB'!$F$18:$F$516,PROVEEDORES!$D210,'EG-FEB'!S$18:S$516)</f>
        <v>0</v>
      </c>
      <c r="K209" s="159" t="str">
        <f t="shared" si="6"/>
        <v/>
      </c>
      <c r="L209" s="146" t="str">
        <f>IF(PROVEEDORES!G210="","",PROVEEDORES!G210)</f>
        <v/>
      </c>
    </row>
    <row r="210" spans="3:12" ht="17.45" customHeight="1" x14ac:dyDescent="0.2">
      <c r="C210" s="158">
        <f t="shared" si="7"/>
        <v>204</v>
      </c>
      <c r="D210" s="146" t="str">
        <f>IF(PROVEEDORES!E211="","",PROVEEDORES!E211)</f>
        <v/>
      </c>
      <c r="E210" s="146" t="str">
        <f>IF(PROVEEDORES!F211="","",PROVEEDORES!F211)</f>
        <v/>
      </c>
      <c r="F210" s="146" t="str">
        <f>IF(PROVEEDORES!D211="","",PROVEEDORES!D211)</f>
        <v/>
      </c>
      <c r="G210" s="159">
        <f>SUMIF('EG-FEB'!$F$18:$F$516,PROVEEDORES!$D211,'EG-FEB'!P$18:P$516)</f>
        <v>0</v>
      </c>
      <c r="H210" s="159">
        <f>SUMIF('EG-FEB'!$F$18:$F$516,PROVEEDORES!$D211,'EG-FEB'!Q$18:Q$516)</f>
        <v>0</v>
      </c>
      <c r="I210" s="159">
        <f>SUMIF('EG-FEB'!$F$18:$F$516,PROVEEDORES!$D211,'EG-FEB'!R$18:R$516)</f>
        <v>0</v>
      </c>
      <c r="J210" s="159">
        <f>SUMIF('EG-FEB'!$F$18:$F$516,PROVEEDORES!$D211,'EG-FEB'!S$18:S$516)</f>
        <v>0</v>
      </c>
      <c r="K210" s="159" t="str">
        <f t="shared" si="6"/>
        <v/>
      </c>
      <c r="L210" s="146" t="str">
        <f>IF(PROVEEDORES!G211="","",PROVEEDORES!G211)</f>
        <v/>
      </c>
    </row>
    <row r="211" spans="3:12" ht="17.45" customHeight="1" x14ac:dyDescent="0.2">
      <c r="C211" s="158">
        <f t="shared" si="7"/>
        <v>205</v>
      </c>
      <c r="D211" s="146" t="str">
        <f>IF(PROVEEDORES!E212="","",PROVEEDORES!E212)</f>
        <v/>
      </c>
      <c r="E211" s="146" t="str">
        <f>IF(PROVEEDORES!F212="","",PROVEEDORES!F212)</f>
        <v/>
      </c>
      <c r="F211" s="146" t="str">
        <f>IF(PROVEEDORES!D212="","",PROVEEDORES!D212)</f>
        <v/>
      </c>
      <c r="G211" s="159">
        <f>SUMIF('EG-FEB'!$F$18:$F$516,PROVEEDORES!$D212,'EG-FEB'!P$18:P$516)</f>
        <v>0</v>
      </c>
      <c r="H211" s="159">
        <f>SUMIF('EG-FEB'!$F$18:$F$516,PROVEEDORES!$D212,'EG-FEB'!Q$18:Q$516)</f>
        <v>0</v>
      </c>
      <c r="I211" s="159">
        <f>SUMIF('EG-FEB'!$F$18:$F$516,PROVEEDORES!$D212,'EG-FEB'!R$18:R$516)</f>
        <v>0</v>
      </c>
      <c r="J211" s="159">
        <f>SUMIF('EG-FEB'!$F$18:$F$516,PROVEEDORES!$D212,'EG-FEB'!S$18:S$516)</f>
        <v>0</v>
      </c>
      <c r="K211" s="159" t="str">
        <f t="shared" si="6"/>
        <v/>
      </c>
      <c r="L211" s="146" t="str">
        <f>IF(PROVEEDORES!G212="","",PROVEEDORES!G212)</f>
        <v/>
      </c>
    </row>
    <row r="212" spans="3:12" ht="17.45" customHeight="1" x14ac:dyDescent="0.2">
      <c r="C212" s="158">
        <f t="shared" si="7"/>
        <v>206</v>
      </c>
      <c r="D212" s="146" t="str">
        <f>IF(PROVEEDORES!E213="","",PROVEEDORES!E213)</f>
        <v/>
      </c>
      <c r="E212" s="146" t="str">
        <f>IF(PROVEEDORES!F213="","",PROVEEDORES!F213)</f>
        <v/>
      </c>
      <c r="F212" s="146" t="str">
        <f>IF(PROVEEDORES!D213="","",PROVEEDORES!D213)</f>
        <v/>
      </c>
      <c r="G212" s="159">
        <f>SUMIF('EG-FEB'!$F$18:$F$516,PROVEEDORES!$D213,'EG-FEB'!P$18:P$516)</f>
        <v>0</v>
      </c>
      <c r="H212" s="159">
        <f>SUMIF('EG-FEB'!$F$18:$F$516,PROVEEDORES!$D213,'EG-FEB'!Q$18:Q$516)</f>
        <v>0</v>
      </c>
      <c r="I212" s="159">
        <f>SUMIF('EG-FEB'!$F$18:$F$516,PROVEEDORES!$D213,'EG-FEB'!R$18:R$516)</f>
        <v>0</v>
      </c>
      <c r="J212" s="159">
        <f>SUMIF('EG-FEB'!$F$18:$F$516,PROVEEDORES!$D213,'EG-FEB'!S$18:S$516)</f>
        <v>0</v>
      </c>
      <c r="K212" s="159" t="str">
        <f t="shared" si="6"/>
        <v/>
      </c>
      <c r="L212" s="146" t="str">
        <f>IF(PROVEEDORES!G213="","",PROVEEDORES!G213)</f>
        <v/>
      </c>
    </row>
    <row r="213" spans="3:12" ht="17.45" customHeight="1" x14ac:dyDescent="0.2">
      <c r="C213" s="158">
        <f t="shared" si="7"/>
        <v>207</v>
      </c>
      <c r="D213" s="146" t="str">
        <f>IF(PROVEEDORES!E214="","",PROVEEDORES!E214)</f>
        <v/>
      </c>
      <c r="E213" s="146" t="str">
        <f>IF(PROVEEDORES!F214="","",PROVEEDORES!F214)</f>
        <v/>
      </c>
      <c r="F213" s="146" t="str">
        <f>IF(PROVEEDORES!D214="","",PROVEEDORES!D214)</f>
        <v/>
      </c>
      <c r="G213" s="159">
        <f>SUMIF('EG-FEB'!$F$18:$F$516,PROVEEDORES!$D214,'EG-FEB'!P$18:P$516)</f>
        <v>0</v>
      </c>
      <c r="H213" s="159">
        <f>SUMIF('EG-FEB'!$F$18:$F$516,PROVEEDORES!$D214,'EG-FEB'!Q$18:Q$516)</f>
        <v>0</v>
      </c>
      <c r="I213" s="159">
        <f>SUMIF('EG-FEB'!$F$18:$F$516,PROVEEDORES!$D214,'EG-FEB'!R$18:R$516)</f>
        <v>0</v>
      </c>
      <c r="J213" s="159">
        <f>SUMIF('EG-FEB'!$F$18:$F$516,PROVEEDORES!$D214,'EG-FEB'!S$18:S$516)</f>
        <v>0</v>
      </c>
      <c r="K213" s="159" t="str">
        <f t="shared" si="6"/>
        <v/>
      </c>
      <c r="L213" s="146" t="str">
        <f>IF(PROVEEDORES!G214="","",PROVEEDORES!G214)</f>
        <v/>
      </c>
    </row>
    <row r="214" spans="3:12" ht="17.45" customHeight="1" x14ac:dyDescent="0.2">
      <c r="C214" s="158">
        <f t="shared" si="7"/>
        <v>208</v>
      </c>
      <c r="D214" s="146" t="str">
        <f>IF(PROVEEDORES!E215="","",PROVEEDORES!E215)</f>
        <v/>
      </c>
      <c r="E214" s="146" t="str">
        <f>IF(PROVEEDORES!F215="","",PROVEEDORES!F215)</f>
        <v/>
      </c>
      <c r="F214" s="146" t="str">
        <f>IF(PROVEEDORES!D215="","",PROVEEDORES!D215)</f>
        <v/>
      </c>
      <c r="G214" s="159">
        <f>SUMIF('EG-FEB'!$F$18:$F$516,PROVEEDORES!$D215,'EG-FEB'!P$18:P$516)</f>
        <v>0</v>
      </c>
      <c r="H214" s="159">
        <f>SUMIF('EG-FEB'!$F$18:$F$516,PROVEEDORES!$D215,'EG-FEB'!Q$18:Q$516)</f>
        <v>0</v>
      </c>
      <c r="I214" s="159">
        <f>SUMIF('EG-FEB'!$F$18:$F$516,PROVEEDORES!$D215,'EG-FEB'!R$18:R$516)</f>
        <v>0</v>
      </c>
      <c r="J214" s="159">
        <f>SUMIF('EG-FEB'!$F$18:$F$516,PROVEEDORES!$D215,'EG-FEB'!S$18:S$516)</f>
        <v>0</v>
      </c>
      <c r="K214" s="159" t="str">
        <f t="shared" si="6"/>
        <v/>
      </c>
      <c r="L214" s="146" t="str">
        <f>IF(PROVEEDORES!G215="","",PROVEEDORES!G215)</f>
        <v/>
      </c>
    </row>
    <row r="215" spans="3:12" ht="17.45" customHeight="1" x14ac:dyDescent="0.2">
      <c r="C215" s="158">
        <f t="shared" si="7"/>
        <v>209</v>
      </c>
      <c r="D215" s="146" t="str">
        <f>IF(PROVEEDORES!E216="","",PROVEEDORES!E216)</f>
        <v/>
      </c>
      <c r="E215" s="146" t="str">
        <f>IF(PROVEEDORES!F216="","",PROVEEDORES!F216)</f>
        <v/>
      </c>
      <c r="F215" s="146" t="str">
        <f>IF(PROVEEDORES!D216="","",PROVEEDORES!D216)</f>
        <v/>
      </c>
      <c r="G215" s="159">
        <f>SUMIF('EG-FEB'!$F$18:$F$516,PROVEEDORES!$D216,'EG-FEB'!P$18:P$516)</f>
        <v>0</v>
      </c>
      <c r="H215" s="159">
        <f>SUMIF('EG-FEB'!$F$18:$F$516,PROVEEDORES!$D216,'EG-FEB'!Q$18:Q$516)</f>
        <v>0</v>
      </c>
      <c r="I215" s="159">
        <f>SUMIF('EG-FEB'!$F$18:$F$516,PROVEEDORES!$D216,'EG-FEB'!R$18:R$516)</f>
        <v>0</v>
      </c>
      <c r="J215" s="159">
        <f>SUMIF('EG-FEB'!$F$18:$F$516,PROVEEDORES!$D216,'EG-FEB'!S$18:S$516)</f>
        <v>0</v>
      </c>
      <c r="K215" s="159" t="str">
        <f t="shared" si="6"/>
        <v/>
      </c>
      <c r="L215" s="146" t="str">
        <f>IF(PROVEEDORES!G216="","",PROVEEDORES!G216)</f>
        <v/>
      </c>
    </row>
    <row r="216" spans="3:12" ht="17.45" customHeight="1" x14ac:dyDescent="0.2">
      <c r="C216" s="158">
        <f t="shared" si="7"/>
        <v>210</v>
      </c>
      <c r="D216" s="146" t="str">
        <f>IF(PROVEEDORES!E217="","",PROVEEDORES!E217)</f>
        <v/>
      </c>
      <c r="E216" s="146" t="str">
        <f>IF(PROVEEDORES!F217="","",PROVEEDORES!F217)</f>
        <v/>
      </c>
      <c r="F216" s="146" t="str">
        <f>IF(PROVEEDORES!D217="","",PROVEEDORES!D217)</f>
        <v/>
      </c>
      <c r="G216" s="159">
        <f>SUMIF('EG-FEB'!$F$18:$F$516,PROVEEDORES!$D217,'EG-FEB'!P$18:P$516)</f>
        <v>0</v>
      </c>
      <c r="H216" s="159">
        <f>SUMIF('EG-FEB'!$F$18:$F$516,PROVEEDORES!$D217,'EG-FEB'!Q$18:Q$516)</f>
        <v>0</v>
      </c>
      <c r="I216" s="159">
        <f>SUMIF('EG-FEB'!$F$18:$F$516,PROVEEDORES!$D217,'EG-FEB'!R$18:R$516)</f>
        <v>0</v>
      </c>
      <c r="J216" s="159">
        <f>SUMIF('EG-FEB'!$F$18:$F$516,PROVEEDORES!$D217,'EG-FEB'!S$18:S$516)</f>
        <v>0</v>
      </c>
      <c r="K216" s="159" t="str">
        <f t="shared" si="6"/>
        <v/>
      </c>
      <c r="L216" s="146" t="str">
        <f>IF(PROVEEDORES!G217="","",PROVEEDORES!G217)</f>
        <v/>
      </c>
    </row>
    <row r="217" spans="3:12" ht="17.45" customHeight="1" x14ac:dyDescent="0.2">
      <c r="C217" s="158">
        <f t="shared" si="7"/>
        <v>211</v>
      </c>
      <c r="D217" s="146" t="str">
        <f>IF(PROVEEDORES!E218="","",PROVEEDORES!E218)</f>
        <v/>
      </c>
      <c r="E217" s="146" t="str">
        <f>IF(PROVEEDORES!F218="","",PROVEEDORES!F218)</f>
        <v/>
      </c>
      <c r="F217" s="146" t="str">
        <f>IF(PROVEEDORES!D218="","",PROVEEDORES!D218)</f>
        <v/>
      </c>
      <c r="G217" s="159">
        <f>SUMIF('EG-FEB'!$F$18:$F$516,PROVEEDORES!$D218,'EG-FEB'!P$18:P$516)</f>
        <v>0</v>
      </c>
      <c r="H217" s="159">
        <f>SUMIF('EG-FEB'!$F$18:$F$516,PROVEEDORES!$D218,'EG-FEB'!Q$18:Q$516)</f>
        <v>0</v>
      </c>
      <c r="I217" s="159">
        <f>SUMIF('EG-FEB'!$F$18:$F$516,PROVEEDORES!$D218,'EG-FEB'!R$18:R$516)</f>
        <v>0</v>
      </c>
      <c r="J217" s="159">
        <f>SUMIF('EG-FEB'!$F$18:$F$516,PROVEEDORES!$D218,'EG-FEB'!S$18:S$516)</f>
        <v>0</v>
      </c>
      <c r="K217" s="159" t="str">
        <f t="shared" si="6"/>
        <v/>
      </c>
      <c r="L217" s="146" t="str">
        <f>IF(PROVEEDORES!G218="","",PROVEEDORES!G218)</f>
        <v/>
      </c>
    </row>
    <row r="218" spans="3:12" ht="17.45" customHeight="1" x14ac:dyDescent="0.2">
      <c r="C218" s="158">
        <f t="shared" si="7"/>
        <v>212</v>
      </c>
      <c r="D218" s="146" t="str">
        <f>IF(PROVEEDORES!E219="","",PROVEEDORES!E219)</f>
        <v/>
      </c>
      <c r="E218" s="146" t="str">
        <f>IF(PROVEEDORES!F219="","",PROVEEDORES!F219)</f>
        <v/>
      </c>
      <c r="F218" s="146" t="str">
        <f>IF(PROVEEDORES!D219="","",PROVEEDORES!D219)</f>
        <v/>
      </c>
      <c r="G218" s="159">
        <f>SUMIF('EG-FEB'!$F$18:$F$516,PROVEEDORES!$D219,'EG-FEB'!P$18:P$516)</f>
        <v>0</v>
      </c>
      <c r="H218" s="159">
        <f>SUMIF('EG-FEB'!$F$18:$F$516,PROVEEDORES!$D219,'EG-FEB'!Q$18:Q$516)</f>
        <v>0</v>
      </c>
      <c r="I218" s="159">
        <f>SUMIF('EG-FEB'!$F$18:$F$516,PROVEEDORES!$D219,'EG-FEB'!R$18:R$516)</f>
        <v>0</v>
      </c>
      <c r="J218" s="159">
        <f>SUMIF('EG-FEB'!$F$18:$F$516,PROVEEDORES!$D219,'EG-FEB'!S$18:S$516)</f>
        <v>0</v>
      </c>
      <c r="K218" s="159" t="str">
        <f t="shared" si="6"/>
        <v/>
      </c>
      <c r="L218" s="146" t="str">
        <f>IF(PROVEEDORES!G219="","",PROVEEDORES!G219)</f>
        <v/>
      </c>
    </row>
    <row r="219" spans="3:12" ht="17.45" customHeight="1" x14ac:dyDescent="0.2">
      <c r="C219" s="158">
        <f t="shared" si="7"/>
        <v>213</v>
      </c>
      <c r="D219" s="146" t="str">
        <f>IF(PROVEEDORES!E220="","",PROVEEDORES!E220)</f>
        <v/>
      </c>
      <c r="E219" s="146" t="str">
        <f>IF(PROVEEDORES!F220="","",PROVEEDORES!F220)</f>
        <v/>
      </c>
      <c r="F219" s="146" t="str">
        <f>IF(PROVEEDORES!D220="","",PROVEEDORES!D220)</f>
        <v/>
      </c>
      <c r="G219" s="159">
        <f>SUMIF('EG-FEB'!$F$18:$F$516,PROVEEDORES!$D220,'EG-FEB'!P$18:P$516)</f>
        <v>0</v>
      </c>
      <c r="H219" s="159">
        <f>SUMIF('EG-FEB'!$F$18:$F$516,PROVEEDORES!$D220,'EG-FEB'!Q$18:Q$516)</f>
        <v>0</v>
      </c>
      <c r="I219" s="159">
        <f>SUMIF('EG-FEB'!$F$18:$F$516,PROVEEDORES!$D220,'EG-FEB'!R$18:R$516)</f>
        <v>0</v>
      </c>
      <c r="J219" s="159">
        <f>SUMIF('EG-FEB'!$F$18:$F$516,PROVEEDORES!$D220,'EG-FEB'!S$18:S$516)</f>
        <v>0</v>
      </c>
      <c r="K219" s="159" t="str">
        <f t="shared" si="6"/>
        <v/>
      </c>
      <c r="L219" s="146" t="str">
        <f>IF(PROVEEDORES!G220="","",PROVEEDORES!G220)</f>
        <v/>
      </c>
    </row>
    <row r="220" spans="3:12" ht="17.45" customHeight="1" x14ac:dyDescent="0.2">
      <c r="C220" s="158">
        <f t="shared" si="7"/>
        <v>214</v>
      </c>
      <c r="D220" s="146" t="str">
        <f>IF(PROVEEDORES!E221="","",PROVEEDORES!E221)</f>
        <v/>
      </c>
      <c r="E220" s="146" t="str">
        <f>IF(PROVEEDORES!F221="","",PROVEEDORES!F221)</f>
        <v/>
      </c>
      <c r="F220" s="146" t="str">
        <f>IF(PROVEEDORES!D221="","",PROVEEDORES!D221)</f>
        <v/>
      </c>
      <c r="G220" s="159">
        <f>SUMIF('EG-FEB'!$F$18:$F$516,PROVEEDORES!$D221,'EG-FEB'!P$18:P$516)</f>
        <v>0</v>
      </c>
      <c r="H220" s="159">
        <f>SUMIF('EG-FEB'!$F$18:$F$516,PROVEEDORES!$D221,'EG-FEB'!Q$18:Q$516)</f>
        <v>0</v>
      </c>
      <c r="I220" s="159">
        <f>SUMIF('EG-FEB'!$F$18:$F$516,PROVEEDORES!$D221,'EG-FEB'!R$18:R$516)</f>
        <v>0</v>
      </c>
      <c r="J220" s="159">
        <f>SUMIF('EG-FEB'!$F$18:$F$516,PROVEEDORES!$D221,'EG-FEB'!S$18:S$516)</f>
        <v>0</v>
      </c>
      <c r="K220" s="159" t="str">
        <f t="shared" si="6"/>
        <v/>
      </c>
      <c r="L220" s="146" t="str">
        <f>IF(PROVEEDORES!G221="","",PROVEEDORES!G221)</f>
        <v/>
      </c>
    </row>
    <row r="221" spans="3:12" ht="17.45" customHeight="1" x14ac:dyDescent="0.2">
      <c r="C221" s="158">
        <f t="shared" si="7"/>
        <v>215</v>
      </c>
      <c r="D221" s="146" t="str">
        <f>IF(PROVEEDORES!E222="","",PROVEEDORES!E222)</f>
        <v/>
      </c>
      <c r="E221" s="146" t="str">
        <f>IF(PROVEEDORES!F222="","",PROVEEDORES!F222)</f>
        <v/>
      </c>
      <c r="F221" s="146" t="str">
        <f>IF(PROVEEDORES!D222="","",PROVEEDORES!D222)</f>
        <v/>
      </c>
      <c r="G221" s="159">
        <f>SUMIF('EG-FEB'!$F$18:$F$516,PROVEEDORES!$D222,'EG-FEB'!P$18:P$516)</f>
        <v>0</v>
      </c>
      <c r="H221" s="159">
        <f>SUMIF('EG-FEB'!$F$18:$F$516,PROVEEDORES!$D222,'EG-FEB'!Q$18:Q$516)</f>
        <v>0</v>
      </c>
      <c r="I221" s="159">
        <f>SUMIF('EG-FEB'!$F$18:$F$516,PROVEEDORES!$D222,'EG-FEB'!R$18:R$516)</f>
        <v>0</v>
      </c>
      <c r="J221" s="159">
        <f>SUMIF('EG-FEB'!$F$18:$F$516,PROVEEDORES!$D222,'EG-FEB'!S$18:S$516)</f>
        <v>0</v>
      </c>
      <c r="K221" s="159" t="str">
        <f t="shared" si="6"/>
        <v/>
      </c>
      <c r="L221" s="146" t="str">
        <f>IF(PROVEEDORES!G222="","",PROVEEDORES!G222)</f>
        <v/>
      </c>
    </row>
    <row r="222" spans="3:12" ht="17.45" customHeight="1" x14ac:dyDescent="0.2">
      <c r="C222" s="158">
        <f t="shared" si="7"/>
        <v>216</v>
      </c>
      <c r="D222" s="146" t="str">
        <f>IF(PROVEEDORES!E223="","",PROVEEDORES!E223)</f>
        <v/>
      </c>
      <c r="E222" s="146" t="str">
        <f>IF(PROVEEDORES!F223="","",PROVEEDORES!F223)</f>
        <v/>
      </c>
      <c r="F222" s="146" t="str">
        <f>IF(PROVEEDORES!D223="","",PROVEEDORES!D223)</f>
        <v/>
      </c>
      <c r="G222" s="159">
        <f>SUMIF('EG-FEB'!$F$18:$F$516,PROVEEDORES!$D223,'EG-FEB'!P$18:P$516)</f>
        <v>0</v>
      </c>
      <c r="H222" s="159">
        <f>SUMIF('EG-FEB'!$F$18:$F$516,PROVEEDORES!$D223,'EG-FEB'!Q$18:Q$516)</f>
        <v>0</v>
      </c>
      <c r="I222" s="159">
        <f>SUMIF('EG-FEB'!$F$18:$F$516,PROVEEDORES!$D223,'EG-FEB'!R$18:R$516)</f>
        <v>0</v>
      </c>
      <c r="J222" s="159">
        <f>SUMIF('EG-FEB'!$F$18:$F$516,PROVEEDORES!$D223,'EG-FEB'!S$18:S$516)</f>
        <v>0</v>
      </c>
      <c r="K222" s="159" t="str">
        <f t="shared" si="6"/>
        <v/>
      </c>
      <c r="L222" s="146" t="str">
        <f>IF(PROVEEDORES!G223="","",PROVEEDORES!G223)</f>
        <v/>
      </c>
    </row>
    <row r="223" spans="3:12" ht="17.45" customHeight="1" x14ac:dyDescent="0.2">
      <c r="C223" s="158">
        <f t="shared" si="7"/>
        <v>217</v>
      </c>
      <c r="D223" s="146" t="str">
        <f>IF(PROVEEDORES!E224="","",PROVEEDORES!E224)</f>
        <v/>
      </c>
      <c r="E223" s="146" t="str">
        <f>IF(PROVEEDORES!F224="","",PROVEEDORES!F224)</f>
        <v/>
      </c>
      <c r="F223" s="146" t="str">
        <f>IF(PROVEEDORES!D224="","",PROVEEDORES!D224)</f>
        <v/>
      </c>
      <c r="G223" s="159">
        <f>SUMIF('EG-FEB'!$F$18:$F$516,PROVEEDORES!$D224,'EG-FEB'!P$18:P$516)</f>
        <v>0</v>
      </c>
      <c r="H223" s="159">
        <f>SUMIF('EG-FEB'!$F$18:$F$516,PROVEEDORES!$D224,'EG-FEB'!Q$18:Q$516)</f>
        <v>0</v>
      </c>
      <c r="I223" s="159">
        <f>SUMIF('EG-FEB'!$F$18:$F$516,PROVEEDORES!$D224,'EG-FEB'!R$18:R$516)</f>
        <v>0</v>
      </c>
      <c r="J223" s="159">
        <f>SUMIF('EG-FEB'!$F$18:$F$516,PROVEEDORES!$D224,'EG-FEB'!S$18:S$516)</f>
        <v>0</v>
      </c>
      <c r="K223" s="159" t="str">
        <f t="shared" si="6"/>
        <v/>
      </c>
      <c r="L223" s="146" t="str">
        <f>IF(PROVEEDORES!G224="","",PROVEEDORES!G224)</f>
        <v/>
      </c>
    </row>
    <row r="224" spans="3:12" ht="17.45" customHeight="1" x14ac:dyDescent="0.2">
      <c r="C224" s="158">
        <f t="shared" si="7"/>
        <v>218</v>
      </c>
      <c r="D224" s="146" t="str">
        <f>IF(PROVEEDORES!E225="","",PROVEEDORES!E225)</f>
        <v/>
      </c>
      <c r="E224" s="146" t="str">
        <f>IF(PROVEEDORES!F225="","",PROVEEDORES!F225)</f>
        <v/>
      </c>
      <c r="F224" s="146" t="str">
        <f>IF(PROVEEDORES!D225="","",PROVEEDORES!D225)</f>
        <v/>
      </c>
      <c r="G224" s="159">
        <f>SUMIF('EG-FEB'!$F$18:$F$516,PROVEEDORES!$D225,'EG-FEB'!P$18:P$516)</f>
        <v>0</v>
      </c>
      <c r="H224" s="159">
        <f>SUMIF('EG-FEB'!$F$18:$F$516,PROVEEDORES!$D225,'EG-FEB'!Q$18:Q$516)</f>
        <v>0</v>
      </c>
      <c r="I224" s="159">
        <f>SUMIF('EG-FEB'!$F$18:$F$516,PROVEEDORES!$D225,'EG-FEB'!R$18:R$516)</f>
        <v>0</v>
      </c>
      <c r="J224" s="159">
        <f>SUMIF('EG-FEB'!$F$18:$F$516,PROVEEDORES!$D225,'EG-FEB'!S$18:S$516)</f>
        <v>0</v>
      </c>
      <c r="K224" s="159" t="str">
        <f t="shared" si="6"/>
        <v/>
      </c>
      <c r="L224" s="146" t="str">
        <f>IF(PROVEEDORES!G225="","",PROVEEDORES!G225)</f>
        <v/>
      </c>
    </row>
    <row r="225" spans="3:12" ht="17.45" customHeight="1" x14ac:dyDescent="0.2">
      <c r="C225" s="158">
        <f t="shared" si="7"/>
        <v>219</v>
      </c>
      <c r="D225" s="146" t="str">
        <f>IF(PROVEEDORES!E226="","",PROVEEDORES!E226)</f>
        <v/>
      </c>
      <c r="E225" s="146" t="str">
        <f>IF(PROVEEDORES!F226="","",PROVEEDORES!F226)</f>
        <v/>
      </c>
      <c r="F225" s="146" t="str">
        <f>IF(PROVEEDORES!D226="","",PROVEEDORES!D226)</f>
        <v/>
      </c>
      <c r="G225" s="159">
        <f>SUMIF('EG-FEB'!$F$18:$F$516,PROVEEDORES!$D226,'EG-FEB'!P$18:P$516)</f>
        <v>0</v>
      </c>
      <c r="H225" s="159">
        <f>SUMIF('EG-FEB'!$F$18:$F$516,PROVEEDORES!$D226,'EG-FEB'!Q$18:Q$516)</f>
        <v>0</v>
      </c>
      <c r="I225" s="159">
        <f>SUMIF('EG-FEB'!$F$18:$F$516,PROVEEDORES!$D226,'EG-FEB'!R$18:R$516)</f>
        <v>0</v>
      </c>
      <c r="J225" s="159">
        <f>SUMIF('EG-FEB'!$F$18:$F$516,PROVEEDORES!$D226,'EG-FEB'!S$18:S$516)</f>
        <v>0</v>
      </c>
      <c r="K225" s="159" t="str">
        <f t="shared" si="6"/>
        <v/>
      </c>
      <c r="L225" s="146" t="str">
        <f>IF(PROVEEDORES!G226="","",PROVEEDORES!G226)</f>
        <v/>
      </c>
    </row>
    <row r="226" spans="3:12" ht="17.45" customHeight="1" x14ac:dyDescent="0.2">
      <c r="C226" s="158">
        <f t="shared" si="7"/>
        <v>220</v>
      </c>
      <c r="D226" s="146" t="str">
        <f>IF(PROVEEDORES!E227="","",PROVEEDORES!E227)</f>
        <v/>
      </c>
      <c r="E226" s="146" t="str">
        <f>IF(PROVEEDORES!F227="","",PROVEEDORES!F227)</f>
        <v/>
      </c>
      <c r="F226" s="146" t="str">
        <f>IF(PROVEEDORES!D227="","",PROVEEDORES!D227)</f>
        <v/>
      </c>
      <c r="G226" s="159">
        <f>SUMIF('EG-FEB'!$F$18:$F$516,PROVEEDORES!$D227,'EG-FEB'!P$18:P$516)</f>
        <v>0</v>
      </c>
      <c r="H226" s="159">
        <f>SUMIF('EG-FEB'!$F$18:$F$516,PROVEEDORES!$D227,'EG-FEB'!Q$18:Q$516)</f>
        <v>0</v>
      </c>
      <c r="I226" s="159">
        <f>SUMIF('EG-FEB'!$F$18:$F$516,PROVEEDORES!$D227,'EG-FEB'!R$18:R$516)</f>
        <v>0</v>
      </c>
      <c r="J226" s="159">
        <f>SUMIF('EG-FEB'!$F$18:$F$516,PROVEEDORES!$D227,'EG-FEB'!S$18:S$516)</f>
        <v>0</v>
      </c>
      <c r="K226" s="159" t="str">
        <f t="shared" si="6"/>
        <v/>
      </c>
      <c r="L226" s="146" t="str">
        <f>IF(PROVEEDORES!G227="","",PROVEEDORES!G227)</f>
        <v/>
      </c>
    </row>
    <row r="227" spans="3:12" ht="17.45" customHeight="1" x14ac:dyDescent="0.2">
      <c r="C227" s="158">
        <f t="shared" si="7"/>
        <v>221</v>
      </c>
      <c r="D227" s="146" t="str">
        <f>IF(PROVEEDORES!E228="","",PROVEEDORES!E228)</f>
        <v/>
      </c>
      <c r="E227" s="146" t="str">
        <f>IF(PROVEEDORES!F228="","",PROVEEDORES!F228)</f>
        <v/>
      </c>
      <c r="F227" s="146" t="str">
        <f>IF(PROVEEDORES!D228="","",PROVEEDORES!D228)</f>
        <v/>
      </c>
      <c r="G227" s="159">
        <f>SUMIF('EG-FEB'!$F$18:$F$516,PROVEEDORES!$D228,'EG-FEB'!P$18:P$516)</f>
        <v>0</v>
      </c>
      <c r="H227" s="159">
        <f>SUMIF('EG-FEB'!$F$18:$F$516,PROVEEDORES!$D228,'EG-FEB'!Q$18:Q$516)</f>
        <v>0</v>
      </c>
      <c r="I227" s="159">
        <f>SUMIF('EG-FEB'!$F$18:$F$516,PROVEEDORES!$D228,'EG-FEB'!R$18:R$516)</f>
        <v>0</v>
      </c>
      <c r="J227" s="159">
        <f>SUMIF('EG-FEB'!$F$18:$F$516,PROVEEDORES!$D228,'EG-FEB'!S$18:S$516)</f>
        <v>0</v>
      </c>
      <c r="K227" s="159" t="str">
        <f t="shared" si="6"/>
        <v/>
      </c>
      <c r="L227" s="146" t="str">
        <f>IF(PROVEEDORES!G228="","",PROVEEDORES!G228)</f>
        <v/>
      </c>
    </row>
    <row r="228" spans="3:12" ht="17.45" customHeight="1" x14ac:dyDescent="0.2">
      <c r="C228" s="158">
        <f t="shared" si="7"/>
        <v>222</v>
      </c>
      <c r="D228" s="146" t="str">
        <f>IF(PROVEEDORES!E229="","",PROVEEDORES!E229)</f>
        <v/>
      </c>
      <c r="E228" s="146" t="str">
        <f>IF(PROVEEDORES!F229="","",PROVEEDORES!F229)</f>
        <v/>
      </c>
      <c r="F228" s="146" t="str">
        <f>IF(PROVEEDORES!D229="","",PROVEEDORES!D229)</f>
        <v/>
      </c>
      <c r="G228" s="159">
        <f>SUMIF('EG-FEB'!$F$18:$F$516,PROVEEDORES!$D229,'EG-FEB'!P$18:P$516)</f>
        <v>0</v>
      </c>
      <c r="H228" s="159">
        <f>SUMIF('EG-FEB'!$F$18:$F$516,PROVEEDORES!$D229,'EG-FEB'!Q$18:Q$516)</f>
        <v>0</v>
      </c>
      <c r="I228" s="159">
        <f>SUMIF('EG-FEB'!$F$18:$F$516,PROVEEDORES!$D229,'EG-FEB'!R$18:R$516)</f>
        <v>0</v>
      </c>
      <c r="J228" s="159">
        <f>SUMIF('EG-FEB'!$F$18:$F$516,PROVEEDORES!$D229,'EG-FEB'!S$18:S$516)</f>
        <v>0</v>
      </c>
      <c r="K228" s="159" t="str">
        <f t="shared" si="6"/>
        <v/>
      </c>
      <c r="L228" s="146" t="str">
        <f>IF(PROVEEDORES!G229="","",PROVEEDORES!G229)</f>
        <v/>
      </c>
    </row>
    <row r="229" spans="3:12" ht="17.45" customHeight="1" x14ac:dyDescent="0.2">
      <c r="C229" s="158">
        <f t="shared" si="7"/>
        <v>223</v>
      </c>
      <c r="D229" s="146" t="str">
        <f>IF(PROVEEDORES!E230="","",PROVEEDORES!E230)</f>
        <v/>
      </c>
      <c r="E229" s="146" t="str">
        <f>IF(PROVEEDORES!F230="","",PROVEEDORES!F230)</f>
        <v/>
      </c>
      <c r="F229" s="146" t="str">
        <f>IF(PROVEEDORES!D230="","",PROVEEDORES!D230)</f>
        <v/>
      </c>
      <c r="G229" s="159">
        <f>SUMIF('EG-FEB'!$F$18:$F$516,PROVEEDORES!$D230,'EG-FEB'!P$18:P$516)</f>
        <v>0</v>
      </c>
      <c r="H229" s="159">
        <f>SUMIF('EG-FEB'!$F$18:$F$516,PROVEEDORES!$D230,'EG-FEB'!Q$18:Q$516)</f>
        <v>0</v>
      </c>
      <c r="I229" s="159">
        <f>SUMIF('EG-FEB'!$F$18:$F$516,PROVEEDORES!$D230,'EG-FEB'!R$18:R$516)</f>
        <v>0</v>
      </c>
      <c r="J229" s="159">
        <f>SUMIF('EG-FEB'!$F$18:$F$516,PROVEEDORES!$D230,'EG-FEB'!S$18:S$516)</f>
        <v>0</v>
      </c>
      <c r="K229" s="159" t="str">
        <f t="shared" si="6"/>
        <v/>
      </c>
      <c r="L229" s="146" t="str">
        <f>IF(PROVEEDORES!G230="","",PROVEEDORES!G230)</f>
        <v/>
      </c>
    </row>
    <row r="230" spans="3:12" ht="17.45" customHeight="1" x14ac:dyDescent="0.2">
      <c r="C230" s="158">
        <f t="shared" si="7"/>
        <v>224</v>
      </c>
      <c r="D230" s="146" t="str">
        <f>IF(PROVEEDORES!E231="","",PROVEEDORES!E231)</f>
        <v/>
      </c>
      <c r="E230" s="146" t="str">
        <f>IF(PROVEEDORES!F231="","",PROVEEDORES!F231)</f>
        <v/>
      </c>
      <c r="F230" s="146" t="str">
        <f>IF(PROVEEDORES!D231="","",PROVEEDORES!D231)</f>
        <v/>
      </c>
      <c r="G230" s="159">
        <f>SUMIF('EG-FEB'!$F$18:$F$516,PROVEEDORES!$D231,'EG-FEB'!P$18:P$516)</f>
        <v>0</v>
      </c>
      <c r="H230" s="159">
        <f>SUMIF('EG-FEB'!$F$18:$F$516,PROVEEDORES!$D231,'EG-FEB'!Q$18:Q$516)</f>
        <v>0</v>
      </c>
      <c r="I230" s="159">
        <f>SUMIF('EG-FEB'!$F$18:$F$516,PROVEEDORES!$D231,'EG-FEB'!R$18:R$516)</f>
        <v>0</v>
      </c>
      <c r="J230" s="159">
        <f>SUMIF('EG-FEB'!$F$18:$F$516,PROVEEDORES!$D231,'EG-FEB'!S$18:S$516)</f>
        <v>0</v>
      </c>
      <c r="K230" s="159" t="str">
        <f t="shared" si="6"/>
        <v/>
      </c>
      <c r="L230" s="146" t="str">
        <f>IF(PROVEEDORES!G231="","",PROVEEDORES!G231)</f>
        <v/>
      </c>
    </row>
    <row r="231" spans="3:12" ht="17.45" customHeight="1" x14ac:dyDescent="0.2">
      <c r="C231" s="158">
        <f t="shared" si="7"/>
        <v>225</v>
      </c>
      <c r="D231" s="146" t="str">
        <f>IF(PROVEEDORES!E232="","",PROVEEDORES!E232)</f>
        <v/>
      </c>
      <c r="E231" s="146" t="str">
        <f>IF(PROVEEDORES!F232="","",PROVEEDORES!F232)</f>
        <v/>
      </c>
      <c r="F231" s="146" t="str">
        <f>IF(PROVEEDORES!D232="","",PROVEEDORES!D232)</f>
        <v/>
      </c>
      <c r="G231" s="159">
        <f>SUMIF('EG-FEB'!$F$18:$F$516,PROVEEDORES!$D232,'EG-FEB'!P$18:P$516)</f>
        <v>0</v>
      </c>
      <c r="H231" s="159">
        <f>SUMIF('EG-FEB'!$F$18:$F$516,PROVEEDORES!$D232,'EG-FEB'!Q$18:Q$516)</f>
        <v>0</v>
      </c>
      <c r="I231" s="159">
        <f>SUMIF('EG-FEB'!$F$18:$F$516,PROVEEDORES!$D232,'EG-FEB'!R$18:R$516)</f>
        <v>0</v>
      </c>
      <c r="J231" s="159">
        <f>SUMIF('EG-FEB'!$F$18:$F$516,PROVEEDORES!$D232,'EG-FEB'!S$18:S$516)</f>
        <v>0</v>
      </c>
      <c r="K231" s="159" t="str">
        <f t="shared" si="6"/>
        <v/>
      </c>
      <c r="L231" s="146" t="str">
        <f>IF(PROVEEDORES!G232="","",PROVEEDORES!G232)</f>
        <v/>
      </c>
    </row>
    <row r="232" spans="3:12" ht="17.45" customHeight="1" x14ac:dyDescent="0.2">
      <c r="C232" s="158">
        <f t="shared" si="7"/>
        <v>226</v>
      </c>
      <c r="D232" s="146" t="str">
        <f>IF(PROVEEDORES!E233="","",PROVEEDORES!E233)</f>
        <v/>
      </c>
      <c r="E232" s="146" t="str">
        <f>IF(PROVEEDORES!F233="","",PROVEEDORES!F233)</f>
        <v/>
      </c>
      <c r="F232" s="146" t="str">
        <f>IF(PROVEEDORES!D233="","",PROVEEDORES!D233)</f>
        <v/>
      </c>
      <c r="G232" s="159">
        <f>SUMIF('EG-FEB'!$F$18:$F$516,PROVEEDORES!$D233,'EG-FEB'!P$18:P$516)</f>
        <v>0</v>
      </c>
      <c r="H232" s="159">
        <f>SUMIF('EG-FEB'!$F$18:$F$516,PROVEEDORES!$D233,'EG-FEB'!Q$18:Q$516)</f>
        <v>0</v>
      </c>
      <c r="I232" s="159">
        <f>SUMIF('EG-FEB'!$F$18:$F$516,PROVEEDORES!$D233,'EG-FEB'!R$18:R$516)</f>
        <v>0</v>
      </c>
      <c r="J232" s="159">
        <f>SUMIF('EG-FEB'!$F$18:$F$516,PROVEEDORES!$D233,'EG-FEB'!S$18:S$516)</f>
        <v>0</v>
      </c>
      <c r="K232" s="159" t="str">
        <f t="shared" si="6"/>
        <v/>
      </c>
      <c r="L232" s="146" t="str">
        <f>IF(PROVEEDORES!G233="","",PROVEEDORES!G233)</f>
        <v/>
      </c>
    </row>
    <row r="233" spans="3:12" ht="17.45" customHeight="1" x14ac:dyDescent="0.2">
      <c r="C233" s="158">
        <f t="shared" si="7"/>
        <v>227</v>
      </c>
      <c r="D233" s="146" t="str">
        <f>IF(PROVEEDORES!E234="","",PROVEEDORES!E234)</f>
        <v/>
      </c>
      <c r="E233" s="146" t="str">
        <f>IF(PROVEEDORES!F234="","",PROVEEDORES!F234)</f>
        <v/>
      </c>
      <c r="F233" s="146" t="str">
        <f>IF(PROVEEDORES!D234="","",PROVEEDORES!D234)</f>
        <v/>
      </c>
      <c r="G233" s="159">
        <f>SUMIF('EG-FEB'!$F$18:$F$516,PROVEEDORES!$D234,'EG-FEB'!P$18:P$516)</f>
        <v>0</v>
      </c>
      <c r="H233" s="159">
        <f>SUMIF('EG-FEB'!$F$18:$F$516,PROVEEDORES!$D234,'EG-FEB'!Q$18:Q$516)</f>
        <v>0</v>
      </c>
      <c r="I233" s="159">
        <f>SUMIF('EG-FEB'!$F$18:$F$516,PROVEEDORES!$D234,'EG-FEB'!R$18:R$516)</f>
        <v>0</v>
      </c>
      <c r="J233" s="159">
        <f>SUMIF('EG-FEB'!$F$18:$F$516,PROVEEDORES!$D234,'EG-FEB'!S$18:S$516)</f>
        <v>0</v>
      </c>
      <c r="K233" s="159" t="str">
        <f t="shared" si="6"/>
        <v/>
      </c>
      <c r="L233" s="146" t="str">
        <f>IF(PROVEEDORES!G234="","",PROVEEDORES!G234)</f>
        <v/>
      </c>
    </row>
    <row r="234" spans="3:12" ht="17.45" customHeight="1" x14ac:dyDescent="0.2">
      <c r="C234" s="158">
        <f t="shared" si="7"/>
        <v>228</v>
      </c>
      <c r="D234" s="146" t="str">
        <f>IF(PROVEEDORES!E235="","",PROVEEDORES!E235)</f>
        <v/>
      </c>
      <c r="E234" s="146" t="str">
        <f>IF(PROVEEDORES!F235="","",PROVEEDORES!F235)</f>
        <v/>
      </c>
      <c r="F234" s="146" t="str">
        <f>IF(PROVEEDORES!D235="","",PROVEEDORES!D235)</f>
        <v/>
      </c>
      <c r="G234" s="159">
        <f>SUMIF('EG-FEB'!$F$18:$F$516,PROVEEDORES!$D235,'EG-FEB'!P$18:P$516)</f>
        <v>0</v>
      </c>
      <c r="H234" s="159">
        <f>SUMIF('EG-FEB'!$F$18:$F$516,PROVEEDORES!$D235,'EG-FEB'!Q$18:Q$516)</f>
        <v>0</v>
      </c>
      <c r="I234" s="159">
        <f>SUMIF('EG-FEB'!$F$18:$F$516,PROVEEDORES!$D235,'EG-FEB'!R$18:R$516)</f>
        <v>0</v>
      </c>
      <c r="J234" s="159">
        <f>SUMIF('EG-FEB'!$F$18:$F$516,PROVEEDORES!$D235,'EG-FEB'!S$18:S$516)</f>
        <v>0</v>
      </c>
      <c r="K234" s="159" t="str">
        <f t="shared" si="6"/>
        <v/>
      </c>
      <c r="L234" s="146" t="str">
        <f>IF(PROVEEDORES!G235="","",PROVEEDORES!G235)</f>
        <v/>
      </c>
    </row>
    <row r="235" spans="3:12" ht="17.45" customHeight="1" x14ac:dyDescent="0.2">
      <c r="C235" s="158">
        <f t="shared" si="7"/>
        <v>229</v>
      </c>
      <c r="D235" s="146" t="str">
        <f>IF(PROVEEDORES!E236="","",PROVEEDORES!E236)</f>
        <v/>
      </c>
      <c r="E235" s="146" t="str">
        <f>IF(PROVEEDORES!F236="","",PROVEEDORES!F236)</f>
        <v/>
      </c>
      <c r="F235" s="146" t="str">
        <f>IF(PROVEEDORES!D236="","",PROVEEDORES!D236)</f>
        <v/>
      </c>
      <c r="G235" s="159">
        <f>SUMIF('EG-FEB'!$F$18:$F$516,PROVEEDORES!$D236,'EG-FEB'!P$18:P$516)</f>
        <v>0</v>
      </c>
      <c r="H235" s="159">
        <f>SUMIF('EG-FEB'!$F$18:$F$516,PROVEEDORES!$D236,'EG-FEB'!Q$18:Q$516)</f>
        <v>0</v>
      </c>
      <c r="I235" s="159">
        <f>SUMIF('EG-FEB'!$F$18:$F$516,PROVEEDORES!$D236,'EG-FEB'!R$18:R$516)</f>
        <v>0</v>
      </c>
      <c r="J235" s="159">
        <f>SUMIF('EG-FEB'!$F$18:$F$516,PROVEEDORES!$D236,'EG-FEB'!S$18:S$516)</f>
        <v>0</v>
      </c>
      <c r="K235" s="159" t="str">
        <f t="shared" si="6"/>
        <v/>
      </c>
      <c r="L235" s="146" t="str">
        <f>IF(PROVEEDORES!G236="","",PROVEEDORES!G236)</f>
        <v/>
      </c>
    </row>
    <row r="236" spans="3:12" ht="17.45" customHeight="1" x14ac:dyDescent="0.2">
      <c r="C236" s="158">
        <f t="shared" si="7"/>
        <v>230</v>
      </c>
      <c r="D236" s="146" t="str">
        <f>IF(PROVEEDORES!E237="","",PROVEEDORES!E237)</f>
        <v/>
      </c>
      <c r="E236" s="146" t="str">
        <f>IF(PROVEEDORES!F237="","",PROVEEDORES!F237)</f>
        <v/>
      </c>
      <c r="F236" s="146" t="str">
        <f>IF(PROVEEDORES!D237="","",PROVEEDORES!D237)</f>
        <v/>
      </c>
      <c r="G236" s="159">
        <f>SUMIF('EG-FEB'!$F$18:$F$516,PROVEEDORES!$D237,'EG-FEB'!P$18:P$516)</f>
        <v>0</v>
      </c>
      <c r="H236" s="159">
        <f>SUMIF('EG-FEB'!$F$18:$F$516,PROVEEDORES!$D237,'EG-FEB'!Q$18:Q$516)</f>
        <v>0</v>
      </c>
      <c r="I236" s="159">
        <f>SUMIF('EG-FEB'!$F$18:$F$516,PROVEEDORES!$D237,'EG-FEB'!R$18:R$516)</f>
        <v>0</v>
      </c>
      <c r="J236" s="159">
        <f>SUMIF('EG-FEB'!$F$18:$F$516,PROVEEDORES!$D237,'EG-FEB'!S$18:S$516)</f>
        <v>0</v>
      </c>
      <c r="K236" s="159" t="str">
        <f t="shared" si="6"/>
        <v/>
      </c>
      <c r="L236" s="146" t="str">
        <f>IF(PROVEEDORES!G237="","",PROVEEDORES!G237)</f>
        <v/>
      </c>
    </row>
    <row r="237" spans="3:12" ht="17.45" customHeight="1" x14ac:dyDescent="0.2">
      <c r="C237" s="158">
        <f t="shared" si="7"/>
        <v>231</v>
      </c>
      <c r="D237" s="146" t="str">
        <f>IF(PROVEEDORES!E238="","",PROVEEDORES!E238)</f>
        <v/>
      </c>
      <c r="E237" s="146" t="str">
        <f>IF(PROVEEDORES!F238="","",PROVEEDORES!F238)</f>
        <v/>
      </c>
      <c r="F237" s="146" t="str">
        <f>IF(PROVEEDORES!D238="","",PROVEEDORES!D238)</f>
        <v/>
      </c>
      <c r="G237" s="159">
        <f>SUMIF('EG-FEB'!$F$18:$F$516,PROVEEDORES!$D238,'EG-FEB'!P$18:P$516)</f>
        <v>0</v>
      </c>
      <c r="H237" s="159">
        <f>SUMIF('EG-FEB'!$F$18:$F$516,PROVEEDORES!$D238,'EG-FEB'!Q$18:Q$516)</f>
        <v>0</v>
      </c>
      <c r="I237" s="159">
        <f>SUMIF('EG-FEB'!$F$18:$F$516,PROVEEDORES!$D238,'EG-FEB'!R$18:R$516)</f>
        <v>0</v>
      </c>
      <c r="J237" s="159">
        <f>SUMIF('EG-FEB'!$F$18:$F$516,PROVEEDORES!$D238,'EG-FEB'!S$18:S$516)</f>
        <v>0</v>
      </c>
      <c r="K237" s="159" t="str">
        <f t="shared" si="6"/>
        <v/>
      </c>
      <c r="L237" s="146" t="str">
        <f>IF(PROVEEDORES!G238="","",PROVEEDORES!G238)</f>
        <v/>
      </c>
    </row>
    <row r="238" spans="3:12" ht="17.45" customHeight="1" x14ac:dyDescent="0.2">
      <c r="C238" s="158">
        <f t="shared" si="7"/>
        <v>232</v>
      </c>
      <c r="D238" s="146" t="str">
        <f>IF(PROVEEDORES!E239="","",PROVEEDORES!E239)</f>
        <v/>
      </c>
      <c r="E238" s="146" t="str">
        <f>IF(PROVEEDORES!F239="","",PROVEEDORES!F239)</f>
        <v/>
      </c>
      <c r="F238" s="146" t="str">
        <f>IF(PROVEEDORES!D239="","",PROVEEDORES!D239)</f>
        <v/>
      </c>
      <c r="G238" s="159">
        <f>SUMIF('EG-FEB'!$F$18:$F$516,PROVEEDORES!$D239,'EG-FEB'!P$18:P$516)</f>
        <v>0</v>
      </c>
      <c r="H238" s="159">
        <f>SUMIF('EG-FEB'!$F$18:$F$516,PROVEEDORES!$D239,'EG-FEB'!Q$18:Q$516)</f>
        <v>0</v>
      </c>
      <c r="I238" s="159">
        <f>SUMIF('EG-FEB'!$F$18:$F$516,PROVEEDORES!$D239,'EG-FEB'!R$18:R$516)</f>
        <v>0</v>
      </c>
      <c r="J238" s="159">
        <f>SUMIF('EG-FEB'!$F$18:$F$516,PROVEEDORES!$D239,'EG-FEB'!S$18:S$516)</f>
        <v>0</v>
      </c>
      <c r="K238" s="159" t="str">
        <f t="shared" si="6"/>
        <v/>
      </c>
      <c r="L238" s="146" t="str">
        <f>IF(PROVEEDORES!G239="","",PROVEEDORES!G239)</f>
        <v/>
      </c>
    </row>
    <row r="239" spans="3:12" ht="17.45" customHeight="1" x14ac:dyDescent="0.2">
      <c r="C239" s="158">
        <f t="shared" si="7"/>
        <v>233</v>
      </c>
      <c r="D239" s="146" t="str">
        <f>IF(PROVEEDORES!E240="","",PROVEEDORES!E240)</f>
        <v/>
      </c>
      <c r="E239" s="146" t="str">
        <f>IF(PROVEEDORES!F240="","",PROVEEDORES!F240)</f>
        <v/>
      </c>
      <c r="F239" s="146" t="str">
        <f>IF(PROVEEDORES!D240="","",PROVEEDORES!D240)</f>
        <v/>
      </c>
      <c r="G239" s="159">
        <f>SUMIF('EG-FEB'!$F$18:$F$516,PROVEEDORES!$D240,'EG-FEB'!P$18:P$516)</f>
        <v>0</v>
      </c>
      <c r="H239" s="159">
        <f>SUMIF('EG-FEB'!$F$18:$F$516,PROVEEDORES!$D240,'EG-FEB'!Q$18:Q$516)</f>
        <v>0</v>
      </c>
      <c r="I239" s="159">
        <f>SUMIF('EG-FEB'!$F$18:$F$516,PROVEEDORES!$D240,'EG-FEB'!R$18:R$516)</f>
        <v>0</v>
      </c>
      <c r="J239" s="159">
        <f>SUMIF('EG-FEB'!$F$18:$F$516,PROVEEDORES!$D240,'EG-FEB'!S$18:S$516)</f>
        <v>0</v>
      </c>
      <c r="K239" s="159" t="str">
        <f t="shared" si="6"/>
        <v/>
      </c>
      <c r="L239" s="146" t="str">
        <f>IF(PROVEEDORES!G240="","",PROVEEDORES!G240)</f>
        <v/>
      </c>
    </row>
    <row r="240" spans="3:12" ht="17.45" customHeight="1" x14ac:dyDescent="0.2">
      <c r="C240" s="158">
        <f t="shared" si="7"/>
        <v>234</v>
      </c>
      <c r="D240" s="146" t="str">
        <f>IF(PROVEEDORES!E241="","",PROVEEDORES!E241)</f>
        <v/>
      </c>
      <c r="E240" s="146" t="str">
        <f>IF(PROVEEDORES!F241="","",PROVEEDORES!F241)</f>
        <v/>
      </c>
      <c r="F240" s="146" t="str">
        <f>IF(PROVEEDORES!D241="","",PROVEEDORES!D241)</f>
        <v/>
      </c>
      <c r="G240" s="159">
        <f>SUMIF('EG-FEB'!$F$18:$F$516,PROVEEDORES!$D241,'EG-FEB'!P$18:P$516)</f>
        <v>0</v>
      </c>
      <c r="H240" s="159">
        <f>SUMIF('EG-FEB'!$F$18:$F$516,PROVEEDORES!$D241,'EG-FEB'!Q$18:Q$516)</f>
        <v>0</v>
      </c>
      <c r="I240" s="159">
        <f>SUMIF('EG-FEB'!$F$18:$F$516,PROVEEDORES!$D241,'EG-FEB'!R$18:R$516)</f>
        <v>0</v>
      </c>
      <c r="J240" s="159">
        <f>SUMIF('EG-FEB'!$F$18:$F$516,PROVEEDORES!$D241,'EG-FEB'!S$18:S$516)</f>
        <v>0</v>
      </c>
      <c r="K240" s="159" t="str">
        <f t="shared" si="6"/>
        <v/>
      </c>
      <c r="L240" s="146" t="str">
        <f>IF(PROVEEDORES!G241="","",PROVEEDORES!G241)</f>
        <v/>
      </c>
    </row>
    <row r="241" spans="3:12" ht="17.45" customHeight="1" x14ac:dyDescent="0.2">
      <c r="C241" s="158">
        <f t="shared" si="7"/>
        <v>235</v>
      </c>
      <c r="D241" s="146" t="str">
        <f>IF(PROVEEDORES!E242="","",PROVEEDORES!E242)</f>
        <v/>
      </c>
      <c r="E241" s="146" t="str">
        <f>IF(PROVEEDORES!F242="","",PROVEEDORES!F242)</f>
        <v/>
      </c>
      <c r="F241" s="146" t="str">
        <f>IF(PROVEEDORES!D242="","",PROVEEDORES!D242)</f>
        <v/>
      </c>
      <c r="G241" s="159">
        <f>SUMIF('EG-FEB'!$F$18:$F$516,PROVEEDORES!$D242,'EG-FEB'!P$18:P$516)</f>
        <v>0</v>
      </c>
      <c r="H241" s="159">
        <f>SUMIF('EG-FEB'!$F$18:$F$516,PROVEEDORES!$D242,'EG-FEB'!Q$18:Q$516)</f>
        <v>0</v>
      </c>
      <c r="I241" s="159">
        <f>SUMIF('EG-FEB'!$F$18:$F$516,PROVEEDORES!$D242,'EG-FEB'!R$18:R$516)</f>
        <v>0</v>
      </c>
      <c r="J241" s="159">
        <f>SUMIF('EG-FEB'!$F$18:$F$516,PROVEEDORES!$D242,'EG-FEB'!S$18:S$516)</f>
        <v>0</v>
      </c>
      <c r="K241" s="159" t="str">
        <f t="shared" si="6"/>
        <v/>
      </c>
      <c r="L241" s="146" t="str">
        <f>IF(PROVEEDORES!G242="","",PROVEEDORES!G242)</f>
        <v/>
      </c>
    </row>
    <row r="242" spans="3:12" ht="17.45" customHeight="1" x14ac:dyDescent="0.2">
      <c r="C242" s="158">
        <f t="shared" si="7"/>
        <v>236</v>
      </c>
      <c r="D242" s="146" t="str">
        <f>IF(PROVEEDORES!E243="","",PROVEEDORES!E243)</f>
        <v/>
      </c>
      <c r="E242" s="146" t="str">
        <f>IF(PROVEEDORES!F243="","",PROVEEDORES!F243)</f>
        <v/>
      </c>
      <c r="F242" s="146" t="str">
        <f>IF(PROVEEDORES!D243="","",PROVEEDORES!D243)</f>
        <v/>
      </c>
      <c r="G242" s="159">
        <f>SUMIF('EG-FEB'!$F$18:$F$516,PROVEEDORES!$D243,'EG-FEB'!P$18:P$516)</f>
        <v>0</v>
      </c>
      <c r="H242" s="159">
        <f>SUMIF('EG-FEB'!$F$18:$F$516,PROVEEDORES!$D243,'EG-FEB'!Q$18:Q$516)</f>
        <v>0</v>
      </c>
      <c r="I242" s="159">
        <f>SUMIF('EG-FEB'!$F$18:$F$516,PROVEEDORES!$D243,'EG-FEB'!R$18:R$516)</f>
        <v>0</v>
      </c>
      <c r="J242" s="159">
        <f>SUMIF('EG-FEB'!$F$18:$F$516,PROVEEDORES!$D243,'EG-FEB'!S$18:S$516)</f>
        <v>0</v>
      </c>
      <c r="K242" s="159" t="str">
        <f t="shared" si="6"/>
        <v/>
      </c>
      <c r="L242" s="146" t="str">
        <f>IF(PROVEEDORES!G243="","",PROVEEDORES!G243)</f>
        <v/>
      </c>
    </row>
    <row r="243" spans="3:12" ht="17.45" customHeight="1" x14ac:dyDescent="0.2">
      <c r="C243" s="158">
        <f t="shared" si="7"/>
        <v>237</v>
      </c>
      <c r="D243" s="146" t="str">
        <f>IF(PROVEEDORES!E244="","",PROVEEDORES!E244)</f>
        <v/>
      </c>
      <c r="E243" s="146" t="str">
        <f>IF(PROVEEDORES!F244="","",PROVEEDORES!F244)</f>
        <v/>
      </c>
      <c r="F243" s="146" t="str">
        <f>IF(PROVEEDORES!D244="","",PROVEEDORES!D244)</f>
        <v/>
      </c>
      <c r="G243" s="159">
        <f>SUMIF('EG-FEB'!$F$18:$F$516,PROVEEDORES!$D244,'EG-FEB'!P$18:P$516)</f>
        <v>0</v>
      </c>
      <c r="H243" s="159">
        <f>SUMIF('EG-FEB'!$F$18:$F$516,PROVEEDORES!$D244,'EG-FEB'!Q$18:Q$516)</f>
        <v>0</v>
      </c>
      <c r="I243" s="159">
        <f>SUMIF('EG-FEB'!$F$18:$F$516,PROVEEDORES!$D244,'EG-FEB'!R$18:R$516)</f>
        <v>0</v>
      </c>
      <c r="J243" s="159">
        <f>SUMIF('EG-FEB'!$F$18:$F$516,PROVEEDORES!$D244,'EG-FEB'!S$18:S$516)</f>
        <v>0</v>
      </c>
      <c r="K243" s="159" t="str">
        <f t="shared" si="6"/>
        <v/>
      </c>
      <c r="L243" s="146" t="str">
        <f>IF(PROVEEDORES!G244="","",PROVEEDORES!G244)</f>
        <v/>
      </c>
    </row>
    <row r="244" spans="3:12" ht="17.45" customHeight="1" x14ac:dyDescent="0.2">
      <c r="C244" s="158">
        <f t="shared" si="7"/>
        <v>238</v>
      </c>
      <c r="D244" s="146" t="str">
        <f>IF(PROVEEDORES!E245="","",PROVEEDORES!E245)</f>
        <v/>
      </c>
      <c r="E244" s="146" t="str">
        <f>IF(PROVEEDORES!F245="","",PROVEEDORES!F245)</f>
        <v/>
      </c>
      <c r="F244" s="146" t="str">
        <f>IF(PROVEEDORES!D245="","",PROVEEDORES!D245)</f>
        <v/>
      </c>
      <c r="G244" s="159">
        <f>SUMIF('EG-FEB'!$F$18:$F$516,PROVEEDORES!$D245,'EG-FEB'!P$18:P$516)</f>
        <v>0</v>
      </c>
      <c r="H244" s="159">
        <f>SUMIF('EG-FEB'!$F$18:$F$516,PROVEEDORES!$D245,'EG-FEB'!Q$18:Q$516)</f>
        <v>0</v>
      </c>
      <c r="I244" s="159">
        <f>SUMIF('EG-FEB'!$F$18:$F$516,PROVEEDORES!$D245,'EG-FEB'!R$18:R$516)</f>
        <v>0</v>
      </c>
      <c r="J244" s="159">
        <f>SUMIF('EG-FEB'!$F$18:$F$516,PROVEEDORES!$D245,'EG-FEB'!S$18:S$516)</f>
        <v>0</v>
      </c>
      <c r="K244" s="159" t="str">
        <f t="shared" si="6"/>
        <v/>
      </c>
      <c r="L244" s="146" t="str">
        <f>IF(PROVEEDORES!G245="","",PROVEEDORES!G245)</f>
        <v/>
      </c>
    </row>
    <row r="245" spans="3:12" ht="17.45" customHeight="1" x14ac:dyDescent="0.2">
      <c r="C245" s="158">
        <f t="shared" si="7"/>
        <v>239</v>
      </c>
      <c r="D245" s="146" t="str">
        <f>IF(PROVEEDORES!E246="","",PROVEEDORES!E246)</f>
        <v/>
      </c>
      <c r="E245" s="146" t="str">
        <f>IF(PROVEEDORES!F246="","",PROVEEDORES!F246)</f>
        <v/>
      </c>
      <c r="F245" s="146" t="str">
        <f>IF(PROVEEDORES!D246="","",PROVEEDORES!D246)</f>
        <v/>
      </c>
      <c r="G245" s="159">
        <f>SUMIF('EG-FEB'!$F$18:$F$516,PROVEEDORES!$D246,'EG-FEB'!P$18:P$516)</f>
        <v>0</v>
      </c>
      <c r="H245" s="159">
        <f>SUMIF('EG-FEB'!$F$18:$F$516,PROVEEDORES!$D246,'EG-FEB'!Q$18:Q$516)</f>
        <v>0</v>
      </c>
      <c r="I245" s="159">
        <f>SUMIF('EG-FEB'!$F$18:$F$516,PROVEEDORES!$D246,'EG-FEB'!R$18:R$516)</f>
        <v>0</v>
      </c>
      <c r="J245" s="159">
        <f>SUMIF('EG-FEB'!$F$18:$F$516,PROVEEDORES!$D246,'EG-FEB'!S$18:S$516)</f>
        <v>0</v>
      </c>
      <c r="K245" s="159" t="str">
        <f t="shared" si="6"/>
        <v/>
      </c>
      <c r="L245" s="146" t="str">
        <f>IF(PROVEEDORES!G246="","",PROVEEDORES!G246)</f>
        <v/>
      </c>
    </row>
    <row r="246" spans="3:12" ht="17.45" customHeight="1" x14ac:dyDescent="0.2">
      <c r="C246" s="158">
        <f t="shared" si="7"/>
        <v>240</v>
      </c>
      <c r="D246" s="146" t="str">
        <f>IF(PROVEEDORES!E247="","",PROVEEDORES!E247)</f>
        <v/>
      </c>
      <c r="E246" s="146" t="str">
        <f>IF(PROVEEDORES!F247="","",PROVEEDORES!F247)</f>
        <v/>
      </c>
      <c r="F246" s="146" t="str">
        <f>IF(PROVEEDORES!D247="","",PROVEEDORES!D247)</f>
        <v/>
      </c>
      <c r="G246" s="159">
        <f>SUMIF('EG-FEB'!$F$18:$F$516,PROVEEDORES!$D247,'EG-FEB'!P$18:P$516)</f>
        <v>0</v>
      </c>
      <c r="H246" s="159">
        <f>SUMIF('EG-FEB'!$F$18:$F$516,PROVEEDORES!$D247,'EG-FEB'!Q$18:Q$516)</f>
        <v>0</v>
      </c>
      <c r="I246" s="159">
        <f>SUMIF('EG-FEB'!$F$18:$F$516,PROVEEDORES!$D247,'EG-FEB'!R$18:R$516)</f>
        <v>0</v>
      </c>
      <c r="J246" s="159">
        <f>SUMIF('EG-FEB'!$F$18:$F$516,PROVEEDORES!$D247,'EG-FEB'!S$18:S$516)</f>
        <v>0</v>
      </c>
      <c r="K246" s="159" t="str">
        <f t="shared" si="6"/>
        <v/>
      </c>
      <c r="L246" s="146" t="str">
        <f>IF(PROVEEDORES!G247="","",PROVEEDORES!G247)</f>
        <v/>
      </c>
    </row>
    <row r="247" spans="3:12" ht="17.45" customHeight="1" x14ac:dyDescent="0.2">
      <c r="C247" s="158">
        <f t="shared" si="7"/>
        <v>241</v>
      </c>
      <c r="D247" s="146" t="str">
        <f>IF(PROVEEDORES!E248="","",PROVEEDORES!E248)</f>
        <v/>
      </c>
      <c r="E247" s="146" t="str">
        <f>IF(PROVEEDORES!F248="","",PROVEEDORES!F248)</f>
        <v/>
      </c>
      <c r="F247" s="146" t="str">
        <f>IF(PROVEEDORES!D248="","",PROVEEDORES!D248)</f>
        <v/>
      </c>
      <c r="G247" s="159">
        <f>SUMIF('EG-FEB'!$F$18:$F$516,PROVEEDORES!$D248,'EG-FEB'!P$18:P$516)</f>
        <v>0</v>
      </c>
      <c r="H247" s="159">
        <f>SUMIF('EG-FEB'!$F$18:$F$516,PROVEEDORES!$D248,'EG-FEB'!Q$18:Q$516)</f>
        <v>0</v>
      </c>
      <c r="I247" s="159">
        <f>SUMIF('EG-FEB'!$F$18:$F$516,PROVEEDORES!$D248,'EG-FEB'!R$18:R$516)</f>
        <v>0</v>
      </c>
      <c r="J247" s="159">
        <f>SUMIF('EG-FEB'!$F$18:$F$516,PROVEEDORES!$D248,'EG-FEB'!S$18:S$516)</f>
        <v>0</v>
      </c>
      <c r="K247" s="159" t="str">
        <f t="shared" si="6"/>
        <v/>
      </c>
      <c r="L247" s="146" t="str">
        <f>IF(PROVEEDORES!G248="","",PROVEEDORES!G248)</f>
        <v/>
      </c>
    </row>
    <row r="248" spans="3:12" ht="17.45" customHeight="1" x14ac:dyDescent="0.2">
      <c r="C248" s="158">
        <f t="shared" si="7"/>
        <v>242</v>
      </c>
      <c r="D248" s="146" t="str">
        <f>IF(PROVEEDORES!E249="","",PROVEEDORES!E249)</f>
        <v/>
      </c>
      <c r="E248" s="146" t="str">
        <f>IF(PROVEEDORES!F249="","",PROVEEDORES!F249)</f>
        <v/>
      </c>
      <c r="F248" s="146" t="str">
        <f>IF(PROVEEDORES!D249="","",PROVEEDORES!D249)</f>
        <v/>
      </c>
      <c r="G248" s="159">
        <f>SUMIF('EG-FEB'!$F$18:$F$516,PROVEEDORES!$D249,'EG-FEB'!P$18:P$516)</f>
        <v>0</v>
      </c>
      <c r="H248" s="159">
        <f>SUMIF('EG-FEB'!$F$18:$F$516,PROVEEDORES!$D249,'EG-FEB'!Q$18:Q$516)</f>
        <v>0</v>
      </c>
      <c r="I248" s="159">
        <f>SUMIF('EG-FEB'!$F$18:$F$516,PROVEEDORES!$D249,'EG-FEB'!R$18:R$516)</f>
        <v>0</v>
      </c>
      <c r="J248" s="159">
        <f>SUMIF('EG-FEB'!$F$18:$F$516,PROVEEDORES!$D249,'EG-FEB'!S$18:S$516)</f>
        <v>0</v>
      </c>
      <c r="K248" s="159" t="str">
        <f t="shared" si="6"/>
        <v/>
      </c>
      <c r="L248" s="146" t="str">
        <f>IF(PROVEEDORES!G249="","",PROVEEDORES!G249)</f>
        <v/>
      </c>
    </row>
    <row r="249" spans="3:12" ht="17.45" customHeight="1" x14ac:dyDescent="0.2">
      <c r="C249" s="158">
        <f t="shared" si="7"/>
        <v>243</v>
      </c>
      <c r="D249" s="146" t="str">
        <f>IF(PROVEEDORES!E250="","",PROVEEDORES!E250)</f>
        <v/>
      </c>
      <c r="E249" s="146" t="str">
        <f>IF(PROVEEDORES!F250="","",PROVEEDORES!F250)</f>
        <v/>
      </c>
      <c r="F249" s="146" t="str">
        <f>IF(PROVEEDORES!D250="","",PROVEEDORES!D250)</f>
        <v/>
      </c>
      <c r="G249" s="159">
        <f>SUMIF('EG-FEB'!$F$18:$F$516,PROVEEDORES!$D250,'EG-FEB'!P$18:P$516)</f>
        <v>0</v>
      </c>
      <c r="H249" s="159">
        <f>SUMIF('EG-FEB'!$F$18:$F$516,PROVEEDORES!$D250,'EG-FEB'!Q$18:Q$516)</f>
        <v>0</v>
      </c>
      <c r="I249" s="159">
        <f>SUMIF('EG-FEB'!$F$18:$F$516,PROVEEDORES!$D250,'EG-FEB'!R$18:R$516)</f>
        <v>0</v>
      </c>
      <c r="J249" s="159">
        <f>SUMIF('EG-FEB'!$F$18:$F$516,PROVEEDORES!$D250,'EG-FEB'!S$18:S$516)</f>
        <v>0</v>
      </c>
      <c r="K249" s="159" t="str">
        <f t="shared" si="6"/>
        <v/>
      </c>
      <c r="L249" s="146" t="str">
        <f>IF(PROVEEDORES!G250="","",PROVEEDORES!G250)</f>
        <v/>
      </c>
    </row>
    <row r="250" spans="3:12" ht="17.45" customHeight="1" x14ac:dyDescent="0.2">
      <c r="C250" s="158">
        <f t="shared" si="7"/>
        <v>244</v>
      </c>
      <c r="D250" s="146" t="str">
        <f>IF(PROVEEDORES!E251="","",PROVEEDORES!E251)</f>
        <v/>
      </c>
      <c r="E250" s="146" t="str">
        <f>IF(PROVEEDORES!F251="","",PROVEEDORES!F251)</f>
        <v/>
      </c>
      <c r="F250" s="146" t="str">
        <f>IF(PROVEEDORES!D251="","",PROVEEDORES!D251)</f>
        <v/>
      </c>
      <c r="G250" s="159">
        <f>SUMIF('EG-FEB'!$F$18:$F$516,PROVEEDORES!$D251,'EG-FEB'!P$18:P$516)</f>
        <v>0</v>
      </c>
      <c r="H250" s="159">
        <f>SUMIF('EG-FEB'!$F$18:$F$516,PROVEEDORES!$D251,'EG-FEB'!Q$18:Q$516)</f>
        <v>0</v>
      </c>
      <c r="I250" s="159">
        <f>SUMIF('EG-FEB'!$F$18:$F$516,PROVEEDORES!$D251,'EG-FEB'!R$18:R$516)</f>
        <v>0</v>
      </c>
      <c r="J250" s="159">
        <f>SUMIF('EG-FEB'!$F$18:$F$516,PROVEEDORES!$D251,'EG-FEB'!S$18:S$516)</f>
        <v>0</v>
      </c>
      <c r="K250" s="159" t="str">
        <f t="shared" si="6"/>
        <v/>
      </c>
      <c r="L250" s="146" t="str">
        <f>IF(PROVEEDORES!G251="","",PROVEEDORES!G251)</f>
        <v/>
      </c>
    </row>
    <row r="251" spans="3:12" ht="17.45" customHeight="1" x14ac:dyDescent="0.2">
      <c r="C251" s="158">
        <f t="shared" si="7"/>
        <v>245</v>
      </c>
      <c r="D251" s="146" t="str">
        <f>IF(PROVEEDORES!E252="","",PROVEEDORES!E252)</f>
        <v/>
      </c>
      <c r="E251" s="146" t="str">
        <f>IF(PROVEEDORES!F252="","",PROVEEDORES!F252)</f>
        <v/>
      </c>
      <c r="F251" s="146" t="str">
        <f>IF(PROVEEDORES!D252="","",PROVEEDORES!D252)</f>
        <v/>
      </c>
      <c r="G251" s="159">
        <f>SUMIF('EG-FEB'!$F$18:$F$516,PROVEEDORES!$D252,'EG-FEB'!P$18:P$516)</f>
        <v>0</v>
      </c>
      <c r="H251" s="159">
        <f>SUMIF('EG-FEB'!$F$18:$F$516,PROVEEDORES!$D252,'EG-FEB'!Q$18:Q$516)</f>
        <v>0</v>
      </c>
      <c r="I251" s="159">
        <f>SUMIF('EG-FEB'!$F$18:$F$516,PROVEEDORES!$D252,'EG-FEB'!R$18:R$516)</f>
        <v>0</v>
      </c>
      <c r="J251" s="159">
        <f>SUMIF('EG-FEB'!$F$18:$F$516,PROVEEDORES!$D252,'EG-FEB'!S$18:S$516)</f>
        <v>0</v>
      </c>
      <c r="K251" s="159" t="str">
        <f t="shared" si="6"/>
        <v/>
      </c>
      <c r="L251" s="146" t="str">
        <f>IF(PROVEEDORES!G252="","",PROVEEDORES!G252)</f>
        <v/>
      </c>
    </row>
    <row r="252" spans="3:12" ht="17.45" customHeight="1" x14ac:dyDescent="0.2">
      <c r="C252" s="158">
        <f t="shared" si="7"/>
        <v>246</v>
      </c>
      <c r="D252" s="146" t="str">
        <f>IF(PROVEEDORES!E253="","",PROVEEDORES!E253)</f>
        <v/>
      </c>
      <c r="E252" s="146" t="str">
        <f>IF(PROVEEDORES!F253="","",PROVEEDORES!F253)</f>
        <v/>
      </c>
      <c r="F252" s="146" t="str">
        <f>IF(PROVEEDORES!D253="","",PROVEEDORES!D253)</f>
        <v/>
      </c>
      <c r="G252" s="159">
        <f>SUMIF('EG-FEB'!$F$18:$F$516,PROVEEDORES!$D253,'EG-FEB'!P$18:P$516)</f>
        <v>0</v>
      </c>
      <c r="H252" s="159">
        <f>SUMIF('EG-FEB'!$F$18:$F$516,PROVEEDORES!$D253,'EG-FEB'!Q$18:Q$516)</f>
        <v>0</v>
      </c>
      <c r="I252" s="159">
        <f>SUMIF('EG-FEB'!$F$18:$F$516,PROVEEDORES!$D253,'EG-FEB'!R$18:R$516)</f>
        <v>0</v>
      </c>
      <c r="J252" s="159">
        <f>SUMIF('EG-FEB'!$F$18:$F$516,PROVEEDORES!$D253,'EG-FEB'!S$18:S$516)</f>
        <v>0</v>
      </c>
      <c r="K252" s="159" t="str">
        <f t="shared" si="6"/>
        <v/>
      </c>
      <c r="L252" s="146" t="str">
        <f>IF(PROVEEDORES!G253="","",PROVEEDORES!G253)</f>
        <v/>
      </c>
    </row>
    <row r="253" spans="3:12" ht="17.45" customHeight="1" x14ac:dyDescent="0.2">
      <c r="C253" s="158">
        <f t="shared" si="7"/>
        <v>247</v>
      </c>
      <c r="D253" s="146" t="str">
        <f>IF(PROVEEDORES!E254="","",PROVEEDORES!E254)</f>
        <v/>
      </c>
      <c r="E253" s="146" t="str">
        <f>IF(PROVEEDORES!F254="","",PROVEEDORES!F254)</f>
        <v/>
      </c>
      <c r="F253" s="146" t="str">
        <f>IF(PROVEEDORES!D254="","",PROVEEDORES!D254)</f>
        <v/>
      </c>
      <c r="G253" s="159">
        <f>SUMIF('EG-FEB'!$F$18:$F$516,PROVEEDORES!$D254,'EG-FEB'!P$18:P$516)</f>
        <v>0</v>
      </c>
      <c r="H253" s="159">
        <f>SUMIF('EG-FEB'!$F$18:$F$516,PROVEEDORES!$D254,'EG-FEB'!Q$18:Q$516)</f>
        <v>0</v>
      </c>
      <c r="I253" s="159">
        <f>SUMIF('EG-FEB'!$F$18:$F$516,PROVEEDORES!$D254,'EG-FEB'!R$18:R$516)</f>
        <v>0</v>
      </c>
      <c r="J253" s="159">
        <f>SUMIF('EG-FEB'!$F$18:$F$516,PROVEEDORES!$D254,'EG-FEB'!S$18:S$516)</f>
        <v>0</v>
      </c>
      <c r="K253" s="159" t="str">
        <f t="shared" si="6"/>
        <v/>
      </c>
      <c r="L253" s="146" t="str">
        <f>IF(PROVEEDORES!G254="","",PROVEEDORES!G254)</f>
        <v/>
      </c>
    </row>
    <row r="254" spans="3:12" ht="17.45" customHeight="1" x14ac:dyDescent="0.2">
      <c r="C254" s="158">
        <f t="shared" si="7"/>
        <v>248</v>
      </c>
      <c r="D254" s="146" t="str">
        <f>IF(PROVEEDORES!E255="","",PROVEEDORES!E255)</f>
        <v/>
      </c>
      <c r="E254" s="146" t="str">
        <f>IF(PROVEEDORES!F255="","",PROVEEDORES!F255)</f>
        <v/>
      </c>
      <c r="F254" s="146" t="str">
        <f>IF(PROVEEDORES!D255="","",PROVEEDORES!D255)</f>
        <v/>
      </c>
      <c r="G254" s="159">
        <f>SUMIF('EG-FEB'!$F$18:$F$516,PROVEEDORES!$D255,'EG-FEB'!P$18:P$516)</f>
        <v>0</v>
      </c>
      <c r="H254" s="159">
        <f>SUMIF('EG-FEB'!$F$18:$F$516,PROVEEDORES!$D255,'EG-FEB'!Q$18:Q$516)</f>
        <v>0</v>
      </c>
      <c r="I254" s="159">
        <f>SUMIF('EG-FEB'!$F$18:$F$516,PROVEEDORES!$D255,'EG-FEB'!R$18:R$516)</f>
        <v>0</v>
      </c>
      <c r="J254" s="159">
        <f>SUMIF('EG-FEB'!$F$18:$F$516,PROVEEDORES!$D255,'EG-FEB'!S$18:S$516)</f>
        <v>0</v>
      </c>
      <c r="K254" s="159" t="str">
        <f t="shared" si="6"/>
        <v/>
      </c>
      <c r="L254" s="146" t="str">
        <f>IF(PROVEEDORES!G255="","",PROVEEDORES!G255)</f>
        <v/>
      </c>
    </row>
    <row r="255" spans="3:12" ht="17.45" customHeight="1" x14ac:dyDescent="0.2">
      <c r="C255" s="158">
        <f t="shared" si="7"/>
        <v>249</v>
      </c>
      <c r="D255" s="146" t="str">
        <f>IF(PROVEEDORES!E256="","",PROVEEDORES!E256)</f>
        <v/>
      </c>
      <c r="E255" s="146" t="str">
        <f>IF(PROVEEDORES!F256="","",PROVEEDORES!F256)</f>
        <v/>
      </c>
      <c r="F255" s="146" t="str">
        <f>IF(PROVEEDORES!D256="","",PROVEEDORES!D256)</f>
        <v/>
      </c>
      <c r="G255" s="159">
        <f>SUMIF('EG-FEB'!$F$18:$F$516,PROVEEDORES!$D256,'EG-FEB'!P$18:P$516)</f>
        <v>0</v>
      </c>
      <c r="H255" s="159">
        <f>SUMIF('EG-FEB'!$F$18:$F$516,PROVEEDORES!$D256,'EG-FEB'!Q$18:Q$516)</f>
        <v>0</v>
      </c>
      <c r="I255" s="159">
        <f>SUMIF('EG-FEB'!$F$18:$F$516,PROVEEDORES!$D256,'EG-FEB'!R$18:R$516)</f>
        <v>0</v>
      </c>
      <c r="J255" s="159">
        <f>SUMIF('EG-FEB'!$F$18:$F$516,PROVEEDORES!$D256,'EG-FEB'!S$18:S$516)</f>
        <v>0</v>
      </c>
      <c r="K255" s="159" t="str">
        <f t="shared" si="6"/>
        <v/>
      </c>
      <c r="L255" s="146" t="str">
        <f>IF(PROVEEDORES!G256="","",PROVEEDORES!G256)</f>
        <v/>
      </c>
    </row>
    <row r="256" spans="3:12" ht="17.45" customHeight="1" x14ac:dyDescent="0.2">
      <c r="C256" s="158">
        <f t="shared" si="7"/>
        <v>250</v>
      </c>
      <c r="D256" s="146" t="str">
        <f>IF(PROVEEDORES!E257="","",PROVEEDORES!E257)</f>
        <v/>
      </c>
      <c r="E256" s="146" t="str">
        <f>IF(PROVEEDORES!F257="","",PROVEEDORES!F257)</f>
        <v/>
      </c>
      <c r="F256" s="146" t="str">
        <f>IF(PROVEEDORES!D257="","",PROVEEDORES!D257)</f>
        <v/>
      </c>
      <c r="G256" s="159">
        <f>SUMIF('EG-FEB'!$F$18:$F$516,PROVEEDORES!$D257,'EG-FEB'!P$18:P$516)</f>
        <v>0</v>
      </c>
      <c r="H256" s="159">
        <f>SUMIF('EG-FEB'!$F$18:$F$516,PROVEEDORES!$D257,'EG-FEB'!Q$18:Q$516)</f>
        <v>0</v>
      </c>
      <c r="I256" s="159">
        <f>SUMIF('EG-FEB'!$F$18:$F$516,PROVEEDORES!$D257,'EG-FEB'!R$18:R$516)</f>
        <v>0</v>
      </c>
      <c r="J256" s="159">
        <f>SUMIF('EG-FEB'!$F$18:$F$516,PROVEEDORES!$D257,'EG-FEB'!S$18:S$516)</f>
        <v>0</v>
      </c>
      <c r="K256" s="159" t="str">
        <f t="shared" si="6"/>
        <v/>
      </c>
      <c r="L256" s="146" t="str">
        <f>IF(PROVEEDORES!G257="","",PROVEEDORES!G257)</f>
        <v/>
      </c>
    </row>
    <row r="257" spans="3:12" ht="17.45" customHeight="1" x14ac:dyDescent="0.2">
      <c r="C257" s="158">
        <f t="shared" si="7"/>
        <v>251</v>
      </c>
      <c r="D257" s="146" t="str">
        <f>IF(PROVEEDORES!E258="","",PROVEEDORES!E258)</f>
        <v/>
      </c>
      <c r="E257" s="146" t="str">
        <f>IF(PROVEEDORES!F258="","",PROVEEDORES!F258)</f>
        <v/>
      </c>
      <c r="F257" s="146" t="str">
        <f>IF(PROVEEDORES!D258="","",PROVEEDORES!D258)</f>
        <v/>
      </c>
      <c r="G257" s="159">
        <f>SUMIF('EG-FEB'!$F$18:$F$516,PROVEEDORES!$D258,'EG-FEB'!P$18:P$516)</f>
        <v>0</v>
      </c>
      <c r="H257" s="159">
        <f>SUMIF('EG-FEB'!$F$18:$F$516,PROVEEDORES!$D258,'EG-FEB'!Q$18:Q$516)</f>
        <v>0</v>
      </c>
      <c r="I257" s="159">
        <f>SUMIF('EG-FEB'!$F$18:$F$516,PROVEEDORES!$D258,'EG-FEB'!R$18:R$516)</f>
        <v>0</v>
      </c>
      <c r="J257" s="159">
        <f>SUMIF('EG-FEB'!$F$18:$F$516,PROVEEDORES!$D258,'EG-FEB'!S$18:S$516)</f>
        <v>0</v>
      </c>
      <c r="K257" s="159" t="str">
        <f t="shared" si="6"/>
        <v/>
      </c>
      <c r="L257" s="146" t="str">
        <f>IF(PROVEEDORES!G258="","",PROVEEDORES!G258)</f>
        <v/>
      </c>
    </row>
    <row r="258" spans="3:12" ht="17.45" customHeight="1" x14ac:dyDescent="0.2">
      <c r="C258" s="158">
        <f t="shared" si="7"/>
        <v>252</v>
      </c>
      <c r="D258" s="146" t="str">
        <f>IF(PROVEEDORES!E259="","",PROVEEDORES!E259)</f>
        <v/>
      </c>
      <c r="E258" s="146" t="str">
        <f>IF(PROVEEDORES!F259="","",PROVEEDORES!F259)</f>
        <v/>
      </c>
      <c r="F258" s="146" t="str">
        <f>IF(PROVEEDORES!D259="","",PROVEEDORES!D259)</f>
        <v/>
      </c>
      <c r="G258" s="159">
        <f>SUMIF('EG-FEB'!$F$18:$F$516,PROVEEDORES!$D259,'EG-FEB'!P$18:P$516)</f>
        <v>0</v>
      </c>
      <c r="H258" s="159">
        <f>SUMIF('EG-FEB'!$F$18:$F$516,PROVEEDORES!$D259,'EG-FEB'!Q$18:Q$516)</f>
        <v>0</v>
      </c>
      <c r="I258" s="159">
        <f>SUMIF('EG-FEB'!$F$18:$F$516,PROVEEDORES!$D259,'EG-FEB'!R$18:R$516)</f>
        <v>0</v>
      </c>
      <c r="J258" s="159">
        <f>SUMIF('EG-FEB'!$F$18:$F$516,PROVEEDORES!$D259,'EG-FEB'!S$18:S$516)</f>
        <v>0</v>
      </c>
      <c r="K258" s="159" t="str">
        <f t="shared" si="6"/>
        <v/>
      </c>
      <c r="L258" s="146" t="str">
        <f>IF(PROVEEDORES!G259="","",PROVEEDORES!G259)</f>
        <v/>
      </c>
    </row>
    <row r="259" spans="3:12" ht="17.45" customHeight="1" x14ac:dyDescent="0.2">
      <c r="C259" s="158">
        <f t="shared" si="7"/>
        <v>253</v>
      </c>
      <c r="D259" s="146" t="str">
        <f>IF(PROVEEDORES!E260="","",PROVEEDORES!E260)</f>
        <v/>
      </c>
      <c r="E259" s="146" t="str">
        <f>IF(PROVEEDORES!F260="","",PROVEEDORES!F260)</f>
        <v/>
      </c>
      <c r="F259" s="146" t="str">
        <f>IF(PROVEEDORES!D260="","",PROVEEDORES!D260)</f>
        <v/>
      </c>
      <c r="G259" s="159">
        <f>SUMIF('EG-FEB'!$F$18:$F$516,PROVEEDORES!$D260,'EG-FEB'!P$18:P$516)</f>
        <v>0</v>
      </c>
      <c r="H259" s="159">
        <f>SUMIF('EG-FEB'!$F$18:$F$516,PROVEEDORES!$D260,'EG-FEB'!Q$18:Q$516)</f>
        <v>0</v>
      </c>
      <c r="I259" s="159">
        <f>SUMIF('EG-FEB'!$F$18:$F$516,PROVEEDORES!$D260,'EG-FEB'!R$18:R$516)</f>
        <v>0</v>
      </c>
      <c r="J259" s="159">
        <f>SUMIF('EG-FEB'!$F$18:$F$516,PROVEEDORES!$D260,'EG-FEB'!S$18:S$516)</f>
        <v>0</v>
      </c>
      <c r="K259" s="159" t="str">
        <f t="shared" si="6"/>
        <v/>
      </c>
      <c r="L259" s="146" t="str">
        <f>IF(PROVEEDORES!G260="","",PROVEEDORES!G260)</f>
        <v/>
      </c>
    </row>
    <row r="260" spans="3:12" ht="17.45" customHeight="1" x14ac:dyDescent="0.2">
      <c r="C260" s="158">
        <f t="shared" si="7"/>
        <v>254</v>
      </c>
      <c r="D260" s="146" t="str">
        <f>IF(PROVEEDORES!E261="","",PROVEEDORES!E261)</f>
        <v/>
      </c>
      <c r="E260" s="146" t="str">
        <f>IF(PROVEEDORES!F261="","",PROVEEDORES!F261)</f>
        <v/>
      </c>
      <c r="F260" s="146" t="str">
        <f>IF(PROVEEDORES!D261="","",PROVEEDORES!D261)</f>
        <v/>
      </c>
      <c r="G260" s="159">
        <f>SUMIF('EG-FEB'!$F$18:$F$516,PROVEEDORES!$D261,'EG-FEB'!P$18:P$516)</f>
        <v>0</v>
      </c>
      <c r="H260" s="159">
        <f>SUMIF('EG-FEB'!$F$18:$F$516,PROVEEDORES!$D261,'EG-FEB'!Q$18:Q$516)</f>
        <v>0</v>
      </c>
      <c r="I260" s="159">
        <f>SUMIF('EG-FEB'!$F$18:$F$516,PROVEEDORES!$D261,'EG-FEB'!R$18:R$516)</f>
        <v>0</v>
      </c>
      <c r="J260" s="159">
        <f>SUMIF('EG-FEB'!$F$18:$F$516,PROVEEDORES!$D261,'EG-FEB'!S$18:S$516)</f>
        <v>0</v>
      </c>
      <c r="K260" s="159" t="str">
        <f t="shared" si="6"/>
        <v/>
      </c>
      <c r="L260" s="146" t="str">
        <f>IF(PROVEEDORES!G261="","",PROVEEDORES!G261)</f>
        <v/>
      </c>
    </row>
    <row r="261" spans="3:12" ht="17.45" customHeight="1" x14ac:dyDescent="0.2">
      <c r="C261" s="158">
        <f t="shared" si="7"/>
        <v>255</v>
      </c>
      <c r="D261" s="146" t="str">
        <f>IF(PROVEEDORES!E262="","",PROVEEDORES!E262)</f>
        <v/>
      </c>
      <c r="E261" s="146" t="str">
        <f>IF(PROVEEDORES!F262="","",PROVEEDORES!F262)</f>
        <v/>
      </c>
      <c r="F261" s="146" t="str">
        <f>IF(PROVEEDORES!D262="","",PROVEEDORES!D262)</f>
        <v/>
      </c>
      <c r="G261" s="159">
        <f>SUMIF('EG-FEB'!$F$18:$F$516,PROVEEDORES!$D262,'EG-FEB'!P$18:P$516)</f>
        <v>0</v>
      </c>
      <c r="H261" s="159">
        <f>SUMIF('EG-FEB'!$F$18:$F$516,PROVEEDORES!$D262,'EG-FEB'!Q$18:Q$516)</f>
        <v>0</v>
      </c>
      <c r="I261" s="159">
        <f>SUMIF('EG-FEB'!$F$18:$F$516,PROVEEDORES!$D262,'EG-FEB'!R$18:R$516)</f>
        <v>0</v>
      </c>
      <c r="J261" s="159">
        <f>SUMIF('EG-FEB'!$F$18:$F$516,PROVEEDORES!$D262,'EG-FEB'!S$18:S$516)</f>
        <v>0</v>
      </c>
      <c r="K261" s="159" t="str">
        <f t="shared" si="6"/>
        <v/>
      </c>
      <c r="L261" s="146" t="str">
        <f>IF(PROVEEDORES!G262="","",PROVEEDORES!G262)</f>
        <v/>
      </c>
    </row>
    <row r="262" spans="3:12" ht="17.45" customHeight="1" x14ac:dyDescent="0.2">
      <c r="C262" s="158">
        <f t="shared" si="7"/>
        <v>256</v>
      </c>
      <c r="D262" s="146" t="str">
        <f>IF(PROVEEDORES!E263="","",PROVEEDORES!E263)</f>
        <v/>
      </c>
      <c r="E262" s="146" t="str">
        <f>IF(PROVEEDORES!F263="","",PROVEEDORES!F263)</f>
        <v/>
      </c>
      <c r="F262" s="146" t="str">
        <f>IF(PROVEEDORES!D263="","",PROVEEDORES!D263)</f>
        <v/>
      </c>
      <c r="G262" s="159">
        <f>SUMIF('EG-FEB'!$F$18:$F$516,PROVEEDORES!$D263,'EG-FEB'!P$18:P$516)</f>
        <v>0</v>
      </c>
      <c r="H262" s="159">
        <f>SUMIF('EG-FEB'!$F$18:$F$516,PROVEEDORES!$D263,'EG-FEB'!Q$18:Q$516)</f>
        <v>0</v>
      </c>
      <c r="I262" s="159">
        <f>SUMIF('EG-FEB'!$F$18:$F$516,PROVEEDORES!$D263,'EG-FEB'!R$18:R$516)</f>
        <v>0</v>
      </c>
      <c r="J262" s="159">
        <f>SUMIF('EG-FEB'!$F$18:$F$516,PROVEEDORES!$D263,'EG-FEB'!S$18:S$516)</f>
        <v>0</v>
      </c>
      <c r="K262" s="159" t="str">
        <f t="shared" si="6"/>
        <v/>
      </c>
      <c r="L262" s="146" t="str">
        <f>IF(PROVEEDORES!G263="","",PROVEEDORES!G263)</f>
        <v/>
      </c>
    </row>
    <row r="263" spans="3:12" ht="17.45" customHeight="1" x14ac:dyDescent="0.2">
      <c r="C263" s="158">
        <f t="shared" si="7"/>
        <v>257</v>
      </c>
      <c r="D263" s="146" t="str">
        <f>IF(PROVEEDORES!E264="","",PROVEEDORES!E264)</f>
        <v/>
      </c>
      <c r="E263" s="146" t="str">
        <f>IF(PROVEEDORES!F264="","",PROVEEDORES!F264)</f>
        <v/>
      </c>
      <c r="F263" s="146" t="str">
        <f>IF(PROVEEDORES!D264="","",PROVEEDORES!D264)</f>
        <v/>
      </c>
      <c r="G263" s="159">
        <f>SUMIF('EG-FEB'!$F$18:$F$516,PROVEEDORES!$D264,'EG-FEB'!P$18:P$516)</f>
        <v>0</v>
      </c>
      <c r="H263" s="159">
        <f>SUMIF('EG-FEB'!$F$18:$F$516,PROVEEDORES!$D264,'EG-FEB'!Q$18:Q$516)</f>
        <v>0</v>
      </c>
      <c r="I263" s="159">
        <f>SUMIF('EG-FEB'!$F$18:$F$516,PROVEEDORES!$D264,'EG-FEB'!R$18:R$516)</f>
        <v>0</v>
      </c>
      <c r="J263" s="159">
        <f>SUMIF('EG-FEB'!$F$18:$F$516,PROVEEDORES!$D264,'EG-FEB'!S$18:S$516)</f>
        <v>0</v>
      </c>
      <c r="K263" s="159" t="str">
        <f t="shared" si="6"/>
        <v/>
      </c>
      <c r="L263" s="146" t="str">
        <f>IF(PROVEEDORES!G264="","",PROVEEDORES!G264)</f>
        <v/>
      </c>
    </row>
    <row r="264" spans="3:12" ht="17.45" customHeight="1" x14ac:dyDescent="0.2">
      <c r="C264" s="158">
        <f t="shared" si="7"/>
        <v>258</v>
      </c>
      <c r="D264" s="146" t="str">
        <f>IF(PROVEEDORES!E265="","",PROVEEDORES!E265)</f>
        <v/>
      </c>
      <c r="E264" s="146" t="str">
        <f>IF(PROVEEDORES!F265="","",PROVEEDORES!F265)</f>
        <v/>
      </c>
      <c r="F264" s="146" t="str">
        <f>IF(PROVEEDORES!D265="","",PROVEEDORES!D265)</f>
        <v/>
      </c>
      <c r="G264" s="159">
        <f>SUMIF('EG-FEB'!$F$18:$F$516,PROVEEDORES!$D265,'EG-FEB'!P$18:P$516)</f>
        <v>0</v>
      </c>
      <c r="H264" s="159">
        <f>SUMIF('EG-FEB'!$F$18:$F$516,PROVEEDORES!$D265,'EG-FEB'!Q$18:Q$516)</f>
        <v>0</v>
      </c>
      <c r="I264" s="159">
        <f>SUMIF('EG-FEB'!$F$18:$F$516,PROVEEDORES!$D265,'EG-FEB'!R$18:R$516)</f>
        <v>0</v>
      </c>
      <c r="J264" s="159">
        <f>SUMIF('EG-FEB'!$F$18:$F$516,PROVEEDORES!$D265,'EG-FEB'!S$18:S$516)</f>
        <v>0</v>
      </c>
      <c r="K264" s="159" t="str">
        <f t="shared" ref="K264:K327" si="8">IF(G264+H264+I264+J264&gt;0,"C/Información","")</f>
        <v/>
      </c>
      <c r="L264" s="146" t="str">
        <f>IF(PROVEEDORES!G265="","",PROVEEDORES!G265)</f>
        <v/>
      </c>
    </row>
    <row r="265" spans="3:12" ht="17.45" customHeight="1" x14ac:dyDescent="0.2">
      <c r="C265" s="158">
        <f t="shared" ref="C265:C328" si="9">C264+1</f>
        <v>259</v>
      </c>
      <c r="D265" s="146" t="str">
        <f>IF(PROVEEDORES!E266="","",PROVEEDORES!E266)</f>
        <v/>
      </c>
      <c r="E265" s="146" t="str">
        <f>IF(PROVEEDORES!F266="","",PROVEEDORES!F266)</f>
        <v/>
      </c>
      <c r="F265" s="146" t="str">
        <f>IF(PROVEEDORES!D266="","",PROVEEDORES!D266)</f>
        <v/>
      </c>
      <c r="G265" s="159">
        <f>SUMIF('EG-FEB'!$F$18:$F$516,PROVEEDORES!$D266,'EG-FEB'!P$18:P$516)</f>
        <v>0</v>
      </c>
      <c r="H265" s="159">
        <f>SUMIF('EG-FEB'!$F$18:$F$516,PROVEEDORES!$D266,'EG-FEB'!Q$18:Q$516)</f>
        <v>0</v>
      </c>
      <c r="I265" s="159">
        <f>SUMIF('EG-FEB'!$F$18:$F$516,PROVEEDORES!$D266,'EG-FEB'!R$18:R$516)</f>
        <v>0</v>
      </c>
      <c r="J265" s="159">
        <f>SUMIF('EG-FEB'!$F$18:$F$516,PROVEEDORES!$D266,'EG-FEB'!S$18:S$516)</f>
        <v>0</v>
      </c>
      <c r="K265" s="159" t="str">
        <f t="shared" si="8"/>
        <v/>
      </c>
      <c r="L265" s="146" t="str">
        <f>IF(PROVEEDORES!G266="","",PROVEEDORES!G266)</f>
        <v/>
      </c>
    </row>
    <row r="266" spans="3:12" ht="17.45" customHeight="1" x14ac:dyDescent="0.2">
      <c r="C266" s="158">
        <f t="shared" si="9"/>
        <v>260</v>
      </c>
      <c r="D266" s="146" t="str">
        <f>IF(PROVEEDORES!E267="","",PROVEEDORES!E267)</f>
        <v/>
      </c>
      <c r="E266" s="146" t="str">
        <f>IF(PROVEEDORES!F267="","",PROVEEDORES!F267)</f>
        <v/>
      </c>
      <c r="F266" s="146" t="str">
        <f>IF(PROVEEDORES!D267="","",PROVEEDORES!D267)</f>
        <v/>
      </c>
      <c r="G266" s="159">
        <f>SUMIF('EG-FEB'!$F$18:$F$516,PROVEEDORES!$D267,'EG-FEB'!P$18:P$516)</f>
        <v>0</v>
      </c>
      <c r="H266" s="159">
        <f>SUMIF('EG-FEB'!$F$18:$F$516,PROVEEDORES!$D267,'EG-FEB'!Q$18:Q$516)</f>
        <v>0</v>
      </c>
      <c r="I266" s="159">
        <f>SUMIF('EG-FEB'!$F$18:$F$516,PROVEEDORES!$D267,'EG-FEB'!R$18:R$516)</f>
        <v>0</v>
      </c>
      <c r="J266" s="159">
        <f>SUMIF('EG-FEB'!$F$18:$F$516,PROVEEDORES!$D267,'EG-FEB'!S$18:S$516)</f>
        <v>0</v>
      </c>
      <c r="K266" s="159" t="str">
        <f t="shared" si="8"/>
        <v/>
      </c>
      <c r="L266" s="146" t="str">
        <f>IF(PROVEEDORES!G267="","",PROVEEDORES!G267)</f>
        <v/>
      </c>
    </row>
    <row r="267" spans="3:12" ht="17.45" customHeight="1" x14ac:dyDescent="0.2">
      <c r="C267" s="158">
        <f t="shared" si="9"/>
        <v>261</v>
      </c>
      <c r="D267" s="146" t="str">
        <f>IF(PROVEEDORES!E268="","",PROVEEDORES!E268)</f>
        <v/>
      </c>
      <c r="E267" s="146" t="str">
        <f>IF(PROVEEDORES!F268="","",PROVEEDORES!F268)</f>
        <v/>
      </c>
      <c r="F267" s="146" t="str">
        <f>IF(PROVEEDORES!D268="","",PROVEEDORES!D268)</f>
        <v/>
      </c>
      <c r="G267" s="159">
        <f>SUMIF('EG-FEB'!$F$18:$F$516,PROVEEDORES!$D268,'EG-FEB'!P$18:P$516)</f>
        <v>0</v>
      </c>
      <c r="H267" s="159">
        <f>SUMIF('EG-FEB'!$F$18:$F$516,PROVEEDORES!$D268,'EG-FEB'!Q$18:Q$516)</f>
        <v>0</v>
      </c>
      <c r="I267" s="159">
        <f>SUMIF('EG-FEB'!$F$18:$F$516,PROVEEDORES!$D268,'EG-FEB'!R$18:R$516)</f>
        <v>0</v>
      </c>
      <c r="J267" s="159">
        <f>SUMIF('EG-FEB'!$F$18:$F$516,PROVEEDORES!$D268,'EG-FEB'!S$18:S$516)</f>
        <v>0</v>
      </c>
      <c r="K267" s="159" t="str">
        <f t="shared" si="8"/>
        <v/>
      </c>
      <c r="L267" s="146" t="str">
        <f>IF(PROVEEDORES!G268="","",PROVEEDORES!G268)</f>
        <v/>
      </c>
    </row>
    <row r="268" spans="3:12" ht="17.45" customHeight="1" x14ac:dyDescent="0.2">
      <c r="C268" s="158">
        <f t="shared" si="9"/>
        <v>262</v>
      </c>
      <c r="D268" s="146" t="str">
        <f>IF(PROVEEDORES!E269="","",PROVEEDORES!E269)</f>
        <v/>
      </c>
      <c r="E268" s="146" t="str">
        <f>IF(PROVEEDORES!F269="","",PROVEEDORES!F269)</f>
        <v/>
      </c>
      <c r="F268" s="146" t="str">
        <f>IF(PROVEEDORES!D269="","",PROVEEDORES!D269)</f>
        <v/>
      </c>
      <c r="G268" s="159">
        <f>SUMIF('EG-FEB'!$F$18:$F$516,PROVEEDORES!$D269,'EG-FEB'!P$18:P$516)</f>
        <v>0</v>
      </c>
      <c r="H268" s="159">
        <f>SUMIF('EG-FEB'!$F$18:$F$516,PROVEEDORES!$D269,'EG-FEB'!Q$18:Q$516)</f>
        <v>0</v>
      </c>
      <c r="I268" s="159">
        <f>SUMIF('EG-FEB'!$F$18:$F$516,PROVEEDORES!$D269,'EG-FEB'!R$18:R$516)</f>
        <v>0</v>
      </c>
      <c r="J268" s="159">
        <f>SUMIF('EG-FEB'!$F$18:$F$516,PROVEEDORES!$D269,'EG-FEB'!S$18:S$516)</f>
        <v>0</v>
      </c>
      <c r="K268" s="159" t="str">
        <f t="shared" si="8"/>
        <v/>
      </c>
      <c r="L268" s="146" t="str">
        <f>IF(PROVEEDORES!G269="","",PROVEEDORES!G269)</f>
        <v/>
      </c>
    </row>
    <row r="269" spans="3:12" ht="17.45" customHeight="1" x14ac:dyDescent="0.2">
      <c r="C269" s="158">
        <f t="shared" si="9"/>
        <v>263</v>
      </c>
      <c r="D269" s="146" t="str">
        <f>IF(PROVEEDORES!E270="","",PROVEEDORES!E270)</f>
        <v/>
      </c>
      <c r="E269" s="146" t="str">
        <f>IF(PROVEEDORES!F270="","",PROVEEDORES!F270)</f>
        <v/>
      </c>
      <c r="F269" s="146" t="str">
        <f>IF(PROVEEDORES!D270="","",PROVEEDORES!D270)</f>
        <v/>
      </c>
      <c r="G269" s="159">
        <f>SUMIF('EG-FEB'!$F$18:$F$516,PROVEEDORES!$D270,'EG-FEB'!P$18:P$516)</f>
        <v>0</v>
      </c>
      <c r="H269" s="159">
        <f>SUMIF('EG-FEB'!$F$18:$F$516,PROVEEDORES!$D270,'EG-FEB'!Q$18:Q$516)</f>
        <v>0</v>
      </c>
      <c r="I269" s="159">
        <f>SUMIF('EG-FEB'!$F$18:$F$516,PROVEEDORES!$D270,'EG-FEB'!R$18:R$516)</f>
        <v>0</v>
      </c>
      <c r="J269" s="159">
        <f>SUMIF('EG-FEB'!$F$18:$F$516,PROVEEDORES!$D270,'EG-FEB'!S$18:S$516)</f>
        <v>0</v>
      </c>
      <c r="K269" s="159" t="str">
        <f t="shared" si="8"/>
        <v/>
      </c>
      <c r="L269" s="146" t="str">
        <f>IF(PROVEEDORES!G270="","",PROVEEDORES!G270)</f>
        <v/>
      </c>
    </row>
    <row r="270" spans="3:12" ht="17.45" customHeight="1" x14ac:dyDescent="0.2">
      <c r="C270" s="158">
        <f t="shared" si="9"/>
        <v>264</v>
      </c>
      <c r="D270" s="146" t="str">
        <f>IF(PROVEEDORES!E271="","",PROVEEDORES!E271)</f>
        <v/>
      </c>
      <c r="E270" s="146" t="str">
        <f>IF(PROVEEDORES!F271="","",PROVEEDORES!F271)</f>
        <v/>
      </c>
      <c r="F270" s="146" t="str">
        <f>IF(PROVEEDORES!D271="","",PROVEEDORES!D271)</f>
        <v/>
      </c>
      <c r="G270" s="159">
        <f>SUMIF('EG-FEB'!$F$18:$F$516,PROVEEDORES!$D271,'EG-FEB'!P$18:P$516)</f>
        <v>0</v>
      </c>
      <c r="H270" s="159">
        <f>SUMIF('EG-FEB'!$F$18:$F$516,PROVEEDORES!$D271,'EG-FEB'!Q$18:Q$516)</f>
        <v>0</v>
      </c>
      <c r="I270" s="159">
        <f>SUMIF('EG-FEB'!$F$18:$F$516,PROVEEDORES!$D271,'EG-FEB'!R$18:R$516)</f>
        <v>0</v>
      </c>
      <c r="J270" s="159">
        <f>SUMIF('EG-FEB'!$F$18:$F$516,PROVEEDORES!$D271,'EG-FEB'!S$18:S$516)</f>
        <v>0</v>
      </c>
      <c r="K270" s="159" t="str">
        <f t="shared" si="8"/>
        <v/>
      </c>
      <c r="L270" s="146" t="str">
        <f>IF(PROVEEDORES!G271="","",PROVEEDORES!G271)</f>
        <v/>
      </c>
    </row>
    <row r="271" spans="3:12" ht="17.45" customHeight="1" x14ac:dyDescent="0.2">
      <c r="C271" s="158">
        <f t="shared" si="9"/>
        <v>265</v>
      </c>
      <c r="D271" s="146" t="str">
        <f>IF(PROVEEDORES!E272="","",PROVEEDORES!E272)</f>
        <v/>
      </c>
      <c r="E271" s="146" t="str">
        <f>IF(PROVEEDORES!F272="","",PROVEEDORES!F272)</f>
        <v/>
      </c>
      <c r="F271" s="146" t="str">
        <f>IF(PROVEEDORES!D272="","",PROVEEDORES!D272)</f>
        <v/>
      </c>
      <c r="G271" s="159">
        <f>SUMIF('EG-FEB'!$F$18:$F$516,PROVEEDORES!$D272,'EG-FEB'!P$18:P$516)</f>
        <v>0</v>
      </c>
      <c r="H271" s="159">
        <f>SUMIF('EG-FEB'!$F$18:$F$516,PROVEEDORES!$D272,'EG-FEB'!Q$18:Q$516)</f>
        <v>0</v>
      </c>
      <c r="I271" s="159">
        <f>SUMIF('EG-FEB'!$F$18:$F$516,PROVEEDORES!$D272,'EG-FEB'!R$18:R$516)</f>
        <v>0</v>
      </c>
      <c r="J271" s="159">
        <f>SUMIF('EG-FEB'!$F$18:$F$516,PROVEEDORES!$D272,'EG-FEB'!S$18:S$516)</f>
        <v>0</v>
      </c>
      <c r="K271" s="159" t="str">
        <f t="shared" si="8"/>
        <v/>
      </c>
      <c r="L271" s="146" t="str">
        <f>IF(PROVEEDORES!G272="","",PROVEEDORES!G272)</f>
        <v/>
      </c>
    </row>
    <row r="272" spans="3:12" ht="17.45" customHeight="1" x14ac:dyDescent="0.2">
      <c r="C272" s="158">
        <f t="shared" si="9"/>
        <v>266</v>
      </c>
      <c r="D272" s="146" t="str">
        <f>IF(PROVEEDORES!E273="","",PROVEEDORES!E273)</f>
        <v/>
      </c>
      <c r="E272" s="146" t="str">
        <f>IF(PROVEEDORES!F273="","",PROVEEDORES!F273)</f>
        <v/>
      </c>
      <c r="F272" s="146" t="str">
        <f>IF(PROVEEDORES!D273="","",PROVEEDORES!D273)</f>
        <v/>
      </c>
      <c r="G272" s="159">
        <f>SUMIF('EG-FEB'!$F$18:$F$516,PROVEEDORES!$D273,'EG-FEB'!P$18:P$516)</f>
        <v>0</v>
      </c>
      <c r="H272" s="159">
        <f>SUMIF('EG-FEB'!$F$18:$F$516,PROVEEDORES!$D273,'EG-FEB'!Q$18:Q$516)</f>
        <v>0</v>
      </c>
      <c r="I272" s="159">
        <f>SUMIF('EG-FEB'!$F$18:$F$516,PROVEEDORES!$D273,'EG-FEB'!R$18:R$516)</f>
        <v>0</v>
      </c>
      <c r="J272" s="159">
        <f>SUMIF('EG-FEB'!$F$18:$F$516,PROVEEDORES!$D273,'EG-FEB'!S$18:S$516)</f>
        <v>0</v>
      </c>
      <c r="K272" s="159" t="str">
        <f t="shared" si="8"/>
        <v/>
      </c>
      <c r="L272" s="146" t="str">
        <f>IF(PROVEEDORES!G273="","",PROVEEDORES!G273)</f>
        <v/>
      </c>
    </row>
    <row r="273" spans="3:12" ht="17.45" customHeight="1" x14ac:dyDescent="0.2">
      <c r="C273" s="158">
        <f t="shared" si="9"/>
        <v>267</v>
      </c>
      <c r="D273" s="146" t="str">
        <f>IF(PROVEEDORES!E274="","",PROVEEDORES!E274)</f>
        <v/>
      </c>
      <c r="E273" s="146" t="str">
        <f>IF(PROVEEDORES!F274="","",PROVEEDORES!F274)</f>
        <v/>
      </c>
      <c r="F273" s="146" t="str">
        <f>IF(PROVEEDORES!D274="","",PROVEEDORES!D274)</f>
        <v/>
      </c>
      <c r="G273" s="159">
        <f>SUMIF('EG-FEB'!$F$18:$F$516,PROVEEDORES!$D274,'EG-FEB'!P$18:P$516)</f>
        <v>0</v>
      </c>
      <c r="H273" s="159">
        <f>SUMIF('EG-FEB'!$F$18:$F$516,PROVEEDORES!$D274,'EG-FEB'!Q$18:Q$516)</f>
        <v>0</v>
      </c>
      <c r="I273" s="159">
        <f>SUMIF('EG-FEB'!$F$18:$F$516,PROVEEDORES!$D274,'EG-FEB'!R$18:R$516)</f>
        <v>0</v>
      </c>
      <c r="J273" s="159">
        <f>SUMIF('EG-FEB'!$F$18:$F$516,PROVEEDORES!$D274,'EG-FEB'!S$18:S$516)</f>
        <v>0</v>
      </c>
      <c r="K273" s="159" t="str">
        <f t="shared" si="8"/>
        <v/>
      </c>
      <c r="L273" s="146" t="str">
        <f>IF(PROVEEDORES!G274="","",PROVEEDORES!G274)</f>
        <v/>
      </c>
    </row>
    <row r="274" spans="3:12" ht="17.45" customHeight="1" x14ac:dyDescent="0.2">
      <c r="C274" s="158">
        <f t="shared" si="9"/>
        <v>268</v>
      </c>
      <c r="D274" s="146" t="str">
        <f>IF(PROVEEDORES!E275="","",PROVEEDORES!E275)</f>
        <v/>
      </c>
      <c r="E274" s="146" t="str">
        <f>IF(PROVEEDORES!F275="","",PROVEEDORES!F275)</f>
        <v/>
      </c>
      <c r="F274" s="146" t="str">
        <f>IF(PROVEEDORES!D275="","",PROVEEDORES!D275)</f>
        <v/>
      </c>
      <c r="G274" s="159">
        <f>SUMIF('EG-FEB'!$F$18:$F$516,PROVEEDORES!$D275,'EG-FEB'!P$18:P$516)</f>
        <v>0</v>
      </c>
      <c r="H274" s="159">
        <f>SUMIF('EG-FEB'!$F$18:$F$516,PROVEEDORES!$D275,'EG-FEB'!Q$18:Q$516)</f>
        <v>0</v>
      </c>
      <c r="I274" s="159">
        <f>SUMIF('EG-FEB'!$F$18:$F$516,PROVEEDORES!$D275,'EG-FEB'!R$18:R$516)</f>
        <v>0</v>
      </c>
      <c r="J274" s="159">
        <f>SUMIF('EG-FEB'!$F$18:$F$516,PROVEEDORES!$D275,'EG-FEB'!S$18:S$516)</f>
        <v>0</v>
      </c>
      <c r="K274" s="159" t="str">
        <f t="shared" si="8"/>
        <v/>
      </c>
      <c r="L274" s="146" t="str">
        <f>IF(PROVEEDORES!G275="","",PROVEEDORES!G275)</f>
        <v/>
      </c>
    </row>
    <row r="275" spans="3:12" ht="17.45" customHeight="1" x14ac:dyDescent="0.2">
      <c r="C275" s="158">
        <f t="shared" si="9"/>
        <v>269</v>
      </c>
      <c r="D275" s="146" t="str">
        <f>IF(PROVEEDORES!E276="","",PROVEEDORES!E276)</f>
        <v/>
      </c>
      <c r="E275" s="146" t="str">
        <f>IF(PROVEEDORES!F276="","",PROVEEDORES!F276)</f>
        <v/>
      </c>
      <c r="F275" s="146" t="str">
        <f>IF(PROVEEDORES!D276="","",PROVEEDORES!D276)</f>
        <v/>
      </c>
      <c r="G275" s="159">
        <f>SUMIF('EG-FEB'!$F$18:$F$516,PROVEEDORES!$D276,'EG-FEB'!P$18:P$516)</f>
        <v>0</v>
      </c>
      <c r="H275" s="159">
        <f>SUMIF('EG-FEB'!$F$18:$F$516,PROVEEDORES!$D276,'EG-FEB'!Q$18:Q$516)</f>
        <v>0</v>
      </c>
      <c r="I275" s="159">
        <f>SUMIF('EG-FEB'!$F$18:$F$516,PROVEEDORES!$D276,'EG-FEB'!R$18:R$516)</f>
        <v>0</v>
      </c>
      <c r="J275" s="159">
        <f>SUMIF('EG-FEB'!$F$18:$F$516,PROVEEDORES!$D276,'EG-FEB'!S$18:S$516)</f>
        <v>0</v>
      </c>
      <c r="K275" s="159" t="str">
        <f t="shared" si="8"/>
        <v/>
      </c>
      <c r="L275" s="146" t="str">
        <f>IF(PROVEEDORES!G276="","",PROVEEDORES!G276)</f>
        <v/>
      </c>
    </row>
    <row r="276" spans="3:12" ht="17.45" customHeight="1" x14ac:dyDescent="0.2">
      <c r="C276" s="158">
        <f t="shared" si="9"/>
        <v>270</v>
      </c>
      <c r="D276" s="146" t="str">
        <f>IF(PROVEEDORES!E277="","",PROVEEDORES!E277)</f>
        <v/>
      </c>
      <c r="E276" s="146" t="str">
        <f>IF(PROVEEDORES!F277="","",PROVEEDORES!F277)</f>
        <v/>
      </c>
      <c r="F276" s="146" t="str">
        <f>IF(PROVEEDORES!D277="","",PROVEEDORES!D277)</f>
        <v/>
      </c>
      <c r="G276" s="159">
        <f>SUMIF('EG-FEB'!$F$18:$F$516,PROVEEDORES!$D277,'EG-FEB'!P$18:P$516)</f>
        <v>0</v>
      </c>
      <c r="H276" s="159">
        <f>SUMIF('EG-FEB'!$F$18:$F$516,PROVEEDORES!$D277,'EG-FEB'!Q$18:Q$516)</f>
        <v>0</v>
      </c>
      <c r="I276" s="159">
        <f>SUMIF('EG-FEB'!$F$18:$F$516,PROVEEDORES!$D277,'EG-FEB'!R$18:R$516)</f>
        <v>0</v>
      </c>
      <c r="J276" s="159">
        <f>SUMIF('EG-FEB'!$F$18:$F$516,PROVEEDORES!$D277,'EG-FEB'!S$18:S$516)</f>
        <v>0</v>
      </c>
      <c r="K276" s="159" t="str">
        <f t="shared" si="8"/>
        <v/>
      </c>
      <c r="L276" s="146" t="str">
        <f>IF(PROVEEDORES!G277="","",PROVEEDORES!G277)</f>
        <v/>
      </c>
    </row>
    <row r="277" spans="3:12" ht="17.45" customHeight="1" x14ac:dyDescent="0.2">
      <c r="C277" s="158">
        <f t="shared" si="9"/>
        <v>271</v>
      </c>
      <c r="D277" s="146" t="str">
        <f>IF(PROVEEDORES!E278="","",PROVEEDORES!E278)</f>
        <v/>
      </c>
      <c r="E277" s="146" t="str">
        <f>IF(PROVEEDORES!F278="","",PROVEEDORES!F278)</f>
        <v/>
      </c>
      <c r="F277" s="146" t="str">
        <f>IF(PROVEEDORES!D278="","",PROVEEDORES!D278)</f>
        <v/>
      </c>
      <c r="G277" s="159">
        <f>SUMIF('EG-FEB'!$F$18:$F$516,PROVEEDORES!$D278,'EG-FEB'!P$18:P$516)</f>
        <v>0</v>
      </c>
      <c r="H277" s="159">
        <f>SUMIF('EG-FEB'!$F$18:$F$516,PROVEEDORES!$D278,'EG-FEB'!Q$18:Q$516)</f>
        <v>0</v>
      </c>
      <c r="I277" s="159">
        <f>SUMIF('EG-FEB'!$F$18:$F$516,PROVEEDORES!$D278,'EG-FEB'!R$18:R$516)</f>
        <v>0</v>
      </c>
      <c r="J277" s="159">
        <f>SUMIF('EG-FEB'!$F$18:$F$516,PROVEEDORES!$D278,'EG-FEB'!S$18:S$516)</f>
        <v>0</v>
      </c>
      <c r="K277" s="159" t="str">
        <f t="shared" si="8"/>
        <v/>
      </c>
      <c r="L277" s="146" t="str">
        <f>IF(PROVEEDORES!G278="","",PROVEEDORES!G278)</f>
        <v/>
      </c>
    </row>
    <row r="278" spans="3:12" ht="17.45" customHeight="1" x14ac:dyDescent="0.2">
      <c r="C278" s="158">
        <f t="shared" si="9"/>
        <v>272</v>
      </c>
      <c r="D278" s="146" t="str">
        <f>IF(PROVEEDORES!E279="","",PROVEEDORES!E279)</f>
        <v/>
      </c>
      <c r="E278" s="146" t="str">
        <f>IF(PROVEEDORES!F279="","",PROVEEDORES!F279)</f>
        <v/>
      </c>
      <c r="F278" s="146" t="str">
        <f>IF(PROVEEDORES!D279="","",PROVEEDORES!D279)</f>
        <v/>
      </c>
      <c r="G278" s="159">
        <f>SUMIF('EG-FEB'!$F$18:$F$516,PROVEEDORES!$D279,'EG-FEB'!P$18:P$516)</f>
        <v>0</v>
      </c>
      <c r="H278" s="159">
        <f>SUMIF('EG-FEB'!$F$18:$F$516,PROVEEDORES!$D279,'EG-FEB'!Q$18:Q$516)</f>
        <v>0</v>
      </c>
      <c r="I278" s="159">
        <f>SUMIF('EG-FEB'!$F$18:$F$516,PROVEEDORES!$D279,'EG-FEB'!R$18:R$516)</f>
        <v>0</v>
      </c>
      <c r="J278" s="159">
        <f>SUMIF('EG-FEB'!$F$18:$F$516,PROVEEDORES!$D279,'EG-FEB'!S$18:S$516)</f>
        <v>0</v>
      </c>
      <c r="K278" s="159" t="str">
        <f t="shared" si="8"/>
        <v/>
      </c>
      <c r="L278" s="146" t="str">
        <f>IF(PROVEEDORES!G279="","",PROVEEDORES!G279)</f>
        <v/>
      </c>
    </row>
    <row r="279" spans="3:12" ht="17.45" customHeight="1" x14ac:dyDescent="0.2">
      <c r="C279" s="158">
        <f t="shared" si="9"/>
        <v>273</v>
      </c>
      <c r="D279" s="146" t="str">
        <f>IF(PROVEEDORES!E280="","",PROVEEDORES!E280)</f>
        <v/>
      </c>
      <c r="E279" s="146" t="str">
        <f>IF(PROVEEDORES!F280="","",PROVEEDORES!F280)</f>
        <v/>
      </c>
      <c r="F279" s="146" t="str">
        <f>IF(PROVEEDORES!D280="","",PROVEEDORES!D280)</f>
        <v/>
      </c>
      <c r="G279" s="159">
        <f>SUMIF('EG-FEB'!$F$18:$F$516,PROVEEDORES!$D280,'EG-FEB'!P$18:P$516)</f>
        <v>0</v>
      </c>
      <c r="H279" s="159">
        <f>SUMIF('EG-FEB'!$F$18:$F$516,PROVEEDORES!$D280,'EG-FEB'!Q$18:Q$516)</f>
        <v>0</v>
      </c>
      <c r="I279" s="159">
        <f>SUMIF('EG-FEB'!$F$18:$F$516,PROVEEDORES!$D280,'EG-FEB'!R$18:R$516)</f>
        <v>0</v>
      </c>
      <c r="J279" s="159">
        <f>SUMIF('EG-FEB'!$F$18:$F$516,PROVEEDORES!$D280,'EG-FEB'!S$18:S$516)</f>
        <v>0</v>
      </c>
      <c r="K279" s="159" t="str">
        <f t="shared" si="8"/>
        <v/>
      </c>
      <c r="L279" s="146" t="str">
        <f>IF(PROVEEDORES!G280="","",PROVEEDORES!G280)</f>
        <v/>
      </c>
    </row>
    <row r="280" spans="3:12" ht="17.45" customHeight="1" x14ac:dyDescent="0.2">
      <c r="C280" s="158">
        <f t="shared" si="9"/>
        <v>274</v>
      </c>
      <c r="D280" s="146" t="str">
        <f>IF(PROVEEDORES!E281="","",PROVEEDORES!E281)</f>
        <v/>
      </c>
      <c r="E280" s="146" t="str">
        <f>IF(PROVEEDORES!F281="","",PROVEEDORES!F281)</f>
        <v/>
      </c>
      <c r="F280" s="146" t="str">
        <f>IF(PROVEEDORES!D281="","",PROVEEDORES!D281)</f>
        <v/>
      </c>
      <c r="G280" s="159">
        <f>SUMIF('EG-FEB'!$F$18:$F$516,PROVEEDORES!$D281,'EG-FEB'!P$18:P$516)</f>
        <v>0</v>
      </c>
      <c r="H280" s="159">
        <f>SUMIF('EG-FEB'!$F$18:$F$516,PROVEEDORES!$D281,'EG-FEB'!Q$18:Q$516)</f>
        <v>0</v>
      </c>
      <c r="I280" s="159">
        <f>SUMIF('EG-FEB'!$F$18:$F$516,PROVEEDORES!$D281,'EG-FEB'!R$18:R$516)</f>
        <v>0</v>
      </c>
      <c r="J280" s="159">
        <f>SUMIF('EG-FEB'!$F$18:$F$516,PROVEEDORES!$D281,'EG-FEB'!S$18:S$516)</f>
        <v>0</v>
      </c>
      <c r="K280" s="159" t="str">
        <f t="shared" si="8"/>
        <v/>
      </c>
      <c r="L280" s="146" t="str">
        <f>IF(PROVEEDORES!G281="","",PROVEEDORES!G281)</f>
        <v/>
      </c>
    </row>
    <row r="281" spans="3:12" ht="17.45" customHeight="1" x14ac:dyDescent="0.2">
      <c r="C281" s="158">
        <f t="shared" si="9"/>
        <v>275</v>
      </c>
      <c r="D281" s="146" t="str">
        <f>IF(PROVEEDORES!E282="","",PROVEEDORES!E282)</f>
        <v/>
      </c>
      <c r="E281" s="146" t="str">
        <f>IF(PROVEEDORES!F282="","",PROVEEDORES!F282)</f>
        <v/>
      </c>
      <c r="F281" s="146" t="str">
        <f>IF(PROVEEDORES!D282="","",PROVEEDORES!D282)</f>
        <v/>
      </c>
      <c r="G281" s="159">
        <f>SUMIF('EG-FEB'!$F$18:$F$516,PROVEEDORES!$D282,'EG-FEB'!P$18:P$516)</f>
        <v>0</v>
      </c>
      <c r="H281" s="159">
        <f>SUMIF('EG-FEB'!$F$18:$F$516,PROVEEDORES!$D282,'EG-FEB'!Q$18:Q$516)</f>
        <v>0</v>
      </c>
      <c r="I281" s="159">
        <f>SUMIF('EG-FEB'!$F$18:$F$516,PROVEEDORES!$D282,'EG-FEB'!R$18:R$516)</f>
        <v>0</v>
      </c>
      <c r="J281" s="159">
        <f>SUMIF('EG-FEB'!$F$18:$F$516,PROVEEDORES!$D282,'EG-FEB'!S$18:S$516)</f>
        <v>0</v>
      </c>
      <c r="K281" s="159" t="str">
        <f t="shared" si="8"/>
        <v/>
      </c>
      <c r="L281" s="146" t="str">
        <f>IF(PROVEEDORES!G282="","",PROVEEDORES!G282)</f>
        <v/>
      </c>
    </row>
    <row r="282" spans="3:12" ht="17.45" customHeight="1" x14ac:dyDescent="0.2">
      <c r="C282" s="158">
        <f t="shared" si="9"/>
        <v>276</v>
      </c>
      <c r="D282" s="146" t="str">
        <f>IF(PROVEEDORES!E283="","",PROVEEDORES!E283)</f>
        <v/>
      </c>
      <c r="E282" s="146" t="str">
        <f>IF(PROVEEDORES!F283="","",PROVEEDORES!F283)</f>
        <v/>
      </c>
      <c r="F282" s="146" t="str">
        <f>IF(PROVEEDORES!D283="","",PROVEEDORES!D283)</f>
        <v/>
      </c>
      <c r="G282" s="159">
        <f>SUMIF('EG-FEB'!$F$18:$F$516,PROVEEDORES!$D283,'EG-FEB'!P$18:P$516)</f>
        <v>0</v>
      </c>
      <c r="H282" s="159">
        <f>SUMIF('EG-FEB'!$F$18:$F$516,PROVEEDORES!$D283,'EG-FEB'!Q$18:Q$516)</f>
        <v>0</v>
      </c>
      <c r="I282" s="159">
        <f>SUMIF('EG-FEB'!$F$18:$F$516,PROVEEDORES!$D283,'EG-FEB'!R$18:R$516)</f>
        <v>0</v>
      </c>
      <c r="J282" s="159">
        <f>SUMIF('EG-FEB'!$F$18:$F$516,PROVEEDORES!$D283,'EG-FEB'!S$18:S$516)</f>
        <v>0</v>
      </c>
      <c r="K282" s="159" t="str">
        <f t="shared" si="8"/>
        <v/>
      </c>
      <c r="L282" s="146" t="str">
        <f>IF(PROVEEDORES!G283="","",PROVEEDORES!G283)</f>
        <v/>
      </c>
    </row>
    <row r="283" spans="3:12" ht="17.45" customHeight="1" x14ac:dyDescent="0.2">
      <c r="C283" s="158">
        <f t="shared" si="9"/>
        <v>277</v>
      </c>
      <c r="D283" s="146" t="str">
        <f>IF(PROVEEDORES!E284="","",PROVEEDORES!E284)</f>
        <v/>
      </c>
      <c r="E283" s="146" t="str">
        <f>IF(PROVEEDORES!F284="","",PROVEEDORES!F284)</f>
        <v/>
      </c>
      <c r="F283" s="146" t="str">
        <f>IF(PROVEEDORES!D284="","",PROVEEDORES!D284)</f>
        <v/>
      </c>
      <c r="G283" s="159">
        <f>SUMIF('EG-FEB'!$F$18:$F$516,PROVEEDORES!$D284,'EG-FEB'!P$18:P$516)</f>
        <v>0</v>
      </c>
      <c r="H283" s="159">
        <f>SUMIF('EG-FEB'!$F$18:$F$516,PROVEEDORES!$D284,'EG-FEB'!Q$18:Q$516)</f>
        <v>0</v>
      </c>
      <c r="I283" s="159">
        <f>SUMIF('EG-FEB'!$F$18:$F$516,PROVEEDORES!$D284,'EG-FEB'!R$18:R$516)</f>
        <v>0</v>
      </c>
      <c r="J283" s="159">
        <f>SUMIF('EG-FEB'!$F$18:$F$516,PROVEEDORES!$D284,'EG-FEB'!S$18:S$516)</f>
        <v>0</v>
      </c>
      <c r="K283" s="159" t="str">
        <f t="shared" si="8"/>
        <v/>
      </c>
      <c r="L283" s="146" t="str">
        <f>IF(PROVEEDORES!G284="","",PROVEEDORES!G284)</f>
        <v/>
      </c>
    </row>
    <row r="284" spans="3:12" ht="17.45" customHeight="1" x14ac:dyDescent="0.2">
      <c r="C284" s="158">
        <f t="shared" si="9"/>
        <v>278</v>
      </c>
      <c r="D284" s="146" t="str">
        <f>IF(PROVEEDORES!E285="","",PROVEEDORES!E285)</f>
        <v/>
      </c>
      <c r="E284" s="146" t="str">
        <f>IF(PROVEEDORES!F285="","",PROVEEDORES!F285)</f>
        <v/>
      </c>
      <c r="F284" s="146" t="str">
        <f>IF(PROVEEDORES!D285="","",PROVEEDORES!D285)</f>
        <v/>
      </c>
      <c r="G284" s="159">
        <f>SUMIF('EG-FEB'!$F$18:$F$516,PROVEEDORES!$D285,'EG-FEB'!P$18:P$516)</f>
        <v>0</v>
      </c>
      <c r="H284" s="159">
        <f>SUMIF('EG-FEB'!$F$18:$F$516,PROVEEDORES!$D285,'EG-FEB'!Q$18:Q$516)</f>
        <v>0</v>
      </c>
      <c r="I284" s="159">
        <f>SUMIF('EG-FEB'!$F$18:$F$516,PROVEEDORES!$D285,'EG-FEB'!R$18:R$516)</f>
        <v>0</v>
      </c>
      <c r="J284" s="159">
        <f>SUMIF('EG-FEB'!$F$18:$F$516,PROVEEDORES!$D285,'EG-FEB'!S$18:S$516)</f>
        <v>0</v>
      </c>
      <c r="K284" s="159" t="str">
        <f t="shared" si="8"/>
        <v/>
      </c>
      <c r="L284" s="146" t="str">
        <f>IF(PROVEEDORES!G285="","",PROVEEDORES!G285)</f>
        <v/>
      </c>
    </row>
    <row r="285" spans="3:12" ht="17.45" customHeight="1" x14ac:dyDescent="0.2">
      <c r="C285" s="158">
        <f t="shared" si="9"/>
        <v>279</v>
      </c>
      <c r="D285" s="146" t="str">
        <f>IF(PROVEEDORES!E286="","",PROVEEDORES!E286)</f>
        <v/>
      </c>
      <c r="E285" s="146" t="str">
        <f>IF(PROVEEDORES!F286="","",PROVEEDORES!F286)</f>
        <v/>
      </c>
      <c r="F285" s="146" t="str">
        <f>IF(PROVEEDORES!D286="","",PROVEEDORES!D286)</f>
        <v/>
      </c>
      <c r="G285" s="159">
        <f>SUMIF('EG-FEB'!$F$18:$F$516,PROVEEDORES!$D286,'EG-FEB'!P$18:P$516)</f>
        <v>0</v>
      </c>
      <c r="H285" s="159">
        <f>SUMIF('EG-FEB'!$F$18:$F$516,PROVEEDORES!$D286,'EG-FEB'!Q$18:Q$516)</f>
        <v>0</v>
      </c>
      <c r="I285" s="159">
        <f>SUMIF('EG-FEB'!$F$18:$F$516,PROVEEDORES!$D286,'EG-FEB'!R$18:R$516)</f>
        <v>0</v>
      </c>
      <c r="J285" s="159">
        <f>SUMIF('EG-FEB'!$F$18:$F$516,PROVEEDORES!$D286,'EG-FEB'!S$18:S$516)</f>
        <v>0</v>
      </c>
      <c r="K285" s="159" t="str">
        <f t="shared" si="8"/>
        <v/>
      </c>
      <c r="L285" s="146" t="str">
        <f>IF(PROVEEDORES!G286="","",PROVEEDORES!G286)</f>
        <v/>
      </c>
    </row>
    <row r="286" spans="3:12" ht="17.45" customHeight="1" x14ac:dyDescent="0.2">
      <c r="C286" s="158">
        <f t="shared" si="9"/>
        <v>280</v>
      </c>
      <c r="D286" s="146" t="str">
        <f>IF(PROVEEDORES!E287="","",PROVEEDORES!E287)</f>
        <v/>
      </c>
      <c r="E286" s="146" t="str">
        <f>IF(PROVEEDORES!F287="","",PROVEEDORES!F287)</f>
        <v/>
      </c>
      <c r="F286" s="146" t="str">
        <f>IF(PROVEEDORES!D287="","",PROVEEDORES!D287)</f>
        <v/>
      </c>
      <c r="G286" s="159">
        <f>SUMIF('EG-FEB'!$F$18:$F$516,PROVEEDORES!$D287,'EG-FEB'!P$18:P$516)</f>
        <v>0</v>
      </c>
      <c r="H286" s="159">
        <f>SUMIF('EG-FEB'!$F$18:$F$516,PROVEEDORES!$D287,'EG-FEB'!Q$18:Q$516)</f>
        <v>0</v>
      </c>
      <c r="I286" s="159">
        <f>SUMIF('EG-FEB'!$F$18:$F$516,PROVEEDORES!$D287,'EG-FEB'!R$18:R$516)</f>
        <v>0</v>
      </c>
      <c r="J286" s="159">
        <f>SUMIF('EG-FEB'!$F$18:$F$516,PROVEEDORES!$D287,'EG-FEB'!S$18:S$516)</f>
        <v>0</v>
      </c>
      <c r="K286" s="159" t="str">
        <f t="shared" si="8"/>
        <v/>
      </c>
      <c r="L286" s="146" t="str">
        <f>IF(PROVEEDORES!G287="","",PROVEEDORES!G287)</f>
        <v/>
      </c>
    </row>
    <row r="287" spans="3:12" ht="17.45" customHeight="1" x14ac:dyDescent="0.2">
      <c r="C287" s="158">
        <f t="shared" si="9"/>
        <v>281</v>
      </c>
      <c r="D287" s="146" t="str">
        <f>IF(PROVEEDORES!E288="","",PROVEEDORES!E288)</f>
        <v/>
      </c>
      <c r="E287" s="146" t="str">
        <f>IF(PROVEEDORES!F288="","",PROVEEDORES!F288)</f>
        <v/>
      </c>
      <c r="F287" s="146" t="str">
        <f>IF(PROVEEDORES!D288="","",PROVEEDORES!D288)</f>
        <v/>
      </c>
      <c r="G287" s="159">
        <f>SUMIF('EG-FEB'!$F$18:$F$516,PROVEEDORES!$D288,'EG-FEB'!P$18:P$516)</f>
        <v>0</v>
      </c>
      <c r="H287" s="159">
        <f>SUMIF('EG-FEB'!$F$18:$F$516,PROVEEDORES!$D288,'EG-FEB'!Q$18:Q$516)</f>
        <v>0</v>
      </c>
      <c r="I287" s="159">
        <f>SUMIF('EG-FEB'!$F$18:$F$516,PROVEEDORES!$D288,'EG-FEB'!R$18:R$516)</f>
        <v>0</v>
      </c>
      <c r="J287" s="159">
        <f>SUMIF('EG-FEB'!$F$18:$F$516,PROVEEDORES!$D288,'EG-FEB'!S$18:S$516)</f>
        <v>0</v>
      </c>
      <c r="K287" s="159" t="str">
        <f t="shared" si="8"/>
        <v/>
      </c>
      <c r="L287" s="146" t="str">
        <f>IF(PROVEEDORES!G288="","",PROVEEDORES!G288)</f>
        <v/>
      </c>
    </row>
    <row r="288" spans="3:12" ht="17.45" customHeight="1" x14ac:dyDescent="0.2">
      <c r="C288" s="158">
        <f t="shared" si="9"/>
        <v>282</v>
      </c>
      <c r="D288" s="146" t="str">
        <f>IF(PROVEEDORES!E289="","",PROVEEDORES!E289)</f>
        <v/>
      </c>
      <c r="E288" s="146" t="str">
        <f>IF(PROVEEDORES!F289="","",PROVEEDORES!F289)</f>
        <v/>
      </c>
      <c r="F288" s="146" t="str">
        <f>IF(PROVEEDORES!D289="","",PROVEEDORES!D289)</f>
        <v/>
      </c>
      <c r="G288" s="159">
        <f>SUMIF('EG-FEB'!$F$18:$F$516,PROVEEDORES!$D289,'EG-FEB'!P$18:P$516)</f>
        <v>0</v>
      </c>
      <c r="H288" s="159">
        <f>SUMIF('EG-FEB'!$F$18:$F$516,PROVEEDORES!$D289,'EG-FEB'!Q$18:Q$516)</f>
        <v>0</v>
      </c>
      <c r="I288" s="159">
        <f>SUMIF('EG-FEB'!$F$18:$F$516,PROVEEDORES!$D289,'EG-FEB'!R$18:R$516)</f>
        <v>0</v>
      </c>
      <c r="J288" s="159">
        <f>SUMIF('EG-FEB'!$F$18:$F$516,PROVEEDORES!$D289,'EG-FEB'!S$18:S$516)</f>
        <v>0</v>
      </c>
      <c r="K288" s="159" t="str">
        <f t="shared" si="8"/>
        <v/>
      </c>
      <c r="L288" s="146" t="str">
        <f>IF(PROVEEDORES!G289="","",PROVEEDORES!G289)</f>
        <v/>
      </c>
    </row>
    <row r="289" spans="3:12" ht="17.45" customHeight="1" x14ac:dyDescent="0.2">
      <c r="C289" s="158">
        <f t="shared" si="9"/>
        <v>283</v>
      </c>
      <c r="D289" s="146" t="str">
        <f>IF(PROVEEDORES!E290="","",PROVEEDORES!E290)</f>
        <v/>
      </c>
      <c r="E289" s="146" t="str">
        <f>IF(PROVEEDORES!F290="","",PROVEEDORES!F290)</f>
        <v/>
      </c>
      <c r="F289" s="146" t="str">
        <f>IF(PROVEEDORES!D290="","",PROVEEDORES!D290)</f>
        <v/>
      </c>
      <c r="G289" s="159">
        <f>SUMIF('EG-FEB'!$F$18:$F$516,PROVEEDORES!$D290,'EG-FEB'!P$18:P$516)</f>
        <v>0</v>
      </c>
      <c r="H289" s="159">
        <f>SUMIF('EG-FEB'!$F$18:$F$516,PROVEEDORES!$D290,'EG-FEB'!Q$18:Q$516)</f>
        <v>0</v>
      </c>
      <c r="I289" s="159">
        <f>SUMIF('EG-FEB'!$F$18:$F$516,PROVEEDORES!$D290,'EG-FEB'!R$18:R$516)</f>
        <v>0</v>
      </c>
      <c r="J289" s="159">
        <f>SUMIF('EG-FEB'!$F$18:$F$516,PROVEEDORES!$D290,'EG-FEB'!S$18:S$516)</f>
        <v>0</v>
      </c>
      <c r="K289" s="159" t="str">
        <f t="shared" si="8"/>
        <v/>
      </c>
      <c r="L289" s="146" t="str">
        <f>IF(PROVEEDORES!G290="","",PROVEEDORES!G290)</f>
        <v/>
      </c>
    </row>
    <row r="290" spans="3:12" ht="17.45" customHeight="1" x14ac:dyDescent="0.2">
      <c r="C290" s="158">
        <f t="shared" si="9"/>
        <v>284</v>
      </c>
      <c r="D290" s="146" t="str">
        <f>IF(PROVEEDORES!E291="","",PROVEEDORES!E291)</f>
        <v/>
      </c>
      <c r="E290" s="146" t="str">
        <f>IF(PROVEEDORES!F291="","",PROVEEDORES!F291)</f>
        <v/>
      </c>
      <c r="F290" s="146" t="str">
        <f>IF(PROVEEDORES!D291="","",PROVEEDORES!D291)</f>
        <v/>
      </c>
      <c r="G290" s="159">
        <f>SUMIF('EG-FEB'!$F$18:$F$516,PROVEEDORES!$D291,'EG-FEB'!P$18:P$516)</f>
        <v>0</v>
      </c>
      <c r="H290" s="159">
        <f>SUMIF('EG-FEB'!$F$18:$F$516,PROVEEDORES!$D291,'EG-FEB'!Q$18:Q$516)</f>
        <v>0</v>
      </c>
      <c r="I290" s="159">
        <f>SUMIF('EG-FEB'!$F$18:$F$516,PROVEEDORES!$D291,'EG-FEB'!R$18:R$516)</f>
        <v>0</v>
      </c>
      <c r="J290" s="159">
        <f>SUMIF('EG-FEB'!$F$18:$F$516,PROVEEDORES!$D291,'EG-FEB'!S$18:S$516)</f>
        <v>0</v>
      </c>
      <c r="K290" s="159" t="str">
        <f t="shared" si="8"/>
        <v/>
      </c>
      <c r="L290" s="146" t="str">
        <f>IF(PROVEEDORES!G291="","",PROVEEDORES!G291)</f>
        <v/>
      </c>
    </row>
    <row r="291" spans="3:12" ht="17.45" customHeight="1" x14ac:dyDescent="0.2">
      <c r="C291" s="158">
        <f t="shared" si="9"/>
        <v>285</v>
      </c>
      <c r="D291" s="146" t="str">
        <f>IF(PROVEEDORES!E292="","",PROVEEDORES!E292)</f>
        <v/>
      </c>
      <c r="E291" s="146" t="str">
        <f>IF(PROVEEDORES!F292="","",PROVEEDORES!F292)</f>
        <v/>
      </c>
      <c r="F291" s="146" t="str">
        <f>IF(PROVEEDORES!D292="","",PROVEEDORES!D292)</f>
        <v/>
      </c>
      <c r="G291" s="159">
        <f>SUMIF('EG-FEB'!$F$18:$F$516,PROVEEDORES!$D292,'EG-FEB'!P$18:P$516)</f>
        <v>0</v>
      </c>
      <c r="H291" s="159">
        <f>SUMIF('EG-FEB'!$F$18:$F$516,PROVEEDORES!$D292,'EG-FEB'!Q$18:Q$516)</f>
        <v>0</v>
      </c>
      <c r="I291" s="159">
        <f>SUMIF('EG-FEB'!$F$18:$F$516,PROVEEDORES!$D292,'EG-FEB'!R$18:R$516)</f>
        <v>0</v>
      </c>
      <c r="J291" s="159">
        <f>SUMIF('EG-FEB'!$F$18:$F$516,PROVEEDORES!$D292,'EG-FEB'!S$18:S$516)</f>
        <v>0</v>
      </c>
      <c r="K291" s="159" t="str">
        <f t="shared" si="8"/>
        <v/>
      </c>
      <c r="L291" s="146" t="str">
        <f>IF(PROVEEDORES!G292="","",PROVEEDORES!G292)</f>
        <v/>
      </c>
    </row>
    <row r="292" spans="3:12" ht="17.45" customHeight="1" x14ac:dyDescent="0.2">
      <c r="C292" s="158">
        <f t="shared" si="9"/>
        <v>286</v>
      </c>
      <c r="D292" s="146" t="str">
        <f>IF(PROVEEDORES!E293="","",PROVEEDORES!E293)</f>
        <v/>
      </c>
      <c r="E292" s="146" t="str">
        <f>IF(PROVEEDORES!F293="","",PROVEEDORES!F293)</f>
        <v/>
      </c>
      <c r="F292" s="146" t="str">
        <f>IF(PROVEEDORES!D293="","",PROVEEDORES!D293)</f>
        <v/>
      </c>
      <c r="G292" s="159">
        <f>SUMIF('EG-FEB'!$F$18:$F$516,PROVEEDORES!$D293,'EG-FEB'!P$18:P$516)</f>
        <v>0</v>
      </c>
      <c r="H292" s="159">
        <f>SUMIF('EG-FEB'!$F$18:$F$516,PROVEEDORES!$D293,'EG-FEB'!Q$18:Q$516)</f>
        <v>0</v>
      </c>
      <c r="I292" s="159">
        <f>SUMIF('EG-FEB'!$F$18:$F$516,PROVEEDORES!$D293,'EG-FEB'!R$18:R$516)</f>
        <v>0</v>
      </c>
      <c r="J292" s="159">
        <f>SUMIF('EG-FEB'!$F$18:$F$516,PROVEEDORES!$D293,'EG-FEB'!S$18:S$516)</f>
        <v>0</v>
      </c>
      <c r="K292" s="159" t="str">
        <f t="shared" si="8"/>
        <v/>
      </c>
      <c r="L292" s="146" t="str">
        <f>IF(PROVEEDORES!G293="","",PROVEEDORES!G293)</f>
        <v/>
      </c>
    </row>
    <row r="293" spans="3:12" ht="17.45" customHeight="1" x14ac:dyDescent="0.2">
      <c r="C293" s="158">
        <f t="shared" si="9"/>
        <v>287</v>
      </c>
      <c r="D293" s="146" t="str">
        <f>IF(PROVEEDORES!E294="","",PROVEEDORES!E294)</f>
        <v/>
      </c>
      <c r="E293" s="146" t="str">
        <f>IF(PROVEEDORES!F294="","",PROVEEDORES!F294)</f>
        <v/>
      </c>
      <c r="F293" s="146" t="str">
        <f>IF(PROVEEDORES!D294="","",PROVEEDORES!D294)</f>
        <v/>
      </c>
      <c r="G293" s="159">
        <f>SUMIF('EG-FEB'!$F$18:$F$516,PROVEEDORES!$D294,'EG-FEB'!P$18:P$516)</f>
        <v>0</v>
      </c>
      <c r="H293" s="159">
        <f>SUMIF('EG-FEB'!$F$18:$F$516,PROVEEDORES!$D294,'EG-FEB'!Q$18:Q$516)</f>
        <v>0</v>
      </c>
      <c r="I293" s="159">
        <f>SUMIF('EG-FEB'!$F$18:$F$516,PROVEEDORES!$D294,'EG-FEB'!R$18:R$516)</f>
        <v>0</v>
      </c>
      <c r="J293" s="159">
        <f>SUMIF('EG-FEB'!$F$18:$F$516,PROVEEDORES!$D294,'EG-FEB'!S$18:S$516)</f>
        <v>0</v>
      </c>
      <c r="K293" s="159" t="str">
        <f t="shared" si="8"/>
        <v/>
      </c>
      <c r="L293" s="146" t="str">
        <f>IF(PROVEEDORES!G294="","",PROVEEDORES!G294)</f>
        <v/>
      </c>
    </row>
    <row r="294" spans="3:12" ht="17.45" customHeight="1" x14ac:dyDescent="0.2">
      <c r="C294" s="158">
        <f t="shared" si="9"/>
        <v>288</v>
      </c>
      <c r="D294" s="146" t="str">
        <f>IF(PROVEEDORES!E295="","",PROVEEDORES!E295)</f>
        <v/>
      </c>
      <c r="E294" s="146" t="str">
        <f>IF(PROVEEDORES!F295="","",PROVEEDORES!F295)</f>
        <v/>
      </c>
      <c r="F294" s="146" t="str">
        <f>IF(PROVEEDORES!D295="","",PROVEEDORES!D295)</f>
        <v/>
      </c>
      <c r="G294" s="159">
        <f>SUMIF('EG-FEB'!$F$18:$F$516,PROVEEDORES!$D295,'EG-FEB'!P$18:P$516)</f>
        <v>0</v>
      </c>
      <c r="H294" s="159">
        <f>SUMIF('EG-FEB'!$F$18:$F$516,PROVEEDORES!$D295,'EG-FEB'!Q$18:Q$516)</f>
        <v>0</v>
      </c>
      <c r="I294" s="159">
        <f>SUMIF('EG-FEB'!$F$18:$F$516,PROVEEDORES!$D295,'EG-FEB'!R$18:R$516)</f>
        <v>0</v>
      </c>
      <c r="J294" s="159">
        <f>SUMIF('EG-FEB'!$F$18:$F$516,PROVEEDORES!$D295,'EG-FEB'!S$18:S$516)</f>
        <v>0</v>
      </c>
      <c r="K294" s="159" t="str">
        <f t="shared" si="8"/>
        <v/>
      </c>
      <c r="L294" s="146" t="str">
        <f>IF(PROVEEDORES!G295="","",PROVEEDORES!G295)</f>
        <v/>
      </c>
    </row>
    <row r="295" spans="3:12" ht="17.45" customHeight="1" x14ac:dyDescent="0.2">
      <c r="C295" s="158">
        <f t="shared" si="9"/>
        <v>289</v>
      </c>
      <c r="D295" s="146" t="str">
        <f>IF(PROVEEDORES!E296="","",PROVEEDORES!E296)</f>
        <v/>
      </c>
      <c r="E295" s="146" t="str">
        <f>IF(PROVEEDORES!F296="","",PROVEEDORES!F296)</f>
        <v/>
      </c>
      <c r="F295" s="146" t="str">
        <f>IF(PROVEEDORES!D296="","",PROVEEDORES!D296)</f>
        <v/>
      </c>
      <c r="G295" s="159">
        <f>SUMIF('EG-FEB'!$F$18:$F$516,PROVEEDORES!$D296,'EG-FEB'!P$18:P$516)</f>
        <v>0</v>
      </c>
      <c r="H295" s="159">
        <f>SUMIF('EG-FEB'!$F$18:$F$516,PROVEEDORES!$D296,'EG-FEB'!Q$18:Q$516)</f>
        <v>0</v>
      </c>
      <c r="I295" s="159">
        <f>SUMIF('EG-FEB'!$F$18:$F$516,PROVEEDORES!$D296,'EG-FEB'!R$18:R$516)</f>
        <v>0</v>
      </c>
      <c r="J295" s="159">
        <f>SUMIF('EG-FEB'!$F$18:$F$516,PROVEEDORES!$D296,'EG-FEB'!S$18:S$516)</f>
        <v>0</v>
      </c>
      <c r="K295" s="159" t="str">
        <f t="shared" si="8"/>
        <v/>
      </c>
      <c r="L295" s="146" t="str">
        <f>IF(PROVEEDORES!G296="","",PROVEEDORES!G296)</f>
        <v/>
      </c>
    </row>
    <row r="296" spans="3:12" ht="17.45" customHeight="1" x14ac:dyDescent="0.2">
      <c r="C296" s="158">
        <f t="shared" si="9"/>
        <v>290</v>
      </c>
      <c r="D296" s="146" t="str">
        <f>IF(PROVEEDORES!E297="","",PROVEEDORES!E297)</f>
        <v/>
      </c>
      <c r="E296" s="146" t="str">
        <f>IF(PROVEEDORES!F297="","",PROVEEDORES!F297)</f>
        <v/>
      </c>
      <c r="F296" s="146" t="str">
        <f>IF(PROVEEDORES!D297="","",PROVEEDORES!D297)</f>
        <v/>
      </c>
      <c r="G296" s="159">
        <f>SUMIF('EG-FEB'!$F$18:$F$516,PROVEEDORES!$D297,'EG-FEB'!P$18:P$516)</f>
        <v>0</v>
      </c>
      <c r="H296" s="159">
        <f>SUMIF('EG-FEB'!$F$18:$F$516,PROVEEDORES!$D297,'EG-FEB'!Q$18:Q$516)</f>
        <v>0</v>
      </c>
      <c r="I296" s="159">
        <f>SUMIF('EG-FEB'!$F$18:$F$516,PROVEEDORES!$D297,'EG-FEB'!R$18:R$516)</f>
        <v>0</v>
      </c>
      <c r="J296" s="159">
        <f>SUMIF('EG-FEB'!$F$18:$F$516,PROVEEDORES!$D297,'EG-FEB'!S$18:S$516)</f>
        <v>0</v>
      </c>
      <c r="K296" s="159" t="str">
        <f t="shared" si="8"/>
        <v/>
      </c>
      <c r="L296" s="146" t="str">
        <f>IF(PROVEEDORES!G297="","",PROVEEDORES!G297)</f>
        <v/>
      </c>
    </row>
    <row r="297" spans="3:12" ht="17.45" customHeight="1" x14ac:dyDescent="0.2">
      <c r="C297" s="158">
        <f t="shared" si="9"/>
        <v>291</v>
      </c>
      <c r="D297" s="146" t="str">
        <f>IF(PROVEEDORES!E298="","",PROVEEDORES!E298)</f>
        <v/>
      </c>
      <c r="E297" s="146" t="str">
        <f>IF(PROVEEDORES!F298="","",PROVEEDORES!F298)</f>
        <v/>
      </c>
      <c r="F297" s="146" t="str">
        <f>IF(PROVEEDORES!D298="","",PROVEEDORES!D298)</f>
        <v/>
      </c>
      <c r="G297" s="159">
        <f>SUMIF('EG-FEB'!$F$18:$F$516,PROVEEDORES!$D298,'EG-FEB'!P$18:P$516)</f>
        <v>0</v>
      </c>
      <c r="H297" s="159">
        <f>SUMIF('EG-FEB'!$F$18:$F$516,PROVEEDORES!$D298,'EG-FEB'!Q$18:Q$516)</f>
        <v>0</v>
      </c>
      <c r="I297" s="159">
        <f>SUMIF('EG-FEB'!$F$18:$F$516,PROVEEDORES!$D298,'EG-FEB'!R$18:R$516)</f>
        <v>0</v>
      </c>
      <c r="J297" s="159">
        <f>SUMIF('EG-FEB'!$F$18:$F$516,PROVEEDORES!$D298,'EG-FEB'!S$18:S$516)</f>
        <v>0</v>
      </c>
      <c r="K297" s="159" t="str">
        <f t="shared" si="8"/>
        <v/>
      </c>
      <c r="L297" s="146" t="str">
        <f>IF(PROVEEDORES!G298="","",PROVEEDORES!G298)</f>
        <v/>
      </c>
    </row>
    <row r="298" spans="3:12" ht="17.45" customHeight="1" x14ac:dyDescent="0.2">
      <c r="C298" s="158">
        <f t="shared" si="9"/>
        <v>292</v>
      </c>
      <c r="D298" s="146" t="str">
        <f>IF(PROVEEDORES!E299="","",PROVEEDORES!E299)</f>
        <v/>
      </c>
      <c r="E298" s="146" t="str">
        <f>IF(PROVEEDORES!F299="","",PROVEEDORES!F299)</f>
        <v/>
      </c>
      <c r="F298" s="146" t="str">
        <f>IF(PROVEEDORES!D299="","",PROVEEDORES!D299)</f>
        <v/>
      </c>
      <c r="G298" s="159">
        <f>SUMIF('EG-FEB'!$F$18:$F$516,PROVEEDORES!$D299,'EG-FEB'!P$18:P$516)</f>
        <v>0</v>
      </c>
      <c r="H298" s="159">
        <f>SUMIF('EG-FEB'!$F$18:$F$516,PROVEEDORES!$D299,'EG-FEB'!Q$18:Q$516)</f>
        <v>0</v>
      </c>
      <c r="I298" s="159">
        <f>SUMIF('EG-FEB'!$F$18:$F$516,PROVEEDORES!$D299,'EG-FEB'!R$18:R$516)</f>
        <v>0</v>
      </c>
      <c r="J298" s="159">
        <f>SUMIF('EG-FEB'!$F$18:$F$516,PROVEEDORES!$D299,'EG-FEB'!S$18:S$516)</f>
        <v>0</v>
      </c>
      <c r="K298" s="159" t="str">
        <f t="shared" si="8"/>
        <v/>
      </c>
      <c r="L298" s="146" t="str">
        <f>IF(PROVEEDORES!G299="","",PROVEEDORES!G299)</f>
        <v/>
      </c>
    </row>
    <row r="299" spans="3:12" ht="17.45" customHeight="1" x14ac:dyDescent="0.2">
      <c r="C299" s="158">
        <f t="shared" si="9"/>
        <v>293</v>
      </c>
      <c r="D299" s="146" t="str">
        <f>IF(PROVEEDORES!E300="","",PROVEEDORES!E300)</f>
        <v/>
      </c>
      <c r="E299" s="146" t="str">
        <f>IF(PROVEEDORES!F300="","",PROVEEDORES!F300)</f>
        <v/>
      </c>
      <c r="F299" s="146" t="str">
        <f>IF(PROVEEDORES!D300="","",PROVEEDORES!D300)</f>
        <v/>
      </c>
      <c r="G299" s="159">
        <f>SUMIF('EG-FEB'!$F$18:$F$516,PROVEEDORES!$D300,'EG-FEB'!P$18:P$516)</f>
        <v>0</v>
      </c>
      <c r="H299" s="159">
        <f>SUMIF('EG-FEB'!$F$18:$F$516,PROVEEDORES!$D300,'EG-FEB'!Q$18:Q$516)</f>
        <v>0</v>
      </c>
      <c r="I299" s="159">
        <f>SUMIF('EG-FEB'!$F$18:$F$516,PROVEEDORES!$D300,'EG-FEB'!R$18:R$516)</f>
        <v>0</v>
      </c>
      <c r="J299" s="159">
        <f>SUMIF('EG-FEB'!$F$18:$F$516,PROVEEDORES!$D300,'EG-FEB'!S$18:S$516)</f>
        <v>0</v>
      </c>
      <c r="K299" s="159" t="str">
        <f t="shared" si="8"/>
        <v/>
      </c>
      <c r="L299" s="146" t="str">
        <f>IF(PROVEEDORES!G300="","",PROVEEDORES!G300)</f>
        <v/>
      </c>
    </row>
    <row r="300" spans="3:12" ht="17.45" customHeight="1" x14ac:dyDescent="0.2">
      <c r="C300" s="158">
        <f t="shared" si="9"/>
        <v>294</v>
      </c>
      <c r="D300" s="146" t="str">
        <f>IF(PROVEEDORES!E301="","",PROVEEDORES!E301)</f>
        <v/>
      </c>
      <c r="E300" s="146" t="str">
        <f>IF(PROVEEDORES!F301="","",PROVEEDORES!F301)</f>
        <v/>
      </c>
      <c r="F300" s="146" t="str">
        <f>IF(PROVEEDORES!D301="","",PROVEEDORES!D301)</f>
        <v/>
      </c>
      <c r="G300" s="159">
        <f>SUMIF('EG-FEB'!$F$18:$F$516,PROVEEDORES!$D301,'EG-FEB'!P$18:P$516)</f>
        <v>0</v>
      </c>
      <c r="H300" s="159">
        <f>SUMIF('EG-FEB'!$F$18:$F$516,PROVEEDORES!$D301,'EG-FEB'!Q$18:Q$516)</f>
        <v>0</v>
      </c>
      <c r="I300" s="159">
        <f>SUMIF('EG-FEB'!$F$18:$F$516,PROVEEDORES!$D301,'EG-FEB'!R$18:R$516)</f>
        <v>0</v>
      </c>
      <c r="J300" s="159">
        <f>SUMIF('EG-FEB'!$F$18:$F$516,PROVEEDORES!$D301,'EG-FEB'!S$18:S$516)</f>
        <v>0</v>
      </c>
      <c r="K300" s="159" t="str">
        <f t="shared" si="8"/>
        <v/>
      </c>
      <c r="L300" s="146" t="str">
        <f>IF(PROVEEDORES!G301="","",PROVEEDORES!G301)</f>
        <v/>
      </c>
    </row>
    <row r="301" spans="3:12" ht="17.45" customHeight="1" x14ac:dyDescent="0.2">
      <c r="C301" s="158">
        <f t="shared" si="9"/>
        <v>295</v>
      </c>
      <c r="D301" s="146" t="str">
        <f>IF(PROVEEDORES!E302="","",PROVEEDORES!E302)</f>
        <v/>
      </c>
      <c r="E301" s="146" t="str">
        <f>IF(PROVEEDORES!F302="","",PROVEEDORES!F302)</f>
        <v/>
      </c>
      <c r="F301" s="146" t="str">
        <f>IF(PROVEEDORES!D302="","",PROVEEDORES!D302)</f>
        <v/>
      </c>
      <c r="G301" s="159">
        <f>SUMIF('EG-FEB'!$F$18:$F$516,PROVEEDORES!$D302,'EG-FEB'!P$18:P$516)</f>
        <v>0</v>
      </c>
      <c r="H301" s="159">
        <f>SUMIF('EG-FEB'!$F$18:$F$516,PROVEEDORES!$D302,'EG-FEB'!Q$18:Q$516)</f>
        <v>0</v>
      </c>
      <c r="I301" s="159">
        <f>SUMIF('EG-FEB'!$F$18:$F$516,PROVEEDORES!$D302,'EG-FEB'!R$18:R$516)</f>
        <v>0</v>
      </c>
      <c r="J301" s="159">
        <f>SUMIF('EG-FEB'!$F$18:$F$516,PROVEEDORES!$D302,'EG-FEB'!S$18:S$516)</f>
        <v>0</v>
      </c>
      <c r="K301" s="159" t="str">
        <f t="shared" si="8"/>
        <v/>
      </c>
      <c r="L301" s="146" t="str">
        <f>IF(PROVEEDORES!G302="","",PROVEEDORES!G302)</f>
        <v/>
      </c>
    </row>
    <row r="302" spans="3:12" ht="17.45" customHeight="1" x14ac:dyDescent="0.2">
      <c r="C302" s="158">
        <f t="shared" si="9"/>
        <v>296</v>
      </c>
      <c r="D302" s="146" t="str">
        <f>IF(PROVEEDORES!E303="","",PROVEEDORES!E303)</f>
        <v/>
      </c>
      <c r="E302" s="146" t="str">
        <f>IF(PROVEEDORES!F303="","",PROVEEDORES!F303)</f>
        <v/>
      </c>
      <c r="F302" s="146" t="str">
        <f>IF(PROVEEDORES!D303="","",PROVEEDORES!D303)</f>
        <v/>
      </c>
      <c r="G302" s="159">
        <f>SUMIF('EG-FEB'!$F$18:$F$516,PROVEEDORES!$D303,'EG-FEB'!P$18:P$516)</f>
        <v>0</v>
      </c>
      <c r="H302" s="159">
        <f>SUMIF('EG-FEB'!$F$18:$F$516,PROVEEDORES!$D303,'EG-FEB'!Q$18:Q$516)</f>
        <v>0</v>
      </c>
      <c r="I302" s="159">
        <f>SUMIF('EG-FEB'!$F$18:$F$516,PROVEEDORES!$D303,'EG-FEB'!R$18:R$516)</f>
        <v>0</v>
      </c>
      <c r="J302" s="159">
        <f>SUMIF('EG-FEB'!$F$18:$F$516,PROVEEDORES!$D303,'EG-FEB'!S$18:S$516)</f>
        <v>0</v>
      </c>
      <c r="K302" s="159" t="str">
        <f t="shared" si="8"/>
        <v/>
      </c>
      <c r="L302" s="146" t="str">
        <f>IF(PROVEEDORES!G303="","",PROVEEDORES!G303)</f>
        <v/>
      </c>
    </row>
    <row r="303" spans="3:12" ht="17.45" customHeight="1" x14ac:dyDescent="0.2">
      <c r="C303" s="158">
        <f t="shared" si="9"/>
        <v>297</v>
      </c>
      <c r="D303" s="146" t="str">
        <f>IF(PROVEEDORES!E304="","",PROVEEDORES!E304)</f>
        <v/>
      </c>
      <c r="E303" s="146" t="str">
        <f>IF(PROVEEDORES!F304="","",PROVEEDORES!F304)</f>
        <v/>
      </c>
      <c r="F303" s="146" t="str">
        <f>IF(PROVEEDORES!D304="","",PROVEEDORES!D304)</f>
        <v/>
      </c>
      <c r="G303" s="159">
        <f>SUMIF('EG-FEB'!$F$18:$F$516,PROVEEDORES!$D304,'EG-FEB'!P$18:P$516)</f>
        <v>0</v>
      </c>
      <c r="H303" s="159">
        <f>SUMIF('EG-FEB'!$F$18:$F$516,PROVEEDORES!$D304,'EG-FEB'!Q$18:Q$516)</f>
        <v>0</v>
      </c>
      <c r="I303" s="159">
        <f>SUMIF('EG-FEB'!$F$18:$F$516,PROVEEDORES!$D304,'EG-FEB'!R$18:R$516)</f>
        <v>0</v>
      </c>
      <c r="J303" s="159">
        <f>SUMIF('EG-FEB'!$F$18:$F$516,PROVEEDORES!$D304,'EG-FEB'!S$18:S$516)</f>
        <v>0</v>
      </c>
      <c r="K303" s="159" t="str">
        <f t="shared" si="8"/>
        <v/>
      </c>
      <c r="L303" s="146" t="str">
        <f>IF(PROVEEDORES!G304="","",PROVEEDORES!G304)</f>
        <v/>
      </c>
    </row>
    <row r="304" spans="3:12" ht="17.45" customHeight="1" x14ac:dyDescent="0.2">
      <c r="C304" s="158">
        <f t="shared" si="9"/>
        <v>298</v>
      </c>
      <c r="D304" s="146" t="str">
        <f>IF(PROVEEDORES!E305="","",PROVEEDORES!E305)</f>
        <v/>
      </c>
      <c r="E304" s="146" t="str">
        <f>IF(PROVEEDORES!F305="","",PROVEEDORES!F305)</f>
        <v/>
      </c>
      <c r="F304" s="146" t="str">
        <f>IF(PROVEEDORES!D305="","",PROVEEDORES!D305)</f>
        <v/>
      </c>
      <c r="G304" s="159">
        <f>SUMIF('EG-FEB'!$F$18:$F$516,PROVEEDORES!$D305,'EG-FEB'!P$18:P$516)</f>
        <v>0</v>
      </c>
      <c r="H304" s="159">
        <f>SUMIF('EG-FEB'!$F$18:$F$516,PROVEEDORES!$D305,'EG-FEB'!Q$18:Q$516)</f>
        <v>0</v>
      </c>
      <c r="I304" s="159">
        <f>SUMIF('EG-FEB'!$F$18:$F$516,PROVEEDORES!$D305,'EG-FEB'!R$18:R$516)</f>
        <v>0</v>
      </c>
      <c r="J304" s="159">
        <f>SUMIF('EG-FEB'!$F$18:$F$516,PROVEEDORES!$D305,'EG-FEB'!S$18:S$516)</f>
        <v>0</v>
      </c>
      <c r="K304" s="159" t="str">
        <f t="shared" si="8"/>
        <v/>
      </c>
      <c r="L304" s="146" t="str">
        <f>IF(PROVEEDORES!G305="","",PROVEEDORES!G305)</f>
        <v/>
      </c>
    </row>
    <row r="305" spans="3:12" ht="17.45" customHeight="1" x14ac:dyDescent="0.2">
      <c r="C305" s="158">
        <f t="shared" si="9"/>
        <v>299</v>
      </c>
      <c r="D305" s="146" t="str">
        <f>IF(PROVEEDORES!E306="","",PROVEEDORES!E306)</f>
        <v/>
      </c>
      <c r="E305" s="146" t="str">
        <f>IF(PROVEEDORES!F306="","",PROVEEDORES!F306)</f>
        <v/>
      </c>
      <c r="F305" s="146" t="str">
        <f>IF(PROVEEDORES!D306="","",PROVEEDORES!D306)</f>
        <v/>
      </c>
      <c r="G305" s="159">
        <f>SUMIF('EG-FEB'!$F$18:$F$516,PROVEEDORES!$D306,'EG-FEB'!P$18:P$516)</f>
        <v>0</v>
      </c>
      <c r="H305" s="159">
        <f>SUMIF('EG-FEB'!$F$18:$F$516,PROVEEDORES!$D306,'EG-FEB'!Q$18:Q$516)</f>
        <v>0</v>
      </c>
      <c r="I305" s="159">
        <f>SUMIF('EG-FEB'!$F$18:$F$516,PROVEEDORES!$D306,'EG-FEB'!R$18:R$516)</f>
        <v>0</v>
      </c>
      <c r="J305" s="159">
        <f>SUMIF('EG-FEB'!$F$18:$F$516,PROVEEDORES!$D306,'EG-FEB'!S$18:S$516)</f>
        <v>0</v>
      </c>
      <c r="K305" s="159" t="str">
        <f t="shared" si="8"/>
        <v/>
      </c>
      <c r="L305" s="146" t="str">
        <f>IF(PROVEEDORES!G306="","",PROVEEDORES!G306)</f>
        <v/>
      </c>
    </row>
    <row r="306" spans="3:12" ht="17.45" customHeight="1" x14ac:dyDescent="0.2">
      <c r="C306" s="158">
        <f t="shared" si="9"/>
        <v>300</v>
      </c>
      <c r="D306" s="146" t="str">
        <f>IF(PROVEEDORES!E307="","",PROVEEDORES!E307)</f>
        <v/>
      </c>
      <c r="E306" s="146" t="str">
        <f>IF(PROVEEDORES!F307="","",PROVEEDORES!F307)</f>
        <v/>
      </c>
      <c r="F306" s="146" t="str">
        <f>IF(PROVEEDORES!D307="","",PROVEEDORES!D307)</f>
        <v/>
      </c>
      <c r="G306" s="159">
        <f>SUMIF('EG-FEB'!$F$18:$F$516,PROVEEDORES!$D307,'EG-FEB'!P$18:P$516)</f>
        <v>0</v>
      </c>
      <c r="H306" s="159">
        <f>SUMIF('EG-FEB'!$F$18:$F$516,PROVEEDORES!$D307,'EG-FEB'!Q$18:Q$516)</f>
        <v>0</v>
      </c>
      <c r="I306" s="159">
        <f>SUMIF('EG-FEB'!$F$18:$F$516,PROVEEDORES!$D307,'EG-FEB'!R$18:R$516)</f>
        <v>0</v>
      </c>
      <c r="J306" s="159">
        <f>SUMIF('EG-FEB'!$F$18:$F$516,PROVEEDORES!$D307,'EG-FEB'!S$18:S$516)</f>
        <v>0</v>
      </c>
      <c r="K306" s="159" t="str">
        <f t="shared" si="8"/>
        <v/>
      </c>
      <c r="L306" s="146" t="str">
        <f>IF(PROVEEDORES!G307="","",PROVEEDORES!G307)</f>
        <v/>
      </c>
    </row>
    <row r="307" spans="3:12" ht="17.45" customHeight="1" x14ac:dyDescent="0.2">
      <c r="C307" s="158">
        <f t="shared" si="9"/>
        <v>301</v>
      </c>
      <c r="D307" s="146" t="str">
        <f>IF(PROVEEDORES!E308="","",PROVEEDORES!E308)</f>
        <v/>
      </c>
      <c r="E307" s="146" t="str">
        <f>IF(PROVEEDORES!F308="","",PROVEEDORES!F308)</f>
        <v/>
      </c>
      <c r="F307" s="146" t="str">
        <f>IF(PROVEEDORES!D308="","",PROVEEDORES!D308)</f>
        <v/>
      </c>
      <c r="G307" s="159">
        <f>SUMIF('EG-FEB'!$F$18:$F$516,PROVEEDORES!$D308,'EG-FEB'!P$18:P$516)</f>
        <v>0</v>
      </c>
      <c r="H307" s="159">
        <f>SUMIF('EG-FEB'!$F$18:$F$516,PROVEEDORES!$D308,'EG-FEB'!Q$18:Q$516)</f>
        <v>0</v>
      </c>
      <c r="I307" s="159">
        <f>SUMIF('EG-FEB'!$F$18:$F$516,PROVEEDORES!$D308,'EG-FEB'!R$18:R$516)</f>
        <v>0</v>
      </c>
      <c r="J307" s="159">
        <f>SUMIF('EG-FEB'!$F$18:$F$516,PROVEEDORES!$D308,'EG-FEB'!S$18:S$516)</f>
        <v>0</v>
      </c>
      <c r="K307" s="159" t="str">
        <f t="shared" si="8"/>
        <v/>
      </c>
      <c r="L307" s="146" t="str">
        <f>IF(PROVEEDORES!G308="","",PROVEEDORES!G308)</f>
        <v/>
      </c>
    </row>
    <row r="308" spans="3:12" ht="17.45" customHeight="1" x14ac:dyDescent="0.2">
      <c r="C308" s="158">
        <f t="shared" si="9"/>
        <v>302</v>
      </c>
      <c r="D308" s="146" t="str">
        <f>IF(PROVEEDORES!E309="","",PROVEEDORES!E309)</f>
        <v/>
      </c>
      <c r="E308" s="146" t="str">
        <f>IF(PROVEEDORES!F309="","",PROVEEDORES!F309)</f>
        <v/>
      </c>
      <c r="F308" s="146" t="str">
        <f>IF(PROVEEDORES!D309="","",PROVEEDORES!D309)</f>
        <v/>
      </c>
      <c r="G308" s="159">
        <f>SUMIF('EG-FEB'!$F$18:$F$516,PROVEEDORES!$D309,'EG-FEB'!P$18:P$516)</f>
        <v>0</v>
      </c>
      <c r="H308" s="159">
        <f>SUMIF('EG-FEB'!$F$18:$F$516,PROVEEDORES!$D309,'EG-FEB'!Q$18:Q$516)</f>
        <v>0</v>
      </c>
      <c r="I308" s="159">
        <f>SUMIF('EG-FEB'!$F$18:$F$516,PROVEEDORES!$D309,'EG-FEB'!R$18:R$516)</f>
        <v>0</v>
      </c>
      <c r="J308" s="159">
        <f>SUMIF('EG-FEB'!$F$18:$F$516,PROVEEDORES!$D309,'EG-FEB'!S$18:S$516)</f>
        <v>0</v>
      </c>
      <c r="K308" s="159" t="str">
        <f t="shared" si="8"/>
        <v/>
      </c>
      <c r="L308" s="146" t="str">
        <f>IF(PROVEEDORES!G309="","",PROVEEDORES!G309)</f>
        <v/>
      </c>
    </row>
    <row r="309" spans="3:12" ht="17.45" customHeight="1" x14ac:dyDescent="0.2">
      <c r="C309" s="158">
        <f t="shared" si="9"/>
        <v>303</v>
      </c>
      <c r="D309" s="146" t="str">
        <f>IF(PROVEEDORES!E310="","",PROVEEDORES!E310)</f>
        <v/>
      </c>
      <c r="E309" s="146" t="str">
        <f>IF(PROVEEDORES!F310="","",PROVEEDORES!F310)</f>
        <v/>
      </c>
      <c r="F309" s="146" t="str">
        <f>IF(PROVEEDORES!D310="","",PROVEEDORES!D310)</f>
        <v/>
      </c>
      <c r="G309" s="159">
        <f>SUMIF('EG-FEB'!$F$18:$F$516,PROVEEDORES!$D310,'EG-FEB'!P$18:P$516)</f>
        <v>0</v>
      </c>
      <c r="H309" s="159">
        <f>SUMIF('EG-FEB'!$F$18:$F$516,PROVEEDORES!$D310,'EG-FEB'!Q$18:Q$516)</f>
        <v>0</v>
      </c>
      <c r="I309" s="159">
        <f>SUMIF('EG-FEB'!$F$18:$F$516,PROVEEDORES!$D310,'EG-FEB'!R$18:R$516)</f>
        <v>0</v>
      </c>
      <c r="J309" s="159">
        <f>SUMIF('EG-FEB'!$F$18:$F$516,PROVEEDORES!$D310,'EG-FEB'!S$18:S$516)</f>
        <v>0</v>
      </c>
      <c r="K309" s="159" t="str">
        <f t="shared" si="8"/>
        <v/>
      </c>
      <c r="L309" s="146" t="str">
        <f>IF(PROVEEDORES!G310="","",PROVEEDORES!G310)</f>
        <v/>
      </c>
    </row>
    <row r="310" spans="3:12" ht="17.45" customHeight="1" x14ac:dyDescent="0.2">
      <c r="C310" s="158">
        <f t="shared" si="9"/>
        <v>304</v>
      </c>
      <c r="D310" s="146" t="str">
        <f>IF(PROVEEDORES!E311="","",PROVEEDORES!E311)</f>
        <v/>
      </c>
      <c r="E310" s="146" t="str">
        <f>IF(PROVEEDORES!F311="","",PROVEEDORES!F311)</f>
        <v/>
      </c>
      <c r="F310" s="146" t="str">
        <f>IF(PROVEEDORES!D311="","",PROVEEDORES!D311)</f>
        <v/>
      </c>
      <c r="G310" s="159">
        <f>SUMIF('EG-FEB'!$F$18:$F$516,PROVEEDORES!$D311,'EG-FEB'!P$18:P$516)</f>
        <v>0</v>
      </c>
      <c r="H310" s="159">
        <f>SUMIF('EG-FEB'!$F$18:$F$516,PROVEEDORES!$D311,'EG-FEB'!Q$18:Q$516)</f>
        <v>0</v>
      </c>
      <c r="I310" s="159">
        <f>SUMIF('EG-FEB'!$F$18:$F$516,PROVEEDORES!$D311,'EG-FEB'!R$18:R$516)</f>
        <v>0</v>
      </c>
      <c r="J310" s="159">
        <f>SUMIF('EG-FEB'!$F$18:$F$516,PROVEEDORES!$D311,'EG-FEB'!S$18:S$516)</f>
        <v>0</v>
      </c>
      <c r="K310" s="159" t="str">
        <f t="shared" si="8"/>
        <v/>
      </c>
      <c r="L310" s="146" t="str">
        <f>IF(PROVEEDORES!G311="","",PROVEEDORES!G311)</f>
        <v/>
      </c>
    </row>
    <row r="311" spans="3:12" ht="17.45" customHeight="1" x14ac:dyDescent="0.2">
      <c r="C311" s="158">
        <f t="shared" si="9"/>
        <v>305</v>
      </c>
      <c r="D311" s="146" t="str">
        <f>IF(PROVEEDORES!E312="","",PROVEEDORES!E312)</f>
        <v/>
      </c>
      <c r="E311" s="146" t="str">
        <f>IF(PROVEEDORES!F312="","",PROVEEDORES!F312)</f>
        <v/>
      </c>
      <c r="F311" s="146" t="str">
        <f>IF(PROVEEDORES!D312="","",PROVEEDORES!D312)</f>
        <v/>
      </c>
      <c r="G311" s="159">
        <f>SUMIF('EG-FEB'!$F$18:$F$516,PROVEEDORES!$D312,'EG-FEB'!P$18:P$516)</f>
        <v>0</v>
      </c>
      <c r="H311" s="159">
        <f>SUMIF('EG-FEB'!$F$18:$F$516,PROVEEDORES!$D312,'EG-FEB'!Q$18:Q$516)</f>
        <v>0</v>
      </c>
      <c r="I311" s="159">
        <f>SUMIF('EG-FEB'!$F$18:$F$516,PROVEEDORES!$D312,'EG-FEB'!R$18:R$516)</f>
        <v>0</v>
      </c>
      <c r="J311" s="159">
        <f>SUMIF('EG-FEB'!$F$18:$F$516,PROVEEDORES!$D312,'EG-FEB'!S$18:S$516)</f>
        <v>0</v>
      </c>
      <c r="K311" s="159" t="str">
        <f t="shared" si="8"/>
        <v/>
      </c>
      <c r="L311" s="146" t="str">
        <f>IF(PROVEEDORES!G312="","",PROVEEDORES!G312)</f>
        <v/>
      </c>
    </row>
    <row r="312" spans="3:12" ht="17.45" customHeight="1" x14ac:dyDescent="0.2">
      <c r="C312" s="158">
        <f t="shared" si="9"/>
        <v>306</v>
      </c>
      <c r="D312" s="146" t="str">
        <f>IF(PROVEEDORES!E313="","",PROVEEDORES!E313)</f>
        <v/>
      </c>
      <c r="E312" s="146" t="str">
        <f>IF(PROVEEDORES!F313="","",PROVEEDORES!F313)</f>
        <v/>
      </c>
      <c r="F312" s="146" t="str">
        <f>IF(PROVEEDORES!D313="","",PROVEEDORES!D313)</f>
        <v/>
      </c>
      <c r="G312" s="159">
        <f>SUMIF('EG-FEB'!$F$18:$F$516,PROVEEDORES!$D313,'EG-FEB'!P$18:P$516)</f>
        <v>0</v>
      </c>
      <c r="H312" s="159">
        <f>SUMIF('EG-FEB'!$F$18:$F$516,PROVEEDORES!$D313,'EG-FEB'!Q$18:Q$516)</f>
        <v>0</v>
      </c>
      <c r="I312" s="159">
        <f>SUMIF('EG-FEB'!$F$18:$F$516,PROVEEDORES!$D313,'EG-FEB'!R$18:R$516)</f>
        <v>0</v>
      </c>
      <c r="J312" s="159">
        <f>SUMIF('EG-FEB'!$F$18:$F$516,PROVEEDORES!$D313,'EG-FEB'!S$18:S$516)</f>
        <v>0</v>
      </c>
      <c r="K312" s="159" t="str">
        <f t="shared" si="8"/>
        <v/>
      </c>
      <c r="L312" s="146" t="str">
        <f>IF(PROVEEDORES!G313="","",PROVEEDORES!G313)</f>
        <v/>
      </c>
    </row>
    <row r="313" spans="3:12" ht="17.45" customHeight="1" x14ac:dyDescent="0.2">
      <c r="C313" s="158">
        <f t="shared" si="9"/>
        <v>307</v>
      </c>
      <c r="D313" s="146" t="str">
        <f>IF(PROVEEDORES!E314="","",PROVEEDORES!E314)</f>
        <v/>
      </c>
      <c r="E313" s="146" t="str">
        <f>IF(PROVEEDORES!F314="","",PROVEEDORES!F314)</f>
        <v/>
      </c>
      <c r="F313" s="146" t="str">
        <f>IF(PROVEEDORES!D314="","",PROVEEDORES!D314)</f>
        <v/>
      </c>
      <c r="G313" s="159">
        <f>SUMIF('EG-FEB'!$F$18:$F$516,PROVEEDORES!$D314,'EG-FEB'!P$18:P$516)</f>
        <v>0</v>
      </c>
      <c r="H313" s="159">
        <f>SUMIF('EG-FEB'!$F$18:$F$516,PROVEEDORES!$D314,'EG-FEB'!Q$18:Q$516)</f>
        <v>0</v>
      </c>
      <c r="I313" s="159">
        <f>SUMIF('EG-FEB'!$F$18:$F$516,PROVEEDORES!$D314,'EG-FEB'!R$18:R$516)</f>
        <v>0</v>
      </c>
      <c r="J313" s="159">
        <f>SUMIF('EG-FEB'!$F$18:$F$516,PROVEEDORES!$D314,'EG-FEB'!S$18:S$516)</f>
        <v>0</v>
      </c>
      <c r="K313" s="159" t="str">
        <f t="shared" si="8"/>
        <v/>
      </c>
      <c r="L313" s="146" t="str">
        <f>IF(PROVEEDORES!G314="","",PROVEEDORES!G314)</f>
        <v/>
      </c>
    </row>
    <row r="314" spans="3:12" ht="17.45" customHeight="1" x14ac:dyDescent="0.2">
      <c r="C314" s="158">
        <f t="shared" si="9"/>
        <v>308</v>
      </c>
      <c r="D314" s="146" t="str">
        <f>IF(PROVEEDORES!E315="","",PROVEEDORES!E315)</f>
        <v/>
      </c>
      <c r="E314" s="146" t="str">
        <f>IF(PROVEEDORES!F315="","",PROVEEDORES!F315)</f>
        <v/>
      </c>
      <c r="F314" s="146" t="str">
        <f>IF(PROVEEDORES!D315="","",PROVEEDORES!D315)</f>
        <v/>
      </c>
      <c r="G314" s="159">
        <f>SUMIF('EG-FEB'!$F$18:$F$516,PROVEEDORES!$D315,'EG-FEB'!P$18:P$516)</f>
        <v>0</v>
      </c>
      <c r="H314" s="159">
        <f>SUMIF('EG-FEB'!$F$18:$F$516,PROVEEDORES!$D315,'EG-FEB'!Q$18:Q$516)</f>
        <v>0</v>
      </c>
      <c r="I314" s="159">
        <f>SUMIF('EG-FEB'!$F$18:$F$516,PROVEEDORES!$D315,'EG-FEB'!R$18:R$516)</f>
        <v>0</v>
      </c>
      <c r="J314" s="159">
        <f>SUMIF('EG-FEB'!$F$18:$F$516,PROVEEDORES!$D315,'EG-FEB'!S$18:S$516)</f>
        <v>0</v>
      </c>
      <c r="K314" s="159" t="str">
        <f t="shared" si="8"/>
        <v/>
      </c>
      <c r="L314" s="146" t="str">
        <f>IF(PROVEEDORES!G315="","",PROVEEDORES!G315)</f>
        <v/>
      </c>
    </row>
    <row r="315" spans="3:12" ht="17.45" customHeight="1" x14ac:dyDescent="0.2">
      <c r="C315" s="158">
        <f t="shared" si="9"/>
        <v>309</v>
      </c>
      <c r="D315" s="146" t="str">
        <f>IF(PROVEEDORES!E316="","",PROVEEDORES!E316)</f>
        <v/>
      </c>
      <c r="E315" s="146" t="str">
        <f>IF(PROVEEDORES!F316="","",PROVEEDORES!F316)</f>
        <v/>
      </c>
      <c r="F315" s="146" t="str">
        <f>IF(PROVEEDORES!D316="","",PROVEEDORES!D316)</f>
        <v/>
      </c>
      <c r="G315" s="159">
        <f>SUMIF('EG-FEB'!$F$18:$F$516,PROVEEDORES!$D316,'EG-FEB'!P$18:P$516)</f>
        <v>0</v>
      </c>
      <c r="H315" s="159">
        <f>SUMIF('EG-FEB'!$F$18:$F$516,PROVEEDORES!$D316,'EG-FEB'!Q$18:Q$516)</f>
        <v>0</v>
      </c>
      <c r="I315" s="159">
        <f>SUMIF('EG-FEB'!$F$18:$F$516,PROVEEDORES!$D316,'EG-FEB'!R$18:R$516)</f>
        <v>0</v>
      </c>
      <c r="J315" s="159">
        <f>SUMIF('EG-FEB'!$F$18:$F$516,PROVEEDORES!$D316,'EG-FEB'!S$18:S$516)</f>
        <v>0</v>
      </c>
      <c r="K315" s="159" t="str">
        <f t="shared" si="8"/>
        <v/>
      </c>
      <c r="L315" s="146" t="str">
        <f>IF(PROVEEDORES!G316="","",PROVEEDORES!G316)</f>
        <v/>
      </c>
    </row>
    <row r="316" spans="3:12" ht="17.45" customHeight="1" x14ac:dyDescent="0.2">
      <c r="C316" s="158">
        <f t="shared" si="9"/>
        <v>310</v>
      </c>
      <c r="D316" s="146" t="str">
        <f>IF(PROVEEDORES!E317="","",PROVEEDORES!E317)</f>
        <v/>
      </c>
      <c r="E316" s="146" t="str">
        <f>IF(PROVEEDORES!F317="","",PROVEEDORES!F317)</f>
        <v/>
      </c>
      <c r="F316" s="146" t="str">
        <f>IF(PROVEEDORES!D317="","",PROVEEDORES!D317)</f>
        <v/>
      </c>
      <c r="G316" s="159">
        <f>SUMIF('EG-FEB'!$F$18:$F$516,PROVEEDORES!$D317,'EG-FEB'!P$18:P$516)</f>
        <v>0</v>
      </c>
      <c r="H316" s="159">
        <f>SUMIF('EG-FEB'!$F$18:$F$516,PROVEEDORES!$D317,'EG-FEB'!Q$18:Q$516)</f>
        <v>0</v>
      </c>
      <c r="I316" s="159">
        <f>SUMIF('EG-FEB'!$F$18:$F$516,PROVEEDORES!$D317,'EG-FEB'!R$18:R$516)</f>
        <v>0</v>
      </c>
      <c r="J316" s="159">
        <f>SUMIF('EG-FEB'!$F$18:$F$516,PROVEEDORES!$D317,'EG-FEB'!S$18:S$516)</f>
        <v>0</v>
      </c>
      <c r="K316" s="159" t="str">
        <f t="shared" si="8"/>
        <v/>
      </c>
      <c r="L316" s="146" t="str">
        <f>IF(PROVEEDORES!G317="","",PROVEEDORES!G317)</f>
        <v/>
      </c>
    </row>
    <row r="317" spans="3:12" ht="17.45" customHeight="1" x14ac:dyDescent="0.2">
      <c r="C317" s="158">
        <f t="shared" si="9"/>
        <v>311</v>
      </c>
      <c r="D317" s="146" t="str">
        <f>IF(PROVEEDORES!E318="","",PROVEEDORES!E318)</f>
        <v/>
      </c>
      <c r="E317" s="146" t="str">
        <f>IF(PROVEEDORES!F318="","",PROVEEDORES!F318)</f>
        <v/>
      </c>
      <c r="F317" s="146" t="str">
        <f>IF(PROVEEDORES!D318="","",PROVEEDORES!D318)</f>
        <v/>
      </c>
      <c r="G317" s="159">
        <f>SUMIF('EG-FEB'!$F$18:$F$516,PROVEEDORES!$D318,'EG-FEB'!P$18:P$516)</f>
        <v>0</v>
      </c>
      <c r="H317" s="159">
        <f>SUMIF('EG-FEB'!$F$18:$F$516,PROVEEDORES!$D318,'EG-FEB'!Q$18:Q$516)</f>
        <v>0</v>
      </c>
      <c r="I317" s="159">
        <f>SUMIF('EG-FEB'!$F$18:$F$516,PROVEEDORES!$D318,'EG-FEB'!R$18:R$516)</f>
        <v>0</v>
      </c>
      <c r="J317" s="159">
        <f>SUMIF('EG-FEB'!$F$18:$F$516,PROVEEDORES!$D318,'EG-FEB'!S$18:S$516)</f>
        <v>0</v>
      </c>
      <c r="K317" s="159" t="str">
        <f t="shared" si="8"/>
        <v/>
      </c>
      <c r="L317" s="146" t="str">
        <f>IF(PROVEEDORES!G318="","",PROVEEDORES!G318)</f>
        <v/>
      </c>
    </row>
    <row r="318" spans="3:12" ht="17.45" customHeight="1" x14ac:dyDescent="0.2">
      <c r="C318" s="158">
        <f t="shared" si="9"/>
        <v>312</v>
      </c>
      <c r="D318" s="146" t="str">
        <f>IF(PROVEEDORES!E319="","",PROVEEDORES!E319)</f>
        <v/>
      </c>
      <c r="E318" s="146" t="str">
        <f>IF(PROVEEDORES!F319="","",PROVEEDORES!F319)</f>
        <v/>
      </c>
      <c r="F318" s="146" t="str">
        <f>IF(PROVEEDORES!D319="","",PROVEEDORES!D319)</f>
        <v/>
      </c>
      <c r="G318" s="159">
        <f>SUMIF('EG-FEB'!$F$18:$F$516,PROVEEDORES!$D319,'EG-FEB'!P$18:P$516)</f>
        <v>0</v>
      </c>
      <c r="H318" s="159">
        <f>SUMIF('EG-FEB'!$F$18:$F$516,PROVEEDORES!$D319,'EG-FEB'!Q$18:Q$516)</f>
        <v>0</v>
      </c>
      <c r="I318" s="159">
        <f>SUMIF('EG-FEB'!$F$18:$F$516,PROVEEDORES!$D319,'EG-FEB'!R$18:R$516)</f>
        <v>0</v>
      </c>
      <c r="J318" s="159">
        <f>SUMIF('EG-FEB'!$F$18:$F$516,PROVEEDORES!$D319,'EG-FEB'!S$18:S$516)</f>
        <v>0</v>
      </c>
      <c r="K318" s="159" t="str">
        <f t="shared" si="8"/>
        <v/>
      </c>
      <c r="L318" s="146" t="str">
        <f>IF(PROVEEDORES!G319="","",PROVEEDORES!G319)</f>
        <v/>
      </c>
    </row>
    <row r="319" spans="3:12" ht="17.45" customHeight="1" x14ac:dyDescent="0.2">
      <c r="C319" s="158">
        <f t="shared" si="9"/>
        <v>313</v>
      </c>
      <c r="D319" s="146" t="str">
        <f>IF(PROVEEDORES!E320="","",PROVEEDORES!E320)</f>
        <v/>
      </c>
      <c r="E319" s="146" t="str">
        <f>IF(PROVEEDORES!F320="","",PROVEEDORES!F320)</f>
        <v/>
      </c>
      <c r="F319" s="146" t="str">
        <f>IF(PROVEEDORES!D320="","",PROVEEDORES!D320)</f>
        <v/>
      </c>
      <c r="G319" s="159">
        <f>SUMIF('EG-FEB'!$F$18:$F$516,PROVEEDORES!$D320,'EG-FEB'!P$18:P$516)</f>
        <v>0</v>
      </c>
      <c r="H319" s="159">
        <f>SUMIF('EG-FEB'!$F$18:$F$516,PROVEEDORES!$D320,'EG-FEB'!Q$18:Q$516)</f>
        <v>0</v>
      </c>
      <c r="I319" s="159">
        <f>SUMIF('EG-FEB'!$F$18:$F$516,PROVEEDORES!$D320,'EG-FEB'!R$18:R$516)</f>
        <v>0</v>
      </c>
      <c r="J319" s="159">
        <f>SUMIF('EG-FEB'!$F$18:$F$516,PROVEEDORES!$D320,'EG-FEB'!S$18:S$516)</f>
        <v>0</v>
      </c>
      <c r="K319" s="159" t="str">
        <f t="shared" si="8"/>
        <v/>
      </c>
      <c r="L319" s="146" t="str">
        <f>IF(PROVEEDORES!G320="","",PROVEEDORES!G320)</f>
        <v/>
      </c>
    </row>
    <row r="320" spans="3:12" ht="17.45" customHeight="1" x14ac:dyDescent="0.2">
      <c r="C320" s="158">
        <f t="shared" si="9"/>
        <v>314</v>
      </c>
      <c r="D320" s="146" t="str">
        <f>IF(PROVEEDORES!E321="","",PROVEEDORES!E321)</f>
        <v/>
      </c>
      <c r="E320" s="146" t="str">
        <f>IF(PROVEEDORES!F321="","",PROVEEDORES!F321)</f>
        <v/>
      </c>
      <c r="F320" s="146" t="str">
        <f>IF(PROVEEDORES!D321="","",PROVEEDORES!D321)</f>
        <v/>
      </c>
      <c r="G320" s="159">
        <f>SUMIF('EG-FEB'!$F$18:$F$516,PROVEEDORES!$D321,'EG-FEB'!P$18:P$516)</f>
        <v>0</v>
      </c>
      <c r="H320" s="159">
        <f>SUMIF('EG-FEB'!$F$18:$F$516,PROVEEDORES!$D321,'EG-FEB'!Q$18:Q$516)</f>
        <v>0</v>
      </c>
      <c r="I320" s="159">
        <f>SUMIF('EG-FEB'!$F$18:$F$516,PROVEEDORES!$D321,'EG-FEB'!R$18:R$516)</f>
        <v>0</v>
      </c>
      <c r="J320" s="159">
        <f>SUMIF('EG-FEB'!$F$18:$F$516,PROVEEDORES!$D321,'EG-FEB'!S$18:S$516)</f>
        <v>0</v>
      </c>
      <c r="K320" s="159" t="str">
        <f t="shared" si="8"/>
        <v/>
      </c>
      <c r="L320" s="146" t="str">
        <f>IF(PROVEEDORES!G321="","",PROVEEDORES!G321)</f>
        <v/>
      </c>
    </row>
    <row r="321" spans="3:12" ht="17.45" customHeight="1" x14ac:dyDescent="0.2">
      <c r="C321" s="158">
        <f t="shared" si="9"/>
        <v>315</v>
      </c>
      <c r="D321" s="146" t="str">
        <f>IF(PROVEEDORES!E322="","",PROVEEDORES!E322)</f>
        <v/>
      </c>
      <c r="E321" s="146" t="str">
        <f>IF(PROVEEDORES!F322="","",PROVEEDORES!F322)</f>
        <v/>
      </c>
      <c r="F321" s="146" t="str">
        <f>IF(PROVEEDORES!D322="","",PROVEEDORES!D322)</f>
        <v/>
      </c>
      <c r="G321" s="159">
        <f>SUMIF('EG-FEB'!$F$18:$F$516,PROVEEDORES!$D322,'EG-FEB'!P$18:P$516)</f>
        <v>0</v>
      </c>
      <c r="H321" s="159">
        <f>SUMIF('EG-FEB'!$F$18:$F$516,PROVEEDORES!$D322,'EG-FEB'!Q$18:Q$516)</f>
        <v>0</v>
      </c>
      <c r="I321" s="159">
        <f>SUMIF('EG-FEB'!$F$18:$F$516,PROVEEDORES!$D322,'EG-FEB'!R$18:R$516)</f>
        <v>0</v>
      </c>
      <c r="J321" s="159">
        <f>SUMIF('EG-FEB'!$F$18:$F$516,PROVEEDORES!$D322,'EG-FEB'!S$18:S$516)</f>
        <v>0</v>
      </c>
      <c r="K321" s="159" t="str">
        <f t="shared" si="8"/>
        <v/>
      </c>
      <c r="L321" s="146" t="str">
        <f>IF(PROVEEDORES!G322="","",PROVEEDORES!G322)</f>
        <v/>
      </c>
    </row>
    <row r="322" spans="3:12" ht="17.45" customHeight="1" x14ac:dyDescent="0.2">
      <c r="C322" s="158">
        <f t="shared" si="9"/>
        <v>316</v>
      </c>
      <c r="D322" s="146" t="str">
        <f>IF(PROVEEDORES!E323="","",PROVEEDORES!E323)</f>
        <v/>
      </c>
      <c r="E322" s="146" t="str">
        <f>IF(PROVEEDORES!F323="","",PROVEEDORES!F323)</f>
        <v/>
      </c>
      <c r="F322" s="146" t="str">
        <f>IF(PROVEEDORES!D323="","",PROVEEDORES!D323)</f>
        <v/>
      </c>
      <c r="G322" s="159">
        <f>SUMIF('EG-FEB'!$F$18:$F$516,PROVEEDORES!$D323,'EG-FEB'!P$18:P$516)</f>
        <v>0</v>
      </c>
      <c r="H322" s="159">
        <f>SUMIF('EG-FEB'!$F$18:$F$516,PROVEEDORES!$D323,'EG-FEB'!Q$18:Q$516)</f>
        <v>0</v>
      </c>
      <c r="I322" s="159">
        <f>SUMIF('EG-FEB'!$F$18:$F$516,PROVEEDORES!$D323,'EG-FEB'!R$18:R$516)</f>
        <v>0</v>
      </c>
      <c r="J322" s="159">
        <f>SUMIF('EG-FEB'!$F$18:$F$516,PROVEEDORES!$D323,'EG-FEB'!S$18:S$516)</f>
        <v>0</v>
      </c>
      <c r="K322" s="159" t="str">
        <f t="shared" si="8"/>
        <v/>
      </c>
      <c r="L322" s="146" t="str">
        <f>IF(PROVEEDORES!G323="","",PROVEEDORES!G323)</f>
        <v/>
      </c>
    </row>
    <row r="323" spans="3:12" ht="17.45" customHeight="1" x14ac:dyDescent="0.2">
      <c r="C323" s="158">
        <f t="shared" si="9"/>
        <v>317</v>
      </c>
      <c r="D323" s="146" t="str">
        <f>IF(PROVEEDORES!E324="","",PROVEEDORES!E324)</f>
        <v/>
      </c>
      <c r="E323" s="146" t="str">
        <f>IF(PROVEEDORES!F324="","",PROVEEDORES!F324)</f>
        <v/>
      </c>
      <c r="F323" s="146" t="str">
        <f>IF(PROVEEDORES!D324="","",PROVEEDORES!D324)</f>
        <v/>
      </c>
      <c r="G323" s="159">
        <f>SUMIF('EG-FEB'!$F$18:$F$516,PROVEEDORES!$D324,'EG-FEB'!P$18:P$516)</f>
        <v>0</v>
      </c>
      <c r="H323" s="159">
        <f>SUMIF('EG-FEB'!$F$18:$F$516,PROVEEDORES!$D324,'EG-FEB'!Q$18:Q$516)</f>
        <v>0</v>
      </c>
      <c r="I323" s="159">
        <f>SUMIF('EG-FEB'!$F$18:$F$516,PROVEEDORES!$D324,'EG-FEB'!R$18:R$516)</f>
        <v>0</v>
      </c>
      <c r="J323" s="159">
        <f>SUMIF('EG-FEB'!$F$18:$F$516,PROVEEDORES!$D324,'EG-FEB'!S$18:S$516)</f>
        <v>0</v>
      </c>
      <c r="K323" s="159" t="str">
        <f t="shared" si="8"/>
        <v/>
      </c>
      <c r="L323" s="146" t="str">
        <f>IF(PROVEEDORES!G324="","",PROVEEDORES!G324)</f>
        <v/>
      </c>
    </row>
    <row r="324" spans="3:12" ht="17.45" customHeight="1" x14ac:dyDescent="0.2">
      <c r="C324" s="158">
        <f t="shared" si="9"/>
        <v>318</v>
      </c>
      <c r="D324" s="146" t="str">
        <f>IF(PROVEEDORES!E325="","",PROVEEDORES!E325)</f>
        <v/>
      </c>
      <c r="E324" s="146" t="str">
        <f>IF(PROVEEDORES!F325="","",PROVEEDORES!F325)</f>
        <v/>
      </c>
      <c r="F324" s="146" t="str">
        <f>IF(PROVEEDORES!D325="","",PROVEEDORES!D325)</f>
        <v/>
      </c>
      <c r="G324" s="159">
        <f>SUMIF('EG-FEB'!$F$18:$F$516,PROVEEDORES!$D325,'EG-FEB'!P$18:P$516)</f>
        <v>0</v>
      </c>
      <c r="H324" s="159">
        <f>SUMIF('EG-FEB'!$F$18:$F$516,PROVEEDORES!$D325,'EG-FEB'!Q$18:Q$516)</f>
        <v>0</v>
      </c>
      <c r="I324" s="159">
        <f>SUMIF('EG-FEB'!$F$18:$F$516,PROVEEDORES!$D325,'EG-FEB'!R$18:R$516)</f>
        <v>0</v>
      </c>
      <c r="J324" s="159">
        <f>SUMIF('EG-FEB'!$F$18:$F$516,PROVEEDORES!$D325,'EG-FEB'!S$18:S$516)</f>
        <v>0</v>
      </c>
      <c r="K324" s="159" t="str">
        <f t="shared" si="8"/>
        <v/>
      </c>
      <c r="L324" s="146" t="str">
        <f>IF(PROVEEDORES!G325="","",PROVEEDORES!G325)</f>
        <v/>
      </c>
    </row>
    <row r="325" spans="3:12" ht="17.45" customHeight="1" x14ac:dyDescent="0.2">
      <c r="C325" s="158">
        <f t="shared" si="9"/>
        <v>319</v>
      </c>
      <c r="D325" s="146" t="str">
        <f>IF(PROVEEDORES!E326="","",PROVEEDORES!E326)</f>
        <v/>
      </c>
      <c r="E325" s="146" t="str">
        <f>IF(PROVEEDORES!F326="","",PROVEEDORES!F326)</f>
        <v/>
      </c>
      <c r="F325" s="146" t="str">
        <f>IF(PROVEEDORES!D326="","",PROVEEDORES!D326)</f>
        <v/>
      </c>
      <c r="G325" s="159">
        <f>SUMIF('EG-FEB'!$F$18:$F$516,PROVEEDORES!$D326,'EG-FEB'!P$18:P$516)</f>
        <v>0</v>
      </c>
      <c r="H325" s="159">
        <f>SUMIF('EG-FEB'!$F$18:$F$516,PROVEEDORES!$D326,'EG-FEB'!Q$18:Q$516)</f>
        <v>0</v>
      </c>
      <c r="I325" s="159">
        <f>SUMIF('EG-FEB'!$F$18:$F$516,PROVEEDORES!$D326,'EG-FEB'!R$18:R$516)</f>
        <v>0</v>
      </c>
      <c r="J325" s="159">
        <f>SUMIF('EG-FEB'!$F$18:$F$516,PROVEEDORES!$D326,'EG-FEB'!S$18:S$516)</f>
        <v>0</v>
      </c>
      <c r="K325" s="159" t="str">
        <f t="shared" si="8"/>
        <v/>
      </c>
      <c r="L325" s="146" t="str">
        <f>IF(PROVEEDORES!G326="","",PROVEEDORES!G326)</f>
        <v/>
      </c>
    </row>
    <row r="326" spans="3:12" ht="17.45" customHeight="1" x14ac:dyDescent="0.2">
      <c r="C326" s="158">
        <f t="shared" si="9"/>
        <v>320</v>
      </c>
      <c r="D326" s="146" t="str">
        <f>IF(PROVEEDORES!E327="","",PROVEEDORES!E327)</f>
        <v/>
      </c>
      <c r="E326" s="146" t="str">
        <f>IF(PROVEEDORES!F327="","",PROVEEDORES!F327)</f>
        <v/>
      </c>
      <c r="F326" s="146" t="str">
        <f>IF(PROVEEDORES!D327="","",PROVEEDORES!D327)</f>
        <v/>
      </c>
      <c r="G326" s="159">
        <f>SUMIF('EG-FEB'!$F$18:$F$516,PROVEEDORES!$D327,'EG-FEB'!P$18:P$516)</f>
        <v>0</v>
      </c>
      <c r="H326" s="159">
        <f>SUMIF('EG-FEB'!$F$18:$F$516,PROVEEDORES!$D327,'EG-FEB'!Q$18:Q$516)</f>
        <v>0</v>
      </c>
      <c r="I326" s="159">
        <f>SUMIF('EG-FEB'!$F$18:$F$516,PROVEEDORES!$D327,'EG-FEB'!R$18:R$516)</f>
        <v>0</v>
      </c>
      <c r="J326" s="159">
        <f>SUMIF('EG-FEB'!$F$18:$F$516,PROVEEDORES!$D327,'EG-FEB'!S$18:S$516)</f>
        <v>0</v>
      </c>
      <c r="K326" s="159" t="str">
        <f t="shared" si="8"/>
        <v/>
      </c>
      <c r="L326" s="146" t="str">
        <f>IF(PROVEEDORES!G327="","",PROVEEDORES!G327)</f>
        <v/>
      </c>
    </row>
    <row r="327" spans="3:12" ht="17.45" customHeight="1" x14ac:dyDescent="0.2">
      <c r="C327" s="158">
        <f t="shared" si="9"/>
        <v>321</v>
      </c>
      <c r="D327" s="146" t="str">
        <f>IF(PROVEEDORES!E328="","",PROVEEDORES!E328)</f>
        <v/>
      </c>
      <c r="E327" s="146" t="str">
        <f>IF(PROVEEDORES!F328="","",PROVEEDORES!F328)</f>
        <v/>
      </c>
      <c r="F327" s="146" t="str">
        <f>IF(PROVEEDORES!D328="","",PROVEEDORES!D328)</f>
        <v/>
      </c>
      <c r="G327" s="159">
        <f>SUMIF('EG-FEB'!$F$18:$F$516,PROVEEDORES!$D328,'EG-FEB'!P$18:P$516)</f>
        <v>0</v>
      </c>
      <c r="H327" s="159">
        <f>SUMIF('EG-FEB'!$F$18:$F$516,PROVEEDORES!$D328,'EG-FEB'!Q$18:Q$516)</f>
        <v>0</v>
      </c>
      <c r="I327" s="159">
        <f>SUMIF('EG-FEB'!$F$18:$F$516,PROVEEDORES!$D328,'EG-FEB'!R$18:R$516)</f>
        <v>0</v>
      </c>
      <c r="J327" s="159">
        <f>SUMIF('EG-FEB'!$F$18:$F$516,PROVEEDORES!$D328,'EG-FEB'!S$18:S$516)</f>
        <v>0</v>
      </c>
      <c r="K327" s="159" t="str">
        <f t="shared" si="8"/>
        <v/>
      </c>
      <c r="L327" s="146" t="str">
        <f>IF(PROVEEDORES!G328="","",PROVEEDORES!G328)</f>
        <v/>
      </c>
    </row>
    <row r="328" spans="3:12" ht="17.45" customHeight="1" x14ac:dyDescent="0.2">
      <c r="C328" s="158">
        <f t="shared" si="9"/>
        <v>322</v>
      </c>
      <c r="D328" s="146" t="str">
        <f>IF(PROVEEDORES!E329="","",PROVEEDORES!E329)</f>
        <v/>
      </c>
      <c r="E328" s="146" t="str">
        <f>IF(PROVEEDORES!F329="","",PROVEEDORES!F329)</f>
        <v/>
      </c>
      <c r="F328" s="146" t="str">
        <f>IF(PROVEEDORES!D329="","",PROVEEDORES!D329)</f>
        <v/>
      </c>
      <c r="G328" s="159">
        <f>SUMIF('EG-FEB'!$F$18:$F$516,PROVEEDORES!$D329,'EG-FEB'!P$18:P$516)</f>
        <v>0</v>
      </c>
      <c r="H328" s="159">
        <f>SUMIF('EG-FEB'!$F$18:$F$516,PROVEEDORES!$D329,'EG-FEB'!Q$18:Q$516)</f>
        <v>0</v>
      </c>
      <c r="I328" s="159">
        <f>SUMIF('EG-FEB'!$F$18:$F$516,PROVEEDORES!$D329,'EG-FEB'!R$18:R$516)</f>
        <v>0</v>
      </c>
      <c r="J328" s="159">
        <f>SUMIF('EG-FEB'!$F$18:$F$516,PROVEEDORES!$D329,'EG-FEB'!S$18:S$516)</f>
        <v>0</v>
      </c>
      <c r="K328" s="159" t="str">
        <f t="shared" ref="K328:K391" si="10">IF(G328+H328+I328+J328&gt;0,"C/Información","")</f>
        <v/>
      </c>
      <c r="L328" s="146" t="str">
        <f>IF(PROVEEDORES!G329="","",PROVEEDORES!G329)</f>
        <v/>
      </c>
    </row>
    <row r="329" spans="3:12" ht="17.45" customHeight="1" x14ac:dyDescent="0.2">
      <c r="C329" s="158">
        <f t="shared" ref="C329:C392" si="11">C328+1</f>
        <v>323</v>
      </c>
      <c r="D329" s="146" t="str">
        <f>IF(PROVEEDORES!E330="","",PROVEEDORES!E330)</f>
        <v/>
      </c>
      <c r="E329" s="146" t="str">
        <f>IF(PROVEEDORES!F330="","",PROVEEDORES!F330)</f>
        <v/>
      </c>
      <c r="F329" s="146" t="str">
        <f>IF(PROVEEDORES!D330="","",PROVEEDORES!D330)</f>
        <v/>
      </c>
      <c r="G329" s="159">
        <f>SUMIF('EG-FEB'!$F$18:$F$516,PROVEEDORES!$D330,'EG-FEB'!P$18:P$516)</f>
        <v>0</v>
      </c>
      <c r="H329" s="159">
        <f>SUMIF('EG-FEB'!$F$18:$F$516,PROVEEDORES!$D330,'EG-FEB'!Q$18:Q$516)</f>
        <v>0</v>
      </c>
      <c r="I329" s="159">
        <f>SUMIF('EG-FEB'!$F$18:$F$516,PROVEEDORES!$D330,'EG-FEB'!R$18:R$516)</f>
        <v>0</v>
      </c>
      <c r="J329" s="159">
        <f>SUMIF('EG-FEB'!$F$18:$F$516,PROVEEDORES!$D330,'EG-FEB'!S$18:S$516)</f>
        <v>0</v>
      </c>
      <c r="K329" s="159" t="str">
        <f t="shared" si="10"/>
        <v/>
      </c>
      <c r="L329" s="146" t="str">
        <f>IF(PROVEEDORES!G330="","",PROVEEDORES!G330)</f>
        <v/>
      </c>
    </row>
    <row r="330" spans="3:12" ht="17.45" customHeight="1" x14ac:dyDescent="0.2">
      <c r="C330" s="158">
        <f t="shared" si="11"/>
        <v>324</v>
      </c>
      <c r="D330" s="146" t="str">
        <f>IF(PROVEEDORES!E331="","",PROVEEDORES!E331)</f>
        <v/>
      </c>
      <c r="E330" s="146" t="str">
        <f>IF(PROVEEDORES!F331="","",PROVEEDORES!F331)</f>
        <v/>
      </c>
      <c r="F330" s="146" t="str">
        <f>IF(PROVEEDORES!D331="","",PROVEEDORES!D331)</f>
        <v/>
      </c>
      <c r="G330" s="159">
        <f>SUMIF('EG-FEB'!$F$18:$F$516,PROVEEDORES!$D331,'EG-FEB'!P$18:P$516)</f>
        <v>0</v>
      </c>
      <c r="H330" s="159">
        <f>SUMIF('EG-FEB'!$F$18:$F$516,PROVEEDORES!$D331,'EG-FEB'!Q$18:Q$516)</f>
        <v>0</v>
      </c>
      <c r="I330" s="159">
        <f>SUMIF('EG-FEB'!$F$18:$F$516,PROVEEDORES!$D331,'EG-FEB'!R$18:R$516)</f>
        <v>0</v>
      </c>
      <c r="J330" s="159">
        <f>SUMIF('EG-FEB'!$F$18:$F$516,PROVEEDORES!$D331,'EG-FEB'!S$18:S$516)</f>
        <v>0</v>
      </c>
      <c r="K330" s="159" t="str">
        <f t="shared" si="10"/>
        <v/>
      </c>
      <c r="L330" s="146" t="str">
        <f>IF(PROVEEDORES!G331="","",PROVEEDORES!G331)</f>
        <v/>
      </c>
    </row>
    <row r="331" spans="3:12" ht="17.45" customHeight="1" x14ac:dyDescent="0.2">
      <c r="C331" s="158">
        <f t="shared" si="11"/>
        <v>325</v>
      </c>
      <c r="D331" s="146" t="str">
        <f>IF(PROVEEDORES!E332="","",PROVEEDORES!E332)</f>
        <v/>
      </c>
      <c r="E331" s="146" t="str">
        <f>IF(PROVEEDORES!F332="","",PROVEEDORES!F332)</f>
        <v/>
      </c>
      <c r="F331" s="146" t="str">
        <f>IF(PROVEEDORES!D332="","",PROVEEDORES!D332)</f>
        <v/>
      </c>
      <c r="G331" s="159">
        <f>SUMIF('EG-FEB'!$F$18:$F$516,PROVEEDORES!$D332,'EG-FEB'!P$18:P$516)</f>
        <v>0</v>
      </c>
      <c r="H331" s="159">
        <f>SUMIF('EG-FEB'!$F$18:$F$516,PROVEEDORES!$D332,'EG-FEB'!Q$18:Q$516)</f>
        <v>0</v>
      </c>
      <c r="I331" s="159">
        <f>SUMIF('EG-FEB'!$F$18:$F$516,PROVEEDORES!$D332,'EG-FEB'!R$18:R$516)</f>
        <v>0</v>
      </c>
      <c r="J331" s="159">
        <f>SUMIF('EG-FEB'!$F$18:$F$516,PROVEEDORES!$D332,'EG-FEB'!S$18:S$516)</f>
        <v>0</v>
      </c>
      <c r="K331" s="159" t="str">
        <f t="shared" si="10"/>
        <v/>
      </c>
      <c r="L331" s="146" t="str">
        <f>IF(PROVEEDORES!G332="","",PROVEEDORES!G332)</f>
        <v/>
      </c>
    </row>
    <row r="332" spans="3:12" ht="17.45" customHeight="1" x14ac:dyDescent="0.2">
      <c r="C332" s="158">
        <f t="shared" si="11"/>
        <v>326</v>
      </c>
      <c r="D332" s="146" t="str">
        <f>IF(PROVEEDORES!E333="","",PROVEEDORES!E333)</f>
        <v/>
      </c>
      <c r="E332" s="146" t="str">
        <f>IF(PROVEEDORES!F333="","",PROVEEDORES!F333)</f>
        <v/>
      </c>
      <c r="F332" s="146" t="str">
        <f>IF(PROVEEDORES!D333="","",PROVEEDORES!D333)</f>
        <v/>
      </c>
      <c r="G332" s="159">
        <f>SUMIF('EG-FEB'!$F$18:$F$516,PROVEEDORES!$D333,'EG-FEB'!P$18:P$516)</f>
        <v>0</v>
      </c>
      <c r="H332" s="159">
        <f>SUMIF('EG-FEB'!$F$18:$F$516,PROVEEDORES!$D333,'EG-FEB'!Q$18:Q$516)</f>
        <v>0</v>
      </c>
      <c r="I332" s="159">
        <f>SUMIF('EG-FEB'!$F$18:$F$516,PROVEEDORES!$D333,'EG-FEB'!R$18:R$516)</f>
        <v>0</v>
      </c>
      <c r="J332" s="159">
        <f>SUMIF('EG-FEB'!$F$18:$F$516,PROVEEDORES!$D333,'EG-FEB'!S$18:S$516)</f>
        <v>0</v>
      </c>
      <c r="K332" s="159" t="str">
        <f t="shared" si="10"/>
        <v/>
      </c>
      <c r="L332" s="146" t="str">
        <f>IF(PROVEEDORES!G333="","",PROVEEDORES!G333)</f>
        <v/>
      </c>
    </row>
    <row r="333" spans="3:12" ht="17.45" customHeight="1" x14ac:dyDescent="0.2">
      <c r="C333" s="158">
        <f t="shared" si="11"/>
        <v>327</v>
      </c>
      <c r="D333" s="146" t="str">
        <f>IF(PROVEEDORES!E334="","",PROVEEDORES!E334)</f>
        <v/>
      </c>
      <c r="E333" s="146" t="str">
        <f>IF(PROVEEDORES!F334="","",PROVEEDORES!F334)</f>
        <v/>
      </c>
      <c r="F333" s="146" t="str">
        <f>IF(PROVEEDORES!D334="","",PROVEEDORES!D334)</f>
        <v/>
      </c>
      <c r="G333" s="159">
        <f>SUMIF('EG-FEB'!$F$18:$F$516,PROVEEDORES!$D334,'EG-FEB'!P$18:P$516)</f>
        <v>0</v>
      </c>
      <c r="H333" s="159">
        <f>SUMIF('EG-FEB'!$F$18:$F$516,PROVEEDORES!$D334,'EG-FEB'!Q$18:Q$516)</f>
        <v>0</v>
      </c>
      <c r="I333" s="159">
        <f>SUMIF('EG-FEB'!$F$18:$F$516,PROVEEDORES!$D334,'EG-FEB'!R$18:R$516)</f>
        <v>0</v>
      </c>
      <c r="J333" s="159">
        <f>SUMIF('EG-FEB'!$F$18:$F$516,PROVEEDORES!$D334,'EG-FEB'!S$18:S$516)</f>
        <v>0</v>
      </c>
      <c r="K333" s="159" t="str">
        <f t="shared" si="10"/>
        <v/>
      </c>
      <c r="L333" s="146" t="str">
        <f>IF(PROVEEDORES!G334="","",PROVEEDORES!G334)</f>
        <v/>
      </c>
    </row>
    <row r="334" spans="3:12" ht="17.45" customHeight="1" x14ac:dyDescent="0.2">
      <c r="C334" s="158">
        <f t="shared" si="11"/>
        <v>328</v>
      </c>
      <c r="D334" s="146" t="str">
        <f>IF(PROVEEDORES!E335="","",PROVEEDORES!E335)</f>
        <v/>
      </c>
      <c r="E334" s="146" t="str">
        <f>IF(PROVEEDORES!F335="","",PROVEEDORES!F335)</f>
        <v/>
      </c>
      <c r="F334" s="146" t="str">
        <f>IF(PROVEEDORES!D335="","",PROVEEDORES!D335)</f>
        <v/>
      </c>
      <c r="G334" s="159">
        <f>SUMIF('EG-FEB'!$F$18:$F$516,PROVEEDORES!$D335,'EG-FEB'!P$18:P$516)</f>
        <v>0</v>
      </c>
      <c r="H334" s="159">
        <f>SUMIF('EG-FEB'!$F$18:$F$516,PROVEEDORES!$D335,'EG-FEB'!Q$18:Q$516)</f>
        <v>0</v>
      </c>
      <c r="I334" s="159">
        <f>SUMIF('EG-FEB'!$F$18:$F$516,PROVEEDORES!$D335,'EG-FEB'!R$18:R$516)</f>
        <v>0</v>
      </c>
      <c r="J334" s="159">
        <f>SUMIF('EG-FEB'!$F$18:$F$516,PROVEEDORES!$D335,'EG-FEB'!S$18:S$516)</f>
        <v>0</v>
      </c>
      <c r="K334" s="159" t="str">
        <f t="shared" si="10"/>
        <v/>
      </c>
      <c r="L334" s="146" t="str">
        <f>IF(PROVEEDORES!G335="","",PROVEEDORES!G335)</f>
        <v/>
      </c>
    </row>
    <row r="335" spans="3:12" ht="17.45" customHeight="1" x14ac:dyDescent="0.2">
      <c r="C335" s="158">
        <f t="shared" si="11"/>
        <v>329</v>
      </c>
      <c r="D335" s="146" t="str">
        <f>IF(PROVEEDORES!E336="","",PROVEEDORES!E336)</f>
        <v/>
      </c>
      <c r="E335" s="146" t="str">
        <f>IF(PROVEEDORES!F336="","",PROVEEDORES!F336)</f>
        <v/>
      </c>
      <c r="F335" s="146" t="str">
        <f>IF(PROVEEDORES!D336="","",PROVEEDORES!D336)</f>
        <v/>
      </c>
      <c r="G335" s="159">
        <f>SUMIF('EG-FEB'!$F$18:$F$516,PROVEEDORES!$D336,'EG-FEB'!P$18:P$516)</f>
        <v>0</v>
      </c>
      <c r="H335" s="159">
        <f>SUMIF('EG-FEB'!$F$18:$F$516,PROVEEDORES!$D336,'EG-FEB'!Q$18:Q$516)</f>
        <v>0</v>
      </c>
      <c r="I335" s="159">
        <f>SUMIF('EG-FEB'!$F$18:$F$516,PROVEEDORES!$D336,'EG-FEB'!R$18:R$516)</f>
        <v>0</v>
      </c>
      <c r="J335" s="159">
        <f>SUMIF('EG-FEB'!$F$18:$F$516,PROVEEDORES!$D336,'EG-FEB'!S$18:S$516)</f>
        <v>0</v>
      </c>
      <c r="K335" s="159" t="str">
        <f t="shared" si="10"/>
        <v/>
      </c>
      <c r="L335" s="146" t="str">
        <f>IF(PROVEEDORES!G336="","",PROVEEDORES!G336)</f>
        <v/>
      </c>
    </row>
    <row r="336" spans="3:12" ht="17.45" customHeight="1" x14ac:dyDescent="0.2">
      <c r="C336" s="158">
        <f t="shared" si="11"/>
        <v>330</v>
      </c>
      <c r="D336" s="146" t="str">
        <f>IF(PROVEEDORES!E337="","",PROVEEDORES!E337)</f>
        <v/>
      </c>
      <c r="E336" s="146" t="str">
        <f>IF(PROVEEDORES!F337="","",PROVEEDORES!F337)</f>
        <v/>
      </c>
      <c r="F336" s="146" t="str">
        <f>IF(PROVEEDORES!D337="","",PROVEEDORES!D337)</f>
        <v/>
      </c>
      <c r="G336" s="159">
        <f>SUMIF('EG-FEB'!$F$18:$F$516,PROVEEDORES!$D337,'EG-FEB'!P$18:P$516)</f>
        <v>0</v>
      </c>
      <c r="H336" s="159">
        <f>SUMIF('EG-FEB'!$F$18:$F$516,PROVEEDORES!$D337,'EG-FEB'!Q$18:Q$516)</f>
        <v>0</v>
      </c>
      <c r="I336" s="159">
        <f>SUMIF('EG-FEB'!$F$18:$F$516,PROVEEDORES!$D337,'EG-FEB'!R$18:R$516)</f>
        <v>0</v>
      </c>
      <c r="J336" s="159">
        <f>SUMIF('EG-FEB'!$F$18:$F$516,PROVEEDORES!$D337,'EG-FEB'!S$18:S$516)</f>
        <v>0</v>
      </c>
      <c r="K336" s="159" t="str">
        <f t="shared" si="10"/>
        <v/>
      </c>
      <c r="L336" s="146" t="str">
        <f>IF(PROVEEDORES!G337="","",PROVEEDORES!G337)</f>
        <v/>
      </c>
    </row>
    <row r="337" spans="3:12" ht="17.45" customHeight="1" x14ac:dyDescent="0.2">
      <c r="C337" s="158">
        <f t="shared" si="11"/>
        <v>331</v>
      </c>
      <c r="D337" s="146" t="str">
        <f>IF(PROVEEDORES!E338="","",PROVEEDORES!E338)</f>
        <v/>
      </c>
      <c r="E337" s="146" t="str">
        <f>IF(PROVEEDORES!F338="","",PROVEEDORES!F338)</f>
        <v/>
      </c>
      <c r="F337" s="146" t="str">
        <f>IF(PROVEEDORES!D338="","",PROVEEDORES!D338)</f>
        <v/>
      </c>
      <c r="G337" s="159">
        <f>SUMIF('EG-FEB'!$F$18:$F$516,PROVEEDORES!$D338,'EG-FEB'!P$18:P$516)</f>
        <v>0</v>
      </c>
      <c r="H337" s="159">
        <f>SUMIF('EG-FEB'!$F$18:$F$516,PROVEEDORES!$D338,'EG-FEB'!Q$18:Q$516)</f>
        <v>0</v>
      </c>
      <c r="I337" s="159">
        <f>SUMIF('EG-FEB'!$F$18:$F$516,PROVEEDORES!$D338,'EG-FEB'!R$18:R$516)</f>
        <v>0</v>
      </c>
      <c r="J337" s="159">
        <f>SUMIF('EG-FEB'!$F$18:$F$516,PROVEEDORES!$D338,'EG-FEB'!S$18:S$516)</f>
        <v>0</v>
      </c>
      <c r="K337" s="159" t="str">
        <f t="shared" si="10"/>
        <v/>
      </c>
      <c r="L337" s="146" t="str">
        <f>IF(PROVEEDORES!G338="","",PROVEEDORES!G338)</f>
        <v/>
      </c>
    </row>
    <row r="338" spans="3:12" ht="17.45" customHeight="1" x14ac:dyDescent="0.2">
      <c r="C338" s="158">
        <f t="shared" si="11"/>
        <v>332</v>
      </c>
      <c r="D338" s="146" t="str">
        <f>IF(PROVEEDORES!E339="","",PROVEEDORES!E339)</f>
        <v/>
      </c>
      <c r="E338" s="146" t="str">
        <f>IF(PROVEEDORES!F339="","",PROVEEDORES!F339)</f>
        <v/>
      </c>
      <c r="F338" s="146" t="str">
        <f>IF(PROVEEDORES!D339="","",PROVEEDORES!D339)</f>
        <v/>
      </c>
      <c r="G338" s="159">
        <f>SUMIF('EG-FEB'!$F$18:$F$516,PROVEEDORES!$D339,'EG-FEB'!P$18:P$516)</f>
        <v>0</v>
      </c>
      <c r="H338" s="159">
        <f>SUMIF('EG-FEB'!$F$18:$F$516,PROVEEDORES!$D339,'EG-FEB'!Q$18:Q$516)</f>
        <v>0</v>
      </c>
      <c r="I338" s="159">
        <f>SUMIF('EG-FEB'!$F$18:$F$516,PROVEEDORES!$D339,'EG-FEB'!R$18:R$516)</f>
        <v>0</v>
      </c>
      <c r="J338" s="159">
        <f>SUMIF('EG-FEB'!$F$18:$F$516,PROVEEDORES!$D339,'EG-FEB'!S$18:S$516)</f>
        <v>0</v>
      </c>
      <c r="K338" s="159" t="str">
        <f t="shared" si="10"/>
        <v/>
      </c>
      <c r="L338" s="146" t="str">
        <f>IF(PROVEEDORES!G339="","",PROVEEDORES!G339)</f>
        <v/>
      </c>
    </row>
    <row r="339" spans="3:12" ht="17.45" customHeight="1" x14ac:dyDescent="0.2">
      <c r="C339" s="158">
        <f t="shared" si="11"/>
        <v>333</v>
      </c>
      <c r="D339" s="146" t="str">
        <f>IF(PROVEEDORES!E340="","",PROVEEDORES!E340)</f>
        <v/>
      </c>
      <c r="E339" s="146" t="str">
        <f>IF(PROVEEDORES!F340="","",PROVEEDORES!F340)</f>
        <v/>
      </c>
      <c r="F339" s="146" t="str">
        <f>IF(PROVEEDORES!D340="","",PROVEEDORES!D340)</f>
        <v/>
      </c>
      <c r="G339" s="159">
        <f>SUMIF('EG-FEB'!$F$18:$F$516,PROVEEDORES!$D340,'EG-FEB'!P$18:P$516)</f>
        <v>0</v>
      </c>
      <c r="H339" s="159">
        <f>SUMIF('EG-FEB'!$F$18:$F$516,PROVEEDORES!$D340,'EG-FEB'!Q$18:Q$516)</f>
        <v>0</v>
      </c>
      <c r="I339" s="159">
        <f>SUMIF('EG-FEB'!$F$18:$F$516,PROVEEDORES!$D340,'EG-FEB'!R$18:R$516)</f>
        <v>0</v>
      </c>
      <c r="J339" s="159">
        <f>SUMIF('EG-FEB'!$F$18:$F$516,PROVEEDORES!$D340,'EG-FEB'!S$18:S$516)</f>
        <v>0</v>
      </c>
      <c r="K339" s="159" t="str">
        <f t="shared" si="10"/>
        <v/>
      </c>
      <c r="L339" s="146" t="str">
        <f>IF(PROVEEDORES!G340="","",PROVEEDORES!G340)</f>
        <v/>
      </c>
    </row>
    <row r="340" spans="3:12" ht="17.45" customHeight="1" x14ac:dyDescent="0.2">
      <c r="C340" s="158">
        <f t="shared" si="11"/>
        <v>334</v>
      </c>
      <c r="D340" s="146" t="str">
        <f>IF(PROVEEDORES!E341="","",PROVEEDORES!E341)</f>
        <v/>
      </c>
      <c r="E340" s="146" t="str">
        <f>IF(PROVEEDORES!F341="","",PROVEEDORES!F341)</f>
        <v/>
      </c>
      <c r="F340" s="146" t="str">
        <f>IF(PROVEEDORES!D341="","",PROVEEDORES!D341)</f>
        <v/>
      </c>
      <c r="G340" s="159">
        <f>SUMIF('EG-FEB'!$F$18:$F$516,PROVEEDORES!$D341,'EG-FEB'!P$18:P$516)</f>
        <v>0</v>
      </c>
      <c r="H340" s="159">
        <f>SUMIF('EG-FEB'!$F$18:$F$516,PROVEEDORES!$D341,'EG-FEB'!Q$18:Q$516)</f>
        <v>0</v>
      </c>
      <c r="I340" s="159">
        <f>SUMIF('EG-FEB'!$F$18:$F$516,PROVEEDORES!$D341,'EG-FEB'!R$18:R$516)</f>
        <v>0</v>
      </c>
      <c r="J340" s="159">
        <f>SUMIF('EG-FEB'!$F$18:$F$516,PROVEEDORES!$D341,'EG-FEB'!S$18:S$516)</f>
        <v>0</v>
      </c>
      <c r="K340" s="159" t="str">
        <f t="shared" si="10"/>
        <v/>
      </c>
      <c r="L340" s="146" t="str">
        <f>IF(PROVEEDORES!G341="","",PROVEEDORES!G341)</f>
        <v/>
      </c>
    </row>
    <row r="341" spans="3:12" ht="17.45" customHeight="1" x14ac:dyDescent="0.2">
      <c r="C341" s="158">
        <f t="shared" si="11"/>
        <v>335</v>
      </c>
      <c r="D341" s="146" t="str">
        <f>IF(PROVEEDORES!E342="","",PROVEEDORES!E342)</f>
        <v/>
      </c>
      <c r="E341" s="146" t="str">
        <f>IF(PROVEEDORES!F342="","",PROVEEDORES!F342)</f>
        <v/>
      </c>
      <c r="F341" s="146" t="str">
        <f>IF(PROVEEDORES!D342="","",PROVEEDORES!D342)</f>
        <v/>
      </c>
      <c r="G341" s="159">
        <f>SUMIF('EG-FEB'!$F$18:$F$516,PROVEEDORES!$D342,'EG-FEB'!P$18:P$516)</f>
        <v>0</v>
      </c>
      <c r="H341" s="159">
        <f>SUMIF('EG-FEB'!$F$18:$F$516,PROVEEDORES!$D342,'EG-FEB'!Q$18:Q$516)</f>
        <v>0</v>
      </c>
      <c r="I341" s="159">
        <f>SUMIF('EG-FEB'!$F$18:$F$516,PROVEEDORES!$D342,'EG-FEB'!R$18:R$516)</f>
        <v>0</v>
      </c>
      <c r="J341" s="159">
        <f>SUMIF('EG-FEB'!$F$18:$F$516,PROVEEDORES!$D342,'EG-FEB'!S$18:S$516)</f>
        <v>0</v>
      </c>
      <c r="K341" s="159" t="str">
        <f t="shared" si="10"/>
        <v/>
      </c>
      <c r="L341" s="146" t="str">
        <f>IF(PROVEEDORES!G342="","",PROVEEDORES!G342)</f>
        <v/>
      </c>
    </row>
    <row r="342" spans="3:12" ht="17.45" customHeight="1" x14ac:dyDescent="0.2">
      <c r="C342" s="158">
        <f t="shared" si="11"/>
        <v>336</v>
      </c>
      <c r="D342" s="146" t="str">
        <f>IF(PROVEEDORES!E343="","",PROVEEDORES!E343)</f>
        <v/>
      </c>
      <c r="E342" s="146" t="str">
        <f>IF(PROVEEDORES!F343="","",PROVEEDORES!F343)</f>
        <v/>
      </c>
      <c r="F342" s="146" t="str">
        <f>IF(PROVEEDORES!D343="","",PROVEEDORES!D343)</f>
        <v/>
      </c>
      <c r="G342" s="159">
        <f>SUMIF('EG-FEB'!$F$18:$F$516,PROVEEDORES!$D343,'EG-FEB'!P$18:P$516)</f>
        <v>0</v>
      </c>
      <c r="H342" s="159">
        <f>SUMIF('EG-FEB'!$F$18:$F$516,PROVEEDORES!$D343,'EG-FEB'!Q$18:Q$516)</f>
        <v>0</v>
      </c>
      <c r="I342" s="159">
        <f>SUMIF('EG-FEB'!$F$18:$F$516,PROVEEDORES!$D343,'EG-FEB'!R$18:R$516)</f>
        <v>0</v>
      </c>
      <c r="J342" s="159">
        <f>SUMIF('EG-FEB'!$F$18:$F$516,PROVEEDORES!$D343,'EG-FEB'!S$18:S$516)</f>
        <v>0</v>
      </c>
      <c r="K342" s="159" t="str">
        <f t="shared" si="10"/>
        <v/>
      </c>
      <c r="L342" s="146" t="str">
        <f>IF(PROVEEDORES!G343="","",PROVEEDORES!G343)</f>
        <v/>
      </c>
    </row>
    <row r="343" spans="3:12" ht="17.45" customHeight="1" x14ac:dyDescent="0.2">
      <c r="C343" s="158">
        <f t="shared" si="11"/>
        <v>337</v>
      </c>
      <c r="D343" s="146" t="str">
        <f>IF(PROVEEDORES!E344="","",PROVEEDORES!E344)</f>
        <v/>
      </c>
      <c r="E343" s="146" t="str">
        <f>IF(PROVEEDORES!F344="","",PROVEEDORES!F344)</f>
        <v/>
      </c>
      <c r="F343" s="146" t="str">
        <f>IF(PROVEEDORES!D344="","",PROVEEDORES!D344)</f>
        <v/>
      </c>
      <c r="G343" s="159">
        <f>SUMIF('EG-FEB'!$F$18:$F$516,PROVEEDORES!$D344,'EG-FEB'!P$18:P$516)</f>
        <v>0</v>
      </c>
      <c r="H343" s="159">
        <f>SUMIF('EG-FEB'!$F$18:$F$516,PROVEEDORES!$D344,'EG-FEB'!Q$18:Q$516)</f>
        <v>0</v>
      </c>
      <c r="I343" s="159">
        <f>SUMIF('EG-FEB'!$F$18:$F$516,PROVEEDORES!$D344,'EG-FEB'!R$18:R$516)</f>
        <v>0</v>
      </c>
      <c r="J343" s="159">
        <f>SUMIF('EG-FEB'!$F$18:$F$516,PROVEEDORES!$D344,'EG-FEB'!S$18:S$516)</f>
        <v>0</v>
      </c>
      <c r="K343" s="159" t="str">
        <f t="shared" si="10"/>
        <v/>
      </c>
      <c r="L343" s="146" t="str">
        <f>IF(PROVEEDORES!G344="","",PROVEEDORES!G344)</f>
        <v/>
      </c>
    </row>
    <row r="344" spans="3:12" ht="17.45" customHeight="1" x14ac:dyDescent="0.2">
      <c r="C344" s="158">
        <f t="shared" si="11"/>
        <v>338</v>
      </c>
      <c r="D344" s="146" t="str">
        <f>IF(PROVEEDORES!E345="","",PROVEEDORES!E345)</f>
        <v/>
      </c>
      <c r="E344" s="146" t="str">
        <f>IF(PROVEEDORES!F345="","",PROVEEDORES!F345)</f>
        <v/>
      </c>
      <c r="F344" s="146" t="str">
        <f>IF(PROVEEDORES!D345="","",PROVEEDORES!D345)</f>
        <v/>
      </c>
      <c r="G344" s="159">
        <f>SUMIF('EG-FEB'!$F$18:$F$516,PROVEEDORES!$D345,'EG-FEB'!P$18:P$516)</f>
        <v>0</v>
      </c>
      <c r="H344" s="159">
        <f>SUMIF('EG-FEB'!$F$18:$F$516,PROVEEDORES!$D345,'EG-FEB'!Q$18:Q$516)</f>
        <v>0</v>
      </c>
      <c r="I344" s="159">
        <f>SUMIF('EG-FEB'!$F$18:$F$516,PROVEEDORES!$D345,'EG-FEB'!R$18:R$516)</f>
        <v>0</v>
      </c>
      <c r="J344" s="159">
        <f>SUMIF('EG-FEB'!$F$18:$F$516,PROVEEDORES!$D345,'EG-FEB'!S$18:S$516)</f>
        <v>0</v>
      </c>
      <c r="K344" s="159" t="str">
        <f t="shared" si="10"/>
        <v/>
      </c>
      <c r="L344" s="146" t="str">
        <f>IF(PROVEEDORES!G345="","",PROVEEDORES!G345)</f>
        <v/>
      </c>
    </row>
    <row r="345" spans="3:12" ht="17.45" customHeight="1" x14ac:dyDescent="0.2">
      <c r="C345" s="158">
        <f t="shared" si="11"/>
        <v>339</v>
      </c>
      <c r="D345" s="146" t="str">
        <f>IF(PROVEEDORES!E346="","",PROVEEDORES!E346)</f>
        <v/>
      </c>
      <c r="E345" s="146" t="str">
        <f>IF(PROVEEDORES!F346="","",PROVEEDORES!F346)</f>
        <v/>
      </c>
      <c r="F345" s="146" t="str">
        <f>IF(PROVEEDORES!D346="","",PROVEEDORES!D346)</f>
        <v/>
      </c>
      <c r="G345" s="159">
        <f>SUMIF('EG-FEB'!$F$18:$F$516,PROVEEDORES!$D346,'EG-FEB'!P$18:P$516)</f>
        <v>0</v>
      </c>
      <c r="H345" s="159">
        <f>SUMIF('EG-FEB'!$F$18:$F$516,PROVEEDORES!$D346,'EG-FEB'!Q$18:Q$516)</f>
        <v>0</v>
      </c>
      <c r="I345" s="159">
        <f>SUMIF('EG-FEB'!$F$18:$F$516,PROVEEDORES!$D346,'EG-FEB'!R$18:R$516)</f>
        <v>0</v>
      </c>
      <c r="J345" s="159">
        <f>SUMIF('EG-FEB'!$F$18:$F$516,PROVEEDORES!$D346,'EG-FEB'!S$18:S$516)</f>
        <v>0</v>
      </c>
      <c r="K345" s="159" t="str">
        <f t="shared" si="10"/>
        <v/>
      </c>
      <c r="L345" s="146" t="str">
        <f>IF(PROVEEDORES!G346="","",PROVEEDORES!G346)</f>
        <v/>
      </c>
    </row>
    <row r="346" spans="3:12" ht="17.45" customHeight="1" x14ac:dyDescent="0.2">
      <c r="C346" s="158">
        <f t="shared" si="11"/>
        <v>340</v>
      </c>
      <c r="D346" s="146" t="str">
        <f>IF(PROVEEDORES!E347="","",PROVEEDORES!E347)</f>
        <v/>
      </c>
      <c r="E346" s="146" t="str">
        <f>IF(PROVEEDORES!F347="","",PROVEEDORES!F347)</f>
        <v/>
      </c>
      <c r="F346" s="146" t="str">
        <f>IF(PROVEEDORES!D347="","",PROVEEDORES!D347)</f>
        <v/>
      </c>
      <c r="G346" s="159">
        <f>SUMIF('EG-FEB'!$F$18:$F$516,PROVEEDORES!$D347,'EG-FEB'!P$18:P$516)</f>
        <v>0</v>
      </c>
      <c r="H346" s="159">
        <f>SUMIF('EG-FEB'!$F$18:$F$516,PROVEEDORES!$D347,'EG-FEB'!Q$18:Q$516)</f>
        <v>0</v>
      </c>
      <c r="I346" s="159">
        <f>SUMIF('EG-FEB'!$F$18:$F$516,PROVEEDORES!$D347,'EG-FEB'!R$18:R$516)</f>
        <v>0</v>
      </c>
      <c r="J346" s="159">
        <f>SUMIF('EG-FEB'!$F$18:$F$516,PROVEEDORES!$D347,'EG-FEB'!S$18:S$516)</f>
        <v>0</v>
      </c>
      <c r="K346" s="159" t="str">
        <f t="shared" si="10"/>
        <v/>
      </c>
      <c r="L346" s="146" t="str">
        <f>IF(PROVEEDORES!G347="","",PROVEEDORES!G347)</f>
        <v/>
      </c>
    </row>
    <row r="347" spans="3:12" ht="17.45" customHeight="1" x14ac:dyDescent="0.2">
      <c r="C347" s="158">
        <f t="shared" si="11"/>
        <v>341</v>
      </c>
      <c r="D347" s="146" t="str">
        <f>IF(PROVEEDORES!E348="","",PROVEEDORES!E348)</f>
        <v/>
      </c>
      <c r="E347" s="146" t="str">
        <f>IF(PROVEEDORES!F348="","",PROVEEDORES!F348)</f>
        <v/>
      </c>
      <c r="F347" s="146" t="str">
        <f>IF(PROVEEDORES!D348="","",PROVEEDORES!D348)</f>
        <v/>
      </c>
      <c r="G347" s="159">
        <f>SUMIF('EG-FEB'!$F$18:$F$516,PROVEEDORES!$D348,'EG-FEB'!P$18:P$516)</f>
        <v>0</v>
      </c>
      <c r="H347" s="159">
        <f>SUMIF('EG-FEB'!$F$18:$F$516,PROVEEDORES!$D348,'EG-FEB'!Q$18:Q$516)</f>
        <v>0</v>
      </c>
      <c r="I347" s="159">
        <f>SUMIF('EG-FEB'!$F$18:$F$516,PROVEEDORES!$D348,'EG-FEB'!R$18:R$516)</f>
        <v>0</v>
      </c>
      <c r="J347" s="159">
        <f>SUMIF('EG-FEB'!$F$18:$F$516,PROVEEDORES!$D348,'EG-FEB'!S$18:S$516)</f>
        <v>0</v>
      </c>
      <c r="K347" s="159" t="str">
        <f t="shared" si="10"/>
        <v/>
      </c>
      <c r="L347" s="146" t="str">
        <f>IF(PROVEEDORES!G348="","",PROVEEDORES!G348)</f>
        <v/>
      </c>
    </row>
    <row r="348" spans="3:12" ht="17.45" customHeight="1" x14ac:dyDescent="0.2">
      <c r="C348" s="158">
        <f t="shared" si="11"/>
        <v>342</v>
      </c>
      <c r="D348" s="146" t="str">
        <f>IF(PROVEEDORES!E349="","",PROVEEDORES!E349)</f>
        <v/>
      </c>
      <c r="E348" s="146" t="str">
        <f>IF(PROVEEDORES!F349="","",PROVEEDORES!F349)</f>
        <v/>
      </c>
      <c r="F348" s="146" t="str">
        <f>IF(PROVEEDORES!D349="","",PROVEEDORES!D349)</f>
        <v/>
      </c>
      <c r="G348" s="159">
        <f>SUMIF('EG-FEB'!$F$18:$F$516,PROVEEDORES!$D349,'EG-FEB'!P$18:P$516)</f>
        <v>0</v>
      </c>
      <c r="H348" s="159">
        <f>SUMIF('EG-FEB'!$F$18:$F$516,PROVEEDORES!$D349,'EG-FEB'!Q$18:Q$516)</f>
        <v>0</v>
      </c>
      <c r="I348" s="159">
        <f>SUMIF('EG-FEB'!$F$18:$F$516,PROVEEDORES!$D349,'EG-FEB'!R$18:R$516)</f>
        <v>0</v>
      </c>
      <c r="J348" s="159">
        <f>SUMIF('EG-FEB'!$F$18:$F$516,PROVEEDORES!$D349,'EG-FEB'!S$18:S$516)</f>
        <v>0</v>
      </c>
      <c r="K348" s="159" t="str">
        <f t="shared" si="10"/>
        <v/>
      </c>
      <c r="L348" s="146" t="str">
        <f>IF(PROVEEDORES!G349="","",PROVEEDORES!G349)</f>
        <v/>
      </c>
    </row>
    <row r="349" spans="3:12" ht="17.45" customHeight="1" x14ac:dyDescent="0.2">
      <c r="C349" s="158">
        <f t="shared" si="11"/>
        <v>343</v>
      </c>
      <c r="D349" s="146" t="str">
        <f>IF(PROVEEDORES!E350="","",PROVEEDORES!E350)</f>
        <v/>
      </c>
      <c r="E349" s="146" t="str">
        <f>IF(PROVEEDORES!F350="","",PROVEEDORES!F350)</f>
        <v/>
      </c>
      <c r="F349" s="146" t="str">
        <f>IF(PROVEEDORES!D350="","",PROVEEDORES!D350)</f>
        <v/>
      </c>
      <c r="G349" s="159">
        <f>SUMIF('EG-FEB'!$F$18:$F$516,PROVEEDORES!$D350,'EG-FEB'!P$18:P$516)</f>
        <v>0</v>
      </c>
      <c r="H349" s="159">
        <f>SUMIF('EG-FEB'!$F$18:$F$516,PROVEEDORES!$D350,'EG-FEB'!Q$18:Q$516)</f>
        <v>0</v>
      </c>
      <c r="I349" s="159">
        <f>SUMIF('EG-FEB'!$F$18:$F$516,PROVEEDORES!$D350,'EG-FEB'!R$18:R$516)</f>
        <v>0</v>
      </c>
      <c r="J349" s="159">
        <f>SUMIF('EG-FEB'!$F$18:$F$516,PROVEEDORES!$D350,'EG-FEB'!S$18:S$516)</f>
        <v>0</v>
      </c>
      <c r="K349" s="159" t="str">
        <f t="shared" si="10"/>
        <v/>
      </c>
      <c r="L349" s="146" t="str">
        <f>IF(PROVEEDORES!G350="","",PROVEEDORES!G350)</f>
        <v/>
      </c>
    </row>
    <row r="350" spans="3:12" ht="17.45" customHeight="1" x14ac:dyDescent="0.2">
      <c r="C350" s="158">
        <f t="shared" si="11"/>
        <v>344</v>
      </c>
      <c r="D350" s="146" t="str">
        <f>IF(PROVEEDORES!E351="","",PROVEEDORES!E351)</f>
        <v/>
      </c>
      <c r="E350" s="146" t="str">
        <f>IF(PROVEEDORES!F351="","",PROVEEDORES!F351)</f>
        <v/>
      </c>
      <c r="F350" s="146" t="str">
        <f>IF(PROVEEDORES!D351="","",PROVEEDORES!D351)</f>
        <v/>
      </c>
      <c r="G350" s="159">
        <f>SUMIF('EG-FEB'!$F$18:$F$516,PROVEEDORES!$D351,'EG-FEB'!P$18:P$516)</f>
        <v>0</v>
      </c>
      <c r="H350" s="159">
        <f>SUMIF('EG-FEB'!$F$18:$F$516,PROVEEDORES!$D351,'EG-FEB'!Q$18:Q$516)</f>
        <v>0</v>
      </c>
      <c r="I350" s="159">
        <f>SUMIF('EG-FEB'!$F$18:$F$516,PROVEEDORES!$D351,'EG-FEB'!R$18:R$516)</f>
        <v>0</v>
      </c>
      <c r="J350" s="159">
        <f>SUMIF('EG-FEB'!$F$18:$F$516,PROVEEDORES!$D351,'EG-FEB'!S$18:S$516)</f>
        <v>0</v>
      </c>
      <c r="K350" s="159" t="str">
        <f t="shared" si="10"/>
        <v/>
      </c>
      <c r="L350" s="146" t="str">
        <f>IF(PROVEEDORES!G351="","",PROVEEDORES!G351)</f>
        <v/>
      </c>
    </row>
    <row r="351" spans="3:12" ht="17.45" customHeight="1" x14ac:dyDescent="0.2">
      <c r="C351" s="158">
        <f t="shared" si="11"/>
        <v>345</v>
      </c>
      <c r="D351" s="146" t="str">
        <f>IF(PROVEEDORES!E352="","",PROVEEDORES!E352)</f>
        <v/>
      </c>
      <c r="E351" s="146" t="str">
        <f>IF(PROVEEDORES!F352="","",PROVEEDORES!F352)</f>
        <v/>
      </c>
      <c r="F351" s="146" t="str">
        <f>IF(PROVEEDORES!D352="","",PROVEEDORES!D352)</f>
        <v/>
      </c>
      <c r="G351" s="159">
        <f>SUMIF('EG-FEB'!$F$18:$F$516,PROVEEDORES!$D352,'EG-FEB'!P$18:P$516)</f>
        <v>0</v>
      </c>
      <c r="H351" s="159">
        <f>SUMIF('EG-FEB'!$F$18:$F$516,PROVEEDORES!$D352,'EG-FEB'!Q$18:Q$516)</f>
        <v>0</v>
      </c>
      <c r="I351" s="159">
        <f>SUMIF('EG-FEB'!$F$18:$F$516,PROVEEDORES!$D352,'EG-FEB'!R$18:R$516)</f>
        <v>0</v>
      </c>
      <c r="J351" s="159">
        <f>SUMIF('EG-FEB'!$F$18:$F$516,PROVEEDORES!$D352,'EG-FEB'!S$18:S$516)</f>
        <v>0</v>
      </c>
      <c r="K351" s="159" t="str">
        <f t="shared" si="10"/>
        <v/>
      </c>
      <c r="L351" s="146" t="str">
        <f>IF(PROVEEDORES!G352="","",PROVEEDORES!G352)</f>
        <v/>
      </c>
    </row>
    <row r="352" spans="3:12" ht="17.45" customHeight="1" x14ac:dyDescent="0.2">
      <c r="C352" s="158">
        <f t="shared" si="11"/>
        <v>346</v>
      </c>
      <c r="D352" s="146" t="str">
        <f>IF(PROVEEDORES!E353="","",PROVEEDORES!E353)</f>
        <v/>
      </c>
      <c r="E352" s="146" t="str">
        <f>IF(PROVEEDORES!F353="","",PROVEEDORES!F353)</f>
        <v/>
      </c>
      <c r="F352" s="146" t="str">
        <f>IF(PROVEEDORES!D353="","",PROVEEDORES!D353)</f>
        <v/>
      </c>
      <c r="G352" s="159">
        <f>SUMIF('EG-FEB'!$F$18:$F$516,PROVEEDORES!$D353,'EG-FEB'!P$18:P$516)</f>
        <v>0</v>
      </c>
      <c r="H352" s="159">
        <f>SUMIF('EG-FEB'!$F$18:$F$516,PROVEEDORES!$D353,'EG-FEB'!Q$18:Q$516)</f>
        <v>0</v>
      </c>
      <c r="I352" s="159">
        <f>SUMIF('EG-FEB'!$F$18:$F$516,PROVEEDORES!$D353,'EG-FEB'!R$18:R$516)</f>
        <v>0</v>
      </c>
      <c r="J352" s="159">
        <f>SUMIF('EG-FEB'!$F$18:$F$516,PROVEEDORES!$D353,'EG-FEB'!S$18:S$516)</f>
        <v>0</v>
      </c>
      <c r="K352" s="159" t="str">
        <f t="shared" si="10"/>
        <v/>
      </c>
      <c r="L352" s="146" t="str">
        <f>IF(PROVEEDORES!G353="","",PROVEEDORES!G353)</f>
        <v/>
      </c>
    </row>
    <row r="353" spans="3:12" ht="17.45" customHeight="1" x14ac:dyDescent="0.2">
      <c r="C353" s="158">
        <f t="shared" si="11"/>
        <v>347</v>
      </c>
      <c r="D353" s="146" t="str">
        <f>IF(PROVEEDORES!E354="","",PROVEEDORES!E354)</f>
        <v/>
      </c>
      <c r="E353" s="146" t="str">
        <f>IF(PROVEEDORES!F354="","",PROVEEDORES!F354)</f>
        <v/>
      </c>
      <c r="F353" s="146" t="str">
        <f>IF(PROVEEDORES!D354="","",PROVEEDORES!D354)</f>
        <v/>
      </c>
      <c r="G353" s="159">
        <f>SUMIF('EG-FEB'!$F$18:$F$516,PROVEEDORES!$D354,'EG-FEB'!P$18:P$516)</f>
        <v>0</v>
      </c>
      <c r="H353" s="159">
        <f>SUMIF('EG-FEB'!$F$18:$F$516,PROVEEDORES!$D354,'EG-FEB'!Q$18:Q$516)</f>
        <v>0</v>
      </c>
      <c r="I353" s="159">
        <f>SUMIF('EG-FEB'!$F$18:$F$516,PROVEEDORES!$D354,'EG-FEB'!R$18:R$516)</f>
        <v>0</v>
      </c>
      <c r="J353" s="159">
        <f>SUMIF('EG-FEB'!$F$18:$F$516,PROVEEDORES!$D354,'EG-FEB'!S$18:S$516)</f>
        <v>0</v>
      </c>
      <c r="K353" s="159" t="str">
        <f t="shared" si="10"/>
        <v/>
      </c>
      <c r="L353" s="146" t="str">
        <f>IF(PROVEEDORES!G354="","",PROVEEDORES!G354)</f>
        <v/>
      </c>
    </row>
    <row r="354" spans="3:12" ht="17.45" customHeight="1" x14ac:dyDescent="0.2">
      <c r="C354" s="158">
        <f t="shared" si="11"/>
        <v>348</v>
      </c>
      <c r="D354" s="146" t="str">
        <f>IF(PROVEEDORES!E355="","",PROVEEDORES!E355)</f>
        <v/>
      </c>
      <c r="E354" s="146" t="str">
        <f>IF(PROVEEDORES!F355="","",PROVEEDORES!F355)</f>
        <v/>
      </c>
      <c r="F354" s="146" t="str">
        <f>IF(PROVEEDORES!D355="","",PROVEEDORES!D355)</f>
        <v/>
      </c>
      <c r="G354" s="159">
        <f>SUMIF('EG-FEB'!$F$18:$F$516,PROVEEDORES!$D355,'EG-FEB'!P$18:P$516)</f>
        <v>0</v>
      </c>
      <c r="H354" s="159">
        <f>SUMIF('EG-FEB'!$F$18:$F$516,PROVEEDORES!$D355,'EG-FEB'!Q$18:Q$516)</f>
        <v>0</v>
      </c>
      <c r="I354" s="159">
        <f>SUMIF('EG-FEB'!$F$18:$F$516,PROVEEDORES!$D355,'EG-FEB'!R$18:R$516)</f>
        <v>0</v>
      </c>
      <c r="J354" s="159">
        <f>SUMIF('EG-FEB'!$F$18:$F$516,PROVEEDORES!$D355,'EG-FEB'!S$18:S$516)</f>
        <v>0</v>
      </c>
      <c r="K354" s="159" t="str">
        <f t="shared" si="10"/>
        <v/>
      </c>
      <c r="L354" s="146" t="str">
        <f>IF(PROVEEDORES!G355="","",PROVEEDORES!G355)</f>
        <v/>
      </c>
    </row>
    <row r="355" spans="3:12" ht="17.45" customHeight="1" x14ac:dyDescent="0.2">
      <c r="C355" s="158">
        <f t="shared" si="11"/>
        <v>349</v>
      </c>
      <c r="D355" s="146" t="str">
        <f>IF(PROVEEDORES!E356="","",PROVEEDORES!E356)</f>
        <v/>
      </c>
      <c r="E355" s="146" t="str">
        <f>IF(PROVEEDORES!F356="","",PROVEEDORES!F356)</f>
        <v/>
      </c>
      <c r="F355" s="146" t="str">
        <f>IF(PROVEEDORES!D356="","",PROVEEDORES!D356)</f>
        <v/>
      </c>
      <c r="G355" s="159">
        <f>SUMIF('EG-FEB'!$F$18:$F$516,PROVEEDORES!$D356,'EG-FEB'!P$18:P$516)</f>
        <v>0</v>
      </c>
      <c r="H355" s="159">
        <f>SUMIF('EG-FEB'!$F$18:$F$516,PROVEEDORES!$D356,'EG-FEB'!Q$18:Q$516)</f>
        <v>0</v>
      </c>
      <c r="I355" s="159">
        <f>SUMIF('EG-FEB'!$F$18:$F$516,PROVEEDORES!$D356,'EG-FEB'!R$18:R$516)</f>
        <v>0</v>
      </c>
      <c r="J355" s="159">
        <f>SUMIF('EG-FEB'!$F$18:$F$516,PROVEEDORES!$D356,'EG-FEB'!S$18:S$516)</f>
        <v>0</v>
      </c>
      <c r="K355" s="159" t="str">
        <f t="shared" si="10"/>
        <v/>
      </c>
      <c r="L355" s="146" t="str">
        <f>IF(PROVEEDORES!G356="","",PROVEEDORES!G356)</f>
        <v/>
      </c>
    </row>
    <row r="356" spans="3:12" ht="17.45" customHeight="1" x14ac:dyDescent="0.2">
      <c r="C356" s="158">
        <f t="shared" si="11"/>
        <v>350</v>
      </c>
      <c r="D356" s="146" t="str">
        <f>IF(PROVEEDORES!E357="","",PROVEEDORES!E357)</f>
        <v/>
      </c>
      <c r="E356" s="146" t="str">
        <f>IF(PROVEEDORES!F357="","",PROVEEDORES!F357)</f>
        <v/>
      </c>
      <c r="F356" s="146" t="str">
        <f>IF(PROVEEDORES!D357="","",PROVEEDORES!D357)</f>
        <v/>
      </c>
      <c r="G356" s="159">
        <f>SUMIF('EG-FEB'!$F$18:$F$516,PROVEEDORES!$D357,'EG-FEB'!P$18:P$516)</f>
        <v>0</v>
      </c>
      <c r="H356" s="159">
        <f>SUMIF('EG-FEB'!$F$18:$F$516,PROVEEDORES!$D357,'EG-FEB'!Q$18:Q$516)</f>
        <v>0</v>
      </c>
      <c r="I356" s="159">
        <f>SUMIF('EG-FEB'!$F$18:$F$516,PROVEEDORES!$D357,'EG-FEB'!R$18:R$516)</f>
        <v>0</v>
      </c>
      <c r="J356" s="159">
        <f>SUMIF('EG-FEB'!$F$18:$F$516,PROVEEDORES!$D357,'EG-FEB'!S$18:S$516)</f>
        <v>0</v>
      </c>
      <c r="K356" s="159" t="str">
        <f t="shared" si="10"/>
        <v/>
      </c>
      <c r="L356" s="146" t="str">
        <f>IF(PROVEEDORES!G357="","",PROVEEDORES!G357)</f>
        <v/>
      </c>
    </row>
    <row r="357" spans="3:12" ht="17.45" customHeight="1" x14ac:dyDescent="0.2">
      <c r="C357" s="158">
        <f t="shared" si="11"/>
        <v>351</v>
      </c>
      <c r="D357" s="146" t="str">
        <f>IF(PROVEEDORES!E358="","",PROVEEDORES!E358)</f>
        <v/>
      </c>
      <c r="E357" s="146" t="str">
        <f>IF(PROVEEDORES!F358="","",PROVEEDORES!F358)</f>
        <v/>
      </c>
      <c r="F357" s="146" t="str">
        <f>IF(PROVEEDORES!D358="","",PROVEEDORES!D358)</f>
        <v/>
      </c>
      <c r="G357" s="159">
        <f>SUMIF('EG-FEB'!$F$18:$F$516,PROVEEDORES!$D358,'EG-FEB'!P$18:P$516)</f>
        <v>0</v>
      </c>
      <c r="H357" s="159">
        <f>SUMIF('EG-FEB'!$F$18:$F$516,PROVEEDORES!$D358,'EG-FEB'!Q$18:Q$516)</f>
        <v>0</v>
      </c>
      <c r="I357" s="159">
        <f>SUMIF('EG-FEB'!$F$18:$F$516,PROVEEDORES!$D358,'EG-FEB'!R$18:R$516)</f>
        <v>0</v>
      </c>
      <c r="J357" s="159">
        <f>SUMIF('EG-FEB'!$F$18:$F$516,PROVEEDORES!$D358,'EG-FEB'!S$18:S$516)</f>
        <v>0</v>
      </c>
      <c r="K357" s="159" t="str">
        <f t="shared" si="10"/>
        <v/>
      </c>
      <c r="L357" s="146" t="str">
        <f>IF(PROVEEDORES!G358="","",PROVEEDORES!G358)</f>
        <v/>
      </c>
    </row>
    <row r="358" spans="3:12" ht="17.45" customHeight="1" x14ac:dyDescent="0.2">
      <c r="C358" s="158">
        <f t="shared" si="11"/>
        <v>352</v>
      </c>
      <c r="D358" s="146" t="str">
        <f>IF(PROVEEDORES!E359="","",PROVEEDORES!E359)</f>
        <v/>
      </c>
      <c r="E358" s="146" t="str">
        <f>IF(PROVEEDORES!F359="","",PROVEEDORES!F359)</f>
        <v/>
      </c>
      <c r="F358" s="146" t="str">
        <f>IF(PROVEEDORES!D359="","",PROVEEDORES!D359)</f>
        <v/>
      </c>
      <c r="G358" s="159">
        <f>SUMIF('EG-FEB'!$F$18:$F$516,PROVEEDORES!$D359,'EG-FEB'!P$18:P$516)</f>
        <v>0</v>
      </c>
      <c r="H358" s="159">
        <f>SUMIF('EG-FEB'!$F$18:$F$516,PROVEEDORES!$D359,'EG-FEB'!Q$18:Q$516)</f>
        <v>0</v>
      </c>
      <c r="I358" s="159">
        <f>SUMIF('EG-FEB'!$F$18:$F$516,PROVEEDORES!$D359,'EG-FEB'!R$18:R$516)</f>
        <v>0</v>
      </c>
      <c r="J358" s="159">
        <f>SUMIF('EG-FEB'!$F$18:$F$516,PROVEEDORES!$D359,'EG-FEB'!S$18:S$516)</f>
        <v>0</v>
      </c>
      <c r="K358" s="159" t="str">
        <f t="shared" si="10"/>
        <v/>
      </c>
      <c r="L358" s="146" t="str">
        <f>IF(PROVEEDORES!G359="","",PROVEEDORES!G359)</f>
        <v/>
      </c>
    </row>
    <row r="359" spans="3:12" ht="17.45" customHeight="1" x14ac:dyDescent="0.2">
      <c r="C359" s="158">
        <f t="shared" si="11"/>
        <v>353</v>
      </c>
      <c r="D359" s="146" t="str">
        <f>IF(PROVEEDORES!E360="","",PROVEEDORES!E360)</f>
        <v/>
      </c>
      <c r="E359" s="146" t="str">
        <f>IF(PROVEEDORES!F360="","",PROVEEDORES!F360)</f>
        <v/>
      </c>
      <c r="F359" s="146" t="str">
        <f>IF(PROVEEDORES!D360="","",PROVEEDORES!D360)</f>
        <v/>
      </c>
      <c r="G359" s="159">
        <f>SUMIF('EG-FEB'!$F$18:$F$516,PROVEEDORES!$D360,'EG-FEB'!P$18:P$516)</f>
        <v>0</v>
      </c>
      <c r="H359" s="159">
        <f>SUMIF('EG-FEB'!$F$18:$F$516,PROVEEDORES!$D360,'EG-FEB'!Q$18:Q$516)</f>
        <v>0</v>
      </c>
      <c r="I359" s="159">
        <f>SUMIF('EG-FEB'!$F$18:$F$516,PROVEEDORES!$D360,'EG-FEB'!R$18:R$516)</f>
        <v>0</v>
      </c>
      <c r="J359" s="159">
        <f>SUMIF('EG-FEB'!$F$18:$F$516,PROVEEDORES!$D360,'EG-FEB'!S$18:S$516)</f>
        <v>0</v>
      </c>
      <c r="K359" s="159" t="str">
        <f t="shared" si="10"/>
        <v/>
      </c>
      <c r="L359" s="146" t="str">
        <f>IF(PROVEEDORES!G360="","",PROVEEDORES!G360)</f>
        <v/>
      </c>
    </row>
    <row r="360" spans="3:12" ht="17.45" customHeight="1" x14ac:dyDescent="0.2">
      <c r="C360" s="158">
        <f t="shared" si="11"/>
        <v>354</v>
      </c>
      <c r="D360" s="146" t="str">
        <f>IF(PROVEEDORES!E361="","",PROVEEDORES!E361)</f>
        <v/>
      </c>
      <c r="E360" s="146" t="str">
        <f>IF(PROVEEDORES!F361="","",PROVEEDORES!F361)</f>
        <v/>
      </c>
      <c r="F360" s="146" t="str">
        <f>IF(PROVEEDORES!D361="","",PROVEEDORES!D361)</f>
        <v/>
      </c>
      <c r="G360" s="159">
        <f>SUMIF('EG-FEB'!$F$18:$F$516,PROVEEDORES!$D361,'EG-FEB'!P$18:P$516)</f>
        <v>0</v>
      </c>
      <c r="H360" s="159">
        <f>SUMIF('EG-FEB'!$F$18:$F$516,PROVEEDORES!$D361,'EG-FEB'!Q$18:Q$516)</f>
        <v>0</v>
      </c>
      <c r="I360" s="159">
        <f>SUMIF('EG-FEB'!$F$18:$F$516,PROVEEDORES!$D361,'EG-FEB'!R$18:R$516)</f>
        <v>0</v>
      </c>
      <c r="J360" s="159">
        <f>SUMIF('EG-FEB'!$F$18:$F$516,PROVEEDORES!$D361,'EG-FEB'!S$18:S$516)</f>
        <v>0</v>
      </c>
      <c r="K360" s="159" t="str">
        <f t="shared" si="10"/>
        <v/>
      </c>
      <c r="L360" s="146" t="str">
        <f>IF(PROVEEDORES!G361="","",PROVEEDORES!G361)</f>
        <v/>
      </c>
    </row>
    <row r="361" spans="3:12" ht="17.45" customHeight="1" x14ac:dyDescent="0.2">
      <c r="C361" s="158">
        <f t="shared" si="11"/>
        <v>355</v>
      </c>
      <c r="D361" s="146" t="str">
        <f>IF(PROVEEDORES!E362="","",PROVEEDORES!E362)</f>
        <v/>
      </c>
      <c r="E361" s="146" t="str">
        <f>IF(PROVEEDORES!F362="","",PROVEEDORES!F362)</f>
        <v/>
      </c>
      <c r="F361" s="146" t="str">
        <f>IF(PROVEEDORES!D362="","",PROVEEDORES!D362)</f>
        <v/>
      </c>
      <c r="G361" s="159">
        <f>SUMIF('EG-FEB'!$F$18:$F$516,PROVEEDORES!$D362,'EG-FEB'!P$18:P$516)</f>
        <v>0</v>
      </c>
      <c r="H361" s="159">
        <f>SUMIF('EG-FEB'!$F$18:$F$516,PROVEEDORES!$D362,'EG-FEB'!Q$18:Q$516)</f>
        <v>0</v>
      </c>
      <c r="I361" s="159">
        <f>SUMIF('EG-FEB'!$F$18:$F$516,PROVEEDORES!$D362,'EG-FEB'!R$18:R$516)</f>
        <v>0</v>
      </c>
      <c r="J361" s="159">
        <f>SUMIF('EG-FEB'!$F$18:$F$516,PROVEEDORES!$D362,'EG-FEB'!S$18:S$516)</f>
        <v>0</v>
      </c>
      <c r="K361" s="159" t="str">
        <f t="shared" si="10"/>
        <v/>
      </c>
      <c r="L361" s="146" t="str">
        <f>IF(PROVEEDORES!G362="","",PROVEEDORES!G362)</f>
        <v/>
      </c>
    </row>
    <row r="362" spans="3:12" ht="17.45" customHeight="1" x14ac:dyDescent="0.2">
      <c r="C362" s="158">
        <f t="shared" si="11"/>
        <v>356</v>
      </c>
      <c r="D362" s="146" t="str">
        <f>IF(PROVEEDORES!E363="","",PROVEEDORES!E363)</f>
        <v/>
      </c>
      <c r="E362" s="146" t="str">
        <f>IF(PROVEEDORES!F363="","",PROVEEDORES!F363)</f>
        <v/>
      </c>
      <c r="F362" s="146" t="str">
        <f>IF(PROVEEDORES!D363="","",PROVEEDORES!D363)</f>
        <v/>
      </c>
      <c r="G362" s="159">
        <f>SUMIF('EG-FEB'!$F$18:$F$516,PROVEEDORES!$D363,'EG-FEB'!P$18:P$516)</f>
        <v>0</v>
      </c>
      <c r="H362" s="159">
        <f>SUMIF('EG-FEB'!$F$18:$F$516,PROVEEDORES!$D363,'EG-FEB'!Q$18:Q$516)</f>
        <v>0</v>
      </c>
      <c r="I362" s="159">
        <f>SUMIF('EG-FEB'!$F$18:$F$516,PROVEEDORES!$D363,'EG-FEB'!R$18:R$516)</f>
        <v>0</v>
      </c>
      <c r="J362" s="159">
        <f>SUMIF('EG-FEB'!$F$18:$F$516,PROVEEDORES!$D363,'EG-FEB'!S$18:S$516)</f>
        <v>0</v>
      </c>
      <c r="K362" s="159" t="str">
        <f t="shared" si="10"/>
        <v/>
      </c>
      <c r="L362" s="146" t="str">
        <f>IF(PROVEEDORES!G363="","",PROVEEDORES!G363)</f>
        <v/>
      </c>
    </row>
    <row r="363" spans="3:12" ht="17.45" customHeight="1" x14ac:dyDescent="0.2">
      <c r="C363" s="158">
        <f t="shared" si="11"/>
        <v>357</v>
      </c>
      <c r="D363" s="146" t="str">
        <f>IF(PROVEEDORES!E364="","",PROVEEDORES!E364)</f>
        <v/>
      </c>
      <c r="E363" s="146" t="str">
        <f>IF(PROVEEDORES!F364="","",PROVEEDORES!F364)</f>
        <v/>
      </c>
      <c r="F363" s="146" t="str">
        <f>IF(PROVEEDORES!D364="","",PROVEEDORES!D364)</f>
        <v/>
      </c>
      <c r="G363" s="159">
        <f>SUMIF('EG-FEB'!$F$18:$F$516,PROVEEDORES!$D364,'EG-FEB'!P$18:P$516)</f>
        <v>0</v>
      </c>
      <c r="H363" s="159">
        <f>SUMIF('EG-FEB'!$F$18:$F$516,PROVEEDORES!$D364,'EG-FEB'!Q$18:Q$516)</f>
        <v>0</v>
      </c>
      <c r="I363" s="159">
        <f>SUMIF('EG-FEB'!$F$18:$F$516,PROVEEDORES!$D364,'EG-FEB'!R$18:R$516)</f>
        <v>0</v>
      </c>
      <c r="J363" s="159">
        <f>SUMIF('EG-FEB'!$F$18:$F$516,PROVEEDORES!$D364,'EG-FEB'!S$18:S$516)</f>
        <v>0</v>
      </c>
      <c r="K363" s="159" t="str">
        <f t="shared" si="10"/>
        <v/>
      </c>
      <c r="L363" s="146" t="str">
        <f>IF(PROVEEDORES!G364="","",PROVEEDORES!G364)</f>
        <v/>
      </c>
    </row>
    <row r="364" spans="3:12" ht="17.45" customHeight="1" x14ac:dyDescent="0.2">
      <c r="C364" s="158">
        <f t="shared" si="11"/>
        <v>358</v>
      </c>
      <c r="D364" s="146" t="str">
        <f>IF(PROVEEDORES!E365="","",PROVEEDORES!E365)</f>
        <v/>
      </c>
      <c r="E364" s="146" t="str">
        <f>IF(PROVEEDORES!F365="","",PROVEEDORES!F365)</f>
        <v/>
      </c>
      <c r="F364" s="146" t="str">
        <f>IF(PROVEEDORES!D365="","",PROVEEDORES!D365)</f>
        <v/>
      </c>
      <c r="G364" s="159">
        <f>SUMIF('EG-FEB'!$F$18:$F$516,PROVEEDORES!$D365,'EG-FEB'!P$18:P$516)</f>
        <v>0</v>
      </c>
      <c r="H364" s="159">
        <f>SUMIF('EG-FEB'!$F$18:$F$516,PROVEEDORES!$D365,'EG-FEB'!Q$18:Q$516)</f>
        <v>0</v>
      </c>
      <c r="I364" s="159">
        <f>SUMIF('EG-FEB'!$F$18:$F$516,PROVEEDORES!$D365,'EG-FEB'!R$18:R$516)</f>
        <v>0</v>
      </c>
      <c r="J364" s="159">
        <f>SUMIF('EG-FEB'!$F$18:$F$516,PROVEEDORES!$D365,'EG-FEB'!S$18:S$516)</f>
        <v>0</v>
      </c>
      <c r="K364" s="159" t="str">
        <f t="shared" si="10"/>
        <v/>
      </c>
      <c r="L364" s="146" t="str">
        <f>IF(PROVEEDORES!G365="","",PROVEEDORES!G365)</f>
        <v/>
      </c>
    </row>
    <row r="365" spans="3:12" ht="17.45" customHeight="1" x14ac:dyDescent="0.2">
      <c r="C365" s="158">
        <f t="shared" si="11"/>
        <v>359</v>
      </c>
      <c r="D365" s="146" t="str">
        <f>IF(PROVEEDORES!E366="","",PROVEEDORES!E366)</f>
        <v/>
      </c>
      <c r="E365" s="146" t="str">
        <f>IF(PROVEEDORES!F366="","",PROVEEDORES!F366)</f>
        <v/>
      </c>
      <c r="F365" s="146" t="str">
        <f>IF(PROVEEDORES!D366="","",PROVEEDORES!D366)</f>
        <v/>
      </c>
      <c r="G365" s="159">
        <f>SUMIF('EG-FEB'!$F$18:$F$516,PROVEEDORES!$D366,'EG-FEB'!P$18:P$516)</f>
        <v>0</v>
      </c>
      <c r="H365" s="159">
        <f>SUMIF('EG-FEB'!$F$18:$F$516,PROVEEDORES!$D366,'EG-FEB'!Q$18:Q$516)</f>
        <v>0</v>
      </c>
      <c r="I365" s="159">
        <f>SUMIF('EG-FEB'!$F$18:$F$516,PROVEEDORES!$D366,'EG-FEB'!R$18:R$516)</f>
        <v>0</v>
      </c>
      <c r="J365" s="159">
        <f>SUMIF('EG-FEB'!$F$18:$F$516,PROVEEDORES!$D366,'EG-FEB'!S$18:S$516)</f>
        <v>0</v>
      </c>
      <c r="K365" s="159" t="str">
        <f t="shared" si="10"/>
        <v/>
      </c>
      <c r="L365" s="146" t="str">
        <f>IF(PROVEEDORES!G366="","",PROVEEDORES!G366)</f>
        <v/>
      </c>
    </row>
    <row r="366" spans="3:12" ht="17.45" customHeight="1" x14ac:dyDescent="0.2">
      <c r="C366" s="158">
        <f t="shared" si="11"/>
        <v>360</v>
      </c>
      <c r="D366" s="146" t="str">
        <f>IF(PROVEEDORES!E367="","",PROVEEDORES!E367)</f>
        <v/>
      </c>
      <c r="E366" s="146" t="str">
        <f>IF(PROVEEDORES!F367="","",PROVEEDORES!F367)</f>
        <v/>
      </c>
      <c r="F366" s="146" t="str">
        <f>IF(PROVEEDORES!D367="","",PROVEEDORES!D367)</f>
        <v/>
      </c>
      <c r="G366" s="159">
        <f>SUMIF('EG-FEB'!$F$18:$F$516,PROVEEDORES!$D367,'EG-FEB'!P$18:P$516)</f>
        <v>0</v>
      </c>
      <c r="H366" s="159">
        <f>SUMIF('EG-FEB'!$F$18:$F$516,PROVEEDORES!$D367,'EG-FEB'!Q$18:Q$516)</f>
        <v>0</v>
      </c>
      <c r="I366" s="159">
        <f>SUMIF('EG-FEB'!$F$18:$F$516,PROVEEDORES!$D367,'EG-FEB'!R$18:R$516)</f>
        <v>0</v>
      </c>
      <c r="J366" s="159">
        <f>SUMIF('EG-FEB'!$F$18:$F$516,PROVEEDORES!$D367,'EG-FEB'!S$18:S$516)</f>
        <v>0</v>
      </c>
      <c r="K366" s="159" t="str">
        <f t="shared" si="10"/>
        <v/>
      </c>
      <c r="L366" s="146" t="str">
        <f>IF(PROVEEDORES!G367="","",PROVEEDORES!G367)</f>
        <v/>
      </c>
    </row>
    <row r="367" spans="3:12" ht="17.45" customHeight="1" x14ac:dyDescent="0.2">
      <c r="C367" s="158">
        <f t="shared" si="11"/>
        <v>361</v>
      </c>
      <c r="D367" s="146" t="str">
        <f>IF(PROVEEDORES!E368="","",PROVEEDORES!E368)</f>
        <v/>
      </c>
      <c r="E367" s="146" t="str">
        <f>IF(PROVEEDORES!F368="","",PROVEEDORES!F368)</f>
        <v/>
      </c>
      <c r="F367" s="146" t="str">
        <f>IF(PROVEEDORES!D368="","",PROVEEDORES!D368)</f>
        <v/>
      </c>
      <c r="G367" s="159">
        <f>SUMIF('EG-FEB'!$F$18:$F$516,PROVEEDORES!$D368,'EG-FEB'!P$18:P$516)</f>
        <v>0</v>
      </c>
      <c r="H367" s="159">
        <f>SUMIF('EG-FEB'!$F$18:$F$516,PROVEEDORES!$D368,'EG-FEB'!Q$18:Q$516)</f>
        <v>0</v>
      </c>
      <c r="I367" s="159">
        <f>SUMIF('EG-FEB'!$F$18:$F$516,PROVEEDORES!$D368,'EG-FEB'!R$18:R$516)</f>
        <v>0</v>
      </c>
      <c r="J367" s="159">
        <f>SUMIF('EG-FEB'!$F$18:$F$516,PROVEEDORES!$D368,'EG-FEB'!S$18:S$516)</f>
        <v>0</v>
      </c>
      <c r="K367" s="159" t="str">
        <f t="shared" si="10"/>
        <v/>
      </c>
      <c r="L367" s="146" t="str">
        <f>IF(PROVEEDORES!G368="","",PROVEEDORES!G368)</f>
        <v/>
      </c>
    </row>
    <row r="368" spans="3:12" ht="17.45" customHeight="1" x14ac:dyDescent="0.2">
      <c r="C368" s="158">
        <f t="shared" si="11"/>
        <v>362</v>
      </c>
      <c r="D368" s="146" t="str">
        <f>IF(PROVEEDORES!E369="","",PROVEEDORES!E369)</f>
        <v/>
      </c>
      <c r="E368" s="146" t="str">
        <f>IF(PROVEEDORES!F369="","",PROVEEDORES!F369)</f>
        <v/>
      </c>
      <c r="F368" s="146" t="str">
        <f>IF(PROVEEDORES!D369="","",PROVEEDORES!D369)</f>
        <v/>
      </c>
      <c r="G368" s="159">
        <f>SUMIF('EG-FEB'!$F$18:$F$516,PROVEEDORES!$D369,'EG-FEB'!P$18:P$516)</f>
        <v>0</v>
      </c>
      <c r="H368" s="159">
        <f>SUMIF('EG-FEB'!$F$18:$F$516,PROVEEDORES!$D369,'EG-FEB'!Q$18:Q$516)</f>
        <v>0</v>
      </c>
      <c r="I368" s="159">
        <f>SUMIF('EG-FEB'!$F$18:$F$516,PROVEEDORES!$D369,'EG-FEB'!R$18:R$516)</f>
        <v>0</v>
      </c>
      <c r="J368" s="159">
        <f>SUMIF('EG-FEB'!$F$18:$F$516,PROVEEDORES!$D369,'EG-FEB'!S$18:S$516)</f>
        <v>0</v>
      </c>
      <c r="K368" s="159" t="str">
        <f t="shared" si="10"/>
        <v/>
      </c>
      <c r="L368" s="146" t="str">
        <f>IF(PROVEEDORES!G369="","",PROVEEDORES!G369)</f>
        <v/>
      </c>
    </row>
    <row r="369" spans="3:12" ht="17.45" customHeight="1" x14ac:dyDescent="0.2">
      <c r="C369" s="158">
        <f t="shared" si="11"/>
        <v>363</v>
      </c>
      <c r="D369" s="146" t="str">
        <f>IF(PROVEEDORES!E370="","",PROVEEDORES!E370)</f>
        <v/>
      </c>
      <c r="E369" s="146" t="str">
        <f>IF(PROVEEDORES!F370="","",PROVEEDORES!F370)</f>
        <v/>
      </c>
      <c r="F369" s="146" t="str">
        <f>IF(PROVEEDORES!D370="","",PROVEEDORES!D370)</f>
        <v/>
      </c>
      <c r="G369" s="159">
        <f>SUMIF('EG-FEB'!$F$18:$F$516,PROVEEDORES!$D370,'EG-FEB'!P$18:P$516)</f>
        <v>0</v>
      </c>
      <c r="H369" s="159">
        <f>SUMIF('EG-FEB'!$F$18:$F$516,PROVEEDORES!$D370,'EG-FEB'!Q$18:Q$516)</f>
        <v>0</v>
      </c>
      <c r="I369" s="159">
        <f>SUMIF('EG-FEB'!$F$18:$F$516,PROVEEDORES!$D370,'EG-FEB'!R$18:R$516)</f>
        <v>0</v>
      </c>
      <c r="J369" s="159">
        <f>SUMIF('EG-FEB'!$F$18:$F$516,PROVEEDORES!$D370,'EG-FEB'!S$18:S$516)</f>
        <v>0</v>
      </c>
      <c r="K369" s="159" t="str">
        <f t="shared" si="10"/>
        <v/>
      </c>
      <c r="L369" s="146" t="str">
        <f>IF(PROVEEDORES!G370="","",PROVEEDORES!G370)</f>
        <v/>
      </c>
    </row>
    <row r="370" spans="3:12" ht="17.45" customHeight="1" x14ac:dyDescent="0.2">
      <c r="C370" s="158">
        <f t="shared" si="11"/>
        <v>364</v>
      </c>
      <c r="D370" s="146" t="str">
        <f>IF(PROVEEDORES!E371="","",PROVEEDORES!E371)</f>
        <v/>
      </c>
      <c r="E370" s="146" t="str">
        <f>IF(PROVEEDORES!F371="","",PROVEEDORES!F371)</f>
        <v/>
      </c>
      <c r="F370" s="146" t="str">
        <f>IF(PROVEEDORES!D371="","",PROVEEDORES!D371)</f>
        <v/>
      </c>
      <c r="G370" s="159">
        <f>SUMIF('EG-FEB'!$F$18:$F$516,PROVEEDORES!$D371,'EG-FEB'!P$18:P$516)</f>
        <v>0</v>
      </c>
      <c r="H370" s="159">
        <f>SUMIF('EG-FEB'!$F$18:$F$516,PROVEEDORES!$D371,'EG-FEB'!Q$18:Q$516)</f>
        <v>0</v>
      </c>
      <c r="I370" s="159">
        <f>SUMIF('EG-FEB'!$F$18:$F$516,PROVEEDORES!$D371,'EG-FEB'!R$18:R$516)</f>
        <v>0</v>
      </c>
      <c r="J370" s="159">
        <f>SUMIF('EG-FEB'!$F$18:$F$516,PROVEEDORES!$D371,'EG-FEB'!S$18:S$516)</f>
        <v>0</v>
      </c>
      <c r="K370" s="159" t="str">
        <f t="shared" si="10"/>
        <v/>
      </c>
      <c r="L370" s="146" t="str">
        <f>IF(PROVEEDORES!G371="","",PROVEEDORES!G371)</f>
        <v/>
      </c>
    </row>
    <row r="371" spans="3:12" ht="17.45" customHeight="1" x14ac:dyDescent="0.2">
      <c r="C371" s="158">
        <f t="shared" si="11"/>
        <v>365</v>
      </c>
      <c r="D371" s="146" t="str">
        <f>IF(PROVEEDORES!E372="","",PROVEEDORES!E372)</f>
        <v/>
      </c>
      <c r="E371" s="146" t="str">
        <f>IF(PROVEEDORES!F372="","",PROVEEDORES!F372)</f>
        <v/>
      </c>
      <c r="F371" s="146" t="str">
        <f>IF(PROVEEDORES!D372="","",PROVEEDORES!D372)</f>
        <v/>
      </c>
      <c r="G371" s="159">
        <f>SUMIF('EG-FEB'!$F$18:$F$516,PROVEEDORES!$D372,'EG-FEB'!P$18:P$516)</f>
        <v>0</v>
      </c>
      <c r="H371" s="159">
        <f>SUMIF('EG-FEB'!$F$18:$F$516,PROVEEDORES!$D372,'EG-FEB'!Q$18:Q$516)</f>
        <v>0</v>
      </c>
      <c r="I371" s="159">
        <f>SUMIF('EG-FEB'!$F$18:$F$516,PROVEEDORES!$D372,'EG-FEB'!R$18:R$516)</f>
        <v>0</v>
      </c>
      <c r="J371" s="159">
        <f>SUMIF('EG-FEB'!$F$18:$F$516,PROVEEDORES!$D372,'EG-FEB'!S$18:S$516)</f>
        <v>0</v>
      </c>
      <c r="K371" s="159" t="str">
        <f t="shared" si="10"/>
        <v/>
      </c>
      <c r="L371" s="146" t="str">
        <f>IF(PROVEEDORES!G372="","",PROVEEDORES!G372)</f>
        <v/>
      </c>
    </row>
    <row r="372" spans="3:12" ht="17.45" customHeight="1" x14ac:dyDescent="0.2">
      <c r="C372" s="158">
        <f t="shared" si="11"/>
        <v>366</v>
      </c>
      <c r="D372" s="146" t="str">
        <f>IF(PROVEEDORES!E373="","",PROVEEDORES!E373)</f>
        <v/>
      </c>
      <c r="E372" s="146" t="str">
        <f>IF(PROVEEDORES!F373="","",PROVEEDORES!F373)</f>
        <v/>
      </c>
      <c r="F372" s="146" t="str">
        <f>IF(PROVEEDORES!D373="","",PROVEEDORES!D373)</f>
        <v/>
      </c>
      <c r="G372" s="159">
        <f>SUMIF('EG-FEB'!$F$18:$F$516,PROVEEDORES!$D373,'EG-FEB'!P$18:P$516)</f>
        <v>0</v>
      </c>
      <c r="H372" s="159">
        <f>SUMIF('EG-FEB'!$F$18:$F$516,PROVEEDORES!$D373,'EG-FEB'!Q$18:Q$516)</f>
        <v>0</v>
      </c>
      <c r="I372" s="159">
        <f>SUMIF('EG-FEB'!$F$18:$F$516,PROVEEDORES!$D373,'EG-FEB'!R$18:R$516)</f>
        <v>0</v>
      </c>
      <c r="J372" s="159">
        <f>SUMIF('EG-FEB'!$F$18:$F$516,PROVEEDORES!$D373,'EG-FEB'!S$18:S$516)</f>
        <v>0</v>
      </c>
      <c r="K372" s="159" t="str">
        <f t="shared" si="10"/>
        <v/>
      </c>
      <c r="L372" s="146" t="str">
        <f>IF(PROVEEDORES!G373="","",PROVEEDORES!G373)</f>
        <v/>
      </c>
    </row>
    <row r="373" spans="3:12" ht="17.45" customHeight="1" x14ac:dyDescent="0.2">
      <c r="C373" s="158">
        <f t="shared" si="11"/>
        <v>367</v>
      </c>
      <c r="D373" s="146" t="str">
        <f>IF(PROVEEDORES!E374="","",PROVEEDORES!E374)</f>
        <v/>
      </c>
      <c r="E373" s="146" t="str">
        <f>IF(PROVEEDORES!F374="","",PROVEEDORES!F374)</f>
        <v/>
      </c>
      <c r="F373" s="146" t="str">
        <f>IF(PROVEEDORES!D374="","",PROVEEDORES!D374)</f>
        <v/>
      </c>
      <c r="G373" s="159">
        <f>SUMIF('EG-FEB'!$F$18:$F$516,PROVEEDORES!$D374,'EG-FEB'!P$18:P$516)</f>
        <v>0</v>
      </c>
      <c r="H373" s="159">
        <f>SUMIF('EG-FEB'!$F$18:$F$516,PROVEEDORES!$D374,'EG-FEB'!Q$18:Q$516)</f>
        <v>0</v>
      </c>
      <c r="I373" s="159">
        <f>SUMIF('EG-FEB'!$F$18:$F$516,PROVEEDORES!$D374,'EG-FEB'!R$18:R$516)</f>
        <v>0</v>
      </c>
      <c r="J373" s="159">
        <f>SUMIF('EG-FEB'!$F$18:$F$516,PROVEEDORES!$D374,'EG-FEB'!S$18:S$516)</f>
        <v>0</v>
      </c>
      <c r="K373" s="159" t="str">
        <f t="shared" si="10"/>
        <v/>
      </c>
      <c r="L373" s="146" t="str">
        <f>IF(PROVEEDORES!G374="","",PROVEEDORES!G374)</f>
        <v/>
      </c>
    </row>
    <row r="374" spans="3:12" ht="17.45" customHeight="1" x14ac:dyDescent="0.2">
      <c r="C374" s="158">
        <f t="shared" si="11"/>
        <v>368</v>
      </c>
      <c r="D374" s="146" t="str">
        <f>IF(PROVEEDORES!E375="","",PROVEEDORES!E375)</f>
        <v/>
      </c>
      <c r="E374" s="146" t="str">
        <f>IF(PROVEEDORES!F375="","",PROVEEDORES!F375)</f>
        <v/>
      </c>
      <c r="F374" s="146" t="str">
        <f>IF(PROVEEDORES!D375="","",PROVEEDORES!D375)</f>
        <v/>
      </c>
      <c r="G374" s="159">
        <f>SUMIF('EG-FEB'!$F$18:$F$516,PROVEEDORES!$D375,'EG-FEB'!P$18:P$516)</f>
        <v>0</v>
      </c>
      <c r="H374" s="159">
        <f>SUMIF('EG-FEB'!$F$18:$F$516,PROVEEDORES!$D375,'EG-FEB'!Q$18:Q$516)</f>
        <v>0</v>
      </c>
      <c r="I374" s="159">
        <f>SUMIF('EG-FEB'!$F$18:$F$516,PROVEEDORES!$D375,'EG-FEB'!R$18:R$516)</f>
        <v>0</v>
      </c>
      <c r="J374" s="159">
        <f>SUMIF('EG-FEB'!$F$18:$F$516,PROVEEDORES!$D375,'EG-FEB'!S$18:S$516)</f>
        <v>0</v>
      </c>
      <c r="K374" s="159" t="str">
        <f t="shared" si="10"/>
        <v/>
      </c>
      <c r="L374" s="146" t="str">
        <f>IF(PROVEEDORES!G375="","",PROVEEDORES!G375)</f>
        <v/>
      </c>
    </row>
    <row r="375" spans="3:12" ht="17.45" customHeight="1" x14ac:dyDescent="0.2">
      <c r="C375" s="158">
        <f t="shared" si="11"/>
        <v>369</v>
      </c>
      <c r="D375" s="146" t="str">
        <f>IF(PROVEEDORES!E376="","",PROVEEDORES!E376)</f>
        <v/>
      </c>
      <c r="E375" s="146" t="str">
        <f>IF(PROVEEDORES!F376="","",PROVEEDORES!F376)</f>
        <v/>
      </c>
      <c r="F375" s="146" t="str">
        <f>IF(PROVEEDORES!D376="","",PROVEEDORES!D376)</f>
        <v/>
      </c>
      <c r="G375" s="159">
        <f>SUMIF('EG-FEB'!$F$18:$F$516,PROVEEDORES!$D376,'EG-FEB'!P$18:P$516)</f>
        <v>0</v>
      </c>
      <c r="H375" s="159">
        <f>SUMIF('EG-FEB'!$F$18:$F$516,PROVEEDORES!$D376,'EG-FEB'!Q$18:Q$516)</f>
        <v>0</v>
      </c>
      <c r="I375" s="159">
        <f>SUMIF('EG-FEB'!$F$18:$F$516,PROVEEDORES!$D376,'EG-FEB'!R$18:R$516)</f>
        <v>0</v>
      </c>
      <c r="J375" s="159">
        <f>SUMIF('EG-FEB'!$F$18:$F$516,PROVEEDORES!$D376,'EG-FEB'!S$18:S$516)</f>
        <v>0</v>
      </c>
      <c r="K375" s="159" t="str">
        <f t="shared" si="10"/>
        <v/>
      </c>
      <c r="L375" s="146" t="str">
        <f>IF(PROVEEDORES!G376="","",PROVEEDORES!G376)</f>
        <v/>
      </c>
    </row>
    <row r="376" spans="3:12" ht="17.45" customHeight="1" x14ac:dyDescent="0.2">
      <c r="C376" s="158">
        <f t="shared" si="11"/>
        <v>370</v>
      </c>
      <c r="D376" s="146" t="str">
        <f>IF(PROVEEDORES!E377="","",PROVEEDORES!E377)</f>
        <v/>
      </c>
      <c r="E376" s="146" t="str">
        <f>IF(PROVEEDORES!F377="","",PROVEEDORES!F377)</f>
        <v/>
      </c>
      <c r="F376" s="146" t="str">
        <f>IF(PROVEEDORES!D377="","",PROVEEDORES!D377)</f>
        <v/>
      </c>
      <c r="G376" s="159">
        <f>SUMIF('EG-FEB'!$F$18:$F$516,PROVEEDORES!$D377,'EG-FEB'!P$18:P$516)</f>
        <v>0</v>
      </c>
      <c r="H376" s="159">
        <f>SUMIF('EG-FEB'!$F$18:$F$516,PROVEEDORES!$D377,'EG-FEB'!Q$18:Q$516)</f>
        <v>0</v>
      </c>
      <c r="I376" s="159">
        <f>SUMIF('EG-FEB'!$F$18:$F$516,PROVEEDORES!$D377,'EG-FEB'!R$18:R$516)</f>
        <v>0</v>
      </c>
      <c r="J376" s="159">
        <f>SUMIF('EG-FEB'!$F$18:$F$516,PROVEEDORES!$D377,'EG-FEB'!S$18:S$516)</f>
        <v>0</v>
      </c>
      <c r="K376" s="159" t="str">
        <f t="shared" si="10"/>
        <v/>
      </c>
      <c r="L376" s="146" t="str">
        <f>IF(PROVEEDORES!G377="","",PROVEEDORES!G377)</f>
        <v/>
      </c>
    </row>
    <row r="377" spans="3:12" ht="17.45" customHeight="1" x14ac:dyDescent="0.2">
      <c r="C377" s="158">
        <f t="shared" si="11"/>
        <v>371</v>
      </c>
      <c r="D377" s="146" t="str">
        <f>IF(PROVEEDORES!E378="","",PROVEEDORES!E378)</f>
        <v/>
      </c>
      <c r="E377" s="146" t="str">
        <f>IF(PROVEEDORES!F378="","",PROVEEDORES!F378)</f>
        <v/>
      </c>
      <c r="F377" s="146" t="str">
        <f>IF(PROVEEDORES!D378="","",PROVEEDORES!D378)</f>
        <v/>
      </c>
      <c r="G377" s="159">
        <f>SUMIF('EG-FEB'!$F$18:$F$516,PROVEEDORES!$D378,'EG-FEB'!P$18:P$516)</f>
        <v>0</v>
      </c>
      <c r="H377" s="159">
        <f>SUMIF('EG-FEB'!$F$18:$F$516,PROVEEDORES!$D378,'EG-FEB'!Q$18:Q$516)</f>
        <v>0</v>
      </c>
      <c r="I377" s="159">
        <f>SUMIF('EG-FEB'!$F$18:$F$516,PROVEEDORES!$D378,'EG-FEB'!R$18:R$516)</f>
        <v>0</v>
      </c>
      <c r="J377" s="159">
        <f>SUMIF('EG-FEB'!$F$18:$F$516,PROVEEDORES!$D378,'EG-FEB'!S$18:S$516)</f>
        <v>0</v>
      </c>
      <c r="K377" s="159" t="str">
        <f t="shared" si="10"/>
        <v/>
      </c>
      <c r="L377" s="146" t="str">
        <f>IF(PROVEEDORES!G378="","",PROVEEDORES!G378)</f>
        <v/>
      </c>
    </row>
    <row r="378" spans="3:12" ht="17.45" customHeight="1" x14ac:dyDescent="0.2">
      <c r="C378" s="158">
        <f t="shared" si="11"/>
        <v>372</v>
      </c>
      <c r="D378" s="146" t="str">
        <f>IF(PROVEEDORES!E379="","",PROVEEDORES!E379)</f>
        <v/>
      </c>
      <c r="E378" s="146" t="str">
        <f>IF(PROVEEDORES!F379="","",PROVEEDORES!F379)</f>
        <v/>
      </c>
      <c r="F378" s="146" t="str">
        <f>IF(PROVEEDORES!D379="","",PROVEEDORES!D379)</f>
        <v/>
      </c>
      <c r="G378" s="159">
        <f>SUMIF('EG-FEB'!$F$18:$F$516,PROVEEDORES!$D379,'EG-FEB'!P$18:P$516)</f>
        <v>0</v>
      </c>
      <c r="H378" s="159">
        <f>SUMIF('EG-FEB'!$F$18:$F$516,PROVEEDORES!$D379,'EG-FEB'!Q$18:Q$516)</f>
        <v>0</v>
      </c>
      <c r="I378" s="159">
        <f>SUMIF('EG-FEB'!$F$18:$F$516,PROVEEDORES!$D379,'EG-FEB'!R$18:R$516)</f>
        <v>0</v>
      </c>
      <c r="J378" s="159">
        <f>SUMIF('EG-FEB'!$F$18:$F$516,PROVEEDORES!$D379,'EG-FEB'!S$18:S$516)</f>
        <v>0</v>
      </c>
      <c r="K378" s="159" t="str">
        <f t="shared" si="10"/>
        <v/>
      </c>
      <c r="L378" s="146" t="str">
        <f>IF(PROVEEDORES!G379="","",PROVEEDORES!G379)</f>
        <v/>
      </c>
    </row>
    <row r="379" spans="3:12" ht="17.45" customHeight="1" x14ac:dyDescent="0.2">
      <c r="C379" s="158">
        <f t="shared" si="11"/>
        <v>373</v>
      </c>
      <c r="D379" s="146" t="str">
        <f>IF(PROVEEDORES!E380="","",PROVEEDORES!E380)</f>
        <v/>
      </c>
      <c r="E379" s="146" t="str">
        <f>IF(PROVEEDORES!F380="","",PROVEEDORES!F380)</f>
        <v/>
      </c>
      <c r="F379" s="146" t="str">
        <f>IF(PROVEEDORES!D380="","",PROVEEDORES!D380)</f>
        <v/>
      </c>
      <c r="G379" s="159">
        <f>SUMIF('EG-FEB'!$F$18:$F$516,PROVEEDORES!$D380,'EG-FEB'!P$18:P$516)</f>
        <v>0</v>
      </c>
      <c r="H379" s="159">
        <f>SUMIF('EG-FEB'!$F$18:$F$516,PROVEEDORES!$D380,'EG-FEB'!Q$18:Q$516)</f>
        <v>0</v>
      </c>
      <c r="I379" s="159">
        <f>SUMIF('EG-FEB'!$F$18:$F$516,PROVEEDORES!$D380,'EG-FEB'!R$18:R$516)</f>
        <v>0</v>
      </c>
      <c r="J379" s="159">
        <f>SUMIF('EG-FEB'!$F$18:$F$516,PROVEEDORES!$D380,'EG-FEB'!S$18:S$516)</f>
        <v>0</v>
      </c>
      <c r="K379" s="159" t="str">
        <f t="shared" si="10"/>
        <v/>
      </c>
      <c r="L379" s="146" t="str">
        <f>IF(PROVEEDORES!G380="","",PROVEEDORES!G380)</f>
        <v/>
      </c>
    </row>
    <row r="380" spans="3:12" ht="17.45" customHeight="1" x14ac:dyDescent="0.2">
      <c r="C380" s="158">
        <f t="shared" si="11"/>
        <v>374</v>
      </c>
      <c r="D380" s="146" t="str">
        <f>IF(PROVEEDORES!E381="","",PROVEEDORES!E381)</f>
        <v/>
      </c>
      <c r="E380" s="146" t="str">
        <f>IF(PROVEEDORES!F381="","",PROVEEDORES!F381)</f>
        <v/>
      </c>
      <c r="F380" s="146" t="str">
        <f>IF(PROVEEDORES!D381="","",PROVEEDORES!D381)</f>
        <v/>
      </c>
      <c r="G380" s="159">
        <f>SUMIF('EG-FEB'!$F$18:$F$516,PROVEEDORES!$D381,'EG-FEB'!P$18:P$516)</f>
        <v>0</v>
      </c>
      <c r="H380" s="159">
        <f>SUMIF('EG-FEB'!$F$18:$F$516,PROVEEDORES!$D381,'EG-FEB'!Q$18:Q$516)</f>
        <v>0</v>
      </c>
      <c r="I380" s="159">
        <f>SUMIF('EG-FEB'!$F$18:$F$516,PROVEEDORES!$D381,'EG-FEB'!R$18:R$516)</f>
        <v>0</v>
      </c>
      <c r="J380" s="159">
        <f>SUMIF('EG-FEB'!$F$18:$F$516,PROVEEDORES!$D381,'EG-FEB'!S$18:S$516)</f>
        <v>0</v>
      </c>
      <c r="K380" s="159" t="str">
        <f t="shared" si="10"/>
        <v/>
      </c>
      <c r="L380" s="146" t="str">
        <f>IF(PROVEEDORES!G381="","",PROVEEDORES!G381)</f>
        <v/>
      </c>
    </row>
    <row r="381" spans="3:12" ht="17.45" customHeight="1" x14ac:dyDescent="0.2">
      <c r="C381" s="158">
        <f t="shared" si="11"/>
        <v>375</v>
      </c>
      <c r="D381" s="146" t="str">
        <f>IF(PROVEEDORES!E382="","",PROVEEDORES!E382)</f>
        <v/>
      </c>
      <c r="E381" s="146" t="str">
        <f>IF(PROVEEDORES!F382="","",PROVEEDORES!F382)</f>
        <v/>
      </c>
      <c r="F381" s="146" t="str">
        <f>IF(PROVEEDORES!D382="","",PROVEEDORES!D382)</f>
        <v/>
      </c>
      <c r="G381" s="159">
        <f>SUMIF('EG-FEB'!$F$18:$F$516,PROVEEDORES!$D382,'EG-FEB'!P$18:P$516)</f>
        <v>0</v>
      </c>
      <c r="H381" s="159">
        <f>SUMIF('EG-FEB'!$F$18:$F$516,PROVEEDORES!$D382,'EG-FEB'!Q$18:Q$516)</f>
        <v>0</v>
      </c>
      <c r="I381" s="159">
        <f>SUMIF('EG-FEB'!$F$18:$F$516,PROVEEDORES!$D382,'EG-FEB'!R$18:R$516)</f>
        <v>0</v>
      </c>
      <c r="J381" s="159">
        <f>SUMIF('EG-FEB'!$F$18:$F$516,PROVEEDORES!$D382,'EG-FEB'!S$18:S$516)</f>
        <v>0</v>
      </c>
      <c r="K381" s="159" t="str">
        <f t="shared" si="10"/>
        <v/>
      </c>
      <c r="L381" s="146" t="str">
        <f>IF(PROVEEDORES!G382="","",PROVEEDORES!G382)</f>
        <v/>
      </c>
    </row>
    <row r="382" spans="3:12" ht="17.45" customHeight="1" x14ac:dyDescent="0.2">
      <c r="C382" s="158">
        <f t="shared" si="11"/>
        <v>376</v>
      </c>
      <c r="D382" s="146" t="str">
        <f>IF(PROVEEDORES!E383="","",PROVEEDORES!E383)</f>
        <v/>
      </c>
      <c r="E382" s="146" t="str">
        <f>IF(PROVEEDORES!F383="","",PROVEEDORES!F383)</f>
        <v/>
      </c>
      <c r="F382" s="146" t="str">
        <f>IF(PROVEEDORES!D383="","",PROVEEDORES!D383)</f>
        <v/>
      </c>
      <c r="G382" s="159">
        <f>SUMIF('EG-FEB'!$F$18:$F$516,PROVEEDORES!$D383,'EG-FEB'!P$18:P$516)</f>
        <v>0</v>
      </c>
      <c r="H382" s="159">
        <f>SUMIF('EG-FEB'!$F$18:$F$516,PROVEEDORES!$D383,'EG-FEB'!Q$18:Q$516)</f>
        <v>0</v>
      </c>
      <c r="I382" s="159">
        <f>SUMIF('EG-FEB'!$F$18:$F$516,PROVEEDORES!$D383,'EG-FEB'!R$18:R$516)</f>
        <v>0</v>
      </c>
      <c r="J382" s="159">
        <f>SUMIF('EG-FEB'!$F$18:$F$516,PROVEEDORES!$D383,'EG-FEB'!S$18:S$516)</f>
        <v>0</v>
      </c>
      <c r="K382" s="159" t="str">
        <f t="shared" si="10"/>
        <v/>
      </c>
      <c r="L382" s="146" t="str">
        <f>IF(PROVEEDORES!G383="","",PROVEEDORES!G383)</f>
        <v/>
      </c>
    </row>
    <row r="383" spans="3:12" ht="17.45" customHeight="1" x14ac:dyDescent="0.2">
      <c r="C383" s="158">
        <f t="shared" si="11"/>
        <v>377</v>
      </c>
      <c r="D383" s="146" t="str">
        <f>IF(PROVEEDORES!E384="","",PROVEEDORES!E384)</f>
        <v/>
      </c>
      <c r="E383" s="146" t="str">
        <f>IF(PROVEEDORES!F384="","",PROVEEDORES!F384)</f>
        <v/>
      </c>
      <c r="F383" s="146" t="str">
        <f>IF(PROVEEDORES!D384="","",PROVEEDORES!D384)</f>
        <v/>
      </c>
      <c r="G383" s="159">
        <f>SUMIF('EG-FEB'!$F$18:$F$516,PROVEEDORES!$D384,'EG-FEB'!P$18:P$516)</f>
        <v>0</v>
      </c>
      <c r="H383" s="159">
        <f>SUMIF('EG-FEB'!$F$18:$F$516,PROVEEDORES!$D384,'EG-FEB'!Q$18:Q$516)</f>
        <v>0</v>
      </c>
      <c r="I383" s="159">
        <f>SUMIF('EG-FEB'!$F$18:$F$516,PROVEEDORES!$D384,'EG-FEB'!R$18:R$516)</f>
        <v>0</v>
      </c>
      <c r="J383" s="159">
        <f>SUMIF('EG-FEB'!$F$18:$F$516,PROVEEDORES!$D384,'EG-FEB'!S$18:S$516)</f>
        <v>0</v>
      </c>
      <c r="K383" s="159" t="str">
        <f t="shared" si="10"/>
        <v/>
      </c>
      <c r="L383" s="146" t="str">
        <f>IF(PROVEEDORES!G384="","",PROVEEDORES!G384)</f>
        <v/>
      </c>
    </row>
    <row r="384" spans="3:12" ht="17.45" customHeight="1" x14ac:dyDescent="0.2">
      <c r="C384" s="158">
        <f t="shared" si="11"/>
        <v>378</v>
      </c>
      <c r="D384" s="146" t="str">
        <f>IF(PROVEEDORES!E385="","",PROVEEDORES!E385)</f>
        <v/>
      </c>
      <c r="E384" s="146" t="str">
        <f>IF(PROVEEDORES!F385="","",PROVEEDORES!F385)</f>
        <v/>
      </c>
      <c r="F384" s="146" t="str">
        <f>IF(PROVEEDORES!D385="","",PROVEEDORES!D385)</f>
        <v/>
      </c>
      <c r="G384" s="159">
        <f>SUMIF('EG-FEB'!$F$18:$F$516,PROVEEDORES!$D385,'EG-FEB'!P$18:P$516)</f>
        <v>0</v>
      </c>
      <c r="H384" s="159">
        <f>SUMIF('EG-FEB'!$F$18:$F$516,PROVEEDORES!$D385,'EG-FEB'!Q$18:Q$516)</f>
        <v>0</v>
      </c>
      <c r="I384" s="159">
        <f>SUMIF('EG-FEB'!$F$18:$F$516,PROVEEDORES!$D385,'EG-FEB'!R$18:R$516)</f>
        <v>0</v>
      </c>
      <c r="J384" s="159">
        <f>SUMIF('EG-FEB'!$F$18:$F$516,PROVEEDORES!$D385,'EG-FEB'!S$18:S$516)</f>
        <v>0</v>
      </c>
      <c r="K384" s="159" t="str">
        <f t="shared" si="10"/>
        <v/>
      </c>
      <c r="L384" s="146" t="str">
        <f>IF(PROVEEDORES!G385="","",PROVEEDORES!G385)</f>
        <v/>
      </c>
    </row>
    <row r="385" spans="3:12" ht="17.45" customHeight="1" x14ac:dyDescent="0.2">
      <c r="C385" s="158">
        <f t="shared" si="11"/>
        <v>379</v>
      </c>
      <c r="D385" s="146" t="str">
        <f>IF(PROVEEDORES!E386="","",PROVEEDORES!E386)</f>
        <v/>
      </c>
      <c r="E385" s="146" t="str">
        <f>IF(PROVEEDORES!F386="","",PROVEEDORES!F386)</f>
        <v/>
      </c>
      <c r="F385" s="146" t="str">
        <f>IF(PROVEEDORES!D386="","",PROVEEDORES!D386)</f>
        <v/>
      </c>
      <c r="G385" s="159">
        <f>SUMIF('EG-FEB'!$F$18:$F$516,PROVEEDORES!$D386,'EG-FEB'!P$18:P$516)</f>
        <v>0</v>
      </c>
      <c r="H385" s="159">
        <f>SUMIF('EG-FEB'!$F$18:$F$516,PROVEEDORES!$D386,'EG-FEB'!Q$18:Q$516)</f>
        <v>0</v>
      </c>
      <c r="I385" s="159">
        <f>SUMIF('EG-FEB'!$F$18:$F$516,PROVEEDORES!$D386,'EG-FEB'!R$18:R$516)</f>
        <v>0</v>
      </c>
      <c r="J385" s="159">
        <f>SUMIF('EG-FEB'!$F$18:$F$516,PROVEEDORES!$D386,'EG-FEB'!S$18:S$516)</f>
        <v>0</v>
      </c>
      <c r="K385" s="159" t="str">
        <f t="shared" si="10"/>
        <v/>
      </c>
      <c r="L385" s="146" t="str">
        <f>IF(PROVEEDORES!G386="","",PROVEEDORES!G386)</f>
        <v/>
      </c>
    </row>
    <row r="386" spans="3:12" ht="17.45" customHeight="1" x14ac:dyDescent="0.2">
      <c r="C386" s="158">
        <f t="shared" si="11"/>
        <v>380</v>
      </c>
      <c r="D386" s="146" t="str">
        <f>IF(PROVEEDORES!E387="","",PROVEEDORES!E387)</f>
        <v/>
      </c>
      <c r="E386" s="146" t="str">
        <f>IF(PROVEEDORES!F387="","",PROVEEDORES!F387)</f>
        <v/>
      </c>
      <c r="F386" s="146" t="str">
        <f>IF(PROVEEDORES!D387="","",PROVEEDORES!D387)</f>
        <v/>
      </c>
      <c r="G386" s="159">
        <f>SUMIF('EG-FEB'!$F$18:$F$516,PROVEEDORES!$D387,'EG-FEB'!P$18:P$516)</f>
        <v>0</v>
      </c>
      <c r="H386" s="159">
        <f>SUMIF('EG-FEB'!$F$18:$F$516,PROVEEDORES!$D387,'EG-FEB'!Q$18:Q$516)</f>
        <v>0</v>
      </c>
      <c r="I386" s="159">
        <f>SUMIF('EG-FEB'!$F$18:$F$516,PROVEEDORES!$D387,'EG-FEB'!R$18:R$516)</f>
        <v>0</v>
      </c>
      <c r="J386" s="159">
        <f>SUMIF('EG-FEB'!$F$18:$F$516,PROVEEDORES!$D387,'EG-FEB'!S$18:S$516)</f>
        <v>0</v>
      </c>
      <c r="K386" s="159" t="str">
        <f t="shared" si="10"/>
        <v/>
      </c>
      <c r="L386" s="146" t="str">
        <f>IF(PROVEEDORES!G387="","",PROVEEDORES!G387)</f>
        <v/>
      </c>
    </row>
    <row r="387" spans="3:12" ht="17.45" customHeight="1" x14ac:dyDescent="0.2">
      <c r="C387" s="158">
        <f t="shared" si="11"/>
        <v>381</v>
      </c>
      <c r="D387" s="146" t="str">
        <f>IF(PROVEEDORES!E388="","",PROVEEDORES!E388)</f>
        <v/>
      </c>
      <c r="E387" s="146" t="str">
        <f>IF(PROVEEDORES!F388="","",PROVEEDORES!F388)</f>
        <v/>
      </c>
      <c r="F387" s="146" t="str">
        <f>IF(PROVEEDORES!D388="","",PROVEEDORES!D388)</f>
        <v/>
      </c>
      <c r="G387" s="159">
        <f>SUMIF('EG-FEB'!$F$18:$F$516,PROVEEDORES!$D388,'EG-FEB'!P$18:P$516)</f>
        <v>0</v>
      </c>
      <c r="H387" s="159">
        <f>SUMIF('EG-FEB'!$F$18:$F$516,PROVEEDORES!$D388,'EG-FEB'!Q$18:Q$516)</f>
        <v>0</v>
      </c>
      <c r="I387" s="159">
        <f>SUMIF('EG-FEB'!$F$18:$F$516,PROVEEDORES!$D388,'EG-FEB'!R$18:R$516)</f>
        <v>0</v>
      </c>
      <c r="J387" s="159">
        <f>SUMIF('EG-FEB'!$F$18:$F$516,PROVEEDORES!$D388,'EG-FEB'!S$18:S$516)</f>
        <v>0</v>
      </c>
      <c r="K387" s="159" t="str">
        <f t="shared" si="10"/>
        <v/>
      </c>
      <c r="L387" s="146" t="str">
        <f>IF(PROVEEDORES!G388="","",PROVEEDORES!G388)</f>
        <v/>
      </c>
    </row>
    <row r="388" spans="3:12" ht="17.45" customHeight="1" x14ac:dyDescent="0.2">
      <c r="C388" s="158">
        <f t="shared" si="11"/>
        <v>382</v>
      </c>
      <c r="D388" s="146" t="str">
        <f>IF(PROVEEDORES!E389="","",PROVEEDORES!E389)</f>
        <v/>
      </c>
      <c r="E388" s="146" t="str">
        <f>IF(PROVEEDORES!F389="","",PROVEEDORES!F389)</f>
        <v/>
      </c>
      <c r="F388" s="146" t="str">
        <f>IF(PROVEEDORES!D389="","",PROVEEDORES!D389)</f>
        <v/>
      </c>
      <c r="G388" s="159">
        <f>SUMIF('EG-FEB'!$F$18:$F$516,PROVEEDORES!$D389,'EG-FEB'!P$18:P$516)</f>
        <v>0</v>
      </c>
      <c r="H388" s="159">
        <f>SUMIF('EG-FEB'!$F$18:$F$516,PROVEEDORES!$D389,'EG-FEB'!Q$18:Q$516)</f>
        <v>0</v>
      </c>
      <c r="I388" s="159">
        <f>SUMIF('EG-FEB'!$F$18:$F$516,PROVEEDORES!$D389,'EG-FEB'!R$18:R$516)</f>
        <v>0</v>
      </c>
      <c r="J388" s="159">
        <f>SUMIF('EG-FEB'!$F$18:$F$516,PROVEEDORES!$D389,'EG-FEB'!S$18:S$516)</f>
        <v>0</v>
      </c>
      <c r="K388" s="159" t="str">
        <f t="shared" si="10"/>
        <v/>
      </c>
      <c r="L388" s="146" t="str">
        <f>IF(PROVEEDORES!G389="","",PROVEEDORES!G389)</f>
        <v/>
      </c>
    </row>
    <row r="389" spans="3:12" ht="17.45" customHeight="1" x14ac:dyDescent="0.2">
      <c r="C389" s="158">
        <f t="shared" si="11"/>
        <v>383</v>
      </c>
      <c r="D389" s="146" t="str">
        <f>IF(PROVEEDORES!E390="","",PROVEEDORES!E390)</f>
        <v/>
      </c>
      <c r="E389" s="146" t="str">
        <f>IF(PROVEEDORES!F390="","",PROVEEDORES!F390)</f>
        <v/>
      </c>
      <c r="F389" s="146" t="str">
        <f>IF(PROVEEDORES!D390="","",PROVEEDORES!D390)</f>
        <v/>
      </c>
      <c r="G389" s="159">
        <f>SUMIF('EG-FEB'!$F$18:$F$516,PROVEEDORES!$D390,'EG-FEB'!P$18:P$516)</f>
        <v>0</v>
      </c>
      <c r="H389" s="159">
        <f>SUMIF('EG-FEB'!$F$18:$F$516,PROVEEDORES!$D390,'EG-FEB'!Q$18:Q$516)</f>
        <v>0</v>
      </c>
      <c r="I389" s="159">
        <f>SUMIF('EG-FEB'!$F$18:$F$516,PROVEEDORES!$D390,'EG-FEB'!R$18:R$516)</f>
        <v>0</v>
      </c>
      <c r="J389" s="159">
        <f>SUMIF('EG-FEB'!$F$18:$F$516,PROVEEDORES!$D390,'EG-FEB'!S$18:S$516)</f>
        <v>0</v>
      </c>
      <c r="K389" s="159" t="str">
        <f t="shared" si="10"/>
        <v/>
      </c>
      <c r="L389" s="146" t="str">
        <f>IF(PROVEEDORES!G390="","",PROVEEDORES!G390)</f>
        <v/>
      </c>
    </row>
    <row r="390" spans="3:12" ht="17.45" customHeight="1" x14ac:dyDescent="0.2">
      <c r="C390" s="158">
        <f t="shared" si="11"/>
        <v>384</v>
      </c>
      <c r="D390" s="146" t="str">
        <f>IF(PROVEEDORES!E391="","",PROVEEDORES!E391)</f>
        <v/>
      </c>
      <c r="E390" s="146" t="str">
        <f>IF(PROVEEDORES!F391="","",PROVEEDORES!F391)</f>
        <v/>
      </c>
      <c r="F390" s="146" t="str">
        <f>IF(PROVEEDORES!D391="","",PROVEEDORES!D391)</f>
        <v/>
      </c>
      <c r="G390" s="159">
        <f>SUMIF('EG-FEB'!$F$18:$F$516,PROVEEDORES!$D391,'EG-FEB'!P$18:P$516)</f>
        <v>0</v>
      </c>
      <c r="H390" s="159">
        <f>SUMIF('EG-FEB'!$F$18:$F$516,PROVEEDORES!$D391,'EG-FEB'!Q$18:Q$516)</f>
        <v>0</v>
      </c>
      <c r="I390" s="159">
        <f>SUMIF('EG-FEB'!$F$18:$F$516,PROVEEDORES!$D391,'EG-FEB'!R$18:R$516)</f>
        <v>0</v>
      </c>
      <c r="J390" s="159">
        <f>SUMIF('EG-FEB'!$F$18:$F$516,PROVEEDORES!$D391,'EG-FEB'!S$18:S$516)</f>
        <v>0</v>
      </c>
      <c r="K390" s="159" t="str">
        <f t="shared" si="10"/>
        <v/>
      </c>
      <c r="L390" s="146" t="str">
        <f>IF(PROVEEDORES!G391="","",PROVEEDORES!G391)</f>
        <v/>
      </c>
    </row>
    <row r="391" spans="3:12" ht="17.45" customHeight="1" x14ac:dyDescent="0.2">
      <c r="C391" s="158">
        <f t="shared" si="11"/>
        <v>385</v>
      </c>
      <c r="D391" s="146" t="str">
        <f>IF(PROVEEDORES!E392="","",PROVEEDORES!E392)</f>
        <v/>
      </c>
      <c r="E391" s="146" t="str">
        <f>IF(PROVEEDORES!F392="","",PROVEEDORES!F392)</f>
        <v/>
      </c>
      <c r="F391" s="146" t="str">
        <f>IF(PROVEEDORES!D392="","",PROVEEDORES!D392)</f>
        <v/>
      </c>
      <c r="G391" s="159">
        <f>SUMIF('EG-FEB'!$F$18:$F$516,PROVEEDORES!$D392,'EG-FEB'!P$18:P$516)</f>
        <v>0</v>
      </c>
      <c r="H391" s="159">
        <f>SUMIF('EG-FEB'!$F$18:$F$516,PROVEEDORES!$D392,'EG-FEB'!Q$18:Q$516)</f>
        <v>0</v>
      </c>
      <c r="I391" s="159">
        <f>SUMIF('EG-FEB'!$F$18:$F$516,PROVEEDORES!$D392,'EG-FEB'!R$18:R$516)</f>
        <v>0</v>
      </c>
      <c r="J391" s="159">
        <f>SUMIF('EG-FEB'!$F$18:$F$516,PROVEEDORES!$D392,'EG-FEB'!S$18:S$516)</f>
        <v>0</v>
      </c>
      <c r="K391" s="159" t="str">
        <f t="shared" si="10"/>
        <v/>
      </c>
      <c r="L391" s="146" t="str">
        <f>IF(PROVEEDORES!G392="","",PROVEEDORES!G392)</f>
        <v/>
      </c>
    </row>
    <row r="392" spans="3:12" ht="17.45" customHeight="1" x14ac:dyDescent="0.2">
      <c r="C392" s="158">
        <f t="shared" si="11"/>
        <v>386</v>
      </c>
      <c r="D392" s="146" t="str">
        <f>IF(PROVEEDORES!E393="","",PROVEEDORES!E393)</f>
        <v/>
      </c>
      <c r="E392" s="146" t="str">
        <f>IF(PROVEEDORES!F393="","",PROVEEDORES!F393)</f>
        <v/>
      </c>
      <c r="F392" s="146" t="str">
        <f>IF(PROVEEDORES!D393="","",PROVEEDORES!D393)</f>
        <v/>
      </c>
      <c r="G392" s="159">
        <f>SUMIF('EG-FEB'!$F$18:$F$516,PROVEEDORES!$D393,'EG-FEB'!P$18:P$516)</f>
        <v>0</v>
      </c>
      <c r="H392" s="159">
        <f>SUMIF('EG-FEB'!$F$18:$F$516,PROVEEDORES!$D393,'EG-FEB'!Q$18:Q$516)</f>
        <v>0</v>
      </c>
      <c r="I392" s="159">
        <f>SUMIF('EG-FEB'!$F$18:$F$516,PROVEEDORES!$D393,'EG-FEB'!R$18:R$516)</f>
        <v>0</v>
      </c>
      <c r="J392" s="159">
        <f>SUMIF('EG-FEB'!$F$18:$F$516,PROVEEDORES!$D393,'EG-FEB'!S$18:S$516)</f>
        <v>0</v>
      </c>
      <c r="K392" s="159" t="str">
        <f t="shared" ref="K392:K455" si="12">IF(G392+H392+I392+J392&gt;0,"C/Información","")</f>
        <v/>
      </c>
      <c r="L392" s="146" t="str">
        <f>IF(PROVEEDORES!G393="","",PROVEEDORES!G393)</f>
        <v/>
      </c>
    </row>
    <row r="393" spans="3:12" ht="17.45" customHeight="1" x14ac:dyDescent="0.2">
      <c r="C393" s="158">
        <f t="shared" ref="C393:C456" si="13">C392+1</f>
        <v>387</v>
      </c>
      <c r="D393" s="146" t="str">
        <f>IF(PROVEEDORES!E394="","",PROVEEDORES!E394)</f>
        <v/>
      </c>
      <c r="E393" s="146" t="str">
        <f>IF(PROVEEDORES!F394="","",PROVEEDORES!F394)</f>
        <v/>
      </c>
      <c r="F393" s="146" t="str">
        <f>IF(PROVEEDORES!D394="","",PROVEEDORES!D394)</f>
        <v/>
      </c>
      <c r="G393" s="159">
        <f>SUMIF('EG-FEB'!$F$18:$F$516,PROVEEDORES!$D394,'EG-FEB'!P$18:P$516)</f>
        <v>0</v>
      </c>
      <c r="H393" s="159">
        <f>SUMIF('EG-FEB'!$F$18:$F$516,PROVEEDORES!$D394,'EG-FEB'!Q$18:Q$516)</f>
        <v>0</v>
      </c>
      <c r="I393" s="159">
        <f>SUMIF('EG-FEB'!$F$18:$F$516,PROVEEDORES!$D394,'EG-FEB'!R$18:R$516)</f>
        <v>0</v>
      </c>
      <c r="J393" s="159">
        <f>SUMIF('EG-FEB'!$F$18:$F$516,PROVEEDORES!$D394,'EG-FEB'!S$18:S$516)</f>
        <v>0</v>
      </c>
      <c r="K393" s="159" t="str">
        <f t="shared" si="12"/>
        <v/>
      </c>
      <c r="L393" s="146" t="str">
        <f>IF(PROVEEDORES!G394="","",PROVEEDORES!G394)</f>
        <v/>
      </c>
    </row>
    <row r="394" spans="3:12" ht="17.45" customHeight="1" x14ac:dyDescent="0.2">
      <c r="C394" s="158">
        <f t="shared" si="13"/>
        <v>388</v>
      </c>
      <c r="D394" s="146" t="str">
        <f>IF(PROVEEDORES!E395="","",PROVEEDORES!E395)</f>
        <v/>
      </c>
      <c r="E394" s="146" t="str">
        <f>IF(PROVEEDORES!F395="","",PROVEEDORES!F395)</f>
        <v/>
      </c>
      <c r="F394" s="146" t="str">
        <f>IF(PROVEEDORES!D395="","",PROVEEDORES!D395)</f>
        <v/>
      </c>
      <c r="G394" s="159">
        <f>SUMIF('EG-FEB'!$F$18:$F$516,PROVEEDORES!$D395,'EG-FEB'!P$18:P$516)</f>
        <v>0</v>
      </c>
      <c r="H394" s="159">
        <f>SUMIF('EG-FEB'!$F$18:$F$516,PROVEEDORES!$D395,'EG-FEB'!Q$18:Q$516)</f>
        <v>0</v>
      </c>
      <c r="I394" s="159">
        <f>SUMIF('EG-FEB'!$F$18:$F$516,PROVEEDORES!$D395,'EG-FEB'!R$18:R$516)</f>
        <v>0</v>
      </c>
      <c r="J394" s="159">
        <f>SUMIF('EG-FEB'!$F$18:$F$516,PROVEEDORES!$D395,'EG-FEB'!S$18:S$516)</f>
        <v>0</v>
      </c>
      <c r="K394" s="159" t="str">
        <f t="shared" si="12"/>
        <v/>
      </c>
      <c r="L394" s="146" t="str">
        <f>IF(PROVEEDORES!G395="","",PROVEEDORES!G395)</f>
        <v/>
      </c>
    </row>
    <row r="395" spans="3:12" ht="17.45" customHeight="1" x14ac:dyDescent="0.2">
      <c r="C395" s="158">
        <f t="shared" si="13"/>
        <v>389</v>
      </c>
      <c r="D395" s="146" t="str">
        <f>IF(PROVEEDORES!E396="","",PROVEEDORES!E396)</f>
        <v/>
      </c>
      <c r="E395" s="146" t="str">
        <f>IF(PROVEEDORES!F396="","",PROVEEDORES!F396)</f>
        <v/>
      </c>
      <c r="F395" s="146" t="str">
        <f>IF(PROVEEDORES!D396="","",PROVEEDORES!D396)</f>
        <v/>
      </c>
      <c r="G395" s="159">
        <f>SUMIF('EG-FEB'!$F$18:$F$516,PROVEEDORES!$D396,'EG-FEB'!P$18:P$516)</f>
        <v>0</v>
      </c>
      <c r="H395" s="159">
        <f>SUMIF('EG-FEB'!$F$18:$F$516,PROVEEDORES!$D396,'EG-FEB'!Q$18:Q$516)</f>
        <v>0</v>
      </c>
      <c r="I395" s="159">
        <f>SUMIF('EG-FEB'!$F$18:$F$516,PROVEEDORES!$D396,'EG-FEB'!R$18:R$516)</f>
        <v>0</v>
      </c>
      <c r="J395" s="159">
        <f>SUMIF('EG-FEB'!$F$18:$F$516,PROVEEDORES!$D396,'EG-FEB'!S$18:S$516)</f>
        <v>0</v>
      </c>
      <c r="K395" s="159" t="str">
        <f t="shared" si="12"/>
        <v/>
      </c>
      <c r="L395" s="146" t="str">
        <f>IF(PROVEEDORES!G396="","",PROVEEDORES!G396)</f>
        <v/>
      </c>
    </row>
    <row r="396" spans="3:12" ht="17.45" customHeight="1" x14ac:dyDescent="0.2">
      <c r="C396" s="158">
        <f t="shared" si="13"/>
        <v>390</v>
      </c>
      <c r="D396" s="146" t="str">
        <f>IF(PROVEEDORES!E397="","",PROVEEDORES!E397)</f>
        <v/>
      </c>
      <c r="E396" s="146" t="str">
        <f>IF(PROVEEDORES!F397="","",PROVEEDORES!F397)</f>
        <v/>
      </c>
      <c r="F396" s="146" t="str">
        <f>IF(PROVEEDORES!D397="","",PROVEEDORES!D397)</f>
        <v/>
      </c>
      <c r="G396" s="159">
        <f>SUMIF('EG-FEB'!$F$18:$F$516,PROVEEDORES!$D397,'EG-FEB'!P$18:P$516)</f>
        <v>0</v>
      </c>
      <c r="H396" s="159">
        <f>SUMIF('EG-FEB'!$F$18:$F$516,PROVEEDORES!$D397,'EG-FEB'!Q$18:Q$516)</f>
        <v>0</v>
      </c>
      <c r="I396" s="159">
        <f>SUMIF('EG-FEB'!$F$18:$F$516,PROVEEDORES!$D397,'EG-FEB'!R$18:R$516)</f>
        <v>0</v>
      </c>
      <c r="J396" s="159">
        <f>SUMIF('EG-FEB'!$F$18:$F$516,PROVEEDORES!$D397,'EG-FEB'!S$18:S$516)</f>
        <v>0</v>
      </c>
      <c r="K396" s="159" t="str">
        <f t="shared" si="12"/>
        <v/>
      </c>
      <c r="L396" s="146" t="str">
        <f>IF(PROVEEDORES!G397="","",PROVEEDORES!G397)</f>
        <v/>
      </c>
    </row>
    <row r="397" spans="3:12" ht="17.45" customHeight="1" x14ac:dyDescent="0.2">
      <c r="C397" s="158">
        <f t="shared" si="13"/>
        <v>391</v>
      </c>
      <c r="D397" s="146" t="str">
        <f>IF(PROVEEDORES!E398="","",PROVEEDORES!E398)</f>
        <v/>
      </c>
      <c r="E397" s="146" t="str">
        <f>IF(PROVEEDORES!F398="","",PROVEEDORES!F398)</f>
        <v/>
      </c>
      <c r="F397" s="146" t="str">
        <f>IF(PROVEEDORES!D398="","",PROVEEDORES!D398)</f>
        <v/>
      </c>
      <c r="G397" s="159">
        <f>SUMIF('EG-FEB'!$F$18:$F$516,PROVEEDORES!$D398,'EG-FEB'!P$18:P$516)</f>
        <v>0</v>
      </c>
      <c r="H397" s="159">
        <f>SUMIF('EG-FEB'!$F$18:$F$516,PROVEEDORES!$D398,'EG-FEB'!Q$18:Q$516)</f>
        <v>0</v>
      </c>
      <c r="I397" s="159">
        <f>SUMIF('EG-FEB'!$F$18:$F$516,PROVEEDORES!$D398,'EG-FEB'!R$18:R$516)</f>
        <v>0</v>
      </c>
      <c r="J397" s="159">
        <f>SUMIF('EG-FEB'!$F$18:$F$516,PROVEEDORES!$D398,'EG-FEB'!S$18:S$516)</f>
        <v>0</v>
      </c>
      <c r="K397" s="159" t="str">
        <f t="shared" si="12"/>
        <v/>
      </c>
      <c r="L397" s="146" t="str">
        <f>IF(PROVEEDORES!G398="","",PROVEEDORES!G398)</f>
        <v/>
      </c>
    </row>
    <row r="398" spans="3:12" ht="17.45" customHeight="1" x14ac:dyDescent="0.2">
      <c r="C398" s="158">
        <f t="shared" si="13"/>
        <v>392</v>
      </c>
      <c r="D398" s="146" t="str">
        <f>IF(PROVEEDORES!E399="","",PROVEEDORES!E399)</f>
        <v/>
      </c>
      <c r="E398" s="146" t="str">
        <f>IF(PROVEEDORES!F399="","",PROVEEDORES!F399)</f>
        <v/>
      </c>
      <c r="F398" s="146" t="str">
        <f>IF(PROVEEDORES!D399="","",PROVEEDORES!D399)</f>
        <v/>
      </c>
      <c r="G398" s="159">
        <f>SUMIF('EG-FEB'!$F$18:$F$516,PROVEEDORES!$D399,'EG-FEB'!P$18:P$516)</f>
        <v>0</v>
      </c>
      <c r="H398" s="159">
        <f>SUMIF('EG-FEB'!$F$18:$F$516,PROVEEDORES!$D399,'EG-FEB'!Q$18:Q$516)</f>
        <v>0</v>
      </c>
      <c r="I398" s="159">
        <f>SUMIF('EG-FEB'!$F$18:$F$516,PROVEEDORES!$D399,'EG-FEB'!R$18:R$516)</f>
        <v>0</v>
      </c>
      <c r="J398" s="159">
        <f>SUMIF('EG-FEB'!$F$18:$F$516,PROVEEDORES!$D399,'EG-FEB'!S$18:S$516)</f>
        <v>0</v>
      </c>
      <c r="K398" s="159" t="str">
        <f t="shared" si="12"/>
        <v/>
      </c>
      <c r="L398" s="146" t="str">
        <f>IF(PROVEEDORES!G399="","",PROVEEDORES!G399)</f>
        <v/>
      </c>
    </row>
    <row r="399" spans="3:12" ht="17.45" customHeight="1" x14ac:dyDescent="0.2">
      <c r="C399" s="158">
        <f t="shared" si="13"/>
        <v>393</v>
      </c>
      <c r="D399" s="146" t="str">
        <f>IF(PROVEEDORES!E400="","",PROVEEDORES!E400)</f>
        <v/>
      </c>
      <c r="E399" s="146" t="str">
        <f>IF(PROVEEDORES!F400="","",PROVEEDORES!F400)</f>
        <v/>
      </c>
      <c r="F399" s="146" t="str">
        <f>IF(PROVEEDORES!D400="","",PROVEEDORES!D400)</f>
        <v/>
      </c>
      <c r="G399" s="159">
        <f>SUMIF('EG-FEB'!$F$18:$F$516,PROVEEDORES!$D400,'EG-FEB'!P$18:P$516)</f>
        <v>0</v>
      </c>
      <c r="H399" s="159">
        <f>SUMIF('EG-FEB'!$F$18:$F$516,PROVEEDORES!$D400,'EG-FEB'!Q$18:Q$516)</f>
        <v>0</v>
      </c>
      <c r="I399" s="159">
        <f>SUMIF('EG-FEB'!$F$18:$F$516,PROVEEDORES!$D400,'EG-FEB'!R$18:R$516)</f>
        <v>0</v>
      </c>
      <c r="J399" s="159">
        <f>SUMIF('EG-FEB'!$F$18:$F$516,PROVEEDORES!$D400,'EG-FEB'!S$18:S$516)</f>
        <v>0</v>
      </c>
      <c r="K399" s="159" t="str">
        <f t="shared" si="12"/>
        <v/>
      </c>
      <c r="L399" s="146" t="str">
        <f>IF(PROVEEDORES!G400="","",PROVEEDORES!G400)</f>
        <v/>
      </c>
    </row>
    <row r="400" spans="3:12" ht="17.45" customHeight="1" x14ac:dyDescent="0.2">
      <c r="C400" s="158">
        <f t="shared" si="13"/>
        <v>394</v>
      </c>
      <c r="D400" s="146" t="str">
        <f>IF(PROVEEDORES!E401="","",PROVEEDORES!E401)</f>
        <v/>
      </c>
      <c r="E400" s="146" t="str">
        <f>IF(PROVEEDORES!F401="","",PROVEEDORES!F401)</f>
        <v/>
      </c>
      <c r="F400" s="146" t="str">
        <f>IF(PROVEEDORES!D401="","",PROVEEDORES!D401)</f>
        <v/>
      </c>
      <c r="G400" s="159">
        <f>SUMIF('EG-FEB'!$F$18:$F$516,PROVEEDORES!$D401,'EG-FEB'!P$18:P$516)</f>
        <v>0</v>
      </c>
      <c r="H400" s="159">
        <f>SUMIF('EG-FEB'!$F$18:$F$516,PROVEEDORES!$D401,'EG-FEB'!Q$18:Q$516)</f>
        <v>0</v>
      </c>
      <c r="I400" s="159">
        <f>SUMIF('EG-FEB'!$F$18:$F$516,PROVEEDORES!$D401,'EG-FEB'!R$18:R$516)</f>
        <v>0</v>
      </c>
      <c r="J400" s="159">
        <f>SUMIF('EG-FEB'!$F$18:$F$516,PROVEEDORES!$D401,'EG-FEB'!S$18:S$516)</f>
        <v>0</v>
      </c>
      <c r="K400" s="159" t="str">
        <f t="shared" si="12"/>
        <v/>
      </c>
      <c r="L400" s="146" t="str">
        <f>IF(PROVEEDORES!G401="","",PROVEEDORES!G401)</f>
        <v/>
      </c>
    </row>
    <row r="401" spans="3:12" ht="17.45" customHeight="1" x14ac:dyDescent="0.2">
      <c r="C401" s="158">
        <f t="shared" si="13"/>
        <v>395</v>
      </c>
      <c r="D401" s="146" t="str">
        <f>IF(PROVEEDORES!E402="","",PROVEEDORES!E402)</f>
        <v/>
      </c>
      <c r="E401" s="146" t="str">
        <f>IF(PROVEEDORES!F402="","",PROVEEDORES!F402)</f>
        <v/>
      </c>
      <c r="F401" s="146" t="str">
        <f>IF(PROVEEDORES!D402="","",PROVEEDORES!D402)</f>
        <v/>
      </c>
      <c r="G401" s="159">
        <f>SUMIF('EG-FEB'!$F$18:$F$516,PROVEEDORES!$D402,'EG-FEB'!P$18:P$516)</f>
        <v>0</v>
      </c>
      <c r="H401" s="159">
        <f>SUMIF('EG-FEB'!$F$18:$F$516,PROVEEDORES!$D402,'EG-FEB'!Q$18:Q$516)</f>
        <v>0</v>
      </c>
      <c r="I401" s="159">
        <f>SUMIF('EG-FEB'!$F$18:$F$516,PROVEEDORES!$D402,'EG-FEB'!R$18:R$516)</f>
        <v>0</v>
      </c>
      <c r="J401" s="159">
        <f>SUMIF('EG-FEB'!$F$18:$F$516,PROVEEDORES!$D402,'EG-FEB'!S$18:S$516)</f>
        <v>0</v>
      </c>
      <c r="K401" s="159" t="str">
        <f t="shared" si="12"/>
        <v/>
      </c>
      <c r="L401" s="146" t="str">
        <f>IF(PROVEEDORES!G402="","",PROVEEDORES!G402)</f>
        <v/>
      </c>
    </row>
    <row r="402" spans="3:12" ht="17.45" customHeight="1" x14ac:dyDescent="0.2">
      <c r="C402" s="158">
        <f t="shared" si="13"/>
        <v>396</v>
      </c>
      <c r="D402" s="146" t="str">
        <f>IF(PROVEEDORES!E403="","",PROVEEDORES!E403)</f>
        <v/>
      </c>
      <c r="E402" s="146" t="str">
        <f>IF(PROVEEDORES!F403="","",PROVEEDORES!F403)</f>
        <v/>
      </c>
      <c r="F402" s="146" t="str">
        <f>IF(PROVEEDORES!D403="","",PROVEEDORES!D403)</f>
        <v/>
      </c>
      <c r="G402" s="159">
        <f>SUMIF('EG-FEB'!$F$18:$F$516,PROVEEDORES!$D403,'EG-FEB'!P$18:P$516)</f>
        <v>0</v>
      </c>
      <c r="H402" s="159">
        <f>SUMIF('EG-FEB'!$F$18:$F$516,PROVEEDORES!$D403,'EG-FEB'!Q$18:Q$516)</f>
        <v>0</v>
      </c>
      <c r="I402" s="159">
        <f>SUMIF('EG-FEB'!$F$18:$F$516,PROVEEDORES!$D403,'EG-FEB'!R$18:R$516)</f>
        <v>0</v>
      </c>
      <c r="J402" s="159">
        <f>SUMIF('EG-FEB'!$F$18:$F$516,PROVEEDORES!$D403,'EG-FEB'!S$18:S$516)</f>
        <v>0</v>
      </c>
      <c r="K402" s="159" t="str">
        <f t="shared" si="12"/>
        <v/>
      </c>
      <c r="L402" s="146" t="str">
        <f>IF(PROVEEDORES!G403="","",PROVEEDORES!G403)</f>
        <v/>
      </c>
    </row>
    <row r="403" spans="3:12" ht="17.45" customHeight="1" x14ac:dyDescent="0.2">
      <c r="C403" s="158">
        <f t="shared" si="13"/>
        <v>397</v>
      </c>
      <c r="D403" s="146" t="str">
        <f>IF(PROVEEDORES!E404="","",PROVEEDORES!E404)</f>
        <v/>
      </c>
      <c r="E403" s="146" t="str">
        <f>IF(PROVEEDORES!F404="","",PROVEEDORES!F404)</f>
        <v/>
      </c>
      <c r="F403" s="146" t="str">
        <f>IF(PROVEEDORES!D404="","",PROVEEDORES!D404)</f>
        <v/>
      </c>
      <c r="G403" s="159">
        <f>SUMIF('EG-FEB'!$F$18:$F$516,PROVEEDORES!$D404,'EG-FEB'!P$18:P$516)</f>
        <v>0</v>
      </c>
      <c r="H403" s="159">
        <f>SUMIF('EG-FEB'!$F$18:$F$516,PROVEEDORES!$D404,'EG-FEB'!Q$18:Q$516)</f>
        <v>0</v>
      </c>
      <c r="I403" s="159">
        <f>SUMIF('EG-FEB'!$F$18:$F$516,PROVEEDORES!$D404,'EG-FEB'!R$18:R$516)</f>
        <v>0</v>
      </c>
      <c r="J403" s="159">
        <f>SUMIF('EG-FEB'!$F$18:$F$516,PROVEEDORES!$D404,'EG-FEB'!S$18:S$516)</f>
        <v>0</v>
      </c>
      <c r="K403" s="159" t="str">
        <f t="shared" si="12"/>
        <v/>
      </c>
      <c r="L403" s="146" t="str">
        <f>IF(PROVEEDORES!G404="","",PROVEEDORES!G404)</f>
        <v/>
      </c>
    </row>
    <row r="404" spans="3:12" ht="17.45" customHeight="1" x14ac:dyDescent="0.2">
      <c r="C404" s="158">
        <f t="shared" si="13"/>
        <v>398</v>
      </c>
      <c r="D404" s="146" t="str">
        <f>IF(PROVEEDORES!E405="","",PROVEEDORES!E405)</f>
        <v/>
      </c>
      <c r="E404" s="146" t="str">
        <f>IF(PROVEEDORES!F405="","",PROVEEDORES!F405)</f>
        <v/>
      </c>
      <c r="F404" s="146" t="str">
        <f>IF(PROVEEDORES!D405="","",PROVEEDORES!D405)</f>
        <v/>
      </c>
      <c r="G404" s="159">
        <f>SUMIF('EG-FEB'!$F$18:$F$516,PROVEEDORES!$D405,'EG-FEB'!P$18:P$516)</f>
        <v>0</v>
      </c>
      <c r="H404" s="159">
        <f>SUMIF('EG-FEB'!$F$18:$F$516,PROVEEDORES!$D405,'EG-FEB'!Q$18:Q$516)</f>
        <v>0</v>
      </c>
      <c r="I404" s="159">
        <f>SUMIF('EG-FEB'!$F$18:$F$516,PROVEEDORES!$D405,'EG-FEB'!R$18:R$516)</f>
        <v>0</v>
      </c>
      <c r="J404" s="159">
        <f>SUMIF('EG-FEB'!$F$18:$F$516,PROVEEDORES!$D405,'EG-FEB'!S$18:S$516)</f>
        <v>0</v>
      </c>
      <c r="K404" s="159" t="str">
        <f t="shared" si="12"/>
        <v/>
      </c>
      <c r="L404" s="146" t="str">
        <f>IF(PROVEEDORES!G405="","",PROVEEDORES!G405)</f>
        <v/>
      </c>
    </row>
    <row r="405" spans="3:12" ht="17.45" customHeight="1" x14ac:dyDescent="0.2">
      <c r="C405" s="158">
        <f t="shared" si="13"/>
        <v>399</v>
      </c>
      <c r="D405" s="146" t="str">
        <f>IF(PROVEEDORES!E406="","",PROVEEDORES!E406)</f>
        <v/>
      </c>
      <c r="E405" s="146" t="str">
        <f>IF(PROVEEDORES!F406="","",PROVEEDORES!F406)</f>
        <v/>
      </c>
      <c r="F405" s="146" t="str">
        <f>IF(PROVEEDORES!D406="","",PROVEEDORES!D406)</f>
        <v/>
      </c>
      <c r="G405" s="159">
        <f>SUMIF('EG-FEB'!$F$18:$F$516,PROVEEDORES!$D406,'EG-FEB'!P$18:P$516)</f>
        <v>0</v>
      </c>
      <c r="H405" s="159">
        <f>SUMIF('EG-FEB'!$F$18:$F$516,PROVEEDORES!$D406,'EG-FEB'!Q$18:Q$516)</f>
        <v>0</v>
      </c>
      <c r="I405" s="159">
        <f>SUMIF('EG-FEB'!$F$18:$F$516,PROVEEDORES!$D406,'EG-FEB'!R$18:R$516)</f>
        <v>0</v>
      </c>
      <c r="J405" s="159">
        <f>SUMIF('EG-FEB'!$F$18:$F$516,PROVEEDORES!$D406,'EG-FEB'!S$18:S$516)</f>
        <v>0</v>
      </c>
      <c r="K405" s="159" t="str">
        <f t="shared" si="12"/>
        <v/>
      </c>
      <c r="L405" s="146" t="str">
        <f>IF(PROVEEDORES!G406="","",PROVEEDORES!G406)</f>
        <v/>
      </c>
    </row>
    <row r="406" spans="3:12" ht="17.45" customHeight="1" x14ac:dyDescent="0.2">
      <c r="C406" s="158">
        <f t="shared" si="13"/>
        <v>400</v>
      </c>
      <c r="D406" s="146" t="str">
        <f>IF(PROVEEDORES!E407="","",PROVEEDORES!E407)</f>
        <v/>
      </c>
      <c r="E406" s="146" t="str">
        <f>IF(PROVEEDORES!F407="","",PROVEEDORES!F407)</f>
        <v/>
      </c>
      <c r="F406" s="146" t="str">
        <f>IF(PROVEEDORES!D407="","",PROVEEDORES!D407)</f>
        <v/>
      </c>
      <c r="G406" s="159">
        <f>SUMIF('EG-FEB'!$F$18:$F$516,PROVEEDORES!$D407,'EG-FEB'!P$18:P$516)</f>
        <v>0</v>
      </c>
      <c r="H406" s="159">
        <f>SUMIF('EG-FEB'!$F$18:$F$516,PROVEEDORES!$D407,'EG-FEB'!Q$18:Q$516)</f>
        <v>0</v>
      </c>
      <c r="I406" s="159">
        <f>SUMIF('EG-FEB'!$F$18:$F$516,PROVEEDORES!$D407,'EG-FEB'!R$18:R$516)</f>
        <v>0</v>
      </c>
      <c r="J406" s="159">
        <f>SUMIF('EG-FEB'!$F$18:$F$516,PROVEEDORES!$D407,'EG-FEB'!S$18:S$516)</f>
        <v>0</v>
      </c>
      <c r="K406" s="159" t="str">
        <f t="shared" si="12"/>
        <v/>
      </c>
      <c r="L406" s="146" t="str">
        <f>IF(PROVEEDORES!G407="","",PROVEEDORES!G407)</f>
        <v/>
      </c>
    </row>
    <row r="407" spans="3:12" ht="17.45" customHeight="1" x14ac:dyDescent="0.2">
      <c r="C407" s="158">
        <f t="shared" si="13"/>
        <v>401</v>
      </c>
      <c r="D407" s="146" t="str">
        <f>IF(PROVEEDORES!E408="","",PROVEEDORES!E408)</f>
        <v/>
      </c>
      <c r="E407" s="146" t="str">
        <f>IF(PROVEEDORES!F408="","",PROVEEDORES!F408)</f>
        <v/>
      </c>
      <c r="F407" s="146" t="str">
        <f>IF(PROVEEDORES!D408="","",PROVEEDORES!D408)</f>
        <v/>
      </c>
      <c r="G407" s="159">
        <f>SUMIF('EG-FEB'!$F$18:$F$516,PROVEEDORES!$D408,'EG-FEB'!P$18:P$516)</f>
        <v>0</v>
      </c>
      <c r="H407" s="159">
        <f>SUMIF('EG-FEB'!$F$18:$F$516,PROVEEDORES!$D408,'EG-FEB'!Q$18:Q$516)</f>
        <v>0</v>
      </c>
      <c r="I407" s="159">
        <f>SUMIF('EG-FEB'!$F$18:$F$516,PROVEEDORES!$D408,'EG-FEB'!R$18:R$516)</f>
        <v>0</v>
      </c>
      <c r="J407" s="159">
        <f>SUMIF('EG-FEB'!$F$18:$F$516,PROVEEDORES!$D408,'EG-FEB'!S$18:S$516)</f>
        <v>0</v>
      </c>
      <c r="K407" s="159" t="str">
        <f t="shared" si="12"/>
        <v/>
      </c>
      <c r="L407" s="146" t="str">
        <f>IF(PROVEEDORES!G408="","",PROVEEDORES!G408)</f>
        <v/>
      </c>
    </row>
    <row r="408" spans="3:12" ht="17.45" customHeight="1" x14ac:dyDescent="0.2">
      <c r="C408" s="158">
        <f t="shared" si="13"/>
        <v>402</v>
      </c>
      <c r="D408" s="146" t="str">
        <f>IF(PROVEEDORES!E409="","",PROVEEDORES!E409)</f>
        <v/>
      </c>
      <c r="E408" s="146" t="str">
        <f>IF(PROVEEDORES!F409="","",PROVEEDORES!F409)</f>
        <v/>
      </c>
      <c r="F408" s="146" t="str">
        <f>IF(PROVEEDORES!D409="","",PROVEEDORES!D409)</f>
        <v/>
      </c>
      <c r="G408" s="159">
        <f>SUMIF('EG-FEB'!$F$18:$F$516,PROVEEDORES!$D409,'EG-FEB'!P$18:P$516)</f>
        <v>0</v>
      </c>
      <c r="H408" s="159">
        <f>SUMIF('EG-FEB'!$F$18:$F$516,PROVEEDORES!$D409,'EG-FEB'!Q$18:Q$516)</f>
        <v>0</v>
      </c>
      <c r="I408" s="159">
        <f>SUMIF('EG-FEB'!$F$18:$F$516,PROVEEDORES!$D409,'EG-FEB'!R$18:R$516)</f>
        <v>0</v>
      </c>
      <c r="J408" s="159">
        <f>SUMIF('EG-FEB'!$F$18:$F$516,PROVEEDORES!$D409,'EG-FEB'!S$18:S$516)</f>
        <v>0</v>
      </c>
      <c r="K408" s="159" t="str">
        <f t="shared" si="12"/>
        <v/>
      </c>
      <c r="L408" s="146" t="str">
        <f>IF(PROVEEDORES!G409="","",PROVEEDORES!G409)</f>
        <v/>
      </c>
    </row>
    <row r="409" spans="3:12" ht="17.45" customHeight="1" x14ac:dyDescent="0.2">
      <c r="C409" s="158">
        <f t="shared" si="13"/>
        <v>403</v>
      </c>
      <c r="D409" s="146" t="str">
        <f>IF(PROVEEDORES!E410="","",PROVEEDORES!E410)</f>
        <v/>
      </c>
      <c r="E409" s="146" t="str">
        <f>IF(PROVEEDORES!F410="","",PROVEEDORES!F410)</f>
        <v/>
      </c>
      <c r="F409" s="146" t="str">
        <f>IF(PROVEEDORES!D410="","",PROVEEDORES!D410)</f>
        <v/>
      </c>
      <c r="G409" s="159">
        <f>SUMIF('EG-FEB'!$F$18:$F$516,PROVEEDORES!$D410,'EG-FEB'!P$18:P$516)</f>
        <v>0</v>
      </c>
      <c r="H409" s="159">
        <f>SUMIF('EG-FEB'!$F$18:$F$516,PROVEEDORES!$D410,'EG-FEB'!Q$18:Q$516)</f>
        <v>0</v>
      </c>
      <c r="I409" s="159">
        <f>SUMIF('EG-FEB'!$F$18:$F$516,PROVEEDORES!$D410,'EG-FEB'!R$18:R$516)</f>
        <v>0</v>
      </c>
      <c r="J409" s="159">
        <f>SUMIF('EG-FEB'!$F$18:$F$516,PROVEEDORES!$D410,'EG-FEB'!S$18:S$516)</f>
        <v>0</v>
      </c>
      <c r="K409" s="159" t="str">
        <f t="shared" si="12"/>
        <v/>
      </c>
      <c r="L409" s="146" t="str">
        <f>IF(PROVEEDORES!G410="","",PROVEEDORES!G410)</f>
        <v/>
      </c>
    </row>
    <row r="410" spans="3:12" ht="17.45" customHeight="1" x14ac:dyDescent="0.2">
      <c r="C410" s="158">
        <f t="shared" si="13"/>
        <v>404</v>
      </c>
      <c r="D410" s="146" t="str">
        <f>IF(PROVEEDORES!E411="","",PROVEEDORES!E411)</f>
        <v/>
      </c>
      <c r="E410" s="146" t="str">
        <f>IF(PROVEEDORES!F411="","",PROVEEDORES!F411)</f>
        <v/>
      </c>
      <c r="F410" s="146" t="str">
        <f>IF(PROVEEDORES!D411="","",PROVEEDORES!D411)</f>
        <v/>
      </c>
      <c r="G410" s="159">
        <f>SUMIF('EG-FEB'!$F$18:$F$516,PROVEEDORES!$D411,'EG-FEB'!P$18:P$516)</f>
        <v>0</v>
      </c>
      <c r="H410" s="159">
        <f>SUMIF('EG-FEB'!$F$18:$F$516,PROVEEDORES!$D411,'EG-FEB'!Q$18:Q$516)</f>
        <v>0</v>
      </c>
      <c r="I410" s="159">
        <f>SUMIF('EG-FEB'!$F$18:$F$516,PROVEEDORES!$D411,'EG-FEB'!R$18:R$516)</f>
        <v>0</v>
      </c>
      <c r="J410" s="159">
        <f>SUMIF('EG-FEB'!$F$18:$F$516,PROVEEDORES!$D411,'EG-FEB'!S$18:S$516)</f>
        <v>0</v>
      </c>
      <c r="K410" s="159" t="str">
        <f t="shared" si="12"/>
        <v/>
      </c>
      <c r="L410" s="146" t="str">
        <f>IF(PROVEEDORES!G411="","",PROVEEDORES!G411)</f>
        <v/>
      </c>
    </row>
    <row r="411" spans="3:12" ht="17.45" customHeight="1" x14ac:dyDescent="0.2">
      <c r="C411" s="158">
        <f t="shared" si="13"/>
        <v>405</v>
      </c>
      <c r="D411" s="146" t="str">
        <f>IF(PROVEEDORES!E412="","",PROVEEDORES!E412)</f>
        <v/>
      </c>
      <c r="E411" s="146" t="str">
        <f>IF(PROVEEDORES!F412="","",PROVEEDORES!F412)</f>
        <v/>
      </c>
      <c r="F411" s="146" t="str">
        <f>IF(PROVEEDORES!D412="","",PROVEEDORES!D412)</f>
        <v/>
      </c>
      <c r="G411" s="159">
        <f>SUMIF('EG-FEB'!$F$18:$F$516,PROVEEDORES!$D412,'EG-FEB'!P$18:P$516)</f>
        <v>0</v>
      </c>
      <c r="H411" s="159">
        <f>SUMIF('EG-FEB'!$F$18:$F$516,PROVEEDORES!$D412,'EG-FEB'!Q$18:Q$516)</f>
        <v>0</v>
      </c>
      <c r="I411" s="159">
        <f>SUMIF('EG-FEB'!$F$18:$F$516,PROVEEDORES!$D412,'EG-FEB'!R$18:R$516)</f>
        <v>0</v>
      </c>
      <c r="J411" s="159">
        <f>SUMIF('EG-FEB'!$F$18:$F$516,PROVEEDORES!$D412,'EG-FEB'!S$18:S$516)</f>
        <v>0</v>
      </c>
      <c r="K411" s="159" t="str">
        <f t="shared" si="12"/>
        <v/>
      </c>
      <c r="L411" s="146" t="str">
        <f>IF(PROVEEDORES!G412="","",PROVEEDORES!G412)</f>
        <v/>
      </c>
    </row>
    <row r="412" spans="3:12" ht="17.45" customHeight="1" x14ac:dyDescent="0.2">
      <c r="C412" s="158">
        <f t="shared" si="13"/>
        <v>406</v>
      </c>
      <c r="D412" s="146" t="str">
        <f>IF(PROVEEDORES!E413="","",PROVEEDORES!E413)</f>
        <v/>
      </c>
      <c r="E412" s="146" t="str">
        <f>IF(PROVEEDORES!F413="","",PROVEEDORES!F413)</f>
        <v/>
      </c>
      <c r="F412" s="146" t="str">
        <f>IF(PROVEEDORES!D413="","",PROVEEDORES!D413)</f>
        <v/>
      </c>
      <c r="G412" s="159">
        <f>SUMIF('EG-FEB'!$F$18:$F$516,PROVEEDORES!$D413,'EG-FEB'!P$18:P$516)</f>
        <v>0</v>
      </c>
      <c r="H412" s="159">
        <f>SUMIF('EG-FEB'!$F$18:$F$516,PROVEEDORES!$D413,'EG-FEB'!Q$18:Q$516)</f>
        <v>0</v>
      </c>
      <c r="I412" s="159">
        <f>SUMIF('EG-FEB'!$F$18:$F$516,PROVEEDORES!$D413,'EG-FEB'!R$18:R$516)</f>
        <v>0</v>
      </c>
      <c r="J412" s="159">
        <f>SUMIF('EG-FEB'!$F$18:$F$516,PROVEEDORES!$D413,'EG-FEB'!S$18:S$516)</f>
        <v>0</v>
      </c>
      <c r="K412" s="159" t="str">
        <f t="shared" si="12"/>
        <v/>
      </c>
      <c r="L412" s="146" t="str">
        <f>IF(PROVEEDORES!G413="","",PROVEEDORES!G413)</f>
        <v/>
      </c>
    </row>
    <row r="413" spans="3:12" ht="17.45" customHeight="1" x14ac:dyDescent="0.2">
      <c r="C413" s="158">
        <f t="shared" si="13"/>
        <v>407</v>
      </c>
      <c r="D413" s="146" t="str">
        <f>IF(PROVEEDORES!E414="","",PROVEEDORES!E414)</f>
        <v/>
      </c>
      <c r="E413" s="146" t="str">
        <f>IF(PROVEEDORES!F414="","",PROVEEDORES!F414)</f>
        <v/>
      </c>
      <c r="F413" s="146" t="str">
        <f>IF(PROVEEDORES!D414="","",PROVEEDORES!D414)</f>
        <v/>
      </c>
      <c r="G413" s="159">
        <f>SUMIF('EG-FEB'!$F$18:$F$516,PROVEEDORES!$D414,'EG-FEB'!P$18:P$516)</f>
        <v>0</v>
      </c>
      <c r="H413" s="159">
        <f>SUMIF('EG-FEB'!$F$18:$F$516,PROVEEDORES!$D414,'EG-FEB'!Q$18:Q$516)</f>
        <v>0</v>
      </c>
      <c r="I413" s="159">
        <f>SUMIF('EG-FEB'!$F$18:$F$516,PROVEEDORES!$D414,'EG-FEB'!R$18:R$516)</f>
        <v>0</v>
      </c>
      <c r="J413" s="159">
        <f>SUMIF('EG-FEB'!$F$18:$F$516,PROVEEDORES!$D414,'EG-FEB'!S$18:S$516)</f>
        <v>0</v>
      </c>
      <c r="K413" s="159" t="str">
        <f t="shared" si="12"/>
        <v/>
      </c>
      <c r="L413" s="146" t="str">
        <f>IF(PROVEEDORES!G414="","",PROVEEDORES!G414)</f>
        <v/>
      </c>
    </row>
    <row r="414" spans="3:12" ht="17.45" customHeight="1" x14ac:dyDescent="0.2">
      <c r="C414" s="158">
        <f t="shared" si="13"/>
        <v>408</v>
      </c>
      <c r="D414" s="146" t="str">
        <f>IF(PROVEEDORES!E415="","",PROVEEDORES!E415)</f>
        <v/>
      </c>
      <c r="E414" s="146" t="str">
        <f>IF(PROVEEDORES!F415="","",PROVEEDORES!F415)</f>
        <v/>
      </c>
      <c r="F414" s="146" t="str">
        <f>IF(PROVEEDORES!D415="","",PROVEEDORES!D415)</f>
        <v/>
      </c>
      <c r="G414" s="159">
        <f>SUMIF('EG-FEB'!$F$18:$F$516,PROVEEDORES!$D415,'EG-FEB'!P$18:P$516)</f>
        <v>0</v>
      </c>
      <c r="H414" s="159">
        <f>SUMIF('EG-FEB'!$F$18:$F$516,PROVEEDORES!$D415,'EG-FEB'!Q$18:Q$516)</f>
        <v>0</v>
      </c>
      <c r="I414" s="159">
        <f>SUMIF('EG-FEB'!$F$18:$F$516,PROVEEDORES!$D415,'EG-FEB'!R$18:R$516)</f>
        <v>0</v>
      </c>
      <c r="J414" s="159">
        <f>SUMIF('EG-FEB'!$F$18:$F$516,PROVEEDORES!$D415,'EG-FEB'!S$18:S$516)</f>
        <v>0</v>
      </c>
      <c r="K414" s="159" t="str">
        <f t="shared" si="12"/>
        <v/>
      </c>
      <c r="L414" s="146" t="str">
        <f>IF(PROVEEDORES!G415="","",PROVEEDORES!G415)</f>
        <v/>
      </c>
    </row>
    <row r="415" spans="3:12" ht="17.45" customHeight="1" x14ac:dyDescent="0.2">
      <c r="C415" s="158">
        <f t="shared" si="13"/>
        <v>409</v>
      </c>
      <c r="D415" s="146" t="str">
        <f>IF(PROVEEDORES!E416="","",PROVEEDORES!E416)</f>
        <v/>
      </c>
      <c r="E415" s="146" t="str">
        <f>IF(PROVEEDORES!F416="","",PROVEEDORES!F416)</f>
        <v/>
      </c>
      <c r="F415" s="146" t="str">
        <f>IF(PROVEEDORES!D416="","",PROVEEDORES!D416)</f>
        <v/>
      </c>
      <c r="G415" s="159">
        <f>SUMIF('EG-FEB'!$F$18:$F$516,PROVEEDORES!$D416,'EG-FEB'!P$18:P$516)</f>
        <v>0</v>
      </c>
      <c r="H415" s="159">
        <f>SUMIF('EG-FEB'!$F$18:$F$516,PROVEEDORES!$D416,'EG-FEB'!Q$18:Q$516)</f>
        <v>0</v>
      </c>
      <c r="I415" s="159">
        <f>SUMIF('EG-FEB'!$F$18:$F$516,PROVEEDORES!$D416,'EG-FEB'!R$18:R$516)</f>
        <v>0</v>
      </c>
      <c r="J415" s="159">
        <f>SUMIF('EG-FEB'!$F$18:$F$516,PROVEEDORES!$D416,'EG-FEB'!S$18:S$516)</f>
        <v>0</v>
      </c>
      <c r="K415" s="159" t="str">
        <f t="shared" si="12"/>
        <v/>
      </c>
      <c r="L415" s="146" t="str">
        <f>IF(PROVEEDORES!G416="","",PROVEEDORES!G416)</f>
        <v/>
      </c>
    </row>
    <row r="416" spans="3:12" ht="17.45" customHeight="1" x14ac:dyDescent="0.2">
      <c r="C416" s="158">
        <f t="shared" si="13"/>
        <v>410</v>
      </c>
      <c r="D416" s="146" t="str">
        <f>IF(PROVEEDORES!E417="","",PROVEEDORES!E417)</f>
        <v/>
      </c>
      <c r="E416" s="146" t="str">
        <f>IF(PROVEEDORES!F417="","",PROVEEDORES!F417)</f>
        <v/>
      </c>
      <c r="F416" s="146" t="str">
        <f>IF(PROVEEDORES!D417="","",PROVEEDORES!D417)</f>
        <v/>
      </c>
      <c r="G416" s="159">
        <f>SUMIF('EG-FEB'!$F$18:$F$516,PROVEEDORES!$D417,'EG-FEB'!P$18:P$516)</f>
        <v>0</v>
      </c>
      <c r="H416" s="159">
        <f>SUMIF('EG-FEB'!$F$18:$F$516,PROVEEDORES!$D417,'EG-FEB'!Q$18:Q$516)</f>
        <v>0</v>
      </c>
      <c r="I416" s="159">
        <f>SUMIF('EG-FEB'!$F$18:$F$516,PROVEEDORES!$D417,'EG-FEB'!R$18:R$516)</f>
        <v>0</v>
      </c>
      <c r="J416" s="159">
        <f>SUMIF('EG-FEB'!$F$18:$F$516,PROVEEDORES!$D417,'EG-FEB'!S$18:S$516)</f>
        <v>0</v>
      </c>
      <c r="K416" s="159" t="str">
        <f t="shared" si="12"/>
        <v/>
      </c>
      <c r="L416" s="146" t="str">
        <f>IF(PROVEEDORES!G417="","",PROVEEDORES!G417)</f>
        <v/>
      </c>
    </row>
    <row r="417" spans="3:12" ht="17.45" customHeight="1" x14ac:dyDescent="0.2">
      <c r="C417" s="158">
        <f t="shared" si="13"/>
        <v>411</v>
      </c>
      <c r="D417" s="146" t="str">
        <f>IF(PROVEEDORES!E418="","",PROVEEDORES!E418)</f>
        <v/>
      </c>
      <c r="E417" s="146" t="str">
        <f>IF(PROVEEDORES!F418="","",PROVEEDORES!F418)</f>
        <v/>
      </c>
      <c r="F417" s="146" t="str">
        <f>IF(PROVEEDORES!D418="","",PROVEEDORES!D418)</f>
        <v/>
      </c>
      <c r="G417" s="159">
        <f>SUMIF('EG-FEB'!$F$18:$F$516,PROVEEDORES!$D418,'EG-FEB'!P$18:P$516)</f>
        <v>0</v>
      </c>
      <c r="H417" s="159">
        <f>SUMIF('EG-FEB'!$F$18:$F$516,PROVEEDORES!$D418,'EG-FEB'!Q$18:Q$516)</f>
        <v>0</v>
      </c>
      <c r="I417" s="159">
        <f>SUMIF('EG-FEB'!$F$18:$F$516,PROVEEDORES!$D418,'EG-FEB'!R$18:R$516)</f>
        <v>0</v>
      </c>
      <c r="J417" s="159">
        <f>SUMIF('EG-FEB'!$F$18:$F$516,PROVEEDORES!$D418,'EG-FEB'!S$18:S$516)</f>
        <v>0</v>
      </c>
      <c r="K417" s="159" t="str">
        <f t="shared" si="12"/>
        <v/>
      </c>
      <c r="L417" s="146" t="str">
        <f>IF(PROVEEDORES!G418="","",PROVEEDORES!G418)</f>
        <v/>
      </c>
    </row>
    <row r="418" spans="3:12" ht="17.45" customHeight="1" x14ac:dyDescent="0.2">
      <c r="C418" s="158">
        <f t="shared" si="13"/>
        <v>412</v>
      </c>
      <c r="D418" s="146" t="str">
        <f>IF(PROVEEDORES!E419="","",PROVEEDORES!E419)</f>
        <v/>
      </c>
      <c r="E418" s="146" t="str">
        <f>IF(PROVEEDORES!F419="","",PROVEEDORES!F419)</f>
        <v/>
      </c>
      <c r="F418" s="146" t="str">
        <f>IF(PROVEEDORES!D419="","",PROVEEDORES!D419)</f>
        <v/>
      </c>
      <c r="G418" s="159">
        <f>SUMIF('EG-FEB'!$F$18:$F$516,PROVEEDORES!$D419,'EG-FEB'!P$18:P$516)</f>
        <v>0</v>
      </c>
      <c r="H418" s="159">
        <f>SUMIF('EG-FEB'!$F$18:$F$516,PROVEEDORES!$D419,'EG-FEB'!Q$18:Q$516)</f>
        <v>0</v>
      </c>
      <c r="I418" s="159">
        <f>SUMIF('EG-FEB'!$F$18:$F$516,PROVEEDORES!$D419,'EG-FEB'!R$18:R$516)</f>
        <v>0</v>
      </c>
      <c r="J418" s="159">
        <f>SUMIF('EG-FEB'!$F$18:$F$516,PROVEEDORES!$D419,'EG-FEB'!S$18:S$516)</f>
        <v>0</v>
      </c>
      <c r="K418" s="159" t="str">
        <f t="shared" si="12"/>
        <v/>
      </c>
      <c r="L418" s="146" t="str">
        <f>IF(PROVEEDORES!G419="","",PROVEEDORES!G419)</f>
        <v/>
      </c>
    </row>
    <row r="419" spans="3:12" ht="17.45" customHeight="1" x14ac:dyDescent="0.2">
      <c r="C419" s="158">
        <f t="shared" si="13"/>
        <v>413</v>
      </c>
      <c r="D419" s="146" t="str">
        <f>IF(PROVEEDORES!E420="","",PROVEEDORES!E420)</f>
        <v/>
      </c>
      <c r="E419" s="146" t="str">
        <f>IF(PROVEEDORES!F420="","",PROVEEDORES!F420)</f>
        <v/>
      </c>
      <c r="F419" s="146" t="str">
        <f>IF(PROVEEDORES!D420="","",PROVEEDORES!D420)</f>
        <v/>
      </c>
      <c r="G419" s="159">
        <f>SUMIF('EG-FEB'!$F$18:$F$516,PROVEEDORES!$D420,'EG-FEB'!P$18:P$516)</f>
        <v>0</v>
      </c>
      <c r="H419" s="159">
        <f>SUMIF('EG-FEB'!$F$18:$F$516,PROVEEDORES!$D420,'EG-FEB'!Q$18:Q$516)</f>
        <v>0</v>
      </c>
      <c r="I419" s="159">
        <f>SUMIF('EG-FEB'!$F$18:$F$516,PROVEEDORES!$D420,'EG-FEB'!R$18:R$516)</f>
        <v>0</v>
      </c>
      <c r="J419" s="159">
        <f>SUMIF('EG-FEB'!$F$18:$F$516,PROVEEDORES!$D420,'EG-FEB'!S$18:S$516)</f>
        <v>0</v>
      </c>
      <c r="K419" s="159" t="str">
        <f t="shared" si="12"/>
        <v/>
      </c>
      <c r="L419" s="146" t="str">
        <f>IF(PROVEEDORES!G420="","",PROVEEDORES!G420)</f>
        <v/>
      </c>
    </row>
    <row r="420" spans="3:12" ht="17.45" customHeight="1" x14ac:dyDescent="0.2">
      <c r="C420" s="158">
        <f t="shared" si="13"/>
        <v>414</v>
      </c>
      <c r="D420" s="146" t="str">
        <f>IF(PROVEEDORES!E421="","",PROVEEDORES!E421)</f>
        <v/>
      </c>
      <c r="E420" s="146" t="str">
        <f>IF(PROVEEDORES!F421="","",PROVEEDORES!F421)</f>
        <v/>
      </c>
      <c r="F420" s="146" t="str">
        <f>IF(PROVEEDORES!D421="","",PROVEEDORES!D421)</f>
        <v/>
      </c>
      <c r="G420" s="159">
        <f>SUMIF('EG-FEB'!$F$18:$F$516,PROVEEDORES!$D421,'EG-FEB'!P$18:P$516)</f>
        <v>0</v>
      </c>
      <c r="H420" s="159">
        <f>SUMIF('EG-FEB'!$F$18:$F$516,PROVEEDORES!$D421,'EG-FEB'!Q$18:Q$516)</f>
        <v>0</v>
      </c>
      <c r="I420" s="159">
        <f>SUMIF('EG-FEB'!$F$18:$F$516,PROVEEDORES!$D421,'EG-FEB'!R$18:R$516)</f>
        <v>0</v>
      </c>
      <c r="J420" s="159">
        <f>SUMIF('EG-FEB'!$F$18:$F$516,PROVEEDORES!$D421,'EG-FEB'!S$18:S$516)</f>
        <v>0</v>
      </c>
      <c r="K420" s="159" t="str">
        <f t="shared" si="12"/>
        <v/>
      </c>
      <c r="L420" s="146" t="str">
        <f>IF(PROVEEDORES!G421="","",PROVEEDORES!G421)</f>
        <v/>
      </c>
    </row>
    <row r="421" spans="3:12" ht="17.45" customHeight="1" x14ac:dyDescent="0.2">
      <c r="C421" s="158">
        <f t="shared" si="13"/>
        <v>415</v>
      </c>
      <c r="D421" s="146" t="str">
        <f>IF(PROVEEDORES!E422="","",PROVEEDORES!E422)</f>
        <v/>
      </c>
      <c r="E421" s="146" t="str">
        <f>IF(PROVEEDORES!F422="","",PROVEEDORES!F422)</f>
        <v/>
      </c>
      <c r="F421" s="146" t="str">
        <f>IF(PROVEEDORES!D422="","",PROVEEDORES!D422)</f>
        <v/>
      </c>
      <c r="G421" s="159">
        <f>SUMIF('EG-FEB'!$F$18:$F$516,PROVEEDORES!$D422,'EG-FEB'!P$18:P$516)</f>
        <v>0</v>
      </c>
      <c r="H421" s="159">
        <f>SUMIF('EG-FEB'!$F$18:$F$516,PROVEEDORES!$D422,'EG-FEB'!Q$18:Q$516)</f>
        <v>0</v>
      </c>
      <c r="I421" s="159">
        <f>SUMIF('EG-FEB'!$F$18:$F$516,PROVEEDORES!$D422,'EG-FEB'!R$18:R$516)</f>
        <v>0</v>
      </c>
      <c r="J421" s="159">
        <f>SUMIF('EG-FEB'!$F$18:$F$516,PROVEEDORES!$D422,'EG-FEB'!S$18:S$516)</f>
        <v>0</v>
      </c>
      <c r="K421" s="159" t="str">
        <f t="shared" si="12"/>
        <v/>
      </c>
      <c r="L421" s="146" t="str">
        <f>IF(PROVEEDORES!G422="","",PROVEEDORES!G422)</f>
        <v/>
      </c>
    </row>
    <row r="422" spans="3:12" ht="17.45" customHeight="1" x14ac:dyDescent="0.2">
      <c r="C422" s="158">
        <f t="shared" si="13"/>
        <v>416</v>
      </c>
      <c r="D422" s="146" t="str">
        <f>IF(PROVEEDORES!E423="","",PROVEEDORES!E423)</f>
        <v/>
      </c>
      <c r="E422" s="146" t="str">
        <f>IF(PROVEEDORES!F423="","",PROVEEDORES!F423)</f>
        <v/>
      </c>
      <c r="F422" s="146" t="str">
        <f>IF(PROVEEDORES!D423="","",PROVEEDORES!D423)</f>
        <v/>
      </c>
      <c r="G422" s="159">
        <f>SUMIF('EG-FEB'!$F$18:$F$516,PROVEEDORES!$D423,'EG-FEB'!P$18:P$516)</f>
        <v>0</v>
      </c>
      <c r="H422" s="159">
        <f>SUMIF('EG-FEB'!$F$18:$F$516,PROVEEDORES!$D423,'EG-FEB'!Q$18:Q$516)</f>
        <v>0</v>
      </c>
      <c r="I422" s="159">
        <f>SUMIF('EG-FEB'!$F$18:$F$516,PROVEEDORES!$D423,'EG-FEB'!R$18:R$516)</f>
        <v>0</v>
      </c>
      <c r="J422" s="159">
        <f>SUMIF('EG-FEB'!$F$18:$F$516,PROVEEDORES!$D423,'EG-FEB'!S$18:S$516)</f>
        <v>0</v>
      </c>
      <c r="K422" s="159" t="str">
        <f t="shared" si="12"/>
        <v/>
      </c>
      <c r="L422" s="146" t="str">
        <f>IF(PROVEEDORES!G423="","",PROVEEDORES!G423)</f>
        <v/>
      </c>
    </row>
    <row r="423" spans="3:12" ht="17.45" customHeight="1" x14ac:dyDescent="0.2">
      <c r="C423" s="158">
        <f t="shared" si="13"/>
        <v>417</v>
      </c>
      <c r="D423" s="146" t="str">
        <f>IF(PROVEEDORES!E424="","",PROVEEDORES!E424)</f>
        <v/>
      </c>
      <c r="E423" s="146" t="str">
        <f>IF(PROVEEDORES!F424="","",PROVEEDORES!F424)</f>
        <v/>
      </c>
      <c r="F423" s="146" t="str">
        <f>IF(PROVEEDORES!D424="","",PROVEEDORES!D424)</f>
        <v/>
      </c>
      <c r="G423" s="159">
        <f>SUMIF('EG-FEB'!$F$18:$F$516,PROVEEDORES!$D424,'EG-FEB'!P$18:P$516)</f>
        <v>0</v>
      </c>
      <c r="H423" s="159">
        <f>SUMIF('EG-FEB'!$F$18:$F$516,PROVEEDORES!$D424,'EG-FEB'!Q$18:Q$516)</f>
        <v>0</v>
      </c>
      <c r="I423" s="159">
        <f>SUMIF('EG-FEB'!$F$18:$F$516,PROVEEDORES!$D424,'EG-FEB'!R$18:R$516)</f>
        <v>0</v>
      </c>
      <c r="J423" s="159">
        <f>SUMIF('EG-FEB'!$F$18:$F$516,PROVEEDORES!$D424,'EG-FEB'!S$18:S$516)</f>
        <v>0</v>
      </c>
      <c r="K423" s="159" t="str">
        <f t="shared" si="12"/>
        <v/>
      </c>
      <c r="L423" s="146" t="str">
        <f>IF(PROVEEDORES!G424="","",PROVEEDORES!G424)</f>
        <v/>
      </c>
    </row>
    <row r="424" spans="3:12" ht="17.45" customHeight="1" x14ac:dyDescent="0.2">
      <c r="C424" s="158">
        <f t="shared" si="13"/>
        <v>418</v>
      </c>
      <c r="D424" s="146" t="str">
        <f>IF(PROVEEDORES!E425="","",PROVEEDORES!E425)</f>
        <v/>
      </c>
      <c r="E424" s="146" t="str">
        <f>IF(PROVEEDORES!F425="","",PROVEEDORES!F425)</f>
        <v/>
      </c>
      <c r="F424" s="146" t="str">
        <f>IF(PROVEEDORES!D425="","",PROVEEDORES!D425)</f>
        <v/>
      </c>
      <c r="G424" s="159">
        <f>SUMIF('EG-FEB'!$F$18:$F$516,PROVEEDORES!$D425,'EG-FEB'!P$18:P$516)</f>
        <v>0</v>
      </c>
      <c r="H424" s="159">
        <f>SUMIF('EG-FEB'!$F$18:$F$516,PROVEEDORES!$D425,'EG-FEB'!Q$18:Q$516)</f>
        <v>0</v>
      </c>
      <c r="I424" s="159">
        <f>SUMIF('EG-FEB'!$F$18:$F$516,PROVEEDORES!$D425,'EG-FEB'!R$18:R$516)</f>
        <v>0</v>
      </c>
      <c r="J424" s="159">
        <f>SUMIF('EG-FEB'!$F$18:$F$516,PROVEEDORES!$D425,'EG-FEB'!S$18:S$516)</f>
        <v>0</v>
      </c>
      <c r="K424" s="159" t="str">
        <f t="shared" si="12"/>
        <v/>
      </c>
      <c r="L424" s="146" t="str">
        <f>IF(PROVEEDORES!G425="","",PROVEEDORES!G425)</f>
        <v/>
      </c>
    </row>
    <row r="425" spans="3:12" ht="17.45" customHeight="1" x14ac:dyDescent="0.2">
      <c r="C425" s="158">
        <f t="shared" si="13"/>
        <v>419</v>
      </c>
      <c r="D425" s="146" t="str">
        <f>IF(PROVEEDORES!E426="","",PROVEEDORES!E426)</f>
        <v/>
      </c>
      <c r="E425" s="146" t="str">
        <f>IF(PROVEEDORES!F426="","",PROVEEDORES!F426)</f>
        <v/>
      </c>
      <c r="F425" s="146" t="str">
        <f>IF(PROVEEDORES!D426="","",PROVEEDORES!D426)</f>
        <v/>
      </c>
      <c r="G425" s="159">
        <f>SUMIF('EG-FEB'!$F$18:$F$516,PROVEEDORES!$D426,'EG-FEB'!P$18:P$516)</f>
        <v>0</v>
      </c>
      <c r="H425" s="159">
        <f>SUMIF('EG-FEB'!$F$18:$F$516,PROVEEDORES!$D426,'EG-FEB'!Q$18:Q$516)</f>
        <v>0</v>
      </c>
      <c r="I425" s="159">
        <f>SUMIF('EG-FEB'!$F$18:$F$516,PROVEEDORES!$D426,'EG-FEB'!R$18:R$516)</f>
        <v>0</v>
      </c>
      <c r="J425" s="159">
        <f>SUMIF('EG-FEB'!$F$18:$F$516,PROVEEDORES!$D426,'EG-FEB'!S$18:S$516)</f>
        <v>0</v>
      </c>
      <c r="K425" s="159" t="str">
        <f t="shared" si="12"/>
        <v/>
      </c>
      <c r="L425" s="146" t="str">
        <f>IF(PROVEEDORES!G426="","",PROVEEDORES!G426)</f>
        <v/>
      </c>
    </row>
    <row r="426" spans="3:12" ht="17.45" customHeight="1" x14ac:dyDescent="0.2">
      <c r="C426" s="158">
        <f t="shared" si="13"/>
        <v>420</v>
      </c>
      <c r="D426" s="146" t="str">
        <f>IF(PROVEEDORES!E427="","",PROVEEDORES!E427)</f>
        <v/>
      </c>
      <c r="E426" s="146" t="str">
        <f>IF(PROVEEDORES!F427="","",PROVEEDORES!F427)</f>
        <v/>
      </c>
      <c r="F426" s="146" t="str">
        <f>IF(PROVEEDORES!D427="","",PROVEEDORES!D427)</f>
        <v/>
      </c>
      <c r="G426" s="159">
        <f>SUMIF('EG-FEB'!$F$18:$F$516,PROVEEDORES!$D427,'EG-FEB'!P$18:P$516)</f>
        <v>0</v>
      </c>
      <c r="H426" s="159">
        <f>SUMIF('EG-FEB'!$F$18:$F$516,PROVEEDORES!$D427,'EG-FEB'!Q$18:Q$516)</f>
        <v>0</v>
      </c>
      <c r="I426" s="159">
        <f>SUMIF('EG-FEB'!$F$18:$F$516,PROVEEDORES!$D427,'EG-FEB'!R$18:R$516)</f>
        <v>0</v>
      </c>
      <c r="J426" s="159">
        <f>SUMIF('EG-FEB'!$F$18:$F$516,PROVEEDORES!$D427,'EG-FEB'!S$18:S$516)</f>
        <v>0</v>
      </c>
      <c r="K426" s="159" t="str">
        <f t="shared" si="12"/>
        <v/>
      </c>
      <c r="L426" s="146" t="str">
        <f>IF(PROVEEDORES!G427="","",PROVEEDORES!G427)</f>
        <v/>
      </c>
    </row>
    <row r="427" spans="3:12" ht="17.45" customHeight="1" x14ac:dyDescent="0.2">
      <c r="C427" s="158">
        <f t="shared" si="13"/>
        <v>421</v>
      </c>
      <c r="D427" s="146" t="str">
        <f>IF(PROVEEDORES!E428="","",PROVEEDORES!E428)</f>
        <v/>
      </c>
      <c r="E427" s="146" t="str">
        <f>IF(PROVEEDORES!F428="","",PROVEEDORES!F428)</f>
        <v/>
      </c>
      <c r="F427" s="146" t="str">
        <f>IF(PROVEEDORES!D428="","",PROVEEDORES!D428)</f>
        <v/>
      </c>
      <c r="G427" s="159">
        <f>SUMIF('EG-FEB'!$F$18:$F$516,PROVEEDORES!$D428,'EG-FEB'!P$18:P$516)</f>
        <v>0</v>
      </c>
      <c r="H427" s="159">
        <f>SUMIF('EG-FEB'!$F$18:$F$516,PROVEEDORES!$D428,'EG-FEB'!Q$18:Q$516)</f>
        <v>0</v>
      </c>
      <c r="I427" s="159">
        <f>SUMIF('EG-FEB'!$F$18:$F$516,PROVEEDORES!$D428,'EG-FEB'!R$18:R$516)</f>
        <v>0</v>
      </c>
      <c r="J427" s="159">
        <f>SUMIF('EG-FEB'!$F$18:$F$516,PROVEEDORES!$D428,'EG-FEB'!S$18:S$516)</f>
        <v>0</v>
      </c>
      <c r="K427" s="159" t="str">
        <f t="shared" si="12"/>
        <v/>
      </c>
      <c r="L427" s="146" t="str">
        <f>IF(PROVEEDORES!G428="","",PROVEEDORES!G428)</f>
        <v/>
      </c>
    </row>
    <row r="428" spans="3:12" ht="17.45" customHeight="1" x14ac:dyDescent="0.2">
      <c r="C428" s="158">
        <f t="shared" si="13"/>
        <v>422</v>
      </c>
      <c r="D428" s="146" t="str">
        <f>IF(PROVEEDORES!E429="","",PROVEEDORES!E429)</f>
        <v/>
      </c>
      <c r="E428" s="146" t="str">
        <f>IF(PROVEEDORES!F429="","",PROVEEDORES!F429)</f>
        <v/>
      </c>
      <c r="F428" s="146" t="str">
        <f>IF(PROVEEDORES!D429="","",PROVEEDORES!D429)</f>
        <v/>
      </c>
      <c r="G428" s="159">
        <f>SUMIF('EG-FEB'!$F$18:$F$516,PROVEEDORES!$D429,'EG-FEB'!P$18:P$516)</f>
        <v>0</v>
      </c>
      <c r="H428" s="159">
        <f>SUMIF('EG-FEB'!$F$18:$F$516,PROVEEDORES!$D429,'EG-FEB'!Q$18:Q$516)</f>
        <v>0</v>
      </c>
      <c r="I428" s="159">
        <f>SUMIF('EG-FEB'!$F$18:$F$516,PROVEEDORES!$D429,'EG-FEB'!R$18:R$516)</f>
        <v>0</v>
      </c>
      <c r="J428" s="159">
        <f>SUMIF('EG-FEB'!$F$18:$F$516,PROVEEDORES!$D429,'EG-FEB'!S$18:S$516)</f>
        <v>0</v>
      </c>
      <c r="K428" s="159" t="str">
        <f t="shared" si="12"/>
        <v/>
      </c>
      <c r="L428" s="146" t="str">
        <f>IF(PROVEEDORES!G429="","",PROVEEDORES!G429)</f>
        <v/>
      </c>
    </row>
    <row r="429" spans="3:12" ht="17.45" customHeight="1" x14ac:dyDescent="0.2">
      <c r="C429" s="158">
        <f t="shared" si="13"/>
        <v>423</v>
      </c>
      <c r="D429" s="146" t="str">
        <f>IF(PROVEEDORES!E430="","",PROVEEDORES!E430)</f>
        <v/>
      </c>
      <c r="E429" s="146" t="str">
        <f>IF(PROVEEDORES!F430="","",PROVEEDORES!F430)</f>
        <v/>
      </c>
      <c r="F429" s="146" t="str">
        <f>IF(PROVEEDORES!D430="","",PROVEEDORES!D430)</f>
        <v/>
      </c>
      <c r="G429" s="159">
        <f>SUMIF('EG-FEB'!$F$18:$F$516,PROVEEDORES!$D430,'EG-FEB'!P$18:P$516)</f>
        <v>0</v>
      </c>
      <c r="H429" s="159">
        <f>SUMIF('EG-FEB'!$F$18:$F$516,PROVEEDORES!$D430,'EG-FEB'!Q$18:Q$516)</f>
        <v>0</v>
      </c>
      <c r="I429" s="159">
        <f>SUMIF('EG-FEB'!$F$18:$F$516,PROVEEDORES!$D430,'EG-FEB'!R$18:R$516)</f>
        <v>0</v>
      </c>
      <c r="J429" s="159">
        <f>SUMIF('EG-FEB'!$F$18:$F$516,PROVEEDORES!$D430,'EG-FEB'!S$18:S$516)</f>
        <v>0</v>
      </c>
      <c r="K429" s="159" t="str">
        <f t="shared" si="12"/>
        <v/>
      </c>
      <c r="L429" s="146" t="str">
        <f>IF(PROVEEDORES!G430="","",PROVEEDORES!G430)</f>
        <v/>
      </c>
    </row>
    <row r="430" spans="3:12" ht="17.45" customHeight="1" x14ac:dyDescent="0.2">
      <c r="C430" s="158">
        <f t="shared" si="13"/>
        <v>424</v>
      </c>
      <c r="D430" s="146" t="str">
        <f>IF(PROVEEDORES!E431="","",PROVEEDORES!E431)</f>
        <v/>
      </c>
      <c r="E430" s="146" t="str">
        <f>IF(PROVEEDORES!F431="","",PROVEEDORES!F431)</f>
        <v/>
      </c>
      <c r="F430" s="146" t="str">
        <f>IF(PROVEEDORES!D431="","",PROVEEDORES!D431)</f>
        <v/>
      </c>
      <c r="G430" s="159">
        <f>SUMIF('EG-FEB'!$F$18:$F$516,PROVEEDORES!$D431,'EG-FEB'!P$18:P$516)</f>
        <v>0</v>
      </c>
      <c r="H430" s="159">
        <f>SUMIF('EG-FEB'!$F$18:$F$516,PROVEEDORES!$D431,'EG-FEB'!Q$18:Q$516)</f>
        <v>0</v>
      </c>
      <c r="I430" s="159">
        <f>SUMIF('EG-FEB'!$F$18:$F$516,PROVEEDORES!$D431,'EG-FEB'!R$18:R$516)</f>
        <v>0</v>
      </c>
      <c r="J430" s="159">
        <f>SUMIF('EG-FEB'!$F$18:$F$516,PROVEEDORES!$D431,'EG-FEB'!S$18:S$516)</f>
        <v>0</v>
      </c>
      <c r="K430" s="159" t="str">
        <f t="shared" si="12"/>
        <v/>
      </c>
      <c r="L430" s="146" t="str">
        <f>IF(PROVEEDORES!G431="","",PROVEEDORES!G431)</f>
        <v/>
      </c>
    </row>
    <row r="431" spans="3:12" ht="17.45" customHeight="1" x14ac:dyDescent="0.2">
      <c r="C431" s="158">
        <f t="shared" si="13"/>
        <v>425</v>
      </c>
      <c r="D431" s="146" t="str">
        <f>IF(PROVEEDORES!E432="","",PROVEEDORES!E432)</f>
        <v/>
      </c>
      <c r="E431" s="146" t="str">
        <f>IF(PROVEEDORES!F432="","",PROVEEDORES!F432)</f>
        <v/>
      </c>
      <c r="F431" s="146" t="str">
        <f>IF(PROVEEDORES!D432="","",PROVEEDORES!D432)</f>
        <v/>
      </c>
      <c r="G431" s="159">
        <f>SUMIF('EG-FEB'!$F$18:$F$516,PROVEEDORES!$D432,'EG-FEB'!P$18:P$516)</f>
        <v>0</v>
      </c>
      <c r="H431" s="159">
        <f>SUMIF('EG-FEB'!$F$18:$F$516,PROVEEDORES!$D432,'EG-FEB'!Q$18:Q$516)</f>
        <v>0</v>
      </c>
      <c r="I431" s="159">
        <f>SUMIF('EG-FEB'!$F$18:$F$516,PROVEEDORES!$D432,'EG-FEB'!R$18:R$516)</f>
        <v>0</v>
      </c>
      <c r="J431" s="159">
        <f>SUMIF('EG-FEB'!$F$18:$F$516,PROVEEDORES!$D432,'EG-FEB'!S$18:S$516)</f>
        <v>0</v>
      </c>
      <c r="K431" s="159" t="str">
        <f t="shared" si="12"/>
        <v/>
      </c>
      <c r="L431" s="146" t="str">
        <f>IF(PROVEEDORES!G432="","",PROVEEDORES!G432)</f>
        <v/>
      </c>
    </row>
    <row r="432" spans="3:12" ht="17.45" customHeight="1" x14ac:dyDescent="0.2">
      <c r="C432" s="158">
        <f t="shared" si="13"/>
        <v>426</v>
      </c>
      <c r="D432" s="146" t="str">
        <f>IF(PROVEEDORES!E433="","",PROVEEDORES!E433)</f>
        <v/>
      </c>
      <c r="E432" s="146" t="str">
        <f>IF(PROVEEDORES!F433="","",PROVEEDORES!F433)</f>
        <v/>
      </c>
      <c r="F432" s="146" t="str">
        <f>IF(PROVEEDORES!D433="","",PROVEEDORES!D433)</f>
        <v/>
      </c>
      <c r="G432" s="159">
        <f>SUMIF('EG-FEB'!$F$18:$F$516,PROVEEDORES!$D433,'EG-FEB'!P$18:P$516)</f>
        <v>0</v>
      </c>
      <c r="H432" s="159">
        <f>SUMIF('EG-FEB'!$F$18:$F$516,PROVEEDORES!$D433,'EG-FEB'!Q$18:Q$516)</f>
        <v>0</v>
      </c>
      <c r="I432" s="159">
        <f>SUMIF('EG-FEB'!$F$18:$F$516,PROVEEDORES!$D433,'EG-FEB'!R$18:R$516)</f>
        <v>0</v>
      </c>
      <c r="J432" s="159">
        <f>SUMIF('EG-FEB'!$F$18:$F$516,PROVEEDORES!$D433,'EG-FEB'!S$18:S$516)</f>
        <v>0</v>
      </c>
      <c r="K432" s="159" t="str">
        <f t="shared" si="12"/>
        <v/>
      </c>
      <c r="L432" s="146" t="str">
        <f>IF(PROVEEDORES!G433="","",PROVEEDORES!G433)</f>
        <v/>
      </c>
    </row>
    <row r="433" spans="3:12" ht="17.45" customHeight="1" x14ac:dyDescent="0.2">
      <c r="C433" s="158">
        <f t="shared" si="13"/>
        <v>427</v>
      </c>
      <c r="D433" s="146" t="str">
        <f>IF(PROVEEDORES!E434="","",PROVEEDORES!E434)</f>
        <v/>
      </c>
      <c r="E433" s="146" t="str">
        <f>IF(PROVEEDORES!F434="","",PROVEEDORES!F434)</f>
        <v/>
      </c>
      <c r="F433" s="146" t="str">
        <f>IF(PROVEEDORES!D434="","",PROVEEDORES!D434)</f>
        <v/>
      </c>
      <c r="G433" s="159">
        <f>SUMIF('EG-FEB'!$F$18:$F$516,PROVEEDORES!$D434,'EG-FEB'!P$18:P$516)</f>
        <v>0</v>
      </c>
      <c r="H433" s="159">
        <f>SUMIF('EG-FEB'!$F$18:$F$516,PROVEEDORES!$D434,'EG-FEB'!Q$18:Q$516)</f>
        <v>0</v>
      </c>
      <c r="I433" s="159">
        <f>SUMIF('EG-FEB'!$F$18:$F$516,PROVEEDORES!$D434,'EG-FEB'!R$18:R$516)</f>
        <v>0</v>
      </c>
      <c r="J433" s="159">
        <f>SUMIF('EG-FEB'!$F$18:$F$516,PROVEEDORES!$D434,'EG-FEB'!S$18:S$516)</f>
        <v>0</v>
      </c>
      <c r="K433" s="159" t="str">
        <f t="shared" si="12"/>
        <v/>
      </c>
      <c r="L433" s="146" t="str">
        <f>IF(PROVEEDORES!G434="","",PROVEEDORES!G434)</f>
        <v/>
      </c>
    </row>
    <row r="434" spans="3:12" ht="17.45" customHeight="1" x14ac:dyDescent="0.2">
      <c r="C434" s="158">
        <f t="shared" si="13"/>
        <v>428</v>
      </c>
      <c r="D434" s="146" t="str">
        <f>IF(PROVEEDORES!E435="","",PROVEEDORES!E435)</f>
        <v/>
      </c>
      <c r="E434" s="146" t="str">
        <f>IF(PROVEEDORES!F435="","",PROVEEDORES!F435)</f>
        <v/>
      </c>
      <c r="F434" s="146" t="str">
        <f>IF(PROVEEDORES!D435="","",PROVEEDORES!D435)</f>
        <v/>
      </c>
      <c r="G434" s="159">
        <f>SUMIF('EG-FEB'!$F$18:$F$516,PROVEEDORES!$D435,'EG-FEB'!P$18:P$516)</f>
        <v>0</v>
      </c>
      <c r="H434" s="159">
        <f>SUMIF('EG-FEB'!$F$18:$F$516,PROVEEDORES!$D435,'EG-FEB'!Q$18:Q$516)</f>
        <v>0</v>
      </c>
      <c r="I434" s="159">
        <f>SUMIF('EG-FEB'!$F$18:$F$516,PROVEEDORES!$D435,'EG-FEB'!R$18:R$516)</f>
        <v>0</v>
      </c>
      <c r="J434" s="159">
        <f>SUMIF('EG-FEB'!$F$18:$F$516,PROVEEDORES!$D435,'EG-FEB'!S$18:S$516)</f>
        <v>0</v>
      </c>
      <c r="K434" s="159" t="str">
        <f t="shared" si="12"/>
        <v/>
      </c>
      <c r="L434" s="146" t="str">
        <f>IF(PROVEEDORES!G435="","",PROVEEDORES!G435)</f>
        <v/>
      </c>
    </row>
    <row r="435" spans="3:12" ht="17.45" customHeight="1" x14ac:dyDescent="0.2">
      <c r="C435" s="158">
        <f t="shared" si="13"/>
        <v>429</v>
      </c>
      <c r="D435" s="146" t="str">
        <f>IF(PROVEEDORES!E436="","",PROVEEDORES!E436)</f>
        <v/>
      </c>
      <c r="E435" s="146" t="str">
        <f>IF(PROVEEDORES!F436="","",PROVEEDORES!F436)</f>
        <v/>
      </c>
      <c r="F435" s="146" t="str">
        <f>IF(PROVEEDORES!D436="","",PROVEEDORES!D436)</f>
        <v/>
      </c>
      <c r="G435" s="159">
        <f>SUMIF('EG-FEB'!$F$18:$F$516,PROVEEDORES!$D436,'EG-FEB'!P$18:P$516)</f>
        <v>0</v>
      </c>
      <c r="H435" s="159">
        <f>SUMIF('EG-FEB'!$F$18:$F$516,PROVEEDORES!$D436,'EG-FEB'!Q$18:Q$516)</f>
        <v>0</v>
      </c>
      <c r="I435" s="159">
        <f>SUMIF('EG-FEB'!$F$18:$F$516,PROVEEDORES!$D436,'EG-FEB'!R$18:R$516)</f>
        <v>0</v>
      </c>
      <c r="J435" s="159">
        <f>SUMIF('EG-FEB'!$F$18:$F$516,PROVEEDORES!$D436,'EG-FEB'!S$18:S$516)</f>
        <v>0</v>
      </c>
      <c r="K435" s="159" t="str">
        <f t="shared" si="12"/>
        <v/>
      </c>
      <c r="L435" s="146" t="str">
        <f>IF(PROVEEDORES!G436="","",PROVEEDORES!G436)</f>
        <v/>
      </c>
    </row>
    <row r="436" spans="3:12" ht="17.45" customHeight="1" x14ac:dyDescent="0.2">
      <c r="C436" s="158">
        <f t="shared" si="13"/>
        <v>430</v>
      </c>
      <c r="D436" s="146" t="str">
        <f>IF(PROVEEDORES!E437="","",PROVEEDORES!E437)</f>
        <v/>
      </c>
      <c r="E436" s="146" t="str">
        <f>IF(PROVEEDORES!F437="","",PROVEEDORES!F437)</f>
        <v/>
      </c>
      <c r="F436" s="146" t="str">
        <f>IF(PROVEEDORES!D437="","",PROVEEDORES!D437)</f>
        <v/>
      </c>
      <c r="G436" s="159">
        <f>SUMIF('EG-FEB'!$F$18:$F$516,PROVEEDORES!$D437,'EG-FEB'!P$18:P$516)</f>
        <v>0</v>
      </c>
      <c r="H436" s="159">
        <f>SUMIF('EG-FEB'!$F$18:$F$516,PROVEEDORES!$D437,'EG-FEB'!Q$18:Q$516)</f>
        <v>0</v>
      </c>
      <c r="I436" s="159">
        <f>SUMIF('EG-FEB'!$F$18:$F$516,PROVEEDORES!$D437,'EG-FEB'!R$18:R$516)</f>
        <v>0</v>
      </c>
      <c r="J436" s="159">
        <f>SUMIF('EG-FEB'!$F$18:$F$516,PROVEEDORES!$D437,'EG-FEB'!S$18:S$516)</f>
        <v>0</v>
      </c>
      <c r="K436" s="159" t="str">
        <f t="shared" si="12"/>
        <v/>
      </c>
      <c r="L436" s="146" t="str">
        <f>IF(PROVEEDORES!G437="","",PROVEEDORES!G437)</f>
        <v/>
      </c>
    </row>
    <row r="437" spans="3:12" ht="17.45" customHeight="1" x14ac:dyDescent="0.2">
      <c r="C437" s="158">
        <f t="shared" si="13"/>
        <v>431</v>
      </c>
      <c r="D437" s="146" t="str">
        <f>IF(PROVEEDORES!E438="","",PROVEEDORES!E438)</f>
        <v/>
      </c>
      <c r="E437" s="146" t="str">
        <f>IF(PROVEEDORES!F438="","",PROVEEDORES!F438)</f>
        <v/>
      </c>
      <c r="F437" s="146" t="str">
        <f>IF(PROVEEDORES!D438="","",PROVEEDORES!D438)</f>
        <v/>
      </c>
      <c r="G437" s="159">
        <f>SUMIF('EG-FEB'!$F$18:$F$516,PROVEEDORES!$D438,'EG-FEB'!P$18:P$516)</f>
        <v>0</v>
      </c>
      <c r="H437" s="159">
        <f>SUMIF('EG-FEB'!$F$18:$F$516,PROVEEDORES!$D438,'EG-FEB'!Q$18:Q$516)</f>
        <v>0</v>
      </c>
      <c r="I437" s="159">
        <f>SUMIF('EG-FEB'!$F$18:$F$516,PROVEEDORES!$D438,'EG-FEB'!R$18:R$516)</f>
        <v>0</v>
      </c>
      <c r="J437" s="159">
        <f>SUMIF('EG-FEB'!$F$18:$F$516,PROVEEDORES!$D438,'EG-FEB'!S$18:S$516)</f>
        <v>0</v>
      </c>
      <c r="K437" s="159" t="str">
        <f t="shared" si="12"/>
        <v/>
      </c>
      <c r="L437" s="146" t="str">
        <f>IF(PROVEEDORES!G438="","",PROVEEDORES!G438)</f>
        <v/>
      </c>
    </row>
    <row r="438" spans="3:12" ht="17.45" customHeight="1" x14ac:dyDescent="0.2">
      <c r="C438" s="158">
        <f t="shared" si="13"/>
        <v>432</v>
      </c>
      <c r="D438" s="146" t="str">
        <f>IF(PROVEEDORES!E439="","",PROVEEDORES!E439)</f>
        <v/>
      </c>
      <c r="E438" s="146" t="str">
        <f>IF(PROVEEDORES!F439="","",PROVEEDORES!F439)</f>
        <v/>
      </c>
      <c r="F438" s="146" t="str">
        <f>IF(PROVEEDORES!D439="","",PROVEEDORES!D439)</f>
        <v/>
      </c>
      <c r="G438" s="159">
        <f>SUMIF('EG-FEB'!$F$18:$F$516,PROVEEDORES!$D439,'EG-FEB'!P$18:P$516)</f>
        <v>0</v>
      </c>
      <c r="H438" s="159">
        <f>SUMIF('EG-FEB'!$F$18:$F$516,PROVEEDORES!$D439,'EG-FEB'!Q$18:Q$516)</f>
        <v>0</v>
      </c>
      <c r="I438" s="159">
        <f>SUMIF('EG-FEB'!$F$18:$F$516,PROVEEDORES!$D439,'EG-FEB'!R$18:R$516)</f>
        <v>0</v>
      </c>
      <c r="J438" s="159">
        <f>SUMIF('EG-FEB'!$F$18:$F$516,PROVEEDORES!$D439,'EG-FEB'!S$18:S$516)</f>
        <v>0</v>
      </c>
      <c r="K438" s="159" t="str">
        <f t="shared" si="12"/>
        <v/>
      </c>
      <c r="L438" s="146" t="str">
        <f>IF(PROVEEDORES!G439="","",PROVEEDORES!G439)</f>
        <v/>
      </c>
    </row>
    <row r="439" spans="3:12" ht="17.45" customHeight="1" x14ac:dyDescent="0.2">
      <c r="C439" s="158">
        <f t="shared" si="13"/>
        <v>433</v>
      </c>
      <c r="D439" s="146" t="str">
        <f>IF(PROVEEDORES!E440="","",PROVEEDORES!E440)</f>
        <v/>
      </c>
      <c r="E439" s="146" t="str">
        <f>IF(PROVEEDORES!F440="","",PROVEEDORES!F440)</f>
        <v/>
      </c>
      <c r="F439" s="146" t="str">
        <f>IF(PROVEEDORES!D440="","",PROVEEDORES!D440)</f>
        <v/>
      </c>
      <c r="G439" s="159">
        <f>SUMIF('EG-FEB'!$F$18:$F$516,PROVEEDORES!$D440,'EG-FEB'!P$18:P$516)</f>
        <v>0</v>
      </c>
      <c r="H439" s="159">
        <f>SUMIF('EG-FEB'!$F$18:$F$516,PROVEEDORES!$D440,'EG-FEB'!Q$18:Q$516)</f>
        <v>0</v>
      </c>
      <c r="I439" s="159">
        <f>SUMIF('EG-FEB'!$F$18:$F$516,PROVEEDORES!$D440,'EG-FEB'!R$18:R$516)</f>
        <v>0</v>
      </c>
      <c r="J439" s="159">
        <f>SUMIF('EG-FEB'!$F$18:$F$516,PROVEEDORES!$D440,'EG-FEB'!S$18:S$516)</f>
        <v>0</v>
      </c>
      <c r="K439" s="159" t="str">
        <f t="shared" si="12"/>
        <v/>
      </c>
      <c r="L439" s="146" t="str">
        <f>IF(PROVEEDORES!G440="","",PROVEEDORES!G440)</f>
        <v/>
      </c>
    </row>
    <row r="440" spans="3:12" ht="17.45" customHeight="1" x14ac:dyDescent="0.2">
      <c r="C440" s="158">
        <f t="shared" si="13"/>
        <v>434</v>
      </c>
      <c r="D440" s="146" t="str">
        <f>IF(PROVEEDORES!E441="","",PROVEEDORES!E441)</f>
        <v/>
      </c>
      <c r="E440" s="146" t="str">
        <f>IF(PROVEEDORES!F441="","",PROVEEDORES!F441)</f>
        <v/>
      </c>
      <c r="F440" s="146" t="str">
        <f>IF(PROVEEDORES!D441="","",PROVEEDORES!D441)</f>
        <v/>
      </c>
      <c r="G440" s="159">
        <f>SUMIF('EG-FEB'!$F$18:$F$516,PROVEEDORES!$D441,'EG-FEB'!P$18:P$516)</f>
        <v>0</v>
      </c>
      <c r="H440" s="159">
        <f>SUMIF('EG-FEB'!$F$18:$F$516,PROVEEDORES!$D441,'EG-FEB'!Q$18:Q$516)</f>
        <v>0</v>
      </c>
      <c r="I440" s="159">
        <f>SUMIF('EG-FEB'!$F$18:$F$516,PROVEEDORES!$D441,'EG-FEB'!R$18:R$516)</f>
        <v>0</v>
      </c>
      <c r="J440" s="159">
        <f>SUMIF('EG-FEB'!$F$18:$F$516,PROVEEDORES!$D441,'EG-FEB'!S$18:S$516)</f>
        <v>0</v>
      </c>
      <c r="K440" s="159" t="str">
        <f t="shared" si="12"/>
        <v/>
      </c>
      <c r="L440" s="146" t="str">
        <f>IF(PROVEEDORES!G441="","",PROVEEDORES!G441)</f>
        <v/>
      </c>
    </row>
    <row r="441" spans="3:12" ht="17.45" customHeight="1" x14ac:dyDescent="0.2">
      <c r="C441" s="158">
        <f t="shared" si="13"/>
        <v>435</v>
      </c>
      <c r="D441" s="146" t="str">
        <f>IF(PROVEEDORES!E442="","",PROVEEDORES!E442)</f>
        <v/>
      </c>
      <c r="E441" s="146" t="str">
        <f>IF(PROVEEDORES!F442="","",PROVEEDORES!F442)</f>
        <v/>
      </c>
      <c r="F441" s="146" t="str">
        <f>IF(PROVEEDORES!D442="","",PROVEEDORES!D442)</f>
        <v/>
      </c>
      <c r="G441" s="159">
        <f>SUMIF('EG-FEB'!$F$18:$F$516,PROVEEDORES!$D442,'EG-FEB'!P$18:P$516)</f>
        <v>0</v>
      </c>
      <c r="H441" s="159">
        <f>SUMIF('EG-FEB'!$F$18:$F$516,PROVEEDORES!$D442,'EG-FEB'!Q$18:Q$516)</f>
        <v>0</v>
      </c>
      <c r="I441" s="159">
        <f>SUMIF('EG-FEB'!$F$18:$F$516,PROVEEDORES!$D442,'EG-FEB'!R$18:R$516)</f>
        <v>0</v>
      </c>
      <c r="J441" s="159">
        <f>SUMIF('EG-FEB'!$F$18:$F$516,PROVEEDORES!$D442,'EG-FEB'!S$18:S$516)</f>
        <v>0</v>
      </c>
      <c r="K441" s="159" t="str">
        <f t="shared" si="12"/>
        <v/>
      </c>
      <c r="L441" s="146" t="str">
        <f>IF(PROVEEDORES!G442="","",PROVEEDORES!G442)</f>
        <v/>
      </c>
    </row>
    <row r="442" spans="3:12" ht="17.45" customHeight="1" x14ac:dyDescent="0.2">
      <c r="C442" s="158">
        <f t="shared" si="13"/>
        <v>436</v>
      </c>
      <c r="D442" s="146" t="str">
        <f>IF(PROVEEDORES!E443="","",PROVEEDORES!E443)</f>
        <v/>
      </c>
      <c r="E442" s="146" t="str">
        <f>IF(PROVEEDORES!F443="","",PROVEEDORES!F443)</f>
        <v/>
      </c>
      <c r="F442" s="146" t="str">
        <f>IF(PROVEEDORES!D443="","",PROVEEDORES!D443)</f>
        <v/>
      </c>
      <c r="G442" s="159">
        <f>SUMIF('EG-FEB'!$F$18:$F$516,PROVEEDORES!$D443,'EG-FEB'!P$18:P$516)</f>
        <v>0</v>
      </c>
      <c r="H442" s="159">
        <f>SUMIF('EG-FEB'!$F$18:$F$516,PROVEEDORES!$D443,'EG-FEB'!Q$18:Q$516)</f>
        <v>0</v>
      </c>
      <c r="I442" s="159">
        <f>SUMIF('EG-FEB'!$F$18:$F$516,PROVEEDORES!$D443,'EG-FEB'!R$18:R$516)</f>
        <v>0</v>
      </c>
      <c r="J442" s="159">
        <f>SUMIF('EG-FEB'!$F$18:$F$516,PROVEEDORES!$D443,'EG-FEB'!S$18:S$516)</f>
        <v>0</v>
      </c>
      <c r="K442" s="159" t="str">
        <f t="shared" si="12"/>
        <v/>
      </c>
      <c r="L442" s="146" t="str">
        <f>IF(PROVEEDORES!G443="","",PROVEEDORES!G443)</f>
        <v/>
      </c>
    </row>
    <row r="443" spans="3:12" ht="17.45" customHeight="1" x14ac:dyDescent="0.2">
      <c r="C443" s="158">
        <f t="shared" si="13"/>
        <v>437</v>
      </c>
      <c r="D443" s="146" t="str">
        <f>IF(PROVEEDORES!E444="","",PROVEEDORES!E444)</f>
        <v/>
      </c>
      <c r="E443" s="146" t="str">
        <f>IF(PROVEEDORES!F444="","",PROVEEDORES!F444)</f>
        <v/>
      </c>
      <c r="F443" s="146" t="str">
        <f>IF(PROVEEDORES!D444="","",PROVEEDORES!D444)</f>
        <v/>
      </c>
      <c r="G443" s="159">
        <f>SUMIF('EG-FEB'!$F$18:$F$516,PROVEEDORES!$D444,'EG-FEB'!P$18:P$516)</f>
        <v>0</v>
      </c>
      <c r="H443" s="159">
        <f>SUMIF('EG-FEB'!$F$18:$F$516,PROVEEDORES!$D444,'EG-FEB'!Q$18:Q$516)</f>
        <v>0</v>
      </c>
      <c r="I443" s="159">
        <f>SUMIF('EG-FEB'!$F$18:$F$516,PROVEEDORES!$D444,'EG-FEB'!R$18:R$516)</f>
        <v>0</v>
      </c>
      <c r="J443" s="159">
        <f>SUMIF('EG-FEB'!$F$18:$F$516,PROVEEDORES!$D444,'EG-FEB'!S$18:S$516)</f>
        <v>0</v>
      </c>
      <c r="K443" s="159" t="str">
        <f t="shared" si="12"/>
        <v/>
      </c>
      <c r="L443" s="146" t="str">
        <f>IF(PROVEEDORES!G444="","",PROVEEDORES!G444)</f>
        <v/>
      </c>
    </row>
    <row r="444" spans="3:12" ht="17.45" customHeight="1" x14ac:dyDescent="0.2">
      <c r="C444" s="158">
        <f t="shared" si="13"/>
        <v>438</v>
      </c>
      <c r="D444" s="146" t="str">
        <f>IF(PROVEEDORES!E445="","",PROVEEDORES!E445)</f>
        <v/>
      </c>
      <c r="E444" s="146" t="str">
        <f>IF(PROVEEDORES!F445="","",PROVEEDORES!F445)</f>
        <v/>
      </c>
      <c r="F444" s="146" t="str">
        <f>IF(PROVEEDORES!D445="","",PROVEEDORES!D445)</f>
        <v/>
      </c>
      <c r="G444" s="159">
        <f>SUMIF('EG-FEB'!$F$18:$F$516,PROVEEDORES!$D445,'EG-FEB'!P$18:P$516)</f>
        <v>0</v>
      </c>
      <c r="H444" s="159">
        <f>SUMIF('EG-FEB'!$F$18:$F$516,PROVEEDORES!$D445,'EG-FEB'!Q$18:Q$516)</f>
        <v>0</v>
      </c>
      <c r="I444" s="159">
        <f>SUMIF('EG-FEB'!$F$18:$F$516,PROVEEDORES!$D445,'EG-FEB'!R$18:R$516)</f>
        <v>0</v>
      </c>
      <c r="J444" s="159">
        <f>SUMIF('EG-FEB'!$F$18:$F$516,PROVEEDORES!$D445,'EG-FEB'!S$18:S$516)</f>
        <v>0</v>
      </c>
      <c r="K444" s="159" t="str">
        <f t="shared" si="12"/>
        <v/>
      </c>
      <c r="L444" s="146" t="str">
        <f>IF(PROVEEDORES!G445="","",PROVEEDORES!G445)</f>
        <v/>
      </c>
    </row>
    <row r="445" spans="3:12" ht="17.45" customHeight="1" x14ac:dyDescent="0.2">
      <c r="C445" s="158">
        <f t="shared" si="13"/>
        <v>439</v>
      </c>
      <c r="D445" s="146" t="str">
        <f>IF(PROVEEDORES!E446="","",PROVEEDORES!E446)</f>
        <v/>
      </c>
      <c r="E445" s="146" t="str">
        <f>IF(PROVEEDORES!F446="","",PROVEEDORES!F446)</f>
        <v/>
      </c>
      <c r="F445" s="146" t="str">
        <f>IF(PROVEEDORES!D446="","",PROVEEDORES!D446)</f>
        <v/>
      </c>
      <c r="G445" s="159">
        <f>SUMIF('EG-FEB'!$F$18:$F$516,PROVEEDORES!$D446,'EG-FEB'!P$18:P$516)</f>
        <v>0</v>
      </c>
      <c r="H445" s="159">
        <f>SUMIF('EG-FEB'!$F$18:$F$516,PROVEEDORES!$D446,'EG-FEB'!Q$18:Q$516)</f>
        <v>0</v>
      </c>
      <c r="I445" s="159">
        <f>SUMIF('EG-FEB'!$F$18:$F$516,PROVEEDORES!$D446,'EG-FEB'!R$18:R$516)</f>
        <v>0</v>
      </c>
      <c r="J445" s="159">
        <f>SUMIF('EG-FEB'!$F$18:$F$516,PROVEEDORES!$D446,'EG-FEB'!S$18:S$516)</f>
        <v>0</v>
      </c>
      <c r="K445" s="159" t="str">
        <f t="shared" si="12"/>
        <v/>
      </c>
      <c r="L445" s="146" t="str">
        <f>IF(PROVEEDORES!G446="","",PROVEEDORES!G446)</f>
        <v/>
      </c>
    </row>
    <row r="446" spans="3:12" ht="17.45" customHeight="1" x14ac:dyDescent="0.2">
      <c r="C446" s="158">
        <f t="shared" si="13"/>
        <v>440</v>
      </c>
      <c r="D446" s="146" t="str">
        <f>IF(PROVEEDORES!E447="","",PROVEEDORES!E447)</f>
        <v/>
      </c>
      <c r="E446" s="146" t="str">
        <f>IF(PROVEEDORES!F447="","",PROVEEDORES!F447)</f>
        <v/>
      </c>
      <c r="F446" s="146" t="str">
        <f>IF(PROVEEDORES!D447="","",PROVEEDORES!D447)</f>
        <v/>
      </c>
      <c r="G446" s="159">
        <f>SUMIF('EG-FEB'!$F$18:$F$516,PROVEEDORES!$D447,'EG-FEB'!P$18:P$516)</f>
        <v>0</v>
      </c>
      <c r="H446" s="159">
        <f>SUMIF('EG-FEB'!$F$18:$F$516,PROVEEDORES!$D447,'EG-FEB'!Q$18:Q$516)</f>
        <v>0</v>
      </c>
      <c r="I446" s="159">
        <f>SUMIF('EG-FEB'!$F$18:$F$516,PROVEEDORES!$D447,'EG-FEB'!R$18:R$516)</f>
        <v>0</v>
      </c>
      <c r="J446" s="159">
        <f>SUMIF('EG-FEB'!$F$18:$F$516,PROVEEDORES!$D447,'EG-FEB'!S$18:S$516)</f>
        <v>0</v>
      </c>
      <c r="K446" s="159" t="str">
        <f t="shared" si="12"/>
        <v/>
      </c>
      <c r="L446" s="146" t="str">
        <f>IF(PROVEEDORES!G447="","",PROVEEDORES!G447)</f>
        <v/>
      </c>
    </row>
    <row r="447" spans="3:12" ht="17.45" customHeight="1" x14ac:dyDescent="0.2">
      <c r="C447" s="158">
        <f t="shared" si="13"/>
        <v>441</v>
      </c>
      <c r="D447" s="146" t="str">
        <f>IF(PROVEEDORES!E448="","",PROVEEDORES!E448)</f>
        <v/>
      </c>
      <c r="E447" s="146" t="str">
        <f>IF(PROVEEDORES!F448="","",PROVEEDORES!F448)</f>
        <v/>
      </c>
      <c r="F447" s="146" t="str">
        <f>IF(PROVEEDORES!D448="","",PROVEEDORES!D448)</f>
        <v/>
      </c>
      <c r="G447" s="159">
        <f>SUMIF('EG-FEB'!$F$18:$F$516,PROVEEDORES!$D448,'EG-FEB'!P$18:P$516)</f>
        <v>0</v>
      </c>
      <c r="H447" s="159">
        <f>SUMIF('EG-FEB'!$F$18:$F$516,PROVEEDORES!$D448,'EG-FEB'!Q$18:Q$516)</f>
        <v>0</v>
      </c>
      <c r="I447" s="159">
        <f>SUMIF('EG-FEB'!$F$18:$F$516,PROVEEDORES!$D448,'EG-FEB'!R$18:R$516)</f>
        <v>0</v>
      </c>
      <c r="J447" s="159">
        <f>SUMIF('EG-FEB'!$F$18:$F$516,PROVEEDORES!$D448,'EG-FEB'!S$18:S$516)</f>
        <v>0</v>
      </c>
      <c r="K447" s="159" t="str">
        <f t="shared" si="12"/>
        <v/>
      </c>
      <c r="L447" s="146" t="str">
        <f>IF(PROVEEDORES!G448="","",PROVEEDORES!G448)</f>
        <v/>
      </c>
    </row>
    <row r="448" spans="3:12" ht="17.45" customHeight="1" x14ac:dyDescent="0.2">
      <c r="C448" s="158">
        <f t="shared" si="13"/>
        <v>442</v>
      </c>
      <c r="D448" s="146" t="str">
        <f>IF(PROVEEDORES!E449="","",PROVEEDORES!E449)</f>
        <v/>
      </c>
      <c r="E448" s="146" t="str">
        <f>IF(PROVEEDORES!F449="","",PROVEEDORES!F449)</f>
        <v/>
      </c>
      <c r="F448" s="146" t="str">
        <f>IF(PROVEEDORES!D449="","",PROVEEDORES!D449)</f>
        <v/>
      </c>
      <c r="G448" s="159">
        <f>SUMIF('EG-FEB'!$F$18:$F$516,PROVEEDORES!$D449,'EG-FEB'!P$18:P$516)</f>
        <v>0</v>
      </c>
      <c r="H448" s="159">
        <f>SUMIF('EG-FEB'!$F$18:$F$516,PROVEEDORES!$D449,'EG-FEB'!Q$18:Q$516)</f>
        <v>0</v>
      </c>
      <c r="I448" s="159">
        <f>SUMIF('EG-FEB'!$F$18:$F$516,PROVEEDORES!$D449,'EG-FEB'!R$18:R$516)</f>
        <v>0</v>
      </c>
      <c r="J448" s="159">
        <f>SUMIF('EG-FEB'!$F$18:$F$516,PROVEEDORES!$D449,'EG-FEB'!S$18:S$516)</f>
        <v>0</v>
      </c>
      <c r="K448" s="159" t="str">
        <f t="shared" si="12"/>
        <v/>
      </c>
      <c r="L448" s="146" t="str">
        <f>IF(PROVEEDORES!G449="","",PROVEEDORES!G449)</f>
        <v/>
      </c>
    </row>
    <row r="449" spans="3:12" ht="17.45" customHeight="1" x14ac:dyDescent="0.2">
      <c r="C449" s="158">
        <f t="shared" si="13"/>
        <v>443</v>
      </c>
      <c r="D449" s="146" t="str">
        <f>IF(PROVEEDORES!E450="","",PROVEEDORES!E450)</f>
        <v/>
      </c>
      <c r="E449" s="146" t="str">
        <f>IF(PROVEEDORES!F450="","",PROVEEDORES!F450)</f>
        <v/>
      </c>
      <c r="F449" s="146" t="str">
        <f>IF(PROVEEDORES!D450="","",PROVEEDORES!D450)</f>
        <v/>
      </c>
      <c r="G449" s="159">
        <f>SUMIF('EG-FEB'!$F$18:$F$516,PROVEEDORES!$D450,'EG-FEB'!P$18:P$516)</f>
        <v>0</v>
      </c>
      <c r="H449" s="159">
        <f>SUMIF('EG-FEB'!$F$18:$F$516,PROVEEDORES!$D450,'EG-FEB'!Q$18:Q$516)</f>
        <v>0</v>
      </c>
      <c r="I449" s="159">
        <f>SUMIF('EG-FEB'!$F$18:$F$516,PROVEEDORES!$D450,'EG-FEB'!R$18:R$516)</f>
        <v>0</v>
      </c>
      <c r="J449" s="159">
        <f>SUMIF('EG-FEB'!$F$18:$F$516,PROVEEDORES!$D450,'EG-FEB'!S$18:S$516)</f>
        <v>0</v>
      </c>
      <c r="K449" s="159" t="str">
        <f t="shared" si="12"/>
        <v/>
      </c>
      <c r="L449" s="146" t="str">
        <f>IF(PROVEEDORES!G450="","",PROVEEDORES!G450)</f>
        <v/>
      </c>
    </row>
    <row r="450" spans="3:12" ht="17.45" customHeight="1" x14ac:dyDescent="0.2">
      <c r="C450" s="158">
        <f t="shared" si="13"/>
        <v>444</v>
      </c>
      <c r="D450" s="146" t="str">
        <f>IF(PROVEEDORES!E451="","",PROVEEDORES!E451)</f>
        <v/>
      </c>
      <c r="E450" s="146" t="str">
        <f>IF(PROVEEDORES!F451="","",PROVEEDORES!F451)</f>
        <v/>
      </c>
      <c r="F450" s="146" t="str">
        <f>IF(PROVEEDORES!D451="","",PROVEEDORES!D451)</f>
        <v/>
      </c>
      <c r="G450" s="159">
        <f>SUMIF('EG-FEB'!$F$18:$F$516,PROVEEDORES!$D451,'EG-FEB'!P$18:P$516)</f>
        <v>0</v>
      </c>
      <c r="H450" s="159">
        <f>SUMIF('EG-FEB'!$F$18:$F$516,PROVEEDORES!$D451,'EG-FEB'!Q$18:Q$516)</f>
        <v>0</v>
      </c>
      <c r="I450" s="159">
        <f>SUMIF('EG-FEB'!$F$18:$F$516,PROVEEDORES!$D451,'EG-FEB'!R$18:R$516)</f>
        <v>0</v>
      </c>
      <c r="J450" s="159">
        <f>SUMIF('EG-FEB'!$F$18:$F$516,PROVEEDORES!$D451,'EG-FEB'!S$18:S$516)</f>
        <v>0</v>
      </c>
      <c r="K450" s="159" t="str">
        <f t="shared" si="12"/>
        <v/>
      </c>
      <c r="L450" s="146" t="str">
        <f>IF(PROVEEDORES!G451="","",PROVEEDORES!G451)</f>
        <v/>
      </c>
    </row>
    <row r="451" spans="3:12" ht="17.45" customHeight="1" x14ac:dyDescent="0.2">
      <c r="C451" s="158">
        <f t="shared" si="13"/>
        <v>445</v>
      </c>
      <c r="D451" s="146" t="str">
        <f>IF(PROVEEDORES!E452="","",PROVEEDORES!E452)</f>
        <v/>
      </c>
      <c r="E451" s="146" t="str">
        <f>IF(PROVEEDORES!F452="","",PROVEEDORES!F452)</f>
        <v/>
      </c>
      <c r="F451" s="146" t="str">
        <f>IF(PROVEEDORES!D452="","",PROVEEDORES!D452)</f>
        <v/>
      </c>
      <c r="G451" s="159">
        <f>SUMIF('EG-FEB'!$F$18:$F$516,PROVEEDORES!$D452,'EG-FEB'!P$18:P$516)</f>
        <v>0</v>
      </c>
      <c r="H451" s="159">
        <f>SUMIF('EG-FEB'!$F$18:$F$516,PROVEEDORES!$D452,'EG-FEB'!Q$18:Q$516)</f>
        <v>0</v>
      </c>
      <c r="I451" s="159">
        <f>SUMIF('EG-FEB'!$F$18:$F$516,PROVEEDORES!$D452,'EG-FEB'!R$18:R$516)</f>
        <v>0</v>
      </c>
      <c r="J451" s="159">
        <f>SUMIF('EG-FEB'!$F$18:$F$516,PROVEEDORES!$D452,'EG-FEB'!S$18:S$516)</f>
        <v>0</v>
      </c>
      <c r="K451" s="159" t="str">
        <f t="shared" si="12"/>
        <v/>
      </c>
      <c r="L451" s="146" t="str">
        <f>IF(PROVEEDORES!G452="","",PROVEEDORES!G452)</f>
        <v/>
      </c>
    </row>
    <row r="452" spans="3:12" ht="17.45" customHeight="1" x14ac:dyDescent="0.2">
      <c r="C452" s="158">
        <f t="shared" si="13"/>
        <v>446</v>
      </c>
      <c r="D452" s="146" t="str">
        <f>IF(PROVEEDORES!E453="","",PROVEEDORES!E453)</f>
        <v/>
      </c>
      <c r="E452" s="146" t="str">
        <f>IF(PROVEEDORES!F453="","",PROVEEDORES!F453)</f>
        <v/>
      </c>
      <c r="F452" s="146" t="str">
        <f>IF(PROVEEDORES!D453="","",PROVEEDORES!D453)</f>
        <v/>
      </c>
      <c r="G452" s="159">
        <f>SUMIF('EG-FEB'!$F$18:$F$516,PROVEEDORES!$D453,'EG-FEB'!P$18:P$516)</f>
        <v>0</v>
      </c>
      <c r="H452" s="159">
        <f>SUMIF('EG-FEB'!$F$18:$F$516,PROVEEDORES!$D453,'EG-FEB'!Q$18:Q$516)</f>
        <v>0</v>
      </c>
      <c r="I452" s="159">
        <f>SUMIF('EG-FEB'!$F$18:$F$516,PROVEEDORES!$D453,'EG-FEB'!R$18:R$516)</f>
        <v>0</v>
      </c>
      <c r="J452" s="159">
        <f>SUMIF('EG-FEB'!$F$18:$F$516,PROVEEDORES!$D453,'EG-FEB'!S$18:S$516)</f>
        <v>0</v>
      </c>
      <c r="K452" s="159" t="str">
        <f t="shared" si="12"/>
        <v/>
      </c>
      <c r="L452" s="146" t="str">
        <f>IF(PROVEEDORES!G453="","",PROVEEDORES!G453)</f>
        <v/>
      </c>
    </row>
    <row r="453" spans="3:12" ht="17.45" customHeight="1" x14ac:dyDescent="0.2">
      <c r="C453" s="158">
        <f t="shared" si="13"/>
        <v>447</v>
      </c>
      <c r="D453" s="146" t="str">
        <f>IF(PROVEEDORES!E454="","",PROVEEDORES!E454)</f>
        <v/>
      </c>
      <c r="E453" s="146" t="str">
        <f>IF(PROVEEDORES!F454="","",PROVEEDORES!F454)</f>
        <v/>
      </c>
      <c r="F453" s="146" t="str">
        <f>IF(PROVEEDORES!D454="","",PROVEEDORES!D454)</f>
        <v/>
      </c>
      <c r="G453" s="159">
        <f>SUMIF('EG-FEB'!$F$18:$F$516,PROVEEDORES!$D454,'EG-FEB'!P$18:P$516)</f>
        <v>0</v>
      </c>
      <c r="H453" s="159">
        <f>SUMIF('EG-FEB'!$F$18:$F$516,PROVEEDORES!$D454,'EG-FEB'!Q$18:Q$516)</f>
        <v>0</v>
      </c>
      <c r="I453" s="159">
        <f>SUMIF('EG-FEB'!$F$18:$F$516,PROVEEDORES!$D454,'EG-FEB'!R$18:R$516)</f>
        <v>0</v>
      </c>
      <c r="J453" s="159">
        <f>SUMIF('EG-FEB'!$F$18:$F$516,PROVEEDORES!$D454,'EG-FEB'!S$18:S$516)</f>
        <v>0</v>
      </c>
      <c r="K453" s="159" t="str">
        <f t="shared" si="12"/>
        <v/>
      </c>
      <c r="L453" s="146" t="str">
        <f>IF(PROVEEDORES!G454="","",PROVEEDORES!G454)</f>
        <v/>
      </c>
    </row>
    <row r="454" spans="3:12" ht="17.45" customHeight="1" x14ac:dyDescent="0.2">
      <c r="C454" s="158">
        <f t="shared" si="13"/>
        <v>448</v>
      </c>
      <c r="D454" s="146" t="str">
        <f>IF(PROVEEDORES!E455="","",PROVEEDORES!E455)</f>
        <v/>
      </c>
      <c r="E454" s="146" t="str">
        <f>IF(PROVEEDORES!F455="","",PROVEEDORES!F455)</f>
        <v/>
      </c>
      <c r="F454" s="146" t="str">
        <f>IF(PROVEEDORES!D455="","",PROVEEDORES!D455)</f>
        <v/>
      </c>
      <c r="G454" s="159">
        <f>SUMIF('EG-FEB'!$F$18:$F$516,PROVEEDORES!$D455,'EG-FEB'!P$18:P$516)</f>
        <v>0</v>
      </c>
      <c r="H454" s="159">
        <f>SUMIF('EG-FEB'!$F$18:$F$516,PROVEEDORES!$D455,'EG-FEB'!Q$18:Q$516)</f>
        <v>0</v>
      </c>
      <c r="I454" s="159">
        <f>SUMIF('EG-FEB'!$F$18:$F$516,PROVEEDORES!$D455,'EG-FEB'!R$18:R$516)</f>
        <v>0</v>
      </c>
      <c r="J454" s="159">
        <f>SUMIF('EG-FEB'!$F$18:$F$516,PROVEEDORES!$D455,'EG-FEB'!S$18:S$516)</f>
        <v>0</v>
      </c>
      <c r="K454" s="159" t="str">
        <f t="shared" si="12"/>
        <v/>
      </c>
      <c r="L454" s="146" t="str">
        <f>IF(PROVEEDORES!G455="","",PROVEEDORES!G455)</f>
        <v/>
      </c>
    </row>
    <row r="455" spans="3:12" ht="17.45" customHeight="1" x14ac:dyDescent="0.2">
      <c r="C455" s="158">
        <f t="shared" si="13"/>
        <v>449</v>
      </c>
      <c r="D455" s="146" t="str">
        <f>IF(PROVEEDORES!E456="","",PROVEEDORES!E456)</f>
        <v/>
      </c>
      <c r="E455" s="146" t="str">
        <f>IF(PROVEEDORES!F456="","",PROVEEDORES!F456)</f>
        <v/>
      </c>
      <c r="F455" s="146" t="str">
        <f>IF(PROVEEDORES!D456="","",PROVEEDORES!D456)</f>
        <v/>
      </c>
      <c r="G455" s="159">
        <f>SUMIF('EG-FEB'!$F$18:$F$516,PROVEEDORES!$D456,'EG-FEB'!P$18:P$516)</f>
        <v>0</v>
      </c>
      <c r="H455" s="159">
        <f>SUMIF('EG-FEB'!$F$18:$F$516,PROVEEDORES!$D456,'EG-FEB'!Q$18:Q$516)</f>
        <v>0</v>
      </c>
      <c r="I455" s="159">
        <f>SUMIF('EG-FEB'!$F$18:$F$516,PROVEEDORES!$D456,'EG-FEB'!R$18:R$516)</f>
        <v>0</v>
      </c>
      <c r="J455" s="159">
        <f>SUMIF('EG-FEB'!$F$18:$F$516,PROVEEDORES!$D456,'EG-FEB'!S$18:S$516)</f>
        <v>0</v>
      </c>
      <c r="K455" s="159" t="str">
        <f t="shared" si="12"/>
        <v/>
      </c>
      <c r="L455" s="146" t="str">
        <f>IF(PROVEEDORES!G456="","",PROVEEDORES!G456)</f>
        <v/>
      </c>
    </row>
    <row r="456" spans="3:12" ht="17.45" customHeight="1" x14ac:dyDescent="0.2">
      <c r="C456" s="158">
        <f t="shared" si="13"/>
        <v>450</v>
      </c>
      <c r="D456" s="146" t="str">
        <f>IF(PROVEEDORES!E457="","",PROVEEDORES!E457)</f>
        <v/>
      </c>
      <c r="E456" s="146" t="str">
        <f>IF(PROVEEDORES!F457="","",PROVEEDORES!F457)</f>
        <v/>
      </c>
      <c r="F456" s="146" t="str">
        <f>IF(PROVEEDORES!D457="","",PROVEEDORES!D457)</f>
        <v/>
      </c>
      <c r="G456" s="159">
        <f>SUMIF('EG-FEB'!$F$18:$F$516,PROVEEDORES!$D457,'EG-FEB'!P$18:P$516)</f>
        <v>0</v>
      </c>
      <c r="H456" s="159">
        <f>SUMIF('EG-FEB'!$F$18:$F$516,PROVEEDORES!$D457,'EG-FEB'!Q$18:Q$516)</f>
        <v>0</v>
      </c>
      <c r="I456" s="159">
        <f>SUMIF('EG-FEB'!$F$18:$F$516,PROVEEDORES!$D457,'EG-FEB'!R$18:R$516)</f>
        <v>0</v>
      </c>
      <c r="J456" s="159">
        <f>SUMIF('EG-FEB'!$F$18:$F$516,PROVEEDORES!$D457,'EG-FEB'!S$18:S$516)</f>
        <v>0</v>
      </c>
      <c r="K456" s="159" t="str">
        <f t="shared" ref="K456:K506" si="14">IF(G456+H456+I456+J456&gt;0,"C/Información","")</f>
        <v/>
      </c>
      <c r="L456" s="146" t="str">
        <f>IF(PROVEEDORES!G457="","",PROVEEDORES!G457)</f>
        <v/>
      </c>
    </row>
    <row r="457" spans="3:12" ht="17.45" customHeight="1" x14ac:dyDescent="0.2">
      <c r="C457" s="158">
        <f t="shared" ref="C457:C506" si="15">C456+1</f>
        <v>451</v>
      </c>
      <c r="D457" s="146" t="str">
        <f>IF(PROVEEDORES!E458="","",PROVEEDORES!E458)</f>
        <v/>
      </c>
      <c r="E457" s="146" t="str">
        <f>IF(PROVEEDORES!F458="","",PROVEEDORES!F458)</f>
        <v/>
      </c>
      <c r="F457" s="146" t="str">
        <f>IF(PROVEEDORES!D458="","",PROVEEDORES!D458)</f>
        <v/>
      </c>
      <c r="G457" s="159">
        <f>SUMIF('EG-FEB'!$F$18:$F$516,PROVEEDORES!$D458,'EG-FEB'!P$18:P$516)</f>
        <v>0</v>
      </c>
      <c r="H457" s="159">
        <f>SUMIF('EG-FEB'!$F$18:$F$516,PROVEEDORES!$D458,'EG-FEB'!Q$18:Q$516)</f>
        <v>0</v>
      </c>
      <c r="I457" s="159">
        <f>SUMIF('EG-FEB'!$F$18:$F$516,PROVEEDORES!$D458,'EG-FEB'!R$18:R$516)</f>
        <v>0</v>
      </c>
      <c r="J457" s="159">
        <f>SUMIF('EG-FEB'!$F$18:$F$516,PROVEEDORES!$D458,'EG-FEB'!S$18:S$516)</f>
        <v>0</v>
      </c>
      <c r="K457" s="159" t="str">
        <f t="shared" si="14"/>
        <v/>
      </c>
      <c r="L457" s="146" t="str">
        <f>IF(PROVEEDORES!G458="","",PROVEEDORES!G458)</f>
        <v/>
      </c>
    </row>
    <row r="458" spans="3:12" ht="17.45" customHeight="1" x14ac:dyDescent="0.2">
      <c r="C458" s="158">
        <f t="shared" si="15"/>
        <v>452</v>
      </c>
      <c r="D458" s="146" t="str">
        <f>IF(PROVEEDORES!E459="","",PROVEEDORES!E459)</f>
        <v/>
      </c>
      <c r="E458" s="146" t="str">
        <f>IF(PROVEEDORES!F459="","",PROVEEDORES!F459)</f>
        <v/>
      </c>
      <c r="F458" s="146" t="str">
        <f>IF(PROVEEDORES!D459="","",PROVEEDORES!D459)</f>
        <v/>
      </c>
      <c r="G458" s="159">
        <f>SUMIF('EG-FEB'!$F$18:$F$516,PROVEEDORES!$D459,'EG-FEB'!P$18:P$516)</f>
        <v>0</v>
      </c>
      <c r="H458" s="159">
        <f>SUMIF('EG-FEB'!$F$18:$F$516,PROVEEDORES!$D459,'EG-FEB'!Q$18:Q$516)</f>
        <v>0</v>
      </c>
      <c r="I458" s="159">
        <f>SUMIF('EG-FEB'!$F$18:$F$516,PROVEEDORES!$D459,'EG-FEB'!R$18:R$516)</f>
        <v>0</v>
      </c>
      <c r="J458" s="159">
        <f>SUMIF('EG-FEB'!$F$18:$F$516,PROVEEDORES!$D459,'EG-FEB'!S$18:S$516)</f>
        <v>0</v>
      </c>
      <c r="K458" s="159" t="str">
        <f t="shared" si="14"/>
        <v/>
      </c>
      <c r="L458" s="146" t="str">
        <f>IF(PROVEEDORES!G459="","",PROVEEDORES!G459)</f>
        <v/>
      </c>
    </row>
    <row r="459" spans="3:12" ht="17.45" customHeight="1" x14ac:dyDescent="0.2">
      <c r="C459" s="158">
        <f t="shared" si="15"/>
        <v>453</v>
      </c>
      <c r="D459" s="146" t="str">
        <f>IF(PROVEEDORES!E460="","",PROVEEDORES!E460)</f>
        <v/>
      </c>
      <c r="E459" s="146" t="str">
        <f>IF(PROVEEDORES!F460="","",PROVEEDORES!F460)</f>
        <v/>
      </c>
      <c r="F459" s="146" t="str">
        <f>IF(PROVEEDORES!D460="","",PROVEEDORES!D460)</f>
        <v/>
      </c>
      <c r="G459" s="159">
        <f>SUMIF('EG-FEB'!$F$18:$F$516,PROVEEDORES!$D460,'EG-FEB'!P$18:P$516)</f>
        <v>0</v>
      </c>
      <c r="H459" s="159">
        <f>SUMIF('EG-FEB'!$F$18:$F$516,PROVEEDORES!$D460,'EG-FEB'!Q$18:Q$516)</f>
        <v>0</v>
      </c>
      <c r="I459" s="159">
        <f>SUMIF('EG-FEB'!$F$18:$F$516,PROVEEDORES!$D460,'EG-FEB'!R$18:R$516)</f>
        <v>0</v>
      </c>
      <c r="J459" s="159">
        <f>SUMIF('EG-FEB'!$F$18:$F$516,PROVEEDORES!$D460,'EG-FEB'!S$18:S$516)</f>
        <v>0</v>
      </c>
      <c r="K459" s="159" t="str">
        <f t="shared" si="14"/>
        <v/>
      </c>
      <c r="L459" s="146" t="str">
        <f>IF(PROVEEDORES!G460="","",PROVEEDORES!G460)</f>
        <v/>
      </c>
    </row>
    <row r="460" spans="3:12" ht="17.45" customHeight="1" x14ac:dyDescent="0.2">
      <c r="C460" s="158">
        <f t="shared" si="15"/>
        <v>454</v>
      </c>
      <c r="D460" s="146" t="str">
        <f>IF(PROVEEDORES!E461="","",PROVEEDORES!E461)</f>
        <v/>
      </c>
      <c r="E460" s="146" t="str">
        <f>IF(PROVEEDORES!F461="","",PROVEEDORES!F461)</f>
        <v/>
      </c>
      <c r="F460" s="146" t="str">
        <f>IF(PROVEEDORES!D461="","",PROVEEDORES!D461)</f>
        <v/>
      </c>
      <c r="G460" s="159">
        <f>SUMIF('EG-FEB'!$F$18:$F$516,PROVEEDORES!$D461,'EG-FEB'!P$18:P$516)</f>
        <v>0</v>
      </c>
      <c r="H460" s="159">
        <f>SUMIF('EG-FEB'!$F$18:$F$516,PROVEEDORES!$D461,'EG-FEB'!Q$18:Q$516)</f>
        <v>0</v>
      </c>
      <c r="I460" s="159">
        <f>SUMIF('EG-FEB'!$F$18:$F$516,PROVEEDORES!$D461,'EG-FEB'!R$18:R$516)</f>
        <v>0</v>
      </c>
      <c r="J460" s="159">
        <f>SUMIF('EG-FEB'!$F$18:$F$516,PROVEEDORES!$D461,'EG-FEB'!S$18:S$516)</f>
        <v>0</v>
      </c>
      <c r="K460" s="159" t="str">
        <f t="shared" si="14"/>
        <v/>
      </c>
      <c r="L460" s="146" t="str">
        <f>IF(PROVEEDORES!G461="","",PROVEEDORES!G461)</f>
        <v/>
      </c>
    </row>
    <row r="461" spans="3:12" ht="17.45" customHeight="1" x14ac:dyDescent="0.2">
      <c r="C461" s="158">
        <f t="shared" si="15"/>
        <v>455</v>
      </c>
      <c r="D461" s="146" t="str">
        <f>IF(PROVEEDORES!E462="","",PROVEEDORES!E462)</f>
        <v/>
      </c>
      <c r="E461" s="146" t="str">
        <f>IF(PROVEEDORES!F462="","",PROVEEDORES!F462)</f>
        <v/>
      </c>
      <c r="F461" s="146" t="str">
        <f>IF(PROVEEDORES!D462="","",PROVEEDORES!D462)</f>
        <v/>
      </c>
      <c r="G461" s="159">
        <f>SUMIF('EG-FEB'!$F$18:$F$516,PROVEEDORES!$D462,'EG-FEB'!P$18:P$516)</f>
        <v>0</v>
      </c>
      <c r="H461" s="159">
        <f>SUMIF('EG-FEB'!$F$18:$F$516,PROVEEDORES!$D462,'EG-FEB'!Q$18:Q$516)</f>
        <v>0</v>
      </c>
      <c r="I461" s="159">
        <f>SUMIF('EG-FEB'!$F$18:$F$516,PROVEEDORES!$D462,'EG-FEB'!R$18:R$516)</f>
        <v>0</v>
      </c>
      <c r="J461" s="159">
        <f>SUMIF('EG-FEB'!$F$18:$F$516,PROVEEDORES!$D462,'EG-FEB'!S$18:S$516)</f>
        <v>0</v>
      </c>
      <c r="K461" s="159" t="str">
        <f t="shared" si="14"/>
        <v/>
      </c>
      <c r="L461" s="146" t="str">
        <f>IF(PROVEEDORES!G462="","",PROVEEDORES!G462)</f>
        <v/>
      </c>
    </row>
    <row r="462" spans="3:12" ht="17.45" customHeight="1" x14ac:dyDescent="0.2">
      <c r="C462" s="158">
        <f t="shared" si="15"/>
        <v>456</v>
      </c>
      <c r="D462" s="146" t="str">
        <f>IF(PROVEEDORES!E463="","",PROVEEDORES!E463)</f>
        <v/>
      </c>
      <c r="E462" s="146" t="str">
        <f>IF(PROVEEDORES!F463="","",PROVEEDORES!F463)</f>
        <v/>
      </c>
      <c r="F462" s="146" t="str">
        <f>IF(PROVEEDORES!D463="","",PROVEEDORES!D463)</f>
        <v/>
      </c>
      <c r="G462" s="159">
        <f>SUMIF('EG-FEB'!$F$18:$F$516,PROVEEDORES!$D463,'EG-FEB'!P$18:P$516)</f>
        <v>0</v>
      </c>
      <c r="H462" s="159">
        <f>SUMIF('EG-FEB'!$F$18:$F$516,PROVEEDORES!$D463,'EG-FEB'!Q$18:Q$516)</f>
        <v>0</v>
      </c>
      <c r="I462" s="159">
        <f>SUMIF('EG-FEB'!$F$18:$F$516,PROVEEDORES!$D463,'EG-FEB'!R$18:R$516)</f>
        <v>0</v>
      </c>
      <c r="J462" s="159">
        <f>SUMIF('EG-FEB'!$F$18:$F$516,PROVEEDORES!$D463,'EG-FEB'!S$18:S$516)</f>
        <v>0</v>
      </c>
      <c r="K462" s="159" t="str">
        <f t="shared" si="14"/>
        <v/>
      </c>
      <c r="L462" s="146" t="str">
        <f>IF(PROVEEDORES!G463="","",PROVEEDORES!G463)</f>
        <v/>
      </c>
    </row>
    <row r="463" spans="3:12" ht="17.45" customHeight="1" x14ac:dyDescent="0.2">
      <c r="C463" s="158">
        <f t="shared" si="15"/>
        <v>457</v>
      </c>
      <c r="D463" s="146" t="str">
        <f>IF(PROVEEDORES!E464="","",PROVEEDORES!E464)</f>
        <v/>
      </c>
      <c r="E463" s="146" t="str">
        <f>IF(PROVEEDORES!F464="","",PROVEEDORES!F464)</f>
        <v/>
      </c>
      <c r="F463" s="146" t="str">
        <f>IF(PROVEEDORES!D464="","",PROVEEDORES!D464)</f>
        <v/>
      </c>
      <c r="G463" s="159">
        <f>SUMIF('EG-FEB'!$F$18:$F$516,PROVEEDORES!$D464,'EG-FEB'!P$18:P$516)</f>
        <v>0</v>
      </c>
      <c r="H463" s="159">
        <f>SUMIF('EG-FEB'!$F$18:$F$516,PROVEEDORES!$D464,'EG-FEB'!Q$18:Q$516)</f>
        <v>0</v>
      </c>
      <c r="I463" s="159">
        <f>SUMIF('EG-FEB'!$F$18:$F$516,PROVEEDORES!$D464,'EG-FEB'!R$18:R$516)</f>
        <v>0</v>
      </c>
      <c r="J463" s="159">
        <f>SUMIF('EG-FEB'!$F$18:$F$516,PROVEEDORES!$D464,'EG-FEB'!S$18:S$516)</f>
        <v>0</v>
      </c>
      <c r="K463" s="159" t="str">
        <f t="shared" si="14"/>
        <v/>
      </c>
      <c r="L463" s="146" t="str">
        <f>IF(PROVEEDORES!G464="","",PROVEEDORES!G464)</f>
        <v/>
      </c>
    </row>
    <row r="464" spans="3:12" ht="17.45" customHeight="1" x14ac:dyDescent="0.2">
      <c r="C464" s="158">
        <f t="shared" si="15"/>
        <v>458</v>
      </c>
      <c r="D464" s="146" t="str">
        <f>IF(PROVEEDORES!E465="","",PROVEEDORES!E465)</f>
        <v/>
      </c>
      <c r="E464" s="146" t="str">
        <f>IF(PROVEEDORES!F465="","",PROVEEDORES!F465)</f>
        <v/>
      </c>
      <c r="F464" s="146" t="str">
        <f>IF(PROVEEDORES!D465="","",PROVEEDORES!D465)</f>
        <v/>
      </c>
      <c r="G464" s="159">
        <f>SUMIF('EG-FEB'!$F$18:$F$516,PROVEEDORES!$D465,'EG-FEB'!P$18:P$516)</f>
        <v>0</v>
      </c>
      <c r="H464" s="159">
        <f>SUMIF('EG-FEB'!$F$18:$F$516,PROVEEDORES!$D465,'EG-FEB'!Q$18:Q$516)</f>
        <v>0</v>
      </c>
      <c r="I464" s="159">
        <f>SUMIF('EG-FEB'!$F$18:$F$516,PROVEEDORES!$D465,'EG-FEB'!R$18:R$516)</f>
        <v>0</v>
      </c>
      <c r="J464" s="159">
        <f>SUMIF('EG-FEB'!$F$18:$F$516,PROVEEDORES!$D465,'EG-FEB'!S$18:S$516)</f>
        <v>0</v>
      </c>
      <c r="K464" s="159" t="str">
        <f t="shared" si="14"/>
        <v/>
      </c>
      <c r="L464" s="146" t="str">
        <f>IF(PROVEEDORES!G465="","",PROVEEDORES!G465)</f>
        <v/>
      </c>
    </row>
    <row r="465" spans="3:12" ht="17.45" customHeight="1" x14ac:dyDescent="0.2">
      <c r="C465" s="158">
        <f t="shared" si="15"/>
        <v>459</v>
      </c>
      <c r="D465" s="146" t="str">
        <f>IF(PROVEEDORES!E466="","",PROVEEDORES!E466)</f>
        <v/>
      </c>
      <c r="E465" s="146" t="str">
        <f>IF(PROVEEDORES!F466="","",PROVEEDORES!F466)</f>
        <v/>
      </c>
      <c r="F465" s="146" t="str">
        <f>IF(PROVEEDORES!D466="","",PROVEEDORES!D466)</f>
        <v/>
      </c>
      <c r="G465" s="159">
        <f>SUMIF('EG-FEB'!$F$18:$F$516,PROVEEDORES!$D466,'EG-FEB'!P$18:P$516)</f>
        <v>0</v>
      </c>
      <c r="H465" s="159">
        <f>SUMIF('EG-FEB'!$F$18:$F$516,PROVEEDORES!$D466,'EG-FEB'!Q$18:Q$516)</f>
        <v>0</v>
      </c>
      <c r="I465" s="159">
        <f>SUMIF('EG-FEB'!$F$18:$F$516,PROVEEDORES!$D466,'EG-FEB'!R$18:R$516)</f>
        <v>0</v>
      </c>
      <c r="J465" s="159">
        <f>SUMIF('EG-FEB'!$F$18:$F$516,PROVEEDORES!$D466,'EG-FEB'!S$18:S$516)</f>
        <v>0</v>
      </c>
      <c r="K465" s="159" t="str">
        <f t="shared" si="14"/>
        <v/>
      </c>
      <c r="L465" s="146" t="str">
        <f>IF(PROVEEDORES!G466="","",PROVEEDORES!G466)</f>
        <v/>
      </c>
    </row>
    <row r="466" spans="3:12" ht="17.45" customHeight="1" x14ac:dyDescent="0.2">
      <c r="C466" s="158">
        <f t="shared" si="15"/>
        <v>460</v>
      </c>
      <c r="D466" s="146" t="str">
        <f>IF(PROVEEDORES!E467="","",PROVEEDORES!E467)</f>
        <v/>
      </c>
      <c r="E466" s="146" t="str">
        <f>IF(PROVEEDORES!F467="","",PROVEEDORES!F467)</f>
        <v/>
      </c>
      <c r="F466" s="146" t="str">
        <f>IF(PROVEEDORES!D467="","",PROVEEDORES!D467)</f>
        <v/>
      </c>
      <c r="G466" s="159">
        <f>SUMIF('EG-FEB'!$F$18:$F$516,PROVEEDORES!$D467,'EG-FEB'!P$18:P$516)</f>
        <v>0</v>
      </c>
      <c r="H466" s="159">
        <f>SUMIF('EG-FEB'!$F$18:$F$516,PROVEEDORES!$D467,'EG-FEB'!Q$18:Q$516)</f>
        <v>0</v>
      </c>
      <c r="I466" s="159">
        <f>SUMIF('EG-FEB'!$F$18:$F$516,PROVEEDORES!$D467,'EG-FEB'!R$18:R$516)</f>
        <v>0</v>
      </c>
      <c r="J466" s="159">
        <f>SUMIF('EG-FEB'!$F$18:$F$516,PROVEEDORES!$D467,'EG-FEB'!S$18:S$516)</f>
        <v>0</v>
      </c>
      <c r="K466" s="159" t="str">
        <f t="shared" si="14"/>
        <v/>
      </c>
      <c r="L466" s="146" t="str">
        <f>IF(PROVEEDORES!G467="","",PROVEEDORES!G467)</f>
        <v/>
      </c>
    </row>
    <row r="467" spans="3:12" ht="17.45" customHeight="1" x14ac:dyDescent="0.2">
      <c r="C467" s="158">
        <f t="shared" si="15"/>
        <v>461</v>
      </c>
      <c r="D467" s="146" t="str">
        <f>IF(PROVEEDORES!E468="","",PROVEEDORES!E468)</f>
        <v/>
      </c>
      <c r="E467" s="146" t="str">
        <f>IF(PROVEEDORES!F468="","",PROVEEDORES!F468)</f>
        <v/>
      </c>
      <c r="F467" s="146" t="str">
        <f>IF(PROVEEDORES!D468="","",PROVEEDORES!D468)</f>
        <v/>
      </c>
      <c r="G467" s="159">
        <f>SUMIF('EG-FEB'!$F$18:$F$516,PROVEEDORES!$D468,'EG-FEB'!P$18:P$516)</f>
        <v>0</v>
      </c>
      <c r="H467" s="159">
        <f>SUMIF('EG-FEB'!$F$18:$F$516,PROVEEDORES!$D468,'EG-FEB'!Q$18:Q$516)</f>
        <v>0</v>
      </c>
      <c r="I467" s="159">
        <f>SUMIF('EG-FEB'!$F$18:$F$516,PROVEEDORES!$D468,'EG-FEB'!R$18:R$516)</f>
        <v>0</v>
      </c>
      <c r="J467" s="159">
        <f>SUMIF('EG-FEB'!$F$18:$F$516,PROVEEDORES!$D468,'EG-FEB'!S$18:S$516)</f>
        <v>0</v>
      </c>
      <c r="K467" s="159" t="str">
        <f t="shared" si="14"/>
        <v/>
      </c>
      <c r="L467" s="146" t="str">
        <f>IF(PROVEEDORES!G468="","",PROVEEDORES!G468)</f>
        <v/>
      </c>
    </row>
    <row r="468" spans="3:12" ht="17.45" customHeight="1" x14ac:dyDescent="0.2">
      <c r="C468" s="158">
        <f t="shared" si="15"/>
        <v>462</v>
      </c>
      <c r="D468" s="146" t="str">
        <f>IF(PROVEEDORES!E469="","",PROVEEDORES!E469)</f>
        <v/>
      </c>
      <c r="E468" s="146" t="str">
        <f>IF(PROVEEDORES!F469="","",PROVEEDORES!F469)</f>
        <v/>
      </c>
      <c r="F468" s="146" t="str">
        <f>IF(PROVEEDORES!D469="","",PROVEEDORES!D469)</f>
        <v/>
      </c>
      <c r="G468" s="159">
        <f>SUMIF('EG-FEB'!$F$18:$F$516,PROVEEDORES!$D469,'EG-FEB'!P$18:P$516)</f>
        <v>0</v>
      </c>
      <c r="H468" s="159">
        <f>SUMIF('EG-FEB'!$F$18:$F$516,PROVEEDORES!$D469,'EG-FEB'!Q$18:Q$516)</f>
        <v>0</v>
      </c>
      <c r="I468" s="159">
        <f>SUMIF('EG-FEB'!$F$18:$F$516,PROVEEDORES!$D469,'EG-FEB'!R$18:R$516)</f>
        <v>0</v>
      </c>
      <c r="J468" s="159">
        <f>SUMIF('EG-FEB'!$F$18:$F$516,PROVEEDORES!$D469,'EG-FEB'!S$18:S$516)</f>
        <v>0</v>
      </c>
      <c r="K468" s="159" t="str">
        <f t="shared" si="14"/>
        <v/>
      </c>
      <c r="L468" s="146" t="str">
        <f>IF(PROVEEDORES!G469="","",PROVEEDORES!G469)</f>
        <v/>
      </c>
    </row>
    <row r="469" spans="3:12" ht="17.45" customHeight="1" x14ac:dyDescent="0.2">
      <c r="C469" s="158">
        <f t="shared" si="15"/>
        <v>463</v>
      </c>
      <c r="D469" s="146" t="str">
        <f>IF(PROVEEDORES!E470="","",PROVEEDORES!E470)</f>
        <v/>
      </c>
      <c r="E469" s="146" t="str">
        <f>IF(PROVEEDORES!F470="","",PROVEEDORES!F470)</f>
        <v/>
      </c>
      <c r="F469" s="146" t="str">
        <f>IF(PROVEEDORES!D470="","",PROVEEDORES!D470)</f>
        <v/>
      </c>
      <c r="G469" s="159">
        <f>SUMIF('EG-FEB'!$F$18:$F$516,PROVEEDORES!$D470,'EG-FEB'!P$18:P$516)</f>
        <v>0</v>
      </c>
      <c r="H469" s="159">
        <f>SUMIF('EG-FEB'!$F$18:$F$516,PROVEEDORES!$D470,'EG-FEB'!Q$18:Q$516)</f>
        <v>0</v>
      </c>
      <c r="I469" s="159">
        <f>SUMIF('EG-FEB'!$F$18:$F$516,PROVEEDORES!$D470,'EG-FEB'!R$18:R$516)</f>
        <v>0</v>
      </c>
      <c r="J469" s="159">
        <f>SUMIF('EG-FEB'!$F$18:$F$516,PROVEEDORES!$D470,'EG-FEB'!S$18:S$516)</f>
        <v>0</v>
      </c>
      <c r="K469" s="159" t="str">
        <f t="shared" si="14"/>
        <v/>
      </c>
      <c r="L469" s="146" t="str">
        <f>IF(PROVEEDORES!G470="","",PROVEEDORES!G470)</f>
        <v/>
      </c>
    </row>
    <row r="470" spans="3:12" ht="17.45" customHeight="1" x14ac:dyDescent="0.2">
      <c r="C470" s="158">
        <f t="shared" si="15"/>
        <v>464</v>
      </c>
      <c r="D470" s="146" t="str">
        <f>IF(PROVEEDORES!E471="","",PROVEEDORES!E471)</f>
        <v/>
      </c>
      <c r="E470" s="146" t="str">
        <f>IF(PROVEEDORES!F471="","",PROVEEDORES!F471)</f>
        <v/>
      </c>
      <c r="F470" s="146" t="str">
        <f>IF(PROVEEDORES!D471="","",PROVEEDORES!D471)</f>
        <v/>
      </c>
      <c r="G470" s="159">
        <f>SUMIF('EG-FEB'!$F$18:$F$516,PROVEEDORES!$D471,'EG-FEB'!P$18:P$516)</f>
        <v>0</v>
      </c>
      <c r="H470" s="159">
        <f>SUMIF('EG-FEB'!$F$18:$F$516,PROVEEDORES!$D471,'EG-FEB'!Q$18:Q$516)</f>
        <v>0</v>
      </c>
      <c r="I470" s="159">
        <f>SUMIF('EG-FEB'!$F$18:$F$516,PROVEEDORES!$D471,'EG-FEB'!R$18:R$516)</f>
        <v>0</v>
      </c>
      <c r="J470" s="159">
        <f>SUMIF('EG-FEB'!$F$18:$F$516,PROVEEDORES!$D471,'EG-FEB'!S$18:S$516)</f>
        <v>0</v>
      </c>
      <c r="K470" s="159" t="str">
        <f t="shared" si="14"/>
        <v/>
      </c>
      <c r="L470" s="146" t="str">
        <f>IF(PROVEEDORES!G471="","",PROVEEDORES!G471)</f>
        <v/>
      </c>
    </row>
    <row r="471" spans="3:12" ht="17.45" customHeight="1" x14ac:dyDescent="0.2">
      <c r="C471" s="158">
        <f t="shared" si="15"/>
        <v>465</v>
      </c>
      <c r="D471" s="146" t="str">
        <f>IF(PROVEEDORES!E472="","",PROVEEDORES!E472)</f>
        <v/>
      </c>
      <c r="E471" s="146" t="str">
        <f>IF(PROVEEDORES!F472="","",PROVEEDORES!F472)</f>
        <v/>
      </c>
      <c r="F471" s="146" t="str">
        <f>IF(PROVEEDORES!D472="","",PROVEEDORES!D472)</f>
        <v/>
      </c>
      <c r="G471" s="159">
        <f>SUMIF('EG-FEB'!$F$18:$F$516,PROVEEDORES!$D472,'EG-FEB'!P$18:P$516)</f>
        <v>0</v>
      </c>
      <c r="H471" s="159">
        <f>SUMIF('EG-FEB'!$F$18:$F$516,PROVEEDORES!$D472,'EG-FEB'!Q$18:Q$516)</f>
        <v>0</v>
      </c>
      <c r="I471" s="159">
        <f>SUMIF('EG-FEB'!$F$18:$F$516,PROVEEDORES!$D472,'EG-FEB'!R$18:R$516)</f>
        <v>0</v>
      </c>
      <c r="J471" s="159">
        <f>SUMIF('EG-FEB'!$F$18:$F$516,PROVEEDORES!$D472,'EG-FEB'!S$18:S$516)</f>
        <v>0</v>
      </c>
      <c r="K471" s="159" t="str">
        <f t="shared" si="14"/>
        <v/>
      </c>
      <c r="L471" s="146" t="str">
        <f>IF(PROVEEDORES!G472="","",PROVEEDORES!G472)</f>
        <v/>
      </c>
    </row>
    <row r="472" spans="3:12" ht="17.45" customHeight="1" x14ac:dyDescent="0.2">
      <c r="C472" s="158">
        <f t="shared" si="15"/>
        <v>466</v>
      </c>
      <c r="D472" s="146" t="str">
        <f>IF(PROVEEDORES!E473="","",PROVEEDORES!E473)</f>
        <v/>
      </c>
      <c r="E472" s="146" t="str">
        <f>IF(PROVEEDORES!F473="","",PROVEEDORES!F473)</f>
        <v/>
      </c>
      <c r="F472" s="146" t="str">
        <f>IF(PROVEEDORES!D473="","",PROVEEDORES!D473)</f>
        <v/>
      </c>
      <c r="G472" s="159">
        <f>SUMIF('EG-FEB'!$F$18:$F$516,PROVEEDORES!$D473,'EG-FEB'!P$18:P$516)</f>
        <v>0</v>
      </c>
      <c r="H472" s="159">
        <f>SUMIF('EG-FEB'!$F$18:$F$516,PROVEEDORES!$D473,'EG-FEB'!Q$18:Q$516)</f>
        <v>0</v>
      </c>
      <c r="I472" s="159">
        <f>SUMIF('EG-FEB'!$F$18:$F$516,PROVEEDORES!$D473,'EG-FEB'!R$18:R$516)</f>
        <v>0</v>
      </c>
      <c r="J472" s="159">
        <f>SUMIF('EG-FEB'!$F$18:$F$516,PROVEEDORES!$D473,'EG-FEB'!S$18:S$516)</f>
        <v>0</v>
      </c>
      <c r="K472" s="159" t="str">
        <f t="shared" si="14"/>
        <v/>
      </c>
      <c r="L472" s="146" t="str">
        <f>IF(PROVEEDORES!G473="","",PROVEEDORES!G473)</f>
        <v/>
      </c>
    </row>
    <row r="473" spans="3:12" ht="17.45" customHeight="1" x14ac:dyDescent="0.2">
      <c r="C473" s="158">
        <f t="shared" si="15"/>
        <v>467</v>
      </c>
      <c r="D473" s="146" t="str">
        <f>IF(PROVEEDORES!E474="","",PROVEEDORES!E474)</f>
        <v/>
      </c>
      <c r="E473" s="146" t="str">
        <f>IF(PROVEEDORES!F474="","",PROVEEDORES!F474)</f>
        <v/>
      </c>
      <c r="F473" s="146" t="str">
        <f>IF(PROVEEDORES!D474="","",PROVEEDORES!D474)</f>
        <v/>
      </c>
      <c r="G473" s="159">
        <f>SUMIF('EG-FEB'!$F$18:$F$516,PROVEEDORES!$D474,'EG-FEB'!P$18:P$516)</f>
        <v>0</v>
      </c>
      <c r="H473" s="159">
        <f>SUMIF('EG-FEB'!$F$18:$F$516,PROVEEDORES!$D474,'EG-FEB'!Q$18:Q$516)</f>
        <v>0</v>
      </c>
      <c r="I473" s="159">
        <f>SUMIF('EG-FEB'!$F$18:$F$516,PROVEEDORES!$D474,'EG-FEB'!R$18:R$516)</f>
        <v>0</v>
      </c>
      <c r="J473" s="159">
        <f>SUMIF('EG-FEB'!$F$18:$F$516,PROVEEDORES!$D474,'EG-FEB'!S$18:S$516)</f>
        <v>0</v>
      </c>
      <c r="K473" s="159" t="str">
        <f t="shared" si="14"/>
        <v/>
      </c>
      <c r="L473" s="146" t="str">
        <f>IF(PROVEEDORES!G474="","",PROVEEDORES!G474)</f>
        <v/>
      </c>
    </row>
    <row r="474" spans="3:12" ht="17.45" customHeight="1" x14ac:dyDescent="0.2">
      <c r="C474" s="158">
        <f t="shared" si="15"/>
        <v>468</v>
      </c>
      <c r="D474" s="146" t="str">
        <f>IF(PROVEEDORES!E475="","",PROVEEDORES!E475)</f>
        <v/>
      </c>
      <c r="E474" s="146" t="str">
        <f>IF(PROVEEDORES!F475="","",PROVEEDORES!F475)</f>
        <v/>
      </c>
      <c r="F474" s="146" t="str">
        <f>IF(PROVEEDORES!D475="","",PROVEEDORES!D475)</f>
        <v/>
      </c>
      <c r="G474" s="159">
        <f>SUMIF('EG-FEB'!$F$18:$F$516,PROVEEDORES!$D475,'EG-FEB'!P$18:P$516)</f>
        <v>0</v>
      </c>
      <c r="H474" s="159">
        <f>SUMIF('EG-FEB'!$F$18:$F$516,PROVEEDORES!$D475,'EG-FEB'!Q$18:Q$516)</f>
        <v>0</v>
      </c>
      <c r="I474" s="159">
        <f>SUMIF('EG-FEB'!$F$18:$F$516,PROVEEDORES!$D475,'EG-FEB'!R$18:R$516)</f>
        <v>0</v>
      </c>
      <c r="J474" s="159">
        <f>SUMIF('EG-FEB'!$F$18:$F$516,PROVEEDORES!$D475,'EG-FEB'!S$18:S$516)</f>
        <v>0</v>
      </c>
      <c r="K474" s="159" t="str">
        <f t="shared" si="14"/>
        <v/>
      </c>
      <c r="L474" s="146" t="str">
        <f>IF(PROVEEDORES!G475="","",PROVEEDORES!G475)</f>
        <v/>
      </c>
    </row>
    <row r="475" spans="3:12" ht="17.45" customHeight="1" x14ac:dyDescent="0.2">
      <c r="C475" s="158">
        <f t="shared" si="15"/>
        <v>469</v>
      </c>
      <c r="D475" s="146" t="str">
        <f>IF(PROVEEDORES!E476="","",PROVEEDORES!E476)</f>
        <v/>
      </c>
      <c r="E475" s="146" t="str">
        <f>IF(PROVEEDORES!F476="","",PROVEEDORES!F476)</f>
        <v/>
      </c>
      <c r="F475" s="146" t="str">
        <f>IF(PROVEEDORES!D476="","",PROVEEDORES!D476)</f>
        <v/>
      </c>
      <c r="G475" s="159">
        <f>SUMIF('EG-FEB'!$F$18:$F$516,PROVEEDORES!$D476,'EG-FEB'!P$18:P$516)</f>
        <v>0</v>
      </c>
      <c r="H475" s="159">
        <f>SUMIF('EG-FEB'!$F$18:$F$516,PROVEEDORES!$D476,'EG-FEB'!Q$18:Q$516)</f>
        <v>0</v>
      </c>
      <c r="I475" s="159">
        <f>SUMIF('EG-FEB'!$F$18:$F$516,PROVEEDORES!$D476,'EG-FEB'!R$18:R$516)</f>
        <v>0</v>
      </c>
      <c r="J475" s="159">
        <f>SUMIF('EG-FEB'!$F$18:$F$516,PROVEEDORES!$D476,'EG-FEB'!S$18:S$516)</f>
        <v>0</v>
      </c>
      <c r="K475" s="159" t="str">
        <f t="shared" si="14"/>
        <v/>
      </c>
      <c r="L475" s="146" t="str">
        <f>IF(PROVEEDORES!G476="","",PROVEEDORES!G476)</f>
        <v/>
      </c>
    </row>
    <row r="476" spans="3:12" ht="17.45" customHeight="1" x14ac:dyDescent="0.2">
      <c r="C476" s="158">
        <f t="shared" si="15"/>
        <v>470</v>
      </c>
      <c r="D476" s="146" t="str">
        <f>IF(PROVEEDORES!E477="","",PROVEEDORES!E477)</f>
        <v/>
      </c>
      <c r="E476" s="146" t="str">
        <f>IF(PROVEEDORES!F477="","",PROVEEDORES!F477)</f>
        <v/>
      </c>
      <c r="F476" s="146" t="str">
        <f>IF(PROVEEDORES!D477="","",PROVEEDORES!D477)</f>
        <v/>
      </c>
      <c r="G476" s="159">
        <f>SUMIF('EG-FEB'!$F$18:$F$516,PROVEEDORES!$D477,'EG-FEB'!P$18:P$516)</f>
        <v>0</v>
      </c>
      <c r="H476" s="159">
        <f>SUMIF('EG-FEB'!$F$18:$F$516,PROVEEDORES!$D477,'EG-FEB'!Q$18:Q$516)</f>
        <v>0</v>
      </c>
      <c r="I476" s="159">
        <f>SUMIF('EG-FEB'!$F$18:$F$516,PROVEEDORES!$D477,'EG-FEB'!R$18:R$516)</f>
        <v>0</v>
      </c>
      <c r="J476" s="159">
        <f>SUMIF('EG-FEB'!$F$18:$F$516,PROVEEDORES!$D477,'EG-FEB'!S$18:S$516)</f>
        <v>0</v>
      </c>
      <c r="K476" s="159" t="str">
        <f t="shared" si="14"/>
        <v/>
      </c>
      <c r="L476" s="146" t="str">
        <f>IF(PROVEEDORES!G477="","",PROVEEDORES!G477)</f>
        <v/>
      </c>
    </row>
    <row r="477" spans="3:12" ht="17.45" customHeight="1" x14ac:dyDescent="0.2">
      <c r="C477" s="158">
        <f t="shared" si="15"/>
        <v>471</v>
      </c>
      <c r="D477" s="146" t="str">
        <f>IF(PROVEEDORES!E478="","",PROVEEDORES!E478)</f>
        <v/>
      </c>
      <c r="E477" s="146" t="str">
        <f>IF(PROVEEDORES!F478="","",PROVEEDORES!F478)</f>
        <v/>
      </c>
      <c r="F477" s="146" t="str">
        <f>IF(PROVEEDORES!D478="","",PROVEEDORES!D478)</f>
        <v/>
      </c>
      <c r="G477" s="159">
        <f>SUMIF('EG-FEB'!$F$18:$F$516,PROVEEDORES!$D478,'EG-FEB'!P$18:P$516)</f>
        <v>0</v>
      </c>
      <c r="H477" s="159">
        <f>SUMIF('EG-FEB'!$F$18:$F$516,PROVEEDORES!$D478,'EG-FEB'!Q$18:Q$516)</f>
        <v>0</v>
      </c>
      <c r="I477" s="159">
        <f>SUMIF('EG-FEB'!$F$18:$F$516,PROVEEDORES!$D478,'EG-FEB'!R$18:R$516)</f>
        <v>0</v>
      </c>
      <c r="J477" s="159">
        <f>SUMIF('EG-FEB'!$F$18:$F$516,PROVEEDORES!$D478,'EG-FEB'!S$18:S$516)</f>
        <v>0</v>
      </c>
      <c r="K477" s="159" t="str">
        <f t="shared" si="14"/>
        <v/>
      </c>
      <c r="L477" s="146" t="str">
        <f>IF(PROVEEDORES!G478="","",PROVEEDORES!G478)</f>
        <v/>
      </c>
    </row>
    <row r="478" spans="3:12" ht="17.45" customHeight="1" x14ac:dyDescent="0.2">
      <c r="C478" s="158">
        <f t="shared" si="15"/>
        <v>472</v>
      </c>
      <c r="D478" s="146" t="str">
        <f>IF(PROVEEDORES!E479="","",PROVEEDORES!E479)</f>
        <v/>
      </c>
      <c r="E478" s="146" t="str">
        <f>IF(PROVEEDORES!F479="","",PROVEEDORES!F479)</f>
        <v/>
      </c>
      <c r="F478" s="146" t="str">
        <f>IF(PROVEEDORES!D479="","",PROVEEDORES!D479)</f>
        <v/>
      </c>
      <c r="G478" s="159">
        <f>SUMIF('EG-FEB'!$F$18:$F$516,PROVEEDORES!$D479,'EG-FEB'!P$18:P$516)</f>
        <v>0</v>
      </c>
      <c r="H478" s="159">
        <f>SUMIF('EG-FEB'!$F$18:$F$516,PROVEEDORES!$D479,'EG-FEB'!Q$18:Q$516)</f>
        <v>0</v>
      </c>
      <c r="I478" s="159">
        <f>SUMIF('EG-FEB'!$F$18:$F$516,PROVEEDORES!$D479,'EG-FEB'!R$18:R$516)</f>
        <v>0</v>
      </c>
      <c r="J478" s="159">
        <f>SUMIF('EG-FEB'!$F$18:$F$516,PROVEEDORES!$D479,'EG-FEB'!S$18:S$516)</f>
        <v>0</v>
      </c>
      <c r="K478" s="159" t="str">
        <f t="shared" si="14"/>
        <v/>
      </c>
      <c r="L478" s="146" t="str">
        <f>IF(PROVEEDORES!G479="","",PROVEEDORES!G479)</f>
        <v/>
      </c>
    </row>
    <row r="479" spans="3:12" ht="17.45" customHeight="1" x14ac:dyDescent="0.2">
      <c r="C479" s="158">
        <f t="shared" si="15"/>
        <v>473</v>
      </c>
      <c r="D479" s="146" t="str">
        <f>IF(PROVEEDORES!E480="","",PROVEEDORES!E480)</f>
        <v/>
      </c>
      <c r="E479" s="146" t="str">
        <f>IF(PROVEEDORES!F480="","",PROVEEDORES!F480)</f>
        <v/>
      </c>
      <c r="F479" s="146" t="str">
        <f>IF(PROVEEDORES!D480="","",PROVEEDORES!D480)</f>
        <v/>
      </c>
      <c r="G479" s="159">
        <f>SUMIF('EG-FEB'!$F$18:$F$516,PROVEEDORES!$D480,'EG-FEB'!P$18:P$516)</f>
        <v>0</v>
      </c>
      <c r="H479" s="159">
        <f>SUMIF('EG-FEB'!$F$18:$F$516,PROVEEDORES!$D480,'EG-FEB'!Q$18:Q$516)</f>
        <v>0</v>
      </c>
      <c r="I479" s="159">
        <f>SUMIF('EG-FEB'!$F$18:$F$516,PROVEEDORES!$D480,'EG-FEB'!R$18:R$516)</f>
        <v>0</v>
      </c>
      <c r="J479" s="159">
        <f>SUMIF('EG-FEB'!$F$18:$F$516,PROVEEDORES!$D480,'EG-FEB'!S$18:S$516)</f>
        <v>0</v>
      </c>
      <c r="K479" s="159" t="str">
        <f t="shared" si="14"/>
        <v/>
      </c>
      <c r="L479" s="146" t="str">
        <f>IF(PROVEEDORES!G480="","",PROVEEDORES!G480)</f>
        <v/>
      </c>
    </row>
    <row r="480" spans="3:12" ht="17.45" customHeight="1" x14ac:dyDescent="0.2">
      <c r="C480" s="158">
        <f t="shared" si="15"/>
        <v>474</v>
      </c>
      <c r="D480" s="146" t="str">
        <f>IF(PROVEEDORES!E481="","",PROVEEDORES!E481)</f>
        <v/>
      </c>
      <c r="E480" s="146" t="str">
        <f>IF(PROVEEDORES!F481="","",PROVEEDORES!F481)</f>
        <v/>
      </c>
      <c r="F480" s="146" t="str">
        <f>IF(PROVEEDORES!D481="","",PROVEEDORES!D481)</f>
        <v/>
      </c>
      <c r="G480" s="159">
        <f>SUMIF('EG-FEB'!$F$18:$F$516,PROVEEDORES!$D481,'EG-FEB'!P$18:P$516)</f>
        <v>0</v>
      </c>
      <c r="H480" s="159">
        <f>SUMIF('EG-FEB'!$F$18:$F$516,PROVEEDORES!$D481,'EG-FEB'!Q$18:Q$516)</f>
        <v>0</v>
      </c>
      <c r="I480" s="159">
        <f>SUMIF('EG-FEB'!$F$18:$F$516,PROVEEDORES!$D481,'EG-FEB'!R$18:R$516)</f>
        <v>0</v>
      </c>
      <c r="J480" s="159">
        <f>SUMIF('EG-FEB'!$F$18:$F$516,PROVEEDORES!$D481,'EG-FEB'!S$18:S$516)</f>
        <v>0</v>
      </c>
      <c r="K480" s="159" t="str">
        <f t="shared" si="14"/>
        <v/>
      </c>
      <c r="L480" s="146" t="str">
        <f>IF(PROVEEDORES!G481="","",PROVEEDORES!G481)</f>
        <v/>
      </c>
    </row>
    <row r="481" spans="3:12" ht="17.45" customHeight="1" x14ac:dyDescent="0.2">
      <c r="C481" s="158">
        <f t="shared" si="15"/>
        <v>475</v>
      </c>
      <c r="D481" s="146" t="str">
        <f>IF(PROVEEDORES!E482="","",PROVEEDORES!E482)</f>
        <v/>
      </c>
      <c r="E481" s="146" t="str">
        <f>IF(PROVEEDORES!F482="","",PROVEEDORES!F482)</f>
        <v/>
      </c>
      <c r="F481" s="146" t="str">
        <f>IF(PROVEEDORES!D482="","",PROVEEDORES!D482)</f>
        <v/>
      </c>
      <c r="G481" s="159">
        <f>SUMIF('EG-FEB'!$F$18:$F$516,PROVEEDORES!$D482,'EG-FEB'!P$18:P$516)</f>
        <v>0</v>
      </c>
      <c r="H481" s="159">
        <f>SUMIF('EG-FEB'!$F$18:$F$516,PROVEEDORES!$D482,'EG-FEB'!Q$18:Q$516)</f>
        <v>0</v>
      </c>
      <c r="I481" s="159">
        <f>SUMIF('EG-FEB'!$F$18:$F$516,PROVEEDORES!$D482,'EG-FEB'!R$18:R$516)</f>
        <v>0</v>
      </c>
      <c r="J481" s="159">
        <f>SUMIF('EG-FEB'!$F$18:$F$516,PROVEEDORES!$D482,'EG-FEB'!S$18:S$516)</f>
        <v>0</v>
      </c>
      <c r="K481" s="159" t="str">
        <f t="shared" si="14"/>
        <v/>
      </c>
      <c r="L481" s="146" t="str">
        <f>IF(PROVEEDORES!G482="","",PROVEEDORES!G482)</f>
        <v/>
      </c>
    </row>
    <row r="482" spans="3:12" ht="17.45" customHeight="1" x14ac:dyDescent="0.2">
      <c r="C482" s="158">
        <f t="shared" si="15"/>
        <v>476</v>
      </c>
      <c r="D482" s="146" t="str">
        <f>IF(PROVEEDORES!E483="","",PROVEEDORES!E483)</f>
        <v/>
      </c>
      <c r="E482" s="146" t="str">
        <f>IF(PROVEEDORES!F483="","",PROVEEDORES!F483)</f>
        <v/>
      </c>
      <c r="F482" s="146" t="str">
        <f>IF(PROVEEDORES!D483="","",PROVEEDORES!D483)</f>
        <v/>
      </c>
      <c r="G482" s="159">
        <f>SUMIF('EG-FEB'!$F$18:$F$516,PROVEEDORES!$D483,'EG-FEB'!P$18:P$516)</f>
        <v>0</v>
      </c>
      <c r="H482" s="159">
        <f>SUMIF('EG-FEB'!$F$18:$F$516,PROVEEDORES!$D483,'EG-FEB'!Q$18:Q$516)</f>
        <v>0</v>
      </c>
      <c r="I482" s="159">
        <f>SUMIF('EG-FEB'!$F$18:$F$516,PROVEEDORES!$D483,'EG-FEB'!R$18:R$516)</f>
        <v>0</v>
      </c>
      <c r="J482" s="159">
        <f>SUMIF('EG-FEB'!$F$18:$F$516,PROVEEDORES!$D483,'EG-FEB'!S$18:S$516)</f>
        <v>0</v>
      </c>
      <c r="K482" s="159" t="str">
        <f t="shared" si="14"/>
        <v/>
      </c>
      <c r="L482" s="146" t="str">
        <f>IF(PROVEEDORES!G483="","",PROVEEDORES!G483)</f>
        <v/>
      </c>
    </row>
    <row r="483" spans="3:12" ht="17.45" customHeight="1" x14ac:dyDescent="0.2">
      <c r="C483" s="158">
        <f t="shared" si="15"/>
        <v>477</v>
      </c>
      <c r="D483" s="146" t="str">
        <f>IF(PROVEEDORES!E484="","",PROVEEDORES!E484)</f>
        <v/>
      </c>
      <c r="E483" s="146" t="str">
        <f>IF(PROVEEDORES!F484="","",PROVEEDORES!F484)</f>
        <v/>
      </c>
      <c r="F483" s="146" t="str">
        <f>IF(PROVEEDORES!D484="","",PROVEEDORES!D484)</f>
        <v/>
      </c>
      <c r="G483" s="159">
        <f>SUMIF('EG-FEB'!$F$18:$F$516,PROVEEDORES!$D484,'EG-FEB'!P$18:P$516)</f>
        <v>0</v>
      </c>
      <c r="H483" s="159">
        <f>SUMIF('EG-FEB'!$F$18:$F$516,PROVEEDORES!$D484,'EG-FEB'!Q$18:Q$516)</f>
        <v>0</v>
      </c>
      <c r="I483" s="159">
        <f>SUMIF('EG-FEB'!$F$18:$F$516,PROVEEDORES!$D484,'EG-FEB'!R$18:R$516)</f>
        <v>0</v>
      </c>
      <c r="J483" s="159">
        <f>SUMIF('EG-FEB'!$F$18:$F$516,PROVEEDORES!$D484,'EG-FEB'!S$18:S$516)</f>
        <v>0</v>
      </c>
      <c r="K483" s="159" t="str">
        <f t="shared" si="14"/>
        <v/>
      </c>
      <c r="L483" s="146" t="str">
        <f>IF(PROVEEDORES!G484="","",PROVEEDORES!G484)</f>
        <v/>
      </c>
    </row>
    <row r="484" spans="3:12" ht="17.45" customHeight="1" x14ac:dyDescent="0.2">
      <c r="C484" s="158">
        <f t="shared" si="15"/>
        <v>478</v>
      </c>
      <c r="D484" s="146" t="str">
        <f>IF(PROVEEDORES!E485="","",PROVEEDORES!E485)</f>
        <v/>
      </c>
      <c r="E484" s="146" t="str">
        <f>IF(PROVEEDORES!F485="","",PROVEEDORES!F485)</f>
        <v/>
      </c>
      <c r="F484" s="146" t="str">
        <f>IF(PROVEEDORES!D485="","",PROVEEDORES!D485)</f>
        <v/>
      </c>
      <c r="G484" s="159">
        <f>SUMIF('EG-FEB'!$F$18:$F$516,PROVEEDORES!$D485,'EG-FEB'!P$18:P$516)</f>
        <v>0</v>
      </c>
      <c r="H484" s="159">
        <f>SUMIF('EG-FEB'!$F$18:$F$516,PROVEEDORES!$D485,'EG-FEB'!Q$18:Q$516)</f>
        <v>0</v>
      </c>
      <c r="I484" s="159">
        <f>SUMIF('EG-FEB'!$F$18:$F$516,PROVEEDORES!$D485,'EG-FEB'!R$18:R$516)</f>
        <v>0</v>
      </c>
      <c r="J484" s="159">
        <f>SUMIF('EG-FEB'!$F$18:$F$516,PROVEEDORES!$D485,'EG-FEB'!S$18:S$516)</f>
        <v>0</v>
      </c>
      <c r="K484" s="159" t="str">
        <f t="shared" si="14"/>
        <v/>
      </c>
      <c r="L484" s="146" t="str">
        <f>IF(PROVEEDORES!G485="","",PROVEEDORES!G485)</f>
        <v/>
      </c>
    </row>
    <row r="485" spans="3:12" ht="17.45" customHeight="1" x14ac:dyDescent="0.2">
      <c r="C485" s="158">
        <f t="shared" si="15"/>
        <v>479</v>
      </c>
      <c r="D485" s="146" t="str">
        <f>IF(PROVEEDORES!E486="","",PROVEEDORES!E486)</f>
        <v/>
      </c>
      <c r="E485" s="146" t="str">
        <f>IF(PROVEEDORES!F486="","",PROVEEDORES!F486)</f>
        <v/>
      </c>
      <c r="F485" s="146" t="str">
        <f>IF(PROVEEDORES!D486="","",PROVEEDORES!D486)</f>
        <v/>
      </c>
      <c r="G485" s="159">
        <f>SUMIF('EG-FEB'!$F$18:$F$516,PROVEEDORES!$D486,'EG-FEB'!P$18:P$516)</f>
        <v>0</v>
      </c>
      <c r="H485" s="159">
        <f>SUMIF('EG-FEB'!$F$18:$F$516,PROVEEDORES!$D486,'EG-FEB'!Q$18:Q$516)</f>
        <v>0</v>
      </c>
      <c r="I485" s="159">
        <f>SUMIF('EG-FEB'!$F$18:$F$516,PROVEEDORES!$D486,'EG-FEB'!R$18:R$516)</f>
        <v>0</v>
      </c>
      <c r="J485" s="159">
        <f>SUMIF('EG-FEB'!$F$18:$F$516,PROVEEDORES!$D486,'EG-FEB'!S$18:S$516)</f>
        <v>0</v>
      </c>
      <c r="K485" s="159" t="str">
        <f t="shared" si="14"/>
        <v/>
      </c>
      <c r="L485" s="146" t="str">
        <f>IF(PROVEEDORES!G486="","",PROVEEDORES!G486)</f>
        <v/>
      </c>
    </row>
    <row r="486" spans="3:12" ht="17.45" customHeight="1" x14ac:dyDescent="0.2">
      <c r="C486" s="158">
        <f t="shared" si="15"/>
        <v>480</v>
      </c>
      <c r="D486" s="146" t="str">
        <f>IF(PROVEEDORES!E487="","",PROVEEDORES!E487)</f>
        <v/>
      </c>
      <c r="E486" s="146" t="str">
        <f>IF(PROVEEDORES!F487="","",PROVEEDORES!F487)</f>
        <v/>
      </c>
      <c r="F486" s="146" t="str">
        <f>IF(PROVEEDORES!D487="","",PROVEEDORES!D487)</f>
        <v/>
      </c>
      <c r="G486" s="159">
        <f>SUMIF('EG-FEB'!$F$18:$F$516,PROVEEDORES!$D487,'EG-FEB'!P$18:P$516)</f>
        <v>0</v>
      </c>
      <c r="H486" s="159">
        <f>SUMIF('EG-FEB'!$F$18:$F$516,PROVEEDORES!$D487,'EG-FEB'!Q$18:Q$516)</f>
        <v>0</v>
      </c>
      <c r="I486" s="159">
        <f>SUMIF('EG-FEB'!$F$18:$F$516,PROVEEDORES!$D487,'EG-FEB'!R$18:R$516)</f>
        <v>0</v>
      </c>
      <c r="J486" s="159">
        <f>SUMIF('EG-FEB'!$F$18:$F$516,PROVEEDORES!$D487,'EG-FEB'!S$18:S$516)</f>
        <v>0</v>
      </c>
      <c r="K486" s="159" t="str">
        <f t="shared" si="14"/>
        <v/>
      </c>
      <c r="L486" s="146" t="str">
        <f>IF(PROVEEDORES!G487="","",PROVEEDORES!G487)</f>
        <v/>
      </c>
    </row>
    <row r="487" spans="3:12" ht="17.45" customHeight="1" x14ac:dyDescent="0.2">
      <c r="C487" s="158">
        <f t="shared" si="15"/>
        <v>481</v>
      </c>
      <c r="D487" s="146" t="str">
        <f>IF(PROVEEDORES!E488="","",PROVEEDORES!E488)</f>
        <v/>
      </c>
      <c r="E487" s="146" t="str">
        <f>IF(PROVEEDORES!F488="","",PROVEEDORES!F488)</f>
        <v/>
      </c>
      <c r="F487" s="146" t="str">
        <f>IF(PROVEEDORES!D488="","",PROVEEDORES!D488)</f>
        <v/>
      </c>
      <c r="G487" s="159">
        <f>SUMIF('EG-FEB'!$F$18:$F$516,PROVEEDORES!$D488,'EG-FEB'!P$18:P$516)</f>
        <v>0</v>
      </c>
      <c r="H487" s="159">
        <f>SUMIF('EG-FEB'!$F$18:$F$516,PROVEEDORES!$D488,'EG-FEB'!Q$18:Q$516)</f>
        <v>0</v>
      </c>
      <c r="I487" s="159">
        <f>SUMIF('EG-FEB'!$F$18:$F$516,PROVEEDORES!$D488,'EG-FEB'!R$18:R$516)</f>
        <v>0</v>
      </c>
      <c r="J487" s="159">
        <f>SUMIF('EG-FEB'!$F$18:$F$516,PROVEEDORES!$D488,'EG-FEB'!S$18:S$516)</f>
        <v>0</v>
      </c>
      <c r="K487" s="159" t="str">
        <f t="shared" si="14"/>
        <v/>
      </c>
      <c r="L487" s="146" t="str">
        <f>IF(PROVEEDORES!G488="","",PROVEEDORES!G488)</f>
        <v/>
      </c>
    </row>
    <row r="488" spans="3:12" ht="17.45" customHeight="1" x14ac:dyDescent="0.2">
      <c r="C488" s="158">
        <f t="shared" si="15"/>
        <v>482</v>
      </c>
      <c r="D488" s="146" t="str">
        <f>IF(PROVEEDORES!E489="","",PROVEEDORES!E489)</f>
        <v/>
      </c>
      <c r="E488" s="146" t="str">
        <f>IF(PROVEEDORES!F489="","",PROVEEDORES!F489)</f>
        <v/>
      </c>
      <c r="F488" s="146" t="str">
        <f>IF(PROVEEDORES!D489="","",PROVEEDORES!D489)</f>
        <v/>
      </c>
      <c r="G488" s="159">
        <f>SUMIF('EG-FEB'!$F$18:$F$516,PROVEEDORES!$D489,'EG-FEB'!P$18:P$516)</f>
        <v>0</v>
      </c>
      <c r="H488" s="159">
        <f>SUMIF('EG-FEB'!$F$18:$F$516,PROVEEDORES!$D489,'EG-FEB'!Q$18:Q$516)</f>
        <v>0</v>
      </c>
      <c r="I488" s="159">
        <f>SUMIF('EG-FEB'!$F$18:$F$516,PROVEEDORES!$D489,'EG-FEB'!R$18:R$516)</f>
        <v>0</v>
      </c>
      <c r="J488" s="159">
        <f>SUMIF('EG-FEB'!$F$18:$F$516,PROVEEDORES!$D489,'EG-FEB'!S$18:S$516)</f>
        <v>0</v>
      </c>
      <c r="K488" s="159" t="str">
        <f t="shared" si="14"/>
        <v/>
      </c>
      <c r="L488" s="146" t="str">
        <f>IF(PROVEEDORES!G489="","",PROVEEDORES!G489)</f>
        <v/>
      </c>
    </row>
    <row r="489" spans="3:12" ht="17.45" customHeight="1" x14ac:dyDescent="0.2">
      <c r="C489" s="158">
        <f t="shared" si="15"/>
        <v>483</v>
      </c>
      <c r="D489" s="146" t="str">
        <f>IF(PROVEEDORES!E490="","",PROVEEDORES!E490)</f>
        <v/>
      </c>
      <c r="E489" s="146" t="str">
        <f>IF(PROVEEDORES!F490="","",PROVEEDORES!F490)</f>
        <v/>
      </c>
      <c r="F489" s="146" t="str">
        <f>IF(PROVEEDORES!D490="","",PROVEEDORES!D490)</f>
        <v/>
      </c>
      <c r="G489" s="159">
        <f>SUMIF('EG-FEB'!$F$18:$F$516,PROVEEDORES!$D490,'EG-FEB'!P$18:P$516)</f>
        <v>0</v>
      </c>
      <c r="H489" s="159">
        <f>SUMIF('EG-FEB'!$F$18:$F$516,PROVEEDORES!$D490,'EG-FEB'!Q$18:Q$516)</f>
        <v>0</v>
      </c>
      <c r="I489" s="159">
        <f>SUMIF('EG-FEB'!$F$18:$F$516,PROVEEDORES!$D490,'EG-FEB'!R$18:R$516)</f>
        <v>0</v>
      </c>
      <c r="J489" s="159">
        <f>SUMIF('EG-FEB'!$F$18:$F$516,PROVEEDORES!$D490,'EG-FEB'!S$18:S$516)</f>
        <v>0</v>
      </c>
      <c r="K489" s="159" t="str">
        <f t="shared" si="14"/>
        <v/>
      </c>
      <c r="L489" s="146" t="str">
        <f>IF(PROVEEDORES!G490="","",PROVEEDORES!G490)</f>
        <v/>
      </c>
    </row>
    <row r="490" spans="3:12" ht="17.45" customHeight="1" x14ac:dyDescent="0.2">
      <c r="C490" s="158">
        <f t="shared" si="15"/>
        <v>484</v>
      </c>
      <c r="D490" s="146" t="str">
        <f>IF(PROVEEDORES!E491="","",PROVEEDORES!E491)</f>
        <v/>
      </c>
      <c r="E490" s="146" t="str">
        <f>IF(PROVEEDORES!F491="","",PROVEEDORES!F491)</f>
        <v/>
      </c>
      <c r="F490" s="146" t="str">
        <f>IF(PROVEEDORES!D491="","",PROVEEDORES!D491)</f>
        <v/>
      </c>
      <c r="G490" s="159">
        <f>SUMIF('EG-FEB'!$F$18:$F$516,PROVEEDORES!$D491,'EG-FEB'!P$18:P$516)</f>
        <v>0</v>
      </c>
      <c r="H490" s="159">
        <f>SUMIF('EG-FEB'!$F$18:$F$516,PROVEEDORES!$D491,'EG-FEB'!Q$18:Q$516)</f>
        <v>0</v>
      </c>
      <c r="I490" s="159">
        <f>SUMIF('EG-FEB'!$F$18:$F$516,PROVEEDORES!$D491,'EG-FEB'!R$18:R$516)</f>
        <v>0</v>
      </c>
      <c r="J490" s="159">
        <f>SUMIF('EG-FEB'!$F$18:$F$516,PROVEEDORES!$D491,'EG-FEB'!S$18:S$516)</f>
        <v>0</v>
      </c>
      <c r="K490" s="159" t="str">
        <f t="shared" si="14"/>
        <v/>
      </c>
      <c r="L490" s="146" t="str">
        <f>IF(PROVEEDORES!G491="","",PROVEEDORES!G491)</f>
        <v/>
      </c>
    </row>
    <row r="491" spans="3:12" ht="17.45" customHeight="1" x14ac:dyDescent="0.2">
      <c r="C491" s="158">
        <f t="shared" si="15"/>
        <v>485</v>
      </c>
      <c r="D491" s="146" t="str">
        <f>IF(PROVEEDORES!E492="","",PROVEEDORES!E492)</f>
        <v/>
      </c>
      <c r="E491" s="146" t="str">
        <f>IF(PROVEEDORES!F492="","",PROVEEDORES!F492)</f>
        <v/>
      </c>
      <c r="F491" s="146" t="str">
        <f>IF(PROVEEDORES!D492="","",PROVEEDORES!D492)</f>
        <v/>
      </c>
      <c r="G491" s="159">
        <f>SUMIF('EG-FEB'!$F$18:$F$516,PROVEEDORES!$D492,'EG-FEB'!P$18:P$516)</f>
        <v>0</v>
      </c>
      <c r="H491" s="159">
        <f>SUMIF('EG-FEB'!$F$18:$F$516,PROVEEDORES!$D492,'EG-FEB'!Q$18:Q$516)</f>
        <v>0</v>
      </c>
      <c r="I491" s="159">
        <f>SUMIF('EG-FEB'!$F$18:$F$516,PROVEEDORES!$D492,'EG-FEB'!R$18:R$516)</f>
        <v>0</v>
      </c>
      <c r="J491" s="159">
        <f>SUMIF('EG-FEB'!$F$18:$F$516,PROVEEDORES!$D492,'EG-FEB'!S$18:S$516)</f>
        <v>0</v>
      </c>
      <c r="K491" s="159" t="str">
        <f t="shared" si="14"/>
        <v/>
      </c>
      <c r="L491" s="146" t="str">
        <f>IF(PROVEEDORES!G492="","",PROVEEDORES!G492)</f>
        <v/>
      </c>
    </row>
    <row r="492" spans="3:12" ht="17.45" customHeight="1" x14ac:dyDescent="0.2">
      <c r="C492" s="158">
        <f t="shared" si="15"/>
        <v>486</v>
      </c>
      <c r="D492" s="146" t="str">
        <f>IF(PROVEEDORES!E493="","",PROVEEDORES!E493)</f>
        <v/>
      </c>
      <c r="E492" s="146" t="str">
        <f>IF(PROVEEDORES!F493="","",PROVEEDORES!F493)</f>
        <v/>
      </c>
      <c r="F492" s="146" t="str">
        <f>IF(PROVEEDORES!D493="","",PROVEEDORES!D493)</f>
        <v/>
      </c>
      <c r="G492" s="159">
        <f>SUMIF('EG-FEB'!$F$18:$F$516,PROVEEDORES!$D493,'EG-FEB'!P$18:P$516)</f>
        <v>0</v>
      </c>
      <c r="H492" s="159">
        <f>SUMIF('EG-FEB'!$F$18:$F$516,PROVEEDORES!$D493,'EG-FEB'!Q$18:Q$516)</f>
        <v>0</v>
      </c>
      <c r="I492" s="159">
        <f>SUMIF('EG-FEB'!$F$18:$F$516,PROVEEDORES!$D493,'EG-FEB'!R$18:R$516)</f>
        <v>0</v>
      </c>
      <c r="J492" s="159">
        <f>SUMIF('EG-FEB'!$F$18:$F$516,PROVEEDORES!$D493,'EG-FEB'!S$18:S$516)</f>
        <v>0</v>
      </c>
      <c r="K492" s="159" t="str">
        <f t="shared" si="14"/>
        <v/>
      </c>
      <c r="L492" s="146" t="str">
        <f>IF(PROVEEDORES!G493="","",PROVEEDORES!G493)</f>
        <v/>
      </c>
    </row>
    <row r="493" spans="3:12" ht="17.45" customHeight="1" x14ac:dyDescent="0.2">
      <c r="C493" s="158">
        <f t="shared" si="15"/>
        <v>487</v>
      </c>
      <c r="D493" s="146" t="str">
        <f>IF(PROVEEDORES!E494="","",PROVEEDORES!E494)</f>
        <v/>
      </c>
      <c r="E493" s="146" t="str">
        <f>IF(PROVEEDORES!F494="","",PROVEEDORES!F494)</f>
        <v/>
      </c>
      <c r="F493" s="146" t="str">
        <f>IF(PROVEEDORES!D494="","",PROVEEDORES!D494)</f>
        <v/>
      </c>
      <c r="G493" s="159">
        <f>SUMIF('EG-FEB'!$F$18:$F$516,PROVEEDORES!$D494,'EG-FEB'!P$18:P$516)</f>
        <v>0</v>
      </c>
      <c r="H493" s="159">
        <f>SUMIF('EG-FEB'!$F$18:$F$516,PROVEEDORES!$D494,'EG-FEB'!Q$18:Q$516)</f>
        <v>0</v>
      </c>
      <c r="I493" s="159">
        <f>SUMIF('EG-FEB'!$F$18:$F$516,PROVEEDORES!$D494,'EG-FEB'!R$18:R$516)</f>
        <v>0</v>
      </c>
      <c r="J493" s="159">
        <f>SUMIF('EG-FEB'!$F$18:$F$516,PROVEEDORES!$D494,'EG-FEB'!S$18:S$516)</f>
        <v>0</v>
      </c>
      <c r="K493" s="159" t="str">
        <f t="shared" si="14"/>
        <v/>
      </c>
      <c r="L493" s="146" t="str">
        <f>IF(PROVEEDORES!G494="","",PROVEEDORES!G494)</f>
        <v/>
      </c>
    </row>
    <row r="494" spans="3:12" ht="17.45" customHeight="1" x14ac:dyDescent="0.2">
      <c r="C494" s="158">
        <f t="shared" si="15"/>
        <v>488</v>
      </c>
      <c r="D494" s="146" t="str">
        <f>IF(PROVEEDORES!E495="","",PROVEEDORES!E495)</f>
        <v/>
      </c>
      <c r="E494" s="146" t="str">
        <f>IF(PROVEEDORES!F495="","",PROVEEDORES!F495)</f>
        <v/>
      </c>
      <c r="F494" s="146" t="str">
        <f>IF(PROVEEDORES!D495="","",PROVEEDORES!D495)</f>
        <v/>
      </c>
      <c r="G494" s="159">
        <f>SUMIF('EG-FEB'!$F$18:$F$516,PROVEEDORES!$D495,'EG-FEB'!P$18:P$516)</f>
        <v>0</v>
      </c>
      <c r="H494" s="159">
        <f>SUMIF('EG-FEB'!$F$18:$F$516,PROVEEDORES!$D495,'EG-FEB'!Q$18:Q$516)</f>
        <v>0</v>
      </c>
      <c r="I494" s="159">
        <f>SUMIF('EG-FEB'!$F$18:$F$516,PROVEEDORES!$D495,'EG-FEB'!R$18:R$516)</f>
        <v>0</v>
      </c>
      <c r="J494" s="159">
        <f>SUMIF('EG-FEB'!$F$18:$F$516,PROVEEDORES!$D495,'EG-FEB'!S$18:S$516)</f>
        <v>0</v>
      </c>
      <c r="K494" s="159" t="str">
        <f t="shared" si="14"/>
        <v/>
      </c>
      <c r="L494" s="146" t="str">
        <f>IF(PROVEEDORES!G495="","",PROVEEDORES!G495)</f>
        <v/>
      </c>
    </row>
    <row r="495" spans="3:12" ht="17.45" customHeight="1" x14ac:dyDescent="0.2">
      <c r="C495" s="158">
        <f t="shared" si="15"/>
        <v>489</v>
      </c>
      <c r="D495" s="146" t="str">
        <f>IF(PROVEEDORES!E496="","",PROVEEDORES!E496)</f>
        <v/>
      </c>
      <c r="E495" s="146" t="str">
        <f>IF(PROVEEDORES!F496="","",PROVEEDORES!F496)</f>
        <v/>
      </c>
      <c r="F495" s="146" t="str">
        <f>IF(PROVEEDORES!D496="","",PROVEEDORES!D496)</f>
        <v/>
      </c>
      <c r="G495" s="159">
        <f>SUMIF('EG-FEB'!$F$18:$F$516,PROVEEDORES!$D496,'EG-FEB'!P$18:P$516)</f>
        <v>0</v>
      </c>
      <c r="H495" s="159">
        <f>SUMIF('EG-FEB'!$F$18:$F$516,PROVEEDORES!$D496,'EG-FEB'!Q$18:Q$516)</f>
        <v>0</v>
      </c>
      <c r="I495" s="159">
        <f>SUMIF('EG-FEB'!$F$18:$F$516,PROVEEDORES!$D496,'EG-FEB'!R$18:R$516)</f>
        <v>0</v>
      </c>
      <c r="J495" s="159">
        <f>SUMIF('EG-FEB'!$F$18:$F$516,PROVEEDORES!$D496,'EG-FEB'!S$18:S$516)</f>
        <v>0</v>
      </c>
      <c r="K495" s="159" t="str">
        <f t="shared" si="14"/>
        <v/>
      </c>
      <c r="L495" s="146" t="str">
        <f>IF(PROVEEDORES!G496="","",PROVEEDORES!G496)</f>
        <v/>
      </c>
    </row>
    <row r="496" spans="3:12" ht="17.45" customHeight="1" x14ac:dyDescent="0.2">
      <c r="C496" s="158">
        <f t="shared" si="15"/>
        <v>490</v>
      </c>
      <c r="D496" s="146" t="str">
        <f>IF(PROVEEDORES!E497="","",PROVEEDORES!E497)</f>
        <v/>
      </c>
      <c r="E496" s="146" t="str">
        <f>IF(PROVEEDORES!F497="","",PROVEEDORES!F497)</f>
        <v/>
      </c>
      <c r="F496" s="146" t="str">
        <f>IF(PROVEEDORES!D497="","",PROVEEDORES!D497)</f>
        <v/>
      </c>
      <c r="G496" s="159">
        <f>SUMIF('EG-FEB'!$F$18:$F$516,PROVEEDORES!$D497,'EG-FEB'!P$18:P$516)</f>
        <v>0</v>
      </c>
      <c r="H496" s="159">
        <f>SUMIF('EG-FEB'!$F$18:$F$516,PROVEEDORES!$D497,'EG-FEB'!Q$18:Q$516)</f>
        <v>0</v>
      </c>
      <c r="I496" s="159">
        <f>SUMIF('EG-FEB'!$F$18:$F$516,PROVEEDORES!$D497,'EG-FEB'!R$18:R$516)</f>
        <v>0</v>
      </c>
      <c r="J496" s="159">
        <f>SUMIF('EG-FEB'!$F$18:$F$516,PROVEEDORES!$D497,'EG-FEB'!S$18:S$516)</f>
        <v>0</v>
      </c>
      <c r="K496" s="159" t="str">
        <f t="shared" si="14"/>
        <v/>
      </c>
      <c r="L496" s="146" t="str">
        <f>IF(PROVEEDORES!G497="","",PROVEEDORES!G497)</f>
        <v/>
      </c>
    </row>
    <row r="497" spans="3:12" ht="17.45" customHeight="1" x14ac:dyDescent="0.2">
      <c r="C497" s="158">
        <f t="shared" si="15"/>
        <v>491</v>
      </c>
      <c r="D497" s="146" t="str">
        <f>IF(PROVEEDORES!E498="","",PROVEEDORES!E498)</f>
        <v/>
      </c>
      <c r="E497" s="146" t="str">
        <f>IF(PROVEEDORES!F498="","",PROVEEDORES!F498)</f>
        <v/>
      </c>
      <c r="F497" s="146" t="str">
        <f>IF(PROVEEDORES!D498="","",PROVEEDORES!D498)</f>
        <v/>
      </c>
      <c r="G497" s="159">
        <f>SUMIF('EG-FEB'!$F$18:$F$516,PROVEEDORES!$D498,'EG-FEB'!P$18:P$516)</f>
        <v>0</v>
      </c>
      <c r="H497" s="159">
        <f>SUMIF('EG-FEB'!$F$18:$F$516,PROVEEDORES!$D498,'EG-FEB'!Q$18:Q$516)</f>
        <v>0</v>
      </c>
      <c r="I497" s="159">
        <f>SUMIF('EG-FEB'!$F$18:$F$516,PROVEEDORES!$D498,'EG-FEB'!R$18:R$516)</f>
        <v>0</v>
      </c>
      <c r="J497" s="159">
        <f>SUMIF('EG-FEB'!$F$18:$F$516,PROVEEDORES!$D498,'EG-FEB'!S$18:S$516)</f>
        <v>0</v>
      </c>
      <c r="K497" s="159" t="str">
        <f t="shared" si="14"/>
        <v/>
      </c>
      <c r="L497" s="146" t="str">
        <f>IF(PROVEEDORES!G498="","",PROVEEDORES!G498)</f>
        <v/>
      </c>
    </row>
    <row r="498" spans="3:12" ht="17.45" customHeight="1" x14ac:dyDescent="0.2">
      <c r="C498" s="158">
        <f t="shared" si="15"/>
        <v>492</v>
      </c>
      <c r="D498" s="146" t="str">
        <f>IF(PROVEEDORES!E499="","",PROVEEDORES!E499)</f>
        <v/>
      </c>
      <c r="E498" s="146" t="str">
        <f>IF(PROVEEDORES!F499="","",PROVEEDORES!F499)</f>
        <v/>
      </c>
      <c r="F498" s="146" t="str">
        <f>IF(PROVEEDORES!D499="","",PROVEEDORES!D499)</f>
        <v/>
      </c>
      <c r="G498" s="159">
        <f>SUMIF('EG-FEB'!$F$18:$F$516,PROVEEDORES!$D499,'EG-FEB'!P$18:P$516)</f>
        <v>0</v>
      </c>
      <c r="H498" s="159">
        <f>SUMIF('EG-FEB'!$F$18:$F$516,PROVEEDORES!$D499,'EG-FEB'!Q$18:Q$516)</f>
        <v>0</v>
      </c>
      <c r="I498" s="159">
        <f>SUMIF('EG-FEB'!$F$18:$F$516,PROVEEDORES!$D499,'EG-FEB'!R$18:R$516)</f>
        <v>0</v>
      </c>
      <c r="J498" s="159">
        <f>SUMIF('EG-FEB'!$F$18:$F$516,PROVEEDORES!$D499,'EG-FEB'!S$18:S$516)</f>
        <v>0</v>
      </c>
      <c r="K498" s="159" t="str">
        <f t="shared" si="14"/>
        <v/>
      </c>
      <c r="L498" s="146" t="str">
        <f>IF(PROVEEDORES!G499="","",PROVEEDORES!G499)</f>
        <v/>
      </c>
    </row>
    <row r="499" spans="3:12" ht="17.45" customHeight="1" x14ac:dyDescent="0.2">
      <c r="C499" s="158">
        <f t="shared" si="15"/>
        <v>493</v>
      </c>
      <c r="D499" s="146" t="str">
        <f>IF(PROVEEDORES!E500="","",PROVEEDORES!E500)</f>
        <v/>
      </c>
      <c r="E499" s="146" t="str">
        <f>IF(PROVEEDORES!F500="","",PROVEEDORES!F500)</f>
        <v/>
      </c>
      <c r="F499" s="146" t="str">
        <f>IF(PROVEEDORES!D500="","",PROVEEDORES!D500)</f>
        <v/>
      </c>
      <c r="G499" s="159">
        <f>SUMIF('EG-FEB'!$F$18:$F$516,PROVEEDORES!$D500,'EG-FEB'!P$18:P$516)</f>
        <v>0</v>
      </c>
      <c r="H499" s="159">
        <f>SUMIF('EG-FEB'!$F$18:$F$516,PROVEEDORES!$D500,'EG-FEB'!Q$18:Q$516)</f>
        <v>0</v>
      </c>
      <c r="I499" s="159">
        <f>SUMIF('EG-FEB'!$F$18:$F$516,PROVEEDORES!$D500,'EG-FEB'!R$18:R$516)</f>
        <v>0</v>
      </c>
      <c r="J499" s="159">
        <f>SUMIF('EG-FEB'!$F$18:$F$516,PROVEEDORES!$D500,'EG-FEB'!S$18:S$516)</f>
        <v>0</v>
      </c>
      <c r="K499" s="159" t="str">
        <f t="shared" si="14"/>
        <v/>
      </c>
      <c r="L499" s="146" t="str">
        <f>IF(PROVEEDORES!G500="","",PROVEEDORES!G500)</f>
        <v/>
      </c>
    </row>
    <row r="500" spans="3:12" ht="17.45" customHeight="1" x14ac:dyDescent="0.2">
      <c r="C500" s="158">
        <f t="shared" si="15"/>
        <v>494</v>
      </c>
      <c r="D500" s="146" t="str">
        <f>IF(PROVEEDORES!E501="","",PROVEEDORES!E501)</f>
        <v/>
      </c>
      <c r="E500" s="146" t="str">
        <f>IF(PROVEEDORES!F501="","",PROVEEDORES!F501)</f>
        <v/>
      </c>
      <c r="F500" s="146" t="str">
        <f>IF(PROVEEDORES!D501="","",PROVEEDORES!D501)</f>
        <v/>
      </c>
      <c r="G500" s="159">
        <f>SUMIF('EG-FEB'!$F$18:$F$516,PROVEEDORES!$D501,'EG-FEB'!P$18:P$516)</f>
        <v>0</v>
      </c>
      <c r="H500" s="159">
        <f>SUMIF('EG-FEB'!$F$18:$F$516,PROVEEDORES!$D501,'EG-FEB'!Q$18:Q$516)</f>
        <v>0</v>
      </c>
      <c r="I500" s="159">
        <f>SUMIF('EG-FEB'!$F$18:$F$516,PROVEEDORES!$D501,'EG-FEB'!R$18:R$516)</f>
        <v>0</v>
      </c>
      <c r="J500" s="159">
        <f>SUMIF('EG-FEB'!$F$18:$F$516,PROVEEDORES!$D501,'EG-FEB'!S$18:S$516)</f>
        <v>0</v>
      </c>
      <c r="K500" s="159" t="str">
        <f t="shared" si="14"/>
        <v/>
      </c>
      <c r="L500" s="146" t="str">
        <f>IF(PROVEEDORES!G501="","",PROVEEDORES!G501)</f>
        <v/>
      </c>
    </row>
    <row r="501" spans="3:12" ht="17.45" customHeight="1" x14ac:dyDescent="0.2">
      <c r="C501" s="158">
        <f t="shared" si="15"/>
        <v>495</v>
      </c>
      <c r="D501" s="146" t="str">
        <f>IF(PROVEEDORES!E502="","",PROVEEDORES!E502)</f>
        <v/>
      </c>
      <c r="E501" s="146" t="str">
        <f>IF(PROVEEDORES!F502="","",PROVEEDORES!F502)</f>
        <v/>
      </c>
      <c r="F501" s="146" t="str">
        <f>IF(PROVEEDORES!D502="","",PROVEEDORES!D502)</f>
        <v/>
      </c>
      <c r="G501" s="159">
        <f>SUMIF('EG-FEB'!$F$18:$F$516,PROVEEDORES!$D502,'EG-FEB'!P$18:P$516)</f>
        <v>0</v>
      </c>
      <c r="H501" s="159">
        <f>SUMIF('EG-FEB'!$F$18:$F$516,PROVEEDORES!$D502,'EG-FEB'!Q$18:Q$516)</f>
        <v>0</v>
      </c>
      <c r="I501" s="159">
        <f>SUMIF('EG-FEB'!$F$18:$F$516,PROVEEDORES!$D502,'EG-FEB'!R$18:R$516)</f>
        <v>0</v>
      </c>
      <c r="J501" s="159">
        <f>SUMIF('EG-FEB'!$F$18:$F$516,PROVEEDORES!$D502,'EG-FEB'!S$18:S$516)</f>
        <v>0</v>
      </c>
      <c r="K501" s="159" t="str">
        <f t="shared" si="14"/>
        <v/>
      </c>
      <c r="L501" s="146" t="str">
        <f>IF(PROVEEDORES!G502="","",PROVEEDORES!G502)</f>
        <v/>
      </c>
    </row>
    <row r="502" spans="3:12" ht="17.45" customHeight="1" x14ac:dyDescent="0.2">
      <c r="C502" s="158">
        <f t="shared" si="15"/>
        <v>496</v>
      </c>
      <c r="D502" s="146" t="str">
        <f>IF(PROVEEDORES!E503="","",PROVEEDORES!E503)</f>
        <v/>
      </c>
      <c r="E502" s="146" t="str">
        <f>IF(PROVEEDORES!F503="","",PROVEEDORES!F503)</f>
        <v/>
      </c>
      <c r="F502" s="146" t="str">
        <f>IF(PROVEEDORES!D503="","",PROVEEDORES!D503)</f>
        <v/>
      </c>
      <c r="G502" s="159">
        <f>SUMIF('EG-FEB'!$F$18:$F$516,PROVEEDORES!$D503,'EG-FEB'!P$18:P$516)</f>
        <v>0</v>
      </c>
      <c r="H502" s="159">
        <f>SUMIF('EG-FEB'!$F$18:$F$516,PROVEEDORES!$D503,'EG-FEB'!Q$18:Q$516)</f>
        <v>0</v>
      </c>
      <c r="I502" s="159">
        <f>SUMIF('EG-FEB'!$F$18:$F$516,PROVEEDORES!$D503,'EG-FEB'!R$18:R$516)</f>
        <v>0</v>
      </c>
      <c r="J502" s="159">
        <f>SUMIF('EG-FEB'!$F$18:$F$516,PROVEEDORES!$D503,'EG-FEB'!S$18:S$516)</f>
        <v>0</v>
      </c>
      <c r="K502" s="159" t="str">
        <f t="shared" si="14"/>
        <v/>
      </c>
      <c r="L502" s="146" t="str">
        <f>IF(PROVEEDORES!G503="","",PROVEEDORES!G503)</f>
        <v/>
      </c>
    </row>
    <row r="503" spans="3:12" ht="17.45" customHeight="1" x14ac:dyDescent="0.2">
      <c r="C503" s="158">
        <f t="shared" si="15"/>
        <v>497</v>
      </c>
      <c r="D503" s="146" t="str">
        <f>IF(PROVEEDORES!E504="","",PROVEEDORES!E504)</f>
        <v/>
      </c>
      <c r="E503" s="146" t="str">
        <f>IF(PROVEEDORES!F504="","",PROVEEDORES!F504)</f>
        <v/>
      </c>
      <c r="F503" s="146" t="str">
        <f>IF(PROVEEDORES!D504="","",PROVEEDORES!D504)</f>
        <v/>
      </c>
      <c r="G503" s="159">
        <f>SUMIF('EG-FEB'!$F$18:$F$516,PROVEEDORES!$D504,'EG-FEB'!P$18:P$516)</f>
        <v>0</v>
      </c>
      <c r="H503" s="159">
        <f>SUMIF('EG-FEB'!$F$18:$F$516,PROVEEDORES!$D504,'EG-FEB'!Q$18:Q$516)</f>
        <v>0</v>
      </c>
      <c r="I503" s="159">
        <f>SUMIF('EG-FEB'!$F$18:$F$516,PROVEEDORES!$D504,'EG-FEB'!R$18:R$516)</f>
        <v>0</v>
      </c>
      <c r="J503" s="159">
        <f>SUMIF('EG-FEB'!$F$18:$F$516,PROVEEDORES!$D504,'EG-FEB'!S$18:S$516)</f>
        <v>0</v>
      </c>
      <c r="K503" s="159" t="str">
        <f t="shared" si="14"/>
        <v/>
      </c>
      <c r="L503" s="146" t="str">
        <f>IF(PROVEEDORES!G504="","",PROVEEDORES!G504)</f>
        <v/>
      </c>
    </row>
    <row r="504" spans="3:12" ht="17.45" customHeight="1" x14ac:dyDescent="0.2">
      <c r="C504" s="158">
        <f t="shared" si="15"/>
        <v>498</v>
      </c>
      <c r="D504" s="146" t="str">
        <f>IF(PROVEEDORES!E505="","",PROVEEDORES!E505)</f>
        <v/>
      </c>
      <c r="E504" s="146" t="str">
        <f>IF(PROVEEDORES!F505="","",PROVEEDORES!F505)</f>
        <v/>
      </c>
      <c r="F504" s="146" t="str">
        <f>IF(PROVEEDORES!D505="","",PROVEEDORES!D505)</f>
        <v/>
      </c>
      <c r="G504" s="159">
        <f>SUMIF('EG-FEB'!$F$18:$F$516,PROVEEDORES!$D505,'EG-FEB'!P$18:P$516)</f>
        <v>0</v>
      </c>
      <c r="H504" s="159">
        <f>SUMIF('EG-FEB'!$F$18:$F$516,PROVEEDORES!$D505,'EG-FEB'!Q$18:Q$516)</f>
        <v>0</v>
      </c>
      <c r="I504" s="159">
        <f>SUMIF('EG-FEB'!$F$18:$F$516,PROVEEDORES!$D505,'EG-FEB'!R$18:R$516)</f>
        <v>0</v>
      </c>
      <c r="J504" s="159">
        <f>SUMIF('EG-FEB'!$F$18:$F$516,PROVEEDORES!$D505,'EG-FEB'!S$18:S$516)</f>
        <v>0</v>
      </c>
      <c r="K504" s="159" t="str">
        <f t="shared" si="14"/>
        <v/>
      </c>
      <c r="L504" s="146" t="str">
        <f>IF(PROVEEDORES!G505="","",PROVEEDORES!G505)</f>
        <v/>
      </c>
    </row>
    <row r="505" spans="3:12" ht="17.45" customHeight="1" x14ac:dyDescent="0.2">
      <c r="C505" s="158">
        <f t="shared" si="15"/>
        <v>499</v>
      </c>
      <c r="D505" s="146" t="str">
        <f>IF(PROVEEDORES!E506="","",PROVEEDORES!E506)</f>
        <v/>
      </c>
      <c r="E505" s="146" t="str">
        <f>IF(PROVEEDORES!F506="","",PROVEEDORES!F506)</f>
        <v/>
      </c>
      <c r="F505" s="146" t="str">
        <f>IF(PROVEEDORES!D506="","",PROVEEDORES!D506)</f>
        <v/>
      </c>
      <c r="G505" s="159">
        <f>SUMIF('EG-FEB'!$F$18:$F$516,PROVEEDORES!$D506,'EG-FEB'!P$18:P$516)</f>
        <v>0</v>
      </c>
      <c r="H505" s="159">
        <f>SUMIF('EG-FEB'!$F$18:$F$516,PROVEEDORES!$D506,'EG-FEB'!Q$18:Q$516)</f>
        <v>0</v>
      </c>
      <c r="I505" s="159">
        <f>SUMIF('EG-FEB'!$F$18:$F$516,PROVEEDORES!$D506,'EG-FEB'!R$18:R$516)</f>
        <v>0</v>
      </c>
      <c r="J505" s="159">
        <f>SUMIF('EG-FEB'!$F$18:$F$516,PROVEEDORES!$D506,'EG-FEB'!S$18:S$516)</f>
        <v>0</v>
      </c>
      <c r="K505" s="159" t="str">
        <f t="shared" si="14"/>
        <v/>
      </c>
      <c r="L505" s="146" t="str">
        <f>IF(PROVEEDORES!G506="","",PROVEEDORES!G506)</f>
        <v/>
      </c>
    </row>
    <row r="506" spans="3:12" ht="17.45" customHeight="1" x14ac:dyDescent="0.2">
      <c r="C506" s="158">
        <f t="shared" si="15"/>
        <v>500</v>
      </c>
      <c r="D506" s="146" t="str">
        <f>IF(PROVEEDORES!E507="","",PROVEEDORES!E507)</f>
        <v/>
      </c>
      <c r="E506" s="146" t="str">
        <f>IF(PROVEEDORES!F507="","",PROVEEDORES!F507)</f>
        <v/>
      </c>
      <c r="F506" s="146" t="str">
        <f>IF(PROVEEDORES!D507="","",PROVEEDORES!D507)</f>
        <v/>
      </c>
      <c r="G506" s="159">
        <f>SUMIF('EG-FEB'!$F$18:$F$516,PROVEEDORES!$D507,'EG-FEB'!P$18:P$516)</f>
        <v>0</v>
      </c>
      <c r="H506" s="159">
        <f>SUMIF('EG-FEB'!$F$18:$F$516,PROVEEDORES!$D507,'EG-FEB'!Q$18:Q$516)</f>
        <v>0</v>
      </c>
      <c r="I506" s="159">
        <f>SUMIF('EG-FEB'!$F$18:$F$516,PROVEEDORES!$D507,'EG-FEB'!R$18:R$516)</f>
        <v>0</v>
      </c>
      <c r="J506" s="159">
        <f>SUMIF('EG-FEB'!$F$18:$F$516,PROVEEDORES!$D507,'EG-FEB'!S$18:S$516)</f>
        <v>0</v>
      </c>
      <c r="K506" s="159" t="str">
        <f t="shared" si="14"/>
        <v/>
      </c>
      <c r="L506" s="146" t="str">
        <f>IF(PROVEEDORES!G507="","",PROVEEDORES!G507)</f>
        <v/>
      </c>
    </row>
  </sheetData>
  <sheetProtection algorithmName="SHA-512" hashValue="POxLPzqOOQum6ghMhAPz6BTR04cYttYHeKYKjJoy1bRd4hHDfROgCAO5Gv6s8WlZJZte/xS73YioP95/2m9OiQ==" saltValue="ZBx1kNqX3b3XCog1qQ/wHg==" spinCount="100000" sheet="1" objects="1" scenarios="1" formatColumns="0" formatRows="0" autoFilter="0"/>
  <autoFilter ref="K6:L6" xr:uid="{00000000-0009-0000-0000-000009000000}"/>
  <mergeCells count="3">
    <mergeCell ref="A1:A4"/>
    <mergeCell ref="A5:A6"/>
    <mergeCell ref="A15:A16"/>
  </mergeCells>
  <phoneticPr fontId="13" type="noConversion"/>
  <hyperlinks>
    <hyperlink ref="A15:A16" location="CONTACTO!A1" display="Contacto" xr:uid="{00000000-0004-0000-0900-000000000000}"/>
    <hyperlink ref="A5:A6" location="MENU!A1" display="M e n ú" xr:uid="{00000000-0004-0000-0900-000001000000}"/>
    <hyperlink ref="A10" location="'INVERSIONES ARRENDAMIENTO'!A1" display="Inversiones Arrendamiento" xr:uid="{00000000-0004-0000-0900-000002000000}"/>
    <hyperlink ref="A14" location="PROVEEDORES!A1" display="Catálogo de Proveedores" xr:uid="{00000000-0004-0000-0900-000003000000}"/>
    <hyperlink ref="A13" location="DIOT!A1" display="Declaración del DIOT" xr:uid="{00000000-0004-0000-0900-000004000000}"/>
    <hyperlink ref="A12" location="TARIFAS!A1" display="Tablas y Tarifas de ISR" xr:uid="{00000000-0004-0000-0900-000005000000}"/>
    <hyperlink ref="A11" location="IMPUESTOS!A1" display="Impuestos" xr:uid="{00000000-0004-0000-0900-000006000000}"/>
    <hyperlink ref="A9" location="'INVERSIONES EMPR PROF'!A1" display="Inversiones Empresarial y P" xr:uid="{00000000-0004-0000-0900-000007000000}"/>
    <hyperlink ref="A8" location="'INGRESOS Y EGRESOS'!A1" display="Ingresos y Egresos" xr:uid="{00000000-0004-0000-0900-000008000000}"/>
    <hyperlink ref="A7" location="DATOS!A1" display="Datos de la Empresa" xr:uid="{00000000-0004-0000-0900-000009000000}"/>
  </hyperlinks>
  <printOptions horizontalCentered="1"/>
  <pageMargins left="0.78740157480314965" right="0.78740157480314965" top="0.78740157480314965" bottom="0.78740157480314965" header="0" footer="0"/>
  <pageSetup scale="70" orientation="portrait" blackAndWhite="1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506"/>
  <sheetViews>
    <sheetView zoomScaleNormal="100" workbookViewId="0">
      <pane xSplit="1" ySplit="6" topLeftCell="B7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5.7109375" style="15" customWidth="1"/>
    <col min="4" max="4" width="13.85546875" style="15" customWidth="1"/>
    <col min="5" max="5" width="23.7109375" style="15" customWidth="1"/>
    <col min="6" max="6" width="13.7109375" style="15" customWidth="1"/>
    <col min="7" max="11" width="11.7109375" style="15" customWidth="1"/>
    <col min="12" max="12" width="38" style="15" customWidth="1"/>
    <col min="13" max="16384" width="11.42578125" style="15"/>
  </cols>
  <sheetData>
    <row r="1" spans="1:12" ht="17.45" customHeight="1" x14ac:dyDescent="0.3">
      <c r="A1" s="212" t="s">
        <v>244</v>
      </c>
      <c r="C1" s="107" t="str">
        <f>IF(DATOS!H18=DATOS!I1,DATOS!$E$6&amp;" "&amp;DATOS!$I$6&amp;" "&amp;DATOS!$M$6, "N o m b r e")</f>
        <v>N o m b r e</v>
      </c>
      <c r="D1" s="198"/>
      <c r="E1" s="198"/>
      <c r="F1" s="198"/>
      <c r="G1" s="198"/>
      <c r="H1" s="198"/>
      <c r="I1" s="198"/>
      <c r="J1" s="13"/>
      <c r="K1" s="13"/>
      <c r="L1" s="21"/>
    </row>
    <row r="2" spans="1:12" ht="17.45" customHeight="1" x14ac:dyDescent="0.3">
      <c r="A2" s="260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199"/>
      <c r="F2" s="199"/>
      <c r="G2" s="199"/>
      <c r="H2" s="199"/>
      <c r="I2" s="199"/>
      <c r="J2" s="21"/>
      <c r="K2" s="21"/>
      <c r="L2" s="21"/>
    </row>
    <row r="3" spans="1:12" ht="17.45" customHeight="1" x14ac:dyDescent="0.2">
      <c r="A3" s="260"/>
      <c r="C3" s="200"/>
      <c r="D3" s="198"/>
      <c r="E3" s="199"/>
      <c r="F3" s="199"/>
      <c r="G3" s="199"/>
      <c r="H3" s="199"/>
      <c r="I3" s="199"/>
      <c r="J3" s="21"/>
      <c r="K3" s="21"/>
      <c r="L3" s="21"/>
    </row>
    <row r="4" spans="1:12" ht="17.45" customHeight="1" x14ac:dyDescent="0.3">
      <c r="A4" s="261"/>
      <c r="C4" s="107" t="str">
        <f>"Declaración Informativa de Operaciones con Terceros Marzo "&amp;DATOS!E10</f>
        <v>Declaración Informativa de Operaciones con Terceros Marzo 2020</v>
      </c>
      <c r="D4" s="198"/>
      <c r="E4" s="199"/>
      <c r="F4" s="199"/>
      <c r="G4" s="199"/>
      <c r="H4" s="199"/>
      <c r="I4" s="199"/>
      <c r="J4" s="21"/>
      <c r="K4" s="21"/>
      <c r="L4" s="21"/>
    </row>
    <row r="5" spans="1:12" ht="17.45" customHeight="1" x14ac:dyDescent="0.2">
      <c r="A5" s="262" t="s">
        <v>251</v>
      </c>
      <c r="C5" s="23"/>
      <c r="D5" s="13"/>
      <c r="E5" s="21"/>
      <c r="F5" s="21"/>
      <c r="G5" s="21"/>
      <c r="H5" s="21"/>
      <c r="I5" s="21"/>
      <c r="J5" s="21"/>
      <c r="K5" s="21"/>
      <c r="L5" s="21"/>
    </row>
    <row r="6" spans="1:12" ht="17.45" customHeight="1" x14ac:dyDescent="0.2">
      <c r="A6" s="263"/>
      <c r="C6" s="115" t="s">
        <v>152</v>
      </c>
      <c r="D6" s="117" t="s">
        <v>149</v>
      </c>
      <c r="E6" s="117" t="s">
        <v>150</v>
      </c>
      <c r="F6" s="115" t="s">
        <v>23</v>
      </c>
      <c r="G6" s="115" t="s">
        <v>156</v>
      </c>
      <c r="H6" s="115" t="s">
        <v>155</v>
      </c>
      <c r="I6" s="115" t="s">
        <v>260</v>
      </c>
      <c r="J6" s="115" t="s">
        <v>154</v>
      </c>
      <c r="K6" s="117" t="s">
        <v>167</v>
      </c>
      <c r="L6" s="115" t="s">
        <v>43</v>
      </c>
    </row>
    <row r="7" spans="1:12" ht="17.45" customHeight="1" x14ac:dyDescent="0.2">
      <c r="A7" s="114" t="s">
        <v>163</v>
      </c>
      <c r="C7" s="158">
        <v>1</v>
      </c>
      <c r="D7" s="146" t="str">
        <f>IF(PROVEEDORES!E8="","",PROVEEDORES!E8)</f>
        <v>NACIONAL</v>
      </c>
      <c r="E7" s="146" t="str">
        <f>IF(PROVEEDORES!F8="","",PROVEEDORES!F8)</f>
        <v>SERVICIOS PROFESIONALES</v>
      </c>
      <c r="F7" s="146" t="str">
        <f>IF(PROVEEDORES!D8="","",PROVEEDORES!D8)</f>
        <v>PEAF6903298H9</v>
      </c>
      <c r="G7" s="159">
        <f>SUMIF('EG-MAR'!$F$18:$F$516,PROVEEDORES!$D8,'EG-MAR'!P$18:P$516)</f>
        <v>0</v>
      </c>
      <c r="H7" s="159">
        <f>SUMIF('EG-MAR'!$F$18:$F$516,PROVEEDORES!$D8,'EG-MAR'!Q$18:Q$516)</f>
        <v>0</v>
      </c>
      <c r="I7" s="159">
        <f>SUMIF('EG-MAR'!$F$18:$F$516,PROVEEDORES!$D8,'EG-MAR'!R$18:R$516)</f>
        <v>0</v>
      </c>
      <c r="J7" s="159">
        <f>SUMIF('EG-MAR'!$F$18:$F$516,PROVEEDORES!$D8,'EG-MAR'!S$18:S$516)</f>
        <v>0</v>
      </c>
      <c r="K7" s="159" t="str">
        <f>IF(G7+H7+I7+J7&gt;0,"C/Información","")</f>
        <v/>
      </c>
      <c r="L7" s="146" t="str">
        <f>IF(PROVEEDORES!G8="","",PROVEEDORES!G8)</f>
        <v>FRANCISCO JAVIER PEREZ AGUAYO</v>
      </c>
    </row>
    <row r="8" spans="1:12" ht="17.45" customHeight="1" x14ac:dyDescent="0.2">
      <c r="A8" s="114" t="s">
        <v>166</v>
      </c>
      <c r="C8" s="158">
        <f>C7+1</f>
        <v>2</v>
      </c>
      <c r="D8" s="146" t="str">
        <f>IF(PROVEEDORES!E9="","",PROVEEDORES!E9)</f>
        <v/>
      </c>
      <c r="E8" s="146" t="str">
        <f>IF(PROVEEDORES!F9="","",PROVEEDORES!F9)</f>
        <v/>
      </c>
      <c r="F8" s="146" t="str">
        <f>IF(PROVEEDORES!D9="","",PROVEEDORES!D9)</f>
        <v/>
      </c>
      <c r="G8" s="159">
        <f>SUMIF('EG-MAR'!$F$18:$F$516,PROVEEDORES!$D9,'EG-MAR'!P$18:P$516)</f>
        <v>0</v>
      </c>
      <c r="H8" s="159">
        <f>SUMIF('EG-MAR'!$F$18:$F$516,PROVEEDORES!$D9,'EG-MAR'!Q$18:Q$516)</f>
        <v>0</v>
      </c>
      <c r="I8" s="159">
        <f>SUMIF('EG-MAR'!$F$18:$F$516,PROVEEDORES!$D9,'EG-MAR'!R$18:R$516)</f>
        <v>0</v>
      </c>
      <c r="J8" s="159">
        <f>SUMIF('EG-MAR'!$F$18:$F$516,PROVEEDORES!$D9,'EG-MAR'!S$18:S$516)</f>
        <v>0</v>
      </c>
      <c r="K8" s="159" t="str">
        <f t="shared" ref="K8:K71" si="0">IF(G8+H8+I8+J8&gt;0,"C/Información","")</f>
        <v/>
      </c>
      <c r="L8" s="146" t="str">
        <f>IF(PROVEEDORES!G9="","",PROVEEDORES!G9)</f>
        <v/>
      </c>
    </row>
    <row r="9" spans="1:12" ht="17.45" customHeight="1" x14ac:dyDescent="0.2">
      <c r="A9" s="114" t="s">
        <v>205</v>
      </c>
      <c r="C9" s="158">
        <f t="shared" ref="C9:C72" si="1">C8+1</f>
        <v>3</v>
      </c>
      <c r="D9" s="146" t="str">
        <f>IF(PROVEEDORES!E10="","",PROVEEDORES!E10)</f>
        <v/>
      </c>
      <c r="E9" s="146" t="str">
        <f>IF(PROVEEDORES!F10="","",PROVEEDORES!F10)</f>
        <v/>
      </c>
      <c r="F9" s="146" t="str">
        <f>IF(PROVEEDORES!D10="","",PROVEEDORES!D10)</f>
        <v/>
      </c>
      <c r="G9" s="159">
        <f>SUMIF('EG-MAR'!$F$18:$F$516,PROVEEDORES!$D10,'EG-MAR'!P$18:P$516)</f>
        <v>0</v>
      </c>
      <c r="H9" s="159">
        <f>SUMIF('EG-MAR'!$F$18:$F$516,PROVEEDORES!$D10,'EG-MAR'!Q$18:Q$516)</f>
        <v>0</v>
      </c>
      <c r="I9" s="159">
        <f>SUMIF('EG-MAR'!$F$18:$F$516,PROVEEDORES!$D10,'EG-MAR'!R$18:R$516)</f>
        <v>0</v>
      </c>
      <c r="J9" s="159">
        <f>SUMIF('EG-MAR'!$F$18:$F$516,PROVEEDORES!$D10,'EG-MAR'!S$18:S$516)</f>
        <v>0</v>
      </c>
      <c r="K9" s="159" t="str">
        <f t="shared" si="0"/>
        <v/>
      </c>
      <c r="L9" s="146" t="str">
        <f>IF(PROVEEDORES!G10="","",PROVEEDORES!G10)</f>
        <v/>
      </c>
    </row>
    <row r="10" spans="1:12" ht="17.45" customHeight="1" x14ac:dyDescent="0.2">
      <c r="A10" s="114" t="s">
        <v>206</v>
      </c>
      <c r="C10" s="158">
        <f t="shared" si="1"/>
        <v>4</v>
      </c>
      <c r="D10" s="146" t="str">
        <f>IF(PROVEEDORES!E11="","",PROVEEDORES!E11)</f>
        <v/>
      </c>
      <c r="E10" s="146" t="str">
        <f>IF(PROVEEDORES!F11="","",PROVEEDORES!F11)</f>
        <v/>
      </c>
      <c r="F10" s="146" t="str">
        <f>IF(PROVEEDORES!D11="","",PROVEEDORES!D11)</f>
        <v/>
      </c>
      <c r="G10" s="159">
        <f>SUMIF('EG-MAR'!$F$18:$F$516,PROVEEDORES!$D11,'EG-MAR'!P$18:P$516)</f>
        <v>0</v>
      </c>
      <c r="H10" s="159">
        <f>SUMIF('EG-MAR'!$F$18:$F$516,PROVEEDORES!$D11,'EG-MAR'!Q$18:Q$516)</f>
        <v>0</v>
      </c>
      <c r="I10" s="159">
        <f>SUMIF('EG-MAR'!$F$18:$F$516,PROVEEDORES!$D11,'EG-MAR'!R$18:R$516)</f>
        <v>0</v>
      </c>
      <c r="J10" s="159">
        <f>SUMIF('EG-MAR'!$F$18:$F$516,PROVEEDORES!$D11,'EG-MAR'!S$18:S$516)</f>
        <v>0</v>
      </c>
      <c r="K10" s="159" t="str">
        <f t="shared" si="0"/>
        <v/>
      </c>
      <c r="L10" s="146" t="str">
        <f>IF(PROVEEDORES!G11="","",PROVEEDORES!G11)</f>
        <v/>
      </c>
    </row>
    <row r="11" spans="1:12" ht="17.45" customHeight="1" x14ac:dyDescent="0.2">
      <c r="A11" s="114" t="s">
        <v>137</v>
      </c>
      <c r="C11" s="158">
        <f t="shared" si="1"/>
        <v>5</v>
      </c>
      <c r="D11" s="146" t="str">
        <f>IF(PROVEEDORES!E12="","",PROVEEDORES!E12)</f>
        <v/>
      </c>
      <c r="E11" s="146" t="str">
        <f>IF(PROVEEDORES!F12="","",PROVEEDORES!F12)</f>
        <v/>
      </c>
      <c r="F11" s="146" t="str">
        <f>IF(PROVEEDORES!D12="","",PROVEEDORES!D12)</f>
        <v/>
      </c>
      <c r="G11" s="159">
        <f>SUMIF('EG-MAR'!$F$18:$F$516,PROVEEDORES!$D12,'EG-MAR'!P$18:P$516)</f>
        <v>0</v>
      </c>
      <c r="H11" s="159">
        <f>SUMIF('EG-MAR'!$F$18:$F$516,PROVEEDORES!$D12,'EG-MAR'!Q$18:Q$516)</f>
        <v>0</v>
      </c>
      <c r="I11" s="159">
        <f>SUMIF('EG-MAR'!$F$18:$F$516,PROVEEDORES!$D12,'EG-MAR'!R$18:R$516)</f>
        <v>0</v>
      </c>
      <c r="J11" s="159">
        <f>SUMIF('EG-MAR'!$F$18:$F$516,PROVEEDORES!$D12,'EG-MAR'!S$18:S$516)</f>
        <v>0</v>
      </c>
      <c r="K11" s="159" t="str">
        <f t="shared" si="0"/>
        <v/>
      </c>
      <c r="L11" s="146" t="str">
        <f>IF(PROVEEDORES!G12="","",PROVEEDORES!G12)</f>
        <v/>
      </c>
    </row>
    <row r="12" spans="1:12" ht="17.45" customHeight="1" x14ac:dyDescent="0.2">
      <c r="A12" s="114" t="s">
        <v>164</v>
      </c>
      <c r="C12" s="158">
        <f t="shared" si="1"/>
        <v>6</v>
      </c>
      <c r="D12" s="146" t="str">
        <f>IF(PROVEEDORES!E13="","",PROVEEDORES!E13)</f>
        <v/>
      </c>
      <c r="E12" s="146" t="str">
        <f>IF(PROVEEDORES!F13="","",PROVEEDORES!F13)</f>
        <v/>
      </c>
      <c r="F12" s="146" t="str">
        <f>IF(PROVEEDORES!D13="","",PROVEEDORES!D13)</f>
        <v/>
      </c>
      <c r="G12" s="159">
        <f>SUMIF('EG-MAR'!$F$18:$F$516,PROVEEDORES!$D13,'EG-MAR'!P$18:P$516)</f>
        <v>0</v>
      </c>
      <c r="H12" s="159">
        <f>SUMIF('EG-MAR'!$F$18:$F$516,PROVEEDORES!$D13,'EG-MAR'!Q$18:Q$516)</f>
        <v>0</v>
      </c>
      <c r="I12" s="159">
        <f>SUMIF('EG-MAR'!$F$18:$F$516,PROVEEDORES!$D13,'EG-MAR'!R$18:R$516)</f>
        <v>0</v>
      </c>
      <c r="J12" s="159">
        <f>SUMIF('EG-MAR'!$F$18:$F$516,PROVEEDORES!$D13,'EG-MAR'!S$18:S$516)</f>
        <v>0</v>
      </c>
      <c r="K12" s="159" t="str">
        <f t="shared" si="0"/>
        <v/>
      </c>
      <c r="L12" s="146" t="str">
        <f>IF(PROVEEDORES!G13="","",PROVEEDORES!G13)</f>
        <v/>
      </c>
    </row>
    <row r="13" spans="1:12" ht="17.45" customHeight="1" x14ac:dyDescent="0.2">
      <c r="A13" s="114" t="s">
        <v>165</v>
      </c>
      <c r="C13" s="158">
        <f t="shared" si="1"/>
        <v>7</v>
      </c>
      <c r="D13" s="146" t="str">
        <f>IF(PROVEEDORES!E14="","",PROVEEDORES!E14)</f>
        <v/>
      </c>
      <c r="E13" s="146" t="str">
        <f>IF(PROVEEDORES!F14="","",PROVEEDORES!F14)</f>
        <v/>
      </c>
      <c r="F13" s="146" t="str">
        <f>IF(PROVEEDORES!D14="","",PROVEEDORES!D14)</f>
        <v/>
      </c>
      <c r="G13" s="159">
        <f>SUMIF('EG-MAR'!$F$18:$F$516,PROVEEDORES!$D14,'EG-MAR'!P$18:P$516)</f>
        <v>0</v>
      </c>
      <c r="H13" s="159">
        <f>SUMIF('EG-MAR'!$F$18:$F$516,PROVEEDORES!$D14,'EG-MAR'!Q$18:Q$516)</f>
        <v>0</v>
      </c>
      <c r="I13" s="159">
        <f>SUMIF('EG-MAR'!$F$18:$F$516,PROVEEDORES!$D14,'EG-MAR'!R$18:R$516)</f>
        <v>0</v>
      </c>
      <c r="J13" s="159">
        <f>SUMIF('EG-MAR'!$F$18:$F$516,PROVEEDORES!$D14,'EG-MAR'!S$18:S$516)</f>
        <v>0</v>
      </c>
      <c r="K13" s="159" t="str">
        <f t="shared" si="0"/>
        <v/>
      </c>
      <c r="L13" s="146" t="str">
        <f>IF(PROVEEDORES!G14="","",PROVEEDORES!G14)</f>
        <v/>
      </c>
    </row>
    <row r="14" spans="1:12" ht="17.45" customHeight="1" x14ac:dyDescent="0.2">
      <c r="A14" s="114" t="s">
        <v>160</v>
      </c>
      <c r="C14" s="158">
        <f t="shared" si="1"/>
        <v>8</v>
      </c>
      <c r="D14" s="146" t="str">
        <f>IF(PROVEEDORES!E15="","",PROVEEDORES!E15)</f>
        <v/>
      </c>
      <c r="E14" s="146" t="str">
        <f>IF(PROVEEDORES!F15="","",PROVEEDORES!F15)</f>
        <v/>
      </c>
      <c r="F14" s="146" t="str">
        <f>IF(PROVEEDORES!D15="","",PROVEEDORES!D15)</f>
        <v/>
      </c>
      <c r="G14" s="159">
        <f>SUMIF('EG-MAR'!$F$18:$F$516,PROVEEDORES!$D15,'EG-MAR'!P$18:P$516)</f>
        <v>0</v>
      </c>
      <c r="H14" s="159">
        <f>SUMIF('EG-MAR'!$F$18:$F$516,PROVEEDORES!$D15,'EG-MAR'!Q$18:Q$516)</f>
        <v>0</v>
      </c>
      <c r="I14" s="159">
        <f>SUMIF('EG-MAR'!$F$18:$F$516,PROVEEDORES!$D15,'EG-MAR'!R$18:R$516)</f>
        <v>0</v>
      </c>
      <c r="J14" s="159">
        <f>SUMIF('EG-MAR'!$F$18:$F$516,PROVEEDORES!$D15,'EG-MAR'!S$18:S$516)</f>
        <v>0</v>
      </c>
      <c r="K14" s="159" t="str">
        <f t="shared" si="0"/>
        <v/>
      </c>
      <c r="L14" s="146" t="str">
        <f>IF(PROVEEDORES!G15="","",PROVEEDORES!G15)</f>
        <v/>
      </c>
    </row>
    <row r="15" spans="1:12" ht="17.45" customHeight="1" x14ac:dyDescent="0.2">
      <c r="A15" s="258" t="s">
        <v>250</v>
      </c>
      <c r="C15" s="158">
        <f t="shared" si="1"/>
        <v>9</v>
      </c>
      <c r="D15" s="146" t="str">
        <f>IF(PROVEEDORES!E16="","",PROVEEDORES!E16)</f>
        <v/>
      </c>
      <c r="E15" s="146" t="str">
        <f>IF(PROVEEDORES!F16="","",PROVEEDORES!F16)</f>
        <v/>
      </c>
      <c r="F15" s="146" t="str">
        <f>IF(PROVEEDORES!D16="","",PROVEEDORES!D16)</f>
        <v/>
      </c>
      <c r="G15" s="159">
        <f>SUMIF('EG-MAR'!$F$18:$F$516,PROVEEDORES!$D16,'EG-MAR'!P$18:P$516)</f>
        <v>0</v>
      </c>
      <c r="H15" s="159">
        <f>SUMIF('EG-MAR'!$F$18:$F$516,PROVEEDORES!$D16,'EG-MAR'!Q$18:Q$516)</f>
        <v>0</v>
      </c>
      <c r="I15" s="159">
        <f>SUMIF('EG-MAR'!$F$18:$F$516,PROVEEDORES!$D16,'EG-MAR'!R$18:R$516)</f>
        <v>0</v>
      </c>
      <c r="J15" s="159">
        <f>SUMIF('EG-MAR'!$F$18:$F$516,PROVEEDORES!$D16,'EG-MAR'!S$18:S$516)</f>
        <v>0</v>
      </c>
      <c r="K15" s="159" t="str">
        <f t="shared" si="0"/>
        <v/>
      </c>
      <c r="L15" s="146" t="str">
        <f>IF(PROVEEDORES!G16="","",PROVEEDORES!G16)</f>
        <v/>
      </c>
    </row>
    <row r="16" spans="1:12" ht="17.45" customHeight="1" x14ac:dyDescent="0.2">
      <c r="A16" s="259"/>
      <c r="C16" s="158">
        <f t="shared" si="1"/>
        <v>10</v>
      </c>
      <c r="D16" s="146" t="str">
        <f>IF(PROVEEDORES!E17="","",PROVEEDORES!E17)</f>
        <v/>
      </c>
      <c r="E16" s="146" t="str">
        <f>IF(PROVEEDORES!F17="","",PROVEEDORES!F17)</f>
        <v/>
      </c>
      <c r="F16" s="146" t="str">
        <f>IF(PROVEEDORES!D17="","",PROVEEDORES!D17)</f>
        <v/>
      </c>
      <c r="G16" s="159">
        <f>SUMIF('EG-MAR'!$F$18:$F$516,PROVEEDORES!$D17,'EG-MAR'!P$18:P$516)</f>
        <v>0</v>
      </c>
      <c r="H16" s="159">
        <f>SUMIF('EG-MAR'!$F$18:$F$516,PROVEEDORES!$D17,'EG-MAR'!Q$18:Q$516)</f>
        <v>0</v>
      </c>
      <c r="I16" s="159">
        <f>SUMIF('EG-MAR'!$F$18:$F$516,PROVEEDORES!$D17,'EG-MAR'!R$18:R$516)</f>
        <v>0</v>
      </c>
      <c r="J16" s="159">
        <f>SUMIF('EG-MAR'!$F$18:$F$516,PROVEEDORES!$D17,'EG-MAR'!S$18:S$516)</f>
        <v>0</v>
      </c>
      <c r="K16" s="159" t="str">
        <f t="shared" si="0"/>
        <v/>
      </c>
      <c r="L16" s="146" t="str">
        <f>IF(PROVEEDORES!G17="","",PROVEEDORES!G17)</f>
        <v/>
      </c>
    </row>
    <row r="17" spans="1:12" ht="17.45" customHeight="1" x14ac:dyDescent="0.2">
      <c r="A17" s="113"/>
      <c r="C17" s="158">
        <f t="shared" si="1"/>
        <v>11</v>
      </c>
      <c r="D17" s="146" t="str">
        <f>IF(PROVEEDORES!E18="","",PROVEEDORES!E18)</f>
        <v/>
      </c>
      <c r="E17" s="146" t="str">
        <f>IF(PROVEEDORES!F18="","",PROVEEDORES!F18)</f>
        <v/>
      </c>
      <c r="F17" s="146" t="str">
        <f>IF(PROVEEDORES!D18="","",PROVEEDORES!D18)</f>
        <v/>
      </c>
      <c r="G17" s="159">
        <f>SUMIF('EG-MAR'!$F$18:$F$516,PROVEEDORES!$D18,'EG-MAR'!P$18:P$516)</f>
        <v>0</v>
      </c>
      <c r="H17" s="159">
        <f>SUMIF('EG-MAR'!$F$18:$F$516,PROVEEDORES!$D18,'EG-MAR'!Q$18:Q$516)</f>
        <v>0</v>
      </c>
      <c r="I17" s="159">
        <f>SUMIF('EG-MAR'!$F$18:$F$516,PROVEEDORES!$D18,'EG-MAR'!R$18:R$516)</f>
        <v>0</v>
      </c>
      <c r="J17" s="159">
        <f>SUMIF('EG-MAR'!$F$18:$F$516,PROVEEDORES!$D18,'EG-MAR'!S$18:S$516)</f>
        <v>0</v>
      </c>
      <c r="K17" s="159" t="str">
        <f t="shared" si="0"/>
        <v/>
      </c>
      <c r="L17" s="146" t="str">
        <f>IF(PROVEEDORES!G18="","",PROVEEDORES!G18)</f>
        <v/>
      </c>
    </row>
    <row r="18" spans="1:12" ht="17.45" customHeight="1" x14ac:dyDescent="0.2">
      <c r="A18" s="110"/>
      <c r="C18" s="158">
        <f t="shared" si="1"/>
        <v>12</v>
      </c>
      <c r="D18" s="146" t="str">
        <f>IF(PROVEEDORES!E19="","",PROVEEDORES!E19)</f>
        <v/>
      </c>
      <c r="E18" s="146" t="str">
        <f>IF(PROVEEDORES!F19="","",PROVEEDORES!F19)</f>
        <v/>
      </c>
      <c r="F18" s="146" t="str">
        <f>IF(PROVEEDORES!D19="","",PROVEEDORES!D19)</f>
        <v/>
      </c>
      <c r="G18" s="159">
        <f>SUMIF('EG-MAR'!$F$18:$F$516,PROVEEDORES!$D19,'EG-MAR'!P$18:P$516)</f>
        <v>0</v>
      </c>
      <c r="H18" s="159">
        <f>SUMIF('EG-MAR'!$F$18:$F$516,PROVEEDORES!$D19,'EG-MAR'!Q$18:Q$516)</f>
        <v>0</v>
      </c>
      <c r="I18" s="159">
        <f>SUMIF('EG-MAR'!$F$18:$F$516,PROVEEDORES!$D19,'EG-MAR'!R$18:R$516)</f>
        <v>0</v>
      </c>
      <c r="J18" s="159">
        <f>SUMIF('EG-MAR'!$F$18:$F$516,PROVEEDORES!$D19,'EG-MAR'!S$18:S$516)</f>
        <v>0</v>
      </c>
      <c r="K18" s="159" t="str">
        <f t="shared" si="0"/>
        <v/>
      </c>
      <c r="L18" s="146" t="str">
        <f>IF(PROVEEDORES!G19="","",PROVEEDORES!G19)</f>
        <v/>
      </c>
    </row>
    <row r="19" spans="1:12" ht="17.45" customHeight="1" x14ac:dyDescent="0.2">
      <c r="A19" s="110"/>
      <c r="C19" s="158">
        <f t="shared" si="1"/>
        <v>13</v>
      </c>
      <c r="D19" s="146" t="str">
        <f>IF(PROVEEDORES!E20="","",PROVEEDORES!E20)</f>
        <v/>
      </c>
      <c r="E19" s="146" t="str">
        <f>IF(PROVEEDORES!F20="","",PROVEEDORES!F20)</f>
        <v/>
      </c>
      <c r="F19" s="146" t="str">
        <f>IF(PROVEEDORES!D20="","",PROVEEDORES!D20)</f>
        <v/>
      </c>
      <c r="G19" s="159">
        <f>SUMIF('EG-MAR'!$F$18:$F$516,PROVEEDORES!$D20,'EG-MAR'!P$18:P$516)</f>
        <v>0</v>
      </c>
      <c r="H19" s="159">
        <f>SUMIF('EG-MAR'!$F$18:$F$516,PROVEEDORES!$D20,'EG-MAR'!Q$18:Q$516)</f>
        <v>0</v>
      </c>
      <c r="I19" s="159">
        <f>SUMIF('EG-MAR'!$F$18:$F$516,PROVEEDORES!$D20,'EG-MAR'!R$18:R$516)</f>
        <v>0</v>
      </c>
      <c r="J19" s="159">
        <f>SUMIF('EG-MAR'!$F$18:$F$516,PROVEEDORES!$D20,'EG-MAR'!S$18:S$516)</f>
        <v>0</v>
      </c>
      <c r="K19" s="159" t="str">
        <f t="shared" si="0"/>
        <v/>
      </c>
      <c r="L19" s="146" t="str">
        <f>IF(PROVEEDORES!G20="","",PROVEEDORES!G20)</f>
        <v/>
      </c>
    </row>
    <row r="20" spans="1:12" ht="17.45" customHeight="1" x14ac:dyDescent="0.2">
      <c r="A20" s="110"/>
      <c r="C20" s="158">
        <f t="shared" si="1"/>
        <v>14</v>
      </c>
      <c r="D20" s="146" t="str">
        <f>IF(PROVEEDORES!E21="","",PROVEEDORES!E21)</f>
        <v/>
      </c>
      <c r="E20" s="146" t="str">
        <f>IF(PROVEEDORES!F21="","",PROVEEDORES!F21)</f>
        <v/>
      </c>
      <c r="F20" s="146" t="str">
        <f>IF(PROVEEDORES!D21="","",PROVEEDORES!D21)</f>
        <v/>
      </c>
      <c r="G20" s="159">
        <f>SUMIF('EG-MAR'!$F$18:$F$516,PROVEEDORES!$D21,'EG-MAR'!P$18:P$516)</f>
        <v>0</v>
      </c>
      <c r="H20" s="159">
        <f>SUMIF('EG-MAR'!$F$18:$F$516,PROVEEDORES!$D21,'EG-MAR'!Q$18:Q$516)</f>
        <v>0</v>
      </c>
      <c r="I20" s="159">
        <f>SUMIF('EG-MAR'!$F$18:$F$516,PROVEEDORES!$D21,'EG-MAR'!R$18:R$516)</f>
        <v>0</v>
      </c>
      <c r="J20" s="159">
        <f>SUMIF('EG-MAR'!$F$18:$F$516,PROVEEDORES!$D21,'EG-MAR'!S$18:S$516)</f>
        <v>0</v>
      </c>
      <c r="K20" s="159" t="str">
        <f t="shared" si="0"/>
        <v/>
      </c>
      <c r="L20" s="146" t="str">
        <f>IF(PROVEEDORES!G21="","",PROVEEDORES!G21)</f>
        <v/>
      </c>
    </row>
    <row r="21" spans="1:12" ht="17.45" customHeight="1" x14ac:dyDescent="0.2">
      <c r="A21" s="110"/>
      <c r="C21" s="158">
        <f t="shared" si="1"/>
        <v>15</v>
      </c>
      <c r="D21" s="146" t="str">
        <f>IF(PROVEEDORES!E22="","",PROVEEDORES!E22)</f>
        <v/>
      </c>
      <c r="E21" s="146" t="str">
        <f>IF(PROVEEDORES!F22="","",PROVEEDORES!F22)</f>
        <v/>
      </c>
      <c r="F21" s="146" t="str">
        <f>IF(PROVEEDORES!D22="","",PROVEEDORES!D22)</f>
        <v/>
      </c>
      <c r="G21" s="159">
        <f>SUMIF('EG-MAR'!$F$18:$F$516,PROVEEDORES!$D22,'EG-MAR'!P$18:P$516)</f>
        <v>0</v>
      </c>
      <c r="H21" s="159">
        <f>SUMIF('EG-MAR'!$F$18:$F$516,PROVEEDORES!$D22,'EG-MAR'!Q$18:Q$516)</f>
        <v>0</v>
      </c>
      <c r="I21" s="159">
        <f>SUMIF('EG-MAR'!$F$18:$F$516,PROVEEDORES!$D22,'EG-MAR'!R$18:R$516)</f>
        <v>0</v>
      </c>
      <c r="J21" s="159">
        <f>SUMIF('EG-MAR'!$F$18:$F$516,PROVEEDORES!$D22,'EG-MAR'!S$18:S$516)</f>
        <v>0</v>
      </c>
      <c r="K21" s="159" t="str">
        <f t="shared" si="0"/>
        <v/>
      </c>
      <c r="L21" s="146" t="str">
        <f>IF(PROVEEDORES!G22="","",PROVEEDORES!G22)</f>
        <v/>
      </c>
    </row>
    <row r="22" spans="1:12" ht="17.45" customHeight="1" x14ac:dyDescent="0.2">
      <c r="A22" s="110"/>
      <c r="C22" s="158">
        <f t="shared" si="1"/>
        <v>16</v>
      </c>
      <c r="D22" s="146" t="str">
        <f>IF(PROVEEDORES!E23="","",PROVEEDORES!E23)</f>
        <v/>
      </c>
      <c r="E22" s="146" t="str">
        <f>IF(PROVEEDORES!F23="","",PROVEEDORES!F23)</f>
        <v/>
      </c>
      <c r="F22" s="146" t="str">
        <f>IF(PROVEEDORES!D23="","",PROVEEDORES!D23)</f>
        <v/>
      </c>
      <c r="G22" s="159">
        <f>SUMIF('EG-MAR'!$F$18:$F$516,PROVEEDORES!$D23,'EG-MAR'!P$18:P$516)</f>
        <v>0</v>
      </c>
      <c r="H22" s="159">
        <f>SUMIF('EG-MAR'!$F$18:$F$516,PROVEEDORES!$D23,'EG-MAR'!Q$18:Q$516)</f>
        <v>0</v>
      </c>
      <c r="I22" s="159">
        <f>SUMIF('EG-MAR'!$F$18:$F$516,PROVEEDORES!$D23,'EG-MAR'!R$18:R$516)</f>
        <v>0</v>
      </c>
      <c r="J22" s="159">
        <f>SUMIF('EG-MAR'!$F$18:$F$516,PROVEEDORES!$D23,'EG-MAR'!S$18:S$516)</f>
        <v>0</v>
      </c>
      <c r="K22" s="159" t="str">
        <f t="shared" si="0"/>
        <v/>
      </c>
      <c r="L22" s="146" t="str">
        <f>IF(PROVEEDORES!G23="","",PROVEEDORES!G23)</f>
        <v/>
      </c>
    </row>
    <row r="23" spans="1:12" ht="17.45" customHeight="1" x14ac:dyDescent="0.2">
      <c r="A23" s="110"/>
      <c r="C23" s="158">
        <f t="shared" si="1"/>
        <v>17</v>
      </c>
      <c r="D23" s="146" t="str">
        <f>IF(PROVEEDORES!E24="","",PROVEEDORES!E24)</f>
        <v/>
      </c>
      <c r="E23" s="146" t="str">
        <f>IF(PROVEEDORES!F24="","",PROVEEDORES!F24)</f>
        <v/>
      </c>
      <c r="F23" s="146" t="str">
        <f>IF(PROVEEDORES!D24="","",PROVEEDORES!D24)</f>
        <v/>
      </c>
      <c r="G23" s="159">
        <f>SUMIF('EG-MAR'!$F$18:$F$516,PROVEEDORES!$D24,'EG-MAR'!P$18:P$516)</f>
        <v>0</v>
      </c>
      <c r="H23" s="159">
        <f>SUMIF('EG-MAR'!$F$18:$F$516,PROVEEDORES!$D24,'EG-MAR'!Q$18:Q$516)</f>
        <v>0</v>
      </c>
      <c r="I23" s="159">
        <f>SUMIF('EG-MAR'!$F$18:$F$516,PROVEEDORES!$D24,'EG-MAR'!R$18:R$516)</f>
        <v>0</v>
      </c>
      <c r="J23" s="159">
        <f>SUMIF('EG-MAR'!$F$18:$F$516,PROVEEDORES!$D24,'EG-MAR'!S$18:S$516)</f>
        <v>0</v>
      </c>
      <c r="K23" s="159" t="str">
        <f t="shared" si="0"/>
        <v/>
      </c>
      <c r="L23" s="146" t="str">
        <f>IF(PROVEEDORES!G24="","",PROVEEDORES!G24)</f>
        <v/>
      </c>
    </row>
    <row r="24" spans="1:12" ht="17.45" customHeight="1" x14ac:dyDescent="0.2">
      <c r="A24" s="110"/>
      <c r="C24" s="158">
        <f t="shared" si="1"/>
        <v>18</v>
      </c>
      <c r="D24" s="146" t="str">
        <f>IF(PROVEEDORES!E25="","",PROVEEDORES!E25)</f>
        <v/>
      </c>
      <c r="E24" s="146" t="str">
        <f>IF(PROVEEDORES!F25="","",PROVEEDORES!F25)</f>
        <v/>
      </c>
      <c r="F24" s="146" t="str">
        <f>IF(PROVEEDORES!D25="","",PROVEEDORES!D25)</f>
        <v/>
      </c>
      <c r="G24" s="159">
        <f>SUMIF('EG-MAR'!$F$18:$F$516,PROVEEDORES!$D25,'EG-MAR'!P$18:P$516)</f>
        <v>0</v>
      </c>
      <c r="H24" s="159">
        <f>SUMIF('EG-MAR'!$F$18:$F$516,PROVEEDORES!$D25,'EG-MAR'!Q$18:Q$516)</f>
        <v>0</v>
      </c>
      <c r="I24" s="159">
        <f>SUMIF('EG-MAR'!$F$18:$F$516,PROVEEDORES!$D25,'EG-MAR'!R$18:R$516)</f>
        <v>0</v>
      </c>
      <c r="J24" s="159">
        <f>SUMIF('EG-MAR'!$F$18:$F$516,PROVEEDORES!$D25,'EG-MAR'!S$18:S$516)</f>
        <v>0</v>
      </c>
      <c r="K24" s="159" t="str">
        <f t="shared" si="0"/>
        <v/>
      </c>
      <c r="L24" s="146" t="str">
        <f>IF(PROVEEDORES!G25="","",PROVEEDORES!G25)</f>
        <v/>
      </c>
    </row>
    <row r="25" spans="1:12" ht="17.45" customHeight="1" x14ac:dyDescent="0.2">
      <c r="A25" s="110"/>
      <c r="C25" s="158">
        <f t="shared" si="1"/>
        <v>19</v>
      </c>
      <c r="D25" s="146" t="str">
        <f>IF(PROVEEDORES!E26="","",PROVEEDORES!E26)</f>
        <v/>
      </c>
      <c r="E25" s="146" t="str">
        <f>IF(PROVEEDORES!F26="","",PROVEEDORES!F26)</f>
        <v/>
      </c>
      <c r="F25" s="146" t="str">
        <f>IF(PROVEEDORES!D26="","",PROVEEDORES!D26)</f>
        <v/>
      </c>
      <c r="G25" s="159">
        <f>SUMIF('EG-MAR'!$F$18:$F$516,PROVEEDORES!$D26,'EG-MAR'!P$18:P$516)</f>
        <v>0</v>
      </c>
      <c r="H25" s="159">
        <f>SUMIF('EG-MAR'!$F$18:$F$516,PROVEEDORES!$D26,'EG-MAR'!Q$18:Q$516)</f>
        <v>0</v>
      </c>
      <c r="I25" s="159">
        <f>SUMIF('EG-MAR'!$F$18:$F$516,PROVEEDORES!$D26,'EG-MAR'!R$18:R$516)</f>
        <v>0</v>
      </c>
      <c r="J25" s="159">
        <f>SUMIF('EG-MAR'!$F$18:$F$516,PROVEEDORES!$D26,'EG-MAR'!S$18:S$516)</f>
        <v>0</v>
      </c>
      <c r="K25" s="159" t="str">
        <f t="shared" si="0"/>
        <v/>
      </c>
      <c r="L25" s="146" t="str">
        <f>IF(PROVEEDORES!G26="","",PROVEEDORES!G26)</f>
        <v/>
      </c>
    </row>
    <row r="26" spans="1:12" ht="17.45" customHeight="1" x14ac:dyDescent="0.2">
      <c r="A26" s="110"/>
      <c r="C26" s="158">
        <f t="shared" si="1"/>
        <v>20</v>
      </c>
      <c r="D26" s="146" t="str">
        <f>IF(PROVEEDORES!E27="","",PROVEEDORES!E27)</f>
        <v/>
      </c>
      <c r="E26" s="146" t="str">
        <f>IF(PROVEEDORES!F27="","",PROVEEDORES!F27)</f>
        <v/>
      </c>
      <c r="F26" s="146" t="str">
        <f>IF(PROVEEDORES!D27="","",PROVEEDORES!D27)</f>
        <v/>
      </c>
      <c r="G26" s="159">
        <f>SUMIF('EG-MAR'!$F$18:$F$516,PROVEEDORES!$D27,'EG-MAR'!P$18:P$516)</f>
        <v>0</v>
      </c>
      <c r="H26" s="159">
        <f>SUMIF('EG-MAR'!$F$18:$F$516,PROVEEDORES!$D27,'EG-MAR'!Q$18:Q$516)</f>
        <v>0</v>
      </c>
      <c r="I26" s="159">
        <f>SUMIF('EG-MAR'!$F$18:$F$516,PROVEEDORES!$D27,'EG-MAR'!R$18:R$516)</f>
        <v>0</v>
      </c>
      <c r="J26" s="159">
        <f>SUMIF('EG-MAR'!$F$18:$F$516,PROVEEDORES!$D27,'EG-MAR'!S$18:S$516)</f>
        <v>0</v>
      </c>
      <c r="K26" s="159" t="str">
        <f t="shared" si="0"/>
        <v/>
      </c>
      <c r="L26" s="146" t="str">
        <f>IF(PROVEEDORES!G27="","",PROVEEDORES!G27)</f>
        <v/>
      </c>
    </row>
    <row r="27" spans="1:12" ht="17.45" customHeight="1" x14ac:dyDescent="0.2">
      <c r="A27" s="110"/>
      <c r="C27" s="158">
        <f t="shared" si="1"/>
        <v>21</v>
      </c>
      <c r="D27" s="146" t="str">
        <f>IF(PROVEEDORES!E28="","",PROVEEDORES!E28)</f>
        <v/>
      </c>
      <c r="E27" s="146" t="str">
        <f>IF(PROVEEDORES!F28="","",PROVEEDORES!F28)</f>
        <v/>
      </c>
      <c r="F27" s="146" t="str">
        <f>IF(PROVEEDORES!D28="","",PROVEEDORES!D28)</f>
        <v/>
      </c>
      <c r="G27" s="159">
        <f>SUMIF('EG-MAR'!$F$18:$F$516,PROVEEDORES!$D28,'EG-MAR'!P$18:P$516)</f>
        <v>0</v>
      </c>
      <c r="H27" s="159">
        <f>SUMIF('EG-MAR'!$F$18:$F$516,PROVEEDORES!$D28,'EG-MAR'!Q$18:Q$516)</f>
        <v>0</v>
      </c>
      <c r="I27" s="159">
        <f>SUMIF('EG-MAR'!$F$18:$F$516,PROVEEDORES!$D28,'EG-MAR'!R$18:R$516)</f>
        <v>0</v>
      </c>
      <c r="J27" s="159">
        <f>SUMIF('EG-MAR'!$F$18:$F$516,PROVEEDORES!$D28,'EG-MAR'!S$18:S$516)</f>
        <v>0</v>
      </c>
      <c r="K27" s="159" t="str">
        <f t="shared" si="0"/>
        <v/>
      </c>
      <c r="L27" s="146" t="str">
        <f>IF(PROVEEDORES!G28="","",PROVEEDORES!G28)</f>
        <v/>
      </c>
    </row>
    <row r="28" spans="1:12" ht="17.45" customHeight="1" x14ac:dyDescent="0.2">
      <c r="A28" s="111"/>
      <c r="C28" s="158">
        <f t="shared" si="1"/>
        <v>22</v>
      </c>
      <c r="D28" s="146" t="str">
        <f>IF(PROVEEDORES!E29="","",PROVEEDORES!E29)</f>
        <v/>
      </c>
      <c r="E28" s="146" t="str">
        <f>IF(PROVEEDORES!F29="","",PROVEEDORES!F29)</f>
        <v/>
      </c>
      <c r="F28" s="146" t="str">
        <f>IF(PROVEEDORES!D29="","",PROVEEDORES!D29)</f>
        <v/>
      </c>
      <c r="G28" s="159">
        <f>SUMIF('EG-MAR'!$F$18:$F$516,PROVEEDORES!$D29,'EG-MAR'!P$18:P$516)</f>
        <v>0</v>
      </c>
      <c r="H28" s="159">
        <f>SUMIF('EG-MAR'!$F$18:$F$516,PROVEEDORES!$D29,'EG-MAR'!Q$18:Q$516)</f>
        <v>0</v>
      </c>
      <c r="I28" s="159">
        <f>SUMIF('EG-MAR'!$F$18:$F$516,PROVEEDORES!$D29,'EG-MAR'!R$18:R$516)</f>
        <v>0</v>
      </c>
      <c r="J28" s="159">
        <f>SUMIF('EG-MAR'!$F$18:$F$516,PROVEEDORES!$D29,'EG-MAR'!S$18:S$516)</f>
        <v>0</v>
      </c>
      <c r="K28" s="159" t="str">
        <f t="shared" si="0"/>
        <v/>
      </c>
      <c r="L28" s="146" t="str">
        <f>IF(PROVEEDORES!G29="","",PROVEEDORES!G29)</f>
        <v/>
      </c>
    </row>
    <row r="29" spans="1:12" ht="17.45" customHeight="1" x14ac:dyDescent="0.2">
      <c r="A29" s="111"/>
      <c r="C29" s="158">
        <f t="shared" si="1"/>
        <v>23</v>
      </c>
      <c r="D29" s="146" t="str">
        <f>IF(PROVEEDORES!E30="","",PROVEEDORES!E30)</f>
        <v/>
      </c>
      <c r="E29" s="146" t="str">
        <f>IF(PROVEEDORES!F30="","",PROVEEDORES!F30)</f>
        <v/>
      </c>
      <c r="F29" s="146" t="str">
        <f>IF(PROVEEDORES!D30="","",PROVEEDORES!D30)</f>
        <v/>
      </c>
      <c r="G29" s="159">
        <f>SUMIF('EG-MAR'!$F$18:$F$516,PROVEEDORES!$D30,'EG-MAR'!P$18:P$516)</f>
        <v>0</v>
      </c>
      <c r="H29" s="159">
        <f>SUMIF('EG-MAR'!$F$18:$F$516,PROVEEDORES!$D30,'EG-MAR'!Q$18:Q$516)</f>
        <v>0</v>
      </c>
      <c r="I29" s="159">
        <f>SUMIF('EG-MAR'!$F$18:$F$516,PROVEEDORES!$D30,'EG-MAR'!R$18:R$516)</f>
        <v>0</v>
      </c>
      <c r="J29" s="159">
        <f>SUMIF('EG-MAR'!$F$18:$F$516,PROVEEDORES!$D30,'EG-MAR'!S$18:S$516)</f>
        <v>0</v>
      </c>
      <c r="K29" s="159" t="str">
        <f t="shared" si="0"/>
        <v/>
      </c>
      <c r="L29" s="146" t="str">
        <f>IF(PROVEEDORES!G30="","",PROVEEDORES!G30)</f>
        <v/>
      </c>
    </row>
    <row r="30" spans="1:12" ht="17.45" customHeight="1" x14ac:dyDescent="0.2">
      <c r="A30" s="111"/>
      <c r="C30" s="158">
        <f t="shared" si="1"/>
        <v>24</v>
      </c>
      <c r="D30" s="146" t="str">
        <f>IF(PROVEEDORES!E31="","",PROVEEDORES!E31)</f>
        <v/>
      </c>
      <c r="E30" s="146" t="str">
        <f>IF(PROVEEDORES!F31="","",PROVEEDORES!F31)</f>
        <v/>
      </c>
      <c r="F30" s="146" t="str">
        <f>IF(PROVEEDORES!D31="","",PROVEEDORES!D31)</f>
        <v/>
      </c>
      <c r="G30" s="159">
        <f>SUMIF('EG-MAR'!$F$18:$F$516,PROVEEDORES!$D31,'EG-MAR'!P$18:P$516)</f>
        <v>0</v>
      </c>
      <c r="H30" s="159">
        <f>SUMIF('EG-MAR'!$F$18:$F$516,PROVEEDORES!$D31,'EG-MAR'!Q$18:Q$516)</f>
        <v>0</v>
      </c>
      <c r="I30" s="159">
        <f>SUMIF('EG-MAR'!$F$18:$F$516,PROVEEDORES!$D31,'EG-MAR'!R$18:R$516)</f>
        <v>0</v>
      </c>
      <c r="J30" s="159">
        <f>SUMIF('EG-MAR'!$F$18:$F$516,PROVEEDORES!$D31,'EG-MAR'!S$18:S$516)</f>
        <v>0</v>
      </c>
      <c r="K30" s="159" t="str">
        <f t="shared" si="0"/>
        <v/>
      </c>
      <c r="L30" s="146" t="str">
        <f>IF(PROVEEDORES!G31="","",PROVEEDORES!G31)</f>
        <v/>
      </c>
    </row>
    <row r="31" spans="1:12" ht="17.45" customHeight="1" x14ac:dyDescent="0.2">
      <c r="A31" s="111"/>
      <c r="C31" s="158">
        <f t="shared" si="1"/>
        <v>25</v>
      </c>
      <c r="D31" s="146" t="str">
        <f>IF(PROVEEDORES!E32="","",PROVEEDORES!E32)</f>
        <v/>
      </c>
      <c r="E31" s="146" t="str">
        <f>IF(PROVEEDORES!F32="","",PROVEEDORES!F32)</f>
        <v/>
      </c>
      <c r="F31" s="146" t="str">
        <f>IF(PROVEEDORES!D32="","",PROVEEDORES!D32)</f>
        <v/>
      </c>
      <c r="G31" s="159">
        <f>SUMIF('EG-MAR'!$F$18:$F$516,PROVEEDORES!$D32,'EG-MAR'!P$18:P$516)</f>
        <v>0</v>
      </c>
      <c r="H31" s="159">
        <f>SUMIF('EG-MAR'!$F$18:$F$516,PROVEEDORES!$D32,'EG-MAR'!Q$18:Q$516)</f>
        <v>0</v>
      </c>
      <c r="I31" s="159">
        <f>SUMIF('EG-MAR'!$F$18:$F$516,PROVEEDORES!$D32,'EG-MAR'!R$18:R$516)</f>
        <v>0</v>
      </c>
      <c r="J31" s="159">
        <f>SUMIF('EG-MAR'!$F$18:$F$516,PROVEEDORES!$D32,'EG-MAR'!S$18:S$516)</f>
        <v>0</v>
      </c>
      <c r="K31" s="159" t="str">
        <f t="shared" si="0"/>
        <v/>
      </c>
      <c r="L31" s="146" t="str">
        <f>IF(PROVEEDORES!G32="","",PROVEEDORES!G32)</f>
        <v/>
      </c>
    </row>
    <row r="32" spans="1:12" ht="17.45" customHeight="1" x14ac:dyDescent="0.2">
      <c r="A32" s="111"/>
      <c r="C32" s="158">
        <f t="shared" si="1"/>
        <v>26</v>
      </c>
      <c r="D32" s="146" t="str">
        <f>IF(PROVEEDORES!E33="","",PROVEEDORES!E33)</f>
        <v/>
      </c>
      <c r="E32" s="146" t="str">
        <f>IF(PROVEEDORES!F33="","",PROVEEDORES!F33)</f>
        <v/>
      </c>
      <c r="F32" s="146" t="str">
        <f>IF(PROVEEDORES!D33="","",PROVEEDORES!D33)</f>
        <v/>
      </c>
      <c r="G32" s="159">
        <f>SUMIF('EG-MAR'!$F$18:$F$516,PROVEEDORES!$D33,'EG-MAR'!P$18:P$516)</f>
        <v>0</v>
      </c>
      <c r="H32" s="159">
        <f>SUMIF('EG-MAR'!$F$18:$F$516,PROVEEDORES!$D33,'EG-MAR'!Q$18:Q$516)</f>
        <v>0</v>
      </c>
      <c r="I32" s="159">
        <f>SUMIF('EG-MAR'!$F$18:$F$516,PROVEEDORES!$D33,'EG-MAR'!R$18:R$516)</f>
        <v>0</v>
      </c>
      <c r="J32" s="159">
        <f>SUMIF('EG-MAR'!$F$18:$F$516,PROVEEDORES!$D33,'EG-MAR'!S$18:S$516)</f>
        <v>0</v>
      </c>
      <c r="K32" s="159" t="str">
        <f t="shared" si="0"/>
        <v/>
      </c>
      <c r="L32" s="146" t="str">
        <f>IF(PROVEEDORES!G33="","",PROVEEDORES!G33)</f>
        <v/>
      </c>
    </row>
    <row r="33" spans="1:12" ht="17.45" customHeight="1" x14ac:dyDescent="0.2">
      <c r="A33" s="111"/>
      <c r="C33" s="158">
        <f t="shared" si="1"/>
        <v>27</v>
      </c>
      <c r="D33" s="146" t="str">
        <f>IF(PROVEEDORES!E34="","",PROVEEDORES!E34)</f>
        <v/>
      </c>
      <c r="E33" s="146" t="str">
        <f>IF(PROVEEDORES!F34="","",PROVEEDORES!F34)</f>
        <v/>
      </c>
      <c r="F33" s="146" t="str">
        <f>IF(PROVEEDORES!D34="","",PROVEEDORES!D34)</f>
        <v/>
      </c>
      <c r="G33" s="159">
        <f>SUMIF('EG-MAR'!$F$18:$F$516,PROVEEDORES!$D34,'EG-MAR'!P$18:P$516)</f>
        <v>0</v>
      </c>
      <c r="H33" s="159">
        <f>SUMIF('EG-MAR'!$F$18:$F$516,PROVEEDORES!$D34,'EG-MAR'!Q$18:Q$516)</f>
        <v>0</v>
      </c>
      <c r="I33" s="159">
        <f>SUMIF('EG-MAR'!$F$18:$F$516,PROVEEDORES!$D34,'EG-MAR'!R$18:R$516)</f>
        <v>0</v>
      </c>
      <c r="J33" s="159">
        <f>SUMIF('EG-MAR'!$F$18:$F$516,PROVEEDORES!$D34,'EG-MAR'!S$18:S$516)</f>
        <v>0</v>
      </c>
      <c r="K33" s="159" t="str">
        <f t="shared" si="0"/>
        <v/>
      </c>
      <c r="L33" s="146" t="str">
        <f>IF(PROVEEDORES!G34="","",PROVEEDORES!G34)</f>
        <v/>
      </c>
    </row>
    <row r="34" spans="1:12" ht="17.45" customHeight="1" x14ac:dyDescent="0.2">
      <c r="A34" s="111"/>
      <c r="C34" s="158">
        <f t="shared" si="1"/>
        <v>28</v>
      </c>
      <c r="D34" s="146" t="str">
        <f>IF(PROVEEDORES!E35="","",PROVEEDORES!E35)</f>
        <v/>
      </c>
      <c r="E34" s="146" t="str">
        <f>IF(PROVEEDORES!F35="","",PROVEEDORES!F35)</f>
        <v/>
      </c>
      <c r="F34" s="146" t="str">
        <f>IF(PROVEEDORES!D35="","",PROVEEDORES!D35)</f>
        <v/>
      </c>
      <c r="G34" s="159">
        <f>SUMIF('EG-MAR'!$F$18:$F$516,PROVEEDORES!$D35,'EG-MAR'!P$18:P$516)</f>
        <v>0</v>
      </c>
      <c r="H34" s="159">
        <f>SUMIF('EG-MAR'!$F$18:$F$516,PROVEEDORES!$D35,'EG-MAR'!Q$18:Q$516)</f>
        <v>0</v>
      </c>
      <c r="I34" s="159">
        <f>SUMIF('EG-MAR'!$F$18:$F$516,PROVEEDORES!$D35,'EG-MAR'!R$18:R$516)</f>
        <v>0</v>
      </c>
      <c r="J34" s="159">
        <f>SUMIF('EG-MAR'!$F$18:$F$516,PROVEEDORES!$D35,'EG-MAR'!S$18:S$516)</f>
        <v>0</v>
      </c>
      <c r="K34" s="159" t="str">
        <f t="shared" si="0"/>
        <v/>
      </c>
      <c r="L34" s="146" t="str">
        <f>IF(PROVEEDORES!G35="","",PROVEEDORES!G35)</f>
        <v/>
      </c>
    </row>
    <row r="35" spans="1:12" ht="17.45" customHeight="1" x14ac:dyDescent="0.2">
      <c r="A35" s="111"/>
      <c r="C35" s="158">
        <f t="shared" si="1"/>
        <v>29</v>
      </c>
      <c r="D35" s="146" t="str">
        <f>IF(PROVEEDORES!E36="","",PROVEEDORES!E36)</f>
        <v/>
      </c>
      <c r="E35" s="146" t="str">
        <f>IF(PROVEEDORES!F36="","",PROVEEDORES!F36)</f>
        <v/>
      </c>
      <c r="F35" s="146" t="str">
        <f>IF(PROVEEDORES!D36="","",PROVEEDORES!D36)</f>
        <v/>
      </c>
      <c r="G35" s="159">
        <f>SUMIF('EG-MAR'!$F$18:$F$516,PROVEEDORES!$D36,'EG-MAR'!P$18:P$516)</f>
        <v>0</v>
      </c>
      <c r="H35" s="159">
        <f>SUMIF('EG-MAR'!$F$18:$F$516,PROVEEDORES!$D36,'EG-MAR'!Q$18:Q$516)</f>
        <v>0</v>
      </c>
      <c r="I35" s="159">
        <f>SUMIF('EG-MAR'!$F$18:$F$516,PROVEEDORES!$D36,'EG-MAR'!R$18:R$516)</f>
        <v>0</v>
      </c>
      <c r="J35" s="159">
        <f>SUMIF('EG-MAR'!$F$18:$F$516,PROVEEDORES!$D36,'EG-MAR'!S$18:S$516)</f>
        <v>0</v>
      </c>
      <c r="K35" s="159" t="str">
        <f t="shared" si="0"/>
        <v/>
      </c>
      <c r="L35" s="146" t="str">
        <f>IF(PROVEEDORES!G36="","",PROVEEDORES!G36)</f>
        <v/>
      </c>
    </row>
    <row r="36" spans="1:12" ht="17.45" customHeight="1" x14ac:dyDescent="0.2">
      <c r="A36" s="111"/>
      <c r="C36" s="158">
        <f t="shared" si="1"/>
        <v>30</v>
      </c>
      <c r="D36" s="146" t="str">
        <f>IF(PROVEEDORES!E37="","",PROVEEDORES!E37)</f>
        <v/>
      </c>
      <c r="E36" s="146" t="str">
        <f>IF(PROVEEDORES!F37="","",PROVEEDORES!F37)</f>
        <v/>
      </c>
      <c r="F36" s="146" t="str">
        <f>IF(PROVEEDORES!D37="","",PROVEEDORES!D37)</f>
        <v/>
      </c>
      <c r="G36" s="159">
        <f>SUMIF('EG-MAR'!$F$18:$F$516,PROVEEDORES!$D37,'EG-MAR'!P$18:P$516)</f>
        <v>0</v>
      </c>
      <c r="H36" s="159">
        <f>SUMIF('EG-MAR'!$F$18:$F$516,PROVEEDORES!$D37,'EG-MAR'!Q$18:Q$516)</f>
        <v>0</v>
      </c>
      <c r="I36" s="159">
        <f>SUMIF('EG-MAR'!$F$18:$F$516,PROVEEDORES!$D37,'EG-MAR'!R$18:R$516)</f>
        <v>0</v>
      </c>
      <c r="J36" s="159">
        <f>SUMIF('EG-MAR'!$F$18:$F$516,PROVEEDORES!$D37,'EG-MAR'!S$18:S$516)</f>
        <v>0</v>
      </c>
      <c r="K36" s="159" t="str">
        <f t="shared" si="0"/>
        <v/>
      </c>
      <c r="L36" s="146" t="str">
        <f>IF(PROVEEDORES!G37="","",PROVEEDORES!G37)</f>
        <v/>
      </c>
    </row>
    <row r="37" spans="1:12" ht="17.45" customHeight="1" x14ac:dyDescent="0.2">
      <c r="A37" s="111"/>
      <c r="C37" s="158">
        <f t="shared" si="1"/>
        <v>31</v>
      </c>
      <c r="D37" s="146" t="str">
        <f>IF(PROVEEDORES!E38="","",PROVEEDORES!E38)</f>
        <v/>
      </c>
      <c r="E37" s="146" t="str">
        <f>IF(PROVEEDORES!F38="","",PROVEEDORES!F38)</f>
        <v/>
      </c>
      <c r="F37" s="146" t="str">
        <f>IF(PROVEEDORES!D38="","",PROVEEDORES!D38)</f>
        <v/>
      </c>
      <c r="G37" s="159">
        <f>SUMIF('EG-MAR'!$F$18:$F$516,PROVEEDORES!$D38,'EG-MAR'!P$18:P$516)</f>
        <v>0</v>
      </c>
      <c r="H37" s="159">
        <f>SUMIF('EG-MAR'!$F$18:$F$516,PROVEEDORES!$D38,'EG-MAR'!Q$18:Q$516)</f>
        <v>0</v>
      </c>
      <c r="I37" s="159">
        <f>SUMIF('EG-MAR'!$F$18:$F$516,PROVEEDORES!$D38,'EG-MAR'!R$18:R$516)</f>
        <v>0</v>
      </c>
      <c r="J37" s="159">
        <f>SUMIF('EG-MAR'!$F$18:$F$516,PROVEEDORES!$D38,'EG-MAR'!S$18:S$516)</f>
        <v>0</v>
      </c>
      <c r="K37" s="159" t="str">
        <f t="shared" si="0"/>
        <v/>
      </c>
      <c r="L37" s="146" t="str">
        <f>IF(PROVEEDORES!G38="","",PROVEEDORES!G38)</f>
        <v/>
      </c>
    </row>
    <row r="38" spans="1:12" ht="17.45" customHeight="1" x14ac:dyDescent="0.2">
      <c r="A38" s="111"/>
      <c r="C38" s="158">
        <f t="shared" si="1"/>
        <v>32</v>
      </c>
      <c r="D38" s="146" t="str">
        <f>IF(PROVEEDORES!E39="","",PROVEEDORES!E39)</f>
        <v/>
      </c>
      <c r="E38" s="146" t="str">
        <f>IF(PROVEEDORES!F39="","",PROVEEDORES!F39)</f>
        <v/>
      </c>
      <c r="F38" s="146" t="str">
        <f>IF(PROVEEDORES!D39="","",PROVEEDORES!D39)</f>
        <v/>
      </c>
      <c r="G38" s="159">
        <f>SUMIF('EG-MAR'!$F$18:$F$516,PROVEEDORES!$D39,'EG-MAR'!P$18:P$516)</f>
        <v>0</v>
      </c>
      <c r="H38" s="159">
        <f>SUMIF('EG-MAR'!$F$18:$F$516,PROVEEDORES!$D39,'EG-MAR'!Q$18:Q$516)</f>
        <v>0</v>
      </c>
      <c r="I38" s="159">
        <f>SUMIF('EG-MAR'!$F$18:$F$516,PROVEEDORES!$D39,'EG-MAR'!R$18:R$516)</f>
        <v>0</v>
      </c>
      <c r="J38" s="159">
        <f>SUMIF('EG-MAR'!$F$18:$F$516,PROVEEDORES!$D39,'EG-MAR'!S$18:S$516)</f>
        <v>0</v>
      </c>
      <c r="K38" s="159" t="str">
        <f t="shared" si="0"/>
        <v/>
      </c>
      <c r="L38" s="146" t="str">
        <f>IF(PROVEEDORES!G39="","",PROVEEDORES!G39)</f>
        <v/>
      </c>
    </row>
    <row r="39" spans="1:12" ht="17.45" customHeight="1" x14ac:dyDescent="0.2">
      <c r="A39" s="111"/>
      <c r="C39" s="158">
        <f t="shared" si="1"/>
        <v>33</v>
      </c>
      <c r="D39" s="146" t="str">
        <f>IF(PROVEEDORES!E40="","",PROVEEDORES!E40)</f>
        <v/>
      </c>
      <c r="E39" s="146" t="str">
        <f>IF(PROVEEDORES!F40="","",PROVEEDORES!F40)</f>
        <v/>
      </c>
      <c r="F39" s="146" t="str">
        <f>IF(PROVEEDORES!D40="","",PROVEEDORES!D40)</f>
        <v/>
      </c>
      <c r="G39" s="159">
        <f>SUMIF('EG-MAR'!$F$18:$F$516,PROVEEDORES!$D40,'EG-MAR'!P$18:P$516)</f>
        <v>0</v>
      </c>
      <c r="H39" s="159">
        <f>SUMIF('EG-MAR'!$F$18:$F$516,PROVEEDORES!$D40,'EG-MAR'!Q$18:Q$516)</f>
        <v>0</v>
      </c>
      <c r="I39" s="159">
        <f>SUMIF('EG-MAR'!$F$18:$F$516,PROVEEDORES!$D40,'EG-MAR'!R$18:R$516)</f>
        <v>0</v>
      </c>
      <c r="J39" s="159">
        <f>SUMIF('EG-MAR'!$F$18:$F$516,PROVEEDORES!$D40,'EG-MAR'!S$18:S$516)</f>
        <v>0</v>
      </c>
      <c r="K39" s="159" t="str">
        <f t="shared" si="0"/>
        <v/>
      </c>
      <c r="L39" s="146" t="str">
        <f>IF(PROVEEDORES!G40="","",PROVEEDORES!G40)</f>
        <v/>
      </c>
    </row>
    <row r="40" spans="1:12" ht="17.45" customHeight="1" x14ac:dyDescent="0.2">
      <c r="A40" s="111"/>
      <c r="C40" s="158">
        <f t="shared" si="1"/>
        <v>34</v>
      </c>
      <c r="D40" s="146" t="str">
        <f>IF(PROVEEDORES!E41="","",PROVEEDORES!E41)</f>
        <v/>
      </c>
      <c r="E40" s="146" t="str">
        <f>IF(PROVEEDORES!F41="","",PROVEEDORES!F41)</f>
        <v/>
      </c>
      <c r="F40" s="146" t="str">
        <f>IF(PROVEEDORES!D41="","",PROVEEDORES!D41)</f>
        <v/>
      </c>
      <c r="G40" s="159">
        <f>SUMIF('EG-MAR'!$F$18:$F$516,PROVEEDORES!$D41,'EG-MAR'!P$18:P$516)</f>
        <v>0</v>
      </c>
      <c r="H40" s="159">
        <f>SUMIF('EG-MAR'!$F$18:$F$516,PROVEEDORES!$D41,'EG-MAR'!Q$18:Q$516)</f>
        <v>0</v>
      </c>
      <c r="I40" s="159">
        <f>SUMIF('EG-MAR'!$F$18:$F$516,PROVEEDORES!$D41,'EG-MAR'!R$18:R$516)</f>
        <v>0</v>
      </c>
      <c r="J40" s="159">
        <f>SUMIF('EG-MAR'!$F$18:$F$516,PROVEEDORES!$D41,'EG-MAR'!S$18:S$516)</f>
        <v>0</v>
      </c>
      <c r="K40" s="159" t="str">
        <f t="shared" si="0"/>
        <v/>
      </c>
      <c r="L40" s="146" t="str">
        <f>IF(PROVEEDORES!G41="","",PROVEEDORES!G41)</f>
        <v/>
      </c>
    </row>
    <row r="41" spans="1:12" ht="17.45" customHeight="1" x14ac:dyDescent="0.2">
      <c r="A41" s="111"/>
      <c r="C41" s="158">
        <f t="shared" si="1"/>
        <v>35</v>
      </c>
      <c r="D41" s="146" t="str">
        <f>IF(PROVEEDORES!E42="","",PROVEEDORES!E42)</f>
        <v/>
      </c>
      <c r="E41" s="146" t="str">
        <f>IF(PROVEEDORES!F42="","",PROVEEDORES!F42)</f>
        <v/>
      </c>
      <c r="F41" s="146" t="str">
        <f>IF(PROVEEDORES!D42="","",PROVEEDORES!D42)</f>
        <v/>
      </c>
      <c r="G41" s="159">
        <f>SUMIF('EG-MAR'!$F$18:$F$516,PROVEEDORES!$D42,'EG-MAR'!P$18:P$516)</f>
        <v>0</v>
      </c>
      <c r="H41" s="159">
        <f>SUMIF('EG-MAR'!$F$18:$F$516,PROVEEDORES!$D42,'EG-MAR'!Q$18:Q$516)</f>
        <v>0</v>
      </c>
      <c r="I41" s="159">
        <f>SUMIF('EG-MAR'!$F$18:$F$516,PROVEEDORES!$D42,'EG-MAR'!R$18:R$516)</f>
        <v>0</v>
      </c>
      <c r="J41" s="159">
        <f>SUMIF('EG-MAR'!$F$18:$F$516,PROVEEDORES!$D42,'EG-MAR'!S$18:S$516)</f>
        <v>0</v>
      </c>
      <c r="K41" s="159" t="str">
        <f t="shared" si="0"/>
        <v/>
      </c>
      <c r="L41" s="146" t="str">
        <f>IF(PROVEEDORES!G42="","",PROVEEDORES!G42)</f>
        <v/>
      </c>
    </row>
    <row r="42" spans="1:12" ht="17.45" customHeight="1" x14ac:dyDescent="0.2">
      <c r="A42" s="111"/>
      <c r="C42" s="158">
        <f t="shared" si="1"/>
        <v>36</v>
      </c>
      <c r="D42" s="146" t="str">
        <f>IF(PROVEEDORES!E43="","",PROVEEDORES!E43)</f>
        <v/>
      </c>
      <c r="E42" s="146" t="str">
        <f>IF(PROVEEDORES!F43="","",PROVEEDORES!F43)</f>
        <v/>
      </c>
      <c r="F42" s="146" t="str">
        <f>IF(PROVEEDORES!D43="","",PROVEEDORES!D43)</f>
        <v/>
      </c>
      <c r="G42" s="159">
        <f>SUMIF('EG-MAR'!$F$18:$F$516,PROVEEDORES!$D43,'EG-MAR'!P$18:P$516)</f>
        <v>0</v>
      </c>
      <c r="H42" s="159">
        <f>SUMIF('EG-MAR'!$F$18:$F$516,PROVEEDORES!$D43,'EG-MAR'!Q$18:Q$516)</f>
        <v>0</v>
      </c>
      <c r="I42" s="159">
        <f>SUMIF('EG-MAR'!$F$18:$F$516,PROVEEDORES!$D43,'EG-MAR'!R$18:R$516)</f>
        <v>0</v>
      </c>
      <c r="J42" s="159">
        <f>SUMIF('EG-MAR'!$F$18:$F$516,PROVEEDORES!$D43,'EG-MAR'!S$18:S$516)</f>
        <v>0</v>
      </c>
      <c r="K42" s="159" t="str">
        <f t="shared" si="0"/>
        <v/>
      </c>
      <c r="L42" s="146" t="str">
        <f>IF(PROVEEDORES!G43="","",PROVEEDORES!G43)</f>
        <v/>
      </c>
    </row>
    <row r="43" spans="1:12" ht="17.45" customHeight="1" x14ac:dyDescent="0.2">
      <c r="A43" s="111"/>
      <c r="C43" s="158">
        <f t="shared" si="1"/>
        <v>37</v>
      </c>
      <c r="D43" s="146" t="str">
        <f>IF(PROVEEDORES!E44="","",PROVEEDORES!E44)</f>
        <v/>
      </c>
      <c r="E43" s="146" t="str">
        <f>IF(PROVEEDORES!F44="","",PROVEEDORES!F44)</f>
        <v/>
      </c>
      <c r="F43" s="146" t="str">
        <f>IF(PROVEEDORES!D44="","",PROVEEDORES!D44)</f>
        <v/>
      </c>
      <c r="G43" s="159">
        <f>SUMIF('EG-MAR'!$F$18:$F$516,PROVEEDORES!$D44,'EG-MAR'!P$18:P$516)</f>
        <v>0</v>
      </c>
      <c r="H43" s="159">
        <f>SUMIF('EG-MAR'!$F$18:$F$516,PROVEEDORES!$D44,'EG-MAR'!Q$18:Q$516)</f>
        <v>0</v>
      </c>
      <c r="I43" s="159">
        <f>SUMIF('EG-MAR'!$F$18:$F$516,PROVEEDORES!$D44,'EG-MAR'!R$18:R$516)</f>
        <v>0</v>
      </c>
      <c r="J43" s="159">
        <f>SUMIF('EG-MAR'!$F$18:$F$516,PROVEEDORES!$D44,'EG-MAR'!S$18:S$516)</f>
        <v>0</v>
      </c>
      <c r="K43" s="159" t="str">
        <f t="shared" si="0"/>
        <v/>
      </c>
      <c r="L43" s="146" t="str">
        <f>IF(PROVEEDORES!G44="","",PROVEEDORES!G44)</f>
        <v/>
      </c>
    </row>
    <row r="44" spans="1:12" ht="17.45" customHeight="1" x14ac:dyDescent="0.2">
      <c r="A44" s="111"/>
      <c r="C44" s="158">
        <f t="shared" si="1"/>
        <v>38</v>
      </c>
      <c r="D44" s="146" t="str">
        <f>IF(PROVEEDORES!E45="","",PROVEEDORES!E45)</f>
        <v/>
      </c>
      <c r="E44" s="146" t="str">
        <f>IF(PROVEEDORES!F45="","",PROVEEDORES!F45)</f>
        <v/>
      </c>
      <c r="F44" s="146" t="str">
        <f>IF(PROVEEDORES!D45="","",PROVEEDORES!D45)</f>
        <v/>
      </c>
      <c r="G44" s="159">
        <f>SUMIF('EG-MAR'!$F$18:$F$516,PROVEEDORES!$D45,'EG-MAR'!P$18:P$516)</f>
        <v>0</v>
      </c>
      <c r="H44" s="159">
        <f>SUMIF('EG-MAR'!$F$18:$F$516,PROVEEDORES!$D45,'EG-MAR'!Q$18:Q$516)</f>
        <v>0</v>
      </c>
      <c r="I44" s="159">
        <f>SUMIF('EG-MAR'!$F$18:$F$516,PROVEEDORES!$D45,'EG-MAR'!R$18:R$516)</f>
        <v>0</v>
      </c>
      <c r="J44" s="159">
        <f>SUMIF('EG-MAR'!$F$18:$F$516,PROVEEDORES!$D45,'EG-MAR'!S$18:S$516)</f>
        <v>0</v>
      </c>
      <c r="K44" s="159" t="str">
        <f t="shared" si="0"/>
        <v/>
      </c>
      <c r="L44" s="146" t="str">
        <f>IF(PROVEEDORES!G45="","",PROVEEDORES!G45)</f>
        <v/>
      </c>
    </row>
    <row r="45" spans="1:12" ht="17.45" customHeight="1" x14ac:dyDescent="0.2">
      <c r="A45" s="111"/>
      <c r="C45" s="158">
        <f t="shared" si="1"/>
        <v>39</v>
      </c>
      <c r="D45" s="146" t="str">
        <f>IF(PROVEEDORES!E46="","",PROVEEDORES!E46)</f>
        <v/>
      </c>
      <c r="E45" s="146" t="str">
        <f>IF(PROVEEDORES!F46="","",PROVEEDORES!F46)</f>
        <v/>
      </c>
      <c r="F45" s="146" t="str">
        <f>IF(PROVEEDORES!D46="","",PROVEEDORES!D46)</f>
        <v/>
      </c>
      <c r="G45" s="159">
        <f>SUMIF('EG-MAR'!$F$18:$F$516,PROVEEDORES!$D46,'EG-MAR'!P$18:P$516)</f>
        <v>0</v>
      </c>
      <c r="H45" s="159">
        <f>SUMIF('EG-MAR'!$F$18:$F$516,PROVEEDORES!$D46,'EG-MAR'!Q$18:Q$516)</f>
        <v>0</v>
      </c>
      <c r="I45" s="159">
        <f>SUMIF('EG-MAR'!$F$18:$F$516,PROVEEDORES!$D46,'EG-MAR'!R$18:R$516)</f>
        <v>0</v>
      </c>
      <c r="J45" s="159">
        <f>SUMIF('EG-MAR'!$F$18:$F$516,PROVEEDORES!$D46,'EG-MAR'!S$18:S$516)</f>
        <v>0</v>
      </c>
      <c r="K45" s="159" t="str">
        <f t="shared" si="0"/>
        <v/>
      </c>
      <c r="L45" s="146" t="str">
        <f>IF(PROVEEDORES!G46="","",PROVEEDORES!G46)</f>
        <v/>
      </c>
    </row>
    <row r="46" spans="1:12" ht="17.45" customHeight="1" x14ac:dyDescent="0.2">
      <c r="C46" s="158">
        <f t="shared" si="1"/>
        <v>40</v>
      </c>
      <c r="D46" s="146" t="str">
        <f>IF(PROVEEDORES!E47="","",PROVEEDORES!E47)</f>
        <v/>
      </c>
      <c r="E46" s="146" t="str">
        <f>IF(PROVEEDORES!F47="","",PROVEEDORES!F47)</f>
        <v/>
      </c>
      <c r="F46" s="146" t="str">
        <f>IF(PROVEEDORES!D47="","",PROVEEDORES!D47)</f>
        <v/>
      </c>
      <c r="G46" s="159">
        <f>SUMIF('EG-MAR'!$F$18:$F$516,PROVEEDORES!$D47,'EG-MAR'!P$18:P$516)</f>
        <v>0</v>
      </c>
      <c r="H46" s="159">
        <f>SUMIF('EG-MAR'!$F$18:$F$516,PROVEEDORES!$D47,'EG-MAR'!Q$18:Q$516)</f>
        <v>0</v>
      </c>
      <c r="I46" s="159">
        <f>SUMIF('EG-MAR'!$F$18:$F$516,PROVEEDORES!$D47,'EG-MAR'!R$18:R$516)</f>
        <v>0</v>
      </c>
      <c r="J46" s="159">
        <f>SUMIF('EG-MAR'!$F$18:$F$516,PROVEEDORES!$D47,'EG-MAR'!S$18:S$516)</f>
        <v>0</v>
      </c>
      <c r="K46" s="159" t="str">
        <f t="shared" si="0"/>
        <v/>
      </c>
      <c r="L46" s="146" t="str">
        <f>IF(PROVEEDORES!G47="","",PROVEEDORES!G47)</f>
        <v/>
      </c>
    </row>
    <row r="47" spans="1:12" ht="17.45" customHeight="1" x14ac:dyDescent="0.2">
      <c r="C47" s="158">
        <f t="shared" si="1"/>
        <v>41</v>
      </c>
      <c r="D47" s="146" t="str">
        <f>IF(PROVEEDORES!E48="","",PROVEEDORES!E48)</f>
        <v/>
      </c>
      <c r="E47" s="146" t="str">
        <f>IF(PROVEEDORES!F48="","",PROVEEDORES!F48)</f>
        <v/>
      </c>
      <c r="F47" s="146" t="str">
        <f>IF(PROVEEDORES!D48="","",PROVEEDORES!D48)</f>
        <v/>
      </c>
      <c r="G47" s="159">
        <f>SUMIF('EG-MAR'!$F$18:$F$516,PROVEEDORES!$D48,'EG-MAR'!P$18:P$516)</f>
        <v>0</v>
      </c>
      <c r="H47" s="159">
        <f>SUMIF('EG-MAR'!$F$18:$F$516,PROVEEDORES!$D48,'EG-MAR'!Q$18:Q$516)</f>
        <v>0</v>
      </c>
      <c r="I47" s="159">
        <f>SUMIF('EG-MAR'!$F$18:$F$516,PROVEEDORES!$D48,'EG-MAR'!R$18:R$516)</f>
        <v>0</v>
      </c>
      <c r="J47" s="159">
        <f>SUMIF('EG-MAR'!$F$18:$F$516,PROVEEDORES!$D48,'EG-MAR'!S$18:S$516)</f>
        <v>0</v>
      </c>
      <c r="K47" s="159" t="str">
        <f t="shared" si="0"/>
        <v/>
      </c>
      <c r="L47" s="146" t="str">
        <f>IF(PROVEEDORES!G48="","",PROVEEDORES!G48)</f>
        <v/>
      </c>
    </row>
    <row r="48" spans="1:12" ht="17.45" customHeight="1" x14ac:dyDescent="0.2">
      <c r="C48" s="158">
        <f t="shared" si="1"/>
        <v>42</v>
      </c>
      <c r="D48" s="146" t="str">
        <f>IF(PROVEEDORES!E49="","",PROVEEDORES!E49)</f>
        <v/>
      </c>
      <c r="E48" s="146" t="str">
        <f>IF(PROVEEDORES!F49="","",PROVEEDORES!F49)</f>
        <v/>
      </c>
      <c r="F48" s="146" t="str">
        <f>IF(PROVEEDORES!D49="","",PROVEEDORES!D49)</f>
        <v/>
      </c>
      <c r="G48" s="159">
        <f>SUMIF('EG-MAR'!$F$18:$F$516,PROVEEDORES!$D49,'EG-MAR'!P$18:P$516)</f>
        <v>0</v>
      </c>
      <c r="H48" s="159">
        <f>SUMIF('EG-MAR'!$F$18:$F$516,PROVEEDORES!$D49,'EG-MAR'!Q$18:Q$516)</f>
        <v>0</v>
      </c>
      <c r="I48" s="159">
        <f>SUMIF('EG-MAR'!$F$18:$F$516,PROVEEDORES!$D49,'EG-MAR'!R$18:R$516)</f>
        <v>0</v>
      </c>
      <c r="J48" s="159">
        <f>SUMIF('EG-MAR'!$F$18:$F$516,PROVEEDORES!$D49,'EG-MAR'!S$18:S$516)</f>
        <v>0</v>
      </c>
      <c r="K48" s="159" t="str">
        <f t="shared" si="0"/>
        <v/>
      </c>
      <c r="L48" s="146" t="str">
        <f>IF(PROVEEDORES!G49="","",PROVEEDORES!G49)</f>
        <v/>
      </c>
    </row>
    <row r="49" spans="3:12" ht="17.45" customHeight="1" x14ac:dyDescent="0.2">
      <c r="C49" s="158">
        <f t="shared" si="1"/>
        <v>43</v>
      </c>
      <c r="D49" s="146" t="str">
        <f>IF(PROVEEDORES!E50="","",PROVEEDORES!E50)</f>
        <v/>
      </c>
      <c r="E49" s="146" t="str">
        <f>IF(PROVEEDORES!F50="","",PROVEEDORES!F50)</f>
        <v/>
      </c>
      <c r="F49" s="146" t="str">
        <f>IF(PROVEEDORES!D50="","",PROVEEDORES!D50)</f>
        <v/>
      </c>
      <c r="G49" s="159">
        <f>SUMIF('EG-MAR'!$F$18:$F$516,PROVEEDORES!$D50,'EG-MAR'!P$18:P$516)</f>
        <v>0</v>
      </c>
      <c r="H49" s="159">
        <f>SUMIF('EG-MAR'!$F$18:$F$516,PROVEEDORES!$D50,'EG-MAR'!Q$18:Q$516)</f>
        <v>0</v>
      </c>
      <c r="I49" s="159">
        <f>SUMIF('EG-MAR'!$F$18:$F$516,PROVEEDORES!$D50,'EG-MAR'!R$18:R$516)</f>
        <v>0</v>
      </c>
      <c r="J49" s="159">
        <f>SUMIF('EG-MAR'!$F$18:$F$516,PROVEEDORES!$D50,'EG-MAR'!S$18:S$516)</f>
        <v>0</v>
      </c>
      <c r="K49" s="159" t="str">
        <f t="shared" si="0"/>
        <v/>
      </c>
      <c r="L49" s="146" t="str">
        <f>IF(PROVEEDORES!G50="","",PROVEEDORES!G50)</f>
        <v/>
      </c>
    </row>
    <row r="50" spans="3:12" ht="17.45" customHeight="1" x14ac:dyDescent="0.2">
      <c r="C50" s="158">
        <f t="shared" si="1"/>
        <v>44</v>
      </c>
      <c r="D50" s="146" t="str">
        <f>IF(PROVEEDORES!E51="","",PROVEEDORES!E51)</f>
        <v/>
      </c>
      <c r="E50" s="146" t="str">
        <f>IF(PROVEEDORES!F51="","",PROVEEDORES!F51)</f>
        <v/>
      </c>
      <c r="F50" s="146" t="str">
        <f>IF(PROVEEDORES!D51="","",PROVEEDORES!D51)</f>
        <v/>
      </c>
      <c r="G50" s="159">
        <f>SUMIF('EG-MAR'!$F$18:$F$516,PROVEEDORES!$D51,'EG-MAR'!P$18:P$516)</f>
        <v>0</v>
      </c>
      <c r="H50" s="159">
        <f>SUMIF('EG-MAR'!$F$18:$F$516,PROVEEDORES!$D51,'EG-MAR'!Q$18:Q$516)</f>
        <v>0</v>
      </c>
      <c r="I50" s="159">
        <f>SUMIF('EG-MAR'!$F$18:$F$516,PROVEEDORES!$D51,'EG-MAR'!R$18:R$516)</f>
        <v>0</v>
      </c>
      <c r="J50" s="159">
        <f>SUMIF('EG-MAR'!$F$18:$F$516,PROVEEDORES!$D51,'EG-MAR'!S$18:S$516)</f>
        <v>0</v>
      </c>
      <c r="K50" s="159" t="str">
        <f t="shared" si="0"/>
        <v/>
      </c>
      <c r="L50" s="146" t="str">
        <f>IF(PROVEEDORES!G51="","",PROVEEDORES!G51)</f>
        <v/>
      </c>
    </row>
    <row r="51" spans="3:12" ht="17.45" customHeight="1" x14ac:dyDescent="0.2">
      <c r="C51" s="158">
        <f t="shared" si="1"/>
        <v>45</v>
      </c>
      <c r="D51" s="146" t="str">
        <f>IF(PROVEEDORES!E52="","",PROVEEDORES!E52)</f>
        <v/>
      </c>
      <c r="E51" s="146" t="str">
        <f>IF(PROVEEDORES!F52="","",PROVEEDORES!F52)</f>
        <v/>
      </c>
      <c r="F51" s="146" t="str">
        <f>IF(PROVEEDORES!D52="","",PROVEEDORES!D52)</f>
        <v/>
      </c>
      <c r="G51" s="159">
        <f>SUMIF('EG-MAR'!$F$18:$F$516,PROVEEDORES!$D52,'EG-MAR'!P$18:P$516)</f>
        <v>0</v>
      </c>
      <c r="H51" s="159">
        <f>SUMIF('EG-MAR'!$F$18:$F$516,PROVEEDORES!$D52,'EG-MAR'!Q$18:Q$516)</f>
        <v>0</v>
      </c>
      <c r="I51" s="159">
        <f>SUMIF('EG-MAR'!$F$18:$F$516,PROVEEDORES!$D52,'EG-MAR'!R$18:R$516)</f>
        <v>0</v>
      </c>
      <c r="J51" s="159">
        <f>SUMIF('EG-MAR'!$F$18:$F$516,PROVEEDORES!$D52,'EG-MAR'!S$18:S$516)</f>
        <v>0</v>
      </c>
      <c r="K51" s="159" t="str">
        <f t="shared" si="0"/>
        <v/>
      </c>
      <c r="L51" s="146" t="str">
        <f>IF(PROVEEDORES!G52="","",PROVEEDORES!G52)</f>
        <v/>
      </c>
    </row>
    <row r="52" spans="3:12" ht="17.45" customHeight="1" x14ac:dyDescent="0.2">
      <c r="C52" s="158">
        <f t="shared" si="1"/>
        <v>46</v>
      </c>
      <c r="D52" s="146" t="str">
        <f>IF(PROVEEDORES!E53="","",PROVEEDORES!E53)</f>
        <v/>
      </c>
      <c r="E52" s="146" t="str">
        <f>IF(PROVEEDORES!F53="","",PROVEEDORES!F53)</f>
        <v/>
      </c>
      <c r="F52" s="146" t="str">
        <f>IF(PROVEEDORES!D53="","",PROVEEDORES!D53)</f>
        <v/>
      </c>
      <c r="G52" s="159">
        <f>SUMIF('EG-MAR'!$F$18:$F$516,PROVEEDORES!$D53,'EG-MAR'!P$18:P$516)</f>
        <v>0</v>
      </c>
      <c r="H52" s="159">
        <f>SUMIF('EG-MAR'!$F$18:$F$516,PROVEEDORES!$D53,'EG-MAR'!Q$18:Q$516)</f>
        <v>0</v>
      </c>
      <c r="I52" s="159">
        <f>SUMIF('EG-MAR'!$F$18:$F$516,PROVEEDORES!$D53,'EG-MAR'!R$18:R$516)</f>
        <v>0</v>
      </c>
      <c r="J52" s="159">
        <f>SUMIF('EG-MAR'!$F$18:$F$516,PROVEEDORES!$D53,'EG-MAR'!S$18:S$516)</f>
        <v>0</v>
      </c>
      <c r="K52" s="159" t="str">
        <f t="shared" si="0"/>
        <v/>
      </c>
      <c r="L52" s="146" t="str">
        <f>IF(PROVEEDORES!G53="","",PROVEEDORES!G53)</f>
        <v/>
      </c>
    </row>
    <row r="53" spans="3:12" ht="17.45" customHeight="1" x14ac:dyDescent="0.2">
      <c r="C53" s="158">
        <f t="shared" si="1"/>
        <v>47</v>
      </c>
      <c r="D53" s="146" t="str">
        <f>IF(PROVEEDORES!E54="","",PROVEEDORES!E54)</f>
        <v/>
      </c>
      <c r="E53" s="146" t="str">
        <f>IF(PROVEEDORES!F54="","",PROVEEDORES!F54)</f>
        <v/>
      </c>
      <c r="F53" s="146" t="str">
        <f>IF(PROVEEDORES!D54="","",PROVEEDORES!D54)</f>
        <v/>
      </c>
      <c r="G53" s="159">
        <f>SUMIF('EG-MAR'!$F$18:$F$516,PROVEEDORES!$D54,'EG-MAR'!P$18:P$516)</f>
        <v>0</v>
      </c>
      <c r="H53" s="159">
        <f>SUMIF('EG-MAR'!$F$18:$F$516,PROVEEDORES!$D54,'EG-MAR'!Q$18:Q$516)</f>
        <v>0</v>
      </c>
      <c r="I53" s="159">
        <f>SUMIF('EG-MAR'!$F$18:$F$516,PROVEEDORES!$D54,'EG-MAR'!R$18:R$516)</f>
        <v>0</v>
      </c>
      <c r="J53" s="159">
        <f>SUMIF('EG-MAR'!$F$18:$F$516,PROVEEDORES!$D54,'EG-MAR'!S$18:S$516)</f>
        <v>0</v>
      </c>
      <c r="K53" s="159" t="str">
        <f t="shared" si="0"/>
        <v/>
      </c>
      <c r="L53" s="146" t="str">
        <f>IF(PROVEEDORES!G54="","",PROVEEDORES!G54)</f>
        <v/>
      </c>
    </row>
    <row r="54" spans="3:12" ht="17.45" customHeight="1" x14ac:dyDescent="0.2">
      <c r="C54" s="158">
        <f t="shared" si="1"/>
        <v>48</v>
      </c>
      <c r="D54" s="146" t="str">
        <f>IF(PROVEEDORES!E55="","",PROVEEDORES!E55)</f>
        <v/>
      </c>
      <c r="E54" s="146" t="str">
        <f>IF(PROVEEDORES!F55="","",PROVEEDORES!F55)</f>
        <v/>
      </c>
      <c r="F54" s="146" t="str">
        <f>IF(PROVEEDORES!D55="","",PROVEEDORES!D55)</f>
        <v/>
      </c>
      <c r="G54" s="159">
        <f>SUMIF('EG-MAR'!$F$18:$F$516,PROVEEDORES!$D55,'EG-MAR'!P$18:P$516)</f>
        <v>0</v>
      </c>
      <c r="H54" s="159">
        <f>SUMIF('EG-MAR'!$F$18:$F$516,PROVEEDORES!$D55,'EG-MAR'!Q$18:Q$516)</f>
        <v>0</v>
      </c>
      <c r="I54" s="159">
        <f>SUMIF('EG-MAR'!$F$18:$F$516,PROVEEDORES!$D55,'EG-MAR'!R$18:R$516)</f>
        <v>0</v>
      </c>
      <c r="J54" s="159">
        <f>SUMIF('EG-MAR'!$F$18:$F$516,PROVEEDORES!$D55,'EG-MAR'!S$18:S$516)</f>
        <v>0</v>
      </c>
      <c r="K54" s="159" t="str">
        <f t="shared" si="0"/>
        <v/>
      </c>
      <c r="L54" s="146" t="str">
        <f>IF(PROVEEDORES!G55="","",PROVEEDORES!G55)</f>
        <v/>
      </c>
    </row>
    <row r="55" spans="3:12" ht="17.45" customHeight="1" x14ac:dyDescent="0.2">
      <c r="C55" s="158">
        <f t="shared" si="1"/>
        <v>49</v>
      </c>
      <c r="D55" s="146" t="str">
        <f>IF(PROVEEDORES!E56="","",PROVEEDORES!E56)</f>
        <v/>
      </c>
      <c r="E55" s="146" t="str">
        <f>IF(PROVEEDORES!F56="","",PROVEEDORES!F56)</f>
        <v/>
      </c>
      <c r="F55" s="146" t="str">
        <f>IF(PROVEEDORES!D56="","",PROVEEDORES!D56)</f>
        <v/>
      </c>
      <c r="G55" s="159">
        <f>SUMIF('EG-MAR'!$F$18:$F$516,PROVEEDORES!$D56,'EG-MAR'!P$18:P$516)</f>
        <v>0</v>
      </c>
      <c r="H55" s="159">
        <f>SUMIF('EG-MAR'!$F$18:$F$516,PROVEEDORES!$D56,'EG-MAR'!Q$18:Q$516)</f>
        <v>0</v>
      </c>
      <c r="I55" s="159">
        <f>SUMIF('EG-MAR'!$F$18:$F$516,PROVEEDORES!$D56,'EG-MAR'!R$18:R$516)</f>
        <v>0</v>
      </c>
      <c r="J55" s="159">
        <f>SUMIF('EG-MAR'!$F$18:$F$516,PROVEEDORES!$D56,'EG-MAR'!S$18:S$516)</f>
        <v>0</v>
      </c>
      <c r="K55" s="159" t="str">
        <f t="shared" si="0"/>
        <v/>
      </c>
      <c r="L55" s="146" t="str">
        <f>IF(PROVEEDORES!G56="","",PROVEEDORES!G56)</f>
        <v/>
      </c>
    </row>
    <row r="56" spans="3:12" ht="17.45" customHeight="1" x14ac:dyDescent="0.2">
      <c r="C56" s="158">
        <f t="shared" si="1"/>
        <v>50</v>
      </c>
      <c r="D56" s="146" t="str">
        <f>IF(PROVEEDORES!E57="","",PROVEEDORES!E57)</f>
        <v/>
      </c>
      <c r="E56" s="146" t="str">
        <f>IF(PROVEEDORES!F57="","",PROVEEDORES!F57)</f>
        <v/>
      </c>
      <c r="F56" s="146" t="str">
        <f>IF(PROVEEDORES!D57="","",PROVEEDORES!D57)</f>
        <v/>
      </c>
      <c r="G56" s="159">
        <f>SUMIF('EG-MAR'!$F$18:$F$516,PROVEEDORES!$D57,'EG-MAR'!P$18:P$516)</f>
        <v>0</v>
      </c>
      <c r="H56" s="159">
        <f>SUMIF('EG-MAR'!$F$18:$F$516,PROVEEDORES!$D57,'EG-MAR'!Q$18:Q$516)</f>
        <v>0</v>
      </c>
      <c r="I56" s="159">
        <f>SUMIF('EG-MAR'!$F$18:$F$516,PROVEEDORES!$D57,'EG-MAR'!R$18:R$516)</f>
        <v>0</v>
      </c>
      <c r="J56" s="159">
        <f>SUMIF('EG-MAR'!$F$18:$F$516,PROVEEDORES!$D57,'EG-MAR'!S$18:S$516)</f>
        <v>0</v>
      </c>
      <c r="K56" s="159" t="str">
        <f t="shared" si="0"/>
        <v/>
      </c>
      <c r="L56" s="146" t="str">
        <f>IF(PROVEEDORES!G57="","",PROVEEDORES!G57)</f>
        <v/>
      </c>
    </row>
    <row r="57" spans="3:12" ht="17.45" customHeight="1" x14ac:dyDescent="0.2">
      <c r="C57" s="158">
        <f t="shared" si="1"/>
        <v>51</v>
      </c>
      <c r="D57" s="146" t="str">
        <f>IF(PROVEEDORES!E58="","",PROVEEDORES!E58)</f>
        <v/>
      </c>
      <c r="E57" s="146" t="str">
        <f>IF(PROVEEDORES!F58="","",PROVEEDORES!F58)</f>
        <v/>
      </c>
      <c r="F57" s="146" t="str">
        <f>IF(PROVEEDORES!D58="","",PROVEEDORES!D58)</f>
        <v/>
      </c>
      <c r="G57" s="159">
        <f>SUMIF('EG-MAR'!$F$18:$F$516,PROVEEDORES!$D58,'EG-MAR'!P$18:P$516)</f>
        <v>0</v>
      </c>
      <c r="H57" s="159">
        <f>SUMIF('EG-MAR'!$F$18:$F$516,PROVEEDORES!$D58,'EG-MAR'!Q$18:Q$516)</f>
        <v>0</v>
      </c>
      <c r="I57" s="159">
        <f>SUMIF('EG-MAR'!$F$18:$F$516,PROVEEDORES!$D58,'EG-MAR'!R$18:R$516)</f>
        <v>0</v>
      </c>
      <c r="J57" s="159">
        <f>SUMIF('EG-MAR'!$F$18:$F$516,PROVEEDORES!$D58,'EG-MAR'!S$18:S$516)</f>
        <v>0</v>
      </c>
      <c r="K57" s="159" t="str">
        <f t="shared" si="0"/>
        <v/>
      </c>
      <c r="L57" s="146" t="str">
        <f>IF(PROVEEDORES!G58="","",PROVEEDORES!G58)</f>
        <v/>
      </c>
    </row>
    <row r="58" spans="3:12" ht="17.45" customHeight="1" x14ac:dyDescent="0.2">
      <c r="C58" s="158">
        <f t="shared" si="1"/>
        <v>52</v>
      </c>
      <c r="D58" s="146" t="str">
        <f>IF(PROVEEDORES!E59="","",PROVEEDORES!E59)</f>
        <v/>
      </c>
      <c r="E58" s="146" t="str">
        <f>IF(PROVEEDORES!F59="","",PROVEEDORES!F59)</f>
        <v/>
      </c>
      <c r="F58" s="146" t="str">
        <f>IF(PROVEEDORES!D59="","",PROVEEDORES!D59)</f>
        <v/>
      </c>
      <c r="G58" s="159">
        <f>SUMIF('EG-MAR'!$F$18:$F$516,PROVEEDORES!$D59,'EG-MAR'!P$18:P$516)</f>
        <v>0</v>
      </c>
      <c r="H58" s="159">
        <f>SUMIF('EG-MAR'!$F$18:$F$516,PROVEEDORES!$D59,'EG-MAR'!Q$18:Q$516)</f>
        <v>0</v>
      </c>
      <c r="I58" s="159">
        <f>SUMIF('EG-MAR'!$F$18:$F$516,PROVEEDORES!$D59,'EG-MAR'!R$18:R$516)</f>
        <v>0</v>
      </c>
      <c r="J58" s="159">
        <f>SUMIF('EG-MAR'!$F$18:$F$516,PROVEEDORES!$D59,'EG-MAR'!S$18:S$516)</f>
        <v>0</v>
      </c>
      <c r="K58" s="159" t="str">
        <f t="shared" si="0"/>
        <v/>
      </c>
      <c r="L58" s="146" t="str">
        <f>IF(PROVEEDORES!G59="","",PROVEEDORES!G59)</f>
        <v/>
      </c>
    </row>
    <row r="59" spans="3:12" ht="17.45" customHeight="1" x14ac:dyDescent="0.2">
      <c r="C59" s="158">
        <f t="shared" si="1"/>
        <v>53</v>
      </c>
      <c r="D59" s="146" t="str">
        <f>IF(PROVEEDORES!E60="","",PROVEEDORES!E60)</f>
        <v/>
      </c>
      <c r="E59" s="146" t="str">
        <f>IF(PROVEEDORES!F60="","",PROVEEDORES!F60)</f>
        <v/>
      </c>
      <c r="F59" s="146" t="str">
        <f>IF(PROVEEDORES!D60="","",PROVEEDORES!D60)</f>
        <v/>
      </c>
      <c r="G59" s="159">
        <f>SUMIF('EG-MAR'!$F$18:$F$516,PROVEEDORES!$D60,'EG-MAR'!P$18:P$516)</f>
        <v>0</v>
      </c>
      <c r="H59" s="159">
        <f>SUMIF('EG-MAR'!$F$18:$F$516,PROVEEDORES!$D60,'EG-MAR'!Q$18:Q$516)</f>
        <v>0</v>
      </c>
      <c r="I59" s="159">
        <f>SUMIF('EG-MAR'!$F$18:$F$516,PROVEEDORES!$D60,'EG-MAR'!R$18:R$516)</f>
        <v>0</v>
      </c>
      <c r="J59" s="159">
        <f>SUMIF('EG-MAR'!$F$18:$F$516,PROVEEDORES!$D60,'EG-MAR'!S$18:S$516)</f>
        <v>0</v>
      </c>
      <c r="K59" s="159" t="str">
        <f t="shared" si="0"/>
        <v/>
      </c>
      <c r="L59" s="146" t="str">
        <f>IF(PROVEEDORES!G60="","",PROVEEDORES!G60)</f>
        <v/>
      </c>
    </row>
    <row r="60" spans="3:12" ht="17.45" customHeight="1" x14ac:dyDescent="0.2">
      <c r="C60" s="158">
        <f t="shared" si="1"/>
        <v>54</v>
      </c>
      <c r="D60" s="146" t="str">
        <f>IF(PROVEEDORES!E61="","",PROVEEDORES!E61)</f>
        <v/>
      </c>
      <c r="E60" s="146" t="str">
        <f>IF(PROVEEDORES!F61="","",PROVEEDORES!F61)</f>
        <v/>
      </c>
      <c r="F60" s="146" t="str">
        <f>IF(PROVEEDORES!D61="","",PROVEEDORES!D61)</f>
        <v/>
      </c>
      <c r="G60" s="159">
        <f>SUMIF('EG-MAR'!$F$18:$F$516,PROVEEDORES!$D61,'EG-MAR'!P$18:P$516)</f>
        <v>0</v>
      </c>
      <c r="H60" s="159">
        <f>SUMIF('EG-MAR'!$F$18:$F$516,PROVEEDORES!$D61,'EG-MAR'!Q$18:Q$516)</f>
        <v>0</v>
      </c>
      <c r="I60" s="159">
        <f>SUMIF('EG-MAR'!$F$18:$F$516,PROVEEDORES!$D61,'EG-MAR'!R$18:R$516)</f>
        <v>0</v>
      </c>
      <c r="J60" s="159">
        <f>SUMIF('EG-MAR'!$F$18:$F$516,PROVEEDORES!$D61,'EG-MAR'!S$18:S$516)</f>
        <v>0</v>
      </c>
      <c r="K60" s="159" t="str">
        <f t="shared" si="0"/>
        <v/>
      </c>
      <c r="L60" s="146" t="str">
        <f>IF(PROVEEDORES!G61="","",PROVEEDORES!G61)</f>
        <v/>
      </c>
    </row>
    <row r="61" spans="3:12" ht="17.45" customHeight="1" x14ac:dyDescent="0.2">
      <c r="C61" s="158">
        <f t="shared" si="1"/>
        <v>55</v>
      </c>
      <c r="D61" s="146" t="str">
        <f>IF(PROVEEDORES!E62="","",PROVEEDORES!E62)</f>
        <v/>
      </c>
      <c r="E61" s="146" t="str">
        <f>IF(PROVEEDORES!F62="","",PROVEEDORES!F62)</f>
        <v/>
      </c>
      <c r="F61" s="146" t="str">
        <f>IF(PROVEEDORES!D62="","",PROVEEDORES!D62)</f>
        <v/>
      </c>
      <c r="G61" s="159">
        <f>SUMIF('EG-MAR'!$F$18:$F$516,PROVEEDORES!$D62,'EG-MAR'!P$18:P$516)</f>
        <v>0</v>
      </c>
      <c r="H61" s="159">
        <f>SUMIF('EG-MAR'!$F$18:$F$516,PROVEEDORES!$D62,'EG-MAR'!Q$18:Q$516)</f>
        <v>0</v>
      </c>
      <c r="I61" s="159">
        <f>SUMIF('EG-MAR'!$F$18:$F$516,PROVEEDORES!$D62,'EG-MAR'!R$18:R$516)</f>
        <v>0</v>
      </c>
      <c r="J61" s="159">
        <f>SUMIF('EG-MAR'!$F$18:$F$516,PROVEEDORES!$D62,'EG-MAR'!S$18:S$516)</f>
        <v>0</v>
      </c>
      <c r="K61" s="159" t="str">
        <f t="shared" si="0"/>
        <v/>
      </c>
      <c r="L61" s="146" t="str">
        <f>IF(PROVEEDORES!G62="","",PROVEEDORES!G62)</f>
        <v/>
      </c>
    </row>
    <row r="62" spans="3:12" ht="17.45" customHeight="1" x14ac:dyDescent="0.2">
      <c r="C62" s="158">
        <f t="shared" si="1"/>
        <v>56</v>
      </c>
      <c r="D62" s="146" t="str">
        <f>IF(PROVEEDORES!E63="","",PROVEEDORES!E63)</f>
        <v/>
      </c>
      <c r="E62" s="146" t="str">
        <f>IF(PROVEEDORES!F63="","",PROVEEDORES!F63)</f>
        <v/>
      </c>
      <c r="F62" s="146" t="str">
        <f>IF(PROVEEDORES!D63="","",PROVEEDORES!D63)</f>
        <v/>
      </c>
      <c r="G62" s="159">
        <f>SUMIF('EG-MAR'!$F$18:$F$516,PROVEEDORES!$D63,'EG-MAR'!P$18:P$516)</f>
        <v>0</v>
      </c>
      <c r="H62" s="159">
        <f>SUMIF('EG-MAR'!$F$18:$F$516,PROVEEDORES!$D63,'EG-MAR'!Q$18:Q$516)</f>
        <v>0</v>
      </c>
      <c r="I62" s="159">
        <f>SUMIF('EG-MAR'!$F$18:$F$516,PROVEEDORES!$D63,'EG-MAR'!R$18:R$516)</f>
        <v>0</v>
      </c>
      <c r="J62" s="159">
        <f>SUMIF('EG-MAR'!$F$18:$F$516,PROVEEDORES!$D63,'EG-MAR'!S$18:S$516)</f>
        <v>0</v>
      </c>
      <c r="K62" s="159" t="str">
        <f t="shared" si="0"/>
        <v/>
      </c>
      <c r="L62" s="146" t="str">
        <f>IF(PROVEEDORES!G63="","",PROVEEDORES!G63)</f>
        <v/>
      </c>
    </row>
    <row r="63" spans="3:12" ht="17.45" customHeight="1" x14ac:dyDescent="0.2">
      <c r="C63" s="158">
        <f t="shared" si="1"/>
        <v>57</v>
      </c>
      <c r="D63" s="146" t="str">
        <f>IF(PROVEEDORES!E64="","",PROVEEDORES!E64)</f>
        <v/>
      </c>
      <c r="E63" s="146" t="str">
        <f>IF(PROVEEDORES!F64="","",PROVEEDORES!F64)</f>
        <v/>
      </c>
      <c r="F63" s="146" t="str">
        <f>IF(PROVEEDORES!D64="","",PROVEEDORES!D64)</f>
        <v/>
      </c>
      <c r="G63" s="159">
        <f>SUMIF('EG-MAR'!$F$18:$F$516,PROVEEDORES!$D64,'EG-MAR'!P$18:P$516)</f>
        <v>0</v>
      </c>
      <c r="H63" s="159">
        <f>SUMIF('EG-MAR'!$F$18:$F$516,PROVEEDORES!$D64,'EG-MAR'!Q$18:Q$516)</f>
        <v>0</v>
      </c>
      <c r="I63" s="159">
        <f>SUMIF('EG-MAR'!$F$18:$F$516,PROVEEDORES!$D64,'EG-MAR'!R$18:R$516)</f>
        <v>0</v>
      </c>
      <c r="J63" s="159">
        <f>SUMIF('EG-MAR'!$F$18:$F$516,PROVEEDORES!$D64,'EG-MAR'!S$18:S$516)</f>
        <v>0</v>
      </c>
      <c r="K63" s="159" t="str">
        <f t="shared" si="0"/>
        <v/>
      </c>
      <c r="L63" s="146" t="str">
        <f>IF(PROVEEDORES!G64="","",PROVEEDORES!G64)</f>
        <v/>
      </c>
    </row>
    <row r="64" spans="3:12" ht="17.45" customHeight="1" x14ac:dyDescent="0.2">
      <c r="C64" s="158">
        <f t="shared" si="1"/>
        <v>58</v>
      </c>
      <c r="D64" s="146" t="str">
        <f>IF(PROVEEDORES!E65="","",PROVEEDORES!E65)</f>
        <v/>
      </c>
      <c r="E64" s="146" t="str">
        <f>IF(PROVEEDORES!F65="","",PROVEEDORES!F65)</f>
        <v/>
      </c>
      <c r="F64" s="146" t="str">
        <f>IF(PROVEEDORES!D65="","",PROVEEDORES!D65)</f>
        <v/>
      </c>
      <c r="G64" s="159">
        <f>SUMIF('EG-MAR'!$F$18:$F$516,PROVEEDORES!$D65,'EG-MAR'!P$18:P$516)</f>
        <v>0</v>
      </c>
      <c r="H64" s="159">
        <f>SUMIF('EG-MAR'!$F$18:$F$516,PROVEEDORES!$D65,'EG-MAR'!Q$18:Q$516)</f>
        <v>0</v>
      </c>
      <c r="I64" s="159">
        <f>SUMIF('EG-MAR'!$F$18:$F$516,PROVEEDORES!$D65,'EG-MAR'!R$18:R$516)</f>
        <v>0</v>
      </c>
      <c r="J64" s="159">
        <f>SUMIF('EG-MAR'!$F$18:$F$516,PROVEEDORES!$D65,'EG-MAR'!S$18:S$516)</f>
        <v>0</v>
      </c>
      <c r="K64" s="159" t="str">
        <f t="shared" si="0"/>
        <v/>
      </c>
      <c r="L64" s="146" t="str">
        <f>IF(PROVEEDORES!G65="","",PROVEEDORES!G65)</f>
        <v/>
      </c>
    </row>
    <row r="65" spans="3:12" ht="17.45" customHeight="1" x14ac:dyDescent="0.2">
      <c r="C65" s="158">
        <f t="shared" si="1"/>
        <v>59</v>
      </c>
      <c r="D65" s="146" t="str">
        <f>IF(PROVEEDORES!E66="","",PROVEEDORES!E66)</f>
        <v/>
      </c>
      <c r="E65" s="146" t="str">
        <f>IF(PROVEEDORES!F66="","",PROVEEDORES!F66)</f>
        <v/>
      </c>
      <c r="F65" s="146" t="str">
        <f>IF(PROVEEDORES!D66="","",PROVEEDORES!D66)</f>
        <v/>
      </c>
      <c r="G65" s="159">
        <f>SUMIF('EG-MAR'!$F$18:$F$516,PROVEEDORES!$D66,'EG-MAR'!P$18:P$516)</f>
        <v>0</v>
      </c>
      <c r="H65" s="159">
        <f>SUMIF('EG-MAR'!$F$18:$F$516,PROVEEDORES!$D66,'EG-MAR'!Q$18:Q$516)</f>
        <v>0</v>
      </c>
      <c r="I65" s="159">
        <f>SUMIF('EG-MAR'!$F$18:$F$516,PROVEEDORES!$D66,'EG-MAR'!R$18:R$516)</f>
        <v>0</v>
      </c>
      <c r="J65" s="159">
        <f>SUMIF('EG-MAR'!$F$18:$F$516,PROVEEDORES!$D66,'EG-MAR'!S$18:S$516)</f>
        <v>0</v>
      </c>
      <c r="K65" s="159" t="str">
        <f t="shared" si="0"/>
        <v/>
      </c>
      <c r="L65" s="146" t="str">
        <f>IF(PROVEEDORES!G66="","",PROVEEDORES!G66)</f>
        <v/>
      </c>
    </row>
    <row r="66" spans="3:12" ht="17.45" customHeight="1" x14ac:dyDescent="0.2">
      <c r="C66" s="158">
        <f t="shared" si="1"/>
        <v>60</v>
      </c>
      <c r="D66" s="146" t="str">
        <f>IF(PROVEEDORES!E67="","",PROVEEDORES!E67)</f>
        <v/>
      </c>
      <c r="E66" s="146" t="str">
        <f>IF(PROVEEDORES!F67="","",PROVEEDORES!F67)</f>
        <v/>
      </c>
      <c r="F66" s="146" t="str">
        <f>IF(PROVEEDORES!D67="","",PROVEEDORES!D67)</f>
        <v/>
      </c>
      <c r="G66" s="159">
        <f>SUMIF('EG-MAR'!$F$18:$F$516,PROVEEDORES!$D67,'EG-MAR'!P$18:P$516)</f>
        <v>0</v>
      </c>
      <c r="H66" s="159">
        <f>SUMIF('EG-MAR'!$F$18:$F$516,PROVEEDORES!$D67,'EG-MAR'!Q$18:Q$516)</f>
        <v>0</v>
      </c>
      <c r="I66" s="159">
        <f>SUMIF('EG-MAR'!$F$18:$F$516,PROVEEDORES!$D67,'EG-MAR'!R$18:R$516)</f>
        <v>0</v>
      </c>
      <c r="J66" s="159">
        <f>SUMIF('EG-MAR'!$F$18:$F$516,PROVEEDORES!$D67,'EG-MAR'!S$18:S$516)</f>
        <v>0</v>
      </c>
      <c r="K66" s="159" t="str">
        <f t="shared" si="0"/>
        <v/>
      </c>
      <c r="L66" s="146" t="str">
        <f>IF(PROVEEDORES!G67="","",PROVEEDORES!G67)</f>
        <v/>
      </c>
    </row>
    <row r="67" spans="3:12" ht="17.45" customHeight="1" x14ac:dyDescent="0.2">
      <c r="C67" s="158">
        <f t="shared" si="1"/>
        <v>61</v>
      </c>
      <c r="D67" s="146" t="str">
        <f>IF(PROVEEDORES!E68="","",PROVEEDORES!E68)</f>
        <v/>
      </c>
      <c r="E67" s="146" t="str">
        <f>IF(PROVEEDORES!F68="","",PROVEEDORES!F68)</f>
        <v/>
      </c>
      <c r="F67" s="146" t="str">
        <f>IF(PROVEEDORES!D68="","",PROVEEDORES!D68)</f>
        <v/>
      </c>
      <c r="G67" s="159">
        <f>SUMIF('EG-MAR'!$F$18:$F$516,PROVEEDORES!$D68,'EG-MAR'!P$18:P$516)</f>
        <v>0</v>
      </c>
      <c r="H67" s="159">
        <f>SUMIF('EG-MAR'!$F$18:$F$516,PROVEEDORES!$D68,'EG-MAR'!Q$18:Q$516)</f>
        <v>0</v>
      </c>
      <c r="I67" s="159">
        <f>SUMIF('EG-MAR'!$F$18:$F$516,PROVEEDORES!$D68,'EG-MAR'!R$18:R$516)</f>
        <v>0</v>
      </c>
      <c r="J67" s="159">
        <f>SUMIF('EG-MAR'!$F$18:$F$516,PROVEEDORES!$D68,'EG-MAR'!S$18:S$516)</f>
        <v>0</v>
      </c>
      <c r="K67" s="159" t="str">
        <f t="shared" si="0"/>
        <v/>
      </c>
      <c r="L67" s="146" t="str">
        <f>IF(PROVEEDORES!G68="","",PROVEEDORES!G68)</f>
        <v/>
      </c>
    </row>
    <row r="68" spans="3:12" ht="17.45" customHeight="1" x14ac:dyDescent="0.2">
      <c r="C68" s="158">
        <f t="shared" si="1"/>
        <v>62</v>
      </c>
      <c r="D68" s="146" t="str">
        <f>IF(PROVEEDORES!E69="","",PROVEEDORES!E69)</f>
        <v/>
      </c>
      <c r="E68" s="146" t="str">
        <f>IF(PROVEEDORES!F69="","",PROVEEDORES!F69)</f>
        <v/>
      </c>
      <c r="F68" s="146" t="str">
        <f>IF(PROVEEDORES!D69="","",PROVEEDORES!D69)</f>
        <v/>
      </c>
      <c r="G68" s="159">
        <f>SUMIF('EG-MAR'!$F$18:$F$516,PROVEEDORES!$D69,'EG-MAR'!P$18:P$516)</f>
        <v>0</v>
      </c>
      <c r="H68" s="159">
        <f>SUMIF('EG-MAR'!$F$18:$F$516,PROVEEDORES!$D69,'EG-MAR'!Q$18:Q$516)</f>
        <v>0</v>
      </c>
      <c r="I68" s="159">
        <f>SUMIF('EG-MAR'!$F$18:$F$516,PROVEEDORES!$D69,'EG-MAR'!R$18:R$516)</f>
        <v>0</v>
      </c>
      <c r="J68" s="159">
        <f>SUMIF('EG-MAR'!$F$18:$F$516,PROVEEDORES!$D69,'EG-MAR'!S$18:S$516)</f>
        <v>0</v>
      </c>
      <c r="K68" s="159" t="str">
        <f t="shared" si="0"/>
        <v/>
      </c>
      <c r="L68" s="146" t="str">
        <f>IF(PROVEEDORES!G69="","",PROVEEDORES!G69)</f>
        <v/>
      </c>
    </row>
    <row r="69" spans="3:12" ht="17.45" customHeight="1" x14ac:dyDescent="0.2">
      <c r="C69" s="158">
        <f t="shared" si="1"/>
        <v>63</v>
      </c>
      <c r="D69" s="146" t="str">
        <f>IF(PROVEEDORES!E70="","",PROVEEDORES!E70)</f>
        <v/>
      </c>
      <c r="E69" s="146" t="str">
        <f>IF(PROVEEDORES!F70="","",PROVEEDORES!F70)</f>
        <v/>
      </c>
      <c r="F69" s="146" t="str">
        <f>IF(PROVEEDORES!D70="","",PROVEEDORES!D70)</f>
        <v/>
      </c>
      <c r="G69" s="159">
        <f>SUMIF('EG-MAR'!$F$18:$F$516,PROVEEDORES!$D70,'EG-MAR'!P$18:P$516)</f>
        <v>0</v>
      </c>
      <c r="H69" s="159">
        <f>SUMIF('EG-MAR'!$F$18:$F$516,PROVEEDORES!$D70,'EG-MAR'!Q$18:Q$516)</f>
        <v>0</v>
      </c>
      <c r="I69" s="159">
        <f>SUMIF('EG-MAR'!$F$18:$F$516,PROVEEDORES!$D70,'EG-MAR'!R$18:R$516)</f>
        <v>0</v>
      </c>
      <c r="J69" s="159">
        <f>SUMIF('EG-MAR'!$F$18:$F$516,PROVEEDORES!$D70,'EG-MAR'!S$18:S$516)</f>
        <v>0</v>
      </c>
      <c r="K69" s="159" t="str">
        <f t="shared" si="0"/>
        <v/>
      </c>
      <c r="L69" s="146" t="str">
        <f>IF(PROVEEDORES!G70="","",PROVEEDORES!G70)</f>
        <v/>
      </c>
    </row>
    <row r="70" spans="3:12" ht="17.45" customHeight="1" x14ac:dyDescent="0.2">
      <c r="C70" s="158">
        <f t="shared" si="1"/>
        <v>64</v>
      </c>
      <c r="D70" s="146" t="str">
        <f>IF(PROVEEDORES!E71="","",PROVEEDORES!E71)</f>
        <v/>
      </c>
      <c r="E70" s="146" t="str">
        <f>IF(PROVEEDORES!F71="","",PROVEEDORES!F71)</f>
        <v/>
      </c>
      <c r="F70" s="146" t="str">
        <f>IF(PROVEEDORES!D71="","",PROVEEDORES!D71)</f>
        <v/>
      </c>
      <c r="G70" s="159">
        <f>SUMIF('EG-MAR'!$F$18:$F$516,PROVEEDORES!$D71,'EG-MAR'!P$18:P$516)</f>
        <v>0</v>
      </c>
      <c r="H70" s="159">
        <f>SUMIF('EG-MAR'!$F$18:$F$516,PROVEEDORES!$D71,'EG-MAR'!Q$18:Q$516)</f>
        <v>0</v>
      </c>
      <c r="I70" s="159">
        <f>SUMIF('EG-MAR'!$F$18:$F$516,PROVEEDORES!$D71,'EG-MAR'!R$18:R$516)</f>
        <v>0</v>
      </c>
      <c r="J70" s="159">
        <f>SUMIF('EG-MAR'!$F$18:$F$516,PROVEEDORES!$D71,'EG-MAR'!S$18:S$516)</f>
        <v>0</v>
      </c>
      <c r="K70" s="159" t="str">
        <f t="shared" si="0"/>
        <v/>
      </c>
      <c r="L70" s="146" t="str">
        <f>IF(PROVEEDORES!G71="","",PROVEEDORES!G71)</f>
        <v/>
      </c>
    </row>
    <row r="71" spans="3:12" ht="17.45" customHeight="1" x14ac:dyDescent="0.2">
      <c r="C71" s="158">
        <f t="shared" si="1"/>
        <v>65</v>
      </c>
      <c r="D71" s="146" t="str">
        <f>IF(PROVEEDORES!E72="","",PROVEEDORES!E72)</f>
        <v/>
      </c>
      <c r="E71" s="146" t="str">
        <f>IF(PROVEEDORES!F72="","",PROVEEDORES!F72)</f>
        <v/>
      </c>
      <c r="F71" s="146" t="str">
        <f>IF(PROVEEDORES!D72="","",PROVEEDORES!D72)</f>
        <v/>
      </c>
      <c r="G71" s="159">
        <f>SUMIF('EG-MAR'!$F$18:$F$516,PROVEEDORES!$D72,'EG-MAR'!P$18:P$516)</f>
        <v>0</v>
      </c>
      <c r="H71" s="159">
        <f>SUMIF('EG-MAR'!$F$18:$F$516,PROVEEDORES!$D72,'EG-MAR'!Q$18:Q$516)</f>
        <v>0</v>
      </c>
      <c r="I71" s="159">
        <f>SUMIF('EG-MAR'!$F$18:$F$516,PROVEEDORES!$D72,'EG-MAR'!R$18:R$516)</f>
        <v>0</v>
      </c>
      <c r="J71" s="159">
        <f>SUMIF('EG-MAR'!$F$18:$F$516,PROVEEDORES!$D72,'EG-MAR'!S$18:S$516)</f>
        <v>0</v>
      </c>
      <c r="K71" s="159" t="str">
        <f t="shared" si="0"/>
        <v/>
      </c>
      <c r="L71" s="146" t="str">
        <f>IF(PROVEEDORES!G72="","",PROVEEDORES!G72)</f>
        <v/>
      </c>
    </row>
    <row r="72" spans="3:12" ht="17.45" customHeight="1" x14ac:dyDescent="0.2">
      <c r="C72" s="158">
        <f t="shared" si="1"/>
        <v>66</v>
      </c>
      <c r="D72" s="146" t="str">
        <f>IF(PROVEEDORES!E73="","",PROVEEDORES!E73)</f>
        <v/>
      </c>
      <c r="E72" s="146" t="str">
        <f>IF(PROVEEDORES!F73="","",PROVEEDORES!F73)</f>
        <v/>
      </c>
      <c r="F72" s="146" t="str">
        <f>IF(PROVEEDORES!D73="","",PROVEEDORES!D73)</f>
        <v/>
      </c>
      <c r="G72" s="159">
        <f>SUMIF('EG-MAR'!$F$18:$F$516,PROVEEDORES!$D73,'EG-MAR'!P$18:P$516)</f>
        <v>0</v>
      </c>
      <c r="H72" s="159">
        <f>SUMIF('EG-MAR'!$F$18:$F$516,PROVEEDORES!$D73,'EG-MAR'!Q$18:Q$516)</f>
        <v>0</v>
      </c>
      <c r="I72" s="159">
        <f>SUMIF('EG-MAR'!$F$18:$F$516,PROVEEDORES!$D73,'EG-MAR'!R$18:R$516)</f>
        <v>0</v>
      </c>
      <c r="J72" s="159">
        <f>SUMIF('EG-MAR'!$F$18:$F$516,PROVEEDORES!$D73,'EG-MAR'!S$18:S$516)</f>
        <v>0</v>
      </c>
      <c r="K72" s="159" t="str">
        <f t="shared" ref="K72:K135" si="2">IF(G72+H72+I72+J72&gt;0,"C/Información","")</f>
        <v/>
      </c>
      <c r="L72" s="146" t="str">
        <f>IF(PROVEEDORES!G73="","",PROVEEDORES!G73)</f>
        <v/>
      </c>
    </row>
    <row r="73" spans="3:12" ht="17.45" customHeight="1" x14ac:dyDescent="0.2">
      <c r="C73" s="158">
        <f t="shared" ref="C73:C136" si="3">C72+1</f>
        <v>67</v>
      </c>
      <c r="D73" s="146" t="str">
        <f>IF(PROVEEDORES!E74="","",PROVEEDORES!E74)</f>
        <v/>
      </c>
      <c r="E73" s="146" t="str">
        <f>IF(PROVEEDORES!F74="","",PROVEEDORES!F74)</f>
        <v/>
      </c>
      <c r="F73" s="146" t="str">
        <f>IF(PROVEEDORES!D74="","",PROVEEDORES!D74)</f>
        <v/>
      </c>
      <c r="G73" s="159">
        <f>SUMIF('EG-MAR'!$F$18:$F$516,PROVEEDORES!$D74,'EG-MAR'!P$18:P$516)</f>
        <v>0</v>
      </c>
      <c r="H73" s="159">
        <f>SUMIF('EG-MAR'!$F$18:$F$516,PROVEEDORES!$D74,'EG-MAR'!Q$18:Q$516)</f>
        <v>0</v>
      </c>
      <c r="I73" s="159">
        <f>SUMIF('EG-MAR'!$F$18:$F$516,PROVEEDORES!$D74,'EG-MAR'!R$18:R$516)</f>
        <v>0</v>
      </c>
      <c r="J73" s="159">
        <f>SUMIF('EG-MAR'!$F$18:$F$516,PROVEEDORES!$D74,'EG-MAR'!S$18:S$516)</f>
        <v>0</v>
      </c>
      <c r="K73" s="159" t="str">
        <f t="shared" si="2"/>
        <v/>
      </c>
      <c r="L73" s="146" t="str">
        <f>IF(PROVEEDORES!G74="","",PROVEEDORES!G74)</f>
        <v/>
      </c>
    </row>
    <row r="74" spans="3:12" ht="17.45" customHeight="1" x14ac:dyDescent="0.2">
      <c r="C74" s="158">
        <f t="shared" si="3"/>
        <v>68</v>
      </c>
      <c r="D74" s="146" t="str">
        <f>IF(PROVEEDORES!E75="","",PROVEEDORES!E75)</f>
        <v/>
      </c>
      <c r="E74" s="146" t="str">
        <f>IF(PROVEEDORES!F75="","",PROVEEDORES!F75)</f>
        <v/>
      </c>
      <c r="F74" s="146" t="str">
        <f>IF(PROVEEDORES!D75="","",PROVEEDORES!D75)</f>
        <v/>
      </c>
      <c r="G74" s="159">
        <f>SUMIF('EG-MAR'!$F$18:$F$516,PROVEEDORES!$D75,'EG-MAR'!P$18:P$516)</f>
        <v>0</v>
      </c>
      <c r="H74" s="159">
        <f>SUMIF('EG-MAR'!$F$18:$F$516,PROVEEDORES!$D75,'EG-MAR'!Q$18:Q$516)</f>
        <v>0</v>
      </c>
      <c r="I74" s="159">
        <f>SUMIF('EG-MAR'!$F$18:$F$516,PROVEEDORES!$D75,'EG-MAR'!R$18:R$516)</f>
        <v>0</v>
      </c>
      <c r="J74" s="159">
        <f>SUMIF('EG-MAR'!$F$18:$F$516,PROVEEDORES!$D75,'EG-MAR'!S$18:S$516)</f>
        <v>0</v>
      </c>
      <c r="K74" s="159" t="str">
        <f t="shared" si="2"/>
        <v/>
      </c>
      <c r="L74" s="146" t="str">
        <f>IF(PROVEEDORES!G75="","",PROVEEDORES!G75)</f>
        <v/>
      </c>
    </row>
    <row r="75" spans="3:12" ht="17.45" customHeight="1" x14ac:dyDescent="0.2">
      <c r="C75" s="158">
        <f t="shared" si="3"/>
        <v>69</v>
      </c>
      <c r="D75" s="146" t="str">
        <f>IF(PROVEEDORES!E76="","",PROVEEDORES!E76)</f>
        <v/>
      </c>
      <c r="E75" s="146" t="str">
        <f>IF(PROVEEDORES!F76="","",PROVEEDORES!F76)</f>
        <v/>
      </c>
      <c r="F75" s="146" t="str">
        <f>IF(PROVEEDORES!D76="","",PROVEEDORES!D76)</f>
        <v/>
      </c>
      <c r="G75" s="159">
        <f>SUMIF('EG-MAR'!$F$18:$F$516,PROVEEDORES!$D76,'EG-MAR'!P$18:P$516)</f>
        <v>0</v>
      </c>
      <c r="H75" s="159">
        <f>SUMIF('EG-MAR'!$F$18:$F$516,PROVEEDORES!$D76,'EG-MAR'!Q$18:Q$516)</f>
        <v>0</v>
      </c>
      <c r="I75" s="159">
        <f>SUMIF('EG-MAR'!$F$18:$F$516,PROVEEDORES!$D76,'EG-MAR'!R$18:R$516)</f>
        <v>0</v>
      </c>
      <c r="J75" s="159">
        <f>SUMIF('EG-MAR'!$F$18:$F$516,PROVEEDORES!$D76,'EG-MAR'!S$18:S$516)</f>
        <v>0</v>
      </c>
      <c r="K75" s="159" t="str">
        <f t="shared" si="2"/>
        <v/>
      </c>
      <c r="L75" s="146" t="str">
        <f>IF(PROVEEDORES!G76="","",PROVEEDORES!G76)</f>
        <v/>
      </c>
    </row>
    <row r="76" spans="3:12" ht="17.45" customHeight="1" x14ac:dyDescent="0.2">
      <c r="C76" s="158">
        <f t="shared" si="3"/>
        <v>70</v>
      </c>
      <c r="D76" s="146" t="str">
        <f>IF(PROVEEDORES!E77="","",PROVEEDORES!E77)</f>
        <v/>
      </c>
      <c r="E76" s="146" t="str">
        <f>IF(PROVEEDORES!F77="","",PROVEEDORES!F77)</f>
        <v/>
      </c>
      <c r="F76" s="146" t="str">
        <f>IF(PROVEEDORES!D77="","",PROVEEDORES!D77)</f>
        <v/>
      </c>
      <c r="G76" s="159">
        <f>SUMIF('EG-MAR'!$F$18:$F$516,PROVEEDORES!$D77,'EG-MAR'!P$18:P$516)</f>
        <v>0</v>
      </c>
      <c r="H76" s="159">
        <f>SUMIF('EG-MAR'!$F$18:$F$516,PROVEEDORES!$D77,'EG-MAR'!Q$18:Q$516)</f>
        <v>0</v>
      </c>
      <c r="I76" s="159">
        <f>SUMIF('EG-MAR'!$F$18:$F$516,PROVEEDORES!$D77,'EG-MAR'!R$18:R$516)</f>
        <v>0</v>
      </c>
      <c r="J76" s="159">
        <f>SUMIF('EG-MAR'!$F$18:$F$516,PROVEEDORES!$D77,'EG-MAR'!S$18:S$516)</f>
        <v>0</v>
      </c>
      <c r="K76" s="159" t="str">
        <f t="shared" si="2"/>
        <v/>
      </c>
      <c r="L76" s="146" t="str">
        <f>IF(PROVEEDORES!G77="","",PROVEEDORES!G77)</f>
        <v/>
      </c>
    </row>
    <row r="77" spans="3:12" ht="17.45" customHeight="1" x14ac:dyDescent="0.2">
      <c r="C77" s="158">
        <f t="shared" si="3"/>
        <v>71</v>
      </c>
      <c r="D77" s="146" t="str">
        <f>IF(PROVEEDORES!E78="","",PROVEEDORES!E78)</f>
        <v/>
      </c>
      <c r="E77" s="146" t="str">
        <f>IF(PROVEEDORES!F78="","",PROVEEDORES!F78)</f>
        <v/>
      </c>
      <c r="F77" s="146" t="str">
        <f>IF(PROVEEDORES!D78="","",PROVEEDORES!D78)</f>
        <v/>
      </c>
      <c r="G77" s="159">
        <f>SUMIF('EG-MAR'!$F$18:$F$516,PROVEEDORES!$D78,'EG-MAR'!P$18:P$516)</f>
        <v>0</v>
      </c>
      <c r="H77" s="159">
        <f>SUMIF('EG-MAR'!$F$18:$F$516,PROVEEDORES!$D78,'EG-MAR'!Q$18:Q$516)</f>
        <v>0</v>
      </c>
      <c r="I77" s="159">
        <f>SUMIF('EG-MAR'!$F$18:$F$516,PROVEEDORES!$D78,'EG-MAR'!R$18:R$516)</f>
        <v>0</v>
      </c>
      <c r="J77" s="159">
        <f>SUMIF('EG-MAR'!$F$18:$F$516,PROVEEDORES!$D78,'EG-MAR'!S$18:S$516)</f>
        <v>0</v>
      </c>
      <c r="K77" s="159" t="str">
        <f t="shared" si="2"/>
        <v/>
      </c>
      <c r="L77" s="146" t="str">
        <f>IF(PROVEEDORES!G78="","",PROVEEDORES!G78)</f>
        <v/>
      </c>
    </row>
    <row r="78" spans="3:12" ht="17.45" customHeight="1" x14ac:dyDescent="0.2">
      <c r="C78" s="158">
        <f t="shared" si="3"/>
        <v>72</v>
      </c>
      <c r="D78" s="146" t="str">
        <f>IF(PROVEEDORES!E79="","",PROVEEDORES!E79)</f>
        <v/>
      </c>
      <c r="E78" s="146" t="str">
        <f>IF(PROVEEDORES!F79="","",PROVEEDORES!F79)</f>
        <v/>
      </c>
      <c r="F78" s="146" t="str">
        <f>IF(PROVEEDORES!D79="","",PROVEEDORES!D79)</f>
        <v/>
      </c>
      <c r="G78" s="159">
        <f>SUMIF('EG-MAR'!$F$18:$F$516,PROVEEDORES!$D79,'EG-MAR'!P$18:P$516)</f>
        <v>0</v>
      </c>
      <c r="H78" s="159">
        <f>SUMIF('EG-MAR'!$F$18:$F$516,PROVEEDORES!$D79,'EG-MAR'!Q$18:Q$516)</f>
        <v>0</v>
      </c>
      <c r="I78" s="159">
        <f>SUMIF('EG-MAR'!$F$18:$F$516,PROVEEDORES!$D79,'EG-MAR'!R$18:R$516)</f>
        <v>0</v>
      </c>
      <c r="J78" s="159">
        <f>SUMIF('EG-MAR'!$F$18:$F$516,PROVEEDORES!$D79,'EG-MAR'!S$18:S$516)</f>
        <v>0</v>
      </c>
      <c r="K78" s="159" t="str">
        <f t="shared" si="2"/>
        <v/>
      </c>
      <c r="L78" s="146" t="str">
        <f>IF(PROVEEDORES!G79="","",PROVEEDORES!G79)</f>
        <v/>
      </c>
    </row>
    <row r="79" spans="3:12" ht="17.45" customHeight="1" x14ac:dyDescent="0.2">
      <c r="C79" s="158">
        <f t="shared" si="3"/>
        <v>73</v>
      </c>
      <c r="D79" s="146" t="str">
        <f>IF(PROVEEDORES!E80="","",PROVEEDORES!E80)</f>
        <v/>
      </c>
      <c r="E79" s="146" t="str">
        <f>IF(PROVEEDORES!F80="","",PROVEEDORES!F80)</f>
        <v/>
      </c>
      <c r="F79" s="146" t="str">
        <f>IF(PROVEEDORES!D80="","",PROVEEDORES!D80)</f>
        <v/>
      </c>
      <c r="G79" s="159">
        <f>SUMIF('EG-MAR'!$F$18:$F$516,PROVEEDORES!$D80,'EG-MAR'!P$18:P$516)</f>
        <v>0</v>
      </c>
      <c r="H79" s="159">
        <f>SUMIF('EG-MAR'!$F$18:$F$516,PROVEEDORES!$D80,'EG-MAR'!Q$18:Q$516)</f>
        <v>0</v>
      </c>
      <c r="I79" s="159">
        <f>SUMIF('EG-MAR'!$F$18:$F$516,PROVEEDORES!$D80,'EG-MAR'!R$18:R$516)</f>
        <v>0</v>
      </c>
      <c r="J79" s="159">
        <f>SUMIF('EG-MAR'!$F$18:$F$516,PROVEEDORES!$D80,'EG-MAR'!S$18:S$516)</f>
        <v>0</v>
      </c>
      <c r="K79" s="159" t="str">
        <f t="shared" si="2"/>
        <v/>
      </c>
      <c r="L79" s="146" t="str">
        <f>IF(PROVEEDORES!G80="","",PROVEEDORES!G80)</f>
        <v/>
      </c>
    </row>
    <row r="80" spans="3:12" ht="17.45" customHeight="1" x14ac:dyDescent="0.2">
      <c r="C80" s="158">
        <f t="shared" si="3"/>
        <v>74</v>
      </c>
      <c r="D80" s="146" t="str">
        <f>IF(PROVEEDORES!E81="","",PROVEEDORES!E81)</f>
        <v/>
      </c>
      <c r="E80" s="146" t="str">
        <f>IF(PROVEEDORES!F81="","",PROVEEDORES!F81)</f>
        <v/>
      </c>
      <c r="F80" s="146" t="str">
        <f>IF(PROVEEDORES!D81="","",PROVEEDORES!D81)</f>
        <v/>
      </c>
      <c r="G80" s="159">
        <f>SUMIF('EG-MAR'!$F$18:$F$516,PROVEEDORES!$D81,'EG-MAR'!P$18:P$516)</f>
        <v>0</v>
      </c>
      <c r="H80" s="159">
        <f>SUMIF('EG-MAR'!$F$18:$F$516,PROVEEDORES!$D81,'EG-MAR'!Q$18:Q$516)</f>
        <v>0</v>
      </c>
      <c r="I80" s="159">
        <f>SUMIF('EG-MAR'!$F$18:$F$516,PROVEEDORES!$D81,'EG-MAR'!R$18:R$516)</f>
        <v>0</v>
      </c>
      <c r="J80" s="159">
        <f>SUMIF('EG-MAR'!$F$18:$F$516,PROVEEDORES!$D81,'EG-MAR'!S$18:S$516)</f>
        <v>0</v>
      </c>
      <c r="K80" s="159" t="str">
        <f t="shared" si="2"/>
        <v/>
      </c>
      <c r="L80" s="146" t="str">
        <f>IF(PROVEEDORES!G81="","",PROVEEDORES!G81)</f>
        <v/>
      </c>
    </row>
    <row r="81" spans="3:12" ht="17.45" customHeight="1" x14ac:dyDescent="0.2">
      <c r="C81" s="158">
        <f t="shared" si="3"/>
        <v>75</v>
      </c>
      <c r="D81" s="146" t="str">
        <f>IF(PROVEEDORES!E82="","",PROVEEDORES!E82)</f>
        <v/>
      </c>
      <c r="E81" s="146" t="str">
        <f>IF(PROVEEDORES!F82="","",PROVEEDORES!F82)</f>
        <v/>
      </c>
      <c r="F81" s="146" t="str">
        <f>IF(PROVEEDORES!D82="","",PROVEEDORES!D82)</f>
        <v/>
      </c>
      <c r="G81" s="159">
        <f>SUMIF('EG-MAR'!$F$18:$F$516,PROVEEDORES!$D82,'EG-MAR'!P$18:P$516)</f>
        <v>0</v>
      </c>
      <c r="H81" s="159">
        <f>SUMIF('EG-MAR'!$F$18:$F$516,PROVEEDORES!$D82,'EG-MAR'!Q$18:Q$516)</f>
        <v>0</v>
      </c>
      <c r="I81" s="159">
        <f>SUMIF('EG-MAR'!$F$18:$F$516,PROVEEDORES!$D82,'EG-MAR'!R$18:R$516)</f>
        <v>0</v>
      </c>
      <c r="J81" s="159">
        <f>SUMIF('EG-MAR'!$F$18:$F$516,PROVEEDORES!$D82,'EG-MAR'!S$18:S$516)</f>
        <v>0</v>
      </c>
      <c r="K81" s="159" t="str">
        <f t="shared" si="2"/>
        <v/>
      </c>
      <c r="L81" s="146" t="str">
        <f>IF(PROVEEDORES!G82="","",PROVEEDORES!G82)</f>
        <v/>
      </c>
    </row>
    <row r="82" spans="3:12" ht="17.45" customHeight="1" x14ac:dyDescent="0.2">
      <c r="C82" s="158">
        <f t="shared" si="3"/>
        <v>76</v>
      </c>
      <c r="D82" s="146" t="str">
        <f>IF(PROVEEDORES!E83="","",PROVEEDORES!E83)</f>
        <v/>
      </c>
      <c r="E82" s="146" t="str">
        <f>IF(PROVEEDORES!F83="","",PROVEEDORES!F83)</f>
        <v/>
      </c>
      <c r="F82" s="146" t="str">
        <f>IF(PROVEEDORES!D83="","",PROVEEDORES!D83)</f>
        <v/>
      </c>
      <c r="G82" s="159">
        <f>SUMIF('EG-MAR'!$F$18:$F$516,PROVEEDORES!$D83,'EG-MAR'!P$18:P$516)</f>
        <v>0</v>
      </c>
      <c r="H82" s="159">
        <f>SUMIF('EG-MAR'!$F$18:$F$516,PROVEEDORES!$D83,'EG-MAR'!Q$18:Q$516)</f>
        <v>0</v>
      </c>
      <c r="I82" s="159">
        <f>SUMIF('EG-MAR'!$F$18:$F$516,PROVEEDORES!$D83,'EG-MAR'!R$18:R$516)</f>
        <v>0</v>
      </c>
      <c r="J82" s="159">
        <f>SUMIF('EG-MAR'!$F$18:$F$516,PROVEEDORES!$D83,'EG-MAR'!S$18:S$516)</f>
        <v>0</v>
      </c>
      <c r="K82" s="159" t="str">
        <f t="shared" si="2"/>
        <v/>
      </c>
      <c r="L82" s="146" t="str">
        <f>IF(PROVEEDORES!G83="","",PROVEEDORES!G83)</f>
        <v/>
      </c>
    </row>
    <row r="83" spans="3:12" ht="17.45" customHeight="1" x14ac:dyDescent="0.2">
      <c r="C83" s="158">
        <f t="shared" si="3"/>
        <v>77</v>
      </c>
      <c r="D83" s="146" t="str">
        <f>IF(PROVEEDORES!E84="","",PROVEEDORES!E84)</f>
        <v/>
      </c>
      <c r="E83" s="146" t="str">
        <f>IF(PROVEEDORES!F84="","",PROVEEDORES!F84)</f>
        <v/>
      </c>
      <c r="F83" s="146" t="str">
        <f>IF(PROVEEDORES!D84="","",PROVEEDORES!D84)</f>
        <v/>
      </c>
      <c r="G83" s="159">
        <f>SUMIF('EG-MAR'!$F$18:$F$516,PROVEEDORES!$D84,'EG-MAR'!P$18:P$516)</f>
        <v>0</v>
      </c>
      <c r="H83" s="159">
        <f>SUMIF('EG-MAR'!$F$18:$F$516,PROVEEDORES!$D84,'EG-MAR'!Q$18:Q$516)</f>
        <v>0</v>
      </c>
      <c r="I83" s="159">
        <f>SUMIF('EG-MAR'!$F$18:$F$516,PROVEEDORES!$D84,'EG-MAR'!R$18:R$516)</f>
        <v>0</v>
      </c>
      <c r="J83" s="159">
        <f>SUMIF('EG-MAR'!$F$18:$F$516,PROVEEDORES!$D84,'EG-MAR'!S$18:S$516)</f>
        <v>0</v>
      </c>
      <c r="K83" s="159" t="str">
        <f t="shared" si="2"/>
        <v/>
      </c>
      <c r="L83" s="146" t="str">
        <f>IF(PROVEEDORES!G84="","",PROVEEDORES!G84)</f>
        <v/>
      </c>
    </row>
    <row r="84" spans="3:12" ht="17.45" customHeight="1" x14ac:dyDescent="0.2">
      <c r="C84" s="158">
        <f t="shared" si="3"/>
        <v>78</v>
      </c>
      <c r="D84" s="146" t="str">
        <f>IF(PROVEEDORES!E85="","",PROVEEDORES!E85)</f>
        <v/>
      </c>
      <c r="E84" s="146" t="str">
        <f>IF(PROVEEDORES!F85="","",PROVEEDORES!F85)</f>
        <v/>
      </c>
      <c r="F84" s="146" t="str">
        <f>IF(PROVEEDORES!D85="","",PROVEEDORES!D85)</f>
        <v/>
      </c>
      <c r="G84" s="159">
        <f>SUMIF('EG-MAR'!$F$18:$F$516,PROVEEDORES!$D85,'EG-MAR'!P$18:P$516)</f>
        <v>0</v>
      </c>
      <c r="H84" s="159">
        <f>SUMIF('EG-MAR'!$F$18:$F$516,PROVEEDORES!$D85,'EG-MAR'!Q$18:Q$516)</f>
        <v>0</v>
      </c>
      <c r="I84" s="159">
        <f>SUMIF('EG-MAR'!$F$18:$F$516,PROVEEDORES!$D85,'EG-MAR'!R$18:R$516)</f>
        <v>0</v>
      </c>
      <c r="J84" s="159">
        <f>SUMIF('EG-MAR'!$F$18:$F$516,PROVEEDORES!$D85,'EG-MAR'!S$18:S$516)</f>
        <v>0</v>
      </c>
      <c r="K84" s="159" t="str">
        <f t="shared" si="2"/>
        <v/>
      </c>
      <c r="L84" s="146" t="str">
        <f>IF(PROVEEDORES!G85="","",PROVEEDORES!G85)</f>
        <v/>
      </c>
    </row>
    <row r="85" spans="3:12" ht="17.45" customHeight="1" x14ac:dyDescent="0.2">
      <c r="C85" s="158">
        <f t="shared" si="3"/>
        <v>79</v>
      </c>
      <c r="D85" s="146" t="str">
        <f>IF(PROVEEDORES!E86="","",PROVEEDORES!E86)</f>
        <v/>
      </c>
      <c r="E85" s="146" t="str">
        <f>IF(PROVEEDORES!F86="","",PROVEEDORES!F86)</f>
        <v/>
      </c>
      <c r="F85" s="146" t="str">
        <f>IF(PROVEEDORES!D86="","",PROVEEDORES!D86)</f>
        <v/>
      </c>
      <c r="G85" s="159">
        <f>SUMIF('EG-MAR'!$F$18:$F$516,PROVEEDORES!$D86,'EG-MAR'!P$18:P$516)</f>
        <v>0</v>
      </c>
      <c r="H85" s="159">
        <f>SUMIF('EG-MAR'!$F$18:$F$516,PROVEEDORES!$D86,'EG-MAR'!Q$18:Q$516)</f>
        <v>0</v>
      </c>
      <c r="I85" s="159">
        <f>SUMIF('EG-MAR'!$F$18:$F$516,PROVEEDORES!$D86,'EG-MAR'!R$18:R$516)</f>
        <v>0</v>
      </c>
      <c r="J85" s="159">
        <f>SUMIF('EG-MAR'!$F$18:$F$516,PROVEEDORES!$D86,'EG-MAR'!S$18:S$516)</f>
        <v>0</v>
      </c>
      <c r="K85" s="159" t="str">
        <f t="shared" si="2"/>
        <v/>
      </c>
      <c r="L85" s="146" t="str">
        <f>IF(PROVEEDORES!G86="","",PROVEEDORES!G86)</f>
        <v/>
      </c>
    </row>
    <row r="86" spans="3:12" ht="17.45" customHeight="1" x14ac:dyDescent="0.2">
      <c r="C86" s="158">
        <f t="shared" si="3"/>
        <v>80</v>
      </c>
      <c r="D86" s="146" t="str">
        <f>IF(PROVEEDORES!E87="","",PROVEEDORES!E87)</f>
        <v/>
      </c>
      <c r="E86" s="146" t="str">
        <f>IF(PROVEEDORES!F87="","",PROVEEDORES!F87)</f>
        <v/>
      </c>
      <c r="F86" s="146" t="str">
        <f>IF(PROVEEDORES!D87="","",PROVEEDORES!D87)</f>
        <v/>
      </c>
      <c r="G86" s="159">
        <f>SUMIF('EG-MAR'!$F$18:$F$516,PROVEEDORES!$D87,'EG-MAR'!P$18:P$516)</f>
        <v>0</v>
      </c>
      <c r="H86" s="159">
        <f>SUMIF('EG-MAR'!$F$18:$F$516,PROVEEDORES!$D87,'EG-MAR'!Q$18:Q$516)</f>
        <v>0</v>
      </c>
      <c r="I86" s="159">
        <f>SUMIF('EG-MAR'!$F$18:$F$516,PROVEEDORES!$D87,'EG-MAR'!R$18:R$516)</f>
        <v>0</v>
      </c>
      <c r="J86" s="159">
        <f>SUMIF('EG-MAR'!$F$18:$F$516,PROVEEDORES!$D87,'EG-MAR'!S$18:S$516)</f>
        <v>0</v>
      </c>
      <c r="K86" s="159" t="str">
        <f t="shared" si="2"/>
        <v/>
      </c>
      <c r="L86" s="146" t="str">
        <f>IF(PROVEEDORES!G87="","",PROVEEDORES!G87)</f>
        <v/>
      </c>
    </row>
    <row r="87" spans="3:12" ht="17.45" customHeight="1" x14ac:dyDescent="0.2">
      <c r="C87" s="158">
        <f t="shared" si="3"/>
        <v>81</v>
      </c>
      <c r="D87" s="146" t="str">
        <f>IF(PROVEEDORES!E88="","",PROVEEDORES!E88)</f>
        <v/>
      </c>
      <c r="E87" s="146" t="str">
        <f>IF(PROVEEDORES!F88="","",PROVEEDORES!F88)</f>
        <v/>
      </c>
      <c r="F87" s="146" t="str">
        <f>IF(PROVEEDORES!D88="","",PROVEEDORES!D88)</f>
        <v/>
      </c>
      <c r="G87" s="159">
        <f>SUMIF('EG-MAR'!$F$18:$F$516,PROVEEDORES!$D88,'EG-MAR'!P$18:P$516)</f>
        <v>0</v>
      </c>
      <c r="H87" s="159">
        <f>SUMIF('EG-MAR'!$F$18:$F$516,PROVEEDORES!$D88,'EG-MAR'!Q$18:Q$516)</f>
        <v>0</v>
      </c>
      <c r="I87" s="159">
        <f>SUMIF('EG-MAR'!$F$18:$F$516,PROVEEDORES!$D88,'EG-MAR'!R$18:R$516)</f>
        <v>0</v>
      </c>
      <c r="J87" s="159">
        <f>SUMIF('EG-MAR'!$F$18:$F$516,PROVEEDORES!$D88,'EG-MAR'!S$18:S$516)</f>
        <v>0</v>
      </c>
      <c r="K87" s="159" t="str">
        <f t="shared" si="2"/>
        <v/>
      </c>
      <c r="L87" s="146" t="str">
        <f>IF(PROVEEDORES!G88="","",PROVEEDORES!G88)</f>
        <v/>
      </c>
    </row>
    <row r="88" spans="3:12" ht="17.45" customHeight="1" x14ac:dyDescent="0.2">
      <c r="C88" s="158">
        <f t="shared" si="3"/>
        <v>82</v>
      </c>
      <c r="D88" s="146" t="str">
        <f>IF(PROVEEDORES!E89="","",PROVEEDORES!E89)</f>
        <v/>
      </c>
      <c r="E88" s="146" t="str">
        <f>IF(PROVEEDORES!F89="","",PROVEEDORES!F89)</f>
        <v/>
      </c>
      <c r="F88" s="146" t="str">
        <f>IF(PROVEEDORES!D89="","",PROVEEDORES!D89)</f>
        <v/>
      </c>
      <c r="G88" s="159">
        <f>SUMIF('EG-MAR'!$F$18:$F$516,PROVEEDORES!$D89,'EG-MAR'!P$18:P$516)</f>
        <v>0</v>
      </c>
      <c r="H88" s="159">
        <f>SUMIF('EG-MAR'!$F$18:$F$516,PROVEEDORES!$D89,'EG-MAR'!Q$18:Q$516)</f>
        <v>0</v>
      </c>
      <c r="I88" s="159">
        <f>SUMIF('EG-MAR'!$F$18:$F$516,PROVEEDORES!$D89,'EG-MAR'!R$18:R$516)</f>
        <v>0</v>
      </c>
      <c r="J88" s="159">
        <f>SUMIF('EG-MAR'!$F$18:$F$516,PROVEEDORES!$D89,'EG-MAR'!S$18:S$516)</f>
        <v>0</v>
      </c>
      <c r="K88" s="159" t="str">
        <f t="shared" si="2"/>
        <v/>
      </c>
      <c r="L88" s="146" t="str">
        <f>IF(PROVEEDORES!G89="","",PROVEEDORES!G89)</f>
        <v/>
      </c>
    </row>
    <row r="89" spans="3:12" ht="17.45" customHeight="1" x14ac:dyDescent="0.2">
      <c r="C89" s="158">
        <f t="shared" si="3"/>
        <v>83</v>
      </c>
      <c r="D89" s="146" t="str">
        <f>IF(PROVEEDORES!E90="","",PROVEEDORES!E90)</f>
        <v/>
      </c>
      <c r="E89" s="146" t="str">
        <f>IF(PROVEEDORES!F90="","",PROVEEDORES!F90)</f>
        <v/>
      </c>
      <c r="F89" s="146" t="str">
        <f>IF(PROVEEDORES!D90="","",PROVEEDORES!D90)</f>
        <v/>
      </c>
      <c r="G89" s="159">
        <f>SUMIF('EG-MAR'!$F$18:$F$516,PROVEEDORES!$D90,'EG-MAR'!P$18:P$516)</f>
        <v>0</v>
      </c>
      <c r="H89" s="159">
        <f>SUMIF('EG-MAR'!$F$18:$F$516,PROVEEDORES!$D90,'EG-MAR'!Q$18:Q$516)</f>
        <v>0</v>
      </c>
      <c r="I89" s="159">
        <f>SUMIF('EG-MAR'!$F$18:$F$516,PROVEEDORES!$D90,'EG-MAR'!R$18:R$516)</f>
        <v>0</v>
      </c>
      <c r="J89" s="159">
        <f>SUMIF('EG-MAR'!$F$18:$F$516,PROVEEDORES!$D90,'EG-MAR'!S$18:S$516)</f>
        <v>0</v>
      </c>
      <c r="K89" s="159" t="str">
        <f t="shared" si="2"/>
        <v/>
      </c>
      <c r="L89" s="146" t="str">
        <f>IF(PROVEEDORES!G90="","",PROVEEDORES!G90)</f>
        <v/>
      </c>
    </row>
    <row r="90" spans="3:12" ht="17.45" customHeight="1" x14ac:dyDescent="0.2">
      <c r="C90" s="158">
        <f t="shared" si="3"/>
        <v>84</v>
      </c>
      <c r="D90" s="146" t="str">
        <f>IF(PROVEEDORES!E91="","",PROVEEDORES!E91)</f>
        <v/>
      </c>
      <c r="E90" s="146" t="str">
        <f>IF(PROVEEDORES!F91="","",PROVEEDORES!F91)</f>
        <v/>
      </c>
      <c r="F90" s="146" t="str">
        <f>IF(PROVEEDORES!D91="","",PROVEEDORES!D91)</f>
        <v/>
      </c>
      <c r="G90" s="159">
        <f>SUMIF('EG-MAR'!$F$18:$F$516,PROVEEDORES!$D91,'EG-MAR'!P$18:P$516)</f>
        <v>0</v>
      </c>
      <c r="H90" s="159">
        <f>SUMIF('EG-MAR'!$F$18:$F$516,PROVEEDORES!$D91,'EG-MAR'!Q$18:Q$516)</f>
        <v>0</v>
      </c>
      <c r="I90" s="159">
        <f>SUMIF('EG-MAR'!$F$18:$F$516,PROVEEDORES!$D91,'EG-MAR'!R$18:R$516)</f>
        <v>0</v>
      </c>
      <c r="J90" s="159">
        <f>SUMIF('EG-MAR'!$F$18:$F$516,PROVEEDORES!$D91,'EG-MAR'!S$18:S$516)</f>
        <v>0</v>
      </c>
      <c r="K90" s="159" t="str">
        <f t="shared" si="2"/>
        <v/>
      </c>
      <c r="L90" s="146" t="str">
        <f>IF(PROVEEDORES!G91="","",PROVEEDORES!G91)</f>
        <v/>
      </c>
    </row>
    <row r="91" spans="3:12" ht="17.45" customHeight="1" x14ac:dyDescent="0.2">
      <c r="C91" s="158">
        <f t="shared" si="3"/>
        <v>85</v>
      </c>
      <c r="D91" s="146" t="str">
        <f>IF(PROVEEDORES!E92="","",PROVEEDORES!E92)</f>
        <v/>
      </c>
      <c r="E91" s="146" t="str">
        <f>IF(PROVEEDORES!F92="","",PROVEEDORES!F92)</f>
        <v/>
      </c>
      <c r="F91" s="146" t="str">
        <f>IF(PROVEEDORES!D92="","",PROVEEDORES!D92)</f>
        <v/>
      </c>
      <c r="G91" s="159">
        <f>SUMIF('EG-MAR'!$F$18:$F$516,PROVEEDORES!$D92,'EG-MAR'!P$18:P$516)</f>
        <v>0</v>
      </c>
      <c r="H91" s="159">
        <f>SUMIF('EG-MAR'!$F$18:$F$516,PROVEEDORES!$D92,'EG-MAR'!Q$18:Q$516)</f>
        <v>0</v>
      </c>
      <c r="I91" s="159">
        <f>SUMIF('EG-MAR'!$F$18:$F$516,PROVEEDORES!$D92,'EG-MAR'!R$18:R$516)</f>
        <v>0</v>
      </c>
      <c r="J91" s="159">
        <f>SUMIF('EG-MAR'!$F$18:$F$516,PROVEEDORES!$D92,'EG-MAR'!S$18:S$516)</f>
        <v>0</v>
      </c>
      <c r="K91" s="159" t="str">
        <f t="shared" si="2"/>
        <v/>
      </c>
      <c r="L91" s="146" t="str">
        <f>IF(PROVEEDORES!G92="","",PROVEEDORES!G92)</f>
        <v/>
      </c>
    </row>
    <row r="92" spans="3:12" ht="17.45" customHeight="1" x14ac:dyDescent="0.2">
      <c r="C92" s="158">
        <f t="shared" si="3"/>
        <v>86</v>
      </c>
      <c r="D92" s="146" t="str">
        <f>IF(PROVEEDORES!E93="","",PROVEEDORES!E93)</f>
        <v/>
      </c>
      <c r="E92" s="146" t="str">
        <f>IF(PROVEEDORES!F93="","",PROVEEDORES!F93)</f>
        <v/>
      </c>
      <c r="F92" s="146" t="str">
        <f>IF(PROVEEDORES!D93="","",PROVEEDORES!D93)</f>
        <v/>
      </c>
      <c r="G92" s="159">
        <f>SUMIF('EG-MAR'!$F$18:$F$516,PROVEEDORES!$D93,'EG-MAR'!P$18:P$516)</f>
        <v>0</v>
      </c>
      <c r="H92" s="159">
        <f>SUMIF('EG-MAR'!$F$18:$F$516,PROVEEDORES!$D93,'EG-MAR'!Q$18:Q$516)</f>
        <v>0</v>
      </c>
      <c r="I92" s="159">
        <f>SUMIF('EG-MAR'!$F$18:$F$516,PROVEEDORES!$D93,'EG-MAR'!R$18:R$516)</f>
        <v>0</v>
      </c>
      <c r="J92" s="159">
        <f>SUMIF('EG-MAR'!$F$18:$F$516,PROVEEDORES!$D93,'EG-MAR'!S$18:S$516)</f>
        <v>0</v>
      </c>
      <c r="K92" s="159" t="str">
        <f t="shared" si="2"/>
        <v/>
      </c>
      <c r="L92" s="146" t="str">
        <f>IF(PROVEEDORES!G93="","",PROVEEDORES!G93)</f>
        <v/>
      </c>
    </row>
    <row r="93" spans="3:12" ht="17.45" customHeight="1" x14ac:dyDescent="0.2">
      <c r="C93" s="158">
        <f t="shared" si="3"/>
        <v>87</v>
      </c>
      <c r="D93" s="146" t="str">
        <f>IF(PROVEEDORES!E94="","",PROVEEDORES!E94)</f>
        <v/>
      </c>
      <c r="E93" s="146" t="str">
        <f>IF(PROVEEDORES!F94="","",PROVEEDORES!F94)</f>
        <v/>
      </c>
      <c r="F93" s="146" t="str">
        <f>IF(PROVEEDORES!D94="","",PROVEEDORES!D94)</f>
        <v/>
      </c>
      <c r="G93" s="159">
        <f>SUMIF('EG-MAR'!$F$18:$F$516,PROVEEDORES!$D94,'EG-MAR'!P$18:P$516)</f>
        <v>0</v>
      </c>
      <c r="H93" s="159">
        <f>SUMIF('EG-MAR'!$F$18:$F$516,PROVEEDORES!$D94,'EG-MAR'!Q$18:Q$516)</f>
        <v>0</v>
      </c>
      <c r="I93" s="159">
        <f>SUMIF('EG-MAR'!$F$18:$F$516,PROVEEDORES!$D94,'EG-MAR'!R$18:R$516)</f>
        <v>0</v>
      </c>
      <c r="J93" s="159">
        <f>SUMIF('EG-MAR'!$F$18:$F$516,PROVEEDORES!$D94,'EG-MAR'!S$18:S$516)</f>
        <v>0</v>
      </c>
      <c r="K93" s="159" t="str">
        <f t="shared" si="2"/>
        <v/>
      </c>
      <c r="L93" s="146" t="str">
        <f>IF(PROVEEDORES!G94="","",PROVEEDORES!G94)</f>
        <v/>
      </c>
    </row>
    <row r="94" spans="3:12" ht="17.45" customHeight="1" x14ac:dyDescent="0.2">
      <c r="C94" s="158">
        <f t="shared" si="3"/>
        <v>88</v>
      </c>
      <c r="D94" s="146" t="str">
        <f>IF(PROVEEDORES!E95="","",PROVEEDORES!E95)</f>
        <v/>
      </c>
      <c r="E94" s="146" t="str">
        <f>IF(PROVEEDORES!F95="","",PROVEEDORES!F95)</f>
        <v/>
      </c>
      <c r="F94" s="146" t="str">
        <f>IF(PROVEEDORES!D95="","",PROVEEDORES!D95)</f>
        <v/>
      </c>
      <c r="G94" s="159">
        <f>SUMIF('EG-MAR'!$F$18:$F$516,PROVEEDORES!$D95,'EG-MAR'!P$18:P$516)</f>
        <v>0</v>
      </c>
      <c r="H94" s="159">
        <f>SUMIF('EG-MAR'!$F$18:$F$516,PROVEEDORES!$D95,'EG-MAR'!Q$18:Q$516)</f>
        <v>0</v>
      </c>
      <c r="I94" s="159">
        <f>SUMIF('EG-MAR'!$F$18:$F$516,PROVEEDORES!$D95,'EG-MAR'!R$18:R$516)</f>
        <v>0</v>
      </c>
      <c r="J94" s="159">
        <f>SUMIF('EG-MAR'!$F$18:$F$516,PROVEEDORES!$D95,'EG-MAR'!S$18:S$516)</f>
        <v>0</v>
      </c>
      <c r="K94" s="159" t="str">
        <f t="shared" si="2"/>
        <v/>
      </c>
      <c r="L94" s="146" t="str">
        <f>IF(PROVEEDORES!G95="","",PROVEEDORES!G95)</f>
        <v/>
      </c>
    </row>
    <row r="95" spans="3:12" ht="17.45" customHeight="1" x14ac:dyDescent="0.2">
      <c r="C95" s="158">
        <f t="shared" si="3"/>
        <v>89</v>
      </c>
      <c r="D95" s="146" t="str">
        <f>IF(PROVEEDORES!E96="","",PROVEEDORES!E96)</f>
        <v/>
      </c>
      <c r="E95" s="146" t="str">
        <f>IF(PROVEEDORES!F96="","",PROVEEDORES!F96)</f>
        <v/>
      </c>
      <c r="F95" s="146" t="str">
        <f>IF(PROVEEDORES!D96="","",PROVEEDORES!D96)</f>
        <v/>
      </c>
      <c r="G95" s="159">
        <f>SUMIF('EG-MAR'!$F$18:$F$516,PROVEEDORES!$D96,'EG-MAR'!P$18:P$516)</f>
        <v>0</v>
      </c>
      <c r="H95" s="159">
        <f>SUMIF('EG-MAR'!$F$18:$F$516,PROVEEDORES!$D96,'EG-MAR'!Q$18:Q$516)</f>
        <v>0</v>
      </c>
      <c r="I95" s="159">
        <f>SUMIF('EG-MAR'!$F$18:$F$516,PROVEEDORES!$D96,'EG-MAR'!R$18:R$516)</f>
        <v>0</v>
      </c>
      <c r="J95" s="159">
        <f>SUMIF('EG-MAR'!$F$18:$F$516,PROVEEDORES!$D96,'EG-MAR'!S$18:S$516)</f>
        <v>0</v>
      </c>
      <c r="K95" s="159" t="str">
        <f t="shared" si="2"/>
        <v/>
      </c>
      <c r="L95" s="146" t="str">
        <f>IF(PROVEEDORES!G96="","",PROVEEDORES!G96)</f>
        <v/>
      </c>
    </row>
    <row r="96" spans="3:12" ht="17.45" customHeight="1" x14ac:dyDescent="0.2">
      <c r="C96" s="158">
        <f t="shared" si="3"/>
        <v>90</v>
      </c>
      <c r="D96" s="146" t="str">
        <f>IF(PROVEEDORES!E97="","",PROVEEDORES!E97)</f>
        <v/>
      </c>
      <c r="E96" s="146" t="str">
        <f>IF(PROVEEDORES!F97="","",PROVEEDORES!F97)</f>
        <v/>
      </c>
      <c r="F96" s="146" t="str">
        <f>IF(PROVEEDORES!D97="","",PROVEEDORES!D97)</f>
        <v/>
      </c>
      <c r="G96" s="159">
        <f>SUMIF('EG-MAR'!$F$18:$F$516,PROVEEDORES!$D97,'EG-MAR'!P$18:P$516)</f>
        <v>0</v>
      </c>
      <c r="H96" s="159">
        <f>SUMIF('EG-MAR'!$F$18:$F$516,PROVEEDORES!$D97,'EG-MAR'!Q$18:Q$516)</f>
        <v>0</v>
      </c>
      <c r="I96" s="159">
        <f>SUMIF('EG-MAR'!$F$18:$F$516,PROVEEDORES!$D97,'EG-MAR'!R$18:R$516)</f>
        <v>0</v>
      </c>
      <c r="J96" s="159">
        <f>SUMIF('EG-MAR'!$F$18:$F$516,PROVEEDORES!$D97,'EG-MAR'!S$18:S$516)</f>
        <v>0</v>
      </c>
      <c r="K96" s="159" t="str">
        <f t="shared" si="2"/>
        <v/>
      </c>
      <c r="L96" s="146" t="str">
        <f>IF(PROVEEDORES!G97="","",PROVEEDORES!G97)</f>
        <v/>
      </c>
    </row>
    <row r="97" spans="3:12" ht="17.45" customHeight="1" x14ac:dyDescent="0.2">
      <c r="C97" s="158">
        <f t="shared" si="3"/>
        <v>91</v>
      </c>
      <c r="D97" s="146" t="str">
        <f>IF(PROVEEDORES!E98="","",PROVEEDORES!E98)</f>
        <v/>
      </c>
      <c r="E97" s="146" t="str">
        <f>IF(PROVEEDORES!F98="","",PROVEEDORES!F98)</f>
        <v/>
      </c>
      <c r="F97" s="146" t="str">
        <f>IF(PROVEEDORES!D98="","",PROVEEDORES!D98)</f>
        <v/>
      </c>
      <c r="G97" s="159">
        <f>SUMIF('EG-MAR'!$F$18:$F$516,PROVEEDORES!$D98,'EG-MAR'!P$18:P$516)</f>
        <v>0</v>
      </c>
      <c r="H97" s="159">
        <f>SUMIF('EG-MAR'!$F$18:$F$516,PROVEEDORES!$D98,'EG-MAR'!Q$18:Q$516)</f>
        <v>0</v>
      </c>
      <c r="I97" s="159">
        <f>SUMIF('EG-MAR'!$F$18:$F$516,PROVEEDORES!$D98,'EG-MAR'!R$18:R$516)</f>
        <v>0</v>
      </c>
      <c r="J97" s="159">
        <f>SUMIF('EG-MAR'!$F$18:$F$516,PROVEEDORES!$D98,'EG-MAR'!S$18:S$516)</f>
        <v>0</v>
      </c>
      <c r="K97" s="159" t="str">
        <f t="shared" si="2"/>
        <v/>
      </c>
      <c r="L97" s="146" t="str">
        <f>IF(PROVEEDORES!G98="","",PROVEEDORES!G98)</f>
        <v/>
      </c>
    </row>
    <row r="98" spans="3:12" ht="17.45" customHeight="1" x14ac:dyDescent="0.2">
      <c r="C98" s="158">
        <f t="shared" si="3"/>
        <v>92</v>
      </c>
      <c r="D98" s="146" t="str">
        <f>IF(PROVEEDORES!E99="","",PROVEEDORES!E99)</f>
        <v/>
      </c>
      <c r="E98" s="146" t="str">
        <f>IF(PROVEEDORES!F99="","",PROVEEDORES!F99)</f>
        <v/>
      </c>
      <c r="F98" s="146" t="str">
        <f>IF(PROVEEDORES!D99="","",PROVEEDORES!D99)</f>
        <v/>
      </c>
      <c r="G98" s="159">
        <f>SUMIF('EG-MAR'!$F$18:$F$516,PROVEEDORES!$D99,'EG-MAR'!P$18:P$516)</f>
        <v>0</v>
      </c>
      <c r="H98" s="159">
        <f>SUMIF('EG-MAR'!$F$18:$F$516,PROVEEDORES!$D99,'EG-MAR'!Q$18:Q$516)</f>
        <v>0</v>
      </c>
      <c r="I98" s="159">
        <f>SUMIF('EG-MAR'!$F$18:$F$516,PROVEEDORES!$D99,'EG-MAR'!R$18:R$516)</f>
        <v>0</v>
      </c>
      <c r="J98" s="159">
        <f>SUMIF('EG-MAR'!$F$18:$F$516,PROVEEDORES!$D99,'EG-MAR'!S$18:S$516)</f>
        <v>0</v>
      </c>
      <c r="K98" s="159" t="str">
        <f t="shared" si="2"/>
        <v/>
      </c>
      <c r="L98" s="146" t="str">
        <f>IF(PROVEEDORES!G99="","",PROVEEDORES!G99)</f>
        <v/>
      </c>
    </row>
    <row r="99" spans="3:12" ht="17.45" customHeight="1" x14ac:dyDescent="0.2">
      <c r="C99" s="158">
        <f t="shared" si="3"/>
        <v>93</v>
      </c>
      <c r="D99" s="146" t="str">
        <f>IF(PROVEEDORES!E100="","",PROVEEDORES!E100)</f>
        <v/>
      </c>
      <c r="E99" s="146" t="str">
        <f>IF(PROVEEDORES!F100="","",PROVEEDORES!F100)</f>
        <v/>
      </c>
      <c r="F99" s="146" t="str">
        <f>IF(PROVEEDORES!D100="","",PROVEEDORES!D100)</f>
        <v/>
      </c>
      <c r="G99" s="159">
        <f>SUMIF('EG-MAR'!$F$18:$F$516,PROVEEDORES!$D100,'EG-MAR'!P$18:P$516)</f>
        <v>0</v>
      </c>
      <c r="H99" s="159">
        <f>SUMIF('EG-MAR'!$F$18:$F$516,PROVEEDORES!$D100,'EG-MAR'!Q$18:Q$516)</f>
        <v>0</v>
      </c>
      <c r="I99" s="159">
        <f>SUMIF('EG-MAR'!$F$18:$F$516,PROVEEDORES!$D100,'EG-MAR'!R$18:R$516)</f>
        <v>0</v>
      </c>
      <c r="J99" s="159">
        <f>SUMIF('EG-MAR'!$F$18:$F$516,PROVEEDORES!$D100,'EG-MAR'!S$18:S$516)</f>
        <v>0</v>
      </c>
      <c r="K99" s="159" t="str">
        <f t="shared" si="2"/>
        <v/>
      </c>
      <c r="L99" s="146" t="str">
        <f>IF(PROVEEDORES!G100="","",PROVEEDORES!G100)</f>
        <v/>
      </c>
    </row>
    <row r="100" spans="3:12" ht="17.45" customHeight="1" x14ac:dyDescent="0.2">
      <c r="C100" s="158">
        <f t="shared" si="3"/>
        <v>94</v>
      </c>
      <c r="D100" s="146" t="str">
        <f>IF(PROVEEDORES!E101="","",PROVEEDORES!E101)</f>
        <v/>
      </c>
      <c r="E100" s="146" t="str">
        <f>IF(PROVEEDORES!F101="","",PROVEEDORES!F101)</f>
        <v/>
      </c>
      <c r="F100" s="146" t="str">
        <f>IF(PROVEEDORES!D101="","",PROVEEDORES!D101)</f>
        <v/>
      </c>
      <c r="G100" s="159">
        <f>SUMIF('EG-MAR'!$F$18:$F$516,PROVEEDORES!$D101,'EG-MAR'!P$18:P$516)</f>
        <v>0</v>
      </c>
      <c r="H100" s="159">
        <f>SUMIF('EG-MAR'!$F$18:$F$516,PROVEEDORES!$D101,'EG-MAR'!Q$18:Q$516)</f>
        <v>0</v>
      </c>
      <c r="I100" s="159">
        <f>SUMIF('EG-MAR'!$F$18:$F$516,PROVEEDORES!$D101,'EG-MAR'!R$18:R$516)</f>
        <v>0</v>
      </c>
      <c r="J100" s="159">
        <f>SUMIF('EG-MAR'!$F$18:$F$516,PROVEEDORES!$D101,'EG-MAR'!S$18:S$516)</f>
        <v>0</v>
      </c>
      <c r="K100" s="159" t="str">
        <f t="shared" si="2"/>
        <v/>
      </c>
      <c r="L100" s="146" t="str">
        <f>IF(PROVEEDORES!G101="","",PROVEEDORES!G101)</f>
        <v/>
      </c>
    </row>
    <row r="101" spans="3:12" ht="17.45" customHeight="1" x14ac:dyDescent="0.2">
      <c r="C101" s="158">
        <f t="shared" si="3"/>
        <v>95</v>
      </c>
      <c r="D101" s="146" t="str">
        <f>IF(PROVEEDORES!E102="","",PROVEEDORES!E102)</f>
        <v/>
      </c>
      <c r="E101" s="146" t="str">
        <f>IF(PROVEEDORES!F102="","",PROVEEDORES!F102)</f>
        <v/>
      </c>
      <c r="F101" s="146" t="str">
        <f>IF(PROVEEDORES!D102="","",PROVEEDORES!D102)</f>
        <v/>
      </c>
      <c r="G101" s="159">
        <f>SUMIF('EG-MAR'!$F$18:$F$516,PROVEEDORES!$D102,'EG-MAR'!P$18:P$516)</f>
        <v>0</v>
      </c>
      <c r="H101" s="159">
        <f>SUMIF('EG-MAR'!$F$18:$F$516,PROVEEDORES!$D102,'EG-MAR'!Q$18:Q$516)</f>
        <v>0</v>
      </c>
      <c r="I101" s="159">
        <f>SUMIF('EG-MAR'!$F$18:$F$516,PROVEEDORES!$D102,'EG-MAR'!R$18:R$516)</f>
        <v>0</v>
      </c>
      <c r="J101" s="159">
        <f>SUMIF('EG-MAR'!$F$18:$F$516,PROVEEDORES!$D102,'EG-MAR'!S$18:S$516)</f>
        <v>0</v>
      </c>
      <c r="K101" s="159" t="str">
        <f t="shared" si="2"/>
        <v/>
      </c>
      <c r="L101" s="146" t="str">
        <f>IF(PROVEEDORES!G102="","",PROVEEDORES!G102)</f>
        <v/>
      </c>
    </row>
    <row r="102" spans="3:12" ht="17.45" customHeight="1" x14ac:dyDescent="0.2">
      <c r="C102" s="158">
        <f t="shared" si="3"/>
        <v>96</v>
      </c>
      <c r="D102" s="146" t="str">
        <f>IF(PROVEEDORES!E103="","",PROVEEDORES!E103)</f>
        <v/>
      </c>
      <c r="E102" s="146" t="str">
        <f>IF(PROVEEDORES!F103="","",PROVEEDORES!F103)</f>
        <v/>
      </c>
      <c r="F102" s="146" t="str">
        <f>IF(PROVEEDORES!D103="","",PROVEEDORES!D103)</f>
        <v/>
      </c>
      <c r="G102" s="159">
        <f>SUMIF('EG-MAR'!$F$18:$F$516,PROVEEDORES!$D103,'EG-MAR'!P$18:P$516)</f>
        <v>0</v>
      </c>
      <c r="H102" s="159">
        <f>SUMIF('EG-MAR'!$F$18:$F$516,PROVEEDORES!$D103,'EG-MAR'!Q$18:Q$516)</f>
        <v>0</v>
      </c>
      <c r="I102" s="159">
        <f>SUMIF('EG-MAR'!$F$18:$F$516,PROVEEDORES!$D103,'EG-MAR'!R$18:R$516)</f>
        <v>0</v>
      </c>
      <c r="J102" s="159">
        <f>SUMIF('EG-MAR'!$F$18:$F$516,PROVEEDORES!$D103,'EG-MAR'!S$18:S$516)</f>
        <v>0</v>
      </c>
      <c r="K102" s="159" t="str">
        <f t="shared" si="2"/>
        <v/>
      </c>
      <c r="L102" s="146" t="str">
        <f>IF(PROVEEDORES!G103="","",PROVEEDORES!G103)</f>
        <v/>
      </c>
    </row>
    <row r="103" spans="3:12" ht="17.45" customHeight="1" x14ac:dyDescent="0.2">
      <c r="C103" s="158">
        <f t="shared" si="3"/>
        <v>97</v>
      </c>
      <c r="D103" s="146" t="str">
        <f>IF(PROVEEDORES!E104="","",PROVEEDORES!E104)</f>
        <v/>
      </c>
      <c r="E103" s="146" t="str">
        <f>IF(PROVEEDORES!F104="","",PROVEEDORES!F104)</f>
        <v/>
      </c>
      <c r="F103" s="146" t="str">
        <f>IF(PROVEEDORES!D104="","",PROVEEDORES!D104)</f>
        <v/>
      </c>
      <c r="G103" s="159">
        <f>SUMIF('EG-MAR'!$F$18:$F$516,PROVEEDORES!$D104,'EG-MAR'!P$18:P$516)</f>
        <v>0</v>
      </c>
      <c r="H103" s="159">
        <f>SUMIF('EG-MAR'!$F$18:$F$516,PROVEEDORES!$D104,'EG-MAR'!Q$18:Q$516)</f>
        <v>0</v>
      </c>
      <c r="I103" s="159">
        <f>SUMIF('EG-MAR'!$F$18:$F$516,PROVEEDORES!$D104,'EG-MAR'!R$18:R$516)</f>
        <v>0</v>
      </c>
      <c r="J103" s="159">
        <f>SUMIF('EG-MAR'!$F$18:$F$516,PROVEEDORES!$D104,'EG-MAR'!S$18:S$516)</f>
        <v>0</v>
      </c>
      <c r="K103" s="159" t="str">
        <f t="shared" si="2"/>
        <v/>
      </c>
      <c r="L103" s="146" t="str">
        <f>IF(PROVEEDORES!G104="","",PROVEEDORES!G104)</f>
        <v/>
      </c>
    </row>
    <row r="104" spans="3:12" ht="17.45" customHeight="1" x14ac:dyDescent="0.2">
      <c r="C104" s="158">
        <f t="shared" si="3"/>
        <v>98</v>
      </c>
      <c r="D104" s="146" t="str">
        <f>IF(PROVEEDORES!E105="","",PROVEEDORES!E105)</f>
        <v/>
      </c>
      <c r="E104" s="146" t="str">
        <f>IF(PROVEEDORES!F105="","",PROVEEDORES!F105)</f>
        <v/>
      </c>
      <c r="F104" s="146" t="str">
        <f>IF(PROVEEDORES!D105="","",PROVEEDORES!D105)</f>
        <v/>
      </c>
      <c r="G104" s="159">
        <f>SUMIF('EG-MAR'!$F$18:$F$516,PROVEEDORES!$D105,'EG-MAR'!P$18:P$516)</f>
        <v>0</v>
      </c>
      <c r="H104" s="159">
        <f>SUMIF('EG-MAR'!$F$18:$F$516,PROVEEDORES!$D105,'EG-MAR'!Q$18:Q$516)</f>
        <v>0</v>
      </c>
      <c r="I104" s="159">
        <f>SUMIF('EG-MAR'!$F$18:$F$516,PROVEEDORES!$D105,'EG-MAR'!R$18:R$516)</f>
        <v>0</v>
      </c>
      <c r="J104" s="159">
        <f>SUMIF('EG-MAR'!$F$18:$F$516,PROVEEDORES!$D105,'EG-MAR'!S$18:S$516)</f>
        <v>0</v>
      </c>
      <c r="K104" s="159" t="str">
        <f t="shared" si="2"/>
        <v/>
      </c>
      <c r="L104" s="146" t="str">
        <f>IF(PROVEEDORES!G105="","",PROVEEDORES!G105)</f>
        <v/>
      </c>
    </row>
    <row r="105" spans="3:12" ht="17.45" customHeight="1" x14ac:dyDescent="0.2">
      <c r="C105" s="158">
        <f t="shared" si="3"/>
        <v>99</v>
      </c>
      <c r="D105" s="146" t="str">
        <f>IF(PROVEEDORES!E106="","",PROVEEDORES!E106)</f>
        <v/>
      </c>
      <c r="E105" s="146" t="str">
        <f>IF(PROVEEDORES!F106="","",PROVEEDORES!F106)</f>
        <v/>
      </c>
      <c r="F105" s="146" t="str">
        <f>IF(PROVEEDORES!D106="","",PROVEEDORES!D106)</f>
        <v/>
      </c>
      <c r="G105" s="159">
        <f>SUMIF('EG-MAR'!$F$18:$F$516,PROVEEDORES!$D106,'EG-MAR'!P$18:P$516)</f>
        <v>0</v>
      </c>
      <c r="H105" s="159">
        <f>SUMIF('EG-MAR'!$F$18:$F$516,PROVEEDORES!$D106,'EG-MAR'!Q$18:Q$516)</f>
        <v>0</v>
      </c>
      <c r="I105" s="159">
        <f>SUMIF('EG-MAR'!$F$18:$F$516,PROVEEDORES!$D106,'EG-MAR'!R$18:R$516)</f>
        <v>0</v>
      </c>
      <c r="J105" s="159">
        <f>SUMIF('EG-MAR'!$F$18:$F$516,PROVEEDORES!$D106,'EG-MAR'!S$18:S$516)</f>
        <v>0</v>
      </c>
      <c r="K105" s="159" t="str">
        <f t="shared" si="2"/>
        <v/>
      </c>
      <c r="L105" s="146" t="str">
        <f>IF(PROVEEDORES!G106="","",PROVEEDORES!G106)</f>
        <v/>
      </c>
    </row>
    <row r="106" spans="3:12" ht="17.45" customHeight="1" x14ac:dyDescent="0.2">
      <c r="C106" s="158">
        <f t="shared" si="3"/>
        <v>100</v>
      </c>
      <c r="D106" s="146" t="str">
        <f>IF(PROVEEDORES!E107="","",PROVEEDORES!E107)</f>
        <v/>
      </c>
      <c r="E106" s="146" t="str">
        <f>IF(PROVEEDORES!F107="","",PROVEEDORES!F107)</f>
        <v/>
      </c>
      <c r="F106" s="146" t="str">
        <f>IF(PROVEEDORES!D107="","",PROVEEDORES!D107)</f>
        <v/>
      </c>
      <c r="G106" s="159">
        <f>SUMIF('EG-MAR'!$F$18:$F$516,PROVEEDORES!$D107,'EG-MAR'!P$18:P$516)</f>
        <v>0</v>
      </c>
      <c r="H106" s="159">
        <f>SUMIF('EG-MAR'!$F$18:$F$516,PROVEEDORES!$D107,'EG-MAR'!Q$18:Q$516)</f>
        <v>0</v>
      </c>
      <c r="I106" s="159">
        <f>SUMIF('EG-MAR'!$F$18:$F$516,PROVEEDORES!$D107,'EG-MAR'!R$18:R$516)</f>
        <v>0</v>
      </c>
      <c r="J106" s="159">
        <f>SUMIF('EG-MAR'!$F$18:$F$516,PROVEEDORES!$D107,'EG-MAR'!S$18:S$516)</f>
        <v>0</v>
      </c>
      <c r="K106" s="159" t="str">
        <f t="shared" si="2"/>
        <v/>
      </c>
      <c r="L106" s="146" t="str">
        <f>IF(PROVEEDORES!G107="","",PROVEEDORES!G107)</f>
        <v/>
      </c>
    </row>
    <row r="107" spans="3:12" ht="17.45" customHeight="1" x14ac:dyDescent="0.2">
      <c r="C107" s="158">
        <f t="shared" si="3"/>
        <v>101</v>
      </c>
      <c r="D107" s="146" t="str">
        <f>IF(PROVEEDORES!E108="","",PROVEEDORES!E108)</f>
        <v/>
      </c>
      <c r="E107" s="146" t="str">
        <f>IF(PROVEEDORES!F108="","",PROVEEDORES!F108)</f>
        <v/>
      </c>
      <c r="F107" s="146" t="str">
        <f>IF(PROVEEDORES!D108="","",PROVEEDORES!D108)</f>
        <v/>
      </c>
      <c r="G107" s="159">
        <f>SUMIF('EG-MAR'!$F$18:$F$516,PROVEEDORES!$D108,'EG-MAR'!P$18:P$516)</f>
        <v>0</v>
      </c>
      <c r="H107" s="159">
        <f>SUMIF('EG-MAR'!$F$18:$F$516,PROVEEDORES!$D108,'EG-MAR'!Q$18:Q$516)</f>
        <v>0</v>
      </c>
      <c r="I107" s="159">
        <f>SUMIF('EG-MAR'!$F$18:$F$516,PROVEEDORES!$D108,'EG-MAR'!R$18:R$516)</f>
        <v>0</v>
      </c>
      <c r="J107" s="159">
        <f>SUMIF('EG-MAR'!$F$18:$F$516,PROVEEDORES!$D108,'EG-MAR'!S$18:S$516)</f>
        <v>0</v>
      </c>
      <c r="K107" s="159" t="str">
        <f t="shared" si="2"/>
        <v/>
      </c>
      <c r="L107" s="146" t="str">
        <f>IF(PROVEEDORES!G108="","",PROVEEDORES!G108)</f>
        <v/>
      </c>
    </row>
    <row r="108" spans="3:12" ht="17.45" customHeight="1" x14ac:dyDescent="0.2">
      <c r="C108" s="158">
        <f t="shared" si="3"/>
        <v>102</v>
      </c>
      <c r="D108" s="146" t="str">
        <f>IF(PROVEEDORES!E109="","",PROVEEDORES!E109)</f>
        <v/>
      </c>
      <c r="E108" s="146" t="str">
        <f>IF(PROVEEDORES!F109="","",PROVEEDORES!F109)</f>
        <v/>
      </c>
      <c r="F108" s="146" t="str">
        <f>IF(PROVEEDORES!D109="","",PROVEEDORES!D109)</f>
        <v/>
      </c>
      <c r="G108" s="159">
        <f>SUMIF('EG-MAR'!$F$18:$F$516,PROVEEDORES!$D109,'EG-MAR'!P$18:P$516)</f>
        <v>0</v>
      </c>
      <c r="H108" s="159">
        <f>SUMIF('EG-MAR'!$F$18:$F$516,PROVEEDORES!$D109,'EG-MAR'!Q$18:Q$516)</f>
        <v>0</v>
      </c>
      <c r="I108" s="159">
        <f>SUMIF('EG-MAR'!$F$18:$F$516,PROVEEDORES!$D109,'EG-MAR'!R$18:R$516)</f>
        <v>0</v>
      </c>
      <c r="J108" s="159">
        <f>SUMIF('EG-MAR'!$F$18:$F$516,PROVEEDORES!$D109,'EG-MAR'!S$18:S$516)</f>
        <v>0</v>
      </c>
      <c r="K108" s="159" t="str">
        <f t="shared" si="2"/>
        <v/>
      </c>
      <c r="L108" s="146" t="str">
        <f>IF(PROVEEDORES!G109="","",PROVEEDORES!G109)</f>
        <v/>
      </c>
    </row>
    <row r="109" spans="3:12" ht="17.45" customHeight="1" x14ac:dyDescent="0.2">
      <c r="C109" s="158">
        <f t="shared" si="3"/>
        <v>103</v>
      </c>
      <c r="D109" s="146" t="str">
        <f>IF(PROVEEDORES!E110="","",PROVEEDORES!E110)</f>
        <v/>
      </c>
      <c r="E109" s="146" t="str">
        <f>IF(PROVEEDORES!F110="","",PROVEEDORES!F110)</f>
        <v/>
      </c>
      <c r="F109" s="146" t="str">
        <f>IF(PROVEEDORES!D110="","",PROVEEDORES!D110)</f>
        <v/>
      </c>
      <c r="G109" s="159">
        <f>SUMIF('EG-MAR'!$F$18:$F$516,PROVEEDORES!$D110,'EG-MAR'!P$18:P$516)</f>
        <v>0</v>
      </c>
      <c r="H109" s="159">
        <f>SUMIF('EG-MAR'!$F$18:$F$516,PROVEEDORES!$D110,'EG-MAR'!Q$18:Q$516)</f>
        <v>0</v>
      </c>
      <c r="I109" s="159">
        <f>SUMIF('EG-MAR'!$F$18:$F$516,PROVEEDORES!$D110,'EG-MAR'!R$18:R$516)</f>
        <v>0</v>
      </c>
      <c r="J109" s="159">
        <f>SUMIF('EG-MAR'!$F$18:$F$516,PROVEEDORES!$D110,'EG-MAR'!S$18:S$516)</f>
        <v>0</v>
      </c>
      <c r="K109" s="159" t="str">
        <f t="shared" si="2"/>
        <v/>
      </c>
      <c r="L109" s="146" t="str">
        <f>IF(PROVEEDORES!G110="","",PROVEEDORES!G110)</f>
        <v/>
      </c>
    </row>
    <row r="110" spans="3:12" ht="17.45" customHeight="1" x14ac:dyDescent="0.2">
      <c r="C110" s="158">
        <f t="shared" si="3"/>
        <v>104</v>
      </c>
      <c r="D110" s="146" t="str">
        <f>IF(PROVEEDORES!E111="","",PROVEEDORES!E111)</f>
        <v/>
      </c>
      <c r="E110" s="146" t="str">
        <f>IF(PROVEEDORES!F111="","",PROVEEDORES!F111)</f>
        <v/>
      </c>
      <c r="F110" s="146" t="str">
        <f>IF(PROVEEDORES!D111="","",PROVEEDORES!D111)</f>
        <v/>
      </c>
      <c r="G110" s="159">
        <f>SUMIF('EG-MAR'!$F$18:$F$516,PROVEEDORES!$D111,'EG-MAR'!P$18:P$516)</f>
        <v>0</v>
      </c>
      <c r="H110" s="159">
        <f>SUMIF('EG-MAR'!$F$18:$F$516,PROVEEDORES!$D111,'EG-MAR'!Q$18:Q$516)</f>
        <v>0</v>
      </c>
      <c r="I110" s="159">
        <f>SUMIF('EG-MAR'!$F$18:$F$516,PROVEEDORES!$D111,'EG-MAR'!R$18:R$516)</f>
        <v>0</v>
      </c>
      <c r="J110" s="159">
        <f>SUMIF('EG-MAR'!$F$18:$F$516,PROVEEDORES!$D111,'EG-MAR'!S$18:S$516)</f>
        <v>0</v>
      </c>
      <c r="K110" s="159" t="str">
        <f t="shared" si="2"/>
        <v/>
      </c>
      <c r="L110" s="146" t="str">
        <f>IF(PROVEEDORES!G111="","",PROVEEDORES!G111)</f>
        <v/>
      </c>
    </row>
    <row r="111" spans="3:12" ht="17.45" customHeight="1" x14ac:dyDescent="0.2">
      <c r="C111" s="158">
        <f t="shared" si="3"/>
        <v>105</v>
      </c>
      <c r="D111" s="146" t="str">
        <f>IF(PROVEEDORES!E112="","",PROVEEDORES!E112)</f>
        <v/>
      </c>
      <c r="E111" s="146" t="str">
        <f>IF(PROVEEDORES!F112="","",PROVEEDORES!F112)</f>
        <v/>
      </c>
      <c r="F111" s="146" t="str">
        <f>IF(PROVEEDORES!D112="","",PROVEEDORES!D112)</f>
        <v/>
      </c>
      <c r="G111" s="159">
        <f>SUMIF('EG-MAR'!$F$18:$F$516,PROVEEDORES!$D112,'EG-MAR'!P$18:P$516)</f>
        <v>0</v>
      </c>
      <c r="H111" s="159">
        <f>SUMIF('EG-MAR'!$F$18:$F$516,PROVEEDORES!$D112,'EG-MAR'!Q$18:Q$516)</f>
        <v>0</v>
      </c>
      <c r="I111" s="159">
        <f>SUMIF('EG-MAR'!$F$18:$F$516,PROVEEDORES!$D112,'EG-MAR'!R$18:R$516)</f>
        <v>0</v>
      </c>
      <c r="J111" s="159">
        <f>SUMIF('EG-MAR'!$F$18:$F$516,PROVEEDORES!$D112,'EG-MAR'!S$18:S$516)</f>
        <v>0</v>
      </c>
      <c r="K111" s="159" t="str">
        <f t="shared" si="2"/>
        <v/>
      </c>
      <c r="L111" s="146" t="str">
        <f>IF(PROVEEDORES!G112="","",PROVEEDORES!G112)</f>
        <v/>
      </c>
    </row>
    <row r="112" spans="3:12" ht="17.45" customHeight="1" x14ac:dyDescent="0.2">
      <c r="C112" s="158">
        <f t="shared" si="3"/>
        <v>106</v>
      </c>
      <c r="D112" s="146" t="str">
        <f>IF(PROVEEDORES!E113="","",PROVEEDORES!E113)</f>
        <v/>
      </c>
      <c r="E112" s="146" t="str">
        <f>IF(PROVEEDORES!F113="","",PROVEEDORES!F113)</f>
        <v/>
      </c>
      <c r="F112" s="146" t="str">
        <f>IF(PROVEEDORES!D113="","",PROVEEDORES!D113)</f>
        <v/>
      </c>
      <c r="G112" s="159">
        <f>SUMIF('EG-MAR'!$F$18:$F$516,PROVEEDORES!$D113,'EG-MAR'!P$18:P$516)</f>
        <v>0</v>
      </c>
      <c r="H112" s="159">
        <f>SUMIF('EG-MAR'!$F$18:$F$516,PROVEEDORES!$D113,'EG-MAR'!Q$18:Q$516)</f>
        <v>0</v>
      </c>
      <c r="I112" s="159">
        <f>SUMIF('EG-MAR'!$F$18:$F$516,PROVEEDORES!$D113,'EG-MAR'!R$18:R$516)</f>
        <v>0</v>
      </c>
      <c r="J112" s="159">
        <f>SUMIF('EG-MAR'!$F$18:$F$516,PROVEEDORES!$D113,'EG-MAR'!S$18:S$516)</f>
        <v>0</v>
      </c>
      <c r="K112" s="159" t="str">
        <f t="shared" si="2"/>
        <v/>
      </c>
      <c r="L112" s="146" t="str">
        <f>IF(PROVEEDORES!G113="","",PROVEEDORES!G113)</f>
        <v/>
      </c>
    </row>
    <row r="113" spans="3:12" ht="17.45" customHeight="1" x14ac:dyDescent="0.2">
      <c r="C113" s="158">
        <f t="shared" si="3"/>
        <v>107</v>
      </c>
      <c r="D113" s="146" t="str">
        <f>IF(PROVEEDORES!E114="","",PROVEEDORES!E114)</f>
        <v/>
      </c>
      <c r="E113" s="146" t="str">
        <f>IF(PROVEEDORES!F114="","",PROVEEDORES!F114)</f>
        <v/>
      </c>
      <c r="F113" s="146" t="str">
        <f>IF(PROVEEDORES!D114="","",PROVEEDORES!D114)</f>
        <v/>
      </c>
      <c r="G113" s="159">
        <f>SUMIF('EG-MAR'!$F$18:$F$516,PROVEEDORES!$D114,'EG-MAR'!P$18:P$516)</f>
        <v>0</v>
      </c>
      <c r="H113" s="159">
        <f>SUMIF('EG-MAR'!$F$18:$F$516,PROVEEDORES!$D114,'EG-MAR'!Q$18:Q$516)</f>
        <v>0</v>
      </c>
      <c r="I113" s="159">
        <f>SUMIF('EG-MAR'!$F$18:$F$516,PROVEEDORES!$D114,'EG-MAR'!R$18:R$516)</f>
        <v>0</v>
      </c>
      <c r="J113" s="159">
        <f>SUMIF('EG-MAR'!$F$18:$F$516,PROVEEDORES!$D114,'EG-MAR'!S$18:S$516)</f>
        <v>0</v>
      </c>
      <c r="K113" s="159" t="str">
        <f t="shared" si="2"/>
        <v/>
      </c>
      <c r="L113" s="146" t="str">
        <f>IF(PROVEEDORES!G114="","",PROVEEDORES!G114)</f>
        <v/>
      </c>
    </row>
    <row r="114" spans="3:12" ht="17.45" customHeight="1" x14ac:dyDescent="0.2">
      <c r="C114" s="158">
        <f t="shared" si="3"/>
        <v>108</v>
      </c>
      <c r="D114" s="146" t="str">
        <f>IF(PROVEEDORES!E115="","",PROVEEDORES!E115)</f>
        <v/>
      </c>
      <c r="E114" s="146" t="str">
        <f>IF(PROVEEDORES!F115="","",PROVEEDORES!F115)</f>
        <v/>
      </c>
      <c r="F114" s="146" t="str">
        <f>IF(PROVEEDORES!D115="","",PROVEEDORES!D115)</f>
        <v/>
      </c>
      <c r="G114" s="159">
        <f>SUMIF('EG-MAR'!$F$18:$F$516,PROVEEDORES!$D115,'EG-MAR'!P$18:P$516)</f>
        <v>0</v>
      </c>
      <c r="H114" s="159">
        <f>SUMIF('EG-MAR'!$F$18:$F$516,PROVEEDORES!$D115,'EG-MAR'!Q$18:Q$516)</f>
        <v>0</v>
      </c>
      <c r="I114" s="159">
        <f>SUMIF('EG-MAR'!$F$18:$F$516,PROVEEDORES!$D115,'EG-MAR'!R$18:R$516)</f>
        <v>0</v>
      </c>
      <c r="J114" s="159">
        <f>SUMIF('EG-MAR'!$F$18:$F$516,PROVEEDORES!$D115,'EG-MAR'!S$18:S$516)</f>
        <v>0</v>
      </c>
      <c r="K114" s="159" t="str">
        <f t="shared" si="2"/>
        <v/>
      </c>
      <c r="L114" s="146" t="str">
        <f>IF(PROVEEDORES!G115="","",PROVEEDORES!G115)</f>
        <v/>
      </c>
    </row>
    <row r="115" spans="3:12" ht="17.45" customHeight="1" x14ac:dyDescent="0.2">
      <c r="C115" s="158">
        <f t="shared" si="3"/>
        <v>109</v>
      </c>
      <c r="D115" s="146" t="str">
        <f>IF(PROVEEDORES!E116="","",PROVEEDORES!E116)</f>
        <v/>
      </c>
      <c r="E115" s="146" t="str">
        <f>IF(PROVEEDORES!F116="","",PROVEEDORES!F116)</f>
        <v/>
      </c>
      <c r="F115" s="146" t="str">
        <f>IF(PROVEEDORES!D116="","",PROVEEDORES!D116)</f>
        <v/>
      </c>
      <c r="G115" s="159">
        <f>SUMIF('EG-MAR'!$F$18:$F$516,PROVEEDORES!$D116,'EG-MAR'!P$18:P$516)</f>
        <v>0</v>
      </c>
      <c r="H115" s="159">
        <f>SUMIF('EG-MAR'!$F$18:$F$516,PROVEEDORES!$D116,'EG-MAR'!Q$18:Q$516)</f>
        <v>0</v>
      </c>
      <c r="I115" s="159">
        <f>SUMIF('EG-MAR'!$F$18:$F$516,PROVEEDORES!$D116,'EG-MAR'!R$18:R$516)</f>
        <v>0</v>
      </c>
      <c r="J115" s="159">
        <f>SUMIF('EG-MAR'!$F$18:$F$516,PROVEEDORES!$D116,'EG-MAR'!S$18:S$516)</f>
        <v>0</v>
      </c>
      <c r="K115" s="159" t="str">
        <f t="shared" si="2"/>
        <v/>
      </c>
      <c r="L115" s="146" t="str">
        <f>IF(PROVEEDORES!G116="","",PROVEEDORES!G116)</f>
        <v/>
      </c>
    </row>
    <row r="116" spans="3:12" ht="17.45" customHeight="1" x14ac:dyDescent="0.2">
      <c r="C116" s="158">
        <f t="shared" si="3"/>
        <v>110</v>
      </c>
      <c r="D116" s="146" t="str">
        <f>IF(PROVEEDORES!E117="","",PROVEEDORES!E117)</f>
        <v/>
      </c>
      <c r="E116" s="146" t="str">
        <f>IF(PROVEEDORES!F117="","",PROVEEDORES!F117)</f>
        <v/>
      </c>
      <c r="F116" s="146" t="str">
        <f>IF(PROVEEDORES!D117="","",PROVEEDORES!D117)</f>
        <v/>
      </c>
      <c r="G116" s="159">
        <f>SUMIF('EG-MAR'!$F$18:$F$516,PROVEEDORES!$D117,'EG-MAR'!P$18:P$516)</f>
        <v>0</v>
      </c>
      <c r="H116" s="159">
        <f>SUMIF('EG-MAR'!$F$18:$F$516,PROVEEDORES!$D117,'EG-MAR'!Q$18:Q$516)</f>
        <v>0</v>
      </c>
      <c r="I116" s="159">
        <f>SUMIF('EG-MAR'!$F$18:$F$516,PROVEEDORES!$D117,'EG-MAR'!R$18:R$516)</f>
        <v>0</v>
      </c>
      <c r="J116" s="159">
        <f>SUMIF('EG-MAR'!$F$18:$F$516,PROVEEDORES!$D117,'EG-MAR'!S$18:S$516)</f>
        <v>0</v>
      </c>
      <c r="K116" s="159" t="str">
        <f t="shared" si="2"/>
        <v/>
      </c>
      <c r="L116" s="146" t="str">
        <f>IF(PROVEEDORES!G117="","",PROVEEDORES!G117)</f>
        <v/>
      </c>
    </row>
    <row r="117" spans="3:12" ht="17.45" customHeight="1" x14ac:dyDescent="0.2">
      <c r="C117" s="158">
        <f t="shared" si="3"/>
        <v>111</v>
      </c>
      <c r="D117" s="146" t="str">
        <f>IF(PROVEEDORES!E118="","",PROVEEDORES!E118)</f>
        <v/>
      </c>
      <c r="E117" s="146" t="str">
        <f>IF(PROVEEDORES!F118="","",PROVEEDORES!F118)</f>
        <v/>
      </c>
      <c r="F117" s="146" t="str">
        <f>IF(PROVEEDORES!D118="","",PROVEEDORES!D118)</f>
        <v/>
      </c>
      <c r="G117" s="159">
        <f>SUMIF('EG-MAR'!$F$18:$F$516,PROVEEDORES!$D118,'EG-MAR'!P$18:P$516)</f>
        <v>0</v>
      </c>
      <c r="H117" s="159">
        <f>SUMIF('EG-MAR'!$F$18:$F$516,PROVEEDORES!$D118,'EG-MAR'!Q$18:Q$516)</f>
        <v>0</v>
      </c>
      <c r="I117" s="159">
        <f>SUMIF('EG-MAR'!$F$18:$F$516,PROVEEDORES!$D118,'EG-MAR'!R$18:R$516)</f>
        <v>0</v>
      </c>
      <c r="J117" s="159">
        <f>SUMIF('EG-MAR'!$F$18:$F$516,PROVEEDORES!$D118,'EG-MAR'!S$18:S$516)</f>
        <v>0</v>
      </c>
      <c r="K117" s="159" t="str">
        <f t="shared" si="2"/>
        <v/>
      </c>
      <c r="L117" s="146" t="str">
        <f>IF(PROVEEDORES!G118="","",PROVEEDORES!G118)</f>
        <v/>
      </c>
    </row>
    <row r="118" spans="3:12" ht="17.45" customHeight="1" x14ac:dyDescent="0.2">
      <c r="C118" s="158">
        <f t="shared" si="3"/>
        <v>112</v>
      </c>
      <c r="D118" s="146" t="str">
        <f>IF(PROVEEDORES!E119="","",PROVEEDORES!E119)</f>
        <v/>
      </c>
      <c r="E118" s="146" t="str">
        <f>IF(PROVEEDORES!F119="","",PROVEEDORES!F119)</f>
        <v/>
      </c>
      <c r="F118" s="146" t="str">
        <f>IF(PROVEEDORES!D119="","",PROVEEDORES!D119)</f>
        <v/>
      </c>
      <c r="G118" s="159">
        <f>SUMIF('EG-MAR'!$F$18:$F$516,PROVEEDORES!$D119,'EG-MAR'!P$18:P$516)</f>
        <v>0</v>
      </c>
      <c r="H118" s="159">
        <f>SUMIF('EG-MAR'!$F$18:$F$516,PROVEEDORES!$D119,'EG-MAR'!Q$18:Q$516)</f>
        <v>0</v>
      </c>
      <c r="I118" s="159">
        <f>SUMIF('EG-MAR'!$F$18:$F$516,PROVEEDORES!$D119,'EG-MAR'!R$18:R$516)</f>
        <v>0</v>
      </c>
      <c r="J118" s="159">
        <f>SUMIF('EG-MAR'!$F$18:$F$516,PROVEEDORES!$D119,'EG-MAR'!S$18:S$516)</f>
        <v>0</v>
      </c>
      <c r="K118" s="159" t="str">
        <f t="shared" si="2"/>
        <v/>
      </c>
      <c r="L118" s="146" t="str">
        <f>IF(PROVEEDORES!G119="","",PROVEEDORES!G119)</f>
        <v/>
      </c>
    </row>
    <row r="119" spans="3:12" ht="17.45" customHeight="1" x14ac:dyDescent="0.2">
      <c r="C119" s="158">
        <f t="shared" si="3"/>
        <v>113</v>
      </c>
      <c r="D119" s="146" t="str">
        <f>IF(PROVEEDORES!E120="","",PROVEEDORES!E120)</f>
        <v/>
      </c>
      <c r="E119" s="146" t="str">
        <f>IF(PROVEEDORES!F120="","",PROVEEDORES!F120)</f>
        <v/>
      </c>
      <c r="F119" s="146" t="str">
        <f>IF(PROVEEDORES!D120="","",PROVEEDORES!D120)</f>
        <v/>
      </c>
      <c r="G119" s="159">
        <f>SUMIF('EG-MAR'!$F$18:$F$516,PROVEEDORES!$D120,'EG-MAR'!P$18:P$516)</f>
        <v>0</v>
      </c>
      <c r="H119" s="159">
        <f>SUMIF('EG-MAR'!$F$18:$F$516,PROVEEDORES!$D120,'EG-MAR'!Q$18:Q$516)</f>
        <v>0</v>
      </c>
      <c r="I119" s="159">
        <f>SUMIF('EG-MAR'!$F$18:$F$516,PROVEEDORES!$D120,'EG-MAR'!R$18:R$516)</f>
        <v>0</v>
      </c>
      <c r="J119" s="159">
        <f>SUMIF('EG-MAR'!$F$18:$F$516,PROVEEDORES!$D120,'EG-MAR'!S$18:S$516)</f>
        <v>0</v>
      </c>
      <c r="K119" s="159" t="str">
        <f t="shared" si="2"/>
        <v/>
      </c>
      <c r="L119" s="146" t="str">
        <f>IF(PROVEEDORES!G120="","",PROVEEDORES!G120)</f>
        <v/>
      </c>
    </row>
    <row r="120" spans="3:12" ht="17.45" customHeight="1" x14ac:dyDescent="0.2">
      <c r="C120" s="158">
        <f t="shared" si="3"/>
        <v>114</v>
      </c>
      <c r="D120" s="146" t="str">
        <f>IF(PROVEEDORES!E121="","",PROVEEDORES!E121)</f>
        <v/>
      </c>
      <c r="E120" s="146" t="str">
        <f>IF(PROVEEDORES!F121="","",PROVEEDORES!F121)</f>
        <v/>
      </c>
      <c r="F120" s="146" t="str">
        <f>IF(PROVEEDORES!D121="","",PROVEEDORES!D121)</f>
        <v/>
      </c>
      <c r="G120" s="159">
        <f>SUMIF('EG-MAR'!$F$18:$F$516,PROVEEDORES!$D121,'EG-MAR'!P$18:P$516)</f>
        <v>0</v>
      </c>
      <c r="H120" s="159">
        <f>SUMIF('EG-MAR'!$F$18:$F$516,PROVEEDORES!$D121,'EG-MAR'!Q$18:Q$516)</f>
        <v>0</v>
      </c>
      <c r="I120" s="159">
        <f>SUMIF('EG-MAR'!$F$18:$F$516,PROVEEDORES!$D121,'EG-MAR'!R$18:R$516)</f>
        <v>0</v>
      </c>
      <c r="J120" s="159">
        <f>SUMIF('EG-MAR'!$F$18:$F$516,PROVEEDORES!$D121,'EG-MAR'!S$18:S$516)</f>
        <v>0</v>
      </c>
      <c r="K120" s="159" t="str">
        <f t="shared" si="2"/>
        <v/>
      </c>
      <c r="L120" s="146" t="str">
        <f>IF(PROVEEDORES!G121="","",PROVEEDORES!G121)</f>
        <v/>
      </c>
    </row>
    <row r="121" spans="3:12" ht="17.45" customHeight="1" x14ac:dyDescent="0.2">
      <c r="C121" s="158">
        <f t="shared" si="3"/>
        <v>115</v>
      </c>
      <c r="D121" s="146" t="str">
        <f>IF(PROVEEDORES!E122="","",PROVEEDORES!E122)</f>
        <v/>
      </c>
      <c r="E121" s="146" t="str">
        <f>IF(PROVEEDORES!F122="","",PROVEEDORES!F122)</f>
        <v/>
      </c>
      <c r="F121" s="146" t="str">
        <f>IF(PROVEEDORES!D122="","",PROVEEDORES!D122)</f>
        <v/>
      </c>
      <c r="G121" s="159">
        <f>SUMIF('EG-MAR'!$F$18:$F$516,PROVEEDORES!$D122,'EG-MAR'!P$18:P$516)</f>
        <v>0</v>
      </c>
      <c r="H121" s="159">
        <f>SUMIF('EG-MAR'!$F$18:$F$516,PROVEEDORES!$D122,'EG-MAR'!Q$18:Q$516)</f>
        <v>0</v>
      </c>
      <c r="I121" s="159">
        <f>SUMIF('EG-MAR'!$F$18:$F$516,PROVEEDORES!$D122,'EG-MAR'!R$18:R$516)</f>
        <v>0</v>
      </c>
      <c r="J121" s="159">
        <f>SUMIF('EG-MAR'!$F$18:$F$516,PROVEEDORES!$D122,'EG-MAR'!S$18:S$516)</f>
        <v>0</v>
      </c>
      <c r="K121" s="159" t="str">
        <f t="shared" si="2"/>
        <v/>
      </c>
      <c r="L121" s="146" t="str">
        <f>IF(PROVEEDORES!G122="","",PROVEEDORES!G122)</f>
        <v/>
      </c>
    </row>
    <row r="122" spans="3:12" ht="17.45" customHeight="1" x14ac:dyDescent="0.2">
      <c r="C122" s="158">
        <f t="shared" si="3"/>
        <v>116</v>
      </c>
      <c r="D122" s="146" t="str">
        <f>IF(PROVEEDORES!E123="","",PROVEEDORES!E123)</f>
        <v/>
      </c>
      <c r="E122" s="146" t="str">
        <f>IF(PROVEEDORES!F123="","",PROVEEDORES!F123)</f>
        <v/>
      </c>
      <c r="F122" s="146" t="str">
        <f>IF(PROVEEDORES!D123="","",PROVEEDORES!D123)</f>
        <v/>
      </c>
      <c r="G122" s="159">
        <f>SUMIF('EG-MAR'!$F$18:$F$516,PROVEEDORES!$D123,'EG-MAR'!P$18:P$516)</f>
        <v>0</v>
      </c>
      <c r="H122" s="159">
        <f>SUMIF('EG-MAR'!$F$18:$F$516,PROVEEDORES!$D123,'EG-MAR'!Q$18:Q$516)</f>
        <v>0</v>
      </c>
      <c r="I122" s="159">
        <f>SUMIF('EG-MAR'!$F$18:$F$516,PROVEEDORES!$D123,'EG-MAR'!R$18:R$516)</f>
        <v>0</v>
      </c>
      <c r="J122" s="159">
        <f>SUMIF('EG-MAR'!$F$18:$F$516,PROVEEDORES!$D123,'EG-MAR'!S$18:S$516)</f>
        <v>0</v>
      </c>
      <c r="K122" s="159" t="str">
        <f t="shared" si="2"/>
        <v/>
      </c>
      <c r="L122" s="146" t="str">
        <f>IF(PROVEEDORES!G123="","",PROVEEDORES!G123)</f>
        <v/>
      </c>
    </row>
    <row r="123" spans="3:12" ht="17.45" customHeight="1" x14ac:dyDescent="0.2">
      <c r="C123" s="158">
        <f t="shared" si="3"/>
        <v>117</v>
      </c>
      <c r="D123" s="146" t="str">
        <f>IF(PROVEEDORES!E124="","",PROVEEDORES!E124)</f>
        <v/>
      </c>
      <c r="E123" s="146" t="str">
        <f>IF(PROVEEDORES!F124="","",PROVEEDORES!F124)</f>
        <v/>
      </c>
      <c r="F123" s="146" t="str">
        <f>IF(PROVEEDORES!D124="","",PROVEEDORES!D124)</f>
        <v/>
      </c>
      <c r="G123" s="159">
        <f>SUMIF('EG-MAR'!$F$18:$F$516,PROVEEDORES!$D124,'EG-MAR'!P$18:P$516)</f>
        <v>0</v>
      </c>
      <c r="H123" s="159">
        <f>SUMIF('EG-MAR'!$F$18:$F$516,PROVEEDORES!$D124,'EG-MAR'!Q$18:Q$516)</f>
        <v>0</v>
      </c>
      <c r="I123" s="159">
        <f>SUMIF('EG-MAR'!$F$18:$F$516,PROVEEDORES!$D124,'EG-MAR'!R$18:R$516)</f>
        <v>0</v>
      </c>
      <c r="J123" s="159">
        <f>SUMIF('EG-MAR'!$F$18:$F$516,PROVEEDORES!$D124,'EG-MAR'!S$18:S$516)</f>
        <v>0</v>
      </c>
      <c r="K123" s="159" t="str">
        <f t="shared" si="2"/>
        <v/>
      </c>
      <c r="L123" s="146" t="str">
        <f>IF(PROVEEDORES!G124="","",PROVEEDORES!G124)</f>
        <v/>
      </c>
    </row>
    <row r="124" spans="3:12" ht="17.45" customHeight="1" x14ac:dyDescent="0.2">
      <c r="C124" s="158">
        <f t="shared" si="3"/>
        <v>118</v>
      </c>
      <c r="D124" s="146" t="str">
        <f>IF(PROVEEDORES!E125="","",PROVEEDORES!E125)</f>
        <v/>
      </c>
      <c r="E124" s="146" t="str">
        <f>IF(PROVEEDORES!F125="","",PROVEEDORES!F125)</f>
        <v/>
      </c>
      <c r="F124" s="146" t="str">
        <f>IF(PROVEEDORES!D125="","",PROVEEDORES!D125)</f>
        <v/>
      </c>
      <c r="G124" s="159">
        <f>SUMIF('EG-MAR'!$F$18:$F$516,PROVEEDORES!$D125,'EG-MAR'!P$18:P$516)</f>
        <v>0</v>
      </c>
      <c r="H124" s="159">
        <f>SUMIF('EG-MAR'!$F$18:$F$516,PROVEEDORES!$D125,'EG-MAR'!Q$18:Q$516)</f>
        <v>0</v>
      </c>
      <c r="I124" s="159">
        <f>SUMIF('EG-MAR'!$F$18:$F$516,PROVEEDORES!$D125,'EG-MAR'!R$18:R$516)</f>
        <v>0</v>
      </c>
      <c r="J124" s="159">
        <f>SUMIF('EG-MAR'!$F$18:$F$516,PROVEEDORES!$D125,'EG-MAR'!S$18:S$516)</f>
        <v>0</v>
      </c>
      <c r="K124" s="159" t="str">
        <f t="shared" si="2"/>
        <v/>
      </c>
      <c r="L124" s="146" t="str">
        <f>IF(PROVEEDORES!G125="","",PROVEEDORES!G125)</f>
        <v/>
      </c>
    </row>
    <row r="125" spans="3:12" ht="17.45" customHeight="1" x14ac:dyDescent="0.2">
      <c r="C125" s="158">
        <f t="shared" si="3"/>
        <v>119</v>
      </c>
      <c r="D125" s="146" t="str">
        <f>IF(PROVEEDORES!E126="","",PROVEEDORES!E126)</f>
        <v/>
      </c>
      <c r="E125" s="146" t="str">
        <f>IF(PROVEEDORES!F126="","",PROVEEDORES!F126)</f>
        <v/>
      </c>
      <c r="F125" s="146" t="str">
        <f>IF(PROVEEDORES!D126="","",PROVEEDORES!D126)</f>
        <v/>
      </c>
      <c r="G125" s="159">
        <f>SUMIF('EG-MAR'!$F$18:$F$516,PROVEEDORES!$D126,'EG-MAR'!P$18:P$516)</f>
        <v>0</v>
      </c>
      <c r="H125" s="159">
        <f>SUMIF('EG-MAR'!$F$18:$F$516,PROVEEDORES!$D126,'EG-MAR'!Q$18:Q$516)</f>
        <v>0</v>
      </c>
      <c r="I125" s="159">
        <f>SUMIF('EG-MAR'!$F$18:$F$516,PROVEEDORES!$D126,'EG-MAR'!R$18:R$516)</f>
        <v>0</v>
      </c>
      <c r="J125" s="159">
        <f>SUMIF('EG-MAR'!$F$18:$F$516,PROVEEDORES!$D126,'EG-MAR'!S$18:S$516)</f>
        <v>0</v>
      </c>
      <c r="K125" s="159" t="str">
        <f t="shared" si="2"/>
        <v/>
      </c>
      <c r="L125" s="146" t="str">
        <f>IF(PROVEEDORES!G126="","",PROVEEDORES!G126)</f>
        <v/>
      </c>
    </row>
    <row r="126" spans="3:12" ht="17.45" customHeight="1" x14ac:dyDescent="0.2">
      <c r="C126" s="158">
        <f t="shared" si="3"/>
        <v>120</v>
      </c>
      <c r="D126" s="146" t="str">
        <f>IF(PROVEEDORES!E127="","",PROVEEDORES!E127)</f>
        <v/>
      </c>
      <c r="E126" s="146" t="str">
        <f>IF(PROVEEDORES!F127="","",PROVEEDORES!F127)</f>
        <v/>
      </c>
      <c r="F126" s="146" t="str">
        <f>IF(PROVEEDORES!D127="","",PROVEEDORES!D127)</f>
        <v/>
      </c>
      <c r="G126" s="159">
        <f>SUMIF('EG-MAR'!$F$18:$F$516,PROVEEDORES!$D127,'EG-MAR'!P$18:P$516)</f>
        <v>0</v>
      </c>
      <c r="H126" s="159">
        <f>SUMIF('EG-MAR'!$F$18:$F$516,PROVEEDORES!$D127,'EG-MAR'!Q$18:Q$516)</f>
        <v>0</v>
      </c>
      <c r="I126" s="159">
        <f>SUMIF('EG-MAR'!$F$18:$F$516,PROVEEDORES!$D127,'EG-MAR'!R$18:R$516)</f>
        <v>0</v>
      </c>
      <c r="J126" s="159">
        <f>SUMIF('EG-MAR'!$F$18:$F$516,PROVEEDORES!$D127,'EG-MAR'!S$18:S$516)</f>
        <v>0</v>
      </c>
      <c r="K126" s="159" t="str">
        <f t="shared" si="2"/>
        <v/>
      </c>
      <c r="L126" s="146" t="str">
        <f>IF(PROVEEDORES!G127="","",PROVEEDORES!G127)</f>
        <v/>
      </c>
    </row>
    <row r="127" spans="3:12" ht="17.45" customHeight="1" x14ac:dyDescent="0.2">
      <c r="C127" s="158">
        <f t="shared" si="3"/>
        <v>121</v>
      </c>
      <c r="D127" s="146" t="str">
        <f>IF(PROVEEDORES!E128="","",PROVEEDORES!E128)</f>
        <v/>
      </c>
      <c r="E127" s="146" t="str">
        <f>IF(PROVEEDORES!F128="","",PROVEEDORES!F128)</f>
        <v/>
      </c>
      <c r="F127" s="146" t="str">
        <f>IF(PROVEEDORES!D128="","",PROVEEDORES!D128)</f>
        <v/>
      </c>
      <c r="G127" s="159">
        <f>SUMIF('EG-MAR'!$F$18:$F$516,PROVEEDORES!$D128,'EG-MAR'!P$18:P$516)</f>
        <v>0</v>
      </c>
      <c r="H127" s="159">
        <f>SUMIF('EG-MAR'!$F$18:$F$516,PROVEEDORES!$D128,'EG-MAR'!Q$18:Q$516)</f>
        <v>0</v>
      </c>
      <c r="I127" s="159">
        <f>SUMIF('EG-MAR'!$F$18:$F$516,PROVEEDORES!$D128,'EG-MAR'!R$18:R$516)</f>
        <v>0</v>
      </c>
      <c r="J127" s="159">
        <f>SUMIF('EG-MAR'!$F$18:$F$516,PROVEEDORES!$D128,'EG-MAR'!S$18:S$516)</f>
        <v>0</v>
      </c>
      <c r="K127" s="159" t="str">
        <f t="shared" si="2"/>
        <v/>
      </c>
      <c r="L127" s="146" t="str">
        <f>IF(PROVEEDORES!G128="","",PROVEEDORES!G128)</f>
        <v/>
      </c>
    </row>
    <row r="128" spans="3:12" ht="17.45" customHeight="1" x14ac:dyDescent="0.2">
      <c r="C128" s="158">
        <f t="shared" si="3"/>
        <v>122</v>
      </c>
      <c r="D128" s="146" t="str">
        <f>IF(PROVEEDORES!E129="","",PROVEEDORES!E129)</f>
        <v/>
      </c>
      <c r="E128" s="146" t="str">
        <f>IF(PROVEEDORES!F129="","",PROVEEDORES!F129)</f>
        <v/>
      </c>
      <c r="F128" s="146" t="str">
        <f>IF(PROVEEDORES!D129="","",PROVEEDORES!D129)</f>
        <v/>
      </c>
      <c r="G128" s="159">
        <f>SUMIF('EG-MAR'!$F$18:$F$516,PROVEEDORES!$D129,'EG-MAR'!P$18:P$516)</f>
        <v>0</v>
      </c>
      <c r="H128" s="159">
        <f>SUMIF('EG-MAR'!$F$18:$F$516,PROVEEDORES!$D129,'EG-MAR'!Q$18:Q$516)</f>
        <v>0</v>
      </c>
      <c r="I128" s="159">
        <f>SUMIF('EG-MAR'!$F$18:$F$516,PROVEEDORES!$D129,'EG-MAR'!R$18:R$516)</f>
        <v>0</v>
      </c>
      <c r="J128" s="159">
        <f>SUMIF('EG-MAR'!$F$18:$F$516,PROVEEDORES!$D129,'EG-MAR'!S$18:S$516)</f>
        <v>0</v>
      </c>
      <c r="K128" s="159" t="str">
        <f t="shared" si="2"/>
        <v/>
      </c>
      <c r="L128" s="146" t="str">
        <f>IF(PROVEEDORES!G129="","",PROVEEDORES!G129)</f>
        <v/>
      </c>
    </row>
    <row r="129" spans="3:12" ht="17.45" customHeight="1" x14ac:dyDescent="0.2">
      <c r="C129" s="158">
        <f t="shared" si="3"/>
        <v>123</v>
      </c>
      <c r="D129" s="146" t="str">
        <f>IF(PROVEEDORES!E130="","",PROVEEDORES!E130)</f>
        <v/>
      </c>
      <c r="E129" s="146" t="str">
        <f>IF(PROVEEDORES!F130="","",PROVEEDORES!F130)</f>
        <v/>
      </c>
      <c r="F129" s="146" t="str">
        <f>IF(PROVEEDORES!D130="","",PROVEEDORES!D130)</f>
        <v/>
      </c>
      <c r="G129" s="159">
        <f>SUMIF('EG-MAR'!$F$18:$F$516,PROVEEDORES!$D130,'EG-MAR'!P$18:P$516)</f>
        <v>0</v>
      </c>
      <c r="H129" s="159">
        <f>SUMIF('EG-MAR'!$F$18:$F$516,PROVEEDORES!$D130,'EG-MAR'!Q$18:Q$516)</f>
        <v>0</v>
      </c>
      <c r="I129" s="159">
        <f>SUMIF('EG-MAR'!$F$18:$F$516,PROVEEDORES!$D130,'EG-MAR'!R$18:R$516)</f>
        <v>0</v>
      </c>
      <c r="J129" s="159">
        <f>SUMIF('EG-MAR'!$F$18:$F$516,PROVEEDORES!$D130,'EG-MAR'!S$18:S$516)</f>
        <v>0</v>
      </c>
      <c r="K129" s="159" t="str">
        <f t="shared" si="2"/>
        <v/>
      </c>
      <c r="L129" s="146" t="str">
        <f>IF(PROVEEDORES!G130="","",PROVEEDORES!G130)</f>
        <v/>
      </c>
    </row>
    <row r="130" spans="3:12" ht="17.45" customHeight="1" x14ac:dyDescent="0.2">
      <c r="C130" s="158">
        <f t="shared" si="3"/>
        <v>124</v>
      </c>
      <c r="D130" s="146" t="str">
        <f>IF(PROVEEDORES!E131="","",PROVEEDORES!E131)</f>
        <v/>
      </c>
      <c r="E130" s="146" t="str">
        <f>IF(PROVEEDORES!F131="","",PROVEEDORES!F131)</f>
        <v/>
      </c>
      <c r="F130" s="146" t="str">
        <f>IF(PROVEEDORES!D131="","",PROVEEDORES!D131)</f>
        <v/>
      </c>
      <c r="G130" s="159">
        <f>SUMIF('EG-MAR'!$F$18:$F$516,PROVEEDORES!$D131,'EG-MAR'!P$18:P$516)</f>
        <v>0</v>
      </c>
      <c r="H130" s="159">
        <f>SUMIF('EG-MAR'!$F$18:$F$516,PROVEEDORES!$D131,'EG-MAR'!Q$18:Q$516)</f>
        <v>0</v>
      </c>
      <c r="I130" s="159">
        <f>SUMIF('EG-MAR'!$F$18:$F$516,PROVEEDORES!$D131,'EG-MAR'!R$18:R$516)</f>
        <v>0</v>
      </c>
      <c r="J130" s="159">
        <f>SUMIF('EG-MAR'!$F$18:$F$516,PROVEEDORES!$D131,'EG-MAR'!S$18:S$516)</f>
        <v>0</v>
      </c>
      <c r="K130" s="159" t="str">
        <f t="shared" si="2"/>
        <v/>
      </c>
      <c r="L130" s="146" t="str">
        <f>IF(PROVEEDORES!G131="","",PROVEEDORES!G131)</f>
        <v/>
      </c>
    </row>
    <row r="131" spans="3:12" ht="17.45" customHeight="1" x14ac:dyDescent="0.2">
      <c r="C131" s="158">
        <f t="shared" si="3"/>
        <v>125</v>
      </c>
      <c r="D131" s="146" t="str">
        <f>IF(PROVEEDORES!E132="","",PROVEEDORES!E132)</f>
        <v/>
      </c>
      <c r="E131" s="146" t="str">
        <f>IF(PROVEEDORES!F132="","",PROVEEDORES!F132)</f>
        <v/>
      </c>
      <c r="F131" s="146" t="str">
        <f>IF(PROVEEDORES!D132="","",PROVEEDORES!D132)</f>
        <v/>
      </c>
      <c r="G131" s="159">
        <f>SUMIF('EG-MAR'!$F$18:$F$516,PROVEEDORES!$D132,'EG-MAR'!P$18:P$516)</f>
        <v>0</v>
      </c>
      <c r="H131" s="159">
        <f>SUMIF('EG-MAR'!$F$18:$F$516,PROVEEDORES!$D132,'EG-MAR'!Q$18:Q$516)</f>
        <v>0</v>
      </c>
      <c r="I131" s="159">
        <f>SUMIF('EG-MAR'!$F$18:$F$516,PROVEEDORES!$D132,'EG-MAR'!R$18:R$516)</f>
        <v>0</v>
      </c>
      <c r="J131" s="159">
        <f>SUMIF('EG-MAR'!$F$18:$F$516,PROVEEDORES!$D132,'EG-MAR'!S$18:S$516)</f>
        <v>0</v>
      </c>
      <c r="K131" s="159" t="str">
        <f t="shared" si="2"/>
        <v/>
      </c>
      <c r="L131" s="146" t="str">
        <f>IF(PROVEEDORES!G132="","",PROVEEDORES!G132)</f>
        <v/>
      </c>
    </row>
    <row r="132" spans="3:12" ht="17.45" customHeight="1" x14ac:dyDescent="0.2">
      <c r="C132" s="158">
        <f t="shared" si="3"/>
        <v>126</v>
      </c>
      <c r="D132" s="146" t="str">
        <f>IF(PROVEEDORES!E133="","",PROVEEDORES!E133)</f>
        <v/>
      </c>
      <c r="E132" s="146" t="str">
        <f>IF(PROVEEDORES!F133="","",PROVEEDORES!F133)</f>
        <v/>
      </c>
      <c r="F132" s="146" t="str">
        <f>IF(PROVEEDORES!D133="","",PROVEEDORES!D133)</f>
        <v/>
      </c>
      <c r="G132" s="159">
        <f>SUMIF('EG-MAR'!$F$18:$F$516,PROVEEDORES!$D133,'EG-MAR'!P$18:P$516)</f>
        <v>0</v>
      </c>
      <c r="H132" s="159">
        <f>SUMIF('EG-MAR'!$F$18:$F$516,PROVEEDORES!$D133,'EG-MAR'!Q$18:Q$516)</f>
        <v>0</v>
      </c>
      <c r="I132" s="159">
        <f>SUMIF('EG-MAR'!$F$18:$F$516,PROVEEDORES!$D133,'EG-MAR'!R$18:R$516)</f>
        <v>0</v>
      </c>
      <c r="J132" s="159">
        <f>SUMIF('EG-MAR'!$F$18:$F$516,PROVEEDORES!$D133,'EG-MAR'!S$18:S$516)</f>
        <v>0</v>
      </c>
      <c r="K132" s="159" t="str">
        <f t="shared" si="2"/>
        <v/>
      </c>
      <c r="L132" s="146" t="str">
        <f>IF(PROVEEDORES!G133="","",PROVEEDORES!G133)</f>
        <v/>
      </c>
    </row>
    <row r="133" spans="3:12" ht="17.45" customHeight="1" x14ac:dyDescent="0.2">
      <c r="C133" s="158">
        <f t="shared" si="3"/>
        <v>127</v>
      </c>
      <c r="D133" s="146" t="str">
        <f>IF(PROVEEDORES!E134="","",PROVEEDORES!E134)</f>
        <v/>
      </c>
      <c r="E133" s="146" t="str">
        <f>IF(PROVEEDORES!F134="","",PROVEEDORES!F134)</f>
        <v/>
      </c>
      <c r="F133" s="146" t="str">
        <f>IF(PROVEEDORES!D134="","",PROVEEDORES!D134)</f>
        <v/>
      </c>
      <c r="G133" s="159">
        <f>SUMIF('EG-MAR'!$F$18:$F$516,PROVEEDORES!$D134,'EG-MAR'!P$18:P$516)</f>
        <v>0</v>
      </c>
      <c r="H133" s="159">
        <f>SUMIF('EG-MAR'!$F$18:$F$516,PROVEEDORES!$D134,'EG-MAR'!Q$18:Q$516)</f>
        <v>0</v>
      </c>
      <c r="I133" s="159">
        <f>SUMIF('EG-MAR'!$F$18:$F$516,PROVEEDORES!$D134,'EG-MAR'!R$18:R$516)</f>
        <v>0</v>
      </c>
      <c r="J133" s="159">
        <f>SUMIF('EG-MAR'!$F$18:$F$516,PROVEEDORES!$D134,'EG-MAR'!S$18:S$516)</f>
        <v>0</v>
      </c>
      <c r="K133" s="159" t="str">
        <f t="shared" si="2"/>
        <v/>
      </c>
      <c r="L133" s="146" t="str">
        <f>IF(PROVEEDORES!G134="","",PROVEEDORES!G134)</f>
        <v/>
      </c>
    </row>
    <row r="134" spans="3:12" ht="17.45" customHeight="1" x14ac:dyDescent="0.2">
      <c r="C134" s="158">
        <f t="shared" si="3"/>
        <v>128</v>
      </c>
      <c r="D134" s="146" t="str">
        <f>IF(PROVEEDORES!E135="","",PROVEEDORES!E135)</f>
        <v/>
      </c>
      <c r="E134" s="146" t="str">
        <f>IF(PROVEEDORES!F135="","",PROVEEDORES!F135)</f>
        <v/>
      </c>
      <c r="F134" s="146" t="str">
        <f>IF(PROVEEDORES!D135="","",PROVEEDORES!D135)</f>
        <v/>
      </c>
      <c r="G134" s="159">
        <f>SUMIF('EG-MAR'!$F$18:$F$516,PROVEEDORES!$D135,'EG-MAR'!P$18:P$516)</f>
        <v>0</v>
      </c>
      <c r="H134" s="159">
        <f>SUMIF('EG-MAR'!$F$18:$F$516,PROVEEDORES!$D135,'EG-MAR'!Q$18:Q$516)</f>
        <v>0</v>
      </c>
      <c r="I134" s="159">
        <f>SUMIF('EG-MAR'!$F$18:$F$516,PROVEEDORES!$D135,'EG-MAR'!R$18:R$516)</f>
        <v>0</v>
      </c>
      <c r="J134" s="159">
        <f>SUMIF('EG-MAR'!$F$18:$F$516,PROVEEDORES!$D135,'EG-MAR'!S$18:S$516)</f>
        <v>0</v>
      </c>
      <c r="K134" s="159" t="str">
        <f t="shared" si="2"/>
        <v/>
      </c>
      <c r="L134" s="146" t="str">
        <f>IF(PROVEEDORES!G135="","",PROVEEDORES!G135)</f>
        <v/>
      </c>
    </row>
    <row r="135" spans="3:12" ht="17.45" customHeight="1" x14ac:dyDescent="0.2">
      <c r="C135" s="158">
        <f t="shared" si="3"/>
        <v>129</v>
      </c>
      <c r="D135" s="146" t="str">
        <f>IF(PROVEEDORES!E136="","",PROVEEDORES!E136)</f>
        <v/>
      </c>
      <c r="E135" s="146" t="str">
        <f>IF(PROVEEDORES!F136="","",PROVEEDORES!F136)</f>
        <v/>
      </c>
      <c r="F135" s="146" t="str">
        <f>IF(PROVEEDORES!D136="","",PROVEEDORES!D136)</f>
        <v/>
      </c>
      <c r="G135" s="159">
        <f>SUMIF('EG-MAR'!$F$18:$F$516,PROVEEDORES!$D136,'EG-MAR'!P$18:P$516)</f>
        <v>0</v>
      </c>
      <c r="H135" s="159">
        <f>SUMIF('EG-MAR'!$F$18:$F$516,PROVEEDORES!$D136,'EG-MAR'!Q$18:Q$516)</f>
        <v>0</v>
      </c>
      <c r="I135" s="159">
        <f>SUMIF('EG-MAR'!$F$18:$F$516,PROVEEDORES!$D136,'EG-MAR'!R$18:R$516)</f>
        <v>0</v>
      </c>
      <c r="J135" s="159">
        <f>SUMIF('EG-MAR'!$F$18:$F$516,PROVEEDORES!$D136,'EG-MAR'!S$18:S$516)</f>
        <v>0</v>
      </c>
      <c r="K135" s="159" t="str">
        <f t="shared" si="2"/>
        <v/>
      </c>
      <c r="L135" s="146" t="str">
        <f>IF(PROVEEDORES!G136="","",PROVEEDORES!G136)</f>
        <v/>
      </c>
    </row>
    <row r="136" spans="3:12" ht="17.45" customHeight="1" x14ac:dyDescent="0.2">
      <c r="C136" s="158">
        <f t="shared" si="3"/>
        <v>130</v>
      </c>
      <c r="D136" s="146" t="str">
        <f>IF(PROVEEDORES!E137="","",PROVEEDORES!E137)</f>
        <v/>
      </c>
      <c r="E136" s="146" t="str">
        <f>IF(PROVEEDORES!F137="","",PROVEEDORES!F137)</f>
        <v/>
      </c>
      <c r="F136" s="146" t="str">
        <f>IF(PROVEEDORES!D137="","",PROVEEDORES!D137)</f>
        <v/>
      </c>
      <c r="G136" s="159">
        <f>SUMIF('EG-MAR'!$F$18:$F$516,PROVEEDORES!$D137,'EG-MAR'!P$18:P$516)</f>
        <v>0</v>
      </c>
      <c r="H136" s="159">
        <f>SUMIF('EG-MAR'!$F$18:$F$516,PROVEEDORES!$D137,'EG-MAR'!Q$18:Q$516)</f>
        <v>0</v>
      </c>
      <c r="I136" s="159">
        <f>SUMIF('EG-MAR'!$F$18:$F$516,PROVEEDORES!$D137,'EG-MAR'!R$18:R$516)</f>
        <v>0</v>
      </c>
      <c r="J136" s="159">
        <f>SUMIF('EG-MAR'!$F$18:$F$516,PROVEEDORES!$D137,'EG-MAR'!S$18:S$516)</f>
        <v>0</v>
      </c>
      <c r="K136" s="159" t="str">
        <f t="shared" ref="K136:K199" si="4">IF(G136+H136+I136+J136&gt;0,"C/Información","")</f>
        <v/>
      </c>
      <c r="L136" s="146" t="str">
        <f>IF(PROVEEDORES!G137="","",PROVEEDORES!G137)</f>
        <v/>
      </c>
    </row>
    <row r="137" spans="3:12" ht="17.45" customHeight="1" x14ac:dyDescent="0.2">
      <c r="C137" s="158">
        <f t="shared" ref="C137:C200" si="5">C136+1</f>
        <v>131</v>
      </c>
      <c r="D137" s="146" t="str">
        <f>IF(PROVEEDORES!E138="","",PROVEEDORES!E138)</f>
        <v/>
      </c>
      <c r="E137" s="146" t="str">
        <f>IF(PROVEEDORES!F138="","",PROVEEDORES!F138)</f>
        <v/>
      </c>
      <c r="F137" s="146" t="str">
        <f>IF(PROVEEDORES!D138="","",PROVEEDORES!D138)</f>
        <v/>
      </c>
      <c r="G137" s="159">
        <f>SUMIF('EG-MAR'!$F$18:$F$516,PROVEEDORES!$D138,'EG-MAR'!P$18:P$516)</f>
        <v>0</v>
      </c>
      <c r="H137" s="159">
        <f>SUMIF('EG-MAR'!$F$18:$F$516,PROVEEDORES!$D138,'EG-MAR'!Q$18:Q$516)</f>
        <v>0</v>
      </c>
      <c r="I137" s="159">
        <f>SUMIF('EG-MAR'!$F$18:$F$516,PROVEEDORES!$D138,'EG-MAR'!R$18:R$516)</f>
        <v>0</v>
      </c>
      <c r="J137" s="159">
        <f>SUMIF('EG-MAR'!$F$18:$F$516,PROVEEDORES!$D138,'EG-MAR'!S$18:S$516)</f>
        <v>0</v>
      </c>
      <c r="K137" s="159" t="str">
        <f t="shared" si="4"/>
        <v/>
      </c>
      <c r="L137" s="146" t="str">
        <f>IF(PROVEEDORES!G138="","",PROVEEDORES!G138)</f>
        <v/>
      </c>
    </row>
    <row r="138" spans="3:12" ht="17.45" customHeight="1" x14ac:dyDescent="0.2">
      <c r="C138" s="158">
        <f t="shared" si="5"/>
        <v>132</v>
      </c>
      <c r="D138" s="146" t="str">
        <f>IF(PROVEEDORES!E139="","",PROVEEDORES!E139)</f>
        <v/>
      </c>
      <c r="E138" s="146" t="str">
        <f>IF(PROVEEDORES!F139="","",PROVEEDORES!F139)</f>
        <v/>
      </c>
      <c r="F138" s="146" t="str">
        <f>IF(PROVEEDORES!D139="","",PROVEEDORES!D139)</f>
        <v/>
      </c>
      <c r="G138" s="159">
        <f>SUMIF('EG-MAR'!$F$18:$F$516,PROVEEDORES!$D139,'EG-MAR'!P$18:P$516)</f>
        <v>0</v>
      </c>
      <c r="H138" s="159">
        <f>SUMIF('EG-MAR'!$F$18:$F$516,PROVEEDORES!$D139,'EG-MAR'!Q$18:Q$516)</f>
        <v>0</v>
      </c>
      <c r="I138" s="159">
        <f>SUMIF('EG-MAR'!$F$18:$F$516,PROVEEDORES!$D139,'EG-MAR'!R$18:R$516)</f>
        <v>0</v>
      </c>
      <c r="J138" s="159">
        <f>SUMIF('EG-MAR'!$F$18:$F$516,PROVEEDORES!$D139,'EG-MAR'!S$18:S$516)</f>
        <v>0</v>
      </c>
      <c r="K138" s="159" t="str">
        <f t="shared" si="4"/>
        <v/>
      </c>
      <c r="L138" s="146" t="str">
        <f>IF(PROVEEDORES!G139="","",PROVEEDORES!G139)</f>
        <v/>
      </c>
    </row>
    <row r="139" spans="3:12" ht="17.45" customHeight="1" x14ac:dyDescent="0.2">
      <c r="C139" s="158">
        <f t="shared" si="5"/>
        <v>133</v>
      </c>
      <c r="D139" s="146" t="str">
        <f>IF(PROVEEDORES!E140="","",PROVEEDORES!E140)</f>
        <v/>
      </c>
      <c r="E139" s="146" t="str">
        <f>IF(PROVEEDORES!F140="","",PROVEEDORES!F140)</f>
        <v/>
      </c>
      <c r="F139" s="146" t="str">
        <f>IF(PROVEEDORES!D140="","",PROVEEDORES!D140)</f>
        <v/>
      </c>
      <c r="G139" s="159">
        <f>SUMIF('EG-MAR'!$F$18:$F$516,PROVEEDORES!$D140,'EG-MAR'!P$18:P$516)</f>
        <v>0</v>
      </c>
      <c r="H139" s="159">
        <f>SUMIF('EG-MAR'!$F$18:$F$516,PROVEEDORES!$D140,'EG-MAR'!Q$18:Q$516)</f>
        <v>0</v>
      </c>
      <c r="I139" s="159">
        <f>SUMIF('EG-MAR'!$F$18:$F$516,PROVEEDORES!$D140,'EG-MAR'!R$18:R$516)</f>
        <v>0</v>
      </c>
      <c r="J139" s="159">
        <f>SUMIF('EG-MAR'!$F$18:$F$516,PROVEEDORES!$D140,'EG-MAR'!S$18:S$516)</f>
        <v>0</v>
      </c>
      <c r="K139" s="159" t="str">
        <f t="shared" si="4"/>
        <v/>
      </c>
      <c r="L139" s="146" t="str">
        <f>IF(PROVEEDORES!G140="","",PROVEEDORES!G140)</f>
        <v/>
      </c>
    </row>
    <row r="140" spans="3:12" ht="17.45" customHeight="1" x14ac:dyDescent="0.2">
      <c r="C140" s="158">
        <f t="shared" si="5"/>
        <v>134</v>
      </c>
      <c r="D140" s="146" t="str">
        <f>IF(PROVEEDORES!E141="","",PROVEEDORES!E141)</f>
        <v/>
      </c>
      <c r="E140" s="146" t="str">
        <f>IF(PROVEEDORES!F141="","",PROVEEDORES!F141)</f>
        <v/>
      </c>
      <c r="F140" s="146" t="str">
        <f>IF(PROVEEDORES!D141="","",PROVEEDORES!D141)</f>
        <v/>
      </c>
      <c r="G140" s="159">
        <f>SUMIF('EG-MAR'!$F$18:$F$516,PROVEEDORES!$D141,'EG-MAR'!P$18:P$516)</f>
        <v>0</v>
      </c>
      <c r="H140" s="159">
        <f>SUMIF('EG-MAR'!$F$18:$F$516,PROVEEDORES!$D141,'EG-MAR'!Q$18:Q$516)</f>
        <v>0</v>
      </c>
      <c r="I140" s="159">
        <f>SUMIF('EG-MAR'!$F$18:$F$516,PROVEEDORES!$D141,'EG-MAR'!R$18:R$516)</f>
        <v>0</v>
      </c>
      <c r="J140" s="159">
        <f>SUMIF('EG-MAR'!$F$18:$F$516,PROVEEDORES!$D141,'EG-MAR'!S$18:S$516)</f>
        <v>0</v>
      </c>
      <c r="K140" s="159" t="str">
        <f t="shared" si="4"/>
        <v/>
      </c>
      <c r="L140" s="146" t="str">
        <f>IF(PROVEEDORES!G141="","",PROVEEDORES!G141)</f>
        <v/>
      </c>
    </row>
    <row r="141" spans="3:12" ht="17.45" customHeight="1" x14ac:dyDescent="0.2">
      <c r="C141" s="158">
        <f t="shared" si="5"/>
        <v>135</v>
      </c>
      <c r="D141" s="146" t="str">
        <f>IF(PROVEEDORES!E142="","",PROVEEDORES!E142)</f>
        <v/>
      </c>
      <c r="E141" s="146" t="str">
        <f>IF(PROVEEDORES!F142="","",PROVEEDORES!F142)</f>
        <v/>
      </c>
      <c r="F141" s="146" t="str">
        <f>IF(PROVEEDORES!D142="","",PROVEEDORES!D142)</f>
        <v/>
      </c>
      <c r="G141" s="159">
        <f>SUMIF('EG-MAR'!$F$18:$F$516,PROVEEDORES!$D142,'EG-MAR'!P$18:P$516)</f>
        <v>0</v>
      </c>
      <c r="H141" s="159">
        <f>SUMIF('EG-MAR'!$F$18:$F$516,PROVEEDORES!$D142,'EG-MAR'!Q$18:Q$516)</f>
        <v>0</v>
      </c>
      <c r="I141" s="159">
        <f>SUMIF('EG-MAR'!$F$18:$F$516,PROVEEDORES!$D142,'EG-MAR'!R$18:R$516)</f>
        <v>0</v>
      </c>
      <c r="J141" s="159">
        <f>SUMIF('EG-MAR'!$F$18:$F$516,PROVEEDORES!$D142,'EG-MAR'!S$18:S$516)</f>
        <v>0</v>
      </c>
      <c r="K141" s="159" t="str">
        <f t="shared" si="4"/>
        <v/>
      </c>
      <c r="L141" s="146" t="str">
        <f>IF(PROVEEDORES!G142="","",PROVEEDORES!G142)</f>
        <v/>
      </c>
    </row>
    <row r="142" spans="3:12" ht="17.45" customHeight="1" x14ac:dyDescent="0.2">
      <c r="C142" s="158">
        <f t="shared" si="5"/>
        <v>136</v>
      </c>
      <c r="D142" s="146" t="str">
        <f>IF(PROVEEDORES!E143="","",PROVEEDORES!E143)</f>
        <v/>
      </c>
      <c r="E142" s="146" t="str">
        <f>IF(PROVEEDORES!F143="","",PROVEEDORES!F143)</f>
        <v/>
      </c>
      <c r="F142" s="146" t="str">
        <f>IF(PROVEEDORES!D143="","",PROVEEDORES!D143)</f>
        <v/>
      </c>
      <c r="G142" s="159">
        <f>SUMIF('EG-MAR'!$F$18:$F$516,PROVEEDORES!$D143,'EG-MAR'!P$18:P$516)</f>
        <v>0</v>
      </c>
      <c r="H142" s="159">
        <f>SUMIF('EG-MAR'!$F$18:$F$516,PROVEEDORES!$D143,'EG-MAR'!Q$18:Q$516)</f>
        <v>0</v>
      </c>
      <c r="I142" s="159">
        <f>SUMIF('EG-MAR'!$F$18:$F$516,PROVEEDORES!$D143,'EG-MAR'!R$18:R$516)</f>
        <v>0</v>
      </c>
      <c r="J142" s="159">
        <f>SUMIF('EG-MAR'!$F$18:$F$516,PROVEEDORES!$D143,'EG-MAR'!S$18:S$516)</f>
        <v>0</v>
      </c>
      <c r="K142" s="159" t="str">
        <f t="shared" si="4"/>
        <v/>
      </c>
      <c r="L142" s="146" t="str">
        <f>IF(PROVEEDORES!G143="","",PROVEEDORES!G143)</f>
        <v/>
      </c>
    </row>
    <row r="143" spans="3:12" ht="17.45" customHeight="1" x14ac:dyDescent="0.2">
      <c r="C143" s="158">
        <f t="shared" si="5"/>
        <v>137</v>
      </c>
      <c r="D143" s="146" t="str">
        <f>IF(PROVEEDORES!E144="","",PROVEEDORES!E144)</f>
        <v/>
      </c>
      <c r="E143" s="146" t="str">
        <f>IF(PROVEEDORES!F144="","",PROVEEDORES!F144)</f>
        <v/>
      </c>
      <c r="F143" s="146" t="str">
        <f>IF(PROVEEDORES!D144="","",PROVEEDORES!D144)</f>
        <v/>
      </c>
      <c r="G143" s="159">
        <f>SUMIF('EG-MAR'!$F$18:$F$516,PROVEEDORES!$D144,'EG-MAR'!P$18:P$516)</f>
        <v>0</v>
      </c>
      <c r="H143" s="159">
        <f>SUMIF('EG-MAR'!$F$18:$F$516,PROVEEDORES!$D144,'EG-MAR'!Q$18:Q$516)</f>
        <v>0</v>
      </c>
      <c r="I143" s="159">
        <f>SUMIF('EG-MAR'!$F$18:$F$516,PROVEEDORES!$D144,'EG-MAR'!R$18:R$516)</f>
        <v>0</v>
      </c>
      <c r="J143" s="159">
        <f>SUMIF('EG-MAR'!$F$18:$F$516,PROVEEDORES!$D144,'EG-MAR'!S$18:S$516)</f>
        <v>0</v>
      </c>
      <c r="K143" s="159" t="str">
        <f t="shared" si="4"/>
        <v/>
      </c>
      <c r="L143" s="146" t="str">
        <f>IF(PROVEEDORES!G144="","",PROVEEDORES!G144)</f>
        <v/>
      </c>
    </row>
    <row r="144" spans="3:12" ht="17.45" customHeight="1" x14ac:dyDescent="0.2">
      <c r="C144" s="158">
        <f t="shared" si="5"/>
        <v>138</v>
      </c>
      <c r="D144" s="146" t="str">
        <f>IF(PROVEEDORES!E145="","",PROVEEDORES!E145)</f>
        <v/>
      </c>
      <c r="E144" s="146" t="str">
        <f>IF(PROVEEDORES!F145="","",PROVEEDORES!F145)</f>
        <v/>
      </c>
      <c r="F144" s="146" t="str">
        <f>IF(PROVEEDORES!D145="","",PROVEEDORES!D145)</f>
        <v/>
      </c>
      <c r="G144" s="159">
        <f>SUMIF('EG-MAR'!$F$18:$F$516,PROVEEDORES!$D145,'EG-MAR'!P$18:P$516)</f>
        <v>0</v>
      </c>
      <c r="H144" s="159">
        <f>SUMIF('EG-MAR'!$F$18:$F$516,PROVEEDORES!$D145,'EG-MAR'!Q$18:Q$516)</f>
        <v>0</v>
      </c>
      <c r="I144" s="159">
        <f>SUMIF('EG-MAR'!$F$18:$F$516,PROVEEDORES!$D145,'EG-MAR'!R$18:R$516)</f>
        <v>0</v>
      </c>
      <c r="J144" s="159">
        <f>SUMIF('EG-MAR'!$F$18:$F$516,PROVEEDORES!$D145,'EG-MAR'!S$18:S$516)</f>
        <v>0</v>
      </c>
      <c r="K144" s="159" t="str">
        <f t="shared" si="4"/>
        <v/>
      </c>
      <c r="L144" s="146" t="str">
        <f>IF(PROVEEDORES!G145="","",PROVEEDORES!G145)</f>
        <v/>
      </c>
    </row>
    <row r="145" spans="3:12" ht="17.45" customHeight="1" x14ac:dyDescent="0.2">
      <c r="C145" s="158">
        <f t="shared" si="5"/>
        <v>139</v>
      </c>
      <c r="D145" s="146" t="str">
        <f>IF(PROVEEDORES!E146="","",PROVEEDORES!E146)</f>
        <v/>
      </c>
      <c r="E145" s="146" t="str">
        <f>IF(PROVEEDORES!F146="","",PROVEEDORES!F146)</f>
        <v/>
      </c>
      <c r="F145" s="146" t="str">
        <f>IF(PROVEEDORES!D146="","",PROVEEDORES!D146)</f>
        <v/>
      </c>
      <c r="G145" s="159">
        <f>SUMIF('EG-MAR'!$F$18:$F$516,PROVEEDORES!$D146,'EG-MAR'!P$18:P$516)</f>
        <v>0</v>
      </c>
      <c r="H145" s="159">
        <f>SUMIF('EG-MAR'!$F$18:$F$516,PROVEEDORES!$D146,'EG-MAR'!Q$18:Q$516)</f>
        <v>0</v>
      </c>
      <c r="I145" s="159">
        <f>SUMIF('EG-MAR'!$F$18:$F$516,PROVEEDORES!$D146,'EG-MAR'!R$18:R$516)</f>
        <v>0</v>
      </c>
      <c r="J145" s="159">
        <f>SUMIF('EG-MAR'!$F$18:$F$516,PROVEEDORES!$D146,'EG-MAR'!S$18:S$516)</f>
        <v>0</v>
      </c>
      <c r="K145" s="159" t="str">
        <f t="shared" si="4"/>
        <v/>
      </c>
      <c r="L145" s="146" t="str">
        <f>IF(PROVEEDORES!G146="","",PROVEEDORES!G146)</f>
        <v/>
      </c>
    </row>
    <row r="146" spans="3:12" ht="17.45" customHeight="1" x14ac:dyDescent="0.2">
      <c r="C146" s="158">
        <f t="shared" si="5"/>
        <v>140</v>
      </c>
      <c r="D146" s="146" t="str">
        <f>IF(PROVEEDORES!E147="","",PROVEEDORES!E147)</f>
        <v/>
      </c>
      <c r="E146" s="146" t="str">
        <f>IF(PROVEEDORES!F147="","",PROVEEDORES!F147)</f>
        <v/>
      </c>
      <c r="F146" s="146" t="str">
        <f>IF(PROVEEDORES!D147="","",PROVEEDORES!D147)</f>
        <v/>
      </c>
      <c r="G146" s="159">
        <f>SUMIF('EG-MAR'!$F$18:$F$516,PROVEEDORES!$D147,'EG-MAR'!P$18:P$516)</f>
        <v>0</v>
      </c>
      <c r="H146" s="159">
        <f>SUMIF('EG-MAR'!$F$18:$F$516,PROVEEDORES!$D147,'EG-MAR'!Q$18:Q$516)</f>
        <v>0</v>
      </c>
      <c r="I146" s="159">
        <f>SUMIF('EG-MAR'!$F$18:$F$516,PROVEEDORES!$D147,'EG-MAR'!R$18:R$516)</f>
        <v>0</v>
      </c>
      <c r="J146" s="159">
        <f>SUMIF('EG-MAR'!$F$18:$F$516,PROVEEDORES!$D147,'EG-MAR'!S$18:S$516)</f>
        <v>0</v>
      </c>
      <c r="K146" s="159" t="str">
        <f t="shared" si="4"/>
        <v/>
      </c>
      <c r="L146" s="146" t="str">
        <f>IF(PROVEEDORES!G147="","",PROVEEDORES!G147)</f>
        <v/>
      </c>
    </row>
    <row r="147" spans="3:12" ht="17.45" customHeight="1" x14ac:dyDescent="0.2">
      <c r="C147" s="158">
        <f t="shared" si="5"/>
        <v>141</v>
      </c>
      <c r="D147" s="146" t="str">
        <f>IF(PROVEEDORES!E148="","",PROVEEDORES!E148)</f>
        <v/>
      </c>
      <c r="E147" s="146" t="str">
        <f>IF(PROVEEDORES!F148="","",PROVEEDORES!F148)</f>
        <v/>
      </c>
      <c r="F147" s="146" t="str">
        <f>IF(PROVEEDORES!D148="","",PROVEEDORES!D148)</f>
        <v/>
      </c>
      <c r="G147" s="159">
        <f>SUMIF('EG-MAR'!$F$18:$F$516,PROVEEDORES!$D148,'EG-MAR'!P$18:P$516)</f>
        <v>0</v>
      </c>
      <c r="H147" s="159">
        <f>SUMIF('EG-MAR'!$F$18:$F$516,PROVEEDORES!$D148,'EG-MAR'!Q$18:Q$516)</f>
        <v>0</v>
      </c>
      <c r="I147" s="159">
        <f>SUMIF('EG-MAR'!$F$18:$F$516,PROVEEDORES!$D148,'EG-MAR'!R$18:R$516)</f>
        <v>0</v>
      </c>
      <c r="J147" s="159">
        <f>SUMIF('EG-MAR'!$F$18:$F$516,PROVEEDORES!$D148,'EG-MAR'!S$18:S$516)</f>
        <v>0</v>
      </c>
      <c r="K147" s="159" t="str">
        <f t="shared" si="4"/>
        <v/>
      </c>
      <c r="L147" s="146" t="str">
        <f>IF(PROVEEDORES!G148="","",PROVEEDORES!G148)</f>
        <v/>
      </c>
    </row>
    <row r="148" spans="3:12" ht="17.45" customHeight="1" x14ac:dyDescent="0.2">
      <c r="C148" s="158">
        <f t="shared" si="5"/>
        <v>142</v>
      </c>
      <c r="D148" s="146" t="str">
        <f>IF(PROVEEDORES!E149="","",PROVEEDORES!E149)</f>
        <v/>
      </c>
      <c r="E148" s="146" t="str">
        <f>IF(PROVEEDORES!F149="","",PROVEEDORES!F149)</f>
        <v/>
      </c>
      <c r="F148" s="146" t="str">
        <f>IF(PROVEEDORES!D149="","",PROVEEDORES!D149)</f>
        <v/>
      </c>
      <c r="G148" s="159">
        <f>SUMIF('EG-MAR'!$F$18:$F$516,PROVEEDORES!$D149,'EG-MAR'!P$18:P$516)</f>
        <v>0</v>
      </c>
      <c r="H148" s="159">
        <f>SUMIF('EG-MAR'!$F$18:$F$516,PROVEEDORES!$D149,'EG-MAR'!Q$18:Q$516)</f>
        <v>0</v>
      </c>
      <c r="I148" s="159">
        <f>SUMIF('EG-MAR'!$F$18:$F$516,PROVEEDORES!$D149,'EG-MAR'!R$18:R$516)</f>
        <v>0</v>
      </c>
      <c r="J148" s="159">
        <f>SUMIF('EG-MAR'!$F$18:$F$516,PROVEEDORES!$D149,'EG-MAR'!S$18:S$516)</f>
        <v>0</v>
      </c>
      <c r="K148" s="159" t="str">
        <f t="shared" si="4"/>
        <v/>
      </c>
      <c r="L148" s="146" t="str">
        <f>IF(PROVEEDORES!G149="","",PROVEEDORES!G149)</f>
        <v/>
      </c>
    </row>
    <row r="149" spans="3:12" ht="17.45" customHeight="1" x14ac:dyDescent="0.2">
      <c r="C149" s="158">
        <f t="shared" si="5"/>
        <v>143</v>
      </c>
      <c r="D149" s="146" t="str">
        <f>IF(PROVEEDORES!E150="","",PROVEEDORES!E150)</f>
        <v/>
      </c>
      <c r="E149" s="146" t="str">
        <f>IF(PROVEEDORES!F150="","",PROVEEDORES!F150)</f>
        <v/>
      </c>
      <c r="F149" s="146" t="str">
        <f>IF(PROVEEDORES!D150="","",PROVEEDORES!D150)</f>
        <v/>
      </c>
      <c r="G149" s="159">
        <f>SUMIF('EG-MAR'!$F$18:$F$516,PROVEEDORES!$D150,'EG-MAR'!P$18:P$516)</f>
        <v>0</v>
      </c>
      <c r="H149" s="159">
        <f>SUMIF('EG-MAR'!$F$18:$F$516,PROVEEDORES!$D150,'EG-MAR'!Q$18:Q$516)</f>
        <v>0</v>
      </c>
      <c r="I149" s="159">
        <f>SUMIF('EG-MAR'!$F$18:$F$516,PROVEEDORES!$D150,'EG-MAR'!R$18:R$516)</f>
        <v>0</v>
      </c>
      <c r="J149" s="159">
        <f>SUMIF('EG-MAR'!$F$18:$F$516,PROVEEDORES!$D150,'EG-MAR'!S$18:S$516)</f>
        <v>0</v>
      </c>
      <c r="K149" s="159" t="str">
        <f t="shared" si="4"/>
        <v/>
      </c>
      <c r="L149" s="146" t="str">
        <f>IF(PROVEEDORES!G150="","",PROVEEDORES!G150)</f>
        <v/>
      </c>
    </row>
    <row r="150" spans="3:12" ht="17.45" customHeight="1" x14ac:dyDescent="0.2">
      <c r="C150" s="158">
        <f t="shared" si="5"/>
        <v>144</v>
      </c>
      <c r="D150" s="146" t="str">
        <f>IF(PROVEEDORES!E151="","",PROVEEDORES!E151)</f>
        <v/>
      </c>
      <c r="E150" s="146" t="str">
        <f>IF(PROVEEDORES!F151="","",PROVEEDORES!F151)</f>
        <v/>
      </c>
      <c r="F150" s="146" t="str">
        <f>IF(PROVEEDORES!D151="","",PROVEEDORES!D151)</f>
        <v/>
      </c>
      <c r="G150" s="159">
        <f>SUMIF('EG-MAR'!$F$18:$F$516,PROVEEDORES!$D151,'EG-MAR'!P$18:P$516)</f>
        <v>0</v>
      </c>
      <c r="H150" s="159">
        <f>SUMIF('EG-MAR'!$F$18:$F$516,PROVEEDORES!$D151,'EG-MAR'!Q$18:Q$516)</f>
        <v>0</v>
      </c>
      <c r="I150" s="159">
        <f>SUMIF('EG-MAR'!$F$18:$F$516,PROVEEDORES!$D151,'EG-MAR'!R$18:R$516)</f>
        <v>0</v>
      </c>
      <c r="J150" s="159">
        <f>SUMIF('EG-MAR'!$F$18:$F$516,PROVEEDORES!$D151,'EG-MAR'!S$18:S$516)</f>
        <v>0</v>
      </c>
      <c r="K150" s="159" t="str">
        <f t="shared" si="4"/>
        <v/>
      </c>
      <c r="L150" s="146" t="str">
        <f>IF(PROVEEDORES!G151="","",PROVEEDORES!G151)</f>
        <v/>
      </c>
    </row>
    <row r="151" spans="3:12" ht="17.45" customHeight="1" x14ac:dyDescent="0.2">
      <c r="C151" s="158">
        <f t="shared" si="5"/>
        <v>145</v>
      </c>
      <c r="D151" s="146" t="str">
        <f>IF(PROVEEDORES!E152="","",PROVEEDORES!E152)</f>
        <v/>
      </c>
      <c r="E151" s="146" t="str">
        <f>IF(PROVEEDORES!F152="","",PROVEEDORES!F152)</f>
        <v/>
      </c>
      <c r="F151" s="146" t="str">
        <f>IF(PROVEEDORES!D152="","",PROVEEDORES!D152)</f>
        <v/>
      </c>
      <c r="G151" s="159">
        <f>SUMIF('EG-MAR'!$F$18:$F$516,PROVEEDORES!$D152,'EG-MAR'!P$18:P$516)</f>
        <v>0</v>
      </c>
      <c r="H151" s="159">
        <f>SUMIF('EG-MAR'!$F$18:$F$516,PROVEEDORES!$D152,'EG-MAR'!Q$18:Q$516)</f>
        <v>0</v>
      </c>
      <c r="I151" s="159">
        <f>SUMIF('EG-MAR'!$F$18:$F$516,PROVEEDORES!$D152,'EG-MAR'!R$18:R$516)</f>
        <v>0</v>
      </c>
      <c r="J151" s="159">
        <f>SUMIF('EG-MAR'!$F$18:$F$516,PROVEEDORES!$D152,'EG-MAR'!S$18:S$516)</f>
        <v>0</v>
      </c>
      <c r="K151" s="159" t="str">
        <f t="shared" si="4"/>
        <v/>
      </c>
      <c r="L151" s="146" t="str">
        <f>IF(PROVEEDORES!G152="","",PROVEEDORES!G152)</f>
        <v/>
      </c>
    </row>
    <row r="152" spans="3:12" ht="17.45" customHeight="1" x14ac:dyDescent="0.2">
      <c r="C152" s="158">
        <f t="shared" si="5"/>
        <v>146</v>
      </c>
      <c r="D152" s="146" t="str">
        <f>IF(PROVEEDORES!E153="","",PROVEEDORES!E153)</f>
        <v/>
      </c>
      <c r="E152" s="146" t="str">
        <f>IF(PROVEEDORES!F153="","",PROVEEDORES!F153)</f>
        <v/>
      </c>
      <c r="F152" s="146" t="str">
        <f>IF(PROVEEDORES!D153="","",PROVEEDORES!D153)</f>
        <v/>
      </c>
      <c r="G152" s="159">
        <f>SUMIF('EG-MAR'!$F$18:$F$516,PROVEEDORES!$D153,'EG-MAR'!P$18:P$516)</f>
        <v>0</v>
      </c>
      <c r="H152" s="159">
        <f>SUMIF('EG-MAR'!$F$18:$F$516,PROVEEDORES!$D153,'EG-MAR'!Q$18:Q$516)</f>
        <v>0</v>
      </c>
      <c r="I152" s="159">
        <f>SUMIF('EG-MAR'!$F$18:$F$516,PROVEEDORES!$D153,'EG-MAR'!R$18:R$516)</f>
        <v>0</v>
      </c>
      <c r="J152" s="159">
        <f>SUMIF('EG-MAR'!$F$18:$F$516,PROVEEDORES!$D153,'EG-MAR'!S$18:S$516)</f>
        <v>0</v>
      </c>
      <c r="K152" s="159" t="str">
        <f t="shared" si="4"/>
        <v/>
      </c>
      <c r="L152" s="146" t="str">
        <f>IF(PROVEEDORES!G153="","",PROVEEDORES!G153)</f>
        <v/>
      </c>
    </row>
    <row r="153" spans="3:12" ht="17.45" customHeight="1" x14ac:dyDescent="0.2">
      <c r="C153" s="158">
        <f t="shared" si="5"/>
        <v>147</v>
      </c>
      <c r="D153" s="146" t="str">
        <f>IF(PROVEEDORES!E154="","",PROVEEDORES!E154)</f>
        <v/>
      </c>
      <c r="E153" s="146" t="str">
        <f>IF(PROVEEDORES!F154="","",PROVEEDORES!F154)</f>
        <v/>
      </c>
      <c r="F153" s="146" t="str">
        <f>IF(PROVEEDORES!D154="","",PROVEEDORES!D154)</f>
        <v/>
      </c>
      <c r="G153" s="159">
        <f>SUMIF('EG-MAR'!$F$18:$F$516,PROVEEDORES!$D154,'EG-MAR'!P$18:P$516)</f>
        <v>0</v>
      </c>
      <c r="H153" s="159">
        <f>SUMIF('EG-MAR'!$F$18:$F$516,PROVEEDORES!$D154,'EG-MAR'!Q$18:Q$516)</f>
        <v>0</v>
      </c>
      <c r="I153" s="159">
        <f>SUMIF('EG-MAR'!$F$18:$F$516,PROVEEDORES!$D154,'EG-MAR'!R$18:R$516)</f>
        <v>0</v>
      </c>
      <c r="J153" s="159">
        <f>SUMIF('EG-MAR'!$F$18:$F$516,PROVEEDORES!$D154,'EG-MAR'!S$18:S$516)</f>
        <v>0</v>
      </c>
      <c r="K153" s="159" t="str">
        <f t="shared" si="4"/>
        <v/>
      </c>
      <c r="L153" s="146" t="str">
        <f>IF(PROVEEDORES!G154="","",PROVEEDORES!G154)</f>
        <v/>
      </c>
    </row>
    <row r="154" spans="3:12" ht="17.45" customHeight="1" x14ac:dyDescent="0.2">
      <c r="C154" s="158">
        <f t="shared" si="5"/>
        <v>148</v>
      </c>
      <c r="D154" s="146" t="str">
        <f>IF(PROVEEDORES!E155="","",PROVEEDORES!E155)</f>
        <v/>
      </c>
      <c r="E154" s="146" t="str">
        <f>IF(PROVEEDORES!F155="","",PROVEEDORES!F155)</f>
        <v/>
      </c>
      <c r="F154" s="146" t="str">
        <f>IF(PROVEEDORES!D155="","",PROVEEDORES!D155)</f>
        <v/>
      </c>
      <c r="G154" s="159">
        <f>SUMIF('EG-MAR'!$F$18:$F$516,PROVEEDORES!$D155,'EG-MAR'!P$18:P$516)</f>
        <v>0</v>
      </c>
      <c r="H154" s="159">
        <f>SUMIF('EG-MAR'!$F$18:$F$516,PROVEEDORES!$D155,'EG-MAR'!Q$18:Q$516)</f>
        <v>0</v>
      </c>
      <c r="I154" s="159">
        <f>SUMIF('EG-MAR'!$F$18:$F$516,PROVEEDORES!$D155,'EG-MAR'!R$18:R$516)</f>
        <v>0</v>
      </c>
      <c r="J154" s="159">
        <f>SUMIF('EG-MAR'!$F$18:$F$516,PROVEEDORES!$D155,'EG-MAR'!S$18:S$516)</f>
        <v>0</v>
      </c>
      <c r="K154" s="159" t="str">
        <f t="shared" si="4"/>
        <v/>
      </c>
      <c r="L154" s="146" t="str">
        <f>IF(PROVEEDORES!G155="","",PROVEEDORES!G155)</f>
        <v/>
      </c>
    </row>
    <row r="155" spans="3:12" ht="17.45" customHeight="1" x14ac:dyDescent="0.2">
      <c r="C155" s="158">
        <f t="shared" si="5"/>
        <v>149</v>
      </c>
      <c r="D155" s="146" t="str">
        <f>IF(PROVEEDORES!E156="","",PROVEEDORES!E156)</f>
        <v/>
      </c>
      <c r="E155" s="146" t="str">
        <f>IF(PROVEEDORES!F156="","",PROVEEDORES!F156)</f>
        <v/>
      </c>
      <c r="F155" s="146" t="str">
        <f>IF(PROVEEDORES!D156="","",PROVEEDORES!D156)</f>
        <v/>
      </c>
      <c r="G155" s="159">
        <f>SUMIF('EG-MAR'!$F$18:$F$516,PROVEEDORES!$D156,'EG-MAR'!P$18:P$516)</f>
        <v>0</v>
      </c>
      <c r="H155" s="159">
        <f>SUMIF('EG-MAR'!$F$18:$F$516,PROVEEDORES!$D156,'EG-MAR'!Q$18:Q$516)</f>
        <v>0</v>
      </c>
      <c r="I155" s="159">
        <f>SUMIF('EG-MAR'!$F$18:$F$516,PROVEEDORES!$D156,'EG-MAR'!R$18:R$516)</f>
        <v>0</v>
      </c>
      <c r="J155" s="159">
        <f>SUMIF('EG-MAR'!$F$18:$F$516,PROVEEDORES!$D156,'EG-MAR'!S$18:S$516)</f>
        <v>0</v>
      </c>
      <c r="K155" s="159" t="str">
        <f t="shared" si="4"/>
        <v/>
      </c>
      <c r="L155" s="146" t="str">
        <f>IF(PROVEEDORES!G156="","",PROVEEDORES!G156)</f>
        <v/>
      </c>
    </row>
    <row r="156" spans="3:12" ht="17.45" customHeight="1" x14ac:dyDescent="0.2">
      <c r="C156" s="158">
        <f t="shared" si="5"/>
        <v>150</v>
      </c>
      <c r="D156" s="146" t="str">
        <f>IF(PROVEEDORES!E157="","",PROVEEDORES!E157)</f>
        <v/>
      </c>
      <c r="E156" s="146" t="str">
        <f>IF(PROVEEDORES!F157="","",PROVEEDORES!F157)</f>
        <v/>
      </c>
      <c r="F156" s="146" t="str">
        <f>IF(PROVEEDORES!D157="","",PROVEEDORES!D157)</f>
        <v/>
      </c>
      <c r="G156" s="159">
        <f>SUMIF('EG-MAR'!$F$18:$F$516,PROVEEDORES!$D157,'EG-MAR'!P$18:P$516)</f>
        <v>0</v>
      </c>
      <c r="H156" s="159">
        <f>SUMIF('EG-MAR'!$F$18:$F$516,PROVEEDORES!$D157,'EG-MAR'!Q$18:Q$516)</f>
        <v>0</v>
      </c>
      <c r="I156" s="159">
        <f>SUMIF('EG-MAR'!$F$18:$F$516,PROVEEDORES!$D157,'EG-MAR'!R$18:R$516)</f>
        <v>0</v>
      </c>
      <c r="J156" s="159">
        <f>SUMIF('EG-MAR'!$F$18:$F$516,PROVEEDORES!$D157,'EG-MAR'!S$18:S$516)</f>
        <v>0</v>
      </c>
      <c r="K156" s="159" t="str">
        <f t="shared" si="4"/>
        <v/>
      </c>
      <c r="L156" s="146" t="str">
        <f>IF(PROVEEDORES!G157="","",PROVEEDORES!G157)</f>
        <v/>
      </c>
    </row>
    <row r="157" spans="3:12" ht="17.45" customHeight="1" x14ac:dyDescent="0.2">
      <c r="C157" s="158">
        <f t="shared" si="5"/>
        <v>151</v>
      </c>
      <c r="D157" s="146" t="str">
        <f>IF(PROVEEDORES!E158="","",PROVEEDORES!E158)</f>
        <v/>
      </c>
      <c r="E157" s="146" t="str">
        <f>IF(PROVEEDORES!F158="","",PROVEEDORES!F158)</f>
        <v/>
      </c>
      <c r="F157" s="146" t="str">
        <f>IF(PROVEEDORES!D158="","",PROVEEDORES!D158)</f>
        <v/>
      </c>
      <c r="G157" s="159">
        <f>SUMIF('EG-MAR'!$F$18:$F$516,PROVEEDORES!$D158,'EG-MAR'!P$18:P$516)</f>
        <v>0</v>
      </c>
      <c r="H157" s="159">
        <f>SUMIF('EG-MAR'!$F$18:$F$516,PROVEEDORES!$D158,'EG-MAR'!Q$18:Q$516)</f>
        <v>0</v>
      </c>
      <c r="I157" s="159">
        <f>SUMIF('EG-MAR'!$F$18:$F$516,PROVEEDORES!$D158,'EG-MAR'!R$18:R$516)</f>
        <v>0</v>
      </c>
      <c r="J157" s="159">
        <f>SUMIF('EG-MAR'!$F$18:$F$516,PROVEEDORES!$D158,'EG-MAR'!S$18:S$516)</f>
        <v>0</v>
      </c>
      <c r="K157" s="159" t="str">
        <f t="shared" si="4"/>
        <v/>
      </c>
      <c r="L157" s="146" t="str">
        <f>IF(PROVEEDORES!G158="","",PROVEEDORES!G158)</f>
        <v/>
      </c>
    </row>
    <row r="158" spans="3:12" ht="17.45" customHeight="1" x14ac:dyDescent="0.2">
      <c r="C158" s="158">
        <f t="shared" si="5"/>
        <v>152</v>
      </c>
      <c r="D158" s="146" t="str">
        <f>IF(PROVEEDORES!E159="","",PROVEEDORES!E159)</f>
        <v/>
      </c>
      <c r="E158" s="146" t="str">
        <f>IF(PROVEEDORES!F159="","",PROVEEDORES!F159)</f>
        <v/>
      </c>
      <c r="F158" s="146" t="str">
        <f>IF(PROVEEDORES!D159="","",PROVEEDORES!D159)</f>
        <v/>
      </c>
      <c r="G158" s="159">
        <f>SUMIF('EG-MAR'!$F$18:$F$516,PROVEEDORES!$D159,'EG-MAR'!P$18:P$516)</f>
        <v>0</v>
      </c>
      <c r="H158" s="159">
        <f>SUMIF('EG-MAR'!$F$18:$F$516,PROVEEDORES!$D159,'EG-MAR'!Q$18:Q$516)</f>
        <v>0</v>
      </c>
      <c r="I158" s="159">
        <f>SUMIF('EG-MAR'!$F$18:$F$516,PROVEEDORES!$D159,'EG-MAR'!R$18:R$516)</f>
        <v>0</v>
      </c>
      <c r="J158" s="159">
        <f>SUMIF('EG-MAR'!$F$18:$F$516,PROVEEDORES!$D159,'EG-MAR'!S$18:S$516)</f>
        <v>0</v>
      </c>
      <c r="K158" s="159" t="str">
        <f t="shared" si="4"/>
        <v/>
      </c>
      <c r="L158" s="146" t="str">
        <f>IF(PROVEEDORES!G159="","",PROVEEDORES!G159)</f>
        <v/>
      </c>
    </row>
    <row r="159" spans="3:12" ht="17.45" customHeight="1" x14ac:dyDescent="0.2">
      <c r="C159" s="158">
        <f t="shared" si="5"/>
        <v>153</v>
      </c>
      <c r="D159" s="146" t="str">
        <f>IF(PROVEEDORES!E160="","",PROVEEDORES!E160)</f>
        <v/>
      </c>
      <c r="E159" s="146" t="str">
        <f>IF(PROVEEDORES!F160="","",PROVEEDORES!F160)</f>
        <v/>
      </c>
      <c r="F159" s="146" t="str">
        <f>IF(PROVEEDORES!D160="","",PROVEEDORES!D160)</f>
        <v/>
      </c>
      <c r="G159" s="159">
        <f>SUMIF('EG-MAR'!$F$18:$F$516,PROVEEDORES!$D160,'EG-MAR'!P$18:P$516)</f>
        <v>0</v>
      </c>
      <c r="H159" s="159">
        <f>SUMIF('EG-MAR'!$F$18:$F$516,PROVEEDORES!$D160,'EG-MAR'!Q$18:Q$516)</f>
        <v>0</v>
      </c>
      <c r="I159" s="159">
        <f>SUMIF('EG-MAR'!$F$18:$F$516,PROVEEDORES!$D160,'EG-MAR'!R$18:R$516)</f>
        <v>0</v>
      </c>
      <c r="J159" s="159">
        <f>SUMIF('EG-MAR'!$F$18:$F$516,PROVEEDORES!$D160,'EG-MAR'!S$18:S$516)</f>
        <v>0</v>
      </c>
      <c r="K159" s="159" t="str">
        <f t="shared" si="4"/>
        <v/>
      </c>
      <c r="L159" s="146" t="str">
        <f>IF(PROVEEDORES!G160="","",PROVEEDORES!G160)</f>
        <v/>
      </c>
    </row>
    <row r="160" spans="3:12" ht="17.45" customHeight="1" x14ac:dyDescent="0.2">
      <c r="C160" s="158">
        <f t="shared" si="5"/>
        <v>154</v>
      </c>
      <c r="D160" s="146" t="str">
        <f>IF(PROVEEDORES!E161="","",PROVEEDORES!E161)</f>
        <v/>
      </c>
      <c r="E160" s="146" t="str">
        <f>IF(PROVEEDORES!F161="","",PROVEEDORES!F161)</f>
        <v/>
      </c>
      <c r="F160" s="146" t="str">
        <f>IF(PROVEEDORES!D161="","",PROVEEDORES!D161)</f>
        <v/>
      </c>
      <c r="G160" s="159">
        <f>SUMIF('EG-MAR'!$F$18:$F$516,PROVEEDORES!$D161,'EG-MAR'!P$18:P$516)</f>
        <v>0</v>
      </c>
      <c r="H160" s="159">
        <f>SUMIF('EG-MAR'!$F$18:$F$516,PROVEEDORES!$D161,'EG-MAR'!Q$18:Q$516)</f>
        <v>0</v>
      </c>
      <c r="I160" s="159">
        <f>SUMIF('EG-MAR'!$F$18:$F$516,PROVEEDORES!$D161,'EG-MAR'!R$18:R$516)</f>
        <v>0</v>
      </c>
      <c r="J160" s="159">
        <f>SUMIF('EG-MAR'!$F$18:$F$516,PROVEEDORES!$D161,'EG-MAR'!S$18:S$516)</f>
        <v>0</v>
      </c>
      <c r="K160" s="159" t="str">
        <f t="shared" si="4"/>
        <v/>
      </c>
      <c r="L160" s="146" t="str">
        <f>IF(PROVEEDORES!G161="","",PROVEEDORES!G161)</f>
        <v/>
      </c>
    </row>
    <row r="161" spans="3:12" ht="17.45" customHeight="1" x14ac:dyDescent="0.2">
      <c r="C161" s="158">
        <f t="shared" si="5"/>
        <v>155</v>
      </c>
      <c r="D161" s="146" t="str">
        <f>IF(PROVEEDORES!E162="","",PROVEEDORES!E162)</f>
        <v/>
      </c>
      <c r="E161" s="146" t="str">
        <f>IF(PROVEEDORES!F162="","",PROVEEDORES!F162)</f>
        <v/>
      </c>
      <c r="F161" s="146" t="str">
        <f>IF(PROVEEDORES!D162="","",PROVEEDORES!D162)</f>
        <v/>
      </c>
      <c r="G161" s="159">
        <f>SUMIF('EG-MAR'!$F$18:$F$516,PROVEEDORES!$D162,'EG-MAR'!P$18:P$516)</f>
        <v>0</v>
      </c>
      <c r="H161" s="159">
        <f>SUMIF('EG-MAR'!$F$18:$F$516,PROVEEDORES!$D162,'EG-MAR'!Q$18:Q$516)</f>
        <v>0</v>
      </c>
      <c r="I161" s="159">
        <f>SUMIF('EG-MAR'!$F$18:$F$516,PROVEEDORES!$D162,'EG-MAR'!R$18:R$516)</f>
        <v>0</v>
      </c>
      <c r="J161" s="159">
        <f>SUMIF('EG-MAR'!$F$18:$F$516,PROVEEDORES!$D162,'EG-MAR'!S$18:S$516)</f>
        <v>0</v>
      </c>
      <c r="K161" s="159" t="str">
        <f t="shared" si="4"/>
        <v/>
      </c>
      <c r="L161" s="146" t="str">
        <f>IF(PROVEEDORES!G162="","",PROVEEDORES!G162)</f>
        <v/>
      </c>
    </row>
    <row r="162" spans="3:12" ht="17.45" customHeight="1" x14ac:dyDescent="0.2">
      <c r="C162" s="158">
        <f t="shared" si="5"/>
        <v>156</v>
      </c>
      <c r="D162" s="146" t="str">
        <f>IF(PROVEEDORES!E163="","",PROVEEDORES!E163)</f>
        <v/>
      </c>
      <c r="E162" s="146" t="str">
        <f>IF(PROVEEDORES!F163="","",PROVEEDORES!F163)</f>
        <v/>
      </c>
      <c r="F162" s="146" t="str">
        <f>IF(PROVEEDORES!D163="","",PROVEEDORES!D163)</f>
        <v/>
      </c>
      <c r="G162" s="159">
        <f>SUMIF('EG-MAR'!$F$18:$F$516,PROVEEDORES!$D163,'EG-MAR'!P$18:P$516)</f>
        <v>0</v>
      </c>
      <c r="H162" s="159">
        <f>SUMIF('EG-MAR'!$F$18:$F$516,PROVEEDORES!$D163,'EG-MAR'!Q$18:Q$516)</f>
        <v>0</v>
      </c>
      <c r="I162" s="159">
        <f>SUMIF('EG-MAR'!$F$18:$F$516,PROVEEDORES!$D163,'EG-MAR'!R$18:R$516)</f>
        <v>0</v>
      </c>
      <c r="J162" s="159">
        <f>SUMIF('EG-MAR'!$F$18:$F$516,PROVEEDORES!$D163,'EG-MAR'!S$18:S$516)</f>
        <v>0</v>
      </c>
      <c r="K162" s="159" t="str">
        <f t="shared" si="4"/>
        <v/>
      </c>
      <c r="L162" s="146" t="str">
        <f>IF(PROVEEDORES!G163="","",PROVEEDORES!G163)</f>
        <v/>
      </c>
    </row>
    <row r="163" spans="3:12" ht="17.45" customHeight="1" x14ac:dyDescent="0.2">
      <c r="C163" s="158">
        <f t="shared" si="5"/>
        <v>157</v>
      </c>
      <c r="D163" s="146" t="str">
        <f>IF(PROVEEDORES!E164="","",PROVEEDORES!E164)</f>
        <v/>
      </c>
      <c r="E163" s="146" t="str">
        <f>IF(PROVEEDORES!F164="","",PROVEEDORES!F164)</f>
        <v/>
      </c>
      <c r="F163" s="146" t="str">
        <f>IF(PROVEEDORES!D164="","",PROVEEDORES!D164)</f>
        <v/>
      </c>
      <c r="G163" s="159">
        <f>SUMIF('EG-MAR'!$F$18:$F$516,PROVEEDORES!$D164,'EG-MAR'!P$18:P$516)</f>
        <v>0</v>
      </c>
      <c r="H163" s="159">
        <f>SUMIF('EG-MAR'!$F$18:$F$516,PROVEEDORES!$D164,'EG-MAR'!Q$18:Q$516)</f>
        <v>0</v>
      </c>
      <c r="I163" s="159">
        <f>SUMIF('EG-MAR'!$F$18:$F$516,PROVEEDORES!$D164,'EG-MAR'!R$18:R$516)</f>
        <v>0</v>
      </c>
      <c r="J163" s="159">
        <f>SUMIF('EG-MAR'!$F$18:$F$516,PROVEEDORES!$D164,'EG-MAR'!S$18:S$516)</f>
        <v>0</v>
      </c>
      <c r="K163" s="159" t="str">
        <f t="shared" si="4"/>
        <v/>
      </c>
      <c r="L163" s="146" t="str">
        <f>IF(PROVEEDORES!G164="","",PROVEEDORES!G164)</f>
        <v/>
      </c>
    </row>
    <row r="164" spans="3:12" ht="17.45" customHeight="1" x14ac:dyDescent="0.2">
      <c r="C164" s="158">
        <f t="shared" si="5"/>
        <v>158</v>
      </c>
      <c r="D164" s="146" t="str">
        <f>IF(PROVEEDORES!E165="","",PROVEEDORES!E165)</f>
        <v/>
      </c>
      <c r="E164" s="146" t="str">
        <f>IF(PROVEEDORES!F165="","",PROVEEDORES!F165)</f>
        <v/>
      </c>
      <c r="F164" s="146" t="str">
        <f>IF(PROVEEDORES!D165="","",PROVEEDORES!D165)</f>
        <v/>
      </c>
      <c r="G164" s="159">
        <f>SUMIF('EG-MAR'!$F$18:$F$516,PROVEEDORES!$D165,'EG-MAR'!P$18:P$516)</f>
        <v>0</v>
      </c>
      <c r="H164" s="159">
        <f>SUMIF('EG-MAR'!$F$18:$F$516,PROVEEDORES!$D165,'EG-MAR'!Q$18:Q$516)</f>
        <v>0</v>
      </c>
      <c r="I164" s="159">
        <f>SUMIF('EG-MAR'!$F$18:$F$516,PROVEEDORES!$D165,'EG-MAR'!R$18:R$516)</f>
        <v>0</v>
      </c>
      <c r="J164" s="159">
        <f>SUMIF('EG-MAR'!$F$18:$F$516,PROVEEDORES!$D165,'EG-MAR'!S$18:S$516)</f>
        <v>0</v>
      </c>
      <c r="K164" s="159" t="str">
        <f t="shared" si="4"/>
        <v/>
      </c>
      <c r="L164" s="146" t="str">
        <f>IF(PROVEEDORES!G165="","",PROVEEDORES!G165)</f>
        <v/>
      </c>
    </row>
    <row r="165" spans="3:12" ht="17.45" customHeight="1" x14ac:dyDescent="0.2">
      <c r="C165" s="158">
        <f t="shared" si="5"/>
        <v>159</v>
      </c>
      <c r="D165" s="146" t="str">
        <f>IF(PROVEEDORES!E166="","",PROVEEDORES!E166)</f>
        <v/>
      </c>
      <c r="E165" s="146" t="str">
        <f>IF(PROVEEDORES!F166="","",PROVEEDORES!F166)</f>
        <v/>
      </c>
      <c r="F165" s="146" t="str">
        <f>IF(PROVEEDORES!D166="","",PROVEEDORES!D166)</f>
        <v/>
      </c>
      <c r="G165" s="159">
        <f>SUMIF('EG-MAR'!$F$18:$F$516,PROVEEDORES!$D166,'EG-MAR'!P$18:P$516)</f>
        <v>0</v>
      </c>
      <c r="H165" s="159">
        <f>SUMIF('EG-MAR'!$F$18:$F$516,PROVEEDORES!$D166,'EG-MAR'!Q$18:Q$516)</f>
        <v>0</v>
      </c>
      <c r="I165" s="159">
        <f>SUMIF('EG-MAR'!$F$18:$F$516,PROVEEDORES!$D166,'EG-MAR'!R$18:R$516)</f>
        <v>0</v>
      </c>
      <c r="J165" s="159">
        <f>SUMIF('EG-MAR'!$F$18:$F$516,PROVEEDORES!$D166,'EG-MAR'!S$18:S$516)</f>
        <v>0</v>
      </c>
      <c r="K165" s="159" t="str">
        <f t="shared" si="4"/>
        <v/>
      </c>
      <c r="L165" s="146" t="str">
        <f>IF(PROVEEDORES!G166="","",PROVEEDORES!G166)</f>
        <v/>
      </c>
    </row>
    <row r="166" spans="3:12" ht="17.45" customHeight="1" x14ac:dyDescent="0.2">
      <c r="C166" s="158">
        <f t="shared" si="5"/>
        <v>160</v>
      </c>
      <c r="D166" s="146" t="str">
        <f>IF(PROVEEDORES!E167="","",PROVEEDORES!E167)</f>
        <v/>
      </c>
      <c r="E166" s="146" t="str">
        <f>IF(PROVEEDORES!F167="","",PROVEEDORES!F167)</f>
        <v/>
      </c>
      <c r="F166" s="146" t="str">
        <f>IF(PROVEEDORES!D167="","",PROVEEDORES!D167)</f>
        <v/>
      </c>
      <c r="G166" s="159">
        <f>SUMIF('EG-MAR'!$F$18:$F$516,PROVEEDORES!$D167,'EG-MAR'!P$18:P$516)</f>
        <v>0</v>
      </c>
      <c r="H166" s="159">
        <f>SUMIF('EG-MAR'!$F$18:$F$516,PROVEEDORES!$D167,'EG-MAR'!Q$18:Q$516)</f>
        <v>0</v>
      </c>
      <c r="I166" s="159">
        <f>SUMIF('EG-MAR'!$F$18:$F$516,PROVEEDORES!$D167,'EG-MAR'!R$18:R$516)</f>
        <v>0</v>
      </c>
      <c r="J166" s="159">
        <f>SUMIF('EG-MAR'!$F$18:$F$516,PROVEEDORES!$D167,'EG-MAR'!S$18:S$516)</f>
        <v>0</v>
      </c>
      <c r="K166" s="159" t="str">
        <f t="shared" si="4"/>
        <v/>
      </c>
      <c r="L166" s="146" t="str">
        <f>IF(PROVEEDORES!G167="","",PROVEEDORES!G167)</f>
        <v/>
      </c>
    </row>
    <row r="167" spans="3:12" ht="17.45" customHeight="1" x14ac:dyDescent="0.2">
      <c r="C167" s="158">
        <f t="shared" si="5"/>
        <v>161</v>
      </c>
      <c r="D167" s="146" t="str">
        <f>IF(PROVEEDORES!E168="","",PROVEEDORES!E168)</f>
        <v/>
      </c>
      <c r="E167" s="146" t="str">
        <f>IF(PROVEEDORES!F168="","",PROVEEDORES!F168)</f>
        <v/>
      </c>
      <c r="F167" s="146" t="str">
        <f>IF(PROVEEDORES!D168="","",PROVEEDORES!D168)</f>
        <v/>
      </c>
      <c r="G167" s="159">
        <f>SUMIF('EG-MAR'!$F$18:$F$516,PROVEEDORES!$D168,'EG-MAR'!P$18:P$516)</f>
        <v>0</v>
      </c>
      <c r="H167" s="159">
        <f>SUMIF('EG-MAR'!$F$18:$F$516,PROVEEDORES!$D168,'EG-MAR'!Q$18:Q$516)</f>
        <v>0</v>
      </c>
      <c r="I167" s="159">
        <f>SUMIF('EG-MAR'!$F$18:$F$516,PROVEEDORES!$D168,'EG-MAR'!R$18:R$516)</f>
        <v>0</v>
      </c>
      <c r="J167" s="159">
        <f>SUMIF('EG-MAR'!$F$18:$F$516,PROVEEDORES!$D168,'EG-MAR'!S$18:S$516)</f>
        <v>0</v>
      </c>
      <c r="K167" s="159" t="str">
        <f t="shared" si="4"/>
        <v/>
      </c>
      <c r="L167" s="146" t="str">
        <f>IF(PROVEEDORES!G168="","",PROVEEDORES!G168)</f>
        <v/>
      </c>
    </row>
    <row r="168" spans="3:12" ht="17.45" customHeight="1" x14ac:dyDescent="0.2">
      <c r="C168" s="158">
        <f t="shared" si="5"/>
        <v>162</v>
      </c>
      <c r="D168" s="146" t="str">
        <f>IF(PROVEEDORES!E169="","",PROVEEDORES!E169)</f>
        <v/>
      </c>
      <c r="E168" s="146" t="str">
        <f>IF(PROVEEDORES!F169="","",PROVEEDORES!F169)</f>
        <v/>
      </c>
      <c r="F168" s="146" t="str">
        <f>IF(PROVEEDORES!D169="","",PROVEEDORES!D169)</f>
        <v/>
      </c>
      <c r="G168" s="159">
        <f>SUMIF('EG-MAR'!$F$18:$F$516,PROVEEDORES!$D169,'EG-MAR'!P$18:P$516)</f>
        <v>0</v>
      </c>
      <c r="H168" s="159">
        <f>SUMIF('EG-MAR'!$F$18:$F$516,PROVEEDORES!$D169,'EG-MAR'!Q$18:Q$516)</f>
        <v>0</v>
      </c>
      <c r="I168" s="159">
        <f>SUMIF('EG-MAR'!$F$18:$F$516,PROVEEDORES!$D169,'EG-MAR'!R$18:R$516)</f>
        <v>0</v>
      </c>
      <c r="J168" s="159">
        <f>SUMIF('EG-MAR'!$F$18:$F$516,PROVEEDORES!$D169,'EG-MAR'!S$18:S$516)</f>
        <v>0</v>
      </c>
      <c r="K168" s="159" t="str">
        <f t="shared" si="4"/>
        <v/>
      </c>
      <c r="L168" s="146" t="str">
        <f>IF(PROVEEDORES!G169="","",PROVEEDORES!G169)</f>
        <v/>
      </c>
    </row>
    <row r="169" spans="3:12" ht="17.45" customHeight="1" x14ac:dyDescent="0.2">
      <c r="C169" s="158">
        <f t="shared" si="5"/>
        <v>163</v>
      </c>
      <c r="D169" s="146" t="str">
        <f>IF(PROVEEDORES!E170="","",PROVEEDORES!E170)</f>
        <v/>
      </c>
      <c r="E169" s="146" t="str">
        <f>IF(PROVEEDORES!F170="","",PROVEEDORES!F170)</f>
        <v/>
      </c>
      <c r="F169" s="146" t="str">
        <f>IF(PROVEEDORES!D170="","",PROVEEDORES!D170)</f>
        <v/>
      </c>
      <c r="G169" s="159">
        <f>SUMIF('EG-MAR'!$F$18:$F$516,PROVEEDORES!$D170,'EG-MAR'!P$18:P$516)</f>
        <v>0</v>
      </c>
      <c r="H169" s="159">
        <f>SUMIF('EG-MAR'!$F$18:$F$516,PROVEEDORES!$D170,'EG-MAR'!Q$18:Q$516)</f>
        <v>0</v>
      </c>
      <c r="I169" s="159">
        <f>SUMIF('EG-MAR'!$F$18:$F$516,PROVEEDORES!$D170,'EG-MAR'!R$18:R$516)</f>
        <v>0</v>
      </c>
      <c r="J169" s="159">
        <f>SUMIF('EG-MAR'!$F$18:$F$516,PROVEEDORES!$D170,'EG-MAR'!S$18:S$516)</f>
        <v>0</v>
      </c>
      <c r="K169" s="159" t="str">
        <f t="shared" si="4"/>
        <v/>
      </c>
      <c r="L169" s="146" t="str">
        <f>IF(PROVEEDORES!G170="","",PROVEEDORES!G170)</f>
        <v/>
      </c>
    </row>
    <row r="170" spans="3:12" ht="17.45" customHeight="1" x14ac:dyDescent="0.2">
      <c r="C170" s="158">
        <f t="shared" si="5"/>
        <v>164</v>
      </c>
      <c r="D170" s="146" t="str">
        <f>IF(PROVEEDORES!E171="","",PROVEEDORES!E171)</f>
        <v/>
      </c>
      <c r="E170" s="146" t="str">
        <f>IF(PROVEEDORES!F171="","",PROVEEDORES!F171)</f>
        <v/>
      </c>
      <c r="F170" s="146" t="str">
        <f>IF(PROVEEDORES!D171="","",PROVEEDORES!D171)</f>
        <v/>
      </c>
      <c r="G170" s="159">
        <f>SUMIF('EG-MAR'!$F$18:$F$516,PROVEEDORES!$D171,'EG-MAR'!P$18:P$516)</f>
        <v>0</v>
      </c>
      <c r="H170" s="159">
        <f>SUMIF('EG-MAR'!$F$18:$F$516,PROVEEDORES!$D171,'EG-MAR'!Q$18:Q$516)</f>
        <v>0</v>
      </c>
      <c r="I170" s="159">
        <f>SUMIF('EG-MAR'!$F$18:$F$516,PROVEEDORES!$D171,'EG-MAR'!R$18:R$516)</f>
        <v>0</v>
      </c>
      <c r="J170" s="159">
        <f>SUMIF('EG-MAR'!$F$18:$F$516,PROVEEDORES!$D171,'EG-MAR'!S$18:S$516)</f>
        <v>0</v>
      </c>
      <c r="K170" s="159" t="str">
        <f t="shared" si="4"/>
        <v/>
      </c>
      <c r="L170" s="146" t="str">
        <f>IF(PROVEEDORES!G171="","",PROVEEDORES!G171)</f>
        <v/>
      </c>
    </row>
    <row r="171" spans="3:12" ht="17.45" customHeight="1" x14ac:dyDescent="0.2">
      <c r="C171" s="158">
        <f t="shared" si="5"/>
        <v>165</v>
      </c>
      <c r="D171" s="146" t="str">
        <f>IF(PROVEEDORES!E172="","",PROVEEDORES!E172)</f>
        <v/>
      </c>
      <c r="E171" s="146" t="str">
        <f>IF(PROVEEDORES!F172="","",PROVEEDORES!F172)</f>
        <v/>
      </c>
      <c r="F171" s="146" t="str">
        <f>IF(PROVEEDORES!D172="","",PROVEEDORES!D172)</f>
        <v/>
      </c>
      <c r="G171" s="159">
        <f>SUMIF('EG-MAR'!$F$18:$F$516,PROVEEDORES!$D172,'EG-MAR'!P$18:P$516)</f>
        <v>0</v>
      </c>
      <c r="H171" s="159">
        <f>SUMIF('EG-MAR'!$F$18:$F$516,PROVEEDORES!$D172,'EG-MAR'!Q$18:Q$516)</f>
        <v>0</v>
      </c>
      <c r="I171" s="159">
        <f>SUMIF('EG-MAR'!$F$18:$F$516,PROVEEDORES!$D172,'EG-MAR'!R$18:R$516)</f>
        <v>0</v>
      </c>
      <c r="J171" s="159">
        <f>SUMIF('EG-MAR'!$F$18:$F$516,PROVEEDORES!$D172,'EG-MAR'!S$18:S$516)</f>
        <v>0</v>
      </c>
      <c r="K171" s="159" t="str">
        <f t="shared" si="4"/>
        <v/>
      </c>
      <c r="L171" s="146" t="str">
        <f>IF(PROVEEDORES!G172="","",PROVEEDORES!G172)</f>
        <v/>
      </c>
    </row>
    <row r="172" spans="3:12" ht="17.45" customHeight="1" x14ac:dyDescent="0.2">
      <c r="C172" s="158">
        <f t="shared" si="5"/>
        <v>166</v>
      </c>
      <c r="D172" s="146" t="str">
        <f>IF(PROVEEDORES!E173="","",PROVEEDORES!E173)</f>
        <v/>
      </c>
      <c r="E172" s="146" t="str">
        <f>IF(PROVEEDORES!F173="","",PROVEEDORES!F173)</f>
        <v/>
      </c>
      <c r="F172" s="146" t="str">
        <f>IF(PROVEEDORES!D173="","",PROVEEDORES!D173)</f>
        <v/>
      </c>
      <c r="G172" s="159">
        <f>SUMIF('EG-MAR'!$F$18:$F$516,PROVEEDORES!$D173,'EG-MAR'!P$18:P$516)</f>
        <v>0</v>
      </c>
      <c r="H172" s="159">
        <f>SUMIF('EG-MAR'!$F$18:$F$516,PROVEEDORES!$D173,'EG-MAR'!Q$18:Q$516)</f>
        <v>0</v>
      </c>
      <c r="I172" s="159">
        <f>SUMIF('EG-MAR'!$F$18:$F$516,PROVEEDORES!$D173,'EG-MAR'!R$18:R$516)</f>
        <v>0</v>
      </c>
      <c r="J172" s="159">
        <f>SUMIF('EG-MAR'!$F$18:$F$516,PROVEEDORES!$D173,'EG-MAR'!S$18:S$516)</f>
        <v>0</v>
      </c>
      <c r="K172" s="159" t="str">
        <f t="shared" si="4"/>
        <v/>
      </c>
      <c r="L172" s="146" t="str">
        <f>IF(PROVEEDORES!G173="","",PROVEEDORES!G173)</f>
        <v/>
      </c>
    </row>
    <row r="173" spans="3:12" ht="17.45" customHeight="1" x14ac:dyDescent="0.2">
      <c r="C173" s="158">
        <f t="shared" si="5"/>
        <v>167</v>
      </c>
      <c r="D173" s="146" t="str">
        <f>IF(PROVEEDORES!E174="","",PROVEEDORES!E174)</f>
        <v/>
      </c>
      <c r="E173" s="146" t="str">
        <f>IF(PROVEEDORES!F174="","",PROVEEDORES!F174)</f>
        <v/>
      </c>
      <c r="F173" s="146" t="str">
        <f>IF(PROVEEDORES!D174="","",PROVEEDORES!D174)</f>
        <v/>
      </c>
      <c r="G173" s="159">
        <f>SUMIF('EG-MAR'!$F$18:$F$516,PROVEEDORES!$D174,'EG-MAR'!P$18:P$516)</f>
        <v>0</v>
      </c>
      <c r="H173" s="159">
        <f>SUMIF('EG-MAR'!$F$18:$F$516,PROVEEDORES!$D174,'EG-MAR'!Q$18:Q$516)</f>
        <v>0</v>
      </c>
      <c r="I173" s="159">
        <f>SUMIF('EG-MAR'!$F$18:$F$516,PROVEEDORES!$D174,'EG-MAR'!R$18:R$516)</f>
        <v>0</v>
      </c>
      <c r="J173" s="159">
        <f>SUMIF('EG-MAR'!$F$18:$F$516,PROVEEDORES!$D174,'EG-MAR'!S$18:S$516)</f>
        <v>0</v>
      </c>
      <c r="K173" s="159" t="str">
        <f t="shared" si="4"/>
        <v/>
      </c>
      <c r="L173" s="146" t="str">
        <f>IF(PROVEEDORES!G174="","",PROVEEDORES!G174)</f>
        <v/>
      </c>
    </row>
    <row r="174" spans="3:12" ht="17.45" customHeight="1" x14ac:dyDescent="0.2">
      <c r="C174" s="158">
        <f t="shared" si="5"/>
        <v>168</v>
      </c>
      <c r="D174" s="146" t="str">
        <f>IF(PROVEEDORES!E175="","",PROVEEDORES!E175)</f>
        <v/>
      </c>
      <c r="E174" s="146" t="str">
        <f>IF(PROVEEDORES!F175="","",PROVEEDORES!F175)</f>
        <v/>
      </c>
      <c r="F174" s="146" t="str">
        <f>IF(PROVEEDORES!D175="","",PROVEEDORES!D175)</f>
        <v/>
      </c>
      <c r="G174" s="159">
        <f>SUMIF('EG-MAR'!$F$18:$F$516,PROVEEDORES!$D175,'EG-MAR'!P$18:P$516)</f>
        <v>0</v>
      </c>
      <c r="H174" s="159">
        <f>SUMIF('EG-MAR'!$F$18:$F$516,PROVEEDORES!$D175,'EG-MAR'!Q$18:Q$516)</f>
        <v>0</v>
      </c>
      <c r="I174" s="159">
        <f>SUMIF('EG-MAR'!$F$18:$F$516,PROVEEDORES!$D175,'EG-MAR'!R$18:R$516)</f>
        <v>0</v>
      </c>
      <c r="J174" s="159">
        <f>SUMIF('EG-MAR'!$F$18:$F$516,PROVEEDORES!$D175,'EG-MAR'!S$18:S$516)</f>
        <v>0</v>
      </c>
      <c r="K174" s="159" t="str">
        <f t="shared" si="4"/>
        <v/>
      </c>
      <c r="L174" s="146" t="str">
        <f>IF(PROVEEDORES!G175="","",PROVEEDORES!G175)</f>
        <v/>
      </c>
    </row>
    <row r="175" spans="3:12" ht="17.45" customHeight="1" x14ac:dyDescent="0.2">
      <c r="C175" s="158">
        <f t="shared" si="5"/>
        <v>169</v>
      </c>
      <c r="D175" s="146" t="str">
        <f>IF(PROVEEDORES!E176="","",PROVEEDORES!E176)</f>
        <v/>
      </c>
      <c r="E175" s="146" t="str">
        <f>IF(PROVEEDORES!F176="","",PROVEEDORES!F176)</f>
        <v/>
      </c>
      <c r="F175" s="146" t="str">
        <f>IF(PROVEEDORES!D176="","",PROVEEDORES!D176)</f>
        <v/>
      </c>
      <c r="G175" s="159">
        <f>SUMIF('EG-MAR'!$F$18:$F$516,PROVEEDORES!$D176,'EG-MAR'!P$18:P$516)</f>
        <v>0</v>
      </c>
      <c r="H175" s="159">
        <f>SUMIF('EG-MAR'!$F$18:$F$516,PROVEEDORES!$D176,'EG-MAR'!Q$18:Q$516)</f>
        <v>0</v>
      </c>
      <c r="I175" s="159">
        <f>SUMIF('EG-MAR'!$F$18:$F$516,PROVEEDORES!$D176,'EG-MAR'!R$18:R$516)</f>
        <v>0</v>
      </c>
      <c r="J175" s="159">
        <f>SUMIF('EG-MAR'!$F$18:$F$516,PROVEEDORES!$D176,'EG-MAR'!S$18:S$516)</f>
        <v>0</v>
      </c>
      <c r="K175" s="159" t="str">
        <f t="shared" si="4"/>
        <v/>
      </c>
      <c r="L175" s="146" t="str">
        <f>IF(PROVEEDORES!G176="","",PROVEEDORES!G176)</f>
        <v/>
      </c>
    </row>
    <row r="176" spans="3:12" ht="17.45" customHeight="1" x14ac:dyDescent="0.2">
      <c r="C176" s="158">
        <f t="shared" si="5"/>
        <v>170</v>
      </c>
      <c r="D176" s="146" t="str">
        <f>IF(PROVEEDORES!E177="","",PROVEEDORES!E177)</f>
        <v/>
      </c>
      <c r="E176" s="146" t="str">
        <f>IF(PROVEEDORES!F177="","",PROVEEDORES!F177)</f>
        <v/>
      </c>
      <c r="F176" s="146" t="str">
        <f>IF(PROVEEDORES!D177="","",PROVEEDORES!D177)</f>
        <v/>
      </c>
      <c r="G176" s="159">
        <f>SUMIF('EG-MAR'!$F$18:$F$516,PROVEEDORES!$D177,'EG-MAR'!P$18:P$516)</f>
        <v>0</v>
      </c>
      <c r="H176" s="159">
        <f>SUMIF('EG-MAR'!$F$18:$F$516,PROVEEDORES!$D177,'EG-MAR'!Q$18:Q$516)</f>
        <v>0</v>
      </c>
      <c r="I176" s="159">
        <f>SUMIF('EG-MAR'!$F$18:$F$516,PROVEEDORES!$D177,'EG-MAR'!R$18:R$516)</f>
        <v>0</v>
      </c>
      <c r="J176" s="159">
        <f>SUMIF('EG-MAR'!$F$18:$F$516,PROVEEDORES!$D177,'EG-MAR'!S$18:S$516)</f>
        <v>0</v>
      </c>
      <c r="K176" s="159" t="str">
        <f t="shared" si="4"/>
        <v/>
      </c>
      <c r="L176" s="146" t="str">
        <f>IF(PROVEEDORES!G177="","",PROVEEDORES!G177)</f>
        <v/>
      </c>
    </row>
    <row r="177" spans="3:12" ht="17.45" customHeight="1" x14ac:dyDescent="0.2">
      <c r="C177" s="158">
        <f t="shared" si="5"/>
        <v>171</v>
      </c>
      <c r="D177" s="146" t="str">
        <f>IF(PROVEEDORES!E178="","",PROVEEDORES!E178)</f>
        <v/>
      </c>
      <c r="E177" s="146" t="str">
        <f>IF(PROVEEDORES!F178="","",PROVEEDORES!F178)</f>
        <v/>
      </c>
      <c r="F177" s="146" t="str">
        <f>IF(PROVEEDORES!D178="","",PROVEEDORES!D178)</f>
        <v/>
      </c>
      <c r="G177" s="159">
        <f>SUMIF('EG-MAR'!$F$18:$F$516,PROVEEDORES!$D178,'EG-MAR'!P$18:P$516)</f>
        <v>0</v>
      </c>
      <c r="H177" s="159">
        <f>SUMIF('EG-MAR'!$F$18:$F$516,PROVEEDORES!$D178,'EG-MAR'!Q$18:Q$516)</f>
        <v>0</v>
      </c>
      <c r="I177" s="159">
        <f>SUMIF('EG-MAR'!$F$18:$F$516,PROVEEDORES!$D178,'EG-MAR'!R$18:R$516)</f>
        <v>0</v>
      </c>
      <c r="J177" s="159">
        <f>SUMIF('EG-MAR'!$F$18:$F$516,PROVEEDORES!$D178,'EG-MAR'!S$18:S$516)</f>
        <v>0</v>
      </c>
      <c r="K177" s="159" t="str">
        <f t="shared" si="4"/>
        <v/>
      </c>
      <c r="L177" s="146" t="str">
        <f>IF(PROVEEDORES!G178="","",PROVEEDORES!G178)</f>
        <v/>
      </c>
    </row>
    <row r="178" spans="3:12" ht="17.45" customHeight="1" x14ac:dyDescent="0.2">
      <c r="C178" s="158">
        <f t="shared" si="5"/>
        <v>172</v>
      </c>
      <c r="D178" s="146" t="str">
        <f>IF(PROVEEDORES!E179="","",PROVEEDORES!E179)</f>
        <v/>
      </c>
      <c r="E178" s="146" t="str">
        <f>IF(PROVEEDORES!F179="","",PROVEEDORES!F179)</f>
        <v/>
      </c>
      <c r="F178" s="146" t="str">
        <f>IF(PROVEEDORES!D179="","",PROVEEDORES!D179)</f>
        <v/>
      </c>
      <c r="G178" s="159">
        <f>SUMIF('EG-MAR'!$F$18:$F$516,PROVEEDORES!$D179,'EG-MAR'!P$18:P$516)</f>
        <v>0</v>
      </c>
      <c r="H178" s="159">
        <f>SUMIF('EG-MAR'!$F$18:$F$516,PROVEEDORES!$D179,'EG-MAR'!Q$18:Q$516)</f>
        <v>0</v>
      </c>
      <c r="I178" s="159">
        <f>SUMIF('EG-MAR'!$F$18:$F$516,PROVEEDORES!$D179,'EG-MAR'!R$18:R$516)</f>
        <v>0</v>
      </c>
      <c r="J178" s="159">
        <f>SUMIF('EG-MAR'!$F$18:$F$516,PROVEEDORES!$D179,'EG-MAR'!S$18:S$516)</f>
        <v>0</v>
      </c>
      <c r="K178" s="159" t="str">
        <f t="shared" si="4"/>
        <v/>
      </c>
      <c r="L178" s="146" t="str">
        <f>IF(PROVEEDORES!G179="","",PROVEEDORES!G179)</f>
        <v/>
      </c>
    </row>
    <row r="179" spans="3:12" ht="17.45" customHeight="1" x14ac:dyDescent="0.2">
      <c r="C179" s="158">
        <f t="shared" si="5"/>
        <v>173</v>
      </c>
      <c r="D179" s="146" t="str">
        <f>IF(PROVEEDORES!E180="","",PROVEEDORES!E180)</f>
        <v/>
      </c>
      <c r="E179" s="146" t="str">
        <f>IF(PROVEEDORES!F180="","",PROVEEDORES!F180)</f>
        <v/>
      </c>
      <c r="F179" s="146" t="str">
        <f>IF(PROVEEDORES!D180="","",PROVEEDORES!D180)</f>
        <v/>
      </c>
      <c r="G179" s="159">
        <f>SUMIF('EG-MAR'!$F$18:$F$516,PROVEEDORES!$D180,'EG-MAR'!P$18:P$516)</f>
        <v>0</v>
      </c>
      <c r="H179" s="159">
        <f>SUMIF('EG-MAR'!$F$18:$F$516,PROVEEDORES!$D180,'EG-MAR'!Q$18:Q$516)</f>
        <v>0</v>
      </c>
      <c r="I179" s="159">
        <f>SUMIF('EG-MAR'!$F$18:$F$516,PROVEEDORES!$D180,'EG-MAR'!R$18:R$516)</f>
        <v>0</v>
      </c>
      <c r="J179" s="159">
        <f>SUMIF('EG-MAR'!$F$18:$F$516,PROVEEDORES!$D180,'EG-MAR'!S$18:S$516)</f>
        <v>0</v>
      </c>
      <c r="K179" s="159" t="str">
        <f t="shared" si="4"/>
        <v/>
      </c>
      <c r="L179" s="146" t="str">
        <f>IF(PROVEEDORES!G180="","",PROVEEDORES!G180)</f>
        <v/>
      </c>
    </row>
    <row r="180" spans="3:12" ht="17.45" customHeight="1" x14ac:dyDescent="0.2">
      <c r="C180" s="158">
        <f t="shared" si="5"/>
        <v>174</v>
      </c>
      <c r="D180" s="146" t="str">
        <f>IF(PROVEEDORES!E181="","",PROVEEDORES!E181)</f>
        <v/>
      </c>
      <c r="E180" s="146" t="str">
        <f>IF(PROVEEDORES!F181="","",PROVEEDORES!F181)</f>
        <v/>
      </c>
      <c r="F180" s="146" t="str">
        <f>IF(PROVEEDORES!D181="","",PROVEEDORES!D181)</f>
        <v/>
      </c>
      <c r="G180" s="159">
        <f>SUMIF('EG-MAR'!$F$18:$F$516,PROVEEDORES!$D181,'EG-MAR'!P$18:P$516)</f>
        <v>0</v>
      </c>
      <c r="H180" s="159">
        <f>SUMIF('EG-MAR'!$F$18:$F$516,PROVEEDORES!$D181,'EG-MAR'!Q$18:Q$516)</f>
        <v>0</v>
      </c>
      <c r="I180" s="159">
        <f>SUMIF('EG-MAR'!$F$18:$F$516,PROVEEDORES!$D181,'EG-MAR'!R$18:R$516)</f>
        <v>0</v>
      </c>
      <c r="J180" s="159">
        <f>SUMIF('EG-MAR'!$F$18:$F$516,PROVEEDORES!$D181,'EG-MAR'!S$18:S$516)</f>
        <v>0</v>
      </c>
      <c r="K180" s="159" t="str">
        <f t="shared" si="4"/>
        <v/>
      </c>
      <c r="L180" s="146" t="str">
        <f>IF(PROVEEDORES!G181="","",PROVEEDORES!G181)</f>
        <v/>
      </c>
    </row>
    <row r="181" spans="3:12" ht="17.45" customHeight="1" x14ac:dyDescent="0.2">
      <c r="C181" s="158">
        <f t="shared" si="5"/>
        <v>175</v>
      </c>
      <c r="D181" s="146" t="str">
        <f>IF(PROVEEDORES!E182="","",PROVEEDORES!E182)</f>
        <v/>
      </c>
      <c r="E181" s="146" t="str">
        <f>IF(PROVEEDORES!F182="","",PROVEEDORES!F182)</f>
        <v/>
      </c>
      <c r="F181" s="146" t="str">
        <f>IF(PROVEEDORES!D182="","",PROVEEDORES!D182)</f>
        <v/>
      </c>
      <c r="G181" s="159">
        <f>SUMIF('EG-MAR'!$F$18:$F$516,PROVEEDORES!$D182,'EG-MAR'!P$18:P$516)</f>
        <v>0</v>
      </c>
      <c r="H181" s="159">
        <f>SUMIF('EG-MAR'!$F$18:$F$516,PROVEEDORES!$D182,'EG-MAR'!Q$18:Q$516)</f>
        <v>0</v>
      </c>
      <c r="I181" s="159">
        <f>SUMIF('EG-MAR'!$F$18:$F$516,PROVEEDORES!$D182,'EG-MAR'!R$18:R$516)</f>
        <v>0</v>
      </c>
      <c r="J181" s="159">
        <f>SUMIF('EG-MAR'!$F$18:$F$516,PROVEEDORES!$D182,'EG-MAR'!S$18:S$516)</f>
        <v>0</v>
      </c>
      <c r="K181" s="159" t="str">
        <f t="shared" si="4"/>
        <v/>
      </c>
      <c r="L181" s="146" t="str">
        <f>IF(PROVEEDORES!G182="","",PROVEEDORES!G182)</f>
        <v/>
      </c>
    </row>
    <row r="182" spans="3:12" ht="17.45" customHeight="1" x14ac:dyDescent="0.2">
      <c r="C182" s="158">
        <f t="shared" si="5"/>
        <v>176</v>
      </c>
      <c r="D182" s="146" t="str">
        <f>IF(PROVEEDORES!E183="","",PROVEEDORES!E183)</f>
        <v/>
      </c>
      <c r="E182" s="146" t="str">
        <f>IF(PROVEEDORES!F183="","",PROVEEDORES!F183)</f>
        <v/>
      </c>
      <c r="F182" s="146" t="str">
        <f>IF(PROVEEDORES!D183="","",PROVEEDORES!D183)</f>
        <v/>
      </c>
      <c r="G182" s="159">
        <f>SUMIF('EG-MAR'!$F$18:$F$516,PROVEEDORES!$D183,'EG-MAR'!P$18:P$516)</f>
        <v>0</v>
      </c>
      <c r="H182" s="159">
        <f>SUMIF('EG-MAR'!$F$18:$F$516,PROVEEDORES!$D183,'EG-MAR'!Q$18:Q$516)</f>
        <v>0</v>
      </c>
      <c r="I182" s="159">
        <f>SUMIF('EG-MAR'!$F$18:$F$516,PROVEEDORES!$D183,'EG-MAR'!R$18:R$516)</f>
        <v>0</v>
      </c>
      <c r="J182" s="159">
        <f>SUMIF('EG-MAR'!$F$18:$F$516,PROVEEDORES!$D183,'EG-MAR'!S$18:S$516)</f>
        <v>0</v>
      </c>
      <c r="K182" s="159" t="str">
        <f t="shared" si="4"/>
        <v/>
      </c>
      <c r="L182" s="146" t="str">
        <f>IF(PROVEEDORES!G183="","",PROVEEDORES!G183)</f>
        <v/>
      </c>
    </row>
    <row r="183" spans="3:12" ht="17.45" customHeight="1" x14ac:dyDescent="0.2">
      <c r="C183" s="158">
        <f t="shared" si="5"/>
        <v>177</v>
      </c>
      <c r="D183" s="146" t="str">
        <f>IF(PROVEEDORES!E184="","",PROVEEDORES!E184)</f>
        <v/>
      </c>
      <c r="E183" s="146" t="str">
        <f>IF(PROVEEDORES!F184="","",PROVEEDORES!F184)</f>
        <v/>
      </c>
      <c r="F183" s="146" t="str">
        <f>IF(PROVEEDORES!D184="","",PROVEEDORES!D184)</f>
        <v/>
      </c>
      <c r="G183" s="159">
        <f>SUMIF('EG-MAR'!$F$18:$F$516,PROVEEDORES!$D184,'EG-MAR'!P$18:P$516)</f>
        <v>0</v>
      </c>
      <c r="H183" s="159">
        <f>SUMIF('EG-MAR'!$F$18:$F$516,PROVEEDORES!$D184,'EG-MAR'!Q$18:Q$516)</f>
        <v>0</v>
      </c>
      <c r="I183" s="159">
        <f>SUMIF('EG-MAR'!$F$18:$F$516,PROVEEDORES!$D184,'EG-MAR'!R$18:R$516)</f>
        <v>0</v>
      </c>
      <c r="J183" s="159">
        <f>SUMIF('EG-MAR'!$F$18:$F$516,PROVEEDORES!$D184,'EG-MAR'!S$18:S$516)</f>
        <v>0</v>
      </c>
      <c r="K183" s="159" t="str">
        <f t="shared" si="4"/>
        <v/>
      </c>
      <c r="L183" s="146" t="str">
        <f>IF(PROVEEDORES!G184="","",PROVEEDORES!G184)</f>
        <v/>
      </c>
    </row>
    <row r="184" spans="3:12" ht="17.45" customHeight="1" x14ac:dyDescent="0.2">
      <c r="C184" s="158">
        <f t="shared" si="5"/>
        <v>178</v>
      </c>
      <c r="D184" s="146" t="str">
        <f>IF(PROVEEDORES!E185="","",PROVEEDORES!E185)</f>
        <v/>
      </c>
      <c r="E184" s="146" t="str">
        <f>IF(PROVEEDORES!F185="","",PROVEEDORES!F185)</f>
        <v/>
      </c>
      <c r="F184" s="146" t="str">
        <f>IF(PROVEEDORES!D185="","",PROVEEDORES!D185)</f>
        <v/>
      </c>
      <c r="G184" s="159">
        <f>SUMIF('EG-MAR'!$F$18:$F$516,PROVEEDORES!$D185,'EG-MAR'!P$18:P$516)</f>
        <v>0</v>
      </c>
      <c r="H184" s="159">
        <f>SUMIF('EG-MAR'!$F$18:$F$516,PROVEEDORES!$D185,'EG-MAR'!Q$18:Q$516)</f>
        <v>0</v>
      </c>
      <c r="I184" s="159">
        <f>SUMIF('EG-MAR'!$F$18:$F$516,PROVEEDORES!$D185,'EG-MAR'!R$18:R$516)</f>
        <v>0</v>
      </c>
      <c r="J184" s="159">
        <f>SUMIF('EG-MAR'!$F$18:$F$516,PROVEEDORES!$D185,'EG-MAR'!S$18:S$516)</f>
        <v>0</v>
      </c>
      <c r="K184" s="159" t="str">
        <f t="shared" si="4"/>
        <v/>
      </c>
      <c r="L184" s="146" t="str">
        <f>IF(PROVEEDORES!G185="","",PROVEEDORES!G185)</f>
        <v/>
      </c>
    </row>
    <row r="185" spans="3:12" ht="17.45" customHeight="1" x14ac:dyDescent="0.2">
      <c r="C185" s="158">
        <f t="shared" si="5"/>
        <v>179</v>
      </c>
      <c r="D185" s="146" t="str">
        <f>IF(PROVEEDORES!E186="","",PROVEEDORES!E186)</f>
        <v/>
      </c>
      <c r="E185" s="146" t="str">
        <f>IF(PROVEEDORES!F186="","",PROVEEDORES!F186)</f>
        <v/>
      </c>
      <c r="F185" s="146" t="str">
        <f>IF(PROVEEDORES!D186="","",PROVEEDORES!D186)</f>
        <v/>
      </c>
      <c r="G185" s="159">
        <f>SUMIF('EG-MAR'!$F$18:$F$516,PROVEEDORES!$D186,'EG-MAR'!P$18:P$516)</f>
        <v>0</v>
      </c>
      <c r="H185" s="159">
        <f>SUMIF('EG-MAR'!$F$18:$F$516,PROVEEDORES!$D186,'EG-MAR'!Q$18:Q$516)</f>
        <v>0</v>
      </c>
      <c r="I185" s="159">
        <f>SUMIF('EG-MAR'!$F$18:$F$516,PROVEEDORES!$D186,'EG-MAR'!R$18:R$516)</f>
        <v>0</v>
      </c>
      <c r="J185" s="159">
        <f>SUMIF('EG-MAR'!$F$18:$F$516,PROVEEDORES!$D186,'EG-MAR'!S$18:S$516)</f>
        <v>0</v>
      </c>
      <c r="K185" s="159" t="str">
        <f t="shared" si="4"/>
        <v/>
      </c>
      <c r="L185" s="146" t="str">
        <f>IF(PROVEEDORES!G186="","",PROVEEDORES!G186)</f>
        <v/>
      </c>
    </row>
    <row r="186" spans="3:12" ht="17.45" customHeight="1" x14ac:dyDescent="0.2">
      <c r="C186" s="158">
        <f t="shared" si="5"/>
        <v>180</v>
      </c>
      <c r="D186" s="146" t="str">
        <f>IF(PROVEEDORES!E187="","",PROVEEDORES!E187)</f>
        <v/>
      </c>
      <c r="E186" s="146" t="str">
        <f>IF(PROVEEDORES!F187="","",PROVEEDORES!F187)</f>
        <v/>
      </c>
      <c r="F186" s="146" t="str">
        <f>IF(PROVEEDORES!D187="","",PROVEEDORES!D187)</f>
        <v/>
      </c>
      <c r="G186" s="159">
        <f>SUMIF('EG-MAR'!$F$18:$F$516,PROVEEDORES!$D187,'EG-MAR'!P$18:P$516)</f>
        <v>0</v>
      </c>
      <c r="H186" s="159">
        <f>SUMIF('EG-MAR'!$F$18:$F$516,PROVEEDORES!$D187,'EG-MAR'!Q$18:Q$516)</f>
        <v>0</v>
      </c>
      <c r="I186" s="159">
        <f>SUMIF('EG-MAR'!$F$18:$F$516,PROVEEDORES!$D187,'EG-MAR'!R$18:R$516)</f>
        <v>0</v>
      </c>
      <c r="J186" s="159">
        <f>SUMIF('EG-MAR'!$F$18:$F$516,PROVEEDORES!$D187,'EG-MAR'!S$18:S$516)</f>
        <v>0</v>
      </c>
      <c r="K186" s="159" t="str">
        <f t="shared" si="4"/>
        <v/>
      </c>
      <c r="L186" s="146" t="str">
        <f>IF(PROVEEDORES!G187="","",PROVEEDORES!G187)</f>
        <v/>
      </c>
    </row>
    <row r="187" spans="3:12" ht="17.45" customHeight="1" x14ac:dyDescent="0.2">
      <c r="C187" s="158">
        <f t="shared" si="5"/>
        <v>181</v>
      </c>
      <c r="D187" s="146" t="str">
        <f>IF(PROVEEDORES!E188="","",PROVEEDORES!E188)</f>
        <v/>
      </c>
      <c r="E187" s="146" t="str">
        <f>IF(PROVEEDORES!F188="","",PROVEEDORES!F188)</f>
        <v/>
      </c>
      <c r="F187" s="146" t="str">
        <f>IF(PROVEEDORES!D188="","",PROVEEDORES!D188)</f>
        <v/>
      </c>
      <c r="G187" s="159">
        <f>SUMIF('EG-MAR'!$F$18:$F$516,PROVEEDORES!$D188,'EG-MAR'!P$18:P$516)</f>
        <v>0</v>
      </c>
      <c r="H187" s="159">
        <f>SUMIF('EG-MAR'!$F$18:$F$516,PROVEEDORES!$D188,'EG-MAR'!Q$18:Q$516)</f>
        <v>0</v>
      </c>
      <c r="I187" s="159">
        <f>SUMIF('EG-MAR'!$F$18:$F$516,PROVEEDORES!$D188,'EG-MAR'!R$18:R$516)</f>
        <v>0</v>
      </c>
      <c r="J187" s="159">
        <f>SUMIF('EG-MAR'!$F$18:$F$516,PROVEEDORES!$D188,'EG-MAR'!S$18:S$516)</f>
        <v>0</v>
      </c>
      <c r="K187" s="159" t="str">
        <f t="shared" si="4"/>
        <v/>
      </c>
      <c r="L187" s="146" t="str">
        <f>IF(PROVEEDORES!G188="","",PROVEEDORES!G188)</f>
        <v/>
      </c>
    </row>
    <row r="188" spans="3:12" ht="17.45" customHeight="1" x14ac:dyDescent="0.2">
      <c r="C188" s="158">
        <f t="shared" si="5"/>
        <v>182</v>
      </c>
      <c r="D188" s="146" t="str">
        <f>IF(PROVEEDORES!E189="","",PROVEEDORES!E189)</f>
        <v/>
      </c>
      <c r="E188" s="146" t="str">
        <f>IF(PROVEEDORES!F189="","",PROVEEDORES!F189)</f>
        <v/>
      </c>
      <c r="F188" s="146" t="str">
        <f>IF(PROVEEDORES!D189="","",PROVEEDORES!D189)</f>
        <v/>
      </c>
      <c r="G188" s="159">
        <f>SUMIF('EG-MAR'!$F$18:$F$516,PROVEEDORES!$D189,'EG-MAR'!P$18:P$516)</f>
        <v>0</v>
      </c>
      <c r="H188" s="159">
        <f>SUMIF('EG-MAR'!$F$18:$F$516,PROVEEDORES!$D189,'EG-MAR'!Q$18:Q$516)</f>
        <v>0</v>
      </c>
      <c r="I188" s="159">
        <f>SUMIF('EG-MAR'!$F$18:$F$516,PROVEEDORES!$D189,'EG-MAR'!R$18:R$516)</f>
        <v>0</v>
      </c>
      <c r="J188" s="159">
        <f>SUMIF('EG-MAR'!$F$18:$F$516,PROVEEDORES!$D189,'EG-MAR'!S$18:S$516)</f>
        <v>0</v>
      </c>
      <c r="K188" s="159" t="str">
        <f t="shared" si="4"/>
        <v/>
      </c>
      <c r="L188" s="146" t="str">
        <f>IF(PROVEEDORES!G189="","",PROVEEDORES!G189)</f>
        <v/>
      </c>
    </row>
    <row r="189" spans="3:12" ht="17.45" customHeight="1" x14ac:dyDescent="0.2">
      <c r="C189" s="158">
        <f t="shared" si="5"/>
        <v>183</v>
      </c>
      <c r="D189" s="146" t="str">
        <f>IF(PROVEEDORES!E190="","",PROVEEDORES!E190)</f>
        <v/>
      </c>
      <c r="E189" s="146" t="str">
        <f>IF(PROVEEDORES!F190="","",PROVEEDORES!F190)</f>
        <v/>
      </c>
      <c r="F189" s="146" t="str">
        <f>IF(PROVEEDORES!D190="","",PROVEEDORES!D190)</f>
        <v/>
      </c>
      <c r="G189" s="159">
        <f>SUMIF('EG-MAR'!$F$18:$F$516,PROVEEDORES!$D190,'EG-MAR'!P$18:P$516)</f>
        <v>0</v>
      </c>
      <c r="H189" s="159">
        <f>SUMIF('EG-MAR'!$F$18:$F$516,PROVEEDORES!$D190,'EG-MAR'!Q$18:Q$516)</f>
        <v>0</v>
      </c>
      <c r="I189" s="159">
        <f>SUMIF('EG-MAR'!$F$18:$F$516,PROVEEDORES!$D190,'EG-MAR'!R$18:R$516)</f>
        <v>0</v>
      </c>
      <c r="J189" s="159">
        <f>SUMIF('EG-MAR'!$F$18:$F$516,PROVEEDORES!$D190,'EG-MAR'!S$18:S$516)</f>
        <v>0</v>
      </c>
      <c r="K189" s="159" t="str">
        <f t="shared" si="4"/>
        <v/>
      </c>
      <c r="L189" s="146" t="str">
        <f>IF(PROVEEDORES!G190="","",PROVEEDORES!G190)</f>
        <v/>
      </c>
    </row>
    <row r="190" spans="3:12" ht="17.45" customHeight="1" x14ac:dyDescent="0.2">
      <c r="C190" s="158">
        <f t="shared" si="5"/>
        <v>184</v>
      </c>
      <c r="D190" s="146" t="str">
        <f>IF(PROVEEDORES!E191="","",PROVEEDORES!E191)</f>
        <v/>
      </c>
      <c r="E190" s="146" t="str">
        <f>IF(PROVEEDORES!F191="","",PROVEEDORES!F191)</f>
        <v/>
      </c>
      <c r="F190" s="146" t="str">
        <f>IF(PROVEEDORES!D191="","",PROVEEDORES!D191)</f>
        <v/>
      </c>
      <c r="G190" s="159">
        <f>SUMIF('EG-MAR'!$F$18:$F$516,PROVEEDORES!$D191,'EG-MAR'!P$18:P$516)</f>
        <v>0</v>
      </c>
      <c r="H190" s="159">
        <f>SUMIF('EG-MAR'!$F$18:$F$516,PROVEEDORES!$D191,'EG-MAR'!Q$18:Q$516)</f>
        <v>0</v>
      </c>
      <c r="I190" s="159">
        <f>SUMIF('EG-MAR'!$F$18:$F$516,PROVEEDORES!$D191,'EG-MAR'!R$18:R$516)</f>
        <v>0</v>
      </c>
      <c r="J190" s="159">
        <f>SUMIF('EG-MAR'!$F$18:$F$516,PROVEEDORES!$D191,'EG-MAR'!S$18:S$516)</f>
        <v>0</v>
      </c>
      <c r="K190" s="159" t="str">
        <f t="shared" si="4"/>
        <v/>
      </c>
      <c r="L190" s="146" t="str">
        <f>IF(PROVEEDORES!G191="","",PROVEEDORES!G191)</f>
        <v/>
      </c>
    </row>
    <row r="191" spans="3:12" ht="17.45" customHeight="1" x14ac:dyDescent="0.2">
      <c r="C191" s="158">
        <f t="shared" si="5"/>
        <v>185</v>
      </c>
      <c r="D191" s="146" t="str">
        <f>IF(PROVEEDORES!E192="","",PROVEEDORES!E192)</f>
        <v/>
      </c>
      <c r="E191" s="146" t="str">
        <f>IF(PROVEEDORES!F192="","",PROVEEDORES!F192)</f>
        <v/>
      </c>
      <c r="F191" s="146" t="str">
        <f>IF(PROVEEDORES!D192="","",PROVEEDORES!D192)</f>
        <v/>
      </c>
      <c r="G191" s="159">
        <f>SUMIF('EG-MAR'!$F$18:$F$516,PROVEEDORES!$D192,'EG-MAR'!P$18:P$516)</f>
        <v>0</v>
      </c>
      <c r="H191" s="159">
        <f>SUMIF('EG-MAR'!$F$18:$F$516,PROVEEDORES!$D192,'EG-MAR'!Q$18:Q$516)</f>
        <v>0</v>
      </c>
      <c r="I191" s="159">
        <f>SUMIF('EG-MAR'!$F$18:$F$516,PROVEEDORES!$D192,'EG-MAR'!R$18:R$516)</f>
        <v>0</v>
      </c>
      <c r="J191" s="159">
        <f>SUMIF('EG-MAR'!$F$18:$F$516,PROVEEDORES!$D192,'EG-MAR'!S$18:S$516)</f>
        <v>0</v>
      </c>
      <c r="K191" s="159" t="str">
        <f t="shared" si="4"/>
        <v/>
      </c>
      <c r="L191" s="146" t="str">
        <f>IF(PROVEEDORES!G192="","",PROVEEDORES!G192)</f>
        <v/>
      </c>
    </row>
    <row r="192" spans="3:12" ht="17.45" customHeight="1" x14ac:dyDescent="0.2">
      <c r="C192" s="158">
        <f t="shared" si="5"/>
        <v>186</v>
      </c>
      <c r="D192" s="146" t="str">
        <f>IF(PROVEEDORES!E193="","",PROVEEDORES!E193)</f>
        <v/>
      </c>
      <c r="E192" s="146" t="str">
        <f>IF(PROVEEDORES!F193="","",PROVEEDORES!F193)</f>
        <v/>
      </c>
      <c r="F192" s="146" t="str">
        <f>IF(PROVEEDORES!D193="","",PROVEEDORES!D193)</f>
        <v/>
      </c>
      <c r="G192" s="159">
        <f>SUMIF('EG-MAR'!$F$18:$F$516,PROVEEDORES!$D193,'EG-MAR'!P$18:P$516)</f>
        <v>0</v>
      </c>
      <c r="H192" s="159">
        <f>SUMIF('EG-MAR'!$F$18:$F$516,PROVEEDORES!$D193,'EG-MAR'!Q$18:Q$516)</f>
        <v>0</v>
      </c>
      <c r="I192" s="159">
        <f>SUMIF('EG-MAR'!$F$18:$F$516,PROVEEDORES!$D193,'EG-MAR'!R$18:R$516)</f>
        <v>0</v>
      </c>
      <c r="J192" s="159">
        <f>SUMIF('EG-MAR'!$F$18:$F$516,PROVEEDORES!$D193,'EG-MAR'!S$18:S$516)</f>
        <v>0</v>
      </c>
      <c r="K192" s="159" t="str">
        <f t="shared" si="4"/>
        <v/>
      </c>
      <c r="L192" s="146" t="str">
        <f>IF(PROVEEDORES!G193="","",PROVEEDORES!G193)</f>
        <v/>
      </c>
    </row>
    <row r="193" spans="3:12" ht="17.45" customHeight="1" x14ac:dyDescent="0.2">
      <c r="C193" s="158">
        <f t="shared" si="5"/>
        <v>187</v>
      </c>
      <c r="D193" s="146" t="str">
        <f>IF(PROVEEDORES!E194="","",PROVEEDORES!E194)</f>
        <v/>
      </c>
      <c r="E193" s="146" t="str">
        <f>IF(PROVEEDORES!F194="","",PROVEEDORES!F194)</f>
        <v/>
      </c>
      <c r="F193" s="146" t="str">
        <f>IF(PROVEEDORES!D194="","",PROVEEDORES!D194)</f>
        <v/>
      </c>
      <c r="G193" s="159">
        <f>SUMIF('EG-MAR'!$F$18:$F$516,PROVEEDORES!$D194,'EG-MAR'!P$18:P$516)</f>
        <v>0</v>
      </c>
      <c r="H193" s="159">
        <f>SUMIF('EG-MAR'!$F$18:$F$516,PROVEEDORES!$D194,'EG-MAR'!Q$18:Q$516)</f>
        <v>0</v>
      </c>
      <c r="I193" s="159">
        <f>SUMIF('EG-MAR'!$F$18:$F$516,PROVEEDORES!$D194,'EG-MAR'!R$18:R$516)</f>
        <v>0</v>
      </c>
      <c r="J193" s="159">
        <f>SUMIF('EG-MAR'!$F$18:$F$516,PROVEEDORES!$D194,'EG-MAR'!S$18:S$516)</f>
        <v>0</v>
      </c>
      <c r="K193" s="159" t="str">
        <f t="shared" si="4"/>
        <v/>
      </c>
      <c r="L193" s="146" t="str">
        <f>IF(PROVEEDORES!G194="","",PROVEEDORES!G194)</f>
        <v/>
      </c>
    </row>
    <row r="194" spans="3:12" ht="17.45" customHeight="1" x14ac:dyDescent="0.2">
      <c r="C194" s="158">
        <f t="shared" si="5"/>
        <v>188</v>
      </c>
      <c r="D194" s="146" t="str">
        <f>IF(PROVEEDORES!E195="","",PROVEEDORES!E195)</f>
        <v/>
      </c>
      <c r="E194" s="146" t="str">
        <f>IF(PROVEEDORES!F195="","",PROVEEDORES!F195)</f>
        <v/>
      </c>
      <c r="F194" s="146" t="str">
        <f>IF(PROVEEDORES!D195="","",PROVEEDORES!D195)</f>
        <v/>
      </c>
      <c r="G194" s="159">
        <f>SUMIF('EG-MAR'!$F$18:$F$516,PROVEEDORES!$D195,'EG-MAR'!P$18:P$516)</f>
        <v>0</v>
      </c>
      <c r="H194" s="159">
        <f>SUMIF('EG-MAR'!$F$18:$F$516,PROVEEDORES!$D195,'EG-MAR'!Q$18:Q$516)</f>
        <v>0</v>
      </c>
      <c r="I194" s="159">
        <f>SUMIF('EG-MAR'!$F$18:$F$516,PROVEEDORES!$D195,'EG-MAR'!R$18:R$516)</f>
        <v>0</v>
      </c>
      <c r="J194" s="159">
        <f>SUMIF('EG-MAR'!$F$18:$F$516,PROVEEDORES!$D195,'EG-MAR'!S$18:S$516)</f>
        <v>0</v>
      </c>
      <c r="K194" s="159" t="str">
        <f t="shared" si="4"/>
        <v/>
      </c>
      <c r="L194" s="146" t="str">
        <f>IF(PROVEEDORES!G195="","",PROVEEDORES!G195)</f>
        <v/>
      </c>
    </row>
    <row r="195" spans="3:12" ht="17.45" customHeight="1" x14ac:dyDescent="0.2">
      <c r="C195" s="158">
        <f t="shared" si="5"/>
        <v>189</v>
      </c>
      <c r="D195" s="146" t="str">
        <f>IF(PROVEEDORES!E196="","",PROVEEDORES!E196)</f>
        <v/>
      </c>
      <c r="E195" s="146" t="str">
        <f>IF(PROVEEDORES!F196="","",PROVEEDORES!F196)</f>
        <v/>
      </c>
      <c r="F195" s="146" t="str">
        <f>IF(PROVEEDORES!D196="","",PROVEEDORES!D196)</f>
        <v/>
      </c>
      <c r="G195" s="159">
        <f>SUMIF('EG-MAR'!$F$18:$F$516,PROVEEDORES!$D196,'EG-MAR'!P$18:P$516)</f>
        <v>0</v>
      </c>
      <c r="H195" s="159">
        <f>SUMIF('EG-MAR'!$F$18:$F$516,PROVEEDORES!$D196,'EG-MAR'!Q$18:Q$516)</f>
        <v>0</v>
      </c>
      <c r="I195" s="159">
        <f>SUMIF('EG-MAR'!$F$18:$F$516,PROVEEDORES!$D196,'EG-MAR'!R$18:R$516)</f>
        <v>0</v>
      </c>
      <c r="J195" s="159">
        <f>SUMIF('EG-MAR'!$F$18:$F$516,PROVEEDORES!$D196,'EG-MAR'!S$18:S$516)</f>
        <v>0</v>
      </c>
      <c r="K195" s="159" t="str">
        <f t="shared" si="4"/>
        <v/>
      </c>
      <c r="L195" s="146" t="str">
        <f>IF(PROVEEDORES!G196="","",PROVEEDORES!G196)</f>
        <v/>
      </c>
    </row>
    <row r="196" spans="3:12" ht="17.45" customHeight="1" x14ac:dyDescent="0.2">
      <c r="C196" s="158">
        <f t="shared" si="5"/>
        <v>190</v>
      </c>
      <c r="D196" s="146" t="str">
        <f>IF(PROVEEDORES!E197="","",PROVEEDORES!E197)</f>
        <v/>
      </c>
      <c r="E196" s="146" t="str">
        <f>IF(PROVEEDORES!F197="","",PROVEEDORES!F197)</f>
        <v/>
      </c>
      <c r="F196" s="146" t="str">
        <f>IF(PROVEEDORES!D197="","",PROVEEDORES!D197)</f>
        <v/>
      </c>
      <c r="G196" s="159">
        <f>SUMIF('EG-MAR'!$F$18:$F$516,PROVEEDORES!$D197,'EG-MAR'!P$18:P$516)</f>
        <v>0</v>
      </c>
      <c r="H196" s="159">
        <f>SUMIF('EG-MAR'!$F$18:$F$516,PROVEEDORES!$D197,'EG-MAR'!Q$18:Q$516)</f>
        <v>0</v>
      </c>
      <c r="I196" s="159">
        <f>SUMIF('EG-MAR'!$F$18:$F$516,PROVEEDORES!$D197,'EG-MAR'!R$18:R$516)</f>
        <v>0</v>
      </c>
      <c r="J196" s="159">
        <f>SUMIF('EG-MAR'!$F$18:$F$516,PROVEEDORES!$D197,'EG-MAR'!S$18:S$516)</f>
        <v>0</v>
      </c>
      <c r="K196" s="159" t="str">
        <f t="shared" si="4"/>
        <v/>
      </c>
      <c r="L196" s="146" t="str">
        <f>IF(PROVEEDORES!G197="","",PROVEEDORES!G197)</f>
        <v/>
      </c>
    </row>
    <row r="197" spans="3:12" ht="17.45" customHeight="1" x14ac:dyDescent="0.2">
      <c r="C197" s="158">
        <f t="shared" si="5"/>
        <v>191</v>
      </c>
      <c r="D197" s="146" t="str">
        <f>IF(PROVEEDORES!E198="","",PROVEEDORES!E198)</f>
        <v/>
      </c>
      <c r="E197" s="146" t="str">
        <f>IF(PROVEEDORES!F198="","",PROVEEDORES!F198)</f>
        <v/>
      </c>
      <c r="F197" s="146" t="str">
        <f>IF(PROVEEDORES!D198="","",PROVEEDORES!D198)</f>
        <v/>
      </c>
      <c r="G197" s="159">
        <f>SUMIF('EG-MAR'!$F$18:$F$516,PROVEEDORES!$D198,'EG-MAR'!P$18:P$516)</f>
        <v>0</v>
      </c>
      <c r="H197" s="159">
        <f>SUMIF('EG-MAR'!$F$18:$F$516,PROVEEDORES!$D198,'EG-MAR'!Q$18:Q$516)</f>
        <v>0</v>
      </c>
      <c r="I197" s="159">
        <f>SUMIF('EG-MAR'!$F$18:$F$516,PROVEEDORES!$D198,'EG-MAR'!R$18:R$516)</f>
        <v>0</v>
      </c>
      <c r="J197" s="159">
        <f>SUMIF('EG-MAR'!$F$18:$F$516,PROVEEDORES!$D198,'EG-MAR'!S$18:S$516)</f>
        <v>0</v>
      </c>
      <c r="K197" s="159" t="str">
        <f t="shared" si="4"/>
        <v/>
      </c>
      <c r="L197" s="146" t="str">
        <f>IF(PROVEEDORES!G198="","",PROVEEDORES!G198)</f>
        <v/>
      </c>
    </row>
    <row r="198" spans="3:12" ht="17.45" customHeight="1" x14ac:dyDescent="0.2">
      <c r="C198" s="158">
        <f t="shared" si="5"/>
        <v>192</v>
      </c>
      <c r="D198" s="146" t="str">
        <f>IF(PROVEEDORES!E199="","",PROVEEDORES!E199)</f>
        <v/>
      </c>
      <c r="E198" s="146" t="str">
        <f>IF(PROVEEDORES!F199="","",PROVEEDORES!F199)</f>
        <v/>
      </c>
      <c r="F198" s="146" t="str">
        <f>IF(PROVEEDORES!D199="","",PROVEEDORES!D199)</f>
        <v/>
      </c>
      <c r="G198" s="159">
        <f>SUMIF('EG-MAR'!$F$18:$F$516,PROVEEDORES!$D199,'EG-MAR'!P$18:P$516)</f>
        <v>0</v>
      </c>
      <c r="H198" s="159">
        <f>SUMIF('EG-MAR'!$F$18:$F$516,PROVEEDORES!$D199,'EG-MAR'!Q$18:Q$516)</f>
        <v>0</v>
      </c>
      <c r="I198" s="159">
        <f>SUMIF('EG-MAR'!$F$18:$F$516,PROVEEDORES!$D199,'EG-MAR'!R$18:R$516)</f>
        <v>0</v>
      </c>
      <c r="J198" s="159">
        <f>SUMIF('EG-MAR'!$F$18:$F$516,PROVEEDORES!$D199,'EG-MAR'!S$18:S$516)</f>
        <v>0</v>
      </c>
      <c r="K198" s="159" t="str">
        <f t="shared" si="4"/>
        <v/>
      </c>
      <c r="L198" s="146" t="str">
        <f>IF(PROVEEDORES!G199="","",PROVEEDORES!G199)</f>
        <v/>
      </c>
    </row>
    <row r="199" spans="3:12" ht="17.45" customHeight="1" x14ac:dyDescent="0.2">
      <c r="C199" s="158">
        <f t="shared" si="5"/>
        <v>193</v>
      </c>
      <c r="D199" s="146" t="str">
        <f>IF(PROVEEDORES!E200="","",PROVEEDORES!E200)</f>
        <v/>
      </c>
      <c r="E199" s="146" t="str">
        <f>IF(PROVEEDORES!F200="","",PROVEEDORES!F200)</f>
        <v/>
      </c>
      <c r="F199" s="146" t="str">
        <f>IF(PROVEEDORES!D200="","",PROVEEDORES!D200)</f>
        <v/>
      </c>
      <c r="G199" s="159">
        <f>SUMIF('EG-MAR'!$F$18:$F$516,PROVEEDORES!$D200,'EG-MAR'!P$18:P$516)</f>
        <v>0</v>
      </c>
      <c r="H199" s="159">
        <f>SUMIF('EG-MAR'!$F$18:$F$516,PROVEEDORES!$D200,'EG-MAR'!Q$18:Q$516)</f>
        <v>0</v>
      </c>
      <c r="I199" s="159">
        <f>SUMIF('EG-MAR'!$F$18:$F$516,PROVEEDORES!$D200,'EG-MAR'!R$18:R$516)</f>
        <v>0</v>
      </c>
      <c r="J199" s="159">
        <f>SUMIF('EG-MAR'!$F$18:$F$516,PROVEEDORES!$D200,'EG-MAR'!S$18:S$516)</f>
        <v>0</v>
      </c>
      <c r="K199" s="159" t="str">
        <f t="shared" si="4"/>
        <v/>
      </c>
      <c r="L199" s="146" t="str">
        <f>IF(PROVEEDORES!G200="","",PROVEEDORES!G200)</f>
        <v/>
      </c>
    </row>
    <row r="200" spans="3:12" ht="17.45" customHeight="1" x14ac:dyDescent="0.2">
      <c r="C200" s="158">
        <f t="shared" si="5"/>
        <v>194</v>
      </c>
      <c r="D200" s="146" t="str">
        <f>IF(PROVEEDORES!E201="","",PROVEEDORES!E201)</f>
        <v/>
      </c>
      <c r="E200" s="146" t="str">
        <f>IF(PROVEEDORES!F201="","",PROVEEDORES!F201)</f>
        <v/>
      </c>
      <c r="F200" s="146" t="str">
        <f>IF(PROVEEDORES!D201="","",PROVEEDORES!D201)</f>
        <v/>
      </c>
      <c r="G200" s="159">
        <f>SUMIF('EG-MAR'!$F$18:$F$516,PROVEEDORES!$D201,'EG-MAR'!P$18:P$516)</f>
        <v>0</v>
      </c>
      <c r="H200" s="159">
        <f>SUMIF('EG-MAR'!$F$18:$F$516,PROVEEDORES!$D201,'EG-MAR'!Q$18:Q$516)</f>
        <v>0</v>
      </c>
      <c r="I200" s="159">
        <f>SUMIF('EG-MAR'!$F$18:$F$516,PROVEEDORES!$D201,'EG-MAR'!R$18:R$516)</f>
        <v>0</v>
      </c>
      <c r="J200" s="159">
        <f>SUMIF('EG-MAR'!$F$18:$F$516,PROVEEDORES!$D201,'EG-MAR'!S$18:S$516)</f>
        <v>0</v>
      </c>
      <c r="K200" s="159" t="str">
        <f t="shared" ref="K200:K263" si="6">IF(G200+H200+I200+J200&gt;0,"C/Información","")</f>
        <v/>
      </c>
      <c r="L200" s="146" t="str">
        <f>IF(PROVEEDORES!G201="","",PROVEEDORES!G201)</f>
        <v/>
      </c>
    </row>
    <row r="201" spans="3:12" ht="17.45" customHeight="1" x14ac:dyDescent="0.2">
      <c r="C201" s="158">
        <f t="shared" ref="C201:C264" si="7">C200+1</f>
        <v>195</v>
      </c>
      <c r="D201" s="146" t="str">
        <f>IF(PROVEEDORES!E202="","",PROVEEDORES!E202)</f>
        <v/>
      </c>
      <c r="E201" s="146" t="str">
        <f>IF(PROVEEDORES!F202="","",PROVEEDORES!F202)</f>
        <v/>
      </c>
      <c r="F201" s="146" t="str">
        <f>IF(PROVEEDORES!D202="","",PROVEEDORES!D202)</f>
        <v/>
      </c>
      <c r="G201" s="159">
        <f>SUMIF('EG-MAR'!$F$18:$F$516,PROVEEDORES!$D202,'EG-MAR'!P$18:P$516)</f>
        <v>0</v>
      </c>
      <c r="H201" s="159">
        <f>SUMIF('EG-MAR'!$F$18:$F$516,PROVEEDORES!$D202,'EG-MAR'!Q$18:Q$516)</f>
        <v>0</v>
      </c>
      <c r="I201" s="159">
        <f>SUMIF('EG-MAR'!$F$18:$F$516,PROVEEDORES!$D202,'EG-MAR'!R$18:R$516)</f>
        <v>0</v>
      </c>
      <c r="J201" s="159">
        <f>SUMIF('EG-MAR'!$F$18:$F$516,PROVEEDORES!$D202,'EG-MAR'!S$18:S$516)</f>
        <v>0</v>
      </c>
      <c r="K201" s="159" t="str">
        <f t="shared" si="6"/>
        <v/>
      </c>
      <c r="L201" s="146" t="str">
        <f>IF(PROVEEDORES!G202="","",PROVEEDORES!G202)</f>
        <v/>
      </c>
    </row>
    <row r="202" spans="3:12" ht="17.45" customHeight="1" x14ac:dyDescent="0.2">
      <c r="C202" s="158">
        <f t="shared" si="7"/>
        <v>196</v>
      </c>
      <c r="D202" s="146" t="str">
        <f>IF(PROVEEDORES!E203="","",PROVEEDORES!E203)</f>
        <v/>
      </c>
      <c r="E202" s="146" t="str">
        <f>IF(PROVEEDORES!F203="","",PROVEEDORES!F203)</f>
        <v/>
      </c>
      <c r="F202" s="146" t="str">
        <f>IF(PROVEEDORES!D203="","",PROVEEDORES!D203)</f>
        <v/>
      </c>
      <c r="G202" s="159">
        <f>SUMIF('EG-MAR'!$F$18:$F$516,PROVEEDORES!$D203,'EG-MAR'!P$18:P$516)</f>
        <v>0</v>
      </c>
      <c r="H202" s="159">
        <f>SUMIF('EG-MAR'!$F$18:$F$516,PROVEEDORES!$D203,'EG-MAR'!Q$18:Q$516)</f>
        <v>0</v>
      </c>
      <c r="I202" s="159">
        <f>SUMIF('EG-MAR'!$F$18:$F$516,PROVEEDORES!$D203,'EG-MAR'!R$18:R$516)</f>
        <v>0</v>
      </c>
      <c r="J202" s="159">
        <f>SUMIF('EG-MAR'!$F$18:$F$516,PROVEEDORES!$D203,'EG-MAR'!S$18:S$516)</f>
        <v>0</v>
      </c>
      <c r="K202" s="159" t="str">
        <f t="shared" si="6"/>
        <v/>
      </c>
      <c r="L202" s="146" t="str">
        <f>IF(PROVEEDORES!G203="","",PROVEEDORES!G203)</f>
        <v/>
      </c>
    </row>
    <row r="203" spans="3:12" ht="17.45" customHeight="1" x14ac:dyDescent="0.2">
      <c r="C203" s="158">
        <f t="shared" si="7"/>
        <v>197</v>
      </c>
      <c r="D203" s="146" t="str">
        <f>IF(PROVEEDORES!E204="","",PROVEEDORES!E204)</f>
        <v/>
      </c>
      <c r="E203" s="146" t="str">
        <f>IF(PROVEEDORES!F204="","",PROVEEDORES!F204)</f>
        <v/>
      </c>
      <c r="F203" s="146" t="str">
        <f>IF(PROVEEDORES!D204="","",PROVEEDORES!D204)</f>
        <v/>
      </c>
      <c r="G203" s="159">
        <f>SUMIF('EG-MAR'!$F$18:$F$516,PROVEEDORES!$D204,'EG-MAR'!P$18:P$516)</f>
        <v>0</v>
      </c>
      <c r="H203" s="159">
        <f>SUMIF('EG-MAR'!$F$18:$F$516,PROVEEDORES!$D204,'EG-MAR'!Q$18:Q$516)</f>
        <v>0</v>
      </c>
      <c r="I203" s="159">
        <f>SUMIF('EG-MAR'!$F$18:$F$516,PROVEEDORES!$D204,'EG-MAR'!R$18:R$516)</f>
        <v>0</v>
      </c>
      <c r="J203" s="159">
        <f>SUMIF('EG-MAR'!$F$18:$F$516,PROVEEDORES!$D204,'EG-MAR'!S$18:S$516)</f>
        <v>0</v>
      </c>
      <c r="K203" s="159" t="str">
        <f t="shared" si="6"/>
        <v/>
      </c>
      <c r="L203" s="146" t="str">
        <f>IF(PROVEEDORES!G204="","",PROVEEDORES!G204)</f>
        <v/>
      </c>
    </row>
    <row r="204" spans="3:12" ht="17.45" customHeight="1" x14ac:dyDescent="0.2">
      <c r="C204" s="158">
        <f t="shared" si="7"/>
        <v>198</v>
      </c>
      <c r="D204" s="146" t="str">
        <f>IF(PROVEEDORES!E205="","",PROVEEDORES!E205)</f>
        <v/>
      </c>
      <c r="E204" s="146" t="str">
        <f>IF(PROVEEDORES!F205="","",PROVEEDORES!F205)</f>
        <v/>
      </c>
      <c r="F204" s="146" t="str">
        <f>IF(PROVEEDORES!D205="","",PROVEEDORES!D205)</f>
        <v/>
      </c>
      <c r="G204" s="159">
        <f>SUMIF('EG-MAR'!$F$18:$F$516,PROVEEDORES!$D205,'EG-MAR'!P$18:P$516)</f>
        <v>0</v>
      </c>
      <c r="H204" s="159">
        <f>SUMIF('EG-MAR'!$F$18:$F$516,PROVEEDORES!$D205,'EG-MAR'!Q$18:Q$516)</f>
        <v>0</v>
      </c>
      <c r="I204" s="159">
        <f>SUMIF('EG-MAR'!$F$18:$F$516,PROVEEDORES!$D205,'EG-MAR'!R$18:R$516)</f>
        <v>0</v>
      </c>
      <c r="J204" s="159">
        <f>SUMIF('EG-MAR'!$F$18:$F$516,PROVEEDORES!$D205,'EG-MAR'!S$18:S$516)</f>
        <v>0</v>
      </c>
      <c r="K204" s="159" t="str">
        <f t="shared" si="6"/>
        <v/>
      </c>
      <c r="L204" s="146" t="str">
        <f>IF(PROVEEDORES!G205="","",PROVEEDORES!G205)</f>
        <v/>
      </c>
    </row>
    <row r="205" spans="3:12" ht="17.45" customHeight="1" x14ac:dyDescent="0.2">
      <c r="C205" s="158">
        <f t="shared" si="7"/>
        <v>199</v>
      </c>
      <c r="D205" s="146" t="str">
        <f>IF(PROVEEDORES!E206="","",PROVEEDORES!E206)</f>
        <v/>
      </c>
      <c r="E205" s="146" t="str">
        <f>IF(PROVEEDORES!F206="","",PROVEEDORES!F206)</f>
        <v/>
      </c>
      <c r="F205" s="146" t="str">
        <f>IF(PROVEEDORES!D206="","",PROVEEDORES!D206)</f>
        <v/>
      </c>
      <c r="G205" s="159">
        <f>SUMIF('EG-MAR'!$F$18:$F$516,PROVEEDORES!$D206,'EG-MAR'!P$18:P$516)</f>
        <v>0</v>
      </c>
      <c r="H205" s="159">
        <f>SUMIF('EG-MAR'!$F$18:$F$516,PROVEEDORES!$D206,'EG-MAR'!Q$18:Q$516)</f>
        <v>0</v>
      </c>
      <c r="I205" s="159">
        <f>SUMIF('EG-MAR'!$F$18:$F$516,PROVEEDORES!$D206,'EG-MAR'!R$18:R$516)</f>
        <v>0</v>
      </c>
      <c r="J205" s="159">
        <f>SUMIF('EG-MAR'!$F$18:$F$516,PROVEEDORES!$D206,'EG-MAR'!S$18:S$516)</f>
        <v>0</v>
      </c>
      <c r="K205" s="159" t="str">
        <f t="shared" si="6"/>
        <v/>
      </c>
      <c r="L205" s="146" t="str">
        <f>IF(PROVEEDORES!G206="","",PROVEEDORES!G206)</f>
        <v/>
      </c>
    </row>
    <row r="206" spans="3:12" ht="17.45" customHeight="1" x14ac:dyDescent="0.2">
      <c r="C206" s="158">
        <f t="shared" si="7"/>
        <v>200</v>
      </c>
      <c r="D206" s="146" t="str">
        <f>IF(PROVEEDORES!E207="","",PROVEEDORES!E207)</f>
        <v/>
      </c>
      <c r="E206" s="146" t="str">
        <f>IF(PROVEEDORES!F207="","",PROVEEDORES!F207)</f>
        <v/>
      </c>
      <c r="F206" s="146" t="str">
        <f>IF(PROVEEDORES!D207="","",PROVEEDORES!D207)</f>
        <v/>
      </c>
      <c r="G206" s="159">
        <f>SUMIF('EG-MAR'!$F$18:$F$516,PROVEEDORES!$D207,'EG-MAR'!P$18:P$516)</f>
        <v>0</v>
      </c>
      <c r="H206" s="159">
        <f>SUMIF('EG-MAR'!$F$18:$F$516,PROVEEDORES!$D207,'EG-MAR'!Q$18:Q$516)</f>
        <v>0</v>
      </c>
      <c r="I206" s="159">
        <f>SUMIF('EG-MAR'!$F$18:$F$516,PROVEEDORES!$D207,'EG-MAR'!R$18:R$516)</f>
        <v>0</v>
      </c>
      <c r="J206" s="159">
        <f>SUMIF('EG-MAR'!$F$18:$F$516,PROVEEDORES!$D207,'EG-MAR'!S$18:S$516)</f>
        <v>0</v>
      </c>
      <c r="K206" s="159" t="str">
        <f t="shared" si="6"/>
        <v/>
      </c>
      <c r="L206" s="146" t="str">
        <f>IF(PROVEEDORES!G207="","",PROVEEDORES!G207)</f>
        <v/>
      </c>
    </row>
    <row r="207" spans="3:12" ht="17.45" customHeight="1" x14ac:dyDescent="0.2">
      <c r="C207" s="158">
        <f t="shared" si="7"/>
        <v>201</v>
      </c>
      <c r="D207" s="146" t="str">
        <f>IF(PROVEEDORES!E208="","",PROVEEDORES!E208)</f>
        <v/>
      </c>
      <c r="E207" s="146" t="str">
        <f>IF(PROVEEDORES!F208="","",PROVEEDORES!F208)</f>
        <v/>
      </c>
      <c r="F207" s="146" t="str">
        <f>IF(PROVEEDORES!D208="","",PROVEEDORES!D208)</f>
        <v/>
      </c>
      <c r="G207" s="159">
        <f>SUMIF('EG-MAR'!$F$18:$F$516,PROVEEDORES!$D208,'EG-MAR'!P$18:P$516)</f>
        <v>0</v>
      </c>
      <c r="H207" s="159">
        <f>SUMIF('EG-MAR'!$F$18:$F$516,PROVEEDORES!$D208,'EG-MAR'!Q$18:Q$516)</f>
        <v>0</v>
      </c>
      <c r="I207" s="159">
        <f>SUMIF('EG-MAR'!$F$18:$F$516,PROVEEDORES!$D208,'EG-MAR'!R$18:R$516)</f>
        <v>0</v>
      </c>
      <c r="J207" s="159">
        <f>SUMIF('EG-MAR'!$F$18:$F$516,PROVEEDORES!$D208,'EG-MAR'!S$18:S$516)</f>
        <v>0</v>
      </c>
      <c r="K207" s="159" t="str">
        <f t="shared" si="6"/>
        <v/>
      </c>
      <c r="L207" s="146" t="str">
        <f>IF(PROVEEDORES!G208="","",PROVEEDORES!G208)</f>
        <v/>
      </c>
    </row>
    <row r="208" spans="3:12" ht="17.45" customHeight="1" x14ac:dyDescent="0.2">
      <c r="C208" s="158">
        <f t="shared" si="7"/>
        <v>202</v>
      </c>
      <c r="D208" s="146" t="str">
        <f>IF(PROVEEDORES!E209="","",PROVEEDORES!E209)</f>
        <v/>
      </c>
      <c r="E208" s="146" t="str">
        <f>IF(PROVEEDORES!F209="","",PROVEEDORES!F209)</f>
        <v/>
      </c>
      <c r="F208" s="146" t="str">
        <f>IF(PROVEEDORES!D209="","",PROVEEDORES!D209)</f>
        <v/>
      </c>
      <c r="G208" s="159">
        <f>SUMIF('EG-MAR'!$F$18:$F$516,PROVEEDORES!$D209,'EG-MAR'!P$18:P$516)</f>
        <v>0</v>
      </c>
      <c r="H208" s="159">
        <f>SUMIF('EG-MAR'!$F$18:$F$516,PROVEEDORES!$D209,'EG-MAR'!Q$18:Q$516)</f>
        <v>0</v>
      </c>
      <c r="I208" s="159">
        <f>SUMIF('EG-MAR'!$F$18:$F$516,PROVEEDORES!$D209,'EG-MAR'!R$18:R$516)</f>
        <v>0</v>
      </c>
      <c r="J208" s="159">
        <f>SUMIF('EG-MAR'!$F$18:$F$516,PROVEEDORES!$D209,'EG-MAR'!S$18:S$516)</f>
        <v>0</v>
      </c>
      <c r="K208" s="159" t="str">
        <f t="shared" si="6"/>
        <v/>
      </c>
      <c r="L208" s="146" t="str">
        <f>IF(PROVEEDORES!G209="","",PROVEEDORES!G209)</f>
        <v/>
      </c>
    </row>
    <row r="209" spans="3:12" ht="17.45" customHeight="1" x14ac:dyDescent="0.2">
      <c r="C209" s="158">
        <f t="shared" si="7"/>
        <v>203</v>
      </c>
      <c r="D209" s="146" t="str">
        <f>IF(PROVEEDORES!E210="","",PROVEEDORES!E210)</f>
        <v/>
      </c>
      <c r="E209" s="146" t="str">
        <f>IF(PROVEEDORES!F210="","",PROVEEDORES!F210)</f>
        <v/>
      </c>
      <c r="F209" s="146" t="str">
        <f>IF(PROVEEDORES!D210="","",PROVEEDORES!D210)</f>
        <v/>
      </c>
      <c r="G209" s="159">
        <f>SUMIF('EG-MAR'!$F$18:$F$516,PROVEEDORES!$D210,'EG-MAR'!P$18:P$516)</f>
        <v>0</v>
      </c>
      <c r="H209" s="159">
        <f>SUMIF('EG-MAR'!$F$18:$F$516,PROVEEDORES!$D210,'EG-MAR'!Q$18:Q$516)</f>
        <v>0</v>
      </c>
      <c r="I209" s="159">
        <f>SUMIF('EG-MAR'!$F$18:$F$516,PROVEEDORES!$D210,'EG-MAR'!R$18:R$516)</f>
        <v>0</v>
      </c>
      <c r="J209" s="159">
        <f>SUMIF('EG-MAR'!$F$18:$F$516,PROVEEDORES!$D210,'EG-MAR'!S$18:S$516)</f>
        <v>0</v>
      </c>
      <c r="K209" s="159" t="str">
        <f t="shared" si="6"/>
        <v/>
      </c>
      <c r="L209" s="146" t="str">
        <f>IF(PROVEEDORES!G210="","",PROVEEDORES!G210)</f>
        <v/>
      </c>
    </row>
    <row r="210" spans="3:12" ht="17.45" customHeight="1" x14ac:dyDescent="0.2">
      <c r="C210" s="158">
        <f t="shared" si="7"/>
        <v>204</v>
      </c>
      <c r="D210" s="146" t="str">
        <f>IF(PROVEEDORES!E211="","",PROVEEDORES!E211)</f>
        <v/>
      </c>
      <c r="E210" s="146" t="str">
        <f>IF(PROVEEDORES!F211="","",PROVEEDORES!F211)</f>
        <v/>
      </c>
      <c r="F210" s="146" t="str">
        <f>IF(PROVEEDORES!D211="","",PROVEEDORES!D211)</f>
        <v/>
      </c>
      <c r="G210" s="159">
        <f>SUMIF('EG-MAR'!$F$18:$F$516,PROVEEDORES!$D211,'EG-MAR'!P$18:P$516)</f>
        <v>0</v>
      </c>
      <c r="H210" s="159">
        <f>SUMIF('EG-MAR'!$F$18:$F$516,PROVEEDORES!$D211,'EG-MAR'!Q$18:Q$516)</f>
        <v>0</v>
      </c>
      <c r="I210" s="159">
        <f>SUMIF('EG-MAR'!$F$18:$F$516,PROVEEDORES!$D211,'EG-MAR'!R$18:R$516)</f>
        <v>0</v>
      </c>
      <c r="J210" s="159">
        <f>SUMIF('EG-MAR'!$F$18:$F$516,PROVEEDORES!$D211,'EG-MAR'!S$18:S$516)</f>
        <v>0</v>
      </c>
      <c r="K210" s="159" t="str">
        <f t="shared" si="6"/>
        <v/>
      </c>
      <c r="L210" s="146" t="str">
        <f>IF(PROVEEDORES!G211="","",PROVEEDORES!G211)</f>
        <v/>
      </c>
    </row>
    <row r="211" spans="3:12" ht="17.45" customHeight="1" x14ac:dyDescent="0.2">
      <c r="C211" s="158">
        <f t="shared" si="7"/>
        <v>205</v>
      </c>
      <c r="D211" s="146" t="str">
        <f>IF(PROVEEDORES!E212="","",PROVEEDORES!E212)</f>
        <v/>
      </c>
      <c r="E211" s="146" t="str">
        <f>IF(PROVEEDORES!F212="","",PROVEEDORES!F212)</f>
        <v/>
      </c>
      <c r="F211" s="146" t="str">
        <f>IF(PROVEEDORES!D212="","",PROVEEDORES!D212)</f>
        <v/>
      </c>
      <c r="G211" s="159">
        <f>SUMIF('EG-MAR'!$F$18:$F$516,PROVEEDORES!$D212,'EG-MAR'!P$18:P$516)</f>
        <v>0</v>
      </c>
      <c r="H211" s="159">
        <f>SUMIF('EG-MAR'!$F$18:$F$516,PROVEEDORES!$D212,'EG-MAR'!Q$18:Q$516)</f>
        <v>0</v>
      </c>
      <c r="I211" s="159">
        <f>SUMIF('EG-MAR'!$F$18:$F$516,PROVEEDORES!$D212,'EG-MAR'!R$18:R$516)</f>
        <v>0</v>
      </c>
      <c r="J211" s="159">
        <f>SUMIF('EG-MAR'!$F$18:$F$516,PROVEEDORES!$D212,'EG-MAR'!S$18:S$516)</f>
        <v>0</v>
      </c>
      <c r="K211" s="159" t="str">
        <f t="shared" si="6"/>
        <v/>
      </c>
      <c r="L211" s="146" t="str">
        <f>IF(PROVEEDORES!G212="","",PROVEEDORES!G212)</f>
        <v/>
      </c>
    </row>
    <row r="212" spans="3:12" ht="17.45" customHeight="1" x14ac:dyDescent="0.2">
      <c r="C212" s="158">
        <f t="shared" si="7"/>
        <v>206</v>
      </c>
      <c r="D212" s="146" t="str">
        <f>IF(PROVEEDORES!E213="","",PROVEEDORES!E213)</f>
        <v/>
      </c>
      <c r="E212" s="146" t="str">
        <f>IF(PROVEEDORES!F213="","",PROVEEDORES!F213)</f>
        <v/>
      </c>
      <c r="F212" s="146" t="str">
        <f>IF(PROVEEDORES!D213="","",PROVEEDORES!D213)</f>
        <v/>
      </c>
      <c r="G212" s="159">
        <f>SUMIF('EG-MAR'!$F$18:$F$516,PROVEEDORES!$D213,'EG-MAR'!P$18:P$516)</f>
        <v>0</v>
      </c>
      <c r="H212" s="159">
        <f>SUMIF('EG-MAR'!$F$18:$F$516,PROVEEDORES!$D213,'EG-MAR'!Q$18:Q$516)</f>
        <v>0</v>
      </c>
      <c r="I212" s="159">
        <f>SUMIF('EG-MAR'!$F$18:$F$516,PROVEEDORES!$D213,'EG-MAR'!R$18:R$516)</f>
        <v>0</v>
      </c>
      <c r="J212" s="159">
        <f>SUMIF('EG-MAR'!$F$18:$F$516,PROVEEDORES!$D213,'EG-MAR'!S$18:S$516)</f>
        <v>0</v>
      </c>
      <c r="K212" s="159" t="str">
        <f t="shared" si="6"/>
        <v/>
      </c>
      <c r="L212" s="146" t="str">
        <f>IF(PROVEEDORES!G213="","",PROVEEDORES!G213)</f>
        <v/>
      </c>
    </row>
    <row r="213" spans="3:12" ht="17.45" customHeight="1" x14ac:dyDescent="0.2">
      <c r="C213" s="158">
        <f t="shared" si="7"/>
        <v>207</v>
      </c>
      <c r="D213" s="146" t="str">
        <f>IF(PROVEEDORES!E214="","",PROVEEDORES!E214)</f>
        <v/>
      </c>
      <c r="E213" s="146" t="str">
        <f>IF(PROVEEDORES!F214="","",PROVEEDORES!F214)</f>
        <v/>
      </c>
      <c r="F213" s="146" t="str">
        <f>IF(PROVEEDORES!D214="","",PROVEEDORES!D214)</f>
        <v/>
      </c>
      <c r="G213" s="159">
        <f>SUMIF('EG-MAR'!$F$18:$F$516,PROVEEDORES!$D214,'EG-MAR'!P$18:P$516)</f>
        <v>0</v>
      </c>
      <c r="H213" s="159">
        <f>SUMIF('EG-MAR'!$F$18:$F$516,PROVEEDORES!$D214,'EG-MAR'!Q$18:Q$516)</f>
        <v>0</v>
      </c>
      <c r="I213" s="159">
        <f>SUMIF('EG-MAR'!$F$18:$F$516,PROVEEDORES!$D214,'EG-MAR'!R$18:R$516)</f>
        <v>0</v>
      </c>
      <c r="J213" s="159">
        <f>SUMIF('EG-MAR'!$F$18:$F$516,PROVEEDORES!$D214,'EG-MAR'!S$18:S$516)</f>
        <v>0</v>
      </c>
      <c r="K213" s="159" t="str">
        <f t="shared" si="6"/>
        <v/>
      </c>
      <c r="L213" s="146" t="str">
        <f>IF(PROVEEDORES!G214="","",PROVEEDORES!G214)</f>
        <v/>
      </c>
    </row>
    <row r="214" spans="3:12" ht="17.45" customHeight="1" x14ac:dyDescent="0.2">
      <c r="C214" s="158">
        <f t="shared" si="7"/>
        <v>208</v>
      </c>
      <c r="D214" s="146" t="str">
        <f>IF(PROVEEDORES!E215="","",PROVEEDORES!E215)</f>
        <v/>
      </c>
      <c r="E214" s="146" t="str">
        <f>IF(PROVEEDORES!F215="","",PROVEEDORES!F215)</f>
        <v/>
      </c>
      <c r="F214" s="146" t="str">
        <f>IF(PROVEEDORES!D215="","",PROVEEDORES!D215)</f>
        <v/>
      </c>
      <c r="G214" s="159">
        <f>SUMIF('EG-MAR'!$F$18:$F$516,PROVEEDORES!$D215,'EG-MAR'!P$18:P$516)</f>
        <v>0</v>
      </c>
      <c r="H214" s="159">
        <f>SUMIF('EG-MAR'!$F$18:$F$516,PROVEEDORES!$D215,'EG-MAR'!Q$18:Q$516)</f>
        <v>0</v>
      </c>
      <c r="I214" s="159">
        <f>SUMIF('EG-MAR'!$F$18:$F$516,PROVEEDORES!$D215,'EG-MAR'!R$18:R$516)</f>
        <v>0</v>
      </c>
      <c r="J214" s="159">
        <f>SUMIF('EG-MAR'!$F$18:$F$516,PROVEEDORES!$D215,'EG-MAR'!S$18:S$516)</f>
        <v>0</v>
      </c>
      <c r="K214" s="159" t="str">
        <f t="shared" si="6"/>
        <v/>
      </c>
      <c r="L214" s="146" t="str">
        <f>IF(PROVEEDORES!G215="","",PROVEEDORES!G215)</f>
        <v/>
      </c>
    </row>
    <row r="215" spans="3:12" ht="17.45" customHeight="1" x14ac:dyDescent="0.2">
      <c r="C215" s="158">
        <f t="shared" si="7"/>
        <v>209</v>
      </c>
      <c r="D215" s="146" t="str">
        <f>IF(PROVEEDORES!E216="","",PROVEEDORES!E216)</f>
        <v/>
      </c>
      <c r="E215" s="146" t="str">
        <f>IF(PROVEEDORES!F216="","",PROVEEDORES!F216)</f>
        <v/>
      </c>
      <c r="F215" s="146" t="str">
        <f>IF(PROVEEDORES!D216="","",PROVEEDORES!D216)</f>
        <v/>
      </c>
      <c r="G215" s="159">
        <f>SUMIF('EG-MAR'!$F$18:$F$516,PROVEEDORES!$D216,'EG-MAR'!P$18:P$516)</f>
        <v>0</v>
      </c>
      <c r="H215" s="159">
        <f>SUMIF('EG-MAR'!$F$18:$F$516,PROVEEDORES!$D216,'EG-MAR'!Q$18:Q$516)</f>
        <v>0</v>
      </c>
      <c r="I215" s="159">
        <f>SUMIF('EG-MAR'!$F$18:$F$516,PROVEEDORES!$D216,'EG-MAR'!R$18:R$516)</f>
        <v>0</v>
      </c>
      <c r="J215" s="159">
        <f>SUMIF('EG-MAR'!$F$18:$F$516,PROVEEDORES!$D216,'EG-MAR'!S$18:S$516)</f>
        <v>0</v>
      </c>
      <c r="K215" s="159" t="str">
        <f t="shared" si="6"/>
        <v/>
      </c>
      <c r="L215" s="146" t="str">
        <f>IF(PROVEEDORES!G216="","",PROVEEDORES!G216)</f>
        <v/>
      </c>
    </row>
    <row r="216" spans="3:12" ht="17.45" customHeight="1" x14ac:dyDescent="0.2">
      <c r="C216" s="158">
        <f t="shared" si="7"/>
        <v>210</v>
      </c>
      <c r="D216" s="146" t="str">
        <f>IF(PROVEEDORES!E217="","",PROVEEDORES!E217)</f>
        <v/>
      </c>
      <c r="E216" s="146" t="str">
        <f>IF(PROVEEDORES!F217="","",PROVEEDORES!F217)</f>
        <v/>
      </c>
      <c r="F216" s="146" t="str">
        <f>IF(PROVEEDORES!D217="","",PROVEEDORES!D217)</f>
        <v/>
      </c>
      <c r="G216" s="159">
        <f>SUMIF('EG-MAR'!$F$18:$F$516,PROVEEDORES!$D217,'EG-MAR'!P$18:P$516)</f>
        <v>0</v>
      </c>
      <c r="H216" s="159">
        <f>SUMIF('EG-MAR'!$F$18:$F$516,PROVEEDORES!$D217,'EG-MAR'!Q$18:Q$516)</f>
        <v>0</v>
      </c>
      <c r="I216" s="159">
        <f>SUMIF('EG-MAR'!$F$18:$F$516,PROVEEDORES!$D217,'EG-MAR'!R$18:R$516)</f>
        <v>0</v>
      </c>
      <c r="J216" s="159">
        <f>SUMIF('EG-MAR'!$F$18:$F$516,PROVEEDORES!$D217,'EG-MAR'!S$18:S$516)</f>
        <v>0</v>
      </c>
      <c r="K216" s="159" t="str">
        <f t="shared" si="6"/>
        <v/>
      </c>
      <c r="L216" s="146" t="str">
        <f>IF(PROVEEDORES!G217="","",PROVEEDORES!G217)</f>
        <v/>
      </c>
    </row>
    <row r="217" spans="3:12" ht="17.45" customHeight="1" x14ac:dyDescent="0.2">
      <c r="C217" s="158">
        <f t="shared" si="7"/>
        <v>211</v>
      </c>
      <c r="D217" s="146" t="str">
        <f>IF(PROVEEDORES!E218="","",PROVEEDORES!E218)</f>
        <v/>
      </c>
      <c r="E217" s="146" t="str">
        <f>IF(PROVEEDORES!F218="","",PROVEEDORES!F218)</f>
        <v/>
      </c>
      <c r="F217" s="146" t="str">
        <f>IF(PROVEEDORES!D218="","",PROVEEDORES!D218)</f>
        <v/>
      </c>
      <c r="G217" s="159">
        <f>SUMIF('EG-MAR'!$F$18:$F$516,PROVEEDORES!$D218,'EG-MAR'!P$18:P$516)</f>
        <v>0</v>
      </c>
      <c r="H217" s="159">
        <f>SUMIF('EG-MAR'!$F$18:$F$516,PROVEEDORES!$D218,'EG-MAR'!Q$18:Q$516)</f>
        <v>0</v>
      </c>
      <c r="I217" s="159">
        <f>SUMIF('EG-MAR'!$F$18:$F$516,PROVEEDORES!$D218,'EG-MAR'!R$18:R$516)</f>
        <v>0</v>
      </c>
      <c r="J217" s="159">
        <f>SUMIF('EG-MAR'!$F$18:$F$516,PROVEEDORES!$D218,'EG-MAR'!S$18:S$516)</f>
        <v>0</v>
      </c>
      <c r="K217" s="159" t="str">
        <f t="shared" si="6"/>
        <v/>
      </c>
      <c r="L217" s="146" t="str">
        <f>IF(PROVEEDORES!G218="","",PROVEEDORES!G218)</f>
        <v/>
      </c>
    </row>
    <row r="218" spans="3:12" ht="17.45" customHeight="1" x14ac:dyDescent="0.2">
      <c r="C218" s="158">
        <f t="shared" si="7"/>
        <v>212</v>
      </c>
      <c r="D218" s="146" t="str">
        <f>IF(PROVEEDORES!E219="","",PROVEEDORES!E219)</f>
        <v/>
      </c>
      <c r="E218" s="146" t="str">
        <f>IF(PROVEEDORES!F219="","",PROVEEDORES!F219)</f>
        <v/>
      </c>
      <c r="F218" s="146" t="str">
        <f>IF(PROVEEDORES!D219="","",PROVEEDORES!D219)</f>
        <v/>
      </c>
      <c r="G218" s="159">
        <f>SUMIF('EG-MAR'!$F$18:$F$516,PROVEEDORES!$D219,'EG-MAR'!P$18:P$516)</f>
        <v>0</v>
      </c>
      <c r="H218" s="159">
        <f>SUMIF('EG-MAR'!$F$18:$F$516,PROVEEDORES!$D219,'EG-MAR'!Q$18:Q$516)</f>
        <v>0</v>
      </c>
      <c r="I218" s="159">
        <f>SUMIF('EG-MAR'!$F$18:$F$516,PROVEEDORES!$D219,'EG-MAR'!R$18:R$516)</f>
        <v>0</v>
      </c>
      <c r="J218" s="159">
        <f>SUMIF('EG-MAR'!$F$18:$F$516,PROVEEDORES!$D219,'EG-MAR'!S$18:S$516)</f>
        <v>0</v>
      </c>
      <c r="K218" s="159" t="str">
        <f t="shared" si="6"/>
        <v/>
      </c>
      <c r="L218" s="146" t="str">
        <f>IF(PROVEEDORES!G219="","",PROVEEDORES!G219)</f>
        <v/>
      </c>
    </row>
    <row r="219" spans="3:12" ht="17.45" customHeight="1" x14ac:dyDescent="0.2">
      <c r="C219" s="158">
        <f t="shared" si="7"/>
        <v>213</v>
      </c>
      <c r="D219" s="146" t="str">
        <f>IF(PROVEEDORES!E220="","",PROVEEDORES!E220)</f>
        <v/>
      </c>
      <c r="E219" s="146" t="str">
        <f>IF(PROVEEDORES!F220="","",PROVEEDORES!F220)</f>
        <v/>
      </c>
      <c r="F219" s="146" t="str">
        <f>IF(PROVEEDORES!D220="","",PROVEEDORES!D220)</f>
        <v/>
      </c>
      <c r="G219" s="159">
        <f>SUMIF('EG-MAR'!$F$18:$F$516,PROVEEDORES!$D220,'EG-MAR'!P$18:P$516)</f>
        <v>0</v>
      </c>
      <c r="H219" s="159">
        <f>SUMIF('EG-MAR'!$F$18:$F$516,PROVEEDORES!$D220,'EG-MAR'!Q$18:Q$516)</f>
        <v>0</v>
      </c>
      <c r="I219" s="159">
        <f>SUMIF('EG-MAR'!$F$18:$F$516,PROVEEDORES!$D220,'EG-MAR'!R$18:R$516)</f>
        <v>0</v>
      </c>
      <c r="J219" s="159">
        <f>SUMIF('EG-MAR'!$F$18:$F$516,PROVEEDORES!$D220,'EG-MAR'!S$18:S$516)</f>
        <v>0</v>
      </c>
      <c r="K219" s="159" t="str">
        <f t="shared" si="6"/>
        <v/>
      </c>
      <c r="L219" s="146" t="str">
        <f>IF(PROVEEDORES!G220="","",PROVEEDORES!G220)</f>
        <v/>
      </c>
    </row>
    <row r="220" spans="3:12" ht="17.45" customHeight="1" x14ac:dyDescent="0.2">
      <c r="C220" s="158">
        <f t="shared" si="7"/>
        <v>214</v>
      </c>
      <c r="D220" s="146" t="str">
        <f>IF(PROVEEDORES!E221="","",PROVEEDORES!E221)</f>
        <v/>
      </c>
      <c r="E220" s="146" t="str">
        <f>IF(PROVEEDORES!F221="","",PROVEEDORES!F221)</f>
        <v/>
      </c>
      <c r="F220" s="146" t="str">
        <f>IF(PROVEEDORES!D221="","",PROVEEDORES!D221)</f>
        <v/>
      </c>
      <c r="G220" s="159">
        <f>SUMIF('EG-MAR'!$F$18:$F$516,PROVEEDORES!$D221,'EG-MAR'!P$18:P$516)</f>
        <v>0</v>
      </c>
      <c r="H220" s="159">
        <f>SUMIF('EG-MAR'!$F$18:$F$516,PROVEEDORES!$D221,'EG-MAR'!Q$18:Q$516)</f>
        <v>0</v>
      </c>
      <c r="I220" s="159">
        <f>SUMIF('EG-MAR'!$F$18:$F$516,PROVEEDORES!$D221,'EG-MAR'!R$18:R$516)</f>
        <v>0</v>
      </c>
      <c r="J220" s="159">
        <f>SUMIF('EG-MAR'!$F$18:$F$516,PROVEEDORES!$D221,'EG-MAR'!S$18:S$516)</f>
        <v>0</v>
      </c>
      <c r="K220" s="159" t="str">
        <f t="shared" si="6"/>
        <v/>
      </c>
      <c r="L220" s="146" t="str">
        <f>IF(PROVEEDORES!G221="","",PROVEEDORES!G221)</f>
        <v/>
      </c>
    </row>
    <row r="221" spans="3:12" ht="17.45" customHeight="1" x14ac:dyDescent="0.2">
      <c r="C221" s="158">
        <f t="shared" si="7"/>
        <v>215</v>
      </c>
      <c r="D221" s="146" t="str">
        <f>IF(PROVEEDORES!E222="","",PROVEEDORES!E222)</f>
        <v/>
      </c>
      <c r="E221" s="146" t="str">
        <f>IF(PROVEEDORES!F222="","",PROVEEDORES!F222)</f>
        <v/>
      </c>
      <c r="F221" s="146" t="str">
        <f>IF(PROVEEDORES!D222="","",PROVEEDORES!D222)</f>
        <v/>
      </c>
      <c r="G221" s="159">
        <f>SUMIF('EG-MAR'!$F$18:$F$516,PROVEEDORES!$D222,'EG-MAR'!P$18:P$516)</f>
        <v>0</v>
      </c>
      <c r="H221" s="159">
        <f>SUMIF('EG-MAR'!$F$18:$F$516,PROVEEDORES!$D222,'EG-MAR'!Q$18:Q$516)</f>
        <v>0</v>
      </c>
      <c r="I221" s="159">
        <f>SUMIF('EG-MAR'!$F$18:$F$516,PROVEEDORES!$D222,'EG-MAR'!R$18:R$516)</f>
        <v>0</v>
      </c>
      <c r="J221" s="159">
        <f>SUMIF('EG-MAR'!$F$18:$F$516,PROVEEDORES!$D222,'EG-MAR'!S$18:S$516)</f>
        <v>0</v>
      </c>
      <c r="K221" s="159" t="str">
        <f t="shared" si="6"/>
        <v/>
      </c>
      <c r="L221" s="146" t="str">
        <f>IF(PROVEEDORES!G222="","",PROVEEDORES!G222)</f>
        <v/>
      </c>
    </row>
    <row r="222" spans="3:12" ht="17.45" customHeight="1" x14ac:dyDescent="0.2">
      <c r="C222" s="158">
        <f t="shared" si="7"/>
        <v>216</v>
      </c>
      <c r="D222" s="146" t="str">
        <f>IF(PROVEEDORES!E223="","",PROVEEDORES!E223)</f>
        <v/>
      </c>
      <c r="E222" s="146" t="str">
        <f>IF(PROVEEDORES!F223="","",PROVEEDORES!F223)</f>
        <v/>
      </c>
      <c r="F222" s="146" t="str">
        <f>IF(PROVEEDORES!D223="","",PROVEEDORES!D223)</f>
        <v/>
      </c>
      <c r="G222" s="159">
        <f>SUMIF('EG-MAR'!$F$18:$F$516,PROVEEDORES!$D223,'EG-MAR'!P$18:P$516)</f>
        <v>0</v>
      </c>
      <c r="H222" s="159">
        <f>SUMIF('EG-MAR'!$F$18:$F$516,PROVEEDORES!$D223,'EG-MAR'!Q$18:Q$516)</f>
        <v>0</v>
      </c>
      <c r="I222" s="159">
        <f>SUMIF('EG-MAR'!$F$18:$F$516,PROVEEDORES!$D223,'EG-MAR'!R$18:R$516)</f>
        <v>0</v>
      </c>
      <c r="J222" s="159">
        <f>SUMIF('EG-MAR'!$F$18:$F$516,PROVEEDORES!$D223,'EG-MAR'!S$18:S$516)</f>
        <v>0</v>
      </c>
      <c r="K222" s="159" t="str">
        <f t="shared" si="6"/>
        <v/>
      </c>
      <c r="L222" s="146" t="str">
        <f>IF(PROVEEDORES!G223="","",PROVEEDORES!G223)</f>
        <v/>
      </c>
    </row>
    <row r="223" spans="3:12" ht="17.45" customHeight="1" x14ac:dyDescent="0.2">
      <c r="C223" s="158">
        <f t="shared" si="7"/>
        <v>217</v>
      </c>
      <c r="D223" s="146" t="str">
        <f>IF(PROVEEDORES!E224="","",PROVEEDORES!E224)</f>
        <v/>
      </c>
      <c r="E223" s="146" t="str">
        <f>IF(PROVEEDORES!F224="","",PROVEEDORES!F224)</f>
        <v/>
      </c>
      <c r="F223" s="146" t="str">
        <f>IF(PROVEEDORES!D224="","",PROVEEDORES!D224)</f>
        <v/>
      </c>
      <c r="G223" s="159">
        <f>SUMIF('EG-MAR'!$F$18:$F$516,PROVEEDORES!$D224,'EG-MAR'!P$18:P$516)</f>
        <v>0</v>
      </c>
      <c r="H223" s="159">
        <f>SUMIF('EG-MAR'!$F$18:$F$516,PROVEEDORES!$D224,'EG-MAR'!Q$18:Q$516)</f>
        <v>0</v>
      </c>
      <c r="I223" s="159">
        <f>SUMIF('EG-MAR'!$F$18:$F$516,PROVEEDORES!$D224,'EG-MAR'!R$18:R$516)</f>
        <v>0</v>
      </c>
      <c r="J223" s="159">
        <f>SUMIF('EG-MAR'!$F$18:$F$516,PROVEEDORES!$D224,'EG-MAR'!S$18:S$516)</f>
        <v>0</v>
      </c>
      <c r="K223" s="159" t="str">
        <f t="shared" si="6"/>
        <v/>
      </c>
      <c r="L223" s="146" t="str">
        <f>IF(PROVEEDORES!G224="","",PROVEEDORES!G224)</f>
        <v/>
      </c>
    </row>
    <row r="224" spans="3:12" ht="17.45" customHeight="1" x14ac:dyDescent="0.2">
      <c r="C224" s="158">
        <f t="shared" si="7"/>
        <v>218</v>
      </c>
      <c r="D224" s="146" t="str">
        <f>IF(PROVEEDORES!E225="","",PROVEEDORES!E225)</f>
        <v/>
      </c>
      <c r="E224" s="146" t="str">
        <f>IF(PROVEEDORES!F225="","",PROVEEDORES!F225)</f>
        <v/>
      </c>
      <c r="F224" s="146" t="str">
        <f>IF(PROVEEDORES!D225="","",PROVEEDORES!D225)</f>
        <v/>
      </c>
      <c r="G224" s="159">
        <f>SUMIF('EG-MAR'!$F$18:$F$516,PROVEEDORES!$D225,'EG-MAR'!P$18:P$516)</f>
        <v>0</v>
      </c>
      <c r="H224" s="159">
        <f>SUMIF('EG-MAR'!$F$18:$F$516,PROVEEDORES!$D225,'EG-MAR'!Q$18:Q$516)</f>
        <v>0</v>
      </c>
      <c r="I224" s="159">
        <f>SUMIF('EG-MAR'!$F$18:$F$516,PROVEEDORES!$D225,'EG-MAR'!R$18:R$516)</f>
        <v>0</v>
      </c>
      <c r="J224" s="159">
        <f>SUMIF('EG-MAR'!$F$18:$F$516,PROVEEDORES!$D225,'EG-MAR'!S$18:S$516)</f>
        <v>0</v>
      </c>
      <c r="K224" s="159" t="str">
        <f t="shared" si="6"/>
        <v/>
      </c>
      <c r="L224" s="146" t="str">
        <f>IF(PROVEEDORES!G225="","",PROVEEDORES!G225)</f>
        <v/>
      </c>
    </row>
    <row r="225" spans="3:12" ht="17.45" customHeight="1" x14ac:dyDescent="0.2">
      <c r="C225" s="158">
        <f t="shared" si="7"/>
        <v>219</v>
      </c>
      <c r="D225" s="146" t="str">
        <f>IF(PROVEEDORES!E226="","",PROVEEDORES!E226)</f>
        <v/>
      </c>
      <c r="E225" s="146" t="str">
        <f>IF(PROVEEDORES!F226="","",PROVEEDORES!F226)</f>
        <v/>
      </c>
      <c r="F225" s="146" t="str">
        <f>IF(PROVEEDORES!D226="","",PROVEEDORES!D226)</f>
        <v/>
      </c>
      <c r="G225" s="159">
        <f>SUMIF('EG-MAR'!$F$18:$F$516,PROVEEDORES!$D226,'EG-MAR'!P$18:P$516)</f>
        <v>0</v>
      </c>
      <c r="H225" s="159">
        <f>SUMIF('EG-MAR'!$F$18:$F$516,PROVEEDORES!$D226,'EG-MAR'!Q$18:Q$516)</f>
        <v>0</v>
      </c>
      <c r="I225" s="159">
        <f>SUMIF('EG-MAR'!$F$18:$F$516,PROVEEDORES!$D226,'EG-MAR'!R$18:R$516)</f>
        <v>0</v>
      </c>
      <c r="J225" s="159">
        <f>SUMIF('EG-MAR'!$F$18:$F$516,PROVEEDORES!$D226,'EG-MAR'!S$18:S$516)</f>
        <v>0</v>
      </c>
      <c r="K225" s="159" t="str">
        <f t="shared" si="6"/>
        <v/>
      </c>
      <c r="L225" s="146" t="str">
        <f>IF(PROVEEDORES!G226="","",PROVEEDORES!G226)</f>
        <v/>
      </c>
    </row>
    <row r="226" spans="3:12" ht="17.45" customHeight="1" x14ac:dyDescent="0.2">
      <c r="C226" s="158">
        <f t="shared" si="7"/>
        <v>220</v>
      </c>
      <c r="D226" s="146" t="str">
        <f>IF(PROVEEDORES!E227="","",PROVEEDORES!E227)</f>
        <v/>
      </c>
      <c r="E226" s="146" t="str">
        <f>IF(PROVEEDORES!F227="","",PROVEEDORES!F227)</f>
        <v/>
      </c>
      <c r="F226" s="146" t="str">
        <f>IF(PROVEEDORES!D227="","",PROVEEDORES!D227)</f>
        <v/>
      </c>
      <c r="G226" s="159">
        <f>SUMIF('EG-MAR'!$F$18:$F$516,PROVEEDORES!$D227,'EG-MAR'!P$18:P$516)</f>
        <v>0</v>
      </c>
      <c r="H226" s="159">
        <f>SUMIF('EG-MAR'!$F$18:$F$516,PROVEEDORES!$D227,'EG-MAR'!Q$18:Q$516)</f>
        <v>0</v>
      </c>
      <c r="I226" s="159">
        <f>SUMIF('EG-MAR'!$F$18:$F$516,PROVEEDORES!$D227,'EG-MAR'!R$18:R$516)</f>
        <v>0</v>
      </c>
      <c r="J226" s="159">
        <f>SUMIF('EG-MAR'!$F$18:$F$516,PROVEEDORES!$D227,'EG-MAR'!S$18:S$516)</f>
        <v>0</v>
      </c>
      <c r="K226" s="159" t="str">
        <f t="shared" si="6"/>
        <v/>
      </c>
      <c r="L226" s="146" t="str">
        <f>IF(PROVEEDORES!G227="","",PROVEEDORES!G227)</f>
        <v/>
      </c>
    </row>
    <row r="227" spans="3:12" ht="17.45" customHeight="1" x14ac:dyDescent="0.2">
      <c r="C227" s="158">
        <f t="shared" si="7"/>
        <v>221</v>
      </c>
      <c r="D227" s="146" t="str">
        <f>IF(PROVEEDORES!E228="","",PROVEEDORES!E228)</f>
        <v/>
      </c>
      <c r="E227" s="146" t="str">
        <f>IF(PROVEEDORES!F228="","",PROVEEDORES!F228)</f>
        <v/>
      </c>
      <c r="F227" s="146" t="str">
        <f>IF(PROVEEDORES!D228="","",PROVEEDORES!D228)</f>
        <v/>
      </c>
      <c r="G227" s="159">
        <f>SUMIF('EG-MAR'!$F$18:$F$516,PROVEEDORES!$D228,'EG-MAR'!P$18:P$516)</f>
        <v>0</v>
      </c>
      <c r="H227" s="159">
        <f>SUMIF('EG-MAR'!$F$18:$F$516,PROVEEDORES!$D228,'EG-MAR'!Q$18:Q$516)</f>
        <v>0</v>
      </c>
      <c r="I227" s="159">
        <f>SUMIF('EG-MAR'!$F$18:$F$516,PROVEEDORES!$D228,'EG-MAR'!R$18:R$516)</f>
        <v>0</v>
      </c>
      <c r="J227" s="159">
        <f>SUMIF('EG-MAR'!$F$18:$F$516,PROVEEDORES!$D228,'EG-MAR'!S$18:S$516)</f>
        <v>0</v>
      </c>
      <c r="K227" s="159" t="str">
        <f t="shared" si="6"/>
        <v/>
      </c>
      <c r="L227" s="146" t="str">
        <f>IF(PROVEEDORES!G228="","",PROVEEDORES!G228)</f>
        <v/>
      </c>
    </row>
    <row r="228" spans="3:12" ht="17.45" customHeight="1" x14ac:dyDescent="0.2">
      <c r="C228" s="158">
        <f t="shared" si="7"/>
        <v>222</v>
      </c>
      <c r="D228" s="146" t="str">
        <f>IF(PROVEEDORES!E229="","",PROVEEDORES!E229)</f>
        <v/>
      </c>
      <c r="E228" s="146" t="str">
        <f>IF(PROVEEDORES!F229="","",PROVEEDORES!F229)</f>
        <v/>
      </c>
      <c r="F228" s="146" t="str">
        <f>IF(PROVEEDORES!D229="","",PROVEEDORES!D229)</f>
        <v/>
      </c>
      <c r="G228" s="159">
        <f>SUMIF('EG-MAR'!$F$18:$F$516,PROVEEDORES!$D229,'EG-MAR'!P$18:P$516)</f>
        <v>0</v>
      </c>
      <c r="H228" s="159">
        <f>SUMIF('EG-MAR'!$F$18:$F$516,PROVEEDORES!$D229,'EG-MAR'!Q$18:Q$516)</f>
        <v>0</v>
      </c>
      <c r="I228" s="159">
        <f>SUMIF('EG-MAR'!$F$18:$F$516,PROVEEDORES!$D229,'EG-MAR'!R$18:R$516)</f>
        <v>0</v>
      </c>
      <c r="J228" s="159">
        <f>SUMIF('EG-MAR'!$F$18:$F$516,PROVEEDORES!$D229,'EG-MAR'!S$18:S$516)</f>
        <v>0</v>
      </c>
      <c r="K228" s="159" t="str">
        <f t="shared" si="6"/>
        <v/>
      </c>
      <c r="L228" s="146" t="str">
        <f>IF(PROVEEDORES!G229="","",PROVEEDORES!G229)</f>
        <v/>
      </c>
    </row>
    <row r="229" spans="3:12" ht="17.45" customHeight="1" x14ac:dyDescent="0.2">
      <c r="C229" s="158">
        <f t="shared" si="7"/>
        <v>223</v>
      </c>
      <c r="D229" s="146" t="str">
        <f>IF(PROVEEDORES!E230="","",PROVEEDORES!E230)</f>
        <v/>
      </c>
      <c r="E229" s="146" t="str">
        <f>IF(PROVEEDORES!F230="","",PROVEEDORES!F230)</f>
        <v/>
      </c>
      <c r="F229" s="146" t="str">
        <f>IF(PROVEEDORES!D230="","",PROVEEDORES!D230)</f>
        <v/>
      </c>
      <c r="G229" s="159">
        <f>SUMIF('EG-MAR'!$F$18:$F$516,PROVEEDORES!$D230,'EG-MAR'!P$18:P$516)</f>
        <v>0</v>
      </c>
      <c r="H229" s="159">
        <f>SUMIF('EG-MAR'!$F$18:$F$516,PROVEEDORES!$D230,'EG-MAR'!Q$18:Q$516)</f>
        <v>0</v>
      </c>
      <c r="I229" s="159">
        <f>SUMIF('EG-MAR'!$F$18:$F$516,PROVEEDORES!$D230,'EG-MAR'!R$18:R$516)</f>
        <v>0</v>
      </c>
      <c r="J229" s="159">
        <f>SUMIF('EG-MAR'!$F$18:$F$516,PROVEEDORES!$D230,'EG-MAR'!S$18:S$516)</f>
        <v>0</v>
      </c>
      <c r="K229" s="159" t="str">
        <f t="shared" si="6"/>
        <v/>
      </c>
      <c r="L229" s="146" t="str">
        <f>IF(PROVEEDORES!G230="","",PROVEEDORES!G230)</f>
        <v/>
      </c>
    </row>
    <row r="230" spans="3:12" ht="17.45" customHeight="1" x14ac:dyDescent="0.2">
      <c r="C230" s="158">
        <f t="shared" si="7"/>
        <v>224</v>
      </c>
      <c r="D230" s="146" t="str">
        <f>IF(PROVEEDORES!E231="","",PROVEEDORES!E231)</f>
        <v/>
      </c>
      <c r="E230" s="146" t="str">
        <f>IF(PROVEEDORES!F231="","",PROVEEDORES!F231)</f>
        <v/>
      </c>
      <c r="F230" s="146" t="str">
        <f>IF(PROVEEDORES!D231="","",PROVEEDORES!D231)</f>
        <v/>
      </c>
      <c r="G230" s="159">
        <f>SUMIF('EG-MAR'!$F$18:$F$516,PROVEEDORES!$D231,'EG-MAR'!P$18:P$516)</f>
        <v>0</v>
      </c>
      <c r="H230" s="159">
        <f>SUMIF('EG-MAR'!$F$18:$F$516,PROVEEDORES!$D231,'EG-MAR'!Q$18:Q$516)</f>
        <v>0</v>
      </c>
      <c r="I230" s="159">
        <f>SUMIF('EG-MAR'!$F$18:$F$516,PROVEEDORES!$D231,'EG-MAR'!R$18:R$516)</f>
        <v>0</v>
      </c>
      <c r="J230" s="159">
        <f>SUMIF('EG-MAR'!$F$18:$F$516,PROVEEDORES!$D231,'EG-MAR'!S$18:S$516)</f>
        <v>0</v>
      </c>
      <c r="K230" s="159" t="str">
        <f t="shared" si="6"/>
        <v/>
      </c>
      <c r="L230" s="146" t="str">
        <f>IF(PROVEEDORES!G231="","",PROVEEDORES!G231)</f>
        <v/>
      </c>
    </row>
    <row r="231" spans="3:12" ht="17.45" customHeight="1" x14ac:dyDescent="0.2">
      <c r="C231" s="158">
        <f t="shared" si="7"/>
        <v>225</v>
      </c>
      <c r="D231" s="146" t="str">
        <f>IF(PROVEEDORES!E232="","",PROVEEDORES!E232)</f>
        <v/>
      </c>
      <c r="E231" s="146" t="str">
        <f>IF(PROVEEDORES!F232="","",PROVEEDORES!F232)</f>
        <v/>
      </c>
      <c r="F231" s="146" t="str">
        <f>IF(PROVEEDORES!D232="","",PROVEEDORES!D232)</f>
        <v/>
      </c>
      <c r="G231" s="159">
        <f>SUMIF('EG-MAR'!$F$18:$F$516,PROVEEDORES!$D232,'EG-MAR'!P$18:P$516)</f>
        <v>0</v>
      </c>
      <c r="H231" s="159">
        <f>SUMIF('EG-MAR'!$F$18:$F$516,PROVEEDORES!$D232,'EG-MAR'!Q$18:Q$516)</f>
        <v>0</v>
      </c>
      <c r="I231" s="159">
        <f>SUMIF('EG-MAR'!$F$18:$F$516,PROVEEDORES!$D232,'EG-MAR'!R$18:R$516)</f>
        <v>0</v>
      </c>
      <c r="J231" s="159">
        <f>SUMIF('EG-MAR'!$F$18:$F$516,PROVEEDORES!$D232,'EG-MAR'!S$18:S$516)</f>
        <v>0</v>
      </c>
      <c r="K231" s="159" t="str">
        <f t="shared" si="6"/>
        <v/>
      </c>
      <c r="L231" s="146" t="str">
        <f>IF(PROVEEDORES!G232="","",PROVEEDORES!G232)</f>
        <v/>
      </c>
    </row>
    <row r="232" spans="3:12" ht="17.45" customHeight="1" x14ac:dyDescent="0.2">
      <c r="C232" s="158">
        <f t="shared" si="7"/>
        <v>226</v>
      </c>
      <c r="D232" s="146" t="str">
        <f>IF(PROVEEDORES!E233="","",PROVEEDORES!E233)</f>
        <v/>
      </c>
      <c r="E232" s="146" t="str">
        <f>IF(PROVEEDORES!F233="","",PROVEEDORES!F233)</f>
        <v/>
      </c>
      <c r="F232" s="146" t="str">
        <f>IF(PROVEEDORES!D233="","",PROVEEDORES!D233)</f>
        <v/>
      </c>
      <c r="G232" s="159">
        <f>SUMIF('EG-MAR'!$F$18:$F$516,PROVEEDORES!$D233,'EG-MAR'!P$18:P$516)</f>
        <v>0</v>
      </c>
      <c r="H232" s="159">
        <f>SUMIF('EG-MAR'!$F$18:$F$516,PROVEEDORES!$D233,'EG-MAR'!Q$18:Q$516)</f>
        <v>0</v>
      </c>
      <c r="I232" s="159">
        <f>SUMIF('EG-MAR'!$F$18:$F$516,PROVEEDORES!$D233,'EG-MAR'!R$18:R$516)</f>
        <v>0</v>
      </c>
      <c r="J232" s="159">
        <f>SUMIF('EG-MAR'!$F$18:$F$516,PROVEEDORES!$D233,'EG-MAR'!S$18:S$516)</f>
        <v>0</v>
      </c>
      <c r="K232" s="159" t="str">
        <f t="shared" si="6"/>
        <v/>
      </c>
      <c r="L232" s="146" t="str">
        <f>IF(PROVEEDORES!G233="","",PROVEEDORES!G233)</f>
        <v/>
      </c>
    </row>
    <row r="233" spans="3:12" ht="17.45" customHeight="1" x14ac:dyDescent="0.2">
      <c r="C233" s="158">
        <f t="shared" si="7"/>
        <v>227</v>
      </c>
      <c r="D233" s="146" t="str">
        <f>IF(PROVEEDORES!E234="","",PROVEEDORES!E234)</f>
        <v/>
      </c>
      <c r="E233" s="146" t="str">
        <f>IF(PROVEEDORES!F234="","",PROVEEDORES!F234)</f>
        <v/>
      </c>
      <c r="F233" s="146" t="str">
        <f>IF(PROVEEDORES!D234="","",PROVEEDORES!D234)</f>
        <v/>
      </c>
      <c r="G233" s="159">
        <f>SUMIF('EG-MAR'!$F$18:$F$516,PROVEEDORES!$D234,'EG-MAR'!P$18:P$516)</f>
        <v>0</v>
      </c>
      <c r="H233" s="159">
        <f>SUMIF('EG-MAR'!$F$18:$F$516,PROVEEDORES!$D234,'EG-MAR'!Q$18:Q$516)</f>
        <v>0</v>
      </c>
      <c r="I233" s="159">
        <f>SUMIF('EG-MAR'!$F$18:$F$516,PROVEEDORES!$D234,'EG-MAR'!R$18:R$516)</f>
        <v>0</v>
      </c>
      <c r="J233" s="159">
        <f>SUMIF('EG-MAR'!$F$18:$F$516,PROVEEDORES!$D234,'EG-MAR'!S$18:S$516)</f>
        <v>0</v>
      </c>
      <c r="K233" s="159" t="str">
        <f t="shared" si="6"/>
        <v/>
      </c>
      <c r="L233" s="146" t="str">
        <f>IF(PROVEEDORES!G234="","",PROVEEDORES!G234)</f>
        <v/>
      </c>
    </row>
    <row r="234" spans="3:12" ht="17.45" customHeight="1" x14ac:dyDescent="0.2">
      <c r="C234" s="158">
        <f t="shared" si="7"/>
        <v>228</v>
      </c>
      <c r="D234" s="146" t="str">
        <f>IF(PROVEEDORES!E235="","",PROVEEDORES!E235)</f>
        <v/>
      </c>
      <c r="E234" s="146" t="str">
        <f>IF(PROVEEDORES!F235="","",PROVEEDORES!F235)</f>
        <v/>
      </c>
      <c r="F234" s="146" t="str">
        <f>IF(PROVEEDORES!D235="","",PROVEEDORES!D235)</f>
        <v/>
      </c>
      <c r="G234" s="159">
        <f>SUMIF('EG-MAR'!$F$18:$F$516,PROVEEDORES!$D235,'EG-MAR'!P$18:P$516)</f>
        <v>0</v>
      </c>
      <c r="H234" s="159">
        <f>SUMIF('EG-MAR'!$F$18:$F$516,PROVEEDORES!$D235,'EG-MAR'!Q$18:Q$516)</f>
        <v>0</v>
      </c>
      <c r="I234" s="159">
        <f>SUMIF('EG-MAR'!$F$18:$F$516,PROVEEDORES!$D235,'EG-MAR'!R$18:R$516)</f>
        <v>0</v>
      </c>
      <c r="J234" s="159">
        <f>SUMIF('EG-MAR'!$F$18:$F$516,PROVEEDORES!$D235,'EG-MAR'!S$18:S$516)</f>
        <v>0</v>
      </c>
      <c r="K234" s="159" t="str">
        <f t="shared" si="6"/>
        <v/>
      </c>
      <c r="L234" s="146" t="str">
        <f>IF(PROVEEDORES!G235="","",PROVEEDORES!G235)</f>
        <v/>
      </c>
    </row>
    <row r="235" spans="3:12" ht="17.45" customHeight="1" x14ac:dyDescent="0.2">
      <c r="C235" s="158">
        <f t="shared" si="7"/>
        <v>229</v>
      </c>
      <c r="D235" s="146" t="str">
        <f>IF(PROVEEDORES!E236="","",PROVEEDORES!E236)</f>
        <v/>
      </c>
      <c r="E235" s="146" t="str">
        <f>IF(PROVEEDORES!F236="","",PROVEEDORES!F236)</f>
        <v/>
      </c>
      <c r="F235" s="146" t="str">
        <f>IF(PROVEEDORES!D236="","",PROVEEDORES!D236)</f>
        <v/>
      </c>
      <c r="G235" s="159">
        <f>SUMIF('EG-MAR'!$F$18:$F$516,PROVEEDORES!$D236,'EG-MAR'!P$18:P$516)</f>
        <v>0</v>
      </c>
      <c r="H235" s="159">
        <f>SUMIF('EG-MAR'!$F$18:$F$516,PROVEEDORES!$D236,'EG-MAR'!Q$18:Q$516)</f>
        <v>0</v>
      </c>
      <c r="I235" s="159">
        <f>SUMIF('EG-MAR'!$F$18:$F$516,PROVEEDORES!$D236,'EG-MAR'!R$18:R$516)</f>
        <v>0</v>
      </c>
      <c r="J235" s="159">
        <f>SUMIF('EG-MAR'!$F$18:$F$516,PROVEEDORES!$D236,'EG-MAR'!S$18:S$516)</f>
        <v>0</v>
      </c>
      <c r="K235" s="159" t="str">
        <f t="shared" si="6"/>
        <v/>
      </c>
      <c r="L235" s="146" t="str">
        <f>IF(PROVEEDORES!G236="","",PROVEEDORES!G236)</f>
        <v/>
      </c>
    </row>
    <row r="236" spans="3:12" ht="17.45" customHeight="1" x14ac:dyDescent="0.2">
      <c r="C236" s="158">
        <f t="shared" si="7"/>
        <v>230</v>
      </c>
      <c r="D236" s="146" t="str">
        <f>IF(PROVEEDORES!E237="","",PROVEEDORES!E237)</f>
        <v/>
      </c>
      <c r="E236" s="146" t="str">
        <f>IF(PROVEEDORES!F237="","",PROVEEDORES!F237)</f>
        <v/>
      </c>
      <c r="F236" s="146" t="str">
        <f>IF(PROVEEDORES!D237="","",PROVEEDORES!D237)</f>
        <v/>
      </c>
      <c r="G236" s="159">
        <f>SUMIF('EG-MAR'!$F$18:$F$516,PROVEEDORES!$D237,'EG-MAR'!P$18:P$516)</f>
        <v>0</v>
      </c>
      <c r="H236" s="159">
        <f>SUMIF('EG-MAR'!$F$18:$F$516,PROVEEDORES!$D237,'EG-MAR'!Q$18:Q$516)</f>
        <v>0</v>
      </c>
      <c r="I236" s="159">
        <f>SUMIF('EG-MAR'!$F$18:$F$516,PROVEEDORES!$D237,'EG-MAR'!R$18:R$516)</f>
        <v>0</v>
      </c>
      <c r="J236" s="159">
        <f>SUMIF('EG-MAR'!$F$18:$F$516,PROVEEDORES!$D237,'EG-MAR'!S$18:S$516)</f>
        <v>0</v>
      </c>
      <c r="K236" s="159" t="str">
        <f t="shared" si="6"/>
        <v/>
      </c>
      <c r="L236" s="146" t="str">
        <f>IF(PROVEEDORES!G237="","",PROVEEDORES!G237)</f>
        <v/>
      </c>
    </row>
    <row r="237" spans="3:12" ht="17.45" customHeight="1" x14ac:dyDescent="0.2">
      <c r="C237" s="158">
        <f t="shared" si="7"/>
        <v>231</v>
      </c>
      <c r="D237" s="146" t="str">
        <f>IF(PROVEEDORES!E238="","",PROVEEDORES!E238)</f>
        <v/>
      </c>
      <c r="E237" s="146" t="str">
        <f>IF(PROVEEDORES!F238="","",PROVEEDORES!F238)</f>
        <v/>
      </c>
      <c r="F237" s="146" t="str">
        <f>IF(PROVEEDORES!D238="","",PROVEEDORES!D238)</f>
        <v/>
      </c>
      <c r="G237" s="159">
        <f>SUMIF('EG-MAR'!$F$18:$F$516,PROVEEDORES!$D238,'EG-MAR'!P$18:P$516)</f>
        <v>0</v>
      </c>
      <c r="H237" s="159">
        <f>SUMIF('EG-MAR'!$F$18:$F$516,PROVEEDORES!$D238,'EG-MAR'!Q$18:Q$516)</f>
        <v>0</v>
      </c>
      <c r="I237" s="159">
        <f>SUMIF('EG-MAR'!$F$18:$F$516,PROVEEDORES!$D238,'EG-MAR'!R$18:R$516)</f>
        <v>0</v>
      </c>
      <c r="J237" s="159">
        <f>SUMIF('EG-MAR'!$F$18:$F$516,PROVEEDORES!$D238,'EG-MAR'!S$18:S$516)</f>
        <v>0</v>
      </c>
      <c r="K237" s="159" t="str">
        <f t="shared" si="6"/>
        <v/>
      </c>
      <c r="L237" s="146" t="str">
        <f>IF(PROVEEDORES!G238="","",PROVEEDORES!G238)</f>
        <v/>
      </c>
    </row>
    <row r="238" spans="3:12" ht="17.45" customHeight="1" x14ac:dyDescent="0.2">
      <c r="C238" s="158">
        <f t="shared" si="7"/>
        <v>232</v>
      </c>
      <c r="D238" s="146" t="str">
        <f>IF(PROVEEDORES!E239="","",PROVEEDORES!E239)</f>
        <v/>
      </c>
      <c r="E238" s="146" t="str">
        <f>IF(PROVEEDORES!F239="","",PROVEEDORES!F239)</f>
        <v/>
      </c>
      <c r="F238" s="146" t="str">
        <f>IF(PROVEEDORES!D239="","",PROVEEDORES!D239)</f>
        <v/>
      </c>
      <c r="G238" s="159">
        <f>SUMIF('EG-MAR'!$F$18:$F$516,PROVEEDORES!$D239,'EG-MAR'!P$18:P$516)</f>
        <v>0</v>
      </c>
      <c r="H238" s="159">
        <f>SUMIF('EG-MAR'!$F$18:$F$516,PROVEEDORES!$D239,'EG-MAR'!Q$18:Q$516)</f>
        <v>0</v>
      </c>
      <c r="I238" s="159">
        <f>SUMIF('EG-MAR'!$F$18:$F$516,PROVEEDORES!$D239,'EG-MAR'!R$18:R$516)</f>
        <v>0</v>
      </c>
      <c r="J238" s="159">
        <f>SUMIF('EG-MAR'!$F$18:$F$516,PROVEEDORES!$D239,'EG-MAR'!S$18:S$516)</f>
        <v>0</v>
      </c>
      <c r="K238" s="159" t="str">
        <f t="shared" si="6"/>
        <v/>
      </c>
      <c r="L238" s="146" t="str">
        <f>IF(PROVEEDORES!G239="","",PROVEEDORES!G239)</f>
        <v/>
      </c>
    </row>
    <row r="239" spans="3:12" ht="17.45" customHeight="1" x14ac:dyDescent="0.2">
      <c r="C239" s="158">
        <f t="shared" si="7"/>
        <v>233</v>
      </c>
      <c r="D239" s="146" t="str">
        <f>IF(PROVEEDORES!E240="","",PROVEEDORES!E240)</f>
        <v/>
      </c>
      <c r="E239" s="146" t="str">
        <f>IF(PROVEEDORES!F240="","",PROVEEDORES!F240)</f>
        <v/>
      </c>
      <c r="F239" s="146" t="str">
        <f>IF(PROVEEDORES!D240="","",PROVEEDORES!D240)</f>
        <v/>
      </c>
      <c r="G239" s="159">
        <f>SUMIF('EG-MAR'!$F$18:$F$516,PROVEEDORES!$D240,'EG-MAR'!P$18:P$516)</f>
        <v>0</v>
      </c>
      <c r="H239" s="159">
        <f>SUMIF('EG-MAR'!$F$18:$F$516,PROVEEDORES!$D240,'EG-MAR'!Q$18:Q$516)</f>
        <v>0</v>
      </c>
      <c r="I239" s="159">
        <f>SUMIF('EG-MAR'!$F$18:$F$516,PROVEEDORES!$D240,'EG-MAR'!R$18:R$516)</f>
        <v>0</v>
      </c>
      <c r="J239" s="159">
        <f>SUMIF('EG-MAR'!$F$18:$F$516,PROVEEDORES!$D240,'EG-MAR'!S$18:S$516)</f>
        <v>0</v>
      </c>
      <c r="K239" s="159" t="str">
        <f t="shared" si="6"/>
        <v/>
      </c>
      <c r="L239" s="146" t="str">
        <f>IF(PROVEEDORES!G240="","",PROVEEDORES!G240)</f>
        <v/>
      </c>
    </row>
    <row r="240" spans="3:12" ht="17.45" customHeight="1" x14ac:dyDescent="0.2">
      <c r="C240" s="158">
        <f t="shared" si="7"/>
        <v>234</v>
      </c>
      <c r="D240" s="146" t="str">
        <f>IF(PROVEEDORES!E241="","",PROVEEDORES!E241)</f>
        <v/>
      </c>
      <c r="E240" s="146" t="str">
        <f>IF(PROVEEDORES!F241="","",PROVEEDORES!F241)</f>
        <v/>
      </c>
      <c r="F240" s="146" t="str">
        <f>IF(PROVEEDORES!D241="","",PROVEEDORES!D241)</f>
        <v/>
      </c>
      <c r="G240" s="159">
        <f>SUMIF('EG-MAR'!$F$18:$F$516,PROVEEDORES!$D241,'EG-MAR'!P$18:P$516)</f>
        <v>0</v>
      </c>
      <c r="H240" s="159">
        <f>SUMIF('EG-MAR'!$F$18:$F$516,PROVEEDORES!$D241,'EG-MAR'!Q$18:Q$516)</f>
        <v>0</v>
      </c>
      <c r="I240" s="159">
        <f>SUMIF('EG-MAR'!$F$18:$F$516,PROVEEDORES!$D241,'EG-MAR'!R$18:R$516)</f>
        <v>0</v>
      </c>
      <c r="J240" s="159">
        <f>SUMIF('EG-MAR'!$F$18:$F$516,PROVEEDORES!$D241,'EG-MAR'!S$18:S$516)</f>
        <v>0</v>
      </c>
      <c r="K240" s="159" t="str">
        <f t="shared" si="6"/>
        <v/>
      </c>
      <c r="L240" s="146" t="str">
        <f>IF(PROVEEDORES!G241="","",PROVEEDORES!G241)</f>
        <v/>
      </c>
    </row>
    <row r="241" spans="3:12" ht="17.45" customHeight="1" x14ac:dyDescent="0.2">
      <c r="C241" s="158">
        <f t="shared" si="7"/>
        <v>235</v>
      </c>
      <c r="D241" s="146" t="str">
        <f>IF(PROVEEDORES!E242="","",PROVEEDORES!E242)</f>
        <v/>
      </c>
      <c r="E241" s="146" t="str">
        <f>IF(PROVEEDORES!F242="","",PROVEEDORES!F242)</f>
        <v/>
      </c>
      <c r="F241" s="146" t="str">
        <f>IF(PROVEEDORES!D242="","",PROVEEDORES!D242)</f>
        <v/>
      </c>
      <c r="G241" s="159">
        <f>SUMIF('EG-MAR'!$F$18:$F$516,PROVEEDORES!$D242,'EG-MAR'!P$18:P$516)</f>
        <v>0</v>
      </c>
      <c r="H241" s="159">
        <f>SUMIF('EG-MAR'!$F$18:$F$516,PROVEEDORES!$D242,'EG-MAR'!Q$18:Q$516)</f>
        <v>0</v>
      </c>
      <c r="I241" s="159">
        <f>SUMIF('EG-MAR'!$F$18:$F$516,PROVEEDORES!$D242,'EG-MAR'!R$18:R$516)</f>
        <v>0</v>
      </c>
      <c r="J241" s="159">
        <f>SUMIF('EG-MAR'!$F$18:$F$516,PROVEEDORES!$D242,'EG-MAR'!S$18:S$516)</f>
        <v>0</v>
      </c>
      <c r="K241" s="159" t="str">
        <f t="shared" si="6"/>
        <v/>
      </c>
      <c r="L241" s="146" t="str">
        <f>IF(PROVEEDORES!G242="","",PROVEEDORES!G242)</f>
        <v/>
      </c>
    </row>
    <row r="242" spans="3:12" ht="17.45" customHeight="1" x14ac:dyDescent="0.2">
      <c r="C242" s="158">
        <f t="shared" si="7"/>
        <v>236</v>
      </c>
      <c r="D242" s="146" t="str">
        <f>IF(PROVEEDORES!E243="","",PROVEEDORES!E243)</f>
        <v/>
      </c>
      <c r="E242" s="146" t="str">
        <f>IF(PROVEEDORES!F243="","",PROVEEDORES!F243)</f>
        <v/>
      </c>
      <c r="F242" s="146" t="str">
        <f>IF(PROVEEDORES!D243="","",PROVEEDORES!D243)</f>
        <v/>
      </c>
      <c r="G242" s="159">
        <f>SUMIF('EG-MAR'!$F$18:$F$516,PROVEEDORES!$D243,'EG-MAR'!P$18:P$516)</f>
        <v>0</v>
      </c>
      <c r="H242" s="159">
        <f>SUMIF('EG-MAR'!$F$18:$F$516,PROVEEDORES!$D243,'EG-MAR'!Q$18:Q$516)</f>
        <v>0</v>
      </c>
      <c r="I242" s="159">
        <f>SUMIF('EG-MAR'!$F$18:$F$516,PROVEEDORES!$D243,'EG-MAR'!R$18:R$516)</f>
        <v>0</v>
      </c>
      <c r="J242" s="159">
        <f>SUMIF('EG-MAR'!$F$18:$F$516,PROVEEDORES!$D243,'EG-MAR'!S$18:S$516)</f>
        <v>0</v>
      </c>
      <c r="K242" s="159" t="str">
        <f t="shared" si="6"/>
        <v/>
      </c>
      <c r="L242" s="146" t="str">
        <f>IF(PROVEEDORES!G243="","",PROVEEDORES!G243)</f>
        <v/>
      </c>
    </row>
    <row r="243" spans="3:12" ht="17.45" customHeight="1" x14ac:dyDescent="0.2">
      <c r="C243" s="158">
        <f t="shared" si="7"/>
        <v>237</v>
      </c>
      <c r="D243" s="146" t="str">
        <f>IF(PROVEEDORES!E244="","",PROVEEDORES!E244)</f>
        <v/>
      </c>
      <c r="E243" s="146" t="str">
        <f>IF(PROVEEDORES!F244="","",PROVEEDORES!F244)</f>
        <v/>
      </c>
      <c r="F243" s="146" t="str">
        <f>IF(PROVEEDORES!D244="","",PROVEEDORES!D244)</f>
        <v/>
      </c>
      <c r="G243" s="159">
        <f>SUMIF('EG-MAR'!$F$18:$F$516,PROVEEDORES!$D244,'EG-MAR'!P$18:P$516)</f>
        <v>0</v>
      </c>
      <c r="H243" s="159">
        <f>SUMIF('EG-MAR'!$F$18:$F$516,PROVEEDORES!$D244,'EG-MAR'!Q$18:Q$516)</f>
        <v>0</v>
      </c>
      <c r="I243" s="159">
        <f>SUMIF('EG-MAR'!$F$18:$F$516,PROVEEDORES!$D244,'EG-MAR'!R$18:R$516)</f>
        <v>0</v>
      </c>
      <c r="J243" s="159">
        <f>SUMIF('EG-MAR'!$F$18:$F$516,PROVEEDORES!$D244,'EG-MAR'!S$18:S$516)</f>
        <v>0</v>
      </c>
      <c r="K243" s="159" t="str">
        <f t="shared" si="6"/>
        <v/>
      </c>
      <c r="L243" s="146" t="str">
        <f>IF(PROVEEDORES!G244="","",PROVEEDORES!G244)</f>
        <v/>
      </c>
    </row>
    <row r="244" spans="3:12" ht="17.45" customHeight="1" x14ac:dyDescent="0.2">
      <c r="C244" s="158">
        <f t="shared" si="7"/>
        <v>238</v>
      </c>
      <c r="D244" s="146" t="str">
        <f>IF(PROVEEDORES!E245="","",PROVEEDORES!E245)</f>
        <v/>
      </c>
      <c r="E244" s="146" t="str">
        <f>IF(PROVEEDORES!F245="","",PROVEEDORES!F245)</f>
        <v/>
      </c>
      <c r="F244" s="146" t="str">
        <f>IF(PROVEEDORES!D245="","",PROVEEDORES!D245)</f>
        <v/>
      </c>
      <c r="G244" s="159">
        <f>SUMIF('EG-MAR'!$F$18:$F$516,PROVEEDORES!$D245,'EG-MAR'!P$18:P$516)</f>
        <v>0</v>
      </c>
      <c r="H244" s="159">
        <f>SUMIF('EG-MAR'!$F$18:$F$516,PROVEEDORES!$D245,'EG-MAR'!Q$18:Q$516)</f>
        <v>0</v>
      </c>
      <c r="I244" s="159">
        <f>SUMIF('EG-MAR'!$F$18:$F$516,PROVEEDORES!$D245,'EG-MAR'!R$18:R$516)</f>
        <v>0</v>
      </c>
      <c r="J244" s="159">
        <f>SUMIF('EG-MAR'!$F$18:$F$516,PROVEEDORES!$D245,'EG-MAR'!S$18:S$516)</f>
        <v>0</v>
      </c>
      <c r="K244" s="159" t="str">
        <f t="shared" si="6"/>
        <v/>
      </c>
      <c r="L244" s="146" t="str">
        <f>IF(PROVEEDORES!G245="","",PROVEEDORES!G245)</f>
        <v/>
      </c>
    </row>
    <row r="245" spans="3:12" ht="17.45" customHeight="1" x14ac:dyDescent="0.2">
      <c r="C245" s="158">
        <f t="shared" si="7"/>
        <v>239</v>
      </c>
      <c r="D245" s="146" t="str">
        <f>IF(PROVEEDORES!E246="","",PROVEEDORES!E246)</f>
        <v/>
      </c>
      <c r="E245" s="146" t="str">
        <f>IF(PROVEEDORES!F246="","",PROVEEDORES!F246)</f>
        <v/>
      </c>
      <c r="F245" s="146" t="str">
        <f>IF(PROVEEDORES!D246="","",PROVEEDORES!D246)</f>
        <v/>
      </c>
      <c r="G245" s="159">
        <f>SUMIF('EG-MAR'!$F$18:$F$516,PROVEEDORES!$D246,'EG-MAR'!P$18:P$516)</f>
        <v>0</v>
      </c>
      <c r="H245" s="159">
        <f>SUMIF('EG-MAR'!$F$18:$F$516,PROVEEDORES!$D246,'EG-MAR'!Q$18:Q$516)</f>
        <v>0</v>
      </c>
      <c r="I245" s="159">
        <f>SUMIF('EG-MAR'!$F$18:$F$516,PROVEEDORES!$D246,'EG-MAR'!R$18:R$516)</f>
        <v>0</v>
      </c>
      <c r="J245" s="159">
        <f>SUMIF('EG-MAR'!$F$18:$F$516,PROVEEDORES!$D246,'EG-MAR'!S$18:S$516)</f>
        <v>0</v>
      </c>
      <c r="K245" s="159" t="str">
        <f t="shared" si="6"/>
        <v/>
      </c>
      <c r="L245" s="146" t="str">
        <f>IF(PROVEEDORES!G246="","",PROVEEDORES!G246)</f>
        <v/>
      </c>
    </row>
    <row r="246" spans="3:12" ht="17.45" customHeight="1" x14ac:dyDescent="0.2">
      <c r="C246" s="158">
        <f t="shared" si="7"/>
        <v>240</v>
      </c>
      <c r="D246" s="146" t="str">
        <f>IF(PROVEEDORES!E247="","",PROVEEDORES!E247)</f>
        <v/>
      </c>
      <c r="E246" s="146" t="str">
        <f>IF(PROVEEDORES!F247="","",PROVEEDORES!F247)</f>
        <v/>
      </c>
      <c r="F246" s="146" t="str">
        <f>IF(PROVEEDORES!D247="","",PROVEEDORES!D247)</f>
        <v/>
      </c>
      <c r="G246" s="159">
        <f>SUMIF('EG-MAR'!$F$18:$F$516,PROVEEDORES!$D247,'EG-MAR'!P$18:P$516)</f>
        <v>0</v>
      </c>
      <c r="H246" s="159">
        <f>SUMIF('EG-MAR'!$F$18:$F$516,PROVEEDORES!$D247,'EG-MAR'!Q$18:Q$516)</f>
        <v>0</v>
      </c>
      <c r="I246" s="159">
        <f>SUMIF('EG-MAR'!$F$18:$F$516,PROVEEDORES!$D247,'EG-MAR'!R$18:R$516)</f>
        <v>0</v>
      </c>
      <c r="J246" s="159">
        <f>SUMIF('EG-MAR'!$F$18:$F$516,PROVEEDORES!$D247,'EG-MAR'!S$18:S$516)</f>
        <v>0</v>
      </c>
      <c r="K246" s="159" t="str">
        <f t="shared" si="6"/>
        <v/>
      </c>
      <c r="L246" s="146" t="str">
        <f>IF(PROVEEDORES!G247="","",PROVEEDORES!G247)</f>
        <v/>
      </c>
    </row>
    <row r="247" spans="3:12" ht="17.45" customHeight="1" x14ac:dyDescent="0.2">
      <c r="C247" s="158">
        <f t="shared" si="7"/>
        <v>241</v>
      </c>
      <c r="D247" s="146" t="str">
        <f>IF(PROVEEDORES!E248="","",PROVEEDORES!E248)</f>
        <v/>
      </c>
      <c r="E247" s="146" t="str">
        <f>IF(PROVEEDORES!F248="","",PROVEEDORES!F248)</f>
        <v/>
      </c>
      <c r="F247" s="146" t="str">
        <f>IF(PROVEEDORES!D248="","",PROVEEDORES!D248)</f>
        <v/>
      </c>
      <c r="G247" s="159">
        <f>SUMIF('EG-MAR'!$F$18:$F$516,PROVEEDORES!$D248,'EG-MAR'!P$18:P$516)</f>
        <v>0</v>
      </c>
      <c r="H247" s="159">
        <f>SUMIF('EG-MAR'!$F$18:$F$516,PROVEEDORES!$D248,'EG-MAR'!Q$18:Q$516)</f>
        <v>0</v>
      </c>
      <c r="I247" s="159">
        <f>SUMIF('EG-MAR'!$F$18:$F$516,PROVEEDORES!$D248,'EG-MAR'!R$18:R$516)</f>
        <v>0</v>
      </c>
      <c r="J247" s="159">
        <f>SUMIF('EG-MAR'!$F$18:$F$516,PROVEEDORES!$D248,'EG-MAR'!S$18:S$516)</f>
        <v>0</v>
      </c>
      <c r="K247" s="159" t="str">
        <f t="shared" si="6"/>
        <v/>
      </c>
      <c r="L247" s="146" t="str">
        <f>IF(PROVEEDORES!G248="","",PROVEEDORES!G248)</f>
        <v/>
      </c>
    </row>
    <row r="248" spans="3:12" ht="17.45" customHeight="1" x14ac:dyDescent="0.2">
      <c r="C248" s="158">
        <f t="shared" si="7"/>
        <v>242</v>
      </c>
      <c r="D248" s="146" t="str">
        <f>IF(PROVEEDORES!E249="","",PROVEEDORES!E249)</f>
        <v/>
      </c>
      <c r="E248" s="146" t="str">
        <f>IF(PROVEEDORES!F249="","",PROVEEDORES!F249)</f>
        <v/>
      </c>
      <c r="F248" s="146" t="str">
        <f>IF(PROVEEDORES!D249="","",PROVEEDORES!D249)</f>
        <v/>
      </c>
      <c r="G248" s="159">
        <f>SUMIF('EG-MAR'!$F$18:$F$516,PROVEEDORES!$D249,'EG-MAR'!P$18:P$516)</f>
        <v>0</v>
      </c>
      <c r="H248" s="159">
        <f>SUMIF('EG-MAR'!$F$18:$F$516,PROVEEDORES!$D249,'EG-MAR'!Q$18:Q$516)</f>
        <v>0</v>
      </c>
      <c r="I248" s="159">
        <f>SUMIF('EG-MAR'!$F$18:$F$516,PROVEEDORES!$D249,'EG-MAR'!R$18:R$516)</f>
        <v>0</v>
      </c>
      <c r="J248" s="159">
        <f>SUMIF('EG-MAR'!$F$18:$F$516,PROVEEDORES!$D249,'EG-MAR'!S$18:S$516)</f>
        <v>0</v>
      </c>
      <c r="K248" s="159" t="str">
        <f t="shared" si="6"/>
        <v/>
      </c>
      <c r="L248" s="146" t="str">
        <f>IF(PROVEEDORES!G249="","",PROVEEDORES!G249)</f>
        <v/>
      </c>
    </row>
    <row r="249" spans="3:12" ht="17.45" customHeight="1" x14ac:dyDescent="0.2">
      <c r="C249" s="158">
        <f t="shared" si="7"/>
        <v>243</v>
      </c>
      <c r="D249" s="146" t="str">
        <f>IF(PROVEEDORES!E250="","",PROVEEDORES!E250)</f>
        <v/>
      </c>
      <c r="E249" s="146" t="str">
        <f>IF(PROVEEDORES!F250="","",PROVEEDORES!F250)</f>
        <v/>
      </c>
      <c r="F249" s="146" t="str">
        <f>IF(PROVEEDORES!D250="","",PROVEEDORES!D250)</f>
        <v/>
      </c>
      <c r="G249" s="159">
        <f>SUMIF('EG-MAR'!$F$18:$F$516,PROVEEDORES!$D250,'EG-MAR'!P$18:P$516)</f>
        <v>0</v>
      </c>
      <c r="H249" s="159">
        <f>SUMIF('EG-MAR'!$F$18:$F$516,PROVEEDORES!$D250,'EG-MAR'!Q$18:Q$516)</f>
        <v>0</v>
      </c>
      <c r="I249" s="159">
        <f>SUMIF('EG-MAR'!$F$18:$F$516,PROVEEDORES!$D250,'EG-MAR'!R$18:R$516)</f>
        <v>0</v>
      </c>
      <c r="J249" s="159">
        <f>SUMIF('EG-MAR'!$F$18:$F$516,PROVEEDORES!$D250,'EG-MAR'!S$18:S$516)</f>
        <v>0</v>
      </c>
      <c r="K249" s="159" t="str">
        <f t="shared" si="6"/>
        <v/>
      </c>
      <c r="L249" s="146" t="str">
        <f>IF(PROVEEDORES!G250="","",PROVEEDORES!G250)</f>
        <v/>
      </c>
    </row>
    <row r="250" spans="3:12" ht="17.45" customHeight="1" x14ac:dyDescent="0.2">
      <c r="C250" s="158">
        <f t="shared" si="7"/>
        <v>244</v>
      </c>
      <c r="D250" s="146" t="str">
        <f>IF(PROVEEDORES!E251="","",PROVEEDORES!E251)</f>
        <v/>
      </c>
      <c r="E250" s="146" t="str">
        <f>IF(PROVEEDORES!F251="","",PROVEEDORES!F251)</f>
        <v/>
      </c>
      <c r="F250" s="146" t="str">
        <f>IF(PROVEEDORES!D251="","",PROVEEDORES!D251)</f>
        <v/>
      </c>
      <c r="G250" s="159">
        <f>SUMIF('EG-MAR'!$F$18:$F$516,PROVEEDORES!$D251,'EG-MAR'!P$18:P$516)</f>
        <v>0</v>
      </c>
      <c r="H250" s="159">
        <f>SUMIF('EG-MAR'!$F$18:$F$516,PROVEEDORES!$D251,'EG-MAR'!Q$18:Q$516)</f>
        <v>0</v>
      </c>
      <c r="I250" s="159">
        <f>SUMIF('EG-MAR'!$F$18:$F$516,PROVEEDORES!$D251,'EG-MAR'!R$18:R$516)</f>
        <v>0</v>
      </c>
      <c r="J250" s="159">
        <f>SUMIF('EG-MAR'!$F$18:$F$516,PROVEEDORES!$D251,'EG-MAR'!S$18:S$516)</f>
        <v>0</v>
      </c>
      <c r="K250" s="159" t="str">
        <f t="shared" si="6"/>
        <v/>
      </c>
      <c r="L250" s="146" t="str">
        <f>IF(PROVEEDORES!G251="","",PROVEEDORES!G251)</f>
        <v/>
      </c>
    </row>
    <row r="251" spans="3:12" ht="17.45" customHeight="1" x14ac:dyDescent="0.2">
      <c r="C251" s="158">
        <f t="shared" si="7"/>
        <v>245</v>
      </c>
      <c r="D251" s="146" t="str">
        <f>IF(PROVEEDORES!E252="","",PROVEEDORES!E252)</f>
        <v/>
      </c>
      <c r="E251" s="146" t="str">
        <f>IF(PROVEEDORES!F252="","",PROVEEDORES!F252)</f>
        <v/>
      </c>
      <c r="F251" s="146" t="str">
        <f>IF(PROVEEDORES!D252="","",PROVEEDORES!D252)</f>
        <v/>
      </c>
      <c r="G251" s="159">
        <f>SUMIF('EG-MAR'!$F$18:$F$516,PROVEEDORES!$D252,'EG-MAR'!P$18:P$516)</f>
        <v>0</v>
      </c>
      <c r="H251" s="159">
        <f>SUMIF('EG-MAR'!$F$18:$F$516,PROVEEDORES!$D252,'EG-MAR'!Q$18:Q$516)</f>
        <v>0</v>
      </c>
      <c r="I251" s="159">
        <f>SUMIF('EG-MAR'!$F$18:$F$516,PROVEEDORES!$D252,'EG-MAR'!R$18:R$516)</f>
        <v>0</v>
      </c>
      <c r="J251" s="159">
        <f>SUMIF('EG-MAR'!$F$18:$F$516,PROVEEDORES!$D252,'EG-MAR'!S$18:S$516)</f>
        <v>0</v>
      </c>
      <c r="K251" s="159" t="str">
        <f t="shared" si="6"/>
        <v/>
      </c>
      <c r="L251" s="146" t="str">
        <f>IF(PROVEEDORES!G252="","",PROVEEDORES!G252)</f>
        <v/>
      </c>
    </row>
    <row r="252" spans="3:12" ht="17.45" customHeight="1" x14ac:dyDescent="0.2">
      <c r="C252" s="158">
        <f t="shared" si="7"/>
        <v>246</v>
      </c>
      <c r="D252" s="146" t="str">
        <f>IF(PROVEEDORES!E253="","",PROVEEDORES!E253)</f>
        <v/>
      </c>
      <c r="E252" s="146" t="str">
        <f>IF(PROVEEDORES!F253="","",PROVEEDORES!F253)</f>
        <v/>
      </c>
      <c r="F252" s="146" t="str">
        <f>IF(PROVEEDORES!D253="","",PROVEEDORES!D253)</f>
        <v/>
      </c>
      <c r="G252" s="159">
        <f>SUMIF('EG-MAR'!$F$18:$F$516,PROVEEDORES!$D253,'EG-MAR'!P$18:P$516)</f>
        <v>0</v>
      </c>
      <c r="H252" s="159">
        <f>SUMIF('EG-MAR'!$F$18:$F$516,PROVEEDORES!$D253,'EG-MAR'!Q$18:Q$516)</f>
        <v>0</v>
      </c>
      <c r="I252" s="159">
        <f>SUMIF('EG-MAR'!$F$18:$F$516,PROVEEDORES!$D253,'EG-MAR'!R$18:R$516)</f>
        <v>0</v>
      </c>
      <c r="J252" s="159">
        <f>SUMIF('EG-MAR'!$F$18:$F$516,PROVEEDORES!$D253,'EG-MAR'!S$18:S$516)</f>
        <v>0</v>
      </c>
      <c r="K252" s="159" t="str">
        <f t="shared" si="6"/>
        <v/>
      </c>
      <c r="L252" s="146" t="str">
        <f>IF(PROVEEDORES!G253="","",PROVEEDORES!G253)</f>
        <v/>
      </c>
    </row>
    <row r="253" spans="3:12" ht="17.45" customHeight="1" x14ac:dyDescent="0.2">
      <c r="C253" s="158">
        <f t="shared" si="7"/>
        <v>247</v>
      </c>
      <c r="D253" s="146" t="str">
        <f>IF(PROVEEDORES!E254="","",PROVEEDORES!E254)</f>
        <v/>
      </c>
      <c r="E253" s="146" t="str">
        <f>IF(PROVEEDORES!F254="","",PROVEEDORES!F254)</f>
        <v/>
      </c>
      <c r="F253" s="146" t="str">
        <f>IF(PROVEEDORES!D254="","",PROVEEDORES!D254)</f>
        <v/>
      </c>
      <c r="G253" s="159">
        <f>SUMIF('EG-MAR'!$F$18:$F$516,PROVEEDORES!$D254,'EG-MAR'!P$18:P$516)</f>
        <v>0</v>
      </c>
      <c r="H253" s="159">
        <f>SUMIF('EG-MAR'!$F$18:$F$516,PROVEEDORES!$D254,'EG-MAR'!Q$18:Q$516)</f>
        <v>0</v>
      </c>
      <c r="I253" s="159">
        <f>SUMIF('EG-MAR'!$F$18:$F$516,PROVEEDORES!$D254,'EG-MAR'!R$18:R$516)</f>
        <v>0</v>
      </c>
      <c r="J253" s="159">
        <f>SUMIF('EG-MAR'!$F$18:$F$516,PROVEEDORES!$D254,'EG-MAR'!S$18:S$516)</f>
        <v>0</v>
      </c>
      <c r="K253" s="159" t="str">
        <f t="shared" si="6"/>
        <v/>
      </c>
      <c r="L253" s="146" t="str">
        <f>IF(PROVEEDORES!G254="","",PROVEEDORES!G254)</f>
        <v/>
      </c>
    </row>
    <row r="254" spans="3:12" ht="17.45" customHeight="1" x14ac:dyDescent="0.2">
      <c r="C254" s="158">
        <f t="shared" si="7"/>
        <v>248</v>
      </c>
      <c r="D254" s="146" t="str">
        <f>IF(PROVEEDORES!E255="","",PROVEEDORES!E255)</f>
        <v/>
      </c>
      <c r="E254" s="146" t="str">
        <f>IF(PROVEEDORES!F255="","",PROVEEDORES!F255)</f>
        <v/>
      </c>
      <c r="F254" s="146" t="str">
        <f>IF(PROVEEDORES!D255="","",PROVEEDORES!D255)</f>
        <v/>
      </c>
      <c r="G254" s="159">
        <f>SUMIF('EG-MAR'!$F$18:$F$516,PROVEEDORES!$D255,'EG-MAR'!P$18:P$516)</f>
        <v>0</v>
      </c>
      <c r="H254" s="159">
        <f>SUMIF('EG-MAR'!$F$18:$F$516,PROVEEDORES!$D255,'EG-MAR'!Q$18:Q$516)</f>
        <v>0</v>
      </c>
      <c r="I254" s="159">
        <f>SUMIF('EG-MAR'!$F$18:$F$516,PROVEEDORES!$D255,'EG-MAR'!R$18:R$516)</f>
        <v>0</v>
      </c>
      <c r="J254" s="159">
        <f>SUMIF('EG-MAR'!$F$18:$F$516,PROVEEDORES!$D255,'EG-MAR'!S$18:S$516)</f>
        <v>0</v>
      </c>
      <c r="K254" s="159" t="str">
        <f t="shared" si="6"/>
        <v/>
      </c>
      <c r="L254" s="146" t="str">
        <f>IF(PROVEEDORES!G255="","",PROVEEDORES!G255)</f>
        <v/>
      </c>
    </row>
    <row r="255" spans="3:12" ht="17.45" customHeight="1" x14ac:dyDescent="0.2">
      <c r="C255" s="158">
        <f t="shared" si="7"/>
        <v>249</v>
      </c>
      <c r="D255" s="146" t="str">
        <f>IF(PROVEEDORES!E256="","",PROVEEDORES!E256)</f>
        <v/>
      </c>
      <c r="E255" s="146" t="str">
        <f>IF(PROVEEDORES!F256="","",PROVEEDORES!F256)</f>
        <v/>
      </c>
      <c r="F255" s="146" t="str">
        <f>IF(PROVEEDORES!D256="","",PROVEEDORES!D256)</f>
        <v/>
      </c>
      <c r="G255" s="159">
        <f>SUMIF('EG-MAR'!$F$18:$F$516,PROVEEDORES!$D256,'EG-MAR'!P$18:P$516)</f>
        <v>0</v>
      </c>
      <c r="H255" s="159">
        <f>SUMIF('EG-MAR'!$F$18:$F$516,PROVEEDORES!$D256,'EG-MAR'!Q$18:Q$516)</f>
        <v>0</v>
      </c>
      <c r="I255" s="159">
        <f>SUMIF('EG-MAR'!$F$18:$F$516,PROVEEDORES!$D256,'EG-MAR'!R$18:R$516)</f>
        <v>0</v>
      </c>
      <c r="J255" s="159">
        <f>SUMIF('EG-MAR'!$F$18:$F$516,PROVEEDORES!$D256,'EG-MAR'!S$18:S$516)</f>
        <v>0</v>
      </c>
      <c r="K255" s="159" t="str">
        <f t="shared" si="6"/>
        <v/>
      </c>
      <c r="L255" s="146" t="str">
        <f>IF(PROVEEDORES!G256="","",PROVEEDORES!G256)</f>
        <v/>
      </c>
    </row>
    <row r="256" spans="3:12" ht="17.45" customHeight="1" x14ac:dyDescent="0.2">
      <c r="C256" s="158">
        <f t="shared" si="7"/>
        <v>250</v>
      </c>
      <c r="D256" s="146" t="str">
        <f>IF(PROVEEDORES!E257="","",PROVEEDORES!E257)</f>
        <v/>
      </c>
      <c r="E256" s="146" t="str">
        <f>IF(PROVEEDORES!F257="","",PROVEEDORES!F257)</f>
        <v/>
      </c>
      <c r="F256" s="146" t="str">
        <f>IF(PROVEEDORES!D257="","",PROVEEDORES!D257)</f>
        <v/>
      </c>
      <c r="G256" s="159">
        <f>SUMIF('EG-MAR'!$F$18:$F$516,PROVEEDORES!$D257,'EG-MAR'!P$18:P$516)</f>
        <v>0</v>
      </c>
      <c r="H256" s="159">
        <f>SUMIF('EG-MAR'!$F$18:$F$516,PROVEEDORES!$D257,'EG-MAR'!Q$18:Q$516)</f>
        <v>0</v>
      </c>
      <c r="I256" s="159">
        <f>SUMIF('EG-MAR'!$F$18:$F$516,PROVEEDORES!$D257,'EG-MAR'!R$18:R$516)</f>
        <v>0</v>
      </c>
      <c r="J256" s="159">
        <f>SUMIF('EG-MAR'!$F$18:$F$516,PROVEEDORES!$D257,'EG-MAR'!S$18:S$516)</f>
        <v>0</v>
      </c>
      <c r="K256" s="159" t="str">
        <f t="shared" si="6"/>
        <v/>
      </c>
      <c r="L256" s="146" t="str">
        <f>IF(PROVEEDORES!G257="","",PROVEEDORES!G257)</f>
        <v/>
      </c>
    </row>
    <row r="257" spans="3:12" ht="17.45" customHeight="1" x14ac:dyDescent="0.2">
      <c r="C257" s="158">
        <f t="shared" si="7"/>
        <v>251</v>
      </c>
      <c r="D257" s="146" t="str">
        <f>IF(PROVEEDORES!E258="","",PROVEEDORES!E258)</f>
        <v/>
      </c>
      <c r="E257" s="146" t="str">
        <f>IF(PROVEEDORES!F258="","",PROVEEDORES!F258)</f>
        <v/>
      </c>
      <c r="F257" s="146" t="str">
        <f>IF(PROVEEDORES!D258="","",PROVEEDORES!D258)</f>
        <v/>
      </c>
      <c r="G257" s="159">
        <f>SUMIF('EG-MAR'!$F$18:$F$516,PROVEEDORES!$D258,'EG-MAR'!P$18:P$516)</f>
        <v>0</v>
      </c>
      <c r="H257" s="159">
        <f>SUMIF('EG-MAR'!$F$18:$F$516,PROVEEDORES!$D258,'EG-MAR'!Q$18:Q$516)</f>
        <v>0</v>
      </c>
      <c r="I257" s="159">
        <f>SUMIF('EG-MAR'!$F$18:$F$516,PROVEEDORES!$D258,'EG-MAR'!R$18:R$516)</f>
        <v>0</v>
      </c>
      <c r="J257" s="159">
        <f>SUMIF('EG-MAR'!$F$18:$F$516,PROVEEDORES!$D258,'EG-MAR'!S$18:S$516)</f>
        <v>0</v>
      </c>
      <c r="K257" s="159" t="str">
        <f t="shared" si="6"/>
        <v/>
      </c>
      <c r="L257" s="146" t="str">
        <f>IF(PROVEEDORES!G258="","",PROVEEDORES!G258)</f>
        <v/>
      </c>
    </row>
    <row r="258" spans="3:12" ht="17.45" customHeight="1" x14ac:dyDescent="0.2">
      <c r="C258" s="158">
        <f t="shared" si="7"/>
        <v>252</v>
      </c>
      <c r="D258" s="146" t="str">
        <f>IF(PROVEEDORES!E259="","",PROVEEDORES!E259)</f>
        <v/>
      </c>
      <c r="E258" s="146" t="str">
        <f>IF(PROVEEDORES!F259="","",PROVEEDORES!F259)</f>
        <v/>
      </c>
      <c r="F258" s="146" t="str">
        <f>IF(PROVEEDORES!D259="","",PROVEEDORES!D259)</f>
        <v/>
      </c>
      <c r="G258" s="159">
        <f>SUMIF('EG-MAR'!$F$18:$F$516,PROVEEDORES!$D259,'EG-MAR'!P$18:P$516)</f>
        <v>0</v>
      </c>
      <c r="H258" s="159">
        <f>SUMIF('EG-MAR'!$F$18:$F$516,PROVEEDORES!$D259,'EG-MAR'!Q$18:Q$516)</f>
        <v>0</v>
      </c>
      <c r="I258" s="159">
        <f>SUMIF('EG-MAR'!$F$18:$F$516,PROVEEDORES!$D259,'EG-MAR'!R$18:R$516)</f>
        <v>0</v>
      </c>
      <c r="J258" s="159">
        <f>SUMIF('EG-MAR'!$F$18:$F$516,PROVEEDORES!$D259,'EG-MAR'!S$18:S$516)</f>
        <v>0</v>
      </c>
      <c r="K258" s="159" t="str">
        <f t="shared" si="6"/>
        <v/>
      </c>
      <c r="L258" s="146" t="str">
        <f>IF(PROVEEDORES!G259="","",PROVEEDORES!G259)</f>
        <v/>
      </c>
    </row>
    <row r="259" spans="3:12" ht="17.45" customHeight="1" x14ac:dyDescent="0.2">
      <c r="C259" s="158">
        <f t="shared" si="7"/>
        <v>253</v>
      </c>
      <c r="D259" s="146" t="str">
        <f>IF(PROVEEDORES!E260="","",PROVEEDORES!E260)</f>
        <v/>
      </c>
      <c r="E259" s="146" t="str">
        <f>IF(PROVEEDORES!F260="","",PROVEEDORES!F260)</f>
        <v/>
      </c>
      <c r="F259" s="146" t="str">
        <f>IF(PROVEEDORES!D260="","",PROVEEDORES!D260)</f>
        <v/>
      </c>
      <c r="G259" s="159">
        <f>SUMIF('EG-MAR'!$F$18:$F$516,PROVEEDORES!$D260,'EG-MAR'!P$18:P$516)</f>
        <v>0</v>
      </c>
      <c r="H259" s="159">
        <f>SUMIF('EG-MAR'!$F$18:$F$516,PROVEEDORES!$D260,'EG-MAR'!Q$18:Q$516)</f>
        <v>0</v>
      </c>
      <c r="I259" s="159">
        <f>SUMIF('EG-MAR'!$F$18:$F$516,PROVEEDORES!$D260,'EG-MAR'!R$18:R$516)</f>
        <v>0</v>
      </c>
      <c r="J259" s="159">
        <f>SUMIF('EG-MAR'!$F$18:$F$516,PROVEEDORES!$D260,'EG-MAR'!S$18:S$516)</f>
        <v>0</v>
      </c>
      <c r="K259" s="159" t="str">
        <f t="shared" si="6"/>
        <v/>
      </c>
      <c r="L259" s="146" t="str">
        <f>IF(PROVEEDORES!G260="","",PROVEEDORES!G260)</f>
        <v/>
      </c>
    </row>
    <row r="260" spans="3:12" ht="17.45" customHeight="1" x14ac:dyDescent="0.2">
      <c r="C260" s="158">
        <f t="shared" si="7"/>
        <v>254</v>
      </c>
      <c r="D260" s="146" t="str">
        <f>IF(PROVEEDORES!E261="","",PROVEEDORES!E261)</f>
        <v/>
      </c>
      <c r="E260" s="146" t="str">
        <f>IF(PROVEEDORES!F261="","",PROVEEDORES!F261)</f>
        <v/>
      </c>
      <c r="F260" s="146" t="str">
        <f>IF(PROVEEDORES!D261="","",PROVEEDORES!D261)</f>
        <v/>
      </c>
      <c r="G260" s="159">
        <f>SUMIF('EG-MAR'!$F$18:$F$516,PROVEEDORES!$D261,'EG-MAR'!P$18:P$516)</f>
        <v>0</v>
      </c>
      <c r="H260" s="159">
        <f>SUMIF('EG-MAR'!$F$18:$F$516,PROVEEDORES!$D261,'EG-MAR'!Q$18:Q$516)</f>
        <v>0</v>
      </c>
      <c r="I260" s="159">
        <f>SUMIF('EG-MAR'!$F$18:$F$516,PROVEEDORES!$D261,'EG-MAR'!R$18:R$516)</f>
        <v>0</v>
      </c>
      <c r="J260" s="159">
        <f>SUMIF('EG-MAR'!$F$18:$F$516,PROVEEDORES!$D261,'EG-MAR'!S$18:S$516)</f>
        <v>0</v>
      </c>
      <c r="K260" s="159" t="str">
        <f t="shared" si="6"/>
        <v/>
      </c>
      <c r="L260" s="146" t="str">
        <f>IF(PROVEEDORES!G261="","",PROVEEDORES!G261)</f>
        <v/>
      </c>
    </row>
    <row r="261" spans="3:12" ht="17.45" customHeight="1" x14ac:dyDescent="0.2">
      <c r="C261" s="158">
        <f t="shared" si="7"/>
        <v>255</v>
      </c>
      <c r="D261" s="146" t="str">
        <f>IF(PROVEEDORES!E262="","",PROVEEDORES!E262)</f>
        <v/>
      </c>
      <c r="E261" s="146" t="str">
        <f>IF(PROVEEDORES!F262="","",PROVEEDORES!F262)</f>
        <v/>
      </c>
      <c r="F261" s="146" t="str">
        <f>IF(PROVEEDORES!D262="","",PROVEEDORES!D262)</f>
        <v/>
      </c>
      <c r="G261" s="159">
        <f>SUMIF('EG-MAR'!$F$18:$F$516,PROVEEDORES!$D262,'EG-MAR'!P$18:P$516)</f>
        <v>0</v>
      </c>
      <c r="H261" s="159">
        <f>SUMIF('EG-MAR'!$F$18:$F$516,PROVEEDORES!$D262,'EG-MAR'!Q$18:Q$516)</f>
        <v>0</v>
      </c>
      <c r="I261" s="159">
        <f>SUMIF('EG-MAR'!$F$18:$F$516,PROVEEDORES!$D262,'EG-MAR'!R$18:R$516)</f>
        <v>0</v>
      </c>
      <c r="J261" s="159">
        <f>SUMIF('EG-MAR'!$F$18:$F$516,PROVEEDORES!$D262,'EG-MAR'!S$18:S$516)</f>
        <v>0</v>
      </c>
      <c r="K261" s="159" t="str">
        <f t="shared" si="6"/>
        <v/>
      </c>
      <c r="L261" s="146" t="str">
        <f>IF(PROVEEDORES!G262="","",PROVEEDORES!G262)</f>
        <v/>
      </c>
    </row>
    <row r="262" spans="3:12" ht="17.45" customHeight="1" x14ac:dyDescent="0.2">
      <c r="C262" s="158">
        <f t="shared" si="7"/>
        <v>256</v>
      </c>
      <c r="D262" s="146" t="str">
        <f>IF(PROVEEDORES!E263="","",PROVEEDORES!E263)</f>
        <v/>
      </c>
      <c r="E262" s="146" t="str">
        <f>IF(PROVEEDORES!F263="","",PROVEEDORES!F263)</f>
        <v/>
      </c>
      <c r="F262" s="146" t="str">
        <f>IF(PROVEEDORES!D263="","",PROVEEDORES!D263)</f>
        <v/>
      </c>
      <c r="G262" s="159">
        <f>SUMIF('EG-MAR'!$F$18:$F$516,PROVEEDORES!$D263,'EG-MAR'!P$18:P$516)</f>
        <v>0</v>
      </c>
      <c r="H262" s="159">
        <f>SUMIF('EG-MAR'!$F$18:$F$516,PROVEEDORES!$D263,'EG-MAR'!Q$18:Q$516)</f>
        <v>0</v>
      </c>
      <c r="I262" s="159">
        <f>SUMIF('EG-MAR'!$F$18:$F$516,PROVEEDORES!$D263,'EG-MAR'!R$18:R$516)</f>
        <v>0</v>
      </c>
      <c r="J262" s="159">
        <f>SUMIF('EG-MAR'!$F$18:$F$516,PROVEEDORES!$D263,'EG-MAR'!S$18:S$516)</f>
        <v>0</v>
      </c>
      <c r="K262" s="159" t="str">
        <f t="shared" si="6"/>
        <v/>
      </c>
      <c r="L262" s="146" t="str">
        <f>IF(PROVEEDORES!G263="","",PROVEEDORES!G263)</f>
        <v/>
      </c>
    </row>
    <row r="263" spans="3:12" ht="17.45" customHeight="1" x14ac:dyDescent="0.2">
      <c r="C263" s="158">
        <f t="shared" si="7"/>
        <v>257</v>
      </c>
      <c r="D263" s="146" t="str">
        <f>IF(PROVEEDORES!E264="","",PROVEEDORES!E264)</f>
        <v/>
      </c>
      <c r="E263" s="146" t="str">
        <f>IF(PROVEEDORES!F264="","",PROVEEDORES!F264)</f>
        <v/>
      </c>
      <c r="F263" s="146" t="str">
        <f>IF(PROVEEDORES!D264="","",PROVEEDORES!D264)</f>
        <v/>
      </c>
      <c r="G263" s="159">
        <f>SUMIF('EG-MAR'!$F$18:$F$516,PROVEEDORES!$D264,'EG-MAR'!P$18:P$516)</f>
        <v>0</v>
      </c>
      <c r="H263" s="159">
        <f>SUMIF('EG-MAR'!$F$18:$F$516,PROVEEDORES!$D264,'EG-MAR'!Q$18:Q$516)</f>
        <v>0</v>
      </c>
      <c r="I263" s="159">
        <f>SUMIF('EG-MAR'!$F$18:$F$516,PROVEEDORES!$D264,'EG-MAR'!R$18:R$516)</f>
        <v>0</v>
      </c>
      <c r="J263" s="159">
        <f>SUMIF('EG-MAR'!$F$18:$F$516,PROVEEDORES!$D264,'EG-MAR'!S$18:S$516)</f>
        <v>0</v>
      </c>
      <c r="K263" s="159" t="str">
        <f t="shared" si="6"/>
        <v/>
      </c>
      <c r="L263" s="146" t="str">
        <f>IF(PROVEEDORES!G264="","",PROVEEDORES!G264)</f>
        <v/>
      </c>
    </row>
    <row r="264" spans="3:12" ht="17.45" customHeight="1" x14ac:dyDescent="0.2">
      <c r="C264" s="158">
        <f t="shared" si="7"/>
        <v>258</v>
      </c>
      <c r="D264" s="146" t="str">
        <f>IF(PROVEEDORES!E265="","",PROVEEDORES!E265)</f>
        <v/>
      </c>
      <c r="E264" s="146" t="str">
        <f>IF(PROVEEDORES!F265="","",PROVEEDORES!F265)</f>
        <v/>
      </c>
      <c r="F264" s="146" t="str">
        <f>IF(PROVEEDORES!D265="","",PROVEEDORES!D265)</f>
        <v/>
      </c>
      <c r="G264" s="159">
        <f>SUMIF('EG-MAR'!$F$18:$F$516,PROVEEDORES!$D265,'EG-MAR'!P$18:P$516)</f>
        <v>0</v>
      </c>
      <c r="H264" s="159">
        <f>SUMIF('EG-MAR'!$F$18:$F$516,PROVEEDORES!$D265,'EG-MAR'!Q$18:Q$516)</f>
        <v>0</v>
      </c>
      <c r="I264" s="159">
        <f>SUMIF('EG-MAR'!$F$18:$F$516,PROVEEDORES!$D265,'EG-MAR'!R$18:R$516)</f>
        <v>0</v>
      </c>
      <c r="J264" s="159">
        <f>SUMIF('EG-MAR'!$F$18:$F$516,PROVEEDORES!$D265,'EG-MAR'!S$18:S$516)</f>
        <v>0</v>
      </c>
      <c r="K264" s="159" t="str">
        <f t="shared" ref="K264:K327" si="8">IF(G264+H264+I264+J264&gt;0,"C/Información","")</f>
        <v/>
      </c>
      <c r="L264" s="146" t="str">
        <f>IF(PROVEEDORES!G265="","",PROVEEDORES!G265)</f>
        <v/>
      </c>
    </row>
    <row r="265" spans="3:12" ht="17.45" customHeight="1" x14ac:dyDescent="0.2">
      <c r="C265" s="158">
        <f t="shared" ref="C265:C328" si="9">C264+1</f>
        <v>259</v>
      </c>
      <c r="D265" s="146" t="str">
        <f>IF(PROVEEDORES!E266="","",PROVEEDORES!E266)</f>
        <v/>
      </c>
      <c r="E265" s="146" t="str">
        <f>IF(PROVEEDORES!F266="","",PROVEEDORES!F266)</f>
        <v/>
      </c>
      <c r="F265" s="146" t="str">
        <f>IF(PROVEEDORES!D266="","",PROVEEDORES!D266)</f>
        <v/>
      </c>
      <c r="G265" s="159">
        <f>SUMIF('EG-MAR'!$F$18:$F$516,PROVEEDORES!$D266,'EG-MAR'!P$18:P$516)</f>
        <v>0</v>
      </c>
      <c r="H265" s="159">
        <f>SUMIF('EG-MAR'!$F$18:$F$516,PROVEEDORES!$D266,'EG-MAR'!Q$18:Q$516)</f>
        <v>0</v>
      </c>
      <c r="I265" s="159">
        <f>SUMIF('EG-MAR'!$F$18:$F$516,PROVEEDORES!$D266,'EG-MAR'!R$18:R$516)</f>
        <v>0</v>
      </c>
      <c r="J265" s="159">
        <f>SUMIF('EG-MAR'!$F$18:$F$516,PROVEEDORES!$D266,'EG-MAR'!S$18:S$516)</f>
        <v>0</v>
      </c>
      <c r="K265" s="159" t="str">
        <f t="shared" si="8"/>
        <v/>
      </c>
      <c r="L265" s="146" t="str">
        <f>IF(PROVEEDORES!G266="","",PROVEEDORES!G266)</f>
        <v/>
      </c>
    </row>
    <row r="266" spans="3:12" ht="17.45" customHeight="1" x14ac:dyDescent="0.2">
      <c r="C266" s="158">
        <f t="shared" si="9"/>
        <v>260</v>
      </c>
      <c r="D266" s="146" t="str">
        <f>IF(PROVEEDORES!E267="","",PROVEEDORES!E267)</f>
        <v/>
      </c>
      <c r="E266" s="146" t="str">
        <f>IF(PROVEEDORES!F267="","",PROVEEDORES!F267)</f>
        <v/>
      </c>
      <c r="F266" s="146" t="str">
        <f>IF(PROVEEDORES!D267="","",PROVEEDORES!D267)</f>
        <v/>
      </c>
      <c r="G266" s="159">
        <f>SUMIF('EG-MAR'!$F$18:$F$516,PROVEEDORES!$D267,'EG-MAR'!P$18:P$516)</f>
        <v>0</v>
      </c>
      <c r="H266" s="159">
        <f>SUMIF('EG-MAR'!$F$18:$F$516,PROVEEDORES!$D267,'EG-MAR'!Q$18:Q$516)</f>
        <v>0</v>
      </c>
      <c r="I266" s="159">
        <f>SUMIF('EG-MAR'!$F$18:$F$516,PROVEEDORES!$D267,'EG-MAR'!R$18:R$516)</f>
        <v>0</v>
      </c>
      <c r="J266" s="159">
        <f>SUMIF('EG-MAR'!$F$18:$F$516,PROVEEDORES!$D267,'EG-MAR'!S$18:S$516)</f>
        <v>0</v>
      </c>
      <c r="K266" s="159" t="str">
        <f t="shared" si="8"/>
        <v/>
      </c>
      <c r="L266" s="146" t="str">
        <f>IF(PROVEEDORES!G267="","",PROVEEDORES!G267)</f>
        <v/>
      </c>
    </row>
    <row r="267" spans="3:12" ht="17.45" customHeight="1" x14ac:dyDescent="0.2">
      <c r="C267" s="158">
        <f t="shared" si="9"/>
        <v>261</v>
      </c>
      <c r="D267" s="146" t="str">
        <f>IF(PROVEEDORES!E268="","",PROVEEDORES!E268)</f>
        <v/>
      </c>
      <c r="E267" s="146" t="str">
        <f>IF(PROVEEDORES!F268="","",PROVEEDORES!F268)</f>
        <v/>
      </c>
      <c r="F267" s="146" t="str">
        <f>IF(PROVEEDORES!D268="","",PROVEEDORES!D268)</f>
        <v/>
      </c>
      <c r="G267" s="159">
        <f>SUMIF('EG-MAR'!$F$18:$F$516,PROVEEDORES!$D268,'EG-MAR'!P$18:P$516)</f>
        <v>0</v>
      </c>
      <c r="H267" s="159">
        <f>SUMIF('EG-MAR'!$F$18:$F$516,PROVEEDORES!$D268,'EG-MAR'!Q$18:Q$516)</f>
        <v>0</v>
      </c>
      <c r="I267" s="159">
        <f>SUMIF('EG-MAR'!$F$18:$F$516,PROVEEDORES!$D268,'EG-MAR'!R$18:R$516)</f>
        <v>0</v>
      </c>
      <c r="J267" s="159">
        <f>SUMIF('EG-MAR'!$F$18:$F$516,PROVEEDORES!$D268,'EG-MAR'!S$18:S$516)</f>
        <v>0</v>
      </c>
      <c r="K267" s="159" t="str">
        <f t="shared" si="8"/>
        <v/>
      </c>
      <c r="L267" s="146" t="str">
        <f>IF(PROVEEDORES!G268="","",PROVEEDORES!G268)</f>
        <v/>
      </c>
    </row>
    <row r="268" spans="3:12" ht="17.45" customHeight="1" x14ac:dyDescent="0.2">
      <c r="C268" s="158">
        <f t="shared" si="9"/>
        <v>262</v>
      </c>
      <c r="D268" s="146" t="str">
        <f>IF(PROVEEDORES!E269="","",PROVEEDORES!E269)</f>
        <v/>
      </c>
      <c r="E268" s="146" t="str">
        <f>IF(PROVEEDORES!F269="","",PROVEEDORES!F269)</f>
        <v/>
      </c>
      <c r="F268" s="146" t="str">
        <f>IF(PROVEEDORES!D269="","",PROVEEDORES!D269)</f>
        <v/>
      </c>
      <c r="G268" s="159">
        <f>SUMIF('EG-MAR'!$F$18:$F$516,PROVEEDORES!$D269,'EG-MAR'!P$18:P$516)</f>
        <v>0</v>
      </c>
      <c r="H268" s="159">
        <f>SUMIF('EG-MAR'!$F$18:$F$516,PROVEEDORES!$D269,'EG-MAR'!Q$18:Q$516)</f>
        <v>0</v>
      </c>
      <c r="I268" s="159">
        <f>SUMIF('EG-MAR'!$F$18:$F$516,PROVEEDORES!$D269,'EG-MAR'!R$18:R$516)</f>
        <v>0</v>
      </c>
      <c r="J268" s="159">
        <f>SUMIF('EG-MAR'!$F$18:$F$516,PROVEEDORES!$D269,'EG-MAR'!S$18:S$516)</f>
        <v>0</v>
      </c>
      <c r="K268" s="159" t="str">
        <f t="shared" si="8"/>
        <v/>
      </c>
      <c r="L268" s="146" t="str">
        <f>IF(PROVEEDORES!G269="","",PROVEEDORES!G269)</f>
        <v/>
      </c>
    </row>
    <row r="269" spans="3:12" ht="17.45" customHeight="1" x14ac:dyDescent="0.2">
      <c r="C269" s="158">
        <f t="shared" si="9"/>
        <v>263</v>
      </c>
      <c r="D269" s="146" t="str">
        <f>IF(PROVEEDORES!E270="","",PROVEEDORES!E270)</f>
        <v/>
      </c>
      <c r="E269" s="146" t="str">
        <f>IF(PROVEEDORES!F270="","",PROVEEDORES!F270)</f>
        <v/>
      </c>
      <c r="F269" s="146" t="str">
        <f>IF(PROVEEDORES!D270="","",PROVEEDORES!D270)</f>
        <v/>
      </c>
      <c r="G269" s="159">
        <f>SUMIF('EG-MAR'!$F$18:$F$516,PROVEEDORES!$D270,'EG-MAR'!P$18:P$516)</f>
        <v>0</v>
      </c>
      <c r="H269" s="159">
        <f>SUMIF('EG-MAR'!$F$18:$F$516,PROVEEDORES!$D270,'EG-MAR'!Q$18:Q$516)</f>
        <v>0</v>
      </c>
      <c r="I269" s="159">
        <f>SUMIF('EG-MAR'!$F$18:$F$516,PROVEEDORES!$D270,'EG-MAR'!R$18:R$516)</f>
        <v>0</v>
      </c>
      <c r="J269" s="159">
        <f>SUMIF('EG-MAR'!$F$18:$F$516,PROVEEDORES!$D270,'EG-MAR'!S$18:S$516)</f>
        <v>0</v>
      </c>
      <c r="K269" s="159" t="str">
        <f t="shared" si="8"/>
        <v/>
      </c>
      <c r="L269" s="146" t="str">
        <f>IF(PROVEEDORES!G270="","",PROVEEDORES!G270)</f>
        <v/>
      </c>
    </row>
    <row r="270" spans="3:12" ht="17.45" customHeight="1" x14ac:dyDescent="0.2">
      <c r="C270" s="158">
        <f t="shared" si="9"/>
        <v>264</v>
      </c>
      <c r="D270" s="146" t="str">
        <f>IF(PROVEEDORES!E271="","",PROVEEDORES!E271)</f>
        <v/>
      </c>
      <c r="E270" s="146" t="str">
        <f>IF(PROVEEDORES!F271="","",PROVEEDORES!F271)</f>
        <v/>
      </c>
      <c r="F270" s="146" t="str">
        <f>IF(PROVEEDORES!D271="","",PROVEEDORES!D271)</f>
        <v/>
      </c>
      <c r="G270" s="159">
        <f>SUMIF('EG-MAR'!$F$18:$F$516,PROVEEDORES!$D271,'EG-MAR'!P$18:P$516)</f>
        <v>0</v>
      </c>
      <c r="H270" s="159">
        <f>SUMIF('EG-MAR'!$F$18:$F$516,PROVEEDORES!$D271,'EG-MAR'!Q$18:Q$516)</f>
        <v>0</v>
      </c>
      <c r="I270" s="159">
        <f>SUMIF('EG-MAR'!$F$18:$F$516,PROVEEDORES!$D271,'EG-MAR'!R$18:R$516)</f>
        <v>0</v>
      </c>
      <c r="J270" s="159">
        <f>SUMIF('EG-MAR'!$F$18:$F$516,PROVEEDORES!$D271,'EG-MAR'!S$18:S$516)</f>
        <v>0</v>
      </c>
      <c r="K270" s="159" t="str">
        <f t="shared" si="8"/>
        <v/>
      </c>
      <c r="L270" s="146" t="str">
        <f>IF(PROVEEDORES!G271="","",PROVEEDORES!G271)</f>
        <v/>
      </c>
    </row>
    <row r="271" spans="3:12" ht="17.45" customHeight="1" x14ac:dyDescent="0.2">
      <c r="C271" s="158">
        <f t="shared" si="9"/>
        <v>265</v>
      </c>
      <c r="D271" s="146" t="str">
        <f>IF(PROVEEDORES!E272="","",PROVEEDORES!E272)</f>
        <v/>
      </c>
      <c r="E271" s="146" t="str">
        <f>IF(PROVEEDORES!F272="","",PROVEEDORES!F272)</f>
        <v/>
      </c>
      <c r="F271" s="146" t="str">
        <f>IF(PROVEEDORES!D272="","",PROVEEDORES!D272)</f>
        <v/>
      </c>
      <c r="G271" s="159">
        <f>SUMIF('EG-MAR'!$F$18:$F$516,PROVEEDORES!$D272,'EG-MAR'!P$18:P$516)</f>
        <v>0</v>
      </c>
      <c r="H271" s="159">
        <f>SUMIF('EG-MAR'!$F$18:$F$516,PROVEEDORES!$D272,'EG-MAR'!Q$18:Q$516)</f>
        <v>0</v>
      </c>
      <c r="I271" s="159">
        <f>SUMIF('EG-MAR'!$F$18:$F$516,PROVEEDORES!$D272,'EG-MAR'!R$18:R$516)</f>
        <v>0</v>
      </c>
      <c r="J271" s="159">
        <f>SUMIF('EG-MAR'!$F$18:$F$516,PROVEEDORES!$D272,'EG-MAR'!S$18:S$516)</f>
        <v>0</v>
      </c>
      <c r="K271" s="159" t="str">
        <f t="shared" si="8"/>
        <v/>
      </c>
      <c r="L271" s="146" t="str">
        <f>IF(PROVEEDORES!G272="","",PROVEEDORES!G272)</f>
        <v/>
      </c>
    </row>
    <row r="272" spans="3:12" ht="17.45" customHeight="1" x14ac:dyDescent="0.2">
      <c r="C272" s="158">
        <f t="shared" si="9"/>
        <v>266</v>
      </c>
      <c r="D272" s="146" t="str">
        <f>IF(PROVEEDORES!E273="","",PROVEEDORES!E273)</f>
        <v/>
      </c>
      <c r="E272" s="146" t="str">
        <f>IF(PROVEEDORES!F273="","",PROVEEDORES!F273)</f>
        <v/>
      </c>
      <c r="F272" s="146" t="str">
        <f>IF(PROVEEDORES!D273="","",PROVEEDORES!D273)</f>
        <v/>
      </c>
      <c r="G272" s="159">
        <f>SUMIF('EG-MAR'!$F$18:$F$516,PROVEEDORES!$D273,'EG-MAR'!P$18:P$516)</f>
        <v>0</v>
      </c>
      <c r="H272" s="159">
        <f>SUMIF('EG-MAR'!$F$18:$F$516,PROVEEDORES!$D273,'EG-MAR'!Q$18:Q$516)</f>
        <v>0</v>
      </c>
      <c r="I272" s="159">
        <f>SUMIF('EG-MAR'!$F$18:$F$516,PROVEEDORES!$D273,'EG-MAR'!R$18:R$516)</f>
        <v>0</v>
      </c>
      <c r="J272" s="159">
        <f>SUMIF('EG-MAR'!$F$18:$F$516,PROVEEDORES!$D273,'EG-MAR'!S$18:S$516)</f>
        <v>0</v>
      </c>
      <c r="K272" s="159" t="str">
        <f t="shared" si="8"/>
        <v/>
      </c>
      <c r="L272" s="146" t="str">
        <f>IF(PROVEEDORES!G273="","",PROVEEDORES!G273)</f>
        <v/>
      </c>
    </row>
    <row r="273" spans="3:12" ht="17.45" customHeight="1" x14ac:dyDescent="0.2">
      <c r="C273" s="158">
        <f t="shared" si="9"/>
        <v>267</v>
      </c>
      <c r="D273" s="146" t="str">
        <f>IF(PROVEEDORES!E274="","",PROVEEDORES!E274)</f>
        <v/>
      </c>
      <c r="E273" s="146" t="str">
        <f>IF(PROVEEDORES!F274="","",PROVEEDORES!F274)</f>
        <v/>
      </c>
      <c r="F273" s="146" t="str">
        <f>IF(PROVEEDORES!D274="","",PROVEEDORES!D274)</f>
        <v/>
      </c>
      <c r="G273" s="159">
        <f>SUMIF('EG-MAR'!$F$18:$F$516,PROVEEDORES!$D274,'EG-MAR'!P$18:P$516)</f>
        <v>0</v>
      </c>
      <c r="H273" s="159">
        <f>SUMIF('EG-MAR'!$F$18:$F$516,PROVEEDORES!$D274,'EG-MAR'!Q$18:Q$516)</f>
        <v>0</v>
      </c>
      <c r="I273" s="159">
        <f>SUMIF('EG-MAR'!$F$18:$F$516,PROVEEDORES!$D274,'EG-MAR'!R$18:R$516)</f>
        <v>0</v>
      </c>
      <c r="J273" s="159">
        <f>SUMIF('EG-MAR'!$F$18:$F$516,PROVEEDORES!$D274,'EG-MAR'!S$18:S$516)</f>
        <v>0</v>
      </c>
      <c r="K273" s="159" t="str">
        <f t="shared" si="8"/>
        <v/>
      </c>
      <c r="L273" s="146" t="str">
        <f>IF(PROVEEDORES!G274="","",PROVEEDORES!G274)</f>
        <v/>
      </c>
    </row>
    <row r="274" spans="3:12" ht="17.45" customHeight="1" x14ac:dyDescent="0.2">
      <c r="C274" s="158">
        <f t="shared" si="9"/>
        <v>268</v>
      </c>
      <c r="D274" s="146" t="str">
        <f>IF(PROVEEDORES!E275="","",PROVEEDORES!E275)</f>
        <v/>
      </c>
      <c r="E274" s="146" t="str">
        <f>IF(PROVEEDORES!F275="","",PROVEEDORES!F275)</f>
        <v/>
      </c>
      <c r="F274" s="146" t="str">
        <f>IF(PROVEEDORES!D275="","",PROVEEDORES!D275)</f>
        <v/>
      </c>
      <c r="G274" s="159">
        <f>SUMIF('EG-MAR'!$F$18:$F$516,PROVEEDORES!$D275,'EG-MAR'!P$18:P$516)</f>
        <v>0</v>
      </c>
      <c r="H274" s="159">
        <f>SUMIF('EG-MAR'!$F$18:$F$516,PROVEEDORES!$D275,'EG-MAR'!Q$18:Q$516)</f>
        <v>0</v>
      </c>
      <c r="I274" s="159">
        <f>SUMIF('EG-MAR'!$F$18:$F$516,PROVEEDORES!$D275,'EG-MAR'!R$18:R$516)</f>
        <v>0</v>
      </c>
      <c r="J274" s="159">
        <f>SUMIF('EG-MAR'!$F$18:$F$516,PROVEEDORES!$D275,'EG-MAR'!S$18:S$516)</f>
        <v>0</v>
      </c>
      <c r="K274" s="159" t="str">
        <f t="shared" si="8"/>
        <v/>
      </c>
      <c r="L274" s="146" t="str">
        <f>IF(PROVEEDORES!G275="","",PROVEEDORES!G275)</f>
        <v/>
      </c>
    </row>
    <row r="275" spans="3:12" ht="17.45" customHeight="1" x14ac:dyDescent="0.2">
      <c r="C275" s="158">
        <f t="shared" si="9"/>
        <v>269</v>
      </c>
      <c r="D275" s="146" t="str">
        <f>IF(PROVEEDORES!E276="","",PROVEEDORES!E276)</f>
        <v/>
      </c>
      <c r="E275" s="146" t="str">
        <f>IF(PROVEEDORES!F276="","",PROVEEDORES!F276)</f>
        <v/>
      </c>
      <c r="F275" s="146" t="str">
        <f>IF(PROVEEDORES!D276="","",PROVEEDORES!D276)</f>
        <v/>
      </c>
      <c r="G275" s="159">
        <f>SUMIF('EG-MAR'!$F$18:$F$516,PROVEEDORES!$D276,'EG-MAR'!P$18:P$516)</f>
        <v>0</v>
      </c>
      <c r="H275" s="159">
        <f>SUMIF('EG-MAR'!$F$18:$F$516,PROVEEDORES!$D276,'EG-MAR'!Q$18:Q$516)</f>
        <v>0</v>
      </c>
      <c r="I275" s="159">
        <f>SUMIF('EG-MAR'!$F$18:$F$516,PROVEEDORES!$D276,'EG-MAR'!R$18:R$516)</f>
        <v>0</v>
      </c>
      <c r="J275" s="159">
        <f>SUMIF('EG-MAR'!$F$18:$F$516,PROVEEDORES!$D276,'EG-MAR'!S$18:S$516)</f>
        <v>0</v>
      </c>
      <c r="K275" s="159" t="str">
        <f t="shared" si="8"/>
        <v/>
      </c>
      <c r="L275" s="146" t="str">
        <f>IF(PROVEEDORES!G276="","",PROVEEDORES!G276)</f>
        <v/>
      </c>
    </row>
    <row r="276" spans="3:12" ht="17.45" customHeight="1" x14ac:dyDescent="0.2">
      <c r="C276" s="158">
        <f t="shared" si="9"/>
        <v>270</v>
      </c>
      <c r="D276" s="146" t="str">
        <f>IF(PROVEEDORES!E277="","",PROVEEDORES!E277)</f>
        <v/>
      </c>
      <c r="E276" s="146" t="str">
        <f>IF(PROVEEDORES!F277="","",PROVEEDORES!F277)</f>
        <v/>
      </c>
      <c r="F276" s="146" t="str">
        <f>IF(PROVEEDORES!D277="","",PROVEEDORES!D277)</f>
        <v/>
      </c>
      <c r="G276" s="159">
        <f>SUMIF('EG-MAR'!$F$18:$F$516,PROVEEDORES!$D277,'EG-MAR'!P$18:P$516)</f>
        <v>0</v>
      </c>
      <c r="H276" s="159">
        <f>SUMIF('EG-MAR'!$F$18:$F$516,PROVEEDORES!$D277,'EG-MAR'!Q$18:Q$516)</f>
        <v>0</v>
      </c>
      <c r="I276" s="159">
        <f>SUMIF('EG-MAR'!$F$18:$F$516,PROVEEDORES!$D277,'EG-MAR'!R$18:R$516)</f>
        <v>0</v>
      </c>
      <c r="J276" s="159">
        <f>SUMIF('EG-MAR'!$F$18:$F$516,PROVEEDORES!$D277,'EG-MAR'!S$18:S$516)</f>
        <v>0</v>
      </c>
      <c r="K276" s="159" t="str">
        <f t="shared" si="8"/>
        <v/>
      </c>
      <c r="L276" s="146" t="str">
        <f>IF(PROVEEDORES!G277="","",PROVEEDORES!G277)</f>
        <v/>
      </c>
    </row>
    <row r="277" spans="3:12" ht="17.45" customHeight="1" x14ac:dyDescent="0.2">
      <c r="C277" s="158">
        <f t="shared" si="9"/>
        <v>271</v>
      </c>
      <c r="D277" s="146" t="str">
        <f>IF(PROVEEDORES!E278="","",PROVEEDORES!E278)</f>
        <v/>
      </c>
      <c r="E277" s="146" t="str">
        <f>IF(PROVEEDORES!F278="","",PROVEEDORES!F278)</f>
        <v/>
      </c>
      <c r="F277" s="146" t="str">
        <f>IF(PROVEEDORES!D278="","",PROVEEDORES!D278)</f>
        <v/>
      </c>
      <c r="G277" s="159">
        <f>SUMIF('EG-MAR'!$F$18:$F$516,PROVEEDORES!$D278,'EG-MAR'!P$18:P$516)</f>
        <v>0</v>
      </c>
      <c r="H277" s="159">
        <f>SUMIF('EG-MAR'!$F$18:$F$516,PROVEEDORES!$D278,'EG-MAR'!Q$18:Q$516)</f>
        <v>0</v>
      </c>
      <c r="I277" s="159">
        <f>SUMIF('EG-MAR'!$F$18:$F$516,PROVEEDORES!$D278,'EG-MAR'!R$18:R$516)</f>
        <v>0</v>
      </c>
      <c r="J277" s="159">
        <f>SUMIF('EG-MAR'!$F$18:$F$516,PROVEEDORES!$D278,'EG-MAR'!S$18:S$516)</f>
        <v>0</v>
      </c>
      <c r="K277" s="159" t="str">
        <f t="shared" si="8"/>
        <v/>
      </c>
      <c r="L277" s="146" t="str">
        <f>IF(PROVEEDORES!G278="","",PROVEEDORES!G278)</f>
        <v/>
      </c>
    </row>
    <row r="278" spans="3:12" ht="17.45" customHeight="1" x14ac:dyDescent="0.2">
      <c r="C278" s="158">
        <f t="shared" si="9"/>
        <v>272</v>
      </c>
      <c r="D278" s="146" t="str">
        <f>IF(PROVEEDORES!E279="","",PROVEEDORES!E279)</f>
        <v/>
      </c>
      <c r="E278" s="146" t="str">
        <f>IF(PROVEEDORES!F279="","",PROVEEDORES!F279)</f>
        <v/>
      </c>
      <c r="F278" s="146" t="str">
        <f>IF(PROVEEDORES!D279="","",PROVEEDORES!D279)</f>
        <v/>
      </c>
      <c r="G278" s="159">
        <f>SUMIF('EG-MAR'!$F$18:$F$516,PROVEEDORES!$D279,'EG-MAR'!P$18:P$516)</f>
        <v>0</v>
      </c>
      <c r="H278" s="159">
        <f>SUMIF('EG-MAR'!$F$18:$F$516,PROVEEDORES!$D279,'EG-MAR'!Q$18:Q$516)</f>
        <v>0</v>
      </c>
      <c r="I278" s="159">
        <f>SUMIF('EG-MAR'!$F$18:$F$516,PROVEEDORES!$D279,'EG-MAR'!R$18:R$516)</f>
        <v>0</v>
      </c>
      <c r="J278" s="159">
        <f>SUMIF('EG-MAR'!$F$18:$F$516,PROVEEDORES!$D279,'EG-MAR'!S$18:S$516)</f>
        <v>0</v>
      </c>
      <c r="K278" s="159" t="str">
        <f t="shared" si="8"/>
        <v/>
      </c>
      <c r="L278" s="146" t="str">
        <f>IF(PROVEEDORES!G279="","",PROVEEDORES!G279)</f>
        <v/>
      </c>
    </row>
    <row r="279" spans="3:12" ht="17.45" customHeight="1" x14ac:dyDescent="0.2">
      <c r="C279" s="158">
        <f t="shared" si="9"/>
        <v>273</v>
      </c>
      <c r="D279" s="146" t="str">
        <f>IF(PROVEEDORES!E280="","",PROVEEDORES!E280)</f>
        <v/>
      </c>
      <c r="E279" s="146" t="str">
        <f>IF(PROVEEDORES!F280="","",PROVEEDORES!F280)</f>
        <v/>
      </c>
      <c r="F279" s="146" t="str">
        <f>IF(PROVEEDORES!D280="","",PROVEEDORES!D280)</f>
        <v/>
      </c>
      <c r="G279" s="159">
        <f>SUMIF('EG-MAR'!$F$18:$F$516,PROVEEDORES!$D280,'EG-MAR'!P$18:P$516)</f>
        <v>0</v>
      </c>
      <c r="H279" s="159">
        <f>SUMIF('EG-MAR'!$F$18:$F$516,PROVEEDORES!$D280,'EG-MAR'!Q$18:Q$516)</f>
        <v>0</v>
      </c>
      <c r="I279" s="159">
        <f>SUMIF('EG-MAR'!$F$18:$F$516,PROVEEDORES!$D280,'EG-MAR'!R$18:R$516)</f>
        <v>0</v>
      </c>
      <c r="J279" s="159">
        <f>SUMIF('EG-MAR'!$F$18:$F$516,PROVEEDORES!$D280,'EG-MAR'!S$18:S$516)</f>
        <v>0</v>
      </c>
      <c r="K279" s="159" t="str">
        <f t="shared" si="8"/>
        <v/>
      </c>
      <c r="L279" s="146" t="str">
        <f>IF(PROVEEDORES!G280="","",PROVEEDORES!G280)</f>
        <v/>
      </c>
    </row>
    <row r="280" spans="3:12" ht="17.45" customHeight="1" x14ac:dyDescent="0.2">
      <c r="C280" s="158">
        <f t="shared" si="9"/>
        <v>274</v>
      </c>
      <c r="D280" s="146" t="str">
        <f>IF(PROVEEDORES!E281="","",PROVEEDORES!E281)</f>
        <v/>
      </c>
      <c r="E280" s="146" t="str">
        <f>IF(PROVEEDORES!F281="","",PROVEEDORES!F281)</f>
        <v/>
      </c>
      <c r="F280" s="146" t="str">
        <f>IF(PROVEEDORES!D281="","",PROVEEDORES!D281)</f>
        <v/>
      </c>
      <c r="G280" s="159">
        <f>SUMIF('EG-MAR'!$F$18:$F$516,PROVEEDORES!$D281,'EG-MAR'!P$18:P$516)</f>
        <v>0</v>
      </c>
      <c r="H280" s="159">
        <f>SUMIF('EG-MAR'!$F$18:$F$516,PROVEEDORES!$D281,'EG-MAR'!Q$18:Q$516)</f>
        <v>0</v>
      </c>
      <c r="I280" s="159">
        <f>SUMIF('EG-MAR'!$F$18:$F$516,PROVEEDORES!$D281,'EG-MAR'!R$18:R$516)</f>
        <v>0</v>
      </c>
      <c r="J280" s="159">
        <f>SUMIF('EG-MAR'!$F$18:$F$516,PROVEEDORES!$D281,'EG-MAR'!S$18:S$516)</f>
        <v>0</v>
      </c>
      <c r="K280" s="159" t="str">
        <f t="shared" si="8"/>
        <v/>
      </c>
      <c r="L280" s="146" t="str">
        <f>IF(PROVEEDORES!G281="","",PROVEEDORES!G281)</f>
        <v/>
      </c>
    </row>
    <row r="281" spans="3:12" ht="17.45" customHeight="1" x14ac:dyDescent="0.2">
      <c r="C281" s="158">
        <f t="shared" si="9"/>
        <v>275</v>
      </c>
      <c r="D281" s="146" t="str">
        <f>IF(PROVEEDORES!E282="","",PROVEEDORES!E282)</f>
        <v/>
      </c>
      <c r="E281" s="146" t="str">
        <f>IF(PROVEEDORES!F282="","",PROVEEDORES!F282)</f>
        <v/>
      </c>
      <c r="F281" s="146" t="str">
        <f>IF(PROVEEDORES!D282="","",PROVEEDORES!D282)</f>
        <v/>
      </c>
      <c r="G281" s="159">
        <f>SUMIF('EG-MAR'!$F$18:$F$516,PROVEEDORES!$D282,'EG-MAR'!P$18:P$516)</f>
        <v>0</v>
      </c>
      <c r="H281" s="159">
        <f>SUMIF('EG-MAR'!$F$18:$F$516,PROVEEDORES!$D282,'EG-MAR'!Q$18:Q$516)</f>
        <v>0</v>
      </c>
      <c r="I281" s="159">
        <f>SUMIF('EG-MAR'!$F$18:$F$516,PROVEEDORES!$D282,'EG-MAR'!R$18:R$516)</f>
        <v>0</v>
      </c>
      <c r="J281" s="159">
        <f>SUMIF('EG-MAR'!$F$18:$F$516,PROVEEDORES!$D282,'EG-MAR'!S$18:S$516)</f>
        <v>0</v>
      </c>
      <c r="K281" s="159" t="str">
        <f t="shared" si="8"/>
        <v/>
      </c>
      <c r="L281" s="146" t="str">
        <f>IF(PROVEEDORES!G282="","",PROVEEDORES!G282)</f>
        <v/>
      </c>
    </row>
    <row r="282" spans="3:12" ht="17.45" customHeight="1" x14ac:dyDescent="0.2">
      <c r="C282" s="158">
        <f t="shared" si="9"/>
        <v>276</v>
      </c>
      <c r="D282" s="146" t="str">
        <f>IF(PROVEEDORES!E283="","",PROVEEDORES!E283)</f>
        <v/>
      </c>
      <c r="E282" s="146" t="str">
        <f>IF(PROVEEDORES!F283="","",PROVEEDORES!F283)</f>
        <v/>
      </c>
      <c r="F282" s="146" t="str">
        <f>IF(PROVEEDORES!D283="","",PROVEEDORES!D283)</f>
        <v/>
      </c>
      <c r="G282" s="159">
        <f>SUMIF('EG-MAR'!$F$18:$F$516,PROVEEDORES!$D283,'EG-MAR'!P$18:P$516)</f>
        <v>0</v>
      </c>
      <c r="H282" s="159">
        <f>SUMIF('EG-MAR'!$F$18:$F$516,PROVEEDORES!$D283,'EG-MAR'!Q$18:Q$516)</f>
        <v>0</v>
      </c>
      <c r="I282" s="159">
        <f>SUMIF('EG-MAR'!$F$18:$F$516,PROVEEDORES!$D283,'EG-MAR'!R$18:R$516)</f>
        <v>0</v>
      </c>
      <c r="J282" s="159">
        <f>SUMIF('EG-MAR'!$F$18:$F$516,PROVEEDORES!$D283,'EG-MAR'!S$18:S$516)</f>
        <v>0</v>
      </c>
      <c r="K282" s="159" t="str">
        <f t="shared" si="8"/>
        <v/>
      </c>
      <c r="L282" s="146" t="str">
        <f>IF(PROVEEDORES!G283="","",PROVEEDORES!G283)</f>
        <v/>
      </c>
    </row>
    <row r="283" spans="3:12" ht="17.45" customHeight="1" x14ac:dyDescent="0.2">
      <c r="C283" s="158">
        <f t="shared" si="9"/>
        <v>277</v>
      </c>
      <c r="D283" s="146" t="str">
        <f>IF(PROVEEDORES!E284="","",PROVEEDORES!E284)</f>
        <v/>
      </c>
      <c r="E283" s="146" t="str">
        <f>IF(PROVEEDORES!F284="","",PROVEEDORES!F284)</f>
        <v/>
      </c>
      <c r="F283" s="146" t="str">
        <f>IF(PROVEEDORES!D284="","",PROVEEDORES!D284)</f>
        <v/>
      </c>
      <c r="G283" s="159">
        <f>SUMIF('EG-MAR'!$F$18:$F$516,PROVEEDORES!$D284,'EG-MAR'!P$18:P$516)</f>
        <v>0</v>
      </c>
      <c r="H283" s="159">
        <f>SUMIF('EG-MAR'!$F$18:$F$516,PROVEEDORES!$D284,'EG-MAR'!Q$18:Q$516)</f>
        <v>0</v>
      </c>
      <c r="I283" s="159">
        <f>SUMIF('EG-MAR'!$F$18:$F$516,PROVEEDORES!$D284,'EG-MAR'!R$18:R$516)</f>
        <v>0</v>
      </c>
      <c r="J283" s="159">
        <f>SUMIF('EG-MAR'!$F$18:$F$516,PROVEEDORES!$D284,'EG-MAR'!S$18:S$516)</f>
        <v>0</v>
      </c>
      <c r="K283" s="159" t="str">
        <f t="shared" si="8"/>
        <v/>
      </c>
      <c r="L283" s="146" t="str">
        <f>IF(PROVEEDORES!G284="","",PROVEEDORES!G284)</f>
        <v/>
      </c>
    </row>
    <row r="284" spans="3:12" ht="17.45" customHeight="1" x14ac:dyDescent="0.2">
      <c r="C284" s="158">
        <f t="shared" si="9"/>
        <v>278</v>
      </c>
      <c r="D284" s="146" t="str">
        <f>IF(PROVEEDORES!E285="","",PROVEEDORES!E285)</f>
        <v/>
      </c>
      <c r="E284" s="146" t="str">
        <f>IF(PROVEEDORES!F285="","",PROVEEDORES!F285)</f>
        <v/>
      </c>
      <c r="F284" s="146" t="str">
        <f>IF(PROVEEDORES!D285="","",PROVEEDORES!D285)</f>
        <v/>
      </c>
      <c r="G284" s="159">
        <f>SUMIF('EG-MAR'!$F$18:$F$516,PROVEEDORES!$D285,'EG-MAR'!P$18:P$516)</f>
        <v>0</v>
      </c>
      <c r="H284" s="159">
        <f>SUMIF('EG-MAR'!$F$18:$F$516,PROVEEDORES!$D285,'EG-MAR'!Q$18:Q$516)</f>
        <v>0</v>
      </c>
      <c r="I284" s="159">
        <f>SUMIF('EG-MAR'!$F$18:$F$516,PROVEEDORES!$D285,'EG-MAR'!R$18:R$516)</f>
        <v>0</v>
      </c>
      <c r="J284" s="159">
        <f>SUMIF('EG-MAR'!$F$18:$F$516,PROVEEDORES!$D285,'EG-MAR'!S$18:S$516)</f>
        <v>0</v>
      </c>
      <c r="K284" s="159" t="str">
        <f t="shared" si="8"/>
        <v/>
      </c>
      <c r="L284" s="146" t="str">
        <f>IF(PROVEEDORES!G285="","",PROVEEDORES!G285)</f>
        <v/>
      </c>
    </row>
    <row r="285" spans="3:12" ht="17.45" customHeight="1" x14ac:dyDescent="0.2">
      <c r="C285" s="158">
        <f t="shared" si="9"/>
        <v>279</v>
      </c>
      <c r="D285" s="146" t="str">
        <f>IF(PROVEEDORES!E286="","",PROVEEDORES!E286)</f>
        <v/>
      </c>
      <c r="E285" s="146" t="str">
        <f>IF(PROVEEDORES!F286="","",PROVEEDORES!F286)</f>
        <v/>
      </c>
      <c r="F285" s="146" t="str">
        <f>IF(PROVEEDORES!D286="","",PROVEEDORES!D286)</f>
        <v/>
      </c>
      <c r="G285" s="159">
        <f>SUMIF('EG-MAR'!$F$18:$F$516,PROVEEDORES!$D286,'EG-MAR'!P$18:P$516)</f>
        <v>0</v>
      </c>
      <c r="H285" s="159">
        <f>SUMIF('EG-MAR'!$F$18:$F$516,PROVEEDORES!$D286,'EG-MAR'!Q$18:Q$516)</f>
        <v>0</v>
      </c>
      <c r="I285" s="159">
        <f>SUMIF('EG-MAR'!$F$18:$F$516,PROVEEDORES!$D286,'EG-MAR'!R$18:R$516)</f>
        <v>0</v>
      </c>
      <c r="J285" s="159">
        <f>SUMIF('EG-MAR'!$F$18:$F$516,PROVEEDORES!$D286,'EG-MAR'!S$18:S$516)</f>
        <v>0</v>
      </c>
      <c r="K285" s="159" t="str">
        <f t="shared" si="8"/>
        <v/>
      </c>
      <c r="L285" s="146" t="str">
        <f>IF(PROVEEDORES!G286="","",PROVEEDORES!G286)</f>
        <v/>
      </c>
    </row>
    <row r="286" spans="3:12" ht="17.45" customHeight="1" x14ac:dyDescent="0.2">
      <c r="C286" s="158">
        <f t="shared" si="9"/>
        <v>280</v>
      </c>
      <c r="D286" s="146" t="str">
        <f>IF(PROVEEDORES!E287="","",PROVEEDORES!E287)</f>
        <v/>
      </c>
      <c r="E286" s="146" t="str">
        <f>IF(PROVEEDORES!F287="","",PROVEEDORES!F287)</f>
        <v/>
      </c>
      <c r="F286" s="146" t="str">
        <f>IF(PROVEEDORES!D287="","",PROVEEDORES!D287)</f>
        <v/>
      </c>
      <c r="G286" s="159">
        <f>SUMIF('EG-MAR'!$F$18:$F$516,PROVEEDORES!$D287,'EG-MAR'!P$18:P$516)</f>
        <v>0</v>
      </c>
      <c r="H286" s="159">
        <f>SUMIF('EG-MAR'!$F$18:$F$516,PROVEEDORES!$D287,'EG-MAR'!Q$18:Q$516)</f>
        <v>0</v>
      </c>
      <c r="I286" s="159">
        <f>SUMIF('EG-MAR'!$F$18:$F$516,PROVEEDORES!$D287,'EG-MAR'!R$18:R$516)</f>
        <v>0</v>
      </c>
      <c r="J286" s="159">
        <f>SUMIF('EG-MAR'!$F$18:$F$516,PROVEEDORES!$D287,'EG-MAR'!S$18:S$516)</f>
        <v>0</v>
      </c>
      <c r="K286" s="159" t="str">
        <f t="shared" si="8"/>
        <v/>
      </c>
      <c r="L286" s="146" t="str">
        <f>IF(PROVEEDORES!G287="","",PROVEEDORES!G287)</f>
        <v/>
      </c>
    </row>
    <row r="287" spans="3:12" ht="17.45" customHeight="1" x14ac:dyDescent="0.2">
      <c r="C287" s="158">
        <f t="shared" si="9"/>
        <v>281</v>
      </c>
      <c r="D287" s="146" t="str">
        <f>IF(PROVEEDORES!E288="","",PROVEEDORES!E288)</f>
        <v/>
      </c>
      <c r="E287" s="146" t="str">
        <f>IF(PROVEEDORES!F288="","",PROVEEDORES!F288)</f>
        <v/>
      </c>
      <c r="F287" s="146" t="str">
        <f>IF(PROVEEDORES!D288="","",PROVEEDORES!D288)</f>
        <v/>
      </c>
      <c r="G287" s="159">
        <f>SUMIF('EG-MAR'!$F$18:$F$516,PROVEEDORES!$D288,'EG-MAR'!P$18:P$516)</f>
        <v>0</v>
      </c>
      <c r="H287" s="159">
        <f>SUMIF('EG-MAR'!$F$18:$F$516,PROVEEDORES!$D288,'EG-MAR'!Q$18:Q$516)</f>
        <v>0</v>
      </c>
      <c r="I287" s="159">
        <f>SUMIF('EG-MAR'!$F$18:$F$516,PROVEEDORES!$D288,'EG-MAR'!R$18:R$516)</f>
        <v>0</v>
      </c>
      <c r="J287" s="159">
        <f>SUMIF('EG-MAR'!$F$18:$F$516,PROVEEDORES!$D288,'EG-MAR'!S$18:S$516)</f>
        <v>0</v>
      </c>
      <c r="K287" s="159" t="str">
        <f t="shared" si="8"/>
        <v/>
      </c>
      <c r="L287" s="146" t="str">
        <f>IF(PROVEEDORES!G288="","",PROVEEDORES!G288)</f>
        <v/>
      </c>
    </row>
    <row r="288" spans="3:12" ht="17.45" customHeight="1" x14ac:dyDescent="0.2">
      <c r="C288" s="158">
        <f t="shared" si="9"/>
        <v>282</v>
      </c>
      <c r="D288" s="146" t="str">
        <f>IF(PROVEEDORES!E289="","",PROVEEDORES!E289)</f>
        <v/>
      </c>
      <c r="E288" s="146" t="str">
        <f>IF(PROVEEDORES!F289="","",PROVEEDORES!F289)</f>
        <v/>
      </c>
      <c r="F288" s="146" t="str">
        <f>IF(PROVEEDORES!D289="","",PROVEEDORES!D289)</f>
        <v/>
      </c>
      <c r="G288" s="159">
        <f>SUMIF('EG-MAR'!$F$18:$F$516,PROVEEDORES!$D289,'EG-MAR'!P$18:P$516)</f>
        <v>0</v>
      </c>
      <c r="H288" s="159">
        <f>SUMIF('EG-MAR'!$F$18:$F$516,PROVEEDORES!$D289,'EG-MAR'!Q$18:Q$516)</f>
        <v>0</v>
      </c>
      <c r="I288" s="159">
        <f>SUMIF('EG-MAR'!$F$18:$F$516,PROVEEDORES!$D289,'EG-MAR'!R$18:R$516)</f>
        <v>0</v>
      </c>
      <c r="J288" s="159">
        <f>SUMIF('EG-MAR'!$F$18:$F$516,PROVEEDORES!$D289,'EG-MAR'!S$18:S$516)</f>
        <v>0</v>
      </c>
      <c r="K288" s="159" t="str">
        <f t="shared" si="8"/>
        <v/>
      </c>
      <c r="L288" s="146" t="str">
        <f>IF(PROVEEDORES!G289="","",PROVEEDORES!G289)</f>
        <v/>
      </c>
    </row>
    <row r="289" spans="3:12" ht="17.45" customHeight="1" x14ac:dyDescent="0.2">
      <c r="C289" s="158">
        <f t="shared" si="9"/>
        <v>283</v>
      </c>
      <c r="D289" s="146" t="str">
        <f>IF(PROVEEDORES!E290="","",PROVEEDORES!E290)</f>
        <v/>
      </c>
      <c r="E289" s="146" t="str">
        <f>IF(PROVEEDORES!F290="","",PROVEEDORES!F290)</f>
        <v/>
      </c>
      <c r="F289" s="146" t="str">
        <f>IF(PROVEEDORES!D290="","",PROVEEDORES!D290)</f>
        <v/>
      </c>
      <c r="G289" s="159">
        <f>SUMIF('EG-MAR'!$F$18:$F$516,PROVEEDORES!$D290,'EG-MAR'!P$18:P$516)</f>
        <v>0</v>
      </c>
      <c r="H289" s="159">
        <f>SUMIF('EG-MAR'!$F$18:$F$516,PROVEEDORES!$D290,'EG-MAR'!Q$18:Q$516)</f>
        <v>0</v>
      </c>
      <c r="I289" s="159">
        <f>SUMIF('EG-MAR'!$F$18:$F$516,PROVEEDORES!$D290,'EG-MAR'!R$18:R$516)</f>
        <v>0</v>
      </c>
      <c r="J289" s="159">
        <f>SUMIF('EG-MAR'!$F$18:$F$516,PROVEEDORES!$D290,'EG-MAR'!S$18:S$516)</f>
        <v>0</v>
      </c>
      <c r="K289" s="159" t="str">
        <f t="shared" si="8"/>
        <v/>
      </c>
      <c r="L289" s="146" t="str">
        <f>IF(PROVEEDORES!G290="","",PROVEEDORES!G290)</f>
        <v/>
      </c>
    </row>
    <row r="290" spans="3:12" ht="17.45" customHeight="1" x14ac:dyDescent="0.2">
      <c r="C290" s="158">
        <f t="shared" si="9"/>
        <v>284</v>
      </c>
      <c r="D290" s="146" t="str">
        <f>IF(PROVEEDORES!E291="","",PROVEEDORES!E291)</f>
        <v/>
      </c>
      <c r="E290" s="146" t="str">
        <f>IF(PROVEEDORES!F291="","",PROVEEDORES!F291)</f>
        <v/>
      </c>
      <c r="F290" s="146" t="str">
        <f>IF(PROVEEDORES!D291="","",PROVEEDORES!D291)</f>
        <v/>
      </c>
      <c r="G290" s="159">
        <f>SUMIF('EG-MAR'!$F$18:$F$516,PROVEEDORES!$D291,'EG-MAR'!P$18:P$516)</f>
        <v>0</v>
      </c>
      <c r="H290" s="159">
        <f>SUMIF('EG-MAR'!$F$18:$F$516,PROVEEDORES!$D291,'EG-MAR'!Q$18:Q$516)</f>
        <v>0</v>
      </c>
      <c r="I290" s="159">
        <f>SUMIF('EG-MAR'!$F$18:$F$516,PROVEEDORES!$D291,'EG-MAR'!R$18:R$516)</f>
        <v>0</v>
      </c>
      <c r="J290" s="159">
        <f>SUMIF('EG-MAR'!$F$18:$F$516,PROVEEDORES!$D291,'EG-MAR'!S$18:S$516)</f>
        <v>0</v>
      </c>
      <c r="K290" s="159" t="str">
        <f t="shared" si="8"/>
        <v/>
      </c>
      <c r="L290" s="146" t="str">
        <f>IF(PROVEEDORES!G291="","",PROVEEDORES!G291)</f>
        <v/>
      </c>
    </row>
    <row r="291" spans="3:12" ht="17.45" customHeight="1" x14ac:dyDescent="0.2">
      <c r="C291" s="158">
        <f t="shared" si="9"/>
        <v>285</v>
      </c>
      <c r="D291" s="146" t="str">
        <f>IF(PROVEEDORES!E292="","",PROVEEDORES!E292)</f>
        <v/>
      </c>
      <c r="E291" s="146" t="str">
        <f>IF(PROVEEDORES!F292="","",PROVEEDORES!F292)</f>
        <v/>
      </c>
      <c r="F291" s="146" t="str">
        <f>IF(PROVEEDORES!D292="","",PROVEEDORES!D292)</f>
        <v/>
      </c>
      <c r="G291" s="159">
        <f>SUMIF('EG-MAR'!$F$18:$F$516,PROVEEDORES!$D292,'EG-MAR'!P$18:P$516)</f>
        <v>0</v>
      </c>
      <c r="H291" s="159">
        <f>SUMIF('EG-MAR'!$F$18:$F$516,PROVEEDORES!$D292,'EG-MAR'!Q$18:Q$516)</f>
        <v>0</v>
      </c>
      <c r="I291" s="159">
        <f>SUMIF('EG-MAR'!$F$18:$F$516,PROVEEDORES!$D292,'EG-MAR'!R$18:R$516)</f>
        <v>0</v>
      </c>
      <c r="J291" s="159">
        <f>SUMIF('EG-MAR'!$F$18:$F$516,PROVEEDORES!$D292,'EG-MAR'!S$18:S$516)</f>
        <v>0</v>
      </c>
      <c r="K291" s="159" t="str">
        <f t="shared" si="8"/>
        <v/>
      </c>
      <c r="L291" s="146" t="str">
        <f>IF(PROVEEDORES!G292="","",PROVEEDORES!G292)</f>
        <v/>
      </c>
    </row>
    <row r="292" spans="3:12" ht="17.45" customHeight="1" x14ac:dyDescent="0.2">
      <c r="C292" s="158">
        <f t="shared" si="9"/>
        <v>286</v>
      </c>
      <c r="D292" s="146" t="str">
        <f>IF(PROVEEDORES!E293="","",PROVEEDORES!E293)</f>
        <v/>
      </c>
      <c r="E292" s="146" t="str">
        <f>IF(PROVEEDORES!F293="","",PROVEEDORES!F293)</f>
        <v/>
      </c>
      <c r="F292" s="146" t="str">
        <f>IF(PROVEEDORES!D293="","",PROVEEDORES!D293)</f>
        <v/>
      </c>
      <c r="G292" s="159">
        <f>SUMIF('EG-MAR'!$F$18:$F$516,PROVEEDORES!$D293,'EG-MAR'!P$18:P$516)</f>
        <v>0</v>
      </c>
      <c r="H292" s="159">
        <f>SUMIF('EG-MAR'!$F$18:$F$516,PROVEEDORES!$D293,'EG-MAR'!Q$18:Q$516)</f>
        <v>0</v>
      </c>
      <c r="I292" s="159">
        <f>SUMIF('EG-MAR'!$F$18:$F$516,PROVEEDORES!$D293,'EG-MAR'!R$18:R$516)</f>
        <v>0</v>
      </c>
      <c r="J292" s="159">
        <f>SUMIF('EG-MAR'!$F$18:$F$516,PROVEEDORES!$D293,'EG-MAR'!S$18:S$516)</f>
        <v>0</v>
      </c>
      <c r="K292" s="159" t="str">
        <f t="shared" si="8"/>
        <v/>
      </c>
      <c r="L292" s="146" t="str">
        <f>IF(PROVEEDORES!G293="","",PROVEEDORES!G293)</f>
        <v/>
      </c>
    </row>
    <row r="293" spans="3:12" ht="17.45" customHeight="1" x14ac:dyDescent="0.2">
      <c r="C293" s="158">
        <f t="shared" si="9"/>
        <v>287</v>
      </c>
      <c r="D293" s="146" t="str">
        <f>IF(PROVEEDORES!E294="","",PROVEEDORES!E294)</f>
        <v/>
      </c>
      <c r="E293" s="146" t="str">
        <f>IF(PROVEEDORES!F294="","",PROVEEDORES!F294)</f>
        <v/>
      </c>
      <c r="F293" s="146" t="str">
        <f>IF(PROVEEDORES!D294="","",PROVEEDORES!D294)</f>
        <v/>
      </c>
      <c r="G293" s="159">
        <f>SUMIF('EG-MAR'!$F$18:$F$516,PROVEEDORES!$D294,'EG-MAR'!P$18:P$516)</f>
        <v>0</v>
      </c>
      <c r="H293" s="159">
        <f>SUMIF('EG-MAR'!$F$18:$F$516,PROVEEDORES!$D294,'EG-MAR'!Q$18:Q$516)</f>
        <v>0</v>
      </c>
      <c r="I293" s="159">
        <f>SUMIF('EG-MAR'!$F$18:$F$516,PROVEEDORES!$D294,'EG-MAR'!R$18:R$516)</f>
        <v>0</v>
      </c>
      <c r="J293" s="159">
        <f>SUMIF('EG-MAR'!$F$18:$F$516,PROVEEDORES!$D294,'EG-MAR'!S$18:S$516)</f>
        <v>0</v>
      </c>
      <c r="K293" s="159" t="str">
        <f t="shared" si="8"/>
        <v/>
      </c>
      <c r="L293" s="146" t="str">
        <f>IF(PROVEEDORES!G294="","",PROVEEDORES!G294)</f>
        <v/>
      </c>
    </row>
    <row r="294" spans="3:12" ht="17.45" customHeight="1" x14ac:dyDescent="0.2">
      <c r="C294" s="158">
        <f t="shared" si="9"/>
        <v>288</v>
      </c>
      <c r="D294" s="146" t="str">
        <f>IF(PROVEEDORES!E295="","",PROVEEDORES!E295)</f>
        <v/>
      </c>
      <c r="E294" s="146" t="str">
        <f>IF(PROVEEDORES!F295="","",PROVEEDORES!F295)</f>
        <v/>
      </c>
      <c r="F294" s="146" t="str">
        <f>IF(PROVEEDORES!D295="","",PROVEEDORES!D295)</f>
        <v/>
      </c>
      <c r="G294" s="159">
        <f>SUMIF('EG-MAR'!$F$18:$F$516,PROVEEDORES!$D295,'EG-MAR'!P$18:P$516)</f>
        <v>0</v>
      </c>
      <c r="H294" s="159">
        <f>SUMIF('EG-MAR'!$F$18:$F$516,PROVEEDORES!$D295,'EG-MAR'!Q$18:Q$516)</f>
        <v>0</v>
      </c>
      <c r="I294" s="159">
        <f>SUMIF('EG-MAR'!$F$18:$F$516,PROVEEDORES!$D295,'EG-MAR'!R$18:R$516)</f>
        <v>0</v>
      </c>
      <c r="J294" s="159">
        <f>SUMIF('EG-MAR'!$F$18:$F$516,PROVEEDORES!$D295,'EG-MAR'!S$18:S$516)</f>
        <v>0</v>
      </c>
      <c r="K294" s="159" t="str">
        <f t="shared" si="8"/>
        <v/>
      </c>
      <c r="L294" s="146" t="str">
        <f>IF(PROVEEDORES!G295="","",PROVEEDORES!G295)</f>
        <v/>
      </c>
    </row>
    <row r="295" spans="3:12" ht="17.45" customHeight="1" x14ac:dyDescent="0.2">
      <c r="C295" s="158">
        <f t="shared" si="9"/>
        <v>289</v>
      </c>
      <c r="D295" s="146" t="str">
        <f>IF(PROVEEDORES!E296="","",PROVEEDORES!E296)</f>
        <v/>
      </c>
      <c r="E295" s="146" t="str">
        <f>IF(PROVEEDORES!F296="","",PROVEEDORES!F296)</f>
        <v/>
      </c>
      <c r="F295" s="146" t="str">
        <f>IF(PROVEEDORES!D296="","",PROVEEDORES!D296)</f>
        <v/>
      </c>
      <c r="G295" s="159">
        <f>SUMIF('EG-MAR'!$F$18:$F$516,PROVEEDORES!$D296,'EG-MAR'!P$18:P$516)</f>
        <v>0</v>
      </c>
      <c r="H295" s="159">
        <f>SUMIF('EG-MAR'!$F$18:$F$516,PROVEEDORES!$D296,'EG-MAR'!Q$18:Q$516)</f>
        <v>0</v>
      </c>
      <c r="I295" s="159">
        <f>SUMIF('EG-MAR'!$F$18:$F$516,PROVEEDORES!$D296,'EG-MAR'!R$18:R$516)</f>
        <v>0</v>
      </c>
      <c r="J295" s="159">
        <f>SUMIF('EG-MAR'!$F$18:$F$516,PROVEEDORES!$D296,'EG-MAR'!S$18:S$516)</f>
        <v>0</v>
      </c>
      <c r="K295" s="159" t="str">
        <f t="shared" si="8"/>
        <v/>
      </c>
      <c r="L295" s="146" t="str">
        <f>IF(PROVEEDORES!G296="","",PROVEEDORES!G296)</f>
        <v/>
      </c>
    </row>
    <row r="296" spans="3:12" ht="17.45" customHeight="1" x14ac:dyDescent="0.2">
      <c r="C296" s="158">
        <f t="shared" si="9"/>
        <v>290</v>
      </c>
      <c r="D296" s="146" t="str">
        <f>IF(PROVEEDORES!E297="","",PROVEEDORES!E297)</f>
        <v/>
      </c>
      <c r="E296" s="146" t="str">
        <f>IF(PROVEEDORES!F297="","",PROVEEDORES!F297)</f>
        <v/>
      </c>
      <c r="F296" s="146" t="str">
        <f>IF(PROVEEDORES!D297="","",PROVEEDORES!D297)</f>
        <v/>
      </c>
      <c r="G296" s="159">
        <f>SUMIF('EG-MAR'!$F$18:$F$516,PROVEEDORES!$D297,'EG-MAR'!P$18:P$516)</f>
        <v>0</v>
      </c>
      <c r="H296" s="159">
        <f>SUMIF('EG-MAR'!$F$18:$F$516,PROVEEDORES!$D297,'EG-MAR'!Q$18:Q$516)</f>
        <v>0</v>
      </c>
      <c r="I296" s="159">
        <f>SUMIF('EG-MAR'!$F$18:$F$516,PROVEEDORES!$D297,'EG-MAR'!R$18:R$516)</f>
        <v>0</v>
      </c>
      <c r="J296" s="159">
        <f>SUMIF('EG-MAR'!$F$18:$F$516,PROVEEDORES!$D297,'EG-MAR'!S$18:S$516)</f>
        <v>0</v>
      </c>
      <c r="K296" s="159" t="str">
        <f t="shared" si="8"/>
        <v/>
      </c>
      <c r="L296" s="146" t="str">
        <f>IF(PROVEEDORES!G297="","",PROVEEDORES!G297)</f>
        <v/>
      </c>
    </row>
    <row r="297" spans="3:12" ht="17.45" customHeight="1" x14ac:dyDescent="0.2">
      <c r="C297" s="158">
        <f t="shared" si="9"/>
        <v>291</v>
      </c>
      <c r="D297" s="146" t="str">
        <f>IF(PROVEEDORES!E298="","",PROVEEDORES!E298)</f>
        <v/>
      </c>
      <c r="E297" s="146" t="str">
        <f>IF(PROVEEDORES!F298="","",PROVEEDORES!F298)</f>
        <v/>
      </c>
      <c r="F297" s="146" t="str">
        <f>IF(PROVEEDORES!D298="","",PROVEEDORES!D298)</f>
        <v/>
      </c>
      <c r="G297" s="159">
        <f>SUMIF('EG-MAR'!$F$18:$F$516,PROVEEDORES!$D298,'EG-MAR'!P$18:P$516)</f>
        <v>0</v>
      </c>
      <c r="H297" s="159">
        <f>SUMIF('EG-MAR'!$F$18:$F$516,PROVEEDORES!$D298,'EG-MAR'!Q$18:Q$516)</f>
        <v>0</v>
      </c>
      <c r="I297" s="159">
        <f>SUMIF('EG-MAR'!$F$18:$F$516,PROVEEDORES!$D298,'EG-MAR'!R$18:R$516)</f>
        <v>0</v>
      </c>
      <c r="J297" s="159">
        <f>SUMIF('EG-MAR'!$F$18:$F$516,PROVEEDORES!$D298,'EG-MAR'!S$18:S$516)</f>
        <v>0</v>
      </c>
      <c r="K297" s="159" t="str">
        <f t="shared" si="8"/>
        <v/>
      </c>
      <c r="L297" s="146" t="str">
        <f>IF(PROVEEDORES!G298="","",PROVEEDORES!G298)</f>
        <v/>
      </c>
    </row>
    <row r="298" spans="3:12" ht="17.45" customHeight="1" x14ac:dyDescent="0.2">
      <c r="C298" s="158">
        <f t="shared" si="9"/>
        <v>292</v>
      </c>
      <c r="D298" s="146" t="str">
        <f>IF(PROVEEDORES!E299="","",PROVEEDORES!E299)</f>
        <v/>
      </c>
      <c r="E298" s="146" t="str">
        <f>IF(PROVEEDORES!F299="","",PROVEEDORES!F299)</f>
        <v/>
      </c>
      <c r="F298" s="146" t="str">
        <f>IF(PROVEEDORES!D299="","",PROVEEDORES!D299)</f>
        <v/>
      </c>
      <c r="G298" s="159">
        <f>SUMIF('EG-MAR'!$F$18:$F$516,PROVEEDORES!$D299,'EG-MAR'!P$18:P$516)</f>
        <v>0</v>
      </c>
      <c r="H298" s="159">
        <f>SUMIF('EG-MAR'!$F$18:$F$516,PROVEEDORES!$D299,'EG-MAR'!Q$18:Q$516)</f>
        <v>0</v>
      </c>
      <c r="I298" s="159">
        <f>SUMIF('EG-MAR'!$F$18:$F$516,PROVEEDORES!$D299,'EG-MAR'!R$18:R$516)</f>
        <v>0</v>
      </c>
      <c r="J298" s="159">
        <f>SUMIF('EG-MAR'!$F$18:$F$516,PROVEEDORES!$D299,'EG-MAR'!S$18:S$516)</f>
        <v>0</v>
      </c>
      <c r="K298" s="159" t="str">
        <f t="shared" si="8"/>
        <v/>
      </c>
      <c r="L298" s="146" t="str">
        <f>IF(PROVEEDORES!G299="","",PROVEEDORES!G299)</f>
        <v/>
      </c>
    </row>
    <row r="299" spans="3:12" ht="17.45" customHeight="1" x14ac:dyDescent="0.2">
      <c r="C299" s="158">
        <f t="shared" si="9"/>
        <v>293</v>
      </c>
      <c r="D299" s="146" t="str">
        <f>IF(PROVEEDORES!E300="","",PROVEEDORES!E300)</f>
        <v/>
      </c>
      <c r="E299" s="146" t="str">
        <f>IF(PROVEEDORES!F300="","",PROVEEDORES!F300)</f>
        <v/>
      </c>
      <c r="F299" s="146" t="str">
        <f>IF(PROVEEDORES!D300="","",PROVEEDORES!D300)</f>
        <v/>
      </c>
      <c r="G299" s="159">
        <f>SUMIF('EG-MAR'!$F$18:$F$516,PROVEEDORES!$D300,'EG-MAR'!P$18:P$516)</f>
        <v>0</v>
      </c>
      <c r="H299" s="159">
        <f>SUMIF('EG-MAR'!$F$18:$F$516,PROVEEDORES!$D300,'EG-MAR'!Q$18:Q$516)</f>
        <v>0</v>
      </c>
      <c r="I299" s="159">
        <f>SUMIF('EG-MAR'!$F$18:$F$516,PROVEEDORES!$D300,'EG-MAR'!R$18:R$516)</f>
        <v>0</v>
      </c>
      <c r="J299" s="159">
        <f>SUMIF('EG-MAR'!$F$18:$F$516,PROVEEDORES!$D300,'EG-MAR'!S$18:S$516)</f>
        <v>0</v>
      </c>
      <c r="K299" s="159" t="str">
        <f t="shared" si="8"/>
        <v/>
      </c>
      <c r="L299" s="146" t="str">
        <f>IF(PROVEEDORES!G300="","",PROVEEDORES!G300)</f>
        <v/>
      </c>
    </row>
    <row r="300" spans="3:12" ht="17.45" customHeight="1" x14ac:dyDescent="0.2">
      <c r="C300" s="158">
        <f t="shared" si="9"/>
        <v>294</v>
      </c>
      <c r="D300" s="146" t="str">
        <f>IF(PROVEEDORES!E301="","",PROVEEDORES!E301)</f>
        <v/>
      </c>
      <c r="E300" s="146" t="str">
        <f>IF(PROVEEDORES!F301="","",PROVEEDORES!F301)</f>
        <v/>
      </c>
      <c r="F300" s="146" t="str">
        <f>IF(PROVEEDORES!D301="","",PROVEEDORES!D301)</f>
        <v/>
      </c>
      <c r="G300" s="159">
        <f>SUMIF('EG-MAR'!$F$18:$F$516,PROVEEDORES!$D301,'EG-MAR'!P$18:P$516)</f>
        <v>0</v>
      </c>
      <c r="H300" s="159">
        <f>SUMIF('EG-MAR'!$F$18:$F$516,PROVEEDORES!$D301,'EG-MAR'!Q$18:Q$516)</f>
        <v>0</v>
      </c>
      <c r="I300" s="159">
        <f>SUMIF('EG-MAR'!$F$18:$F$516,PROVEEDORES!$D301,'EG-MAR'!R$18:R$516)</f>
        <v>0</v>
      </c>
      <c r="J300" s="159">
        <f>SUMIF('EG-MAR'!$F$18:$F$516,PROVEEDORES!$D301,'EG-MAR'!S$18:S$516)</f>
        <v>0</v>
      </c>
      <c r="K300" s="159" t="str">
        <f t="shared" si="8"/>
        <v/>
      </c>
      <c r="L300" s="146" t="str">
        <f>IF(PROVEEDORES!G301="","",PROVEEDORES!G301)</f>
        <v/>
      </c>
    </row>
    <row r="301" spans="3:12" ht="17.45" customHeight="1" x14ac:dyDescent="0.2">
      <c r="C301" s="158">
        <f t="shared" si="9"/>
        <v>295</v>
      </c>
      <c r="D301" s="146" t="str">
        <f>IF(PROVEEDORES!E302="","",PROVEEDORES!E302)</f>
        <v/>
      </c>
      <c r="E301" s="146" t="str">
        <f>IF(PROVEEDORES!F302="","",PROVEEDORES!F302)</f>
        <v/>
      </c>
      <c r="F301" s="146" t="str">
        <f>IF(PROVEEDORES!D302="","",PROVEEDORES!D302)</f>
        <v/>
      </c>
      <c r="G301" s="159">
        <f>SUMIF('EG-MAR'!$F$18:$F$516,PROVEEDORES!$D302,'EG-MAR'!P$18:P$516)</f>
        <v>0</v>
      </c>
      <c r="H301" s="159">
        <f>SUMIF('EG-MAR'!$F$18:$F$516,PROVEEDORES!$D302,'EG-MAR'!Q$18:Q$516)</f>
        <v>0</v>
      </c>
      <c r="I301" s="159">
        <f>SUMIF('EG-MAR'!$F$18:$F$516,PROVEEDORES!$D302,'EG-MAR'!R$18:R$516)</f>
        <v>0</v>
      </c>
      <c r="J301" s="159">
        <f>SUMIF('EG-MAR'!$F$18:$F$516,PROVEEDORES!$D302,'EG-MAR'!S$18:S$516)</f>
        <v>0</v>
      </c>
      <c r="K301" s="159" t="str">
        <f t="shared" si="8"/>
        <v/>
      </c>
      <c r="L301" s="146" t="str">
        <f>IF(PROVEEDORES!G302="","",PROVEEDORES!G302)</f>
        <v/>
      </c>
    </row>
    <row r="302" spans="3:12" ht="17.45" customHeight="1" x14ac:dyDescent="0.2">
      <c r="C302" s="158">
        <f t="shared" si="9"/>
        <v>296</v>
      </c>
      <c r="D302" s="146" t="str">
        <f>IF(PROVEEDORES!E303="","",PROVEEDORES!E303)</f>
        <v/>
      </c>
      <c r="E302" s="146" t="str">
        <f>IF(PROVEEDORES!F303="","",PROVEEDORES!F303)</f>
        <v/>
      </c>
      <c r="F302" s="146" t="str">
        <f>IF(PROVEEDORES!D303="","",PROVEEDORES!D303)</f>
        <v/>
      </c>
      <c r="G302" s="159">
        <f>SUMIF('EG-MAR'!$F$18:$F$516,PROVEEDORES!$D303,'EG-MAR'!P$18:P$516)</f>
        <v>0</v>
      </c>
      <c r="H302" s="159">
        <f>SUMIF('EG-MAR'!$F$18:$F$516,PROVEEDORES!$D303,'EG-MAR'!Q$18:Q$516)</f>
        <v>0</v>
      </c>
      <c r="I302" s="159">
        <f>SUMIF('EG-MAR'!$F$18:$F$516,PROVEEDORES!$D303,'EG-MAR'!R$18:R$516)</f>
        <v>0</v>
      </c>
      <c r="J302" s="159">
        <f>SUMIF('EG-MAR'!$F$18:$F$516,PROVEEDORES!$D303,'EG-MAR'!S$18:S$516)</f>
        <v>0</v>
      </c>
      <c r="K302" s="159" t="str">
        <f t="shared" si="8"/>
        <v/>
      </c>
      <c r="L302" s="146" t="str">
        <f>IF(PROVEEDORES!G303="","",PROVEEDORES!G303)</f>
        <v/>
      </c>
    </row>
    <row r="303" spans="3:12" ht="17.45" customHeight="1" x14ac:dyDescent="0.2">
      <c r="C303" s="158">
        <f t="shared" si="9"/>
        <v>297</v>
      </c>
      <c r="D303" s="146" t="str">
        <f>IF(PROVEEDORES!E304="","",PROVEEDORES!E304)</f>
        <v/>
      </c>
      <c r="E303" s="146" t="str">
        <f>IF(PROVEEDORES!F304="","",PROVEEDORES!F304)</f>
        <v/>
      </c>
      <c r="F303" s="146" t="str">
        <f>IF(PROVEEDORES!D304="","",PROVEEDORES!D304)</f>
        <v/>
      </c>
      <c r="G303" s="159">
        <f>SUMIF('EG-MAR'!$F$18:$F$516,PROVEEDORES!$D304,'EG-MAR'!P$18:P$516)</f>
        <v>0</v>
      </c>
      <c r="H303" s="159">
        <f>SUMIF('EG-MAR'!$F$18:$F$516,PROVEEDORES!$D304,'EG-MAR'!Q$18:Q$516)</f>
        <v>0</v>
      </c>
      <c r="I303" s="159">
        <f>SUMIF('EG-MAR'!$F$18:$F$516,PROVEEDORES!$D304,'EG-MAR'!R$18:R$516)</f>
        <v>0</v>
      </c>
      <c r="J303" s="159">
        <f>SUMIF('EG-MAR'!$F$18:$F$516,PROVEEDORES!$D304,'EG-MAR'!S$18:S$516)</f>
        <v>0</v>
      </c>
      <c r="K303" s="159" t="str">
        <f t="shared" si="8"/>
        <v/>
      </c>
      <c r="L303" s="146" t="str">
        <f>IF(PROVEEDORES!G304="","",PROVEEDORES!G304)</f>
        <v/>
      </c>
    </row>
    <row r="304" spans="3:12" ht="17.45" customHeight="1" x14ac:dyDescent="0.2">
      <c r="C304" s="158">
        <f t="shared" si="9"/>
        <v>298</v>
      </c>
      <c r="D304" s="146" t="str">
        <f>IF(PROVEEDORES!E305="","",PROVEEDORES!E305)</f>
        <v/>
      </c>
      <c r="E304" s="146" t="str">
        <f>IF(PROVEEDORES!F305="","",PROVEEDORES!F305)</f>
        <v/>
      </c>
      <c r="F304" s="146" t="str">
        <f>IF(PROVEEDORES!D305="","",PROVEEDORES!D305)</f>
        <v/>
      </c>
      <c r="G304" s="159">
        <f>SUMIF('EG-MAR'!$F$18:$F$516,PROVEEDORES!$D305,'EG-MAR'!P$18:P$516)</f>
        <v>0</v>
      </c>
      <c r="H304" s="159">
        <f>SUMIF('EG-MAR'!$F$18:$F$516,PROVEEDORES!$D305,'EG-MAR'!Q$18:Q$516)</f>
        <v>0</v>
      </c>
      <c r="I304" s="159">
        <f>SUMIF('EG-MAR'!$F$18:$F$516,PROVEEDORES!$D305,'EG-MAR'!R$18:R$516)</f>
        <v>0</v>
      </c>
      <c r="J304" s="159">
        <f>SUMIF('EG-MAR'!$F$18:$F$516,PROVEEDORES!$D305,'EG-MAR'!S$18:S$516)</f>
        <v>0</v>
      </c>
      <c r="K304" s="159" t="str">
        <f t="shared" si="8"/>
        <v/>
      </c>
      <c r="L304" s="146" t="str">
        <f>IF(PROVEEDORES!G305="","",PROVEEDORES!G305)</f>
        <v/>
      </c>
    </row>
    <row r="305" spans="3:12" ht="17.45" customHeight="1" x14ac:dyDescent="0.2">
      <c r="C305" s="158">
        <f t="shared" si="9"/>
        <v>299</v>
      </c>
      <c r="D305" s="146" t="str">
        <f>IF(PROVEEDORES!E306="","",PROVEEDORES!E306)</f>
        <v/>
      </c>
      <c r="E305" s="146" t="str">
        <f>IF(PROVEEDORES!F306="","",PROVEEDORES!F306)</f>
        <v/>
      </c>
      <c r="F305" s="146" t="str">
        <f>IF(PROVEEDORES!D306="","",PROVEEDORES!D306)</f>
        <v/>
      </c>
      <c r="G305" s="159">
        <f>SUMIF('EG-MAR'!$F$18:$F$516,PROVEEDORES!$D306,'EG-MAR'!P$18:P$516)</f>
        <v>0</v>
      </c>
      <c r="H305" s="159">
        <f>SUMIF('EG-MAR'!$F$18:$F$516,PROVEEDORES!$D306,'EG-MAR'!Q$18:Q$516)</f>
        <v>0</v>
      </c>
      <c r="I305" s="159">
        <f>SUMIF('EG-MAR'!$F$18:$F$516,PROVEEDORES!$D306,'EG-MAR'!R$18:R$516)</f>
        <v>0</v>
      </c>
      <c r="J305" s="159">
        <f>SUMIF('EG-MAR'!$F$18:$F$516,PROVEEDORES!$D306,'EG-MAR'!S$18:S$516)</f>
        <v>0</v>
      </c>
      <c r="K305" s="159" t="str">
        <f t="shared" si="8"/>
        <v/>
      </c>
      <c r="L305" s="146" t="str">
        <f>IF(PROVEEDORES!G306="","",PROVEEDORES!G306)</f>
        <v/>
      </c>
    </row>
    <row r="306" spans="3:12" ht="17.45" customHeight="1" x14ac:dyDescent="0.2">
      <c r="C306" s="158">
        <f t="shared" si="9"/>
        <v>300</v>
      </c>
      <c r="D306" s="146" t="str">
        <f>IF(PROVEEDORES!E307="","",PROVEEDORES!E307)</f>
        <v/>
      </c>
      <c r="E306" s="146" t="str">
        <f>IF(PROVEEDORES!F307="","",PROVEEDORES!F307)</f>
        <v/>
      </c>
      <c r="F306" s="146" t="str">
        <f>IF(PROVEEDORES!D307="","",PROVEEDORES!D307)</f>
        <v/>
      </c>
      <c r="G306" s="159">
        <f>SUMIF('EG-MAR'!$F$18:$F$516,PROVEEDORES!$D307,'EG-MAR'!P$18:P$516)</f>
        <v>0</v>
      </c>
      <c r="H306" s="159">
        <f>SUMIF('EG-MAR'!$F$18:$F$516,PROVEEDORES!$D307,'EG-MAR'!Q$18:Q$516)</f>
        <v>0</v>
      </c>
      <c r="I306" s="159">
        <f>SUMIF('EG-MAR'!$F$18:$F$516,PROVEEDORES!$D307,'EG-MAR'!R$18:R$516)</f>
        <v>0</v>
      </c>
      <c r="J306" s="159">
        <f>SUMIF('EG-MAR'!$F$18:$F$516,PROVEEDORES!$D307,'EG-MAR'!S$18:S$516)</f>
        <v>0</v>
      </c>
      <c r="K306" s="159" t="str">
        <f t="shared" si="8"/>
        <v/>
      </c>
      <c r="L306" s="146" t="str">
        <f>IF(PROVEEDORES!G307="","",PROVEEDORES!G307)</f>
        <v/>
      </c>
    </row>
    <row r="307" spans="3:12" ht="17.45" customHeight="1" x14ac:dyDescent="0.2">
      <c r="C307" s="158">
        <f t="shared" si="9"/>
        <v>301</v>
      </c>
      <c r="D307" s="146" t="str">
        <f>IF(PROVEEDORES!E308="","",PROVEEDORES!E308)</f>
        <v/>
      </c>
      <c r="E307" s="146" t="str">
        <f>IF(PROVEEDORES!F308="","",PROVEEDORES!F308)</f>
        <v/>
      </c>
      <c r="F307" s="146" t="str">
        <f>IF(PROVEEDORES!D308="","",PROVEEDORES!D308)</f>
        <v/>
      </c>
      <c r="G307" s="159">
        <f>SUMIF('EG-MAR'!$F$18:$F$516,PROVEEDORES!$D308,'EG-MAR'!P$18:P$516)</f>
        <v>0</v>
      </c>
      <c r="H307" s="159">
        <f>SUMIF('EG-MAR'!$F$18:$F$516,PROVEEDORES!$D308,'EG-MAR'!Q$18:Q$516)</f>
        <v>0</v>
      </c>
      <c r="I307" s="159">
        <f>SUMIF('EG-MAR'!$F$18:$F$516,PROVEEDORES!$D308,'EG-MAR'!R$18:R$516)</f>
        <v>0</v>
      </c>
      <c r="J307" s="159">
        <f>SUMIF('EG-MAR'!$F$18:$F$516,PROVEEDORES!$D308,'EG-MAR'!S$18:S$516)</f>
        <v>0</v>
      </c>
      <c r="K307" s="159" t="str">
        <f t="shared" si="8"/>
        <v/>
      </c>
      <c r="L307" s="146" t="str">
        <f>IF(PROVEEDORES!G308="","",PROVEEDORES!G308)</f>
        <v/>
      </c>
    </row>
    <row r="308" spans="3:12" ht="17.45" customHeight="1" x14ac:dyDescent="0.2">
      <c r="C308" s="158">
        <f t="shared" si="9"/>
        <v>302</v>
      </c>
      <c r="D308" s="146" t="str">
        <f>IF(PROVEEDORES!E309="","",PROVEEDORES!E309)</f>
        <v/>
      </c>
      <c r="E308" s="146" t="str">
        <f>IF(PROVEEDORES!F309="","",PROVEEDORES!F309)</f>
        <v/>
      </c>
      <c r="F308" s="146" t="str">
        <f>IF(PROVEEDORES!D309="","",PROVEEDORES!D309)</f>
        <v/>
      </c>
      <c r="G308" s="159">
        <f>SUMIF('EG-MAR'!$F$18:$F$516,PROVEEDORES!$D309,'EG-MAR'!P$18:P$516)</f>
        <v>0</v>
      </c>
      <c r="H308" s="159">
        <f>SUMIF('EG-MAR'!$F$18:$F$516,PROVEEDORES!$D309,'EG-MAR'!Q$18:Q$516)</f>
        <v>0</v>
      </c>
      <c r="I308" s="159">
        <f>SUMIF('EG-MAR'!$F$18:$F$516,PROVEEDORES!$D309,'EG-MAR'!R$18:R$516)</f>
        <v>0</v>
      </c>
      <c r="J308" s="159">
        <f>SUMIF('EG-MAR'!$F$18:$F$516,PROVEEDORES!$D309,'EG-MAR'!S$18:S$516)</f>
        <v>0</v>
      </c>
      <c r="K308" s="159" t="str">
        <f t="shared" si="8"/>
        <v/>
      </c>
      <c r="L308" s="146" t="str">
        <f>IF(PROVEEDORES!G309="","",PROVEEDORES!G309)</f>
        <v/>
      </c>
    </row>
    <row r="309" spans="3:12" ht="17.45" customHeight="1" x14ac:dyDescent="0.2">
      <c r="C309" s="158">
        <f t="shared" si="9"/>
        <v>303</v>
      </c>
      <c r="D309" s="146" t="str">
        <f>IF(PROVEEDORES!E310="","",PROVEEDORES!E310)</f>
        <v/>
      </c>
      <c r="E309" s="146" t="str">
        <f>IF(PROVEEDORES!F310="","",PROVEEDORES!F310)</f>
        <v/>
      </c>
      <c r="F309" s="146" t="str">
        <f>IF(PROVEEDORES!D310="","",PROVEEDORES!D310)</f>
        <v/>
      </c>
      <c r="G309" s="159">
        <f>SUMIF('EG-MAR'!$F$18:$F$516,PROVEEDORES!$D310,'EG-MAR'!P$18:P$516)</f>
        <v>0</v>
      </c>
      <c r="H309" s="159">
        <f>SUMIF('EG-MAR'!$F$18:$F$516,PROVEEDORES!$D310,'EG-MAR'!Q$18:Q$516)</f>
        <v>0</v>
      </c>
      <c r="I309" s="159">
        <f>SUMIF('EG-MAR'!$F$18:$F$516,PROVEEDORES!$D310,'EG-MAR'!R$18:R$516)</f>
        <v>0</v>
      </c>
      <c r="J309" s="159">
        <f>SUMIF('EG-MAR'!$F$18:$F$516,PROVEEDORES!$D310,'EG-MAR'!S$18:S$516)</f>
        <v>0</v>
      </c>
      <c r="K309" s="159" t="str">
        <f t="shared" si="8"/>
        <v/>
      </c>
      <c r="L309" s="146" t="str">
        <f>IF(PROVEEDORES!G310="","",PROVEEDORES!G310)</f>
        <v/>
      </c>
    </row>
    <row r="310" spans="3:12" ht="17.45" customHeight="1" x14ac:dyDescent="0.2">
      <c r="C310" s="158">
        <f t="shared" si="9"/>
        <v>304</v>
      </c>
      <c r="D310" s="146" t="str">
        <f>IF(PROVEEDORES!E311="","",PROVEEDORES!E311)</f>
        <v/>
      </c>
      <c r="E310" s="146" t="str">
        <f>IF(PROVEEDORES!F311="","",PROVEEDORES!F311)</f>
        <v/>
      </c>
      <c r="F310" s="146" t="str">
        <f>IF(PROVEEDORES!D311="","",PROVEEDORES!D311)</f>
        <v/>
      </c>
      <c r="G310" s="159">
        <f>SUMIF('EG-MAR'!$F$18:$F$516,PROVEEDORES!$D311,'EG-MAR'!P$18:P$516)</f>
        <v>0</v>
      </c>
      <c r="H310" s="159">
        <f>SUMIF('EG-MAR'!$F$18:$F$516,PROVEEDORES!$D311,'EG-MAR'!Q$18:Q$516)</f>
        <v>0</v>
      </c>
      <c r="I310" s="159">
        <f>SUMIF('EG-MAR'!$F$18:$F$516,PROVEEDORES!$D311,'EG-MAR'!R$18:R$516)</f>
        <v>0</v>
      </c>
      <c r="J310" s="159">
        <f>SUMIF('EG-MAR'!$F$18:$F$516,PROVEEDORES!$D311,'EG-MAR'!S$18:S$516)</f>
        <v>0</v>
      </c>
      <c r="K310" s="159" t="str">
        <f t="shared" si="8"/>
        <v/>
      </c>
      <c r="L310" s="146" t="str">
        <f>IF(PROVEEDORES!G311="","",PROVEEDORES!G311)</f>
        <v/>
      </c>
    </row>
    <row r="311" spans="3:12" ht="17.45" customHeight="1" x14ac:dyDescent="0.2">
      <c r="C311" s="158">
        <f t="shared" si="9"/>
        <v>305</v>
      </c>
      <c r="D311" s="146" t="str">
        <f>IF(PROVEEDORES!E312="","",PROVEEDORES!E312)</f>
        <v/>
      </c>
      <c r="E311" s="146" t="str">
        <f>IF(PROVEEDORES!F312="","",PROVEEDORES!F312)</f>
        <v/>
      </c>
      <c r="F311" s="146" t="str">
        <f>IF(PROVEEDORES!D312="","",PROVEEDORES!D312)</f>
        <v/>
      </c>
      <c r="G311" s="159">
        <f>SUMIF('EG-MAR'!$F$18:$F$516,PROVEEDORES!$D312,'EG-MAR'!P$18:P$516)</f>
        <v>0</v>
      </c>
      <c r="H311" s="159">
        <f>SUMIF('EG-MAR'!$F$18:$F$516,PROVEEDORES!$D312,'EG-MAR'!Q$18:Q$516)</f>
        <v>0</v>
      </c>
      <c r="I311" s="159">
        <f>SUMIF('EG-MAR'!$F$18:$F$516,PROVEEDORES!$D312,'EG-MAR'!R$18:R$516)</f>
        <v>0</v>
      </c>
      <c r="J311" s="159">
        <f>SUMIF('EG-MAR'!$F$18:$F$516,PROVEEDORES!$D312,'EG-MAR'!S$18:S$516)</f>
        <v>0</v>
      </c>
      <c r="K311" s="159" t="str">
        <f t="shared" si="8"/>
        <v/>
      </c>
      <c r="L311" s="146" t="str">
        <f>IF(PROVEEDORES!G312="","",PROVEEDORES!G312)</f>
        <v/>
      </c>
    </row>
    <row r="312" spans="3:12" ht="17.45" customHeight="1" x14ac:dyDescent="0.2">
      <c r="C312" s="158">
        <f t="shared" si="9"/>
        <v>306</v>
      </c>
      <c r="D312" s="146" t="str">
        <f>IF(PROVEEDORES!E313="","",PROVEEDORES!E313)</f>
        <v/>
      </c>
      <c r="E312" s="146" t="str">
        <f>IF(PROVEEDORES!F313="","",PROVEEDORES!F313)</f>
        <v/>
      </c>
      <c r="F312" s="146" t="str">
        <f>IF(PROVEEDORES!D313="","",PROVEEDORES!D313)</f>
        <v/>
      </c>
      <c r="G312" s="159">
        <f>SUMIF('EG-MAR'!$F$18:$F$516,PROVEEDORES!$D313,'EG-MAR'!P$18:P$516)</f>
        <v>0</v>
      </c>
      <c r="H312" s="159">
        <f>SUMIF('EG-MAR'!$F$18:$F$516,PROVEEDORES!$D313,'EG-MAR'!Q$18:Q$516)</f>
        <v>0</v>
      </c>
      <c r="I312" s="159">
        <f>SUMIF('EG-MAR'!$F$18:$F$516,PROVEEDORES!$D313,'EG-MAR'!R$18:R$516)</f>
        <v>0</v>
      </c>
      <c r="J312" s="159">
        <f>SUMIF('EG-MAR'!$F$18:$F$516,PROVEEDORES!$D313,'EG-MAR'!S$18:S$516)</f>
        <v>0</v>
      </c>
      <c r="K312" s="159" t="str">
        <f t="shared" si="8"/>
        <v/>
      </c>
      <c r="L312" s="146" t="str">
        <f>IF(PROVEEDORES!G313="","",PROVEEDORES!G313)</f>
        <v/>
      </c>
    </row>
    <row r="313" spans="3:12" ht="17.45" customHeight="1" x14ac:dyDescent="0.2">
      <c r="C313" s="158">
        <f t="shared" si="9"/>
        <v>307</v>
      </c>
      <c r="D313" s="146" t="str">
        <f>IF(PROVEEDORES!E314="","",PROVEEDORES!E314)</f>
        <v/>
      </c>
      <c r="E313" s="146" t="str">
        <f>IF(PROVEEDORES!F314="","",PROVEEDORES!F314)</f>
        <v/>
      </c>
      <c r="F313" s="146" t="str">
        <f>IF(PROVEEDORES!D314="","",PROVEEDORES!D314)</f>
        <v/>
      </c>
      <c r="G313" s="159">
        <f>SUMIF('EG-MAR'!$F$18:$F$516,PROVEEDORES!$D314,'EG-MAR'!P$18:P$516)</f>
        <v>0</v>
      </c>
      <c r="H313" s="159">
        <f>SUMIF('EG-MAR'!$F$18:$F$516,PROVEEDORES!$D314,'EG-MAR'!Q$18:Q$516)</f>
        <v>0</v>
      </c>
      <c r="I313" s="159">
        <f>SUMIF('EG-MAR'!$F$18:$F$516,PROVEEDORES!$D314,'EG-MAR'!R$18:R$516)</f>
        <v>0</v>
      </c>
      <c r="J313" s="159">
        <f>SUMIF('EG-MAR'!$F$18:$F$516,PROVEEDORES!$D314,'EG-MAR'!S$18:S$516)</f>
        <v>0</v>
      </c>
      <c r="K313" s="159" t="str">
        <f t="shared" si="8"/>
        <v/>
      </c>
      <c r="L313" s="146" t="str">
        <f>IF(PROVEEDORES!G314="","",PROVEEDORES!G314)</f>
        <v/>
      </c>
    </row>
    <row r="314" spans="3:12" ht="17.45" customHeight="1" x14ac:dyDescent="0.2">
      <c r="C314" s="158">
        <f t="shared" si="9"/>
        <v>308</v>
      </c>
      <c r="D314" s="146" t="str">
        <f>IF(PROVEEDORES!E315="","",PROVEEDORES!E315)</f>
        <v/>
      </c>
      <c r="E314" s="146" t="str">
        <f>IF(PROVEEDORES!F315="","",PROVEEDORES!F315)</f>
        <v/>
      </c>
      <c r="F314" s="146" t="str">
        <f>IF(PROVEEDORES!D315="","",PROVEEDORES!D315)</f>
        <v/>
      </c>
      <c r="G314" s="159">
        <f>SUMIF('EG-MAR'!$F$18:$F$516,PROVEEDORES!$D315,'EG-MAR'!P$18:P$516)</f>
        <v>0</v>
      </c>
      <c r="H314" s="159">
        <f>SUMIF('EG-MAR'!$F$18:$F$516,PROVEEDORES!$D315,'EG-MAR'!Q$18:Q$516)</f>
        <v>0</v>
      </c>
      <c r="I314" s="159">
        <f>SUMIF('EG-MAR'!$F$18:$F$516,PROVEEDORES!$D315,'EG-MAR'!R$18:R$516)</f>
        <v>0</v>
      </c>
      <c r="J314" s="159">
        <f>SUMIF('EG-MAR'!$F$18:$F$516,PROVEEDORES!$D315,'EG-MAR'!S$18:S$516)</f>
        <v>0</v>
      </c>
      <c r="K314" s="159" t="str">
        <f t="shared" si="8"/>
        <v/>
      </c>
      <c r="L314" s="146" t="str">
        <f>IF(PROVEEDORES!G315="","",PROVEEDORES!G315)</f>
        <v/>
      </c>
    </row>
    <row r="315" spans="3:12" ht="17.45" customHeight="1" x14ac:dyDescent="0.2">
      <c r="C315" s="158">
        <f t="shared" si="9"/>
        <v>309</v>
      </c>
      <c r="D315" s="146" t="str">
        <f>IF(PROVEEDORES!E316="","",PROVEEDORES!E316)</f>
        <v/>
      </c>
      <c r="E315" s="146" t="str">
        <f>IF(PROVEEDORES!F316="","",PROVEEDORES!F316)</f>
        <v/>
      </c>
      <c r="F315" s="146" t="str">
        <f>IF(PROVEEDORES!D316="","",PROVEEDORES!D316)</f>
        <v/>
      </c>
      <c r="G315" s="159">
        <f>SUMIF('EG-MAR'!$F$18:$F$516,PROVEEDORES!$D316,'EG-MAR'!P$18:P$516)</f>
        <v>0</v>
      </c>
      <c r="H315" s="159">
        <f>SUMIF('EG-MAR'!$F$18:$F$516,PROVEEDORES!$D316,'EG-MAR'!Q$18:Q$516)</f>
        <v>0</v>
      </c>
      <c r="I315" s="159">
        <f>SUMIF('EG-MAR'!$F$18:$F$516,PROVEEDORES!$D316,'EG-MAR'!R$18:R$516)</f>
        <v>0</v>
      </c>
      <c r="J315" s="159">
        <f>SUMIF('EG-MAR'!$F$18:$F$516,PROVEEDORES!$D316,'EG-MAR'!S$18:S$516)</f>
        <v>0</v>
      </c>
      <c r="K315" s="159" t="str">
        <f t="shared" si="8"/>
        <v/>
      </c>
      <c r="L315" s="146" t="str">
        <f>IF(PROVEEDORES!G316="","",PROVEEDORES!G316)</f>
        <v/>
      </c>
    </row>
    <row r="316" spans="3:12" ht="17.45" customHeight="1" x14ac:dyDescent="0.2">
      <c r="C316" s="158">
        <f t="shared" si="9"/>
        <v>310</v>
      </c>
      <c r="D316" s="146" t="str">
        <f>IF(PROVEEDORES!E317="","",PROVEEDORES!E317)</f>
        <v/>
      </c>
      <c r="E316" s="146" t="str">
        <f>IF(PROVEEDORES!F317="","",PROVEEDORES!F317)</f>
        <v/>
      </c>
      <c r="F316" s="146" t="str">
        <f>IF(PROVEEDORES!D317="","",PROVEEDORES!D317)</f>
        <v/>
      </c>
      <c r="G316" s="159">
        <f>SUMIF('EG-MAR'!$F$18:$F$516,PROVEEDORES!$D317,'EG-MAR'!P$18:P$516)</f>
        <v>0</v>
      </c>
      <c r="H316" s="159">
        <f>SUMIF('EG-MAR'!$F$18:$F$516,PROVEEDORES!$D317,'EG-MAR'!Q$18:Q$516)</f>
        <v>0</v>
      </c>
      <c r="I316" s="159">
        <f>SUMIF('EG-MAR'!$F$18:$F$516,PROVEEDORES!$D317,'EG-MAR'!R$18:R$516)</f>
        <v>0</v>
      </c>
      <c r="J316" s="159">
        <f>SUMIF('EG-MAR'!$F$18:$F$516,PROVEEDORES!$D317,'EG-MAR'!S$18:S$516)</f>
        <v>0</v>
      </c>
      <c r="K316" s="159" t="str">
        <f t="shared" si="8"/>
        <v/>
      </c>
      <c r="L316" s="146" t="str">
        <f>IF(PROVEEDORES!G317="","",PROVEEDORES!G317)</f>
        <v/>
      </c>
    </row>
    <row r="317" spans="3:12" ht="17.45" customHeight="1" x14ac:dyDescent="0.2">
      <c r="C317" s="158">
        <f t="shared" si="9"/>
        <v>311</v>
      </c>
      <c r="D317" s="146" t="str">
        <f>IF(PROVEEDORES!E318="","",PROVEEDORES!E318)</f>
        <v/>
      </c>
      <c r="E317" s="146" t="str">
        <f>IF(PROVEEDORES!F318="","",PROVEEDORES!F318)</f>
        <v/>
      </c>
      <c r="F317" s="146" t="str">
        <f>IF(PROVEEDORES!D318="","",PROVEEDORES!D318)</f>
        <v/>
      </c>
      <c r="G317" s="159">
        <f>SUMIF('EG-MAR'!$F$18:$F$516,PROVEEDORES!$D318,'EG-MAR'!P$18:P$516)</f>
        <v>0</v>
      </c>
      <c r="H317" s="159">
        <f>SUMIF('EG-MAR'!$F$18:$F$516,PROVEEDORES!$D318,'EG-MAR'!Q$18:Q$516)</f>
        <v>0</v>
      </c>
      <c r="I317" s="159">
        <f>SUMIF('EG-MAR'!$F$18:$F$516,PROVEEDORES!$D318,'EG-MAR'!R$18:R$516)</f>
        <v>0</v>
      </c>
      <c r="J317" s="159">
        <f>SUMIF('EG-MAR'!$F$18:$F$516,PROVEEDORES!$D318,'EG-MAR'!S$18:S$516)</f>
        <v>0</v>
      </c>
      <c r="K317" s="159" t="str">
        <f t="shared" si="8"/>
        <v/>
      </c>
      <c r="L317" s="146" t="str">
        <f>IF(PROVEEDORES!G318="","",PROVEEDORES!G318)</f>
        <v/>
      </c>
    </row>
    <row r="318" spans="3:12" ht="17.45" customHeight="1" x14ac:dyDescent="0.2">
      <c r="C318" s="158">
        <f t="shared" si="9"/>
        <v>312</v>
      </c>
      <c r="D318" s="146" t="str">
        <f>IF(PROVEEDORES!E319="","",PROVEEDORES!E319)</f>
        <v/>
      </c>
      <c r="E318" s="146" t="str">
        <f>IF(PROVEEDORES!F319="","",PROVEEDORES!F319)</f>
        <v/>
      </c>
      <c r="F318" s="146" t="str">
        <f>IF(PROVEEDORES!D319="","",PROVEEDORES!D319)</f>
        <v/>
      </c>
      <c r="G318" s="159">
        <f>SUMIF('EG-MAR'!$F$18:$F$516,PROVEEDORES!$D319,'EG-MAR'!P$18:P$516)</f>
        <v>0</v>
      </c>
      <c r="H318" s="159">
        <f>SUMIF('EG-MAR'!$F$18:$F$516,PROVEEDORES!$D319,'EG-MAR'!Q$18:Q$516)</f>
        <v>0</v>
      </c>
      <c r="I318" s="159">
        <f>SUMIF('EG-MAR'!$F$18:$F$516,PROVEEDORES!$D319,'EG-MAR'!R$18:R$516)</f>
        <v>0</v>
      </c>
      <c r="J318" s="159">
        <f>SUMIF('EG-MAR'!$F$18:$F$516,PROVEEDORES!$D319,'EG-MAR'!S$18:S$516)</f>
        <v>0</v>
      </c>
      <c r="K318" s="159" t="str">
        <f t="shared" si="8"/>
        <v/>
      </c>
      <c r="L318" s="146" t="str">
        <f>IF(PROVEEDORES!G319="","",PROVEEDORES!G319)</f>
        <v/>
      </c>
    </row>
    <row r="319" spans="3:12" ht="17.45" customHeight="1" x14ac:dyDescent="0.2">
      <c r="C319" s="158">
        <f t="shared" si="9"/>
        <v>313</v>
      </c>
      <c r="D319" s="146" t="str">
        <f>IF(PROVEEDORES!E320="","",PROVEEDORES!E320)</f>
        <v/>
      </c>
      <c r="E319" s="146" t="str">
        <f>IF(PROVEEDORES!F320="","",PROVEEDORES!F320)</f>
        <v/>
      </c>
      <c r="F319" s="146" t="str">
        <f>IF(PROVEEDORES!D320="","",PROVEEDORES!D320)</f>
        <v/>
      </c>
      <c r="G319" s="159">
        <f>SUMIF('EG-MAR'!$F$18:$F$516,PROVEEDORES!$D320,'EG-MAR'!P$18:P$516)</f>
        <v>0</v>
      </c>
      <c r="H319" s="159">
        <f>SUMIF('EG-MAR'!$F$18:$F$516,PROVEEDORES!$D320,'EG-MAR'!Q$18:Q$516)</f>
        <v>0</v>
      </c>
      <c r="I319" s="159">
        <f>SUMIF('EG-MAR'!$F$18:$F$516,PROVEEDORES!$D320,'EG-MAR'!R$18:R$516)</f>
        <v>0</v>
      </c>
      <c r="J319" s="159">
        <f>SUMIF('EG-MAR'!$F$18:$F$516,PROVEEDORES!$D320,'EG-MAR'!S$18:S$516)</f>
        <v>0</v>
      </c>
      <c r="K319" s="159" t="str">
        <f t="shared" si="8"/>
        <v/>
      </c>
      <c r="L319" s="146" t="str">
        <f>IF(PROVEEDORES!G320="","",PROVEEDORES!G320)</f>
        <v/>
      </c>
    </row>
    <row r="320" spans="3:12" ht="17.45" customHeight="1" x14ac:dyDescent="0.2">
      <c r="C320" s="158">
        <f t="shared" si="9"/>
        <v>314</v>
      </c>
      <c r="D320" s="146" t="str">
        <f>IF(PROVEEDORES!E321="","",PROVEEDORES!E321)</f>
        <v/>
      </c>
      <c r="E320" s="146" t="str">
        <f>IF(PROVEEDORES!F321="","",PROVEEDORES!F321)</f>
        <v/>
      </c>
      <c r="F320" s="146" t="str">
        <f>IF(PROVEEDORES!D321="","",PROVEEDORES!D321)</f>
        <v/>
      </c>
      <c r="G320" s="159">
        <f>SUMIF('EG-MAR'!$F$18:$F$516,PROVEEDORES!$D321,'EG-MAR'!P$18:P$516)</f>
        <v>0</v>
      </c>
      <c r="H320" s="159">
        <f>SUMIF('EG-MAR'!$F$18:$F$516,PROVEEDORES!$D321,'EG-MAR'!Q$18:Q$516)</f>
        <v>0</v>
      </c>
      <c r="I320" s="159">
        <f>SUMIF('EG-MAR'!$F$18:$F$516,PROVEEDORES!$D321,'EG-MAR'!R$18:R$516)</f>
        <v>0</v>
      </c>
      <c r="J320" s="159">
        <f>SUMIF('EG-MAR'!$F$18:$F$516,PROVEEDORES!$D321,'EG-MAR'!S$18:S$516)</f>
        <v>0</v>
      </c>
      <c r="K320" s="159" t="str">
        <f t="shared" si="8"/>
        <v/>
      </c>
      <c r="L320" s="146" t="str">
        <f>IF(PROVEEDORES!G321="","",PROVEEDORES!G321)</f>
        <v/>
      </c>
    </row>
    <row r="321" spans="3:12" ht="17.45" customHeight="1" x14ac:dyDescent="0.2">
      <c r="C321" s="158">
        <f t="shared" si="9"/>
        <v>315</v>
      </c>
      <c r="D321" s="146" t="str">
        <f>IF(PROVEEDORES!E322="","",PROVEEDORES!E322)</f>
        <v/>
      </c>
      <c r="E321" s="146" t="str">
        <f>IF(PROVEEDORES!F322="","",PROVEEDORES!F322)</f>
        <v/>
      </c>
      <c r="F321" s="146" t="str">
        <f>IF(PROVEEDORES!D322="","",PROVEEDORES!D322)</f>
        <v/>
      </c>
      <c r="G321" s="159">
        <f>SUMIF('EG-MAR'!$F$18:$F$516,PROVEEDORES!$D322,'EG-MAR'!P$18:P$516)</f>
        <v>0</v>
      </c>
      <c r="H321" s="159">
        <f>SUMIF('EG-MAR'!$F$18:$F$516,PROVEEDORES!$D322,'EG-MAR'!Q$18:Q$516)</f>
        <v>0</v>
      </c>
      <c r="I321" s="159">
        <f>SUMIF('EG-MAR'!$F$18:$F$516,PROVEEDORES!$D322,'EG-MAR'!R$18:R$516)</f>
        <v>0</v>
      </c>
      <c r="J321" s="159">
        <f>SUMIF('EG-MAR'!$F$18:$F$516,PROVEEDORES!$D322,'EG-MAR'!S$18:S$516)</f>
        <v>0</v>
      </c>
      <c r="K321" s="159" t="str">
        <f t="shared" si="8"/>
        <v/>
      </c>
      <c r="L321" s="146" t="str">
        <f>IF(PROVEEDORES!G322="","",PROVEEDORES!G322)</f>
        <v/>
      </c>
    </row>
    <row r="322" spans="3:12" ht="17.45" customHeight="1" x14ac:dyDescent="0.2">
      <c r="C322" s="158">
        <f t="shared" si="9"/>
        <v>316</v>
      </c>
      <c r="D322" s="146" t="str">
        <f>IF(PROVEEDORES!E323="","",PROVEEDORES!E323)</f>
        <v/>
      </c>
      <c r="E322" s="146" t="str">
        <f>IF(PROVEEDORES!F323="","",PROVEEDORES!F323)</f>
        <v/>
      </c>
      <c r="F322" s="146" t="str">
        <f>IF(PROVEEDORES!D323="","",PROVEEDORES!D323)</f>
        <v/>
      </c>
      <c r="G322" s="159">
        <f>SUMIF('EG-MAR'!$F$18:$F$516,PROVEEDORES!$D323,'EG-MAR'!P$18:P$516)</f>
        <v>0</v>
      </c>
      <c r="H322" s="159">
        <f>SUMIF('EG-MAR'!$F$18:$F$516,PROVEEDORES!$D323,'EG-MAR'!Q$18:Q$516)</f>
        <v>0</v>
      </c>
      <c r="I322" s="159">
        <f>SUMIF('EG-MAR'!$F$18:$F$516,PROVEEDORES!$D323,'EG-MAR'!R$18:R$516)</f>
        <v>0</v>
      </c>
      <c r="J322" s="159">
        <f>SUMIF('EG-MAR'!$F$18:$F$516,PROVEEDORES!$D323,'EG-MAR'!S$18:S$516)</f>
        <v>0</v>
      </c>
      <c r="K322" s="159" t="str">
        <f t="shared" si="8"/>
        <v/>
      </c>
      <c r="L322" s="146" t="str">
        <f>IF(PROVEEDORES!G323="","",PROVEEDORES!G323)</f>
        <v/>
      </c>
    </row>
    <row r="323" spans="3:12" ht="17.45" customHeight="1" x14ac:dyDescent="0.2">
      <c r="C323" s="158">
        <f t="shared" si="9"/>
        <v>317</v>
      </c>
      <c r="D323" s="146" t="str">
        <f>IF(PROVEEDORES!E324="","",PROVEEDORES!E324)</f>
        <v/>
      </c>
      <c r="E323" s="146" t="str">
        <f>IF(PROVEEDORES!F324="","",PROVEEDORES!F324)</f>
        <v/>
      </c>
      <c r="F323" s="146" t="str">
        <f>IF(PROVEEDORES!D324="","",PROVEEDORES!D324)</f>
        <v/>
      </c>
      <c r="G323" s="159">
        <f>SUMIF('EG-MAR'!$F$18:$F$516,PROVEEDORES!$D324,'EG-MAR'!P$18:P$516)</f>
        <v>0</v>
      </c>
      <c r="H323" s="159">
        <f>SUMIF('EG-MAR'!$F$18:$F$516,PROVEEDORES!$D324,'EG-MAR'!Q$18:Q$516)</f>
        <v>0</v>
      </c>
      <c r="I323" s="159">
        <f>SUMIF('EG-MAR'!$F$18:$F$516,PROVEEDORES!$D324,'EG-MAR'!R$18:R$516)</f>
        <v>0</v>
      </c>
      <c r="J323" s="159">
        <f>SUMIF('EG-MAR'!$F$18:$F$516,PROVEEDORES!$D324,'EG-MAR'!S$18:S$516)</f>
        <v>0</v>
      </c>
      <c r="K323" s="159" t="str">
        <f t="shared" si="8"/>
        <v/>
      </c>
      <c r="L323" s="146" t="str">
        <f>IF(PROVEEDORES!G324="","",PROVEEDORES!G324)</f>
        <v/>
      </c>
    </row>
    <row r="324" spans="3:12" ht="17.45" customHeight="1" x14ac:dyDescent="0.2">
      <c r="C324" s="158">
        <f t="shared" si="9"/>
        <v>318</v>
      </c>
      <c r="D324" s="146" t="str">
        <f>IF(PROVEEDORES!E325="","",PROVEEDORES!E325)</f>
        <v/>
      </c>
      <c r="E324" s="146" t="str">
        <f>IF(PROVEEDORES!F325="","",PROVEEDORES!F325)</f>
        <v/>
      </c>
      <c r="F324" s="146" t="str">
        <f>IF(PROVEEDORES!D325="","",PROVEEDORES!D325)</f>
        <v/>
      </c>
      <c r="G324" s="159">
        <f>SUMIF('EG-MAR'!$F$18:$F$516,PROVEEDORES!$D325,'EG-MAR'!P$18:P$516)</f>
        <v>0</v>
      </c>
      <c r="H324" s="159">
        <f>SUMIF('EG-MAR'!$F$18:$F$516,PROVEEDORES!$D325,'EG-MAR'!Q$18:Q$516)</f>
        <v>0</v>
      </c>
      <c r="I324" s="159">
        <f>SUMIF('EG-MAR'!$F$18:$F$516,PROVEEDORES!$D325,'EG-MAR'!R$18:R$516)</f>
        <v>0</v>
      </c>
      <c r="J324" s="159">
        <f>SUMIF('EG-MAR'!$F$18:$F$516,PROVEEDORES!$D325,'EG-MAR'!S$18:S$516)</f>
        <v>0</v>
      </c>
      <c r="K324" s="159" t="str">
        <f t="shared" si="8"/>
        <v/>
      </c>
      <c r="L324" s="146" t="str">
        <f>IF(PROVEEDORES!G325="","",PROVEEDORES!G325)</f>
        <v/>
      </c>
    </row>
    <row r="325" spans="3:12" ht="17.45" customHeight="1" x14ac:dyDescent="0.2">
      <c r="C325" s="158">
        <f t="shared" si="9"/>
        <v>319</v>
      </c>
      <c r="D325" s="146" t="str">
        <f>IF(PROVEEDORES!E326="","",PROVEEDORES!E326)</f>
        <v/>
      </c>
      <c r="E325" s="146" t="str">
        <f>IF(PROVEEDORES!F326="","",PROVEEDORES!F326)</f>
        <v/>
      </c>
      <c r="F325" s="146" t="str">
        <f>IF(PROVEEDORES!D326="","",PROVEEDORES!D326)</f>
        <v/>
      </c>
      <c r="G325" s="159">
        <f>SUMIF('EG-MAR'!$F$18:$F$516,PROVEEDORES!$D326,'EG-MAR'!P$18:P$516)</f>
        <v>0</v>
      </c>
      <c r="H325" s="159">
        <f>SUMIF('EG-MAR'!$F$18:$F$516,PROVEEDORES!$D326,'EG-MAR'!Q$18:Q$516)</f>
        <v>0</v>
      </c>
      <c r="I325" s="159">
        <f>SUMIF('EG-MAR'!$F$18:$F$516,PROVEEDORES!$D326,'EG-MAR'!R$18:R$516)</f>
        <v>0</v>
      </c>
      <c r="J325" s="159">
        <f>SUMIF('EG-MAR'!$F$18:$F$516,PROVEEDORES!$D326,'EG-MAR'!S$18:S$516)</f>
        <v>0</v>
      </c>
      <c r="K325" s="159" t="str">
        <f t="shared" si="8"/>
        <v/>
      </c>
      <c r="L325" s="146" t="str">
        <f>IF(PROVEEDORES!G326="","",PROVEEDORES!G326)</f>
        <v/>
      </c>
    </row>
    <row r="326" spans="3:12" ht="17.45" customHeight="1" x14ac:dyDescent="0.2">
      <c r="C326" s="158">
        <f t="shared" si="9"/>
        <v>320</v>
      </c>
      <c r="D326" s="146" t="str">
        <f>IF(PROVEEDORES!E327="","",PROVEEDORES!E327)</f>
        <v/>
      </c>
      <c r="E326" s="146" t="str">
        <f>IF(PROVEEDORES!F327="","",PROVEEDORES!F327)</f>
        <v/>
      </c>
      <c r="F326" s="146" t="str">
        <f>IF(PROVEEDORES!D327="","",PROVEEDORES!D327)</f>
        <v/>
      </c>
      <c r="G326" s="159">
        <f>SUMIF('EG-MAR'!$F$18:$F$516,PROVEEDORES!$D327,'EG-MAR'!P$18:P$516)</f>
        <v>0</v>
      </c>
      <c r="H326" s="159">
        <f>SUMIF('EG-MAR'!$F$18:$F$516,PROVEEDORES!$D327,'EG-MAR'!Q$18:Q$516)</f>
        <v>0</v>
      </c>
      <c r="I326" s="159">
        <f>SUMIF('EG-MAR'!$F$18:$F$516,PROVEEDORES!$D327,'EG-MAR'!R$18:R$516)</f>
        <v>0</v>
      </c>
      <c r="J326" s="159">
        <f>SUMIF('EG-MAR'!$F$18:$F$516,PROVEEDORES!$D327,'EG-MAR'!S$18:S$516)</f>
        <v>0</v>
      </c>
      <c r="K326" s="159" t="str">
        <f t="shared" si="8"/>
        <v/>
      </c>
      <c r="L326" s="146" t="str">
        <f>IF(PROVEEDORES!G327="","",PROVEEDORES!G327)</f>
        <v/>
      </c>
    </row>
    <row r="327" spans="3:12" ht="17.45" customHeight="1" x14ac:dyDescent="0.2">
      <c r="C327" s="158">
        <f t="shared" si="9"/>
        <v>321</v>
      </c>
      <c r="D327" s="146" t="str">
        <f>IF(PROVEEDORES!E328="","",PROVEEDORES!E328)</f>
        <v/>
      </c>
      <c r="E327" s="146" t="str">
        <f>IF(PROVEEDORES!F328="","",PROVEEDORES!F328)</f>
        <v/>
      </c>
      <c r="F327" s="146" t="str">
        <f>IF(PROVEEDORES!D328="","",PROVEEDORES!D328)</f>
        <v/>
      </c>
      <c r="G327" s="159">
        <f>SUMIF('EG-MAR'!$F$18:$F$516,PROVEEDORES!$D328,'EG-MAR'!P$18:P$516)</f>
        <v>0</v>
      </c>
      <c r="H327" s="159">
        <f>SUMIF('EG-MAR'!$F$18:$F$516,PROVEEDORES!$D328,'EG-MAR'!Q$18:Q$516)</f>
        <v>0</v>
      </c>
      <c r="I327" s="159">
        <f>SUMIF('EG-MAR'!$F$18:$F$516,PROVEEDORES!$D328,'EG-MAR'!R$18:R$516)</f>
        <v>0</v>
      </c>
      <c r="J327" s="159">
        <f>SUMIF('EG-MAR'!$F$18:$F$516,PROVEEDORES!$D328,'EG-MAR'!S$18:S$516)</f>
        <v>0</v>
      </c>
      <c r="K327" s="159" t="str">
        <f t="shared" si="8"/>
        <v/>
      </c>
      <c r="L327" s="146" t="str">
        <f>IF(PROVEEDORES!G328="","",PROVEEDORES!G328)</f>
        <v/>
      </c>
    </row>
    <row r="328" spans="3:12" ht="17.45" customHeight="1" x14ac:dyDescent="0.2">
      <c r="C328" s="158">
        <f t="shared" si="9"/>
        <v>322</v>
      </c>
      <c r="D328" s="146" t="str">
        <f>IF(PROVEEDORES!E329="","",PROVEEDORES!E329)</f>
        <v/>
      </c>
      <c r="E328" s="146" t="str">
        <f>IF(PROVEEDORES!F329="","",PROVEEDORES!F329)</f>
        <v/>
      </c>
      <c r="F328" s="146" t="str">
        <f>IF(PROVEEDORES!D329="","",PROVEEDORES!D329)</f>
        <v/>
      </c>
      <c r="G328" s="159">
        <f>SUMIF('EG-MAR'!$F$18:$F$516,PROVEEDORES!$D329,'EG-MAR'!P$18:P$516)</f>
        <v>0</v>
      </c>
      <c r="H328" s="159">
        <f>SUMIF('EG-MAR'!$F$18:$F$516,PROVEEDORES!$D329,'EG-MAR'!Q$18:Q$516)</f>
        <v>0</v>
      </c>
      <c r="I328" s="159">
        <f>SUMIF('EG-MAR'!$F$18:$F$516,PROVEEDORES!$D329,'EG-MAR'!R$18:R$516)</f>
        <v>0</v>
      </c>
      <c r="J328" s="159">
        <f>SUMIF('EG-MAR'!$F$18:$F$516,PROVEEDORES!$D329,'EG-MAR'!S$18:S$516)</f>
        <v>0</v>
      </c>
      <c r="K328" s="159" t="str">
        <f t="shared" ref="K328:K391" si="10">IF(G328+H328+I328+J328&gt;0,"C/Información","")</f>
        <v/>
      </c>
      <c r="L328" s="146" t="str">
        <f>IF(PROVEEDORES!G329="","",PROVEEDORES!G329)</f>
        <v/>
      </c>
    </row>
    <row r="329" spans="3:12" ht="17.45" customHeight="1" x14ac:dyDescent="0.2">
      <c r="C329" s="158">
        <f t="shared" ref="C329:C392" si="11">C328+1</f>
        <v>323</v>
      </c>
      <c r="D329" s="146" t="str">
        <f>IF(PROVEEDORES!E330="","",PROVEEDORES!E330)</f>
        <v/>
      </c>
      <c r="E329" s="146" t="str">
        <f>IF(PROVEEDORES!F330="","",PROVEEDORES!F330)</f>
        <v/>
      </c>
      <c r="F329" s="146" t="str">
        <f>IF(PROVEEDORES!D330="","",PROVEEDORES!D330)</f>
        <v/>
      </c>
      <c r="G329" s="159">
        <f>SUMIF('EG-MAR'!$F$18:$F$516,PROVEEDORES!$D330,'EG-MAR'!P$18:P$516)</f>
        <v>0</v>
      </c>
      <c r="H329" s="159">
        <f>SUMIF('EG-MAR'!$F$18:$F$516,PROVEEDORES!$D330,'EG-MAR'!Q$18:Q$516)</f>
        <v>0</v>
      </c>
      <c r="I329" s="159">
        <f>SUMIF('EG-MAR'!$F$18:$F$516,PROVEEDORES!$D330,'EG-MAR'!R$18:R$516)</f>
        <v>0</v>
      </c>
      <c r="J329" s="159">
        <f>SUMIF('EG-MAR'!$F$18:$F$516,PROVEEDORES!$D330,'EG-MAR'!S$18:S$516)</f>
        <v>0</v>
      </c>
      <c r="K329" s="159" t="str">
        <f t="shared" si="10"/>
        <v/>
      </c>
      <c r="L329" s="146" t="str">
        <f>IF(PROVEEDORES!G330="","",PROVEEDORES!G330)</f>
        <v/>
      </c>
    </row>
    <row r="330" spans="3:12" ht="17.45" customHeight="1" x14ac:dyDescent="0.2">
      <c r="C330" s="158">
        <f t="shared" si="11"/>
        <v>324</v>
      </c>
      <c r="D330" s="146" t="str">
        <f>IF(PROVEEDORES!E331="","",PROVEEDORES!E331)</f>
        <v/>
      </c>
      <c r="E330" s="146" t="str">
        <f>IF(PROVEEDORES!F331="","",PROVEEDORES!F331)</f>
        <v/>
      </c>
      <c r="F330" s="146" t="str">
        <f>IF(PROVEEDORES!D331="","",PROVEEDORES!D331)</f>
        <v/>
      </c>
      <c r="G330" s="159">
        <f>SUMIF('EG-MAR'!$F$18:$F$516,PROVEEDORES!$D331,'EG-MAR'!P$18:P$516)</f>
        <v>0</v>
      </c>
      <c r="H330" s="159">
        <f>SUMIF('EG-MAR'!$F$18:$F$516,PROVEEDORES!$D331,'EG-MAR'!Q$18:Q$516)</f>
        <v>0</v>
      </c>
      <c r="I330" s="159">
        <f>SUMIF('EG-MAR'!$F$18:$F$516,PROVEEDORES!$D331,'EG-MAR'!R$18:R$516)</f>
        <v>0</v>
      </c>
      <c r="J330" s="159">
        <f>SUMIF('EG-MAR'!$F$18:$F$516,PROVEEDORES!$D331,'EG-MAR'!S$18:S$516)</f>
        <v>0</v>
      </c>
      <c r="K330" s="159" t="str">
        <f t="shared" si="10"/>
        <v/>
      </c>
      <c r="L330" s="146" t="str">
        <f>IF(PROVEEDORES!G331="","",PROVEEDORES!G331)</f>
        <v/>
      </c>
    </row>
    <row r="331" spans="3:12" ht="17.45" customHeight="1" x14ac:dyDescent="0.2">
      <c r="C331" s="158">
        <f t="shared" si="11"/>
        <v>325</v>
      </c>
      <c r="D331" s="146" t="str">
        <f>IF(PROVEEDORES!E332="","",PROVEEDORES!E332)</f>
        <v/>
      </c>
      <c r="E331" s="146" t="str">
        <f>IF(PROVEEDORES!F332="","",PROVEEDORES!F332)</f>
        <v/>
      </c>
      <c r="F331" s="146" t="str">
        <f>IF(PROVEEDORES!D332="","",PROVEEDORES!D332)</f>
        <v/>
      </c>
      <c r="G331" s="159">
        <f>SUMIF('EG-MAR'!$F$18:$F$516,PROVEEDORES!$D332,'EG-MAR'!P$18:P$516)</f>
        <v>0</v>
      </c>
      <c r="H331" s="159">
        <f>SUMIF('EG-MAR'!$F$18:$F$516,PROVEEDORES!$D332,'EG-MAR'!Q$18:Q$516)</f>
        <v>0</v>
      </c>
      <c r="I331" s="159">
        <f>SUMIF('EG-MAR'!$F$18:$F$516,PROVEEDORES!$D332,'EG-MAR'!R$18:R$516)</f>
        <v>0</v>
      </c>
      <c r="J331" s="159">
        <f>SUMIF('EG-MAR'!$F$18:$F$516,PROVEEDORES!$D332,'EG-MAR'!S$18:S$516)</f>
        <v>0</v>
      </c>
      <c r="K331" s="159" t="str">
        <f t="shared" si="10"/>
        <v/>
      </c>
      <c r="L331" s="146" t="str">
        <f>IF(PROVEEDORES!G332="","",PROVEEDORES!G332)</f>
        <v/>
      </c>
    </row>
    <row r="332" spans="3:12" ht="17.45" customHeight="1" x14ac:dyDescent="0.2">
      <c r="C332" s="158">
        <f t="shared" si="11"/>
        <v>326</v>
      </c>
      <c r="D332" s="146" t="str">
        <f>IF(PROVEEDORES!E333="","",PROVEEDORES!E333)</f>
        <v/>
      </c>
      <c r="E332" s="146" t="str">
        <f>IF(PROVEEDORES!F333="","",PROVEEDORES!F333)</f>
        <v/>
      </c>
      <c r="F332" s="146" t="str">
        <f>IF(PROVEEDORES!D333="","",PROVEEDORES!D333)</f>
        <v/>
      </c>
      <c r="G332" s="159">
        <f>SUMIF('EG-MAR'!$F$18:$F$516,PROVEEDORES!$D333,'EG-MAR'!P$18:P$516)</f>
        <v>0</v>
      </c>
      <c r="H332" s="159">
        <f>SUMIF('EG-MAR'!$F$18:$F$516,PROVEEDORES!$D333,'EG-MAR'!Q$18:Q$516)</f>
        <v>0</v>
      </c>
      <c r="I332" s="159">
        <f>SUMIF('EG-MAR'!$F$18:$F$516,PROVEEDORES!$D333,'EG-MAR'!R$18:R$516)</f>
        <v>0</v>
      </c>
      <c r="J332" s="159">
        <f>SUMIF('EG-MAR'!$F$18:$F$516,PROVEEDORES!$D333,'EG-MAR'!S$18:S$516)</f>
        <v>0</v>
      </c>
      <c r="K332" s="159" t="str">
        <f t="shared" si="10"/>
        <v/>
      </c>
      <c r="L332" s="146" t="str">
        <f>IF(PROVEEDORES!G333="","",PROVEEDORES!G333)</f>
        <v/>
      </c>
    </row>
    <row r="333" spans="3:12" ht="17.45" customHeight="1" x14ac:dyDescent="0.2">
      <c r="C333" s="158">
        <f t="shared" si="11"/>
        <v>327</v>
      </c>
      <c r="D333" s="146" t="str">
        <f>IF(PROVEEDORES!E334="","",PROVEEDORES!E334)</f>
        <v/>
      </c>
      <c r="E333" s="146" t="str">
        <f>IF(PROVEEDORES!F334="","",PROVEEDORES!F334)</f>
        <v/>
      </c>
      <c r="F333" s="146" t="str">
        <f>IF(PROVEEDORES!D334="","",PROVEEDORES!D334)</f>
        <v/>
      </c>
      <c r="G333" s="159">
        <f>SUMIF('EG-MAR'!$F$18:$F$516,PROVEEDORES!$D334,'EG-MAR'!P$18:P$516)</f>
        <v>0</v>
      </c>
      <c r="H333" s="159">
        <f>SUMIF('EG-MAR'!$F$18:$F$516,PROVEEDORES!$D334,'EG-MAR'!Q$18:Q$516)</f>
        <v>0</v>
      </c>
      <c r="I333" s="159">
        <f>SUMIF('EG-MAR'!$F$18:$F$516,PROVEEDORES!$D334,'EG-MAR'!R$18:R$516)</f>
        <v>0</v>
      </c>
      <c r="J333" s="159">
        <f>SUMIF('EG-MAR'!$F$18:$F$516,PROVEEDORES!$D334,'EG-MAR'!S$18:S$516)</f>
        <v>0</v>
      </c>
      <c r="K333" s="159" t="str">
        <f t="shared" si="10"/>
        <v/>
      </c>
      <c r="L333" s="146" t="str">
        <f>IF(PROVEEDORES!G334="","",PROVEEDORES!G334)</f>
        <v/>
      </c>
    </row>
    <row r="334" spans="3:12" ht="17.45" customHeight="1" x14ac:dyDescent="0.2">
      <c r="C334" s="158">
        <f t="shared" si="11"/>
        <v>328</v>
      </c>
      <c r="D334" s="146" t="str">
        <f>IF(PROVEEDORES!E335="","",PROVEEDORES!E335)</f>
        <v/>
      </c>
      <c r="E334" s="146" t="str">
        <f>IF(PROVEEDORES!F335="","",PROVEEDORES!F335)</f>
        <v/>
      </c>
      <c r="F334" s="146" t="str">
        <f>IF(PROVEEDORES!D335="","",PROVEEDORES!D335)</f>
        <v/>
      </c>
      <c r="G334" s="159">
        <f>SUMIF('EG-MAR'!$F$18:$F$516,PROVEEDORES!$D335,'EG-MAR'!P$18:P$516)</f>
        <v>0</v>
      </c>
      <c r="H334" s="159">
        <f>SUMIF('EG-MAR'!$F$18:$F$516,PROVEEDORES!$D335,'EG-MAR'!Q$18:Q$516)</f>
        <v>0</v>
      </c>
      <c r="I334" s="159">
        <f>SUMIF('EG-MAR'!$F$18:$F$516,PROVEEDORES!$D335,'EG-MAR'!R$18:R$516)</f>
        <v>0</v>
      </c>
      <c r="J334" s="159">
        <f>SUMIF('EG-MAR'!$F$18:$F$516,PROVEEDORES!$D335,'EG-MAR'!S$18:S$516)</f>
        <v>0</v>
      </c>
      <c r="K334" s="159" t="str">
        <f t="shared" si="10"/>
        <v/>
      </c>
      <c r="L334" s="146" t="str">
        <f>IF(PROVEEDORES!G335="","",PROVEEDORES!G335)</f>
        <v/>
      </c>
    </row>
    <row r="335" spans="3:12" ht="17.45" customHeight="1" x14ac:dyDescent="0.2">
      <c r="C335" s="158">
        <f t="shared" si="11"/>
        <v>329</v>
      </c>
      <c r="D335" s="146" t="str">
        <f>IF(PROVEEDORES!E336="","",PROVEEDORES!E336)</f>
        <v/>
      </c>
      <c r="E335" s="146" t="str">
        <f>IF(PROVEEDORES!F336="","",PROVEEDORES!F336)</f>
        <v/>
      </c>
      <c r="F335" s="146" t="str">
        <f>IF(PROVEEDORES!D336="","",PROVEEDORES!D336)</f>
        <v/>
      </c>
      <c r="G335" s="159">
        <f>SUMIF('EG-MAR'!$F$18:$F$516,PROVEEDORES!$D336,'EG-MAR'!P$18:P$516)</f>
        <v>0</v>
      </c>
      <c r="H335" s="159">
        <f>SUMIF('EG-MAR'!$F$18:$F$516,PROVEEDORES!$D336,'EG-MAR'!Q$18:Q$516)</f>
        <v>0</v>
      </c>
      <c r="I335" s="159">
        <f>SUMIF('EG-MAR'!$F$18:$F$516,PROVEEDORES!$D336,'EG-MAR'!R$18:R$516)</f>
        <v>0</v>
      </c>
      <c r="J335" s="159">
        <f>SUMIF('EG-MAR'!$F$18:$F$516,PROVEEDORES!$D336,'EG-MAR'!S$18:S$516)</f>
        <v>0</v>
      </c>
      <c r="K335" s="159" t="str">
        <f t="shared" si="10"/>
        <v/>
      </c>
      <c r="L335" s="146" t="str">
        <f>IF(PROVEEDORES!G336="","",PROVEEDORES!G336)</f>
        <v/>
      </c>
    </row>
    <row r="336" spans="3:12" ht="17.45" customHeight="1" x14ac:dyDescent="0.2">
      <c r="C336" s="158">
        <f t="shared" si="11"/>
        <v>330</v>
      </c>
      <c r="D336" s="146" t="str">
        <f>IF(PROVEEDORES!E337="","",PROVEEDORES!E337)</f>
        <v/>
      </c>
      <c r="E336" s="146" t="str">
        <f>IF(PROVEEDORES!F337="","",PROVEEDORES!F337)</f>
        <v/>
      </c>
      <c r="F336" s="146" t="str">
        <f>IF(PROVEEDORES!D337="","",PROVEEDORES!D337)</f>
        <v/>
      </c>
      <c r="G336" s="159">
        <f>SUMIF('EG-MAR'!$F$18:$F$516,PROVEEDORES!$D337,'EG-MAR'!P$18:P$516)</f>
        <v>0</v>
      </c>
      <c r="H336" s="159">
        <f>SUMIF('EG-MAR'!$F$18:$F$516,PROVEEDORES!$D337,'EG-MAR'!Q$18:Q$516)</f>
        <v>0</v>
      </c>
      <c r="I336" s="159">
        <f>SUMIF('EG-MAR'!$F$18:$F$516,PROVEEDORES!$D337,'EG-MAR'!R$18:R$516)</f>
        <v>0</v>
      </c>
      <c r="J336" s="159">
        <f>SUMIF('EG-MAR'!$F$18:$F$516,PROVEEDORES!$D337,'EG-MAR'!S$18:S$516)</f>
        <v>0</v>
      </c>
      <c r="K336" s="159" t="str">
        <f t="shared" si="10"/>
        <v/>
      </c>
      <c r="L336" s="146" t="str">
        <f>IF(PROVEEDORES!G337="","",PROVEEDORES!G337)</f>
        <v/>
      </c>
    </row>
    <row r="337" spans="3:12" ht="17.45" customHeight="1" x14ac:dyDescent="0.2">
      <c r="C337" s="158">
        <f t="shared" si="11"/>
        <v>331</v>
      </c>
      <c r="D337" s="146" t="str">
        <f>IF(PROVEEDORES!E338="","",PROVEEDORES!E338)</f>
        <v/>
      </c>
      <c r="E337" s="146" t="str">
        <f>IF(PROVEEDORES!F338="","",PROVEEDORES!F338)</f>
        <v/>
      </c>
      <c r="F337" s="146" t="str">
        <f>IF(PROVEEDORES!D338="","",PROVEEDORES!D338)</f>
        <v/>
      </c>
      <c r="G337" s="159">
        <f>SUMIF('EG-MAR'!$F$18:$F$516,PROVEEDORES!$D338,'EG-MAR'!P$18:P$516)</f>
        <v>0</v>
      </c>
      <c r="H337" s="159">
        <f>SUMIF('EG-MAR'!$F$18:$F$516,PROVEEDORES!$D338,'EG-MAR'!Q$18:Q$516)</f>
        <v>0</v>
      </c>
      <c r="I337" s="159">
        <f>SUMIF('EG-MAR'!$F$18:$F$516,PROVEEDORES!$D338,'EG-MAR'!R$18:R$516)</f>
        <v>0</v>
      </c>
      <c r="J337" s="159">
        <f>SUMIF('EG-MAR'!$F$18:$F$516,PROVEEDORES!$D338,'EG-MAR'!S$18:S$516)</f>
        <v>0</v>
      </c>
      <c r="K337" s="159" t="str">
        <f t="shared" si="10"/>
        <v/>
      </c>
      <c r="L337" s="146" t="str">
        <f>IF(PROVEEDORES!G338="","",PROVEEDORES!G338)</f>
        <v/>
      </c>
    </row>
    <row r="338" spans="3:12" ht="17.45" customHeight="1" x14ac:dyDescent="0.2">
      <c r="C338" s="158">
        <f t="shared" si="11"/>
        <v>332</v>
      </c>
      <c r="D338" s="146" t="str">
        <f>IF(PROVEEDORES!E339="","",PROVEEDORES!E339)</f>
        <v/>
      </c>
      <c r="E338" s="146" t="str">
        <f>IF(PROVEEDORES!F339="","",PROVEEDORES!F339)</f>
        <v/>
      </c>
      <c r="F338" s="146" t="str">
        <f>IF(PROVEEDORES!D339="","",PROVEEDORES!D339)</f>
        <v/>
      </c>
      <c r="G338" s="159">
        <f>SUMIF('EG-MAR'!$F$18:$F$516,PROVEEDORES!$D339,'EG-MAR'!P$18:P$516)</f>
        <v>0</v>
      </c>
      <c r="H338" s="159">
        <f>SUMIF('EG-MAR'!$F$18:$F$516,PROVEEDORES!$D339,'EG-MAR'!Q$18:Q$516)</f>
        <v>0</v>
      </c>
      <c r="I338" s="159">
        <f>SUMIF('EG-MAR'!$F$18:$F$516,PROVEEDORES!$D339,'EG-MAR'!R$18:R$516)</f>
        <v>0</v>
      </c>
      <c r="J338" s="159">
        <f>SUMIF('EG-MAR'!$F$18:$F$516,PROVEEDORES!$D339,'EG-MAR'!S$18:S$516)</f>
        <v>0</v>
      </c>
      <c r="K338" s="159" t="str">
        <f t="shared" si="10"/>
        <v/>
      </c>
      <c r="L338" s="146" t="str">
        <f>IF(PROVEEDORES!G339="","",PROVEEDORES!G339)</f>
        <v/>
      </c>
    </row>
    <row r="339" spans="3:12" ht="17.45" customHeight="1" x14ac:dyDescent="0.2">
      <c r="C339" s="158">
        <f t="shared" si="11"/>
        <v>333</v>
      </c>
      <c r="D339" s="146" t="str">
        <f>IF(PROVEEDORES!E340="","",PROVEEDORES!E340)</f>
        <v/>
      </c>
      <c r="E339" s="146" t="str">
        <f>IF(PROVEEDORES!F340="","",PROVEEDORES!F340)</f>
        <v/>
      </c>
      <c r="F339" s="146" t="str">
        <f>IF(PROVEEDORES!D340="","",PROVEEDORES!D340)</f>
        <v/>
      </c>
      <c r="G339" s="159">
        <f>SUMIF('EG-MAR'!$F$18:$F$516,PROVEEDORES!$D340,'EG-MAR'!P$18:P$516)</f>
        <v>0</v>
      </c>
      <c r="H339" s="159">
        <f>SUMIF('EG-MAR'!$F$18:$F$516,PROVEEDORES!$D340,'EG-MAR'!Q$18:Q$516)</f>
        <v>0</v>
      </c>
      <c r="I339" s="159">
        <f>SUMIF('EG-MAR'!$F$18:$F$516,PROVEEDORES!$D340,'EG-MAR'!R$18:R$516)</f>
        <v>0</v>
      </c>
      <c r="J339" s="159">
        <f>SUMIF('EG-MAR'!$F$18:$F$516,PROVEEDORES!$D340,'EG-MAR'!S$18:S$516)</f>
        <v>0</v>
      </c>
      <c r="K339" s="159" t="str">
        <f t="shared" si="10"/>
        <v/>
      </c>
      <c r="L339" s="146" t="str">
        <f>IF(PROVEEDORES!G340="","",PROVEEDORES!G340)</f>
        <v/>
      </c>
    </row>
    <row r="340" spans="3:12" ht="17.45" customHeight="1" x14ac:dyDescent="0.2">
      <c r="C340" s="158">
        <f t="shared" si="11"/>
        <v>334</v>
      </c>
      <c r="D340" s="146" t="str">
        <f>IF(PROVEEDORES!E341="","",PROVEEDORES!E341)</f>
        <v/>
      </c>
      <c r="E340" s="146" t="str">
        <f>IF(PROVEEDORES!F341="","",PROVEEDORES!F341)</f>
        <v/>
      </c>
      <c r="F340" s="146" t="str">
        <f>IF(PROVEEDORES!D341="","",PROVEEDORES!D341)</f>
        <v/>
      </c>
      <c r="G340" s="159">
        <f>SUMIF('EG-MAR'!$F$18:$F$516,PROVEEDORES!$D341,'EG-MAR'!P$18:P$516)</f>
        <v>0</v>
      </c>
      <c r="H340" s="159">
        <f>SUMIF('EG-MAR'!$F$18:$F$516,PROVEEDORES!$D341,'EG-MAR'!Q$18:Q$516)</f>
        <v>0</v>
      </c>
      <c r="I340" s="159">
        <f>SUMIF('EG-MAR'!$F$18:$F$516,PROVEEDORES!$D341,'EG-MAR'!R$18:R$516)</f>
        <v>0</v>
      </c>
      <c r="J340" s="159">
        <f>SUMIF('EG-MAR'!$F$18:$F$516,PROVEEDORES!$D341,'EG-MAR'!S$18:S$516)</f>
        <v>0</v>
      </c>
      <c r="K340" s="159" t="str">
        <f t="shared" si="10"/>
        <v/>
      </c>
      <c r="L340" s="146" t="str">
        <f>IF(PROVEEDORES!G341="","",PROVEEDORES!G341)</f>
        <v/>
      </c>
    </row>
    <row r="341" spans="3:12" ht="17.45" customHeight="1" x14ac:dyDescent="0.2">
      <c r="C341" s="158">
        <f t="shared" si="11"/>
        <v>335</v>
      </c>
      <c r="D341" s="146" t="str">
        <f>IF(PROVEEDORES!E342="","",PROVEEDORES!E342)</f>
        <v/>
      </c>
      <c r="E341" s="146" t="str">
        <f>IF(PROVEEDORES!F342="","",PROVEEDORES!F342)</f>
        <v/>
      </c>
      <c r="F341" s="146" t="str">
        <f>IF(PROVEEDORES!D342="","",PROVEEDORES!D342)</f>
        <v/>
      </c>
      <c r="G341" s="159">
        <f>SUMIF('EG-MAR'!$F$18:$F$516,PROVEEDORES!$D342,'EG-MAR'!P$18:P$516)</f>
        <v>0</v>
      </c>
      <c r="H341" s="159">
        <f>SUMIF('EG-MAR'!$F$18:$F$516,PROVEEDORES!$D342,'EG-MAR'!Q$18:Q$516)</f>
        <v>0</v>
      </c>
      <c r="I341" s="159">
        <f>SUMIF('EG-MAR'!$F$18:$F$516,PROVEEDORES!$D342,'EG-MAR'!R$18:R$516)</f>
        <v>0</v>
      </c>
      <c r="J341" s="159">
        <f>SUMIF('EG-MAR'!$F$18:$F$516,PROVEEDORES!$D342,'EG-MAR'!S$18:S$516)</f>
        <v>0</v>
      </c>
      <c r="K341" s="159" t="str">
        <f t="shared" si="10"/>
        <v/>
      </c>
      <c r="L341" s="146" t="str">
        <f>IF(PROVEEDORES!G342="","",PROVEEDORES!G342)</f>
        <v/>
      </c>
    </row>
    <row r="342" spans="3:12" ht="17.45" customHeight="1" x14ac:dyDescent="0.2">
      <c r="C342" s="158">
        <f t="shared" si="11"/>
        <v>336</v>
      </c>
      <c r="D342" s="146" t="str">
        <f>IF(PROVEEDORES!E343="","",PROVEEDORES!E343)</f>
        <v/>
      </c>
      <c r="E342" s="146" t="str">
        <f>IF(PROVEEDORES!F343="","",PROVEEDORES!F343)</f>
        <v/>
      </c>
      <c r="F342" s="146" t="str">
        <f>IF(PROVEEDORES!D343="","",PROVEEDORES!D343)</f>
        <v/>
      </c>
      <c r="G342" s="159">
        <f>SUMIF('EG-MAR'!$F$18:$F$516,PROVEEDORES!$D343,'EG-MAR'!P$18:P$516)</f>
        <v>0</v>
      </c>
      <c r="H342" s="159">
        <f>SUMIF('EG-MAR'!$F$18:$F$516,PROVEEDORES!$D343,'EG-MAR'!Q$18:Q$516)</f>
        <v>0</v>
      </c>
      <c r="I342" s="159">
        <f>SUMIF('EG-MAR'!$F$18:$F$516,PROVEEDORES!$D343,'EG-MAR'!R$18:R$516)</f>
        <v>0</v>
      </c>
      <c r="J342" s="159">
        <f>SUMIF('EG-MAR'!$F$18:$F$516,PROVEEDORES!$D343,'EG-MAR'!S$18:S$516)</f>
        <v>0</v>
      </c>
      <c r="K342" s="159" t="str">
        <f t="shared" si="10"/>
        <v/>
      </c>
      <c r="L342" s="146" t="str">
        <f>IF(PROVEEDORES!G343="","",PROVEEDORES!G343)</f>
        <v/>
      </c>
    </row>
    <row r="343" spans="3:12" ht="17.45" customHeight="1" x14ac:dyDescent="0.2">
      <c r="C343" s="158">
        <f t="shared" si="11"/>
        <v>337</v>
      </c>
      <c r="D343" s="146" t="str">
        <f>IF(PROVEEDORES!E344="","",PROVEEDORES!E344)</f>
        <v/>
      </c>
      <c r="E343" s="146" t="str">
        <f>IF(PROVEEDORES!F344="","",PROVEEDORES!F344)</f>
        <v/>
      </c>
      <c r="F343" s="146" t="str">
        <f>IF(PROVEEDORES!D344="","",PROVEEDORES!D344)</f>
        <v/>
      </c>
      <c r="G343" s="159">
        <f>SUMIF('EG-MAR'!$F$18:$F$516,PROVEEDORES!$D344,'EG-MAR'!P$18:P$516)</f>
        <v>0</v>
      </c>
      <c r="H343" s="159">
        <f>SUMIF('EG-MAR'!$F$18:$F$516,PROVEEDORES!$D344,'EG-MAR'!Q$18:Q$516)</f>
        <v>0</v>
      </c>
      <c r="I343" s="159">
        <f>SUMIF('EG-MAR'!$F$18:$F$516,PROVEEDORES!$D344,'EG-MAR'!R$18:R$516)</f>
        <v>0</v>
      </c>
      <c r="J343" s="159">
        <f>SUMIF('EG-MAR'!$F$18:$F$516,PROVEEDORES!$D344,'EG-MAR'!S$18:S$516)</f>
        <v>0</v>
      </c>
      <c r="K343" s="159" t="str">
        <f t="shared" si="10"/>
        <v/>
      </c>
      <c r="L343" s="146" t="str">
        <f>IF(PROVEEDORES!G344="","",PROVEEDORES!G344)</f>
        <v/>
      </c>
    </row>
    <row r="344" spans="3:12" ht="17.45" customHeight="1" x14ac:dyDescent="0.2">
      <c r="C344" s="158">
        <f t="shared" si="11"/>
        <v>338</v>
      </c>
      <c r="D344" s="146" t="str">
        <f>IF(PROVEEDORES!E345="","",PROVEEDORES!E345)</f>
        <v/>
      </c>
      <c r="E344" s="146" t="str">
        <f>IF(PROVEEDORES!F345="","",PROVEEDORES!F345)</f>
        <v/>
      </c>
      <c r="F344" s="146" t="str">
        <f>IF(PROVEEDORES!D345="","",PROVEEDORES!D345)</f>
        <v/>
      </c>
      <c r="G344" s="159">
        <f>SUMIF('EG-MAR'!$F$18:$F$516,PROVEEDORES!$D345,'EG-MAR'!P$18:P$516)</f>
        <v>0</v>
      </c>
      <c r="H344" s="159">
        <f>SUMIF('EG-MAR'!$F$18:$F$516,PROVEEDORES!$D345,'EG-MAR'!Q$18:Q$516)</f>
        <v>0</v>
      </c>
      <c r="I344" s="159">
        <f>SUMIF('EG-MAR'!$F$18:$F$516,PROVEEDORES!$D345,'EG-MAR'!R$18:R$516)</f>
        <v>0</v>
      </c>
      <c r="J344" s="159">
        <f>SUMIF('EG-MAR'!$F$18:$F$516,PROVEEDORES!$D345,'EG-MAR'!S$18:S$516)</f>
        <v>0</v>
      </c>
      <c r="K344" s="159" t="str">
        <f t="shared" si="10"/>
        <v/>
      </c>
      <c r="L344" s="146" t="str">
        <f>IF(PROVEEDORES!G345="","",PROVEEDORES!G345)</f>
        <v/>
      </c>
    </row>
    <row r="345" spans="3:12" ht="17.45" customHeight="1" x14ac:dyDescent="0.2">
      <c r="C345" s="158">
        <f t="shared" si="11"/>
        <v>339</v>
      </c>
      <c r="D345" s="146" t="str">
        <f>IF(PROVEEDORES!E346="","",PROVEEDORES!E346)</f>
        <v/>
      </c>
      <c r="E345" s="146" t="str">
        <f>IF(PROVEEDORES!F346="","",PROVEEDORES!F346)</f>
        <v/>
      </c>
      <c r="F345" s="146" t="str">
        <f>IF(PROVEEDORES!D346="","",PROVEEDORES!D346)</f>
        <v/>
      </c>
      <c r="G345" s="159">
        <f>SUMIF('EG-MAR'!$F$18:$F$516,PROVEEDORES!$D346,'EG-MAR'!P$18:P$516)</f>
        <v>0</v>
      </c>
      <c r="H345" s="159">
        <f>SUMIF('EG-MAR'!$F$18:$F$516,PROVEEDORES!$D346,'EG-MAR'!Q$18:Q$516)</f>
        <v>0</v>
      </c>
      <c r="I345" s="159">
        <f>SUMIF('EG-MAR'!$F$18:$F$516,PROVEEDORES!$D346,'EG-MAR'!R$18:R$516)</f>
        <v>0</v>
      </c>
      <c r="J345" s="159">
        <f>SUMIF('EG-MAR'!$F$18:$F$516,PROVEEDORES!$D346,'EG-MAR'!S$18:S$516)</f>
        <v>0</v>
      </c>
      <c r="K345" s="159" t="str">
        <f t="shared" si="10"/>
        <v/>
      </c>
      <c r="L345" s="146" t="str">
        <f>IF(PROVEEDORES!G346="","",PROVEEDORES!G346)</f>
        <v/>
      </c>
    </row>
    <row r="346" spans="3:12" ht="17.45" customHeight="1" x14ac:dyDescent="0.2">
      <c r="C346" s="158">
        <f t="shared" si="11"/>
        <v>340</v>
      </c>
      <c r="D346" s="146" t="str">
        <f>IF(PROVEEDORES!E347="","",PROVEEDORES!E347)</f>
        <v/>
      </c>
      <c r="E346" s="146" t="str">
        <f>IF(PROVEEDORES!F347="","",PROVEEDORES!F347)</f>
        <v/>
      </c>
      <c r="F346" s="146" t="str">
        <f>IF(PROVEEDORES!D347="","",PROVEEDORES!D347)</f>
        <v/>
      </c>
      <c r="G346" s="159">
        <f>SUMIF('EG-MAR'!$F$18:$F$516,PROVEEDORES!$D347,'EG-MAR'!P$18:P$516)</f>
        <v>0</v>
      </c>
      <c r="H346" s="159">
        <f>SUMIF('EG-MAR'!$F$18:$F$516,PROVEEDORES!$D347,'EG-MAR'!Q$18:Q$516)</f>
        <v>0</v>
      </c>
      <c r="I346" s="159">
        <f>SUMIF('EG-MAR'!$F$18:$F$516,PROVEEDORES!$D347,'EG-MAR'!R$18:R$516)</f>
        <v>0</v>
      </c>
      <c r="J346" s="159">
        <f>SUMIF('EG-MAR'!$F$18:$F$516,PROVEEDORES!$D347,'EG-MAR'!S$18:S$516)</f>
        <v>0</v>
      </c>
      <c r="K346" s="159" t="str">
        <f t="shared" si="10"/>
        <v/>
      </c>
      <c r="L346" s="146" t="str">
        <f>IF(PROVEEDORES!G347="","",PROVEEDORES!G347)</f>
        <v/>
      </c>
    </row>
    <row r="347" spans="3:12" ht="17.45" customHeight="1" x14ac:dyDescent="0.2">
      <c r="C347" s="158">
        <f t="shared" si="11"/>
        <v>341</v>
      </c>
      <c r="D347" s="146" t="str">
        <f>IF(PROVEEDORES!E348="","",PROVEEDORES!E348)</f>
        <v/>
      </c>
      <c r="E347" s="146" t="str">
        <f>IF(PROVEEDORES!F348="","",PROVEEDORES!F348)</f>
        <v/>
      </c>
      <c r="F347" s="146" t="str">
        <f>IF(PROVEEDORES!D348="","",PROVEEDORES!D348)</f>
        <v/>
      </c>
      <c r="G347" s="159">
        <f>SUMIF('EG-MAR'!$F$18:$F$516,PROVEEDORES!$D348,'EG-MAR'!P$18:P$516)</f>
        <v>0</v>
      </c>
      <c r="H347" s="159">
        <f>SUMIF('EG-MAR'!$F$18:$F$516,PROVEEDORES!$D348,'EG-MAR'!Q$18:Q$516)</f>
        <v>0</v>
      </c>
      <c r="I347" s="159">
        <f>SUMIF('EG-MAR'!$F$18:$F$516,PROVEEDORES!$D348,'EG-MAR'!R$18:R$516)</f>
        <v>0</v>
      </c>
      <c r="J347" s="159">
        <f>SUMIF('EG-MAR'!$F$18:$F$516,PROVEEDORES!$D348,'EG-MAR'!S$18:S$516)</f>
        <v>0</v>
      </c>
      <c r="K347" s="159" t="str">
        <f t="shared" si="10"/>
        <v/>
      </c>
      <c r="L347" s="146" t="str">
        <f>IF(PROVEEDORES!G348="","",PROVEEDORES!G348)</f>
        <v/>
      </c>
    </row>
    <row r="348" spans="3:12" ht="17.45" customHeight="1" x14ac:dyDescent="0.2">
      <c r="C348" s="158">
        <f t="shared" si="11"/>
        <v>342</v>
      </c>
      <c r="D348" s="146" t="str">
        <f>IF(PROVEEDORES!E349="","",PROVEEDORES!E349)</f>
        <v/>
      </c>
      <c r="E348" s="146" t="str">
        <f>IF(PROVEEDORES!F349="","",PROVEEDORES!F349)</f>
        <v/>
      </c>
      <c r="F348" s="146" t="str">
        <f>IF(PROVEEDORES!D349="","",PROVEEDORES!D349)</f>
        <v/>
      </c>
      <c r="G348" s="159">
        <f>SUMIF('EG-MAR'!$F$18:$F$516,PROVEEDORES!$D349,'EG-MAR'!P$18:P$516)</f>
        <v>0</v>
      </c>
      <c r="H348" s="159">
        <f>SUMIF('EG-MAR'!$F$18:$F$516,PROVEEDORES!$D349,'EG-MAR'!Q$18:Q$516)</f>
        <v>0</v>
      </c>
      <c r="I348" s="159">
        <f>SUMIF('EG-MAR'!$F$18:$F$516,PROVEEDORES!$D349,'EG-MAR'!R$18:R$516)</f>
        <v>0</v>
      </c>
      <c r="J348" s="159">
        <f>SUMIF('EG-MAR'!$F$18:$F$516,PROVEEDORES!$D349,'EG-MAR'!S$18:S$516)</f>
        <v>0</v>
      </c>
      <c r="K348" s="159" t="str">
        <f t="shared" si="10"/>
        <v/>
      </c>
      <c r="L348" s="146" t="str">
        <f>IF(PROVEEDORES!G349="","",PROVEEDORES!G349)</f>
        <v/>
      </c>
    </row>
    <row r="349" spans="3:12" ht="17.45" customHeight="1" x14ac:dyDescent="0.2">
      <c r="C349" s="158">
        <f t="shared" si="11"/>
        <v>343</v>
      </c>
      <c r="D349" s="146" t="str">
        <f>IF(PROVEEDORES!E350="","",PROVEEDORES!E350)</f>
        <v/>
      </c>
      <c r="E349" s="146" t="str">
        <f>IF(PROVEEDORES!F350="","",PROVEEDORES!F350)</f>
        <v/>
      </c>
      <c r="F349" s="146" t="str">
        <f>IF(PROVEEDORES!D350="","",PROVEEDORES!D350)</f>
        <v/>
      </c>
      <c r="G349" s="159">
        <f>SUMIF('EG-MAR'!$F$18:$F$516,PROVEEDORES!$D350,'EG-MAR'!P$18:P$516)</f>
        <v>0</v>
      </c>
      <c r="H349" s="159">
        <f>SUMIF('EG-MAR'!$F$18:$F$516,PROVEEDORES!$D350,'EG-MAR'!Q$18:Q$516)</f>
        <v>0</v>
      </c>
      <c r="I349" s="159">
        <f>SUMIF('EG-MAR'!$F$18:$F$516,PROVEEDORES!$D350,'EG-MAR'!R$18:R$516)</f>
        <v>0</v>
      </c>
      <c r="J349" s="159">
        <f>SUMIF('EG-MAR'!$F$18:$F$516,PROVEEDORES!$D350,'EG-MAR'!S$18:S$516)</f>
        <v>0</v>
      </c>
      <c r="K349" s="159" t="str">
        <f t="shared" si="10"/>
        <v/>
      </c>
      <c r="L349" s="146" t="str">
        <f>IF(PROVEEDORES!G350="","",PROVEEDORES!G350)</f>
        <v/>
      </c>
    </row>
    <row r="350" spans="3:12" ht="17.45" customHeight="1" x14ac:dyDescent="0.2">
      <c r="C350" s="158">
        <f t="shared" si="11"/>
        <v>344</v>
      </c>
      <c r="D350" s="146" t="str">
        <f>IF(PROVEEDORES!E351="","",PROVEEDORES!E351)</f>
        <v/>
      </c>
      <c r="E350" s="146" t="str">
        <f>IF(PROVEEDORES!F351="","",PROVEEDORES!F351)</f>
        <v/>
      </c>
      <c r="F350" s="146" t="str">
        <f>IF(PROVEEDORES!D351="","",PROVEEDORES!D351)</f>
        <v/>
      </c>
      <c r="G350" s="159">
        <f>SUMIF('EG-MAR'!$F$18:$F$516,PROVEEDORES!$D351,'EG-MAR'!P$18:P$516)</f>
        <v>0</v>
      </c>
      <c r="H350" s="159">
        <f>SUMIF('EG-MAR'!$F$18:$F$516,PROVEEDORES!$D351,'EG-MAR'!Q$18:Q$516)</f>
        <v>0</v>
      </c>
      <c r="I350" s="159">
        <f>SUMIF('EG-MAR'!$F$18:$F$516,PROVEEDORES!$D351,'EG-MAR'!R$18:R$516)</f>
        <v>0</v>
      </c>
      <c r="J350" s="159">
        <f>SUMIF('EG-MAR'!$F$18:$F$516,PROVEEDORES!$D351,'EG-MAR'!S$18:S$516)</f>
        <v>0</v>
      </c>
      <c r="K350" s="159" t="str">
        <f t="shared" si="10"/>
        <v/>
      </c>
      <c r="L350" s="146" t="str">
        <f>IF(PROVEEDORES!G351="","",PROVEEDORES!G351)</f>
        <v/>
      </c>
    </row>
    <row r="351" spans="3:12" ht="17.45" customHeight="1" x14ac:dyDescent="0.2">
      <c r="C351" s="158">
        <f t="shared" si="11"/>
        <v>345</v>
      </c>
      <c r="D351" s="146" t="str">
        <f>IF(PROVEEDORES!E352="","",PROVEEDORES!E352)</f>
        <v/>
      </c>
      <c r="E351" s="146" t="str">
        <f>IF(PROVEEDORES!F352="","",PROVEEDORES!F352)</f>
        <v/>
      </c>
      <c r="F351" s="146" t="str">
        <f>IF(PROVEEDORES!D352="","",PROVEEDORES!D352)</f>
        <v/>
      </c>
      <c r="G351" s="159">
        <f>SUMIF('EG-MAR'!$F$18:$F$516,PROVEEDORES!$D352,'EG-MAR'!P$18:P$516)</f>
        <v>0</v>
      </c>
      <c r="H351" s="159">
        <f>SUMIF('EG-MAR'!$F$18:$F$516,PROVEEDORES!$D352,'EG-MAR'!Q$18:Q$516)</f>
        <v>0</v>
      </c>
      <c r="I351" s="159">
        <f>SUMIF('EG-MAR'!$F$18:$F$516,PROVEEDORES!$D352,'EG-MAR'!R$18:R$516)</f>
        <v>0</v>
      </c>
      <c r="J351" s="159">
        <f>SUMIF('EG-MAR'!$F$18:$F$516,PROVEEDORES!$D352,'EG-MAR'!S$18:S$516)</f>
        <v>0</v>
      </c>
      <c r="K351" s="159" t="str">
        <f t="shared" si="10"/>
        <v/>
      </c>
      <c r="L351" s="146" t="str">
        <f>IF(PROVEEDORES!G352="","",PROVEEDORES!G352)</f>
        <v/>
      </c>
    </row>
    <row r="352" spans="3:12" ht="17.45" customHeight="1" x14ac:dyDescent="0.2">
      <c r="C352" s="158">
        <f t="shared" si="11"/>
        <v>346</v>
      </c>
      <c r="D352" s="146" t="str">
        <f>IF(PROVEEDORES!E353="","",PROVEEDORES!E353)</f>
        <v/>
      </c>
      <c r="E352" s="146" t="str">
        <f>IF(PROVEEDORES!F353="","",PROVEEDORES!F353)</f>
        <v/>
      </c>
      <c r="F352" s="146" t="str">
        <f>IF(PROVEEDORES!D353="","",PROVEEDORES!D353)</f>
        <v/>
      </c>
      <c r="G352" s="159">
        <f>SUMIF('EG-MAR'!$F$18:$F$516,PROVEEDORES!$D353,'EG-MAR'!P$18:P$516)</f>
        <v>0</v>
      </c>
      <c r="H352" s="159">
        <f>SUMIF('EG-MAR'!$F$18:$F$516,PROVEEDORES!$D353,'EG-MAR'!Q$18:Q$516)</f>
        <v>0</v>
      </c>
      <c r="I352" s="159">
        <f>SUMIF('EG-MAR'!$F$18:$F$516,PROVEEDORES!$D353,'EG-MAR'!R$18:R$516)</f>
        <v>0</v>
      </c>
      <c r="J352" s="159">
        <f>SUMIF('EG-MAR'!$F$18:$F$516,PROVEEDORES!$D353,'EG-MAR'!S$18:S$516)</f>
        <v>0</v>
      </c>
      <c r="K352" s="159" t="str">
        <f t="shared" si="10"/>
        <v/>
      </c>
      <c r="L352" s="146" t="str">
        <f>IF(PROVEEDORES!G353="","",PROVEEDORES!G353)</f>
        <v/>
      </c>
    </row>
    <row r="353" spans="3:12" ht="17.45" customHeight="1" x14ac:dyDescent="0.2">
      <c r="C353" s="158">
        <f t="shared" si="11"/>
        <v>347</v>
      </c>
      <c r="D353" s="146" t="str">
        <f>IF(PROVEEDORES!E354="","",PROVEEDORES!E354)</f>
        <v/>
      </c>
      <c r="E353" s="146" t="str">
        <f>IF(PROVEEDORES!F354="","",PROVEEDORES!F354)</f>
        <v/>
      </c>
      <c r="F353" s="146" t="str">
        <f>IF(PROVEEDORES!D354="","",PROVEEDORES!D354)</f>
        <v/>
      </c>
      <c r="G353" s="159">
        <f>SUMIF('EG-MAR'!$F$18:$F$516,PROVEEDORES!$D354,'EG-MAR'!P$18:P$516)</f>
        <v>0</v>
      </c>
      <c r="H353" s="159">
        <f>SUMIF('EG-MAR'!$F$18:$F$516,PROVEEDORES!$D354,'EG-MAR'!Q$18:Q$516)</f>
        <v>0</v>
      </c>
      <c r="I353" s="159">
        <f>SUMIF('EG-MAR'!$F$18:$F$516,PROVEEDORES!$D354,'EG-MAR'!R$18:R$516)</f>
        <v>0</v>
      </c>
      <c r="J353" s="159">
        <f>SUMIF('EG-MAR'!$F$18:$F$516,PROVEEDORES!$D354,'EG-MAR'!S$18:S$516)</f>
        <v>0</v>
      </c>
      <c r="K353" s="159" t="str">
        <f t="shared" si="10"/>
        <v/>
      </c>
      <c r="L353" s="146" t="str">
        <f>IF(PROVEEDORES!G354="","",PROVEEDORES!G354)</f>
        <v/>
      </c>
    </row>
    <row r="354" spans="3:12" ht="17.45" customHeight="1" x14ac:dyDescent="0.2">
      <c r="C354" s="158">
        <f t="shared" si="11"/>
        <v>348</v>
      </c>
      <c r="D354" s="146" t="str">
        <f>IF(PROVEEDORES!E355="","",PROVEEDORES!E355)</f>
        <v/>
      </c>
      <c r="E354" s="146" t="str">
        <f>IF(PROVEEDORES!F355="","",PROVEEDORES!F355)</f>
        <v/>
      </c>
      <c r="F354" s="146" t="str">
        <f>IF(PROVEEDORES!D355="","",PROVEEDORES!D355)</f>
        <v/>
      </c>
      <c r="G354" s="159">
        <f>SUMIF('EG-MAR'!$F$18:$F$516,PROVEEDORES!$D355,'EG-MAR'!P$18:P$516)</f>
        <v>0</v>
      </c>
      <c r="H354" s="159">
        <f>SUMIF('EG-MAR'!$F$18:$F$516,PROVEEDORES!$D355,'EG-MAR'!Q$18:Q$516)</f>
        <v>0</v>
      </c>
      <c r="I354" s="159">
        <f>SUMIF('EG-MAR'!$F$18:$F$516,PROVEEDORES!$D355,'EG-MAR'!R$18:R$516)</f>
        <v>0</v>
      </c>
      <c r="J354" s="159">
        <f>SUMIF('EG-MAR'!$F$18:$F$516,PROVEEDORES!$D355,'EG-MAR'!S$18:S$516)</f>
        <v>0</v>
      </c>
      <c r="K354" s="159" t="str">
        <f t="shared" si="10"/>
        <v/>
      </c>
      <c r="L354" s="146" t="str">
        <f>IF(PROVEEDORES!G355="","",PROVEEDORES!G355)</f>
        <v/>
      </c>
    </row>
    <row r="355" spans="3:12" ht="17.45" customHeight="1" x14ac:dyDescent="0.2">
      <c r="C355" s="158">
        <f t="shared" si="11"/>
        <v>349</v>
      </c>
      <c r="D355" s="146" t="str">
        <f>IF(PROVEEDORES!E356="","",PROVEEDORES!E356)</f>
        <v/>
      </c>
      <c r="E355" s="146" t="str">
        <f>IF(PROVEEDORES!F356="","",PROVEEDORES!F356)</f>
        <v/>
      </c>
      <c r="F355" s="146" t="str">
        <f>IF(PROVEEDORES!D356="","",PROVEEDORES!D356)</f>
        <v/>
      </c>
      <c r="G355" s="159">
        <f>SUMIF('EG-MAR'!$F$18:$F$516,PROVEEDORES!$D356,'EG-MAR'!P$18:P$516)</f>
        <v>0</v>
      </c>
      <c r="H355" s="159">
        <f>SUMIF('EG-MAR'!$F$18:$F$516,PROVEEDORES!$D356,'EG-MAR'!Q$18:Q$516)</f>
        <v>0</v>
      </c>
      <c r="I355" s="159">
        <f>SUMIF('EG-MAR'!$F$18:$F$516,PROVEEDORES!$D356,'EG-MAR'!R$18:R$516)</f>
        <v>0</v>
      </c>
      <c r="J355" s="159">
        <f>SUMIF('EG-MAR'!$F$18:$F$516,PROVEEDORES!$D356,'EG-MAR'!S$18:S$516)</f>
        <v>0</v>
      </c>
      <c r="K355" s="159" t="str">
        <f t="shared" si="10"/>
        <v/>
      </c>
      <c r="L355" s="146" t="str">
        <f>IF(PROVEEDORES!G356="","",PROVEEDORES!G356)</f>
        <v/>
      </c>
    </row>
    <row r="356" spans="3:12" ht="17.45" customHeight="1" x14ac:dyDescent="0.2">
      <c r="C356" s="158">
        <f t="shared" si="11"/>
        <v>350</v>
      </c>
      <c r="D356" s="146" t="str">
        <f>IF(PROVEEDORES!E357="","",PROVEEDORES!E357)</f>
        <v/>
      </c>
      <c r="E356" s="146" t="str">
        <f>IF(PROVEEDORES!F357="","",PROVEEDORES!F357)</f>
        <v/>
      </c>
      <c r="F356" s="146" t="str">
        <f>IF(PROVEEDORES!D357="","",PROVEEDORES!D357)</f>
        <v/>
      </c>
      <c r="G356" s="159">
        <f>SUMIF('EG-MAR'!$F$18:$F$516,PROVEEDORES!$D357,'EG-MAR'!P$18:P$516)</f>
        <v>0</v>
      </c>
      <c r="H356" s="159">
        <f>SUMIF('EG-MAR'!$F$18:$F$516,PROVEEDORES!$D357,'EG-MAR'!Q$18:Q$516)</f>
        <v>0</v>
      </c>
      <c r="I356" s="159">
        <f>SUMIF('EG-MAR'!$F$18:$F$516,PROVEEDORES!$D357,'EG-MAR'!R$18:R$516)</f>
        <v>0</v>
      </c>
      <c r="J356" s="159">
        <f>SUMIF('EG-MAR'!$F$18:$F$516,PROVEEDORES!$D357,'EG-MAR'!S$18:S$516)</f>
        <v>0</v>
      </c>
      <c r="K356" s="159" t="str">
        <f t="shared" si="10"/>
        <v/>
      </c>
      <c r="L356" s="146" t="str">
        <f>IF(PROVEEDORES!G357="","",PROVEEDORES!G357)</f>
        <v/>
      </c>
    </row>
    <row r="357" spans="3:12" ht="17.45" customHeight="1" x14ac:dyDescent="0.2">
      <c r="C357" s="158">
        <f t="shared" si="11"/>
        <v>351</v>
      </c>
      <c r="D357" s="146" t="str">
        <f>IF(PROVEEDORES!E358="","",PROVEEDORES!E358)</f>
        <v/>
      </c>
      <c r="E357" s="146" t="str">
        <f>IF(PROVEEDORES!F358="","",PROVEEDORES!F358)</f>
        <v/>
      </c>
      <c r="F357" s="146" t="str">
        <f>IF(PROVEEDORES!D358="","",PROVEEDORES!D358)</f>
        <v/>
      </c>
      <c r="G357" s="159">
        <f>SUMIF('EG-MAR'!$F$18:$F$516,PROVEEDORES!$D358,'EG-MAR'!P$18:P$516)</f>
        <v>0</v>
      </c>
      <c r="H357" s="159">
        <f>SUMIF('EG-MAR'!$F$18:$F$516,PROVEEDORES!$D358,'EG-MAR'!Q$18:Q$516)</f>
        <v>0</v>
      </c>
      <c r="I357" s="159">
        <f>SUMIF('EG-MAR'!$F$18:$F$516,PROVEEDORES!$D358,'EG-MAR'!R$18:R$516)</f>
        <v>0</v>
      </c>
      <c r="J357" s="159">
        <f>SUMIF('EG-MAR'!$F$18:$F$516,PROVEEDORES!$D358,'EG-MAR'!S$18:S$516)</f>
        <v>0</v>
      </c>
      <c r="K357" s="159" t="str">
        <f t="shared" si="10"/>
        <v/>
      </c>
      <c r="L357" s="146" t="str">
        <f>IF(PROVEEDORES!G358="","",PROVEEDORES!G358)</f>
        <v/>
      </c>
    </row>
    <row r="358" spans="3:12" ht="17.45" customHeight="1" x14ac:dyDescent="0.2">
      <c r="C358" s="158">
        <f t="shared" si="11"/>
        <v>352</v>
      </c>
      <c r="D358" s="146" t="str">
        <f>IF(PROVEEDORES!E359="","",PROVEEDORES!E359)</f>
        <v/>
      </c>
      <c r="E358" s="146" t="str">
        <f>IF(PROVEEDORES!F359="","",PROVEEDORES!F359)</f>
        <v/>
      </c>
      <c r="F358" s="146" t="str">
        <f>IF(PROVEEDORES!D359="","",PROVEEDORES!D359)</f>
        <v/>
      </c>
      <c r="G358" s="159">
        <f>SUMIF('EG-MAR'!$F$18:$F$516,PROVEEDORES!$D359,'EG-MAR'!P$18:P$516)</f>
        <v>0</v>
      </c>
      <c r="H358" s="159">
        <f>SUMIF('EG-MAR'!$F$18:$F$516,PROVEEDORES!$D359,'EG-MAR'!Q$18:Q$516)</f>
        <v>0</v>
      </c>
      <c r="I358" s="159">
        <f>SUMIF('EG-MAR'!$F$18:$F$516,PROVEEDORES!$D359,'EG-MAR'!R$18:R$516)</f>
        <v>0</v>
      </c>
      <c r="J358" s="159">
        <f>SUMIF('EG-MAR'!$F$18:$F$516,PROVEEDORES!$D359,'EG-MAR'!S$18:S$516)</f>
        <v>0</v>
      </c>
      <c r="K358" s="159" t="str">
        <f t="shared" si="10"/>
        <v/>
      </c>
      <c r="L358" s="146" t="str">
        <f>IF(PROVEEDORES!G359="","",PROVEEDORES!G359)</f>
        <v/>
      </c>
    </row>
    <row r="359" spans="3:12" ht="17.45" customHeight="1" x14ac:dyDescent="0.2">
      <c r="C359" s="158">
        <f t="shared" si="11"/>
        <v>353</v>
      </c>
      <c r="D359" s="146" t="str">
        <f>IF(PROVEEDORES!E360="","",PROVEEDORES!E360)</f>
        <v/>
      </c>
      <c r="E359" s="146" t="str">
        <f>IF(PROVEEDORES!F360="","",PROVEEDORES!F360)</f>
        <v/>
      </c>
      <c r="F359" s="146" t="str">
        <f>IF(PROVEEDORES!D360="","",PROVEEDORES!D360)</f>
        <v/>
      </c>
      <c r="G359" s="159">
        <f>SUMIF('EG-MAR'!$F$18:$F$516,PROVEEDORES!$D360,'EG-MAR'!P$18:P$516)</f>
        <v>0</v>
      </c>
      <c r="H359" s="159">
        <f>SUMIF('EG-MAR'!$F$18:$F$516,PROVEEDORES!$D360,'EG-MAR'!Q$18:Q$516)</f>
        <v>0</v>
      </c>
      <c r="I359" s="159">
        <f>SUMIF('EG-MAR'!$F$18:$F$516,PROVEEDORES!$D360,'EG-MAR'!R$18:R$516)</f>
        <v>0</v>
      </c>
      <c r="J359" s="159">
        <f>SUMIF('EG-MAR'!$F$18:$F$516,PROVEEDORES!$D360,'EG-MAR'!S$18:S$516)</f>
        <v>0</v>
      </c>
      <c r="K359" s="159" t="str">
        <f t="shared" si="10"/>
        <v/>
      </c>
      <c r="L359" s="146" t="str">
        <f>IF(PROVEEDORES!G360="","",PROVEEDORES!G360)</f>
        <v/>
      </c>
    </row>
    <row r="360" spans="3:12" ht="17.45" customHeight="1" x14ac:dyDescent="0.2">
      <c r="C360" s="158">
        <f t="shared" si="11"/>
        <v>354</v>
      </c>
      <c r="D360" s="146" t="str">
        <f>IF(PROVEEDORES!E361="","",PROVEEDORES!E361)</f>
        <v/>
      </c>
      <c r="E360" s="146" t="str">
        <f>IF(PROVEEDORES!F361="","",PROVEEDORES!F361)</f>
        <v/>
      </c>
      <c r="F360" s="146" t="str">
        <f>IF(PROVEEDORES!D361="","",PROVEEDORES!D361)</f>
        <v/>
      </c>
      <c r="G360" s="159">
        <f>SUMIF('EG-MAR'!$F$18:$F$516,PROVEEDORES!$D361,'EG-MAR'!P$18:P$516)</f>
        <v>0</v>
      </c>
      <c r="H360" s="159">
        <f>SUMIF('EG-MAR'!$F$18:$F$516,PROVEEDORES!$D361,'EG-MAR'!Q$18:Q$516)</f>
        <v>0</v>
      </c>
      <c r="I360" s="159">
        <f>SUMIF('EG-MAR'!$F$18:$F$516,PROVEEDORES!$D361,'EG-MAR'!R$18:R$516)</f>
        <v>0</v>
      </c>
      <c r="J360" s="159">
        <f>SUMIF('EG-MAR'!$F$18:$F$516,PROVEEDORES!$D361,'EG-MAR'!S$18:S$516)</f>
        <v>0</v>
      </c>
      <c r="K360" s="159" t="str">
        <f t="shared" si="10"/>
        <v/>
      </c>
      <c r="L360" s="146" t="str">
        <f>IF(PROVEEDORES!G361="","",PROVEEDORES!G361)</f>
        <v/>
      </c>
    </row>
    <row r="361" spans="3:12" ht="17.45" customHeight="1" x14ac:dyDescent="0.2">
      <c r="C361" s="158">
        <f t="shared" si="11"/>
        <v>355</v>
      </c>
      <c r="D361" s="146" t="str">
        <f>IF(PROVEEDORES!E362="","",PROVEEDORES!E362)</f>
        <v/>
      </c>
      <c r="E361" s="146" t="str">
        <f>IF(PROVEEDORES!F362="","",PROVEEDORES!F362)</f>
        <v/>
      </c>
      <c r="F361" s="146" t="str">
        <f>IF(PROVEEDORES!D362="","",PROVEEDORES!D362)</f>
        <v/>
      </c>
      <c r="G361" s="159">
        <f>SUMIF('EG-MAR'!$F$18:$F$516,PROVEEDORES!$D362,'EG-MAR'!P$18:P$516)</f>
        <v>0</v>
      </c>
      <c r="H361" s="159">
        <f>SUMIF('EG-MAR'!$F$18:$F$516,PROVEEDORES!$D362,'EG-MAR'!Q$18:Q$516)</f>
        <v>0</v>
      </c>
      <c r="I361" s="159">
        <f>SUMIF('EG-MAR'!$F$18:$F$516,PROVEEDORES!$D362,'EG-MAR'!R$18:R$516)</f>
        <v>0</v>
      </c>
      <c r="J361" s="159">
        <f>SUMIF('EG-MAR'!$F$18:$F$516,PROVEEDORES!$D362,'EG-MAR'!S$18:S$516)</f>
        <v>0</v>
      </c>
      <c r="K361" s="159" t="str">
        <f t="shared" si="10"/>
        <v/>
      </c>
      <c r="L361" s="146" t="str">
        <f>IF(PROVEEDORES!G362="","",PROVEEDORES!G362)</f>
        <v/>
      </c>
    </row>
    <row r="362" spans="3:12" ht="17.45" customHeight="1" x14ac:dyDescent="0.2">
      <c r="C362" s="158">
        <f t="shared" si="11"/>
        <v>356</v>
      </c>
      <c r="D362" s="146" t="str">
        <f>IF(PROVEEDORES!E363="","",PROVEEDORES!E363)</f>
        <v/>
      </c>
      <c r="E362" s="146" t="str">
        <f>IF(PROVEEDORES!F363="","",PROVEEDORES!F363)</f>
        <v/>
      </c>
      <c r="F362" s="146" t="str">
        <f>IF(PROVEEDORES!D363="","",PROVEEDORES!D363)</f>
        <v/>
      </c>
      <c r="G362" s="159">
        <f>SUMIF('EG-MAR'!$F$18:$F$516,PROVEEDORES!$D363,'EG-MAR'!P$18:P$516)</f>
        <v>0</v>
      </c>
      <c r="H362" s="159">
        <f>SUMIF('EG-MAR'!$F$18:$F$516,PROVEEDORES!$D363,'EG-MAR'!Q$18:Q$516)</f>
        <v>0</v>
      </c>
      <c r="I362" s="159">
        <f>SUMIF('EG-MAR'!$F$18:$F$516,PROVEEDORES!$D363,'EG-MAR'!R$18:R$516)</f>
        <v>0</v>
      </c>
      <c r="J362" s="159">
        <f>SUMIF('EG-MAR'!$F$18:$F$516,PROVEEDORES!$D363,'EG-MAR'!S$18:S$516)</f>
        <v>0</v>
      </c>
      <c r="K362" s="159" t="str">
        <f t="shared" si="10"/>
        <v/>
      </c>
      <c r="L362" s="146" t="str">
        <f>IF(PROVEEDORES!G363="","",PROVEEDORES!G363)</f>
        <v/>
      </c>
    </row>
    <row r="363" spans="3:12" ht="17.45" customHeight="1" x14ac:dyDescent="0.2">
      <c r="C363" s="158">
        <f t="shared" si="11"/>
        <v>357</v>
      </c>
      <c r="D363" s="146" t="str">
        <f>IF(PROVEEDORES!E364="","",PROVEEDORES!E364)</f>
        <v/>
      </c>
      <c r="E363" s="146" t="str">
        <f>IF(PROVEEDORES!F364="","",PROVEEDORES!F364)</f>
        <v/>
      </c>
      <c r="F363" s="146" t="str">
        <f>IF(PROVEEDORES!D364="","",PROVEEDORES!D364)</f>
        <v/>
      </c>
      <c r="G363" s="159">
        <f>SUMIF('EG-MAR'!$F$18:$F$516,PROVEEDORES!$D364,'EG-MAR'!P$18:P$516)</f>
        <v>0</v>
      </c>
      <c r="H363" s="159">
        <f>SUMIF('EG-MAR'!$F$18:$F$516,PROVEEDORES!$D364,'EG-MAR'!Q$18:Q$516)</f>
        <v>0</v>
      </c>
      <c r="I363" s="159">
        <f>SUMIF('EG-MAR'!$F$18:$F$516,PROVEEDORES!$D364,'EG-MAR'!R$18:R$516)</f>
        <v>0</v>
      </c>
      <c r="J363" s="159">
        <f>SUMIF('EG-MAR'!$F$18:$F$516,PROVEEDORES!$D364,'EG-MAR'!S$18:S$516)</f>
        <v>0</v>
      </c>
      <c r="K363" s="159" t="str">
        <f t="shared" si="10"/>
        <v/>
      </c>
      <c r="L363" s="146" t="str">
        <f>IF(PROVEEDORES!G364="","",PROVEEDORES!G364)</f>
        <v/>
      </c>
    </row>
    <row r="364" spans="3:12" ht="17.45" customHeight="1" x14ac:dyDescent="0.2">
      <c r="C364" s="158">
        <f t="shared" si="11"/>
        <v>358</v>
      </c>
      <c r="D364" s="146" t="str">
        <f>IF(PROVEEDORES!E365="","",PROVEEDORES!E365)</f>
        <v/>
      </c>
      <c r="E364" s="146" t="str">
        <f>IF(PROVEEDORES!F365="","",PROVEEDORES!F365)</f>
        <v/>
      </c>
      <c r="F364" s="146" t="str">
        <f>IF(PROVEEDORES!D365="","",PROVEEDORES!D365)</f>
        <v/>
      </c>
      <c r="G364" s="159">
        <f>SUMIF('EG-MAR'!$F$18:$F$516,PROVEEDORES!$D365,'EG-MAR'!P$18:P$516)</f>
        <v>0</v>
      </c>
      <c r="H364" s="159">
        <f>SUMIF('EG-MAR'!$F$18:$F$516,PROVEEDORES!$D365,'EG-MAR'!Q$18:Q$516)</f>
        <v>0</v>
      </c>
      <c r="I364" s="159">
        <f>SUMIF('EG-MAR'!$F$18:$F$516,PROVEEDORES!$D365,'EG-MAR'!R$18:R$516)</f>
        <v>0</v>
      </c>
      <c r="J364" s="159">
        <f>SUMIF('EG-MAR'!$F$18:$F$516,PROVEEDORES!$D365,'EG-MAR'!S$18:S$516)</f>
        <v>0</v>
      </c>
      <c r="K364" s="159" t="str">
        <f t="shared" si="10"/>
        <v/>
      </c>
      <c r="L364" s="146" t="str">
        <f>IF(PROVEEDORES!G365="","",PROVEEDORES!G365)</f>
        <v/>
      </c>
    </row>
    <row r="365" spans="3:12" ht="17.45" customHeight="1" x14ac:dyDescent="0.2">
      <c r="C365" s="158">
        <f t="shared" si="11"/>
        <v>359</v>
      </c>
      <c r="D365" s="146" t="str">
        <f>IF(PROVEEDORES!E366="","",PROVEEDORES!E366)</f>
        <v/>
      </c>
      <c r="E365" s="146" t="str">
        <f>IF(PROVEEDORES!F366="","",PROVEEDORES!F366)</f>
        <v/>
      </c>
      <c r="F365" s="146" t="str">
        <f>IF(PROVEEDORES!D366="","",PROVEEDORES!D366)</f>
        <v/>
      </c>
      <c r="G365" s="159">
        <f>SUMIF('EG-MAR'!$F$18:$F$516,PROVEEDORES!$D366,'EG-MAR'!P$18:P$516)</f>
        <v>0</v>
      </c>
      <c r="H365" s="159">
        <f>SUMIF('EG-MAR'!$F$18:$F$516,PROVEEDORES!$D366,'EG-MAR'!Q$18:Q$516)</f>
        <v>0</v>
      </c>
      <c r="I365" s="159">
        <f>SUMIF('EG-MAR'!$F$18:$F$516,PROVEEDORES!$D366,'EG-MAR'!R$18:R$516)</f>
        <v>0</v>
      </c>
      <c r="J365" s="159">
        <f>SUMIF('EG-MAR'!$F$18:$F$516,PROVEEDORES!$D366,'EG-MAR'!S$18:S$516)</f>
        <v>0</v>
      </c>
      <c r="K365" s="159" t="str">
        <f t="shared" si="10"/>
        <v/>
      </c>
      <c r="L365" s="146" t="str">
        <f>IF(PROVEEDORES!G366="","",PROVEEDORES!G366)</f>
        <v/>
      </c>
    </row>
    <row r="366" spans="3:12" ht="17.45" customHeight="1" x14ac:dyDescent="0.2">
      <c r="C366" s="158">
        <f t="shared" si="11"/>
        <v>360</v>
      </c>
      <c r="D366" s="146" t="str">
        <f>IF(PROVEEDORES!E367="","",PROVEEDORES!E367)</f>
        <v/>
      </c>
      <c r="E366" s="146" t="str">
        <f>IF(PROVEEDORES!F367="","",PROVEEDORES!F367)</f>
        <v/>
      </c>
      <c r="F366" s="146" t="str">
        <f>IF(PROVEEDORES!D367="","",PROVEEDORES!D367)</f>
        <v/>
      </c>
      <c r="G366" s="159">
        <f>SUMIF('EG-MAR'!$F$18:$F$516,PROVEEDORES!$D367,'EG-MAR'!P$18:P$516)</f>
        <v>0</v>
      </c>
      <c r="H366" s="159">
        <f>SUMIF('EG-MAR'!$F$18:$F$516,PROVEEDORES!$D367,'EG-MAR'!Q$18:Q$516)</f>
        <v>0</v>
      </c>
      <c r="I366" s="159">
        <f>SUMIF('EG-MAR'!$F$18:$F$516,PROVEEDORES!$D367,'EG-MAR'!R$18:R$516)</f>
        <v>0</v>
      </c>
      <c r="J366" s="159">
        <f>SUMIF('EG-MAR'!$F$18:$F$516,PROVEEDORES!$D367,'EG-MAR'!S$18:S$516)</f>
        <v>0</v>
      </c>
      <c r="K366" s="159" t="str">
        <f t="shared" si="10"/>
        <v/>
      </c>
      <c r="L366" s="146" t="str">
        <f>IF(PROVEEDORES!G367="","",PROVEEDORES!G367)</f>
        <v/>
      </c>
    </row>
    <row r="367" spans="3:12" ht="17.45" customHeight="1" x14ac:dyDescent="0.2">
      <c r="C367" s="158">
        <f t="shared" si="11"/>
        <v>361</v>
      </c>
      <c r="D367" s="146" t="str">
        <f>IF(PROVEEDORES!E368="","",PROVEEDORES!E368)</f>
        <v/>
      </c>
      <c r="E367" s="146" t="str">
        <f>IF(PROVEEDORES!F368="","",PROVEEDORES!F368)</f>
        <v/>
      </c>
      <c r="F367" s="146" t="str">
        <f>IF(PROVEEDORES!D368="","",PROVEEDORES!D368)</f>
        <v/>
      </c>
      <c r="G367" s="159">
        <f>SUMIF('EG-MAR'!$F$18:$F$516,PROVEEDORES!$D368,'EG-MAR'!P$18:P$516)</f>
        <v>0</v>
      </c>
      <c r="H367" s="159">
        <f>SUMIF('EG-MAR'!$F$18:$F$516,PROVEEDORES!$D368,'EG-MAR'!Q$18:Q$516)</f>
        <v>0</v>
      </c>
      <c r="I367" s="159">
        <f>SUMIF('EG-MAR'!$F$18:$F$516,PROVEEDORES!$D368,'EG-MAR'!R$18:R$516)</f>
        <v>0</v>
      </c>
      <c r="J367" s="159">
        <f>SUMIF('EG-MAR'!$F$18:$F$516,PROVEEDORES!$D368,'EG-MAR'!S$18:S$516)</f>
        <v>0</v>
      </c>
      <c r="K367" s="159" t="str">
        <f t="shared" si="10"/>
        <v/>
      </c>
      <c r="L367" s="146" t="str">
        <f>IF(PROVEEDORES!G368="","",PROVEEDORES!G368)</f>
        <v/>
      </c>
    </row>
    <row r="368" spans="3:12" ht="17.45" customHeight="1" x14ac:dyDescent="0.2">
      <c r="C368" s="158">
        <f t="shared" si="11"/>
        <v>362</v>
      </c>
      <c r="D368" s="146" t="str">
        <f>IF(PROVEEDORES!E369="","",PROVEEDORES!E369)</f>
        <v/>
      </c>
      <c r="E368" s="146" t="str">
        <f>IF(PROVEEDORES!F369="","",PROVEEDORES!F369)</f>
        <v/>
      </c>
      <c r="F368" s="146" t="str">
        <f>IF(PROVEEDORES!D369="","",PROVEEDORES!D369)</f>
        <v/>
      </c>
      <c r="G368" s="159">
        <f>SUMIF('EG-MAR'!$F$18:$F$516,PROVEEDORES!$D369,'EG-MAR'!P$18:P$516)</f>
        <v>0</v>
      </c>
      <c r="H368" s="159">
        <f>SUMIF('EG-MAR'!$F$18:$F$516,PROVEEDORES!$D369,'EG-MAR'!Q$18:Q$516)</f>
        <v>0</v>
      </c>
      <c r="I368" s="159">
        <f>SUMIF('EG-MAR'!$F$18:$F$516,PROVEEDORES!$D369,'EG-MAR'!R$18:R$516)</f>
        <v>0</v>
      </c>
      <c r="J368" s="159">
        <f>SUMIF('EG-MAR'!$F$18:$F$516,PROVEEDORES!$D369,'EG-MAR'!S$18:S$516)</f>
        <v>0</v>
      </c>
      <c r="K368" s="159" t="str">
        <f t="shared" si="10"/>
        <v/>
      </c>
      <c r="L368" s="146" t="str">
        <f>IF(PROVEEDORES!G369="","",PROVEEDORES!G369)</f>
        <v/>
      </c>
    </row>
    <row r="369" spans="3:12" ht="17.45" customHeight="1" x14ac:dyDescent="0.2">
      <c r="C369" s="158">
        <f t="shared" si="11"/>
        <v>363</v>
      </c>
      <c r="D369" s="146" t="str">
        <f>IF(PROVEEDORES!E370="","",PROVEEDORES!E370)</f>
        <v/>
      </c>
      <c r="E369" s="146" t="str">
        <f>IF(PROVEEDORES!F370="","",PROVEEDORES!F370)</f>
        <v/>
      </c>
      <c r="F369" s="146" t="str">
        <f>IF(PROVEEDORES!D370="","",PROVEEDORES!D370)</f>
        <v/>
      </c>
      <c r="G369" s="159">
        <f>SUMIF('EG-MAR'!$F$18:$F$516,PROVEEDORES!$D370,'EG-MAR'!P$18:P$516)</f>
        <v>0</v>
      </c>
      <c r="H369" s="159">
        <f>SUMIF('EG-MAR'!$F$18:$F$516,PROVEEDORES!$D370,'EG-MAR'!Q$18:Q$516)</f>
        <v>0</v>
      </c>
      <c r="I369" s="159">
        <f>SUMIF('EG-MAR'!$F$18:$F$516,PROVEEDORES!$D370,'EG-MAR'!R$18:R$516)</f>
        <v>0</v>
      </c>
      <c r="J369" s="159">
        <f>SUMIF('EG-MAR'!$F$18:$F$516,PROVEEDORES!$D370,'EG-MAR'!S$18:S$516)</f>
        <v>0</v>
      </c>
      <c r="K369" s="159" t="str">
        <f t="shared" si="10"/>
        <v/>
      </c>
      <c r="L369" s="146" t="str">
        <f>IF(PROVEEDORES!G370="","",PROVEEDORES!G370)</f>
        <v/>
      </c>
    </row>
    <row r="370" spans="3:12" ht="17.45" customHeight="1" x14ac:dyDescent="0.2">
      <c r="C370" s="158">
        <f t="shared" si="11"/>
        <v>364</v>
      </c>
      <c r="D370" s="146" t="str">
        <f>IF(PROVEEDORES!E371="","",PROVEEDORES!E371)</f>
        <v/>
      </c>
      <c r="E370" s="146" t="str">
        <f>IF(PROVEEDORES!F371="","",PROVEEDORES!F371)</f>
        <v/>
      </c>
      <c r="F370" s="146" t="str">
        <f>IF(PROVEEDORES!D371="","",PROVEEDORES!D371)</f>
        <v/>
      </c>
      <c r="G370" s="159">
        <f>SUMIF('EG-MAR'!$F$18:$F$516,PROVEEDORES!$D371,'EG-MAR'!P$18:P$516)</f>
        <v>0</v>
      </c>
      <c r="H370" s="159">
        <f>SUMIF('EG-MAR'!$F$18:$F$516,PROVEEDORES!$D371,'EG-MAR'!Q$18:Q$516)</f>
        <v>0</v>
      </c>
      <c r="I370" s="159">
        <f>SUMIF('EG-MAR'!$F$18:$F$516,PROVEEDORES!$D371,'EG-MAR'!R$18:R$516)</f>
        <v>0</v>
      </c>
      <c r="J370" s="159">
        <f>SUMIF('EG-MAR'!$F$18:$F$516,PROVEEDORES!$D371,'EG-MAR'!S$18:S$516)</f>
        <v>0</v>
      </c>
      <c r="K370" s="159" t="str">
        <f t="shared" si="10"/>
        <v/>
      </c>
      <c r="L370" s="146" t="str">
        <f>IF(PROVEEDORES!G371="","",PROVEEDORES!G371)</f>
        <v/>
      </c>
    </row>
    <row r="371" spans="3:12" ht="17.45" customHeight="1" x14ac:dyDescent="0.2">
      <c r="C371" s="158">
        <f t="shared" si="11"/>
        <v>365</v>
      </c>
      <c r="D371" s="146" t="str">
        <f>IF(PROVEEDORES!E372="","",PROVEEDORES!E372)</f>
        <v/>
      </c>
      <c r="E371" s="146" t="str">
        <f>IF(PROVEEDORES!F372="","",PROVEEDORES!F372)</f>
        <v/>
      </c>
      <c r="F371" s="146" t="str">
        <f>IF(PROVEEDORES!D372="","",PROVEEDORES!D372)</f>
        <v/>
      </c>
      <c r="G371" s="159">
        <f>SUMIF('EG-MAR'!$F$18:$F$516,PROVEEDORES!$D372,'EG-MAR'!P$18:P$516)</f>
        <v>0</v>
      </c>
      <c r="H371" s="159">
        <f>SUMIF('EG-MAR'!$F$18:$F$516,PROVEEDORES!$D372,'EG-MAR'!Q$18:Q$516)</f>
        <v>0</v>
      </c>
      <c r="I371" s="159">
        <f>SUMIF('EG-MAR'!$F$18:$F$516,PROVEEDORES!$D372,'EG-MAR'!R$18:R$516)</f>
        <v>0</v>
      </c>
      <c r="J371" s="159">
        <f>SUMIF('EG-MAR'!$F$18:$F$516,PROVEEDORES!$D372,'EG-MAR'!S$18:S$516)</f>
        <v>0</v>
      </c>
      <c r="K371" s="159" t="str">
        <f t="shared" si="10"/>
        <v/>
      </c>
      <c r="L371" s="146" t="str">
        <f>IF(PROVEEDORES!G372="","",PROVEEDORES!G372)</f>
        <v/>
      </c>
    </row>
    <row r="372" spans="3:12" ht="17.45" customHeight="1" x14ac:dyDescent="0.2">
      <c r="C372" s="158">
        <f t="shared" si="11"/>
        <v>366</v>
      </c>
      <c r="D372" s="146" t="str">
        <f>IF(PROVEEDORES!E373="","",PROVEEDORES!E373)</f>
        <v/>
      </c>
      <c r="E372" s="146" t="str">
        <f>IF(PROVEEDORES!F373="","",PROVEEDORES!F373)</f>
        <v/>
      </c>
      <c r="F372" s="146" t="str">
        <f>IF(PROVEEDORES!D373="","",PROVEEDORES!D373)</f>
        <v/>
      </c>
      <c r="G372" s="159">
        <f>SUMIF('EG-MAR'!$F$18:$F$516,PROVEEDORES!$D373,'EG-MAR'!P$18:P$516)</f>
        <v>0</v>
      </c>
      <c r="H372" s="159">
        <f>SUMIF('EG-MAR'!$F$18:$F$516,PROVEEDORES!$D373,'EG-MAR'!Q$18:Q$516)</f>
        <v>0</v>
      </c>
      <c r="I372" s="159">
        <f>SUMIF('EG-MAR'!$F$18:$F$516,PROVEEDORES!$D373,'EG-MAR'!R$18:R$516)</f>
        <v>0</v>
      </c>
      <c r="J372" s="159">
        <f>SUMIF('EG-MAR'!$F$18:$F$516,PROVEEDORES!$D373,'EG-MAR'!S$18:S$516)</f>
        <v>0</v>
      </c>
      <c r="K372" s="159" t="str">
        <f t="shared" si="10"/>
        <v/>
      </c>
      <c r="L372" s="146" t="str">
        <f>IF(PROVEEDORES!G373="","",PROVEEDORES!G373)</f>
        <v/>
      </c>
    </row>
    <row r="373" spans="3:12" ht="17.45" customHeight="1" x14ac:dyDescent="0.2">
      <c r="C373" s="158">
        <f t="shared" si="11"/>
        <v>367</v>
      </c>
      <c r="D373" s="146" t="str">
        <f>IF(PROVEEDORES!E374="","",PROVEEDORES!E374)</f>
        <v/>
      </c>
      <c r="E373" s="146" t="str">
        <f>IF(PROVEEDORES!F374="","",PROVEEDORES!F374)</f>
        <v/>
      </c>
      <c r="F373" s="146" t="str">
        <f>IF(PROVEEDORES!D374="","",PROVEEDORES!D374)</f>
        <v/>
      </c>
      <c r="G373" s="159">
        <f>SUMIF('EG-MAR'!$F$18:$F$516,PROVEEDORES!$D374,'EG-MAR'!P$18:P$516)</f>
        <v>0</v>
      </c>
      <c r="H373" s="159">
        <f>SUMIF('EG-MAR'!$F$18:$F$516,PROVEEDORES!$D374,'EG-MAR'!Q$18:Q$516)</f>
        <v>0</v>
      </c>
      <c r="I373" s="159">
        <f>SUMIF('EG-MAR'!$F$18:$F$516,PROVEEDORES!$D374,'EG-MAR'!R$18:R$516)</f>
        <v>0</v>
      </c>
      <c r="J373" s="159">
        <f>SUMIF('EG-MAR'!$F$18:$F$516,PROVEEDORES!$D374,'EG-MAR'!S$18:S$516)</f>
        <v>0</v>
      </c>
      <c r="K373" s="159" t="str">
        <f t="shared" si="10"/>
        <v/>
      </c>
      <c r="L373" s="146" t="str">
        <f>IF(PROVEEDORES!G374="","",PROVEEDORES!G374)</f>
        <v/>
      </c>
    </row>
    <row r="374" spans="3:12" ht="17.45" customHeight="1" x14ac:dyDescent="0.2">
      <c r="C374" s="158">
        <f t="shared" si="11"/>
        <v>368</v>
      </c>
      <c r="D374" s="146" t="str">
        <f>IF(PROVEEDORES!E375="","",PROVEEDORES!E375)</f>
        <v/>
      </c>
      <c r="E374" s="146" t="str">
        <f>IF(PROVEEDORES!F375="","",PROVEEDORES!F375)</f>
        <v/>
      </c>
      <c r="F374" s="146" t="str">
        <f>IF(PROVEEDORES!D375="","",PROVEEDORES!D375)</f>
        <v/>
      </c>
      <c r="G374" s="159">
        <f>SUMIF('EG-MAR'!$F$18:$F$516,PROVEEDORES!$D375,'EG-MAR'!P$18:P$516)</f>
        <v>0</v>
      </c>
      <c r="H374" s="159">
        <f>SUMIF('EG-MAR'!$F$18:$F$516,PROVEEDORES!$D375,'EG-MAR'!Q$18:Q$516)</f>
        <v>0</v>
      </c>
      <c r="I374" s="159">
        <f>SUMIF('EG-MAR'!$F$18:$F$516,PROVEEDORES!$D375,'EG-MAR'!R$18:R$516)</f>
        <v>0</v>
      </c>
      <c r="J374" s="159">
        <f>SUMIF('EG-MAR'!$F$18:$F$516,PROVEEDORES!$D375,'EG-MAR'!S$18:S$516)</f>
        <v>0</v>
      </c>
      <c r="K374" s="159" t="str">
        <f t="shared" si="10"/>
        <v/>
      </c>
      <c r="L374" s="146" t="str">
        <f>IF(PROVEEDORES!G375="","",PROVEEDORES!G375)</f>
        <v/>
      </c>
    </row>
    <row r="375" spans="3:12" ht="17.45" customHeight="1" x14ac:dyDescent="0.2">
      <c r="C375" s="158">
        <f t="shared" si="11"/>
        <v>369</v>
      </c>
      <c r="D375" s="146" t="str">
        <f>IF(PROVEEDORES!E376="","",PROVEEDORES!E376)</f>
        <v/>
      </c>
      <c r="E375" s="146" t="str">
        <f>IF(PROVEEDORES!F376="","",PROVEEDORES!F376)</f>
        <v/>
      </c>
      <c r="F375" s="146" t="str">
        <f>IF(PROVEEDORES!D376="","",PROVEEDORES!D376)</f>
        <v/>
      </c>
      <c r="G375" s="159">
        <f>SUMIF('EG-MAR'!$F$18:$F$516,PROVEEDORES!$D376,'EG-MAR'!P$18:P$516)</f>
        <v>0</v>
      </c>
      <c r="H375" s="159">
        <f>SUMIF('EG-MAR'!$F$18:$F$516,PROVEEDORES!$D376,'EG-MAR'!Q$18:Q$516)</f>
        <v>0</v>
      </c>
      <c r="I375" s="159">
        <f>SUMIF('EG-MAR'!$F$18:$F$516,PROVEEDORES!$D376,'EG-MAR'!R$18:R$516)</f>
        <v>0</v>
      </c>
      <c r="J375" s="159">
        <f>SUMIF('EG-MAR'!$F$18:$F$516,PROVEEDORES!$D376,'EG-MAR'!S$18:S$516)</f>
        <v>0</v>
      </c>
      <c r="K375" s="159" t="str">
        <f t="shared" si="10"/>
        <v/>
      </c>
      <c r="L375" s="146" t="str">
        <f>IF(PROVEEDORES!G376="","",PROVEEDORES!G376)</f>
        <v/>
      </c>
    </row>
    <row r="376" spans="3:12" ht="17.45" customHeight="1" x14ac:dyDescent="0.2">
      <c r="C376" s="158">
        <f t="shared" si="11"/>
        <v>370</v>
      </c>
      <c r="D376" s="146" t="str">
        <f>IF(PROVEEDORES!E377="","",PROVEEDORES!E377)</f>
        <v/>
      </c>
      <c r="E376" s="146" t="str">
        <f>IF(PROVEEDORES!F377="","",PROVEEDORES!F377)</f>
        <v/>
      </c>
      <c r="F376" s="146" t="str">
        <f>IF(PROVEEDORES!D377="","",PROVEEDORES!D377)</f>
        <v/>
      </c>
      <c r="G376" s="159">
        <f>SUMIF('EG-MAR'!$F$18:$F$516,PROVEEDORES!$D377,'EG-MAR'!P$18:P$516)</f>
        <v>0</v>
      </c>
      <c r="H376" s="159">
        <f>SUMIF('EG-MAR'!$F$18:$F$516,PROVEEDORES!$D377,'EG-MAR'!Q$18:Q$516)</f>
        <v>0</v>
      </c>
      <c r="I376" s="159">
        <f>SUMIF('EG-MAR'!$F$18:$F$516,PROVEEDORES!$D377,'EG-MAR'!R$18:R$516)</f>
        <v>0</v>
      </c>
      <c r="J376" s="159">
        <f>SUMIF('EG-MAR'!$F$18:$F$516,PROVEEDORES!$D377,'EG-MAR'!S$18:S$516)</f>
        <v>0</v>
      </c>
      <c r="K376" s="159" t="str">
        <f t="shared" si="10"/>
        <v/>
      </c>
      <c r="L376" s="146" t="str">
        <f>IF(PROVEEDORES!G377="","",PROVEEDORES!G377)</f>
        <v/>
      </c>
    </row>
    <row r="377" spans="3:12" ht="17.45" customHeight="1" x14ac:dyDescent="0.2">
      <c r="C377" s="158">
        <f t="shared" si="11"/>
        <v>371</v>
      </c>
      <c r="D377" s="146" t="str">
        <f>IF(PROVEEDORES!E378="","",PROVEEDORES!E378)</f>
        <v/>
      </c>
      <c r="E377" s="146" t="str">
        <f>IF(PROVEEDORES!F378="","",PROVEEDORES!F378)</f>
        <v/>
      </c>
      <c r="F377" s="146" t="str">
        <f>IF(PROVEEDORES!D378="","",PROVEEDORES!D378)</f>
        <v/>
      </c>
      <c r="G377" s="159">
        <f>SUMIF('EG-MAR'!$F$18:$F$516,PROVEEDORES!$D378,'EG-MAR'!P$18:P$516)</f>
        <v>0</v>
      </c>
      <c r="H377" s="159">
        <f>SUMIF('EG-MAR'!$F$18:$F$516,PROVEEDORES!$D378,'EG-MAR'!Q$18:Q$516)</f>
        <v>0</v>
      </c>
      <c r="I377" s="159">
        <f>SUMIF('EG-MAR'!$F$18:$F$516,PROVEEDORES!$D378,'EG-MAR'!R$18:R$516)</f>
        <v>0</v>
      </c>
      <c r="J377" s="159">
        <f>SUMIF('EG-MAR'!$F$18:$F$516,PROVEEDORES!$D378,'EG-MAR'!S$18:S$516)</f>
        <v>0</v>
      </c>
      <c r="K377" s="159" t="str">
        <f t="shared" si="10"/>
        <v/>
      </c>
      <c r="L377" s="146" t="str">
        <f>IF(PROVEEDORES!G378="","",PROVEEDORES!G378)</f>
        <v/>
      </c>
    </row>
    <row r="378" spans="3:12" ht="17.45" customHeight="1" x14ac:dyDescent="0.2">
      <c r="C378" s="158">
        <f t="shared" si="11"/>
        <v>372</v>
      </c>
      <c r="D378" s="146" t="str">
        <f>IF(PROVEEDORES!E379="","",PROVEEDORES!E379)</f>
        <v/>
      </c>
      <c r="E378" s="146" t="str">
        <f>IF(PROVEEDORES!F379="","",PROVEEDORES!F379)</f>
        <v/>
      </c>
      <c r="F378" s="146" t="str">
        <f>IF(PROVEEDORES!D379="","",PROVEEDORES!D379)</f>
        <v/>
      </c>
      <c r="G378" s="159">
        <f>SUMIF('EG-MAR'!$F$18:$F$516,PROVEEDORES!$D379,'EG-MAR'!P$18:P$516)</f>
        <v>0</v>
      </c>
      <c r="H378" s="159">
        <f>SUMIF('EG-MAR'!$F$18:$F$516,PROVEEDORES!$D379,'EG-MAR'!Q$18:Q$516)</f>
        <v>0</v>
      </c>
      <c r="I378" s="159">
        <f>SUMIF('EG-MAR'!$F$18:$F$516,PROVEEDORES!$D379,'EG-MAR'!R$18:R$516)</f>
        <v>0</v>
      </c>
      <c r="J378" s="159">
        <f>SUMIF('EG-MAR'!$F$18:$F$516,PROVEEDORES!$D379,'EG-MAR'!S$18:S$516)</f>
        <v>0</v>
      </c>
      <c r="K378" s="159" t="str">
        <f t="shared" si="10"/>
        <v/>
      </c>
      <c r="L378" s="146" t="str">
        <f>IF(PROVEEDORES!G379="","",PROVEEDORES!G379)</f>
        <v/>
      </c>
    </row>
    <row r="379" spans="3:12" ht="17.45" customHeight="1" x14ac:dyDescent="0.2">
      <c r="C379" s="158">
        <f t="shared" si="11"/>
        <v>373</v>
      </c>
      <c r="D379" s="146" t="str">
        <f>IF(PROVEEDORES!E380="","",PROVEEDORES!E380)</f>
        <v/>
      </c>
      <c r="E379" s="146" t="str">
        <f>IF(PROVEEDORES!F380="","",PROVEEDORES!F380)</f>
        <v/>
      </c>
      <c r="F379" s="146" t="str">
        <f>IF(PROVEEDORES!D380="","",PROVEEDORES!D380)</f>
        <v/>
      </c>
      <c r="G379" s="159">
        <f>SUMIF('EG-MAR'!$F$18:$F$516,PROVEEDORES!$D380,'EG-MAR'!P$18:P$516)</f>
        <v>0</v>
      </c>
      <c r="H379" s="159">
        <f>SUMIF('EG-MAR'!$F$18:$F$516,PROVEEDORES!$D380,'EG-MAR'!Q$18:Q$516)</f>
        <v>0</v>
      </c>
      <c r="I379" s="159">
        <f>SUMIF('EG-MAR'!$F$18:$F$516,PROVEEDORES!$D380,'EG-MAR'!R$18:R$516)</f>
        <v>0</v>
      </c>
      <c r="J379" s="159">
        <f>SUMIF('EG-MAR'!$F$18:$F$516,PROVEEDORES!$D380,'EG-MAR'!S$18:S$516)</f>
        <v>0</v>
      </c>
      <c r="K379" s="159" t="str">
        <f t="shared" si="10"/>
        <v/>
      </c>
      <c r="L379" s="146" t="str">
        <f>IF(PROVEEDORES!G380="","",PROVEEDORES!G380)</f>
        <v/>
      </c>
    </row>
    <row r="380" spans="3:12" ht="17.45" customHeight="1" x14ac:dyDescent="0.2">
      <c r="C380" s="158">
        <f t="shared" si="11"/>
        <v>374</v>
      </c>
      <c r="D380" s="146" t="str">
        <f>IF(PROVEEDORES!E381="","",PROVEEDORES!E381)</f>
        <v/>
      </c>
      <c r="E380" s="146" t="str">
        <f>IF(PROVEEDORES!F381="","",PROVEEDORES!F381)</f>
        <v/>
      </c>
      <c r="F380" s="146" t="str">
        <f>IF(PROVEEDORES!D381="","",PROVEEDORES!D381)</f>
        <v/>
      </c>
      <c r="G380" s="159">
        <f>SUMIF('EG-MAR'!$F$18:$F$516,PROVEEDORES!$D381,'EG-MAR'!P$18:P$516)</f>
        <v>0</v>
      </c>
      <c r="H380" s="159">
        <f>SUMIF('EG-MAR'!$F$18:$F$516,PROVEEDORES!$D381,'EG-MAR'!Q$18:Q$516)</f>
        <v>0</v>
      </c>
      <c r="I380" s="159">
        <f>SUMIF('EG-MAR'!$F$18:$F$516,PROVEEDORES!$D381,'EG-MAR'!R$18:R$516)</f>
        <v>0</v>
      </c>
      <c r="J380" s="159">
        <f>SUMIF('EG-MAR'!$F$18:$F$516,PROVEEDORES!$D381,'EG-MAR'!S$18:S$516)</f>
        <v>0</v>
      </c>
      <c r="K380" s="159" t="str">
        <f t="shared" si="10"/>
        <v/>
      </c>
      <c r="L380" s="146" t="str">
        <f>IF(PROVEEDORES!G381="","",PROVEEDORES!G381)</f>
        <v/>
      </c>
    </row>
    <row r="381" spans="3:12" ht="17.45" customHeight="1" x14ac:dyDescent="0.2">
      <c r="C381" s="158">
        <f t="shared" si="11"/>
        <v>375</v>
      </c>
      <c r="D381" s="146" t="str">
        <f>IF(PROVEEDORES!E382="","",PROVEEDORES!E382)</f>
        <v/>
      </c>
      <c r="E381" s="146" t="str">
        <f>IF(PROVEEDORES!F382="","",PROVEEDORES!F382)</f>
        <v/>
      </c>
      <c r="F381" s="146" t="str">
        <f>IF(PROVEEDORES!D382="","",PROVEEDORES!D382)</f>
        <v/>
      </c>
      <c r="G381" s="159">
        <f>SUMIF('EG-MAR'!$F$18:$F$516,PROVEEDORES!$D382,'EG-MAR'!P$18:P$516)</f>
        <v>0</v>
      </c>
      <c r="H381" s="159">
        <f>SUMIF('EG-MAR'!$F$18:$F$516,PROVEEDORES!$D382,'EG-MAR'!Q$18:Q$516)</f>
        <v>0</v>
      </c>
      <c r="I381" s="159">
        <f>SUMIF('EG-MAR'!$F$18:$F$516,PROVEEDORES!$D382,'EG-MAR'!R$18:R$516)</f>
        <v>0</v>
      </c>
      <c r="J381" s="159">
        <f>SUMIF('EG-MAR'!$F$18:$F$516,PROVEEDORES!$D382,'EG-MAR'!S$18:S$516)</f>
        <v>0</v>
      </c>
      <c r="K381" s="159" t="str">
        <f t="shared" si="10"/>
        <v/>
      </c>
      <c r="L381" s="146" t="str">
        <f>IF(PROVEEDORES!G382="","",PROVEEDORES!G382)</f>
        <v/>
      </c>
    </row>
    <row r="382" spans="3:12" ht="17.45" customHeight="1" x14ac:dyDescent="0.2">
      <c r="C382" s="158">
        <f t="shared" si="11"/>
        <v>376</v>
      </c>
      <c r="D382" s="146" t="str">
        <f>IF(PROVEEDORES!E383="","",PROVEEDORES!E383)</f>
        <v/>
      </c>
      <c r="E382" s="146" t="str">
        <f>IF(PROVEEDORES!F383="","",PROVEEDORES!F383)</f>
        <v/>
      </c>
      <c r="F382" s="146" t="str">
        <f>IF(PROVEEDORES!D383="","",PROVEEDORES!D383)</f>
        <v/>
      </c>
      <c r="G382" s="159">
        <f>SUMIF('EG-MAR'!$F$18:$F$516,PROVEEDORES!$D383,'EG-MAR'!P$18:P$516)</f>
        <v>0</v>
      </c>
      <c r="H382" s="159">
        <f>SUMIF('EG-MAR'!$F$18:$F$516,PROVEEDORES!$D383,'EG-MAR'!Q$18:Q$516)</f>
        <v>0</v>
      </c>
      <c r="I382" s="159">
        <f>SUMIF('EG-MAR'!$F$18:$F$516,PROVEEDORES!$D383,'EG-MAR'!R$18:R$516)</f>
        <v>0</v>
      </c>
      <c r="J382" s="159">
        <f>SUMIF('EG-MAR'!$F$18:$F$516,PROVEEDORES!$D383,'EG-MAR'!S$18:S$516)</f>
        <v>0</v>
      </c>
      <c r="K382" s="159" t="str">
        <f t="shared" si="10"/>
        <v/>
      </c>
      <c r="L382" s="146" t="str">
        <f>IF(PROVEEDORES!G383="","",PROVEEDORES!G383)</f>
        <v/>
      </c>
    </row>
    <row r="383" spans="3:12" ht="17.45" customHeight="1" x14ac:dyDescent="0.2">
      <c r="C383" s="158">
        <f t="shared" si="11"/>
        <v>377</v>
      </c>
      <c r="D383" s="146" t="str">
        <f>IF(PROVEEDORES!E384="","",PROVEEDORES!E384)</f>
        <v/>
      </c>
      <c r="E383" s="146" t="str">
        <f>IF(PROVEEDORES!F384="","",PROVEEDORES!F384)</f>
        <v/>
      </c>
      <c r="F383" s="146" t="str">
        <f>IF(PROVEEDORES!D384="","",PROVEEDORES!D384)</f>
        <v/>
      </c>
      <c r="G383" s="159">
        <f>SUMIF('EG-MAR'!$F$18:$F$516,PROVEEDORES!$D384,'EG-MAR'!P$18:P$516)</f>
        <v>0</v>
      </c>
      <c r="H383" s="159">
        <f>SUMIF('EG-MAR'!$F$18:$F$516,PROVEEDORES!$D384,'EG-MAR'!Q$18:Q$516)</f>
        <v>0</v>
      </c>
      <c r="I383" s="159">
        <f>SUMIF('EG-MAR'!$F$18:$F$516,PROVEEDORES!$D384,'EG-MAR'!R$18:R$516)</f>
        <v>0</v>
      </c>
      <c r="J383" s="159">
        <f>SUMIF('EG-MAR'!$F$18:$F$516,PROVEEDORES!$D384,'EG-MAR'!S$18:S$516)</f>
        <v>0</v>
      </c>
      <c r="K383" s="159" t="str">
        <f t="shared" si="10"/>
        <v/>
      </c>
      <c r="L383" s="146" t="str">
        <f>IF(PROVEEDORES!G384="","",PROVEEDORES!G384)</f>
        <v/>
      </c>
    </row>
    <row r="384" spans="3:12" ht="17.45" customHeight="1" x14ac:dyDescent="0.2">
      <c r="C384" s="158">
        <f t="shared" si="11"/>
        <v>378</v>
      </c>
      <c r="D384" s="146" t="str">
        <f>IF(PROVEEDORES!E385="","",PROVEEDORES!E385)</f>
        <v/>
      </c>
      <c r="E384" s="146" t="str">
        <f>IF(PROVEEDORES!F385="","",PROVEEDORES!F385)</f>
        <v/>
      </c>
      <c r="F384" s="146" t="str">
        <f>IF(PROVEEDORES!D385="","",PROVEEDORES!D385)</f>
        <v/>
      </c>
      <c r="G384" s="159">
        <f>SUMIF('EG-MAR'!$F$18:$F$516,PROVEEDORES!$D385,'EG-MAR'!P$18:P$516)</f>
        <v>0</v>
      </c>
      <c r="H384" s="159">
        <f>SUMIF('EG-MAR'!$F$18:$F$516,PROVEEDORES!$D385,'EG-MAR'!Q$18:Q$516)</f>
        <v>0</v>
      </c>
      <c r="I384" s="159">
        <f>SUMIF('EG-MAR'!$F$18:$F$516,PROVEEDORES!$D385,'EG-MAR'!R$18:R$516)</f>
        <v>0</v>
      </c>
      <c r="J384" s="159">
        <f>SUMIF('EG-MAR'!$F$18:$F$516,PROVEEDORES!$D385,'EG-MAR'!S$18:S$516)</f>
        <v>0</v>
      </c>
      <c r="K384" s="159" t="str">
        <f t="shared" si="10"/>
        <v/>
      </c>
      <c r="L384" s="146" t="str">
        <f>IF(PROVEEDORES!G385="","",PROVEEDORES!G385)</f>
        <v/>
      </c>
    </row>
    <row r="385" spans="3:12" ht="17.45" customHeight="1" x14ac:dyDescent="0.2">
      <c r="C385" s="158">
        <f t="shared" si="11"/>
        <v>379</v>
      </c>
      <c r="D385" s="146" t="str">
        <f>IF(PROVEEDORES!E386="","",PROVEEDORES!E386)</f>
        <v/>
      </c>
      <c r="E385" s="146" t="str">
        <f>IF(PROVEEDORES!F386="","",PROVEEDORES!F386)</f>
        <v/>
      </c>
      <c r="F385" s="146" t="str">
        <f>IF(PROVEEDORES!D386="","",PROVEEDORES!D386)</f>
        <v/>
      </c>
      <c r="G385" s="159">
        <f>SUMIF('EG-MAR'!$F$18:$F$516,PROVEEDORES!$D386,'EG-MAR'!P$18:P$516)</f>
        <v>0</v>
      </c>
      <c r="H385" s="159">
        <f>SUMIF('EG-MAR'!$F$18:$F$516,PROVEEDORES!$D386,'EG-MAR'!Q$18:Q$516)</f>
        <v>0</v>
      </c>
      <c r="I385" s="159">
        <f>SUMIF('EG-MAR'!$F$18:$F$516,PROVEEDORES!$D386,'EG-MAR'!R$18:R$516)</f>
        <v>0</v>
      </c>
      <c r="J385" s="159">
        <f>SUMIF('EG-MAR'!$F$18:$F$516,PROVEEDORES!$D386,'EG-MAR'!S$18:S$516)</f>
        <v>0</v>
      </c>
      <c r="K385" s="159" t="str">
        <f t="shared" si="10"/>
        <v/>
      </c>
      <c r="L385" s="146" t="str">
        <f>IF(PROVEEDORES!G386="","",PROVEEDORES!G386)</f>
        <v/>
      </c>
    </row>
    <row r="386" spans="3:12" ht="17.45" customHeight="1" x14ac:dyDescent="0.2">
      <c r="C386" s="158">
        <f t="shared" si="11"/>
        <v>380</v>
      </c>
      <c r="D386" s="146" t="str">
        <f>IF(PROVEEDORES!E387="","",PROVEEDORES!E387)</f>
        <v/>
      </c>
      <c r="E386" s="146" t="str">
        <f>IF(PROVEEDORES!F387="","",PROVEEDORES!F387)</f>
        <v/>
      </c>
      <c r="F386" s="146" t="str">
        <f>IF(PROVEEDORES!D387="","",PROVEEDORES!D387)</f>
        <v/>
      </c>
      <c r="G386" s="159">
        <f>SUMIF('EG-MAR'!$F$18:$F$516,PROVEEDORES!$D387,'EG-MAR'!P$18:P$516)</f>
        <v>0</v>
      </c>
      <c r="H386" s="159">
        <f>SUMIF('EG-MAR'!$F$18:$F$516,PROVEEDORES!$D387,'EG-MAR'!Q$18:Q$516)</f>
        <v>0</v>
      </c>
      <c r="I386" s="159">
        <f>SUMIF('EG-MAR'!$F$18:$F$516,PROVEEDORES!$D387,'EG-MAR'!R$18:R$516)</f>
        <v>0</v>
      </c>
      <c r="J386" s="159">
        <f>SUMIF('EG-MAR'!$F$18:$F$516,PROVEEDORES!$D387,'EG-MAR'!S$18:S$516)</f>
        <v>0</v>
      </c>
      <c r="K386" s="159" t="str">
        <f t="shared" si="10"/>
        <v/>
      </c>
      <c r="L386" s="146" t="str">
        <f>IF(PROVEEDORES!G387="","",PROVEEDORES!G387)</f>
        <v/>
      </c>
    </row>
    <row r="387" spans="3:12" ht="17.45" customHeight="1" x14ac:dyDescent="0.2">
      <c r="C387" s="158">
        <f t="shared" si="11"/>
        <v>381</v>
      </c>
      <c r="D387" s="146" t="str">
        <f>IF(PROVEEDORES!E388="","",PROVEEDORES!E388)</f>
        <v/>
      </c>
      <c r="E387" s="146" t="str">
        <f>IF(PROVEEDORES!F388="","",PROVEEDORES!F388)</f>
        <v/>
      </c>
      <c r="F387" s="146" t="str">
        <f>IF(PROVEEDORES!D388="","",PROVEEDORES!D388)</f>
        <v/>
      </c>
      <c r="G387" s="159">
        <f>SUMIF('EG-MAR'!$F$18:$F$516,PROVEEDORES!$D388,'EG-MAR'!P$18:P$516)</f>
        <v>0</v>
      </c>
      <c r="H387" s="159">
        <f>SUMIF('EG-MAR'!$F$18:$F$516,PROVEEDORES!$D388,'EG-MAR'!Q$18:Q$516)</f>
        <v>0</v>
      </c>
      <c r="I387" s="159">
        <f>SUMIF('EG-MAR'!$F$18:$F$516,PROVEEDORES!$D388,'EG-MAR'!R$18:R$516)</f>
        <v>0</v>
      </c>
      <c r="J387" s="159">
        <f>SUMIF('EG-MAR'!$F$18:$F$516,PROVEEDORES!$D388,'EG-MAR'!S$18:S$516)</f>
        <v>0</v>
      </c>
      <c r="K387" s="159" t="str">
        <f t="shared" si="10"/>
        <v/>
      </c>
      <c r="L387" s="146" t="str">
        <f>IF(PROVEEDORES!G388="","",PROVEEDORES!G388)</f>
        <v/>
      </c>
    </row>
    <row r="388" spans="3:12" ht="17.45" customHeight="1" x14ac:dyDescent="0.2">
      <c r="C388" s="158">
        <f t="shared" si="11"/>
        <v>382</v>
      </c>
      <c r="D388" s="146" t="str">
        <f>IF(PROVEEDORES!E389="","",PROVEEDORES!E389)</f>
        <v/>
      </c>
      <c r="E388" s="146" t="str">
        <f>IF(PROVEEDORES!F389="","",PROVEEDORES!F389)</f>
        <v/>
      </c>
      <c r="F388" s="146" t="str">
        <f>IF(PROVEEDORES!D389="","",PROVEEDORES!D389)</f>
        <v/>
      </c>
      <c r="G388" s="159">
        <f>SUMIF('EG-MAR'!$F$18:$F$516,PROVEEDORES!$D389,'EG-MAR'!P$18:P$516)</f>
        <v>0</v>
      </c>
      <c r="H388" s="159">
        <f>SUMIF('EG-MAR'!$F$18:$F$516,PROVEEDORES!$D389,'EG-MAR'!Q$18:Q$516)</f>
        <v>0</v>
      </c>
      <c r="I388" s="159">
        <f>SUMIF('EG-MAR'!$F$18:$F$516,PROVEEDORES!$D389,'EG-MAR'!R$18:R$516)</f>
        <v>0</v>
      </c>
      <c r="J388" s="159">
        <f>SUMIF('EG-MAR'!$F$18:$F$516,PROVEEDORES!$D389,'EG-MAR'!S$18:S$516)</f>
        <v>0</v>
      </c>
      <c r="K388" s="159" t="str">
        <f t="shared" si="10"/>
        <v/>
      </c>
      <c r="L388" s="146" t="str">
        <f>IF(PROVEEDORES!G389="","",PROVEEDORES!G389)</f>
        <v/>
      </c>
    </row>
    <row r="389" spans="3:12" ht="17.45" customHeight="1" x14ac:dyDescent="0.2">
      <c r="C389" s="158">
        <f t="shared" si="11"/>
        <v>383</v>
      </c>
      <c r="D389" s="146" t="str">
        <f>IF(PROVEEDORES!E390="","",PROVEEDORES!E390)</f>
        <v/>
      </c>
      <c r="E389" s="146" t="str">
        <f>IF(PROVEEDORES!F390="","",PROVEEDORES!F390)</f>
        <v/>
      </c>
      <c r="F389" s="146" t="str">
        <f>IF(PROVEEDORES!D390="","",PROVEEDORES!D390)</f>
        <v/>
      </c>
      <c r="G389" s="159">
        <f>SUMIF('EG-MAR'!$F$18:$F$516,PROVEEDORES!$D390,'EG-MAR'!P$18:P$516)</f>
        <v>0</v>
      </c>
      <c r="H389" s="159">
        <f>SUMIF('EG-MAR'!$F$18:$F$516,PROVEEDORES!$D390,'EG-MAR'!Q$18:Q$516)</f>
        <v>0</v>
      </c>
      <c r="I389" s="159">
        <f>SUMIF('EG-MAR'!$F$18:$F$516,PROVEEDORES!$D390,'EG-MAR'!R$18:R$516)</f>
        <v>0</v>
      </c>
      <c r="J389" s="159">
        <f>SUMIF('EG-MAR'!$F$18:$F$516,PROVEEDORES!$D390,'EG-MAR'!S$18:S$516)</f>
        <v>0</v>
      </c>
      <c r="K389" s="159" t="str">
        <f t="shared" si="10"/>
        <v/>
      </c>
      <c r="L389" s="146" t="str">
        <f>IF(PROVEEDORES!G390="","",PROVEEDORES!G390)</f>
        <v/>
      </c>
    </row>
    <row r="390" spans="3:12" ht="17.45" customHeight="1" x14ac:dyDescent="0.2">
      <c r="C390" s="158">
        <f t="shared" si="11"/>
        <v>384</v>
      </c>
      <c r="D390" s="146" t="str">
        <f>IF(PROVEEDORES!E391="","",PROVEEDORES!E391)</f>
        <v/>
      </c>
      <c r="E390" s="146" t="str">
        <f>IF(PROVEEDORES!F391="","",PROVEEDORES!F391)</f>
        <v/>
      </c>
      <c r="F390" s="146" t="str">
        <f>IF(PROVEEDORES!D391="","",PROVEEDORES!D391)</f>
        <v/>
      </c>
      <c r="G390" s="159">
        <f>SUMIF('EG-MAR'!$F$18:$F$516,PROVEEDORES!$D391,'EG-MAR'!P$18:P$516)</f>
        <v>0</v>
      </c>
      <c r="H390" s="159">
        <f>SUMIF('EG-MAR'!$F$18:$F$516,PROVEEDORES!$D391,'EG-MAR'!Q$18:Q$516)</f>
        <v>0</v>
      </c>
      <c r="I390" s="159">
        <f>SUMIF('EG-MAR'!$F$18:$F$516,PROVEEDORES!$D391,'EG-MAR'!R$18:R$516)</f>
        <v>0</v>
      </c>
      <c r="J390" s="159">
        <f>SUMIF('EG-MAR'!$F$18:$F$516,PROVEEDORES!$D391,'EG-MAR'!S$18:S$516)</f>
        <v>0</v>
      </c>
      <c r="K390" s="159" t="str">
        <f t="shared" si="10"/>
        <v/>
      </c>
      <c r="L390" s="146" t="str">
        <f>IF(PROVEEDORES!G391="","",PROVEEDORES!G391)</f>
        <v/>
      </c>
    </row>
    <row r="391" spans="3:12" ht="17.45" customHeight="1" x14ac:dyDescent="0.2">
      <c r="C391" s="158">
        <f t="shared" si="11"/>
        <v>385</v>
      </c>
      <c r="D391" s="146" t="str">
        <f>IF(PROVEEDORES!E392="","",PROVEEDORES!E392)</f>
        <v/>
      </c>
      <c r="E391" s="146" t="str">
        <f>IF(PROVEEDORES!F392="","",PROVEEDORES!F392)</f>
        <v/>
      </c>
      <c r="F391" s="146" t="str">
        <f>IF(PROVEEDORES!D392="","",PROVEEDORES!D392)</f>
        <v/>
      </c>
      <c r="G391" s="159">
        <f>SUMIF('EG-MAR'!$F$18:$F$516,PROVEEDORES!$D392,'EG-MAR'!P$18:P$516)</f>
        <v>0</v>
      </c>
      <c r="H391" s="159">
        <f>SUMIF('EG-MAR'!$F$18:$F$516,PROVEEDORES!$D392,'EG-MAR'!Q$18:Q$516)</f>
        <v>0</v>
      </c>
      <c r="I391" s="159">
        <f>SUMIF('EG-MAR'!$F$18:$F$516,PROVEEDORES!$D392,'EG-MAR'!R$18:R$516)</f>
        <v>0</v>
      </c>
      <c r="J391" s="159">
        <f>SUMIF('EG-MAR'!$F$18:$F$516,PROVEEDORES!$D392,'EG-MAR'!S$18:S$516)</f>
        <v>0</v>
      </c>
      <c r="K391" s="159" t="str">
        <f t="shared" si="10"/>
        <v/>
      </c>
      <c r="L391" s="146" t="str">
        <f>IF(PROVEEDORES!G392="","",PROVEEDORES!G392)</f>
        <v/>
      </c>
    </row>
    <row r="392" spans="3:12" ht="17.45" customHeight="1" x14ac:dyDescent="0.2">
      <c r="C392" s="158">
        <f t="shared" si="11"/>
        <v>386</v>
      </c>
      <c r="D392" s="146" t="str">
        <f>IF(PROVEEDORES!E393="","",PROVEEDORES!E393)</f>
        <v/>
      </c>
      <c r="E392" s="146" t="str">
        <f>IF(PROVEEDORES!F393="","",PROVEEDORES!F393)</f>
        <v/>
      </c>
      <c r="F392" s="146" t="str">
        <f>IF(PROVEEDORES!D393="","",PROVEEDORES!D393)</f>
        <v/>
      </c>
      <c r="G392" s="159">
        <f>SUMIF('EG-MAR'!$F$18:$F$516,PROVEEDORES!$D393,'EG-MAR'!P$18:P$516)</f>
        <v>0</v>
      </c>
      <c r="H392" s="159">
        <f>SUMIF('EG-MAR'!$F$18:$F$516,PROVEEDORES!$D393,'EG-MAR'!Q$18:Q$516)</f>
        <v>0</v>
      </c>
      <c r="I392" s="159">
        <f>SUMIF('EG-MAR'!$F$18:$F$516,PROVEEDORES!$D393,'EG-MAR'!R$18:R$516)</f>
        <v>0</v>
      </c>
      <c r="J392" s="159">
        <f>SUMIF('EG-MAR'!$F$18:$F$516,PROVEEDORES!$D393,'EG-MAR'!S$18:S$516)</f>
        <v>0</v>
      </c>
      <c r="K392" s="159" t="str">
        <f t="shared" ref="K392:K455" si="12">IF(G392+H392+I392+J392&gt;0,"C/Información","")</f>
        <v/>
      </c>
      <c r="L392" s="146" t="str">
        <f>IF(PROVEEDORES!G393="","",PROVEEDORES!G393)</f>
        <v/>
      </c>
    </row>
    <row r="393" spans="3:12" ht="17.45" customHeight="1" x14ac:dyDescent="0.2">
      <c r="C393" s="158">
        <f t="shared" ref="C393:C456" si="13">C392+1</f>
        <v>387</v>
      </c>
      <c r="D393" s="146" t="str">
        <f>IF(PROVEEDORES!E394="","",PROVEEDORES!E394)</f>
        <v/>
      </c>
      <c r="E393" s="146" t="str">
        <f>IF(PROVEEDORES!F394="","",PROVEEDORES!F394)</f>
        <v/>
      </c>
      <c r="F393" s="146" t="str">
        <f>IF(PROVEEDORES!D394="","",PROVEEDORES!D394)</f>
        <v/>
      </c>
      <c r="G393" s="159">
        <f>SUMIF('EG-MAR'!$F$18:$F$516,PROVEEDORES!$D394,'EG-MAR'!P$18:P$516)</f>
        <v>0</v>
      </c>
      <c r="H393" s="159">
        <f>SUMIF('EG-MAR'!$F$18:$F$516,PROVEEDORES!$D394,'EG-MAR'!Q$18:Q$516)</f>
        <v>0</v>
      </c>
      <c r="I393" s="159">
        <f>SUMIF('EG-MAR'!$F$18:$F$516,PROVEEDORES!$D394,'EG-MAR'!R$18:R$516)</f>
        <v>0</v>
      </c>
      <c r="J393" s="159">
        <f>SUMIF('EG-MAR'!$F$18:$F$516,PROVEEDORES!$D394,'EG-MAR'!S$18:S$516)</f>
        <v>0</v>
      </c>
      <c r="K393" s="159" t="str">
        <f t="shared" si="12"/>
        <v/>
      </c>
      <c r="L393" s="146" t="str">
        <f>IF(PROVEEDORES!G394="","",PROVEEDORES!G394)</f>
        <v/>
      </c>
    </row>
    <row r="394" spans="3:12" ht="17.45" customHeight="1" x14ac:dyDescent="0.2">
      <c r="C394" s="158">
        <f t="shared" si="13"/>
        <v>388</v>
      </c>
      <c r="D394" s="146" t="str">
        <f>IF(PROVEEDORES!E395="","",PROVEEDORES!E395)</f>
        <v/>
      </c>
      <c r="E394" s="146" t="str">
        <f>IF(PROVEEDORES!F395="","",PROVEEDORES!F395)</f>
        <v/>
      </c>
      <c r="F394" s="146" t="str">
        <f>IF(PROVEEDORES!D395="","",PROVEEDORES!D395)</f>
        <v/>
      </c>
      <c r="G394" s="159">
        <f>SUMIF('EG-MAR'!$F$18:$F$516,PROVEEDORES!$D395,'EG-MAR'!P$18:P$516)</f>
        <v>0</v>
      </c>
      <c r="H394" s="159">
        <f>SUMIF('EG-MAR'!$F$18:$F$516,PROVEEDORES!$D395,'EG-MAR'!Q$18:Q$516)</f>
        <v>0</v>
      </c>
      <c r="I394" s="159">
        <f>SUMIF('EG-MAR'!$F$18:$F$516,PROVEEDORES!$D395,'EG-MAR'!R$18:R$516)</f>
        <v>0</v>
      </c>
      <c r="J394" s="159">
        <f>SUMIF('EG-MAR'!$F$18:$F$516,PROVEEDORES!$D395,'EG-MAR'!S$18:S$516)</f>
        <v>0</v>
      </c>
      <c r="K394" s="159" t="str">
        <f t="shared" si="12"/>
        <v/>
      </c>
      <c r="L394" s="146" t="str">
        <f>IF(PROVEEDORES!G395="","",PROVEEDORES!G395)</f>
        <v/>
      </c>
    </row>
    <row r="395" spans="3:12" ht="17.45" customHeight="1" x14ac:dyDescent="0.2">
      <c r="C395" s="158">
        <f t="shared" si="13"/>
        <v>389</v>
      </c>
      <c r="D395" s="146" t="str">
        <f>IF(PROVEEDORES!E396="","",PROVEEDORES!E396)</f>
        <v/>
      </c>
      <c r="E395" s="146" t="str">
        <f>IF(PROVEEDORES!F396="","",PROVEEDORES!F396)</f>
        <v/>
      </c>
      <c r="F395" s="146" t="str">
        <f>IF(PROVEEDORES!D396="","",PROVEEDORES!D396)</f>
        <v/>
      </c>
      <c r="G395" s="159">
        <f>SUMIF('EG-MAR'!$F$18:$F$516,PROVEEDORES!$D396,'EG-MAR'!P$18:P$516)</f>
        <v>0</v>
      </c>
      <c r="H395" s="159">
        <f>SUMIF('EG-MAR'!$F$18:$F$516,PROVEEDORES!$D396,'EG-MAR'!Q$18:Q$516)</f>
        <v>0</v>
      </c>
      <c r="I395" s="159">
        <f>SUMIF('EG-MAR'!$F$18:$F$516,PROVEEDORES!$D396,'EG-MAR'!R$18:R$516)</f>
        <v>0</v>
      </c>
      <c r="J395" s="159">
        <f>SUMIF('EG-MAR'!$F$18:$F$516,PROVEEDORES!$D396,'EG-MAR'!S$18:S$516)</f>
        <v>0</v>
      </c>
      <c r="K395" s="159" t="str">
        <f t="shared" si="12"/>
        <v/>
      </c>
      <c r="L395" s="146" t="str">
        <f>IF(PROVEEDORES!G396="","",PROVEEDORES!G396)</f>
        <v/>
      </c>
    </row>
    <row r="396" spans="3:12" ht="17.45" customHeight="1" x14ac:dyDescent="0.2">
      <c r="C396" s="158">
        <f t="shared" si="13"/>
        <v>390</v>
      </c>
      <c r="D396" s="146" t="str">
        <f>IF(PROVEEDORES!E397="","",PROVEEDORES!E397)</f>
        <v/>
      </c>
      <c r="E396" s="146" t="str">
        <f>IF(PROVEEDORES!F397="","",PROVEEDORES!F397)</f>
        <v/>
      </c>
      <c r="F396" s="146" t="str">
        <f>IF(PROVEEDORES!D397="","",PROVEEDORES!D397)</f>
        <v/>
      </c>
      <c r="G396" s="159">
        <f>SUMIF('EG-MAR'!$F$18:$F$516,PROVEEDORES!$D397,'EG-MAR'!P$18:P$516)</f>
        <v>0</v>
      </c>
      <c r="H396" s="159">
        <f>SUMIF('EG-MAR'!$F$18:$F$516,PROVEEDORES!$D397,'EG-MAR'!Q$18:Q$516)</f>
        <v>0</v>
      </c>
      <c r="I396" s="159">
        <f>SUMIF('EG-MAR'!$F$18:$F$516,PROVEEDORES!$D397,'EG-MAR'!R$18:R$516)</f>
        <v>0</v>
      </c>
      <c r="J396" s="159">
        <f>SUMIF('EG-MAR'!$F$18:$F$516,PROVEEDORES!$D397,'EG-MAR'!S$18:S$516)</f>
        <v>0</v>
      </c>
      <c r="K396" s="159" t="str">
        <f t="shared" si="12"/>
        <v/>
      </c>
      <c r="L396" s="146" t="str">
        <f>IF(PROVEEDORES!G397="","",PROVEEDORES!G397)</f>
        <v/>
      </c>
    </row>
    <row r="397" spans="3:12" ht="17.45" customHeight="1" x14ac:dyDescent="0.2">
      <c r="C397" s="158">
        <f t="shared" si="13"/>
        <v>391</v>
      </c>
      <c r="D397" s="146" t="str">
        <f>IF(PROVEEDORES!E398="","",PROVEEDORES!E398)</f>
        <v/>
      </c>
      <c r="E397" s="146" t="str">
        <f>IF(PROVEEDORES!F398="","",PROVEEDORES!F398)</f>
        <v/>
      </c>
      <c r="F397" s="146" t="str">
        <f>IF(PROVEEDORES!D398="","",PROVEEDORES!D398)</f>
        <v/>
      </c>
      <c r="G397" s="159">
        <f>SUMIF('EG-MAR'!$F$18:$F$516,PROVEEDORES!$D398,'EG-MAR'!P$18:P$516)</f>
        <v>0</v>
      </c>
      <c r="H397" s="159">
        <f>SUMIF('EG-MAR'!$F$18:$F$516,PROVEEDORES!$D398,'EG-MAR'!Q$18:Q$516)</f>
        <v>0</v>
      </c>
      <c r="I397" s="159">
        <f>SUMIF('EG-MAR'!$F$18:$F$516,PROVEEDORES!$D398,'EG-MAR'!R$18:R$516)</f>
        <v>0</v>
      </c>
      <c r="J397" s="159">
        <f>SUMIF('EG-MAR'!$F$18:$F$516,PROVEEDORES!$D398,'EG-MAR'!S$18:S$516)</f>
        <v>0</v>
      </c>
      <c r="K397" s="159" t="str">
        <f t="shared" si="12"/>
        <v/>
      </c>
      <c r="L397" s="146" t="str">
        <f>IF(PROVEEDORES!G398="","",PROVEEDORES!G398)</f>
        <v/>
      </c>
    </row>
    <row r="398" spans="3:12" ht="17.45" customHeight="1" x14ac:dyDescent="0.2">
      <c r="C398" s="158">
        <f t="shared" si="13"/>
        <v>392</v>
      </c>
      <c r="D398" s="146" t="str">
        <f>IF(PROVEEDORES!E399="","",PROVEEDORES!E399)</f>
        <v/>
      </c>
      <c r="E398" s="146" t="str">
        <f>IF(PROVEEDORES!F399="","",PROVEEDORES!F399)</f>
        <v/>
      </c>
      <c r="F398" s="146" t="str">
        <f>IF(PROVEEDORES!D399="","",PROVEEDORES!D399)</f>
        <v/>
      </c>
      <c r="G398" s="159">
        <f>SUMIF('EG-MAR'!$F$18:$F$516,PROVEEDORES!$D399,'EG-MAR'!P$18:P$516)</f>
        <v>0</v>
      </c>
      <c r="H398" s="159">
        <f>SUMIF('EG-MAR'!$F$18:$F$516,PROVEEDORES!$D399,'EG-MAR'!Q$18:Q$516)</f>
        <v>0</v>
      </c>
      <c r="I398" s="159">
        <f>SUMIF('EG-MAR'!$F$18:$F$516,PROVEEDORES!$D399,'EG-MAR'!R$18:R$516)</f>
        <v>0</v>
      </c>
      <c r="J398" s="159">
        <f>SUMIF('EG-MAR'!$F$18:$F$516,PROVEEDORES!$D399,'EG-MAR'!S$18:S$516)</f>
        <v>0</v>
      </c>
      <c r="K398" s="159" t="str">
        <f t="shared" si="12"/>
        <v/>
      </c>
      <c r="L398" s="146" t="str">
        <f>IF(PROVEEDORES!G399="","",PROVEEDORES!G399)</f>
        <v/>
      </c>
    </row>
    <row r="399" spans="3:12" ht="17.45" customHeight="1" x14ac:dyDescent="0.2">
      <c r="C399" s="158">
        <f t="shared" si="13"/>
        <v>393</v>
      </c>
      <c r="D399" s="146" t="str">
        <f>IF(PROVEEDORES!E400="","",PROVEEDORES!E400)</f>
        <v/>
      </c>
      <c r="E399" s="146" t="str">
        <f>IF(PROVEEDORES!F400="","",PROVEEDORES!F400)</f>
        <v/>
      </c>
      <c r="F399" s="146" t="str">
        <f>IF(PROVEEDORES!D400="","",PROVEEDORES!D400)</f>
        <v/>
      </c>
      <c r="G399" s="159">
        <f>SUMIF('EG-MAR'!$F$18:$F$516,PROVEEDORES!$D400,'EG-MAR'!P$18:P$516)</f>
        <v>0</v>
      </c>
      <c r="H399" s="159">
        <f>SUMIF('EG-MAR'!$F$18:$F$516,PROVEEDORES!$D400,'EG-MAR'!Q$18:Q$516)</f>
        <v>0</v>
      </c>
      <c r="I399" s="159">
        <f>SUMIF('EG-MAR'!$F$18:$F$516,PROVEEDORES!$D400,'EG-MAR'!R$18:R$516)</f>
        <v>0</v>
      </c>
      <c r="J399" s="159">
        <f>SUMIF('EG-MAR'!$F$18:$F$516,PROVEEDORES!$D400,'EG-MAR'!S$18:S$516)</f>
        <v>0</v>
      </c>
      <c r="K399" s="159" t="str">
        <f t="shared" si="12"/>
        <v/>
      </c>
      <c r="L399" s="146" t="str">
        <f>IF(PROVEEDORES!G400="","",PROVEEDORES!G400)</f>
        <v/>
      </c>
    </row>
    <row r="400" spans="3:12" ht="17.45" customHeight="1" x14ac:dyDescent="0.2">
      <c r="C400" s="158">
        <f t="shared" si="13"/>
        <v>394</v>
      </c>
      <c r="D400" s="146" t="str">
        <f>IF(PROVEEDORES!E401="","",PROVEEDORES!E401)</f>
        <v/>
      </c>
      <c r="E400" s="146" t="str">
        <f>IF(PROVEEDORES!F401="","",PROVEEDORES!F401)</f>
        <v/>
      </c>
      <c r="F400" s="146" t="str">
        <f>IF(PROVEEDORES!D401="","",PROVEEDORES!D401)</f>
        <v/>
      </c>
      <c r="G400" s="159">
        <f>SUMIF('EG-MAR'!$F$18:$F$516,PROVEEDORES!$D401,'EG-MAR'!P$18:P$516)</f>
        <v>0</v>
      </c>
      <c r="H400" s="159">
        <f>SUMIF('EG-MAR'!$F$18:$F$516,PROVEEDORES!$D401,'EG-MAR'!Q$18:Q$516)</f>
        <v>0</v>
      </c>
      <c r="I400" s="159">
        <f>SUMIF('EG-MAR'!$F$18:$F$516,PROVEEDORES!$D401,'EG-MAR'!R$18:R$516)</f>
        <v>0</v>
      </c>
      <c r="J400" s="159">
        <f>SUMIF('EG-MAR'!$F$18:$F$516,PROVEEDORES!$D401,'EG-MAR'!S$18:S$516)</f>
        <v>0</v>
      </c>
      <c r="K400" s="159" t="str">
        <f t="shared" si="12"/>
        <v/>
      </c>
      <c r="L400" s="146" t="str">
        <f>IF(PROVEEDORES!G401="","",PROVEEDORES!G401)</f>
        <v/>
      </c>
    </row>
    <row r="401" spans="3:12" ht="17.45" customHeight="1" x14ac:dyDescent="0.2">
      <c r="C401" s="158">
        <f t="shared" si="13"/>
        <v>395</v>
      </c>
      <c r="D401" s="146" t="str">
        <f>IF(PROVEEDORES!E402="","",PROVEEDORES!E402)</f>
        <v/>
      </c>
      <c r="E401" s="146" t="str">
        <f>IF(PROVEEDORES!F402="","",PROVEEDORES!F402)</f>
        <v/>
      </c>
      <c r="F401" s="146" t="str">
        <f>IF(PROVEEDORES!D402="","",PROVEEDORES!D402)</f>
        <v/>
      </c>
      <c r="G401" s="159">
        <f>SUMIF('EG-MAR'!$F$18:$F$516,PROVEEDORES!$D402,'EG-MAR'!P$18:P$516)</f>
        <v>0</v>
      </c>
      <c r="H401" s="159">
        <f>SUMIF('EG-MAR'!$F$18:$F$516,PROVEEDORES!$D402,'EG-MAR'!Q$18:Q$516)</f>
        <v>0</v>
      </c>
      <c r="I401" s="159">
        <f>SUMIF('EG-MAR'!$F$18:$F$516,PROVEEDORES!$D402,'EG-MAR'!R$18:R$516)</f>
        <v>0</v>
      </c>
      <c r="J401" s="159">
        <f>SUMIF('EG-MAR'!$F$18:$F$516,PROVEEDORES!$D402,'EG-MAR'!S$18:S$516)</f>
        <v>0</v>
      </c>
      <c r="K401" s="159" t="str">
        <f t="shared" si="12"/>
        <v/>
      </c>
      <c r="L401" s="146" t="str">
        <f>IF(PROVEEDORES!G402="","",PROVEEDORES!G402)</f>
        <v/>
      </c>
    </row>
    <row r="402" spans="3:12" ht="17.45" customHeight="1" x14ac:dyDescent="0.2">
      <c r="C402" s="158">
        <f t="shared" si="13"/>
        <v>396</v>
      </c>
      <c r="D402" s="146" t="str">
        <f>IF(PROVEEDORES!E403="","",PROVEEDORES!E403)</f>
        <v/>
      </c>
      <c r="E402" s="146" t="str">
        <f>IF(PROVEEDORES!F403="","",PROVEEDORES!F403)</f>
        <v/>
      </c>
      <c r="F402" s="146" t="str">
        <f>IF(PROVEEDORES!D403="","",PROVEEDORES!D403)</f>
        <v/>
      </c>
      <c r="G402" s="159">
        <f>SUMIF('EG-MAR'!$F$18:$F$516,PROVEEDORES!$D403,'EG-MAR'!P$18:P$516)</f>
        <v>0</v>
      </c>
      <c r="H402" s="159">
        <f>SUMIF('EG-MAR'!$F$18:$F$516,PROVEEDORES!$D403,'EG-MAR'!Q$18:Q$516)</f>
        <v>0</v>
      </c>
      <c r="I402" s="159">
        <f>SUMIF('EG-MAR'!$F$18:$F$516,PROVEEDORES!$D403,'EG-MAR'!R$18:R$516)</f>
        <v>0</v>
      </c>
      <c r="J402" s="159">
        <f>SUMIF('EG-MAR'!$F$18:$F$516,PROVEEDORES!$D403,'EG-MAR'!S$18:S$516)</f>
        <v>0</v>
      </c>
      <c r="K402" s="159" t="str">
        <f t="shared" si="12"/>
        <v/>
      </c>
      <c r="L402" s="146" t="str">
        <f>IF(PROVEEDORES!G403="","",PROVEEDORES!G403)</f>
        <v/>
      </c>
    </row>
    <row r="403" spans="3:12" ht="17.45" customHeight="1" x14ac:dyDescent="0.2">
      <c r="C403" s="158">
        <f t="shared" si="13"/>
        <v>397</v>
      </c>
      <c r="D403" s="146" t="str">
        <f>IF(PROVEEDORES!E404="","",PROVEEDORES!E404)</f>
        <v/>
      </c>
      <c r="E403" s="146" t="str">
        <f>IF(PROVEEDORES!F404="","",PROVEEDORES!F404)</f>
        <v/>
      </c>
      <c r="F403" s="146" t="str">
        <f>IF(PROVEEDORES!D404="","",PROVEEDORES!D404)</f>
        <v/>
      </c>
      <c r="G403" s="159">
        <f>SUMIF('EG-MAR'!$F$18:$F$516,PROVEEDORES!$D404,'EG-MAR'!P$18:P$516)</f>
        <v>0</v>
      </c>
      <c r="H403" s="159">
        <f>SUMIF('EG-MAR'!$F$18:$F$516,PROVEEDORES!$D404,'EG-MAR'!Q$18:Q$516)</f>
        <v>0</v>
      </c>
      <c r="I403" s="159">
        <f>SUMIF('EG-MAR'!$F$18:$F$516,PROVEEDORES!$D404,'EG-MAR'!R$18:R$516)</f>
        <v>0</v>
      </c>
      <c r="J403" s="159">
        <f>SUMIF('EG-MAR'!$F$18:$F$516,PROVEEDORES!$D404,'EG-MAR'!S$18:S$516)</f>
        <v>0</v>
      </c>
      <c r="K403" s="159" t="str">
        <f t="shared" si="12"/>
        <v/>
      </c>
      <c r="L403" s="146" t="str">
        <f>IF(PROVEEDORES!G404="","",PROVEEDORES!G404)</f>
        <v/>
      </c>
    </row>
    <row r="404" spans="3:12" ht="17.45" customHeight="1" x14ac:dyDescent="0.2">
      <c r="C404" s="158">
        <f t="shared" si="13"/>
        <v>398</v>
      </c>
      <c r="D404" s="146" t="str">
        <f>IF(PROVEEDORES!E405="","",PROVEEDORES!E405)</f>
        <v/>
      </c>
      <c r="E404" s="146" t="str">
        <f>IF(PROVEEDORES!F405="","",PROVEEDORES!F405)</f>
        <v/>
      </c>
      <c r="F404" s="146" t="str">
        <f>IF(PROVEEDORES!D405="","",PROVEEDORES!D405)</f>
        <v/>
      </c>
      <c r="G404" s="159">
        <f>SUMIF('EG-MAR'!$F$18:$F$516,PROVEEDORES!$D405,'EG-MAR'!P$18:P$516)</f>
        <v>0</v>
      </c>
      <c r="H404" s="159">
        <f>SUMIF('EG-MAR'!$F$18:$F$516,PROVEEDORES!$D405,'EG-MAR'!Q$18:Q$516)</f>
        <v>0</v>
      </c>
      <c r="I404" s="159">
        <f>SUMIF('EG-MAR'!$F$18:$F$516,PROVEEDORES!$D405,'EG-MAR'!R$18:R$516)</f>
        <v>0</v>
      </c>
      <c r="J404" s="159">
        <f>SUMIF('EG-MAR'!$F$18:$F$516,PROVEEDORES!$D405,'EG-MAR'!S$18:S$516)</f>
        <v>0</v>
      </c>
      <c r="K404" s="159" t="str">
        <f t="shared" si="12"/>
        <v/>
      </c>
      <c r="L404" s="146" t="str">
        <f>IF(PROVEEDORES!G405="","",PROVEEDORES!G405)</f>
        <v/>
      </c>
    </row>
    <row r="405" spans="3:12" ht="17.45" customHeight="1" x14ac:dyDescent="0.2">
      <c r="C405" s="158">
        <f t="shared" si="13"/>
        <v>399</v>
      </c>
      <c r="D405" s="146" t="str">
        <f>IF(PROVEEDORES!E406="","",PROVEEDORES!E406)</f>
        <v/>
      </c>
      <c r="E405" s="146" t="str">
        <f>IF(PROVEEDORES!F406="","",PROVEEDORES!F406)</f>
        <v/>
      </c>
      <c r="F405" s="146" t="str">
        <f>IF(PROVEEDORES!D406="","",PROVEEDORES!D406)</f>
        <v/>
      </c>
      <c r="G405" s="159">
        <f>SUMIF('EG-MAR'!$F$18:$F$516,PROVEEDORES!$D406,'EG-MAR'!P$18:P$516)</f>
        <v>0</v>
      </c>
      <c r="H405" s="159">
        <f>SUMIF('EG-MAR'!$F$18:$F$516,PROVEEDORES!$D406,'EG-MAR'!Q$18:Q$516)</f>
        <v>0</v>
      </c>
      <c r="I405" s="159">
        <f>SUMIF('EG-MAR'!$F$18:$F$516,PROVEEDORES!$D406,'EG-MAR'!R$18:R$516)</f>
        <v>0</v>
      </c>
      <c r="J405" s="159">
        <f>SUMIF('EG-MAR'!$F$18:$F$516,PROVEEDORES!$D406,'EG-MAR'!S$18:S$516)</f>
        <v>0</v>
      </c>
      <c r="K405" s="159" t="str">
        <f t="shared" si="12"/>
        <v/>
      </c>
      <c r="L405" s="146" t="str">
        <f>IF(PROVEEDORES!G406="","",PROVEEDORES!G406)</f>
        <v/>
      </c>
    </row>
    <row r="406" spans="3:12" ht="17.45" customHeight="1" x14ac:dyDescent="0.2">
      <c r="C406" s="158">
        <f t="shared" si="13"/>
        <v>400</v>
      </c>
      <c r="D406" s="146" t="str">
        <f>IF(PROVEEDORES!E407="","",PROVEEDORES!E407)</f>
        <v/>
      </c>
      <c r="E406" s="146" t="str">
        <f>IF(PROVEEDORES!F407="","",PROVEEDORES!F407)</f>
        <v/>
      </c>
      <c r="F406" s="146" t="str">
        <f>IF(PROVEEDORES!D407="","",PROVEEDORES!D407)</f>
        <v/>
      </c>
      <c r="G406" s="159">
        <f>SUMIF('EG-MAR'!$F$18:$F$516,PROVEEDORES!$D407,'EG-MAR'!P$18:P$516)</f>
        <v>0</v>
      </c>
      <c r="H406" s="159">
        <f>SUMIF('EG-MAR'!$F$18:$F$516,PROVEEDORES!$D407,'EG-MAR'!Q$18:Q$516)</f>
        <v>0</v>
      </c>
      <c r="I406" s="159">
        <f>SUMIF('EG-MAR'!$F$18:$F$516,PROVEEDORES!$D407,'EG-MAR'!R$18:R$516)</f>
        <v>0</v>
      </c>
      <c r="J406" s="159">
        <f>SUMIF('EG-MAR'!$F$18:$F$516,PROVEEDORES!$D407,'EG-MAR'!S$18:S$516)</f>
        <v>0</v>
      </c>
      <c r="K406" s="159" t="str">
        <f t="shared" si="12"/>
        <v/>
      </c>
      <c r="L406" s="146" t="str">
        <f>IF(PROVEEDORES!G407="","",PROVEEDORES!G407)</f>
        <v/>
      </c>
    </row>
    <row r="407" spans="3:12" ht="17.45" customHeight="1" x14ac:dyDescent="0.2">
      <c r="C407" s="158">
        <f t="shared" si="13"/>
        <v>401</v>
      </c>
      <c r="D407" s="146" t="str">
        <f>IF(PROVEEDORES!E408="","",PROVEEDORES!E408)</f>
        <v/>
      </c>
      <c r="E407" s="146" t="str">
        <f>IF(PROVEEDORES!F408="","",PROVEEDORES!F408)</f>
        <v/>
      </c>
      <c r="F407" s="146" t="str">
        <f>IF(PROVEEDORES!D408="","",PROVEEDORES!D408)</f>
        <v/>
      </c>
      <c r="G407" s="159">
        <f>SUMIF('EG-MAR'!$F$18:$F$516,PROVEEDORES!$D408,'EG-MAR'!P$18:P$516)</f>
        <v>0</v>
      </c>
      <c r="H407" s="159">
        <f>SUMIF('EG-MAR'!$F$18:$F$516,PROVEEDORES!$D408,'EG-MAR'!Q$18:Q$516)</f>
        <v>0</v>
      </c>
      <c r="I407" s="159">
        <f>SUMIF('EG-MAR'!$F$18:$F$516,PROVEEDORES!$D408,'EG-MAR'!R$18:R$516)</f>
        <v>0</v>
      </c>
      <c r="J407" s="159">
        <f>SUMIF('EG-MAR'!$F$18:$F$516,PROVEEDORES!$D408,'EG-MAR'!S$18:S$516)</f>
        <v>0</v>
      </c>
      <c r="K407" s="159" t="str">
        <f t="shared" si="12"/>
        <v/>
      </c>
      <c r="L407" s="146" t="str">
        <f>IF(PROVEEDORES!G408="","",PROVEEDORES!G408)</f>
        <v/>
      </c>
    </row>
    <row r="408" spans="3:12" ht="17.45" customHeight="1" x14ac:dyDescent="0.2">
      <c r="C408" s="158">
        <f t="shared" si="13"/>
        <v>402</v>
      </c>
      <c r="D408" s="146" t="str">
        <f>IF(PROVEEDORES!E409="","",PROVEEDORES!E409)</f>
        <v/>
      </c>
      <c r="E408" s="146" t="str">
        <f>IF(PROVEEDORES!F409="","",PROVEEDORES!F409)</f>
        <v/>
      </c>
      <c r="F408" s="146" t="str">
        <f>IF(PROVEEDORES!D409="","",PROVEEDORES!D409)</f>
        <v/>
      </c>
      <c r="G408" s="159">
        <f>SUMIF('EG-MAR'!$F$18:$F$516,PROVEEDORES!$D409,'EG-MAR'!P$18:P$516)</f>
        <v>0</v>
      </c>
      <c r="H408" s="159">
        <f>SUMIF('EG-MAR'!$F$18:$F$516,PROVEEDORES!$D409,'EG-MAR'!Q$18:Q$516)</f>
        <v>0</v>
      </c>
      <c r="I408" s="159">
        <f>SUMIF('EG-MAR'!$F$18:$F$516,PROVEEDORES!$D409,'EG-MAR'!R$18:R$516)</f>
        <v>0</v>
      </c>
      <c r="J408" s="159">
        <f>SUMIF('EG-MAR'!$F$18:$F$516,PROVEEDORES!$D409,'EG-MAR'!S$18:S$516)</f>
        <v>0</v>
      </c>
      <c r="K408" s="159" t="str">
        <f t="shared" si="12"/>
        <v/>
      </c>
      <c r="L408" s="146" t="str">
        <f>IF(PROVEEDORES!G409="","",PROVEEDORES!G409)</f>
        <v/>
      </c>
    </row>
    <row r="409" spans="3:12" ht="17.45" customHeight="1" x14ac:dyDescent="0.2">
      <c r="C409" s="158">
        <f t="shared" si="13"/>
        <v>403</v>
      </c>
      <c r="D409" s="146" t="str">
        <f>IF(PROVEEDORES!E410="","",PROVEEDORES!E410)</f>
        <v/>
      </c>
      <c r="E409" s="146" t="str">
        <f>IF(PROVEEDORES!F410="","",PROVEEDORES!F410)</f>
        <v/>
      </c>
      <c r="F409" s="146" t="str">
        <f>IF(PROVEEDORES!D410="","",PROVEEDORES!D410)</f>
        <v/>
      </c>
      <c r="G409" s="159">
        <f>SUMIF('EG-MAR'!$F$18:$F$516,PROVEEDORES!$D410,'EG-MAR'!P$18:P$516)</f>
        <v>0</v>
      </c>
      <c r="H409" s="159">
        <f>SUMIF('EG-MAR'!$F$18:$F$516,PROVEEDORES!$D410,'EG-MAR'!Q$18:Q$516)</f>
        <v>0</v>
      </c>
      <c r="I409" s="159">
        <f>SUMIF('EG-MAR'!$F$18:$F$516,PROVEEDORES!$D410,'EG-MAR'!R$18:R$516)</f>
        <v>0</v>
      </c>
      <c r="J409" s="159">
        <f>SUMIF('EG-MAR'!$F$18:$F$516,PROVEEDORES!$D410,'EG-MAR'!S$18:S$516)</f>
        <v>0</v>
      </c>
      <c r="K409" s="159" t="str">
        <f t="shared" si="12"/>
        <v/>
      </c>
      <c r="L409" s="146" t="str">
        <f>IF(PROVEEDORES!G410="","",PROVEEDORES!G410)</f>
        <v/>
      </c>
    </row>
    <row r="410" spans="3:12" ht="17.45" customHeight="1" x14ac:dyDescent="0.2">
      <c r="C410" s="158">
        <f t="shared" si="13"/>
        <v>404</v>
      </c>
      <c r="D410" s="146" t="str">
        <f>IF(PROVEEDORES!E411="","",PROVEEDORES!E411)</f>
        <v/>
      </c>
      <c r="E410" s="146" t="str">
        <f>IF(PROVEEDORES!F411="","",PROVEEDORES!F411)</f>
        <v/>
      </c>
      <c r="F410" s="146" t="str">
        <f>IF(PROVEEDORES!D411="","",PROVEEDORES!D411)</f>
        <v/>
      </c>
      <c r="G410" s="159">
        <f>SUMIF('EG-MAR'!$F$18:$F$516,PROVEEDORES!$D411,'EG-MAR'!P$18:P$516)</f>
        <v>0</v>
      </c>
      <c r="H410" s="159">
        <f>SUMIF('EG-MAR'!$F$18:$F$516,PROVEEDORES!$D411,'EG-MAR'!Q$18:Q$516)</f>
        <v>0</v>
      </c>
      <c r="I410" s="159">
        <f>SUMIF('EG-MAR'!$F$18:$F$516,PROVEEDORES!$D411,'EG-MAR'!R$18:R$516)</f>
        <v>0</v>
      </c>
      <c r="J410" s="159">
        <f>SUMIF('EG-MAR'!$F$18:$F$516,PROVEEDORES!$D411,'EG-MAR'!S$18:S$516)</f>
        <v>0</v>
      </c>
      <c r="K410" s="159" t="str">
        <f t="shared" si="12"/>
        <v/>
      </c>
      <c r="L410" s="146" t="str">
        <f>IF(PROVEEDORES!G411="","",PROVEEDORES!G411)</f>
        <v/>
      </c>
    </row>
    <row r="411" spans="3:12" ht="17.45" customHeight="1" x14ac:dyDescent="0.2">
      <c r="C411" s="158">
        <f t="shared" si="13"/>
        <v>405</v>
      </c>
      <c r="D411" s="146" t="str">
        <f>IF(PROVEEDORES!E412="","",PROVEEDORES!E412)</f>
        <v/>
      </c>
      <c r="E411" s="146" t="str">
        <f>IF(PROVEEDORES!F412="","",PROVEEDORES!F412)</f>
        <v/>
      </c>
      <c r="F411" s="146" t="str">
        <f>IF(PROVEEDORES!D412="","",PROVEEDORES!D412)</f>
        <v/>
      </c>
      <c r="G411" s="159">
        <f>SUMIF('EG-MAR'!$F$18:$F$516,PROVEEDORES!$D412,'EG-MAR'!P$18:P$516)</f>
        <v>0</v>
      </c>
      <c r="H411" s="159">
        <f>SUMIF('EG-MAR'!$F$18:$F$516,PROVEEDORES!$D412,'EG-MAR'!Q$18:Q$516)</f>
        <v>0</v>
      </c>
      <c r="I411" s="159">
        <f>SUMIF('EG-MAR'!$F$18:$F$516,PROVEEDORES!$D412,'EG-MAR'!R$18:R$516)</f>
        <v>0</v>
      </c>
      <c r="J411" s="159">
        <f>SUMIF('EG-MAR'!$F$18:$F$516,PROVEEDORES!$D412,'EG-MAR'!S$18:S$516)</f>
        <v>0</v>
      </c>
      <c r="K411" s="159" t="str">
        <f t="shared" si="12"/>
        <v/>
      </c>
      <c r="L411" s="146" t="str">
        <f>IF(PROVEEDORES!G412="","",PROVEEDORES!G412)</f>
        <v/>
      </c>
    </row>
    <row r="412" spans="3:12" ht="17.45" customHeight="1" x14ac:dyDescent="0.2">
      <c r="C412" s="158">
        <f t="shared" si="13"/>
        <v>406</v>
      </c>
      <c r="D412" s="146" t="str">
        <f>IF(PROVEEDORES!E413="","",PROVEEDORES!E413)</f>
        <v/>
      </c>
      <c r="E412" s="146" t="str">
        <f>IF(PROVEEDORES!F413="","",PROVEEDORES!F413)</f>
        <v/>
      </c>
      <c r="F412" s="146" t="str">
        <f>IF(PROVEEDORES!D413="","",PROVEEDORES!D413)</f>
        <v/>
      </c>
      <c r="G412" s="159">
        <f>SUMIF('EG-MAR'!$F$18:$F$516,PROVEEDORES!$D413,'EG-MAR'!P$18:P$516)</f>
        <v>0</v>
      </c>
      <c r="H412" s="159">
        <f>SUMIF('EG-MAR'!$F$18:$F$516,PROVEEDORES!$D413,'EG-MAR'!Q$18:Q$516)</f>
        <v>0</v>
      </c>
      <c r="I412" s="159">
        <f>SUMIF('EG-MAR'!$F$18:$F$516,PROVEEDORES!$D413,'EG-MAR'!R$18:R$516)</f>
        <v>0</v>
      </c>
      <c r="J412" s="159">
        <f>SUMIF('EG-MAR'!$F$18:$F$516,PROVEEDORES!$D413,'EG-MAR'!S$18:S$516)</f>
        <v>0</v>
      </c>
      <c r="K412" s="159" t="str">
        <f t="shared" si="12"/>
        <v/>
      </c>
      <c r="L412" s="146" t="str">
        <f>IF(PROVEEDORES!G413="","",PROVEEDORES!G413)</f>
        <v/>
      </c>
    </row>
    <row r="413" spans="3:12" ht="17.45" customHeight="1" x14ac:dyDescent="0.2">
      <c r="C413" s="158">
        <f t="shared" si="13"/>
        <v>407</v>
      </c>
      <c r="D413" s="146" t="str">
        <f>IF(PROVEEDORES!E414="","",PROVEEDORES!E414)</f>
        <v/>
      </c>
      <c r="E413" s="146" t="str">
        <f>IF(PROVEEDORES!F414="","",PROVEEDORES!F414)</f>
        <v/>
      </c>
      <c r="F413" s="146" t="str">
        <f>IF(PROVEEDORES!D414="","",PROVEEDORES!D414)</f>
        <v/>
      </c>
      <c r="G413" s="159">
        <f>SUMIF('EG-MAR'!$F$18:$F$516,PROVEEDORES!$D414,'EG-MAR'!P$18:P$516)</f>
        <v>0</v>
      </c>
      <c r="H413" s="159">
        <f>SUMIF('EG-MAR'!$F$18:$F$516,PROVEEDORES!$D414,'EG-MAR'!Q$18:Q$516)</f>
        <v>0</v>
      </c>
      <c r="I413" s="159">
        <f>SUMIF('EG-MAR'!$F$18:$F$516,PROVEEDORES!$D414,'EG-MAR'!R$18:R$516)</f>
        <v>0</v>
      </c>
      <c r="J413" s="159">
        <f>SUMIF('EG-MAR'!$F$18:$F$516,PROVEEDORES!$D414,'EG-MAR'!S$18:S$516)</f>
        <v>0</v>
      </c>
      <c r="K413" s="159" t="str">
        <f t="shared" si="12"/>
        <v/>
      </c>
      <c r="L413" s="146" t="str">
        <f>IF(PROVEEDORES!G414="","",PROVEEDORES!G414)</f>
        <v/>
      </c>
    </row>
    <row r="414" spans="3:12" ht="17.45" customHeight="1" x14ac:dyDescent="0.2">
      <c r="C414" s="158">
        <f t="shared" si="13"/>
        <v>408</v>
      </c>
      <c r="D414" s="146" t="str">
        <f>IF(PROVEEDORES!E415="","",PROVEEDORES!E415)</f>
        <v/>
      </c>
      <c r="E414" s="146" t="str">
        <f>IF(PROVEEDORES!F415="","",PROVEEDORES!F415)</f>
        <v/>
      </c>
      <c r="F414" s="146" t="str">
        <f>IF(PROVEEDORES!D415="","",PROVEEDORES!D415)</f>
        <v/>
      </c>
      <c r="G414" s="159">
        <f>SUMIF('EG-MAR'!$F$18:$F$516,PROVEEDORES!$D415,'EG-MAR'!P$18:P$516)</f>
        <v>0</v>
      </c>
      <c r="H414" s="159">
        <f>SUMIF('EG-MAR'!$F$18:$F$516,PROVEEDORES!$D415,'EG-MAR'!Q$18:Q$516)</f>
        <v>0</v>
      </c>
      <c r="I414" s="159">
        <f>SUMIF('EG-MAR'!$F$18:$F$516,PROVEEDORES!$D415,'EG-MAR'!R$18:R$516)</f>
        <v>0</v>
      </c>
      <c r="J414" s="159">
        <f>SUMIF('EG-MAR'!$F$18:$F$516,PROVEEDORES!$D415,'EG-MAR'!S$18:S$516)</f>
        <v>0</v>
      </c>
      <c r="K414" s="159" t="str">
        <f t="shared" si="12"/>
        <v/>
      </c>
      <c r="L414" s="146" t="str">
        <f>IF(PROVEEDORES!G415="","",PROVEEDORES!G415)</f>
        <v/>
      </c>
    </row>
    <row r="415" spans="3:12" ht="17.45" customHeight="1" x14ac:dyDescent="0.2">
      <c r="C415" s="158">
        <f t="shared" si="13"/>
        <v>409</v>
      </c>
      <c r="D415" s="146" t="str">
        <f>IF(PROVEEDORES!E416="","",PROVEEDORES!E416)</f>
        <v/>
      </c>
      <c r="E415" s="146" t="str">
        <f>IF(PROVEEDORES!F416="","",PROVEEDORES!F416)</f>
        <v/>
      </c>
      <c r="F415" s="146" t="str">
        <f>IF(PROVEEDORES!D416="","",PROVEEDORES!D416)</f>
        <v/>
      </c>
      <c r="G415" s="159">
        <f>SUMIF('EG-MAR'!$F$18:$F$516,PROVEEDORES!$D416,'EG-MAR'!P$18:P$516)</f>
        <v>0</v>
      </c>
      <c r="H415" s="159">
        <f>SUMIF('EG-MAR'!$F$18:$F$516,PROVEEDORES!$D416,'EG-MAR'!Q$18:Q$516)</f>
        <v>0</v>
      </c>
      <c r="I415" s="159">
        <f>SUMIF('EG-MAR'!$F$18:$F$516,PROVEEDORES!$D416,'EG-MAR'!R$18:R$516)</f>
        <v>0</v>
      </c>
      <c r="J415" s="159">
        <f>SUMIF('EG-MAR'!$F$18:$F$516,PROVEEDORES!$D416,'EG-MAR'!S$18:S$516)</f>
        <v>0</v>
      </c>
      <c r="K415" s="159" t="str">
        <f t="shared" si="12"/>
        <v/>
      </c>
      <c r="L415" s="146" t="str">
        <f>IF(PROVEEDORES!G416="","",PROVEEDORES!G416)</f>
        <v/>
      </c>
    </row>
    <row r="416" spans="3:12" ht="17.45" customHeight="1" x14ac:dyDescent="0.2">
      <c r="C416" s="158">
        <f t="shared" si="13"/>
        <v>410</v>
      </c>
      <c r="D416" s="146" t="str">
        <f>IF(PROVEEDORES!E417="","",PROVEEDORES!E417)</f>
        <v/>
      </c>
      <c r="E416" s="146" t="str">
        <f>IF(PROVEEDORES!F417="","",PROVEEDORES!F417)</f>
        <v/>
      </c>
      <c r="F416" s="146" t="str">
        <f>IF(PROVEEDORES!D417="","",PROVEEDORES!D417)</f>
        <v/>
      </c>
      <c r="G416" s="159">
        <f>SUMIF('EG-MAR'!$F$18:$F$516,PROVEEDORES!$D417,'EG-MAR'!P$18:P$516)</f>
        <v>0</v>
      </c>
      <c r="H416" s="159">
        <f>SUMIF('EG-MAR'!$F$18:$F$516,PROVEEDORES!$D417,'EG-MAR'!Q$18:Q$516)</f>
        <v>0</v>
      </c>
      <c r="I416" s="159">
        <f>SUMIF('EG-MAR'!$F$18:$F$516,PROVEEDORES!$D417,'EG-MAR'!R$18:R$516)</f>
        <v>0</v>
      </c>
      <c r="J416" s="159">
        <f>SUMIF('EG-MAR'!$F$18:$F$516,PROVEEDORES!$D417,'EG-MAR'!S$18:S$516)</f>
        <v>0</v>
      </c>
      <c r="K416" s="159" t="str">
        <f t="shared" si="12"/>
        <v/>
      </c>
      <c r="L416" s="146" t="str">
        <f>IF(PROVEEDORES!G417="","",PROVEEDORES!G417)</f>
        <v/>
      </c>
    </row>
    <row r="417" spans="3:12" ht="17.45" customHeight="1" x14ac:dyDescent="0.2">
      <c r="C417" s="158">
        <f t="shared" si="13"/>
        <v>411</v>
      </c>
      <c r="D417" s="146" t="str">
        <f>IF(PROVEEDORES!E418="","",PROVEEDORES!E418)</f>
        <v/>
      </c>
      <c r="E417" s="146" t="str">
        <f>IF(PROVEEDORES!F418="","",PROVEEDORES!F418)</f>
        <v/>
      </c>
      <c r="F417" s="146" t="str">
        <f>IF(PROVEEDORES!D418="","",PROVEEDORES!D418)</f>
        <v/>
      </c>
      <c r="G417" s="159">
        <f>SUMIF('EG-MAR'!$F$18:$F$516,PROVEEDORES!$D418,'EG-MAR'!P$18:P$516)</f>
        <v>0</v>
      </c>
      <c r="H417" s="159">
        <f>SUMIF('EG-MAR'!$F$18:$F$516,PROVEEDORES!$D418,'EG-MAR'!Q$18:Q$516)</f>
        <v>0</v>
      </c>
      <c r="I417" s="159">
        <f>SUMIF('EG-MAR'!$F$18:$F$516,PROVEEDORES!$D418,'EG-MAR'!R$18:R$516)</f>
        <v>0</v>
      </c>
      <c r="J417" s="159">
        <f>SUMIF('EG-MAR'!$F$18:$F$516,PROVEEDORES!$D418,'EG-MAR'!S$18:S$516)</f>
        <v>0</v>
      </c>
      <c r="K417" s="159" t="str">
        <f t="shared" si="12"/>
        <v/>
      </c>
      <c r="L417" s="146" t="str">
        <f>IF(PROVEEDORES!G418="","",PROVEEDORES!G418)</f>
        <v/>
      </c>
    </row>
    <row r="418" spans="3:12" ht="17.45" customHeight="1" x14ac:dyDescent="0.2">
      <c r="C418" s="158">
        <f t="shared" si="13"/>
        <v>412</v>
      </c>
      <c r="D418" s="146" t="str">
        <f>IF(PROVEEDORES!E419="","",PROVEEDORES!E419)</f>
        <v/>
      </c>
      <c r="E418" s="146" t="str">
        <f>IF(PROVEEDORES!F419="","",PROVEEDORES!F419)</f>
        <v/>
      </c>
      <c r="F418" s="146" t="str">
        <f>IF(PROVEEDORES!D419="","",PROVEEDORES!D419)</f>
        <v/>
      </c>
      <c r="G418" s="159">
        <f>SUMIF('EG-MAR'!$F$18:$F$516,PROVEEDORES!$D419,'EG-MAR'!P$18:P$516)</f>
        <v>0</v>
      </c>
      <c r="H418" s="159">
        <f>SUMIF('EG-MAR'!$F$18:$F$516,PROVEEDORES!$D419,'EG-MAR'!Q$18:Q$516)</f>
        <v>0</v>
      </c>
      <c r="I418" s="159">
        <f>SUMIF('EG-MAR'!$F$18:$F$516,PROVEEDORES!$D419,'EG-MAR'!R$18:R$516)</f>
        <v>0</v>
      </c>
      <c r="J418" s="159">
        <f>SUMIF('EG-MAR'!$F$18:$F$516,PROVEEDORES!$D419,'EG-MAR'!S$18:S$516)</f>
        <v>0</v>
      </c>
      <c r="K418" s="159" t="str">
        <f t="shared" si="12"/>
        <v/>
      </c>
      <c r="L418" s="146" t="str">
        <f>IF(PROVEEDORES!G419="","",PROVEEDORES!G419)</f>
        <v/>
      </c>
    </row>
    <row r="419" spans="3:12" ht="17.45" customHeight="1" x14ac:dyDescent="0.2">
      <c r="C419" s="158">
        <f t="shared" si="13"/>
        <v>413</v>
      </c>
      <c r="D419" s="146" t="str">
        <f>IF(PROVEEDORES!E420="","",PROVEEDORES!E420)</f>
        <v/>
      </c>
      <c r="E419" s="146" t="str">
        <f>IF(PROVEEDORES!F420="","",PROVEEDORES!F420)</f>
        <v/>
      </c>
      <c r="F419" s="146" t="str">
        <f>IF(PROVEEDORES!D420="","",PROVEEDORES!D420)</f>
        <v/>
      </c>
      <c r="G419" s="159">
        <f>SUMIF('EG-MAR'!$F$18:$F$516,PROVEEDORES!$D420,'EG-MAR'!P$18:P$516)</f>
        <v>0</v>
      </c>
      <c r="H419" s="159">
        <f>SUMIF('EG-MAR'!$F$18:$F$516,PROVEEDORES!$D420,'EG-MAR'!Q$18:Q$516)</f>
        <v>0</v>
      </c>
      <c r="I419" s="159">
        <f>SUMIF('EG-MAR'!$F$18:$F$516,PROVEEDORES!$D420,'EG-MAR'!R$18:R$516)</f>
        <v>0</v>
      </c>
      <c r="J419" s="159">
        <f>SUMIF('EG-MAR'!$F$18:$F$516,PROVEEDORES!$D420,'EG-MAR'!S$18:S$516)</f>
        <v>0</v>
      </c>
      <c r="K419" s="159" t="str">
        <f t="shared" si="12"/>
        <v/>
      </c>
      <c r="L419" s="146" t="str">
        <f>IF(PROVEEDORES!G420="","",PROVEEDORES!G420)</f>
        <v/>
      </c>
    </row>
    <row r="420" spans="3:12" ht="17.45" customHeight="1" x14ac:dyDescent="0.2">
      <c r="C420" s="158">
        <f t="shared" si="13"/>
        <v>414</v>
      </c>
      <c r="D420" s="146" t="str">
        <f>IF(PROVEEDORES!E421="","",PROVEEDORES!E421)</f>
        <v/>
      </c>
      <c r="E420" s="146" t="str">
        <f>IF(PROVEEDORES!F421="","",PROVEEDORES!F421)</f>
        <v/>
      </c>
      <c r="F420" s="146" t="str">
        <f>IF(PROVEEDORES!D421="","",PROVEEDORES!D421)</f>
        <v/>
      </c>
      <c r="G420" s="159">
        <f>SUMIF('EG-MAR'!$F$18:$F$516,PROVEEDORES!$D421,'EG-MAR'!P$18:P$516)</f>
        <v>0</v>
      </c>
      <c r="H420" s="159">
        <f>SUMIF('EG-MAR'!$F$18:$F$516,PROVEEDORES!$D421,'EG-MAR'!Q$18:Q$516)</f>
        <v>0</v>
      </c>
      <c r="I420" s="159">
        <f>SUMIF('EG-MAR'!$F$18:$F$516,PROVEEDORES!$D421,'EG-MAR'!R$18:R$516)</f>
        <v>0</v>
      </c>
      <c r="J420" s="159">
        <f>SUMIF('EG-MAR'!$F$18:$F$516,PROVEEDORES!$D421,'EG-MAR'!S$18:S$516)</f>
        <v>0</v>
      </c>
      <c r="K420" s="159" t="str">
        <f t="shared" si="12"/>
        <v/>
      </c>
      <c r="L420" s="146" t="str">
        <f>IF(PROVEEDORES!G421="","",PROVEEDORES!G421)</f>
        <v/>
      </c>
    </row>
    <row r="421" spans="3:12" ht="17.45" customHeight="1" x14ac:dyDescent="0.2">
      <c r="C421" s="158">
        <f t="shared" si="13"/>
        <v>415</v>
      </c>
      <c r="D421" s="146" t="str">
        <f>IF(PROVEEDORES!E422="","",PROVEEDORES!E422)</f>
        <v/>
      </c>
      <c r="E421" s="146" t="str">
        <f>IF(PROVEEDORES!F422="","",PROVEEDORES!F422)</f>
        <v/>
      </c>
      <c r="F421" s="146" t="str">
        <f>IF(PROVEEDORES!D422="","",PROVEEDORES!D422)</f>
        <v/>
      </c>
      <c r="G421" s="159">
        <f>SUMIF('EG-MAR'!$F$18:$F$516,PROVEEDORES!$D422,'EG-MAR'!P$18:P$516)</f>
        <v>0</v>
      </c>
      <c r="H421" s="159">
        <f>SUMIF('EG-MAR'!$F$18:$F$516,PROVEEDORES!$D422,'EG-MAR'!Q$18:Q$516)</f>
        <v>0</v>
      </c>
      <c r="I421" s="159">
        <f>SUMIF('EG-MAR'!$F$18:$F$516,PROVEEDORES!$D422,'EG-MAR'!R$18:R$516)</f>
        <v>0</v>
      </c>
      <c r="J421" s="159">
        <f>SUMIF('EG-MAR'!$F$18:$F$516,PROVEEDORES!$D422,'EG-MAR'!S$18:S$516)</f>
        <v>0</v>
      </c>
      <c r="K421" s="159" t="str">
        <f t="shared" si="12"/>
        <v/>
      </c>
      <c r="L421" s="146" t="str">
        <f>IF(PROVEEDORES!G422="","",PROVEEDORES!G422)</f>
        <v/>
      </c>
    </row>
    <row r="422" spans="3:12" ht="17.45" customHeight="1" x14ac:dyDescent="0.2">
      <c r="C422" s="158">
        <f t="shared" si="13"/>
        <v>416</v>
      </c>
      <c r="D422" s="146" t="str">
        <f>IF(PROVEEDORES!E423="","",PROVEEDORES!E423)</f>
        <v/>
      </c>
      <c r="E422" s="146" t="str">
        <f>IF(PROVEEDORES!F423="","",PROVEEDORES!F423)</f>
        <v/>
      </c>
      <c r="F422" s="146" t="str">
        <f>IF(PROVEEDORES!D423="","",PROVEEDORES!D423)</f>
        <v/>
      </c>
      <c r="G422" s="159">
        <f>SUMIF('EG-MAR'!$F$18:$F$516,PROVEEDORES!$D423,'EG-MAR'!P$18:P$516)</f>
        <v>0</v>
      </c>
      <c r="H422" s="159">
        <f>SUMIF('EG-MAR'!$F$18:$F$516,PROVEEDORES!$D423,'EG-MAR'!Q$18:Q$516)</f>
        <v>0</v>
      </c>
      <c r="I422" s="159">
        <f>SUMIF('EG-MAR'!$F$18:$F$516,PROVEEDORES!$D423,'EG-MAR'!R$18:R$516)</f>
        <v>0</v>
      </c>
      <c r="J422" s="159">
        <f>SUMIF('EG-MAR'!$F$18:$F$516,PROVEEDORES!$D423,'EG-MAR'!S$18:S$516)</f>
        <v>0</v>
      </c>
      <c r="K422" s="159" t="str">
        <f t="shared" si="12"/>
        <v/>
      </c>
      <c r="L422" s="146" t="str">
        <f>IF(PROVEEDORES!G423="","",PROVEEDORES!G423)</f>
        <v/>
      </c>
    </row>
    <row r="423" spans="3:12" ht="17.45" customHeight="1" x14ac:dyDescent="0.2">
      <c r="C423" s="158">
        <f t="shared" si="13"/>
        <v>417</v>
      </c>
      <c r="D423" s="146" t="str">
        <f>IF(PROVEEDORES!E424="","",PROVEEDORES!E424)</f>
        <v/>
      </c>
      <c r="E423" s="146" t="str">
        <f>IF(PROVEEDORES!F424="","",PROVEEDORES!F424)</f>
        <v/>
      </c>
      <c r="F423" s="146" t="str">
        <f>IF(PROVEEDORES!D424="","",PROVEEDORES!D424)</f>
        <v/>
      </c>
      <c r="G423" s="159">
        <f>SUMIF('EG-MAR'!$F$18:$F$516,PROVEEDORES!$D424,'EG-MAR'!P$18:P$516)</f>
        <v>0</v>
      </c>
      <c r="H423" s="159">
        <f>SUMIF('EG-MAR'!$F$18:$F$516,PROVEEDORES!$D424,'EG-MAR'!Q$18:Q$516)</f>
        <v>0</v>
      </c>
      <c r="I423" s="159">
        <f>SUMIF('EG-MAR'!$F$18:$F$516,PROVEEDORES!$D424,'EG-MAR'!R$18:R$516)</f>
        <v>0</v>
      </c>
      <c r="J423" s="159">
        <f>SUMIF('EG-MAR'!$F$18:$F$516,PROVEEDORES!$D424,'EG-MAR'!S$18:S$516)</f>
        <v>0</v>
      </c>
      <c r="K423" s="159" t="str">
        <f t="shared" si="12"/>
        <v/>
      </c>
      <c r="L423" s="146" t="str">
        <f>IF(PROVEEDORES!G424="","",PROVEEDORES!G424)</f>
        <v/>
      </c>
    </row>
    <row r="424" spans="3:12" ht="17.45" customHeight="1" x14ac:dyDescent="0.2">
      <c r="C424" s="158">
        <f t="shared" si="13"/>
        <v>418</v>
      </c>
      <c r="D424" s="146" t="str">
        <f>IF(PROVEEDORES!E425="","",PROVEEDORES!E425)</f>
        <v/>
      </c>
      <c r="E424" s="146" t="str">
        <f>IF(PROVEEDORES!F425="","",PROVEEDORES!F425)</f>
        <v/>
      </c>
      <c r="F424" s="146" t="str">
        <f>IF(PROVEEDORES!D425="","",PROVEEDORES!D425)</f>
        <v/>
      </c>
      <c r="G424" s="159">
        <f>SUMIF('EG-MAR'!$F$18:$F$516,PROVEEDORES!$D425,'EG-MAR'!P$18:P$516)</f>
        <v>0</v>
      </c>
      <c r="H424" s="159">
        <f>SUMIF('EG-MAR'!$F$18:$F$516,PROVEEDORES!$D425,'EG-MAR'!Q$18:Q$516)</f>
        <v>0</v>
      </c>
      <c r="I424" s="159">
        <f>SUMIF('EG-MAR'!$F$18:$F$516,PROVEEDORES!$D425,'EG-MAR'!R$18:R$516)</f>
        <v>0</v>
      </c>
      <c r="J424" s="159">
        <f>SUMIF('EG-MAR'!$F$18:$F$516,PROVEEDORES!$D425,'EG-MAR'!S$18:S$516)</f>
        <v>0</v>
      </c>
      <c r="K424" s="159" t="str">
        <f t="shared" si="12"/>
        <v/>
      </c>
      <c r="L424" s="146" t="str">
        <f>IF(PROVEEDORES!G425="","",PROVEEDORES!G425)</f>
        <v/>
      </c>
    </row>
    <row r="425" spans="3:12" ht="17.45" customHeight="1" x14ac:dyDescent="0.2">
      <c r="C425" s="158">
        <f t="shared" si="13"/>
        <v>419</v>
      </c>
      <c r="D425" s="146" t="str">
        <f>IF(PROVEEDORES!E426="","",PROVEEDORES!E426)</f>
        <v/>
      </c>
      <c r="E425" s="146" t="str">
        <f>IF(PROVEEDORES!F426="","",PROVEEDORES!F426)</f>
        <v/>
      </c>
      <c r="F425" s="146" t="str">
        <f>IF(PROVEEDORES!D426="","",PROVEEDORES!D426)</f>
        <v/>
      </c>
      <c r="G425" s="159">
        <f>SUMIF('EG-MAR'!$F$18:$F$516,PROVEEDORES!$D426,'EG-MAR'!P$18:P$516)</f>
        <v>0</v>
      </c>
      <c r="H425" s="159">
        <f>SUMIF('EG-MAR'!$F$18:$F$516,PROVEEDORES!$D426,'EG-MAR'!Q$18:Q$516)</f>
        <v>0</v>
      </c>
      <c r="I425" s="159">
        <f>SUMIF('EG-MAR'!$F$18:$F$516,PROVEEDORES!$D426,'EG-MAR'!R$18:R$516)</f>
        <v>0</v>
      </c>
      <c r="J425" s="159">
        <f>SUMIF('EG-MAR'!$F$18:$F$516,PROVEEDORES!$D426,'EG-MAR'!S$18:S$516)</f>
        <v>0</v>
      </c>
      <c r="K425" s="159" t="str">
        <f t="shared" si="12"/>
        <v/>
      </c>
      <c r="L425" s="146" t="str">
        <f>IF(PROVEEDORES!G426="","",PROVEEDORES!G426)</f>
        <v/>
      </c>
    </row>
    <row r="426" spans="3:12" ht="17.45" customHeight="1" x14ac:dyDescent="0.2">
      <c r="C426" s="158">
        <f t="shared" si="13"/>
        <v>420</v>
      </c>
      <c r="D426" s="146" t="str">
        <f>IF(PROVEEDORES!E427="","",PROVEEDORES!E427)</f>
        <v/>
      </c>
      <c r="E426" s="146" t="str">
        <f>IF(PROVEEDORES!F427="","",PROVEEDORES!F427)</f>
        <v/>
      </c>
      <c r="F426" s="146" t="str">
        <f>IF(PROVEEDORES!D427="","",PROVEEDORES!D427)</f>
        <v/>
      </c>
      <c r="G426" s="159">
        <f>SUMIF('EG-MAR'!$F$18:$F$516,PROVEEDORES!$D427,'EG-MAR'!P$18:P$516)</f>
        <v>0</v>
      </c>
      <c r="H426" s="159">
        <f>SUMIF('EG-MAR'!$F$18:$F$516,PROVEEDORES!$D427,'EG-MAR'!Q$18:Q$516)</f>
        <v>0</v>
      </c>
      <c r="I426" s="159">
        <f>SUMIF('EG-MAR'!$F$18:$F$516,PROVEEDORES!$D427,'EG-MAR'!R$18:R$516)</f>
        <v>0</v>
      </c>
      <c r="J426" s="159">
        <f>SUMIF('EG-MAR'!$F$18:$F$516,PROVEEDORES!$D427,'EG-MAR'!S$18:S$516)</f>
        <v>0</v>
      </c>
      <c r="K426" s="159" t="str">
        <f t="shared" si="12"/>
        <v/>
      </c>
      <c r="L426" s="146" t="str">
        <f>IF(PROVEEDORES!G427="","",PROVEEDORES!G427)</f>
        <v/>
      </c>
    </row>
    <row r="427" spans="3:12" ht="17.45" customHeight="1" x14ac:dyDescent="0.2">
      <c r="C427" s="158">
        <f t="shared" si="13"/>
        <v>421</v>
      </c>
      <c r="D427" s="146" t="str">
        <f>IF(PROVEEDORES!E428="","",PROVEEDORES!E428)</f>
        <v/>
      </c>
      <c r="E427" s="146" t="str">
        <f>IF(PROVEEDORES!F428="","",PROVEEDORES!F428)</f>
        <v/>
      </c>
      <c r="F427" s="146" t="str">
        <f>IF(PROVEEDORES!D428="","",PROVEEDORES!D428)</f>
        <v/>
      </c>
      <c r="G427" s="159">
        <f>SUMIF('EG-MAR'!$F$18:$F$516,PROVEEDORES!$D428,'EG-MAR'!P$18:P$516)</f>
        <v>0</v>
      </c>
      <c r="H427" s="159">
        <f>SUMIF('EG-MAR'!$F$18:$F$516,PROVEEDORES!$D428,'EG-MAR'!Q$18:Q$516)</f>
        <v>0</v>
      </c>
      <c r="I427" s="159">
        <f>SUMIF('EG-MAR'!$F$18:$F$516,PROVEEDORES!$D428,'EG-MAR'!R$18:R$516)</f>
        <v>0</v>
      </c>
      <c r="J427" s="159">
        <f>SUMIF('EG-MAR'!$F$18:$F$516,PROVEEDORES!$D428,'EG-MAR'!S$18:S$516)</f>
        <v>0</v>
      </c>
      <c r="K427" s="159" t="str">
        <f t="shared" si="12"/>
        <v/>
      </c>
      <c r="L427" s="146" t="str">
        <f>IF(PROVEEDORES!G428="","",PROVEEDORES!G428)</f>
        <v/>
      </c>
    </row>
    <row r="428" spans="3:12" ht="17.45" customHeight="1" x14ac:dyDescent="0.2">
      <c r="C428" s="158">
        <f t="shared" si="13"/>
        <v>422</v>
      </c>
      <c r="D428" s="146" t="str">
        <f>IF(PROVEEDORES!E429="","",PROVEEDORES!E429)</f>
        <v/>
      </c>
      <c r="E428" s="146" t="str">
        <f>IF(PROVEEDORES!F429="","",PROVEEDORES!F429)</f>
        <v/>
      </c>
      <c r="F428" s="146" t="str">
        <f>IF(PROVEEDORES!D429="","",PROVEEDORES!D429)</f>
        <v/>
      </c>
      <c r="G428" s="159">
        <f>SUMIF('EG-MAR'!$F$18:$F$516,PROVEEDORES!$D429,'EG-MAR'!P$18:P$516)</f>
        <v>0</v>
      </c>
      <c r="H428" s="159">
        <f>SUMIF('EG-MAR'!$F$18:$F$516,PROVEEDORES!$D429,'EG-MAR'!Q$18:Q$516)</f>
        <v>0</v>
      </c>
      <c r="I428" s="159">
        <f>SUMIF('EG-MAR'!$F$18:$F$516,PROVEEDORES!$D429,'EG-MAR'!R$18:R$516)</f>
        <v>0</v>
      </c>
      <c r="J428" s="159">
        <f>SUMIF('EG-MAR'!$F$18:$F$516,PROVEEDORES!$D429,'EG-MAR'!S$18:S$516)</f>
        <v>0</v>
      </c>
      <c r="K428" s="159" t="str">
        <f t="shared" si="12"/>
        <v/>
      </c>
      <c r="L428" s="146" t="str">
        <f>IF(PROVEEDORES!G429="","",PROVEEDORES!G429)</f>
        <v/>
      </c>
    </row>
    <row r="429" spans="3:12" ht="17.45" customHeight="1" x14ac:dyDescent="0.2">
      <c r="C429" s="158">
        <f t="shared" si="13"/>
        <v>423</v>
      </c>
      <c r="D429" s="146" t="str">
        <f>IF(PROVEEDORES!E430="","",PROVEEDORES!E430)</f>
        <v/>
      </c>
      <c r="E429" s="146" t="str">
        <f>IF(PROVEEDORES!F430="","",PROVEEDORES!F430)</f>
        <v/>
      </c>
      <c r="F429" s="146" t="str">
        <f>IF(PROVEEDORES!D430="","",PROVEEDORES!D430)</f>
        <v/>
      </c>
      <c r="G429" s="159">
        <f>SUMIF('EG-MAR'!$F$18:$F$516,PROVEEDORES!$D430,'EG-MAR'!P$18:P$516)</f>
        <v>0</v>
      </c>
      <c r="H429" s="159">
        <f>SUMIF('EG-MAR'!$F$18:$F$516,PROVEEDORES!$D430,'EG-MAR'!Q$18:Q$516)</f>
        <v>0</v>
      </c>
      <c r="I429" s="159">
        <f>SUMIF('EG-MAR'!$F$18:$F$516,PROVEEDORES!$D430,'EG-MAR'!R$18:R$516)</f>
        <v>0</v>
      </c>
      <c r="J429" s="159">
        <f>SUMIF('EG-MAR'!$F$18:$F$516,PROVEEDORES!$D430,'EG-MAR'!S$18:S$516)</f>
        <v>0</v>
      </c>
      <c r="K429" s="159" t="str">
        <f t="shared" si="12"/>
        <v/>
      </c>
      <c r="L429" s="146" t="str">
        <f>IF(PROVEEDORES!G430="","",PROVEEDORES!G430)</f>
        <v/>
      </c>
    </row>
    <row r="430" spans="3:12" ht="17.45" customHeight="1" x14ac:dyDescent="0.2">
      <c r="C430" s="158">
        <f t="shared" si="13"/>
        <v>424</v>
      </c>
      <c r="D430" s="146" t="str">
        <f>IF(PROVEEDORES!E431="","",PROVEEDORES!E431)</f>
        <v/>
      </c>
      <c r="E430" s="146" t="str">
        <f>IF(PROVEEDORES!F431="","",PROVEEDORES!F431)</f>
        <v/>
      </c>
      <c r="F430" s="146" t="str">
        <f>IF(PROVEEDORES!D431="","",PROVEEDORES!D431)</f>
        <v/>
      </c>
      <c r="G430" s="159">
        <f>SUMIF('EG-MAR'!$F$18:$F$516,PROVEEDORES!$D431,'EG-MAR'!P$18:P$516)</f>
        <v>0</v>
      </c>
      <c r="H430" s="159">
        <f>SUMIF('EG-MAR'!$F$18:$F$516,PROVEEDORES!$D431,'EG-MAR'!Q$18:Q$516)</f>
        <v>0</v>
      </c>
      <c r="I430" s="159">
        <f>SUMIF('EG-MAR'!$F$18:$F$516,PROVEEDORES!$D431,'EG-MAR'!R$18:R$516)</f>
        <v>0</v>
      </c>
      <c r="J430" s="159">
        <f>SUMIF('EG-MAR'!$F$18:$F$516,PROVEEDORES!$D431,'EG-MAR'!S$18:S$516)</f>
        <v>0</v>
      </c>
      <c r="K430" s="159" t="str">
        <f t="shared" si="12"/>
        <v/>
      </c>
      <c r="L430" s="146" t="str">
        <f>IF(PROVEEDORES!G431="","",PROVEEDORES!G431)</f>
        <v/>
      </c>
    </row>
    <row r="431" spans="3:12" ht="17.45" customHeight="1" x14ac:dyDescent="0.2">
      <c r="C431" s="158">
        <f t="shared" si="13"/>
        <v>425</v>
      </c>
      <c r="D431" s="146" t="str">
        <f>IF(PROVEEDORES!E432="","",PROVEEDORES!E432)</f>
        <v/>
      </c>
      <c r="E431" s="146" t="str">
        <f>IF(PROVEEDORES!F432="","",PROVEEDORES!F432)</f>
        <v/>
      </c>
      <c r="F431" s="146" t="str">
        <f>IF(PROVEEDORES!D432="","",PROVEEDORES!D432)</f>
        <v/>
      </c>
      <c r="G431" s="159">
        <f>SUMIF('EG-MAR'!$F$18:$F$516,PROVEEDORES!$D432,'EG-MAR'!P$18:P$516)</f>
        <v>0</v>
      </c>
      <c r="H431" s="159">
        <f>SUMIF('EG-MAR'!$F$18:$F$516,PROVEEDORES!$D432,'EG-MAR'!Q$18:Q$516)</f>
        <v>0</v>
      </c>
      <c r="I431" s="159">
        <f>SUMIF('EG-MAR'!$F$18:$F$516,PROVEEDORES!$D432,'EG-MAR'!R$18:R$516)</f>
        <v>0</v>
      </c>
      <c r="J431" s="159">
        <f>SUMIF('EG-MAR'!$F$18:$F$516,PROVEEDORES!$D432,'EG-MAR'!S$18:S$516)</f>
        <v>0</v>
      </c>
      <c r="K431" s="159" t="str">
        <f t="shared" si="12"/>
        <v/>
      </c>
      <c r="L431" s="146" t="str">
        <f>IF(PROVEEDORES!G432="","",PROVEEDORES!G432)</f>
        <v/>
      </c>
    </row>
    <row r="432" spans="3:12" ht="17.45" customHeight="1" x14ac:dyDescent="0.2">
      <c r="C432" s="158">
        <f t="shared" si="13"/>
        <v>426</v>
      </c>
      <c r="D432" s="146" t="str">
        <f>IF(PROVEEDORES!E433="","",PROVEEDORES!E433)</f>
        <v/>
      </c>
      <c r="E432" s="146" t="str">
        <f>IF(PROVEEDORES!F433="","",PROVEEDORES!F433)</f>
        <v/>
      </c>
      <c r="F432" s="146" t="str">
        <f>IF(PROVEEDORES!D433="","",PROVEEDORES!D433)</f>
        <v/>
      </c>
      <c r="G432" s="159">
        <f>SUMIF('EG-MAR'!$F$18:$F$516,PROVEEDORES!$D433,'EG-MAR'!P$18:P$516)</f>
        <v>0</v>
      </c>
      <c r="H432" s="159">
        <f>SUMIF('EG-MAR'!$F$18:$F$516,PROVEEDORES!$D433,'EG-MAR'!Q$18:Q$516)</f>
        <v>0</v>
      </c>
      <c r="I432" s="159">
        <f>SUMIF('EG-MAR'!$F$18:$F$516,PROVEEDORES!$D433,'EG-MAR'!R$18:R$516)</f>
        <v>0</v>
      </c>
      <c r="J432" s="159">
        <f>SUMIF('EG-MAR'!$F$18:$F$516,PROVEEDORES!$D433,'EG-MAR'!S$18:S$516)</f>
        <v>0</v>
      </c>
      <c r="K432" s="159" t="str">
        <f t="shared" si="12"/>
        <v/>
      </c>
      <c r="L432" s="146" t="str">
        <f>IF(PROVEEDORES!G433="","",PROVEEDORES!G433)</f>
        <v/>
      </c>
    </row>
    <row r="433" spans="3:12" ht="17.45" customHeight="1" x14ac:dyDescent="0.2">
      <c r="C433" s="158">
        <f t="shared" si="13"/>
        <v>427</v>
      </c>
      <c r="D433" s="146" t="str">
        <f>IF(PROVEEDORES!E434="","",PROVEEDORES!E434)</f>
        <v/>
      </c>
      <c r="E433" s="146" t="str">
        <f>IF(PROVEEDORES!F434="","",PROVEEDORES!F434)</f>
        <v/>
      </c>
      <c r="F433" s="146" t="str">
        <f>IF(PROVEEDORES!D434="","",PROVEEDORES!D434)</f>
        <v/>
      </c>
      <c r="G433" s="159">
        <f>SUMIF('EG-MAR'!$F$18:$F$516,PROVEEDORES!$D434,'EG-MAR'!P$18:P$516)</f>
        <v>0</v>
      </c>
      <c r="H433" s="159">
        <f>SUMIF('EG-MAR'!$F$18:$F$516,PROVEEDORES!$D434,'EG-MAR'!Q$18:Q$516)</f>
        <v>0</v>
      </c>
      <c r="I433" s="159">
        <f>SUMIF('EG-MAR'!$F$18:$F$516,PROVEEDORES!$D434,'EG-MAR'!R$18:R$516)</f>
        <v>0</v>
      </c>
      <c r="J433" s="159">
        <f>SUMIF('EG-MAR'!$F$18:$F$516,PROVEEDORES!$D434,'EG-MAR'!S$18:S$516)</f>
        <v>0</v>
      </c>
      <c r="K433" s="159" t="str">
        <f t="shared" si="12"/>
        <v/>
      </c>
      <c r="L433" s="146" t="str">
        <f>IF(PROVEEDORES!G434="","",PROVEEDORES!G434)</f>
        <v/>
      </c>
    </row>
    <row r="434" spans="3:12" ht="17.45" customHeight="1" x14ac:dyDescent="0.2">
      <c r="C434" s="158">
        <f t="shared" si="13"/>
        <v>428</v>
      </c>
      <c r="D434" s="146" t="str">
        <f>IF(PROVEEDORES!E435="","",PROVEEDORES!E435)</f>
        <v/>
      </c>
      <c r="E434" s="146" t="str">
        <f>IF(PROVEEDORES!F435="","",PROVEEDORES!F435)</f>
        <v/>
      </c>
      <c r="F434" s="146" t="str">
        <f>IF(PROVEEDORES!D435="","",PROVEEDORES!D435)</f>
        <v/>
      </c>
      <c r="G434" s="159">
        <f>SUMIF('EG-MAR'!$F$18:$F$516,PROVEEDORES!$D435,'EG-MAR'!P$18:P$516)</f>
        <v>0</v>
      </c>
      <c r="H434" s="159">
        <f>SUMIF('EG-MAR'!$F$18:$F$516,PROVEEDORES!$D435,'EG-MAR'!Q$18:Q$516)</f>
        <v>0</v>
      </c>
      <c r="I434" s="159">
        <f>SUMIF('EG-MAR'!$F$18:$F$516,PROVEEDORES!$D435,'EG-MAR'!R$18:R$516)</f>
        <v>0</v>
      </c>
      <c r="J434" s="159">
        <f>SUMIF('EG-MAR'!$F$18:$F$516,PROVEEDORES!$D435,'EG-MAR'!S$18:S$516)</f>
        <v>0</v>
      </c>
      <c r="K434" s="159" t="str">
        <f t="shared" si="12"/>
        <v/>
      </c>
      <c r="L434" s="146" t="str">
        <f>IF(PROVEEDORES!G435="","",PROVEEDORES!G435)</f>
        <v/>
      </c>
    </row>
    <row r="435" spans="3:12" ht="17.45" customHeight="1" x14ac:dyDescent="0.2">
      <c r="C435" s="158">
        <f t="shared" si="13"/>
        <v>429</v>
      </c>
      <c r="D435" s="146" t="str">
        <f>IF(PROVEEDORES!E436="","",PROVEEDORES!E436)</f>
        <v/>
      </c>
      <c r="E435" s="146" t="str">
        <f>IF(PROVEEDORES!F436="","",PROVEEDORES!F436)</f>
        <v/>
      </c>
      <c r="F435" s="146" t="str">
        <f>IF(PROVEEDORES!D436="","",PROVEEDORES!D436)</f>
        <v/>
      </c>
      <c r="G435" s="159">
        <f>SUMIF('EG-MAR'!$F$18:$F$516,PROVEEDORES!$D436,'EG-MAR'!P$18:P$516)</f>
        <v>0</v>
      </c>
      <c r="H435" s="159">
        <f>SUMIF('EG-MAR'!$F$18:$F$516,PROVEEDORES!$D436,'EG-MAR'!Q$18:Q$516)</f>
        <v>0</v>
      </c>
      <c r="I435" s="159">
        <f>SUMIF('EG-MAR'!$F$18:$F$516,PROVEEDORES!$D436,'EG-MAR'!R$18:R$516)</f>
        <v>0</v>
      </c>
      <c r="J435" s="159">
        <f>SUMIF('EG-MAR'!$F$18:$F$516,PROVEEDORES!$D436,'EG-MAR'!S$18:S$516)</f>
        <v>0</v>
      </c>
      <c r="K435" s="159" t="str">
        <f t="shared" si="12"/>
        <v/>
      </c>
      <c r="L435" s="146" t="str">
        <f>IF(PROVEEDORES!G436="","",PROVEEDORES!G436)</f>
        <v/>
      </c>
    </row>
    <row r="436" spans="3:12" ht="17.45" customHeight="1" x14ac:dyDescent="0.2">
      <c r="C436" s="158">
        <f t="shared" si="13"/>
        <v>430</v>
      </c>
      <c r="D436" s="146" t="str">
        <f>IF(PROVEEDORES!E437="","",PROVEEDORES!E437)</f>
        <v/>
      </c>
      <c r="E436" s="146" t="str">
        <f>IF(PROVEEDORES!F437="","",PROVEEDORES!F437)</f>
        <v/>
      </c>
      <c r="F436" s="146" t="str">
        <f>IF(PROVEEDORES!D437="","",PROVEEDORES!D437)</f>
        <v/>
      </c>
      <c r="G436" s="159">
        <f>SUMIF('EG-MAR'!$F$18:$F$516,PROVEEDORES!$D437,'EG-MAR'!P$18:P$516)</f>
        <v>0</v>
      </c>
      <c r="H436" s="159">
        <f>SUMIF('EG-MAR'!$F$18:$F$516,PROVEEDORES!$D437,'EG-MAR'!Q$18:Q$516)</f>
        <v>0</v>
      </c>
      <c r="I436" s="159">
        <f>SUMIF('EG-MAR'!$F$18:$F$516,PROVEEDORES!$D437,'EG-MAR'!R$18:R$516)</f>
        <v>0</v>
      </c>
      <c r="J436" s="159">
        <f>SUMIF('EG-MAR'!$F$18:$F$516,PROVEEDORES!$D437,'EG-MAR'!S$18:S$516)</f>
        <v>0</v>
      </c>
      <c r="K436" s="159" t="str">
        <f t="shared" si="12"/>
        <v/>
      </c>
      <c r="L436" s="146" t="str">
        <f>IF(PROVEEDORES!G437="","",PROVEEDORES!G437)</f>
        <v/>
      </c>
    </row>
    <row r="437" spans="3:12" ht="17.45" customHeight="1" x14ac:dyDescent="0.2">
      <c r="C437" s="158">
        <f t="shared" si="13"/>
        <v>431</v>
      </c>
      <c r="D437" s="146" t="str">
        <f>IF(PROVEEDORES!E438="","",PROVEEDORES!E438)</f>
        <v/>
      </c>
      <c r="E437" s="146" t="str">
        <f>IF(PROVEEDORES!F438="","",PROVEEDORES!F438)</f>
        <v/>
      </c>
      <c r="F437" s="146" t="str">
        <f>IF(PROVEEDORES!D438="","",PROVEEDORES!D438)</f>
        <v/>
      </c>
      <c r="G437" s="159">
        <f>SUMIF('EG-MAR'!$F$18:$F$516,PROVEEDORES!$D438,'EG-MAR'!P$18:P$516)</f>
        <v>0</v>
      </c>
      <c r="H437" s="159">
        <f>SUMIF('EG-MAR'!$F$18:$F$516,PROVEEDORES!$D438,'EG-MAR'!Q$18:Q$516)</f>
        <v>0</v>
      </c>
      <c r="I437" s="159">
        <f>SUMIF('EG-MAR'!$F$18:$F$516,PROVEEDORES!$D438,'EG-MAR'!R$18:R$516)</f>
        <v>0</v>
      </c>
      <c r="J437" s="159">
        <f>SUMIF('EG-MAR'!$F$18:$F$516,PROVEEDORES!$D438,'EG-MAR'!S$18:S$516)</f>
        <v>0</v>
      </c>
      <c r="K437" s="159" t="str">
        <f t="shared" si="12"/>
        <v/>
      </c>
      <c r="L437" s="146" t="str">
        <f>IF(PROVEEDORES!G438="","",PROVEEDORES!G438)</f>
        <v/>
      </c>
    </row>
    <row r="438" spans="3:12" ht="17.45" customHeight="1" x14ac:dyDescent="0.2">
      <c r="C438" s="158">
        <f t="shared" si="13"/>
        <v>432</v>
      </c>
      <c r="D438" s="146" t="str">
        <f>IF(PROVEEDORES!E439="","",PROVEEDORES!E439)</f>
        <v/>
      </c>
      <c r="E438" s="146" t="str">
        <f>IF(PROVEEDORES!F439="","",PROVEEDORES!F439)</f>
        <v/>
      </c>
      <c r="F438" s="146" t="str">
        <f>IF(PROVEEDORES!D439="","",PROVEEDORES!D439)</f>
        <v/>
      </c>
      <c r="G438" s="159">
        <f>SUMIF('EG-MAR'!$F$18:$F$516,PROVEEDORES!$D439,'EG-MAR'!P$18:P$516)</f>
        <v>0</v>
      </c>
      <c r="H438" s="159">
        <f>SUMIF('EG-MAR'!$F$18:$F$516,PROVEEDORES!$D439,'EG-MAR'!Q$18:Q$516)</f>
        <v>0</v>
      </c>
      <c r="I438" s="159">
        <f>SUMIF('EG-MAR'!$F$18:$F$516,PROVEEDORES!$D439,'EG-MAR'!R$18:R$516)</f>
        <v>0</v>
      </c>
      <c r="J438" s="159">
        <f>SUMIF('EG-MAR'!$F$18:$F$516,PROVEEDORES!$D439,'EG-MAR'!S$18:S$516)</f>
        <v>0</v>
      </c>
      <c r="K438" s="159" t="str">
        <f t="shared" si="12"/>
        <v/>
      </c>
      <c r="L438" s="146" t="str">
        <f>IF(PROVEEDORES!G439="","",PROVEEDORES!G439)</f>
        <v/>
      </c>
    </row>
    <row r="439" spans="3:12" ht="17.45" customHeight="1" x14ac:dyDescent="0.2">
      <c r="C439" s="158">
        <f t="shared" si="13"/>
        <v>433</v>
      </c>
      <c r="D439" s="146" t="str">
        <f>IF(PROVEEDORES!E440="","",PROVEEDORES!E440)</f>
        <v/>
      </c>
      <c r="E439" s="146" t="str">
        <f>IF(PROVEEDORES!F440="","",PROVEEDORES!F440)</f>
        <v/>
      </c>
      <c r="F439" s="146" t="str">
        <f>IF(PROVEEDORES!D440="","",PROVEEDORES!D440)</f>
        <v/>
      </c>
      <c r="G439" s="159">
        <f>SUMIF('EG-MAR'!$F$18:$F$516,PROVEEDORES!$D440,'EG-MAR'!P$18:P$516)</f>
        <v>0</v>
      </c>
      <c r="H439" s="159">
        <f>SUMIF('EG-MAR'!$F$18:$F$516,PROVEEDORES!$D440,'EG-MAR'!Q$18:Q$516)</f>
        <v>0</v>
      </c>
      <c r="I439" s="159">
        <f>SUMIF('EG-MAR'!$F$18:$F$516,PROVEEDORES!$D440,'EG-MAR'!R$18:R$516)</f>
        <v>0</v>
      </c>
      <c r="J439" s="159">
        <f>SUMIF('EG-MAR'!$F$18:$F$516,PROVEEDORES!$D440,'EG-MAR'!S$18:S$516)</f>
        <v>0</v>
      </c>
      <c r="K439" s="159" t="str">
        <f t="shared" si="12"/>
        <v/>
      </c>
      <c r="L439" s="146" t="str">
        <f>IF(PROVEEDORES!G440="","",PROVEEDORES!G440)</f>
        <v/>
      </c>
    </row>
    <row r="440" spans="3:12" ht="17.45" customHeight="1" x14ac:dyDescent="0.2">
      <c r="C440" s="158">
        <f t="shared" si="13"/>
        <v>434</v>
      </c>
      <c r="D440" s="146" t="str">
        <f>IF(PROVEEDORES!E441="","",PROVEEDORES!E441)</f>
        <v/>
      </c>
      <c r="E440" s="146" t="str">
        <f>IF(PROVEEDORES!F441="","",PROVEEDORES!F441)</f>
        <v/>
      </c>
      <c r="F440" s="146" t="str">
        <f>IF(PROVEEDORES!D441="","",PROVEEDORES!D441)</f>
        <v/>
      </c>
      <c r="G440" s="159">
        <f>SUMIF('EG-MAR'!$F$18:$F$516,PROVEEDORES!$D441,'EG-MAR'!P$18:P$516)</f>
        <v>0</v>
      </c>
      <c r="H440" s="159">
        <f>SUMIF('EG-MAR'!$F$18:$F$516,PROVEEDORES!$D441,'EG-MAR'!Q$18:Q$516)</f>
        <v>0</v>
      </c>
      <c r="I440" s="159">
        <f>SUMIF('EG-MAR'!$F$18:$F$516,PROVEEDORES!$D441,'EG-MAR'!R$18:R$516)</f>
        <v>0</v>
      </c>
      <c r="J440" s="159">
        <f>SUMIF('EG-MAR'!$F$18:$F$516,PROVEEDORES!$D441,'EG-MAR'!S$18:S$516)</f>
        <v>0</v>
      </c>
      <c r="K440" s="159" t="str">
        <f t="shared" si="12"/>
        <v/>
      </c>
      <c r="L440" s="146" t="str">
        <f>IF(PROVEEDORES!G441="","",PROVEEDORES!G441)</f>
        <v/>
      </c>
    </row>
    <row r="441" spans="3:12" ht="17.45" customHeight="1" x14ac:dyDescent="0.2">
      <c r="C441" s="158">
        <f t="shared" si="13"/>
        <v>435</v>
      </c>
      <c r="D441" s="146" t="str">
        <f>IF(PROVEEDORES!E442="","",PROVEEDORES!E442)</f>
        <v/>
      </c>
      <c r="E441" s="146" t="str">
        <f>IF(PROVEEDORES!F442="","",PROVEEDORES!F442)</f>
        <v/>
      </c>
      <c r="F441" s="146" t="str">
        <f>IF(PROVEEDORES!D442="","",PROVEEDORES!D442)</f>
        <v/>
      </c>
      <c r="G441" s="159">
        <f>SUMIF('EG-MAR'!$F$18:$F$516,PROVEEDORES!$D442,'EG-MAR'!P$18:P$516)</f>
        <v>0</v>
      </c>
      <c r="H441" s="159">
        <f>SUMIF('EG-MAR'!$F$18:$F$516,PROVEEDORES!$D442,'EG-MAR'!Q$18:Q$516)</f>
        <v>0</v>
      </c>
      <c r="I441" s="159">
        <f>SUMIF('EG-MAR'!$F$18:$F$516,PROVEEDORES!$D442,'EG-MAR'!R$18:R$516)</f>
        <v>0</v>
      </c>
      <c r="J441" s="159">
        <f>SUMIF('EG-MAR'!$F$18:$F$516,PROVEEDORES!$D442,'EG-MAR'!S$18:S$516)</f>
        <v>0</v>
      </c>
      <c r="K441" s="159" t="str">
        <f t="shared" si="12"/>
        <v/>
      </c>
      <c r="L441" s="146" t="str">
        <f>IF(PROVEEDORES!G442="","",PROVEEDORES!G442)</f>
        <v/>
      </c>
    </row>
    <row r="442" spans="3:12" ht="17.45" customHeight="1" x14ac:dyDescent="0.2">
      <c r="C442" s="158">
        <f t="shared" si="13"/>
        <v>436</v>
      </c>
      <c r="D442" s="146" t="str">
        <f>IF(PROVEEDORES!E443="","",PROVEEDORES!E443)</f>
        <v/>
      </c>
      <c r="E442" s="146" t="str">
        <f>IF(PROVEEDORES!F443="","",PROVEEDORES!F443)</f>
        <v/>
      </c>
      <c r="F442" s="146" t="str">
        <f>IF(PROVEEDORES!D443="","",PROVEEDORES!D443)</f>
        <v/>
      </c>
      <c r="G442" s="159">
        <f>SUMIF('EG-MAR'!$F$18:$F$516,PROVEEDORES!$D443,'EG-MAR'!P$18:P$516)</f>
        <v>0</v>
      </c>
      <c r="H442" s="159">
        <f>SUMIF('EG-MAR'!$F$18:$F$516,PROVEEDORES!$D443,'EG-MAR'!Q$18:Q$516)</f>
        <v>0</v>
      </c>
      <c r="I442" s="159">
        <f>SUMIF('EG-MAR'!$F$18:$F$516,PROVEEDORES!$D443,'EG-MAR'!R$18:R$516)</f>
        <v>0</v>
      </c>
      <c r="J442" s="159">
        <f>SUMIF('EG-MAR'!$F$18:$F$516,PROVEEDORES!$D443,'EG-MAR'!S$18:S$516)</f>
        <v>0</v>
      </c>
      <c r="K442" s="159" t="str">
        <f t="shared" si="12"/>
        <v/>
      </c>
      <c r="L442" s="146" t="str">
        <f>IF(PROVEEDORES!G443="","",PROVEEDORES!G443)</f>
        <v/>
      </c>
    </row>
    <row r="443" spans="3:12" ht="17.45" customHeight="1" x14ac:dyDescent="0.2">
      <c r="C443" s="158">
        <f t="shared" si="13"/>
        <v>437</v>
      </c>
      <c r="D443" s="146" t="str">
        <f>IF(PROVEEDORES!E444="","",PROVEEDORES!E444)</f>
        <v/>
      </c>
      <c r="E443" s="146" t="str">
        <f>IF(PROVEEDORES!F444="","",PROVEEDORES!F444)</f>
        <v/>
      </c>
      <c r="F443" s="146" t="str">
        <f>IF(PROVEEDORES!D444="","",PROVEEDORES!D444)</f>
        <v/>
      </c>
      <c r="G443" s="159">
        <f>SUMIF('EG-MAR'!$F$18:$F$516,PROVEEDORES!$D444,'EG-MAR'!P$18:P$516)</f>
        <v>0</v>
      </c>
      <c r="H443" s="159">
        <f>SUMIF('EG-MAR'!$F$18:$F$516,PROVEEDORES!$D444,'EG-MAR'!Q$18:Q$516)</f>
        <v>0</v>
      </c>
      <c r="I443" s="159">
        <f>SUMIF('EG-MAR'!$F$18:$F$516,PROVEEDORES!$D444,'EG-MAR'!R$18:R$516)</f>
        <v>0</v>
      </c>
      <c r="J443" s="159">
        <f>SUMIF('EG-MAR'!$F$18:$F$516,PROVEEDORES!$D444,'EG-MAR'!S$18:S$516)</f>
        <v>0</v>
      </c>
      <c r="K443" s="159" t="str">
        <f t="shared" si="12"/>
        <v/>
      </c>
      <c r="L443" s="146" t="str">
        <f>IF(PROVEEDORES!G444="","",PROVEEDORES!G444)</f>
        <v/>
      </c>
    </row>
    <row r="444" spans="3:12" ht="17.45" customHeight="1" x14ac:dyDescent="0.2">
      <c r="C444" s="158">
        <f t="shared" si="13"/>
        <v>438</v>
      </c>
      <c r="D444" s="146" t="str">
        <f>IF(PROVEEDORES!E445="","",PROVEEDORES!E445)</f>
        <v/>
      </c>
      <c r="E444" s="146" t="str">
        <f>IF(PROVEEDORES!F445="","",PROVEEDORES!F445)</f>
        <v/>
      </c>
      <c r="F444" s="146" t="str">
        <f>IF(PROVEEDORES!D445="","",PROVEEDORES!D445)</f>
        <v/>
      </c>
      <c r="G444" s="159">
        <f>SUMIF('EG-MAR'!$F$18:$F$516,PROVEEDORES!$D445,'EG-MAR'!P$18:P$516)</f>
        <v>0</v>
      </c>
      <c r="H444" s="159">
        <f>SUMIF('EG-MAR'!$F$18:$F$516,PROVEEDORES!$D445,'EG-MAR'!Q$18:Q$516)</f>
        <v>0</v>
      </c>
      <c r="I444" s="159">
        <f>SUMIF('EG-MAR'!$F$18:$F$516,PROVEEDORES!$D445,'EG-MAR'!R$18:R$516)</f>
        <v>0</v>
      </c>
      <c r="J444" s="159">
        <f>SUMIF('EG-MAR'!$F$18:$F$516,PROVEEDORES!$D445,'EG-MAR'!S$18:S$516)</f>
        <v>0</v>
      </c>
      <c r="K444" s="159" t="str">
        <f t="shared" si="12"/>
        <v/>
      </c>
      <c r="L444" s="146" t="str">
        <f>IF(PROVEEDORES!G445="","",PROVEEDORES!G445)</f>
        <v/>
      </c>
    </row>
    <row r="445" spans="3:12" ht="17.45" customHeight="1" x14ac:dyDescent="0.2">
      <c r="C445" s="158">
        <f t="shared" si="13"/>
        <v>439</v>
      </c>
      <c r="D445" s="146" t="str">
        <f>IF(PROVEEDORES!E446="","",PROVEEDORES!E446)</f>
        <v/>
      </c>
      <c r="E445" s="146" t="str">
        <f>IF(PROVEEDORES!F446="","",PROVEEDORES!F446)</f>
        <v/>
      </c>
      <c r="F445" s="146" t="str">
        <f>IF(PROVEEDORES!D446="","",PROVEEDORES!D446)</f>
        <v/>
      </c>
      <c r="G445" s="159">
        <f>SUMIF('EG-MAR'!$F$18:$F$516,PROVEEDORES!$D446,'EG-MAR'!P$18:P$516)</f>
        <v>0</v>
      </c>
      <c r="H445" s="159">
        <f>SUMIF('EG-MAR'!$F$18:$F$516,PROVEEDORES!$D446,'EG-MAR'!Q$18:Q$516)</f>
        <v>0</v>
      </c>
      <c r="I445" s="159">
        <f>SUMIF('EG-MAR'!$F$18:$F$516,PROVEEDORES!$D446,'EG-MAR'!R$18:R$516)</f>
        <v>0</v>
      </c>
      <c r="J445" s="159">
        <f>SUMIF('EG-MAR'!$F$18:$F$516,PROVEEDORES!$D446,'EG-MAR'!S$18:S$516)</f>
        <v>0</v>
      </c>
      <c r="K445" s="159" t="str">
        <f t="shared" si="12"/>
        <v/>
      </c>
      <c r="L445" s="146" t="str">
        <f>IF(PROVEEDORES!G446="","",PROVEEDORES!G446)</f>
        <v/>
      </c>
    </row>
    <row r="446" spans="3:12" ht="17.45" customHeight="1" x14ac:dyDescent="0.2">
      <c r="C446" s="158">
        <f t="shared" si="13"/>
        <v>440</v>
      </c>
      <c r="D446" s="146" t="str">
        <f>IF(PROVEEDORES!E447="","",PROVEEDORES!E447)</f>
        <v/>
      </c>
      <c r="E446" s="146" t="str">
        <f>IF(PROVEEDORES!F447="","",PROVEEDORES!F447)</f>
        <v/>
      </c>
      <c r="F446" s="146" t="str">
        <f>IF(PROVEEDORES!D447="","",PROVEEDORES!D447)</f>
        <v/>
      </c>
      <c r="G446" s="159">
        <f>SUMIF('EG-MAR'!$F$18:$F$516,PROVEEDORES!$D447,'EG-MAR'!P$18:P$516)</f>
        <v>0</v>
      </c>
      <c r="H446" s="159">
        <f>SUMIF('EG-MAR'!$F$18:$F$516,PROVEEDORES!$D447,'EG-MAR'!Q$18:Q$516)</f>
        <v>0</v>
      </c>
      <c r="I446" s="159">
        <f>SUMIF('EG-MAR'!$F$18:$F$516,PROVEEDORES!$D447,'EG-MAR'!R$18:R$516)</f>
        <v>0</v>
      </c>
      <c r="J446" s="159">
        <f>SUMIF('EG-MAR'!$F$18:$F$516,PROVEEDORES!$D447,'EG-MAR'!S$18:S$516)</f>
        <v>0</v>
      </c>
      <c r="K446" s="159" t="str">
        <f t="shared" si="12"/>
        <v/>
      </c>
      <c r="L446" s="146" t="str">
        <f>IF(PROVEEDORES!G447="","",PROVEEDORES!G447)</f>
        <v/>
      </c>
    </row>
    <row r="447" spans="3:12" ht="17.45" customHeight="1" x14ac:dyDescent="0.2">
      <c r="C447" s="158">
        <f t="shared" si="13"/>
        <v>441</v>
      </c>
      <c r="D447" s="146" t="str">
        <f>IF(PROVEEDORES!E448="","",PROVEEDORES!E448)</f>
        <v/>
      </c>
      <c r="E447" s="146" t="str">
        <f>IF(PROVEEDORES!F448="","",PROVEEDORES!F448)</f>
        <v/>
      </c>
      <c r="F447" s="146" t="str">
        <f>IF(PROVEEDORES!D448="","",PROVEEDORES!D448)</f>
        <v/>
      </c>
      <c r="G447" s="159">
        <f>SUMIF('EG-MAR'!$F$18:$F$516,PROVEEDORES!$D448,'EG-MAR'!P$18:P$516)</f>
        <v>0</v>
      </c>
      <c r="H447" s="159">
        <f>SUMIF('EG-MAR'!$F$18:$F$516,PROVEEDORES!$D448,'EG-MAR'!Q$18:Q$516)</f>
        <v>0</v>
      </c>
      <c r="I447" s="159">
        <f>SUMIF('EG-MAR'!$F$18:$F$516,PROVEEDORES!$D448,'EG-MAR'!R$18:R$516)</f>
        <v>0</v>
      </c>
      <c r="J447" s="159">
        <f>SUMIF('EG-MAR'!$F$18:$F$516,PROVEEDORES!$D448,'EG-MAR'!S$18:S$516)</f>
        <v>0</v>
      </c>
      <c r="K447" s="159" t="str">
        <f t="shared" si="12"/>
        <v/>
      </c>
      <c r="L447" s="146" t="str">
        <f>IF(PROVEEDORES!G448="","",PROVEEDORES!G448)</f>
        <v/>
      </c>
    </row>
    <row r="448" spans="3:12" ht="17.45" customHeight="1" x14ac:dyDescent="0.2">
      <c r="C448" s="158">
        <f t="shared" si="13"/>
        <v>442</v>
      </c>
      <c r="D448" s="146" t="str">
        <f>IF(PROVEEDORES!E449="","",PROVEEDORES!E449)</f>
        <v/>
      </c>
      <c r="E448" s="146" t="str">
        <f>IF(PROVEEDORES!F449="","",PROVEEDORES!F449)</f>
        <v/>
      </c>
      <c r="F448" s="146" t="str">
        <f>IF(PROVEEDORES!D449="","",PROVEEDORES!D449)</f>
        <v/>
      </c>
      <c r="G448" s="159">
        <f>SUMIF('EG-MAR'!$F$18:$F$516,PROVEEDORES!$D449,'EG-MAR'!P$18:P$516)</f>
        <v>0</v>
      </c>
      <c r="H448" s="159">
        <f>SUMIF('EG-MAR'!$F$18:$F$516,PROVEEDORES!$D449,'EG-MAR'!Q$18:Q$516)</f>
        <v>0</v>
      </c>
      <c r="I448" s="159">
        <f>SUMIF('EG-MAR'!$F$18:$F$516,PROVEEDORES!$D449,'EG-MAR'!R$18:R$516)</f>
        <v>0</v>
      </c>
      <c r="J448" s="159">
        <f>SUMIF('EG-MAR'!$F$18:$F$516,PROVEEDORES!$D449,'EG-MAR'!S$18:S$516)</f>
        <v>0</v>
      </c>
      <c r="K448" s="159" t="str">
        <f t="shared" si="12"/>
        <v/>
      </c>
      <c r="L448" s="146" t="str">
        <f>IF(PROVEEDORES!G449="","",PROVEEDORES!G449)</f>
        <v/>
      </c>
    </row>
    <row r="449" spans="3:12" ht="17.45" customHeight="1" x14ac:dyDescent="0.2">
      <c r="C449" s="158">
        <f t="shared" si="13"/>
        <v>443</v>
      </c>
      <c r="D449" s="146" t="str">
        <f>IF(PROVEEDORES!E450="","",PROVEEDORES!E450)</f>
        <v/>
      </c>
      <c r="E449" s="146" t="str">
        <f>IF(PROVEEDORES!F450="","",PROVEEDORES!F450)</f>
        <v/>
      </c>
      <c r="F449" s="146" t="str">
        <f>IF(PROVEEDORES!D450="","",PROVEEDORES!D450)</f>
        <v/>
      </c>
      <c r="G449" s="159">
        <f>SUMIF('EG-MAR'!$F$18:$F$516,PROVEEDORES!$D450,'EG-MAR'!P$18:P$516)</f>
        <v>0</v>
      </c>
      <c r="H449" s="159">
        <f>SUMIF('EG-MAR'!$F$18:$F$516,PROVEEDORES!$D450,'EG-MAR'!Q$18:Q$516)</f>
        <v>0</v>
      </c>
      <c r="I449" s="159">
        <f>SUMIF('EG-MAR'!$F$18:$F$516,PROVEEDORES!$D450,'EG-MAR'!R$18:R$516)</f>
        <v>0</v>
      </c>
      <c r="J449" s="159">
        <f>SUMIF('EG-MAR'!$F$18:$F$516,PROVEEDORES!$D450,'EG-MAR'!S$18:S$516)</f>
        <v>0</v>
      </c>
      <c r="K449" s="159" t="str">
        <f t="shared" si="12"/>
        <v/>
      </c>
      <c r="L449" s="146" t="str">
        <f>IF(PROVEEDORES!G450="","",PROVEEDORES!G450)</f>
        <v/>
      </c>
    </row>
    <row r="450" spans="3:12" ht="17.45" customHeight="1" x14ac:dyDescent="0.2">
      <c r="C450" s="158">
        <f t="shared" si="13"/>
        <v>444</v>
      </c>
      <c r="D450" s="146" t="str">
        <f>IF(PROVEEDORES!E451="","",PROVEEDORES!E451)</f>
        <v/>
      </c>
      <c r="E450" s="146" t="str">
        <f>IF(PROVEEDORES!F451="","",PROVEEDORES!F451)</f>
        <v/>
      </c>
      <c r="F450" s="146" t="str">
        <f>IF(PROVEEDORES!D451="","",PROVEEDORES!D451)</f>
        <v/>
      </c>
      <c r="G450" s="159">
        <f>SUMIF('EG-MAR'!$F$18:$F$516,PROVEEDORES!$D451,'EG-MAR'!P$18:P$516)</f>
        <v>0</v>
      </c>
      <c r="H450" s="159">
        <f>SUMIF('EG-MAR'!$F$18:$F$516,PROVEEDORES!$D451,'EG-MAR'!Q$18:Q$516)</f>
        <v>0</v>
      </c>
      <c r="I450" s="159">
        <f>SUMIF('EG-MAR'!$F$18:$F$516,PROVEEDORES!$D451,'EG-MAR'!R$18:R$516)</f>
        <v>0</v>
      </c>
      <c r="J450" s="159">
        <f>SUMIF('EG-MAR'!$F$18:$F$516,PROVEEDORES!$D451,'EG-MAR'!S$18:S$516)</f>
        <v>0</v>
      </c>
      <c r="K450" s="159" t="str">
        <f t="shared" si="12"/>
        <v/>
      </c>
      <c r="L450" s="146" t="str">
        <f>IF(PROVEEDORES!G451="","",PROVEEDORES!G451)</f>
        <v/>
      </c>
    </row>
    <row r="451" spans="3:12" ht="17.45" customHeight="1" x14ac:dyDescent="0.2">
      <c r="C451" s="158">
        <f t="shared" si="13"/>
        <v>445</v>
      </c>
      <c r="D451" s="146" t="str">
        <f>IF(PROVEEDORES!E452="","",PROVEEDORES!E452)</f>
        <v/>
      </c>
      <c r="E451" s="146" t="str">
        <f>IF(PROVEEDORES!F452="","",PROVEEDORES!F452)</f>
        <v/>
      </c>
      <c r="F451" s="146" t="str">
        <f>IF(PROVEEDORES!D452="","",PROVEEDORES!D452)</f>
        <v/>
      </c>
      <c r="G451" s="159">
        <f>SUMIF('EG-MAR'!$F$18:$F$516,PROVEEDORES!$D452,'EG-MAR'!P$18:P$516)</f>
        <v>0</v>
      </c>
      <c r="H451" s="159">
        <f>SUMIF('EG-MAR'!$F$18:$F$516,PROVEEDORES!$D452,'EG-MAR'!Q$18:Q$516)</f>
        <v>0</v>
      </c>
      <c r="I451" s="159">
        <f>SUMIF('EG-MAR'!$F$18:$F$516,PROVEEDORES!$D452,'EG-MAR'!R$18:R$516)</f>
        <v>0</v>
      </c>
      <c r="J451" s="159">
        <f>SUMIF('EG-MAR'!$F$18:$F$516,PROVEEDORES!$D452,'EG-MAR'!S$18:S$516)</f>
        <v>0</v>
      </c>
      <c r="K451" s="159" t="str">
        <f t="shared" si="12"/>
        <v/>
      </c>
      <c r="L451" s="146" t="str">
        <f>IF(PROVEEDORES!G452="","",PROVEEDORES!G452)</f>
        <v/>
      </c>
    </row>
    <row r="452" spans="3:12" ht="17.45" customHeight="1" x14ac:dyDescent="0.2">
      <c r="C452" s="158">
        <f t="shared" si="13"/>
        <v>446</v>
      </c>
      <c r="D452" s="146" t="str">
        <f>IF(PROVEEDORES!E453="","",PROVEEDORES!E453)</f>
        <v/>
      </c>
      <c r="E452" s="146" t="str">
        <f>IF(PROVEEDORES!F453="","",PROVEEDORES!F453)</f>
        <v/>
      </c>
      <c r="F452" s="146" t="str">
        <f>IF(PROVEEDORES!D453="","",PROVEEDORES!D453)</f>
        <v/>
      </c>
      <c r="G452" s="159">
        <f>SUMIF('EG-MAR'!$F$18:$F$516,PROVEEDORES!$D453,'EG-MAR'!P$18:P$516)</f>
        <v>0</v>
      </c>
      <c r="H452" s="159">
        <f>SUMIF('EG-MAR'!$F$18:$F$516,PROVEEDORES!$D453,'EG-MAR'!Q$18:Q$516)</f>
        <v>0</v>
      </c>
      <c r="I452" s="159">
        <f>SUMIF('EG-MAR'!$F$18:$F$516,PROVEEDORES!$D453,'EG-MAR'!R$18:R$516)</f>
        <v>0</v>
      </c>
      <c r="J452" s="159">
        <f>SUMIF('EG-MAR'!$F$18:$F$516,PROVEEDORES!$D453,'EG-MAR'!S$18:S$516)</f>
        <v>0</v>
      </c>
      <c r="K452" s="159" t="str">
        <f t="shared" si="12"/>
        <v/>
      </c>
      <c r="L452" s="146" t="str">
        <f>IF(PROVEEDORES!G453="","",PROVEEDORES!G453)</f>
        <v/>
      </c>
    </row>
    <row r="453" spans="3:12" ht="17.45" customHeight="1" x14ac:dyDescent="0.2">
      <c r="C453" s="158">
        <f t="shared" si="13"/>
        <v>447</v>
      </c>
      <c r="D453" s="146" t="str">
        <f>IF(PROVEEDORES!E454="","",PROVEEDORES!E454)</f>
        <v/>
      </c>
      <c r="E453" s="146" t="str">
        <f>IF(PROVEEDORES!F454="","",PROVEEDORES!F454)</f>
        <v/>
      </c>
      <c r="F453" s="146" t="str">
        <f>IF(PROVEEDORES!D454="","",PROVEEDORES!D454)</f>
        <v/>
      </c>
      <c r="G453" s="159">
        <f>SUMIF('EG-MAR'!$F$18:$F$516,PROVEEDORES!$D454,'EG-MAR'!P$18:P$516)</f>
        <v>0</v>
      </c>
      <c r="H453" s="159">
        <f>SUMIF('EG-MAR'!$F$18:$F$516,PROVEEDORES!$D454,'EG-MAR'!Q$18:Q$516)</f>
        <v>0</v>
      </c>
      <c r="I453" s="159">
        <f>SUMIF('EG-MAR'!$F$18:$F$516,PROVEEDORES!$D454,'EG-MAR'!R$18:R$516)</f>
        <v>0</v>
      </c>
      <c r="J453" s="159">
        <f>SUMIF('EG-MAR'!$F$18:$F$516,PROVEEDORES!$D454,'EG-MAR'!S$18:S$516)</f>
        <v>0</v>
      </c>
      <c r="K453" s="159" t="str">
        <f t="shared" si="12"/>
        <v/>
      </c>
      <c r="L453" s="146" t="str">
        <f>IF(PROVEEDORES!G454="","",PROVEEDORES!G454)</f>
        <v/>
      </c>
    </row>
    <row r="454" spans="3:12" ht="17.45" customHeight="1" x14ac:dyDescent="0.2">
      <c r="C454" s="158">
        <f t="shared" si="13"/>
        <v>448</v>
      </c>
      <c r="D454" s="146" t="str">
        <f>IF(PROVEEDORES!E455="","",PROVEEDORES!E455)</f>
        <v/>
      </c>
      <c r="E454" s="146" t="str">
        <f>IF(PROVEEDORES!F455="","",PROVEEDORES!F455)</f>
        <v/>
      </c>
      <c r="F454" s="146" t="str">
        <f>IF(PROVEEDORES!D455="","",PROVEEDORES!D455)</f>
        <v/>
      </c>
      <c r="G454" s="159">
        <f>SUMIF('EG-MAR'!$F$18:$F$516,PROVEEDORES!$D455,'EG-MAR'!P$18:P$516)</f>
        <v>0</v>
      </c>
      <c r="H454" s="159">
        <f>SUMIF('EG-MAR'!$F$18:$F$516,PROVEEDORES!$D455,'EG-MAR'!Q$18:Q$516)</f>
        <v>0</v>
      </c>
      <c r="I454" s="159">
        <f>SUMIF('EG-MAR'!$F$18:$F$516,PROVEEDORES!$D455,'EG-MAR'!R$18:R$516)</f>
        <v>0</v>
      </c>
      <c r="J454" s="159">
        <f>SUMIF('EG-MAR'!$F$18:$F$516,PROVEEDORES!$D455,'EG-MAR'!S$18:S$516)</f>
        <v>0</v>
      </c>
      <c r="K454" s="159" t="str">
        <f t="shared" si="12"/>
        <v/>
      </c>
      <c r="L454" s="146" t="str">
        <f>IF(PROVEEDORES!G455="","",PROVEEDORES!G455)</f>
        <v/>
      </c>
    </row>
    <row r="455" spans="3:12" ht="17.45" customHeight="1" x14ac:dyDescent="0.2">
      <c r="C455" s="158">
        <f t="shared" si="13"/>
        <v>449</v>
      </c>
      <c r="D455" s="146" t="str">
        <f>IF(PROVEEDORES!E456="","",PROVEEDORES!E456)</f>
        <v/>
      </c>
      <c r="E455" s="146" t="str">
        <f>IF(PROVEEDORES!F456="","",PROVEEDORES!F456)</f>
        <v/>
      </c>
      <c r="F455" s="146" t="str">
        <f>IF(PROVEEDORES!D456="","",PROVEEDORES!D456)</f>
        <v/>
      </c>
      <c r="G455" s="159">
        <f>SUMIF('EG-MAR'!$F$18:$F$516,PROVEEDORES!$D456,'EG-MAR'!P$18:P$516)</f>
        <v>0</v>
      </c>
      <c r="H455" s="159">
        <f>SUMIF('EG-MAR'!$F$18:$F$516,PROVEEDORES!$D456,'EG-MAR'!Q$18:Q$516)</f>
        <v>0</v>
      </c>
      <c r="I455" s="159">
        <f>SUMIF('EG-MAR'!$F$18:$F$516,PROVEEDORES!$D456,'EG-MAR'!R$18:R$516)</f>
        <v>0</v>
      </c>
      <c r="J455" s="159">
        <f>SUMIF('EG-MAR'!$F$18:$F$516,PROVEEDORES!$D456,'EG-MAR'!S$18:S$516)</f>
        <v>0</v>
      </c>
      <c r="K455" s="159" t="str">
        <f t="shared" si="12"/>
        <v/>
      </c>
      <c r="L455" s="146" t="str">
        <f>IF(PROVEEDORES!G456="","",PROVEEDORES!G456)</f>
        <v/>
      </c>
    </row>
    <row r="456" spans="3:12" ht="17.45" customHeight="1" x14ac:dyDescent="0.2">
      <c r="C456" s="158">
        <f t="shared" si="13"/>
        <v>450</v>
      </c>
      <c r="D456" s="146" t="str">
        <f>IF(PROVEEDORES!E457="","",PROVEEDORES!E457)</f>
        <v/>
      </c>
      <c r="E456" s="146" t="str">
        <f>IF(PROVEEDORES!F457="","",PROVEEDORES!F457)</f>
        <v/>
      </c>
      <c r="F456" s="146" t="str">
        <f>IF(PROVEEDORES!D457="","",PROVEEDORES!D457)</f>
        <v/>
      </c>
      <c r="G456" s="159">
        <f>SUMIF('EG-MAR'!$F$18:$F$516,PROVEEDORES!$D457,'EG-MAR'!P$18:P$516)</f>
        <v>0</v>
      </c>
      <c r="H456" s="159">
        <f>SUMIF('EG-MAR'!$F$18:$F$516,PROVEEDORES!$D457,'EG-MAR'!Q$18:Q$516)</f>
        <v>0</v>
      </c>
      <c r="I456" s="159">
        <f>SUMIF('EG-MAR'!$F$18:$F$516,PROVEEDORES!$D457,'EG-MAR'!R$18:R$516)</f>
        <v>0</v>
      </c>
      <c r="J456" s="159">
        <f>SUMIF('EG-MAR'!$F$18:$F$516,PROVEEDORES!$D457,'EG-MAR'!S$18:S$516)</f>
        <v>0</v>
      </c>
      <c r="K456" s="159" t="str">
        <f t="shared" ref="K456:K506" si="14">IF(G456+H456+I456+J456&gt;0,"C/Información","")</f>
        <v/>
      </c>
      <c r="L456" s="146" t="str">
        <f>IF(PROVEEDORES!G457="","",PROVEEDORES!G457)</f>
        <v/>
      </c>
    </row>
    <row r="457" spans="3:12" ht="17.45" customHeight="1" x14ac:dyDescent="0.2">
      <c r="C457" s="158">
        <f t="shared" ref="C457:C506" si="15">C456+1</f>
        <v>451</v>
      </c>
      <c r="D457" s="146" t="str">
        <f>IF(PROVEEDORES!E458="","",PROVEEDORES!E458)</f>
        <v/>
      </c>
      <c r="E457" s="146" t="str">
        <f>IF(PROVEEDORES!F458="","",PROVEEDORES!F458)</f>
        <v/>
      </c>
      <c r="F457" s="146" t="str">
        <f>IF(PROVEEDORES!D458="","",PROVEEDORES!D458)</f>
        <v/>
      </c>
      <c r="G457" s="159">
        <f>SUMIF('EG-MAR'!$F$18:$F$516,PROVEEDORES!$D458,'EG-MAR'!P$18:P$516)</f>
        <v>0</v>
      </c>
      <c r="H457" s="159">
        <f>SUMIF('EG-MAR'!$F$18:$F$516,PROVEEDORES!$D458,'EG-MAR'!Q$18:Q$516)</f>
        <v>0</v>
      </c>
      <c r="I457" s="159">
        <f>SUMIF('EG-MAR'!$F$18:$F$516,PROVEEDORES!$D458,'EG-MAR'!R$18:R$516)</f>
        <v>0</v>
      </c>
      <c r="J457" s="159">
        <f>SUMIF('EG-MAR'!$F$18:$F$516,PROVEEDORES!$D458,'EG-MAR'!S$18:S$516)</f>
        <v>0</v>
      </c>
      <c r="K457" s="159" t="str">
        <f t="shared" si="14"/>
        <v/>
      </c>
      <c r="L457" s="146" t="str">
        <f>IF(PROVEEDORES!G458="","",PROVEEDORES!G458)</f>
        <v/>
      </c>
    </row>
    <row r="458" spans="3:12" ht="17.45" customHeight="1" x14ac:dyDescent="0.2">
      <c r="C458" s="158">
        <f t="shared" si="15"/>
        <v>452</v>
      </c>
      <c r="D458" s="146" t="str">
        <f>IF(PROVEEDORES!E459="","",PROVEEDORES!E459)</f>
        <v/>
      </c>
      <c r="E458" s="146" t="str">
        <f>IF(PROVEEDORES!F459="","",PROVEEDORES!F459)</f>
        <v/>
      </c>
      <c r="F458" s="146" t="str">
        <f>IF(PROVEEDORES!D459="","",PROVEEDORES!D459)</f>
        <v/>
      </c>
      <c r="G458" s="159">
        <f>SUMIF('EG-MAR'!$F$18:$F$516,PROVEEDORES!$D459,'EG-MAR'!P$18:P$516)</f>
        <v>0</v>
      </c>
      <c r="H458" s="159">
        <f>SUMIF('EG-MAR'!$F$18:$F$516,PROVEEDORES!$D459,'EG-MAR'!Q$18:Q$516)</f>
        <v>0</v>
      </c>
      <c r="I458" s="159">
        <f>SUMIF('EG-MAR'!$F$18:$F$516,PROVEEDORES!$D459,'EG-MAR'!R$18:R$516)</f>
        <v>0</v>
      </c>
      <c r="J458" s="159">
        <f>SUMIF('EG-MAR'!$F$18:$F$516,PROVEEDORES!$D459,'EG-MAR'!S$18:S$516)</f>
        <v>0</v>
      </c>
      <c r="K458" s="159" t="str">
        <f t="shared" si="14"/>
        <v/>
      </c>
      <c r="L458" s="146" t="str">
        <f>IF(PROVEEDORES!G459="","",PROVEEDORES!G459)</f>
        <v/>
      </c>
    </row>
    <row r="459" spans="3:12" ht="17.45" customHeight="1" x14ac:dyDescent="0.2">
      <c r="C459" s="158">
        <f t="shared" si="15"/>
        <v>453</v>
      </c>
      <c r="D459" s="146" t="str">
        <f>IF(PROVEEDORES!E460="","",PROVEEDORES!E460)</f>
        <v/>
      </c>
      <c r="E459" s="146" t="str">
        <f>IF(PROVEEDORES!F460="","",PROVEEDORES!F460)</f>
        <v/>
      </c>
      <c r="F459" s="146" t="str">
        <f>IF(PROVEEDORES!D460="","",PROVEEDORES!D460)</f>
        <v/>
      </c>
      <c r="G459" s="159">
        <f>SUMIF('EG-MAR'!$F$18:$F$516,PROVEEDORES!$D460,'EG-MAR'!P$18:P$516)</f>
        <v>0</v>
      </c>
      <c r="H459" s="159">
        <f>SUMIF('EG-MAR'!$F$18:$F$516,PROVEEDORES!$D460,'EG-MAR'!Q$18:Q$516)</f>
        <v>0</v>
      </c>
      <c r="I459" s="159">
        <f>SUMIF('EG-MAR'!$F$18:$F$516,PROVEEDORES!$D460,'EG-MAR'!R$18:R$516)</f>
        <v>0</v>
      </c>
      <c r="J459" s="159">
        <f>SUMIF('EG-MAR'!$F$18:$F$516,PROVEEDORES!$D460,'EG-MAR'!S$18:S$516)</f>
        <v>0</v>
      </c>
      <c r="K459" s="159" t="str">
        <f t="shared" si="14"/>
        <v/>
      </c>
      <c r="L459" s="146" t="str">
        <f>IF(PROVEEDORES!G460="","",PROVEEDORES!G460)</f>
        <v/>
      </c>
    </row>
    <row r="460" spans="3:12" ht="17.45" customHeight="1" x14ac:dyDescent="0.2">
      <c r="C460" s="158">
        <f t="shared" si="15"/>
        <v>454</v>
      </c>
      <c r="D460" s="146" t="str">
        <f>IF(PROVEEDORES!E461="","",PROVEEDORES!E461)</f>
        <v/>
      </c>
      <c r="E460" s="146" t="str">
        <f>IF(PROVEEDORES!F461="","",PROVEEDORES!F461)</f>
        <v/>
      </c>
      <c r="F460" s="146" t="str">
        <f>IF(PROVEEDORES!D461="","",PROVEEDORES!D461)</f>
        <v/>
      </c>
      <c r="G460" s="159">
        <f>SUMIF('EG-MAR'!$F$18:$F$516,PROVEEDORES!$D461,'EG-MAR'!P$18:P$516)</f>
        <v>0</v>
      </c>
      <c r="H460" s="159">
        <f>SUMIF('EG-MAR'!$F$18:$F$516,PROVEEDORES!$D461,'EG-MAR'!Q$18:Q$516)</f>
        <v>0</v>
      </c>
      <c r="I460" s="159">
        <f>SUMIF('EG-MAR'!$F$18:$F$516,PROVEEDORES!$D461,'EG-MAR'!R$18:R$516)</f>
        <v>0</v>
      </c>
      <c r="J460" s="159">
        <f>SUMIF('EG-MAR'!$F$18:$F$516,PROVEEDORES!$D461,'EG-MAR'!S$18:S$516)</f>
        <v>0</v>
      </c>
      <c r="K460" s="159" t="str">
        <f t="shared" si="14"/>
        <v/>
      </c>
      <c r="L460" s="146" t="str">
        <f>IF(PROVEEDORES!G461="","",PROVEEDORES!G461)</f>
        <v/>
      </c>
    </row>
    <row r="461" spans="3:12" ht="17.45" customHeight="1" x14ac:dyDescent="0.2">
      <c r="C461" s="158">
        <f t="shared" si="15"/>
        <v>455</v>
      </c>
      <c r="D461" s="146" t="str">
        <f>IF(PROVEEDORES!E462="","",PROVEEDORES!E462)</f>
        <v/>
      </c>
      <c r="E461" s="146" t="str">
        <f>IF(PROVEEDORES!F462="","",PROVEEDORES!F462)</f>
        <v/>
      </c>
      <c r="F461" s="146" t="str">
        <f>IF(PROVEEDORES!D462="","",PROVEEDORES!D462)</f>
        <v/>
      </c>
      <c r="G461" s="159">
        <f>SUMIF('EG-MAR'!$F$18:$F$516,PROVEEDORES!$D462,'EG-MAR'!P$18:P$516)</f>
        <v>0</v>
      </c>
      <c r="H461" s="159">
        <f>SUMIF('EG-MAR'!$F$18:$F$516,PROVEEDORES!$D462,'EG-MAR'!Q$18:Q$516)</f>
        <v>0</v>
      </c>
      <c r="I461" s="159">
        <f>SUMIF('EG-MAR'!$F$18:$F$516,PROVEEDORES!$D462,'EG-MAR'!R$18:R$516)</f>
        <v>0</v>
      </c>
      <c r="J461" s="159">
        <f>SUMIF('EG-MAR'!$F$18:$F$516,PROVEEDORES!$D462,'EG-MAR'!S$18:S$516)</f>
        <v>0</v>
      </c>
      <c r="K461" s="159" t="str">
        <f t="shared" si="14"/>
        <v/>
      </c>
      <c r="L461" s="146" t="str">
        <f>IF(PROVEEDORES!G462="","",PROVEEDORES!G462)</f>
        <v/>
      </c>
    </row>
    <row r="462" spans="3:12" ht="17.45" customHeight="1" x14ac:dyDescent="0.2">
      <c r="C462" s="158">
        <f t="shared" si="15"/>
        <v>456</v>
      </c>
      <c r="D462" s="146" t="str">
        <f>IF(PROVEEDORES!E463="","",PROVEEDORES!E463)</f>
        <v/>
      </c>
      <c r="E462" s="146" t="str">
        <f>IF(PROVEEDORES!F463="","",PROVEEDORES!F463)</f>
        <v/>
      </c>
      <c r="F462" s="146" t="str">
        <f>IF(PROVEEDORES!D463="","",PROVEEDORES!D463)</f>
        <v/>
      </c>
      <c r="G462" s="159">
        <f>SUMIF('EG-MAR'!$F$18:$F$516,PROVEEDORES!$D463,'EG-MAR'!P$18:P$516)</f>
        <v>0</v>
      </c>
      <c r="H462" s="159">
        <f>SUMIF('EG-MAR'!$F$18:$F$516,PROVEEDORES!$D463,'EG-MAR'!Q$18:Q$516)</f>
        <v>0</v>
      </c>
      <c r="I462" s="159">
        <f>SUMIF('EG-MAR'!$F$18:$F$516,PROVEEDORES!$D463,'EG-MAR'!R$18:R$516)</f>
        <v>0</v>
      </c>
      <c r="J462" s="159">
        <f>SUMIF('EG-MAR'!$F$18:$F$516,PROVEEDORES!$D463,'EG-MAR'!S$18:S$516)</f>
        <v>0</v>
      </c>
      <c r="K462" s="159" t="str">
        <f t="shared" si="14"/>
        <v/>
      </c>
      <c r="L462" s="146" t="str">
        <f>IF(PROVEEDORES!G463="","",PROVEEDORES!G463)</f>
        <v/>
      </c>
    </row>
    <row r="463" spans="3:12" ht="17.45" customHeight="1" x14ac:dyDescent="0.2">
      <c r="C463" s="158">
        <f t="shared" si="15"/>
        <v>457</v>
      </c>
      <c r="D463" s="146" t="str">
        <f>IF(PROVEEDORES!E464="","",PROVEEDORES!E464)</f>
        <v/>
      </c>
      <c r="E463" s="146" t="str">
        <f>IF(PROVEEDORES!F464="","",PROVEEDORES!F464)</f>
        <v/>
      </c>
      <c r="F463" s="146" t="str">
        <f>IF(PROVEEDORES!D464="","",PROVEEDORES!D464)</f>
        <v/>
      </c>
      <c r="G463" s="159">
        <f>SUMIF('EG-MAR'!$F$18:$F$516,PROVEEDORES!$D464,'EG-MAR'!P$18:P$516)</f>
        <v>0</v>
      </c>
      <c r="H463" s="159">
        <f>SUMIF('EG-MAR'!$F$18:$F$516,PROVEEDORES!$D464,'EG-MAR'!Q$18:Q$516)</f>
        <v>0</v>
      </c>
      <c r="I463" s="159">
        <f>SUMIF('EG-MAR'!$F$18:$F$516,PROVEEDORES!$D464,'EG-MAR'!R$18:R$516)</f>
        <v>0</v>
      </c>
      <c r="J463" s="159">
        <f>SUMIF('EG-MAR'!$F$18:$F$516,PROVEEDORES!$D464,'EG-MAR'!S$18:S$516)</f>
        <v>0</v>
      </c>
      <c r="K463" s="159" t="str">
        <f t="shared" si="14"/>
        <v/>
      </c>
      <c r="L463" s="146" t="str">
        <f>IF(PROVEEDORES!G464="","",PROVEEDORES!G464)</f>
        <v/>
      </c>
    </row>
    <row r="464" spans="3:12" ht="17.45" customHeight="1" x14ac:dyDescent="0.2">
      <c r="C464" s="158">
        <f t="shared" si="15"/>
        <v>458</v>
      </c>
      <c r="D464" s="146" t="str">
        <f>IF(PROVEEDORES!E465="","",PROVEEDORES!E465)</f>
        <v/>
      </c>
      <c r="E464" s="146" t="str">
        <f>IF(PROVEEDORES!F465="","",PROVEEDORES!F465)</f>
        <v/>
      </c>
      <c r="F464" s="146" t="str">
        <f>IF(PROVEEDORES!D465="","",PROVEEDORES!D465)</f>
        <v/>
      </c>
      <c r="G464" s="159">
        <f>SUMIF('EG-MAR'!$F$18:$F$516,PROVEEDORES!$D465,'EG-MAR'!P$18:P$516)</f>
        <v>0</v>
      </c>
      <c r="H464" s="159">
        <f>SUMIF('EG-MAR'!$F$18:$F$516,PROVEEDORES!$D465,'EG-MAR'!Q$18:Q$516)</f>
        <v>0</v>
      </c>
      <c r="I464" s="159">
        <f>SUMIF('EG-MAR'!$F$18:$F$516,PROVEEDORES!$D465,'EG-MAR'!R$18:R$516)</f>
        <v>0</v>
      </c>
      <c r="J464" s="159">
        <f>SUMIF('EG-MAR'!$F$18:$F$516,PROVEEDORES!$D465,'EG-MAR'!S$18:S$516)</f>
        <v>0</v>
      </c>
      <c r="K464" s="159" t="str">
        <f t="shared" si="14"/>
        <v/>
      </c>
      <c r="L464" s="146" t="str">
        <f>IF(PROVEEDORES!G465="","",PROVEEDORES!G465)</f>
        <v/>
      </c>
    </row>
    <row r="465" spans="3:12" ht="17.45" customHeight="1" x14ac:dyDescent="0.2">
      <c r="C465" s="158">
        <f t="shared" si="15"/>
        <v>459</v>
      </c>
      <c r="D465" s="146" t="str">
        <f>IF(PROVEEDORES!E466="","",PROVEEDORES!E466)</f>
        <v/>
      </c>
      <c r="E465" s="146" t="str">
        <f>IF(PROVEEDORES!F466="","",PROVEEDORES!F466)</f>
        <v/>
      </c>
      <c r="F465" s="146" t="str">
        <f>IF(PROVEEDORES!D466="","",PROVEEDORES!D466)</f>
        <v/>
      </c>
      <c r="G465" s="159">
        <f>SUMIF('EG-MAR'!$F$18:$F$516,PROVEEDORES!$D466,'EG-MAR'!P$18:P$516)</f>
        <v>0</v>
      </c>
      <c r="H465" s="159">
        <f>SUMIF('EG-MAR'!$F$18:$F$516,PROVEEDORES!$D466,'EG-MAR'!Q$18:Q$516)</f>
        <v>0</v>
      </c>
      <c r="I465" s="159">
        <f>SUMIF('EG-MAR'!$F$18:$F$516,PROVEEDORES!$D466,'EG-MAR'!R$18:R$516)</f>
        <v>0</v>
      </c>
      <c r="J465" s="159">
        <f>SUMIF('EG-MAR'!$F$18:$F$516,PROVEEDORES!$D466,'EG-MAR'!S$18:S$516)</f>
        <v>0</v>
      </c>
      <c r="K465" s="159" t="str">
        <f t="shared" si="14"/>
        <v/>
      </c>
      <c r="L465" s="146" t="str">
        <f>IF(PROVEEDORES!G466="","",PROVEEDORES!G466)</f>
        <v/>
      </c>
    </row>
    <row r="466" spans="3:12" ht="17.45" customHeight="1" x14ac:dyDescent="0.2">
      <c r="C466" s="158">
        <f t="shared" si="15"/>
        <v>460</v>
      </c>
      <c r="D466" s="146" t="str">
        <f>IF(PROVEEDORES!E467="","",PROVEEDORES!E467)</f>
        <v/>
      </c>
      <c r="E466" s="146" t="str">
        <f>IF(PROVEEDORES!F467="","",PROVEEDORES!F467)</f>
        <v/>
      </c>
      <c r="F466" s="146" t="str">
        <f>IF(PROVEEDORES!D467="","",PROVEEDORES!D467)</f>
        <v/>
      </c>
      <c r="G466" s="159">
        <f>SUMIF('EG-MAR'!$F$18:$F$516,PROVEEDORES!$D467,'EG-MAR'!P$18:P$516)</f>
        <v>0</v>
      </c>
      <c r="H466" s="159">
        <f>SUMIF('EG-MAR'!$F$18:$F$516,PROVEEDORES!$D467,'EG-MAR'!Q$18:Q$516)</f>
        <v>0</v>
      </c>
      <c r="I466" s="159">
        <f>SUMIF('EG-MAR'!$F$18:$F$516,PROVEEDORES!$D467,'EG-MAR'!R$18:R$516)</f>
        <v>0</v>
      </c>
      <c r="J466" s="159">
        <f>SUMIF('EG-MAR'!$F$18:$F$516,PROVEEDORES!$D467,'EG-MAR'!S$18:S$516)</f>
        <v>0</v>
      </c>
      <c r="K466" s="159" t="str">
        <f t="shared" si="14"/>
        <v/>
      </c>
      <c r="L466" s="146" t="str">
        <f>IF(PROVEEDORES!G467="","",PROVEEDORES!G467)</f>
        <v/>
      </c>
    </row>
    <row r="467" spans="3:12" ht="17.45" customHeight="1" x14ac:dyDescent="0.2">
      <c r="C467" s="158">
        <f t="shared" si="15"/>
        <v>461</v>
      </c>
      <c r="D467" s="146" t="str">
        <f>IF(PROVEEDORES!E468="","",PROVEEDORES!E468)</f>
        <v/>
      </c>
      <c r="E467" s="146" t="str">
        <f>IF(PROVEEDORES!F468="","",PROVEEDORES!F468)</f>
        <v/>
      </c>
      <c r="F467" s="146" t="str">
        <f>IF(PROVEEDORES!D468="","",PROVEEDORES!D468)</f>
        <v/>
      </c>
      <c r="G467" s="159">
        <f>SUMIF('EG-MAR'!$F$18:$F$516,PROVEEDORES!$D468,'EG-MAR'!P$18:P$516)</f>
        <v>0</v>
      </c>
      <c r="H467" s="159">
        <f>SUMIF('EG-MAR'!$F$18:$F$516,PROVEEDORES!$D468,'EG-MAR'!Q$18:Q$516)</f>
        <v>0</v>
      </c>
      <c r="I467" s="159">
        <f>SUMIF('EG-MAR'!$F$18:$F$516,PROVEEDORES!$D468,'EG-MAR'!R$18:R$516)</f>
        <v>0</v>
      </c>
      <c r="J467" s="159">
        <f>SUMIF('EG-MAR'!$F$18:$F$516,PROVEEDORES!$D468,'EG-MAR'!S$18:S$516)</f>
        <v>0</v>
      </c>
      <c r="K467" s="159" t="str">
        <f t="shared" si="14"/>
        <v/>
      </c>
      <c r="L467" s="146" t="str">
        <f>IF(PROVEEDORES!G468="","",PROVEEDORES!G468)</f>
        <v/>
      </c>
    </row>
    <row r="468" spans="3:12" ht="17.45" customHeight="1" x14ac:dyDescent="0.2">
      <c r="C468" s="158">
        <f t="shared" si="15"/>
        <v>462</v>
      </c>
      <c r="D468" s="146" t="str">
        <f>IF(PROVEEDORES!E469="","",PROVEEDORES!E469)</f>
        <v/>
      </c>
      <c r="E468" s="146" t="str">
        <f>IF(PROVEEDORES!F469="","",PROVEEDORES!F469)</f>
        <v/>
      </c>
      <c r="F468" s="146" t="str">
        <f>IF(PROVEEDORES!D469="","",PROVEEDORES!D469)</f>
        <v/>
      </c>
      <c r="G468" s="159">
        <f>SUMIF('EG-MAR'!$F$18:$F$516,PROVEEDORES!$D469,'EG-MAR'!P$18:P$516)</f>
        <v>0</v>
      </c>
      <c r="H468" s="159">
        <f>SUMIF('EG-MAR'!$F$18:$F$516,PROVEEDORES!$D469,'EG-MAR'!Q$18:Q$516)</f>
        <v>0</v>
      </c>
      <c r="I468" s="159">
        <f>SUMIF('EG-MAR'!$F$18:$F$516,PROVEEDORES!$D469,'EG-MAR'!R$18:R$516)</f>
        <v>0</v>
      </c>
      <c r="J468" s="159">
        <f>SUMIF('EG-MAR'!$F$18:$F$516,PROVEEDORES!$D469,'EG-MAR'!S$18:S$516)</f>
        <v>0</v>
      </c>
      <c r="K468" s="159" t="str">
        <f t="shared" si="14"/>
        <v/>
      </c>
      <c r="L468" s="146" t="str">
        <f>IF(PROVEEDORES!G469="","",PROVEEDORES!G469)</f>
        <v/>
      </c>
    </row>
    <row r="469" spans="3:12" ht="17.45" customHeight="1" x14ac:dyDescent="0.2">
      <c r="C469" s="158">
        <f t="shared" si="15"/>
        <v>463</v>
      </c>
      <c r="D469" s="146" t="str">
        <f>IF(PROVEEDORES!E470="","",PROVEEDORES!E470)</f>
        <v/>
      </c>
      <c r="E469" s="146" t="str">
        <f>IF(PROVEEDORES!F470="","",PROVEEDORES!F470)</f>
        <v/>
      </c>
      <c r="F469" s="146" t="str">
        <f>IF(PROVEEDORES!D470="","",PROVEEDORES!D470)</f>
        <v/>
      </c>
      <c r="G469" s="159">
        <f>SUMIF('EG-MAR'!$F$18:$F$516,PROVEEDORES!$D470,'EG-MAR'!P$18:P$516)</f>
        <v>0</v>
      </c>
      <c r="H469" s="159">
        <f>SUMIF('EG-MAR'!$F$18:$F$516,PROVEEDORES!$D470,'EG-MAR'!Q$18:Q$516)</f>
        <v>0</v>
      </c>
      <c r="I469" s="159">
        <f>SUMIF('EG-MAR'!$F$18:$F$516,PROVEEDORES!$D470,'EG-MAR'!R$18:R$516)</f>
        <v>0</v>
      </c>
      <c r="J469" s="159">
        <f>SUMIF('EG-MAR'!$F$18:$F$516,PROVEEDORES!$D470,'EG-MAR'!S$18:S$516)</f>
        <v>0</v>
      </c>
      <c r="K469" s="159" t="str">
        <f t="shared" si="14"/>
        <v/>
      </c>
      <c r="L469" s="146" t="str">
        <f>IF(PROVEEDORES!G470="","",PROVEEDORES!G470)</f>
        <v/>
      </c>
    </row>
    <row r="470" spans="3:12" ht="17.45" customHeight="1" x14ac:dyDescent="0.2">
      <c r="C470" s="158">
        <f t="shared" si="15"/>
        <v>464</v>
      </c>
      <c r="D470" s="146" t="str">
        <f>IF(PROVEEDORES!E471="","",PROVEEDORES!E471)</f>
        <v/>
      </c>
      <c r="E470" s="146" t="str">
        <f>IF(PROVEEDORES!F471="","",PROVEEDORES!F471)</f>
        <v/>
      </c>
      <c r="F470" s="146" t="str">
        <f>IF(PROVEEDORES!D471="","",PROVEEDORES!D471)</f>
        <v/>
      </c>
      <c r="G470" s="159">
        <f>SUMIF('EG-MAR'!$F$18:$F$516,PROVEEDORES!$D471,'EG-MAR'!P$18:P$516)</f>
        <v>0</v>
      </c>
      <c r="H470" s="159">
        <f>SUMIF('EG-MAR'!$F$18:$F$516,PROVEEDORES!$D471,'EG-MAR'!Q$18:Q$516)</f>
        <v>0</v>
      </c>
      <c r="I470" s="159">
        <f>SUMIF('EG-MAR'!$F$18:$F$516,PROVEEDORES!$D471,'EG-MAR'!R$18:R$516)</f>
        <v>0</v>
      </c>
      <c r="J470" s="159">
        <f>SUMIF('EG-MAR'!$F$18:$F$516,PROVEEDORES!$D471,'EG-MAR'!S$18:S$516)</f>
        <v>0</v>
      </c>
      <c r="K470" s="159" t="str">
        <f t="shared" si="14"/>
        <v/>
      </c>
      <c r="L470" s="146" t="str">
        <f>IF(PROVEEDORES!G471="","",PROVEEDORES!G471)</f>
        <v/>
      </c>
    </row>
    <row r="471" spans="3:12" ht="17.45" customHeight="1" x14ac:dyDescent="0.2">
      <c r="C471" s="158">
        <f t="shared" si="15"/>
        <v>465</v>
      </c>
      <c r="D471" s="146" t="str">
        <f>IF(PROVEEDORES!E472="","",PROVEEDORES!E472)</f>
        <v/>
      </c>
      <c r="E471" s="146" t="str">
        <f>IF(PROVEEDORES!F472="","",PROVEEDORES!F472)</f>
        <v/>
      </c>
      <c r="F471" s="146" t="str">
        <f>IF(PROVEEDORES!D472="","",PROVEEDORES!D472)</f>
        <v/>
      </c>
      <c r="G471" s="159">
        <f>SUMIF('EG-MAR'!$F$18:$F$516,PROVEEDORES!$D472,'EG-MAR'!P$18:P$516)</f>
        <v>0</v>
      </c>
      <c r="H471" s="159">
        <f>SUMIF('EG-MAR'!$F$18:$F$516,PROVEEDORES!$D472,'EG-MAR'!Q$18:Q$516)</f>
        <v>0</v>
      </c>
      <c r="I471" s="159">
        <f>SUMIF('EG-MAR'!$F$18:$F$516,PROVEEDORES!$D472,'EG-MAR'!R$18:R$516)</f>
        <v>0</v>
      </c>
      <c r="J471" s="159">
        <f>SUMIF('EG-MAR'!$F$18:$F$516,PROVEEDORES!$D472,'EG-MAR'!S$18:S$516)</f>
        <v>0</v>
      </c>
      <c r="K471" s="159" t="str">
        <f t="shared" si="14"/>
        <v/>
      </c>
      <c r="L471" s="146" t="str">
        <f>IF(PROVEEDORES!G472="","",PROVEEDORES!G472)</f>
        <v/>
      </c>
    </row>
    <row r="472" spans="3:12" ht="17.45" customHeight="1" x14ac:dyDescent="0.2">
      <c r="C472" s="158">
        <f t="shared" si="15"/>
        <v>466</v>
      </c>
      <c r="D472" s="146" t="str">
        <f>IF(PROVEEDORES!E473="","",PROVEEDORES!E473)</f>
        <v/>
      </c>
      <c r="E472" s="146" t="str">
        <f>IF(PROVEEDORES!F473="","",PROVEEDORES!F473)</f>
        <v/>
      </c>
      <c r="F472" s="146" t="str">
        <f>IF(PROVEEDORES!D473="","",PROVEEDORES!D473)</f>
        <v/>
      </c>
      <c r="G472" s="159">
        <f>SUMIF('EG-MAR'!$F$18:$F$516,PROVEEDORES!$D473,'EG-MAR'!P$18:P$516)</f>
        <v>0</v>
      </c>
      <c r="H472" s="159">
        <f>SUMIF('EG-MAR'!$F$18:$F$516,PROVEEDORES!$D473,'EG-MAR'!Q$18:Q$516)</f>
        <v>0</v>
      </c>
      <c r="I472" s="159">
        <f>SUMIF('EG-MAR'!$F$18:$F$516,PROVEEDORES!$D473,'EG-MAR'!R$18:R$516)</f>
        <v>0</v>
      </c>
      <c r="J472" s="159">
        <f>SUMIF('EG-MAR'!$F$18:$F$516,PROVEEDORES!$D473,'EG-MAR'!S$18:S$516)</f>
        <v>0</v>
      </c>
      <c r="K472" s="159" t="str">
        <f t="shared" si="14"/>
        <v/>
      </c>
      <c r="L472" s="146" t="str">
        <f>IF(PROVEEDORES!G473="","",PROVEEDORES!G473)</f>
        <v/>
      </c>
    </row>
    <row r="473" spans="3:12" ht="17.45" customHeight="1" x14ac:dyDescent="0.2">
      <c r="C473" s="158">
        <f t="shared" si="15"/>
        <v>467</v>
      </c>
      <c r="D473" s="146" t="str">
        <f>IF(PROVEEDORES!E474="","",PROVEEDORES!E474)</f>
        <v/>
      </c>
      <c r="E473" s="146" t="str">
        <f>IF(PROVEEDORES!F474="","",PROVEEDORES!F474)</f>
        <v/>
      </c>
      <c r="F473" s="146" t="str">
        <f>IF(PROVEEDORES!D474="","",PROVEEDORES!D474)</f>
        <v/>
      </c>
      <c r="G473" s="159">
        <f>SUMIF('EG-MAR'!$F$18:$F$516,PROVEEDORES!$D474,'EG-MAR'!P$18:P$516)</f>
        <v>0</v>
      </c>
      <c r="H473" s="159">
        <f>SUMIF('EG-MAR'!$F$18:$F$516,PROVEEDORES!$D474,'EG-MAR'!Q$18:Q$516)</f>
        <v>0</v>
      </c>
      <c r="I473" s="159">
        <f>SUMIF('EG-MAR'!$F$18:$F$516,PROVEEDORES!$D474,'EG-MAR'!R$18:R$516)</f>
        <v>0</v>
      </c>
      <c r="J473" s="159">
        <f>SUMIF('EG-MAR'!$F$18:$F$516,PROVEEDORES!$D474,'EG-MAR'!S$18:S$516)</f>
        <v>0</v>
      </c>
      <c r="K473" s="159" t="str">
        <f t="shared" si="14"/>
        <v/>
      </c>
      <c r="L473" s="146" t="str">
        <f>IF(PROVEEDORES!G474="","",PROVEEDORES!G474)</f>
        <v/>
      </c>
    </row>
    <row r="474" spans="3:12" ht="17.45" customHeight="1" x14ac:dyDescent="0.2">
      <c r="C474" s="158">
        <f t="shared" si="15"/>
        <v>468</v>
      </c>
      <c r="D474" s="146" t="str">
        <f>IF(PROVEEDORES!E475="","",PROVEEDORES!E475)</f>
        <v/>
      </c>
      <c r="E474" s="146" t="str">
        <f>IF(PROVEEDORES!F475="","",PROVEEDORES!F475)</f>
        <v/>
      </c>
      <c r="F474" s="146" t="str">
        <f>IF(PROVEEDORES!D475="","",PROVEEDORES!D475)</f>
        <v/>
      </c>
      <c r="G474" s="159">
        <f>SUMIF('EG-MAR'!$F$18:$F$516,PROVEEDORES!$D475,'EG-MAR'!P$18:P$516)</f>
        <v>0</v>
      </c>
      <c r="H474" s="159">
        <f>SUMIF('EG-MAR'!$F$18:$F$516,PROVEEDORES!$D475,'EG-MAR'!Q$18:Q$516)</f>
        <v>0</v>
      </c>
      <c r="I474" s="159">
        <f>SUMIF('EG-MAR'!$F$18:$F$516,PROVEEDORES!$D475,'EG-MAR'!R$18:R$516)</f>
        <v>0</v>
      </c>
      <c r="J474" s="159">
        <f>SUMIF('EG-MAR'!$F$18:$F$516,PROVEEDORES!$D475,'EG-MAR'!S$18:S$516)</f>
        <v>0</v>
      </c>
      <c r="K474" s="159" t="str">
        <f t="shared" si="14"/>
        <v/>
      </c>
      <c r="L474" s="146" t="str">
        <f>IF(PROVEEDORES!G475="","",PROVEEDORES!G475)</f>
        <v/>
      </c>
    </row>
    <row r="475" spans="3:12" ht="17.45" customHeight="1" x14ac:dyDescent="0.2">
      <c r="C475" s="158">
        <f t="shared" si="15"/>
        <v>469</v>
      </c>
      <c r="D475" s="146" t="str">
        <f>IF(PROVEEDORES!E476="","",PROVEEDORES!E476)</f>
        <v/>
      </c>
      <c r="E475" s="146" t="str">
        <f>IF(PROVEEDORES!F476="","",PROVEEDORES!F476)</f>
        <v/>
      </c>
      <c r="F475" s="146" t="str">
        <f>IF(PROVEEDORES!D476="","",PROVEEDORES!D476)</f>
        <v/>
      </c>
      <c r="G475" s="159">
        <f>SUMIF('EG-MAR'!$F$18:$F$516,PROVEEDORES!$D476,'EG-MAR'!P$18:P$516)</f>
        <v>0</v>
      </c>
      <c r="H475" s="159">
        <f>SUMIF('EG-MAR'!$F$18:$F$516,PROVEEDORES!$D476,'EG-MAR'!Q$18:Q$516)</f>
        <v>0</v>
      </c>
      <c r="I475" s="159">
        <f>SUMIF('EG-MAR'!$F$18:$F$516,PROVEEDORES!$D476,'EG-MAR'!R$18:R$516)</f>
        <v>0</v>
      </c>
      <c r="J475" s="159">
        <f>SUMIF('EG-MAR'!$F$18:$F$516,PROVEEDORES!$D476,'EG-MAR'!S$18:S$516)</f>
        <v>0</v>
      </c>
      <c r="K475" s="159" t="str">
        <f t="shared" si="14"/>
        <v/>
      </c>
      <c r="L475" s="146" t="str">
        <f>IF(PROVEEDORES!G476="","",PROVEEDORES!G476)</f>
        <v/>
      </c>
    </row>
    <row r="476" spans="3:12" ht="17.45" customHeight="1" x14ac:dyDescent="0.2">
      <c r="C476" s="158">
        <f t="shared" si="15"/>
        <v>470</v>
      </c>
      <c r="D476" s="146" t="str">
        <f>IF(PROVEEDORES!E477="","",PROVEEDORES!E477)</f>
        <v/>
      </c>
      <c r="E476" s="146" t="str">
        <f>IF(PROVEEDORES!F477="","",PROVEEDORES!F477)</f>
        <v/>
      </c>
      <c r="F476" s="146" t="str">
        <f>IF(PROVEEDORES!D477="","",PROVEEDORES!D477)</f>
        <v/>
      </c>
      <c r="G476" s="159">
        <f>SUMIF('EG-MAR'!$F$18:$F$516,PROVEEDORES!$D477,'EG-MAR'!P$18:P$516)</f>
        <v>0</v>
      </c>
      <c r="H476" s="159">
        <f>SUMIF('EG-MAR'!$F$18:$F$516,PROVEEDORES!$D477,'EG-MAR'!Q$18:Q$516)</f>
        <v>0</v>
      </c>
      <c r="I476" s="159">
        <f>SUMIF('EG-MAR'!$F$18:$F$516,PROVEEDORES!$D477,'EG-MAR'!R$18:R$516)</f>
        <v>0</v>
      </c>
      <c r="J476" s="159">
        <f>SUMIF('EG-MAR'!$F$18:$F$516,PROVEEDORES!$D477,'EG-MAR'!S$18:S$516)</f>
        <v>0</v>
      </c>
      <c r="K476" s="159" t="str">
        <f t="shared" si="14"/>
        <v/>
      </c>
      <c r="L476" s="146" t="str">
        <f>IF(PROVEEDORES!G477="","",PROVEEDORES!G477)</f>
        <v/>
      </c>
    </row>
    <row r="477" spans="3:12" ht="17.45" customHeight="1" x14ac:dyDescent="0.2">
      <c r="C477" s="158">
        <f t="shared" si="15"/>
        <v>471</v>
      </c>
      <c r="D477" s="146" t="str">
        <f>IF(PROVEEDORES!E478="","",PROVEEDORES!E478)</f>
        <v/>
      </c>
      <c r="E477" s="146" t="str">
        <f>IF(PROVEEDORES!F478="","",PROVEEDORES!F478)</f>
        <v/>
      </c>
      <c r="F477" s="146" t="str">
        <f>IF(PROVEEDORES!D478="","",PROVEEDORES!D478)</f>
        <v/>
      </c>
      <c r="G477" s="159">
        <f>SUMIF('EG-MAR'!$F$18:$F$516,PROVEEDORES!$D478,'EG-MAR'!P$18:P$516)</f>
        <v>0</v>
      </c>
      <c r="H477" s="159">
        <f>SUMIF('EG-MAR'!$F$18:$F$516,PROVEEDORES!$D478,'EG-MAR'!Q$18:Q$516)</f>
        <v>0</v>
      </c>
      <c r="I477" s="159">
        <f>SUMIF('EG-MAR'!$F$18:$F$516,PROVEEDORES!$D478,'EG-MAR'!R$18:R$516)</f>
        <v>0</v>
      </c>
      <c r="J477" s="159">
        <f>SUMIF('EG-MAR'!$F$18:$F$516,PROVEEDORES!$D478,'EG-MAR'!S$18:S$516)</f>
        <v>0</v>
      </c>
      <c r="K477" s="159" t="str">
        <f t="shared" si="14"/>
        <v/>
      </c>
      <c r="L477" s="146" t="str">
        <f>IF(PROVEEDORES!G478="","",PROVEEDORES!G478)</f>
        <v/>
      </c>
    </row>
    <row r="478" spans="3:12" ht="17.45" customHeight="1" x14ac:dyDescent="0.2">
      <c r="C478" s="158">
        <f t="shared" si="15"/>
        <v>472</v>
      </c>
      <c r="D478" s="146" t="str">
        <f>IF(PROVEEDORES!E479="","",PROVEEDORES!E479)</f>
        <v/>
      </c>
      <c r="E478" s="146" t="str">
        <f>IF(PROVEEDORES!F479="","",PROVEEDORES!F479)</f>
        <v/>
      </c>
      <c r="F478" s="146" t="str">
        <f>IF(PROVEEDORES!D479="","",PROVEEDORES!D479)</f>
        <v/>
      </c>
      <c r="G478" s="159">
        <f>SUMIF('EG-MAR'!$F$18:$F$516,PROVEEDORES!$D479,'EG-MAR'!P$18:P$516)</f>
        <v>0</v>
      </c>
      <c r="H478" s="159">
        <f>SUMIF('EG-MAR'!$F$18:$F$516,PROVEEDORES!$D479,'EG-MAR'!Q$18:Q$516)</f>
        <v>0</v>
      </c>
      <c r="I478" s="159">
        <f>SUMIF('EG-MAR'!$F$18:$F$516,PROVEEDORES!$D479,'EG-MAR'!R$18:R$516)</f>
        <v>0</v>
      </c>
      <c r="J478" s="159">
        <f>SUMIF('EG-MAR'!$F$18:$F$516,PROVEEDORES!$D479,'EG-MAR'!S$18:S$516)</f>
        <v>0</v>
      </c>
      <c r="K478" s="159" t="str">
        <f t="shared" si="14"/>
        <v/>
      </c>
      <c r="L478" s="146" t="str">
        <f>IF(PROVEEDORES!G479="","",PROVEEDORES!G479)</f>
        <v/>
      </c>
    </row>
    <row r="479" spans="3:12" ht="17.45" customHeight="1" x14ac:dyDescent="0.2">
      <c r="C479" s="158">
        <f t="shared" si="15"/>
        <v>473</v>
      </c>
      <c r="D479" s="146" t="str">
        <f>IF(PROVEEDORES!E480="","",PROVEEDORES!E480)</f>
        <v/>
      </c>
      <c r="E479" s="146" t="str">
        <f>IF(PROVEEDORES!F480="","",PROVEEDORES!F480)</f>
        <v/>
      </c>
      <c r="F479" s="146" t="str">
        <f>IF(PROVEEDORES!D480="","",PROVEEDORES!D480)</f>
        <v/>
      </c>
      <c r="G479" s="159">
        <f>SUMIF('EG-MAR'!$F$18:$F$516,PROVEEDORES!$D480,'EG-MAR'!P$18:P$516)</f>
        <v>0</v>
      </c>
      <c r="H479" s="159">
        <f>SUMIF('EG-MAR'!$F$18:$F$516,PROVEEDORES!$D480,'EG-MAR'!Q$18:Q$516)</f>
        <v>0</v>
      </c>
      <c r="I479" s="159">
        <f>SUMIF('EG-MAR'!$F$18:$F$516,PROVEEDORES!$D480,'EG-MAR'!R$18:R$516)</f>
        <v>0</v>
      </c>
      <c r="J479" s="159">
        <f>SUMIF('EG-MAR'!$F$18:$F$516,PROVEEDORES!$D480,'EG-MAR'!S$18:S$516)</f>
        <v>0</v>
      </c>
      <c r="K479" s="159" t="str">
        <f t="shared" si="14"/>
        <v/>
      </c>
      <c r="L479" s="146" t="str">
        <f>IF(PROVEEDORES!G480="","",PROVEEDORES!G480)</f>
        <v/>
      </c>
    </row>
    <row r="480" spans="3:12" ht="17.45" customHeight="1" x14ac:dyDescent="0.2">
      <c r="C480" s="158">
        <f t="shared" si="15"/>
        <v>474</v>
      </c>
      <c r="D480" s="146" t="str">
        <f>IF(PROVEEDORES!E481="","",PROVEEDORES!E481)</f>
        <v/>
      </c>
      <c r="E480" s="146" t="str">
        <f>IF(PROVEEDORES!F481="","",PROVEEDORES!F481)</f>
        <v/>
      </c>
      <c r="F480" s="146" t="str">
        <f>IF(PROVEEDORES!D481="","",PROVEEDORES!D481)</f>
        <v/>
      </c>
      <c r="G480" s="159">
        <f>SUMIF('EG-MAR'!$F$18:$F$516,PROVEEDORES!$D481,'EG-MAR'!P$18:P$516)</f>
        <v>0</v>
      </c>
      <c r="H480" s="159">
        <f>SUMIF('EG-MAR'!$F$18:$F$516,PROVEEDORES!$D481,'EG-MAR'!Q$18:Q$516)</f>
        <v>0</v>
      </c>
      <c r="I480" s="159">
        <f>SUMIF('EG-MAR'!$F$18:$F$516,PROVEEDORES!$D481,'EG-MAR'!R$18:R$516)</f>
        <v>0</v>
      </c>
      <c r="J480" s="159">
        <f>SUMIF('EG-MAR'!$F$18:$F$516,PROVEEDORES!$D481,'EG-MAR'!S$18:S$516)</f>
        <v>0</v>
      </c>
      <c r="K480" s="159" t="str">
        <f t="shared" si="14"/>
        <v/>
      </c>
      <c r="L480" s="146" t="str">
        <f>IF(PROVEEDORES!G481="","",PROVEEDORES!G481)</f>
        <v/>
      </c>
    </row>
    <row r="481" spans="3:12" ht="17.45" customHeight="1" x14ac:dyDescent="0.2">
      <c r="C481" s="158">
        <f t="shared" si="15"/>
        <v>475</v>
      </c>
      <c r="D481" s="146" t="str">
        <f>IF(PROVEEDORES!E482="","",PROVEEDORES!E482)</f>
        <v/>
      </c>
      <c r="E481" s="146" t="str">
        <f>IF(PROVEEDORES!F482="","",PROVEEDORES!F482)</f>
        <v/>
      </c>
      <c r="F481" s="146" t="str">
        <f>IF(PROVEEDORES!D482="","",PROVEEDORES!D482)</f>
        <v/>
      </c>
      <c r="G481" s="159">
        <f>SUMIF('EG-MAR'!$F$18:$F$516,PROVEEDORES!$D482,'EG-MAR'!P$18:P$516)</f>
        <v>0</v>
      </c>
      <c r="H481" s="159">
        <f>SUMIF('EG-MAR'!$F$18:$F$516,PROVEEDORES!$D482,'EG-MAR'!Q$18:Q$516)</f>
        <v>0</v>
      </c>
      <c r="I481" s="159">
        <f>SUMIF('EG-MAR'!$F$18:$F$516,PROVEEDORES!$D482,'EG-MAR'!R$18:R$516)</f>
        <v>0</v>
      </c>
      <c r="J481" s="159">
        <f>SUMIF('EG-MAR'!$F$18:$F$516,PROVEEDORES!$D482,'EG-MAR'!S$18:S$516)</f>
        <v>0</v>
      </c>
      <c r="K481" s="159" t="str">
        <f t="shared" si="14"/>
        <v/>
      </c>
      <c r="L481" s="146" t="str">
        <f>IF(PROVEEDORES!G482="","",PROVEEDORES!G482)</f>
        <v/>
      </c>
    </row>
    <row r="482" spans="3:12" ht="17.45" customHeight="1" x14ac:dyDescent="0.2">
      <c r="C482" s="158">
        <f t="shared" si="15"/>
        <v>476</v>
      </c>
      <c r="D482" s="146" t="str">
        <f>IF(PROVEEDORES!E483="","",PROVEEDORES!E483)</f>
        <v/>
      </c>
      <c r="E482" s="146" t="str">
        <f>IF(PROVEEDORES!F483="","",PROVEEDORES!F483)</f>
        <v/>
      </c>
      <c r="F482" s="146" t="str">
        <f>IF(PROVEEDORES!D483="","",PROVEEDORES!D483)</f>
        <v/>
      </c>
      <c r="G482" s="159">
        <f>SUMIF('EG-MAR'!$F$18:$F$516,PROVEEDORES!$D483,'EG-MAR'!P$18:P$516)</f>
        <v>0</v>
      </c>
      <c r="H482" s="159">
        <f>SUMIF('EG-MAR'!$F$18:$F$516,PROVEEDORES!$D483,'EG-MAR'!Q$18:Q$516)</f>
        <v>0</v>
      </c>
      <c r="I482" s="159">
        <f>SUMIF('EG-MAR'!$F$18:$F$516,PROVEEDORES!$D483,'EG-MAR'!R$18:R$516)</f>
        <v>0</v>
      </c>
      <c r="J482" s="159">
        <f>SUMIF('EG-MAR'!$F$18:$F$516,PROVEEDORES!$D483,'EG-MAR'!S$18:S$516)</f>
        <v>0</v>
      </c>
      <c r="K482" s="159" t="str">
        <f t="shared" si="14"/>
        <v/>
      </c>
      <c r="L482" s="146" t="str">
        <f>IF(PROVEEDORES!G483="","",PROVEEDORES!G483)</f>
        <v/>
      </c>
    </row>
    <row r="483" spans="3:12" ht="17.45" customHeight="1" x14ac:dyDescent="0.2">
      <c r="C483" s="158">
        <f t="shared" si="15"/>
        <v>477</v>
      </c>
      <c r="D483" s="146" t="str">
        <f>IF(PROVEEDORES!E484="","",PROVEEDORES!E484)</f>
        <v/>
      </c>
      <c r="E483" s="146" t="str">
        <f>IF(PROVEEDORES!F484="","",PROVEEDORES!F484)</f>
        <v/>
      </c>
      <c r="F483" s="146" t="str">
        <f>IF(PROVEEDORES!D484="","",PROVEEDORES!D484)</f>
        <v/>
      </c>
      <c r="G483" s="159">
        <f>SUMIF('EG-MAR'!$F$18:$F$516,PROVEEDORES!$D484,'EG-MAR'!P$18:P$516)</f>
        <v>0</v>
      </c>
      <c r="H483" s="159">
        <f>SUMIF('EG-MAR'!$F$18:$F$516,PROVEEDORES!$D484,'EG-MAR'!Q$18:Q$516)</f>
        <v>0</v>
      </c>
      <c r="I483" s="159">
        <f>SUMIF('EG-MAR'!$F$18:$F$516,PROVEEDORES!$D484,'EG-MAR'!R$18:R$516)</f>
        <v>0</v>
      </c>
      <c r="J483" s="159">
        <f>SUMIF('EG-MAR'!$F$18:$F$516,PROVEEDORES!$D484,'EG-MAR'!S$18:S$516)</f>
        <v>0</v>
      </c>
      <c r="K483" s="159" t="str">
        <f t="shared" si="14"/>
        <v/>
      </c>
      <c r="L483" s="146" t="str">
        <f>IF(PROVEEDORES!G484="","",PROVEEDORES!G484)</f>
        <v/>
      </c>
    </row>
    <row r="484" spans="3:12" ht="17.45" customHeight="1" x14ac:dyDescent="0.2">
      <c r="C484" s="158">
        <f t="shared" si="15"/>
        <v>478</v>
      </c>
      <c r="D484" s="146" t="str">
        <f>IF(PROVEEDORES!E485="","",PROVEEDORES!E485)</f>
        <v/>
      </c>
      <c r="E484" s="146" t="str">
        <f>IF(PROVEEDORES!F485="","",PROVEEDORES!F485)</f>
        <v/>
      </c>
      <c r="F484" s="146" t="str">
        <f>IF(PROVEEDORES!D485="","",PROVEEDORES!D485)</f>
        <v/>
      </c>
      <c r="G484" s="159">
        <f>SUMIF('EG-MAR'!$F$18:$F$516,PROVEEDORES!$D485,'EG-MAR'!P$18:P$516)</f>
        <v>0</v>
      </c>
      <c r="H484" s="159">
        <f>SUMIF('EG-MAR'!$F$18:$F$516,PROVEEDORES!$D485,'EG-MAR'!Q$18:Q$516)</f>
        <v>0</v>
      </c>
      <c r="I484" s="159">
        <f>SUMIF('EG-MAR'!$F$18:$F$516,PROVEEDORES!$D485,'EG-MAR'!R$18:R$516)</f>
        <v>0</v>
      </c>
      <c r="J484" s="159">
        <f>SUMIF('EG-MAR'!$F$18:$F$516,PROVEEDORES!$D485,'EG-MAR'!S$18:S$516)</f>
        <v>0</v>
      </c>
      <c r="K484" s="159" t="str">
        <f t="shared" si="14"/>
        <v/>
      </c>
      <c r="L484" s="146" t="str">
        <f>IF(PROVEEDORES!G485="","",PROVEEDORES!G485)</f>
        <v/>
      </c>
    </row>
    <row r="485" spans="3:12" ht="17.45" customHeight="1" x14ac:dyDescent="0.2">
      <c r="C485" s="158">
        <f t="shared" si="15"/>
        <v>479</v>
      </c>
      <c r="D485" s="146" t="str">
        <f>IF(PROVEEDORES!E486="","",PROVEEDORES!E486)</f>
        <v/>
      </c>
      <c r="E485" s="146" t="str">
        <f>IF(PROVEEDORES!F486="","",PROVEEDORES!F486)</f>
        <v/>
      </c>
      <c r="F485" s="146" t="str">
        <f>IF(PROVEEDORES!D486="","",PROVEEDORES!D486)</f>
        <v/>
      </c>
      <c r="G485" s="159">
        <f>SUMIF('EG-MAR'!$F$18:$F$516,PROVEEDORES!$D486,'EG-MAR'!P$18:P$516)</f>
        <v>0</v>
      </c>
      <c r="H485" s="159">
        <f>SUMIF('EG-MAR'!$F$18:$F$516,PROVEEDORES!$D486,'EG-MAR'!Q$18:Q$516)</f>
        <v>0</v>
      </c>
      <c r="I485" s="159">
        <f>SUMIF('EG-MAR'!$F$18:$F$516,PROVEEDORES!$D486,'EG-MAR'!R$18:R$516)</f>
        <v>0</v>
      </c>
      <c r="J485" s="159">
        <f>SUMIF('EG-MAR'!$F$18:$F$516,PROVEEDORES!$D486,'EG-MAR'!S$18:S$516)</f>
        <v>0</v>
      </c>
      <c r="K485" s="159" t="str">
        <f t="shared" si="14"/>
        <v/>
      </c>
      <c r="L485" s="146" t="str">
        <f>IF(PROVEEDORES!G486="","",PROVEEDORES!G486)</f>
        <v/>
      </c>
    </row>
    <row r="486" spans="3:12" ht="17.45" customHeight="1" x14ac:dyDescent="0.2">
      <c r="C486" s="158">
        <f t="shared" si="15"/>
        <v>480</v>
      </c>
      <c r="D486" s="146" t="str">
        <f>IF(PROVEEDORES!E487="","",PROVEEDORES!E487)</f>
        <v/>
      </c>
      <c r="E486" s="146" t="str">
        <f>IF(PROVEEDORES!F487="","",PROVEEDORES!F487)</f>
        <v/>
      </c>
      <c r="F486" s="146" t="str">
        <f>IF(PROVEEDORES!D487="","",PROVEEDORES!D487)</f>
        <v/>
      </c>
      <c r="G486" s="159">
        <f>SUMIF('EG-MAR'!$F$18:$F$516,PROVEEDORES!$D487,'EG-MAR'!P$18:P$516)</f>
        <v>0</v>
      </c>
      <c r="H486" s="159">
        <f>SUMIF('EG-MAR'!$F$18:$F$516,PROVEEDORES!$D487,'EG-MAR'!Q$18:Q$516)</f>
        <v>0</v>
      </c>
      <c r="I486" s="159">
        <f>SUMIF('EG-MAR'!$F$18:$F$516,PROVEEDORES!$D487,'EG-MAR'!R$18:R$516)</f>
        <v>0</v>
      </c>
      <c r="J486" s="159">
        <f>SUMIF('EG-MAR'!$F$18:$F$516,PROVEEDORES!$D487,'EG-MAR'!S$18:S$516)</f>
        <v>0</v>
      </c>
      <c r="K486" s="159" t="str">
        <f t="shared" si="14"/>
        <v/>
      </c>
      <c r="L486" s="146" t="str">
        <f>IF(PROVEEDORES!G487="","",PROVEEDORES!G487)</f>
        <v/>
      </c>
    </row>
    <row r="487" spans="3:12" ht="17.45" customHeight="1" x14ac:dyDescent="0.2">
      <c r="C487" s="158">
        <f t="shared" si="15"/>
        <v>481</v>
      </c>
      <c r="D487" s="146" t="str">
        <f>IF(PROVEEDORES!E488="","",PROVEEDORES!E488)</f>
        <v/>
      </c>
      <c r="E487" s="146" t="str">
        <f>IF(PROVEEDORES!F488="","",PROVEEDORES!F488)</f>
        <v/>
      </c>
      <c r="F487" s="146" t="str">
        <f>IF(PROVEEDORES!D488="","",PROVEEDORES!D488)</f>
        <v/>
      </c>
      <c r="G487" s="159">
        <f>SUMIF('EG-MAR'!$F$18:$F$516,PROVEEDORES!$D488,'EG-MAR'!P$18:P$516)</f>
        <v>0</v>
      </c>
      <c r="H487" s="159">
        <f>SUMIF('EG-MAR'!$F$18:$F$516,PROVEEDORES!$D488,'EG-MAR'!Q$18:Q$516)</f>
        <v>0</v>
      </c>
      <c r="I487" s="159">
        <f>SUMIF('EG-MAR'!$F$18:$F$516,PROVEEDORES!$D488,'EG-MAR'!R$18:R$516)</f>
        <v>0</v>
      </c>
      <c r="J487" s="159">
        <f>SUMIF('EG-MAR'!$F$18:$F$516,PROVEEDORES!$D488,'EG-MAR'!S$18:S$516)</f>
        <v>0</v>
      </c>
      <c r="K487" s="159" t="str">
        <f t="shared" si="14"/>
        <v/>
      </c>
      <c r="L487" s="146" t="str">
        <f>IF(PROVEEDORES!G488="","",PROVEEDORES!G488)</f>
        <v/>
      </c>
    </row>
    <row r="488" spans="3:12" ht="17.45" customHeight="1" x14ac:dyDescent="0.2">
      <c r="C488" s="158">
        <f t="shared" si="15"/>
        <v>482</v>
      </c>
      <c r="D488" s="146" t="str">
        <f>IF(PROVEEDORES!E489="","",PROVEEDORES!E489)</f>
        <v/>
      </c>
      <c r="E488" s="146" t="str">
        <f>IF(PROVEEDORES!F489="","",PROVEEDORES!F489)</f>
        <v/>
      </c>
      <c r="F488" s="146" t="str">
        <f>IF(PROVEEDORES!D489="","",PROVEEDORES!D489)</f>
        <v/>
      </c>
      <c r="G488" s="159">
        <f>SUMIF('EG-MAR'!$F$18:$F$516,PROVEEDORES!$D489,'EG-MAR'!P$18:P$516)</f>
        <v>0</v>
      </c>
      <c r="H488" s="159">
        <f>SUMIF('EG-MAR'!$F$18:$F$516,PROVEEDORES!$D489,'EG-MAR'!Q$18:Q$516)</f>
        <v>0</v>
      </c>
      <c r="I488" s="159">
        <f>SUMIF('EG-MAR'!$F$18:$F$516,PROVEEDORES!$D489,'EG-MAR'!R$18:R$516)</f>
        <v>0</v>
      </c>
      <c r="J488" s="159">
        <f>SUMIF('EG-MAR'!$F$18:$F$516,PROVEEDORES!$D489,'EG-MAR'!S$18:S$516)</f>
        <v>0</v>
      </c>
      <c r="K488" s="159" t="str">
        <f t="shared" si="14"/>
        <v/>
      </c>
      <c r="L488" s="146" t="str">
        <f>IF(PROVEEDORES!G489="","",PROVEEDORES!G489)</f>
        <v/>
      </c>
    </row>
    <row r="489" spans="3:12" ht="17.45" customHeight="1" x14ac:dyDescent="0.2">
      <c r="C489" s="158">
        <f t="shared" si="15"/>
        <v>483</v>
      </c>
      <c r="D489" s="146" t="str">
        <f>IF(PROVEEDORES!E490="","",PROVEEDORES!E490)</f>
        <v/>
      </c>
      <c r="E489" s="146" t="str">
        <f>IF(PROVEEDORES!F490="","",PROVEEDORES!F490)</f>
        <v/>
      </c>
      <c r="F489" s="146" t="str">
        <f>IF(PROVEEDORES!D490="","",PROVEEDORES!D490)</f>
        <v/>
      </c>
      <c r="G489" s="159">
        <f>SUMIF('EG-MAR'!$F$18:$F$516,PROVEEDORES!$D490,'EG-MAR'!P$18:P$516)</f>
        <v>0</v>
      </c>
      <c r="H489" s="159">
        <f>SUMIF('EG-MAR'!$F$18:$F$516,PROVEEDORES!$D490,'EG-MAR'!Q$18:Q$516)</f>
        <v>0</v>
      </c>
      <c r="I489" s="159">
        <f>SUMIF('EG-MAR'!$F$18:$F$516,PROVEEDORES!$D490,'EG-MAR'!R$18:R$516)</f>
        <v>0</v>
      </c>
      <c r="J489" s="159">
        <f>SUMIF('EG-MAR'!$F$18:$F$516,PROVEEDORES!$D490,'EG-MAR'!S$18:S$516)</f>
        <v>0</v>
      </c>
      <c r="K489" s="159" t="str">
        <f t="shared" si="14"/>
        <v/>
      </c>
      <c r="L489" s="146" t="str">
        <f>IF(PROVEEDORES!G490="","",PROVEEDORES!G490)</f>
        <v/>
      </c>
    </row>
    <row r="490" spans="3:12" ht="17.45" customHeight="1" x14ac:dyDescent="0.2">
      <c r="C490" s="158">
        <f t="shared" si="15"/>
        <v>484</v>
      </c>
      <c r="D490" s="146" t="str">
        <f>IF(PROVEEDORES!E491="","",PROVEEDORES!E491)</f>
        <v/>
      </c>
      <c r="E490" s="146" t="str">
        <f>IF(PROVEEDORES!F491="","",PROVEEDORES!F491)</f>
        <v/>
      </c>
      <c r="F490" s="146" t="str">
        <f>IF(PROVEEDORES!D491="","",PROVEEDORES!D491)</f>
        <v/>
      </c>
      <c r="G490" s="159">
        <f>SUMIF('EG-MAR'!$F$18:$F$516,PROVEEDORES!$D491,'EG-MAR'!P$18:P$516)</f>
        <v>0</v>
      </c>
      <c r="H490" s="159">
        <f>SUMIF('EG-MAR'!$F$18:$F$516,PROVEEDORES!$D491,'EG-MAR'!Q$18:Q$516)</f>
        <v>0</v>
      </c>
      <c r="I490" s="159">
        <f>SUMIF('EG-MAR'!$F$18:$F$516,PROVEEDORES!$D491,'EG-MAR'!R$18:R$516)</f>
        <v>0</v>
      </c>
      <c r="J490" s="159">
        <f>SUMIF('EG-MAR'!$F$18:$F$516,PROVEEDORES!$D491,'EG-MAR'!S$18:S$516)</f>
        <v>0</v>
      </c>
      <c r="K490" s="159" t="str">
        <f t="shared" si="14"/>
        <v/>
      </c>
      <c r="L490" s="146" t="str">
        <f>IF(PROVEEDORES!G491="","",PROVEEDORES!G491)</f>
        <v/>
      </c>
    </row>
    <row r="491" spans="3:12" ht="17.45" customHeight="1" x14ac:dyDescent="0.2">
      <c r="C491" s="158">
        <f t="shared" si="15"/>
        <v>485</v>
      </c>
      <c r="D491" s="146" t="str">
        <f>IF(PROVEEDORES!E492="","",PROVEEDORES!E492)</f>
        <v/>
      </c>
      <c r="E491" s="146" t="str">
        <f>IF(PROVEEDORES!F492="","",PROVEEDORES!F492)</f>
        <v/>
      </c>
      <c r="F491" s="146" t="str">
        <f>IF(PROVEEDORES!D492="","",PROVEEDORES!D492)</f>
        <v/>
      </c>
      <c r="G491" s="159">
        <f>SUMIF('EG-MAR'!$F$18:$F$516,PROVEEDORES!$D492,'EG-MAR'!P$18:P$516)</f>
        <v>0</v>
      </c>
      <c r="H491" s="159">
        <f>SUMIF('EG-MAR'!$F$18:$F$516,PROVEEDORES!$D492,'EG-MAR'!Q$18:Q$516)</f>
        <v>0</v>
      </c>
      <c r="I491" s="159">
        <f>SUMIF('EG-MAR'!$F$18:$F$516,PROVEEDORES!$D492,'EG-MAR'!R$18:R$516)</f>
        <v>0</v>
      </c>
      <c r="J491" s="159">
        <f>SUMIF('EG-MAR'!$F$18:$F$516,PROVEEDORES!$D492,'EG-MAR'!S$18:S$516)</f>
        <v>0</v>
      </c>
      <c r="K491" s="159" t="str">
        <f t="shared" si="14"/>
        <v/>
      </c>
      <c r="L491" s="146" t="str">
        <f>IF(PROVEEDORES!G492="","",PROVEEDORES!G492)</f>
        <v/>
      </c>
    </row>
    <row r="492" spans="3:12" ht="17.45" customHeight="1" x14ac:dyDescent="0.2">
      <c r="C492" s="158">
        <f t="shared" si="15"/>
        <v>486</v>
      </c>
      <c r="D492" s="146" t="str">
        <f>IF(PROVEEDORES!E493="","",PROVEEDORES!E493)</f>
        <v/>
      </c>
      <c r="E492" s="146" t="str">
        <f>IF(PROVEEDORES!F493="","",PROVEEDORES!F493)</f>
        <v/>
      </c>
      <c r="F492" s="146" t="str">
        <f>IF(PROVEEDORES!D493="","",PROVEEDORES!D493)</f>
        <v/>
      </c>
      <c r="G492" s="159">
        <f>SUMIF('EG-MAR'!$F$18:$F$516,PROVEEDORES!$D493,'EG-MAR'!P$18:P$516)</f>
        <v>0</v>
      </c>
      <c r="H492" s="159">
        <f>SUMIF('EG-MAR'!$F$18:$F$516,PROVEEDORES!$D493,'EG-MAR'!Q$18:Q$516)</f>
        <v>0</v>
      </c>
      <c r="I492" s="159">
        <f>SUMIF('EG-MAR'!$F$18:$F$516,PROVEEDORES!$D493,'EG-MAR'!R$18:R$516)</f>
        <v>0</v>
      </c>
      <c r="J492" s="159">
        <f>SUMIF('EG-MAR'!$F$18:$F$516,PROVEEDORES!$D493,'EG-MAR'!S$18:S$516)</f>
        <v>0</v>
      </c>
      <c r="K492" s="159" t="str">
        <f t="shared" si="14"/>
        <v/>
      </c>
      <c r="L492" s="146" t="str">
        <f>IF(PROVEEDORES!G493="","",PROVEEDORES!G493)</f>
        <v/>
      </c>
    </row>
    <row r="493" spans="3:12" ht="17.45" customHeight="1" x14ac:dyDescent="0.2">
      <c r="C493" s="158">
        <f t="shared" si="15"/>
        <v>487</v>
      </c>
      <c r="D493" s="146" t="str">
        <f>IF(PROVEEDORES!E494="","",PROVEEDORES!E494)</f>
        <v/>
      </c>
      <c r="E493" s="146" t="str">
        <f>IF(PROVEEDORES!F494="","",PROVEEDORES!F494)</f>
        <v/>
      </c>
      <c r="F493" s="146" t="str">
        <f>IF(PROVEEDORES!D494="","",PROVEEDORES!D494)</f>
        <v/>
      </c>
      <c r="G493" s="159">
        <f>SUMIF('EG-MAR'!$F$18:$F$516,PROVEEDORES!$D494,'EG-MAR'!P$18:P$516)</f>
        <v>0</v>
      </c>
      <c r="H493" s="159">
        <f>SUMIF('EG-MAR'!$F$18:$F$516,PROVEEDORES!$D494,'EG-MAR'!Q$18:Q$516)</f>
        <v>0</v>
      </c>
      <c r="I493" s="159">
        <f>SUMIF('EG-MAR'!$F$18:$F$516,PROVEEDORES!$D494,'EG-MAR'!R$18:R$516)</f>
        <v>0</v>
      </c>
      <c r="J493" s="159">
        <f>SUMIF('EG-MAR'!$F$18:$F$516,PROVEEDORES!$D494,'EG-MAR'!S$18:S$516)</f>
        <v>0</v>
      </c>
      <c r="K493" s="159" t="str">
        <f t="shared" si="14"/>
        <v/>
      </c>
      <c r="L493" s="146" t="str">
        <f>IF(PROVEEDORES!G494="","",PROVEEDORES!G494)</f>
        <v/>
      </c>
    </row>
    <row r="494" spans="3:12" ht="17.45" customHeight="1" x14ac:dyDescent="0.2">
      <c r="C494" s="158">
        <f t="shared" si="15"/>
        <v>488</v>
      </c>
      <c r="D494" s="146" t="str">
        <f>IF(PROVEEDORES!E495="","",PROVEEDORES!E495)</f>
        <v/>
      </c>
      <c r="E494" s="146" t="str">
        <f>IF(PROVEEDORES!F495="","",PROVEEDORES!F495)</f>
        <v/>
      </c>
      <c r="F494" s="146" t="str">
        <f>IF(PROVEEDORES!D495="","",PROVEEDORES!D495)</f>
        <v/>
      </c>
      <c r="G494" s="159">
        <f>SUMIF('EG-MAR'!$F$18:$F$516,PROVEEDORES!$D495,'EG-MAR'!P$18:P$516)</f>
        <v>0</v>
      </c>
      <c r="H494" s="159">
        <f>SUMIF('EG-MAR'!$F$18:$F$516,PROVEEDORES!$D495,'EG-MAR'!Q$18:Q$516)</f>
        <v>0</v>
      </c>
      <c r="I494" s="159">
        <f>SUMIF('EG-MAR'!$F$18:$F$516,PROVEEDORES!$D495,'EG-MAR'!R$18:R$516)</f>
        <v>0</v>
      </c>
      <c r="J494" s="159">
        <f>SUMIF('EG-MAR'!$F$18:$F$516,PROVEEDORES!$D495,'EG-MAR'!S$18:S$516)</f>
        <v>0</v>
      </c>
      <c r="K494" s="159" t="str">
        <f t="shared" si="14"/>
        <v/>
      </c>
      <c r="L494" s="146" t="str">
        <f>IF(PROVEEDORES!G495="","",PROVEEDORES!G495)</f>
        <v/>
      </c>
    </row>
    <row r="495" spans="3:12" ht="17.45" customHeight="1" x14ac:dyDescent="0.2">
      <c r="C495" s="158">
        <f t="shared" si="15"/>
        <v>489</v>
      </c>
      <c r="D495" s="146" t="str">
        <f>IF(PROVEEDORES!E496="","",PROVEEDORES!E496)</f>
        <v/>
      </c>
      <c r="E495" s="146" t="str">
        <f>IF(PROVEEDORES!F496="","",PROVEEDORES!F496)</f>
        <v/>
      </c>
      <c r="F495" s="146" t="str">
        <f>IF(PROVEEDORES!D496="","",PROVEEDORES!D496)</f>
        <v/>
      </c>
      <c r="G495" s="159">
        <f>SUMIF('EG-MAR'!$F$18:$F$516,PROVEEDORES!$D496,'EG-MAR'!P$18:P$516)</f>
        <v>0</v>
      </c>
      <c r="H495" s="159">
        <f>SUMIF('EG-MAR'!$F$18:$F$516,PROVEEDORES!$D496,'EG-MAR'!Q$18:Q$516)</f>
        <v>0</v>
      </c>
      <c r="I495" s="159">
        <f>SUMIF('EG-MAR'!$F$18:$F$516,PROVEEDORES!$D496,'EG-MAR'!R$18:R$516)</f>
        <v>0</v>
      </c>
      <c r="J495" s="159">
        <f>SUMIF('EG-MAR'!$F$18:$F$516,PROVEEDORES!$D496,'EG-MAR'!S$18:S$516)</f>
        <v>0</v>
      </c>
      <c r="K495" s="159" t="str">
        <f t="shared" si="14"/>
        <v/>
      </c>
      <c r="L495" s="146" t="str">
        <f>IF(PROVEEDORES!G496="","",PROVEEDORES!G496)</f>
        <v/>
      </c>
    </row>
    <row r="496" spans="3:12" ht="17.45" customHeight="1" x14ac:dyDescent="0.2">
      <c r="C496" s="158">
        <f t="shared" si="15"/>
        <v>490</v>
      </c>
      <c r="D496" s="146" t="str">
        <f>IF(PROVEEDORES!E497="","",PROVEEDORES!E497)</f>
        <v/>
      </c>
      <c r="E496" s="146" t="str">
        <f>IF(PROVEEDORES!F497="","",PROVEEDORES!F497)</f>
        <v/>
      </c>
      <c r="F496" s="146" t="str">
        <f>IF(PROVEEDORES!D497="","",PROVEEDORES!D497)</f>
        <v/>
      </c>
      <c r="G496" s="159">
        <f>SUMIF('EG-MAR'!$F$18:$F$516,PROVEEDORES!$D497,'EG-MAR'!P$18:P$516)</f>
        <v>0</v>
      </c>
      <c r="H496" s="159">
        <f>SUMIF('EG-MAR'!$F$18:$F$516,PROVEEDORES!$D497,'EG-MAR'!Q$18:Q$516)</f>
        <v>0</v>
      </c>
      <c r="I496" s="159">
        <f>SUMIF('EG-MAR'!$F$18:$F$516,PROVEEDORES!$D497,'EG-MAR'!R$18:R$516)</f>
        <v>0</v>
      </c>
      <c r="J496" s="159">
        <f>SUMIF('EG-MAR'!$F$18:$F$516,PROVEEDORES!$D497,'EG-MAR'!S$18:S$516)</f>
        <v>0</v>
      </c>
      <c r="K496" s="159" t="str">
        <f t="shared" si="14"/>
        <v/>
      </c>
      <c r="L496" s="146" t="str">
        <f>IF(PROVEEDORES!G497="","",PROVEEDORES!G497)</f>
        <v/>
      </c>
    </row>
    <row r="497" spans="3:12" ht="17.45" customHeight="1" x14ac:dyDescent="0.2">
      <c r="C497" s="158">
        <f t="shared" si="15"/>
        <v>491</v>
      </c>
      <c r="D497" s="146" t="str">
        <f>IF(PROVEEDORES!E498="","",PROVEEDORES!E498)</f>
        <v/>
      </c>
      <c r="E497" s="146" t="str">
        <f>IF(PROVEEDORES!F498="","",PROVEEDORES!F498)</f>
        <v/>
      </c>
      <c r="F497" s="146" t="str">
        <f>IF(PROVEEDORES!D498="","",PROVEEDORES!D498)</f>
        <v/>
      </c>
      <c r="G497" s="159">
        <f>SUMIF('EG-MAR'!$F$18:$F$516,PROVEEDORES!$D498,'EG-MAR'!P$18:P$516)</f>
        <v>0</v>
      </c>
      <c r="H497" s="159">
        <f>SUMIF('EG-MAR'!$F$18:$F$516,PROVEEDORES!$D498,'EG-MAR'!Q$18:Q$516)</f>
        <v>0</v>
      </c>
      <c r="I497" s="159">
        <f>SUMIF('EG-MAR'!$F$18:$F$516,PROVEEDORES!$D498,'EG-MAR'!R$18:R$516)</f>
        <v>0</v>
      </c>
      <c r="J497" s="159">
        <f>SUMIF('EG-MAR'!$F$18:$F$516,PROVEEDORES!$D498,'EG-MAR'!S$18:S$516)</f>
        <v>0</v>
      </c>
      <c r="K497" s="159" t="str">
        <f t="shared" si="14"/>
        <v/>
      </c>
      <c r="L497" s="146" t="str">
        <f>IF(PROVEEDORES!G498="","",PROVEEDORES!G498)</f>
        <v/>
      </c>
    </row>
    <row r="498" spans="3:12" ht="17.45" customHeight="1" x14ac:dyDescent="0.2">
      <c r="C498" s="158">
        <f t="shared" si="15"/>
        <v>492</v>
      </c>
      <c r="D498" s="146" t="str">
        <f>IF(PROVEEDORES!E499="","",PROVEEDORES!E499)</f>
        <v/>
      </c>
      <c r="E498" s="146" t="str">
        <f>IF(PROVEEDORES!F499="","",PROVEEDORES!F499)</f>
        <v/>
      </c>
      <c r="F498" s="146" t="str">
        <f>IF(PROVEEDORES!D499="","",PROVEEDORES!D499)</f>
        <v/>
      </c>
      <c r="G498" s="159">
        <f>SUMIF('EG-MAR'!$F$18:$F$516,PROVEEDORES!$D499,'EG-MAR'!P$18:P$516)</f>
        <v>0</v>
      </c>
      <c r="H498" s="159">
        <f>SUMIF('EG-MAR'!$F$18:$F$516,PROVEEDORES!$D499,'EG-MAR'!Q$18:Q$516)</f>
        <v>0</v>
      </c>
      <c r="I498" s="159">
        <f>SUMIF('EG-MAR'!$F$18:$F$516,PROVEEDORES!$D499,'EG-MAR'!R$18:R$516)</f>
        <v>0</v>
      </c>
      <c r="J498" s="159">
        <f>SUMIF('EG-MAR'!$F$18:$F$516,PROVEEDORES!$D499,'EG-MAR'!S$18:S$516)</f>
        <v>0</v>
      </c>
      <c r="K498" s="159" t="str">
        <f t="shared" si="14"/>
        <v/>
      </c>
      <c r="L498" s="146" t="str">
        <f>IF(PROVEEDORES!G499="","",PROVEEDORES!G499)</f>
        <v/>
      </c>
    </row>
    <row r="499" spans="3:12" ht="17.45" customHeight="1" x14ac:dyDescent="0.2">
      <c r="C499" s="158">
        <f t="shared" si="15"/>
        <v>493</v>
      </c>
      <c r="D499" s="146" t="str">
        <f>IF(PROVEEDORES!E500="","",PROVEEDORES!E500)</f>
        <v/>
      </c>
      <c r="E499" s="146" t="str">
        <f>IF(PROVEEDORES!F500="","",PROVEEDORES!F500)</f>
        <v/>
      </c>
      <c r="F499" s="146" t="str">
        <f>IF(PROVEEDORES!D500="","",PROVEEDORES!D500)</f>
        <v/>
      </c>
      <c r="G499" s="159">
        <f>SUMIF('EG-MAR'!$F$18:$F$516,PROVEEDORES!$D500,'EG-MAR'!P$18:P$516)</f>
        <v>0</v>
      </c>
      <c r="H499" s="159">
        <f>SUMIF('EG-MAR'!$F$18:$F$516,PROVEEDORES!$D500,'EG-MAR'!Q$18:Q$516)</f>
        <v>0</v>
      </c>
      <c r="I499" s="159">
        <f>SUMIF('EG-MAR'!$F$18:$F$516,PROVEEDORES!$D500,'EG-MAR'!R$18:R$516)</f>
        <v>0</v>
      </c>
      <c r="J499" s="159">
        <f>SUMIF('EG-MAR'!$F$18:$F$516,PROVEEDORES!$D500,'EG-MAR'!S$18:S$516)</f>
        <v>0</v>
      </c>
      <c r="K499" s="159" t="str">
        <f t="shared" si="14"/>
        <v/>
      </c>
      <c r="L499" s="146" t="str">
        <f>IF(PROVEEDORES!G500="","",PROVEEDORES!G500)</f>
        <v/>
      </c>
    </row>
    <row r="500" spans="3:12" ht="17.45" customHeight="1" x14ac:dyDescent="0.2">
      <c r="C500" s="158">
        <f t="shared" si="15"/>
        <v>494</v>
      </c>
      <c r="D500" s="146" t="str">
        <f>IF(PROVEEDORES!E501="","",PROVEEDORES!E501)</f>
        <v/>
      </c>
      <c r="E500" s="146" t="str">
        <f>IF(PROVEEDORES!F501="","",PROVEEDORES!F501)</f>
        <v/>
      </c>
      <c r="F500" s="146" t="str">
        <f>IF(PROVEEDORES!D501="","",PROVEEDORES!D501)</f>
        <v/>
      </c>
      <c r="G500" s="159">
        <f>SUMIF('EG-MAR'!$F$18:$F$516,PROVEEDORES!$D501,'EG-MAR'!P$18:P$516)</f>
        <v>0</v>
      </c>
      <c r="H500" s="159">
        <f>SUMIF('EG-MAR'!$F$18:$F$516,PROVEEDORES!$D501,'EG-MAR'!Q$18:Q$516)</f>
        <v>0</v>
      </c>
      <c r="I500" s="159">
        <f>SUMIF('EG-MAR'!$F$18:$F$516,PROVEEDORES!$D501,'EG-MAR'!R$18:R$516)</f>
        <v>0</v>
      </c>
      <c r="J500" s="159">
        <f>SUMIF('EG-MAR'!$F$18:$F$516,PROVEEDORES!$D501,'EG-MAR'!S$18:S$516)</f>
        <v>0</v>
      </c>
      <c r="K500" s="159" t="str">
        <f t="shared" si="14"/>
        <v/>
      </c>
      <c r="L500" s="146" t="str">
        <f>IF(PROVEEDORES!G501="","",PROVEEDORES!G501)</f>
        <v/>
      </c>
    </row>
    <row r="501" spans="3:12" ht="17.45" customHeight="1" x14ac:dyDescent="0.2">
      <c r="C501" s="158">
        <f t="shared" si="15"/>
        <v>495</v>
      </c>
      <c r="D501" s="146" t="str">
        <f>IF(PROVEEDORES!E502="","",PROVEEDORES!E502)</f>
        <v/>
      </c>
      <c r="E501" s="146" t="str">
        <f>IF(PROVEEDORES!F502="","",PROVEEDORES!F502)</f>
        <v/>
      </c>
      <c r="F501" s="146" t="str">
        <f>IF(PROVEEDORES!D502="","",PROVEEDORES!D502)</f>
        <v/>
      </c>
      <c r="G501" s="159">
        <f>SUMIF('EG-MAR'!$F$18:$F$516,PROVEEDORES!$D502,'EG-MAR'!P$18:P$516)</f>
        <v>0</v>
      </c>
      <c r="H501" s="159">
        <f>SUMIF('EG-MAR'!$F$18:$F$516,PROVEEDORES!$D502,'EG-MAR'!Q$18:Q$516)</f>
        <v>0</v>
      </c>
      <c r="I501" s="159">
        <f>SUMIF('EG-MAR'!$F$18:$F$516,PROVEEDORES!$D502,'EG-MAR'!R$18:R$516)</f>
        <v>0</v>
      </c>
      <c r="J501" s="159">
        <f>SUMIF('EG-MAR'!$F$18:$F$516,PROVEEDORES!$D502,'EG-MAR'!S$18:S$516)</f>
        <v>0</v>
      </c>
      <c r="K501" s="159" t="str">
        <f t="shared" si="14"/>
        <v/>
      </c>
      <c r="L501" s="146" t="str">
        <f>IF(PROVEEDORES!G502="","",PROVEEDORES!G502)</f>
        <v/>
      </c>
    </row>
    <row r="502" spans="3:12" ht="17.45" customHeight="1" x14ac:dyDescent="0.2">
      <c r="C502" s="158">
        <f t="shared" si="15"/>
        <v>496</v>
      </c>
      <c r="D502" s="146" t="str">
        <f>IF(PROVEEDORES!E503="","",PROVEEDORES!E503)</f>
        <v/>
      </c>
      <c r="E502" s="146" t="str">
        <f>IF(PROVEEDORES!F503="","",PROVEEDORES!F503)</f>
        <v/>
      </c>
      <c r="F502" s="146" t="str">
        <f>IF(PROVEEDORES!D503="","",PROVEEDORES!D503)</f>
        <v/>
      </c>
      <c r="G502" s="159">
        <f>SUMIF('EG-MAR'!$F$18:$F$516,PROVEEDORES!$D503,'EG-MAR'!P$18:P$516)</f>
        <v>0</v>
      </c>
      <c r="H502" s="159">
        <f>SUMIF('EG-MAR'!$F$18:$F$516,PROVEEDORES!$D503,'EG-MAR'!Q$18:Q$516)</f>
        <v>0</v>
      </c>
      <c r="I502" s="159">
        <f>SUMIF('EG-MAR'!$F$18:$F$516,PROVEEDORES!$D503,'EG-MAR'!R$18:R$516)</f>
        <v>0</v>
      </c>
      <c r="J502" s="159">
        <f>SUMIF('EG-MAR'!$F$18:$F$516,PROVEEDORES!$D503,'EG-MAR'!S$18:S$516)</f>
        <v>0</v>
      </c>
      <c r="K502" s="159" t="str">
        <f t="shared" si="14"/>
        <v/>
      </c>
      <c r="L502" s="146" t="str">
        <f>IF(PROVEEDORES!G503="","",PROVEEDORES!G503)</f>
        <v/>
      </c>
    </row>
    <row r="503" spans="3:12" ht="17.45" customHeight="1" x14ac:dyDescent="0.2">
      <c r="C503" s="158">
        <f t="shared" si="15"/>
        <v>497</v>
      </c>
      <c r="D503" s="146" t="str">
        <f>IF(PROVEEDORES!E504="","",PROVEEDORES!E504)</f>
        <v/>
      </c>
      <c r="E503" s="146" t="str">
        <f>IF(PROVEEDORES!F504="","",PROVEEDORES!F504)</f>
        <v/>
      </c>
      <c r="F503" s="146" t="str">
        <f>IF(PROVEEDORES!D504="","",PROVEEDORES!D504)</f>
        <v/>
      </c>
      <c r="G503" s="159">
        <f>SUMIF('EG-MAR'!$F$18:$F$516,PROVEEDORES!$D504,'EG-MAR'!P$18:P$516)</f>
        <v>0</v>
      </c>
      <c r="H503" s="159">
        <f>SUMIF('EG-MAR'!$F$18:$F$516,PROVEEDORES!$D504,'EG-MAR'!Q$18:Q$516)</f>
        <v>0</v>
      </c>
      <c r="I503" s="159">
        <f>SUMIF('EG-MAR'!$F$18:$F$516,PROVEEDORES!$D504,'EG-MAR'!R$18:R$516)</f>
        <v>0</v>
      </c>
      <c r="J503" s="159">
        <f>SUMIF('EG-MAR'!$F$18:$F$516,PROVEEDORES!$D504,'EG-MAR'!S$18:S$516)</f>
        <v>0</v>
      </c>
      <c r="K503" s="159" t="str">
        <f t="shared" si="14"/>
        <v/>
      </c>
      <c r="L503" s="146" t="str">
        <f>IF(PROVEEDORES!G504="","",PROVEEDORES!G504)</f>
        <v/>
      </c>
    </row>
    <row r="504" spans="3:12" ht="17.45" customHeight="1" x14ac:dyDescent="0.2">
      <c r="C504" s="158">
        <f t="shared" si="15"/>
        <v>498</v>
      </c>
      <c r="D504" s="146" t="str">
        <f>IF(PROVEEDORES!E505="","",PROVEEDORES!E505)</f>
        <v/>
      </c>
      <c r="E504" s="146" t="str">
        <f>IF(PROVEEDORES!F505="","",PROVEEDORES!F505)</f>
        <v/>
      </c>
      <c r="F504" s="146" t="str">
        <f>IF(PROVEEDORES!D505="","",PROVEEDORES!D505)</f>
        <v/>
      </c>
      <c r="G504" s="159">
        <f>SUMIF('EG-MAR'!$F$18:$F$516,PROVEEDORES!$D505,'EG-MAR'!P$18:P$516)</f>
        <v>0</v>
      </c>
      <c r="H504" s="159">
        <f>SUMIF('EG-MAR'!$F$18:$F$516,PROVEEDORES!$D505,'EG-MAR'!Q$18:Q$516)</f>
        <v>0</v>
      </c>
      <c r="I504" s="159">
        <f>SUMIF('EG-MAR'!$F$18:$F$516,PROVEEDORES!$D505,'EG-MAR'!R$18:R$516)</f>
        <v>0</v>
      </c>
      <c r="J504" s="159">
        <f>SUMIF('EG-MAR'!$F$18:$F$516,PROVEEDORES!$D505,'EG-MAR'!S$18:S$516)</f>
        <v>0</v>
      </c>
      <c r="K504" s="159" t="str">
        <f t="shared" si="14"/>
        <v/>
      </c>
      <c r="L504" s="146" t="str">
        <f>IF(PROVEEDORES!G505="","",PROVEEDORES!G505)</f>
        <v/>
      </c>
    </row>
    <row r="505" spans="3:12" ht="17.45" customHeight="1" x14ac:dyDescent="0.2">
      <c r="C505" s="158">
        <f t="shared" si="15"/>
        <v>499</v>
      </c>
      <c r="D505" s="146" t="str">
        <f>IF(PROVEEDORES!E506="","",PROVEEDORES!E506)</f>
        <v/>
      </c>
      <c r="E505" s="146" t="str">
        <f>IF(PROVEEDORES!F506="","",PROVEEDORES!F506)</f>
        <v/>
      </c>
      <c r="F505" s="146" t="str">
        <f>IF(PROVEEDORES!D506="","",PROVEEDORES!D506)</f>
        <v/>
      </c>
      <c r="G505" s="159">
        <f>SUMIF('EG-MAR'!$F$18:$F$516,PROVEEDORES!$D506,'EG-MAR'!P$18:P$516)</f>
        <v>0</v>
      </c>
      <c r="H505" s="159">
        <f>SUMIF('EG-MAR'!$F$18:$F$516,PROVEEDORES!$D506,'EG-MAR'!Q$18:Q$516)</f>
        <v>0</v>
      </c>
      <c r="I505" s="159">
        <f>SUMIF('EG-MAR'!$F$18:$F$516,PROVEEDORES!$D506,'EG-MAR'!R$18:R$516)</f>
        <v>0</v>
      </c>
      <c r="J505" s="159">
        <f>SUMIF('EG-MAR'!$F$18:$F$516,PROVEEDORES!$D506,'EG-MAR'!S$18:S$516)</f>
        <v>0</v>
      </c>
      <c r="K505" s="159" t="str">
        <f t="shared" si="14"/>
        <v/>
      </c>
      <c r="L505" s="146" t="str">
        <f>IF(PROVEEDORES!G506="","",PROVEEDORES!G506)</f>
        <v/>
      </c>
    </row>
    <row r="506" spans="3:12" ht="17.45" customHeight="1" x14ac:dyDescent="0.2">
      <c r="C506" s="158">
        <f t="shared" si="15"/>
        <v>500</v>
      </c>
      <c r="D506" s="146" t="str">
        <f>IF(PROVEEDORES!E507="","",PROVEEDORES!E507)</f>
        <v/>
      </c>
      <c r="E506" s="146" t="str">
        <f>IF(PROVEEDORES!F507="","",PROVEEDORES!F507)</f>
        <v/>
      </c>
      <c r="F506" s="146" t="str">
        <f>IF(PROVEEDORES!D507="","",PROVEEDORES!D507)</f>
        <v/>
      </c>
      <c r="G506" s="159">
        <f>SUMIF('EG-MAR'!$F$18:$F$516,PROVEEDORES!$D507,'EG-MAR'!P$18:P$516)</f>
        <v>0</v>
      </c>
      <c r="H506" s="159">
        <f>SUMIF('EG-MAR'!$F$18:$F$516,PROVEEDORES!$D507,'EG-MAR'!Q$18:Q$516)</f>
        <v>0</v>
      </c>
      <c r="I506" s="159">
        <f>SUMIF('EG-MAR'!$F$18:$F$516,PROVEEDORES!$D507,'EG-MAR'!R$18:R$516)</f>
        <v>0</v>
      </c>
      <c r="J506" s="159">
        <f>SUMIF('EG-MAR'!$F$18:$F$516,PROVEEDORES!$D507,'EG-MAR'!S$18:S$516)</f>
        <v>0</v>
      </c>
      <c r="K506" s="159" t="str">
        <f t="shared" si="14"/>
        <v/>
      </c>
      <c r="L506" s="146" t="str">
        <f>IF(PROVEEDORES!G507="","",PROVEEDORES!G507)</f>
        <v/>
      </c>
    </row>
  </sheetData>
  <sheetProtection algorithmName="SHA-512" hashValue="OyARmEniYO6pQDr/xqVmnOYi7Q4yTrQTpjGg+CO+fqtj0NyibOdLVUHrIii+B3WYUhYcS/oesG63uHncil7IuQ==" saltValue="88VCckEo0TCoApO7958VKA==" spinCount="100000" sheet="1" objects="1" scenarios="1" formatColumns="0" formatRows="0" autoFilter="0"/>
  <autoFilter ref="K6:L6" xr:uid="{00000000-0009-0000-0000-00000A000000}"/>
  <mergeCells count="3">
    <mergeCell ref="A1:A4"/>
    <mergeCell ref="A5:A6"/>
    <mergeCell ref="A15:A16"/>
  </mergeCells>
  <phoneticPr fontId="13" type="noConversion"/>
  <hyperlinks>
    <hyperlink ref="A15:A16" location="CONTACTO!A1" display="Contacto" xr:uid="{00000000-0004-0000-0A00-000000000000}"/>
    <hyperlink ref="A5:A6" location="MENU!A1" display="M e n ú" xr:uid="{00000000-0004-0000-0A00-000001000000}"/>
    <hyperlink ref="A10" location="'INVERSIONES ARRENDAMIENTO'!A1" display="Inversiones Arrendamiento" xr:uid="{00000000-0004-0000-0A00-000002000000}"/>
    <hyperlink ref="A14" location="PROVEEDORES!A1" display="Catálogo de Proveedores" xr:uid="{00000000-0004-0000-0A00-000003000000}"/>
    <hyperlink ref="A13" location="DIOT!A1" display="Declaración del DIOT" xr:uid="{00000000-0004-0000-0A00-000004000000}"/>
    <hyperlink ref="A12" location="TARIFAS!A1" display="Tablas y Tarifas de ISR" xr:uid="{00000000-0004-0000-0A00-000005000000}"/>
    <hyperlink ref="A11" location="IMPUESTOS!A1" display="Impuestos" xr:uid="{00000000-0004-0000-0A00-000006000000}"/>
    <hyperlink ref="A9" location="'INVERSIONES EMPR PROF'!A1" display="Inversiones Empresarial y P" xr:uid="{00000000-0004-0000-0A00-000007000000}"/>
    <hyperlink ref="A8" location="'INGRESOS Y EGRESOS'!A1" display="Ingresos y Egresos" xr:uid="{00000000-0004-0000-0A00-000008000000}"/>
    <hyperlink ref="A7" location="DATOS!A1" display="Datos de la Empresa" xr:uid="{00000000-0004-0000-0A00-000009000000}"/>
  </hyperlinks>
  <printOptions horizontalCentered="1"/>
  <pageMargins left="0.78740157480314965" right="0.78740157480314965" top="0.78740157480314965" bottom="0.78740157480314965" header="0" footer="0"/>
  <pageSetup scale="70" orientation="portrait" blackAndWhite="1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506"/>
  <sheetViews>
    <sheetView zoomScaleNormal="100" workbookViewId="0">
      <pane xSplit="1" ySplit="6" topLeftCell="B7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5.7109375" style="15" customWidth="1"/>
    <col min="4" max="4" width="13.85546875" style="15" customWidth="1"/>
    <col min="5" max="5" width="23.7109375" style="15" customWidth="1"/>
    <col min="6" max="6" width="13.7109375" style="15" customWidth="1"/>
    <col min="7" max="11" width="11.7109375" style="15" customWidth="1"/>
    <col min="12" max="12" width="38" style="15" customWidth="1"/>
    <col min="13" max="16384" width="11.42578125" style="15"/>
  </cols>
  <sheetData>
    <row r="1" spans="1:12" ht="17.45" customHeight="1" x14ac:dyDescent="0.3">
      <c r="A1" s="212" t="s">
        <v>244</v>
      </c>
      <c r="C1" s="107" t="str">
        <f>IF(DATOS!H18=DATOS!I1,DATOS!$E$6&amp;" "&amp;DATOS!$I$6&amp;" "&amp;DATOS!$M$6, "N o m b r e")</f>
        <v>N o m b r e</v>
      </c>
      <c r="D1" s="198"/>
      <c r="E1" s="198"/>
      <c r="F1" s="198"/>
      <c r="G1" s="198"/>
      <c r="H1" s="198"/>
      <c r="I1" s="198"/>
      <c r="J1" s="13"/>
      <c r="K1" s="13"/>
      <c r="L1" s="21"/>
    </row>
    <row r="2" spans="1:12" ht="17.45" customHeight="1" x14ac:dyDescent="0.3">
      <c r="A2" s="260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199"/>
      <c r="F2" s="199"/>
      <c r="G2" s="199"/>
      <c r="H2" s="199"/>
      <c r="I2" s="199"/>
      <c r="J2" s="21"/>
      <c r="K2" s="21"/>
      <c r="L2" s="21"/>
    </row>
    <row r="3" spans="1:12" ht="17.45" customHeight="1" x14ac:dyDescent="0.2">
      <c r="A3" s="260"/>
      <c r="C3" s="200"/>
      <c r="D3" s="198"/>
      <c r="E3" s="199"/>
      <c r="F3" s="199"/>
      <c r="G3" s="199"/>
      <c r="H3" s="199"/>
      <c r="I3" s="199"/>
      <c r="J3" s="21"/>
      <c r="K3" s="21"/>
      <c r="L3" s="21"/>
    </row>
    <row r="4" spans="1:12" ht="17.45" customHeight="1" x14ac:dyDescent="0.3">
      <c r="A4" s="261"/>
      <c r="C4" s="107" t="str">
        <f>"Declaración Informativa de Operaciones con Terceros Abril "&amp;DATOS!E10</f>
        <v>Declaración Informativa de Operaciones con Terceros Abril 2020</v>
      </c>
      <c r="D4" s="198"/>
      <c r="E4" s="199"/>
      <c r="F4" s="199"/>
      <c r="G4" s="199"/>
      <c r="H4" s="199"/>
      <c r="I4" s="199"/>
      <c r="J4" s="21"/>
      <c r="K4" s="21"/>
      <c r="L4" s="21"/>
    </row>
    <row r="5" spans="1:12" ht="17.45" customHeight="1" x14ac:dyDescent="0.2">
      <c r="A5" s="262" t="s">
        <v>251</v>
      </c>
      <c r="C5" s="23"/>
      <c r="D5" s="13"/>
      <c r="E5" s="21"/>
      <c r="F5" s="21"/>
      <c r="G5" s="21"/>
      <c r="H5" s="21"/>
      <c r="I5" s="21"/>
      <c r="J5" s="21"/>
      <c r="K5" s="21"/>
      <c r="L5" s="21"/>
    </row>
    <row r="6" spans="1:12" ht="17.45" customHeight="1" x14ac:dyDescent="0.2">
      <c r="A6" s="263"/>
      <c r="C6" s="115" t="s">
        <v>152</v>
      </c>
      <c r="D6" s="117" t="s">
        <v>149</v>
      </c>
      <c r="E6" s="117" t="s">
        <v>150</v>
      </c>
      <c r="F6" s="115" t="s">
        <v>23</v>
      </c>
      <c r="G6" s="115" t="s">
        <v>156</v>
      </c>
      <c r="H6" s="115" t="s">
        <v>155</v>
      </c>
      <c r="I6" s="115" t="s">
        <v>260</v>
      </c>
      <c r="J6" s="115" t="s">
        <v>154</v>
      </c>
      <c r="K6" s="117" t="s">
        <v>167</v>
      </c>
      <c r="L6" s="115" t="s">
        <v>43</v>
      </c>
    </row>
    <row r="7" spans="1:12" ht="17.45" customHeight="1" x14ac:dyDescent="0.2">
      <c r="A7" s="114" t="s">
        <v>163</v>
      </c>
      <c r="C7" s="158">
        <v>1</v>
      </c>
      <c r="D7" s="146" t="str">
        <f>IF(PROVEEDORES!E8="","",PROVEEDORES!E8)</f>
        <v>NACIONAL</v>
      </c>
      <c r="E7" s="146" t="str">
        <f>IF(PROVEEDORES!F8="","",PROVEEDORES!F8)</f>
        <v>SERVICIOS PROFESIONALES</v>
      </c>
      <c r="F7" s="146" t="str">
        <f>IF(PROVEEDORES!D8="","",PROVEEDORES!D8)</f>
        <v>PEAF6903298H9</v>
      </c>
      <c r="G7" s="159">
        <f>SUMIF('EG-ABR'!$F$18:$F$516,PROVEEDORES!$D8,'EG-ABR'!P$18:P$516)</f>
        <v>0</v>
      </c>
      <c r="H7" s="159">
        <f>SUMIF('EG-ABR'!$F$18:$F$516,PROVEEDORES!$D8,'EG-ABR'!Q$18:Q$516)</f>
        <v>0</v>
      </c>
      <c r="I7" s="159">
        <f>SUMIF('EG-ABR'!$F$18:$F$516,PROVEEDORES!$D8,'EG-ABR'!R$18:R$516)</f>
        <v>0</v>
      </c>
      <c r="J7" s="159">
        <f>SUMIF('EG-ABR'!$F$18:$F$516,PROVEEDORES!$D8,'EG-ABR'!S$18:S$516)</f>
        <v>0</v>
      </c>
      <c r="K7" s="159" t="str">
        <f>IF(G7+H7+I7+J7&gt;0,"C/Información","")</f>
        <v/>
      </c>
      <c r="L7" s="146" t="str">
        <f>IF(PROVEEDORES!G8="","",PROVEEDORES!G8)</f>
        <v>FRANCISCO JAVIER PEREZ AGUAYO</v>
      </c>
    </row>
    <row r="8" spans="1:12" ht="17.45" customHeight="1" x14ac:dyDescent="0.2">
      <c r="A8" s="114" t="s">
        <v>166</v>
      </c>
      <c r="C8" s="158">
        <f>C7+1</f>
        <v>2</v>
      </c>
      <c r="D8" s="146" t="str">
        <f>IF(PROVEEDORES!E9="","",PROVEEDORES!E9)</f>
        <v/>
      </c>
      <c r="E8" s="146" t="str">
        <f>IF(PROVEEDORES!F9="","",PROVEEDORES!F9)</f>
        <v/>
      </c>
      <c r="F8" s="146" t="str">
        <f>IF(PROVEEDORES!D9="","",PROVEEDORES!D9)</f>
        <v/>
      </c>
      <c r="G8" s="159">
        <f>SUMIF('EG-ABR'!$F$18:$F$516,PROVEEDORES!$D9,'EG-ABR'!P$18:P$516)</f>
        <v>0</v>
      </c>
      <c r="H8" s="159">
        <f>SUMIF('EG-ABR'!$F$18:$F$516,PROVEEDORES!$D9,'EG-ABR'!Q$18:Q$516)</f>
        <v>0</v>
      </c>
      <c r="I8" s="159">
        <f>SUMIF('EG-ABR'!$F$18:$F$516,PROVEEDORES!$D9,'EG-ABR'!R$18:R$516)</f>
        <v>0</v>
      </c>
      <c r="J8" s="159">
        <f>SUMIF('EG-ABR'!$F$18:$F$516,PROVEEDORES!$D9,'EG-ABR'!S$18:S$516)</f>
        <v>0</v>
      </c>
      <c r="K8" s="159" t="str">
        <f t="shared" ref="K8:K71" si="0">IF(G8+H8+I8+J8&gt;0,"C/Información","")</f>
        <v/>
      </c>
      <c r="L8" s="146" t="str">
        <f>IF(PROVEEDORES!G9="","",PROVEEDORES!G9)</f>
        <v/>
      </c>
    </row>
    <row r="9" spans="1:12" ht="17.45" customHeight="1" x14ac:dyDescent="0.2">
      <c r="A9" s="114" t="s">
        <v>205</v>
      </c>
      <c r="C9" s="158">
        <f t="shared" ref="C9:C72" si="1">C8+1</f>
        <v>3</v>
      </c>
      <c r="D9" s="146" t="str">
        <f>IF(PROVEEDORES!E10="","",PROVEEDORES!E10)</f>
        <v/>
      </c>
      <c r="E9" s="146" t="str">
        <f>IF(PROVEEDORES!F10="","",PROVEEDORES!F10)</f>
        <v/>
      </c>
      <c r="F9" s="146" t="str">
        <f>IF(PROVEEDORES!D10="","",PROVEEDORES!D10)</f>
        <v/>
      </c>
      <c r="G9" s="159">
        <f>SUMIF('EG-ABR'!$F$18:$F$516,PROVEEDORES!$D10,'EG-ABR'!P$18:P$516)</f>
        <v>0</v>
      </c>
      <c r="H9" s="159">
        <f>SUMIF('EG-ABR'!$F$18:$F$516,PROVEEDORES!$D10,'EG-ABR'!Q$18:Q$516)</f>
        <v>0</v>
      </c>
      <c r="I9" s="159">
        <f>SUMIF('EG-ABR'!$F$18:$F$516,PROVEEDORES!$D10,'EG-ABR'!R$18:R$516)</f>
        <v>0</v>
      </c>
      <c r="J9" s="159">
        <f>SUMIF('EG-ABR'!$F$18:$F$516,PROVEEDORES!$D10,'EG-ABR'!S$18:S$516)</f>
        <v>0</v>
      </c>
      <c r="K9" s="159" t="str">
        <f t="shared" si="0"/>
        <v/>
      </c>
      <c r="L9" s="146" t="str">
        <f>IF(PROVEEDORES!G10="","",PROVEEDORES!G10)</f>
        <v/>
      </c>
    </row>
    <row r="10" spans="1:12" ht="17.45" customHeight="1" x14ac:dyDescent="0.2">
      <c r="A10" s="114" t="s">
        <v>206</v>
      </c>
      <c r="C10" s="158">
        <f t="shared" si="1"/>
        <v>4</v>
      </c>
      <c r="D10" s="146" t="str">
        <f>IF(PROVEEDORES!E11="","",PROVEEDORES!E11)</f>
        <v/>
      </c>
      <c r="E10" s="146" t="str">
        <f>IF(PROVEEDORES!F11="","",PROVEEDORES!F11)</f>
        <v/>
      </c>
      <c r="F10" s="146" t="str">
        <f>IF(PROVEEDORES!D11="","",PROVEEDORES!D11)</f>
        <v/>
      </c>
      <c r="G10" s="159">
        <f>SUMIF('EG-ABR'!$F$18:$F$516,PROVEEDORES!$D11,'EG-ABR'!P$18:P$516)</f>
        <v>0</v>
      </c>
      <c r="H10" s="159">
        <f>SUMIF('EG-ABR'!$F$18:$F$516,PROVEEDORES!$D11,'EG-ABR'!Q$18:Q$516)</f>
        <v>0</v>
      </c>
      <c r="I10" s="159">
        <f>SUMIF('EG-ABR'!$F$18:$F$516,PROVEEDORES!$D11,'EG-ABR'!R$18:R$516)</f>
        <v>0</v>
      </c>
      <c r="J10" s="159">
        <f>SUMIF('EG-ABR'!$F$18:$F$516,PROVEEDORES!$D11,'EG-ABR'!S$18:S$516)</f>
        <v>0</v>
      </c>
      <c r="K10" s="159" t="str">
        <f t="shared" si="0"/>
        <v/>
      </c>
      <c r="L10" s="146" t="str">
        <f>IF(PROVEEDORES!G11="","",PROVEEDORES!G11)</f>
        <v/>
      </c>
    </row>
    <row r="11" spans="1:12" ht="17.45" customHeight="1" x14ac:dyDescent="0.2">
      <c r="A11" s="114" t="s">
        <v>137</v>
      </c>
      <c r="C11" s="158">
        <f t="shared" si="1"/>
        <v>5</v>
      </c>
      <c r="D11" s="146" t="str">
        <f>IF(PROVEEDORES!E12="","",PROVEEDORES!E12)</f>
        <v/>
      </c>
      <c r="E11" s="146" t="str">
        <f>IF(PROVEEDORES!F12="","",PROVEEDORES!F12)</f>
        <v/>
      </c>
      <c r="F11" s="146" t="str">
        <f>IF(PROVEEDORES!D12="","",PROVEEDORES!D12)</f>
        <v/>
      </c>
      <c r="G11" s="159">
        <f>SUMIF('EG-ABR'!$F$18:$F$516,PROVEEDORES!$D12,'EG-ABR'!P$18:P$516)</f>
        <v>0</v>
      </c>
      <c r="H11" s="159">
        <f>SUMIF('EG-ABR'!$F$18:$F$516,PROVEEDORES!$D12,'EG-ABR'!Q$18:Q$516)</f>
        <v>0</v>
      </c>
      <c r="I11" s="159">
        <f>SUMIF('EG-ABR'!$F$18:$F$516,PROVEEDORES!$D12,'EG-ABR'!R$18:R$516)</f>
        <v>0</v>
      </c>
      <c r="J11" s="159">
        <f>SUMIF('EG-ABR'!$F$18:$F$516,PROVEEDORES!$D12,'EG-ABR'!S$18:S$516)</f>
        <v>0</v>
      </c>
      <c r="K11" s="159" t="str">
        <f t="shared" si="0"/>
        <v/>
      </c>
      <c r="L11" s="146" t="str">
        <f>IF(PROVEEDORES!G12="","",PROVEEDORES!G12)</f>
        <v/>
      </c>
    </row>
    <row r="12" spans="1:12" ht="17.45" customHeight="1" x14ac:dyDescent="0.2">
      <c r="A12" s="114" t="s">
        <v>164</v>
      </c>
      <c r="C12" s="158">
        <f t="shared" si="1"/>
        <v>6</v>
      </c>
      <c r="D12" s="146" t="str">
        <f>IF(PROVEEDORES!E13="","",PROVEEDORES!E13)</f>
        <v/>
      </c>
      <c r="E12" s="146" t="str">
        <f>IF(PROVEEDORES!F13="","",PROVEEDORES!F13)</f>
        <v/>
      </c>
      <c r="F12" s="146" t="str">
        <f>IF(PROVEEDORES!D13="","",PROVEEDORES!D13)</f>
        <v/>
      </c>
      <c r="G12" s="159">
        <f>SUMIF('EG-ABR'!$F$18:$F$516,PROVEEDORES!$D13,'EG-ABR'!P$18:P$516)</f>
        <v>0</v>
      </c>
      <c r="H12" s="159">
        <f>SUMIF('EG-ABR'!$F$18:$F$516,PROVEEDORES!$D13,'EG-ABR'!Q$18:Q$516)</f>
        <v>0</v>
      </c>
      <c r="I12" s="159">
        <f>SUMIF('EG-ABR'!$F$18:$F$516,PROVEEDORES!$D13,'EG-ABR'!R$18:R$516)</f>
        <v>0</v>
      </c>
      <c r="J12" s="159">
        <f>SUMIF('EG-ABR'!$F$18:$F$516,PROVEEDORES!$D13,'EG-ABR'!S$18:S$516)</f>
        <v>0</v>
      </c>
      <c r="K12" s="159" t="str">
        <f t="shared" si="0"/>
        <v/>
      </c>
      <c r="L12" s="146" t="str">
        <f>IF(PROVEEDORES!G13="","",PROVEEDORES!G13)</f>
        <v/>
      </c>
    </row>
    <row r="13" spans="1:12" ht="17.45" customHeight="1" x14ac:dyDescent="0.2">
      <c r="A13" s="114" t="s">
        <v>165</v>
      </c>
      <c r="C13" s="158">
        <f t="shared" si="1"/>
        <v>7</v>
      </c>
      <c r="D13" s="146" t="str">
        <f>IF(PROVEEDORES!E14="","",PROVEEDORES!E14)</f>
        <v/>
      </c>
      <c r="E13" s="146" t="str">
        <f>IF(PROVEEDORES!F14="","",PROVEEDORES!F14)</f>
        <v/>
      </c>
      <c r="F13" s="146" t="str">
        <f>IF(PROVEEDORES!D14="","",PROVEEDORES!D14)</f>
        <v/>
      </c>
      <c r="G13" s="159">
        <f>SUMIF('EG-ABR'!$F$18:$F$516,PROVEEDORES!$D14,'EG-ABR'!P$18:P$516)</f>
        <v>0</v>
      </c>
      <c r="H13" s="159">
        <f>SUMIF('EG-ABR'!$F$18:$F$516,PROVEEDORES!$D14,'EG-ABR'!Q$18:Q$516)</f>
        <v>0</v>
      </c>
      <c r="I13" s="159">
        <f>SUMIF('EG-ABR'!$F$18:$F$516,PROVEEDORES!$D14,'EG-ABR'!R$18:R$516)</f>
        <v>0</v>
      </c>
      <c r="J13" s="159">
        <f>SUMIF('EG-ABR'!$F$18:$F$516,PROVEEDORES!$D14,'EG-ABR'!S$18:S$516)</f>
        <v>0</v>
      </c>
      <c r="K13" s="159" t="str">
        <f t="shared" si="0"/>
        <v/>
      </c>
      <c r="L13" s="146" t="str">
        <f>IF(PROVEEDORES!G14="","",PROVEEDORES!G14)</f>
        <v/>
      </c>
    </row>
    <row r="14" spans="1:12" ht="17.45" customHeight="1" x14ac:dyDescent="0.2">
      <c r="A14" s="114" t="s">
        <v>160</v>
      </c>
      <c r="C14" s="158">
        <f t="shared" si="1"/>
        <v>8</v>
      </c>
      <c r="D14" s="146" t="str">
        <f>IF(PROVEEDORES!E15="","",PROVEEDORES!E15)</f>
        <v/>
      </c>
      <c r="E14" s="146" t="str">
        <f>IF(PROVEEDORES!F15="","",PROVEEDORES!F15)</f>
        <v/>
      </c>
      <c r="F14" s="146" t="str">
        <f>IF(PROVEEDORES!D15="","",PROVEEDORES!D15)</f>
        <v/>
      </c>
      <c r="G14" s="159">
        <f>SUMIF('EG-ABR'!$F$18:$F$516,PROVEEDORES!$D15,'EG-ABR'!P$18:P$516)</f>
        <v>0</v>
      </c>
      <c r="H14" s="159">
        <f>SUMIF('EG-ABR'!$F$18:$F$516,PROVEEDORES!$D15,'EG-ABR'!Q$18:Q$516)</f>
        <v>0</v>
      </c>
      <c r="I14" s="159">
        <f>SUMIF('EG-ABR'!$F$18:$F$516,PROVEEDORES!$D15,'EG-ABR'!R$18:R$516)</f>
        <v>0</v>
      </c>
      <c r="J14" s="159">
        <f>SUMIF('EG-ABR'!$F$18:$F$516,PROVEEDORES!$D15,'EG-ABR'!S$18:S$516)</f>
        <v>0</v>
      </c>
      <c r="K14" s="159" t="str">
        <f t="shared" si="0"/>
        <v/>
      </c>
      <c r="L14" s="146" t="str">
        <f>IF(PROVEEDORES!G15="","",PROVEEDORES!G15)</f>
        <v/>
      </c>
    </row>
    <row r="15" spans="1:12" ht="17.45" customHeight="1" x14ac:dyDescent="0.2">
      <c r="A15" s="258" t="s">
        <v>250</v>
      </c>
      <c r="C15" s="158">
        <f t="shared" si="1"/>
        <v>9</v>
      </c>
      <c r="D15" s="146" t="str">
        <f>IF(PROVEEDORES!E16="","",PROVEEDORES!E16)</f>
        <v/>
      </c>
      <c r="E15" s="146" t="str">
        <f>IF(PROVEEDORES!F16="","",PROVEEDORES!F16)</f>
        <v/>
      </c>
      <c r="F15" s="146" t="str">
        <f>IF(PROVEEDORES!D16="","",PROVEEDORES!D16)</f>
        <v/>
      </c>
      <c r="G15" s="159">
        <f>SUMIF('EG-ABR'!$F$18:$F$516,PROVEEDORES!$D16,'EG-ABR'!P$18:P$516)</f>
        <v>0</v>
      </c>
      <c r="H15" s="159">
        <f>SUMIF('EG-ABR'!$F$18:$F$516,PROVEEDORES!$D16,'EG-ABR'!Q$18:Q$516)</f>
        <v>0</v>
      </c>
      <c r="I15" s="159">
        <f>SUMIF('EG-ABR'!$F$18:$F$516,PROVEEDORES!$D16,'EG-ABR'!R$18:R$516)</f>
        <v>0</v>
      </c>
      <c r="J15" s="159">
        <f>SUMIF('EG-ABR'!$F$18:$F$516,PROVEEDORES!$D16,'EG-ABR'!S$18:S$516)</f>
        <v>0</v>
      </c>
      <c r="K15" s="159" t="str">
        <f t="shared" si="0"/>
        <v/>
      </c>
      <c r="L15" s="146" t="str">
        <f>IF(PROVEEDORES!G16="","",PROVEEDORES!G16)</f>
        <v/>
      </c>
    </row>
    <row r="16" spans="1:12" ht="17.45" customHeight="1" x14ac:dyDescent="0.2">
      <c r="A16" s="259"/>
      <c r="C16" s="158">
        <f t="shared" si="1"/>
        <v>10</v>
      </c>
      <c r="D16" s="146" t="str">
        <f>IF(PROVEEDORES!E17="","",PROVEEDORES!E17)</f>
        <v/>
      </c>
      <c r="E16" s="146" t="str">
        <f>IF(PROVEEDORES!F17="","",PROVEEDORES!F17)</f>
        <v/>
      </c>
      <c r="F16" s="146" t="str">
        <f>IF(PROVEEDORES!D17="","",PROVEEDORES!D17)</f>
        <v/>
      </c>
      <c r="G16" s="159">
        <f>SUMIF('EG-ABR'!$F$18:$F$516,PROVEEDORES!$D17,'EG-ABR'!P$18:P$516)</f>
        <v>0</v>
      </c>
      <c r="H16" s="159">
        <f>SUMIF('EG-ABR'!$F$18:$F$516,PROVEEDORES!$D17,'EG-ABR'!Q$18:Q$516)</f>
        <v>0</v>
      </c>
      <c r="I16" s="159">
        <f>SUMIF('EG-ABR'!$F$18:$F$516,PROVEEDORES!$D17,'EG-ABR'!R$18:R$516)</f>
        <v>0</v>
      </c>
      <c r="J16" s="159">
        <f>SUMIF('EG-ABR'!$F$18:$F$516,PROVEEDORES!$D17,'EG-ABR'!S$18:S$516)</f>
        <v>0</v>
      </c>
      <c r="K16" s="159" t="str">
        <f t="shared" si="0"/>
        <v/>
      </c>
      <c r="L16" s="146" t="str">
        <f>IF(PROVEEDORES!G17="","",PROVEEDORES!G17)</f>
        <v/>
      </c>
    </row>
    <row r="17" spans="1:12" ht="17.45" customHeight="1" x14ac:dyDescent="0.2">
      <c r="A17" s="113"/>
      <c r="C17" s="158">
        <f t="shared" si="1"/>
        <v>11</v>
      </c>
      <c r="D17" s="146" t="str">
        <f>IF(PROVEEDORES!E18="","",PROVEEDORES!E18)</f>
        <v/>
      </c>
      <c r="E17" s="146" t="str">
        <f>IF(PROVEEDORES!F18="","",PROVEEDORES!F18)</f>
        <v/>
      </c>
      <c r="F17" s="146" t="str">
        <f>IF(PROVEEDORES!D18="","",PROVEEDORES!D18)</f>
        <v/>
      </c>
      <c r="G17" s="159">
        <f>SUMIF('EG-ABR'!$F$18:$F$516,PROVEEDORES!$D18,'EG-ABR'!P$18:P$516)</f>
        <v>0</v>
      </c>
      <c r="H17" s="159">
        <f>SUMIF('EG-ABR'!$F$18:$F$516,PROVEEDORES!$D18,'EG-ABR'!Q$18:Q$516)</f>
        <v>0</v>
      </c>
      <c r="I17" s="159">
        <f>SUMIF('EG-ABR'!$F$18:$F$516,PROVEEDORES!$D18,'EG-ABR'!R$18:R$516)</f>
        <v>0</v>
      </c>
      <c r="J17" s="159">
        <f>SUMIF('EG-ABR'!$F$18:$F$516,PROVEEDORES!$D18,'EG-ABR'!S$18:S$516)</f>
        <v>0</v>
      </c>
      <c r="K17" s="159" t="str">
        <f t="shared" si="0"/>
        <v/>
      </c>
      <c r="L17" s="146" t="str">
        <f>IF(PROVEEDORES!G18="","",PROVEEDORES!G18)</f>
        <v/>
      </c>
    </row>
    <row r="18" spans="1:12" ht="17.45" customHeight="1" x14ac:dyDescent="0.2">
      <c r="A18" s="110"/>
      <c r="C18" s="158">
        <f t="shared" si="1"/>
        <v>12</v>
      </c>
      <c r="D18" s="146" t="str">
        <f>IF(PROVEEDORES!E19="","",PROVEEDORES!E19)</f>
        <v/>
      </c>
      <c r="E18" s="146" t="str">
        <f>IF(PROVEEDORES!F19="","",PROVEEDORES!F19)</f>
        <v/>
      </c>
      <c r="F18" s="146" t="str">
        <f>IF(PROVEEDORES!D19="","",PROVEEDORES!D19)</f>
        <v/>
      </c>
      <c r="G18" s="159">
        <f>SUMIF('EG-ABR'!$F$18:$F$516,PROVEEDORES!$D19,'EG-ABR'!P$18:P$516)</f>
        <v>0</v>
      </c>
      <c r="H18" s="159">
        <f>SUMIF('EG-ABR'!$F$18:$F$516,PROVEEDORES!$D19,'EG-ABR'!Q$18:Q$516)</f>
        <v>0</v>
      </c>
      <c r="I18" s="159">
        <f>SUMIF('EG-ABR'!$F$18:$F$516,PROVEEDORES!$D19,'EG-ABR'!R$18:R$516)</f>
        <v>0</v>
      </c>
      <c r="J18" s="159">
        <f>SUMIF('EG-ABR'!$F$18:$F$516,PROVEEDORES!$D19,'EG-ABR'!S$18:S$516)</f>
        <v>0</v>
      </c>
      <c r="K18" s="159" t="str">
        <f t="shared" si="0"/>
        <v/>
      </c>
      <c r="L18" s="146" t="str">
        <f>IF(PROVEEDORES!G19="","",PROVEEDORES!G19)</f>
        <v/>
      </c>
    </row>
    <row r="19" spans="1:12" ht="17.45" customHeight="1" x14ac:dyDescent="0.2">
      <c r="A19" s="110"/>
      <c r="C19" s="158">
        <f t="shared" si="1"/>
        <v>13</v>
      </c>
      <c r="D19" s="146" t="str">
        <f>IF(PROVEEDORES!E20="","",PROVEEDORES!E20)</f>
        <v/>
      </c>
      <c r="E19" s="146" t="str">
        <f>IF(PROVEEDORES!F20="","",PROVEEDORES!F20)</f>
        <v/>
      </c>
      <c r="F19" s="146" t="str">
        <f>IF(PROVEEDORES!D20="","",PROVEEDORES!D20)</f>
        <v/>
      </c>
      <c r="G19" s="159">
        <f>SUMIF('EG-ABR'!$F$18:$F$516,PROVEEDORES!$D20,'EG-ABR'!P$18:P$516)</f>
        <v>0</v>
      </c>
      <c r="H19" s="159">
        <f>SUMIF('EG-ABR'!$F$18:$F$516,PROVEEDORES!$D20,'EG-ABR'!Q$18:Q$516)</f>
        <v>0</v>
      </c>
      <c r="I19" s="159">
        <f>SUMIF('EG-ABR'!$F$18:$F$516,PROVEEDORES!$D20,'EG-ABR'!R$18:R$516)</f>
        <v>0</v>
      </c>
      <c r="J19" s="159">
        <f>SUMIF('EG-ABR'!$F$18:$F$516,PROVEEDORES!$D20,'EG-ABR'!S$18:S$516)</f>
        <v>0</v>
      </c>
      <c r="K19" s="159" t="str">
        <f t="shared" si="0"/>
        <v/>
      </c>
      <c r="L19" s="146" t="str">
        <f>IF(PROVEEDORES!G20="","",PROVEEDORES!G20)</f>
        <v/>
      </c>
    </row>
    <row r="20" spans="1:12" ht="17.45" customHeight="1" x14ac:dyDescent="0.2">
      <c r="A20" s="110"/>
      <c r="C20" s="158">
        <f t="shared" si="1"/>
        <v>14</v>
      </c>
      <c r="D20" s="146" t="str">
        <f>IF(PROVEEDORES!E21="","",PROVEEDORES!E21)</f>
        <v/>
      </c>
      <c r="E20" s="146" t="str">
        <f>IF(PROVEEDORES!F21="","",PROVEEDORES!F21)</f>
        <v/>
      </c>
      <c r="F20" s="146" t="str">
        <f>IF(PROVEEDORES!D21="","",PROVEEDORES!D21)</f>
        <v/>
      </c>
      <c r="G20" s="159">
        <f>SUMIF('EG-ABR'!$F$18:$F$516,PROVEEDORES!$D21,'EG-ABR'!P$18:P$516)</f>
        <v>0</v>
      </c>
      <c r="H20" s="159">
        <f>SUMIF('EG-ABR'!$F$18:$F$516,PROVEEDORES!$D21,'EG-ABR'!Q$18:Q$516)</f>
        <v>0</v>
      </c>
      <c r="I20" s="159">
        <f>SUMIF('EG-ABR'!$F$18:$F$516,PROVEEDORES!$D21,'EG-ABR'!R$18:R$516)</f>
        <v>0</v>
      </c>
      <c r="J20" s="159">
        <f>SUMIF('EG-ABR'!$F$18:$F$516,PROVEEDORES!$D21,'EG-ABR'!S$18:S$516)</f>
        <v>0</v>
      </c>
      <c r="K20" s="159" t="str">
        <f t="shared" si="0"/>
        <v/>
      </c>
      <c r="L20" s="146" t="str">
        <f>IF(PROVEEDORES!G21="","",PROVEEDORES!G21)</f>
        <v/>
      </c>
    </row>
    <row r="21" spans="1:12" ht="17.45" customHeight="1" x14ac:dyDescent="0.2">
      <c r="A21" s="110"/>
      <c r="C21" s="158">
        <f t="shared" si="1"/>
        <v>15</v>
      </c>
      <c r="D21" s="146" t="str">
        <f>IF(PROVEEDORES!E22="","",PROVEEDORES!E22)</f>
        <v/>
      </c>
      <c r="E21" s="146" t="str">
        <f>IF(PROVEEDORES!F22="","",PROVEEDORES!F22)</f>
        <v/>
      </c>
      <c r="F21" s="146" t="str">
        <f>IF(PROVEEDORES!D22="","",PROVEEDORES!D22)</f>
        <v/>
      </c>
      <c r="G21" s="159">
        <f>SUMIF('EG-ABR'!$F$18:$F$516,PROVEEDORES!$D22,'EG-ABR'!P$18:P$516)</f>
        <v>0</v>
      </c>
      <c r="H21" s="159">
        <f>SUMIF('EG-ABR'!$F$18:$F$516,PROVEEDORES!$D22,'EG-ABR'!Q$18:Q$516)</f>
        <v>0</v>
      </c>
      <c r="I21" s="159">
        <f>SUMIF('EG-ABR'!$F$18:$F$516,PROVEEDORES!$D22,'EG-ABR'!R$18:R$516)</f>
        <v>0</v>
      </c>
      <c r="J21" s="159">
        <f>SUMIF('EG-ABR'!$F$18:$F$516,PROVEEDORES!$D22,'EG-ABR'!S$18:S$516)</f>
        <v>0</v>
      </c>
      <c r="K21" s="159" t="str">
        <f t="shared" si="0"/>
        <v/>
      </c>
      <c r="L21" s="146" t="str">
        <f>IF(PROVEEDORES!G22="","",PROVEEDORES!G22)</f>
        <v/>
      </c>
    </row>
    <row r="22" spans="1:12" ht="17.45" customHeight="1" x14ac:dyDescent="0.2">
      <c r="A22" s="110"/>
      <c r="C22" s="158">
        <f t="shared" si="1"/>
        <v>16</v>
      </c>
      <c r="D22" s="146" t="str">
        <f>IF(PROVEEDORES!E23="","",PROVEEDORES!E23)</f>
        <v/>
      </c>
      <c r="E22" s="146" t="str">
        <f>IF(PROVEEDORES!F23="","",PROVEEDORES!F23)</f>
        <v/>
      </c>
      <c r="F22" s="146" t="str">
        <f>IF(PROVEEDORES!D23="","",PROVEEDORES!D23)</f>
        <v/>
      </c>
      <c r="G22" s="159">
        <f>SUMIF('EG-ABR'!$F$18:$F$516,PROVEEDORES!$D23,'EG-ABR'!P$18:P$516)</f>
        <v>0</v>
      </c>
      <c r="H22" s="159">
        <f>SUMIF('EG-ABR'!$F$18:$F$516,PROVEEDORES!$D23,'EG-ABR'!Q$18:Q$516)</f>
        <v>0</v>
      </c>
      <c r="I22" s="159">
        <f>SUMIF('EG-ABR'!$F$18:$F$516,PROVEEDORES!$D23,'EG-ABR'!R$18:R$516)</f>
        <v>0</v>
      </c>
      <c r="J22" s="159">
        <f>SUMIF('EG-ABR'!$F$18:$F$516,PROVEEDORES!$D23,'EG-ABR'!S$18:S$516)</f>
        <v>0</v>
      </c>
      <c r="K22" s="159" t="str">
        <f t="shared" si="0"/>
        <v/>
      </c>
      <c r="L22" s="146" t="str">
        <f>IF(PROVEEDORES!G23="","",PROVEEDORES!G23)</f>
        <v/>
      </c>
    </row>
    <row r="23" spans="1:12" ht="17.45" customHeight="1" x14ac:dyDescent="0.2">
      <c r="A23" s="110"/>
      <c r="C23" s="158">
        <f t="shared" si="1"/>
        <v>17</v>
      </c>
      <c r="D23" s="146" t="str">
        <f>IF(PROVEEDORES!E24="","",PROVEEDORES!E24)</f>
        <v/>
      </c>
      <c r="E23" s="146" t="str">
        <f>IF(PROVEEDORES!F24="","",PROVEEDORES!F24)</f>
        <v/>
      </c>
      <c r="F23" s="146" t="str">
        <f>IF(PROVEEDORES!D24="","",PROVEEDORES!D24)</f>
        <v/>
      </c>
      <c r="G23" s="159">
        <f>SUMIF('EG-ABR'!$F$18:$F$516,PROVEEDORES!$D24,'EG-ABR'!P$18:P$516)</f>
        <v>0</v>
      </c>
      <c r="H23" s="159">
        <f>SUMIF('EG-ABR'!$F$18:$F$516,PROVEEDORES!$D24,'EG-ABR'!Q$18:Q$516)</f>
        <v>0</v>
      </c>
      <c r="I23" s="159">
        <f>SUMIF('EG-ABR'!$F$18:$F$516,PROVEEDORES!$D24,'EG-ABR'!R$18:R$516)</f>
        <v>0</v>
      </c>
      <c r="J23" s="159">
        <f>SUMIF('EG-ABR'!$F$18:$F$516,PROVEEDORES!$D24,'EG-ABR'!S$18:S$516)</f>
        <v>0</v>
      </c>
      <c r="K23" s="159" t="str">
        <f t="shared" si="0"/>
        <v/>
      </c>
      <c r="L23" s="146" t="str">
        <f>IF(PROVEEDORES!G24="","",PROVEEDORES!G24)</f>
        <v/>
      </c>
    </row>
    <row r="24" spans="1:12" ht="17.45" customHeight="1" x14ac:dyDescent="0.2">
      <c r="A24" s="110"/>
      <c r="C24" s="158">
        <f t="shared" si="1"/>
        <v>18</v>
      </c>
      <c r="D24" s="146" t="str">
        <f>IF(PROVEEDORES!E25="","",PROVEEDORES!E25)</f>
        <v/>
      </c>
      <c r="E24" s="146" t="str">
        <f>IF(PROVEEDORES!F25="","",PROVEEDORES!F25)</f>
        <v/>
      </c>
      <c r="F24" s="146" t="str">
        <f>IF(PROVEEDORES!D25="","",PROVEEDORES!D25)</f>
        <v/>
      </c>
      <c r="G24" s="159">
        <f>SUMIF('EG-ABR'!$F$18:$F$516,PROVEEDORES!$D25,'EG-ABR'!P$18:P$516)</f>
        <v>0</v>
      </c>
      <c r="H24" s="159">
        <f>SUMIF('EG-ABR'!$F$18:$F$516,PROVEEDORES!$D25,'EG-ABR'!Q$18:Q$516)</f>
        <v>0</v>
      </c>
      <c r="I24" s="159">
        <f>SUMIF('EG-ABR'!$F$18:$F$516,PROVEEDORES!$D25,'EG-ABR'!R$18:R$516)</f>
        <v>0</v>
      </c>
      <c r="J24" s="159">
        <f>SUMIF('EG-ABR'!$F$18:$F$516,PROVEEDORES!$D25,'EG-ABR'!S$18:S$516)</f>
        <v>0</v>
      </c>
      <c r="K24" s="159" t="str">
        <f t="shared" si="0"/>
        <v/>
      </c>
      <c r="L24" s="146" t="str">
        <f>IF(PROVEEDORES!G25="","",PROVEEDORES!G25)</f>
        <v/>
      </c>
    </row>
    <row r="25" spans="1:12" ht="17.45" customHeight="1" x14ac:dyDescent="0.2">
      <c r="A25" s="110"/>
      <c r="C25" s="158">
        <f t="shared" si="1"/>
        <v>19</v>
      </c>
      <c r="D25" s="146" t="str">
        <f>IF(PROVEEDORES!E26="","",PROVEEDORES!E26)</f>
        <v/>
      </c>
      <c r="E25" s="146" t="str">
        <f>IF(PROVEEDORES!F26="","",PROVEEDORES!F26)</f>
        <v/>
      </c>
      <c r="F25" s="146" t="str">
        <f>IF(PROVEEDORES!D26="","",PROVEEDORES!D26)</f>
        <v/>
      </c>
      <c r="G25" s="159">
        <f>SUMIF('EG-ABR'!$F$18:$F$516,PROVEEDORES!$D26,'EG-ABR'!P$18:P$516)</f>
        <v>0</v>
      </c>
      <c r="H25" s="159">
        <f>SUMIF('EG-ABR'!$F$18:$F$516,PROVEEDORES!$D26,'EG-ABR'!Q$18:Q$516)</f>
        <v>0</v>
      </c>
      <c r="I25" s="159">
        <f>SUMIF('EG-ABR'!$F$18:$F$516,PROVEEDORES!$D26,'EG-ABR'!R$18:R$516)</f>
        <v>0</v>
      </c>
      <c r="J25" s="159">
        <f>SUMIF('EG-ABR'!$F$18:$F$516,PROVEEDORES!$D26,'EG-ABR'!S$18:S$516)</f>
        <v>0</v>
      </c>
      <c r="K25" s="159" t="str">
        <f t="shared" si="0"/>
        <v/>
      </c>
      <c r="L25" s="146" t="str">
        <f>IF(PROVEEDORES!G26="","",PROVEEDORES!G26)</f>
        <v/>
      </c>
    </row>
    <row r="26" spans="1:12" ht="17.45" customHeight="1" x14ac:dyDescent="0.2">
      <c r="A26" s="110"/>
      <c r="C26" s="158">
        <f t="shared" si="1"/>
        <v>20</v>
      </c>
      <c r="D26" s="146" t="str">
        <f>IF(PROVEEDORES!E27="","",PROVEEDORES!E27)</f>
        <v/>
      </c>
      <c r="E26" s="146" t="str">
        <f>IF(PROVEEDORES!F27="","",PROVEEDORES!F27)</f>
        <v/>
      </c>
      <c r="F26" s="146" t="str">
        <f>IF(PROVEEDORES!D27="","",PROVEEDORES!D27)</f>
        <v/>
      </c>
      <c r="G26" s="159">
        <f>SUMIF('EG-ABR'!$F$18:$F$516,PROVEEDORES!$D27,'EG-ABR'!P$18:P$516)</f>
        <v>0</v>
      </c>
      <c r="H26" s="159">
        <f>SUMIF('EG-ABR'!$F$18:$F$516,PROVEEDORES!$D27,'EG-ABR'!Q$18:Q$516)</f>
        <v>0</v>
      </c>
      <c r="I26" s="159">
        <f>SUMIF('EG-ABR'!$F$18:$F$516,PROVEEDORES!$D27,'EG-ABR'!R$18:R$516)</f>
        <v>0</v>
      </c>
      <c r="J26" s="159">
        <f>SUMIF('EG-ABR'!$F$18:$F$516,PROVEEDORES!$D27,'EG-ABR'!S$18:S$516)</f>
        <v>0</v>
      </c>
      <c r="K26" s="159" t="str">
        <f t="shared" si="0"/>
        <v/>
      </c>
      <c r="L26" s="146" t="str">
        <f>IF(PROVEEDORES!G27="","",PROVEEDORES!G27)</f>
        <v/>
      </c>
    </row>
    <row r="27" spans="1:12" ht="17.45" customHeight="1" x14ac:dyDescent="0.2">
      <c r="A27" s="110"/>
      <c r="C27" s="158">
        <f t="shared" si="1"/>
        <v>21</v>
      </c>
      <c r="D27" s="146" t="str">
        <f>IF(PROVEEDORES!E28="","",PROVEEDORES!E28)</f>
        <v/>
      </c>
      <c r="E27" s="146" t="str">
        <f>IF(PROVEEDORES!F28="","",PROVEEDORES!F28)</f>
        <v/>
      </c>
      <c r="F27" s="146" t="str">
        <f>IF(PROVEEDORES!D28="","",PROVEEDORES!D28)</f>
        <v/>
      </c>
      <c r="G27" s="159">
        <f>SUMIF('EG-ABR'!$F$18:$F$516,PROVEEDORES!$D28,'EG-ABR'!P$18:P$516)</f>
        <v>0</v>
      </c>
      <c r="H27" s="159">
        <f>SUMIF('EG-ABR'!$F$18:$F$516,PROVEEDORES!$D28,'EG-ABR'!Q$18:Q$516)</f>
        <v>0</v>
      </c>
      <c r="I27" s="159">
        <f>SUMIF('EG-ABR'!$F$18:$F$516,PROVEEDORES!$D28,'EG-ABR'!R$18:R$516)</f>
        <v>0</v>
      </c>
      <c r="J27" s="159">
        <f>SUMIF('EG-ABR'!$F$18:$F$516,PROVEEDORES!$D28,'EG-ABR'!S$18:S$516)</f>
        <v>0</v>
      </c>
      <c r="K27" s="159" t="str">
        <f t="shared" si="0"/>
        <v/>
      </c>
      <c r="L27" s="146" t="str">
        <f>IF(PROVEEDORES!G28="","",PROVEEDORES!G28)</f>
        <v/>
      </c>
    </row>
    <row r="28" spans="1:12" ht="17.45" customHeight="1" x14ac:dyDescent="0.2">
      <c r="A28" s="111"/>
      <c r="C28" s="158">
        <f t="shared" si="1"/>
        <v>22</v>
      </c>
      <c r="D28" s="146" t="str">
        <f>IF(PROVEEDORES!E29="","",PROVEEDORES!E29)</f>
        <v/>
      </c>
      <c r="E28" s="146" t="str">
        <f>IF(PROVEEDORES!F29="","",PROVEEDORES!F29)</f>
        <v/>
      </c>
      <c r="F28" s="146" t="str">
        <f>IF(PROVEEDORES!D29="","",PROVEEDORES!D29)</f>
        <v/>
      </c>
      <c r="G28" s="159">
        <f>SUMIF('EG-ABR'!$F$18:$F$516,PROVEEDORES!$D29,'EG-ABR'!P$18:P$516)</f>
        <v>0</v>
      </c>
      <c r="H28" s="159">
        <f>SUMIF('EG-ABR'!$F$18:$F$516,PROVEEDORES!$D29,'EG-ABR'!Q$18:Q$516)</f>
        <v>0</v>
      </c>
      <c r="I28" s="159">
        <f>SUMIF('EG-ABR'!$F$18:$F$516,PROVEEDORES!$D29,'EG-ABR'!R$18:R$516)</f>
        <v>0</v>
      </c>
      <c r="J28" s="159">
        <f>SUMIF('EG-ABR'!$F$18:$F$516,PROVEEDORES!$D29,'EG-ABR'!S$18:S$516)</f>
        <v>0</v>
      </c>
      <c r="K28" s="159" t="str">
        <f t="shared" si="0"/>
        <v/>
      </c>
      <c r="L28" s="146" t="str">
        <f>IF(PROVEEDORES!G29="","",PROVEEDORES!G29)</f>
        <v/>
      </c>
    </row>
    <row r="29" spans="1:12" ht="17.45" customHeight="1" x14ac:dyDescent="0.2">
      <c r="A29" s="111"/>
      <c r="C29" s="158">
        <f t="shared" si="1"/>
        <v>23</v>
      </c>
      <c r="D29" s="146" t="str">
        <f>IF(PROVEEDORES!E30="","",PROVEEDORES!E30)</f>
        <v/>
      </c>
      <c r="E29" s="146" t="str">
        <f>IF(PROVEEDORES!F30="","",PROVEEDORES!F30)</f>
        <v/>
      </c>
      <c r="F29" s="146" t="str">
        <f>IF(PROVEEDORES!D30="","",PROVEEDORES!D30)</f>
        <v/>
      </c>
      <c r="G29" s="159">
        <f>SUMIF('EG-ABR'!$F$18:$F$516,PROVEEDORES!$D30,'EG-ABR'!P$18:P$516)</f>
        <v>0</v>
      </c>
      <c r="H29" s="159">
        <f>SUMIF('EG-ABR'!$F$18:$F$516,PROVEEDORES!$D30,'EG-ABR'!Q$18:Q$516)</f>
        <v>0</v>
      </c>
      <c r="I29" s="159">
        <f>SUMIF('EG-ABR'!$F$18:$F$516,PROVEEDORES!$D30,'EG-ABR'!R$18:R$516)</f>
        <v>0</v>
      </c>
      <c r="J29" s="159">
        <f>SUMIF('EG-ABR'!$F$18:$F$516,PROVEEDORES!$D30,'EG-ABR'!S$18:S$516)</f>
        <v>0</v>
      </c>
      <c r="K29" s="159" t="str">
        <f t="shared" si="0"/>
        <v/>
      </c>
      <c r="L29" s="146" t="str">
        <f>IF(PROVEEDORES!G30="","",PROVEEDORES!G30)</f>
        <v/>
      </c>
    </row>
    <row r="30" spans="1:12" ht="17.45" customHeight="1" x14ac:dyDescent="0.2">
      <c r="A30" s="111"/>
      <c r="C30" s="158">
        <f t="shared" si="1"/>
        <v>24</v>
      </c>
      <c r="D30" s="146" t="str">
        <f>IF(PROVEEDORES!E31="","",PROVEEDORES!E31)</f>
        <v/>
      </c>
      <c r="E30" s="146" t="str">
        <f>IF(PROVEEDORES!F31="","",PROVEEDORES!F31)</f>
        <v/>
      </c>
      <c r="F30" s="146" t="str">
        <f>IF(PROVEEDORES!D31="","",PROVEEDORES!D31)</f>
        <v/>
      </c>
      <c r="G30" s="159">
        <f>SUMIF('EG-ABR'!$F$18:$F$516,PROVEEDORES!$D31,'EG-ABR'!P$18:P$516)</f>
        <v>0</v>
      </c>
      <c r="H30" s="159">
        <f>SUMIF('EG-ABR'!$F$18:$F$516,PROVEEDORES!$D31,'EG-ABR'!Q$18:Q$516)</f>
        <v>0</v>
      </c>
      <c r="I30" s="159">
        <f>SUMIF('EG-ABR'!$F$18:$F$516,PROVEEDORES!$D31,'EG-ABR'!R$18:R$516)</f>
        <v>0</v>
      </c>
      <c r="J30" s="159">
        <f>SUMIF('EG-ABR'!$F$18:$F$516,PROVEEDORES!$D31,'EG-ABR'!S$18:S$516)</f>
        <v>0</v>
      </c>
      <c r="K30" s="159" t="str">
        <f t="shared" si="0"/>
        <v/>
      </c>
      <c r="L30" s="146" t="str">
        <f>IF(PROVEEDORES!G31="","",PROVEEDORES!G31)</f>
        <v/>
      </c>
    </row>
    <row r="31" spans="1:12" ht="17.45" customHeight="1" x14ac:dyDescent="0.2">
      <c r="A31" s="111"/>
      <c r="C31" s="158">
        <f t="shared" si="1"/>
        <v>25</v>
      </c>
      <c r="D31" s="146" t="str">
        <f>IF(PROVEEDORES!E32="","",PROVEEDORES!E32)</f>
        <v/>
      </c>
      <c r="E31" s="146" t="str">
        <f>IF(PROVEEDORES!F32="","",PROVEEDORES!F32)</f>
        <v/>
      </c>
      <c r="F31" s="146" t="str">
        <f>IF(PROVEEDORES!D32="","",PROVEEDORES!D32)</f>
        <v/>
      </c>
      <c r="G31" s="159">
        <f>SUMIF('EG-ABR'!$F$18:$F$516,PROVEEDORES!$D32,'EG-ABR'!P$18:P$516)</f>
        <v>0</v>
      </c>
      <c r="H31" s="159">
        <f>SUMIF('EG-ABR'!$F$18:$F$516,PROVEEDORES!$D32,'EG-ABR'!Q$18:Q$516)</f>
        <v>0</v>
      </c>
      <c r="I31" s="159">
        <f>SUMIF('EG-ABR'!$F$18:$F$516,PROVEEDORES!$D32,'EG-ABR'!R$18:R$516)</f>
        <v>0</v>
      </c>
      <c r="J31" s="159">
        <f>SUMIF('EG-ABR'!$F$18:$F$516,PROVEEDORES!$D32,'EG-ABR'!S$18:S$516)</f>
        <v>0</v>
      </c>
      <c r="K31" s="159" t="str">
        <f t="shared" si="0"/>
        <v/>
      </c>
      <c r="L31" s="146" t="str">
        <f>IF(PROVEEDORES!G32="","",PROVEEDORES!G32)</f>
        <v/>
      </c>
    </row>
    <row r="32" spans="1:12" ht="17.45" customHeight="1" x14ac:dyDescent="0.2">
      <c r="A32" s="111"/>
      <c r="C32" s="158">
        <f t="shared" si="1"/>
        <v>26</v>
      </c>
      <c r="D32" s="146" t="str">
        <f>IF(PROVEEDORES!E33="","",PROVEEDORES!E33)</f>
        <v/>
      </c>
      <c r="E32" s="146" t="str">
        <f>IF(PROVEEDORES!F33="","",PROVEEDORES!F33)</f>
        <v/>
      </c>
      <c r="F32" s="146" t="str">
        <f>IF(PROVEEDORES!D33="","",PROVEEDORES!D33)</f>
        <v/>
      </c>
      <c r="G32" s="159">
        <f>SUMIF('EG-ABR'!$F$18:$F$516,PROVEEDORES!$D33,'EG-ABR'!P$18:P$516)</f>
        <v>0</v>
      </c>
      <c r="H32" s="159">
        <f>SUMIF('EG-ABR'!$F$18:$F$516,PROVEEDORES!$D33,'EG-ABR'!Q$18:Q$516)</f>
        <v>0</v>
      </c>
      <c r="I32" s="159">
        <f>SUMIF('EG-ABR'!$F$18:$F$516,PROVEEDORES!$D33,'EG-ABR'!R$18:R$516)</f>
        <v>0</v>
      </c>
      <c r="J32" s="159">
        <f>SUMIF('EG-ABR'!$F$18:$F$516,PROVEEDORES!$D33,'EG-ABR'!S$18:S$516)</f>
        <v>0</v>
      </c>
      <c r="K32" s="159" t="str">
        <f t="shared" si="0"/>
        <v/>
      </c>
      <c r="L32" s="146" t="str">
        <f>IF(PROVEEDORES!G33="","",PROVEEDORES!G33)</f>
        <v/>
      </c>
    </row>
    <row r="33" spans="1:12" ht="17.45" customHeight="1" x14ac:dyDescent="0.2">
      <c r="A33" s="111"/>
      <c r="C33" s="158">
        <f t="shared" si="1"/>
        <v>27</v>
      </c>
      <c r="D33" s="146" t="str">
        <f>IF(PROVEEDORES!E34="","",PROVEEDORES!E34)</f>
        <v/>
      </c>
      <c r="E33" s="146" t="str">
        <f>IF(PROVEEDORES!F34="","",PROVEEDORES!F34)</f>
        <v/>
      </c>
      <c r="F33" s="146" t="str">
        <f>IF(PROVEEDORES!D34="","",PROVEEDORES!D34)</f>
        <v/>
      </c>
      <c r="G33" s="159">
        <f>SUMIF('EG-ABR'!$F$18:$F$516,PROVEEDORES!$D34,'EG-ABR'!P$18:P$516)</f>
        <v>0</v>
      </c>
      <c r="H33" s="159">
        <f>SUMIF('EG-ABR'!$F$18:$F$516,PROVEEDORES!$D34,'EG-ABR'!Q$18:Q$516)</f>
        <v>0</v>
      </c>
      <c r="I33" s="159">
        <f>SUMIF('EG-ABR'!$F$18:$F$516,PROVEEDORES!$D34,'EG-ABR'!R$18:R$516)</f>
        <v>0</v>
      </c>
      <c r="J33" s="159">
        <f>SUMIF('EG-ABR'!$F$18:$F$516,PROVEEDORES!$D34,'EG-ABR'!S$18:S$516)</f>
        <v>0</v>
      </c>
      <c r="K33" s="159" t="str">
        <f t="shared" si="0"/>
        <v/>
      </c>
      <c r="L33" s="146" t="str">
        <f>IF(PROVEEDORES!G34="","",PROVEEDORES!G34)</f>
        <v/>
      </c>
    </row>
    <row r="34" spans="1:12" ht="17.45" customHeight="1" x14ac:dyDescent="0.2">
      <c r="A34" s="111"/>
      <c r="C34" s="158">
        <f t="shared" si="1"/>
        <v>28</v>
      </c>
      <c r="D34" s="146" t="str">
        <f>IF(PROVEEDORES!E35="","",PROVEEDORES!E35)</f>
        <v/>
      </c>
      <c r="E34" s="146" t="str">
        <f>IF(PROVEEDORES!F35="","",PROVEEDORES!F35)</f>
        <v/>
      </c>
      <c r="F34" s="146" t="str">
        <f>IF(PROVEEDORES!D35="","",PROVEEDORES!D35)</f>
        <v/>
      </c>
      <c r="G34" s="159">
        <f>SUMIF('EG-ABR'!$F$18:$F$516,PROVEEDORES!$D35,'EG-ABR'!P$18:P$516)</f>
        <v>0</v>
      </c>
      <c r="H34" s="159">
        <f>SUMIF('EG-ABR'!$F$18:$F$516,PROVEEDORES!$D35,'EG-ABR'!Q$18:Q$516)</f>
        <v>0</v>
      </c>
      <c r="I34" s="159">
        <f>SUMIF('EG-ABR'!$F$18:$F$516,PROVEEDORES!$D35,'EG-ABR'!R$18:R$516)</f>
        <v>0</v>
      </c>
      <c r="J34" s="159">
        <f>SUMIF('EG-ABR'!$F$18:$F$516,PROVEEDORES!$D35,'EG-ABR'!S$18:S$516)</f>
        <v>0</v>
      </c>
      <c r="K34" s="159" t="str">
        <f t="shared" si="0"/>
        <v/>
      </c>
      <c r="L34" s="146" t="str">
        <f>IF(PROVEEDORES!G35="","",PROVEEDORES!G35)</f>
        <v/>
      </c>
    </row>
    <row r="35" spans="1:12" ht="17.45" customHeight="1" x14ac:dyDescent="0.2">
      <c r="A35" s="111"/>
      <c r="C35" s="158">
        <f t="shared" si="1"/>
        <v>29</v>
      </c>
      <c r="D35" s="146" t="str">
        <f>IF(PROVEEDORES!E36="","",PROVEEDORES!E36)</f>
        <v/>
      </c>
      <c r="E35" s="146" t="str">
        <f>IF(PROVEEDORES!F36="","",PROVEEDORES!F36)</f>
        <v/>
      </c>
      <c r="F35" s="146" t="str">
        <f>IF(PROVEEDORES!D36="","",PROVEEDORES!D36)</f>
        <v/>
      </c>
      <c r="G35" s="159">
        <f>SUMIF('EG-ABR'!$F$18:$F$516,PROVEEDORES!$D36,'EG-ABR'!P$18:P$516)</f>
        <v>0</v>
      </c>
      <c r="H35" s="159">
        <f>SUMIF('EG-ABR'!$F$18:$F$516,PROVEEDORES!$D36,'EG-ABR'!Q$18:Q$516)</f>
        <v>0</v>
      </c>
      <c r="I35" s="159">
        <f>SUMIF('EG-ABR'!$F$18:$F$516,PROVEEDORES!$D36,'EG-ABR'!R$18:R$516)</f>
        <v>0</v>
      </c>
      <c r="J35" s="159">
        <f>SUMIF('EG-ABR'!$F$18:$F$516,PROVEEDORES!$D36,'EG-ABR'!S$18:S$516)</f>
        <v>0</v>
      </c>
      <c r="K35" s="159" t="str">
        <f t="shared" si="0"/>
        <v/>
      </c>
      <c r="L35" s="146" t="str">
        <f>IF(PROVEEDORES!G36="","",PROVEEDORES!G36)</f>
        <v/>
      </c>
    </row>
    <row r="36" spans="1:12" ht="17.45" customHeight="1" x14ac:dyDescent="0.2">
      <c r="A36" s="111"/>
      <c r="C36" s="158">
        <f t="shared" si="1"/>
        <v>30</v>
      </c>
      <c r="D36" s="146" t="str">
        <f>IF(PROVEEDORES!E37="","",PROVEEDORES!E37)</f>
        <v/>
      </c>
      <c r="E36" s="146" t="str">
        <f>IF(PROVEEDORES!F37="","",PROVEEDORES!F37)</f>
        <v/>
      </c>
      <c r="F36" s="146" t="str">
        <f>IF(PROVEEDORES!D37="","",PROVEEDORES!D37)</f>
        <v/>
      </c>
      <c r="G36" s="159">
        <f>SUMIF('EG-ABR'!$F$18:$F$516,PROVEEDORES!$D37,'EG-ABR'!P$18:P$516)</f>
        <v>0</v>
      </c>
      <c r="H36" s="159">
        <f>SUMIF('EG-ABR'!$F$18:$F$516,PROVEEDORES!$D37,'EG-ABR'!Q$18:Q$516)</f>
        <v>0</v>
      </c>
      <c r="I36" s="159">
        <f>SUMIF('EG-ABR'!$F$18:$F$516,PROVEEDORES!$D37,'EG-ABR'!R$18:R$516)</f>
        <v>0</v>
      </c>
      <c r="J36" s="159">
        <f>SUMIF('EG-ABR'!$F$18:$F$516,PROVEEDORES!$D37,'EG-ABR'!S$18:S$516)</f>
        <v>0</v>
      </c>
      <c r="K36" s="159" t="str">
        <f t="shared" si="0"/>
        <v/>
      </c>
      <c r="L36" s="146" t="str">
        <f>IF(PROVEEDORES!G37="","",PROVEEDORES!G37)</f>
        <v/>
      </c>
    </row>
    <row r="37" spans="1:12" ht="17.45" customHeight="1" x14ac:dyDescent="0.2">
      <c r="A37" s="111"/>
      <c r="C37" s="158">
        <f t="shared" si="1"/>
        <v>31</v>
      </c>
      <c r="D37" s="146" t="str">
        <f>IF(PROVEEDORES!E38="","",PROVEEDORES!E38)</f>
        <v/>
      </c>
      <c r="E37" s="146" t="str">
        <f>IF(PROVEEDORES!F38="","",PROVEEDORES!F38)</f>
        <v/>
      </c>
      <c r="F37" s="146" t="str">
        <f>IF(PROVEEDORES!D38="","",PROVEEDORES!D38)</f>
        <v/>
      </c>
      <c r="G37" s="159">
        <f>SUMIF('EG-ABR'!$F$18:$F$516,PROVEEDORES!$D38,'EG-ABR'!P$18:P$516)</f>
        <v>0</v>
      </c>
      <c r="H37" s="159">
        <f>SUMIF('EG-ABR'!$F$18:$F$516,PROVEEDORES!$D38,'EG-ABR'!Q$18:Q$516)</f>
        <v>0</v>
      </c>
      <c r="I37" s="159">
        <f>SUMIF('EG-ABR'!$F$18:$F$516,PROVEEDORES!$D38,'EG-ABR'!R$18:R$516)</f>
        <v>0</v>
      </c>
      <c r="J37" s="159">
        <f>SUMIF('EG-ABR'!$F$18:$F$516,PROVEEDORES!$D38,'EG-ABR'!S$18:S$516)</f>
        <v>0</v>
      </c>
      <c r="K37" s="159" t="str">
        <f t="shared" si="0"/>
        <v/>
      </c>
      <c r="L37" s="146" t="str">
        <f>IF(PROVEEDORES!G38="","",PROVEEDORES!G38)</f>
        <v/>
      </c>
    </row>
    <row r="38" spans="1:12" ht="17.45" customHeight="1" x14ac:dyDescent="0.2">
      <c r="A38" s="111"/>
      <c r="C38" s="158">
        <f t="shared" si="1"/>
        <v>32</v>
      </c>
      <c r="D38" s="146" t="str">
        <f>IF(PROVEEDORES!E39="","",PROVEEDORES!E39)</f>
        <v/>
      </c>
      <c r="E38" s="146" t="str">
        <f>IF(PROVEEDORES!F39="","",PROVEEDORES!F39)</f>
        <v/>
      </c>
      <c r="F38" s="146" t="str">
        <f>IF(PROVEEDORES!D39="","",PROVEEDORES!D39)</f>
        <v/>
      </c>
      <c r="G38" s="159">
        <f>SUMIF('EG-ABR'!$F$18:$F$516,PROVEEDORES!$D39,'EG-ABR'!P$18:P$516)</f>
        <v>0</v>
      </c>
      <c r="H38" s="159">
        <f>SUMIF('EG-ABR'!$F$18:$F$516,PROVEEDORES!$D39,'EG-ABR'!Q$18:Q$516)</f>
        <v>0</v>
      </c>
      <c r="I38" s="159">
        <f>SUMIF('EG-ABR'!$F$18:$F$516,PROVEEDORES!$D39,'EG-ABR'!R$18:R$516)</f>
        <v>0</v>
      </c>
      <c r="J38" s="159">
        <f>SUMIF('EG-ABR'!$F$18:$F$516,PROVEEDORES!$D39,'EG-ABR'!S$18:S$516)</f>
        <v>0</v>
      </c>
      <c r="K38" s="159" t="str">
        <f t="shared" si="0"/>
        <v/>
      </c>
      <c r="L38" s="146" t="str">
        <f>IF(PROVEEDORES!G39="","",PROVEEDORES!G39)</f>
        <v/>
      </c>
    </row>
    <row r="39" spans="1:12" ht="17.45" customHeight="1" x14ac:dyDescent="0.2">
      <c r="A39" s="111"/>
      <c r="C39" s="158">
        <f t="shared" si="1"/>
        <v>33</v>
      </c>
      <c r="D39" s="146" t="str">
        <f>IF(PROVEEDORES!E40="","",PROVEEDORES!E40)</f>
        <v/>
      </c>
      <c r="E39" s="146" t="str">
        <f>IF(PROVEEDORES!F40="","",PROVEEDORES!F40)</f>
        <v/>
      </c>
      <c r="F39" s="146" t="str">
        <f>IF(PROVEEDORES!D40="","",PROVEEDORES!D40)</f>
        <v/>
      </c>
      <c r="G39" s="159">
        <f>SUMIF('EG-ABR'!$F$18:$F$516,PROVEEDORES!$D40,'EG-ABR'!P$18:P$516)</f>
        <v>0</v>
      </c>
      <c r="H39" s="159">
        <f>SUMIF('EG-ABR'!$F$18:$F$516,PROVEEDORES!$D40,'EG-ABR'!Q$18:Q$516)</f>
        <v>0</v>
      </c>
      <c r="I39" s="159">
        <f>SUMIF('EG-ABR'!$F$18:$F$516,PROVEEDORES!$D40,'EG-ABR'!R$18:R$516)</f>
        <v>0</v>
      </c>
      <c r="J39" s="159">
        <f>SUMIF('EG-ABR'!$F$18:$F$516,PROVEEDORES!$D40,'EG-ABR'!S$18:S$516)</f>
        <v>0</v>
      </c>
      <c r="K39" s="159" t="str">
        <f t="shared" si="0"/>
        <v/>
      </c>
      <c r="L39" s="146" t="str">
        <f>IF(PROVEEDORES!G40="","",PROVEEDORES!G40)</f>
        <v/>
      </c>
    </row>
    <row r="40" spans="1:12" ht="17.45" customHeight="1" x14ac:dyDescent="0.2">
      <c r="A40" s="111"/>
      <c r="C40" s="158">
        <f t="shared" si="1"/>
        <v>34</v>
      </c>
      <c r="D40" s="146" t="str">
        <f>IF(PROVEEDORES!E41="","",PROVEEDORES!E41)</f>
        <v/>
      </c>
      <c r="E40" s="146" t="str">
        <f>IF(PROVEEDORES!F41="","",PROVEEDORES!F41)</f>
        <v/>
      </c>
      <c r="F40" s="146" t="str">
        <f>IF(PROVEEDORES!D41="","",PROVEEDORES!D41)</f>
        <v/>
      </c>
      <c r="G40" s="159">
        <f>SUMIF('EG-ABR'!$F$18:$F$516,PROVEEDORES!$D41,'EG-ABR'!P$18:P$516)</f>
        <v>0</v>
      </c>
      <c r="H40" s="159">
        <f>SUMIF('EG-ABR'!$F$18:$F$516,PROVEEDORES!$D41,'EG-ABR'!Q$18:Q$516)</f>
        <v>0</v>
      </c>
      <c r="I40" s="159">
        <f>SUMIF('EG-ABR'!$F$18:$F$516,PROVEEDORES!$D41,'EG-ABR'!R$18:R$516)</f>
        <v>0</v>
      </c>
      <c r="J40" s="159">
        <f>SUMIF('EG-ABR'!$F$18:$F$516,PROVEEDORES!$D41,'EG-ABR'!S$18:S$516)</f>
        <v>0</v>
      </c>
      <c r="K40" s="159" t="str">
        <f t="shared" si="0"/>
        <v/>
      </c>
      <c r="L40" s="146" t="str">
        <f>IF(PROVEEDORES!G41="","",PROVEEDORES!G41)</f>
        <v/>
      </c>
    </row>
    <row r="41" spans="1:12" ht="17.45" customHeight="1" x14ac:dyDescent="0.2">
      <c r="A41" s="111"/>
      <c r="C41" s="158">
        <f t="shared" si="1"/>
        <v>35</v>
      </c>
      <c r="D41" s="146" t="str">
        <f>IF(PROVEEDORES!E42="","",PROVEEDORES!E42)</f>
        <v/>
      </c>
      <c r="E41" s="146" t="str">
        <f>IF(PROVEEDORES!F42="","",PROVEEDORES!F42)</f>
        <v/>
      </c>
      <c r="F41" s="146" t="str">
        <f>IF(PROVEEDORES!D42="","",PROVEEDORES!D42)</f>
        <v/>
      </c>
      <c r="G41" s="159">
        <f>SUMIF('EG-ABR'!$F$18:$F$516,PROVEEDORES!$D42,'EG-ABR'!P$18:P$516)</f>
        <v>0</v>
      </c>
      <c r="H41" s="159">
        <f>SUMIF('EG-ABR'!$F$18:$F$516,PROVEEDORES!$D42,'EG-ABR'!Q$18:Q$516)</f>
        <v>0</v>
      </c>
      <c r="I41" s="159">
        <f>SUMIF('EG-ABR'!$F$18:$F$516,PROVEEDORES!$D42,'EG-ABR'!R$18:R$516)</f>
        <v>0</v>
      </c>
      <c r="J41" s="159">
        <f>SUMIF('EG-ABR'!$F$18:$F$516,PROVEEDORES!$D42,'EG-ABR'!S$18:S$516)</f>
        <v>0</v>
      </c>
      <c r="K41" s="159" t="str">
        <f t="shared" si="0"/>
        <v/>
      </c>
      <c r="L41" s="146" t="str">
        <f>IF(PROVEEDORES!G42="","",PROVEEDORES!G42)</f>
        <v/>
      </c>
    </row>
    <row r="42" spans="1:12" ht="17.45" customHeight="1" x14ac:dyDescent="0.2">
      <c r="A42" s="111"/>
      <c r="C42" s="158">
        <f t="shared" si="1"/>
        <v>36</v>
      </c>
      <c r="D42" s="146" t="str">
        <f>IF(PROVEEDORES!E43="","",PROVEEDORES!E43)</f>
        <v/>
      </c>
      <c r="E42" s="146" t="str">
        <f>IF(PROVEEDORES!F43="","",PROVEEDORES!F43)</f>
        <v/>
      </c>
      <c r="F42" s="146" t="str">
        <f>IF(PROVEEDORES!D43="","",PROVEEDORES!D43)</f>
        <v/>
      </c>
      <c r="G42" s="159">
        <f>SUMIF('EG-ABR'!$F$18:$F$516,PROVEEDORES!$D43,'EG-ABR'!P$18:P$516)</f>
        <v>0</v>
      </c>
      <c r="H42" s="159">
        <f>SUMIF('EG-ABR'!$F$18:$F$516,PROVEEDORES!$D43,'EG-ABR'!Q$18:Q$516)</f>
        <v>0</v>
      </c>
      <c r="I42" s="159">
        <f>SUMIF('EG-ABR'!$F$18:$F$516,PROVEEDORES!$D43,'EG-ABR'!R$18:R$516)</f>
        <v>0</v>
      </c>
      <c r="J42" s="159">
        <f>SUMIF('EG-ABR'!$F$18:$F$516,PROVEEDORES!$D43,'EG-ABR'!S$18:S$516)</f>
        <v>0</v>
      </c>
      <c r="K42" s="159" t="str">
        <f t="shared" si="0"/>
        <v/>
      </c>
      <c r="L42" s="146" t="str">
        <f>IF(PROVEEDORES!G43="","",PROVEEDORES!G43)</f>
        <v/>
      </c>
    </row>
    <row r="43" spans="1:12" ht="17.45" customHeight="1" x14ac:dyDescent="0.2">
      <c r="A43" s="111"/>
      <c r="C43" s="158">
        <f t="shared" si="1"/>
        <v>37</v>
      </c>
      <c r="D43" s="146" t="str">
        <f>IF(PROVEEDORES!E44="","",PROVEEDORES!E44)</f>
        <v/>
      </c>
      <c r="E43" s="146" t="str">
        <f>IF(PROVEEDORES!F44="","",PROVEEDORES!F44)</f>
        <v/>
      </c>
      <c r="F43" s="146" t="str">
        <f>IF(PROVEEDORES!D44="","",PROVEEDORES!D44)</f>
        <v/>
      </c>
      <c r="G43" s="159">
        <f>SUMIF('EG-ABR'!$F$18:$F$516,PROVEEDORES!$D44,'EG-ABR'!P$18:P$516)</f>
        <v>0</v>
      </c>
      <c r="H43" s="159">
        <f>SUMIF('EG-ABR'!$F$18:$F$516,PROVEEDORES!$D44,'EG-ABR'!Q$18:Q$516)</f>
        <v>0</v>
      </c>
      <c r="I43" s="159">
        <f>SUMIF('EG-ABR'!$F$18:$F$516,PROVEEDORES!$D44,'EG-ABR'!R$18:R$516)</f>
        <v>0</v>
      </c>
      <c r="J43" s="159">
        <f>SUMIF('EG-ABR'!$F$18:$F$516,PROVEEDORES!$D44,'EG-ABR'!S$18:S$516)</f>
        <v>0</v>
      </c>
      <c r="K43" s="159" t="str">
        <f t="shared" si="0"/>
        <v/>
      </c>
      <c r="L43" s="146" t="str">
        <f>IF(PROVEEDORES!G44="","",PROVEEDORES!G44)</f>
        <v/>
      </c>
    </row>
    <row r="44" spans="1:12" ht="17.45" customHeight="1" x14ac:dyDescent="0.2">
      <c r="A44" s="111"/>
      <c r="C44" s="158">
        <f t="shared" si="1"/>
        <v>38</v>
      </c>
      <c r="D44" s="146" t="str">
        <f>IF(PROVEEDORES!E45="","",PROVEEDORES!E45)</f>
        <v/>
      </c>
      <c r="E44" s="146" t="str">
        <f>IF(PROVEEDORES!F45="","",PROVEEDORES!F45)</f>
        <v/>
      </c>
      <c r="F44" s="146" t="str">
        <f>IF(PROVEEDORES!D45="","",PROVEEDORES!D45)</f>
        <v/>
      </c>
      <c r="G44" s="159">
        <f>SUMIF('EG-ABR'!$F$18:$F$516,PROVEEDORES!$D45,'EG-ABR'!P$18:P$516)</f>
        <v>0</v>
      </c>
      <c r="H44" s="159">
        <f>SUMIF('EG-ABR'!$F$18:$F$516,PROVEEDORES!$D45,'EG-ABR'!Q$18:Q$516)</f>
        <v>0</v>
      </c>
      <c r="I44" s="159">
        <f>SUMIF('EG-ABR'!$F$18:$F$516,PROVEEDORES!$D45,'EG-ABR'!R$18:R$516)</f>
        <v>0</v>
      </c>
      <c r="J44" s="159">
        <f>SUMIF('EG-ABR'!$F$18:$F$516,PROVEEDORES!$D45,'EG-ABR'!S$18:S$516)</f>
        <v>0</v>
      </c>
      <c r="K44" s="159" t="str">
        <f t="shared" si="0"/>
        <v/>
      </c>
      <c r="L44" s="146" t="str">
        <f>IF(PROVEEDORES!G45="","",PROVEEDORES!G45)</f>
        <v/>
      </c>
    </row>
    <row r="45" spans="1:12" ht="17.45" customHeight="1" x14ac:dyDescent="0.2">
      <c r="A45" s="111"/>
      <c r="C45" s="158">
        <f t="shared" si="1"/>
        <v>39</v>
      </c>
      <c r="D45" s="146" t="str">
        <f>IF(PROVEEDORES!E46="","",PROVEEDORES!E46)</f>
        <v/>
      </c>
      <c r="E45" s="146" t="str">
        <f>IF(PROVEEDORES!F46="","",PROVEEDORES!F46)</f>
        <v/>
      </c>
      <c r="F45" s="146" t="str">
        <f>IF(PROVEEDORES!D46="","",PROVEEDORES!D46)</f>
        <v/>
      </c>
      <c r="G45" s="159">
        <f>SUMIF('EG-ABR'!$F$18:$F$516,PROVEEDORES!$D46,'EG-ABR'!P$18:P$516)</f>
        <v>0</v>
      </c>
      <c r="H45" s="159">
        <f>SUMIF('EG-ABR'!$F$18:$F$516,PROVEEDORES!$D46,'EG-ABR'!Q$18:Q$516)</f>
        <v>0</v>
      </c>
      <c r="I45" s="159">
        <f>SUMIF('EG-ABR'!$F$18:$F$516,PROVEEDORES!$D46,'EG-ABR'!R$18:R$516)</f>
        <v>0</v>
      </c>
      <c r="J45" s="159">
        <f>SUMIF('EG-ABR'!$F$18:$F$516,PROVEEDORES!$D46,'EG-ABR'!S$18:S$516)</f>
        <v>0</v>
      </c>
      <c r="K45" s="159" t="str">
        <f t="shared" si="0"/>
        <v/>
      </c>
      <c r="L45" s="146" t="str">
        <f>IF(PROVEEDORES!G46="","",PROVEEDORES!G46)</f>
        <v/>
      </c>
    </row>
    <row r="46" spans="1:12" ht="17.45" customHeight="1" x14ac:dyDescent="0.2">
      <c r="C46" s="158">
        <f t="shared" si="1"/>
        <v>40</v>
      </c>
      <c r="D46" s="146" t="str">
        <f>IF(PROVEEDORES!E47="","",PROVEEDORES!E47)</f>
        <v/>
      </c>
      <c r="E46" s="146" t="str">
        <f>IF(PROVEEDORES!F47="","",PROVEEDORES!F47)</f>
        <v/>
      </c>
      <c r="F46" s="146" t="str">
        <f>IF(PROVEEDORES!D47="","",PROVEEDORES!D47)</f>
        <v/>
      </c>
      <c r="G46" s="159">
        <f>SUMIF('EG-ABR'!$F$18:$F$516,PROVEEDORES!$D47,'EG-ABR'!P$18:P$516)</f>
        <v>0</v>
      </c>
      <c r="H46" s="159">
        <f>SUMIF('EG-ABR'!$F$18:$F$516,PROVEEDORES!$D47,'EG-ABR'!Q$18:Q$516)</f>
        <v>0</v>
      </c>
      <c r="I46" s="159">
        <f>SUMIF('EG-ABR'!$F$18:$F$516,PROVEEDORES!$D47,'EG-ABR'!R$18:R$516)</f>
        <v>0</v>
      </c>
      <c r="J46" s="159">
        <f>SUMIF('EG-ABR'!$F$18:$F$516,PROVEEDORES!$D47,'EG-ABR'!S$18:S$516)</f>
        <v>0</v>
      </c>
      <c r="K46" s="159" t="str">
        <f t="shared" si="0"/>
        <v/>
      </c>
      <c r="L46" s="146" t="str">
        <f>IF(PROVEEDORES!G47="","",PROVEEDORES!G47)</f>
        <v/>
      </c>
    </row>
    <row r="47" spans="1:12" ht="17.45" customHeight="1" x14ac:dyDescent="0.2">
      <c r="C47" s="158">
        <f t="shared" si="1"/>
        <v>41</v>
      </c>
      <c r="D47" s="146" t="str">
        <f>IF(PROVEEDORES!E48="","",PROVEEDORES!E48)</f>
        <v/>
      </c>
      <c r="E47" s="146" t="str">
        <f>IF(PROVEEDORES!F48="","",PROVEEDORES!F48)</f>
        <v/>
      </c>
      <c r="F47" s="146" t="str">
        <f>IF(PROVEEDORES!D48="","",PROVEEDORES!D48)</f>
        <v/>
      </c>
      <c r="G47" s="159">
        <f>SUMIF('EG-ABR'!$F$18:$F$516,PROVEEDORES!$D48,'EG-ABR'!P$18:P$516)</f>
        <v>0</v>
      </c>
      <c r="H47" s="159">
        <f>SUMIF('EG-ABR'!$F$18:$F$516,PROVEEDORES!$D48,'EG-ABR'!Q$18:Q$516)</f>
        <v>0</v>
      </c>
      <c r="I47" s="159">
        <f>SUMIF('EG-ABR'!$F$18:$F$516,PROVEEDORES!$D48,'EG-ABR'!R$18:R$516)</f>
        <v>0</v>
      </c>
      <c r="J47" s="159">
        <f>SUMIF('EG-ABR'!$F$18:$F$516,PROVEEDORES!$D48,'EG-ABR'!S$18:S$516)</f>
        <v>0</v>
      </c>
      <c r="K47" s="159" t="str">
        <f t="shared" si="0"/>
        <v/>
      </c>
      <c r="L47" s="146" t="str">
        <f>IF(PROVEEDORES!G48="","",PROVEEDORES!G48)</f>
        <v/>
      </c>
    </row>
    <row r="48" spans="1:12" ht="17.45" customHeight="1" x14ac:dyDescent="0.2">
      <c r="C48" s="158">
        <f t="shared" si="1"/>
        <v>42</v>
      </c>
      <c r="D48" s="146" t="str">
        <f>IF(PROVEEDORES!E49="","",PROVEEDORES!E49)</f>
        <v/>
      </c>
      <c r="E48" s="146" t="str">
        <f>IF(PROVEEDORES!F49="","",PROVEEDORES!F49)</f>
        <v/>
      </c>
      <c r="F48" s="146" t="str">
        <f>IF(PROVEEDORES!D49="","",PROVEEDORES!D49)</f>
        <v/>
      </c>
      <c r="G48" s="159">
        <f>SUMIF('EG-ABR'!$F$18:$F$516,PROVEEDORES!$D49,'EG-ABR'!P$18:P$516)</f>
        <v>0</v>
      </c>
      <c r="H48" s="159">
        <f>SUMIF('EG-ABR'!$F$18:$F$516,PROVEEDORES!$D49,'EG-ABR'!Q$18:Q$516)</f>
        <v>0</v>
      </c>
      <c r="I48" s="159">
        <f>SUMIF('EG-ABR'!$F$18:$F$516,PROVEEDORES!$D49,'EG-ABR'!R$18:R$516)</f>
        <v>0</v>
      </c>
      <c r="J48" s="159">
        <f>SUMIF('EG-ABR'!$F$18:$F$516,PROVEEDORES!$D49,'EG-ABR'!S$18:S$516)</f>
        <v>0</v>
      </c>
      <c r="K48" s="159" t="str">
        <f t="shared" si="0"/>
        <v/>
      </c>
      <c r="L48" s="146" t="str">
        <f>IF(PROVEEDORES!G49="","",PROVEEDORES!G49)</f>
        <v/>
      </c>
    </row>
    <row r="49" spans="3:12" ht="17.45" customHeight="1" x14ac:dyDescent="0.2">
      <c r="C49" s="158">
        <f t="shared" si="1"/>
        <v>43</v>
      </c>
      <c r="D49" s="146" t="str">
        <f>IF(PROVEEDORES!E50="","",PROVEEDORES!E50)</f>
        <v/>
      </c>
      <c r="E49" s="146" t="str">
        <f>IF(PROVEEDORES!F50="","",PROVEEDORES!F50)</f>
        <v/>
      </c>
      <c r="F49" s="146" t="str">
        <f>IF(PROVEEDORES!D50="","",PROVEEDORES!D50)</f>
        <v/>
      </c>
      <c r="G49" s="159">
        <f>SUMIF('EG-ABR'!$F$18:$F$516,PROVEEDORES!$D50,'EG-ABR'!P$18:P$516)</f>
        <v>0</v>
      </c>
      <c r="H49" s="159">
        <f>SUMIF('EG-ABR'!$F$18:$F$516,PROVEEDORES!$D50,'EG-ABR'!Q$18:Q$516)</f>
        <v>0</v>
      </c>
      <c r="I49" s="159">
        <f>SUMIF('EG-ABR'!$F$18:$F$516,PROVEEDORES!$D50,'EG-ABR'!R$18:R$516)</f>
        <v>0</v>
      </c>
      <c r="J49" s="159">
        <f>SUMIF('EG-ABR'!$F$18:$F$516,PROVEEDORES!$D50,'EG-ABR'!S$18:S$516)</f>
        <v>0</v>
      </c>
      <c r="K49" s="159" t="str">
        <f t="shared" si="0"/>
        <v/>
      </c>
      <c r="L49" s="146" t="str">
        <f>IF(PROVEEDORES!G50="","",PROVEEDORES!G50)</f>
        <v/>
      </c>
    </row>
    <row r="50" spans="3:12" ht="17.45" customHeight="1" x14ac:dyDescent="0.2">
      <c r="C50" s="158">
        <f t="shared" si="1"/>
        <v>44</v>
      </c>
      <c r="D50" s="146" t="str">
        <f>IF(PROVEEDORES!E51="","",PROVEEDORES!E51)</f>
        <v/>
      </c>
      <c r="E50" s="146" t="str">
        <f>IF(PROVEEDORES!F51="","",PROVEEDORES!F51)</f>
        <v/>
      </c>
      <c r="F50" s="146" t="str">
        <f>IF(PROVEEDORES!D51="","",PROVEEDORES!D51)</f>
        <v/>
      </c>
      <c r="G50" s="159">
        <f>SUMIF('EG-ABR'!$F$18:$F$516,PROVEEDORES!$D51,'EG-ABR'!P$18:P$516)</f>
        <v>0</v>
      </c>
      <c r="H50" s="159">
        <f>SUMIF('EG-ABR'!$F$18:$F$516,PROVEEDORES!$D51,'EG-ABR'!Q$18:Q$516)</f>
        <v>0</v>
      </c>
      <c r="I50" s="159">
        <f>SUMIF('EG-ABR'!$F$18:$F$516,PROVEEDORES!$D51,'EG-ABR'!R$18:R$516)</f>
        <v>0</v>
      </c>
      <c r="J50" s="159">
        <f>SUMIF('EG-ABR'!$F$18:$F$516,PROVEEDORES!$D51,'EG-ABR'!S$18:S$516)</f>
        <v>0</v>
      </c>
      <c r="K50" s="159" t="str">
        <f t="shared" si="0"/>
        <v/>
      </c>
      <c r="L50" s="146" t="str">
        <f>IF(PROVEEDORES!G51="","",PROVEEDORES!G51)</f>
        <v/>
      </c>
    </row>
    <row r="51" spans="3:12" ht="17.45" customHeight="1" x14ac:dyDescent="0.2">
      <c r="C51" s="158">
        <f t="shared" si="1"/>
        <v>45</v>
      </c>
      <c r="D51" s="146" t="str">
        <f>IF(PROVEEDORES!E52="","",PROVEEDORES!E52)</f>
        <v/>
      </c>
      <c r="E51" s="146" t="str">
        <f>IF(PROVEEDORES!F52="","",PROVEEDORES!F52)</f>
        <v/>
      </c>
      <c r="F51" s="146" t="str">
        <f>IF(PROVEEDORES!D52="","",PROVEEDORES!D52)</f>
        <v/>
      </c>
      <c r="G51" s="159">
        <f>SUMIF('EG-ABR'!$F$18:$F$516,PROVEEDORES!$D52,'EG-ABR'!P$18:P$516)</f>
        <v>0</v>
      </c>
      <c r="H51" s="159">
        <f>SUMIF('EG-ABR'!$F$18:$F$516,PROVEEDORES!$D52,'EG-ABR'!Q$18:Q$516)</f>
        <v>0</v>
      </c>
      <c r="I51" s="159">
        <f>SUMIF('EG-ABR'!$F$18:$F$516,PROVEEDORES!$D52,'EG-ABR'!R$18:R$516)</f>
        <v>0</v>
      </c>
      <c r="J51" s="159">
        <f>SUMIF('EG-ABR'!$F$18:$F$516,PROVEEDORES!$D52,'EG-ABR'!S$18:S$516)</f>
        <v>0</v>
      </c>
      <c r="K51" s="159" t="str">
        <f t="shared" si="0"/>
        <v/>
      </c>
      <c r="L51" s="146" t="str">
        <f>IF(PROVEEDORES!G52="","",PROVEEDORES!G52)</f>
        <v/>
      </c>
    </row>
    <row r="52" spans="3:12" ht="17.45" customHeight="1" x14ac:dyDescent="0.2">
      <c r="C52" s="158">
        <f t="shared" si="1"/>
        <v>46</v>
      </c>
      <c r="D52" s="146" t="str">
        <f>IF(PROVEEDORES!E53="","",PROVEEDORES!E53)</f>
        <v/>
      </c>
      <c r="E52" s="146" t="str">
        <f>IF(PROVEEDORES!F53="","",PROVEEDORES!F53)</f>
        <v/>
      </c>
      <c r="F52" s="146" t="str">
        <f>IF(PROVEEDORES!D53="","",PROVEEDORES!D53)</f>
        <v/>
      </c>
      <c r="G52" s="159">
        <f>SUMIF('EG-ABR'!$F$18:$F$516,PROVEEDORES!$D53,'EG-ABR'!P$18:P$516)</f>
        <v>0</v>
      </c>
      <c r="H52" s="159">
        <f>SUMIF('EG-ABR'!$F$18:$F$516,PROVEEDORES!$D53,'EG-ABR'!Q$18:Q$516)</f>
        <v>0</v>
      </c>
      <c r="I52" s="159">
        <f>SUMIF('EG-ABR'!$F$18:$F$516,PROVEEDORES!$D53,'EG-ABR'!R$18:R$516)</f>
        <v>0</v>
      </c>
      <c r="J52" s="159">
        <f>SUMIF('EG-ABR'!$F$18:$F$516,PROVEEDORES!$D53,'EG-ABR'!S$18:S$516)</f>
        <v>0</v>
      </c>
      <c r="K52" s="159" t="str">
        <f t="shared" si="0"/>
        <v/>
      </c>
      <c r="L52" s="146" t="str">
        <f>IF(PROVEEDORES!G53="","",PROVEEDORES!G53)</f>
        <v/>
      </c>
    </row>
    <row r="53" spans="3:12" ht="17.45" customHeight="1" x14ac:dyDescent="0.2">
      <c r="C53" s="158">
        <f t="shared" si="1"/>
        <v>47</v>
      </c>
      <c r="D53" s="146" t="str">
        <f>IF(PROVEEDORES!E54="","",PROVEEDORES!E54)</f>
        <v/>
      </c>
      <c r="E53" s="146" t="str">
        <f>IF(PROVEEDORES!F54="","",PROVEEDORES!F54)</f>
        <v/>
      </c>
      <c r="F53" s="146" t="str">
        <f>IF(PROVEEDORES!D54="","",PROVEEDORES!D54)</f>
        <v/>
      </c>
      <c r="G53" s="159">
        <f>SUMIF('EG-ABR'!$F$18:$F$516,PROVEEDORES!$D54,'EG-ABR'!P$18:P$516)</f>
        <v>0</v>
      </c>
      <c r="H53" s="159">
        <f>SUMIF('EG-ABR'!$F$18:$F$516,PROVEEDORES!$D54,'EG-ABR'!Q$18:Q$516)</f>
        <v>0</v>
      </c>
      <c r="I53" s="159">
        <f>SUMIF('EG-ABR'!$F$18:$F$516,PROVEEDORES!$D54,'EG-ABR'!R$18:R$516)</f>
        <v>0</v>
      </c>
      <c r="J53" s="159">
        <f>SUMIF('EG-ABR'!$F$18:$F$516,PROVEEDORES!$D54,'EG-ABR'!S$18:S$516)</f>
        <v>0</v>
      </c>
      <c r="K53" s="159" t="str">
        <f t="shared" si="0"/>
        <v/>
      </c>
      <c r="L53" s="146" t="str">
        <f>IF(PROVEEDORES!G54="","",PROVEEDORES!G54)</f>
        <v/>
      </c>
    </row>
    <row r="54" spans="3:12" ht="17.45" customHeight="1" x14ac:dyDescent="0.2">
      <c r="C54" s="158">
        <f t="shared" si="1"/>
        <v>48</v>
      </c>
      <c r="D54" s="146" t="str">
        <f>IF(PROVEEDORES!E55="","",PROVEEDORES!E55)</f>
        <v/>
      </c>
      <c r="E54" s="146" t="str">
        <f>IF(PROVEEDORES!F55="","",PROVEEDORES!F55)</f>
        <v/>
      </c>
      <c r="F54" s="146" t="str">
        <f>IF(PROVEEDORES!D55="","",PROVEEDORES!D55)</f>
        <v/>
      </c>
      <c r="G54" s="159">
        <f>SUMIF('EG-ABR'!$F$18:$F$516,PROVEEDORES!$D55,'EG-ABR'!P$18:P$516)</f>
        <v>0</v>
      </c>
      <c r="H54" s="159">
        <f>SUMIF('EG-ABR'!$F$18:$F$516,PROVEEDORES!$D55,'EG-ABR'!Q$18:Q$516)</f>
        <v>0</v>
      </c>
      <c r="I54" s="159">
        <f>SUMIF('EG-ABR'!$F$18:$F$516,PROVEEDORES!$D55,'EG-ABR'!R$18:R$516)</f>
        <v>0</v>
      </c>
      <c r="J54" s="159">
        <f>SUMIF('EG-ABR'!$F$18:$F$516,PROVEEDORES!$D55,'EG-ABR'!S$18:S$516)</f>
        <v>0</v>
      </c>
      <c r="K54" s="159" t="str">
        <f t="shared" si="0"/>
        <v/>
      </c>
      <c r="L54" s="146" t="str">
        <f>IF(PROVEEDORES!G55="","",PROVEEDORES!G55)</f>
        <v/>
      </c>
    </row>
    <row r="55" spans="3:12" ht="17.45" customHeight="1" x14ac:dyDescent="0.2">
      <c r="C55" s="158">
        <f t="shared" si="1"/>
        <v>49</v>
      </c>
      <c r="D55" s="146" t="str">
        <f>IF(PROVEEDORES!E56="","",PROVEEDORES!E56)</f>
        <v/>
      </c>
      <c r="E55" s="146" t="str">
        <f>IF(PROVEEDORES!F56="","",PROVEEDORES!F56)</f>
        <v/>
      </c>
      <c r="F55" s="146" t="str">
        <f>IF(PROVEEDORES!D56="","",PROVEEDORES!D56)</f>
        <v/>
      </c>
      <c r="G55" s="159">
        <f>SUMIF('EG-ABR'!$F$18:$F$516,PROVEEDORES!$D56,'EG-ABR'!P$18:P$516)</f>
        <v>0</v>
      </c>
      <c r="H55" s="159">
        <f>SUMIF('EG-ABR'!$F$18:$F$516,PROVEEDORES!$D56,'EG-ABR'!Q$18:Q$516)</f>
        <v>0</v>
      </c>
      <c r="I55" s="159">
        <f>SUMIF('EG-ABR'!$F$18:$F$516,PROVEEDORES!$D56,'EG-ABR'!R$18:R$516)</f>
        <v>0</v>
      </c>
      <c r="J55" s="159">
        <f>SUMIF('EG-ABR'!$F$18:$F$516,PROVEEDORES!$D56,'EG-ABR'!S$18:S$516)</f>
        <v>0</v>
      </c>
      <c r="K55" s="159" t="str">
        <f t="shared" si="0"/>
        <v/>
      </c>
      <c r="L55" s="146" t="str">
        <f>IF(PROVEEDORES!G56="","",PROVEEDORES!G56)</f>
        <v/>
      </c>
    </row>
    <row r="56" spans="3:12" ht="17.45" customHeight="1" x14ac:dyDescent="0.2">
      <c r="C56" s="158">
        <f t="shared" si="1"/>
        <v>50</v>
      </c>
      <c r="D56" s="146" t="str">
        <f>IF(PROVEEDORES!E57="","",PROVEEDORES!E57)</f>
        <v/>
      </c>
      <c r="E56" s="146" t="str">
        <f>IF(PROVEEDORES!F57="","",PROVEEDORES!F57)</f>
        <v/>
      </c>
      <c r="F56" s="146" t="str">
        <f>IF(PROVEEDORES!D57="","",PROVEEDORES!D57)</f>
        <v/>
      </c>
      <c r="G56" s="159">
        <f>SUMIF('EG-ABR'!$F$18:$F$516,PROVEEDORES!$D57,'EG-ABR'!P$18:P$516)</f>
        <v>0</v>
      </c>
      <c r="H56" s="159">
        <f>SUMIF('EG-ABR'!$F$18:$F$516,PROVEEDORES!$D57,'EG-ABR'!Q$18:Q$516)</f>
        <v>0</v>
      </c>
      <c r="I56" s="159">
        <f>SUMIF('EG-ABR'!$F$18:$F$516,PROVEEDORES!$D57,'EG-ABR'!R$18:R$516)</f>
        <v>0</v>
      </c>
      <c r="J56" s="159">
        <f>SUMIF('EG-ABR'!$F$18:$F$516,PROVEEDORES!$D57,'EG-ABR'!S$18:S$516)</f>
        <v>0</v>
      </c>
      <c r="K56" s="159" t="str">
        <f t="shared" si="0"/>
        <v/>
      </c>
      <c r="L56" s="146" t="str">
        <f>IF(PROVEEDORES!G57="","",PROVEEDORES!G57)</f>
        <v/>
      </c>
    </row>
    <row r="57" spans="3:12" ht="17.45" customHeight="1" x14ac:dyDescent="0.2">
      <c r="C57" s="158">
        <f t="shared" si="1"/>
        <v>51</v>
      </c>
      <c r="D57" s="146" t="str">
        <f>IF(PROVEEDORES!E58="","",PROVEEDORES!E58)</f>
        <v/>
      </c>
      <c r="E57" s="146" t="str">
        <f>IF(PROVEEDORES!F58="","",PROVEEDORES!F58)</f>
        <v/>
      </c>
      <c r="F57" s="146" t="str">
        <f>IF(PROVEEDORES!D58="","",PROVEEDORES!D58)</f>
        <v/>
      </c>
      <c r="G57" s="159">
        <f>SUMIF('EG-ABR'!$F$18:$F$516,PROVEEDORES!$D58,'EG-ABR'!P$18:P$516)</f>
        <v>0</v>
      </c>
      <c r="H57" s="159">
        <f>SUMIF('EG-ABR'!$F$18:$F$516,PROVEEDORES!$D58,'EG-ABR'!Q$18:Q$516)</f>
        <v>0</v>
      </c>
      <c r="I57" s="159">
        <f>SUMIF('EG-ABR'!$F$18:$F$516,PROVEEDORES!$D58,'EG-ABR'!R$18:R$516)</f>
        <v>0</v>
      </c>
      <c r="J57" s="159">
        <f>SUMIF('EG-ABR'!$F$18:$F$516,PROVEEDORES!$D58,'EG-ABR'!S$18:S$516)</f>
        <v>0</v>
      </c>
      <c r="K57" s="159" t="str">
        <f t="shared" si="0"/>
        <v/>
      </c>
      <c r="L57" s="146" t="str">
        <f>IF(PROVEEDORES!G58="","",PROVEEDORES!G58)</f>
        <v/>
      </c>
    </row>
    <row r="58" spans="3:12" ht="17.45" customHeight="1" x14ac:dyDescent="0.2">
      <c r="C58" s="158">
        <f t="shared" si="1"/>
        <v>52</v>
      </c>
      <c r="D58" s="146" t="str">
        <f>IF(PROVEEDORES!E59="","",PROVEEDORES!E59)</f>
        <v/>
      </c>
      <c r="E58" s="146" t="str">
        <f>IF(PROVEEDORES!F59="","",PROVEEDORES!F59)</f>
        <v/>
      </c>
      <c r="F58" s="146" t="str">
        <f>IF(PROVEEDORES!D59="","",PROVEEDORES!D59)</f>
        <v/>
      </c>
      <c r="G58" s="159">
        <f>SUMIF('EG-ABR'!$F$18:$F$516,PROVEEDORES!$D59,'EG-ABR'!P$18:P$516)</f>
        <v>0</v>
      </c>
      <c r="H58" s="159">
        <f>SUMIF('EG-ABR'!$F$18:$F$516,PROVEEDORES!$D59,'EG-ABR'!Q$18:Q$516)</f>
        <v>0</v>
      </c>
      <c r="I58" s="159">
        <f>SUMIF('EG-ABR'!$F$18:$F$516,PROVEEDORES!$D59,'EG-ABR'!R$18:R$516)</f>
        <v>0</v>
      </c>
      <c r="J58" s="159">
        <f>SUMIF('EG-ABR'!$F$18:$F$516,PROVEEDORES!$D59,'EG-ABR'!S$18:S$516)</f>
        <v>0</v>
      </c>
      <c r="K58" s="159" t="str">
        <f t="shared" si="0"/>
        <v/>
      </c>
      <c r="L58" s="146" t="str">
        <f>IF(PROVEEDORES!G59="","",PROVEEDORES!G59)</f>
        <v/>
      </c>
    </row>
    <row r="59" spans="3:12" ht="17.45" customHeight="1" x14ac:dyDescent="0.2">
      <c r="C59" s="158">
        <f t="shared" si="1"/>
        <v>53</v>
      </c>
      <c r="D59" s="146" t="str">
        <f>IF(PROVEEDORES!E60="","",PROVEEDORES!E60)</f>
        <v/>
      </c>
      <c r="E59" s="146" t="str">
        <f>IF(PROVEEDORES!F60="","",PROVEEDORES!F60)</f>
        <v/>
      </c>
      <c r="F59" s="146" t="str">
        <f>IF(PROVEEDORES!D60="","",PROVEEDORES!D60)</f>
        <v/>
      </c>
      <c r="G59" s="159">
        <f>SUMIF('EG-ABR'!$F$18:$F$516,PROVEEDORES!$D60,'EG-ABR'!P$18:P$516)</f>
        <v>0</v>
      </c>
      <c r="H59" s="159">
        <f>SUMIF('EG-ABR'!$F$18:$F$516,PROVEEDORES!$D60,'EG-ABR'!Q$18:Q$516)</f>
        <v>0</v>
      </c>
      <c r="I59" s="159">
        <f>SUMIF('EG-ABR'!$F$18:$F$516,PROVEEDORES!$D60,'EG-ABR'!R$18:R$516)</f>
        <v>0</v>
      </c>
      <c r="J59" s="159">
        <f>SUMIF('EG-ABR'!$F$18:$F$516,PROVEEDORES!$D60,'EG-ABR'!S$18:S$516)</f>
        <v>0</v>
      </c>
      <c r="K59" s="159" t="str">
        <f t="shared" si="0"/>
        <v/>
      </c>
      <c r="L59" s="146" t="str">
        <f>IF(PROVEEDORES!G60="","",PROVEEDORES!G60)</f>
        <v/>
      </c>
    </row>
    <row r="60" spans="3:12" ht="17.45" customHeight="1" x14ac:dyDescent="0.2">
      <c r="C60" s="158">
        <f t="shared" si="1"/>
        <v>54</v>
      </c>
      <c r="D60" s="146" t="str">
        <f>IF(PROVEEDORES!E61="","",PROVEEDORES!E61)</f>
        <v/>
      </c>
      <c r="E60" s="146" t="str">
        <f>IF(PROVEEDORES!F61="","",PROVEEDORES!F61)</f>
        <v/>
      </c>
      <c r="F60" s="146" t="str">
        <f>IF(PROVEEDORES!D61="","",PROVEEDORES!D61)</f>
        <v/>
      </c>
      <c r="G60" s="159">
        <f>SUMIF('EG-ABR'!$F$18:$F$516,PROVEEDORES!$D61,'EG-ABR'!P$18:P$516)</f>
        <v>0</v>
      </c>
      <c r="H60" s="159">
        <f>SUMIF('EG-ABR'!$F$18:$F$516,PROVEEDORES!$D61,'EG-ABR'!Q$18:Q$516)</f>
        <v>0</v>
      </c>
      <c r="I60" s="159">
        <f>SUMIF('EG-ABR'!$F$18:$F$516,PROVEEDORES!$D61,'EG-ABR'!R$18:R$516)</f>
        <v>0</v>
      </c>
      <c r="J60" s="159">
        <f>SUMIF('EG-ABR'!$F$18:$F$516,PROVEEDORES!$D61,'EG-ABR'!S$18:S$516)</f>
        <v>0</v>
      </c>
      <c r="K60" s="159" t="str">
        <f t="shared" si="0"/>
        <v/>
      </c>
      <c r="L60" s="146" t="str">
        <f>IF(PROVEEDORES!G61="","",PROVEEDORES!G61)</f>
        <v/>
      </c>
    </row>
    <row r="61" spans="3:12" ht="17.45" customHeight="1" x14ac:dyDescent="0.2">
      <c r="C61" s="158">
        <f t="shared" si="1"/>
        <v>55</v>
      </c>
      <c r="D61" s="146" t="str">
        <f>IF(PROVEEDORES!E62="","",PROVEEDORES!E62)</f>
        <v/>
      </c>
      <c r="E61" s="146" t="str">
        <f>IF(PROVEEDORES!F62="","",PROVEEDORES!F62)</f>
        <v/>
      </c>
      <c r="F61" s="146" t="str">
        <f>IF(PROVEEDORES!D62="","",PROVEEDORES!D62)</f>
        <v/>
      </c>
      <c r="G61" s="159">
        <f>SUMIF('EG-ABR'!$F$18:$F$516,PROVEEDORES!$D62,'EG-ABR'!P$18:P$516)</f>
        <v>0</v>
      </c>
      <c r="H61" s="159">
        <f>SUMIF('EG-ABR'!$F$18:$F$516,PROVEEDORES!$D62,'EG-ABR'!Q$18:Q$516)</f>
        <v>0</v>
      </c>
      <c r="I61" s="159">
        <f>SUMIF('EG-ABR'!$F$18:$F$516,PROVEEDORES!$D62,'EG-ABR'!R$18:R$516)</f>
        <v>0</v>
      </c>
      <c r="J61" s="159">
        <f>SUMIF('EG-ABR'!$F$18:$F$516,PROVEEDORES!$D62,'EG-ABR'!S$18:S$516)</f>
        <v>0</v>
      </c>
      <c r="K61" s="159" t="str">
        <f t="shared" si="0"/>
        <v/>
      </c>
      <c r="L61" s="146" t="str">
        <f>IF(PROVEEDORES!G62="","",PROVEEDORES!G62)</f>
        <v/>
      </c>
    </row>
    <row r="62" spans="3:12" ht="17.45" customHeight="1" x14ac:dyDescent="0.2">
      <c r="C62" s="158">
        <f t="shared" si="1"/>
        <v>56</v>
      </c>
      <c r="D62" s="146" t="str">
        <f>IF(PROVEEDORES!E63="","",PROVEEDORES!E63)</f>
        <v/>
      </c>
      <c r="E62" s="146" t="str">
        <f>IF(PROVEEDORES!F63="","",PROVEEDORES!F63)</f>
        <v/>
      </c>
      <c r="F62" s="146" t="str">
        <f>IF(PROVEEDORES!D63="","",PROVEEDORES!D63)</f>
        <v/>
      </c>
      <c r="G62" s="159">
        <f>SUMIF('EG-ABR'!$F$18:$F$516,PROVEEDORES!$D63,'EG-ABR'!P$18:P$516)</f>
        <v>0</v>
      </c>
      <c r="H62" s="159">
        <f>SUMIF('EG-ABR'!$F$18:$F$516,PROVEEDORES!$D63,'EG-ABR'!Q$18:Q$516)</f>
        <v>0</v>
      </c>
      <c r="I62" s="159">
        <f>SUMIF('EG-ABR'!$F$18:$F$516,PROVEEDORES!$D63,'EG-ABR'!R$18:R$516)</f>
        <v>0</v>
      </c>
      <c r="J62" s="159">
        <f>SUMIF('EG-ABR'!$F$18:$F$516,PROVEEDORES!$D63,'EG-ABR'!S$18:S$516)</f>
        <v>0</v>
      </c>
      <c r="K62" s="159" t="str">
        <f t="shared" si="0"/>
        <v/>
      </c>
      <c r="L62" s="146" t="str">
        <f>IF(PROVEEDORES!G63="","",PROVEEDORES!G63)</f>
        <v/>
      </c>
    </row>
    <row r="63" spans="3:12" ht="17.45" customHeight="1" x14ac:dyDescent="0.2">
      <c r="C63" s="158">
        <f t="shared" si="1"/>
        <v>57</v>
      </c>
      <c r="D63" s="146" t="str">
        <f>IF(PROVEEDORES!E64="","",PROVEEDORES!E64)</f>
        <v/>
      </c>
      <c r="E63" s="146" t="str">
        <f>IF(PROVEEDORES!F64="","",PROVEEDORES!F64)</f>
        <v/>
      </c>
      <c r="F63" s="146" t="str">
        <f>IF(PROVEEDORES!D64="","",PROVEEDORES!D64)</f>
        <v/>
      </c>
      <c r="G63" s="159">
        <f>SUMIF('EG-ABR'!$F$18:$F$516,PROVEEDORES!$D64,'EG-ABR'!P$18:P$516)</f>
        <v>0</v>
      </c>
      <c r="H63" s="159">
        <f>SUMIF('EG-ABR'!$F$18:$F$516,PROVEEDORES!$D64,'EG-ABR'!Q$18:Q$516)</f>
        <v>0</v>
      </c>
      <c r="I63" s="159">
        <f>SUMIF('EG-ABR'!$F$18:$F$516,PROVEEDORES!$D64,'EG-ABR'!R$18:R$516)</f>
        <v>0</v>
      </c>
      <c r="J63" s="159">
        <f>SUMIF('EG-ABR'!$F$18:$F$516,PROVEEDORES!$D64,'EG-ABR'!S$18:S$516)</f>
        <v>0</v>
      </c>
      <c r="K63" s="159" t="str">
        <f t="shared" si="0"/>
        <v/>
      </c>
      <c r="L63" s="146" t="str">
        <f>IF(PROVEEDORES!G64="","",PROVEEDORES!G64)</f>
        <v/>
      </c>
    </row>
    <row r="64" spans="3:12" ht="17.45" customHeight="1" x14ac:dyDescent="0.2">
      <c r="C64" s="158">
        <f t="shared" si="1"/>
        <v>58</v>
      </c>
      <c r="D64" s="146" t="str">
        <f>IF(PROVEEDORES!E65="","",PROVEEDORES!E65)</f>
        <v/>
      </c>
      <c r="E64" s="146" t="str">
        <f>IF(PROVEEDORES!F65="","",PROVEEDORES!F65)</f>
        <v/>
      </c>
      <c r="F64" s="146" t="str">
        <f>IF(PROVEEDORES!D65="","",PROVEEDORES!D65)</f>
        <v/>
      </c>
      <c r="G64" s="159">
        <f>SUMIF('EG-ABR'!$F$18:$F$516,PROVEEDORES!$D65,'EG-ABR'!P$18:P$516)</f>
        <v>0</v>
      </c>
      <c r="H64" s="159">
        <f>SUMIF('EG-ABR'!$F$18:$F$516,PROVEEDORES!$D65,'EG-ABR'!Q$18:Q$516)</f>
        <v>0</v>
      </c>
      <c r="I64" s="159">
        <f>SUMIF('EG-ABR'!$F$18:$F$516,PROVEEDORES!$D65,'EG-ABR'!R$18:R$516)</f>
        <v>0</v>
      </c>
      <c r="J64" s="159">
        <f>SUMIF('EG-ABR'!$F$18:$F$516,PROVEEDORES!$D65,'EG-ABR'!S$18:S$516)</f>
        <v>0</v>
      </c>
      <c r="K64" s="159" t="str">
        <f t="shared" si="0"/>
        <v/>
      </c>
      <c r="L64" s="146" t="str">
        <f>IF(PROVEEDORES!G65="","",PROVEEDORES!G65)</f>
        <v/>
      </c>
    </row>
    <row r="65" spans="3:12" ht="17.45" customHeight="1" x14ac:dyDescent="0.2">
      <c r="C65" s="158">
        <f t="shared" si="1"/>
        <v>59</v>
      </c>
      <c r="D65" s="146" t="str">
        <f>IF(PROVEEDORES!E66="","",PROVEEDORES!E66)</f>
        <v/>
      </c>
      <c r="E65" s="146" t="str">
        <f>IF(PROVEEDORES!F66="","",PROVEEDORES!F66)</f>
        <v/>
      </c>
      <c r="F65" s="146" t="str">
        <f>IF(PROVEEDORES!D66="","",PROVEEDORES!D66)</f>
        <v/>
      </c>
      <c r="G65" s="159">
        <f>SUMIF('EG-ABR'!$F$18:$F$516,PROVEEDORES!$D66,'EG-ABR'!P$18:P$516)</f>
        <v>0</v>
      </c>
      <c r="H65" s="159">
        <f>SUMIF('EG-ABR'!$F$18:$F$516,PROVEEDORES!$D66,'EG-ABR'!Q$18:Q$516)</f>
        <v>0</v>
      </c>
      <c r="I65" s="159">
        <f>SUMIF('EG-ABR'!$F$18:$F$516,PROVEEDORES!$D66,'EG-ABR'!R$18:R$516)</f>
        <v>0</v>
      </c>
      <c r="J65" s="159">
        <f>SUMIF('EG-ABR'!$F$18:$F$516,PROVEEDORES!$D66,'EG-ABR'!S$18:S$516)</f>
        <v>0</v>
      </c>
      <c r="K65" s="159" t="str">
        <f t="shared" si="0"/>
        <v/>
      </c>
      <c r="L65" s="146" t="str">
        <f>IF(PROVEEDORES!G66="","",PROVEEDORES!G66)</f>
        <v/>
      </c>
    </row>
    <row r="66" spans="3:12" ht="17.45" customHeight="1" x14ac:dyDescent="0.2">
      <c r="C66" s="158">
        <f t="shared" si="1"/>
        <v>60</v>
      </c>
      <c r="D66" s="146" t="str">
        <f>IF(PROVEEDORES!E67="","",PROVEEDORES!E67)</f>
        <v/>
      </c>
      <c r="E66" s="146" t="str">
        <f>IF(PROVEEDORES!F67="","",PROVEEDORES!F67)</f>
        <v/>
      </c>
      <c r="F66" s="146" t="str">
        <f>IF(PROVEEDORES!D67="","",PROVEEDORES!D67)</f>
        <v/>
      </c>
      <c r="G66" s="159">
        <f>SUMIF('EG-ABR'!$F$18:$F$516,PROVEEDORES!$D67,'EG-ABR'!P$18:P$516)</f>
        <v>0</v>
      </c>
      <c r="H66" s="159">
        <f>SUMIF('EG-ABR'!$F$18:$F$516,PROVEEDORES!$D67,'EG-ABR'!Q$18:Q$516)</f>
        <v>0</v>
      </c>
      <c r="I66" s="159">
        <f>SUMIF('EG-ABR'!$F$18:$F$516,PROVEEDORES!$D67,'EG-ABR'!R$18:R$516)</f>
        <v>0</v>
      </c>
      <c r="J66" s="159">
        <f>SUMIF('EG-ABR'!$F$18:$F$516,PROVEEDORES!$D67,'EG-ABR'!S$18:S$516)</f>
        <v>0</v>
      </c>
      <c r="K66" s="159" t="str">
        <f t="shared" si="0"/>
        <v/>
      </c>
      <c r="L66" s="146" t="str">
        <f>IF(PROVEEDORES!G67="","",PROVEEDORES!G67)</f>
        <v/>
      </c>
    </row>
    <row r="67" spans="3:12" ht="17.45" customHeight="1" x14ac:dyDescent="0.2">
      <c r="C67" s="158">
        <f t="shared" si="1"/>
        <v>61</v>
      </c>
      <c r="D67" s="146" t="str">
        <f>IF(PROVEEDORES!E68="","",PROVEEDORES!E68)</f>
        <v/>
      </c>
      <c r="E67" s="146" t="str">
        <f>IF(PROVEEDORES!F68="","",PROVEEDORES!F68)</f>
        <v/>
      </c>
      <c r="F67" s="146" t="str">
        <f>IF(PROVEEDORES!D68="","",PROVEEDORES!D68)</f>
        <v/>
      </c>
      <c r="G67" s="159">
        <f>SUMIF('EG-ABR'!$F$18:$F$516,PROVEEDORES!$D68,'EG-ABR'!P$18:P$516)</f>
        <v>0</v>
      </c>
      <c r="H67" s="159">
        <f>SUMIF('EG-ABR'!$F$18:$F$516,PROVEEDORES!$D68,'EG-ABR'!Q$18:Q$516)</f>
        <v>0</v>
      </c>
      <c r="I67" s="159">
        <f>SUMIF('EG-ABR'!$F$18:$F$516,PROVEEDORES!$D68,'EG-ABR'!R$18:R$516)</f>
        <v>0</v>
      </c>
      <c r="J67" s="159">
        <f>SUMIF('EG-ABR'!$F$18:$F$516,PROVEEDORES!$D68,'EG-ABR'!S$18:S$516)</f>
        <v>0</v>
      </c>
      <c r="K67" s="159" t="str">
        <f t="shared" si="0"/>
        <v/>
      </c>
      <c r="L67" s="146" t="str">
        <f>IF(PROVEEDORES!G68="","",PROVEEDORES!G68)</f>
        <v/>
      </c>
    </row>
    <row r="68" spans="3:12" ht="17.45" customHeight="1" x14ac:dyDescent="0.2">
      <c r="C68" s="158">
        <f t="shared" si="1"/>
        <v>62</v>
      </c>
      <c r="D68" s="146" t="str">
        <f>IF(PROVEEDORES!E69="","",PROVEEDORES!E69)</f>
        <v/>
      </c>
      <c r="E68" s="146" t="str">
        <f>IF(PROVEEDORES!F69="","",PROVEEDORES!F69)</f>
        <v/>
      </c>
      <c r="F68" s="146" t="str">
        <f>IF(PROVEEDORES!D69="","",PROVEEDORES!D69)</f>
        <v/>
      </c>
      <c r="G68" s="159">
        <f>SUMIF('EG-ABR'!$F$18:$F$516,PROVEEDORES!$D69,'EG-ABR'!P$18:P$516)</f>
        <v>0</v>
      </c>
      <c r="H68" s="159">
        <f>SUMIF('EG-ABR'!$F$18:$F$516,PROVEEDORES!$D69,'EG-ABR'!Q$18:Q$516)</f>
        <v>0</v>
      </c>
      <c r="I68" s="159">
        <f>SUMIF('EG-ABR'!$F$18:$F$516,PROVEEDORES!$D69,'EG-ABR'!R$18:R$516)</f>
        <v>0</v>
      </c>
      <c r="J68" s="159">
        <f>SUMIF('EG-ABR'!$F$18:$F$516,PROVEEDORES!$D69,'EG-ABR'!S$18:S$516)</f>
        <v>0</v>
      </c>
      <c r="K68" s="159" t="str">
        <f t="shared" si="0"/>
        <v/>
      </c>
      <c r="L68" s="146" t="str">
        <f>IF(PROVEEDORES!G69="","",PROVEEDORES!G69)</f>
        <v/>
      </c>
    </row>
    <row r="69" spans="3:12" ht="17.45" customHeight="1" x14ac:dyDescent="0.2">
      <c r="C69" s="158">
        <f t="shared" si="1"/>
        <v>63</v>
      </c>
      <c r="D69" s="146" t="str">
        <f>IF(PROVEEDORES!E70="","",PROVEEDORES!E70)</f>
        <v/>
      </c>
      <c r="E69" s="146" t="str">
        <f>IF(PROVEEDORES!F70="","",PROVEEDORES!F70)</f>
        <v/>
      </c>
      <c r="F69" s="146" t="str">
        <f>IF(PROVEEDORES!D70="","",PROVEEDORES!D70)</f>
        <v/>
      </c>
      <c r="G69" s="159">
        <f>SUMIF('EG-ABR'!$F$18:$F$516,PROVEEDORES!$D70,'EG-ABR'!P$18:P$516)</f>
        <v>0</v>
      </c>
      <c r="H69" s="159">
        <f>SUMIF('EG-ABR'!$F$18:$F$516,PROVEEDORES!$D70,'EG-ABR'!Q$18:Q$516)</f>
        <v>0</v>
      </c>
      <c r="I69" s="159">
        <f>SUMIF('EG-ABR'!$F$18:$F$516,PROVEEDORES!$D70,'EG-ABR'!R$18:R$516)</f>
        <v>0</v>
      </c>
      <c r="J69" s="159">
        <f>SUMIF('EG-ABR'!$F$18:$F$516,PROVEEDORES!$D70,'EG-ABR'!S$18:S$516)</f>
        <v>0</v>
      </c>
      <c r="K69" s="159" t="str">
        <f t="shared" si="0"/>
        <v/>
      </c>
      <c r="L69" s="146" t="str">
        <f>IF(PROVEEDORES!G70="","",PROVEEDORES!G70)</f>
        <v/>
      </c>
    </row>
    <row r="70" spans="3:12" ht="17.45" customHeight="1" x14ac:dyDescent="0.2">
      <c r="C70" s="158">
        <f t="shared" si="1"/>
        <v>64</v>
      </c>
      <c r="D70" s="146" t="str">
        <f>IF(PROVEEDORES!E71="","",PROVEEDORES!E71)</f>
        <v/>
      </c>
      <c r="E70" s="146" t="str">
        <f>IF(PROVEEDORES!F71="","",PROVEEDORES!F71)</f>
        <v/>
      </c>
      <c r="F70" s="146" t="str">
        <f>IF(PROVEEDORES!D71="","",PROVEEDORES!D71)</f>
        <v/>
      </c>
      <c r="G70" s="159">
        <f>SUMIF('EG-ABR'!$F$18:$F$516,PROVEEDORES!$D71,'EG-ABR'!P$18:P$516)</f>
        <v>0</v>
      </c>
      <c r="H70" s="159">
        <f>SUMIF('EG-ABR'!$F$18:$F$516,PROVEEDORES!$D71,'EG-ABR'!Q$18:Q$516)</f>
        <v>0</v>
      </c>
      <c r="I70" s="159">
        <f>SUMIF('EG-ABR'!$F$18:$F$516,PROVEEDORES!$D71,'EG-ABR'!R$18:R$516)</f>
        <v>0</v>
      </c>
      <c r="J70" s="159">
        <f>SUMIF('EG-ABR'!$F$18:$F$516,PROVEEDORES!$D71,'EG-ABR'!S$18:S$516)</f>
        <v>0</v>
      </c>
      <c r="K70" s="159" t="str">
        <f t="shared" si="0"/>
        <v/>
      </c>
      <c r="L70" s="146" t="str">
        <f>IF(PROVEEDORES!G71="","",PROVEEDORES!G71)</f>
        <v/>
      </c>
    </row>
    <row r="71" spans="3:12" ht="17.45" customHeight="1" x14ac:dyDescent="0.2">
      <c r="C71" s="158">
        <f t="shared" si="1"/>
        <v>65</v>
      </c>
      <c r="D71" s="146" t="str">
        <f>IF(PROVEEDORES!E72="","",PROVEEDORES!E72)</f>
        <v/>
      </c>
      <c r="E71" s="146" t="str">
        <f>IF(PROVEEDORES!F72="","",PROVEEDORES!F72)</f>
        <v/>
      </c>
      <c r="F71" s="146" t="str">
        <f>IF(PROVEEDORES!D72="","",PROVEEDORES!D72)</f>
        <v/>
      </c>
      <c r="G71" s="159">
        <f>SUMIF('EG-ABR'!$F$18:$F$516,PROVEEDORES!$D72,'EG-ABR'!P$18:P$516)</f>
        <v>0</v>
      </c>
      <c r="H71" s="159">
        <f>SUMIF('EG-ABR'!$F$18:$F$516,PROVEEDORES!$D72,'EG-ABR'!Q$18:Q$516)</f>
        <v>0</v>
      </c>
      <c r="I71" s="159">
        <f>SUMIF('EG-ABR'!$F$18:$F$516,PROVEEDORES!$D72,'EG-ABR'!R$18:R$516)</f>
        <v>0</v>
      </c>
      <c r="J71" s="159">
        <f>SUMIF('EG-ABR'!$F$18:$F$516,PROVEEDORES!$D72,'EG-ABR'!S$18:S$516)</f>
        <v>0</v>
      </c>
      <c r="K71" s="159" t="str">
        <f t="shared" si="0"/>
        <v/>
      </c>
      <c r="L71" s="146" t="str">
        <f>IF(PROVEEDORES!G72="","",PROVEEDORES!G72)</f>
        <v/>
      </c>
    </row>
    <row r="72" spans="3:12" ht="17.45" customHeight="1" x14ac:dyDescent="0.2">
      <c r="C72" s="158">
        <f t="shared" si="1"/>
        <v>66</v>
      </c>
      <c r="D72" s="146" t="str">
        <f>IF(PROVEEDORES!E73="","",PROVEEDORES!E73)</f>
        <v/>
      </c>
      <c r="E72" s="146" t="str">
        <f>IF(PROVEEDORES!F73="","",PROVEEDORES!F73)</f>
        <v/>
      </c>
      <c r="F72" s="146" t="str">
        <f>IF(PROVEEDORES!D73="","",PROVEEDORES!D73)</f>
        <v/>
      </c>
      <c r="G72" s="159">
        <f>SUMIF('EG-ABR'!$F$18:$F$516,PROVEEDORES!$D73,'EG-ABR'!P$18:P$516)</f>
        <v>0</v>
      </c>
      <c r="H72" s="159">
        <f>SUMIF('EG-ABR'!$F$18:$F$516,PROVEEDORES!$D73,'EG-ABR'!Q$18:Q$516)</f>
        <v>0</v>
      </c>
      <c r="I72" s="159">
        <f>SUMIF('EG-ABR'!$F$18:$F$516,PROVEEDORES!$D73,'EG-ABR'!R$18:R$516)</f>
        <v>0</v>
      </c>
      <c r="J72" s="159">
        <f>SUMIF('EG-ABR'!$F$18:$F$516,PROVEEDORES!$D73,'EG-ABR'!S$18:S$516)</f>
        <v>0</v>
      </c>
      <c r="K72" s="159" t="str">
        <f t="shared" ref="K72:K135" si="2">IF(G72+H72+I72+J72&gt;0,"C/Información","")</f>
        <v/>
      </c>
      <c r="L72" s="146" t="str">
        <f>IF(PROVEEDORES!G73="","",PROVEEDORES!G73)</f>
        <v/>
      </c>
    </row>
    <row r="73" spans="3:12" ht="17.45" customHeight="1" x14ac:dyDescent="0.2">
      <c r="C73" s="158">
        <f t="shared" ref="C73:C136" si="3">C72+1</f>
        <v>67</v>
      </c>
      <c r="D73" s="146" t="str">
        <f>IF(PROVEEDORES!E74="","",PROVEEDORES!E74)</f>
        <v/>
      </c>
      <c r="E73" s="146" t="str">
        <f>IF(PROVEEDORES!F74="","",PROVEEDORES!F74)</f>
        <v/>
      </c>
      <c r="F73" s="146" t="str">
        <f>IF(PROVEEDORES!D74="","",PROVEEDORES!D74)</f>
        <v/>
      </c>
      <c r="G73" s="159">
        <f>SUMIF('EG-ABR'!$F$18:$F$516,PROVEEDORES!$D74,'EG-ABR'!P$18:P$516)</f>
        <v>0</v>
      </c>
      <c r="H73" s="159">
        <f>SUMIF('EG-ABR'!$F$18:$F$516,PROVEEDORES!$D74,'EG-ABR'!Q$18:Q$516)</f>
        <v>0</v>
      </c>
      <c r="I73" s="159">
        <f>SUMIF('EG-ABR'!$F$18:$F$516,PROVEEDORES!$D74,'EG-ABR'!R$18:R$516)</f>
        <v>0</v>
      </c>
      <c r="J73" s="159">
        <f>SUMIF('EG-ABR'!$F$18:$F$516,PROVEEDORES!$D74,'EG-ABR'!S$18:S$516)</f>
        <v>0</v>
      </c>
      <c r="K73" s="159" t="str">
        <f t="shared" si="2"/>
        <v/>
      </c>
      <c r="L73" s="146" t="str">
        <f>IF(PROVEEDORES!G74="","",PROVEEDORES!G74)</f>
        <v/>
      </c>
    </row>
    <row r="74" spans="3:12" ht="17.45" customHeight="1" x14ac:dyDescent="0.2">
      <c r="C74" s="158">
        <f t="shared" si="3"/>
        <v>68</v>
      </c>
      <c r="D74" s="146" t="str">
        <f>IF(PROVEEDORES!E75="","",PROVEEDORES!E75)</f>
        <v/>
      </c>
      <c r="E74" s="146" t="str">
        <f>IF(PROVEEDORES!F75="","",PROVEEDORES!F75)</f>
        <v/>
      </c>
      <c r="F74" s="146" t="str">
        <f>IF(PROVEEDORES!D75="","",PROVEEDORES!D75)</f>
        <v/>
      </c>
      <c r="G74" s="159">
        <f>SUMIF('EG-ABR'!$F$18:$F$516,PROVEEDORES!$D75,'EG-ABR'!P$18:P$516)</f>
        <v>0</v>
      </c>
      <c r="H74" s="159">
        <f>SUMIF('EG-ABR'!$F$18:$F$516,PROVEEDORES!$D75,'EG-ABR'!Q$18:Q$516)</f>
        <v>0</v>
      </c>
      <c r="I74" s="159">
        <f>SUMIF('EG-ABR'!$F$18:$F$516,PROVEEDORES!$D75,'EG-ABR'!R$18:R$516)</f>
        <v>0</v>
      </c>
      <c r="J74" s="159">
        <f>SUMIF('EG-ABR'!$F$18:$F$516,PROVEEDORES!$D75,'EG-ABR'!S$18:S$516)</f>
        <v>0</v>
      </c>
      <c r="K74" s="159" t="str">
        <f t="shared" si="2"/>
        <v/>
      </c>
      <c r="L74" s="146" t="str">
        <f>IF(PROVEEDORES!G75="","",PROVEEDORES!G75)</f>
        <v/>
      </c>
    </row>
    <row r="75" spans="3:12" ht="17.45" customHeight="1" x14ac:dyDescent="0.2">
      <c r="C75" s="158">
        <f t="shared" si="3"/>
        <v>69</v>
      </c>
      <c r="D75" s="146" t="str">
        <f>IF(PROVEEDORES!E76="","",PROVEEDORES!E76)</f>
        <v/>
      </c>
      <c r="E75" s="146" t="str">
        <f>IF(PROVEEDORES!F76="","",PROVEEDORES!F76)</f>
        <v/>
      </c>
      <c r="F75" s="146" t="str">
        <f>IF(PROVEEDORES!D76="","",PROVEEDORES!D76)</f>
        <v/>
      </c>
      <c r="G75" s="159">
        <f>SUMIF('EG-ABR'!$F$18:$F$516,PROVEEDORES!$D76,'EG-ABR'!P$18:P$516)</f>
        <v>0</v>
      </c>
      <c r="H75" s="159">
        <f>SUMIF('EG-ABR'!$F$18:$F$516,PROVEEDORES!$D76,'EG-ABR'!Q$18:Q$516)</f>
        <v>0</v>
      </c>
      <c r="I75" s="159">
        <f>SUMIF('EG-ABR'!$F$18:$F$516,PROVEEDORES!$D76,'EG-ABR'!R$18:R$516)</f>
        <v>0</v>
      </c>
      <c r="J75" s="159">
        <f>SUMIF('EG-ABR'!$F$18:$F$516,PROVEEDORES!$D76,'EG-ABR'!S$18:S$516)</f>
        <v>0</v>
      </c>
      <c r="K75" s="159" t="str">
        <f t="shared" si="2"/>
        <v/>
      </c>
      <c r="L75" s="146" t="str">
        <f>IF(PROVEEDORES!G76="","",PROVEEDORES!G76)</f>
        <v/>
      </c>
    </row>
    <row r="76" spans="3:12" ht="17.45" customHeight="1" x14ac:dyDescent="0.2">
      <c r="C76" s="158">
        <f t="shared" si="3"/>
        <v>70</v>
      </c>
      <c r="D76" s="146" t="str">
        <f>IF(PROVEEDORES!E77="","",PROVEEDORES!E77)</f>
        <v/>
      </c>
      <c r="E76" s="146" t="str">
        <f>IF(PROVEEDORES!F77="","",PROVEEDORES!F77)</f>
        <v/>
      </c>
      <c r="F76" s="146" t="str">
        <f>IF(PROVEEDORES!D77="","",PROVEEDORES!D77)</f>
        <v/>
      </c>
      <c r="G76" s="159">
        <f>SUMIF('EG-ABR'!$F$18:$F$516,PROVEEDORES!$D77,'EG-ABR'!P$18:P$516)</f>
        <v>0</v>
      </c>
      <c r="H76" s="159">
        <f>SUMIF('EG-ABR'!$F$18:$F$516,PROVEEDORES!$D77,'EG-ABR'!Q$18:Q$516)</f>
        <v>0</v>
      </c>
      <c r="I76" s="159">
        <f>SUMIF('EG-ABR'!$F$18:$F$516,PROVEEDORES!$D77,'EG-ABR'!R$18:R$516)</f>
        <v>0</v>
      </c>
      <c r="J76" s="159">
        <f>SUMIF('EG-ABR'!$F$18:$F$516,PROVEEDORES!$D77,'EG-ABR'!S$18:S$516)</f>
        <v>0</v>
      </c>
      <c r="K76" s="159" t="str">
        <f t="shared" si="2"/>
        <v/>
      </c>
      <c r="L76" s="146" t="str">
        <f>IF(PROVEEDORES!G77="","",PROVEEDORES!G77)</f>
        <v/>
      </c>
    </row>
    <row r="77" spans="3:12" ht="17.45" customHeight="1" x14ac:dyDescent="0.2">
      <c r="C77" s="158">
        <f t="shared" si="3"/>
        <v>71</v>
      </c>
      <c r="D77" s="146" t="str">
        <f>IF(PROVEEDORES!E78="","",PROVEEDORES!E78)</f>
        <v/>
      </c>
      <c r="E77" s="146" t="str">
        <f>IF(PROVEEDORES!F78="","",PROVEEDORES!F78)</f>
        <v/>
      </c>
      <c r="F77" s="146" t="str">
        <f>IF(PROVEEDORES!D78="","",PROVEEDORES!D78)</f>
        <v/>
      </c>
      <c r="G77" s="159">
        <f>SUMIF('EG-ABR'!$F$18:$F$516,PROVEEDORES!$D78,'EG-ABR'!P$18:P$516)</f>
        <v>0</v>
      </c>
      <c r="H77" s="159">
        <f>SUMIF('EG-ABR'!$F$18:$F$516,PROVEEDORES!$D78,'EG-ABR'!Q$18:Q$516)</f>
        <v>0</v>
      </c>
      <c r="I77" s="159">
        <f>SUMIF('EG-ABR'!$F$18:$F$516,PROVEEDORES!$D78,'EG-ABR'!R$18:R$516)</f>
        <v>0</v>
      </c>
      <c r="J77" s="159">
        <f>SUMIF('EG-ABR'!$F$18:$F$516,PROVEEDORES!$D78,'EG-ABR'!S$18:S$516)</f>
        <v>0</v>
      </c>
      <c r="K77" s="159" t="str">
        <f t="shared" si="2"/>
        <v/>
      </c>
      <c r="L77" s="146" t="str">
        <f>IF(PROVEEDORES!G78="","",PROVEEDORES!G78)</f>
        <v/>
      </c>
    </row>
    <row r="78" spans="3:12" ht="17.45" customHeight="1" x14ac:dyDescent="0.2">
      <c r="C78" s="158">
        <f t="shared" si="3"/>
        <v>72</v>
      </c>
      <c r="D78" s="146" t="str">
        <f>IF(PROVEEDORES!E79="","",PROVEEDORES!E79)</f>
        <v/>
      </c>
      <c r="E78" s="146" t="str">
        <f>IF(PROVEEDORES!F79="","",PROVEEDORES!F79)</f>
        <v/>
      </c>
      <c r="F78" s="146" t="str">
        <f>IF(PROVEEDORES!D79="","",PROVEEDORES!D79)</f>
        <v/>
      </c>
      <c r="G78" s="159">
        <f>SUMIF('EG-ABR'!$F$18:$F$516,PROVEEDORES!$D79,'EG-ABR'!P$18:P$516)</f>
        <v>0</v>
      </c>
      <c r="H78" s="159">
        <f>SUMIF('EG-ABR'!$F$18:$F$516,PROVEEDORES!$D79,'EG-ABR'!Q$18:Q$516)</f>
        <v>0</v>
      </c>
      <c r="I78" s="159">
        <f>SUMIF('EG-ABR'!$F$18:$F$516,PROVEEDORES!$D79,'EG-ABR'!R$18:R$516)</f>
        <v>0</v>
      </c>
      <c r="J78" s="159">
        <f>SUMIF('EG-ABR'!$F$18:$F$516,PROVEEDORES!$D79,'EG-ABR'!S$18:S$516)</f>
        <v>0</v>
      </c>
      <c r="K78" s="159" t="str">
        <f t="shared" si="2"/>
        <v/>
      </c>
      <c r="L78" s="146" t="str">
        <f>IF(PROVEEDORES!G79="","",PROVEEDORES!G79)</f>
        <v/>
      </c>
    </row>
    <row r="79" spans="3:12" ht="17.45" customHeight="1" x14ac:dyDescent="0.2">
      <c r="C79" s="158">
        <f t="shared" si="3"/>
        <v>73</v>
      </c>
      <c r="D79" s="146" t="str">
        <f>IF(PROVEEDORES!E80="","",PROVEEDORES!E80)</f>
        <v/>
      </c>
      <c r="E79" s="146" t="str">
        <f>IF(PROVEEDORES!F80="","",PROVEEDORES!F80)</f>
        <v/>
      </c>
      <c r="F79" s="146" t="str">
        <f>IF(PROVEEDORES!D80="","",PROVEEDORES!D80)</f>
        <v/>
      </c>
      <c r="G79" s="159">
        <f>SUMIF('EG-ABR'!$F$18:$F$516,PROVEEDORES!$D80,'EG-ABR'!P$18:P$516)</f>
        <v>0</v>
      </c>
      <c r="H79" s="159">
        <f>SUMIF('EG-ABR'!$F$18:$F$516,PROVEEDORES!$D80,'EG-ABR'!Q$18:Q$516)</f>
        <v>0</v>
      </c>
      <c r="I79" s="159">
        <f>SUMIF('EG-ABR'!$F$18:$F$516,PROVEEDORES!$D80,'EG-ABR'!R$18:R$516)</f>
        <v>0</v>
      </c>
      <c r="J79" s="159">
        <f>SUMIF('EG-ABR'!$F$18:$F$516,PROVEEDORES!$D80,'EG-ABR'!S$18:S$516)</f>
        <v>0</v>
      </c>
      <c r="K79" s="159" t="str">
        <f t="shared" si="2"/>
        <v/>
      </c>
      <c r="L79" s="146" t="str">
        <f>IF(PROVEEDORES!G80="","",PROVEEDORES!G80)</f>
        <v/>
      </c>
    </row>
    <row r="80" spans="3:12" ht="17.45" customHeight="1" x14ac:dyDescent="0.2">
      <c r="C80" s="158">
        <f t="shared" si="3"/>
        <v>74</v>
      </c>
      <c r="D80" s="146" t="str">
        <f>IF(PROVEEDORES!E81="","",PROVEEDORES!E81)</f>
        <v/>
      </c>
      <c r="E80" s="146" t="str">
        <f>IF(PROVEEDORES!F81="","",PROVEEDORES!F81)</f>
        <v/>
      </c>
      <c r="F80" s="146" t="str">
        <f>IF(PROVEEDORES!D81="","",PROVEEDORES!D81)</f>
        <v/>
      </c>
      <c r="G80" s="159">
        <f>SUMIF('EG-ABR'!$F$18:$F$516,PROVEEDORES!$D81,'EG-ABR'!P$18:P$516)</f>
        <v>0</v>
      </c>
      <c r="H80" s="159">
        <f>SUMIF('EG-ABR'!$F$18:$F$516,PROVEEDORES!$D81,'EG-ABR'!Q$18:Q$516)</f>
        <v>0</v>
      </c>
      <c r="I80" s="159">
        <f>SUMIF('EG-ABR'!$F$18:$F$516,PROVEEDORES!$D81,'EG-ABR'!R$18:R$516)</f>
        <v>0</v>
      </c>
      <c r="J80" s="159">
        <f>SUMIF('EG-ABR'!$F$18:$F$516,PROVEEDORES!$D81,'EG-ABR'!S$18:S$516)</f>
        <v>0</v>
      </c>
      <c r="K80" s="159" t="str">
        <f t="shared" si="2"/>
        <v/>
      </c>
      <c r="L80" s="146" t="str">
        <f>IF(PROVEEDORES!G81="","",PROVEEDORES!G81)</f>
        <v/>
      </c>
    </row>
    <row r="81" spans="3:12" ht="17.45" customHeight="1" x14ac:dyDescent="0.2">
      <c r="C81" s="158">
        <f t="shared" si="3"/>
        <v>75</v>
      </c>
      <c r="D81" s="146" t="str">
        <f>IF(PROVEEDORES!E82="","",PROVEEDORES!E82)</f>
        <v/>
      </c>
      <c r="E81" s="146" t="str">
        <f>IF(PROVEEDORES!F82="","",PROVEEDORES!F82)</f>
        <v/>
      </c>
      <c r="F81" s="146" t="str">
        <f>IF(PROVEEDORES!D82="","",PROVEEDORES!D82)</f>
        <v/>
      </c>
      <c r="G81" s="159">
        <f>SUMIF('EG-ABR'!$F$18:$F$516,PROVEEDORES!$D82,'EG-ABR'!P$18:P$516)</f>
        <v>0</v>
      </c>
      <c r="H81" s="159">
        <f>SUMIF('EG-ABR'!$F$18:$F$516,PROVEEDORES!$D82,'EG-ABR'!Q$18:Q$516)</f>
        <v>0</v>
      </c>
      <c r="I81" s="159">
        <f>SUMIF('EG-ABR'!$F$18:$F$516,PROVEEDORES!$D82,'EG-ABR'!R$18:R$516)</f>
        <v>0</v>
      </c>
      <c r="J81" s="159">
        <f>SUMIF('EG-ABR'!$F$18:$F$516,PROVEEDORES!$D82,'EG-ABR'!S$18:S$516)</f>
        <v>0</v>
      </c>
      <c r="K81" s="159" t="str">
        <f t="shared" si="2"/>
        <v/>
      </c>
      <c r="L81" s="146" t="str">
        <f>IF(PROVEEDORES!G82="","",PROVEEDORES!G82)</f>
        <v/>
      </c>
    </row>
    <row r="82" spans="3:12" ht="17.45" customHeight="1" x14ac:dyDescent="0.2">
      <c r="C82" s="158">
        <f t="shared" si="3"/>
        <v>76</v>
      </c>
      <c r="D82" s="146" t="str">
        <f>IF(PROVEEDORES!E83="","",PROVEEDORES!E83)</f>
        <v/>
      </c>
      <c r="E82" s="146" t="str">
        <f>IF(PROVEEDORES!F83="","",PROVEEDORES!F83)</f>
        <v/>
      </c>
      <c r="F82" s="146" t="str">
        <f>IF(PROVEEDORES!D83="","",PROVEEDORES!D83)</f>
        <v/>
      </c>
      <c r="G82" s="159">
        <f>SUMIF('EG-ABR'!$F$18:$F$516,PROVEEDORES!$D83,'EG-ABR'!P$18:P$516)</f>
        <v>0</v>
      </c>
      <c r="H82" s="159">
        <f>SUMIF('EG-ABR'!$F$18:$F$516,PROVEEDORES!$D83,'EG-ABR'!Q$18:Q$516)</f>
        <v>0</v>
      </c>
      <c r="I82" s="159">
        <f>SUMIF('EG-ABR'!$F$18:$F$516,PROVEEDORES!$D83,'EG-ABR'!R$18:R$516)</f>
        <v>0</v>
      </c>
      <c r="J82" s="159">
        <f>SUMIF('EG-ABR'!$F$18:$F$516,PROVEEDORES!$D83,'EG-ABR'!S$18:S$516)</f>
        <v>0</v>
      </c>
      <c r="K82" s="159" t="str">
        <f t="shared" si="2"/>
        <v/>
      </c>
      <c r="L82" s="146" t="str">
        <f>IF(PROVEEDORES!G83="","",PROVEEDORES!G83)</f>
        <v/>
      </c>
    </row>
    <row r="83" spans="3:12" ht="17.45" customHeight="1" x14ac:dyDescent="0.2">
      <c r="C83" s="158">
        <f t="shared" si="3"/>
        <v>77</v>
      </c>
      <c r="D83" s="146" t="str">
        <f>IF(PROVEEDORES!E84="","",PROVEEDORES!E84)</f>
        <v/>
      </c>
      <c r="E83" s="146" t="str">
        <f>IF(PROVEEDORES!F84="","",PROVEEDORES!F84)</f>
        <v/>
      </c>
      <c r="F83" s="146" t="str">
        <f>IF(PROVEEDORES!D84="","",PROVEEDORES!D84)</f>
        <v/>
      </c>
      <c r="G83" s="159">
        <f>SUMIF('EG-ABR'!$F$18:$F$516,PROVEEDORES!$D84,'EG-ABR'!P$18:P$516)</f>
        <v>0</v>
      </c>
      <c r="H83" s="159">
        <f>SUMIF('EG-ABR'!$F$18:$F$516,PROVEEDORES!$D84,'EG-ABR'!Q$18:Q$516)</f>
        <v>0</v>
      </c>
      <c r="I83" s="159">
        <f>SUMIF('EG-ABR'!$F$18:$F$516,PROVEEDORES!$D84,'EG-ABR'!R$18:R$516)</f>
        <v>0</v>
      </c>
      <c r="J83" s="159">
        <f>SUMIF('EG-ABR'!$F$18:$F$516,PROVEEDORES!$D84,'EG-ABR'!S$18:S$516)</f>
        <v>0</v>
      </c>
      <c r="K83" s="159" t="str">
        <f t="shared" si="2"/>
        <v/>
      </c>
      <c r="L83" s="146" t="str">
        <f>IF(PROVEEDORES!G84="","",PROVEEDORES!G84)</f>
        <v/>
      </c>
    </row>
    <row r="84" spans="3:12" ht="17.45" customHeight="1" x14ac:dyDescent="0.2">
      <c r="C84" s="158">
        <f t="shared" si="3"/>
        <v>78</v>
      </c>
      <c r="D84" s="146" t="str">
        <f>IF(PROVEEDORES!E85="","",PROVEEDORES!E85)</f>
        <v/>
      </c>
      <c r="E84" s="146" t="str">
        <f>IF(PROVEEDORES!F85="","",PROVEEDORES!F85)</f>
        <v/>
      </c>
      <c r="F84" s="146" t="str">
        <f>IF(PROVEEDORES!D85="","",PROVEEDORES!D85)</f>
        <v/>
      </c>
      <c r="G84" s="159">
        <f>SUMIF('EG-ABR'!$F$18:$F$516,PROVEEDORES!$D85,'EG-ABR'!P$18:P$516)</f>
        <v>0</v>
      </c>
      <c r="H84" s="159">
        <f>SUMIF('EG-ABR'!$F$18:$F$516,PROVEEDORES!$D85,'EG-ABR'!Q$18:Q$516)</f>
        <v>0</v>
      </c>
      <c r="I84" s="159">
        <f>SUMIF('EG-ABR'!$F$18:$F$516,PROVEEDORES!$D85,'EG-ABR'!R$18:R$516)</f>
        <v>0</v>
      </c>
      <c r="J84" s="159">
        <f>SUMIF('EG-ABR'!$F$18:$F$516,PROVEEDORES!$D85,'EG-ABR'!S$18:S$516)</f>
        <v>0</v>
      </c>
      <c r="K84" s="159" t="str">
        <f t="shared" si="2"/>
        <v/>
      </c>
      <c r="L84" s="146" t="str">
        <f>IF(PROVEEDORES!G85="","",PROVEEDORES!G85)</f>
        <v/>
      </c>
    </row>
    <row r="85" spans="3:12" ht="17.45" customHeight="1" x14ac:dyDescent="0.2">
      <c r="C85" s="158">
        <f t="shared" si="3"/>
        <v>79</v>
      </c>
      <c r="D85" s="146" t="str">
        <f>IF(PROVEEDORES!E86="","",PROVEEDORES!E86)</f>
        <v/>
      </c>
      <c r="E85" s="146" t="str">
        <f>IF(PROVEEDORES!F86="","",PROVEEDORES!F86)</f>
        <v/>
      </c>
      <c r="F85" s="146" t="str">
        <f>IF(PROVEEDORES!D86="","",PROVEEDORES!D86)</f>
        <v/>
      </c>
      <c r="G85" s="159">
        <f>SUMIF('EG-ABR'!$F$18:$F$516,PROVEEDORES!$D86,'EG-ABR'!P$18:P$516)</f>
        <v>0</v>
      </c>
      <c r="H85" s="159">
        <f>SUMIF('EG-ABR'!$F$18:$F$516,PROVEEDORES!$D86,'EG-ABR'!Q$18:Q$516)</f>
        <v>0</v>
      </c>
      <c r="I85" s="159">
        <f>SUMIF('EG-ABR'!$F$18:$F$516,PROVEEDORES!$D86,'EG-ABR'!R$18:R$516)</f>
        <v>0</v>
      </c>
      <c r="J85" s="159">
        <f>SUMIF('EG-ABR'!$F$18:$F$516,PROVEEDORES!$D86,'EG-ABR'!S$18:S$516)</f>
        <v>0</v>
      </c>
      <c r="K85" s="159" t="str">
        <f t="shared" si="2"/>
        <v/>
      </c>
      <c r="L85" s="146" t="str">
        <f>IF(PROVEEDORES!G86="","",PROVEEDORES!G86)</f>
        <v/>
      </c>
    </row>
    <row r="86" spans="3:12" ht="17.45" customHeight="1" x14ac:dyDescent="0.2">
      <c r="C86" s="158">
        <f t="shared" si="3"/>
        <v>80</v>
      </c>
      <c r="D86" s="146" t="str">
        <f>IF(PROVEEDORES!E87="","",PROVEEDORES!E87)</f>
        <v/>
      </c>
      <c r="E86" s="146" t="str">
        <f>IF(PROVEEDORES!F87="","",PROVEEDORES!F87)</f>
        <v/>
      </c>
      <c r="F86" s="146" t="str">
        <f>IF(PROVEEDORES!D87="","",PROVEEDORES!D87)</f>
        <v/>
      </c>
      <c r="G86" s="159">
        <f>SUMIF('EG-ABR'!$F$18:$F$516,PROVEEDORES!$D87,'EG-ABR'!P$18:P$516)</f>
        <v>0</v>
      </c>
      <c r="H86" s="159">
        <f>SUMIF('EG-ABR'!$F$18:$F$516,PROVEEDORES!$D87,'EG-ABR'!Q$18:Q$516)</f>
        <v>0</v>
      </c>
      <c r="I86" s="159">
        <f>SUMIF('EG-ABR'!$F$18:$F$516,PROVEEDORES!$D87,'EG-ABR'!R$18:R$516)</f>
        <v>0</v>
      </c>
      <c r="J86" s="159">
        <f>SUMIF('EG-ABR'!$F$18:$F$516,PROVEEDORES!$D87,'EG-ABR'!S$18:S$516)</f>
        <v>0</v>
      </c>
      <c r="K86" s="159" t="str">
        <f t="shared" si="2"/>
        <v/>
      </c>
      <c r="L86" s="146" t="str">
        <f>IF(PROVEEDORES!G87="","",PROVEEDORES!G87)</f>
        <v/>
      </c>
    </row>
    <row r="87" spans="3:12" ht="17.45" customHeight="1" x14ac:dyDescent="0.2">
      <c r="C87" s="158">
        <f t="shared" si="3"/>
        <v>81</v>
      </c>
      <c r="D87" s="146" t="str">
        <f>IF(PROVEEDORES!E88="","",PROVEEDORES!E88)</f>
        <v/>
      </c>
      <c r="E87" s="146" t="str">
        <f>IF(PROVEEDORES!F88="","",PROVEEDORES!F88)</f>
        <v/>
      </c>
      <c r="F87" s="146" t="str">
        <f>IF(PROVEEDORES!D88="","",PROVEEDORES!D88)</f>
        <v/>
      </c>
      <c r="G87" s="159">
        <f>SUMIF('EG-ABR'!$F$18:$F$516,PROVEEDORES!$D88,'EG-ABR'!P$18:P$516)</f>
        <v>0</v>
      </c>
      <c r="H87" s="159">
        <f>SUMIF('EG-ABR'!$F$18:$F$516,PROVEEDORES!$D88,'EG-ABR'!Q$18:Q$516)</f>
        <v>0</v>
      </c>
      <c r="I87" s="159">
        <f>SUMIF('EG-ABR'!$F$18:$F$516,PROVEEDORES!$D88,'EG-ABR'!R$18:R$516)</f>
        <v>0</v>
      </c>
      <c r="J87" s="159">
        <f>SUMIF('EG-ABR'!$F$18:$F$516,PROVEEDORES!$D88,'EG-ABR'!S$18:S$516)</f>
        <v>0</v>
      </c>
      <c r="K87" s="159" t="str">
        <f t="shared" si="2"/>
        <v/>
      </c>
      <c r="L87" s="146" t="str">
        <f>IF(PROVEEDORES!G88="","",PROVEEDORES!G88)</f>
        <v/>
      </c>
    </row>
    <row r="88" spans="3:12" ht="17.45" customHeight="1" x14ac:dyDescent="0.2">
      <c r="C88" s="158">
        <f t="shared" si="3"/>
        <v>82</v>
      </c>
      <c r="D88" s="146" t="str">
        <f>IF(PROVEEDORES!E89="","",PROVEEDORES!E89)</f>
        <v/>
      </c>
      <c r="E88" s="146" t="str">
        <f>IF(PROVEEDORES!F89="","",PROVEEDORES!F89)</f>
        <v/>
      </c>
      <c r="F88" s="146" t="str">
        <f>IF(PROVEEDORES!D89="","",PROVEEDORES!D89)</f>
        <v/>
      </c>
      <c r="G88" s="159">
        <f>SUMIF('EG-ABR'!$F$18:$F$516,PROVEEDORES!$D89,'EG-ABR'!P$18:P$516)</f>
        <v>0</v>
      </c>
      <c r="H88" s="159">
        <f>SUMIF('EG-ABR'!$F$18:$F$516,PROVEEDORES!$D89,'EG-ABR'!Q$18:Q$516)</f>
        <v>0</v>
      </c>
      <c r="I88" s="159">
        <f>SUMIF('EG-ABR'!$F$18:$F$516,PROVEEDORES!$D89,'EG-ABR'!R$18:R$516)</f>
        <v>0</v>
      </c>
      <c r="J88" s="159">
        <f>SUMIF('EG-ABR'!$F$18:$F$516,PROVEEDORES!$D89,'EG-ABR'!S$18:S$516)</f>
        <v>0</v>
      </c>
      <c r="K88" s="159" t="str">
        <f t="shared" si="2"/>
        <v/>
      </c>
      <c r="L88" s="146" t="str">
        <f>IF(PROVEEDORES!G89="","",PROVEEDORES!G89)</f>
        <v/>
      </c>
    </row>
    <row r="89" spans="3:12" ht="17.45" customHeight="1" x14ac:dyDescent="0.2">
      <c r="C89" s="158">
        <f t="shared" si="3"/>
        <v>83</v>
      </c>
      <c r="D89" s="146" t="str">
        <f>IF(PROVEEDORES!E90="","",PROVEEDORES!E90)</f>
        <v/>
      </c>
      <c r="E89" s="146" t="str">
        <f>IF(PROVEEDORES!F90="","",PROVEEDORES!F90)</f>
        <v/>
      </c>
      <c r="F89" s="146" t="str">
        <f>IF(PROVEEDORES!D90="","",PROVEEDORES!D90)</f>
        <v/>
      </c>
      <c r="G89" s="159">
        <f>SUMIF('EG-ABR'!$F$18:$F$516,PROVEEDORES!$D90,'EG-ABR'!P$18:P$516)</f>
        <v>0</v>
      </c>
      <c r="H89" s="159">
        <f>SUMIF('EG-ABR'!$F$18:$F$516,PROVEEDORES!$D90,'EG-ABR'!Q$18:Q$516)</f>
        <v>0</v>
      </c>
      <c r="I89" s="159">
        <f>SUMIF('EG-ABR'!$F$18:$F$516,PROVEEDORES!$D90,'EG-ABR'!R$18:R$516)</f>
        <v>0</v>
      </c>
      <c r="J89" s="159">
        <f>SUMIF('EG-ABR'!$F$18:$F$516,PROVEEDORES!$D90,'EG-ABR'!S$18:S$516)</f>
        <v>0</v>
      </c>
      <c r="K89" s="159" t="str">
        <f t="shared" si="2"/>
        <v/>
      </c>
      <c r="L89" s="146" t="str">
        <f>IF(PROVEEDORES!G90="","",PROVEEDORES!G90)</f>
        <v/>
      </c>
    </row>
    <row r="90" spans="3:12" ht="17.45" customHeight="1" x14ac:dyDescent="0.2">
      <c r="C90" s="158">
        <f t="shared" si="3"/>
        <v>84</v>
      </c>
      <c r="D90" s="146" t="str">
        <f>IF(PROVEEDORES!E91="","",PROVEEDORES!E91)</f>
        <v/>
      </c>
      <c r="E90" s="146" t="str">
        <f>IF(PROVEEDORES!F91="","",PROVEEDORES!F91)</f>
        <v/>
      </c>
      <c r="F90" s="146" t="str">
        <f>IF(PROVEEDORES!D91="","",PROVEEDORES!D91)</f>
        <v/>
      </c>
      <c r="G90" s="159">
        <f>SUMIF('EG-ABR'!$F$18:$F$516,PROVEEDORES!$D91,'EG-ABR'!P$18:P$516)</f>
        <v>0</v>
      </c>
      <c r="H90" s="159">
        <f>SUMIF('EG-ABR'!$F$18:$F$516,PROVEEDORES!$D91,'EG-ABR'!Q$18:Q$516)</f>
        <v>0</v>
      </c>
      <c r="I90" s="159">
        <f>SUMIF('EG-ABR'!$F$18:$F$516,PROVEEDORES!$D91,'EG-ABR'!R$18:R$516)</f>
        <v>0</v>
      </c>
      <c r="J90" s="159">
        <f>SUMIF('EG-ABR'!$F$18:$F$516,PROVEEDORES!$D91,'EG-ABR'!S$18:S$516)</f>
        <v>0</v>
      </c>
      <c r="K90" s="159" t="str">
        <f t="shared" si="2"/>
        <v/>
      </c>
      <c r="L90" s="146" t="str">
        <f>IF(PROVEEDORES!G91="","",PROVEEDORES!G91)</f>
        <v/>
      </c>
    </row>
    <row r="91" spans="3:12" ht="17.45" customHeight="1" x14ac:dyDescent="0.2">
      <c r="C91" s="158">
        <f t="shared" si="3"/>
        <v>85</v>
      </c>
      <c r="D91" s="146" t="str">
        <f>IF(PROVEEDORES!E92="","",PROVEEDORES!E92)</f>
        <v/>
      </c>
      <c r="E91" s="146" t="str">
        <f>IF(PROVEEDORES!F92="","",PROVEEDORES!F92)</f>
        <v/>
      </c>
      <c r="F91" s="146" t="str">
        <f>IF(PROVEEDORES!D92="","",PROVEEDORES!D92)</f>
        <v/>
      </c>
      <c r="G91" s="159">
        <f>SUMIF('EG-ABR'!$F$18:$F$516,PROVEEDORES!$D92,'EG-ABR'!P$18:P$516)</f>
        <v>0</v>
      </c>
      <c r="H91" s="159">
        <f>SUMIF('EG-ABR'!$F$18:$F$516,PROVEEDORES!$D92,'EG-ABR'!Q$18:Q$516)</f>
        <v>0</v>
      </c>
      <c r="I91" s="159">
        <f>SUMIF('EG-ABR'!$F$18:$F$516,PROVEEDORES!$D92,'EG-ABR'!R$18:R$516)</f>
        <v>0</v>
      </c>
      <c r="J91" s="159">
        <f>SUMIF('EG-ABR'!$F$18:$F$516,PROVEEDORES!$D92,'EG-ABR'!S$18:S$516)</f>
        <v>0</v>
      </c>
      <c r="K91" s="159" t="str">
        <f t="shared" si="2"/>
        <v/>
      </c>
      <c r="L91" s="146" t="str">
        <f>IF(PROVEEDORES!G92="","",PROVEEDORES!G92)</f>
        <v/>
      </c>
    </row>
    <row r="92" spans="3:12" ht="17.45" customHeight="1" x14ac:dyDescent="0.2">
      <c r="C92" s="158">
        <f t="shared" si="3"/>
        <v>86</v>
      </c>
      <c r="D92" s="146" t="str">
        <f>IF(PROVEEDORES!E93="","",PROVEEDORES!E93)</f>
        <v/>
      </c>
      <c r="E92" s="146" t="str">
        <f>IF(PROVEEDORES!F93="","",PROVEEDORES!F93)</f>
        <v/>
      </c>
      <c r="F92" s="146" t="str">
        <f>IF(PROVEEDORES!D93="","",PROVEEDORES!D93)</f>
        <v/>
      </c>
      <c r="G92" s="159">
        <f>SUMIF('EG-ABR'!$F$18:$F$516,PROVEEDORES!$D93,'EG-ABR'!P$18:P$516)</f>
        <v>0</v>
      </c>
      <c r="H92" s="159">
        <f>SUMIF('EG-ABR'!$F$18:$F$516,PROVEEDORES!$D93,'EG-ABR'!Q$18:Q$516)</f>
        <v>0</v>
      </c>
      <c r="I92" s="159">
        <f>SUMIF('EG-ABR'!$F$18:$F$516,PROVEEDORES!$D93,'EG-ABR'!R$18:R$516)</f>
        <v>0</v>
      </c>
      <c r="J92" s="159">
        <f>SUMIF('EG-ABR'!$F$18:$F$516,PROVEEDORES!$D93,'EG-ABR'!S$18:S$516)</f>
        <v>0</v>
      </c>
      <c r="K92" s="159" t="str">
        <f t="shared" si="2"/>
        <v/>
      </c>
      <c r="L92" s="146" t="str">
        <f>IF(PROVEEDORES!G93="","",PROVEEDORES!G93)</f>
        <v/>
      </c>
    </row>
    <row r="93" spans="3:12" ht="17.45" customHeight="1" x14ac:dyDescent="0.2">
      <c r="C93" s="158">
        <f t="shared" si="3"/>
        <v>87</v>
      </c>
      <c r="D93" s="146" t="str">
        <f>IF(PROVEEDORES!E94="","",PROVEEDORES!E94)</f>
        <v/>
      </c>
      <c r="E93" s="146" t="str">
        <f>IF(PROVEEDORES!F94="","",PROVEEDORES!F94)</f>
        <v/>
      </c>
      <c r="F93" s="146" t="str">
        <f>IF(PROVEEDORES!D94="","",PROVEEDORES!D94)</f>
        <v/>
      </c>
      <c r="G93" s="159">
        <f>SUMIF('EG-ABR'!$F$18:$F$516,PROVEEDORES!$D94,'EG-ABR'!P$18:P$516)</f>
        <v>0</v>
      </c>
      <c r="H93" s="159">
        <f>SUMIF('EG-ABR'!$F$18:$F$516,PROVEEDORES!$D94,'EG-ABR'!Q$18:Q$516)</f>
        <v>0</v>
      </c>
      <c r="I93" s="159">
        <f>SUMIF('EG-ABR'!$F$18:$F$516,PROVEEDORES!$D94,'EG-ABR'!R$18:R$516)</f>
        <v>0</v>
      </c>
      <c r="J93" s="159">
        <f>SUMIF('EG-ABR'!$F$18:$F$516,PROVEEDORES!$D94,'EG-ABR'!S$18:S$516)</f>
        <v>0</v>
      </c>
      <c r="K93" s="159" t="str">
        <f t="shared" si="2"/>
        <v/>
      </c>
      <c r="L93" s="146" t="str">
        <f>IF(PROVEEDORES!G94="","",PROVEEDORES!G94)</f>
        <v/>
      </c>
    </row>
    <row r="94" spans="3:12" ht="17.45" customHeight="1" x14ac:dyDescent="0.2">
      <c r="C94" s="158">
        <f t="shared" si="3"/>
        <v>88</v>
      </c>
      <c r="D94" s="146" t="str">
        <f>IF(PROVEEDORES!E95="","",PROVEEDORES!E95)</f>
        <v/>
      </c>
      <c r="E94" s="146" t="str">
        <f>IF(PROVEEDORES!F95="","",PROVEEDORES!F95)</f>
        <v/>
      </c>
      <c r="F94" s="146" t="str">
        <f>IF(PROVEEDORES!D95="","",PROVEEDORES!D95)</f>
        <v/>
      </c>
      <c r="G94" s="159">
        <f>SUMIF('EG-ABR'!$F$18:$F$516,PROVEEDORES!$D95,'EG-ABR'!P$18:P$516)</f>
        <v>0</v>
      </c>
      <c r="H94" s="159">
        <f>SUMIF('EG-ABR'!$F$18:$F$516,PROVEEDORES!$D95,'EG-ABR'!Q$18:Q$516)</f>
        <v>0</v>
      </c>
      <c r="I94" s="159">
        <f>SUMIF('EG-ABR'!$F$18:$F$516,PROVEEDORES!$D95,'EG-ABR'!R$18:R$516)</f>
        <v>0</v>
      </c>
      <c r="J94" s="159">
        <f>SUMIF('EG-ABR'!$F$18:$F$516,PROVEEDORES!$D95,'EG-ABR'!S$18:S$516)</f>
        <v>0</v>
      </c>
      <c r="K94" s="159" t="str">
        <f t="shared" si="2"/>
        <v/>
      </c>
      <c r="L94" s="146" t="str">
        <f>IF(PROVEEDORES!G95="","",PROVEEDORES!G95)</f>
        <v/>
      </c>
    </row>
    <row r="95" spans="3:12" ht="17.45" customHeight="1" x14ac:dyDescent="0.2">
      <c r="C95" s="158">
        <f t="shared" si="3"/>
        <v>89</v>
      </c>
      <c r="D95" s="146" t="str">
        <f>IF(PROVEEDORES!E96="","",PROVEEDORES!E96)</f>
        <v/>
      </c>
      <c r="E95" s="146" t="str">
        <f>IF(PROVEEDORES!F96="","",PROVEEDORES!F96)</f>
        <v/>
      </c>
      <c r="F95" s="146" t="str">
        <f>IF(PROVEEDORES!D96="","",PROVEEDORES!D96)</f>
        <v/>
      </c>
      <c r="G95" s="159">
        <f>SUMIF('EG-ABR'!$F$18:$F$516,PROVEEDORES!$D96,'EG-ABR'!P$18:P$516)</f>
        <v>0</v>
      </c>
      <c r="H95" s="159">
        <f>SUMIF('EG-ABR'!$F$18:$F$516,PROVEEDORES!$D96,'EG-ABR'!Q$18:Q$516)</f>
        <v>0</v>
      </c>
      <c r="I95" s="159">
        <f>SUMIF('EG-ABR'!$F$18:$F$516,PROVEEDORES!$D96,'EG-ABR'!R$18:R$516)</f>
        <v>0</v>
      </c>
      <c r="J95" s="159">
        <f>SUMIF('EG-ABR'!$F$18:$F$516,PROVEEDORES!$D96,'EG-ABR'!S$18:S$516)</f>
        <v>0</v>
      </c>
      <c r="K95" s="159" t="str">
        <f t="shared" si="2"/>
        <v/>
      </c>
      <c r="L95" s="146" t="str">
        <f>IF(PROVEEDORES!G96="","",PROVEEDORES!G96)</f>
        <v/>
      </c>
    </row>
    <row r="96" spans="3:12" ht="17.45" customHeight="1" x14ac:dyDescent="0.2">
      <c r="C96" s="158">
        <f t="shared" si="3"/>
        <v>90</v>
      </c>
      <c r="D96" s="146" t="str">
        <f>IF(PROVEEDORES!E97="","",PROVEEDORES!E97)</f>
        <v/>
      </c>
      <c r="E96" s="146" t="str">
        <f>IF(PROVEEDORES!F97="","",PROVEEDORES!F97)</f>
        <v/>
      </c>
      <c r="F96" s="146" t="str">
        <f>IF(PROVEEDORES!D97="","",PROVEEDORES!D97)</f>
        <v/>
      </c>
      <c r="G96" s="159">
        <f>SUMIF('EG-ABR'!$F$18:$F$516,PROVEEDORES!$D97,'EG-ABR'!P$18:P$516)</f>
        <v>0</v>
      </c>
      <c r="H96" s="159">
        <f>SUMIF('EG-ABR'!$F$18:$F$516,PROVEEDORES!$D97,'EG-ABR'!Q$18:Q$516)</f>
        <v>0</v>
      </c>
      <c r="I96" s="159">
        <f>SUMIF('EG-ABR'!$F$18:$F$516,PROVEEDORES!$D97,'EG-ABR'!R$18:R$516)</f>
        <v>0</v>
      </c>
      <c r="J96" s="159">
        <f>SUMIF('EG-ABR'!$F$18:$F$516,PROVEEDORES!$D97,'EG-ABR'!S$18:S$516)</f>
        <v>0</v>
      </c>
      <c r="K96" s="159" t="str">
        <f t="shared" si="2"/>
        <v/>
      </c>
      <c r="L96" s="146" t="str">
        <f>IF(PROVEEDORES!G97="","",PROVEEDORES!G97)</f>
        <v/>
      </c>
    </row>
    <row r="97" spans="3:12" ht="17.45" customHeight="1" x14ac:dyDescent="0.2">
      <c r="C97" s="158">
        <f t="shared" si="3"/>
        <v>91</v>
      </c>
      <c r="D97" s="146" t="str">
        <f>IF(PROVEEDORES!E98="","",PROVEEDORES!E98)</f>
        <v/>
      </c>
      <c r="E97" s="146" t="str">
        <f>IF(PROVEEDORES!F98="","",PROVEEDORES!F98)</f>
        <v/>
      </c>
      <c r="F97" s="146" t="str">
        <f>IF(PROVEEDORES!D98="","",PROVEEDORES!D98)</f>
        <v/>
      </c>
      <c r="G97" s="159">
        <f>SUMIF('EG-ABR'!$F$18:$F$516,PROVEEDORES!$D98,'EG-ABR'!P$18:P$516)</f>
        <v>0</v>
      </c>
      <c r="H97" s="159">
        <f>SUMIF('EG-ABR'!$F$18:$F$516,PROVEEDORES!$D98,'EG-ABR'!Q$18:Q$516)</f>
        <v>0</v>
      </c>
      <c r="I97" s="159">
        <f>SUMIF('EG-ABR'!$F$18:$F$516,PROVEEDORES!$D98,'EG-ABR'!R$18:R$516)</f>
        <v>0</v>
      </c>
      <c r="J97" s="159">
        <f>SUMIF('EG-ABR'!$F$18:$F$516,PROVEEDORES!$D98,'EG-ABR'!S$18:S$516)</f>
        <v>0</v>
      </c>
      <c r="K97" s="159" t="str">
        <f t="shared" si="2"/>
        <v/>
      </c>
      <c r="L97" s="146" t="str">
        <f>IF(PROVEEDORES!G98="","",PROVEEDORES!G98)</f>
        <v/>
      </c>
    </row>
    <row r="98" spans="3:12" ht="17.45" customHeight="1" x14ac:dyDescent="0.2">
      <c r="C98" s="158">
        <f t="shared" si="3"/>
        <v>92</v>
      </c>
      <c r="D98" s="146" t="str">
        <f>IF(PROVEEDORES!E99="","",PROVEEDORES!E99)</f>
        <v/>
      </c>
      <c r="E98" s="146" t="str">
        <f>IF(PROVEEDORES!F99="","",PROVEEDORES!F99)</f>
        <v/>
      </c>
      <c r="F98" s="146" t="str">
        <f>IF(PROVEEDORES!D99="","",PROVEEDORES!D99)</f>
        <v/>
      </c>
      <c r="G98" s="159">
        <f>SUMIF('EG-ABR'!$F$18:$F$516,PROVEEDORES!$D99,'EG-ABR'!P$18:P$516)</f>
        <v>0</v>
      </c>
      <c r="H98" s="159">
        <f>SUMIF('EG-ABR'!$F$18:$F$516,PROVEEDORES!$D99,'EG-ABR'!Q$18:Q$516)</f>
        <v>0</v>
      </c>
      <c r="I98" s="159">
        <f>SUMIF('EG-ABR'!$F$18:$F$516,PROVEEDORES!$D99,'EG-ABR'!R$18:R$516)</f>
        <v>0</v>
      </c>
      <c r="J98" s="159">
        <f>SUMIF('EG-ABR'!$F$18:$F$516,PROVEEDORES!$D99,'EG-ABR'!S$18:S$516)</f>
        <v>0</v>
      </c>
      <c r="K98" s="159" t="str">
        <f t="shared" si="2"/>
        <v/>
      </c>
      <c r="L98" s="146" t="str">
        <f>IF(PROVEEDORES!G99="","",PROVEEDORES!G99)</f>
        <v/>
      </c>
    </row>
    <row r="99" spans="3:12" ht="17.45" customHeight="1" x14ac:dyDescent="0.2">
      <c r="C99" s="158">
        <f t="shared" si="3"/>
        <v>93</v>
      </c>
      <c r="D99" s="146" t="str">
        <f>IF(PROVEEDORES!E100="","",PROVEEDORES!E100)</f>
        <v/>
      </c>
      <c r="E99" s="146" t="str">
        <f>IF(PROVEEDORES!F100="","",PROVEEDORES!F100)</f>
        <v/>
      </c>
      <c r="F99" s="146" t="str">
        <f>IF(PROVEEDORES!D100="","",PROVEEDORES!D100)</f>
        <v/>
      </c>
      <c r="G99" s="159">
        <f>SUMIF('EG-ABR'!$F$18:$F$516,PROVEEDORES!$D100,'EG-ABR'!P$18:P$516)</f>
        <v>0</v>
      </c>
      <c r="H99" s="159">
        <f>SUMIF('EG-ABR'!$F$18:$F$516,PROVEEDORES!$D100,'EG-ABR'!Q$18:Q$516)</f>
        <v>0</v>
      </c>
      <c r="I99" s="159">
        <f>SUMIF('EG-ABR'!$F$18:$F$516,PROVEEDORES!$D100,'EG-ABR'!R$18:R$516)</f>
        <v>0</v>
      </c>
      <c r="J99" s="159">
        <f>SUMIF('EG-ABR'!$F$18:$F$516,PROVEEDORES!$D100,'EG-ABR'!S$18:S$516)</f>
        <v>0</v>
      </c>
      <c r="K99" s="159" t="str">
        <f t="shared" si="2"/>
        <v/>
      </c>
      <c r="L99" s="146" t="str">
        <f>IF(PROVEEDORES!G100="","",PROVEEDORES!G100)</f>
        <v/>
      </c>
    </row>
    <row r="100" spans="3:12" ht="17.45" customHeight="1" x14ac:dyDescent="0.2">
      <c r="C100" s="158">
        <f t="shared" si="3"/>
        <v>94</v>
      </c>
      <c r="D100" s="146" t="str">
        <f>IF(PROVEEDORES!E101="","",PROVEEDORES!E101)</f>
        <v/>
      </c>
      <c r="E100" s="146" t="str">
        <f>IF(PROVEEDORES!F101="","",PROVEEDORES!F101)</f>
        <v/>
      </c>
      <c r="F100" s="146" t="str">
        <f>IF(PROVEEDORES!D101="","",PROVEEDORES!D101)</f>
        <v/>
      </c>
      <c r="G100" s="159">
        <f>SUMIF('EG-ABR'!$F$18:$F$516,PROVEEDORES!$D101,'EG-ABR'!P$18:P$516)</f>
        <v>0</v>
      </c>
      <c r="H100" s="159">
        <f>SUMIF('EG-ABR'!$F$18:$F$516,PROVEEDORES!$D101,'EG-ABR'!Q$18:Q$516)</f>
        <v>0</v>
      </c>
      <c r="I100" s="159">
        <f>SUMIF('EG-ABR'!$F$18:$F$516,PROVEEDORES!$D101,'EG-ABR'!R$18:R$516)</f>
        <v>0</v>
      </c>
      <c r="J100" s="159">
        <f>SUMIF('EG-ABR'!$F$18:$F$516,PROVEEDORES!$D101,'EG-ABR'!S$18:S$516)</f>
        <v>0</v>
      </c>
      <c r="K100" s="159" t="str">
        <f t="shared" si="2"/>
        <v/>
      </c>
      <c r="L100" s="146" t="str">
        <f>IF(PROVEEDORES!G101="","",PROVEEDORES!G101)</f>
        <v/>
      </c>
    </row>
    <row r="101" spans="3:12" ht="17.45" customHeight="1" x14ac:dyDescent="0.2">
      <c r="C101" s="158">
        <f t="shared" si="3"/>
        <v>95</v>
      </c>
      <c r="D101" s="146" t="str">
        <f>IF(PROVEEDORES!E102="","",PROVEEDORES!E102)</f>
        <v/>
      </c>
      <c r="E101" s="146" t="str">
        <f>IF(PROVEEDORES!F102="","",PROVEEDORES!F102)</f>
        <v/>
      </c>
      <c r="F101" s="146" t="str">
        <f>IF(PROVEEDORES!D102="","",PROVEEDORES!D102)</f>
        <v/>
      </c>
      <c r="G101" s="159">
        <f>SUMIF('EG-ABR'!$F$18:$F$516,PROVEEDORES!$D102,'EG-ABR'!P$18:P$516)</f>
        <v>0</v>
      </c>
      <c r="H101" s="159">
        <f>SUMIF('EG-ABR'!$F$18:$F$516,PROVEEDORES!$D102,'EG-ABR'!Q$18:Q$516)</f>
        <v>0</v>
      </c>
      <c r="I101" s="159">
        <f>SUMIF('EG-ABR'!$F$18:$F$516,PROVEEDORES!$D102,'EG-ABR'!R$18:R$516)</f>
        <v>0</v>
      </c>
      <c r="J101" s="159">
        <f>SUMIF('EG-ABR'!$F$18:$F$516,PROVEEDORES!$D102,'EG-ABR'!S$18:S$516)</f>
        <v>0</v>
      </c>
      <c r="K101" s="159" t="str">
        <f t="shared" si="2"/>
        <v/>
      </c>
      <c r="L101" s="146" t="str">
        <f>IF(PROVEEDORES!G102="","",PROVEEDORES!G102)</f>
        <v/>
      </c>
    </row>
    <row r="102" spans="3:12" ht="17.45" customHeight="1" x14ac:dyDescent="0.2">
      <c r="C102" s="158">
        <f t="shared" si="3"/>
        <v>96</v>
      </c>
      <c r="D102" s="146" t="str">
        <f>IF(PROVEEDORES!E103="","",PROVEEDORES!E103)</f>
        <v/>
      </c>
      <c r="E102" s="146" t="str">
        <f>IF(PROVEEDORES!F103="","",PROVEEDORES!F103)</f>
        <v/>
      </c>
      <c r="F102" s="146" t="str">
        <f>IF(PROVEEDORES!D103="","",PROVEEDORES!D103)</f>
        <v/>
      </c>
      <c r="G102" s="159">
        <f>SUMIF('EG-ABR'!$F$18:$F$516,PROVEEDORES!$D103,'EG-ABR'!P$18:P$516)</f>
        <v>0</v>
      </c>
      <c r="H102" s="159">
        <f>SUMIF('EG-ABR'!$F$18:$F$516,PROVEEDORES!$D103,'EG-ABR'!Q$18:Q$516)</f>
        <v>0</v>
      </c>
      <c r="I102" s="159">
        <f>SUMIF('EG-ABR'!$F$18:$F$516,PROVEEDORES!$D103,'EG-ABR'!R$18:R$516)</f>
        <v>0</v>
      </c>
      <c r="J102" s="159">
        <f>SUMIF('EG-ABR'!$F$18:$F$516,PROVEEDORES!$D103,'EG-ABR'!S$18:S$516)</f>
        <v>0</v>
      </c>
      <c r="K102" s="159" t="str">
        <f t="shared" si="2"/>
        <v/>
      </c>
      <c r="L102" s="146" t="str">
        <f>IF(PROVEEDORES!G103="","",PROVEEDORES!G103)</f>
        <v/>
      </c>
    </row>
    <row r="103" spans="3:12" ht="17.45" customHeight="1" x14ac:dyDescent="0.2">
      <c r="C103" s="158">
        <f t="shared" si="3"/>
        <v>97</v>
      </c>
      <c r="D103" s="146" t="str">
        <f>IF(PROVEEDORES!E104="","",PROVEEDORES!E104)</f>
        <v/>
      </c>
      <c r="E103" s="146" t="str">
        <f>IF(PROVEEDORES!F104="","",PROVEEDORES!F104)</f>
        <v/>
      </c>
      <c r="F103" s="146" t="str">
        <f>IF(PROVEEDORES!D104="","",PROVEEDORES!D104)</f>
        <v/>
      </c>
      <c r="G103" s="159">
        <f>SUMIF('EG-ABR'!$F$18:$F$516,PROVEEDORES!$D104,'EG-ABR'!P$18:P$516)</f>
        <v>0</v>
      </c>
      <c r="H103" s="159">
        <f>SUMIF('EG-ABR'!$F$18:$F$516,PROVEEDORES!$D104,'EG-ABR'!Q$18:Q$516)</f>
        <v>0</v>
      </c>
      <c r="I103" s="159">
        <f>SUMIF('EG-ABR'!$F$18:$F$516,PROVEEDORES!$D104,'EG-ABR'!R$18:R$516)</f>
        <v>0</v>
      </c>
      <c r="J103" s="159">
        <f>SUMIF('EG-ABR'!$F$18:$F$516,PROVEEDORES!$D104,'EG-ABR'!S$18:S$516)</f>
        <v>0</v>
      </c>
      <c r="K103" s="159" t="str">
        <f t="shared" si="2"/>
        <v/>
      </c>
      <c r="L103" s="146" t="str">
        <f>IF(PROVEEDORES!G104="","",PROVEEDORES!G104)</f>
        <v/>
      </c>
    </row>
    <row r="104" spans="3:12" ht="17.45" customHeight="1" x14ac:dyDescent="0.2">
      <c r="C104" s="158">
        <f t="shared" si="3"/>
        <v>98</v>
      </c>
      <c r="D104" s="146" t="str">
        <f>IF(PROVEEDORES!E105="","",PROVEEDORES!E105)</f>
        <v/>
      </c>
      <c r="E104" s="146" t="str">
        <f>IF(PROVEEDORES!F105="","",PROVEEDORES!F105)</f>
        <v/>
      </c>
      <c r="F104" s="146" t="str">
        <f>IF(PROVEEDORES!D105="","",PROVEEDORES!D105)</f>
        <v/>
      </c>
      <c r="G104" s="159">
        <f>SUMIF('EG-ABR'!$F$18:$F$516,PROVEEDORES!$D105,'EG-ABR'!P$18:P$516)</f>
        <v>0</v>
      </c>
      <c r="H104" s="159">
        <f>SUMIF('EG-ABR'!$F$18:$F$516,PROVEEDORES!$D105,'EG-ABR'!Q$18:Q$516)</f>
        <v>0</v>
      </c>
      <c r="I104" s="159">
        <f>SUMIF('EG-ABR'!$F$18:$F$516,PROVEEDORES!$D105,'EG-ABR'!R$18:R$516)</f>
        <v>0</v>
      </c>
      <c r="J104" s="159">
        <f>SUMIF('EG-ABR'!$F$18:$F$516,PROVEEDORES!$D105,'EG-ABR'!S$18:S$516)</f>
        <v>0</v>
      </c>
      <c r="K104" s="159" t="str">
        <f t="shared" si="2"/>
        <v/>
      </c>
      <c r="L104" s="146" t="str">
        <f>IF(PROVEEDORES!G105="","",PROVEEDORES!G105)</f>
        <v/>
      </c>
    </row>
    <row r="105" spans="3:12" ht="17.45" customHeight="1" x14ac:dyDescent="0.2">
      <c r="C105" s="158">
        <f t="shared" si="3"/>
        <v>99</v>
      </c>
      <c r="D105" s="146" t="str">
        <f>IF(PROVEEDORES!E106="","",PROVEEDORES!E106)</f>
        <v/>
      </c>
      <c r="E105" s="146" t="str">
        <f>IF(PROVEEDORES!F106="","",PROVEEDORES!F106)</f>
        <v/>
      </c>
      <c r="F105" s="146" t="str">
        <f>IF(PROVEEDORES!D106="","",PROVEEDORES!D106)</f>
        <v/>
      </c>
      <c r="G105" s="159">
        <f>SUMIF('EG-ABR'!$F$18:$F$516,PROVEEDORES!$D106,'EG-ABR'!P$18:P$516)</f>
        <v>0</v>
      </c>
      <c r="H105" s="159">
        <f>SUMIF('EG-ABR'!$F$18:$F$516,PROVEEDORES!$D106,'EG-ABR'!Q$18:Q$516)</f>
        <v>0</v>
      </c>
      <c r="I105" s="159">
        <f>SUMIF('EG-ABR'!$F$18:$F$516,PROVEEDORES!$D106,'EG-ABR'!R$18:R$516)</f>
        <v>0</v>
      </c>
      <c r="J105" s="159">
        <f>SUMIF('EG-ABR'!$F$18:$F$516,PROVEEDORES!$D106,'EG-ABR'!S$18:S$516)</f>
        <v>0</v>
      </c>
      <c r="K105" s="159" t="str">
        <f t="shared" si="2"/>
        <v/>
      </c>
      <c r="L105" s="146" t="str">
        <f>IF(PROVEEDORES!G106="","",PROVEEDORES!G106)</f>
        <v/>
      </c>
    </row>
    <row r="106" spans="3:12" ht="17.45" customHeight="1" x14ac:dyDescent="0.2">
      <c r="C106" s="158">
        <f t="shared" si="3"/>
        <v>100</v>
      </c>
      <c r="D106" s="146" t="str">
        <f>IF(PROVEEDORES!E107="","",PROVEEDORES!E107)</f>
        <v/>
      </c>
      <c r="E106" s="146" t="str">
        <f>IF(PROVEEDORES!F107="","",PROVEEDORES!F107)</f>
        <v/>
      </c>
      <c r="F106" s="146" t="str">
        <f>IF(PROVEEDORES!D107="","",PROVEEDORES!D107)</f>
        <v/>
      </c>
      <c r="G106" s="159">
        <f>SUMIF('EG-ABR'!$F$18:$F$516,PROVEEDORES!$D107,'EG-ABR'!P$18:P$516)</f>
        <v>0</v>
      </c>
      <c r="H106" s="159">
        <f>SUMIF('EG-ABR'!$F$18:$F$516,PROVEEDORES!$D107,'EG-ABR'!Q$18:Q$516)</f>
        <v>0</v>
      </c>
      <c r="I106" s="159">
        <f>SUMIF('EG-ABR'!$F$18:$F$516,PROVEEDORES!$D107,'EG-ABR'!R$18:R$516)</f>
        <v>0</v>
      </c>
      <c r="J106" s="159">
        <f>SUMIF('EG-ABR'!$F$18:$F$516,PROVEEDORES!$D107,'EG-ABR'!S$18:S$516)</f>
        <v>0</v>
      </c>
      <c r="K106" s="159" t="str">
        <f t="shared" si="2"/>
        <v/>
      </c>
      <c r="L106" s="146" t="str">
        <f>IF(PROVEEDORES!G107="","",PROVEEDORES!G107)</f>
        <v/>
      </c>
    </row>
    <row r="107" spans="3:12" ht="17.45" customHeight="1" x14ac:dyDescent="0.2">
      <c r="C107" s="158">
        <f t="shared" si="3"/>
        <v>101</v>
      </c>
      <c r="D107" s="146" t="str">
        <f>IF(PROVEEDORES!E108="","",PROVEEDORES!E108)</f>
        <v/>
      </c>
      <c r="E107" s="146" t="str">
        <f>IF(PROVEEDORES!F108="","",PROVEEDORES!F108)</f>
        <v/>
      </c>
      <c r="F107" s="146" t="str">
        <f>IF(PROVEEDORES!D108="","",PROVEEDORES!D108)</f>
        <v/>
      </c>
      <c r="G107" s="159">
        <f>SUMIF('EG-ABR'!$F$18:$F$516,PROVEEDORES!$D108,'EG-ABR'!P$18:P$516)</f>
        <v>0</v>
      </c>
      <c r="H107" s="159">
        <f>SUMIF('EG-ABR'!$F$18:$F$516,PROVEEDORES!$D108,'EG-ABR'!Q$18:Q$516)</f>
        <v>0</v>
      </c>
      <c r="I107" s="159">
        <f>SUMIF('EG-ABR'!$F$18:$F$516,PROVEEDORES!$D108,'EG-ABR'!R$18:R$516)</f>
        <v>0</v>
      </c>
      <c r="J107" s="159">
        <f>SUMIF('EG-ABR'!$F$18:$F$516,PROVEEDORES!$D108,'EG-ABR'!S$18:S$516)</f>
        <v>0</v>
      </c>
      <c r="K107" s="159" t="str">
        <f t="shared" si="2"/>
        <v/>
      </c>
      <c r="L107" s="146" t="str">
        <f>IF(PROVEEDORES!G108="","",PROVEEDORES!G108)</f>
        <v/>
      </c>
    </row>
    <row r="108" spans="3:12" ht="17.45" customHeight="1" x14ac:dyDescent="0.2">
      <c r="C108" s="158">
        <f t="shared" si="3"/>
        <v>102</v>
      </c>
      <c r="D108" s="146" t="str">
        <f>IF(PROVEEDORES!E109="","",PROVEEDORES!E109)</f>
        <v/>
      </c>
      <c r="E108" s="146" t="str">
        <f>IF(PROVEEDORES!F109="","",PROVEEDORES!F109)</f>
        <v/>
      </c>
      <c r="F108" s="146" t="str">
        <f>IF(PROVEEDORES!D109="","",PROVEEDORES!D109)</f>
        <v/>
      </c>
      <c r="G108" s="159">
        <f>SUMIF('EG-ABR'!$F$18:$F$516,PROVEEDORES!$D109,'EG-ABR'!P$18:P$516)</f>
        <v>0</v>
      </c>
      <c r="H108" s="159">
        <f>SUMIF('EG-ABR'!$F$18:$F$516,PROVEEDORES!$D109,'EG-ABR'!Q$18:Q$516)</f>
        <v>0</v>
      </c>
      <c r="I108" s="159">
        <f>SUMIF('EG-ABR'!$F$18:$F$516,PROVEEDORES!$D109,'EG-ABR'!R$18:R$516)</f>
        <v>0</v>
      </c>
      <c r="J108" s="159">
        <f>SUMIF('EG-ABR'!$F$18:$F$516,PROVEEDORES!$D109,'EG-ABR'!S$18:S$516)</f>
        <v>0</v>
      </c>
      <c r="K108" s="159" t="str">
        <f t="shared" si="2"/>
        <v/>
      </c>
      <c r="L108" s="146" t="str">
        <f>IF(PROVEEDORES!G109="","",PROVEEDORES!G109)</f>
        <v/>
      </c>
    </row>
    <row r="109" spans="3:12" ht="17.45" customHeight="1" x14ac:dyDescent="0.2">
      <c r="C109" s="158">
        <f t="shared" si="3"/>
        <v>103</v>
      </c>
      <c r="D109" s="146" t="str">
        <f>IF(PROVEEDORES!E110="","",PROVEEDORES!E110)</f>
        <v/>
      </c>
      <c r="E109" s="146" t="str">
        <f>IF(PROVEEDORES!F110="","",PROVEEDORES!F110)</f>
        <v/>
      </c>
      <c r="F109" s="146" t="str">
        <f>IF(PROVEEDORES!D110="","",PROVEEDORES!D110)</f>
        <v/>
      </c>
      <c r="G109" s="159">
        <f>SUMIF('EG-ABR'!$F$18:$F$516,PROVEEDORES!$D110,'EG-ABR'!P$18:P$516)</f>
        <v>0</v>
      </c>
      <c r="H109" s="159">
        <f>SUMIF('EG-ABR'!$F$18:$F$516,PROVEEDORES!$D110,'EG-ABR'!Q$18:Q$516)</f>
        <v>0</v>
      </c>
      <c r="I109" s="159">
        <f>SUMIF('EG-ABR'!$F$18:$F$516,PROVEEDORES!$D110,'EG-ABR'!R$18:R$516)</f>
        <v>0</v>
      </c>
      <c r="J109" s="159">
        <f>SUMIF('EG-ABR'!$F$18:$F$516,PROVEEDORES!$D110,'EG-ABR'!S$18:S$516)</f>
        <v>0</v>
      </c>
      <c r="K109" s="159" t="str">
        <f t="shared" si="2"/>
        <v/>
      </c>
      <c r="L109" s="146" t="str">
        <f>IF(PROVEEDORES!G110="","",PROVEEDORES!G110)</f>
        <v/>
      </c>
    </row>
    <row r="110" spans="3:12" ht="17.45" customHeight="1" x14ac:dyDescent="0.2">
      <c r="C110" s="158">
        <f t="shared" si="3"/>
        <v>104</v>
      </c>
      <c r="D110" s="146" t="str">
        <f>IF(PROVEEDORES!E111="","",PROVEEDORES!E111)</f>
        <v/>
      </c>
      <c r="E110" s="146" t="str">
        <f>IF(PROVEEDORES!F111="","",PROVEEDORES!F111)</f>
        <v/>
      </c>
      <c r="F110" s="146" t="str">
        <f>IF(PROVEEDORES!D111="","",PROVEEDORES!D111)</f>
        <v/>
      </c>
      <c r="G110" s="159">
        <f>SUMIF('EG-ABR'!$F$18:$F$516,PROVEEDORES!$D111,'EG-ABR'!P$18:P$516)</f>
        <v>0</v>
      </c>
      <c r="H110" s="159">
        <f>SUMIF('EG-ABR'!$F$18:$F$516,PROVEEDORES!$D111,'EG-ABR'!Q$18:Q$516)</f>
        <v>0</v>
      </c>
      <c r="I110" s="159">
        <f>SUMIF('EG-ABR'!$F$18:$F$516,PROVEEDORES!$D111,'EG-ABR'!R$18:R$516)</f>
        <v>0</v>
      </c>
      <c r="J110" s="159">
        <f>SUMIF('EG-ABR'!$F$18:$F$516,PROVEEDORES!$D111,'EG-ABR'!S$18:S$516)</f>
        <v>0</v>
      </c>
      <c r="K110" s="159" t="str">
        <f t="shared" si="2"/>
        <v/>
      </c>
      <c r="L110" s="146" t="str">
        <f>IF(PROVEEDORES!G111="","",PROVEEDORES!G111)</f>
        <v/>
      </c>
    </row>
    <row r="111" spans="3:12" ht="17.45" customHeight="1" x14ac:dyDescent="0.2">
      <c r="C111" s="158">
        <f t="shared" si="3"/>
        <v>105</v>
      </c>
      <c r="D111" s="146" t="str">
        <f>IF(PROVEEDORES!E112="","",PROVEEDORES!E112)</f>
        <v/>
      </c>
      <c r="E111" s="146" t="str">
        <f>IF(PROVEEDORES!F112="","",PROVEEDORES!F112)</f>
        <v/>
      </c>
      <c r="F111" s="146" t="str">
        <f>IF(PROVEEDORES!D112="","",PROVEEDORES!D112)</f>
        <v/>
      </c>
      <c r="G111" s="159">
        <f>SUMIF('EG-ABR'!$F$18:$F$516,PROVEEDORES!$D112,'EG-ABR'!P$18:P$516)</f>
        <v>0</v>
      </c>
      <c r="H111" s="159">
        <f>SUMIF('EG-ABR'!$F$18:$F$516,PROVEEDORES!$D112,'EG-ABR'!Q$18:Q$516)</f>
        <v>0</v>
      </c>
      <c r="I111" s="159">
        <f>SUMIF('EG-ABR'!$F$18:$F$516,PROVEEDORES!$D112,'EG-ABR'!R$18:R$516)</f>
        <v>0</v>
      </c>
      <c r="J111" s="159">
        <f>SUMIF('EG-ABR'!$F$18:$F$516,PROVEEDORES!$D112,'EG-ABR'!S$18:S$516)</f>
        <v>0</v>
      </c>
      <c r="K111" s="159" t="str">
        <f t="shared" si="2"/>
        <v/>
      </c>
      <c r="L111" s="146" t="str">
        <f>IF(PROVEEDORES!G112="","",PROVEEDORES!G112)</f>
        <v/>
      </c>
    </row>
    <row r="112" spans="3:12" ht="17.45" customHeight="1" x14ac:dyDescent="0.2">
      <c r="C112" s="158">
        <f t="shared" si="3"/>
        <v>106</v>
      </c>
      <c r="D112" s="146" t="str">
        <f>IF(PROVEEDORES!E113="","",PROVEEDORES!E113)</f>
        <v/>
      </c>
      <c r="E112" s="146" t="str">
        <f>IF(PROVEEDORES!F113="","",PROVEEDORES!F113)</f>
        <v/>
      </c>
      <c r="F112" s="146" t="str">
        <f>IF(PROVEEDORES!D113="","",PROVEEDORES!D113)</f>
        <v/>
      </c>
      <c r="G112" s="159">
        <f>SUMIF('EG-ABR'!$F$18:$F$516,PROVEEDORES!$D113,'EG-ABR'!P$18:P$516)</f>
        <v>0</v>
      </c>
      <c r="H112" s="159">
        <f>SUMIF('EG-ABR'!$F$18:$F$516,PROVEEDORES!$D113,'EG-ABR'!Q$18:Q$516)</f>
        <v>0</v>
      </c>
      <c r="I112" s="159">
        <f>SUMIF('EG-ABR'!$F$18:$F$516,PROVEEDORES!$D113,'EG-ABR'!R$18:R$516)</f>
        <v>0</v>
      </c>
      <c r="J112" s="159">
        <f>SUMIF('EG-ABR'!$F$18:$F$516,PROVEEDORES!$D113,'EG-ABR'!S$18:S$516)</f>
        <v>0</v>
      </c>
      <c r="K112" s="159" t="str">
        <f t="shared" si="2"/>
        <v/>
      </c>
      <c r="L112" s="146" t="str">
        <f>IF(PROVEEDORES!G113="","",PROVEEDORES!G113)</f>
        <v/>
      </c>
    </row>
    <row r="113" spans="3:12" ht="17.45" customHeight="1" x14ac:dyDescent="0.2">
      <c r="C113" s="158">
        <f t="shared" si="3"/>
        <v>107</v>
      </c>
      <c r="D113" s="146" t="str">
        <f>IF(PROVEEDORES!E114="","",PROVEEDORES!E114)</f>
        <v/>
      </c>
      <c r="E113" s="146" t="str">
        <f>IF(PROVEEDORES!F114="","",PROVEEDORES!F114)</f>
        <v/>
      </c>
      <c r="F113" s="146" t="str">
        <f>IF(PROVEEDORES!D114="","",PROVEEDORES!D114)</f>
        <v/>
      </c>
      <c r="G113" s="159">
        <f>SUMIF('EG-ABR'!$F$18:$F$516,PROVEEDORES!$D114,'EG-ABR'!P$18:P$516)</f>
        <v>0</v>
      </c>
      <c r="H113" s="159">
        <f>SUMIF('EG-ABR'!$F$18:$F$516,PROVEEDORES!$D114,'EG-ABR'!Q$18:Q$516)</f>
        <v>0</v>
      </c>
      <c r="I113" s="159">
        <f>SUMIF('EG-ABR'!$F$18:$F$516,PROVEEDORES!$D114,'EG-ABR'!R$18:R$516)</f>
        <v>0</v>
      </c>
      <c r="J113" s="159">
        <f>SUMIF('EG-ABR'!$F$18:$F$516,PROVEEDORES!$D114,'EG-ABR'!S$18:S$516)</f>
        <v>0</v>
      </c>
      <c r="K113" s="159" t="str">
        <f t="shared" si="2"/>
        <v/>
      </c>
      <c r="L113" s="146" t="str">
        <f>IF(PROVEEDORES!G114="","",PROVEEDORES!G114)</f>
        <v/>
      </c>
    </row>
    <row r="114" spans="3:12" ht="17.45" customHeight="1" x14ac:dyDescent="0.2">
      <c r="C114" s="158">
        <f t="shared" si="3"/>
        <v>108</v>
      </c>
      <c r="D114" s="146" t="str">
        <f>IF(PROVEEDORES!E115="","",PROVEEDORES!E115)</f>
        <v/>
      </c>
      <c r="E114" s="146" t="str">
        <f>IF(PROVEEDORES!F115="","",PROVEEDORES!F115)</f>
        <v/>
      </c>
      <c r="F114" s="146" t="str">
        <f>IF(PROVEEDORES!D115="","",PROVEEDORES!D115)</f>
        <v/>
      </c>
      <c r="G114" s="159">
        <f>SUMIF('EG-ABR'!$F$18:$F$516,PROVEEDORES!$D115,'EG-ABR'!P$18:P$516)</f>
        <v>0</v>
      </c>
      <c r="H114" s="159">
        <f>SUMIF('EG-ABR'!$F$18:$F$516,PROVEEDORES!$D115,'EG-ABR'!Q$18:Q$516)</f>
        <v>0</v>
      </c>
      <c r="I114" s="159">
        <f>SUMIF('EG-ABR'!$F$18:$F$516,PROVEEDORES!$D115,'EG-ABR'!R$18:R$516)</f>
        <v>0</v>
      </c>
      <c r="J114" s="159">
        <f>SUMIF('EG-ABR'!$F$18:$F$516,PROVEEDORES!$D115,'EG-ABR'!S$18:S$516)</f>
        <v>0</v>
      </c>
      <c r="K114" s="159" t="str">
        <f t="shared" si="2"/>
        <v/>
      </c>
      <c r="L114" s="146" t="str">
        <f>IF(PROVEEDORES!G115="","",PROVEEDORES!G115)</f>
        <v/>
      </c>
    </row>
    <row r="115" spans="3:12" ht="17.45" customHeight="1" x14ac:dyDescent="0.2">
      <c r="C115" s="158">
        <f t="shared" si="3"/>
        <v>109</v>
      </c>
      <c r="D115" s="146" t="str">
        <f>IF(PROVEEDORES!E116="","",PROVEEDORES!E116)</f>
        <v/>
      </c>
      <c r="E115" s="146" t="str">
        <f>IF(PROVEEDORES!F116="","",PROVEEDORES!F116)</f>
        <v/>
      </c>
      <c r="F115" s="146" t="str">
        <f>IF(PROVEEDORES!D116="","",PROVEEDORES!D116)</f>
        <v/>
      </c>
      <c r="G115" s="159">
        <f>SUMIF('EG-ABR'!$F$18:$F$516,PROVEEDORES!$D116,'EG-ABR'!P$18:P$516)</f>
        <v>0</v>
      </c>
      <c r="H115" s="159">
        <f>SUMIF('EG-ABR'!$F$18:$F$516,PROVEEDORES!$D116,'EG-ABR'!Q$18:Q$516)</f>
        <v>0</v>
      </c>
      <c r="I115" s="159">
        <f>SUMIF('EG-ABR'!$F$18:$F$516,PROVEEDORES!$D116,'EG-ABR'!R$18:R$516)</f>
        <v>0</v>
      </c>
      <c r="J115" s="159">
        <f>SUMIF('EG-ABR'!$F$18:$F$516,PROVEEDORES!$D116,'EG-ABR'!S$18:S$516)</f>
        <v>0</v>
      </c>
      <c r="K115" s="159" t="str">
        <f t="shared" si="2"/>
        <v/>
      </c>
      <c r="L115" s="146" t="str">
        <f>IF(PROVEEDORES!G116="","",PROVEEDORES!G116)</f>
        <v/>
      </c>
    </row>
    <row r="116" spans="3:12" ht="17.45" customHeight="1" x14ac:dyDescent="0.2">
      <c r="C116" s="158">
        <f t="shared" si="3"/>
        <v>110</v>
      </c>
      <c r="D116" s="146" t="str">
        <f>IF(PROVEEDORES!E117="","",PROVEEDORES!E117)</f>
        <v/>
      </c>
      <c r="E116" s="146" t="str">
        <f>IF(PROVEEDORES!F117="","",PROVEEDORES!F117)</f>
        <v/>
      </c>
      <c r="F116" s="146" t="str">
        <f>IF(PROVEEDORES!D117="","",PROVEEDORES!D117)</f>
        <v/>
      </c>
      <c r="G116" s="159">
        <f>SUMIF('EG-ABR'!$F$18:$F$516,PROVEEDORES!$D117,'EG-ABR'!P$18:P$516)</f>
        <v>0</v>
      </c>
      <c r="H116" s="159">
        <f>SUMIF('EG-ABR'!$F$18:$F$516,PROVEEDORES!$D117,'EG-ABR'!Q$18:Q$516)</f>
        <v>0</v>
      </c>
      <c r="I116" s="159">
        <f>SUMIF('EG-ABR'!$F$18:$F$516,PROVEEDORES!$D117,'EG-ABR'!R$18:R$516)</f>
        <v>0</v>
      </c>
      <c r="J116" s="159">
        <f>SUMIF('EG-ABR'!$F$18:$F$516,PROVEEDORES!$D117,'EG-ABR'!S$18:S$516)</f>
        <v>0</v>
      </c>
      <c r="K116" s="159" t="str">
        <f t="shared" si="2"/>
        <v/>
      </c>
      <c r="L116" s="146" t="str">
        <f>IF(PROVEEDORES!G117="","",PROVEEDORES!G117)</f>
        <v/>
      </c>
    </row>
    <row r="117" spans="3:12" ht="17.45" customHeight="1" x14ac:dyDescent="0.2">
      <c r="C117" s="158">
        <f t="shared" si="3"/>
        <v>111</v>
      </c>
      <c r="D117" s="146" t="str">
        <f>IF(PROVEEDORES!E118="","",PROVEEDORES!E118)</f>
        <v/>
      </c>
      <c r="E117" s="146" t="str">
        <f>IF(PROVEEDORES!F118="","",PROVEEDORES!F118)</f>
        <v/>
      </c>
      <c r="F117" s="146" t="str">
        <f>IF(PROVEEDORES!D118="","",PROVEEDORES!D118)</f>
        <v/>
      </c>
      <c r="G117" s="159">
        <f>SUMIF('EG-ABR'!$F$18:$F$516,PROVEEDORES!$D118,'EG-ABR'!P$18:P$516)</f>
        <v>0</v>
      </c>
      <c r="H117" s="159">
        <f>SUMIF('EG-ABR'!$F$18:$F$516,PROVEEDORES!$D118,'EG-ABR'!Q$18:Q$516)</f>
        <v>0</v>
      </c>
      <c r="I117" s="159">
        <f>SUMIF('EG-ABR'!$F$18:$F$516,PROVEEDORES!$D118,'EG-ABR'!R$18:R$516)</f>
        <v>0</v>
      </c>
      <c r="J117" s="159">
        <f>SUMIF('EG-ABR'!$F$18:$F$516,PROVEEDORES!$D118,'EG-ABR'!S$18:S$516)</f>
        <v>0</v>
      </c>
      <c r="K117" s="159" t="str">
        <f t="shared" si="2"/>
        <v/>
      </c>
      <c r="L117" s="146" t="str">
        <f>IF(PROVEEDORES!G118="","",PROVEEDORES!G118)</f>
        <v/>
      </c>
    </row>
    <row r="118" spans="3:12" ht="17.45" customHeight="1" x14ac:dyDescent="0.2">
      <c r="C118" s="158">
        <f t="shared" si="3"/>
        <v>112</v>
      </c>
      <c r="D118" s="146" t="str">
        <f>IF(PROVEEDORES!E119="","",PROVEEDORES!E119)</f>
        <v/>
      </c>
      <c r="E118" s="146" t="str">
        <f>IF(PROVEEDORES!F119="","",PROVEEDORES!F119)</f>
        <v/>
      </c>
      <c r="F118" s="146" t="str">
        <f>IF(PROVEEDORES!D119="","",PROVEEDORES!D119)</f>
        <v/>
      </c>
      <c r="G118" s="159">
        <f>SUMIF('EG-ABR'!$F$18:$F$516,PROVEEDORES!$D119,'EG-ABR'!P$18:P$516)</f>
        <v>0</v>
      </c>
      <c r="H118" s="159">
        <f>SUMIF('EG-ABR'!$F$18:$F$516,PROVEEDORES!$D119,'EG-ABR'!Q$18:Q$516)</f>
        <v>0</v>
      </c>
      <c r="I118" s="159">
        <f>SUMIF('EG-ABR'!$F$18:$F$516,PROVEEDORES!$D119,'EG-ABR'!R$18:R$516)</f>
        <v>0</v>
      </c>
      <c r="J118" s="159">
        <f>SUMIF('EG-ABR'!$F$18:$F$516,PROVEEDORES!$D119,'EG-ABR'!S$18:S$516)</f>
        <v>0</v>
      </c>
      <c r="K118" s="159" t="str">
        <f t="shared" si="2"/>
        <v/>
      </c>
      <c r="L118" s="146" t="str">
        <f>IF(PROVEEDORES!G119="","",PROVEEDORES!G119)</f>
        <v/>
      </c>
    </row>
    <row r="119" spans="3:12" ht="17.45" customHeight="1" x14ac:dyDescent="0.2">
      <c r="C119" s="158">
        <f t="shared" si="3"/>
        <v>113</v>
      </c>
      <c r="D119" s="146" t="str">
        <f>IF(PROVEEDORES!E120="","",PROVEEDORES!E120)</f>
        <v/>
      </c>
      <c r="E119" s="146" t="str">
        <f>IF(PROVEEDORES!F120="","",PROVEEDORES!F120)</f>
        <v/>
      </c>
      <c r="F119" s="146" t="str">
        <f>IF(PROVEEDORES!D120="","",PROVEEDORES!D120)</f>
        <v/>
      </c>
      <c r="G119" s="159">
        <f>SUMIF('EG-ABR'!$F$18:$F$516,PROVEEDORES!$D120,'EG-ABR'!P$18:P$516)</f>
        <v>0</v>
      </c>
      <c r="H119" s="159">
        <f>SUMIF('EG-ABR'!$F$18:$F$516,PROVEEDORES!$D120,'EG-ABR'!Q$18:Q$516)</f>
        <v>0</v>
      </c>
      <c r="I119" s="159">
        <f>SUMIF('EG-ABR'!$F$18:$F$516,PROVEEDORES!$D120,'EG-ABR'!R$18:R$516)</f>
        <v>0</v>
      </c>
      <c r="J119" s="159">
        <f>SUMIF('EG-ABR'!$F$18:$F$516,PROVEEDORES!$D120,'EG-ABR'!S$18:S$516)</f>
        <v>0</v>
      </c>
      <c r="K119" s="159" t="str">
        <f t="shared" si="2"/>
        <v/>
      </c>
      <c r="L119" s="146" t="str">
        <f>IF(PROVEEDORES!G120="","",PROVEEDORES!G120)</f>
        <v/>
      </c>
    </row>
    <row r="120" spans="3:12" ht="17.45" customHeight="1" x14ac:dyDescent="0.2">
      <c r="C120" s="158">
        <f t="shared" si="3"/>
        <v>114</v>
      </c>
      <c r="D120" s="146" t="str">
        <f>IF(PROVEEDORES!E121="","",PROVEEDORES!E121)</f>
        <v/>
      </c>
      <c r="E120" s="146" t="str">
        <f>IF(PROVEEDORES!F121="","",PROVEEDORES!F121)</f>
        <v/>
      </c>
      <c r="F120" s="146" t="str">
        <f>IF(PROVEEDORES!D121="","",PROVEEDORES!D121)</f>
        <v/>
      </c>
      <c r="G120" s="159">
        <f>SUMIF('EG-ABR'!$F$18:$F$516,PROVEEDORES!$D121,'EG-ABR'!P$18:P$516)</f>
        <v>0</v>
      </c>
      <c r="H120" s="159">
        <f>SUMIF('EG-ABR'!$F$18:$F$516,PROVEEDORES!$D121,'EG-ABR'!Q$18:Q$516)</f>
        <v>0</v>
      </c>
      <c r="I120" s="159">
        <f>SUMIF('EG-ABR'!$F$18:$F$516,PROVEEDORES!$D121,'EG-ABR'!R$18:R$516)</f>
        <v>0</v>
      </c>
      <c r="J120" s="159">
        <f>SUMIF('EG-ABR'!$F$18:$F$516,PROVEEDORES!$D121,'EG-ABR'!S$18:S$516)</f>
        <v>0</v>
      </c>
      <c r="K120" s="159" t="str">
        <f t="shared" si="2"/>
        <v/>
      </c>
      <c r="L120" s="146" t="str">
        <f>IF(PROVEEDORES!G121="","",PROVEEDORES!G121)</f>
        <v/>
      </c>
    </row>
    <row r="121" spans="3:12" ht="17.45" customHeight="1" x14ac:dyDescent="0.2">
      <c r="C121" s="158">
        <f t="shared" si="3"/>
        <v>115</v>
      </c>
      <c r="D121" s="146" t="str">
        <f>IF(PROVEEDORES!E122="","",PROVEEDORES!E122)</f>
        <v/>
      </c>
      <c r="E121" s="146" t="str">
        <f>IF(PROVEEDORES!F122="","",PROVEEDORES!F122)</f>
        <v/>
      </c>
      <c r="F121" s="146" t="str">
        <f>IF(PROVEEDORES!D122="","",PROVEEDORES!D122)</f>
        <v/>
      </c>
      <c r="G121" s="159">
        <f>SUMIF('EG-ABR'!$F$18:$F$516,PROVEEDORES!$D122,'EG-ABR'!P$18:P$516)</f>
        <v>0</v>
      </c>
      <c r="H121" s="159">
        <f>SUMIF('EG-ABR'!$F$18:$F$516,PROVEEDORES!$D122,'EG-ABR'!Q$18:Q$516)</f>
        <v>0</v>
      </c>
      <c r="I121" s="159">
        <f>SUMIF('EG-ABR'!$F$18:$F$516,PROVEEDORES!$D122,'EG-ABR'!R$18:R$516)</f>
        <v>0</v>
      </c>
      <c r="J121" s="159">
        <f>SUMIF('EG-ABR'!$F$18:$F$516,PROVEEDORES!$D122,'EG-ABR'!S$18:S$516)</f>
        <v>0</v>
      </c>
      <c r="K121" s="159" t="str">
        <f t="shared" si="2"/>
        <v/>
      </c>
      <c r="L121" s="146" t="str">
        <f>IF(PROVEEDORES!G122="","",PROVEEDORES!G122)</f>
        <v/>
      </c>
    </row>
    <row r="122" spans="3:12" ht="17.45" customHeight="1" x14ac:dyDescent="0.2">
      <c r="C122" s="158">
        <f t="shared" si="3"/>
        <v>116</v>
      </c>
      <c r="D122" s="146" t="str">
        <f>IF(PROVEEDORES!E123="","",PROVEEDORES!E123)</f>
        <v/>
      </c>
      <c r="E122" s="146" t="str">
        <f>IF(PROVEEDORES!F123="","",PROVEEDORES!F123)</f>
        <v/>
      </c>
      <c r="F122" s="146" t="str">
        <f>IF(PROVEEDORES!D123="","",PROVEEDORES!D123)</f>
        <v/>
      </c>
      <c r="G122" s="159">
        <f>SUMIF('EG-ABR'!$F$18:$F$516,PROVEEDORES!$D123,'EG-ABR'!P$18:P$516)</f>
        <v>0</v>
      </c>
      <c r="H122" s="159">
        <f>SUMIF('EG-ABR'!$F$18:$F$516,PROVEEDORES!$D123,'EG-ABR'!Q$18:Q$516)</f>
        <v>0</v>
      </c>
      <c r="I122" s="159">
        <f>SUMIF('EG-ABR'!$F$18:$F$516,PROVEEDORES!$D123,'EG-ABR'!R$18:R$516)</f>
        <v>0</v>
      </c>
      <c r="J122" s="159">
        <f>SUMIF('EG-ABR'!$F$18:$F$516,PROVEEDORES!$D123,'EG-ABR'!S$18:S$516)</f>
        <v>0</v>
      </c>
      <c r="K122" s="159" t="str">
        <f t="shared" si="2"/>
        <v/>
      </c>
      <c r="L122" s="146" t="str">
        <f>IF(PROVEEDORES!G123="","",PROVEEDORES!G123)</f>
        <v/>
      </c>
    </row>
    <row r="123" spans="3:12" ht="17.45" customHeight="1" x14ac:dyDescent="0.2">
      <c r="C123" s="158">
        <f t="shared" si="3"/>
        <v>117</v>
      </c>
      <c r="D123" s="146" t="str">
        <f>IF(PROVEEDORES!E124="","",PROVEEDORES!E124)</f>
        <v/>
      </c>
      <c r="E123" s="146" t="str">
        <f>IF(PROVEEDORES!F124="","",PROVEEDORES!F124)</f>
        <v/>
      </c>
      <c r="F123" s="146" t="str">
        <f>IF(PROVEEDORES!D124="","",PROVEEDORES!D124)</f>
        <v/>
      </c>
      <c r="G123" s="159">
        <f>SUMIF('EG-ABR'!$F$18:$F$516,PROVEEDORES!$D124,'EG-ABR'!P$18:P$516)</f>
        <v>0</v>
      </c>
      <c r="H123" s="159">
        <f>SUMIF('EG-ABR'!$F$18:$F$516,PROVEEDORES!$D124,'EG-ABR'!Q$18:Q$516)</f>
        <v>0</v>
      </c>
      <c r="I123" s="159">
        <f>SUMIF('EG-ABR'!$F$18:$F$516,PROVEEDORES!$D124,'EG-ABR'!R$18:R$516)</f>
        <v>0</v>
      </c>
      <c r="J123" s="159">
        <f>SUMIF('EG-ABR'!$F$18:$F$516,PROVEEDORES!$D124,'EG-ABR'!S$18:S$516)</f>
        <v>0</v>
      </c>
      <c r="K123" s="159" t="str">
        <f t="shared" si="2"/>
        <v/>
      </c>
      <c r="L123" s="146" t="str">
        <f>IF(PROVEEDORES!G124="","",PROVEEDORES!G124)</f>
        <v/>
      </c>
    </row>
    <row r="124" spans="3:12" ht="17.45" customHeight="1" x14ac:dyDescent="0.2">
      <c r="C124" s="158">
        <f t="shared" si="3"/>
        <v>118</v>
      </c>
      <c r="D124" s="146" t="str">
        <f>IF(PROVEEDORES!E125="","",PROVEEDORES!E125)</f>
        <v/>
      </c>
      <c r="E124" s="146" t="str">
        <f>IF(PROVEEDORES!F125="","",PROVEEDORES!F125)</f>
        <v/>
      </c>
      <c r="F124" s="146" t="str">
        <f>IF(PROVEEDORES!D125="","",PROVEEDORES!D125)</f>
        <v/>
      </c>
      <c r="G124" s="159">
        <f>SUMIF('EG-ABR'!$F$18:$F$516,PROVEEDORES!$D125,'EG-ABR'!P$18:P$516)</f>
        <v>0</v>
      </c>
      <c r="H124" s="159">
        <f>SUMIF('EG-ABR'!$F$18:$F$516,PROVEEDORES!$D125,'EG-ABR'!Q$18:Q$516)</f>
        <v>0</v>
      </c>
      <c r="I124" s="159">
        <f>SUMIF('EG-ABR'!$F$18:$F$516,PROVEEDORES!$D125,'EG-ABR'!R$18:R$516)</f>
        <v>0</v>
      </c>
      <c r="J124" s="159">
        <f>SUMIF('EG-ABR'!$F$18:$F$516,PROVEEDORES!$D125,'EG-ABR'!S$18:S$516)</f>
        <v>0</v>
      </c>
      <c r="K124" s="159" t="str">
        <f t="shared" si="2"/>
        <v/>
      </c>
      <c r="L124" s="146" t="str">
        <f>IF(PROVEEDORES!G125="","",PROVEEDORES!G125)</f>
        <v/>
      </c>
    </row>
    <row r="125" spans="3:12" ht="17.45" customHeight="1" x14ac:dyDescent="0.2">
      <c r="C125" s="158">
        <f t="shared" si="3"/>
        <v>119</v>
      </c>
      <c r="D125" s="146" t="str">
        <f>IF(PROVEEDORES!E126="","",PROVEEDORES!E126)</f>
        <v/>
      </c>
      <c r="E125" s="146" t="str">
        <f>IF(PROVEEDORES!F126="","",PROVEEDORES!F126)</f>
        <v/>
      </c>
      <c r="F125" s="146" t="str">
        <f>IF(PROVEEDORES!D126="","",PROVEEDORES!D126)</f>
        <v/>
      </c>
      <c r="G125" s="159">
        <f>SUMIF('EG-ABR'!$F$18:$F$516,PROVEEDORES!$D126,'EG-ABR'!P$18:P$516)</f>
        <v>0</v>
      </c>
      <c r="H125" s="159">
        <f>SUMIF('EG-ABR'!$F$18:$F$516,PROVEEDORES!$D126,'EG-ABR'!Q$18:Q$516)</f>
        <v>0</v>
      </c>
      <c r="I125" s="159">
        <f>SUMIF('EG-ABR'!$F$18:$F$516,PROVEEDORES!$D126,'EG-ABR'!R$18:R$516)</f>
        <v>0</v>
      </c>
      <c r="J125" s="159">
        <f>SUMIF('EG-ABR'!$F$18:$F$516,PROVEEDORES!$D126,'EG-ABR'!S$18:S$516)</f>
        <v>0</v>
      </c>
      <c r="K125" s="159" t="str">
        <f t="shared" si="2"/>
        <v/>
      </c>
      <c r="L125" s="146" t="str">
        <f>IF(PROVEEDORES!G126="","",PROVEEDORES!G126)</f>
        <v/>
      </c>
    </row>
    <row r="126" spans="3:12" ht="17.45" customHeight="1" x14ac:dyDescent="0.2">
      <c r="C126" s="158">
        <f t="shared" si="3"/>
        <v>120</v>
      </c>
      <c r="D126" s="146" t="str">
        <f>IF(PROVEEDORES!E127="","",PROVEEDORES!E127)</f>
        <v/>
      </c>
      <c r="E126" s="146" t="str">
        <f>IF(PROVEEDORES!F127="","",PROVEEDORES!F127)</f>
        <v/>
      </c>
      <c r="F126" s="146" t="str">
        <f>IF(PROVEEDORES!D127="","",PROVEEDORES!D127)</f>
        <v/>
      </c>
      <c r="G126" s="159">
        <f>SUMIF('EG-ABR'!$F$18:$F$516,PROVEEDORES!$D127,'EG-ABR'!P$18:P$516)</f>
        <v>0</v>
      </c>
      <c r="H126" s="159">
        <f>SUMIF('EG-ABR'!$F$18:$F$516,PROVEEDORES!$D127,'EG-ABR'!Q$18:Q$516)</f>
        <v>0</v>
      </c>
      <c r="I126" s="159">
        <f>SUMIF('EG-ABR'!$F$18:$F$516,PROVEEDORES!$D127,'EG-ABR'!R$18:R$516)</f>
        <v>0</v>
      </c>
      <c r="J126" s="159">
        <f>SUMIF('EG-ABR'!$F$18:$F$516,PROVEEDORES!$D127,'EG-ABR'!S$18:S$516)</f>
        <v>0</v>
      </c>
      <c r="K126" s="159" t="str">
        <f t="shared" si="2"/>
        <v/>
      </c>
      <c r="L126" s="146" t="str">
        <f>IF(PROVEEDORES!G127="","",PROVEEDORES!G127)</f>
        <v/>
      </c>
    </row>
    <row r="127" spans="3:12" ht="17.45" customHeight="1" x14ac:dyDescent="0.2">
      <c r="C127" s="158">
        <f t="shared" si="3"/>
        <v>121</v>
      </c>
      <c r="D127" s="146" t="str">
        <f>IF(PROVEEDORES!E128="","",PROVEEDORES!E128)</f>
        <v/>
      </c>
      <c r="E127" s="146" t="str">
        <f>IF(PROVEEDORES!F128="","",PROVEEDORES!F128)</f>
        <v/>
      </c>
      <c r="F127" s="146" t="str">
        <f>IF(PROVEEDORES!D128="","",PROVEEDORES!D128)</f>
        <v/>
      </c>
      <c r="G127" s="159">
        <f>SUMIF('EG-ABR'!$F$18:$F$516,PROVEEDORES!$D128,'EG-ABR'!P$18:P$516)</f>
        <v>0</v>
      </c>
      <c r="H127" s="159">
        <f>SUMIF('EG-ABR'!$F$18:$F$516,PROVEEDORES!$D128,'EG-ABR'!Q$18:Q$516)</f>
        <v>0</v>
      </c>
      <c r="I127" s="159">
        <f>SUMIF('EG-ABR'!$F$18:$F$516,PROVEEDORES!$D128,'EG-ABR'!R$18:R$516)</f>
        <v>0</v>
      </c>
      <c r="J127" s="159">
        <f>SUMIF('EG-ABR'!$F$18:$F$516,PROVEEDORES!$D128,'EG-ABR'!S$18:S$516)</f>
        <v>0</v>
      </c>
      <c r="K127" s="159" t="str">
        <f t="shared" si="2"/>
        <v/>
      </c>
      <c r="L127" s="146" t="str">
        <f>IF(PROVEEDORES!G128="","",PROVEEDORES!G128)</f>
        <v/>
      </c>
    </row>
    <row r="128" spans="3:12" ht="17.45" customHeight="1" x14ac:dyDescent="0.2">
      <c r="C128" s="158">
        <f t="shared" si="3"/>
        <v>122</v>
      </c>
      <c r="D128" s="146" t="str">
        <f>IF(PROVEEDORES!E129="","",PROVEEDORES!E129)</f>
        <v/>
      </c>
      <c r="E128" s="146" t="str">
        <f>IF(PROVEEDORES!F129="","",PROVEEDORES!F129)</f>
        <v/>
      </c>
      <c r="F128" s="146" t="str">
        <f>IF(PROVEEDORES!D129="","",PROVEEDORES!D129)</f>
        <v/>
      </c>
      <c r="G128" s="159">
        <f>SUMIF('EG-ABR'!$F$18:$F$516,PROVEEDORES!$D129,'EG-ABR'!P$18:P$516)</f>
        <v>0</v>
      </c>
      <c r="H128" s="159">
        <f>SUMIF('EG-ABR'!$F$18:$F$516,PROVEEDORES!$D129,'EG-ABR'!Q$18:Q$516)</f>
        <v>0</v>
      </c>
      <c r="I128" s="159">
        <f>SUMIF('EG-ABR'!$F$18:$F$516,PROVEEDORES!$D129,'EG-ABR'!R$18:R$516)</f>
        <v>0</v>
      </c>
      <c r="J128" s="159">
        <f>SUMIF('EG-ABR'!$F$18:$F$516,PROVEEDORES!$D129,'EG-ABR'!S$18:S$516)</f>
        <v>0</v>
      </c>
      <c r="K128" s="159" t="str">
        <f t="shared" si="2"/>
        <v/>
      </c>
      <c r="L128" s="146" t="str">
        <f>IF(PROVEEDORES!G129="","",PROVEEDORES!G129)</f>
        <v/>
      </c>
    </row>
    <row r="129" spans="3:12" ht="17.45" customHeight="1" x14ac:dyDescent="0.2">
      <c r="C129" s="158">
        <f t="shared" si="3"/>
        <v>123</v>
      </c>
      <c r="D129" s="146" t="str">
        <f>IF(PROVEEDORES!E130="","",PROVEEDORES!E130)</f>
        <v/>
      </c>
      <c r="E129" s="146" t="str">
        <f>IF(PROVEEDORES!F130="","",PROVEEDORES!F130)</f>
        <v/>
      </c>
      <c r="F129" s="146" t="str">
        <f>IF(PROVEEDORES!D130="","",PROVEEDORES!D130)</f>
        <v/>
      </c>
      <c r="G129" s="159">
        <f>SUMIF('EG-ABR'!$F$18:$F$516,PROVEEDORES!$D130,'EG-ABR'!P$18:P$516)</f>
        <v>0</v>
      </c>
      <c r="H129" s="159">
        <f>SUMIF('EG-ABR'!$F$18:$F$516,PROVEEDORES!$D130,'EG-ABR'!Q$18:Q$516)</f>
        <v>0</v>
      </c>
      <c r="I129" s="159">
        <f>SUMIF('EG-ABR'!$F$18:$F$516,PROVEEDORES!$D130,'EG-ABR'!R$18:R$516)</f>
        <v>0</v>
      </c>
      <c r="J129" s="159">
        <f>SUMIF('EG-ABR'!$F$18:$F$516,PROVEEDORES!$D130,'EG-ABR'!S$18:S$516)</f>
        <v>0</v>
      </c>
      <c r="K129" s="159" t="str">
        <f t="shared" si="2"/>
        <v/>
      </c>
      <c r="L129" s="146" t="str">
        <f>IF(PROVEEDORES!G130="","",PROVEEDORES!G130)</f>
        <v/>
      </c>
    </row>
    <row r="130" spans="3:12" ht="17.45" customHeight="1" x14ac:dyDescent="0.2">
      <c r="C130" s="158">
        <f t="shared" si="3"/>
        <v>124</v>
      </c>
      <c r="D130" s="146" t="str">
        <f>IF(PROVEEDORES!E131="","",PROVEEDORES!E131)</f>
        <v/>
      </c>
      <c r="E130" s="146" t="str">
        <f>IF(PROVEEDORES!F131="","",PROVEEDORES!F131)</f>
        <v/>
      </c>
      <c r="F130" s="146" t="str">
        <f>IF(PROVEEDORES!D131="","",PROVEEDORES!D131)</f>
        <v/>
      </c>
      <c r="G130" s="159">
        <f>SUMIF('EG-ABR'!$F$18:$F$516,PROVEEDORES!$D131,'EG-ABR'!P$18:P$516)</f>
        <v>0</v>
      </c>
      <c r="H130" s="159">
        <f>SUMIF('EG-ABR'!$F$18:$F$516,PROVEEDORES!$D131,'EG-ABR'!Q$18:Q$516)</f>
        <v>0</v>
      </c>
      <c r="I130" s="159">
        <f>SUMIF('EG-ABR'!$F$18:$F$516,PROVEEDORES!$D131,'EG-ABR'!R$18:R$516)</f>
        <v>0</v>
      </c>
      <c r="J130" s="159">
        <f>SUMIF('EG-ABR'!$F$18:$F$516,PROVEEDORES!$D131,'EG-ABR'!S$18:S$516)</f>
        <v>0</v>
      </c>
      <c r="K130" s="159" t="str">
        <f t="shared" si="2"/>
        <v/>
      </c>
      <c r="L130" s="146" t="str">
        <f>IF(PROVEEDORES!G131="","",PROVEEDORES!G131)</f>
        <v/>
      </c>
    </row>
    <row r="131" spans="3:12" ht="17.45" customHeight="1" x14ac:dyDescent="0.2">
      <c r="C131" s="158">
        <f t="shared" si="3"/>
        <v>125</v>
      </c>
      <c r="D131" s="146" t="str">
        <f>IF(PROVEEDORES!E132="","",PROVEEDORES!E132)</f>
        <v/>
      </c>
      <c r="E131" s="146" t="str">
        <f>IF(PROVEEDORES!F132="","",PROVEEDORES!F132)</f>
        <v/>
      </c>
      <c r="F131" s="146" t="str">
        <f>IF(PROVEEDORES!D132="","",PROVEEDORES!D132)</f>
        <v/>
      </c>
      <c r="G131" s="159">
        <f>SUMIF('EG-ABR'!$F$18:$F$516,PROVEEDORES!$D132,'EG-ABR'!P$18:P$516)</f>
        <v>0</v>
      </c>
      <c r="H131" s="159">
        <f>SUMIF('EG-ABR'!$F$18:$F$516,PROVEEDORES!$D132,'EG-ABR'!Q$18:Q$516)</f>
        <v>0</v>
      </c>
      <c r="I131" s="159">
        <f>SUMIF('EG-ABR'!$F$18:$F$516,PROVEEDORES!$D132,'EG-ABR'!R$18:R$516)</f>
        <v>0</v>
      </c>
      <c r="J131" s="159">
        <f>SUMIF('EG-ABR'!$F$18:$F$516,PROVEEDORES!$D132,'EG-ABR'!S$18:S$516)</f>
        <v>0</v>
      </c>
      <c r="K131" s="159" t="str">
        <f t="shared" si="2"/>
        <v/>
      </c>
      <c r="L131" s="146" t="str">
        <f>IF(PROVEEDORES!G132="","",PROVEEDORES!G132)</f>
        <v/>
      </c>
    </row>
    <row r="132" spans="3:12" ht="17.45" customHeight="1" x14ac:dyDescent="0.2">
      <c r="C132" s="158">
        <f t="shared" si="3"/>
        <v>126</v>
      </c>
      <c r="D132" s="146" t="str">
        <f>IF(PROVEEDORES!E133="","",PROVEEDORES!E133)</f>
        <v/>
      </c>
      <c r="E132" s="146" t="str">
        <f>IF(PROVEEDORES!F133="","",PROVEEDORES!F133)</f>
        <v/>
      </c>
      <c r="F132" s="146" t="str">
        <f>IF(PROVEEDORES!D133="","",PROVEEDORES!D133)</f>
        <v/>
      </c>
      <c r="G132" s="159">
        <f>SUMIF('EG-ABR'!$F$18:$F$516,PROVEEDORES!$D133,'EG-ABR'!P$18:P$516)</f>
        <v>0</v>
      </c>
      <c r="H132" s="159">
        <f>SUMIF('EG-ABR'!$F$18:$F$516,PROVEEDORES!$D133,'EG-ABR'!Q$18:Q$516)</f>
        <v>0</v>
      </c>
      <c r="I132" s="159">
        <f>SUMIF('EG-ABR'!$F$18:$F$516,PROVEEDORES!$D133,'EG-ABR'!R$18:R$516)</f>
        <v>0</v>
      </c>
      <c r="J132" s="159">
        <f>SUMIF('EG-ABR'!$F$18:$F$516,PROVEEDORES!$D133,'EG-ABR'!S$18:S$516)</f>
        <v>0</v>
      </c>
      <c r="K132" s="159" t="str">
        <f t="shared" si="2"/>
        <v/>
      </c>
      <c r="L132" s="146" t="str">
        <f>IF(PROVEEDORES!G133="","",PROVEEDORES!G133)</f>
        <v/>
      </c>
    </row>
    <row r="133" spans="3:12" ht="17.45" customHeight="1" x14ac:dyDescent="0.2">
      <c r="C133" s="158">
        <f t="shared" si="3"/>
        <v>127</v>
      </c>
      <c r="D133" s="146" t="str">
        <f>IF(PROVEEDORES!E134="","",PROVEEDORES!E134)</f>
        <v/>
      </c>
      <c r="E133" s="146" t="str">
        <f>IF(PROVEEDORES!F134="","",PROVEEDORES!F134)</f>
        <v/>
      </c>
      <c r="F133" s="146" t="str">
        <f>IF(PROVEEDORES!D134="","",PROVEEDORES!D134)</f>
        <v/>
      </c>
      <c r="G133" s="159">
        <f>SUMIF('EG-ABR'!$F$18:$F$516,PROVEEDORES!$D134,'EG-ABR'!P$18:P$516)</f>
        <v>0</v>
      </c>
      <c r="H133" s="159">
        <f>SUMIF('EG-ABR'!$F$18:$F$516,PROVEEDORES!$D134,'EG-ABR'!Q$18:Q$516)</f>
        <v>0</v>
      </c>
      <c r="I133" s="159">
        <f>SUMIF('EG-ABR'!$F$18:$F$516,PROVEEDORES!$D134,'EG-ABR'!R$18:R$516)</f>
        <v>0</v>
      </c>
      <c r="J133" s="159">
        <f>SUMIF('EG-ABR'!$F$18:$F$516,PROVEEDORES!$D134,'EG-ABR'!S$18:S$516)</f>
        <v>0</v>
      </c>
      <c r="K133" s="159" t="str">
        <f t="shared" si="2"/>
        <v/>
      </c>
      <c r="L133" s="146" t="str">
        <f>IF(PROVEEDORES!G134="","",PROVEEDORES!G134)</f>
        <v/>
      </c>
    </row>
    <row r="134" spans="3:12" ht="17.45" customHeight="1" x14ac:dyDescent="0.2">
      <c r="C134" s="158">
        <f t="shared" si="3"/>
        <v>128</v>
      </c>
      <c r="D134" s="146" t="str">
        <f>IF(PROVEEDORES!E135="","",PROVEEDORES!E135)</f>
        <v/>
      </c>
      <c r="E134" s="146" t="str">
        <f>IF(PROVEEDORES!F135="","",PROVEEDORES!F135)</f>
        <v/>
      </c>
      <c r="F134" s="146" t="str">
        <f>IF(PROVEEDORES!D135="","",PROVEEDORES!D135)</f>
        <v/>
      </c>
      <c r="G134" s="159">
        <f>SUMIF('EG-ABR'!$F$18:$F$516,PROVEEDORES!$D135,'EG-ABR'!P$18:P$516)</f>
        <v>0</v>
      </c>
      <c r="H134" s="159">
        <f>SUMIF('EG-ABR'!$F$18:$F$516,PROVEEDORES!$D135,'EG-ABR'!Q$18:Q$516)</f>
        <v>0</v>
      </c>
      <c r="I134" s="159">
        <f>SUMIF('EG-ABR'!$F$18:$F$516,PROVEEDORES!$D135,'EG-ABR'!R$18:R$516)</f>
        <v>0</v>
      </c>
      <c r="J134" s="159">
        <f>SUMIF('EG-ABR'!$F$18:$F$516,PROVEEDORES!$D135,'EG-ABR'!S$18:S$516)</f>
        <v>0</v>
      </c>
      <c r="K134" s="159" t="str">
        <f t="shared" si="2"/>
        <v/>
      </c>
      <c r="L134" s="146" t="str">
        <f>IF(PROVEEDORES!G135="","",PROVEEDORES!G135)</f>
        <v/>
      </c>
    </row>
    <row r="135" spans="3:12" ht="17.45" customHeight="1" x14ac:dyDescent="0.2">
      <c r="C135" s="158">
        <f t="shared" si="3"/>
        <v>129</v>
      </c>
      <c r="D135" s="146" t="str">
        <f>IF(PROVEEDORES!E136="","",PROVEEDORES!E136)</f>
        <v/>
      </c>
      <c r="E135" s="146" t="str">
        <f>IF(PROVEEDORES!F136="","",PROVEEDORES!F136)</f>
        <v/>
      </c>
      <c r="F135" s="146" t="str">
        <f>IF(PROVEEDORES!D136="","",PROVEEDORES!D136)</f>
        <v/>
      </c>
      <c r="G135" s="159">
        <f>SUMIF('EG-ABR'!$F$18:$F$516,PROVEEDORES!$D136,'EG-ABR'!P$18:P$516)</f>
        <v>0</v>
      </c>
      <c r="H135" s="159">
        <f>SUMIF('EG-ABR'!$F$18:$F$516,PROVEEDORES!$D136,'EG-ABR'!Q$18:Q$516)</f>
        <v>0</v>
      </c>
      <c r="I135" s="159">
        <f>SUMIF('EG-ABR'!$F$18:$F$516,PROVEEDORES!$D136,'EG-ABR'!R$18:R$516)</f>
        <v>0</v>
      </c>
      <c r="J135" s="159">
        <f>SUMIF('EG-ABR'!$F$18:$F$516,PROVEEDORES!$D136,'EG-ABR'!S$18:S$516)</f>
        <v>0</v>
      </c>
      <c r="K135" s="159" t="str">
        <f t="shared" si="2"/>
        <v/>
      </c>
      <c r="L135" s="146" t="str">
        <f>IF(PROVEEDORES!G136="","",PROVEEDORES!G136)</f>
        <v/>
      </c>
    </row>
    <row r="136" spans="3:12" ht="17.45" customHeight="1" x14ac:dyDescent="0.2">
      <c r="C136" s="158">
        <f t="shared" si="3"/>
        <v>130</v>
      </c>
      <c r="D136" s="146" t="str">
        <f>IF(PROVEEDORES!E137="","",PROVEEDORES!E137)</f>
        <v/>
      </c>
      <c r="E136" s="146" t="str">
        <f>IF(PROVEEDORES!F137="","",PROVEEDORES!F137)</f>
        <v/>
      </c>
      <c r="F136" s="146" t="str">
        <f>IF(PROVEEDORES!D137="","",PROVEEDORES!D137)</f>
        <v/>
      </c>
      <c r="G136" s="159">
        <f>SUMIF('EG-ABR'!$F$18:$F$516,PROVEEDORES!$D137,'EG-ABR'!P$18:P$516)</f>
        <v>0</v>
      </c>
      <c r="H136" s="159">
        <f>SUMIF('EG-ABR'!$F$18:$F$516,PROVEEDORES!$D137,'EG-ABR'!Q$18:Q$516)</f>
        <v>0</v>
      </c>
      <c r="I136" s="159">
        <f>SUMIF('EG-ABR'!$F$18:$F$516,PROVEEDORES!$D137,'EG-ABR'!R$18:R$516)</f>
        <v>0</v>
      </c>
      <c r="J136" s="159">
        <f>SUMIF('EG-ABR'!$F$18:$F$516,PROVEEDORES!$D137,'EG-ABR'!S$18:S$516)</f>
        <v>0</v>
      </c>
      <c r="K136" s="159" t="str">
        <f t="shared" ref="K136:K199" si="4">IF(G136+H136+I136+J136&gt;0,"C/Información","")</f>
        <v/>
      </c>
      <c r="L136" s="146" t="str">
        <f>IF(PROVEEDORES!G137="","",PROVEEDORES!G137)</f>
        <v/>
      </c>
    </row>
    <row r="137" spans="3:12" ht="17.45" customHeight="1" x14ac:dyDescent="0.2">
      <c r="C137" s="158">
        <f t="shared" ref="C137:C200" si="5">C136+1</f>
        <v>131</v>
      </c>
      <c r="D137" s="146" t="str">
        <f>IF(PROVEEDORES!E138="","",PROVEEDORES!E138)</f>
        <v/>
      </c>
      <c r="E137" s="146" t="str">
        <f>IF(PROVEEDORES!F138="","",PROVEEDORES!F138)</f>
        <v/>
      </c>
      <c r="F137" s="146" t="str">
        <f>IF(PROVEEDORES!D138="","",PROVEEDORES!D138)</f>
        <v/>
      </c>
      <c r="G137" s="159">
        <f>SUMIF('EG-ABR'!$F$18:$F$516,PROVEEDORES!$D138,'EG-ABR'!P$18:P$516)</f>
        <v>0</v>
      </c>
      <c r="H137" s="159">
        <f>SUMIF('EG-ABR'!$F$18:$F$516,PROVEEDORES!$D138,'EG-ABR'!Q$18:Q$516)</f>
        <v>0</v>
      </c>
      <c r="I137" s="159">
        <f>SUMIF('EG-ABR'!$F$18:$F$516,PROVEEDORES!$D138,'EG-ABR'!R$18:R$516)</f>
        <v>0</v>
      </c>
      <c r="J137" s="159">
        <f>SUMIF('EG-ABR'!$F$18:$F$516,PROVEEDORES!$D138,'EG-ABR'!S$18:S$516)</f>
        <v>0</v>
      </c>
      <c r="K137" s="159" t="str">
        <f t="shared" si="4"/>
        <v/>
      </c>
      <c r="L137" s="146" t="str">
        <f>IF(PROVEEDORES!G138="","",PROVEEDORES!G138)</f>
        <v/>
      </c>
    </row>
    <row r="138" spans="3:12" ht="17.45" customHeight="1" x14ac:dyDescent="0.2">
      <c r="C138" s="158">
        <f t="shared" si="5"/>
        <v>132</v>
      </c>
      <c r="D138" s="146" t="str">
        <f>IF(PROVEEDORES!E139="","",PROVEEDORES!E139)</f>
        <v/>
      </c>
      <c r="E138" s="146" t="str">
        <f>IF(PROVEEDORES!F139="","",PROVEEDORES!F139)</f>
        <v/>
      </c>
      <c r="F138" s="146" t="str">
        <f>IF(PROVEEDORES!D139="","",PROVEEDORES!D139)</f>
        <v/>
      </c>
      <c r="G138" s="159">
        <f>SUMIF('EG-ABR'!$F$18:$F$516,PROVEEDORES!$D139,'EG-ABR'!P$18:P$516)</f>
        <v>0</v>
      </c>
      <c r="H138" s="159">
        <f>SUMIF('EG-ABR'!$F$18:$F$516,PROVEEDORES!$D139,'EG-ABR'!Q$18:Q$516)</f>
        <v>0</v>
      </c>
      <c r="I138" s="159">
        <f>SUMIF('EG-ABR'!$F$18:$F$516,PROVEEDORES!$D139,'EG-ABR'!R$18:R$516)</f>
        <v>0</v>
      </c>
      <c r="J138" s="159">
        <f>SUMIF('EG-ABR'!$F$18:$F$516,PROVEEDORES!$D139,'EG-ABR'!S$18:S$516)</f>
        <v>0</v>
      </c>
      <c r="K138" s="159" t="str">
        <f t="shared" si="4"/>
        <v/>
      </c>
      <c r="L138" s="146" t="str">
        <f>IF(PROVEEDORES!G139="","",PROVEEDORES!G139)</f>
        <v/>
      </c>
    </row>
    <row r="139" spans="3:12" ht="17.45" customHeight="1" x14ac:dyDescent="0.2">
      <c r="C139" s="158">
        <f t="shared" si="5"/>
        <v>133</v>
      </c>
      <c r="D139" s="146" t="str">
        <f>IF(PROVEEDORES!E140="","",PROVEEDORES!E140)</f>
        <v/>
      </c>
      <c r="E139" s="146" t="str">
        <f>IF(PROVEEDORES!F140="","",PROVEEDORES!F140)</f>
        <v/>
      </c>
      <c r="F139" s="146" t="str">
        <f>IF(PROVEEDORES!D140="","",PROVEEDORES!D140)</f>
        <v/>
      </c>
      <c r="G139" s="159">
        <f>SUMIF('EG-ABR'!$F$18:$F$516,PROVEEDORES!$D140,'EG-ABR'!P$18:P$516)</f>
        <v>0</v>
      </c>
      <c r="H139" s="159">
        <f>SUMIF('EG-ABR'!$F$18:$F$516,PROVEEDORES!$D140,'EG-ABR'!Q$18:Q$516)</f>
        <v>0</v>
      </c>
      <c r="I139" s="159">
        <f>SUMIF('EG-ABR'!$F$18:$F$516,PROVEEDORES!$D140,'EG-ABR'!R$18:R$516)</f>
        <v>0</v>
      </c>
      <c r="J139" s="159">
        <f>SUMIF('EG-ABR'!$F$18:$F$516,PROVEEDORES!$D140,'EG-ABR'!S$18:S$516)</f>
        <v>0</v>
      </c>
      <c r="K139" s="159" t="str">
        <f t="shared" si="4"/>
        <v/>
      </c>
      <c r="L139" s="146" t="str">
        <f>IF(PROVEEDORES!G140="","",PROVEEDORES!G140)</f>
        <v/>
      </c>
    </row>
    <row r="140" spans="3:12" ht="17.45" customHeight="1" x14ac:dyDescent="0.2">
      <c r="C140" s="158">
        <f t="shared" si="5"/>
        <v>134</v>
      </c>
      <c r="D140" s="146" t="str">
        <f>IF(PROVEEDORES!E141="","",PROVEEDORES!E141)</f>
        <v/>
      </c>
      <c r="E140" s="146" t="str">
        <f>IF(PROVEEDORES!F141="","",PROVEEDORES!F141)</f>
        <v/>
      </c>
      <c r="F140" s="146" t="str">
        <f>IF(PROVEEDORES!D141="","",PROVEEDORES!D141)</f>
        <v/>
      </c>
      <c r="G140" s="159">
        <f>SUMIF('EG-ABR'!$F$18:$F$516,PROVEEDORES!$D141,'EG-ABR'!P$18:P$516)</f>
        <v>0</v>
      </c>
      <c r="H140" s="159">
        <f>SUMIF('EG-ABR'!$F$18:$F$516,PROVEEDORES!$D141,'EG-ABR'!Q$18:Q$516)</f>
        <v>0</v>
      </c>
      <c r="I140" s="159">
        <f>SUMIF('EG-ABR'!$F$18:$F$516,PROVEEDORES!$D141,'EG-ABR'!R$18:R$516)</f>
        <v>0</v>
      </c>
      <c r="J140" s="159">
        <f>SUMIF('EG-ABR'!$F$18:$F$516,PROVEEDORES!$D141,'EG-ABR'!S$18:S$516)</f>
        <v>0</v>
      </c>
      <c r="K140" s="159" t="str">
        <f t="shared" si="4"/>
        <v/>
      </c>
      <c r="L140" s="146" t="str">
        <f>IF(PROVEEDORES!G141="","",PROVEEDORES!G141)</f>
        <v/>
      </c>
    </row>
    <row r="141" spans="3:12" ht="17.45" customHeight="1" x14ac:dyDescent="0.2">
      <c r="C141" s="158">
        <f t="shared" si="5"/>
        <v>135</v>
      </c>
      <c r="D141" s="146" t="str">
        <f>IF(PROVEEDORES!E142="","",PROVEEDORES!E142)</f>
        <v/>
      </c>
      <c r="E141" s="146" t="str">
        <f>IF(PROVEEDORES!F142="","",PROVEEDORES!F142)</f>
        <v/>
      </c>
      <c r="F141" s="146" t="str">
        <f>IF(PROVEEDORES!D142="","",PROVEEDORES!D142)</f>
        <v/>
      </c>
      <c r="G141" s="159">
        <f>SUMIF('EG-ABR'!$F$18:$F$516,PROVEEDORES!$D142,'EG-ABR'!P$18:P$516)</f>
        <v>0</v>
      </c>
      <c r="H141" s="159">
        <f>SUMIF('EG-ABR'!$F$18:$F$516,PROVEEDORES!$D142,'EG-ABR'!Q$18:Q$516)</f>
        <v>0</v>
      </c>
      <c r="I141" s="159">
        <f>SUMIF('EG-ABR'!$F$18:$F$516,PROVEEDORES!$D142,'EG-ABR'!R$18:R$516)</f>
        <v>0</v>
      </c>
      <c r="J141" s="159">
        <f>SUMIF('EG-ABR'!$F$18:$F$516,PROVEEDORES!$D142,'EG-ABR'!S$18:S$516)</f>
        <v>0</v>
      </c>
      <c r="K141" s="159" t="str">
        <f t="shared" si="4"/>
        <v/>
      </c>
      <c r="L141" s="146" t="str">
        <f>IF(PROVEEDORES!G142="","",PROVEEDORES!G142)</f>
        <v/>
      </c>
    </row>
    <row r="142" spans="3:12" ht="17.45" customHeight="1" x14ac:dyDescent="0.2">
      <c r="C142" s="158">
        <f t="shared" si="5"/>
        <v>136</v>
      </c>
      <c r="D142" s="146" t="str">
        <f>IF(PROVEEDORES!E143="","",PROVEEDORES!E143)</f>
        <v/>
      </c>
      <c r="E142" s="146" t="str">
        <f>IF(PROVEEDORES!F143="","",PROVEEDORES!F143)</f>
        <v/>
      </c>
      <c r="F142" s="146" t="str">
        <f>IF(PROVEEDORES!D143="","",PROVEEDORES!D143)</f>
        <v/>
      </c>
      <c r="G142" s="159">
        <f>SUMIF('EG-ABR'!$F$18:$F$516,PROVEEDORES!$D143,'EG-ABR'!P$18:P$516)</f>
        <v>0</v>
      </c>
      <c r="H142" s="159">
        <f>SUMIF('EG-ABR'!$F$18:$F$516,PROVEEDORES!$D143,'EG-ABR'!Q$18:Q$516)</f>
        <v>0</v>
      </c>
      <c r="I142" s="159">
        <f>SUMIF('EG-ABR'!$F$18:$F$516,PROVEEDORES!$D143,'EG-ABR'!R$18:R$516)</f>
        <v>0</v>
      </c>
      <c r="J142" s="159">
        <f>SUMIF('EG-ABR'!$F$18:$F$516,PROVEEDORES!$D143,'EG-ABR'!S$18:S$516)</f>
        <v>0</v>
      </c>
      <c r="K142" s="159" t="str">
        <f t="shared" si="4"/>
        <v/>
      </c>
      <c r="L142" s="146" t="str">
        <f>IF(PROVEEDORES!G143="","",PROVEEDORES!G143)</f>
        <v/>
      </c>
    </row>
    <row r="143" spans="3:12" ht="17.45" customHeight="1" x14ac:dyDescent="0.2">
      <c r="C143" s="158">
        <f t="shared" si="5"/>
        <v>137</v>
      </c>
      <c r="D143" s="146" t="str">
        <f>IF(PROVEEDORES!E144="","",PROVEEDORES!E144)</f>
        <v/>
      </c>
      <c r="E143" s="146" t="str">
        <f>IF(PROVEEDORES!F144="","",PROVEEDORES!F144)</f>
        <v/>
      </c>
      <c r="F143" s="146" t="str">
        <f>IF(PROVEEDORES!D144="","",PROVEEDORES!D144)</f>
        <v/>
      </c>
      <c r="G143" s="159">
        <f>SUMIF('EG-ABR'!$F$18:$F$516,PROVEEDORES!$D144,'EG-ABR'!P$18:P$516)</f>
        <v>0</v>
      </c>
      <c r="H143" s="159">
        <f>SUMIF('EG-ABR'!$F$18:$F$516,PROVEEDORES!$D144,'EG-ABR'!Q$18:Q$516)</f>
        <v>0</v>
      </c>
      <c r="I143" s="159">
        <f>SUMIF('EG-ABR'!$F$18:$F$516,PROVEEDORES!$D144,'EG-ABR'!R$18:R$516)</f>
        <v>0</v>
      </c>
      <c r="J143" s="159">
        <f>SUMIF('EG-ABR'!$F$18:$F$516,PROVEEDORES!$D144,'EG-ABR'!S$18:S$516)</f>
        <v>0</v>
      </c>
      <c r="K143" s="159" t="str">
        <f t="shared" si="4"/>
        <v/>
      </c>
      <c r="L143" s="146" t="str">
        <f>IF(PROVEEDORES!G144="","",PROVEEDORES!G144)</f>
        <v/>
      </c>
    </row>
    <row r="144" spans="3:12" ht="17.45" customHeight="1" x14ac:dyDescent="0.2">
      <c r="C144" s="158">
        <f t="shared" si="5"/>
        <v>138</v>
      </c>
      <c r="D144" s="146" t="str">
        <f>IF(PROVEEDORES!E145="","",PROVEEDORES!E145)</f>
        <v/>
      </c>
      <c r="E144" s="146" t="str">
        <f>IF(PROVEEDORES!F145="","",PROVEEDORES!F145)</f>
        <v/>
      </c>
      <c r="F144" s="146" t="str">
        <f>IF(PROVEEDORES!D145="","",PROVEEDORES!D145)</f>
        <v/>
      </c>
      <c r="G144" s="159">
        <f>SUMIF('EG-ABR'!$F$18:$F$516,PROVEEDORES!$D145,'EG-ABR'!P$18:P$516)</f>
        <v>0</v>
      </c>
      <c r="H144" s="159">
        <f>SUMIF('EG-ABR'!$F$18:$F$516,PROVEEDORES!$D145,'EG-ABR'!Q$18:Q$516)</f>
        <v>0</v>
      </c>
      <c r="I144" s="159">
        <f>SUMIF('EG-ABR'!$F$18:$F$516,PROVEEDORES!$D145,'EG-ABR'!R$18:R$516)</f>
        <v>0</v>
      </c>
      <c r="J144" s="159">
        <f>SUMIF('EG-ABR'!$F$18:$F$516,PROVEEDORES!$D145,'EG-ABR'!S$18:S$516)</f>
        <v>0</v>
      </c>
      <c r="K144" s="159" t="str">
        <f t="shared" si="4"/>
        <v/>
      </c>
      <c r="L144" s="146" t="str">
        <f>IF(PROVEEDORES!G145="","",PROVEEDORES!G145)</f>
        <v/>
      </c>
    </row>
    <row r="145" spans="3:12" ht="17.45" customHeight="1" x14ac:dyDescent="0.2">
      <c r="C145" s="158">
        <f t="shared" si="5"/>
        <v>139</v>
      </c>
      <c r="D145" s="146" t="str">
        <f>IF(PROVEEDORES!E146="","",PROVEEDORES!E146)</f>
        <v/>
      </c>
      <c r="E145" s="146" t="str">
        <f>IF(PROVEEDORES!F146="","",PROVEEDORES!F146)</f>
        <v/>
      </c>
      <c r="F145" s="146" t="str">
        <f>IF(PROVEEDORES!D146="","",PROVEEDORES!D146)</f>
        <v/>
      </c>
      <c r="G145" s="159">
        <f>SUMIF('EG-ABR'!$F$18:$F$516,PROVEEDORES!$D146,'EG-ABR'!P$18:P$516)</f>
        <v>0</v>
      </c>
      <c r="H145" s="159">
        <f>SUMIF('EG-ABR'!$F$18:$F$516,PROVEEDORES!$D146,'EG-ABR'!Q$18:Q$516)</f>
        <v>0</v>
      </c>
      <c r="I145" s="159">
        <f>SUMIF('EG-ABR'!$F$18:$F$516,PROVEEDORES!$D146,'EG-ABR'!R$18:R$516)</f>
        <v>0</v>
      </c>
      <c r="J145" s="159">
        <f>SUMIF('EG-ABR'!$F$18:$F$516,PROVEEDORES!$D146,'EG-ABR'!S$18:S$516)</f>
        <v>0</v>
      </c>
      <c r="K145" s="159" t="str">
        <f t="shared" si="4"/>
        <v/>
      </c>
      <c r="L145" s="146" t="str">
        <f>IF(PROVEEDORES!G146="","",PROVEEDORES!G146)</f>
        <v/>
      </c>
    </row>
    <row r="146" spans="3:12" ht="17.45" customHeight="1" x14ac:dyDescent="0.2">
      <c r="C146" s="158">
        <f t="shared" si="5"/>
        <v>140</v>
      </c>
      <c r="D146" s="146" t="str">
        <f>IF(PROVEEDORES!E147="","",PROVEEDORES!E147)</f>
        <v/>
      </c>
      <c r="E146" s="146" t="str">
        <f>IF(PROVEEDORES!F147="","",PROVEEDORES!F147)</f>
        <v/>
      </c>
      <c r="F146" s="146" t="str">
        <f>IF(PROVEEDORES!D147="","",PROVEEDORES!D147)</f>
        <v/>
      </c>
      <c r="G146" s="159">
        <f>SUMIF('EG-ABR'!$F$18:$F$516,PROVEEDORES!$D147,'EG-ABR'!P$18:P$516)</f>
        <v>0</v>
      </c>
      <c r="H146" s="159">
        <f>SUMIF('EG-ABR'!$F$18:$F$516,PROVEEDORES!$D147,'EG-ABR'!Q$18:Q$516)</f>
        <v>0</v>
      </c>
      <c r="I146" s="159">
        <f>SUMIF('EG-ABR'!$F$18:$F$516,PROVEEDORES!$D147,'EG-ABR'!R$18:R$516)</f>
        <v>0</v>
      </c>
      <c r="J146" s="159">
        <f>SUMIF('EG-ABR'!$F$18:$F$516,PROVEEDORES!$D147,'EG-ABR'!S$18:S$516)</f>
        <v>0</v>
      </c>
      <c r="K146" s="159" t="str">
        <f t="shared" si="4"/>
        <v/>
      </c>
      <c r="L146" s="146" t="str">
        <f>IF(PROVEEDORES!G147="","",PROVEEDORES!G147)</f>
        <v/>
      </c>
    </row>
    <row r="147" spans="3:12" ht="17.45" customHeight="1" x14ac:dyDescent="0.2">
      <c r="C147" s="158">
        <f t="shared" si="5"/>
        <v>141</v>
      </c>
      <c r="D147" s="146" t="str">
        <f>IF(PROVEEDORES!E148="","",PROVEEDORES!E148)</f>
        <v/>
      </c>
      <c r="E147" s="146" t="str">
        <f>IF(PROVEEDORES!F148="","",PROVEEDORES!F148)</f>
        <v/>
      </c>
      <c r="F147" s="146" t="str">
        <f>IF(PROVEEDORES!D148="","",PROVEEDORES!D148)</f>
        <v/>
      </c>
      <c r="G147" s="159">
        <f>SUMIF('EG-ABR'!$F$18:$F$516,PROVEEDORES!$D148,'EG-ABR'!P$18:P$516)</f>
        <v>0</v>
      </c>
      <c r="H147" s="159">
        <f>SUMIF('EG-ABR'!$F$18:$F$516,PROVEEDORES!$D148,'EG-ABR'!Q$18:Q$516)</f>
        <v>0</v>
      </c>
      <c r="I147" s="159">
        <f>SUMIF('EG-ABR'!$F$18:$F$516,PROVEEDORES!$D148,'EG-ABR'!R$18:R$516)</f>
        <v>0</v>
      </c>
      <c r="J147" s="159">
        <f>SUMIF('EG-ABR'!$F$18:$F$516,PROVEEDORES!$D148,'EG-ABR'!S$18:S$516)</f>
        <v>0</v>
      </c>
      <c r="K147" s="159" t="str">
        <f t="shared" si="4"/>
        <v/>
      </c>
      <c r="L147" s="146" t="str">
        <f>IF(PROVEEDORES!G148="","",PROVEEDORES!G148)</f>
        <v/>
      </c>
    </row>
    <row r="148" spans="3:12" ht="17.45" customHeight="1" x14ac:dyDescent="0.2">
      <c r="C148" s="158">
        <f t="shared" si="5"/>
        <v>142</v>
      </c>
      <c r="D148" s="146" t="str">
        <f>IF(PROVEEDORES!E149="","",PROVEEDORES!E149)</f>
        <v/>
      </c>
      <c r="E148" s="146" t="str">
        <f>IF(PROVEEDORES!F149="","",PROVEEDORES!F149)</f>
        <v/>
      </c>
      <c r="F148" s="146" t="str">
        <f>IF(PROVEEDORES!D149="","",PROVEEDORES!D149)</f>
        <v/>
      </c>
      <c r="G148" s="159">
        <f>SUMIF('EG-ABR'!$F$18:$F$516,PROVEEDORES!$D149,'EG-ABR'!P$18:P$516)</f>
        <v>0</v>
      </c>
      <c r="H148" s="159">
        <f>SUMIF('EG-ABR'!$F$18:$F$516,PROVEEDORES!$D149,'EG-ABR'!Q$18:Q$516)</f>
        <v>0</v>
      </c>
      <c r="I148" s="159">
        <f>SUMIF('EG-ABR'!$F$18:$F$516,PROVEEDORES!$D149,'EG-ABR'!R$18:R$516)</f>
        <v>0</v>
      </c>
      <c r="J148" s="159">
        <f>SUMIF('EG-ABR'!$F$18:$F$516,PROVEEDORES!$D149,'EG-ABR'!S$18:S$516)</f>
        <v>0</v>
      </c>
      <c r="K148" s="159" t="str">
        <f t="shared" si="4"/>
        <v/>
      </c>
      <c r="L148" s="146" t="str">
        <f>IF(PROVEEDORES!G149="","",PROVEEDORES!G149)</f>
        <v/>
      </c>
    </row>
    <row r="149" spans="3:12" ht="17.45" customHeight="1" x14ac:dyDescent="0.2">
      <c r="C149" s="158">
        <f t="shared" si="5"/>
        <v>143</v>
      </c>
      <c r="D149" s="146" t="str">
        <f>IF(PROVEEDORES!E150="","",PROVEEDORES!E150)</f>
        <v/>
      </c>
      <c r="E149" s="146" t="str">
        <f>IF(PROVEEDORES!F150="","",PROVEEDORES!F150)</f>
        <v/>
      </c>
      <c r="F149" s="146" t="str">
        <f>IF(PROVEEDORES!D150="","",PROVEEDORES!D150)</f>
        <v/>
      </c>
      <c r="G149" s="159">
        <f>SUMIF('EG-ABR'!$F$18:$F$516,PROVEEDORES!$D150,'EG-ABR'!P$18:P$516)</f>
        <v>0</v>
      </c>
      <c r="H149" s="159">
        <f>SUMIF('EG-ABR'!$F$18:$F$516,PROVEEDORES!$D150,'EG-ABR'!Q$18:Q$516)</f>
        <v>0</v>
      </c>
      <c r="I149" s="159">
        <f>SUMIF('EG-ABR'!$F$18:$F$516,PROVEEDORES!$D150,'EG-ABR'!R$18:R$516)</f>
        <v>0</v>
      </c>
      <c r="J149" s="159">
        <f>SUMIF('EG-ABR'!$F$18:$F$516,PROVEEDORES!$D150,'EG-ABR'!S$18:S$516)</f>
        <v>0</v>
      </c>
      <c r="K149" s="159" t="str">
        <f t="shared" si="4"/>
        <v/>
      </c>
      <c r="L149" s="146" t="str">
        <f>IF(PROVEEDORES!G150="","",PROVEEDORES!G150)</f>
        <v/>
      </c>
    </row>
    <row r="150" spans="3:12" ht="17.45" customHeight="1" x14ac:dyDescent="0.2">
      <c r="C150" s="158">
        <f t="shared" si="5"/>
        <v>144</v>
      </c>
      <c r="D150" s="146" t="str">
        <f>IF(PROVEEDORES!E151="","",PROVEEDORES!E151)</f>
        <v/>
      </c>
      <c r="E150" s="146" t="str">
        <f>IF(PROVEEDORES!F151="","",PROVEEDORES!F151)</f>
        <v/>
      </c>
      <c r="F150" s="146" t="str">
        <f>IF(PROVEEDORES!D151="","",PROVEEDORES!D151)</f>
        <v/>
      </c>
      <c r="G150" s="159">
        <f>SUMIF('EG-ABR'!$F$18:$F$516,PROVEEDORES!$D151,'EG-ABR'!P$18:P$516)</f>
        <v>0</v>
      </c>
      <c r="H150" s="159">
        <f>SUMIF('EG-ABR'!$F$18:$F$516,PROVEEDORES!$D151,'EG-ABR'!Q$18:Q$516)</f>
        <v>0</v>
      </c>
      <c r="I150" s="159">
        <f>SUMIF('EG-ABR'!$F$18:$F$516,PROVEEDORES!$D151,'EG-ABR'!R$18:R$516)</f>
        <v>0</v>
      </c>
      <c r="J150" s="159">
        <f>SUMIF('EG-ABR'!$F$18:$F$516,PROVEEDORES!$D151,'EG-ABR'!S$18:S$516)</f>
        <v>0</v>
      </c>
      <c r="K150" s="159" t="str">
        <f t="shared" si="4"/>
        <v/>
      </c>
      <c r="L150" s="146" t="str">
        <f>IF(PROVEEDORES!G151="","",PROVEEDORES!G151)</f>
        <v/>
      </c>
    </row>
    <row r="151" spans="3:12" ht="17.45" customHeight="1" x14ac:dyDescent="0.2">
      <c r="C151" s="158">
        <f t="shared" si="5"/>
        <v>145</v>
      </c>
      <c r="D151" s="146" t="str">
        <f>IF(PROVEEDORES!E152="","",PROVEEDORES!E152)</f>
        <v/>
      </c>
      <c r="E151" s="146" t="str">
        <f>IF(PROVEEDORES!F152="","",PROVEEDORES!F152)</f>
        <v/>
      </c>
      <c r="F151" s="146" t="str">
        <f>IF(PROVEEDORES!D152="","",PROVEEDORES!D152)</f>
        <v/>
      </c>
      <c r="G151" s="159">
        <f>SUMIF('EG-ABR'!$F$18:$F$516,PROVEEDORES!$D152,'EG-ABR'!P$18:P$516)</f>
        <v>0</v>
      </c>
      <c r="H151" s="159">
        <f>SUMIF('EG-ABR'!$F$18:$F$516,PROVEEDORES!$D152,'EG-ABR'!Q$18:Q$516)</f>
        <v>0</v>
      </c>
      <c r="I151" s="159">
        <f>SUMIF('EG-ABR'!$F$18:$F$516,PROVEEDORES!$D152,'EG-ABR'!R$18:R$516)</f>
        <v>0</v>
      </c>
      <c r="J151" s="159">
        <f>SUMIF('EG-ABR'!$F$18:$F$516,PROVEEDORES!$D152,'EG-ABR'!S$18:S$516)</f>
        <v>0</v>
      </c>
      <c r="K151" s="159" t="str">
        <f t="shared" si="4"/>
        <v/>
      </c>
      <c r="L151" s="146" t="str">
        <f>IF(PROVEEDORES!G152="","",PROVEEDORES!G152)</f>
        <v/>
      </c>
    </row>
    <row r="152" spans="3:12" ht="17.45" customHeight="1" x14ac:dyDescent="0.2">
      <c r="C152" s="158">
        <f t="shared" si="5"/>
        <v>146</v>
      </c>
      <c r="D152" s="146" t="str">
        <f>IF(PROVEEDORES!E153="","",PROVEEDORES!E153)</f>
        <v/>
      </c>
      <c r="E152" s="146" t="str">
        <f>IF(PROVEEDORES!F153="","",PROVEEDORES!F153)</f>
        <v/>
      </c>
      <c r="F152" s="146" t="str">
        <f>IF(PROVEEDORES!D153="","",PROVEEDORES!D153)</f>
        <v/>
      </c>
      <c r="G152" s="159">
        <f>SUMIF('EG-ABR'!$F$18:$F$516,PROVEEDORES!$D153,'EG-ABR'!P$18:P$516)</f>
        <v>0</v>
      </c>
      <c r="H152" s="159">
        <f>SUMIF('EG-ABR'!$F$18:$F$516,PROVEEDORES!$D153,'EG-ABR'!Q$18:Q$516)</f>
        <v>0</v>
      </c>
      <c r="I152" s="159">
        <f>SUMIF('EG-ABR'!$F$18:$F$516,PROVEEDORES!$D153,'EG-ABR'!R$18:R$516)</f>
        <v>0</v>
      </c>
      <c r="J152" s="159">
        <f>SUMIF('EG-ABR'!$F$18:$F$516,PROVEEDORES!$D153,'EG-ABR'!S$18:S$516)</f>
        <v>0</v>
      </c>
      <c r="K152" s="159" t="str">
        <f t="shared" si="4"/>
        <v/>
      </c>
      <c r="L152" s="146" t="str">
        <f>IF(PROVEEDORES!G153="","",PROVEEDORES!G153)</f>
        <v/>
      </c>
    </row>
    <row r="153" spans="3:12" ht="17.45" customHeight="1" x14ac:dyDescent="0.2">
      <c r="C153" s="158">
        <f t="shared" si="5"/>
        <v>147</v>
      </c>
      <c r="D153" s="146" t="str">
        <f>IF(PROVEEDORES!E154="","",PROVEEDORES!E154)</f>
        <v/>
      </c>
      <c r="E153" s="146" t="str">
        <f>IF(PROVEEDORES!F154="","",PROVEEDORES!F154)</f>
        <v/>
      </c>
      <c r="F153" s="146" t="str">
        <f>IF(PROVEEDORES!D154="","",PROVEEDORES!D154)</f>
        <v/>
      </c>
      <c r="G153" s="159">
        <f>SUMIF('EG-ABR'!$F$18:$F$516,PROVEEDORES!$D154,'EG-ABR'!P$18:P$516)</f>
        <v>0</v>
      </c>
      <c r="H153" s="159">
        <f>SUMIF('EG-ABR'!$F$18:$F$516,PROVEEDORES!$D154,'EG-ABR'!Q$18:Q$516)</f>
        <v>0</v>
      </c>
      <c r="I153" s="159">
        <f>SUMIF('EG-ABR'!$F$18:$F$516,PROVEEDORES!$D154,'EG-ABR'!R$18:R$516)</f>
        <v>0</v>
      </c>
      <c r="J153" s="159">
        <f>SUMIF('EG-ABR'!$F$18:$F$516,PROVEEDORES!$D154,'EG-ABR'!S$18:S$516)</f>
        <v>0</v>
      </c>
      <c r="K153" s="159" t="str">
        <f t="shared" si="4"/>
        <v/>
      </c>
      <c r="L153" s="146" t="str">
        <f>IF(PROVEEDORES!G154="","",PROVEEDORES!G154)</f>
        <v/>
      </c>
    </row>
    <row r="154" spans="3:12" ht="17.45" customHeight="1" x14ac:dyDescent="0.2">
      <c r="C154" s="158">
        <f t="shared" si="5"/>
        <v>148</v>
      </c>
      <c r="D154" s="146" t="str">
        <f>IF(PROVEEDORES!E155="","",PROVEEDORES!E155)</f>
        <v/>
      </c>
      <c r="E154" s="146" t="str">
        <f>IF(PROVEEDORES!F155="","",PROVEEDORES!F155)</f>
        <v/>
      </c>
      <c r="F154" s="146" t="str">
        <f>IF(PROVEEDORES!D155="","",PROVEEDORES!D155)</f>
        <v/>
      </c>
      <c r="G154" s="159">
        <f>SUMIF('EG-ABR'!$F$18:$F$516,PROVEEDORES!$D155,'EG-ABR'!P$18:P$516)</f>
        <v>0</v>
      </c>
      <c r="H154" s="159">
        <f>SUMIF('EG-ABR'!$F$18:$F$516,PROVEEDORES!$D155,'EG-ABR'!Q$18:Q$516)</f>
        <v>0</v>
      </c>
      <c r="I154" s="159">
        <f>SUMIF('EG-ABR'!$F$18:$F$516,PROVEEDORES!$D155,'EG-ABR'!R$18:R$516)</f>
        <v>0</v>
      </c>
      <c r="J154" s="159">
        <f>SUMIF('EG-ABR'!$F$18:$F$516,PROVEEDORES!$D155,'EG-ABR'!S$18:S$516)</f>
        <v>0</v>
      </c>
      <c r="K154" s="159" t="str">
        <f t="shared" si="4"/>
        <v/>
      </c>
      <c r="L154" s="146" t="str">
        <f>IF(PROVEEDORES!G155="","",PROVEEDORES!G155)</f>
        <v/>
      </c>
    </row>
    <row r="155" spans="3:12" ht="17.45" customHeight="1" x14ac:dyDescent="0.2">
      <c r="C155" s="158">
        <f t="shared" si="5"/>
        <v>149</v>
      </c>
      <c r="D155" s="146" t="str">
        <f>IF(PROVEEDORES!E156="","",PROVEEDORES!E156)</f>
        <v/>
      </c>
      <c r="E155" s="146" t="str">
        <f>IF(PROVEEDORES!F156="","",PROVEEDORES!F156)</f>
        <v/>
      </c>
      <c r="F155" s="146" t="str">
        <f>IF(PROVEEDORES!D156="","",PROVEEDORES!D156)</f>
        <v/>
      </c>
      <c r="G155" s="159">
        <f>SUMIF('EG-ABR'!$F$18:$F$516,PROVEEDORES!$D156,'EG-ABR'!P$18:P$516)</f>
        <v>0</v>
      </c>
      <c r="H155" s="159">
        <f>SUMIF('EG-ABR'!$F$18:$F$516,PROVEEDORES!$D156,'EG-ABR'!Q$18:Q$516)</f>
        <v>0</v>
      </c>
      <c r="I155" s="159">
        <f>SUMIF('EG-ABR'!$F$18:$F$516,PROVEEDORES!$D156,'EG-ABR'!R$18:R$516)</f>
        <v>0</v>
      </c>
      <c r="J155" s="159">
        <f>SUMIF('EG-ABR'!$F$18:$F$516,PROVEEDORES!$D156,'EG-ABR'!S$18:S$516)</f>
        <v>0</v>
      </c>
      <c r="K155" s="159" t="str">
        <f t="shared" si="4"/>
        <v/>
      </c>
      <c r="L155" s="146" t="str">
        <f>IF(PROVEEDORES!G156="","",PROVEEDORES!G156)</f>
        <v/>
      </c>
    </row>
    <row r="156" spans="3:12" ht="17.45" customHeight="1" x14ac:dyDescent="0.2">
      <c r="C156" s="158">
        <f t="shared" si="5"/>
        <v>150</v>
      </c>
      <c r="D156" s="146" t="str">
        <f>IF(PROVEEDORES!E157="","",PROVEEDORES!E157)</f>
        <v/>
      </c>
      <c r="E156" s="146" t="str">
        <f>IF(PROVEEDORES!F157="","",PROVEEDORES!F157)</f>
        <v/>
      </c>
      <c r="F156" s="146" t="str">
        <f>IF(PROVEEDORES!D157="","",PROVEEDORES!D157)</f>
        <v/>
      </c>
      <c r="G156" s="159">
        <f>SUMIF('EG-ABR'!$F$18:$F$516,PROVEEDORES!$D157,'EG-ABR'!P$18:P$516)</f>
        <v>0</v>
      </c>
      <c r="H156" s="159">
        <f>SUMIF('EG-ABR'!$F$18:$F$516,PROVEEDORES!$D157,'EG-ABR'!Q$18:Q$516)</f>
        <v>0</v>
      </c>
      <c r="I156" s="159">
        <f>SUMIF('EG-ABR'!$F$18:$F$516,PROVEEDORES!$D157,'EG-ABR'!R$18:R$516)</f>
        <v>0</v>
      </c>
      <c r="J156" s="159">
        <f>SUMIF('EG-ABR'!$F$18:$F$516,PROVEEDORES!$D157,'EG-ABR'!S$18:S$516)</f>
        <v>0</v>
      </c>
      <c r="K156" s="159" t="str">
        <f t="shared" si="4"/>
        <v/>
      </c>
      <c r="L156" s="146" t="str">
        <f>IF(PROVEEDORES!G157="","",PROVEEDORES!G157)</f>
        <v/>
      </c>
    </row>
    <row r="157" spans="3:12" ht="17.45" customHeight="1" x14ac:dyDescent="0.2">
      <c r="C157" s="158">
        <f t="shared" si="5"/>
        <v>151</v>
      </c>
      <c r="D157" s="146" t="str">
        <f>IF(PROVEEDORES!E158="","",PROVEEDORES!E158)</f>
        <v/>
      </c>
      <c r="E157" s="146" t="str">
        <f>IF(PROVEEDORES!F158="","",PROVEEDORES!F158)</f>
        <v/>
      </c>
      <c r="F157" s="146" t="str">
        <f>IF(PROVEEDORES!D158="","",PROVEEDORES!D158)</f>
        <v/>
      </c>
      <c r="G157" s="159">
        <f>SUMIF('EG-ABR'!$F$18:$F$516,PROVEEDORES!$D158,'EG-ABR'!P$18:P$516)</f>
        <v>0</v>
      </c>
      <c r="H157" s="159">
        <f>SUMIF('EG-ABR'!$F$18:$F$516,PROVEEDORES!$D158,'EG-ABR'!Q$18:Q$516)</f>
        <v>0</v>
      </c>
      <c r="I157" s="159">
        <f>SUMIF('EG-ABR'!$F$18:$F$516,PROVEEDORES!$D158,'EG-ABR'!R$18:R$516)</f>
        <v>0</v>
      </c>
      <c r="J157" s="159">
        <f>SUMIF('EG-ABR'!$F$18:$F$516,PROVEEDORES!$D158,'EG-ABR'!S$18:S$516)</f>
        <v>0</v>
      </c>
      <c r="K157" s="159" t="str">
        <f t="shared" si="4"/>
        <v/>
      </c>
      <c r="L157" s="146" t="str">
        <f>IF(PROVEEDORES!G158="","",PROVEEDORES!G158)</f>
        <v/>
      </c>
    </row>
    <row r="158" spans="3:12" ht="17.45" customHeight="1" x14ac:dyDescent="0.2">
      <c r="C158" s="158">
        <f t="shared" si="5"/>
        <v>152</v>
      </c>
      <c r="D158" s="146" t="str">
        <f>IF(PROVEEDORES!E159="","",PROVEEDORES!E159)</f>
        <v/>
      </c>
      <c r="E158" s="146" t="str">
        <f>IF(PROVEEDORES!F159="","",PROVEEDORES!F159)</f>
        <v/>
      </c>
      <c r="F158" s="146" t="str">
        <f>IF(PROVEEDORES!D159="","",PROVEEDORES!D159)</f>
        <v/>
      </c>
      <c r="G158" s="159">
        <f>SUMIF('EG-ABR'!$F$18:$F$516,PROVEEDORES!$D159,'EG-ABR'!P$18:P$516)</f>
        <v>0</v>
      </c>
      <c r="H158" s="159">
        <f>SUMIF('EG-ABR'!$F$18:$F$516,PROVEEDORES!$D159,'EG-ABR'!Q$18:Q$516)</f>
        <v>0</v>
      </c>
      <c r="I158" s="159">
        <f>SUMIF('EG-ABR'!$F$18:$F$516,PROVEEDORES!$D159,'EG-ABR'!R$18:R$516)</f>
        <v>0</v>
      </c>
      <c r="J158" s="159">
        <f>SUMIF('EG-ABR'!$F$18:$F$516,PROVEEDORES!$D159,'EG-ABR'!S$18:S$516)</f>
        <v>0</v>
      </c>
      <c r="K158" s="159" t="str">
        <f t="shared" si="4"/>
        <v/>
      </c>
      <c r="L158" s="146" t="str">
        <f>IF(PROVEEDORES!G159="","",PROVEEDORES!G159)</f>
        <v/>
      </c>
    </row>
    <row r="159" spans="3:12" ht="17.45" customHeight="1" x14ac:dyDescent="0.2">
      <c r="C159" s="158">
        <f t="shared" si="5"/>
        <v>153</v>
      </c>
      <c r="D159" s="146" t="str">
        <f>IF(PROVEEDORES!E160="","",PROVEEDORES!E160)</f>
        <v/>
      </c>
      <c r="E159" s="146" t="str">
        <f>IF(PROVEEDORES!F160="","",PROVEEDORES!F160)</f>
        <v/>
      </c>
      <c r="F159" s="146" t="str">
        <f>IF(PROVEEDORES!D160="","",PROVEEDORES!D160)</f>
        <v/>
      </c>
      <c r="G159" s="159">
        <f>SUMIF('EG-ABR'!$F$18:$F$516,PROVEEDORES!$D160,'EG-ABR'!P$18:P$516)</f>
        <v>0</v>
      </c>
      <c r="H159" s="159">
        <f>SUMIF('EG-ABR'!$F$18:$F$516,PROVEEDORES!$D160,'EG-ABR'!Q$18:Q$516)</f>
        <v>0</v>
      </c>
      <c r="I159" s="159">
        <f>SUMIF('EG-ABR'!$F$18:$F$516,PROVEEDORES!$D160,'EG-ABR'!R$18:R$516)</f>
        <v>0</v>
      </c>
      <c r="J159" s="159">
        <f>SUMIF('EG-ABR'!$F$18:$F$516,PROVEEDORES!$D160,'EG-ABR'!S$18:S$516)</f>
        <v>0</v>
      </c>
      <c r="K159" s="159" t="str">
        <f t="shared" si="4"/>
        <v/>
      </c>
      <c r="L159" s="146" t="str">
        <f>IF(PROVEEDORES!G160="","",PROVEEDORES!G160)</f>
        <v/>
      </c>
    </row>
    <row r="160" spans="3:12" ht="17.45" customHeight="1" x14ac:dyDescent="0.2">
      <c r="C160" s="158">
        <f t="shared" si="5"/>
        <v>154</v>
      </c>
      <c r="D160" s="146" t="str">
        <f>IF(PROVEEDORES!E161="","",PROVEEDORES!E161)</f>
        <v/>
      </c>
      <c r="E160" s="146" t="str">
        <f>IF(PROVEEDORES!F161="","",PROVEEDORES!F161)</f>
        <v/>
      </c>
      <c r="F160" s="146" t="str">
        <f>IF(PROVEEDORES!D161="","",PROVEEDORES!D161)</f>
        <v/>
      </c>
      <c r="G160" s="159">
        <f>SUMIF('EG-ABR'!$F$18:$F$516,PROVEEDORES!$D161,'EG-ABR'!P$18:P$516)</f>
        <v>0</v>
      </c>
      <c r="H160" s="159">
        <f>SUMIF('EG-ABR'!$F$18:$F$516,PROVEEDORES!$D161,'EG-ABR'!Q$18:Q$516)</f>
        <v>0</v>
      </c>
      <c r="I160" s="159">
        <f>SUMIF('EG-ABR'!$F$18:$F$516,PROVEEDORES!$D161,'EG-ABR'!R$18:R$516)</f>
        <v>0</v>
      </c>
      <c r="J160" s="159">
        <f>SUMIF('EG-ABR'!$F$18:$F$516,PROVEEDORES!$D161,'EG-ABR'!S$18:S$516)</f>
        <v>0</v>
      </c>
      <c r="K160" s="159" t="str">
        <f t="shared" si="4"/>
        <v/>
      </c>
      <c r="L160" s="146" t="str">
        <f>IF(PROVEEDORES!G161="","",PROVEEDORES!G161)</f>
        <v/>
      </c>
    </row>
    <row r="161" spans="3:12" ht="17.45" customHeight="1" x14ac:dyDescent="0.2">
      <c r="C161" s="158">
        <f t="shared" si="5"/>
        <v>155</v>
      </c>
      <c r="D161" s="146" t="str">
        <f>IF(PROVEEDORES!E162="","",PROVEEDORES!E162)</f>
        <v/>
      </c>
      <c r="E161" s="146" t="str">
        <f>IF(PROVEEDORES!F162="","",PROVEEDORES!F162)</f>
        <v/>
      </c>
      <c r="F161" s="146" t="str">
        <f>IF(PROVEEDORES!D162="","",PROVEEDORES!D162)</f>
        <v/>
      </c>
      <c r="G161" s="159">
        <f>SUMIF('EG-ABR'!$F$18:$F$516,PROVEEDORES!$D162,'EG-ABR'!P$18:P$516)</f>
        <v>0</v>
      </c>
      <c r="H161" s="159">
        <f>SUMIF('EG-ABR'!$F$18:$F$516,PROVEEDORES!$D162,'EG-ABR'!Q$18:Q$516)</f>
        <v>0</v>
      </c>
      <c r="I161" s="159">
        <f>SUMIF('EG-ABR'!$F$18:$F$516,PROVEEDORES!$D162,'EG-ABR'!R$18:R$516)</f>
        <v>0</v>
      </c>
      <c r="J161" s="159">
        <f>SUMIF('EG-ABR'!$F$18:$F$516,PROVEEDORES!$D162,'EG-ABR'!S$18:S$516)</f>
        <v>0</v>
      </c>
      <c r="K161" s="159" t="str">
        <f t="shared" si="4"/>
        <v/>
      </c>
      <c r="L161" s="146" t="str">
        <f>IF(PROVEEDORES!G162="","",PROVEEDORES!G162)</f>
        <v/>
      </c>
    </row>
    <row r="162" spans="3:12" ht="17.45" customHeight="1" x14ac:dyDescent="0.2">
      <c r="C162" s="158">
        <f t="shared" si="5"/>
        <v>156</v>
      </c>
      <c r="D162" s="146" t="str">
        <f>IF(PROVEEDORES!E163="","",PROVEEDORES!E163)</f>
        <v/>
      </c>
      <c r="E162" s="146" t="str">
        <f>IF(PROVEEDORES!F163="","",PROVEEDORES!F163)</f>
        <v/>
      </c>
      <c r="F162" s="146" t="str">
        <f>IF(PROVEEDORES!D163="","",PROVEEDORES!D163)</f>
        <v/>
      </c>
      <c r="G162" s="159">
        <f>SUMIF('EG-ABR'!$F$18:$F$516,PROVEEDORES!$D163,'EG-ABR'!P$18:P$516)</f>
        <v>0</v>
      </c>
      <c r="H162" s="159">
        <f>SUMIF('EG-ABR'!$F$18:$F$516,PROVEEDORES!$D163,'EG-ABR'!Q$18:Q$516)</f>
        <v>0</v>
      </c>
      <c r="I162" s="159">
        <f>SUMIF('EG-ABR'!$F$18:$F$516,PROVEEDORES!$D163,'EG-ABR'!R$18:R$516)</f>
        <v>0</v>
      </c>
      <c r="J162" s="159">
        <f>SUMIF('EG-ABR'!$F$18:$F$516,PROVEEDORES!$D163,'EG-ABR'!S$18:S$516)</f>
        <v>0</v>
      </c>
      <c r="K162" s="159" t="str">
        <f t="shared" si="4"/>
        <v/>
      </c>
      <c r="L162" s="146" t="str">
        <f>IF(PROVEEDORES!G163="","",PROVEEDORES!G163)</f>
        <v/>
      </c>
    </row>
    <row r="163" spans="3:12" ht="17.45" customHeight="1" x14ac:dyDescent="0.2">
      <c r="C163" s="158">
        <f t="shared" si="5"/>
        <v>157</v>
      </c>
      <c r="D163" s="146" t="str">
        <f>IF(PROVEEDORES!E164="","",PROVEEDORES!E164)</f>
        <v/>
      </c>
      <c r="E163" s="146" t="str">
        <f>IF(PROVEEDORES!F164="","",PROVEEDORES!F164)</f>
        <v/>
      </c>
      <c r="F163" s="146" t="str">
        <f>IF(PROVEEDORES!D164="","",PROVEEDORES!D164)</f>
        <v/>
      </c>
      <c r="G163" s="159">
        <f>SUMIF('EG-ABR'!$F$18:$F$516,PROVEEDORES!$D164,'EG-ABR'!P$18:P$516)</f>
        <v>0</v>
      </c>
      <c r="H163" s="159">
        <f>SUMIF('EG-ABR'!$F$18:$F$516,PROVEEDORES!$D164,'EG-ABR'!Q$18:Q$516)</f>
        <v>0</v>
      </c>
      <c r="I163" s="159">
        <f>SUMIF('EG-ABR'!$F$18:$F$516,PROVEEDORES!$D164,'EG-ABR'!R$18:R$516)</f>
        <v>0</v>
      </c>
      <c r="J163" s="159">
        <f>SUMIF('EG-ABR'!$F$18:$F$516,PROVEEDORES!$D164,'EG-ABR'!S$18:S$516)</f>
        <v>0</v>
      </c>
      <c r="K163" s="159" t="str">
        <f t="shared" si="4"/>
        <v/>
      </c>
      <c r="L163" s="146" t="str">
        <f>IF(PROVEEDORES!G164="","",PROVEEDORES!G164)</f>
        <v/>
      </c>
    </row>
    <row r="164" spans="3:12" ht="17.45" customHeight="1" x14ac:dyDescent="0.2">
      <c r="C164" s="158">
        <f t="shared" si="5"/>
        <v>158</v>
      </c>
      <c r="D164" s="146" t="str">
        <f>IF(PROVEEDORES!E165="","",PROVEEDORES!E165)</f>
        <v/>
      </c>
      <c r="E164" s="146" t="str">
        <f>IF(PROVEEDORES!F165="","",PROVEEDORES!F165)</f>
        <v/>
      </c>
      <c r="F164" s="146" t="str">
        <f>IF(PROVEEDORES!D165="","",PROVEEDORES!D165)</f>
        <v/>
      </c>
      <c r="G164" s="159">
        <f>SUMIF('EG-ABR'!$F$18:$F$516,PROVEEDORES!$D165,'EG-ABR'!P$18:P$516)</f>
        <v>0</v>
      </c>
      <c r="H164" s="159">
        <f>SUMIF('EG-ABR'!$F$18:$F$516,PROVEEDORES!$D165,'EG-ABR'!Q$18:Q$516)</f>
        <v>0</v>
      </c>
      <c r="I164" s="159">
        <f>SUMIF('EG-ABR'!$F$18:$F$516,PROVEEDORES!$D165,'EG-ABR'!R$18:R$516)</f>
        <v>0</v>
      </c>
      <c r="J164" s="159">
        <f>SUMIF('EG-ABR'!$F$18:$F$516,PROVEEDORES!$D165,'EG-ABR'!S$18:S$516)</f>
        <v>0</v>
      </c>
      <c r="K164" s="159" t="str">
        <f t="shared" si="4"/>
        <v/>
      </c>
      <c r="L164" s="146" t="str">
        <f>IF(PROVEEDORES!G165="","",PROVEEDORES!G165)</f>
        <v/>
      </c>
    </row>
    <row r="165" spans="3:12" ht="17.45" customHeight="1" x14ac:dyDescent="0.2">
      <c r="C165" s="158">
        <f t="shared" si="5"/>
        <v>159</v>
      </c>
      <c r="D165" s="146" t="str">
        <f>IF(PROVEEDORES!E166="","",PROVEEDORES!E166)</f>
        <v/>
      </c>
      <c r="E165" s="146" t="str">
        <f>IF(PROVEEDORES!F166="","",PROVEEDORES!F166)</f>
        <v/>
      </c>
      <c r="F165" s="146" t="str">
        <f>IF(PROVEEDORES!D166="","",PROVEEDORES!D166)</f>
        <v/>
      </c>
      <c r="G165" s="159">
        <f>SUMIF('EG-ABR'!$F$18:$F$516,PROVEEDORES!$D166,'EG-ABR'!P$18:P$516)</f>
        <v>0</v>
      </c>
      <c r="H165" s="159">
        <f>SUMIF('EG-ABR'!$F$18:$F$516,PROVEEDORES!$D166,'EG-ABR'!Q$18:Q$516)</f>
        <v>0</v>
      </c>
      <c r="I165" s="159">
        <f>SUMIF('EG-ABR'!$F$18:$F$516,PROVEEDORES!$D166,'EG-ABR'!R$18:R$516)</f>
        <v>0</v>
      </c>
      <c r="J165" s="159">
        <f>SUMIF('EG-ABR'!$F$18:$F$516,PROVEEDORES!$D166,'EG-ABR'!S$18:S$516)</f>
        <v>0</v>
      </c>
      <c r="K165" s="159" t="str">
        <f t="shared" si="4"/>
        <v/>
      </c>
      <c r="L165" s="146" t="str">
        <f>IF(PROVEEDORES!G166="","",PROVEEDORES!G166)</f>
        <v/>
      </c>
    </row>
    <row r="166" spans="3:12" ht="17.45" customHeight="1" x14ac:dyDescent="0.2">
      <c r="C166" s="158">
        <f t="shared" si="5"/>
        <v>160</v>
      </c>
      <c r="D166" s="146" t="str">
        <f>IF(PROVEEDORES!E167="","",PROVEEDORES!E167)</f>
        <v/>
      </c>
      <c r="E166" s="146" t="str">
        <f>IF(PROVEEDORES!F167="","",PROVEEDORES!F167)</f>
        <v/>
      </c>
      <c r="F166" s="146" t="str">
        <f>IF(PROVEEDORES!D167="","",PROVEEDORES!D167)</f>
        <v/>
      </c>
      <c r="G166" s="159">
        <f>SUMIF('EG-ABR'!$F$18:$F$516,PROVEEDORES!$D167,'EG-ABR'!P$18:P$516)</f>
        <v>0</v>
      </c>
      <c r="H166" s="159">
        <f>SUMIF('EG-ABR'!$F$18:$F$516,PROVEEDORES!$D167,'EG-ABR'!Q$18:Q$516)</f>
        <v>0</v>
      </c>
      <c r="I166" s="159">
        <f>SUMIF('EG-ABR'!$F$18:$F$516,PROVEEDORES!$D167,'EG-ABR'!R$18:R$516)</f>
        <v>0</v>
      </c>
      <c r="J166" s="159">
        <f>SUMIF('EG-ABR'!$F$18:$F$516,PROVEEDORES!$D167,'EG-ABR'!S$18:S$516)</f>
        <v>0</v>
      </c>
      <c r="K166" s="159" t="str">
        <f t="shared" si="4"/>
        <v/>
      </c>
      <c r="L166" s="146" t="str">
        <f>IF(PROVEEDORES!G167="","",PROVEEDORES!G167)</f>
        <v/>
      </c>
    </row>
    <row r="167" spans="3:12" ht="17.45" customHeight="1" x14ac:dyDescent="0.2">
      <c r="C167" s="158">
        <f t="shared" si="5"/>
        <v>161</v>
      </c>
      <c r="D167" s="146" t="str">
        <f>IF(PROVEEDORES!E168="","",PROVEEDORES!E168)</f>
        <v/>
      </c>
      <c r="E167" s="146" t="str">
        <f>IF(PROVEEDORES!F168="","",PROVEEDORES!F168)</f>
        <v/>
      </c>
      <c r="F167" s="146" t="str">
        <f>IF(PROVEEDORES!D168="","",PROVEEDORES!D168)</f>
        <v/>
      </c>
      <c r="G167" s="159">
        <f>SUMIF('EG-ABR'!$F$18:$F$516,PROVEEDORES!$D168,'EG-ABR'!P$18:P$516)</f>
        <v>0</v>
      </c>
      <c r="H167" s="159">
        <f>SUMIF('EG-ABR'!$F$18:$F$516,PROVEEDORES!$D168,'EG-ABR'!Q$18:Q$516)</f>
        <v>0</v>
      </c>
      <c r="I167" s="159">
        <f>SUMIF('EG-ABR'!$F$18:$F$516,PROVEEDORES!$D168,'EG-ABR'!R$18:R$516)</f>
        <v>0</v>
      </c>
      <c r="J167" s="159">
        <f>SUMIF('EG-ABR'!$F$18:$F$516,PROVEEDORES!$D168,'EG-ABR'!S$18:S$516)</f>
        <v>0</v>
      </c>
      <c r="K167" s="159" t="str">
        <f t="shared" si="4"/>
        <v/>
      </c>
      <c r="L167" s="146" t="str">
        <f>IF(PROVEEDORES!G168="","",PROVEEDORES!G168)</f>
        <v/>
      </c>
    </row>
    <row r="168" spans="3:12" ht="17.45" customHeight="1" x14ac:dyDescent="0.2">
      <c r="C168" s="158">
        <f t="shared" si="5"/>
        <v>162</v>
      </c>
      <c r="D168" s="146" t="str">
        <f>IF(PROVEEDORES!E169="","",PROVEEDORES!E169)</f>
        <v/>
      </c>
      <c r="E168" s="146" t="str">
        <f>IF(PROVEEDORES!F169="","",PROVEEDORES!F169)</f>
        <v/>
      </c>
      <c r="F168" s="146" t="str">
        <f>IF(PROVEEDORES!D169="","",PROVEEDORES!D169)</f>
        <v/>
      </c>
      <c r="G168" s="159">
        <f>SUMIF('EG-ABR'!$F$18:$F$516,PROVEEDORES!$D169,'EG-ABR'!P$18:P$516)</f>
        <v>0</v>
      </c>
      <c r="H168" s="159">
        <f>SUMIF('EG-ABR'!$F$18:$F$516,PROVEEDORES!$D169,'EG-ABR'!Q$18:Q$516)</f>
        <v>0</v>
      </c>
      <c r="I168" s="159">
        <f>SUMIF('EG-ABR'!$F$18:$F$516,PROVEEDORES!$D169,'EG-ABR'!R$18:R$516)</f>
        <v>0</v>
      </c>
      <c r="J168" s="159">
        <f>SUMIF('EG-ABR'!$F$18:$F$516,PROVEEDORES!$D169,'EG-ABR'!S$18:S$516)</f>
        <v>0</v>
      </c>
      <c r="K168" s="159" t="str">
        <f t="shared" si="4"/>
        <v/>
      </c>
      <c r="L168" s="146" t="str">
        <f>IF(PROVEEDORES!G169="","",PROVEEDORES!G169)</f>
        <v/>
      </c>
    </row>
    <row r="169" spans="3:12" ht="17.45" customHeight="1" x14ac:dyDescent="0.2">
      <c r="C169" s="158">
        <f t="shared" si="5"/>
        <v>163</v>
      </c>
      <c r="D169" s="146" t="str">
        <f>IF(PROVEEDORES!E170="","",PROVEEDORES!E170)</f>
        <v/>
      </c>
      <c r="E169" s="146" t="str">
        <f>IF(PROVEEDORES!F170="","",PROVEEDORES!F170)</f>
        <v/>
      </c>
      <c r="F169" s="146" t="str">
        <f>IF(PROVEEDORES!D170="","",PROVEEDORES!D170)</f>
        <v/>
      </c>
      <c r="G169" s="159">
        <f>SUMIF('EG-ABR'!$F$18:$F$516,PROVEEDORES!$D170,'EG-ABR'!P$18:P$516)</f>
        <v>0</v>
      </c>
      <c r="H169" s="159">
        <f>SUMIF('EG-ABR'!$F$18:$F$516,PROVEEDORES!$D170,'EG-ABR'!Q$18:Q$516)</f>
        <v>0</v>
      </c>
      <c r="I169" s="159">
        <f>SUMIF('EG-ABR'!$F$18:$F$516,PROVEEDORES!$D170,'EG-ABR'!R$18:R$516)</f>
        <v>0</v>
      </c>
      <c r="J169" s="159">
        <f>SUMIF('EG-ABR'!$F$18:$F$516,PROVEEDORES!$D170,'EG-ABR'!S$18:S$516)</f>
        <v>0</v>
      </c>
      <c r="K169" s="159" t="str">
        <f t="shared" si="4"/>
        <v/>
      </c>
      <c r="L169" s="146" t="str">
        <f>IF(PROVEEDORES!G170="","",PROVEEDORES!G170)</f>
        <v/>
      </c>
    </row>
    <row r="170" spans="3:12" ht="17.45" customHeight="1" x14ac:dyDescent="0.2">
      <c r="C170" s="158">
        <f t="shared" si="5"/>
        <v>164</v>
      </c>
      <c r="D170" s="146" t="str">
        <f>IF(PROVEEDORES!E171="","",PROVEEDORES!E171)</f>
        <v/>
      </c>
      <c r="E170" s="146" t="str">
        <f>IF(PROVEEDORES!F171="","",PROVEEDORES!F171)</f>
        <v/>
      </c>
      <c r="F170" s="146" t="str">
        <f>IF(PROVEEDORES!D171="","",PROVEEDORES!D171)</f>
        <v/>
      </c>
      <c r="G170" s="159">
        <f>SUMIF('EG-ABR'!$F$18:$F$516,PROVEEDORES!$D171,'EG-ABR'!P$18:P$516)</f>
        <v>0</v>
      </c>
      <c r="H170" s="159">
        <f>SUMIF('EG-ABR'!$F$18:$F$516,PROVEEDORES!$D171,'EG-ABR'!Q$18:Q$516)</f>
        <v>0</v>
      </c>
      <c r="I170" s="159">
        <f>SUMIF('EG-ABR'!$F$18:$F$516,PROVEEDORES!$D171,'EG-ABR'!R$18:R$516)</f>
        <v>0</v>
      </c>
      <c r="J170" s="159">
        <f>SUMIF('EG-ABR'!$F$18:$F$516,PROVEEDORES!$D171,'EG-ABR'!S$18:S$516)</f>
        <v>0</v>
      </c>
      <c r="K170" s="159" t="str">
        <f t="shared" si="4"/>
        <v/>
      </c>
      <c r="L170" s="146" t="str">
        <f>IF(PROVEEDORES!G171="","",PROVEEDORES!G171)</f>
        <v/>
      </c>
    </row>
    <row r="171" spans="3:12" ht="17.45" customHeight="1" x14ac:dyDescent="0.2">
      <c r="C171" s="158">
        <f t="shared" si="5"/>
        <v>165</v>
      </c>
      <c r="D171" s="146" t="str">
        <f>IF(PROVEEDORES!E172="","",PROVEEDORES!E172)</f>
        <v/>
      </c>
      <c r="E171" s="146" t="str">
        <f>IF(PROVEEDORES!F172="","",PROVEEDORES!F172)</f>
        <v/>
      </c>
      <c r="F171" s="146" t="str">
        <f>IF(PROVEEDORES!D172="","",PROVEEDORES!D172)</f>
        <v/>
      </c>
      <c r="G171" s="159">
        <f>SUMIF('EG-ABR'!$F$18:$F$516,PROVEEDORES!$D172,'EG-ABR'!P$18:P$516)</f>
        <v>0</v>
      </c>
      <c r="H171" s="159">
        <f>SUMIF('EG-ABR'!$F$18:$F$516,PROVEEDORES!$D172,'EG-ABR'!Q$18:Q$516)</f>
        <v>0</v>
      </c>
      <c r="I171" s="159">
        <f>SUMIF('EG-ABR'!$F$18:$F$516,PROVEEDORES!$D172,'EG-ABR'!R$18:R$516)</f>
        <v>0</v>
      </c>
      <c r="J171" s="159">
        <f>SUMIF('EG-ABR'!$F$18:$F$516,PROVEEDORES!$D172,'EG-ABR'!S$18:S$516)</f>
        <v>0</v>
      </c>
      <c r="K171" s="159" t="str">
        <f t="shared" si="4"/>
        <v/>
      </c>
      <c r="L171" s="146" t="str">
        <f>IF(PROVEEDORES!G172="","",PROVEEDORES!G172)</f>
        <v/>
      </c>
    </row>
    <row r="172" spans="3:12" ht="17.45" customHeight="1" x14ac:dyDescent="0.2">
      <c r="C172" s="158">
        <f t="shared" si="5"/>
        <v>166</v>
      </c>
      <c r="D172" s="146" t="str">
        <f>IF(PROVEEDORES!E173="","",PROVEEDORES!E173)</f>
        <v/>
      </c>
      <c r="E172" s="146" t="str">
        <f>IF(PROVEEDORES!F173="","",PROVEEDORES!F173)</f>
        <v/>
      </c>
      <c r="F172" s="146" t="str">
        <f>IF(PROVEEDORES!D173="","",PROVEEDORES!D173)</f>
        <v/>
      </c>
      <c r="G172" s="159">
        <f>SUMIF('EG-ABR'!$F$18:$F$516,PROVEEDORES!$D173,'EG-ABR'!P$18:P$516)</f>
        <v>0</v>
      </c>
      <c r="H172" s="159">
        <f>SUMIF('EG-ABR'!$F$18:$F$516,PROVEEDORES!$D173,'EG-ABR'!Q$18:Q$516)</f>
        <v>0</v>
      </c>
      <c r="I172" s="159">
        <f>SUMIF('EG-ABR'!$F$18:$F$516,PROVEEDORES!$D173,'EG-ABR'!R$18:R$516)</f>
        <v>0</v>
      </c>
      <c r="J172" s="159">
        <f>SUMIF('EG-ABR'!$F$18:$F$516,PROVEEDORES!$D173,'EG-ABR'!S$18:S$516)</f>
        <v>0</v>
      </c>
      <c r="K172" s="159" t="str">
        <f t="shared" si="4"/>
        <v/>
      </c>
      <c r="L172" s="146" t="str">
        <f>IF(PROVEEDORES!G173="","",PROVEEDORES!G173)</f>
        <v/>
      </c>
    </row>
    <row r="173" spans="3:12" ht="17.45" customHeight="1" x14ac:dyDescent="0.2">
      <c r="C173" s="158">
        <f t="shared" si="5"/>
        <v>167</v>
      </c>
      <c r="D173" s="146" t="str">
        <f>IF(PROVEEDORES!E174="","",PROVEEDORES!E174)</f>
        <v/>
      </c>
      <c r="E173" s="146" t="str">
        <f>IF(PROVEEDORES!F174="","",PROVEEDORES!F174)</f>
        <v/>
      </c>
      <c r="F173" s="146" t="str">
        <f>IF(PROVEEDORES!D174="","",PROVEEDORES!D174)</f>
        <v/>
      </c>
      <c r="G173" s="159">
        <f>SUMIF('EG-ABR'!$F$18:$F$516,PROVEEDORES!$D174,'EG-ABR'!P$18:P$516)</f>
        <v>0</v>
      </c>
      <c r="H173" s="159">
        <f>SUMIF('EG-ABR'!$F$18:$F$516,PROVEEDORES!$D174,'EG-ABR'!Q$18:Q$516)</f>
        <v>0</v>
      </c>
      <c r="I173" s="159">
        <f>SUMIF('EG-ABR'!$F$18:$F$516,PROVEEDORES!$D174,'EG-ABR'!R$18:R$516)</f>
        <v>0</v>
      </c>
      <c r="J173" s="159">
        <f>SUMIF('EG-ABR'!$F$18:$F$516,PROVEEDORES!$D174,'EG-ABR'!S$18:S$516)</f>
        <v>0</v>
      </c>
      <c r="K173" s="159" t="str">
        <f t="shared" si="4"/>
        <v/>
      </c>
      <c r="L173" s="146" t="str">
        <f>IF(PROVEEDORES!G174="","",PROVEEDORES!G174)</f>
        <v/>
      </c>
    </row>
    <row r="174" spans="3:12" ht="17.45" customHeight="1" x14ac:dyDescent="0.2">
      <c r="C174" s="158">
        <f t="shared" si="5"/>
        <v>168</v>
      </c>
      <c r="D174" s="146" t="str">
        <f>IF(PROVEEDORES!E175="","",PROVEEDORES!E175)</f>
        <v/>
      </c>
      <c r="E174" s="146" t="str">
        <f>IF(PROVEEDORES!F175="","",PROVEEDORES!F175)</f>
        <v/>
      </c>
      <c r="F174" s="146" t="str">
        <f>IF(PROVEEDORES!D175="","",PROVEEDORES!D175)</f>
        <v/>
      </c>
      <c r="G174" s="159">
        <f>SUMIF('EG-ABR'!$F$18:$F$516,PROVEEDORES!$D175,'EG-ABR'!P$18:P$516)</f>
        <v>0</v>
      </c>
      <c r="H174" s="159">
        <f>SUMIF('EG-ABR'!$F$18:$F$516,PROVEEDORES!$D175,'EG-ABR'!Q$18:Q$516)</f>
        <v>0</v>
      </c>
      <c r="I174" s="159">
        <f>SUMIF('EG-ABR'!$F$18:$F$516,PROVEEDORES!$D175,'EG-ABR'!R$18:R$516)</f>
        <v>0</v>
      </c>
      <c r="J174" s="159">
        <f>SUMIF('EG-ABR'!$F$18:$F$516,PROVEEDORES!$D175,'EG-ABR'!S$18:S$516)</f>
        <v>0</v>
      </c>
      <c r="K174" s="159" t="str">
        <f t="shared" si="4"/>
        <v/>
      </c>
      <c r="L174" s="146" t="str">
        <f>IF(PROVEEDORES!G175="","",PROVEEDORES!G175)</f>
        <v/>
      </c>
    </row>
    <row r="175" spans="3:12" ht="17.45" customHeight="1" x14ac:dyDescent="0.2">
      <c r="C175" s="158">
        <f t="shared" si="5"/>
        <v>169</v>
      </c>
      <c r="D175" s="146" t="str">
        <f>IF(PROVEEDORES!E176="","",PROVEEDORES!E176)</f>
        <v/>
      </c>
      <c r="E175" s="146" t="str">
        <f>IF(PROVEEDORES!F176="","",PROVEEDORES!F176)</f>
        <v/>
      </c>
      <c r="F175" s="146" t="str">
        <f>IF(PROVEEDORES!D176="","",PROVEEDORES!D176)</f>
        <v/>
      </c>
      <c r="G175" s="159">
        <f>SUMIF('EG-ABR'!$F$18:$F$516,PROVEEDORES!$D176,'EG-ABR'!P$18:P$516)</f>
        <v>0</v>
      </c>
      <c r="H175" s="159">
        <f>SUMIF('EG-ABR'!$F$18:$F$516,PROVEEDORES!$D176,'EG-ABR'!Q$18:Q$516)</f>
        <v>0</v>
      </c>
      <c r="I175" s="159">
        <f>SUMIF('EG-ABR'!$F$18:$F$516,PROVEEDORES!$D176,'EG-ABR'!R$18:R$516)</f>
        <v>0</v>
      </c>
      <c r="J175" s="159">
        <f>SUMIF('EG-ABR'!$F$18:$F$516,PROVEEDORES!$D176,'EG-ABR'!S$18:S$516)</f>
        <v>0</v>
      </c>
      <c r="K175" s="159" t="str">
        <f t="shared" si="4"/>
        <v/>
      </c>
      <c r="L175" s="146" t="str">
        <f>IF(PROVEEDORES!G176="","",PROVEEDORES!G176)</f>
        <v/>
      </c>
    </row>
    <row r="176" spans="3:12" ht="17.45" customHeight="1" x14ac:dyDescent="0.2">
      <c r="C176" s="158">
        <f t="shared" si="5"/>
        <v>170</v>
      </c>
      <c r="D176" s="146" t="str">
        <f>IF(PROVEEDORES!E177="","",PROVEEDORES!E177)</f>
        <v/>
      </c>
      <c r="E176" s="146" t="str">
        <f>IF(PROVEEDORES!F177="","",PROVEEDORES!F177)</f>
        <v/>
      </c>
      <c r="F176" s="146" t="str">
        <f>IF(PROVEEDORES!D177="","",PROVEEDORES!D177)</f>
        <v/>
      </c>
      <c r="G176" s="159">
        <f>SUMIF('EG-ABR'!$F$18:$F$516,PROVEEDORES!$D177,'EG-ABR'!P$18:P$516)</f>
        <v>0</v>
      </c>
      <c r="H176" s="159">
        <f>SUMIF('EG-ABR'!$F$18:$F$516,PROVEEDORES!$D177,'EG-ABR'!Q$18:Q$516)</f>
        <v>0</v>
      </c>
      <c r="I176" s="159">
        <f>SUMIF('EG-ABR'!$F$18:$F$516,PROVEEDORES!$D177,'EG-ABR'!R$18:R$516)</f>
        <v>0</v>
      </c>
      <c r="J176" s="159">
        <f>SUMIF('EG-ABR'!$F$18:$F$516,PROVEEDORES!$D177,'EG-ABR'!S$18:S$516)</f>
        <v>0</v>
      </c>
      <c r="K176" s="159" t="str">
        <f t="shared" si="4"/>
        <v/>
      </c>
      <c r="L176" s="146" t="str">
        <f>IF(PROVEEDORES!G177="","",PROVEEDORES!G177)</f>
        <v/>
      </c>
    </row>
    <row r="177" spans="3:12" ht="17.45" customHeight="1" x14ac:dyDescent="0.2">
      <c r="C177" s="158">
        <f t="shared" si="5"/>
        <v>171</v>
      </c>
      <c r="D177" s="146" t="str">
        <f>IF(PROVEEDORES!E178="","",PROVEEDORES!E178)</f>
        <v/>
      </c>
      <c r="E177" s="146" t="str">
        <f>IF(PROVEEDORES!F178="","",PROVEEDORES!F178)</f>
        <v/>
      </c>
      <c r="F177" s="146" t="str">
        <f>IF(PROVEEDORES!D178="","",PROVEEDORES!D178)</f>
        <v/>
      </c>
      <c r="G177" s="159">
        <f>SUMIF('EG-ABR'!$F$18:$F$516,PROVEEDORES!$D178,'EG-ABR'!P$18:P$516)</f>
        <v>0</v>
      </c>
      <c r="H177" s="159">
        <f>SUMIF('EG-ABR'!$F$18:$F$516,PROVEEDORES!$D178,'EG-ABR'!Q$18:Q$516)</f>
        <v>0</v>
      </c>
      <c r="I177" s="159">
        <f>SUMIF('EG-ABR'!$F$18:$F$516,PROVEEDORES!$D178,'EG-ABR'!R$18:R$516)</f>
        <v>0</v>
      </c>
      <c r="J177" s="159">
        <f>SUMIF('EG-ABR'!$F$18:$F$516,PROVEEDORES!$D178,'EG-ABR'!S$18:S$516)</f>
        <v>0</v>
      </c>
      <c r="K177" s="159" t="str">
        <f t="shared" si="4"/>
        <v/>
      </c>
      <c r="L177" s="146" t="str">
        <f>IF(PROVEEDORES!G178="","",PROVEEDORES!G178)</f>
        <v/>
      </c>
    </row>
    <row r="178" spans="3:12" ht="17.45" customHeight="1" x14ac:dyDescent="0.2">
      <c r="C178" s="158">
        <f t="shared" si="5"/>
        <v>172</v>
      </c>
      <c r="D178" s="146" t="str">
        <f>IF(PROVEEDORES!E179="","",PROVEEDORES!E179)</f>
        <v/>
      </c>
      <c r="E178" s="146" t="str">
        <f>IF(PROVEEDORES!F179="","",PROVEEDORES!F179)</f>
        <v/>
      </c>
      <c r="F178" s="146" t="str">
        <f>IF(PROVEEDORES!D179="","",PROVEEDORES!D179)</f>
        <v/>
      </c>
      <c r="G178" s="159">
        <f>SUMIF('EG-ABR'!$F$18:$F$516,PROVEEDORES!$D179,'EG-ABR'!P$18:P$516)</f>
        <v>0</v>
      </c>
      <c r="H178" s="159">
        <f>SUMIF('EG-ABR'!$F$18:$F$516,PROVEEDORES!$D179,'EG-ABR'!Q$18:Q$516)</f>
        <v>0</v>
      </c>
      <c r="I178" s="159">
        <f>SUMIF('EG-ABR'!$F$18:$F$516,PROVEEDORES!$D179,'EG-ABR'!R$18:R$516)</f>
        <v>0</v>
      </c>
      <c r="J178" s="159">
        <f>SUMIF('EG-ABR'!$F$18:$F$516,PROVEEDORES!$D179,'EG-ABR'!S$18:S$516)</f>
        <v>0</v>
      </c>
      <c r="K178" s="159" t="str">
        <f t="shared" si="4"/>
        <v/>
      </c>
      <c r="L178" s="146" t="str">
        <f>IF(PROVEEDORES!G179="","",PROVEEDORES!G179)</f>
        <v/>
      </c>
    </row>
    <row r="179" spans="3:12" ht="17.45" customHeight="1" x14ac:dyDescent="0.2">
      <c r="C179" s="158">
        <f t="shared" si="5"/>
        <v>173</v>
      </c>
      <c r="D179" s="146" t="str">
        <f>IF(PROVEEDORES!E180="","",PROVEEDORES!E180)</f>
        <v/>
      </c>
      <c r="E179" s="146" t="str">
        <f>IF(PROVEEDORES!F180="","",PROVEEDORES!F180)</f>
        <v/>
      </c>
      <c r="F179" s="146" t="str">
        <f>IF(PROVEEDORES!D180="","",PROVEEDORES!D180)</f>
        <v/>
      </c>
      <c r="G179" s="159">
        <f>SUMIF('EG-ABR'!$F$18:$F$516,PROVEEDORES!$D180,'EG-ABR'!P$18:P$516)</f>
        <v>0</v>
      </c>
      <c r="H179" s="159">
        <f>SUMIF('EG-ABR'!$F$18:$F$516,PROVEEDORES!$D180,'EG-ABR'!Q$18:Q$516)</f>
        <v>0</v>
      </c>
      <c r="I179" s="159">
        <f>SUMIF('EG-ABR'!$F$18:$F$516,PROVEEDORES!$D180,'EG-ABR'!R$18:R$516)</f>
        <v>0</v>
      </c>
      <c r="J179" s="159">
        <f>SUMIF('EG-ABR'!$F$18:$F$516,PROVEEDORES!$D180,'EG-ABR'!S$18:S$516)</f>
        <v>0</v>
      </c>
      <c r="K179" s="159" t="str">
        <f t="shared" si="4"/>
        <v/>
      </c>
      <c r="L179" s="146" t="str">
        <f>IF(PROVEEDORES!G180="","",PROVEEDORES!G180)</f>
        <v/>
      </c>
    </row>
    <row r="180" spans="3:12" ht="17.45" customHeight="1" x14ac:dyDescent="0.2">
      <c r="C180" s="158">
        <f t="shared" si="5"/>
        <v>174</v>
      </c>
      <c r="D180" s="146" t="str">
        <f>IF(PROVEEDORES!E181="","",PROVEEDORES!E181)</f>
        <v/>
      </c>
      <c r="E180" s="146" t="str">
        <f>IF(PROVEEDORES!F181="","",PROVEEDORES!F181)</f>
        <v/>
      </c>
      <c r="F180" s="146" t="str">
        <f>IF(PROVEEDORES!D181="","",PROVEEDORES!D181)</f>
        <v/>
      </c>
      <c r="G180" s="159">
        <f>SUMIF('EG-ABR'!$F$18:$F$516,PROVEEDORES!$D181,'EG-ABR'!P$18:P$516)</f>
        <v>0</v>
      </c>
      <c r="H180" s="159">
        <f>SUMIF('EG-ABR'!$F$18:$F$516,PROVEEDORES!$D181,'EG-ABR'!Q$18:Q$516)</f>
        <v>0</v>
      </c>
      <c r="I180" s="159">
        <f>SUMIF('EG-ABR'!$F$18:$F$516,PROVEEDORES!$D181,'EG-ABR'!R$18:R$516)</f>
        <v>0</v>
      </c>
      <c r="J180" s="159">
        <f>SUMIF('EG-ABR'!$F$18:$F$516,PROVEEDORES!$D181,'EG-ABR'!S$18:S$516)</f>
        <v>0</v>
      </c>
      <c r="K180" s="159" t="str">
        <f t="shared" si="4"/>
        <v/>
      </c>
      <c r="L180" s="146" t="str">
        <f>IF(PROVEEDORES!G181="","",PROVEEDORES!G181)</f>
        <v/>
      </c>
    </row>
    <row r="181" spans="3:12" ht="17.45" customHeight="1" x14ac:dyDescent="0.2">
      <c r="C181" s="158">
        <f t="shared" si="5"/>
        <v>175</v>
      </c>
      <c r="D181" s="146" t="str">
        <f>IF(PROVEEDORES!E182="","",PROVEEDORES!E182)</f>
        <v/>
      </c>
      <c r="E181" s="146" t="str">
        <f>IF(PROVEEDORES!F182="","",PROVEEDORES!F182)</f>
        <v/>
      </c>
      <c r="F181" s="146" t="str">
        <f>IF(PROVEEDORES!D182="","",PROVEEDORES!D182)</f>
        <v/>
      </c>
      <c r="G181" s="159">
        <f>SUMIF('EG-ABR'!$F$18:$F$516,PROVEEDORES!$D182,'EG-ABR'!P$18:P$516)</f>
        <v>0</v>
      </c>
      <c r="H181" s="159">
        <f>SUMIF('EG-ABR'!$F$18:$F$516,PROVEEDORES!$D182,'EG-ABR'!Q$18:Q$516)</f>
        <v>0</v>
      </c>
      <c r="I181" s="159">
        <f>SUMIF('EG-ABR'!$F$18:$F$516,PROVEEDORES!$D182,'EG-ABR'!R$18:R$516)</f>
        <v>0</v>
      </c>
      <c r="J181" s="159">
        <f>SUMIF('EG-ABR'!$F$18:$F$516,PROVEEDORES!$D182,'EG-ABR'!S$18:S$516)</f>
        <v>0</v>
      </c>
      <c r="K181" s="159" t="str">
        <f t="shared" si="4"/>
        <v/>
      </c>
      <c r="L181" s="146" t="str">
        <f>IF(PROVEEDORES!G182="","",PROVEEDORES!G182)</f>
        <v/>
      </c>
    </row>
    <row r="182" spans="3:12" ht="17.45" customHeight="1" x14ac:dyDescent="0.2">
      <c r="C182" s="158">
        <f t="shared" si="5"/>
        <v>176</v>
      </c>
      <c r="D182" s="146" t="str">
        <f>IF(PROVEEDORES!E183="","",PROVEEDORES!E183)</f>
        <v/>
      </c>
      <c r="E182" s="146" t="str">
        <f>IF(PROVEEDORES!F183="","",PROVEEDORES!F183)</f>
        <v/>
      </c>
      <c r="F182" s="146" t="str">
        <f>IF(PROVEEDORES!D183="","",PROVEEDORES!D183)</f>
        <v/>
      </c>
      <c r="G182" s="159">
        <f>SUMIF('EG-ABR'!$F$18:$F$516,PROVEEDORES!$D183,'EG-ABR'!P$18:P$516)</f>
        <v>0</v>
      </c>
      <c r="H182" s="159">
        <f>SUMIF('EG-ABR'!$F$18:$F$516,PROVEEDORES!$D183,'EG-ABR'!Q$18:Q$516)</f>
        <v>0</v>
      </c>
      <c r="I182" s="159">
        <f>SUMIF('EG-ABR'!$F$18:$F$516,PROVEEDORES!$D183,'EG-ABR'!R$18:R$516)</f>
        <v>0</v>
      </c>
      <c r="J182" s="159">
        <f>SUMIF('EG-ABR'!$F$18:$F$516,PROVEEDORES!$D183,'EG-ABR'!S$18:S$516)</f>
        <v>0</v>
      </c>
      <c r="K182" s="159" t="str">
        <f t="shared" si="4"/>
        <v/>
      </c>
      <c r="L182" s="146" t="str">
        <f>IF(PROVEEDORES!G183="","",PROVEEDORES!G183)</f>
        <v/>
      </c>
    </row>
    <row r="183" spans="3:12" ht="17.45" customHeight="1" x14ac:dyDescent="0.2">
      <c r="C183" s="158">
        <f t="shared" si="5"/>
        <v>177</v>
      </c>
      <c r="D183" s="146" t="str">
        <f>IF(PROVEEDORES!E184="","",PROVEEDORES!E184)</f>
        <v/>
      </c>
      <c r="E183" s="146" t="str">
        <f>IF(PROVEEDORES!F184="","",PROVEEDORES!F184)</f>
        <v/>
      </c>
      <c r="F183" s="146" t="str">
        <f>IF(PROVEEDORES!D184="","",PROVEEDORES!D184)</f>
        <v/>
      </c>
      <c r="G183" s="159">
        <f>SUMIF('EG-ABR'!$F$18:$F$516,PROVEEDORES!$D184,'EG-ABR'!P$18:P$516)</f>
        <v>0</v>
      </c>
      <c r="H183" s="159">
        <f>SUMIF('EG-ABR'!$F$18:$F$516,PROVEEDORES!$D184,'EG-ABR'!Q$18:Q$516)</f>
        <v>0</v>
      </c>
      <c r="I183" s="159">
        <f>SUMIF('EG-ABR'!$F$18:$F$516,PROVEEDORES!$D184,'EG-ABR'!R$18:R$516)</f>
        <v>0</v>
      </c>
      <c r="J183" s="159">
        <f>SUMIF('EG-ABR'!$F$18:$F$516,PROVEEDORES!$D184,'EG-ABR'!S$18:S$516)</f>
        <v>0</v>
      </c>
      <c r="K183" s="159" t="str">
        <f t="shared" si="4"/>
        <v/>
      </c>
      <c r="L183" s="146" t="str">
        <f>IF(PROVEEDORES!G184="","",PROVEEDORES!G184)</f>
        <v/>
      </c>
    </row>
    <row r="184" spans="3:12" ht="17.45" customHeight="1" x14ac:dyDescent="0.2">
      <c r="C184" s="158">
        <f t="shared" si="5"/>
        <v>178</v>
      </c>
      <c r="D184" s="146" t="str">
        <f>IF(PROVEEDORES!E185="","",PROVEEDORES!E185)</f>
        <v/>
      </c>
      <c r="E184" s="146" t="str">
        <f>IF(PROVEEDORES!F185="","",PROVEEDORES!F185)</f>
        <v/>
      </c>
      <c r="F184" s="146" t="str">
        <f>IF(PROVEEDORES!D185="","",PROVEEDORES!D185)</f>
        <v/>
      </c>
      <c r="G184" s="159">
        <f>SUMIF('EG-ABR'!$F$18:$F$516,PROVEEDORES!$D185,'EG-ABR'!P$18:P$516)</f>
        <v>0</v>
      </c>
      <c r="H184" s="159">
        <f>SUMIF('EG-ABR'!$F$18:$F$516,PROVEEDORES!$D185,'EG-ABR'!Q$18:Q$516)</f>
        <v>0</v>
      </c>
      <c r="I184" s="159">
        <f>SUMIF('EG-ABR'!$F$18:$F$516,PROVEEDORES!$D185,'EG-ABR'!R$18:R$516)</f>
        <v>0</v>
      </c>
      <c r="J184" s="159">
        <f>SUMIF('EG-ABR'!$F$18:$F$516,PROVEEDORES!$D185,'EG-ABR'!S$18:S$516)</f>
        <v>0</v>
      </c>
      <c r="K184" s="159" t="str">
        <f t="shared" si="4"/>
        <v/>
      </c>
      <c r="L184" s="146" t="str">
        <f>IF(PROVEEDORES!G185="","",PROVEEDORES!G185)</f>
        <v/>
      </c>
    </row>
    <row r="185" spans="3:12" ht="17.45" customHeight="1" x14ac:dyDescent="0.2">
      <c r="C185" s="158">
        <f t="shared" si="5"/>
        <v>179</v>
      </c>
      <c r="D185" s="146" t="str">
        <f>IF(PROVEEDORES!E186="","",PROVEEDORES!E186)</f>
        <v/>
      </c>
      <c r="E185" s="146" t="str">
        <f>IF(PROVEEDORES!F186="","",PROVEEDORES!F186)</f>
        <v/>
      </c>
      <c r="F185" s="146" t="str">
        <f>IF(PROVEEDORES!D186="","",PROVEEDORES!D186)</f>
        <v/>
      </c>
      <c r="G185" s="159">
        <f>SUMIF('EG-ABR'!$F$18:$F$516,PROVEEDORES!$D186,'EG-ABR'!P$18:P$516)</f>
        <v>0</v>
      </c>
      <c r="H185" s="159">
        <f>SUMIF('EG-ABR'!$F$18:$F$516,PROVEEDORES!$D186,'EG-ABR'!Q$18:Q$516)</f>
        <v>0</v>
      </c>
      <c r="I185" s="159">
        <f>SUMIF('EG-ABR'!$F$18:$F$516,PROVEEDORES!$D186,'EG-ABR'!R$18:R$516)</f>
        <v>0</v>
      </c>
      <c r="J185" s="159">
        <f>SUMIF('EG-ABR'!$F$18:$F$516,PROVEEDORES!$D186,'EG-ABR'!S$18:S$516)</f>
        <v>0</v>
      </c>
      <c r="K185" s="159" t="str">
        <f t="shared" si="4"/>
        <v/>
      </c>
      <c r="L185" s="146" t="str">
        <f>IF(PROVEEDORES!G186="","",PROVEEDORES!G186)</f>
        <v/>
      </c>
    </row>
    <row r="186" spans="3:12" ht="17.45" customHeight="1" x14ac:dyDescent="0.2">
      <c r="C186" s="158">
        <f t="shared" si="5"/>
        <v>180</v>
      </c>
      <c r="D186" s="146" t="str">
        <f>IF(PROVEEDORES!E187="","",PROVEEDORES!E187)</f>
        <v/>
      </c>
      <c r="E186" s="146" t="str">
        <f>IF(PROVEEDORES!F187="","",PROVEEDORES!F187)</f>
        <v/>
      </c>
      <c r="F186" s="146" t="str">
        <f>IF(PROVEEDORES!D187="","",PROVEEDORES!D187)</f>
        <v/>
      </c>
      <c r="G186" s="159">
        <f>SUMIF('EG-ABR'!$F$18:$F$516,PROVEEDORES!$D187,'EG-ABR'!P$18:P$516)</f>
        <v>0</v>
      </c>
      <c r="H186" s="159">
        <f>SUMIF('EG-ABR'!$F$18:$F$516,PROVEEDORES!$D187,'EG-ABR'!Q$18:Q$516)</f>
        <v>0</v>
      </c>
      <c r="I186" s="159">
        <f>SUMIF('EG-ABR'!$F$18:$F$516,PROVEEDORES!$D187,'EG-ABR'!R$18:R$516)</f>
        <v>0</v>
      </c>
      <c r="J186" s="159">
        <f>SUMIF('EG-ABR'!$F$18:$F$516,PROVEEDORES!$D187,'EG-ABR'!S$18:S$516)</f>
        <v>0</v>
      </c>
      <c r="K186" s="159" t="str">
        <f t="shared" si="4"/>
        <v/>
      </c>
      <c r="L186" s="146" t="str">
        <f>IF(PROVEEDORES!G187="","",PROVEEDORES!G187)</f>
        <v/>
      </c>
    </row>
    <row r="187" spans="3:12" ht="17.45" customHeight="1" x14ac:dyDescent="0.2">
      <c r="C187" s="158">
        <f t="shared" si="5"/>
        <v>181</v>
      </c>
      <c r="D187" s="146" t="str">
        <f>IF(PROVEEDORES!E188="","",PROVEEDORES!E188)</f>
        <v/>
      </c>
      <c r="E187" s="146" t="str">
        <f>IF(PROVEEDORES!F188="","",PROVEEDORES!F188)</f>
        <v/>
      </c>
      <c r="F187" s="146" t="str">
        <f>IF(PROVEEDORES!D188="","",PROVEEDORES!D188)</f>
        <v/>
      </c>
      <c r="G187" s="159">
        <f>SUMIF('EG-ABR'!$F$18:$F$516,PROVEEDORES!$D188,'EG-ABR'!P$18:P$516)</f>
        <v>0</v>
      </c>
      <c r="H187" s="159">
        <f>SUMIF('EG-ABR'!$F$18:$F$516,PROVEEDORES!$D188,'EG-ABR'!Q$18:Q$516)</f>
        <v>0</v>
      </c>
      <c r="I187" s="159">
        <f>SUMIF('EG-ABR'!$F$18:$F$516,PROVEEDORES!$D188,'EG-ABR'!R$18:R$516)</f>
        <v>0</v>
      </c>
      <c r="J187" s="159">
        <f>SUMIF('EG-ABR'!$F$18:$F$516,PROVEEDORES!$D188,'EG-ABR'!S$18:S$516)</f>
        <v>0</v>
      </c>
      <c r="K187" s="159" t="str">
        <f t="shared" si="4"/>
        <v/>
      </c>
      <c r="L187" s="146" t="str">
        <f>IF(PROVEEDORES!G188="","",PROVEEDORES!G188)</f>
        <v/>
      </c>
    </row>
    <row r="188" spans="3:12" ht="17.45" customHeight="1" x14ac:dyDescent="0.2">
      <c r="C188" s="158">
        <f t="shared" si="5"/>
        <v>182</v>
      </c>
      <c r="D188" s="146" t="str">
        <f>IF(PROVEEDORES!E189="","",PROVEEDORES!E189)</f>
        <v/>
      </c>
      <c r="E188" s="146" t="str">
        <f>IF(PROVEEDORES!F189="","",PROVEEDORES!F189)</f>
        <v/>
      </c>
      <c r="F188" s="146" t="str">
        <f>IF(PROVEEDORES!D189="","",PROVEEDORES!D189)</f>
        <v/>
      </c>
      <c r="G188" s="159">
        <f>SUMIF('EG-ABR'!$F$18:$F$516,PROVEEDORES!$D189,'EG-ABR'!P$18:P$516)</f>
        <v>0</v>
      </c>
      <c r="H188" s="159">
        <f>SUMIF('EG-ABR'!$F$18:$F$516,PROVEEDORES!$D189,'EG-ABR'!Q$18:Q$516)</f>
        <v>0</v>
      </c>
      <c r="I188" s="159">
        <f>SUMIF('EG-ABR'!$F$18:$F$516,PROVEEDORES!$D189,'EG-ABR'!R$18:R$516)</f>
        <v>0</v>
      </c>
      <c r="J188" s="159">
        <f>SUMIF('EG-ABR'!$F$18:$F$516,PROVEEDORES!$D189,'EG-ABR'!S$18:S$516)</f>
        <v>0</v>
      </c>
      <c r="K188" s="159" t="str">
        <f t="shared" si="4"/>
        <v/>
      </c>
      <c r="L188" s="146" t="str">
        <f>IF(PROVEEDORES!G189="","",PROVEEDORES!G189)</f>
        <v/>
      </c>
    </row>
    <row r="189" spans="3:12" ht="17.45" customHeight="1" x14ac:dyDescent="0.2">
      <c r="C189" s="158">
        <f t="shared" si="5"/>
        <v>183</v>
      </c>
      <c r="D189" s="146" t="str">
        <f>IF(PROVEEDORES!E190="","",PROVEEDORES!E190)</f>
        <v/>
      </c>
      <c r="E189" s="146" t="str">
        <f>IF(PROVEEDORES!F190="","",PROVEEDORES!F190)</f>
        <v/>
      </c>
      <c r="F189" s="146" t="str">
        <f>IF(PROVEEDORES!D190="","",PROVEEDORES!D190)</f>
        <v/>
      </c>
      <c r="G189" s="159">
        <f>SUMIF('EG-ABR'!$F$18:$F$516,PROVEEDORES!$D190,'EG-ABR'!P$18:P$516)</f>
        <v>0</v>
      </c>
      <c r="H189" s="159">
        <f>SUMIF('EG-ABR'!$F$18:$F$516,PROVEEDORES!$D190,'EG-ABR'!Q$18:Q$516)</f>
        <v>0</v>
      </c>
      <c r="I189" s="159">
        <f>SUMIF('EG-ABR'!$F$18:$F$516,PROVEEDORES!$D190,'EG-ABR'!R$18:R$516)</f>
        <v>0</v>
      </c>
      <c r="J189" s="159">
        <f>SUMIF('EG-ABR'!$F$18:$F$516,PROVEEDORES!$D190,'EG-ABR'!S$18:S$516)</f>
        <v>0</v>
      </c>
      <c r="K189" s="159" t="str">
        <f t="shared" si="4"/>
        <v/>
      </c>
      <c r="L189" s="146" t="str">
        <f>IF(PROVEEDORES!G190="","",PROVEEDORES!G190)</f>
        <v/>
      </c>
    </row>
    <row r="190" spans="3:12" ht="17.45" customHeight="1" x14ac:dyDescent="0.2">
      <c r="C190" s="158">
        <f t="shared" si="5"/>
        <v>184</v>
      </c>
      <c r="D190" s="146" t="str">
        <f>IF(PROVEEDORES!E191="","",PROVEEDORES!E191)</f>
        <v/>
      </c>
      <c r="E190" s="146" t="str">
        <f>IF(PROVEEDORES!F191="","",PROVEEDORES!F191)</f>
        <v/>
      </c>
      <c r="F190" s="146" t="str">
        <f>IF(PROVEEDORES!D191="","",PROVEEDORES!D191)</f>
        <v/>
      </c>
      <c r="G190" s="159">
        <f>SUMIF('EG-ABR'!$F$18:$F$516,PROVEEDORES!$D191,'EG-ABR'!P$18:P$516)</f>
        <v>0</v>
      </c>
      <c r="H190" s="159">
        <f>SUMIF('EG-ABR'!$F$18:$F$516,PROVEEDORES!$D191,'EG-ABR'!Q$18:Q$516)</f>
        <v>0</v>
      </c>
      <c r="I190" s="159">
        <f>SUMIF('EG-ABR'!$F$18:$F$516,PROVEEDORES!$D191,'EG-ABR'!R$18:R$516)</f>
        <v>0</v>
      </c>
      <c r="J190" s="159">
        <f>SUMIF('EG-ABR'!$F$18:$F$516,PROVEEDORES!$D191,'EG-ABR'!S$18:S$516)</f>
        <v>0</v>
      </c>
      <c r="K190" s="159" t="str">
        <f t="shared" si="4"/>
        <v/>
      </c>
      <c r="L190" s="146" t="str">
        <f>IF(PROVEEDORES!G191="","",PROVEEDORES!G191)</f>
        <v/>
      </c>
    </row>
    <row r="191" spans="3:12" ht="17.45" customHeight="1" x14ac:dyDescent="0.2">
      <c r="C191" s="158">
        <f t="shared" si="5"/>
        <v>185</v>
      </c>
      <c r="D191" s="146" t="str">
        <f>IF(PROVEEDORES!E192="","",PROVEEDORES!E192)</f>
        <v/>
      </c>
      <c r="E191" s="146" t="str">
        <f>IF(PROVEEDORES!F192="","",PROVEEDORES!F192)</f>
        <v/>
      </c>
      <c r="F191" s="146" t="str">
        <f>IF(PROVEEDORES!D192="","",PROVEEDORES!D192)</f>
        <v/>
      </c>
      <c r="G191" s="159">
        <f>SUMIF('EG-ABR'!$F$18:$F$516,PROVEEDORES!$D192,'EG-ABR'!P$18:P$516)</f>
        <v>0</v>
      </c>
      <c r="H191" s="159">
        <f>SUMIF('EG-ABR'!$F$18:$F$516,PROVEEDORES!$D192,'EG-ABR'!Q$18:Q$516)</f>
        <v>0</v>
      </c>
      <c r="I191" s="159">
        <f>SUMIF('EG-ABR'!$F$18:$F$516,PROVEEDORES!$D192,'EG-ABR'!R$18:R$516)</f>
        <v>0</v>
      </c>
      <c r="J191" s="159">
        <f>SUMIF('EG-ABR'!$F$18:$F$516,PROVEEDORES!$D192,'EG-ABR'!S$18:S$516)</f>
        <v>0</v>
      </c>
      <c r="K191" s="159" t="str">
        <f t="shared" si="4"/>
        <v/>
      </c>
      <c r="L191" s="146" t="str">
        <f>IF(PROVEEDORES!G192="","",PROVEEDORES!G192)</f>
        <v/>
      </c>
    </row>
    <row r="192" spans="3:12" ht="17.45" customHeight="1" x14ac:dyDescent="0.2">
      <c r="C192" s="158">
        <f t="shared" si="5"/>
        <v>186</v>
      </c>
      <c r="D192" s="146" t="str">
        <f>IF(PROVEEDORES!E193="","",PROVEEDORES!E193)</f>
        <v/>
      </c>
      <c r="E192" s="146" t="str">
        <f>IF(PROVEEDORES!F193="","",PROVEEDORES!F193)</f>
        <v/>
      </c>
      <c r="F192" s="146" t="str">
        <f>IF(PROVEEDORES!D193="","",PROVEEDORES!D193)</f>
        <v/>
      </c>
      <c r="G192" s="159">
        <f>SUMIF('EG-ABR'!$F$18:$F$516,PROVEEDORES!$D193,'EG-ABR'!P$18:P$516)</f>
        <v>0</v>
      </c>
      <c r="H192" s="159">
        <f>SUMIF('EG-ABR'!$F$18:$F$516,PROVEEDORES!$D193,'EG-ABR'!Q$18:Q$516)</f>
        <v>0</v>
      </c>
      <c r="I192" s="159">
        <f>SUMIF('EG-ABR'!$F$18:$F$516,PROVEEDORES!$D193,'EG-ABR'!R$18:R$516)</f>
        <v>0</v>
      </c>
      <c r="J192" s="159">
        <f>SUMIF('EG-ABR'!$F$18:$F$516,PROVEEDORES!$D193,'EG-ABR'!S$18:S$516)</f>
        <v>0</v>
      </c>
      <c r="K192" s="159" t="str">
        <f t="shared" si="4"/>
        <v/>
      </c>
      <c r="L192" s="146" t="str">
        <f>IF(PROVEEDORES!G193="","",PROVEEDORES!G193)</f>
        <v/>
      </c>
    </row>
    <row r="193" spans="3:12" ht="17.45" customHeight="1" x14ac:dyDescent="0.2">
      <c r="C193" s="158">
        <f t="shared" si="5"/>
        <v>187</v>
      </c>
      <c r="D193" s="146" t="str">
        <f>IF(PROVEEDORES!E194="","",PROVEEDORES!E194)</f>
        <v/>
      </c>
      <c r="E193" s="146" t="str">
        <f>IF(PROVEEDORES!F194="","",PROVEEDORES!F194)</f>
        <v/>
      </c>
      <c r="F193" s="146" t="str">
        <f>IF(PROVEEDORES!D194="","",PROVEEDORES!D194)</f>
        <v/>
      </c>
      <c r="G193" s="159">
        <f>SUMIF('EG-ABR'!$F$18:$F$516,PROVEEDORES!$D194,'EG-ABR'!P$18:P$516)</f>
        <v>0</v>
      </c>
      <c r="H193" s="159">
        <f>SUMIF('EG-ABR'!$F$18:$F$516,PROVEEDORES!$D194,'EG-ABR'!Q$18:Q$516)</f>
        <v>0</v>
      </c>
      <c r="I193" s="159">
        <f>SUMIF('EG-ABR'!$F$18:$F$516,PROVEEDORES!$D194,'EG-ABR'!R$18:R$516)</f>
        <v>0</v>
      </c>
      <c r="J193" s="159">
        <f>SUMIF('EG-ABR'!$F$18:$F$516,PROVEEDORES!$D194,'EG-ABR'!S$18:S$516)</f>
        <v>0</v>
      </c>
      <c r="K193" s="159" t="str">
        <f t="shared" si="4"/>
        <v/>
      </c>
      <c r="L193" s="146" t="str">
        <f>IF(PROVEEDORES!G194="","",PROVEEDORES!G194)</f>
        <v/>
      </c>
    </row>
    <row r="194" spans="3:12" ht="17.45" customHeight="1" x14ac:dyDescent="0.2">
      <c r="C194" s="158">
        <f t="shared" si="5"/>
        <v>188</v>
      </c>
      <c r="D194" s="146" t="str">
        <f>IF(PROVEEDORES!E195="","",PROVEEDORES!E195)</f>
        <v/>
      </c>
      <c r="E194" s="146" t="str">
        <f>IF(PROVEEDORES!F195="","",PROVEEDORES!F195)</f>
        <v/>
      </c>
      <c r="F194" s="146" t="str">
        <f>IF(PROVEEDORES!D195="","",PROVEEDORES!D195)</f>
        <v/>
      </c>
      <c r="G194" s="159">
        <f>SUMIF('EG-ABR'!$F$18:$F$516,PROVEEDORES!$D195,'EG-ABR'!P$18:P$516)</f>
        <v>0</v>
      </c>
      <c r="H194" s="159">
        <f>SUMIF('EG-ABR'!$F$18:$F$516,PROVEEDORES!$D195,'EG-ABR'!Q$18:Q$516)</f>
        <v>0</v>
      </c>
      <c r="I194" s="159">
        <f>SUMIF('EG-ABR'!$F$18:$F$516,PROVEEDORES!$D195,'EG-ABR'!R$18:R$516)</f>
        <v>0</v>
      </c>
      <c r="J194" s="159">
        <f>SUMIF('EG-ABR'!$F$18:$F$516,PROVEEDORES!$D195,'EG-ABR'!S$18:S$516)</f>
        <v>0</v>
      </c>
      <c r="K194" s="159" t="str">
        <f t="shared" si="4"/>
        <v/>
      </c>
      <c r="L194" s="146" t="str">
        <f>IF(PROVEEDORES!G195="","",PROVEEDORES!G195)</f>
        <v/>
      </c>
    </row>
    <row r="195" spans="3:12" ht="17.45" customHeight="1" x14ac:dyDescent="0.2">
      <c r="C195" s="158">
        <f t="shared" si="5"/>
        <v>189</v>
      </c>
      <c r="D195" s="146" t="str">
        <f>IF(PROVEEDORES!E196="","",PROVEEDORES!E196)</f>
        <v/>
      </c>
      <c r="E195" s="146" t="str">
        <f>IF(PROVEEDORES!F196="","",PROVEEDORES!F196)</f>
        <v/>
      </c>
      <c r="F195" s="146" t="str">
        <f>IF(PROVEEDORES!D196="","",PROVEEDORES!D196)</f>
        <v/>
      </c>
      <c r="G195" s="159">
        <f>SUMIF('EG-ABR'!$F$18:$F$516,PROVEEDORES!$D196,'EG-ABR'!P$18:P$516)</f>
        <v>0</v>
      </c>
      <c r="H195" s="159">
        <f>SUMIF('EG-ABR'!$F$18:$F$516,PROVEEDORES!$D196,'EG-ABR'!Q$18:Q$516)</f>
        <v>0</v>
      </c>
      <c r="I195" s="159">
        <f>SUMIF('EG-ABR'!$F$18:$F$516,PROVEEDORES!$D196,'EG-ABR'!R$18:R$516)</f>
        <v>0</v>
      </c>
      <c r="J195" s="159">
        <f>SUMIF('EG-ABR'!$F$18:$F$516,PROVEEDORES!$D196,'EG-ABR'!S$18:S$516)</f>
        <v>0</v>
      </c>
      <c r="K195" s="159" t="str">
        <f t="shared" si="4"/>
        <v/>
      </c>
      <c r="L195" s="146" t="str">
        <f>IF(PROVEEDORES!G196="","",PROVEEDORES!G196)</f>
        <v/>
      </c>
    </row>
    <row r="196" spans="3:12" ht="17.45" customHeight="1" x14ac:dyDescent="0.2">
      <c r="C196" s="158">
        <f t="shared" si="5"/>
        <v>190</v>
      </c>
      <c r="D196" s="146" t="str">
        <f>IF(PROVEEDORES!E197="","",PROVEEDORES!E197)</f>
        <v/>
      </c>
      <c r="E196" s="146" t="str">
        <f>IF(PROVEEDORES!F197="","",PROVEEDORES!F197)</f>
        <v/>
      </c>
      <c r="F196" s="146" t="str">
        <f>IF(PROVEEDORES!D197="","",PROVEEDORES!D197)</f>
        <v/>
      </c>
      <c r="G196" s="159">
        <f>SUMIF('EG-ABR'!$F$18:$F$516,PROVEEDORES!$D197,'EG-ABR'!P$18:P$516)</f>
        <v>0</v>
      </c>
      <c r="H196" s="159">
        <f>SUMIF('EG-ABR'!$F$18:$F$516,PROVEEDORES!$D197,'EG-ABR'!Q$18:Q$516)</f>
        <v>0</v>
      </c>
      <c r="I196" s="159">
        <f>SUMIF('EG-ABR'!$F$18:$F$516,PROVEEDORES!$D197,'EG-ABR'!R$18:R$516)</f>
        <v>0</v>
      </c>
      <c r="J196" s="159">
        <f>SUMIF('EG-ABR'!$F$18:$F$516,PROVEEDORES!$D197,'EG-ABR'!S$18:S$516)</f>
        <v>0</v>
      </c>
      <c r="K196" s="159" t="str">
        <f t="shared" si="4"/>
        <v/>
      </c>
      <c r="L196" s="146" t="str">
        <f>IF(PROVEEDORES!G197="","",PROVEEDORES!G197)</f>
        <v/>
      </c>
    </row>
    <row r="197" spans="3:12" ht="17.45" customHeight="1" x14ac:dyDescent="0.2">
      <c r="C197" s="158">
        <f t="shared" si="5"/>
        <v>191</v>
      </c>
      <c r="D197" s="146" t="str">
        <f>IF(PROVEEDORES!E198="","",PROVEEDORES!E198)</f>
        <v/>
      </c>
      <c r="E197" s="146" t="str">
        <f>IF(PROVEEDORES!F198="","",PROVEEDORES!F198)</f>
        <v/>
      </c>
      <c r="F197" s="146" t="str">
        <f>IF(PROVEEDORES!D198="","",PROVEEDORES!D198)</f>
        <v/>
      </c>
      <c r="G197" s="159">
        <f>SUMIF('EG-ABR'!$F$18:$F$516,PROVEEDORES!$D198,'EG-ABR'!P$18:P$516)</f>
        <v>0</v>
      </c>
      <c r="H197" s="159">
        <f>SUMIF('EG-ABR'!$F$18:$F$516,PROVEEDORES!$D198,'EG-ABR'!Q$18:Q$516)</f>
        <v>0</v>
      </c>
      <c r="I197" s="159">
        <f>SUMIF('EG-ABR'!$F$18:$F$516,PROVEEDORES!$D198,'EG-ABR'!R$18:R$516)</f>
        <v>0</v>
      </c>
      <c r="J197" s="159">
        <f>SUMIF('EG-ABR'!$F$18:$F$516,PROVEEDORES!$D198,'EG-ABR'!S$18:S$516)</f>
        <v>0</v>
      </c>
      <c r="K197" s="159" t="str">
        <f t="shared" si="4"/>
        <v/>
      </c>
      <c r="L197" s="146" t="str">
        <f>IF(PROVEEDORES!G198="","",PROVEEDORES!G198)</f>
        <v/>
      </c>
    </row>
    <row r="198" spans="3:12" ht="17.45" customHeight="1" x14ac:dyDescent="0.2">
      <c r="C198" s="158">
        <f t="shared" si="5"/>
        <v>192</v>
      </c>
      <c r="D198" s="146" t="str">
        <f>IF(PROVEEDORES!E199="","",PROVEEDORES!E199)</f>
        <v/>
      </c>
      <c r="E198" s="146" t="str">
        <f>IF(PROVEEDORES!F199="","",PROVEEDORES!F199)</f>
        <v/>
      </c>
      <c r="F198" s="146" t="str">
        <f>IF(PROVEEDORES!D199="","",PROVEEDORES!D199)</f>
        <v/>
      </c>
      <c r="G198" s="159">
        <f>SUMIF('EG-ABR'!$F$18:$F$516,PROVEEDORES!$D199,'EG-ABR'!P$18:P$516)</f>
        <v>0</v>
      </c>
      <c r="H198" s="159">
        <f>SUMIF('EG-ABR'!$F$18:$F$516,PROVEEDORES!$D199,'EG-ABR'!Q$18:Q$516)</f>
        <v>0</v>
      </c>
      <c r="I198" s="159">
        <f>SUMIF('EG-ABR'!$F$18:$F$516,PROVEEDORES!$D199,'EG-ABR'!R$18:R$516)</f>
        <v>0</v>
      </c>
      <c r="J198" s="159">
        <f>SUMIF('EG-ABR'!$F$18:$F$516,PROVEEDORES!$D199,'EG-ABR'!S$18:S$516)</f>
        <v>0</v>
      </c>
      <c r="K198" s="159" t="str">
        <f t="shared" si="4"/>
        <v/>
      </c>
      <c r="L198" s="146" t="str">
        <f>IF(PROVEEDORES!G199="","",PROVEEDORES!G199)</f>
        <v/>
      </c>
    </row>
    <row r="199" spans="3:12" ht="17.45" customHeight="1" x14ac:dyDescent="0.2">
      <c r="C199" s="158">
        <f t="shared" si="5"/>
        <v>193</v>
      </c>
      <c r="D199" s="146" t="str">
        <f>IF(PROVEEDORES!E200="","",PROVEEDORES!E200)</f>
        <v/>
      </c>
      <c r="E199" s="146" t="str">
        <f>IF(PROVEEDORES!F200="","",PROVEEDORES!F200)</f>
        <v/>
      </c>
      <c r="F199" s="146" t="str">
        <f>IF(PROVEEDORES!D200="","",PROVEEDORES!D200)</f>
        <v/>
      </c>
      <c r="G199" s="159">
        <f>SUMIF('EG-ABR'!$F$18:$F$516,PROVEEDORES!$D200,'EG-ABR'!P$18:P$516)</f>
        <v>0</v>
      </c>
      <c r="H199" s="159">
        <f>SUMIF('EG-ABR'!$F$18:$F$516,PROVEEDORES!$D200,'EG-ABR'!Q$18:Q$516)</f>
        <v>0</v>
      </c>
      <c r="I199" s="159">
        <f>SUMIF('EG-ABR'!$F$18:$F$516,PROVEEDORES!$D200,'EG-ABR'!R$18:R$516)</f>
        <v>0</v>
      </c>
      <c r="J199" s="159">
        <f>SUMIF('EG-ABR'!$F$18:$F$516,PROVEEDORES!$D200,'EG-ABR'!S$18:S$516)</f>
        <v>0</v>
      </c>
      <c r="K199" s="159" t="str">
        <f t="shared" si="4"/>
        <v/>
      </c>
      <c r="L199" s="146" t="str">
        <f>IF(PROVEEDORES!G200="","",PROVEEDORES!G200)</f>
        <v/>
      </c>
    </row>
    <row r="200" spans="3:12" ht="17.45" customHeight="1" x14ac:dyDescent="0.2">
      <c r="C200" s="158">
        <f t="shared" si="5"/>
        <v>194</v>
      </c>
      <c r="D200" s="146" t="str">
        <f>IF(PROVEEDORES!E201="","",PROVEEDORES!E201)</f>
        <v/>
      </c>
      <c r="E200" s="146" t="str">
        <f>IF(PROVEEDORES!F201="","",PROVEEDORES!F201)</f>
        <v/>
      </c>
      <c r="F200" s="146" t="str">
        <f>IF(PROVEEDORES!D201="","",PROVEEDORES!D201)</f>
        <v/>
      </c>
      <c r="G200" s="159">
        <f>SUMIF('EG-ABR'!$F$18:$F$516,PROVEEDORES!$D201,'EG-ABR'!P$18:P$516)</f>
        <v>0</v>
      </c>
      <c r="H200" s="159">
        <f>SUMIF('EG-ABR'!$F$18:$F$516,PROVEEDORES!$D201,'EG-ABR'!Q$18:Q$516)</f>
        <v>0</v>
      </c>
      <c r="I200" s="159">
        <f>SUMIF('EG-ABR'!$F$18:$F$516,PROVEEDORES!$D201,'EG-ABR'!R$18:R$516)</f>
        <v>0</v>
      </c>
      <c r="J200" s="159">
        <f>SUMIF('EG-ABR'!$F$18:$F$516,PROVEEDORES!$D201,'EG-ABR'!S$18:S$516)</f>
        <v>0</v>
      </c>
      <c r="K200" s="159" t="str">
        <f t="shared" ref="K200:K263" si="6">IF(G200+H200+I200+J200&gt;0,"C/Información","")</f>
        <v/>
      </c>
      <c r="L200" s="146" t="str">
        <f>IF(PROVEEDORES!G201="","",PROVEEDORES!G201)</f>
        <v/>
      </c>
    </row>
    <row r="201" spans="3:12" ht="17.45" customHeight="1" x14ac:dyDescent="0.2">
      <c r="C201" s="158">
        <f t="shared" ref="C201:C264" si="7">C200+1</f>
        <v>195</v>
      </c>
      <c r="D201" s="146" t="str">
        <f>IF(PROVEEDORES!E202="","",PROVEEDORES!E202)</f>
        <v/>
      </c>
      <c r="E201" s="146" t="str">
        <f>IF(PROVEEDORES!F202="","",PROVEEDORES!F202)</f>
        <v/>
      </c>
      <c r="F201" s="146" t="str">
        <f>IF(PROVEEDORES!D202="","",PROVEEDORES!D202)</f>
        <v/>
      </c>
      <c r="G201" s="159">
        <f>SUMIF('EG-ABR'!$F$18:$F$516,PROVEEDORES!$D202,'EG-ABR'!P$18:P$516)</f>
        <v>0</v>
      </c>
      <c r="H201" s="159">
        <f>SUMIF('EG-ABR'!$F$18:$F$516,PROVEEDORES!$D202,'EG-ABR'!Q$18:Q$516)</f>
        <v>0</v>
      </c>
      <c r="I201" s="159">
        <f>SUMIF('EG-ABR'!$F$18:$F$516,PROVEEDORES!$D202,'EG-ABR'!R$18:R$516)</f>
        <v>0</v>
      </c>
      <c r="J201" s="159">
        <f>SUMIF('EG-ABR'!$F$18:$F$516,PROVEEDORES!$D202,'EG-ABR'!S$18:S$516)</f>
        <v>0</v>
      </c>
      <c r="K201" s="159" t="str">
        <f t="shared" si="6"/>
        <v/>
      </c>
      <c r="L201" s="146" t="str">
        <f>IF(PROVEEDORES!G202="","",PROVEEDORES!G202)</f>
        <v/>
      </c>
    </row>
    <row r="202" spans="3:12" ht="17.45" customHeight="1" x14ac:dyDescent="0.2">
      <c r="C202" s="158">
        <f t="shared" si="7"/>
        <v>196</v>
      </c>
      <c r="D202" s="146" t="str">
        <f>IF(PROVEEDORES!E203="","",PROVEEDORES!E203)</f>
        <v/>
      </c>
      <c r="E202" s="146" t="str">
        <f>IF(PROVEEDORES!F203="","",PROVEEDORES!F203)</f>
        <v/>
      </c>
      <c r="F202" s="146" t="str">
        <f>IF(PROVEEDORES!D203="","",PROVEEDORES!D203)</f>
        <v/>
      </c>
      <c r="G202" s="159">
        <f>SUMIF('EG-ABR'!$F$18:$F$516,PROVEEDORES!$D203,'EG-ABR'!P$18:P$516)</f>
        <v>0</v>
      </c>
      <c r="H202" s="159">
        <f>SUMIF('EG-ABR'!$F$18:$F$516,PROVEEDORES!$D203,'EG-ABR'!Q$18:Q$516)</f>
        <v>0</v>
      </c>
      <c r="I202" s="159">
        <f>SUMIF('EG-ABR'!$F$18:$F$516,PROVEEDORES!$D203,'EG-ABR'!R$18:R$516)</f>
        <v>0</v>
      </c>
      <c r="J202" s="159">
        <f>SUMIF('EG-ABR'!$F$18:$F$516,PROVEEDORES!$D203,'EG-ABR'!S$18:S$516)</f>
        <v>0</v>
      </c>
      <c r="K202" s="159" t="str">
        <f t="shared" si="6"/>
        <v/>
      </c>
      <c r="L202" s="146" t="str">
        <f>IF(PROVEEDORES!G203="","",PROVEEDORES!G203)</f>
        <v/>
      </c>
    </row>
    <row r="203" spans="3:12" ht="17.45" customHeight="1" x14ac:dyDescent="0.2">
      <c r="C203" s="158">
        <f t="shared" si="7"/>
        <v>197</v>
      </c>
      <c r="D203" s="146" t="str">
        <f>IF(PROVEEDORES!E204="","",PROVEEDORES!E204)</f>
        <v/>
      </c>
      <c r="E203" s="146" t="str">
        <f>IF(PROVEEDORES!F204="","",PROVEEDORES!F204)</f>
        <v/>
      </c>
      <c r="F203" s="146" t="str">
        <f>IF(PROVEEDORES!D204="","",PROVEEDORES!D204)</f>
        <v/>
      </c>
      <c r="G203" s="159">
        <f>SUMIF('EG-ABR'!$F$18:$F$516,PROVEEDORES!$D204,'EG-ABR'!P$18:P$516)</f>
        <v>0</v>
      </c>
      <c r="H203" s="159">
        <f>SUMIF('EG-ABR'!$F$18:$F$516,PROVEEDORES!$D204,'EG-ABR'!Q$18:Q$516)</f>
        <v>0</v>
      </c>
      <c r="I203" s="159">
        <f>SUMIF('EG-ABR'!$F$18:$F$516,PROVEEDORES!$D204,'EG-ABR'!R$18:R$516)</f>
        <v>0</v>
      </c>
      <c r="J203" s="159">
        <f>SUMIF('EG-ABR'!$F$18:$F$516,PROVEEDORES!$D204,'EG-ABR'!S$18:S$516)</f>
        <v>0</v>
      </c>
      <c r="K203" s="159" t="str">
        <f t="shared" si="6"/>
        <v/>
      </c>
      <c r="L203" s="146" t="str">
        <f>IF(PROVEEDORES!G204="","",PROVEEDORES!G204)</f>
        <v/>
      </c>
    </row>
    <row r="204" spans="3:12" ht="17.45" customHeight="1" x14ac:dyDescent="0.2">
      <c r="C204" s="158">
        <f t="shared" si="7"/>
        <v>198</v>
      </c>
      <c r="D204" s="146" t="str">
        <f>IF(PROVEEDORES!E205="","",PROVEEDORES!E205)</f>
        <v/>
      </c>
      <c r="E204" s="146" t="str">
        <f>IF(PROVEEDORES!F205="","",PROVEEDORES!F205)</f>
        <v/>
      </c>
      <c r="F204" s="146" t="str">
        <f>IF(PROVEEDORES!D205="","",PROVEEDORES!D205)</f>
        <v/>
      </c>
      <c r="G204" s="159">
        <f>SUMIF('EG-ABR'!$F$18:$F$516,PROVEEDORES!$D205,'EG-ABR'!P$18:P$516)</f>
        <v>0</v>
      </c>
      <c r="H204" s="159">
        <f>SUMIF('EG-ABR'!$F$18:$F$516,PROVEEDORES!$D205,'EG-ABR'!Q$18:Q$516)</f>
        <v>0</v>
      </c>
      <c r="I204" s="159">
        <f>SUMIF('EG-ABR'!$F$18:$F$516,PROVEEDORES!$D205,'EG-ABR'!R$18:R$516)</f>
        <v>0</v>
      </c>
      <c r="J204" s="159">
        <f>SUMIF('EG-ABR'!$F$18:$F$516,PROVEEDORES!$D205,'EG-ABR'!S$18:S$516)</f>
        <v>0</v>
      </c>
      <c r="K204" s="159" t="str">
        <f t="shared" si="6"/>
        <v/>
      </c>
      <c r="L204" s="146" t="str">
        <f>IF(PROVEEDORES!G205="","",PROVEEDORES!G205)</f>
        <v/>
      </c>
    </row>
    <row r="205" spans="3:12" ht="17.45" customHeight="1" x14ac:dyDescent="0.2">
      <c r="C205" s="158">
        <f t="shared" si="7"/>
        <v>199</v>
      </c>
      <c r="D205" s="146" t="str">
        <f>IF(PROVEEDORES!E206="","",PROVEEDORES!E206)</f>
        <v/>
      </c>
      <c r="E205" s="146" t="str">
        <f>IF(PROVEEDORES!F206="","",PROVEEDORES!F206)</f>
        <v/>
      </c>
      <c r="F205" s="146" t="str">
        <f>IF(PROVEEDORES!D206="","",PROVEEDORES!D206)</f>
        <v/>
      </c>
      <c r="G205" s="159">
        <f>SUMIF('EG-ABR'!$F$18:$F$516,PROVEEDORES!$D206,'EG-ABR'!P$18:P$516)</f>
        <v>0</v>
      </c>
      <c r="H205" s="159">
        <f>SUMIF('EG-ABR'!$F$18:$F$516,PROVEEDORES!$D206,'EG-ABR'!Q$18:Q$516)</f>
        <v>0</v>
      </c>
      <c r="I205" s="159">
        <f>SUMIF('EG-ABR'!$F$18:$F$516,PROVEEDORES!$D206,'EG-ABR'!R$18:R$516)</f>
        <v>0</v>
      </c>
      <c r="J205" s="159">
        <f>SUMIF('EG-ABR'!$F$18:$F$516,PROVEEDORES!$D206,'EG-ABR'!S$18:S$516)</f>
        <v>0</v>
      </c>
      <c r="K205" s="159" t="str">
        <f t="shared" si="6"/>
        <v/>
      </c>
      <c r="L205" s="146" t="str">
        <f>IF(PROVEEDORES!G206="","",PROVEEDORES!G206)</f>
        <v/>
      </c>
    </row>
    <row r="206" spans="3:12" ht="17.45" customHeight="1" x14ac:dyDescent="0.2">
      <c r="C206" s="158">
        <f t="shared" si="7"/>
        <v>200</v>
      </c>
      <c r="D206" s="146" t="str">
        <f>IF(PROVEEDORES!E207="","",PROVEEDORES!E207)</f>
        <v/>
      </c>
      <c r="E206" s="146" t="str">
        <f>IF(PROVEEDORES!F207="","",PROVEEDORES!F207)</f>
        <v/>
      </c>
      <c r="F206" s="146" t="str">
        <f>IF(PROVEEDORES!D207="","",PROVEEDORES!D207)</f>
        <v/>
      </c>
      <c r="G206" s="159">
        <f>SUMIF('EG-ABR'!$F$18:$F$516,PROVEEDORES!$D207,'EG-ABR'!P$18:P$516)</f>
        <v>0</v>
      </c>
      <c r="H206" s="159">
        <f>SUMIF('EG-ABR'!$F$18:$F$516,PROVEEDORES!$D207,'EG-ABR'!Q$18:Q$516)</f>
        <v>0</v>
      </c>
      <c r="I206" s="159">
        <f>SUMIF('EG-ABR'!$F$18:$F$516,PROVEEDORES!$D207,'EG-ABR'!R$18:R$516)</f>
        <v>0</v>
      </c>
      <c r="J206" s="159">
        <f>SUMIF('EG-ABR'!$F$18:$F$516,PROVEEDORES!$D207,'EG-ABR'!S$18:S$516)</f>
        <v>0</v>
      </c>
      <c r="K206" s="159" t="str">
        <f t="shared" si="6"/>
        <v/>
      </c>
      <c r="L206" s="146" t="str">
        <f>IF(PROVEEDORES!G207="","",PROVEEDORES!G207)</f>
        <v/>
      </c>
    </row>
    <row r="207" spans="3:12" ht="17.45" customHeight="1" x14ac:dyDescent="0.2">
      <c r="C207" s="158">
        <f t="shared" si="7"/>
        <v>201</v>
      </c>
      <c r="D207" s="146" t="str">
        <f>IF(PROVEEDORES!E208="","",PROVEEDORES!E208)</f>
        <v/>
      </c>
      <c r="E207" s="146" t="str">
        <f>IF(PROVEEDORES!F208="","",PROVEEDORES!F208)</f>
        <v/>
      </c>
      <c r="F207" s="146" t="str">
        <f>IF(PROVEEDORES!D208="","",PROVEEDORES!D208)</f>
        <v/>
      </c>
      <c r="G207" s="159">
        <f>SUMIF('EG-ABR'!$F$18:$F$516,PROVEEDORES!$D208,'EG-ABR'!P$18:P$516)</f>
        <v>0</v>
      </c>
      <c r="H207" s="159">
        <f>SUMIF('EG-ABR'!$F$18:$F$516,PROVEEDORES!$D208,'EG-ABR'!Q$18:Q$516)</f>
        <v>0</v>
      </c>
      <c r="I207" s="159">
        <f>SUMIF('EG-ABR'!$F$18:$F$516,PROVEEDORES!$D208,'EG-ABR'!R$18:R$516)</f>
        <v>0</v>
      </c>
      <c r="J207" s="159">
        <f>SUMIF('EG-ABR'!$F$18:$F$516,PROVEEDORES!$D208,'EG-ABR'!S$18:S$516)</f>
        <v>0</v>
      </c>
      <c r="K207" s="159" t="str">
        <f t="shared" si="6"/>
        <v/>
      </c>
      <c r="L207" s="146" t="str">
        <f>IF(PROVEEDORES!G208="","",PROVEEDORES!G208)</f>
        <v/>
      </c>
    </row>
    <row r="208" spans="3:12" ht="17.45" customHeight="1" x14ac:dyDescent="0.2">
      <c r="C208" s="158">
        <f t="shared" si="7"/>
        <v>202</v>
      </c>
      <c r="D208" s="146" t="str">
        <f>IF(PROVEEDORES!E209="","",PROVEEDORES!E209)</f>
        <v/>
      </c>
      <c r="E208" s="146" t="str">
        <f>IF(PROVEEDORES!F209="","",PROVEEDORES!F209)</f>
        <v/>
      </c>
      <c r="F208" s="146" t="str">
        <f>IF(PROVEEDORES!D209="","",PROVEEDORES!D209)</f>
        <v/>
      </c>
      <c r="G208" s="159">
        <f>SUMIF('EG-ABR'!$F$18:$F$516,PROVEEDORES!$D209,'EG-ABR'!P$18:P$516)</f>
        <v>0</v>
      </c>
      <c r="H208" s="159">
        <f>SUMIF('EG-ABR'!$F$18:$F$516,PROVEEDORES!$D209,'EG-ABR'!Q$18:Q$516)</f>
        <v>0</v>
      </c>
      <c r="I208" s="159">
        <f>SUMIF('EG-ABR'!$F$18:$F$516,PROVEEDORES!$D209,'EG-ABR'!R$18:R$516)</f>
        <v>0</v>
      </c>
      <c r="J208" s="159">
        <f>SUMIF('EG-ABR'!$F$18:$F$516,PROVEEDORES!$D209,'EG-ABR'!S$18:S$516)</f>
        <v>0</v>
      </c>
      <c r="K208" s="159" t="str">
        <f t="shared" si="6"/>
        <v/>
      </c>
      <c r="L208" s="146" t="str">
        <f>IF(PROVEEDORES!G209="","",PROVEEDORES!G209)</f>
        <v/>
      </c>
    </row>
    <row r="209" spans="3:12" ht="17.45" customHeight="1" x14ac:dyDescent="0.2">
      <c r="C209" s="158">
        <f t="shared" si="7"/>
        <v>203</v>
      </c>
      <c r="D209" s="146" t="str">
        <f>IF(PROVEEDORES!E210="","",PROVEEDORES!E210)</f>
        <v/>
      </c>
      <c r="E209" s="146" t="str">
        <f>IF(PROVEEDORES!F210="","",PROVEEDORES!F210)</f>
        <v/>
      </c>
      <c r="F209" s="146" t="str">
        <f>IF(PROVEEDORES!D210="","",PROVEEDORES!D210)</f>
        <v/>
      </c>
      <c r="G209" s="159">
        <f>SUMIF('EG-ABR'!$F$18:$F$516,PROVEEDORES!$D210,'EG-ABR'!P$18:P$516)</f>
        <v>0</v>
      </c>
      <c r="H209" s="159">
        <f>SUMIF('EG-ABR'!$F$18:$F$516,PROVEEDORES!$D210,'EG-ABR'!Q$18:Q$516)</f>
        <v>0</v>
      </c>
      <c r="I209" s="159">
        <f>SUMIF('EG-ABR'!$F$18:$F$516,PROVEEDORES!$D210,'EG-ABR'!R$18:R$516)</f>
        <v>0</v>
      </c>
      <c r="J209" s="159">
        <f>SUMIF('EG-ABR'!$F$18:$F$516,PROVEEDORES!$D210,'EG-ABR'!S$18:S$516)</f>
        <v>0</v>
      </c>
      <c r="K209" s="159" t="str">
        <f t="shared" si="6"/>
        <v/>
      </c>
      <c r="L209" s="146" t="str">
        <f>IF(PROVEEDORES!G210="","",PROVEEDORES!G210)</f>
        <v/>
      </c>
    </row>
    <row r="210" spans="3:12" ht="17.45" customHeight="1" x14ac:dyDescent="0.2">
      <c r="C210" s="158">
        <f t="shared" si="7"/>
        <v>204</v>
      </c>
      <c r="D210" s="146" t="str">
        <f>IF(PROVEEDORES!E211="","",PROVEEDORES!E211)</f>
        <v/>
      </c>
      <c r="E210" s="146" t="str">
        <f>IF(PROVEEDORES!F211="","",PROVEEDORES!F211)</f>
        <v/>
      </c>
      <c r="F210" s="146" t="str">
        <f>IF(PROVEEDORES!D211="","",PROVEEDORES!D211)</f>
        <v/>
      </c>
      <c r="G210" s="159">
        <f>SUMIF('EG-ABR'!$F$18:$F$516,PROVEEDORES!$D211,'EG-ABR'!P$18:P$516)</f>
        <v>0</v>
      </c>
      <c r="H210" s="159">
        <f>SUMIF('EG-ABR'!$F$18:$F$516,PROVEEDORES!$D211,'EG-ABR'!Q$18:Q$516)</f>
        <v>0</v>
      </c>
      <c r="I210" s="159">
        <f>SUMIF('EG-ABR'!$F$18:$F$516,PROVEEDORES!$D211,'EG-ABR'!R$18:R$516)</f>
        <v>0</v>
      </c>
      <c r="J210" s="159">
        <f>SUMIF('EG-ABR'!$F$18:$F$516,PROVEEDORES!$D211,'EG-ABR'!S$18:S$516)</f>
        <v>0</v>
      </c>
      <c r="K210" s="159" t="str">
        <f t="shared" si="6"/>
        <v/>
      </c>
      <c r="L210" s="146" t="str">
        <f>IF(PROVEEDORES!G211="","",PROVEEDORES!G211)</f>
        <v/>
      </c>
    </row>
    <row r="211" spans="3:12" ht="17.45" customHeight="1" x14ac:dyDescent="0.2">
      <c r="C211" s="158">
        <f t="shared" si="7"/>
        <v>205</v>
      </c>
      <c r="D211" s="146" t="str">
        <f>IF(PROVEEDORES!E212="","",PROVEEDORES!E212)</f>
        <v/>
      </c>
      <c r="E211" s="146" t="str">
        <f>IF(PROVEEDORES!F212="","",PROVEEDORES!F212)</f>
        <v/>
      </c>
      <c r="F211" s="146" t="str">
        <f>IF(PROVEEDORES!D212="","",PROVEEDORES!D212)</f>
        <v/>
      </c>
      <c r="G211" s="159">
        <f>SUMIF('EG-ABR'!$F$18:$F$516,PROVEEDORES!$D212,'EG-ABR'!P$18:P$516)</f>
        <v>0</v>
      </c>
      <c r="H211" s="159">
        <f>SUMIF('EG-ABR'!$F$18:$F$516,PROVEEDORES!$D212,'EG-ABR'!Q$18:Q$516)</f>
        <v>0</v>
      </c>
      <c r="I211" s="159">
        <f>SUMIF('EG-ABR'!$F$18:$F$516,PROVEEDORES!$D212,'EG-ABR'!R$18:R$516)</f>
        <v>0</v>
      </c>
      <c r="J211" s="159">
        <f>SUMIF('EG-ABR'!$F$18:$F$516,PROVEEDORES!$D212,'EG-ABR'!S$18:S$516)</f>
        <v>0</v>
      </c>
      <c r="K211" s="159" t="str">
        <f t="shared" si="6"/>
        <v/>
      </c>
      <c r="L211" s="146" t="str">
        <f>IF(PROVEEDORES!G212="","",PROVEEDORES!G212)</f>
        <v/>
      </c>
    </row>
    <row r="212" spans="3:12" ht="17.45" customHeight="1" x14ac:dyDescent="0.2">
      <c r="C212" s="158">
        <f t="shared" si="7"/>
        <v>206</v>
      </c>
      <c r="D212" s="146" t="str">
        <f>IF(PROVEEDORES!E213="","",PROVEEDORES!E213)</f>
        <v/>
      </c>
      <c r="E212" s="146" t="str">
        <f>IF(PROVEEDORES!F213="","",PROVEEDORES!F213)</f>
        <v/>
      </c>
      <c r="F212" s="146" t="str">
        <f>IF(PROVEEDORES!D213="","",PROVEEDORES!D213)</f>
        <v/>
      </c>
      <c r="G212" s="159">
        <f>SUMIF('EG-ABR'!$F$18:$F$516,PROVEEDORES!$D213,'EG-ABR'!P$18:P$516)</f>
        <v>0</v>
      </c>
      <c r="H212" s="159">
        <f>SUMIF('EG-ABR'!$F$18:$F$516,PROVEEDORES!$D213,'EG-ABR'!Q$18:Q$516)</f>
        <v>0</v>
      </c>
      <c r="I212" s="159">
        <f>SUMIF('EG-ABR'!$F$18:$F$516,PROVEEDORES!$D213,'EG-ABR'!R$18:R$516)</f>
        <v>0</v>
      </c>
      <c r="J212" s="159">
        <f>SUMIF('EG-ABR'!$F$18:$F$516,PROVEEDORES!$D213,'EG-ABR'!S$18:S$516)</f>
        <v>0</v>
      </c>
      <c r="K212" s="159" t="str">
        <f t="shared" si="6"/>
        <v/>
      </c>
      <c r="L212" s="146" t="str">
        <f>IF(PROVEEDORES!G213="","",PROVEEDORES!G213)</f>
        <v/>
      </c>
    </row>
    <row r="213" spans="3:12" ht="17.45" customHeight="1" x14ac:dyDescent="0.2">
      <c r="C213" s="158">
        <f t="shared" si="7"/>
        <v>207</v>
      </c>
      <c r="D213" s="146" t="str">
        <f>IF(PROVEEDORES!E214="","",PROVEEDORES!E214)</f>
        <v/>
      </c>
      <c r="E213" s="146" t="str">
        <f>IF(PROVEEDORES!F214="","",PROVEEDORES!F214)</f>
        <v/>
      </c>
      <c r="F213" s="146" t="str">
        <f>IF(PROVEEDORES!D214="","",PROVEEDORES!D214)</f>
        <v/>
      </c>
      <c r="G213" s="159">
        <f>SUMIF('EG-ABR'!$F$18:$F$516,PROVEEDORES!$D214,'EG-ABR'!P$18:P$516)</f>
        <v>0</v>
      </c>
      <c r="H213" s="159">
        <f>SUMIF('EG-ABR'!$F$18:$F$516,PROVEEDORES!$D214,'EG-ABR'!Q$18:Q$516)</f>
        <v>0</v>
      </c>
      <c r="I213" s="159">
        <f>SUMIF('EG-ABR'!$F$18:$F$516,PROVEEDORES!$D214,'EG-ABR'!R$18:R$516)</f>
        <v>0</v>
      </c>
      <c r="J213" s="159">
        <f>SUMIF('EG-ABR'!$F$18:$F$516,PROVEEDORES!$D214,'EG-ABR'!S$18:S$516)</f>
        <v>0</v>
      </c>
      <c r="K213" s="159" t="str">
        <f t="shared" si="6"/>
        <v/>
      </c>
      <c r="L213" s="146" t="str">
        <f>IF(PROVEEDORES!G214="","",PROVEEDORES!G214)</f>
        <v/>
      </c>
    </row>
    <row r="214" spans="3:12" ht="17.45" customHeight="1" x14ac:dyDescent="0.2">
      <c r="C214" s="158">
        <f t="shared" si="7"/>
        <v>208</v>
      </c>
      <c r="D214" s="146" t="str">
        <f>IF(PROVEEDORES!E215="","",PROVEEDORES!E215)</f>
        <v/>
      </c>
      <c r="E214" s="146" t="str">
        <f>IF(PROVEEDORES!F215="","",PROVEEDORES!F215)</f>
        <v/>
      </c>
      <c r="F214" s="146" t="str">
        <f>IF(PROVEEDORES!D215="","",PROVEEDORES!D215)</f>
        <v/>
      </c>
      <c r="G214" s="159">
        <f>SUMIF('EG-ABR'!$F$18:$F$516,PROVEEDORES!$D215,'EG-ABR'!P$18:P$516)</f>
        <v>0</v>
      </c>
      <c r="H214" s="159">
        <f>SUMIF('EG-ABR'!$F$18:$F$516,PROVEEDORES!$D215,'EG-ABR'!Q$18:Q$516)</f>
        <v>0</v>
      </c>
      <c r="I214" s="159">
        <f>SUMIF('EG-ABR'!$F$18:$F$516,PROVEEDORES!$D215,'EG-ABR'!R$18:R$516)</f>
        <v>0</v>
      </c>
      <c r="J214" s="159">
        <f>SUMIF('EG-ABR'!$F$18:$F$516,PROVEEDORES!$D215,'EG-ABR'!S$18:S$516)</f>
        <v>0</v>
      </c>
      <c r="K214" s="159" t="str">
        <f t="shared" si="6"/>
        <v/>
      </c>
      <c r="L214" s="146" t="str">
        <f>IF(PROVEEDORES!G215="","",PROVEEDORES!G215)</f>
        <v/>
      </c>
    </row>
    <row r="215" spans="3:12" ht="17.45" customHeight="1" x14ac:dyDescent="0.2">
      <c r="C215" s="158">
        <f t="shared" si="7"/>
        <v>209</v>
      </c>
      <c r="D215" s="146" t="str">
        <f>IF(PROVEEDORES!E216="","",PROVEEDORES!E216)</f>
        <v/>
      </c>
      <c r="E215" s="146" t="str">
        <f>IF(PROVEEDORES!F216="","",PROVEEDORES!F216)</f>
        <v/>
      </c>
      <c r="F215" s="146" t="str">
        <f>IF(PROVEEDORES!D216="","",PROVEEDORES!D216)</f>
        <v/>
      </c>
      <c r="G215" s="159">
        <f>SUMIF('EG-ABR'!$F$18:$F$516,PROVEEDORES!$D216,'EG-ABR'!P$18:P$516)</f>
        <v>0</v>
      </c>
      <c r="H215" s="159">
        <f>SUMIF('EG-ABR'!$F$18:$F$516,PROVEEDORES!$D216,'EG-ABR'!Q$18:Q$516)</f>
        <v>0</v>
      </c>
      <c r="I215" s="159">
        <f>SUMIF('EG-ABR'!$F$18:$F$516,PROVEEDORES!$D216,'EG-ABR'!R$18:R$516)</f>
        <v>0</v>
      </c>
      <c r="J215" s="159">
        <f>SUMIF('EG-ABR'!$F$18:$F$516,PROVEEDORES!$D216,'EG-ABR'!S$18:S$516)</f>
        <v>0</v>
      </c>
      <c r="K215" s="159" t="str">
        <f t="shared" si="6"/>
        <v/>
      </c>
      <c r="L215" s="146" t="str">
        <f>IF(PROVEEDORES!G216="","",PROVEEDORES!G216)</f>
        <v/>
      </c>
    </row>
    <row r="216" spans="3:12" ht="17.45" customHeight="1" x14ac:dyDescent="0.2">
      <c r="C216" s="158">
        <f t="shared" si="7"/>
        <v>210</v>
      </c>
      <c r="D216" s="146" t="str">
        <f>IF(PROVEEDORES!E217="","",PROVEEDORES!E217)</f>
        <v/>
      </c>
      <c r="E216" s="146" t="str">
        <f>IF(PROVEEDORES!F217="","",PROVEEDORES!F217)</f>
        <v/>
      </c>
      <c r="F216" s="146" t="str">
        <f>IF(PROVEEDORES!D217="","",PROVEEDORES!D217)</f>
        <v/>
      </c>
      <c r="G216" s="159">
        <f>SUMIF('EG-ABR'!$F$18:$F$516,PROVEEDORES!$D217,'EG-ABR'!P$18:P$516)</f>
        <v>0</v>
      </c>
      <c r="H216" s="159">
        <f>SUMIF('EG-ABR'!$F$18:$F$516,PROVEEDORES!$D217,'EG-ABR'!Q$18:Q$516)</f>
        <v>0</v>
      </c>
      <c r="I216" s="159">
        <f>SUMIF('EG-ABR'!$F$18:$F$516,PROVEEDORES!$D217,'EG-ABR'!R$18:R$516)</f>
        <v>0</v>
      </c>
      <c r="J216" s="159">
        <f>SUMIF('EG-ABR'!$F$18:$F$516,PROVEEDORES!$D217,'EG-ABR'!S$18:S$516)</f>
        <v>0</v>
      </c>
      <c r="K216" s="159" t="str">
        <f t="shared" si="6"/>
        <v/>
      </c>
      <c r="L216" s="146" t="str">
        <f>IF(PROVEEDORES!G217="","",PROVEEDORES!G217)</f>
        <v/>
      </c>
    </row>
    <row r="217" spans="3:12" ht="17.45" customHeight="1" x14ac:dyDescent="0.2">
      <c r="C217" s="158">
        <f t="shared" si="7"/>
        <v>211</v>
      </c>
      <c r="D217" s="146" t="str">
        <f>IF(PROVEEDORES!E218="","",PROVEEDORES!E218)</f>
        <v/>
      </c>
      <c r="E217" s="146" t="str">
        <f>IF(PROVEEDORES!F218="","",PROVEEDORES!F218)</f>
        <v/>
      </c>
      <c r="F217" s="146" t="str">
        <f>IF(PROVEEDORES!D218="","",PROVEEDORES!D218)</f>
        <v/>
      </c>
      <c r="G217" s="159">
        <f>SUMIF('EG-ABR'!$F$18:$F$516,PROVEEDORES!$D218,'EG-ABR'!P$18:P$516)</f>
        <v>0</v>
      </c>
      <c r="H217" s="159">
        <f>SUMIF('EG-ABR'!$F$18:$F$516,PROVEEDORES!$D218,'EG-ABR'!Q$18:Q$516)</f>
        <v>0</v>
      </c>
      <c r="I217" s="159">
        <f>SUMIF('EG-ABR'!$F$18:$F$516,PROVEEDORES!$D218,'EG-ABR'!R$18:R$516)</f>
        <v>0</v>
      </c>
      <c r="J217" s="159">
        <f>SUMIF('EG-ABR'!$F$18:$F$516,PROVEEDORES!$D218,'EG-ABR'!S$18:S$516)</f>
        <v>0</v>
      </c>
      <c r="K217" s="159" t="str">
        <f t="shared" si="6"/>
        <v/>
      </c>
      <c r="L217" s="146" t="str">
        <f>IF(PROVEEDORES!G218="","",PROVEEDORES!G218)</f>
        <v/>
      </c>
    </row>
    <row r="218" spans="3:12" ht="17.45" customHeight="1" x14ac:dyDescent="0.2">
      <c r="C218" s="158">
        <f t="shared" si="7"/>
        <v>212</v>
      </c>
      <c r="D218" s="146" t="str">
        <f>IF(PROVEEDORES!E219="","",PROVEEDORES!E219)</f>
        <v/>
      </c>
      <c r="E218" s="146" t="str">
        <f>IF(PROVEEDORES!F219="","",PROVEEDORES!F219)</f>
        <v/>
      </c>
      <c r="F218" s="146" t="str">
        <f>IF(PROVEEDORES!D219="","",PROVEEDORES!D219)</f>
        <v/>
      </c>
      <c r="G218" s="159">
        <f>SUMIF('EG-ABR'!$F$18:$F$516,PROVEEDORES!$D219,'EG-ABR'!P$18:P$516)</f>
        <v>0</v>
      </c>
      <c r="H218" s="159">
        <f>SUMIF('EG-ABR'!$F$18:$F$516,PROVEEDORES!$D219,'EG-ABR'!Q$18:Q$516)</f>
        <v>0</v>
      </c>
      <c r="I218" s="159">
        <f>SUMIF('EG-ABR'!$F$18:$F$516,PROVEEDORES!$D219,'EG-ABR'!R$18:R$516)</f>
        <v>0</v>
      </c>
      <c r="J218" s="159">
        <f>SUMIF('EG-ABR'!$F$18:$F$516,PROVEEDORES!$D219,'EG-ABR'!S$18:S$516)</f>
        <v>0</v>
      </c>
      <c r="K218" s="159" t="str">
        <f t="shared" si="6"/>
        <v/>
      </c>
      <c r="L218" s="146" t="str">
        <f>IF(PROVEEDORES!G219="","",PROVEEDORES!G219)</f>
        <v/>
      </c>
    </row>
    <row r="219" spans="3:12" ht="17.45" customHeight="1" x14ac:dyDescent="0.2">
      <c r="C219" s="158">
        <f t="shared" si="7"/>
        <v>213</v>
      </c>
      <c r="D219" s="146" t="str">
        <f>IF(PROVEEDORES!E220="","",PROVEEDORES!E220)</f>
        <v/>
      </c>
      <c r="E219" s="146" t="str">
        <f>IF(PROVEEDORES!F220="","",PROVEEDORES!F220)</f>
        <v/>
      </c>
      <c r="F219" s="146" t="str">
        <f>IF(PROVEEDORES!D220="","",PROVEEDORES!D220)</f>
        <v/>
      </c>
      <c r="G219" s="159">
        <f>SUMIF('EG-ABR'!$F$18:$F$516,PROVEEDORES!$D220,'EG-ABR'!P$18:P$516)</f>
        <v>0</v>
      </c>
      <c r="H219" s="159">
        <f>SUMIF('EG-ABR'!$F$18:$F$516,PROVEEDORES!$D220,'EG-ABR'!Q$18:Q$516)</f>
        <v>0</v>
      </c>
      <c r="I219" s="159">
        <f>SUMIF('EG-ABR'!$F$18:$F$516,PROVEEDORES!$D220,'EG-ABR'!R$18:R$516)</f>
        <v>0</v>
      </c>
      <c r="J219" s="159">
        <f>SUMIF('EG-ABR'!$F$18:$F$516,PROVEEDORES!$D220,'EG-ABR'!S$18:S$516)</f>
        <v>0</v>
      </c>
      <c r="K219" s="159" t="str">
        <f t="shared" si="6"/>
        <v/>
      </c>
      <c r="L219" s="146" t="str">
        <f>IF(PROVEEDORES!G220="","",PROVEEDORES!G220)</f>
        <v/>
      </c>
    </row>
    <row r="220" spans="3:12" ht="17.45" customHeight="1" x14ac:dyDescent="0.2">
      <c r="C220" s="158">
        <f t="shared" si="7"/>
        <v>214</v>
      </c>
      <c r="D220" s="146" t="str">
        <f>IF(PROVEEDORES!E221="","",PROVEEDORES!E221)</f>
        <v/>
      </c>
      <c r="E220" s="146" t="str">
        <f>IF(PROVEEDORES!F221="","",PROVEEDORES!F221)</f>
        <v/>
      </c>
      <c r="F220" s="146" t="str">
        <f>IF(PROVEEDORES!D221="","",PROVEEDORES!D221)</f>
        <v/>
      </c>
      <c r="G220" s="159">
        <f>SUMIF('EG-ABR'!$F$18:$F$516,PROVEEDORES!$D221,'EG-ABR'!P$18:P$516)</f>
        <v>0</v>
      </c>
      <c r="H220" s="159">
        <f>SUMIF('EG-ABR'!$F$18:$F$516,PROVEEDORES!$D221,'EG-ABR'!Q$18:Q$516)</f>
        <v>0</v>
      </c>
      <c r="I220" s="159">
        <f>SUMIF('EG-ABR'!$F$18:$F$516,PROVEEDORES!$D221,'EG-ABR'!R$18:R$516)</f>
        <v>0</v>
      </c>
      <c r="J220" s="159">
        <f>SUMIF('EG-ABR'!$F$18:$F$516,PROVEEDORES!$D221,'EG-ABR'!S$18:S$516)</f>
        <v>0</v>
      </c>
      <c r="K220" s="159" t="str">
        <f t="shared" si="6"/>
        <v/>
      </c>
      <c r="L220" s="146" t="str">
        <f>IF(PROVEEDORES!G221="","",PROVEEDORES!G221)</f>
        <v/>
      </c>
    </row>
    <row r="221" spans="3:12" ht="17.45" customHeight="1" x14ac:dyDescent="0.2">
      <c r="C221" s="158">
        <f t="shared" si="7"/>
        <v>215</v>
      </c>
      <c r="D221" s="146" t="str">
        <f>IF(PROVEEDORES!E222="","",PROVEEDORES!E222)</f>
        <v/>
      </c>
      <c r="E221" s="146" t="str">
        <f>IF(PROVEEDORES!F222="","",PROVEEDORES!F222)</f>
        <v/>
      </c>
      <c r="F221" s="146" t="str">
        <f>IF(PROVEEDORES!D222="","",PROVEEDORES!D222)</f>
        <v/>
      </c>
      <c r="G221" s="159">
        <f>SUMIF('EG-ABR'!$F$18:$F$516,PROVEEDORES!$D222,'EG-ABR'!P$18:P$516)</f>
        <v>0</v>
      </c>
      <c r="H221" s="159">
        <f>SUMIF('EG-ABR'!$F$18:$F$516,PROVEEDORES!$D222,'EG-ABR'!Q$18:Q$516)</f>
        <v>0</v>
      </c>
      <c r="I221" s="159">
        <f>SUMIF('EG-ABR'!$F$18:$F$516,PROVEEDORES!$D222,'EG-ABR'!R$18:R$516)</f>
        <v>0</v>
      </c>
      <c r="J221" s="159">
        <f>SUMIF('EG-ABR'!$F$18:$F$516,PROVEEDORES!$D222,'EG-ABR'!S$18:S$516)</f>
        <v>0</v>
      </c>
      <c r="K221" s="159" t="str">
        <f t="shared" si="6"/>
        <v/>
      </c>
      <c r="L221" s="146" t="str">
        <f>IF(PROVEEDORES!G222="","",PROVEEDORES!G222)</f>
        <v/>
      </c>
    </row>
    <row r="222" spans="3:12" ht="17.45" customHeight="1" x14ac:dyDescent="0.2">
      <c r="C222" s="158">
        <f t="shared" si="7"/>
        <v>216</v>
      </c>
      <c r="D222" s="146" t="str">
        <f>IF(PROVEEDORES!E223="","",PROVEEDORES!E223)</f>
        <v/>
      </c>
      <c r="E222" s="146" t="str">
        <f>IF(PROVEEDORES!F223="","",PROVEEDORES!F223)</f>
        <v/>
      </c>
      <c r="F222" s="146" t="str">
        <f>IF(PROVEEDORES!D223="","",PROVEEDORES!D223)</f>
        <v/>
      </c>
      <c r="G222" s="159">
        <f>SUMIF('EG-ABR'!$F$18:$F$516,PROVEEDORES!$D223,'EG-ABR'!P$18:P$516)</f>
        <v>0</v>
      </c>
      <c r="H222" s="159">
        <f>SUMIF('EG-ABR'!$F$18:$F$516,PROVEEDORES!$D223,'EG-ABR'!Q$18:Q$516)</f>
        <v>0</v>
      </c>
      <c r="I222" s="159">
        <f>SUMIF('EG-ABR'!$F$18:$F$516,PROVEEDORES!$D223,'EG-ABR'!R$18:R$516)</f>
        <v>0</v>
      </c>
      <c r="J222" s="159">
        <f>SUMIF('EG-ABR'!$F$18:$F$516,PROVEEDORES!$D223,'EG-ABR'!S$18:S$516)</f>
        <v>0</v>
      </c>
      <c r="K222" s="159" t="str">
        <f t="shared" si="6"/>
        <v/>
      </c>
      <c r="L222" s="146" t="str">
        <f>IF(PROVEEDORES!G223="","",PROVEEDORES!G223)</f>
        <v/>
      </c>
    </row>
    <row r="223" spans="3:12" ht="17.45" customHeight="1" x14ac:dyDescent="0.2">
      <c r="C223" s="158">
        <f t="shared" si="7"/>
        <v>217</v>
      </c>
      <c r="D223" s="146" t="str">
        <f>IF(PROVEEDORES!E224="","",PROVEEDORES!E224)</f>
        <v/>
      </c>
      <c r="E223" s="146" t="str">
        <f>IF(PROVEEDORES!F224="","",PROVEEDORES!F224)</f>
        <v/>
      </c>
      <c r="F223" s="146" t="str">
        <f>IF(PROVEEDORES!D224="","",PROVEEDORES!D224)</f>
        <v/>
      </c>
      <c r="G223" s="159">
        <f>SUMIF('EG-ABR'!$F$18:$F$516,PROVEEDORES!$D224,'EG-ABR'!P$18:P$516)</f>
        <v>0</v>
      </c>
      <c r="H223" s="159">
        <f>SUMIF('EG-ABR'!$F$18:$F$516,PROVEEDORES!$D224,'EG-ABR'!Q$18:Q$516)</f>
        <v>0</v>
      </c>
      <c r="I223" s="159">
        <f>SUMIF('EG-ABR'!$F$18:$F$516,PROVEEDORES!$D224,'EG-ABR'!R$18:R$516)</f>
        <v>0</v>
      </c>
      <c r="J223" s="159">
        <f>SUMIF('EG-ABR'!$F$18:$F$516,PROVEEDORES!$D224,'EG-ABR'!S$18:S$516)</f>
        <v>0</v>
      </c>
      <c r="K223" s="159" t="str">
        <f t="shared" si="6"/>
        <v/>
      </c>
      <c r="L223" s="146" t="str">
        <f>IF(PROVEEDORES!G224="","",PROVEEDORES!G224)</f>
        <v/>
      </c>
    </row>
    <row r="224" spans="3:12" ht="17.45" customHeight="1" x14ac:dyDescent="0.2">
      <c r="C224" s="158">
        <f t="shared" si="7"/>
        <v>218</v>
      </c>
      <c r="D224" s="146" t="str">
        <f>IF(PROVEEDORES!E225="","",PROVEEDORES!E225)</f>
        <v/>
      </c>
      <c r="E224" s="146" t="str">
        <f>IF(PROVEEDORES!F225="","",PROVEEDORES!F225)</f>
        <v/>
      </c>
      <c r="F224" s="146" t="str">
        <f>IF(PROVEEDORES!D225="","",PROVEEDORES!D225)</f>
        <v/>
      </c>
      <c r="G224" s="159">
        <f>SUMIF('EG-ABR'!$F$18:$F$516,PROVEEDORES!$D225,'EG-ABR'!P$18:P$516)</f>
        <v>0</v>
      </c>
      <c r="H224" s="159">
        <f>SUMIF('EG-ABR'!$F$18:$F$516,PROVEEDORES!$D225,'EG-ABR'!Q$18:Q$516)</f>
        <v>0</v>
      </c>
      <c r="I224" s="159">
        <f>SUMIF('EG-ABR'!$F$18:$F$516,PROVEEDORES!$D225,'EG-ABR'!R$18:R$516)</f>
        <v>0</v>
      </c>
      <c r="J224" s="159">
        <f>SUMIF('EG-ABR'!$F$18:$F$516,PROVEEDORES!$D225,'EG-ABR'!S$18:S$516)</f>
        <v>0</v>
      </c>
      <c r="K224" s="159" t="str">
        <f t="shared" si="6"/>
        <v/>
      </c>
      <c r="L224" s="146" t="str">
        <f>IF(PROVEEDORES!G225="","",PROVEEDORES!G225)</f>
        <v/>
      </c>
    </row>
    <row r="225" spans="3:12" ht="17.45" customHeight="1" x14ac:dyDescent="0.2">
      <c r="C225" s="158">
        <f t="shared" si="7"/>
        <v>219</v>
      </c>
      <c r="D225" s="146" t="str">
        <f>IF(PROVEEDORES!E226="","",PROVEEDORES!E226)</f>
        <v/>
      </c>
      <c r="E225" s="146" t="str">
        <f>IF(PROVEEDORES!F226="","",PROVEEDORES!F226)</f>
        <v/>
      </c>
      <c r="F225" s="146" t="str">
        <f>IF(PROVEEDORES!D226="","",PROVEEDORES!D226)</f>
        <v/>
      </c>
      <c r="G225" s="159">
        <f>SUMIF('EG-ABR'!$F$18:$F$516,PROVEEDORES!$D226,'EG-ABR'!P$18:P$516)</f>
        <v>0</v>
      </c>
      <c r="H225" s="159">
        <f>SUMIF('EG-ABR'!$F$18:$F$516,PROVEEDORES!$D226,'EG-ABR'!Q$18:Q$516)</f>
        <v>0</v>
      </c>
      <c r="I225" s="159">
        <f>SUMIF('EG-ABR'!$F$18:$F$516,PROVEEDORES!$D226,'EG-ABR'!R$18:R$516)</f>
        <v>0</v>
      </c>
      <c r="J225" s="159">
        <f>SUMIF('EG-ABR'!$F$18:$F$516,PROVEEDORES!$D226,'EG-ABR'!S$18:S$516)</f>
        <v>0</v>
      </c>
      <c r="K225" s="159" t="str">
        <f t="shared" si="6"/>
        <v/>
      </c>
      <c r="L225" s="146" t="str">
        <f>IF(PROVEEDORES!G226="","",PROVEEDORES!G226)</f>
        <v/>
      </c>
    </row>
    <row r="226" spans="3:12" ht="17.45" customHeight="1" x14ac:dyDescent="0.2">
      <c r="C226" s="158">
        <f t="shared" si="7"/>
        <v>220</v>
      </c>
      <c r="D226" s="146" t="str">
        <f>IF(PROVEEDORES!E227="","",PROVEEDORES!E227)</f>
        <v/>
      </c>
      <c r="E226" s="146" t="str">
        <f>IF(PROVEEDORES!F227="","",PROVEEDORES!F227)</f>
        <v/>
      </c>
      <c r="F226" s="146" t="str">
        <f>IF(PROVEEDORES!D227="","",PROVEEDORES!D227)</f>
        <v/>
      </c>
      <c r="G226" s="159">
        <f>SUMIF('EG-ABR'!$F$18:$F$516,PROVEEDORES!$D227,'EG-ABR'!P$18:P$516)</f>
        <v>0</v>
      </c>
      <c r="H226" s="159">
        <f>SUMIF('EG-ABR'!$F$18:$F$516,PROVEEDORES!$D227,'EG-ABR'!Q$18:Q$516)</f>
        <v>0</v>
      </c>
      <c r="I226" s="159">
        <f>SUMIF('EG-ABR'!$F$18:$F$516,PROVEEDORES!$D227,'EG-ABR'!R$18:R$516)</f>
        <v>0</v>
      </c>
      <c r="J226" s="159">
        <f>SUMIF('EG-ABR'!$F$18:$F$516,PROVEEDORES!$D227,'EG-ABR'!S$18:S$516)</f>
        <v>0</v>
      </c>
      <c r="K226" s="159" t="str">
        <f t="shared" si="6"/>
        <v/>
      </c>
      <c r="L226" s="146" t="str">
        <f>IF(PROVEEDORES!G227="","",PROVEEDORES!G227)</f>
        <v/>
      </c>
    </row>
    <row r="227" spans="3:12" ht="17.45" customHeight="1" x14ac:dyDescent="0.2">
      <c r="C227" s="158">
        <f t="shared" si="7"/>
        <v>221</v>
      </c>
      <c r="D227" s="146" t="str">
        <f>IF(PROVEEDORES!E228="","",PROVEEDORES!E228)</f>
        <v/>
      </c>
      <c r="E227" s="146" t="str">
        <f>IF(PROVEEDORES!F228="","",PROVEEDORES!F228)</f>
        <v/>
      </c>
      <c r="F227" s="146" t="str">
        <f>IF(PROVEEDORES!D228="","",PROVEEDORES!D228)</f>
        <v/>
      </c>
      <c r="G227" s="159">
        <f>SUMIF('EG-ABR'!$F$18:$F$516,PROVEEDORES!$D228,'EG-ABR'!P$18:P$516)</f>
        <v>0</v>
      </c>
      <c r="H227" s="159">
        <f>SUMIF('EG-ABR'!$F$18:$F$516,PROVEEDORES!$D228,'EG-ABR'!Q$18:Q$516)</f>
        <v>0</v>
      </c>
      <c r="I227" s="159">
        <f>SUMIF('EG-ABR'!$F$18:$F$516,PROVEEDORES!$D228,'EG-ABR'!R$18:R$516)</f>
        <v>0</v>
      </c>
      <c r="J227" s="159">
        <f>SUMIF('EG-ABR'!$F$18:$F$516,PROVEEDORES!$D228,'EG-ABR'!S$18:S$516)</f>
        <v>0</v>
      </c>
      <c r="K227" s="159" t="str">
        <f t="shared" si="6"/>
        <v/>
      </c>
      <c r="L227" s="146" t="str">
        <f>IF(PROVEEDORES!G228="","",PROVEEDORES!G228)</f>
        <v/>
      </c>
    </row>
    <row r="228" spans="3:12" ht="17.45" customHeight="1" x14ac:dyDescent="0.2">
      <c r="C228" s="158">
        <f t="shared" si="7"/>
        <v>222</v>
      </c>
      <c r="D228" s="146" t="str">
        <f>IF(PROVEEDORES!E229="","",PROVEEDORES!E229)</f>
        <v/>
      </c>
      <c r="E228" s="146" t="str">
        <f>IF(PROVEEDORES!F229="","",PROVEEDORES!F229)</f>
        <v/>
      </c>
      <c r="F228" s="146" t="str">
        <f>IF(PROVEEDORES!D229="","",PROVEEDORES!D229)</f>
        <v/>
      </c>
      <c r="G228" s="159">
        <f>SUMIF('EG-ABR'!$F$18:$F$516,PROVEEDORES!$D229,'EG-ABR'!P$18:P$516)</f>
        <v>0</v>
      </c>
      <c r="H228" s="159">
        <f>SUMIF('EG-ABR'!$F$18:$F$516,PROVEEDORES!$D229,'EG-ABR'!Q$18:Q$516)</f>
        <v>0</v>
      </c>
      <c r="I228" s="159">
        <f>SUMIF('EG-ABR'!$F$18:$F$516,PROVEEDORES!$D229,'EG-ABR'!R$18:R$516)</f>
        <v>0</v>
      </c>
      <c r="J228" s="159">
        <f>SUMIF('EG-ABR'!$F$18:$F$516,PROVEEDORES!$D229,'EG-ABR'!S$18:S$516)</f>
        <v>0</v>
      </c>
      <c r="K228" s="159" t="str">
        <f t="shared" si="6"/>
        <v/>
      </c>
      <c r="L228" s="146" t="str">
        <f>IF(PROVEEDORES!G229="","",PROVEEDORES!G229)</f>
        <v/>
      </c>
    </row>
    <row r="229" spans="3:12" ht="17.45" customHeight="1" x14ac:dyDescent="0.2">
      <c r="C229" s="158">
        <f t="shared" si="7"/>
        <v>223</v>
      </c>
      <c r="D229" s="146" t="str">
        <f>IF(PROVEEDORES!E230="","",PROVEEDORES!E230)</f>
        <v/>
      </c>
      <c r="E229" s="146" t="str">
        <f>IF(PROVEEDORES!F230="","",PROVEEDORES!F230)</f>
        <v/>
      </c>
      <c r="F229" s="146" t="str">
        <f>IF(PROVEEDORES!D230="","",PROVEEDORES!D230)</f>
        <v/>
      </c>
      <c r="G229" s="159">
        <f>SUMIF('EG-ABR'!$F$18:$F$516,PROVEEDORES!$D230,'EG-ABR'!P$18:P$516)</f>
        <v>0</v>
      </c>
      <c r="H229" s="159">
        <f>SUMIF('EG-ABR'!$F$18:$F$516,PROVEEDORES!$D230,'EG-ABR'!Q$18:Q$516)</f>
        <v>0</v>
      </c>
      <c r="I229" s="159">
        <f>SUMIF('EG-ABR'!$F$18:$F$516,PROVEEDORES!$D230,'EG-ABR'!R$18:R$516)</f>
        <v>0</v>
      </c>
      <c r="J229" s="159">
        <f>SUMIF('EG-ABR'!$F$18:$F$516,PROVEEDORES!$D230,'EG-ABR'!S$18:S$516)</f>
        <v>0</v>
      </c>
      <c r="K229" s="159" t="str">
        <f t="shared" si="6"/>
        <v/>
      </c>
      <c r="L229" s="146" t="str">
        <f>IF(PROVEEDORES!G230="","",PROVEEDORES!G230)</f>
        <v/>
      </c>
    </row>
    <row r="230" spans="3:12" ht="17.45" customHeight="1" x14ac:dyDescent="0.2">
      <c r="C230" s="158">
        <f t="shared" si="7"/>
        <v>224</v>
      </c>
      <c r="D230" s="146" t="str">
        <f>IF(PROVEEDORES!E231="","",PROVEEDORES!E231)</f>
        <v/>
      </c>
      <c r="E230" s="146" t="str">
        <f>IF(PROVEEDORES!F231="","",PROVEEDORES!F231)</f>
        <v/>
      </c>
      <c r="F230" s="146" t="str">
        <f>IF(PROVEEDORES!D231="","",PROVEEDORES!D231)</f>
        <v/>
      </c>
      <c r="G230" s="159">
        <f>SUMIF('EG-ABR'!$F$18:$F$516,PROVEEDORES!$D231,'EG-ABR'!P$18:P$516)</f>
        <v>0</v>
      </c>
      <c r="H230" s="159">
        <f>SUMIF('EG-ABR'!$F$18:$F$516,PROVEEDORES!$D231,'EG-ABR'!Q$18:Q$516)</f>
        <v>0</v>
      </c>
      <c r="I230" s="159">
        <f>SUMIF('EG-ABR'!$F$18:$F$516,PROVEEDORES!$D231,'EG-ABR'!R$18:R$516)</f>
        <v>0</v>
      </c>
      <c r="J230" s="159">
        <f>SUMIF('EG-ABR'!$F$18:$F$516,PROVEEDORES!$D231,'EG-ABR'!S$18:S$516)</f>
        <v>0</v>
      </c>
      <c r="K230" s="159" t="str">
        <f t="shared" si="6"/>
        <v/>
      </c>
      <c r="L230" s="146" t="str">
        <f>IF(PROVEEDORES!G231="","",PROVEEDORES!G231)</f>
        <v/>
      </c>
    </row>
    <row r="231" spans="3:12" ht="17.45" customHeight="1" x14ac:dyDescent="0.2">
      <c r="C231" s="158">
        <f t="shared" si="7"/>
        <v>225</v>
      </c>
      <c r="D231" s="146" t="str">
        <f>IF(PROVEEDORES!E232="","",PROVEEDORES!E232)</f>
        <v/>
      </c>
      <c r="E231" s="146" t="str">
        <f>IF(PROVEEDORES!F232="","",PROVEEDORES!F232)</f>
        <v/>
      </c>
      <c r="F231" s="146" t="str">
        <f>IF(PROVEEDORES!D232="","",PROVEEDORES!D232)</f>
        <v/>
      </c>
      <c r="G231" s="159">
        <f>SUMIF('EG-ABR'!$F$18:$F$516,PROVEEDORES!$D232,'EG-ABR'!P$18:P$516)</f>
        <v>0</v>
      </c>
      <c r="H231" s="159">
        <f>SUMIF('EG-ABR'!$F$18:$F$516,PROVEEDORES!$D232,'EG-ABR'!Q$18:Q$516)</f>
        <v>0</v>
      </c>
      <c r="I231" s="159">
        <f>SUMIF('EG-ABR'!$F$18:$F$516,PROVEEDORES!$D232,'EG-ABR'!R$18:R$516)</f>
        <v>0</v>
      </c>
      <c r="J231" s="159">
        <f>SUMIF('EG-ABR'!$F$18:$F$516,PROVEEDORES!$D232,'EG-ABR'!S$18:S$516)</f>
        <v>0</v>
      </c>
      <c r="K231" s="159" t="str">
        <f t="shared" si="6"/>
        <v/>
      </c>
      <c r="L231" s="146" t="str">
        <f>IF(PROVEEDORES!G232="","",PROVEEDORES!G232)</f>
        <v/>
      </c>
    </row>
    <row r="232" spans="3:12" ht="17.45" customHeight="1" x14ac:dyDescent="0.2">
      <c r="C232" s="158">
        <f t="shared" si="7"/>
        <v>226</v>
      </c>
      <c r="D232" s="146" t="str">
        <f>IF(PROVEEDORES!E233="","",PROVEEDORES!E233)</f>
        <v/>
      </c>
      <c r="E232" s="146" t="str">
        <f>IF(PROVEEDORES!F233="","",PROVEEDORES!F233)</f>
        <v/>
      </c>
      <c r="F232" s="146" t="str">
        <f>IF(PROVEEDORES!D233="","",PROVEEDORES!D233)</f>
        <v/>
      </c>
      <c r="G232" s="159">
        <f>SUMIF('EG-ABR'!$F$18:$F$516,PROVEEDORES!$D233,'EG-ABR'!P$18:P$516)</f>
        <v>0</v>
      </c>
      <c r="H232" s="159">
        <f>SUMIF('EG-ABR'!$F$18:$F$516,PROVEEDORES!$D233,'EG-ABR'!Q$18:Q$516)</f>
        <v>0</v>
      </c>
      <c r="I232" s="159">
        <f>SUMIF('EG-ABR'!$F$18:$F$516,PROVEEDORES!$D233,'EG-ABR'!R$18:R$516)</f>
        <v>0</v>
      </c>
      <c r="J232" s="159">
        <f>SUMIF('EG-ABR'!$F$18:$F$516,PROVEEDORES!$D233,'EG-ABR'!S$18:S$516)</f>
        <v>0</v>
      </c>
      <c r="K232" s="159" t="str">
        <f t="shared" si="6"/>
        <v/>
      </c>
      <c r="L232" s="146" t="str">
        <f>IF(PROVEEDORES!G233="","",PROVEEDORES!G233)</f>
        <v/>
      </c>
    </row>
    <row r="233" spans="3:12" ht="17.45" customHeight="1" x14ac:dyDescent="0.2">
      <c r="C233" s="158">
        <f t="shared" si="7"/>
        <v>227</v>
      </c>
      <c r="D233" s="146" t="str">
        <f>IF(PROVEEDORES!E234="","",PROVEEDORES!E234)</f>
        <v/>
      </c>
      <c r="E233" s="146" t="str">
        <f>IF(PROVEEDORES!F234="","",PROVEEDORES!F234)</f>
        <v/>
      </c>
      <c r="F233" s="146" t="str">
        <f>IF(PROVEEDORES!D234="","",PROVEEDORES!D234)</f>
        <v/>
      </c>
      <c r="G233" s="159">
        <f>SUMIF('EG-ABR'!$F$18:$F$516,PROVEEDORES!$D234,'EG-ABR'!P$18:P$516)</f>
        <v>0</v>
      </c>
      <c r="H233" s="159">
        <f>SUMIF('EG-ABR'!$F$18:$F$516,PROVEEDORES!$D234,'EG-ABR'!Q$18:Q$516)</f>
        <v>0</v>
      </c>
      <c r="I233" s="159">
        <f>SUMIF('EG-ABR'!$F$18:$F$516,PROVEEDORES!$D234,'EG-ABR'!R$18:R$516)</f>
        <v>0</v>
      </c>
      <c r="J233" s="159">
        <f>SUMIF('EG-ABR'!$F$18:$F$516,PROVEEDORES!$D234,'EG-ABR'!S$18:S$516)</f>
        <v>0</v>
      </c>
      <c r="K233" s="159" t="str">
        <f t="shared" si="6"/>
        <v/>
      </c>
      <c r="L233" s="146" t="str">
        <f>IF(PROVEEDORES!G234="","",PROVEEDORES!G234)</f>
        <v/>
      </c>
    </row>
    <row r="234" spans="3:12" ht="17.45" customHeight="1" x14ac:dyDescent="0.2">
      <c r="C234" s="158">
        <f t="shared" si="7"/>
        <v>228</v>
      </c>
      <c r="D234" s="146" t="str">
        <f>IF(PROVEEDORES!E235="","",PROVEEDORES!E235)</f>
        <v/>
      </c>
      <c r="E234" s="146" t="str">
        <f>IF(PROVEEDORES!F235="","",PROVEEDORES!F235)</f>
        <v/>
      </c>
      <c r="F234" s="146" t="str">
        <f>IF(PROVEEDORES!D235="","",PROVEEDORES!D235)</f>
        <v/>
      </c>
      <c r="G234" s="159">
        <f>SUMIF('EG-ABR'!$F$18:$F$516,PROVEEDORES!$D235,'EG-ABR'!P$18:P$516)</f>
        <v>0</v>
      </c>
      <c r="H234" s="159">
        <f>SUMIF('EG-ABR'!$F$18:$F$516,PROVEEDORES!$D235,'EG-ABR'!Q$18:Q$516)</f>
        <v>0</v>
      </c>
      <c r="I234" s="159">
        <f>SUMIF('EG-ABR'!$F$18:$F$516,PROVEEDORES!$D235,'EG-ABR'!R$18:R$516)</f>
        <v>0</v>
      </c>
      <c r="J234" s="159">
        <f>SUMIF('EG-ABR'!$F$18:$F$516,PROVEEDORES!$D235,'EG-ABR'!S$18:S$516)</f>
        <v>0</v>
      </c>
      <c r="K234" s="159" t="str">
        <f t="shared" si="6"/>
        <v/>
      </c>
      <c r="L234" s="146" t="str">
        <f>IF(PROVEEDORES!G235="","",PROVEEDORES!G235)</f>
        <v/>
      </c>
    </row>
    <row r="235" spans="3:12" ht="17.45" customHeight="1" x14ac:dyDescent="0.2">
      <c r="C235" s="158">
        <f t="shared" si="7"/>
        <v>229</v>
      </c>
      <c r="D235" s="146" t="str">
        <f>IF(PROVEEDORES!E236="","",PROVEEDORES!E236)</f>
        <v/>
      </c>
      <c r="E235" s="146" t="str">
        <f>IF(PROVEEDORES!F236="","",PROVEEDORES!F236)</f>
        <v/>
      </c>
      <c r="F235" s="146" t="str">
        <f>IF(PROVEEDORES!D236="","",PROVEEDORES!D236)</f>
        <v/>
      </c>
      <c r="G235" s="159">
        <f>SUMIF('EG-ABR'!$F$18:$F$516,PROVEEDORES!$D236,'EG-ABR'!P$18:P$516)</f>
        <v>0</v>
      </c>
      <c r="H235" s="159">
        <f>SUMIF('EG-ABR'!$F$18:$F$516,PROVEEDORES!$D236,'EG-ABR'!Q$18:Q$516)</f>
        <v>0</v>
      </c>
      <c r="I235" s="159">
        <f>SUMIF('EG-ABR'!$F$18:$F$516,PROVEEDORES!$D236,'EG-ABR'!R$18:R$516)</f>
        <v>0</v>
      </c>
      <c r="J235" s="159">
        <f>SUMIF('EG-ABR'!$F$18:$F$516,PROVEEDORES!$D236,'EG-ABR'!S$18:S$516)</f>
        <v>0</v>
      </c>
      <c r="K235" s="159" t="str">
        <f t="shared" si="6"/>
        <v/>
      </c>
      <c r="L235" s="146" t="str">
        <f>IF(PROVEEDORES!G236="","",PROVEEDORES!G236)</f>
        <v/>
      </c>
    </row>
    <row r="236" spans="3:12" ht="17.45" customHeight="1" x14ac:dyDescent="0.2">
      <c r="C236" s="158">
        <f t="shared" si="7"/>
        <v>230</v>
      </c>
      <c r="D236" s="146" t="str">
        <f>IF(PROVEEDORES!E237="","",PROVEEDORES!E237)</f>
        <v/>
      </c>
      <c r="E236" s="146" t="str">
        <f>IF(PROVEEDORES!F237="","",PROVEEDORES!F237)</f>
        <v/>
      </c>
      <c r="F236" s="146" t="str">
        <f>IF(PROVEEDORES!D237="","",PROVEEDORES!D237)</f>
        <v/>
      </c>
      <c r="G236" s="159">
        <f>SUMIF('EG-ABR'!$F$18:$F$516,PROVEEDORES!$D237,'EG-ABR'!P$18:P$516)</f>
        <v>0</v>
      </c>
      <c r="H236" s="159">
        <f>SUMIF('EG-ABR'!$F$18:$F$516,PROVEEDORES!$D237,'EG-ABR'!Q$18:Q$516)</f>
        <v>0</v>
      </c>
      <c r="I236" s="159">
        <f>SUMIF('EG-ABR'!$F$18:$F$516,PROVEEDORES!$D237,'EG-ABR'!R$18:R$516)</f>
        <v>0</v>
      </c>
      <c r="J236" s="159">
        <f>SUMIF('EG-ABR'!$F$18:$F$516,PROVEEDORES!$D237,'EG-ABR'!S$18:S$516)</f>
        <v>0</v>
      </c>
      <c r="K236" s="159" t="str">
        <f t="shared" si="6"/>
        <v/>
      </c>
      <c r="L236" s="146" t="str">
        <f>IF(PROVEEDORES!G237="","",PROVEEDORES!G237)</f>
        <v/>
      </c>
    </row>
    <row r="237" spans="3:12" ht="17.45" customHeight="1" x14ac:dyDescent="0.2">
      <c r="C237" s="158">
        <f t="shared" si="7"/>
        <v>231</v>
      </c>
      <c r="D237" s="146" t="str">
        <f>IF(PROVEEDORES!E238="","",PROVEEDORES!E238)</f>
        <v/>
      </c>
      <c r="E237" s="146" t="str">
        <f>IF(PROVEEDORES!F238="","",PROVEEDORES!F238)</f>
        <v/>
      </c>
      <c r="F237" s="146" t="str">
        <f>IF(PROVEEDORES!D238="","",PROVEEDORES!D238)</f>
        <v/>
      </c>
      <c r="G237" s="159">
        <f>SUMIF('EG-ABR'!$F$18:$F$516,PROVEEDORES!$D238,'EG-ABR'!P$18:P$516)</f>
        <v>0</v>
      </c>
      <c r="H237" s="159">
        <f>SUMIF('EG-ABR'!$F$18:$F$516,PROVEEDORES!$D238,'EG-ABR'!Q$18:Q$516)</f>
        <v>0</v>
      </c>
      <c r="I237" s="159">
        <f>SUMIF('EG-ABR'!$F$18:$F$516,PROVEEDORES!$D238,'EG-ABR'!R$18:R$516)</f>
        <v>0</v>
      </c>
      <c r="J237" s="159">
        <f>SUMIF('EG-ABR'!$F$18:$F$516,PROVEEDORES!$D238,'EG-ABR'!S$18:S$516)</f>
        <v>0</v>
      </c>
      <c r="K237" s="159" t="str">
        <f t="shared" si="6"/>
        <v/>
      </c>
      <c r="L237" s="146" t="str">
        <f>IF(PROVEEDORES!G238="","",PROVEEDORES!G238)</f>
        <v/>
      </c>
    </row>
    <row r="238" spans="3:12" ht="17.45" customHeight="1" x14ac:dyDescent="0.2">
      <c r="C238" s="158">
        <f t="shared" si="7"/>
        <v>232</v>
      </c>
      <c r="D238" s="146" t="str">
        <f>IF(PROVEEDORES!E239="","",PROVEEDORES!E239)</f>
        <v/>
      </c>
      <c r="E238" s="146" t="str">
        <f>IF(PROVEEDORES!F239="","",PROVEEDORES!F239)</f>
        <v/>
      </c>
      <c r="F238" s="146" t="str">
        <f>IF(PROVEEDORES!D239="","",PROVEEDORES!D239)</f>
        <v/>
      </c>
      <c r="G238" s="159">
        <f>SUMIF('EG-ABR'!$F$18:$F$516,PROVEEDORES!$D239,'EG-ABR'!P$18:P$516)</f>
        <v>0</v>
      </c>
      <c r="H238" s="159">
        <f>SUMIF('EG-ABR'!$F$18:$F$516,PROVEEDORES!$D239,'EG-ABR'!Q$18:Q$516)</f>
        <v>0</v>
      </c>
      <c r="I238" s="159">
        <f>SUMIF('EG-ABR'!$F$18:$F$516,PROVEEDORES!$D239,'EG-ABR'!R$18:R$516)</f>
        <v>0</v>
      </c>
      <c r="J238" s="159">
        <f>SUMIF('EG-ABR'!$F$18:$F$516,PROVEEDORES!$D239,'EG-ABR'!S$18:S$516)</f>
        <v>0</v>
      </c>
      <c r="K238" s="159" t="str">
        <f t="shared" si="6"/>
        <v/>
      </c>
      <c r="L238" s="146" t="str">
        <f>IF(PROVEEDORES!G239="","",PROVEEDORES!G239)</f>
        <v/>
      </c>
    </row>
    <row r="239" spans="3:12" ht="17.45" customHeight="1" x14ac:dyDescent="0.2">
      <c r="C239" s="158">
        <f t="shared" si="7"/>
        <v>233</v>
      </c>
      <c r="D239" s="146" t="str">
        <f>IF(PROVEEDORES!E240="","",PROVEEDORES!E240)</f>
        <v/>
      </c>
      <c r="E239" s="146" t="str">
        <f>IF(PROVEEDORES!F240="","",PROVEEDORES!F240)</f>
        <v/>
      </c>
      <c r="F239" s="146" t="str">
        <f>IF(PROVEEDORES!D240="","",PROVEEDORES!D240)</f>
        <v/>
      </c>
      <c r="G239" s="159">
        <f>SUMIF('EG-ABR'!$F$18:$F$516,PROVEEDORES!$D240,'EG-ABR'!P$18:P$516)</f>
        <v>0</v>
      </c>
      <c r="H239" s="159">
        <f>SUMIF('EG-ABR'!$F$18:$F$516,PROVEEDORES!$D240,'EG-ABR'!Q$18:Q$516)</f>
        <v>0</v>
      </c>
      <c r="I239" s="159">
        <f>SUMIF('EG-ABR'!$F$18:$F$516,PROVEEDORES!$D240,'EG-ABR'!R$18:R$516)</f>
        <v>0</v>
      </c>
      <c r="J239" s="159">
        <f>SUMIF('EG-ABR'!$F$18:$F$516,PROVEEDORES!$D240,'EG-ABR'!S$18:S$516)</f>
        <v>0</v>
      </c>
      <c r="K239" s="159" t="str">
        <f t="shared" si="6"/>
        <v/>
      </c>
      <c r="L239" s="146" t="str">
        <f>IF(PROVEEDORES!G240="","",PROVEEDORES!G240)</f>
        <v/>
      </c>
    </row>
    <row r="240" spans="3:12" ht="17.45" customHeight="1" x14ac:dyDescent="0.2">
      <c r="C240" s="158">
        <f t="shared" si="7"/>
        <v>234</v>
      </c>
      <c r="D240" s="146" t="str">
        <f>IF(PROVEEDORES!E241="","",PROVEEDORES!E241)</f>
        <v/>
      </c>
      <c r="E240" s="146" t="str">
        <f>IF(PROVEEDORES!F241="","",PROVEEDORES!F241)</f>
        <v/>
      </c>
      <c r="F240" s="146" t="str">
        <f>IF(PROVEEDORES!D241="","",PROVEEDORES!D241)</f>
        <v/>
      </c>
      <c r="G240" s="159">
        <f>SUMIF('EG-ABR'!$F$18:$F$516,PROVEEDORES!$D241,'EG-ABR'!P$18:P$516)</f>
        <v>0</v>
      </c>
      <c r="H240" s="159">
        <f>SUMIF('EG-ABR'!$F$18:$F$516,PROVEEDORES!$D241,'EG-ABR'!Q$18:Q$516)</f>
        <v>0</v>
      </c>
      <c r="I240" s="159">
        <f>SUMIF('EG-ABR'!$F$18:$F$516,PROVEEDORES!$D241,'EG-ABR'!R$18:R$516)</f>
        <v>0</v>
      </c>
      <c r="J240" s="159">
        <f>SUMIF('EG-ABR'!$F$18:$F$516,PROVEEDORES!$D241,'EG-ABR'!S$18:S$516)</f>
        <v>0</v>
      </c>
      <c r="K240" s="159" t="str">
        <f t="shared" si="6"/>
        <v/>
      </c>
      <c r="L240" s="146" t="str">
        <f>IF(PROVEEDORES!G241="","",PROVEEDORES!G241)</f>
        <v/>
      </c>
    </row>
    <row r="241" spans="3:12" ht="17.45" customHeight="1" x14ac:dyDescent="0.2">
      <c r="C241" s="158">
        <f t="shared" si="7"/>
        <v>235</v>
      </c>
      <c r="D241" s="146" t="str">
        <f>IF(PROVEEDORES!E242="","",PROVEEDORES!E242)</f>
        <v/>
      </c>
      <c r="E241" s="146" t="str">
        <f>IF(PROVEEDORES!F242="","",PROVEEDORES!F242)</f>
        <v/>
      </c>
      <c r="F241" s="146" t="str">
        <f>IF(PROVEEDORES!D242="","",PROVEEDORES!D242)</f>
        <v/>
      </c>
      <c r="G241" s="159">
        <f>SUMIF('EG-ABR'!$F$18:$F$516,PROVEEDORES!$D242,'EG-ABR'!P$18:P$516)</f>
        <v>0</v>
      </c>
      <c r="H241" s="159">
        <f>SUMIF('EG-ABR'!$F$18:$F$516,PROVEEDORES!$D242,'EG-ABR'!Q$18:Q$516)</f>
        <v>0</v>
      </c>
      <c r="I241" s="159">
        <f>SUMIF('EG-ABR'!$F$18:$F$516,PROVEEDORES!$D242,'EG-ABR'!R$18:R$516)</f>
        <v>0</v>
      </c>
      <c r="J241" s="159">
        <f>SUMIF('EG-ABR'!$F$18:$F$516,PROVEEDORES!$D242,'EG-ABR'!S$18:S$516)</f>
        <v>0</v>
      </c>
      <c r="K241" s="159" t="str">
        <f t="shared" si="6"/>
        <v/>
      </c>
      <c r="L241" s="146" t="str">
        <f>IF(PROVEEDORES!G242="","",PROVEEDORES!G242)</f>
        <v/>
      </c>
    </row>
    <row r="242" spans="3:12" ht="17.45" customHeight="1" x14ac:dyDescent="0.2">
      <c r="C242" s="158">
        <f t="shared" si="7"/>
        <v>236</v>
      </c>
      <c r="D242" s="146" t="str">
        <f>IF(PROVEEDORES!E243="","",PROVEEDORES!E243)</f>
        <v/>
      </c>
      <c r="E242" s="146" t="str">
        <f>IF(PROVEEDORES!F243="","",PROVEEDORES!F243)</f>
        <v/>
      </c>
      <c r="F242" s="146" t="str">
        <f>IF(PROVEEDORES!D243="","",PROVEEDORES!D243)</f>
        <v/>
      </c>
      <c r="G242" s="159">
        <f>SUMIF('EG-ABR'!$F$18:$F$516,PROVEEDORES!$D243,'EG-ABR'!P$18:P$516)</f>
        <v>0</v>
      </c>
      <c r="H242" s="159">
        <f>SUMIF('EG-ABR'!$F$18:$F$516,PROVEEDORES!$D243,'EG-ABR'!Q$18:Q$516)</f>
        <v>0</v>
      </c>
      <c r="I242" s="159">
        <f>SUMIF('EG-ABR'!$F$18:$F$516,PROVEEDORES!$D243,'EG-ABR'!R$18:R$516)</f>
        <v>0</v>
      </c>
      <c r="J242" s="159">
        <f>SUMIF('EG-ABR'!$F$18:$F$516,PROVEEDORES!$D243,'EG-ABR'!S$18:S$516)</f>
        <v>0</v>
      </c>
      <c r="K242" s="159" t="str">
        <f t="shared" si="6"/>
        <v/>
      </c>
      <c r="L242" s="146" t="str">
        <f>IF(PROVEEDORES!G243="","",PROVEEDORES!G243)</f>
        <v/>
      </c>
    </row>
    <row r="243" spans="3:12" ht="17.45" customHeight="1" x14ac:dyDescent="0.2">
      <c r="C243" s="158">
        <f t="shared" si="7"/>
        <v>237</v>
      </c>
      <c r="D243" s="146" t="str">
        <f>IF(PROVEEDORES!E244="","",PROVEEDORES!E244)</f>
        <v/>
      </c>
      <c r="E243" s="146" t="str">
        <f>IF(PROVEEDORES!F244="","",PROVEEDORES!F244)</f>
        <v/>
      </c>
      <c r="F243" s="146" t="str">
        <f>IF(PROVEEDORES!D244="","",PROVEEDORES!D244)</f>
        <v/>
      </c>
      <c r="G243" s="159">
        <f>SUMIF('EG-ABR'!$F$18:$F$516,PROVEEDORES!$D244,'EG-ABR'!P$18:P$516)</f>
        <v>0</v>
      </c>
      <c r="H243" s="159">
        <f>SUMIF('EG-ABR'!$F$18:$F$516,PROVEEDORES!$D244,'EG-ABR'!Q$18:Q$516)</f>
        <v>0</v>
      </c>
      <c r="I243" s="159">
        <f>SUMIF('EG-ABR'!$F$18:$F$516,PROVEEDORES!$D244,'EG-ABR'!R$18:R$516)</f>
        <v>0</v>
      </c>
      <c r="J243" s="159">
        <f>SUMIF('EG-ABR'!$F$18:$F$516,PROVEEDORES!$D244,'EG-ABR'!S$18:S$516)</f>
        <v>0</v>
      </c>
      <c r="K243" s="159" t="str">
        <f t="shared" si="6"/>
        <v/>
      </c>
      <c r="L243" s="146" t="str">
        <f>IF(PROVEEDORES!G244="","",PROVEEDORES!G244)</f>
        <v/>
      </c>
    </row>
    <row r="244" spans="3:12" ht="17.45" customHeight="1" x14ac:dyDescent="0.2">
      <c r="C244" s="158">
        <f t="shared" si="7"/>
        <v>238</v>
      </c>
      <c r="D244" s="146" t="str">
        <f>IF(PROVEEDORES!E245="","",PROVEEDORES!E245)</f>
        <v/>
      </c>
      <c r="E244" s="146" t="str">
        <f>IF(PROVEEDORES!F245="","",PROVEEDORES!F245)</f>
        <v/>
      </c>
      <c r="F244" s="146" t="str">
        <f>IF(PROVEEDORES!D245="","",PROVEEDORES!D245)</f>
        <v/>
      </c>
      <c r="G244" s="159">
        <f>SUMIF('EG-ABR'!$F$18:$F$516,PROVEEDORES!$D245,'EG-ABR'!P$18:P$516)</f>
        <v>0</v>
      </c>
      <c r="H244" s="159">
        <f>SUMIF('EG-ABR'!$F$18:$F$516,PROVEEDORES!$D245,'EG-ABR'!Q$18:Q$516)</f>
        <v>0</v>
      </c>
      <c r="I244" s="159">
        <f>SUMIF('EG-ABR'!$F$18:$F$516,PROVEEDORES!$D245,'EG-ABR'!R$18:R$516)</f>
        <v>0</v>
      </c>
      <c r="J244" s="159">
        <f>SUMIF('EG-ABR'!$F$18:$F$516,PROVEEDORES!$D245,'EG-ABR'!S$18:S$516)</f>
        <v>0</v>
      </c>
      <c r="K244" s="159" t="str">
        <f t="shared" si="6"/>
        <v/>
      </c>
      <c r="L244" s="146" t="str">
        <f>IF(PROVEEDORES!G245="","",PROVEEDORES!G245)</f>
        <v/>
      </c>
    </row>
    <row r="245" spans="3:12" ht="17.45" customHeight="1" x14ac:dyDescent="0.2">
      <c r="C245" s="158">
        <f t="shared" si="7"/>
        <v>239</v>
      </c>
      <c r="D245" s="146" t="str">
        <f>IF(PROVEEDORES!E246="","",PROVEEDORES!E246)</f>
        <v/>
      </c>
      <c r="E245" s="146" t="str">
        <f>IF(PROVEEDORES!F246="","",PROVEEDORES!F246)</f>
        <v/>
      </c>
      <c r="F245" s="146" t="str">
        <f>IF(PROVEEDORES!D246="","",PROVEEDORES!D246)</f>
        <v/>
      </c>
      <c r="G245" s="159">
        <f>SUMIF('EG-ABR'!$F$18:$F$516,PROVEEDORES!$D246,'EG-ABR'!P$18:P$516)</f>
        <v>0</v>
      </c>
      <c r="H245" s="159">
        <f>SUMIF('EG-ABR'!$F$18:$F$516,PROVEEDORES!$D246,'EG-ABR'!Q$18:Q$516)</f>
        <v>0</v>
      </c>
      <c r="I245" s="159">
        <f>SUMIF('EG-ABR'!$F$18:$F$516,PROVEEDORES!$D246,'EG-ABR'!R$18:R$516)</f>
        <v>0</v>
      </c>
      <c r="J245" s="159">
        <f>SUMIF('EG-ABR'!$F$18:$F$516,PROVEEDORES!$D246,'EG-ABR'!S$18:S$516)</f>
        <v>0</v>
      </c>
      <c r="K245" s="159" t="str">
        <f t="shared" si="6"/>
        <v/>
      </c>
      <c r="L245" s="146" t="str">
        <f>IF(PROVEEDORES!G246="","",PROVEEDORES!G246)</f>
        <v/>
      </c>
    </row>
    <row r="246" spans="3:12" ht="17.45" customHeight="1" x14ac:dyDescent="0.2">
      <c r="C246" s="158">
        <f t="shared" si="7"/>
        <v>240</v>
      </c>
      <c r="D246" s="146" t="str">
        <f>IF(PROVEEDORES!E247="","",PROVEEDORES!E247)</f>
        <v/>
      </c>
      <c r="E246" s="146" t="str">
        <f>IF(PROVEEDORES!F247="","",PROVEEDORES!F247)</f>
        <v/>
      </c>
      <c r="F246" s="146" t="str">
        <f>IF(PROVEEDORES!D247="","",PROVEEDORES!D247)</f>
        <v/>
      </c>
      <c r="G246" s="159">
        <f>SUMIF('EG-ABR'!$F$18:$F$516,PROVEEDORES!$D247,'EG-ABR'!P$18:P$516)</f>
        <v>0</v>
      </c>
      <c r="H246" s="159">
        <f>SUMIF('EG-ABR'!$F$18:$F$516,PROVEEDORES!$D247,'EG-ABR'!Q$18:Q$516)</f>
        <v>0</v>
      </c>
      <c r="I246" s="159">
        <f>SUMIF('EG-ABR'!$F$18:$F$516,PROVEEDORES!$D247,'EG-ABR'!R$18:R$516)</f>
        <v>0</v>
      </c>
      <c r="J246" s="159">
        <f>SUMIF('EG-ABR'!$F$18:$F$516,PROVEEDORES!$D247,'EG-ABR'!S$18:S$516)</f>
        <v>0</v>
      </c>
      <c r="K246" s="159" t="str">
        <f t="shared" si="6"/>
        <v/>
      </c>
      <c r="L246" s="146" t="str">
        <f>IF(PROVEEDORES!G247="","",PROVEEDORES!G247)</f>
        <v/>
      </c>
    </row>
    <row r="247" spans="3:12" ht="17.45" customHeight="1" x14ac:dyDescent="0.2">
      <c r="C247" s="158">
        <f t="shared" si="7"/>
        <v>241</v>
      </c>
      <c r="D247" s="146" t="str">
        <f>IF(PROVEEDORES!E248="","",PROVEEDORES!E248)</f>
        <v/>
      </c>
      <c r="E247" s="146" t="str">
        <f>IF(PROVEEDORES!F248="","",PROVEEDORES!F248)</f>
        <v/>
      </c>
      <c r="F247" s="146" t="str">
        <f>IF(PROVEEDORES!D248="","",PROVEEDORES!D248)</f>
        <v/>
      </c>
      <c r="G247" s="159">
        <f>SUMIF('EG-ABR'!$F$18:$F$516,PROVEEDORES!$D248,'EG-ABR'!P$18:P$516)</f>
        <v>0</v>
      </c>
      <c r="H247" s="159">
        <f>SUMIF('EG-ABR'!$F$18:$F$516,PROVEEDORES!$D248,'EG-ABR'!Q$18:Q$516)</f>
        <v>0</v>
      </c>
      <c r="I247" s="159">
        <f>SUMIF('EG-ABR'!$F$18:$F$516,PROVEEDORES!$D248,'EG-ABR'!R$18:R$516)</f>
        <v>0</v>
      </c>
      <c r="J247" s="159">
        <f>SUMIF('EG-ABR'!$F$18:$F$516,PROVEEDORES!$D248,'EG-ABR'!S$18:S$516)</f>
        <v>0</v>
      </c>
      <c r="K247" s="159" t="str">
        <f t="shared" si="6"/>
        <v/>
      </c>
      <c r="L247" s="146" t="str">
        <f>IF(PROVEEDORES!G248="","",PROVEEDORES!G248)</f>
        <v/>
      </c>
    </row>
    <row r="248" spans="3:12" ht="17.45" customHeight="1" x14ac:dyDescent="0.2">
      <c r="C248" s="158">
        <f t="shared" si="7"/>
        <v>242</v>
      </c>
      <c r="D248" s="146" t="str">
        <f>IF(PROVEEDORES!E249="","",PROVEEDORES!E249)</f>
        <v/>
      </c>
      <c r="E248" s="146" t="str">
        <f>IF(PROVEEDORES!F249="","",PROVEEDORES!F249)</f>
        <v/>
      </c>
      <c r="F248" s="146" t="str">
        <f>IF(PROVEEDORES!D249="","",PROVEEDORES!D249)</f>
        <v/>
      </c>
      <c r="G248" s="159">
        <f>SUMIF('EG-ABR'!$F$18:$F$516,PROVEEDORES!$D249,'EG-ABR'!P$18:P$516)</f>
        <v>0</v>
      </c>
      <c r="H248" s="159">
        <f>SUMIF('EG-ABR'!$F$18:$F$516,PROVEEDORES!$D249,'EG-ABR'!Q$18:Q$516)</f>
        <v>0</v>
      </c>
      <c r="I248" s="159">
        <f>SUMIF('EG-ABR'!$F$18:$F$516,PROVEEDORES!$D249,'EG-ABR'!R$18:R$516)</f>
        <v>0</v>
      </c>
      <c r="J248" s="159">
        <f>SUMIF('EG-ABR'!$F$18:$F$516,PROVEEDORES!$D249,'EG-ABR'!S$18:S$516)</f>
        <v>0</v>
      </c>
      <c r="K248" s="159" t="str">
        <f t="shared" si="6"/>
        <v/>
      </c>
      <c r="L248" s="146" t="str">
        <f>IF(PROVEEDORES!G249="","",PROVEEDORES!G249)</f>
        <v/>
      </c>
    </row>
    <row r="249" spans="3:12" ht="17.45" customHeight="1" x14ac:dyDescent="0.2">
      <c r="C249" s="158">
        <f t="shared" si="7"/>
        <v>243</v>
      </c>
      <c r="D249" s="146" t="str">
        <f>IF(PROVEEDORES!E250="","",PROVEEDORES!E250)</f>
        <v/>
      </c>
      <c r="E249" s="146" t="str">
        <f>IF(PROVEEDORES!F250="","",PROVEEDORES!F250)</f>
        <v/>
      </c>
      <c r="F249" s="146" t="str">
        <f>IF(PROVEEDORES!D250="","",PROVEEDORES!D250)</f>
        <v/>
      </c>
      <c r="G249" s="159">
        <f>SUMIF('EG-ABR'!$F$18:$F$516,PROVEEDORES!$D250,'EG-ABR'!P$18:P$516)</f>
        <v>0</v>
      </c>
      <c r="H249" s="159">
        <f>SUMIF('EG-ABR'!$F$18:$F$516,PROVEEDORES!$D250,'EG-ABR'!Q$18:Q$516)</f>
        <v>0</v>
      </c>
      <c r="I249" s="159">
        <f>SUMIF('EG-ABR'!$F$18:$F$516,PROVEEDORES!$D250,'EG-ABR'!R$18:R$516)</f>
        <v>0</v>
      </c>
      <c r="J249" s="159">
        <f>SUMIF('EG-ABR'!$F$18:$F$516,PROVEEDORES!$D250,'EG-ABR'!S$18:S$516)</f>
        <v>0</v>
      </c>
      <c r="K249" s="159" t="str">
        <f t="shared" si="6"/>
        <v/>
      </c>
      <c r="L249" s="146" t="str">
        <f>IF(PROVEEDORES!G250="","",PROVEEDORES!G250)</f>
        <v/>
      </c>
    </row>
    <row r="250" spans="3:12" ht="17.45" customHeight="1" x14ac:dyDescent="0.2">
      <c r="C250" s="158">
        <f t="shared" si="7"/>
        <v>244</v>
      </c>
      <c r="D250" s="146" t="str">
        <f>IF(PROVEEDORES!E251="","",PROVEEDORES!E251)</f>
        <v/>
      </c>
      <c r="E250" s="146" t="str">
        <f>IF(PROVEEDORES!F251="","",PROVEEDORES!F251)</f>
        <v/>
      </c>
      <c r="F250" s="146" t="str">
        <f>IF(PROVEEDORES!D251="","",PROVEEDORES!D251)</f>
        <v/>
      </c>
      <c r="G250" s="159">
        <f>SUMIF('EG-ABR'!$F$18:$F$516,PROVEEDORES!$D251,'EG-ABR'!P$18:P$516)</f>
        <v>0</v>
      </c>
      <c r="H250" s="159">
        <f>SUMIF('EG-ABR'!$F$18:$F$516,PROVEEDORES!$D251,'EG-ABR'!Q$18:Q$516)</f>
        <v>0</v>
      </c>
      <c r="I250" s="159">
        <f>SUMIF('EG-ABR'!$F$18:$F$516,PROVEEDORES!$D251,'EG-ABR'!R$18:R$516)</f>
        <v>0</v>
      </c>
      <c r="J250" s="159">
        <f>SUMIF('EG-ABR'!$F$18:$F$516,PROVEEDORES!$D251,'EG-ABR'!S$18:S$516)</f>
        <v>0</v>
      </c>
      <c r="K250" s="159" t="str">
        <f t="shared" si="6"/>
        <v/>
      </c>
      <c r="L250" s="146" t="str">
        <f>IF(PROVEEDORES!G251="","",PROVEEDORES!G251)</f>
        <v/>
      </c>
    </row>
    <row r="251" spans="3:12" ht="17.45" customHeight="1" x14ac:dyDescent="0.2">
      <c r="C251" s="158">
        <f t="shared" si="7"/>
        <v>245</v>
      </c>
      <c r="D251" s="146" t="str">
        <f>IF(PROVEEDORES!E252="","",PROVEEDORES!E252)</f>
        <v/>
      </c>
      <c r="E251" s="146" t="str">
        <f>IF(PROVEEDORES!F252="","",PROVEEDORES!F252)</f>
        <v/>
      </c>
      <c r="F251" s="146" t="str">
        <f>IF(PROVEEDORES!D252="","",PROVEEDORES!D252)</f>
        <v/>
      </c>
      <c r="G251" s="159">
        <f>SUMIF('EG-ABR'!$F$18:$F$516,PROVEEDORES!$D252,'EG-ABR'!P$18:P$516)</f>
        <v>0</v>
      </c>
      <c r="H251" s="159">
        <f>SUMIF('EG-ABR'!$F$18:$F$516,PROVEEDORES!$D252,'EG-ABR'!Q$18:Q$516)</f>
        <v>0</v>
      </c>
      <c r="I251" s="159">
        <f>SUMIF('EG-ABR'!$F$18:$F$516,PROVEEDORES!$D252,'EG-ABR'!R$18:R$516)</f>
        <v>0</v>
      </c>
      <c r="J251" s="159">
        <f>SUMIF('EG-ABR'!$F$18:$F$516,PROVEEDORES!$D252,'EG-ABR'!S$18:S$516)</f>
        <v>0</v>
      </c>
      <c r="K251" s="159" t="str">
        <f t="shared" si="6"/>
        <v/>
      </c>
      <c r="L251" s="146" t="str">
        <f>IF(PROVEEDORES!G252="","",PROVEEDORES!G252)</f>
        <v/>
      </c>
    </row>
    <row r="252" spans="3:12" ht="17.45" customHeight="1" x14ac:dyDescent="0.2">
      <c r="C252" s="158">
        <f t="shared" si="7"/>
        <v>246</v>
      </c>
      <c r="D252" s="146" t="str">
        <f>IF(PROVEEDORES!E253="","",PROVEEDORES!E253)</f>
        <v/>
      </c>
      <c r="E252" s="146" t="str">
        <f>IF(PROVEEDORES!F253="","",PROVEEDORES!F253)</f>
        <v/>
      </c>
      <c r="F252" s="146" t="str">
        <f>IF(PROVEEDORES!D253="","",PROVEEDORES!D253)</f>
        <v/>
      </c>
      <c r="G252" s="159">
        <f>SUMIF('EG-ABR'!$F$18:$F$516,PROVEEDORES!$D253,'EG-ABR'!P$18:P$516)</f>
        <v>0</v>
      </c>
      <c r="H252" s="159">
        <f>SUMIF('EG-ABR'!$F$18:$F$516,PROVEEDORES!$D253,'EG-ABR'!Q$18:Q$516)</f>
        <v>0</v>
      </c>
      <c r="I252" s="159">
        <f>SUMIF('EG-ABR'!$F$18:$F$516,PROVEEDORES!$D253,'EG-ABR'!R$18:R$516)</f>
        <v>0</v>
      </c>
      <c r="J252" s="159">
        <f>SUMIF('EG-ABR'!$F$18:$F$516,PROVEEDORES!$D253,'EG-ABR'!S$18:S$516)</f>
        <v>0</v>
      </c>
      <c r="K252" s="159" t="str">
        <f t="shared" si="6"/>
        <v/>
      </c>
      <c r="L252" s="146" t="str">
        <f>IF(PROVEEDORES!G253="","",PROVEEDORES!G253)</f>
        <v/>
      </c>
    </row>
    <row r="253" spans="3:12" ht="17.45" customHeight="1" x14ac:dyDescent="0.2">
      <c r="C253" s="158">
        <f t="shared" si="7"/>
        <v>247</v>
      </c>
      <c r="D253" s="146" t="str">
        <f>IF(PROVEEDORES!E254="","",PROVEEDORES!E254)</f>
        <v/>
      </c>
      <c r="E253" s="146" t="str">
        <f>IF(PROVEEDORES!F254="","",PROVEEDORES!F254)</f>
        <v/>
      </c>
      <c r="F253" s="146" t="str">
        <f>IF(PROVEEDORES!D254="","",PROVEEDORES!D254)</f>
        <v/>
      </c>
      <c r="G253" s="159">
        <f>SUMIF('EG-ABR'!$F$18:$F$516,PROVEEDORES!$D254,'EG-ABR'!P$18:P$516)</f>
        <v>0</v>
      </c>
      <c r="H253" s="159">
        <f>SUMIF('EG-ABR'!$F$18:$F$516,PROVEEDORES!$D254,'EG-ABR'!Q$18:Q$516)</f>
        <v>0</v>
      </c>
      <c r="I253" s="159">
        <f>SUMIF('EG-ABR'!$F$18:$F$516,PROVEEDORES!$D254,'EG-ABR'!R$18:R$516)</f>
        <v>0</v>
      </c>
      <c r="J253" s="159">
        <f>SUMIF('EG-ABR'!$F$18:$F$516,PROVEEDORES!$D254,'EG-ABR'!S$18:S$516)</f>
        <v>0</v>
      </c>
      <c r="K253" s="159" t="str">
        <f t="shared" si="6"/>
        <v/>
      </c>
      <c r="L253" s="146" t="str">
        <f>IF(PROVEEDORES!G254="","",PROVEEDORES!G254)</f>
        <v/>
      </c>
    </row>
    <row r="254" spans="3:12" ht="17.45" customHeight="1" x14ac:dyDescent="0.2">
      <c r="C254" s="158">
        <f t="shared" si="7"/>
        <v>248</v>
      </c>
      <c r="D254" s="146" t="str">
        <f>IF(PROVEEDORES!E255="","",PROVEEDORES!E255)</f>
        <v/>
      </c>
      <c r="E254" s="146" t="str">
        <f>IF(PROVEEDORES!F255="","",PROVEEDORES!F255)</f>
        <v/>
      </c>
      <c r="F254" s="146" t="str">
        <f>IF(PROVEEDORES!D255="","",PROVEEDORES!D255)</f>
        <v/>
      </c>
      <c r="G254" s="159">
        <f>SUMIF('EG-ABR'!$F$18:$F$516,PROVEEDORES!$D255,'EG-ABR'!P$18:P$516)</f>
        <v>0</v>
      </c>
      <c r="H254" s="159">
        <f>SUMIF('EG-ABR'!$F$18:$F$516,PROVEEDORES!$D255,'EG-ABR'!Q$18:Q$516)</f>
        <v>0</v>
      </c>
      <c r="I254" s="159">
        <f>SUMIF('EG-ABR'!$F$18:$F$516,PROVEEDORES!$D255,'EG-ABR'!R$18:R$516)</f>
        <v>0</v>
      </c>
      <c r="J254" s="159">
        <f>SUMIF('EG-ABR'!$F$18:$F$516,PROVEEDORES!$D255,'EG-ABR'!S$18:S$516)</f>
        <v>0</v>
      </c>
      <c r="K254" s="159" t="str">
        <f t="shared" si="6"/>
        <v/>
      </c>
      <c r="L254" s="146" t="str">
        <f>IF(PROVEEDORES!G255="","",PROVEEDORES!G255)</f>
        <v/>
      </c>
    </row>
    <row r="255" spans="3:12" ht="17.45" customHeight="1" x14ac:dyDescent="0.2">
      <c r="C255" s="158">
        <f t="shared" si="7"/>
        <v>249</v>
      </c>
      <c r="D255" s="146" t="str">
        <f>IF(PROVEEDORES!E256="","",PROVEEDORES!E256)</f>
        <v/>
      </c>
      <c r="E255" s="146" t="str">
        <f>IF(PROVEEDORES!F256="","",PROVEEDORES!F256)</f>
        <v/>
      </c>
      <c r="F255" s="146" t="str">
        <f>IF(PROVEEDORES!D256="","",PROVEEDORES!D256)</f>
        <v/>
      </c>
      <c r="G255" s="159">
        <f>SUMIF('EG-ABR'!$F$18:$F$516,PROVEEDORES!$D256,'EG-ABR'!P$18:P$516)</f>
        <v>0</v>
      </c>
      <c r="H255" s="159">
        <f>SUMIF('EG-ABR'!$F$18:$F$516,PROVEEDORES!$D256,'EG-ABR'!Q$18:Q$516)</f>
        <v>0</v>
      </c>
      <c r="I255" s="159">
        <f>SUMIF('EG-ABR'!$F$18:$F$516,PROVEEDORES!$D256,'EG-ABR'!R$18:R$516)</f>
        <v>0</v>
      </c>
      <c r="J255" s="159">
        <f>SUMIF('EG-ABR'!$F$18:$F$516,PROVEEDORES!$D256,'EG-ABR'!S$18:S$516)</f>
        <v>0</v>
      </c>
      <c r="K255" s="159" t="str">
        <f t="shared" si="6"/>
        <v/>
      </c>
      <c r="L255" s="146" t="str">
        <f>IF(PROVEEDORES!G256="","",PROVEEDORES!G256)</f>
        <v/>
      </c>
    </row>
    <row r="256" spans="3:12" ht="17.45" customHeight="1" x14ac:dyDescent="0.2">
      <c r="C256" s="158">
        <f t="shared" si="7"/>
        <v>250</v>
      </c>
      <c r="D256" s="146" t="str">
        <f>IF(PROVEEDORES!E257="","",PROVEEDORES!E257)</f>
        <v/>
      </c>
      <c r="E256" s="146" t="str">
        <f>IF(PROVEEDORES!F257="","",PROVEEDORES!F257)</f>
        <v/>
      </c>
      <c r="F256" s="146" t="str">
        <f>IF(PROVEEDORES!D257="","",PROVEEDORES!D257)</f>
        <v/>
      </c>
      <c r="G256" s="159">
        <f>SUMIF('EG-ABR'!$F$18:$F$516,PROVEEDORES!$D257,'EG-ABR'!P$18:P$516)</f>
        <v>0</v>
      </c>
      <c r="H256" s="159">
        <f>SUMIF('EG-ABR'!$F$18:$F$516,PROVEEDORES!$D257,'EG-ABR'!Q$18:Q$516)</f>
        <v>0</v>
      </c>
      <c r="I256" s="159">
        <f>SUMIF('EG-ABR'!$F$18:$F$516,PROVEEDORES!$D257,'EG-ABR'!R$18:R$516)</f>
        <v>0</v>
      </c>
      <c r="J256" s="159">
        <f>SUMIF('EG-ABR'!$F$18:$F$516,PROVEEDORES!$D257,'EG-ABR'!S$18:S$516)</f>
        <v>0</v>
      </c>
      <c r="K256" s="159" t="str">
        <f t="shared" si="6"/>
        <v/>
      </c>
      <c r="L256" s="146" t="str">
        <f>IF(PROVEEDORES!G257="","",PROVEEDORES!G257)</f>
        <v/>
      </c>
    </row>
    <row r="257" spans="3:12" ht="17.45" customHeight="1" x14ac:dyDescent="0.2">
      <c r="C257" s="158">
        <f t="shared" si="7"/>
        <v>251</v>
      </c>
      <c r="D257" s="146" t="str">
        <f>IF(PROVEEDORES!E258="","",PROVEEDORES!E258)</f>
        <v/>
      </c>
      <c r="E257" s="146" t="str">
        <f>IF(PROVEEDORES!F258="","",PROVEEDORES!F258)</f>
        <v/>
      </c>
      <c r="F257" s="146" t="str">
        <f>IF(PROVEEDORES!D258="","",PROVEEDORES!D258)</f>
        <v/>
      </c>
      <c r="G257" s="159">
        <f>SUMIF('EG-ABR'!$F$18:$F$516,PROVEEDORES!$D258,'EG-ABR'!P$18:P$516)</f>
        <v>0</v>
      </c>
      <c r="H257" s="159">
        <f>SUMIF('EG-ABR'!$F$18:$F$516,PROVEEDORES!$D258,'EG-ABR'!Q$18:Q$516)</f>
        <v>0</v>
      </c>
      <c r="I257" s="159">
        <f>SUMIF('EG-ABR'!$F$18:$F$516,PROVEEDORES!$D258,'EG-ABR'!R$18:R$516)</f>
        <v>0</v>
      </c>
      <c r="J257" s="159">
        <f>SUMIF('EG-ABR'!$F$18:$F$516,PROVEEDORES!$D258,'EG-ABR'!S$18:S$516)</f>
        <v>0</v>
      </c>
      <c r="K257" s="159" t="str">
        <f t="shared" si="6"/>
        <v/>
      </c>
      <c r="L257" s="146" t="str">
        <f>IF(PROVEEDORES!G258="","",PROVEEDORES!G258)</f>
        <v/>
      </c>
    </row>
    <row r="258" spans="3:12" ht="17.45" customHeight="1" x14ac:dyDescent="0.2">
      <c r="C258" s="158">
        <f t="shared" si="7"/>
        <v>252</v>
      </c>
      <c r="D258" s="146" t="str">
        <f>IF(PROVEEDORES!E259="","",PROVEEDORES!E259)</f>
        <v/>
      </c>
      <c r="E258" s="146" t="str">
        <f>IF(PROVEEDORES!F259="","",PROVEEDORES!F259)</f>
        <v/>
      </c>
      <c r="F258" s="146" t="str">
        <f>IF(PROVEEDORES!D259="","",PROVEEDORES!D259)</f>
        <v/>
      </c>
      <c r="G258" s="159">
        <f>SUMIF('EG-ABR'!$F$18:$F$516,PROVEEDORES!$D259,'EG-ABR'!P$18:P$516)</f>
        <v>0</v>
      </c>
      <c r="H258" s="159">
        <f>SUMIF('EG-ABR'!$F$18:$F$516,PROVEEDORES!$D259,'EG-ABR'!Q$18:Q$516)</f>
        <v>0</v>
      </c>
      <c r="I258" s="159">
        <f>SUMIF('EG-ABR'!$F$18:$F$516,PROVEEDORES!$D259,'EG-ABR'!R$18:R$516)</f>
        <v>0</v>
      </c>
      <c r="J258" s="159">
        <f>SUMIF('EG-ABR'!$F$18:$F$516,PROVEEDORES!$D259,'EG-ABR'!S$18:S$516)</f>
        <v>0</v>
      </c>
      <c r="K258" s="159" t="str">
        <f t="shared" si="6"/>
        <v/>
      </c>
      <c r="L258" s="146" t="str">
        <f>IF(PROVEEDORES!G259="","",PROVEEDORES!G259)</f>
        <v/>
      </c>
    </row>
    <row r="259" spans="3:12" ht="17.45" customHeight="1" x14ac:dyDescent="0.2">
      <c r="C259" s="158">
        <f t="shared" si="7"/>
        <v>253</v>
      </c>
      <c r="D259" s="146" t="str">
        <f>IF(PROVEEDORES!E260="","",PROVEEDORES!E260)</f>
        <v/>
      </c>
      <c r="E259" s="146" t="str">
        <f>IF(PROVEEDORES!F260="","",PROVEEDORES!F260)</f>
        <v/>
      </c>
      <c r="F259" s="146" t="str">
        <f>IF(PROVEEDORES!D260="","",PROVEEDORES!D260)</f>
        <v/>
      </c>
      <c r="G259" s="159">
        <f>SUMIF('EG-ABR'!$F$18:$F$516,PROVEEDORES!$D260,'EG-ABR'!P$18:P$516)</f>
        <v>0</v>
      </c>
      <c r="H259" s="159">
        <f>SUMIF('EG-ABR'!$F$18:$F$516,PROVEEDORES!$D260,'EG-ABR'!Q$18:Q$516)</f>
        <v>0</v>
      </c>
      <c r="I259" s="159">
        <f>SUMIF('EG-ABR'!$F$18:$F$516,PROVEEDORES!$D260,'EG-ABR'!R$18:R$516)</f>
        <v>0</v>
      </c>
      <c r="J259" s="159">
        <f>SUMIF('EG-ABR'!$F$18:$F$516,PROVEEDORES!$D260,'EG-ABR'!S$18:S$516)</f>
        <v>0</v>
      </c>
      <c r="K259" s="159" t="str">
        <f t="shared" si="6"/>
        <v/>
      </c>
      <c r="L259" s="146" t="str">
        <f>IF(PROVEEDORES!G260="","",PROVEEDORES!G260)</f>
        <v/>
      </c>
    </row>
    <row r="260" spans="3:12" ht="17.45" customHeight="1" x14ac:dyDescent="0.2">
      <c r="C260" s="158">
        <f t="shared" si="7"/>
        <v>254</v>
      </c>
      <c r="D260" s="146" t="str">
        <f>IF(PROVEEDORES!E261="","",PROVEEDORES!E261)</f>
        <v/>
      </c>
      <c r="E260" s="146" t="str">
        <f>IF(PROVEEDORES!F261="","",PROVEEDORES!F261)</f>
        <v/>
      </c>
      <c r="F260" s="146" t="str">
        <f>IF(PROVEEDORES!D261="","",PROVEEDORES!D261)</f>
        <v/>
      </c>
      <c r="G260" s="159">
        <f>SUMIF('EG-ABR'!$F$18:$F$516,PROVEEDORES!$D261,'EG-ABR'!P$18:P$516)</f>
        <v>0</v>
      </c>
      <c r="H260" s="159">
        <f>SUMIF('EG-ABR'!$F$18:$F$516,PROVEEDORES!$D261,'EG-ABR'!Q$18:Q$516)</f>
        <v>0</v>
      </c>
      <c r="I260" s="159">
        <f>SUMIF('EG-ABR'!$F$18:$F$516,PROVEEDORES!$D261,'EG-ABR'!R$18:R$516)</f>
        <v>0</v>
      </c>
      <c r="J260" s="159">
        <f>SUMIF('EG-ABR'!$F$18:$F$516,PROVEEDORES!$D261,'EG-ABR'!S$18:S$516)</f>
        <v>0</v>
      </c>
      <c r="K260" s="159" t="str">
        <f t="shared" si="6"/>
        <v/>
      </c>
      <c r="L260" s="146" t="str">
        <f>IF(PROVEEDORES!G261="","",PROVEEDORES!G261)</f>
        <v/>
      </c>
    </row>
    <row r="261" spans="3:12" ht="17.45" customHeight="1" x14ac:dyDescent="0.2">
      <c r="C261" s="158">
        <f t="shared" si="7"/>
        <v>255</v>
      </c>
      <c r="D261" s="146" t="str">
        <f>IF(PROVEEDORES!E262="","",PROVEEDORES!E262)</f>
        <v/>
      </c>
      <c r="E261" s="146" t="str">
        <f>IF(PROVEEDORES!F262="","",PROVEEDORES!F262)</f>
        <v/>
      </c>
      <c r="F261" s="146" t="str">
        <f>IF(PROVEEDORES!D262="","",PROVEEDORES!D262)</f>
        <v/>
      </c>
      <c r="G261" s="159">
        <f>SUMIF('EG-ABR'!$F$18:$F$516,PROVEEDORES!$D262,'EG-ABR'!P$18:P$516)</f>
        <v>0</v>
      </c>
      <c r="H261" s="159">
        <f>SUMIF('EG-ABR'!$F$18:$F$516,PROVEEDORES!$D262,'EG-ABR'!Q$18:Q$516)</f>
        <v>0</v>
      </c>
      <c r="I261" s="159">
        <f>SUMIF('EG-ABR'!$F$18:$F$516,PROVEEDORES!$D262,'EG-ABR'!R$18:R$516)</f>
        <v>0</v>
      </c>
      <c r="J261" s="159">
        <f>SUMIF('EG-ABR'!$F$18:$F$516,PROVEEDORES!$D262,'EG-ABR'!S$18:S$516)</f>
        <v>0</v>
      </c>
      <c r="K261" s="159" t="str">
        <f t="shared" si="6"/>
        <v/>
      </c>
      <c r="L261" s="146" t="str">
        <f>IF(PROVEEDORES!G262="","",PROVEEDORES!G262)</f>
        <v/>
      </c>
    </row>
    <row r="262" spans="3:12" ht="17.45" customHeight="1" x14ac:dyDescent="0.2">
      <c r="C262" s="158">
        <f t="shared" si="7"/>
        <v>256</v>
      </c>
      <c r="D262" s="146" t="str">
        <f>IF(PROVEEDORES!E263="","",PROVEEDORES!E263)</f>
        <v/>
      </c>
      <c r="E262" s="146" t="str">
        <f>IF(PROVEEDORES!F263="","",PROVEEDORES!F263)</f>
        <v/>
      </c>
      <c r="F262" s="146" t="str">
        <f>IF(PROVEEDORES!D263="","",PROVEEDORES!D263)</f>
        <v/>
      </c>
      <c r="G262" s="159">
        <f>SUMIF('EG-ABR'!$F$18:$F$516,PROVEEDORES!$D263,'EG-ABR'!P$18:P$516)</f>
        <v>0</v>
      </c>
      <c r="H262" s="159">
        <f>SUMIF('EG-ABR'!$F$18:$F$516,PROVEEDORES!$D263,'EG-ABR'!Q$18:Q$516)</f>
        <v>0</v>
      </c>
      <c r="I262" s="159">
        <f>SUMIF('EG-ABR'!$F$18:$F$516,PROVEEDORES!$D263,'EG-ABR'!R$18:R$516)</f>
        <v>0</v>
      </c>
      <c r="J262" s="159">
        <f>SUMIF('EG-ABR'!$F$18:$F$516,PROVEEDORES!$D263,'EG-ABR'!S$18:S$516)</f>
        <v>0</v>
      </c>
      <c r="K262" s="159" t="str">
        <f t="shared" si="6"/>
        <v/>
      </c>
      <c r="L262" s="146" t="str">
        <f>IF(PROVEEDORES!G263="","",PROVEEDORES!G263)</f>
        <v/>
      </c>
    </row>
    <row r="263" spans="3:12" ht="17.45" customHeight="1" x14ac:dyDescent="0.2">
      <c r="C263" s="158">
        <f t="shared" si="7"/>
        <v>257</v>
      </c>
      <c r="D263" s="146" t="str">
        <f>IF(PROVEEDORES!E264="","",PROVEEDORES!E264)</f>
        <v/>
      </c>
      <c r="E263" s="146" t="str">
        <f>IF(PROVEEDORES!F264="","",PROVEEDORES!F264)</f>
        <v/>
      </c>
      <c r="F263" s="146" t="str">
        <f>IF(PROVEEDORES!D264="","",PROVEEDORES!D264)</f>
        <v/>
      </c>
      <c r="G263" s="159">
        <f>SUMIF('EG-ABR'!$F$18:$F$516,PROVEEDORES!$D264,'EG-ABR'!P$18:P$516)</f>
        <v>0</v>
      </c>
      <c r="H263" s="159">
        <f>SUMIF('EG-ABR'!$F$18:$F$516,PROVEEDORES!$D264,'EG-ABR'!Q$18:Q$516)</f>
        <v>0</v>
      </c>
      <c r="I263" s="159">
        <f>SUMIF('EG-ABR'!$F$18:$F$516,PROVEEDORES!$D264,'EG-ABR'!R$18:R$516)</f>
        <v>0</v>
      </c>
      <c r="J263" s="159">
        <f>SUMIF('EG-ABR'!$F$18:$F$516,PROVEEDORES!$D264,'EG-ABR'!S$18:S$516)</f>
        <v>0</v>
      </c>
      <c r="K263" s="159" t="str">
        <f t="shared" si="6"/>
        <v/>
      </c>
      <c r="L263" s="146" t="str">
        <f>IF(PROVEEDORES!G264="","",PROVEEDORES!G264)</f>
        <v/>
      </c>
    </row>
    <row r="264" spans="3:12" ht="17.45" customHeight="1" x14ac:dyDescent="0.2">
      <c r="C264" s="158">
        <f t="shared" si="7"/>
        <v>258</v>
      </c>
      <c r="D264" s="146" t="str">
        <f>IF(PROVEEDORES!E265="","",PROVEEDORES!E265)</f>
        <v/>
      </c>
      <c r="E264" s="146" t="str">
        <f>IF(PROVEEDORES!F265="","",PROVEEDORES!F265)</f>
        <v/>
      </c>
      <c r="F264" s="146" t="str">
        <f>IF(PROVEEDORES!D265="","",PROVEEDORES!D265)</f>
        <v/>
      </c>
      <c r="G264" s="159">
        <f>SUMIF('EG-ABR'!$F$18:$F$516,PROVEEDORES!$D265,'EG-ABR'!P$18:P$516)</f>
        <v>0</v>
      </c>
      <c r="H264" s="159">
        <f>SUMIF('EG-ABR'!$F$18:$F$516,PROVEEDORES!$D265,'EG-ABR'!Q$18:Q$516)</f>
        <v>0</v>
      </c>
      <c r="I264" s="159">
        <f>SUMIF('EG-ABR'!$F$18:$F$516,PROVEEDORES!$D265,'EG-ABR'!R$18:R$516)</f>
        <v>0</v>
      </c>
      <c r="J264" s="159">
        <f>SUMIF('EG-ABR'!$F$18:$F$516,PROVEEDORES!$D265,'EG-ABR'!S$18:S$516)</f>
        <v>0</v>
      </c>
      <c r="K264" s="159" t="str">
        <f t="shared" ref="K264:K327" si="8">IF(G264+H264+I264+J264&gt;0,"C/Información","")</f>
        <v/>
      </c>
      <c r="L264" s="146" t="str">
        <f>IF(PROVEEDORES!G265="","",PROVEEDORES!G265)</f>
        <v/>
      </c>
    </row>
    <row r="265" spans="3:12" ht="17.45" customHeight="1" x14ac:dyDescent="0.2">
      <c r="C265" s="158">
        <f t="shared" ref="C265:C328" si="9">C264+1</f>
        <v>259</v>
      </c>
      <c r="D265" s="146" t="str">
        <f>IF(PROVEEDORES!E266="","",PROVEEDORES!E266)</f>
        <v/>
      </c>
      <c r="E265" s="146" t="str">
        <f>IF(PROVEEDORES!F266="","",PROVEEDORES!F266)</f>
        <v/>
      </c>
      <c r="F265" s="146" t="str">
        <f>IF(PROVEEDORES!D266="","",PROVEEDORES!D266)</f>
        <v/>
      </c>
      <c r="G265" s="159">
        <f>SUMIF('EG-ABR'!$F$18:$F$516,PROVEEDORES!$D266,'EG-ABR'!P$18:P$516)</f>
        <v>0</v>
      </c>
      <c r="H265" s="159">
        <f>SUMIF('EG-ABR'!$F$18:$F$516,PROVEEDORES!$D266,'EG-ABR'!Q$18:Q$516)</f>
        <v>0</v>
      </c>
      <c r="I265" s="159">
        <f>SUMIF('EG-ABR'!$F$18:$F$516,PROVEEDORES!$D266,'EG-ABR'!R$18:R$516)</f>
        <v>0</v>
      </c>
      <c r="J265" s="159">
        <f>SUMIF('EG-ABR'!$F$18:$F$516,PROVEEDORES!$D266,'EG-ABR'!S$18:S$516)</f>
        <v>0</v>
      </c>
      <c r="K265" s="159" t="str">
        <f t="shared" si="8"/>
        <v/>
      </c>
      <c r="L265" s="146" t="str">
        <f>IF(PROVEEDORES!G266="","",PROVEEDORES!G266)</f>
        <v/>
      </c>
    </row>
    <row r="266" spans="3:12" ht="17.45" customHeight="1" x14ac:dyDescent="0.2">
      <c r="C266" s="158">
        <f t="shared" si="9"/>
        <v>260</v>
      </c>
      <c r="D266" s="146" t="str">
        <f>IF(PROVEEDORES!E267="","",PROVEEDORES!E267)</f>
        <v/>
      </c>
      <c r="E266" s="146" t="str">
        <f>IF(PROVEEDORES!F267="","",PROVEEDORES!F267)</f>
        <v/>
      </c>
      <c r="F266" s="146" t="str">
        <f>IF(PROVEEDORES!D267="","",PROVEEDORES!D267)</f>
        <v/>
      </c>
      <c r="G266" s="159">
        <f>SUMIF('EG-ABR'!$F$18:$F$516,PROVEEDORES!$D267,'EG-ABR'!P$18:P$516)</f>
        <v>0</v>
      </c>
      <c r="H266" s="159">
        <f>SUMIF('EG-ABR'!$F$18:$F$516,PROVEEDORES!$D267,'EG-ABR'!Q$18:Q$516)</f>
        <v>0</v>
      </c>
      <c r="I266" s="159">
        <f>SUMIF('EG-ABR'!$F$18:$F$516,PROVEEDORES!$D267,'EG-ABR'!R$18:R$516)</f>
        <v>0</v>
      </c>
      <c r="J266" s="159">
        <f>SUMIF('EG-ABR'!$F$18:$F$516,PROVEEDORES!$D267,'EG-ABR'!S$18:S$516)</f>
        <v>0</v>
      </c>
      <c r="K266" s="159" t="str">
        <f t="shared" si="8"/>
        <v/>
      </c>
      <c r="L266" s="146" t="str">
        <f>IF(PROVEEDORES!G267="","",PROVEEDORES!G267)</f>
        <v/>
      </c>
    </row>
    <row r="267" spans="3:12" ht="17.45" customHeight="1" x14ac:dyDescent="0.2">
      <c r="C267" s="158">
        <f t="shared" si="9"/>
        <v>261</v>
      </c>
      <c r="D267" s="146" t="str">
        <f>IF(PROVEEDORES!E268="","",PROVEEDORES!E268)</f>
        <v/>
      </c>
      <c r="E267" s="146" t="str">
        <f>IF(PROVEEDORES!F268="","",PROVEEDORES!F268)</f>
        <v/>
      </c>
      <c r="F267" s="146" t="str">
        <f>IF(PROVEEDORES!D268="","",PROVEEDORES!D268)</f>
        <v/>
      </c>
      <c r="G267" s="159">
        <f>SUMIF('EG-ABR'!$F$18:$F$516,PROVEEDORES!$D268,'EG-ABR'!P$18:P$516)</f>
        <v>0</v>
      </c>
      <c r="H267" s="159">
        <f>SUMIF('EG-ABR'!$F$18:$F$516,PROVEEDORES!$D268,'EG-ABR'!Q$18:Q$516)</f>
        <v>0</v>
      </c>
      <c r="I267" s="159">
        <f>SUMIF('EG-ABR'!$F$18:$F$516,PROVEEDORES!$D268,'EG-ABR'!R$18:R$516)</f>
        <v>0</v>
      </c>
      <c r="J267" s="159">
        <f>SUMIF('EG-ABR'!$F$18:$F$516,PROVEEDORES!$D268,'EG-ABR'!S$18:S$516)</f>
        <v>0</v>
      </c>
      <c r="K267" s="159" t="str">
        <f t="shared" si="8"/>
        <v/>
      </c>
      <c r="L267" s="146" t="str">
        <f>IF(PROVEEDORES!G268="","",PROVEEDORES!G268)</f>
        <v/>
      </c>
    </row>
    <row r="268" spans="3:12" ht="17.45" customHeight="1" x14ac:dyDescent="0.2">
      <c r="C268" s="158">
        <f t="shared" si="9"/>
        <v>262</v>
      </c>
      <c r="D268" s="146" t="str">
        <f>IF(PROVEEDORES!E269="","",PROVEEDORES!E269)</f>
        <v/>
      </c>
      <c r="E268" s="146" t="str">
        <f>IF(PROVEEDORES!F269="","",PROVEEDORES!F269)</f>
        <v/>
      </c>
      <c r="F268" s="146" t="str">
        <f>IF(PROVEEDORES!D269="","",PROVEEDORES!D269)</f>
        <v/>
      </c>
      <c r="G268" s="159">
        <f>SUMIF('EG-ABR'!$F$18:$F$516,PROVEEDORES!$D269,'EG-ABR'!P$18:P$516)</f>
        <v>0</v>
      </c>
      <c r="H268" s="159">
        <f>SUMIF('EG-ABR'!$F$18:$F$516,PROVEEDORES!$D269,'EG-ABR'!Q$18:Q$516)</f>
        <v>0</v>
      </c>
      <c r="I268" s="159">
        <f>SUMIF('EG-ABR'!$F$18:$F$516,PROVEEDORES!$D269,'EG-ABR'!R$18:R$516)</f>
        <v>0</v>
      </c>
      <c r="J268" s="159">
        <f>SUMIF('EG-ABR'!$F$18:$F$516,PROVEEDORES!$D269,'EG-ABR'!S$18:S$516)</f>
        <v>0</v>
      </c>
      <c r="K268" s="159" t="str">
        <f t="shared" si="8"/>
        <v/>
      </c>
      <c r="L268" s="146" t="str">
        <f>IF(PROVEEDORES!G269="","",PROVEEDORES!G269)</f>
        <v/>
      </c>
    </row>
    <row r="269" spans="3:12" ht="17.45" customHeight="1" x14ac:dyDescent="0.2">
      <c r="C269" s="158">
        <f t="shared" si="9"/>
        <v>263</v>
      </c>
      <c r="D269" s="146" t="str">
        <f>IF(PROVEEDORES!E270="","",PROVEEDORES!E270)</f>
        <v/>
      </c>
      <c r="E269" s="146" t="str">
        <f>IF(PROVEEDORES!F270="","",PROVEEDORES!F270)</f>
        <v/>
      </c>
      <c r="F269" s="146" t="str">
        <f>IF(PROVEEDORES!D270="","",PROVEEDORES!D270)</f>
        <v/>
      </c>
      <c r="G269" s="159">
        <f>SUMIF('EG-ABR'!$F$18:$F$516,PROVEEDORES!$D270,'EG-ABR'!P$18:P$516)</f>
        <v>0</v>
      </c>
      <c r="H269" s="159">
        <f>SUMIF('EG-ABR'!$F$18:$F$516,PROVEEDORES!$D270,'EG-ABR'!Q$18:Q$516)</f>
        <v>0</v>
      </c>
      <c r="I269" s="159">
        <f>SUMIF('EG-ABR'!$F$18:$F$516,PROVEEDORES!$D270,'EG-ABR'!R$18:R$516)</f>
        <v>0</v>
      </c>
      <c r="J269" s="159">
        <f>SUMIF('EG-ABR'!$F$18:$F$516,PROVEEDORES!$D270,'EG-ABR'!S$18:S$516)</f>
        <v>0</v>
      </c>
      <c r="K269" s="159" t="str">
        <f t="shared" si="8"/>
        <v/>
      </c>
      <c r="L269" s="146" t="str">
        <f>IF(PROVEEDORES!G270="","",PROVEEDORES!G270)</f>
        <v/>
      </c>
    </row>
    <row r="270" spans="3:12" ht="17.45" customHeight="1" x14ac:dyDescent="0.2">
      <c r="C270" s="158">
        <f t="shared" si="9"/>
        <v>264</v>
      </c>
      <c r="D270" s="146" t="str">
        <f>IF(PROVEEDORES!E271="","",PROVEEDORES!E271)</f>
        <v/>
      </c>
      <c r="E270" s="146" t="str">
        <f>IF(PROVEEDORES!F271="","",PROVEEDORES!F271)</f>
        <v/>
      </c>
      <c r="F270" s="146" t="str">
        <f>IF(PROVEEDORES!D271="","",PROVEEDORES!D271)</f>
        <v/>
      </c>
      <c r="G270" s="159">
        <f>SUMIF('EG-ABR'!$F$18:$F$516,PROVEEDORES!$D271,'EG-ABR'!P$18:P$516)</f>
        <v>0</v>
      </c>
      <c r="H270" s="159">
        <f>SUMIF('EG-ABR'!$F$18:$F$516,PROVEEDORES!$D271,'EG-ABR'!Q$18:Q$516)</f>
        <v>0</v>
      </c>
      <c r="I270" s="159">
        <f>SUMIF('EG-ABR'!$F$18:$F$516,PROVEEDORES!$D271,'EG-ABR'!R$18:R$516)</f>
        <v>0</v>
      </c>
      <c r="J270" s="159">
        <f>SUMIF('EG-ABR'!$F$18:$F$516,PROVEEDORES!$D271,'EG-ABR'!S$18:S$516)</f>
        <v>0</v>
      </c>
      <c r="K270" s="159" t="str">
        <f t="shared" si="8"/>
        <v/>
      </c>
      <c r="L270" s="146" t="str">
        <f>IF(PROVEEDORES!G271="","",PROVEEDORES!G271)</f>
        <v/>
      </c>
    </row>
    <row r="271" spans="3:12" ht="17.45" customHeight="1" x14ac:dyDescent="0.2">
      <c r="C271" s="158">
        <f t="shared" si="9"/>
        <v>265</v>
      </c>
      <c r="D271" s="146" t="str">
        <f>IF(PROVEEDORES!E272="","",PROVEEDORES!E272)</f>
        <v/>
      </c>
      <c r="E271" s="146" t="str">
        <f>IF(PROVEEDORES!F272="","",PROVEEDORES!F272)</f>
        <v/>
      </c>
      <c r="F271" s="146" t="str">
        <f>IF(PROVEEDORES!D272="","",PROVEEDORES!D272)</f>
        <v/>
      </c>
      <c r="G271" s="159">
        <f>SUMIF('EG-ABR'!$F$18:$F$516,PROVEEDORES!$D272,'EG-ABR'!P$18:P$516)</f>
        <v>0</v>
      </c>
      <c r="H271" s="159">
        <f>SUMIF('EG-ABR'!$F$18:$F$516,PROVEEDORES!$D272,'EG-ABR'!Q$18:Q$516)</f>
        <v>0</v>
      </c>
      <c r="I271" s="159">
        <f>SUMIF('EG-ABR'!$F$18:$F$516,PROVEEDORES!$D272,'EG-ABR'!R$18:R$516)</f>
        <v>0</v>
      </c>
      <c r="J271" s="159">
        <f>SUMIF('EG-ABR'!$F$18:$F$516,PROVEEDORES!$D272,'EG-ABR'!S$18:S$516)</f>
        <v>0</v>
      </c>
      <c r="K271" s="159" t="str">
        <f t="shared" si="8"/>
        <v/>
      </c>
      <c r="L271" s="146" t="str">
        <f>IF(PROVEEDORES!G272="","",PROVEEDORES!G272)</f>
        <v/>
      </c>
    </row>
    <row r="272" spans="3:12" ht="17.45" customHeight="1" x14ac:dyDescent="0.2">
      <c r="C272" s="158">
        <f t="shared" si="9"/>
        <v>266</v>
      </c>
      <c r="D272" s="146" t="str">
        <f>IF(PROVEEDORES!E273="","",PROVEEDORES!E273)</f>
        <v/>
      </c>
      <c r="E272" s="146" t="str">
        <f>IF(PROVEEDORES!F273="","",PROVEEDORES!F273)</f>
        <v/>
      </c>
      <c r="F272" s="146" t="str">
        <f>IF(PROVEEDORES!D273="","",PROVEEDORES!D273)</f>
        <v/>
      </c>
      <c r="G272" s="159">
        <f>SUMIF('EG-ABR'!$F$18:$F$516,PROVEEDORES!$D273,'EG-ABR'!P$18:P$516)</f>
        <v>0</v>
      </c>
      <c r="H272" s="159">
        <f>SUMIF('EG-ABR'!$F$18:$F$516,PROVEEDORES!$D273,'EG-ABR'!Q$18:Q$516)</f>
        <v>0</v>
      </c>
      <c r="I272" s="159">
        <f>SUMIF('EG-ABR'!$F$18:$F$516,PROVEEDORES!$D273,'EG-ABR'!R$18:R$516)</f>
        <v>0</v>
      </c>
      <c r="J272" s="159">
        <f>SUMIF('EG-ABR'!$F$18:$F$516,PROVEEDORES!$D273,'EG-ABR'!S$18:S$516)</f>
        <v>0</v>
      </c>
      <c r="K272" s="159" t="str">
        <f t="shared" si="8"/>
        <v/>
      </c>
      <c r="L272" s="146" t="str">
        <f>IF(PROVEEDORES!G273="","",PROVEEDORES!G273)</f>
        <v/>
      </c>
    </row>
    <row r="273" spans="3:12" ht="17.45" customHeight="1" x14ac:dyDescent="0.2">
      <c r="C273" s="158">
        <f t="shared" si="9"/>
        <v>267</v>
      </c>
      <c r="D273" s="146" t="str">
        <f>IF(PROVEEDORES!E274="","",PROVEEDORES!E274)</f>
        <v/>
      </c>
      <c r="E273" s="146" t="str">
        <f>IF(PROVEEDORES!F274="","",PROVEEDORES!F274)</f>
        <v/>
      </c>
      <c r="F273" s="146" t="str">
        <f>IF(PROVEEDORES!D274="","",PROVEEDORES!D274)</f>
        <v/>
      </c>
      <c r="G273" s="159">
        <f>SUMIF('EG-ABR'!$F$18:$F$516,PROVEEDORES!$D274,'EG-ABR'!P$18:P$516)</f>
        <v>0</v>
      </c>
      <c r="H273" s="159">
        <f>SUMIF('EG-ABR'!$F$18:$F$516,PROVEEDORES!$D274,'EG-ABR'!Q$18:Q$516)</f>
        <v>0</v>
      </c>
      <c r="I273" s="159">
        <f>SUMIF('EG-ABR'!$F$18:$F$516,PROVEEDORES!$D274,'EG-ABR'!R$18:R$516)</f>
        <v>0</v>
      </c>
      <c r="J273" s="159">
        <f>SUMIF('EG-ABR'!$F$18:$F$516,PROVEEDORES!$D274,'EG-ABR'!S$18:S$516)</f>
        <v>0</v>
      </c>
      <c r="K273" s="159" t="str">
        <f t="shared" si="8"/>
        <v/>
      </c>
      <c r="L273" s="146" t="str">
        <f>IF(PROVEEDORES!G274="","",PROVEEDORES!G274)</f>
        <v/>
      </c>
    </row>
    <row r="274" spans="3:12" ht="17.45" customHeight="1" x14ac:dyDescent="0.2">
      <c r="C274" s="158">
        <f t="shared" si="9"/>
        <v>268</v>
      </c>
      <c r="D274" s="146" t="str">
        <f>IF(PROVEEDORES!E275="","",PROVEEDORES!E275)</f>
        <v/>
      </c>
      <c r="E274" s="146" t="str">
        <f>IF(PROVEEDORES!F275="","",PROVEEDORES!F275)</f>
        <v/>
      </c>
      <c r="F274" s="146" t="str">
        <f>IF(PROVEEDORES!D275="","",PROVEEDORES!D275)</f>
        <v/>
      </c>
      <c r="G274" s="159">
        <f>SUMIF('EG-ABR'!$F$18:$F$516,PROVEEDORES!$D275,'EG-ABR'!P$18:P$516)</f>
        <v>0</v>
      </c>
      <c r="H274" s="159">
        <f>SUMIF('EG-ABR'!$F$18:$F$516,PROVEEDORES!$D275,'EG-ABR'!Q$18:Q$516)</f>
        <v>0</v>
      </c>
      <c r="I274" s="159">
        <f>SUMIF('EG-ABR'!$F$18:$F$516,PROVEEDORES!$D275,'EG-ABR'!R$18:R$516)</f>
        <v>0</v>
      </c>
      <c r="J274" s="159">
        <f>SUMIF('EG-ABR'!$F$18:$F$516,PROVEEDORES!$D275,'EG-ABR'!S$18:S$516)</f>
        <v>0</v>
      </c>
      <c r="K274" s="159" t="str">
        <f t="shared" si="8"/>
        <v/>
      </c>
      <c r="L274" s="146" t="str">
        <f>IF(PROVEEDORES!G275="","",PROVEEDORES!G275)</f>
        <v/>
      </c>
    </row>
    <row r="275" spans="3:12" ht="17.45" customHeight="1" x14ac:dyDescent="0.2">
      <c r="C275" s="158">
        <f t="shared" si="9"/>
        <v>269</v>
      </c>
      <c r="D275" s="146" t="str">
        <f>IF(PROVEEDORES!E276="","",PROVEEDORES!E276)</f>
        <v/>
      </c>
      <c r="E275" s="146" t="str">
        <f>IF(PROVEEDORES!F276="","",PROVEEDORES!F276)</f>
        <v/>
      </c>
      <c r="F275" s="146" t="str">
        <f>IF(PROVEEDORES!D276="","",PROVEEDORES!D276)</f>
        <v/>
      </c>
      <c r="G275" s="159">
        <f>SUMIF('EG-ABR'!$F$18:$F$516,PROVEEDORES!$D276,'EG-ABR'!P$18:P$516)</f>
        <v>0</v>
      </c>
      <c r="H275" s="159">
        <f>SUMIF('EG-ABR'!$F$18:$F$516,PROVEEDORES!$D276,'EG-ABR'!Q$18:Q$516)</f>
        <v>0</v>
      </c>
      <c r="I275" s="159">
        <f>SUMIF('EG-ABR'!$F$18:$F$516,PROVEEDORES!$D276,'EG-ABR'!R$18:R$516)</f>
        <v>0</v>
      </c>
      <c r="J275" s="159">
        <f>SUMIF('EG-ABR'!$F$18:$F$516,PROVEEDORES!$D276,'EG-ABR'!S$18:S$516)</f>
        <v>0</v>
      </c>
      <c r="K275" s="159" t="str">
        <f t="shared" si="8"/>
        <v/>
      </c>
      <c r="L275" s="146" t="str">
        <f>IF(PROVEEDORES!G276="","",PROVEEDORES!G276)</f>
        <v/>
      </c>
    </row>
    <row r="276" spans="3:12" ht="17.45" customHeight="1" x14ac:dyDescent="0.2">
      <c r="C276" s="158">
        <f t="shared" si="9"/>
        <v>270</v>
      </c>
      <c r="D276" s="146" t="str">
        <f>IF(PROVEEDORES!E277="","",PROVEEDORES!E277)</f>
        <v/>
      </c>
      <c r="E276" s="146" t="str">
        <f>IF(PROVEEDORES!F277="","",PROVEEDORES!F277)</f>
        <v/>
      </c>
      <c r="F276" s="146" t="str">
        <f>IF(PROVEEDORES!D277="","",PROVEEDORES!D277)</f>
        <v/>
      </c>
      <c r="G276" s="159">
        <f>SUMIF('EG-ABR'!$F$18:$F$516,PROVEEDORES!$D277,'EG-ABR'!P$18:P$516)</f>
        <v>0</v>
      </c>
      <c r="H276" s="159">
        <f>SUMIF('EG-ABR'!$F$18:$F$516,PROVEEDORES!$D277,'EG-ABR'!Q$18:Q$516)</f>
        <v>0</v>
      </c>
      <c r="I276" s="159">
        <f>SUMIF('EG-ABR'!$F$18:$F$516,PROVEEDORES!$D277,'EG-ABR'!R$18:R$516)</f>
        <v>0</v>
      </c>
      <c r="J276" s="159">
        <f>SUMIF('EG-ABR'!$F$18:$F$516,PROVEEDORES!$D277,'EG-ABR'!S$18:S$516)</f>
        <v>0</v>
      </c>
      <c r="K276" s="159" t="str">
        <f t="shared" si="8"/>
        <v/>
      </c>
      <c r="L276" s="146" t="str">
        <f>IF(PROVEEDORES!G277="","",PROVEEDORES!G277)</f>
        <v/>
      </c>
    </row>
    <row r="277" spans="3:12" ht="17.45" customHeight="1" x14ac:dyDescent="0.2">
      <c r="C277" s="158">
        <f t="shared" si="9"/>
        <v>271</v>
      </c>
      <c r="D277" s="146" t="str">
        <f>IF(PROVEEDORES!E278="","",PROVEEDORES!E278)</f>
        <v/>
      </c>
      <c r="E277" s="146" t="str">
        <f>IF(PROVEEDORES!F278="","",PROVEEDORES!F278)</f>
        <v/>
      </c>
      <c r="F277" s="146" t="str">
        <f>IF(PROVEEDORES!D278="","",PROVEEDORES!D278)</f>
        <v/>
      </c>
      <c r="G277" s="159">
        <f>SUMIF('EG-ABR'!$F$18:$F$516,PROVEEDORES!$D278,'EG-ABR'!P$18:P$516)</f>
        <v>0</v>
      </c>
      <c r="H277" s="159">
        <f>SUMIF('EG-ABR'!$F$18:$F$516,PROVEEDORES!$D278,'EG-ABR'!Q$18:Q$516)</f>
        <v>0</v>
      </c>
      <c r="I277" s="159">
        <f>SUMIF('EG-ABR'!$F$18:$F$516,PROVEEDORES!$D278,'EG-ABR'!R$18:R$516)</f>
        <v>0</v>
      </c>
      <c r="J277" s="159">
        <f>SUMIF('EG-ABR'!$F$18:$F$516,PROVEEDORES!$D278,'EG-ABR'!S$18:S$516)</f>
        <v>0</v>
      </c>
      <c r="K277" s="159" t="str">
        <f t="shared" si="8"/>
        <v/>
      </c>
      <c r="L277" s="146" t="str">
        <f>IF(PROVEEDORES!G278="","",PROVEEDORES!G278)</f>
        <v/>
      </c>
    </row>
    <row r="278" spans="3:12" ht="17.45" customHeight="1" x14ac:dyDescent="0.2">
      <c r="C278" s="158">
        <f t="shared" si="9"/>
        <v>272</v>
      </c>
      <c r="D278" s="146" t="str">
        <f>IF(PROVEEDORES!E279="","",PROVEEDORES!E279)</f>
        <v/>
      </c>
      <c r="E278" s="146" t="str">
        <f>IF(PROVEEDORES!F279="","",PROVEEDORES!F279)</f>
        <v/>
      </c>
      <c r="F278" s="146" t="str">
        <f>IF(PROVEEDORES!D279="","",PROVEEDORES!D279)</f>
        <v/>
      </c>
      <c r="G278" s="159">
        <f>SUMIF('EG-ABR'!$F$18:$F$516,PROVEEDORES!$D279,'EG-ABR'!P$18:P$516)</f>
        <v>0</v>
      </c>
      <c r="H278" s="159">
        <f>SUMIF('EG-ABR'!$F$18:$F$516,PROVEEDORES!$D279,'EG-ABR'!Q$18:Q$516)</f>
        <v>0</v>
      </c>
      <c r="I278" s="159">
        <f>SUMIF('EG-ABR'!$F$18:$F$516,PROVEEDORES!$D279,'EG-ABR'!R$18:R$516)</f>
        <v>0</v>
      </c>
      <c r="J278" s="159">
        <f>SUMIF('EG-ABR'!$F$18:$F$516,PROVEEDORES!$D279,'EG-ABR'!S$18:S$516)</f>
        <v>0</v>
      </c>
      <c r="K278" s="159" t="str">
        <f t="shared" si="8"/>
        <v/>
      </c>
      <c r="L278" s="146" t="str">
        <f>IF(PROVEEDORES!G279="","",PROVEEDORES!G279)</f>
        <v/>
      </c>
    </row>
    <row r="279" spans="3:12" ht="17.45" customHeight="1" x14ac:dyDescent="0.2">
      <c r="C279" s="158">
        <f t="shared" si="9"/>
        <v>273</v>
      </c>
      <c r="D279" s="146" t="str">
        <f>IF(PROVEEDORES!E280="","",PROVEEDORES!E280)</f>
        <v/>
      </c>
      <c r="E279" s="146" t="str">
        <f>IF(PROVEEDORES!F280="","",PROVEEDORES!F280)</f>
        <v/>
      </c>
      <c r="F279" s="146" t="str">
        <f>IF(PROVEEDORES!D280="","",PROVEEDORES!D280)</f>
        <v/>
      </c>
      <c r="G279" s="159">
        <f>SUMIF('EG-ABR'!$F$18:$F$516,PROVEEDORES!$D280,'EG-ABR'!P$18:P$516)</f>
        <v>0</v>
      </c>
      <c r="H279" s="159">
        <f>SUMIF('EG-ABR'!$F$18:$F$516,PROVEEDORES!$D280,'EG-ABR'!Q$18:Q$516)</f>
        <v>0</v>
      </c>
      <c r="I279" s="159">
        <f>SUMIF('EG-ABR'!$F$18:$F$516,PROVEEDORES!$D280,'EG-ABR'!R$18:R$516)</f>
        <v>0</v>
      </c>
      <c r="J279" s="159">
        <f>SUMIF('EG-ABR'!$F$18:$F$516,PROVEEDORES!$D280,'EG-ABR'!S$18:S$516)</f>
        <v>0</v>
      </c>
      <c r="K279" s="159" t="str">
        <f t="shared" si="8"/>
        <v/>
      </c>
      <c r="L279" s="146" t="str">
        <f>IF(PROVEEDORES!G280="","",PROVEEDORES!G280)</f>
        <v/>
      </c>
    </row>
    <row r="280" spans="3:12" ht="17.45" customHeight="1" x14ac:dyDescent="0.2">
      <c r="C280" s="158">
        <f t="shared" si="9"/>
        <v>274</v>
      </c>
      <c r="D280" s="146" t="str">
        <f>IF(PROVEEDORES!E281="","",PROVEEDORES!E281)</f>
        <v/>
      </c>
      <c r="E280" s="146" t="str">
        <f>IF(PROVEEDORES!F281="","",PROVEEDORES!F281)</f>
        <v/>
      </c>
      <c r="F280" s="146" t="str">
        <f>IF(PROVEEDORES!D281="","",PROVEEDORES!D281)</f>
        <v/>
      </c>
      <c r="G280" s="159">
        <f>SUMIF('EG-ABR'!$F$18:$F$516,PROVEEDORES!$D281,'EG-ABR'!P$18:P$516)</f>
        <v>0</v>
      </c>
      <c r="H280" s="159">
        <f>SUMIF('EG-ABR'!$F$18:$F$516,PROVEEDORES!$D281,'EG-ABR'!Q$18:Q$516)</f>
        <v>0</v>
      </c>
      <c r="I280" s="159">
        <f>SUMIF('EG-ABR'!$F$18:$F$516,PROVEEDORES!$D281,'EG-ABR'!R$18:R$516)</f>
        <v>0</v>
      </c>
      <c r="J280" s="159">
        <f>SUMIF('EG-ABR'!$F$18:$F$516,PROVEEDORES!$D281,'EG-ABR'!S$18:S$516)</f>
        <v>0</v>
      </c>
      <c r="K280" s="159" t="str">
        <f t="shared" si="8"/>
        <v/>
      </c>
      <c r="L280" s="146" t="str">
        <f>IF(PROVEEDORES!G281="","",PROVEEDORES!G281)</f>
        <v/>
      </c>
    </row>
    <row r="281" spans="3:12" ht="17.45" customHeight="1" x14ac:dyDescent="0.2">
      <c r="C281" s="158">
        <f t="shared" si="9"/>
        <v>275</v>
      </c>
      <c r="D281" s="146" t="str">
        <f>IF(PROVEEDORES!E282="","",PROVEEDORES!E282)</f>
        <v/>
      </c>
      <c r="E281" s="146" t="str">
        <f>IF(PROVEEDORES!F282="","",PROVEEDORES!F282)</f>
        <v/>
      </c>
      <c r="F281" s="146" t="str">
        <f>IF(PROVEEDORES!D282="","",PROVEEDORES!D282)</f>
        <v/>
      </c>
      <c r="G281" s="159">
        <f>SUMIF('EG-ABR'!$F$18:$F$516,PROVEEDORES!$D282,'EG-ABR'!P$18:P$516)</f>
        <v>0</v>
      </c>
      <c r="H281" s="159">
        <f>SUMIF('EG-ABR'!$F$18:$F$516,PROVEEDORES!$D282,'EG-ABR'!Q$18:Q$516)</f>
        <v>0</v>
      </c>
      <c r="I281" s="159">
        <f>SUMIF('EG-ABR'!$F$18:$F$516,PROVEEDORES!$D282,'EG-ABR'!R$18:R$516)</f>
        <v>0</v>
      </c>
      <c r="J281" s="159">
        <f>SUMIF('EG-ABR'!$F$18:$F$516,PROVEEDORES!$D282,'EG-ABR'!S$18:S$516)</f>
        <v>0</v>
      </c>
      <c r="K281" s="159" t="str">
        <f t="shared" si="8"/>
        <v/>
      </c>
      <c r="L281" s="146" t="str">
        <f>IF(PROVEEDORES!G282="","",PROVEEDORES!G282)</f>
        <v/>
      </c>
    </row>
    <row r="282" spans="3:12" ht="17.45" customHeight="1" x14ac:dyDescent="0.2">
      <c r="C282" s="158">
        <f t="shared" si="9"/>
        <v>276</v>
      </c>
      <c r="D282" s="146" t="str">
        <f>IF(PROVEEDORES!E283="","",PROVEEDORES!E283)</f>
        <v/>
      </c>
      <c r="E282" s="146" t="str">
        <f>IF(PROVEEDORES!F283="","",PROVEEDORES!F283)</f>
        <v/>
      </c>
      <c r="F282" s="146" t="str">
        <f>IF(PROVEEDORES!D283="","",PROVEEDORES!D283)</f>
        <v/>
      </c>
      <c r="G282" s="159">
        <f>SUMIF('EG-ABR'!$F$18:$F$516,PROVEEDORES!$D283,'EG-ABR'!P$18:P$516)</f>
        <v>0</v>
      </c>
      <c r="H282" s="159">
        <f>SUMIF('EG-ABR'!$F$18:$F$516,PROVEEDORES!$D283,'EG-ABR'!Q$18:Q$516)</f>
        <v>0</v>
      </c>
      <c r="I282" s="159">
        <f>SUMIF('EG-ABR'!$F$18:$F$516,PROVEEDORES!$D283,'EG-ABR'!R$18:R$516)</f>
        <v>0</v>
      </c>
      <c r="J282" s="159">
        <f>SUMIF('EG-ABR'!$F$18:$F$516,PROVEEDORES!$D283,'EG-ABR'!S$18:S$516)</f>
        <v>0</v>
      </c>
      <c r="K282" s="159" t="str">
        <f t="shared" si="8"/>
        <v/>
      </c>
      <c r="L282" s="146" t="str">
        <f>IF(PROVEEDORES!G283="","",PROVEEDORES!G283)</f>
        <v/>
      </c>
    </row>
    <row r="283" spans="3:12" ht="17.45" customHeight="1" x14ac:dyDescent="0.2">
      <c r="C283" s="158">
        <f t="shared" si="9"/>
        <v>277</v>
      </c>
      <c r="D283" s="146" t="str">
        <f>IF(PROVEEDORES!E284="","",PROVEEDORES!E284)</f>
        <v/>
      </c>
      <c r="E283" s="146" t="str">
        <f>IF(PROVEEDORES!F284="","",PROVEEDORES!F284)</f>
        <v/>
      </c>
      <c r="F283" s="146" t="str">
        <f>IF(PROVEEDORES!D284="","",PROVEEDORES!D284)</f>
        <v/>
      </c>
      <c r="G283" s="159">
        <f>SUMIF('EG-ABR'!$F$18:$F$516,PROVEEDORES!$D284,'EG-ABR'!P$18:P$516)</f>
        <v>0</v>
      </c>
      <c r="H283" s="159">
        <f>SUMIF('EG-ABR'!$F$18:$F$516,PROVEEDORES!$D284,'EG-ABR'!Q$18:Q$516)</f>
        <v>0</v>
      </c>
      <c r="I283" s="159">
        <f>SUMIF('EG-ABR'!$F$18:$F$516,PROVEEDORES!$D284,'EG-ABR'!R$18:R$516)</f>
        <v>0</v>
      </c>
      <c r="J283" s="159">
        <f>SUMIF('EG-ABR'!$F$18:$F$516,PROVEEDORES!$D284,'EG-ABR'!S$18:S$516)</f>
        <v>0</v>
      </c>
      <c r="K283" s="159" t="str">
        <f t="shared" si="8"/>
        <v/>
      </c>
      <c r="L283" s="146" t="str">
        <f>IF(PROVEEDORES!G284="","",PROVEEDORES!G284)</f>
        <v/>
      </c>
    </row>
    <row r="284" spans="3:12" ht="17.45" customHeight="1" x14ac:dyDescent="0.2">
      <c r="C284" s="158">
        <f t="shared" si="9"/>
        <v>278</v>
      </c>
      <c r="D284" s="146" t="str">
        <f>IF(PROVEEDORES!E285="","",PROVEEDORES!E285)</f>
        <v/>
      </c>
      <c r="E284" s="146" t="str">
        <f>IF(PROVEEDORES!F285="","",PROVEEDORES!F285)</f>
        <v/>
      </c>
      <c r="F284" s="146" t="str">
        <f>IF(PROVEEDORES!D285="","",PROVEEDORES!D285)</f>
        <v/>
      </c>
      <c r="G284" s="159">
        <f>SUMIF('EG-ABR'!$F$18:$F$516,PROVEEDORES!$D285,'EG-ABR'!P$18:P$516)</f>
        <v>0</v>
      </c>
      <c r="H284" s="159">
        <f>SUMIF('EG-ABR'!$F$18:$F$516,PROVEEDORES!$D285,'EG-ABR'!Q$18:Q$516)</f>
        <v>0</v>
      </c>
      <c r="I284" s="159">
        <f>SUMIF('EG-ABR'!$F$18:$F$516,PROVEEDORES!$D285,'EG-ABR'!R$18:R$516)</f>
        <v>0</v>
      </c>
      <c r="J284" s="159">
        <f>SUMIF('EG-ABR'!$F$18:$F$516,PROVEEDORES!$D285,'EG-ABR'!S$18:S$516)</f>
        <v>0</v>
      </c>
      <c r="K284" s="159" t="str">
        <f t="shared" si="8"/>
        <v/>
      </c>
      <c r="L284" s="146" t="str">
        <f>IF(PROVEEDORES!G285="","",PROVEEDORES!G285)</f>
        <v/>
      </c>
    </row>
    <row r="285" spans="3:12" ht="17.45" customHeight="1" x14ac:dyDescent="0.2">
      <c r="C285" s="158">
        <f t="shared" si="9"/>
        <v>279</v>
      </c>
      <c r="D285" s="146" t="str">
        <f>IF(PROVEEDORES!E286="","",PROVEEDORES!E286)</f>
        <v/>
      </c>
      <c r="E285" s="146" t="str">
        <f>IF(PROVEEDORES!F286="","",PROVEEDORES!F286)</f>
        <v/>
      </c>
      <c r="F285" s="146" t="str">
        <f>IF(PROVEEDORES!D286="","",PROVEEDORES!D286)</f>
        <v/>
      </c>
      <c r="G285" s="159">
        <f>SUMIF('EG-ABR'!$F$18:$F$516,PROVEEDORES!$D286,'EG-ABR'!P$18:P$516)</f>
        <v>0</v>
      </c>
      <c r="H285" s="159">
        <f>SUMIF('EG-ABR'!$F$18:$F$516,PROVEEDORES!$D286,'EG-ABR'!Q$18:Q$516)</f>
        <v>0</v>
      </c>
      <c r="I285" s="159">
        <f>SUMIF('EG-ABR'!$F$18:$F$516,PROVEEDORES!$D286,'EG-ABR'!R$18:R$516)</f>
        <v>0</v>
      </c>
      <c r="J285" s="159">
        <f>SUMIF('EG-ABR'!$F$18:$F$516,PROVEEDORES!$D286,'EG-ABR'!S$18:S$516)</f>
        <v>0</v>
      </c>
      <c r="K285" s="159" t="str">
        <f t="shared" si="8"/>
        <v/>
      </c>
      <c r="L285" s="146" t="str">
        <f>IF(PROVEEDORES!G286="","",PROVEEDORES!G286)</f>
        <v/>
      </c>
    </row>
    <row r="286" spans="3:12" ht="17.45" customHeight="1" x14ac:dyDescent="0.2">
      <c r="C286" s="158">
        <f t="shared" si="9"/>
        <v>280</v>
      </c>
      <c r="D286" s="146" t="str">
        <f>IF(PROVEEDORES!E287="","",PROVEEDORES!E287)</f>
        <v/>
      </c>
      <c r="E286" s="146" t="str">
        <f>IF(PROVEEDORES!F287="","",PROVEEDORES!F287)</f>
        <v/>
      </c>
      <c r="F286" s="146" t="str">
        <f>IF(PROVEEDORES!D287="","",PROVEEDORES!D287)</f>
        <v/>
      </c>
      <c r="G286" s="159">
        <f>SUMIF('EG-ABR'!$F$18:$F$516,PROVEEDORES!$D287,'EG-ABR'!P$18:P$516)</f>
        <v>0</v>
      </c>
      <c r="H286" s="159">
        <f>SUMIF('EG-ABR'!$F$18:$F$516,PROVEEDORES!$D287,'EG-ABR'!Q$18:Q$516)</f>
        <v>0</v>
      </c>
      <c r="I286" s="159">
        <f>SUMIF('EG-ABR'!$F$18:$F$516,PROVEEDORES!$D287,'EG-ABR'!R$18:R$516)</f>
        <v>0</v>
      </c>
      <c r="J286" s="159">
        <f>SUMIF('EG-ABR'!$F$18:$F$516,PROVEEDORES!$D287,'EG-ABR'!S$18:S$516)</f>
        <v>0</v>
      </c>
      <c r="K286" s="159" t="str">
        <f t="shared" si="8"/>
        <v/>
      </c>
      <c r="L286" s="146" t="str">
        <f>IF(PROVEEDORES!G287="","",PROVEEDORES!G287)</f>
        <v/>
      </c>
    </row>
    <row r="287" spans="3:12" ht="17.45" customHeight="1" x14ac:dyDescent="0.2">
      <c r="C287" s="158">
        <f t="shared" si="9"/>
        <v>281</v>
      </c>
      <c r="D287" s="146" t="str">
        <f>IF(PROVEEDORES!E288="","",PROVEEDORES!E288)</f>
        <v/>
      </c>
      <c r="E287" s="146" t="str">
        <f>IF(PROVEEDORES!F288="","",PROVEEDORES!F288)</f>
        <v/>
      </c>
      <c r="F287" s="146" t="str">
        <f>IF(PROVEEDORES!D288="","",PROVEEDORES!D288)</f>
        <v/>
      </c>
      <c r="G287" s="159">
        <f>SUMIF('EG-ABR'!$F$18:$F$516,PROVEEDORES!$D288,'EG-ABR'!P$18:P$516)</f>
        <v>0</v>
      </c>
      <c r="H287" s="159">
        <f>SUMIF('EG-ABR'!$F$18:$F$516,PROVEEDORES!$D288,'EG-ABR'!Q$18:Q$516)</f>
        <v>0</v>
      </c>
      <c r="I287" s="159">
        <f>SUMIF('EG-ABR'!$F$18:$F$516,PROVEEDORES!$D288,'EG-ABR'!R$18:R$516)</f>
        <v>0</v>
      </c>
      <c r="J287" s="159">
        <f>SUMIF('EG-ABR'!$F$18:$F$516,PROVEEDORES!$D288,'EG-ABR'!S$18:S$516)</f>
        <v>0</v>
      </c>
      <c r="K287" s="159" t="str">
        <f t="shared" si="8"/>
        <v/>
      </c>
      <c r="L287" s="146" t="str">
        <f>IF(PROVEEDORES!G288="","",PROVEEDORES!G288)</f>
        <v/>
      </c>
    </row>
    <row r="288" spans="3:12" ht="17.45" customHeight="1" x14ac:dyDescent="0.2">
      <c r="C288" s="158">
        <f t="shared" si="9"/>
        <v>282</v>
      </c>
      <c r="D288" s="146" t="str">
        <f>IF(PROVEEDORES!E289="","",PROVEEDORES!E289)</f>
        <v/>
      </c>
      <c r="E288" s="146" t="str">
        <f>IF(PROVEEDORES!F289="","",PROVEEDORES!F289)</f>
        <v/>
      </c>
      <c r="F288" s="146" t="str">
        <f>IF(PROVEEDORES!D289="","",PROVEEDORES!D289)</f>
        <v/>
      </c>
      <c r="G288" s="159">
        <f>SUMIF('EG-ABR'!$F$18:$F$516,PROVEEDORES!$D289,'EG-ABR'!P$18:P$516)</f>
        <v>0</v>
      </c>
      <c r="H288" s="159">
        <f>SUMIF('EG-ABR'!$F$18:$F$516,PROVEEDORES!$D289,'EG-ABR'!Q$18:Q$516)</f>
        <v>0</v>
      </c>
      <c r="I288" s="159">
        <f>SUMIF('EG-ABR'!$F$18:$F$516,PROVEEDORES!$D289,'EG-ABR'!R$18:R$516)</f>
        <v>0</v>
      </c>
      <c r="J288" s="159">
        <f>SUMIF('EG-ABR'!$F$18:$F$516,PROVEEDORES!$D289,'EG-ABR'!S$18:S$516)</f>
        <v>0</v>
      </c>
      <c r="K288" s="159" t="str">
        <f t="shared" si="8"/>
        <v/>
      </c>
      <c r="L288" s="146" t="str">
        <f>IF(PROVEEDORES!G289="","",PROVEEDORES!G289)</f>
        <v/>
      </c>
    </row>
    <row r="289" spans="3:12" ht="17.45" customHeight="1" x14ac:dyDescent="0.2">
      <c r="C289" s="158">
        <f t="shared" si="9"/>
        <v>283</v>
      </c>
      <c r="D289" s="146" t="str">
        <f>IF(PROVEEDORES!E290="","",PROVEEDORES!E290)</f>
        <v/>
      </c>
      <c r="E289" s="146" t="str">
        <f>IF(PROVEEDORES!F290="","",PROVEEDORES!F290)</f>
        <v/>
      </c>
      <c r="F289" s="146" t="str">
        <f>IF(PROVEEDORES!D290="","",PROVEEDORES!D290)</f>
        <v/>
      </c>
      <c r="G289" s="159">
        <f>SUMIF('EG-ABR'!$F$18:$F$516,PROVEEDORES!$D290,'EG-ABR'!P$18:P$516)</f>
        <v>0</v>
      </c>
      <c r="H289" s="159">
        <f>SUMIF('EG-ABR'!$F$18:$F$516,PROVEEDORES!$D290,'EG-ABR'!Q$18:Q$516)</f>
        <v>0</v>
      </c>
      <c r="I289" s="159">
        <f>SUMIF('EG-ABR'!$F$18:$F$516,PROVEEDORES!$D290,'EG-ABR'!R$18:R$516)</f>
        <v>0</v>
      </c>
      <c r="J289" s="159">
        <f>SUMIF('EG-ABR'!$F$18:$F$516,PROVEEDORES!$D290,'EG-ABR'!S$18:S$516)</f>
        <v>0</v>
      </c>
      <c r="K289" s="159" t="str">
        <f t="shared" si="8"/>
        <v/>
      </c>
      <c r="L289" s="146" t="str">
        <f>IF(PROVEEDORES!G290="","",PROVEEDORES!G290)</f>
        <v/>
      </c>
    </row>
    <row r="290" spans="3:12" ht="17.45" customHeight="1" x14ac:dyDescent="0.2">
      <c r="C290" s="158">
        <f t="shared" si="9"/>
        <v>284</v>
      </c>
      <c r="D290" s="146" t="str">
        <f>IF(PROVEEDORES!E291="","",PROVEEDORES!E291)</f>
        <v/>
      </c>
      <c r="E290" s="146" t="str">
        <f>IF(PROVEEDORES!F291="","",PROVEEDORES!F291)</f>
        <v/>
      </c>
      <c r="F290" s="146" t="str">
        <f>IF(PROVEEDORES!D291="","",PROVEEDORES!D291)</f>
        <v/>
      </c>
      <c r="G290" s="159">
        <f>SUMIF('EG-ABR'!$F$18:$F$516,PROVEEDORES!$D291,'EG-ABR'!P$18:P$516)</f>
        <v>0</v>
      </c>
      <c r="H290" s="159">
        <f>SUMIF('EG-ABR'!$F$18:$F$516,PROVEEDORES!$D291,'EG-ABR'!Q$18:Q$516)</f>
        <v>0</v>
      </c>
      <c r="I290" s="159">
        <f>SUMIF('EG-ABR'!$F$18:$F$516,PROVEEDORES!$D291,'EG-ABR'!R$18:R$516)</f>
        <v>0</v>
      </c>
      <c r="J290" s="159">
        <f>SUMIF('EG-ABR'!$F$18:$F$516,PROVEEDORES!$D291,'EG-ABR'!S$18:S$516)</f>
        <v>0</v>
      </c>
      <c r="K290" s="159" t="str">
        <f t="shared" si="8"/>
        <v/>
      </c>
      <c r="L290" s="146" t="str">
        <f>IF(PROVEEDORES!G291="","",PROVEEDORES!G291)</f>
        <v/>
      </c>
    </row>
    <row r="291" spans="3:12" ht="17.45" customHeight="1" x14ac:dyDescent="0.2">
      <c r="C291" s="158">
        <f t="shared" si="9"/>
        <v>285</v>
      </c>
      <c r="D291" s="146" t="str">
        <f>IF(PROVEEDORES!E292="","",PROVEEDORES!E292)</f>
        <v/>
      </c>
      <c r="E291" s="146" t="str">
        <f>IF(PROVEEDORES!F292="","",PROVEEDORES!F292)</f>
        <v/>
      </c>
      <c r="F291" s="146" t="str">
        <f>IF(PROVEEDORES!D292="","",PROVEEDORES!D292)</f>
        <v/>
      </c>
      <c r="G291" s="159">
        <f>SUMIF('EG-ABR'!$F$18:$F$516,PROVEEDORES!$D292,'EG-ABR'!P$18:P$516)</f>
        <v>0</v>
      </c>
      <c r="H291" s="159">
        <f>SUMIF('EG-ABR'!$F$18:$F$516,PROVEEDORES!$D292,'EG-ABR'!Q$18:Q$516)</f>
        <v>0</v>
      </c>
      <c r="I291" s="159">
        <f>SUMIF('EG-ABR'!$F$18:$F$516,PROVEEDORES!$D292,'EG-ABR'!R$18:R$516)</f>
        <v>0</v>
      </c>
      <c r="J291" s="159">
        <f>SUMIF('EG-ABR'!$F$18:$F$516,PROVEEDORES!$D292,'EG-ABR'!S$18:S$516)</f>
        <v>0</v>
      </c>
      <c r="K291" s="159" t="str">
        <f t="shared" si="8"/>
        <v/>
      </c>
      <c r="L291" s="146" t="str">
        <f>IF(PROVEEDORES!G292="","",PROVEEDORES!G292)</f>
        <v/>
      </c>
    </row>
    <row r="292" spans="3:12" ht="17.45" customHeight="1" x14ac:dyDescent="0.2">
      <c r="C292" s="158">
        <f t="shared" si="9"/>
        <v>286</v>
      </c>
      <c r="D292" s="146" t="str">
        <f>IF(PROVEEDORES!E293="","",PROVEEDORES!E293)</f>
        <v/>
      </c>
      <c r="E292" s="146" t="str">
        <f>IF(PROVEEDORES!F293="","",PROVEEDORES!F293)</f>
        <v/>
      </c>
      <c r="F292" s="146" t="str">
        <f>IF(PROVEEDORES!D293="","",PROVEEDORES!D293)</f>
        <v/>
      </c>
      <c r="G292" s="159">
        <f>SUMIF('EG-ABR'!$F$18:$F$516,PROVEEDORES!$D293,'EG-ABR'!P$18:P$516)</f>
        <v>0</v>
      </c>
      <c r="H292" s="159">
        <f>SUMIF('EG-ABR'!$F$18:$F$516,PROVEEDORES!$D293,'EG-ABR'!Q$18:Q$516)</f>
        <v>0</v>
      </c>
      <c r="I292" s="159">
        <f>SUMIF('EG-ABR'!$F$18:$F$516,PROVEEDORES!$D293,'EG-ABR'!R$18:R$516)</f>
        <v>0</v>
      </c>
      <c r="J292" s="159">
        <f>SUMIF('EG-ABR'!$F$18:$F$516,PROVEEDORES!$D293,'EG-ABR'!S$18:S$516)</f>
        <v>0</v>
      </c>
      <c r="K292" s="159" t="str">
        <f t="shared" si="8"/>
        <v/>
      </c>
      <c r="L292" s="146" t="str">
        <f>IF(PROVEEDORES!G293="","",PROVEEDORES!G293)</f>
        <v/>
      </c>
    </row>
    <row r="293" spans="3:12" ht="17.45" customHeight="1" x14ac:dyDescent="0.2">
      <c r="C293" s="158">
        <f t="shared" si="9"/>
        <v>287</v>
      </c>
      <c r="D293" s="146" t="str">
        <f>IF(PROVEEDORES!E294="","",PROVEEDORES!E294)</f>
        <v/>
      </c>
      <c r="E293" s="146" t="str">
        <f>IF(PROVEEDORES!F294="","",PROVEEDORES!F294)</f>
        <v/>
      </c>
      <c r="F293" s="146" t="str">
        <f>IF(PROVEEDORES!D294="","",PROVEEDORES!D294)</f>
        <v/>
      </c>
      <c r="G293" s="159">
        <f>SUMIF('EG-ABR'!$F$18:$F$516,PROVEEDORES!$D294,'EG-ABR'!P$18:P$516)</f>
        <v>0</v>
      </c>
      <c r="H293" s="159">
        <f>SUMIF('EG-ABR'!$F$18:$F$516,PROVEEDORES!$D294,'EG-ABR'!Q$18:Q$516)</f>
        <v>0</v>
      </c>
      <c r="I293" s="159">
        <f>SUMIF('EG-ABR'!$F$18:$F$516,PROVEEDORES!$D294,'EG-ABR'!R$18:R$516)</f>
        <v>0</v>
      </c>
      <c r="J293" s="159">
        <f>SUMIF('EG-ABR'!$F$18:$F$516,PROVEEDORES!$D294,'EG-ABR'!S$18:S$516)</f>
        <v>0</v>
      </c>
      <c r="K293" s="159" t="str">
        <f t="shared" si="8"/>
        <v/>
      </c>
      <c r="L293" s="146" t="str">
        <f>IF(PROVEEDORES!G294="","",PROVEEDORES!G294)</f>
        <v/>
      </c>
    </row>
    <row r="294" spans="3:12" ht="17.45" customHeight="1" x14ac:dyDescent="0.2">
      <c r="C294" s="158">
        <f t="shared" si="9"/>
        <v>288</v>
      </c>
      <c r="D294" s="146" t="str">
        <f>IF(PROVEEDORES!E295="","",PROVEEDORES!E295)</f>
        <v/>
      </c>
      <c r="E294" s="146" t="str">
        <f>IF(PROVEEDORES!F295="","",PROVEEDORES!F295)</f>
        <v/>
      </c>
      <c r="F294" s="146" t="str">
        <f>IF(PROVEEDORES!D295="","",PROVEEDORES!D295)</f>
        <v/>
      </c>
      <c r="G294" s="159">
        <f>SUMIF('EG-ABR'!$F$18:$F$516,PROVEEDORES!$D295,'EG-ABR'!P$18:P$516)</f>
        <v>0</v>
      </c>
      <c r="H294" s="159">
        <f>SUMIF('EG-ABR'!$F$18:$F$516,PROVEEDORES!$D295,'EG-ABR'!Q$18:Q$516)</f>
        <v>0</v>
      </c>
      <c r="I294" s="159">
        <f>SUMIF('EG-ABR'!$F$18:$F$516,PROVEEDORES!$D295,'EG-ABR'!R$18:R$516)</f>
        <v>0</v>
      </c>
      <c r="J294" s="159">
        <f>SUMIF('EG-ABR'!$F$18:$F$516,PROVEEDORES!$D295,'EG-ABR'!S$18:S$516)</f>
        <v>0</v>
      </c>
      <c r="K294" s="159" t="str">
        <f t="shared" si="8"/>
        <v/>
      </c>
      <c r="L294" s="146" t="str">
        <f>IF(PROVEEDORES!G295="","",PROVEEDORES!G295)</f>
        <v/>
      </c>
    </row>
    <row r="295" spans="3:12" ht="17.45" customHeight="1" x14ac:dyDescent="0.2">
      <c r="C295" s="158">
        <f t="shared" si="9"/>
        <v>289</v>
      </c>
      <c r="D295" s="146" t="str">
        <f>IF(PROVEEDORES!E296="","",PROVEEDORES!E296)</f>
        <v/>
      </c>
      <c r="E295" s="146" t="str">
        <f>IF(PROVEEDORES!F296="","",PROVEEDORES!F296)</f>
        <v/>
      </c>
      <c r="F295" s="146" t="str">
        <f>IF(PROVEEDORES!D296="","",PROVEEDORES!D296)</f>
        <v/>
      </c>
      <c r="G295" s="159">
        <f>SUMIF('EG-ABR'!$F$18:$F$516,PROVEEDORES!$D296,'EG-ABR'!P$18:P$516)</f>
        <v>0</v>
      </c>
      <c r="H295" s="159">
        <f>SUMIF('EG-ABR'!$F$18:$F$516,PROVEEDORES!$D296,'EG-ABR'!Q$18:Q$516)</f>
        <v>0</v>
      </c>
      <c r="I295" s="159">
        <f>SUMIF('EG-ABR'!$F$18:$F$516,PROVEEDORES!$D296,'EG-ABR'!R$18:R$516)</f>
        <v>0</v>
      </c>
      <c r="J295" s="159">
        <f>SUMIF('EG-ABR'!$F$18:$F$516,PROVEEDORES!$D296,'EG-ABR'!S$18:S$516)</f>
        <v>0</v>
      </c>
      <c r="K295" s="159" t="str">
        <f t="shared" si="8"/>
        <v/>
      </c>
      <c r="L295" s="146" t="str">
        <f>IF(PROVEEDORES!G296="","",PROVEEDORES!G296)</f>
        <v/>
      </c>
    </row>
    <row r="296" spans="3:12" ht="17.45" customHeight="1" x14ac:dyDescent="0.2">
      <c r="C296" s="158">
        <f t="shared" si="9"/>
        <v>290</v>
      </c>
      <c r="D296" s="146" t="str">
        <f>IF(PROVEEDORES!E297="","",PROVEEDORES!E297)</f>
        <v/>
      </c>
      <c r="E296" s="146" t="str">
        <f>IF(PROVEEDORES!F297="","",PROVEEDORES!F297)</f>
        <v/>
      </c>
      <c r="F296" s="146" t="str">
        <f>IF(PROVEEDORES!D297="","",PROVEEDORES!D297)</f>
        <v/>
      </c>
      <c r="G296" s="159">
        <f>SUMIF('EG-ABR'!$F$18:$F$516,PROVEEDORES!$D297,'EG-ABR'!P$18:P$516)</f>
        <v>0</v>
      </c>
      <c r="H296" s="159">
        <f>SUMIF('EG-ABR'!$F$18:$F$516,PROVEEDORES!$D297,'EG-ABR'!Q$18:Q$516)</f>
        <v>0</v>
      </c>
      <c r="I296" s="159">
        <f>SUMIF('EG-ABR'!$F$18:$F$516,PROVEEDORES!$D297,'EG-ABR'!R$18:R$516)</f>
        <v>0</v>
      </c>
      <c r="J296" s="159">
        <f>SUMIF('EG-ABR'!$F$18:$F$516,PROVEEDORES!$D297,'EG-ABR'!S$18:S$516)</f>
        <v>0</v>
      </c>
      <c r="K296" s="159" t="str">
        <f t="shared" si="8"/>
        <v/>
      </c>
      <c r="L296" s="146" t="str">
        <f>IF(PROVEEDORES!G297="","",PROVEEDORES!G297)</f>
        <v/>
      </c>
    </row>
    <row r="297" spans="3:12" ht="17.45" customHeight="1" x14ac:dyDescent="0.2">
      <c r="C297" s="158">
        <f t="shared" si="9"/>
        <v>291</v>
      </c>
      <c r="D297" s="146" t="str">
        <f>IF(PROVEEDORES!E298="","",PROVEEDORES!E298)</f>
        <v/>
      </c>
      <c r="E297" s="146" t="str">
        <f>IF(PROVEEDORES!F298="","",PROVEEDORES!F298)</f>
        <v/>
      </c>
      <c r="F297" s="146" t="str">
        <f>IF(PROVEEDORES!D298="","",PROVEEDORES!D298)</f>
        <v/>
      </c>
      <c r="G297" s="159">
        <f>SUMIF('EG-ABR'!$F$18:$F$516,PROVEEDORES!$D298,'EG-ABR'!P$18:P$516)</f>
        <v>0</v>
      </c>
      <c r="H297" s="159">
        <f>SUMIF('EG-ABR'!$F$18:$F$516,PROVEEDORES!$D298,'EG-ABR'!Q$18:Q$516)</f>
        <v>0</v>
      </c>
      <c r="I297" s="159">
        <f>SUMIF('EG-ABR'!$F$18:$F$516,PROVEEDORES!$D298,'EG-ABR'!R$18:R$516)</f>
        <v>0</v>
      </c>
      <c r="J297" s="159">
        <f>SUMIF('EG-ABR'!$F$18:$F$516,PROVEEDORES!$D298,'EG-ABR'!S$18:S$516)</f>
        <v>0</v>
      </c>
      <c r="K297" s="159" t="str">
        <f t="shared" si="8"/>
        <v/>
      </c>
      <c r="L297" s="146" t="str">
        <f>IF(PROVEEDORES!G298="","",PROVEEDORES!G298)</f>
        <v/>
      </c>
    </row>
    <row r="298" spans="3:12" ht="17.45" customHeight="1" x14ac:dyDescent="0.2">
      <c r="C298" s="158">
        <f t="shared" si="9"/>
        <v>292</v>
      </c>
      <c r="D298" s="146" t="str">
        <f>IF(PROVEEDORES!E299="","",PROVEEDORES!E299)</f>
        <v/>
      </c>
      <c r="E298" s="146" t="str">
        <f>IF(PROVEEDORES!F299="","",PROVEEDORES!F299)</f>
        <v/>
      </c>
      <c r="F298" s="146" t="str">
        <f>IF(PROVEEDORES!D299="","",PROVEEDORES!D299)</f>
        <v/>
      </c>
      <c r="G298" s="159">
        <f>SUMIF('EG-ABR'!$F$18:$F$516,PROVEEDORES!$D299,'EG-ABR'!P$18:P$516)</f>
        <v>0</v>
      </c>
      <c r="H298" s="159">
        <f>SUMIF('EG-ABR'!$F$18:$F$516,PROVEEDORES!$D299,'EG-ABR'!Q$18:Q$516)</f>
        <v>0</v>
      </c>
      <c r="I298" s="159">
        <f>SUMIF('EG-ABR'!$F$18:$F$516,PROVEEDORES!$D299,'EG-ABR'!R$18:R$516)</f>
        <v>0</v>
      </c>
      <c r="J298" s="159">
        <f>SUMIF('EG-ABR'!$F$18:$F$516,PROVEEDORES!$D299,'EG-ABR'!S$18:S$516)</f>
        <v>0</v>
      </c>
      <c r="K298" s="159" t="str">
        <f t="shared" si="8"/>
        <v/>
      </c>
      <c r="L298" s="146" t="str">
        <f>IF(PROVEEDORES!G299="","",PROVEEDORES!G299)</f>
        <v/>
      </c>
    </row>
    <row r="299" spans="3:12" ht="17.45" customHeight="1" x14ac:dyDescent="0.2">
      <c r="C299" s="158">
        <f t="shared" si="9"/>
        <v>293</v>
      </c>
      <c r="D299" s="146" t="str">
        <f>IF(PROVEEDORES!E300="","",PROVEEDORES!E300)</f>
        <v/>
      </c>
      <c r="E299" s="146" t="str">
        <f>IF(PROVEEDORES!F300="","",PROVEEDORES!F300)</f>
        <v/>
      </c>
      <c r="F299" s="146" t="str">
        <f>IF(PROVEEDORES!D300="","",PROVEEDORES!D300)</f>
        <v/>
      </c>
      <c r="G299" s="159">
        <f>SUMIF('EG-ABR'!$F$18:$F$516,PROVEEDORES!$D300,'EG-ABR'!P$18:P$516)</f>
        <v>0</v>
      </c>
      <c r="H299" s="159">
        <f>SUMIF('EG-ABR'!$F$18:$F$516,PROVEEDORES!$D300,'EG-ABR'!Q$18:Q$516)</f>
        <v>0</v>
      </c>
      <c r="I299" s="159">
        <f>SUMIF('EG-ABR'!$F$18:$F$516,PROVEEDORES!$D300,'EG-ABR'!R$18:R$516)</f>
        <v>0</v>
      </c>
      <c r="J299" s="159">
        <f>SUMIF('EG-ABR'!$F$18:$F$516,PROVEEDORES!$D300,'EG-ABR'!S$18:S$516)</f>
        <v>0</v>
      </c>
      <c r="K299" s="159" t="str">
        <f t="shared" si="8"/>
        <v/>
      </c>
      <c r="L299" s="146" t="str">
        <f>IF(PROVEEDORES!G300="","",PROVEEDORES!G300)</f>
        <v/>
      </c>
    </row>
    <row r="300" spans="3:12" ht="17.45" customHeight="1" x14ac:dyDescent="0.2">
      <c r="C300" s="158">
        <f t="shared" si="9"/>
        <v>294</v>
      </c>
      <c r="D300" s="146" t="str">
        <f>IF(PROVEEDORES!E301="","",PROVEEDORES!E301)</f>
        <v/>
      </c>
      <c r="E300" s="146" t="str">
        <f>IF(PROVEEDORES!F301="","",PROVEEDORES!F301)</f>
        <v/>
      </c>
      <c r="F300" s="146" t="str">
        <f>IF(PROVEEDORES!D301="","",PROVEEDORES!D301)</f>
        <v/>
      </c>
      <c r="G300" s="159">
        <f>SUMIF('EG-ABR'!$F$18:$F$516,PROVEEDORES!$D301,'EG-ABR'!P$18:P$516)</f>
        <v>0</v>
      </c>
      <c r="H300" s="159">
        <f>SUMIF('EG-ABR'!$F$18:$F$516,PROVEEDORES!$D301,'EG-ABR'!Q$18:Q$516)</f>
        <v>0</v>
      </c>
      <c r="I300" s="159">
        <f>SUMIF('EG-ABR'!$F$18:$F$516,PROVEEDORES!$D301,'EG-ABR'!R$18:R$516)</f>
        <v>0</v>
      </c>
      <c r="J300" s="159">
        <f>SUMIF('EG-ABR'!$F$18:$F$516,PROVEEDORES!$D301,'EG-ABR'!S$18:S$516)</f>
        <v>0</v>
      </c>
      <c r="K300" s="159" t="str">
        <f t="shared" si="8"/>
        <v/>
      </c>
      <c r="L300" s="146" t="str">
        <f>IF(PROVEEDORES!G301="","",PROVEEDORES!G301)</f>
        <v/>
      </c>
    </row>
    <row r="301" spans="3:12" ht="17.45" customHeight="1" x14ac:dyDescent="0.2">
      <c r="C301" s="158">
        <f t="shared" si="9"/>
        <v>295</v>
      </c>
      <c r="D301" s="146" t="str">
        <f>IF(PROVEEDORES!E302="","",PROVEEDORES!E302)</f>
        <v/>
      </c>
      <c r="E301" s="146" t="str">
        <f>IF(PROVEEDORES!F302="","",PROVEEDORES!F302)</f>
        <v/>
      </c>
      <c r="F301" s="146" t="str">
        <f>IF(PROVEEDORES!D302="","",PROVEEDORES!D302)</f>
        <v/>
      </c>
      <c r="G301" s="159">
        <f>SUMIF('EG-ABR'!$F$18:$F$516,PROVEEDORES!$D302,'EG-ABR'!P$18:P$516)</f>
        <v>0</v>
      </c>
      <c r="H301" s="159">
        <f>SUMIF('EG-ABR'!$F$18:$F$516,PROVEEDORES!$D302,'EG-ABR'!Q$18:Q$516)</f>
        <v>0</v>
      </c>
      <c r="I301" s="159">
        <f>SUMIF('EG-ABR'!$F$18:$F$516,PROVEEDORES!$D302,'EG-ABR'!R$18:R$516)</f>
        <v>0</v>
      </c>
      <c r="J301" s="159">
        <f>SUMIF('EG-ABR'!$F$18:$F$516,PROVEEDORES!$D302,'EG-ABR'!S$18:S$516)</f>
        <v>0</v>
      </c>
      <c r="K301" s="159" t="str">
        <f t="shared" si="8"/>
        <v/>
      </c>
      <c r="L301" s="146" t="str">
        <f>IF(PROVEEDORES!G302="","",PROVEEDORES!G302)</f>
        <v/>
      </c>
    </row>
    <row r="302" spans="3:12" ht="17.45" customHeight="1" x14ac:dyDescent="0.2">
      <c r="C302" s="158">
        <f t="shared" si="9"/>
        <v>296</v>
      </c>
      <c r="D302" s="146" t="str">
        <f>IF(PROVEEDORES!E303="","",PROVEEDORES!E303)</f>
        <v/>
      </c>
      <c r="E302" s="146" t="str">
        <f>IF(PROVEEDORES!F303="","",PROVEEDORES!F303)</f>
        <v/>
      </c>
      <c r="F302" s="146" t="str">
        <f>IF(PROVEEDORES!D303="","",PROVEEDORES!D303)</f>
        <v/>
      </c>
      <c r="G302" s="159">
        <f>SUMIF('EG-ABR'!$F$18:$F$516,PROVEEDORES!$D303,'EG-ABR'!P$18:P$516)</f>
        <v>0</v>
      </c>
      <c r="H302" s="159">
        <f>SUMIF('EG-ABR'!$F$18:$F$516,PROVEEDORES!$D303,'EG-ABR'!Q$18:Q$516)</f>
        <v>0</v>
      </c>
      <c r="I302" s="159">
        <f>SUMIF('EG-ABR'!$F$18:$F$516,PROVEEDORES!$D303,'EG-ABR'!R$18:R$516)</f>
        <v>0</v>
      </c>
      <c r="J302" s="159">
        <f>SUMIF('EG-ABR'!$F$18:$F$516,PROVEEDORES!$D303,'EG-ABR'!S$18:S$516)</f>
        <v>0</v>
      </c>
      <c r="K302" s="159" t="str">
        <f t="shared" si="8"/>
        <v/>
      </c>
      <c r="L302" s="146" t="str">
        <f>IF(PROVEEDORES!G303="","",PROVEEDORES!G303)</f>
        <v/>
      </c>
    </row>
    <row r="303" spans="3:12" ht="17.45" customHeight="1" x14ac:dyDescent="0.2">
      <c r="C303" s="158">
        <f t="shared" si="9"/>
        <v>297</v>
      </c>
      <c r="D303" s="146" t="str">
        <f>IF(PROVEEDORES!E304="","",PROVEEDORES!E304)</f>
        <v/>
      </c>
      <c r="E303" s="146" t="str">
        <f>IF(PROVEEDORES!F304="","",PROVEEDORES!F304)</f>
        <v/>
      </c>
      <c r="F303" s="146" t="str">
        <f>IF(PROVEEDORES!D304="","",PROVEEDORES!D304)</f>
        <v/>
      </c>
      <c r="G303" s="159">
        <f>SUMIF('EG-ABR'!$F$18:$F$516,PROVEEDORES!$D304,'EG-ABR'!P$18:P$516)</f>
        <v>0</v>
      </c>
      <c r="H303" s="159">
        <f>SUMIF('EG-ABR'!$F$18:$F$516,PROVEEDORES!$D304,'EG-ABR'!Q$18:Q$516)</f>
        <v>0</v>
      </c>
      <c r="I303" s="159">
        <f>SUMIF('EG-ABR'!$F$18:$F$516,PROVEEDORES!$D304,'EG-ABR'!R$18:R$516)</f>
        <v>0</v>
      </c>
      <c r="J303" s="159">
        <f>SUMIF('EG-ABR'!$F$18:$F$516,PROVEEDORES!$D304,'EG-ABR'!S$18:S$516)</f>
        <v>0</v>
      </c>
      <c r="K303" s="159" t="str">
        <f t="shared" si="8"/>
        <v/>
      </c>
      <c r="L303" s="146" t="str">
        <f>IF(PROVEEDORES!G304="","",PROVEEDORES!G304)</f>
        <v/>
      </c>
    </row>
    <row r="304" spans="3:12" ht="17.45" customHeight="1" x14ac:dyDescent="0.2">
      <c r="C304" s="158">
        <f t="shared" si="9"/>
        <v>298</v>
      </c>
      <c r="D304" s="146" t="str">
        <f>IF(PROVEEDORES!E305="","",PROVEEDORES!E305)</f>
        <v/>
      </c>
      <c r="E304" s="146" t="str">
        <f>IF(PROVEEDORES!F305="","",PROVEEDORES!F305)</f>
        <v/>
      </c>
      <c r="F304" s="146" t="str">
        <f>IF(PROVEEDORES!D305="","",PROVEEDORES!D305)</f>
        <v/>
      </c>
      <c r="G304" s="159">
        <f>SUMIF('EG-ABR'!$F$18:$F$516,PROVEEDORES!$D305,'EG-ABR'!P$18:P$516)</f>
        <v>0</v>
      </c>
      <c r="H304" s="159">
        <f>SUMIF('EG-ABR'!$F$18:$F$516,PROVEEDORES!$D305,'EG-ABR'!Q$18:Q$516)</f>
        <v>0</v>
      </c>
      <c r="I304" s="159">
        <f>SUMIF('EG-ABR'!$F$18:$F$516,PROVEEDORES!$D305,'EG-ABR'!R$18:R$516)</f>
        <v>0</v>
      </c>
      <c r="J304" s="159">
        <f>SUMIF('EG-ABR'!$F$18:$F$516,PROVEEDORES!$D305,'EG-ABR'!S$18:S$516)</f>
        <v>0</v>
      </c>
      <c r="K304" s="159" t="str">
        <f t="shared" si="8"/>
        <v/>
      </c>
      <c r="L304" s="146" t="str">
        <f>IF(PROVEEDORES!G305="","",PROVEEDORES!G305)</f>
        <v/>
      </c>
    </row>
    <row r="305" spans="3:12" ht="17.45" customHeight="1" x14ac:dyDescent="0.2">
      <c r="C305" s="158">
        <f t="shared" si="9"/>
        <v>299</v>
      </c>
      <c r="D305" s="146" t="str">
        <f>IF(PROVEEDORES!E306="","",PROVEEDORES!E306)</f>
        <v/>
      </c>
      <c r="E305" s="146" t="str">
        <f>IF(PROVEEDORES!F306="","",PROVEEDORES!F306)</f>
        <v/>
      </c>
      <c r="F305" s="146" t="str">
        <f>IF(PROVEEDORES!D306="","",PROVEEDORES!D306)</f>
        <v/>
      </c>
      <c r="G305" s="159">
        <f>SUMIF('EG-ABR'!$F$18:$F$516,PROVEEDORES!$D306,'EG-ABR'!P$18:P$516)</f>
        <v>0</v>
      </c>
      <c r="H305" s="159">
        <f>SUMIF('EG-ABR'!$F$18:$F$516,PROVEEDORES!$D306,'EG-ABR'!Q$18:Q$516)</f>
        <v>0</v>
      </c>
      <c r="I305" s="159">
        <f>SUMIF('EG-ABR'!$F$18:$F$516,PROVEEDORES!$D306,'EG-ABR'!R$18:R$516)</f>
        <v>0</v>
      </c>
      <c r="J305" s="159">
        <f>SUMIF('EG-ABR'!$F$18:$F$516,PROVEEDORES!$D306,'EG-ABR'!S$18:S$516)</f>
        <v>0</v>
      </c>
      <c r="K305" s="159" t="str">
        <f t="shared" si="8"/>
        <v/>
      </c>
      <c r="L305" s="146" t="str">
        <f>IF(PROVEEDORES!G306="","",PROVEEDORES!G306)</f>
        <v/>
      </c>
    </row>
    <row r="306" spans="3:12" ht="17.45" customHeight="1" x14ac:dyDescent="0.2">
      <c r="C306" s="158">
        <f t="shared" si="9"/>
        <v>300</v>
      </c>
      <c r="D306" s="146" t="str">
        <f>IF(PROVEEDORES!E307="","",PROVEEDORES!E307)</f>
        <v/>
      </c>
      <c r="E306" s="146" t="str">
        <f>IF(PROVEEDORES!F307="","",PROVEEDORES!F307)</f>
        <v/>
      </c>
      <c r="F306" s="146" t="str">
        <f>IF(PROVEEDORES!D307="","",PROVEEDORES!D307)</f>
        <v/>
      </c>
      <c r="G306" s="159">
        <f>SUMIF('EG-ABR'!$F$18:$F$516,PROVEEDORES!$D307,'EG-ABR'!P$18:P$516)</f>
        <v>0</v>
      </c>
      <c r="H306" s="159">
        <f>SUMIF('EG-ABR'!$F$18:$F$516,PROVEEDORES!$D307,'EG-ABR'!Q$18:Q$516)</f>
        <v>0</v>
      </c>
      <c r="I306" s="159">
        <f>SUMIF('EG-ABR'!$F$18:$F$516,PROVEEDORES!$D307,'EG-ABR'!R$18:R$516)</f>
        <v>0</v>
      </c>
      <c r="J306" s="159">
        <f>SUMIF('EG-ABR'!$F$18:$F$516,PROVEEDORES!$D307,'EG-ABR'!S$18:S$516)</f>
        <v>0</v>
      </c>
      <c r="K306" s="159" t="str">
        <f t="shared" si="8"/>
        <v/>
      </c>
      <c r="L306" s="146" t="str">
        <f>IF(PROVEEDORES!G307="","",PROVEEDORES!G307)</f>
        <v/>
      </c>
    </row>
    <row r="307" spans="3:12" ht="17.45" customHeight="1" x14ac:dyDescent="0.2">
      <c r="C307" s="158">
        <f t="shared" si="9"/>
        <v>301</v>
      </c>
      <c r="D307" s="146" t="str">
        <f>IF(PROVEEDORES!E308="","",PROVEEDORES!E308)</f>
        <v/>
      </c>
      <c r="E307" s="146" t="str">
        <f>IF(PROVEEDORES!F308="","",PROVEEDORES!F308)</f>
        <v/>
      </c>
      <c r="F307" s="146" t="str">
        <f>IF(PROVEEDORES!D308="","",PROVEEDORES!D308)</f>
        <v/>
      </c>
      <c r="G307" s="159">
        <f>SUMIF('EG-ABR'!$F$18:$F$516,PROVEEDORES!$D308,'EG-ABR'!P$18:P$516)</f>
        <v>0</v>
      </c>
      <c r="H307" s="159">
        <f>SUMIF('EG-ABR'!$F$18:$F$516,PROVEEDORES!$D308,'EG-ABR'!Q$18:Q$516)</f>
        <v>0</v>
      </c>
      <c r="I307" s="159">
        <f>SUMIF('EG-ABR'!$F$18:$F$516,PROVEEDORES!$D308,'EG-ABR'!R$18:R$516)</f>
        <v>0</v>
      </c>
      <c r="J307" s="159">
        <f>SUMIF('EG-ABR'!$F$18:$F$516,PROVEEDORES!$D308,'EG-ABR'!S$18:S$516)</f>
        <v>0</v>
      </c>
      <c r="K307" s="159" t="str">
        <f t="shared" si="8"/>
        <v/>
      </c>
      <c r="L307" s="146" t="str">
        <f>IF(PROVEEDORES!G308="","",PROVEEDORES!G308)</f>
        <v/>
      </c>
    </row>
    <row r="308" spans="3:12" ht="17.45" customHeight="1" x14ac:dyDescent="0.2">
      <c r="C308" s="158">
        <f t="shared" si="9"/>
        <v>302</v>
      </c>
      <c r="D308" s="146" t="str">
        <f>IF(PROVEEDORES!E309="","",PROVEEDORES!E309)</f>
        <v/>
      </c>
      <c r="E308" s="146" t="str">
        <f>IF(PROVEEDORES!F309="","",PROVEEDORES!F309)</f>
        <v/>
      </c>
      <c r="F308" s="146" t="str">
        <f>IF(PROVEEDORES!D309="","",PROVEEDORES!D309)</f>
        <v/>
      </c>
      <c r="G308" s="159">
        <f>SUMIF('EG-ABR'!$F$18:$F$516,PROVEEDORES!$D309,'EG-ABR'!P$18:P$516)</f>
        <v>0</v>
      </c>
      <c r="H308" s="159">
        <f>SUMIF('EG-ABR'!$F$18:$F$516,PROVEEDORES!$D309,'EG-ABR'!Q$18:Q$516)</f>
        <v>0</v>
      </c>
      <c r="I308" s="159">
        <f>SUMIF('EG-ABR'!$F$18:$F$516,PROVEEDORES!$D309,'EG-ABR'!R$18:R$516)</f>
        <v>0</v>
      </c>
      <c r="J308" s="159">
        <f>SUMIF('EG-ABR'!$F$18:$F$516,PROVEEDORES!$D309,'EG-ABR'!S$18:S$516)</f>
        <v>0</v>
      </c>
      <c r="K308" s="159" t="str">
        <f t="shared" si="8"/>
        <v/>
      </c>
      <c r="L308" s="146" t="str">
        <f>IF(PROVEEDORES!G309="","",PROVEEDORES!G309)</f>
        <v/>
      </c>
    </row>
    <row r="309" spans="3:12" ht="17.45" customHeight="1" x14ac:dyDescent="0.2">
      <c r="C309" s="158">
        <f t="shared" si="9"/>
        <v>303</v>
      </c>
      <c r="D309" s="146" t="str">
        <f>IF(PROVEEDORES!E310="","",PROVEEDORES!E310)</f>
        <v/>
      </c>
      <c r="E309" s="146" t="str">
        <f>IF(PROVEEDORES!F310="","",PROVEEDORES!F310)</f>
        <v/>
      </c>
      <c r="F309" s="146" t="str">
        <f>IF(PROVEEDORES!D310="","",PROVEEDORES!D310)</f>
        <v/>
      </c>
      <c r="G309" s="159">
        <f>SUMIF('EG-ABR'!$F$18:$F$516,PROVEEDORES!$D310,'EG-ABR'!P$18:P$516)</f>
        <v>0</v>
      </c>
      <c r="H309" s="159">
        <f>SUMIF('EG-ABR'!$F$18:$F$516,PROVEEDORES!$D310,'EG-ABR'!Q$18:Q$516)</f>
        <v>0</v>
      </c>
      <c r="I309" s="159">
        <f>SUMIF('EG-ABR'!$F$18:$F$516,PROVEEDORES!$D310,'EG-ABR'!R$18:R$516)</f>
        <v>0</v>
      </c>
      <c r="J309" s="159">
        <f>SUMIF('EG-ABR'!$F$18:$F$516,PROVEEDORES!$D310,'EG-ABR'!S$18:S$516)</f>
        <v>0</v>
      </c>
      <c r="K309" s="159" t="str">
        <f t="shared" si="8"/>
        <v/>
      </c>
      <c r="L309" s="146" t="str">
        <f>IF(PROVEEDORES!G310="","",PROVEEDORES!G310)</f>
        <v/>
      </c>
    </row>
    <row r="310" spans="3:12" ht="17.45" customHeight="1" x14ac:dyDescent="0.2">
      <c r="C310" s="158">
        <f t="shared" si="9"/>
        <v>304</v>
      </c>
      <c r="D310" s="146" t="str">
        <f>IF(PROVEEDORES!E311="","",PROVEEDORES!E311)</f>
        <v/>
      </c>
      <c r="E310" s="146" t="str">
        <f>IF(PROVEEDORES!F311="","",PROVEEDORES!F311)</f>
        <v/>
      </c>
      <c r="F310" s="146" t="str">
        <f>IF(PROVEEDORES!D311="","",PROVEEDORES!D311)</f>
        <v/>
      </c>
      <c r="G310" s="159">
        <f>SUMIF('EG-ABR'!$F$18:$F$516,PROVEEDORES!$D311,'EG-ABR'!P$18:P$516)</f>
        <v>0</v>
      </c>
      <c r="H310" s="159">
        <f>SUMIF('EG-ABR'!$F$18:$F$516,PROVEEDORES!$D311,'EG-ABR'!Q$18:Q$516)</f>
        <v>0</v>
      </c>
      <c r="I310" s="159">
        <f>SUMIF('EG-ABR'!$F$18:$F$516,PROVEEDORES!$D311,'EG-ABR'!R$18:R$516)</f>
        <v>0</v>
      </c>
      <c r="J310" s="159">
        <f>SUMIF('EG-ABR'!$F$18:$F$516,PROVEEDORES!$D311,'EG-ABR'!S$18:S$516)</f>
        <v>0</v>
      </c>
      <c r="K310" s="159" t="str">
        <f t="shared" si="8"/>
        <v/>
      </c>
      <c r="L310" s="146" t="str">
        <f>IF(PROVEEDORES!G311="","",PROVEEDORES!G311)</f>
        <v/>
      </c>
    </row>
    <row r="311" spans="3:12" ht="17.45" customHeight="1" x14ac:dyDescent="0.2">
      <c r="C311" s="158">
        <f t="shared" si="9"/>
        <v>305</v>
      </c>
      <c r="D311" s="146" t="str">
        <f>IF(PROVEEDORES!E312="","",PROVEEDORES!E312)</f>
        <v/>
      </c>
      <c r="E311" s="146" t="str">
        <f>IF(PROVEEDORES!F312="","",PROVEEDORES!F312)</f>
        <v/>
      </c>
      <c r="F311" s="146" t="str">
        <f>IF(PROVEEDORES!D312="","",PROVEEDORES!D312)</f>
        <v/>
      </c>
      <c r="G311" s="159">
        <f>SUMIF('EG-ABR'!$F$18:$F$516,PROVEEDORES!$D312,'EG-ABR'!P$18:P$516)</f>
        <v>0</v>
      </c>
      <c r="H311" s="159">
        <f>SUMIF('EG-ABR'!$F$18:$F$516,PROVEEDORES!$D312,'EG-ABR'!Q$18:Q$516)</f>
        <v>0</v>
      </c>
      <c r="I311" s="159">
        <f>SUMIF('EG-ABR'!$F$18:$F$516,PROVEEDORES!$D312,'EG-ABR'!R$18:R$516)</f>
        <v>0</v>
      </c>
      <c r="J311" s="159">
        <f>SUMIF('EG-ABR'!$F$18:$F$516,PROVEEDORES!$D312,'EG-ABR'!S$18:S$516)</f>
        <v>0</v>
      </c>
      <c r="K311" s="159" t="str">
        <f t="shared" si="8"/>
        <v/>
      </c>
      <c r="L311" s="146" t="str">
        <f>IF(PROVEEDORES!G312="","",PROVEEDORES!G312)</f>
        <v/>
      </c>
    </row>
    <row r="312" spans="3:12" ht="17.45" customHeight="1" x14ac:dyDescent="0.2">
      <c r="C312" s="158">
        <f t="shared" si="9"/>
        <v>306</v>
      </c>
      <c r="D312" s="146" t="str">
        <f>IF(PROVEEDORES!E313="","",PROVEEDORES!E313)</f>
        <v/>
      </c>
      <c r="E312" s="146" t="str">
        <f>IF(PROVEEDORES!F313="","",PROVEEDORES!F313)</f>
        <v/>
      </c>
      <c r="F312" s="146" t="str">
        <f>IF(PROVEEDORES!D313="","",PROVEEDORES!D313)</f>
        <v/>
      </c>
      <c r="G312" s="159">
        <f>SUMIF('EG-ABR'!$F$18:$F$516,PROVEEDORES!$D313,'EG-ABR'!P$18:P$516)</f>
        <v>0</v>
      </c>
      <c r="H312" s="159">
        <f>SUMIF('EG-ABR'!$F$18:$F$516,PROVEEDORES!$D313,'EG-ABR'!Q$18:Q$516)</f>
        <v>0</v>
      </c>
      <c r="I312" s="159">
        <f>SUMIF('EG-ABR'!$F$18:$F$516,PROVEEDORES!$D313,'EG-ABR'!R$18:R$516)</f>
        <v>0</v>
      </c>
      <c r="J312" s="159">
        <f>SUMIF('EG-ABR'!$F$18:$F$516,PROVEEDORES!$D313,'EG-ABR'!S$18:S$516)</f>
        <v>0</v>
      </c>
      <c r="K312" s="159" t="str">
        <f t="shared" si="8"/>
        <v/>
      </c>
      <c r="L312" s="146" t="str">
        <f>IF(PROVEEDORES!G313="","",PROVEEDORES!G313)</f>
        <v/>
      </c>
    </row>
    <row r="313" spans="3:12" ht="17.45" customHeight="1" x14ac:dyDescent="0.2">
      <c r="C313" s="158">
        <f t="shared" si="9"/>
        <v>307</v>
      </c>
      <c r="D313" s="146" t="str">
        <f>IF(PROVEEDORES!E314="","",PROVEEDORES!E314)</f>
        <v/>
      </c>
      <c r="E313" s="146" t="str">
        <f>IF(PROVEEDORES!F314="","",PROVEEDORES!F314)</f>
        <v/>
      </c>
      <c r="F313" s="146" t="str">
        <f>IF(PROVEEDORES!D314="","",PROVEEDORES!D314)</f>
        <v/>
      </c>
      <c r="G313" s="159">
        <f>SUMIF('EG-ABR'!$F$18:$F$516,PROVEEDORES!$D314,'EG-ABR'!P$18:P$516)</f>
        <v>0</v>
      </c>
      <c r="H313" s="159">
        <f>SUMIF('EG-ABR'!$F$18:$F$516,PROVEEDORES!$D314,'EG-ABR'!Q$18:Q$516)</f>
        <v>0</v>
      </c>
      <c r="I313" s="159">
        <f>SUMIF('EG-ABR'!$F$18:$F$516,PROVEEDORES!$D314,'EG-ABR'!R$18:R$516)</f>
        <v>0</v>
      </c>
      <c r="J313" s="159">
        <f>SUMIF('EG-ABR'!$F$18:$F$516,PROVEEDORES!$D314,'EG-ABR'!S$18:S$516)</f>
        <v>0</v>
      </c>
      <c r="K313" s="159" t="str">
        <f t="shared" si="8"/>
        <v/>
      </c>
      <c r="L313" s="146" t="str">
        <f>IF(PROVEEDORES!G314="","",PROVEEDORES!G314)</f>
        <v/>
      </c>
    </row>
    <row r="314" spans="3:12" ht="17.45" customHeight="1" x14ac:dyDescent="0.2">
      <c r="C314" s="158">
        <f t="shared" si="9"/>
        <v>308</v>
      </c>
      <c r="D314" s="146" t="str">
        <f>IF(PROVEEDORES!E315="","",PROVEEDORES!E315)</f>
        <v/>
      </c>
      <c r="E314" s="146" t="str">
        <f>IF(PROVEEDORES!F315="","",PROVEEDORES!F315)</f>
        <v/>
      </c>
      <c r="F314" s="146" t="str">
        <f>IF(PROVEEDORES!D315="","",PROVEEDORES!D315)</f>
        <v/>
      </c>
      <c r="G314" s="159">
        <f>SUMIF('EG-ABR'!$F$18:$F$516,PROVEEDORES!$D315,'EG-ABR'!P$18:P$516)</f>
        <v>0</v>
      </c>
      <c r="H314" s="159">
        <f>SUMIF('EG-ABR'!$F$18:$F$516,PROVEEDORES!$D315,'EG-ABR'!Q$18:Q$516)</f>
        <v>0</v>
      </c>
      <c r="I314" s="159">
        <f>SUMIF('EG-ABR'!$F$18:$F$516,PROVEEDORES!$D315,'EG-ABR'!R$18:R$516)</f>
        <v>0</v>
      </c>
      <c r="J314" s="159">
        <f>SUMIF('EG-ABR'!$F$18:$F$516,PROVEEDORES!$D315,'EG-ABR'!S$18:S$516)</f>
        <v>0</v>
      </c>
      <c r="K314" s="159" t="str">
        <f t="shared" si="8"/>
        <v/>
      </c>
      <c r="L314" s="146" t="str">
        <f>IF(PROVEEDORES!G315="","",PROVEEDORES!G315)</f>
        <v/>
      </c>
    </row>
    <row r="315" spans="3:12" ht="17.45" customHeight="1" x14ac:dyDescent="0.2">
      <c r="C315" s="158">
        <f t="shared" si="9"/>
        <v>309</v>
      </c>
      <c r="D315" s="146" t="str">
        <f>IF(PROVEEDORES!E316="","",PROVEEDORES!E316)</f>
        <v/>
      </c>
      <c r="E315" s="146" t="str">
        <f>IF(PROVEEDORES!F316="","",PROVEEDORES!F316)</f>
        <v/>
      </c>
      <c r="F315" s="146" t="str">
        <f>IF(PROVEEDORES!D316="","",PROVEEDORES!D316)</f>
        <v/>
      </c>
      <c r="G315" s="159">
        <f>SUMIF('EG-ABR'!$F$18:$F$516,PROVEEDORES!$D316,'EG-ABR'!P$18:P$516)</f>
        <v>0</v>
      </c>
      <c r="H315" s="159">
        <f>SUMIF('EG-ABR'!$F$18:$F$516,PROVEEDORES!$D316,'EG-ABR'!Q$18:Q$516)</f>
        <v>0</v>
      </c>
      <c r="I315" s="159">
        <f>SUMIF('EG-ABR'!$F$18:$F$516,PROVEEDORES!$D316,'EG-ABR'!R$18:R$516)</f>
        <v>0</v>
      </c>
      <c r="J315" s="159">
        <f>SUMIF('EG-ABR'!$F$18:$F$516,PROVEEDORES!$D316,'EG-ABR'!S$18:S$516)</f>
        <v>0</v>
      </c>
      <c r="K315" s="159" t="str">
        <f t="shared" si="8"/>
        <v/>
      </c>
      <c r="L315" s="146" t="str">
        <f>IF(PROVEEDORES!G316="","",PROVEEDORES!G316)</f>
        <v/>
      </c>
    </row>
    <row r="316" spans="3:12" ht="17.45" customHeight="1" x14ac:dyDescent="0.2">
      <c r="C316" s="158">
        <f t="shared" si="9"/>
        <v>310</v>
      </c>
      <c r="D316" s="146" t="str">
        <f>IF(PROVEEDORES!E317="","",PROVEEDORES!E317)</f>
        <v/>
      </c>
      <c r="E316" s="146" t="str">
        <f>IF(PROVEEDORES!F317="","",PROVEEDORES!F317)</f>
        <v/>
      </c>
      <c r="F316" s="146" t="str">
        <f>IF(PROVEEDORES!D317="","",PROVEEDORES!D317)</f>
        <v/>
      </c>
      <c r="G316" s="159">
        <f>SUMIF('EG-ABR'!$F$18:$F$516,PROVEEDORES!$D317,'EG-ABR'!P$18:P$516)</f>
        <v>0</v>
      </c>
      <c r="H316" s="159">
        <f>SUMIF('EG-ABR'!$F$18:$F$516,PROVEEDORES!$D317,'EG-ABR'!Q$18:Q$516)</f>
        <v>0</v>
      </c>
      <c r="I316" s="159">
        <f>SUMIF('EG-ABR'!$F$18:$F$516,PROVEEDORES!$D317,'EG-ABR'!R$18:R$516)</f>
        <v>0</v>
      </c>
      <c r="J316" s="159">
        <f>SUMIF('EG-ABR'!$F$18:$F$516,PROVEEDORES!$D317,'EG-ABR'!S$18:S$516)</f>
        <v>0</v>
      </c>
      <c r="K316" s="159" t="str">
        <f t="shared" si="8"/>
        <v/>
      </c>
      <c r="L316" s="146" t="str">
        <f>IF(PROVEEDORES!G317="","",PROVEEDORES!G317)</f>
        <v/>
      </c>
    </row>
    <row r="317" spans="3:12" ht="17.45" customHeight="1" x14ac:dyDescent="0.2">
      <c r="C317" s="158">
        <f t="shared" si="9"/>
        <v>311</v>
      </c>
      <c r="D317" s="146" t="str">
        <f>IF(PROVEEDORES!E318="","",PROVEEDORES!E318)</f>
        <v/>
      </c>
      <c r="E317" s="146" t="str">
        <f>IF(PROVEEDORES!F318="","",PROVEEDORES!F318)</f>
        <v/>
      </c>
      <c r="F317" s="146" t="str">
        <f>IF(PROVEEDORES!D318="","",PROVEEDORES!D318)</f>
        <v/>
      </c>
      <c r="G317" s="159">
        <f>SUMIF('EG-ABR'!$F$18:$F$516,PROVEEDORES!$D318,'EG-ABR'!P$18:P$516)</f>
        <v>0</v>
      </c>
      <c r="H317" s="159">
        <f>SUMIF('EG-ABR'!$F$18:$F$516,PROVEEDORES!$D318,'EG-ABR'!Q$18:Q$516)</f>
        <v>0</v>
      </c>
      <c r="I317" s="159">
        <f>SUMIF('EG-ABR'!$F$18:$F$516,PROVEEDORES!$D318,'EG-ABR'!R$18:R$516)</f>
        <v>0</v>
      </c>
      <c r="J317" s="159">
        <f>SUMIF('EG-ABR'!$F$18:$F$516,PROVEEDORES!$D318,'EG-ABR'!S$18:S$516)</f>
        <v>0</v>
      </c>
      <c r="K317" s="159" t="str">
        <f t="shared" si="8"/>
        <v/>
      </c>
      <c r="L317" s="146" t="str">
        <f>IF(PROVEEDORES!G318="","",PROVEEDORES!G318)</f>
        <v/>
      </c>
    </row>
    <row r="318" spans="3:12" ht="17.45" customHeight="1" x14ac:dyDescent="0.2">
      <c r="C318" s="158">
        <f t="shared" si="9"/>
        <v>312</v>
      </c>
      <c r="D318" s="146" t="str">
        <f>IF(PROVEEDORES!E319="","",PROVEEDORES!E319)</f>
        <v/>
      </c>
      <c r="E318" s="146" t="str">
        <f>IF(PROVEEDORES!F319="","",PROVEEDORES!F319)</f>
        <v/>
      </c>
      <c r="F318" s="146" t="str">
        <f>IF(PROVEEDORES!D319="","",PROVEEDORES!D319)</f>
        <v/>
      </c>
      <c r="G318" s="159">
        <f>SUMIF('EG-ABR'!$F$18:$F$516,PROVEEDORES!$D319,'EG-ABR'!P$18:P$516)</f>
        <v>0</v>
      </c>
      <c r="H318" s="159">
        <f>SUMIF('EG-ABR'!$F$18:$F$516,PROVEEDORES!$D319,'EG-ABR'!Q$18:Q$516)</f>
        <v>0</v>
      </c>
      <c r="I318" s="159">
        <f>SUMIF('EG-ABR'!$F$18:$F$516,PROVEEDORES!$D319,'EG-ABR'!R$18:R$516)</f>
        <v>0</v>
      </c>
      <c r="J318" s="159">
        <f>SUMIF('EG-ABR'!$F$18:$F$516,PROVEEDORES!$D319,'EG-ABR'!S$18:S$516)</f>
        <v>0</v>
      </c>
      <c r="K318" s="159" t="str">
        <f t="shared" si="8"/>
        <v/>
      </c>
      <c r="L318" s="146" t="str">
        <f>IF(PROVEEDORES!G319="","",PROVEEDORES!G319)</f>
        <v/>
      </c>
    </row>
    <row r="319" spans="3:12" ht="17.45" customHeight="1" x14ac:dyDescent="0.2">
      <c r="C319" s="158">
        <f t="shared" si="9"/>
        <v>313</v>
      </c>
      <c r="D319" s="146" t="str">
        <f>IF(PROVEEDORES!E320="","",PROVEEDORES!E320)</f>
        <v/>
      </c>
      <c r="E319" s="146" t="str">
        <f>IF(PROVEEDORES!F320="","",PROVEEDORES!F320)</f>
        <v/>
      </c>
      <c r="F319" s="146" t="str">
        <f>IF(PROVEEDORES!D320="","",PROVEEDORES!D320)</f>
        <v/>
      </c>
      <c r="G319" s="159">
        <f>SUMIF('EG-ABR'!$F$18:$F$516,PROVEEDORES!$D320,'EG-ABR'!P$18:P$516)</f>
        <v>0</v>
      </c>
      <c r="H319" s="159">
        <f>SUMIF('EG-ABR'!$F$18:$F$516,PROVEEDORES!$D320,'EG-ABR'!Q$18:Q$516)</f>
        <v>0</v>
      </c>
      <c r="I319" s="159">
        <f>SUMIF('EG-ABR'!$F$18:$F$516,PROVEEDORES!$D320,'EG-ABR'!R$18:R$516)</f>
        <v>0</v>
      </c>
      <c r="J319" s="159">
        <f>SUMIF('EG-ABR'!$F$18:$F$516,PROVEEDORES!$D320,'EG-ABR'!S$18:S$516)</f>
        <v>0</v>
      </c>
      <c r="K319" s="159" t="str">
        <f t="shared" si="8"/>
        <v/>
      </c>
      <c r="L319" s="146" t="str">
        <f>IF(PROVEEDORES!G320="","",PROVEEDORES!G320)</f>
        <v/>
      </c>
    </row>
    <row r="320" spans="3:12" ht="17.45" customHeight="1" x14ac:dyDescent="0.2">
      <c r="C320" s="158">
        <f t="shared" si="9"/>
        <v>314</v>
      </c>
      <c r="D320" s="146" t="str">
        <f>IF(PROVEEDORES!E321="","",PROVEEDORES!E321)</f>
        <v/>
      </c>
      <c r="E320" s="146" t="str">
        <f>IF(PROVEEDORES!F321="","",PROVEEDORES!F321)</f>
        <v/>
      </c>
      <c r="F320" s="146" t="str">
        <f>IF(PROVEEDORES!D321="","",PROVEEDORES!D321)</f>
        <v/>
      </c>
      <c r="G320" s="159">
        <f>SUMIF('EG-ABR'!$F$18:$F$516,PROVEEDORES!$D321,'EG-ABR'!P$18:P$516)</f>
        <v>0</v>
      </c>
      <c r="H320" s="159">
        <f>SUMIF('EG-ABR'!$F$18:$F$516,PROVEEDORES!$D321,'EG-ABR'!Q$18:Q$516)</f>
        <v>0</v>
      </c>
      <c r="I320" s="159">
        <f>SUMIF('EG-ABR'!$F$18:$F$516,PROVEEDORES!$D321,'EG-ABR'!R$18:R$516)</f>
        <v>0</v>
      </c>
      <c r="J320" s="159">
        <f>SUMIF('EG-ABR'!$F$18:$F$516,PROVEEDORES!$D321,'EG-ABR'!S$18:S$516)</f>
        <v>0</v>
      </c>
      <c r="K320" s="159" t="str">
        <f t="shared" si="8"/>
        <v/>
      </c>
      <c r="L320" s="146" t="str">
        <f>IF(PROVEEDORES!G321="","",PROVEEDORES!G321)</f>
        <v/>
      </c>
    </row>
    <row r="321" spans="3:12" ht="17.45" customHeight="1" x14ac:dyDescent="0.2">
      <c r="C321" s="158">
        <f t="shared" si="9"/>
        <v>315</v>
      </c>
      <c r="D321" s="146" t="str">
        <f>IF(PROVEEDORES!E322="","",PROVEEDORES!E322)</f>
        <v/>
      </c>
      <c r="E321" s="146" t="str">
        <f>IF(PROVEEDORES!F322="","",PROVEEDORES!F322)</f>
        <v/>
      </c>
      <c r="F321" s="146" t="str">
        <f>IF(PROVEEDORES!D322="","",PROVEEDORES!D322)</f>
        <v/>
      </c>
      <c r="G321" s="159">
        <f>SUMIF('EG-ABR'!$F$18:$F$516,PROVEEDORES!$D322,'EG-ABR'!P$18:P$516)</f>
        <v>0</v>
      </c>
      <c r="H321" s="159">
        <f>SUMIF('EG-ABR'!$F$18:$F$516,PROVEEDORES!$D322,'EG-ABR'!Q$18:Q$516)</f>
        <v>0</v>
      </c>
      <c r="I321" s="159">
        <f>SUMIF('EG-ABR'!$F$18:$F$516,PROVEEDORES!$D322,'EG-ABR'!R$18:R$516)</f>
        <v>0</v>
      </c>
      <c r="J321" s="159">
        <f>SUMIF('EG-ABR'!$F$18:$F$516,PROVEEDORES!$D322,'EG-ABR'!S$18:S$516)</f>
        <v>0</v>
      </c>
      <c r="K321" s="159" t="str">
        <f t="shared" si="8"/>
        <v/>
      </c>
      <c r="L321" s="146" t="str">
        <f>IF(PROVEEDORES!G322="","",PROVEEDORES!G322)</f>
        <v/>
      </c>
    </row>
    <row r="322" spans="3:12" ht="17.45" customHeight="1" x14ac:dyDescent="0.2">
      <c r="C322" s="158">
        <f t="shared" si="9"/>
        <v>316</v>
      </c>
      <c r="D322" s="146" t="str">
        <f>IF(PROVEEDORES!E323="","",PROVEEDORES!E323)</f>
        <v/>
      </c>
      <c r="E322" s="146" t="str">
        <f>IF(PROVEEDORES!F323="","",PROVEEDORES!F323)</f>
        <v/>
      </c>
      <c r="F322" s="146" t="str">
        <f>IF(PROVEEDORES!D323="","",PROVEEDORES!D323)</f>
        <v/>
      </c>
      <c r="G322" s="159">
        <f>SUMIF('EG-ABR'!$F$18:$F$516,PROVEEDORES!$D323,'EG-ABR'!P$18:P$516)</f>
        <v>0</v>
      </c>
      <c r="H322" s="159">
        <f>SUMIF('EG-ABR'!$F$18:$F$516,PROVEEDORES!$D323,'EG-ABR'!Q$18:Q$516)</f>
        <v>0</v>
      </c>
      <c r="I322" s="159">
        <f>SUMIF('EG-ABR'!$F$18:$F$516,PROVEEDORES!$D323,'EG-ABR'!R$18:R$516)</f>
        <v>0</v>
      </c>
      <c r="J322" s="159">
        <f>SUMIF('EG-ABR'!$F$18:$F$516,PROVEEDORES!$D323,'EG-ABR'!S$18:S$516)</f>
        <v>0</v>
      </c>
      <c r="K322" s="159" t="str">
        <f t="shared" si="8"/>
        <v/>
      </c>
      <c r="L322" s="146" t="str">
        <f>IF(PROVEEDORES!G323="","",PROVEEDORES!G323)</f>
        <v/>
      </c>
    </row>
    <row r="323" spans="3:12" ht="17.45" customHeight="1" x14ac:dyDescent="0.2">
      <c r="C323" s="158">
        <f t="shared" si="9"/>
        <v>317</v>
      </c>
      <c r="D323" s="146" t="str">
        <f>IF(PROVEEDORES!E324="","",PROVEEDORES!E324)</f>
        <v/>
      </c>
      <c r="E323" s="146" t="str">
        <f>IF(PROVEEDORES!F324="","",PROVEEDORES!F324)</f>
        <v/>
      </c>
      <c r="F323" s="146" t="str">
        <f>IF(PROVEEDORES!D324="","",PROVEEDORES!D324)</f>
        <v/>
      </c>
      <c r="G323" s="159">
        <f>SUMIF('EG-ABR'!$F$18:$F$516,PROVEEDORES!$D324,'EG-ABR'!P$18:P$516)</f>
        <v>0</v>
      </c>
      <c r="H323" s="159">
        <f>SUMIF('EG-ABR'!$F$18:$F$516,PROVEEDORES!$D324,'EG-ABR'!Q$18:Q$516)</f>
        <v>0</v>
      </c>
      <c r="I323" s="159">
        <f>SUMIF('EG-ABR'!$F$18:$F$516,PROVEEDORES!$D324,'EG-ABR'!R$18:R$516)</f>
        <v>0</v>
      </c>
      <c r="J323" s="159">
        <f>SUMIF('EG-ABR'!$F$18:$F$516,PROVEEDORES!$D324,'EG-ABR'!S$18:S$516)</f>
        <v>0</v>
      </c>
      <c r="K323" s="159" t="str">
        <f t="shared" si="8"/>
        <v/>
      </c>
      <c r="L323" s="146" t="str">
        <f>IF(PROVEEDORES!G324="","",PROVEEDORES!G324)</f>
        <v/>
      </c>
    </row>
    <row r="324" spans="3:12" ht="17.45" customHeight="1" x14ac:dyDescent="0.2">
      <c r="C324" s="158">
        <f t="shared" si="9"/>
        <v>318</v>
      </c>
      <c r="D324" s="146" t="str">
        <f>IF(PROVEEDORES!E325="","",PROVEEDORES!E325)</f>
        <v/>
      </c>
      <c r="E324" s="146" t="str">
        <f>IF(PROVEEDORES!F325="","",PROVEEDORES!F325)</f>
        <v/>
      </c>
      <c r="F324" s="146" t="str">
        <f>IF(PROVEEDORES!D325="","",PROVEEDORES!D325)</f>
        <v/>
      </c>
      <c r="G324" s="159">
        <f>SUMIF('EG-ABR'!$F$18:$F$516,PROVEEDORES!$D325,'EG-ABR'!P$18:P$516)</f>
        <v>0</v>
      </c>
      <c r="H324" s="159">
        <f>SUMIF('EG-ABR'!$F$18:$F$516,PROVEEDORES!$D325,'EG-ABR'!Q$18:Q$516)</f>
        <v>0</v>
      </c>
      <c r="I324" s="159">
        <f>SUMIF('EG-ABR'!$F$18:$F$516,PROVEEDORES!$D325,'EG-ABR'!R$18:R$516)</f>
        <v>0</v>
      </c>
      <c r="J324" s="159">
        <f>SUMIF('EG-ABR'!$F$18:$F$516,PROVEEDORES!$D325,'EG-ABR'!S$18:S$516)</f>
        <v>0</v>
      </c>
      <c r="K324" s="159" t="str">
        <f t="shared" si="8"/>
        <v/>
      </c>
      <c r="L324" s="146" t="str">
        <f>IF(PROVEEDORES!G325="","",PROVEEDORES!G325)</f>
        <v/>
      </c>
    </row>
    <row r="325" spans="3:12" ht="17.45" customHeight="1" x14ac:dyDescent="0.2">
      <c r="C325" s="158">
        <f t="shared" si="9"/>
        <v>319</v>
      </c>
      <c r="D325" s="146" t="str">
        <f>IF(PROVEEDORES!E326="","",PROVEEDORES!E326)</f>
        <v/>
      </c>
      <c r="E325" s="146" t="str">
        <f>IF(PROVEEDORES!F326="","",PROVEEDORES!F326)</f>
        <v/>
      </c>
      <c r="F325" s="146" t="str">
        <f>IF(PROVEEDORES!D326="","",PROVEEDORES!D326)</f>
        <v/>
      </c>
      <c r="G325" s="159">
        <f>SUMIF('EG-ABR'!$F$18:$F$516,PROVEEDORES!$D326,'EG-ABR'!P$18:P$516)</f>
        <v>0</v>
      </c>
      <c r="H325" s="159">
        <f>SUMIF('EG-ABR'!$F$18:$F$516,PROVEEDORES!$D326,'EG-ABR'!Q$18:Q$516)</f>
        <v>0</v>
      </c>
      <c r="I325" s="159">
        <f>SUMIF('EG-ABR'!$F$18:$F$516,PROVEEDORES!$D326,'EG-ABR'!R$18:R$516)</f>
        <v>0</v>
      </c>
      <c r="J325" s="159">
        <f>SUMIF('EG-ABR'!$F$18:$F$516,PROVEEDORES!$D326,'EG-ABR'!S$18:S$516)</f>
        <v>0</v>
      </c>
      <c r="K325" s="159" t="str">
        <f t="shared" si="8"/>
        <v/>
      </c>
      <c r="L325" s="146" t="str">
        <f>IF(PROVEEDORES!G326="","",PROVEEDORES!G326)</f>
        <v/>
      </c>
    </row>
    <row r="326" spans="3:12" ht="17.45" customHeight="1" x14ac:dyDescent="0.2">
      <c r="C326" s="158">
        <f t="shared" si="9"/>
        <v>320</v>
      </c>
      <c r="D326" s="146" t="str">
        <f>IF(PROVEEDORES!E327="","",PROVEEDORES!E327)</f>
        <v/>
      </c>
      <c r="E326" s="146" t="str">
        <f>IF(PROVEEDORES!F327="","",PROVEEDORES!F327)</f>
        <v/>
      </c>
      <c r="F326" s="146" t="str">
        <f>IF(PROVEEDORES!D327="","",PROVEEDORES!D327)</f>
        <v/>
      </c>
      <c r="G326" s="159">
        <f>SUMIF('EG-ABR'!$F$18:$F$516,PROVEEDORES!$D327,'EG-ABR'!P$18:P$516)</f>
        <v>0</v>
      </c>
      <c r="H326" s="159">
        <f>SUMIF('EG-ABR'!$F$18:$F$516,PROVEEDORES!$D327,'EG-ABR'!Q$18:Q$516)</f>
        <v>0</v>
      </c>
      <c r="I326" s="159">
        <f>SUMIF('EG-ABR'!$F$18:$F$516,PROVEEDORES!$D327,'EG-ABR'!R$18:R$516)</f>
        <v>0</v>
      </c>
      <c r="J326" s="159">
        <f>SUMIF('EG-ABR'!$F$18:$F$516,PROVEEDORES!$D327,'EG-ABR'!S$18:S$516)</f>
        <v>0</v>
      </c>
      <c r="K326" s="159" t="str">
        <f t="shared" si="8"/>
        <v/>
      </c>
      <c r="L326" s="146" t="str">
        <f>IF(PROVEEDORES!G327="","",PROVEEDORES!G327)</f>
        <v/>
      </c>
    </row>
    <row r="327" spans="3:12" ht="17.45" customHeight="1" x14ac:dyDescent="0.2">
      <c r="C327" s="158">
        <f t="shared" si="9"/>
        <v>321</v>
      </c>
      <c r="D327" s="146" t="str">
        <f>IF(PROVEEDORES!E328="","",PROVEEDORES!E328)</f>
        <v/>
      </c>
      <c r="E327" s="146" t="str">
        <f>IF(PROVEEDORES!F328="","",PROVEEDORES!F328)</f>
        <v/>
      </c>
      <c r="F327" s="146" t="str">
        <f>IF(PROVEEDORES!D328="","",PROVEEDORES!D328)</f>
        <v/>
      </c>
      <c r="G327" s="159">
        <f>SUMIF('EG-ABR'!$F$18:$F$516,PROVEEDORES!$D328,'EG-ABR'!P$18:P$516)</f>
        <v>0</v>
      </c>
      <c r="H327" s="159">
        <f>SUMIF('EG-ABR'!$F$18:$F$516,PROVEEDORES!$D328,'EG-ABR'!Q$18:Q$516)</f>
        <v>0</v>
      </c>
      <c r="I327" s="159">
        <f>SUMIF('EG-ABR'!$F$18:$F$516,PROVEEDORES!$D328,'EG-ABR'!R$18:R$516)</f>
        <v>0</v>
      </c>
      <c r="J327" s="159">
        <f>SUMIF('EG-ABR'!$F$18:$F$516,PROVEEDORES!$D328,'EG-ABR'!S$18:S$516)</f>
        <v>0</v>
      </c>
      <c r="K327" s="159" t="str">
        <f t="shared" si="8"/>
        <v/>
      </c>
      <c r="L327" s="146" t="str">
        <f>IF(PROVEEDORES!G328="","",PROVEEDORES!G328)</f>
        <v/>
      </c>
    </row>
    <row r="328" spans="3:12" ht="17.45" customHeight="1" x14ac:dyDescent="0.2">
      <c r="C328" s="158">
        <f t="shared" si="9"/>
        <v>322</v>
      </c>
      <c r="D328" s="146" t="str">
        <f>IF(PROVEEDORES!E329="","",PROVEEDORES!E329)</f>
        <v/>
      </c>
      <c r="E328" s="146" t="str">
        <f>IF(PROVEEDORES!F329="","",PROVEEDORES!F329)</f>
        <v/>
      </c>
      <c r="F328" s="146" t="str">
        <f>IF(PROVEEDORES!D329="","",PROVEEDORES!D329)</f>
        <v/>
      </c>
      <c r="G328" s="159">
        <f>SUMIF('EG-ABR'!$F$18:$F$516,PROVEEDORES!$D329,'EG-ABR'!P$18:P$516)</f>
        <v>0</v>
      </c>
      <c r="H328" s="159">
        <f>SUMIF('EG-ABR'!$F$18:$F$516,PROVEEDORES!$D329,'EG-ABR'!Q$18:Q$516)</f>
        <v>0</v>
      </c>
      <c r="I328" s="159">
        <f>SUMIF('EG-ABR'!$F$18:$F$516,PROVEEDORES!$D329,'EG-ABR'!R$18:R$516)</f>
        <v>0</v>
      </c>
      <c r="J328" s="159">
        <f>SUMIF('EG-ABR'!$F$18:$F$516,PROVEEDORES!$D329,'EG-ABR'!S$18:S$516)</f>
        <v>0</v>
      </c>
      <c r="K328" s="159" t="str">
        <f t="shared" ref="K328:K391" si="10">IF(G328+H328+I328+J328&gt;0,"C/Información","")</f>
        <v/>
      </c>
      <c r="L328" s="146" t="str">
        <f>IF(PROVEEDORES!G329="","",PROVEEDORES!G329)</f>
        <v/>
      </c>
    </row>
    <row r="329" spans="3:12" ht="17.45" customHeight="1" x14ac:dyDescent="0.2">
      <c r="C329" s="158">
        <f t="shared" ref="C329:C392" si="11">C328+1</f>
        <v>323</v>
      </c>
      <c r="D329" s="146" t="str">
        <f>IF(PROVEEDORES!E330="","",PROVEEDORES!E330)</f>
        <v/>
      </c>
      <c r="E329" s="146" t="str">
        <f>IF(PROVEEDORES!F330="","",PROVEEDORES!F330)</f>
        <v/>
      </c>
      <c r="F329" s="146" t="str">
        <f>IF(PROVEEDORES!D330="","",PROVEEDORES!D330)</f>
        <v/>
      </c>
      <c r="G329" s="159">
        <f>SUMIF('EG-ABR'!$F$18:$F$516,PROVEEDORES!$D330,'EG-ABR'!P$18:P$516)</f>
        <v>0</v>
      </c>
      <c r="H329" s="159">
        <f>SUMIF('EG-ABR'!$F$18:$F$516,PROVEEDORES!$D330,'EG-ABR'!Q$18:Q$516)</f>
        <v>0</v>
      </c>
      <c r="I329" s="159">
        <f>SUMIF('EG-ABR'!$F$18:$F$516,PROVEEDORES!$D330,'EG-ABR'!R$18:R$516)</f>
        <v>0</v>
      </c>
      <c r="J329" s="159">
        <f>SUMIF('EG-ABR'!$F$18:$F$516,PROVEEDORES!$D330,'EG-ABR'!S$18:S$516)</f>
        <v>0</v>
      </c>
      <c r="K329" s="159" t="str">
        <f t="shared" si="10"/>
        <v/>
      </c>
      <c r="L329" s="146" t="str">
        <f>IF(PROVEEDORES!G330="","",PROVEEDORES!G330)</f>
        <v/>
      </c>
    </row>
    <row r="330" spans="3:12" ht="17.45" customHeight="1" x14ac:dyDescent="0.2">
      <c r="C330" s="158">
        <f t="shared" si="11"/>
        <v>324</v>
      </c>
      <c r="D330" s="146" t="str">
        <f>IF(PROVEEDORES!E331="","",PROVEEDORES!E331)</f>
        <v/>
      </c>
      <c r="E330" s="146" t="str">
        <f>IF(PROVEEDORES!F331="","",PROVEEDORES!F331)</f>
        <v/>
      </c>
      <c r="F330" s="146" t="str">
        <f>IF(PROVEEDORES!D331="","",PROVEEDORES!D331)</f>
        <v/>
      </c>
      <c r="G330" s="159">
        <f>SUMIF('EG-ABR'!$F$18:$F$516,PROVEEDORES!$D331,'EG-ABR'!P$18:P$516)</f>
        <v>0</v>
      </c>
      <c r="H330" s="159">
        <f>SUMIF('EG-ABR'!$F$18:$F$516,PROVEEDORES!$D331,'EG-ABR'!Q$18:Q$516)</f>
        <v>0</v>
      </c>
      <c r="I330" s="159">
        <f>SUMIF('EG-ABR'!$F$18:$F$516,PROVEEDORES!$D331,'EG-ABR'!R$18:R$516)</f>
        <v>0</v>
      </c>
      <c r="J330" s="159">
        <f>SUMIF('EG-ABR'!$F$18:$F$516,PROVEEDORES!$D331,'EG-ABR'!S$18:S$516)</f>
        <v>0</v>
      </c>
      <c r="K330" s="159" t="str">
        <f t="shared" si="10"/>
        <v/>
      </c>
      <c r="L330" s="146" t="str">
        <f>IF(PROVEEDORES!G331="","",PROVEEDORES!G331)</f>
        <v/>
      </c>
    </row>
    <row r="331" spans="3:12" ht="17.45" customHeight="1" x14ac:dyDescent="0.2">
      <c r="C331" s="158">
        <f t="shared" si="11"/>
        <v>325</v>
      </c>
      <c r="D331" s="146" t="str">
        <f>IF(PROVEEDORES!E332="","",PROVEEDORES!E332)</f>
        <v/>
      </c>
      <c r="E331" s="146" t="str">
        <f>IF(PROVEEDORES!F332="","",PROVEEDORES!F332)</f>
        <v/>
      </c>
      <c r="F331" s="146" t="str">
        <f>IF(PROVEEDORES!D332="","",PROVEEDORES!D332)</f>
        <v/>
      </c>
      <c r="G331" s="159">
        <f>SUMIF('EG-ABR'!$F$18:$F$516,PROVEEDORES!$D332,'EG-ABR'!P$18:P$516)</f>
        <v>0</v>
      </c>
      <c r="H331" s="159">
        <f>SUMIF('EG-ABR'!$F$18:$F$516,PROVEEDORES!$D332,'EG-ABR'!Q$18:Q$516)</f>
        <v>0</v>
      </c>
      <c r="I331" s="159">
        <f>SUMIF('EG-ABR'!$F$18:$F$516,PROVEEDORES!$D332,'EG-ABR'!R$18:R$516)</f>
        <v>0</v>
      </c>
      <c r="J331" s="159">
        <f>SUMIF('EG-ABR'!$F$18:$F$516,PROVEEDORES!$D332,'EG-ABR'!S$18:S$516)</f>
        <v>0</v>
      </c>
      <c r="K331" s="159" t="str">
        <f t="shared" si="10"/>
        <v/>
      </c>
      <c r="L331" s="146" t="str">
        <f>IF(PROVEEDORES!G332="","",PROVEEDORES!G332)</f>
        <v/>
      </c>
    </row>
    <row r="332" spans="3:12" ht="17.45" customHeight="1" x14ac:dyDescent="0.2">
      <c r="C332" s="158">
        <f t="shared" si="11"/>
        <v>326</v>
      </c>
      <c r="D332" s="146" t="str">
        <f>IF(PROVEEDORES!E333="","",PROVEEDORES!E333)</f>
        <v/>
      </c>
      <c r="E332" s="146" t="str">
        <f>IF(PROVEEDORES!F333="","",PROVEEDORES!F333)</f>
        <v/>
      </c>
      <c r="F332" s="146" t="str">
        <f>IF(PROVEEDORES!D333="","",PROVEEDORES!D333)</f>
        <v/>
      </c>
      <c r="G332" s="159">
        <f>SUMIF('EG-ABR'!$F$18:$F$516,PROVEEDORES!$D333,'EG-ABR'!P$18:P$516)</f>
        <v>0</v>
      </c>
      <c r="H332" s="159">
        <f>SUMIF('EG-ABR'!$F$18:$F$516,PROVEEDORES!$D333,'EG-ABR'!Q$18:Q$516)</f>
        <v>0</v>
      </c>
      <c r="I332" s="159">
        <f>SUMIF('EG-ABR'!$F$18:$F$516,PROVEEDORES!$D333,'EG-ABR'!R$18:R$516)</f>
        <v>0</v>
      </c>
      <c r="J332" s="159">
        <f>SUMIF('EG-ABR'!$F$18:$F$516,PROVEEDORES!$D333,'EG-ABR'!S$18:S$516)</f>
        <v>0</v>
      </c>
      <c r="K332" s="159" t="str">
        <f t="shared" si="10"/>
        <v/>
      </c>
      <c r="L332" s="146" t="str">
        <f>IF(PROVEEDORES!G333="","",PROVEEDORES!G333)</f>
        <v/>
      </c>
    </row>
    <row r="333" spans="3:12" ht="17.45" customHeight="1" x14ac:dyDescent="0.2">
      <c r="C333" s="158">
        <f t="shared" si="11"/>
        <v>327</v>
      </c>
      <c r="D333" s="146" t="str">
        <f>IF(PROVEEDORES!E334="","",PROVEEDORES!E334)</f>
        <v/>
      </c>
      <c r="E333" s="146" t="str">
        <f>IF(PROVEEDORES!F334="","",PROVEEDORES!F334)</f>
        <v/>
      </c>
      <c r="F333" s="146" t="str">
        <f>IF(PROVEEDORES!D334="","",PROVEEDORES!D334)</f>
        <v/>
      </c>
      <c r="G333" s="159">
        <f>SUMIF('EG-ABR'!$F$18:$F$516,PROVEEDORES!$D334,'EG-ABR'!P$18:P$516)</f>
        <v>0</v>
      </c>
      <c r="H333" s="159">
        <f>SUMIF('EG-ABR'!$F$18:$F$516,PROVEEDORES!$D334,'EG-ABR'!Q$18:Q$516)</f>
        <v>0</v>
      </c>
      <c r="I333" s="159">
        <f>SUMIF('EG-ABR'!$F$18:$F$516,PROVEEDORES!$D334,'EG-ABR'!R$18:R$516)</f>
        <v>0</v>
      </c>
      <c r="J333" s="159">
        <f>SUMIF('EG-ABR'!$F$18:$F$516,PROVEEDORES!$D334,'EG-ABR'!S$18:S$516)</f>
        <v>0</v>
      </c>
      <c r="K333" s="159" t="str">
        <f t="shared" si="10"/>
        <v/>
      </c>
      <c r="L333" s="146" t="str">
        <f>IF(PROVEEDORES!G334="","",PROVEEDORES!G334)</f>
        <v/>
      </c>
    </row>
    <row r="334" spans="3:12" ht="17.45" customHeight="1" x14ac:dyDescent="0.2">
      <c r="C334" s="158">
        <f t="shared" si="11"/>
        <v>328</v>
      </c>
      <c r="D334" s="146" t="str">
        <f>IF(PROVEEDORES!E335="","",PROVEEDORES!E335)</f>
        <v/>
      </c>
      <c r="E334" s="146" t="str">
        <f>IF(PROVEEDORES!F335="","",PROVEEDORES!F335)</f>
        <v/>
      </c>
      <c r="F334" s="146" t="str">
        <f>IF(PROVEEDORES!D335="","",PROVEEDORES!D335)</f>
        <v/>
      </c>
      <c r="G334" s="159">
        <f>SUMIF('EG-ABR'!$F$18:$F$516,PROVEEDORES!$D335,'EG-ABR'!P$18:P$516)</f>
        <v>0</v>
      </c>
      <c r="H334" s="159">
        <f>SUMIF('EG-ABR'!$F$18:$F$516,PROVEEDORES!$D335,'EG-ABR'!Q$18:Q$516)</f>
        <v>0</v>
      </c>
      <c r="I334" s="159">
        <f>SUMIF('EG-ABR'!$F$18:$F$516,PROVEEDORES!$D335,'EG-ABR'!R$18:R$516)</f>
        <v>0</v>
      </c>
      <c r="J334" s="159">
        <f>SUMIF('EG-ABR'!$F$18:$F$516,PROVEEDORES!$D335,'EG-ABR'!S$18:S$516)</f>
        <v>0</v>
      </c>
      <c r="K334" s="159" t="str">
        <f t="shared" si="10"/>
        <v/>
      </c>
      <c r="L334" s="146" t="str">
        <f>IF(PROVEEDORES!G335="","",PROVEEDORES!G335)</f>
        <v/>
      </c>
    </row>
    <row r="335" spans="3:12" ht="17.45" customHeight="1" x14ac:dyDescent="0.2">
      <c r="C335" s="158">
        <f t="shared" si="11"/>
        <v>329</v>
      </c>
      <c r="D335" s="146" t="str">
        <f>IF(PROVEEDORES!E336="","",PROVEEDORES!E336)</f>
        <v/>
      </c>
      <c r="E335" s="146" t="str">
        <f>IF(PROVEEDORES!F336="","",PROVEEDORES!F336)</f>
        <v/>
      </c>
      <c r="F335" s="146" t="str">
        <f>IF(PROVEEDORES!D336="","",PROVEEDORES!D336)</f>
        <v/>
      </c>
      <c r="G335" s="159">
        <f>SUMIF('EG-ABR'!$F$18:$F$516,PROVEEDORES!$D336,'EG-ABR'!P$18:P$516)</f>
        <v>0</v>
      </c>
      <c r="H335" s="159">
        <f>SUMIF('EG-ABR'!$F$18:$F$516,PROVEEDORES!$D336,'EG-ABR'!Q$18:Q$516)</f>
        <v>0</v>
      </c>
      <c r="I335" s="159">
        <f>SUMIF('EG-ABR'!$F$18:$F$516,PROVEEDORES!$D336,'EG-ABR'!R$18:R$516)</f>
        <v>0</v>
      </c>
      <c r="J335" s="159">
        <f>SUMIF('EG-ABR'!$F$18:$F$516,PROVEEDORES!$D336,'EG-ABR'!S$18:S$516)</f>
        <v>0</v>
      </c>
      <c r="K335" s="159" t="str">
        <f t="shared" si="10"/>
        <v/>
      </c>
      <c r="L335" s="146" t="str">
        <f>IF(PROVEEDORES!G336="","",PROVEEDORES!G336)</f>
        <v/>
      </c>
    </row>
    <row r="336" spans="3:12" ht="17.45" customHeight="1" x14ac:dyDescent="0.2">
      <c r="C336" s="158">
        <f t="shared" si="11"/>
        <v>330</v>
      </c>
      <c r="D336" s="146" t="str">
        <f>IF(PROVEEDORES!E337="","",PROVEEDORES!E337)</f>
        <v/>
      </c>
      <c r="E336" s="146" t="str">
        <f>IF(PROVEEDORES!F337="","",PROVEEDORES!F337)</f>
        <v/>
      </c>
      <c r="F336" s="146" t="str">
        <f>IF(PROVEEDORES!D337="","",PROVEEDORES!D337)</f>
        <v/>
      </c>
      <c r="G336" s="159">
        <f>SUMIF('EG-ABR'!$F$18:$F$516,PROVEEDORES!$D337,'EG-ABR'!P$18:P$516)</f>
        <v>0</v>
      </c>
      <c r="H336" s="159">
        <f>SUMIF('EG-ABR'!$F$18:$F$516,PROVEEDORES!$D337,'EG-ABR'!Q$18:Q$516)</f>
        <v>0</v>
      </c>
      <c r="I336" s="159">
        <f>SUMIF('EG-ABR'!$F$18:$F$516,PROVEEDORES!$D337,'EG-ABR'!R$18:R$516)</f>
        <v>0</v>
      </c>
      <c r="J336" s="159">
        <f>SUMIF('EG-ABR'!$F$18:$F$516,PROVEEDORES!$D337,'EG-ABR'!S$18:S$516)</f>
        <v>0</v>
      </c>
      <c r="K336" s="159" t="str">
        <f t="shared" si="10"/>
        <v/>
      </c>
      <c r="L336" s="146" t="str">
        <f>IF(PROVEEDORES!G337="","",PROVEEDORES!G337)</f>
        <v/>
      </c>
    </row>
    <row r="337" spans="3:12" ht="17.45" customHeight="1" x14ac:dyDescent="0.2">
      <c r="C337" s="158">
        <f t="shared" si="11"/>
        <v>331</v>
      </c>
      <c r="D337" s="146" t="str">
        <f>IF(PROVEEDORES!E338="","",PROVEEDORES!E338)</f>
        <v/>
      </c>
      <c r="E337" s="146" t="str">
        <f>IF(PROVEEDORES!F338="","",PROVEEDORES!F338)</f>
        <v/>
      </c>
      <c r="F337" s="146" t="str">
        <f>IF(PROVEEDORES!D338="","",PROVEEDORES!D338)</f>
        <v/>
      </c>
      <c r="G337" s="159">
        <f>SUMIF('EG-ABR'!$F$18:$F$516,PROVEEDORES!$D338,'EG-ABR'!P$18:P$516)</f>
        <v>0</v>
      </c>
      <c r="H337" s="159">
        <f>SUMIF('EG-ABR'!$F$18:$F$516,PROVEEDORES!$D338,'EG-ABR'!Q$18:Q$516)</f>
        <v>0</v>
      </c>
      <c r="I337" s="159">
        <f>SUMIF('EG-ABR'!$F$18:$F$516,PROVEEDORES!$D338,'EG-ABR'!R$18:R$516)</f>
        <v>0</v>
      </c>
      <c r="J337" s="159">
        <f>SUMIF('EG-ABR'!$F$18:$F$516,PROVEEDORES!$D338,'EG-ABR'!S$18:S$516)</f>
        <v>0</v>
      </c>
      <c r="K337" s="159" t="str">
        <f t="shared" si="10"/>
        <v/>
      </c>
      <c r="L337" s="146" t="str">
        <f>IF(PROVEEDORES!G338="","",PROVEEDORES!G338)</f>
        <v/>
      </c>
    </row>
    <row r="338" spans="3:12" ht="17.45" customHeight="1" x14ac:dyDescent="0.2">
      <c r="C338" s="158">
        <f t="shared" si="11"/>
        <v>332</v>
      </c>
      <c r="D338" s="146" t="str">
        <f>IF(PROVEEDORES!E339="","",PROVEEDORES!E339)</f>
        <v/>
      </c>
      <c r="E338" s="146" t="str">
        <f>IF(PROVEEDORES!F339="","",PROVEEDORES!F339)</f>
        <v/>
      </c>
      <c r="F338" s="146" t="str">
        <f>IF(PROVEEDORES!D339="","",PROVEEDORES!D339)</f>
        <v/>
      </c>
      <c r="G338" s="159">
        <f>SUMIF('EG-ABR'!$F$18:$F$516,PROVEEDORES!$D339,'EG-ABR'!P$18:P$516)</f>
        <v>0</v>
      </c>
      <c r="H338" s="159">
        <f>SUMIF('EG-ABR'!$F$18:$F$516,PROVEEDORES!$D339,'EG-ABR'!Q$18:Q$516)</f>
        <v>0</v>
      </c>
      <c r="I338" s="159">
        <f>SUMIF('EG-ABR'!$F$18:$F$516,PROVEEDORES!$D339,'EG-ABR'!R$18:R$516)</f>
        <v>0</v>
      </c>
      <c r="J338" s="159">
        <f>SUMIF('EG-ABR'!$F$18:$F$516,PROVEEDORES!$D339,'EG-ABR'!S$18:S$516)</f>
        <v>0</v>
      </c>
      <c r="K338" s="159" t="str">
        <f t="shared" si="10"/>
        <v/>
      </c>
      <c r="L338" s="146" t="str">
        <f>IF(PROVEEDORES!G339="","",PROVEEDORES!G339)</f>
        <v/>
      </c>
    </row>
    <row r="339" spans="3:12" ht="17.45" customHeight="1" x14ac:dyDescent="0.2">
      <c r="C339" s="158">
        <f t="shared" si="11"/>
        <v>333</v>
      </c>
      <c r="D339" s="146" t="str">
        <f>IF(PROVEEDORES!E340="","",PROVEEDORES!E340)</f>
        <v/>
      </c>
      <c r="E339" s="146" t="str">
        <f>IF(PROVEEDORES!F340="","",PROVEEDORES!F340)</f>
        <v/>
      </c>
      <c r="F339" s="146" t="str">
        <f>IF(PROVEEDORES!D340="","",PROVEEDORES!D340)</f>
        <v/>
      </c>
      <c r="G339" s="159">
        <f>SUMIF('EG-ABR'!$F$18:$F$516,PROVEEDORES!$D340,'EG-ABR'!P$18:P$516)</f>
        <v>0</v>
      </c>
      <c r="H339" s="159">
        <f>SUMIF('EG-ABR'!$F$18:$F$516,PROVEEDORES!$D340,'EG-ABR'!Q$18:Q$516)</f>
        <v>0</v>
      </c>
      <c r="I339" s="159">
        <f>SUMIF('EG-ABR'!$F$18:$F$516,PROVEEDORES!$D340,'EG-ABR'!R$18:R$516)</f>
        <v>0</v>
      </c>
      <c r="J339" s="159">
        <f>SUMIF('EG-ABR'!$F$18:$F$516,PROVEEDORES!$D340,'EG-ABR'!S$18:S$516)</f>
        <v>0</v>
      </c>
      <c r="K339" s="159" t="str">
        <f t="shared" si="10"/>
        <v/>
      </c>
      <c r="L339" s="146" t="str">
        <f>IF(PROVEEDORES!G340="","",PROVEEDORES!G340)</f>
        <v/>
      </c>
    </row>
    <row r="340" spans="3:12" ht="17.45" customHeight="1" x14ac:dyDescent="0.2">
      <c r="C340" s="158">
        <f t="shared" si="11"/>
        <v>334</v>
      </c>
      <c r="D340" s="146" t="str">
        <f>IF(PROVEEDORES!E341="","",PROVEEDORES!E341)</f>
        <v/>
      </c>
      <c r="E340" s="146" t="str">
        <f>IF(PROVEEDORES!F341="","",PROVEEDORES!F341)</f>
        <v/>
      </c>
      <c r="F340" s="146" t="str">
        <f>IF(PROVEEDORES!D341="","",PROVEEDORES!D341)</f>
        <v/>
      </c>
      <c r="G340" s="159">
        <f>SUMIF('EG-ABR'!$F$18:$F$516,PROVEEDORES!$D341,'EG-ABR'!P$18:P$516)</f>
        <v>0</v>
      </c>
      <c r="H340" s="159">
        <f>SUMIF('EG-ABR'!$F$18:$F$516,PROVEEDORES!$D341,'EG-ABR'!Q$18:Q$516)</f>
        <v>0</v>
      </c>
      <c r="I340" s="159">
        <f>SUMIF('EG-ABR'!$F$18:$F$516,PROVEEDORES!$D341,'EG-ABR'!R$18:R$516)</f>
        <v>0</v>
      </c>
      <c r="J340" s="159">
        <f>SUMIF('EG-ABR'!$F$18:$F$516,PROVEEDORES!$D341,'EG-ABR'!S$18:S$516)</f>
        <v>0</v>
      </c>
      <c r="K340" s="159" t="str">
        <f t="shared" si="10"/>
        <v/>
      </c>
      <c r="L340" s="146" t="str">
        <f>IF(PROVEEDORES!G341="","",PROVEEDORES!G341)</f>
        <v/>
      </c>
    </row>
    <row r="341" spans="3:12" ht="17.45" customHeight="1" x14ac:dyDescent="0.2">
      <c r="C341" s="158">
        <f t="shared" si="11"/>
        <v>335</v>
      </c>
      <c r="D341" s="146" t="str">
        <f>IF(PROVEEDORES!E342="","",PROVEEDORES!E342)</f>
        <v/>
      </c>
      <c r="E341" s="146" t="str">
        <f>IF(PROVEEDORES!F342="","",PROVEEDORES!F342)</f>
        <v/>
      </c>
      <c r="F341" s="146" t="str">
        <f>IF(PROVEEDORES!D342="","",PROVEEDORES!D342)</f>
        <v/>
      </c>
      <c r="G341" s="159">
        <f>SUMIF('EG-ABR'!$F$18:$F$516,PROVEEDORES!$D342,'EG-ABR'!P$18:P$516)</f>
        <v>0</v>
      </c>
      <c r="H341" s="159">
        <f>SUMIF('EG-ABR'!$F$18:$F$516,PROVEEDORES!$D342,'EG-ABR'!Q$18:Q$516)</f>
        <v>0</v>
      </c>
      <c r="I341" s="159">
        <f>SUMIF('EG-ABR'!$F$18:$F$516,PROVEEDORES!$D342,'EG-ABR'!R$18:R$516)</f>
        <v>0</v>
      </c>
      <c r="J341" s="159">
        <f>SUMIF('EG-ABR'!$F$18:$F$516,PROVEEDORES!$D342,'EG-ABR'!S$18:S$516)</f>
        <v>0</v>
      </c>
      <c r="K341" s="159" t="str">
        <f t="shared" si="10"/>
        <v/>
      </c>
      <c r="L341" s="146" t="str">
        <f>IF(PROVEEDORES!G342="","",PROVEEDORES!G342)</f>
        <v/>
      </c>
    </row>
    <row r="342" spans="3:12" ht="17.45" customHeight="1" x14ac:dyDescent="0.2">
      <c r="C342" s="158">
        <f t="shared" si="11"/>
        <v>336</v>
      </c>
      <c r="D342" s="146" t="str">
        <f>IF(PROVEEDORES!E343="","",PROVEEDORES!E343)</f>
        <v/>
      </c>
      <c r="E342" s="146" t="str">
        <f>IF(PROVEEDORES!F343="","",PROVEEDORES!F343)</f>
        <v/>
      </c>
      <c r="F342" s="146" t="str">
        <f>IF(PROVEEDORES!D343="","",PROVEEDORES!D343)</f>
        <v/>
      </c>
      <c r="G342" s="159">
        <f>SUMIF('EG-ABR'!$F$18:$F$516,PROVEEDORES!$D343,'EG-ABR'!P$18:P$516)</f>
        <v>0</v>
      </c>
      <c r="H342" s="159">
        <f>SUMIF('EG-ABR'!$F$18:$F$516,PROVEEDORES!$D343,'EG-ABR'!Q$18:Q$516)</f>
        <v>0</v>
      </c>
      <c r="I342" s="159">
        <f>SUMIF('EG-ABR'!$F$18:$F$516,PROVEEDORES!$D343,'EG-ABR'!R$18:R$516)</f>
        <v>0</v>
      </c>
      <c r="J342" s="159">
        <f>SUMIF('EG-ABR'!$F$18:$F$516,PROVEEDORES!$D343,'EG-ABR'!S$18:S$516)</f>
        <v>0</v>
      </c>
      <c r="K342" s="159" t="str">
        <f t="shared" si="10"/>
        <v/>
      </c>
      <c r="L342" s="146" t="str">
        <f>IF(PROVEEDORES!G343="","",PROVEEDORES!G343)</f>
        <v/>
      </c>
    </row>
    <row r="343" spans="3:12" ht="17.45" customHeight="1" x14ac:dyDescent="0.2">
      <c r="C343" s="158">
        <f t="shared" si="11"/>
        <v>337</v>
      </c>
      <c r="D343" s="146" t="str">
        <f>IF(PROVEEDORES!E344="","",PROVEEDORES!E344)</f>
        <v/>
      </c>
      <c r="E343" s="146" t="str">
        <f>IF(PROVEEDORES!F344="","",PROVEEDORES!F344)</f>
        <v/>
      </c>
      <c r="F343" s="146" t="str">
        <f>IF(PROVEEDORES!D344="","",PROVEEDORES!D344)</f>
        <v/>
      </c>
      <c r="G343" s="159">
        <f>SUMIF('EG-ABR'!$F$18:$F$516,PROVEEDORES!$D344,'EG-ABR'!P$18:P$516)</f>
        <v>0</v>
      </c>
      <c r="H343" s="159">
        <f>SUMIF('EG-ABR'!$F$18:$F$516,PROVEEDORES!$D344,'EG-ABR'!Q$18:Q$516)</f>
        <v>0</v>
      </c>
      <c r="I343" s="159">
        <f>SUMIF('EG-ABR'!$F$18:$F$516,PROVEEDORES!$D344,'EG-ABR'!R$18:R$516)</f>
        <v>0</v>
      </c>
      <c r="J343" s="159">
        <f>SUMIF('EG-ABR'!$F$18:$F$516,PROVEEDORES!$D344,'EG-ABR'!S$18:S$516)</f>
        <v>0</v>
      </c>
      <c r="K343" s="159" t="str">
        <f t="shared" si="10"/>
        <v/>
      </c>
      <c r="L343" s="146" t="str">
        <f>IF(PROVEEDORES!G344="","",PROVEEDORES!G344)</f>
        <v/>
      </c>
    </row>
    <row r="344" spans="3:12" ht="17.45" customHeight="1" x14ac:dyDescent="0.2">
      <c r="C344" s="158">
        <f t="shared" si="11"/>
        <v>338</v>
      </c>
      <c r="D344" s="146" t="str">
        <f>IF(PROVEEDORES!E345="","",PROVEEDORES!E345)</f>
        <v/>
      </c>
      <c r="E344" s="146" t="str">
        <f>IF(PROVEEDORES!F345="","",PROVEEDORES!F345)</f>
        <v/>
      </c>
      <c r="F344" s="146" t="str">
        <f>IF(PROVEEDORES!D345="","",PROVEEDORES!D345)</f>
        <v/>
      </c>
      <c r="G344" s="159">
        <f>SUMIF('EG-ABR'!$F$18:$F$516,PROVEEDORES!$D345,'EG-ABR'!P$18:P$516)</f>
        <v>0</v>
      </c>
      <c r="H344" s="159">
        <f>SUMIF('EG-ABR'!$F$18:$F$516,PROVEEDORES!$D345,'EG-ABR'!Q$18:Q$516)</f>
        <v>0</v>
      </c>
      <c r="I344" s="159">
        <f>SUMIF('EG-ABR'!$F$18:$F$516,PROVEEDORES!$D345,'EG-ABR'!R$18:R$516)</f>
        <v>0</v>
      </c>
      <c r="J344" s="159">
        <f>SUMIF('EG-ABR'!$F$18:$F$516,PROVEEDORES!$D345,'EG-ABR'!S$18:S$516)</f>
        <v>0</v>
      </c>
      <c r="K344" s="159" t="str">
        <f t="shared" si="10"/>
        <v/>
      </c>
      <c r="L344" s="146" t="str">
        <f>IF(PROVEEDORES!G345="","",PROVEEDORES!G345)</f>
        <v/>
      </c>
    </row>
    <row r="345" spans="3:12" ht="17.45" customHeight="1" x14ac:dyDescent="0.2">
      <c r="C345" s="158">
        <f t="shared" si="11"/>
        <v>339</v>
      </c>
      <c r="D345" s="146" t="str">
        <f>IF(PROVEEDORES!E346="","",PROVEEDORES!E346)</f>
        <v/>
      </c>
      <c r="E345" s="146" t="str">
        <f>IF(PROVEEDORES!F346="","",PROVEEDORES!F346)</f>
        <v/>
      </c>
      <c r="F345" s="146" t="str">
        <f>IF(PROVEEDORES!D346="","",PROVEEDORES!D346)</f>
        <v/>
      </c>
      <c r="G345" s="159">
        <f>SUMIF('EG-ABR'!$F$18:$F$516,PROVEEDORES!$D346,'EG-ABR'!P$18:P$516)</f>
        <v>0</v>
      </c>
      <c r="H345" s="159">
        <f>SUMIF('EG-ABR'!$F$18:$F$516,PROVEEDORES!$D346,'EG-ABR'!Q$18:Q$516)</f>
        <v>0</v>
      </c>
      <c r="I345" s="159">
        <f>SUMIF('EG-ABR'!$F$18:$F$516,PROVEEDORES!$D346,'EG-ABR'!R$18:R$516)</f>
        <v>0</v>
      </c>
      <c r="J345" s="159">
        <f>SUMIF('EG-ABR'!$F$18:$F$516,PROVEEDORES!$D346,'EG-ABR'!S$18:S$516)</f>
        <v>0</v>
      </c>
      <c r="K345" s="159" t="str">
        <f t="shared" si="10"/>
        <v/>
      </c>
      <c r="L345" s="146" t="str">
        <f>IF(PROVEEDORES!G346="","",PROVEEDORES!G346)</f>
        <v/>
      </c>
    </row>
    <row r="346" spans="3:12" ht="17.45" customHeight="1" x14ac:dyDescent="0.2">
      <c r="C346" s="158">
        <f t="shared" si="11"/>
        <v>340</v>
      </c>
      <c r="D346" s="146" t="str">
        <f>IF(PROVEEDORES!E347="","",PROVEEDORES!E347)</f>
        <v/>
      </c>
      <c r="E346" s="146" t="str">
        <f>IF(PROVEEDORES!F347="","",PROVEEDORES!F347)</f>
        <v/>
      </c>
      <c r="F346" s="146" t="str">
        <f>IF(PROVEEDORES!D347="","",PROVEEDORES!D347)</f>
        <v/>
      </c>
      <c r="G346" s="159">
        <f>SUMIF('EG-ABR'!$F$18:$F$516,PROVEEDORES!$D347,'EG-ABR'!P$18:P$516)</f>
        <v>0</v>
      </c>
      <c r="H346" s="159">
        <f>SUMIF('EG-ABR'!$F$18:$F$516,PROVEEDORES!$D347,'EG-ABR'!Q$18:Q$516)</f>
        <v>0</v>
      </c>
      <c r="I346" s="159">
        <f>SUMIF('EG-ABR'!$F$18:$F$516,PROVEEDORES!$D347,'EG-ABR'!R$18:R$516)</f>
        <v>0</v>
      </c>
      <c r="J346" s="159">
        <f>SUMIF('EG-ABR'!$F$18:$F$516,PROVEEDORES!$D347,'EG-ABR'!S$18:S$516)</f>
        <v>0</v>
      </c>
      <c r="K346" s="159" t="str">
        <f t="shared" si="10"/>
        <v/>
      </c>
      <c r="L346" s="146" t="str">
        <f>IF(PROVEEDORES!G347="","",PROVEEDORES!G347)</f>
        <v/>
      </c>
    </row>
    <row r="347" spans="3:12" ht="17.45" customHeight="1" x14ac:dyDescent="0.2">
      <c r="C347" s="158">
        <f t="shared" si="11"/>
        <v>341</v>
      </c>
      <c r="D347" s="146" t="str">
        <f>IF(PROVEEDORES!E348="","",PROVEEDORES!E348)</f>
        <v/>
      </c>
      <c r="E347" s="146" t="str">
        <f>IF(PROVEEDORES!F348="","",PROVEEDORES!F348)</f>
        <v/>
      </c>
      <c r="F347" s="146" t="str">
        <f>IF(PROVEEDORES!D348="","",PROVEEDORES!D348)</f>
        <v/>
      </c>
      <c r="G347" s="159">
        <f>SUMIF('EG-ABR'!$F$18:$F$516,PROVEEDORES!$D348,'EG-ABR'!P$18:P$516)</f>
        <v>0</v>
      </c>
      <c r="H347" s="159">
        <f>SUMIF('EG-ABR'!$F$18:$F$516,PROVEEDORES!$D348,'EG-ABR'!Q$18:Q$516)</f>
        <v>0</v>
      </c>
      <c r="I347" s="159">
        <f>SUMIF('EG-ABR'!$F$18:$F$516,PROVEEDORES!$D348,'EG-ABR'!R$18:R$516)</f>
        <v>0</v>
      </c>
      <c r="J347" s="159">
        <f>SUMIF('EG-ABR'!$F$18:$F$516,PROVEEDORES!$D348,'EG-ABR'!S$18:S$516)</f>
        <v>0</v>
      </c>
      <c r="K347" s="159" t="str">
        <f t="shared" si="10"/>
        <v/>
      </c>
      <c r="L347" s="146" t="str">
        <f>IF(PROVEEDORES!G348="","",PROVEEDORES!G348)</f>
        <v/>
      </c>
    </row>
    <row r="348" spans="3:12" ht="17.45" customHeight="1" x14ac:dyDescent="0.2">
      <c r="C348" s="158">
        <f t="shared" si="11"/>
        <v>342</v>
      </c>
      <c r="D348" s="146" t="str">
        <f>IF(PROVEEDORES!E349="","",PROVEEDORES!E349)</f>
        <v/>
      </c>
      <c r="E348" s="146" t="str">
        <f>IF(PROVEEDORES!F349="","",PROVEEDORES!F349)</f>
        <v/>
      </c>
      <c r="F348" s="146" t="str">
        <f>IF(PROVEEDORES!D349="","",PROVEEDORES!D349)</f>
        <v/>
      </c>
      <c r="G348" s="159">
        <f>SUMIF('EG-ABR'!$F$18:$F$516,PROVEEDORES!$D349,'EG-ABR'!P$18:P$516)</f>
        <v>0</v>
      </c>
      <c r="H348" s="159">
        <f>SUMIF('EG-ABR'!$F$18:$F$516,PROVEEDORES!$D349,'EG-ABR'!Q$18:Q$516)</f>
        <v>0</v>
      </c>
      <c r="I348" s="159">
        <f>SUMIF('EG-ABR'!$F$18:$F$516,PROVEEDORES!$D349,'EG-ABR'!R$18:R$516)</f>
        <v>0</v>
      </c>
      <c r="J348" s="159">
        <f>SUMIF('EG-ABR'!$F$18:$F$516,PROVEEDORES!$D349,'EG-ABR'!S$18:S$516)</f>
        <v>0</v>
      </c>
      <c r="K348" s="159" t="str">
        <f t="shared" si="10"/>
        <v/>
      </c>
      <c r="L348" s="146" t="str">
        <f>IF(PROVEEDORES!G349="","",PROVEEDORES!G349)</f>
        <v/>
      </c>
    </row>
    <row r="349" spans="3:12" ht="17.45" customHeight="1" x14ac:dyDescent="0.2">
      <c r="C349" s="158">
        <f t="shared" si="11"/>
        <v>343</v>
      </c>
      <c r="D349" s="146" t="str">
        <f>IF(PROVEEDORES!E350="","",PROVEEDORES!E350)</f>
        <v/>
      </c>
      <c r="E349" s="146" t="str">
        <f>IF(PROVEEDORES!F350="","",PROVEEDORES!F350)</f>
        <v/>
      </c>
      <c r="F349" s="146" t="str">
        <f>IF(PROVEEDORES!D350="","",PROVEEDORES!D350)</f>
        <v/>
      </c>
      <c r="G349" s="159">
        <f>SUMIF('EG-ABR'!$F$18:$F$516,PROVEEDORES!$D350,'EG-ABR'!P$18:P$516)</f>
        <v>0</v>
      </c>
      <c r="H349" s="159">
        <f>SUMIF('EG-ABR'!$F$18:$F$516,PROVEEDORES!$D350,'EG-ABR'!Q$18:Q$516)</f>
        <v>0</v>
      </c>
      <c r="I349" s="159">
        <f>SUMIF('EG-ABR'!$F$18:$F$516,PROVEEDORES!$D350,'EG-ABR'!R$18:R$516)</f>
        <v>0</v>
      </c>
      <c r="J349" s="159">
        <f>SUMIF('EG-ABR'!$F$18:$F$516,PROVEEDORES!$D350,'EG-ABR'!S$18:S$516)</f>
        <v>0</v>
      </c>
      <c r="K349" s="159" t="str">
        <f t="shared" si="10"/>
        <v/>
      </c>
      <c r="L349" s="146" t="str">
        <f>IF(PROVEEDORES!G350="","",PROVEEDORES!G350)</f>
        <v/>
      </c>
    </row>
    <row r="350" spans="3:12" ht="17.45" customHeight="1" x14ac:dyDescent="0.2">
      <c r="C350" s="158">
        <f t="shared" si="11"/>
        <v>344</v>
      </c>
      <c r="D350" s="146" t="str">
        <f>IF(PROVEEDORES!E351="","",PROVEEDORES!E351)</f>
        <v/>
      </c>
      <c r="E350" s="146" t="str">
        <f>IF(PROVEEDORES!F351="","",PROVEEDORES!F351)</f>
        <v/>
      </c>
      <c r="F350" s="146" t="str">
        <f>IF(PROVEEDORES!D351="","",PROVEEDORES!D351)</f>
        <v/>
      </c>
      <c r="G350" s="159">
        <f>SUMIF('EG-ABR'!$F$18:$F$516,PROVEEDORES!$D351,'EG-ABR'!P$18:P$516)</f>
        <v>0</v>
      </c>
      <c r="H350" s="159">
        <f>SUMIF('EG-ABR'!$F$18:$F$516,PROVEEDORES!$D351,'EG-ABR'!Q$18:Q$516)</f>
        <v>0</v>
      </c>
      <c r="I350" s="159">
        <f>SUMIF('EG-ABR'!$F$18:$F$516,PROVEEDORES!$D351,'EG-ABR'!R$18:R$516)</f>
        <v>0</v>
      </c>
      <c r="J350" s="159">
        <f>SUMIF('EG-ABR'!$F$18:$F$516,PROVEEDORES!$D351,'EG-ABR'!S$18:S$516)</f>
        <v>0</v>
      </c>
      <c r="K350" s="159" t="str">
        <f t="shared" si="10"/>
        <v/>
      </c>
      <c r="L350" s="146" t="str">
        <f>IF(PROVEEDORES!G351="","",PROVEEDORES!G351)</f>
        <v/>
      </c>
    </row>
    <row r="351" spans="3:12" ht="17.45" customHeight="1" x14ac:dyDescent="0.2">
      <c r="C351" s="158">
        <f t="shared" si="11"/>
        <v>345</v>
      </c>
      <c r="D351" s="146" t="str">
        <f>IF(PROVEEDORES!E352="","",PROVEEDORES!E352)</f>
        <v/>
      </c>
      <c r="E351" s="146" t="str">
        <f>IF(PROVEEDORES!F352="","",PROVEEDORES!F352)</f>
        <v/>
      </c>
      <c r="F351" s="146" t="str">
        <f>IF(PROVEEDORES!D352="","",PROVEEDORES!D352)</f>
        <v/>
      </c>
      <c r="G351" s="159">
        <f>SUMIF('EG-ABR'!$F$18:$F$516,PROVEEDORES!$D352,'EG-ABR'!P$18:P$516)</f>
        <v>0</v>
      </c>
      <c r="H351" s="159">
        <f>SUMIF('EG-ABR'!$F$18:$F$516,PROVEEDORES!$D352,'EG-ABR'!Q$18:Q$516)</f>
        <v>0</v>
      </c>
      <c r="I351" s="159">
        <f>SUMIF('EG-ABR'!$F$18:$F$516,PROVEEDORES!$D352,'EG-ABR'!R$18:R$516)</f>
        <v>0</v>
      </c>
      <c r="J351" s="159">
        <f>SUMIF('EG-ABR'!$F$18:$F$516,PROVEEDORES!$D352,'EG-ABR'!S$18:S$516)</f>
        <v>0</v>
      </c>
      <c r="K351" s="159" t="str">
        <f t="shared" si="10"/>
        <v/>
      </c>
      <c r="L351" s="146" t="str">
        <f>IF(PROVEEDORES!G352="","",PROVEEDORES!G352)</f>
        <v/>
      </c>
    </row>
    <row r="352" spans="3:12" ht="17.45" customHeight="1" x14ac:dyDescent="0.2">
      <c r="C352" s="158">
        <f t="shared" si="11"/>
        <v>346</v>
      </c>
      <c r="D352" s="146" t="str">
        <f>IF(PROVEEDORES!E353="","",PROVEEDORES!E353)</f>
        <v/>
      </c>
      <c r="E352" s="146" t="str">
        <f>IF(PROVEEDORES!F353="","",PROVEEDORES!F353)</f>
        <v/>
      </c>
      <c r="F352" s="146" t="str">
        <f>IF(PROVEEDORES!D353="","",PROVEEDORES!D353)</f>
        <v/>
      </c>
      <c r="G352" s="159">
        <f>SUMIF('EG-ABR'!$F$18:$F$516,PROVEEDORES!$D353,'EG-ABR'!P$18:P$516)</f>
        <v>0</v>
      </c>
      <c r="H352" s="159">
        <f>SUMIF('EG-ABR'!$F$18:$F$516,PROVEEDORES!$D353,'EG-ABR'!Q$18:Q$516)</f>
        <v>0</v>
      </c>
      <c r="I352" s="159">
        <f>SUMIF('EG-ABR'!$F$18:$F$516,PROVEEDORES!$D353,'EG-ABR'!R$18:R$516)</f>
        <v>0</v>
      </c>
      <c r="J352" s="159">
        <f>SUMIF('EG-ABR'!$F$18:$F$516,PROVEEDORES!$D353,'EG-ABR'!S$18:S$516)</f>
        <v>0</v>
      </c>
      <c r="K352" s="159" t="str">
        <f t="shared" si="10"/>
        <v/>
      </c>
      <c r="L352" s="146" t="str">
        <f>IF(PROVEEDORES!G353="","",PROVEEDORES!G353)</f>
        <v/>
      </c>
    </row>
    <row r="353" spans="3:12" ht="17.45" customHeight="1" x14ac:dyDescent="0.2">
      <c r="C353" s="158">
        <f t="shared" si="11"/>
        <v>347</v>
      </c>
      <c r="D353" s="146" t="str">
        <f>IF(PROVEEDORES!E354="","",PROVEEDORES!E354)</f>
        <v/>
      </c>
      <c r="E353" s="146" t="str">
        <f>IF(PROVEEDORES!F354="","",PROVEEDORES!F354)</f>
        <v/>
      </c>
      <c r="F353" s="146" t="str">
        <f>IF(PROVEEDORES!D354="","",PROVEEDORES!D354)</f>
        <v/>
      </c>
      <c r="G353" s="159">
        <f>SUMIF('EG-ABR'!$F$18:$F$516,PROVEEDORES!$D354,'EG-ABR'!P$18:P$516)</f>
        <v>0</v>
      </c>
      <c r="H353" s="159">
        <f>SUMIF('EG-ABR'!$F$18:$F$516,PROVEEDORES!$D354,'EG-ABR'!Q$18:Q$516)</f>
        <v>0</v>
      </c>
      <c r="I353" s="159">
        <f>SUMIF('EG-ABR'!$F$18:$F$516,PROVEEDORES!$D354,'EG-ABR'!R$18:R$516)</f>
        <v>0</v>
      </c>
      <c r="J353" s="159">
        <f>SUMIF('EG-ABR'!$F$18:$F$516,PROVEEDORES!$D354,'EG-ABR'!S$18:S$516)</f>
        <v>0</v>
      </c>
      <c r="K353" s="159" t="str">
        <f t="shared" si="10"/>
        <v/>
      </c>
      <c r="L353" s="146" t="str">
        <f>IF(PROVEEDORES!G354="","",PROVEEDORES!G354)</f>
        <v/>
      </c>
    </row>
    <row r="354" spans="3:12" ht="17.45" customHeight="1" x14ac:dyDescent="0.2">
      <c r="C354" s="158">
        <f t="shared" si="11"/>
        <v>348</v>
      </c>
      <c r="D354" s="146" t="str">
        <f>IF(PROVEEDORES!E355="","",PROVEEDORES!E355)</f>
        <v/>
      </c>
      <c r="E354" s="146" t="str">
        <f>IF(PROVEEDORES!F355="","",PROVEEDORES!F355)</f>
        <v/>
      </c>
      <c r="F354" s="146" t="str">
        <f>IF(PROVEEDORES!D355="","",PROVEEDORES!D355)</f>
        <v/>
      </c>
      <c r="G354" s="159">
        <f>SUMIF('EG-ABR'!$F$18:$F$516,PROVEEDORES!$D355,'EG-ABR'!P$18:P$516)</f>
        <v>0</v>
      </c>
      <c r="H354" s="159">
        <f>SUMIF('EG-ABR'!$F$18:$F$516,PROVEEDORES!$D355,'EG-ABR'!Q$18:Q$516)</f>
        <v>0</v>
      </c>
      <c r="I354" s="159">
        <f>SUMIF('EG-ABR'!$F$18:$F$516,PROVEEDORES!$D355,'EG-ABR'!R$18:R$516)</f>
        <v>0</v>
      </c>
      <c r="J354" s="159">
        <f>SUMIF('EG-ABR'!$F$18:$F$516,PROVEEDORES!$D355,'EG-ABR'!S$18:S$516)</f>
        <v>0</v>
      </c>
      <c r="K354" s="159" t="str">
        <f t="shared" si="10"/>
        <v/>
      </c>
      <c r="L354" s="146" t="str">
        <f>IF(PROVEEDORES!G355="","",PROVEEDORES!G355)</f>
        <v/>
      </c>
    </row>
    <row r="355" spans="3:12" ht="17.45" customHeight="1" x14ac:dyDescent="0.2">
      <c r="C355" s="158">
        <f t="shared" si="11"/>
        <v>349</v>
      </c>
      <c r="D355" s="146" t="str">
        <f>IF(PROVEEDORES!E356="","",PROVEEDORES!E356)</f>
        <v/>
      </c>
      <c r="E355" s="146" t="str">
        <f>IF(PROVEEDORES!F356="","",PROVEEDORES!F356)</f>
        <v/>
      </c>
      <c r="F355" s="146" t="str">
        <f>IF(PROVEEDORES!D356="","",PROVEEDORES!D356)</f>
        <v/>
      </c>
      <c r="G355" s="159">
        <f>SUMIF('EG-ABR'!$F$18:$F$516,PROVEEDORES!$D356,'EG-ABR'!P$18:P$516)</f>
        <v>0</v>
      </c>
      <c r="H355" s="159">
        <f>SUMIF('EG-ABR'!$F$18:$F$516,PROVEEDORES!$D356,'EG-ABR'!Q$18:Q$516)</f>
        <v>0</v>
      </c>
      <c r="I355" s="159">
        <f>SUMIF('EG-ABR'!$F$18:$F$516,PROVEEDORES!$D356,'EG-ABR'!R$18:R$516)</f>
        <v>0</v>
      </c>
      <c r="J355" s="159">
        <f>SUMIF('EG-ABR'!$F$18:$F$516,PROVEEDORES!$D356,'EG-ABR'!S$18:S$516)</f>
        <v>0</v>
      </c>
      <c r="K355" s="159" t="str">
        <f t="shared" si="10"/>
        <v/>
      </c>
      <c r="L355" s="146" t="str">
        <f>IF(PROVEEDORES!G356="","",PROVEEDORES!G356)</f>
        <v/>
      </c>
    </row>
    <row r="356" spans="3:12" ht="17.45" customHeight="1" x14ac:dyDescent="0.2">
      <c r="C356" s="158">
        <f t="shared" si="11"/>
        <v>350</v>
      </c>
      <c r="D356" s="146" t="str">
        <f>IF(PROVEEDORES!E357="","",PROVEEDORES!E357)</f>
        <v/>
      </c>
      <c r="E356" s="146" t="str">
        <f>IF(PROVEEDORES!F357="","",PROVEEDORES!F357)</f>
        <v/>
      </c>
      <c r="F356" s="146" t="str">
        <f>IF(PROVEEDORES!D357="","",PROVEEDORES!D357)</f>
        <v/>
      </c>
      <c r="G356" s="159">
        <f>SUMIF('EG-ABR'!$F$18:$F$516,PROVEEDORES!$D357,'EG-ABR'!P$18:P$516)</f>
        <v>0</v>
      </c>
      <c r="H356" s="159">
        <f>SUMIF('EG-ABR'!$F$18:$F$516,PROVEEDORES!$D357,'EG-ABR'!Q$18:Q$516)</f>
        <v>0</v>
      </c>
      <c r="I356" s="159">
        <f>SUMIF('EG-ABR'!$F$18:$F$516,PROVEEDORES!$D357,'EG-ABR'!R$18:R$516)</f>
        <v>0</v>
      </c>
      <c r="J356" s="159">
        <f>SUMIF('EG-ABR'!$F$18:$F$516,PROVEEDORES!$D357,'EG-ABR'!S$18:S$516)</f>
        <v>0</v>
      </c>
      <c r="K356" s="159" t="str">
        <f t="shared" si="10"/>
        <v/>
      </c>
      <c r="L356" s="146" t="str">
        <f>IF(PROVEEDORES!G357="","",PROVEEDORES!G357)</f>
        <v/>
      </c>
    </row>
    <row r="357" spans="3:12" ht="17.45" customHeight="1" x14ac:dyDescent="0.2">
      <c r="C357" s="158">
        <f t="shared" si="11"/>
        <v>351</v>
      </c>
      <c r="D357" s="146" t="str">
        <f>IF(PROVEEDORES!E358="","",PROVEEDORES!E358)</f>
        <v/>
      </c>
      <c r="E357" s="146" t="str">
        <f>IF(PROVEEDORES!F358="","",PROVEEDORES!F358)</f>
        <v/>
      </c>
      <c r="F357" s="146" t="str">
        <f>IF(PROVEEDORES!D358="","",PROVEEDORES!D358)</f>
        <v/>
      </c>
      <c r="G357" s="159">
        <f>SUMIF('EG-ABR'!$F$18:$F$516,PROVEEDORES!$D358,'EG-ABR'!P$18:P$516)</f>
        <v>0</v>
      </c>
      <c r="H357" s="159">
        <f>SUMIF('EG-ABR'!$F$18:$F$516,PROVEEDORES!$D358,'EG-ABR'!Q$18:Q$516)</f>
        <v>0</v>
      </c>
      <c r="I357" s="159">
        <f>SUMIF('EG-ABR'!$F$18:$F$516,PROVEEDORES!$D358,'EG-ABR'!R$18:R$516)</f>
        <v>0</v>
      </c>
      <c r="J357" s="159">
        <f>SUMIF('EG-ABR'!$F$18:$F$516,PROVEEDORES!$D358,'EG-ABR'!S$18:S$516)</f>
        <v>0</v>
      </c>
      <c r="K357" s="159" t="str">
        <f t="shared" si="10"/>
        <v/>
      </c>
      <c r="L357" s="146" t="str">
        <f>IF(PROVEEDORES!G358="","",PROVEEDORES!G358)</f>
        <v/>
      </c>
    </row>
    <row r="358" spans="3:12" ht="17.45" customHeight="1" x14ac:dyDescent="0.2">
      <c r="C358" s="158">
        <f t="shared" si="11"/>
        <v>352</v>
      </c>
      <c r="D358" s="146" t="str">
        <f>IF(PROVEEDORES!E359="","",PROVEEDORES!E359)</f>
        <v/>
      </c>
      <c r="E358" s="146" t="str">
        <f>IF(PROVEEDORES!F359="","",PROVEEDORES!F359)</f>
        <v/>
      </c>
      <c r="F358" s="146" t="str">
        <f>IF(PROVEEDORES!D359="","",PROVEEDORES!D359)</f>
        <v/>
      </c>
      <c r="G358" s="159">
        <f>SUMIF('EG-ABR'!$F$18:$F$516,PROVEEDORES!$D359,'EG-ABR'!P$18:P$516)</f>
        <v>0</v>
      </c>
      <c r="H358" s="159">
        <f>SUMIF('EG-ABR'!$F$18:$F$516,PROVEEDORES!$D359,'EG-ABR'!Q$18:Q$516)</f>
        <v>0</v>
      </c>
      <c r="I358" s="159">
        <f>SUMIF('EG-ABR'!$F$18:$F$516,PROVEEDORES!$D359,'EG-ABR'!R$18:R$516)</f>
        <v>0</v>
      </c>
      <c r="J358" s="159">
        <f>SUMIF('EG-ABR'!$F$18:$F$516,PROVEEDORES!$D359,'EG-ABR'!S$18:S$516)</f>
        <v>0</v>
      </c>
      <c r="K358" s="159" t="str">
        <f t="shared" si="10"/>
        <v/>
      </c>
      <c r="L358" s="146" t="str">
        <f>IF(PROVEEDORES!G359="","",PROVEEDORES!G359)</f>
        <v/>
      </c>
    </row>
    <row r="359" spans="3:12" ht="17.45" customHeight="1" x14ac:dyDescent="0.2">
      <c r="C359" s="158">
        <f t="shared" si="11"/>
        <v>353</v>
      </c>
      <c r="D359" s="146" t="str">
        <f>IF(PROVEEDORES!E360="","",PROVEEDORES!E360)</f>
        <v/>
      </c>
      <c r="E359" s="146" t="str">
        <f>IF(PROVEEDORES!F360="","",PROVEEDORES!F360)</f>
        <v/>
      </c>
      <c r="F359" s="146" t="str">
        <f>IF(PROVEEDORES!D360="","",PROVEEDORES!D360)</f>
        <v/>
      </c>
      <c r="G359" s="159">
        <f>SUMIF('EG-ABR'!$F$18:$F$516,PROVEEDORES!$D360,'EG-ABR'!P$18:P$516)</f>
        <v>0</v>
      </c>
      <c r="H359" s="159">
        <f>SUMIF('EG-ABR'!$F$18:$F$516,PROVEEDORES!$D360,'EG-ABR'!Q$18:Q$516)</f>
        <v>0</v>
      </c>
      <c r="I359" s="159">
        <f>SUMIF('EG-ABR'!$F$18:$F$516,PROVEEDORES!$D360,'EG-ABR'!R$18:R$516)</f>
        <v>0</v>
      </c>
      <c r="J359" s="159">
        <f>SUMIF('EG-ABR'!$F$18:$F$516,PROVEEDORES!$D360,'EG-ABR'!S$18:S$516)</f>
        <v>0</v>
      </c>
      <c r="K359" s="159" t="str">
        <f t="shared" si="10"/>
        <v/>
      </c>
      <c r="L359" s="146" t="str">
        <f>IF(PROVEEDORES!G360="","",PROVEEDORES!G360)</f>
        <v/>
      </c>
    </row>
    <row r="360" spans="3:12" ht="17.45" customHeight="1" x14ac:dyDescent="0.2">
      <c r="C360" s="158">
        <f t="shared" si="11"/>
        <v>354</v>
      </c>
      <c r="D360" s="146" t="str">
        <f>IF(PROVEEDORES!E361="","",PROVEEDORES!E361)</f>
        <v/>
      </c>
      <c r="E360" s="146" t="str">
        <f>IF(PROVEEDORES!F361="","",PROVEEDORES!F361)</f>
        <v/>
      </c>
      <c r="F360" s="146" t="str">
        <f>IF(PROVEEDORES!D361="","",PROVEEDORES!D361)</f>
        <v/>
      </c>
      <c r="G360" s="159">
        <f>SUMIF('EG-ABR'!$F$18:$F$516,PROVEEDORES!$D361,'EG-ABR'!P$18:P$516)</f>
        <v>0</v>
      </c>
      <c r="H360" s="159">
        <f>SUMIF('EG-ABR'!$F$18:$F$516,PROVEEDORES!$D361,'EG-ABR'!Q$18:Q$516)</f>
        <v>0</v>
      </c>
      <c r="I360" s="159">
        <f>SUMIF('EG-ABR'!$F$18:$F$516,PROVEEDORES!$D361,'EG-ABR'!R$18:R$516)</f>
        <v>0</v>
      </c>
      <c r="J360" s="159">
        <f>SUMIF('EG-ABR'!$F$18:$F$516,PROVEEDORES!$D361,'EG-ABR'!S$18:S$516)</f>
        <v>0</v>
      </c>
      <c r="K360" s="159" t="str">
        <f t="shared" si="10"/>
        <v/>
      </c>
      <c r="L360" s="146" t="str">
        <f>IF(PROVEEDORES!G361="","",PROVEEDORES!G361)</f>
        <v/>
      </c>
    </row>
    <row r="361" spans="3:12" ht="17.45" customHeight="1" x14ac:dyDescent="0.2">
      <c r="C361" s="158">
        <f t="shared" si="11"/>
        <v>355</v>
      </c>
      <c r="D361" s="146" t="str">
        <f>IF(PROVEEDORES!E362="","",PROVEEDORES!E362)</f>
        <v/>
      </c>
      <c r="E361" s="146" t="str">
        <f>IF(PROVEEDORES!F362="","",PROVEEDORES!F362)</f>
        <v/>
      </c>
      <c r="F361" s="146" t="str">
        <f>IF(PROVEEDORES!D362="","",PROVEEDORES!D362)</f>
        <v/>
      </c>
      <c r="G361" s="159">
        <f>SUMIF('EG-ABR'!$F$18:$F$516,PROVEEDORES!$D362,'EG-ABR'!P$18:P$516)</f>
        <v>0</v>
      </c>
      <c r="H361" s="159">
        <f>SUMIF('EG-ABR'!$F$18:$F$516,PROVEEDORES!$D362,'EG-ABR'!Q$18:Q$516)</f>
        <v>0</v>
      </c>
      <c r="I361" s="159">
        <f>SUMIF('EG-ABR'!$F$18:$F$516,PROVEEDORES!$D362,'EG-ABR'!R$18:R$516)</f>
        <v>0</v>
      </c>
      <c r="J361" s="159">
        <f>SUMIF('EG-ABR'!$F$18:$F$516,PROVEEDORES!$D362,'EG-ABR'!S$18:S$516)</f>
        <v>0</v>
      </c>
      <c r="K361" s="159" t="str">
        <f t="shared" si="10"/>
        <v/>
      </c>
      <c r="L361" s="146" t="str">
        <f>IF(PROVEEDORES!G362="","",PROVEEDORES!G362)</f>
        <v/>
      </c>
    </row>
    <row r="362" spans="3:12" ht="17.45" customHeight="1" x14ac:dyDescent="0.2">
      <c r="C362" s="158">
        <f t="shared" si="11"/>
        <v>356</v>
      </c>
      <c r="D362" s="146" t="str">
        <f>IF(PROVEEDORES!E363="","",PROVEEDORES!E363)</f>
        <v/>
      </c>
      <c r="E362" s="146" t="str">
        <f>IF(PROVEEDORES!F363="","",PROVEEDORES!F363)</f>
        <v/>
      </c>
      <c r="F362" s="146" t="str">
        <f>IF(PROVEEDORES!D363="","",PROVEEDORES!D363)</f>
        <v/>
      </c>
      <c r="G362" s="159">
        <f>SUMIF('EG-ABR'!$F$18:$F$516,PROVEEDORES!$D363,'EG-ABR'!P$18:P$516)</f>
        <v>0</v>
      </c>
      <c r="H362" s="159">
        <f>SUMIF('EG-ABR'!$F$18:$F$516,PROVEEDORES!$D363,'EG-ABR'!Q$18:Q$516)</f>
        <v>0</v>
      </c>
      <c r="I362" s="159">
        <f>SUMIF('EG-ABR'!$F$18:$F$516,PROVEEDORES!$D363,'EG-ABR'!R$18:R$516)</f>
        <v>0</v>
      </c>
      <c r="J362" s="159">
        <f>SUMIF('EG-ABR'!$F$18:$F$516,PROVEEDORES!$D363,'EG-ABR'!S$18:S$516)</f>
        <v>0</v>
      </c>
      <c r="K362" s="159" t="str">
        <f t="shared" si="10"/>
        <v/>
      </c>
      <c r="L362" s="146" t="str">
        <f>IF(PROVEEDORES!G363="","",PROVEEDORES!G363)</f>
        <v/>
      </c>
    </row>
    <row r="363" spans="3:12" ht="17.45" customHeight="1" x14ac:dyDescent="0.2">
      <c r="C363" s="158">
        <f t="shared" si="11"/>
        <v>357</v>
      </c>
      <c r="D363" s="146" t="str">
        <f>IF(PROVEEDORES!E364="","",PROVEEDORES!E364)</f>
        <v/>
      </c>
      <c r="E363" s="146" t="str">
        <f>IF(PROVEEDORES!F364="","",PROVEEDORES!F364)</f>
        <v/>
      </c>
      <c r="F363" s="146" t="str">
        <f>IF(PROVEEDORES!D364="","",PROVEEDORES!D364)</f>
        <v/>
      </c>
      <c r="G363" s="159">
        <f>SUMIF('EG-ABR'!$F$18:$F$516,PROVEEDORES!$D364,'EG-ABR'!P$18:P$516)</f>
        <v>0</v>
      </c>
      <c r="H363" s="159">
        <f>SUMIF('EG-ABR'!$F$18:$F$516,PROVEEDORES!$D364,'EG-ABR'!Q$18:Q$516)</f>
        <v>0</v>
      </c>
      <c r="I363" s="159">
        <f>SUMIF('EG-ABR'!$F$18:$F$516,PROVEEDORES!$D364,'EG-ABR'!R$18:R$516)</f>
        <v>0</v>
      </c>
      <c r="J363" s="159">
        <f>SUMIF('EG-ABR'!$F$18:$F$516,PROVEEDORES!$D364,'EG-ABR'!S$18:S$516)</f>
        <v>0</v>
      </c>
      <c r="K363" s="159" t="str">
        <f t="shared" si="10"/>
        <v/>
      </c>
      <c r="L363" s="146" t="str">
        <f>IF(PROVEEDORES!G364="","",PROVEEDORES!G364)</f>
        <v/>
      </c>
    </row>
    <row r="364" spans="3:12" ht="17.45" customHeight="1" x14ac:dyDescent="0.2">
      <c r="C364" s="158">
        <f t="shared" si="11"/>
        <v>358</v>
      </c>
      <c r="D364" s="146" t="str">
        <f>IF(PROVEEDORES!E365="","",PROVEEDORES!E365)</f>
        <v/>
      </c>
      <c r="E364" s="146" t="str">
        <f>IF(PROVEEDORES!F365="","",PROVEEDORES!F365)</f>
        <v/>
      </c>
      <c r="F364" s="146" t="str">
        <f>IF(PROVEEDORES!D365="","",PROVEEDORES!D365)</f>
        <v/>
      </c>
      <c r="G364" s="159">
        <f>SUMIF('EG-ABR'!$F$18:$F$516,PROVEEDORES!$D365,'EG-ABR'!P$18:P$516)</f>
        <v>0</v>
      </c>
      <c r="H364" s="159">
        <f>SUMIF('EG-ABR'!$F$18:$F$516,PROVEEDORES!$D365,'EG-ABR'!Q$18:Q$516)</f>
        <v>0</v>
      </c>
      <c r="I364" s="159">
        <f>SUMIF('EG-ABR'!$F$18:$F$516,PROVEEDORES!$D365,'EG-ABR'!R$18:R$516)</f>
        <v>0</v>
      </c>
      <c r="J364" s="159">
        <f>SUMIF('EG-ABR'!$F$18:$F$516,PROVEEDORES!$D365,'EG-ABR'!S$18:S$516)</f>
        <v>0</v>
      </c>
      <c r="K364" s="159" t="str">
        <f t="shared" si="10"/>
        <v/>
      </c>
      <c r="L364" s="146" t="str">
        <f>IF(PROVEEDORES!G365="","",PROVEEDORES!G365)</f>
        <v/>
      </c>
    </row>
    <row r="365" spans="3:12" ht="17.45" customHeight="1" x14ac:dyDescent="0.2">
      <c r="C365" s="158">
        <f t="shared" si="11"/>
        <v>359</v>
      </c>
      <c r="D365" s="146" t="str">
        <f>IF(PROVEEDORES!E366="","",PROVEEDORES!E366)</f>
        <v/>
      </c>
      <c r="E365" s="146" t="str">
        <f>IF(PROVEEDORES!F366="","",PROVEEDORES!F366)</f>
        <v/>
      </c>
      <c r="F365" s="146" t="str">
        <f>IF(PROVEEDORES!D366="","",PROVEEDORES!D366)</f>
        <v/>
      </c>
      <c r="G365" s="159">
        <f>SUMIF('EG-ABR'!$F$18:$F$516,PROVEEDORES!$D366,'EG-ABR'!P$18:P$516)</f>
        <v>0</v>
      </c>
      <c r="H365" s="159">
        <f>SUMIF('EG-ABR'!$F$18:$F$516,PROVEEDORES!$D366,'EG-ABR'!Q$18:Q$516)</f>
        <v>0</v>
      </c>
      <c r="I365" s="159">
        <f>SUMIF('EG-ABR'!$F$18:$F$516,PROVEEDORES!$D366,'EG-ABR'!R$18:R$516)</f>
        <v>0</v>
      </c>
      <c r="J365" s="159">
        <f>SUMIF('EG-ABR'!$F$18:$F$516,PROVEEDORES!$D366,'EG-ABR'!S$18:S$516)</f>
        <v>0</v>
      </c>
      <c r="K365" s="159" t="str">
        <f t="shared" si="10"/>
        <v/>
      </c>
      <c r="L365" s="146" t="str">
        <f>IF(PROVEEDORES!G366="","",PROVEEDORES!G366)</f>
        <v/>
      </c>
    </row>
    <row r="366" spans="3:12" ht="17.45" customHeight="1" x14ac:dyDescent="0.2">
      <c r="C366" s="158">
        <f t="shared" si="11"/>
        <v>360</v>
      </c>
      <c r="D366" s="146" t="str">
        <f>IF(PROVEEDORES!E367="","",PROVEEDORES!E367)</f>
        <v/>
      </c>
      <c r="E366" s="146" t="str">
        <f>IF(PROVEEDORES!F367="","",PROVEEDORES!F367)</f>
        <v/>
      </c>
      <c r="F366" s="146" t="str">
        <f>IF(PROVEEDORES!D367="","",PROVEEDORES!D367)</f>
        <v/>
      </c>
      <c r="G366" s="159">
        <f>SUMIF('EG-ABR'!$F$18:$F$516,PROVEEDORES!$D367,'EG-ABR'!P$18:P$516)</f>
        <v>0</v>
      </c>
      <c r="H366" s="159">
        <f>SUMIF('EG-ABR'!$F$18:$F$516,PROVEEDORES!$D367,'EG-ABR'!Q$18:Q$516)</f>
        <v>0</v>
      </c>
      <c r="I366" s="159">
        <f>SUMIF('EG-ABR'!$F$18:$F$516,PROVEEDORES!$D367,'EG-ABR'!R$18:R$516)</f>
        <v>0</v>
      </c>
      <c r="J366" s="159">
        <f>SUMIF('EG-ABR'!$F$18:$F$516,PROVEEDORES!$D367,'EG-ABR'!S$18:S$516)</f>
        <v>0</v>
      </c>
      <c r="K366" s="159" t="str">
        <f t="shared" si="10"/>
        <v/>
      </c>
      <c r="L366" s="146" t="str">
        <f>IF(PROVEEDORES!G367="","",PROVEEDORES!G367)</f>
        <v/>
      </c>
    </row>
    <row r="367" spans="3:12" ht="17.45" customHeight="1" x14ac:dyDescent="0.2">
      <c r="C367" s="158">
        <f t="shared" si="11"/>
        <v>361</v>
      </c>
      <c r="D367" s="146" t="str">
        <f>IF(PROVEEDORES!E368="","",PROVEEDORES!E368)</f>
        <v/>
      </c>
      <c r="E367" s="146" t="str">
        <f>IF(PROVEEDORES!F368="","",PROVEEDORES!F368)</f>
        <v/>
      </c>
      <c r="F367" s="146" t="str">
        <f>IF(PROVEEDORES!D368="","",PROVEEDORES!D368)</f>
        <v/>
      </c>
      <c r="G367" s="159">
        <f>SUMIF('EG-ABR'!$F$18:$F$516,PROVEEDORES!$D368,'EG-ABR'!P$18:P$516)</f>
        <v>0</v>
      </c>
      <c r="H367" s="159">
        <f>SUMIF('EG-ABR'!$F$18:$F$516,PROVEEDORES!$D368,'EG-ABR'!Q$18:Q$516)</f>
        <v>0</v>
      </c>
      <c r="I367" s="159">
        <f>SUMIF('EG-ABR'!$F$18:$F$516,PROVEEDORES!$D368,'EG-ABR'!R$18:R$516)</f>
        <v>0</v>
      </c>
      <c r="J367" s="159">
        <f>SUMIF('EG-ABR'!$F$18:$F$516,PROVEEDORES!$D368,'EG-ABR'!S$18:S$516)</f>
        <v>0</v>
      </c>
      <c r="K367" s="159" t="str">
        <f t="shared" si="10"/>
        <v/>
      </c>
      <c r="L367" s="146" t="str">
        <f>IF(PROVEEDORES!G368="","",PROVEEDORES!G368)</f>
        <v/>
      </c>
    </row>
    <row r="368" spans="3:12" ht="17.45" customHeight="1" x14ac:dyDescent="0.2">
      <c r="C368" s="158">
        <f t="shared" si="11"/>
        <v>362</v>
      </c>
      <c r="D368" s="146" t="str">
        <f>IF(PROVEEDORES!E369="","",PROVEEDORES!E369)</f>
        <v/>
      </c>
      <c r="E368" s="146" t="str">
        <f>IF(PROVEEDORES!F369="","",PROVEEDORES!F369)</f>
        <v/>
      </c>
      <c r="F368" s="146" t="str">
        <f>IF(PROVEEDORES!D369="","",PROVEEDORES!D369)</f>
        <v/>
      </c>
      <c r="G368" s="159">
        <f>SUMIF('EG-ABR'!$F$18:$F$516,PROVEEDORES!$D369,'EG-ABR'!P$18:P$516)</f>
        <v>0</v>
      </c>
      <c r="H368" s="159">
        <f>SUMIF('EG-ABR'!$F$18:$F$516,PROVEEDORES!$D369,'EG-ABR'!Q$18:Q$516)</f>
        <v>0</v>
      </c>
      <c r="I368" s="159">
        <f>SUMIF('EG-ABR'!$F$18:$F$516,PROVEEDORES!$D369,'EG-ABR'!R$18:R$516)</f>
        <v>0</v>
      </c>
      <c r="J368" s="159">
        <f>SUMIF('EG-ABR'!$F$18:$F$516,PROVEEDORES!$D369,'EG-ABR'!S$18:S$516)</f>
        <v>0</v>
      </c>
      <c r="K368" s="159" t="str">
        <f t="shared" si="10"/>
        <v/>
      </c>
      <c r="L368" s="146" t="str">
        <f>IF(PROVEEDORES!G369="","",PROVEEDORES!G369)</f>
        <v/>
      </c>
    </row>
    <row r="369" spans="3:12" ht="17.45" customHeight="1" x14ac:dyDescent="0.2">
      <c r="C369" s="158">
        <f t="shared" si="11"/>
        <v>363</v>
      </c>
      <c r="D369" s="146" t="str">
        <f>IF(PROVEEDORES!E370="","",PROVEEDORES!E370)</f>
        <v/>
      </c>
      <c r="E369" s="146" t="str">
        <f>IF(PROVEEDORES!F370="","",PROVEEDORES!F370)</f>
        <v/>
      </c>
      <c r="F369" s="146" t="str">
        <f>IF(PROVEEDORES!D370="","",PROVEEDORES!D370)</f>
        <v/>
      </c>
      <c r="G369" s="159">
        <f>SUMIF('EG-ABR'!$F$18:$F$516,PROVEEDORES!$D370,'EG-ABR'!P$18:P$516)</f>
        <v>0</v>
      </c>
      <c r="H369" s="159">
        <f>SUMIF('EG-ABR'!$F$18:$F$516,PROVEEDORES!$D370,'EG-ABR'!Q$18:Q$516)</f>
        <v>0</v>
      </c>
      <c r="I369" s="159">
        <f>SUMIF('EG-ABR'!$F$18:$F$516,PROVEEDORES!$D370,'EG-ABR'!R$18:R$516)</f>
        <v>0</v>
      </c>
      <c r="J369" s="159">
        <f>SUMIF('EG-ABR'!$F$18:$F$516,PROVEEDORES!$D370,'EG-ABR'!S$18:S$516)</f>
        <v>0</v>
      </c>
      <c r="K369" s="159" t="str">
        <f t="shared" si="10"/>
        <v/>
      </c>
      <c r="L369" s="146" t="str">
        <f>IF(PROVEEDORES!G370="","",PROVEEDORES!G370)</f>
        <v/>
      </c>
    </row>
    <row r="370" spans="3:12" ht="17.45" customHeight="1" x14ac:dyDescent="0.2">
      <c r="C370" s="158">
        <f t="shared" si="11"/>
        <v>364</v>
      </c>
      <c r="D370" s="146" t="str">
        <f>IF(PROVEEDORES!E371="","",PROVEEDORES!E371)</f>
        <v/>
      </c>
      <c r="E370" s="146" t="str">
        <f>IF(PROVEEDORES!F371="","",PROVEEDORES!F371)</f>
        <v/>
      </c>
      <c r="F370" s="146" t="str">
        <f>IF(PROVEEDORES!D371="","",PROVEEDORES!D371)</f>
        <v/>
      </c>
      <c r="G370" s="159">
        <f>SUMIF('EG-ABR'!$F$18:$F$516,PROVEEDORES!$D371,'EG-ABR'!P$18:P$516)</f>
        <v>0</v>
      </c>
      <c r="H370" s="159">
        <f>SUMIF('EG-ABR'!$F$18:$F$516,PROVEEDORES!$D371,'EG-ABR'!Q$18:Q$516)</f>
        <v>0</v>
      </c>
      <c r="I370" s="159">
        <f>SUMIF('EG-ABR'!$F$18:$F$516,PROVEEDORES!$D371,'EG-ABR'!R$18:R$516)</f>
        <v>0</v>
      </c>
      <c r="J370" s="159">
        <f>SUMIF('EG-ABR'!$F$18:$F$516,PROVEEDORES!$D371,'EG-ABR'!S$18:S$516)</f>
        <v>0</v>
      </c>
      <c r="K370" s="159" t="str">
        <f t="shared" si="10"/>
        <v/>
      </c>
      <c r="L370" s="146" t="str">
        <f>IF(PROVEEDORES!G371="","",PROVEEDORES!G371)</f>
        <v/>
      </c>
    </row>
    <row r="371" spans="3:12" ht="17.45" customHeight="1" x14ac:dyDescent="0.2">
      <c r="C371" s="158">
        <f t="shared" si="11"/>
        <v>365</v>
      </c>
      <c r="D371" s="146" t="str">
        <f>IF(PROVEEDORES!E372="","",PROVEEDORES!E372)</f>
        <v/>
      </c>
      <c r="E371" s="146" t="str">
        <f>IF(PROVEEDORES!F372="","",PROVEEDORES!F372)</f>
        <v/>
      </c>
      <c r="F371" s="146" t="str">
        <f>IF(PROVEEDORES!D372="","",PROVEEDORES!D372)</f>
        <v/>
      </c>
      <c r="G371" s="159">
        <f>SUMIF('EG-ABR'!$F$18:$F$516,PROVEEDORES!$D372,'EG-ABR'!P$18:P$516)</f>
        <v>0</v>
      </c>
      <c r="H371" s="159">
        <f>SUMIF('EG-ABR'!$F$18:$F$516,PROVEEDORES!$D372,'EG-ABR'!Q$18:Q$516)</f>
        <v>0</v>
      </c>
      <c r="I371" s="159">
        <f>SUMIF('EG-ABR'!$F$18:$F$516,PROVEEDORES!$D372,'EG-ABR'!R$18:R$516)</f>
        <v>0</v>
      </c>
      <c r="J371" s="159">
        <f>SUMIF('EG-ABR'!$F$18:$F$516,PROVEEDORES!$D372,'EG-ABR'!S$18:S$516)</f>
        <v>0</v>
      </c>
      <c r="K371" s="159" t="str">
        <f t="shared" si="10"/>
        <v/>
      </c>
      <c r="L371" s="146" t="str">
        <f>IF(PROVEEDORES!G372="","",PROVEEDORES!G372)</f>
        <v/>
      </c>
    </row>
    <row r="372" spans="3:12" ht="17.45" customHeight="1" x14ac:dyDescent="0.2">
      <c r="C372" s="158">
        <f t="shared" si="11"/>
        <v>366</v>
      </c>
      <c r="D372" s="146" t="str">
        <f>IF(PROVEEDORES!E373="","",PROVEEDORES!E373)</f>
        <v/>
      </c>
      <c r="E372" s="146" t="str">
        <f>IF(PROVEEDORES!F373="","",PROVEEDORES!F373)</f>
        <v/>
      </c>
      <c r="F372" s="146" t="str">
        <f>IF(PROVEEDORES!D373="","",PROVEEDORES!D373)</f>
        <v/>
      </c>
      <c r="G372" s="159">
        <f>SUMIF('EG-ABR'!$F$18:$F$516,PROVEEDORES!$D373,'EG-ABR'!P$18:P$516)</f>
        <v>0</v>
      </c>
      <c r="H372" s="159">
        <f>SUMIF('EG-ABR'!$F$18:$F$516,PROVEEDORES!$D373,'EG-ABR'!Q$18:Q$516)</f>
        <v>0</v>
      </c>
      <c r="I372" s="159">
        <f>SUMIF('EG-ABR'!$F$18:$F$516,PROVEEDORES!$D373,'EG-ABR'!R$18:R$516)</f>
        <v>0</v>
      </c>
      <c r="J372" s="159">
        <f>SUMIF('EG-ABR'!$F$18:$F$516,PROVEEDORES!$D373,'EG-ABR'!S$18:S$516)</f>
        <v>0</v>
      </c>
      <c r="K372" s="159" t="str">
        <f t="shared" si="10"/>
        <v/>
      </c>
      <c r="L372" s="146" t="str">
        <f>IF(PROVEEDORES!G373="","",PROVEEDORES!G373)</f>
        <v/>
      </c>
    </row>
    <row r="373" spans="3:12" ht="17.45" customHeight="1" x14ac:dyDescent="0.2">
      <c r="C373" s="158">
        <f t="shared" si="11"/>
        <v>367</v>
      </c>
      <c r="D373" s="146" t="str">
        <f>IF(PROVEEDORES!E374="","",PROVEEDORES!E374)</f>
        <v/>
      </c>
      <c r="E373" s="146" t="str">
        <f>IF(PROVEEDORES!F374="","",PROVEEDORES!F374)</f>
        <v/>
      </c>
      <c r="F373" s="146" t="str">
        <f>IF(PROVEEDORES!D374="","",PROVEEDORES!D374)</f>
        <v/>
      </c>
      <c r="G373" s="159">
        <f>SUMIF('EG-ABR'!$F$18:$F$516,PROVEEDORES!$D374,'EG-ABR'!P$18:P$516)</f>
        <v>0</v>
      </c>
      <c r="H373" s="159">
        <f>SUMIF('EG-ABR'!$F$18:$F$516,PROVEEDORES!$D374,'EG-ABR'!Q$18:Q$516)</f>
        <v>0</v>
      </c>
      <c r="I373" s="159">
        <f>SUMIF('EG-ABR'!$F$18:$F$516,PROVEEDORES!$D374,'EG-ABR'!R$18:R$516)</f>
        <v>0</v>
      </c>
      <c r="J373" s="159">
        <f>SUMIF('EG-ABR'!$F$18:$F$516,PROVEEDORES!$D374,'EG-ABR'!S$18:S$516)</f>
        <v>0</v>
      </c>
      <c r="K373" s="159" t="str">
        <f t="shared" si="10"/>
        <v/>
      </c>
      <c r="L373" s="146" t="str">
        <f>IF(PROVEEDORES!G374="","",PROVEEDORES!G374)</f>
        <v/>
      </c>
    </row>
    <row r="374" spans="3:12" ht="17.45" customHeight="1" x14ac:dyDescent="0.2">
      <c r="C374" s="158">
        <f t="shared" si="11"/>
        <v>368</v>
      </c>
      <c r="D374" s="146" t="str">
        <f>IF(PROVEEDORES!E375="","",PROVEEDORES!E375)</f>
        <v/>
      </c>
      <c r="E374" s="146" t="str">
        <f>IF(PROVEEDORES!F375="","",PROVEEDORES!F375)</f>
        <v/>
      </c>
      <c r="F374" s="146" t="str">
        <f>IF(PROVEEDORES!D375="","",PROVEEDORES!D375)</f>
        <v/>
      </c>
      <c r="G374" s="159">
        <f>SUMIF('EG-ABR'!$F$18:$F$516,PROVEEDORES!$D375,'EG-ABR'!P$18:P$516)</f>
        <v>0</v>
      </c>
      <c r="H374" s="159">
        <f>SUMIF('EG-ABR'!$F$18:$F$516,PROVEEDORES!$D375,'EG-ABR'!Q$18:Q$516)</f>
        <v>0</v>
      </c>
      <c r="I374" s="159">
        <f>SUMIF('EG-ABR'!$F$18:$F$516,PROVEEDORES!$D375,'EG-ABR'!R$18:R$516)</f>
        <v>0</v>
      </c>
      <c r="J374" s="159">
        <f>SUMIF('EG-ABR'!$F$18:$F$516,PROVEEDORES!$D375,'EG-ABR'!S$18:S$516)</f>
        <v>0</v>
      </c>
      <c r="K374" s="159" t="str">
        <f t="shared" si="10"/>
        <v/>
      </c>
      <c r="L374" s="146" t="str">
        <f>IF(PROVEEDORES!G375="","",PROVEEDORES!G375)</f>
        <v/>
      </c>
    </row>
    <row r="375" spans="3:12" ht="17.45" customHeight="1" x14ac:dyDescent="0.2">
      <c r="C375" s="158">
        <f t="shared" si="11"/>
        <v>369</v>
      </c>
      <c r="D375" s="146" t="str">
        <f>IF(PROVEEDORES!E376="","",PROVEEDORES!E376)</f>
        <v/>
      </c>
      <c r="E375" s="146" t="str">
        <f>IF(PROVEEDORES!F376="","",PROVEEDORES!F376)</f>
        <v/>
      </c>
      <c r="F375" s="146" t="str">
        <f>IF(PROVEEDORES!D376="","",PROVEEDORES!D376)</f>
        <v/>
      </c>
      <c r="G375" s="159">
        <f>SUMIF('EG-ABR'!$F$18:$F$516,PROVEEDORES!$D376,'EG-ABR'!P$18:P$516)</f>
        <v>0</v>
      </c>
      <c r="H375" s="159">
        <f>SUMIF('EG-ABR'!$F$18:$F$516,PROVEEDORES!$D376,'EG-ABR'!Q$18:Q$516)</f>
        <v>0</v>
      </c>
      <c r="I375" s="159">
        <f>SUMIF('EG-ABR'!$F$18:$F$516,PROVEEDORES!$D376,'EG-ABR'!R$18:R$516)</f>
        <v>0</v>
      </c>
      <c r="J375" s="159">
        <f>SUMIF('EG-ABR'!$F$18:$F$516,PROVEEDORES!$D376,'EG-ABR'!S$18:S$516)</f>
        <v>0</v>
      </c>
      <c r="K375" s="159" t="str">
        <f t="shared" si="10"/>
        <v/>
      </c>
      <c r="L375" s="146" t="str">
        <f>IF(PROVEEDORES!G376="","",PROVEEDORES!G376)</f>
        <v/>
      </c>
    </row>
    <row r="376" spans="3:12" ht="17.45" customHeight="1" x14ac:dyDescent="0.2">
      <c r="C376" s="158">
        <f t="shared" si="11"/>
        <v>370</v>
      </c>
      <c r="D376" s="146" t="str">
        <f>IF(PROVEEDORES!E377="","",PROVEEDORES!E377)</f>
        <v/>
      </c>
      <c r="E376" s="146" t="str">
        <f>IF(PROVEEDORES!F377="","",PROVEEDORES!F377)</f>
        <v/>
      </c>
      <c r="F376" s="146" t="str">
        <f>IF(PROVEEDORES!D377="","",PROVEEDORES!D377)</f>
        <v/>
      </c>
      <c r="G376" s="159">
        <f>SUMIF('EG-ABR'!$F$18:$F$516,PROVEEDORES!$D377,'EG-ABR'!P$18:P$516)</f>
        <v>0</v>
      </c>
      <c r="H376" s="159">
        <f>SUMIF('EG-ABR'!$F$18:$F$516,PROVEEDORES!$D377,'EG-ABR'!Q$18:Q$516)</f>
        <v>0</v>
      </c>
      <c r="I376" s="159">
        <f>SUMIF('EG-ABR'!$F$18:$F$516,PROVEEDORES!$D377,'EG-ABR'!R$18:R$516)</f>
        <v>0</v>
      </c>
      <c r="J376" s="159">
        <f>SUMIF('EG-ABR'!$F$18:$F$516,PROVEEDORES!$D377,'EG-ABR'!S$18:S$516)</f>
        <v>0</v>
      </c>
      <c r="K376" s="159" t="str">
        <f t="shared" si="10"/>
        <v/>
      </c>
      <c r="L376" s="146" t="str">
        <f>IF(PROVEEDORES!G377="","",PROVEEDORES!G377)</f>
        <v/>
      </c>
    </row>
    <row r="377" spans="3:12" ht="17.45" customHeight="1" x14ac:dyDescent="0.2">
      <c r="C377" s="158">
        <f t="shared" si="11"/>
        <v>371</v>
      </c>
      <c r="D377" s="146" t="str">
        <f>IF(PROVEEDORES!E378="","",PROVEEDORES!E378)</f>
        <v/>
      </c>
      <c r="E377" s="146" t="str">
        <f>IF(PROVEEDORES!F378="","",PROVEEDORES!F378)</f>
        <v/>
      </c>
      <c r="F377" s="146" t="str">
        <f>IF(PROVEEDORES!D378="","",PROVEEDORES!D378)</f>
        <v/>
      </c>
      <c r="G377" s="159">
        <f>SUMIF('EG-ABR'!$F$18:$F$516,PROVEEDORES!$D378,'EG-ABR'!P$18:P$516)</f>
        <v>0</v>
      </c>
      <c r="H377" s="159">
        <f>SUMIF('EG-ABR'!$F$18:$F$516,PROVEEDORES!$D378,'EG-ABR'!Q$18:Q$516)</f>
        <v>0</v>
      </c>
      <c r="I377" s="159">
        <f>SUMIF('EG-ABR'!$F$18:$F$516,PROVEEDORES!$D378,'EG-ABR'!R$18:R$516)</f>
        <v>0</v>
      </c>
      <c r="J377" s="159">
        <f>SUMIF('EG-ABR'!$F$18:$F$516,PROVEEDORES!$D378,'EG-ABR'!S$18:S$516)</f>
        <v>0</v>
      </c>
      <c r="K377" s="159" t="str">
        <f t="shared" si="10"/>
        <v/>
      </c>
      <c r="L377" s="146" t="str">
        <f>IF(PROVEEDORES!G378="","",PROVEEDORES!G378)</f>
        <v/>
      </c>
    </row>
    <row r="378" spans="3:12" ht="17.45" customHeight="1" x14ac:dyDescent="0.2">
      <c r="C378" s="158">
        <f t="shared" si="11"/>
        <v>372</v>
      </c>
      <c r="D378" s="146" t="str">
        <f>IF(PROVEEDORES!E379="","",PROVEEDORES!E379)</f>
        <v/>
      </c>
      <c r="E378" s="146" t="str">
        <f>IF(PROVEEDORES!F379="","",PROVEEDORES!F379)</f>
        <v/>
      </c>
      <c r="F378" s="146" t="str">
        <f>IF(PROVEEDORES!D379="","",PROVEEDORES!D379)</f>
        <v/>
      </c>
      <c r="G378" s="159">
        <f>SUMIF('EG-ABR'!$F$18:$F$516,PROVEEDORES!$D379,'EG-ABR'!P$18:P$516)</f>
        <v>0</v>
      </c>
      <c r="H378" s="159">
        <f>SUMIF('EG-ABR'!$F$18:$F$516,PROVEEDORES!$D379,'EG-ABR'!Q$18:Q$516)</f>
        <v>0</v>
      </c>
      <c r="I378" s="159">
        <f>SUMIF('EG-ABR'!$F$18:$F$516,PROVEEDORES!$D379,'EG-ABR'!R$18:R$516)</f>
        <v>0</v>
      </c>
      <c r="J378" s="159">
        <f>SUMIF('EG-ABR'!$F$18:$F$516,PROVEEDORES!$D379,'EG-ABR'!S$18:S$516)</f>
        <v>0</v>
      </c>
      <c r="K378" s="159" t="str">
        <f t="shared" si="10"/>
        <v/>
      </c>
      <c r="L378" s="146" t="str">
        <f>IF(PROVEEDORES!G379="","",PROVEEDORES!G379)</f>
        <v/>
      </c>
    </row>
    <row r="379" spans="3:12" ht="17.45" customHeight="1" x14ac:dyDescent="0.2">
      <c r="C379" s="158">
        <f t="shared" si="11"/>
        <v>373</v>
      </c>
      <c r="D379" s="146" t="str">
        <f>IF(PROVEEDORES!E380="","",PROVEEDORES!E380)</f>
        <v/>
      </c>
      <c r="E379" s="146" t="str">
        <f>IF(PROVEEDORES!F380="","",PROVEEDORES!F380)</f>
        <v/>
      </c>
      <c r="F379" s="146" t="str">
        <f>IF(PROVEEDORES!D380="","",PROVEEDORES!D380)</f>
        <v/>
      </c>
      <c r="G379" s="159">
        <f>SUMIF('EG-ABR'!$F$18:$F$516,PROVEEDORES!$D380,'EG-ABR'!P$18:P$516)</f>
        <v>0</v>
      </c>
      <c r="H379" s="159">
        <f>SUMIF('EG-ABR'!$F$18:$F$516,PROVEEDORES!$D380,'EG-ABR'!Q$18:Q$516)</f>
        <v>0</v>
      </c>
      <c r="I379" s="159">
        <f>SUMIF('EG-ABR'!$F$18:$F$516,PROVEEDORES!$D380,'EG-ABR'!R$18:R$516)</f>
        <v>0</v>
      </c>
      <c r="J379" s="159">
        <f>SUMIF('EG-ABR'!$F$18:$F$516,PROVEEDORES!$D380,'EG-ABR'!S$18:S$516)</f>
        <v>0</v>
      </c>
      <c r="K379" s="159" t="str">
        <f t="shared" si="10"/>
        <v/>
      </c>
      <c r="L379" s="146" t="str">
        <f>IF(PROVEEDORES!G380="","",PROVEEDORES!G380)</f>
        <v/>
      </c>
    </row>
    <row r="380" spans="3:12" ht="17.45" customHeight="1" x14ac:dyDescent="0.2">
      <c r="C380" s="158">
        <f t="shared" si="11"/>
        <v>374</v>
      </c>
      <c r="D380" s="146" t="str">
        <f>IF(PROVEEDORES!E381="","",PROVEEDORES!E381)</f>
        <v/>
      </c>
      <c r="E380" s="146" t="str">
        <f>IF(PROVEEDORES!F381="","",PROVEEDORES!F381)</f>
        <v/>
      </c>
      <c r="F380" s="146" t="str">
        <f>IF(PROVEEDORES!D381="","",PROVEEDORES!D381)</f>
        <v/>
      </c>
      <c r="G380" s="159">
        <f>SUMIF('EG-ABR'!$F$18:$F$516,PROVEEDORES!$D381,'EG-ABR'!P$18:P$516)</f>
        <v>0</v>
      </c>
      <c r="H380" s="159">
        <f>SUMIF('EG-ABR'!$F$18:$F$516,PROVEEDORES!$D381,'EG-ABR'!Q$18:Q$516)</f>
        <v>0</v>
      </c>
      <c r="I380" s="159">
        <f>SUMIF('EG-ABR'!$F$18:$F$516,PROVEEDORES!$D381,'EG-ABR'!R$18:R$516)</f>
        <v>0</v>
      </c>
      <c r="J380" s="159">
        <f>SUMIF('EG-ABR'!$F$18:$F$516,PROVEEDORES!$D381,'EG-ABR'!S$18:S$516)</f>
        <v>0</v>
      </c>
      <c r="K380" s="159" t="str">
        <f t="shared" si="10"/>
        <v/>
      </c>
      <c r="L380" s="146" t="str">
        <f>IF(PROVEEDORES!G381="","",PROVEEDORES!G381)</f>
        <v/>
      </c>
    </row>
    <row r="381" spans="3:12" ht="17.45" customHeight="1" x14ac:dyDescent="0.2">
      <c r="C381" s="158">
        <f t="shared" si="11"/>
        <v>375</v>
      </c>
      <c r="D381" s="146" t="str">
        <f>IF(PROVEEDORES!E382="","",PROVEEDORES!E382)</f>
        <v/>
      </c>
      <c r="E381" s="146" t="str">
        <f>IF(PROVEEDORES!F382="","",PROVEEDORES!F382)</f>
        <v/>
      </c>
      <c r="F381" s="146" t="str">
        <f>IF(PROVEEDORES!D382="","",PROVEEDORES!D382)</f>
        <v/>
      </c>
      <c r="G381" s="159">
        <f>SUMIF('EG-ABR'!$F$18:$F$516,PROVEEDORES!$D382,'EG-ABR'!P$18:P$516)</f>
        <v>0</v>
      </c>
      <c r="H381" s="159">
        <f>SUMIF('EG-ABR'!$F$18:$F$516,PROVEEDORES!$D382,'EG-ABR'!Q$18:Q$516)</f>
        <v>0</v>
      </c>
      <c r="I381" s="159">
        <f>SUMIF('EG-ABR'!$F$18:$F$516,PROVEEDORES!$D382,'EG-ABR'!R$18:R$516)</f>
        <v>0</v>
      </c>
      <c r="J381" s="159">
        <f>SUMIF('EG-ABR'!$F$18:$F$516,PROVEEDORES!$D382,'EG-ABR'!S$18:S$516)</f>
        <v>0</v>
      </c>
      <c r="K381" s="159" t="str">
        <f t="shared" si="10"/>
        <v/>
      </c>
      <c r="L381" s="146" t="str">
        <f>IF(PROVEEDORES!G382="","",PROVEEDORES!G382)</f>
        <v/>
      </c>
    </row>
    <row r="382" spans="3:12" ht="17.45" customHeight="1" x14ac:dyDescent="0.2">
      <c r="C382" s="158">
        <f t="shared" si="11"/>
        <v>376</v>
      </c>
      <c r="D382" s="146" t="str">
        <f>IF(PROVEEDORES!E383="","",PROVEEDORES!E383)</f>
        <v/>
      </c>
      <c r="E382" s="146" t="str">
        <f>IF(PROVEEDORES!F383="","",PROVEEDORES!F383)</f>
        <v/>
      </c>
      <c r="F382" s="146" t="str">
        <f>IF(PROVEEDORES!D383="","",PROVEEDORES!D383)</f>
        <v/>
      </c>
      <c r="G382" s="159">
        <f>SUMIF('EG-ABR'!$F$18:$F$516,PROVEEDORES!$D383,'EG-ABR'!P$18:P$516)</f>
        <v>0</v>
      </c>
      <c r="H382" s="159">
        <f>SUMIF('EG-ABR'!$F$18:$F$516,PROVEEDORES!$D383,'EG-ABR'!Q$18:Q$516)</f>
        <v>0</v>
      </c>
      <c r="I382" s="159">
        <f>SUMIF('EG-ABR'!$F$18:$F$516,PROVEEDORES!$D383,'EG-ABR'!R$18:R$516)</f>
        <v>0</v>
      </c>
      <c r="J382" s="159">
        <f>SUMIF('EG-ABR'!$F$18:$F$516,PROVEEDORES!$D383,'EG-ABR'!S$18:S$516)</f>
        <v>0</v>
      </c>
      <c r="K382" s="159" t="str">
        <f t="shared" si="10"/>
        <v/>
      </c>
      <c r="L382" s="146" t="str">
        <f>IF(PROVEEDORES!G383="","",PROVEEDORES!G383)</f>
        <v/>
      </c>
    </row>
    <row r="383" spans="3:12" ht="17.45" customHeight="1" x14ac:dyDescent="0.2">
      <c r="C383" s="158">
        <f t="shared" si="11"/>
        <v>377</v>
      </c>
      <c r="D383" s="146" t="str">
        <f>IF(PROVEEDORES!E384="","",PROVEEDORES!E384)</f>
        <v/>
      </c>
      <c r="E383" s="146" t="str">
        <f>IF(PROVEEDORES!F384="","",PROVEEDORES!F384)</f>
        <v/>
      </c>
      <c r="F383" s="146" t="str">
        <f>IF(PROVEEDORES!D384="","",PROVEEDORES!D384)</f>
        <v/>
      </c>
      <c r="G383" s="159">
        <f>SUMIF('EG-ABR'!$F$18:$F$516,PROVEEDORES!$D384,'EG-ABR'!P$18:P$516)</f>
        <v>0</v>
      </c>
      <c r="H383" s="159">
        <f>SUMIF('EG-ABR'!$F$18:$F$516,PROVEEDORES!$D384,'EG-ABR'!Q$18:Q$516)</f>
        <v>0</v>
      </c>
      <c r="I383" s="159">
        <f>SUMIF('EG-ABR'!$F$18:$F$516,PROVEEDORES!$D384,'EG-ABR'!R$18:R$516)</f>
        <v>0</v>
      </c>
      <c r="J383" s="159">
        <f>SUMIF('EG-ABR'!$F$18:$F$516,PROVEEDORES!$D384,'EG-ABR'!S$18:S$516)</f>
        <v>0</v>
      </c>
      <c r="K383" s="159" t="str">
        <f t="shared" si="10"/>
        <v/>
      </c>
      <c r="L383" s="146" t="str">
        <f>IF(PROVEEDORES!G384="","",PROVEEDORES!G384)</f>
        <v/>
      </c>
    </row>
    <row r="384" spans="3:12" ht="17.45" customHeight="1" x14ac:dyDescent="0.2">
      <c r="C384" s="158">
        <f t="shared" si="11"/>
        <v>378</v>
      </c>
      <c r="D384" s="146" t="str">
        <f>IF(PROVEEDORES!E385="","",PROVEEDORES!E385)</f>
        <v/>
      </c>
      <c r="E384" s="146" t="str">
        <f>IF(PROVEEDORES!F385="","",PROVEEDORES!F385)</f>
        <v/>
      </c>
      <c r="F384" s="146" t="str">
        <f>IF(PROVEEDORES!D385="","",PROVEEDORES!D385)</f>
        <v/>
      </c>
      <c r="G384" s="159">
        <f>SUMIF('EG-ABR'!$F$18:$F$516,PROVEEDORES!$D385,'EG-ABR'!P$18:P$516)</f>
        <v>0</v>
      </c>
      <c r="H384" s="159">
        <f>SUMIF('EG-ABR'!$F$18:$F$516,PROVEEDORES!$D385,'EG-ABR'!Q$18:Q$516)</f>
        <v>0</v>
      </c>
      <c r="I384" s="159">
        <f>SUMIF('EG-ABR'!$F$18:$F$516,PROVEEDORES!$D385,'EG-ABR'!R$18:R$516)</f>
        <v>0</v>
      </c>
      <c r="J384" s="159">
        <f>SUMIF('EG-ABR'!$F$18:$F$516,PROVEEDORES!$D385,'EG-ABR'!S$18:S$516)</f>
        <v>0</v>
      </c>
      <c r="K384" s="159" t="str">
        <f t="shared" si="10"/>
        <v/>
      </c>
      <c r="L384" s="146" t="str">
        <f>IF(PROVEEDORES!G385="","",PROVEEDORES!G385)</f>
        <v/>
      </c>
    </row>
    <row r="385" spans="3:12" ht="17.45" customHeight="1" x14ac:dyDescent="0.2">
      <c r="C385" s="158">
        <f t="shared" si="11"/>
        <v>379</v>
      </c>
      <c r="D385" s="146" t="str">
        <f>IF(PROVEEDORES!E386="","",PROVEEDORES!E386)</f>
        <v/>
      </c>
      <c r="E385" s="146" t="str">
        <f>IF(PROVEEDORES!F386="","",PROVEEDORES!F386)</f>
        <v/>
      </c>
      <c r="F385" s="146" t="str">
        <f>IF(PROVEEDORES!D386="","",PROVEEDORES!D386)</f>
        <v/>
      </c>
      <c r="G385" s="159">
        <f>SUMIF('EG-ABR'!$F$18:$F$516,PROVEEDORES!$D386,'EG-ABR'!P$18:P$516)</f>
        <v>0</v>
      </c>
      <c r="H385" s="159">
        <f>SUMIF('EG-ABR'!$F$18:$F$516,PROVEEDORES!$D386,'EG-ABR'!Q$18:Q$516)</f>
        <v>0</v>
      </c>
      <c r="I385" s="159">
        <f>SUMIF('EG-ABR'!$F$18:$F$516,PROVEEDORES!$D386,'EG-ABR'!R$18:R$516)</f>
        <v>0</v>
      </c>
      <c r="J385" s="159">
        <f>SUMIF('EG-ABR'!$F$18:$F$516,PROVEEDORES!$D386,'EG-ABR'!S$18:S$516)</f>
        <v>0</v>
      </c>
      <c r="K385" s="159" t="str">
        <f t="shared" si="10"/>
        <v/>
      </c>
      <c r="L385" s="146" t="str">
        <f>IF(PROVEEDORES!G386="","",PROVEEDORES!G386)</f>
        <v/>
      </c>
    </row>
    <row r="386" spans="3:12" ht="17.45" customHeight="1" x14ac:dyDescent="0.2">
      <c r="C386" s="158">
        <f t="shared" si="11"/>
        <v>380</v>
      </c>
      <c r="D386" s="146" t="str">
        <f>IF(PROVEEDORES!E387="","",PROVEEDORES!E387)</f>
        <v/>
      </c>
      <c r="E386" s="146" t="str">
        <f>IF(PROVEEDORES!F387="","",PROVEEDORES!F387)</f>
        <v/>
      </c>
      <c r="F386" s="146" t="str">
        <f>IF(PROVEEDORES!D387="","",PROVEEDORES!D387)</f>
        <v/>
      </c>
      <c r="G386" s="159">
        <f>SUMIF('EG-ABR'!$F$18:$F$516,PROVEEDORES!$D387,'EG-ABR'!P$18:P$516)</f>
        <v>0</v>
      </c>
      <c r="H386" s="159">
        <f>SUMIF('EG-ABR'!$F$18:$F$516,PROVEEDORES!$D387,'EG-ABR'!Q$18:Q$516)</f>
        <v>0</v>
      </c>
      <c r="I386" s="159">
        <f>SUMIF('EG-ABR'!$F$18:$F$516,PROVEEDORES!$D387,'EG-ABR'!R$18:R$516)</f>
        <v>0</v>
      </c>
      <c r="J386" s="159">
        <f>SUMIF('EG-ABR'!$F$18:$F$516,PROVEEDORES!$D387,'EG-ABR'!S$18:S$516)</f>
        <v>0</v>
      </c>
      <c r="K386" s="159" t="str">
        <f t="shared" si="10"/>
        <v/>
      </c>
      <c r="L386" s="146" t="str">
        <f>IF(PROVEEDORES!G387="","",PROVEEDORES!G387)</f>
        <v/>
      </c>
    </row>
    <row r="387" spans="3:12" ht="17.45" customHeight="1" x14ac:dyDescent="0.2">
      <c r="C387" s="158">
        <f t="shared" si="11"/>
        <v>381</v>
      </c>
      <c r="D387" s="146" t="str">
        <f>IF(PROVEEDORES!E388="","",PROVEEDORES!E388)</f>
        <v/>
      </c>
      <c r="E387" s="146" t="str">
        <f>IF(PROVEEDORES!F388="","",PROVEEDORES!F388)</f>
        <v/>
      </c>
      <c r="F387" s="146" t="str">
        <f>IF(PROVEEDORES!D388="","",PROVEEDORES!D388)</f>
        <v/>
      </c>
      <c r="G387" s="159">
        <f>SUMIF('EG-ABR'!$F$18:$F$516,PROVEEDORES!$D388,'EG-ABR'!P$18:P$516)</f>
        <v>0</v>
      </c>
      <c r="H387" s="159">
        <f>SUMIF('EG-ABR'!$F$18:$F$516,PROVEEDORES!$D388,'EG-ABR'!Q$18:Q$516)</f>
        <v>0</v>
      </c>
      <c r="I387" s="159">
        <f>SUMIF('EG-ABR'!$F$18:$F$516,PROVEEDORES!$D388,'EG-ABR'!R$18:R$516)</f>
        <v>0</v>
      </c>
      <c r="J387" s="159">
        <f>SUMIF('EG-ABR'!$F$18:$F$516,PROVEEDORES!$D388,'EG-ABR'!S$18:S$516)</f>
        <v>0</v>
      </c>
      <c r="K387" s="159" t="str">
        <f t="shared" si="10"/>
        <v/>
      </c>
      <c r="L387" s="146" t="str">
        <f>IF(PROVEEDORES!G388="","",PROVEEDORES!G388)</f>
        <v/>
      </c>
    </row>
    <row r="388" spans="3:12" ht="17.45" customHeight="1" x14ac:dyDescent="0.2">
      <c r="C388" s="158">
        <f t="shared" si="11"/>
        <v>382</v>
      </c>
      <c r="D388" s="146" t="str">
        <f>IF(PROVEEDORES!E389="","",PROVEEDORES!E389)</f>
        <v/>
      </c>
      <c r="E388" s="146" t="str">
        <f>IF(PROVEEDORES!F389="","",PROVEEDORES!F389)</f>
        <v/>
      </c>
      <c r="F388" s="146" t="str">
        <f>IF(PROVEEDORES!D389="","",PROVEEDORES!D389)</f>
        <v/>
      </c>
      <c r="G388" s="159">
        <f>SUMIF('EG-ABR'!$F$18:$F$516,PROVEEDORES!$D389,'EG-ABR'!P$18:P$516)</f>
        <v>0</v>
      </c>
      <c r="H388" s="159">
        <f>SUMIF('EG-ABR'!$F$18:$F$516,PROVEEDORES!$D389,'EG-ABR'!Q$18:Q$516)</f>
        <v>0</v>
      </c>
      <c r="I388" s="159">
        <f>SUMIF('EG-ABR'!$F$18:$F$516,PROVEEDORES!$D389,'EG-ABR'!R$18:R$516)</f>
        <v>0</v>
      </c>
      <c r="J388" s="159">
        <f>SUMIF('EG-ABR'!$F$18:$F$516,PROVEEDORES!$D389,'EG-ABR'!S$18:S$516)</f>
        <v>0</v>
      </c>
      <c r="K388" s="159" t="str">
        <f t="shared" si="10"/>
        <v/>
      </c>
      <c r="L388" s="146" t="str">
        <f>IF(PROVEEDORES!G389="","",PROVEEDORES!G389)</f>
        <v/>
      </c>
    </row>
    <row r="389" spans="3:12" ht="17.45" customHeight="1" x14ac:dyDescent="0.2">
      <c r="C389" s="158">
        <f t="shared" si="11"/>
        <v>383</v>
      </c>
      <c r="D389" s="146" t="str">
        <f>IF(PROVEEDORES!E390="","",PROVEEDORES!E390)</f>
        <v/>
      </c>
      <c r="E389" s="146" t="str">
        <f>IF(PROVEEDORES!F390="","",PROVEEDORES!F390)</f>
        <v/>
      </c>
      <c r="F389" s="146" t="str">
        <f>IF(PROVEEDORES!D390="","",PROVEEDORES!D390)</f>
        <v/>
      </c>
      <c r="G389" s="159">
        <f>SUMIF('EG-ABR'!$F$18:$F$516,PROVEEDORES!$D390,'EG-ABR'!P$18:P$516)</f>
        <v>0</v>
      </c>
      <c r="H389" s="159">
        <f>SUMIF('EG-ABR'!$F$18:$F$516,PROVEEDORES!$D390,'EG-ABR'!Q$18:Q$516)</f>
        <v>0</v>
      </c>
      <c r="I389" s="159">
        <f>SUMIF('EG-ABR'!$F$18:$F$516,PROVEEDORES!$D390,'EG-ABR'!R$18:R$516)</f>
        <v>0</v>
      </c>
      <c r="J389" s="159">
        <f>SUMIF('EG-ABR'!$F$18:$F$516,PROVEEDORES!$D390,'EG-ABR'!S$18:S$516)</f>
        <v>0</v>
      </c>
      <c r="K389" s="159" t="str">
        <f t="shared" si="10"/>
        <v/>
      </c>
      <c r="L389" s="146" t="str">
        <f>IF(PROVEEDORES!G390="","",PROVEEDORES!G390)</f>
        <v/>
      </c>
    </row>
    <row r="390" spans="3:12" ht="17.45" customHeight="1" x14ac:dyDescent="0.2">
      <c r="C390" s="158">
        <f t="shared" si="11"/>
        <v>384</v>
      </c>
      <c r="D390" s="146" t="str">
        <f>IF(PROVEEDORES!E391="","",PROVEEDORES!E391)</f>
        <v/>
      </c>
      <c r="E390" s="146" t="str">
        <f>IF(PROVEEDORES!F391="","",PROVEEDORES!F391)</f>
        <v/>
      </c>
      <c r="F390" s="146" t="str">
        <f>IF(PROVEEDORES!D391="","",PROVEEDORES!D391)</f>
        <v/>
      </c>
      <c r="G390" s="159">
        <f>SUMIF('EG-ABR'!$F$18:$F$516,PROVEEDORES!$D391,'EG-ABR'!P$18:P$516)</f>
        <v>0</v>
      </c>
      <c r="H390" s="159">
        <f>SUMIF('EG-ABR'!$F$18:$F$516,PROVEEDORES!$D391,'EG-ABR'!Q$18:Q$516)</f>
        <v>0</v>
      </c>
      <c r="I390" s="159">
        <f>SUMIF('EG-ABR'!$F$18:$F$516,PROVEEDORES!$D391,'EG-ABR'!R$18:R$516)</f>
        <v>0</v>
      </c>
      <c r="J390" s="159">
        <f>SUMIF('EG-ABR'!$F$18:$F$516,PROVEEDORES!$D391,'EG-ABR'!S$18:S$516)</f>
        <v>0</v>
      </c>
      <c r="K390" s="159" t="str">
        <f t="shared" si="10"/>
        <v/>
      </c>
      <c r="L390" s="146" t="str">
        <f>IF(PROVEEDORES!G391="","",PROVEEDORES!G391)</f>
        <v/>
      </c>
    </row>
    <row r="391" spans="3:12" ht="17.45" customHeight="1" x14ac:dyDescent="0.2">
      <c r="C391" s="158">
        <f t="shared" si="11"/>
        <v>385</v>
      </c>
      <c r="D391" s="146" t="str">
        <f>IF(PROVEEDORES!E392="","",PROVEEDORES!E392)</f>
        <v/>
      </c>
      <c r="E391" s="146" t="str">
        <f>IF(PROVEEDORES!F392="","",PROVEEDORES!F392)</f>
        <v/>
      </c>
      <c r="F391" s="146" t="str">
        <f>IF(PROVEEDORES!D392="","",PROVEEDORES!D392)</f>
        <v/>
      </c>
      <c r="G391" s="159">
        <f>SUMIF('EG-ABR'!$F$18:$F$516,PROVEEDORES!$D392,'EG-ABR'!P$18:P$516)</f>
        <v>0</v>
      </c>
      <c r="H391" s="159">
        <f>SUMIF('EG-ABR'!$F$18:$F$516,PROVEEDORES!$D392,'EG-ABR'!Q$18:Q$516)</f>
        <v>0</v>
      </c>
      <c r="I391" s="159">
        <f>SUMIF('EG-ABR'!$F$18:$F$516,PROVEEDORES!$D392,'EG-ABR'!R$18:R$516)</f>
        <v>0</v>
      </c>
      <c r="J391" s="159">
        <f>SUMIF('EG-ABR'!$F$18:$F$516,PROVEEDORES!$D392,'EG-ABR'!S$18:S$516)</f>
        <v>0</v>
      </c>
      <c r="K391" s="159" t="str">
        <f t="shared" si="10"/>
        <v/>
      </c>
      <c r="L391" s="146" t="str">
        <f>IF(PROVEEDORES!G392="","",PROVEEDORES!G392)</f>
        <v/>
      </c>
    </row>
    <row r="392" spans="3:12" ht="17.45" customHeight="1" x14ac:dyDescent="0.2">
      <c r="C392" s="158">
        <f t="shared" si="11"/>
        <v>386</v>
      </c>
      <c r="D392" s="146" t="str">
        <f>IF(PROVEEDORES!E393="","",PROVEEDORES!E393)</f>
        <v/>
      </c>
      <c r="E392" s="146" t="str">
        <f>IF(PROVEEDORES!F393="","",PROVEEDORES!F393)</f>
        <v/>
      </c>
      <c r="F392" s="146" t="str">
        <f>IF(PROVEEDORES!D393="","",PROVEEDORES!D393)</f>
        <v/>
      </c>
      <c r="G392" s="159">
        <f>SUMIF('EG-ABR'!$F$18:$F$516,PROVEEDORES!$D393,'EG-ABR'!P$18:P$516)</f>
        <v>0</v>
      </c>
      <c r="H392" s="159">
        <f>SUMIF('EG-ABR'!$F$18:$F$516,PROVEEDORES!$D393,'EG-ABR'!Q$18:Q$516)</f>
        <v>0</v>
      </c>
      <c r="I392" s="159">
        <f>SUMIF('EG-ABR'!$F$18:$F$516,PROVEEDORES!$D393,'EG-ABR'!R$18:R$516)</f>
        <v>0</v>
      </c>
      <c r="J392" s="159">
        <f>SUMIF('EG-ABR'!$F$18:$F$516,PROVEEDORES!$D393,'EG-ABR'!S$18:S$516)</f>
        <v>0</v>
      </c>
      <c r="K392" s="159" t="str">
        <f t="shared" ref="K392:K455" si="12">IF(G392+H392+I392+J392&gt;0,"C/Información","")</f>
        <v/>
      </c>
      <c r="L392" s="146" t="str">
        <f>IF(PROVEEDORES!G393="","",PROVEEDORES!G393)</f>
        <v/>
      </c>
    </row>
    <row r="393" spans="3:12" ht="17.45" customHeight="1" x14ac:dyDescent="0.2">
      <c r="C393" s="158">
        <f t="shared" ref="C393:C456" si="13">C392+1</f>
        <v>387</v>
      </c>
      <c r="D393" s="146" t="str">
        <f>IF(PROVEEDORES!E394="","",PROVEEDORES!E394)</f>
        <v/>
      </c>
      <c r="E393" s="146" t="str">
        <f>IF(PROVEEDORES!F394="","",PROVEEDORES!F394)</f>
        <v/>
      </c>
      <c r="F393" s="146" t="str">
        <f>IF(PROVEEDORES!D394="","",PROVEEDORES!D394)</f>
        <v/>
      </c>
      <c r="G393" s="159">
        <f>SUMIF('EG-ABR'!$F$18:$F$516,PROVEEDORES!$D394,'EG-ABR'!P$18:P$516)</f>
        <v>0</v>
      </c>
      <c r="H393" s="159">
        <f>SUMIF('EG-ABR'!$F$18:$F$516,PROVEEDORES!$D394,'EG-ABR'!Q$18:Q$516)</f>
        <v>0</v>
      </c>
      <c r="I393" s="159">
        <f>SUMIF('EG-ABR'!$F$18:$F$516,PROVEEDORES!$D394,'EG-ABR'!R$18:R$516)</f>
        <v>0</v>
      </c>
      <c r="J393" s="159">
        <f>SUMIF('EG-ABR'!$F$18:$F$516,PROVEEDORES!$D394,'EG-ABR'!S$18:S$516)</f>
        <v>0</v>
      </c>
      <c r="K393" s="159" t="str">
        <f t="shared" si="12"/>
        <v/>
      </c>
      <c r="L393" s="146" t="str">
        <f>IF(PROVEEDORES!G394="","",PROVEEDORES!G394)</f>
        <v/>
      </c>
    </row>
    <row r="394" spans="3:12" ht="17.45" customHeight="1" x14ac:dyDescent="0.2">
      <c r="C394" s="158">
        <f t="shared" si="13"/>
        <v>388</v>
      </c>
      <c r="D394" s="146" t="str">
        <f>IF(PROVEEDORES!E395="","",PROVEEDORES!E395)</f>
        <v/>
      </c>
      <c r="E394" s="146" t="str">
        <f>IF(PROVEEDORES!F395="","",PROVEEDORES!F395)</f>
        <v/>
      </c>
      <c r="F394" s="146" t="str">
        <f>IF(PROVEEDORES!D395="","",PROVEEDORES!D395)</f>
        <v/>
      </c>
      <c r="G394" s="159">
        <f>SUMIF('EG-ABR'!$F$18:$F$516,PROVEEDORES!$D395,'EG-ABR'!P$18:P$516)</f>
        <v>0</v>
      </c>
      <c r="H394" s="159">
        <f>SUMIF('EG-ABR'!$F$18:$F$516,PROVEEDORES!$D395,'EG-ABR'!Q$18:Q$516)</f>
        <v>0</v>
      </c>
      <c r="I394" s="159">
        <f>SUMIF('EG-ABR'!$F$18:$F$516,PROVEEDORES!$D395,'EG-ABR'!R$18:R$516)</f>
        <v>0</v>
      </c>
      <c r="J394" s="159">
        <f>SUMIF('EG-ABR'!$F$18:$F$516,PROVEEDORES!$D395,'EG-ABR'!S$18:S$516)</f>
        <v>0</v>
      </c>
      <c r="K394" s="159" t="str">
        <f t="shared" si="12"/>
        <v/>
      </c>
      <c r="L394" s="146" t="str">
        <f>IF(PROVEEDORES!G395="","",PROVEEDORES!G395)</f>
        <v/>
      </c>
    </row>
    <row r="395" spans="3:12" ht="17.45" customHeight="1" x14ac:dyDescent="0.2">
      <c r="C395" s="158">
        <f t="shared" si="13"/>
        <v>389</v>
      </c>
      <c r="D395" s="146" t="str">
        <f>IF(PROVEEDORES!E396="","",PROVEEDORES!E396)</f>
        <v/>
      </c>
      <c r="E395" s="146" t="str">
        <f>IF(PROVEEDORES!F396="","",PROVEEDORES!F396)</f>
        <v/>
      </c>
      <c r="F395" s="146" t="str">
        <f>IF(PROVEEDORES!D396="","",PROVEEDORES!D396)</f>
        <v/>
      </c>
      <c r="G395" s="159">
        <f>SUMIF('EG-ABR'!$F$18:$F$516,PROVEEDORES!$D396,'EG-ABR'!P$18:P$516)</f>
        <v>0</v>
      </c>
      <c r="H395" s="159">
        <f>SUMIF('EG-ABR'!$F$18:$F$516,PROVEEDORES!$D396,'EG-ABR'!Q$18:Q$516)</f>
        <v>0</v>
      </c>
      <c r="I395" s="159">
        <f>SUMIF('EG-ABR'!$F$18:$F$516,PROVEEDORES!$D396,'EG-ABR'!R$18:R$516)</f>
        <v>0</v>
      </c>
      <c r="J395" s="159">
        <f>SUMIF('EG-ABR'!$F$18:$F$516,PROVEEDORES!$D396,'EG-ABR'!S$18:S$516)</f>
        <v>0</v>
      </c>
      <c r="K395" s="159" t="str">
        <f t="shared" si="12"/>
        <v/>
      </c>
      <c r="L395" s="146" t="str">
        <f>IF(PROVEEDORES!G396="","",PROVEEDORES!G396)</f>
        <v/>
      </c>
    </row>
    <row r="396" spans="3:12" ht="17.45" customHeight="1" x14ac:dyDescent="0.2">
      <c r="C396" s="158">
        <f t="shared" si="13"/>
        <v>390</v>
      </c>
      <c r="D396" s="146" t="str">
        <f>IF(PROVEEDORES!E397="","",PROVEEDORES!E397)</f>
        <v/>
      </c>
      <c r="E396" s="146" t="str">
        <f>IF(PROVEEDORES!F397="","",PROVEEDORES!F397)</f>
        <v/>
      </c>
      <c r="F396" s="146" t="str">
        <f>IF(PROVEEDORES!D397="","",PROVEEDORES!D397)</f>
        <v/>
      </c>
      <c r="G396" s="159">
        <f>SUMIF('EG-ABR'!$F$18:$F$516,PROVEEDORES!$D397,'EG-ABR'!P$18:P$516)</f>
        <v>0</v>
      </c>
      <c r="H396" s="159">
        <f>SUMIF('EG-ABR'!$F$18:$F$516,PROVEEDORES!$D397,'EG-ABR'!Q$18:Q$516)</f>
        <v>0</v>
      </c>
      <c r="I396" s="159">
        <f>SUMIF('EG-ABR'!$F$18:$F$516,PROVEEDORES!$D397,'EG-ABR'!R$18:R$516)</f>
        <v>0</v>
      </c>
      <c r="J396" s="159">
        <f>SUMIF('EG-ABR'!$F$18:$F$516,PROVEEDORES!$D397,'EG-ABR'!S$18:S$516)</f>
        <v>0</v>
      </c>
      <c r="K396" s="159" t="str">
        <f t="shared" si="12"/>
        <v/>
      </c>
      <c r="L396" s="146" t="str">
        <f>IF(PROVEEDORES!G397="","",PROVEEDORES!G397)</f>
        <v/>
      </c>
    </row>
    <row r="397" spans="3:12" ht="17.45" customHeight="1" x14ac:dyDescent="0.2">
      <c r="C397" s="158">
        <f t="shared" si="13"/>
        <v>391</v>
      </c>
      <c r="D397" s="146" t="str">
        <f>IF(PROVEEDORES!E398="","",PROVEEDORES!E398)</f>
        <v/>
      </c>
      <c r="E397" s="146" t="str">
        <f>IF(PROVEEDORES!F398="","",PROVEEDORES!F398)</f>
        <v/>
      </c>
      <c r="F397" s="146" t="str">
        <f>IF(PROVEEDORES!D398="","",PROVEEDORES!D398)</f>
        <v/>
      </c>
      <c r="G397" s="159">
        <f>SUMIF('EG-ABR'!$F$18:$F$516,PROVEEDORES!$D398,'EG-ABR'!P$18:P$516)</f>
        <v>0</v>
      </c>
      <c r="H397" s="159">
        <f>SUMIF('EG-ABR'!$F$18:$F$516,PROVEEDORES!$D398,'EG-ABR'!Q$18:Q$516)</f>
        <v>0</v>
      </c>
      <c r="I397" s="159">
        <f>SUMIF('EG-ABR'!$F$18:$F$516,PROVEEDORES!$D398,'EG-ABR'!R$18:R$516)</f>
        <v>0</v>
      </c>
      <c r="J397" s="159">
        <f>SUMIF('EG-ABR'!$F$18:$F$516,PROVEEDORES!$D398,'EG-ABR'!S$18:S$516)</f>
        <v>0</v>
      </c>
      <c r="K397" s="159" t="str">
        <f t="shared" si="12"/>
        <v/>
      </c>
      <c r="L397" s="146" t="str">
        <f>IF(PROVEEDORES!G398="","",PROVEEDORES!G398)</f>
        <v/>
      </c>
    </row>
    <row r="398" spans="3:12" ht="17.45" customHeight="1" x14ac:dyDescent="0.2">
      <c r="C398" s="158">
        <f t="shared" si="13"/>
        <v>392</v>
      </c>
      <c r="D398" s="146" t="str">
        <f>IF(PROVEEDORES!E399="","",PROVEEDORES!E399)</f>
        <v/>
      </c>
      <c r="E398" s="146" t="str">
        <f>IF(PROVEEDORES!F399="","",PROVEEDORES!F399)</f>
        <v/>
      </c>
      <c r="F398" s="146" t="str">
        <f>IF(PROVEEDORES!D399="","",PROVEEDORES!D399)</f>
        <v/>
      </c>
      <c r="G398" s="159">
        <f>SUMIF('EG-ABR'!$F$18:$F$516,PROVEEDORES!$D399,'EG-ABR'!P$18:P$516)</f>
        <v>0</v>
      </c>
      <c r="H398" s="159">
        <f>SUMIF('EG-ABR'!$F$18:$F$516,PROVEEDORES!$D399,'EG-ABR'!Q$18:Q$516)</f>
        <v>0</v>
      </c>
      <c r="I398" s="159">
        <f>SUMIF('EG-ABR'!$F$18:$F$516,PROVEEDORES!$D399,'EG-ABR'!R$18:R$516)</f>
        <v>0</v>
      </c>
      <c r="J398" s="159">
        <f>SUMIF('EG-ABR'!$F$18:$F$516,PROVEEDORES!$D399,'EG-ABR'!S$18:S$516)</f>
        <v>0</v>
      </c>
      <c r="K398" s="159" t="str">
        <f t="shared" si="12"/>
        <v/>
      </c>
      <c r="L398" s="146" t="str">
        <f>IF(PROVEEDORES!G399="","",PROVEEDORES!G399)</f>
        <v/>
      </c>
    </row>
    <row r="399" spans="3:12" ht="17.45" customHeight="1" x14ac:dyDescent="0.2">
      <c r="C399" s="158">
        <f t="shared" si="13"/>
        <v>393</v>
      </c>
      <c r="D399" s="146" t="str">
        <f>IF(PROVEEDORES!E400="","",PROVEEDORES!E400)</f>
        <v/>
      </c>
      <c r="E399" s="146" t="str">
        <f>IF(PROVEEDORES!F400="","",PROVEEDORES!F400)</f>
        <v/>
      </c>
      <c r="F399" s="146" t="str">
        <f>IF(PROVEEDORES!D400="","",PROVEEDORES!D400)</f>
        <v/>
      </c>
      <c r="G399" s="159">
        <f>SUMIF('EG-ABR'!$F$18:$F$516,PROVEEDORES!$D400,'EG-ABR'!P$18:P$516)</f>
        <v>0</v>
      </c>
      <c r="H399" s="159">
        <f>SUMIF('EG-ABR'!$F$18:$F$516,PROVEEDORES!$D400,'EG-ABR'!Q$18:Q$516)</f>
        <v>0</v>
      </c>
      <c r="I399" s="159">
        <f>SUMIF('EG-ABR'!$F$18:$F$516,PROVEEDORES!$D400,'EG-ABR'!R$18:R$516)</f>
        <v>0</v>
      </c>
      <c r="J399" s="159">
        <f>SUMIF('EG-ABR'!$F$18:$F$516,PROVEEDORES!$D400,'EG-ABR'!S$18:S$516)</f>
        <v>0</v>
      </c>
      <c r="K399" s="159" t="str">
        <f t="shared" si="12"/>
        <v/>
      </c>
      <c r="L399" s="146" t="str">
        <f>IF(PROVEEDORES!G400="","",PROVEEDORES!G400)</f>
        <v/>
      </c>
    </row>
    <row r="400" spans="3:12" ht="17.45" customHeight="1" x14ac:dyDescent="0.2">
      <c r="C400" s="158">
        <f t="shared" si="13"/>
        <v>394</v>
      </c>
      <c r="D400" s="146" t="str">
        <f>IF(PROVEEDORES!E401="","",PROVEEDORES!E401)</f>
        <v/>
      </c>
      <c r="E400" s="146" t="str">
        <f>IF(PROVEEDORES!F401="","",PROVEEDORES!F401)</f>
        <v/>
      </c>
      <c r="F400" s="146" t="str">
        <f>IF(PROVEEDORES!D401="","",PROVEEDORES!D401)</f>
        <v/>
      </c>
      <c r="G400" s="159">
        <f>SUMIF('EG-ABR'!$F$18:$F$516,PROVEEDORES!$D401,'EG-ABR'!P$18:P$516)</f>
        <v>0</v>
      </c>
      <c r="H400" s="159">
        <f>SUMIF('EG-ABR'!$F$18:$F$516,PROVEEDORES!$D401,'EG-ABR'!Q$18:Q$516)</f>
        <v>0</v>
      </c>
      <c r="I400" s="159">
        <f>SUMIF('EG-ABR'!$F$18:$F$516,PROVEEDORES!$D401,'EG-ABR'!R$18:R$516)</f>
        <v>0</v>
      </c>
      <c r="J400" s="159">
        <f>SUMIF('EG-ABR'!$F$18:$F$516,PROVEEDORES!$D401,'EG-ABR'!S$18:S$516)</f>
        <v>0</v>
      </c>
      <c r="K400" s="159" t="str">
        <f t="shared" si="12"/>
        <v/>
      </c>
      <c r="L400" s="146" t="str">
        <f>IF(PROVEEDORES!G401="","",PROVEEDORES!G401)</f>
        <v/>
      </c>
    </row>
    <row r="401" spans="3:12" ht="17.45" customHeight="1" x14ac:dyDescent="0.2">
      <c r="C401" s="158">
        <f t="shared" si="13"/>
        <v>395</v>
      </c>
      <c r="D401" s="146" t="str">
        <f>IF(PROVEEDORES!E402="","",PROVEEDORES!E402)</f>
        <v/>
      </c>
      <c r="E401" s="146" t="str">
        <f>IF(PROVEEDORES!F402="","",PROVEEDORES!F402)</f>
        <v/>
      </c>
      <c r="F401" s="146" t="str">
        <f>IF(PROVEEDORES!D402="","",PROVEEDORES!D402)</f>
        <v/>
      </c>
      <c r="G401" s="159">
        <f>SUMIF('EG-ABR'!$F$18:$F$516,PROVEEDORES!$D402,'EG-ABR'!P$18:P$516)</f>
        <v>0</v>
      </c>
      <c r="H401" s="159">
        <f>SUMIF('EG-ABR'!$F$18:$F$516,PROVEEDORES!$D402,'EG-ABR'!Q$18:Q$516)</f>
        <v>0</v>
      </c>
      <c r="I401" s="159">
        <f>SUMIF('EG-ABR'!$F$18:$F$516,PROVEEDORES!$D402,'EG-ABR'!R$18:R$516)</f>
        <v>0</v>
      </c>
      <c r="J401" s="159">
        <f>SUMIF('EG-ABR'!$F$18:$F$516,PROVEEDORES!$D402,'EG-ABR'!S$18:S$516)</f>
        <v>0</v>
      </c>
      <c r="K401" s="159" t="str">
        <f t="shared" si="12"/>
        <v/>
      </c>
      <c r="L401" s="146" t="str">
        <f>IF(PROVEEDORES!G402="","",PROVEEDORES!G402)</f>
        <v/>
      </c>
    </row>
    <row r="402" spans="3:12" ht="17.45" customHeight="1" x14ac:dyDescent="0.2">
      <c r="C402" s="158">
        <f t="shared" si="13"/>
        <v>396</v>
      </c>
      <c r="D402" s="146" t="str">
        <f>IF(PROVEEDORES!E403="","",PROVEEDORES!E403)</f>
        <v/>
      </c>
      <c r="E402" s="146" t="str">
        <f>IF(PROVEEDORES!F403="","",PROVEEDORES!F403)</f>
        <v/>
      </c>
      <c r="F402" s="146" t="str">
        <f>IF(PROVEEDORES!D403="","",PROVEEDORES!D403)</f>
        <v/>
      </c>
      <c r="G402" s="159">
        <f>SUMIF('EG-ABR'!$F$18:$F$516,PROVEEDORES!$D403,'EG-ABR'!P$18:P$516)</f>
        <v>0</v>
      </c>
      <c r="H402" s="159">
        <f>SUMIF('EG-ABR'!$F$18:$F$516,PROVEEDORES!$D403,'EG-ABR'!Q$18:Q$516)</f>
        <v>0</v>
      </c>
      <c r="I402" s="159">
        <f>SUMIF('EG-ABR'!$F$18:$F$516,PROVEEDORES!$D403,'EG-ABR'!R$18:R$516)</f>
        <v>0</v>
      </c>
      <c r="J402" s="159">
        <f>SUMIF('EG-ABR'!$F$18:$F$516,PROVEEDORES!$D403,'EG-ABR'!S$18:S$516)</f>
        <v>0</v>
      </c>
      <c r="K402" s="159" t="str">
        <f t="shared" si="12"/>
        <v/>
      </c>
      <c r="L402" s="146" t="str">
        <f>IF(PROVEEDORES!G403="","",PROVEEDORES!G403)</f>
        <v/>
      </c>
    </row>
    <row r="403" spans="3:12" ht="17.45" customHeight="1" x14ac:dyDescent="0.2">
      <c r="C403" s="158">
        <f t="shared" si="13"/>
        <v>397</v>
      </c>
      <c r="D403" s="146" t="str">
        <f>IF(PROVEEDORES!E404="","",PROVEEDORES!E404)</f>
        <v/>
      </c>
      <c r="E403" s="146" t="str">
        <f>IF(PROVEEDORES!F404="","",PROVEEDORES!F404)</f>
        <v/>
      </c>
      <c r="F403" s="146" t="str">
        <f>IF(PROVEEDORES!D404="","",PROVEEDORES!D404)</f>
        <v/>
      </c>
      <c r="G403" s="159">
        <f>SUMIF('EG-ABR'!$F$18:$F$516,PROVEEDORES!$D404,'EG-ABR'!P$18:P$516)</f>
        <v>0</v>
      </c>
      <c r="H403" s="159">
        <f>SUMIF('EG-ABR'!$F$18:$F$516,PROVEEDORES!$D404,'EG-ABR'!Q$18:Q$516)</f>
        <v>0</v>
      </c>
      <c r="I403" s="159">
        <f>SUMIF('EG-ABR'!$F$18:$F$516,PROVEEDORES!$D404,'EG-ABR'!R$18:R$516)</f>
        <v>0</v>
      </c>
      <c r="J403" s="159">
        <f>SUMIF('EG-ABR'!$F$18:$F$516,PROVEEDORES!$D404,'EG-ABR'!S$18:S$516)</f>
        <v>0</v>
      </c>
      <c r="K403" s="159" t="str">
        <f t="shared" si="12"/>
        <v/>
      </c>
      <c r="L403" s="146" t="str">
        <f>IF(PROVEEDORES!G404="","",PROVEEDORES!G404)</f>
        <v/>
      </c>
    </row>
    <row r="404" spans="3:12" ht="17.45" customHeight="1" x14ac:dyDescent="0.2">
      <c r="C404" s="158">
        <f t="shared" si="13"/>
        <v>398</v>
      </c>
      <c r="D404" s="146" t="str">
        <f>IF(PROVEEDORES!E405="","",PROVEEDORES!E405)</f>
        <v/>
      </c>
      <c r="E404" s="146" t="str">
        <f>IF(PROVEEDORES!F405="","",PROVEEDORES!F405)</f>
        <v/>
      </c>
      <c r="F404" s="146" t="str">
        <f>IF(PROVEEDORES!D405="","",PROVEEDORES!D405)</f>
        <v/>
      </c>
      <c r="G404" s="159">
        <f>SUMIF('EG-ABR'!$F$18:$F$516,PROVEEDORES!$D405,'EG-ABR'!P$18:P$516)</f>
        <v>0</v>
      </c>
      <c r="H404" s="159">
        <f>SUMIF('EG-ABR'!$F$18:$F$516,PROVEEDORES!$D405,'EG-ABR'!Q$18:Q$516)</f>
        <v>0</v>
      </c>
      <c r="I404" s="159">
        <f>SUMIF('EG-ABR'!$F$18:$F$516,PROVEEDORES!$D405,'EG-ABR'!R$18:R$516)</f>
        <v>0</v>
      </c>
      <c r="J404" s="159">
        <f>SUMIF('EG-ABR'!$F$18:$F$516,PROVEEDORES!$D405,'EG-ABR'!S$18:S$516)</f>
        <v>0</v>
      </c>
      <c r="K404" s="159" t="str">
        <f t="shared" si="12"/>
        <v/>
      </c>
      <c r="L404" s="146" t="str">
        <f>IF(PROVEEDORES!G405="","",PROVEEDORES!G405)</f>
        <v/>
      </c>
    </row>
    <row r="405" spans="3:12" ht="17.45" customHeight="1" x14ac:dyDescent="0.2">
      <c r="C405" s="158">
        <f t="shared" si="13"/>
        <v>399</v>
      </c>
      <c r="D405" s="146" t="str">
        <f>IF(PROVEEDORES!E406="","",PROVEEDORES!E406)</f>
        <v/>
      </c>
      <c r="E405" s="146" t="str">
        <f>IF(PROVEEDORES!F406="","",PROVEEDORES!F406)</f>
        <v/>
      </c>
      <c r="F405" s="146" t="str">
        <f>IF(PROVEEDORES!D406="","",PROVEEDORES!D406)</f>
        <v/>
      </c>
      <c r="G405" s="159">
        <f>SUMIF('EG-ABR'!$F$18:$F$516,PROVEEDORES!$D406,'EG-ABR'!P$18:P$516)</f>
        <v>0</v>
      </c>
      <c r="H405" s="159">
        <f>SUMIF('EG-ABR'!$F$18:$F$516,PROVEEDORES!$D406,'EG-ABR'!Q$18:Q$516)</f>
        <v>0</v>
      </c>
      <c r="I405" s="159">
        <f>SUMIF('EG-ABR'!$F$18:$F$516,PROVEEDORES!$D406,'EG-ABR'!R$18:R$516)</f>
        <v>0</v>
      </c>
      <c r="J405" s="159">
        <f>SUMIF('EG-ABR'!$F$18:$F$516,PROVEEDORES!$D406,'EG-ABR'!S$18:S$516)</f>
        <v>0</v>
      </c>
      <c r="K405" s="159" t="str">
        <f t="shared" si="12"/>
        <v/>
      </c>
      <c r="L405" s="146" t="str">
        <f>IF(PROVEEDORES!G406="","",PROVEEDORES!G406)</f>
        <v/>
      </c>
    </row>
    <row r="406" spans="3:12" ht="17.45" customHeight="1" x14ac:dyDescent="0.2">
      <c r="C406" s="158">
        <f t="shared" si="13"/>
        <v>400</v>
      </c>
      <c r="D406" s="146" t="str">
        <f>IF(PROVEEDORES!E407="","",PROVEEDORES!E407)</f>
        <v/>
      </c>
      <c r="E406" s="146" t="str">
        <f>IF(PROVEEDORES!F407="","",PROVEEDORES!F407)</f>
        <v/>
      </c>
      <c r="F406" s="146" t="str">
        <f>IF(PROVEEDORES!D407="","",PROVEEDORES!D407)</f>
        <v/>
      </c>
      <c r="G406" s="159">
        <f>SUMIF('EG-ABR'!$F$18:$F$516,PROVEEDORES!$D407,'EG-ABR'!P$18:P$516)</f>
        <v>0</v>
      </c>
      <c r="H406" s="159">
        <f>SUMIF('EG-ABR'!$F$18:$F$516,PROVEEDORES!$D407,'EG-ABR'!Q$18:Q$516)</f>
        <v>0</v>
      </c>
      <c r="I406" s="159">
        <f>SUMIF('EG-ABR'!$F$18:$F$516,PROVEEDORES!$D407,'EG-ABR'!R$18:R$516)</f>
        <v>0</v>
      </c>
      <c r="J406" s="159">
        <f>SUMIF('EG-ABR'!$F$18:$F$516,PROVEEDORES!$D407,'EG-ABR'!S$18:S$516)</f>
        <v>0</v>
      </c>
      <c r="K406" s="159" t="str">
        <f t="shared" si="12"/>
        <v/>
      </c>
      <c r="L406" s="146" t="str">
        <f>IF(PROVEEDORES!G407="","",PROVEEDORES!G407)</f>
        <v/>
      </c>
    </row>
    <row r="407" spans="3:12" ht="17.45" customHeight="1" x14ac:dyDescent="0.2">
      <c r="C407" s="158">
        <f t="shared" si="13"/>
        <v>401</v>
      </c>
      <c r="D407" s="146" t="str">
        <f>IF(PROVEEDORES!E408="","",PROVEEDORES!E408)</f>
        <v/>
      </c>
      <c r="E407" s="146" t="str">
        <f>IF(PROVEEDORES!F408="","",PROVEEDORES!F408)</f>
        <v/>
      </c>
      <c r="F407" s="146" t="str">
        <f>IF(PROVEEDORES!D408="","",PROVEEDORES!D408)</f>
        <v/>
      </c>
      <c r="G407" s="159">
        <f>SUMIF('EG-ABR'!$F$18:$F$516,PROVEEDORES!$D408,'EG-ABR'!P$18:P$516)</f>
        <v>0</v>
      </c>
      <c r="H407" s="159">
        <f>SUMIF('EG-ABR'!$F$18:$F$516,PROVEEDORES!$D408,'EG-ABR'!Q$18:Q$516)</f>
        <v>0</v>
      </c>
      <c r="I407" s="159">
        <f>SUMIF('EG-ABR'!$F$18:$F$516,PROVEEDORES!$D408,'EG-ABR'!R$18:R$516)</f>
        <v>0</v>
      </c>
      <c r="J407" s="159">
        <f>SUMIF('EG-ABR'!$F$18:$F$516,PROVEEDORES!$D408,'EG-ABR'!S$18:S$516)</f>
        <v>0</v>
      </c>
      <c r="K407" s="159" t="str">
        <f t="shared" si="12"/>
        <v/>
      </c>
      <c r="L407" s="146" t="str">
        <f>IF(PROVEEDORES!G408="","",PROVEEDORES!G408)</f>
        <v/>
      </c>
    </row>
    <row r="408" spans="3:12" ht="17.45" customHeight="1" x14ac:dyDescent="0.2">
      <c r="C408" s="158">
        <f t="shared" si="13"/>
        <v>402</v>
      </c>
      <c r="D408" s="146" t="str">
        <f>IF(PROVEEDORES!E409="","",PROVEEDORES!E409)</f>
        <v/>
      </c>
      <c r="E408" s="146" t="str">
        <f>IF(PROVEEDORES!F409="","",PROVEEDORES!F409)</f>
        <v/>
      </c>
      <c r="F408" s="146" t="str">
        <f>IF(PROVEEDORES!D409="","",PROVEEDORES!D409)</f>
        <v/>
      </c>
      <c r="G408" s="159">
        <f>SUMIF('EG-ABR'!$F$18:$F$516,PROVEEDORES!$D409,'EG-ABR'!P$18:P$516)</f>
        <v>0</v>
      </c>
      <c r="H408" s="159">
        <f>SUMIF('EG-ABR'!$F$18:$F$516,PROVEEDORES!$D409,'EG-ABR'!Q$18:Q$516)</f>
        <v>0</v>
      </c>
      <c r="I408" s="159">
        <f>SUMIF('EG-ABR'!$F$18:$F$516,PROVEEDORES!$D409,'EG-ABR'!R$18:R$516)</f>
        <v>0</v>
      </c>
      <c r="J408" s="159">
        <f>SUMIF('EG-ABR'!$F$18:$F$516,PROVEEDORES!$D409,'EG-ABR'!S$18:S$516)</f>
        <v>0</v>
      </c>
      <c r="K408" s="159" t="str">
        <f t="shared" si="12"/>
        <v/>
      </c>
      <c r="L408" s="146" t="str">
        <f>IF(PROVEEDORES!G409="","",PROVEEDORES!G409)</f>
        <v/>
      </c>
    </row>
    <row r="409" spans="3:12" ht="17.45" customHeight="1" x14ac:dyDescent="0.2">
      <c r="C409" s="158">
        <f t="shared" si="13"/>
        <v>403</v>
      </c>
      <c r="D409" s="146" t="str">
        <f>IF(PROVEEDORES!E410="","",PROVEEDORES!E410)</f>
        <v/>
      </c>
      <c r="E409" s="146" t="str">
        <f>IF(PROVEEDORES!F410="","",PROVEEDORES!F410)</f>
        <v/>
      </c>
      <c r="F409" s="146" t="str">
        <f>IF(PROVEEDORES!D410="","",PROVEEDORES!D410)</f>
        <v/>
      </c>
      <c r="G409" s="159">
        <f>SUMIF('EG-ABR'!$F$18:$F$516,PROVEEDORES!$D410,'EG-ABR'!P$18:P$516)</f>
        <v>0</v>
      </c>
      <c r="H409" s="159">
        <f>SUMIF('EG-ABR'!$F$18:$F$516,PROVEEDORES!$D410,'EG-ABR'!Q$18:Q$516)</f>
        <v>0</v>
      </c>
      <c r="I409" s="159">
        <f>SUMIF('EG-ABR'!$F$18:$F$516,PROVEEDORES!$D410,'EG-ABR'!R$18:R$516)</f>
        <v>0</v>
      </c>
      <c r="J409" s="159">
        <f>SUMIF('EG-ABR'!$F$18:$F$516,PROVEEDORES!$D410,'EG-ABR'!S$18:S$516)</f>
        <v>0</v>
      </c>
      <c r="K409" s="159" t="str">
        <f t="shared" si="12"/>
        <v/>
      </c>
      <c r="L409" s="146" t="str">
        <f>IF(PROVEEDORES!G410="","",PROVEEDORES!G410)</f>
        <v/>
      </c>
    </row>
    <row r="410" spans="3:12" ht="17.45" customHeight="1" x14ac:dyDescent="0.2">
      <c r="C410" s="158">
        <f t="shared" si="13"/>
        <v>404</v>
      </c>
      <c r="D410" s="146" t="str">
        <f>IF(PROVEEDORES!E411="","",PROVEEDORES!E411)</f>
        <v/>
      </c>
      <c r="E410" s="146" t="str">
        <f>IF(PROVEEDORES!F411="","",PROVEEDORES!F411)</f>
        <v/>
      </c>
      <c r="F410" s="146" t="str">
        <f>IF(PROVEEDORES!D411="","",PROVEEDORES!D411)</f>
        <v/>
      </c>
      <c r="G410" s="159">
        <f>SUMIF('EG-ABR'!$F$18:$F$516,PROVEEDORES!$D411,'EG-ABR'!P$18:P$516)</f>
        <v>0</v>
      </c>
      <c r="H410" s="159">
        <f>SUMIF('EG-ABR'!$F$18:$F$516,PROVEEDORES!$D411,'EG-ABR'!Q$18:Q$516)</f>
        <v>0</v>
      </c>
      <c r="I410" s="159">
        <f>SUMIF('EG-ABR'!$F$18:$F$516,PROVEEDORES!$D411,'EG-ABR'!R$18:R$516)</f>
        <v>0</v>
      </c>
      <c r="J410" s="159">
        <f>SUMIF('EG-ABR'!$F$18:$F$516,PROVEEDORES!$D411,'EG-ABR'!S$18:S$516)</f>
        <v>0</v>
      </c>
      <c r="K410" s="159" t="str">
        <f t="shared" si="12"/>
        <v/>
      </c>
      <c r="L410" s="146" t="str">
        <f>IF(PROVEEDORES!G411="","",PROVEEDORES!G411)</f>
        <v/>
      </c>
    </row>
    <row r="411" spans="3:12" ht="17.45" customHeight="1" x14ac:dyDescent="0.2">
      <c r="C411" s="158">
        <f t="shared" si="13"/>
        <v>405</v>
      </c>
      <c r="D411" s="146" t="str">
        <f>IF(PROVEEDORES!E412="","",PROVEEDORES!E412)</f>
        <v/>
      </c>
      <c r="E411" s="146" t="str">
        <f>IF(PROVEEDORES!F412="","",PROVEEDORES!F412)</f>
        <v/>
      </c>
      <c r="F411" s="146" t="str">
        <f>IF(PROVEEDORES!D412="","",PROVEEDORES!D412)</f>
        <v/>
      </c>
      <c r="G411" s="159">
        <f>SUMIF('EG-ABR'!$F$18:$F$516,PROVEEDORES!$D412,'EG-ABR'!P$18:P$516)</f>
        <v>0</v>
      </c>
      <c r="H411" s="159">
        <f>SUMIF('EG-ABR'!$F$18:$F$516,PROVEEDORES!$D412,'EG-ABR'!Q$18:Q$516)</f>
        <v>0</v>
      </c>
      <c r="I411" s="159">
        <f>SUMIF('EG-ABR'!$F$18:$F$516,PROVEEDORES!$D412,'EG-ABR'!R$18:R$516)</f>
        <v>0</v>
      </c>
      <c r="J411" s="159">
        <f>SUMIF('EG-ABR'!$F$18:$F$516,PROVEEDORES!$D412,'EG-ABR'!S$18:S$516)</f>
        <v>0</v>
      </c>
      <c r="K411" s="159" t="str">
        <f t="shared" si="12"/>
        <v/>
      </c>
      <c r="L411" s="146" t="str">
        <f>IF(PROVEEDORES!G412="","",PROVEEDORES!G412)</f>
        <v/>
      </c>
    </row>
    <row r="412" spans="3:12" ht="17.45" customHeight="1" x14ac:dyDescent="0.2">
      <c r="C412" s="158">
        <f t="shared" si="13"/>
        <v>406</v>
      </c>
      <c r="D412" s="146" t="str">
        <f>IF(PROVEEDORES!E413="","",PROVEEDORES!E413)</f>
        <v/>
      </c>
      <c r="E412" s="146" t="str">
        <f>IF(PROVEEDORES!F413="","",PROVEEDORES!F413)</f>
        <v/>
      </c>
      <c r="F412" s="146" t="str">
        <f>IF(PROVEEDORES!D413="","",PROVEEDORES!D413)</f>
        <v/>
      </c>
      <c r="G412" s="159">
        <f>SUMIF('EG-ABR'!$F$18:$F$516,PROVEEDORES!$D413,'EG-ABR'!P$18:P$516)</f>
        <v>0</v>
      </c>
      <c r="H412" s="159">
        <f>SUMIF('EG-ABR'!$F$18:$F$516,PROVEEDORES!$D413,'EG-ABR'!Q$18:Q$516)</f>
        <v>0</v>
      </c>
      <c r="I412" s="159">
        <f>SUMIF('EG-ABR'!$F$18:$F$516,PROVEEDORES!$D413,'EG-ABR'!R$18:R$516)</f>
        <v>0</v>
      </c>
      <c r="J412" s="159">
        <f>SUMIF('EG-ABR'!$F$18:$F$516,PROVEEDORES!$D413,'EG-ABR'!S$18:S$516)</f>
        <v>0</v>
      </c>
      <c r="K412" s="159" t="str">
        <f t="shared" si="12"/>
        <v/>
      </c>
      <c r="L412" s="146" t="str">
        <f>IF(PROVEEDORES!G413="","",PROVEEDORES!G413)</f>
        <v/>
      </c>
    </row>
    <row r="413" spans="3:12" ht="17.45" customHeight="1" x14ac:dyDescent="0.2">
      <c r="C413" s="158">
        <f t="shared" si="13"/>
        <v>407</v>
      </c>
      <c r="D413" s="146" t="str">
        <f>IF(PROVEEDORES!E414="","",PROVEEDORES!E414)</f>
        <v/>
      </c>
      <c r="E413" s="146" t="str">
        <f>IF(PROVEEDORES!F414="","",PROVEEDORES!F414)</f>
        <v/>
      </c>
      <c r="F413" s="146" t="str">
        <f>IF(PROVEEDORES!D414="","",PROVEEDORES!D414)</f>
        <v/>
      </c>
      <c r="G413" s="159">
        <f>SUMIF('EG-ABR'!$F$18:$F$516,PROVEEDORES!$D414,'EG-ABR'!P$18:P$516)</f>
        <v>0</v>
      </c>
      <c r="H413" s="159">
        <f>SUMIF('EG-ABR'!$F$18:$F$516,PROVEEDORES!$D414,'EG-ABR'!Q$18:Q$516)</f>
        <v>0</v>
      </c>
      <c r="I413" s="159">
        <f>SUMIF('EG-ABR'!$F$18:$F$516,PROVEEDORES!$D414,'EG-ABR'!R$18:R$516)</f>
        <v>0</v>
      </c>
      <c r="J413" s="159">
        <f>SUMIF('EG-ABR'!$F$18:$F$516,PROVEEDORES!$D414,'EG-ABR'!S$18:S$516)</f>
        <v>0</v>
      </c>
      <c r="K413" s="159" t="str">
        <f t="shared" si="12"/>
        <v/>
      </c>
      <c r="L413" s="146" t="str">
        <f>IF(PROVEEDORES!G414="","",PROVEEDORES!G414)</f>
        <v/>
      </c>
    </row>
    <row r="414" spans="3:12" ht="17.45" customHeight="1" x14ac:dyDescent="0.2">
      <c r="C414" s="158">
        <f t="shared" si="13"/>
        <v>408</v>
      </c>
      <c r="D414" s="146" t="str">
        <f>IF(PROVEEDORES!E415="","",PROVEEDORES!E415)</f>
        <v/>
      </c>
      <c r="E414" s="146" t="str">
        <f>IF(PROVEEDORES!F415="","",PROVEEDORES!F415)</f>
        <v/>
      </c>
      <c r="F414" s="146" t="str">
        <f>IF(PROVEEDORES!D415="","",PROVEEDORES!D415)</f>
        <v/>
      </c>
      <c r="G414" s="159">
        <f>SUMIF('EG-ABR'!$F$18:$F$516,PROVEEDORES!$D415,'EG-ABR'!P$18:P$516)</f>
        <v>0</v>
      </c>
      <c r="H414" s="159">
        <f>SUMIF('EG-ABR'!$F$18:$F$516,PROVEEDORES!$D415,'EG-ABR'!Q$18:Q$516)</f>
        <v>0</v>
      </c>
      <c r="I414" s="159">
        <f>SUMIF('EG-ABR'!$F$18:$F$516,PROVEEDORES!$D415,'EG-ABR'!R$18:R$516)</f>
        <v>0</v>
      </c>
      <c r="J414" s="159">
        <f>SUMIF('EG-ABR'!$F$18:$F$516,PROVEEDORES!$D415,'EG-ABR'!S$18:S$516)</f>
        <v>0</v>
      </c>
      <c r="K414" s="159" t="str">
        <f t="shared" si="12"/>
        <v/>
      </c>
      <c r="L414" s="146" t="str">
        <f>IF(PROVEEDORES!G415="","",PROVEEDORES!G415)</f>
        <v/>
      </c>
    </row>
    <row r="415" spans="3:12" ht="17.45" customHeight="1" x14ac:dyDescent="0.2">
      <c r="C415" s="158">
        <f t="shared" si="13"/>
        <v>409</v>
      </c>
      <c r="D415" s="146" t="str">
        <f>IF(PROVEEDORES!E416="","",PROVEEDORES!E416)</f>
        <v/>
      </c>
      <c r="E415" s="146" t="str">
        <f>IF(PROVEEDORES!F416="","",PROVEEDORES!F416)</f>
        <v/>
      </c>
      <c r="F415" s="146" t="str">
        <f>IF(PROVEEDORES!D416="","",PROVEEDORES!D416)</f>
        <v/>
      </c>
      <c r="G415" s="159">
        <f>SUMIF('EG-ABR'!$F$18:$F$516,PROVEEDORES!$D416,'EG-ABR'!P$18:P$516)</f>
        <v>0</v>
      </c>
      <c r="H415" s="159">
        <f>SUMIF('EG-ABR'!$F$18:$F$516,PROVEEDORES!$D416,'EG-ABR'!Q$18:Q$516)</f>
        <v>0</v>
      </c>
      <c r="I415" s="159">
        <f>SUMIF('EG-ABR'!$F$18:$F$516,PROVEEDORES!$D416,'EG-ABR'!R$18:R$516)</f>
        <v>0</v>
      </c>
      <c r="J415" s="159">
        <f>SUMIF('EG-ABR'!$F$18:$F$516,PROVEEDORES!$D416,'EG-ABR'!S$18:S$516)</f>
        <v>0</v>
      </c>
      <c r="K415" s="159" t="str">
        <f t="shared" si="12"/>
        <v/>
      </c>
      <c r="L415" s="146" t="str">
        <f>IF(PROVEEDORES!G416="","",PROVEEDORES!G416)</f>
        <v/>
      </c>
    </row>
    <row r="416" spans="3:12" ht="17.45" customHeight="1" x14ac:dyDescent="0.2">
      <c r="C416" s="158">
        <f t="shared" si="13"/>
        <v>410</v>
      </c>
      <c r="D416" s="146" t="str">
        <f>IF(PROVEEDORES!E417="","",PROVEEDORES!E417)</f>
        <v/>
      </c>
      <c r="E416" s="146" t="str">
        <f>IF(PROVEEDORES!F417="","",PROVEEDORES!F417)</f>
        <v/>
      </c>
      <c r="F416" s="146" t="str">
        <f>IF(PROVEEDORES!D417="","",PROVEEDORES!D417)</f>
        <v/>
      </c>
      <c r="G416" s="159">
        <f>SUMIF('EG-ABR'!$F$18:$F$516,PROVEEDORES!$D417,'EG-ABR'!P$18:P$516)</f>
        <v>0</v>
      </c>
      <c r="H416" s="159">
        <f>SUMIF('EG-ABR'!$F$18:$F$516,PROVEEDORES!$D417,'EG-ABR'!Q$18:Q$516)</f>
        <v>0</v>
      </c>
      <c r="I416" s="159">
        <f>SUMIF('EG-ABR'!$F$18:$F$516,PROVEEDORES!$D417,'EG-ABR'!R$18:R$516)</f>
        <v>0</v>
      </c>
      <c r="J416" s="159">
        <f>SUMIF('EG-ABR'!$F$18:$F$516,PROVEEDORES!$D417,'EG-ABR'!S$18:S$516)</f>
        <v>0</v>
      </c>
      <c r="K416" s="159" t="str">
        <f t="shared" si="12"/>
        <v/>
      </c>
      <c r="L416" s="146" t="str">
        <f>IF(PROVEEDORES!G417="","",PROVEEDORES!G417)</f>
        <v/>
      </c>
    </row>
    <row r="417" spans="3:12" ht="17.45" customHeight="1" x14ac:dyDescent="0.2">
      <c r="C417" s="158">
        <f t="shared" si="13"/>
        <v>411</v>
      </c>
      <c r="D417" s="146" t="str">
        <f>IF(PROVEEDORES!E418="","",PROVEEDORES!E418)</f>
        <v/>
      </c>
      <c r="E417" s="146" t="str">
        <f>IF(PROVEEDORES!F418="","",PROVEEDORES!F418)</f>
        <v/>
      </c>
      <c r="F417" s="146" t="str">
        <f>IF(PROVEEDORES!D418="","",PROVEEDORES!D418)</f>
        <v/>
      </c>
      <c r="G417" s="159">
        <f>SUMIF('EG-ABR'!$F$18:$F$516,PROVEEDORES!$D418,'EG-ABR'!P$18:P$516)</f>
        <v>0</v>
      </c>
      <c r="H417" s="159">
        <f>SUMIF('EG-ABR'!$F$18:$F$516,PROVEEDORES!$D418,'EG-ABR'!Q$18:Q$516)</f>
        <v>0</v>
      </c>
      <c r="I417" s="159">
        <f>SUMIF('EG-ABR'!$F$18:$F$516,PROVEEDORES!$D418,'EG-ABR'!R$18:R$516)</f>
        <v>0</v>
      </c>
      <c r="J417" s="159">
        <f>SUMIF('EG-ABR'!$F$18:$F$516,PROVEEDORES!$D418,'EG-ABR'!S$18:S$516)</f>
        <v>0</v>
      </c>
      <c r="K417" s="159" t="str">
        <f t="shared" si="12"/>
        <v/>
      </c>
      <c r="L417" s="146" t="str">
        <f>IF(PROVEEDORES!G418="","",PROVEEDORES!G418)</f>
        <v/>
      </c>
    </row>
    <row r="418" spans="3:12" ht="17.45" customHeight="1" x14ac:dyDescent="0.2">
      <c r="C418" s="158">
        <f t="shared" si="13"/>
        <v>412</v>
      </c>
      <c r="D418" s="146" t="str">
        <f>IF(PROVEEDORES!E419="","",PROVEEDORES!E419)</f>
        <v/>
      </c>
      <c r="E418" s="146" t="str">
        <f>IF(PROVEEDORES!F419="","",PROVEEDORES!F419)</f>
        <v/>
      </c>
      <c r="F418" s="146" t="str">
        <f>IF(PROVEEDORES!D419="","",PROVEEDORES!D419)</f>
        <v/>
      </c>
      <c r="G418" s="159">
        <f>SUMIF('EG-ABR'!$F$18:$F$516,PROVEEDORES!$D419,'EG-ABR'!P$18:P$516)</f>
        <v>0</v>
      </c>
      <c r="H418" s="159">
        <f>SUMIF('EG-ABR'!$F$18:$F$516,PROVEEDORES!$D419,'EG-ABR'!Q$18:Q$516)</f>
        <v>0</v>
      </c>
      <c r="I418" s="159">
        <f>SUMIF('EG-ABR'!$F$18:$F$516,PROVEEDORES!$D419,'EG-ABR'!R$18:R$516)</f>
        <v>0</v>
      </c>
      <c r="J418" s="159">
        <f>SUMIF('EG-ABR'!$F$18:$F$516,PROVEEDORES!$D419,'EG-ABR'!S$18:S$516)</f>
        <v>0</v>
      </c>
      <c r="K418" s="159" t="str">
        <f t="shared" si="12"/>
        <v/>
      </c>
      <c r="L418" s="146" t="str">
        <f>IF(PROVEEDORES!G419="","",PROVEEDORES!G419)</f>
        <v/>
      </c>
    </row>
    <row r="419" spans="3:12" ht="17.45" customHeight="1" x14ac:dyDescent="0.2">
      <c r="C419" s="158">
        <f t="shared" si="13"/>
        <v>413</v>
      </c>
      <c r="D419" s="146" t="str">
        <f>IF(PROVEEDORES!E420="","",PROVEEDORES!E420)</f>
        <v/>
      </c>
      <c r="E419" s="146" t="str">
        <f>IF(PROVEEDORES!F420="","",PROVEEDORES!F420)</f>
        <v/>
      </c>
      <c r="F419" s="146" t="str">
        <f>IF(PROVEEDORES!D420="","",PROVEEDORES!D420)</f>
        <v/>
      </c>
      <c r="G419" s="159">
        <f>SUMIF('EG-ABR'!$F$18:$F$516,PROVEEDORES!$D420,'EG-ABR'!P$18:P$516)</f>
        <v>0</v>
      </c>
      <c r="H419" s="159">
        <f>SUMIF('EG-ABR'!$F$18:$F$516,PROVEEDORES!$D420,'EG-ABR'!Q$18:Q$516)</f>
        <v>0</v>
      </c>
      <c r="I419" s="159">
        <f>SUMIF('EG-ABR'!$F$18:$F$516,PROVEEDORES!$D420,'EG-ABR'!R$18:R$516)</f>
        <v>0</v>
      </c>
      <c r="J419" s="159">
        <f>SUMIF('EG-ABR'!$F$18:$F$516,PROVEEDORES!$D420,'EG-ABR'!S$18:S$516)</f>
        <v>0</v>
      </c>
      <c r="K419" s="159" t="str">
        <f t="shared" si="12"/>
        <v/>
      </c>
      <c r="L419" s="146" t="str">
        <f>IF(PROVEEDORES!G420="","",PROVEEDORES!G420)</f>
        <v/>
      </c>
    </row>
    <row r="420" spans="3:12" ht="17.45" customHeight="1" x14ac:dyDescent="0.2">
      <c r="C420" s="158">
        <f t="shared" si="13"/>
        <v>414</v>
      </c>
      <c r="D420" s="146" t="str">
        <f>IF(PROVEEDORES!E421="","",PROVEEDORES!E421)</f>
        <v/>
      </c>
      <c r="E420" s="146" t="str">
        <f>IF(PROVEEDORES!F421="","",PROVEEDORES!F421)</f>
        <v/>
      </c>
      <c r="F420" s="146" t="str">
        <f>IF(PROVEEDORES!D421="","",PROVEEDORES!D421)</f>
        <v/>
      </c>
      <c r="G420" s="159">
        <f>SUMIF('EG-ABR'!$F$18:$F$516,PROVEEDORES!$D421,'EG-ABR'!P$18:P$516)</f>
        <v>0</v>
      </c>
      <c r="H420" s="159">
        <f>SUMIF('EG-ABR'!$F$18:$F$516,PROVEEDORES!$D421,'EG-ABR'!Q$18:Q$516)</f>
        <v>0</v>
      </c>
      <c r="I420" s="159">
        <f>SUMIF('EG-ABR'!$F$18:$F$516,PROVEEDORES!$D421,'EG-ABR'!R$18:R$516)</f>
        <v>0</v>
      </c>
      <c r="J420" s="159">
        <f>SUMIF('EG-ABR'!$F$18:$F$516,PROVEEDORES!$D421,'EG-ABR'!S$18:S$516)</f>
        <v>0</v>
      </c>
      <c r="K420" s="159" t="str">
        <f t="shared" si="12"/>
        <v/>
      </c>
      <c r="L420" s="146" t="str">
        <f>IF(PROVEEDORES!G421="","",PROVEEDORES!G421)</f>
        <v/>
      </c>
    </row>
    <row r="421" spans="3:12" ht="17.45" customHeight="1" x14ac:dyDescent="0.2">
      <c r="C421" s="158">
        <f t="shared" si="13"/>
        <v>415</v>
      </c>
      <c r="D421" s="146" t="str">
        <f>IF(PROVEEDORES!E422="","",PROVEEDORES!E422)</f>
        <v/>
      </c>
      <c r="E421" s="146" t="str">
        <f>IF(PROVEEDORES!F422="","",PROVEEDORES!F422)</f>
        <v/>
      </c>
      <c r="F421" s="146" t="str">
        <f>IF(PROVEEDORES!D422="","",PROVEEDORES!D422)</f>
        <v/>
      </c>
      <c r="G421" s="159">
        <f>SUMIF('EG-ABR'!$F$18:$F$516,PROVEEDORES!$D422,'EG-ABR'!P$18:P$516)</f>
        <v>0</v>
      </c>
      <c r="H421" s="159">
        <f>SUMIF('EG-ABR'!$F$18:$F$516,PROVEEDORES!$D422,'EG-ABR'!Q$18:Q$516)</f>
        <v>0</v>
      </c>
      <c r="I421" s="159">
        <f>SUMIF('EG-ABR'!$F$18:$F$516,PROVEEDORES!$D422,'EG-ABR'!R$18:R$516)</f>
        <v>0</v>
      </c>
      <c r="J421" s="159">
        <f>SUMIF('EG-ABR'!$F$18:$F$516,PROVEEDORES!$D422,'EG-ABR'!S$18:S$516)</f>
        <v>0</v>
      </c>
      <c r="K421" s="159" t="str">
        <f t="shared" si="12"/>
        <v/>
      </c>
      <c r="L421" s="146" t="str">
        <f>IF(PROVEEDORES!G422="","",PROVEEDORES!G422)</f>
        <v/>
      </c>
    </row>
    <row r="422" spans="3:12" ht="17.45" customHeight="1" x14ac:dyDescent="0.2">
      <c r="C422" s="158">
        <f t="shared" si="13"/>
        <v>416</v>
      </c>
      <c r="D422" s="146" t="str">
        <f>IF(PROVEEDORES!E423="","",PROVEEDORES!E423)</f>
        <v/>
      </c>
      <c r="E422" s="146" t="str">
        <f>IF(PROVEEDORES!F423="","",PROVEEDORES!F423)</f>
        <v/>
      </c>
      <c r="F422" s="146" t="str">
        <f>IF(PROVEEDORES!D423="","",PROVEEDORES!D423)</f>
        <v/>
      </c>
      <c r="G422" s="159">
        <f>SUMIF('EG-ABR'!$F$18:$F$516,PROVEEDORES!$D423,'EG-ABR'!P$18:P$516)</f>
        <v>0</v>
      </c>
      <c r="H422" s="159">
        <f>SUMIF('EG-ABR'!$F$18:$F$516,PROVEEDORES!$D423,'EG-ABR'!Q$18:Q$516)</f>
        <v>0</v>
      </c>
      <c r="I422" s="159">
        <f>SUMIF('EG-ABR'!$F$18:$F$516,PROVEEDORES!$D423,'EG-ABR'!R$18:R$516)</f>
        <v>0</v>
      </c>
      <c r="J422" s="159">
        <f>SUMIF('EG-ABR'!$F$18:$F$516,PROVEEDORES!$D423,'EG-ABR'!S$18:S$516)</f>
        <v>0</v>
      </c>
      <c r="K422" s="159" t="str">
        <f t="shared" si="12"/>
        <v/>
      </c>
      <c r="L422" s="146" t="str">
        <f>IF(PROVEEDORES!G423="","",PROVEEDORES!G423)</f>
        <v/>
      </c>
    </row>
    <row r="423" spans="3:12" ht="17.45" customHeight="1" x14ac:dyDescent="0.2">
      <c r="C423" s="158">
        <f t="shared" si="13"/>
        <v>417</v>
      </c>
      <c r="D423" s="146" t="str">
        <f>IF(PROVEEDORES!E424="","",PROVEEDORES!E424)</f>
        <v/>
      </c>
      <c r="E423" s="146" t="str">
        <f>IF(PROVEEDORES!F424="","",PROVEEDORES!F424)</f>
        <v/>
      </c>
      <c r="F423" s="146" t="str">
        <f>IF(PROVEEDORES!D424="","",PROVEEDORES!D424)</f>
        <v/>
      </c>
      <c r="G423" s="159">
        <f>SUMIF('EG-ABR'!$F$18:$F$516,PROVEEDORES!$D424,'EG-ABR'!P$18:P$516)</f>
        <v>0</v>
      </c>
      <c r="H423" s="159">
        <f>SUMIF('EG-ABR'!$F$18:$F$516,PROVEEDORES!$D424,'EG-ABR'!Q$18:Q$516)</f>
        <v>0</v>
      </c>
      <c r="I423" s="159">
        <f>SUMIF('EG-ABR'!$F$18:$F$516,PROVEEDORES!$D424,'EG-ABR'!R$18:R$516)</f>
        <v>0</v>
      </c>
      <c r="J423" s="159">
        <f>SUMIF('EG-ABR'!$F$18:$F$516,PROVEEDORES!$D424,'EG-ABR'!S$18:S$516)</f>
        <v>0</v>
      </c>
      <c r="K423" s="159" t="str">
        <f t="shared" si="12"/>
        <v/>
      </c>
      <c r="L423" s="146" t="str">
        <f>IF(PROVEEDORES!G424="","",PROVEEDORES!G424)</f>
        <v/>
      </c>
    </row>
    <row r="424" spans="3:12" ht="17.45" customHeight="1" x14ac:dyDescent="0.2">
      <c r="C424" s="158">
        <f t="shared" si="13"/>
        <v>418</v>
      </c>
      <c r="D424" s="146" t="str">
        <f>IF(PROVEEDORES!E425="","",PROVEEDORES!E425)</f>
        <v/>
      </c>
      <c r="E424" s="146" t="str">
        <f>IF(PROVEEDORES!F425="","",PROVEEDORES!F425)</f>
        <v/>
      </c>
      <c r="F424" s="146" t="str">
        <f>IF(PROVEEDORES!D425="","",PROVEEDORES!D425)</f>
        <v/>
      </c>
      <c r="G424" s="159">
        <f>SUMIF('EG-ABR'!$F$18:$F$516,PROVEEDORES!$D425,'EG-ABR'!P$18:P$516)</f>
        <v>0</v>
      </c>
      <c r="H424" s="159">
        <f>SUMIF('EG-ABR'!$F$18:$F$516,PROVEEDORES!$D425,'EG-ABR'!Q$18:Q$516)</f>
        <v>0</v>
      </c>
      <c r="I424" s="159">
        <f>SUMIF('EG-ABR'!$F$18:$F$516,PROVEEDORES!$D425,'EG-ABR'!R$18:R$516)</f>
        <v>0</v>
      </c>
      <c r="J424" s="159">
        <f>SUMIF('EG-ABR'!$F$18:$F$516,PROVEEDORES!$D425,'EG-ABR'!S$18:S$516)</f>
        <v>0</v>
      </c>
      <c r="K424" s="159" t="str">
        <f t="shared" si="12"/>
        <v/>
      </c>
      <c r="L424" s="146" t="str">
        <f>IF(PROVEEDORES!G425="","",PROVEEDORES!G425)</f>
        <v/>
      </c>
    </row>
    <row r="425" spans="3:12" ht="17.45" customHeight="1" x14ac:dyDescent="0.2">
      <c r="C425" s="158">
        <f t="shared" si="13"/>
        <v>419</v>
      </c>
      <c r="D425" s="146" t="str">
        <f>IF(PROVEEDORES!E426="","",PROVEEDORES!E426)</f>
        <v/>
      </c>
      <c r="E425" s="146" t="str">
        <f>IF(PROVEEDORES!F426="","",PROVEEDORES!F426)</f>
        <v/>
      </c>
      <c r="F425" s="146" t="str">
        <f>IF(PROVEEDORES!D426="","",PROVEEDORES!D426)</f>
        <v/>
      </c>
      <c r="G425" s="159">
        <f>SUMIF('EG-ABR'!$F$18:$F$516,PROVEEDORES!$D426,'EG-ABR'!P$18:P$516)</f>
        <v>0</v>
      </c>
      <c r="H425" s="159">
        <f>SUMIF('EG-ABR'!$F$18:$F$516,PROVEEDORES!$D426,'EG-ABR'!Q$18:Q$516)</f>
        <v>0</v>
      </c>
      <c r="I425" s="159">
        <f>SUMIF('EG-ABR'!$F$18:$F$516,PROVEEDORES!$D426,'EG-ABR'!R$18:R$516)</f>
        <v>0</v>
      </c>
      <c r="J425" s="159">
        <f>SUMIF('EG-ABR'!$F$18:$F$516,PROVEEDORES!$D426,'EG-ABR'!S$18:S$516)</f>
        <v>0</v>
      </c>
      <c r="K425" s="159" t="str">
        <f t="shared" si="12"/>
        <v/>
      </c>
      <c r="L425" s="146" t="str">
        <f>IF(PROVEEDORES!G426="","",PROVEEDORES!G426)</f>
        <v/>
      </c>
    </row>
    <row r="426" spans="3:12" ht="17.45" customHeight="1" x14ac:dyDescent="0.2">
      <c r="C426" s="158">
        <f t="shared" si="13"/>
        <v>420</v>
      </c>
      <c r="D426" s="146" t="str">
        <f>IF(PROVEEDORES!E427="","",PROVEEDORES!E427)</f>
        <v/>
      </c>
      <c r="E426" s="146" t="str">
        <f>IF(PROVEEDORES!F427="","",PROVEEDORES!F427)</f>
        <v/>
      </c>
      <c r="F426" s="146" t="str">
        <f>IF(PROVEEDORES!D427="","",PROVEEDORES!D427)</f>
        <v/>
      </c>
      <c r="G426" s="159">
        <f>SUMIF('EG-ABR'!$F$18:$F$516,PROVEEDORES!$D427,'EG-ABR'!P$18:P$516)</f>
        <v>0</v>
      </c>
      <c r="H426" s="159">
        <f>SUMIF('EG-ABR'!$F$18:$F$516,PROVEEDORES!$D427,'EG-ABR'!Q$18:Q$516)</f>
        <v>0</v>
      </c>
      <c r="I426" s="159">
        <f>SUMIF('EG-ABR'!$F$18:$F$516,PROVEEDORES!$D427,'EG-ABR'!R$18:R$516)</f>
        <v>0</v>
      </c>
      <c r="J426" s="159">
        <f>SUMIF('EG-ABR'!$F$18:$F$516,PROVEEDORES!$D427,'EG-ABR'!S$18:S$516)</f>
        <v>0</v>
      </c>
      <c r="K426" s="159" t="str">
        <f t="shared" si="12"/>
        <v/>
      </c>
      <c r="L426" s="146" t="str">
        <f>IF(PROVEEDORES!G427="","",PROVEEDORES!G427)</f>
        <v/>
      </c>
    </row>
    <row r="427" spans="3:12" ht="17.45" customHeight="1" x14ac:dyDescent="0.2">
      <c r="C427" s="158">
        <f t="shared" si="13"/>
        <v>421</v>
      </c>
      <c r="D427" s="146" t="str">
        <f>IF(PROVEEDORES!E428="","",PROVEEDORES!E428)</f>
        <v/>
      </c>
      <c r="E427" s="146" t="str">
        <f>IF(PROVEEDORES!F428="","",PROVEEDORES!F428)</f>
        <v/>
      </c>
      <c r="F427" s="146" t="str">
        <f>IF(PROVEEDORES!D428="","",PROVEEDORES!D428)</f>
        <v/>
      </c>
      <c r="G427" s="159">
        <f>SUMIF('EG-ABR'!$F$18:$F$516,PROVEEDORES!$D428,'EG-ABR'!P$18:P$516)</f>
        <v>0</v>
      </c>
      <c r="H427" s="159">
        <f>SUMIF('EG-ABR'!$F$18:$F$516,PROVEEDORES!$D428,'EG-ABR'!Q$18:Q$516)</f>
        <v>0</v>
      </c>
      <c r="I427" s="159">
        <f>SUMIF('EG-ABR'!$F$18:$F$516,PROVEEDORES!$D428,'EG-ABR'!R$18:R$516)</f>
        <v>0</v>
      </c>
      <c r="J427" s="159">
        <f>SUMIF('EG-ABR'!$F$18:$F$516,PROVEEDORES!$D428,'EG-ABR'!S$18:S$516)</f>
        <v>0</v>
      </c>
      <c r="K427" s="159" t="str">
        <f t="shared" si="12"/>
        <v/>
      </c>
      <c r="L427" s="146" t="str">
        <f>IF(PROVEEDORES!G428="","",PROVEEDORES!G428)</f>
        <v/>
      </c>
    </row>
    <row r="428" spans="3:12" ht="17.45" customHeight="1" x14ac:dyDescent="0.2">
      <c r="C428" s="158">
        <f t="shared" si="13"/>
        <v>422</v>
      </c>
      <c r="D428" s="146" t="str">
        <f>IF(PROVEEDORES!E429="","",PROVEEDORES!E429)</f>
        <v/>
      </c>
      <c r="E428" s="146" t="str">
        <f>IF(PROVEEDORES!F429="","",PROVEEDORES!F429)</f>
        <v/>
      </c>
      <c r="F428" s="146" t="str">
        <f>IF(PROVEEDORES!D429="","",PROVEEDORES!D429)</f>
        <v/>
      </c>
      <c r="G428" s="159">
        <f>SUMIF('EG-ABR'!$F$18:$F$516,PROVEEDORES!$D429,'EG-ABR'!P$18:P$516)</f>
        <v>0</v>
      </c>
      <c r="H428" s="159">
        <f>SUMIF('EG-ABR'!$F$18:$F$516,PROVEEDORES!$D429,'EG-ABR'!Q$18:Q$516)</f>
        <v>0</v>
      </c>
      <c r="I428" s="159">
        <f>SUMIF('EG-ABR'!$F$18:$F$516,PROVEEDORES!$D429,'EG-ABR'!R$18:R$516)</f>
        <v>0</v>
      </c>
      <c r="J428" s="159">
        <f>SUMIF('EG-ABR'!$F$18:$F$516,PROVEEDORES!$D429,'EG-ABR'!S$18:S$516)</f>
        <v>0</v>
      </c>
      <c r="K428" s="159" t="str">
        <f t="shared" si="12"/>
        <v/>
      </c>
      <c r="L428" s="146" t="str">
        <f>IF(PROVEEDORES!G429="","",PROVEEDORES!G429)</f>
        <v/>
      </c>
    </row>
    <row r="429" spans="3:12" ht="17.45" customHeight="1" x14ac:dyDescent="0.2">
      <c r="C429" s="158">
        <f t="shared" si="13"/>
        <v>423</v>
      </c>
      <c r="D429" s="146" t="str">
        <f>IF(PROVEEDORES!E430="","",PROVEEDORES!E430)</f>
        <v/>
      </c>
      <c r="E429" s="146" t="str">
        <f>IF(PROVEEDORES!F430="","",PROVEEDORES!F430)</f>
        <v/>
      </c>
      <c r="F429" s="146" t="str">
        <f>IF(PROVEEDORES!D430="","",PROVEEDORES!D430)</f>
        <v/>
      </c>
      <c r="G429" s="159">
        <f>SUMIF('EG-ABR'!$F$18:$F$516,PROVEEDORES!$D430,'EG-ABR'!P$18:P$516)</f>
        <v>0</v>
      </c>
      <c r="H429" s="159">
        <f>SUMIF('EG-ABR'!$F$18:$F$516,PROVEEDORES!$D430,'EG-ABR'!Q$18:Q$516)</f>
        <v>0</v>
      </c>
      <c r="I429" s="159">
        <f>SUMIF('EG-ABR'!$F$18:$F$516,PROVEEDORES!$D430,'EG-ABR'!R$18:R$516)</f>
        <v>0</v>
      </c>
      <c r="J429" s="159">
        <f>SUMIF('EG-ABR'!$F$18:$F$516,PROVEEDORES!$D430,'EG-ABR'!S$18:S$516)</f>
        <v>0</v>
      </c>
      <c r="K429" s="159" t="str">
        <f t="shared" si="12"/>
        <v/>
      </c>
      <c r="L429" s="146" t="str">
        <f>IF(PROVEEDORES!G430="","",PROVEEDORES!G430)</f>
        <v/>
      </c>
    </row>
    <row r="430" spans="3:12" ht="17.45" customHeight="1" x14ac:dyDescent="0.2">
      <c r="C430" s="158">
        <f t="shared" si="13"/>
        <v>424</v>
      </c>
      <c r="D430" s="146" t="str">
        <f>IF(PROVEEDORES!E431="","",PROVEEDORES!E431)</f>
        <v/>
      </c>
      <c r="E430" s="146" t="str">
        <f>IF(PROVEEDORES!F431="","",PROVEEDORES!F431)</f>
        <v/>
      </c>
      <c r="F430" s="146" t="str">
        <f>IF(PROVEEDORES!D431="","",PROVEEDORES!D431)</f>
        <v/>
      </c>
      <c r="G430" s="159">
        <f>SUMIF('EG-ABR'!$F$18:$F$516,PROVEEDORES!$D431,'EG-ABR'!P$18:P$516)</f>
        <v>0</v>
      </c>
      <c r="H430" s="159">
        <f>SUMIF('EG-ABR'!$F$18:$F$516,PROVEEDORES!$D431,'EG-ABR'!Q$18:Q$516)</f>
        <v>0</v>
      </c>
      <c r="I430" s="159">
        <f>SUMIF('EG-ABR'!$F$18:$F$516,PROVEEDORES!$D431,'EG-ABR'!R$18:R$516)</f>
        <v>0</v>
      </c>
      <c r="J430" s="159">
        <f>SUMIF('EG-ABR'!$F$18:$F$516,PROVEEDORES!$D431,'EG-ABR'!S$18:S$516)</f>
        <v>0</v>
      </c>
      <c r="K430" s="159" t="str">
        <f t="shared" si="12"/>
        <v/>
      </c>
      <c r="L430" s="146" t="str">
        <f>IF(PROVEEDORES!G431="","",PROVEEDORES!G431)</f>
        <v/>
      </c>
    </row>
    <row r="431" spans="3:12" ht="17.45" customHeight="1" x14ac:dyDescent="0.2">
      <c r="C431" s="158">
        <f t="shared" si="13"/>
        <v>425</v>
      </c>
      <c r="D431" s="146" t="str">
        <f>IF(PROVEEDORES!E432="","",PROVEEDORES!E432)</f>
        <v/>
      </c>
      <c r="E431" s="146" t="str">
        <f>IF(PROVEEDORES!F432="","",PROVEEDORES!F432)</f>
        <v/>
      </c>
      <c r="F431" s="146" t="str">
        <f>IF(PROVEEDORES!D432="","",PROVEEDORES!D432)</f>
        <v/>
      </c>
      <c r="G431" s="159">
        <f>SUMIF('EG-ABR'!$F$18:$F$516,PROVEEDORES!$D432,'EG-ABR'!P$18:P$516)</f>
        <v>0</v>
      </c>
      <c r="H431" s="159">
        <f>SUMIF('EG-ABR'!$F$18:$F$516,PROVEEDORES!$D432,'EG-ABR'!Q$18:Q$516)</f>
        <v>0</v>
      </c>
      <c r="I431" s="159">
        <f>SUMIF('EG-ABR'!$F$18:$F$516,PROVEEDORES!$D432,'EG-ABR'!R$18:R$516)</f>
        <v>0</v>
      </c>
      <c r="J431" s="159">
        <f>SUMIF('EG-ABR'!$F$18:$F$516,PROVEEDORES!$D432,'EG-ABR'!S$18:S$516)</f>
        <v>0</v>
      </c>
      <c r="K431" s="159" t="str">
        <f t="shared" si="12"/>
        <v/>
      </c>
      <c r="L431" s="146" t="str">
        <f>IF(PROVEEDORES!G432="","",PROVEEDORES!G432)</f>
        <v/>
      </c>
    </row>
    <row r="432" spans="3:12" ht="17.45" customHeight="1" x14ac:dyDescent="0.2">
      <c r="C432" s="158">
        <f t="shared" si="13"/>
        <v>426</v>
      </c>
      <c r="D432" s="146" t="str">
        <f>IF(PROVEEDORES!E433="","",PROVEEDORES!E433)</f>
        <v/>
      </c>
      <c r="E432" s="146" t="str">
        <f>IF(PROVEEDORES!F433="","",PROVEEDORES!F433)</f>
        <v/>
      </c>
      <c r="F432" s="146" t="str">
        <f>IF(PROVEEDORES!D433="","",PROVEEDORES!D433)</f>
        <v/>
      </c>
      <c r="G432" s="159">
        <f>SUMIF('EG-ABR'!$F$18:$F$516,PROVEEDORES!$D433,'EG-ABR'!P$18:P$516)</f>
        <v>0</v>
      </c>
      <c r="H432" s="159">
        <f>SUMIF('EG-ABR'!$F$18:$F$516,PROVEEDORES!$D433,'EG-ABR'!Q$18:Q$516)</f>
        <v>0</v>
      </c>
      <c r="I432" s="159">
        <f>SUMIF('EG-ABR'!$F$18:$F$516,PROVEEDORES!$D433,'EG-ABR'!R$18:R$516)</f>
        <v>0</v>
      </c>
      <c r="J432" s="159">
        <f>SUMIF('EG-ABR'!$F$18:$F$516,PROVEEDORES!$D433,'EG-ABR'!S$18:S$516)</f>
        <v>0</v>
      </c>
      <c r="K432" s="159" t="str">
        <f t="shared" si="12"/>
        <v/>
      </c>
      <c r="L432" s="146" t="str">
        <f>IF(PROVEEDORES!G433="","",PROVEEDORES!G433)</f>
        <v/>
      </c>
    </row>
    <row r="433" spans="3:12" ht="17.45" customHeight="1" x14ac:dyDescent="0.2">
      <c r="C433" s="158">
        <f t="shared" si="13"/>
        <v>427</v>
      </c>
      <c r="D433" s="146" t="str">
        <f>IF(PROVEEDORES!E434="","",PROVEEDORES!E434)</f>
        <v/>
      </c>
      <c r="E433" s="146" t="str">
        <f>IF(PROVEEDORES!F434="","",PROVEEDORES!F434)</f>
        <v/>
      </c>
      <c r="F433" s="146" t="str">
        <f>IF(PROVEEDORES!D434="","",PROVEEDORES!D434)</f>
        <v/>
      </c>
      <c r="G433" s="159">
        <f>SUMIF('EG-ABR'!$F$18:$F$516,PROVEEDORES!$D434,'EG-ABR'!P$18:P$516)</f>
        <v>0</v>
      </c>
      <c r="H433" s="159">
        <f>SUMIF('EG-ABR'!$F$18:$F$516,PROVEEDORES!$D434,'EG-ABR'!Q$18:Q$516)</f>
        <v>0</v>
      </c>
      <c r="I433" s="159">
        <f>SUMIF('EG-ABR'!$F$18:$F$516,PROVEEDORES!$D434,'EG-ABR'!R$18:R$516)</f>
        <v>0</v>
      </c>
      <c r="J433" s="159">
        <f>SUMIF('EG-ABR'!$F$18:$F$516,PROVEEDORES!$D434,'EG-ABR'!S$18:S$516)</f>
        <v>0</v>
      </c>
      <c r="K433" s="159" t="str">
        <f t="shared" si="12"/>
        <v/>
      </c>
      <c r="L433" s="146" t="str">
        <f>IF(PROVEEDORES!G434="","",PROVEEDORES!G434)</f>
        <v/>
      </c>
    </row>
    <row r="434" spans="3:12" ht="17.45" customHeight="1" x14ac:dyDescent="0.2">
      <c r="C434" s="158">
        <f t="shared" si="13"/>
        <v>428</v>
      </c>
      <c r="D434" s="146" t="str">
        <f>IF(PROVEEDORES!E435="","",PROVEEDORES!E435)</f>
        <v/>
      </c>
      <c r="E434" s="146" t="str">
        <f>IF(PROVEEDORES!F435="","",PROVEEDORES!F435)</f>
        <v/>
      </c>
      <c r="F434" s="146" t="str">
        <f>IF(PROVEEDORES!D435="","",PROVEEDORES!D435)</f>
        <v/>
      </c>
      <c r="G434" s="159">
        <f>SUMIF('EG-ABR'!$F$18:$F$516,PROVEEDORES!$D435,'EG-ABR'!P$18:P$516)</f>
        <v>0</v>
      </c>
      <c r="H434" s="159">
        <f>SUMIF('EG-ABR'!$F$18:$F$516,PROVEEDORES!$D435,'EG-ABR'!Q$18:Q$516)</f>
        <v>0</v>
      </c>
      <c r="I434" s="159">
        <f>SUMIF('EG-ABR'!$F$18:$F$516,PROVEEDORES!$D435,'EG-ABR'!R$18:R$516)</f>
        <v>0</v>
      </c>
      <c r="J434" s="159">
        <f>SUMIF('EG-ABR'!$F$18:$F$516,PROVEEDORES!$D435,'EG-ABR'!S$18:S$516)</f>
        <v>0</v>
      </c>
      <c r="K434" s="159" t="str">
        <f t="shared" si="12"/>
        <v/>
      </c>
      <c r="L434" s="146" t="str">
        <f>IF(PROVEEDORES!G435="","",PROVEEDORES!G435)</f>
        <v/>
      </c>
    </row>
    <row r="435" spans="3:12" ht="17.45" customHeight="1" x14ac:dyDescent="0.2">
      <c r="C435" s="158">
        <f t="shared" si="13"/>
        <v>429</v>
      </c>
      <c r="D435" s="146" t="str">
        <f>IF(PROVEEDORES!E436="","",PROVEEDORES!E436)</f>
        <v/>
      </c>
      <c r="E435" s="146" t="str">
        <f>IF(PROVEEDORES!F436="","",PROVEEDORES!F436)</f>
        <v/>
      </c>
      <c r="F435" s="146" t="str">
        <f>IF(PROVEEDORES!D436="","",PROVEEDORES!D436)</f>
        <v/>
      </c>
      <c r="G435" s="159">
        <f>SUMIF('EG-ABR'!$F$18:$F$516,PROVEEDORES!$D436,'EG-ABR'!P$18:P$516)</f>
        <v>0</v>
      </c>
      <c r="H435" s="159">
        <f>SUMIF('EG-ABR'!$F$18:$F$516,PROVEEDORES!$D436,'EG-ABR'!Q$18:Q$516)</f>
        <v>0</v>
      </c>
      <c r="I435" s="159">
        <f>SUMIF('EG-ABR'!$F$18:$F$516,PROVEEDORES!$D436,'EG-ABR'!R$18:R$516)</f>
        <v>0</v>
      </c>
      <c r="J435" s="159">
        <f>SUMIF('EG-ABR'!$F$18:$F$516,PROVEEDORES!$D436,'EG-ABR'!S$18:S$516)</f>
        <v>0</v>
      </c>
      <c r="K435" s="159" t="str">
        <f t="shared" si="12"/>
        <v/>
      </c>
      <c r="L435" s="146" t="str">
        <f>IF(PROVEEDORES!G436="","",PROVEEDORES!G436)</f>
        <v/>
      </c>
    </row>
    <row r="436" spans="3:12" ht="17.45" customHeight="1" x14ac:dyDescent="0.2">
      <c r="C436" s="158">
        <f t="shared" si="13"/>
        <v>430</v>
      </c>
      <c r="D436" s="146" t="str">
        <f>IF(PROVEEDORES!E437="","",PROVEEDORES!E437)</f>
        <v/>
      </c>
      <c r="E436" s="146" t="str">
        <f>IF(PROVEEDORES!F437="","",PROVEEDORES!F437)</f>
        <v/>
      </c>
      <c r="F436" s="146" t="str">
        <f>IF(PROVEEDORES!D437="","",PROVEEDORES!D437)</f>
        <v/>
      </c>
      <c r="G436" s="159">
        <f>SUMIF('EG-ABR'!$F$18:$F$516,PROVEEDORES!$D437,'EG-ABR'!P$18:P$516)</f>
        <v>0</v>
      </c>
      <c r="H436" s="159">
        <f>SUMIF('EG-ABR'!$F$18:$F$516,PROVEEDORES!$D437,'EG-ABR'!Q$18:Q$516)</f>
        <v>0</v>
      </c>
      <c r="I436" s="159">
        <f>SUMIF('EG-ABR'!$F$18:$F$516,PROVEEDORES!$D437,'EG-ABR'!R$18:R$516)</f>
        <v>0</v>
      </c>
      <c r="J436" s="159">
        <f>SUMIF('EG-ABR'!$F$18:$F$516,PROVEEDORES!$D437,'EG-ABR'!S$18:S$516)</f>
        <v>0</v>
      </c>
      <c r="K436" s="159" t="str">
        <f t="shared" si="12"/>
        <v/>
      </c>
      <c r="L436" s="146" t="str">
        <f>IF(PROVEEDORES!G437="","",PROVEEDORES!G437)</f>
        <v/>
      </c>
    </row>
    <row r="437" spans="3:12" ht="17.45" customHeight="1" x14ac:dyDescent="0.2">
      <c r="C437" s="158">
        <f t="shared" si="13"/>
        <v>431</v>
      </c>
      <c r="D437" s="146" t="str">
        <f>IF(PROVEEDORES!E438="","",PROVEEDORES!E438)</f>
        <v/>
      </c>
      <c r="E437" s="146" t="str">
        <f>IF(PROVEEDORES!F438="","",PROVEEDORES!F438)</f>
        <v/>
      </c>
      <c r="F437" s="146" t="str">
        <f>IF(PROVEEDORES!D438="","",PROVEEDORES!D438)</f>
        <v/>
      </c>
      <c r="G437" s="159">
        <f>SUMIF('EG-ABR'!$F$18:$F$516,PROVEEDORES!$D438,'EG-ABR'!P$18:P$516)</f>
        <v>0</v>
      </c>
      <c r="H437" s="159">
        <f>SUMIF('EG-ABR'!$F$18:$F$516,PROVEEDORES!$D438,'EG-ABR'!Q$18:Q$516)</f>
        <v>0</v>
      </c>
      <c r="I437" s="159">
        <f>SUMIF('EG-ABR'!$F$18:$F$516,PROVEEDORES!$D438,'EG-ABR'!R$18:R$516)</f>
        <v>0</v>
      </c>
      <c r="J437" s="159">
        <f>SUMIF('EG-ABR'!$F$18:$F$516,PROVEEDORES!$D438,'EG-ABR'!S$18:S$516)</f>
        <v>0</v>
      </c>
      <c r="K437" s="159" t="str">
        <f t="shared" si="12"/>
        <v/>
      </c>
      <c r="L437" s="146" t="str">
        <f>IF(PROVEEDORES!G438="","",PROVEEDORES!G438)</f>
        <v/>
      </c>
    </row>
    <row r="438" spans="3:12" ht="17.45" customHeight="1" x14ac:dyDescent="0.2">
      <c r="C438" s="158">
        <f t="shared" si="13"/>
        <v>432</v>
      </c>
      <c r="D438" s="146" t="str">
        <f>IF(PROVEEDORES!E439="","",PROVEEDORES!E439)</f>
        <v/>
      </c>
      <c r="E438" s="146" t="str">
        <f>IF(PROVEEDORES!F439="","",PROVEEDORES!F439)</f>
        <v/>
      </c>
      <c r="F438" s="146" t="str">
        <f>IF(PROVEEDORES!D439="","",PROVEEDORES!D439)</f>
        <v/>
      </c>
      <c r="G438" s="159">
        <f>SUMIF('EG-ABR'!$F$18:$F$516,PROVEEDORES!$D439,'EG-ABR'!P$18:P$516)</f>
        <v>0</v>
      </c>
      <c r="H438" s="159">
        <f>SUMIF('EG-ABR'!$F$18:$F$516,PROVEEDORES!$D439,'EG-ABR'!Q$18:Q$516)</f>
        <v>0</v>
      </c>
      <c r="I438" s="159">
        <f>SUMIF('EG-ABR'!$F$18:$F$516,PROVEEDORES!$D439,'EG-ABR'!R$18:R$516)</f>
        <v>0</v>
      </c>
      <c r="J438" s="159">
        <f>SUMIF('EG-ABR'!$F$18:$F$516,PROVEEDORES!$D439,'EG-ABR'!S$18:S$516)</f>
        <v>0</v>
      </c>
      <c r="K438" s="159" t="str">
        <f t="shared" si="12"/>
        <v/>
      </c>
      <c r="L438" s="146" t="str">
        <f>IF(PROVEEDORES!G439="","",PROVEEDORES!G439)</f>
        <v/>
      </c>
    </row>
    <row r="439" spans="3:12" ht="17.45" customHeight="1" x14ac:dyDescent="0.2">
      <c r="C439" s="158">
        <f t="shared" si="13"/>
        <v>433</v>
      </c>
      <c r="D439" s="146" t="str">
        <f>IF(PROVEEDORES!E440="","",PROVEEDORES!E440)</f>
        <v/>
      </c>
      <c r="E439" s="146" t="str">
        <f>IF(PROVEEDORES!F440="","",PROVEEDORES!F440)</f>
        <v/>
      </c>
      <c r="F439" s="146" t="str">
        <f>IF(PROVEEDORES!D440="","",PROVEEDORES!D440)</f>
        <v/>
      </c>
      <c r="G439" s="159">
        <f>SUMIF('EG-ABR'!$F$18:$F$516,PROVEEDORES!$D440,'EG-ABR'!P$18:P$516)</f>
        <v>0</v>
      </c>
      <c r="H439" s="159">
        <f>SUMIF('EG-ABR'!$F$18:$F$516,PROVEEDORES!$D440,'EG-ABR'!Q$18:Q$516)</f>
        <v>0</v>
      </c>
      <c r="I439" s="159">
        <f>SUMIF('EG-ABR'!$F$18:$F$516,PROVEEDORES!$D440,'EG-ABR'!R$18:R$516)</f>
        <v>0</v>
      </c>
      <c r="J439" s="159">
        <f>SUMIF('EG-ABR'!$F$18:$F$516,PROVEEDORES!$D440,'EG-ABR'!S$18:S$516)</f>
        <v>0</v>
      </c>
      <c r="K439" s="159" t="str">
        <f t="shared" si="12"/>
        <v/>
      </c>
      <c r="L439" s="146" t="str">
        <f>IF(PROVEEDORES!G440="","",PROVEEDORES!G440)</f>
        <v/>
      </c>
    </row>
    <row r="440" spans="3:12" ht="17.45" customHeight="1" x14ac:dyDescent="0.2">
      <c r="C440" s="158">
        <f t="shared" si="13"/>
        <v>434</v>
      </c>
      <c r="D440" s="146" t="str">
        <f>IF(PROVEEDORES!E441="","",PROVEEDORES!E441)</f>
        <v/>
      </c>
      <c r="E440" s="146" t="str">
        <f>IF(PROVEEDORES!F441="","",PROVEEDORES!F441)</f>
        <v/>
      </c>
      <c r="F440" s="146" t="str">
        <f>IF(PROVEEDORES!D441="","",PROVEEDORES!D441)</f>
        <v/>
      </c>
      <c r="G440" s="159">
        <f>SUMIF('EG-ABR'!$F$18:$F$516,PROVEEDORES!$D441,'EG-ABR'!P$18:P$516)</f>
        <v>0</v>
      </c>
      <c r="H440" s="159">
        <f>SUMIF('EG-ABR'!$F$18:$F$516,PROVEEDORES!$D441,'EG-ABR'!Q$18:Q$516)</f>
        <v>0</v>
      </c>
      <c r="I440" s="159">
        <f>SUMIF('EG-ABR'!$F$18:$F$516,PROVEEDORES!$D441,'EG-ABR'!R$18:R$516)</f>
        <v>0</v>
      </c>
      <c r="J440" s="159">
        <f>SUMIF('EG-ABR'!$F$18:$F$516,PROVEEDORES!$D441,'EG-ABR'!S$18:S$516)</f>
        <v>0</v>
      </c>
      <c r="K440" s="159" t="str">
        <f t="shared" si="12"/>
        <v/>
      </c>
      <c r="L440" s="146" t="str">
        <f>IF(PROVEEDORES!G441="","",PROVEEDORES!G441)</f>
        <v/>
      </c>
    </row>
    <row r="441" spans="3:12" ht="17.45" customHeight="1" x14ac:dyDescent="0.2">
      <c r="C441" s="158">
        <f t="shared" si="13"/>
        <v>435</v>
      </c>
      <c r="D441" s="146" t="str">
        <f>IF(PROVEEDORES!E442="","",PROVEEDORES!E442)</f>
        <v/>
      </c>
      <c r="E441" s="146" t="str">
        <f>IF(PROVEEDORES!F442="","",PROVEEDORES!F442)</f>
        <v/>
      </c>
      <c r="F441" s="146" t="str">
        <f>IF(PROVEEDORES!D442="","",PROVEEDORES!D442)</f>
        <v/>
      </c>
      <c r="G441" s="159">
        <f>SUMIF('EG-ABR'!$F$18:$F$516,PROVEEDORES!$D442,'EG-ABR'!P$18:P$516)</f>
        <v>0</v>
      </c>
      <c r="H441" s="159">
        <f>SUMIF('EG-ABR'!$F$18:$F$516,PROVEEDORES!$D442,'EG-ABR'!Q$18:Q$516)</f>
        <v>0</v>
      </c>
      <c r="I441" s="159">
        <f>SUMIF('EG-ABR'!$F$18:$F$516,PROVEEDORES!$D442,'EG-ABR'!R$18:R$516)</f>
        <v>0</v>
      </c>
      <c r="J441" s="159">
        <f>SUMIF('EG-ABR'!$F$18:$F$516,PROVEEDORES!$D442,'EG-ABR'!S$18:S$516)</f>
        <v>0</v>
      </c>
      <c r="K441" s="159" t="str">
        <f t="shared" si="12"/>
        <v/>
      </c>
      <c r="L441" s="146" t="str">
        <f>IF(PROVEEDORES!G442="","",PROVEEDORES!G442)</f>
        <v/>
      </c>
    </row>
    <row r="442" spans="3:12" ht="17.45" customHeight="1" x14ac:dyDescent="0.2">
      <c r="C442" s="158">
        <f t="shared" si="13"/>
        <v>436</v>
      </c>
      <c r="D442" s="146" t="str">
        <f>IF(PROVEEDORES!E443="","",PROVEEDORES!E443)</f>
        <v/>
      </c>
      <c r="E442" s="146" t="str">
        <f>IF(PROVEEDORES!F443="","",PROVEEDORES!F443)</f>
        <v/>
      </c>
      <c r="F442" s="146" t="str">
        <f>IF(PROVEEDORES!D443="","",PROVEEDORES!D443)</f>
        <v/>
      </c>
      <c r="G442" s="159">
        <f>SUMIF('EG-ABR'!$F$18:$F$516,PROVEEDORES!$D443,'EG-ABR'!P$18:P$516)</f>
        <v>0</v>
      </c>
      <c r="H442" s="159">
        <f>SUMIF('EG-ABR'!$F$18:$F$516,PROVEEDORES!$D443,'EG-ABR'!Q$18:Q$516)</f>
        <v>0</v>
      </c>
      <c r="I442" s="159">
        <f>SUMIF('EG-ABR'!$F$18:$F$516,PROVEEDORES!$D443,'EG-ABR'!R$18:R$516)</f>
        <v>0</v>
      </c>
      <c r="J442" s="159">
        <f>SUMIF('EG-ABR'!$F$18:$F$516,PROVEEDORES!$D443,'EG-ABR'!S$18:S$516)</f>
        <v>0</v>
      </c>
      <c r="K442" s="159" t="str">
        <f t="shared" si="12"/>
        <v/>
      </c>
      <c r="L442" s="146" t="str">
        <f>IF(PROVEEDORES!G443="","",PROVEEDORES!G443)</f>
        <v/>
      </c>
    </row>
    <row r="443" spans="3:12" ht="17.45" customHeight="1" x14ac:dyDescent="0.2">
      <c r="C443" s="158">
        <f t="shared" si="13"/>
        <v>437</v>
      </c>
      <c r="D443" s="146" t="str">
        <f>IF(PROVEEDORES!E444="","",PROVEEDORES!E444)</f>
        <v/>
      </c>
      <c r="E443" s="146" t="str">
        <f>IF(PROVEEDORES!F444="","",PROVEEDORES!F444)</f>
        <v/>
      </c>
      <c r="F443" s="146" t="str">
        <f>IF(PROVEEDORES!D444="","",PROVEEDORES!D444)</f>
        <v/>
      </c>
      <c r="G443" s="159">
        <f>SUMIF('EG-ABR'!$F$18:$F$516,PROVEEDORES!$D444,'EG-ABR'!P$18:P$516)</f>
        <v>0</v>
      </c>
      <c r="H443" s="159">
        <f>SUMIF('EG-ABR'!$F$18:$F$516,PROVEEDORES!$D444,'EG-ABR'!Q$18:Q$516)</f>
        <v>0</v>
      </c>
      <c r="I443" s="159">
        <f>SUMIF('EG-ABR'!$F$18:$F$516,PROVEEDORES!$D444,'EG-ABR'!R$18:R$516)</f>
        <v>0</v>
      </c>
      <c r="J443" s="159">
        <f>SUMIF('EG-ABR'!$F$18:$F$516,PROVEEDORES!$D444,'EG-ABR'!S$18:S$516)</f>
        <v>0</v>
      </c>
      <c r="K443" s="159" t="str">
        <f t="shared" si="12"/>
        <v/>
      </c>
      <c r="L443" s="146" t="str">
        <f>IF(PROVEEDORES!G444="","",PROVEEDORES!G444)</f>
        <v/>
      </c>
    </row>
    <row r="444" spans="3:12" ht="17.45" customHeight="1" x14ac:dyDescent="0.2">
      <c r="C444" s="158">
        <f t="shared" si="13"/>
        <v>438</v>
      </c>
      <c r="D444" s="146" t="str">
        <f>IF(PROVEEDORES!E445="","",PROVEEDORES!E445)</f>
        <v/>
      </c>
      <c r="E444" s="146" t="str">
        <f>IF(PROVEEDORES!F445="","",PROVEEDORES!F445)</f>
        <v/>
      </c>
      <c r="F444" s="146" t="str">
        <f>IF(PROVEEDORES!D445="","",PROVEEDORES!D445)</f>
        <v/>
      </c>
      <c r="G444" s="159">
        <f>SUMIF('EG-ABR'!$F$18:$F$516,PROVEEDORES!$D445,'EG-ABR'!P$18:P$516)</f>
        <v>0</v>
      </c>
      <c r="H444" s="159">
        <f>SUMIF('EG-ABR'!$F$18:$F$516,PROVEEDORES!$D445,'EG-ABR'!Q$18:Q$516)</f>
        <v>0</v>
      </c>
      <c r="I444" s="159">
        <f>SUMIF('EG-ABR'!$F$18:$F$516,PROVEEDORES!$D445,'EG-ABR'!R$18:R$516)</f>
        <v>0</v>
      </c>
      <c r="J444" s="159">
        <f>SUMIF('EG-ABR'!$F$18:$F$516,PROVEEDORES!$D445,'EG-ABR'!S$18:S$516)</f>
        <v>0</v>
      </c>
      <c r="K444" s="159" t="str">
        <f t="shared" si="12"/>
        <v/>
      </c>
      <c r="L444" s="146" t="str">
        <f>IF(PROVEEDORES!G445="","",PROVEEDORES!G445)</f>
        <v/>
      </c>
    </row>
    <row r="445" spans="3:12" ht="17.45" customHeight="1" x14ac:dyDescent="0.2">
      <c r="C445" s="158">
        <f t="shared" si="13"/>
        <v>439</v>
      </c>
      <c r="D445" s="146" t="str">
        <f>IF(PROVEEDORES!E446="","",PROVEEDORES!E446)</f>
        <v/>
      </c>
      <c r="E445" s="146" t="str">
        <f>IF(PROVEEDORES!F446="","",PROVEEDORES!F446)</f>
        <v/>
      </c>
      <c r="F445" s="146" t="str">
        <f>IF(PROVEEDORES!D446="","",PROVEEDORES!D446)</f>
        <v/>
      </c>
      <c r="G445" s="159">
        <f>SUMIF('EG-ABR'!$F$18:$F$516,PROVEEDORES!$D446,'EG-ABR'!P$18:P$516)</f>
        <v>0</v>
      </c>
      <c r="H445" s="159">
        <f>SUMIF('EG-ABR'!$F$18:$F$516,PROVEEDORES!$D446,'EG-ABR'!Q$18:Q$516)</f>
        <v>0</v>
      </c>
      <c r="I445" s="159">
        <f>SUMIF('EG-ABR'!$F$18:$F$516,PROVEEDORES!$D446,'EG-ABR'!R$18:R$516)</f>
        <v>0</v>
      </c>
      <c r="J445" s="159">
        <f>SUMIF('EG-ABR'!$F$18:$F$516,PROVEEDORES!$D446,'EG-ABR'!S$18:S$516)</f>
        <v>0</v>
      </c>
      <c r="K445" s="159" t="str">
        <f t="shared" si="12"/>
        <v/>
      </c>
      <c r="L445" s="146" t="str">
        <f>IF(PROVEEDORES!G446="","",PROVEEDORES!G446)</f>
        <v/>
      </c>
    </row>
    <row r="446" spans="3:12" ht="17.45" customHeight="1" x14ac:dyDescent="0.2">
      <c r="C446" s="158">
        <f t="shared" si="13"/>
        <v>440</v>
      </c>
      <c r="D446" s="146" t="str">
        <f>IF(PROVEEDORES!E447="","",PROVEEDORES!E447)</f>
        <v/>
      </c>
      <c r="E446" s="146" t="str">
        <f>IF(PROVEEDORES!F447="","",PROVEEDORES!F447)</f>
        <v/>
      </c>
      <c r="F446" s="146" t="str">
        <f>IF(PROVEEDORES!D447="","",PROVEEDORES!D447)</f>
        <v/>
      </c>
      <c r="G446" s="159">
        <f>SUMIF('EG-ABR'!$F$18:$F$516,PROVEEDORES!$D447,'EG-ABR'!P$18:P$516)</f>
        <v>0</v>
      </c>
      <c r="H446" s="159">
        <f>SUMIF('EG-ABR'!$F$18:$F$516,PROVEEDORES!$D447,'EG-ABR'!Q$18:Q$516)</f>
        <v>0</v>
      </c>
      <c r="I446" s="159">
        <f>SUMIF('EG-ABR'!$F$18:$F$516,PROVEEDORES!$D447,'EG-ABR'!R$18:R$516)</f>
        <v>0</v>
      </c>
      <c r="J446" s="159">
        <f>SUMIF('EG-ABR'!$F$18:$F$516,PROVEEDORES!$D447,'EG-ABR'!S$18:S$516)</f>
        <v>0</v>
      </c>
      <c r="K446" s="159" t="str">
        <f t="shared" si="12"/>
        <v/>
      </c>
      <c r="L446" s="146" t="str">
        <f>IF(PROVEEDORES!G447="","",PROVEEDORES!G447)</f>
        <v/>
      </c>
    </row>
    <row r="447" spans="3:12" ht="17.45" customHeight="1" x14ac:dyDescent="0.2">
      <c r="C447" s="158">
        <f t="shared" si="13"/>
        <v>441</v>
      </c>
      <c r="D447" s="146" t="str">
        <f>IF(PROVEEDORES!E448="","",PROVEEDORES!E448)</f>
        <v/>
      </c>
      <c r="E447" s="146" t="str">
        <f>IF(PROVEEDORES!F448="","",PROVEEDORES!F448)</f>
        <v/>
      </c>
      <c r="F447" s="146" t="str">
        <f>IF(PROVEEDORES!D448="","",PROVEEDORES!D448)</f>
        <v/>
      </c>
      <c r="G447" s="159">
        <f>SUMIF('EG-ABR'!$F$18:$F$516,PROVEEDORES!$D448,'EG-ABR'!P$18:P$516)</f>
        <v>0</v>
      </c>
      <c r="H447" s="159">
        <f>SUMIF('EG-ABR'!$F$18:$F$516,PROVEEDORES!$D448,'EG-ABR'!Q$18:Q$516)</f>
        <v>0</v>
      </c>
      <c r="I447" s="159">
        <f>SUMIF('EG-ABR'!$F$18:$F$516,PROVEEDORES!$D448,'EG-ABR'!R$18:R$516)</f>
        <v>0</v>
      </c>
      <c r="J447" s="159">
        <f>SUMIF('EG-ABR'!$F$18:$F$516,PROVEEDORES!$D448,'EG-ABR'!S$18:S$516)</f>
        <v>0</v>
      </c>
      <c r="K447" s="159" t="str">
        <f t="shared" si="12"/>
        <v/>
      </c>
      <c r="L447" s="146" t="str">
        <f>IF(PROVEEDORES!G448="","",PROVEEDORES!G448)</f>
        <v/>
      </c>
    </row>
    <row r="448" spans="3:12" ht="17.45" customHeight="1" x14ac:dyDescent="0.2">
      <c r="C448" s="158">
        <f t="shared" si="13"/>
        <v>442</v>
      </c>
      <c r="D448" s="146" t="str">
        <f>IF(PROVEEDORES!E449="","",PROVEEDORES!E449)</f>
        <v/>
      </c>
      <c r="E448" s="146" t="str">
        <f>IF(PROVEEDORES!F449="","",PROVEEDORES!F449)</f>
        <v/>
      </c>
      <c r="F448" s="146" t="str">
        <f>IF(PROVEEDORES!D449="","",PROVEEDORES!D449)</f>
        <v/>
      </c>
      <c r="G448" s="159">
        <f>SUMIF('EG-ABR'!$F$18:$F$516,PROVEEDORES!$D449,'EG-ABR'!P$18:P$516)</f>
        <v>0</v>
      </c>
      <c r="H448" s="159">
        <f>SUMIF('EG-ABR'!$F$18:$F$516,PROVEEDORES!$D449,'EG-ABR'!Q$18:Q$516)</f>
        <v>0</v>
      </c>
      <c r="I448" s="159">
        <f>SUMIF('EG-ABR'!$F$18:$F$516,PROVEEDORES!$D449,'EG-ABR'!R$18:R$516)</f>
        <v>0</v>
      </c>
      <c r="J448" s="159">
        <f>SUMIF('EG-ABR'!$F$18:$F$516,PROVEEDORES!$D449,'EG-ABR'!S$18:S$516)</f>
        <v>0</v>
      </c>
      <c r="K448" s="159" t="str">
        <f t="shared" si="12"/>
        <v/>
      </c>
      <c r="L448" s="146" t="str">
        <f>IF(PROVEEDORES!G449="","",PROVEEDORES!G449)</f>
        <v/>
      </c>
    </row>
    <row r="449" spans="3:12" ht="17.45" customHeight="1" x14ac:dyDescent="0.2">
      <c r="C449" s="158">
        <f t="shared" si="13"/>
        <v>443</v>
      </c>
      <c r="D449" s="146" t="str">
        <f>IF(PROVEEDORES!E450="","",PROVEEDORES!E450)</f>
        <v/>
      </c>
      <c r="E449" s="146" t="str">
        <f>IF(PROVEEDORES!F450="","",PROVEEDORES!F450)</f>
        <v/>
      </c>
      <c r="F449" s="146" t="str">
        <f>IF(PROVEEDORES!D450="","",PROVEEDORES!D450)</f>
        <v/>
      </c>
      <c r="G449" s="159">
        <f>SUMIF('EG-ABR'!$F$18:$F$516,PROVEEDORES!$D450,'EG-ABR'!P$18:P$516)</f>
        <v>0</v>
      </c>
      <c r="H449" s="159">
        <f>SUMIF('EG-ABR'!$F$18:$F$516,PROVEEDORES!$D450,'EG-ABR'!Q$18:Q$516)</f>
        <v>0</v>
      </c>
      <c r="I449" s="159">
        <f>SUMIF('EG-ABR'!$F$18:$F$516,PROVEEDORES!$D450,'EG-ABR'!R$18:R$516)</f>
        <v>0</v>
      </c>
      <c r="J449" s="159">
        <f>SUMIF('EG-ABR'!$F$18:$F$516,PROVEEDORES!$D450,'EG-ABR'!S$18:S$516)</f>
        <v>0</v>
      </c>
      <c r="K449" s="159" t="str">
        <f t="shared" si="12"/>
        <v/>
      </c>
      <c r="L449" s="146" t="str">
        <f>IF(PROVEEDORES!G450="","",PROVEEDORES!G450)</f>
        <v/>
      </c>
    </row>
    <row r="450" spans="3:12" ht="17.45" customHeight="1" x14ac:dyDescent="0.2">
      <c r="C450" s="158">
        <f t="shared" si="13"/>
        <v>444</v>
      </c>
      <c r="D450" s="146" t="str">
        <f>IF(PROVEEDORES!E451="","",PROVEEDORES!E451)</f>
        <v/>
      </c>
      <c r="E450" s="146" t="str">
        <f>IF(PROVEEDORES!F451="","",PROVEEDORES!F451)</f>
        <v/>
      </c>
      <c r="F450" s="146" t="str">
        <f>IF(PROVEEDORES!D451="","",PROVEEDORES!D451)</f>
        <v/>
      </c>
      <c r="G450" s="159">
        <f>SUMIF('EG-ABR'!$F$18:$F$516,PROVEEDORES!$D451,'EG-ABR'!P$18:P$516)</f>
        <v>0</v>
      </c>
      <c r="H450" s="159">
        <f>SUMIF('EG-ABR'!$F$18:$F$516,PROVEEDORES!$D451,'EG-ABR'!Q$18:Q$516)</f>
        <v>0</v>
      </c>
      <c r="I450" s="159">
        <f>SUMIF('EG-ABR'!$F$18:$F$516,PROVEEDORES!$D451,'EG-ABR'!R$18:R$516)</f>
        <v>0</v>
      </c>
      <c r="J450" s="159">
        <f>SUMIF('EG-ABR'!$F$18:$F$516,PROVEEDORES!$D451,'EG-ABR'!S$18:S$516)</f>
        <v>0</v>
      </c>
      <c r="K450" s="159" t="str">
        <f t="shared" si="12"/>
        <v/>
      </c>
      <c r="L450" s="146" t="str">
        <f>IF(PROVEEDORES!G451="","",PROVEEDORES!G451)</f>
        <v/>
      </c>
    </row>
    <row r="451" spans="3:12" ht="17.45" customHeight="1" x14ac:dyDescent="0.2">
      <c r="C451" s="158">
        <f t="shared" si="13"/>
        <v>445</v>
      </c>
      <c r="D451" s="146" t="str">
        <f>IF(PROVEEDORES!E452="","",PROVEEDORES!E452)</f>
        <v/>
      </c>
      <c r="E451" s="146" t="str">
        <f>IF(PROVEEDORES!F452="","",PROVEEDORES!F452)</f>
        <v/>
      </c>
      <c r="F451" s="146" t="str">
        <f>IF(PROVEEDORES!D452="","",PROVEEDORES!D452)</f>
        <v/>
      </c>
      <c r="G451" s="159">
        <f>SUMIF('EG-ABR'!$F$18:$F$516,PROVEEDORES!$D452,'EG-ABR'!P$18:P$516)</f>
        <v>0</v>
      </c>
      <c r="H451" s="159">
        <f>SUMIF('EG-ABR'!$F$18:$F$516,PROVEEDORES!$D452,'EG-ABR'!Q$18:Q$516)</f>
        <v>0</v>
      </c>
      <c r="I451" s="159">
        <f>SUMIF('EG-ABR'!$F$18:$F$516,PROVEEDORES!$D452,'EG-ABR'!R$18:R$516)</f>
        <v>0</v>
      </c>
      <c r="J451" s="159">
        <f>SUMIF('EG-ABR'!$F$18:$F$516,PROVEEDORES!$D452,'EG-ABR'!S$18:S$516)</f>
        <v>0</v>
      </c>
      <c r="K451" s="159" t="str">
        <f t="shared" si="12"/>
        <v/>
      </c>
      <c r="L451" s="146" t="str">
        <f>IF(PROVEEDORES!G452="","",PROVEEDORES!G452)</f>
        <v/>
      </c>
    </row>
    <row r="452" spans="3:12" ht="17.45" customHeight="1" x14ac:dyDescent="0.2">
      <c r="C452" s="158">
        <f t="shared" si="13"/>
        <v>446</v>
      </c>
      <c r="D452" s="146" t="str">
        <f>IF(PROVEEDORES!E453="","",PROVEEDORES!E453)</f>
        <v/>
      </c>
      <c r="E452" s="146" t="str">
        <f>IF(PROVEEDORES!F453="","",PROVEEDORES!F453)</f>
        <v/>
      </c>
      <c r="F452" s="146" t="str">
        <f>IF(PROVEEDORES!D453="","",PROVEEDORES!D453)</f>
        <v/>
      </c>
      <c r="G452" s="159">
        <f>SUMIF('EG-ABR'!$F$18:$F$516,PROVEEDORES!$D453,'EG-ABR'!P$18:P$516)</f>
        <v>0</v>
      </c>
      <c r="H452" s="159">
        <f>SUMIF('EG-ABR'!$F$18:$F$516,PROVEEDORES!$D453,'EG-ABR'!Q$18:Q$516)</f>
        <v>0</v>
      </c>
      <c r="I452" s="159">
        <f>SUMIF('EG-ABR'!$F$18:$F$516,PROVEEDORES!$D453,'EG-ABR'!R$18:R$516)</f>
        <v>0</v>
      </c>
      <c r="J452" s="159">
        <f>SUMIF('EG-ABR'!$F$18:$F$516,PROVEEDORES!$D453,'EG-ABR'!S$18:S$516)</f>
        <v>0</v>
      </c>
      <c r="K452" s="159" t="str">
        <f t="shared" si="12"/>
        <v/>
      </c>
      <c r="L452" s="146" t="str">
        <f>IF(PROVEEDORES!G453="","",PROVEEDORES!G453)</f>
        <v/>
      </c>
    </row>
    <row r="453" spans="3:12" ht="17.45" customHeight="1" x14ac:dyDescent="0.2">
      <c r="C453" s="158">
        <f t="shared" si="13"/>
        <v>447</v>
      </c>
      <c r="D453" s="146" t="str">
        <f>IF(PROVEEDORES!E454="","",PROVEEDORES!E454)</f>
        <v/>
      </c>
      <c r="E453" s="146" t="str">
        <f>IF(PROVEEDORES!F454="","",PROVEEDORES!F454)</f>
        <v/>
      </c>
      <c r="F453" s="146" t="str">
        <f>IF(PROVEEDORES!D454="","",PROVEEDORES!D454)</f>
        <v/>
      </c>
      <c r="G453" s="159">
        <f>SUMIF('EG-ABR'!$F$18:$F$516,PROVEEDORES!$D454,'EG-ABR'!P$18:P$516)</f>
        <v>0</v>
      </c>
      <c r="H453" s="159">
        <f>SUMIF('EG-ABR'!$F$18:$F$516,PROVEEDORES!$D454,'EG-ABR'!Q$18:Q$516)</f>
        <v>0</v>
      </c>
      <c r="I453" s="159">
        <f>SUMIF('EG-ABR'!$F$18:$F$516,PROVEEDORES!$D454,'EG-ABR'!R$18:R$516)</f>
        <v>0</v>
      </c>
      <c r="J453" s="159">
        <f>SUMIF('EG-ABR'!$F$18:$F$516,PROVEEDORES!$D454,'EG-ABR'!S$18:S$516)</f>
        <v>0</v>
      </c>
      <c r="K453" s="159" t="str">
        <f t="shared" si="12"/>
        <v/>
      </c>
      <c r="L453" s="146" t="str">
        <f>IF(PROVEEDORES!G454="","",PROVEEDORES!G454)</f>
        <v/>
      </c>
    </row>
    <row r="454" spans="3:12" ht="17.45" customHeight="1" x14ac:dyDescent="0.2">
      <c r="C454" s="158">
        <f t="shared" si="13"/>
        <v>448</v>
      </c>
      <c r="D454" s="146" t="str">
        <f>IF(PROVEEDORES!E455="","",PROVEEDORES!E455)</f>
        <v/>
      </c>
      <c r="E454" s="146" t="str">
        <f>IF(PROVEEDORES!F455="","",PROVEEDORES!F455)</f>
        <v/>
      </c>
      <c r="F454" s="146" t="str">
        <f>IF(PROVEEDORES!D455="","",PROVEEDORES!D455)</f>
        <v/>
      </c>
      <c r="G454" s="159">
        <f>SUMIF('EG-ABR'!$F$18:$F$516,PROVEEDORES!$D455,'EG-ABR'!P$18:P$516)</f>
        <v>0</v>
      </c>
      <c r="H454" s="159">
        <f>SUMIF('EG-ABR'!$F$18:$F$516,PROVEEDORES!$D455,'EG-ABR'!Q$18:Q$516)</f>
        <v>0</v>
      </c>
      <c r="I454" s="159">
        <f>SUMIF('EG-ABR'!$F$18:$F$516,PROVEEDORES!$D455,'EG-ABR'!R$18:R$516)</f>
        <v>0</v>
      </c>
      <c r="J454" s="159">
        <f>SUMIF('EG-ABR'!$F$18:$F$516,PROVEEDORES!$D455,'EG-ABR'!S$18:S$516)</f>
        <v>0</v>
      </c>
      <c r="K454" s="159" t="str">
        <f t="shared" si="12"/>
        <v/>
      </c>
      <c r="L454" s="146" t="str">
        <f>IF(PROVEEDORES!G455="","",PROVEEDORES!G455)</f>
        <v/>
      </c>
    </row>
    <row r="455" spans="3:12" ht="17.45" customHeight="1" x14ac:dyDescent="0.2">
      <c r="C455" s="158">
        <f t="shared" si="13"/>
        <v>449</v>
      </c>
      <c r="D455" s="146" t="str">
        <f>IF(PROVEEDORES!E456="","",PROVEEDORES!E456)</f>
        <v/>
      </c>
      <c r="E455" s="146" t="str">
        <f>IF(PROVEEDORES!F456="","",PROVEEDORES!F456)</f>
        <v/>
      </c>
      <c r="F455" s="146" t="str">
        <f>IF(PROVEEDORES!D456="","",PROVEEDORES!D456)</f>
        <v/>
      </c>
      <c r="G455" s="159">
        <f>SUMIF('EG-ABR'!$F$18:$F$516,PROVEEDORES!$D456,'EG-ABR'!P$18:P$516)</f>
        <v>0</v>
      </c>
      <c r="H455" s="159">
        <f>SUMIF('EG-ABR'!$F$18:$F$516,PROVEEDORES!$D456,'EG-ABR'!Q$18:Q$516)</f>
        <v>0</v>
      </c>
      <c r="I455" s="159">
        <f>SUMIF('EG-ABR'!$F$18:$F$516,PROVEEDORES!$D456,'EG-ABR'!R$18:R$516)</f>
        <v>0</v>
      </c>
      <c r="J455" s="159">
        <f>SUMIF('EG-ABR'!$F$18:$F$516,PROVEEDORES!$D456,'EG-ABR'!S$18:S$516)</f>
        <v>0</v>
      </c>
      <c r="K455" s="159" t="str">
        <f t="shared" si="12"/>
        <v/>
      </c>
      <c r="L455" s="146" t="str">
        <f>IF(PROVEEDORES!G456="","",PROVEEDORES!G456)</f>
        <v/>
      </c>
    </row>
    <row r="456" spans="3:12" ht="17.45" customHeight="1" x14ac:dyDescent="0.2">
      <c r="C456" s="158">
        <f t="shared" si="13"/>
        <v>450</v>
      </c>
      <c r="D456" s="146" t="str">
        <f>IF(PROVEEDORES!E457="","",PROVEEDORES!E457)</f>
        <v/>
      </c>
      <c r="E456" s="146" t="str">
        <f>IF(PROVEEDORES!F457="","",PROVEEDORES!F457)</f>
        <v/>
      </c>
      <c r="F456" s="146" t="str">
        <f>IF(PROVEEDORES!D457="","",PROVEEDORES!D457)</f>
        <v/>
      </c>
      <c r="G456" s="159">
        <f>SUMIF('EG-ABR'!$F$18:$F$516,PROVEEDORES!$D457,'EG-ABR'!P$18:P$516)</f>
        <v>0</v>
      </c>
      <c r="H456" s="159">
        <f>SUMIF('EG-ABR'!$F$18:$F$516,PROVEEDORES!$D457,'EG-ABR'!Q$18:Q$516)</f>
        <v>0</v>
      </c>
      <c r="I456" s="159">
        <f>SUMIF('EG-ABR'!$F$18:$F$516,PROVEEDORES!$D457,'EG-ABR'!R$18:R$516)</f>
        <v>0</v>
      </c>
      <c r="J456" s="159">
        <f>SUMIF('EG-ABR'!$F$18:$F$516,PROVEEDORES!$D457,'EG-ABR'!S$18:S$516)</f>
        <v>0</v>
      </c>
      <c r="K456" s="159" t="str">
        <f t="shared" ref="K456:K506" si="14">IF(G456+H456+I456+J456&gt;0,"C/Información","")</f>
        <v/>
      </c>
      <c r="L456" s="146" t="str">
        <f>IF(PROVEEDORES!G457="","",PROVEEDORES!G457)</f>
        <v/>
      </c>
    </row>
    <row r="457" spans="3:12" ht="17.45" customHeight="1" x14ac:dyDescent="0.2">
      <c r="C457" s="158">
        <f t="shared" ref="C457:C506" si="15">C456+1</f>
        <v>451</v>
      </c>
      <c r="D457" s="146" t="str">
        <f>IF(PROVEEDORES!E458="","",PROVEEDORES!E458)</f>
        <v/>
      </c>
      <c r="E457" s="146" t="str">
        <f>IF(PROVEEDORES!F458="","",PROVEEDORES!F458)</f>
        <v/>
      </c>
      <c r="F457" s="146" t="str">
        <f>IF(PROVEEDORES!D458="","",PROVEEDORES!D458)</f>
        <v/>
      </c>
      <c r="G457" s="159">
        <f>SUMIF('EG-ABR'!$F$18:$F$516,PROVEEDORES!$D458,'EG-ABR'!P$18:P$516)</f>
        <v>0</v>
      </c>
      <c r="H457" s="159">
        <f>SUMIF('EG-ABR'!$F$18:$F$516,PROVEEDORES!$D458,'EG-ABR'!Q$18:Q$516)</f>
        <v>0</v>
      </c>
      <c r="I457" s="159">
        <f>SUMIF('EG-ABR'!$F$18:$F$516,PROVEEDORES!$D458,'EG-ABR'!R$18:R$516)</f>
        <v>0</v>
      </c>
      <c r="J457" s="159">
        <f>SUMIF('EG-ABR'!$F$18:$F$516,PROVEEDORES!$D458,'EG-ABR'!S$18:S$516)</f>
        <v>0</v>
      </c>
      <c r="K457" s="159" t="str">
        <f t="shared" si="14"/>
        <v/>
      </c>
      <c r="L457" s="146" t="str">
        <f>IF(PROVEEDORES!G458="","",PROVEEDORES!G458)</f>
        <v/>
      </c>
    </row>
    <row r="458" spans="3:12" ht="17.45" customHeight="1" x14ac:dyDescent="0.2">
      <c r="C458" s="158">
        <f t="shared" si="15"/>
        <v>452</v>
      </c>
      <c r="D458" s="146" t="str">
        <f>IF(PROVEEDORES!E459="","",PROVEEDORES!E459)</f>
        <v/>
      </c>
      <c r="E458" s="146" t="str">
        <f>IF(PROVEEDORES!F459="","",PROVEEDORES!F459)</f>
        <v/>
      </c>
      <c r="F458" s="146" t="str">
        <f>IF(PROVEEDORES!D459="","",PROVEEDORES!D459)</f>
        <v/>
      </c>
      <c r="G458" s="159">
        <f>SUMIF('EG-ABR'!$F$18:$F$516,PROVEEDORES!$D459,'EG-ABR'!P$18:P$516)</f>
        <v>0</v>
      </c>
      <c r="H458" s="159">
        <f>SUMIF('EG-ABR'!$F$18:$F$516,PROVEEDORES!$D459,'EG-ABR'!Q$18:Q$516)</f>
        <v>0</v>
      </c>
      <c r="I458" s="159">
        <f>SUMIF('EG-ABR'!$F$18:$F$516,PROVEEDORES!$D459,'EG-ABR'!R$18:R$516)</f>
        <v>0</v>
      </c>
      <c r="J458" s="159">
        <f>SUMIF('EG-ABR'!$F$18:$F$516,PROVEEDORES!$D459,'EG-ABR'!S$18:S$516)</f>
        <v>0</v>
      </c>
      <c r="K458" s="159" t="str">
        <f t="shared" si="14"/>
        <v/>
      </c>
      <c r="L458" s="146" t="str">
        <f>IF(PROVEEDORES!G459="","",PROVEEDORES!G459)</f>
        <v/>
      </c>
    </row>
    <row r="459" spans="3:12" ht="17.45" customHeight="1" x14ac:dyDescent="0.2">
      <c r="C459" s="158">
        <f t="shared" si="15"/>
        <v>453</v>
      </c>
      <c r="D459" s="146" t="str">
        <f>IF(PROVEEDORES!E460="","",PROVEEDORES!E460)</f>
        <v/>
      </c>
      <c r="E459" s="146" t="str">
        <f>IF(PROVEEDORES!F460="","",PROVEEDORES!F460)</f>
        <v/>
      </c>
      <c r="F459" s="146" t="str">
        <f>IF(PROVEEDORES!D460="","",PROVEEDORES!D460)</f>
        <v/>
      </c>
      <c r="G459" s="159">
        <f>SUMIF('EG-ABR'!$F$18:$F$516,PROVEEDORES!$D460,'EG-ABR'!P$18:P$516)</f>
        <v>0</v>
      </c>
      <c r="H459" s="159">
        <f>SUMIF('EG-ABR'!$F$18:$F$516,PROVEEDORES!$D460,'EG-ABR'!Q$18:Q$516)</f>
        <v>0</v>
      </c>
      <c r="I459" s="159">
        <f>SUMIF('EG-ABR'!$F$18:$F$516,PROVEEDORES!$D460,'EG-ABR'!R$18:R$516)</f>
        <v>0</v>
      </c>
      <c r="J459" s="159">
        <f>SUMIF('EG-ABR'!$F$18:$F$516,PROVEEDORES!$D460,'EG-ABR'!S$18:S$516)</f>
        <v>0</v>
      </c>
      <c r="K459" s="159" t="str">
        <f t="shared" si="14"/>
        <v/>
      </c>
      <c r="L459" s="146" t="str">
        <f>IF(PROVEEDORES!G460="","",PROVEEDORES!G460)</f>
        <v/>
      </c>
    </row>
    <row r="460" spans="3:12" ht="17.45" customHeight="1" x14ac:dyDescent="0.2">
      <c r="C460" s="158">
        <f t="shared" si="15"/>
        <v>454</v>
      </c>
      <c r="D460" s="146" t="str">
        <f>IF(PROVEEDORES!E461="","",PROVEEDORES!E461)</f>
        <v/>
      </c>
      <c r="E460" s="146" t="str">
        <f>IF(PROVEEDORES!F461="","",PROVEEDORES!F461)</f>
        <v/>
      </c>
      <c r="F460" s="146" t="str">
        <f>IF(PROVEEDORES!D461="","",PROVEEDORES!D461)</f>
        <v/>
      </c>
      <c r="G460" s="159">
        <f>SUMIF('EG-ABR'!$F$18:$F$516,PROVEEDORES!$D461,'EG-ABR'!P$18:P$516)</f>
        <v>0</v>
      </c>
      <c r="H460" s="159">
        <f>SUMIF('EG-ABR'!$F$18:$F$516,PROVEEDORES!$D461,'EG-ABR'!Q$18:Q$516)</f>
        <v>0</v>
      </c>
      <c r="I460" s="159">
        <f>SUMIF('EG-ABR'!$F$18:$F$516,PROVEEDORES!$D461,'EG-ABR'!R$18:R$516)</f>
        <v>0</v>
      </c>
      <c r="J460" s="159">
        <f>SUMIF('EG-ABR'!$F$18:$F$516,PROVEEDORES!$D461,'EG-ABR'!S$18:S$516)</f>
        <v>0</v>
      </c>
      <c r="K460" s="159" t="str">
        <f t="shared" si="14"/>
        <v/>
      </c>
      <c r="L460" s="146" t="str">
        <f>IF(PROVEEDORES!G461="","",PROVEEDORES!G461)</f>
        <v/>
      </c>
    </row>
    <row r="461" spans="3:12" ht="17.45" customHeight="1" x14ac:dyDescent="0.2">
      <c r="C461" s="158">
        <f t="shared" si="15"/>
        <v>455</v>
      </c>
      <c r="D461" s="146" t="str">
        <f>IF(PROVEEDORES!E462="","",PROVEEDORES!E462)</f>
        <v/>
      </c>
      <c r="E461" s="146" t="str">
        <f>IF(PROVEEDORES!F462="","",PROVEEDORES!F462)</f>
        <v/>
      </c>
      <c r="F461" s="146" t="str">
        <f>IF(PROVEEDORES!D462="","",PROVEEDORES!D462)</f>
        <v/>
      </c>
      <c r="G461" s="159">
        <f>SUMIF('EG-ABR'!$F$18:$F$516,PROVEEDORES!$D462,'EG-ABR'!P$18:P$516)</f>
        <v>0</v>
      </c>
      <c r="H461" s="159">
        <f>SUMIF('EG-ABR'!$F$18:$F$516,PROVEEDORES!$D462,'EG-ABR'!Q$18:Q$516)</f>
        <v>0</v>
      </c>
      <c r="I461" s="159">
        <f>SUMIF('EG-ABR'!$F$18:$F$516,PROVEEDORES!$D462,'EG-ABR'!R$18:R$516)</f>
        <v>0</v>
      </c>
      <c r="J461" s="159">
        <f>SUMIF('EG-ABR'!$F$18:$F$516,PROVEEDORES!$D462,'EG-ABR'!S$18:S$516)</f>
        <v>0</v>
      </c>
      <c r="K461" s="159" t="str">
        <f t="shared" si="14"/>
        <v/>
      </c>
      <c r="L461" s="146" t="str">
        <f>IF(PROVEEDORES!G462="","",PROVEEDORES!G462)</f>
        <v/>
      </c>
    </row>
    <row r="462" spans="3:12" ht="17.45" customHeight="1" x14ac:dyDescent="0.2">
      <c r="C462" s="158">
        <f t="shared" si="15"/>
        <v>456</v>
      </c>
      <c r="D462" s="146" t="str">
        <f>IF(PROVEEDORES!E463="","",PROVEEDORES!E463)</f>
        <v/>
      </c>
      <c r="E462" s="146" t="str">
        <f>IF(PROVEEDORES!F463="","",PROVEEDORES!F463)</f>
        <v/>
      </c>
      <c r="F462" s="146" t="str">
        <f>IF(PROVEEDORES!D463="","",PROVEEDORES!D463)</f>
        <v/>
      </c>
      <c r="G462" s="159">
        <f>SUMIF('EG-ABR'!$F$18:$F$516,PROVEEDORES!$D463,'EG-ABR'!P$18:P$516)</f>
        <v>0</v>
      </c>
      <c r="H462" s="159">
        <f>SUMIF('EG-ABR'!$F$18:$F$516,PROVEEDORES!$D463,'EG-ABR'!Q$18:Q$516)</f>
        <v>0</v>
      </c>
      <c r="I462" s="159">
        <f>SUMIF('EG-ABR'!$F$18:$F$516,PROVEEDORES!$D463,'EG-ABR'!R$18:R$516)</f>
        <v>0</v>
      </c>
      <c r="J462" s="159">
        <f>SUMIF('EG-ABR'!$F$18:$F$516,PROVEEDORES!$D463,'EG-ABR'!S$18:S$516)</f>
        <v>0</v>
      </c>
      <c r="K462" s="159" t="str">
        <f t="shared" si="14"/>
        <v/>
      </c>
      <c r="L462" s="146" t="str">
        <f>IF(PROVEEDORES!G463="","",PROVEEDORES!G463)</f>
        <v/>
      </c>
    </row>
    <row r="463" spans="3:12" ht="17.45" customHeight="1" x14ac:dyDescent="0.2">
      <c r="C463" s="158">
        <f t="shared" si="15"/>
        <v>457</v>
      </c>
      <c r="D463" s="146" t="str">
        <f>IF(PROVEEDORES!E464="","",PROVEEDORES!E464)</f>
        <v/>
      </c>
      <c r="E463" s="146" t="str">
        <f>IF(PROVEEDORES!F464="","",PROVEEDORES!F464)</f>
        <v/>
      </c>
      <c r="F463" s="146" t="str">
        <f>IF(PROVEEDORES!D464="","",PROVEEDORES!D464)</f>
        <v/>
      </c>
      <c r="G463" s="159">
        <f>SUMIF('EG-ABR'!$F$18:$F$516,PROVEEDORES!$D464,'EG-ABR'!P$18:P$516)</f>
        <v>0</v>
      </c>
      <c r="H463" s="159">
        <f>SUMIF('EG-ABR'!$F$18:$F$516,PROVEEDORES!$D464,'EG-ABR'!Q$18:Q$516)</f>
        <v>0</v>
      </c>
      <c r="I463" s="159">
        <f>SUMIF('EG-ABR'!$F$18:$F$516,PROVEEDORES!$D464,'EG-ABR'!R$18:R$516)</f>
        <v>0</v>
      </c>
      <c r="J463" s="159">
        <f>SUMIF('EG-ABR'!$F$18:$F$516,PROVEEDORES!$D464,'EG-ABR'!S$18:S$516)</f>
        <v>0</v>
      </c>
      <c r="K463" s="159" t="str">
        <f t="shared" si="14"/>
        <v/>
      </c>
      <c r="L463" s="146" t="str">
        <f>IF(PROVEEDORES!G464="","",PROVEEDORES!G464)</f>
        <v/>
      </c>
    </row>
    <row r="464" spans="3:12" ht="17.45" customHeight="1" x14ac:dyDescent="0.2">
      <c r="C464" s="158">
        <f t="shared" si="15"/>
        <v>458</v>
      </c>
      <c r="D464" s="146" t="str">
        <f>IF(PROVEEDORES!E465="","",PROVEEDORES!E465)</f>
        <v/>
      </c>
      <c r="E464" s="146" t="str">
        <f>IF(PROVEEDORES!F465="","",PROVEEDORES!F465)</f>
        <v/>
      </c>
      <c r="F464" s="146" t="str">
        <f>IF(PROVEEDORES!D465="","",PROVEEDORES!D465)</f>
        <v/>
      </c>
      <c r="G464" s="159">
        <f>SUMIF('EG-ABR'!$F$18:$F$516,PROVEEDORES!$D465,'EG-ABR'!P$18:P$516)</f>
        <v>0</v>
      </c>
      <c r="H464" s="159">
        <f>SUMIF('EG-ABR'!$F$18:$F$516,PROVEEDORES!$D465,'EG-ABR'!Q$18:Q$516)</f>
        <v>0</v>
      </c>
      <c r="I464" s="159">
        <f>SUMIF('EG-ABR'!$F$18:$F$516,PROVEEDORES!$D465,'EG-ABR'!R$18:R$516)</f>
        <v>0</v>
      </c>
      <c r="J464" s="159">
        <f>SUMIF('EG-ABR'!$F$18:$F$516,PROVEEDORES!$D465,'EG-ABR'!S$18:S$516)</f>
        <v>0</v>
      </c>
      <c r="K464" s="159" t="str">
        <f t="shared" si="14"/>
        <v/>
      </c>
      <c r="L464" s="146" t="str">
        <f>IF(PROVEEDORES!G465="","",PROVEEDORES!G465)</f>
        <v/>
      </c>
    </row>
    <row r="465" spans="3:12" ht="17.45" customHeight="1" x14ac:dyDescent="0.2">
      <c r="C465" s="158">
        <f t="shared" si="15"/>
        <v>459</v>
      </c>
      <c r="D465" s="146" t="str">
        <f>IF(PROVEEDORES!E466="","",PROVEEDORES!E466)</f>
        <v/>
      </c>
      <c r="E465" s="146" t="str">
        <f>IF(PROVEEDORES!F466="","",PROVEEDORES!F466)</f>
        <v/>
      </c>
      <c r="F465" s="146" t="str">
        <f>IF(PROVEEDORES!D466="","",PROVEEDORES!D466)</f>
        <v/>
      </c>
      <c r="G465" s="159">
        <f>SUMIF('EG-ABR'!$F$18:$F$516,PROVEEDORES!$D466,'EG-ABR'!P$18:P$516)</f>
        <v>0</v>
      </c>
      <c r="H465" s="159">
        <f>SUMIF('EG-ABR'!$F$18:$F$516,PROVEEDORES!$D466,'EG-ABR'!Q$18:Q$516)</f>
        <v>0</v>
      </c>
      <c r="I465" s="159">
        <f>SUMIF('EG-ABR'!$F$18:$F$516,PROVEEDORES!$D466,'EG-ABR'!R$18:R$516)</f>
        <v>0</v>
      </c>
      <c r="J465" s="159">
        <f>SUMIF('EG-ABR'!$F$18:$F$516,PROVEEDORES!$D466,'EG-ABR'!S$18:S$516)</f>
        <v>0</v>
      </c>
      <c r="K465" s="159" t="str">
        <f t="shared" si="14"/>
        <v/>
      </c>
      <c r="L465" s="146" t="str">
        <f>IF(PROVEEDORES!G466="","",PROVEEDORES!G466)</f>
        <v/>
      </c>
    </row>
    <row r="466" spans="3:12" ht="17.45" customHeight="1" x14ac:dyDescent="0.2">
      <c r="C466" s="158">
        <f t="shared" si="15"/>
        <v>460</v>
      </c>
      <c r="D466" s="146" t="str">
        <f>IF(PROVEEDORES!E467="","",PROVEEDORES!E467)</f>
        <v/>
      </c>
      <c r="E466" s="146" t="str">
        <f>IF(PROVEEDORES!F467="","",PROVEEDORES!F467)</f>
        <v/>
      </c>
      <c r="F466" s="146" t="str">
        <f>IF(PROVEEDORES!D467="","",PROVEEDORES!D467)</f>
        <v/>
      </c>
      <c r="G466" s="159">
        <f>SUMIF('EG-ABR'!$F$18:$F$516,PROVEEDORES!$D467,'EG-ABR'!P$18:P$516)</f>
        <v>0</v>
      </c>
      <c r="H466" s="159">
        <f>SUMIF('EG-ABR'!$F$18:$F$516,PROVEEDORES!$D467,'EG-ABR'!Q$18:Q$516)</f>
        <v>0</v>
      </c>
      <c r="I466" s="159">
        <f>SUMIF('EG-ABR'!$F$18:$F$516,PROVEEDORES!$D467,'EG-ABR'!R$18:R$516)</f>
        <v>0</v>
      </c>
      <c r="J466" s="159">
        <f>SUMIF('EG-ABR'!$F$18:$F$516,PROVEEDORES!$D467,'EG-ABR'!S$18:S$516)</f>
        <v>0</v>
      </c>
      <c r="K466" s="159" t="str">
        <f t="shared" si="14"/>
        <v/>
      </c>
      <c r="L466" s="146" t="str">
        <f>IF(PROVEEDORES!G467="","",PROVEEDORES!G467)</f>
        <v/>
      </c>
    </row>
    <row r="467" spans="3:12" ht="17.45" customHeight="1" x14ac:dyDescent="0.2">
      <c r="C467" s="158">
        <f t="shared" si="15"/>
        <v>461</v>
      </c>
      <c r="D467" s="146" t="str">
        <f>IF(PROVEEDORES!E468="","",PROVEEDORES!E468)</f>
        <v/>
      </c>
      <c r="E467" s="146" t="str">
        <f>IF(PROVEEDORES!F468="","",PROVEEDORES!F468)</f>
        <v/>
      </c>
      <c r="F467" s="146" t="str">
        <f>IF(PROVEEDORES!D468="","",PROVEEDORES!D468)</f>
        <v/>
      </c>
      <c r="G467" s="159">
        <f>SUMIF('EG-ABR'!$F$18:$F$516,PROVEEDORES!$D468,'EG-ABR'!P$18:P$516)</f>
        <v>0</v>
      </c>
      <c r="H467" s="159">
        <f>SUMIF('EG-ABR'!$F$18:$F$516,PROVEEDORES!$D468,'EG-ABR'!Q$18:Q$516)</f>
        <v>0</v>
      </c>
      <c r="I467" s="159">
        <f>SUMIF('EG-ABR'!$F$18:$F$516,PROVEEDORES!$D468,'EG-ABR'!R$18:R$516)</f>
        <v>0</v>
      </c>
      <c r="J467" s="159">
        <f>SUMIF('EG-ABR'!$F$18:$F$516,PROVEEDORES!$D468,'EG-ABR'!S$18:S$516)</f>
        <v>0</v>
      </c>
      <c r="K467" s="159" t="str">
        <f t="shared" si="14"/>
        <v/>
      </c>
      <c r="L467" s="146" t="str">
        <f>IF(PROVEEDORES!G468="","",PROVEEDORES!G468)</f>
        <v/>
      </c>
    </row>
    <row r="468" spans="3:12" ht="17.45" customHeight="1" x14ac:dyDescent="0.2">
      <c r="C468" s="158">
        <f t="shared" si="15"/>
        <v>462</v>
      </c>
      <c r="D468" s="146" t="str">
        <f>IF(PROVEEDORES!E469="","",PROVEEDORES!E469)</f>
        <v/>
      </c>
      <c r="E468" s="146" t="str">
        <f>IF(PROVEEDORES!F469="","",PROVEEDORES!F469)</f>
        <v/>
      </c>
      <c r="F468" s="146" t="str">
        <f>IF(PROVEEDORES!D469="","",PROVEEDORES!D469)</f>
        <v/>
      </c>
      <c r="G468" s="159">
        <f>SUMIF('EG-ABR'!$F$18:$F$516,PROVEEDORES!$D469,'EG-ABR'!P$18:P$516)</f>
        <v>0</v>
      </c>
      <c r="H468" s="159">
        <f>SUMIF('EG-ABR'!$F$18:$F$516,PROVEEDORES!$D469,'EG-ABR'!Q$18:Q$516)</f>
        <v>0</v>
      </c>
      <c r="I468" s="159">
        <f>SUMIF('EG-ABR'!$F$18:$F$516,PROVEEDORES!$D469,'EG-ABR'!R$18:R$516)</f>
        <v>0</v>
      </c>
      <c r="J468" s="159">
        <f>SUMIF('EG-ABR'!$F$18:$F$516,PROVEEDORES!$D469,'EG-ABR'!S$18:S$516)</f>
        <v>0</v>
      </c>
      <c r="K468" s="159" t="str">
        <f t="shared" si="14"/>
        <v/>
      </c>
      <c r="L468" s="146" t="str">
        <f>IF(PROVEEDORES!G469="","",PROVEEDORES!G469)</f>
        <v/>
      </c>
    </row>
    <row r="469" spans="3:12" ht="17.45" customHeight="1" x14ac:dyDescent="0.2">
      <c r="C469" s="158">
        <f t="shared" si="15"/>
        <v>463</v>
      </c>
      <c r="D469" s="146" t="str">
        <f>IF(PROVEEDORES!E470="","",PROVEEDORES!E470)</f>
        <v/>
      </c>
      <c r="E469" s="146" t="str">
        <f>IF(PROVEEDORES!F470="","",PROVEEDORES!F470)</f>
        <v/>
      </c>
      <c r="F469" s="146" t="str">
        <f>IF(PROVEEDORES!D470="","",PROVEEDORES!D470)</f>
        <v/>
      </c>
      <c r="G469" s="159">
        <f>SUMIF('EG-ABR'!$F$18:$F$516,PROVEEDORES!$D470,'EG-ABR'!P$18:P$516)</f>
        <v>0</v>
      </c>
      <c r="H469" s="159">
        <f>SUMIF('EG-ABR'!$F$18:$F$516,PROVEEDORES!$D470,'EG-ABR'!Q$18:Q$516)</f>
        <v>0</v>
      </c>
      <c r="I469" s="159">
        <f>SUMIF('EG-ABR'!$F$18:$F$516,PROVEEDORES!$D470,'EG-ABR'!R$18:R$516)</f>
        <v>0</v>
      </c>
      <c r="J469" s="159">
        <f>SUMIF('EG-ABR'!$F$18:$F$516,PROVEEDORES!$D470,'EG-ABR'!S$18:S$516)</f>
        <v>0</v>
      </c>
      <c r="K469" s="159" t="str">
        <f t="shared" si="14"/>
        <v/>
      </c>
      <c r="L469" s="146" t="str">
        <f>IF(PROVEEDORES!G470="","",PROVEEDORES!G470)</f>
        <v/>
      </c>
    </row>
    <row r="470" spans="3:12" ht="17.45" customHeight="1" x14ac:dyDescent="0.2">
      <c r="C470" s="158">
        <f t="shared" si="15"/>
        <v>464</v>
      </c>
      <c r="D470" s="146" t="str">
        <f>IF(PROVEEDORES!E471="","",PROVEEDORES!E471)</f>
        <v/>
      </c>
      <c r="E470" s="146" t="str">
        <f>IF(PROVEEDORES!F471="","",PROVEEDORES!F471)</f>
        <v/>
      </c>
      <c r="F470" s="146" t="str">
        <f>IF(PROVEEDORES!D471="","",PROVEEDORES!D471)</f>
        <v/>
      </c>
      <c r="G470" s="159">
        <f>SUMIF('EG-ABR'!$F$18:$F$516,PROVEEDORES!$D471,'EG-ABR'!P$18:P$516)</f>
        <v>0</v>
      </c>
      <c r="H470" s="159">
        <f>SUMIF('EG-ABR'!$F$18:$F$516,PROVEEDORES!$D471,'EG-ABR'!Q$18:Q$516)</f>
        <v>0</v>
      </c>
      <c r="I470" s="159">
        <f>SUMIF('EG-ABR'!$F$18:$F$516,PROVEEDORES!$D471,'EG-ABR'!R$18:R$516)</f>
        <v>0</v>
      </c>
      <c r="J470" s="159">
        <f>SUMIF('EG-ABR'!$F$18:$F$516,PROVEEDORES!$D471,'EG-ABR'!S$18:S$516)</f>
        <v>0</v>
      </c>
      <c r="K470" s="159" t="str">
        <f t="shared" si="14"/>
        <v/>
      </c>
      <c r="L470" s="146" t="str">
        <f>IF(PROVEEDORES!G471="","",PROVEEDORES!G471)</f>
        <v/>
      </c>
    </row>
    <row r="471" spans="3:12" ht="17.45" customHeight="1" x14ac:dyDescent="0.2">
      <c r="C471" s="158">
        <f t="shared" si="15"/>
        <v>465</v>
      </c>
      <c r="D471" s="146" t="str">
        <f>IF(PROVEEDORES!E472="","",PROVEEDORES!E472)</f>
        <v/>
      </c>
      <c r="E471" s="146" t="str">
        <f>IF(PROVEEDORES!F472="","",PROVEEDORES!F472)</f>
        <v/>
      </c>
      <c r="F471" s="146" t="str">
        <f>IF(PROVEEDORES!D472="","",PROVEEDORES!D472)</f>
        <v/>
      </c>
      <c r="G471" s="159">
        <f>SUMIF('EG-ABR'!$F$18:$F$516,PROVEEDORES!$D472,'EG-ABR'!P$18:P$516)</f>
        <v>0</v>
      </c>
      <c r="H471" s="159">
        <f>SUMIF('EG-ABR'!$F$18:$F$516,PROVEEDORES!$D472,'EG-ABR'!Q$18:Q$516)</f>
        <v>0</v>
      </c>
      <c r="I471" s="159">
        <f>SUMIF('EG-ABR'!$F$18:$F$516,PROVEEDORES!$D472,'EG-ABR'!R$18:R$516)</f>
        <v>0</v>
      </c>
      <c r="J471" s="159">
        <f>SUMIF('EG-ABR'!$F$18:$F$516,PROVEEDORES!$D472,'EG-ABR'!S$18:S$516)</f>
        <v>0</v>
      </c>
      <c r="K471" s="159" t="str">
        <f t="shared" si="14"/>
        <v/>
      </c>
      <c r="L471" s="146" t="str">
        <f>IF(PROVEEDORES!G472="","",PROVEEDORES!G472)</f>
        <v/>
      </c>
    </row>
    <row r="472" spans="3:12" ht="17.45" customHeight="1" x14ac:dyDescent="0.2">
      <c r="C472" s="158">
        <f t="shared" si="15"/>
        <v>466</v>
      </c>
      <c r="D472" s="146" t="str">
        <f>IF(PROVEEDORES!E473="","",PROVEEDORES!E473)</f>
        <v/>
      </c>
      <c r="E472" s="146" t="str">
        <f>IF(PROVEEDORES!F473="","",PROVEEDORES!F473)</f>
        <v/>
      </c>
      <c r="F472" s="146" t="str">
        <f>IF(PROVEEDORES!D473="","",PROVEEDORES!D473)</f>
        <v/>
      </c>
      <c r="G472" s="159">
        <f>SUMIF('EG-ABR'!$F$18:$F$516,PROVEEDORES!$D473,'EG-ABR'!P$18:P$516)</f>
        <v>0</v>
      </c>
      <c r="H472" s="159">
        <f>SUMIF('EG-ABR'!$F$18:$F$516,PROVEEDORES!$D473,'EG-ABR'!Q$18:Q$516)</f>
        <v>0</v>
      </c>
      <c r="I472" s="159">
        <f>SUMIF('EG-ABR'!$F$18:$F$516,PROVEEDORES!$D473,'EG-ABR'!R$18:R$516)</f>
        <v>0</v>
      </c>
      <c r="J472" s="159">
        <f>SUMIF('EG-ABR'!$F$18:$F$516,PROVEEDORES!$D473,'EG-ABR'!S$18:S$516)</f>
        <v>0</v>
      </c>
      <c r="K472" s="159" t="str">
        <f t="shared" si="14"/>
        <v/>
      </c>
      <c r="L472" s="146" t="str">
        <f>IF(PROVEEDORES!G473="","",PROVEEDORES!G473)</f>
        <v/>
      </c>
    </row>
    <row r="473" spans="3:12" ht="17.45" customHeight="1" x14ac:dyDescent="0.2">
      <c r="C473" s="158">
        <f t="shared" si="15"/>
        <v>467</v>
      </c>
      <c r="D473" s="146" t="str">
        <f>IF(PROVEEDORES!E474="","",PROVEEDORES!E474)</f>
        <v/>
      </c>
      <c r="E473" s="146" t="str">
        <f>IF(PROVEEDORES!F474="","",PROVEEDORES!F474)</f>
        <v/>
      </c>
      <c r="F473" s="146" t="str">
        <f>IF(PROVEEDORES!D474="","",PROVEEDORES!D474)</f>
        <v/>
      </c>
      <c r="G473" s="159">
        <f>SUMIF('EG-ABR'!$F$18:$F$516,PROVEEDORES!$D474,'EG-ABR'!P$18:P$516)</f>
        <v>0</v>
      </c>
      <c r="H473" s="159">
        <f>SUMIF('EG-ABR'!$F$18:$F$516,PROVEEDORES!$D474,'EG-ABR'!Q$18:Q$516)</f>
        <v>0</v>
      </c>
      <c r="I473" s="159">
        <f>SUMIF('EG-ABR'!$F$18:$F$516,PROVEEDORES!$D474,'EG-ABR'!R$18:R$516)</f>
        <v>0</v>
      </c>
      <c r="J473" s="159">
        <f>SUMIF('EG-ABR'!$F$18:$F$516,PROVEEDORES!$D474,'EG-ABR'!S$18:S$516)</f>
        <v>0</v>
      </c>
      <c r="K473" s="159" t="str">
        <f t="shared" si="14"/>
        <v/>
      </c>
      <c r="L473" s="146" t="str">
        <f>IF(PROVEEDORES!G474="","",PROVEEDORES!G474)</f>
        <v/>
      </c>
    </row>
    <row r="474" spans="3:12" ht="17.45" customHeight="1" x14ac:dyDescent="0.2">
      <c r="C474" s="158">
        <f t="shared" si="15"/>
        <v>468</v>
      </c>
      <c r="D474" s="146" t="str">
        <f>IF(PROVEEDORES!E475="","",PROVEEDORES!E475)</f>
        <v/>
      </c>
      <c r="E474" s="146" t="str">
        <f>IF(PROVEEDORES!F475="","",PROVEEDORES!F475)</f>
        <v/>
      </c>
      <c r="F474" s="146" t="str">
        <f>IF(PROVEEDORES!D475="","",PROVEEDORES!D475)</f>
        <v/>
      </c>
      <c r="G474" s="159">
        <f>SUMIF('EG-ABR'!$F$18:$F$516,PROVEEDORES!$D475,'EG-ABR'!P$18:P$516)</f>
        <v>0</v>
      </c>
      <c r="H474" s="159">
        <f>SUMIF('EG-ABR'!$F$18:$F$516,PROVEEDORES!$D475,'EG-ABR'!Q$18:Q$516)</f>
        <v>0</v>
      </c>
      <c r="I474" s="159">
        <f>SUMIF('EG-ABR'!$F$18:$F$516,PROVEEDORES!$D475,'EG-ABR'!R$18:R$516)</f>
        <v>0</v>
      </c>
      <c r="J474" s="159">
        <f>SUMIF('EG-ABR'!$F$18:$F$516,PROVEEDORES!$D475,'EG-ABR'!S$18:S$516)</f>
        <v>0</v>
      </c>
      <c r="K474" s="159" t="str">
        <f t="shared" si="14"/>
        <v/>
      </c>
      <c r="L474" s="146" t="str">
        <f>IF(PROVEEDORES!G475="","",PROVEEDORES!G475)</f>
        <v/>
      </c>
    </row>
    <row r="475" spans="3:12" ht="17.45" customHeight="1" x14ac:dyDescent="0.2">
      <c r="C475" s="158">
        <f t="shared" si="15"/>
        <v>469</v>
      </c>
      <c r="D475" s="146" t="str">
        <f>IF(PROVEEDORES!E476="","",PROVEEDORES!E476)</f>
        <v/>
      </c>
      <c r="E475" s="146" t="str">
        <f>IF(PROVEEDORES!F476="","",PROVEEDORES!F476)</f>
        <v/>
      </c>
      <c r="F475" s="146" t="str">
        <f>IF(PROVEEDORES!D476="","",PROVEEDORES!D476)</f>
        <v/>
      </c>
      <c r="G475" s="159">
        <f>SUMIF('EG-ABR'!$F$18:$F$516,PROVEEDORES!$D476,'EG-ABR'!P$18:P$516)</f>
        <v>0</v>
      </c>
      <c r="H475" s="159">
        <f>SUMIF('EG-ABR'!$F$18:$F$516,PROVEEDORES!$D476,'EG-ABR'!Q$18:Q$516)</f>
        <v>0</v>
      </c>
      <c r="I475" s="159">
        <f>SUMIF('EG-ABR'!$F$18:$F$516,PROVEEDORES!$D476,'EG-ABR'!R$18:R$516)</f>
        <v>0</v>
      </c>
      <c r="J475" s="159">
        <f>SUMIF('EG-ABR'!$F$18:$F$516,PROVEEDORES!$D476,'EG-ABR'!S$18:S$516)</f>
        <v>0</v>
      </c>
      <c r="K475" s="159" t="str">
        <f t="shared" si="14"/>
        <v/>
      </c>
      <c r="L475" s="146" t="str">
        <f>IF(PROVEEDORES!G476="","",PROVEEDORES!G476)</f>
        <v/>
      </c>
    </row>
    <row r="476" spans="3:12" ht="17.45" customHeight="1" x14ac:dyDescent="0.2">
      <c r="C476" s="158">
        <f t="shared" si="15"/>
        <v>470</v>
      </c>
      <c r="D476" s="146" t="str">
        <f>IF(PROVEEDORES!E477="","",PROVEEDORES!E477)</f>
        <v/>
      </c>
      <c r="E476" s="146" t="str">
        <f>IF(PROVEEDORES!F477="","",PROVEEDORES!F477)</f>
        <v/>
      </c>
      <c r="F476" s="146" t="str">
        <f>IF(PROVEEDORES!D477="","",PROVEEDORES!D477)</f>
        <v/>
      </c>
      <c r="G476" s="159">
        <f>SUMIF('EG-ABR'!$F$18:$F$516,PROVEEDORES!$D477,'EG-ABR'!P$18:P$516)</f>
        <v>0</v>
      </c>
      <c r="H476" s="159">
        <f>SUMIF('EG-ABR'!$F$18:$F$516,PROVEEDORES!$D477,'EG-ABR'!Q$18:Q$516)</f>
        <v>0</v>
      </c>
      <c r="I476" s="159">
        <f>SUMIF('EG-ABR'!$F$18:$F$516,PROVEEDORES!$D477,'EG-ABR'!R$18:R$516)</f>
        <v>0</v>
      </c>
      <c r="J476" s="159">
        <f>SUMIF('EG-ABR'!$F$18:$F$516,PROVEEDORES!$D477,'EG-ABR'!S$18:S$516)</f>
        <v>0</v>
      </c>
      <c r="K476" s="159" t="str">
        <f t="shared" si="14"/>
        <v/>
      </c>
      <c r="L476" s="146" t="str">
        <f>IF(PROVEEDORES!G477="","",PROVEEDORES!G477)</f>
        <v/>
      </c>
    </row>
    <row r="477" spans="3:12" ht="17.45" customHeight="1" x14ac:dyDescent="0.2">
      <c r="C477" s="158">
        <f t="shared" si="15"/>
        <v>471</v>
      </c>
      <c r="D477" s="146" t="str">
        <f>IF(PROVEEDORES!E478="","",PROVEEDORES!E478)</f>
        <v/>
      </c>
      <c r="E477" s="146" t="str">
        <f>IF(PROVEEDORES!F478="","",PROVEEDORES!F478)</f>
        <v/>
      </c>
      <c r="F477" s="146" t="str">
        <f>IF(PROVEEDORES!D478="","",PROVEEDORES!D478)</f>
        <v/>
      </c>
      <c r="G477" s="159">
        <f>SUMIF('EG-ABR'!$F$18:$F$516,PROVEEDORES!$D478,'EG-ABR'!P$18:P$516)</f>
        <v>0</v>
      </c>
      <c r="H477" s="159">
        <f>SUMIF('EG-ABR'!$F$18:$F$516,PROVEEDORES!$D478,'EG-ABR'!Q$18:Q$516)</f>
        <v>0</v>
      </c>
      <c r="I477" s="159">
        <f>SUMIF('EG-ABR'!$F$18:$F$516,PROVEEDORES!$D478,'EG-ABR'!R$18:R$516)</f>
        <v>0</v>
      </c>
      <c r="J477" s="159">
        <f>SUMIF('EG-ABR'!$F$18:$F$516,PROVEEDORES!$D478,'EG-ABR'!S$18:S$516)</f>
        <v>0</v>
      </c>
      <c r="K477" s="159" t="str">
        <f t="shared" si="14"/>
        <v/>
      </c>
      <c r="L477" s="146" t="str">
        <f>IF(PROVEEDORES!G478="","",PROVEEDORES!G478)</f>
        <v/>
      </c>
    </row>
    <row r="478" spans="3:12" ht="17.45" customHeight="1" x14ac:dyDescent="0.2">
      <c r="C478" s="158">
        <f t="shared" si="15"/>
        <v>472</v>
      </c>
      <c r="D478" s="146" t="str">
        <f>IF(PROVEEDORES!E479="","",PROVEEDORES!E479)</f>
        <v/>
      </c>
      <c r="E478" s="146" t="str">
        <f>IF(PROVEEDORES!F479="","",PROVEEDORES!F479)</f>
        <v/>
      </c>
      <c r="F478" s="146" t="str">
        <f>IF(PROVEEDORES!D479="","",PROVEEDORES!D479)</f>
        <v/>
      </c>
      <c r="G478" s="159">
        <f>SUMIF('EG-ABR'!$F$18:$F$516,PROVEEDORES!$D479,'EG-ABR'!P$18:P$516)</f>
        <v>0</v>
      </c>
      <c r="H478" s="159">
        <f>SUMIF('EG-ABR'!$F$18:$F$516,PROVEEDORES!$D479,'EG-ABR'!Q$18:Q$516)</f>
        <v>0</v>
      </c>
      <c r="I478" s="159">
        <f>SUMIF('EG-ABR'!$F$18:$F$516,PROVEEDORES!$D479,'EG-ABR'!R$18:R$516)</f>
        <v>0</v>
      </c>
      <c r="J478" s="159">
        <f>SUMIF('EG-ABR'!$F$18:$F$516,PROVEEDORES!$D479,'EG-ABR'!S$18:S$516)</f>
        <v>0</v>
      </c>
      <c r="K478" s="159" t="str">
        <f t="shared" si="14"/>
        <v/>
      </c>
      <c r="L478" s="146" t="str">
        <f>IF(PROVEEDORES!G479="","",PROVEEDORES!G479)</f>
        <v/>
      </c>
    </row>
    <row r="479" spans="3:12" ht="17.45" customHeight="1" x14ac:dyDescent="0.2">
      <c r="C479" s="158">
        <f t="shared" si="15"/>
        <v>473</v>
      </c>
      <c r="D479" s="146" t="str">
        <f>IF(PROVEEDORES!E480="","",PROVEEDORES!E480)</f>
        <v/>
      </c>
      <c r="E479" s="146" t="str">
        <f>IF(PROVEEDORES!F480="","",PROVEEDORES!F480)</f>
        <v/>
      </c>
      <c r="F479" s="146" t="str">
        <f>IF(PROVEEDORES!D480="","",PROVEEDORES!D480)</f>
        <v/>
      </c>
      <c r="G479" s="159">
        <f>SUMIF('EG-ABR'!$F$18:$F$516,PROVEEDORES!$D480,'EG-ABR'!P$18:P$516)</f>
        <v>0</v>
      </c>
      <c r="H479" s="159">
        <f>SUMIF('EG-ABR'!$F$18:$F$516,PROVEEDORES!$D480,'EG-ABR'!Q$18:Q$516)</f>
        <v>0</v>
      </c>
      <c r="I479" s="159">
        <f>SUMIF('EG-ABR'!$F$18:$F$516,PROVEEDORES!$D480,'EG-ABR'!R$18:R$516)</f>
        <v>0</v>
      </c>
      <c r="J479" s="159">
        <f>SUMIF('EG-ABR'!$F$18:$F$516,PROVEEDORES!$D480,'EG-ABR'!S$18:S$516)</f>
        <v>0</v>
      </c>
      <c r="K479" s="159" t="str">
        <f t="shared" si="14"/>
        <v/>
      </c>
      <c r="L479" s="146" t="str">
        <f>IF(PROVEEDORES!G480="","",PROVEEDORES!G480)</f>
        <v/>
      </c>
    </row>
    <row r="480" spans="3:12" ht="17.45" customHeight="1" x14ac:dyDescent="0.2">
      <c r="C480" s="158">
        <f t="shared" si="15"/>
        <v>474</v>
      </c>
      <c r="D480" s="146" t="str">
        <f>IF(PROVEEDORES!E481="","",PROVEEDORES!E481)</f>
        <v/>
      </c>
      <c r="E480" s="146" t="str">
        <f>IF(PROVEEDORES!F481="","",PROVEEDORES!F481)</f>
        <v/>
      </c>
      <c r="F480" s="146" t="str">
        <f>IF(PROVEEDORES!D481="","",PROVEEDORES!D481)</f>
        <v/>
      </c>
      <c r="G480" s="159">
        <f>SUMIF('EG-ABR'!$F$18:$F$516,PROVEEDORES!$D481,'EG-ABR'!P$18:P$516)</f>
        <v>0</v>
      </c>
      <c r="H480" s="159">
        <f>SUMIF('EG-ABR'!$F$18:$F$516,PROVEEDORES!$D481,'EG-ABR'!Q$18:Q$516)</f>
        <v>0</v>
      </c>
      <c r="I480" s="159">
        <f>SUMIF('EG-ABR'!$F$18:$F$516,PROVEEDORES!$D481,'EG-ABR'!R$18:R$516)</f>
        <v>0</v>
      </c>
      <c r="J480" s="159">
        <f>SUMIF('EG-ABR'!$F$18:$F$516,PROVEEDORES!$D481,'EG-ABR'!S$18:S$516)</f>
        <v>0</v>
      </c>
      <c r="K480" s="159" t="str">
        <f t="shared" si="14"/>
        <v/>
      </c>
      <c r="L480" s="146" t="str">
        <f>IF(PROVEEDORES!G481="","",PROVEEDORES!G481)</f>
        <v/>
      </c>
    </row>
    <row r="481" spans="3:12" ht="17.45" customHeight="1" x14ac:dyDescent="0.2">
      <c r="C481" s="158">
        <f t="shared" si="15"/>
        <v>475</v>
      </c>
      <c r="D481" s="146" t="str">
        <f>IF(PROVEEDORES!E482="","",PROVEEDORES!E482)</f>
        <v/>
      </c>
      <c r="E481" s="146" t="str">
        <f>IF(PROVEEDORES!F482="","",PROVEEDORES!F482)</f>
        <v/>
      </c>
      <c r="F481" s="146" t="str">
        <f>IF(PROVEEDORES!D482="","",PROVEEDORES!D482)</f>
        <v/>
      </c>
      <c r="G481" s="159">
        <f>SUMIF('EG-ABR'!$F$18:$F$516,PROVEEDORES!$D482,'EG-ABR'!P$18:P$516)</f>
        <v>0</v>
      </c>
      <c r="H481" s="159">
        <f>SUMIF('EG-ABR'!$F$18:$F$516,PROVEEDORES!$D482,'EG-ABR'!Q$18:Q$516)</f>
        <v>0</v>
      </c>
      <c r="I481" s="159">
        <f>SUMIF('EG-ABR'!$F$18:$F$516,PROVEEDORES!$D482,'EG-ABR'!R$18:R$516)</f>
        <v>0</v>
      </c>
      <c r="J481" s="159">
        <f>SUMIF('EG-ABR'!$F$18:$F$516,PROVEEDORES!$D482,'EG-ABR'!S$18:S$516)</f>
        <v>0</v>
      </c>
      <c r="K481" s="159" t="str">
        <f t="shared" si="14"/>
        <v/>
      </c>
      <c r="L481" s="146" t="str">
        <f>IF(PROVEEDORES!G482="","",PROVEEDORES!G482)</f>
        <v/>
      </c>
    </row>
    <row r="482" spans="3:12" ht="17.45" customHeight="1" x14ac:dyDescent="0.2">
      <c r="C482" s="158">
        <f t="shared" si="15"/>
        <v>476</v>
      </c>
      <c r="D482" s="146" t="str">
        <f>IF(PROVEEDORES!E483="","",PROVEEDORES!E483)</f>
        <v/>
      </c>
      <c r="E482" s="146" t="str">
        <f>IF(PROVEEDORES!F483="","",PROVEEDORES!F483)</f>
        <v/>
      </c>
      <c r="F482" s="146" t="str">
        <f>IF(PROVEEDORES!D483="","",PROVEEDORES!D483)</f>
        <v/>
      </c>
      <c r="G482" s="159">
        <f>SUMIF('EG-ABR'!$F$18:$F$516,PROVEEDORES!$D483,'EG-ABR'!P$18:P$516)</f>
        <v>0</v>
      </c>
      <c r="H482" s="159">
        <f>SUMIF('EG-ABR'!$F$18:$F$516,PROVEEDORES!$D483,'EG-ABR'!Q$18:Q$516)</f>
        <v>0</v>
      </c>
      <c r="I482" s="159">
        <f>SUMIF('EG-ABR'!$F$18:$F$516,PROVEEDORES!$D483,'EG-ABR'!R$18:R$516)</f>
        <v>0</v>
      </c>
      <c r="J482" s="159">
        <f>SUMIF('EG-ABR'!$F$18:$F$516,PROVEEDORES!$D483,'EG-ABR'!S$18:S$516)</f>
        <v>0</v>
      </c>
      <c r="K482" s="159" t="str">
        <f t="shared" si="14"/>
        <v/>
      </c>
      <c r="L482" s="146" t="str">
        <f>IF(PROVEEDORES!G483="","",PROVEEDORES!G483)</f>
        <v/>
      </c>
    </row>
    <row r="483" spans="3:12" ht="17.45" customHeight="1" x14ac:dyDescent="0.2">
      <c r="C483" s="158">
        <f t="shared" si="15"/>
        <v>477</v>
      </c>
      <c r="D483" s="146" t="str">
        <f>IF(PROVEEDORES!E484="","",PROVEEDORES!E484)</f>
        <v/>
      </c>
      <c r="E483" s="146" t="str">
        <f>IF(PROVEEDORES!F484="","",PROVEEDORES!F484)</f>
        <v/>
      </c>
      <c r="F483" s="146" t="str">
        <f>IF(PROVEEDORES!D484="","",PROVEEDORES!D484)</f>
        <v/>
      </c>
      <c r="G483" s="159">
        <f>SUMIF('EG-ABR'!$F$18:$F$516,PROVEEDORES!$D484,'EG-ABR'!P$18:P$516)</f>
        <v>0</v>
      </c>
      <c r="H483" s="159">
        <f>SUMIF('EG-ABR'!$F$18:$F$516,PROVEEDORES!$D484,'EG-ABR'!Q$18:Q$516)</f>
        <v>0</v>
      </c>
      <c r="I483" s="159">
        <f>SUMIF('EG-ABR'!$F$18:$F$516,PROVEEDORES!$D484,'EG-ABR'!R$18:R$516)</f>
        <v>0</v>
      </c>
      <c r="J483" s="159">
        <f>SUMIF('EG-ABR'!$F$18:$F$516,PROVEEDORES!$D484,'EG-ABR'!S$18:S$516)</f>
        <v>0</v>
      </c>
      <c r="K483" s="159" t="str">
        <f t="shared" si="14"/>
        <v/>
      </c>
      <c r="L483" s="146" t="str">
        <f>IF(PROVEEDORES!G484="","",PROVEEDORES!G484)</f>
        <v/>
      </c>
    </row>
    <row r="484" spans="3:12" ht="17.45" customHeight="1" x14ac:dyDescent="0.2">
      <c r="C484" s="158">
        <f t="shared" si="15"/>
        <v>478</v>
      </c>
      <c r="D484" s="146" t="str">
        <f>IF(PROVEEDORES!E485="","",PROVEEDORES!E485)</f>
        <v/>
      </c>
      <c r="E484" s="146" t="str">
        <f>IF(PROVEEDORES!F485="","",PROVEEDORES!F485)</f>
        <v/>
      </c>
      <c r="F484" s="146" t="str">
        <f>IF(PROVEEDORES!D485="","",PROVEEDORES!D485)</f>
        <v/>
      </c>
      <c r="G484" s="159">
        <f>SUMIF('EG-ABR'!$F$18:$F$516,PROVEEDORES!$D485,'EG-ABR'!P$18:P$516)</f>
        <v>0</v>
      </c>
      <c r="H484" s="159">
        <f>SUMIF('EG-ABR'!$F$18:$F$516,PROVEEDORES!$D485,'EG-ABR'!Q$18:Q$516)</f>
        <v>0</v>
      </c>
      <c r="I484" s="159">
        <f>SUMIF('EG-ABR'!$F$18:$F$516,PROVEEDORES!$D485,'EG-ABR'!R$18:R$516)</f>
        <v>0</v>
      </c>
      <c r="J484" s="159">
        <f>SUMIF('EG-ABR'!$F$18:$F$516,PROVEEDORES!$D485,'EG-ABR'!S$18:S$516)</f>
        <v>0</v>
      </c>
      <c r="K484" s="159" t="str">
        <f t="shared" si="14"/>
        <v/>
      </c>
      <c r="L484" s="146" t="str">
        <f>IF(PROVEEDORES!G485="","",PROVEEDORES!G485)</f>
        <v/>
      </c>
    </row>
    <row r="485" spans="3:12" ht="17.45" customHeight="1" x14ac:dyDescent="0.2">
      <c r="C485" s="158">
        <f t="shared" si="15"/>
        <v>479</v>
      </c>
      <c r="D485" s="146" t="str">
        <f>IF(PROVEEDORES!E486="","",PROVEEDORES!E486)</f>
        <v/>
      </c>
      <c r="E485" s="146" t="str">
        <f>IF(PROVEEDORES!F486="","",PROVEEDORES!F486)</f>
        <v/>
      </c>
      <c r="F485" s="146" t="str">
        <f>IF(PROVEEDORES!D486="","",PROVEEDORES!D486)</f>
        <v/>
      </c>
      <c r="G485" s="159">
        <f>SUMIF('EG-ABR'!$F$18:$F$516,PROVEEDORES!$D486,'EG-ABR'!P$18:P$516)</f>
        <v>0</v>
      </c>
      <c r="H485" s="159">
        <f>SUMIF('EG-ABR'!$F$18:$F$516,PROVEEDORES!$D486,'EG-ABR'!Q$18:Q$516)</f>
        <v>0</v>
      </c>
      <c r="I485" s="159">
        <f>SUMIF('EG-ABR'!$F$18:$F$516,PROVEEDORES!$D486,'EG-ABR'!R$18:R$516)</f>
        <v>0</v>
      </c>
      <c r="J485" s="159">
        <f>SUMIF('EG-ABR'!$F$18:$F$516,PROVEEDORES!$D486,'EG-ABR'!S$18:S$516)</f>
        <v>0</v>
      </c>
      <c r="K485" s="159" t="str">
        <f t="shared" si="14"/>
        <v/>
      </c>
      <c r="L485" s="146" t="str">
        <f>IF(PROVEEDORES!G486="","",PROVEEDORES!G486)</f>
        <v/>
      </c>
    </row>
    <row r="486" spans="3:12" ht="17.45" customHeight="1" x14ac:dyDescent="0.2">
      <c r="C486" s="158">
        <f t="shared" si="15"/>
        <v>480</v>
      </c>
      <c r="D486" s="146" t="str">
        <f>IF(PROVEEDORES!E487="","",PROVEEDORES!E487)</f>
        <v/>
      </c>
      <c r="E486" s="146" t="str">
        <f>IF(PROVEEDORES!F487="","",PROVEEDORES!F487)</f>
        <v/>
      </c>
      <c r="F486" s="146" t="str">
        <f>IF(PROVEEDORES!D487="","",PROVEEDORES!D487)</f>
        <v/>
      </c>
      <c r="G486" s="159">
        <f>SUMIF('EG-ABR'!$F$18:$F$516,PROVEEDORES!$D487,'EG-ABR'!P$18:P$516)</f>
        <v>0</v>
      </c>
      <c r="H486" s="159">
        <f>SUMIF('EG-ABR'!$F$18:$F$516,PROVEEDORES!$D487,'EG-ABR'!Q$18:Q$516)</f>
        <v>0</v>
      </c>
      <c r="I486" s="159">
        <f>SUMIF('EG-ABR'!$F$18:$F$516,PROVEEDORES!$D487,'EG-ABR'!R$18:R$516)</f>
        <v>0</v>
      </c>
      <c r="J486" s="159">
        <f>SUMIF('EG-ABR'!$F$18:$F$516,PROVEEDORES!$D487,'EG-ABR'!S$18:S$516)</f>
        <v>0</v>
      </c>
      <c r="K486" s="159" t="str">
        <f t="shared" si="14"/>
        <v/>
      </c>
      <c r="L486" s="146" t="str">
        <f>IF(PROVEEDORES!G487="","",PROVEEDORES!G487)</f>
        <v/>
      </c>
    </row>
    <row r="487" spans="3:12" ht="17.45" customHeight="1" x14ac:dyDescent="0.2">
      <c r="C487" s="158">
        <f t="shared" si="15"/>
        <v>481</v>
      </c>
      <c r="D487" s="146" t="str">
        <f>IF(PROVEEDORES!E488="","",PROVEEDORES!E488)</f>
        <v/>
      </c>
      <c r="E487" s="146" t="str">
        <f>IF(PROVEEDORES!F488="","",PROVEEDORES!F488)</f>
        <v/>
      </c>
      <c r="F487" s="146" t="str">
        <f>IF(PROVEEDORES!D488="","",PROVEEDORES!D488)</f>
        <v/>
      </c>
      <c r="G487" s="159">
        <f>SUMIF('EG-ABR'!$F$18:$F$516,PROVEEDORES!$D488,'EG-ABR'!P$18:P$516)</f>
        <v>0</v>
      </c>
      <c r="H487" s="159">
        <f>SUMIF('EG-ABR'!$F$18:$F$516,PROVEEDORES!$D488,'EG-ABR'!Q$18:Q$516)</f>
        <v>0</v>
      </c>
      <c r="I487" s="159">
        <f>SUMIF('EG-ABR'!$F$18:$F$516,PROVEEDORES!$D488,'EG-ABR'!R$18:R$516)</f>
        <v>0</v>
      </c>
      <c r="J487" s="159">
        <f>SUMIF('EG-ABR'!$F$18:$F$516,PROVEEDORES!$D488,'EG-ABR'!S$18:S$516)</f>
        <v>0</v>
      </c>
      <c r="K487" s="159" t="str">
        <f t="shared" si="14"/>
        <v/>
      </c>
      <c r="L487" s="146" t="str">
        <f>IF(PROVEEDORES!G488="","",PROVEEDORES!G488)</f>
        <v/>
      </c>
    </row>
    <row r="488" spans="3:12" ht="17.45" customHeight="1" x14ac:dyDescent="0.2">
      <c r="C488" s="158">
        <f t="shared" si="15"/>
        <v>482</v>
      </c>
      <c r="D488" s="146" t="str">
        <f>IF(PROVEEDORES!E489="","",PROVEEDORES!E489)</f>
        <v/>
      </c>
      <c r="E488" s="146" t="str">
        <f>IF(PROVEEDORES!F489="","",PROVEEDORES!F489)</f>
        <v/>
      </c>
      <c r="F488" s="146" t="str">
        <f>IF(PROVEEDORES!D489="","",PROVEEDORES!D489)</f>
        <v/>
      </c>
      <c r="G488" s="159">
        <f>SUMIF('EG-ABR'!$F$18:$F$516,PROVEEDORES!$D489,'EG-ABR'!P$18:P$516)</f>
        <v>0</v>
      </c>
      <c r="H488" s="159">
        <f>SUMIF('EG-ABR'!$F$18:$F$516,PROVEEDORES!$D489,'EG-ABR'!Q$18:Q$516)</f>
        <v>0</v>
      </c>
      <c r="I488" s="159">
        <f>SUMIF('EG-ABR'!$F$18:$F$516,PROVEEDORES!$D489,'EG-ABR'!R$18:R$516)</f>
        <v>0</v>
      </c>
      <c r="J488" s="159">
        <f>SUMIF('EG-ABR'!$F$18:$F$516,PROVEEDORES!$D489,'EG-ABR'!S$18:S$516)</f>
        <v>0</v>
      </c>
      <c r="K488" s="159" t="str">
        <f t="shared" si="14"/>
        <v/>
      </c>
      <c r="L488" s="146" t="str">
        <f>IF(PROVEEDORES!G489="","",PROVEEDORES!G489)</f>
        <v/>
      </c>
    </row>
    <row r="489" spans="3:12" ht="17.45" customHeight="1" x14ac:dyDescent="0.2">
      <c r="C489" s="158">
        <f t="shared" si="15"/>
        <v>483</v>
      </c>
      <c r="D489" s="146" t="str">
        <f>IF(PROVEEDORES!E490="","",PROVEEDORES!E490)</f>
        <v/>
      </c>
      <c r="E489" s="146" t="str">
        <f>IF(PROVEEDORES!F490="","",PROVEEDORES!F490)</f>
        <v/>
      </c>
      <c r="F489" s="146" t="str">
        <f>IF(PROVEEDORES!D490="","",PROVEEDORES!D490)</f>
        <v/>
      </c>
      <c r="G489" s="159">
        <f>SUMIF('EG-ABR'!$F$18:$F$516,PROVEEDORES!$D490,'EG-ABR'!P$18:P$516)</f>
        <v>0</v>
      </c>
      <c r="H489" s="159">
        <f>SUMIF('EG-ABR'!$F$18:$F$516,PROVEEDORES!$D490,'EG-ABR'!Q$18:Q$516)</f>
        <v>0</v>
      </c>
      <c r="I489" s="159">
        <f>SUMIF('EG-ABR'!$F$18:$F$516,PROVEEDORES!$D490,'EG-ABR'!R$18:R$516)</f>
        <v>0</v>
      </c>
      <c r="J489" s="159">
        <f>SUMIF('EG-ABR'!$F$18:$F$516,PROVEEDORES!$D490,'EG-ABR'!S$18:S$516)</f>
        <v>0</v>
      </c>
      <c r="K489" s="159" t="str">
        <f t="shared" si="14"/>
        <v/>
      </c>
      <c r="L489" s="146" t="str">
        <f>IF(PROVEEDORES!G490="","",PROVEEDORES!G490)</f>
        <v/>
      </c>
    </row>
    <row r="490" spans="3:12" ht="17.45" customHeight="1" x14ac:dyDescent="0.2">
      <c r="C490" s="158">
        <f t="shared" si="15"/>
        <v>484</v>
      </c>
      <c r="D490" s="146" t="str">
        <f>IF(PROVEEDORES!E491="","",PROVEEDORES!E491)</f>
        <v/>
      </c>
      <c r="E490" s="146" t="str">
        <f>IF(PROVEEDORES!F491="","",PROVEEDORES!F491)</f>
        <v/>
      </c>
      <c r="F490" s="146" t="str">
        <f>IF(PROVEEDORES!D491="","",PROVEEDORES!D491)</f>
        <v/>
      </c>
      <c r="G490" s="159">
        <f>SUMIF('EG-ABR'!$F$18:$F$516,PROVEEDORES!$D491,'EG-ABR'!P$18:P$516)</f>
        <v>0</v>
      </c>
      <c r="H490" s="159">
        <f>SUMIF('EG-ABR'!$F$18:$F$516,PROVEEDORES!$D491,'EG-ABR'!Q$18:Q$516)</f>
        <v>0</v>
      </c>
      <c r="I490" s="159">
        <f>SUMIF('EG-ABR'!$F$18:$F$516,PROVEEDORES!$D491,'EG-ABR'!R$18:R$516)</f>
        <v>0</v>
      </c>
      <c r="J490" s="159">
        <f>SUMIF('EG-ABR'!$F$18:$F$516,PROVEEDORES!$D491,'EG-ABR'!S$18:S$516)</f>
        <v>0</v>
      </c>
      <c r="K490" s="159" t="str">
        <f t="shared" si="14"/>
        <v/>
      </c>
      <c r="L490" s="146" t="str">
        <f>IF(PROVEEDORES!G491="","",PROVEEDORES!G491)</f>
        <v/>
      </c>
    </row>
    <row r="491" spans="3:12" ht="17.45" customHeight="1" x14ac:dyDescent="0.2">
      <c r="C491" s="158">
        <f t="shared" si="15"/>
        <v>485</v>
      </c>
      <c r="D491" s="146" t="str">
        <f>IF(PROVEEDORES!E492="","",PROVEEDORES!E492)</f>
        <v/>
      </c>
      <c r="E491" s="146" t="str">
        <f>IF(PROVEEDORES!F492="","",PROVEEDORES!F492)</f>
        <v/>
      </c>
      <c r="F491" s="146" t="str">
        <f>IF(PROVEEDORES!D492="","",PROVEEDORES!D492)</f>
        <v/>
      </c>
      <c r="G491" s="159">
        <f>SUMIF('EG-ABR'!$F$18:$F$516,PROVEEDORES!$D492,'EG-ABR'!P$18:P$516)</f>
        <v>0</v>
      </c>
      <c r="H491" s="159">
        <f>SUMIF('EG-ABR'!$F$18:$F$516,PROVEEDORES!$D492,'EG-ABR'!Q$18:Q$516)</f>
        <v>0</v>
      </c>
      <c r="I491" s="159">
        <f>SUMIF('EG-ABR'!$F$18:$F$516,PROVEEDORES!$D492,'EG-ABR'!R$18:R$516)</f>
        <v>0</v>
      </c>
      <c r="J491" s="159">
        <f>SUMIF('EG-ABR'!$F$18:$F$516,PROVEEDORES!$D492,'EG-ABR'!S$18:S$516)</f>
        <v>0</v>
      </c>
      <c r="K491" s="159" t="str">
        <f t="shared" si="14"/>
        <v/>
      </c>
      <c r="L491" s="146" t="str">
        <f>IF(PROVEEDORES!G492="","",PROVEEDORES!G492)</f>
        <v/>
      </c>
    </row>
    <row r="492" spans="3:12" ht="17.45" customHeight="1" x14ac:dyDescent="0.2">
      <c r="C492" s="158">
        <f t="shared" si="15"/>
        <v>486</v>
      </c>
      <c r="D492" s="146" t="str">
        <f>IF(PROVEEDORES!E493="","",PROVEEDORES!E493)</f>
        <v/>
      </c>
      <c r="E492" s="146" t="str">
        <f>IF(PROVEEDORES!F493="","",PROVEEDORES!F493)</f>
        <v/>
      </c>
      <c r="F492" s="146" t="str">
        <f>IF(PROVEEDORES!D493="","",PROVEEDORES!D493)</f>
        <v/>
      </c>
      <c r="G492" s="159">
        <f>SUMIF('EG-ABR'!$F$18:$F$516,PROVEEDORES!$D493,'EG-ABR'!P$18:P$516)</f>
        <v>0</v>
      </c>
      <c r="H492" s="159">
        <f>SUMIF('EG-ABR'!$F$18:$F$516,PROVEEDORES!$D493,'EG-ABR'!Q$18:Q$516)</f>
        <v>0</v>
      </c>
      <c r="I492" s="159">
        <f>SUMIF('EG-ABR'!$F$18:$F$516,PROVEEDORES!$D493,'EG-ABR'!R$18:R$516)</f>
        <v>0</v>
      </c>
      <c r="J492" s="159">
        <f>SUMIF('EG-ABR'!$F$18:$F$516,PROVEEDORES!$D493,'EG-ABR'!S$18:S$516)</f>
        <v>0</v>
      </c>
      <c r="K492" s="159" t="str">
        <f t="shared" si="14"/>
        <v/>
      </c>
      <c r="L492" s="146" t="str">
        <f>IF(PROVEEDORES!G493="","",PROVEEDORES!G493)</f>
        <v/>
      </c>
    </row>
    <row r="493" spans="3:12" ht="17.45" customHeight="1" x14ac:dyDescent="0.2">
      <c r="C493" s="158">
        <f t="shared" si="15"/>
        <v>487</v>
      </c>
      <c r="D493" s="146" t="str">
        <f>IF(PROVEEDORES!E494="","",PROVEEDORES!E494)</f>
        <v/>
      </c>
      <c r="E493" s="146" t="str">
        <f>IF(PROVEEDORES!F494="","",PROVEEDORES!F494)</f>
        <v/>
      </c>
      <c r="F493" s="146" t="str">
        <f>IF(PROVEEDORES!D494="","",PROVEEDORES!D494)</f>
        <v/>
      </c>
      <c r="G493" s="159">
        <f>SUMIF('EG-ABR'!$F$18:$F$516,PROVEEDORES!$D494,'EG-ABR'!P$18:P$516)</f>
        <v>0</v>
      </c>
      <c r="H493" s="159">
        <f>SUMIF('EG-ABR'!$F$18:$F$516,PROVEEDORES!$D494,'EG-ABR'!Q$18:Q$516)</f>
        <v>0</v>
      </c>
      <c r="I493" s="159">
        <f>SUMIF('EG-ABR'!$F$18:$F$516,PROVEEDORES!$D494,'EG-ABR'!R$18:R$516)</f>
        <v>0</v>
      </c>
      <c r="J493" s="159">
        <f>SUMIF('EG-ABR'!$F$18:$F$516,PROVEEDORES!$D494,'EG-ABR'!S$18:S$516)</f>
        <v>0</v>
      </c>
      <c r="K493" s="159" t="str">
        <f t="shared" si="14"/>
        <v/>
      </c>
      <c r="L493" s="146" t="str">
        <f>IF(PROVEEDORES!G494="","",PROVEEDORES!G494)</f>
        <v/>
      </c>
    </row>
    <row r="494" spans="3:12" ht="17.45" customHeight="1" x14ac:dyDescent="0.2">
      <c r="C494" s="158">
        <f t="shared" si="15"/>
        <v>488</v>
      </c>
      <c r="D494" s="146" t="str">
        <f>IF(PROVEEDORES!E495="","",PROVEEDORES!E495)</f>
        <v/>
      </c>
      <c r="E494" s="146" t="str">
        <f>IF(PROVEEDORES!F495="","",PROVEEDORES!F495)</f>
        <v/>
      </c>
      <c r="F494" s="146" t="str">
        <f>IF(PROVEEDORES!D495="","",PROVEEDORES!D495)</f>
        <v/>
      </c>
      <c r="G494" s="159">
        <f>SUMIF('EG-ABR'!$F$18:$F$516,PROVEEDORES!$D495,'EG-ABR'!P$18:P$516)</f>
        <v>0</v>
      </c>
      <c r="H494" s="159">
        <f>SUMIF('EG-ABR'!$F$18:$F$516,PROVEEDORES!$D495,'EG-ABR'!Q$18:Q$516)</f>
        <v>0</v>
      </c>
      <c r="I494" s="159">
        <f>SUMIF('EG-ABR'!$F$18:$F$516,PROVEEDORES!$D495,'EG-ABR'!R$18:R$516)</f>
        <v>0</v>
      </c>
      <c r="J494" s="159">
        <f>SUMIF('EG-ABR'!$F$18:$F$516,PROVEEDORES!$D495,'EG-ABR'!S$18:S$516)</f>
        <v>0</v>
      </c>
      <c r="K494" s="159" t="str">
        <f t="shared" si="14"/>
        <v/>
      </c>
      <c r="L494" s="146" t="str">
        <f>IF(PROVEEDORES!G495="","",PROVEEDORES!G495)</f>
        <v/>
      </c>
    </row>
    <row r="495" spans="3:12" ht="17.45" customHeight="1" x14ac:dyDescent="0.2">
      <c r="C495" s="158">
        <f t="shared" si="15"/>
        <v>489</v>
      </c>
      <c r="D495" s="146" t="str">
        <f>IF(PROVEEDORES!E496="","",PROVEEDORES!E496)</f>
        <v/>
      </c>
      <c r="E495" s="146" t="str">
        <f>IF(PROVEEDORES!F496="","",PROVEEDORES!F496)</f>
        <v/>
      </c>
      <c r="F495" s="146" t="str">
        <f>IF(PROVEEDORES!D496="","",PROVEEDORES!D496)</f>
        <v/>
      </c>
      <c r="G495" s="159">
        <f>SUMIF('EG-ABR'!$F$18:$F$516,PROVEEDORES!$D496,'EG-ABR'!P$18:P$516)</f>
        <v>0</v>
      </c>
      <c r="H495" s="159">
        <f>SUMIF('EG-ABR'!$F$18:$F$516,PROVEEDORES!$D496,'EG-ABR'!Q$18:Q$516)</f>
        <v>0</v>
      </c>
      <c r="I495" s="159">
        <f>SUMIF('EG-ABR'!$F$18:$F$516,PROVEEDORES!$D496,'EG-ABR'!R$18:R$516)</f>
        <v>0</v>
      </c>
      <c r="J495" s="159">
        <f>SUMIF('EG-ABR'!$F$18:$F$516,PROVEEDORES!$D496,'EG-ABR'!S$18:S$516)</f>
        <v>0</v>
      </c>
      <c r="K495" s="159" t="str">
        <f t="shared" si="14"/>
        <v/>
      </c>
      <c r="L495" s="146" t="str">
        <f>IF(PROVEEDORES!G496="","",PROVEEDORES!G496)</f>
        <v/>
      </c>
    </row>
    <row r="496" spans="3:12" ht="17.45" customHeight="1" x14ac:dyDescent="0.2">
      <c r="C496" s="158">
        <f t="shared" si="15"/>
        <v>490</v>
      </c>
      <c r="D496" s="146" t="str">
        <f>IF(PROVEEDORES!E497="","",PROVEEDORES!E497)</f>
        <v/>
      </c>
      <c r="E496" s="146" t="str">
        <f>IF(PROVEEDORES!F497="","",PROVEEDORES!F497)</f>
        <v/>
      </c>
      <c r="F496" s="146" t="str">
        <f>IF(PROVEEDORES!D497="","",PROVEEDORES!D497)</f>
        <v/>
      </c>
      <c r="G496" s="159">
        <f>SUMIF('EG-ABR'!$F$18:$F$516,PROVEEDORES!$D497,'EG-ABR'!P$18:P$516)</f>
        <v>0</v>
      </c>
      <c r="H496" s="159">
        <f>SUMIF('EG-ABR'!$F$18:$F$516,PROVEEDORES!$D497,'EG-ABR'!Q$18:Q$516)</f>
        <v>0</v>
      </c>
      <c r="I496" s="159">
        <f>SUMIF('EG-ABR'!$F$18:$F$516,PROVEEDORES!$D497,'EG-ABR'!R$18:R$516)</f>
        <v>0</v>
      </c>
      <c r="J496" s="159">
        <f>SUMIF('EG-ABR'!$F$18:$F$516,PROVEEDORES!$D497,'EG-ABR'!S$18:S$516)</f>
        <v>0</v>
      </c>
      <c r="K496" s="159" t="str">
        <f t="shared" si="14"/>
        <v/>
      </c>
      <c r="L496" s="146" t="str">
        <f>IF(PROVEEDORES!G497="","",PROVEEDORES!G497)</f>
        <v/>
      </c>
    </row>
    <row r="497" spans="3:12" ht="17.45" customHeight="1" x14ac:dyDescent="0.2">
      <c r="C497" s="158">
        <f t="shared" si="15"/>
        <v>491</v>
      </c>
      <c r="D497" s="146" t="str">
        <f>IF(PROVEEDORES!E498="","",PROVEEDORES!E498)</f>
        <v/>
      </c>
      <c r="E497" s="146" t="str">
        <f>IF(PROVEEDORES!F498="","",PROVEEDORES!F498)</f>
        <v/>
      </c>
      <c r="F497" s="146" t="str">
        <f>IF(PROVEEDORES!D498="","",PROVEEDORES!D498)</f>
        <v/>
      </c>
      <c r="G497" s="159">
        <f>SUMIF('EG-ABR'!$F$18:$F$516,PROVEEDORES!$D498,'EG-ABR'!P$18:P$516)</f>
        <v>0</v>
      </c>
      <c r="H497" s="159">
        <f>SUMIF('EG-ABR'!$F$18:$F$516,PROVEEDORES!$D498,'EG-ABR'!Q$18:Q$516)</f>
        <v>0</v>
      </c>
      <c r="I497" s="159">
        <f>SUMIF('EG-ABR'!$F$18:$F$516,PROVEEDORES!$D498,'EG-ABR'!R$18:R$516)</f>
        <v>0</v>
      </c>
      <c r="J497" s="159">
        <f>SUMIF('EG-ABR'!$F$18:$F$516,PROVEEDORES!$D498,'EG-ABR'!S$18:S$516)</f>
        <v>0</v>
      </c>
      <c r="K497" s="159" t="str">
        <f t="shared" si="14"/>
        <v/>
      </c>
      <c r="L497" s="146" t="str">
        <f>IF(PROVEEDORES!G498="","",PROVEEDORES!G498)</f>
        <v/>
      </c>
    </row>
    <row r="498" spans="3:12" ht="17.45" customHeight="1" x14ac:dyDescent="0.2">
      <c r="C498" s="158">
        <f t="shared" si="15"/>
        <v>492</v>
      </c>
      <c r="D498" s="146" t="str">
        <f>IF(PROVEEDORES!E499="","",PROVEEDORES!E499)</f>
        <v/>
      </c>
      <c r="E498" s="146" t="str">
        <f>IF(PROVEEDORES!F499="","",PROVEEDORES!F499)</f>
        <v/>
      </c>
      <c r="F498" s="146" t="str">
        <f>IF(PROVEEDORES!D499="","",PROVEEDORES!D499)</f>
        <v/>
      </c>
      <c r="G498" s="159">
        <f>SUMIF('EG-ABR'!$F$18:$F$516,PROVEEDORES!$D499,'EG-ABR'!P$18:P$516)</f>
        <v>0</v>
      </c>
      <c r="H498" s="159">
        <f>SUMIF('EG-ABR'!$F$18:$F$516,PROVEEDORES!$D499,'EG-ABR'!Q$18:Q$516)</f>
        <v>0</v>
      </c>
      <c r="I498" s="159">
        <f>SUMIF('EG-ABR'!$F$18:$F$516,PROVEEDORES!$D499,'EG-ABR'!R$18:R$516)</f>
        <v>0</v>
      </c>
      <c r="J498" s="159">
        <f>SUMIF('EG-ABR'!$F$18:$F$516,PROVEEDORES!$D499,'EG-ABR'!S$18:S$516)</f>
        <v>0</v>
      </c>
      <c r="K498" s="159" t="str">
        <f t="shared" si="14"/>
        <v/>
      </c>
      <c r="L498" s="146" t="str">
        <f>IF(PROVEEDORES!G499="","",PROVEEDORES!G499)</f>
        <v/>
      </c>
    </row>
    <row r="499" spans="3:12" ht="17.45" customHeight="1" x14ac:dyDescent="0.2">
      <c r="C499" s="158">
        <f t="shared" si="15"/>
        <v>493</v>
      </c>
      <c r="D499" s="146" t="str">
        <f>IF(PROVEEDORES!E500="","",PROVEEDORES!E500)</f>
        <v/>
      </c>
      <c r="E499" s="146" t="str">
        <f>IF(PROVEEDORES!F500="","",PROVEEDORES!F500)</f>
        <v/>
      </c>
      <c r="F499" s="146" t="str">
        <f>IF(PROVEEDORES!D500="","",PROVEEDORES!D500)</f>
        <v/>
      </c>
      <c r="G499" s="159">
        <f>SUMIF('EG-ABR'!$F$18:$F$516,PROVEEDORES!$D500,'EG-ABR'!P$18:P$516)</f>
        <v>0</v>
      </c>
      <c r="H499" s="159">
        <f>SUMIF('EG-ABR'!$F$18:$F$516,PROVEEDORES!$D500,'EG-ABR'!Q$18:Q$516)</f>
        <v>0</v>
      </c>
      <c r="I499" s="159">
        <f>SUMIF('EG-ABR'!$F$18:$F$516,PROVEEDORES!$D500,'EG-ABR'!R$18:R$516)</f>
        <v>0</v>
      </c>
      <c r="J499" s="159">
        <f>SUMIF('EG-ABR'!$F$18:$F$516,PROVEEDORES!$D500,'EG-ABR'!S$18:S$516)</f>
        <v>0</v>
      </c>
      <c r="K499" s="159" t="str">
        <f t="shared" si="14"/>
        <v/>
      </c>
      <c r="L499" s="146" t="str">
        <f>IF(PROVEEDORES!G500="","",PROVEEDORES!G500)</f>
        <v/>
      </c>
    </row>
    <row r="500" spans="3:12" ht="17.45" customHeight="1" x14ac:dyDescent="0.2">
      <c r="C500" s="158">
        <f t="shared" si="15"/>
        <v>494</v>
      </c>
      <c r="D500" s="146" t="str">
        <f>IF(PROVEEDORES!E501="","",PROVEEDORES!E501)</f>
        <v/>
      </c>
      <c r="E500" s="146" t="str">
        <f>IF(PROVEEDORES!F501="","",PROVEEDORES!F501)</f>
        <v/>
      </c>
      <c r="F500" s="146" t="str">
        <f>IF(PROVEEDORES!D501="","",PROVEEDORES!D501)</f>
        <v/>
      </c>
      <c r="G500" s="159">
        <f>SUMIF('EG-ABR'!$F$18:$F$516,PROVEEDORES!$D501,'EG-ABR'!P$18:P$516)</f>
        <v>0</v>
      </c>
      <c r="H500" s="159">
        <f>SUMIF('EG-ABR'!$F$18:$F$516,PROVEEDORES!$D501,'EG-ABR'!Q$18:Q$516)</f>
        <v>0</v>
      </c>
      <c r="I500" s="159">
        <f>SUMIF('EG-ABR'!$F$18:$F$516,PROVEEDORES!$D501,'EG-ABR'!R$18:R$516)</f>
        <v>0</v>
      </c>
      <c r="J500" s="159">
        <f>SUMIF('EG-ABR'!$F$18:$F$516,PROVEEDORES!$D501,'EG-ABR'!S$18:S$516)</f>
        <v>0</v>
      </c>
      <c r="K500" s="159" t="str">
        <f t="shared" si="14"/>
        <v/>
      </c>
      <c r="L500" s="146" t="str">
        <f>IF(PROVEEDORES!G501="","",PROVEEDORES!G501)</f>
        <v/>
      </c>
    </row>
    <row r="501" spans="3:12" ht="17.45" customHeight="1" x14ac:dyDescent="0.2">
      <c r="C501" s="158">
        <f t="shared" si="15"/>
        <v>495</v>
      </c>
      <c r="D501" s="146" t="str">
        <f>IF(PROVEEDORES!E502="","",PROVEEDORES!E502)</f>
        <v/>
      </c>
      <c r="E501" s="146" t="str">
        <f>IF(PROVEEDORES!F502="","",PROVEEDORES!F502)</f>
        <v/>
      </c>
      <c r="F501" s="146" t="str">
        <f>IF(PROVEEDORES!D502="","",PROVEEDORES!D502)</f>
        <v/>
      </c>
      <c r="G501" s="159">
        <f>SUMIF('EG-ABR'!$F$18:$F$516,PROVEEDORES!$D502,'EG-ABR'!P$18:P$516)</f>
        <v>0</v>
      </c>
      <c r="H501" s="159">
        <f>SUMIF('EG-ABR'!$F$18:$F$516,PROVEEDORES!$D502,'EG-ABR'!Q$18:Q$516)</f>
        <v>0</v>
      </c>
      <c r="I501" s="159">
        <f>SUMIF('EG-ABR'!$F$18:$F$516,PROVEEDORES!$D502,'EG-ABR'!R$18:R$516)</f>
        <v>0</v>
      </c>
      <c r="J501" s="159">
        <f>SUMIF('EG-ABR'!$F$18:$F$516,PROVEEDORES!$D502,'EG-ABR'!S$18:S$516)</f>
        <v>0</v>
      </c>
      <c r="K501" s="159" t="str">
        <f t="shared" si="14"/>
        <v/>
      </c>
      <c r="L501" s="146" t="str">
        <f>IF(PROVEEDORES!G502="","",PROVEEDORES!G502)</f>
        <v/>
      </c>
    </row>
    <row r="502" spans="3:12" ht="17.45" customHeight="1" x14ac:dyDescent="0.2">
      <c r="C502" s="158">
        <f t="shared" si="15"/>
        <v>496</v>
      </c>
      <c r="D502" s="146" t="str">
        <f>IF(PROVEEDORES!E503="","",PROVEEDORES!E503)</f>
        <v/>
      </c>
      <c r="E502" s="146" t="str">
        <f>IF(PROVEEDORES!F503="","",PROVEEDORES!F503)</f>
        <v/>
      </c>
      <c r="F502" s="146" t="str">
        <f>IF(PROVEEDORES!D503="","",PROVEEDORES!D503)</f>
        <v/>
      </c>
      <c r="G502" s="159">
        <f>SUMIF('EG-ABR'!$F$18:$F$516,PROVEEDORES!$D503,'EG-ABR'!P$18:P$516)</f>
        <v>0</v>
      </c>
      <c r="H502" s="159">
        <f>SUMIF('EG-ABR'!$F$18:$F$516,PROVEEDORES!$D503,'EG-ABR'!Q$18:Q$516)</f>
        <v>0</v>
      </c>
      <c r="I502" s="159">
        <f>SUMIF('EG-ABR'!$F$18:$F$516,PROVEEDORES!$D503,'EG-ABR'!R$18:R$516)</f>
        <v>0</v>
      </c>
      <c r="J502" s="159">
        <f>SUMIF('EG-ABR'!$F$18:$F$516,PROVEEDORES!$D503,'EG-ABR'!S$18:S$516)</f>
        <v>0</v>
      </c>
      <c r="K502" s="159" t="str">
        <f t="shared" si="14"/>
        <v/>
      </c>
      <c r="L502" s="146" t="str">
        <f>IF(PROVEEDORES!G503="","",PROVEEDORES!G503)</f>
        <v/>
      </c>
    </row>
    <row r="503" spans="3:12" ht="17.45" customHeight="1" x14ac:dyDescent="0.2">
      <c r="C503" s="158">
        <f t="shared" si="15"/>
        <v>497</v>
      </c>
      <c r="D503" s="146" t="str">
        <f>IF(PROVEEDORES!E504="","",PROVEEDORES!E504)</f>
        <v/>
      </c>
      <c r="E503" s="146" t="str">
        <f>IF(PROVEEDORES!F504="","",PROVEEDORES!F504)</f>
        <v/>
      </c>
      <c r="F503" s="146" t="str">
        <f>IF(PROVEEDORES!D504="","",PROVEEDORES!D504)</f>
        <v/>
      </c>
      <c r="G503" s="159">
        <f>SUMIF('EG-ABR'!$F$18:$F$516,PROVEEDORES!$D504,'EG-ABR'!P$18:P$516)</f>
        <v>0</v>
      </c>
      <c r="H503" s="159">
        <f>SUMIF('EG-ABR'!$F$18:$F$516,PROVEEDORES!$D504,'EG-ABR'!Q$18:Q$516)</f>
        <v>0</v>
      </c>
      <c r="I503" s="159">
        <f>SUMIF('EG-ABR'!$F$18:$F$516,PROVEEDORES!$D504,'EG-ABR'!R$18:R$516)</f>
        <v>0</v>
      </c>
      <c r="J503" s="159">
        <f>SUMIF('EG-ABR'!$F$18:$F$516,PROVEEDORES!$D504,'EG-ABR'!S$18:S$516)</f>
        <v>0</v>
      </c>
      <c r="K503" s="159" t="str">
        <f t="shared" si="14"/>
        <v/>
      </c>
      <c r="L503" s="146" t="str">
        <f>IF(PROVEEDORES!G504="","",PROVEEDORES!G504)</f>
        <v/>
      </c>
    </row>
    <row r="504" spans="3:12" ht="17.45" customHeight="1" x14ac:dyDescent="0.2">
      <c r="C504" s="158">
        <f t="shared" si="15"/>
        <v>498</v>
      </c>
      <c r="D504" s="146" t="str">
        <f>IF(PROVEEDORES!E505="","",PROVEEDORES!E505)</f>
        <v/>
      </c>
      <c r="E504" s="146" t="str">
        <f>IF(PROVEEDORES!F505="","",PROVEEDORES!F505)</f>
        <v/>
      </c>
      <c r="F504" s="146" t="str">
        <f>IF(PROVEEDORES!D505="","",PROVEEDORES!D505)</f>
        <v/>
      </c>
      <c r="G504" s="159">
        <f>SUMIF('EG-ABR'!$F$18:$F$516,PROVEEDORES!$D505,'EG-ABR'!P$18:P$516)</f>
        <v>0</v>
      </c>
      <c r="H504" s="159">
        <f>SUMIF('EG-ABR'!$F$18:$F$516,PROVEEDORES!$D505,'EG-ABR'!Q$18:Q$516)</f>
        <v>0</v>
      </c>
      <c r="I504" s="159">
        <f>SUMIF('EG-ABR'!$F$18:$F$516,PROVEEDORES!$D505,'EG-ABR'!R$18:R$516)</f>
        <v>0</v>
      </c>
      <c r="J504" s="159">
        <f>SUMIF('EG-ABR'!$F$18:$F$516,PROVEEDORES!$D505,'EG-ABR'!S$18:S$516)</f>
        <v>0</v>
      </c>
      <c r="K504" s="159" t="str">
        <f t="shared" si="14"/>
        <v/>
      </c>
      <c r="L504" s="146" t="str">
        <f>IF(PROVEEDORES!G505="","",PROVEEDORES!G505)</f>
        <v/>
      </c>
    </row>
    <row r="505" spans="3:12" ht="17.45" customHeight="1" x14ac:dyDescent="0.2">
      <c r="C505" s="158">
        <f t="shared" si="15"/>
        <v>499</v>
      </c>
      <c r="D505" s="146" t="str">
        <f>IF(PROVEEDORES!E506="","",PROVEEDORES!E506)</f>
        <v/>
      </c>
      <c r="E505" s="146" t="str">
        <f>IF(PROVEEDORES!F506="","",PROVEEDORES!F506)</f>
        <v/>
      </c>
      <c r="F505" s="146" t="str">
        <f>IF(PROVEEDORES!D506="","",PROVEEDORES!D506)</f>
        <v/>
      </c>
      <c r="G505" s="159">
        <f>SUMIF('EG-ABR'!$F$18:$F$516,PROVEEDORES!$D506,'EG-ABR'!P$18:P$516)</f>
        <v>0</v>
      </c>
      <c r="H505" s="159">
        <f>SUMIF('EG-ABR'!$F$18:$F$516,PROVEEDORES!$D506,'EG-ABR'!Q$18:Q$516)</f>
        <v>0</v>
      </c>
      <c r="I505" s="159">
        <f>SUMIF('EG-ABR'!$F$18:$F$516,PROVEEDORES!$D506,'EG-ABR'!R$18:R$516)</f>
        <v>0</v>
      </c>
      <c r="J505" s="159">
        <f>SUMIF('EG-ABR'!$F$18:$F$516,PROVEEDORES!$D506,'EG-ABR'!S$18:S$516)</f>
        <v>0</v>
      </c>
      <c r="K505" s="159" t="str">
        <f t="shared" si="14"/>
        <v/>
      </c>
      <c r="L505" s="146" t="str">
        <f>IF(PROVEEDORES!G506="","",PROVEEDORES!G506)</f>
        <v/>
      </c>
    </row>
    <row r="506" spans="3:12" ht="17.45" customHeight="1" x14ac:dyDescent="0.2">
      <c r="C506" s="158">
        <f t="shared" si="15"/>
        <v>500</v>
      </c>
      <c r="D506" s="146" t="str">
        <f>IF(PROVEEDORES!E507="","",PROVEEDORES!E507)</f>
        <v/>
      </c>
      <c r="E506" s="146" t="str">
        <f>IF(PROVEEDORES!F507="","",PROVEEDORES!F507)</f>
        <v/>
      </c>
      <c r="F506" s="146" t="str">
        <f>IF(PROVEEDORES!D507="","",PROVEEDORES!D507)</f>
        <v/>
      </c>
      <c r="G506" s="159">
        <f>SUMIF('EG-ABR'!$F$18:$F$516,PROVEEDORES!$D507,'EG-ABR'!P$18:P$516)</f>
        <v>0</v>
      </c>
      <c r="H506" s="159">
        <f>SUMIF('EG-ABR'!$F$18:$F$516,PROVEEDORES!$D507,'EG-ABR'!Q$18:Q$516)</f>
        <v>0</v>
      </c>
      <c r="I506" s="159">
        <f>SUMIF('EG-ABR'!$F$18:$F$516,PROVEEDORES!$D507,'EG-ABR'!R$18:R$516)</f>
        <v>0</v>
      </c>
      <c r="J506" s="159">
        <f>SUMIF('EG-ABR'!$F$18:$F$516,PROVEEDORES!$D507,'EG-ABR'!S$18:S$516)</f>
        <v>0</v>
      </c>
      <c r="K506" s="159" t="str">
        <f t="shared" si="14"/>
        <v/>
      </c>
      <c r="L506" s="146" t="str">
        <f>IF(PROVEEDORES!G507="","",PROVEEDORES!G507)</f>
        <v/>
      </c>
    </row>
  </sheetData>
  <sheetProtection algorithmName="SHA-512" hashValue="5ndCkUO9QE/iWoWlwR37b4AyZVKlPo0MKH3by+4Nti9ajR0Ue8rPVqGFrNcv9HsxhTLO3W39R7BJgiO4AtKnlQ==" saltValue="4mUhd7McTT7Odsz8Ec0Y/w==" spinCount="100000" sheet="1" objects="1" scenarios="1" formatColumns="0" formatRows="0" autoFilter="0"/>
  <autoFilter ref="K6:L6" xr:uid="{00000000-0009-0000-0000-00000B000000}"/>
  <mergeCells count="3">
    <mergeCell ref="A1:A4"/>
    <mergeCell ref="A5:A6"/>
    <mergeCell ref="A15:A16"/>
  </mergeCells>
  <phoneticPr fontId="13" type="noConversion"/>
  <hyperlinks>
    <hyperlink ref="A15:A16" location="CONTACTO!A1" display="Contacto" xr:uid="{00000000-0004-0000-0B00-000000000000}"/>
    <hyperlink ref="A5:A6" location="MENU!A1" display="M e n ú" xr:uid="{00000000-0004-0000-0B00-000001000000}"/>
    <hyperlink ref="A10" location="'INVERSIONES ARRENDAMIENTO'!A1" display="Inversiones Arrendamiento" xr:uid="{00000000-0004-0000-0B00-000002000000}"/>
    <hyperlink ref="A14" location="PROVEEDORES!A1" display="Catálogo de Proveedores" xr:uid="{00000000-0004-0000-0B00-000003000000}"/>
    <hyperlink ref="A13" location="DIOT!A1" display="Declaración del DIOT" xr:uid="{00000000-0004-0000-0B00-000004000000}"/>
    <hyperlink ref="A12" location="TARIFAS!A1" display="Tablas y Tarifas de ISR" xr:uid="{00000000-0004-0000-0B00-000005000000}"/>
    <hyperlink ref="A11" location="IMPUESTOS!A1" display="Impuestos" xr:uid="{00000000-0004-0000-0B00-000006000000}"/>
    <hyperlink ref="A9" location="'INVERSIONES EMPR PROF'!A1" display="Inversiones Empresarial y P" xr:uid="{00000000-0004-0000-0B00-000007000000}"/>
    <hyperlink ref="A8" location="'INGRESOS Y EGRESOS'!A1" display="Ingresos y Egresos" xr:uid="{00000000-0004-0000-0B00-000008000000}"/>
    <hyperlink ref="A7" location="DATOS!A1" display="Datos de la Empresa" xr:uid="{00000000-0004-0000-0B00-000009000000}"/>
  </hyperlinks>
  <printOptions horizontalCentered="1"/>
  <pageMargins left="0.78740157480314965" right="0.78740157480314965" top="0.78740157480314965" bottom="0.78740157480314965" header="0" footer="0"/>
  <pageSetup scale="70" orientation="portrait" blackAndWhite="1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506"/>
  <sheetViews>
    <sheetView zoomScaleNormal="100" workbookViewId="0">
      <pane xSplit="1" ySplit="6" topLeftCell="B7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5.7109375" style="15" customWidth="1"/>
    <col min="4" max="4" width="13.85546875" style="15" customWidth="1"/>
    <col min="5" max="5" width="23.7109375" style="15" customWidth="1"/>
    <col min="6" max="6" width="13.7109375" style="15" customWidth="1"/>
    <col min="7" max="11" width="11.7109375" style="15" customWidth="1"/>
    <col min="12" max="12" width="38" style="15" customWidth="1"/>
    <col min="13" max="16384" width="11.42578125" style="15"/>
  </cols>
  <sheetData>
    <row r="1" spans="1:12" ht="17.45" customHeight="1" x14ac:dyDescent="0.3">
      <c r="A1" s="212" t="s">
        <v>244</v>
      </c>
      <c r="C1" s="107" t="str">
        <f>IF(DATOS!H18=DATOS!I1,DATOS!$E$6&amp;" "&amp;DATOS!$I$6&amp;" "&amp;DATOS!$M$6, "N o m b r e")</f>
        <v>N o m b r e</v>
      </c>
      <c r="D1" s="198"/>
      <c r="E1" s="198"/>
      <c r="F1" s="198"/>
      <c r="G1" s="198"/>
      <c r="H1" s="198"/>
      <c r="I1" s="198"/>
      <c r="J1" s="13"/>
      <c r="K1" s="13"/>
      <c r="L1" s="21"/>
    </row>
    <row r="2" spans="1:12" ht="17.45" customHeight="1" x14ac:dyDescent="0.3">
      <c r="A2" s="260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199"/>
      <c r="F2" s="199"/>
      <c r="G2" s="199"/>
      <c r="H2" s="199"/>
      <c r="I2" s="199"/>
      <c r="J2" s="21"/>
      <c r="K2" s="21"/>
      <c r="L2" s="21"/>
    </row>
    <row r="3" spans="1:12" ht="17.45" customHeight="1" x14ac:dyDescent="0.2">
      <c r="A3" s="260"/>
      <c r="C3" s="200"/>
      <c r="D3" s="198"/>
      <c r="E3" s="199"/>
      <c r="F3" s="199"/>
      <c r="G3" s="199"/>
      <c r="H3" s="199"/>
      <c r="I3" s="199"/>
      <c r="J3" s="21"/>
      <c r="K3" s="21"/>
      <c r="L3" s="21"/>
    </row>
    <row r="4" spans="1:12" ht="17.45" customHeight="1" x14ac:dyDescent="0.3">
      <c r="A4" s="261"/>
      <c r="C4" s="107" t="str">
        <f>"Declaración Informativa de Operaciones con Terceros Mayo "&amp;DATOS!E10</f>
        <v>Declaración Informativa de Operaciones con Terceros Mayo 2020</v>
      </c>
      <c r="D4" s="198"/>
      <c r="E4" s="199"/>
      <c r="F4" s="199"/>
      <c r="G4" s="199"/>
      <c r="H4" s="199"/>
      <c r="I4" s="199"/>
      <c r="J4" s="21"/>
      <c r="K4" s="21"/>
      <c r="L4" s="21"/>
    </row>
    <row r="5" spans="1:12" ht="17.45" customHeight="1" x14ac:dyDescent="0.2">
      <c r="A5" s="262" t="s">
        <v>251</v>
      </c>
      <c r="C5" s="23"/>
      <c r="D5" s="13"/>
      <c r="E5" s="21"/>
      <c r="F5" s="21"/>
      <c r="G5" s="21"/>
      <c r="H5" s="21"/>
      <c r="I5" s="21"/>
      <c r="J5" s="21"/>
      <c r="K5" s="21"/>
      <c r="L5" s="21"/>
    </row>
    <row r="6" spans="1:12" ht="17.45" customHeight="1" x14ac:dyDescent="0.2">
      <c r="A6" s="263"/>
      <c r="C6" s="115" t="s">
        <v>152</v>
      </c>
      <c r="D6" s="117" t="s">
        <v>149</v>
      </c>
      <c r="E6" s="117" t="s">
        <v>150</v>
      </c>
      <c r="F6" s="115" t="s">
        <v>23</v>
      </c>
      <c r="G6" s="115" t="s">
        <v>156</v>
      </c>
      <c r="H6" s="115" t="s">
        <v>155</v>
      </c>
      <c r="I6" s="115" t="s">
        <v>260</v>
      </c>
      <c r="J6" s="115" t="s">
        <v>154</v>
      </c>
      <c r="K6" s="117" t="s">
        <v>167</v>
      </c>
      <c r="L6" s="115" t="s">
        <v>43</v>
      </c>
    </row>
    <row r="7" spans="1:12" ht="17.45" customHeight="1" x14ac:dyDescent="0.2">
      <c r="A7" s="114" t="s">
        <v>163</v>
      </c>
      <c r="C7" s="158">
        <v>1</v>
      </c>
      <c r="D7" s="146" t="str">
        <f>IF(PROVEEDORES!E8="","",PROVEEDORES!E8)</f>
        <v>NACIONAL</v>
      </c>
      <c r="E7" s="146" t="str">
        <f>IF(PROVEEDORES!F8="","",PROVEEDORES!F8)</f>
        <v>SERVICIOS PROFESIONALES</v>
      </c>
      <c r="F7" s="146" t="str">
        <f>IF(PROVEEDORES!D8="","",PROVEEDORES!D8)</f>
        <v>PEAF6903298H9</v>
      </c>
      <c r="G7" s="159">
        <f>SUMIF('EG-MAY'!$F$18:$F$516,PROVEEDORES!$D8,'EG-MAY'!P$18:P$516)</f>
        <v>0</v>
      </c>
      <c r="H7" s="159">
        <f>SUMIF('EG-MAY'!$F$18:$F$516,PROVEEDORES!$D8,'EG-MAY'!Q$18:Q$516)</f>
        <v>0</v>
      </c>
      <c r="I7" s="159">
        <f>SUMIF('EG-MAY'!$F$18:$F$516,PROVEEDORES!$D8,'EG-MAY'!R$18:R$516)</f>
        <v>0</v>
      </c>
      <c r="J7" s="159">
        <f>SUMIF('EG-MAY'!$F$18:$F$516,PROVEEDORES!$D8,'EG-MAY'!S$18:S$516)</f>
        <v>0</v>
      </c>
      <c r="K7" s="159" t="str">
        <f>IF(G7+H7+I7+J7&gt;0,"C/Información","")</f>
        <v/>
      </c>
      <c r="L7" s="146" t="str">
        <f>IF(PROVEEDORES!G8="","",PROVEEDORES!G8)</f>
        <v>FRANCISCO JAVIER PEREZ AGUAYO</v>
      </c>
    </row>
    <row r="8" spans="1:12" ht="17.45" customHeight="1" x14ac:dyDescent="0.2">
      <c r="A8" s="114" t="s">
        <v>166</v>
      </c>
      <c r="C8" s="158">
        <f>C7+1</f>
        <v>2</v>
      </c>
      <c r="D8" s="146" t="str">
        <f>IF(PROVEEDORES!E9="","",PROVEEDORES!E9)</f>
        <v/>
      </c>
      <c r="E8" s="146" t="str">
        <f>IF(PROVEEDORES!F9="","",PROVEEDORES!F9)</f>
        <v/>
      </c>
      <c r="F8" s="146" t="str">
        <f>IF(PROVEEDORES!D9="","",PROVEEDORES!D9)</f>
        <v/>
      </c>
      <c r="G8" s="159">
        <f>SUMIF('EG-MAY'!$F$18:$F$516,PROVEEDORES!$D9,'EG-MAY'!P$18:P$516)</f>
        <v>0</v>
      </c>
      <c r="H8" s="159">
        <f>SUMIF('EG-MAY'!$F$18:$F$516,PROVEEDORES!$D9,'EG-MAY'!Q$18:Q$516)</f>
        <v>0</v>
      </c>
      <c r="I8" s="159">
        <f>SUMIF('EG-MAY'!$F$18:$F$516,PROVEEDORES!$D9,'EG-MAY'!R$18:R$516)</f>
        <v>0</v>
      </c>
      <c r="J8" s="159">
        <f>SUMIF('EG-MAY'!$F$18:$F$516,PROVEEDORES!$D9,'EG-MAY'!S$18:S$516)</f>
        <v>0</v>
      </c>
      <c r="K8" s="159" t="str">
        <f t="shared" ref="K8:K71" si="0">IF(G8+H8+I8+J8&gt;0,"C/Información","")</f>
        <v/>
      </c>
      <c r="L8" s="146" t="str">
        <f>IF(PROVEEDORES!G9="","",PROVEEDORES!G9)</f>
        <v/>
      </c>
    </row>
    <row r="9" spans="1:12" ht="17.45" customHeight="1" x14ac:dyDescent="0.2">
      <c r="A9" s="114" t="s">
        <v>205</v>
      </c>
      <c r="C9" s="158">
        <f t="shared" ref="C9:C72" si="1">C8+1</f>
        <v>3</v>
      </c>
      <c r="D9" s="146" t="str">
        <f>IF(PROVEEDORES!E10="","",PROVEEDORES!E10)</f>
        <v/>
      </c>
      <c r="E9" s="146" t="str">
        <f>IF(PROVEEDORES!F10="","",PROVEEDORES!F10)</f>
        <v/>
      </c>
      <c r="F9" s="146" t="str">
        <f>IF(PROVEEDORES!D10="","",PROVEEDORES!D10)</f>
        <v/>
      </c>
      <c r="G9" s="159">
        <f>SUMIF('EG-MAY'!$F$18:$F$516,PROVEEDORES!$D10,'EG-MAY'!P$18:P$516)</f>
        <v>0</v>
      </c>
      <c r="H9" s="159">
        <f>SUMIF('EG-MAY'!$F$18:$F$516,PROVEEDORES!$D10,'EG-MAY'!Q$18:Q$516)</f>
        <v>0</v>
      </c>
      <c r="I9" s="159">
        <f>SUMIF('EG-MAY'!$F$18:$F$516,PROVEEDORES!$D10,'EG-MAY'!R$18:R$516)</f>
        <v>0</v>
      </c>
      <c r="J9" s="159">
        <f>SUMIF('EG-MAY'!$F$18:$F$516,PROVEEDORES!$D10,'EG-MAY'!S$18:S$516)</f>
        <v>0</v>
      </c>
      <c r="K9" s="159" t="str">
        <f t="shared" si="0"/>
        <v/>
      </c>
      <c r="L9" s="146" t="str">
        <f>IF(PROVEEDORES!G10="","",PROVEEDORES!G10)</f>
        <v/>
      </c>
    </row>
    <row r="10" spans="1:12" ht="17.45" customHeight="1" x14ac:dyDescent="0.2">
      <c r="A10" s="114" t="s">
        <v>206</v>
      </c>
      <c r="C10" s="158">
        <f t="shared" si="1"/>
        <v>4</v>
      </c>
      <c r="D10" s="146" t="str">
        <f>IF(PROVEEDORES!E11="","",PROVEEDORES!E11)</f>
        <v/>
      </c>
      <c r="E10" s="146" t="str">
        <f>IF(PROVEEDORES!F11="","",PROVEEDORES!F11)</f>
        <v/>
      </c>
      <c r="F10" s="146" t="str">
        <f>IF(PROVEEDORES!D11="","",PROVEEDORES!D11)</f>
        <v/>
      </c>
      <c r="G10" s="159">
        <f>SUMIF('EG-MAY'!$F$18:$F$516,PROVEEDORES!$D11,'EG-MAY'!P$18:P$516)</f>
        <v>0</v>
      </c>
      <c r="H10" s="159">
        <f>SUMIF('EG-MAY'!$F$18:$F$516,PROVEEDORES!$D11,'EG-MAY'!Q$18:Q$516)</f>
        <v>0</v>
      </c>
      <c r="I10" s="159">
        <f>SUMIF('EG-MAY'!$F$18:$F$516,PROVEEDORES!$D11,'EG-MAY'!R$18:R$516)</f>
        <v>0</v>
      </c>
      <c r="J10" s="159">
        <f>SUMIF('EG-MAY'!$F$18:$F$516,PROVEEDORES!$D11,'EG-MAY'!S$18:S$516)</f>
        <v>0</v>
      </c>
      <c r="K10" s="159" t="str">
        <f t="shared" si="0"/>
        <v/>
      </c>
      <c r="L10" s="146" t="str">
        <f>IF(PROVEEDORES!G11="","",PROVEEDORES!G11)</f>
        <v/>
      </c>
    </row>
    <row r="11" spans="1:12" ht="17.45" customHeight="1" x14ac:dyDescent="0.2">
      <c r="A11" s="114" t="s">
        <v>137</v>
      </c>
      <c r="C11" s="158">
        <f t="shared" si="1"/>
        <v>5</v>
      </c>
      <c r="D11" s="146" t="str">
        <f>IF(PROVEEDORES!E12="","",PROVEEDORES!E12)</f>
        <v/>
      </c>
      <c r="E11" s="146" t="str">
        <f>IF(PROVEEDORES!F12="","",PROVEEDORES!F12)</f>
        <v/>
      </c>
      <c r="F11" s="146" t="str">
        <f>IF(PROVEEDORES!D12="","",PROVEEDORES!D12)</f>
        <v/>
      </c>
      <c r="G11" s="159">
        <f>SUMIF('EG-MAY'!$F$18:$F$516,PROVEEDORES!$D12,'EG-MAY'!P$18:P$516)</f>
        <v>0</v>
      </c>
      <c r="H11" s="159">
        <f>SUMIF('EG-MAY'!$F$18:$F$516,PROVEEDORES!$D12,'EG-MAY'!Q$18:Q$516)</f>
        <v>0</v>
      </c>
      <c r="I11" s="159">
        <f>SUMIF('EG-MAY'!$F$18:$F$516,PROVEEDORES!$D12,'EG-MAY'!R$18:R$516)</f>
        <v>0</v>
      </c>
      <c r="J11" s="159">
        <f>SUMIF('EG-MAY'!$F$18:$F$516,PROVEEDORES!$D12,'EG-MAY'!S$18:S$516)</f>
        <v>0</v>
      </c>
      <c r="K11" s="159" t="str">
        <f t="shared" si="0"/>
        <v/>
      </c>
      <c r="L11" s="146" t="str">
        <f>IF(PROVEEDORES!G12="","",PROVEEDORES!G12)</f>
        <v/>
      </c>
    </row>
    <row r="12" spans="1:12" ht="17.45" customHeight="1" x14ac:dyDescent="0.2">
      <c r="A12" s="114" t="s">
        <v>164</v>
      </c>
      <c r="C12" s="158">
        <f t="shared" si="1"/>
        <v>6</v>
      </c>
      <c r="D12" s="146" t="str">
        <f>IF(PROVEEDORES!E13="","",PROVEEDORES!E13)</f>
        <v/>
      </c>
      <c r="E12" s="146" t="str">
        <f>IF(PROVEEDORES!F13="","",PROVEEDORES!F13)</f>
        <v/>
      </c>
      <c r="F12" s="146" t="str">
        <f>IF(PROVEEDORES!D13="","",PROVEEDORES!D13)</f>
        <v/>
      </c>
      <c r="G12" s="159">
        <f>SUMIF('EG-MAY'!$F$18:$F$516,PROVEEDORES!$D13,'EG-MAY'!P$18:P$516)</f>
        <v>0</v>
      </c>
      <c r="H12" s="159">
        <f>SUMIF('EG-MAY'!$F$18:$F$516,PROVEEDORES!$D13,'EG-MAY'!Q$18:Q$516)</f>
        <v>0</v>
      </c>
      <c r="I12" s="159">
        <f>SUMIF('EG-MAY'!$F$18:$F$516,PROVEEDORES!$D13,'EG-MAY'!R$18:R$516)</f>
        <v>0</v>
      </c>
      <c r="J12" s="159">
        <f>SUMIF('EG-MAY'!$F$18:$F$516,PROVEEDORES!$D13,'EG-MAY'!S$18:S$516)</f>
        <v>0</v>
      </c>
      <c r="K12" s="159" t="str">
        <f t="shared" si="0"/>
        <v/>
      </c>
      <c r="L12" s="146" t="str">
        <f>IF(PROVEEDORES!G13="","",PROVEEDORES!G13)</f>
        <v/>
      </c>
    </row>
    <row r="13" spans="1:12" ht="17.45" customHeight="1" x14ac:dyDescent="0.2">
      <c r="A13" s="114" t="s">
        <v>165</v>
      </c>
      <c r="C13" s="158">
        <f t="shared" si="1"/>
        <v>7</v>
      </c>
      <c r="D13" s="146" t="str">
        <f>IF(PROVEEDORES!E14="","",PROVEEDORES!E14)</f>
        <v/>
      </c>
      <c r="E13" s="146" t="str">
        <f>IF(PROVEEDORES!F14="","",PROVEEDORES!F14)</f>
        <v/>
      </c>
      <c r="F13" s="146" t="str">
        <f>IF(PROVEEDORES!D14="","",PROVEEDORES!D14)</f>
        <v/>
      </c>
      <c r="G13" s="159">
        <f>SUMIF('EG-MAY'!$F$18:$F$516,PROVEEDORES!$D14,'EG-MAY'!P$18:P$516)</f>
        <v>0</v>
      </c>
      <c r="H13" s="159">
        <f>SUMIF('EG-MAY'!$F$18:$F$516,PROVEEDORES!$D14,'EG-MAY'!Q$18:Q$516)</f>
        <v>0</v>
      </c>
      <c r="I13" s="159">
        <f>SUMIF('EG-MAY'!$F$18:$F$516,PROVEEDORES!$D14,'EG-MAY'!R$18:R$516)</f>
        <v>0</v>
      </c>
      <c r="J13" s="159">
        <f>SUMIF('EG-MAY'!$F$18:$F$516,PROVEEDORES!$D14,'EG-MAY'!S$18:S$516)</f>
        <v>0</v>
      </c>
      <c r="K13" s="159" t="str">
        <f t="shared" si="0"/>
        <v/>
      </c>
      <c r="L13" s="146" t="str">
        <f>IF(PROVEEDORES!G14="","",PROVEEDORES!G14)</f>
        <v/>
      </c>
    </row>
    <row r="14" spans="1:12" ht="17.45" customHeight="1" x14ac:dyDescent="0.2">
      <c r="A14" s="114" t="s">
        <v>160</v>
      </c>
      <c r="C14" s="158">
        <f t="shared" si="1"/>
        <v>8</v>
      </c>
      <c r="D14" s="146" t="str">
        <f>IF(PROVEEDORES!E15="","",PROVEEDORES!E15)</f>
        <v/>
      </c>
      <c r="E14" s="146" t="str">
        <f>IF(PROVEEDORES!F15="","",PROVEEDORES!F15)</f>
        <v/>
      </c>
      <c r="F14" s="146" t="str">
        <f>IF(PROVEEDORES!D15="","",PROVEEDORES!D15)</f>
        <v/>
      </c>
      <c r="G14" s="159">
        <f>SUMIF('EG-MAY'!$F$18:$F$516,PROVEEDORES!$D15,'EG-MAY'!P$18:P$516)</f>
        <v>0</v>
      </c>
      <c r="H14" s="159">
        <f>SUMIF('EG-MAY'!$F$18:$F$516,PROVEEDORES!$D15,'EG-MAY'!Q$18:Q$516)</f>
        <v>0</v>
      </c>
      <c r="I14" s="159">
        <f>SUMIF('EG-MAY'!$F$18:$F$516,PROVEEDORES!$D15,'EG-MAY'!R$18:R$516)</f>
        <v>0</v>
      </c>
      <c r="J14" s="159">
        <f>SUMIF('EG-MAY'!$F$18:$F$516,PROVEEDORES!$D15,'EG-MAY'!S$18:S$516)</f>
        <v>0</v>
      </c>
      <c r="K14" s="159" t="str">
        <f t="shared" si="0"/>
        <v/>
      </c>
      <c r="L14" s="146" t="str">
        <f>IF(PROVEEDORES!G15="","",PROVEEDORES!G15)</f>
        <v/>
      </c>
    </row>
    <row r="15" spans="1:12" ht="17.45" customHeight="1" x14ac:dyDescent="0.2">
      <c r="A15" s="258" t="s">
        <v>250</v>
      </c>
      <c r="C15" s="158">
        <f t="shared" si="1"/>
        <v>9</v>
      </c>
      <c r="D15" s="146" t="str">
        <f>IF(PROVEEDORES!E16="","",PROVEEDORES!E16)</f>
        <v/>
      </c>
      <c r="E15" s="146" t="str">
        <f>IF(PROVEEDORES!F16="","",PROVEEDORES!F16)</f>
        <v/>
      </c>
      <c r="F15" s="146" t="str">
        <f>IF(PROVEEDORES!D16="","",PROVEEDORES!D16)</f>
        <v/>
      </c>
      <c r="G15" s="159">
        <f>SUMIF('EG-MAY'!$F$18:$F$516,PROVEEDORES!$D16,'EG-MAY'!P$18:P$516)</f>
        <v>0</v>
      </c>
      <c r="H15" s="159">
        <f>SUMIF('EG-MAY'!$F$18:$F$516,PROVEEDORES!$D16,'EG-MAY'!Q$18:Q$516)</f>
        <v>0</v>
      </c>
      <c r="I15" s="159">
        <f>SUMIF('EG-MAY'!$F$18:$F$516,PROVEEDORES!$D16,'EG-MAY'!R$18:R$516)</f>
        <v>0</v>
      </c>
      <c r="J15" s="159">
        <f>SUMIF('EG-MAY'!$F$18:$F$516,PROVEEDORES!$D16,'EG-MAY'!S$18:S$516)</f>
        <v>0</v>
      </c>
      <c r="K15" s="159" t="str">
        <f t="shared" si="0"/>
        <v/>
      </c>
      <c r="L15" s="146" t="str">
        <f>IF(PROVEEDORES!G16="","",PROVEEDORES!G16)</f>
        <v/>
      </c>
    </row>
    <row r="16" spans="1:12" ht="17.45" customHeight="1" x14ac:dyDescent="0.2">
      <c r="A16" s="259"/>
      <c r="C16" s="158">
        <f t="shared" si="1"/>
        <v>10</v>
      </c>
      <c r="D16" s="146" t="str">
        <f>IF(PROVEEDORES!E17="","",PROVEEDORES!E17)</f>
        <v/>
      </c>
      <c r="E16" s="146" t="str">
        <f>IF(PROVEEDORES!F17="","",PROVEEDORES!F17)</f>
        <v/>
      </c>
      <c r="F16" s="146" t="str">
        <f>IF(PROVEEDORES!D17="","",PROVEEDORES!D17)</f>
        <v/>
      </c>
      <c r="G16" s="159">
        <f>SUMIF('EG-MAY'!$F$18:$F$516,PROVEEDORES!$D17,'EG-MAY'!P$18:P$516)</f>
        <v>0</v>
      </c>
      <c r="H16" s="159">
        <f>SUMIF('EG-MAY'!$F$18:$F$516,PROVEEDORES!$D17,'EG-MAY'!Q$18:Q$516)</f>
        <v>0</v>
      </c>
      <c r="I16" s="159">
        <f>SUMIF('EG-MAY'!$F$18:$F$516,PROVEEDORES!$D17,'EG-MAY'!R$18:R$516)</f>
        <v>0</v>
      </c>
      <c r="J16" s="159">
        <f>SUMIF('EG-MAY'!$F$18:$F$516,PROVEEDORES!$D17,'EG-MAY'!S$18:S$516)</f>
        <v>0</v>
      </c>
      <c r="K16" s="159" t="str">
        <f t="shared" si="0"/>
        <v/>
      </c>
      <c r="L16" s="146" t="str">
        <f>IF(PROVEEDORES!G17="","",PROVEEDORES!G17)</f>
        <v/>
      </c>
    </row>
    <row r="17" spans="1:12" ht="17.45" customHeight="1" x14ac:dyDescent="0.2">
      <c r="A17" s="113"/>
      <c r="C17" s="158">
        <f t="shared" si="1"/>
        <v>11</v>
      </c>
      <c r="D17" s="146" t="str">
        <f>IF(PROVEEDORES!E18="","",PROVEEDORES!E18)</f>
        <v/>
      </c>
      <c r="E17" s="146" t="str">
        <f>IF(PROVEEDORES!F18="","",PROVEEDORES!F18)</f>
        <v/>
      </c>
      <c r="F17" s="146" t="str">
        <f>IF(PROVEEDORES!D18="","",PROVEEDORES!D18)</f>
        <v/>
      </c>
      <c r="G17" s="159">
        <f>SUMIF('EG-MAY'!$F$18:$F$516,PROVEEDORES!$D18,'EG-MAY'!P$18:P$516)</f>
        <v>0</v>
      </c>
      <c r="H17" s="159">
        <f>SUMIF('EG-MAY'!$F$18:$F$516,PROVEEDORES!$D18,'EG-MAY'!Q$18:Q$516)</f>
        <v>0</v>
      </c>
      <c r="I17" s="159">
        <f>SUMIF('EG-MAY'!$F$18:$F$516,PROVEEDORES!$D18,'EG-MAY'!R$18:R$516)</f>
        <v>0</v>
      </c>
      <c r="J17" s="159">
        <f>SUMIF('EG-MAY'!$F$18:$F$516,PROVEEDORES!$D18,'EG-MAY'!S$18:S$516)</f>
        <v>0</v>
      </c>
      <c r="K17" s="159" t="str">
        <f t="shared" si="0"/>
        <v/>
      </c>
      <c r="L17" s="146" t="str">
        <f>IF(PROVEEDORES!G18="","",PROVEEDORES!G18)</f>
        <v/>
      </c>
    </row>
    <row r="18" spans="1:12" ht="17.45" customHeight="1" x14ac:dyDescent="0.2">
      <c r="A18" s="110"/>
      <c r="C18" s="158">
        <f t="shared" si="1"/>
        <v>12</v>
      </c>
      <c r="D18" s="146" t="str">
        <f>IF(PROVEEDORES!E19="","",PROVEEDORES!E19)</f>
        <v/>
      </c>
      <c r="E18" s="146" t="str">
        <f>IF(PROVEEDORES!F19="","",PROVEEDORES!F19)</f>
        <v/>
      </c>
      <c r="F18" s="146" t="str">
        <f>IF(PROVEEDORES!D19="","",PROVEEDORES!D19)</f>
        <v/>
      </c>
      <c r="G18" s="159">
        <f>SUMIF('EG-MAY'!$F$18:$F$516,PROVEEDORES!$D19,'EG-MAY'!P$18:P$516)</f>
        <v>0</v>
      </c>
      <c r="H18" s="159">
        <f>SUMIF('EG-MAY'!$F$18:$F$516,PROVEEDORES!$D19,'EG-MAY'!Q$18:Q$516)</f>
        <v>0</v>
      </c>
      <c r="I18" s="159">
        <f>SUMIF('EG-MAY'!$F$18:$F$516,PROVEEDORES!$D19,'EG-MAY'!R$18:R$516)</f>
        <v>0</v>
      </c>
      <c r="J18" s="159">
        <f>SUMIF('EG-MAY'!$F$18:$F$516,PROVEEDORES!$D19,'EG-MAY'!S$18:S$516)</f>
        <v>0</v>
      </c>
      <c r="K18" s="159" t="str">
        <f t="shared" si="0"/>
        <v/>
      </c>
      <c r="L18" s="146" t="str">
        <f>IF(PROVEEDORES!G19="","",PROVEEDORES!G19)</f>
        <v/>
      </c>
    </row>
    <row r="19" spans="1:12" ht="17.45" customHeight="1" x14ac:dyDescent="0.2">
      <c r="A19" s="110"/>
      <c r="C19" s="158">
        <f t="shared" si="1"/>
        <v>13</v>
      </c>
      <c r="D19" s="146" t="str">
        <f>IF(PROVEEDORES!E20="","",PROVEEDORES!E20)</f>
        <v/>
      </c>
      <c r="E19" s="146" t="str">
        <f>IF(PROVEEDORES!F20="","",PROVEEDORES!F20)</f>
        <v/>
      </c>
      <c r="F19" s="146" t="str">
        <f>IF(PROVEEDORES!D20="","",PROVEEDORES!D20)</f>
        <v/>
      </c>
      <c r="G19" s="159">
        <f>SUMIF('EG-MAY'!$F$18:$F$516,PROVEEDORES!$D20,'EG-MAY'!P$18:P$516)</f>
        <v>0</v>
      </c>
      <c r="H19" s="159">
        <f>SUMIF('EG-MAY'!$F$18:$F$516,PROVEEDORES!$D20,'EG-MAY'!Q$18:Q$516)</f>
        <v>0</v>
      </c>
      <c r="I19" s="159">
        <f>SUMIF('EG-MAY'!$F$18:$F$516,PROVEEDORES!$D20,'EG-MAY'!R$18:R$516)</f>
        <v>0</v>
      </c>
      <c r="J19" s="159">
        <f>SUMIF('EG-MAY'!$F$18:$F$516,PROVEEDORES!$D20,'EG-MAY'!S$18:S$516)</f>
        <v>0</v>
      </c>
      <c r="K19" s="159" t="str">
        <f t="shared" si="0"/>
        <v/>
      </c>
      <c r="L19" s="146" t="str">
        <f>IF(PROVEEDORES!G20="","",PROVEEDORES!G20)</f>
        <v/>
      </c>
    </row>
    <row r="20" spans="1:12" ht="17.45" customHeight="1" x14ac:dyDescent="0.2">
      <c r="A20" s="110"/>
      <c r="C20" s="158">
        <f t="shared" si="1"/>
        <v>14</v>
      </c>
      <c r="D20" s="146" t="str">
        <f>IF(PROVEEDORES!E21="","",PROVEEDORES!E21)</f>
        <v/>
      </c>
      <c r="E20" s="146" t="str">
        <f>IF(PROVEEDORES!F21="","",PROVEEDORES!F21)</f>
        <v/>
      </c>
      <c r="F20" s="146" t="str">
        <f>IF(PROVEEDORES!D21="","",PROVEEDORES!D21)</f>
        <v/>
      </c>
      <c r="G20" s="159">
        <f>SUMIF('EG-MAY'!$F$18:$F$516,PROVEEDORES!$D21,'EG-MAY'!P$18:P$516)</f>
        <v>0</v>
      </c>
      <c r="H20" s="159">
        <f>SUMIF('EG-MAY'!$F$18:$F$516,PROVEEDORES!$D21,'EG-MAY'!Q$18:Q$516)</f>
        <v>0</v>
      </c>
      <c r="I20" s="159">
        <f>SUMIF('EG-MAY'!$F$18:$F$516,PROVEEDORES!$D21,'EG-MAY'!R$18:R$516)</f>
        <v>0</v>
      </c>
      <c r="J20" s="159">
        <f>SUMIF('EG-MAY'!$F$18:$F$516,PROVEEDORES!$D21,'EG-MAY'!S$18:S$516)</f>
        <v>0</v>
      </c>
      <c r="K20" s="159" t="str">
        <f t="shared" si="0"/>
        <v/>
      </c>
      <c r="L20" s="146" t="str">
        <f>IF(PROVEEDORES!G21="","",PROVEEDORES!G21)</f>
        <v/>
      </c>
    </row>
    <row r="21" spans="1:12" ht="17.45" customHeight="1" x14ac:dyDescent="0.2">
      <c r="A21" s="110"/>
      <c r="C21" s="158">
        <f t="shared" si="1"/>
        <v>15</v>
      </c>
      <c r="D21" s="146" t="str">
        <f>IF(PROVEEDORES!E22="","",PROVEEDORES!E22)</f>
        <v/>
      </c>
      <c r="E21" s="146" t="str">
        <f>IF(PROVEEDORES!F22="","",PROVEEDORES!F22)</f>
        <v/>
      </c>
      <c r="F21" s="146" t="str">
        <f>IF(PROVEEDORES!D22="","",PROVEEDORES!D22)</f>
        <v/>
      </c>
      <c r="G21" s="159">
        <f>SUMIF('EG-MAY'!$F$18:$F$516,PROVEEDORES!$D22,'EG-MAY'!P$18:P$516)</f>
        <v>0</v>
      </c>
      <c r="H21" s="159">
        <f>SUMIF('EG-MAY'!$F$18:$F$516,PROVEEDORES!$D22,'EG-MAY'!Q$18:Q$516)</f>
        <v>0</v>
      </c>
      <c r="I21" s="159">
        <f>SUMIF('EG-MAY'!$F$18:$F$516,PROVEEDORES!$D22,'EG-MAY'!R$18:R$516)</f>
        <v>0</v>
      </c>
      <c r="J21" s="159">
        <f>SUMIF('EG-MAY'!$F$18:$F$516,PROVEEDORES!$D22,'EG-MAY'!S$18:S$516)</f>
        <v>0</v>
      </c>
      <c r="K21" s="159" t="str">
        <f t="shared" si="0"/>
        <v/>
      </c>
      <c r="L21" s="146" t="str">
        <f>IF(PROVEEDORES!G22="","",PROVEEDORES!G22)</f>
        <v/>
      </c>
    </row>
    <row r="22" spans="1:12" ht="17.45" customHeight="1" x14ac:dyDescent="0.2">
      <c r="A22" s="110"/>
      <c r="C22" s="158">
        <f t="shared" si="1"/>
        <v>16</v>
      </c>
      <c r="D22" s="146" t="str">
        <f>IF(PROVEEDORES!E23="","",PROVEEDORES!E23)</f>
        <v/>
      </c>
      <c r="E22" s="146" t="str">
        <f>IF(PROVEEDORES!F23="","",PROVEEDORES!F23)</f>
        <v/>
      </c>
      <c r="F22" s="146" t="str">
        <f>IF(PROVEEDORES!D23="","",PROVEEDORES!D23)</f>
        <v/>
      </c>
      <c r="G22" s="159">
        <f>SUMIF('EG-MAY'!$F$18:$F$516,PROVEEDORES!$D23,'EG-MAY'!P$18:P$516)</f>
        <v>0</v>
      </c>
      <c r="H22" s="159">
        <f>SUMIF('EG-MAY'!$F$18:$F$516,PROVEEDORES!$D23,'EG-MAY'!Q$18:Q$516)</f>
        <v>0</v>
      </c>
      <c r="I22" s="159">
        <f>SUMIF('EG-MAY'!$F$18:$F$516,PROVEEDORES!$D23,'EG-MAY'!R$18:R$516)</f>
        <v>0</v>
      </c>
      <c r="J22" s="159">
        <f>SUMIF('EG-MAY'!$F$18:$F$516,PROVEEDORES!$D23,'EG-MAY'!S$18:S$516)</f>
        <v>0</v>
      </c>
      <c r="K22" s="159" t="str">
        <f t="shared" si="0"/>
        <v/>
      </c>
      <c r="L22" s="146" t="str">
        <f>IF(PROVEEDORES!G23="","",PROVEEDORES!G23)</f>
        <v/>
      </c>
    </row>
    <row r="23" spans="1:12" ht="17.45" customHeight="1" x14ac:dyDescent="0.2">
      <c r="A23" s="110"/>
      <c r="C23" s="158">
        <f t="shared" si="1"/>
        <v>17</v>
      </c>
      <c r="D23" s="146" t="str">
        <f>IF(PROVEEDORES!E24="","",PROVEEDORES!E24)</f>
        <v/>
      </c>
      <c r="E23" s="146" t="str">
        <f>IF(PROVEEDORES!F24="","",PROVEEDORES!F24)</f>
        <v/>
      </c>
      <c r="F23" s="146" t="str">
        <f>IF(PROVEEDORES!D24="","",PROVEEDORES!D24)</f>
        <v/>
      </c>
      <c r="G23" s="159">
        <f>SUMIF('EG-MAY'!$F$18:$F$516,PROVEEDORES!$D24,'EG-MAY'!P$18:P$516)</f>
        <v>0</v>
      </c>
      <c r="H23" s="159">
        <f>SUMIF('EG-MAY'!$F$18:$F$516,PROVEEDORES!$D24,'EG-MAY'!Q$18:Q$516)</f>
        <v>0</v>
      </c>
      <c r="I23" s="159">
        <f>SUMIF('EG-MAY'!$F$18:$F$516,PROVEEDORES!$D24,'EG-MAY'!R$18:R$516)</f>
        <v>0</v>
      </c>
      <c r="J23" s="159">
        <f>SUMIF('EG-MAY'!$F$18:$F$516,PROVEEDORES!$D24,'EG-MAY'!S$18:S$516)</f>
        <v>0</v>
      </c>
      <c r="K23" s="159" t="str">
        <f t="shared" si="0"/>
        <v/>
      </c>
      <c r="L23" s="146" t="str">
        <f>IF(PROVEEDORES!G24="","",PROVEEDORES!G24)</f>
        <v/>
      </c>
    </row>
    <row r="24" spans="1:12" ht="17.45" customHeight="1" x14ac:dyDescent="0.2">
      <c r="A24" s="110"/>
      <c r="C24" s="158">
        <f t="shared" si="1"/>
        <v>18</v>
      </c>
      <c r="D24" s="146" t="str">
        <f>IF(PROVEEDORES!E25="","",PROVEEDORES!E25)</f>
        <v/>
      </c>
      <c r="E24" s="146" t="str">
        <f>IF(PROVEEDORES!F25="","",PROVEEDORES!F25)</f>
        <v/>
      </c>
      <c r="F24" s="146" t="str">
        <f>IF(PROVEEDORES!D25="","",PROVEEDORES!D25)</f>
        <v/>
      </c>
      <c r="G24" s="159">
        <f>SUMIF('EG-MAY'!$F$18:$F$516,PROVEEDORES!$D25,'EG-MAY'!P$18:P$516)</f>
        <v>0</v>
      </c>
      <c r="H24" s="159">
        <f>SUMIF('EG-MAY'!$F$18:$F$516,PROVEEDORES!$D25,'EG-MAY'!Q$18:Q$516)</f>
        <v>0</v>
      </c>
      <c r="I24" s="159">
        <f>SUMIF('EG-MAY'!$F$18:$F$516,PROVEEDORES!$D25,'EG-MAY'!R$18:R$516)</f>
        <v>0</v>
      </c>
      <c r="J24" s="159">
        <f>SUMIF('EG-MAY'!$F$18:$F$516,PROVEEDORES!$D25,'EG-MAY'!S$18:S$516)</f>
        <v>0</v>
      </c>
      <c r="K24" s="159" t="str">
        <f t="shared" si="0"/>
        <v/>
      </c>
      <c r="L24" s="146" t="str">
        <f>IF(PROVEEDORES!G25="","",PROVEEDORES!G25)</f>
        <v/>
      </c>
    </row>
    <row r="25" spans="1:12" ht="17.45" customHeight="1" x14ac:dyDescent="0.2">
      <c r="A25" s="110"/>
      <c r="C25" s="158">
        <f t="shared" si="1"/>
        <v>19</v>
      </c>
      <c r="D25" s="146" t="str">
        <f>IF(PROVEEDORES!E26="","",PROVEEDORES!E26)</f>
        <v/>
      </c>
      <c r="E25" s="146" t="str">
        <f>IF(PROVEEDORES!F26="","",PROVEEDORES!F26)</f>
        <v/>
      </c>
      <c r="F25" s="146" t="str">
        <f>IF(PROVEEDORES!D26="","",PROVEEDORES!D26)</f>
        <v/>
      </c>
      <c r="G25" s="159">
        <f>SUMIF('EG-MAY'!$F$18:$F$516,PROVEEDORES!$D26,'EG-MAY'!P$18:P$516)</f>
        <v>0</v>
      </c>
      <c r="H25" s="159">
        <f>SUMIF('EG-MAY'!$F$18:$F$516,PROVEEDORES!$D26,'EG-MAY'!Q$18:Q$516)</f>
        <v>0</v>
      </c>
      <c r="I25" s="159">
        <f>SUMIF('EG-MAY'!$F$18:$F$516,PROVEEDORES!$D26,'EG-MAY'!R$18:R$516)</f>
        <v>0</v>
      </c>
      <c r="J25" s="159">
        <f>SUMIF('EG-MAY'!$F$18:$F$516,PROVEEDORES!$D26,'EG-MAY'!S$18:S$516)</f>
        <v>0</v>
      </c>
      <c r="K25" s="159" t="str">
        <f t="shared" si="0"/>
        <v/>
      </c>
      <c r="L25" s="146" t="str">
        <f>IF(PROVEEDORES!G26="","",PROVEEDORES!G26)</f>
        <v/>
      </c>
    </row>
    <row r="26" spans="1:12" ht="17.45" customHeight="1" x14ac:dyDescent="0.2">
      <c r="A26" s="110"/>
      <c r="C26" s="158">
        <f t="shared" si="1"/>
        <v>20</v>
      </c>
      <c r="D26" s="146" t="str">
        <f>IF(PROVEEDORES!E27="","",PROVEEDORES!E27)</f>
        <v/>
      </c>
      <c r="E26" s="146" t="str">
        <f>IF(PROVEEDORES!F27="","",PROVEEDORES!F27)</f>
        <v/>
      </c>
      <c r="F26" s="146" t="str">
        <f>IF(PROVEEDORES!D27="","",PROVEEDORES!D27)</f>
        <v/>
      </c>
      <c r="G26" s="159">
        <f>SUMIF('EG-MAY'!$F$18:$F$516,PROVEEDORES!$D27,'EG-MAY'!P$18:P$516)</f>
        <v>0</v>
      </c>
      <c r="H26" s="159">
        <f>SUMIF('EG-MAY'!$F$18:$F$516,PROVEEDORES!$D27,'EG-MAY'!Q$18:Q$516)</f>
        <v>0</v>
      </c>
      <c r="I26" s="159">
        <f>SUMIF('EG-MAY'!$F$18:$F$516,PROVEEDORES!$D27,'EG-MAY'!R$18:R$516)</f>
        <v>0</v>
      </c>
      <c r="J26" s="159">
        <f>SUMIF('EG-MAY'!$F$18:$F$516,PROVEEDORES!$D27,'EG-MAY'!S$18:S$516)</f>
        <v>0</v>
      </c>
      <c r="K26" s="159" t="str">
        <f t="shared" si="0"/>
        <v/>
      </c>
      <c r="L26" s="146" t="str">
        <f>IF(PROVEEDORES!G27="","",PROVEEDORES!G27)</f>
        <v/>
      </c>
    </row>
    <row r="27" spans="1:12" ht="17.45" customHeight="1" x14ac:dyDescent="0.2">
      <c r="A27" s="110"/>
      <c r="C27" s="158">
        <f t="shared" si="1"/>
        <v>21</v>
      </c>
      <c r="D27" s="146" t="str">
        <f>IF(PROVEEDORES!E28="","",PROVEEDORES!E28)</f>
        <v/>
      </c>
      <c r="E27" s="146" t="str">
        <f>IF(PROVEEDORES!F28="","",PROVEEDORES!F28)</f>
        <v/>
      </c>
      <c r="F27" s="146" t="str">
        <f>IF(PROVEEDORES!D28="","",PROVEEDORES!D28)</f>
        <v/>
      </c>
      <c r="G27" s="159">
        <f>SUMIF('EG-MAY'!$F$18:$F$516,PROVEEDORES!$D28,'EG-MAY'!P$18:P$516)</f>
        <v>0</v>
      </c>
      <c r="H27" s="159">
        <f>SUMIF('EG-MAY'!$F$18:$F$516,PROVEEDORES!$D28,'EG-MAY'!Q$18:Q$516)</f>
        <v>0</v>
      </c>
      <c r="I27" s="159">
        <f>SUMIF('EG-MAY'!$F$18:$F$516,PROVEEDORES!$D28,'EG-MAY'!R$18:R$516)</f>
        <v>0</v>
      </c>
      <c r="J27" s="159">
        <f>SUMIF('EG-MAY'!$F$18:$F$516,PROVEEDORES!$D28,'EG-MAY'!S$18:S$516)</f>
        <v>0</v>
      </c>
      <c r="K27" s="159" t="str">
        <f t="shared" si="0"/>
        <v/>
      </c>
      <c r="L27" s="146" t="str">
        <f>IF(PROVEEDORES!G28="","",PROVEEDORES!G28)</f>
        <v/>
      </c>
    </row>
    <row r="28" spans="1:12" ht="17.45" customHeight="1" x14ac:dyDescent="0.2">
      <c r="A28" s="111"/>
      <c r="C28" s="158">
        <f t="shared" si="1"/>
        <v>22</v>
      </c>
      <c r="D28" s="146" t="str">
        <f>IF(PROVEEDORES!E29="","",PROVEEDORES!E29)</f>
        <v/>
      </c>
      <c r="E28" s="146" t="str">
        <f>IF(PROVEEDORES!F29="","",PROVEEDORES!F29)</f>
        <v/>
      </c>
      <c r="F28" s="146" t="str">
        <f>IF(PROVEEDORES!D29="","",PROVEEDORES!D29)</f>
        <v/>
      </c>
      <c r="G28" s="159">
        <f>SUMIF('EG-MAY'!$F$18:$F$516,PROVEEDORES!$D29,'EG-MAY'!P$18:P$516)</f>
        <v>0</v>
      </c>
      <c r="H28" s="159">
        <f>SUMIF('EG-MAY'!$F$18:$F$516,PROVEEDORES!$D29,'EG-MAY'!Q$18:Q$516)</f>
        <v>0</v>
      </c>
      <c r="I28" s="159">
        <f>SUMIF('EG-MAY'!$F$18:$F$516,PROVEEDORES!$D29,'EG-MAY'!R$18:R$516)</f>
        <v>0</v>
      </c>
      <c r="J28" s="159">
        <f>SUMIF('EG-MAY'!$F$18:$F$516,PROVEEDORES!$D29,'EG-MAY'!S$18:S$516)</f>
        <v>0</v>
      </c>
      <c r="K28" s="159" t="str">
        <f t="shared" si="0"/>
        <v/>
      </c>
      <c r="L28" s="146" t="str">
        <f>IF(PROVEEDORES!G29="","",PROVEEDORES!G29)</f>
        <v/>
      </c>
    </row>
    <row r="29" spans="1:12" ht="17.45" customHeight="1" x14ac:dyDescent="0.2">
      <c r="A29" s="111"/>
      <c r="C29" s="158">
        <f t="shared" si="1"/>
        <v>23</v>
      </c>
      <c r="D29" s="146" t="str">
        <f>IF(PROVEEDORES!E30="","",PROVEEDORES!E30)</f>
        <v/>
      </c>
      <c r="E29" s="146" t="str">
        <f>IF(PROVEEDORES!F30="","",PROVEEDORES!F30)</f>
        <v/>
      </c>
      <c r="F29" s="146" t="str">
        <f>IF(PROVEEDORES!D30="","",PROVEEDORES!D30)</f>
        <v/>
      </c>
      <c r="G29" s="159">
        <f>SUMIF('EG-MAY'!$F$18:$F$516,PROVEEDORES!$D30,'EG-MAY'!P$18:P$516)</f>
        <v>0</v>
      </c>
      <c r="H29" s="159">
        <f>SUMIF('EG-MAY'!$F$18:$F$516,PROVEEDORES!$D30,'EG-MAY'!Q$18:Q$516)</f>
        <v>0</v>
      </c>
      <c r="I29" s="159">
        <f>SUMIF('EG-MAY'!$F$18:$F$516,PROVEEDORES!$D30,'EG-MAY'!R$18:R$516)</f>
        <v>0</v>
      </c>
      <c r="J29" s="159">
        <f>SUMIF('EG-MAY'!$F$18:$F$516,PROVEEDORES!$D30,'EG-MAY'!S$18:S$516)</f>
        <v>0</v>
      </c>
      <c r="K29" s="159" t="str">
        <f t="shared" si="0"/>
        <v/>
      </c>
      <c r="L29" s="146" t="str">
        <f>IF(PROVEEDORES!G30="","",PROVEEDORES!G30)</f>
        <v/>
      </c>
    </row>
    <row r="30" spans="1:12" ht="17.45" customHeight="1" x14ac:dyDescent="0.2">
      <c r="A30" s="111"/>
      <c r="C30" s="158">
        <f t="shared" si="1"/>
        <v>24</v>
      </c>
      <c r="D30" s="146" t="str">
        <f>IF(PROVEEDORES!E31="","",PROVEEDORES!E31)</f>
        <v/>
      </c>
      <c r="E30" s="146" t="str">
        <f>IF(PROVEEDORES!F31="","",PROVEEDORES!F31)</f>
        <v/>
      </c>
      <c r="F30" s="146" t="str">
        <f>IF(PROVEEDORES!D31="","",PROVEEDORES!D31)</f>
        <v/>
      </c>
      <c r="G30" s="159">
        <f>SUMIF('EG-MAY'!$F$18:$F$516,PROVEEDORES!$D31,'EG-MAY'!P$18:P$516)</f>
        <v>0</v>
      </c>
      <c r="H30" s="159">
        <f>SUMIF('EG-MAY'!$F$18:$F$516,PROVEEDORES!$D31,'EG-MAY'!Q$18:Q$516)</f>
        <v>0</v>
      </c>
      <c r="I30" s="159">
        <f>SUMIF('EG-MAY'!$F$18:$F$516,PROVEEDORES!$D31,'EG-MAY'!R$18:R$516)</f>
        <v>0</v>
      </c>
      <c r="J30" s="159">
        <f>SUMIF('EG-MAY'!$F$18:$F$516,PROVEEDORES!$D31,'EG-MAY'!S$18:S$516)</f>
        <v>0</v>
      </c>
      <c r="K30" s="159" t="str">
        <f t="shared" si="0"/>
        <v/>
      </c>
      <c r="L30" s="146" t="str">
        <f>IF(PROVEEDORES!G31="","",PROVEEDORES!G31)</f>
        <v/>
      </c>
    </row>
    <row r="31" spans="1:12" ht="17.45" customHeight="1" x14ac:dyDescent="0.2">
      <c r="A31" s="111"/>
      <c r="C31" s="158">
        <f t="shared" si="1"/>
        <v>25</v>
      </c>
      <c r="D31" s="146" t="str">
        <f>IF(PROVEEDORES!E32="","",PROVEEDORES!E32)</f>
        <v/>
      </c>
      <c r="E31" s="146" t="str">
        <f>IF(PROVEEDORES!F32="","",PROVEEDORES!F32)</f>
        <v/>
      </c>
      <c r="F31" s="146" t="str">
        <f>IF(PROVEEDORES!D32="","",PROVEEDORES!D32)</f>
        <v/>
      </c>
      <c r="G31" s="159">
        <f>SUMIF('EG-MAY'!$F$18:$F$516,PROVEEDORES!$D32,'EG-MAY'!P$18:P$516)</f>
        <v>0</v>
      </c>
      <c r="H31" s="159">
        <f>SUMIF('EG-MAY'!$F$18:$F$516,PROVEEDORES!$D32,'EG-MAY'!Q$18:Q$516)</f>
        <v>0</v>
      </c>
      <c r="I31" s="159">
        <f>SUMIF('EG-MAY'!$F$18:$F$516,PROVEEDORES!$D32,'EG-MAY'!R$18:R$516)</f>
        <v>0</v>
      </c>
      <c r="J31" s="159">
        <f>SUMIF('EG-MAY'!$F$18:$F$516,PROVEEDORES!$D32,'EG-MAY'!S$18:S$516)</f>
        <v>0</v>
      </c>
      <c r="K31" s="159" t="str">
        <f t="shared" si="0"/>
        <v/>
      </c>
      <c r="L31" s="146" t="str">
        <f>IF(PROVEEDORES!G32="","",PROVEEDORES!G32)</f>
        <v/>
      </c>
    </row>
    <row r="32" spans="1:12" ht="17.45" customHeight="1" x14ac:dyDescent="0.2">
      <c r="A32" s="111"/>
      <c r="C32" s="158">
        <f t="shared" si="1"/>
        <v>26</v>
      </c>
      <c r="D32" s="146" t="str">
        <f>IF(PROVEEDORES!E33="","",PROVEEDORES!E33)</f>
        <v/>
      </c>
      <c r="E32" s="146" t="str">
        <f>IF(PROVEEDORES!F33="","",PROVEEDORES!F33)</f>
        <v/>
      </c>
      <c r="F32" s="146" t="str">
        <f>IF(PROVEEDORES!D33="","",PROVEEDORES!D33)</f>
        <v/>
      </c>
      <c r="G32" s="159">
        <f>SUMIF('EG-MAY'!$F$18:$F$516,PROVEEDORES!$D33,'EG-MAY'!P$18:P$516)</f>
        <v>0</v>
      </c>
      <c r="H32" s="159">
        <f>SUMIF('EG-MAY'!$F$18:$F$516,PROVEEDORES!$D33,'EG-MAY'!Q$18:Q$516)</f>
        <v>0</v>
      </c>
      <c r="I32" s="159">
        <f>SUMIF('EG-MAY'!$F$18:$F$516,PROVEEDORES!$D33,'EG-MAY'!R$18:R$516)</f>
        <v>0</v>
      </c>
      <c r="J32" s="159">
        <f>SUMIF('EG-MAY'!$F$18:$F$516,PROVEEDORES!$D33,'EG-MAY'!S$18:S$516)</f>
        <v>0</v>
      </c>
      <c r="K32" s="159" t="str">
        <f t="shared" si="0"/>
        <v/>
      </c>
      <c r="L32" s="146" t="str">
        <f>IF(PROVEEDORES!G33="","",PROVEEDORES!G33)</f>
        <v/>
      </c>
    </row>
    <row r="33" spans="1:12" ht="17.45" customHeight="1" x14ac:dyDescent="0.2">
      <c r="A33" s="111"/>
      <c r="C33" s="158">
        <f t="shared" si="1"/>
        <v>27</v>
      </c>
      <c r="D33" s="146" t="str">
        <f>IF(PROVEEDORES!E34="","",PROVEEDORES!E34)</f>
        <v/>
      </c>
      <c r="E33" s="146" t="str">
        <f>IF(PROVEEDORES!F34="","",PROVEEDORES!F34)</f>
        <v/>
      </c>
      <c r="F33" s="146" t="str">
        <f>IF(PROVEEDORES!D34="","",PROVEEDORES!D34)</f>
        <v/>
      </c>
      <c r="G33" s="159">
        <f>SUMIF('EG-MAY'!$F$18:$F$516,PROVEEDORES!$D34,'EG-MAY'!P$18:P$516)</f>
        <v>0</v>
      </c>
      <c r="H33" s="159">
        <f>SUMIF('EG-MAY'!$F$18:$F$516,PROVEEDORES!$D34,'EG-MAY'!Q$18:Q$516)</f>
        <v>0</v>
      </c>
      <c r="I33" s="159">
        <f>SUMIF('EG-MAY'!$F$18:$F$516,PROVEEDORES!$D34,'EG-MAY'!R$18:R$516)</f>
        <v>0</v>
      </c>
      <c r="J33" s="159">
        <f>SUMIF('EG-MAY'!$F$18:$F$516,PROVEEDORES!$D34,'EG-MAY'!S$18:S$516)</f>
        <v>0</v>
      </c>
      <c r="K33" s="159" t="str">
        <f t="shared" si="0"/>
        <v/>
      </c>
      <c r="L33" s="146" t="str">
        <f>IF(PROVEEDORES!G34="","",PROVEEDORES!G34)</f>
        <v/>
      </c>
    </row>
    <row r="34" spans="1:12" ht="17.45" customHeight="1" x14ac:dyDescent="0.2">
      <c r="A34" s="111"/>
      <c r="C34" s="158">
        <f t="shared" si="1"/>
        <v>28</v>
      </c>
      <c r="D34" s="146" t="str">
        <f>IF(PROVEEDORES!E35="","",PROVEEDORES!E35)</f>
        <v/>
      </c>
      <c r="E34" s="146" t="str">
        <f>IF(PROVEEDORES!F35="","",PROVEEDORES!F35)</f>
        <v/>
      </c>
      <c r="F34" s="146" t="str">
        <f>IF(PROVEEDORES!D35="","",PROVEEDORES!D35)</f>
        <v/>
      </c>
      <c r="G34" s="159">
        <f>SUMIF('EG-MAY'!$F$18:$F$516,PROVEEDORES!$D35,'EG-MAY'!P$18:P$516)</f>
        <v>0</v>
      </c>
      <c r="H34" s="159">
        <f>SUMIF('EG-MAY'!$F$18:$F$516,PROVEEDORES!$D35,'EG-MAY'!Q$18:Q$516)</f>
        <v>0</v>
      </c>
      <c r="I34" s="159">
        <f>SUMIF('EG-MAY'!$F$18:$F$516,PROVEEDORES!$D35,'EG-MAY'!R$18:R$516)</f>
        <v>0</v>
      </c>
      <c r="J34" s="159">
        <f>SUMIF('EG-MAY'!$F$18:$F$516,PROVEEDORES!$D35,'EG-MAY'!S$18:S$516)</f>
        <v>0</v>
      </c>
      <c r="K34" s="159" t="str">
        <f t="shared" si="0"/>
        <v/>
      </c>
      <c r="L34" s="146" t="str">
        <f>IF(PROVEEDORES!G35="","",PROVEEDORES!G35)</f>
        <v/>
      </c>
    </row>
    <row r="35" spans="1:12" ht="17.45" customHeight="1" x14ac:dyDescent="0.2">
      <c r="A35" s="111"/>
      <c r="C35" s="158">
        <f t="shared" si="1"/>
        <v>29</v>
      </c>
      <c r="D35" s="146" t="str">
        <f>IF(PROVEEDORES!E36="","",PROVEEDORES!E36)</f>
        <v/>
      </c>
      <c r="E35" s="146" t="str">
        <f>IF(PROVEEDORES!F36="","",PROVEEDORES!F36)</f>
        <v/>
      </c>
      <c r="F35" s="146" t="str">
        <f>IF(PROVEEDORES!D36="","",PROVEEDORES!D36)</f>
        <v/>
      </c>
      <c r="G35" s="159">
        <f>SUMIF('EG-MAY'!$F$18:$F$516,PROVEEDORES!$D36,'EG-MAY'!P$18:P$516)</f>
        <v>0</v>
      </c>
      <c r="H35" s="159">
        <f>SUMIF('EG-MAY'!$F$18:$F$516,PROVEEDORES!$D36,'EG-MAY'!Q$18:Q$516)</f>
        <v>0</v>
      </c>
      <c r="I35" s="159">
        <f>SUMIF('EG-MAY'!$F$18:$F$516,PROVEEDORES!$D36,'EG-MAY'!R$18:R$516)</f>
        <v>0</v>
      </c>
      <c r="J35" s="159">
        <f>SUMIF('EG-MAY'!$F$18:$F$516,PROVEEDORES!$D36,'EG-MAY'!S$18:S$516)</f>
        <v>0</v>
      </c>
      <c r="K35" s="159" t="str">
        <f t="shared" si="0"/>
        <v/>
      </c>
      <c r="L35" s="146" t="str">
        <f>IF(PROVEEDORES!G36="","",PROVEEDORES!G36)</f>
        <v/>
      </c>
    </row>
    <row r="36" spans="1:12" ht="17.45" customHeight="1" x14ac:dyDescent="0.2">
      <c r="A36" s="111"/>
      <c r="C36" s="158">
        <f t="shared" si="1"/>
        <v>30</v>
      </c>
      <c r="D36" s="146" t="str">
        <f>IF(PROVEEDORES!E37="","",PROVEEDORES!E37)</f>
        <v/>
      </c>
      <c r="E36" s="146" t="str">
        <f>IF(PROVEEDORES!F37="","",PROVEEDORES!F37)</f>
        <v/>
      </c>
      <c r="F36" s="146" t="str">
        <f>IF(PROVEEDORES!D37="","",PROVEEDORES!D37)</f>
        <v/>
      </c>
      <c r="G36" s="159">
        <f>SUMIF('EG-MAY'!$F$18:$F$516,PROVEEDORES!$D37,'EG-MAY'!P$18:P$516)</f>
        <v>0</v>
      </c>
      <c r="H36" s="159">
        <f>SUMIF('EG-MAY'!$F$18:$F$516,PROVEEDORES!$D37,'EG-MAY'!Q$18:Q$516)</f>
        <v>0</v>
      </c>
      <c r="I36" s="159">
        <f>SUMIF('EG-MAY'!$F$18:$F$516,PROVEEDORES!$D37,'EG-MAY'!R$18:R$516)</f>
        <v>0</v>
      </c>
      <c r="J36" s="159">
        <f>SUMIF('EG-MAY'!$F$18:$F$516,PROVEEDORES!$D37,'EG-MAY'!S$18:S$516)</f>
        <v>0</v>
      </c>
      <c r="K36" s="159" t="str">
        <f t="shared" si="0"/>
        <v/>
      </c>
      <c r="L36" s="146" t="str">
        <f>IF(PROVEEDORES!G37="","",PROVEEDORES!G37)</f>
        <v/>
      </c>
    </row>
    <row r="37" spans="1:12" ht="17.45" customHeight="1" x14ac:dyDescent="0.2">
      <c r="A37" s="111"/>
      <c r="C37" s="158">
        <f t="shared" si="1"/>
        <v>31</v>
      </c>
      <c r="D37" s="146" t="str">
        <f>IF(PROVEEDORES!E38="","",PROVEEDORES!E38)</f>
        <v/>
      </c>
      <c r="E37" s="146" t="str">
        <f>IF(PROVEEDORES!F38="","",PROVEEDORES!F38)</f>
        <v/>
      </c>
      <c r="F37" s="146" t="str">
        <f>IF(PROVEEDORES!D38="","",PROVEEDORES!D38)</f>
        <v/>
      </c>
      <c r="G37" s="159">
        <f>SUMIF('EG-MAY'!$F$18:$F$516,PROVEEDORES!$D38,'EG-MAY'!P$18:P$516)</f>
        <v>0</v>
      </c>
      <c r="H37" s="159">
        <f>SUMIF('EG-MAY'!$F$18:$F$516,PROVEEDORES!$D38,'EG-MAY'!Q$18:Q$516)</f>
        <v>0</v>
      </c>
      <c r="I37" s="159">
        <f>SUMIF('EG-MAY'!$F$18:$F$516,PROVEEDORES!$D38,'EG-MAY'!R$18:R$516)</f>
        <v>0</v>
      </c>
      <c r="J37" s="159">
        <f>SUMIF('EG-MAY'!$F$18:$F$516,PROVEEDORES!$D38,'EG-MAY'!S$18:S$516)</f>
        <v>0</v>
      </c>
      <c r="K37" s="159" t="str">
        <f t="shared" si="0"/>
        <v/>
      </c>
      <c r="L37" s="146" t="str">
        <f>IF(PROVEEDORES!G38="","",PROVEEDORES!G38)</f>
        <v/>
      </c>
    </row>
    <row r="38" spans="1:12" ht="17.45" customHeight="1" x14ac:dyDescent="0.2">
      <c r="A38" s="111"/>
      <c r="C38" s="158">
        <f t="shared" si="1"/>
        <v>32</v>
      </c>
      <c r="D38" s="146" t="str">
        <f>IF(PROVEEDORES!E39="","",PROVEEDORES!E39)</f>
        <v/>
      </c>
      <c r="E38" s="146" t="str">
        <f>IF(PROVEEDORES!F39="","",PROVEEDORES!F39)</f>
        <v/>
      </c>
      <c r="F38" s="146" t="str">
        <f>IF(PROVEEDORES!D39="","",PROVEEDORES!D39)</f>
        <v/>
      </c>
      <c r="G38" s="159">
        <f>SUMIF('EG-MAY'!$F$18:$F$516,PROVEEDORES!$D39,'EG-MAY'!P$18:P$516)</f>
        <v>0</v>
      </c>
      <c r="H38" s="159">
        <f>SUMIF('EG-MAY'!$F$18:$F$516,PROVEEDORES!$D39,'EG-MAY'!Q$18:Q$516)</f>
        <v>0</v>
      </c>
      <c r="I38" s="159">
        <f>SUMIF('EG-MAY'!$F$18:$F$516,PROVEEDORES!$D39,'EG-MAY'!R$18:R$516)</f>
        <v>0</v>
      </c>
      <c r="J38" s="159">
        <f>SUMIF('EG-MAY'!$F$18:$F$516,PROVEEDORES!$D39,'EG-MAY'!S$18:S$516)</f>
        <v>0</v>
      </c>
      <c r="K38" s="159" t="str">
        <f t="shared" si="0"/>
        <v/>
      </c>
      <c r="L38" s="146" t="str">
        <f>IF(PROVEEDORES!G39="","",PROVEEDORES!G39)</f>
        <v/>
      </c>
    </row>
    <row r="39" spans="1:12" ht="17.45" customHeight="1" x14ac:dyDescent="0.2">
      <c r="A39" s="111"/>
      <c r="C39" s="158">
        <f t="shared" si="1"/>
        <v>33</v>
      </c>
      <c r="D39" s="146" t="str">
        <f>IF(PROVEEDORES!E40="","",PROVEEDORES!E40)</f>
        <v/>
      </c>
      <c r="E39" s="146" t="str">
        <f>IF(PROVEEDORES!F40="","",PROVEEDORES!F40)</f>
        <v/>
      </c>
      <c r="F39" s="146" t="str">
        <f>IF(PROVEEDORES!D40="","",PROVEEDORES!D40)</f>
        <v/>
      </c>
      <c r="G39" s="159">
        <f>SUMIF('EG-MAY'!$F$18:$F$516,PROVEEDORES!$D40,'EG-MAY'!P$18:P$516)</f>
        <v>0</v>
      </c>
      <c r="H39" s="159">
        <f>SUMIF('EG-MAY'!$F$18:$F$516,PROVEEDORES!$D40,'EG-MAY'!Q$18:Q$516)</f>
        <v>0</v>
      </c>
      <c r="I39" s="159">
        <f>SUMIF('EG-MAY'!$F$18:$F$516,PROVEEDORES!$D40,'EG-MAY'!R$18:R$516)</f>
        <v>0</v>
      </c>
      <c r="J39" s="159">
        <f>SUMIF('EG-MAY'!$F$18:$F$516,PROVEEDORES!$D40,'EG-MAY'!S$18:S$516)</f>
        <v>0</v>
      </c>
      <c r="K39" s="159" t="str">
        <f t="shared" si="0"/>
        <v/>
      </c>
      <c r="L39" s="146" t="str">
        <f>IF(PROVEEDORES!G40="","",PROVEEDORES!G40)</f>
        <v/>
      </c>
    </row>
    <row r="40" spans="1:12" ht="17.45" customHeight="1" x14ac:dyDescent="0.2">
      <c r="A40" s="111"/>
      <c r="C40" s="158">
        <f t="shared" si="1"/>
        <v>34</v>
      </c>
      <c r="D40" s="146" t="str">
        <f>IF(PROVEEDORES!E41="","",PROVEEDORES!E41)</f>
        <v/>
      </c>
      <c r="E40" s="146" t="str">
        <f>IF(PROVEEDORES!F41="","",PROVEEDORES!F41)</f>
        <v/>
      </c>
      <c r="F40" s="146" t="str">
        <f>IF(PROVEEDORES!D41="","",PROVEEDORES!D41)</f>
        <v/>
      </c>
      <c r="G40" s="159">
        <f>SUMIF('EG-MAY'!$F$18:$F$516,PROVEEDORES!$D41,'EG-MAY'!P$18:P$516)</f>
        <v>0</v>
      </c>
      <c r="H40" s="159">
        <f>SUMIF('EG-MAY'!$F$18:$F$516,PROVEEDORES!$D41,'EG-MAY'!Q$18:Q$516)</f>
        <v>0</v>
      </c>
      <c r="I40" s="159">
        <f>SUMIF('EG-MAY'!$F$18:$F$516,PROVEEDORES!$D41,'EG-MAY'!R$18:R$516)</f>
        <v>0</v>
      </c>
      <c r="J40" s="159">
        <f>SUMIF('EG-MAY'!$F$18:$F$516,PROVEEDORES!$D41,'EG-MAY'!S$18:S$516)</f>
        <v>0</v>
      </c>
      <c r="K40" s="159" t="str">
        <f t="shared" si="0"/>
        <v/>
      </c>
      <c r="L40" s="146" t="str">
        <f>IF(PROVEEDORES!G41="","",PROVEEDORES!G41)</f>
        <v/>
      </c>
    </row>
    <row r="41" spans="1:12" ht="17.45" customHeight="1" x14ac:dyDescent="0.2">
      <c r="A41" s="111"/>
      <c r="C41" s="158">
        <f t="shared" si="1"/>
        <v>35</v>
      </c>
      <c r="D41" s="146" t="str">
        <f>IF(PROVEEDORES!E42="","",PROVEEDORES!E42)</f>
        <v/>
      </c>
      <c r="E41" s="146" t="str">
        <f>IF(PROVEEDORES!F42="","",PROVEEDORES!F42)</f>
        <v/>
      </c>
      <c r="F41" s="146" t="str">
        <f>IF(PROVEEDORES!D42="","",PROVEEDORES!D42)</f>
        <v/>
      </c>
      <c r="G41" s="159">
        <f>SUMIF('EG-MAY'!$F$18:$F$516,PROVEEDORES!$D42,'EG-MAY'!P$18:P$516)</f>
        <v>0</v>
      </c>
      <c r="H41" s="159">
        <f>SUMIF('EG-MAY'!$F$18:$F$516,PROVEEDORES!$D42,'EG-MAY'!Q$18:Q$516)</f>
        <v>0</v>
      </c>
      <c r="I41" s="159">
        <f>SUMIF('EG-MAY'!$F$18:$F$516,PROVEEDORES!$D42,'EG-MAY'!R$18:R$516)</f>
        <v>0</v>
      </c>
      <c r="J41" s="159">
        <f>SUMIF('EG-MAY'!$F$18:$F$516,PROVEEDORES!$D42,'EG-MAY'!S$18:S$516)</f>
        <v>0</v>
      </c>
      <c r="K41" s="159" t="str">
        <f t="shared" si="0"/>
        <v/>
      </c>
      <c r="L41" s="146" t="str">
        <f>IF(PROVEEDORES!G42="","",PROVEEDORES!G42)</f>
        <v/>
      </c>
    </row>
    <row r="42" spans="1:12" ht="17.45" customHeight="1" x14ac:dyDescent="0.2">
      <c r="A42" s="111"/>
      <c r="C42" s="158">
        <f t="shared" si="1"/>
        <v>36</v>
      </c>
      <c r="D42" s="146" t="str">
        <f>IF(PROVEEDORES!E43="","",PROVEEDORES!E43)</f>
        <v/>
      </c>
      <c r="E42" s="146" t="str">
        <f>IF(PROVEEDORES!F43="","",PROVEEDORES!F43)</f>
        <v/>
      </c>
      <c r="F42" s="146" t="str">
        <f>IF(PROVEEDORES!D43="","",PROVEEDORES!D43)</f>
        <v/>
      </c>
      <c r="G42" s="159">
        <f>SUMIF('EG-MAY'!$F$18:$F$516,PROVEEDORES!$D43,'EG-MAY'!P$18:P$516)</f>
        <v>0</v>
      </c>
      <c r="H42" s="159">
        <f>SUMIF('EG-MAY'!$F$18:$F$516,PROVEEDORES!$D43,'EG-MAY'!Q$18:Q$516)</f>
        <v>0</v>
      </c>
      <c r="I42" s="159">
        <f>SUMIF('EG-MAY'!$F$18:$F$516,PROVEEDORES!$D43,'EG-MAY'!R$18:R$516)</f>
        <v>0</v>
      </c>
      <c r="J42" s="159">
        <f>SUMIF('EG-MAY'!$F$18:$F$516,PROVEEDORES!$D43,'EG-MAY'!S$18:S$516)</f>
        <v>0</v>
      </c>
      <c r="K42" s="159" t="str">
        <f t="shared" si="0"/>
        <v/>
      </c>
      <c r="L42" s="146" t="str">
        <f>IF(PROVEEDORES!G43="","",PROVEEDORES!G43)</f>
        <v/>
      </c>
    </row>
    <row r="43" spans="1:12" ht="17.45" customHeight="1" x14ac:dyDescent="0.2">
      <c r="A43" s="111"/>
      <c r="C43" s="158">
        <f t="shared" si="1"/>
        <v>37</v>
      </c>
      <c r="D43" s="146" t="str">
        <f>IF(PROVEEDORES!E44="","",PROVEEDORES!E44)</f>
        <v/>
      </c>
      <c r="E43" s="146" t="str">
        <f>IF(PROVEEDORES!F44="","",PROVEEDORES!F44)</f>
        <v/>
      </c>
      <c r="F43" s="146" t="str">
        <f>IF(PROVEEDORES!D44="","",PROVEEDORES!D44)</f>
        <v/>
      </c>
      <c r="G43" s="159">
        <f>SUMIF('EG-MAY'!$F$18:$F$516,PROVEEDORES!$D44,'EG-MAY'!P$18:P$516)</f>
        <v>0</v>
      </c>
      <c r="H43" s="159">
        <f>SUMIF('EG-MAY'!$F$18:$F$516,PROVEEDORES!$D44,'EG-MAY'!Q$18:Q$516)</f>
        <v>0</v>
      </c>
      <c r="I43" s="159">
        <f>SUMIF('EG-MAY'!$F$18:$F$516,PROVEEDORES!$D44,'EG-MAY'!R$18:R$516)</f>
        <v>0</v>
      </c>
      <c r="J43" s="159">
        <f>SUMIF('EG-MAY'!$F$18:$F$516,PROVEEDORES!$D44,'EG-MAY'!S$18:S$516)</f>
        <v>0</v>
      </c>
      <c r="K43" s="159" t="str">
        <f t="shared" si="0"/>
        <v/>
      </c>
      <c r="L43" s="146" t="str">
        <f>IF(PROVEEDORES!G44="","",PROVEEDORES!G44)</f>
        <v/>
      </c>
    </row>
    <row r="44" spans="1:12" ht="17.45" customHeight="1" x14ac:dyDescent="0.2">
      <c r="A44" s="111"/>
      <c r="C44" s="158">
        <f t="shared" si="1"/>
        <v>38</v>
      </c>
      <c r="D44" s="146" t="str">
        <f>IF(PROVEEDORES!E45="","",PROVEEDORES!E45)</f>
        <v/>
      </c>
      <c r="E44" s="146" t="str">
        <f>IF(PROVEEDORES!F45="","",PROVEEDORES!F45)</f>
        <v/>
      </c>
      <c r="F44" s="146" t="str">
        <f>IF(PROVEEDORES!D45="","",PROVEEDORES!D45)</f>
        <v/>
      </c>
      <c r="G44" s="159">
        <f>SUMIF('EG-MAY'!$F$18:$F$516,PROVEEDORES!$D45,'EG-MAY'!P$18:P$516)</f>
        <v>0</v>
      </c>
      <c r="H44" s="159">
        <f>SUMIF('EG-MAY'!$F$18:$F$516,PROVEEDORES!$D45,'EG-MAY'!Q$18:Q$516)</f>
        <v>0</v>
      </c>
      <c r="I44" s="159">
        <f>SUMIF('EG-MAY'!$F$18:$F$516,PROVEEDORES!$D45,'EG-MAY'!R$18:R$516)</f>
        <v>0</v>
      </c>
      <c r="J44" s="159">
        <f>SUMIF('EG-MAY'!$F$18:$F$516,PROVEEDORES!$D45,'EG-MAY'!S$18:S$516)</f>
        <v>0</v>
      </c>
      <c r="K44" s="159" t="str">
        <f t="shared" si="0"/>
        <v/>
      </c>
      <c r="L44" s="146" t="str">
        <f>IF(PROVEEDORES!G45="","",PROVEEDORES!G45)</f>
        <v/>
      </c>
    </row>
    <row r="45" spans="1:12" ht="17.45" customHeight="1" x14ac:dyDescent="0.2">
      <c r="A45" s="111"/>
      <c r="C45" s="158">
        <f t="shared" si="1"/>
        <v>39</v>
      </c>
      <c r="D45" s="146" t="str">
        <f>IF(PROVEEDORES!E46="","",PROVEEDORES!E46)</f>
        <v/>
      </c>
      <c r="E45" s="146" t="str">
        <f>IF(PROVEEDORES!F46="","",PROVEEDORES!F46)</f>
        <v/>
      </c>
      <c r="F45" s="146" t="str">
        <f>IF(PROVEEDORES!D46="","",PROVEEDORES!D46)</f>
        <v/>
      </c>
      <c r="G45" s="159">
        <f>SUMIF('EG-MAY'!$F$18:$F$516,PROVEEDORES!$D46,'EG-MAY'!P$18:P$516)</f>
        <v>0</v>
      </c>
      <c r="H45" s="159">
        <f>SUMIF('EG-MAY'!$F$18:$F$516,PROVEEDORES!$D46,'EG-MAY'!Q$18:Q$516)</f>
        <v>0</v>
      </c>
      <c r="I45" s="159">
        <f>SUMIF('EG-MAY'!$F$18:$F$516,PROVEEDORES!$D46,'EG-MAY'!R$18:R$516)</f>
        <v>0</v>
      </c>
      <c r="J45" s="159">
        <f>SUMIF('EG-MAY'!$F$18:$F$516,PROVEEDORES!$D46,'EG-MAY'!S$18:S$516)</f>
        <v>0</v>
      </c>
      <c r="K45" s="159" t="str">
        <f t="shared" si="0"/>
        <v/>
      </c>
      <c r="L45" s="146" t="str">
        <f>IF(PROVEEDORES!G46="","",PROVEEDORES!G46)</f>
        <v/>
      </c>
    </row>
    <row r="46" spans="1:12" ht="17.45" customHeight="1" x14ac:dyDescent="0.2">
      <c r="C46" s="158">
        <f t="shared" si="1"/>
        <v>40</v>
      </c>
      <c r="D46" s="146" t="str">
        <f>IF(PROVEEDORES!E47="","",PROVEEDORES!E47)</f>
        <v/>
      </c>
      <c r="E46" s="146" t="str">
        <f>IF(PROVEEDORES!F47="","",PROVEEDORES!F47)</f>
        <v/>
      </c>
      <c r="F46" s="146" t="str">
        <f>IF(PROVEEDORES!D47="","",PROVEEDORES!D47)</f>
        <v/>
      </c>
      <c r="G46" s="159">
        <f>SUMIF('EG-MAY'!$F$18:$F$516,PROVEEDORES!$D47,'EG-MAY'!P$18:P$516)</f>
        <v>0</v>
      </c>
      <c r="H46" s="159">
        <f>SUMIF('EG-MAY'!$F$18:$F$516,PROVEEDORES!$D47,'EG-MAY'!Q$18:Q$516)</f>
        <v>0</v>
      </c>
      <c r="I46" s="159">
        <f>SUMIF('EG-MAY'!$F$18:$F$516,PROVEEDORES!$D47,'EG-MAY'!R$18:R$516)</f>
        <v>0</v>
      </c>
      <c r="J46" s="159">
        <f>SUMIF('EG-MAY'!$F$18:$F$516,PROVEEDORES!$D47,'EG-MAY'!S$18:S$516)</f>
        <v>0</v>
      </c>
      <c r="K46" s="159" t="str">
        <f t="shared" si="0"/>
        <v/>
      </c>
      <c r="L46" s="146" t="str">
        <f>IF(PROVEEDORES!G47="","",PROVEEDORES!G47)</f>
        <v/>
      </c>
    </row>
    <row r="47" spans="1:12" ht="17.45" customHeight="1" x14ac:dyDescent="0.2">
      <c r="C47" s="158">
        <f t="shared" si="1"/>
        <v>41</v>
      </c>
      <c r="D47" s="146" t="str">
        <f>IF(PROVEEDORES!E48="","",PROVEEDORES!E48)</f>
        <v/>
      </c>
      <c r="E47" s="146" t="str">
        <f>IF(PROVEEDORES!F48="","",PROVEEDORES!F48)</f>
        <v/>
      </c>
      <c r="F47" s="146" t="str">
        <f>IF(PROVEEDORES!D48="","",PROVEEDORES!D48)</f>
        <v/>
      </c>
      <c r="G47" s="159">
        <f>SUMIF('EG-MAY'!$F$18:$F$516,PROVEEDORES!$D48,'EG-MAY'!P$18:P$516)</f>
        <v>0</v>
      </c>
      <c r="H47" s="159">
        <f>SUMIF('EG-MAY'!$F$18:$F$516,PROVEEDORES!$D48,'EG-MAY'!Q$18:Q$516)</f>
        <v>0</v>
      </c>
      <c r="I47" s="159">
        <f>SUMIF('EG-MAY'!$F$18:$F$516,PROVEEDORES!$D48,'EG-MAY'!R$18:R$516)</f>
        <v>0</v>
      </c>
      <c r="J47" s="159">
        <f>SUMIF('EG-MAY'!$F$18:$F$516,PROVEEDORES!$D48,'EG-MAY'!S$18:S$516)</f>
        <v>0</v>
      </c>
      <c r="K47" s="159" t="str">
        <f t="shared" si="0"/>
        <v/>
      </c>
      <c r="L47" s="146" t="str">
        <f>IF(PROVEEDORES!G48="","",PROVEEDORES!G48)</f>
        <v/>
      </c>
    </row>
    <row r="48" spans="1:12" ht="17.45" customHeight="1" x14ac:dyDescent="0.2">
      <c r="C48" s="158">
        <f t="shared" si="1"/>
        <v>42</v>
      </c>
      <c r="D48" s="146" t="str">
        <f>IF(PROVEEDORES!E49="","",PROVEEDORES!E49)</f>
        <v/>
      </c>
      <c r="E48" s="146" t="str">
        <f>IF(PROVEEDORES!F49="","",PROVEEDORES!F49)</f>
        <v/>
      </c>
      <c r="F48" s="146" t="str">
        <f>IF(PROVEEDORES!D49="","",PROVEEDORES!D49)</f>
        <v/>
      </c>
      <c r="G48" s="159">
        <f>SUMIF('EG-MAY'!$F$18:$F$516,PROVEEDORES!$D49,'EG-MAY'!P$18:P$516)</f>
        <v>0</v>
      </c>
      <c r="H48" s="159">
        <f>SUMIF('EG-MAY'!$F$18:$F$516,PROVEEDORES!$D49,'EG-MAY'!Q$18:Q$516)</f>
        <v>0</v>
      </c>
      <c r="I48" s="159">
        <f>SUMIF('EG-MAY'!$F$18:$F$516,PROVEEDORES!$D49,'EG-MAY'!R$18:R$516)</f>
        <v>0</v>
      </c>
      <c r="J48" s="159">
        <f>SUMIF('EG-MAY'!$F$18:$F$516,PROVEEDORES!$D49,'EG-MAY'!S$18:S$516)</f>
        <v>0</v>
      </c>
      <c r="K48" s="159" t="str">
        <f t="shared" si="0"/>
        <v/>
      </c>
      <c r="L48" s="146" t="str">
        <f>IF(PROVEEDORES!G49="","",PROVEEDORES!G49)</f>
        <v/>
      </c>
    </row>
    <row r="49" spans="3:12" ht="17.45" customHeight="1" x14ac:dyDescent="0.2">
      <c r="C49" s="158">
        <f t="shared" si="1"/>
        <v>43</v>
      </c>
      <c r="D49" s="146" t="str">
        <f>IF(PROVEEDORES!E50="","",PROVEEDORES!E50)</f>
        <v/>
      </c>
      <c r="E49" s="146" t="str">
        <f>IF(PROVEEDORES!F50="","",PROVEEDORES!F50)</f>
        <v/>
      </c>
      <c r="F49" s="146" t="str">
        <f>IF(PROVEEDORES!D50="","",PROVEEDORES!D50)</f>
        <v/>
      </c>
      <c r="G49" s="159">
        <f>SUMIF('EG-MAY'!$F$18:$F$516,PROVEEDORES!$D50,'EG-MAY'!P$18:P$516)</f>
        <v>0</v>
      </c>
      <c r="H49" s="159">
        <f>SUMIF('EG-MAY'!$F$18:$F$516,PROVEEDORES!$D50,'EG-MAY'!Q$18:Q$516)</f>
        <v>0</v>
      </c>
      <c r="I49" s="159">
        <f>SUMIF('EG-MAY'!$F$18:$F$516,PROVEEDORES!$D50,'EG-MAY'!R$18:R$516)</f>
        <v>0</v>
      </c>
      <c r="J49" s="159">
        <f>SUMIF('EG-MAY'!$F$18:$F$516,PROVEEDORES!$D50,'EG-MAY'!S$18:S$516)</f>
        <v>0</v>
      </c>
      <c r="K49" s="159" t="str">
        <f t="shared" si="0"/>
        <v/>
      </c>
      <c r="L49" s="146" t="str">
        <f>IF(PROVEEDORES!G50="","",PROVEEDORES!G50)</f>
        <v/>
      </c>
    </row>
    <row r="50" spans="3:12" ht="17.45" customHeight="1" x14ac:dyDescent="0.2">
      <c r="C50" s="158">
        <f t="shared" si="1"/>
        <v>44</v>
      </c>
      <c r="D50" s="146" t="str">
        <f>IF(PROVEEDORES!E51="","",PROVEEDORES!E51)</f>
        <v/>
      </c>
      <c r="E50" s="146" t="str">
        <f>IF(PROVEEDORES!F51="","",PROVEEDORES!F51)</f>
        <v/>
      </c>
      <c r="F50" s="146" t="str">
        <f>IF(PROVEEDORES!D51="","",PROVEEDORES!D51)</f>
        <v/>
      </c>
      <c r="G50" s="159">
        <f>SUMIF('EG-MAY'!$F$18:$F$516,PROVEEDORES!$D51,'EG-MAY'!P$18:P$516)</f>
        <v>0</v>
      </c>
      <c r="H50" s="159">
        <f>SUMIF('EG-MAY'!$F$18:$F$516,PROVEEDORES!$D51,'EG-MAY'!Q$18:Q$516)</f>
        <v>0</v>
      </c>
      <c r="I50" s="159">
        <f>SUMIF('EG-MAY'!$F$18:$F$516,PROVEEDORES!$D51,'EG-MAY'!R$18:R$516)</f>
        <v>0</v>
      </c>
      <c r="J50" s="159">
        <f>SUMIF('EG-MAY'!$F$18:$F$516,PROVEEDORES!$D51,'EG-MAY'!S$18:S$516)</f>
        <v>0</v>
      </c>
      <c r="K50" s="159" t="str">
        <f t="shared" si="0"/>
        <v/>
      </c>
      <c r="L50" s="146" t="str">
        <f>IF(PROVEEDORES!G51="","",PROVEEDORES!G51)</f>
        <v/>
      </c>
    </row>
    <row r="51" spans="3:12" ht="17.45" customHeight="1" x14ac:dyDescent="0.2">
      <c r="C51" s="158">
        <f t="shared" si="1"/>
        <v>45</v>
      </c>
      <c r="D51" s="146" t="str">
        <f>IF(PROVEEDORES!E52="","",PROVEEDORES!E52)</f>
        <v/>
      </c>
      <c r="E51" s="146" t="str">
        <f>IF(PROVEEDORES!F52="","",PROVEEDORES!F52)</f>
        <v/>
      </c>
      <c r="F51" s="146" t="str">
        <f>IF(PROVEEDORES!D52="","",PROVEEDORES!D52)</f>
        <v/>
      </c>
      <c r="G51" s="159">
        <f>SUMIF('EG-MAY'!$F$18:$F$516,PROVEEDORES!$D52,'EG-MAY'!P$18:P$516)</f>
        <v>0</v>
      </c>
      <c r="H51" s="159">
        <f>SUMIF('EG-MAY'!$F$18:$F$516,PROVEEDORES!$D52,'EG-MAY'!Q$18:Q$516)</f>
        <v>0</v>
      </c>
      <c r="I51" s="159">
        <f>SUMIF('EG-MAY'!$F$18:$F$516,PROVEEDORES!$D52,'EG-MAY'!R$18:R$516)</f>
        <v>0</v>
      </c>
      <c r="J51" s="159">
        <f>SUMIF('EG-MAY'!$F$18:$F$516,PROVEEDORES!$D52,'EG-MAY'!S$18:S$516)</f>
        <v>0</v>
      </c>
      <c r="K51" s="159" t="str">
        <f t="shared" si="0"/>
        <v/>
      </c>
      <c r="L51" s="146" t="str">
        <f>IF(PROVEEDORES!G52="","",PROVEEDORES!G52)</f>
        <v/>
      </c>
    </row>
    <row r="52" spans="3:12" ht="17.45" customHeight="1" x14ac:dyDescent="0.2">
      <c r="C52" s="158">
        <f t="shared" si="1"/>
        <v>46</v>
      </c>
      <c r="D52" s="146" t="str">
        <f>IF(PROVEEDORES!E53="","",PROVEEDORES!E53)</f>
        <v/>
      </c>
      <c r="E52" s="146" t="str">
        <f>IF(PROVEEDORES!F53="","",PROVEEDORES!F53)</f>
        <v/>
      </c>
      <c r="F52" s="146" t="str">
        <f>IF(PROVEEDORES!D53="","",PROVEEDORES!D53)</f>
        <v/>
      </c>
      <c r="G52" s="159">
        <f>SUMIF('EG-MAY'!$F$18:$F$516,PROVEEDORES!$D53,'EG-MAY'!P$18:P$516)</f>
        <v>0</v>
      </c>
      <c r="H52" s="159">
        <f>SUMIF('EG-MAY'!$F$18:$F$516,PROVEEDORES!$D53,'EG-MAY'!Q$18:Q$516)</f>
        <v>0</v>
      </c>
      <c r="I52" s="159">
        <f>SUMIF('EG-MAY'!$F$18:$F$516,PROVEEDORES!$D53,'EG-MAY'!R$18:R$516)</f>
        <v>0</v>
      </c>
      <c r="J52" s="159">
        <f>SUMIF('EG-MAY'!$F$18:$F$516,PROVEEDORES!$D53,'EG-MAY'!S$18:S$516)</f>
        <v>0</v>
      </c>
      <c r="K52" s="159" t="str">
        <f t="shared" si="0"/>
        <v/>
      </c>
      <c r="L52" s="146" t="str">
        <f>IF(PROVEEDORES!G53="","",PROVEEDORES!G53)</f>
        <v/>
      </c>
    </row>
    <row r="53" spans="3:12" ht="17.45" customHeight="1" x14ac:dyDescent="0.2">
      <c r="C53" s="158">
        <f t="shared" si="1"/>
        <v>47</v>
      </c>
      <c r="D53" s="146" t="str">
        <f>IF(PROVEEDORES!E54="","",PROVEEDORES!E54)</f>
        <v/>
      </c>
      <c r="E53" s="146" t="str">
        <f>IF(PROVEEDORES!F54="","",PROVEEDORES!F54)</f>
        <v/>
      </c>
      <c r="F53" s="146" t="str">
        <f>IF(PROVEEDORES!D54="","",PROVEEDORES!D54)</f>
        <v/>
      </c>
      <c r="G53" s="159">
        <f>SUMIF('EG-MAY'!$F$18:$F$516,PROVEEDORES!$D54,'EG-MAY'!P$18:P$516)</f>
        <v>0</v>
      </c>
      <c r="H53" s="159">
        <f>SUMIF('EG-MAY'!$F$18:$F$516,PROVEEDORES!$D54,'EG-MAY'!Q$18:Q$516)</f>
        <v>0</v>
      </c>
      <c r="I53" s="159">
        <f>SUMIF('EG-MAY'!$F$18:$F$516,PROVEEDORES!$D54,'EG-MAY'!R$18:R$516)</f>
        <v>0</v>
      </c>
      <c r="J53" s="159">
        <f>SUMIF('EG-MAY'!$F$18:$F$516,PROVEEDORES!$D54,'EG-MAY'!S$18:S$516)</f>
        <v>0</v>
      </c>
      <c r="K53" s="159" t="str">
        <f t="shared" si="0"/>
        <v/>
      </c>
      <c r="L53" s="146" t="str">
        <f>IF(PROVEEDORES!G54="","",PROVEEDORES!G54)</f>
        <v/>
      </c>
    </row>
    <row r="54" spans="3:12" ht="17.45" customHeight="1" x14ac:dyDescent="0.2">
      <c r="C54" s="158">
        <f t="shared" si="1"/>
        <v>48</v>
      </c>
      <c r="D54" s="146" t="str">
        <f>IF(PROVEEDORES!E55="","",PROVEEDORES!E55)</f>
        <v/>
      </c>
      <c r="E54" s="146" t="str">
        <f>IF(PROVEEDORES!F55="","",PROVEEDORES!F55)</f>
        <v/>
      </c>
      <c r="F54" s="146" t="str">
        <f>IF(PROVEEDORES!D55="","",PROVEEDORES!D55)</f>
        <v/>
      </c>
      <c r="G54" s="159">
        <f>SUMIF('EG-MAY'!$F$18:$F$516,PROVEEDORES!$D55,'EG-MAY'!P$18:P$516)</f>
        <v>0</v>
      </c>
      <c r="H54" s="159">
        <f>SUMIF('EG-MAY'!$F$18:$F$516,PROVEEDORES!$D55,'EG-MAY'!Q$18:Q$516)</f>
        <v>0</v>
      </c>
      <c r="I54" s="159">
        <f>SUMIF('EG-MAY'!$F$18:$F$516,PROVEEDORES!$D55,'EG-MAY'!R$18:R$516)</f>
        <v>0</v>
      </c>
      <c r="J54" s="159">
        <f>SUMIF('EG-MAY'!$F$18:$F$516,PROVEEDORES!$D55,'EG-MAY'!S$18:S$516)</f>
        <v>0</v>
      </c>
      <c r="K54" s="159" t="str">
        <f t="shared" si="0"/>
        <v/>
      </c>
      <c r="L54" s="146" t="str">
        <f>IF(PROVEEDORES!G55="","",PROVEEDORES!G55)</f>
        <v/>
      </c>
    </row>
    <row r="55" spans="3:12" ht="17.45" customHeight="1" x14ac:dyDescent="0.2">
      <c r="C55" s="158">
        <f t="shared" si="1"/>
        <v>49</v>
      </c>
      <c r="D55" s="146" t="str">
        <f>IF(PROVEEDORES!E56="","",PROVEEDORES!E56)</f>
        <v/>
      </c>
      <c r="E55" s="146" t="str">
        <f>IF(PROVEEDORES!F56="","",PROVEEDORES!F56)</f>
        <v/>
      </c>
      <c r="F55" s="146" t="str">
        <f>IF(PROVEEDORES!D56="","",PROVEEDORES!D56)</f>
        <v/>
      </c>
      <c r="G55" s="159">
        <f>SUMIF('EG-MAY'!$F$18:$F$516,PROVEEDORES!$D56,'EG-MAY'!P$18:P$516)</f>
        <v>0</v>
      </c>
      <c r="H55" s="159">
        <f>SUMIF('EG-MAY'!$F$18:$F$516,PROVEEDORES!$D56,'EG-MAY'!Q$18:Q$516)</f>
        <v>0</v>
      </c>
      <c r="I55" s="159">
        <f>SUMIF('EG-MAY'!$F$18:$F$516,PROVEEDORES!$D56,'EG-MAY'!R$18:R$516)</f>
        <v>0</v>
      </c>
      <c r="J55" s="159">
        <f>SUMIF('EG-MAY'!$F$18:$F$516,PROVEEDORES!$D56,'EG-MAY'!S$18:S$516)</f>
        <v>0</v>
      </c>
      <c r="K55" s="159" t="str">
        <f t="shared" si="0"/>
        <v/>
      </c>
      <c r="L55" s="146" t="str">
        <f>IF(PROVEEDORES!G56="","",PROVEEDORES!G56)</f>
        <v/>
      </c>
    </row>
    <row r="56" spans="3:12" ht="17.45" customHeight="1" x14ac:dyDescent="0.2">
      <c r="C56" s="158">
        <f t="shared" si="1"/>
        <v>50</v>
      </c>
      <c r="D56" s="146" t="str">
        <f>IF(PROVEEDORES!E57="","",PROVEEDORES!E57)</f>
        <v/>
      </c>
      <c r="E56" s="146" t="str">
        <f>IF(PROVEEDORES!F57="","",PROVEEDORES!F57)</f>
        <v/>
      </c>
      <c r="F56" s="146" t="str">
        <f>IF(PROVEEDORES!D57="","",PROVEEDORES!D57)</f>
        <v/>
      </c>
      <c r="G56" s="159">
        <f>SUMIF('EG-MAY'!$F$18:$F$516,PROVEEDORES!$D57,'EG-MAY'!P$18:P$516)</f>
        <v>0</v>
      </c>
      <c r="H56" s="159">
        <f>SUMIF('EG-MAY'!$F$18:$F$516,PROVEEDORES!$D57,'EG-MAY'!Q$18:Q$516)</f>
        <v>0</v>
      </c>
      <c r="I56" s="159">
        <f>SUMIF('EG-MAY'!$F$18:$F$516,PROVEEDORES!$D57,'EG-MAY'!R$18:R$516)</f>
        <v>0</v>
      </c>
      <c r="J56" s="159">
        <f>SUMIF('EG-MAY'!$F$18:$F$516,PROVEEDORES!$D57,'EG-MAY'!S$18:S$516)</f>
        <v>0</v>
      </c>
      <c r="K56" s="159" t="str">
        <f t="shared" si="0"/>
        <v/>
      </c>
      <c r="L56" s="146" t="str">
        <f>IF(PROVEEDORES!G57="","",PROVEEDORES!G57)</f>
        <v/>
      </c>
    </row>
    <row r="57" spans="3:12" ht="17.45" customHeight="1" x14ac:dyDescent="0.2">
      <c r="C57" s="158">
        <f t="shared" si="1"/>
        <v>51</v>
      </c>
      <c r="D57" s="146" t="str">
        <f>IF(PROVEEDORES!E58="","",PROVEEDORES!E58)</f>
        <v/>
      </c>
      <c r="E57" s="146" t="str">
        <f>IF(PROVEEDORES!F58="","",PROVEEDORES!F58)</f>
        <v/>
      </c>
      <c r="F57" s="146" t="str">
        <f>IF(PROVEEDORES!D58="","",PROVEEDORES!D58)</f>
        <v/>
      </c>
      <c r="G57" s="159">
        <f>SUMIF('EG-MAY'!$F$18:$F$516,PROVEEDORES!$D58,'EG-MAY'!P$18:P$516)</f>
        <v>0</v>
      </c>
      <c r="H57" s="159">
        <f>SUMIF('EG-MAY'!$F$18:$F$516,PROVEEDORES!$D58,'EG-MAY'!Q$18:Q$516)</f>
        <v>0</v>
      </c>
      <c r="I57" s="159">
        <f>SUMIF('EG-MAY'!$F$18:$F$516,PROVEEDORES!$D58,'EG-MAY'!R$18:R$516)</f>
        <v>0</v>
      </c>
      <c r="J57" s="159">
        <f>SUMIF('EG-MAY'!$F$18:$F$516,PROVEEDORES!$D58,'EG-MAY'!S$18:S$516)</f>
        <v>0</v>
      </c>
      <c r="K57" s="159" t="str">
        <f t="shared" si="0"/>
        <v/>
      </c>
      <c r="L57" s="146" t="str">
        <f>IF(PROVEEDORES!G58="","",PROVEEDORES!G58)</f>
        <v/>
      </c>
    </row>
    <row r="58" spans="3:12" ht="17.45" customHeight="1" x14ac:dyDescent="0.2">
      <c r="C58" s="158">
        <f t="shared" si="1"/>
        <v>52</v>
      </c>
      <c r="D58" s="146" t="str">
        <f>IF(PROVEEDORES!E59="","",PROVEEDORES!E59)</f>
        <v/>
      </c>
      <c r="E58" s="146" t="str">
        <f>IF(PROVEEDORES!F59="","",PROVEEDORES!F59)</f>
        <v/>
      </c>
      <c r="F58" s="146" t="str">
        <f>IF(PROVEEDORES!D59="","",PROVEEDORES!D59)</f>
        <v/>
      </c>
      <c r="G58" s="159">
        <f>SUMIF('EG-MAY'!$F$18:$F$516,PROVEEDORES!$D59,'EG-MAY'!P$18:P$516)</f>
        <v>0</v>
      </c>
      <c r="H58" s="159">
        <f>SUMIF('EG-MAY'!$F$18:$F$516,PROVEEDORES!$D59,'EG-MAY'!Q$18:Q$516)</f>
        <v>0</v>
      </c>
      <c r="I58" s="159">
        <f>SUMIF('EG-MAY'!$F$18:$F$516,PROVEEDORES!$D59,'EG-MAY'!R$18:R$516)</f>
        <v>0</v>
      </c>
      <c r="J58" s="159">
        <f>SUMIF('EG-MAY'!$F$18:$F$516,PROVEEDORES!$D59,'EG-MAY'!S$18:S$516)</f>
        <v>0</v>
      </c>
      <c r="K58" s="159" t="str">
        <f t="shared" si="0"/>
        <v/>
      </c>
      <c r="L58" s="146" t="str">
        <f>IF(PROVEEDORES!G59="","",PROVEEDORES!G59)</f>
        <v/>
      </c>
    </row>
    <row r="59" spans="3:12" ht="17.45" customHeight="1" x14ac:dyDescent="0.2">
      <c r="C59" s="158">
        <f t="shared" si="1"/>
        <v>53</v>
      </c>
      <c r="D59" s="146" t="str">
        <f>IF(PROVEEDORES!E60="","",PROVEEDORES!E60)</f>
        <v/>
      </c>
      <c r="E59" s="146" t="str">
        <f>IF(PROVEEDORES!F60="","",PROVEEDORES!F60)</f>
        <v/>
      </c>
      <c r="F59" s="146" t="str">
        <f>IF(PROVEEDORES!D60="","",PROVEEDORES!D60)</f>
        <v/>
      </c>
      <c r="G59" s="159">
        <f>SUMIF('EG-MAY'!$F$18:$F$516,PROVEEDORES!$D60,'EG-MAY'!P$18:P$516)</f>
        <v>0</v>
      </c>
      <c r="H59" s="159">
        <f>SUMIF('EG-MAY'!$F$18:$F$516,PROVEEDORES!$D60,'EG-MAY'!Q$18:Q$516)</f>
        <v>0</v>
      </c>
      <c r="I59" s="159">
        <f>SUMIF('EG-MAY'!$F$18:$F$516,PROVEEDORES!$D60,'EG-MAY'!R$18:R$516)</f>
        <v>0</v>
      </c>
      <c r="J59" s="159">
        <f>SUMIF('EG-MAY'!$F$18:$F$516,PROVEEDORES!$D60,'EG-MAY'!S$18:S$516)</f>
        <v>0</v>
      </c>
      <c r="K59" s="159" t="str">
        <f t="shared" si="0"/>
        <v/>
      </c>
      <c r="L59" s="146" t="str">
        <f>IF(PROVEEDORES!G60="","",PROVEEDORES!G60)</f>
        <v/>
      </c>
    </row>
    <row r="60" spans="3:12" ht="17.45" customHeight="1" x14ac:dyDescent="0.2">
      <c r="C60" s="158">
        <f t="shared" si="1"/>
        <v>54</v>
      </c>
      <c r="D60" s="146" t="str">
        <f>IF(PROVEEDORES!E61="","",PROVEEDORES!E61)</f>
        <v/>
      </c>
      <c r="E60" s="146" t="str">
        <f>IF(PROVEEDORES!F61="","",PROVEEDORES!F61)</f>
        <v/>
      </c>
      <c r="F60" s="146" t="str">
        <f>IF(PROVEEDORES!D61="","",PROVEEDORES!D61)</f>
        <v/>
      </c>
      <c r="G60" s="159">
        <f>SUMIF('EG-MAY'!$F$18:$F$516,PROVEEDORES!$D61,'EG-MAY'!P$18:P$516)</f>
        <v>0</v>
      </c>
      <c r="H60" s="159">
        <f>SUMIF('EG-MAY'!$F$18:$F$516,PROVEEDORES!$D61,'EG-MAY'!Q$18:Q$516)</f>
        <v>0</v>
      </c>
      <c r="I60" s="159">
        <f>SUMIF('EG-MAY'!$F$18:$F$516,PROVEEDORES!$D61,'EG-MAY'!R$18:R$516)</f>
        <v>0</v>
      </c>
      <c r="J60" s="159">
        <f>SUMIF('EG-MAY'!$F$18:$F$516,PROVEEDORES!$D61,'EG-MAY'!S$18:S$516)</f>
        <v>0</v>
      </c>
      <c r="K60" s="159" t="str">
        <f t="shared" si="0"/>
        <v/>
      </c>
      <c r="L60" s="146" t="str">
        <f>IF(PROVEEDORES!G61="","",PROVEEDORES!G61)</f>
        <v/>
      </c>
    </row>
    <row r="61" spans="3:12" ht="17.45" customHeight="1" x14ac:dyDescent="0.2">
      <c r="C61" s="158">
        <f t="shared" si="1"/>
        <v>55</v>
      </c>
      <c r="D61" s="146" t="str">
        <f>IF(PROVEEDORES!E62="","",PROVEEDORES!E62)</f>
        <v/>
      </c>
      <c r="E61" s="146" t="str">
        <f>IF(PROVEEDORES!F62="","",PROVEEDORES!F62)</f>
        <v/>
      </c>
      <c r="F61" s="146" t="str">
        <f>IF(PROVEEDORES!D62="","",PROVEEDORES!D62)</f>
        <v/>
      </c>
      <c r="G61" s="159">
        <f>SUMIF('EG-MAY'!$F$18:$F$516,PROVEEDORES!$D62,'EG-MAY'!P$18:P$516)</f>
        <v>0</v>
      </c>
      <c r="H61" s="159">
        <f>SUMIF('EG-MAY'!$F$18:$F$516,PROVEEDORES!$D62,'EG-MAY'!Q$18:Q$516)</f>
        <v>0</v>
      </c>
      <c r="I61" s="159">
        <f>SUMIF('EG-MAY'!$F$18:$F$516,PROVEEDORES!$D62,'EG-MAY'!R$18:R$516)</f>
        <v>0</v>
      </c>
      <c r="J61" s="159">
        <f>SUMIF('EG-MAY'!$F$18:$F$516,PROVEEDORES!$D62,'EG-MAY'!S$18:S$516)</f>
        <v>0</v>
      </c>
      <c r="K61" s="159" t="str">
        <f t="shared" si="0"/>
        <v/>
      </c>
      <c r="L61" s="146" t="str">
        <f>IF(PROVEEDORES!G62="","",PROVEEDORES!G62)</f>
        <v/>
      </c>
    </row>
    <row r="62" spans="3:12" ht="17.45" customHeight="1" x14ac:dyDescent="0.2">
      <c r="C62" s="158">
        <f t="shared" si="1"/>
        <v>56</v>
      </c>
      <c r="D62" s="146" t="str">
        <f>IF(PROVEEDORES!E63="","",PROVEEDORES!E63)</f>
        <v/>
      </c>
      <c r="E62" s="146" t="str">
        <f>IF(PROVEEDORES!F63="","",PROVEEDORES!F63)</f>
        <v/>
      </c>
      <c r="F62" s="146" t="str">
        <f>IF(PROVEEDORES!D63="","",PROVEEDORES!D63)</f>
        <v/>
      </c>
      <c r="G62" s="159">
        <f>SUMIF('EG-MAY'!$F$18:$F$516,PROVEEDORES!$D63,'EG-MAY'!P$18:P$516)</f>
        <v>0</v>
      </c>
      <c r="H62" s="159">
        <f>SUMIF('EG-MAY'!$F$18:$F$516,PROVEEDORES!$D63,'EG-MAY'!Q$18:Q$516)</f>
        <v>0</v>
      </c>
      <c r="I62" s="159">
        <f>SUMIF('EG-MAY'!$F$18:$F$516,PROVEEDORES!$D63,'EG-MAY'!R$18:R$516)</f>
        <v>0</v>
      </c>
      <c r="J62" s="159">
        <f>SUMIF('EG-MAY'!$F$18:$F$516,PROVEEDORES!$D63,'EG-MAY'!S$18:S$516)</f>
        <v>0</v>
      </c>
      <c r="K62" s="159" t="str">
        <f t="shared" si="0"/>
        <v/>
      </c>
      <c r="L62" s="146" t="str">
        <f>IF(PROVEEDORES!G63="","",PROVEEDORES!G63)</f>
        <v/>
      </c>
    </row>
    <row r="63" spans="3:12" ht="17.45" customHeight="1" x14ac:dyDescent="0.2">
      <c r="C63" s="158">
        <f t="shared" si="1"/>
        <v>57</v>
      </c>
      <c r="D63" s="146" t="str">
        <f>IF(PROVEEDORES!E64="","",PROVEEDORES!E64)</f>
        <v/>
      </c>
      <c r="E63" s="146" t="str">
        <f>IF(PROVEEDORES!F64="","",PROVEEDORES!F64)</f>
        <v/>
      </c>
      <c r="F63" s="146" t="str">
        <f>IF(PROVEEDORES!D64="","",PROVEEDORES!D64)</f>
        <v/>
      </c>
      <c r="G63" s="159">
        <f>SUMIF('EG-MAY'!$F$18:$F$516,PROVEEDORES!$D64,'EG-MAY'!P$18:P$516)</f>
        <v>0</v>
      </c>
      <c r="H63" s="159">
        <f>SUMIF('EG-MAY'!$F$18:$F$516,PROVEEDORES!$D64,'EG-MAY'!Q$18:Q$516)</f>
        <v>0</v>
      </c>
      <c r="I63" s="159">
        <f>SUMIF('EG-MAY'!$F$18:$F$516,PROVEEDORES!$D64,'EG-MAY'!R$18:R$516)</f>
        <v>0</v>
      </c>
      <c r="J63" s="159">
        <f>SUMIF('EG-MAY'!$F$18:$F$516,PROVEEDORES!$D64,'EG-MAY'!S$18:S$516)</f>
        <v>0</v>
      </c>
      <c r="K63" s="159" t="str">
        <f t="shared" si="0"/>
        <v/>
      </c>
      <c r="L63" s="146" t="str">
        <f>IF(PROVEEDORES!G64="","",PROVEEDORES!G64)</f>
        <v/>
      </c>
    </row>
    <row r="64" spans="3:12" ht="17.45" customHeight="1" x14ac:dyDescent="0.2">
      <c r="C64" s="158">
        <f t="shared" si="1"/>
        <v>58</v>
      </c>
      <c r="D64" s="146" t="str">
        <f>IF(PROVEEDORES!E65="","",PROVEEDORES!E65)</f>
        <v/>
      </c>
      <c r="E64" s="146" t="str">
        <f>IF(PROVEEDORES!F65="","",PROVEEDORES!F65)</f>
        <v/>
      </c>
      <c r="F64" s="146" t="str">
        <f>IF(PROVEEDORES!D65="","",PROVEEDORES!D65)</f>
        <v/>
      </c>
      <c r="G64" s="159">
        <f>SUMIF('EG-MAY'!$F$18:$F$516,PROVEEDORES!$D65,'EG-MAY'!P$18:P$516)</f>
        <v>0</v>
      </c>
      <c r="H64" s="159">
        <f>SUMIF('EG-MAY'!$F$18:$F$516,PROVEEDORES!$D65,'EG-MAY'!Q$18:Q$516)</f>
        <v>0</v>
      </c>
      <c r="I64" s="159">
        <f>SUMIF('EG-MAY'!$F$18:$F$516,PROVEEDORES!$D65,'EG-MAY'!R$18:R$516)</f>
        <v>0</v>
      </c>
      <c r="J64" s="159">
        <f>SUMIF('EG-MAY'!$F$18:$F$516,PROVEEDORES!$D65,'EG-MAY'!S$18:S$516)</f>
        <v>0</v>
      </c>
      <c r="K64" s="159" t="str">
        <f t="shared" si="0"/>
        <v/>
      </c>
      <c r="L64" s="146" t="str">
        <f>IF(PROVEEDORES!G65="","",PROVEEDORES!G65)</f>
        <v/>
      </c>
    </row>
    <row r="65" spans="3:12" ht="17.45" customHeight="1" x14ac:dyDescent="0.2">
      <c r="C65" s="158">
        <f t="shared" si="1"/>
        <v>59</v>
      </c>
      <c r="D65" s="146" t="str">
        <f>IF(PROVEEDORES!E66="","",PROVEEDORES!E66)</f>
        <v/>
      </c>
      <c r="E65" s="146" t="str">
        <f>IF(PROVEEDORES!F66="","",PROVEEDORES!F66)</f>
        <v/>
      </c>
      <c r="F65" s="146" t="str">
        <f>IF(PROVEEDORES!D66="","",PROVEEDORES!D66)</f>
        <v/>
      </c>
      <c r="G65" s="159">
        <f>SUMIF('EG-MAY'!$F$18:$F$516,PROVEEDORES!$D66,'EG-MAY'!P$18:P$516)</f>
        <v>0</v>
      </c>
      <c r="H65" s="159">
        <f>SUMIF('EG-MAY'!$F$18:$F$516,PROVEEDORES!$D66,'EG-MAY'!Q$18:Q$516)</f>
        <v>0</v>
      </c>
      <c r="I65" s="159">
        <f>SUMIF('EG-MAY'!$F$18:$F$516,PROVEEDORES!$D66,'EG-MAY'!R$18:R$516)</f>
        <v>0</v>
      </c>
      <c r="J65" s="159">
        <f>SUMIF('EG-MAY'!$F$18:$F$516,PROVEEDORES!$D66,'EG-MAY'!S$18:S$516)</f>
        <v>0</v>
      </c>
      <c r="K65" s="159" t="str">
        <f t="shared" si="0"/>
        <v/>
      </c>
      <c r="L65" s="146" t="str">
        <f>IF(PROVEEDORES!G66="","",PROVEEDORES!G66)</f>
        <v/>
      </c>
    </row>
    <row r="66" spans="3:12" ht="17.45" customHeight="1" x14ac:dyDescent="0.2">
      <c r="C66" s="158">
        <f t="shared" si="1"/>
        <v>60</v>
      </c>
      <c r="D66" s="146" t="str">
        <f>IF(PROVEEDORES!E67="","",PROVEEDORES!E67)</f>
        <v/>
      </c>
      <c r="E66" s="146" t="str">
        <f>IF(PROVEEDORES!F67="","",PROVEEDORES!F67)</f>
        <v/>
      </c>
      <c r="F66" s="146" t="str">
        <f>IF(PROVEEDORES!D67="","",PROVEEDORES!D67)</f>
        <v/>
      </c>
      <c r="G66" s="159">
        <f>SUMIF('EG-MAY'!$F$18:$F$516,PROVEEDORES!$D67,'EG-MAY'!P$18:P$516)</f>
        <v>0</v>
      </c>
      <c r="H66" s="159">
        <f>SUMIF('EG-MAY'!$F$18:$F$516,PROVEEDORES!$D67,'EG-MAY'!Q$18:Q$516)</f>
        <v>0</v>
      </c>
      <c r="I66" s="159">
        <f>SUMIF('EG-MAY'!$F$18:$F$516,PROVEEDORES!$D67,'EG-MAY'!R$18:R$516)</f>
        <v>0</v>
      </c>
      <c r="J66" s="159">
        <f>SUMIF('EG-MAY'!$F$18:$F$516,PROVEEDORES!$D67,'EG-MAY'!S$18:S$516)</f>
        <v>0</v>
      </c>
      <c r="K66" s="159" t="str">
        <f t="shared" si="0"/>
        <v/>
      </c>
      <c r="L66" s="146" t="str">
        <f>IF(PROVEEDORES!G67="","",PROVEEDORES!G67)</f>
        <v/>
      </c>
    </row>
    <row r="67" spans="3:12" ht="17.45" customHeight="1" x14ac:dyDescent="0.2">
      <c r="C67" s="158">
        <f t="shared" si="1"/>
        <v>61</v>
      </c>
      <c r="D67" s="146" t="str">
        <f>IF(PROVEEDORES!E68="","",PROVEEDORES!E68)</f>
        <v/>
      </c>
      <c r="E67" s="146" t="str">
        <f>IF(PROVEEDORES!F68="","",PROVEEDORES!F68)</f>
        <v/>
      </c>
      <c r="F67" s="146" t="str">
        <f>IF(PROVEEDORES!D68="","",PROVEEDORES!D68)</f>
        <v/>
      </c>
      <c r="G67" s="159">
        <f>SUMIF('EG-MAY'!$F$18:$F$516,PROVEEDORES!$D68,'EG-MAY'!P$18:P$516)</f>
        <v>0</v>
      </c>
      <c r="H67" s="159">
        <f>SUMIF('EG-MAY'!$F$18:$F$516,PROVEEDORES!$D68,'EG-MAY'!Q$18:Q$516)</f>
        <v>0</v>
      </c>
      <c r="I67" s="159">
        <f>SUMIF('EG-MAY'!$F$18:$F$516,PROVEEDORES!$D68,'EG-MAY'!R$18:R$516)</f>
        <v>0</v>
      </c>
      <c r="J67" s="159">
        <f>SUMIF('EG-MAY'!$F$18:$F$516,PROVEEDORES!$D68,'EG-MAY'!S$18:S$516)</f>
        <v>0</v>
      </c>
      <c r="K67" s="159" t="str">
        <f t="shared" si="0"/>
        <v/>
      </c>
      <c r="L67" s="146" t="str">
        <f>IF(PROVEEDORES!G68="","",PROVEEDORES!G68)</f>
        <v/>
      </c>
    </row>
    <row r="68" spans="3:12" ht="17.45" customHeight="1" x14ac:dyDescent="0.2">
      <c r="C68" s="158">
        <f t="shared" si="1"/>
        <v>62</v>
      </c>
      <c r="D68" s="146" t="str">
        <f>IF(PROVEEDORES!E69="","",PROVEEDORES!E69)</f>
        <v/>
      </c>
      <c r="E68" s="146" t="str">
        <f>IF(PROVEEDORES!F69="","",PROVEEDORES!F69)</f>
        <v/>
      </c>
      <c r="F68" s="146" t="str">
        <f>IF(PROVEEDORES!D69="","",PROVEEDORES!D69)</f>
        <v/>
      </c>
      <c r="G68" s="159">
        <f>SUMIF('EG-MAY'!$F$18:$F$516,PROVEEDORES!$D69,'EG-MAY'!P$18:P$516)</f>
        <v>0</v>
      </c>
      <c r="H68" s="159">
        <f>SUMIF('EG-MAY'!$F$18:$F$516,PROVEEDORES!$D69,'EG-MAY'!Q$18:Q$516)</f>
        <v>0</v>
      </c>
      <c r="I68" s="159">
        <f>SUMIF('EG-MAY'!$F$18:$F$516,PROVEEDORES!$D69,'EG-MAY'!R$18:R$516)</f>
        <v>0</v>
      </c>
      <c r="J68" s="159">
        <f>SUMIF('EG-MAY'!$F$18:$F$516,PROVEEDORES!$D69,'EG-MAY'!S$18:S$516)</f>
        <v>0</v>
      </c>
      <c r="K68" s="159" t="str">
        <f t="shared" si="0"/>
        <v/>
      </c>
      <c r="L68" s="146" t="str">
        <f>IF(PROVEEDORES!G69="","",PROVEEDORES!G69)</f>
        <v/>
      </c>
    </row>
    <row r="69" spans="3:12" ht="17.45" customHeight="1" x14ac:dyDescent="0.2">
      <c r="C69" s="158">
        <f t="shared" si="1"/>
        <v>63</v>
      </c>
      <c r="D69" s="146" t="str">
        <f>IF(PROVEEDORES!E70="","",PROVEEDORES!E70)</f>
        <v/>
      </c>
      <c r="E69" s="146" t="str">
        <f>IF(PROVEEDORES!F70="","",PROVEEDORES!F70)</f>
        <v/>
      </c>
      <c r="F69" s="146" t="str">
        <f>IF(PROVEEDORES!D70="","",PROVEEDORES!D70)</f>
        <v/>
      </c>
      <c r="G69" s="159">
        <f>SUMIF('EG-MAY'!$F$18:$F$516,PROVEEDORES!$D70,'EG-MAY'!P$18:P$516)</f>
        <v>0</v>
      </c>
      <c r="H69" s="159">
        <f>SUMIF('EG-MAY'!$F$18:$F$516,PROVEEDORES!$D70,'EG-MAY'!Q$18:Q$516)</f>
        <v>0</v>
      </c>
      <c r="I69" s="159">
        <f>SUMIF('EG-MAY'!$F$18:$F$516,PROVEEDORES!$D70,'EG-MAY'!R$18:R$516)</f>
        <v>0</v>
      </c>
      <c r="J69" s="159">
        <f>SUMIF('EG-MAY'!$F$18:$F$516,PROVEEDORES!$D70,'EG-MAY'!S$18:S$516)</f>
        <v>0</v>
      </c>
      <c r="K69" s="159" t="str">
        <f t="shared" si="0"/>
        <v/>
      </c>
      <c r="L69" s="146" t="str">
        <f>IF(PROVEEDORES!G70="","",PROVEEDORES!G70)</f>
        <v/>
      </c>
    </row>
    <row r="70" spans="3:12" ht="17.45" customHeight="1" x14ac:dyDescent="0.2">
      <c r="C70" s="158">
        <f t="shared" si="1"/>
        <v>64</v>
      </c>
      <c r="D70" s="146" t="str">
        <f>IF(PROVEEDORES!E71="","",PROVEEDORES!E71)</f>
        <v/>
      </c>
      <c r="E70" s="146" t="str">
        <f>IF(PROVEEDORES!F71="","",PROVEEDORES!F71)</f>
        <v/>
      </c>
      <c r="F70" s="146" t="str">
        <f>IF(PROVEEDORES!D71="","",PROVEEDORES!D71)</f>
        <v/>
      </c>
      <c r="G70" s="159">
        <f>SUMIF('EG-MAY'!$F$18:$F$516,PROVEEDORES!$D71,'EG-MAY'!P$18:P$516)</f>
        <v>0</v>
      </c>
      <c r="H70" s="159">
        <f>SUMIF('EG-MAY'!$F$18:$F$516,PROVEEDORES!$D71,'EG-MAY'!Q$18:Q$516)</f>
        <v>0</v>
      </c>
      <c r="I70" s="159">
        <f>SUMIF('EG-MAY'!$F$18:$F$516,PROVEEDORES!$D71,'EG-MAY'!R$18:R$516)</f>
        <v>0</v>
      </c>
      <c r="J70" s="159">
        <f>SUMIF('EG-MAY'!$F$18:$F$516,PROVEEDORES!$D71,'EG-MAY'!S$18:S$516)</f>
        <v>0</v>
      </c>
      <c r="K70" s="159" t="str">
        <f t="shared" si="0"/>
        <v/>
      </c>
      <c r="L70" s="146" t="str">
        <f>IF(PROVEEDORES!G71="","",PROVEEDORES!G71)</f>
        <v/>
      </c>
    </row>
    <row r="71" spans="3:12" ht="17.45" customHeight="1" x14ac:dyDescent="0.2">
      <c r="C71" s="158">
        <f t="shared" si="1"/>
        <v>65</v>
      </c>
      <c r="D71" s="146" t="str">
        <f>IF(PROVEEDORES!E72="","",PROVEEDORES!E72)</f>
        <v/>
      </c>
      <c r="E71" s="146" t="str">
        <f>IF(PROVEEDORES!F72="","",PROVEEDORES!F72)</f>
        <v/>
      </c>
      <c r="F71" s="146" t="str">
        <f>IF(PROVEEDORES!D72="","",PROVEEDORES!D72)</f>
        <v/>
      </c>
      <c r="G71" s="159">
        <f>SUMIF('EG-MAY'!$F$18:$F$516,PROVEEDORES!$D72,'EG-MAY'!P$18:P$516)</f>
        <v>0</v>
      </c>
      <c r="H71" s="159">
        <f>SUMIF('EG-MAY'!$F$18:$F$516,PROVEEDORES!$D72,'EG-MAY'!Q$18:Q$516)</f>
        <v>0</v>
      </c>
      <c r="I71" s="159">
        <f>SUMIF('EG-MAY'!$F$18:$F$516,PROVEEDORES!$D72,'EG-MAY'!R$18:R$516)</f>
        <v>0</v>
      </c>
      <c r="J71" s="159">
        <f>SUMIF('EG-MAY'!$F$18:$F$516,PROVEEDORES!$D72,'EG-MAY'!S$18:S$516)</f>
        <v>0</v>
      </c>
      <c r="K71" s="159" t="str">
        <f t="shared" si="0"/>
        <v/>
      </c>
      <c r="L71" s="146" t="str">
        <f>IF(PROVEEDORES!G72="","",PROVEEDORES!G72)</f>
        <v/>
      </c>
    </row>
    <row r="72" spans="3:12" ht="17.45" customHeight="1" x14ac:dyDescent="0.2">
      <c r="C72" s="158">
        <f t="shared" si="1"/>
        <v>66</v>
      </c>
      <c r="D72" s="146" t="str">
        <f>IF(PROVEEDORES!E73="","",PROVEEDORES!E73)</f>
        <v/>
      </c>
      <c r="E72" s="146" t="str">
        <f>IF(PROVEEDORES!F73="","",PROVEEDORES!F73)</f>
        <v/>
      </c>
      <c r="F72" s="146" t="str">
        <f>IF(PROVEEDORES!D73="","",PROVEEDORES!D73)</f>
        <v/>
      </c>
      <c r="G72" s="159">
        <f>SUMIF('EG-MAY'!$F$18:$F$516,PROVEEDORES!$D73,'EG-MAY'!P$18:P$516)</f>
        <v>0</v>
      </c>
      <c r="H72" s="159">
        <f>SUMIF('EG-MAY'!$F$18:$F$516,PROVEEDORES!$D73,'EG-MAY'!Q$18:Q$516)</f>
        <v>0</v>
      </c>
      <c r="I72" s="159">
        <f>SUMIF('EG-MAY'!$F$18:$F$516,PROVEEDORES!$D73,'EG-MAY'!R$18:R$516)</f>
        <v>0</v>
      </c>
      <c r="J72" s="159">
        <f>SUMIF('EG-MAY'!$F$18:$F$516,PROVEEDORES!$D73,'EG-MAY'!S$18:S$516)</f>
        <v>0</v>
      </c>
      <c r="K72" s="159" t="str">
        <f t="shared" ref="K72:K135" si="2">IF(G72+H72+I72+J72&gt;0,"C/Información","")</f>
        <v/>
      </c>
      <c r="L72" s="146" t="str">
        <f>IF(PROVEEDORES!G73="","",PROVEEDORES!G73)</f>
        <v/>
      </c>
    </row>
    <row r="73" spans="3:12" ht="17.45" customHeight="1" x14ac:dyDescent="0.2">
      <c r="C73" s="158">
        <f t="shared" ref="C73:C136" si="3">C72+1</f>
        <v>67</v>
      </c>
      <c r="D73" s="146" t="str">
        <f>IF(PROVEEDORES!E74="","",PROVEEDORES!E74)</f>
        <v/>
      </c>
      <c r="E73" s="146" t="str">
        <f>IF(PROVEEDORES!F74="","",PROVEEDORES!F74)</f>
        <v/>
      </c>
      <c r="F73" s="146" t="str">
        <f>IF(PROVEEDORES!D74="","",PROVEEDORES!D74)</f>
        <v/>
      </c>
      <c r="G73" s="159">
        <f>SUMIF('EG-MAY'!$F$18:$F$516,PROVEEDORES!$D74,'EG-MAY'!P$18:P$516)</f>
        <v>0</v>
      </c>
      <c r="H73" s="159">
        <f>SUMIF('EG-MAY'!$F$18:$F$516,PROVEEDORES!$D74,'EG-MAY'!Q$18:Q$516)</f>
        <v>0</v>
      </c>
      <c r="I73" s="159">
        <f>SUMIF('EG-MAY'!$F$18:$F$516,PROVEEDORES!$D74,'EG-MAY'!R$18:R$516)</f>
        <v>0</v>
      </c>
      <c r="J73" s="159">
        <f>SUMIF('EG-MAY'!$F$18:$F$516,PROVEEDORES!$D74,'EG-MAY'!S$18:S$516)</f>
        <v>0</v>
      </c>
      <c r="K73" s="159" t="str">
        <f t="shared" si="2"/>
        <v/>
      </c>
      <c r="L73" s="146" t="str">
        <f>IF(PROVEEDORES!G74="","",PROVEEDORES!G74)</f>
        <v/>
      </c>
    </row>
    <row r="74" spans="3:12" ht="17.45" customHeight="1" x14ac:dyDescent="0.2">
      <c r="C74" s="158">
        <f t="shared" si="3"/>
        <v>68</v>
      </c>
      <c r="D74" s="146" t="str">
        <f>IF(PROVEEDORES!E75="","",PROVEEDORES!E75)</f>
        <v/>
      </c>
      <c r="E74" s="146" t="str">
        <f>IF(PROVEEDORES!F75="","",PROVEEDORES!F75)</f>
        <v/>
      </c>
      <c r="F74" s="146" t="str">
        <f>IF(PROVEEDORES!D75="","",PROVEEDORES!D75)</f>
        <v/>
      </c>
      <c r="G74" s="159">
        <f>SUMIF('EG-MAY'!$F$18:$F$516,PROVEEDORES!$D75,'EG-MAY'!P$18:P$516)</f>
        <v>0</v>
      </c>
      <c r="H74" s="159">
        <f>SUMIF('EG-MAY'!$F$18:$F$516,PROVEEDORES!$D75,'EG-MAY'!Q$18:Q$516)</f>
        <v>0</v>
      </c>
      <c r="I74" s="159">
        <f>SUMIF('EG-MAY'!$F$18:$F$516,PROVEEDORES!$D75,'EG-MAY'!R$18:R$516)</f>
        <v>0</v>
      </c>
      <c r="J74" s="159">
        <f>SUMIF('EG-MAY'!$F$18:$F$516,PROVEEDORES!$D75,'EG-MAY'!S$18:S$516)</f>
        <v>0</v>
      </c>
      <c r="K74" s="159" t="str">
        <f t="shared" si="2"/>
        <v/>
      </c>
      <c r="L74" s="146" t="str">
        <f>IF(PROVEEDORES!G75="","",PROVEEDORES!G75)</f>
        <v/>
      </c>
    </row>
    <row r="75" spans="3:12" ht="17.45" customHeight="1" x14ac:dyDescent="0.2">
      <c r="C75" s="158">
        <f t="shared" si="3"/>
        <v>69</v>
      </c>
      <c r="D75" s="146" t="str">
        <f>IF(PROVEEDORES!E76="","",PROVEEDORES!E76)</f>
        <v/>
      </c>
      <c r="E75" s="146" t="str">
        <f>IF(PROVEEDORES!F76="","",PROVEEDORES!F76)</f>
        <v/>
      </c>
      <c r="F75" s="146" t="str">
        <f>IF(PROVEEDORES!D76="","",PROVEEDORES!D76)</f>
        <v/>
      </c>
      <c r="G75" s="159">
        <f>SUMIF('EG-MAY'!$F$18:$F$516,PROVEEDORES!$D76,'EG-MAY'!P$18:P$516)</f>
        <v>0</v>
      </c>
      <c r="H75" s="159">
        <f>SUMIF('EG-MAY'!$F$18:$F$516,PROVEEDORES!$D76,'EG-MAY'!Q$18:Q$516)</f>
        <v>0</v>
      </c>
      <c r="I75" s="159">
        <f>SUMIF('EG-MAY'!$F$18:$F$516,PROVEEDORES!$D76,'EG-MAY'!R$18:R$516)</f>
        <v>0</v>
      </c>
      <c r="J75" s="159">
        <f>SUMIF('EG-MAY'!$F$18:$F$516,PROVEEDORES!$D76,'EG-MAY'!S$18:S$516)</f>
        <v>0</v>
      </c>
      <c r="K75" s="159" t="str">
        <f t="shared" si="2"/>
        <v/>
      </c>
      <c r="L75" s="146" t="str">
        <f>IF(PROVEEDORES!G76="","",PROVEEDORES!G76)</f>
        <v/>
      </c>
    </row>
    <row r="76" spans="3:12" ht="17.45" customHeight="1" x14ac:dyDescent="0.2">
      <c r="C76" s="158">
        <f t="shared" si="3"/>
        <v>70</v>
      </c>
      <c r="D76" s="146" t="str">
        <f>IF(PROVEEDORES!E77="","",PROVEEDORES!E77)</f>
        <v/>
      </c>
      <c r="E76" s="146" t="str">
        <f>IF(PROVEEDORES!F77="","",PROVEEDORES!F77)</f>
        <v/>
      </c>
      <c r="F76" s="146" t="str">
        <f>IF(PROVEEDORES!D77="","",PROVEEDORES!D77)</f>
        <v/>
      </c>
      <c r="G76" s="159">
        <f>SUMIF('EG-MAY'!$F$18:$F$516,PROVEEDORES!$D77,'EG-MAY'!P$18:P$516)</f>
        <v>0</v>
      </c>
      <c r="H76" s="159">
        <f>SUMIF('EG-MAY'!$F$18:$F$516,PROVEEDORES!$D77,'EG-MAY'!Q$18:Q$516)</f>
        <v>0</v>
      </c>
      <c r="I76" s="159">
        <f>SUMIF('EG-MAY'!$F$18:$F$516,PROVEEDORES!$D77,'EG-MAY'!R$18:R$516)</f>
        <v>0</v>
      </c>
      <c r="J76" s="159">
        <f>SUMIF('EG-MAY'!$F$18:$F$516,PROVEEDORES!$D77,'EG-MAY'!S$18:S$516)</f>
        <v>0</v>
      </c>
      <c r="K76" s="159" t="str">
        <f t="shared" si="2"/>
        <v/>
      </c>
      <c r="L76" s="146" t="str">
        <f>IF(PROVEEDORES!G77="","",PROVEEDORES!G77)</f>
        <v/>
      </c>
    </row>
    <row r="77" spans="3:12" ht="17.45" customHeight="1" x14ac:dyDescent="0.2">
      <c r="C77" s="158">
        <f t="shared" si="3"/>
        <v>71</v>
      </c>
      <c r="D77" s="146" t="str">
        <f>IF(PROVEEDORES!E78="","",PROVEEDORES!E78)</f>
        <v/>
      </c>
      <c r="E77" s="146" t="str">
        <f>IF(PROVEEDORES!F78="","",PROVEEDORES!F78)</f>
        <v/>
      </c>
      <c r="F77" s="146" t="str">
        <f>IF(PROVEEDORES!D78="","",PROVEEDORES!D78)</f>
        <v/>
      </c>
      <c r="G77" s="159">
        <f>SUMIF('EG-MAY'!$F$18:$F$516,PROVEEDORES!$D78,'EG-MAY'!P$18:P$516)</f>
        <v>0</v>
      </c>
      <c r="H77" s="159">
        <f>SUMIF('EG-MAY'!$F$18:$F$516,PROVEEDORES!$D78,'EG-MAY'!Q$18:Q$516)</f>
        <v>0</v>
      </c>
      <c r="I77" s="159">
        <f>SUMIF('EG-MAY'!$F$18:$F$516,PROVEEDORES!$D78,'EG-MAY'!R$18:R$516)</f>
        <v>0</v>
      </c>
      <c r="J77" s="159">
        <f>SUMIF('EG-MAY'!$F$18:$F$516,PROVEEDORES!$D78,'EG-MAY'!S$18:S$516)</f>
        <v>0</v>
      </c>
      <c r="K77" s="159" t="str">
        <f t="shared" si="2"/>
        <v/>
      </c>
      <c r="L77" s="146" t="str">
        <f>IF(PROVEEDORES!G78="","",PROVEEDORES!G78)</f>
        <v/>
      </c>
    </row>
    <row r="78" spans="3:12" ht="17.45" customHeight="1" x14ac:dyDescent="0.2">
      <c r="C78" s="158">
        <f t="shared" si="3"/>
        <v>72</v>
      </c>
      <c r="D78" s="146" t="str">
        <f>IF(PROVEEDORES!E79="","",PROVEEDORES!E79)</f>
        <v/>
      </c>
      <c r="E78" s="146" t="str">
        <f>IF(PROVEEDORES!F79="","",PROVEEDORES!F79)</f>
        <v/>
      </c>
      <c r="F78" s="146" t="str">
        <f>IF(PROVEEDORES!D79="","",PROVEEDORES!D79)</f>
        <v/>
      </c>
      <c r="G78" s="159">
        <f>SUMIF('EG-MAY'!$F$18:$F$516,PROVEEDORES!$D79,'EG-MAY'!P$18:P$516)</f>
        <v>0</v>
      </c>
      <c r="H78" s="159">
        <f>SUMIF('EG-MAY'!$F$18:$F$516,PROVEEDORES!$D79,'EG-MAY'!Q$18:Q$516)</f>
        <v>0</v>
      </c>
      <c r="I78" s="159">
        <f>SUMIF('EG-MAY'!$F$18:$F$516,PROVEEDORES!$D79,'EG-MAY'!R$18:R$516)</f>
        <v>0</v>
      </c>
      <c r="J78" s="159">
        <f>SUMIF('EG-MAY'!$F$18:$F$516,PROVEEDORES!$D79,'EG-MAY'!S$18:S$516)</f>
        <v>0</v>
      </c>
      <c r="K78" s="159" t="str">
        <f t="shared" si="2"/>
        <v/>
      </c>
      <c r="L78" s="146" t="str">
        <f>IF(PROVEEDORES!G79="","",PROVEEDORES!G79)</f>
        <v/>
      </c>
    </row>
    <row r="79" spans="3:12" ht="17.45" customHeight="1" x14ac:dyDescent="0.2">
      <c r="C79" s="158">
        <f t="shared" si="3"/>
        <v>73</v>
      </c>
      <c r="D79" s="146" t="str">
        <f>IF(PROVEEDORES!E80="","",PROVEEDORES!E80)</f>
        <v/>
      </c>
      <c r="E79" s="146" t="str">
        <f>IF(PROVEEDORES!F80="","",PROVEEDORES!F80)</f>
        <v/>
      </c>
      <c r="F79" s="146" t="str">
        <f>IF(PROVEEDORES!D80="","",PROVEEDORES!D80)</f>
        <v/>
      </c>
      <c r="G79" s="159">
        <f>SUMIF('EG-MAY'!$F$18:$F$516,PROVEEDORES!$D80,'EG-MAY'!P$18:P$516)</f>
        <v>0</v>
      </c>
      <c r="H79" s="159">
        <f>SUMIF('EG-MAY'!$F$18:$F$516,PROVEEDORES!$D80,'EG-MAY'!Q$18:Q$516)</f>
        <v>0</v>
      </c>
      <c r="I79" s="159">
        <f>SUMIF('EG-MAY'!$F$18:$F$516,PROVEEDORES!$D80,'EG-MAY'!R$18:R$516)</f>
        <v>0</v>
      </c>
      <c r="J79" s="159">
        <f>SUMIF('EG-MAY'!$F$18:$F$516,PROVEEDORES!$D80,'EG-MAY'!S$18:S$516)</f>
        <v>0</v>
      </c>
      <c r="K79" s="159" t="str">
        <f t="shared" si="2"/>
        <v/>
      </c>
      <c r="L79" s="146" t="str">
        <f>IF(PROVEEDORES!G80="","",PROVEEDORES!G80)</f>
        <v/>
      </c>
    </row>
    <row r="80" spans="3:12" ht="17.45" customHeight="1" x14ac:dyDescent="0.2">
      <c r="C80" s="158">
        <f t="shared" si="3"/>
        <v>74</v>
      </c>
      <c r="D80" s="146" t="str">
        <f>IF(PROVEEDORES!E81="","",PROVEEDORES!E81)</f>
        <v/>
      </c>
      <c r="E80" s="146" t="str">
        <f>IF(PROVEEDORES!F81="","",PROVEEDORES!F81)</f>
        <v/>
      </c>
      <c r="F80" s="146" t="str">
        <f>IF(PROVEEDORES!D81="","",PROVEEDORES!D81)</f>
        <v/>
      </c>
      <c r="G80" s="159">
        <f>SUMIF('EG-MAY'!$F$18:$F$516,PROVEEDORES!$D81,'EG-MAY'!P$18:P$516)</f>
        <v>0</v>
      </c>
      <c r="H80" s="159">
        <f>SUMIF('EG-MAY'!$F$18:$F$516,PROVEEDORES!$D81,'EG-MAY'!Q$18:Q$516)</f>
        <v>0</v>
      </c>
      <c r="I80" s="159">
        <f>SUMIF('EG-MAY'!$F$18:$F$516,PROVEEDORES!$D81,'EG-MAY'!R$18:R$516)</f>
        <v>0</v>
      </c>
      <c r="J80" s="159">
        <f>SUMIF('EG-MAY'!$F$18:$F$516,PROVEEDORES!$D81,'EG-MAY'!S$18:S$516)</f>
        <v>0</v>
      </c>
      <c r="K80" s="159" t="str">
        <f t="shared" si="2"/>
        <v/>
      </c>
      <c r="L80" s="146" t="str">
        <f>IF(PROVEEDORES!G81="","",PROVEEDORES!G81)</f>
        <v/>
      </c>
    </row>
    <row r="81" spans="3:12" ht="17.45" customHeight="1" x14ac:dyDescent="0.2">
      <c r="C81" s="158">
        <f t="shared" si="3"/>
        <v>75</v>
      </c>
      <c r="D81" s="146" t="str">
        <f>IF(PROVEEDORES!E82="","",PROVEEDORES!E82)</f>
        <v/>
      </c>
      <c r="E81" s="146" t="str">
        <f>IF(PROVEEDORES!F82="","",PROVEEDORES!F82)</f>
        <v/>
      </c>
      <c r="F81" s="146" t="str">
        <f>IF(PROVEEDORES!D82="","",PROVEEDORES!D82)</f>
        <v/>
      </c>
      <c r="G81" s="159">
        <f>SUMIF('EG-MAY'!$F$18:$F$516,PROVEEDORES!$D82,'EG-MAY'!P$18:P$516)</f>
        <v>0</v>
      </c>
      <c r="H81" s="159">
        <f>SUMIF('EG-MAY'!$F$18:$F$516,PROVEEDORES!$D82,'EG-MAY'!Q$18:Q$516)</f>
        <v>0</v>
      </c>
      <c r="I81" s="159">
        <f>SUMIF('EG-MAY'!$F$18:$F$516,PROVEEDORES!$D82,'EG-MAY'!R$18:R$516)</f>
        <v>0</v>
      </c>
      <c r="J81" s="159">
        <f>SUMIF('EG-MAY'!$F$18:$F$516,PROVEEDORES!$D82,'EG-MAY'!S$18:S$516)</f>
        <v>0</v>
      </c>
      <c r="K81" s="159" t="str">
        <f t="shared" si="2"/>
        <v/>
      </c>
      <c r="L81" s="146" t="str">
        <f>IF(PROVEEDORES!G82="","",PROVEEDORES!G82)</f>
        <v/>
      </c>
    </row>
    <row r="82" spans="3:12" ht="17.45" customHeight="1" x14ac:dyDescent="0.2">
      <c r="C82" s="158">
        <f t="shared" si="3"/>
        <v>76</v>
      </c>
      <c r="D82" s="146" t="str">
        <f>IF(PROVEEDORES!E83="","",PROVEEDORES!E83)</f>
        <v/>
      </c>
      <c r="E82" s="146" t="str">
        <f>IF(PROVEEDORES!F83="","",PROVEEDORES!F83)</f>
        <v/>
      </c>
      <c r="F82" s="146" t="str">
        <f>IF(PROVEEDORES!D83="","",PROVEEDORES!D83)</f>
        <v/>
      </c>
      <c r="G82" s="159">
        <f>SUMIF('EG-MAY'!$F$18:$F$516,PROVEEDORES!$D83,'EG-MAY'!P$18:P$516)</f>
        <v>0</v>
      </c>
      <c r="H82" s="159">
        <f>SUMIF('EG-MAY'!$F$18:$F$516,PROVEEDORES!$D83,'EG-MAY'!Q$18:Q$516)</f>
        <v>0</v>
      </c>
      <c r="I82" s="159">
        <f>SUMIF('EG-MAY'!$F$18:$F$516,PROVEEDORES!$D83,'EG-MAY'!R$18:R$516)</f>
        <v>0</v>
      </c>
      <c r="J82" s="159">
        <f>SUMIF('EG-MAY'!$F$18:$F$516,PROVEEDORES!$D83,'EG-MAY'!S$18:S$516)</f>
        <v>0</v>
      </c>
      <c r="K82" s="159" t="str">
        <f t="shared" si="2"/>
        <v/>
      </c>
      <c r="L82" s="146" t="str">
        <f>IF(PROVEEDORES!G83="","",PROVEEDORES!G83)</f>
        <v/>
      </c>
    </row>
    <row r="83" spans="3:12" ht="17.45" customHeight="1" x14ac:dyDescent="0.2">
      <c r="C83" s="158">
        <f t="shared" si="3"/>
        <v>77</v>
      </c>
      <c r="D83" s="146" t="str">
        <f>IF(PROVEEDORES!E84="","",PROVEEDORES!E84)</f>
        <v/>
      </c>
      <c r="E83" s="146" t="str">
        <f>IF(PROVEEDORES!F84="","",PROVEEDORES!F84)</f>
        <v/>
      </c>
      <c r="F83" s="146" t="str">
        <f>IF(PROVEEDORES!D84="","",PROVEEDORES!D84)</f>
        <v/>
      </c>
      <c r="G83" s="159">
        <f>SUMIF('EG-MAY'!$F$18:$F$516,PROVEEDORES!$D84,'EG-MAY'!P$18:P$516)</f>
        <v>0</v>
      </c>
      <c r="H83" s="159">
        <f>SUMIF('EG-MAY'!$F$18:$F$516,PROVEEDORES!$D84,'EG-MAY'!Q$18:Q$516)</f>
        <v>0</v>
      </c>
      <c r="I83" s="159">
        <f>SUMIF('EG-MAY'!$F$18:$F$516,PROVEEDORES!$D84,'EG-MAY'!R$18:R$516)</f>
        <v>0</v>
      </c>
      <c r="J83" s="159">
        <f>SUMIF('EG-MAY'!$F$18:$F$516,PROVEEDORES!$D84,'EG-MAY'!S$18:S$516)</f>
        <v>0</v>
      </c>
      <c r="K83" s="159" t="str">
        <f t="shared" si="2"/>
        <v/>
      </c>
      <c r="L83" s="146" t="str">
        <f>IF(PROVEEDORES!G84="","",PROVEEDORES!G84)</f>
        <v/>
      </c>
    </row>
    <row r="84" spans="3:12" ht="17.45" customHeight="1" x14ac:dyDescent="0.2">
      <c r="C84" s="158">
        <f t="shared" si="3"/>
        <v>78</v>
      </c>
      <c r="D84" s="146" t="str">
        <f>IF(PROVEEDORES!E85="","",PROVEEDORES!E85)</f>
        <v/>
      </c>
      <c r="E84" s="146" t="str">
        <f>IF(PROVEEDORES!F85="","",PROVEEDORES!F85)</f>
        <v/>
      </c>
      <c r="F84" s="146" t="str">
        <f>IF(PROVEEDORES!D85="","",PROVEEDORES!D85)</f>
        <v/>
      </c>
      <c r="G84" s="159">
        <f>SUMIF('EG-MAY'!$F$18:$F$516,PROVEEDORES!$D85,'EG-MAY'!P$18:P$516)</f>
        <v>0</v>
      </c>
      <c r="H84" s="159">
        <f>SUMIF('EG-MAY'!$F$18:$F$516,PROVEEDORES!$D85,'EG-MAY'!Q$18:Q$516)</f>
        <v>0</v>
      </c>
      <c r="I84" s="159">
        <f>SUMIF('EG-MAY'!$F$18:$F$516,PROVEEDORES!$D85,'EG-MAY'!R$18:R$516)</f>
        <v>0</v>
      </c>
      <c r="J84" s="159">
        <f>SUMIF('EG-MAY'!$F$18:$F$516,PROVEEDORES!$D85,'EG-MAY'!S$18:S$516)</f>
        <v>0</v>
      </c>
      <c r="K84" s="159" t="str">
        <f t="shared" si="2"/>
        <v/>
      </c>
      <c r="L84" s="146" t="str">
        <f>IF(PROVEEDORES!G85="","",PROVEEDORES!G85)</f>
        <v/>
      </c>
    </row>
    <row r="85" spans="3:12" ht="17.45" customHeight="1" x14ac:dyDescent="0.2">
      <c r="C85" s="158">
        <f t="shared" si="3"/>
        <v>79</v>
      </c>
      <c r="D85" s="146" t="str">
        <f>IF(PROVEEDORES!E86="","",PROVEEDORES!E86)</f>
        <v/>
      </c>
      <c r="E85" s="146" t="str">
        <f>IF(PROVEEDORES!F86="","",PROVEEDORES!F86)</f>
        <v/>
      </c>
      <c r="F85" s="146" t="str">
        <f>IF(PROVEEDORES!D86="","",PROVEEDORES!D86)</f>
        <v/>
      </c>
      <c r="G85" s="159">
        <f>SUMIF('EG-MAY'!$F$18:$F$516,PROVEEDORES!$D86,'EG-MAY'!P$18:P$516)</f>
        <v>0</v>
      </c>
      <c r="H85" s="159">
        <f>SUMIF('EG-MAY'!$F$18:$F$516,PROVEEDORES!$D86,'EG-MAY'!Q$18:Q$516)</f>
        <v>0</v>
      </c>
      <c r="I85" s="159">
        <f>SUMIF('EG-MAY'!$F$18:$F$516,PROVEEDORES!$D86,'EG-MAY'!R$18:R$516)</f>
        <v>0</v>
      </c>
      <c r="J85" s="159">
        <f>SUMIF('EG-MAY'!$F$18:$F$516,PROVEEDORES!$D86,'EG-MAY'!S$18:S$516)</f>
        <v>0</v>
      </c>
      <c r="K85" s="159" t="str">
        <f t="shared" si="2"/>
        <v/>
      </c>
      <c r="L85" s="146" t="str">
        <f>IF(PROVEEDORES!G86="","",PROVEEDORES!G86)</f>
        <v/>
      </c>
    </row>
    <row r="86" spans="3:12" ht="17.45" customHeight="1" x14ac:dyDescent="0.2">
      <c r="C86" s="158">
        <f t="shared" si="3"/>
        <v>80</v>
      </c>
      <c r="D86" s="146" t="str">
        <f>IF(PROVEEDORES!E87="","",PROVEEDORES!E87)</f>
        <v/>
      </c>
      <c r="E86" s="146" t="str">
        <f>IF(PROVEEDORES!F87="","",PROVEEDORES!F87)</f>
        <v/>
      </c>
      <c r="F86" s="146" t="str">
        <f>IF(PROVEEDORES!D87="","",PROVEEDORES!D87)</f>
        <v/>
      </c>
      <c r="G86" s="159">
        <f>SUMIF('EG-MAY'!$F$18:$F$516,PROVEEDORES!$D87,'EG-MAY'!P$18:P$516)</f>
        <v>0</v>
      </c>
      <c r="H86" s="159">
        <f>SUMIF('EG-MAY'!$F$18:$F$516,PROVEEDORES!$D87,'EG-MAY'!Q$18:Q$516)</f>
        <v>0</v>
      </c>
      <c r="I86" s="159">
        <f>SUMIF('EG-MAY'!$F$18:$F$516,PROVEEDORES!$D87,'EG-MAY'!R$18:R$516)</f>
        <v>0</v>
      </c>
      <c r="J86" s="159">
        <f>SUMIF('EG-MAY'!$F$18:$F$516,PROVEEDORES!$D87,'EG-MAY'!S$18:S$516)</f>
        <v>0</v>
      </c>
      <c r="K86" s="159" t="str">
        <f t="shared" si="2"/>
        <v/>
      </c>
      <c r="L86" s="146" t="str">
        <f>IF(PROVEEDORES!G87="","",PROVEEDORES!G87)</f>
        <v/>
      </c>
    </row>
    <row r="87" spans="3:12" ht="17.45" customHeight="1" x14ac:dyDescent="0.2">
      <c r="C87" s="158">
        <f t="shared" si="3"/>
        <v>81</v>
      </c>
      <c r="D87" s="146" t="str">
        <f>IF(PROVEEDORES!E88="","",PROVEEDORES!E88)</f>
        <v/>
      </c>
      <c r="E87" s="146" t="str">
        <f>IF(PROVEEDORES!F88="","",PROVEEDORES!F88)</f>
        <v/>
      </c>
      <c r="F87" s="146" t="str">
        <f>IF(PROVEEDORES!D88="","",PROVEEDORES!D88)</f>
        <v/>
      </c>
      <c r="G87" s="159">
        <f>SUMIF('EG-MAY'!$F$18:$F$516,PROVEEDORES!$D88,'EG-MAY'!P$18:P$516)</f>
        <v>0</v>
      </c>
      <c r="H87" s="159">
        <f>SUMIF('EG-MAY'!$F$18:$F$516,PROVEEDORES!$D88,'EG-MAY'!Q$18:Q$516)</f>
        <v>0</v>
      </c>
      <c r="I87" s="159">
        <f>SUMIF('EG-MAY'!$F$18:$F$516,PROVEEDORES!$D88,'EG-MAY'!R$18:R$516)</f>
        <v>0</v>
      </c>
      <c r="J87" s="159">
        <f>SUMIF('EG-MAY'!$F$18:$F$516,PROVEEDORES!$D88,'EG-MAY'!S$18:S$516)</f>
        <v>0</v>
      </c>
      <c r="K87" s="159" t="str">
        <f t="shared" si="2"/>
        <v/>
      </c>
      <c r="L87" s="146" t="str">
        <f>IF(PROVEEDORES!G88="","",PROVEEDORES!G88)</f>
        <v/>
      </c>
    </row>
    <row r="88" spans="3:12" ht="17.45" customHeight="1" x14ac:dyDescent="0.2">
      <c r="C88" s="158">
        <f t="shared" si="3"/>
        <v>82</v>
      </c>
      <c r="D88" s="146" t="str">
        <f>IF(PROVEEDORES!E89="","",PROVEEDORES!E89)</f>
        <v/>
      </c>
      <c r="E88" s="146" t="str">
        <f>IF(PROVEEDORES!F89="","",PROVEEDORES!F89)</f>
        <v/>
      </c>
      <c r="F88" s="146" t="str">
        <f>IF(PROVEEDORES!D89="","",PROVEEDORES!D89)</f>
        <v/>
      </c>
      <c r="G88" s="159">
        <f>SUMIF('EG-MAY'!$F$18:$F$516,PROVEEDORES!$D89,'EG-MAY'!P$18:P$516)</f>
        <v>0</v>
      </c>
      <c r="H88" s="159">
        <f>SUMIF('EG-MAY'!$F$18:$F$516,PROVEEDORES!$D89,'EG-MAY'!Q$18:Q$516)</f>
        <v>0</v>
      </c>
      <c r="I88" s="159">
        <f>SUMIF('EG-MAY'!$F$18:$F$516,PROVEEDORES!$D89,'EG-MAY'!R$18:R$516)</f>
        <v>0</v>
      </c>
      <c r="J88" s="159">
        <f>SUMIF('EG-MAY'!$F$18:$F$516,PROVEEDORES!$D89,'EG-MAY'!S$18:S$516)</f>
        <v>0</v>
      </c>
      <c r="K88" s="159" t="str">
        <f t="shared" si="2"/>
        <v/>
      </c>
      <c r="L88" s="146" t="str">
        <f>IF(PROVEEDORES!G89="","",PROVEEDORES!G89)</f>
        <v/>
      </c>
    </row>
    <row r="89" spans="3:12" ht="17.45" customHeight="1" x14ac:dyDescent="0.2">
      <c r="C89" s="158">
        <f t="shared" si="3"/>
        <v>83</v>
      </c>
      <c r="D89" s="146" t="str">
        <f>IF(PROVEEDORES!E90="","",PROVEEDORES!E90)</f>
        <v/>
      </c>
      <c r="E89" s="146" t="str">
        <f>IF(PROVEEDORES!F90="","",PROVEEDORES!F90)</f>
        <v/>
      </c>
      <c r="F89" s="146" t="str">
        <f>IF(PROVEEDORES!D90="","",PROVEEDORES!D90)</f>
        <v/>
      </c>
      <c r="G89" s="159">
        <f>SUMIF('EG-MAY'!$F$18:$F$516,PROVEEDORES!$D90,'EG-MAY'!P$18:P$516)</f>
        <v>0</v>
      </c>
      <c r="H89" s="159">
        <f>SUMIF('EG-MAY'!$F$18:$F$516,PROVEEDORES!$D90,'EG-MAY'!Q$18:Q$516)</f>
        <v>0</v>
      </c>
      <c r="I89" s="159">
        <f>SUMIF('EG-MAY'!$F$18:$F$516,PROVEEDORES!$D90,'EG-MAY'!R$18:R$516)</f>
        <v>0</v>
      </c>
      <c r="J89" s="159">
        <f>SUMIF('EG-MAY'!$F$18:$F$516,PROVEEDORES!$D90,'EG-MAY'!S$18:S$516)</f>
        <v>0</v>
      </c>
      <c r="K89" s="159" t="str">
        <f t="shared" si="2"/>
        <v/>
      </c>
      <c r="L89" s="146" t="str">
        <f>IF(PROVEEDORES!G90="","",PROVEEDORES!G90)</f>
        <v/>
      </c>
    </row>
    <row r="90" spans="3:12" ht="17.45" customHeight="1" x14ac:dyDescent="0.2">
      <c r="C90" s="158">
        <f t="shared" si="3"/>
        <v>84</v>
      </c>
      <c r="D90" s="146" t="str">
        <f>IF(PROVEEDORES!E91="","",PROVEEDORES!E91)</f>
        <v/>
      </c>
      <c r="E90" s="146" t="str">
        <f>IF(PROVEEDORES!F91="","",PROVEEDORES!F91)</f>
        <v/>
      </c>
      <c r="F90" s="146" t="str">
        <f>IF(PROVEEDORES!D91="","",PROVEEDORES!D91)</f>
        <v/>
      </c>
      <c r="G90" s="159">
        <f>SUMIF('EG-MAY'!$F$18:$F$516,PROVEEDORES!$D91,'EG-MAY'!P$18:P$516)</f>
        <v>0</v>
      </c>
      <c r="H90" s="159">
        <f>SUMIF('EG-MAY'!$F$18:$F$516,PROVEEDORES!$D91,'EG-MAY'!Q$18:Q$516)</f>
        <v>0</v>
      </c>
      <c r="I90" s="159">
        <f>SUMIF('EG-MAY'!$F$18:$F$516,PROVEEDORES!$D91,'EG-MAY'!R$18:R$516)</f>
        <v>0</v>
      </c>
      <c r="J90" s="159">
        <f>SUMIF('EG-MAY'!$F$18:$F$516,PROVEEDORES!$D91,'EG-MAY'!S$18:S$516)</f>
        <v>0</v>
      </c>
      <c r="K90" s="159" t="str">
        <f t="shared" si="2"/>
        <v/>
      </c>
      <c r="L90" s="146" t="str">
        <f>IF(PROVEEDORES!G91="","",PROVEEDORES!G91)</f>
        <v/>
      </c>
    </row>
    <row r="91" spans="3:12" ht="17.45" customHeight="1" x14ac:dyDescent="0.2">
      <c r="C91" s="158">
        <f t="shared" si="3"/>
        <v>85</v>
      </c>
      <c r="D91" s="146" t="str">
        <f>IF(PROVEEDORES!E92="","",PROVEEDORES!E92)</f>
        <v/>
      </c>
      <c r="E91" s="146" t="str">
        <f>IF(PROVEEDORES!F92="","",PROVEEDORES!F92)</f>
        <v/>
      </c>
      <c r="F91" s="146" t="str">
        <f>IF(PROVEEDORES!D92="","",PROVEEDORES!D92)</f>
        <v/>
      </c>
      <c r="G91" s="159">
        <f>SUMIF('EG-MAY'!$F$18:$F$516,PROVEEDORES!$D92,'EG-MAY'!P$18:P$516)</f>
        <v>0</v>
      </c>
      <c r="H91" s="159">
        <f>SUMIF('EG-MAY'!$F$18:$F$516,PROVEEDORES!$D92,'EG-MAY'!Q$18:Q$516)</f>
        <v>0</v>
      </c>
      <c r="I91" s="159">
        <f>SUMIF('EG-MAY'!$F$18:$F$516,PROVEEDORES!$D92,'EG-MAY'!R$18:R$516)</f>
        <v>0</v>
      </c>
      <c r="J91" s="159">
        <f>SUMIF('EG-MAY'!$F$18:$F$516,PROVEEDORES!$D92,'EG-MAY'!S$18:S$516)</f>
        <v>0</v>
      </c>
      <c r="K91" s="159" t="str">
        <f t="shared" si="2"/>
        <v/>
      </c>
      <c r="L91" s="146" t="str">
        <f>IF(PROVEEDORES!G92="","",PROVEEDORES!G92)</f>
        <v/>
      </c>
    </row>
    <row r="92" spans="3:12" ht="17.45" customHeight="1" x14ac:dyDescent="0.2">
      <c r="C92" s="158">
        <f t="shared" si="3"/>
        <v>86</v>
      </c>
      <c r="D92" s="146" t="str">
        <f>IF(PROVEEDORES!E93="","",PROVEEDORES!E93)</f>
        <v/>
      </c>
      <c r="E92" s="146" t="str">
        <f>IF(PROVEEDORES!F93="","",PROVEEDORES!F93)</f>
        <v/>
      </c>
      <c r="F92" s="146" t="str">
        <f>IF(PROVEEDORES!D93="","",PROVEEDORES!D93)</f>
        <v/>
      </c>
      <c r="G92" s="159">
        <f>SUMIF('EG-MAY'!$F$18:$F$516,PROVEEDORES!$D93,'EG-MAY'!P$18:P$516)</f>
        <v>0</v>
      </c>
      <c r="H92" s="159">
        <f>SUMIF('EG-MAY'!$F$18:$F$516,PROVEEDORES!$D93,'EG-MAY'!Q$18:Q$516)</f>
        <v>0</v>
      </c>
      <c r="I92" s="159">
        <f>SUMIF('EG-MAY'!$F$18:$F$516,PROVEEDORES!$D93,'EG-MAY'!R$18:R$516)</f>
        <v>0</v>
      </c>
      <c r="J92" s="159">
        <f>SUMIF('EG-MAY'!$F$18:$F$516,PROVEEDORES!$D93,'EG-MAY'!S$18:S$516)</f>
        <v>0</v>
      </c>
      <c r="K92" s="159" t="str">
        <f t="shared" si="2"/>
        <v/>
      </c>
      <c r="L92" s="146" t="str">
        <f>IF(PROVEEDORES!G93="","",PROVEEDORES!G93)</f>
        <v/>
      </c>
    </row>
    <row r="93" spans="3:12" ht="17.45" customHeight="1" x14ac:dyDescent="0.2">
      <c r="C93" s="158">
        <f t="shared" si="3"/>
        <v>87</v>
      </c>
      <c r="D93" s="146" t="str">
        <f>IF(PROVEEDORES!E94="","",PROVEEDORES!E94)</f>
        <v/>
      </c>
      <c r="E93" s="146" t="str">
        <f>IF(PROVEEDORES!F94="","",PROVEEDORES!F94)</f>
        <v/>
      </c>
      <c r="F93" s="146" t="str">
        <f>IF(PROVEEDORES!D94="","",PROVEEDORES!D94)</f>
        <v/>
      </c>
      <c r="G93" s="159">
        <f>SUMIF('EG-MAY'!$F$18:$F$516,PROVEEDORES!$D94,'EG-MAY'!P$18:P$516)</f>
        <v>0</v>
      </c>
      <c r="H93" s="159">
        <f>SUMIF('EG-MAY'!$F$18:$F$516,PROVEEDORES!$D94,'EG-MAY'!Q$18:Q$516)</f>
        <v>0</v>
      </c>
      <c r="I93" s="159">
        <f>SUMIF('EG-MAY'!$F$18:$F$516,PROVEEDORES!$D94,'EG-MAY'!R$18:R$516)</f>
        <v>0</v>
      </c>
      <c r="J93" s="159">
        <f>SUMIF('EG-MAY'!$F$18:$F$516,PROVEEDORES!$D94,'EG-MAY'!S$18:S$516)</f>
        <v>0</v>
      </c>
      <c r="K93" s="159" t="str">
        <f t="shared" si="2"/>
        <v/>
      </c>
      <c r="L93" s="146" t="str">
        <f>IF(PROVEEDORES!G94="","",PROVEEDORES!G94)</f>
        <v/>
      </c>
    </row>
    <row r="94" spans="3:12" ht="17.45" customHeight="1" x14ac:dyDescent="0.2">
      <c r="C94" s="158">
        <f t="shared" si="3"/>
        <v>88</v>
      </c>
      <c r="D94" s="146" t="str">
        <f>IF(PROVEEDORES!E95="","",PROVEEDORES!E95)</f>
        <v/>
      </c>
      <c r="E94" s="146" t="str">
        <f>IF(PROVEEDORES!F95="","",PROVEEDORES!F95)</f>
        <v/>
      </c>
      <c r="F94" s="146" t="str">
        <f>IF(PROVEEDORES!D95="","",PROVEEDORES!D95)</f>
        <v/>
      </c>
      <c r="G94" s="159">
        <f>SUMIF('EG-MAY'!$F$18:$F$516,PROVEEDORES!$D95,'EG-MAY'!P$18:P$516)</f>
        <v>0</v>
      </c>
      <c r="H94" s="159">
        <f>SUMIF('EG-MAY'!$F$18:$F$516,PROVEEDORES!$D95,'EG-MAY'!Q$18:Q$516)</f>
        <v>0</v>
      </c>
      <c r="I94" s="159">
        <f>SUMIF('EG-MAY'!$F$18:$F$516,PROVEEDORES!$D95,'EG-MAY'!R$18:R$516)</f>
        <v>0</v>
      </c>
      <c r="J94" s="159">
        <f>SUMIF('EG-MAY'!$F$18:$F$516,PROVEEDORES!$D95,'EG-MAY'!S$18:S$516)</f>
        <v>0</v>
      </c>
      <c r="K94" s="159" t="str">
        <f t="shared" si="2"/>
        <v/>
      </c>
      <c r="L94" s="146" t="str">
        <f>IF(PROVEEDORES!G95="","",PROVEEDORES!G95)</f>
        <v/>
      </c>
    </row>
    <row r="95" spans="3:12" ht="17.45" customHeight="1" x14ac:dyDescent="0.2">
      <c r="C95" s="158">
        <f t="shared" si="3"/>
        <v>89</v>
      </c>
      <c r="D95" s="146" t="str">
        <f>IF(PROVEEDORES!E96="","",PROVEEDORES!E96)</f>
        <v/>
      </c>
      <c r="E95" s="146" t="str">
        <f>IF(PROVEEDORES!F96="","",PROVEEDORES!F96)</f>
        <v/>
      </c>
      <c r="F95" s="146" t="str">
        <f>IF(PROVEEDORES!D96="","",PROVEEDORES!D96)</f>
        <v/>
      </c>
      <c r="G95" s="159">
        <f>SUMIF('EG-MAY'!$F$18:$F$516,PROVEEDORES!$D96,'EG-MAY'!P$18:P$516)</f>
        <v>0</v>
      </c>
      <c r="H95" s="159">
        <f>SUMIF('EG-MAY'!$F$18:$F$516,PROVEEDORES!$D96,'EG-MAY'!Q$18:Q$516)</f>
        <v>0</v>
      </c>
      <c r="I95" s="159">
        <f>SUMIF('EG-MAY'!$F$18:$F$516,PROVEEDORES!$D96,'EG-MAY'!R$18:R$516)</f>
        <v>0</v>
      </c>
      <c r="J95" s="159">
        <f>SUMIF('EG-MAY'!$F$18:$F$516,PROVEEDORES!$D96,'EG-MAY'!S$18:S$516)</f>
        <v>0</v>
      </c>
      <c r="K95" s="159" t="str">
        <f t="shared" si="2"/>
        <v/>
      </c>
      <c r="L95" s="146" t="str">
        <f>IF(PROVEEDORES!G96="","",PROVEEDORES!G96)</f>
        <v/>
      </c>
    </row>
    <row r="96" spans="3:12" ht="17.45" customHeight="1" x14ac:dyDescent="0.2">
      <c r="C96" s="158">
        <f t="shared" si="3"/>
        <v>90</v>
      </c>
      <c r="D96" s="146" t="str">
        <f>IF(PROVEEDORES!E97="","",PROVEEDORES!E97)</f>
        <v/>
      </c>
      <c r="E96" s="146" t="str">
        <f>IF(PROVEEDORES!F97="","",PROVEEDORES!F97)</f>
        <v/>
      </c>
      <c r="F96" s="146" t="str">
        <f>IF(PROVEEDORES!D97="","",PROVEEDORES!D97)</f>
        <v/>
      </c>
      <c r="G96" s="159">
        <f>SUMIF('EG-MAY'!$F$18:$F$516,PROVEEDORES!$D97,'EG-MAY'!P$18:P$516)</f>
        <v>0</v>
      </c>
      <c r="H96" s="159">
        <f>SUMIF('EG-MAY'!$F$18:$F$516,PROVEEDORES!$D97,'EG-MAY'!Q$18:Q$516)</f>
        <v>0</v>
      </c>
      <c r="I96" s="159">
        <f>SUMIF('EG-MAY'!$F$18:$F$516,PROVEEDORES!$D97,'EG-MAY'!R$18:R$516)</f>
        <v>0</v>
      </c>
      <c r="J96" s="159">
        <f>SUMIF('EG-MAY'!$F$18:$F$516,PROVEEDORES!$D97,'EG-MAY'!S$18:S$516)</f>
        <v>0</v>
      </c>
      <c r="K96" s="159" t="str">
        <f t="shared" si="2"/>
        <v/>
      </c>
      <c r="L96" s="146" t="str">
        <f>IF(PROVEEDORES!G97="","",PROVEEDORES!G97)</f>
        <v/>
      </c>
    </row>
    <row r="97" spans="3:12" ht="17.45" customHeight="1" x14ac:dyDescent="0.2">
      <c r="C97" s="158">
        <f t="shared" si="3"/>
        <v>91</v>
      </c>
      <c r="D97" s="146" t="str">
        <f>IF(PROVEEDORES!E98="","",PROVEEDORES!E98)</f>
        <v/>
      </c>
      <c r="E97" s="146" t="str">
        <f>IF(PROVEEDORES!F98="","",PROVEEDORES!F98)</f>
        <v/>
      </c>
      <c r="F97" s="146" t="str">
        <f>IF(PROVEEDORES!D98="","",PROVEEDORES!D98)</f>
        <v/>
      </c>
      <c r="G97" s="159">
        <f>SUMIF('EG-MAY'!$F$18:$F$516,PROVEEDORES!$D98,'EG-MAY'!P$18:P$516)</f>
        <v>0</v>
      </c>
      <c r="H97" s="159">
        <f>SUMIF('EG-MAY'!$F$18:$F$516,PROVEEDORES!$D98,'EG-MAY'!Q$18:Q$516)</f>
        <v>0</v>
      </c>
      <c r="I97" s="159">
        <f>SUMIF('EG-MAY'!$F$18:$F$516,PROVEEDORES!$D98,'EG-MAY'!R$18:R$516)</f>
        <v>0</v>
      </c>
      <c r="J97" s="159">
        <f>SUMIF('EG-MAY'!$F$18:$F$516,PROVEEDORES!$D98,'EG-MAY'!S$18:S$516)</f>
        <v>0</v>
      </c>
      <c r="K97" s="159" t="str">
        <f t="shared" si="2"/>
        <v/>
      </c>
      <c r="L97" s="146" t="str">
        <f>IF(PROVEEDORES!G98="","",PROVEEDORES!G98)</f>
        <v/>
      </c>
    </row>
    <row r="98" spans="3:12" ht="17.45" customHeight="1" x14ac:dyDescent="0.2">
      <c r="C98" s="158">
        <f t="shared" si="3"/>
        <v>92</v>
      </c>
      <c r="D98" s="146" t="str">
        <f>IF(PROVEEDORES!E99="","",PROVEEDORES!E99)</f>
        <v/>
      </c>
      <c r="E98" s="146" t="str">
        <f>IF(PROVEEDORES!F99="","",PROVEEDORES!F99)</f>
        <v/>
      </c>
      <c r="F98" s="146" t="str">
        <f>IF(PROVEEDORES!D99="","",PROVEEDORES!D99)</f>
        <v/>
      </c>
      <c r="G98" s="159">
        <f>SUMIF('EG-MAY'!$F$18:$F$516,PROVEEDORES!$D99,'EG-MAY'!P$18:P$516)</f>
        <v>0</v>
      </c>
      <c r="H98" s="159">
        <f>SUMIF('EG-MAY'!$F$18:$F$516,PROVEEDORES!$D99,'EG-MAY'!Q$18:Q$516)</f>
        <v>0</v>
      </c>
      <c r="I98" s="159">
        <f>SUMIF('EG-MAY'!$F$18:$F$516,PROVEEDORES!$D99,'EG-MAY'!R$18:R$516)</f>
        <v>0</v>
      </c>
      <c r="J98" s="159">
        <f>SUMIF('EG-MAY'!$F$18:$F$516,PROVEEDORES!$D99,'EG-MAY'!S$18:S$516)</f>
        <v>0</v>
      </c>
      <c r="K98" s="159" t="str">
        <f t="shared" si="2"/>
        <v/>
      </c>
      <c r="L98" s="146" t="str">
        <f>IF(PROVEEDORES!G99="","",PROVEEDORES!G99)</f>
        <v/>
      </c>
    </row>
    <row r="99" spans="3:12" ht="17.45" customHeight="1" x14ac:dyDescent="0.2">
      <c r="C99" s="158">
        <f t="shared" si="3"/>
        <v>93</v>
      </c>
      <c r="D99" s="146" t="str">
        <f>IF(PROVEEDORES!E100="","",PROVEEDORES!E100)</f>
        <v/>
      </c>
      <c r="E99" s="146" t="str">
        <f>IF(PROVEEDORES!F100="","",PROVEEDORES!F100)</f>
        <v/>
      </c>
      <c r="F99" s="146" t="str">
        <f>IF(PROVEEDORES!D100="","",PROVEEDORES!D100)</f>
        <v/>
      </c>
      <c r="G99" s="159">
        <f>SUMIF('EG-MAY'!$F$18:$F$516,PROVEEDORES!$D100,'EG-MAY'!P$18:P$516)</f>
        <v>0</v>
      </c>
      <c r="H99" s="159">
        <f>SUMIF('EG-MAY'!$F$18:$F$516,PROVEEDORES!$D100,'EG-MAY'!Q$18:Q$516)</f>
        <v>0</v>
      </c>
      <c r="I99" s="159">
        <f>SUMIF('EG-MAY'!$F$18:$F$516,PROVEEDORES!$D100,'EG-MAY'!R$18:R$516)</f>
        <v>0</v>
      </c>
      <c r="J99" s="159">
        <f>SUMIF('EG-MAY'!$F$18:$F$516,PROVEEDORES!$D100,'EG-MAY'!S$18:S$516)</f>
        <v>0</v>
      </c>
      <c r="K99" s="159" t="str">
        <f t="shared" si="2"/>
        <v/>
      </c>
      <c r="L99" s="146" t="str">
        <f>IF(PROVEEDORES!G100="","",PROVEEDORES!G100)</f>
        <v/>
      </c>
    </row>
    <row r="100" spans="3:12" ht="17.45" customHeight="1" x14ac:dyDescent="0.2">
      <c r="C100" s="158">
        <f t="shared" si="3"/>
        <v>94</v>
      </c>
      <c r="D100" s="146" t="str">
        <f>IF(PROVEEDORES!E101="","",PROVEEDORES!E101)</f>
        <v/>
      </c>
      <c r="E100" s="146" t="str">
        <f>IF(PROVEEDORES!F101="","",PROVEEDORES!F101)</f>
        <v/>
      </c>
      <c r="F100" s="146" t="str">
        <f>IF(PROVEEDORES!D101="","",PROVEEDORES!D101)</f>
        <v/>
      </c>
      <c r="G100" s="159">
        <f>SUMIF('EG-MAY'!$F$18:$F$516,PROVEEDORES!$D101,'EG-MAY'!P$18:P$516)</f>
        <v>0</v>
      </c>
      <c r="H100" s="159">
        <f>SUMIF('EG-MAY'!$F$18:$F$516,PROVEEDORES!$D101,'EG-MAY'!Q$18:Q$516)</f>
        <v>0</v>
      </c>
      <c r="I100" s="159">
        <f>SUMIF('EG-MAY'!$F$18:$F$516,PROVEEDORES!$D101,'EG-MAY'!R$18:R$516)</f>
        <v>0</v>
      </c>
      <c r="J100" s="159">
        <f>SUMIF('EG-MAY'!$F$18:$F$516,PROVEEDORES!$D101,'EG-MAY'!S$18:S$516)</f>
        <v>0</v>
      </c>
      <c r="K100" s="159" t="str">
        <f t="shared" si="2"/>
        <v/>
      </c>
      <c r="L100" s="146" t="str">
        <f>IF(PROVEEDORES!G101="","",PROVEEDORES!G101)</f>
        <v/>
      </c>
    </row>
    <row r="101" spans="3:12" ht="17.45" customHeight="1" x14ac:dyDescent="0.2">
      <c r="C101" s="158">
        <f t="shared" si="3"/>
        <v>95</v>
      </c>
      <c r="D101" s="146" t="str">
        <f>IF(PROVEEDORES!E102="","",PROVEEDORES!E102)</f>
        <v/>
      </c>
      <c r="E101" s="146" t="str">
        <f>IF(PROVEEDORES!F102="","",PROVEEDORES!F102)</f>
        <v/>
      </c>
      <c r="F101" s="146" t="str">
        <f>IF(PROVEEDORES!D102="","",PROVEEDORES!D102)</f>
        <v/>
      </c>
      <c r="G101" s="159">
        <f>SUMIF('EG-MAY'!$F$18:$F$516,PROVEEDORES!$D102,'EG-MAY'!P$18:P$516)</f>
        <v>0</v>
      </c>
      <c r="H101" s="159">
        <f>SUMIF('EG-MAY'!$F$18:$F$516,PROVEEDORES!$D102,'EG-MAY'!Q$18:Q$516)</f>
        <v>0</v>
      </c>
      <c r="I101" s="159">
        <f>SUMIF('EG-MAY'!$F$18:$F$516,PROVEEDORES!$D102,'EG-MAY'!R$18:R$516)</f>
        <v>0</v>
      </c>
      <c r="J101" s="159">
        <f>SUMIF('EG-MAY'!$F$18:$F$516,PROVEEDORES!$D102,'EG-MAY'!S$18:S$516)</f>
        <v>0</v>
      </c>
      <c r="K101" s="159" t="str">
        <f t="shared" si="2"/>
        <v/>
      </c>
      <c r="L101" s="146" t="str">
        <f>IF(PROVEEDORES!G102="","",PROVEEDORES!G102)</f>
        <v/>
      </c>
    </row>
    <row r="102" spans="3:12" ht="17.45" customHeight="1" x14ac:dyDescent="0.2">
      <c r="C102" s="158">
        <f t="shared" si="3"/>
        <v>96</v>
      </c>
      <c r="D102" s="146" t="str">
        <f>IF(PROVEEDORES!E103="","",PROVEEDORES!E103)</f>
        <v/>
      </c>
      <c r="E102" s="146" t="str">
        <f>IF(PROVEEDORES!F103="","",PROVEEDORES!F103)</f>
        <v/>
      </c>
      <c r="F102" s="146" t="str">
        <f>IF(PROVEEDORES!D103="","",PROVEEDORES!D103)</f>
        <v/>
      </c>
      <c r="G102" s="159">
        <f>SUMIF('EG-MAY'!$F$18:$F$516,PROVEEDORES!$D103,'EG-MAY'!P$18:P$516)</f>
        <v>0</v>
      </c>
      <c r="H102" s="159">
        <f>SUMIF('EG-MAY'!$F$18:$F$516,PROVEEDORES!$D103,'EG-MAY'!Q$18:Q$516)</f>
        <v>0</v>
      </c>
      <c r="I102" s="159">
        <f>SUMIF('EG-MAY'!$F$18:$F$516,PROVEEDORES!$D103,'EG-MAY'!R$18:R$516)</f>
        <v>0</v>
      </c>
      <c r="J102" s="159">
        <f>SUMIF('EG-MAY'!$F$18:$F$516,PROVEEDORES!$D103,'EG-MAY'!S$18:S$516)</f>
        <v>0</v>
      </c>
      <c r="K102" s="159" t="str">
        <f t="shared" si="2"/>
        <v/>
      </c>
      <c r="L102" s="146" t="str">
        <f>IF(PROVEEDORES!G103="","",PROVEEDORES!G103)</f>
        <v/>
      </c>
    </row>
    <row r="103" spans="3:12" ht="17.45" customHeight="1" x14ac:dyDescent="0.2">
      <c r="C103" s="158">
        <f t="shared" si="3"/>
        <v>97</v>
      </c>
      <c r="D103" s="146" t="str">
        <f>IF(PROVEEDORES!E104="","",PROVEEDORES!E104)</f>
        <v/>
      </c>
      <c r="E103" s="146" t="str">
        <f>IF(PROVEEDORES!F104="","",PROVEEDORES!F104)</f>
        <v/>
      </c>
      <c r="F103" s="146" t="str">
        <f>IF(PROVEEDORES!D104="","",PROVEEDORES!D104)</f>
        <v/>
      </c>
      <c r="G103" s="159">
        <f>SUMIF('EG-MAY'!$F$18:$F$516,PROVEEDORES!$D104,'EG-MAY'!P$18:P$516)</f>
        <v>0</v>
      </c>
      <c r="H103" s="159">
        <f>SUMIF('EG-MAY'!$F$18:$F$516,PROVEEDORES!$D104,'EG-MAY'!Q$18:Q$516)</f>
        <v>0</v>
      </c>
      <c r="I103" s="159">
        <f>SUMIF('EG-MAY'!$F$18:$F$516,PROVEEDORES!$D104,'EG-MAY'!R$18:R$516)</f>
        <v>0</v>
      </c>
      <c r="J103" s="159">
        <f>SUMIF('EG-MAY'!$F$18:$F$516,PROVEEDORES!$D104,'EG-MAY'!S$18:S$516)</f>
        <v>0</v>
      </c>
      <c r="K103" s="159" t="str">
        <f t="shared" si="2"/>
        <v/>
      </c>
      <c r="L103" s="146" t="str">
        <f>IF(PROVEEDORES!G104="","",PROVEEDORES!G104)</f>
        <v/>
      </c>
    </row>
    <row r="104" spans="3:12" ht="17.45" customHeight="1" x14ac:dyDescent="0.2">
      <c r="C104" s="158">
        <f t="shared" si="3"/>
        <v>98</v>
      </c>
      <c r="D104" s="146" t="str">
        <f>IF(PROVEEDORES!E105="","",PROVEEDORES!E105)</f>
        <v/>
      </c>
      <c r="E104" s="146" t="str">
        <f>IF(PROVEEDORES!F105="","",PROVEEDORES!F105)</f>
        <v/>
      </c>
      <c r="F104" s="146" t="str">
        <f>IF(PROVEEDORES!D105="","",PROVEEDORES!D105)</f>
        <v/>
      </c>
      <c r="G104" s="159">
        <f>SUMIF('EG-MAY'!$F$18:$F$516,PROVEEDORES!$D105,'EG-MAY'!P$18:P$516)</f>
        <v>0</v>
      </c>
      <c r="H104" s="159">
        <f>SUMIF('EG-MAY'!$F$18:$F$516,PROVEEDORES!$D105,'EG-MAY'!Q$18:Q$516)</f>
        <v>0</v>
      </c>
      <c r="I104" s="159">
        <f>SUMIF('EG-MAY'!$F$18:$F$516,PROVEEDORES!$D105,'EG-MAY'!R$18:R$516)</f>
        <v>0</v>
      </c>
      <c r="J104" s="159">
        <f>SUMIF('EG-MAY'!$F$18:$F$516,PROVEEDORES!$D105,'EG-MAY'!S$18:S$516)</f>
        <v>0</v>
      </c>
      <c r="K104" s="159" t="str">
        <f t="shared" si="2"/>
        <v/>
      </c>
      <c r="L104" s="146" t="str">
        <f>IF(PROVEEDORES!G105="","",PROVEEDORES!G105)</f>
        <v/>
      </c>
    </row>
    <row r="105" spans="3:12" ht="17.45" customHeight="1" x14ac:dyDescent="0.2">
      <c r="C105" s="158">
        <f t="shared" si="3"/>
        <v>99</v>
      </c>
      <c r="D105" s="146" t="str">
        <f>IF(PROVEEDORES!E106="","",PROVEEDORES!E106)</f>
        <v/>
      </c>
      <c r="E105" s="146" t="str">
        <f>IF(PROVEEDORES!F106="","",PROVEEDORES!F106)</f>
        <v/>
      </c>
      <c r="F105" s="146" t="str">
        <f>IF(PROVEEDORES!D106="","",PROVEEDORES!D106)</f>
        <v/>
      </c>
      <c r="G105" s="159">
        <f>SUMIF('EG-MAY'!$F$18:$F$516,PROVEEDORES!$D106,'EG-MAY'!P$18:P$516)</f>
        <v>0</v>
      </c>
      <c r="H105" s="159">
        <f>SUMIF('EG-MAY'!$F$18:$F$516,PROVEEDORES!$D106,'EG-MAY'!Q$18:Q$516)</f>
        <v>0</v>
      </c>
      <c r="I105" s="159">
        <f>SUMIF('EG-MAY'!$F$18:$F$516,PROVEEDORES!$D106,'EG-MAY'!R$18:R$516)</f>
        <v>0</v>
      </c>
      <c r="J105" s="159">
        <f>SUMIF('EG-MAY'!$F$18:$F$516,PROVEEDORES!$D106,'EG-MAY'!S$18:S$516)</f>
        <v>0</v>
      </c>
      <c r="K105" s="159" t="str">
        <f t="shared" si="2"/>
        <v/>
      </c>
      <c r="L105" s="146" t="str">
        <f>IF(PROVEEDORES!G106="","",PROVEEDORES!G106)</f>
        <v/>
      </c>
    </row>
    <row r="106" spans="3:12" ht="17.45" customHeight="1" x14ac:dyDescent="0.2">
      <c r="C106" s="158">
        <f t="shared" si="3"/>
        <v>100</v>
      </c>
      <c r="D106" s="146" t="str">
        <f>IF(PROVEEDORES!E107="","",PROVEEDORES!E107)</f>
        <v/>
      </c>
      <c r="E106" s="146" t="str">
        <f>IF(PROVEEDORES!F107="","",PROVEEDORES!F107)</f>
        <v/>
      </c>
      <c r="F106" s="146" t="str">
        <f>IF(PROVEEDORES!D107="","",PROVEEDORES!D107)</f>
        <v/>
      </c>
      <c r="G106" s="159">
        <f>SUMIF('EG-MAY'!$F$18:$F$516,PROVEEDORES!$D107,'EG-MAY'!P$18:P$516)</f>
        <v>0</v>
      </c>
      <c r="H106" s="159">
        <f>SUMIF('EG-MAY'!$F$18:$F$516,PROVEEDORES!$D107,'EG-MAY'!Q$18:Q$516)</f>
        <v>0</v>
      </c>
      <c r="I106" s="159">
        <f>SUMIF('EG-MAY'!$F$18:$F$516,PROVEEDORES!$D107,'EG-MAY'!R$18:R$516)</f>
        <v>0</v>
      </c>
      <c r="J106" s="159">
        <f>SUMIF('EG-MAY'!$F$18:$F$516,PROVEEDORES!$D107,'EG-MAY'!S$18:S$516)</f>
        <v>0</v>
      </c>
      <c r="K106" s="159" t="str">
        <f t="shared" si="2"/>
        <v/>
      </c>
      <c r="L106" s="146" t="str">
        <f>IF(PROVEEDORES!G107="","",PROVEEDORES!G107)</f>
        <v/>
      </c>
    </row>
    <row r="107" spans="3:12" ht="17.45" customHeight="1" x14ac:dyDescent="0.2">
      <c r="C107" s="158">
        <f t="shared" si="3"/>
        <v>101</v>
      </c>
      <c r="D107" s="146" t="str">
        <f>IF(PROVEEDORES!E108="","",PROVEEDORES!E108)</f>
        <v/>
      </c>
      <c r="E107" s="146" t="str">
        <f>IF(PROVEEDORES!F108="","",PROVEEDORES!F108)</f>
        <v/>
      </c>
      <c r="F107" s="146" t="str">
        <f>IF(PROVEEDORES!D108="","",PROVEEDORES!D108)</f>
        <v/>
      </c>
      <c r="G107" s="159">
        <f>SUMIF('EG-MAY'!$F$18:$F$516,PROVEEDORES!$D108,'EG-MAY'!P$18:P$516)</f>
        <v>0</v>
      </c>
      <c r="H107" s="159">
        <f>SUMIF('EG-MAY'!$F$18:$F$516,PROVEEDORES!$D108,'EG-MAY'!Q$18:Q$516)</f>
        <v>0</v>
      </c>
      <c r="I107" s="159">
        <f>SUMIF('EG-MAY'!$F$18:$F$516,PROVEEDORES!$D108,'EG-MAY'!R$18:R$516)</f>
        <v>0</v>
      </c>
      <c r="J107" s="159">
        <f>SUMIF('EG-MAY'!$F$18:$F$516,PROVEEDORES!$D108,'EG-MAY'!S$18:S$516)</f>
        <v>0</v>
      </c>
      <c r="K107" s="159" t="str">
        <f t="shared" si="2"/>
        <v/>
      </c>
      <c r="L107" s="146" t="str">
        <f>IF(PROVEEDORES!G108="","",PROVEEDORES!G108)</f>
        <v/>
      </c>
    </row>
    <row r="108" spans="3:12" ht="17.45" customHeight="1" x14ac:dyDescent="0.2">
      <c r="C108" s="158">
        <f t="shared" si="3"/>
        <v>102</v>
      </c>
      <c r="D108" s="146" t="str">
        <f>IF(PROVEEDORES!E109="","",PROVEEDORES!E109)</f>
        <v/>
      </c>
      <c r="E108" s="146" t="str">
        <f>IF(PROVEEDORES!F109="","",PROVEEDORES!F109)</f>
        <v/>
      </c>
      <c r="F108" s="146" t="str">
        <f>IF(PROVEEDORES!D109="","",PROVEEDORES!D109)</f>
        <v/>
      </c>
      <c r="G108" s="159">
        <f>SUMIF('EG-MAY'!$F$18:$F$516,PROVEEDORES!$D109,'EG-MAY'!P$18:P$516)</f>
        <v>0</v>
      </c>
      <c r="H108" s="159">
        <f>SUMIF('EG-MAY'!$F$18:$F$516,PROVEEDORES!$D109,'EG-MAY'!Q$18:Q$516)</f>
        <v>0</v>
      </c>
      <c r="I108" s="159">
        <f>SUMIF('EG-MAY'!$F$18:$F$516,PROVEEDORES!$D109,'EG-MAY'!R$18:R$516)</f>
        <v>0</v>
      </c>
      <c r="J108" s="159">
        <f>SUMIF('EG-MAY'!$F$18:$F$516,PROVEEDORES!$D109,'EG-MAY'!S$18:S$516)</f>
        <v>0</v>
      </c>
      <c r="K108" s="159" t="str">
        <f t="shared" si="2"/>
        <v/>
      </c>
      <c r="L108" s="146" t="str">
        <f>IF(PROVEEDORES!G109="","",PROVEEDORES!G109)</f>
        <v/>
      </c>
    </row>
    <row r="109" spans="3:12" ht="17.45" customHeight="1" x14ac:dyDescent="0.2">
      <c r="C109" s="158">
        <f t="shared" si="3"/>
        <v>103</v>
      </c>
      <c r="D109" s="146" t="str">
        <f>IF(PROVEEDORES!E110="","",PROVEEDORES!E110)</f>
        <v/>
      </c>
      <c r="E109" s="146" t="str">
        <f>IF(PROVEEDORES!F110="","",PROVEEDORES!F110)</f>
        <v/>
      </c>
      <c r="F109" s="146" t="str">
        <f>IF(PROVEEDORES!D110="","",PROVEEDORES!D110)</f>
        <v/>
      </c>
      <c r="G109" s="159">
        <f>SUMIF('EG-MAY'!$F$18:$F$516,PROVEEDORES!$D110,'EG-MAY'!P$18:P$516)</f>
        <v>0</v>
      </c>
      <c r="H109" s="159">
        <f>SUMIF('EG-MAY'!$F$18:$F$516,PROVEEDORES!$D110,'EG-MAY'!Q$18:Q$516)</f>
        <v>0</v>
      </c>
      <c r="I109" s="159">
        <f>SUMIF('EG-MAY'!$F$18:$F$516,PROVEEDORES!$D110,'EG-MAY'!R$18:R$516)</f>
        <v>0</v>
      </c>
      <c r="J109" s="159">
        <f>SUMIF('EG-MAY'!$F$18:$F$516,PROVEEDORES!$D110,'EG-MAY'!S$18:S$516)</f>
        <v>0</v>
      </c>
      <c r="K109" s="159" t="str">
        <f t="shared" si="2"/>
        <v/>
      </c>
      <c r="L109" s="146" t="str">
        <f>IF(PROVEEDORES!G110="","",PROVEEDORES!G110)</f>
        <v/>
      </c>
    </row>
    <row r="110" spans="3:12" ht="17.45" customHeight="1" x14ac:dyDescent="0.2">
      <c r="C110" s="158">
        <f t="shared" si="3"/>
        <v>104</v>
      </c>
      <c r="D110" s="146" t="str">
        <f>IF(PROVEEDORES!E111="","",PROVEEDORES!E111)</f>
        <v/>
      </c>
      <c r="E110" s="146" t="str">
        <f>IF(PROVEEDORES!F111="","",PROVEEDORES!F111)</f>
        <v/>
      </c>
      <c r="F110" s="146" t="str">
        <f>IF(PROVEEDORES!D111="","",PROVEEDORES!D111)</f>
        <v/>
      </c>
      <c r="G110" s="159">
        <f>SUMIF('EG-MAY'!$F$18:$F$516,PROVEEDORES!$D111,'EG-MAY'!P$18:P$516)</f>
        <v>0</v>
      </c>
      <c r="H110" s="159">
        <f>SUMIF('EG-MAY'!$F$18:$F$516,PROVEEDORES!$D111,'EG-MAY'!Q$18:Q$516)</f>
        <v>0</v>
      </c>
      <c r="I110" s="159">
        <f>SUMIF('EG-MAY'!$F$18:$F$516,PROVEEDORES!$D111,'EG-MAY'!R$18:R$516)</f>
        <v>0</v>
      </c>
      <c r="J110" s="159">
        <f>SUMIF('EG-MAY'!$F$18:$F$516,PROVEEDORES!$D111,'EG-MAY'!S$18:S$516)</f>
        <v>0</v>
      </c>
      <c r="K110" s="159" t="str">
        <f t="shared" si="2"/>
        <v/>
      </c>
      <c r="L110" s="146" t="str">
        <f>IF(PROVEEDORES!G111="","",PROVEEDORES!G111)</f>
        <v/>
      </c>
    </row>
    <row r="111" spans="3:12" ht="17.45" customHeight="1" x14ac:dyDescent="0.2">
      <c r="C111" s="158">
        <f t="shared" si="3"/>
        <v>105</v>
      </c>
      <c r="D111" s="146" t="str">
        <f>IF(PROVEEDORES!E112="","",PROVEEDORES!E112)</f>
        <v/>
      </c>
      <c r="E111" s="146" t="str">
        <f>IF(PROVEEDORES!F112="","",PROVEEDORES!F112)</f>
        <v/>
      </c>
      <c r="F111" s="146" t="str">
        <f>IF(PROVEEDORES!D112="","",PROVEEDORES!D112)</f>
        <v/>
      </c>
      <c r="G111" s="159">
        <f>SUMIF('EG-MAY'!$F$18:$F$516,PROVEEDORES!$D112,'EG-MAY'!P$18:P$516)</f>
        <v>0</v>
      </c>
      <c r="H111" s="159">
        <f>SUMIF('EG-MAY'!$F$18:$F$516,PROVEEDORES!$D112,'EG-MAY'!Q$18:Q$516)</f>
        <v>0</v>
      </c>
      <c r="I111" s="159">
        <f>SUMIF('EG-MAY'!$F$18:$F$516,PROVEEDORES!$D112,'EG-MAY'!R$18:R$516)</f>
        <v>0</v>
      </c>
      <c r="J111" s="159">
        <f>SUMIF('EG-MAY'!$F$18:$F$516,PROVEEDORES!$D112,'EG-MAY'!S$18:S$516)</f>
        <v>0</v>
      </c>
      <c r="K111" s="159" t="str">
        <f t="shared" si="2"/>
        <v/>
      </c>
      <c r="L111" s="146" t="str">
        <f>IF(PROVEEDORES!G112="","",PROVEEDORES!G112)</f>
        <v/>
      </c>
    </row>
    <row r="112" spans="3:12" ht="17.45" customHeight="1" x14ac:dyDescent="0.2">
      <c r="C112" s="158">
        <f t="shared" si="3"/>
        <v>106</v>
      </c>
      <c r="D112" s="146" t="str">
        <f>IF(PROVEEDORES!E113="","",PROVEEDORES!E113)</f>
        <v/>
      </c>
      <c r="E112" s="146" t="str">
        <f>IF(PROVEEDORES!F113="","",PROVEEDORES!F113)</f>
        <v/>
      </c>
      <c r="F112" s="146" t="str">
        <f>IF(PROVEEDORES!D113="","",PROVEEDORES!D113)</f>
        <v/>
      </c>
      <c r="G112" s="159">
        <f>SUMIF('EG-MAY'!$F$18:$F$516,PROVEEDORES!$D113,'EG-MAY'!P$18:P$516)</f>
        <v>0</v>
      </c>
      <c r="H112" s="159">
        <f>SUMIF('EG-MAY'!$F$18:$F$516,PROVEEDORES!$D113,'EG-MAY'!Q$18:Q$516)</f>
        <v>0</v>
      </c>
      <c r="I112" s="159">
        <f>SUMIF('EG-MAY'!$F$18:$F$516,PROVEEDORES!$D113,'EG-MAY'!R$18:R$516)</f>
        <v>0</v>
      </c>
      <c r="J112" s="159">
        <f>SUMIF('EG-MAY'!$F$18:$F$516,PROVEEDORES!$D113,'EG-MAY'!S$18:S$516)</f>
        <v>0</v>
      </c>
      <c r="K112" s="159" t="str">
        <f t="shared" si="2"/>
        <v/>
      </c>
      <c r="L112" s="146" t="str">
        <f>IF(PROVEEDORES!G113="","",PROVEEDORES!G113)</f>
        <v/>
      </c>
    </row>
    <row r="113" spans="3:12" ht="17.45" customHeight="1" x14ac:dyDescent="0.2">
      <c r="C113" s="158">
        <f t="shared" si="3"/>
        <v>107</v>
      </c>
      <c r="D113" s="146" t="str">
        <f>IF(PROVEEDORES!E114="","",PROVEEDORES!E114)</f>
        <v/>
      </c>
      <c r="E113" s="146" t="str">
        <f>IF(PROVEEDORES!F114="","",PROVEEDORES!F114)</f>
        <v/>
      </c>
      <c r="F113" s="146" t="str">
        <f>IF(PROVEEDORES!D114="","",PROVEEDORES!D114)</f>
        <v/>
      </c>
      <c r="G113" s="159">
        <f>SUMIF('EG-MAY'!$F$18:$F$516,PROVEEDORES!$D114,'EG-MAY'!P$18:P$516)</f>
        <v>0</v>
      </c>
      <c r="H113" s="159">
        <f>SUMIF('EG-MAY'!$F$18:$F$516,PROVEEDORES!$D114,'EG-MAY'!Q$18:Q$516)</f>
        <v>0</v>
      </c>
      <c r="I113" s="159">
        <f>SUMIF('EG-MAY'!$F$18:$F$516,PROVEEDORES!$D114,'EG-MAY'!R$18:R$516)</f>
        <v>0</v>
      </c>
      <c r="J113" s="159">
        <f>SUMIF('EG-MAY'!$F$18:$F$516,PROVEEDORES!$D114,'EG-MAY'!S$18:S$516)</f>
        <v>0</v>
      </c>
      <c r="K113" s="159" t="str">
        <f t="shared" si="2"/>
        <v/>
      </c>
      <c r="L113" s="146" t="str">
        <f>IF(PROVEEDORES!G114="","",PROVEEDORES!G114)</f>
        <v/>
      </c>
    </row>
    <row r="114" spans="3:12" ht="17.45" customHeight="1" x14ac:dyDescent="0.2">
      <c r="C114" s="158">
        <f t="shared" si="3"/>
        <v>108</v>
      </c>
      <c r="D114" s="146" t="str">
        <f>IF(PROVEEDORES!E115="","",PROVEEDORES!E115)</f>
        <v/>
      </c>
      <c r="E114" s="146" t="str">
        <f>IF(PROVEEDORES!F115="","",PROVEEDORES!F115)</f>
        <v/>
      </c>
      <c r="F114" s="146" t="str">
        <f>IF(PROVEEDORES!D115="","",PROVEEDORES!D115)</f>
        <v/>
      </c>
      <c r="G114" s="159">
        <f>SUMIF('EG-MAY'!$F$18:$F$516,PROVEEDORES!$D115,'EG-MAY'!P$18:P$516)</f>
        <v>0</v>
      </c>
      <c r="H114" s="159">
        <f>SUMIF('EG-MAY'!$F$18:$F$516,PROVEEDORES!$D115,'EG-MAY'!Q$18:Q$516)</f>
        <v>0</v>
      </c>
      <c r="I114" s="159">
        <f>SUMIF('EG-MAY'!$F$18:$F$516,PROVEEDORES!$D115,'EG-MAY'!R$18:R$516)</f>
        <v>0</v>
      </c>
      <c r="J114" s="159">
        <f>SUMIF('EG-MAY'!$F$18:$F$516,PROVEEDORES!$D115,'EG-MAY'!S$18:S$516)</f>
        <v>0</v>
      </c>
      <c r="K114" s="159" t="str">
        <f t="shared" si="2"/>
        <v/>
      </c>
      <c r="L114" s="146" t="str">
        <f>IF(PROVEEDORES!G115="","",PROVEEDORES!G115)</f>
        <v/>
      </c>
    </row>
    <row r="115" spans="3:12" ht="17.45" customHeight="1" x14ac:dyDescent="0.2">
      <c r="C115" s="158">
        <f t="shared" si="3"/>
        <v>109</v>
      </c>
      <c r="D115" s="146" t="str">
        <f>IF(PROVEEDORES!E116="","",PROVEEDORES!E116)</f>
        <v/>
      </c>
      <c r="E115" s="146" t="str">
        <f>IF(PROVEEDORES!F116="","",PROVEEDORES!F116)</f>
        <v/>
      </c>
      <c r="F115" s="146" t="str">
        <f>IF(PROVEEDORES!D116="","",PROVEEDORES!D116)</f>
        <v/>
      </c>
      <c r="G115" s="159">
        <f>SUMIF('EG-MAY'!$F$18:$F$516,PROVEEDORES!$D116,'EG-MAY'!P$18:P$516)</f>
        <v>0</v>
      </c>
      <c r="H115" s="159">
        <f>SUMIF('EG-MAY'!$F$18:$F$516,PROVEEDORES!$D116,'EG-MAY'!Q$18:Q$516)</f>
        <v>0</v>
      </c>
      <c r="I115" s="159">
        <f>SUMIF('EG-MAY'!$F$18:$F$516,PROVEEDORES!$D116,'EG-MAY'!R$18:R$516)</f>
        <v>0</v>
      </c>
      <c r="J115" s="159">
        <f>SUMIF('EG-MAY'!$F$18:$F$516,PROVEEDORES!$D116,'EG-MAY'!S$18:S$516)</f>
        <v>0</v>
      </c>
      <c r="K115" s="159" t="str">
        <f t="shared" si="2"/>
        <v/>
      </c>
      <c r="L115" s="146" t="str">
        <f>IF(PROVEEDORES!G116="","",PROVEEDORES!G116)</f>
        <v/>
      </c>
    </row>
    <row r="116" spans="3:12" ht="17.45" customHeight="1" x14ac:dyDescent="0.2">
      <c r="C116" s="158">
        <f t="shared" si="3"/>
        <v>110</v>
      </c>
      <c r="D116" s="146" t="str">
        <f>IF(PROVEEDORES!E117="","",PROVEEDORES!E117)</f>
        <v/>
      </c>
      <c r="E116" s="146" t="str">
        <f>IF(PROVEEDORES!F117="","",PROVEEDORES!F117)</f>
        <v/>
      </c>
      <c r="F116" s="146" t="str">
        <f>IF(PROVEEDORES!D117="","",PROVEEDORES!D117)</f>
        <v/>
      </c>
      <c r="G116" s="159">
        <f>SUMIF('EG-MAY'!$F$18:$F$516,PROVEEDORES!$D117,'EG-MAY'!P$18:P$516)</f>
        <v>0</v>
      </c>
      <c r="H116" s="159">
        <f>SUMIF('EG-MAY'!$F$18:$F$516,PROVEEDORES!$D117,'EG-MAY'!Q$18:Q$516)</f>
        <v>0</v>
      </c>
      <c r="I116" s="159">
        <f>SUMIF('EG-MAY'!$F$18:$F$516,PROVEEDORES!$D117,'EG-MAY'!R$18:R$516)</f>
        <v>0</v>
      </c>
      <c r="J116" s="159">
        <f>SUMIF('EG-MAY'!$F$18:$F$516,PROVEEDORES!$D117,'EG-MAY'!S$18:S$516)</f>
        <v>0</v>
      </c>
      <c r="K116" s="159" t="str">
        <f t="shared" si="2"/>
        <v/>
      </c>
      <c r="L116" s="146" t="str">
        <f>IF(PROVEEDORES!G117="","",PROVEEDORES!G117)</f>
        <v/>
      </c>
    </row>
    <row r="117" spans="3:12" ht="17.45" customHeight="1" x14ac:dyDescent="0.2">
      <c r="C117" s="158">
        <f t="shared" si="3"/>
        <v>111</v>
      </c>
      <c r="D117" s="146" t="str">
        <f>IF(PROVEEDORES!E118="","",PROVEEDORES!E118)</f>
        <v/>
      </c>
      <c r="E117" s="146" t="str">
        <f>IF(PROVEEDORES!F118="","",PROVEEDORES!F118)</f>
        <v/>
      </c>
      <c r="F117" s="146" t="str">
        <f>IF(PROVEEDORES!D118="","",PROVEEDORES!D118)</f>
        <v/>
      </c>
      <c r="G117" s="159">
        <f>SUMIF('EG-MAY'!$F$18:$F$516,PROVEEDORES!$D118,'EG-MAY'!P$18:P$516)</f>
        <v>0</v>
      </c>
      <c r="H117" s="159">
        <f>SUMIF('EG-MAY'!$F$18:$F$516,PROVEEDORES!$D118,'EG-MAY'!Q$18:Q$516)</f>
        <v>0</v>
      </c>
      <c r="I117" s="159">
        <f>SUMIF('EG-MAY'!$F$18:$F$516,PROVEEDORES!$D118,'EG-MAY'!R$18:R$516)</f>
        <v>0</v>
      </c>
      <c r="J117" s="159">
        <f>SUMIF('EG-MAY'!$F$18:$F$516,PROVEEDORES!$D118,'EG-MAY'!S$18:S$516)</f>
        <v>0</v>
      </c>
      <c r="K117" s="159" t="str">
        <f t="shared" si="2"/>
        <v/>
      </c>
      <c r="L117" s="146" t="str">
        <f>IF(PROVEEDORES!G118="","",PROVEEDORES!G118)</f>
        <v/>
      </c>
    </row>
    <row r="118" spans="3:12" ht="17.45" customHeight="1" x14ac:dyDescent="0.2">
      <c r="C118" s="158">
        <f t="shared" si="3"/>
        <v>112</v>
      </c>
      <c r="D118" s="146" t="str">
        <f>IF(PROVEEDORES!E119="","",PROVEEDORES!E119)</f>
        <v/>
      </c>
      <c r="E118" s="146" t="str">
        <f>IF(PROVEEDORES!F119="","",PROVEEDORES!F119)</f>
        <v/>
      </c>
      <c r="F118" s="146" t="str">
        <f>IF(PROVEEDORES!D119="","",PROVEEDORES!D119)</f>
        <v/>
      </c>
      <c r="G118" s="159">
        <f>SUMIF('EG-MAY'!$F$18:$F$516,PROVEEDORES!$D119,'EG-MAY'!P$18:P$516)</f>
        <v>0</v>
      </c>
      <c r="H118" s="159">
        <f>SUMIF('EG-MAY'!$F$18:$F$516,PROVEEDORES!$D119,'EG-MAY'!Q$18:Q$516)</f>
        <v>0</v>
      </c>
      <c r="I118" s="159">
        <f>SUMIF('EG-MAY'!$F$18:$F$516,PROVEEDORES!$D119,'EG-MAY'!R$18:R$516)</f>
        <v>0</v>
      </c>
      <c r="J118" s="159">
        <f>SUMIF('EG-MAY'!$F$18:$F$516,PROVEEDORES!$D119,'EG-MAY'!S$18:S$516)</f>
        <v>0</v>
      </c>
      <c r="K118" s="159" t="str">
        <f t="shared" si="2"/>
        <v/>
      </c>
      <c r="L118" s="146" t="str">
        <f>IF(PROVEEDORES!G119="","",PROVEEDORES!G119)</f>
        <v/>
      </c>
    </row>
    <row r="119" spans="3:12" ht="17.45" customHeight="1" x14ac:dyDescent="0.2">
      <c r="C119" s="158">
        <f t="shared" si="3"/>
        <v>113</v>
      </c>
      <c r="D119" s="146" t="str">
        <f>IF(PROVEEDORES!E120="","",PROVEEDORES!E120)</f>
        <v/>
      </c>
      <c r="E119" s="146" t="str">
        <f>IF(PROVEEDORES!F120="","",PROVEEDORES!F120)</f>
        <v/>
      </c>
      <c r="F119" s="146" t="str">
        <f>IF(PROVEEDORES!D120="","",PROVEEDORES!D120)</f>
        <v/>
      </c>
      <c r="G119" s="159">
        <f>SUMIF('EG-MAY'!$F$18:$F$516,PROVEEDORES!$D120,'EG-MAY'!P$18:P$516)</f>
        <v>0</v>
      </c>
      <c r="H119" s="159">
        <f>SUMIF('EG-MAY'!$F$18:$F$516,PROVEEDORES!$D120,'EG-MAY'!Q$18:Q$516)</f>
        <v>0</v>
      </c>
      <c r="I119" s="159">
        <f>SUMIF('EG-MAY'!$F$18:$F$516,PROVEEDORES!$D120,'EG-MAY'!R$18:R$516)</f>
        <v>0</v>
      </c>
      <c r="J119" s="159">
        <f>SUMIF('EG-MAY'!$F$18:$F$516,PROVEEDORES!$D120,'EG-MAY'!S$18:S$516)</f>
        <v>0</v>
      </c>
      <c r="K119" s="159" t="str">
        <f t="shared" si="2"/>
        <v/>
      </c>
      <c r="L119" s="146" t="str">
        <f>IF(PROVEEDORES!G120="","",PROVEEDORES!G120)</f>
        <v/>
      </c>
    </row>
    <row r="120" spans="3:12" ht="17.45" customHeight="1" x14ac:dyDescent="0.2">
      <c r="C120" s="158">
        <f t="shared" si="3"/>
        <v>114</v>
      </c>
      <c r="D120" s="146" t="str">
        <f>IF(PROVEEDORES!E121="","",PROVEEDORES!E121)</f>
        <v/>
      </c>
      <c r="E120" s="146" t="str">
        <f>IF(PROVEEDORES!F121="","",PROVEEDORES!F121)</f>
        <v/>
      </c>
      <c r="F120" s="146" t="str">
        <f>IF(PROVEEDORES!D121="","",PROVEEDORES!D121)</f>
        <v/>
      </c>
      <c r="G120" s="159">
        <f>SUMIF('EG-MAY'!$F$18:$F$516,PROVEEDORES!$D121,'EG-MAY'!P$18:P$516)</f>
        <v>0</v>
      </c>
      <c r="H120" s="159">
        <f>SUMIF('EG-MAY'!$F$18:$F$516,PROVEEDORES!$D121,'EG-MAY'!Q$18:Q$516)</f>
        <v>0</v>
      </c>
      <c r="I120" s="159">
        <f>SUMIF('EG-MAY'!$F$18:$F$516,PROVEEDORES!$D121,'EG-MAY'!R$18:R$516)</f>
        <v>0</v>
      </c>
      <c r="J120" s="159">
        <f>SUMIF('EG-MAY'!$F$18:$F$516,PROVEEDORES!$D121,'EG-MAY'!S$18:S$516)</f>
        <v>0</v>
      </c>
      <c r="K120" s="159" t="str">
        <f t="shared" si="2"/>
        <v/>
      </c>
      <c r="L120" s="146" t="str">
        <f>IF(PROVEEDORES!G121="","",PROVEEDORES!G121)</f>
        <v/>
      </c>
    </row>
    <row r="121" spans="3:12" ht="17.45" customHeight="1" x14ac:dyDescent="0.2">
      <c r="C121" s="158">
        <f t="shared" si="3"/>
        <v>115</v>
      </c>
      <c r="D121" s="146" t="str">
        <f>IF(PROVEEDORES!E122="","",PROVEEDORES!E122)</f>
        <v/>
      </c>
      <c r="E121" s="146" t="str">
        <f>IF(PROVEEDORES!F122="","",PROVEEDORES!F122)</f>
        <v/>
      </c>
      <c r="F121" s="146" t="str">
        <f>IF(PROVEEDORES!D122="","",PROVEEDORES!D122)</f>
        <v/>
      </c>
      <c r="G121" s="159">
        <f>SUMIF('EG-MAY'!$F$18:$F$516,PROVEEDORES!$D122,'EG-MAY'!P$18:P$516)</f>
        <v>0</v>
      </c>
      <c r="H121" s="159">
        <f>SUMIF('EG-MAY'!$F$18:$F$516,PROVEEDORES!$D122,'EG-MAY'!Q$18:Q$516)</f>
        <v>0</v>
      </c>
      <c r="I121" s="159">
        <f>SUMIF('EG-MAY'!$F$18:$F$516,PROVEEDORES!$D122,'EG-MAY'!R$18:R$516)</f>
        <v>0</v>
      </c>
      <c r="J121" s="159">
        <f>SUMIF('EG-MAY'!$F$18:$F$516,PROVEEDORES!$D122,'EG-MAY'!S$18:S$516)</f>
        <v>0</v>
      </c>
      <c r="K121" s="159" t="str">
        <f t="shared" si="2"/>
        <v/>
      </c>
      <c r="L121" s="146" t="str">
        <f>IF(PROVEEDORES!G122="","",PROVEEDORES!G122)</f>
        <v/>
      </c>
    </row>
    <row r="122" spans="3:12" ht="17.45" customHeight="1" x14ac:dyDescent="0.2">
      <c r="C122" s="158">
        <f t="shared" si="3"/>
        <v>116</v>
      </c>
      <c r="D122" s="146" t="str">
        <f>IF(PROVEEDORES!E123="","",PROVEEDORES!E123)</f>
        <v/>
      </c>
      <c r="E122" s="146" t="str">
        <f>IF(PROVEEDORES!F123="","",PROVEEDORES!F123)</f>
        <v/>
      </c>
      <c r="F122" s="146" t="str">
        <f>IF(PROVEEDORES!D123="","",PROVEEDORES!D123)</f>
        <v/>
      </c>
      <c r="G122" s="159">
        <f>SUMIF('EG-MAY'!$F$18:$F$516,PROVEEDORES!$D123,'EG-MAY'!P$18:P$516)</f>
        <v>0</v>
      </c>
      <c r="H122" s="159">
        <f>SUMIF('EG-MAY'!$F$18:$F$516,PROVEEDORES!$D123,'EG-MAY'!Q$18:Q$516)</f>
        <v>0</v>
      </c>
      <c r="I122" s="159">
        <f>SUMIF('EG-MAY'!$F$18:$F$516,PROVEEDORES!$D123,'EG-MAY'!R$18:R$516)</f>
        <v>0</v>
      </c>
      <c r="J122" s="159">
        <f>SUMIF('EG-MAY'!$F$18:$F$516,PROVEEDORES!$D123,'EG-MAY'!S$18:S$516)</f>
        <v>0</v>
      </c>
      <c r="K122" s="159" t="str">
        <f t="shared" si="2"/>
        <v/>
      </c>
      <c r="L122" s="146" t="str">
        <f>IF(PROVEEDORES!G123="","",PROVEEDORES!G123)</f>
        <v/>
      </c>
    </row>
    <row r="123" spans="3:12" ht="17.45" customHeight="1" x14ac:dyDescent="0.2">
      <c r="C123" s="158">
        <f t="shared" si="3"/>
        <v>117</v>
      </c>
      <c r="D123" s="146" t="str">
        <f>IF(PROVEEDORES!E124="","",PROVEEDORES!E124)</f>
        <v/>
      </c>
      <c r="E123" s="146" t="str">
        <f>IF(PROVEEDORES!F124="","",PROVEEDORES!F124)</f>
        <v/>
      </c>
      <c r="F123" s="146" t="str">
        <f>IF(PROVEEDORES!D124="","",PROVEEDORES!D124)</f>
        <v/>
      </c>
      <c r="G123" s="159">
        <f>SUMIF('EG-MAY'!$F$18:$F$516,PROVEEDORES!$D124,'EG-MAY'!P$18:P$516)</f>
        <v>0</v>
      </c>
      <c r="H123" s="159">
        <f>SUMIF('EG-MAY'!$F$18:$F$516,PROVEEDORES!$D124,'EG-MAY'!Q$18:Q$516)</f>
        <v>0</v>
      </c>
      <c r="I123" s="159">
        <f>SUMIF('EG-MAY'!$F$18:$F$516,PROVEEDORES!$D124,'EG-MAY'!R$18:R$516)</f>
        <v>0</v>
      </c>
      <c r="J123" s="159">
        <f>SUMIF('EG-MAY'!$F$18:$F$516,PROVEEDORES!$D124,'EG-MAY'!S$18:S$516)</f>
        <v>0</v>
      </c>
      <c r="K123" s="159" t="str">
        <f t="shared" si="2"/>
        <v/>
      </c>
      <c r="L123" s="146" t="str">
        <f>IF(PROVEEDORES!G124="","",PROVEEDORES!G124)</f>
        <v/>
      </c>
    </row>
    <row r="124" spans="3:12" ht="17.45" customHeight="1" x14ac:dyDescent="0.2">
      <c r="C124" s="158">
        <f t="shared" si="3"/>
        <v>118</v>
      </c>
      <c r="D124" s="146" t="str">
        <f>IF(PROVEEDORES!E125="","",PROVEEDORES!E125)</f>
        <v/>
      </c>
      <c r="E124" s="146" t="str">
        <f>IF(PROVEEDORES!F125="","",PROVEEDORES!F125)</f>
        <v/>
      </c>
      <c r="F124" s="146" t="str">
        <f>IF(PROVEEDORES!D125="","",PROVEEDORES!D125)</f>
        <v/>
      </c>
      <c r="G124" s="159">
        <f>SUMIF('EG-MAY'!$F$18:$F$516,PROVEEDORES!$D125,'EG-MAY'!P$18:P$516)</f>
        <v>0</v>
      </c>
      <c r="H124" s="159">
        <f>SUMIF('EG-MAY'!$F$18:$F$516,PROVEEDORES!$D125,'EG-MAY'!Q$18:Q$516)</f>
        <v>0</v>
      </c>
      <c r="I124" s="159">
        <f>SUMIF('EG-MAY'!$F$18:$F$516,PROVEEDORES!$D125,'EG-MAY'!R$18:R$516)</f>
        <v>0</v>
      </c>
      <c r="J124" s="159">
        <f>SUMIF('EG-MAY'!$F$18:$F$516,PROVEEDORES!$D125,'EG-MAY'!S$18:S$516)</f>
        <v>0</v>
      </c>
      <c r="K124" s="159" t="str">
        <f t="shared" si="2"/>
        <v/>
      </c>
      <c r="L124" s="146" t="str">
        <f>IF(PROVEEDORES!G125="","",PROVEEDORES!G125)</f>
        <v/>
      </c>
    </row>
    <row r="125" spans="3:12" ht="17.45" customHeight="1" x14ac:dyDescent="0.2">
      <c r="C125" s="158">
        <f t="shared" si="3"/>
        <v>119</v>
      </c>
      <c r="D125" s="146" t="str">
        <f>IF(PROVEEDORES!E126="","",PROVEEDORES!E126)</f>
        <v/>
      </c>
      <c r="E125" s="146" t="str">
        <f>IF(PROVEEDORES!F126="","",PROVEEDORES!F126)</f>
        <v/>
      </c>
      <c r="F125" s="146" t="str">
        <f>IF(PROVEEDORES!D126="","",PROVEEDORES!D126)</f>
        <v/>
      </c>
      <c r="G125" s="159">
        <f>SUMIF('EG-MAY'!$F$18:$F$516,PROVEEDORES!$D126,'EG-MAY'!P$18:P$516)</f>
        <v>0</v>
      </c>
      <c r="H125" s="159">
        <f>SUMIF('EG-MAY'!$F$18:$F$516,PROVEEDORES!$D126,'EG-MAY'!Q$18:Q$516)</f>
        <v>0</v>
      </c>
      <c r="I125" s="159">
        <f>SUMIF('EG-MAY'!$F$18:$F$516,PROVEEDORES!$D126,'EG-MAY'!R$18:R$516)</f>
        <v>0</v>
      </c>
      <c r="J125" s="159">
        <f>SUMIF('EG-MAY'!$F$18:$F$516,PROVEEDORES!$D126,'EG-MAY'!S$18:S$516)</f>
        <v>0</v>
      </c>
      <c r="K125" s="159" t="str">
        <f t="shared" si="2"/>
        <v/>
      </c>
      <c r="L125" s="146" t="str">
        <f>IF(PROVEEDORES!G126="","",PROVEEDORES!G126)</f>
        <v/>
      </c>
    </row>
    <row r="126" spans="3:12" ht="17.45" customHeight="1" x14ac:dyDescent="0.2">
      <c r="C126" s="158">
        <f t="shared" si="3"/>
        <v>120</v>
      </c>
      <c r="D126" s="146" t="str">
        <f>IF(PROVEEDORES!E127="","",PROVEEDORES!E127)</f>
        <v/>
      </c>
      <c r="E126" s="146" t="str">
        <f>IF(PROVEEDORES!F127="","",PROVEEDORES!F127)</f>
        <v/>
      </c>
      <c r="F126" s="146" t="str">
        <f>IF(PROVEEDORES!D127="","",PROVEEDORES!D127)</f>
        <v/>
      </c>
      <c r="G126" s="159">
        <f>SUMIF('EG-MAY'!$F$18:$F$516,PROVEEDORES!$D127,'EG-MAY'!P$18:P$516)</f>
        <v>0</v>
      </c>
      <c r="H126" s="159">
        <f>SUMIF('EG-MAY'!$F$18:$F$516,PROVEEDORES!$D127,'EG-MAY'!Q$18:Q$516)</f>
        <v>0</v>
      </c>
      <c r="I126" s="159">
        <f>SUMIF('EG-MAY'!$F$18:$F$516,PROVEEDORES!$D127,'EG-MAY'!R$18:R$516)</f>
        <v>0</v>
      </c>
      <c r="J126" s="159">
        <f>SUMIF('EG-MAY'!$F$18:$F$516,PROVEEDORES!$D127,'EG-MAY'!S$18:S$516)</f>
        <v>0</v>
      </c>
      <c r="K126" s="159" t="str">
        <f t="shared" si="2"/>
        <v/>
      </c>
      <c r="L126" s="146" t="str">
        <f>IF(PROVEEDORES!G127="","",PROVEEDORES!G127)</f>
        <v/>
      </c>
    </row>
    <row r="127" spans="3:12" ht="17.45" customHeight="1" x14ac:dyDescent="0.2">
      <c r="C127" s="158">
        <f t="shared" si="3"/>
        <v>121</v>
      </c>
      <c r="D127" s="146" t="str">
        <f>IF(PROVEEDORES!E128="","",PROVEEDORES!E128)</f>
        <v/>
      </c>
      <c r="E127" s="146" t="str">
        <f>IF(PROVEEDORES!F128="","",PROVEEDORES!F128)</f>
        <v/>
      </c>
      <c r="F127" s="146" t="str">
        <f>IF(PROVEEDORES!D128="","",PROVEEDORES!D128)</f>
        <v/>
      </c>
      <c r="G127" s="159">
        <f>SUMIF('EG-MAY'!$F$18:$F$516,PROVEEDORES!$D128,'EG-MAY'!P$18:P$516)</f>
        <v>0</v>
      </c>
      <c r="H127" s="159">
        <f>SUMIF('EG-MAY'!$F$18:$F$516,PROVEEDORES!$D128,'EG-MAY'!Q$18:Q$516)</f>
        <v>0</v>
      </c>
      <c r="I127" s="159">
        <f>SUMIF('EG-MAY'!$F$18:$F$516,PROVEEDORES!$D128,'EG-MAY'!R$18:R$516)</f>
        <v>0</v>
      </c>
      <c r="J127" s="159">
        <f>SUMIF('EG-MAY'!$F$18:$F$516,PROVEEDORES!$D128,'EG-MAY'!S$18:S$516)</f>
        <v>0</v>
      </c>
      <c r="K127" s="159" t="str">
        <f t="shared" si="2"/>
        <v/>
      </c>
      <c r="L127" s="146" t="str">
        <f>IF(PROVEEDORES!G128="","",PROVEEDORES!G128)</f>
        <v/>
      </c>
    </row>
    <row r="128" spans="3:12" ht="17.45" customHeight="1" x14ac:dyDescent="0.2">
      <c r="C128" s="158">
        <f t="shared" si="3"/>
        <v>122</v>
      </c>
      <c r="D128" s="146" t="str">
        <f>IF(PROVEEDORES!E129="","",PROVEEDORES!E129)</f>
        <v/>
      </c>
      <c r="E128" s="146" t="str">
        <f>IF(PROVEEDORES!F129="","",PROVEEDORES!F129)</f>
        <v/>
      </c>
      <c r="F128" s="146" t="str">
        <f>IF(PROVEEDORES!D129="","",PROVEEDORES!D129)</f>
        <v/>
      </c>
      <c r="G128" s="159">
        <f>SUMIF('EG-MAY'!$F$18:$F$516,PROVEEDORES!$D129,'EG-MAY'!P$18:P$516)</f>
        <v>0</v>
      </c>
      <c r="H128" s="159">
        <f>SUMIF('EG-MAY'!$F$18:$F$516,PROVEEDORES!$D129,'EG-MAY'!Q$18:Q$516)</f>
        <v>0</v>
      </c>
      <c r="I128" s="159">
        <f>SUMIF('EG-MAY'!$F$18:$F$516,PROVEEDORES!$D129,'EG-MAY'!R$18:R$516)</f>
        <v>0</v>
      </c>
      <c r="J128" s="159">
        <f>SUMIF('EG-MAY'!$F$18:$F$516,PROVEEDORES!$D129,'EG-MAY'!S$18:S$516)</f>
        <v>0</v>
      </c>
      <c r="K128" s="159" t="str">
        <f t="shared" si="2"/>
        <v/>
      </c>
      <c r="L128" s="146" t="str">
        <f>IF(PROVEEDORES!G129="","",PROVEEDORES!G129)</f>
        <v/>
      </c>
    </row>
    <row r="129" spans="3:12" ht="17.45" customHeight="1" x14ac:dyDescent="0.2">
      <c r="C129" s="158">
        <f t="shared" si="3"/>
        <v>123</v>
      </c>
      <c r="D129" s="146" t="str">
        <f>IF(PROVEEDORES!E130="","",PROVEEDORES!E130)</f>
        <v/>
      </c>
      <c r="E129" s="146" t="str">
        <f>IF(PROVEEDORES!F130="","",PROVEEDORES!F130)</f>
        <v/>
      </c>
      <c r="F129" s="146" t="str">
        <f>IF(PROVEEDORES!D130="","",PROVEEDORES!D130)</f>
        <v/>
      </c>
      <c r="G129" s="159">
        <f>SUMIF('EG-MAY'!$F$18:$F$516,PROVEEDORES!$D130,'EG-MAY'!P$18:P$516)</f>
        <v>0</v>
      </c>
      <c r="H129" s="159">
        <f>SUMIF('EG-MAY'!$F$18:$F$516,PROVEEDORES!$D130,'EG-MAY'!Q$18:Q$516)</f>
        <v>0</v>
      </c>
      <c r="I129" s="159">
        <f>SUMIF('EG-MAY'!$F$18:$F$516,PROVEEDORES!$D130,'EG-MAY'!R$18:R$516)</f>
        <v>0</v>
      </c>
      <c r="J129" s="159">
        <f>SUMIF('EG-MAY'!$F$18:$F$516,PROVEEDORES!$D130,'EG-MAY'!S$18:S$516)</f>
        <v>0</v>
      </c>
      <c r="K129" s="159" t="str">
        <f t="shared" si="2"/>
        <v/>
      </c>
      <c r="L129" s="146" t="str">
        <f>IF(PROVEEDORES!G130="","",PROVEEDORES!G130)</f>
        <v/>
      </c>
    </row>
    <row r="130" spans="3:12" ht="17.45" customHeight="1" x14ac:dyDescent="0.2">
      <c r="C130" s="158">
        <f t="shared" si="3"/>
        <v>124</v>
      </c>
      <c r="D130" s="146" t="str">
        <f>IF(PROVEEDORES!E131="","",PROVEEDORES!E131)</f>
        <v/>
      </c>
      <c r="E130" s="146" t="str">
        <f>IF(PROVEEDORES!F131="","",PROVEEDORES!F131)</f>
        <v/>
      </c>
      <c r="F130" s="146" t="str">
        <f>IF(PROVEEDORES!D131="","",PROVEEDORES!D131)</f>
        <v/>
      </c>
      <c r="G130" s="159">
        <f>SUMIF('EG-MAY'!$F$18:$F$516,PROVEEDORES!$D131,'EG-MAY'!P$18:P$516)</f>
        <v>0</v>
      </c>
      <c r="H130" s="159">
        <f>SUMIF('EG-MAY'!$F$18:$F$516,PROVEEDORES!$D131,'EG-MAY'!Q$18:Q$516)</f>
        <v>0</v>
      </c>
      <c r="I130" s="159">
        <f>SUMIF('EG-MAY'!$F$18:$F$516,PROVEEDORES!$D131,'EG-MAY'!R$18:R$516)</f>
        <v>0</v>
      </c>
      <c r="J130" s="159">
        <f>SUMIF('EG-MAY'!$F$18:$F$516,PROVEEDORES!$D131,'EG-MAY'!S$18:S$516)</f>
        <v>0</v>
      </c>
      <c r="K130" s="159" t="str">
        <f t="shared" si="2"/>
        <v/>
      </c>
      <c r="L130" s="146" t="str">
        <f>IF(PROVEEDORES!G131="","",PROVEEDORES!G131)</f>
        <v/>
      </c>
    </row>
    <row r="131" spans="3:12" ht="17.45" customHeight="1" x14ac:dyDescent="0.2">
      <c r="C131" s="158">
        <f t="shared" si="3"/>
        <v>125</v>
      </c>
      <c r="D131" s="146" t="str">
        <f>IF(PROVEEDORES!E132="","",PROVEEDORES!E132)</f>
        <v/>
      </c>
      <c r="E131" s="146" t="str">
        <f>IF(PROVEEDORES!F132="","",PROVEEDORES!F132)</f>
        <v/>
      </c>
      <c r="F131" s="146" t="str">
        <f>IF(PROVEEDORES!D132="","",PROVEEDORES!D132)</f>
        <v/>
      </c>
      <c r="G131" s="159">
        <f>SUMIF('EG-MAY'!$F$18:$F$516,PROVEEDORES!$D132,'EG-MAY'!P$18:P$516)</f>
        <v>0</v>
      </c>
      <c r="H131" s="159">
        <f>SUMIF('EG-MAY'!$F$18:$F$516,PROVEEDORES!$D132,'EG-MAY'!Q$18:Q$516)</f>
        <v>0</v>
      </c>
      <c r="I131" s="159">
        <f>SUMIF('EG-MAY'!$F$18:$F$516,PROVEEDORES!$D132,'EG-MAY'!R$18:R$516)</f>
        <v>0</v>
      </c>
      <c r="J131" s="159">
        <f>SUMIF('EG-MAY'!$F$18:$F$516,PROVEEDORES!$D132,'EG-MAY'!S$18:S$516)</f>
        <v>0</v>
      </c>
      <c r="K131" s="159" t="str">
        <f t="shared" si="2"/>
        <v/>
      </c>
      <c r="L131" s="146" t="str">
        <f>IF(PROVEEDORES!G132="","",PROVEEDORES!G132)</f>
        <v/>
      </c>
    </row>
    <row r="132" spans="3:12" ht="17.45" customHeight="1" x14ac:dyDescent="0.2">
      <c r="C132" s="158">
        <f t="shared" si="3"/>
        <v>126</v>
      </c>
      <c r="D132" s="146" t="str">
        <f>IF(PROVEEDORES!E133="","",PROVEEDORES!E133)</f>
        <v/>
      </c>
      <c r="E132" s="146" t="str">
        <f>IF(PROVEEDORES!F133="","",PROVEEDORES!F133)</f>
        <v/>
      </c>
      <c r="F132" s="146" t="str">
        <f>IF(PROVEEDORES!D133="","",PROVEEDORES!D133)</f>
        <v/>
      </c>
      <c r="G132" s="159">
        <f>SUMIF('EG-MAY'!$F$18:$F$516,PROVEEDORES!$D133,'EG-MAY'!P$18:P$516)</f>
        <v>0</v>
      </c>
      <c r="H132" s="159">
        <f>SUMIF('EG-MAY'!$F$18:$F$516,PROVEEDORES!$D133,'EG-MAY'!Q$18:Q$516)</f>
        <v>0</v>
      </c>
      <c r="I132" s="159">
        <f>SUMIF('EG-MAY'!$F$18:$F$516,PROVEEDORES!$D133,'EG-MAY'!R$18:R$516)</f>
        <v>0</v>
      </c>
      <c r="J132" s="159">
        <f>SUMIF('EG-MAY'!$F$18:$F$516,PROVEEDORES!$D133,'EG-MAY'!S$18:S$516)</f>
        <v>0</v>
      </c>
      <c r="K132" s="159" t="str">
        <f t="shared" si="2"/>
        <v/>
      </c>
      <c r="L132" s="146" t="str">
        <f>IF(PROVEEDORES!G133="","",PROVEEDORES!G133)</f>
        <v/>
      </c>
    </row>
    <row r="133" spans="3:12" ht="17.45" customHeight="1" x14ac:dyDescent="0.2">
      <c r="C133" s="158">
        <f t="shared" si="3"/>
        <v>127</v>
      </c>
      <c r="D133" s="146" t="str">
        <f>IF(PROVEEDORES!E134="","",PROVEEDORES!E134)</f>
        <v/>
      </c>
      <c r="E133" s="146" t="str">
        <f>IF(PROVEEDORES!F134="","",PROVEEDORES!F134)</f>
        <v/>
      </c>
      <c r="F133" s="146" t="str">
        <f>IF(PROVEEDORES!D134="","",PROVEEDORES!D134)</f>
        <v/>
      </c>
      <c r="G133" s="159">
        <f>SUMIF('EG-MAY'!$F$18:$F$516,PROVEEDORES!$D134,'EG-MAY'!P$18:P$516)</f>
        <v>0</v>
      </c>
      <c r="H133" s="159">
        <f>SUMIF('EG-MAY'!$F$18:$F$516,PROVEEDORES!$D134,'EG-MAY'!Q$18:Q$516)</f>
        <v>0</v>
      </c>
      <c r="I133" s="159">
        <f>SUMIF('EG-MAY'!$F$18:$F$516,PROVEEDORES!$D134,'EG-MAY'!R$18:R$516)</f>
        <v>0</v>
      </c>
      <c r="J133" s="159">
        <f>SUMIF('EG-MAY'!$F$18:$F$516,PROVEEDORES!$D134,'EG-MAY'!S$18:S$516)</f>
        <v>0</v>
      </c>
      <c r="K133" s="159" t="str">
        <f t="shared" si="2"/>
        <v/>
      </c>
      <c r="L133" s="146" t="str">
        <f>IF(PROVEEDORES!G134="","",PROVEEDORES!G134)</f>
        <v/>
      </c>
    </row>
    <row r="134" spans="3:12" ht="17.45" customHeight="1" x14ac:dyDescent="0.2">
      <c r="C134" s="158">
        <f t="shared" si="3"/>
        <v>128</v>
      </c>
      <c r="D134" s="146" t="str">
        <f>IF(PROVEEDORES!E135="","",PROVEEDORES!E135)</f>
        <v/>
      </c>
      <c r="E134" s="146" t="str">
        <f>IF(PROVEEDORES!F135="","",PROVEEDORES!F135)</f>
        <v/>
      </c>
      <c r="F134" s="146" t="str">
        <f>IF(PROVEEDORES!D135="","",PROVEEDORES!D135)</f>
        <v/>
      </c>
      <c r="G134" s="159">
        <f>SUMIF('EG-MAY'!$F$18:$F$516,PROVEEDORES!$D135,'EG-MAY'!P$18:P$516)</f>
        <v>0</v>
      </c>
      <c r="H134" s="159">
        <f>SUMIF('EG-MAY'!$F$18:$F$516,PROVEEDORES!$D135,'EG-MAY'!Q$18:Q$516)</f>
        <v>0</v>
      </c>
      <c r="I134" s="159">
        <f>SUMIF('EG-MAY'!$F$18:$F$516,PROVEEDORES!$D135,'EG-MAY'!R$18:R$516)</f>
        <v>0</v>
      </c>
      <c r="J134" s="159">
        <f>SUMIF('EG-MAY'!$F$18:$F$516,PROVEEDORES!$D135,'EG-MAY'!S$18:S$516)</f>
        <v>0</v>
      </c>
      <c r="K134" s="159" t="str">
        <f t="shared" si="2"/>
        <v/>
      </c>
      <c r="L134" s="146" t="str">
        <f>IF(PROVEEDORES!G135="","",PROVEEDORES!G135)</f>
        <v/>
      </c>
    </row>
    <row r="135" spans="3:12" ht="17.45" customHeight="1" x14ac:dyDescent="0.2">
      <c r="C135" s="158">
        <f t="shared" si="3"/>
        <v>129</v>
      </c>
      <c r="D135" s="146" t="str">
        <f>IF(PROVEEDORES!E136="","",PROVEEDORES!E136)</f>
        <v/>
      </c>
      <c r="E135" s="146" t="str">
        <f>IF(PROVEEDORES!F136="","",PROVEEDORES!F136)</f>
        <v/>
      </c>
      <c r="F135" s="146" t="str">
        <f>IF(PROVEEDORES!D136="","",PROVEEDORES!D136)</f>
        <v/>
      </c>
      <c r="G135" s="159">
        <f>SUMIF('EG-MAY'!$F$18:$F$516,PROVEEDORES!$D136,'EG-MAY'!P$18:P$516)</f>
        <v>0</v>
      </c>
      <c r="H135" s="159">
        <f>SUMIF('EG-MAY'!$F$18:$F$516,PROVEEDORES!$D136,'EG-MAY'!Q$18:Q$516)</f>
        <v>0</v>
      </c>
      <c r="I135" s="159">
        <f>SUMIF('EG-MAY'!$F$18:$F$516,PROVEEDORES!$D136,'EG-MAY'!R$18:R$516)</f>
        <v>0</v>
      </c>
      <c r="J135" s="159">
        <f>SUMIF('EG-MAY'!$F$18:$F$516,PROVEEDORES!$D136,'EG-MAY'!S$18:S$516)</f>
        <v>0</v>
      </c>
      <c r="K135" s="159" t="str">
        <f t="shared" si="2"/>
        <v/>
      </c>
      <c r="L135" s="146" t="str">
        <f>IF(PROVEEDORES!G136="","",PROVEEDORES!G136)</f>
        <v/>
      </c>
    </row>
    <row r="136" spans="3:12" ht="17.45" customHeight="1" x14ac:dyDescent="0.2">
      <c r="C136" s="158">
        <f t="shared" si="3"/>
        <v>130</v>
      </c>
      <c r="D136" s="146" t="str">
        <f>IF(PROVEEDORES!E137="","",PROVEEDORES!E137)</f>
        <v/>
      </c>
      <c r="E136" s="146" t="str">
        <f>IF(PROVEEDORES!F137="","",PROVEEDORES!F137)</f>
        <v/>
      </c>
      <c r="F136" s="146" t="str">
        <f>IF(PROVEEDORES!D137="","",PROVEEDORES!D137)</f>
        <v/>
      </c>
      <c r="G136" s="159">
        <f>SUMIF('EG-MAY'!$F$18:$F$516,PROVEEDORES!$D137,'EG-MAY'!P$18:P$516)</f>
        <v>0</v>
      </c>
      <c r="H136" s="159">
        <f>SUMIF('EG-MAY'!$F$18:$F$516,PROVEEDORES!$D137,'EG-MAY'!Q$18:Q$516)</f>
        <v>0</v>
      </c>
      <c r="I136" s="159">
        <f>SUMIF('EG-MAY'!$F$18:$F$516,PROVEEDORES!$D137,'EG-MAY'!R$18:R$516)</f>
        <v>0</v>
      </c>
      <c r="J136" s="159">
        <f>SUMIF('EG-MAY'!$F$18:$F$516,PROVEEDORES!$D137,'EG-MAY'!S$18:S$516)</f>
        <v>0</v>
      </c>
      <c r="K136" s="159" t="str">
        <f t="shared" ref="K136:K199" si="4">IF(G136+H136+I136+J136&gt;0,"C/Información","")</f>
        <v/>
      </c>
      <c r="L136" s="146" t="str">
        <f>IF(PROVEEDORES!G137="","",PROVEEDORES!G137)</f>
        <v/>
      </c>
    </row>
    <row r="137" spans="3:12" ht="17.45" customHeight="1" x14ac:dyDescent="0.2">
      <c r="C137" s="158">
        <f t="shared" ref="C137:C200" si="5">C136+1</f>
        <v>131</v>
      </c>
      <c r="D137" s="146" t="str">
        <f>IF(PROVEEDORES!E138="","",PROVEEDORES!E138)</f>
        <v/>
      </c>
      <c r="E137" s="146" t="str">
        <f>IF(PROVEEDORES!F138="","",PROVEEDORES!F138)</f>
        <v/>
      </c>
      <c r="F137" s="146" t="str">
        <f>IF(PROVEEDORES!D138="","",PROVEEDORES!D138)</f>
        <v/>
      </c>
      <c r="G137" s="159">
        <f>SUMIF('EG-MAY'!$F$18:$F$516,PROVEEDORES!$D138,'EG-MAY'!P$18:P$516)</f>
        <v>0</v>
      </c>
      <c r="H137" s="159">
        <f>SUMIF('EG-MAY'!$F$18:$F$516,PROVEEDORES!$D138,'EG-MAY'!Q$18:Q$516)</f>
        <v>0</v>
      </c>
      <c r="I137" s="159">
        <f>SUMIF('EG-MAY'!$F$18:$F$516,PROVEEDORES!$D138,'EG-MAY'!R$18:R$516)</f>
        <v>0</v>
      </c>
      <c r="J137" s="159">
        <f>SUMIF('EG-MAY'!$F$18:$F$516,PROVEEDORES!$D138,'EG-MAY'!S$18:S$516)</f>
        <v>0</v>
      </c>
      <c r="K137" s="159" t="str">
        <f t="shared" si="4"/>
        <v/>
      </c>
      <c r="L137" s="146" t="str">
        <f>IF(PROVEEDORES!G138="","",PROVEEDORES!G138)</f>
        <v/>
      </c>
    </row>
    <row r="138" spans="3:12" ht="17.45" customHeight="1" x14ac:dyDescent="0.2">
      <c r="C138" s="158">
        <f t="shared" si="5"/>
        <v>132</v>
      </c>
      <c r="D138" s="146" t="str">
        <f>IF(PROVEEDORES!E139="","",PROVEEDORES!E139)</f>
        <v/>
      </c>
      <c r="E138" s="146" t="str">
        <f>IF(PROVEEDORES!F139="","",PROVEEDORES!F139)</f>
        <v/>
      </c>
      <c r="F138" s="146" t="str">
        <f>IF(PROVEEDORES!D139="","",PROVEEDORES!D139)</f>
        <v/>
      </c>
      <c r="G138" s="159">
        <f>SUMIF('EG-MAY'!$F$18:$F$516,PROVEEDORES!$D139,'EG-MAY'!P$18:P$516)</f>
        <v>0</v>
      </c>
      <c r="H138" s="159">
        <f>SUMIF('EG-MAY'!$F$18:$F$516,PROVEEDORES!$D139,'EG-MAY'!Q$18:Q$516)</f>
        <v>0</v>
      </c>
      <c r="I138" s="159">
        <f>SUMIF('EG-MAY'!$F$18:$F$516,PROVEEDORES!$D139,'EG-MAY'!R$18:R$516)</f>
        <v>0</v>
      </c>
      <c r="J138" s="159">
        <f>SUMIF('EG-MAY'!$F$18:$F$516,PROVEEDORES!$D139,'EG-MAY'!S$18:S$516)</f>
        <v>0</v>
      </c>
      <c r="K138" s="159" t="str">
        <f t="shared" si="4"/>
        <v/>
      </c>
      <c r="L138" s="146" t="str">
        <f>IF(PROVEEDORES!G139="","",PROVEEDORES!G139)</f>
        <v/>
      </c>
    </row>
    <row r="139" spans="3:12" ht="17.45" customHeight="1" x14ac:dyDescent="0.2">
      <c r="C139" s="158">
        <f t="shared" si="5"/>
        <v>133</v>
      </c>
      <c r="D139" s="146" t="str">
        <f>IF(PROVEEDORES!E140="","",PROVEEDORES!E140)</f>
        <v/>
      </c>
      <c r="E139" s="146" t="str">
        <f>IF(PROVEEDORES!F140="","",PROVEEDORES!F140)</f>
        <v/>
      </c>
      <c r="F139" s="146" t="str">
        <f>IF(PROVEEDORES!D140="","",PROVEEDORES!D140)</f>
        <v/>
      </c>
      <c r="G139" s="159">
        <f>SUMIF('EG-MAY'!$F$18:$F$516,PROVEEDORES!$D140,'EG-MAY'!P$18:P$516)</f>
        <v>0</v>
      </c>
      <c r="H139" s="159">
        <f>SUMIF('EG-MAY'!$F$18:$F$516,PROVEEDORES!$D140,'EG-MAY'!Q$18:Q$516)</f>
        <v>0</v>
      </c>
      <c r="I139" s="159">
        <f>SUMIF('EG-MAY'!$F$18:$F$516,PROVEEDORES!$D140,'EG-MAY'!R$18:R$516)</f>
        <v>0</v>
      </c>
      <c r="J139" s="159">
        <f>SUMIF('EG-MAY'!$F$18:$F$516,PROVEEDORES!$D140,'EG-MAY'!S$18:S$516)</f>
        <v>0</v>
      </c>
      <c r="K139" s="159" t="str">
        <f t="shared" si="4"/>
        <v/>
      </c>
      <c r="L139" s="146" t="str">
        <f>IF(PROVEEDORES!G140="","",PROVEEDORES!G140)</f>
        <v/>
      </c>
    </row>
    <row r="140" spans="3:12" ht="17.45" customHeight="1" x14ac:dyDescent="0.2">
      <c r="C140" s="158">
        <f t="shared" si="5"/>
        <v>134</v>
      </c>
      <c r="D140" s="146" t="str">
        <f>IF(PROVEEDORES!E141="","",PROVEEDORES!E141)</f>
        <v/>
      </c>
      <c r="E140" s="146" t="str">
        <f>IF(PROVEEDORES!F141="","",PROVEEDORES!F141)</f>
        <v/>
      </c>
      <c r="F140" s="146" t="str">
        <f>IF(PROVEEDORES!D141="","",PROVEEDORES!D141)</f>
        <v/>
      </c>
      <c r="G140" s="159">
        <f>SUMIF('EG-MAY'!$F$18:$F$516,PROVEEDORES!$D141,'EG-MAY'!P$18:P$516)</f>
        <v>0</v>
      </c>
      <c r="H140" s="159">
        <f>SUMIF('EG-MAY'!$F$18:$F$516,PROVEEDORES!$D141,'EG-MAY'!Q$18:Q$516)</f>
        <v>0</v>
      </c>
      <c r="I140" s="159">
        <f>SUMIF('EG-MAY'!$F$18:$F$516,PROVEEDORES!$D141,'EG-MAY'!R$18:R$516)</f>
        <v>0</v>
      </c>
      <c r="J140" s="159">
        <f>SUMIF('EG-MAY'!$F$18:$F$516,PROVEEDORES!$D141,'EG-MAY'!S$18:S$516)</f>
        <v>0</v>
      </c>
      <c r="K140" s="159" t="str">
        <f t="shared" si="4"/>
        <v/>
      </c>
      <c r="L140" s="146" t="str">
        <f>IF(PROVEEDORES!G141="","",PROVEEDORES!G141)</f>
        <v/>
      </c>
    </row>
    <row r="141" spans="3:12" ht="17.45" customHeight="1" x14ac:dyDescent="0.2">
      <c r="C141" s="158">
        <f t="shared" si="5"/>
        <v>135</v>
      </c>
      <c r="D141" s="146" t="str">
        <f>IF(PROVEEDORES!E142="","",PROVEEDORES!E142)</f>
        <v/>
      </c>
      <c r="E141" s="146" t="str">
        <f>IF(PROVEEDORES!F142="","",PROVEEDORES!F142)</f>
        <v/>
      </c>
      <c r="F141" s="146" t="str">
        <f>IF(PROVEEDORES!D142="","",PROVEEDORES!D142)</f>
        <v/>
      </c>
      <c r="G141" s="159">
        <f>SUMIF('EG-MAY'!$F$18:$F$516,PROVEEDORES!$D142,'EG-MAY'!P$18:P$516)</f>
        <v>0</v>
      </c>
      <c r="H141" s="159">
        <f>SUMIF('EG-MAY'!$F$18:$F$516,PROVEEDORES!$D142,'EG-MAY'!Q$18:Q$516)</f>
        <v>0</v>
      </c>
      <c r="I141" s="159">
        <f>SUMIF('EG-MAY'!$F$18:$F$516,PROVEEDORES!$D142,'EG-MAY'!R$18:R$516)</f>
        <v>0</v>
      </c>
      <c r="J141" s="159">
        <f>SUMIF('EG-MAY'!$F$18:$F$516,PROVEEDORES!$D142,'EG-MAY'!S$18:S$516)</f>
        <v>0</v>
      </c>
      <c r="K141" s="159" t="str">
        <f t="shared" si="4"/>
        <v/>
      </c>
      <c r="L141" s="146" t="str">
        <f>IF(PROVEEDORES!G142="","",PROVEEDORES!G142)</f>
        <v/>
      </c>
    </row>
    <row r="142" spans="3:12" ht="17.45" customHeight="1" x14ac:dyDescent="0.2">
      <c r="C142" s="158">
        <f t="shared" si="5"/>
        <v>136</v>
      </c>
      <c r="D142" s="146" t="str">
        <f>IF(PROVEEDORES!E143="","",PROVEEDORES!E143)</f>
        <v/>
      </c>
      <c r="E142" s="146" t="str">
        <f>IF(PROVEEDORES!F143="","",PROVEEDORES!F143)</f>
        <v/>
      </c>
      <c r="F142" s="146" t="str">
        <f>IF(PROVEEDORES!D143="","",PROVEEDORES!D143)</f>
        <v/>
      </c>
      <c r="G142" s="159">
        <f>SUMIF('EG-MAY'!$F$18:$F$516,PROVEEDORES!$D143,'EG-MAY'!P$18:P$516)</f>
        <v>0</v>
      </c>
      <c r="H142" s="159">
        <f>SUMIF('EG-MAY'!$F$18:$F$516,PROVEEDORES!$D143,'EG-MAY'!Q$18:Q$516)</f>
        <v>0</v>
      </c>
      <c r="I142" s="159">
        <f>SUMIF('EG-MAY'!$F$18:$F$516,PROVEEDORES!$D143,'EG-MAY'!R$18:R$516)</f>
        <v>0</v>
      </c>
      <c r="J142" s="159">
        <f>SUMIF('EG-MAY'!$F$18:$F$516,PROVEEDORES!$D143,'EG-MAY'!S$18:S$516)</f>
        <v>0</v>
      </c>
      <c r="K142" s="159" t="str">
        <f t="shared" si="4"/>
        <v/>
      </c>
      <c r="L142" s="146" t="str">
        <f>IF(PROVEEDORES!G143="","",PROVEEDORES!G143)</f>
        <v/>
      </c>
    </row>
    <row r="143" spans="3:12" ht="17.45" customHeight="1" x14ac:dyDescent="0.2">
      <c r="C143" s="158">
        <f t="shared" si="5"/>
        <v>137</v>
      </c>
      <c r="D143" s="146" t="str">
        <f>IF(PROVEEDORES!E144="","",PROVEEDORES!E144)</f>
        <v/>
      </c>
      <c r="E143" s="146" t="str">
        <f>IF(PROVEEDORES!F144="","",PROVEEDORES!F144)</f>
        <v/>
      </c>
      <c r="F143" s="146" t="str">
        <f>IF(PROVEEDORES!D144="","",PROVEEDORES!D144)</f>
        <v/>
      </c>
      <c r="G143" s="159">
        <f>SUMIF('EG-MAY'!$F$18:$F$516,PROVEEDORES!$D144,'EG-MAY'!P$18:P$516)</f>
        <v>0</v>
      </c>
      <c r="H143" s="159">
        <f>SUMIF('EG-MAY'!$F$18:$F$516,PROVEEDORES!$D144,'EG-MAY'!Q$18:Q$516)</f>
        <v>0</v>
      </c>
      <c r="I143" s="159">
        <f>SUMIF('EG-MAY'!$F$18:$F$516,PROVEEDORES!$D144,'EG-MAY'!R$18:R$516)</f>
        <v>0</v>
      </c>
      <c r="J143" s="159">
        <f>SUMIF('EG-MAY'!$F$18:$F$516,PROVEEDORES!$D144,'EG-MAY'!S$18:S$516)</f>
        <v>0</v>
      </c>
      <c r="K143" s="159" t="str">
        <f t="shared" si="4"/>
        <v/>
      </c>
      <c r="L143" s="146" t="str">
        <f>IF(PROVEEDORES!G144="","",PROVEEDORES!G144)</f>
        <v/>
      </c>
    </row>
    <row r="144" spans="3:12" ht="17.45" customHeight="1" x14ac:dyDescent="0.2">
      <c r="C144" s="158">
        <f t="shared" si="5"/>
        <v>138</v>
      </c>
      <c r="D144" s="146" t="str">
        <f>IF(PROVEEDORES!E145="","",PROVEEDORES!E145)</f>
        <v/>
      </c>
      <c r="E144" s="146" t="str">
        <f>IF(PROVEEDORES!F145="","",PROVEEDORES!F145)</f>
        <v/>
      </c>
      <c r="F144" s="146" t="str">
        <f>IF(PROVEEDORES!D145="","",PROVEEDORES!D145)</f>
        <v/>
      </c>
      <c r="G144" s="159">
        <f>SUMIF('EG-MAY'!$F$18:$F$516,PROVEEDORES!$D145,'EG-MAY'!P$18:P$516)</f>
        <v>0</v>
      </c>
      <c r="H144" s="159">
        <f>SUMIF('EG-MAY'!$F$18:$F$516,PROVEEDORES!$D145,'EG-MAY'!Q$18:Q$516)</f>
        <v>0</v>
      </c>
      <c r="I144" s="159">
        <f>SUMIF('EG-MAY'!$F$18:$F$516,PROVEEDORES!$D145,'EG-MAY'!R$18:R$516)</f>
        <v>0</v>
      </c>
      <c r="J144" s="159">
        <f>SUMIF('EG-MAY'!$F$18:$F$516,PROVEEDORES!$D145,'EG-MAY'!S$18:S$516)</f>
        <v>0</v>
      </c>
      <c r="K144" s="159" t="str">
        <f t="shared" si="4"/>
        <v/>
      </c>
      <c r="L144" s="146" t="str">
        <f>IF(PROVEEDORES!G145="","",PROVEEDORES!G145)</f>
        <v/>
      </c>
    </row>
    <row r="145" spans="3:12" ht="17.45" customHeight="1" x14ac:dyDescent="0.2">
      <c r="C145" s="158">
        <f t="shared" si="5"/>
        <v>139</v>
      </c>
      <c r="D145" s="146" t="str">
        <f>IF(PROVEEDORES!E146="","",PROVEEDORES!E146)</f>
        <v/>
      </c>
      <c r="E145" s="146" t="str">
        <f>IF(PROVEEDORES!F146="","",PROVEEDORES!F146)</f>
        <v/>
      </c>
      <c r="F145" s="146" t="str">
        <f>IF(PROVEEDORES!D146="","",PROVEEDORES!D146)</f>
        <v/>
      </c>
      <c r="G145" s="159">
        <f>SUMIF('EG-MAY'!$F$18:$F$516,PROVEEDORES!$D146,'EG-MAY'!P$18:P$516)</f>
        <v>0</v>
      </c>
      <c r="H145" s="159">
        <f>SUMIF('EG-MAY'!$F$18:$F$516,PROVEEDORES!$D146,'EG-MAY'!Q$18:Q$516)</f>
        <v>0</v>
      </c>
      <c r="I145" s="159">
        <f>SUMIF('EG-MAY'!$F$18:$F$516,PROVEEDORES!$D146,'EG-MAY'!R$18:R$516)</f>
        <v>0</v>
      </c>
      <c r="J145" s="159">
        <f>SUMIF('EG-MAY'!$F$18:$F$516,PROVEEDORES!$D146,'EG-MAY'!S$18:S$516)</f>
        <v>0</v>
      </c>
      <c r="K145" s="159" t="str">
        <f t="shared" si="4"/>
        <v/>
      </c>
      <c r="L145" s="146" t="str">
        <f>IF(PROVEEDORES!G146="","",PROVEEDORES!G146)</f>
        <v/>
      </c>
    </row>
    <row r="146" spans="3:12" ht="17.45" customHeight="1" x14ac:dyDescent="0.2">
      <c r="C146" s="158">
        <f t="shared" si="5"/>
        <v>140</v>
      </c>
      <c r="D146" s="146" t="str">
        <f>IF(PROVEEDORES!E147="","",PROVEEDORES!E147)</f>
        <v/>
      </c>
      <c r="E146" s="146" t="str">
        <f>IF(PROVEEDORES!F147="","",PROVEEDORES!F147)</f>
        <v/>
      </c>
      <c r="F146" s="146" t="str">
        <f>IF(PROVEEDORES!D147="","",PROVEEDORES!D147)</f>
        <v/>
      </c>
      <c r="G146" s="159">
        <f>SUMIF('EG-MAY'!$F$18:$F$516,PROVEEDORES!$D147,'EG-MAY'!P$18:P$516)</f>
        <v>0</v>
      </c>
      <c r="H146" s="159">
        <f>SUMIF('EG-MAY'!$F$18:$F$516,PROVEEDORES!$D147,'EG-MAY'!Q$18:Q$516)</f>
        <v>0</v>
      </c>
      <c r="I146" s="159">
        <f>SUMIF('EG-MAY'!$F$18:$F$516,PROVEEDORES!$D147,'EG-MAY'!R$18:R$516)</f>
        <v>0</v>
      </c>
      <c r="J146" s="159">
        <f>SUMIF('EG-MAY'!$F$18:$F$516,PROVEEDORES!$D147,'EG-MAY'!S$18:S$516)</f>
        <v>0</v>
      </c>
      <c r="K146" s="159" t="str">
        <f t="shared" si="4"/>
        <v/>
      </c>
      <c r="L146" s="146" t="str">
        <f>IF(PROVEEDORES!G147="","",PROVEEDORES!G147)</f>
        <v/>
      </c>
    </row>
    <row r="147" spans="3:12" ht="17.45" customHeight="1" x14ac:dyDescent="0.2">
      <c r="C147" s="158">
        <f t="shared" si="5"/>
        <v>141</v>
      </c>
      <c r="D147" s="146" t="str">
        <f>IF(PROVEEDORES!E148="","",PROVEEDORES!E148)</f>
        <v/>
      </c>
      <c r="E147" s="146" t="str">
        <f>IF(PROVEEDORES!F148="","",PROVEEDORES!F148)</f>
        <v/>
      </c>
      <c r="F147" s="146" t="str">
        <f>IF(PROVEEDORES!D148="","",PROVEEDORES!D148)</f>
        <v/>
      </c>
      <c r="G147" s="159">
        <f>SUMIF('EG-MAY'!$F$18:$F$516,PROVEEDORES!$D148,'EG-MAY'!P$18:P$516)</f>
        <v>0</v>
      </c>
      <c r="H147" s="159">
        <f>SUMIF('EG-MAY'!$F$18:$F$516,PROVEEDORES!$D148,'EG-MAY'!Q$18:Q$516)</f>
        <v>0</v>
      </c>
      <c r="I147" s="159">
        <f>SUMIF('EG-MAY'!$F$18:$F$516,PROVEEDORES!$D148,'EG-MAY'!R$18:R$516)</f>
        <v>0</v>
      </c>
      <c r="J147" s="159">
        <f>SUMIF('EG-MAY'!$F$18:$F$516,PROVEEDORES!$D148,'EG-MAY'!S$18:S$516)</f>
        <v>0</v>
      </c>
      <c r="K147" s="159" t="str">
        <f t="shared" si="4"/>
        <v/>
      </c>
      <c r="L147" s="146" t="str">
        <f>IF(PROVEEDORES!G148="","",PROVEEDORES!G148)</f>
        <v/>
      </c>
    </row>
    <row r="148" spans="3:12" ht="17.45" customHeight="1" x14ac:dyDescent="0.2">
      <c r="C148" s="158">
        <f t="shared" si="5"/>
        <v>142</v>
      </c>
      <c r="D148" s="146" t="str">
        <f>IF(PROVEEDORES!E149="","",PROVEEDORES!E149)</f>
        <v/>
      </c>
      <c r="E148" s="146" t="str">
        <f>IF(PROVEEDORES!F149="","",PROVEEDORES!F149)</f>
        <v/>
      </c>
      <c r="F148" s="146" t="str">
        <f>IF(PROVEEDORES!D149="","",PROVEEDORES!D149)</f>
        <v/>
      </c>
      <c r="G148" s="159">
        <f>SUMIF('EG-MAY'!$F$18:$F$516,PROVEEDORES!$D149,'EG-MAY'!P$18:P$516)</f>
        <v>0</v>
      </c>
      <c r="H148" s="159">
        <f>SUMIF('EG-MAY'!$F$18:$F$516,PROVEEDORES!$D149,'EG-MAY'!Q$18:Q$516)</f>
        <v>0</v>
      </c>
      <c r="I148" s="159">
        <f>SUMIF('EG-MAY'!$F$18:$F$516,PROVEEDORES!$D149,'EG-MAY'!R$18:R$516)</f>
        <v>0</v>
      </c>
      <c r="J148" s="159">
        <f>SUMIF('EG-MAY'!$F$18:$F$516,PROVEEDORES!$D149,'EG-MAY'!S$18:S$516)</f>
        <v>0</v>
      </c>
      <c r="K148" s="159" t="str">
        <f t="shared" si="4"/>
        <v/>
      </c>
      <c r="L148" s="146" t="str">
        <f>IF(PROVEEDORES!G149="","",PROVEEDORES!G149)</f>
        <v/>
      </c>
    </row>
    <row r="149" spans="3:12" ht="17.45" customHeight="1" x14ac:dyDescent="0.2">
      <c r="C149" s="158">
        <f t="shared" si="5"/>
        <v>143</v>
      </c>
      <c r="D149" s="146" t="str">
        <f>IF(PROVEEDORES!E150="","",PROVEEDORES!E150)</f>
        <v/>
      </c>
      <c r="E149" s="146" t="str">
        <f>IF(PROVEEDORES!F150="","",PROVEEDORES!F150)</f>
        <v/>
      </c>
      <c r="F149" s="146" t="str">
        <f>IF(PROVEEDORES!D150="","",PROVEEDORES!D150)</f>
        <v/>
      </c>
      <c r="G149" s="159">
        <f>SUMIF('EG-MAY'!$F$18:$F$516,PROVEEDORES!$D150,'EG-MAY'!P$18:P$516)</f>
        <v>0</v>
      </c>
      <c r="H149" s="159">
        <f>SUMIF('EG-MAY'!$F$18:$F$516,PROVEEDORES!$D150,'EG-MAY'!Q$18:Q$516)</f>
        <v>0</v>
      </c>
      <c r="I149" s="159">
        <f>SUMIF('EG-MAY'!$F$18:$F$516,PROVEEDORES!$D150,'EG-MAY'!R$18:R$516)</f>
        <v>0</v>
      </c>
      <c r="J149" s="159">
        <f>SUMIF('EG-MAY'!$F$18:$F$516,PROVEEDORES!$D150,'EG-MAY'!S$18:S$516)</f>
        <v>0</v>
      </c>
      <c r="K149" s="159" t="str">
        <f t="shared" si="4"/>
        <v/>
      </c>
      <c r="L149" s="146" t="str">
        <f>IF(PROVEEDORES!G150="","",PROVEEDORES!G150)</f>
        <v/>
      </c>
    </row>
    <row r="150" spans="3:12" ht="17.45" customHeight="1" x14ac:dyDescent="0.2">
      <c r="C150" s="158">
        <f t="shared" si="5"/>
        <v>144</v>
      </c>
      <c r="D150" s="146" t="str">
        <f>IF(PROVEEDORES!E151="","",PROVEEDORES!E151)</f>
        <v/>
      </c>
      <c r="E150" s="146" t="str">
        <f>IF(PROVEEDORES!F151="","",PROVEEDORES!F151)</f>
        <v/>
      </c>
      <c r="F150" s="146" t="str">
        <f>IF(PROVEEDORES!D151="","",PROVEEDORES!D151)</f>
        <v/>
      </c>
      <c r="G150" s="159">
        <f>SUMIF('EG-MAY'!$F$18:$F$516,PROVEEDORES!$D151,'EG-MAY'!P$18:P$516)</f>
        <v>0</v>
      </c>
      <c r="H150" s="159">
        <f>SUMIF('EG-MAY'!$F$18:$F$516,PROVEEDORES!$D151,'EG-MAY'!Q$18:Q$516)</f>
        <v>0</v>
      </c>
      <c r="I150" s="159">
        <f>SUMIF('EG-MAY'!$F$18:$F$516,PROVEEDORES!$D151,'EG-MAY'!R$18:R$516)</f>
        <v>0</v>
      </c>
      <c r="J150" s="159">
        <f>SUMIF('EG-MAY'!$F$18:$F$516,PROVEEDORES!$D151,'EG-MAY'!S$18:S$516)</f>
        <v>0</v>
      </c>
      <c r="K150" s="159" t="str">
        <f t="shared" si="4"/>
        <v/>
      </c>
      <c r="L150" s="146" t="str">
        <f>IF(PROVEEDORES!G151="","",PROVEEDORES!G151)</f>
        <v/>
      </c>
    </row>
    <row r="151" spans="3:12" ht="17.45" customHeight="1" x14ac:dyDescent="0.2">
      <c r="C151" s="158">
        <f t="shared" si="5"/>
        <v>145</v>
      </c>
      <c r="D151" s="146" t="str">
        <f>IF(PROVEEDORES!E152="","",PROVEEDORES!E152)</f>
        <v/>
      </c>
      <c r="E151" s="146" t="str">
        <f>IF(PROVEEDORES!F152="","",PROVEEDORES!F152)</f>
        <v/>
      </c>
      <c r="F151" s="146" t="str">
        <f>IF(PROVEEDORES!D152="","",PROVEEDORES!D152)</f>
        <v/>
      </c>
      <c r="G151" s="159">
        <f>SUMIF('EG-MAY'!$F$18:$F$516,PROVEEDORES!$D152,'EG-MAY'!P$18:P$516)</f>
        <v>0</v>
      </c>
      <c r="H151" s="159">
        <f>SUMIF('EG-MAY'!$F$18:$F$516,PROVEEDORES!$D152,'EG-MAY'!Q$18:Q$516)</f>
        <v>0</v>
      </c>
      <c r="I151" s="159">
        <f>SUMIF('EG-MAY'!$F$18:$F$516,PROVEEDORES!$D152,'EG-MAY'!R$18:R$516)</f>
        <v>0</v>
      </c>
      <c r="J151" s="159">
        <f>SUMIF('EG-MAY'!$F$18:$F$516,PROVEEDORES!$D152,'EG-MAY'!S$18:S$516)</f>
        <v>0</v>
      </c>
      <c r="K151" s="159" t="str">
        <f t="shared" si="4"/>
        <v/>
      </c>
      <c r="L151" s="146" t="str">
        <f>IF(PROVEEDORES!G152="","",PROVEEDORES!G152)</f>
        <v/>
      </c>
    </row>
    <row r="152" spans="3:12" ht="17.45" customHeight="1" x14ac:dyDescent="0.2">
      <c r="C152" s="158">
        <f t="shared" si="5"/>
        <v>146</v>
      </c>
      <c r="D152" s="146" t="str">
        <f>IF(PROVEEDORES!E153="","",PROVEEDORES!E153)</f>
        <v/>
      </c>
      <c r="E152" s="146" t="str">
        <f>IF(PROVEEDORES!F153="","",PROVEEDORES!F153)</f>
        <v/>
      </c>
      <c r="F152" s="146" t="str">
        <f>IF(PROVEEDORES!D153="","",PROVEEDORES!D153)</f>
        <v/>
      </c>
      <c r="G152" s="159">
        <f>SUMIF('EG-MAY'!$F$18:$F$516,PROVEEDORES!$D153,'EG-MAY'!P$18:P$516)</f>
        <v>0</v>
      </c>
      <c r="H152" s="159">
        <f>SUMIF('EG-MAY'!$F$18:$F$516,PROVEEDORES!$D153,'EG-MAY'!Q$18:Q$516)</f>
        <v>0</v>
      </c>
      <c r="I152" s="159">
        <f>SUMIF('EG-MAY'!$F$18:$F$516,PROVEEDORES!$D153,'EG-MAY'!R$18:R$516)</f>
        <v>0</v>
      </c>
      <c r="J152" s="159">
        <f>SUMIF('EG-MAY'!$F$18:$F$516,PROVEEDORES!$D153,'EG-MAY'!S$18:S$516)</f>
        <v>0</v>
      </c>
      <c r="K152" s="159" t="str">
        <f t="shared" si="4"/>
        <v/>
      </c>
      <c r="L152" s="146" t="str">
        <f>IF(PROVEEDORES!G153="","",PROVEEDORES!G153)</f>
        <v/>
      </c>
    </row>
    <row r="153" spans="3:12" ht="17.45" customHeight="1" x14ac:dyDescent="0.2">
      <c r="C153" s="158">
        <f t="shared" si="5"/>
        <v>147</v>
      </c>
      <c r="D153" s="146" t="str">
        <f>IF(PROVEEDORES!E154="","",PROVEEDORES!E154)</f>
        <v/>
      </c>
      <c r="E153" s="146" t="str">
        <f>IF(PROVEEDORES!F154="","",PROVEEDORES!F154)</f>
        <v/>
      </c>
      <c r="F153" s="146" t="str">
        <f>IF(PROVEEDORES!D154="","",PROVEEDORES!D154)</f>
        <v/>
      </c>
      <c r="G153" s="159">
        <f>SUMIF('EG-MAY'!$F$18:$F$516,PROVEEDORES!$D154,'EG-MAY'!P$18:P$516)</f>
        <v>0</v>
      </c>
      <c r="H153" s="159">
        <f>SUMIF('EG-MAY'!$F$18:$F$516,PROVEEDORES!$D154,'EG-MAY'!Q$18:Q$516)</f>
        <v>0</v>
      </c>
      <c r="I153" s="159">
        <f>SUMIF('EG-MAY'!$F$18:$F$516,PROVEEDORES!$D154,'EG-MAY'!R$18:R$516)</f>
        <v>0</v>
      </c>
      <c r="J153" s="159">
        <f>SUMIF('EG-MAY'!$F$18:$F$516,PROVEEDORES!$D154,'EG-MAY'!S$18:S$516)</f>
        <v>0</v>
      </c>
      <c r="K153" s="159" t="str">
        <f t="shared" si="4"/>
        <v/>
      </c>
      <c r="L153" s="146" t="str">
        <f>IF(PROVEEDORES!G154="","",PROVEEDORES!G154)</f>
        <v/>
      </c>
    </row>
    <row r="154" spans="3:12" ht="17.45" customHeight="1" x14ac:dyDescent="0.2">
      <c r="C154" s="158">
        <f t="shared" si="5"/>
        <v>148</v>
      </c>
      <c r="D154" s="146" t="str">
        <f>IF(PROVEEDORES!E155="","",PROVEEDORES!E155)</f>
        <v/>
      </c>
      <c r="E154" s="146" t="str">
        <f>IF(PROVEEDORES!F155="","",PROVEEDORES!F155)</f>
        <v/>
      </c>
      <c r="F154" s="146" t="str">
        <f>IF(PROVEEDORES!D155="","",PROVEEDORES!D155)</f>
        <v/>
      </c>
      <c r="G154" s="159">
        <f>SUMIF('EG-MAY'!$F$18:$F$516,PROVEEDORES!$D155,'EG-MAY'!P$18:P$516)</f>
        <v>0</v>
      </c>
      <c r="H154" s="159">
        <f>SUMIF('EG-MAY'!$F$18:$F$516,PROVEEDORES!$D155,'EG-MAY'!Q$18:Q$516)</f>
        <v>0</v>
      </c>
      <c r="I154" s="159">
        <f>SUMIF('EG-MAY'!$F$18:$F$516,PROVEEDORES!$D155,'EG-MAY'!R$18:R$516)</f>
        <v>0</v>
      </c>
      <c r="J154" s="159">
        <f>SUMIF('EG-MAY'!$F$18:$F$516,PROVEEDORES!$D155,'EG-MAY'!S$18:S$516)</f>
        <v>0</v>
      </c>
      <c r="K154" s="159" t="str">
        <f t="shared" si="4"/>
        <v/>
      </c>
      <c r="L154" s="146" t="str">
        <f>IF(PROVEEDORES!G155="","",PROVEEDORES!G155)</f>
        <v/>
      </c>
    </row>
    <row r="155" spans="3:12" ht="17.45" customHeight="1" x14ac:dyDescent="0.2">
      <c r="C155" s="158">
        <f t="shared" si="5"/>
        <v>149</v>
      </c>
      <c r="D155" s="146" t="str">
        <f>IF(PROVEEDORES!E156="","",PROVEEDORES!E156)</f>
        <v/>
      </c>
      <c r="E155" s="146" t="str">
        <f>IF(PROVEEDORES!F156="","",PROVEEDORES!F156)</f>
        <v/>
      </c>
      <c r="F155" s="146" t="str">
        <f>IF(PROVEEDORES!D156="","",PROVEEDORES!D156)</f>
        <v/>
      </c>
      <c r="G155" s="159">
        <f>SUMIF('EG-MAY'!$F$18:$F$516,PROVEEDORES!$D156,'EG-MAY'!P$18:P$516)</f>
        <v>0</v>
      </c>
      <c r="H155" s="159">
        <f>SUMIF('EG-MAY'!$F$18:$F$516,PROVEEDORES!$D156,'EG-MAY'!Q$18:Q$516)</f>
        <v>0</v>
      </c>
      <c r="I155" s="159">
        <f>SUMIF('EG-MAY'!$F$18:$F$516,PROVEEDORES!$D156,'EG-MAY'!R$18:R$516)</f>
        <v>0</v>
      </c>
      <c r="J155" s="159">
        <f>SUMIF('EG-MAY'!$F$18:$F$516,PROVEEDORES!$D156,'EG-MAY'!S$18:S$516)</f>
        <v>0</v>
      </c>
      <c r="K155" s="159" t="str">
        <f t="shared" si="4"/>
        <v/>
      </c>
      <c r="L155" s="146" t="str">
        <f>IF(PROVEEDORES!G156="","",PROVEEDORES!G156)</f>
        <v/>
      </c>
    </row>
    <row r="156" spans="3:12" ht="17.45" customHeight="1" x14ac:dyDescent="0.2">
      <c r="C156" s="158">
        <f t="shared" si="5"/>
        <v>150</v>
      </c>
      <c r="D156" s="146" t="str">
        <f>IF(PROVEEDORES!E157="","",PROVEEDORES!E157)</f>
        <v/>
      </c>
      <c r="E156" s="146" t="str">
        <f>IF(PROVEEDORES!F157="","",PROVEEDORES!F157)</f>
        <v/>
      </c>
      <c r="F156" s="146" t="str">
        <f>IF(PROVEEDORES!D157="","",PROVEEDORES!D157)</f>
        <v/>
      </c>
      <c r="G156" s="159">
        <f>SUMIF('EG-MAY'!$F$18:$F$516,PROVEEDORES!$D157,'EG-MAY'!P$18:P$516)</f>
        <v>0</v>
      </c>
      <c r="H156" s="159">
        <f>SUMIF('EG-MAY'!$F$18:$F$516,PROVEEDORES!$D157,'EG-MAY'!Q$18:Q$516)</f>
        <v>0</v>
      </c>
      <c r="I156" s="159">
        <f>SUMIF('EG-MAY'!$F$18:$F$516,PROVEEDORES!$D157,'EG-MAY'!R$18:R$516)</f>
        <v>0</v>
      </c>
      <c r="J156" s="159">
        <f>SUMIF('EG-MAY'!$F$18:$F$516,PROVEEDORES!$D157,'EG-MAY'!S$18:S$516)</f>
        <v>0</v>
      </c>
      <c r="K156" s="159" t="str">
        <f t="shared" si="4"/>
        <v/>
      </c>
      <c r="L156" s="146" t="str">
        <f>IF(PROVEEDORES!G157="","",PROVEEDORES!G157)</f>
        <v/>
      </c>
    </row>
    <row r="157" spans="3:12" ht="17.45" customHeight="1" x14ac:dyDescent="0.2">
      <c r="C157" s="158">
        <f t="shared" si="5"/>
        <v>151</v>
      </c>
      <c r="D157" s="146" t="str">
        <f>IF(PROVEEDORES!E158="","",PROVEEDORES!E158)</f>
        <v/>
      </c>
      <c r="E157" s="146" t="str">
        <f>IF(PROVEEDORES!F158="","",PROVEEDORES!F158)</f>
        <v/>
      </c>
      <c r="F157" s="146" t="str">
        <f>IF(PROVEEDORES!D158="","",PROVEEDORES!D158)</f>
        <v/>
      </c>
      <c r="G157" s="159">
        <f>SUMIF('EG-MAY'!$F$18:$F$516,PROVEEDORES!$D158,'EG-MAY'!P$18:P$516)</f>
        <v>0</v>
      </c>
      <c r="H157" s="159">
        <f>SUMIF('EG-MAY'!$F$18:$F$516,PROVEEDORES!$D158,'EG-MAY'!Q$18:Q$516)</f>
        <v>0</v>
      </c>
      <c r="I157" s="159">
        <f>SUMIF('EG-MAY'!$F$18:$F$516,PROVEEDORES!$D158,'EG-MAY'!R$18:R$516)</f>
        <v>0</v>
      </c>
      <c r="J157" s="159">
        <f>SUMIF('EG-MAY'!$F$18:$F$516,PROVEEDORES!$D158,'EG-MAY'!S$18:S$516)</f>
        <v>0</v>
      </c>
      <c r="K157" s="159" t="str">
        <f t="shared" si="4"/>
        <v/>
      </c>
      <c r="L157" s="146" t="str">
        <f>IF(PROVEEDORES!G158="","",PROVEEDORES!G158)</f>
        <v/>
      </c>
    </row>
    <row r="158" spans="3:12" ht="17.45" customHeight="1" x14ac:dyDescent="0.2">
      <c r="C158" s="158">
        <f t="shared" si="5"/>
        <v>152</v>
      </c>
      <c r="D158" s="146" t="str">
        <f>IF(PROVEEDORES!E159="","",PROVEEDORES!E159)</f>
        <v/>
      </c>
      <c r="E158" s="146" t="str">
        <f>IF(PROVEEDORES!F159="","",PROVEEDORES!F159)</f>
        <v/>
      </c>
      <c r="F158" s="146" t="str">
        <f>IF(PROVEEDORES!D159="","",PROVEEDORES!D159)</f>
        <v/>
      </c>
      <c r="G158" s="159">
        <f>SUMIF('EG-MAY'!$F$18:$F$516,PROVEEDORES!$D159,'EG-MAY'!P$18:P$516)</f>
        <v>0</v>
      </c>
      <c r="H158" s="159">
        <f>SUMIF('EG-MAY'!$F$18:$F$516,PROVEEDORES!$D159,'EG-MAY'!Q$18:Q$516)</f>
        <v>0</v>
      </c>
      <c r="I158" s="159">
        <f>SUMIF('EG-MAY'!$F$18:$F$516,PROVEEDORES!$D159,'EG-MAY'!R$18:R$516)</f>
        <v>0</v>
      </c>
      <c r="J158" s="159">
        <f>SUMIF('EG-MAY'!$F$18:$F$516,PROVEEDORES!$D159,'EG-MAY'!S$18:S$516)</f>
        <v>0</v>
      </c>
      <c r="K158" s="159" t="str">
        <f t="shared" si="4"/>
        <v/>
      </c>
      <c r="L158" s="146" t="str">
        <f>IF(PROVEEDORES!G159="","",PROVEEDORES!G159)</f>
        <v/>
      </c>
    </row>
    <row r="159" spans="3:12" ht="17.45" customHeight="1" x14ac:dyDescent="0.2">
      <c r="C159" s="158">
        <f t="shared" si="5"/>
        <v>153</v>
      </c>
      <c r="D159" s="146" t="str">
        <f>IF(PROVEEDORES!E160="","",PROVEEDORES!E160)</f>
        <v/>
      </c>
      <c r="E159" s="146" t="str">
        <f>IF(PROVEEDORES!F160="","",PROVEEDORES!F160)</f>
        <v/>
      </c>
      <c r="F159" s="146" t="str">
        <f>IF(PROVEEDORES!D160="","",PROVEEDORES!D160)</f>
        <v/>
      </c>
      <c r="G159" s="159">
        <f>SUMIF('EG-MAY'!$F$18:$F$516,PROVEEDORES!$D160,'EG-MAY'!P$18:P$516)</f>
        <v>0</v>
      </c>
      <c r="H159" s="159">
        <f>SUMIF('EG-MAY'!$F$18:$F$516,PROVEEDORES!$D160,'EG-MAY'!Q$18:Q$516)</f>
        <v>0</v>
      </c>
      <c r="I159" s="159">
        <f>SUMIF('EG-MAY'!$F$18:$F$516,PROVEEDORES!$D160,'EG-MAY'!R$18:R$516)</f>
        <v>0</v>
      </c>
      <c r="J159" s="159">
        <f>SUMIF('EG-MAY'!$F$18:$F$516,PROVEEDORES!$D160,'EG-MAY'!S$18:S$516)</f>
        <v>0</v>
      </c>
      <c r="K159" s="159" t="str">
        <f t="shared" si="4"/>
        <v/>
      </c>
      <c r="L159" s="146" t="str">
        <f>IF(PROVEEDORES!G160="","",PROVEEDORES!G160)</f>
        <v/>
      </c>
    </row>
    <row r="160" spans="3:12" ht="17.45" customHeight="1" x14ac:dyDescent="0.2">
      <c r="C160" s="158">
        <f t="shared" si="5"/>
        <v>154</v>
      </c>
      <c r="D160" s="146" t="str">
        <f>IF(PROVEEDORES!E161="","",PROVEEDORES!E161)</f>
        <v/>
      </c>
      <c r="E160" s="146" t="str">
        <f>IF(PROVEEDORES!F161="","",PROVEEDORES!F161)</f>
        <v/>
      </c>
      <c r="F160" s="146" t="str">
        <f>IF(PROVEEDORES!D161="","",PROVEEDORES!D161)</f>
        <v/>
      </c>
      <c r="G160" s="159">
        <f>SUMIF('EG-MAY'!$F$18:$F$516,PROVEEDORES!$D161,'EG-MAY'!P$18:P$516)</f>
        <v>0</v>
      </c>
      <c r="H160" s="159">
        <f>SUMIF('EG-MAY'!$F$18:$F$516,PROVEEDORES!$D161,'EG-MAY'!Q$18:Q$516)</f>
        <v>0</v>
      </c>
      <c r="I160" s="159">
        <f>SUMIF('EG-MAY'!$F$18:$F$516,PROVEEDORES!$D161,'EG-MAY'!R$18:R$516)</f>
        <v>0</v>
      </c>
      <c r="J160" s="159">
        <f>SUMIF('EG-MAY'!$F$18:$F$516,PROVEEDORES!$D161,'EG-MAY'!S$18:S$516)</f>
        <v>0</v>
      </c>
      <c r="K160" s="159" t="str">
        <f t="shared" si="4"/>
        <v/>
      </c>
      <c r="L160" s="146" t="str">
        <f>IF(PROVEEDORES!G161="","",PROVEEDORES!G161)</f>
        <v/>
      </c>
    </row>
    <row r="161" spans="3:12" ht="17.45" customHeight="1" x14ac:dyDescent="0.2">
      <c r="C161" s="158">
        <f t="shared" si="5"/>
        <v>155</v>
      </c>
      <c r="D161" s="146" t="str">
        <f>IF(PROVEEDORES!E162="","",PROVEEDORES!E162)</f>
        <v/>
      </c>
      <c r="E161" s="146" t="str">
        <f>IF(PROVEEDORES!F162="","",PROVEEDORES!F162)</f>
        <v/>
      </c>
      <c r="F161" s="146" t="str">
        <f>IF(PROVEEDORES!D162="","",PROVEEDORES!D162)</f>
        <v/>
      </c>
      <c r="G161" s="159">
        <f>SUMIF('EG-MAY'!$F$18:$F$516,PROVEEDORES!$D162,'EG-MAY'!P$18:P$516)</f>
        <v>0</v>
      </c>
      <c r="H161" s="159">
        <f>SUMIF('EG-MAY'!$F$18:$F$516,PROVEEDORES!$D162,'EG-MAY'!Q$18:Q$516)</f>
        <v>0</v>
      </c>
      <c r="I161" s="159">
        <f>SUMIF('EG-MAY'!$F$18:$F$516,PROVEEDORES!$D162,'EG-MAY'!R$18:R$516)</f>
        <v>0</v>
      </c>
      <c r="J161" s="159">
        <f>SUMIF('EG-MAY'!$F$18:$F$516,PROVEEDORES!$D162,'EG-MAY'!S$18:S$516)</f>
        <v>0</v>
      </c>
      <c r="K161" s="159" t="str">
        <f t="shared" si="4"/>
        <v/>
      </c>
      <c r="L161" s="146" t="str">
        <f>IF(PROVEEDORES!G162="","",PROVEEDORES!G162)</f>
        <v/>
      </c>
    </row>
    <row r="162" spans="3:12" ht="17.45" customHeight="1" x14ac:dyDescent="0.2">
      <c r="C162" s="158">
        <f t="shared" si="5"/>
        <v>156</v>
      </c>
      <c r="D162" s="146" t="str">
        <f>IF(PROVEEDORES!E163="","",PROVEEDORES!E163)</f>
        <v/>
      </c>
      <c r="E162" s="146" t="str">
        <f>IF(PROVEEDORES!F163="","",PROVEEDORES!F163)</f>
        <v/>
      </c>
      <c r="F162" s="146" t="str">
        <f>IF(PROVEEDORES!D163="","",PROVEEDORES!D163)</f>
        <v/>
      </c>
      <c r="G162" s="159">
        <f>SUMIF('EG-MAY'!$F$18:$F$516,PROVEEDORES!$D163,'EG-MAY'!P$18:P$516)</f>
        <v>0</v>
      </c>
      <c r="H162" s="159">
        <f>SUMIF('EG-MAY'!$F$18:$F$516,PROVEEDORES!$D163,'EG-MAY'!Q$18:Q$516)</f>
        <v>0</v>
      </c>
      <c r="I162" s="159">
        <f>SUMIF('EG-MAY'!$F$18:$F$516,PROVEEDORES!$D163,'EG-MAY'!R$18:R$516)</f>
        <v>0</v>
      </c>
      <c r="J162" s="159">
        <f>SUMIF('EG-MAY'!$F$18:$F$516,PROVEEDORES!$D163,'EG-MAY'!S$18:S$516)</f>
        <v>0</v>
      </c>
      <c r="K162" s="159" t="str">
        <f t="shared" si="4"/>
        <v/>
      </c>
      <c r="L162" s="146" t="str">
        <f>IF(PROVEEDORES!G163="","",PROVEEDORES!G163)</f>
        <v/>
      </c>
    </row>
    <row r="163" spans="3:12" ht="17.45" customHeight="1" x14ac:dyDescent="0.2">
      <c r="C163" s="158">
        <f t="shared" si="5"/>
        <v>157</v>
      </c>
      <c r="D163" s="146" t="str">
        <f>IF(PROVEEDORES!E164="","",PROVEEDORES!E164)</f>
        <v/>
      </c>
      <c r="E163" s="146" t="str">
        <f>IF(PROVEEDORES!F164="","",PROVEEDORES!F164)</f>
        <v/>
      </c>
      <c r="F163" s="146" t="str">
        <f>IF(PROVEEDORES!D164="","",PROVEEDORES!D164)</f>
        <v/>
      </c>
      <c r="G163" s="159">
        <f>SUMIF('EG-MAY'!$F$18:$F$516,PROVEEDORES!$D164,'EG-MAY'!P$18:P$516)</f>
        <v>0</v>
      </c>
      <c r="H163" s="159">
        <f>SUMIF('EG-MAY'!$F$18:$F$516,PROVEEDORES!$D164,'EG-MAY'!Q$18:Q$516)</f>
        <v>0</v>
      </c>
      <c r="I163" s="159">
        <f>SUMIF('EG-MAY'!$F$18:$F$516,PROVEEDORES!$D164,'EG-MAY'!R$18:R$516)</f>
        <v>0</v>
      </c>
      <c r="J163" s="159">
        <f>SUMIF('EG-MAY'!$F$18:$F$516,PROVEEDORES!$D164,'EG-MAY'!S$18:S$516)</f>
        <v>0</v>
      </c>
      <c r="K163" s="159" t="str">
        <f t="shared" si="4"/>
        <v/>
      </c>
      <c r="L163" s="146" t="str">
        <f>IF(PROVEEDORES!G164="","",PROVEEDORES!G164)</f>
        <v/>
      </c>
    </row>
    <row r="164" spans="3:12" ht="17.45" customHeight="1" x14ac:dyDescent="0.2">
      <c r="C164" s="158">
        <f t="shared" si="5"/>
        <v>158</v>
      </c>
      <c r="D164" s="146" t="str">
        <f>IF(PROVEEDORES!E165="","",PROVEEDORES!E165)</f>
        <v/>
      </c>
      <c r="E164" s="146" t="str">
        <f>IF(PROVEEDORES!F165="","",PROVEEDORES!F165)</f>
        <v/>
      </c>
      <c r="F164" s="146" t="str">
        <f>IF(PROVEEDORES!D165="","",PROVEEDORES!D165)</f>
        <v/>
      </c>
      <c r="G164" s="159">
        <f>SUMIF('EG-MAY'!$F$18:$F$516,PROVEEDORES!$D165,'EG-MAY'!P$18:P$516)</f>
        <v>0</v>
      </c>
      <c r="H164" s="159">
        <f>SUMIF('EG-MAY'!$F$18:$F$516,PROVEEDORES!$D165,'EG-MAY'!Q$18:Q$516)</f>
        <v>0</v>
      </c>
      <c r="I164" s="159">
        <f>SUMIF('EG-MAY'!$F$18:$F$516,PROVEEDORES!$D165,'EG-MAY'!R$18:R$516)</f>
        <v>0</v>
      </c>
      <c r="J164" s="159">
        <f>SUMIF('EG-MAY'!$F$18:$F$516,PROVEEDORES!$D165,'EG-MAY'!S$18:S$516)</f>
        <v>0</v>
      </c>
      <c r="K164" s="159" t="str">
        <f t="shared" si="4"/>
        <v/>
      </c>
      <c r="L164" s="146" t="str">
        <f>IF(PROVEEDORES!G165="","",PROVEEDORES!G165)</f>
        <v/>
      </c>
    </row>
    <row r="165" spans="3:12" ht="17.45" customHeight="1" x14ac:dyDescent="0.2">
      <c r="C165" s="158">
        <f t="shared" si="5"/>
        <v>159</v>
      </c>
      <c r="D165" s="146" t="str">
        <f>IF(PROVEEDORES!E166="","",PROVEEDORES!E166)</f>
        <v/>
      </c>
      <c r="E165" s="146" t="str">
        <f>IF(PROVEEDORES!F166="","",PROVEEDORES!F166)</f>
        <v/>
      </c>
      <c r="F165" s="146" t="str">
        <f>IF(PROVEEDORES!D166="","",PROVEEDORES!D166)</f>
        <v/>
      </c>
      <c r="G165" s="159">
        <f>SUMIF('EG-MAY'!$F$18:$F$516,PROVEEDORES!$D166,'EG-MAY'!P$18:P$516)</f>
        <v>0</v>
      </c>
      <c r="H165" s="159">
        <f>SUMIF('EG-MAY'!$F$18:$F$516,PROVEEDORES!$D166,'EG-MAY'!Q$18:Q$516)</f>
        <v>0</v>
      </c>
      <c r="I165" s="159">
        <f>SUMIF('EG-MAY'!$F$18:$F$516,PROVEEDORES!$D166,'EG-MAY'!R$18:R$516)</f>
        <v>0</v>
      </c>
      <c r="J165" s="159">
        <f>SUMIF('EG-MAY'!$F$18:$F$516,PROVEEDORES!$D166,'EG-MAY'!S$18:S$516)</f>
        <v>0</v>
      </c>
      <c r="K165" s="159" t="str">
        <f t="shared" si="4"/>
        <v/>
      </c>
      <c r="L165" s="146" t="str">
        <f>IF(PROVEEDORES!G166="","",PROVEEDORES!G166)</f>
        <v/>
      </c>
    </row>
    <row r="166" spans="3:12" ht="17.45" customHeight="1" x14ac:dyDescent="0.2">
      <c r="C166" s="158">
        <f t="shared" si="5"/>
        <v>160</v>
      </c>
      <c r="D166" s="146" t="str">
        <f>IF(PROVEEDORES!E167="","",PROVEEDORES!E167)</f>
        <v/>
      </c>
      <c r="E166" s="146" t="str">
        <f>IF(PROVEEDORES!F167="","",PROVEEDORES!F167)</f>
        <v/>
      </c>
      <c r="F166" s="146" t="str">
        <f>IF(PROVEEDORES!D167="","",PROVEEDORES!D167)</f>
        <v/>
      </c>
      <c r="G166" s="159">
        <f>SUMIF('EG-MAY'!$F$18:$F$516,PROVEEDORES!$D167,'EG-MAY'!P$18:P$516)</f>
        <v>0</v>
      </c>
      <c r="H166" s="159">
        <f>SUMIF('EG-MAY'!$F$18:$F$516,PROVEEDORES!$D167,'EG-MAY'!Q$18:Q$516)</f>
        <v>0</v>
      </c>
      <c r="I166" s="159">
        <f>SUMIF('EG-MAY'!$F$18:$F$516,PROVEEDORES!$D167,'EG-MAY'!R$18:R$516)</f>
        <v>0</v>
      </c>
      <c r="J166" s="159">
        <f>SUMIF('EG-MAY'!$F$18:$F$516,PROVEEDORES!$D167,'EG-MAY'!S$18:S$516)</f>
        <v>0</v>
      </c>
      <c r="K166" s="159" t="str">
        <f t="shared" si="4"/>
        <v/>
      </c>
      <c r="L166" s="146" t="str">
        <f>IF(PROVEEDORES!G167="","",PROVEEDORES!G167)</f>
        <v/>
      </c>
    </row>
    <row r="167" spans="3:12" ht="17.45" customHeight="1" x14ac:dyDescent="0.2">
      <c r="C167" s="158">
        <f t="shared" si="5"/>
        <v>161</v>
      </c>
      <c r="D167" s="146" t="str">
        <f>IF(PROVEEDORES!E168="","",PROVEEDORES!E168)</f>
        <v/>
      </c>
      <c r="E167" s="146" t="str">
        <f>IF(PROVEEDORES!F168="","",PROVEEDORES!F168)</f>
        <v/>
      </c>
      <c r="F167" s="146" t="str">
        <f>IF(PROVEEDORES!D168="","",PROVEEDORES!D168)</f>
        <v/>
      </c>
      <c r="G167" s="159">
        <f>SUMIF('EG-MAY'!$F$18:$F$516,PROVEEDORES!$D168,'EG-MAY'!P$18:P$516)</f>
        <v>0</v>
      </c>
      <c r="H167" s="159">
        <f>SUMIF('EG-MAY'!$F$18:$F$516,PROVEEDORES!$D168,'EG-MAY'!Q$18:Q$516)</f>
        <v>0</v>
      </c>
      <c r="I167" s="159">
        <f>SUMIF('EG-MAY'!$F$18:$F$516,PROVEEDORES!$D168,'EG-MAY'!R$18:R$516)</f>
        <v>0</v>
      </c>
      <c r="J167" s="159">
        <f>SUMIF('EG-MAY'!$F$18:$F$516,PROVEEDORES!$D168,'EG-MAY'!S$18:S$516)</f>
        <v>0</v>
      </c>
      <c r="K167" s="159" t="str">
        <f t="shared" si="4"/>
        <v/>
      </c>
      <c r="L167" s="146" t="str">
        <f>IF(PROVEEDORES!G168="","",PROVEEDORES!G168)</f>
        <v/>
      </c>
    </row>
    <row r="168" spans="3:12" ht="17.45" customHeight="1" x14ac:dyDescent="0.2">
      <c r="C168" s="158">
        <f t="shared" si="5"/>
        <v>162</v>
      </c>
      <c r="D168" s="146" t="str">
        <f>IF(PROVEEDORES!E169="","",PROVEEDORES!E169)</f>
        <v/>
      </c>
      <c r="E168" s="146" t="str">
        <f>IF(PROVEEDORES!F169="","",PROVEEDORES!F169)</f>
        <v/>
      </c>
      <c r="F168" s="146" t="str">
        <f>IF(PROVEEDORES!D169="","",PROVEEDORES!D169)</f>
        <v/>
      </c>
      <c r="G168" s="159">
        <f>SUMIF('EG-MAY'!$F$18:$F$516,PROVEEDORES!$D169,'EG-MAY'!P$18:P$516)</f>
        <v>0</v>
      </c>
      <c r="H168" s="159">
        <f>SUMIF('EG-MAY'!$F$18:$F$516,PROVEEDORES!$D169,'EG-MAY'!Q$18:Q$516)</f>
        <v>0</v>
      </c>
      <c r="I168" s="159">
        <f>SUMIF('EG-MAY'!$F$18:$F$516,PROVEEDORES!$D169,'EG-MAY'!R$18:R$516)</f>
        <v>0</v>
      </c>
      <c r="J168" s="159">
        <f>SUMIF('EG-MAY'!$F$18:$F$516,PROVEEDORES!$D169,'EG-MAY'!S$18:S$516)</f>
        <v>0</v>
      </c>
      <c r="K168" s="159" t="str">
        <f t="shared" si="4"/>
        <v/>
      </c>
      <c r="L168" s="146" t="str">
        <f>IF(PROVEEDORES!G169="","",PROVEEDORES!G169)</f>
        <v/>
      </c>
    </row>
    <row r="169" spans="3:12" ht="17.45" customHeight="1" x14ac:dyDescent="0.2">
      <c r="C169" s="158">
        <f t="shared" si="5"/>
        <v>163</v>
      </c>
      <c r="D169" s="146" t="str">
        <f>IF(PROVEEDORES!E170="","",PROVEEDORES!E170)</f>
        <v/>
      </c>
      <c r="E169" s="146" t="str">
        <f>IF(PROVEEDORES!F170="","",PROVEEDORES!F170)</f>
        <v/>
      </c>
      <c r="F169" s="146" t="str">
        <f>IF(PROVEEDORES!D170="","",PROVEEDORES!D170)</f>
        <v/>
      </c>
      <c r="G169" s="159">
        <f>SUMIF('EG-MAY'!$F$18:$F$516,PROVEEDORES!$D170,'EG-MAY'!P$18:P$516)</f>
        <v>0</v>
      </c>
      <c r="H169" s="159">
        <f>SUMIF('EG-MAY'!$F$18:$F$516,PROVEEDORES!$D170,'EG-MAY'!Q$18:Q$516)</f>
        <v>0</v>
      </c>
      <c r="I169" s="159">
        <f>SUMIF('EG-MAY'!$F$18:$F$516,PROVEEDORES!$D170,'EG-MAY'!R$18:R$516)</f>
        <v>0</v>
      </c>
      <c r="J169" s="159">
        <f>SUMIF('EG-MAY'!$F$18:$F$516,PROVEEDORES!$D170,'EG-MAY'!S$18:S$516)</f>
        <v>0</v>
      </c>
      <c r="K169" s="159" t="str">
        <f t="shared" si="4"/>
        <v/>
      </c>
      <c r="L169" s="146" t="str">
        <f>IF(PROVEEDORES!G170="","",PROVEEDORES!G170)</f>
        <v/>
      </c>
    </row>
    <row r="170" spans="3:12" ht="17.45" customHeight="1" x14ac:dyDescent="0.2">
      <c r="C170" s="158">
        <f t="shared" si="5"/>
        <v>164</v>
      </c>
      <c r="D170" s="146" t="str">
        <f>IF(PROVEEDORES!E171="","",PROVEEDORES!E171)</f>
        <v/>
      </c>
      <c r="E170" s="146" t="str">
        <f>IF(PROVEEDORES!F171="","",PROVEEDORES!F171)</f>
        <v/>
      </c>
      <c r="F170" s="146" t="str">
        <f>IF(PROVEEDORES!D171="","",PROVEEDORES!D171)</f>
        <v/>
      </c>
      <c r="G170" s="159">
        <f>SUMIF('EG-MAY'!$F$18:$F$516,PROVEEDORES!$D171,'EG-MAY'!P$18:P$516)</f>
        <v>0</v>
      </c>
      <c r="H170" s="159">
        <f>SUMIF('EG-MAY'!$F$18:$F$516,PROVEEDORES!$D171,'EG-MAY'!Q$18:Q$516)</f>
        <v>0</v>
      </c>
      <c r="I170" s="159">
        <f>SUMIF('EG-MAY'!$F$18:$F$516,PROVEEDORES!$D171,'EG-MAY'!R$18:R$516)</f>
        <v>0</v>
      </c>
      <c r="J170" s="159">
        <f>SUMIF('EG-MAY'!$F$18:$F$516,PROVEEDORES!$D171,'EG-MAY'!S$18:S$516)</f>
        <v>0</v>
      </c>
      <c r="K170" s="159" t="str">
        <f t="shared" si="4"/>
        <v/>
      </c>
      <c r="L170" s="146" t="str">
        <f>IF(PROVEEDORES!G171="","",PROVEEDORES!G171)</f>
        <v/>
      </c>
    </row>
    <row r="171" spans="3:12" ht="17.45" customHeight="1" x14ac:dyDescent="0.2">
      <c r="C171" s="158">
        <f t="shared" si="5"/>
        <v>165</v>
      </c>
      <c r="D171" s="146" t="str">
        <f>IF(PROVEEDORES!E172="","",PROVEEDORES!E172)</f>
        <v/>
      </c>
      <c r="E171" s="146" t="str">
        <f>IF(PROVEEDORES!F172="","",PROVEEDORES!F172)</f>
        <v/>
      </c>
      <c r="F171" s="146" t="str">
        <f>IF(PROVEEDORES!D172="","",PROVEEDORES!D172)</f>
        <v/>
      </c>
      <c r="G171" s="159">
        <f>SUMIF('EG-MAY'!$F$18:$F$516,PROVEEDORES!$D172,'EG-MAY'!P$18:P$516)</f>
        <v>0</v>
      </c>
      <c r="H171" s="159">
        <f>SUMIF('EG-MAY'!$F$18:$F$516,PROVEEDORES!$D172,'EG-MAY'!Q$18:Q$516)</f>
        <v>0</v>
      </c>
      <c r="I171" s="159">
        <f>SUMIF('EG-MAY'!$F$18:$F$516,PROVEEDORES!$D172,'EG-MAY'!R$18:R$516)</f>
        <v>0</v>
      </c>
      <c r="J171" s="159">
        <f>SUMIF('EG-MAY'!$F$18:$F$516,PROVEEDORES!$D172,'EG-MAY'!S$18:S$516)</f>
        <v>0</v>
      </c>
      <c r="K171" s="159" t="str">
        <f t="shared" si="4"/>
        <v/>
      </c>
      <c r="L171" s="146" t="str">
        <f>IF(PROVEEDORES!G172="","",PROVEEDORES!G172)</f>
        <v/>
      </c>
    </row>
    <row r="172" spans="3:12" ht="17.45" customHeight="1" x14ac:dyDescent="0.2">
      <c r="C172" s="158">
        <f t="shared" si="5"/>
        <v>166</v>
      </c>
      <c r="D172" s="146" t="str">
        <f>IF(PROVEEDORES!E173="","",PROVEEDORES!E173)</f>
        <v/>
      </c>
      <c r="E172" s="146" t="str">
        <f>IF(PROVEEDORES!F173="","",PROVEEDORES!F173)</f>
        <v/>
      </c>
      <c r="F172" s="146" t="str">
        <f>IF(PROVEEDORES!D173="","",PROVEEDORES!D173)</f>
        <v/>
      </c>
      <c r="G172" s="159">
        <f>SUMIF('EG-MAY'!$F$18:$F$516,PROVEEDORES!$D173,'EG-MAY'!P$18:P$516)</f>
        <v>0</v>
      </c>
      <c r="H172" s="159">
        <f>SUMIF('EG-MAY'!$F$18:$F$516,PROVEEDORES!$D173,'EG-MAY'!Q$18:Q$516)</f>
        <v>0</v>
      </c>
      <c r="I172" s="159">
        <f>SUMIF('EG-MAY'!$F$18:$F$516,PROVEEDORES!$D173,'EG-MAY'!R$18:R$516)</f>
        <v>0</v>
      </c>
      <c r="J172" s="159">
        <f>SUMIF('EG-MAY'!$F$18:$F$516,PROVEEDORES!$D173,'EG-MAY'!S$18:S$516)</f>
        <v>0</v>
      </c>
      <c r="K172" s="159" t="str">
        <f t="shared" si="4"/>
        <v/>
      </c>
      <c r="L172" s="146" t="str">
        <f>IF(PROVEEDORES!G173="","",PROVEEDORES!G173)</f>
        <v/>
      </c>
    </row>
    <row r="173" spans="3:12" ht="17.45" customHeight="1" x14ac:dyDescent="0.2">
      <c r="C173" s="158">
        <f t="shared" si="5"/>
        <v>167</v>
      </c>
      <c r="D173" s="146" t="str">
        <f>IF(PROVEEDORES!E174="","",PROVEEDORES!E174)</f>
        <v/>
      </c>
      <c r="E173" s="146" t="str">
        <f>IF(PROVEEDORES!F174="","",PROVEEDORES!F174)</f>
        <v/>
      </c>
      <c r="F173" s="146" t="str">
        <f>IF(PROVEEDORES!D174="","",PROVEEDORES!D174)</f>
        <v/>
      </c>
      <c r="G173" s="159">
        <f>SUMIF('EG-MAY'!$F$18:$F$516,PROVEEDORES!$D174,'EG-MAY'!P$18:P$516)</f>
        <v>0</v>
      </c>
      <c r="H173" s="159">
        <f>SUMIF('EG-MAY'!$F$18:$F$516,PROVEEDORES!$D174,'EG-MAY'!Q$18:Q$516)</f>
        <v>0</v>
      </c>
      <c r="I173" s="159">
        <f>SUMIF('EG-MAY'!$F$18:$F$516,PROVEEDORES!$D174,'EG-MAY'!R$18:R$516)</f>
        <v>0</v>
      </c>
      <c r="J173" s="159">
        <f>SUMIF('EG-MAY'!$F$18:$F$516,PROVEEDORES!$D174,'EG-MAY'!S$18:S$516)</f>
        <v>0</v>
      </c>
      <c r="K173" s="159" t="str">
        <f t="shared" si="4"/>
        <v/>
      </c>
      <c r="L173" s="146" t="str">
        <f>IF(PROVEEDORES!G174="","",PROVEEDORES!G174)</f>
        <v/>
      </c>
    </row>
    <row r="174" spans="3:12" ht="17.45" customHeight="1" x14ac:dyDescent="0.2">
      <c r="C174" s="158">
        <f t="shared" si="5"/>
        <v>168</v>
      </c>
      <c r="D174" s="146" t="str">
        <f>IF(PROVEEDORES!E175="","",PROVEEDORES!E175)</f>
        <v/>
      </c>
      <c r="E174" s="146" t="str">
        <f>IF(PROVEEDORES!F175="","",PROVEEDORES!F175)</f>
        <v/>
      </c>
      <c r="F174" s="146" t="str">
        <f>IF(PROVEEDORES!D175="","",PROVEEDORES!D175)</f>
        <v/>
      </c>
      <c r="G174" s="159">
        <f>SUMIF('EG-MAY'!$F$18:$F$516,PROVEEDORES!$D175,'EG-MAY'!P$18:P$516)</f>
        <v>0</v>
      </c>
      <c r="H174" s="159">
        <f>SUMIF('EG-MAY'!$F$18:$F$516,PROVEEDORES!$D175,'EG-MAY'!Q$18:Q$516)</f>
        <v>0</v>
      </c>
      <c r="I174" s="159">
        <f>SUMIF('EG-MAY'!$F$18:$F$516,PROVEEDORES!$D175,'EG-MAY'!R$18:R$516)</f>
        <v>0</v>
      </c>
      <c r="J174" s="159">
        <f>SUMIF('EG-MAY'!$F$18:$F$516,PROVEEDORES!$D175,'EG-MAY'!S$18:S$516)</f>
        <v>0</v>
      </c>
      <c r="K174" s="159" t="str">
        <f t="shared" si="4"/>
        <v/>
      </c>
      <c r="L174" s="146" t="str">
        <f>IF(PROVEEDORES!G175="","",PROVEEDORES!G175)</f>
        <v/>
      </c>
    </row>
    <row r="175" spans="3:12" ht="17.45" customHeight="1" x14ac:dyDescent="0.2">
      <c r="C175" s="158">
        <f t="shared" si="5"/>
        <v>169</v>
      </c>
      <c r="D175" s="146" t="str">
        <f>IF(PROVEEDORES!E176="","",PROVEEDORES!E176)</f>
        <v/>
      </c>
      <c r="E175" s="146" t="str">
        <f>IF(PROVEEDORES!F176="","",PROVEEDORES!F176)</f>
        <v/>
      </c>
      <c r="F175" s="146" t="str">
        <f>IF(PROVEEDORES!D176="","",PROVEEDORES!D176)</f>
        <v/>
      </c>
      <c r="G175" s="159">
        <f>SUMIF('EG-MAY'!$F$18:$F$516,PROVEEDORES!$D176,'EG-MAY'!P$18:P$516)</f>
        <v>0</v>
      </c>
      <c r="H175" s="159">
        <f>SUMIF('EG-MAY'!$F$18:$F$516,PROVEEDORES!$D176,'EG-MAY'!Q$18:Q$516)</f>
        <v>0</v>
      </c>
      <c r="I175" s="159">
        <f>SUMIF('EG-MAY'!$F$18:$F$516,PROVEEDORES!$D176,'EG-MAY'!R$18:R$516)</f>
        <v>0</v>
      </c>
      <c r="J175" s="159">
        <f>SUMIF('EG-MAY'!$F$18:$F$516,PROVEEDORES!$D176,'EG-MAY'!S$18:S$516)</f>
        <v>0</v>
      </c>
      <c r="K175" s="159" t="str">
        <f t="shared" si="4"/>
        <v/>
      </c>
      <c r="L175" s="146" t="str">
        <f>IF(PROVEEDORES!G176="","",PROVEEDORES!G176)</f>
        <v/>
      </c>
    </row>
    <row r="176" spans="3:12" ht="17.45" customHeight="1" x14ac:dyDescent="0.2">
      <c r="C176" s="158">
        <f t="shared" si="5"/>
        <v>170</v>
      </c>
      <c r="D176" s="146" t="str">
        <f>IF(PROVEEDORES!E177="","",PROVEEDORES!E177)</f>
        <v/>
      </c>
      <c r="E176" s="146" t="str">
        <f>IF(PROVEEDORES!F177="","",PROVEEDORES!F177)</f>
        <v/>
      </c>
      <c r="F176" s="146" t="str">
        <f>IF(PROVEEDORES!D177="","",PROVEEDORES!D177)</f>
        <v/>
      </c>
      <c r="G176" s="159">
        <f>SUMIF('EG-MAY'!$F$18:$F$516,PROVEEDORES!$D177,'EG-MAY'!P$18:P$516)</f>
        <v>0</v>
      </c>
      <c r="H176" s="159">
        <f>SUMIF('EG-MAY'!$F$18:$F$516,PROVEEDORES!$D177,'EG-MAY'!Q$18:Q$516)</f>
        <v>0</v>
      </c>
      <c r="I176" s="159">
        <f>SUMIF('EG-MAY'!$F$18:$F$516,PROVEEDORES!$D177,'EG-MAY'!R$18:R$516)</f>
        <v>0</v>
      </c>
      <c r="J176" s="159">
        <f>SUMIF('EG-MAY'!$F$18:$F$516,PROVEEDORES!$D177,'EG-MAY'!S$18:S$516)</f>
        <v>0</v>
      </c>
      <c r="K176" s="159" t="str">
        <f t="shared" si="4"/>
        <v/>
      </c>
      <c r="L176" s="146" t="str">
        <f>IF(PROVEEDORES!G177="","",PROVEEDORES!G177)</f>
        <v/>
      </c>
    </row>
    <row r="177" spans="3:12" ht="17.45" customHeight="1" x14ac:dyDescent="0.2">
      <c r="C177" s="158">
        <f t="shared" si="5"/>
        <v>171</v>
      </c>
      <c r="D177" s="146" t="str">
        <f>IF(PROVEEDORES!E178="","",PROVEEDORES!E178)</f>
        <v/>
      </c>
      <c r="E177" s="146" t="str">
        <f>IF(PROVEEDORES!F178="","",PROVEEDORES!F178)</f>
        <v/>
      </c>
      <c r="F177" s="146" t="str">
        <f>IF(PROVEEDORES!D178="","",PROVEEDORES!D178)</f>
        <v/>
      </c>
      <c r="G177" s="159">
        <f>SUMIF('EG-MAY'!$F$18:$F$516,PROVEEDORES!$D178,'EG-MAY'!P$18:P$516)</f>
        <v>0</v>
      </c>
      <c r="H177" s="159">
        <f>SUMIF('EG-MAY'!$F$18:$F$516,PROVEEDORES!$D178,'EG-MAY'!Q$18:Q$516)</f>
        <v>0</v>
      </c>
      <c r="I177" s="159">
        <f>SUMIF('EG-MAY'!$F$18:$F$516,PROVEEDORES!$D178,'EG-MAY'!R$18:R$516)</f>
        <v>0</v>
      </c>
      <c r="J177" s="159">
        <f>SUMIF('EG-MAY'!$F$18:$F$516,PROVEEDORES!$D178,'EG-MAY'!S$18:S$516)</f>
        <v>0</v>
      </c>
      <c r="K177" s="159" t="str">
        <f t="shared" si="4"/>
        <v/>
      </c>
      <c r="L177" s="146" t="str">
        <f>IF(PROVEEDORES!G178="","",PROVEEDORES!G178)</f>
        <v/>
      </c>
    </row>
    <row r="178" spans="3:12" ht="17.45" customHeight="1" x14ac:dyDescent="0.2">
      <c r="C178" s="158">
        <f t="shared" si="5"/>
        <v>172</v>
      </c>
      <c r="D178" s="146" t="str">
        <f>IF(PROVEEDORES!E179="","",PROVEEDORES!E179)</f>
        <v/>
      </c>
      <c r="E178" s="146" t="str">
        <f>IF(PROVEEDORES!F179="","",PROVEEDORES!F179)</f>
        <v/>
      </c>
      <c r="F178" s="146" t="str">
        <f>IF(PROVEEDORES!D179="","",PROVEEDORES!D179)</f>
        <v/>
      </c>
      <c r="G178" s="159">
        <f>SUMIF('EG-MAY'!$F$18:$F$516,PROVEEDORES!$D179,'EG-MAY'!P$18:P$516)</f>
        <v>0</v>
      </c>
      <c r="H178" s="159">
        <f>SUMIF('EG-MAY'!$F$18:$F$516,PROVEEDORES!$D179,'EG-MAY'!Q$18:Q$516)</f>
        <v>0</v>
      </c>
      <c r="I178" s="159">
        <f>SUMIF('EG-MAY'!$F$18:$F$516,PROVEEDORES!$D179,'EG-MAY'!R$18:R$516)</f>
        <v>0</v>
      </c>
      <c r="J178" s="159">
        <f>SUMIF('EG-MAY'!$F$18:$F$516,PROVEEDORES!$D179,'EG-MAY'!S$18:S$516)</f>
        <v>0</v>
      </c>
      <c r="K178" s="159" t="str">
        <f t="shared" si="4"/>
        <v/>
      </c>
      <c r="L178" s="146" t="str">
        <f>IF(PROVEEDORES!G179="","",PROVEEDORES!G179)</f>
        <v/>
      </c>
    </row>
    <row r="179" spans="3:12" ht="17.45" customHeight="1" x14ac:dyDescent="0.2">
      <c r="C179" s="158">
        <f t="shared" si="5"/>
        <v>173</v>
      </c>
      <c r="D179" s="146" t="str">
        <f>IF(PROVEEDORES!E180="","",PROVEEDORES!E180)</f>
        <v/>
      </c>
      <c r="E179" s="146" t="str">
        <f>IF(PROVEEDORES!F180="","",PROVEEDORES!F180)</f>
        <v/>
      </c>
      <c r="F179" s="146" t="str">
        <f>IF(PROVEEDORES!D180="","",PROVEEDORES!D180)</f>
        <v/>
      </c>
      <c r="G179" s="159">
        <f>SUMIF('EG-MAY'!$F$18:$F$516,PROVEEDORES!$D180,'EG-MAY'!P$18:P$516)</f>
        <v>0</v>
      </c>
      <c r="H179" s="159">
        <f>SUMIF('EG-MAY'!$F$18:$F$516,PROVEEDORES!$D180,'EG-MAY'!Q$18:Q$516)</f>
        <v>0</v>
      </c>
      <c r="I179" s="159">
        <f>SUMIF('EG-MAY'!$F$18:$F$516,PROVEEDORES!$D180,'EG-MAY'!R$18:R$516)</f>
        <v>0</v>
      </c>
      <c r="J179" s="159">
        <f>SUMIF('EG-MAY'!$F$18:$F$516,PROVEEDORES!$D180,'EG-MAY'!S$18:S$516)</f>
        <v>0</v>
      </c>
      <c r="K179" s="159" t="str">
        <f t="shared" si="4"/>
        <v/>
      </c>
      <c r="L179" s="146" t="str">
        <f>IF(PROVEEDORES!G180="","",PROVEEDORES!G180)</f>
        <v/>
      </c>
    </row>
    <row r="180" spans="3:12" ht="17.45" customHeight="1" x14ac:dyDescent="0.2">
      <c r="C180" s="158">
        <f t="shared" si="5"/>
        <v>174</v>
      </c>
      <c r="D180" s="146" t="str">
        <f>IF(PROVEEDORES!E181="","",PROVEEDORES!E181)</f>
        <v/>
      </c>
      <c r="E180" s="146" t="str">
        <f>IF(PROVEEDORES!F181="","",PROVEEDORES!F181)</f>
        <v/>
      </c>
      <c r="F180" s="146" t="str">
        <f>IF(PROVEEDORES!D181="","",PROVEEDORES!D181)</f>
        <v/>
      </c>
      <c r="G180" s="159">
        <f>SUMIF('EG-MAY'!$F$18:$F$516,PROVEEDORES!$D181,'EG-MAY'!P$18:P$516)</f>
        <v>0</v>
      </c>
      <c r="H180" s="159">
        <f>SUMIF('EG-MAY'!$F$18:$F$516,PROVEEDORES!$D181,'EG-MAY'!Q$18:Q$516)</f>
        <v>0</v>
      </c>
      <c r="I180" s="159">
        <f>SUMIF('EG-MAY'!$F$18:$F$516,PROVEEDORES!$D181,'EG-MAY'!R$18:R$516)</f>
        <v>0</v>
      </c>
      <c r="J180" s="159">
        <f>SUMIF('EG-MAY'!$F$18:$F$516,PROVEEDORES!$D181,'EG-MAY'!S$18:S$516)</f>
        <v>0</v>
      </c>
      <c r="K180" s="159" t="str">
        <f t="shared" si="4"/>
        <v/>
      </c>
      <c r="L180" s="146" t="str">
        <f>IF(PROVEEDORES!G181="","",PROVEEDORES!G181)</f>
        <v/>
      </c>
    </row>
    <row r="181" spans="3:12" ht="17.45" customHeight="1" x14ac:dyDescent="0.2">
      <c r="C181" s="158">
        <f t="shared" si="5"/>
        <v>175</v>
      </c>
      <c r="D181" s="146" t="str">
        <f>IF(PROVEEDORES!E182="","",PROVEEDORES!E182)</f>
        <v/>
      </c>
      <c r="E181" s="146" t="str">
        <f>IF(PROVEEDORES!F182="","",PROVEEDORES!F182)</f>
        <v/>
      </c>
      <c r="F181" s="146" t="str">
        <f>IF(PROVEEDORES!D182="","",PROVEEDORES!D182)</f>
        <v/>
      </c>
      <c r="G181" s="159">
        <f>SUMIF('EG-MAY'!$F$18:$F$516,PROVEEDORES!$D182,'EG-MAY'!P$18:P$516)</f>
        <v>0</v>
      </c>
      <c r="H181" s="159">
        <f>SUMIF('EG-MAY'!$F$18:$F$516,PROVEEDORES!$D182,'EG-MAY'!Q$18:Q$516)</f>
        <v>0</v>
      </c>
      <c r="I181" s="159">
        <f>SUMIF('EG-MAY'!$F$18:$F$516,PROVEEDORES!$D182,'EG-MAY'!R$18:R$516)</f>
        <v>0</v>
      </c>
      <c r="J181" s="159">
        <f>SUMIF('EG-MAY'!$F$18:$F$516,PROVEEDORES!$D182,'EG-MAY'!S$18:S$516)</f>
        <v>0</v>
      </c>
      <c r="K181" s="159" t="str">
        <f t="shared" si="4"/>
        <v/>
      </c>
      <c r="L181" s="146" t="str">
        <f>IF(PROVEEDORES!G182="","",PROVEEDORES!G182)</f>
        <v/>
      </c>
    </row>
    <row r="182" spans="3:12" ht="17.45" customHeight="1" x14ac:dyDescent="0.2">
      <c r="C182" s="158">
        <f t="shared" si="5"/>
        <v>176</v>
      </c>
      <c r="D182" s="146" t="str">
        <f>IF(PROVEEDORES!E183="","",PROVEEDORES!E183)</f>
        <v/>
      </c>
      <c r="E182" s="146" t="str">
        <f>IF(PROVEEDORES!F183="","",PROVEEDORES!F183)</f>
        <v/>
      </c>
      <c r="F182" s="146" t="str">
        <f>IF(PROVEEDORES!D183="","",PROVEEDORES!D183)</f>
        <v/>
      </c>
      <c r="G182" s="159">
        <f>SUMIF('EG-MAY'!$F$18:$F$516,PROVEEDORES!$D183,'EG-MAY'!P$18:P$516)</f>
        <v>0</v>
      </c>
      <c r="H182" s="159">
        <f>SUMIF('EG-MAY'!$F$18:$F$516,PROVEEDORES!$D183,'EG-MAY'!Q$18:Q$516)</f>
        <v>0</v>
      </c>
      <c r="I182" s="159">
        <f>SUMIF('EG-MAY'!$F$18:$F$516,PROVEEDORES!$D183,'EG-MAY'!R$18:R$516)</f>
        <v>0</v>
      </c>
      <c r="J182" s="159">
        <f>SUMIF('EG-MAY'!$F$18:$F$516,PROVEEDORES!$D183,'EG-MAY'!S$18:S$516)</f>
        <v>0</v>
      </c>
      <c r="K182" s="159" t="str">
        <f t="shared" si="4"/>
        <v/>
      </c>
      <c r="L182" s="146" t="str">
        <f>IF(PROVEEDORES!G183="","",PROVEEDORES!G183)</f>
        <v/>
      </c>
    </row>
    <row r="183" spans="3:12" ht="17.45" customHeight="1" x14ac:dyDescent="0.2">
      <c r="C183" s="158">
        <f t="shared" si="5"/>
        <v>177</v>
      </c>
      <c r="D183" s="146" t="str">
        <f>IF(PROVEEDORES!E184="","",PROVEEDORES!E184)</f>
        <v/>
      </c>
      <c r="E183" s="146" t="str">
        <f>IF(PROVEEDORES!F184="","",PROVEEDORES!F184)</f>
        <v/>
      </c>
      <c r="F183" s="146" t="str">
        <f>IF(PROVEEDORES!D184="","",PROVEEDORES!D184)</f>
        <v/>
      </c>
      <c r="G183" s="159">
        <f>SUMIF('EG-MAY'!$F$18:$F$516,PROVEEDORES!$D184,'EG-MAY'!P$18:P$516)</f>
        <v>0</v>
      </c>
      <c r="H183" s="159">
        <f>SUMIF('EG-MAY'!$F$18:$F$516,PROVEEDORES!$D184,'EG-MAY'!Q$18:Q$516)</f>
        <v>0</v>
      </c>
      <c r="I183" s="159">
        <f>SUMIF('EG-MAY'!$F$18:$F$516,PROVEEDORES!$D184,'EG-MAY'!R$18:R$516)</f>
        <v>0</v>
      </c>
      <c r="J183" s="159">
        <f>SUMIF('EG-MAY'!$F$18:$F$516,PROVEEDORES!$D184,'EG-MAY'!S$18:S$516)</f>
        <v>0</v>
      </c>
      <c r="K183" s="159" t="str">
        <f t="shared" si="4"/>
        <v/>
      </c>
      <c r="L183" s="146" t="str">
        <f>IF(PROVEEDORES!G184="","",PROVEEDORES!G184)</f>
        <v/>
      </c>
    </row>
    <row r="184" spans="3:12" ht="17.45" customHeight="1" x14ac:dyDescent="0.2">
      <c r="C184" s="158">
        <f t="shared" si="5"/>
        <v>178</v>
      </c>
      <c r="D184" s="146" t="str">
        <f>IF(PROVEEDORES!E185="","",PROVEEDORES!E185)</f>
        <v/>
      </c>
      <c r="E184" s="146" t="str">
        <f>IF(PROVEEDORES!F185="","",PROVEEDORES!F185)</f>
        <v/>
      </c>
      <c r="F184" s="146" t="str">
        <f>IF(PROVEEDORES!D185="","",PROVEEDORES!D185)</f>
        <v/>
      </c>
      <c r="G184" s="159">
        <f>SUMIF('EG-MAY'!$F$18:$F$516,PROVEEDORES!$D185,'EG-MAY'!P$18:P$516)</f>
        <v>0</v>
      </c>
      <c r="H184" s="159">
        <f>SUMIF('EG-MAY'!$F$18:$F$516,PROVEEDORES!$D185,'EG-MAY'!Q$18:Q$516)</f>
        <v>0</v>
      </c>
      <c r="I184" s="159">
        <f>SUMIF('EG-MAY'!$F$18:$F$516,PROVEEDORES!$D185,'EG-MAY'!R$18:R$516)</f>
        <v>0</v>
      </c>
      <c r="J184" s="159">
        <f>SUMIF('EG-MAY'!$F$18:$F$516,PROVEEDORES!$D185,'EG-MAY'!S$18:S$516)</f>
        <v>0</v>
      </c>
      <c r="K184" s="159" t="str">
        <f t="shared" si="4"/>
        <v/>
      </c>
      <c r="L184" s="146" t="str">
        <f>IF(PROVEEDORES!G185="","",PROVEEDORES!G185)</f>
        <v/>
      </c>
    </row>
    <row r="185" spans="3:12" ht="17.45" customHeight="1" x14ac:dyDescent="0.2">
      <c r="C185" s="158">
        <f t="shared" si="5"/>
        <v>179</v>
      </c>
      <c r="D185" s="146" t="str">
        <f>IF(PROVEEDORES!E186="","",PROVEEDORES!E186)</f>
        <v/>
      </c>
      <c r="E185" s="146" t="str">
        <f>IF(PROVEEDORES!F186="","",PROVEEDORES!F186)</f>
        <v/>
      </c>
      <c r="F185" s="146" t="str">
        <f>IF(PROVEEDORES!D186="","",PROVEEDORES!D186)</f>
        <v/>
      </c>
      <c r="G185" s="159">
        <f>SUMIF('EG-MAY'!$F$18:$F$516,PROVEEDORES!$D186,'EG-MAY'!P$18:P$516)</f>
        <v>0</v>
      </c>
      <c r="H185" s="159">
        <f>SUMIF('EG-MAY'!$F$18:$F$516,PROVEEDORES!$D186,'EG-MAY'!Q$18:Q$516)</f>
        <v>0</v>
      </c>
      <c r="I185" s="159">
        <f>SUMIF('EG-MAY'!$F$18:$F$516,PROVEEDORES!$D186,'EG-MAY'!R$18:R$516)</f>
        <v>0</v>
      </c>
      <c r="J185" s="159">
        <f>SUMIF('EG-MAY'!$F$18:$F$516,PROVEEDORES!$D186,'EG-MAY'!S$18:S$516)</f>
        <v>0</v>
      </c>
      <c r="K185" s="159" t="str">
        <f t="shared" si="4"/>
        <v/>
      </c>
      <c r="L185" s="146" t="str">
        <f>IF(PROVEEDORES!G186="","",PROVEEDORES!G186)</f>
        <v/>
      </c>
    </row>
    <row r="186" spans="3:12" ht="17.45" customHeight="1" x14ac:dyDescent="0.2">
      <c r="C186" s="158">
        <f t="shared" si="5"/>
        <v>180</v>
      </c>
      <c r="D186" s="146" t="str">
        <f>IF(PROVEEDORES!E187="","",PROVEEDORES!E187)</f>
        <v/>
      </c>
      <c r="E186" s="146" t="str">
        <f>IF(PROVEEDORES!F187="","",PROVEEDORES!F187)</f>
        <v/>
      </c>
      <c r="F186" s="146" t="str">
        <f>IF(PROVEEDORES!D187="","",PROVEEDORES!D187)</f>
        <v/>
      </c>
      <c r="G186" s="159">
        <f>SUMIF('EG-MAY'!$F$18:$F$516,PROVEEDORES!$D187,'EG-MAY'!P$18:P$516)</f>
        <v>0</v>
      </c>
      <c r="H186" s="159">
        <f>SUMIF('EG-MAY'!$F$18:$F$516,PROVEEDORES!$D187,'EG-MAY'!Q$18:Q$516)</f>
        <v>0</v>
      </c>
      <c r="I186" s="159">
        <f>SUMIF('EG-MAY'!$F$18:$F$516,PROVEEDORES!$D187,'EG-MAY'!R$18:R$516)</f>
        <v>0</v>
      </c>
      <c r="J186" s="159">
        <f>SUMIF('EG-MAY'!$F$18:$F$516,PROVEEDORES!$D187,'EG-MAY'!S$18:S$516)</f>
        <v>0</v>
      </c>
      <c r="K186" s="159" t="str">
        <f t="shared" si="4"/>
        <v/>
      </c>
      <c r="L186" s="146" t="str">
        <f>IF(PROVEEDORES!G187="","",PROVEEDORES!G187)</f>
        <v/>
      </c>
    </row>
    <row r="187" spans="3:12" ht="17.45" customHeight="1" x14ac:dyDescent="0.2">
      <c r="C187" s="158">
        <f t="shared" si="5"/>
        <v>181</v>
      </c>
      <c r="D187" s="146" t="str">
        <f>IF(PROVEEDORES!E188="","",PROVEEDORES!E188)</f>
        <v/>
      </c>
      <c r="E187" s="146" t="str">
        <f>IF(PROVEEDORES!F188="","",PROVEEDORES!F188)</f>
        <v/>
      </c>
      <c r="F187" s="146" t="str">
        <f>IF(PROVEEDORES!D188="","",PROVEEDORES!D188)</f>
        <v/>
      </c>
      <c r="G187" s="159">
        <f>SUMIF('EG-MAY'!$F$18:$F$516,PROVEEDORES!$D188,'EG-MAY'!P$18:P$516)</f>
        <v>0</v>
      </c>
      <c r="H187" s="159">
        <f>SUMIF('EG-MAY'!$F$18:$F$516,PROVEEDORES!$D188,'EG-MAY'!Q$18:Q$516)</f>
        <v>0</v>
      </c>
      <c r="I187" s="159">
        <f>SUMIF('EG-MAY'!$F$18:$F$516,PROVEEDORES!$D188,'EG-MAY'!R$18:R$516)</f>
        <v>0</v>
      </c>
      <c r="J187" s="159">
        <f>SUMIF('EG-MAY'!$F$18:$F$516,PROVEEDORES!$D188,'EG-MAY'!S$18:S$516)</f>
        <v>0</v>
      </c>
      <c r="K187" s="159" t="str">
        <f t="shared" si="4"/>
        <v/>
      </c>
      <c r="L187" s="146" t="str">
        <f>IF(PROVEEDORES!G188="","",PROVEEDORES!G188)</f>
        <v/>
      </c>
    </row>
    <row r="188" spans="3:12" ht="17.45" customHeight="1" x14ac:dyDescent="0.2">
      <c r="C188" s="158">
        <f t="shared" si="5"/>
        <v>182</v>
      </c>
      <c r="D188" s="146" t="str">
        <f>IF(PROVEEDORES!E189="","",PROVEEDORES!E189)</f>
        <v/>
      </c>
      <c r="E188" s="146" t="str">
        <f>IF(PROVEEDORES!F189="","",PROVEEDORES!F189)</f>
        <v/>
      </c>
      <c r="F188" s="146" t="str">
        <f>IF(PROVEEDORES!D189="","",PROVEEDORES!D189)</f>
        <v/>
      </c>
      <c r="G188" s="159">
        <f>SUMIF('EG-MAY'!$F$18:$F$516,PROVEEDORES!$D189,'EG-MAY'!P$18:P$516)</f>
        <v>0</v>
      </c>
      <c r="H188" s="159">
        <f>SUMIF('EG-MAY'!$F$18:$F$516,PROVEEDORES!$D189,'EG-MAY'!Q$18:Q$516)</f>
        <v>0</v>
      </c>
      <c r="I188" s="159">
        <f>SUMIF('EG-MAY'!$F$18:$F$516,PROVEEDORES!$D189,'EG-MAY'!R$18:R$516)</f>
        <v>0</v>
      </c>
      <c r="J188" s="159">
        <f>SUMIF('EG-MAY'!$F$18:$F$516,PROVEEDORES!$D189,'EG-MAY'!S$18:S$516)</f>
        <v>0</v>
      </c>
      <c r="K188" s="159" t="str">
        <f t="shared" si="4"/>
        <v/>
      </c>
      <c r="L188" s="146" t="str">
        <f>IF(PROVEEDORES!G189="","",PROVEEDORES!G189)</f>
        <v/>
      </c>
    </row>
    <row r="189" spans="3:12" ht="17.45" customHeight="1" x14ac:dyDescent="0.2">
      <c r="C189" s="158">
        <f t="shared" si="5"/>
        <v>183</v>
      </c>
      <c r="D189" s="146" t="str">
        <f>IF(PROVEEDORES!E190="","",PROVEEDORES!E190)</f>
        <v/>
      </c>
      <c r="E189" s="146" t="str">
        <f>IF(PROVEEDORES!F190="","",PROVEEDORES!F190)</f>
        <v/>
      </c>
      <c r="F189" s="146" t="str">
        <f>IF(PROVEEDORES!D190="","",PROVEEDORES!D190)</f>
        <v/>
      </c>
      <c r="G189" s="159">
        <f>SUMIF('EG-MAY'!$F$18:$F$516,PROVEEDORES!$D190,'EG-MAY'!P$18:P$516)</f>
        <v>0</v>
      </c>
      <c r="H189" s="159">
        <f>SUMIF('EG-MAY'!$F$18:$F$516,PROVEEDORES!$D190,'EG-MAY'!Q$18:Q$516)</f>
        <v>0</v>
      </c>
      <c r="I189" s="159">
        <f>SUMIF('EG-MAY'!$F$18:$F$516,PROVEEDORES!$D190,'EG-MAY'!R$18:R$516)</f>
        <v>0</v>
      </c>
      <c r="J189" s="159">
        <f>SUMIF('EG-MAY'!$F$18:$F$516,PROVEEDORES!$D190,'EG-MAY'!S$18:S$516)</f>
        <v>0</v>
      </c>
      <c r="K189" s="159" t="str">
        <f t="shared" si="4"/>
        <v/>
      </c>
      <c r="L189" s="146" t="str">
        <f>IF(PROVEEDORES!G190="","",PROVEEDORES!G190)</f>
        <v/>
      </c>
    </row>
    <row r="190" spans="3:12" ht="17.45" customHeight="1" x14ac:dyDescent="0.2">
      <c r="C190" s="158">
        <f t="shared" si="5"/>
        <v>184</v>
      </c>
      <c r="D190" s="146" t="str">
        <f>IF(PROVEEDORES!E191="","",PROVEEDORES!E191)</f>
        <v/>
      </c>
      <c r="E190" s="146" t="str">
        <f>IF(PROVEEDORES!F191="","",PROVEEDORES!F191)</f>
        <v/>
      </c>
      <c r="F190" s="146" t="str">
        <f>IF(PROVEEDORES!D191="","",PROVEEDORES!D191)</f>
        <v/>
      </c>
      <c r="G190" s="159">
        <f>SUMIF('EG-MAY'!$F$18:$F$516,PROVEEDORES!$D191,'EG-MAY'!P$18:P$516)</f>
        <v>0</v>
      </c>
      <c r="H190" s="159">
        <f>SUMIF('EG-MAY'!$F$18:$F$516,PROVEEDORES!$D191,'EG-MAY'!Q$18:Q$516)</f>
        <v>0</v>
      </c>
      <c r="I190" s="159">
        <f>SUMIF('EG-MAY'!$F$18:$F$516,PROVEEDORES!$D191,'EG-MAY'!R$18:R$516)</f>
        <v>0</v>
      </c>
      <c r="J190" s="159">
        <f>SUMIF('EG-MAY'!$F$18:$F$516,PROVEEDORES!$D191,'EG-MAY'!S$18:S$516)</f>
        <v>0</v>
      </c>
      <c r="K190" s="159" t="str">
        <f t="shared" si="4"/>
        <v/>
      </c>
      <c r="L190" s="146" t="str">
        <f>IF(PROVEEDORES!G191="","",PROVEEDORES!G191)</f>
        <v/>
      </c>
    </row>
    <row r="191" spans="3:12" ht="17.45" customHeight="1" x14ac:dyDescent="0.2">
      <c r="C191" s="158">
        <f t="shared" si="5"/>
        <v>185</v>
      </c>
      <c r="D191" s="146" t="str">
        <f>IF(PROVEEDORES!E192="","",PROVEEDORES!E192)</f>
        <v/>
      </c>
      <c r="E191" s="146" t="str">
        <f>IF(PROVEEDORES!F192="","",PROVEEDORES!F192)</f>
        <v/>
      </c>
      <c r="F191" s="146" t="str">
        <f>IF(PROVEEDORES!D192="","",PROVEEDORES!D192)</f>
        <v/>
      </c>
      <c r="G191" s="159">
        <f>SUMIF('EG-MAY'!$F$18:$F$516,PROVEEDORES!$D192,'EG-MAY'!P$18:P$516)</f>
        <v>0</v>
      </c>
      <c r="H191" s="159">
        <f>SUMIF('EG-MAY'!$F$18:$F$516,PROVEEDORES!$D192,'EG-MAY'!Q$18:Q$516)</f>
        <v>0</v>
      </c>
      <c r="I191" s="159">
        <f>SUMIF('EG-MAY'!$F$18:$F$516,PROVEEDORES!$D192,'EG-MAY'!R$18:R$516)</f>
        <v>0</v>
      </c>
      <c r="J191" s="159">
        <f>SUMIF('EG-MAY'!$F$18:$F$516,PROVEEDORES!$D192,'EG-MAY'!S$18:S$516)</f>
        <v>0</v>
      </c>
      <c r="K191" s="159" t="str">
        <f t="shared" si="4"/>
        <v/>
      </c>
      <c r="L191" s="146" t="str">
        <f>IF(PROVEEDORES!G192="","",PROVEEDORES!G192)</f>
        <v/>
      </c>
    </row>
    <row r="192" spans="3:12" ht="17.45" customHeight="1" x14ac:dyDescent="0.2">
      <c r="C192" s="158">
        <f t="shared" si="5"/>
        <v>186</v>
      </c>
      <c r="D192" s="146" t="str">
        <f>IF(PROVEEDORES!E193="","",PROVEEDORES!E193)</f>
        <v/>
      </c>
      <c r="E192" s="146" t="str">
        <f>IF(PROVEEDORES!F193="","",PROVEEDORES!F193)</f>
        <v/>
      </c>
      <c r="F192" s="146" t="str">
        <f>IF(PROVEEDORES!D193="","",PROVEEDORES!D193)</f>
        <v/>
      </c>
      <c r="G192" s="159">
        <f>SUMIF('EG-MAY'!$F$18:$F$516,PROVEEDORES!$D193,'EG-MAY'!P$18:P$516)</f>
        <v>0</v>
      </c>
      <c r="H192" s="159">
        <f>SUMIF('EG-MAY'!$F$18:$F$516,PROVEEDORES!$D193,'EG-MAY'!Q$18:Q$516)</f>
        <v>0</v>
      </c>
      <c r="I192" s="159">
        <f>SUMIF('EG-MAY'!$F$18:$F$516,PROVEEDORES!$D193,'EG-MAY'!R$18:R$516)</f>
        <v>0</v>
      </c>
      <c r="J192" s="159">
        <f>SUMIF('EG-MAY'!$F$18:$F$516,PROVEEDORES!$D193,'EG-MAY'!S$18:S$516)</f>
        <v>0</v>
      </c>
      <c r="K192" s="159" t="str">
        <f t="shared" si="4"/>
        <v/>
      </c>
      <c r="L192" s="146" t="str">
        <f>IF(PROVEEDORES!G193="","",PROVEEDORES!G193)</f>
        <v/>
      </c>
    </row>
    <row r="193" spans="3:12" ht="17.45" customHeight="1" x14ac:dyDescent="0.2">
      <c r="C193" s="158">
        <f t="shared" si="5"/>
        <v>187</v>
      </c>
      <c r="D193" s="146" t="str">
        <f>IF(PROVEEDORES!E194="","",PROVEEDORES!E194)</f>
        <v/>
      </c>
      <c r="E193" s="146" t="str">
        <f>IF(PROVEEDORES!F194="","",PROVEEDORES!F194)</f>
        <v/>
      </c>
      <c r="F193" s="146" t="str">
        <f>IF(PROVEEDORES!D194="","",PROVEEDORES!D194)</f>
        <v/>
      </c>
      <c r="G193" s="159">
        <f>SUMIF('EG-MAY'!$F$18:$F$516,PROVEEDORES!$D194,'EG-MAY'!P$18:P$516)</f>
        <v>0</v>
      </c>
      <c r="H193" s="159">
        <f>SUMIF('EG-MAY'!$F$18:$F$516,PROVEEDORES!$D194,'EG-MAY'!Q$18:Q$516)</f>
        <v>0</v>
      </c>
      <c r="I193" s="159">
        <f>SUMIF('EG-MAY'!$F$18:$F$516,PROVEEDORES!$D194,'EG-MAY'!R$18:R$516)</f>
        <v>0</v>
      </c>
      <c r="J193" s="159">
        <f>SUMIF('EG-MAY'!$F$18:$F$516,PROVEEDORES!$D194,'EG-MAY'!S$18:S$516)</f>
        <v>0</v>
      </c>
      <c r="K193" s="159" t="str">
        <f t="shared" si="4"/>
        <v/>
      </c>
      <c r="L193" s="146" t="str">
        <f>IF(PROVEEDORES!G194="","",PROVEEDORES!G194)</f>
        <v/>
      </c>
    </row>
    <row r="194" spans="3:12" ht="17.45" customHeight="1" x14ac:dyDescent="0.2">
      <c r="C194" s="158">
        <f t="shared" si="5"/>
        <v>188</v>
      </c>
      <c r="D194" s="146" t="str">
        <f>IF(PROVEEDORES!E195="","",PROVEEDORES!E195)</f>
        <v/>
      </c>
      <c r="E194" s="146" t="str">
        <f>IF(PROVEEDORES!F195="","",PROVEEDORES!F195)</f>
        <v/>
      </c>
      <c r="F194" s="146" t="str">
        <f>IF(PROVEEDORES!D195="","",PROVEEDORES!D195)</f>
        <v/>
      </c>
      <c r="G194" s="159">
        <f>SUMIF('EG-MAY'!$F$18:$F$516,PROVEEDORES!$D195,'EG-MAY'!P$18:P$516)</f>
        <v>0</v>
      </c>
      <c r="H194" s="159">
        <f>SUMIF('EG-MAY'!$F$18:$F$516,PROVEEDORES!$D195,'EG-MAY'!Q$18:Q$516)</f>
        <v>0</v>
      </c>
      <c r="I194" s="159">
        <f>SUMIF('EG-MAY'!$F$18:$F$516,PROVEEDORES!$D195,'EG-MAY'!R$18:R$516)</f>
        <v>0</v>
      </c>
      <c r="J194" s="159">
        <f>SUMIF('EG-MAY'!$F$18:$F$516,PROVEEDORES!$D195,'EG-MAY'!S$18:S$516)</f>
        <v>0</v>
      </c>
      <c r="K194" s="159" t="str">
        <f t="shared" si="4"/>
        <v/>
      </c>
      <c r="L194" s="146" t="str">
        <f>IF(PROVEEDORES!G195="","",PROVEEDORES!G195)</f>
        <v/>
      </c>
    </row>
    <row r="195" spans="3:12" ht="17.45" customHeight="1" x14ac:dyDescent="0.2">
      <c r="C195" s="158">
        <f t="shared" si="5"/>
        <v>189</v>
      </c>
      <c r="D195" s="146" t="str">
        <f>IF(PROVEEDORES!E196="","",PROVEEDORES!E196)</f>
        <v/>
      </c>
      <c r="E195" s="146" t="str">
        <f>IF(PROVEEDORES!F196="","",PROVEEDORES!F196)</f>
        <v/>
      </c>
      <c r="F195" s="146" t="str">
        <f>IF(PROVEEDORES!D196="","",PROVEEDORES!D196)</f>
        <v/>
      </c>
      <c r="G195" s="159">
        <f>SUMIF('EG-MAY'!$F$18:$F$516,PROVEEDORES!$D196,'EG-MAY'!P$18:P$516)</f>
        <v>0</v>
      </c>
      <c r="H195" s="159">
        <f>SUMIF('EG-MAY'!$F$18:$F$516,PROVEEDORES!$D196,'EG-MAY'!Q$18:Q$516)</f>
        <v>0</v>
      </c>
      <c r="I195" s="159">
        <f>SUMIF('EG-MAY'!$F$18:$F$516,PROVEEDORES!$D196,'EG-MAY'!R$18:R$516)</f>
        <v>0</v>
      </c>
      <c r="J195" s="159">
        <f>SUMIF('EG-MAY'!$F$18:$F$516,PROVEEDORES!$D196,'EG-MAY'!S$18:S$516)</f>
        <v>0</v>
      </c>
      <c r="K195" s="159" t="str">
        <f t="shared" si="4"/>
        <v/>
      </c>
      <c r="L195" s="146" t="str">
        <f>IF(PROVEEDORES!G196="","",PROVEEDORES!G196)</f>
        <v/>
      </c>
    </row>
    <row r="196" spans="3:12" ht="17.45" customHeight="1" x14ac:dyDescent="0.2">
      <c r="C196" s="158">
        <f t="shared" si="5"/>
        <v>190</v>
      </c>
      <c r="D196" s="146" t="str">
        <f>IF(PROVEEDORES!E197="","",PROVEEDORES!E197)</f>
        <v/>
      </c>
      <c r="E196" s="146" t="str">
        <f>IF(PROVEEDORES!F197="","",PROVEEDORES!F197)</f>
        <v/>
      </c>
      <c r="F196" s="146" t="str">
        <f>IF(PROVEEDORES!D197="","",PROVEEDORES!D197)</f>
        <v/>
      </c>
      <c r="G196" s="159">
        <f>SUMIF('EG-MAY'!$F$18:$F$516,PROVEEDORES!$D197,'EG-MAY'!P$18:P$516)</f>
        <v>0</v>
      </c>
      <c r="H196" s="159">
        <f>SUMIF('EG-MAY'!$F$18:$F$516,PROVEEDORES!$D197,'EG-MAY'!Q$18:Q$516)</f>
        <v>0</v>
      </c>
      <c r="I196" s="159">
        <f>SUMIF('EG-MAY'!$F$18:$F$516,PROVEEDORES!$D197,'EG-MAY'!R$18:R$516)</f>
        <v>0</v>
      </c>
      <c r="J196" s="159">
        <f>SUMIF('EG-MAY'!$F$18:$F$516,PROVEEDORES!$D197,'EG-MAY'!S$18:S$516)</f>
        <v>0</v>
      </c>
      <c r="K196" s="159" t="str">
        <f t="shared" si="4"/>
        <v/>
      </c>
      <c r="L196" s="146" t="str">
        <f>IF(PROVEEDORES!G197="","",PROVEEDORES!G197)</f>
        <v/>
      </c>
    </row>
    <row r="197" spans="3:12" ht="17.45" customHeight="1" x14ac:dyDescent="0.2">
      <c r="C197" s="158">
        <f t="shared" si="5"/>
        <v>191</v>
      </c>
      <c r="D197" s="146" t="str">
        <f>IF(PROVEEDORES!E198="","",PROVEEDORES!E198)</f>
        <v/>
      </c>
      <c r="E197" s="146" t="str">
        <f>IF(PROVEEDORES!F198="","",PROVEEDORES!F198)</f>
        <v/>
      </c>
      <c r="F197" s="146" t="str">
        <f>IF(PROVEEDORES!D198="","",PROVEEDORES!D198)</f>
        <v/>
      </c>
      <c r="G197" s="159">
        <f>SUMIF('EG-MAY'!$F$18:$F$516,PROVEEDORES!$D198,'EG-MAY'!P$18:P$516)</f>
        <v>0</v>
      </c>
      <c r="H197" s="159">
        <f>SUMIF('EG-MAY'!$F$18:$F$516,PROVEEDORES!$D198,'EG-MAY'!Q$18:Q$516)</f>
        <v>0</v>
      </c>
      <c r="I197" s="159">
        <f>SUMIF('EG-MAY'!$F$18:$F$516,PROVEEDORES!$D198,'EG-MAY'!R$18:R$516)</f>
        <v>0</v>
      </c>
      <c r="J197" s="159">
        <f>SUMIF('EG-MAY'!$F$18:$F$516,PROVEEDORES!$D198,'EG-MAY'!S$18:S$516)</f>
        <v>0</v>
      </c>
      <c r="K197" s="159" t="str">
        <f t="shared" si="4"/>
        <v/>
      </c>
      <c r="L197" s="146" t="str">
        <f>IF(PROVEEDORES!G198="","",PROVEEDORES!G198)</f>
        <v/>
      </c>
    </row>
    <row r="198" spans="3:12" ht="17.45" customHeight="1" x14ac:dyDescent="0.2">
      <c r="C198" s="158">
        <f t="shared" si="5"/>
        <v>192</v>
      </c>
      <c r="D198" s="146" t="str">
        <f>IF(PROVEEDORES!E199="","",PROVEEDORES!E199)</f>
        <v/>
      </c>
      <c r="E198" s="146" t="str">
        <f>IF(PROVEEDORES!F199="","",PROVEEDORES!F199)</f>
        <v/>
      </c>
      <c r="F198" s="146" t="str">
        <f>IF(PROVEEDORES!D199="","",PROVEEDORES!D199)</f>
        <v/>
      </c>
      <c r="G198" s="159">
        <f>SUMIF('EG-MAY'!$F$18:$F$516,PROVEEDORES!$D199,'EG-MAY'!P$18:P$516)</f>
        <v>0</v>
      </c>
      <c r="H198" s="159">
        <f>SUMIF('EG-MAY'!$F$18:$F$516,PROVEEDORES!$D199,'EG-MAY'!Q$18:Q$516)</f>
        <v>0</v>
      </c>
      <c r="I198" s="159">
        <f>SUMIF('EG-MAY'!$F$18:$F$516,PROVEEDORES!$D199,'EG-MAY'!R$18:R$516)</f>
        <v>0</v>
      </c>
      <c r="J198" s="159">
        <f>SUMIF('EG-MAY'!$F$18:$F$516,PROVEEDORES!$D199,'EG-MAY'!S$18:S$516)</f>
        <v>0</v>
      </c>
      <c r="K198" s="159" t="str">
        <f t="shared" si="4"/>
        <v/>
      </c>
      <c r="L198" s="146" t="str">
        <f>IF(PROVEEDORES!G199="","",PROVEEDORES!G199)</f>
        <v/>
      </c>
    </row>
    <row r="199" spans="3:12" ht="17.45" customHeight="1" x14ac:dyDescent="0.2">
      <c r="C199" s="158">
        <f t="shared" si="5"/>
        <v>193</v>
      </c>
      <c r="D199" s="146" t="str">
        <f>IF(PROVEEDORES!E200="","",PROVEEDORES!E200)</f>
        <v/>
      </c>
      <c r="E199" s="146" t="str">
        <f>IF(PROVEEDORES!F200="","",PROVEEDORES!F200)</f>
        <v/>
      </c>
      <c r="F199" s="146" t="str">
        <f>IF(PROVEEDORES!D200="","",PROVEEDORES!D200)</f>
        <v/>
      </c>
      <c r="G199" s="159">
        <f>SUMIF('EG-MAY'!$F$18:$F$516,PROVEEDORES!$D200,'EG-MAY'!P$18:P$516)</f>
        <v>0</v>
      </c>
      <c r="H199" s="159">
        <f>SUMIF('EG-MAY'!$F$18:$F$516,PROVEEDORES!$D200,'EG-MAY'!Q$18:Q$516)</f>
        <v>0</v>
      </c>
      <c r="I199" s="159">
        <f>SUMIF('EG-MAY'!$F$18:$F$516,PROVEEDORES!$D200,'EG-MAY'!R$18:R$516)</f>
        <v>0</v>
      </c>
      <c r="J199" s="159">
        <f>SUMIF('EG-MAY'!$F$18:$F$516,PROVEEDORES!$D200,'EG-MAY'!S$18:S$516)</f>
        <v>0</v>
      </c>
      <c r="K199" s="159" t="str">
        <f t="shared" si="4"/>
        <v/>
      </c>
      <c r="L199" s="146" t="str">
        <f>IF(PROVEEDORES!G200="","",PROVEEDORES!G200)</f>
        <v/>
      </c>
    </row>
    <row r="200" spans="3:12" ht="17.45" customHeight="1" x14ac:dyDescent="0.2">
      <c r="C200" s="158">
        <f t="shared" si="5"/>
        <v>194</v>
      </c>
      <c r="D200" s="146" t="str">
        <f>IF(PROVEEDORES!E201="","",PROVEEDORES!E201)</f>
        <v/>
      </c>
      <c r="E200" s="146" t="str">
        <f>IF(PROVEEDORES!F201="","",PROVEEDORES!F201)</f>
        <v/>
      </c>
      <c r="F200" s="146" t="str">
        <f>IF(PROVEEDORES!D201="","",PROVEEDORES!D201)</f>
        <v/>
      </c>
      <c r="G200" s="159">
        <f>SUMIF('EG-MAY'!$F$18:$F$516,PROVEEDORES!$D201,'EG-MAY'!P$18:P$516)</f>
        <v>0</v>
      </c>
      <c r="H200" s="159">
        <f>SUMIF('EG-MAY'!$F$18:$F$516,PROVEEDORES!$D201,'EG-MAY'!Q$18:Q$516)</f>
        <v>0</v>
      </c>
      <c r="I200" s="159">
        <f>SUMIF('EG-MAY'!$F$18:$F$516,PROVEEDORES!$D201,'EG-MAY'!R$18:R$516)</f>
        <v>0</v>
      </c>
      <c r="J200" s="159">
        <f>SUMIF('EG-MAY'!$F$18:$F$516,PROVEEDORES!$D201,'EG-MAY'!S$18:S$516)</f>
        <v>0</v>
      </c>
      <c r="K200" s="159" t="str">
        <f t="shared" ref="K200:K263" si="6">IF(G200+H200+I200+J200&gt;0,"C/Información","")</f>
        <v/>
      </c>
      <c r="L200" s="146" t="str">
        <f>IF(PROVEEDORES!G201="","",PROVEEDORES!G201)</f>
        <v/>
      </c>
    </row>
    <row r="201" spans="3:12" ht="17.45" customHeight="1" x14ac:dyDescent="0.2">
      <c r="C201" s="158">
        <f t="shared" ref="C201:C264" si="7">C200+1</f>
        <v>195</v>
      </c>
      <c r="D201" s="146" t="str">
        <f>IF(PROVEEDORES!E202="","",PROVEEDORES!E202)</f>
        <v/>
      </c>
      <c r="E201" s="146" t="str">
        <f>IF(PROVEEDORES!F202="","",PROVEEDORES!F202)</f>
        <v/>
      </c>
      <c r="F201" s="146" t="str">
        <f>IF(PROVEEDORES!D202="","",PROVEEDORES!D202)</f>
        <v/>
      </c>
      <c r="G201" s="159">
        <f>SUMIF('EG-MAY'!$F$18:$F$516,PROVEEDORES!$D202,'EG-MAY'!P$18:P$516)</f>
        <v>0</v>
      </c>
      <c r="H201" s="159">
        <f>SUMIF('EG-MAY'!$F$18:$F$516,PROVEEDORES!$D202,'EG-MAY'!Q$18:Q$516)</f>
        <v>0</v>
      </c>
      <c r="I201" s="159">
        <f>SUMIF('EG-MAY'!$F$18:$F$516,PROVEEDORES!$D202,'EG-MAY'!R$18:R$516)</f>
        <v>0</v>
      </c>
      <c r="J201" s="159">
        <f>SUMIF('EG-MAY'!$F$18:$F$516,PROVEEDORES!$D202,'EG-MAY'!S$18:S$516)</f>
        <v>0</v>
      </c>
      <c r="K201" s="159" t="str">
        <f t="shared" si="6"/>
        <v/>
      </c>
      <c r="L201" s="146" t="str">
        <f>IF(PROVEEDORES!G202="","",PROVEEDORES!G202)</f>
        <v/>
      </c>
    </row>
    <row r="202" spans="3:12" ht="17.45" customHeight="1" x14ac:dyDescent="0.2">
      <c r="C202" s="158">
        <f t="shared" si="7"/>
        <v>196</v>
      </c>
      <c r="D202" s="146" t="str">
        <f>IF(PROVEEDORES!E203="","",PROVEEDORES!E203)</f>
        <v/>
      </c>
      <c r="E202" s="146" t="str">
        <f>IF(PROVEEDORES!F203="","",PROVEEDORES!F203)</f>
        <v/>
      </c>
      <c r="F202" s="146" t="str">
        <f>IF(PROVEEDORES!D203="","",PROVEEDORES!D203)</f>
        <v/>
      </c>
      <c r="G202" s="159">
        <f>SUMIF('EG-MAY'!$F$18:$F$516,PROVEEDORES!$D203,'EG-MAY'!P$18:P$516)</f>
        <v>0</v>
      </c>
      <c r="H202" s="159">
        <f>SUMIF('EG-MAY'!$F$18:$F$516,PROVEEDORES!$D203,'EG-MAY'!Q$18:Q$516)</f>
        <v>0</v>
      </c>
      <c r="I202" s="159">
        <f>SUMIF('EG-MAY'!$F$18:$F$516,PROVEEDORES!$D203,'EG-MAY'!R$18:R$516)</f>
        <v>0</v>
      </c>
      <c r="J202" s="159">
        <f>SUMIF('EG-MAY'!$F$18:$F$516,PROVEEDORES!$D203,'EG-MAY'!S$18:S$516)</f>
        <v>0</v>
      </c>
      <c r="K202" s="159" t="str">
        <f t="shared" si="6"/>
        <v/>
      </c>
      <c r="L202" s="146" t="str">
        <f>IF(PROVEEDORES!G203="","",PROVEEDORES!G203)</f>
        <v/>
      </c>
    </row>
    <row r="203" spans="3:12" ht="17.45" customHeight="1" x14ac:dyDescent="0.2">
      <c r="C203" s="158">
        <f t="shared" si="7"/>
        <v>197</v>
      </c>
      <c r="D203" s="146" t="str">
        <f>IF(PROVEEDORES!E204="","",PROVEEDORES!E204)</f>
        <v/>
      </c>
      <c r="E203" s="146" t="str">
        <f>IF(PROVEEDORES!F204="","",PROVEEDORES!F204)</f>
        <v/>
      </c>
      <c r="F203" s="146" t="str">
        <f>IF(PROVEEDORES!D204="","",PROVEEDORES!D204)</f>
        <v/>
      </c>
      <c r="G203" s="159">
        <f>SUMIF('EG-MAY'!$F$18:$F$516,PROVEEDORES!$D204,'EG-MAY'!P$18:P$516)</f>
        <v>0</v>
      </c>
      <c r="H203" s="159">
        <f>SUMIF('EG-MAY'!$F$18:$F$516,PROVEEDORES!$D204,'EG-MAY'!Q$18:Q$516)</f>
        <v>0</v>
      </c>
      <c r="I203" s="159">
        <f>SUMIF('EG-MAY'!$F$18:$F$516,PROVEEDORES!$D204,'EG-MAY'!R$18:R$516)</f>
        <v>0</v>
      </c>
      <c r="J203" s="159">
        <f>SUMIF('EG-MAY'!$F$18:$F$516,PROVEEDORES!$D204,'EG-MAY'!S$18:S$516)</f>
        <v>0</v>
      </c>
      <c r="K203" s="159" t="str">
        <f t="shared" si="6"/>
        <v/>
      </c>
      <c r="L203" s="146" t="str">
        <f>IF(PROVEEDORES!G204="","",PROVEEDORES!G204)</f>
        <v/>
      </c>
    </row>
    <row r="204" spans="3:12" ht="17.45" customHeight="1" x14ac:dyDescent="0.2">
      <c r="C204" s="158">
        <f t="shared" si="7"/>
        <v>198</v>
      </c>
      <c r="D204" s="146" t="str">
        <f>IF(PROVEEDORES!E205="","",PROVEEDORES!E205)</f>
        <v/>
      </c>
      <c r="E204" s="146" t="str">
        <f>IF(PROVEEDORES!F205="","",PROVEEDORES!F205)</f>
        <v/>
      </c>
      <c r="F204" s="146" t="str">
        <f>IF(PROVEEDORES!D205="","",PROVEEDORES!D205)</f>
        <v/>
      </c>
      <c r="G204" s="159">
        <f>SUMIF('EG-MAY'!$F$18:$F$516,PROVEEDORES!$D205,'EG-MAY'!P$18:P$516)</f>
        <v>0</v>
      </c>
      <c r="H204" s="159">
        <f>SUMIF('EG-MAY'!$F$18:$F$516,PROVEEDORES!$D205,'EG-MAY'!Q$18:Q$516)</f>
        <v>0</v>
      </c>
      <c r="I204" s="159">
        <f>SUMIF('EG-MAY'!$F$18:$F$516,PROVEEDORES!$D205,'EG-MAY'!R$18:R$516)</f>
        <v>0</v>
      </c>
      <c r="J204" s="159">
        <f>SUMIF('EG-MAY'!$F$18:$F$516,PROVEEDORES!$D205,'EG-MAY'!S$18:S$516)</f>
        <v>0</v>
      </c>
      <c r="K204" s="159" t="str">
        <f t="shared" si="6"/>
        <v/>
      </c>
      <c r="L204" s="146" t="str">
        <f>IF(PROVEEDORES!G205="","",PROVEEDORES!G205)</f>
        <v/>
      </c>
    </row>
    <row r="205" spans="3:12" ht="17.45" customHeight="1" x14ac:dyDescent="0.2">
      <c r="C205" s="158">
        <f t="shared" si="7"/>
        <v>199</v>
      </c>
      <c r="D205" s="146" t="str">
        <f>IF(PROVEEDORES!E206="","",PROVEEDORES!E206)</f>
        <v/>
      </c>
      <c r="E205" s="146" t="str">
        <f>IF(PROVEEDORES!F206="","",PROVEEDORES!F206)</f>
        <v/>
      </c>
      <c r="F205" s="146" t="str">
        <f>IF(PROVEEDORES!D206="","",PROVEEDORES!D206)</f>
        <v/>
      </c>
      <c r="G205" s="159">
        <f>SUMIF('EG-MAY'!$F$18:$F$516,PROVEEDORES!$D206,'EG-MAY'!P$18:P$516)</f>
        <v>0</v>
      </c>
      <c r="H205" s="159">
        <f>SUMIF('EG-MAY'!$F$18:$F$516,PROVEEDORES!$D206,'EG-MAY'!Q$18:Q$516)</f>
        <v>0</v>
      </c>
      <c r="I205" s="159">
        <f>SUMIF('EG-MAY'!$F$18:$F$516,PROVEEDORES!$D206,'EG-MAY'!R$18:R$516)</f>
        <v>0</v>
      </c>
      <c r="J205" s="159">
        <f>SUMIF('EG-MAY'!$F$18:$F$516,PROVEEDORES!$D206,'EG-MAY'!S$18:S$516)</f>
        <v>0</v>
      </c>
      <c r="K205" s="159" t="str">
        <f t="shared" si="6"/>
        <v/>
      </c>
      <c r="L205" s="146" t="str">
        <f>IF(PROVEEDORES!G206="","",PROVEEDORES!G206)</f>
        <v/>
      </c>
    </row>
    <row r="206" spans="3:12" ht="17.45" customHeight="1" x14ac:dyDescent="0.2">
      <c r="C206" s="158">
        <f t="shared" si="7"/>
        <v>200</v>
      </c>
      <c r="D206" s="146" t="str">
        <f>IF(PROVEEDORES!E207="","",PROVEEDORES!E207)</f>
        <v/>
      </c>
      <c r="E206" s="146" t="str">
        <f>IF(PROVEEDORES!F207="","",PROVEEDORES!F207)</f>
        <v/>
      </c>
      <c r="F206" s="146" t="str">
        <f>IF(PROVEEDORES!D207="","",PROVEEDORES!D207)</f>
        <v/>
      </c>
      <c r="G206" s="159">
        <f>SUMIF('EG-MAY'!$F$18:$F$516,PROVEEDORES!$D207,'EG-MAY'!P$18:P$516)</f>
        <v>0</v>
      </c>
      <c r="H206" s="159">
        <f>SUMIF('EG-MAY'!$F$18:$F$516,PROVEEDORES!$D207,'EG-MAY'!Q$18:Q$516)</f>
        <v>0</v>
      </c>
      <c r="I206" s="159">
        <f>SUMIF('EG-MAY'!$F$18:$F$516,PROVEEDORES!$D207,'EG-MAY'!R$18:R$516)</f>
        <v>0</v>
      </c>
      <c r="J206" s="159">
        <f>SUMIF('EG-MAY'!$F$18:$F$516,PROVEEDORES!$D207,'EG-MAY'!S$18:S$516)</f>
        <v>0</v>
      </c>
      <c r="K206" s="159" t="str">
        <f t="shared" si="6"/>
        <v/>
      </c>
      <c r="L206" s="146" t="str">
        <f>IF(PROVEEDORES!G207="","",PROVEEDORES!G207)</f>
        <v/>
      </c>
    </row>
    <row r="207" spans="3:12" ht="17.45" customHeight="1" x14ac:dyDescent="0.2">
      <c r="C207" s="158">
        <f t="shared" si="7"/>
        <v>201</v>
      </c>
      <c r="D207" s="146" t="str">
        <f>IF(PROVEEDORES!E208="","",PROVEEDORES!E208)</f>
        <v/>
      </c>
      <c r="E207" s="146" t="str">
        <f>IF(PROVEEDORES!F208="","",PROVEEDORES!F208)</f>
        <v/>
      </c>
      <c r="F207" s="146" t="str">
        <f>IF(PROVEEDORES!D208="","",PROVEEDORES!D208)</f>
        <v/>
      </c>
      <c r="G207" s="159">
        <f>SUMIF('EG-MAY'!$F$18:$F$516,PROVEEDORES!$D208,'EG-MAY'!P$18:P$516)</f>
        <v>0</v>
      </c>
      <c r="H207" s="159">
        <f>SUMIF('EG-MAY'!$F$18:$F$516,PROVEEDORES!$D208,'EG-MAY'!Q$18:Q$516)</f>
        <v>0</v>
      </c>
      <c r="I207" s="159">
        <f>SUMIF('EG-MAY'!$F$18:$F$516,PROVEEDORES!$D208,'EG-MAY'!R$18:R$516)</f>
        <v>0</v>
      </c>
      <c r="J207" s="159">
        <f>SUMIF('EG-MAY'!$F$18:$F$516,PROVEEDORES!$D208,'EG-MAY'!S$18:S$516)</f>
        <v>0</v>
      </c>
      <c r="K207" s="159" t="str">
        <f t="shared" si="6"/>
        <v/>
      </c>
      <c r="L207" s="146" t="str">
        <f>IF(PROVEEDORES!G208="","",PROVEEDORES!G208)</f>
        <v/>
      </c>
    </row>
    <row r="208" spans="3:12" ht="17.45" customHeight="1" x14ac:dyDescent="0.2">
      <c r="C208" s="158">
        <f t="shared" si="7"/>
        <v>202</v>
      </c>
      <c r="D208" s="146" t="str">
        <f>IF(PROVEEDORES!E209="","",PROVEEDORES!E209)</f>
        <v/>
      </c>
      <c r="E208" s="146" t="str">
        <f>IF(PROVEEDORES!F209="","",PROVEEDORES!F209)</f>
        <v/>
      </c>
      <c r="F208" s="146" t="str">
        <f>IF(PROVEEDORES!D209="","",PROVEEDORES!D209)</f>
        <v/>
      </c>
      <c r="G208" s="159">
        <f>SUMIF('EG-MAY'!$F$18:$F$516,PROVEEDORES!$D209,'EG-MAY'!P$18:P$516)</f>
        <v>0</v>
      </c>
      <c r="H208" s="159">
        <f>SUMIF('EG-MAY'!$F$18:$F$516,PROVEEDORES!$D209,'EG-MAY'!Q$18:Q$516)</f>
        <v>0</v>
      </c>
      <c r="I208" s="159">
        <f>SUMIF('EG-MAY'!$F$18:$F$516,PROVEEDORES!$D209,'EG-MAY'!R$18:R$516)</f>
        <v>0</v>
      </c>
      <c r="J208" s="159">
        <f>SUMIF('EG-MAY'!$F$18:$F$516,PROVEEDORES!$D209,'EG-MAY'!S$18:S$516)</f>
        <v>0</v>
      </c>
      <c r="K208" s="159" t="str">
        <f t="shared" si="6"/>
        <v/>
      </c>
      <c r="L208" s="146" t="str">
        <f>IF(PROVEEDORES!G209="","",PROVEEDORES!G209)</f>
        <v/>
      </c>
    </row>
    <row r="209" spans="3:12" ht="17.45" customHeight="1" x14ac:dyDescent="0.2">
      <c r="C209" s="158">
        <f t="shared" si="7"/>
        <v>203</v>
      </c>
      <c r="D209" s="146" t="str">
        <f>IF(PROVEEDORES!E210="","",PROVEEDORES!E210)</f>
        <v/>
      </c>
      <c r="E209" s="146" t="str">
        <f>IF(PROVEEDORES!F210="","",PROVEEDORES!F210)</f>
        <v/>
      </c>
      <c r="F209" s="146" t="str">
        <f>IF(PROVEEDORES!D210="","",PROVEEDORES!D210)</f>
        <v/>
      </c>
      <c r="G209" s="159">
        <f>SUMIF('EG-MAY'!$F$18:$F$516,PROVEEDORES!$D210,'EG-MAY'!P$18:P$516)</f>
        <v>0</v>
      </c>
      <c r="H209" s="159">
        <f>SUMIF('EG-MAY'!$F$18:$F$516,PROVEEDORES!$D210,'EG-MAY'!Q$18:Q$516)</f>
        <v>0</v>
      </c>
      <c r="I209" s="159">
        <f>SUMIF('EG-MAY'!$F$18:$F$516,PROVEEDORES!$D210,'EG-MAY'!R$18:R$516)</f>
        <v>0</v>
      </c>
      <c r="J209" s="159">
        <f>SUMIF('EG-MAY'!$F$18:$F$516,PROVEEDORES!$D210,'EG-MAY'!S$18:S$516)</f>
        <v>0</v>
      </c>
      <c r="K209" s="159" t="str">
        <f t="shared" si="6"/>
        <v/>
      </c>
      <c r="L209" s="146" t="str">
        <f>IF(PROVEEDORES!G210="","",PROVEEDORES!G210)</f>
        <v/>
      </c>
    </row>
    <row r="210" spans="3:12" ht="17.45" customHeight="1" x14ac:dyDescent="0.2">
      <c r="C210" s="158">
        <f t="shared" si="7"/>
        <v>204</v>
      </c>
      <c r="D210" s="146" t="str">
        <f>IF(PROVEEDORES!E211="","",PROVEEDORES!E211)</f>
        <v/>
      </c>
      <c r="E210" s="146" t="str">
        <f>IF(PROVEEDORES!F211="","",PROVEEDORES!F211)</f>
        <v/>
      </c>
      <c r="F210" s="146" t="str">
        <f>IF(PROVEEDORES!D211="","",PROVEEDORES!D211)</f>
        <v/>
      </c>
      <c r="G210" s="159">
        <f>SUMIF('EG-MAY'!$F$18:$F$516,PROVEEDORES!$D211,'EG-MAY'!P$18:P$516)</f>
        <v>0</v>
      </c>
      <c r="H210" s="159">
        <f>SUMIF('EG-MAY'!$F$18:$F$516,PROVEEDORES!$D211,'EG-MAY'!Q$18:Q$516)</f>
        <v>0</v>
      </c>
      <c r="I210" s="159">
        <f>SUMIF('EG-MAY'!$F$18:$F$516,PROVEEDORES!$D211,'EG-MAY'!R$18:R$516)</f>
        <v>0</v>
      </c>
      <c r="J210" s="159">
        <f>SUMIF('EG-MAY'!$F$18:$F$516,PROVEEDORES!$D211,'EG-MAY'!S$18:S$516)</f>
        <v>0</v>
      </c>
      <c r="K210" s="159" t="str">
        <f t="shared" si="6"/>
        <v/>
      </c>
      <c r="L210" s="146" t="str">
        <f>IF(PROVEEDORES!G211="","",PROVEEDORES!G211)</f>
        <v/>
      </c>
    </row>
    <row r="211" spans="3:12" ht="17.45" customHeight="1" x14ac:dyDescent="0.2">
      <c r="C211" s="158">
        <f t="shared" si="7"/>
        <v>205</v>
      </c>
      <c r="D211" s="146" t="str">
        <f>IF(PROVEEDORES!E212="","",PROVEEDORES!E212)</f>
        <v/>
      </c>
      <c r="E211" s="146" t="str">
        <f>IF(PROVEEDORES!F212="","",PROVEEDORES!F212)</f>
        <v/>
      </c>
      <c r="F211" s="146" t="str">
        <f>IF(PROVEEDORES!D212="","",PROVEEDORES!D212)</f>
        <v/>
      </c>
      <c r="G211" s="159">
        <f>SUMIF('EG-MAY'!$F$18:$F$516,PROVEEDORES!$D212,'EG-MAY'!P$18:P$516)</f>
        <v>0</v>
      </c>
      <c r="H211" s="159">
        <f>SUMIF('EG-MAY'!$F$18:$F$516,PROVEEDORES!$D212,'EG-MAY'!Q$18:Q$516)</f>
        <v>0</v>
      </c>
      <c r="I211" s="159">
        <f>SUMIF('EG-MAY'!$F$18:$F$516,PROVEEDORES!$D212,'EG-MAY'!R$18:R$516)</f>
        <v>0</v>
      </c>
      <c r="J211" s="159">
        <f>SUMIF('EG-MAY'!$F$18:$F$516,PROVEEDORES!$D212,'EG-MAY'!S$18:S$516)</f>
        <v>0</v>
      </c>
      <c r="K211" s="159" t="str">
        <f t="shared" si="6"/>
        <v/>
      </c>
      <c r="L211" s="146" t="str">
        <f>IF(PROVEEDORES!G212="","",PROVEEDORES!G212)</f>
        <v/>
      </c>
    </row>
    <row r="212" spans="3:12" ht="17.45" customHeight="1" x14ac:dyDescent="0.2">
      <c r="C212" s="158">
        <f t="shared" si="7"/>
        <v>206</v>
      </c>
      <c r="D212" s="146" t="str">
        <f>IF(PROVEEDORES!E213="","",PROVEEDORES!E213)</f>
        <v/>
      </c>
      <c r="E212" s="146" t="str">
        <f>IF(PROVEEDORES!F213="","",PROVEEDORES!F213)</f>
        <v/>
      </c>
      <c r="F212" s="146" t="str">
        <f>IF(PROVEEDORES!D213="","",PROVEEDORES!D213)</f>
        <v/>
      </c>
      <c r="G212" s="159">
        <f>SUMIF('EG-MAY'!$F$18:$F$516,PROVEEDORES!$D213,'EG-MAY'!P$18:P$516)</f>
        <v>0</v>
      </c>
      <c r="H212" s="159">
        <f>SUMIF('EG-MAY'!$F$18:$F$516,PROVEEDORES!$D213,'EG-MAY'!Q$18:Q$516)</f>
        <v>0</v>
      </c>
      <c r="I212" s="159">
        <f>SUMIF('EG-MAY'!$F$18:$F$516,PROVEEDORES!$D213,'EG-MAY'!R$18:R$516)</f>
        <v>0</v>
      </c>
      <c r="J212" s="159">
        <f>SUMIF('EG-MAY'!$F$18:$F$516,PROVEEDORES!$D213,'EG-MAY'!S$18:S$516)</f>
        <v>0</v>
      </c>
      <c r="K212" s="159" t="str">
        <f t="shared" si="6"/>
        <v/>
      </c>
      <c r="L212" s="146" t="str">
        <f>IF(PROVEEDORES!G213="","",PROVEEDORES!G213)</f>
        <v/>
      </c>
    </row>
    <row r="213" spans="3:12" ht="17.45" customHeight="1" x14ac:dyDescent="0.2">
      <c r="C213" s="158">
        <f t="shared" si="7"/>
        <v>207</v>
      </c>
      <c r="D213" s="146" t="str">
        <f>IF(PROVEEDORES!E214="","",PROVEEDORES!E214)</f>
        <v/>
      </c>
      <c r="E213" s="146" t="str">
        <f>IF(PROVEEDORES!F214="","",PROVEEDORES!F214)</f>
        <v/>
      </c>
      <c r="F213" s="146" t="str">
        <f>IF(PROVEEDORES!D214="","",PROVEEDORES!D214)</f>
        <v/>
      </c>
      <c r="G213" s="159">
        <f>SUMIF('EG-MAY'!$F$18:$F$516,PROVEEDORES!$D214,'EG-MAY'!P$18:P$516)</f>
        <v>0</v>
      </c>
      <c r="H213" s="159">
        <f>SUMIF('EG-MAY'!$F$18:$F$516,PROVEEDORES!$D214,'EG-MAY'!Q$18:Q$516)</f>
        <v>0</v>
      </c>
      <c r="I213" s="159">
        <f>SUMIF('EG-MAY'!$F$18:$F$516,PROVEEDORES!$D214,'EG-MAY'!R$18:R$516)</f>
        <v>0</v>
      </c>
      <c r="J213" s="159">
        <f>SUMIF('EG-MAY'!$F$18:$F$516,PROVEEDORES!$D214,'EG-MAY'!S$18:S$516)</f>
        <v>0</v>
      </c>
      <c r="K213" s="159" t="str">
        <f t="shared" si="6"/>
        <v/>
      </c>
      <c r="L213" s="146" t="str">
        <f>IF(PROVEEDORES!G214="","",PROVEEDORES!G214)</f>
        <v/>
      </c>
    </row>
    <row r="214" spans="3:12" ht="17.45" customHeight="1" x14ac:dyDescent="0.2">
      <c r="C214" s="158">
        <f t="shared" si="7"/>
        <v>208</v>
      </c>
      <c r="D214" s="146" t="str">
        <f>IF(PROVEEDORES!E215="","",PROVEEDORES!E215)</f>
        <v/>
      </c>
      <c r="E214" s="146" t="str">
        <f>IF(PROVEEDORES!F215="","",PROVEEDORES!F215)</f>
        <v/>
      </c>
      <c r="F214" s="146" t="str">
        <f>IF(PROVEEDORES!D215="","",PROVEEDORES!D215)</f>
        <v/>
      </c>
      <c r="G214" s="159">
        <f>SUMIF('EG-MAY'!$F$18:$F$516,PROVEEDORES!$D215,'EG-MAY'!P$18:P$516)</f>
        <v>0</v>
      </c>
      <c r="H214" s="159">
        <f>SUMIF('EG-MAY'!$F$18:$F$516,PROVEEDORES!$D215,'EG-MAY'!Q$18:Q$516)</f>
        <v>0</v>
      </c>
      <c r="I214" s="159">
        <f>SUMIF('EG-MAY'!$F$18:$F$516,PROVEEDORES!$D215,'EG-MAY'!R$18:R$516)</f>
        <v>0</v>
      </c>
      <c r="J214" s="159">
        <f>SUMIF('EG-MAY'!$F$18:$F$516,PROVEEDORES!$D215,'EG-MAY'!S$18:S$516)</f>
        <v>0</v>
      </c>
      <c r="K214" s="159" t="str">
        <f t="shared" si="6"/>
        <v/>
      </c>
      <c r="L214" s="146" t="str">
        <f>IF(PROVEEDORES!G215="","",PROVEEDORES!G215)</f>
        <v/>
      </c>
    </row>
    <row r="215" spans="3:12" ht="17.45" customHeight="1" x14ac:dyDescent="0.2">
      <c r="C215" s="158">
        <f t="shared" si="7"/>
        <v>209</v>
      </c>
      <c r="D215" s="146" t="str">
        <f>IF(PROVEEDORES!E216="","",PROVEEDORES!E216)</f>
        <v/>
      </c>
      <c r="E215" s="146" t="str">
        <f>IF(PROVEEDORES!F216="","",PROVEEDORES!F216)</f>
        <v/>
      </c>
      <c r="F215" s="146" t="str">
        <f>IF(PROVEEDORES!D216="","",PROVEEDORES!D216)</f>
        <v/>
      </c>
      <c r="G215" s="159">
        <f>SUMIF('EG-MAY'!$F$18:$F$516,PROVEEDORES!$D216,'EG-MAY'!P$18:P$516)</f>
        <v>0</v>
      </c>
      <c r="H215" s="159">
        <f>SUMIF('EG-MAY'!$F$18:$F$516,PROVEEDORES!$D216,'EG-MAY'!Q$18:Q$516)</f>
        <v>0</v>
      </c>
      <c r="I215" s="159">
        <f>SUMIF('EG-MAY'!$F$18:$F$516,PROVEEDORES!$D216,'EG-MAY'!R$18:R$516)</f>
        <v>0</v>
      </c>
      <c r="J215" s="159">
        <f>SUMIF('EG-MAY'!$F$18:$F$516,PROVEEDORES!$D216,'EG-MAY'!S$18:S$516)</f>
        <v>0</v>
      </c>
      <c r="K215" s="159" t="str">
        <f t="shared" si="6"/>
        <v/>
      </c>
      <c r="L215" s="146" t="str">
        <f>IF(PROVEEDORES!G216="","",PROVEEDORES!G216)</f>
        <v/>
      </c>
    </row>
    <row r="216" spans="3:12" ht="17.45" customHeight="1" x14ac:dyDescent="0.2">
      <c r="C216" s="158">
        <f t="shared" si="7"/>
        <v>210</v>
      </c>
      <c r="D216" s="146" t="str">
        <f>IF(PROVEEDORES!E217="","",PROVEEDORES!E217)</f>
        <v/>
      </c>
      <c r="E216" s="146" t="str">
        <f>IF(PROVEEDORES!F217="","",PROVEEDORES!F217)</f>
        <v/>
      </c>
      <c r="F216" s="146" t="str">
        <f>IF(PROVEEDORES!D217="","",PROVEEDORES!D217)</f>
        <v/>
      </c>
      <c r="G216" s="159">
        <f>SUMIF('EG-MAY'!$F$18:$F$516,PROVEEDORES!$D217,'EG-MAY'!P$18:P$516)</f>
        <v>0</v>
      </c>
      <c r="H216" s="159">
        <f>SUMIF('EG-MAY'!$F$18:$F$516,PROVEEDORES!$D217,'EG-MAY'!Q$18:Q$516)</f>
        <v>0</v>
      </c>
      <c r="I216" s="159">
        <f>SUMIF('EG-MAY'!$F$18:$F$516,PROVEEDORES!$D217,'EG-MAY'!R$18:R$516)</f>
        <v>0</v>
      </c>
      <c r="J216" s="159">
        <f>SUMIF('EG-MAY'!$F$18:$F$516,PROVEEDORES!$D217,'EG-MAY'!S$18:S$516)</f>
        <v>0</v>
      </c>
      <c r="K216" s="159" t="str">
        <f t="shared" si="6"/>
        <v/>
      </c>
      <c r="L216" s="146" t="str">
        <f>IF(PROVEEDORES!G217="","",PROVEEDORES!G217)</f>
        <v/>
      </c>
    </row>
    <row r="217" spans="3:12" ht="17.45" customHeight="1" x14ac:dyDescent="0.2">
      <c r="C217" s="158">
        <f t="shared" si="7"/>
        <v>211</v>
      </c>
      <c r="D217" s="146" t="str">
        <f>IF(PROVEEDORES!E218="","",PROVEEDORES!E218)</f>
        <v/>
      </c>
      <c r="E217" s="146" t="str">
        <f>IF(PROVEEDORES!F218="","",PROVEEDORES!F218)</f>
        <v/>
      </c>
      <c r="F217" s="146" t="str">
        <f>IF(PROVEEDORES!D218="","",PROVEEDORES!D218)</f>
        <v/>
      </c>
      <c r="G217" s="159">
        <f>SUMIF('EG-MAY'!$F$18:$F$516,PROVEEDORES!$D218,'EG-MAY'!P$18:P$516)</f>
        <v>0</v>
      </c>
      <c r="H217" s="159">
        <f>SUMIF('EG-MAY'!$F$18:$F$516,PROVEEDORES!$D218,'EG-MAY'!Q$18:Q$516)</f>
        <v>0</v>
      </c>
      <c r="I217" s="159">
        <f>SUMIF('EG-MAY'!$F$18:$F$516,PROVEEDORES!$D218,'EG-MAY'!R$18:R$516)</f>
        <v>0</v>
      </c>
      <c r="J217" s="159">
        <f>SUMIF('EG-MAY'!$F$18:$F$516,PROVEEDORES!$D218,'EG-MAY'!S$18:S$516)</f>
        <v>0</v>
      </c>
      <c r="K217" s="159" t="str">
        <f t="shared" si="6"/>
        <v/>
      </c>
      <c r="L217" s="146" t="str">
        <f>IF(PROVEEDORES!G218="","",PROVEEDORES!G218)</f>
        <v/>
      </c>
    </row>
    <row r="218" spans="3:12" ht="17.45" customHeight="1" x14ac:dyDescent="0.2">
      <c r="C218" s="158">
        <f t="shared" si="7"/>
        <v>212</v>
      </c>
      <c r="D218" s="146" t="str">
        <f>IF(PROVEEDORES!E219="","",PROVEEDORES!E219)</f>
        <v/>
      </c>
      <c r="E218" s="146" t="str">
        <f>IF(PROVEEDORES!F219="","",PROVEEDORES!F219)</f>
        <v/>
      </c>
      <c r="F218" s="146" t="str">
        <f>IF(PROVEEDORES!D219="","",PROVEEDORES!D219)</f>
        <v/>
      </c>
      <c r="G218" s="159">
        <f>SUMIF('EG-MAY'!$F$18:$F$516,PROVEEDORES!$D219,'EG-MAY'!P$18:P$516)</f>
        <v>0</v>
      </c>
      <c r="H218" s="159">
        <f>SUMIF('EG-MAY'!$F$18:$F$516,PROVEEDORES!$D219,'EG-MAY'!Q$18:Q$516)</f>
        <v>0</v>
      </c>
      <c r="I218" s="159">
        <f>SUMIF('EG-MAY'!$F$18:$F$516,PROVEEDORES!$D219,'EG-MAY'!R$18:R$516)</f>
        <v>0</v>
      </c>
      <c r="J218" s="159">
        <f>SUMIF('EG-MAY'!$F$18:$F$516,PROVEEDORES!$D219,'EG-MAY'!S$18:S$516)</f>
        <v>0</v>
      </c>
      <c r="K218" s="159" t="str">
        <f t="shared" si="6"/>
        <v/>
      </c>
      <c r="L218" s="146" t="str">
        <f>IF(PROVEEDORES!G219="","",PROVEEDORES!G219)</f>
        <v/>
      </c>
    </row>
    <row r="219" spans="3:12" ht="17.45" customHeight="1" x14ac:dyDescent="0.2">
      <c r="C219" s="158">
        <f t="shared" si="7"/>
        <v>213</v>
      </c>
      <c r="D219" s="146" t="str">
        <f>IF(PROVEEDORES!E220="","",PROVEEDORES!E220)</f>
        <v/>
      </c>
      <c r="E219" s="146" t="str">
        <f>IF(PROVEEDORES!F220="","",PROVEEDORES!F220)</f>
        <v/>
      </c>
      <c r="F219" s="146" t="str">
        <f>IF(PROVEEDORES!D220="","",PROVEEDORES!D220)</f>
        <v/>
      </c>
      <c r="G219" s="159">
        <f>SUMIF('EG-MAY'!$F$18:$F$516,PROVEEDORES!$D220,'EG-MAY'!P$18:P$516)</f>
        <v>0</v>
      </c>
      <c r="H219" s="159">
        <f>SUMIF('EG-MAY'!$F$18:$F$516,PROVEEDORES!$D220,'EG-MAY'!Q$18:Q$516)</f>
        <v>0</v>
      </c>
      <c r="I219" s="159">
        <f>SUMIF('EG-MAY'!$F$18:$F$516,PROVEEDORES!$D220,'EG-MAY'!R$18:R$516)</f>
        <v>0</v>
      </c>
      <c r="J219" s="159">
        <f>SUMIF('EG-MAY'!$F$18:$F$516,PROVEEDORES!$D220,'EG-MAY'!S$18:S$516)</f>
        <v>0</v>
      </c>
      <c r="K219" s="159" t="str">
        <f t="shared" si="6"/>
        <v/>
      </c>
      <c r="L219" s="146" t="str">
        <f>IF(PROVEEDORES!G220="","",PROVEEDORES!G220)</f>
        <v/>
      </c>
    </row>
    <row r="220" spans="3:12" ht="17.45" customHeight="1" x14ac:dyDescent="0.2">
      <c r="C220" s="158">
        <f t="shared" si="7"/>
        <v>214</v>
      </c>
      <c r="D220" s="146" t="str">
        <f>IF(PROVEEDORES!E221="","",PROVEEDORES!E221)</f>
        <v/>
      </c>
      <c r="E220" s="146" t="str">
        <f>IF(PROVEEDORES!F221="","",PROVEEDORES!F221)</f>
        <v/>
      </c>
      <c r="F220" s="146" t="str">
        <f>IF(PROVEEDORES!D221="","",PROVEEDORES!D221)</f>
        <v/>
      </c>
      <c r="G220" s="159">
        <f>SUMIF('EG-MAY'!$F$18:$F$516,PROVEEDORES!$D221,'EG-MAY'!P$18:P$516)</f>
        <v>0</v>
      </c>
      <c r="H220" s="159">
        <f>SUMIF('EG-MAY'!$F$18:$F$516,PROVEEDORES!$D221,'EG-MAY'!Q$18:Q$516)</f>
        <v>0</v>
      </c>
      <c r="I220" s="159">
        <f>SUMIF('EG-MAY'!$F$18:$F$516,PROVEEDORES!$D221,'EG-MAY'!R$18:R$516)</f>
        <v>0</v>
      </c>
      <c r="J220" s="159">
        <f>SUMIF('EG-MAY'!$F$18:$F$516,PROVEEDORES!$D221,'EG-MAY'!S$18:S$516)</f>
        <v>0</v>
      </c>
      <c r="K220" s="159" t="str">
        <f t="shared" si="6"/>
        <v/>
      </c>
      <c r="L220" s="146" t="str">
        <f>IF(PROVEEDORES!G221="","",PROVEEDORES!G221)</f>
        <v/>
      </c>
    </row>
    <row r="221" spans="3:12" ht="17.45" customHeight="1" x14ac:dyDescent="0.2">
      <c r="C221" s="158">
        <f t="shared" si="7"/>
        <v>215</v>
      </c>
      <c r="D221" s="146" t="str">
        <f>IF(PROVEEDORES!E222="","",PROVEEDORES!E222)</f>
        <v/>
      </c>
      <c r="E221" s="146" t="str">
        <f>IF(PROVEEDORES!F222="","",PROVEEDORES!F222)</f>
        <v/>
      </c>
      <c r="F221" s="146" t="str">
        <f>IF(PROVEEDORES!D222="","",PROVEEDORES!D222)</f>
        <v/>
      </c>
      <c r="G221" s="159">
        <f>SUMIF('EG-MAY'!$F$18:$F$516,PROVEEDORES!$D222,'EG-MAY'!P$18:P$516)</f>
        <v>0</v>
      </c>
      <c r="H221" s="159">
        <f>SUMIF('EG-MAY'!$F$18:$F$516,PROVEEDORES!$D222,'EG-MAY'!Q$18:Q$516)</f>
        <v>0</v>
      </c>
      <c r="I221" s="159">
        <f>SUMIF('EG-MAY'!$F$18:$F$516,PROVEEDORES!$D222,'EG-MAY'!R$18:R$516)</f>
        <v>0</v>
      </c>
      <c r="J221" s="159">
        <f>SUMIF('EG-MAY'!$F$18:$F$516,PROVEEDORES!$D222,'EG-MAY'!S$18:S$516)</f>
        <v>0</v>
      </c>
      <c r="K221" s="159" t="str">
        <f t="shared" si="6"/>
        <v/>
      </c>
      <c r="L221" s="146" t="str">
        <f>IF(PROVEEDORES!G222="","",PROVEEDORES!G222)</f>
        <v/>
      </c>
    </row>
    <row r="222" spans="3:12" ht="17.45" customHeight="1" x14ac:dyDescent="0.2">
      <c r="C222" s="158">
        <f t="shared" si="7"/>
        <v>216</v>
      </c>
      <c r="D222" s="146" t="str">
        <f>IF(PROVEEDORES!E223="","",PROVEEDORES!E223)</f>
        <v/>
      </c>
      <c r="E222" s="146" t="str">
        <f>IF(PROVEEDORES!F223="","",PROVEEDORES!F223)</f>
        <v/>
      </c>
      <c r="F222" s="146" t="str">
        <f>IF(PROVEEDORES!D223="","",PROVEEDORES!D223)</f>
        <v/>
      </c>
      <c r="G222" s="159">
        <f>SUMIF('EG-MAY'!$F$18:$F$516,PROVEEDORES!$D223,'EG-MAY'!P$18:P$516)</f>
        <v>0</v>
      </c>
      <c r="H222" s="159">
        <f>SUMIF('EG-MAY'!$F$18:$F$516,PROVEEDORES!$D223,'EG-MAY'!Q$18:Q$516)</f>
        <v>0</v>
      </c>
      <c r="I222" s="159">
        <f>SUMIF('EG-MAY'!$F$18:$F$516,PROVEEDORES!$D223,'EG-MAY'!R$18:R$516)</f>
        <v>0</v>
      </c>
      <c r="J222" s="159">
        <f>SUMIF('EG-MAY'!$F$18:$F$516,PROVEEDORES!$D223,'EG-MAY'!S$18:S$516)</f>
        <v>0</v>
      </c>
      <c r="K222" s="159" t="str">
        <f t="shared" si="6"/>
        <v/>
      </c>
      <c r="L222" s="146" t="str">
        <f>IF(PROVEEDORES!G223="","",PROVEEDORES!G223)</f>
        <v/>
      </c>
    </row>
    <row r="223" spans="3:12" ht="17.45" customHeight="1" x14ac:dyDescent="0.2">
      <c r="C223" s="158">
        <f t="shared" si="7"/>
        <v>217</v>
      </c>
      <c r="D223" s="146" t="str">
        <f>IF(PROVEEDORES!E224="","",PROVEEDORES!E224)</f>
        <v/>
      </c>
      <c r="E223" s="146" t="str">
        <f>IF(PROVEEDORES!F224="","",PROVEEDORES!F224)</f>
        <v/>
      </c>
      <c r="F223" s="146" t="str">
        <f>IF(PROVEEDORES!D224="","",PROVEEDORES!D224)</f>
        <v/>
      </c>
      <c r="G223" s="159">
        <f>SUMIF('EG-MAY'!$F$18:$F$516,PROVEEDORES!$D224,'EG-MAY'!P$18:P$516)</f>
        <v>0</v>
      </c>
      <c r="H223" s="159">
        <f>SUMIF('EG-MAY'!$F$18:$F$516,PROVEEDORES!$D224,'EG-MAY'!Q$18:Q$516)</f>
        <v>0</v>
      </c>
      <c r="I223" s="159">
        <f>SUMIF('EG-MAY'!$F$18:$F$516,PROVEEDORES!$D224,'EG-MAY'!R$18:R$516)</f>
        <v>0</v>
      </c>
      <c r="J223" s="159">
        <f>SUMIF('EG-MAY'!$F$18:$F$516,PROVEEDORES!$D224,'EG-MAY'!S$18:S$516)</f>
        <v>0</v>
      </c>
      <c r="K223" s="159" t="str">
        <f t="shared" si="6"/>
        <v/>
      </c>
      <c r="L223" s="146" t="str">
        <f>IF(PROVEEDORES!G224="","",PROVEEDORES!G224)</f>
        <v/>
      </c>
    </row>
    <row r="224" spans="3:12" ht="17.45" customHeight="1" x14ac:dyDescent="0.2">
      <c r="C224" s="158">
        <f t="shared" si="7"/>
        <v>218</v>
      </c>
      <c r="D224" s="146" t="str">
        <f>IF(PROVEEDORES!E225="","",PROVEEDORES!E225)</f>
        <v/>
      </c>
      <c r="E224" s="146" t="str">
        <f>IF(PROVEEDORES!F225="","",PROVEEDORES!F225)</f>
        <v/>
      </c>
      <c r="F224" s="146" t="str">
        <f>IF(PROVEEDORES!D225="","",PROVEEDORES!D225)</f>
        <v/>
      </c>
      <c r="G224" s="159">
        <f>SUMIF('EG-MAY'!$F$18:$F$516,PROVEEDORES!$D225,'EG-MAY'!P$18:P$516)</f>
        <v>0</v>
      </c>
      <c r="H224" s="159">
        <f>SUMIF('EG-MAY'!$F$18:$F$516,PROVEEDORES!$D225,'EG-MAY'!Q$18:Q$516)</f>
        <v>0</v>
      </c>
      <c r="I224" s="159">
        <f>SUMIF('EG-MAY'!$F$18:$F$516,PROVEEDORES!$D225,'EG-MAY'!R$18:R$516)</f>
        <v>0</v>
      </c>
      <c r="J224" s="159">
        <f>SUMIF('EG-MAY'!$F$18:$F$516,PROVEEDORES!$D225,'EG-MAY'!S$18:S$516)</f>
        <v>0</v>
      </c>
      <c r="K224" s="159" t="str">
        <f t="shared" si="6"/>
        <v/>
      </c>
      <c r="L224" s="146" t="str">
        <f>IF(PROVEEDORES!G225="","",PROVEEDORES!G225)</f>
        <v/>
      </c>
    </row>
    <row r="225" spans="3:12" ht="17.45" customHeight="1" x14ac:dyDescent="0.2">
      <c r="C225" s="158">
        <f t="shared" si="7"/>
        <v>219</v>
      </c>
      <c r="D225" s="146" t="str">
        <f>IF(PROVEEDORES!E226="","",PROVEEDORES!E226)</f>
        <v/>
      </c>
      <c r="E225" s="146" t="str">
        <f>IF(PROVEEDORES!F226="","",PROVEEDORES!F226)</f>
        <v/>
      </c>
      <c r="F225" s="146" t="str">
        <f>IF(PROVEEDORES!D226="","",PROVEEDORES!D226)</f>
        <v/>
      </c>
      <c r="G225" s="159">
        <f>SUMIF('EG-MAY'!$F$18:$F$516,PROVEEDORES!$D226,'EG-MAY'!P$18:P$516)</f>
        <v>0</v>
      </c>
      <c r="H225" s="159">
        <f>SUMIF('EG-MAY'!$F$18:$F$516,PROVEEDORES!$D226,'EG-MAY'!Q$18:Q$516)</f>
        <v>0</v>
      </c>
      <c r="I225" s="159">
        <f>SUMIF('EG-MAY'!$F$18:$F$516,PROVEEDORES!$D226,'EG-MAY'!R$18:R$516)</f>
        <v>0</v>
      </c>
      <c r="J225" s="159">
        <f>SUMIF('EG-MAY'!$F$18:$F$516,PROVEEDORES!$D226,'EG-MAY'!S$18:S$516)</f>
        <v>0</v>
      </c>
      <c r="K225" s="159" t="str">
        <f t="shared" si="6"/>
        <v/>
      </c>
      <c r="L225" s="146" t="str">
        <f>IF(PROVEEDORES!G226="","",PROVEEDORES!G226)</f>
        <v/>
      </c>
    </row>
    <row r="226" spans="3:12" ht="17.45" customHeight="1" x14ac:dyDescent="0.2">
      <c r="C226" s="158">
        <f t="shared" si="7"/>
        <v>220</v>
      </c>
      <c r="D226" s="146" t="str">
        <f>IF(PROVEEDORES!E227="","",PROVEEDORES!E227)</f>
        <v/>
      </c>
      <c r="E226" s="146" t="str">
        <f>IF(PROVEEDORES!F227="","",PROVEEDORES!F227)</f>
        <v/>
      </c>
      <c r="F226" s="146" t="str">
        <f>IF(PROVEEDORES!D227="","",PROVEEDORES!D227)</f>
        <v/>
      </c>
      <c r="G226" s="159">
        <f>SUMIF('EG-MAY'!$F$18:$F$516,PROVEEDORES!$D227,'EG-MAY'!P$18:P$516)</f>
        <v>0</v>
      </c>
      <c r="H226" s="159">
        <f>SUMIF('EG-MAY'!$F$18:$F$516,PROVEEDORES!$D227,'EG-MAY'!Q$18:Q$516)</f>
        <v>0</v>
      </c>
      <c r="I226" s="159">
        <f>SUMIF('EG-MAY'!$F$18:$F$516,PROVEEDORES!$D227,'EG-MAY'!R$18:R$516)</f>
        <v>0</v>
      </c>
      <c r="J226" s="159">
        <f>SUMIF('EG-MAY'!$F$18:$F$516,PROVEEDORES!$D227,'EG-MAY'!S$18:S$516)</f>
        <v>0</v>
      </c>
      <c r="K226" s="159" t="str">
        <f t="shared" si="6"/>
        <v/>
      </c>
      <c r="L226" s="146" t="str">
        <f>IF(PROVEEDORES!G227="","",PROVEEDORES!G227)</f>
        <v/>
      </c>
    </row>
    <row r="227" spans="3:12" ht="17.45" customHeight="1" x14ac:dyDescent="0.2">
      <c r="C227" s="158">
        <f t="shared" si="7"/>
        <v>221</v>
      </c>
      <c r="D227" s="146" t="str">
        <f>IF(PROVEEDORES!E228="","",PROVEEDORES!E228)</f>
        <v/>
      </c>
      <c r="E227" s="146" t="str">
        <f>IF(PROVEEDORES!F228="","",PROVEEDORES!F228)</f>
        <v/>
      </c>
      <c r="F227" s="146" t="str">
        <f>IF(PROVEEDORES!D228="","",PROVEEDORES!D228)</f>
        <v/>
      </c>
      <c r="G227" s="159">
        <f>SUMIF('EG-MAY'!$F$18:$F$516,PROVEEDORES!$D228,'EG-MAY'!P$18:P$516)</f>
        <v>0</v>
      </c>
      <c r="H227" s="159">
        <f>SUMIF('EG-MAY'!$F$18:$F$516,PROVEEDORES!$D228,'EG-MAY'!Q$18:Q$516)</f>
        <v>0</v>
      </c>
      <c r="I227" s="159">
        <f>SUMIF('EG-MAY'!$F$18:$F$516,PROVEEDORES!$D228,'EG-MAY'!R$18:R$516)</f>
        <v>0</v>
      </c>
      <c r="J227" s="159">
        <f>SUMIF('EG-MAY'!$F$18:$F$516,PROVEEDORES!$D228,'EG-MAY'!S$18:S$516)</f>
        <v>0</v>
      </c>
      <c r="K227" s="159" t="str">
        <f t="shared" si="6"/>
        <v/>
      </c>
      <c r="L227" s="146" t="str">
        <f>IF(PROVEEDORES!G228="","",PROVEEDORES!G228)</f>
        <v/>
      </c>
    </row>
    <row r="228" spans="3:12" ht="17.45" customHeight="1" x14ac:dyDescent="0.2">
      <c r="C228" s="158">
        <f t="shared" si="7"/>
        <v>222</v>
      </c>
      <c r="D228" s="146" t="str">
        <f>IF(PROVEEDORES!E229="","",PROVEEDORES!E229)</f>
        <v/>
      </c>
      <c r="E228" s="146" t="str">
        <f>IF(PROVEEDORES!F229="","",PROVEEDORES!F229)</f>
        <v/>
      </c>
      <c r="F228" s="146" t="str">
        <f>IF(PROVEEDORES!D229="","",PROVEEDORES!D229)</f>
        <v/>
      </c>
      <c r="G228" s="159">
        <f>SUMIF('EG-MAY'!$F$18:$F$516,PROVEEDORES!$D229,'EG-MAY'!P$18:P$516)</f>
        <v>0</v>
      </c>
      <c r="H228" s="159">
        <f>SUMIF('EG-MAY'!$F$18:$F$516,PROVEEDORES!$D229,'EG-MAY'!Q$18:Q$516)</f>
        <v>0</v>
      </c>
      <c r="I228" s="159">
        <f>SUMIF('EG-MAY'!$F$18:$F$516,PROVEEDORES!$D229,'EG-MAY'!R$18:R$516)</f>
        <v>0</v>
      </c>
      <c r="J228" s="159">
        <f>SUMIF('EG-MAY'!$F$18:$F$516,PROVEEDORES!$D229,'EG-MAY'!S$18:S$516)</f>
        <v>0</v>
      </c>
      <c r="K228" s="159" t="str">
        <f t="shared" si="6"/>
        <v/>
      </c>
      <c r="L228" s="146" t="str">
        <f>IF(PROVEEDORES!G229="","",PROVEEDORES!G229)</f>
        <v/>
      </c>
    </row>
    <row r="229" spans="3:12" ht="17.45" customHeight="1" x14ac:dyDescent="0.2">
      <c r="C229" s="158">
        <f t="shared" si="7"/>
        <v>223</v>
      </c>
      <c r="D229" s="146" t="str">
        <f>IF(PROVEEDORES!E230="","",PROVEEDORES!E230)</f>
        <v/>
      </c>
      <c r="E229" s="146" t="str">
        <f>IF(PROVEEDORES!F230="","",PROVEEDORES!F230)</f>
        <v/>
      </c>
      <c r="F229" s="146" t="str">
        <f>IF(PROVEEDORES!D230="","",PROVEEDORES!D230)</f>
        <v/>
      </c>
      <c r="G229" s="159">
        <f>SUMIF('EG-MAY'!$F$18:$F$516,PROVEEDORES!$D230,'EG-MAY'!P$18:P$516)</f>
        <v>0</v>
      </c>
      <c r="H229" s="159">
        <f>SUMIF('EG-MAY'!$F$18:$F$516,PROVEEDORES!$D230,'EG-MAY'!Q$18:Q$516)</f>
        <v>0</v>
      </c>
      <c r="I229" s="159">
        <f>SUMIF('EG-MAY'!$F$18:$F$516,PROVEEDORES!$D230,'EG-MAY'!R$18:R$516)</f>
        <v>0</v>
      </c>
      <c r="J229" s="159">
        <f>SUMIF('EG-MAY'!$F$18:$F$516,PROVEEDORES!$D230,'EG-MAY'!S$18:S$516)</f>
        <v>0</v>
      </c>
      <c r="K229" s="159" t="str">
        <f t="shared" si="6"/>
        <v/>
      </c>
      <c r="L229" s="146" t="str">
        <f>IF(PROVEEDORES!G230="","",PROVEEDORES!G230)</f>
        <v/>
      </c>
    </row>
    <row r="230" spans="3:12" ht="17.45" customHeight="1" x14ac:dyDescent="0.2">
      <c r="C230" s="158">
        <f t="shared" si="7"/>
        <v>224</v>
      </c>
      <c r="D230" s="146" t="str">
        <f>IF(PROVEEDORES!E231="","",PROVEEDORES!E231)</f>
        <v/>
      </c>
      <c r="E230" s="146" t="str">
        <f>IF(PROVEEDORES!F231="","",PROVEEDORES!F231)</f>
        <v/>
      </c>
      <c r="F230" s="146" t="str">
        <f>IF(PROVEEDORES!D231="","",PROVEEDORES!D231)</f>
        <v/>
      </c>
      <c r="G230" s="159">
        <f>SUMIF('EG-MAY'!$F$18:$F$516,PROVEEDORES!$D231,'EG-MAY'!P$18:P$516)</f>
        <v>0</v>
      </c>
      <c r="H230" s="159">
        <f>SUMIF('EG-MAY'!$F$18:$F$516,PROVEEDORES!$D231,'EG-MAY'!Q$18:Q$516)</f>
        <v>0</v>
      </c>
      <c r="I230" s="159">
        <f>SUMIF('EG-MAY'!$F$18:$F$516,PROVEEDORES!$D231,'EG-MAY'!R$18:R$516)</f>
        <v>0</v>
      </c>
      <c r="J230" s="159">
        <f>SUMIF('EG-MAY'!$F$18:$F$516,PROVEEDORES!$D231,'EG-MAY'!S$18:S$516)</f>
        <v>0</v>
      </c>
      <c r="K230" s="159" t="str">
        <f t="shared" si="6"/>
        <v/>
      </c>
      <c r="L230" s="146" t="str">
        <f>IF(PROVEEDORES!G231="","",PROVEEDORES!G231)</f>
        <v/>
      </c>
    </row>
    <row r="231" spans="3:12" ht="17.45" customHeight="1" x14ac:dyDescent="0.2">
      <c r="C231" s="158">
        <f t="shared" si="7"/>
        <v>225</v>
      </c>
      <c r="D231" s="146" t="str">
        <f>IF(PROVEEDORES!E232="","",PROVEEDORES!E232)</f>
        <v/>
      </c>
      <c r="E231" s="146" t="str">
        <f>IF(PROVEEDORES!F232="","",PROVEEDORES!F232)</f>
        <v/>
      </c>
      <c r="F231" s="146" t="str">
        <f>IF(PROVEEDORES!D232="","",PROVEEDORES!D232)</f>
        <v/>
      </c>
      <c r="G231" s="159">
        <f>SUMIF('EG-MAY'!$F$18:$F$516,PROVEEDORES!$D232,'EG-MAY'!P$18:P$516)</f>
        <v>0</v>
      </c>
      <c r="H231" s="159">
        <f>SUMIF('EG-MAY'!$F$18:$F$516,PROVEEDORES!$D232,'EG-MAY'!Q$18:Q$516)</f>
        <v>0</v>
      </c>
      <c r="I231" s="159">
        <f>SUMIF('EG-MAY'!$F$18:$F$516,PROVEEDORES!$D232,'EG-MAY'!R$18:R$516)</f>
        <v>0</v>
      </c>
      <c r="J231" s="159">
        <f>SUMIF('EG-MAY'!$F$18:$F$516,PROVEEDORES!$D232,'EG-MAY'!S$18:S$516)</f>
        <v>0</v>
      </c>
      <c r="K231" s="159" t="str">
        <f t="shared" si="6"/>
        <v/>
      </c>
      <c r="L231" s="146" t="str">
        <f>IF(PROVEEDORES!G232="","",PROVEEDORES!G232)</f>
        <v/>
      </c>
    </row>
    <row r="232" spans="3:12" ht="17.45" customHeight="1" x14ac:dyDescent="0.2">
      <c r="C232" s="158">
        <f t="shared" si="7"/>
        <v>226</v>
      </c>
      <c r="D232" s="146" t="str">
        <f>IF(PROVEEDORES!E233="","",PROVEEDORES!E233)</f>
        <v/>
      </c>
      <c r="E232" s="146" t="str">
        <f>IF(PROVEEDORES!F233="","",PROVEEDORES!F233)</f>
        <v/>
      </c>
      <c r="F232" s="146" t="str">
        <f>IF(PROVEEDORES!D233="","",PROVEEDORES!D233)</f>
        <v/>
      </c>
      <c r="G232" s="159">
        <f>SUMIF('EG-MAY'!$F$18:$F$516,PROVEEDORES!$D233,'EG-MAY'!P$18:P$516)</f>
        <v>0</v>
      </c>
      <c r="H232" s="159">
        <f>SUMIF('EG-MAY'!$F$18:$F$516,PROVEEDORES!$D233,'EG-MAY'!Q$18:Q$516)</f>
        <v>0</v>
      </c>
      <c r="I232" s="159">
        <f>SUMIF('EG-MAY'!$F$18:$F$516,PROVEEDORES!$D233,'EG-MAY'!R$18:R$516)</f>
        <v>0</v>
      </c>
      <c r="J232" s="159">
        <f>SUMIF('EG-MAY'!$F$18:$F$516,PROVEEDORES!$D233,'EG-MAY'!S$18:S$516)</f>
        <v>0</v>
      </c>
      <c r="K232" s="159" t="str">
        <f t="shared" si="6"/>
        <v/>
      </c>
      <c r="L232" s="146" t="str">
        <f>IF(PROVEEDORES!G233="","",PROVEEDORES!G233)</f>
        <v/>
      </c>
    </row>
    <row r="233" spans="3:12" ht="17.45" customHeight="1" x14ac:dyDescent="0.2">
      <c r="C233" s="158">
        <f t="shared" si="7"/>
        <v>227</v>
      </c>
      <c r="D233" s="146" t="str">
        <f>IF(PROVEEDORES!E234="","",PROVEEDORES!E234)</f>
        <v/>
      </c>
      <c r="E233" s="146" t="str">
        <f>IF(PROVEEDORES!F234="","",PROVEEDORES!F234)</f>
        <v/>
      </c>
      <c r="F233" s="146" t="str">
        <f>IF(PROVEEDORES!D234="","",PROVEEDORES!D234)</f>
        <v/>
      </c>
      <c r="G233" s="159">
        <f>SUMIF('EG-MAY'!$F$18:$F$516,PROVEEDORES!$D234,'EG-MAY'!P$18:P$516)</f>
        <v>0</v>
      </c>
      <c r="H233" s="159">
        <f>SUMIF('EG-MAY'!$F$18:$F$516,PROVEEDORES!$D234,'EG-MAY'!Q$18:Q$516)</f>
        <v>0</v>
      </c>
      <c r="I233" s="159">
        <f>SUMIF('EG-MAY'!$F$18:$F$516,PROVEEDORES!$D234,'EG-MAY'!R$18:R$516)</f>
        <v>0</v>
      </c>
      <c r="J233" s="159">
        <f>SUMIF('EG-MAY'!$F$18:$F$516,PROVEEDORES!$D234,'EG-MAY'!S$18:S$516)</f>
        <v>0</v>
      </c>
      <c r="K233" s="159" t="str">
        <f t="shared" si="6"/>
        <v/>
      </c>
      <c r="L233" s="146" t="str">
        <f>IF(PROVEEDORES!G234="","",PROVEEDORES!G234)</f>
        <v/>
      </c>
    </row>
    <row r="234" spans="3:12" ht="17.45" customHeight="1" x14ac:dyDescent="0.2">
      <c r="C234" s="158">
        <f t="shared" si="7"/>
        <v>228</v>
      </c>
      <c r="D234" s="146" t="str">
        <f>IF(PROVEEDORES!E235="","",PROVEEDORES!E235)</f>
        <v/>
      </c>
      <c r="E234" s="146" t="str">
        <f>IF(PROVEEDORES!F235="","",PROVEEDORES!F235)</f>
        <v/>
      </c>
      <c r="F234" s="146" t="str">
        <f>IF(PROVEEDORES!D235="","",PROVEEDORES!D235)</f>
        <v/>
      </c>
      <c r="G234" s="159">
        <f>SUMIF('EG-MAY'!$F$18:$F$516,PROVEEDORES!$D235,'EG-MAY'!P$18:P$516)</f>
        <v>0</v>
      </c>
      <c r="H234" s="159">
        <f>SUMIF('EG-MAY'!$F$18:$F$516,PROVEEDORES!$D235,'EG-MAY'!Q$18:Q$516)</f>
        <v>0</v>
      </c>
      <c r="I234" s="159">
        <f>SUMIF('EG-MAY'!$F$18:$F$516,PROVEEDORES!$D235,'EG-MAY'!R$18:R$516)</f>
        <v>0</v>
      </c>
      <c r="J234" s="159">
        <f>SUMIF('EG-MAY'!$F$18:$F$516,PROVEEDORES!$D235,'EG-MAY'!S$18:S$516)</f>
        <v>0</v>
      </c>
      <c r="K234" s="159" t="str">
        <f t="shared" si="6"/>
        <v/>
      </c>
      <c r="L234" s="146" t="str">
        <f>IF(PROVEEDORES!G235="","",PROVEEDORES!G235)</f>
        <v/>
      </c>
    </row>
    <row r="235" spans="3:12" ht="17.45" customHeight="1" x14ac:dyDescent="0.2">
      <c r="C235" s="158">
        <f t="shared" si="7"/>
        <v>229</v>
      </c>
      <c r="D235" s="146" t="str">
        <f>IF(PROVEEDORES!E236="","",PROVEEDORES!E236)</f>
        <v/>
      </c>
      <c r="E235" s="146" t="str">
        <f>IF(PROVEEDORES!F236="","",PROVEEDORES!F236)</f>
        <v/>
      </c>
      <c r="F235" s="146" t="str">
        <f>IF(PROVEEDORES!D236="","",PROVEEDORES!D236)</f>
        <v/>
      </c>
      <c r="G235" s="159">
        <f>SUMIF('EG-MAY'!$F$18:$F$516,PROVEEDORES!$D236,'EG-MAY'!P$18:P$516)</f>
        <v>0</v>
      </c>
      <c r="H235" s="159">
        <f>SUMIF('EG-MAY'!$F$18:$F$516,PROVEEDORES!$D236,'EG-MAY'!Q$18:Q$516)</f>
        <v>0</v>
      </c>
      <c r="I235" s="159">
        <f>SUMIF('EG-MAY'!$F$18:$F$516,PROVEEDORES!$D236,'EG-MAY'!R$18:R$516)</f>
        <v>0</v>
      </c>
      <c r="J235" s="159">
        <f>SUMIF('EG-MAY'!$F$18:$F$516,PROVEEDORES!$D236,'EG-MAY'!S$18:S$516)</f>
        <v>0</v>
      </c>
      <c r="K235" s="159" t="str">
        <f t="shared" si="6"/>
        <v/>
      </c>
      <c r="L235" s="146" t="str">
        <f>IF(PROVEEDORES!G236="","",PROVEEDORES!G236)</f>
        <v/>
      </c>
    </row>
    <row r="236" spans="3:12" ht="17.45" customHeight="1" x14ac:dyDescent="0.2">
      <c r="C236" s="158">
        <f t="shared" si="7"/>
        <v>230</v>
      </c>
      <c r="D236" s="146" t="str">
        <f>IF(PROVEEDORES!E237="","",PROVEEDORES!E237)</f>
        <v/>
      </c>
      <c r="E236" s="146" t="str">
        <f>IF(PROVEEDORES!F237="","",PROVEEDORES!F237)</f>
        <v/>
      </c>
      <c r="F236" s="146" t="str">
        <f>IF(PROVEEDORES!D237="","",PROVEEDORES!D237)</f>
        <v/>
      </c>
      <c r="G236" s="159">
        <f>SUMIF('EG-MAY'!$F$18:$F$516,PROVEEDORES!$D237,'EG-MAY'!P$18:P$516)</f>
        <v>0</v>
      </c>
      <c r="H236" s="159">
        <f>SUMIF('EG-MAY'!$F$18:$F$516,PROVEEDORES!$D237,'EG-MAY'!Q$18:Q$516)</f>
        <v>0</v>
      </c>
      <c r="I236" s="159">
        <f>SUMIF('EG-MAY'!$F$18:$F$516,PROVEEDORES!$D237,'EG-MAY'!R$18:R$516)</f>
        <v>0</v>
      </c>
      <c r="J236" s="159">
        <f>SUMIF('EG-MAY'!$F$18:$F$516,PROVEEDORES!$D237,'EG-MAY'!S$18:S$516)</f>
        <v>0</v>
      </c>
      <c r="K236" s="159" t="str">
        <f t="shared" si="6"/>
        <v/>
      </c>
      <c r="L236" s="146" t="str">
        <f>IF(PROVEEDORES!G237="","",PROVEEDORES!G237)</f>
        <v/>
      </c>
    </row>
    <row r="237" spans="3:12" ht="17.45" customHeight="1" x14ac:dyDescent="0.2">
      <c r="C237" s="158">
        <f t="shared" si="7"/>
        <v>231</v>
      </c>
      <c r="D237" s="146" t="str">
        <f>IF(PROVEEDORES!E238="","",PROVEEDORES!E238)</f>
        <v/>
      </c>
      <c r="E237" s="146" t="str">
        <f>IF(PROVEEDORES!F238="","",PROVEEDORES!F238)</f>
        <v/>
      </c>
      <c r="F237" s="146" t="str">
        <f>IF(PROVEEDORES!D238="","",PROVEEDORES!D238)</f>
        <v/>
      </c>
      <c r="G237" s="159">
        <f>SUMIF('EG-MAY'!$F$18:$F$516,PROVEEDORES!$D238,'EG-MAY'!P$18:P$516)</f>
        <v>0</v>
      </c>
      <c r="H237" s="159">
        <f>SUMIF('EG-MAY'!$F$18:$F$516,PROVEEDORES!$D238,'EG-MAY'!Q$18:Q$516)</f>
        <v>0</v>
      </c>
      <c r="I237" s="159">
        <f>SUMIF('EG-MAY'!$F$18:$F$516,PROVEEDORES!$D238,'EG-MAY'!R$18:R$516)</f>
        <v>0</v>
      </c>
      <c r="J237" s="159">
        <f>SUMIF('EG-MAY'!$F$18:$F$516,PROVEEDORES!$D238,'EG-MAY'!S$18:S$516)</f>
        <v>0</v>
      </c>
      <c r="K237" s="159" t="str">
        <f t="shared" si="6"/>
        <v/>
      </c>
      <c r="L237" s="146" t="str">
        <f>IF(PROVEEDORES!G238="","",PROVEEDORES!G238)</f>
        <v/>
      </c>
    </row>
    <row r="238" spans="3:12" ht="17.45" customHeight="1" x14ac:dyDescent="0.2">
      <c r="C238" s="158">
        <f t="shared" si="7"/>
        <v>232</v>
      </c>
      <c r="D238" s="146" t="str">
        <f>IF(PROVEEDORES!E239="","",PROVEEDORES!E239)</f>
        <v/>
      </c>
      <c r="E238" s="146" t="str">
        <f>IF(PROVEEDORES!F239="","",PROVEEDORES!F239)</f>
        <v/>
      </c>
      <c r="F238" s="146" t="str">
        <f>IF(PROVEEDORES!D239="","",PROVEEDORES!D239)</f>
        <v/>
      </c>
      <c r="G238" s="159">
        <f>SUMIF('EG-MAY'!$F$18:$F$516,PROVEEDORES!$D239,'EG-MAY'!P$18:P$516)</f>
        <v>0</v>
      </c>
      <c r="H238" s="159">
        <f>SUMIF('EG-MAY'!$F$18:$F$516,PROVEEDORES!$D239,'EG-MAY'!Q$18:Q$516)</f>
        <v>0</v>
      </c>
      <c r="I238" s="159">
        <f>SUMIF('EG-MAY'!$F$18:$F$516,PROVEEDORES!$D239,'EG-MAY'!R$18:R$516)</f>
        <v>0</v>
      </c>
      <c r="J238" s="159">
        <f>SUMIF('EG-MAY'!$F$18:$F$516,PROVEEDORES!$D239,'EG-MAY'!S$18:S$516)</f>
        <v>0</v>
      </c>
      <c r="K238" s="159" t="str">
        <f t="shared" si="6"/>
        <v/>
      </c>
      <c r="L238" s="146" t="str">
        <f>IF(PROVEEDORES!G239="","",PROVEEDORES!G239)</f>
        <v/>
      </c>
    </row>
    <row r="239" spans="3:12" ht="17.45" customHeight="1" x14ac:dyDescent="0.2">
      <c r="C239" s="158">
        <f t="shared" si="7"/>
        <v>233</v>
      </c>
      <c r="D239" s="146" t="str">
        <f>IF(PROVEEDORES!E240="","",PROVEEDORES!E240)</f>
        <v/>
      </c>
      <c r="E239" s="146" t="str">
        <f>IF(PROVEEDORES!F240="","",PROVEEDORES!F240)</f>
        <v/>
      </c>
      <c r="F239" s="146" t="str">
        <f>IF(PROVEEDORES!D240="","",PROVEEDORES!D240)</f>
        <v/>
      </c>
      <c r="G239" s="159">
        <f>SUMIF('EG-MAY'!$F$18:$F$516,PROVEEDORES!$D240,'EG-MAY'!P$18:P$516)</f>
        <v>0</v>
      </c>
      <c r="H239" s="159">
        <f>SUMIF('EG-MAY'!$F$18:$F$516,PROVEEDORES!$D240,'EG-MAY'!Q$18:Q$516)</f>
        <v>0</v>
      </c>
      <c r="I239" s="159">
        <f>SUMIF('EG-MAY'!$F$18:$F$516,PROVEEDORES!$D240,'EG-MAY'!R$18:R$516)</f>
        <v>0</v>
      </c>
      <c r="J239" s="159">
        <f>SUMIF('EG-MAY'!$F$18:$F$516,PROVEEDORES!$D240,'EG-MAY'!S$18:S$516)</f>
        <v>0</v>
      </c>
      <c r="K239" s="159" t="str">
        <f t="shared" si="6"/>
        <v/>
      </c>
      <c r="L239" s="146" t="str">
        <f>IF(PROVEEDORES!G240="","",PROVEEDORES!G240)</f>
        <v/>
      </c>
    </row>
    <row r="240" spans="3:12" ht="17.45" customHeight="1" x14ac:dyDescent="0.2">
      <c r="C240" s="158">
        <f t="shared" si="7"/>
        <v>234</v>
      </c>
      <c r="D240" s="146" t="str">
        <f>IF(PROVEEDORES!E241="","",PROVEEDORES!E241)</f>
        <v/>
      </c>
      <c r="E240" s="146" t="str">
        <f>IF(PROVEEDORES!F241="","",PROVEEDORES!F241)</f>
        <v/>
      </c>
      <c r="F240" s="146" t="str">
        <f>IF(PROVEEDORES!D241="","",PROVEEDORES!D241)</f>
        <v/>
      </c>
      <c r="G240" s="159">
        <f>SUMIF('EG-MAY'!$F$18:$F$516,PROVEEDORES!$D241,'EG-MAY'!P$18:P$516)</f>
        <v>0</v>
      </c>
      <c r="H240" s="159">
        <f>SUMIF('EG-MAY'!$F$18:$F$516,PROVEEDORES!$D241,'EG-MAY'!Q$18:Q$516)</f>
        <v>0</v>
      </c>
      <c r="I240" s="159">
        <f>SUMIF('EG-MAY'!$F$18:$F$516,PROVEEDORES!$D241,'EG-MAY'!R$18:R$516)</f>
        <v>0</v>
      </c>
      <c r="J240" s="159">
        <f>SUMIF('EG-MAY'!$F$18:$F$516,PROVEEDORES!$D241,'EG-MAY'!S$18:S$516)</f>
        <v>0</v>
      </c>
      <c r="K240" s="159" t="str">
        <f t="shared" si="6"/>
        <v/>
      </c>
      <c r="L240" s="146" t="str">
        <f>IF(PROVEEDORES!G241="","",PROVEEDORES!G241)</f>
        <v/>
      </c>
    </row>
    <row r="241" spans="3:12" ht="17.45" customHeight="1" x14ac:dyDescent="0.2">
      <c r="C241" s="158">
        <f t="shared" si="7"/>
        <v>235</v>
      </c>
      <c r="D241" s="146" t="str">
        <f>IF(PROVEEDORES!E242="","",PROVEEDORES!E242)</f>
        <v/>
      </c>
      <c r="E241" s="146" t="str">
        <f>IF(PROVEEDORES!F242="","",PROVEEDORES!F242)</f>
        <v/>
      </c>
      <c r="F241" s="146" t="str">
        <f>IF(PROVEEDORES!D242="","",PROVEEDORES!D242)</f>
        <v/>
      </c>
      <c r="G241" s="159">
        <f>SUMIF('EG-MAY'!$F$18:$F$516,PROVEEDORES!$D242,'EG-MAY'!P$18:P$516)</f>
        <v>0</v>
      </c>
      <c r="H241" s="159">
        <f>SUMIF('EG-MAY'!$F$18:$F$516,PROVEEDORES!$D242,'EG-MAY'!Q$18:Q$516)</f>
        <v>0</v>
      </c>
      <c r="I241" s="159">
        <f>SUMIF('EG-MAY'!$F$18:$F$516,PROVEEDORES!$D242,'EG-MAY'!R$18:R$516)</f>
        <v>0</v>
      </c>
      <c r="J241" s="159">
        <f>SUMIF('EG-MAY'!$F$18:$F$516,PROVEEDORES!$D242,'EG-MAY'!S$18:S$516)</f>
        <v>0</v>
      </c>
      <c r="K241" s="159" t="str">
        <f t="shared" si="6"/>
        <v/>
      </c>
      <c r="L241" s="146" t="str">
        <f>IF(PROVEEDORES!G242="","",PROVEEDORES!G242)</f>
        <v/>
      </c>
    </row>
    <row r="242" spans="3:12" ht="17.45" customHeight="1" x14ac:dyDescent="0.2">
      <c r="C242" s="158">
        <f t="shared" si="7"/>
        <v>236</v>
      </c>
      <c r="D242" s="146" t="str">
        <f>IF(PROVEEDORES!E243="","",PROVEEDORES!E243)</f>
        <v/>
      </c>
      <c r="E242" s="146" t="str">
        <f>IF(PROVEEDORES!F243="","",PROVEEDORES!F243)</f>
        <v/>
      </c>
      <c r="F242" s="146" t="str">
        <f>IF(PROVEEDORES!D243="","",PROVEEDORES!D243)</f>
        <v/>
      </c>
      <c r="G242" s="159">
        <f>SUMIF('EG-MAY'!$F$18:$F$516,PROVEEDORES!$D243,'EG-MAY'!P$18:P$516)</f>
        <v>0</v>
      </c>
      <c r="H242" s="159">
        <f>SUMIF('EG-MAY'!$F$18:$F$516,PROVEEDORES!$D243,'EG-MAY'!Q$18:Q$516)</f>
        <v>0</v>
      </c>
      <c r="I242" s="159">
        <f>SUMIF('EG-MAY'!$F$18:$F$516,PROVEEDORES!$D243,'EG-MAY'!R$18:R$516)</f>
        <v>0</v>
      </c>
      <c r="J242" s="159">
        <f>SUMIF('EG-MAY'!$F$18:$F$516,PROVEEDORES!$D243,'EG-MAY'!S$18:S$516)</f>
        <v>0</v>
      </c>
      <c r="K242" s="159" t="str">
        <f t="shared" si="6"/>
        <v/>
      </c>
      <c r="L242" s="146" t="str">
        <f>IF(PROVEEDORES!G243="","",PROVEEDORES!G243)</f>
        <v/>
      </c>
    </row>
    <row r="243" spans="3:12" ht="17.45" customHeight="1" x14ac:dyDescent="0.2">
      <c r="C243" s="158">
        <f t="shared" si="7"/>
        <v>237</v>
      </c>
      <c r="D243" s="146" t="str">
        <f>IF(PROVEEDORES!E244="","",PROVEEDORES!E244)</f>
        <v/>
      </c>
      <c r="E243" s="146" t="str">
        <f>IF(PROVEEDORES!F244="","",PROVEEDORES!F244)</f>
        <v/>
      </c>
      <c r="F243" s="146" t="str">
        <f>IF(PROVEEDORES!D244="","",PROVEEDORES!D244)</f>
        <v/>
      </c>
      <c r="G243" s="159">
        <f>SUMIF('EG-MAY'!$F$18:$F$516,PROVEEDORES!$D244,'EG-MAY'!P$18:P$516)</f>
        <v>0</v>
      </c>
      <c r="H243" s="159">
        <f>SUMIF('EG-MAY'!$F$18:$F$516,PROVEEDORES!$D244,'EG-MAY'!Q$18:Q$516)</f>
        <v>0</v>
      </c>
      <c r="I243" s="159">
        <f>SUMIF('EG-MAY'!$F$18:$F$516,PROVEEDORES!$D244,'EG-MAY'!R$18:R$516)</f>
        <v>0</v>
      </c>
      <c r="J243" s="159">
        <f>SUMIF('EG-MAY'!$F$18:$F$516,PROVEEDORES!$D244,'EG-MAY'!S$18:S$516)</f>
        <v>0</v>
      </c>
      <c r="K243" s="159" t="str">
        <f t="shared" si="6"/>
        <v/>
      </c>
      <c r="L243" s="146" t="str">
        <f>IF(PROVEEDORES!G244="","",PROVEEDORES!G244)</f>
        <v/>
      </c>
    </row>
    <row r="244" spans="3:12" ht="17.45" customHeight="1" x14ac:dyDescent="0.2">
      <c r="C244" s="158">
        <f t="shared" si="7"/>
        <v>238</v>
      </c>
      <c r="D244" s="146" t="str">
        <f>IF(PROVEEDORES!E245="","",PROVEEDORES!E245)</f>
        <v/>
      </c>
      <c r="E244" s="146" t="str">
        <f>IF(PROVEEDORES!F245="","",PROVEEDORES!F245)</f>
        <v/>
      </c>
      <c r="F244" s="146" t="str">
        <f>IF(PROVEEDORES!D245="","",PROVEEDORES!D245)</f>
        <v/>
      </c>
      <c r="G244" s="159">
        <f>SUMIF('EG-MAY'!$F$18:$F$516,PROVEEDORES!$D245,'EG-MAY'!P$18:P$516)</f>
        <v>0</v>
      </c>
      <c r="H244" s="159">
        <f>SUMIF('EG-MAY'!$F$18:$F$516,PROVEEDORES!$D245,'EG-MAY'!Q$18:Q$516)</f>
        <v>0</v>
      </c>
      <c r="I244" s="159">
        <f>SUMIF('EG-MAY'!$F$18:$F$516,PROVEEDORES!$D245,'EG-MAY'!R$18:R$516)</f>
        <v>0</v>
      </c>
      <c r="J244" s="159">
        <f>SUMIF('EG-MAY'!$F$18:$F$516,PROVEEDORES!$D245,'EG-MAY'!S$18:S$516)</f>
        <v>0</v>
      </c>
      <c r="K244" s="159" t="str">
        <f t="shared" si="6"/>
        <v/>
      </c>
      <c r="L244" s="146" t="str">
        <f>IF(PROVEEDORES!G245="","",PROVEEDORES!G245)</f>
        <v/>
      </c>
    </row>
    <row r="245" spans="3:12" ht="17.45" customHeight="1" x14ac:dyDescent="0.2">
      <c r="C245" s="158">
        <f t="shared" si="7"/>
        <v>239</v>
      </c>
      <c r="D245" s="146" t="str">
        <f>IF(PROVEEDORES!E246="","",PROVEEDORES!E246)</f>
        <v/>
      </c>
      <c r="E245" s="146" t="str">
        <f>IF(PROVEEDORES!F246="","",PROVEEDORES!F246)</f>
        <v/>
      </c>
      <c r="F245" s="146" t="str">
        <f>IF(PROVEEDORES!D246="","",PROVEEDORES!D246)</f>
        <v/>
      </c>
      <c r="G245" s="159">
        <f>SUMIF('EG-MAY'!$F$18:$F$516,PROVEEDORES!$D246,'EG-MAY'!P$18:P$516)</f>
        <v>0</v>
      </c>
      <c r="H245" s="159">
        <f>SUMIF('EG-MAY'!$F$18:$F$516,PROVEEDORES!$D246,'EG-MAY'!Q$18:Q$516)</f>
        <v>0</v>
      </c>
      <c r="I245" s="159">
        <f>SUMIF('EG-MAY'!$F$18:$F$516,PROVEEDORES!$D246,'EG-MAY'!R$18:R$516)</f>
        <v>0</v>
      </c>
      <c r="J245" s="159">
        <f>SUMIF('EG-MAY'!$F$18:$F$516,PROVEEDORES!$D246,'EG-MAY'!S$18:S$516)</f>
        <v>0</v>
      </c>
      <c r="K245" s="159" t="str">
        <f t="shared" si="6"/>
        <v/>
      </c>
      <c r="L245" s="146" t="str">
        <f>IF(PROVEEDORES!G246="","",PROVEEDORES!G246)</f>
        <v/>
      </c>
    </row>
    <row r="246" spans="3:12" ht="17.45" customHeight="1" x14ac:dyDescent="0.2">
      <c r="C246" s="158">
        <f t="shared" si="7"/>
        <v>240</v>
      </c>
      <c r="D246" s="146" t="str">
        <f>IF(PROVEEDORES!E247="","",PROVEEDORES!E247)</f>
        <v/>
      </c>
      <c r="E246" s="146" t="str">
        <f>IF(PROVEEDORES!F247="","",PROVEEDORES!F247)</f>
        <v/>
      </c>
      <c r="F246" s="146" t="str">
        <f>IF(PROVEEDORES!D247="","",PROVEEDORES!D247)</f>
        <v/>
      </c>
      <c r="G246" s="159">
        <f>SUMIF('EG-MAY'!$F$18:$F$516,PROVEEDORES!$D247,'EG-MAY'!P$18:P$516)</f>
        <v>0</v>
      </c>
      <c r="H246" s="159">
        <f>SUMIF('EG-MAY'!$F$18:$F$516,PROVEEDORES!$D247,'EG-MAY'!Q$18:Q$516)</f>
        <v>0</v>
      </c>
      <c r="I246" s="159">
        <f>SUMIF('EG-MAY'!$F$18:$F$516,PROVEEDORES!$D247,'EG-MAY'!R$18:R$516)</f>
        <v>0</v>
      </c>
      <c r="J246" s="159">
        <f>SUMIF('EG-MAY'!$F$18:$F$516,PROVEEDORES!$D247,'EG-MAY'!S$18:S$516)</f>
        <v>0</v>
      </c>
      <c r="K246" s="159" t="str">
        <f t="shared" si="6"/>
        <v/>
      </c>
      <c r="L246" s="146" t="str">
        <f>IF(PROVEEDORES!G247="","",PROVEEDORES!G247)</f>
        <v/>
      </c>
    </row>
    <row r="247" spans="3:12" ht="17.45" customHeight="1" x14ac:dyDescent="0.2">
      <c r="C247" s="158">
        <f t="shared" si="7"/>
        <v>241</v>
      </c>
      <c r="D247" s="146" t="str">
        <f>IF(PROVEEDORES!E248="","",PROVEEDORES!E248)</f>
        <v/>
      </c>
      <c r="E247" s="146" t="str">
        <f>IF(PROVEEDORES!F248="","",PROVEEDORES!F248)</f>
        <v/>
      </c>
      <c r="F247" s="146" t="str">
        <f>IF(PROVEEDORES!D248="","",PROVEEDORES!D248)</f>
        <v/>
      </c>
      <c r="G247" s="159">
        <f>SUMIF('EG-MAY'!$F$18:$F$516,PROVEEDORES!$D248,'EG-MAY'!P$18:P$516)</f>
        <v>0</v>
      </c>
      <c r="H247" s="159">
        <f>SUMIF('EG-MAY'!$F$18:$F$516,PROVEEDORES!$D248,'EG-MAY'!Q$18:Q$516)</f>
        <v>0</v>
      </c>
      <c r="I247" s="159">
        <f>SUMIF('EG-MAY'!$F$18:$F$516,PROVEEDORES!$D248,'EG-MAY'!R$18:R$516)</f>
        <v>0</v>
      </c>
      <c r="J247" s="159">
        <f>SUMIF('EG-MAY'!$F$18:$F$516,PROVEEDORES!$D248,'EG-MAY'!S$18:S$516)</f>
        <v>0</v>
      </c>
      <c r="K247" s="159" t="str">
        <f t="shared" si="6"/>
        <v/>
      </c>
      <c r="L247" s="146" t="str">
        <f>IF(PROVEEDORES!G248="","",PROVEEDORES!G248)</f>
        <v/>
      </c>
    </row>
    <row r="248" spans="3:12" ht="17.45" customHeight="1" x14ac:dyDescent="0.2">
      <c r="C248" s="158">
        <f t="shared" si="7"/>
        <v>242</v>
      </c>
      <c r="D248" s="146" t="str">
        <f>IF(PROVEEDORES!E249="","",PROVEEDORES!E249)</f>
        <v/>
      </c>
      <c r="E248" s="146" t="str">
        <f>IF(PROVEEDORES!F249="","",PROVEEDORES!F249)</f>
        <v/>
      </c>
      <c r="F248" s="146" t="str">
        <f>IF(PROVEEDORES!D249="","",PROVEEDORES!D249)</f>
        <v/>
      </c>
      <c r="G248" s="159">
        <f>SUMIF('EG-MAY'!$F$18:$F$516,PROVEEDORES!$D249,'EG-MAY'!P$18:P$516)</f>
        <v>0</v>
      </c>
      <c r="H248" s="159">
        <f>SUMIF('EG-MAY'!$F$18:$F$516,PROVEEDORES!$D249,'EG-MAY'!Q$18:Q$516)</f>
        <v>0</v>
      </c>
      <c r="I248" s="159">
        <f>SUMIF('EG-MAY'!$F$18:$F$516,PROVEEDORES!$D249,'EG-MAY'!R$18:R$516)</f>
        <v>0</v>
      </c>
      <c r="J248" s="159">
        <f>SUMIF('EG-MAY'!$F$18:$F$516,PROVEEDORES!$D249,'EG-MAY'!S$18:S$516)</f>
        <v>0</v>
      </c>
      <c r="K248" s="159" t="str">
        <f t="shared" si="6"/>
        <v/>
      </c>
      <c r="L248" s="146" t="str">
        <f>IF(PROVEEDORES!G249="","",PROVEEDORES!G249)</f>
        <v/>
      </c>
    </row>
    <row r="249" spans="3:12" ht="17.45" customHeight="1" x14ac:dyDescent="0.2">
      <c r="C249" s="158">
        <f t="shared" si="7"/>
        <v>243</v>
      </c>
      <c r="D249" s="146" t="str">
        <f>IF(PROVEEDORES!E250="","",PROVEEDORES!E250)</f>
        <v/>
      </c>
      <c r="E249" s="146" t="str">
        <f>IF(PROVEEDORES!F250="","",PROVEEDORES!F250)</f>
        <v/>
      </c>
      <c r="F249" s="146" t="str">
        <f>IF(PROVEEDORES!D250="","",PROVEEDORES!D250)</f>
        <v/>
      </c>
      <c r="G249" s="159">
        <f>SUMIF('EG-MAY'!$F$18:$F$516,PROVEEDORES!$D250,'EG-MAY'!P$18:P$516)</f>
        <v>0</v>
      </c>
      <c r="H249" s="159">
        <f>SUMIF('EG-MAY'!$F$18:$F$516,PROVEEDORES!$D250,'EG-MAY'!Q$18:Q$516)</f>
        <v>0</v>
      </c>
      <c r="I249" s="159">
        <f>SUMIF('EG-MAY'!$F$18:$F$516,PROVEEDORES!$D250,'EG-MAY'!R$18:R$516)</f>
        <v>0</v>
      </c>
      <c r="J249" s="159">
        <f>SUMIF('EG-MAY'!$F$18:$F$516,PROVEEDORES!$D250,'EG-MAY'!S$18:S$516)</f>
        <v>0</v>
      </c>
      <c r="K249" s="159" t="str">
        <f t="shared" si="6"/>
        <v/>
      </c>
      <c r="L249" s="146" t="str">
        <f>IF(PROVEEDORES!G250="","",PROVEEDORES!G250)</f>
        <v/>
      </c>
    </row>
    <row r="250" spans="3:12" ht="17.45" customHeight="1" x14ac:dyDescent="0.2">
      <c r="C250" s="158">
        <f t="shared" si="7"/>
        <v>244</v>
      </c>
      <c r="D250" s="146" t="str">
        <f>IF(PROVEEDORES!E251="","",PROVEEDORES!E251)</f>
        <v/>
      </c>
      <c r="E250" s="146" t="str">
        <f>IF(PROVEEDORES!F251="","",PROVEEDORES!F251)</f>
        <v/>
      </c>
      <c r="F250" s="146" t="str">
        <f>IF(PROVEEDORES!D251="","",PROVEEDORES!D251)</f>
        <v/>
      </c>
      <c r="G250" s="159">
        <f>SUMIF('EG-MAY'!$F$18:$F$516,PROVEEDORES!$D251,'EG-MAY'!P$18:P$516)</f>
        <v>0</v>
      </c>
      <c r="H250" s="159">
        <f>SUMIF('EG-MAY'!$F$18:$F$516,PROVEEDORES!$D251,'EG-MAY'!Q$18:Q$516)</f>
        <v>0</v>
      </c>
      <c r="I250" s="159">
        <f>SUMIF('EG-MAY'!$F$18:$F$516,PROVEEDORES!$D251,'EG-MAY'!R$18:R$516)</f>
        <v>0</v>
      </c>
      <c r="J250" s="159">
        <f>SUMIF('EG-MAY'!$F$18:$F$516,PROVEEDORES!$D251,'EG-MAY'!S$18:S$516)</f>
        <v>0</v>
      </c>
      <c r="K250" s="159" t="str">
        <f t="shared" si="6"/>
        <v/>
      </c>
      <c r="L250" s="146" t="str">
        <f>IF(PROVEEDORES!G251="","",PROVEEDORES!G251)</f>
        <v/>
      </c>
    </row>
    <row r="251" spans="3:12" ht="17.45" customHeight="1" x14ac:dyDescent="0.2">
      <c r="C251" s="158">
        <f t="shared" si="7"/>
        <v>245</v>
      </c>
      <c r="D251" s="146" t="str">
        <f>IF(PROVEEDORES!E252="","",PROVEEDORES!E252)</f>
        <v/>
      </c>
      <c r="E251" s="146" t="str">
        <f>IF(PROVEEDORES!F252="","",PROVEEDORES!F252)</f>
        <v/>
      </c>
      <c r="F251" s="146" t="str">
        <f>IF(PROVEEDORES!D252="","",PROVEEDORES!D252)</f>
        <v/>
      </c>
      <c r="G251" s="159">
        <f>SUMIF('EG-MAY'!$F$18:$F$516,PROVEEDORES!$D252,'EG-MAY'!P$18:P$516)</f>
        <v>0</v>
      </c>
      <c r="H251" s="159">
        <f>SUMIF('EG-MAY'!$F$18:$F$516,PROVEEDORES!$D252,'EG-MAY'!Q$18:Q$516)</f>
        <v>0</v>
      </c>
      <c r="I251" s="159">
        <f>SUMIF('EG-MAY'!$F$18:$F$516,PROVEEDORES!$D252,'EG-MAY'!R$18:R$516)</f>
        <v>0</v>
      </c>
      <c r="J251" s="159">
        <f>SUMIF('EG-MAY'!$F$18:$F$516,PROVEEDORES!$D252,'EG-MAY'!S$18:S$516)</f>
        <v>0</v>
      </c>
      <c r="K251" s="159" t="str">
        <f t="shared" si="6"/>
        <v/>
      </c>
      <c r="L251" s="146" t="str">
        <f>IF(PROVEEDORES!G252="","",PROVEEDORES!G252)</f>
        <v/>
      </c>
    </row>
    <row r="252" spans="3:12" ht="17.45" customHeight="1" x14ac:dyDescent="0.2">
      <c r="C252" s="158">
        <f t="shared" si="7"/>
        <v>246</v>
      </c>
      <c r="D252" s="146" t="str">
        <f>IF(PROVEEDORES!E253="","",PROVEEDORES!E253)</f>
        <v/>
      </c>
      <c r="E252" s="146" t="str">
        <f>IF(PROVEEDORES!F253="","",PROVEEDORES!F253)</f>
        <v/>
      </c>
      <c r="F252" s="146" t="str">
        <f>IF(PROVEEDORES!D253="","",PROVEEDORES!D253)</f>
        <v/>
      </c>
      <c r="G252" s="159">
        <f>SUMIF('EG-MAY'!$F$18:$F$516,PROVEEDORES!$D253,'EG-MAY'!P$18:P$516)</f>
        <v>0</v>
      </c>
      <c r="H252" s="159">
        <f>SUMIF('EG-MAY'!$F$18:$F$516,PROVEEDORES!$D253,'EG-MAY'!Q$18:Q$516)</f>
        <v>0</v>
      </c>
      <c r="I252" s="159">
        <f>SUMIF('EG-MAY'!$F$18:$F$516,PROVEEDORES!$D253,'EG-MAY'!R$18:R$516)</f>
        <v>0</v>
      </c>
      <c r="J252" s="159">
        <f>SUMIF('EG-MAY'!$F$18:$F$516,PROVEEDORES!$D253,'EG-MAY'!S$18:S$516)</f>
        <v>0</v>
      </c>
      <c r="K252" s="159" t="str">
        <f t="shared" si="6"/>
        <v/>
      </c>
      <c r="L252" s="146" t="str">
        <f>IF(PROVEEDORES!G253="","",PROVEEDORES!G253)</f>
        <v/>
      </c>
    </row>
    <row r="253" spans="3:12" ht="17.45" customHeight="1" x14ac:dyDescent="0.2">
      <c r="C253" s="158">
        <f t="shared" si="7"/>
        <v>247</v>
      </c>
      <c r="D253" s="146" t="str">
        <f>IF(PROVEEDORES!E254="","",PROVEEDORES!E254)</f>
        <v/>
      </c>
      <c r="E253" s="146" t="str">
        <f>IF(PROVEEDORES!F254="","",PROVEEDORES!F254)</f>
        <v/>
      </c>
      <c r="F253" s="146" t="str">
        <f>IF(PROVEEDORES!D254="","",PROVEEDORES!D254)</f>
        <v/>
      </c>
      <c r="G253" s="159">
        <f>SUMIF('EG-MAY'!$F$18:$F$516,PROVEEDORES!$D254,'EG-MAY'!P$18:P$516)</f>
        <v>0</v>
      </c>
      <c r="H253" s="159">
        <f>SUMIF('EG-MAY'!$F$18:$F$516,PROVEEDORES!$D254,'EG-MAY'!Q$18:Q$516)</f>
        <v>0</v>
      </c>
      <c r="I253" s="159">
        <f>SUMIF('EG-MAY'!$F$18:$F$516,PROVEEDORES!$D254,'EG-MAY'!R$18:R$516)</f>
        <v>0</v>
      </c>
      <c r="J253" s="159">
        <f>SUMIF('EG-MAY'!$F$18:$F$516,PROVEEDORES!$D254,'EG-MAY'!S$18:S$516)</f>
        <v>0</v>
      </c>
      <c r="K253" s="159" t="str">
        <f t="shared" si="6"/>
        <v/>
      </c>
      <c r="L253" s="146" t="str">
        <f>IF(PROVEEDORES!G254="","",PROVEEDORES!G254)</f>
        <v/>
      </c>
    </row>
    <row r="254" spans="3:12" ht="17.45" customHeight="1" x14ac:dyDescent="0.2">
      <c r="C254" s="158">
        <f t="shared" si="7"/>
        <v>248</v>
      </c>
      <c r="D254" s="146" t="str">
        <f>IF(PROVEEDORES!E255="","",PROVEEDORES!E255)</f>
        <v/>
      </c>
      <c r="E254" s="146" t="str">
        <f>IF(PROVEEDORES!F255="","",PROVEEDORES!F255)</f>
        <v/>
      </c>
      <c r="F254" s="146" t="str">
        <f>IF(PROVEEDORES!D255="","",PROVEEDORES!D255)</f>
        <v/>
      </c>
      <c r="G254" s="159">
        <f>SUMIF('EG-MAY'!$F$18:$F$516,PROVEEDORES!$D255,'EG-MAY'!P$18:P$516)</f>
        <v>0</v>
      </c>
      <c r="H254" s="159">
        <f>SUMIF('EG-MAY'!$F$18:$F$516,PROVEEDORES!$D255,'EG-MAY'!Q$18:Q$516)</f>
        <v>0</v>
      </c>
      <c r="I254" s="159">
        <f>SUMIF('EG-MAY'!$F$18:$F$516,PROVEEDORES!$D255,'EG-MAY'!R$18:R$516)</f>
        <v>0</v>
      </c>
      <c r="J254" s="159">
        <f>SUMIF('EG-MAY'!$F$18:$F$516,PROVEEDORES!$D255,'EG-MAY'!S$18:S$516)</f>
        <v>0</v>
      </c>
      <c r="K254" s="159" t="str">
        <f t="shared" si="6"/>
        <v/>
      </c>
      <c r="L254" s="146" t="str">
        <f>IF(PROVEEDORES!G255="","",PROVEEDORES!G255)</f>
        <v/>
      </c>
    </row>
    <row r="255" spans="3:12" ht="17.45" customHeight="1" x14ac:dyDescent="0.2">
      <c r="C255" s="158">
        <f t="shared" si="7"/>
        <v>249</v>
      </c>
      <c r="D255" s="146" t="str">
        <f>IF(PROVEEDORES!E256="","",PROVEEDORES!E256)</f>
        <v/>
      </c>
      <c r="E255" s="146" t="str">
        <f>IF(PROVEEDORES!F256="","",PROVEEDORES!F256)</f>
        <v/>
      </c>
      <c r="F255" s="146" t="str">
        <f>IF(PROVEEDORES!D256="","",PROVEEDORES!D256)</f>
        <v/>
      </c>
      <c r="G255" s="159">
        <f>SUMIF('EG-MAY'!$F$18:$F$516,PROVEEDORES!$D256,'EG-MAY'!P$18:P$516)</f>
        <v>0</v>
      </c>
      <c r="H255" s="159">
        <f>SUMIF('EG-MAY'!$F$18:$F$516,PROVEEDORES!$D256,'EG-MAY'!Q$18:Q$516)</f>
        <v>0</v>
      </c>
      <c r="I255" s="159">
        <f>SUMIF('EG-MAY'!$F$18:$F$516,PROVEEDORES!$D256,'EG-MAY'!R$18:R$516)</f>
        <v>0</v>
      </c>
      <c r="J255" s="159">
        <f>SUMIF('EG-MAY'!$F$18:$F$516,PROVEEDORES!$D256,'EG-MAY'!S$18:S$516)</f>
        <v>0</v>
      </c>
      <c r="K255" s="159" t="str">
        <f t="shared" si="6"/>
        <v/>
      </c>
      <c r="L255" s="146" t="str">
        <f>IF(PROVEEDORES!G256="","",PROVEEDORES!G256)</f>
        <v/>
      </c>
    </row>
    <row r="256" spans="3:12" ht="17.45" customHeight="1" x14ac:dyDescent="0.2">
      <c r="C256" s="158">
        <f t="shared" si="7"/>
        <v>250</v>
      </c>
      <c r="D256" s="146" t="str">
        <f>IF(PROVEEDORES!E257="","",PROVEEDORES!E257)</f>
        <v/>
      </c>
      <c r="E256" s="146" t="str">
        <f>IF(PROVEEDORES!F257="","",PROVEEDORES!F257)</f>
        <v/>
      </c>
      <c r="F256" s="146" t="str">
        <f>IF(PROVEEDORES!D257="","",PROVEEDORES!D257)</f>
        <v/>
      </c>
      <c r="G256" s="159">
        <f>SUMIF('EG-MAY'!$F$18:$F$516,PROVEEDORES!$D257,'EG-MAY'!P$18:P$516)</f>
        <v>0</v>
      </c>
      <c r="H256" s="159">
        <f>SUMIF('EG-MAY'!$F$18:$F$516,PROVEEDORES!$D257,'EG-MAY'!Q$18:Q$516)</f>
        <v>0</v>
      </c>
      <c r="I256" s="159">
        <f>SUMIF('EG-MAY'!$F$18:$F$516,PROVEEDORES!$D257,'EG-MAY'!R$18:R$516)</f>
        <v>0</v>
      </c>
      <c r="J256" s="159">
        <f>SUMIF('EG-MAY'!$F$18:$F$516,PROVEEDORES!$D257,'EG-MAY'!S$18:S$516)</f>
        <v>0</v>
      </c>
      <c r="K256" s="159" t="str">
        <f t="shared" si="6"/>
        <v/>
      </c>
      <c r="L256" s="146" t="str">
        <f>IF(PROVEEDORES!G257="","",PROVEEDORES!G257)</f>
        <v/>
      </c>
    </row>
    <row r="257" spans="3:12" ht="17.45" customHeight="1" x14ac:dyDescent="0.2">
      <c r="C257" s="158">
        <f t="shared" si="7"/>
        <v>251</v>
      </c>
      <c r="D257" s="146" t="str">
        <f>IF(PROVEEDORES!E258="","",PROVEEDORES!E258)</f>
        <v/>
      </c>
      <c r="E257" s="146" t="str">
        <f>IF(PROVEEDORES!F258="","",PROVEEDORES!F258)</f>
        <v/>
      </c>
      <c r="F257" s="146" t="str">
        <f>IF(PROVEEDORES!D258="","",PROVEEDORES!D258)</f>
        <v/>
      </c>
      <c r="G257" s="159">
        <f>SUMIF('EG-MAY'!$F$18:$F$516,PROVEEDORES!$D258,'EG-MAY'!P$18:P$516)</f>
        <v>0</v>
      </c>
      <c r="H257" s="159">
        <f>SUMIF('EG-MAY'!$F$18:$F$516,PROVEEDORES!$D258,'EG-MAY'!Q$18:Q$516)</f>
        <v>0</v>
      </c>
      <c r="I257" s="159">
        <f>SUMIF('EG-MAY'!$F$18:$F$516,PROVEEDORES!$D258,'EG-MAY'!R$18:R$516)</f>
        <v>0</v>
      </c>
      <c r="J257" s="159">
        <f>SUMIF('EG-MAY'!$F$18:$F$516,PROVEEDORES!$D258,'EG-MAY'!S$18:S$516)</f>
        <v>0</v>
      </c>
      <c r="K257" s="159" t="str">
        <f t="shared" si="6"/>
        <v/>
      </c>
      <c r="L257" s="146" t="str">
        <f>IF(PROVEEDORES!G258="","",PROVEEDORES!G258)</f>
        <v/>
      </c>
    </row>
    <row r="258" spans="3:12" ht="17.45" customHeight="1" x14ac:dyDescent="0.2">
      <c r="C258" s="158">
        <f t="shared" si="7"/>
        <v>252</v>
      </c>
      <c r="D258" s="146" t="str">
        <f>IF(PROVEEDORES!E259="","",PROVEEDORES!E259)</f>
        <v/>
      </c>
      <c r="E258" s="146" t="str">
        <f>IF(PROVEEDORES!F259="","",PROVEEDORES!F259)</f>
        <v/>
      </c>
      <c r="F258" s="146" t="str">
        <f>IF(PROVEEDORES!D259="","",PROVEEDORES!D259)</f>
        <v/>
      </c>
      <c r="G258" s="159">
        <f>SUMIF('EG-MAY'!$F$18:$F$516,PROVEEDORES!$D259,'EG-MAY'!P$18:P$516)</f>
        <v>0</v>
      </c>
      <c r="H258" s="159">
        <f>SUMIF('EG-MAY'!$F$18:$F$516,PROVEEDORES!$D259,'EG-MAY'!Q$18:Q$516)</f>
        <v>0</v>
      </c>
      <c r="I258" s="159">
        <f>SUMIF('EG-MAY'!$F$18:$F$516,PROVEEDORES!$D259,'EG-MAY'!R$18:R$516)</f>
        <v>0</v>
      </c>
      <c r="J258" s="159">
        <f>SUMIF('EG-MAY'!$F$18:$F$516,PROVEEDORES!$D259,'EG-MAY'!S$18:S$516)</f>
        <v>0</v>
      </c>
      <c r="K258" s="159" t="str">
        <f t="shared" si="6"/>
        <v/>
      </c>
      <c r="L258" s="146" t="str">
        <f>IF(PROVEEDORES!G259="","",PROVEEDORES!G259)</f>
        <v/>
      </c>
    </row>
    <row r="259" spans="3:12" ht="17.45" customHeight="1" x14ac:dyDescent="0.2">
      <c r="C259" s="158">
        <f t="shared" si="7"/>
        <v>253</v>
      </c>
      <c r="D259" s="146" t="str">
        <f>IF(PROVEEDORES!E260="","",PROVEEDORES!E260)</f>
        <v/>
      </c>
      <c r="E259" s="146" t="str">
        <f>IF(PROVEEDORES!F260="","",PROVEEDORES!F260)</f>
        <v/>
      </c>
      <c r="F259" s="146" t="str">
        <f>IF(PROVEEDORES!D260="","",PROVEEDORES!D260)</f>
        <v/>
      </c>
      <c r="G259" s="159">
        <f>SUMIF('EG-MAY'!$F$18:$F$516,PROVEEDORES!$D260,'EG-MAY'!P$18:P$516)</f>
        <v>0</v>
      </c>
      <c r="H259" s="159">
        <f>SUMIF('EG-MAY'!$F$18:$F$516,PROVEEDORES!$D260,'EG-MAY'!Q$18:Q$516)</f>
        <v>0</v>
      </c>
      <c r="I259" s="159">
        <f>SUMIF('EG-MAY'!$F$18:$F$516,PROVEEDORES!$D260,'EG-MAY'!R$18:R$516)</f>
        <v>0</v>
      </c>
      <c r="J259" s="159">
        <f>SUMIF('EG-MAY'!$F$18:$F$516,PROVEEDORES!$D260,'EG-MAY'!S$18:S$516)</f>
        <v>0</v>
      </c>
      <c r="K259" s="159" t="str">
        <f t="shared" si="6"/>
        <v/>
      </c>
      <c r="L259" s="146" t="str">
        <f>IF(PROVEEDORES!G260="","",PROVEEDORES!G260)</f>
        <v/>
      </c>
    </row>
    <row r="260" spans="3:12" ht="17.45" customHeight="1" x14ac:dyDescent="0.2">
      <c r="C260" s="158">
        <f t="shared" si="7"/>
        <v>254</v>
      </c>
      <c r="D260" s="146" t="str">
        <f>IF(PROVEEDORES!E261="","",PROVEEDORES!E261)</f>
        <v/>
      </c>
      <c r="E260" s="146" t="str">
        <f>IF(PROVEEDORES!F261="","",PROVEEDORES!F261)</f>
        <v/>
      </c>
      <c r="F260" s="146" t="str">
        <f>IF(PROVEEDORES!D261="","",PROVEEDORES!D261)</f>
        <v/>
      </c>
      <c r="G260" s="159">
        <f>SUMIF('EG-MAY'!$F$18:$F$516,PROVEEDORES!$D261,'EG-MAY'!P$18:P$516)</f>
        <v>0</v>
      </c>
      <c r="H260" s="159">
        <f>SUMIF('EG-MAY'!$F$18:$F$516,PROVEEDORES!$D261,'EG-MAY'!Q$18:Q$516)</f>
        <v>0</v>
      </c>
      <c r="I260" s="159">
        <f>SUMIF('EG-MAY'!$F$18:$F$516,PROVEEDORES!$D261,'EG-MAY'!R$18:R$516)</f>
        <v>0</v>
      </c>
      <c r="J260" s="159">
        <f>SUMIF('EG-MAY'!$F$18:$F$516,PROVEEDORES!$D261,'EG-MAY'!S$18:S$516)</f>
        <v>0</v>
      </c>
      <c r="K260" s="159" t="str">
        <f t="shared" si="6"/>
        <v/>
      </c>
      <c r="L260" s="146" t="str">
        <f>IF(PROVEEDORES!G261="","",PROVEEDORES!G261)</f>
        <v/>
      </c>
    </row>
    <row r="261" spans="3:12" ht="17.45" customHeight="1" x14ac:dyDescent="0.2">
      <c r="C261" s="158">
        <f t="shared" si="7"/>
        <v>255</v>
      </c>
      <c r="D261" s="146" t="str">
        <f>IF(PROVEEDORES!E262="","",PROVEEDORES!E262)</f>
        <v/>
      </c>
      <c r="E261" s="146" t="str">
        <f>IF(PROVEEDORES!F262="","",PROVEEDORES!F262)</f>
        <v/>
      </c>
      <c r="F261" s="146" t="str">
        <f>IF(PROVEEDORES!D262="","",PROVEEDORES!D262)</f>
        <v/>
      </c>
      <c r="G261" s="159">
        <f>SUMIF('EG-MAY'!$F$18:$F$516,PROVEEDORES!$D262,'EG-MAY'!P$18:P$516)</f>
        <v>0</v>
      </c>
      <c r="H261" s="159">
        <f>SUMIF('EG-MAY'!$F$18:$F$516,PROVEEDORES!$D262,'EG-MAY'!Q$18:Q$516)</f>
        <v>0</v>
      </c>
      <c r="I261" s="159">
        <f>SUMIF('EG-MAY'!$F$18:$F$516,PROVEEDORES!$D262,'EG-MAY'!R$18:R$516)</f>
        <v>0</v>
      </c>
      <c r="J261" s="159">
        <f>SUMIF('EG-MAY'!$F$18:$F$516,PROVEEDORES!$D262,'EG-MAY'!S$18:S$516)</f>
        <v>0</v>
      </c>
      <c r="K261" s="159" t="str">
        <f t="shared" si="6"/>
        <v/>
      </c>
      <c r="L261" s="146" t="str">
        <f>IF(PROVEEDORES!G262="","",PROVEEDORES!G262)</f>
        <v/>
      </c>
    </row>
    <row r="262" spans="3:12" ht="17.45" customHeight="1" x14ac:dyDescent="0.2">
      <c r="C262" s="158">
        <f t="shared" si="7"/>
        <v>256</v>
      </c>
      <c r="D262" s="146" t="str">
        <f>IF(PROVEEDORES!E263="","",PROVEEDORES!E263)</f>
        <v/>
      </c>
      <c r="E262" s="146" t="str">
        <f>IF(PROVEEDORES!F263="","",PROVEEDORES!F263)</f>
        <v/>
      </c>
      <c r="F262" s="146" t="str">
        <f>IF(PROVEEDORES!D263="","",PROVEEDORES!D263)</f>
        <v/>
      </c>
      <c r="G262" s="159">
        <f>SUMIF('EG-MAY'!$F$18:$F$516,PROVEEDORES!$D263,'EG-MAY'!P$18:P$516)</f>
        <v>0</v>
      </c>
      <c r="H262" s="159">
        <f>SUMIF('EG-MAY'!$F$18:$F$516,PROVEEDORES!$D263,'EG-MAY'!Q$18:Q$516)</f>
        <v>0</v>
      </c>
      <c r="I262" s="159">
        <f>SUMIF('EG-MAY'!$F$18:$F$516,PROVEEDORES!$D263,'EG-MAY'!R$18:R$516)</f>
        <v>0</v>
      </c>
      <c r="J262" s="159">
        <f>SUMIF('EG-MAY'!$F$18:$F$516,PROVEEDORES!$D263,'EG-MAY'!S$18:S$516)</f>
        <v>0</v>
      </c>
      <c r="K262" s="159" t="str">
        <f t="shared" si="6"/>
        <v/>
      </c>
      <c r="L262" s="146" t="str">
        <f>IF(PROVEEDORES!G263="","",PROVEEDORES!G263)</f>
        <v/>
      </c>
    </row>
    <row r="263" spans="3:12" ht="17.45" customHeight="1" x14ac:dyDescent="0.2">
      <c r="C263" s="158">
        <f t="shared" si="7"/>
        <v>257</v>
      </c>
      <c r="D263" s="146" t="str">
        <f>IF(PROVEEDORES!E264="","",PROVEEDORES!E264)</f>
        <v/>
      </c>
      <c r="E263" s="146" t="str">
        <f>IF(PROVEEDORES!F264="","",PROVEEDORES!F264)</f>
        <v/>
      </c>
      <c r="F263" s="146" t="str">
        <f>IF(PROVEEDORES!D264="","",PROVEEDORES!D264)</f>
        <v/>
      </c>
      <c r="G263" s="159">
        <f>SUMIF('EG-MAY'!$F$18:$F$516,PROVEEDORES!$D264,'EG-MAY'!P$18:P$516)</f>
        <v>0</v>
      </c>
      <c r="H263" s="159">
        <f>SUMIF('EG-MAY'!$F$18:$F$516,PROVEEDORES!$D264,'EG-MAY'!Q$18:Q$516)</f>
        <v>0</v>
      </c>
      <c r="I263" s="159">
        <f>SUMIF('EG-MAY'!$F$18:$F$516,PROVEEDORES!$D264,'EG-MAY'!R$18:R$516)</f>
        <v>0</v>
      </c>
      <c r="J263" s="159">
        <f>SUMIF('EG-MAY'!$F$18:$F$516,PROVEEDORES!$D264,'EG-MAY'!S$18:S$516)</f>
        <v>0</v>
      </c>
      <c r="K263" s="159" t="str">
        <f t="shared" si="6"/>
        <v/>
      </c>
      <c r="L263" s="146" t="str">
        <f>IF(PROVEEDORES!G264="","",PROVEEDORES!G264)</f>
        <v/>
      </c>
    </row>
    <row r="264" spans="3:12" ht="17.45" customHeight="1" x14ac:dyDescent="0.2">
      <c r="C264" s="158">
        <f t="shared" si="7"/>
        <v>258</v>
      </c>
      <c r="D264" s="146" t="str">
        <f>IF(PROVEEDORES!E265="","",PROVEEDORES!E265)</f>
        <v/>
      </c>
      <c r="E264" s="146" t="str">
        <f>IF(PROVEEDORES!F265="","",PROVEEDORES!F265)</f>
        <v/>
      </c>
      <c r="F264" s="146" t="str">
        <f>IF(PROVEEDORES!D265="","",PROVEEDORES!D265)</f>
        <v/>
      </c>
      <c r="G264" s="159">
        <f>SUMIF('EG-MAY'!$F$18:$F$516,PROVEEDORES!$D265,'EG-MAY'!P$18:P$516)</f>
        <v>0</v>
      </c>
      <c r="H264" s="159">
        <f>SUMIF('EG-MAY'!$F$18:$F$516,PROVEEDORES!$D265,'EG-MAY'!Q$18:Q$516)</f>
        <v>0</v>
      </c>
      <c r="I264" s="159">
        <f>SUMIF('EG-MAY'!$F$18:$F$516,PROVEEDORES!$D265,'EG-MAY'!R$18:R$516)</f>
        <v>0</v>
      </c>
      <c r="J264" s="159">
        <f>SUMIF('EG-MAY'!$F$18:$F$516,PROVEEDORES!$D265,'EG-MAY'!S$18:S$516)</f>
        <v>0</v>
      </c>
      <c r="K264" s="159" t="str">
        <f t="shared" ref="K264:K327" si="8">IF(G264+H264+I264+J264&gt;0,"C/Información","")</f>
        <v/>
      </c>
      <c r="L264" s="146" t="str">
        <f>IF(PROVEEDORES!G265="","",PROVEEDORES!G265)</f>
        <v/>
      </c>
    </row>
    <row r="265" spans="3:12" ht="17.45" customHeight="1" x14ac:dyDescent="0.2">
      <c r="C265" s="158">
        <f t="shared" ref="C265:C328" si="9">C264+1</f>
        <v>259</v>
      </c>
      <c r="D265" s="146" t="str">
        <f>IF(PROVEEDORES!E266="","",PROVEEDORES!E266)</f>
        <v/>
      </c>
      <c r="E265" s="146" t="str">
        <f>IF(PROVEEDORES!F266="","",PROVEEDORES!F266)</f>
        <v/>
      </c>
      <c r="F265" s="146" t="str">
        <f>IF(PROVEEDORES!D266="","",PROVEEDORES!D266)</f>
        <v/>
      </c>
      <c r="G265" s="159">
        <f>SUMIF('EG-MAY'!$F$18:$F$516,PROVEEDORES!$D266,'EG-MAY'!P$18:P$516)</f>
        <v>0</v>
      </c>
      <c r="H265" s="159">
        <f>SUMIF('EG-MAY'!$F$18:$F$516,PROVEEDORES!$D266,'EG-MAY'!Q$18:Q$516)</f>
        <v>0</v>
      </c>
      <c r="I265" s="159">
        <f>SUMIF('EG-MAY'!$F$18:$F$516,PROVEEDORES!$D266,'EG-MAY'!R$18:R$516)</f>
        <v>0</v>
      </c>
      <c r="J265" s="159">
        <f>SUMIF('EG-MAY'!$F$18:$F$516,PROVEEDORES!$D266,'EG-MAY'!S$18:S$516)</f>
        <v>0</v>
      </c>
      <c r="K265" s="159" t="str">
        <f t="shared" si="8"/>
        <v/>
      </c>
      <c r="L265" s="146" t="str">
        <f>IF(PROVEEDORES!G266="","",PROVEEDORES!G266)</f>
        <v/>
      </c>
    </row>
    <row r="266" spans="3:12" ht="17.45" customHeight="1" x14ac:dyDescent="0.2">
      <c r="C266" s="158">
        <f t="shared" si="9"/>
        <v>260</v>
      </c>
      <c r="D266" s="146" t="str">
        <f>IF(PROVEEDORES!E267="","",PROVEEDORES!E267)</f>
        <v/>
      </c>
      <c r="E266" s="146" t="str">
        <f>IF(PROVEEDORES!F267="","",PROVEEDORES!F267)</f>
        <v/>
      </c>
      <c r="F266" s="146" t="str">
        <f>IF(PROVEEDORES!D267="","",PROVEEDORES!D267)</f>
        <v/>
      </c>
      <c r="G266" s="159">
        <f>SUMIF('EG-MAY'!$F$18:$F$516,PROVEEDORES!$D267,'EG-MAY'!P$18:P$516)</f>
        <v>0</v>
      </c>
      <c r="H266" s="159">
        <f>SUMIF('EG-MAY'!$F$18:$F$516,PROVEEDORES!$D267,'EG-MAY'!Q$18:Q$516)</f>
        <v>0</v>
      </c>
      <c r="I266" s="159">
        <f>SUMIF('EG-MAY'!$F$18:$F$516,PROVEEDORES!$D267,'EG-MAY'!R$18:R$516)</f>
        <v>0</v>
      </c>
      <c r="J266" s="159">
        <f>SUMIF('EG-MAY'!$F$18:$F$516,PROVEEDORES!$D267,'EG-MAY'!S$18:S$516)</f>
        <v>0</v>
      </c>
      <c r="K266" s="159" t="str">
        <f t="shared" si="8"/>
        <v/>
      </c>
      <c r="L266" s="146" t="str">
        <f>IF(PROVEEDORES!G267="","",PROVEEDORES!G267)</f>
        <v/>
      </c>
    </row>
    <row r="267" spans="3:12" ht="17.45" customHeight="1" x14ac:dyDescent="0.2">
      <c r="C267" s="158">
        <f t="shared" si="9"/>
        <v>261</v>
      </c>
      <c r="D267" s="146" t="str">
        <f>IF(PROVEEDORES!E268="","",PROVEEDORES!E268)</f>
        <v/>
      </c>
      <c r="E267" s="146" t="str">
        <f>IF(PROVEEDORES!F268="","",PROVEEDORES!F268)</f>
        <v/>
      </c>
      <c r="F267" s="146" t="str">
        <f>IF(PROVEEDORES!D268="","",PROVEEDORES!D268)</f>
        <v/>
      </c>
      <c r="G267" s="159">
        <f>SUMIF('EG-MAY'!$F$18:$F$516,PROVEEDORES!$D268,'EG-MAY'!P$18:P$516)</f>
        <v>0</v>
      </c>
      <c r="H267" s="159">
        <f>SUMIF('EG-MAY'!$F$18:$F$516,PROVEEDORES!$D268,'EG-MAY'!Q$18:Q$516)</f>
        <v>0</v>
      </c>
      <c r="I267" s="159">
        <f>SUMIF('EG-MAY'!$F$18:$F$516,PROVEEDORES!$D268,'EG-MAY'!R$18:R$516)</f>
        <v>0</v>
      </c>
      <c r="J267" s="159">
        <f>SUMIF('EG-MAY'!$F$18:$F$516,PROVEEDORES!$D268,'EG-MAY'!S$18:S$516)</f>
        <v>0</v>
      </c>
      <c r="K267" s="159" t="str">
        <f t="shared" si="8"/>
        <v/>
      </c>
      <c r="L267" s="146" t="str">
        <f>IF(PROVEEDORES!G268="","",PROVEEDORES!G268)</f>
        <v/>
      </c>
    </row>
    <row r="268" spans="3:12" ht="17.45" customHeight="1" x14ac:dyDescent="0.2">
      <c r="C268" s="158">
        <f t="shared" si="9"/>
        <v>262</v>
      </c>
      <c r="D268" s="146" t="str">
        <f>IF(PROVEEDORES!E269="","",PROVEEDORES!E269)</f>
        <v/>
      </c>
      <c r="E268" s="146" t="str">
        <f>IF(PROVEEDORES!F269="","",PROVEEDORES!F269)</f>
        <v/>
      </c>
      <c r="F268" s="146" t="str">
        <f>IF(PROVEEDORES!D269="","",PROVEEDORES!D269)</f>
        <v/>
      </c>
      <c r="G268" s="159">
        <f>SUMIF('EG-MAY'!$F$18:$F$516,PROVEEDORES!$D269,'EG-MAY'!P$18:P$516)</f>
        <v>0</v>
      </c>
      <c r="H268" s="159">
        <f>SUMIF('EG-MAY'!$F$18:$F$516,PROVEEDORES!$D269,'EG-MAY'!Q$18:Q$516)</f>
        <v>0</v>
      </c>
      <c r="I268" s="159">
        <f>SUMIF('EG-MAY'!$F$18:$F$516,PROVEEDORES!$D269,'EG-MAY'!R$18:R$516)</f>
        <v>0</v>
      </c>
      <c r="J268" s="159">
        <f>SUMIF('EG-MAY'!$F$18:$F$516,PROVEEDORES!$D269,'EG-MAY'!S$18:S$516)</f>
        <v>0</v>
      </c>
      <c r="K268" s="159" t="str">
        <f t="shared" si="8"/>
        <v/>
      </c>
      <c r="L268" s="146" t="str">
        <f>IF(PROVEEDORES!G269="","",PROVEEDORES!G269)</f>
        <v/>
      </c>
    </row>
    <row r="269" spans="3:12" ht="17.45" customHeight="1" x14ac:dyDescent="0.2">
      <c r="C269" s="158">
        <f t="shared" si="9"/>
        <v>263</v>
      </c>
      <c r="D269" s="146" t="str">
        <f>IF(PROVEEDORES!E270="","",PROVEEDORES!E270)</f>
        <v/>
      </c>
      <c r="E269" s="146" t="str">
        <f>IF(PROVEEDORES!F270="","",PROVEEDORES!F270)</f>
        <v/>
      </c>
      <c r="F269" s="146" t="str">
        <f>IF(PROVEEDORES!D270="","",PROVEEDORES!D270)</f>
        <v/>
      </c>
      <c r="G269" s="159">
        <f>SUMIF('EG-MAY'!$F$18:$F$516,PROVEEDORES!$D270,'EG-MAY'!P$18:P$516)</f>
        <v>0</v>
      </c>
      <c r="H269" s="159">
        <f>SUMIF('EG-MAY'!$F$18:$F$516,PROVEEDORES!$D270,'EG-MAY'!Q$18:Q$516)</f>
        <v>0</v>
      </c>
      <c r="I269" s="159">
        <f>SUMIF('EG-MAY'!$F$18:$F$516,PROVEEDORES!$D270,'EG-MAY'!R$18:R$516)</f>
        <v>0</v>
      </c>
      <c r="J269" s="159">
        <f>SUMIF('EG-MAY'!$F$18:$F$516,PROVEEDORES!$D270,'EG-MAY'!S$18:S$516)</f>
        <v>0</v>
      </c>
      <c r="K269" s="159" t="str">
        <f t="shared" si="8"/>
        <v/>
      </c>
      <c r="L269" s="146" t="str">
        <f>IF(PROVEEDORES!G270="","",PROVEEDORES!G270)</f>
        <v/>
      </c>
    </row>
    <row r="270" spans="3:12" ht="17.45" customHeight="1" x14ac:dyDescent="0.2">
      <c r="C270" s="158">
        <f t="shared" si="9"/>
        <v>264</v>
      </c>
      <c r="D270" s="146" t="str">
        <f>IF(PROVEEDORES!E271="","",PROVEEDORES!E271)</f>
        <v/>
      </c>
      <c r="E270" s="146" t="str">
        <f>IF(PROVEEDORES!F271="","",PROVEEDORES!F271)</f>
        <v/>
      </c>
      <c r="F270" s="146" t="str">
        <f>IF(PROVEEDORES!D271="","",PROVEEDORES!D271)</f>
        <v/>
      </c>
      <c r="G270" s="159">
        <f>SUMIF('EG-MAY'!$F$18:$F$516,PROVEEDORES!$D271,'EG-MAY'!P$18:P$516)</f>
        <v>0</v>
      </c>
      <c r="H270" s="159">
        <f>SUMIF('EG-MAY'!$F$18:$F$516,PROVEEDORES!$D271,'EG-MAY'!Q$18:Q$516)</f>
        <v>0</v>
      </c>
      <c r="I270" s="159">
        <f>SUMIF('EG-MAY'!$F$18:$F$516,PROVEEDORES!$D271,'EG-MAY'!R$18:R$516)</f>
        <v>0</v>
      </c>
      <c r="J270" s="159">
        <f>SUMIF('EG-MAY'!$F$18:$F$516,PROVEEDORES!$D271,'EG-MAY'!S$18:S$516)</f>
        <v>0</v>
      </c>
      <c r="K270" s="159" t="str">
        <f t="shared" si="8"/>
        <v/>
      </c>
      <c r="L270" s="146" t="str">
        <f>IF(PROVEEDORES!G271="","",PROVEEDORES!G271)</f>
        <v/>
      </c>
    </row>
    <row r="271" spans="3:12" ht="17.45" customHeight="1" x14ac:dyDescent="0.2">
      <c r="C271" s="158">
        <f t="shared" si="9"/>
        <v>265</v>
      </c>
      <c r="D271" s="146" t="str">
        <f>IF(PROVEEDORES!E272="","",PROVEEDORES!E272)</f>
        <v/>
      </c>
      <c r="E271" s="146" t="str">
        <f>IF(PROVEEDORES!F272="","",PROVEEDORES!F272)</f>
        <v/>
      </c>
      <c r="F271" s="146" t="str">
        <f>IF(PROVEEDORES!D272="","",PROVEEDORES!D272)</f>
        <v/>
      </c>
      <c r="G271" s="159">
        <f>SUMIF('EG-MAY'!$F$18:$F$516,PROVEEDORES!$D272,'EG-MAY'!P$18:P$516)</f>
        <v>0</v>
      </c>
      <c r="H271" s="159">
        <f>SUMIF('EG-MAY'!$F$18:$F$516,PROVEEDORES!$D272,'EG-MAY'!Q$18:Q$516)</f>
        <v>0</v>
      </c>
      <c r="I271" s="159">
        <f>SUMIF('EG-MAY'!$F$18:$F$516,PROVEEDORES!$D272,'EG-MAY'!R$18:R$516)</f>
        <v>0</v>
      </c>
      <c r="J271" s="159">
        <f>SUMIF('EG-MAY'!$F$18:$F$516,PROVEEDORES!$D272,'EG-MAY'!S$18:S$516)</f>
        <v>0</v>
      </c>
      <c r="K271" s="159" t="str">
        <f t="shared" si="8"/>
        <v/>
      </c>
      <c r="L271" s="146" t="str">
        <f>IF(PROVEEDORES!G272="","",PROVEEDORES!G272)</f>
        <v/>
      </c>
    </row>
    <row r="272" spans="3:12" ht="17.45" customHeight="1" x14ac:dyDescent="0.2">
      <c r="C272" s="158">
        <f t="shared" si="9"/>
        <v>266</v>
      </c>
      <c r="D272" s="146" t="str">
        <f>IF(PROVEEDORES!E273="","",PROVEEDORES!E273)</f>
        <v/>
      </c>
      <c r="E272" s="146" t="str">
        <f>IF(PROVEEDORES!F273="","",PROVEEDORES!F273)</f>
        <v/>
      </c>
      <c r="F272" s="146" t="str">
        <f>IF(PROVEEDORES!D273="","",PROVEEDORES!D273)</f>
        <v/>
      </c>
      <c r="G272" s="159">
        <f>SUMIF('EG-MAY'!$F$18:$F$516,PROVEEDORES!$D273,'EG-MAY'!P$18:P$516)</f>
        <v>0</v>
      </c>
      <c r="H272" s="159">
        <f>SUMIF('EG-MAY'!$F$18:$F$516,PROVEEDORES!$D273,'EG-MAY'!Q$18:Q$516)</f>
        <v>0</v>
      </c>
      <c r="I272" s="159">
        <f>SUMIF('EG-MAY'!$F$18:$F$516,PROVEEDORES!$D273,'EG-MAY'!R$18:R$516)</f>
        <v>0</v>
      </c>
      <c r="J272" s="159">
        <f>SUMIF('EG-MAY'!$F$18:$F$516,PROVEEDORES!$D273,'EG-MAY'!S$18:S$516)</f>
        <v>0</v>
      </c>
      <c r="K272" s="159" t="str">
        <f t="shared" si="8"/>
        <v/>
      </c>
      <c r="L272" s="146" t="str">
        <f>IF(PROVEEDORES!G273="","",PROVEEDORES!G273)</f>
        <v/>
      </c>
    </row>
    <row r="273" spans="3:12" ht="17.45" customHeight="1" x14ac:dyDescent="0.2">
      <c r="C273" s="158">
        <f t="shared" si="9"/>
        <v>267</v>
      </c>
      <c r="D273" s="146" t="str">
        <f>IF(PROVEEDORES!E274="","",PROVEEDORES!E274)</f>
        <v/>
      </c>
      <c r="E273" s="146" t="str">
        <f>IF(PROVEEDORES!F274="","",PROVEEDORES!F274)</f>
        <v/>
      </c>
      <c r="F273" s="146" t="str">
        <f>IF(PROVEEDORES!D274="","",PROVEEDORES!D274)</f>
        <v/>
      </c>
      <c r="G273" s="159">
        <f>SUMIF('EG-MAY'!$F$18:$F$516,PROVEEDORES!$D274,'EG-MAY'!P$18:P$516)</f>
        <v>0</v>
      </c>
      <c r="H273" s="159">
        <f>SUMIF('EG-MAY'!$F$18:$F$516,PROVEEDORES!$D274,'EG-MAY'!Q$18:Q$516)</f>
        <v>0</v>
      </c>
      <c r="I273" s="159">
        <f>SUMIF('EG-MAY'!$F$18:$F$516,PROVEEDORES!$D274,'EG-MAY'!R$18:R$516)</f>
        <v>0</v>
      </c>
      <c r="J273" s="159">
        <f>SUMIF('EG-MAY'!$F$18:$F$516,PROVEEDORES!$D274,'EG-MAY'!S$18:S$516)</f>
        <v>0</v>
      </c>
      <c r="K273" s="159" t="str">
        <f t="shared" si="8"/>
        <v/>
      </c>
      <c r="L273" s="146" t="str">
        <f>IF(PROVEEDORES!G274="","",PROVEEDORES!G274)</f>
        <v/>
      </c>
    </row>
    <row r="274" spans="3:12" ht="17.45" customHeight="1" x14ac:dyDescent="0.2">
      <c r="C274" s="158">
        <f t="shared" si="9"/>
        <v>268</v>
      </c>
      <c r="D274" s="146" t="str">
        <f>IF(PROVEEDORES!E275="","",PROVEEDORES!E275)</f>
        <v/>
      </c>
      <c r="E274" s="146" t="str">
        <f>IF(PROVEEDORES!F275="","",PROVEEDORES!F275)</f>
        <v/>
      </c>
      <c r="F274" s="146" t="str">
        <f>IF(PROVEEDORES!D275="","",PROVEEDORES!D275)</f>
        <v/>
      </c>
      <c r="G274" s="159">
        <f>SUMIF('EG-MAY'!$F$18:$F$516,PROVEEDORES!$D275,'EG-MAY'!P$18:P$516)</f>
        <v>0</v>
      </c>
      <c r="H274" s="159">
        <f>SUMIF('EG-MAY'!$F$18:$F$516,PROVEEDORES!$D275,'EG-MAY'!Q$18:Q$516)</f>
        <v>0</v>
      </c>
      <c r="I274" s="159">
        <f>SUMIF('EG-MAY'!$F$18:$F$516,PROVEEDORES!$D275,'EG-MAY'!R$18:R$516)</f>
        <v>0</v>
      </c>
      <c r="J274" s="159">
        <f>SUMIF('EG-MAY'!$F$18:$F$516,PROVEEDORES!$D275,'EG-MAY'!S$18:S$516)</f>
        <v>0</v>
      </c>
      <c r="K274" s="159" t="str">
        <f t="shared" si="8"/>
        <v/>
      </c>
      <c r="L274" s="146" t="str">
        <f>IF(PROVEEDORES!G275="","",PROVEEDORES!G275)</f>
        <v/>
      </c>
    </row>
    <row r="275" spans="3:12" ht="17.45" customHeight="1" x14ac:dyDescent="0.2">
      <c r="C275" s="158">
        <f t="shared" si="9"/>
        <v>269</v>
      </c>
      <c r="D275" s="146" t="str">
        <f>IF(PROVEEDORES!E276="","",PROVEEDORES!E276)</f>
        <v/>
      </c>
      <c r="E275" s="146" t="str">
        <f>IF(PROVEEDORES!F276="","",PROVEEDORES!F276)</f>
        <v/>
      </c>
      <c r="F275" s="146" t="str">
        <f>IF(PROVEEDORES!D276="","",PROVEEDORES!D276)</f>
        <v/>
      </c>
      <c r="G275" s="159">
        <f>SUMIF('EG-MAY'!$F$18:$F$516,PROVEEDORES!$D276,'EG-MAY'!P$18:P$516)</f>
        <v>0</v>
      </c>
      <c r="H275" s="159">
        <f>SUMIF('EG-MAY'!$F$18:$F$516,PROVEEDORES!$D276,'EG-MAY'!Q$18:Q$516)</f>
        <v>0</v>
      </c>
      <c r="I275" s="159">
        <f>SUMIF('EG-MAY'!$F$18:$F$516,PROVEEDORES!$D276,'EG-MAY'!R$18:R$516)</f>
        <v>0</v>
      </c>
      <c r="J275" s="159">
        <f>SUMIF('EG-MAY'!$F$18:$F$516,PROVEEDORES!$D276,'EG-MAY'!S$18:S$516)</f>
        <v>0</v>
      </c>
      <c r="K275" s="159" t="str">
        <f t="shared" si="8"/>
        <v/>
      </c>
      <c r="L275" s="146" t="str">
        <f>IF(PROVEEDORES!G276="","",PROVEEDORES!G276)</f>
        <v/>
      </c>
    </row>
    <row r="276" spans="3:12" ht="17.45" customHeight="1" x14ac:dyDescent="0.2">
      <c r="C276" s="158">
        <f t="shared" si="9"/>
        <v>270</v>
      </c>
      <c r="D276" s="146" t="str">
        <f>IF(PROVEEDORES!E277="","",PROVEEDORES!E277)</f>
        <v/>
      </c>
      <c r="E276" s="146" t="str">
        <f>IF(PROVEEDORES!F277="","",PROVEEDORES!F277)</f>
        <v/>
      </c>
      <c r="F276" s="146" t="str">
        <f>IF(PROVEEDORES!D277="","",PROVEEDORES!D277)</f>
        <v/>
      </c>
      <c r="G276" s="159">
        <f>SUMIF('EG-MAY'!$F$18:$F$516,PROVEEDORES!$D277,'EG-MAY'!P$18:P$516)</f>
        <v>0</v>
      </c>
      <c r="H276" s="159">
        <f>SUMIF('EG-MAY'!$F$18:$F$516,PROVEEDORES!$D277,'EG-MAY'!Q$18:Q$516)</f>
        <v>0</v>
      </c>
      <c r="I276" s="159">
        <f>SUMIF('EG-MAY'!$F$18:$F$516,PROVEEDORES!$D277,'EG-MAY'!R$18:R$516)</f>
        <v>0</v>
      </c>
      <c r="J276" s="159">
        <f>SUMIF('EG-MAY'!$F$18:$F$516,PROVEEDORES!$D277,'EG-MAY'!S$18:S$516)</f>
        <v>0</v>
      </c>
      <c r="K276" s="159" t="str">
        <f t="shared" si="8"/>
        <v/>
      </c>
      <c r="L276" s="146" t="str">
        <f>IF(PROVEEDORES!G277="","",PROVEEDORES!G277)</f>
        <v/>
      </c>
    </row>
    <row r="277" spans="3:12" ht="17.45" customHeight="1" x14ac:dyDescent="0.2">
      <c r="C277" s="158">
        <f t="shared" si="9"/>
        <v>271</v>
      </c>
      <c r="D277" s="146" t="str">
        <f>IF(PROVEEDORES!E278="","",PROVEEDORES!E278)</f>
        <v/>
      </c>
      <c r="E277" s="146" t="str">
        <f>IF(PROVEEDORES!F278="","",PROVEEDORES!F278)</f>
        <v/>
      </c>
      <c r="F277" s="146" t="str">
        <f>IF(PROVEEDORES!D278="","",PROVEEDORES!D278)</f>
        <v/>
      </c>
      <c r="G277" s="159">
        <f>SUMIF('EG-MAY'!$F$18:$F$516,PROVEEDORES!$D278,'EG-MAY'!P$18:P$516)</f>
        <v>0</v>
      </c>
      <c r="H277" s="159">
        <f>SUMIF('EG-MAY'!$F$18:$F$516,PROVEEDORES!$D278,'EG-MAY'!Q$18:Q$516)</f>
        <v>0</v>
      </c>
      <c r="I277" s="159">
        <f>SUMIF('EG-MAY'!$F$18:$F$516,PROVEEDORES!$D278,'EG-MAY'!R$18:R$516)</f>
        <v>0</v>
      </c>
      <c r="J277" s="159">
        <f>SUMIF('EG-MAY'!$F$18:$F$516,PROVEEDORES!$D278,'EG-MAY'!S$18:S$516)</f>
        <v>0</v>
      </c>
      <c r="K277" s="159" t="str">
        <f t="shared" si="8"/>
        <v/>
      </c>
      <c r="L277" s="146" t="str">
        <f>IF(PROVEEDORES!G278="","",PROVEEDORES!G278)</f>
        <v/>
      </c>
    </row>
    <row r="278" spans="3:12" ht="17.45" customHeight="1" x14ac:dyDescent="0.2">
      <c r="C278" s="158">
        <f t="shared" si="9"/>
        <v>272</v>
      </c>
      <c r="D278" s="146" t="str">
        <f>IF(PROVEEDORES!E279="","",PROVEEDORES!E279)</f>
        <v/>
      </c>
      <c r="E278" s="146" t="str">
        <f>IF(PROVEEDORES!F279="","",PROVEEDORES!F279)</f>
        <v/>
      </c>
      <c r="F278" s="146" t="str">
        <f>IF(PROVEEDORES!D279="","",PROVEEDORES!D279)</f>
        <v/>
      </c>
      <c r="G278" s="159">
        <f>SUMIF('EG-MAY'!$F$18:$F$516,PROVEEDORES!$D279,'EG-MAY'!P$18:P$516)</f>
        <v>0</v>
      </c>
      <c r="H278" s="159">
        <f>SUMIF('EG-MAY'!$F$18:$F$516,PROVEEDORES!$D279,'EG-MAY'!Q$18:Q$516)</f>
        <v>0</v>
      </c>
      <c r="I278" s="159">
        <f>SUMIF('EG-MAY'!$F$18:$F$516,PROVEEDORES!$D279,'EG-MAY'!R$18:R$516)</f>
        <v>0</v>
      </c>
      <c r="J278" s="159">
        <f>SUMIF('EG-MAY'!$F$18:$F$516,PROVEEDORES!$D279,'EG-MAY'!S$18:S$516)</f>
        <v>0</v>
      </c>
      <c r="K278" s="159" t="str">
        <f t="shared" si="8"/>
        <v/>
      </c>
      <c r="L278" s="146" t="str">
        <f>IF(PROVEEDORES!G279="","",PROVEEDORES!G279)</f>
        <v/>
      </c>
    </row>
    <row r="279" spans="3:12" ht="17.45" customHeight="1" x14ac:dyDescent="0.2">
      <c r="C279" s="158">
        <f t="shared" si="9"/>
        <v>273</v>
      </c>
      <c r="D279" s="146" t="str">
        <f>IF(PROVEEDORES!E280="","",PROVEEDORES!E280)</f>
        <v/>
      </c>
      <c r="E279" s="146" t="str">
        <f>IF(PROVEEDORES!F280="","",PROVEEDORES!F280)</f>
        <v/>
      </c>
      <c r="F279" s="146" t="str">
        <f>IF(PROVEEDORES!D280="","",PROVEEDORES!D280)</f>
        <v/>
      </c>
      <c r="G279" s="159">
        <f>SUMIF('EG-MAY'!$F$18:$F$516,PROVEEDORES!$D280,'EG-MAY'!P$18:P$516)</f>
        <v>0</v>
      </c>
      <c r="H279" s="159">
        <f>SUMIF('EG-MAY'!$F$18:$F$516,PROVEEDORES!$D280,'EG-MAY'!Q$18:Q$516)</f>
        <v>0</v>
      </c>
      <c r="I279" s="159">
        <f>SUMIF('EG-MAY'!$F$18:$F$516,PROVEEDORES!$D280,'EG-MAY'!R$18:R$516)</f>
        <v>0</v>
      </c>
      <c r="J279" s="159">
        <f>SUMIF('EG-MAY'!$F$18:$F$516,PROVEEDORES!$D280,'EG-MAY'!S$18:S$516)</f>
        <v>0</v>
      </c>
      <c r="K279" s="159" t="str">
        <f t="shared" si="8"/>
        <v/>
      </c>
      <c r="L279" s="146" t="str">
        <f>IF(PROVEEDORES!G280="","",PROVEEDORES!G280)</f>
        <v/>
      </c>
    </row>
    <row r="280" spans="3:12" ht="17.45" customHeight="1" x14ac:dyDescent="0.2">
      <c r="C280" s="158">
        <f t="shared" si="9"/>
        <v>274</v>
      </c>
      <c r="D280" s="146" t="str">
        <f>IF(PROVEEDORES!E281="","",PROVEEDORES!E281)</f>
        <v/>
      </c>
      <c r="E280" s="146" t="str">
        <f>IF(PROVEEDORES!F281="","",PROVEEDORES!F281)</f>
        <v/>
      </c>
      <c r="F280" s="146" t="str">
        <f>IF(PROVEEDORES!D281="","",PROVEEDORES!D281)</f>
        <v/>
      </c>
      <c r="G280" s="159">
        <f>SUMIF('EG-MAY'!$F$18:$F$516,PROVEEDORES!$D281,'EG-MAY'!P$18:P$516)</f>
        <v>0</v>
      </c>
      <c r="H280" s="159">
        <f>SUMIF('EG-MAY'!$F$18:$F$516,PROVEEDORES!$D281,'EG-MAY'!Q$18:Q$516)</f>
        <v>0</v>
      </c>
      <c r="I280" s="159">
        <f>SUMIF('EG-MAY'!$F$18:$F$516,PROVEEDORES!$D281,'EG-MAY'!R$18:R$516)</f>
        <v>0</v>
      </c>
      <c r="J280" s="159">
        <f>SUMIF('EG-MAY'!$F$18:$F$516,PROVEEDORES!$D281,'EG-MAY'!S$18:S$516)</f>
        <v>0</v>
      </c>
      <c r="K280" s="159" t="str">
        <f t="shared" si="8"/>
        <v/>
      </c>
      <c r="L280" s="146" t="str">
        <f>IF(PROVEEDORES!G281="","",PROVEEDORES!G281)</f>
        <v/>
      </c>
    </row>
    <row r="281" spans="3:12" ht="17.45" customHeight="1" x14ac:dyDescent="0.2">
      <c r="C281" s="158">
        <f t="shared" si="9"/>
        <v>275</v>
      </c>
      <c r="D281" s="146" t="str">
        <f>IF(PROVEEDORES!E282="","",PROVEEDORES!E282)</f>
        <v/>
      </c>
      <c r="E281" s="146" t="str">
        <f>IF(PROVEEDORES!F282="","",PROVEEDORES!F282)</f>
        <v/>
      </c>
      <c r="F281" s="146" t="str">
        <f>IF(PROVEEDORES!D282="","",PROVEEDORES!D282)</f>
        <v/>
      </c>
      <c r="G281" s="159">
        <f>SUMIF('EG-MAY'!$F$18:$F$516,PROVEEDORES!$D282,'EG-MAY'!P$18:P$516)</f>
        <v>0</v>
      </c>
      <c r="H281" s="159">
        <f>SUMIF('EG-MAY'!$F$18:$F$516,PROVEEDORES!$D282,'EG-MAY'!Q$18:Q$516)</f>
        <v>0</v>
      </c>
      <c r="I281" s="159">
        <f>SUMIF('EG-MAY'!$F$18:$F$516,PROVEEDORES!$D282,'EG-MAY'!R$18:R$516)</f>
        <v>0</v>
      </c>
      <c r="J281" s="159">
        <f>SUMIF('EG-MAY'!$F$18:$F$516,PROVEEDORES!$D282,'EG-MAY'!S$18:S$516)</f>
        <v>0</v>
      </c>
      <c r="K281" s="159" t="str">
        <f t="shared" si="8"/>
        <v/>
      </c>
      <c r="L281" s="146" t="str">
        <f>IF(PROVEEDORES!G282="","",PROVEEDORES!G282)</f>
        <v/>
      </c>
    </row>
    <row r="282" spans="3:12" ht="17.45" customHeight="1" x14ac:dyDescent="0.2">
      <c r="C282" s="158">
        <f t="shared" si="9"/>
        <v>276</v>
      </c>
      <c r="D282" s="146" t="str">
        <f>IF(PROVEEDORES!E283="","",PROVEEDORES!E283)</f>
        <v/>
      </c>
      <c r="E282" s="146" t="str">
        <f>IF(PROVEEDORES!F283="","",PROVEEDORES!F283)</f>
        <v/>
      </c>
      <c r="F282" s="146" t="str">
        <f>IF(PROVEEDORES!D283="","",PROVEEDORES!D283)</f>
        <v/>
      </c>
      <c r="G282" s="159">
        <f>SUMIF('EG-MAY'!$F$18:$F$516,PROVEEDORES!$D283,'EG-MAY'!P$18:P$516)</f>
        <v>0</v>
      </c>
      <c r="H282" s="159">
        <f>SUMIF('EG-MAY'!$F$18:$F$516,PROVEEDORES!$D283,'EG-MAY'!Q$18:Q$516)</f>
        <v>0</v>
      </c>
      <c r="I282" s="159">
        <f>SUMIF('EG-MAY'!$F$18:$F$516,PROVEEDORES!$D283,'EG-MAY'!R$18:R$516)</f>
        <v>0</v>
      </c>
      <c r="J282" s="159">
        <f>SUMIF('EG-MAY'!$F$18:$F$516,PROVEEDORES!$D283,'EG-MAY'!S$18:S$516)</f>
        <v>0</v>
      </c>
      <c r="K282" s="159" t="str">
        <f t="shared" si="8"/>
        <v/>
      </c>
      <c r="L282" s="146" t="str">
        <f>IF(PROVEEDORES!G283="","",PROVEEDORES!G283)</f>
        <v/>
      </c>
    </row>
    <row r="283" spans="3:12" ht="17.45" customHeight="1" x14ac:dyDescent="0.2">
      <c r="C283" s="158">
        <f t="shared" si="9"/>
        <v>277</v>
      </c>
      <c r="D283" s="146" t="str">
        <f>IF(PROVEEDORES!E284="","",PROVEEDORES!E284)</f>
        <v/>
      </c>
      <c r="E283" s="146" t="str">
        <f>IF(PROVEEDORES!F284="","",PROVEEDORES!F284)</f>
        <v/>
      </c>
      <c r="F283" s="146" t="str">
        <f>IF(PROVEEDORES!D284="","",PROVEEDORES!D284)</f>
        <v/>
      </c>
      <c r="G283" s="159">
        <f>SUMIF('EG-MAY'!$F$18:$F$516,PROVEEDORES!$D284,'EG-MAY'!P$18:P$516)</f>
        <v>0</v>
      </c>
      <c r="H283" s="159">
        <f>SUMIF('EG-MAY'!$F$18:$F$516,PROVEEDORES!$D284,'EG-MAY'!Q$18:Q$516)</f>
        <v>0</v>
      </c>
      <c r="I283" s="159">
        <f>SUMIF('EG-MAY'!$F$18:$F$516,PROVEEDORES!$D284,'EG-MAY'!R$18:R$516)</f>
        <v>0</v>
      </c>
      <c r="J283" s="159">
        <f>SUMIF('EG-MAY'!$F$18:$F$516,PROVEEDORES!$D284,'EG-MAY'!S$18:S$516)</f>
        <v>0</v>
      </c>
      <c r="K283" s="159" t="str">
        <f t="shared" si="8"/>
        <v/>
      </c>
      <c r="L283" s="146" t="str">
        <f>IF(PROVEEDORES!G284="","",PROVEEDORES!G284)</f>
        <v/>
      </c>
    </row>
    <row r="284" spans="3:12" ht="17.45" customHeight="1" x14ac:dyDescent="0.2">
      <c r="C284" s="158">
        <f t="shared" si="9"/>
        <v>278</v>
      </c>
      <c r="D284" s="146" t="str">
        <f>IF(PROVEEDORES!E285="","",PROVEEDORES!E285)</f>
        <v/>
      </c>
      <c r="E284" s="146" t="str">
        <f>IF(PROVEEDORES!F285="","",PROVEEDORES!F285)</f>
        <v/>
      </c>
      <c r="F284" s="146" t="str">
        <f>IF(PROVEEDORES!D285="","",PROVEEDORES!D285)</f>
        <v/>
      </c>
      <c r="G284" s="159">
        <f>SUMIF('EG-MAY'!$F$18:$F$516,PROVEEDORES!$D285,'EG-MAY'!P$18:P$516)</f>
        <v>0</v>
      </c>
      <c r="H284" s="159">
        <f>SUMIF('EG-MAY'!$F$18:$F$516,PROVEEDORES!$D285,'EG-MAY'!Q$18:Q$516)</f>
        <v>0</v>
      </c>
      <c r="I284" s="159">
        <f>SUMIF('EG-MAY'!$F$18:$F$516,PROVEEDORES!$D285,'EG-MAY'!R$18:R$516)</f>
        <v>0</v>
      </c>
      <c r="J284" s="159">
        <f>SUMIF('EG-MAY'!$F$18:$F$516,PROVEEDORES!$D285,'EG-MAY'!S$18:S$516)</f>
        <v>0</v>
      </c>
      <c r="K284" s="159" t="str">
        <f t="shared" si="8"/>
        <v/>
      </c>
      <c r="L284" s="146" t="str">
        <f>IF(PROVEEDORES!G285="","",PROVEEDORES!G285)</f>
        <v/>
      </c>
    </row>
    <row r="285" spans="3:12" ht="17.45" customHeight="1" x14ac:dyDescent="0.2">
      <c r="C285" s="158">
        <f t="shared" si="9"/>
        <v>279</v>
      </c>
      <c r="D285" s="146" t="str">
        <f>IF(PROVEEDORES!E286="","",PROVEEDORES!E286)</f>
        <v/>
      </c>
      <c r="E285" s="146" t="str">
        <f>IF(PROVEEDORES!F286="","",PROVEEDORES!F286)</f>
        <v/>
      </c>
      <c r="F285" s="146" t="str">
        <f>IF(PROVEEDORES!D286="","",PROVEEDORES!D286)</f>
        <v/>
      </c>
      <c r="G285" s="159">
        <f>SUMIF('EG-MAY'!$F$18:$F$516,PROVEEDORES!$D286,'EG-MAY'!P$18:P$516)</f>
        <v>0</v>
      </c>
      <c r="H285" s="159">
        <f>SUMIF('EG-MAY'!$F$18:$F$516,PROVEEDORES!$D286,'EG-MAY'!Q$18:Q$516)</f>
        <v>0</v>
      </c>
      <c r="I285" s="159">
        <f>SUMIF('EG-MAY'!$F$18:$F$516,PROVEEDORES!$D286,'EG-MAY'!R$18:R$516)</f>
        <v>0</v>
      </c>
      <c r="J285" s="159">
        <f>SUMIF('EG-MAY'!$F$18:$F$516,PROVEEDORES!$D286,'EG-MAY'!S$18:S$516)</f>
        <v>0</v>
      </c>
      <c r="K285" s="159" t="str">
        <f t="shared" si="8"/>
        <v/>
      </c>
      <c r="L285" s="146" t="str">
        <f>IF(PROVEEDORES!G286="","",PROVEEDORES!G286)</f>
        <v/>
      </c>
    </row>
    <row r="286" spans="3:12" ht="17.45" customHeight="1" x14ac:dyDescent="0.2">
      <c r="C286" s="158">
        <f t="shared" si="9"/>
        <v>280</v>
      </c>
      <c r="D286" s="146" t="str">
        <f>IF(PROVEEDORES!E287="","",PROVEEDORES!E287)</f>
        <v/>
      </c>
      <c r="E286" s="146" t="str">
        <f>IF(PROVEEDORES!F287="","",PROVEEDORES!F287)</f>
        <v/>
      </c>
      <c r="F286" s="146" t="str">
        <f>IF(PROVEEDORES!D287="","",PROVEEDORES!D287)</f>
        <v/>
      </c>
      <c r="G286" s="159">
        <f>SUMIF('EG-MAY'!$F$18:$F$516,PROVEEDORES!$D287,'EG-MAY'!P$18:P$516)</f>
        <v>0</v>
      </c>
      <c r="H286" s="159">
        <f>SUMIF('EG-MAY'!$F$18:$F$516,PROVEEDORES!$D287,'EG-MAY'!Q$18:Q$516)</f>
        <v>0</v>
      </c>
      <c r="I286" s="159">
        <f>SUMIF('EG-MAY'!$F$18:$F$516,PROVEEDORES!$D287,'EG-MAY'!R$18:R$516)</f>
        <v>0</v>
      </c>
      <c r="J286" s="159">
        <f>SUMIF('EG-MAY'!$F$18:$F$516,PROVEEDORES!$D287,'EG-MAY'!S$18:S$516)</f>
        <v>0</v>
      </c>
      <c r="K286" s="159" t="str">
        <f t="shared" si="8"/>
        <v/>
      </c>
      <c r="L286" s="146" t="str">
        <f>IF(PROVEEDORES!G287="","",PROVEEDORES!G287)</f>
        <v/>
      </c>
    </row>
    <row r="287" spans="3:12" ht="17.45" customHeight="1" x14ac:dyDescent="0.2">
      <c r="C287" s="158">
        <f t="shared" si="9"/>
        <v>281</v>
      </c>
      <c r="D287" s="146" t="str">
        <f>IF(PROVEEDORES!E288="","",PROVEEDORES!E288)</f>
        <v/>
      </c>
      <c r="E287" s="146" t="str">
        <f>IF(PROVEEDORES!F288="","",PROVEEDORES!F288)</f>
        <v/>
      </c>
      <c r="F287" s="146" t="str">
        <f>IF(PROVEEDORES!D288="","",PROVEEDORES!D288)</f>
        <v/>
      </c>
      <c r="G287" s="159">
        <f>SUMIF('EG-MAY'!$F$18:$F$516,PROVEEDORES!$D288,'EG-MAY'!P$18:P$516)</f>
        <v>0</v>
      </c>
      <c r="H287" s="159">
        <f>SUMIF('EG-MAY'!$F$18:$F$516,PROVEEDORES!$D288,'EG-MAY'!Q$18:Q$516)</f>
        <v>0</v>
      </c>
      <c r="I287" s="159">
        <f>SUMIF('EG-MAY'!$F$18:$F$516,PROVEEDORES!$D288,'EG-MAY'!R$18:R$516)</f>
        <v>0</v>
      </c>
      <c r="J287" s="159">
        <f>SUMIF('EG-MAY'!$F$18:$F$516,PROVEEDORES!$D288,'EG-MAY'!S$18:S$516)</f>
        <v>0</v>
      </c>
      <c r="K287" s="159" t="str">
        <f t="shared" si="8"/>
        <v/>
      </c>
      <c r="L287" s="146" t="str">
        <f>IF(PROVEEDORES!G288="","",PROVEEDORES!G288)</f>
        <v/>
      </c>
    </row>
    <row r="288" spans="3:12" ht="17.45" customHeight="1" x14ac:dyDescent="0.2">
      <c r="C288" s="158">
        <f t="shared" si="9"/>
        <v>282</v>
      </c>
      <c r="D288" s="146" t="str">
        <f>IF(PROVEEDORES!E289="","",PROVEEDORES!E289)</f>
        <v/>
      </c>
      <c r="E288" s="146" t="str">
        <f>IF(PROVEEDORES!F289="","",PROVEEDORES!F289)</f>
        <v/>
      </c>
      <c r="F288" s="146" t="str">
        <f>IF(PROVEEDORES!D289="","",PROVEEDORES!D289)</f>
        <v/>
      </c>
      <c r="G288" s="159">
        <f>SUMIF('EG-MAY'!$F$18:$F$516,PROVEEDORES!$D289,'EG-MAY'!P$18:P$516)</f>
        <v>0</v>
      </c>
      <c r="H288" s="159">
        <f>SUMIF('EG-MAY'!$F$18:$F$516,PROVEEDORES!$D289,'EG-MAY'!Q$18:Q$516)</f>
        <v>0</v>
      </c>
      <c r="I288" s="159">
        <f>SUMIF('EG-MAY'!$F$18:$F$516,PROVEEDORES!$D289,'EG-MAY'!R$18:R$516)</f>
        <v>0</v>
      </c>
      <c r="J288" s="159">
        <f>SUMIF('EG-MAY'!$F$18:$F$516,PROVEEDORES!$D289,'EG-MAY'!S$18:S$516)</f>
        <v>0</v>
      </c>
      <c r="K288" s="159" t="str">
        <f t="shared" si="8"/>
        <v/>
      </c>
      <c r="L288" s="146" t="str">
        <f>IF(PROVEEDORES!G289="","",PROVEEDORES!G289)</f>
        <v/>
      </c>
    </row>
    <row r="289" spans="3:12" ht="17.45" customHeight="1" x14ac:dyDescent="0.2">
      <c r="C289" s="158">
        <f t="shared" si="9"/>
        <v>283</v>
      </c>
      <c r="D289" s="146" t="str">
        <f>IF(PROVEEDORES!E290="","",PROVEEDORES!E290)</f>
        <v/>
      </c>
      <c r="E289" s="146" t="str">
        <f>IF(PROVEEDORES!F290="","",PROVEEDORES!F290)</f>
        <v/>
      </c>
      <c r="F289" s="146" t="str">
        <f>IF(PROVEEDORES!D290="","",PROVEEDORES!D290)</f>
        <v/>
      </c>
      <c r="G289" s="159">
        <f>SUMIF('EG-MAY'!$F$18:$F$516,PROVEEDORES!$D290,'EG-MAY'!P$18:P$516)</f>
        <v>0</v>
      </c>
      <c r="H289" s="159">
        <f>SUMIF('EG-MAY'!$F$18:$F$516,PROVEEDORES!$D290,'EG-MAY'!Q$18:Q$516)</f>
        <v>0</v>
      </c>
      <c r="I289" s="159">
        <f>SUMIF('EG-MAY'!$F$18:$F$516,PROVEEDORES!$D290,'EG-MAY'!R$18:R$516)</f>
        <v>0</v>
      </c>
      <c r="J289" s="159">
        <f>SUMIF('EG-MAY'!$F$18:$F$516,PROVEEDORES!$D290,'EG-MAY'!S$18:S$516)</f>
        <v>0</v>
      </c>
      <c r="K289" s="159" t="str">
        <f t="shared" si="8"/>
        <v/>
      </c>
      <c r="L289" s="146" t="str">
        <f>IF(PROVEEDORES!G290="","",PROVEEDORES!G290)</f>
        <v/>
      </c>
    </row>
    <row r="290" spans="3:12" ht="17.45" customHeight="1" x14ac:dyDescent="0.2">
      <c r="C290" s="158">
        <f t="shared" si="9"/>
        <v>284</v>
      </c>
      <c r="D290" s="146" t="str">
        <f>IF(PROVEEDORES!E291="","",PROVEEDORES!E291)</f>
        <v/>
      </c>
      <c r="E290" s="146" t="str">
        <f>IF(PROVEEDORES!F291="","",PROVEEDORES!F291)</f>
        <v/>
      </c>
      <c r="F290" s="146" t="str">
        <f>IF(PROVEEDORES!D291="","",PROVEEDORES!D291)</f>
        <v/>
      </c>
      <c r="G290" s="159">
        <f>SUMIF('EG-MAY'!$F$18:$F$516,PROVEEDORES!$D291,'EG-MAY'!P$18:P$516)</f>
        <v>0</v>
      </c>
      <c r="H290" s="159">
        <f>SUMIF('EG-MAY'!$F$18:$F$516,PROVEEDORES!$D291,'EG-MAY'!Q$18:Q$516)</f>
        <v>0</v>
      </c>
      <c r="I290" s="159">
        <f>SUMIF('EG-MAY'!$F$18:$F$516,PROVEEDORES!$D291,'EG-MAY'!R$18:R$516)</f>
        <v>0</v>
      </c>
      <c r="J290" s="159">
        <f>SUMIF('EG-MAY'!$F$18:$F$516,PROVEEDORES!$D291,'EG-MAY'!S$18:S$516)</f>
        <v>0</v>
      </c>
      <c r="K290" s="159" t="str">
        <f t="shared" si="8"/>
        <v/>
      </c>
      <c r="L290" s="146" t="str">
        <f>IF(PROVEEDORES!G291="","",PROVEEDORES!G291)</f>
        <v/>
      </c>
    </row>
    <row r="291" spans="3:12" ht="17.45" customHeight="1" x14ac:dyDescent="0.2">
      <c r="C291" s="158">
        <f t="shared" si="9"/>
        <v>285</v>
      </c>
      <c r="D291" s="146" t="str">
        <f>IF(PROVEEDORES!E292="","",PROVEEDORES!E292)</f>
        <v/>
      </c>
      <c r="E291" s="146" t="str">
        <f>IF(PROVEEDORES!F292="","",PROVEEDORES!F292)</f>
        <v/>
      </c>
      <c r="F291" s="146" t="str">
        <f>IF(PROVEEDORES!D292="","",PROVEEDORES!D292)</f>
        <v/>
      </c>
      <c r="G291" s="159">
        <f>SUMIF('EG-MAY'!$F$18:$F$516,PROVEEDORES!$D292,'EG-MAY'!P$18:P$516)</f>
        <v>0</v>
      </c>
      <c r="H291" s="159">
        <f>SUMIF('EG-MAY'!$F$18:$F$516,PROVEEDORES!$D292,'EG-MAY'!Q$18:Q$516)</f>
        <v>0</v>
      </c>
      <c r="I291" s="159">
        <f>SUMIF('EG-MAY'!$F$18:$F$516,PROVEEDORES!$D292,'EG-MAY'!R$18:R$516)</f>
        <v>0</v>
      </c>
      <c r="J291" s="159">
        <f>SUMIF('EG-MAY'!$F$18:$F$516,PROVEEDORES!$D292,'EG-MAY'!S$18:S$516)</f>
        <v>0</v>
      </c>
      <c r="K291" s="159" t="str">
        <f t="shared" si="8"/>
        <v/>
      </c>
      <c r="L291" s="146" t="str">
        <f>IF(PROVEEDORES!G292="","",PROVEEDORES!G292)</f>
        <v/>
      </c>
    </row>
    <row r="292" spans="3:12" ht="17.45" customHeight="1" x14ac:dyDescent="0.2">
      <c r="C292" s="158">
        <f t="shared" si="9"/>
        <v>286</v>
      </c>
      <c r="D292" s="146" t="str">
        <f>IF(PROVEEDORES!E293="","",PROVEEDORES!E293)</f>
        <v/>
      </c>
      <c r="E292" s="146" t="str">
        <f>IF(PROVEEDORES!F293="","",PROVEEDORES!F293)</f>
        <v/>
      </c>
      <c r="F292" s="146" t="str">
        <f>IF(PROVEEDORES!D293="","",PROVEEDORES!D293)</f>
        <v/>
      </c>
      <c r="G292" s="159">
        <f>SUMIF('EG-MAY'!$F$18:$F$516,PROVEEDORES!$D293,'EG-MAY'!P$18:P$516)</f>
        <v>0</v>
      </c>
      <c r="H292" s="159">
        <f>SUMIF('EG-MAY'!$F$18:$F$516,PROVEEDORES!$D293,'EG-MAY'!Q$18:Q$516)</f>
        <v>0</v>
      </c>
      <c r="I292" s="159">
        <f>SUMIF('EG-MAY'!$F$18:$F$516,PROVEEDORES!$D293,'EG-MAY'!R$18:R$516)</f>
        <v>0</v>
      </c>
      <c r="J292" s="159">
        <f>SUMIF('EG-MAY'!$F$18:$F$516,PROVEEDORES!$D293,'EG-MAY'!S$18:S$516)</f>
        <v>0</v>
      </c>
      <c r="K292" s="159" t="str">
        <f t="shared" si="8"/>
        <v/>
      </c>
      <c r="L292" s="146" t="str">
        <f>IF(PROVEEDORES!G293="","",PROVEEDORES!G293)</f>
        <v/>
      </c>
    </row>
    <row r="293" spans="3:12" ht="17.45" customHeight="1" x14ac:dyDescent="0.2">
      <c r="C293" s="158">
        <f t="shared" si="9"/>
        <v>287</v>
      </c>
      <c r="D293" s="146" t="str">
        <f>IF(PROVEEDORES!E294="","",PROVEEDORES!E294)</f>
        <v/>
      </c>
      <c r="E293" s="146" t="str">
        <f>IF(PROVEEDORES!F294="","",PROVEEDORES!F294)</f>
        <v/>
      </c>
      <c r="F293" s="146" t="str">
        <f>IF(PROVEEDORES!D294="","",PROVEEDORES!D294)</f>
        <v/>
      </c>
      <c r="G293" s="159">
        <f>SUMIF('EG-MAY'!$F$18:$F$516,PROVEEDORES!$D294,'EG-MAY'!P$18:P$516)</f>
        <v>0</v>
      </c>
      <c r="H293" s="159">
        <f>SUMIF('EG-MAY'!$F$18:$F$516,PROVEEDORES!$D294,'EG-MAY'!Q$18:Q$516)</f>
        <v>0</v>
      </c>
      <c r="I293" s="159">
        <f>SUMIF('EG-MAY'!$F$18:$F$516,PROVEEDORES!$D294,'EG-MAY'!R$18:R$516)</f>
        <v>0</v>
      </c>
      <c r="J293" s="159">
        <f>SUMIF('EG-MAY'!$F$18:$F$516,PROVEEDORES!$D294,'EG-MAY'!S$18:S$516)</f>
        <v>0</v>
      </c>
      <c r="K293" s="159" t="str">
        <f t="shared" si="8"/>
        <v/>
      </c>
      <c r="L293" s="146" t="str">
        <f>IF(PROVEEDORES!G294="","",PROVEEDORES!G294)</f>
        <v/>
      </c>
    </row>
    <row r="294" spans="3:12" ht="17.45" customHeight="1" x14ac:dyDescent="0.2">
      <c r="C294" s="158">
        <f t="shared" si="9"/>
        <v>288</v>
      </c>
      <c r="D294" s="146" t="str">
        <f>IF(PROVEEDORES!E295="","",PROVEEDORES!E295)</f>
        <v/>
      </c>
      <c r="E294" s="146" t="str">
        <f>IF(PROVEEDORES!F295="","",PROVEEDORES!F295)</f>
        <v/>
      </c>
      <c r="F294" s="146" t="str">
        <f>IF(PROVEEDORES!D295="","",PROVEEDORES!D295)</f>
        <v/>
      </c>
      <c r="G294" s="159">
        <f>SUMIF('EG-MAY'!$F$18:$F$516,PROVEEDORES!$D295,'EG-MAY'!P$18:P$516)</f>
        <v>0</v>
      </c>
      <c r="H294" s="159">
        <f>SUMIF('EG-MAY'!$F$18:$F$516,PROVEEDORES!$D295,'EG-MAY'!Q$18:Q$516)</f>
        <v>0</v>
      </c>
      <c r="I294" s="159">
        <f>SUMIF('EG-MAY'!$F$18:$F$516,PROVEEDORES!$D295,'EG-MAY'!R$18:R$516)</f>
        <v>0</v>
      </c>
      <c r="J294" s="159">
        <f>SUMIF('EG-MAY'!$F$18:$F$516,PROVEEDORES!$D295,'EG-MAY'!S$18:S$516)</f>
        <v>0</v>
      </c>
      <c r="K294" s="159" t="str">
        <f t="shared" si="8"/>
        <v/>
      </c>
      <c r="L294" s="146" t="str">
        <f>IF(PROVEEDORES!G295="","",PROVEEDORES!G295)</f>
        <v/>
      </c>
    </row>
    <row r="295" spans="3:12" ht="17.45" customHeight="1" x14ac:dyDescent="0.2">
      <c r="C295" s="158">
        <f t="shared" si="9"/>
        <v>289</v>
      </c>
      <c r="D295" s="146" t="str">
        <f>IF(PROVEEDORES!E296="","",PROVEEDORES!E296)</f>
        <v/>
      </c>
      <c r="E295" s="146" t="str">
        <f>IF(PROVEEDORES!F296="","",PROVEEDORES!F296)</f>
        <v/>
      </c>
      <c r="F295" s="146" t="str">
        <f>IF(PROVEEDORES!D296="","",PROVEEDORES!D296)</f>
        <v/>
      </c>
      <c r="G295" s="159">
        <f>SUMIF('EG-MAY'!$F$18:$F$516,PROVEEDORES!$D296,'EG-MAY'!P$18:P$516)</f>
        <v>0</v>
      </c>
      <c r="H295" s="159">
        <f>SUMIF('EG-MAY'!$F$18:$F$516,PROVEEDORES!$D296,'EG-MAY'!Q$18:Q$516)</f>
        <v>0</v>
      </c>
      <c r="I295" s="159">
        <f>SUMIF('EG-MAY'!$F$18:$F$516,PROVEEDORES!$D296,'EG-MAY'!R$18:R$516)</f>
        <v>0</v>
      </c>
      <c r="J295" s="159">
        <f>SUMIF('EG-MAY'!$F$18:$F$516,PROVEEDORES!$D296,'EG-MAY'!S$18:S$516)</f>
        <v>0</v>
      </c>
      <c r="K295" s="159" t="str">
        <f t="shared" si="8"/>
        <v/>
      </c>
      <c r="L295" s="146" t="str">
        <f>IF(PROVEEDORES!G296="","",PROVEEDORES!G296)</f>
        <v/>
      </c>
    </row>
    <row r="296" spans="3:12" ht="17.45" customHeight="1" x14ac:dyDescent="0.2">
      <c r="C296" s="158">
        <f t="shared" si="9"/>
        <v>290</v>
      </c>
      <c r="D296" s="146" t="str">
        <f>IF(PROVEEDORES!E297="","",PROVEEDORES!E297)</f>
        <v/>
      </c>
      <c r="E296" s="146" t="str">
        <f>IF(PROVEEDORES!F297="","",PROVEEDORES!F297)</f>
        <v/>
      </c>
      <c r="F296" s="146" t="str">
        <f>IF(PROVEEDORES!D297="","",PROVEEDORES!D297)</f>
        <v/>
      </c>
      <c r="G296" s="159">
        <f>SUMIF('EG-MAY'!$F$18:$F$516,PROVEEDORES!$D297,'EG-MAY'!P$18:P$516)</f>
        <v>0</v>
      </c>
      <c r="H296" s="159">
        <f>SUMIF('EG-MAY'!$F$18:$F$516,PROVEEDORES!$D297,'EG-MAY'!Q$18:Q$516)</f>
        <v>0</v>
      </c>
      <c r="I296" s="159">
        <f>SUMIF('EG-MAY'!$F$18:$F$516,PROVEEDORES!$D297,'EG-MAY'!R$18:R$516)</f>
        <v>0</v>
      </c>
      <c r="J296" s="159">
        <f>SUMIF('EG-MAY'!$F$18:$F$516,PROVEEDORES!$D297,'EG-MAY'!S$18:S$516)</f>
        <v>0</v>
      </c>
      <c r="K296" s="159" t="str">
        <f t="shared" si="8"/>
        <v/>
      </c>
      <c r="L296" s="146" t="str">
        <f>IF(PROVEEDORES!G297="","",PROVEEDORES!G297)</f>
        <v/>
      </c>
    </row>
    <row r="297" spans="3:12" ht="17.45" customHeight="1" x14ac:dyDescent="0.2">
      <c r="C297" s="158">
        <f t="shared" si="9"/>
        <v>291</v>
      </c>
      <c r="D297" s="146" t="str">
        <f>IF(PROVEEDORES!E298="","",PROVEEDORES!E298)</f>
        <v/>
      </c>
      <c r="E297" s="146" t="str">
        <f>IF(PROVEEDORES!F298="","",PROVEEDORES!F298)</f>
        <v/>
      </c>
      <c r="F297" s="146" t="str">
        <f>IF(PROVEEDORES!D298="","",PROVEEDORES!D298)</f>
        <v/>
      </c>
      <c r="G297" s="159">
        <f>SUMIF('EG-MAY'!$F$18:$F$516,PROVEEDORES!$D298,'EG-MAY'!P$18:P$516)</f>
        <v>0</v>
      </c>
      <c r="H297" s="159">
        <f>SUMIF('EG-MAY'!$F$18:$F$516,PROVEEDORES!$D298,'EG-MAY'!Q$18:Q$516)</f>
        <v>0</v>
      </c>
      <c r="I297" s="159">
        <f>SUMIF('EG-MAY'!$F$18:$F$516,PROVEEDORES!$D298,'EG-MAY'!R$18:R$516)</f>
        <v>0</v>
      </c>
      <c r="J297" s="159">
        <f>SUMIF('EG-MAY'!$F$18:$F$516,PROVEEDORES!$D298,'EG-MAY'!S$18:S$516)</f>
        <v>0</v>
      </c>
      <c r="K297" s="159" t="str">
        <f t="shared" si="8"/>
        <v/>
      </c>
      <c r="L297" s="146" t="str">
        <f>IF(PROVEEDORES!G298="","",PROVEEDORES!G298)</f>
        <v/>
      </c>
    </row>
    <row r="298" spans="3:12" ht="17.45" customHeight="1" x14ac:dyDescent="0.2">
      <c r="C298" s="158">
        <f t="shared" si="9"/>
        <v>292</v>
      </c>
      <c r="D298" s="146" t="str">
        <f>IF(PROVEEDORES!E299="","",PROVEEDORES!E299)</f>
        <v/>
      </c>
      <c r="E298" s="146" t="str">
        <f>IF(PROVEEDORES!F299="","",PROVEEDORES!F299)</f>
        <v/>
      </c>
      <c r="F298" s="146" t="str">
        <f>IF(PROVEEDORES!D299="","",PROVEEDORES!D299)</f>
        <v/>
      </c>
      <c r="G298" s="159">
        <f>SUMIF('EG-MAY'!$F$18:$F$516,PROVEEDORES!$D299,'EG-MAY'!P$18:P$516)</f>
        <v>0</v>
      </c>
      <c r="H298" s="159">
        <f>SUMIF('EG-MAY'!$F$18:$F$516,PROVEEDORES!$D299,'EG-MAY'!Q$18:Q$516)</f>
        <v>0</v>
      </c>
      <c r="I298" s="159">
        <f>SUMIF('EG-MAY'!$F$18:$F$516,PROVEEDORES!$D299,'EG-MAY'!R$18:R$516)</f>
        <v>0</v>
      </c>
      <c r="J298" s="159">
        <f>SUMIF('EG-MAY'!$F$18:$F$516,PROVEEDORES!$D299,'EG-MAY'!S$18:S$516)</f>
        <v>0</v>
      </c>
      <c r="K298" s="159" t="str">
        <f t="shared" si="8"/>
        <v/>
      </c>
      <c r="L298" s="146" t="str">
        <f>IF(PROVEEDORES!G299="","",PROVEEDORES!G299)</f>
        <v/>
      </c>
    </row>
    <row r="299" spans="3:12" ht="17.45" customHeight="1" x14ac:dyDescent="0.2">
      <c r="C299" s="158">
        <f t="shared" si="9"/>
        <v>293</v>
      </c>
      <c r="D299" s="146" t="str">
        <f>IF(PROVEEDORES!E300="","",PROVEEDORES!E300)</f>
        <v/>
      </c>
      <c r="E299" s="146" t="str">
        <f>IF(PROVEEDORES!F300="","",PROVEEDORES!F300)</f>
        <v/>
      </c>
      <c r="F299" s="146" t="str">
        <f>IF(PROVEEDORES!D300="","",PROVEEDORES!D300)</f>
        <v/>
      </c>
      <c r="G299" s="159">
        <f>SUMIF('EG-MAY'!$F$18:$F$516,PROVEEDORES!$D300,'EG-MAY'!P$18:P$516)</f>
        <v>0</v>
      </c>
      <c r="H299" s="159">
        <f>SUMIF('EG-MAY'!$F$18:$F$516,PROVEEDORES!$D300,'EG-MAY'!Q$18:Q$516)</f>
        <v>0</v>
      </c>
      <c r="I299" s="159">
        <f>SUMIF('EG-MAY'!$F$18:$F$516,PROVEEDORES!$D300,'EG-MAY'!R$18:R$516)</f>
        <v>0</v>
      </c>
      <c r="J299" s="159">
        <f>SUMIF('EG-MAY'!$F$18:$F$516,PROVEEDORES!$D300,'EG-MAY'!S$18:S$516)</f>
        <v>0</v>
      </c>
      <c r="K299" s="159" t="str">
        <f t="shared" si="8"/>
        <v/>
      </c>
      <c r="L299" s="146" t="str">
        <f>IF(PROVEEDORES!G300="","",PROVEEDORES!G300)</f>
        <v/>
      </c>
    </row>
    <row r="300" spans="3:12" ht="17.45" customHeight="1" x14ac:dyDescent="0.2">
      <c r="C300" s="158">
        <f t="shared" si="9"/>
        <v>294</v>
      </c>
      <c r="D300" s="146" t="str">
        <f>IF(PROVEEDORES!E301="","",PROVEEDORES!E301)</f>
        <v/>
      </c>
      <c r="E300" s="146" t="str">
        <f>IF(PROVEEDORES!F301="","",PROVEEDORES!F301)</f>
        <v/>
      </c>
      <c r="F300" s="146" t="str">
        <f>IF(PROVEEDORES!D301="","",PROVEEDORES!D301)</f>
        <v/>
      </c>
      <c r="G300" s="159">
        <f>SUMIF('EG-MAY'!$F$18:$F$516,PROVEEDORES!$D301,'EG-MAY'!P$18:P$516)</f>
        <v>0</v>
      </c>
      <c r="H300" s="159">
        <f>SUMIF('EG-MAY'!$F$18:$F$516,PROVEEDORES!$D301,'EG-MAY'!Q$18:Q$516)</f>
        <v>0</v>
      </c>
      <c r="I300" s="159">
        <f>SUMIF('EG-MAY'!$F$18:$F$516,PROVEEDORES!$D301,'EG-MAY'!R$18:R$516)</f>
        <v>0</v>
      </c>
      <c r="J300" s="159">
        <f>SUMIF('EG-MAY'!$F$18:$F$516,PROVEEDORES!$D301,'EG-MAY'!S$18:S$516)</f>
        <v>0</v>
      </c>
      <c r="K300" s="159" t="str">
        <f t="shared" si="8"/>
        <v/>
      </c>
      <c r="L300" s="146" t="str">
        <f>IF(PROVEEDORES!G301="","",PROVEEDORES!G301)</f>
        <v/>
      </c>
    </row>
    <row r="301" spans="3:12" ht="17.45" customHeight="1" x14ac:dyDescent="0.2">
      <c r="C301" s="158">
        <f t="shared" si="9"/>
        <v>295</v>
      </c>
      <c r="D301" s="146" t="str">
        <f>IF(PROVEEDORES!E302="","",PROVEEDORES!E302)</f>
        <v/>
      </c>
      <c r="E301" s="146" t="str">
        <f>IF(PROVEEDORES!F302="","",PROVEEDORES!F302)</f>
        <v/>
      </c>
      <c r="F301" s="146" t="str">
        <f>IF(PROVEEDORES!D302="","",PROVEEDORES!D302)</f>
        <v/>
      </c>
      <c r="G301" s="159">
        <f>SUMIF('EG-MAY'!$F$18:$F$516,PROVEEDORES!$D302,'EG-MAY'!P$18:P$516)</f>
        <v>0</v>
      </c>
      <c r="H301" s="159">
        <f>SUMIF('EG-MAY'!$F$18:$F$516,PROVEEDORES!$D302,'EG-MAY'!Q$18:Q$516)</f>
        <v>0</v>
      </c>
      <c r="I301" s="159">
        <f>SUMIF('EG-MAY'!$F$18:$F$516,PROVEEDORES!$D302,'EG-MAY'!R$18:R$516)</f>
        <v>0</v>
      </c>
      <c r="J301" s="159">
        <f>SUMIF('EG-MAY'!$F$18:$F$516,PROVEEDORES!$D302,'EG-MAY'!S$18:S$516)</f>
        <v>0</v>
      </c>
      <c r="K301" s="159" t="str">
        <f t="shared" si="8"/>
        <v/>
      </c>
      <c r="L301" s="146" t="str">
        <f>IF(PROVEEDORES!G302="","",PROVEEDORES!G302)</f>
        <v/>
      </c>
    </row>
    <row r="302" spans="3:12" ht="17.45" customHeight="1" x14ac:dyDescent="0.2">
      <c r="C302" s="158">
        <f t="shared" si="9"/>
        <v>296</v>
      </c>
      <c r="D302" s="146" t="str">
        <f>IF(PROVEEDORES!E303="","",PROVEEDORES!E303)</f>
        <v/>
      </c>
      <c r="E302" s="146" t="str">
        <f>IF(PROVEEDORES!F303="","",PROVEEDORES!F303)</f>
        <v/>
      </c>
      <c r="F302" s="146" t="str">
        <f>IF(PROVEEDORES!D303="","",PROVEEDORES!D303)</f>
        <v/>
      </c>
      <c r="G302" s="159">
        <f>SUMIF('EG-MAY'!$F$18:$F$516,PROVEEDORES!$D303,'EG-MAY'!P$18:P$516)</f>
        <v>0</v>
      </c>
      <c r="H302" s="159">
        <f>SUMIF('EG-MAY'!$F$18:$F$516,PROVEEDORES!$D303,'EG-MAY'!Q$18:Q$516)</f>
        <v>0</v>
      </c>
      <c r="I302" s="159">
        <f>SUMIF('EG-MAY'!$F$18:$F$516,PROVEEDORES!$D303,'EG-MAY'!R$18:R$516)</f>
        <v>0</v>
      </c>
      <c r="J302" s="159">
        <f>SUMIF('EG-MAY'!$F$18:$F$516,PROVEEDORES!$D303,'EG-MAY'!S$18:S$516)</f>
        <v>0</v>
      </c>
      <c r="K302" s="159" t="str">
        <f t="shared" si="8"/>
        <v/>
      </c>
      <c r="L302" s="146" t="str">
        <f>IF(PROVEEDORES!G303="","",PROVEEDORES!G303)</f>
        <v/>
      </c>
    </row>
    <row r="303" spans="3:12" ht="17.45" customHeight="1" x14ac:dyDescent="0.2">
      <c r="C303" s="158">
        <f t="shared" si="9"/>
        <v>297</v>
      </c>
      <c r="D303" s="146" t="str">
        <f>IF(PROVEEDORES!E304="","",PROVEEDORES!E304)</f>
        <v/>
      </c>
      <c r="E303" s="146" t="str">
        <f>IF(PROVEEDORES!F304="","",PROVEEDORES!F304)</f>
        <v/>
      </c>
      <c r="F303" s="146" t="str">
        <f>IF(PROVEEDORES!D304="","",PROVEEDORES!D304)</f>
        <v/>
      </c>
      <c r="G303" s="159">
        <f>SUMIF('EG-MAY'!$F$18:$F$516,PROVEEDORES!$D304,'EG-MAY'!P$18:P$516)</f>
        <v>0</v>
      </c>
      <c r="H303" s="159">
        <f>SUMIF('EG-MAY'!$F$18:$F$516,PROVEEDORES!$D304,'EG-MAY'!Q$18:Q$516)</f>
        <v>0</v>
      </c>
      <c r="I303" s="159">
        <f>SUMIF('EG-MAY'!$F$18:$F$516,PROVEEDORES!$D304,'EG-MAY'!R$18:R$516)</f>
        <v>0</v>
      </c>
      <c r="J303" s="159">
        <f>SUMIF('EG-MAY'!$F$18:$F$516,PROVEEDORES!$D304,'EG-MAY'!S$18:S$516)</f>
        <v>0</v>
      </c>
      <c r="K303" s="159" t="str">
        <f t="shared" si="8"/>
        <v/>
      </c>
      <c r="L303" s="146" t="str">
        <f>IF(PROVEEDORES!G304="","",PROVEEDORES!G304)</f>
        <v/>
      </c>
    </row>
    <row r="304" spans="3:12" ht="17.45" customHeight="1" x14ac:dyDescent="0.2">
      <c r="C304" s="158">
        <f t="shared" si="9"/>
        <v>298</v>
      </c>
      <c r="D304" s="146" t="str">
        <f>IF(PROVEEDORES!E305="","",PROVEEDORES!E305)</f>
        <v/>
      </c>
      <c r="E304" s="146" t="str">
        <f>IF(PROVEEDORES!F305="","",PROVEEDORES!F305)</f>
        <v/>
      </c>
      <c r="F304" s="146" t="str">
        <f>IF(PROVEEDORES!D305="","",PROVEEDORES!D305)</f>
        <v/>
      </c>
      <c r="G304" s="159">
        <f>SUMIF('EG-MAY'!$F$18:$F$516,PROVEEDORES!$D305,'EG-MAY'!P$18:P$516)</f>
        <v>0</v>
      </c>
      <c r="H304" s="159">
        <f>SUMIF('EG-MAY'!$F$18:$F$516,PROVEEDORES!$D305,'EG-MAY'!Q$18:Q$516)</f>
        <v>0</v>
      </c>
      <c r="I304" s="159">
        <f>SUMIF('EG-MAY'!$F$18:$F$516,PROVEEDORES!$D305,'EG-MAY'!R$18:R$516)</f>
        <v>0</v>
      </c>
      <c r="J304" s="159">
        <f>SUMIF('EG-MAY'!$F$18:$F$516,PROVEEDORES!$D305,'EG-MAY'!S$18:S$516)</f>
        <v>0</v>
      </c>
      <c r="K304" s="159" t="str">
        <f t="shared" si="8"/>
        <v/>
      </c>
      <c r="L304" s="146" t="str">
        <f>IF(PROVEEDORES!G305="","",PROVEEDORES!G305)</f>
        <v/>
      </c>
    </row>
    <row r="305" spans="3:12" ht="17.45" customHeight="1" x14ac:dyDescent="0.2">
      <c r="C305" s="158">
        <f t="shared" si="9"/>
        <v>299</v>
      </c>
      <c r="D305" s="146" t="str">
        <f>IF(PROVEEDORES!E306="","",PROVEEDORES!E306)</f>
        <v/>
      </c>
      <c r="E305" s="146" t="str">
        <f>IF(PROVEEDORES!F306="","",PROVEEDORES!F306)</f>
        <v/>
      </c>
      <c r="F305" s="146" t="str">
        <f>IF(PROVEEDORES!D306="","",PROVEEDORES!D306)</f>
        <v/>
      </c>
      <c r="G305" s="159">
        <f>SUMIF('EG-MAY'!$F$18:$F$516,PROVEEDORES!$D306,'EG-MAY'!P$18:P$516)</f>
        <v>0</v>
      </c>
      <c r="H305" s="159">
        <f>SUMIF('EG-MAY'!$F$18:$F$516,PROVEEDORES!$D306,'EG-MAY'!Q$18:Q$516)</f>
        <v>0</v>
      </c>
      <c r="I305" s="159">
        <f>SUMIF('EG-MAY'!$F$18:$F$516,PROVEEDORES!$D306,'EG-MAY'!R$18:R$516)</f>
        <v>0</v>
      </c>
      <c r="J305" s="159">
        <f>SUMIF('EG-MAY'!$F$18:$F$516,PROVEEDORES!$D306,'EG-MAY'!S$18:S$516)</f>
        <v>0</v>
      </c>
      <c r="K305" s="159" t="str">
        <f t="shared" si="8"/>
        <v/>
      </c>
      <c r="L305" s="146" t="str">
        <f>IF(PROVEEDORES!G306="","",PROVEEDORES!G306)</f>
        <v/>
      </c>
    </row>
    <row r="306" spans="3:12" ht="17.45" customHeight="1" x14ac:dyDescent="0.2">
      <c r="C306" s="158">
        <f t="shared" si="9"/>
        <v>300</v>
      </c>
      <c r="D306" s="146" t="str">
        <f>IF(PROVEEDORES!E307="","",PROVEEDORES!E307)</f>
        <v/>
      </c>
      <c r="E306" s="146" t="str">
        <f>IF(PROVEEDORES!F307="","",PROVEEDORES!F307)</f>
        <v/>
      </c>
      <c r="F306" s="146" t="str">
        <f>IF(PROVEEDORES!D307="","",PROVEEDORES!D307)</f>
        <v/>
      </c>
      <c r="G306" s="159">
        <f>SUMIF('EG-MAY'!$F$18:$F$516,PROVEEDORES!$D307,'EG-MAY'!P$18:P$516)</f>
        <v>0</v>
      </c>
      <c r="H306" s="159">
        <f>SUMIF('EG-MAY'!$F$18:$F$516,PROVEEDORES!$D307,'EG-MAY'!Q$18:Q$516)</f>
        <v>0</v>
      </c>
      <c r="I306" s="159">
        <f>SUMIF('EG-MAY'!$F$18:$F$516,PROVEEDORES!$D307,'EG-MAY'!R$18:R$516)</f>
        <v>0</v>
      </c>
      <c r="J306" s="159">
        <f>SUMIF('EG-MAY'!$F$18:$F$516,PROVEEDORES!$D307,'EG-MAY'!S$18:S$516)</f>
        <v>0</v>
      </c>
      <c r="K306" s="159" t="str">
        <f t="shared" si="8"/>
        <v/>
      </c>
      <c r="L306" s="146" t="str">
        <f>IF(PROVEEDORES!G307="","",PROVEEDORES!G307)</f>
        <v/>
      </c>
    </row>
    <row r="307" spans="3:12" ht="17.45" customHeight="1" x14ac:dyDescent="0.2">
      <c r="C307" s="158">
        <f t="shared" si="9"/>
        <v>301</v>
      </c>
      <c r="D307" s="146" t="str">
        <f>IF(PROVEEDORES!E308="","",PROVEEDORES!E308)</f>
        <v/>
      </c>
      <c r="E307" s="146" t="str">
        <f>IF(PROVEEDORES!F308="","",PROVEEDORES!F308)</f>
        <v/>
      </c>
      <c r="F307" s="146" t="str">
        <f>IF(PROVEEDORES!D308="","",PROVEEDORES!D308)</f>
        <v/>
      </c>
      <c r="G307" s="159">
        <f>SUMIF('EG-MAY'!$F$18:$F$516,PROVEEDORES!$D308,'EG-MAY'!P$18:P$516)</f>
        <v>0</v>
      </c>
      <c r="H307" s="159">
        <f>SUMIF('EG-MAY'!$F$18:$F$516,PROVEEDORES!$D308,'EG-MAY'!Q$18:Q$516)</f>
        <v>0</v>
      </c>
      <c r="I307" s="159">
        <f>SUMIF('EG-MAY'!$F$18:$F$516,PROVEEDORES!$D308,'EG-MAY'!R$18:R$516)</f>
        <v>0</v>
      </c>
      <c r="J307" s="159">
        <f>SUMIF('EG-MAY'!$F$18:$F$516,PROVEEDORES!$D308,'EG-MAY'!S$18:S$516)</f>
        <v>0</v>
      </c>
      <c r="K307" s="159" t="str">
        <f t="shared" si="8"/>
        <v/>
      </c>
      <c r="L307" s="146" t="str">
        <f>IF(PROVEEDORES!G308="","",PROVEEDORES!G308)</f>
        <v/>
      </c>
    </row>
    <row r="308" spans="3:12" ht="17.45" customHeight="1" x14ac:dyDescent="0.2">
      <c r="C308" s="158">
        <f t="shared" si="9"/>
        <v>302</v>
      </c>
      <c r="D308" s="146" t="str">
        <f>IF(PROVEEDORES!E309="","",PROVEEDORES!E309)</f>
        <v/>
      </c>
      <c r="E308" s="146" t="str">
        <f>IF(PROVEEDORES!F309="","",PROVEEDORES!F309)</f>
        <v/>
      </c>
      <c r="F308" s="146" t="str">
        <f>IF(PROVEEDORES!D309="","",PROVEEDORES!D309)</f>
        <v/>
      </c>
      <c r="G308" s="159">
        <f>SUMIF('EG-MAY'!$F$18:$F$516,PROVEEDORES!$D309,'EG-MAY'!P$18:P$516)</f>
        <v>0</v>
      </c>
      <c r="H308" s="159">
        <f>SUMIF('EG-MAY'!$F$18:$F$516,PROVEEDORES!$D309,'EG-MAY'!Q$18:Q$516)</f>
        <v>0</v>
      </c>
      <c r="I308" s="159">
        <f>SUMIF('EG-MAY'!$F$18:$F$516,PROVEEDORES!$D309,'EG-MAY'!R$18:R$516)</f>
        <v>0</v>
      </c>
      <c r="J308" s="159">
        <f>SUMIF('EG-MAY'!$F$18:$F$516,PROVEEDORES!$D309,'EG-MAY'!S$18:S$516)</f>
        <v>0</v>
      </c>
      <c r="K308" s="159" t="str">
        <f t="shared" si="8"/>
        <v/>
      </c>
      <c r="L308" s="146" t="str">
        <f>IF(PROVEEDORES!G309="","",PROVEEDORES!G309)</f>
        <v/>
      </c>
    </row>
    <row r="309" spans="3:12" ht="17.45" customHeight="1" x14ac:dyDescent="0.2">
      <c r="C309" s="158">
        <f t="shared" si="9"/>
        <v>303</v>
      </c>
      <c r="D309" s="146" t="str">
        <f>IF(PROVEEDORES!E310="","",PROVEEDORES!E310)</f>
        <v/>
      </c>
      <c r="E309" s="146" t="str">
        <f>IF(PROVEEDORES!F310="","",PROVEEDORES!F310)</f>
        <v/>
      </c>
      <c r="F309" s="146" t="str">
        <f>IF(PROVEEDORES!D310="","",PROVEEDORES!D310)</f>
        <v/>
      </c>
      <c r="G309" s="159">
        <f>SUMIF('EG-MAY'!$F$18:$F$516,PROVEEDORES!$D310,'EG-MAY'!P$18:P$516)</f>
        <v>0</v>
      </c>
      <c r="H309" s="159">
        <f>SUMIF('EG-MAY'!$F$18:$F$516,PROVEEDORES!$D310,'EG-MAY'!Q$18:Q$516)</f>
        <v>0</v>
      </c>
      <c r="I309" s="159">
        <f>SUMIF('EG-MAY'!$F$18:$F$516,PROVEEDORES!$D310,'EG-MAY'!R$18:R$516)</f>
        <v>0</v>
      </c>
      <c r="J309" s="159">
        <f>SUMIF('EG-MAY'!$F$18:$F$516,PROVEEDORES!$D310,'EG-MAY'!S$18:S$516)</f>
        <v>0</v>
      </c>
      <c r="K309" s="159" t="str">
        <f t="shared" si="8"/>
        <v/>
      </c>
      <c r="L309" s="146" t="str">
        <f>IF(PROVEEDORES!G310="","",PROVEEDORES!G310)</f>
        <v/>
      </c>
    </row>
    <row r="310" spans="3:12" ht="17.45" customHeight="1" x14ac:dyDescent="0.2">
      <c r="C310" s="158">
        <f t="shared" si="9"/>
        <v>304</v>
      </c>
      <c r="D310" s="146" t="str">
        <f>IF(PROVEEDORES!E311="","",PROVEEDORES!E311)</f>
        <v/>
      </c>
      <c r="E310" s="146" t="str">
        <f>IF(PROVEEDORES!F311="","",PROVEEDORES!F311)</f>
        <v/>
      </c>
      <c r="F310" s="146" t="str">
        <f>IF(PROVEEDORES!D311="","",PROVEEDORES!D311)</f>
        <v/>
      </c>
      <c r="G310" s="159">
        <f>SUMIF('EG-MAY'!$F$18:$F$516,PROVEEDORES!$D311,'EG-MAY'!P$18:P$516)</f>
        <v>0</v>
      </c>
      <c r="H310" s="159">
        <f>SUMIF('EG-MAY'!$F$18:$F$516,PROVEEDORES!$D311,'EG-MAY'!Q$18:Q$516)</f>
        <v>0</v>
      </c>
      <c r="I310" s="159">
        <f>SUMIF('EG-MAY'!$F$18:$F$516,PROVEEDORES!$D311,'EG-MAY'!R$18:R$516)</f>
        <v>0</v>
      </c>
      <c r="J310" s="159">
        <f>SUMIF('EG-MAY'!$F$18:$F$516,PROVEEDORES!$D311,'EG-MAY'!S$18:S$516)</f>
        <v>0</v>
      </c>
      <c r="K310" s="159" t="str">
        <f t="shared" si="8"/>
        <v/>
      </c>
      <c r="L310" s="146" t="str">
        <f>IF(PROVEEDORES!G311="","",PROVEEDORES!G311)</f>
        <v/>
      </c>
    </row>
    <row r="311" spans="3:12" ht="17.45" customHeight="1" x14ac:dyDescent="0.2">
      <c r="C311" s="158">
        <f t="shared" si="9"/>
        <v>305</v>
      </c>
      <c r="D311" s="146" t="str">
        <f>IF(PROVEEDORES!E312="","",PROVEEDORES!E312)</f>
        <v/>
      </c>
      <c r="E311" s="146" t="str">
        <f>IF(PROVEEDORES!F312="","",PROVEEDORES!F312)</f>
        <v/>
      </c>
      <c r="F311" s="146" t="str">
        <f>IF(PROVEEDORES!D312="","",PROVEEDORES!D312)</f>
        <v/>
      </c>
      <c r="G311" s="159">
        <f>SUMIF('EG-MAY'!$F$18:$F$516,PROVEEDORES!$D312,'EG-MAY'!P$18:P$516)</f>
        <v>0</v>
      </c>
      <c r="H311" s="159">
        <f>SUMIF('EG-MAY'!$F$18:$F$516,PROVEEDORES!$D312,'EG-MAY'!Q$18:Q$516)</f>
        <v>0</v>
      </c>
      <c r="I311" s="159">
        <f>SUMIF('EG-MAY'!$F$18:$F$516,PROVEEDORES!$D312,'EG-MAY'!R$18:R$516)</f>
        <v>0</v>
      </c>
      <c r="J311" s="159">
        <f>SUMIF('EG-MAY'!$F$18:$F$516,PROVEEDORES!$D312,'EG-MAY'!S$18:S$516)</f>
        <v>0</v>
      </c>
      <c r="K311" s="159" t="str">
        <f t="shared" si="8"/>
        <v/>
      </c>
      <c r="L311" s="146" t="str">
        <f>IF(PROVEEDORES!G312="","",PROVEEDORES!G312)</f>
        <v/>
      </c>
    </row>
    <row r="312" spans="3:12" ht="17.45" customHeight="1" x14ac:dyDescent="0.2">
      <c r="C312" s="158">
        <f t="shared" si="9"/>
        <v>306</v>
      </c>
      <c r="D312" s="146" t="str">
        <f>IF(PROVEEDORES!E313="","",PROVEEDORES!E313)</f>
        <v/>
      </c>
      <c r="E312" s="146" t="str">
        <f>IF(PROVEEDORES!F313="","",PROVEEDORES!F313)</f>
        <v/>
      </c>
      <c r="F312" s="146" t="str">
        <f>IF(PROVEEDORES!D313="","",PROVEEDORES!D313)</f>
        <v/>
      </c>
      <c r="G312" s="159">
        <f>SUMIF('EG-MAY'!$F$18:$F$516,PROVEEDORES!$D313,'EG-MAY'!P$18:P$516)</f>
        <v>0</v>
      </c>
      <c r="H312" s="159">
        <f>SUMIF('EG-MAY'!$F$18:$F$516,PROVEEDORES!$D313,'EG-MAY'!Q$18:Q$516)</f>
        <v>0</v>
      </c>
      <c r="I312" s="159">
        <f>SUMIF('EG-MAY'!$F$18:$F$516,PROVEEDORES!$D313,'EG-MAY'!R$18:R$516)</f>
        <v>0</v>
      </c>
      <c r="J312" s="159">
        <f>SUMIF('EG-MAY'!$F$18:$F$516,PROVEEDORES!$D313,'EG-MAY'!S$18:S$516)</f>
        <v>0</v>
      </c>
      <c r="K312" s="159" t="str">
        <f t="shared" si="8"/>
        <v/>
      </c>
      <c r="L312" s="146" t="str">
        <f>IF(PROVEEDORES!G313="","",PROVEEDORES!G313)</f>
        <v/>
      </c>
    </row>
    <row r="313" spans="3:12" ht="17.45" customHeight="1" x14ac:dyDescent="0.2">
      <c r="C313" s="158">
        <f t="shared" si="9"/>
        <v>307</v>
      </c>
      <c r="D313" s="146" t="str">
        <f>IF(PROVEEDORES!E314="","",PROVEEDORES!E314)</f>
        <v/>
      </c>
      <c r="E313" s="146" t="str">
        <f>IF(PROVEEDORES!F314="","",PROVEEDORES!F314)</f>
        <v/>
      </c>
      <c r="F313" s="146" t="str">
        <f>IF(PROVEEDORES!D314="","",PROVEEDORES!D314)</f>
        <v/>
      </c>
      <c r="G313" s="159">
        <f>SUMIF('EG-MAY'!$F$18:$F$516,PROVEEDORES!$D314,'EG-MAY'!P$18:P$516)</f>
        <v>0</v>
      </c>
      <c r="H313" s="159">
        <f>SUMIF('EG-MAY'!$F$18:$F$516,PROVEEDORES!$D314,'EG-MAY'!Q$18:Q$516)</f>
        <v>0</v>
      </c>
      <c r="I313" s="159">
        <f>SUMIF('EG-MAY'!$F$18:$F$516,PROVEEDORES!$D314,'EG-MAY'!R$18:R$516)</f>
        <v>0</v>
      </c>
      <c r="J313" s="159">
        <f>SUMIF('EG-MAY'!$F$18:$F$516,PROVEEDORES!$D314,'EG-MAY'!S$18:S$516)</f>
        <v>0</v>
      </c>
      <c r="K313" s="159" t="str">
        <f t="shared" si="8"/>
        <v/>
      </c>
      <c r="L313" s="146" t="str">
        <f>IF(PROVEEDORES!G314="","",PROVEEDORES!G314)</f>
        <v/>
      </c>
    </row>
    <row r="314" spans="3:12" ht="17.45" customHeight="1" x14ac:dyDescent="0.2">
      <c r="C314" s="158">
        <f t="shared" si="9"/>
        <v>308</v>
      </c>
      <c r="D314" s="146" t="str">
        <f>IF(PROVEEDORES!E315="","",PROVEEDORES!E315)</f>
        <v/>
      </c>
      <c r="E314" s="146" t="str">
        <f>IF(PROVEEDORES!F315="","",PROVEEDORES!F315)</f>
        <v/>
      </c>
      <c r="F314" s="146" t="str">
        <f>IF(PROVEEDORES!D315="","",PROVEEDORES!D315)</f>
        <v/>
      </c>
      <c r="G314" s="159">
        <f>SUMIF('EG-MAY'!$F$18:$F$516,PROVEEDORES!$D315,'EG-MAY'!P$18:P$516)</f>
        <v>0</v>
      </c>
      <c r="H314" s="159">
        <f>SUMIF('EG-MAY'!$F$18:$F$516,PROVEEDORES!$D315,'EG-MAY'!Q$18:Q$516)</f>
        <v>0</v>
      </c>
      <c r="I314" s="159">
        <f>SUMIF('EG-MAY'!$F$18:$F$516,PROVEEDORES!$D315,'EG-MAY'!R$18:R$516)</f>
        <v>0</v>
      </c>
      <c r="J314" s="159">
        <f>SUMIF('EG-MAY'!$F$18:$F$516,PROVEEDORES!$D315,'EG-MAY'!S$18:S$516)</f>
        <v>0</v>
      </c>
      <c r="K314" s="159" t="str">
        <f t="shared" si="8"/>
        <v/>
      </c>
      <c r="L314" s="146" t="str">
        <f>IF(PROVEEDORES!G315="","",PROVEEDORES!G315)</f>
        <v/>
      </c>
    </row>
    <row r="315" spans="3:12" ht="17.45" customHeight="1" x14ac:dyDescent="0.2">
      <c r="C315" s="158">
        <f t="shared" si="9"/>
        <v>309</v>
      </c>
      <c r="D315" s="146" t="str">
        <f>IF(PROVEEDORES!E316="","",PROVEEDORES!E316)</f>
        <v/>
      </c>
      <c r="E315" s="146" t="str">
        <f>IF(PROVEEDORES!F316="","",PROVEEDORES!F316)</f>
        <v/>
      </c>
      <c r="F315" s="146" t="str">
        <f>IF(PROVEEDORES!D316="","",PROVEEDORES!D316)</f>
        <v/>
      </c>
      <c r="G315" s="159">
        <f>SUMIF('EG-MAY'!$F$18:$F$516,PROVEEDORES!$D316,'EG-MAY'!P$18:P$516)</f>
        <v>0</v>
      </c>
      <c r="H315" s="159">
        <f>SUMIF('EG-MAY'!$F$18:$F$516,PROVEEDORES!$D316,'EG-MAY'!Q$18:Q$516)</f>
        <v>0</v>
      </c>
      <c r="I315" s="159">
        <f>SUMIF('EG-MAY'!$F$18:$F$516,PROVEEDORES!$D316,'EG-MAY'!R$18:R$516)</f>
        <v>0</v>
      </c>
      <c r="J315" s="159">
        <f>SUMIF('EG-MAY'!$F$18:$F$516,PROVEEDORES!$D316,'EG-MAY'!S$18:S$516)</f>
        <v>0</v>
      </c>
      <c r="K315" s="159" t="str">
        <f t="shared" si="8"/>
        <v/>
      </c>
      <c r="L315" s="146" t="str">
        <f>IF(PROVEEDORES!G316="","",PROVEEDORES!G316)</f>
        <v/>
      </c>
    </row>
    <row r="316" spans="3:12" ht="17.45" customHeight="1" x14ac:dyDescent="0.2">
      <c r="C316" s="158">
        <f t="shared" si="9"/>
        <v>310</v>
      </c>
      <c r="D316" s="146" t="str">
        <f>IF(PROVEEDORES!E317="","",PROVEEDORES!E317)</f>
        <v/>
      </c>
      <c r="E316" s="146" t="str">
        <f>IF(PROVEEDORES!F317="","",PROVEEDORES!F317)</f>
        <v/>
      </c>
      <c r="F316" s="146" t="str">
        <f>IF(PROVEEDORES!D317="","",PROVEEDORES!D317)</f>
        <v/>
      </c>
      <c r="G316" s="159">
        <f>SUMIF('EG-MAY'!$F$18:$F$516,PROVEEDORES!$D317,'EG-MAY'!P$18:P$516)</f>
        <v>0</v>
      </c>
      <c r="H316" s="159">
        <f>SUMIF('EG-MAY'!$F$18:$F$516,PROVEEDORES!$D317,'EG-MAY'!Q$18:Q$516)</f>
        <v>0</v>
      </c>
      <c r="I316" s="159">
        <f>SUMIF('EG-MAY'!$F$18:$F$516,PROVEEDORES!$D317,'EG-MAY'!R$18:R$516)</f>
        <v>0</v>
      </c>
      <c r="J316" s="159">
        <f>SUMIF('EG-MAY'!$F$18:$F$516,PROVEEDORES!$D317,'EG-MAY'!S$18:S$516)</f>
        <v>0</v>
      </c>
      <c r="K316" s="159" t="str">
        <f t="shared" si="8"/>
        <v/>
      </c>
      <c r="L316" s="146" t="str">
        <f>IF(PROVEEDORES!G317="","",PROVEEDORES!G317)</f>
        <v/>
      </c>
    </row>
    <row r="317" spans="3:12" ht="17.45" customHeight="1" x14ac:dyDescent="0.2">
      <c r="C317" s="158">
        <f t="shared" si="9"/>
        <v>311</v>
      </c>
      <c r="D317" s="146" t="str">
        <f>IF(PROVEEDORES!E318="","",PROVEEDORES!E318)</f>
        <v/>
      </c>
      <c r="E317" s="146" t="str">
        <f>IF(PROVEEDORES!F318="","",PROVEEDORES!F318)</f>
        <v/>
      </c>
      <c r="F317" s="146" t="str">
        <f>IF(PROVEEDORES!D318="","",PROVEEDORES!D318)</f>
        <v/>
      </c>
      <c r="G317" s="159">
        <f>SUMIF('EG-MAY'!$F$18:$F$516,PROVEEDORES!$D318,'EG-MAY'!P$18:P$516)</f>
        <v>0</v>
      </c>
      <c r="H317" s="159">
        <f>SUMIF('EG-MAY'!$F$18:$F$516,PROVEEDORES!$D318,'EG-MAY'!Q$18:Q$516)</f>
        <v>0</v>
      </c>
      <c r="I317" s="159">
        <f>SUMIF('EG-MAY'!$F$18:$F$516,PROVEEDORES!$D318,'EG-MAY'!R$18:R$516)</f>
        <v>0</v>
      </c>
      <c r="J317" s="159">
        <f>SUMIF('EG-MAY'!$F$18:$F$516,PROVEEDORES!$D318,'EG-MAY'!S$18:S$516)</f>
        <v>0</v>
      </c>
      <c r="K317" s="159" t="str">
        <f t="shared" si="8"/>
        <v/>
      </c>
      <c r="L317" s="146" t="str">
        <f>IF(PROVEEDORES!G318="","",PROVEEDORES!G318)</f>
        <v/>
      </c>
    </row>
    <row r="318" spans="3:12" ht="17.45" customHeight="1" x14ac:dyDescent="0.2">
      <c r="C318" s="158">
        <f t="shared" si="9"/>
        <v>312</v>
      </c>
      <c r="D318" s="146" t="str">
        <f>IF(PROVEEDORES!E319="","",PROVEEDORES!E319)</f>
        <v/>
      </c>
      <c r="E318" s="146" t="str">
        <f>IF(PROVEEDORES!F319="","",PROVEEDORES!F319)</f>
        <v/>
      </c>
      <c r="F318" s="146" t="str">
        <f>IF(PROVEEDORES!D319="","",PROVEEDORES!D319)</f>
        <v/>
      </c>
      <c r="G318" s="159">
        <f>SUMIF('EG-MAY'!$F$18:$F$516,PROVEEDORES!$D319,'EG-MAY'!P$18:P$516)</f>
        <v>0</v>
      </c>
      <c r="H318" s="159">
        <f>SUMIF('EG-MAY'!$F$18:$F$516,PROVEEDORES!$D319,'EG-MAY'!Q$18:Q$516)</f>
        <v>0</v>
      </c>
      <c r="I318" s="159">
        <f>SUMIF('EG-MAY'!$F$18:$F$516,PROVEEDORES!$D319,'EG-MAY'!R$18:R$516)</f>
        <v>0</v>
      </c>
      <c r="J318" s="159">
        <f>SUMIF('EG-MAY'!$F$18:$F$516,PROVEEDORES!$D319,'EG-MAY'!S$18:S$516)</f>
        <v>0</v>
      </c>
      <c r="K318" s="159" t="str">
        <f t="shared" si="8"/>
        <v/>
      </c>
      <c r="L318" s="146" t="str">
        <f>IF(PROVEEDORES!G319="","",PROVEEDORES!G319)</f>
        <v/>
      </c>
    </row>
    <row r="319" spans="3:12" ht="17.45" customHeight="1" x14ac:dyDescent="0.2">
      <c r="C319" s="158">
        <f t="shared" si="9"/>
        <v>313</v>
      </c>
      <c r="D319" s="146" t="str">
        <f>IF(PROVEEDORES!E320="","",PROVEEDORES!E320)</f>
        <v/>
      </c>
      <c r="E319" s="146" t="str">
        <f>IF(PROVEEDORES!F320="","",PROVEEDORES!F320)</f>
        <v/>
      </c>
      <c r="F319" s="146" t="str">
        <f>IF(PROVEEDORES!D320="","",PROVEEDORES!D320)</f>
        <v/>
      </c>
      <c r="G319" s="159">
        <f>SUMIF('EG-MAY'!$F$18:$F$516,PROVEEDORES!$D320,'EG-MAY'!P$18:P$516)</f>
        <v>0</v>
      </c>
      <c r="H319" s="159">
        <f>SUMIF('EG-MAY'!$F$18:$F$516,PROVEEDORES!$D320,'EG-MAY'!Q$18:Q$516)</f>
        <v>0</v>
      </c>
      <c r="I319" s="159">
        <f>SUMIF('EG-MAY'!$F$18:$F$516,PROVEEDORES!$D320,'EG-MAY'!R$18:R$516)</f>
        <v>0</v>
      </c>
      <c r="J319" s="159">
        <f>SUMIF('EG-MAY'!$F$18:$F$516,PROVEEDORES!$D320,'EG-MAY'!S$18:S$516)</f>
        <v>0</v>
      </c>
      <c r="K319" s="159" t="str">
        <f t="shared" si="8"/>
        <v/>
      </c>
      <c r="L319" s="146" t="str">
        <f>IF(PROVEEDORES!G320="","",PROVEEDORES!G320)</f>
        <v/>
      </c>
    </row>
    <row r="320" spans="3:12" ht="17.45" customHeight="1" x14ac:dyDescent="0.2">
      <c r="C320" s="158">
        <f t="shared" si="9"/>
        <v>314</v>
      </c>
      <c r="D320" s="146" t="str">
        <f>IF(PROVEEDORES!E321="","",PROVEEDORES!E321)</f>
        <v/>
      </c>
      <c r="E320" s="146" t="str">
        <f>IF(PROVEEDORES!F321="","",PROVEEDORES!F321)</f>
        <v/>
      </c>
      <c r="F320" s="146" t="str">
        <f>IF(PROVEEDORES!D321="","",PROVEEDORES!D321)</f>
        <v/>
      </c>
      <c r="G320" s="159">
        <f>SUMIF('EG-MAY'!$F$18:$F$516,PROVEEDORES!$D321,'EG-MAY'!P$18:P$516)</f>
        <v>0</v>
      </c>
      <c r="H320" s="159">
        <f>SUMIF('EG-MAY'!$F$18:$F$516,PROVEEDORES!$D321,'EG-MAY'!Q$18:Q$516)</f>
        <v>0</v>
      </c>
      <c r="I320" s="159">
        <f>SUMIF('EG-MAY'!$F$18:$F$516,PROVEEDORES!$D321,'EG-MAY'!R$18:R$516)</f>
        <v>0</v>
      </c>
      <c r="J320" s="159">
        <f>SUMIF('EG-MAY'!$F$18:$F$516,PROVEEDORES!$D321,'EG-MAY'!S$18:S$516)</f>
        <v>0</v>
      </c>
      <c r="K320" s="159" t="str">
        <f t="shared" si="8"/>
        <v/>
      </c>
      <c r="L320" s="146" t="str">
        <f>IF(PROVEEDORES!G321="","",PROVEEDORES!G321)</f>
        <v/>
      </c>
    </row>
    <row r="321" spans="3:12" ht="17.45" customHeight="1" x14ac:dyDescent="0.2">
      <c r="C321" s="158">
        <f t="shared" si="9"/>
        <v>315</v>
      </c>
      <c r="D321" s="146" t="str">
        <f>IF(PROVEEDORES!E322="","",PROVEEDORES!E322)</f>
        <v/>
      </c>
      <c r="E321" s="146" t="str">
        <f>IF(PROVEEDORES!F322="","",PROVEEDORES!F322)</f>
        <v/>
      </c>
      <c r="F321" s="146" t="str">
        <f>IF(PROVEEDORES!D322="","",PROVEEDORES!D322)</f>
        <v/>
      </c>
      <c r="G321" s="159">
        <f>SUMIF('EG-MAY'!$F$18:$F$516,PROVEEDORES!$D322,'EG-MAY'!P$18:P$516)</f>
        <v>0</v>
      </c>
      <c r="H321" s="159">
        <f>SUMIF('EG-MAY'!$F$18:$F$516,PROVEEDORES!$D322,'EG-MAY'!Q$18:Q$516)</f>
        <v>0</v>
      </c>
      <c r="I321" s="159">
        <f>SUMIF('EG-MAY'!$F$18:$F$516,PROVEEDORES!$D322,'EG-MAY'!R$18:R$516)</f>
        <v>0</v>
      </c>
      <c r="J321" s="159">
        <f>SUMIF('EG-MAY'!$F$18:$F$516,PROVEEDORES!$D322,'EG-MAY'!S$18:S$516)</f>
        <v>0</v>
      </c>
      <c r="K321" s="159" t="str">
        <f t="shared" si="8"/>
        <v/>
      </c>
      <c r="L321" s="146" t="str">
        <f>IF(PROVEEDORES!G322="","",PROVEEDORES!G322)</f>
        <v/>
      </c>
    </row>
    <row r="322" spans="3:12" ht="17.45" customHeight="1" x14ac:dyDescent="0.2">
      <c r="C322" s="158">
        <f t="shared" si="9"/>
        <v>316</v>
      </c>
      <c r="D322" s="146" t="str">
        <f>IF(PROVEEDORES!E323="","",PROVEEDORES!E323)</f>
        <v/>
      </c>
      <c r="E322" s="146" t="str">
        <f>IF(PROVEEDORES!F323="","",PROVEEDORES!F323)</f>
        <v/>
      </c>
      <c r="F322" s="146" t="str">
        <f>IF(PROVEEDORES!D323="","",PROVEEDORES!D323)</f>
        <v/>
      </c>
      <c r="G322" s="159">
        <f>SUMIF('EG-MAY'!$F$18:$F$516,PROVEEDORES!$D323,'EG-MAY'!P$18:P$516)</f>
        <v>0</v>
      </c>
      <c r="H322" s="159">
        <f>SUMIF('EG-MAY'!$F$18:$F$516,PROVEEDORES!$D323,'EG-MAY'!Q$18:Q$516)</f>
        <v>0</v>
      </c>
      <c r="I322" s="159">
        <f>SUMIF('EG-MAY'!$F$18:$F$516,PROVEEDORES!$D323,'EG-MAY'!R$18:R$516)</f>
        <v>0</v>
      </c>
      <c r="J322" s="159">
        <f>SUMIF('EG-MAY'!$F$18:$F$516,PROVEEDORES!$D323,'EG-MAY'!S$18:S$516)</f>
        <v>0</v>
      </c>
      <c r="K322" s="159" t="str">
        <f t="shared" si="8"/>
        <v/>
      </c>
      <c r="L322" s="146" t="str">
        <f>IF(PROVEEDORES!G323="","",PROVEEDORES!G323)</f>
        <v/>
      </c>
    </row>
    <row r="323" spans="3:12" ht="17.45" customHeight="1" x14ac:dyDescent="0.2">
      <c r="C323" s="158">
        <f t="shared" si="9"/>
        <v>317</v>
      </c>
      <c r="D323" s="146" t="str">
        <f>IF(PROVEEDORES!E324="","",PROVEEDORES!E324)</f>
        <v/>
      </c>
      <c r="E323" s="146" t="str">
        <f>IF(PROVEEDORES!F324="","",PROVEEDORES!F324)</f>
        <v/>
      </c>
      <c r="F323" s="146" t="str">
        <f>IF(PROVEEDORES!D324="","",PROVEEDORES!D324)</f>
        <v/>
      </c>
      <c r="G323" s="159">
        <f>SUMIF('EG-MAY'!$F$18:$F$516,PROVEEDORES!$D324,'EG-MAY'!P$18:P$516)</f>
        <v>0</v>
      </c>
      <c r="H323" s="159">
        <f>SUMIF('EG-MAY'!$F$18:$F$516,PROVEEDORES!$D324,'EG-MAY'!Q$18:Q$516)</f>
        <v>0</v>
      </c>
      <c r="I323" s="159">
        <f>SUMIF('EG-MAY'!$F$18:$F$516,PROVEEDORES!$D324,'EG-MAY'!R$18:R$516)</f>
        <v>0</v>
      </c>
      <c r="J323" s="159">
        <f>SUMIF('EG-MAY'!$F$18:$F$516,PROVEEDORES!$D324,'EG-MAY'!S$18:S$516)</f>
        <v>0</v>
      </c>
      <c r="K323" s="159" t="str">
        <f t="shared" si="8"/>
        <v/>
      </c>
      <c r="L323" s="146" t="str">
        <f>IF(PROVEEDORES!G324="","",PROVEEDORES!G324)</f>
        <v/>
      </c>
    </row>
    <row r="324" spans="3:12" ht="17.45" customHeight="1" x14ac:dyDescent="0.2">
      <c r="C324" s="158">
        <f t="shared" si="9"/>
        <v>318</v>
      </c>
      <c r="D324" s="146" t="str">
        <f>IF(PROVEEDORES!E325="","",PROVEEDORES!E325)</f>
        <v/>
      </c>
      <c r="E324" s="146" t="str">
        <f>IF(PROVEEDORES!F325="","",PROVEEDORES!F325)</f>
        <v/>
      </c>
      <c r="F324" s="146" t="str">
        <f>IF(PROVEEDORES!D325="","",PROVEEDORES!D325)</f>
        <v/>
      </c>
      <c r="G324" s="159">
        <f>SUMIF('EG-MAY'!$F$18:$F$516,PROVEEDORES!$D325,'EG-MAY'!P$18:P$516)</f>
        <v>0</v>
      </c>
      <c r="H324" s="159">
        <f>SUMIF('EG-MAY'!$F$18:$F$516,PROVEEDORES!$D325,'EG-MAY'!Q$18:Q$516)</f>
        <v>0</v>
      </c>
      <c r="I324" s="159">
        <f>SUMIF('EG-MAY'!$F$18:$F$516,PROVEEDORES!$D325,'EG-MAY'!R$18:R$516)</f>
        <v>0</v>
      </c>
      <c r="J324" s="159">
        <f>SUMIF('EG-MAY'!$F$18:$F$516,PROVEEDORES!$D325,'EG-MAY'!S$18:S$516)</f>
        <v>0</v>
      </c>
      <c r="K324" s="159" t="str">
        <f t="shared" si="8"/>
        <v/>
      </c>
      <c r="L324" s="146" t="str">
        <f>IF(PROVEEDORES!G325="","",PROVEEDORES!G325)</f>
        <v/>
      </c>
    </row>
    <row r="325" spans="3:12" ht="17.45" customHeight="1" x14ac:dyDescent="0.2">
      <c r="C325" s="158">
        <f t="shared" si="9"/>
        <v>319</v>
      </c>
      <c r="D325" s="146" t="str">
        <f>IF(PROVEEDORES!E326="","",PROVEEDORES!E326)</f>
        <v/>
      </c>
      <c r="E325" s="146" t="str">
        <f>IF(PROVEEDORES!F326="","",PROVEEDORES!F326)</f>
        <v/>
      </c>
      <c r="F325" s="146" t="str">
        <f>IF(PROVEEDORES!D326="","",PROVEEDORES!D326)</f>
        <v/>
      </c>
      <c r="G325" s="159">
        <f>SUMIF('EG-MAY'!$F$18:$F$516,PROVEEDORES!$D326,'EG-MAY'!P$18:P$516)</f>
        <v>0</v>
      </c>
      <c r="H325" s="159">
        <f>SUMIF('EG-MAY'!$F$18:$F$516,PROVEEDORES!$D326,'EG-MAY'!Q$18:Q$516)</f>
        <v>0</v>
      </c>
      <c r="I325" s="159">
        <f>SUMIF('EG-MAY'!$F$18:$F$516,PROVEEDORES!$D326,'EG-MAY'!R$18:R$516)</f>
        <v>0</v>
      </c>
      <c r="J325" s="159">
        <f>SUMIF('EG-MAY'!$F$18:$F$516,PROVEEDORES!$D326,'EG-MAY'!S$18:S$516)</f>
        <v>0</v>
      </c>
      <c r="K325" s="159" t="str">
        <f t="shared" si="8"/>
        <v/>
      </c>
      <c r="L325" s="146" t="str">
        <f>IF(PROVEEDORES!G326="","",PROVEEDORES!G326)</f>
        <v/>
      </c>
    </row>
    <row r="326" spans="3:12" ht="17.45" customHeight="1" x14ac:dyDescent="0.2">
      <c r="C326" s="158">
        <f t="shared" si="9"/>
        <v>320</v>
      </c>
      <c r="D326" s="146" t="str">
        <f>IF(PROVEEDORES!E327="","",PROVEEDORES!E327)</f>
        <v/>
      </c>
      <c r="E326" s="146" t="str">
        <f>IF(PROVEEDORES!F327="","",PROVEEDORES!F327)</f>
        <v/>
      </c>
      <c r="F326" s="146" t="str">
        <f>IF(PROVEEDORES!D327="","",PROVEEDORES!D327)</f>
        <v/>
      </c>
      <c r="G326" s="159">
        <f>SUMIF('EG-MAY'!$F$18:$F$516,PROVEEDORES!$D327,'EG-MAY'!P$18:P$516)</f>
        <v>0</v>
      </c>
      <c r="H326" s="159">
        <f>SUMIF('EG-MAY'!$F$18:$F$516,PROVEEDORES!$D327,'EG-MAY'!Q$18:Q$516)</f>
        <v>0</v>
      </c>
      <c r="I326" s="159">
        <f>SUMIF('EG-MAY'!$F$18:$F$516,PROVEEDORES!$D327,'EG-MAY'!R$18:R$516)</f>
        <v>0</v>
      </c>
      <c r="J326" s="159">
        <f>SUMIF('EG-MAY'!$F$18:$F$516,PROVEEDORES!$D327,'EG-MAY'!S$18:S$516)</f>
        <v>0</v>
      </c>
      <c r="K326" s="159" t="str">
        <f t="shared" si="8"/>
        <v/>
      </c>
      <c r="L326" s="146" t="str">
        <f>IF(PROVEEDORES!G327="","",PROVEEDORES!G327)</f>
        <v/>
      </c>
    </row>
    <row r="327" spans="3:12" ht="17.45" customHeight="1" x14ac:dyDescent="0.2">
      <c r="C327" s="158">
        <f t="shared" si="9"/>
        <v>321</v>
      </c>
      <c r="D327" s="146" t="str">
        <f>IF(PROVEEDORES!E328="","",PROVEEDORES!E328)</f>
        <v/>
      </c>
      <c r="E327" s="146" t="str">
        <f>IF(PROVEEDORES!F328="","",PROVEEDORES!F328)</f>
        <v/>
      </c>
      <c r="F327" s="146" t="str">
        <f>IF(PROVEEDORES!D328="","",PROVEEDORES!D328)</f>
        <v/>
      </c>
      <c r="G327" s="159">
        <f>SUMIF('EG-MAY'!$F$18:$F$516,PROVEEDORES!$D328,'EG-MAY'!P$18:P$516)</f>
        <v>0</v>
      </c>
      <c r="H327" s="159">
        <f>SUMIF('EG-MAY'!$F$18:$F$516,PROVEEDORES!$D328,'EG-MAY'!Q$18:Q$516)</f>
        <v>0</v>
      </c>
      <c r="I327" s="159">
        <f>SUMIF('EG-MAY'!$F$18:$F$516,PROVEEDORES!$D328,'EG-MAY'!R$18:R$516)</f>
        <v>0</v>
      </c>
      <c r="J327" s="159">
        <f>SUMIF('EG-MAY'!$F$18:$F$516,PROVEEDORES!$D328,'EG-MAY'!S$18:S$516)</f>
        <v>0</v>
      </c>
      <c r="K327" s="159" t="str">
        <f t="shared" si="8"/>
        <v/>
      </c>
      <c r="L327" s="146" t="str">
        <f>IF(PROVEEDORES!G328="","",PROVEEDORES!G328)</f>
        <v/>
      </c>
    </row>
    <row r="328" spans="3:12" ht="17.45" customHeight="1" x14ac:dyDescent="0.2">
      <c r="C328" s="158">
        <f t="shared" si="9"/>
        <v>322</v>
      </c>
      <c r="D328" s="146" t="str">
        <f>IF(PROVEEDORES!E329="","",PROVEEDORES!E329)</f>
        <v/>
      </c>
      <c r="E328" s="146" t="str">
        <f>IF(PROVEEDORES!F329="","",PROVEEDORES!F329)</f>
        <v/>
      </c>
      <c r="F328" s="146" t="str">
        <f>IF(PROVEEDORES!D329="","",PROVEEDORES!D329)</f>
        <v/>
      </c>
      <c r="G328" s="159">
        <f>SUMIF('EG-MAY'!$F$18:$F$516,PROVEEDORES!$D329,'EG-MAY'!P$18:P$516)</f>
        <v>0</v>
      </c>
      <c r="H328" s="159">
        <f>SUMIF('EG-MAY'!$F$18:$F$516,PROVEEDORES!$D329,'EG-MAY'!Q$18:Q$516)</f>
        <v>0</v>
      </c>
      <c r="I328" s="159">
        <f>SUMIF('EG-MAY'!$F$18:$F$516,PROVEEDORES!$D329,'EG-MAY'!R$18:R$516)</f>
        <v>0</v>
      </c>
      <c r="J328" s="159">
        <f>SUMIF('EG-MAY'!$F$18:$F$516,PROVEEDORES!$D329,'EG-MAY'!S$18:S$516)</f>
        <v>0</v>
      </c>
      <c r="K328" s="159" t="str">
        <f t="shared" ref="K328:K391" si="10">IF(G328+H328+I328+J328&gt;0,"C/Información","")</f>
        <v/>
      </c>
      <c r="L328" s="146" t="str">
        <f>IF(PROVEEDORES!G329="","",PROVEEDORES!G329)</f>
        <v/>
      </c>
    </row>
    <row r="329" spans="3:12" ht="17.45" customHeight="1" x14ac:dyDescent="0.2">
      <c r="C329" s="158">
        <f t="shared" ref="C329:C392" si="11">C328+1</f>
        <v>323</v>
      </c>
      <c r="D329" s="146" t="str">
        <f>IF(PROVEEDORES!E330="","",PROVEEDORES!E330)</f>
        <v/>
      </c>
      <c r="E329" s="146" t="str">
        <f>IF(PROVEEDORES!F330="","",PROVEEDORES!F330)</f>
        <v/>
      </c>
      <c r="F329" s="146" t="str">
        <f>IF(PROVEEDORES!D330="","",PROVEEDORES!D330)</f>
        <v/>
      </c>
      <c r="G329" s="159">
        <f>SUMIF('EG-MAY'!$F$18:$F$516,PROVEEDORES!$D330,'EG-MAY'!P$18:P$516)</f>
        <v>0</v>
      </c>
      <c r="H329" s="159">
        <f>SUMIF('EG-MAY'!$F$18:$F$516,PROVEEDORES!$D330,'EG-MAY'!Q$18:Q$516)</f>
        <v>0</v>
      </c>
      <c r="I329" s="159">
        <f>SUMIF('EG-MAY'!$F$18:$F$516,PROVEEDORES!$D330,'EG-MAY'!R$18:R$516)</f>
        <v>0</v>
      </c>
      <c r="J329" s="159">
        <f>SUMIF('EG-MAY'!$F$18:$F$516,PROVEEDORES!$D330,'EG-MAY'!S$18:S$516)</f>
        <v>0</v>
      </c>
      <c r="K329" s="159" t="str">
        <f t="shared" si="10"/>
        <v/>
      </c>
      <c r="L329" s="146" t="str">
        <f>IF(PROVEEDORES!G330="","",PROVEEDORES!G330)</f>
        <v/>
      </c>
    </row>
    <row r="330" spans="3:12" ht="17.45" customHeight="1" x14ac:dyDescent="0.2">
      <c r="C330" s="158">
        <f t="shared" si="11"/>
        <v>324</v>
      </c>
      <c r="D330" s="146" t="str">
        <f>IF(PROVEEDORES!E331="","",PROVEEDORES!E331)</f>
        <v/>
      </c>
      <c r="E330" s="146" t="str">
        <f>IF(PROVEEDORES!F331="","",PROVEEDORES!F331)</f>
        <v/>
      </c>
      <c r="F330" s="146" t="str">
        <f>IF(PROVEEDORES!D331="","",PROVEEDORES!D331)</f>
        <v/>
      </c>
      <c r="G330" s="159">
        <f>SUMIF('EG-MAY'!$F$18:$F$516,PROVEEDORES!$D331,'EG-MAY'!P$18:P$516)</f>
        <v>0</v>
      </c>
      <c r="H330" s="159">
        <f>SUMIF('EG-MAY'!$F$18:$F$516,PROVEEDORES!$D331,'EG-MAY'!Q$18:Q$516)</f>
        <v>0</v>
      </c>
      <c r="I330" s="159">
        <f>SUMIF('EG-MAY'!$F$18:$F$516,PROVEEDORES!$D331,'EG-MAY'!R$18:R$516)</f>
        <v>0</v>
      </c>
      <c r="J330" s="159">
        <f>SUMIF('EG-MAY'!$F$18:$F$516,PROVEEDORES!$D331,'EG-MAY'!S$18:S$516)</f>
        <v>0</v>
      </c>
      <c r="K330" s="159" t="str">
        <f t="shared" si="10"/>
        <v/>
      </c>
      <c r="L330" s="146" t="str">
        <f>IF(PROVEEDORES!G331="","",PROVEEDORES!G331)</f>
        <v/>
      </c>
    </row>
    <row r="331" spans="3:12" ht="17.45" customHeight="1" x14ac:dyDescent="0.2">
      <c r="C331" s="158">
        <f t="shared" si="11"/>
        <v>325</v>
      </c>
      <c r="D331" s="146" t="str">
        <f>IF(PROVEEDORES!E332="","",PROVEEDORES!E332)</f>
        <v/>
      </c>
      <c r="E331" s="146" t="str">
        <f>IF(PROVEEDORES!F332="","",PROVEEDORES!F332)</f>
        <v/>
      </c>
      <c r="F331" s="146" t="str">
        <f>IF(PROVEEDORES!D332="","",PROVEEDORES!D332)</f>
        <v/>
      </c>
      <c r="G331" s="159">
        <f>SUMIF('EG-MAY'!$F$18:$F$516,PROVEEDORES!$D332,'EG-MAY'!P$18:P$516)</f>
        <v>0</v>
      </c>
      <c r="H331" s="159">
        <f>SUMIF('EG-MAY'!$F$18:$F$516,PROVEEDORES!$D332,'EG-MAY'!Q$18:Q$516)</f>
        <v>0</v>
      </c>
      <c r="I331" s="159">
        <f>SUMIF('EG-MAY'!$F$18:$F$516,PROVEEDORES!$D332,'EG-MAY'!R$18:R$516)</f>
        <v>0</v>
      </c>
      <c r="J331" s="159">
        <f>SUMIF('EG-MAY'!$F$18:$F$516,PROVEEDORES!$D332,'EG-MAY'!S$18:S$516)</f>
        <v>0</v>
      </c>
      <c r="K331" s="159" t="str">
        <f t="shared" si="10"/>
        <v/>
      </c>
      <c r="L331" s="146" t="str">
        <f>IF(PROVEEDORES!G332="","",PROVEEDORES!G332)</f>
        <v/>
      </c>
    </row>
    <row r="332" spans="3:12" ht="17.45" customHeight="1" x14ac:dyDescent="0.2">
      <c r="C332" s="158">
        <f t="shared" si="11"/>
        <v>326</v>
      </c>
      <c r="D332" s="146" t="str">
        <f>IF(PROVEEDORES!E333="","",PROVEEDORES!E333)</f>
        <v/>
      </c>
      <c r="E332" s="146" t="str">
        <f>IF(PROVEEDORES!F333="","",PROVEEDORES!F333)</f>
        <v/>
      </c>
      <c r="F332" s="146" t="str">
        <f>IF(PROVEEDORES!D333="","",PROVEEDORES!D333)</f>
        <v/>
      </c>
      <c r="G332" s="159">
        <f>SUMIF('EG-MAY'!$F$18:$F$516,PROVEEDORES!$D333,'EG-MAY'!P$18:P$516)</f>
        <v>0</v>
      </c>
      <c r="H332" s="159">
        <f>SUMIF('EG-MAY'!$F$18:$F$516,PROVEEDORES!$D333,'EG-MAY'!Q$18:Q$516)</f>
        <v>0</v>
      </c>
      <c r="I332" s="159">
        <f>SUMIF('EG-MAY'!$F$18:$F$516,PROVEEDORES!$D333,'EG-MAY'!R$18:R$516)</f>
        <v>0</v>
      </c>
      <c r="J332" s="159">
        <f>SUMIF('EG-MAY'!$F$18:$F$516,PROVEEDORES!$D333,'EG-MAY'!S$18:S$516)</f>
        <v>0</v>
      </c>
      <c r="K332" s="159" t="str">
        <f t="shared" si="10"/>
        <v/>
      </c>
      <c r="L332" s="146" t="str">
        <f>IF(PROVEEDORES!G333="","",PROVEEDORES!G333)</f>
        <v/>
      </c>
    </row>
    <row r="333" spans="3:12" ht="17.45" customHeight="1" x14ac:dyDescent="0.2">
      <c r="C333" s="158">
        <f t="shared" si="11"/>
        <v>327</v>
      </c>
      <c r="D333" s="146" t="str">
        <f>IF(PROVEEDORES!E334="","",PROVEEDORES!E334)</f>
        <v/>
      </c>
      <c r="E333" s="146" t="str">
        <f>IF(PROVEEDORES!F334="","",PROVEEDORES!F334)</f>
        <v/>
      </c>
      <c r="F333" s="146" t="str">
        <f>IF(PROVEEDORES!D334="","",PROVEEDORES!D334)</f>
        <v/>
      </c>
      <c r="G333" s="159">
        <f>SUMIF('EG-MAY'!$F$18:$F$516,PROVEEDORES!$D334,'EG-MAY'!P$18:P$516)</f>
        <v>0</v>
      </c>
      <c r="H333" s="159">
        <f>SUMIF('EG-MAY'!$F$18:$F$516,PROVEEDORES!$D334,'EG-MAY'!Q$18:Q$516)</f>
        <v>0</v>
      </c>
      <c r="I333" s="159">
        <f>SUMIF('EG-MAY'!$F$18:$F$516,PROVEEDORES!$D334,'EG-MAY'!R$18:R$516)</f>
        <v>0</v>
      </c>
      <c r="J333" s="159">
        <f>SUMIF('EG-MAY'!$F$18:$F$516,PROVEEDORES!$D334,'EG-MAY'!S$18:S$516)</f>
        <v>0</v>
      </c>
      <c r="K333" s="159" t="str">
        <f t="shared" si="10"/>
        <v/>
      </c>
      <c r="L333" s="146" t="str">
        <f>IF(PROVEEDORES!G334="","",PROVEEDORES!G334)</f>
        <v/>
      </c>
    </row>
    <row r="334" spans="3:12" ht="17.45" customHeight="1" x14ac:dyDescent="0.2">
      <c r="C334" s="158">
        <f t="shared" si="11"/>
        <v>328</v>
      </c>
      <c r="D334" s="146" t="str">
        <f>IF(PROVEEDORES!E335="","",PROVEEDORES!E335)</f>
        <v/>
      </c>
      <c r="E334" s="146" t="str">
        <f>IF(PROVEEDORES!F335="","",PROVEEDORES!F335)</f>
        <v/>
      </c>
      <c r="F334" s="146" t="str">
        <f>IF(PROVEEDORES!D335="","",PROVEEDORES!D335)</f>
        <v/>
      </c>
      <c r="G334" s="159">
        <f>SUMIF('EG-MAY'!$F$18:$F$516,PROVEEDORES!$D335,'EG-MAY'!P$18:P$516)</f>
        <v>0</v>
      </c>
      <c r="H334" s="159">
        <f>SUMIF('EG-MAY'!$F$18:$F$516,PROVEEDORES!$D335,'EG-MAY'!Q$18:Q$516)</f>
        <v>0</v>
      </c>
      <c r="I334" s="159">
        <f>SUMIF('EG-MAY'!$F$18:$F$516,PROVEEDORES!$D335,'EG-MAY'!R$18:R$516)</f>
        <v>0</v>
      </c>
      <c r="J334" s="159">
        <f>SUMIF('EG-MAY'!$F$18:$F$516,PROVEEDORES!$D335,'EG-MAY'!S$18:S$516)</f>
        <v>0</v>
      </c>
      <c r="K334" s="159" t="str">
        <f t="shared" si="10"/>
        <v/>
      </c>
      <c r="L334" s="146" t="str">
        <f>IF(PROVEEDORES!G335="","",PROVEEDORES!G335)</f>
        <v/>
      </c>
    </row>
    <row r="335" spans="3:12" ht="17.45" customHeight="1" x14ac:dyDescent="0.2">
      <c r="C335" s="158">
        <f t="shared" si="11"/>
        <v>329</v>
      </c>
      <c r="D335" s="146" t="str">
        <f>IF(PROVEEDORES!E336="","",PROVEEDORES!E336)</f>
        <v/>
      </c>
      <c r="E335" s="146" t="str">
        <f>IF(PROVEEDORES!F336="","",PROVEEDORES!F336)</f>
        <v/>
      </c>
      <c r="F335" s="146" t="str">
        <f>IF(PROVEEDORES!D336="","",PROVEEDORES!D336)</f>
        <v/>
      </c>
      <c r="G335" s="159">
        <f>SUMIF('EG-MAY'!$F$18:$F$516,PROVEEDORES!$D336,'EG-MAY'!P$18:P$516)</f>
        <v>0</v>
      </c>
      <c r="H335" s="159">
        <f>SUMIF('EG-MAY'!$F$18:$F$516,PROVEEDORES!$D336,'EG-MAY'!Q$18:Q$516)</f>
        <v>0</v>
      </c>
      <c r="I335" s="159">
        <f>SUMIF('EG-MAY'!$F$18:$F$516,PROVEEDORES!$D336,'EG-MAY'!R$18:R$516)</f>
        <v>0</v>
      </c>
      <c r="J335" s="159">
        <f>SUMIF('EG-MAY'!$F$18:$F$516,PROVEEDORES!$D336,'EG-MAY'!S$18:S$516)</f>
        <v>0</v>
      </c>
      <c r="K335" s="159" t="str">
        <f t="shared" si="10"/>
        <v/>
      </c>
      <c r="L335" s="146" t="str">
        <f>IF(PROVEEDORES!G336="","",PROVEEDORES!G336)</f>
        <v/>
      </c>
    </row>
    <row r="336" spans="3:12" ht="17.45" customHeight="1" x14ac:dyDescent="0.2">
      <c r="C336" s="158">
        <f t="shared" si="11"/>
        <v>330</v>
      </c>
      <c r="D336" s="146" t="str">
        <f>IF(PROVEEDORES!E337="","",PROVEEDORES!E337)</f>
        <v/>
      </c>
      <c r="E336" s="146" t="str">
        <f>IF(PROVEEDORES!F337="","",PROVEEDORES!F337)</f>
        <v/>
      </c>
      <c r="F336" s="146" t="str">
        <f>IF(PROVEEDORES!D337="","",PROVEEDORES!D337)</f>
        <v/>
      </c>
      <c r="G336" s="159">
        <f>SUMIF('EG-MAY'!$F$18:$F$516,PROVEEDORES!$D337,'EG-MAY'!P$18:P$516)</f>
        <v>0</v>
      </c>
      <c r="H336" s="159">
        <f>SUMIF('EG-MAY'!$F$18:$F$516,PROVEEDORES!$D337,'EG-MAY'!Q$18:Q$516)</f>
        <v>0</v>
      </c>
      <c r="I336" s="159">
        <f>SUMIF('EG-MAY'!$F$18:$F$516,PROVEEDORES!$D337,'EG-MAY'!R$18:R$516)</f>
        <v>0</v>
      </c>
      <c r="J336" s="159">
        <f>SUMIF('EG-MAY'!$F$18:$F$516,PROVEEDORES!$D337,'EG-MAY'!S$18:S$516)</f>
        <v>0</v>
      </c>
      <c r="K336" s="159" t="str">
        <f t="shared" si="10"/>
        <v/>
      </c>
      <c r="L336" s="146" t="str">
        <f>IF(PROVEEDORES!G337="","",PROVEEDORES!G337)</f>
        <v/>
      </c>
    </row>
    <row r="337" spans="3:12" ht="17.45" customHeight="1" x14ac:dyDescent="0.2">
      <c r="C337" s="158">
        <f t="shared" si="11"/>
        <v>331</v>
      </c>
      <c r="D337" s="146" t="str">
        <f>IF(PROVEEDORES!E338="","",PROVEEDORES!E338)</f>
        <v/>
      </c>
      <c r="E337" s="146" t="str">
        <f>IF(PROVEEDORES!F338="","",PROVEEDORES!F338)</f>
        <v/>
      </c>
      <c r="F337" s="146" t="str">
        <f>IF(PROVEEDORES!D338="","",PROVEEDORES!D338)</f>
        <v/>
      </c>
      <c r="G337" s="159">
        <f>SUMIF('EG-MAY'!$F$18:$F$516,PROVEEDORES!$D338,'EG-MAY'!P$18:P$516)</f>
        <v>0</v>
      </c>
      <c r="H337" s="159">
        <f>SUMIF('EG-MAY'!$F$18:$F$516,PROVEEDORES!$D338,'EG-MAY'!Q$18:Q$516)</f>
        <v>0</v>
      </c>
      <c r="I337" s="159">
        <f>SUMIF('EG-MAY'!$F$18:$F$516,PROVEEDORES!$D338,'EG-MAY'!R$18:R$516)</f>
        <v>0</v>
      </c>
      <c r="J337" s="159">
        <f>SUMIF('EG-MAY'!$F$18:$F$516,PROVEEDORES!$D338,'EG-MAY'!S$18:S$516)</f>
        <v>0</v>
      </c>
      <c r="K337" s="159" t="str">
        <f t="shared" si="10"/>
        <v/>
      </c>
      <c r="L337" s="146" t="str">
        <f>IF(PROVEEDORES!G338="","",PROVEEDORES!G338)</f>
        <v/>
      </c>
    </row>
    <row r="338" spans="3:12" ht="17.45" customHeight="1" x14ac:dyDescent="0.2">
      <c r="C338" s="158">
        <f t="shared" si="11"/>
        <v>332</v>
      </c>
      <c r="D338" s="146" t="str">
        <f>IF(PROVEEDORES!E339="","",PROVEEDORES!E339)</f>
        <v/>
      </c>
      <c r="E338" s="146" t="str">
        <f>IF(PROVEEDORES!F339="","",PROVEEDORES!F339)</f>
        <v/>
      </c>
      <c r="F338" s="146" t="str">
        <f>IF(PROVEEDORES!D339="","",PROVEEDORES!D339)</f>
        <v/>
      </c>
      <c r="G338" s="159">
        <f>SUMIF('EG-MAY'!$F$18:$F$516,PROVEEDORES!$D339,'EG-MAY'!P$18:P$516)</f>
        <v>0</v>
      </c>
      <c r="H338" s="159">
        <f>SUMIF('EG-MAY'!$F$18:$F$516,PROVEEDORES!$D339,'EG-MAY'!Q$18:Q$516)</f>
        <v>0</v>
      </c>
      <c r="I338" s="159">
        <f>SUMIF('EG-MAY'!$F$18:$F$516,PROVEEDORES!$D339,'EG-MAY'!R$18:R$516)</f>
        <v>0</v>
      </c>
      <c r="J338" s="159">
        <f>SUMIF('EG-MAY'!$F$18:$F$516,PROVEEDORES!$D339,'EG-MAY'!S$18:S$516)</f>
        <v>0</v>
      </c>
      <c r="K338" s="159" t="str">
        <f t="shared" si="10"/>
        <v/>
      </c>
      <c r="L338" s="146" t="str">
        <f>IF(PROVEEDORES!G339="","",PROVEEDORES!G339)</f>
        <v/>
      </c>
    </row>
    <row r="339" spans="3:12" ht="17.45" customHeight="1" x14ac:dyDescent="0.2">
      <c r="C339" s="158">
        <f t="shared" si="11"/>
        <v>333</v>
      </c>
      <c r="D339" s="146" t="str">
        <f>IF(PROVEEDORES!E340="","",PROVEEDORES!E340)</f>
        <v/>
      </c>
      <c r="E339" s="146" t="str">
        <f>IF(PROVEEDORES!F340="","",PROVEEDORES!F340)</f>
        <v/>
      </c>
      <c r="F339" s="146" t="str">
        <f>IF(PROVEEDORES!D340="","",PROVEEDORES!D340)</f>
        <v/>
      </c>
      <c r="G339" s="159">
        <f>SUMIF('EG-MAY'!$F$18:$F$516,PROVEEDORES!$D340,'EG-MAY'!P$18:P$516)</f>
        <v>0</v>
      </c>
      <c r="H339" s="159">
        <f>SUMIF('EG-MAY'!$F$18:$F$516,PROVEEDORES!$D340,'EG-MAY'!Q$18:Q$516)</f>
        <v>0</v>
      </c>
      <c r="I339" s="159">
        <f>SUMIF('EG-MAY'!$F$18:$F$516,PROVEEDORES!$D340,'EG-MAY'!R$18:R$516)</f>
        <v>0</v>
      </c>
      <c r="J339" s="159">
        <f>SUMIF('EG-MAY'!$F$18:$F$516,PROVEEDORES!$D340,'EG-MAY'!S$18:S$516)</f>
        <v>0</v>
      </c>
      <c r="K339" s="159" t="str">
        <f t="shared" si="10"/>
        <v/>
      </c>
      <c r="L339" s="146" t="str">
        <f>IF(PROVEEDORES!G340="","",PROVEEDORES!G340)</f>
        <v/>
      </c>
    </row>
    <row r="340" spans="3:12" ht="17.45" customHeight="1" x14ac:dyDescent="0.2">
      <c r="C340" s="158">
        <f t="shared" si="11"/>
        <v>334</v>
      </c>
      <c r="D340" s="146" t="str">
        <f>IF(PROVEEDORES!E341="","",PROVEEDORES!E341)</f>
        <v/>
      </c>
      <c r="E340" s="146" t="str">
        <f>IF(PROVEEDORES!F341="","",PROVEEDORES!F341)</f>
        <v/>
      </c>
      <c r="F340" s="146" t="str">
        <f>IF(PROVEEDORES!D341="","",PROVEEDORES!D341)</f>
        <v/>
      </c>
      <c r="G340" s="159">
        <f>SUMIF('EG-MAY'!$F$18:$F$516,PROVEEDORES!$D341,'EG-MAY'!P$18:P$516)</f>
        <v>0</v>
      </c>
      <c r="H340" s="159">
        <f>SUMIF('EG-MAY'!$F$18:$F$516,PROVEEDORES!$D341,'EG-MAY'!Q$18:Q$516)</f>
        <v>0</v>
      </c>
      <c r="I340" s="159">
        <f>SUMIF('EG-MAY'!$F$18:$F$516,PROVEEDORES!$D341,'EG-MAY'!R$18:R$516)</f>
        <v>0</v>
      </c>
      <c r="J340" s="159">
        <f>SUMIF('EG-MAY'!$F$18:$F$516,PROVEEDORES!$D341,'EG-MAY'!S$18:S$516)</f>
        <v>0</v>
      </c>
      <c r="K340" s="159" t="str">
        <f t="shared" si="10"/>
        <v/>
      </c>
      <c r="L340" s="146" t="str">
        <f>IF(PROVEEDORES!G341="","",PROVEEDORES!G341)</f>
        <v/>
      </c>
    </row>
    <row r="341" spans="3:12" ht="17.45" customHeight="1" x14ac:dyDescent="0.2">
      <c r="C341" s="158">
        <f t="shared" si="11"/>
        <v>335</v>
      </c>
      <c r="D341" s="146" t="str">
        <f>IF(PROVEEDORES!E342="","",PROVEEDORES!E342)</f>
        <v/>
      </c>
      <c r="E341" s="146" t="str">
        <f>IF(PROVEEDORES!F342="","",PROVEEDORES!F342)</f>
        <v/>
      </c>
      <c r="F341" s="146" t="str">
        <f>IF(PROVEEDORES!D342="","",PROVEEDORES!D342)</f>
        <v/>
      </c>
      <c r="G341" s="159">
        <f>SUMIF('EG-MAY'!$F$18:$F$516,PROVEEDORES!$D342,'EG-MAY'!P$18:P$516)</f>
        <v>0</v>
      </c>
      <c r="H341" s="159">
        <f>SUMIF('EG-MAY'!$F$18:$F$516,PROVEEDORES!$D342,'EG-MAY'!Q$18:Q$516)</f>
        <v>0</v>
      </c>
      <c r="I341" s="159">
        <f>SUMIF('EG-MAY'!$F$18:$F$516,PROVEEDORES!$D342,'EG-MAY'!R$18:R$516)</f>
        <v>0</v>
      </c>
      <c r="J341" s="159">
        <f>SUMIF('EG-MAY'!$F$18:$F$516,PROVEEDORES!$D342,'EG-MAY'!S$18:S$516)</f>
        <v>0</v>
      </c>
      <c r="K341" s="159" t="str">
        <f t="shared" si="10"/>
        <v/>
      </c>
      <c r="L341" s="146" t="str">
        <f>IF(PROVEEDORES!G342="","",PROVEEDORES!G342)</f>
        <v/>
      </c>
    </row>
    <row r="342" spans="3:12" ht="17.45" customHeight="1" x14ac:dyDescent="0.2">
      <c r="C342" s="158">
        <f t="shared" si="11"/>
        <v>336</v>
      </c>
      <c r="D342" s="146" t="str">
        <f>IF(PROVEEDORES!E343="","",PROVEEDORES!E343)</f>
        <v/>
      </c>
      <c r="E342" s="146" t="str">
        <f>IF(PROVEEDORES!F343="","",PROVEEDORES!F343)</f>
        <v/>
      </c>
      <c r="F342" s="146" t="str">
        <f>IF(PROVEEDORES!D343="","",PROVEEDORES!D343)</f>
        <v/>
      </c>
      <c r="G342" s="159">
        <f>SUMIF('EG-MAY'!$F$18:$F$516,PROVEEDORES!$D343,'EG-MAY'!P$18:P$516)</f>
        <v>0</v>
      </c>
      <c r="H342" s="159">
        <f>SUMIF('EG-MAY'!$F$18:$F$516,PROVEEDORES!$D343,'EG-MAY'!Q$18:Q$516)</f>
        <v>0</v>
      </c>
      <c r="I342" s="159">
        <f>SUMIF('EG-MAY'!$F$18:$F$516,PROVEEDORES!$D343,'EG-MAY'!R$18:R$516)</f>
        <v>0</v>
      </c>
      <c r="J342" s="159">
        <f>SUMIF('EG-MAY'!$F$18:$F$516,PROVEEDORES!$D343,'EG-MAY'!S$18:S$516)</f>
        <v>0</v>
      </c>
      <c r="K342" s="159" t="str">
        <f t="shared" si="10"/>
        <v/>
      </c>
      <c r="L342" s="146" t="str">
        <f>IF(PROVEEDORES!G343="","",PROVEEDORES!G343)</f>
        <v/>
      </c>
    </row>
    <row r="343" spans="3:12" ht="17.45" customHeight="1" x14ac:dyDescent="0.2">
      <c r="C343" s="158">
        <f t="shared" si="11"/>
        <v>337</v>
      </c>
      <c r="D343" s="146" t="str">
        <f>IF(PROVEEDORES!E344="","",PROVEEDORES!E344)</f>
        <v/>
      </c>
      <c r="E343" s="146" t="str">
        <f>IF(PROVEEDORES!F344="","",PROVEEDORES!F344)</f>
        <v/>
      </c>
      <c r="F343" s="146" t="str">
        <f>IF(PROVEEDORES!D344="","",PROVEEDORES!D344)</f>
        <v/>
      </c>
      <c r="G343" s="159">
        <f>SUMIF('EG-MAY'!$F$18:$F$516,PROVEEDORES!$D344,'EG-MAY'!P$18:P$516)</f>
        <v>0</v>
      </c>
      <c r="H343" s="159">
        <f>SUMIF('EG-MAY'!$F$18:$F$516,PROVEEDORES!$D344,'EG-MAY'!Q$18:Q$516)</f>
        <v>0</v>
      </c>
      <c r="I343" s="159">
        <f>SUMIF('EG-MAY'!$F$18:$F$516,PROVEEDORES!$D344,'EG-MAY'!R$18:R$516)</f>
        <v>0</v>
      </c>
      <c r="J343" s="159">
        <f>SUMIF('EG-MAY'!$F$18:$F$516,PROVEEDORES!$D344,'EG-MAY'!S$18:S$516)</f>
        <v>0</v>
      </c>
      <c r="K343" s="159" t="str">
        <f t="shared" si="10"/>
        <v/>
      </c>
      <c r="L343" s="146" t="str">
        <f>IF(PROVEEDORES!G344="","",PROVEEDORES!G344)</f>
        <v/>
      </c>
    </row>
    <row r="344" spans="3:12" ht="17.45" customHeight="1" x14ac:dyDescent="0.2">
      <c r="C344" s="158">
        <f t="shared" si="11"/>
        <v>338</v>
      </c>
      <c r="D344" s="146" t="str">
        <f>IF(PROVEEDORES!E345="","",PROVEEDORES!E345)</f>
        <v/>
      </c>
      <c r="E344" s="146" t="str">
        <f>IF(PROVEEDORES!F345="","",PROVEEDORES!F345)</f>
        <v/>
      </c>
      <c r="F344" s="146" t="str">
        <f>IF(PROVEEDORES!D345="","",PROVEEDORES!D345)</f>
        <v/>
      </c>
      <c r="G344" s="159">
        <f>SUMIF('EG-MAY'!$F$18:$F$516,PROVEEDORES!$D345,'EG-MAY'!P$18:P$516)</f>
        <v>0</v>
      </c>
      <c r="H344" s="159">
        <f>SUMIF('EG-MAY'!$F$18:$F$516,PROVEEDORES!$D345,'EG-MAY'!Q$18:Q$516)</f>
        <v>0</v>
      </c>
      <c r="I344" s="159">
        <f>SUMIF('EG-MAY'!$F$18:$F$516,PROVEEDORES!$D345,'EG-MAY'!R$18:R$516)</f>
        <v>0</v>
      </c>
      <c r="J344" s="159">
        <f>SUMIF('EG-MAY'!$F$18:$F$516,PROVEEDORES!$D345,'EG-MAY'!S$18:S$516)</f>
        <v>0</v>
      </c>
      <c r="K344" s="159" t="str">
        <f t="shared" si="10"/>
        <v/>
      </c>
      <c r="L344" s="146" t="str">
        <f>IF(PROVEEDORES!G345="","",PROVEEDORES!G345)</f>
        <v/>
      </c>
    </row>
    <row r="345" spans="3:12" ht="17.45" customHeight="1" x14ac:dyDescent="0.2">
      <c r="C345" s="158">
        <f t="shared" si="11"/>
        <v>339</v>
      </c>
      <c r="D345" s="146" t="str">
        <f>IF(PROVEEDORES!E346="","",PROVEEDORES!E346)</f>
        <v/>
      </c>
      <c r="E345" s="146" t="str">
        <f>IF(PROVEEDORES!F346="","",PROVEEDORES!F346)</f>
        <v/>
      </c>
      <c r="F345" s="146" t="str">
        <f>IF(PROVEEDORES!D346="","",PROVEEDORES!D346)</f>
        <v/>
      </c>
      <c r="G345" s="159">
        <f>SUMIF('EG-MAY'!$F$18:$F$516,PROVEEDORES!$D346,'EG-MAY'!P$18:P$516)</f>
        <v>0</v>
      </c>
      <c r="H345" s="159">
        <f>SUMIF('EG-MAY'!$F$18:$F$516,PROVEEDORES!$D346,'EG-MAY'!Q$18:Q$516)</f>
        <v>0</v>
      </c>
      <c r="I345" s="159">
        <f>SUMIF('EG-MAY'!$F$18:$F$516,PROVEEDORES!$D346,'EG-MAY'!R$18:R$516)</f>
        <v>0</v>
      </c>
      <c r="J345" s="159">
        <f>SUMIF('EG-MAY'!$F$18:$F$516,PROVEEDORES!$D346,'EG-MAY'!S$18:S$516)</f>
        <v>0</v>
      </c>
      <c r="K345" s="159" t="str">
        <f t="shared" si="10"/>
        <v/>
      </c>
      <c r="L345" s="146" t="str">
        <f>IF(PROVEEDORES!G346="","",PROVEEDORES!G346)</f>
        <v/>
      </c>
    </row>
    <row r="346" spans="3:12" ht="17.45" customHeight="1" x14ac:dyDescent="0.2">
      <c r="C346" s="158">
        <f t="shared" si="11"/>
        <v>340</v>
      </c>
      <c r="D346" s="146" t="str">
        <f>IF(PROVEEDORES!E347="","",PROVEEDORES!E347)</f>
        <v/>
      </c>
      <c r="E346" s="146" t="str">
        <f>IF(PROVEEDORES!F347="","",PROVEEDORES!F347)</f>
        <v/>
      </c>
      <c r="F346" s="146" t="str">
        <f>IF(PROVEEDORES!D347="","",PROVEEDORES!D347)</f>
        <v/>
      </c>
      <c r="G346" s="159">
        <f>SUMIF('EG-MAY'!$F$18:$F$516,PROVEEDORES!$D347,'EG-MAY'!P$18:P$516)</f>
        <v>0</v>
      </c>
      <c r="H346" s="159">
        <f>SUMIF('EG-MAY'!$F$18:$F$516,PROVEEDORES!$D347,'EG-MAY'!Q$18:Q$516)</f>
        <v>0</v>
      </c>
      <c r="I346" s="159">
        <f>SUMIF('EG-MAY'!$F$18:$F$516,PROVEEDORES!$D347,'EG-MAY'!R$18:R$516)</f>
        <v>0</v>
      </c>
      <c r="J346" s="159">
        <f>SUMIF('EG-MAY'!$F$18:$F$516,PROVEEDORES!$D347,'EG-MAY'!S$18:S$516)</f>
        <v>0</v>
      </c>
      <c r="K346" s="159" t="str">
        <f t="shared" si="10"/>
        <v/>
      </c>
      <c r="L346" s="146" t="str">
        <f>IF(PROVEEDORES!G347="","",PROVEEDORES!G347)</f>
        <v/>
      </c>
    </row>
    <row r="347" spans="3:12" ht="17.45" customHeight="1" x14ac:dyDescent="0.2">
      <c r="C347" s="158">
        <f t="shared" si="11"/>
        <v>341</v>
      </c>
      <c r="D347" s="146" t="str">
        <f>IF(PROVEEDORES!E348="","",PROVEEDORES!E348)</f>
        <v/>
      </c>
      <c r="E347" s="146" t="str">
        <f>IF(PROVEEDORES!F348="","",PROVEEDORES!F348)</f>
        <v/>
      </c>
      <c r="F347" s="146" t="str">
        <f>IF(PROVEEDORES!D348="","",PROVEEDORES!D348)</f>
        <v/>
      </c>
      <c r="G347" s="159">
        <f>SUMIF('EG-MAY'!$F$18:$F$516,PROVEEDORES!$D348,'EG-MAY'!P$18:P$516)</f>
        <v>0</v>
      </c>
      <c r="H347" s="159">
        <f>SUMIF('EG-MAY'!$F$18:$F$516,PROVEEDORES!$D348,'EG-MAY'!Q$18:Q$516)</f>
        <v>0</v>
      </c>
      <c r="I347" s="159">
        <f>SUMIF('EG-MAY'!$F$18:$F$516,PROVEEDORES!$D348,'EG-MAY'!R$18:R$516)</f>
        <v>0</v>
      </c>
      <c r="J347" s="159">
        <f>SUMIF('EG-MAY'!$F$18:$F$516,PROVEEDORES!$D348,'EG-MAY'!S$18:S$516)</f>
        <v>0</v>
      </c>
      <c r="K347" s="159" t="str">
        <f t="shared" si="10"/>
        <v/>
      </c>
      <c r="L347" s="146" t="str">
        <f>IF(PROVEEDORES!G348="","",PROVEEDORES!G348)</f>
        <v/>
      </c>
    </row>
    <row r="348" spans="3:12" ht="17.45" customHeight="1" x14ac:dyDescent="0.2">
      <c r="C348" s="158">
        <f t="shared" si="11"/>
        <v>342</v>
      </c>
      <c r="D348" s="146" t="str">
        <f>IF(PROVEEDORES!E349="","",PROVEEDORES!E349)</f>
        <v/>
      </c>
      <c r="E348" s="146" t="str">
        <f>IF(PROVEEDORES!F349="","",PROVEEDORES!F349)</f>
        <v/>
      </c>
      <c r="F348" s="146" t="str">
        <f>IF(PROVEEDORES!D349="","",PROVEEDORES!D349)</f>
        <v/>
      </c>
      <c r="G348" s="159">
        <f>SUMIF('EG-MAY'!$F$18:$F$516,PROVEEDORES!$D349,'EG-MAY'!P$18:P$516)</f>
        <v>0</v>
      </c>
      <c r="H348" s="159">
        <f>SUMIF('EG-MAY'!$F$18:$F$516,PROVEEDORES!$D349,'EG-MAY'!Q$18:Q$516)</f>
        <v>0</v>
      </c>
      <c r="I348" s="159">
        <f>SUMIF('EG-MAY'!$F$18:$F$516,PROVEEDORES!$D349,'EG-MAY'!R$18:R$516)</f>
        <v>0</v>
      </c>
      <c r="J348" s="159">
        <f>SUMIF('EG-MAY'!$F$18:$F$516,PROVEEDORES!$D349,'EG-MAY'!S$18:S$516)</f>
        <v>0</v>
      </c>
      <c r="K348" s="159" t="str">
        <f t="shared" si="10"/>
        <v/>
      </c>
      <c r="L348" s="146" t="str">
        <f>IF(PROVEEDORES!G349="","",PROVEEDORES!G349)</f>
        <v/>
      </c>
    </row>
    <row r="349" spans="3:12" ht="17.45" customHeight="1" x14ac:dyDescent="0.2">
      <c r="C349" s="158">
        <f t="shared" si="11"/>
        <v>343</v>
      </c>
      <c r="D349" s="146" t="str">
        <f>IF(PROVEEDORES!E350="","",PROVEEDORES!E350)</f>
        <v/>
      </c>
      <c r="E349" s="146" t="str">
        <f>IF(PROVEEDORES!F350="","",PROVEEDORES!F350)</f>
        <v/>
      </c>
      <c r="F349" s="146" t="str">
        <f>IF(PROVEEDORES!D350="","",PROVEEDORES!D350)</f>
        <v/>
      </c>
      <c r="G349" s="159">
        <f>SUMIF('EG-MAY'!$F$18:$F$516,PROVEEDORES!$D350,'EG-MAY'!P$18:P$516)</f>
        <v>0</v>
      </c>
      <c r="H349" s="159">
        <f>SUMIF('EG-MAY'!$F$18:$F$516,PROVEEDORES!$D350,'EG-MAY'!Q$18:Q$516)</f>
        <v>0</v>
      </c>
      <c r="I349" s="159">
        <f>SUMIF('EG-MAY'!$F$18:$F$516,PROVEEDORES!$D350,'EG-MAY'!R$18:R$516)</f>
        <v>0</v>
      </c>
      <c r="J349" s="159">
        <f>SUMIF('EG-MAY'!$F$18:$F$516,PROVEEDORES!$D350,'EG-MAY'!S$18:S$516)</f>
        <v>0</v>
      </c>
      <c r="K349" s="159" t="str">
        <f t="shared" si="10"/>
        <v/>
      </c>
      <c r="L349" s="146" t="str">
        <f>IF(PROVEEDORES!G350="","",PROVEEDORES!G350)</f>
        <v/>
      </c>
    </row>
    <row r="350" spans="3:12" ht="17.45" customHeight="1" x14ac:dyDescent="0.2">
      <c r="C350" s="158">
        <f t="shared" si="11"/>
        <v>344</v>
      </c>
      <c r="D350" s="146" t="str">
        <f>IF(PROVEEDORES!E351="","",PROVEEDORES!E351)</f>
        <v/>
      </c>
      <c r="E350" s="146" t="str">
        <f>IF(PROVEEDORES!F351="","",PROVEEDORES!F351)</f>
        <v/>
      </c>
      <c r="F350" s="146" t="str">
        <f>IF(PROVEEDORES!D351="","",PROVEEDORES!D351)</f>
        <v/>
      </c>
      <c r="G350" s="159">
        <f>SUMIF('EG-MAY'!$F$18:$F$516,PROVEEDORES!$D351,'EG-MAY'!P$18:P$516)</f>
        <v>0</v>
      </c>
      <c r="H350" s="159">
        <f>SUMIF('EG-MAY'!$F$18:$F$516,PROVEEDORES!$D351,'EG-MAY'!Q$18:Q$516)</f>
        <v>0</v>
      </c>
      <c r="I350" s="159">
        <f>SUMIF('EG-MAY'!$F$18:$F$516,PROVEEDORES!$D351,'EG-MAY'!R$18:R$516)</f>
        <v>0</v>
      </c>
      <c r="J350" s="159">
        <f>SUMIF('EG-MAY'!$F$18:$F$516,PROVEEDORES!$D351,'EG-MAY'!S$18:S$516)</f>
        <v>0</v>
      </c>
      <c r="K350" s="159" t="str">
        <f t="shared" si="10"/>
        <v/>
      </c>
      <c r="L350" s="146" t="str">
        <f>IF(PROVEEDORES!G351="","",PROVEEDORES!G351)</f>
        <v/>
      </c>
    </row>
    <row r="351" spans="3:12" ht="17.45" customHeight="1" x14ac:dyDescent="0.2">
      <c r="C351" s="158">
        <f t="shared" si="11"/>
        <v>345</v>
      </c>
      <c r="D351" s="146" t="str">
        <f>IF(PROVEEDORES!E352="","",PROVEEDORES!E352)</f>
        <v/>
      </c>
      <c r="E351" s="146" t="str">
        <f>IF(PROVEEDORES!F352="","",PROVEEDORES!F352)</f>
        <v/>
      </c>
      <c r="F351" s="146" t="str">
        <f>IF(PROVEEDORES!D352="","",PROVEEDORES!D352)</f>
        <v/>
      </c>
      <c r="G351" s="159">
        <f>SUMIF('EG-MAY'!$F$18:$F$516,PROVEEDORES!$D352,'EG-MAY'!P$18:P$516)</f>
        <v>0</v>
      </c>
      <c r="H351" s="159">
        <f>SUMIF('EG-MAY'!$F$18:$F$516,PROVEEDORES!$D352,'EG-MAY'!Q$18:Q$516)</f>
        <v>0</v>
      </c>
      <c r="I351" s="159">
        <f>SUMIF('EG-MAY'!$F$18:$F$516,PROVEEDORES!$D352,'EG-MAY'!R$18:R$516)</f>
        <v>0</v>
      </c>
      <c r="J351" s="159">
        <f>SUMIF('EG-MAY'!$F$18:$F$516,PROVEEDORES!$D352,'EG-MAY'!S$18:S$516)</f>
        <v>0</v>
      </c>
      <c r="K351" s="159" t="str">
        <f t="shared" si="10"/>
        <v/>
      </c>
      <c r="L351" s="146" t="str">
        <f>IF(PROVEEDORES!G352="","",PROVEEDORES!G352)</f>
        <v/>
      </c>
    </row>
    <row r="352" spans="3:12" ht="17.45" customHeight="1" x14ac:dyDescent="0.2">
      <c r="C352" s="158">
        <f t="shared" si="11"/>
        <v>346</v>
      </c>
      <c r="D352" s="146" t="str">
        <f>IF(PROVEEDORES!E353="","",PROVEEDORES!E353)</f>
        <v/>
      </c>
      <c r="E352" s="146" t="str">
        <f>IF(PROVEEDORES!F353="","",PROVEEDORES!F353)</f>
        <v/>
      </c>
      <c r="F352" s="146" t="str">
        <f>IF(PROVEEDORES!D353="","",PROVEEDORES!D353)</f>
        <v/>
      </c>
      <c r="G352" s="159">
        <f>SUMIF('EG-MAY'!$F$18:$F$516,PROVEEDORES!$D353,'EG-MAY'!P$18:P$516)</f>
        <v>0</v>
      </c>
      <c r="H352" s="159">
        <f>SUMIF('EG-MAY'!$F$18:$F$516,PROVEEDORES!$D353,'EG-MAY'!Q$18:Q$516)</f>
        <v>0</v>
      </c>
      <c r="I352" s="159">
        <f>SUMIF('EG-MAY'!$F$18:$F$516,PROVEEDORES!$D353,'EG-MAY'!R$18:R$516)</f>
        <v>0</v>
      </c>
      <c r="J352" s="159">
        <f>SUMIF('EG-MAY'!$F$18:$F$516,PROVEEDORES!$D353,'EG-MAY'!S$18:S$516)</f>
        <v>0</v>
      </c>
      <c r="K352" s="159" t="str">
        <f t="shared" si="10"/>
        <v/>
      </c>
      <c r="L352" s="146" t="str">
        <f>IF(PROVEEDORES!G353="","",PROVEEDORES!G353)</f>
        <v/>
      </c>
    </row>
    <row r="353" spans="3:12" ht="17.45" customHeight="1" x14ac:dyDescent="0.2">
      <c r="C353" s="158">
        <f t="shared" si="11"/>
        <v>347</v>
      </c>
      <c r="D353" s="146" t="str">
        <f>IF(PROVEEDORES!E354="","",PROVEEDORES!E354)</f>
        <v/>
      </c>
      <c r="E353" s="146" t="str">
        <f>IF(PROVEEDORES!F354="","",PROVEEDORES!F354)</f>
        <v/>
      </c>
      <c r="F353" s="146" t="str">
        <f>IF(PROVEEDORES!D354="","",PROVEEDORES!D354)</f>
        <v/>
      </c>
      <c r="G353" s="159">
        <f>SUMIF('EG-MAY'!$F$18:$F$516,PROVEEDORES!$D354,'EG-MAY'!P$18:P$516)</f>
        <v>0</v>
      </c>
      <c r="H353" s="159">
        <f>SUMIF('EG-MAY'!$F$18:$F$516,PROVEEDORES!$D354,'EG-MAY'!Q$18:Q$516)</f>
        <v>0</v>
      </c>
      <c r="I353" s="159">
        <f>SUMIF('EG-MAY'!$F$18:$F$516,PROVEEDORES!$D354,'EG-MAY'!R$18:R$516)</f>
        <v>0</v>
      </c>
      <c r="J353" s="159">
        <f>SUMIF('EG-MAY'!$F$18:$F$516,PROVEEDORES!$D354,'EG-MAY'!S$18:S$516)</f>
        <v>0</v>
      </c>
      <c r="K353" s="159" t="str">
        <f t="shared" si="10"/>
        <v/>
      </c>
      <c r="L353" s="146" t="str">
        <f>IF(PROVEEDORES!G354="","",PROVEEDORES!G354)</f>
        <v/>
      </c>
    </row>
    <row r="354" spans="3:12" ht="17.45" customHeight="1" x14ac:dyDescent="0.2">
      <c r="C354" s="158">
        <f t="shared" si="11"/>
        <v>348</v>
      </c>
      <c r="D354" s="146" t="str">
        <f>IF(PROVEEDORES!E355="","",PROVEEDORES!E355)</f>
        <v/>
      </c>
      <c r="E354" s="146" t="str">
        <f>IF(PROVEEDORES!F355="","",PROVEEDORES!F355)</f>
        <v/>
      </c>
      <c r="F354" s="146" t="str">
        <f>IF(PROVEEDORES!D355="","",PROVEEDORES!D355)</f>
        <v/>
      </c>
      <c r="G354" s="159">
        <f>SUMIF('EG-MAY'!$F$18:$F$516,PROVEEDORES!$D355,'EG-MAY'!P$18:P$516)</f>
        <v>0</v>
      </c>
      <c r="H354" s="159">
        <f>SUMIF('EG-MAY'!$F$18:$F$516,PROVEEDORES!$D355,'EG-MAY'!Q$18:Q$516)</f>
        <v>0</v>
      </c>
      <c r="I354" s="159">
        <f>SUMIF('EG-MAY'!$F$18:$F$516,PROVEEDORES!$D355,'EG-MAY'!R$18:R$516)</f>
        <v>0</v>
      </c>
      <c r="J354" s="159">
        <f>SUMIF('EG-MAY'!$F$18:$F$516,PROVEEDORES!$D355,'EG-MAY'!S$18:S$516)</f>
        <v>0</v>
      </c>
      <c r="K354" s="159" t="str">
        <f t="shared" si="10"/>
        <v/>
      </c>
      <c r="L354" s="146" t="str">
        <f>IF(PROVEEDORES!G355="","",PROVEEDORES!G355)</f>
        <v/>
      </c>
    </row>
    <row r="355" spans="3:12" ht="17.45" customHeight="1" x14ac:dyDescent="0.2">
      <c r="C355" s="158">
        <f t="shared" si="11"/>
        <v>349</v>
      </c>
      <c r="D355" s="146" t="str">
        <f>IF(PROVEEDORES!E356="","",PROVEEDORES!E356)</f>
        <v/>
      </c>
      <c r="E355" s="146" t="str">
        <f>IF(PROVEEDORES!F356="","",PROVEEDORES!F356)</f>
        <v/>
      </c>
      <c r="F355" s="146" t="str">
        <f>IF(PROVEEDORES!D356="","",PROVEEDORES!D356)</f>
        <v/>
      </c>
      <c r="G355" s="159">
        <f>SUMIF('EG-MAY'!$F$18:$F$516,PROVEEDORES!$D356,'EG-MAY'!P$18:P$516)</f>
        <v>0</v>
      </c>
      <c r="H355" s="159">
        <f>SUMIF('EG-MAY'!$F$18:$F$516,PROVEEDORES!$D356,'EG-MAY'!Q$18:Q$516)</f>
        <v>0</v>
      </c>
      <c r="I355" s="159">
        <f>SUMIF('EG-MAY'!$F$18:$F$516,PROVEEDORES!$D356,'EG-MAY'!R$18:R$516)</f>
        <v>0</v>
      </c>
      <c r="J355" s="159">
        <f>SUMIF('EG-MAY'!$F$18:$F$516,PROVEEDORES!$D356,'EG-MAY'!S$18:S$516)</f>
        <v>0</v>
      </c>
      <c r="K355" s="159" t="str">
        <f t="shared" si="10"/>
        <v/>
      </c>
      <c r="L355" s="146" t="str">
        <f>IF(PROVEEDORES!G356="","",PROVEEDORES!G356)</f>
        <v/>
      </c>
    </row>
    <row r="356" spans="3:12" ht="17.45" customHeight="1" x14ac:dyDescent="0.2">
      <c r="C356" s="158">
        <f t="shared" si="11"/>
        <v>350</v>
      </c>
      <c r="D356" s="146" t="str">
        <f>IF(PROVEEDORES!E357="","",PROVEEDORES!E357)</f>
        <v/>
      </c>
      <c r="E356" s="146" t="str">
        <f>IF(PROVEEDORES!F357="","",PROVEEDORES!F357)</f>
        <v/>
      </c>
      <c r="F356" s="146" t="str">
        <f>IF(PROVEEDORES!D357="","",PROVEEDORES!D357)</f>
        <v/>
      </c>
      <c r="G356" s="159">
        <f>SUMIF('EG-MAY'!$F$18:$F$516,PROVEEDORES!$D357,'EG-MAY'!P$18:P$516)</f>
        <v>0</v>
      </c>
      <c r="H356" s="159">
        <f>SUMIF('EG-MAY'!$F$18:$F$516,PROVEEDORES!$D357,'EG-MAY'!Q$18:Q$516)</f>
        <v>0</v>
      </c>
      <c r="I356" s="159">
        <f>SUMIF('EG-MAY'!$F$18:$F$516,PROVEEDORES!$D357,'EG-MAY'!R$18:R$516)</f>
        <v>0</v>
      </c>
      <c r="J356" s="159">
        <f>SUMIF('EG-MAY'!$F$18:$F$516,PROVEEDORES!$D357,'EG-MAY'!S$18:S$516)</f>
        <v>0</v>
      </c>
      <c r="K356" s="159" t="str">
        <f t="shared" si="10"/>
        <v/>
      </c>
      <c r="L356" s="146" t="str">
        <f>IF(PROVEEDORES!G357="","",PROVEEDORES!G357)</f>
        <v/>
      </c>
    </row>
    <row r="357" spans="3:12" ht="17.45" customHeight="1" x14ac:dyDescent="0.2">
      <c r="C357" s="158">
        <f t="shared" si="11"/>
        <v>351</v>
      </c>
      <c r="D357" s="146" t="str">
        <f>IF(PROVEEDORES!E358="","",PROVEEDORES!E358)</f>
        <v/>
      </c>
      <c r="E357" s="146" t="str">
        <f>IF(PROVEEDORES!F358="","",PROVEEDORES!F358)</f>
        <v/>
      </c>
      <c r="F357" s="146" t="str">
        <f>IF(PROVEEDORES!D358="","",PROVEEDORES!D358)</f>
        <v/>
      </c>
      <c r="G357" s="159">
        <f>SUMIF('EG-MAY'!$F$18:$F$516,PROVEEDORES!$D358,'EG-MAY'!P$18:P$516)</f>
        <v>0</v>
      </c>
      <c r="H357" s="159">
        <f>SUMIF('EG-MAY'!$F$18:$F$516,PROVEEDORES!$D358,'EG-MAY'!Q$18:Q$516)</f>
        <v>0</v>
      </c>
      <c r="I357" s="159">
        <f>SUMIF('EG-MAY'!$F$18:$F$516,PROVEEDORES!$D358,'EG-MAY'!R$18:R$516)</f>
        <v>0</v>
      </c>
      <c r="J357" s="159">
        <f>SUMIF('EG-MAY'!$F$18:$F$516,PROVEEDORES!$D358,'EG-MAY'!S$18:S$516)</f>
        <v>0</v>
      </c>
      <c r="K357" s="159" t="str">
        <f t="shared" si="10"/>
        <v/>
      </c>
      <c r="L357" s="146" t="str">
        <f>IF(PROVEEDORES!G358="","",PROVEEDORES!G358)</f>
        <v/>
      </c>
    </row>
    <row r="358" spans="3:12" ht="17.45" customHeight="1" x14ac:dyDescent="0.2">
      <c r="C358" s="158">
        <f t="shared" si="11"/>
        <v>352</v>
      </c>
      <c r="D358" s="146" t="str">
        <f>IF(PROVEEDORES!E359="","",PROVEEDORES!E359)</f>
        <v/>
      </c>
      <c r="E358" s="146" t="str">
        <f>IF(PROVEEDORES!F359="","",PROVEEDORES!F359)</f>
        <v/>
      </c>
      <c r="F358" s="146" t="str">
        <f>IF(PROVEEDORES!D359="","",PROVEEDORES!D359)</f>
        <v/>
      </c>
      <c r="G358" s="159">
        <f>SUMIF('EG-MAY'!$F$18:$F$516,PROVEEDORES!$D359,'EG-MAY'!P$18:P$516)</f>
        <v>0</v>
      </c>
      <c r="H358" s="159">
        <f>SUMIF('EG-MAY'!$F$18:$F$516,PROVEEDORES!$D359,'EG-MAY'!Q$18:Q$516)</f>
        <v>0</v>
      </c>
      <c r="I358" s="159">
        <f>SUMIF('EG-MAY'!$F$18:$F$516,PROVEEDORES!$D359,'EG-MAY'!R$18:R$516)</f>
        <v>0</v>
      </c>
      <c r="J358" s="159">
        <f>SUMIF('EG-MAY'!$F$18:$F$516,PROVEEDORES!$D359,'EG-MAY'!S$18:S$516)</f>
        <v>0</v>
      </c>
      <c r="K358" s="159" t="str">
        <f t="shared" si="10"/>
        <v/>
      </c>
      <c r="L358" s="146" t="str">
        <f>IF(PROVEEDORES!G359="","",PROVEEDORES!G359)</f>
        <v/>
      </c>
    </row>
    <row r="359" spans="3:12" ht="17.45" customHeight="1" x14ac:dyDescent="0.2">
      <c r="C359" s="158">
        <f t="shared" si="11"/>
        <v>353</v>
      </c>
      <c r="D359" s="146" t="str">
        <f>IF(PROVEEDORES!E360="","",PROVEEDORES!E360)</f>
        <v/>
      </c>
      <c r="E359" s="146" t="str">
        <f>IF(PROVEEDORES!F360="","",PROVEEDORES!F360)</f>
        <v/>
      </c>
      <c r="F359" s="146" t="str">
        <f>IF(PROVEEDORES!D360="","",PROVEEDORES!D360)</f>
        <v/>
      </c>
      <c r="G359" s="159">
        <f>SUMIF('EG-MAY'!$F$18:$F$516,PROVEEDORES!$D360,'EG-MAY'!P$18:P$516)</f>
        <v>0</v>
      </c>
      <c r="H359" s="159">
        <f>SUMIF('EG-MAY'!$F$18:$F$516,PROVEEDORES!$D360,'EG-MAY'!Q$18:Q$516)</f>
        <v>0</v>
      </c>
      <c r="I359" s="159">
        <f>SUMIF('EG-MAY'!$F$18:$F$516,PROVEEDORES!$D360,'EG-MAY'!R$18:R$516)</f>
        <v>0</v>
      </c>
      <c r="J359" s="159">
        <f>SUMIF('EG-MAY'!$F$18:$F$516,PROVEEDORES!$D360,'EG-MAY'!S$18:S$516)</f>
        <v>0</v>
      </c>
      <c r="K359" s="159" t="str">
        <f t="shared" si="10"/>
        <v/>
      </c>
      <c r="L359" s="146" t="str">
        <f>IF(PROVEEDORES!G360="","",PROVEEDORES!G360)</f>
        <v/>
      </c>
    </row>
    <row r="360" spans="3:12" ht="17.45" customHeight="1" x14ac:dyDescent="0.2">
      <c r="C360" s="158">
        <f t="shared" si="11"/>
        <v>354</v>
      </c>
      <c r="D360" s="146" t="str">
        <f>IF(PROVEEDORES!E361="","",PROVEEDORES!E361)</f>
        <v/>
      </c>
      <c r="E360" s="146" t="str">
        <f>IF(PROVEEDORES!F361="","",PROVEEDORES!F361)</f>
        <v/>
      </c>
      <c r="F360" s="146" t="str">
        <f>IF(PROVEEDORES!D361="","",PROVEEDORES!D361)</f>
        <v/>
      </c>
      <c r="G360" s="159">
        <f>SUMIF('EG-MAY'!$F$18:$F$516,PROVEEDORES!$D361,'EG-MAY'!P$18:P$516)</f>
        <v>0</v>
      </c>
      <c r="H360" s="159">
        <f>SUMIF('EG-MAY'!$F$18:$F$516,PROVEEDORES!$D361,'EG-MAY'!Q$18:Q$516)</f>
        <v>0</v>
      </c>
      <c r="I360" s="159">
        <f>SUMIF('EG-MAY'!$F$18:$F$516,PROVEEDORES!$D361,'EG-MAY'!R$18:R$516)</f>
        <v>0</v>
      </c>
      <c r="J360" s="159">
        <f>SUMIF('EG-MAY'!$F$18:$F$516,PROVEEDORES!$D361,'EG-MAY'!S$18:S$516)</f>
        <v>0</v>
      </c>
      <c r="K360" s="159" t="str">
        <f t="shared" si="10"/>
        <v/>
      </c>
      <c r="L360" s="146" t="str">
        <f>IF(PROVEEDORES!G361="","",PROVEEDORES!G361)</f>
        <v/>
      </c>
    </row>
    <row r="361" spans="3:12" ht="17.45" customHeight="1" x14ac:dyDescent="0.2">
      <c r="C361" s="158">
        <f t="shared" si="11"/>
        <v>355</v>
      </c>
      <c r="D361" s="146" t="str">
        <f>IF(PROVEEDORES!E362="","",PROVEEDORES!E362)</f>
        <v/>
      </c>
      <c r="E361" s="146" t="str">
        <f>IF(PROVEEDORES!F362="","",PROVEEDORES!F362)</f>
        <v/>
      </c>
      <c r="F361" s="146" t="str">
        <f>IF(PROVEEDORES!D362="","",PROVEEDORES!D362)</f>
        <v/>
      </c>
      <c r="G361" s="159">
        <f>SUMIF('EG-MAY'!$F$18:$F$516,PROVEEDORES!$D362,'EG-MAY'!P$18:P$516)</f>
        <v>0</v>
      </c>
      <c r="H361" s="159">
        <f>SUMIF('EG-MAY'!$F$18:$F$516,PROVEEDORES!$D362,'EG-MAY'!Q$18:Q$516)</f>
        <v>0</v>
      </c>
      <c r="I361" s="159">
        <f>SUMIF('EG-MAY'!$F$18:$F$516,PROVEEDORES!$D362,'EG-MAY'!R$18:R$516)</f>
        <v>0</v>
      </c>
      <c r="J361" s="159">
        <f>SUMIF('EG-MAY'!$F$18:$F$516,PROVEEDORES!$D362,'EG-MAY'!S$18:S$516)</f>
        <v>0</v>
      </c>
      <c r="K361" s="159" t="str">
        <f t="shared" si="10"/>
        <v/>
      </c>
      <c r="L361" s="146" t="str">
        <f>IF(PROVEEDORES!G362="","",PROVEEDORES!G362)</f>
        <v/>
      </c>
    </row>
    <row r="362" spans="3:12" ht="17.45" customHeight="1" x14ac:dyDescent="0.2">
      <c r="C362" s="158">
        <f t="shared" si="11"/>
        <v>356</v>
      </c>
      <c r="D362" s="146" t="str">
        <f>IF(PROVEEDORES!E363="","",PROVEEDORES!E363)</f>
        <v/>
      </c>
      <c r="E362" s="146" t="str">
        <f>IF(PROVEEDORES!F363="","",PROVEEDORES!F363)</f>
        <v/>
      </c>
      <c r="F362" s="146" t="str">
        <f>IF(PROVEEDORES!D363="","",PROVEEDORES!D363)</f>
        <v/>
      </c>
      <c r="G362" s="159">
        <f>SUMIF('EG-MAY'!$F$18:$F$516,PROVEEDORES!$D363,'EG-MAY'!P$18:P$516)</f>
        <v>0</v>
      </c>
      <c r="H362" s="159">
        <f>SUMIF('EG-MAY'!$F$18:$F$516,PROVEEDORES!$D363,'EG-MAY'!Q$18:Q$516)</f>
        <v>0</v>
      </c>
      <c r="I362" s="159">
        <f>SUMIF('EG-MAY'!$F$18:$F$516,PROVEEDORES!$D363,'EG-MAY'!R$18:R$516)</f>
        <v>0</v>
      </c>
      <c r="J362" s="159">
        <f>SUMIF('EG-MAY'!$F$18:$F$516,PROVEEDORES!$D363,'EG-MAY'!S$18:S$516)</f>
        <v>0</v>
      </c>
      <c r="K362" s="159" t="str">
        <f t="shared" si="10"/>
        <v/>
      </c>
      <c r="L362" s="146" t="str">
        <f>IF(PROVEEDORES!G363="","",PROVEEDORES!G363)</f>
        <v/>
      </c>
    </row>
    <row r="363" spans="3:12" ht="17.45" customHeight="1" x14ac:dyDescent="0.2">
      <c r="C363" s="158">
        <f t="shared" si="11"/>
        <v>357</v>
      </c>
      <c r="D363" s="146" t="str">
        <f>IF(PROVEEDORES!E364="","",PROVEEDORES!E364)</f>
        <v/>
      </c>
      <c r="E363" s="146" t="str">
        <f>IF(PROVEEDORES!F364="","",PROVEEDORES!F364)</f>
        <v/>
      </c>
      <c r="F363" s="146" t="str">
        <f>IF(PROVEEDORES!D364="","",PROVEEDORES!D364)</f>
        <v/>
      </c>
      <c r="G363" s="159">
        <f>SUMIF('EG-MAY'!$F$18:$F$516,PROVEEDORES!$D364,'EG-MAY'!P$18:P$516)</f>
        <v>0</v>
      </c>
      <c r="H363" s="159">
        <f>SUMIF('EG-MAY'!$F$18:$F$516,PROVEEDORES!$D364,'EG-MAY'!Q$18:Q$516)</f>
        <v>0</v>
      </c>
      <c r="I363" s="159">
        <f>SUMIF('EG-MAY'!$F$18:$F$516,PROVEEDORES!$D364,'EG-MAY'!R$18:R$516)</f>
        <v>0</v>
      </c>
      <c r="J363" s="159">
        <f>SUMIF('EG-MAY'!$F$18:$F$516,PROVEEDORES!$D364,'EG-MAY'!S$18:S$516)</f>
        <v>0</v>
      </c>
      <c r="K363" s="159" t="str">
        <f t="shared" si="10"/>
        <v/>
      </c>
      <c r="L363" s="146" t="str">
        <f>IF(PROVEEDORES!G364="","",PROVEEDORES!G364)</f>
        <v/>
      </c>
    </row>
    <row r="364" spans="3:12" ht="17.45" customHeight="1" x14ac:dyDescent="0.2">
      <c r="C364" s="158">
        <f t="shared" si="11"/>
        <v>358</v>
      </c>
      <c r="D364" s="146" t="str">
        <f>IF(PROVEEDORES!E365="","",PROVEEDORES!E365)</f>
        <v/>
      </c>
      <c r="E364" s="146" t="str">
        <f>IF(PROVEEDORES!F365="","",PROVEEDORES!F365)</f>
        <v/>
      </c>
      <c r="F364" s="146" t="str">
        <f>IF(PROVEEDORES!D365="","",PROVEEDORES!D365)</f>
        <v/>
      </c>
      <c r="G364" s="159">
        <f>SUMIF('EG-MAY'!$F$18:$F$516,PROVEEDORES!$D365,'EG-MAY'!P$18:P$516)</f>
        <v>0</v>
      </c>
      <c r="H364" s="159">
        <f>SUMIF('EG-MAY'!$F$18:$F$516,PROVEEDORES!$D365,'EG-MAY'!Q$18:Q$516)</f>
        <v>0</v>
      </c>
      <c r="I364" s="159">
        <f>SUMIF('EG-MAY'!$F$18:$F$516,PROVEEDORES!$D365,'EG-MAY'!R$18:R$516)</f>
        <v>0</v>
      </c>
      <c r="J364" s="159">
        <f>SUMIF('EG-MAY'!$F$18:$F$516,PROVEEDORES!$D365,'EG-MAY'!S$18:S$516)</f>
        <v>0</v>
      </c>
      <c r="K364" s="159" t="str">
        <f t="shared" si="10"/>
        <v/>
      </c>
      <c r="L364" s="146" t="str">
        <f>IF(PROVEEDORES!G365="","",PROVEEDORES!G365)</f>
        <v/>
      </c>
    </row>
    <row r="365" spans="3:12" ht="17.45" customHeight="1" x14ac:dyDescent="0.2">
      <c r="C365" s="158">
        <f t="shared" si="11"/>
        <v>359</v>
      </c>
      <c r="D365" s="146" t="str">
        <f>IF(PROVEEDORES!E366="","",PROVEEDORES!E366)</f>
        <v/>
      </c>
      <c r="E365" s="146" t="str">
        <f>IF(PROVEEDORES!F366="","",PROVEEDORES!F366)</f>
        <v/>
      </c>
      <c r="F365" s="146" t="str">
        <f>IF(PROVEEDORES!D366="","",PROVEEDORES!D366)</f>
        <v/>
      </c>
      <c r="G365" s="159">
        <f>SUMIF('EG-MAY'!$F$18:$F$516,PROVEEDORES!$D366,'EG-MAY'!P$18:P$516)</f>
        <v>0</v>
      </c>
      <c r="H365" s="159">
        <f>SUMIF('EG-MAY'!$F$18:$F$516,PROVEEDORES!$D366,'EG-MAY'!Q$18:Q$516)</f>
        <v>0</v>
      </c>
      <c r="I365" s="159">
        <f>SUMIF('EG-MAY'!$F$18:$F$516,PROVEEDORES!$D366,'EG-MAY'!R$18:R$516)</f>
        <v>0</v>
      </c>
      <c r="J365" s="159">
        <f>SUMIF('EG-MAY'!$F$18:$F$516,PROVEEDORES!$D366,'EG-MAY'!S$18:S$516)</f>
        <v>0</v>
      </c>
      <c r="K365" s="159" t="str">
        <f t="shared" si="10"/>
        <v/>
      </c>
      <c r="L365" s="146" t="str">
        <f>IF(PROVEEDORES!G366="","",PROVEEDORES!G366)</f>
        <v/>
      </c>
    </row>
    <row r="366" spans="3:12" ht="17.45" customHeight="1" x14ac:dyDescent="0.2">
      <c r="C366" s="158">
        <f t="shared" si="11"/>
        <v>360</v>
      </c>
      <c r="D366" s="146" t="str">
        <f>IF(PROVEEDORES!E367="","",PROVEEDORES!E367)</f>
        <v/>
      </c>
      <c r="E366" s="146" t="str">
        <f>IF(PROVEEDORES!F367="","",PROVEEDORES!F367)</f>
        <v/>
      </c>
      <c r="F366" s="146" t="str">
        <f>IF(PROVEEDORES!D367="","",PROVEEDORES!D367)</f>
        <v/>
      </c>
      <c r="G366" s="159">
        <f>SUMIF('EG-MAY'!$F$18:$F$516,PROVEEDORES!$D367,'EG-MAY'!P$18:P$516)</f>
        <v>0</v>
      </c>
      <c r="H366" s="159">
        <f>SUMIF('EG-MAY'!$F$18:$F$516,PROVEEDORES!$D367,'EG-MAY'!Q$18:Q$516)</f>
        <v>0</v>
      </c>
      <c r="I366" s="159">
        <f>SUMIF('EG-MAY'!$F$18:$F$516,PROVEEDORES!$D367,'EG-MAY'!R$18:R$516)</f>
        <v>0</v>
      </c>
      <c r="J366" s="159">
        <f>SUMIF('EG-MAY'!$F$18:$F$516,PROVEEDORES!$D367,'EG-MAY'!S$18:S$516)</f>
        <v>0</v>
      </c>
      <c r="K366" s="159" t="str">
        <f t="shared" si="10"/>
        <v/>
      </c>
      <c r="L366" s="146" t="str">
        <f>IF(PROVEEDORES!G367="","",PROVEEDORES!G367)</f>
        <v/>
      </c>
    </row>
    <row r="367" spans="3:12" ht="17.45" customHeight="1" x14ac:dyDescent="0.2">
      <c r="C367" s="158">
        <f t="shared" si="11"/>
        <v>361</v>
      </c>
      <c r="D367" s="146" t="str">
        <f>IF(PROVEEDORES!E368="","",PROVEEDORES!E368)</f>
        <v/>
      </c>
      <c r="E367" s="146" t="str">
        <f>IF(PROVEEDORES!F368="","",PROVEEDORES!F368)</f>
        <v/>
      </c>
      <c r="F367" s="146" t="str">
        <f>IF(PROVEEDORES!D368="","",PROVEEDORES!D368)</f>
        <v/>
      </c>
      <c r="G367" s="159">
        <f>SUMIF('EG-MAY'!$F$18:$F$516,PROVEEDORES!$D368,'EG-MAY'!P$18:P$516)</f>
        <v>0</v>
      </c>
      <c r="H367" s="159">
        <f>SUMIF('EG-MAY'!$F$18:$F$516,PROVEEDORES!$D368,'EG-MAY'!Q$18:Q$516)</f>
        <v>0</v>
      </c>
      <c r="I367" s="159">
        <f>SUMIF('EG-MAY'!$F$18:$F$516,PROVEEDORES!$D368,'EG-MAY'!R$18:R$516)</f>
        <v>0</v>
      </c>
      <c r="J367" s="159">
        <f>SUMIF('EG-MAY'!$F$18:$F$516,PROVEEDORES!$D368,'EG-MAY'!S$18:S$516)</f>
        <v>0</v>
      </c>
      <c r="K367" s="159" t="str">
        <f t="shared" si="10"/>
        <v/>
      </c>
      <c r="L367" s="146" t="str">
        <f>IF(PROVEEDORES!G368="","",PROVEEDORES!G368)</f>
        <v/>
      </c>
    </row>
    <row r="368" spans="3:12" ht="17.45" customHeight="1" x14ac:dyDescent="0.2">
      <c r="C368" s="158">
        <f t="shared" si="11"/>
        <v>362</v>
      </c>
      <c r="D368" s="146" t="str">
        <f>IF(PROVEEDORES!E369="","",PROVEEDORES!E369)</f>
        <v/>
      </c>
      <c r="E368" s="146" t="str">
        <f>IF(PROVEEDORES!F369="","",PROVEEDORES!F369)</f>
        <v/>
      </c>
      <c r="F368" s="146" t="str">
        <f>IF(PROVEEDORES!D369="","",PROVEEDORES!D369)</f>
        <v/>
      </c>
      <c r="G368" s="159">
        <f>SUMIF('EG-MAY'!$F$18:$F$516,PROVEEDORES!$D369,'EG-MAY'!P$18:P$516)</f>
        <v>0</v>
      </c>
      <c r="H368" s="159">
        <f>SUMIF('EG-MAY'!$F$18:$F$516,PROVEEDORES!$D369,'EG-MAY'!Q$18:Q$516)</f>
        <v>0</v>
      </c>
      <c r="I368" s="159">
        <f>SUMIF('EG-MAY'!$F$18:$F$516,PROVEEDORES!$D369,'EG-MAY'!R$18:R$516)</f>
        <v>0</v>
      </c>
      <c r="J368" s="159">
        <f>SUMIF('EG-MAY'!$F$18:$F$516,PROVEEDORES!$D369,'EG-MAY'!S$18:S$516)</f>
        <v>0</v>
      </c>
      <c r="K368" s="159" t="str">
        <f t="shared" si="10"/>
        <v/>
      </c>
      <c r="L368" s="146" t="str">
        <f>IF(PROVEEDORES!G369="","",PROVEEDORES!G369)</f>
        <v/>
      </c>
    </row>
    <row r="369" spans="3:12" ht="17.45" customHeight="1" x14ac:dyDescent="0.2">
      <c r="C369" s="158">
        <f t="shared" si="11"/>
        <v>363</v>
      </c>
      <c r="D369" s="146" t="str">
        <f>IF(PROVEEDORES!E370="","",PROVEEDORES!E370)</f>
        <v/>
      </c>
      <c r="E369" s="146" t="str">
        <f>IF(PROVEEDORES!F370="","",PROVEEDORES!F370)</f>
        <v/>
      </c>
      <c r="F369" s="146" t="str">
        <f>IF(PROVEEDORES!D370="","",PROVEEDORES!D370)</f>
        <v/>
      </c>
      <c r="G369" s="159">
        <f>SUMIF('EG-MAY'!$F$18:$F$516,PROVEEDORES!$D370,'EG-MAY'!P$18:P$516)</f>
        <v>0</v>
      </c>
      <c r="H369" s="159">
        <f>SUMIF('EG-MAY'!$F$18:$F$516,PROVEEDORES!$D370,'EG-MAY'!Q$18:Q$516)</f>
        <v>0</v>
      </c>
      <c r="I369" s="159">
        <f>SUMIF('EG-MAY'!$F$18:$F$516,PROVEEDORES!$D370,'EG-MAY'!R$18:R$516)</f>
        <v>0</v>
      </c>
      <c r="J369" s="159">
        <f>SUMIF('EG-MAY'!$F$18:$F$516,PROVEEDORES!$D370,'EG-MAY'!S$18:S$516)</f>
        <v>0</v>
      </c>
      <c r="K369" s="159" t="str">
        <f t="shared" si="10"/>
        <v/>
      </c>
      <c r="L369" s="146" t="str">
        <f>IF(PROVEEDORES!G370="","",PROVEEDORES!G370)</f>
        <v/>
      </c>
    </row>
    <row r="370" spans="3:12" ht="17.45" customHeight="1" x14ac:dyDescent="0.2">
      <c r="C370" s="158">
        <f t="shared" si="11"/>
        <v>364</v>
      </c>
      <c r="D370" s="146" t="str">
        <f>IF(PROVEEDORES!E371="","",PROVEEDORES!E371)</f>
        <v/>
      </c>
      <c r="E370" s="146" t="str">
        <f>IF(PROVEEDORES!F371="","",PROVEEDORES!F371)</f>
        <v/>
      </c>
      <c r="F370" s="146" t="str">
        <f>IF(PROVEEDORES!D371="","",PROVEEDORES!D371)</f>
        <v/>
      </c>
      <c r="G370" s="159">
        <f>SUMIF('EG-MAY'!$F$18:$F$516,PROVEEDORES!$D371,'EG-MAY'!P$18:P$516)</f>
        <v>0</v>
      </c>
      <c r="H370" s="159">
        <f>SUMIF('EG-MAY'!$F$18:$F$516,PROVEEDORES!$D371,'EG-MAY'!Q$18:Q$516)</f>
        <v>0</v>
      </c>
      <c r="I370" s="159">
        <f>SUMIF('EG-MAY'!$F$18:$F$516,PROVEEDORES!$D371,'EG-MAY'!R$18:R$516)</f>
        <v>0</v>
      </c>
      <c r="J370" s="159">
        <f>SUMIF('EG-MAY'!$F$18:$F$516,PROVEEDORES!$D371,'EG-MAY'!S$18:S$516)</f>
        <v>0</v>
      </c>
      <c r="K370" s="159" t="str">
        <f t="shared" si="10"/>
        <v/>
      </c>
      <c r="L370" s="146" t="str">
        <f>IF(PROVEEDORES!G371="","",PROVEEDORES!G371)</f>
        <v/>
      </c>
    </row>
    <row r="371" spans="3:12" ht="17.45" customHeight="1" x14ac:dyDescent="0.2">
      <c r="C371" s="158">
        <f t="shared" si="11"/>
        <v>365</v>
      </c>
      <c r="D371" s="146" t="str">
        <f>IF(PROVEEDORES!E372="","",PROVEEDORES!E372)</f>
        <v/>
      </c>
      <c r="E371" s="146" t="str">
        <f>IF(PROVEEDORES!F372="","",PROVEEDORES!F372)</f>
        <v/>
      </c>
      <c r="F371" s="146" t="str">
        <f>IF(PROVEEDORES!D372="","",PROVEEDORES!D372)</f>
        <v/>
      </c>
      <c r="G371" s="159">
        <f>SUMIF('EG-MAY'!$F$18:$F$516,PROVEEDORES!$D372,'EG-MAY'!P$18:P$516)</f>
        <v>0</v>
      </c>
      <c r="H371" s="159">
        <f>SUMIF('EG-MAY'!$F$18:$F$516,PROVEEDORES!$D372,'EG-MAY'!Q$18:Q$516)</f>
        <v>0</v>
      </c>
      <c r="I371" s="159">
        <f>SUMIF('EG-MAY'!$F$18:$F$516,PROVEEDORES!$D372,'EG-MAY'!R$18:R$516)</f>
        <v>0</v>
      </c>
      <c r="J371" s="159">
        <f>SUMIF('EG-MAY'!$F$18:$F$516,PROVEEDORES!$D372,'EG-MAY'!S$18:S$516)</f>
        <v>0</v>
      </c>
      <c r="K371" s="159" t="str">
        <f t="shared" si="10"/>
        <v/>
      </c>
      <c r="L371" s="146" t="str">
        <f>IF(PROVEEDORES!G372="","",PROVEEDORES!G372)</f>
        <v/>
      </c>
    </row>
    <row r="372" spans="3:12" ht="17.45" customHeight="1" x14ac:dyDescent="0.2">
      <c r="C372" s="158">
        <f t="shared" si="11"/>
        <v>366</v>
      </c>
      <c r="D372" s="146" t="str">
        <f>IF(PROVEEDORES!E373="","",PROVEEDORES!E373)</f>
        <v/>
      </c>
      <c r="E372" s="146" t="str">
        <f>IF(PROVEEDORES!F373="","",PROVEEDORES!F373)</f>
        <v/>
      </c>
      <c r="F372" s="146" t="str">
        <f>IF(PROVEEDORES!D373="","",PROVEEDORES!D373)</f>
        <v/>
      </c>
      <c r="G372" s="159">
        <f>SUMIF('EG-MAY'!$F$18:$F$516,PROVEEDORES!$D373,'EG-MAY'!P$18:P$516)</f>
        <v>0</v>
      </c>
      <c r="H372" s="159">
        <f>SUMIF('EG-MAY'!$F$18:$F$516,PROVEEDORES!$D373,'EG-MAY'!Q$18:Q$516)</f>
        <v>0</v>
      </c>
      <c r="I372" s="159">
        <f>SUMIF('EG-MAY'!$F$18:$F$516,PROVEEDORES!$D373,'EG-MAY'!R$18:R$516)</f>
        <v>0</v>
      </c>
      <c r="J372" s="159">
        <f>SUMIF('EG-MAY'!$F$18:$F$516,PROVEEDORES!$D373,'EG-MAY'!S$18:S$516)</f>
        <v>0</v>
      </c>
      <c r="K372" s="159" t="str">
        <f t="shared" si="10"/>
        <v/>
      </c>
      <c r="L372" s="146" t="str">
        <f>IF(PROVEEDORES!G373="","",PROVEEDORES!G373)</f>
        <v/>
      </c>
    </row>
    <row r="373" spans="3:12" ht="17.45" customHeight="1" x14ac:dyDescent="0.2">
      <c r="C373" s="158">
        <f t="shared" si="11"/>
        <v>367</v>
      </c>
      <c r="D373" s="146" t="str">
        <f>IF(PROVEEDORES!E374="","",PROVEEDORES!E374)</f>
        <v/>
      </c>
      <c r="E373" s="146" t="str">
        <f>IF(PROVEEDORES!F374="","",PROVEEDORES!F374)</f>
        <v/>
      </c>
      <c r="F373" s="146" t="str">
        <f>IF(PROVEEDORES!D374="","",PROVEEDORES!D374)</f>
        <v/>
      </c>
      <c r="G373" s="159">
        <f>SUMIF('EG-MAY'!$F$18:$F$516,PROVEEDORES!$D374,'EG-MAY'!P$18:P$516)</f>
        <v>0</v>
      </c>
      <c r="H373" s="159">
        <f>SUMIF('EG-MAY'!$F$18:$F$516,PROVEEDORES!$D374,'EG-MAY'!Q$18:Q$516)</f>
        <v>0</v>
      </c>
      <c r="I373" s="159">
        <f>SUMIF('EG-MAY'!$F$18:$F$516,PROVEEDORES!$D374,'EG-MAY'!R$18:R$516)</f>
        <v>0</v>
      </c>
      <c r="J373" s="159">
        <f>SUMIF('EG-MAY'!$F$18:$F$516,PROVEEDORES!$D374,'EG-MAY'!S$18:S$516)</f>
        <v>0</v>
      </c>
      <c r="K373" s="159" t="str">
        <f t="shared" si="10"/>
        <v/>
      </c>
      <c r="L373" s="146" t="str">
        <f>IF(PROVEEDORES!G374="","",PROVEEDORES!G374)</f>
        <v/>
      </c>
    </row>
    <row r="374" spans="3:12" ht="17.45" customHeight="1" x14ac:dyDescent="0.2">
      <c r="C374" s="158">
        <f t="shared" si="11"/>
        <v>368</v>
      </c>
      <c r="D374" s="146" t="str">
        <f>IF(PROVEEDORES!E375="","",PROVEEDORES!E375)</f>
        <v/>
      </c>
      <c r="E374" s="146" t="str">
        <f>IF(PROVEEDORES!F375="","",PROVEEDORES!F375)</f>
        <v/>
      </c>
      <c r="F374" s="146" t="str">
        <f>IF(PROVEEDORES!D375="","",PROVEEDORES!D375)</f>
        <v/>
      </c>
      <c r="G374" s="159">
        <f>SUMIF('EG-MAY'!$F$18:$F$516,PROVEEDORES!$D375,'EG-MAY'!P$18:P$516)</f>
        <v>0</v>
      </c>
      <c r="H374" s="159">
        <f>SUMIF('EG-MAY'!$F$18:$F$516,PROVEEDORES!$D375,'EG-MAY'!Q$18:Q$516)</f>
        <v>0</v>
      </c>
      <c r="I374" s="159">
        <f>SUMIF('EG-MAY'!$F$18:$F$516,PROVEEDORES!$D375,'EG-MAY'!R$18:R$516)</f>
        <v>0</v>
      </c>
      <c r="J374" s="159">
        <f>SUMIF('EG-MAY'!$F$18:$F$516,PROVEEDORES!$D375,'EG-MAY'!S$18:S$516)</f>
        <v>0</v>
      </c>
      <c r="K374" s="159" t="str">
        <f t="shared" si="10"/>
        <v/>
      </c>
      <c r="L374" s="146" t="str">
        <f>IF(PROVEEDORES!G375="","",PROVEEDORES!G375)</f>
        <v/>
      </c>
    </row>
    <row r="375" spans="3:12" ht="17.45" customHeight="1" x14ac:dyDescent="0.2">
      <c r="C375" s="158">
        <f t="shared" si="11"/>
        <v>369</v>
      </c>
      <c r="D375" s="146" t="str">
        <f>IF(PROVEEDORES!E376="","",PROVEEDORES!E376)</f>
        <v/>
      </c>
      <c r="E375" s="146" t="str">
        <f>IF(PROVEEDORES!F376="","",PROVEEDORES!F376)</f>
        <v/>
      </c>
      <c r="F375" s="146" t="str">
        <f>IF(PROVEEDORES!D376="","",PROVEEDORES!D376)</f>
        <v/>
      </c>
      <c r="G375" s="159">
        <f>SUMIF('EG-MAY'!$F$18:$F$516,PROVEEDORES!$D376,'EG-MAY'!P$18:P$516)</f>
        <v>0</v>
      </c>
      <c r="H375" s="159">
        <f>SUMIF('EG-MAY'!$F$18:$F$516,PROVEEDORES!$D376,'EG-MAY'!Q$18:Q$516)</f>
        <v>0</v>
      </c>
      <c r="I375" s="159">
        <f>SUMIF('EG-MAY'!$F$18:$F$516,PROVEEDORES!$D376,'EG-MAY'!R$18:R$516)</f>
        <v>0</v>
      </c>
      <c r="J375" s="159">
        <f>SUMIF('EG-MAY'!$F$18:$F$516,PROVEEDORES!$D376,'EG-MAY'!S$18:S$516)</f>
        <v>0</v>
      </c>
      <c r="K375" s="159" t="str">
        <f t="shared" si="10"/>
        <v/>
      </c>
      <c r="L375" s="146" t="str">
        <f>IF(PROVEEDORES!G376="","",PROVEEDORES!G376)</f>
        <v/>
      </c>
    </row>
    <row r="376" spans="3:12" ht="17.45" customHeight="1" x14ac:dyDescent="0.2">
      <c r="C376" s="158">
        <f t="shared" si="11"/>
        <v>370</v>
      </c>
      <c r="D376" s="146" t="str">
        <f>IF(PROVEEDORES!E377="","",PROVEEDORES!E377)</f>
        <v/>
      </c>
      <c r="E376" s="146" t="str">
        <f>IF(PROVEEDORES!F377="","",PROVEEDORES!F377)</f>
        <v/>
      </c>
      <c r="F376" s="146" t="str">
        <f>IF(PROVEEDORES!D377="","",PROVEEDORES!D377)</f>
        <v/>
      </c>
      <c r="G376" s="159">
        <f>SUMIF('EG-MAY'!$F$18:$F$516,PROVEEDORES!$D377,'EG-MAY'!P$18:P$516)</f>
        <v>0</v>
      </c>
      <c r="H376" s="159">
        <f>SUMIF('EG-MAY'!$F$18:$F$516,PROVEEDORES!$D377,'EG-MAY'!Q$18:Q$516)</f>
        <v>0</v>
      </c>
      <c r="I376" s="159">
        <f>SUMIF('EG-MAY'!$F$18:$F$516,PROVEEDORES!$D377,'EG-MAY'!R$18:R$516)</f>
        <v>0</v>
      </c>
      <c r="J376" s="159">
        <f>SUMIF('EG-MAY'!$F$18:$F$516,PROVEEDORES!$D377,'EG-MAY'!S$18:S$516)</f>
        <v>0</v>
      </c>
      <c r="K376" s="159" t="str">
        <f t="shared" si="10"/>
        <v/>
      </c>
      <c r="L376" s="146" t="str">
        <f>IF(PROVEEDORES!G377="","",PROVEEDORES!G377)</f>
        <v/>
      </c>
    </row>
    <row r="377" spans="3:12" ht="17.45" customHeight="1" x14ac:dyDescent="0.2">
      <c r="C377" s="158">
        <f t="shared" si="11"/>
        <v>371</v>
      </c>
      <c r="D377" s="146" t="str">
        <f>IF(PROVEEDORES!E378="","",PROVEEDORES!E378)</f>
        <v/>
      </c>
      <c r="E377" s="146" t="str">
        <f>IF(PROVEEDORES!F378="","",PROVEEDORES!F378)</f>
        <v/>
      </c>
      <c r="F377" s="146" t="str">
        <f>IF(PROVEEDORES!D378="","",PROVEEDORES!D378)</f>
        <v/>
      </c>
      <c r="G377" s="159">
        <f>SUMIF('EG-MAY'!$F$18:$F$516,PROVEEDORES!$D378,'EG-MAY'!P$18:P$516)</f>
        <v>0</v>
      </c>
      <c r="H377" s="159">
        <f>SUMIF('EG-MAY'!$F$18:$F$516,PROVEEDORES!$D378,'EG-MAY'!Q$18:Q$516)</f>
        <v>0</v>
      </c>
      <c r="I377" s="159">
        <f>SUMIF('EG-MAY'!$F$18:$F$516,PROVEEDORES!$D378,'EG-MAY'!R$18:R$516)</f>
        <v>0</v>
      </c>
      <c r="J377" s="159">
        <f>SUMIF('EG-MAY'!$F$18:$F$516,PROVEEDORES!$D378,'EG-MAY'!S$18:S$516)</f>
        <v>0</v>
      </c>
      <c r="K377" s="159" t="str">
        <f t="shared" si="10"/>
        <v/>
      </c>
      <c r="L377" s="146" t="str">
        <f>IF(PROVEEDORES!G378="","",PROVEEDORES!G378)</f>
        <v/>
      </c>
    </row>
    <row r="378" spans="3:12" ht="17.45" customHeight="1" x14ac:dyDescent="0.2">
      <c r="C378" s="158">
        <f t="shared" si="11"/>
        <v>372</v>
      </c>
      <c r="D378" s="146" t="str">
        <f>IF(PROVEEDORES!E379="","",PROVEEDORES!E379)</f>
        <v/>
      </c>
      <c r="E378" s="146" t="str">
        <f>IF(PROVEEDORES!F379="","",PROVEEDORES!F379)</f>
        <v/>
      </c>
      <c r="F378" s="146" t="str">
        <f>IF(PROVEEDORES!D379="","",PROVEEDORES!D379)</f>
        <v/>
      </c>
      <c r="G378" s="159">
        <f>SUMIF('EG-MAY'!$F$18:$F$516,PROVEEDORES!$D379,'EG-MAY'!P$18:P$516)</f>
        <v>0</v>
      </c>
      <c r="H378" s="159">
        <f>SUMIF('EG-MAY'!$F$18:$F$516,PROVEEDORES!$D379,'EG-MAY'!Q$18:Q$516)</f>
        <v>0</v>
      </c>
      <c r="I378" s="159">
        <f>SUMIF('EG-MAY'!$F$18:$F$516,PROVEEDORES!$D379,'EG-MAY'!R$18:R$516)</f>
        <v>0</v>
      </c>
      <c r="J378" s="159">
        <f>SUMIF('EG-MAY'!$F$18:$F$516,PROVEEDORES!$D379,'EG-MAY'!S$18:S$516)</f>
        <v>0</v>
      </c>
      <c r="K378" s="159" t="str">
        <f t="shared" si="10"/>
        <v/>
      </c>
      <c r="L378" s="146" t="str">
        <f>IF(PROVEEDORES!G379="","",PROVEEDORES!G379)</f>
        <v/>
      </c>
    </row>
    <row r="379" spans="3:12" ht="17.45" customHeight="1" x14ac:dyDescent="0.2">
      <c r="C379" s="158">
        <f t="shared" si="11"/>
        <v>373</v>
      </c>
      <c r="D379" s="146" t="str">
        <f>IF(PROVEEDORES!E380="","",PROVEEDORES!E380)</f>
        <v/>
      </c>
      <c r="E379" s="146" t="str">
        <f>IF(PROVEEDORES!F380="","",PROVEEDORES!F380)</f>
        <v/>
      </c>
      <c r="F379" s="146" t="str">
        <f>IF(PROVEEDORES!D380="","",PROVEEDORES!D380)</f>
        <v/>
      </c>
      <c r="G379" s="159">
        <f>SUMIF('EG-MAY'!$F$18:$F$516,PROVEEDORES!$D380,'EG-MAY'!P$18:P$516)</f>
        <v>0</v>
      </c>
      <c r="H379" s="159">
        <f>SUMIF('EG-MAY'!$F$18:$F$516,PROVEEDORES!$D380,'EG-MAY'!Q$18:Q$516)</f>
        <v>0</v>
      </c>
      <c r="I379" s="159">
        <f>SUMIF('EG-MAY'!$F$18:$F$516,PROVEEDORES!$D380,'EG-MAY'!R$18:R$516)</f>
        <v>0</v>
      </c>
      <c r="J379" s="159">
        <f>SUMIF('EG-MAY'!$F$18:$F$516,PROVEEDORES!$D380,'EG-MAY'!S$18:S$516)</f>
        <v>0</v>
      </c>
      <c r="K379" s="159" t="str">
        <f t="shared" si="10"/>
        <v/>
      </c>
      <c r="L379" s="146" t="str">
        <f>IF(PROVEEDORES!G380="","",PROVEEDORES!G380)</f>
        <v/>
      </c>
    </row>
    <row r="380" spans="3:12" ht="17.45" customHeight="1" x14ac:dyDescent="0.2">
      <c r="C380" s="158">
        <f t="shared" si="11"/>
        <v>374</v>
      </c>
      <c r="D380" s="146" t="str">
        <f>IF(PROVEEDORES!E381="","",PROVEEDORES!E381)</f>
        <v/>
      </c>
      <c r="E380" s="146" t="str">
        <f>IF(PROVEEDORES!F381="","",PROVEEDORES!F381)</f>
        <v/>
      </c>
      <c r="F380" s="146" t="str">
        <f>IF(PROVEEDORES!D381="","",PROVEEDORES!D381)</f>
        <v/>
      </c>
      <c r="G380" s="159">
        <f>SUMIF('EG-MAY'!$F$18:$F$516,PROVEEDORES!$D381,'EG-MAY'!P$18:P$516)</f>
        <v>0</v>
      </c>
      <c r="H380" s="159">
        <f>SUMIF('EG-MAY'!$F$18:$F$516,PROVEEDORES!$D381,'EG-MAY'!Q$18:Q$516)</f>
        <v>0</v>
      </c>
      <c r="I380" s="159">
        <f>SUMIF('EG-MAY'!$F$18:$F$516,PROVEEDORES!$D381,'EG-MAY'!R$18:R$516)</f>
        <v>0</v>
      </c>
      <c r="J380" s="159">
        <f>SUMIF('EG-MAY'!$F$18:$F$516,PROVEEDORES!$D381,'EG-MAY'!S$18:S$516)</f>
        <v>0</v>
      </c>
      <c r="K380" s="159" t="str">
        <f t="shared" si="10"/>
        <v/>
      </c>
      <c r="L380" s="146" t="str">
        <f>IF(PROVEEDORES!G381="","",PROVEEDORES!G381)</f>
        <v/>
      </c>
    </row>
    <row r="381" spans="3:12" ht="17.45" customHeight="1" x14ac:dyDescent="0.2">
      <c r="C381" s="158">
        <f t="shared" si="11"/>
        <v>375</v>
      </c>
      <c r="D381" s="146" t="str">
        <f>IF(PROVEEDORES!E382="","",PROVEEDORES!E382)</f>
        <v/>
      </c>
      <c r="E381" s="146" t="str">
        <f>IF(PROVEEDORES!F382="","",PROVEEDORES!F382)</f>
        <v/>
      </c>
      <c r="F381" s="146" t="str">
        <f>IF(PROVEEDORES!D382="","",PROVEEDORES!D382)</f>
        <v/>
      </c>
      <c r="G381" s="159">
        <f>SUMIF('EG-MAY'!$F$18:$F$516,PROVEEDORES!$D382,'EG-MAY'!P$18:P$516)</f>
        <v>0</v>
      </c>
      <c r="H381" s="159">
        <f>SUMIF('EG-MAY'!$F$18:$F$516,PROVEEDORES!$D382,'EG-MAY'!Q$18:Q$516)</f>
        <v>0</v>
      </c>
      <c r="I381" s="159">
        <f>SUMIF('EG-MAY'!$F$18:$F$516,PROVEEDORES!$D382,'EG-MAY'!R$18:R$516)</f>
        <v>0</v>
      </c>
      <c r="J381" s="159">
        <f>SUMIF('EG-MAY'!$F$18:$F$516,PROVEEDORES!$D382,'EG-MAY'!S$18:S$516)</f>
        <v>0</v>
      </c>
      <c r="K381" s="159" t="str">
        <f t="shared" si="10"/>
        <v/>
      </c>
      <c r="L381" s="146" t="str">
        <f>IF(PROVEEDORES!G382="","",PROVEEDORES!G382)</f>
        <v/>
      </c>
    </row>
    <row r="382" spans="3:12" ht="17.45" customHeight="1" x14ac:dyDescent="0.2">
      <c r="C382" s="158">
        <f t="shared" si="11"/>
        <v>376</v>
      </c>
      <c r="D382" s="146" t="str">
        <f>IF(PROVEEDORES!E383="","",PROVEEDORES!E383)</f>
        <v/>
      </c>
      <c r="E382" s="146" t="str">
        <f>IF(PROVEEDORES!F383="","",PROVEEDORES!F383)</f>
        <v/>
      </c>
      <c r="F382" s="146" t="str">
        <f>IF(PROVEEDORES!D383="","",PROVEEDORES!D383)</f>
        <v/>
      </c>
      <c r="G382" s="159">
        <f>SUMIF('EG-MAY'!$F$18:$F$516,PROVEEDORES!$D383,'EG-MAY'!P$18:P$516)</f>
        <v>0</v>
      </c>
      <c r="H382" s="159">
        <f>SUMIF('EG-MAY'!$F$18:$F$516,PROVEEDORES!$D383,'EG-MAY'!Q$18:Q$516)</f>
        <v>0</v>
      </c>
      <c r="I382" s="159">
        <f>SUMIF('EG-MAY'!$F$18:$F$516,PROVEEDORES!$D383,'EG-MAY'!R$18:R$516)</f>
        <v>0</v>
      </c>
      <c r="J382" s="159">
        <f>SUMIF('EG-MAY'!$F$18:$F$516,PROVEEDORES!$D383,'EG-MAY'!S$18:S$516)</f>
        <v>0</v>
      </c>
      <c r="K382" s="159" t="str">
        <f t="shared" si="10"/>
        <v/>
      </c>
      <c r="L382" s="146" t="str">
        <f>IF(PROVEEDORES!G383="","",PROVEEDORES!G383)</f>
        <v/>
      </c>
    </row>
    <row r="383" spans="3:12" ht="17.45" customHeight="1" x14ac:dyDescent="0.2">
      <c r="C383" s="158">
        <f t="shared" si="11"/>
        <v>377</v>
      </c>
      <c r="D383" s="146" t="str">
        <f>IF(PROVEEDORES!E384="","",PROVEEDORES!E384)</f>
        <v/>
      </c>
      <c r="E383" s="146" t="str">
        <f>IF(PROVEEDORES!F384="","",PROVEEDORES!F384)</f>
        <v/>
      </c>
      <c r="F383" s="146" t="str">
        <f>IF(PROVEEDORES!D384="","",PROVEEDORES!D384)</f>
        <v/>
      </c>
      <c r="G383" s="159">
        <f>SUMIF('EG-MAY'!$F$18:$F$516,PROVEEDORES!$D384,'EG-MAY'!P$18:P$516)</f>
        <v>0</v>
      </c>
      <c r="H383" s="159">
        <f>SUMIF('EG-MAY'!$F$18:$F$516,PROVEEDORES!$D384,'EG-MAY'!Q$18:Q$516)</f>
        <v>0</v>
      </c>
      <c r="I383" s="159">
        <f>SUMIF('EG-MAY'!$F$18:$F$516,PROVEEDORES!$D384,'EG-MAY'!R$18:R$516)</f>
        <v>0</v>
      </c>
      <c r="J383" s="159">
        <f>SUMIF('EG-MAY'!$F$18:$F$516,PROVEEDORES!$D384,'EG-MAY'!S$18:S$516)</f>
        <v>0</v>
      </c>
      <c r="K383" s="159" t="str">
        <f t="shared" si="10"/>
        <v/>
      </c>
      <c r="L383" s="146" t="str">
        <f>IF(PROVEEDORES!G384="","",PROVEEDORES!G384)</f>
        <v/>
      </c>
    </row>
    <row r="384" spans="3:12" ht="17.45" customHeight="1" x14ac:dyDescent="0.2">
      <c r="C384" s="158">
        <f t="shared" si="11"/>
        <v>378</v>
      </c>
      <c r="D384" s="146" t="str">
        <f>IF(PROVEEDORES!E385="","",PROVEEDORES!E385)</f>
        <v/>
      </c>
      <c r="E384" s="146" t="str">
        <f>IF(PROVEEDORES!F385="","",PROVEEDORES!F385)</f>
        <v/>
      </c>
      <c r="F384" s="146" t="str">
        <f>IF(PROVEEDORES!D385="","",PROVEEDORES!D385)</f>
        <v/>
      </c>
      <c r="G384" s="159">
        <f>SUMIF('EG-MAY'!$F$18:$F$516,PROVEEDORES!$D385,'EG-MAY'!P$18:P$516)</f>
        <v>0</v>
      </c>
      <c r="H384" s="159">
        <f>SUMIF('EG-MAY'!$F$18:$F$516,PROVEEDORES!$D385,'EG-MAY'!Q$18:Q$516)</f>
        <v>0</v>
      </c>
      <c r="I384" s="159">
        <f>SUMIF('EG-MAY'!$F$18:$F$516,PROVEEDORES!$D385,'EG-MAY'!R$18:R$516)</f>
        <v>0</v>
      </c>
      <c r="J384" s="159">
        <f>SUMIF('EG-MAY'!$F$18:$F$516,PROVEEDORES!$D385,'EG-MAY'!S$18:S$516)</f>
        <v>0</v>
      </c>
      <c r="K384" s="159" t="str">
        <f t="shared" si="10"/>
        <v/>
      </c>
      <c r="L384" s="146" t="str">
        <f>IF(PROVEEDORES!G385="","",PROVEEDORES!G385)</f>
        <v/>
      </c>
    </row>
    <row r="385" spans="3:12" ht="17.45" customHeight="1" x14ac:dyDescent="0.2">
      <c r="C385" s="158">
        <f t="shared" si="11"/>
        <v>379</v>
      </c>
      <c r="D385" s="146" t="str">
        <f>IF(PROVEEDORES!E386="","",PROVEEDORES!E386)</f>
        <v/>
      </c>
      <c r="E385" s="146" t="str">
        <f>IF(PROVEEDORES!F386="","",PROVEEDORES!F386)</f>
        <v/>
      </c>
      <c r="F385" s="146" t="str">
        <f>IF(PROVEEDORES!D386="","",PROVEEDORES!D386)</f>
        <v/>
      </c>
      <c r="G385" s="159">
        <f>SUMIF('EG-MAY'!$F$18:$F$516,PROVEEDORES!$D386,'EG-MAY'!P$18:P$516)</f>
        <v>0</v>
      </c>
      <c r="H385" s="159">
        <f>SUMIF('EG-MAY'!$F$18:$F$516,PROVEEDORES!$D386,'EG-MAY'!Q$18:Q$516)</f>
        <v>0</v>
      </c>
      <c r="I385" s="159">
        <f>SUMIF('EG-MAY'!$F$18:$F$516,PROVEEDORES!$D386,'EG-MAY'!R$18:R$516)</f>
        <v>0</v>
      </c>
      <c r="J385" s="159">
        <f>SUMIF('EG-MAY'!$F$18:$F$516,PROVEEDORES!$D386,'EG-MAY'!S$18:S$516)</f>
        <v>0</v>
      </c>
      <c r="K385" s="159" t="str">
        <f t="shared" si="10"/>
        <v/>
      </c>
      <c r="L385" s="146" t="str">
        <f>IF(PROVEEDORES!G386="","",PROVEEDORES!G386)</f>
        <v/>
      </c>
    </row>
    <row r="386" spans="3:12" ht="17.45" customHeight="1" x14ac:dyDescent="0.2">
      <c r="C386" s="158">
        <f t="shared" si="11"/>
        <v>380</v>
      </c>
      <c r="D386" s="146" t="str">
        <f>IF(PROVEEDORES!E387="","",PROVEEDORES!E387)</f>
        <v/>
      </c>
      <c r="E386" s="146" t="str">
        <f>IF(PROVEEDORES!F387="","",PROVEEDORES!F387)</f>
        <v/>
      </c>
      <c r="F386" s="146" t="str">
        <f>IF(PROVEEDORES!D387="","",PROVEEDORES!D387)</f>
        <v/>
      </c>
      <c r="G386" s="159">
        <f>SUMIF('EG-MAY'!$F$18:$F$516,PROVEEDORES!$D387,'EG-MAY'!P$18:P$516)</f>
        <v>0</v>
      </c>
      <c r="H386" s="159">
        <f>SUMIF('EG-MAY'!$F$18:$F$516,PROVEEDORES!$D387,'EG-MAY'!Q$18:Q$516)</f>
        <v>0</v>
      </c>
      <c r="I386" s="159">
        <f>SUMIF('EG-MAY'!$F$18:$F$516,PROVEEDORES!$D387,'EG-MAY'!R$18:R$516)</f>
        <v>0</v>
      </c>
      <c r="J386" s="159">
        <f>SUMIF('EG-MAY'!$F$18:$F$516,PROVEEDORES!$D387,'EG-MAY'!S$18:S$516)</f>
        <v>0</v>
      </c>
      <c r="K386" s="159" t="str">
        <f t="shared" si="10"/>
        <v/>
      </c>
      <c r="L386" s="146" t="str">
        <f>IF(PROVEEDORES!G387="","",PROVEEDORES!G387)</f>
        <v/>
      </c>
    </row>
    <row r="387" spans="3:12" ht="17.45" customHeight="1" x14ac:dyDescent="0.2">
      <c r="C387" s="158">
        <f t="shared" si="11"/>
        <v>381</v>
      </c>
      <c r="D387" s="146" t="str">
        <f>IF(PROVEEDORES!E388="","",PROVEEDORES!E388)</f>
        <v/>
      </c>
      <c r="E387" s="146" t="str">
        <f>IF(PROVEEDORES!F388="","",PROVEEDORES!F388)</f>
        <v/>
      </c>
      <c r="F387" s="146" t="str">
        <f>IF(PROVEEDORES!D388="","",PROVEEDORES!D388)</f>
        <v/>
      </c>
      <c r="G387" s="159">
        <f>SUMIF('EG-MAY'!$F$18:$F$516,PROVEEDORES!$D388,'EG-MAY'!P$18:P$516)</f>
        <v>0</v>
      </c>
      <c r="H387" s="159">
        <f>SUMIF('EG-MAY'!$F$18:$F$516,PROVEEDORES!$D388,'EG-MAY'!Q$18:Q$516)</f>
        <v>0</v>
      </c>
      <c r="I387" s="159">
        <f>SUMIF('EG-MAY'!$F$18:$F$516,PROVEEDORES!$D388,'EG-MAY'!R$18:R$516)</f>
        <v>0</v>
      </c>
      <c r="J387" s="159">
        <f>SUMIF('EG-MAY'!$F$18:$F$516,PROVEEDORES!$D388,'EG-MAY'!S$18:S$516)</f>
        <v>0</v>
      </c>
      <c r="K387" s="159" t="str">
        <f t="shared" si="10"/>
        <v/>
      </c>
      <c r="L387" s="146" t="str">
        <f>IF(PROVEEDORES!G388="","",PROVEEDORES!G388)</f>
        <v/>
      </c>
    </row>
    <row r="388" spans="3:12" ht="17.45" customHeight="1" x14ac:dyDescent="0.2">
      <c r="C388" s="158">
        <f t="shared" si="11"/>
        <v>382</v>
      </c>
      <c r="D388" s="146" t="str">
        <f>IF(PROVEEDORES!E389="","",PROVEEDORES!E389)</f>
        <v/>
      </c>
      <c r="E388" s="146" t="str">
        <f>IF(PROVEEDORES!F389="","",PROVEEDORES!F389)</f>
        <v/>
      </c>
      <c r="F388" s="146" t="str">
        <f>IF(PROVEEDORES!D389="","",PROVEEDORES!D389)</f>
        <v/>
      </c>
      <c r="G388" s="159">
        <f>SUMIF('EG-MAY'!$F$18:$F$516,PROVEEDORES!$D389,'EG-MAY'!P$18:P$516)</f>
        <v>0</v>
      </c>
      <c r="H388" s="159">
        <f>SUMIF('EG-MAY'!$F$18:$F$516,PROVEEDORES!$D389,'EG-MAY'!Q$18:Q$516)</f>
        <v>0</v>
      </c>
      <c r="I388" s="159">
        <f>SUMIF('EG-MAY'!$F$18:$F$516,PROVEEDORES!$D389,'EG-MAY'!R$18:R$516)</f>
        <v>0</v>
      </c>
      <c r="J388" s="159">
        <f>SUMIF('EG-MAY'!$F$18:$F$516,PROVEEDORES!$D389,'EG-MAY'!S$18:S$516)</f>
        <v>0</v>
      </c>
      <c r="K388" s="159" t="str">
        <f t="shared" si="10"/>
        <v/>
      </c>
      <c r="L388" s="146" t="str">
        <f>IF(PROVEEDORES!G389="","",PROVEEDORES!G389)</f>
        <v/>
      </c>
    </row>
    <row r="389" spans="3:12" ht="17.45" customHeight="1" x14ac:dyDescent="0.2">
      <c r="C389" s="158">
        <f t="shared" si="11"/>
        <v>383</v>
      </c>
      <c r="D389" s="146" t="str">
        <f>IF(PROVEEDORES!E390="","",PROVEEDORES!E390)</f>
        <v/>
      </c>
      <c r="E389" s="146" t="str">
        <f>IF(PROVEEDORES!F390="","",PROVEEDORES!F390)</f>
        <v/>
      </c>
      <c r="F389" s="146" t="str">
        <f>IF(PROVEEDORES!D390="","",PROVEEDORES!D390)</f>
        <v/>
      </c>
      <c r="G389" s="159">
        <f>SUMIF('EG-MAY'!$F$18:$F$516,PROVEEDORES!$D390,'EG-MAY'!P$18:P$516)</f>
        <v>0</v>
      </c>
      <c r="H389" s="159">
        <f>SUMIF('EG-MAY'!$F$18:$F$516,PROVEEDORES!$D390,'EG-MAY'!Q$18:Q$516)</f>
        <v>0</v>
      </c>
      <c r="I389" s="159">
        <f>SUMIF('EG-MAY'!$F$18:$F$516,PROVEEDORES!$D390,'EG-MAY'!R$18:R$516)</f>
        <v>0</v>
      </c>
      <c r="J389" s="159">
        <f>SUMIF('EG-MAY'!$F$18:$F$516,PROVEEDORES!$D390,'EG-MAY'!S$18:S$516)</f>
        <v>0</v>
      </c>
      <c r="K389" s="159" t="str">
        <f t="shared" si="10"/>
        <v/>
      </c>
      <c r="L389" s="146" t="str">
        <f>IF(PROVEEDORES!G390="","",PROVEEDORES!G390)</f>
        <v/>
      </c>
    </row>
    <row r="390" spans="3:12" ht="17.45" customHeight="1" x14ac:dyDescent="0.2">
      <c r="C390" s="158">
        <f t="shared" si="11"/>
        <v>384</v>
      </c>
      <c r="D390" s="146" t="str">
        <f>IF(PROVEEDORES!E391="","",PROVEEDORES!E391)</f>
        <v/>
      </c>
      <c r="E390" s="146" t="str">
        <f>IF(PROVEEDORES!F391="","",PROVEEDORES!F391)</f>
        <v/>
      </c>
      <c r="F390" s="146" t="str">
        <f>IF(PROVEEDORES!D391="","",PROVEEDORES!D391)</f>
        <v/>
      </c>
      <c r="G390" s="159">
        <f>SUMIF('EG-MAY'!$F$18:$F$516,PROVEEDORES!$D391,'EG-MAY'!P$18:P$516)</f>
        <v>0</v>
      </c>
      <c r="H390" s="159">
        <f>SUMIF('EG-MAY'!$F$18:$F$516,PROVEEDORES!$D391,'EG-MAY'!Q$18:Q$516)</f>
        <v>0</v>
      </c>
      <c r="I390" s="159">
        <f>SUMIF('EG-MAY'!$F$18:$F$516,PROVEEDORES!$D391,'EG-MAY'!R$18:R$516)</f>
        <v>0</v>
      </c>
      <c r="J390" s="159">
        <f>SUMIF('EG-MAY'!$F$18:$F$516,PROVEEDORES!$D391,'EG-MAY'!S$18:S$516)</f>
        <v>0</v>
      </c>
      <c r="K390" s="159" t="str">
        <f t="shared" si="10"/>
        <v/>
      </c>
      <c r="L390" s="146" t="str">
        <f>IF(PROVEEDORES!G391="","",PROVEEDORES!G391)</f>
        <v/>
      </c>
    </row>
    <row r="391" spans="3:12" ht="17.45" customHeight="1" x14ac:dyDescent="0.2">
      <c r="C391" s="158">
        <f t="shared" si="11"/>
        <v>385</v>
      </c>
      <c r="D391" s="146" t="str">
        <f>IF(PROVEEDORES!E392="","",PROVEEDORES!E392)</f>
        <v/>
      </c>
      <c r="E391" s="146" t="str">
        <f>IF(PROVEEDORES!F392="","",PROVEEDORES!F392)</f>
        <v/>
      </c>
      <c r="F391" s="146" t="str">
        <f>IF(PROVEEDORES!D392="","",PROVEEDORES!D392)</f>
        <v/>
      </c>
      <c r="G391" s="159">
        <f>SUMIF('EG-MAY'!$F$18:$F$516,PROVEEDORES!$D392,'EG-MAY'!P$18:P$516)</f>
        <v>0</v>
      </c>
      <c r="H391" s="159">
        <f>SUMIF('EG-MAY'!$F$18:$F$516,PROVEEDORES!$D392,'EG-MAY'!Q$18:Q$516)</f>
        <v>0</v>
      </c>
      <c r="I391" s="159">
        <f>SUMIF('EG-MAY'!$F$18:$F$516,PROVEEDORES!$D392,'EG-MAY'!R$18:R$516)</f>
        <v>0</v>
      </c>
      <c r="J391" s="159">
        <f>SUMIF('EG-MAY'!$F$18:$F$516,PROVEEDORES!$D392,'EG-MAY'!S$18:S$516)</f>
        <v>0</v>
      </c>
      <c r="K391" s="159" t="str">
        <f t="shared" si="10"/>
        <v/>
      </c>
      <c r="L391" s="146" t="str">
        <f>IF(PROVEEDORES!G392="","",PROVEEDORES!G392)</f>
        <v/>
      </c>
    </row>
    <row r="392" spans="3:12" ht="17.45" customHeight="1" x14ac:dyDescent="0.2">
      <c r="C392" s="158">
        <f t="shared" si="11"/>
        <v>386</v>
      </c>
      <c r="D392" s="146" t="str">
        <f>IF(PROVEEDORES!E393="","",PROVEEDORES!E393)</f>
        <v/>
      </c>
      <c r="E392" s="146" t="str">
        <f>IF(PROVEEDORES!F393="","",PROVEEDORES!F393)</f>
        <v/>
      </c>
      <c r="F392" s="146" t="str">
        <f>IF(PROVEEDORES!D393="","",PROVEEDORES!D393)</f>
        <v/>
      </c>
      <c r="G392" s="159">
        <f>SUMIF('EG-MAY'!$F$18:$F$516,PROVEEDORES!$D393,'EG-MAY'!P$18:P$516)</f>
        <v>0</v>
      </c>
      <c r="H392" s="159">
        <f>SUMIF('EG-MAY'!$F$18:$F$516,PROVEEDORES!$D393,'EG-MAY'!Q$18:Q$516)</f>
        <v>0</v>
      </c>
      <c r="I392" s="159">
        <f>SUMIF('EG-MAY'!$F$18:$F$516,PROVEEDORES!$D393,'EG-MAY'!R$18:R$516)</f>
        <v>0</v>
      </c>
      <c r="J392" s="159">
        <f>SUMIF('EG-MAY'!$F$18:$F$516,PROVEEDORES!$D393,'EG-MAY'!S$18:S$516)</f>
        <v>0</v>
      </c>
      <c r="K392" s="159" t="str">
        <f t="shared" ref="K392:K455" si="12">IF(G392+H392+I392+J392&gt;0,"C/Información","")</f>
        <v/>
      </c>
      <c r="L392" s="146" t="str">
        <f>IF(PROVEEDORES!G393="","",PROVEEDORES!G393)</f>
        <v/>
      </c>
    </row>
    <row r="393" spans="3:12" ht="17.45" customHeight="1" x14ac:dyDescent="0.2">
      <c r="C393" s="158">
        <f t="shared" ref="C393:C456" si="13">C392+1</f>
        <v>387</v>
      </c>
      <c r="D393" s="146" t="str">
        <f>IF(PROVEEDORES!E394="","",PROVEEDORES!E394)</f>
        <v/>
      </c>
      <c r="E393" s="146" t="str">
        <f>IF(PROVEEDORES!F394="","",PROVEEDORES!F394)</f>
        <v/>
      </c>
      <c r="F393" s="146" t="str">
        <f>IF(PROVEEDORES!D394="","",PROVEEDORES!D394)</f>
        <v/>
      </c>
      <c r="G393" s="159">
        <f>SUMIF('EG-MAY'!$F$18:$F$516,PROVEEDORES!$D394,'EG-MAY'!P$18:P$516)</f>
        <v>0</v>
      </c>
      <c r="H393" s="159">
        <f>SUMIF('EG-MAY'!$F$18:$F$516,PROVEEDORES!$D394,'EG-MAY'!Q$18:Q$516)</f>
        <v>0</v>
      </c>
      <c r="I393" s="159">
        <f>SUMIF('EG-MAY'!$F$18:$F$516,PROVEEDORES!$D394,'EG-MAY'!R$18:R$516)</f>
        <v>0</v>
      </c>
      <c r="J393" s="159">
        <f>SUMIF('EG-MAY'!$F$18:$F$516,PROVEEDORES!$D394,'EG-MAY'!S$18:S$516)</f>
        <v>0</v>
      </c>
      <c r="K393" s="159" t="str">
        <f t="shared" si="12"/>
        <v/>
      </c>
      <c r="L393" s="146" t="str">
        <f>IF(PROVEEDORES!G394="","",PROVEEDORES!G394)</f>
        <v/>
      </c>
    </row>
    <row r="394" spans="3:12" ht="17.45" customHeight="1" x14ac:dyDescent="0.2">
      <c r="C394" s="158">
        <f t="shared" si="13"/>
        <v>388</v>
      </c>
      <c r="D394" s="146" t="str">
        <f>IF(PROVEEDORES!E395="","",PROVEEDORES!E395)</f>
        <v/>
      </c>
      <c r="E394" s="146" t="str">
        <f>IF(PROVEEDORES!F395="","",PROVEEDORES!F395)</f>
        <v/>
      </c>
      <c r="F394" s="146" t="str">
        <f>IF(PROVEEDORES!D395="","",PROVEEDORES!D395)</f>
        <v/>
      </c>
      <c r="G394" s="159">
        <f>SUMIF('EG-MAY'!$F$18:$F$516,PROVEEDORES!$D395,'EG-MAY'!P$18:P$516)</f>
        <v>0</v>
      </c>
      <c r="H394" s="159">
        <f>SUMIF('EG-MAY'!$F$18:$F$516,PROVEEDORES!$D395,'EG-MAY'!Q$18:Q$516)</f>
        <v>0</v>
      </c>
      <c r="I394" s="159">
        <f>SUMIF('EG-MAY'!$F$18:$F$516,PROVEEDORES!$D395,'EG-MAY'!R$18:R$516)</f>
        <v>0</v>
      </c>
      <c r="J394" s="159">
        <f>SUMIF('EG-MAY'!$F$18:$F$516,PROVEEDORES!$D395,'EG-MAY'!S$18:S$516)</f>
        <v>0</v>
      </c>
      <c r="K394" s="159" t="str">
        <f t="shared" si="12"/>
        <v/>
      </c>
      <c r="L394" s="146" t="str">
        <f>IF(PROVEEDORES!G395="","",PROVEEDORES!G395)</f>
        <v/>
      </c>
    </row>
    <row r="395" spans="3:12" ht="17.45" customHeight="1" x14ac:dyDescent="0.2">
      <c r="C395" s="158">
        <f t="shared" si="13"/>
        <v>389</v>
      </c>
      <c r="D395" s="146" t="str">
        <f>IF(PROVEEDORES!E396="","",PROVEEDORES!E396)</f>
        <v/>
      </c>
      <c r="E395" s="146" t="str">
        <f>IF(PROVEEDORES!F396="","",PROVEEDORES!F396)</f>
        <v/>
      </c>
      <c r="F395" s="146" t="str">
        <f>IF(PROVEEDORES!D396="","",PROVEEDORES!D396)</f>
        <v/>
      </c>
      <c r="G395" s="159">
        <f>SUMIF('EG-MAY'!$F$18:$F$516,PROVEEDORES!$D396,'EG-MAY'!P$18:P$516)</f>
        <v>0</v>
      </c>
      <c r="H395" s="159">
        <f>SUMIF('EG-MAY'!$F$18:$F$516,PROVEEDORES!$D396,'EG-MAY'!Q$18:Q$516)</f>
        <v>0</v>
      </c>
      <c r="I395" s="159">
        <f>SUMIF('EG-MAY'!$F$18:$F$516,PROVEEDORES!$D396,'EG-MAY'!R$18:R$516)</f>
        <v>0</v>
      </c>
      <c r="J395" s="159">
        <f>SUMIF('EG-MAY'!$F$18:$F$516,PROVEEDORES!$D396,'EG-MAY'!S$18:S$516)</f>
        <v>0</v>
      </c>
      <c r="K395" s="159" t="str">
        <f t="shared" si="12"/>
        <v/>
      </c>
      <c r="L395" s="146" t="str">
        <f>IF(PROVEEDORES!G396="","",PROVEEDORES!G396)</f>
        <v/>
      </c>
    </row>
    <row r="396" spans="3:12" ht="17.45" customHeight="1" x14ac:dyDescent="0.2">
      <c r="C396" s="158">
        <f t="shared" si="13"/>
        <v>390</v>
      </c>
      <c r="D396" s="146" t="str">
        <f>IF(PROVEEDORES!E397="","",PROVEEDORES!E397)</f>
        <v/>
      </c>
      <c r="E396" s="146" t="str">
        <f>IF(PROVEEDORES!F397="","",PROVEEDORES!F397)</f>
        <v/>
      </c>
      <c r="F396" s="146" t="str">
        <f>IF(PROVEEDORES!D397="","",PROVEEDORES!D397)</f>
        <v/>
      </c>
      <c r="G396" s="159">
        <f>SUMIF('EG-MAY'!$F$18:$F$516,PROVEEDORES!$D397,'EG-MAY'!P$18:P$516)</f>
        <v>0</v>
      </c>
      <c r="H396" s="159">
        <f>SUMIF('EG-MAY'!$F$18:$F$516,PROVEEDORES!$D397,'EG-MAY'!Q$18:Q$516)</f>
        <v>0</v>
      </c>
      <c r="I396" s="159">
        <f>SUMIF('EG-MAY'!$F$18:$F$516,PROVEEDORES!$D397,'EG-MAY'!R$18:R$516)</f>
        <v>0</v>
      </c>
      <c r="J396" s="159">
        <f>SUMIF('EG-MAY'!$F$18:$F$516,PROVEEDORES!$D397,'EG-MAY'!S$18:S$516)</f>
        <v>0</v>
      </c>
      <c r="K396" s="159" t="str">
        <f t="shared" si="12"/>
        <v/>
      </c>
      <c r="L396" s="146" t="str">
        <f>IF(PROVEEDORES!G397="","",PROVEEDORES!G397)</f>
        <v/>
      </c>
    </row>
    <row r="397" spans="3:12" ht="17.45" customHeight="1" x14ac:dyDescent="0.2">
      <c r="C397" s="158">
        <f t="shared" si="13"/>
        <v>391</v>
      </c>
      <c r="D397" s="146" t="str">
        <f>IF(PROVEEDORES!E398="","",PROVEEDORES!E398)</f>
        <v/>
      </c>
      <c r="E397" s="146" t="str">
        <f>IF(PROVEEDORES!F398="","",PROVEEDORES!F398)</f>
        <v/>
      </c>
      <c r="F397" s="146" t="str">
        <f>IF(PROVEEDORES!D398="","",PROVEEDORES!D398)</f>
        <v/>
      </c>
      <c r="G397" s="159">
        <f>SUMIF('EG-MAY'!$F$18:$F$516,PROVEEDORES!$D398,'EG-MAY'!P$18:P$516)</f>
        <v>0</v>
      </c>
      <c r="H397" s="159">
        <f>SUMIF('EG-MAY'!$F$18:$F$516,PROVEEDORES!$D398,'EG-MAY'!Q$18:Q$516)</f>
        <v>0</v>
      </c>
      <c r="I397" s="159">
        <f>SUMIF('EG-MAY'!$F$18:$F$516,PROVEEDORES!$D398,'EG-MAY'!R$18:R$516)</f>
        <v>0</v>
      </c>
      <c r="J397" s="159">
        <f>SUMIF('EG-MAY'!$F$18:$F$516,PROVEEDORES!$D398,'EG-MAY'!S$18:S$516)</f>
        <v>0</v>
      </c>
      <c r="K397" s="159" t="str">
        <f t="shared" si="12"/>
        <v/>
      </c>
      <c r="L397" s="146" t="str">
        <f>IF(PROVEEDORES!G398="","",PROVEEDORES!G398)</f>
        <v/>
      </c>
    </row>
    <row r="398" spans="3:12" ht="17.45" customHeight="1" x14ac:dyDescent="0.2">
      <c r="C398" s="158">
        <f t="shared" si="13"/>
        <v>392</v>
      </c>
      <c r="D398" s="146" t="str">
        <f>IF(PROVEEDORES!E399="","",PROVEEDORES!E399)</f>
        <v/>
      </c>
      <c r="E398" s="146" t="str">
        <f>IF(PROVEEDORES!F399="","",PROVEEDORES!F399)</f>
        <v/>
      </c>
      <c r="F398" s="146" t="str">
        <f>IF(PROVEEDORES!D399="","",PROVEEDORES!D399)</f>
        <v/>
      </c>
      <c r="G398" s="159">
        <f>SUMIF('EG-MAY'!$F$18:$F$516,PROVEEDORES!$D399,'EG-MAY'!P$18:P$516)</f>
        <v>0</v>
      </c>
      <c r="H398" s="159">
        <f>SUMIF('EG-MAY'!$F$18:$F$516,PROVEEDORES!$D399,'EG-MAY'!Q$18:Q$516)</f>
        <v>0</v>
      </c>
      <c r="I398" s="159">
        <f>SUMIF('EG-MAY'!$F$18:$F$516,PROVEEDORES!$D399,'EG-MAY'!R$18:R$516)</f>
        <v>0</v>
      </c>
      <c r="J398" s="159">
        <f>SUMIF('EG-MAY'!$F$18:$F$516,PROVEEDORES!$D399,'EG-MAY'!S$18:S$516)</f>
        <v>0</v>
      </c>
      <c r="K398" s="159" t="str">
        <f t="shared" si="12"/>
        <v/>
      </c>
      <c r="L398" s="146" t="str">
        <f>IF(PROVEEDORES!G399="","",PROVEEDORES!G399)</f>
        <v/>
      </c>
    </row>
    <row r="399" spans="3:12" ht="17.45" customHeight="1" x14ac:dyDescent="0.2">
      <c r="C399" s="158">
        <f t="shared" si="13"/>
        <v>393</v>
      </c>
      <c r="D399" s="146" t="str">
        <f>IF(PROVEEDORES!E400="","",PROVEEDORES!E400)</f>
        <v/>
      </c>
      <c r="E399" s="146" t="str">
        <f>IF(PROVEEDORES!F400="","",PROVEEDORES!F400)</f>
        <v/>
      </c>
      <c r="F399" s="146" t="str">
        <f>IF(PROVEEDORES!D400="","",PROVEEDORES!D400)</f>
        <v/>
      </c>
      <c r="G399" s="159">
        <f>SUMIF('EG-MAY'!$F$18:$F$516,PROVEEDORES!$D400,'EG-MAY'!P$18:P$516)</f>
        <v>0</v>
      </c>
      <c r="H399" s="159">
        <f>SUMIF('EG-MAY'!$F$18:$F$516,PROVEEDORES!$D400,'EG-MAY'!Q$18:Q$516)</f>
        <v>0</v>
      </c>
      <c r="I399" s="159">
        <f>SUMIF('EG-MAY'!$F$18:$F$516,PROVEEDORES!$D400,'EG-MAY'!R$18:R$516)</f>
        <v>0</v>
      </c>
      <c r="J399" s="159">
        <f>SUMIF('EG-MAY'!$F$18:$F$516,PROVEEDORES!$D400,'EG-MAY'!S$18:S$516)</f>
        <v>0</v>
      </c>
      <c r="K399" s="159" t="str">
        <f t="shared" si="12"/>
        <v/>
      </c>
      <c r="L399" s="146" t="str">
        <f>IF(PROVEEDORES!G400="","",PROVEEDORES!G400)</f>
        <v/>
      </c>
    </row>
    <row r="400" spans="3:12" ht="17.45" customHeight="1" x14ac:dyDescent="0.2">
      <c r="C400" s="158">
        <f t="shared" si="13"/>
        <v>394</v>
      </c>
      <c r="D400" s="146" t="str">
        <f>IF(PROVEEDORES!E401="","",PROVEEDORES!E401)</f>
        <v/>
      </c>
      <c r="E400" s="146" t="str">
        <f>IF(PROVEEDORES!F401="","",PROVEEDORES!F401)</f>
        <v/>
      </c>
      <c r="F400" s="146" t="str">
        <f>IF(PROVEEDORES!D401="","",PROVEEDORES!D401)</f>
        <v/>
      </c>
      <c r="G400" s="159">
        <f>SUMIF('EG-MAY'!$F$18:$F$516,PROVEEDORES!$D401,'EG-MAY'!P$18:P$516)</f>
        <v>0</v>
      </c>
      <c r="H400" s="159">
        <f>SUMIF('EG-MAY'!$F$18:$F$516,PROVEEDORES!$D401,'EG-MAY'!Q$18:Q$516)</f>
        <v>0</v>
      </c>
      <c r="I400" s="159">
        <f>SUMIF('EG-MAY'!$F$18:$F$516,PROVEEDORES!$D401,'EG-MAY'!R$18:R$516)</f>
        <v>0</v>
      </c>
      <c r="J400" s="159">
        <f>SUMIF('EG-MAY'!$F$18:$F$516,PROVEEDORES!$D401,'EG-MAY'!S$18:S$516)</f>
        <v>0</v>
      </c>
      <c r="K400" s="159" t="str">
        <f t="shared" si="12"/>
        <v/>
      </c>
      <c r="L400" s="146" t="str">
        <f>IF(PROVEEDORES!G401="","",PROVEEDORES!G401)</f>
        <v/>
      </c>
    </row>
    <row r="401" spans="3:12" ht="17.45" customHeight="1" x14ac:dyDescent="0.2">
      <c r="C401" s="158">
        <f t="shared" si="13"/>
        <v>395</v>
      </c>
      <c r="D401" s="146" t="str">
        <f>IF(PROVEEDORES!E402="","",PROVEEDORES!E402)</f>
        <v/>
      </c>
      <c r="E401" s="146" t="str">
        <f>IF(PROVEEDORES!F402="","",PROVEEDORES!F402)</f>
        <v/>
      </c>
      <c r="F401" s="146" t="str">
        <f>IF(PROVEEDORES!D402="","",PROVEEDORES!D402)</f>
        <v/>
      </c>
      <c r="G401" s="159">
        <f>SUMIF('EG-MAY'!$F$18:$F$516,PROVEEDORES!$D402,'EG-MAY'!P$18:P$516)</f>
        <v>0</v>
      </c>
      <c r="H401" s="159">
        <f>SUMIF('EG-MAY'!$F$18:$F$516,PROVEEDORES!$D402,'EG-MAY'!Q$18:Q$516)</f>
        <v>0</v>
      </c>
      <c r="I401" s="159">
        <f>SUMIF('EG-MAY'!$F$18:$F$516,PROVEEDORES!$D402,'EG-MAY'!R$18:R$516)</f>
        <v>0</v>
      </c>
      <c r="J401" s="159">
        <f>SUMIF('EG-MAY'!$F$18:$F$516,PROVEEDORES!$D402,'EG-MAY'!S$18:S$516)</f>
        <v>0</v>
      </c>
      <c r="K401" s="159" t="str">
        <f t="shared" si="12"/>
        <v/>
      </c>
      <c r="L401" s="146" t="str">
        <f>IF(PROVEEDORES!G402="","",PROVEEDORES!G402)</f>
        <v/>
      </c>
    </row>
    <row r="402" spans="3:12" ht="17.45" customHeight="1" x14ac:dyDescent="0.2">
      <c r="C402" s="158">
        <f t="shared" si="13"/>
        <v>396</v>
      </c>
      <c r="D402" s="146" t="str">
        <f>IF(PROVEEDORES!E403="","",PROVEEDORES!E403)</f>
        <v/>
      </c>
      <c r="E402" s="146" t="str">
        <f>IF(PROVEEDORES!F403="","",PROVEEDORES!F403)</f>
        <v/>
      </c>
      <c r="F402" s="146" t="str">
        <f>IF(PROVEEDORES!D403="","",PROVEEDORES!D403)</f>
        <v/>
      </c>
      <c r="G402" s="159">
        <f>SUMIF('EG-MAY'!$F$18:$F$516,PROVEEDORES!$D403,'EG-MAY'!P$18:P$516)</f>
        <v>0</v>
      </c>
      <c r="H402" s="159">
        <f>SUMIF('EG-MAY'!$F$18:$F$516,PROVEEDORES!$D403,'EG-MAY'!Q$18:Q$516)</f>
        <v>0</v>
      </c>
      <c r="I402" s="159">
        <f>SUMIF('EG-MAY'!$F$18:$F$516,PROVEEDORES!$D403,'EG-MAY'!R$18:R$516)</f>
        <v>0</v>
      </c>
      <c r="J402" s="159">
        <f>SUMIF('EG-MAY'!$F$18:$F$516,PROVEEDORES!$D403,'EG-MAY'!S$18:S$516)</f>
        <v>0</v>
      </c>
      <c r="K402" s="159" t="str">
        <f t="shared" si="12"/>
        <v/>
      </c>
      <c r="L402" s="146" t="str">
        <f>IF(PROVEEDORES!G403="","",PROVEEDORES!G403)</f>
        <v/>
      </c>
    </row>
    <row r="403" spans="3:12" ht="17.45" customHeight="1" x14ac:dyDescent="0.2">
      <c r="C403" s="158">
        <f t="shared" si="13"/>
        <v>397</v>
      </c>
      <c r="D403" s="146" t="str">
        <f>IF(PROVEEDORES!E404="","",PROVEEDORES!E404)</f>
        <v/>
      </c>
      <c r="E403" s="146" t="str">
        <f>IF(PROVEEDORES!F404="","",PROVEEDORES!F404)</f>
        <v/>
      </c>
      <c r="F403" s="146" t="str">
        <f>IF(PROVEEDORES!D404="","",PROVEEDORES!D404)</f>
        <v/>
      </c>
      <c r="G403" s="159">
        <f>SUMIF('EG-MAY'!$F$18:$F$516,PROVEEDORES!$D404,'EG-MAY'!P$18:P$516)</f>
        <v>0</v>
      </c>
      <c r="H403" s="159">
        <f>SUMIF('EG-MAY'!$F$18:$F$516,PROVEEDORES!$D404,'EG-MAY'!Q$18:Q$516)</f>
        <v>0</v>
      </c>
      <c r="I403" s="159">
        <f>SUMIF('EG-MAY'!$F$18:$F$516,PROVEEDORES!$D404,'EG-MAY'!R$18:R$516)</f>
        <v>0</v>
      </c>
      <c r="J403" s="159">
        <f>SUMIF('EG-MAY'!$F$18:$F$516,PROVEEDORES!$D404,'EG-MAY'!S$18:S$516)</f>
        <v>0</v>
      </c>
      <c r="K403" s="159" t="str">
        <f t="shared" si="12"/>
        <v/>
      </c>
      <c r="L403" s="146" t="str">
        <f>IF(PROVEEDORES!G404="","",PROVEEDORES!G404)</f>
        <v/>
      </c>
    </row>
    <row r="404" spans="3:12" ht="17.45" customHeight="1" x14ac:dyDescent="0.2">
      <c r="C404" s="158">
        <f t="shared" si="13"/>
        <v>398</v>
      </c>
      <c r="D404" s="146" t="str">
        <f>IF(PROVEEDORES!E405="","",PROVEEDORES!E405)</f>
        <v/>
      </c>
      <c r="E404" s="146" t="str">
        <f>IF(PROVEEDORES!F405="","",PROVEEDORES!F405)</f>
        <v/>
      </c>
      <c r="F404" s="146" t="str">
        <f>IF(PROVEEDORES!D405="","",PROVEEDORES!D405)</f>
        <v/>
      </c>
      <c r="G404" s="159">
        <f>SUMIF('EG-MAY'!$F$18:$F$516,PROVEEDORES!$D405,'EG-MAY'!P$18:P$516)</f>
        <v>0</v>
      </c>
      <c r="H404" s="159">
        <f>SUMIF('EG-MAY'!$F$18:$F$516,PROVEEDORES!$D405,'EG-MAY'!Q$18:Q$516)</f>
        <v>0</v>
      </c>
      <c r="I404" s="159">
        <f>SUMIF('EG-MAY'!$F$18:$F$516,PROVEEDORES!$D405,'EG-MAY'!R$18:R$516)</f>
        <v>0</v>
      </c>
      <c r="J404" s="159">
        <f>SUMIF('EG-MAY'!$F$18:$F$516,PROVEEDORES!$D405,'EG-MAY'!S$18:S$516)</f>
        <v>0</v>
      </c>
      <c r="K404" s="159" t="str">
        <f t="shared" si="12"/>
        <v/>
      </c>
      <c r="L404" s="146" t="str">
        <f>IF(PROVEEDORES!G405="","",PROVEEDORES!G405)</f>
        <v/>
      </c>
    </row>
    <row r="405" spans="3:12" ht="17.45" customHeight="1" x14ac:dyDescent="0.2">
      <c r="C405" s="158">
        <f t="shared" si="13"/>
        <v>399</v>
      </c>
      <c r="D405" s="146" t="str">
        <f>IF(PROVEEDORES!E406="","",PROVEEDORES!E406)</f>
        <v/>
      </c>
      <c r="E405" s="146" t="str">
        <f>IF(PROVEEDORES!F406="","",PROVEEDORES!F406)</f>
        <v/>
      </c>
      <c r="F405" s="146" t="str">
        <f>IF(PROVEEDORES!D406="","",PROVEEDORES!D406)</f>
        <v/>
      </c>
      <c r="G405" s="159">
        <f>SUMIF('EG-MAY'!$F$18:$F$516,PROVEEDORES!$D406,'EG-MAY'!P$18:P$516)</f>
        <v>0</v>
      </c>
      <c r="H405" s="159">
        <f>SUMIF('EG-MAY'!$F$18:$F$516,PROVEEDORES!$D406,'EG-MAY'!Q$18:Q$516)</f>
        <v>0</v>
      </c>
      <c r="I405" s="159">
        <f>SUMIF('EG-MAY'!$F$18:$F$516,PROVEEDORES!$D406,'EG-MAY'!R$18:R$516)</f>
        <v>0</v>
      </c>
      <c r="J405" s="159">
        <f>SUMIF('EG-MAY'!$F$18:$F$516,PROVEEDORES!$D406,'EG-MAY'!S$18:S$516)</f>
        <v>0</v>
      </c>
      <c r="K405" s="159" t="str">
        <f t="shared" si="12"/>
        <v/>
      </c>
      <c r="L405" s="146" t="str">
        <f>IF(PROVEEDORES!G406="","",PROVEEDORES!G406)</f>
        <v/>
      </c>
    </row>
    <row r="406" spans="3:12" ht="17.45" customHeight="1" x14ac:dyDescent="0.2">
      <c r="C406" s="158">
        <f t="shared" si="13"/>
        <v>400</v>
      </c>
      <c r="D406" s="146" t="str">
        <f>IF(PROVEEDORES!E407="","",PROVEEDORES!E407)</f>
        <v/>
      </c>
      <c r="E406" s="146" t="str">
        <f>IF(PROVEEDORES!F407="","",PROVEEDORES!F407)</f>
        <v/>
      </c>
      <c r="F406" s="146" t="str">
        <f>IF(PROVEEDORES!D407="","",PROVEEDORES!D407)</f>
        <v/>
      </c>
      <c r="G406" s="159">
        <f>SUMIF('EG-MAY'!$F$18:$F$516,PROVEEDORES!$D407,'EG-MAY'!P$18:P$516)</f>
        <v>0</v>
      </c>
      <c r="H406" s="159">
        <f>SUMIF('EG-MAY'!$F$18:$F$516,PROVEEDORES!$D407,'EG-MAY'!Q$18:Q$516)</f>
        <v>0</v>
      </c>
      <c r="I406" s="159">
        <f>SUMIF('EG-MAY'!$F$18:$F$516,PROVEEDORES!$D407,'EG-MAY'!R$18:R$516)</f>
        <v>0</v>
      </c>
      <c r="J406" s="159">
        <f>SUMIF('EG-MAY'!$F$18:$F$516,PROVEEDORES!$D407,'EG-MAY'!S$18:S$516)</f>
        <v>0</v>
      </c>
      <c r="K406" s="159" t="str">
        <f t="shared" si="12"/>
        <v/>
      </c>
      <c r="L406" s="146" t="str">
        <f>IF(PROVEEDORES!G407="","",PROVEEDORES!G407)</f>
        <v/>
      </c>
    </row>
    <row r="407" spans="3:12" ht="17.45" customHeight="1" x14ac:dyDescent="0.2">
      <c r="C407" s="158">
        <f t="shared" si="13"/>
        <v>401</v>
      </c>
      <c r="D407" s="146" t="str">
        <f>IF(PROVEEDORES!E408="","",PROVEEDORES!E408)</f>
        <v/>
      </c>
      <c r="E407" s="146" t="str">
        <f>IF(PROVEEDORES!F408="","",PROVEEDORES!F408)</f>
        <v/>
      </c>
      <c r="F407" s="146" t="str">
        <f>IF(PROVEEDORES!D408="","",PROVEEDORES!D408)</f>
        <v/>
      </c>
      <c r="G407" s="159">
        <f>SUMIF('EG-MAY'!$F$18:$F$516,PROVEEDORES!$D408,'EG-MAY'!P$18:P$516)</f>
        <v>0</v>
      </c>
      <c r="H407" s="159">
        <f>SUMIF('EG-MAY'!$F$18:$F$516,PROVEEDORES!$D408,'EG-MAY'!Q$18:Q$516)</f>
        <v>0</v>
      </c>
      <c r="I407" s="159">
        <f>SUMIF('EG-MAY'!$F$18:$F$516,PROVEEDORES!$D408,'EG-MAY'!R$18:R$516)</f>
        <v>0</v>
      </c>
      <c r="J407" s="159">
        <f>SUMIF('EG-MAY'!$F$18:$F$516,PROVEEDORES!$D408,'EG-MAY'!S$18:S$516)</f>
        <v>0</v>
      </c>
      <c r="K407" s="159" t="str">
        <f t="shared" si="12"/>
        <v/>
      </c>
      <c r="L407" s="146" t="str">
        <f>IF(PROVEEDORES!G408="","",PROVEEDORES!G408)</f>
        <v/>
      </c>
    </row>
    <row r="408" spans="3:12" ht="17.45" customHeight="1" x14ac:dyDescent="0.2">
      <c r="C408" s="158">
        <f t="shared" si="13"/>
        <v>402</v>
      </c>
      <c r="D408" s="146" t="str">
        <f>IF(PROVEEDORES!E409="","",PROVEEDORES!E409)</f>
        <v/>
      </c>
      <c r="E408" s="146" t="str">
        <f>IF(PROVEEDORES!F409="","",PROVEEDORES!F409)</f>
        <v/>
      </c>
      <c r="F408" s="146" t="str">
        <f>IF(PROVEEDORES!D409="","",PROVEEDORES!D409)</f>
        <v/>
      </c>
      <c r="G408" s="159">
        <f>SUMIF('EG-MAY'!$F$18:$F$516,PROVEEDORES!$D409,'EG-MAY'!P$18:P$516)</f>
        <v>0</v>
      </c>
      <c r="H408" s="159">
        <f>SUMIF('EG-MAY'!$F$18:$F$516,PROVEEDORES!$D409,'EG-MAY'!Q$18:Q$516)</f>
        <v>0</v>
      </c>
      <c r="I408" s="159">
        <f>SUMIF('EG-MAY'!$F$18:$F$516,PROVEEDORES!$D409,'EG-MAY'!R$18:R$516)</f>
        <v>0</v>
      </c>
      <c r="J408" s="159">
        <f>SUMIF('EG-MAY'!$F$18:$F$516,PROVEEDORES!$D409,'EG-MAY'!S$18:S$516)</f>
        <v>0</v>
      </c>
      <c r="K408" s="159" t="str">
        <f t="shared" si="12"/>
        <v/>
      </c>
      <c r="L408" s="146" t="str">
        <f>IF(PROVEEDORES!G409="","",PROVEEDORES!G409)</f>
        <v/>
      </c>
    </row>
    <row r="409" spans="3:12" ht="17.45" customHeight="1" x14ac:dyDescent="0.2">
      <c r="C409" s="158">
        <f t="shared" si="13"/>
        <v>403</v>
      </c>
      <c r="D409" s="146" t="str">
        <f>IF(PROVEEDORES!E410="","",PROVEEDORES!E410)</f>
        <v/>
      </c>
      <c r="E409" s="146" t="str">
        <f>IF(PROVEEDORES!F410="","",PROVEEDORES!F410)</f>
        <v/>
      </c>
      <c r="F409" s="146" t="str">
        <f>IF(PROVEEDORES!D410="","",PROVEEDORES!D410)</f>
        <v/>
      </c>
      <c r="G409" s="159">
        <f>SUMIF('EG-MAY'!$F$18:$F$516,PROVEEDORES!$D410,'EG-MAY'!P$18:P$516)</f>
        <v>0</v>
      </c>
      <c r="H409" s="159">
        <f>SUMIF('EG-MAY'!$F$18:$F$516,PROVEEDORES!$D410,'EG-MAY'!Q$18:Q$516)</f>
        <v>0</v>
      </c>
      <c r="I409" s="159">
        <f>SUMIF('EG-MAY'!$F$18:$F$516,PROVEEDORES!$D410,'EG-MAY'!R$18:R$516)</f>
        <v>0</v>
      </c>
      <c r="J409" s="159">
        <f>SUMIF('EG-MAY'!$F$18:$F$516,PROVEEDORES!$D410,'EG-MAY'!S$18:S$516)</f>
        <v>0</v>
      </c>
      <c r="K409" s="159" t="str">
        <f t="shared" si="12"/>
        <v/>
      </c>
      <c r="L409" s="146" t="str">
        <f>IF(PROVEEDORES!G410="","",PROVEEDORES!G410)</f>
        <v/>
      </c>
    </row>
    <row r="410" spans="3:12" ht="17.45" customHeight="1" x14ac:dyDescent="0.2">
      <c r="C410" s="158">
        <f t="shared" si="13"/>
        <v>404</v>
      </c>
      <c r="D410" s="146" t="str">
        <f>IF(PROVEEDORES!E411="","",PROVEEDORES!E411)</f>
        <v/>
      </c>
      <c r="E410" s="146" t="str">
        <f>IF(PROVEEDORES!F411="","",PROVEEDORES!F411)</f>
        <v/>
      </c>
      <c r="F410" s="146" t="str">
        <f>IF(PROVEEDORES!D411="","",PROVEEDORES!D411)</f>
        <v/>
      </c>
      <c r="G410" s="159">
        <f>SUMIF('EG-MAY'!$F$18:$F$516,PROVEEDORES!$D411,'EG-MAY'!P$18:P$516)</f>
        <v>0</v>
      </c>
      <c r="H410" s="159">
        <f>SUMIF('EG-MAY'!$F$18:$F$516,PROVEEDORES!$D411,'EG-MAY'!Q$18:Q$516)</f>
        <v>0</v>
      </c>
      <c r="I410" s="159">
        <f>SUMIF('EG-MAY'!$F$18:$F$516,PROVEEDORES!$D411,'EG-MAY'!R$18:R$516)</f>
        <v>0</v>
      </c>
      <c r="J410" s="159">
        <f>SUMIF('EG-MAY'!$F$18:$F$516,PROVEEDORES!$D411,'EG-MAY'!S$18:S$516)</f>
        <v>0</v>
      </c>
      <c r="K410" s="159" t="str">
        <f t="shared" si="12"/>
        <v/>
      </c>
      <c r="L410" s="146" t="str">
        <f>IF(PROVEEDORES!G411="","",PROVEEDORES!G411)</f>
        <v/>
      </c>
    </row>
    <row r="411" spans="3:12" ht="17.45" customHeight="1" x14ac:dyDescent="0.2">
      <c r="C411" s="158">
        <f t="shared" si="13"/>
        <v>405</v>
      </c>
      <c r="D411" s="146" t="str">
        <f>IF(PROVEEDORES!E412="","",PROVEEDORES!E412)</f>
        <v/>
      </c>
      <c r="E411" s="146" t="str">
        <f>IF(PROVEEDORES!F412="","",PROVEEDORES!F412)</f>
        <v/>
      </c>
      <c r="F411" s="146" t="str">
        <f>IF(PROVEEDORES!D412="","",PROVEEDORES!D412)</f>
        <v/>
      </c>
      <c r="G411" s="159">
        <f>SUMIF('EG-MAY'!$F$18:$F$516,PROVEEDORES!$D412,'EG-MAY'!P$18:P$516)</f>
        <v>0</v>
      </c>
      <c r="H411" s="159">
        <f>SUMIF('EG-MAY'!$F$18:$F$516,PROVEEDORES!$D412,'EG-MAY'!Q$18:Q$516)</f>
        <v>0</v>
      </c>
      <c r="I411" s="159">
        <f>SUMIF('EG-MAY'!$F$18:$F$516,PROVEEDORES!$D412,'EG-MAY'!R$18:R$516)</f>
        <v>0</v>
      </c>
      <c r="J411" s="159">
        <f>SUMIF('EG-MAY'!$F$18:$F$516,PROVEEDORES!$D412,'EG-MAY'!S$18:S$516)</f>
        <v>0</v>
      </c>
      <c r="K411" s="159" t="str">
        <f t="shared" si="12"/>
        <v/>
      </c>
      <c r="L411" s="146" t="str">
        <f>IF(PROVEEDORES!G412="","",PROVEEDORES!G412)</f>
        <v/>
      </c>
    </row>
    <row r="412" spans="3:12" ht="17.45" customHeight="1" x14ac:dyDescent="0.2">
      <c r="C412" s="158">
        <f t="shared" si="13"/>
        <v>406</v>
      </c>
      <c r="D412" s="146" t="str">
        <f>IF(PROVEEDORES!E413="","",PROVEEDORES!E413)</f>
        <v/>
      </c>
      <c r="E412" s="146" t="str">
        <f>IF(PROVEEDORES!F413="","",PROVEEDORES!F413)</f>
        <v/>
      </c>
      <c r="F412" s="146" t="str">
        <f>IF(PROVEEDORES!D413="","",PROVEEDORES!D413)</f>
        <v/>
      </c>
      <c r="G412" s="159">
        <f>SUMIF('EG-MAY'!$F$18:$F$516,PROVEEDORES!$D413,'EG-MAY'!P$18:P$516)</f>
        <v>0</v>
      </c>
      <c r="H412" s="159">
        <f>SUMIF('EG-MAY'!$F$18:$F$516,PROVEEDORES!$D413,'EG-MAY'!Q$18:Q$516)</f>
        <v>0</v>
      </c>
      <c r="I412" s="159">
        <f>SUMIF('EG-MAY'!$F$18:$F$516,PROVEEDORES!$D413,'EG-MAY'!R$18:R$516)</f>
        <v>0</v>
      </c>
      <c r="J412" s="159">
        <f>SUMIF('EG-MAY'!$F$18:$F$516,PROVEEDORES!$D413,'EG-MAY'!S$18:S$516)</f>
        <v>0</v>
      </c>
      <c r="K412" s="159" t="str">
        <f t="shared" si="12"/>
        <v/>
      </c>
      <c r="L412" s="146" t="str">
        <f>IF(PROVEEDORES!G413="","",PROVEEDORES!G413)</f>
        <v/>
      </c>
    </row>
    <row r="413" spans="3:12" ht="17.45" customHeight="1" x14ac:dyDescent="0.2">
      <c r="C413" s="158">
        <f t="shared" si="13"/>
        <v>407</v>
      </c>
      <c r="D413" s="146" t="str">
        <f>IF(PROVEEDORES!E414="","",PROVEEDORES!E414)</f>
        <v/>
      </c>
      <c r="E413" s="146" t="str">
        <f>IF(PROVEEDORES!F414="","",PROVEEDORES!F414)</f>
        <v/>
      </c>
      <c r="F413" s="146" t="str">
        <f>IF(PROVEEDORES!D414="","",PROVEEDORES!D414)</f>
        <v/>
      </c>
      <c r="G413" s="159">
        <f>SUMIF('EG-MAY'!$F$18:$F$516,PROVEEDORES!$D414,'EG-MAY'!P$18:P$516)</f>
        <v>0</v>
      </c>
      <c r="H413" s="159">
        <f>SUMIF('EG-MAY'!$F$18:$F$516,PROVEEDORES!$D414,'EG-MAY'!Q$18:Q$516)</f>
        <v>0</v>
      </c>
      <c r="I413" s="159">
        <f>SUMIF('EG-MAY'!$F$18:$F$516,PROVEEDORES!$D414,'EG-MAY'!R$18:R$516)</f>
        <v>0</v>
      </c>
      <c r="J413" s="159">
        <f>SUMIF('EG-MAY'!$F$18:$F$516,PROVEEDORES!$D414,'EG-MAY'!S$18:S$516)</f>
        <v>0</v>
      </c>
      <c r="K413" s="159" t="str">
        <f t="shared" si="12"/>
        <v/>
      </c>
      <c r="L413" s="146" t="str">
        <f>IF(PROVEEDORES!G414="","",PROVEEDORES!G414)</f>
        <v/>
      </c>
    </row>
    <row r="414" spans="3:12" ht="17.45" customHeight="1" x14ac:dyDescent="0.2">
      <c r="C414" s="158">
        <f t="shared" si="13"/>
        <v>408</v>
      </c>
      <c r="D414" s="146" t="str">
        <f>IF(PROVEEDORES!E415="","",PROVEEDORES!E415)</f>
        <v/>
      </c>
      <c r="E414" s="146" t="str">
        <f>IF(PROVEEDORES!F415="","",PROVEEDORES!F415)</f>
        <v/>
      </c>
      <c r="F414" s="146" t="str">
        <f>IF(PROVEEDORES!D415="","",PROVEEDORES!D415)</f>
        <v/>
      </c>
      <c r="G414" s="159">
        <f>SUMIF('EG-MAY'!$F$18:$F$516,PROVEEDORES!$D415,'EG-MAY'!P$18:P$516)</f>
        <v>0</v>
      </c>
      <c r="H414" s="159">
        <f>SUMIF('EG-MAY'!$F$18:$F$516,PROVEEDORES!$D415,'EG-MAY'!Q$18:Q$516)</f>
        <v>0</v>
      </c>
      <c r="I414" s="159">
        <f>SUMIF('EG-MAY'!$F$18:$F$516,PROVEEDORES!$D415,'EG-MAY'!R$18:R$516)</f>
        <v>0</v>
      </c>
      <c r="J414" s="159">
        <f>SUMIF('EG-MAY'!$F$18:$F$516,PROVEEDORES!$D415,'EG-MAY'!S$18:S$516)</f>
        <v>0</v>
      </c>
      <c r="K414" s="159" t="str">
        <f t="shared" si="12"/>
        <v/>
      </c>
      <c r="L414" s="146" t="str">
        <f>IF(PROVEEDORES!G415="","",PROVEEDORES!G415)</f>
        <v/>
      </c>
    </row>
    <row r="415" spans="3:12" ht="17.45" customHeight="1" x14ac:dyDescent="0.2">
      <c r="C415" s="158">
        <f t="shared" si="13"/>
        <v>409</v>
      </c>
      <c r="D415" s="146" t="str">
        <f>IF(PROVEEDORES!E416="","",PROVEEDORES!E416)</f>
        <v/>
      </c>
      <c r="E415" s="146" t="str">
        <f>IF(PROVEEDORES!F416="","",PROVEEDORES!F416)</f>
        <v/>
      </c>
      <c r="F415" s="146" t="str">
        <f>IF(PROVEEDORES!D416="","",PROVEEDORES!D416)</f>
        <v/>
      </c>
      <c r="G415" s="159">
        <f>SUMIF('EG-MAY'!$F$18:$F$516,PROVEEDORES!$D416,'EG-MAY'!P$18:P$516)</f>
        <v>0</v>
      </c>
      <c r="H415" s="159">
        <f>SUMIF('EG-MAY'!$F$18:$F$516,PROVEEDORES!$D416,'EG-MAY'!Q$18:Q$516)</f>
        <v>0</v>
      </c>
      <c r="I415" s="159">
        <f>SUMIF('EG-MAY'!$F$18:$F$516,PROVEEDORES!$D416,'EG-MAY'!R$18:R$516)</f>
        <v>0</v>
      </c>
      <c r="J415" s="159">
        <f>SUMIF('EG-MAY'!$F$18:$F$516,PROVEEDORES!$D416,'EG-MAY'!S$18:S$516)</f>
        <v>0</v>
      </c>
      <c r="K415" s="159" t="str">
        <f t="shared" si="12"/>
        <v/>
      </c>
      <c r="L415" s="146" t="str">
        <f>IF(PROVEEDORES!G416="","",PROVEEDORES!G416)</f>
        <v/>
      </c>
    </row>
    <row r="416" spans="3:12" ht="17.45" customHeight="1" x14ac:dyDescent="0.2">
      <c r="C416" s="158">
        <f t="shared" si="13"/>
        <v>410</v>
      </c>
      <c r="D416" s="146" t="str">
        <f>IF(PROVEEDORES!E417="","",PROVEEDORES!E417)</f>
        <v/>
      </c>
      <c r="E416" s="146" t="str">
        <f>IF(PROVEEDORES!F417="","",PROVEEDORES!F417)</f>
        <v/>
      </c>
      <c r="F416" s="146" t="str">
        <f>IF(PROVEEDORES!D417="","",PROVEEDORES!D417)</f>
        <v/>
      </c>
      <c r="G416" s="159">
        <f>SUMIF('EG-MAY'!$F$18:$F$516,PROVEEDORES!$D417,'EG-MAY'!P$18:P$516)</f>
        <v>0</v>
      </c>
      <c r="H416" s="159">
        <f>SUMIF('EG-MAY'!$F$18:$F$516,PROVEEDORES!$D417,'EG-MAY'!Q$18:Q$516)</f>
        <v>0</v>
      </c>
      <c r="I416" s="159">
        <f>SUMIF('EG-MAY'!$F$18:$F$516,PROVEEDORES!$D417,'EG-MAY'!R$18:R$516)</f>
        <v>0</v>
      </c>
      <c r="J416" s="159">
        <f>SUMIF('EG-MAY'!$F$18:$F$516,PROVEEDORES!$D417,'EG-MAY'!S$18:S$516)</f>
        <v>0</v>
      </c>
      <c r="K416" s="159" t="str">
        <f t="shared" si="12"/>
        <v/>
      </c>
      <c r="L416" s="146" t="str">
        <f>IF(PROVEEDORES!G417="","",PROVEEDORES!G417)</f>
        <v/>
      </c>
    </row>
    <row r="417" spans="3:12" ht="17.45" customHeight="1" x14ac:dyDescent="0.2">
      <c r="C417" s="158">
        <f t="shared" si="13"/>
        <v>411</v>
      </c>
      <c r="D417" s="146" t="str">
        <f>IF(PROVEEDORES!E418="","",PROVEEDORES!E418)</f>
        <v/>
      </c>
      <c r="E417" s="146" t="str">
        <f>IF(PROVEEDORES!F418="","",PROVEEDORES!F418)</f>
        <v/>
      </c>
      <c r="F417" s="146" t="str">
        <f>IF(PROVEEDORES!D418="","",PROVEEDORES!D418)</f>
        <v/>
      </c>
      <c r="G417" s="159">
        <f>SUMIF('EG-MAY'!$F$18:$F$516,PROVEEDORES!$D418,'EG-MAY'!P$18:P$516)</f>
        <v>0</v>
      </c>
      <c r="H417" s="159">
        <f>SUMIF('EG-MAY'!$F$18:$F$516,PROVEEDORES!$D418,'EG-MAY'!Q$18:Q$516)</f>
        <v>0</v>
      </c>
      <c r="I417" s="159">
        <f>SUMIF('EG-MAY'!$F$18:$F$516,PROVEEDORES!$D418,'EG-MAY'!R$18:R$516)</f>
        <v>0</v>
      </c>
      <c r="J417" s="159">
        <f>SUMIF('EG-MAY'!$F$18:$F$516,PROVEEDORES!$D418,'EG-MAY'!S$18:S$516)</f>
        <v>0</v>
      </c>
      <c r="K417" s="159" t="str">
        <f t="shared" si="12"/>
        <v/>
      </c>
      <c r="L417" s="146" t="str">
        <f>IF(PROVEEDORES!G418="","",PROVEEDORES!G418)</f>
        <v/>
      </c>
    </row>
    <row r="418" spans="3:12" ht="17.45" customHeight="1" x14ac:dyDescent="0.2">
      <c r="C418" s="158">
        <f t="shared" si="13"/>
        <v>412</v>
      </c>
      <c r="D418" s="146" t="str">
        <f>IF(PROVEEDORES!E419="","",PROVEEDORES!E419)</f>
        <v/>
      </c>
      <c r="E418" s="146" t="str">
        <f>IF(PROVEEDORES!F419="","",PROVEEDORES!F419)</f>
        <v/>
      </c>
      <c r="F418" s="146" t="str">
        <f>IF(PROVEEDORES!D419="","",PROVEEDORES!D419)</f>
        <v/>
      </c>
      <c r="G418" s="159">
        <f>SUMIF('EG-MAY'!$F$18:$F$516,PROVEEDORES!$D419,'EG-MAY'!P$18:P$516)</f>
        <v>0</v>
      </c>
      <c r="H418" s="159">
        <f>SUMIF('EG-MAY'!$F$18:$F$516,PROVEEDORES!$D419,'EG-MAY'!Q$18:Q$516)</f>
        <v>0</v>
      </c>
      <c r="I418" s="159">
        <f>SUMIF('EG-MAY'!$F$18:$F$516,PROVEEDORES!$D419,'EG-MAY'!R$18:R$516)</f>
        <v>0</v>
      </c>
      <c r="J418" s="159">
        <f>SUMIF('EG-MAY'!$F$18:$F$516,PROVEEDORES!$D419,'EG-MAY'!S$18:S$516)</f>
        <v>0</v>
      </c>
      <c r="K418" s="159" t="str">
        <f t="shared" si="12"/>
        <v/>
      </c>
      <c r="L418" s="146" t="str">
        <f>IF(PROVEEDORES!G419="","",PROVEEDORES!G419)</f>
        <v/>
      </c>
    </row>
    <row r="419" spans="3:12" ht="17.45" customHeight="1" x14ac:dyDescent="0.2">
      <c r="C419" s="158">
        <f t="shared" si="13"/>
        <v>413</v>
      </c>
      <c r="D419" s="146" t="str">
        <f>IF(PROVEEDORES!E420="","",PROVEEDORES!E420)</f>
        <v/>
      </c>
      <c r="E419" s="146" t="str">
        <f>IF(PROVEEDORES!F420="","",PROVEEDORES!F420)</f>
        <v/>
      </c>
      <c r="F419" s="146" t="str">
        <f>IF(PROVEEDORES!D420="","",PROVEEDORES!D420)</f>
        <v/>
      </c>
      <c r="G419" s="159">
        <f>SUMIF('EG-MAY'!$F$18:$F$516,PROVEEDORES!$D420,'EG-MAY'!P$18:P$516)</f>
        <v>0</v>
      </c>
      <c r="H419" s="159">
        <f>SUMIF('EG-MAY'!$F$18:$F$516,PROVEEDORES!$D420,'EG-MAY'!Q$18:Q$516)</f>
        <v>0</v>
      </c>
      <c r="I419" s="159">
        <f>SUMIF('EG-MAY'!$F$18:$F$516,PROVEEDORES!$D420,'EG-MAY'!R$18:R$516)</f>
        <v>0</v>
      </c>
      <c r="J419" s="159">
        <f>SUMIF('EG-MAY'!$F$18:$F$516,PROVEEDORES!$D420,'EG-MAY'!S$18:S$516)</f>
        <v>0</v>
      </c>
      <c r="K419" s="159" t="str">
        <f t="shared" si="12"/>
        <v/>
      </c>
      <c r="L419" s="146" t="str">
        <f>IF(PROVEEDORES!G420="","",PROVEEDORES!G420)</f>
        <v/>
      </c>
    </row>
    <row r="420" spans="3:12" ht="17.45" customHeight="1" x14ac:dyDescent="0.2">
      <c r="C420" s="158">
        <f t="shared" si="13"/>
        <v>414</v>
      </c>
      <c r="D420" s="146" t="str">
        <f>IF(PROVEEDORES!E421="","",PROVEEDORES!E421)</f>
        <v/>
      </c>
      <c r="E420" s="146" t="str">
        <f>IF(PROVEEDORES!F421="","",PROVEEDORES!F421)</f>
        <v/>
      </c>
      <c r="F420" s="146" t="str">
        <f>IF(PROVEEDORES!D421="","",PROVEEDORES!D421)</f>
        <v/>
      </c>
      <c r="G420" s="159">
        <f>SUMIF('EG-MAY'!$F$18:$F$516,PROVEEDORES!$D421,'EG-MAY'!P$18:P$516)</f>
        <v>0</v>
      </c>
      <c r="H420" s="159">
        <f>SUMIF('EG-MAY'!$F$18:$F$516,PROVEEDORES!$D421,'EG-MAY'!Q$18:Q$516)</f>
        <v>0</v>
      </c>
      <c r="I420" s="159">
        <f>SUMIF('EG-MAY'!$F$18:$F$516,PROVEEDORES!$D421,'EG-MAY'!R$18:R$516)</f>
        <v>0</v>
      </c>
      <c r="J420" s="159">
        <f>SUMIF('EG-MAY'!$F$18:$F$516,PROVEEDORES!$D421,'EG-MAY'!S$18:S$516)</f>
        <v>0</v>
      </c>
      <c r="K420" s="159" t="str">
        <f t="shared" si="12"/>
        <v/>
      </c>
      <c r="L420" s="146" t="str">
        <f>IF(PROVEEDORES!G421="","",PROVEEDORES!G421)</f>
        <v/>
      </c>
    </row>
    <row r="421" spans="3:12" ht="17.45" customHeight="1" x14ac:dyDescent="0.2">
      <c r="C421" s="158">
        <f t="shared" si="13"/>
        <v>415</v>
      </c>
      <c r="D421" s="146" t="str">
        <f>IF(PROVEEDORES!E422="","",PROVEEDORES!E422)</f>
        <v/>
      </c>
      <c r="E421" s="146" t="str">
        <f>IF(PROVEEDORES!F422="","",PROVEEDORES!F422)</f>
        <v/>
      </c>
      <c r="F421" s="146" t="str">
        <f>IF(PROVEEDORES!D422="","",PROVEEDORES!D422)</f>
        <v/>
      </c>
      <c r="G421" s="159">
        <f>SUMIF('EG-MAY'!$F$18:$F$516,PROVEEDORES!$D422,'EG-MAY'!P$18:P$516)</f>
        <v>0</v>
      </c>
      <c r="H421" s="159">
        <f>SUMIF('EG-MAY'!$F$18:$F$516,PROVEEDORES!$D422,'EG-MAY'!Q$18:Q$516)</f>
        <v>0</v>
      </c>
      <c r="I421" s="159">
        <f>SUMIF('EG-MAY'!$F$18:$F$516,PROVEEDORES!$D422,'EG-MAY'!R$18:R$516)</f>
        <v>0</v>
      </c>
      <c r="J421" s="159">
        <f>SUMIF('EG-MAY'!$F$18:$F$516,PROVEEDORES!$D422,'EG-MAY'!S$18:S$516)</f>
        <v>0</v>
      </c>
      <c r="K421" s="159" t="str">
        <f t="shared" si="12"/>
        <v/>
      </c>
      <c r="L421" s="146" t="str">
        <f>IF(PROVEEDORES!G422="","",PROVEEDORES!G422)</f>
        <v/>
      </c>
    </row>
    <row r="422" spans="3:12" ht="17.45" customHeight="1" x14ac:dyDescent="0.2">
      <c r="C422" s="158">
        <f t="shared" si="13"/>
        <v>416</v>
      </c>
      <c r="D422" s="146" t="str">
        <f>IF(PROVEEDORES!E423="","",PROVEEDORES!E423)</f>
        <v/>
      </c>
      <c r="E422" s="146" t="str">
        <f>IF(PROVEEDORES!F423="","",PROVEEDORES!F423)</f>
        <v/>
      </c>
      <c r="F422" s="146" t="str">
        <f>IF(PROVEEDORES!D423="","",PROVEEDORES!D423)</f>
        <v/>
      </c>
      <c r="G422" s="159">
        <f>SUMIF('EG-MAY'!$F$18:$F$516,PROVEEDORES!$D423,'EG-MAY'!P$18:P$516)</f>
        <v>0</v>
      </c>
      <c r="H422" s="159">
        <f>SUMIF('EG-MAY'!$F$18:$F$516,PROVEEDORES!$D423,'EG-MAY'!Q$18:Q$516)</f>
        <v>0</v>
      </c>
      <c r="I422" s="159">
        <f>SUMIF('EG-MAY'!$F$18:$F$516,PROVEEDORES!$D423,'EG-MAY'!R$18:R$516)</f>
        <v>0</v>
      </c>
      <c r="J422" s="159">
        <f>SUMIF('EG-MAY'!$F$18:$F$516,PROVEEDORES!$D423,'EG-MAY'!S$18:S$516)</f>
        <v>0</v>
      </c>
      <c r="K422" s="159" t="str">
        <f t="shared" si="12"/>
        <v/>
      </c>
      <c r="L422" s="146" t="str">
        <f>IF(PROVEEDORES!G423="","",PROVEEDORES!G423)</f>
        <v/>
      </c>
    </row>
    <row r="423" spans="3:12" ht="17.45" customHeight="1" x14ac:dyDescent="0.2">
      <c r="C423" s="158">
        <f t="shared" si="13"/>
        <v>417</v>
      </c>
      <c r="D423" s="146" t="str">
        <f>IF(PROVEEDORES!E424="","",PROVEEDORES!E424)</f>
        <v/>
      </c>
      <c r="E423" s="146" t="str">
        <f>IF(PROVEEDORES!F424="","",PROVEEDORES!F424)</f>
        <v/>
      </c>
      <c r="F423" s="146" t="str">
        <f>IF(PROVEEDORES!D424="","",PROVEEDORES!D424)</f>
        <v/>
      </c>
      <c r="G423" s="159">
        <f>SUMIF('EG-MAY'!$F$18:$F$516,PROVEEDORES!$D424,'EG-MAY'!P$18:P$516)</f>
        <v>0</v>
      </c>
      <c r="H423" s="159">
        <f>SUMIF('EG-MAY'!$F$18:$F$516,PROVEEDORES!$D424,'EG-MAY'!Q$18:Q$516)</f>
        <v>0</v>
      </c>
      <c r="I423" s="159">
        <f>SUMIF('EG-MAY'!$F$18:$F$516,PROVEEDORES!$D424,'EG-MAY'!R$18:R$516)</f>
        <v>0</v>
      </c>
      <c r="J423" s="159">
        <f>SUMIF('EG-MAY'!$F$18:$F$516,PROVEEDORES!$D424,'EG-MAY'!S$18:S$516)</f>
        <v>0</v>
      </c>
      <c r="K423" s="159" t="str">
        <f t="shared" si="12"/>
        <v/>
      </c>
      <c r="L423" s="146" t="str">
        <f>IF(PROVEEDORES!G424="","",PROVEEDORES!G424)</f>
        <v/>
      </c>
    </row>
    <row r="424" spans="3:12" ht="17.45" customHeight="1" x14ac:dyDescent="0.2">
      <c r="C424" s="158">
        <f t="shared" si="13"/>
        <v>418</v>
      </c>
      <c r="D424" s="146" t="str">
        <f>IF(PROVEEDORES!E425="","",PROVEEDORES!E425)</f>
        <v/>
      </c>
      <c r="E424" s="146" t="str">
        <f>IF(PROVEEDORES!F425="","",PROVEEDORES!F425)</f>
        <v/>
      </c>
      <c r="F424" s="146" t="str">
        <f>IF(PROVEEDORES!D425="","",PROVEEDORES!D425)</f>
        <v/>
      </c>
      <c r="G424" s="159">
        <f>SUMIF('EG-MAY'!$F$18:$F$516,PROVEEDORES!$D425,'EG-MAY'!P$18:P$516)</f>
        <v>0</v>
      </c>
      <c r="H424" s="159">
        <f>SUMIF('EG-MAY'!$F$18:$F$516,PROVEEDORES!$D425,'EG-MAY'!Q$18:Q$516)</f>
        <v>0</v>
      </c>
      <c r="I424" s="159">
        <f>SUMIF('EG-MAY'!$F$18:$F$516,PROVEEDORES!$D425,'EG-MAY'!R$18:R$516)</f>
        <v>0</v>
      </c>
      <c r="J424" s="159">
        <f>SUMIF('EG-MAY'!$F$18:$F$516,PROVEEDORES!$D425,'EG-MAY'!S$18:S$516)</f>
        <v>0</v>
      </c>
      <c r="K424" s="159" t="str">
        <f t="shared" si="12"/>
        <v/>
      </c>
      <c r="L424" s="146" t="str">
        <f>IF(PROVEEDORES!G425="","",PROVEEDORES!G425)</f>
        <v/>
      </c>
    </row>
    <row r="425" spans="3:12" ht="17.45" customHeight="1" x14ac:dyDescent="0.2">
      <c r="C425" s="158">
        <f t="shared" si="13"/>
        <v>419</v>
      </c>
      <c r="D425" s="146" t="str">
        <f>IF(PROVEEDORES!E426="","",PROVEEDORES!E426)</f>
        <v/>
      </c>
      <c r="E425" s="146" t="str">
        <f>IF(PROVEEDORES!F426="","",PROVEEDORES!F426)</f>
        <v/>
      </c>
      <c r="F425" s="146" t="str">
        <f>IF(PROVEEDORES!D426="","",PROVEEDORES!D426)</f>
        <v/>
      </c>
      <c r="G425" s="159">
        <f>SUMIF('EG-MAY'!$F$18:$F$516,PROVEEDORES!$D426,'EG-MAY'!P$18:P$516)</f>
        <v>0</v>
      </c>
      <c r="H425" s="159">
        <f>SUMIF('EG-MAY'!$F$18:$F$516,PROVEEDORES!$D426,'EG-MAY'!Q$18:Q$516)</f>
        <v>0</v>
      </c>
      <c r="I425" s="159">
        <f>SUMIF('EG-MAY'!$F$18:$F$516,PROVEEDORES!$D426,'EG-MAY'!R$18:R$516)</f>
        <v>0</v>
      </c>
      <c r="J425" s="159">
        <f>SUMIF('EG-MAY'!$F$18:$F$516,PROVEEDORES!$D426,'EG-MAY'!S$18:S$516)</f>
        <v>0</v>
      </c>
      <c r="K425" s="159" t="str">
        <f t="shared" si="12"/>
        <v/>
      </c>
      <c r="L425" s="146" t="str">
        <f>IF(PROVEEDORES!G426="","",PROVEEDORES!G426)</f>
        <v/>
      </c>
    </row>
    <row r="426" spans="3:12" ht="17.45" customHeight="1" x14ac:dyDescent="0.2">
      <c r="C426" s="158">
        <f t="shared" si="13"/>
        <v>420</v>
      </c>
      <c r="D426" s="146" t="str">
        <f>IF(PROVEEDORES!E427="","",PROVEEDORES!E427)</f>
        <v/>
      </c>
      <c r="E426" s="146" t="str">
        <f>IF(PROVEEDORES!F427="","",PROVEEDORES!F427)</f>
        <v/>
      </c>
      <c r="F426" s="146" t="str">
        <f>IF(PROVEEDORES!D427="","",PROVEEDORES!D427)</f>
        <v/>
      </c>
      <c r="G426" s="159">
        <f>SUMIF('EG-MAY'!$F$18:$F$516,PROVEEDORES!$D427,'EG-MAY'!P$18:P$516)</f>
        <v>0</v>
      </c>
      <c r="H426" s="159">
        <f>SUMIF('EG-MAY'!$F$18:$F$516,PROVEEDORES!$D427,'EG-MAY'!Q$18:Q$516)</f>
        <v>0</v>
      </c>
      <c r="I426" s="159">
        <f>SUMIF('EG-MAY'!$F$18:$F$516,PROVEEDORES!$D427,'EG-MAY'!R$18:R$516)</f>
        <v>0</v>
      </c>
      <c r="J426" s="159">
        <f>SUMIF('EG-MAY'!$F$18:$F$516,PROVEEDORES!$D427,'EG-MAY'!S$18:S$516)</f>
        <v>0</v>
      </c>
      <c r="K426" s="159" t="str">
        <f t="shared" si="12"/>
        <v/>
      </c>
      <c r="L426" s="146" t="str">
        <f>IF(PROVEEDORES!G427="","",PROVEEDORES!G427)</f>
        <v/>
      </c>
    </row>
    <row r="427" spans="3:12" ht="17.45" customHeight="1" x14ac:dyDescent="0.2">
      <c r="C427" s="158">
        <f t="shared" si="13"/>
        <v>421</v>
      </c>
      <c r="D427" s="146" t="str">
        <f>IF(PROVEEDORES!E428="","",PROVEEDORES!E428)</f>
        <v/>
      </c>
      <c r="E427" s="146" t="str">
        <f>IF(PROVEEDORES!F428="","",PROVEEDORES!F428)</f>
        <v/>
      </c>
      <c r="F427" s="146" t="str">
        <f>IF(PROVEEDORES!D428="","",PROVEEDORES!D428)</f>
        <v/>
      </c>
      <c r="G427" s="159">
        <f>SUMIF('EG-MAY'!$F$18:$F$516,PROVEEDORES!$D428,'EG-MAY'!P$18:P$516)</f>
        <v>0</v>
      </c>
      <c r="H427" s="159">
        <f>SUMIF('EG-MAY'!$F$18:$F$516,PROVEEDORES!$D428,'EG-MAY'!Q$18:Q$516)</f>
        <v>0</v>
      </c>
      <c r="I427" s="159">
        <f>SUMIF('EG-MAY'!$F$18:$F$516,PROVEEDORES!$D428,'EG-MAY'!R$18:R$516)</f>
        <v>0</v>
      </c>
      <c r="J427" s="159">
        <f>SUMIF('EG-MAY'!$F$18:$F$516,PROVEEDORES!$D428,'EG-MAY'!S$18:S$516)</f>
        <v>0</v>
      </c>
      <c r="K427" s="159" t="str">
        <f t="shared" si="12"/>
        <v/>
      </c>
      <c r="L427" s="146" t="str">
        <f>IF(PROVEEDORES!G428="","",PROVEEDORES!G428)</f>
        <v/>
      </c>
    </row>
    <row r="428" spans="3:12" ht="17.45" customHeight="1" x14ac:dyDescent="0.2">
      <c r="C428" s="158">
        <f t="shared" si="13"/>
        <v>422</v>
      </c>
      <c r="D428" s="146" t="str">
        <f>IF(PROVEEDORES!E429="","",PROVEEDORES!E429)</f>
        <v/>
      </c>
      <c r="E428" s="146" t="str">
        <f>IF(PROVEEDORES!F429="","",PROVEEDORES!F429)</f>
        <v/>
      </c>
      <c r="F428" s="146" t="str">
        <f>IF(PROVEEDORES!D429="","",PROVEEDORES!D429)</f>
        <v/>
      </c>
      <c r="G428" s="159">
        <f>SUMIF('EG-MAY'!$F$18:$F$516,PROVEEDORES!$D429,'EG-MAY'!P$18:P$516)</f>
        <v>0</v>
      </c>
      <c r="H428" s="159">
        <f>SUMIF('EG-MAY'!$F$18:$F$516,PROVEEDORES!$D429,'EG-MAY'!Q$18:Q$516)</f>
        <v>0</v>
      </c>
      <c r="I428" s="159">
        <f>SUMIF('EG-MAY'!$F$18:$F$516,PROVEEDORES!$D429,'EG-MAY'!R$18:R$516)</f>
        <v>0</v>
      </c>
      <c r="J428" s="159">
        <f>SUMIF('EG-MAY'!$F$18:$F$516,PROVEEDORES!$D429,'EG-MAY'!S$18:S$516)</f>
        <v>0</v>
      </c>
      <c r="K428" s="159" t="str">
        <f t="shared" si="12"/>
        <v/>
      </c>
      <c r="L428" s="146" t="str">
        <f>IF(PROVEEDORES!G429="","",PROVEEDORES!G429)</f>
        <v/>
      </c>
    </row>
    <row r="429" spans="3:12" ht="17.45" customHeight="1" x14ac:dyDescent="0.2">
      <c r="C429" s="158">
        <f t="shared" si="13"/>
        <v>423</v>
      </c>
      <c r="D429" s="146" t="str">
        <f>IF(PROVEEDORES!E430="","",PROVEEDORES!E430)</f>
        <v/>
      </c>
      <c r="E429" s="146" t="str">
        <f>IF(PROVEEDORES!F430="","",PROVEEDORES!F430)</f>
        <v/>
      </c>
      <c r="F429" s="146" t="str">
        <f>IF(PROVEEDORES!D430="","",PROVEEDORES!D430)</f>
        <v/>
      </c>
      <c r="G429" s="159">
        <f>SUMIF('EG-MAY'!$F$18:$F$516,PROVEEDORES!$D430,'EG-MAY'!P$18:P$516)</f>
        <v>0</v>
      </c>
      <c r="H429" s="159">
        <f>SUMIF('EG-MAY'!$F$18:$F$516,PROVEEDORES!$D430,'EG-MAY'!Q$18:Q$516)</f>
        <v>0</v>
      </c>
      <c r="I429" s="159">
        <f>SUMIF('EG-MAY'!$F$18:$F$516,PROVEEDORES!$D430,'EG-MAY'!R$18:R$516)</f>
        <v>0</v>
      </c>
      <c r="J429" s="159">
        <f>SUMIF('EG-MAY'!$F$18:$F$516,PROVEEDORES!$D430,'EG-MAY'!S$18:S$516)</f>
        <v>0</v>
      </c>
      <c r="K429" s="159" t="str">
        <f t="shared" si="12"/>
        <v/>
      </c>
      <c r="L429" s="146" t="str">
        <f>IF(PROVEEDORES!G430="","",PROVEEDORES!G430)</f>
        <v/>
      </c>
    </row>
    <row r="430" spans="3:12" ht="17.45" customHeight="1" x14ac:dyDescent="0.2">
      <c r="C430" s="158">
        <f t="shared" si="13"/>
        <v>424</v>
      </c>
      <c r="D430" s="146" t="str">
        <f>IF(PROVEEDORES!E431="","",PROVEEDORES!E431)</f>
        <v/>
      </c>
      <c r="E430" s="146" t="str">
        <f>IF(PROVEEDORES!F431="","",PROVEEDORES!F431)</f>
        <v/>
      </c>
      <c r="F430" s="146" t="str">
        <f>IF(PROVEEDORES!D431="","",PROVEEDORES!D431)</f>
        <v/>
      </c>
      <c r="G430" s="159">
        <f>SUMIF('EG-MAY'!$F$18:$F$516,PROVEEDORES!$D431,'EG-MAY'!P$18:P$516)</f>
        <v>0</v>
      </c>
      <c r="H430" s="159">
        <f>SUMIF('EG-MAY'!$F$18:$F$516,PROVEEDORES!$D431,'EG-MAY'!Q$18:Q$516)</f>
        <v>0</v>
      </c>
      <c r="I430" s="159">
        <f>SUMIF('EG-MAY'!$F$18:$F$516,PROVEEDORES!$D431,'EG-MAY'!R$18:R$516)</f>
        <v>0</v>
      </c>
      <c r="J430" s="159">
        <f>SUMIF('EG-MAY'!$F$18:$F$516,PROVEEDORES!$D431,'EG-MAY'!S$18:S$516)</f>
        <v>0</v>
      </c>
      <c r="K430" s="159" t="str">
        <f t="shared" si="12"/>
        <v/>
      </c>
      <c r="L430" s="146" t="str">
        <f>IF(PROVEEDORES!G431="","",PROVEEDORES!G431)</f>
        <v/>
      </c>
    </row>
    <row r="431" spans="3:12" ht="17.45" customHeight="1" x14ac:dyDescent="0.2">
      <c r="C431" s="158">
        <f t="shared" si="13"/>
        <v>425</v>
      </c>
      <c r="D431" s="146" t="str">
        <f>IF(PROVEEDORES!E432="","",PROVEEDORES!E432)</f>
        <v/>
      </c>
      <c r="E431" s="146" t="str">
        <f>IF(PROVEEDORES!F432="","",PROVEEDORES!F432)</f>
        <v/>
      </c>
      <c r="F431" s="146" t="str">
        <f>IF(PROVEEDORES!D432="","",PROVEEDORES!D432)</f>
        <v/>
      </c>
      <c r="G431" s="159">
        <f>SUMIF('EG-MAY'!$F$18:$F$516,PROVEEDORES!$D432,'EG-MAY'!P$18:P$516)</f>
        <v>0</v>
      </c>
      <c r="H431" s="159">
        <f>SUMIF('EG-MAY'!$F$18:$F$516,PROVEEDORES!$D432,'EG-MAY'!Q$18:Q$516)</f>
        <v>0</v>
      </c>
      <c r="I431" s="159">
        <f>SUMIF('EG-MAY'!$F$18:$F$516,PROVEEDORES!$D432,'EG-MAY'!R$18:R$516)</f>
        <v>0</v>
      </c>
      <c r="J431" s="159">
        <f>SUMIF('EG-MAY'!$F$18:$F$516,PROVEEDORES!$D432,'EG-MAY'!S$18:S$516)</f>
        <v>0</v>
      </c>
      <c r="K431" s="159" t="str">
        <f t="shared" si="12"/>
        <v/>
      </c>
      <c r="L431" s="146" t="str">
        <f>IF(PROVEEDORES!G432="","",PROVEEDORES!G432)</f>
        <v/>
      </c>
    </row>
    <row r="432" spans="3:12" ht="17.45" customHeight="1" x14ac:dyDescent="0.2">
      <c r="C432" s="158">
        <f t="shared" si="13"/>
        <v>426</v>
      </c>
      <c r="D432" s="146" t="str">
        <f>IF(PROVEEDORES!E433="","",PROVEEDORES!E433)</f>
        <v/>
      </c>
      <c r="E432" s="146" t="str">
        <f>IF(PROVEEDORES!F433="","",PROVEEDORES!F433)</f>
        <v/>
      </c>
      <c r="F432" s="146" t="str">
        <f>IF(PROVEEDORES!D433="","",PROVEEDORES!D433)</f>
        <v/>
      </c>
      <c r="G432" s="159">
        <f>SUMIF('EG-MAY'!$F$18:$F$516,PROVEEDORES!$D433,'EG-MAY'!P$18:P$516)</f>
        <v>0</v>
      </c>
      <c r="H432" s="159">
        <f>SUMIF('EG-MAY'!$F$18:$F$516,PROVEEDORES!$D433,'EG-MAY'!Q$18:Q$516)</f>
        <v>0</v>
      </c>
      <c r="I432" s="159">
        <f>SUMIF('EG-MAY'!$F$18:$F$516,PROVEEDORES!$D433,'EG-MAY'!R$18:R$516)</f>
        <v>0</v>
      </c>
      <c r="J432" s="159">
        <f>SUMIF('EG-MAY'!$F$18:$F$516,PROVEEDORES!$D433,'EG-MAY'!S$18:S$516)</f>
        <v>0</v>
      </c>
      <c r="K432" s="159" t="str">
        <f t="shared" si="12"/>
        <v/>
      </c>
      <c r="L432" s="146" t="str">
        <f>IF(PROVEEDORES!G433="","",PROVEEDORES!G433)</f>
        <v/>
      </c>
    </row>
    <row r="433" spans="3:12" ht="17.45" customHeight="1" x14ac:dyDescent="0.2">
      <c r="C433" s="158">
        <f t="shared" si="13"/>
        <v>427</v>
      </c>
      <c r="D433" s="146" t="str">
        <f>IF(PROVEEDORES!E434="","",PROVEEDORES!E434)</f>
        <v/>
      </c>
      <c r="E433" s="146" t="str">
        <f>IF(PROVEEDORES!F434="","",PROVEEDORES!F434)</f>
        <v/>
      </c>
      <c r="F433" s="146" t="str">
        <f>IF(PROVEEDORES!D434="","",PROVEEDORES!D434)</f>
        <v/>
      </c>
      <c r="G433" s="159">
        <f>SUMIF('EG-MAY'!$F$18:$F$516,PROVEEDORES!$D434,'EG-MAY'!P$18:P$516)</f>
        <v>0</v>
      </c>
      <c r="H433" s="159">
        <f>SUMIF('EG-MAY'!$F$18:$F$516,PROVEEDORES!$D434,'EG-MAY'!Q$18:Q$516)</f>
        <v>0</v>
      </c>
      <c r="I433" s="159">
        <f>SUMIF('EG-MAY'!$F$18:$F$516,PROVEEDORES!$D434,'EG-MAY'!R$18:R$516)</f>
        <v>0</v>
      </c>
      <c r="J433" s="159">
        <f>SUMIF('EG-MAY'!$F$18:$F$516,PROVEEDORES!$D434,'EG-MAY'!S$18:S$516)</f>
        <v>0</v>
      </c>
      <c r="K433" s="159" t="str">
        <f t="shared" si="12"/>
        <v/>
      </c>
      <c r="L433" s="146" t="str">
        <f>IF(PROVEEDORES!G434="","",PROVEEDORES!G434)</f>
        <v/>
      </c>
    </row>
    <row r="434" spans="3:12" ht="17.45" customHeight="1" x14ac:dyDescent="0.2">
      <c r="C434" s="158">
        <f t="shared" si="13"/>
        <v>428</v>
      </c>
      <c r="D434" s="146" t="str">
        <f>IF(PROVEEDORES!E435="","",PROVEEDORES!E435)</f>
        <v/>
      </c>
      <c r="E434" s="146" t="str">
        <f>IF(PROVEEDORES!F435="","",PROVEEDORES!F435)</f>
        <v/>
      </c>
      <c r="F434" s="146" t="str">
        <f>IF(PROVEEDORES!D435="","",PROVEEDORES!D435)</f>
        <v/>
      </c>
      <c r="G434" s="159">
        <f>SUMIF('EG-MAY'!$F$18:$F$516,PROVEEDORES!$D435,'EG-MAY'!P$18:P$516)</f>
        <v>0</v>
      </c>
      <c r="H434" s="159">
        <f>SUMIF('EG-MAY'!$F$18:$F$516,PROVEEDORES!$D435,'EG-MAY'!Q$18:Q$516)</f>
        <v>0</v>
      </c>
      <c r="I434" s="159">
        <f>SUMIF('EG-MAY'!$F$18:$F$516,PROVEEDORES!$D435,'EG-MAY'!R$18:R$516)</f>
        <v>0</v>
      </c>
      <c r="J434" s="159">
        <f>SUMIF('EG-MAY'!$F$18:$F$516,PROVEEDORES!$D435,'EG-MAY'!S$18:S$516)</f>
        <v>0</v>
      </c>
      <c r="K434" s="159" t="str">
        <f t="shared" si="12"/>
        <v/>
      </c>
      <c r="L434" s="146" t="str">
        <f>IF(PROVEEDORES!G435="","",PROVEEDORES!G435)</f>
        <v/>
      </c>
    </row>
    <row r="435" spans="3:12" ht="17.45" customHeight="1" x14ac:dyDescent="0.2">
      <c r="C435" s="158">
        <f t="shared" si="13"/>
        <v>429</v>
      </c>
      <c r="D435" s="146" t="str">
        <f>IF(PROVEEDORES!E436="","",PROVEEDORES!E436)</f>
        <v/>
      </c>
      <c r="E435" s="146" t="str">
        <f>IF(PROVEEDORES!F436="","",PROVEEDORES!F436)</f>
        <v/>
      </c>
      <c r="F435" s="146" t="str">
        <f>IF(PROVEEDORES!D436="","",PROVEEDORES!D436)</f>
        <v/>
      </c>
      <c r="G435" s="159">
        <f>SUMIF('EG-MAY'!$F$18:$F$516,PROVEEDORES!$D436,'EG-MAY'!P$18:P$516)</f>
        <v>0</v>
      </c>
      <c r="H435" s="159">
        <f>SUMIF('EG-MAY'!$F$18:$F$516,PROVEEDORES!$D436,'EG-MAY'!Q$18:Q$516)</f>
        <v>0</v>
      </c>
      <c r="I435" s="159">
        <f>SUMIF('EG-MAY'!$F$18:$F$516,PROVEEDORES!$D436,'EG-MAY'!R$18:R$516)</f>
        <v>0</v>
      </c>
      <c r="J435" s="159">
        <f>SUMIF('EG-MAY'!$F$18:$F$516,PROVEEDORES!$D436,'EG-MAY'!S$18:S$516)</f>
        <v>0</v>
      </c>
      <c r="K435" s="159" t="str">
        <f t="shared" si="12"/>
        <v/>
      </c>
      <c r="L435" s="146" t="str">
        <f>IF(PROVEEDORES!G436="","",PROVEEDORES!G436)</f>
        <v/>
      </c>
    </row>
    <row r="436" spans="3:12" ht="17.45" customHeight="1" x14ac:dyDescent="0.2">
      <c r="C436" s="158">
        <f t="shared" si="13"/>
        <v>430</v>
      </c>
      <c r="D436" s="146" t="str">
        <f>IF(PROVEEDORES!E437="","",PROVEEDORES!E437)</f>
        <v/>
      </c>
      <c r="E436" s="146" t="str">
        <f>IF(PROVEEDORES!F437="","",PROVEEDORES!F437)</f>
        <v/>
      </c>
      <c r="F436" s="146" t="str">
        <f>IF(PROVEEDORES!D437="","",PROVEEDORES!D437)</f>
        <v/>
      </c>
      <c r="G436" s="159">
        <f>SUMIF('EG-MAY'!$F$18:$F$516,PROVEEDORES!$D437,'EG-MAY'!P$18:P$516)</f>
        <v>0</v>
      </c>
      <c r="H436" s="159">
        <f>SUMIF('EG-MAY'!$F$18:$F$516,PROVEEDORES!$D437,'EG-MAY'!Q$18:Q$516)</f>
        <v>0</v>
      </c>
      <c r="I436" s="159">
        <f>SUMIF('EG-MAY'!$F$18:$F$516,PROVEEDORES!$D437,'EG-MAY'!R$18:R$516)</f>
        <v>0</v>
      </c>
      <c r="J436" s="159">
        <f>SUMIF('EG-MAY'!$F$18:$F$516,PROVEEDORES!$D437,'EG-MAY'!S$18:S$516)</f>
        <v>0</v>
      </c>
      <c r="K436" s="159" t="str">
        <f t="shared" si="12"/>
        <v/>
      </c>
      <c r="L436" s="146" t="str">
        <f>IF(PROVEEDORES!G437="","",PROVEEDORES!G437)</f>
        <v/>
      </c>
    </row>
    <row r="437" spans="3:12" ht="17.45" customHeight="1" x14ac:dyDescent="0.2">
      <c r="C437" s="158">
        <f t="shared" si="13"/>
        <v>431</v>
      </c>
      <c r="D437" s="146" t="str">
        <f>IF(PROVEEDORES!E438="","",PROVEEDORES!E438)</f>
        <v/>
      </c>
      <c r="E437" s="146" t="str">
        <f>IF(PROVEEDORES!F438="","",PROVEEDORES!F438)</f>
        <v/>
      </c>
      <c r="F437" s="146" t="str">
        <f>IF(PROVEEDORES!D438="","",PROVEEDORES!D438)</f>
        <v/>
      </c>
      <c r="G437" s="159">
        <f>SUMIF('EG-MAY'!$F$18:$F$516,PROVEEDORES!$D438,'EG-MAY'!P$18:P$516)</f>
        <v>0</v>
      </c>
      <c r="H437" s="159">
        <f>SUMIF('EG-MAY'!$F$18:$F$516,PROVEEDORES!$D438,'EG-MAY'!Q$18:Q$516)</f>
        <v>0</v>
      </c>
      <c r="I437" s="159">
        <f>SUMIF('EG-MAY'!$F$18:$F$516,PROVEEDORES!$D438,'EG-MAY'!R$18:R$516)</f>
        <v>0</v>
      </c>
      <c r="J437" s="159">
        <f>SUMIF('EG-MAY'!$F$18:$F$516,PROVEEDORES!$D438,'EG-MAY'!S$18:S$516)</f>
        <v>0</v>
      </c>
      <c r="K437" s="159" t="str">
        <f t="shared" si="12"/>
        <v/>
      </c>
      <c r="L437" s="146" t="str">
        <f>IF(PROVEEDORES!G438="","",PROVEEDORES!G438)</f>
        <v/>
      </c>
    </row>
    <row r="438" spans="3:12" ht="17.45" customHeight="1" x14ac:dyDescent="0.2">
      <c r="C438" s="158">
        <f t="shared" si="13"/>
        <v>432</v>
      </c>
      <c r="D438" s="146" t="str">
        <f>IF(PROVEEDORES!E439="","",PROVEEDORES!E439)</f>
        <v/>
      </c>
      <c r="E438" s="146" t="str">
        <f>IF(PROVEEDORES!F439="","",PROVEEDORES!F439)</f>
        <v/>
      </c>
      <c r="F438" s="146" t="str">
        <f>IF(PROVEEDORES!D439="","",PROVEEDORES!D439)</f>
        <v/>
      </c>
      <c r="G438" s="159">
        <f>SUMIF('EG-MAY'!$F$18:$F$516,PROVEEDORES!$D439,'EG-MAY'!P$18:P$516)</f>
        <v>0</v>
      </c>
      <c r="H438" s="159">
        <f>SUMIF('EG-MAY'!$F$18:$F$516,PROVEEDORES!$D439,'EG-MAY'!Q$18:Q$516)</f>
        <v>0</v>
      </c>
      <c r="I438" s="159">
        <f>SUMIF('EG-MAY'!$F$18:$F$516,PROVEEDORES!$D439,'EG-MAY'!R$18:R$516)</f>
        <v>0</v>
      </c>
      <c r="J438" s="159">
        <f>SUMIF('EG-MAY'!$F$18:$F$516,PROVEEDORES!$D439,'EG-MAY'!S$18:S$516)</f>
        <v>0</v>
      </c>
      <c r="K438" s="159" t="str">
        <f t="shared" si="12"/>
        <v/>
      </c>
      <c r="L438" s="146" t="str">
        <f>IF(PROVEEDORES!G439="","",PROVEEDORES!G439)</f>
        <v/>
      </c>
    </row>
    <row r="439" spans="3:12" ht="17.45" customHeight="1" x14ac:dyDescent="0.2">
      <c r="C439" s="158">
        <f t="shared" si="13"/>
        <v>433</v>
      </c>
      <c r="D439" s="146" t="str">
        <f>IF(PROVEEDORES!E440="","",PROVEEDORES!E440)</f>
        <v/>
      </c>
      <c r="E439" s="146" t="str">
        <f>IF(PROVEEDORES!F440="","",PROVEEDORES!F440)</f>
        <v/>
      </c>
      <c r="F439" s="146" t="str">
        <f>IF(PROVEEDORES!D440="","",PROVEEDORES!D440)</f>
        <v/>
      </c>
      <c r="G439" s="159">
        <f>SUMIF('EG-MAY'!$F$18:$F$516,PROVEEDORES!$D440,'EG-MAY'!P$18:P$516)</f>
        <v>0</v>
      </c>
      <c r="H439" s="159">
        <f>SUMIF('EG-MAY'!$F$18:$F$516,PROVEEDORES!$D440,'EG-MAY'!Q$18:Q$516)</f>
        <v>0</v>
      </c>
      <c r="I439" s="159">
        <f>SUMIF('EG-MAY'!$F$18:$F$516,PROVEEDORES!$D440,'EG-MAY'!R$18:R$516)</f>
        <v>0</v>
      </c>
      <c r="J439" s="159">
        <f>SUMIF('EG-MAY'!$F$18:$F$516,PROVEEDORES!$D440,'EG-MAY'!S$18:S$516)</f>
        <v>0</v>
      </c>
      <c r="K439" s="159" t="str">
        <f t="shared" si="12"/>
        <v/>
      </c>
      <c r="L439" s="146" t="str">
        <f>IF(PROVEEDORES!G440="","",PROVEEDORES!G440)</f>
        <v/>
      </c>
    </row>
    <row r="440" spans="3:12" ht="17.45" customHeight="1" x14ac:dyDescent="0.2">
      <c r="C440" s="158">
        <f t="shared" si="13"/>
        <v>434</v>
      </c>
      <c r="D440" s="146" t="str">
        <f>IF(PROVEEDORES!E441="","",PROVEEDORES!E441)</f>
        <v/>
      </c>
      <c r="E440" s="146" t="str">
        <f>IF(PROVEEDORES!F441="","",PROVEEDORES!F441)</f>
        <v/>
      </c>
      <c r="F440" s="146" t="str">
        <f>IF(PROVEEDORES!D441="","",PROVEEDORES!D441)</f>
        <v/>
      </c>
      <c r="G440" s="159">
        <f>SUMIF('EG-MAY'!$F$18:$F$516,PROVEEDORES!$D441,'EG-MAY'!P$18:P$516)</f>
        <v>0</v>
      </c>
      <c r="H440" s="159">
        <f>SUMIF('EG-MAY'!$F$18:$F$516,PROVEEDORES!$D441,'EG-MAY'!Q$18:Q$516)</f>
        <v>0</v>
      </c>
      <c r="I440" s="159">
        <f>SUMIF('EG-MAY'!$F$18:$F$516,PROVEEDORES!$D441,'EG-MAY'!R$18:R$516)</f>
        <v>0</v>
      </c>
      <c r="J440" s="159">
        <f>SUMIF('EG-MAY'!$F$18:$F$516,PROVEEDORES!$D441,'EG-MAY'!S$18:S$516)</f>
        <v>0</v>
      </c>
      <c r="K440" s="159" t="str">
        <f t="shared" si="12"/>
        <v/>
      </c>
      <c r="L440" s="146" t="str">
        <f>IF(PROVEEDORES!G441="","",PROVEEDORES!G441)</f>
        <v/>
      </c>
    </row>
    <row r="441" spans="3:12" ht="17.45" customHeight="1" x14ac:dyDescent="0.2">
      <c r="C441" s="158">
        <f t="shared" si="13"/>
        <v>435</v>
      </c>
      <c r="D441" s="146" t="str">
        <f>IF(PROVEEDORES!E442="","",PROVEEDORES!E442)</f>
        <v/>
      </c>
      <c r="E441" s="146" t="str">
        <f>IF(PROVEEDORES!F442="","",PROVEEDORES!F442)</f>
        <v/>
      </c>
      <c r="F441" s="146" t="str">
        <f>IF(PROVEEDORES!D442="","",PROVEEDORES!D442)</f>
        <v/>
      </c>
      <c r="G441" s="159">
        <f>SUMIF('EG-MAY'!$F$18:$F$516,PROVEEDORES!$D442,'EG-MAY'!P$18:P$516)</f>
        <v>0</v>
      </c>
      <c r="H441" s="159">
        <f>SUMIF('EG-MAY'!$F$18:$F$516,PROVEEDORES!$D442,'EG-MAY'!Q$18:Q$516)</f>
        <v>0</v>
      </c>
      <c r="I441" s="159">
        <f>SUMIF('EG-MAY'!$F$18:$F$516,PROVEEDORES!$D442,'EG-MAY'!R$18:R$516)</f>
        <v>0</v>
      </c>
      <c r="J441" s="159">
        <f>SUMIF('EG-MAY'!$F$18:$F$516,PROVEEDORES!$D442,'EG-MAY'!S$18:S$516)</f>
        <v>0</v>
      </c>
      <c r="K441" s="159" t="str">
        <f t="shared" si="12"/>
        <v/>
      </c>
      <c r="L441" s="146" t="str">
        <f>IF(PROVEEDORES!G442="","",PROVEEDORES!G442)</f>
        <v/>
      </c>
    </row>
    <row r="442" spans="3:12" ht="17.45" customHeight="1" x14ac:dyDescent="0.2">
      <c r="C442" s="158">
        <f t="shared" si="13"/>
        <v>436</v>
      </c>
      <c r="D442" s="146" t="str">
        <f>IF(PROVEEDORES!E443="","",PROVEEDORES!E443)</f>
        <v/>
      </c>
      <c r="E442" s="146" t="str">
        <f>IF(PROVEEDORES!F443="","",PROVEEDORES!F443)</f>
        <v/>
      </c>
      <c r="F442" s="146" t="str">
        <f>IF(PROVEEDORES!D443="","",PROVEEDORES!D443)</f>
        <v/>
      </c>
      <c r="G442" s="159">
        <f>SUMIF('EG-MAY'!$F$18:$F$516,PROVEEDORES!$D443,'EG-MAY'!P$18:P$516)</f>
        <v>0</v>
      </c>
      <c r="H442" s="159">
        <f>SUMIF('EG-MAY'!$F$18:$F$516,PROVEEDORES!$D443,'EG-MAY'!Q$18:Q$516)</f>
        <v>0</v>
      </c>
      <c r="I442" s="159">
        <f>SUMIF('EG-MAY'!$F$18:$F$516,PROVEEDORES!$D443,'EG-MAY'!R$18:R$516)</f>
        <v>0</v>
      </c>
      <c r="J442" s="159">
        <f>SUMIF('EG-MAY'!$F$18:$F$516,PROVEEDORES!$D443,'EG-MAY'!S$18:S$516)</f>
        <v>0</v>
      </c>
      <c r="K442" s="159" t="str">
        <f t="shared" si="12"/>
        <v/>
      </c>
      <c r="L442" s="146" t="str">
        <f>IF(PROVEEDORES!G443="","",PROVEEDORES!G443)</f>
        <v/>
      </c>
    </row>
    <row r="443" spans="3:12" ht="17.45" customHeight="1" x14ac:dyDescent="0.2">
      <c r="C443" s="158">
        <f t="shared" si="13"/>
        <v>437</v>
      </c>
      <c r="D443" s="146" t="str">
        <f>IF(PROVEEDORES!E444="","",PROVEEDORES!E444)</f>
        <v/>
      </c>
      <c r="E443" s="146" t="str">
        <f>IF(PROVEEDORES!F444="","",PROVEEDORES!F444)</f>
        <v/>
      </c>
      <c r="F443" s="146" t="str">
        <f>IF(PROVEEDORES!D444="","",PROVEEDORES!D444)</f>
        <v/>
      </c>
      <c r="G443" s="159">
        <f>SUMIF('EG-MAY'!$F$18:$F$516,PROVEEDORES!$D444,'EG-MAY'!P$18:P$516)</f>
        <v>0</v>
      </c>
      <c r="H443" s="159">
        <f>SUMIF('EG-MAY'!$F$18:$F$516,PROVEEDORES!$D444,'EG-MAY'!Q$18:Q$516)</f>
        <v>0</v>
      </c>
      <c r="I443" s="159">
        <f>SUMIF('EG-MAY'!$F$18:$F$516,PROVEEDORES!$D444,'EG-MAY'!R$18:R$516)</f>
        <v>0</v>
      </c>
      <c r="J443" s="159">
        <f>SUMIF('EG-MAY'!$F$18:$F$516,PROVEEDORES!$D444,'EG-MAY'!S$18:S$516)</f>
        <v>0</v>
      </c>
      <c r="K443" s="159" t="str">
        <f t="shared" si="12"/>
        <v/>
      </c>
      <c r="L443" s="146" t="str">
        <f>IF(PROVEEDORES!G444="","",PROVEEDORES!G444)</f>
        <v/>
      </c>
    </row>
    <row r="444" spans="3:12" ht="17.45" customHeight="1" x14ac:dyDescent="0.2">
      <c r="C444" s="158">
        <f t="shared" si="13"/>
        <v>438</v>
      </c>
      <c r="D444" s="146" t="str">
        <f>IF(PROVEEDORES!E445="","",PROVEEDORES!E445)</f>
        <v/>
      </c>
      <c r="E444" s="146" t="str">
        <f>IF(PROVEEDORES!F445="","",PROVEEDORES!F445)</f>
        <v/>
      </c>
      <c r="F444" s="146" t="str">
        <f>IF(PROVEEDORES!D445="","",PROVEEDORES!D445)</f>
        <v/>
      </c>
      <c r="G444" s="159">
        <f>SUMIF('EG-MAY'!$F$18:$F$516,PROVEEDORES!$D445,'EG-MAY'!P$18:P$516)</f>
        <v>0</v>
      </c>
      <c r="H444" s="159">
        <f>SUMIF('EG-MAY'!$F$18:$F$516,PROVEEDORES!$D445,'EG-MAY'!Q$18:Q$516)</f>
        <v>0</v>
      </c>
      <c r="I444" s="159">
        <f>SUMIF('EG-MAY'!$F$18:$F$516,PROVEEDORES!$D445,'EG-MAY'!R$18:R$516)</f>
        <v>0</v>
      </c>
      <c r="J444" s="159">
        <f>SUMIF('EG-MAY'!$F$18:$F$516,PROVEEDORES!$D445,'EG-MAY'!S$18:S$516)</f>
        <v>0</v>
      </c>
      <c r="K444" s="159" t="str">
        <f t="shared" si="12"/>
        <v/>
      </c>
      <c r="L444" s="146" t="str">
        <f>IF(PROVEEDORES!G445="","",PROVEEDORES!G445)</f>
        <v/>
      </c>
    </row>
    <row r="445" spans="3:12" ht="17.45" customHeight="1" x14ac:dyDescent="0.2">
      <c r="C445" s="158">
        <f t="shared" si="13"/>
        <v>439</v>
      </c>
      <c r="D445" s="146" t="str">
        <f>IF(PROVEEDORES!E446="","",PROVEEDORES!E446)</f>
        <v/>
      </c>
      <c r="E445" s="146" t="str">
        <f>IF(PROVEEDORES!F446="","",PROVEEDORES!F446)</f>
        <v/>
      </c>
      <c r="F445" s="146" t="str">
        <f>IF(PROVEEDORES!D446="","",PROVEEDORES!D446)</f>
        <v/>
      </c>
      <c r="G445" s="159">
        <f>SUMIF('EG-MAY'!$F$18:$F$516,PROVEEDORES!$D446,'EG-MAY'!P$18:P$516)</f>
        <v>0</v>
      </c>
      <c r="H445" s="159">
        <f>SUMIF('EG-MAY'!$F$18:$F$516,PROVEEDORES!$D446,'EG-MAY'!Q$18:Q$516)</f>
        <v>0</v>
      </c>
      <c r="I445" s="159">
        <f>SUMIF('EG-MAY'!$F$18:$F$516,PROVEEDORES!$D446,'EG-MAY'!R$18:R$516)</f>
        <v>0</v>
      </c>
      <c r="J445" s="159">
        <f>SUMIF('EG-MAY'!$F$18:$F$516,PROVEEDORES!$D446,'EG-MAY'!S$18:S$516)</f>
        <v>0</v>
      </c>
      <c r="K445" s="159" t="str">
        <f t="shared" si="12"/>
        <v/>
      </c>
      <c r="L445" s="146" t="str">
        <f>IF(PROVEEDORES!G446="","",PROVEEDORES!G446)</f>
        <v/>
      </c>
    </row>
    <row r="446" spans="3:12" ht="17.45" customHeight="1" x14ac:dyDescent="0.2">
      <c r="C446" s="158">
        <f t="shared" si="13"/>
        <v>440</v>
      </c>
      <c r="D446" s="146" t="str">
        <f>IF(PROVEEDORES!E447="","",PROVEEDORES!E447)</f>
        <v/>
      </c>
      <c r="E446" s="146" t="str">
        <f>IF(PROVEEDORES!F447="","",PROVEEDORES!F447)</f>
        <v/>
      </c>
      <c r="F446" s="146" t="str">
        <f>IF(PROVEEDORES!D447="","",PROVEEDORES!D447)</f>
        <v/>
      </c>
      <c r="G446" s="159">
        <f>SUMIF('EG-MAY'!$F$18:$F$516,PROVEEDORES!$D447,'EG-MAY'!P$18:P$516)</f>
        <v>0</v>
      </c>
      <c r="H446" s="159">
        <f>SUMIF('EG-MAY'!$F$18:$F$516,PROVEEDORES!$D447,'EG-MAY'!Q$18:Q$516)</f>
        <v>0</v>
      </c>
      <c r="I446" s="159">
        <f>SUMIF('EG-MAY'!$F$18:$F$516,PROVEEDORES!$D447,'EG-MAY'!R$18:R$516)</f>
        <v>0</v>
      </c>
      <c r="J446" s="159">
        <f>SUMIF('EG-MAY'!$F$18:$F$516,PROVEEDORES!$D447,'EG-MAY'!S$18:S$516)</f>
        <v>0</v>
      </c>
      <c r="K446" s="159" t="str">
        <f t="shared" si="12"/>
        <v/>
      </c>
      <c r="L446" s="146" t="str">
        <f>IF(PROVEEDORES!G447="","",PROVEEDORES!G447)</f>
        <v/>
      </c>
    </row>
    <row r="447" spans="3:12" ht="17.45" customHeight="1" x14ac:dyDescent="0.2">
      <c r="C447" s="158">
        <f t="shared" si="13"/>
        <v>441</v>
      </c>
      <c r="D447" s="146" t="str">
        <f>IF(PROVEEDORES!E448="","",PROVEEDORES!E448)</f>
        <v/>
      </c>
      <c r="E447" s="146" t="str">
        <f>IF(PROVEEDORES!F448="","",PROVEEDORES!F448)</f>
        <v/>
      </c>
      <c r="F447" s="146" t="str">
        <f>IF(PROVEEDORES!D448="","",PROVEEDORES!D448)</f>
        <v/>
      </c>
      <c r="G447" s="159">
        <f>SUMIF('EG-MAY'!$F$18:$F$516,PROVEEDORES!$D448,'EG-MAY'!P$18:P$516)</f>
        <v>0</v>
      </c>
      <c r="H447" s="159">
        <f>SUMIF('EG-MAY'!$F$18:$F$516,PROVEEDORES!$D448,'EG-MAY'!Q$18:Q$516)</f>
        <v>0</v>
      </c>
      <c r="I447" s="159">
        <f>SUMIF('EG-MAY'!$F$18:$F$516,PROVEEDORES!$D448,'EG-MAY'!R$18:R$516)</f>
        <v>0</v>
      </c>
      <c r="J447" s="159">
        <f>SUMIF('EG-MAY'!$F$18:$F$516,PROVEEDORES!$D448,'EG-MAY'!S$18:S$516)</f>
        <v>0</v>
      </c>
      <c r="K447" s="159" t="str">
        <f t="shared" si="12"/>
        <v/>
      </c>
      <c r="L447" s="146" t="str">
        <f>IF(PROVEEDORES!G448="","",PROVEEDORES!G448)</f>
        <v/>
      </c>
    </row>
    <row r="448" spans="3:12" ht="17.45" customHeight="1" x14ac:dyDescent="0.2">
      <c r="C448" s="158">
        <f t="shared" si="13"/>
        <v>442</v>
      </c>
      <c r="D448" s="146" t="str">
        <f>IF(PROVEEDORES!E449="","",PROVEEDORES!E449)</f>
        <v/>
      </c>
      <c r="E448" s="146" t="str">
        <f>IF(PROVEEDORES!F449="","",PROVEEDORES!F449)</f>
        <v/>
      </c>
      <c r="F448" s="146" t="str">
        <f>IF(PROVEEDORES!D449="","",PROVEEDORES!D449)</f>
        <v/>
      </c>
      <c r="G448" s="159">
        <f>SUMIF('EG-MAY'!$F$18:$F$516,PROVEEDORES!$D449,'EG-MAY'!P$18:P$516)</f>
        <v>0</v>
      </c>
      <c r="H448" s="159">
        <f>SUMIF('EG-MAY'!$F$18:$F$516,PROVEEDORES!$D449,'EG-MAY'!Q$18:Q$516)</f>
        <v>0</v>
      </c>
      <c r="I448" s="159">
        <f>SUMIF('EG-MAY'!$F$18:$F$516,PROVEEDORES!$D449,'EG-MAY'!R$18:R$516)</f>
        <v>0</v>
      </c>
      <c r="J448" s="159">
        <f>SUMIF('EG-MAY'!$F$18:$F$516,PROVEEDORES!$D449,'EG-MAY'!S$18:S$516)</f>
        <v>0</v>
      </c>
      <c r="K448" s="159" t="str">
        <f t="shared" si="12"/>
        <v/>
      </c>
      <c r="L448" s="146" t="str">
        <f>IF(PROVEEDORES!G449="","",PROVEEDORES!G449)</f>
        <v/>
      </c>
    </row>
    <row r="449" spans="3:12" ht="17.45" customHeight="1" x14ac:dyDescent="0.2">
      <c r="C449" s="158">
        <f t="shared" si="13"/>
        <v>443</v>
      </c>
      <c r="D449" s="146" t="str">
        <f>IF(PROVEEDORES!E450="","",PROVEEDORES!E450)</f>
        <v/>
      </c>
      <c r="E449" s="146" t="str">
        <f>IF(PROVEEDORES!F450="","",PROVEEDORES!F450)</f>
        <v/>
      </c>
      <c r="F449" s="146" t="str">
        <f>IF(PROVEEDORES!D450="","",PROVEEDORES!D450)</f>
        <v/>
      </c>
      <c r="G449" s="159">
        <f>SUMIF('EG-MAY'!$F$18:$F$516,PROVEEDORES!$D450,'EG-MAY'!P$18:P$516)</f>
        <v>0</v>
      </c>
      <c r="H449" s="159">
        <f>SUMIF('EG-MAY'!$F$18:$F$516,PROVEEDORES!$D450,'EG-MAY'!Q$18:Q$516)</f>
        <v>0</v>
      </c>
      <c r="I449" s="159">
        <f>SUMIF('EG-MAY'!$F$18:$F$516,PROVEEDORES!$D450,'EG-MAY'!R$18:R$516)</f>
        <v>0</v>
      </c>
      <c r="J449" s="159">
        <f>SUMIF('EG-MAY'!$F$18:$F$516,PROVEEDORES!$D450,'EG-MAY'!S$18:S$516)</f>
        <v>0</v>
      </c>
      <c r="K449" s="159" t="str">
        <f t="shared" si="12"/>
        <v/>
      </c>
      <c r="L449" s="146" t="str">
        <f>IF(PROVEEDORES!G450="","",PROVEEDORES!G450)</f>
        <v/>
      </c>
    </row>
    <row r="450" spans="3:12" ht="17.45" customHeight="1" x14ac:dyDescent="0.2">
      <c r="C450" s="158">
        <f t="shared" si="13"/>
        <v>444</v>
      </c>
      <c r="D450" s="146" t="str">
        <f>IF(PROVEEDORES!E451="","",PROVEEDORES!E451)</f>
        <v/>
      </c>
      <c r="E450" s="146" t="str">
        <f>IF(PROVEEDORES!F451="","",PROVEEDORES!F451)</f>
        <v/>
      </c>
      <c r="F450" s="146" t="str">
        <f>IF(PROVEEDORES!D451="","",PROVEEDORES!D451)</f>
        <v/>
      </c>
      <c r="G450" s="159">
        <f>SUMIF('EG-MAY'!$F$18:$F$516,PROVEEDORES!$D451,'EG-MAY'!P$18:P$516)</f>
        <v>0</v>
      </c>
      <c r="H450" s="159">
        <f>SUMIF('EG-MAY'!$F$18:$F$516,PROVEEDORES!$D451,'EG-MAY'!Q$18:Q$516)</f>
        <v>0</v>
      </c>
      <c r="I450" s="159">
        <f>SUMIF('EG-MAY'!$F$18:$F$516,PROVEEDORES!$D451,'EG-MAY'!R$18:R$516)</f>
        <v>0</v>
      </c>
      <c r="J450" s="159">
        <f>SUMIF('EG-MAY'!$F$18:$F$516,PROVEEDORES!$D451,'EG-MAY'!S$18:S$516)</f>
        <v>0</v>
      </c>
      <c r="K450" s="159" t="str">
        <f t="shared" si="12"/>
        <v/>
      </c>
      <c r="L450" s="146" t="str">
        <f>IF(PROVEEDORES!G451="","",PROVEEDORES!G451)</f>
        <v/>
      </c>
    </row>
    <row r="451" spans="3:12" ht="17.45" customHeight="1" x14ac:dyDescent="0.2">
      <c r="C451" s="158">
        <f t="shared" si="13"/>
        <v>445</v>
      </c>
      <c r="D451" s="146" t="str">
        <f>IF(PROVEEDORES!E452="","",PROVEEDORES!E452)</f>
        <v/>
      </c>
      <c r="E451" s="146" t="str">
        <f>IF(PROVEEDORES!F452="","",PROVEEDORES!F452)</f>
        <v/>
      </c>
      <c r="F451" s="146" t="str">
        <f>IF(PROVEEDORES!D452="","",PROVEEDORES!D452)</f>
        <v/>
      </c>
      <c r="G451" s="159">
        <f>SUMIF('EG-MAY'!$F$18:$F$516,PROVEEDORES!$D452,'EG-MAY'!P$18:P$516)</f>
        <v>0</v>
      </c>
      <c r="H451" s="159">
        <f>SUMIF('EG-MAY'!$F$18:$F$516,PROVEEDORES!$D452,'EG-MAY'!Q$18:Q$516)</f>
        <v>0</v>
      </c>
      <c r="I451" s="159">
        <f>SUMIF('EG-MAY'!$F$18:$F$516,PROVEEDORES!$D452,'EG-MAY'!R$18:R$516)</f>
        <v>0</v>
      </c>
      <c r="J451" s="159">
        <f>SUMIF('EG-MAY'!$F$18:$F$516,PROVEEDORES!$D452,'EG-MAY'!S$18:S$516)</f>
        <v>0</v>
      </c>
      <c r="K451" s="159" t="str">
        <f t="shared" si="12"/>
        <v/>
      </c>
      <c r="L451" s="146" t="str">
        <f>IF(PROVEEDORES!G452="","",PROVEEDORES!G452)</f>
        <v/>
      </c>
    </row>
    <row r="452" spans="3:12" ht="17.45" customHeight="1" x14ac:dyDescent="0.2">
      <c r="C452" s="158">
        <f t="shared" si="13"/>
        <v>446</v>
      </c>
      <c r="D452" s="146" t="str">
        <f>IF(PROVEEDORES!E453="","",PROVEEDORES!E453)</f>
        <v/>
      </c>
      <c r="E452" s="146" t="str">
        <f>IF(PROVEEDORES!F453="","",PROVEEDORES!F453)</f>
        <v/>
      </c>
      <c r="F452" s="146" t="str">
        <f>IF(PROVEEDORES!D453="","",PROVEEDORES!D453)</f>
        <v/>
      </c>
      <c r="G452" s="159">
        <f>SUMIF('EG-MAY'!$F$18:$F$516,PROVEEDORES!$D453,'EG-MAY'!P$18:P$516)</f>
        <v>0</v>
      </c>
      <c r="H452" s="159">
        <f>SUMIF('EG-MAY'!$F$18:$F$516,PROVEEDORES!$D453,'EG-MAY'!Q$18:Q$516)</f>
        <v>0</v>
      </c>
      <c r="I452" s="159">
        <f>SUMIF('EG-MAY'!$F$18:$F$516,PROVEEDORES!$D453,'EG-MAY'!R$18:R$516)</f>
        <v>0</v>
      </c>
      <c r="J452" s="159">
        <f>SUMIF('EG-MAY'!$F$18:$F$516,PROVEEDORES!$D453,'EG-MAY'!S$18:S$516)</f>
        <v>0</v>
      </c>
      <c r="K452" s="159" t="str">
        <f t="shared" si="12"/>
        <v/>
      </c>
      <c r="L452" s="146" t="str">
        <f>IF(PROVEEDORES!G453="","",PROVEEDORES!G453)</f>
        <v/>
      </c>
    </row>
    <row r="453" spans="3:12" ht="17.45" customHeight="1" x14ac:dyDescent="0.2">
      <c r="C453" s="158">
        <f t="shared" si="13"/>
        <v>447</v>
      </c>
      <c r="D453" s="146" t="str">
        <f>IF(PROVEEDORES!E454="","",PROVEEDORES!E454)</f>
        <v/>
      </c>
      <c r="E453" s="146" t="str">
        <f>IF(PROVEEDORES!F454="","",PROVEEDORES!F454)</f>
        <v/>
      </c>
      <c r="F453" s="146" t="str">
        <f>IF(PROVEEDORES!D454="","",PROVEEDORES!D454)</f>
        <v/>
      </c>
      <c r="G453" s="159">
        <f>SUMIF('EG-MAY'!$F$18:$F$516,PROVEEDORES!$D454,'EG-MAY'!P$18:P$516)</f>
        <v>0</v>
      </c>
      <c r="H453" s="159">
        <f>SUMIF('EG-MAY'!$F$18:$F$516,PROVEEDORES!$D454,'EG-MAY'!Q$18:Q$516)</f>
        <v>0</v>
      </c>
      <c r="I453" s="159">
        <f>SUMIF('EG-MAY'!$F$18:$F$516,PROVEEDORES!$D454,'EG-MAY'!R$18:R$516)</f>
        <v>0</v>
      </c>
      <c r="J453" s="159">
        <f>SUMIF('EG-MAY'!$F$18:$F$516,PROVEEDORES!$D454,'EG-MAY'!S$18:S$516)</f>
        <v>0</v>
      </c>
      <c r="K453" s="159" t="str">
        <f t="shared" si="12"/>
        <v/>
      </c>
      <c r="L453" s="146" t="str">
        <f>IF(PROVEEDORES!G454="","",PROVEEDORES!G454)</f>
        <v/>
      </c>
    </row>
    <row r="454" spans="3:12" ht="17.45" customHeight="1" x14ac:dyDescent="0.2">
      <c r="C454" s="158">
        <f t="shared" si="13"/>
        <v>448</v>
      </c>
      <c r="D454" s="146" t="str">
        <f>IF(PROVEEDORES!E455="","",PROVEEDORES!E455)</f>
        <v/>
      </c>
      <c r="E454" s="146" t="str">
        <f>IF(PROVEEDORES!F455="","",PROVEEDORES!F455)</f>
        <v/>
      </c>
      <c r="F454" s="146" t="str">
        <f>IF(PROVEEDORES!D455="","",PROVEEDORES!D455)</f>
        <v/>
      </c>
      <c r="G454" s="159">
        <f>SUMIF('EG-MAY'!$F$18:$F$516,PROVEEDORES!$D455,'EG-MAY'!P$18:P$516)</f>
        <v>0</v>
      </c>
      <c r="H454" s="159">
        <f>SUMIF('EG-MAY'!$F$18:$F$516,PROVEEDORES!$D455,'EG-MAY'!Q$18:Q$516)</f>
        <v>0</v>
      </c>
      <c r="I454" s="159">
        <f>SUMIF('EG-MAY'!$F$18:$F$516,PROVEEDORES!$D455,'EG-MAY'!R$18:R$516)</f>
        <v>0</v>
      </c>
      <c r="J454" s="159">
        <f>SUMIF('EG-MAY'!$F$18:$F$516,PROVEEDORES!$D455,'EG-MAY'!S$18:S$516)</f>
        <v>0</v>
      </c>
      <c r="K454" s="159" t="str">
        <f t="shared" si="12"/>
        <v/>
      </c>
      <c r="L454" s="146" t="str">
        <f>IF(PROVEEDORES!G455="","",PROVEEDORES!G455)</f>
        <v/>
      </c>
    </row>
    <row r="455" spans="3:12" ht="17.45" customHeight="1" x14ac:dyDescent="0.2">
      <c r="C455" s="158">
        <f t="shared" si="13"/>
        <v>449</v>
      </c>
      <c r="D455" s="146" t="str">
        <f>IF(PROVEEDORES!E456="","",PROVEEDORES!E456)</f>
        <v/>
      </c>
      <c r="E455" s="146" t="str">
        <f>IF(PROVEEDORES!F456="","",PROVEEDORES!F456)</f>
        <v/>
      </c>
      <c r="F455" s="146" t="str">
        <f>IF(PROVEEDORES!D456="","",PROVEEDORES!D456)</f>
        <v/>
      </c>
      <c r="G455" s="159">
        <f>SUMIF('EG-MAY'!$F$18:$F$516,PROVEEDORES!$D456,'EG-MAY'!P$18:P$516)</f>
        <v>0</v>
      </c>
      <c r="H455" s="159">
        <f>SUMIF('EG-MAY'!$F$18:$F$516,PROVEEDORES!$D456,'EG-MAY'!Q$18:Q$516)</f>
        <v>0</v>
      </c>
      <c r="I455" s="159">
        <f>SUMIF('EG-MAY'!$F$18:$F$516,PROVEEDORES!$D456,'EG-MAY'!R$18:R$516)</f>
        <v>0</v>
      </c>
      <c r="J455" s="159">
        <f>SUMIF('EG-MAY'!$F$18:$F$516,PROVEEDORES!$D456,'EG-MAY'!S$18:S$516)</f>
        <v>0</v>
      </c>
      <c r="K455" s="159" t="str">
        <f t="shared" si="12"/>
        <v/>
      </c>
      <c r="L455" s="146" t="str">
        <f>IF(PROVEEDORES!G456="","",PROVEEDORES!G456)</f>
        <v/>
      </c>
    </row>
    <row r="456" spans="3:12" ht="17.45" customHeight="1" x14ac:dyDescent="0.2">
      <c r="C456" s="158">
        <f t="shared" si="13"/>
        <v>450</v>
      </c>
      <c r="D456" s="146" t="str">
        <f>IF(PROVEEDORES!E457="","",PROVEEDORES!E457)</f>
        <v/>
      </c>
      <c r="E456" s="146" t="str">
        <f>IF(PROVEEDORES!F457="","",PROVEEDORES!F457)</f>
        <v/>
      </c>
      <c r="F456" s="146" t="str">
        <f>IF(PROVEEDORES!D457="","",PROVEEDORES!D457)</f>
        <v/>
      </c>
      <c r="G456" s="159">
        <f>SUMIF('EG-MAY'!$F$18:$F$516,PROVEEDORES!$D457,'EG-MAY'!P$18:P$516)</f>
        <v>0</v>
      </c>
      <c r="H456" s="159">
        <f>SUMIF('EG-MAY'!$F$18:$F$516,PROVEEDORES!$D457,'EG-MAY'!Q$18:Q$516)</f>
        <v>0</v>
      </c>
      <c r="I456" s="159">
        <f>SUMIF('EG-MAY'!$F$18:$F$516,PROVEEDORES!$D457,'EG-MAY'!R$18:R$516)</f>
        <v>0</v>
      </c>
      <c r="J456" s="159">
        <f>SUMIF('EG-MAY'!$F$18:$F$516,PROVEEDORES!$D457,'EG-MAY'!S$18:S$516)</f>
        <v>0</v>
      </c>
      <c r="K456" s="159" t="str">
        <f t="shared" ref="K456:K506" si="14">IF(G456+H456+I456+J456&gt;0,"C/Información","")</f>
        <v/>
      </c>
      <c r="L456" s="146" t="str">
        <f>IF(PROVEEDORES!G457="","",PROVEEDORES!G457)</f>
        <v/>
      </c>
    </row>
    <row r="457" spans="3:12" ht="17.45" customHeight="1" x14ac:dyDescent="0.2">
      <c r="C457" s="158">
        <f t="shared" ref="C457:C506" si="15">C456+1</f>
        <v>451</v>
      </c>
      <c r="D457" s="146" t="str">
        <f>IF(PROVEEDORES!E458="","",PROVEEDORES!E458)</f>
        <v/>
      </c>
      <c r="E457" s="146" t="str">
        <f>IF(PROVEEDORES!F458="","",PROVEEDORES!F458)</f>
        <v/>
      </c>
      <c r="F457" s="146" t="str">
        <f>IF(PROVEEDORES!D458="","",PROVEEDORES!D458)</f>
        <v/>
      </c>
      <c r="G457" s="159">
        <f>SUMIF('EG-MAY'!$F$18:$F$516,PROVEEDORES!$D458,'EG-MAY'!P$18:P$516)</f>
        <v>0</v>
      </c>
      <c r="H457" s="159">
        <f>SUMIF('EG-MAY'!$F$18:$F$516,PROVEEDORES!$D458,'EG-MAY'!Q$18:Q$516)</f>
        <v>0</v>
      </c>
      <c r="I457" s="159">
        <f>SUMIF('EG-MAY'!$F$18:$F$516,PROVEEDORES!$D458,'EG-MAY'!R$18:R$516)</f>
        <v>0</v>
      </c>
      <c r="J457" s="159">
        <f>SUMIF('EG-MAY'!$F$18:$F$516,PROVEEDORES!$D458,'EG-MAY'!S$18:S$516)</f>
        <v>0</v>
      </c>
      <c r="K457" s="159" t="str">
        <f t="shared" si="14"/>
        <v/>
      </c>
      <c r="L457" s="146" t="str">
        <f>IF(PROVEEDORES!G458="","",PROVEEDORES!G458)</f>
        <v/>
      </c>
    </row>
    <row r="458" spans="3:12" ht="17.45" customHeight="1" x14ac:dyDescent="0.2">
      <c r="C458" s="158">
        <f t="shared" si="15"/>
        <v>452</v>
      </c>
      <c r="D458" s="146" t="str">
        <f>IF(PROVEEDORES!E459="","",PROVEEDORES!E459)</f>
        <v/>
      </c>
      <c r="E458" s="146" t="str">
        <f>IF(PROVEEDORES!F459="","",PROVEEDORES!F459)</f>
        <v/>
      </c>
      <c r="F458" s="146" t="str">
        <f>IF(PROVEEDORES!D459="","",PROVEEDORES!D459)</f>
        <v/>
      </c>
      <c r="G458" s="159">
        <f>SUMIF('EG-MAY'!$F$18:$F$516,PROVEEDORES!$D459,'EG-MAY'!P$18:P$516)</f>
        <v>0</v>
      </c>
      <c r="H458" s="159">
        <f>SUMIF('EG-MAY'!$F$18:$F$516,PROVEEDORES!$D459,'EG-MAY'!Q$18:Q$516)</f>
        <v>0</v>
      </c>
      <c r="I458" s="159">
        <f>SUMIF('EG-MAY'!$F$18:$F$516,PROVEEDORES!$D459,'EG-MAY'!R$18:R$516)</f>
        <v>0</v>
      </c>
      <c r="J458" s="159">
        <f>SUMIF('EG-MAY'!$F$18:$F$516,PROVEEDORES!$D459,'EG-MAY'!S$18:S$516)</f>
        <v>0</v>
      </c>
      <c r="K458" s="159" t="str">
        <f t="shared" si="14"/>
        <v/>
      </c>
      <c r="L458" s="146" t="str">
        <f>IF(PROVEEDORES!G459="","",PROVEEDORES!G459)</f>
        <v/>
      </c>
    </row>
    <row r="459" spans="3:12" ht="17.45" customHeight="1" x14ac:dyDescent="0.2">
      <c r="C459" s="158">
        <f t="shared" si="15"/>
        <v>453</v>
      </c>
      <c r="D459" s="146" t="str">
        <f>IF(PROVEEDORES!E460="","",PROVEEDORES!E460)</f>
        <v/>
      </c>
      <c r="E459" s="146" t="str">
        <f>IF(PROVEEDORES!F460="","",PROVEEDORES!F460)</f>
        <v/>
      </c>
      <c r="F459" s="146" t="str">
        <f>IF(PROVEEDORES!D460="","",PROVEEDORES!D460)</f>
        <v/>
      </c>
      <c r="G459" s="159">
        <f>SUMIF('EG-MAY'!$F$18:$F$516,PROVEEDORES!$D460,'EG-MAY'!P$18:P$516)</f>
        <v>0</v>
      </c>
      <c r="H459" s="159">
        <f>SUMIF('EG-MAY'!$F$18:$F$516,PROVEEDORES!$D460,'EG-MAY'!Q$18:Q$516)</f>
        <v>0</v>
      </c>
      <c r="I459" s="159">
        <f>SUMIF('EG-MAY'!$F$18:$F$516,PROVEEDORES!$D460,'EG-MAY'!R$18:R$516)</f>
        <v>0</v>
      </c>
      <c r="J459" s="159">
        <f>SUMIF('EG-MAY'!$F$18:$F$516,PROVEEDORES!$D460,'EG-MAY'!S$18:S$516)</f>
        <v>0</v>
      </c>
      <c r="K459" s="159" t="str">
        <f t="shared" si="14"/>
        <v/>
      </c>
      <c r="L459" s="146" t="str">
        <f>IF(PROVEEDORES!G460="","",PROVEEDORES!G460)</f>
        <v/>
      </c>
    </row>
    <row r="460" spans="3:12" ht="17.45" customHeight="1" x14ac:dyDescent="0.2">
      <c r="C460" s="158">
        <f t="shared" si="15"/>
        <v>454</v>
      </c>
      <c r="D460" s="146" t="str">
        <f>IF(PROVEEDORES!E461="","",PROVEEDORES!E461)</f>
        <v/>
      </c>
      <c r="E460" s="146" t="str">
        <f>IF(PROVEEDORES!F461="","",PROVEEDORES!F461)</f>
        <v/>
      </c>
      <c r="F460" s="146" t="str">
        <f>IF(PROVEEDORES!D461="","",PROVEEDORES!D461)</f>
        <v/>
      </c>
      <c r="G460" s="159">
        <f>SUMIF('EG-MAY'!$F$18:$F$516,PROVEEDORES!$D461,'EG-MAY'!P$18:P$516)</f>
        <v>0</v>
      </c>
      <c r="H460" s="159">
        <f>SUMIF('EG-MAY'!$F$18:$F$516,PROVEEDORES!$D461,'EG-MAY'!Q$18:Q$516)</f>
        <v>0</v>
      </c>
      <c r="I460" s="159">
        <f>SUMIF('EG-MAY'!$F$18:$F$516,PROVEEDORES!$D461,'EG-MAY'!R$18:R$516)</f>
        <v>0</v>
      </c>
      <c r="J460" s="159">
        <f>SUMIF('EG-MAY'!$F$18:$F$516,PROVEEDORES!$D461,'EG-MAY'!S$18:S$516)</f>
        <v>0</v>
      </c>
      <c r="K460" s="159" t="str">
        <f t="shared" si="14"/>
        <v/>
      </c>
      <c r="L460" s="146" t="str">
        <f>IF(PROVEEDORES!G461="","",PROVEEDORES!G461)</f>
        <v/>
      </c>
    </row>
    <row r="461" spans="3:12" ht="17.45" customHeight="1" x14ac:dyDescent="0.2">
      <c r="C461" s="158">
        <f t="shared" si="15"/>
        <v>455</v>
      </c>
      <c r="D461" s="146" t="str">
        <f>IF(PROVEEDORES!E462="","",PROVEEDORES!E462)</f>
        <v/>
      </c>
      <c r="E461" s="146" t="str">
        <f>IF(PROVEEDORES!F462="","",PROVEEDORES!F462)</f>
        <v/>
      </c>
      <c r="F461" s="146" t="str">
        <f>IF(PROVEEDORES!D462="","",PROVEEDORES!D462)</f>
        <v/>
      </c>
      <c r="G461" s="159">
        <f>SUMIF('EG-MAY'!$F$18:$F$516,PROVEEDORES!$D462,'EG-MAY'!P$18:P$516)</f>
        <v>0</v>
      </c>
      <c r="H461" s="159">
        <f>SUMIF('EG-MAY'!$F$18:$F$516,PROVEEDORES!$D462,'EG-MAY'!Q$18:Q$516)</f>
        <v>0</v>
      </c>
      <c r="I461" s="159">
        <f>SUMIF('EG-MAY'!$F$18:$F$516,PROVEEDORES!$D462,'EG-MAY'!R$18:R$516)</f>
        <v>0</v>
      </c>
      <c r="J461" s="159">
        <f>SUMIF('EG-MAY'!$F$18:$F$516,PROVEEDORES!$D462,'EG-MAY'!S$18:S$516)</f>
        <v>0</v>
      </c>
      <c r="K461" s="159" t="str">
        <f t="shared" si="14"/>
        <v/>
      </c>
      <c r="L461" s="146" t="str">
        <f>IF(PROVEEDORES!G462="","",PROVEEDORES!G462)</f>
        <v/>
      </c>
    </row>
    <row r="462" spans="3:12" ht="17.45" customHeight="1" x14ac:dyDescent="0.2">
      <c r="C462" s="158">
        <f t="shared" si="15"/>
        <v>456</v>
      </c>
      <c r="D462" s="146" t="str">
        <f>IF(PROVEEDORES!E463="","",PROVEEDORES!E463)</f>
        <v/>
      </c>
      <c r="E462" s="146" t="str">
        <f>IF(PROVEEDORES!F463="","",PROVEEDORES!F463)</f>
        <v/>
      </c>
      <c r="F462" s="146" t="str">
        <f>IF(PROVEEDORES!D463="","",PROVEEDORES!D463)</f>
        <v/>
      </c>
      <c r="G462" s="159">
        <f>SUMIF('EG-MAY'!$F$18:$F$516,PROVEEDORES!$D463,'EG-MAY'!P$18:P$516)</f>
        <v>0</v>
      </c>
      <c r="H462" s="159">
        <f>SUMIF('EG-MAY'!$F$18:$F$516,PROVEEDORES!$D463,'EG-MAY'!Q$18:Q$516)</f>
        <v>0</v>
      </c>
      <c r="I462" s="159">
        <f>SUMIF('EG-MAY'!$F$18:$F$516,PROVEEDORES!$D463,'EG-MAY'!R$18:R$516)</f>
        <v>0</v>
      </c>
      <c r="J462" s="159">
        <f>SUMIF('EG-MAY'!$F$18:$F$516,PROVEEDORES!$D463,'EG-MAY'!S$18:S$516)</f>
        <v>0</v>
      </c>
      <c r="K462" s="159" t="str">
        <f t="shared" si="14"/>
        <v/>
      </c>
      <c r="L462" s="146" t="str">
        <f>IF(PROVEEDORES!G463="","",PROVEEDORES!G463)</f>
        <v/>
      </c>
    </row>
    <row r="463" spans="3:12" ht="17.45" customHeight="1" x14ac:dyDescent="0.2">
      <c r="C463" s="158">
        <f t="shared" si="15"/>
        <v>457</v>
      </c>
      <c r="D463" s="146" t="str">
        <f>IF(PROVEEDORES!E464="","",PROVEEDORES!E464)</f>
        <v/>
      </c>
      <c r="E463" s="146" t="str">
        <f>IF(PROVEEDORES!F464="","",PROVEEDORES!F464)</f>
        <v/>
      </c>
      <c r="F463" s="146" t="str">
        <f>IF(PROVEEDORES!D464="","",PROVEEDORES!D464)</f>
        <v/>
      </c>
      <c r="G463" s="159">
        <f>SUMIF('EG-MAY'!$F$18:$F$516,PROVEEDORES!$D464,'EG-MAY'!P$18:P$516)</f>
        <v>0</v>
      </c>
      <c r="H463" s="159">
        <f>SUMIF('EG-MAY'!$F$18:$F$516,PROVEEDORES!$D464,'EG-MAY'!Q$18:Q$516)</f>
        <v>0</v>
      </c>
      <c r="I463" s="159">
        <f>SUMIF('EG-MAY'!$F$18:$F$516,PROVEEDORES!$D464,'EG-MAY'!R$18:R$516)</f>
        <v>0</v>
      </c>
      <c r="J463" s="159">
        <f>SUMIF('EG-MAY'!$F$18:$F$516,PROVEEDORES!$D464,'EG-MAY'!S$18:S$516)</f>
        <v>0</v>
      </c>
      <c r="K463" s="159" t="str">
        <f t="shared" si="14"/>
        <v/>
      </c>
      <c r="L463" s="146" t="str">
        <f>IF(PROVEEDORES!G464="","",PROVEEDORES!G464)</f>
        <v/>
      </c>
    </row>
    <row r="464" spans="3:12" ht="17.45" customHeight="1" x14ac:dyDescent="0.2">
      <c r="C464" s="158">
        <f t="shared" si="15"/>
        <v>458</v>
      </c>
      <c r="D464" s="146" t="str">
        <f>IF(PROVEEDORES!E465="","",PROVEEDORES!E465)</f>
        <v/>
      </c>
      <c r="E464" s="146" t="str">
        <f>IF(PROVEEDORES!F465="","",PROVEEDORES!F465)</f>
        <v/>
      </c>
      <c r="F464" s="146" t="str">
        <f>IF(PROVEEDORES!D465="","",PROVEEDORES!D465)</f>
        <v/>
      </c>
      <c r="G464" s="159">
        <f>SUMIF('EG-MAY'!$F$18:$F$516,PROVEEDORES!$D465,'EG-MAY'!P$18:P$516)</f>
        <v>0</v>
      </c>
      <c r="H464" s="159">
        <f>SUMIF('EG-MAY'!$F$18:$F$516,PROVEEDORES!$D465,'EG-MAY'!Q$18:Q$516)</f>
        <v>0</v>
      </c>
      <c r="I464" s="159">
        <f>SUMIF('EG-MAY'!$F$18:$F$516,PROVEEDORES!$D465,'EG-MAY'!R$18:R$516)</f>
        <v>0</v>
      </c>
      <c r="J464" s="159">
        <f>SUMIF('EG-MAY'!$F$18:$F$516,PROVEEDORES!$D465,'EG-MAY'!S$18:S$516)</f>
        <v>0</v>
      </c>
      <c r="K464" s="159" t="str">
        <f t="shared" si="14"/>
        <v/>
      </c>
      <c r="L464" s="146" t="str">
        <f>IF(PROVEEDORES!G465="","",PROVEEDORES!G465)</f>
        <v/>
      </c>
    </row>
    <row r="465" spans="3:12" ht="17.45" customHeight="1" x14ac:dyDescent="0.2">
      <c r="C465" s="158">
        <f t="shared" si="15"/>
        <v>459</v>
      </c>
      <c r="D465" s="146" t="str">
        <f>IF(PROVEEDORES!E466="","",PROVEEDORES!E466)</f>
        <v/>
      </c>
      <c r="E465" s="146" t="str">
        <f>IF(PROVEEDORES!F466="","",PROVEEDORES!F466)</f>
        <v/>
      </c>
      <c r="F465" s="146" t="str">
        <f>IF(PROVEEDORES!D466="","",PROVEEDORES!D466)</f>
        <v/>
      </c>
      <c r="G465" s="159">
        <f>SUMIF('EG-MAY'!$F$18:$F$516,PROVEEDORES!$D466,'EG-MAY'!P$18:P$516)</f>
        <v>0</v>
      </c>
      <c r="H465" s="159">
        <f>SUMIF('EG-MAY'!$F$18:$F$516,PROVEEDORES!$D466,'EG-MAY'!Q$18:Q$516)</f>
        <v>0</v>
      </c>
      <c r="I465" s="159">
        <f>SUMIF('EG-MAY'!$F$18:$F$516,PROVEEDORES!$D466,'EG-MAY'!R$18:R$516)</f>
        <v>0</v>
      </c>
      <c r="J465" s="159">
        <f>SUMIF('EG-MAY'!$F$18:$F$516,PROVEEDORES!$D466,'EG-MAY'!S$18:S$516)</f>
        <v>0</v>
      </c>
      <c r="K465" s="159" t="str">
        <f t="shared" si="14"/>
        <v/>
      </c>
      <c r="L465" s="146" t="str">
        <f>IF(PROVEEDORES!G466="","",PROVEEDORES!G466)</f>
        <v/>
      </c>
    </row>
    <row r="466" spans="3:12" ht="17.45" customHeight="1" x14ac:dyDescent="0.2">
      <c r="C466" s="158">
        <f t="shared" si="15"/>
        <v>460</v>
      </c>
      <c r="D466" s="146" t="str">
        <f>IF(PROVEEDORES!E467="","",PROVEEDORES!E467)</f>
        <v/>
      </c>
      <c r="E466" s="146" t="str">
        <f>IF(PROVEEDORES!F467="","",PROVEEDORES!F467)</f>
        <v/>
      </c>
      <c r="F466" s="146" t="str">
        <f>IF(PROVEEDORES!D467="","",PROVEEDORES!D467)</f>
        <v/>
      </c>
      <c r="G466" s="159">
        <f>SUMIF('EG-MAY'!$F$18:$F$516,PROVEEDORES!$D467,'EG-MAY'!P$18:P$516)</f>
        <v>0</v>
      </c>
      <c r="H466" s="159">
        <f>SUMIF('EG-MAY'!$F$18:$F$516,PROVEEDORES!$D467,'EG-MAY'!Q$18:Q$516)</f>
        <v>0</v>
      </c>
      <c r="I466" s="159">
        <f>SUMIF('EG-MAY'!$F$18:$F$516,PROVEEDORES!$D467,'EG-MAY'!R$18:R$516)</f>
        <v>0</v>
      </c>
      <c r="J466" s="159">
        <f>SUMIF('EG-MAY'!$F$18:$F$516,PROVEEDORES!$D467,'EG-MAY'!S$18:S$516)</f>
        <v>0</v>
      </c>
      <c r="K466" s="159" t="str">
        <f t="shared" si="14"/>
        <v/>
      </c>
      <c r="L466" s="146" t="str">
        <f>IF(PROVEEDORES!G467="","",PROVEEDORES!G467)</f>
        <v/>
      </c>
    </row>
    <row r="467" spans="3:12" ht="17.45" customHeight="1" x14ac:dyDescent="0.2">
      <c r="C467" s="158">
        <f t="shared" si="15"/>
        <v>461</v>
      </c>
      <c r="D467" s="146" t="str">
        <f>IF(PROVEEDORES!E468="","",PROVEEDORES!E468)</f>
        <v/>
      </c>
      <c r="E467" s="146" t="str">
        <f>IF(PROVEEDORES!F468="","",PROVEEDORES!F468)</f>
        <v/>
      </c>
      <c r="F467" s="146" t="str">
        <f>IF(PROVEEDORES!D468="","",PROVEEDORES!D468)</f>
        <v/>
      </c>
      <c r="G467" s="159">
        <f>SUMIF('EG-MAY'!$F$18:$F$516,PROVEEDORES!$D468,'EG-MAY'!P$18:P$516)</f>
        <v>0</v>
      </c>
      <c r="H467" s="159">
        <f>SUMIF('EG-MAY'!$F$18:$F$516,PROVEEDORES!$D468,'EG-MAY'!Q$18:Q$516)</f>
        <v>0</v>
      </c>
      <c r="I467" s="159">
        <f>SUMIF('EG-MAY'!$F$18:$F$516,PROVEEDORES!$D468,'EG-MAY'!R$18:R$516)</f>
        <v>0</v>
      </c>
      <c r="J467" s="159">
        <f>SUMIF('EG-MAY'!$F$18:$F$516,PROVEEDORES!$D468,'EG-MAY'!S$18:S$516)</f>
        <v>0</v>
      </c>
      <c r="K467" s="159" t="str">
        <f t="shared" si="14"/>
        <v/>
      </c>
      <c r="L467" s="146" t="str">
        <f>IF(PROVEEDORES!G468="","",PROVEEDORES!G468)</f>
        <v/>
      </c>
    </row>
    <row r="468" spans="3:12" ht="17.45" customHeight="1" x14ac:dyDescent="0.2">
      <c r="C468" s="158">
        <f t="shared" si="15"/>
        <v>462</v>
      </c>
      <c r="D468" s="146" t="str">
        <f>IF(PROVEEDORES!E469="","",PROVEEDORES!E469)</f>
        <v/>
      </c>
      <c r="E468" s="146" t="str">
        <f>IF(PROVEEDORES!F469="","",PROVEEDORES!F469)</f>
        <v/>
      </c>
      <c r="F468" s="146" t="str">
        <f>IF(PROVEEDORES!D469="","",PROVEEDORES!D469)</f>
        <v/>
      </c>
      <c r="G468" s="159">
        <f>SUMIF('EG-MAY'!$F$18:$F$516,PROVEEDORES!$D469,'EG-MAY'!P$18:P$516)</f>
        <v>0</v>
      </c>
      <c r="H468" s="159">
        <f>SUMIF('EG-MAY'!$F$18:$F$516,PROVEEDORES!$D469,'EG-MAY'!Q$18:Q$516)</f>
        <v>0</v>
      </c>
      <c r="I468" s="159">
        <f>SUMIF('EG-MAY'!$F$18:$F$516,PROVEEDORES!$D469,'EG-MAY'!R$18:R$516)</f>
        <v>0</v>
      </c>
      <c r="J468" s="159">
        <f>SUMIF('EG-MAY'!$F$18:$F$516,PROVEEDORES!$D469,'EG-MAY'!S$18:S$516)</f>
        <v>0</v>
      </c>
      <c r="K468" s="159" t="str">
        <f t="shared" si="14"/>
        <v/>
      </c>
      <c r="L468" s="146" t="str">
        <f>IF(PROVEEDORES!G469="","",PROVEEDORES!G469)</f>
        <v/>
      </c>
    </row>
    <row r="469" spans="3:12" ht="17.45" customHeight="1" x14ac:dyDescent="0.2">
      <c r="C469" s="158">
        <f t="shared" si="15"/>
        <v>463</v>
      </c>
      <c r="D469" s="146" t="str">
        <f>IF(PROVEEDORES!E470="","",PROVEEDORES!E470)</f>
        <v/>
      </c>
      <c r="E469" s="146" t="str">
        <f>IF(PROVEEDORES!F470="","",PROVEEDORES!F470)</f>
        <v/>
      </c>
      <c r="F469" s="146" t="str">
        <f>IF(PROVEEDORES!D470="","",PROVEEDORES!D470)</f>
        <v/>
      </c>
      <c r="G469" s="159">
        <f>SUMIF('EG-MAY'!$F$18:$F$516,PROVEEDORES!$D470,'EG-MAY'!P$18:P$516)</f>
        <v>0</v>
      </c>
      <c r="H469" s="159">
        <f>SUMIF('EG-MAY'!$F$18:$F$516,PROVEEDORES!$D470,'EG-MAY'!Q$18:Q$516)</f>
        <v>0</v>
      </c>
      <c r="I469" s="159">
        <f>SUMIF('EG-MAY'!$F$18:$F$516,PROVEEDORES!$D470,'EG-MAY'!R$18:R$516)</f>
        <v>0</v>
      </c>
      <c r="J469" s="159">
        <f>SUMIF('EG-MAY'!$F$18:$F$516,PROVEEDORES!$D470,'EG-MAY'!S$18:S$516)</f>
        <v>0</v>
      </c>
      <c r="K469" s="159" t="str">
        <f t="shared" si="14"/>
        <v/>
      </c>
      <c r="L469" s="146" t="str">
        <f>IF(PROVEEDORES!G470="","",PROVEEDORES!G470)</f>
        <v/>
      </c>
    </row>
    <row r="470" spans="3:12" ht="17.45" customHeight="1" x14ac:dyDescent="0.2">
      <c r="C470" s="158">
        <f t="shared" si="15"/>
        <v>464</v>
      </c>
      <c r="D470" s="146" t="str">
        <f>IF(PROVEEDORES!E471="","",PROVEEDORES!E471)</f>
        <v/>
      </c>
      <c r="E470" s="146" t="str">
        <f>IF(PROVEEDORES!F471="","",PROVEEDORES!F471)</f>
        <v/>
      </c>
      <c r="F470" s="146" t="str">
        <f>IF(PROVEEDORES!D471="","",PROVEEDORES!D471)</f>
        <v/>
      </c>
      <c r="G470" s="159">
        <f>SUMIF('EG-MAY'!$F$18:$F$516,PROVEEDORES!$D471,'EG-MAY'!P$18:P$516)</f>
        <v>0</v>
      </c>
      <c r="H470" s="159">
        <f>SUMIF('EG-MAY'!$F$18:$F$516,PROVEEDORES!$D471,'EG-MAY'!Q$18:Q$516)</f>
        <v>0</v>
      </c>
      <c r="I470" s="159">
        <f>SUMIF('EG-MAY'!$F$18:$F$516,PROVEEDORES!$D471,'EG-MAY'!R$18:R$516)</f>
        <v>0</v>
      </c>
      <c r="J470" s="159">
        <f>SUMIF('EG-MAY'!$F$18:$F$516,PROVEEDORES!$D471,'EG-MAY'!S$18:S$516)</f>
        <v>0</v>
      </c>
      <c r="K470" s="159" t="str">
        <f t="shared" si="14"/>
        <v/>
      </c>
      <c r="L470" s="146" t="str">
        <f>IF(PROVEEDORES!G471="","",PROVEEDORES!G471)</f>
        <v/>
      </c>
    </row>
    <row r="471" spans="3:12" ht="17.45" customHeight="1" x14ac:dyDescent="0.2">
      <c r="C471" s="158">
        <f t="shared" si="15"/>
        <v>465</v>
      </c>
      <c r="D471" s="146" t="str">
        <f>IF(PROVEEDORES!E472="","",PROVEEDORES!E472)</f>
        <v/>
      </c>
      <c r="E471" s="146" t="str">
        <f>IF(PROVEEDORES!F472="","",PROVEEDORES!F472)</f>
        <v/>
      </c>
      <c r="F471" s="146" t="str">
        <f>IF(PROVEEDORES!D472="","",PROVEEDORES!D472)</f>
        <v/>
      </c>
      <c r="G471" s="159">
        <f>SUMIF('EG-MAY'!$F$18:$F$516,PROVEEDORES!$D472,'EG-MAY'!P$18:P$516)</f>
        <v>0</v>
      </c>
      <c r="H471" s="159">
        <f>SUMIF('EG-MAY'!$F$18:$F$516,PROVEEDORES!$D472,'EG-MAY'!Q$18:Q$516)</f>
        <v>0</v>
      </c>
      <c r="I471" s="159">
        <f>SUMIF('EG-MAY'!$F$18:$F$516,PROVEEDORES!$D472,'EG-MAY'!R$18:R$516)</f>
        <v>0</v>
      </c>
      <c r="J471" s="159">
        <f>SUMIF('EG-MAY'!$F$18:$F$516,PROVEEDORES!$D472,'EG-MAY'!S$18:S$516)</f>
        <v>0</v>
      </c>
      <c r="K471" s="159" t="str">
        <f t="shared" si="14"/>
        <v/>
      </c>
      <c r="L471" s="146" t="str">
        <f>IF(PROVEEDORES!G472="","",PROVEEDORES!G472)</f>
        <v/>
      </c>
    </row>
    <row r="472" spans="3:12" ht="17.45" customHeight="1" x14ac:dyDescent="0.2">
      <c r="C472" s="158">
        <f t="shared" si="15"/>
        <v>466</v>
      </c>
      <c r="D472" s="146" t="str">
        <f>IF(PROVEEDORES!E473="","",PROVEEDORES!E473)</f>
        <v/>
      </c>
      <c r="E472" s="146" t="str">
        <f>IF(PROVEEDORES!F473="","",PROVEEDORES!F473)</f>
        <v/>
      </c>
      <c r="F472" s="146" t="str">
        <f>IF(PROVEEDORES!D473="","",PROVEEDORES!D473)</f>
        <v/>
      </c>
      <c r="G472" s="159">
        <f>SUMIF('EG-MAY'!$F$18:$F$516,PROVEEDORES!$D473,'EG-MAY'!P$18:P$516)</f>
        <v>0</v>
      </c>
      <c r="H472" s="159">
        <f>SUMIF('EG-MAY'!$F$18:$F$516,PROVEEDORES!$D473,'EG-MAY'!Q$18:Q$516)</f>
        <v>0</v>
      </c>
      <c r="I472" s="159">
        <f>SUMIF('EG-MAY'!$F$18:$F$516,PROVEEDORES!$D473,'EG-MAY'!R$18:R$516)</f>
        <v>0</v>
      </c>
      <c r="J472" s="159">
        <f>SUMIF('EG-MAY'!$F$18:$F$516,PROVEEDORES!$D473,'EG-MAY'!S$18:S$516)</f>
        <v>0</v>
      </c>
      <c r="K472" s="159" t="str">
        <f t="shared" si="14"/>
        <v/>
      </c>
      <c r="L472" s="146" t="str">
        <f>IF(PROVEEDORES!G473="","",PROVEEDORES!G473)</f>
        <v/>
      </c>
    </row>
    <row r="473" spans="3:12" ht="17.45" customHeight="1" x14ac:dyDescent="0.2">
      <c r="C473" s="158">
        <f t="shared" si="15"/>
        <v>467</v>
      </c>
      <c r="D473" s="146" t="str">
        <f>IF(PROVEEDORES!E474="","",PROVEEDORES!E474)</f>
        <v/>
      </c>
      <c r="E473" s="146" t="str">
        <f>IF(PROVEEDORES!F474="","",PROVEEDORES!F474)</f>
        <v/>
      </c>
      <c r="F473" s="146" t="str">
        <f>IF(PROVEEDORES!D474="","",PROVEEDORES!D474)</f>
        <v/>
      </c>
      <c r="G473" s="159">
        <f>SUMIF('EG-MAY'!$F$18:$F$516,PROVEEDORES!$D474,'EG-MAY'!P$18:P$516)</f>
        <v>0</v>
      </c>
      <c r="H473" s="159">
        <f>SUMIF('EG-MAY'!$F$18:$F$516,PROVEEDORES!$D474,'EG-MAY'!Q$18:Q$516)</f>
        <v>0</v>
      </c>
      <c r="I473" s="159">
        <f>SUMIF('EG-MAY'!$F$18:$F$516,PROVEEDORES!$D474,'EG-MAY'!R$18:R$516)</f>
        <v>0</v>
      </c>
      <c r="J473" s="159">
        <f>SUMIF('EG-MAY'!$F$18:$F$516,PROVEEDORES!$D474,'EG-MAY'!S$18:S$516)</f>
        <v>0</v>
      </c>
      <c r="K473" s="159" t="str">
        <f t="shared" si="14"/>
        <v/>
      </c>
      <c r="L473" s="146" t="str">
        <f>IF(PROVEEDORES!G474="","",PROVEEDORES!G474)</f>
        <v/>
      </c>
    </row>
    <row r="474" spans="3:12" ht="17.45" customHeight="1" x14ac:dyDescent="0.2">
      <c r="C474" s="158">
        <f t="shared" si="15"/>
        <v>468</v>
      </c>
      <c r="D474" s="146" t="str">
        <f>IF(PROVEEDORES!E475="","",PROVEEDORES!E475)</f>
        <v/>
      </c>
      <c r="E474" s="146" t="str">
        <f>IF(PROVEEDORES!F475="","",PROVEEDORES!F475)</f>
        <v/>
      </c>
      <c r="F474" s="146" t="str">
        <f>IF(PROVEEDORES!D475="","",PROVEEDORES!D475)</f>
        <v/>
      </c>
      <c r="G474" s="159">
        <f>SUMIF('EG-MAY'!$F$18:$F$516,PROVEEDORES!$D475,'EG-MAY'!P$18:P$516)</f>
        <v>0</v>
      </c>
      <c r="H474" s="159">
        <f>SUMIF('EG-MAY'!$F$18:$F$516,PROVEEDORES!$D475,'EG-MAY'!Q$18:Q$516)</f>
        <v>0</v>
      </c>
      <c r="I474" s="159">
        <f>SUMIF('EG-MAY'!$F$18:$F$516,PROVEEDORES!$D475,'EG-MAY'!R$18:R$516)</f>
        <v>0</v>
      </c>
      <c r="J474" s="159">
        <f>SUMIF('EG-MAY'!$F$18:$F$516,PROVEEDORES!$D475,'EG-MAY'!S$18:S$516)</f>
        <v>0</v>
      </c>
      <c r="K474" s="159" t="str">
        <f t="shared" si="14"/>
        <v/>
      </c>
      <c r="L474" s="146" t="str">
        <f>IF(PROVEEDORES!G475="","",PROVEEDORES!G475)</f>
        <v/>
      </c>
    </row>
    <row r="475" spans="3:12" ht="17.45" customHeight="1" x14ac:dyDescent="0.2">
      <c r="C475" s="158">
        <f t="shared" si="15"/>
        <v>469</v>
      </c>
      <c r="D475" s="146" t="str">
        <f>IF(PROVEEDORES!E476="","",PROVEEDORES!E476)</f>
        <v/>
      </c>
      <c r="E475" s="146" t="str">
        <f>IF(PROVEEDORES!F476="","",PROVEEDORES!F476)</f>
        <v/>
      </c>
      <c r="F475" s="146" t="str">
        <f>IF(PROVEEDORES!D476="","",PROVEEDORES!D476)</f>
        <v/>
      </c>
      <c r="G475" s="159">
        <f>SUMIF('EG-MAY'!$F$18:$F$516,PROVEEDORES!$D476,'EG-MAY'!P$18:P$516)</f>
        <v>0</v>
      </c>
      <c r="H475" s="159">
        <f>SUMIF('EG-MAY'!$F$18:$F$516,PROVEEDORES!$D476,'EG-MAY'!Q$18:Q$516)</f>
        <v>0</v>
      </c>
      <c r="I475" s="159">
        <f>SUMIF('EG-MAY'!$F$18:$F$516,PROVEEDORES!$D476,'EG-MAY'!R$18:R$516)</f>
        <v>0</v>
      </c>
      <c r="J475" s="159">
        <f>SUMIF('EG-MAY'!$F$18:$F$516,PROVEEDORES!$D476,'EG-MAY'!S$18:S$516)</f>
        <v>0</v>
      </c>
      <c r="K475" s="159" t="str">
        <f t="shared" si="14"/>
        <v/>
      </c>
      <c r="L475" s="146" t="str">
        <f>IF(PROVEEDORES!G476="","",PROVEEDORES!G476)</f>
        <v/>
      </c>
    </row>
    <row r="476" spans="3:12" ht="17.45" customHeight="1" x14ac:dyDescent="0.2">
      <c r="C476" s="158">
        <f t="shared" si="15"/>
        <v>470</v>
      </c>
      <c r="D476" s="146" t="str">
        <f>IF(PROVEEDORES!E477="","",PROVEEDORES!E477)</f>
        <v/>
      </c>
      <c r="E476" s="146" t="str">
        <f>IF(PROVEEDORES!F477="","",PROVEEDORES!F477)</f>
        <v/>
      </c>
      <c r="F476" s="146" t="str">
        <f>IF(PROVEEDORES!D477="","",PROVEEDORES!D477)</f>
        <v/>
      </c>
      <c r="G476" s="159">
        <f>SUMIF('EG-MAY'!$F$18:$F$516,PROVEEDORES!$D477,'EG-MAY'!P$18:P$516)</f>
        <v>0</v>
      </c>
      <c r="H476" s="159">
        <f>SUMIF('EG-MAY'!$F$18:$F$516,PROVEEDORES!$D477,'EG-MAY'!Q$18:Q$516)</f>
        <v>0</v>
      </c>
      <c r="I476" s="159">
        <f>SUMIF('EG-MAY'!$F$18:$F$516,PROVEEDORES!$D477,'EG-MAY'!R$18:R$516)</f>
        <v>0</v>
      </c>
      <c r="J476" s="159">
        <f>SUMIF('EG-MAY'!$F$18:$F$516,PROVEEDORES!$D477,'EG-MAY'!S$18:S$516)</f>
        <v>0</v>
      </c>
      <c r="K476" s="159" t="str">
        <f t="shared" si="14"/>
        <v/>
      </c>
      <c r="L476" s="146" t="str">
        <f>IF(PROVEEDORES!G477="","",PROVEEDORES!G477)</f>
        <v/>
      </c>
    </row>
    <row r="477" spans="3:12" ht="17.45" customHeight="1" x14ac:dyDescent="0.2">
      <c r="C477" s="158">
        <f t="shared" si="15"/>
        <v>471</v>
      </c>
      <c r="D477" s="146" t="str">
        <f>IF(PROVEEDORES!E478="","",PROVEEDORES!E478)</f>
        <v/>
      </c>
      <c r="E477" s="146" t="str">
        <f>IF(PROVEEDORES!F478="","",PROVEEDORES!F478)</f>
        <v/>
      </c>
      <c r="F477" s="146" t="str">
        <f>IF(PROVEEDORES!D478="","",PROVEEDORES!D478)</f>
        <v/>
      </c>
      <c r="G477" s="159">
        <f>SUMIF('EG-MAY'!$F$18:$F$516,PROVEEDORES!$D478,'EG-MAY'!P$18:P$516)</f>
        <v>0</v>
      </c>
      <c r="H477" s="159">
        <f>SUMIF('EG-MAY'!$F$18:$F$516,PROVEEDORES!$D478,'EG-MAY'!Q$18:Q$516)</f>
        <v>0</v>
      </c>
      <c r="I477" s="159">
        <f>SUMIF('EG-MAY'!$F$18:$F$516,PROVEEDORES!$D478,'EG-MAY'!R$18:R$516)</f>
        <v>0</v>
      </c>
      <c r="J477" s="159">
        <f>SUMIF('EG-MAY'!$F$18:$F$516,PROVEEDORES!$D478,'EG-MAY'!S$18:S$516)</f>
        <v>0</v>
      </c>
      <c r="K477" s="159" t="str">
        <f t="shared" si="14"/>
        <v/>
      </c>
      <c r="L477" s="146" t="str">
        <f>IF(PROVEEDORES!G478="","",PROVEEDORES!G478)</f>
        <v/>
      </c>
    </row>
    <row r="478" spans="3:12" ht="17.45" customHeight="1" x14ac:dyDescent="0.2">
      <c r="C478" s="158">
        <f t="shared" si="15"/>
        <v>472</v>
      </c>
      <c r="D478" s="146" t="str">
        <f>IF(PROVEEDORES!E479="","",PROVEEDORES!E479)</f>
        <v/>
      </c>
      <c r="E478" s="146" t="str">
        <f>IF(PROVEEDORES!F479="","",PROVEEDORES!F479)</f>
        <v/>
      </c>
      <c r="F478" s="146" t="str">
        <f>IF(PROVEEDORES!D479="","",PROVEEDORES!D479)</f>
        <v/>
      </c>
      <c r="G478" s="159">
        <f>SUMIF('EG-MAY'!$F$18:$F$516,PROVEEDORES!$D479,'EG-MAY'!P$18:P$516)</f>
        <v>0</v>
      </c>
      <c r="H478" s="159">
        <f>SUMIF('EG-MAY'!$F$18:$F$516,PROVEEDORES!$D479,'EG-MAY'!Q$18:Q$516)</f>
        <v>0</v>
      </c>
      <c r="I478" s="159">
        <f>SUMIF('EG-MAY'!$F$18:$F$516,PROVEEDORES!$D479,'EG-MAY'!R$18:R$516)</f>
        <v>0</v>
      </c>
      <c r="J478" s="159">
        <f>SUMIF('EG-MAY'!$F$18:$F$516,PROVEEDORES!$D479,'EG-MAY'!S$18:S$516)</f>
        <v>0</v>
      </c>
      <c r="K478" s="159" t="str">
        <f t="shared" si="14"/>
        <v/>
      </c>
      <c r="L478" s="146" t="str">
        <f>IF(PROVEEDORES!G479="","",PROVEEDORES!G479)</f>
        <v/>
      </c>
    </row>
    <row r="479" spans="3:12" ht="17.45" customHeight="1" x14ac:dyDescent="0.2">
      <c r="C479" s="158">
        <f t="shared" si="15"/>
        <v>473</v>
      </c>
      <c r="D479" s="146" t="str">
        <f>IF(PROVEEDORES!E480="","",PROVEEDORES!E480)</f>
        <v/>
      </c>
      <c r="E479" s="146" t="str">
        <f>IF(PROVEEDORES!F480="","",PROVEEDORES!F480)</f>
        <v/>
      </c>
      <c r="F479" s="146" t="str">
        <f>IF(PROVEEDORES!D480="","",PROVEEDORES!D480)</f>
        <v/>
      </c>
      <c r="G479" s="159">
        <f>SUMIF('EG-MAY'!$F$18:$F$516,PROVEEDORES!$D480,'EG-MAY'!P$18:P$516)</f>
        <v>0</v>
      </c>
      <c r="H479" s="159">
        <f>SUMIF('EG-MAY'!$F$18:$F$516,PROVEEDORES!$D480,'EG-MAY'!Q$18:Q$516)</f>
        <v>0</v>
      </c>
      <c r="I479" s="159">
        <f>SUMIF('EG-MAY'!$F$18:$F$516,PROVEEDORES!$D480,'EG-MAY'!R$18:R$516)</f>
        <v>0</v>
      </c>
      <c r="J479" s="159">
        <f>SUMIF('EG-MAY'!$F$18:$F$516,PROVEEDORES!$D480,'EG-MAY'!S$18:S$516)</f>
        <v>0</v>
      </c>
      <c r="K479" s="159" t="str">
        <f t="shared" si="14"/>
        <v/>
      </c>
      <c r="L479" s="146" t="str">
        <f>IF(PROVEEDORES!G480="","",PROVEEDORES!G480)</f>
        <v/>
      </c>
    </row>
    <row r="480" spans="3:12" ht="17.45" customHeight="1" x14ac:dyDescent="0.2">
      <c r="C480" s="158">
        <f t="shared" si="15"/>
        <v>474</v>
      </c>
      <c r="D480" s="146" t="str">
        <f>IF(PROVEEDORES!E481="","",PROVEEDORES!E481)</f>
        <v/>
      </c>
      <c r="E480" s="146" t="str">
        <f>IF(PROVEEDORES!F481="","",PROVEEDORES!F481)</f>
        <v/>
      </c>
      <c r="F480" s="146" t="str">
        <f>IF(PROVEEDORES!D481="","",PROVEEDORES!D481)</f>
        <v/>
      </c>
      <c r="G480" s="159">
        <f>SUMIF('EG-MAY'!$F$18:$F$516,PROVEEDORES!$D481,'EG-MAY'!P$18:P$516)</f>
        <v>0</v>
      </c>
      <c r="H480" s="159">
        <f>SUMIF('EG-MAY'!$F$18:$F$516,PROVEEDORES!$D481,'EG-MAY'!Q$18:Q$516)</f>
        <v>0</v>
      </c>
      <c r="I480" s="159">
        <f>SUMIF('EG-MAY'!$F$18:$F$516,PROVEEDORES!$D481,'EG-MAY'!R$18:R$516)</f>
        <v>0</v>
      </c>
      <c r="J480" s="159">
        <f>SUMIF('EG-MAY'!$F$18:$F$516,PROVEEDORES!$D481,'EG-MAY'!S$18:S$516)</f>
        <v>0</v>
      </c>
      <c r="K480" s="159" t="str">
        <f t="shared" si="14"/>
        <v/>
      </c>
      <c r="L480" s="146" t="str">
        <f>IF(PROVEEDORES!G481="","",PROVEEDORES!G481)</f>
        <v/>
      </c>
    </row>
    <row r="481" spans="3:12" ht="17.45" customHeight="1" x14ac:dyDescent="0.2">
      <c r="C481" s="158">
        <f t="shared" si="15"/>
        <v>475</v>
      </c>
      <c r="D481" s="146" t="str">
        <f>IF(PROVEEDORES!E482="","",PROVEEDORES!E482)</f>
        <v/>
      </c>
      <c r="E481" s="146" t="str">
        <f>IF(PROVEEDORES!F482="","",PROVEEDORES!F482)</f>
        <v/>
      </c>
      <c r="F481" s="146" t="str">
        <f>IF(PROVEEDORES!D482="","",PROVEEDORES!D482)</f>
        <v/>
      </c>
      <c r="G481" s="159">
        <f>SUMIF('EG-MAY'!$F$18:$F$516,PROVEEDORES!$D482,'EG-MAY'!P$18:P$516)</f>
        <v>0</v>
      </c>
      <c r="H481" s="159">
        <f>SUMIF('EG-MAY'!$F$18:$F$516,PROVEEDORES!$D482,'EG-MAY'!Q$18:Q$516)</f>
        <v>0</v>
      </c>
      <c r="I481" s="159">
        <f>SUMIF('EG-MAY'!$F$18:$F$516,PROVEEDORES!$D482,'EG-MAY'!R$18:R$516)</f>
        <v>0</v>
      </c>
      <c r="J481" s="159">
        <f>SUMIF('EG-MAY'!$F$18:$F$516,PROVEEDORES!$D482,'EG-MAY'!S$18:S$516)</f>
        <v>0</v>
      </c>
      <c r="K481" s="159" t="str">
        <f t="shared" si="14"/>
        <v/>
      </c>
      <c r="L481" s="146" t="str">
        <f>IF(PROVEEDORES!G482="","",PROVEEDORES!G482)</f>
        <v/>
      </c>
    </row>
    <row r="482" spans="3:12" ht="17.45" customHeight="1" x14ac:dyDescent="0.2">
      <c r="C482" s="158">
        <f t="shared" si="15"/>
        <v>476</v>
      </c>
      <c r="D482" s="146" t="str">
        <f>IF(PROVEEDORES!E483="","",PROVEEDORES!E483)</f>
        <v/>
      </c>
      <c r="E482" s="146" t="str">
        <f>IF(PROVEEDORES!F483="","",PROVEEDORES!F483)</f>
        <v/>
      </c>
      <c r="F482" s="146" t="str">
        <f>IF(PROVEEDORES!D483="","",PROVEEDORES!D483)</f>
        <v/>
      </c>
      <c r="G482" s="159">
        <f>SUMIF('EG-MAY'!$F$18:$F$516,PROVEEDORES!$D483,'EG-MAY'!P$18:P$516)</f>
        <v>0</v>
      </c>
      <c r="H482" s="159">
        <f>SUMIF('EG-MAY'!$F$18:$F$516,PROVEEDORES!$D483,'EG-MAY'!Q$18:Q$516)</f>
        <v>0</v>
      </c>
      <c r="I482" s="159">
        <f>SUMIF('EG-MAY'!$F$18:$F$516,PROVEEDORES!$D483,'EG-MAY'!R$18:R$516)</f>
        <v>0</v>
      </c>
      <c r="J482" s="159">
        <f>SUMIF('EG-MAY'!$F$18:$F$516,PROVEEDORES!$D483,'EG-MAY'!S$18:S$516)</f>
        <v>0</v>
      </c>
      <c r="K482" s="159" t="str">
        <f t="shared" si="14"/>
        <v/>
      </c>
      <c r="L482" s="146" t="str">
        <f>IF(PROVEEDORES!G483="","",PROVEEDORES!G483)</f>
        <v/>
      </c>
    </row>
    <row r="483" spans="3:12" ht="17.45" customHeight="1" x14ac:dyDescent="0.2">
      <c r="C483" s="158">
        <f t="shared" si="15"/>
        <v>477</v>
      </c>
      <c r="D483" s="146" t="str">
        <f>IF(PROVEEDORES!E484="","",PROVEEDORES!E484)</f>
        <v/>
      </c>
      <c r="E483" s="146" t="str">
        <f>IF(PROVEEDORES!F484="","",PROVEEDORES!F484)</f>
        <v/>
      </c>
      <c r="F483" s="146" t="str">
        <f>IF(PROVEEDORES!D484="","",PROVEEDORES!D484)</f>
        <v/>
      </c>
      <c r="G483" s="159">
        <f>SUMIF('EG-MAY'!$F$18:$F$516,PROVEEDORES!$D484,'EG-MAY'!P$18:P$516)</f>
        <v>0</v>
      </c>
      <c r="H483" s="159">
        <f>SUMIF('EG-MAY'!$F$18:$F$516,PROVEEDORES!$D484,'EG-MAY'!Q$18:Q$516)</f>
        <v>0</v>
      </c>
      <c r="I483" s="159">
        <f>SUMIF('EG-MAY'!$F$18:$F$516,PROVEEDORES!$D484,'EG-MAY'!R$18:R$516)</f>
        <v>0</v>
      </c>
      <c r="J483" s="159">
        <f>SUMIF('EG-MAY'!$F$18:$F$516,PROVEEDORES!$D484,'EG-MAY'!S$18:S$516)</f>
        <v>0</v>
      </c>
      <c r="K483" s="159" t="str">
        <f t="shared" si="14"/>
        <v/>
      </c>
      <c r="L483" s="146" t="str">
        <f>IF(PROVEEDORES!G484="","",PROVEEDORES!G484)</f>
        <v/>
      </c>
    </row>
    <row r="484" spans="3:12" ht="17.45" customHeight="1" x14ac:dyDescent="0.2">
      <c r="C484" s="158">
        <f t="shared" si="15"/>
        <v>478</v>
      </c>
      <c r="D484" s="146" t="str">
        <f>IF(PROVEEDORES!E485="","",PROVEEDORES!E485)</f>
        <v/>
      </c>
      <c r="E484" s="146" t="str">
        <f>IF(PROVEEDORES!F485="","",PROVEEDORES!F485)</f>
        <v/>
      </c>
      <c r="F484" s="146" t="str">
        <f>IF(PROVEEDORES!D485="","",PROVEEDORES!D485)</f>
        <v/>
      </c>
      <c r="G484" s="159">
        <f>SUMIF('EG-MAY'!$F$18:$F$516,PROVEEDORES!$D485,'EG-MAY'!P$18:P$516)</f>
        <v>0</v>
      </c>
      <c r="H484" s="159">
        <f>SUMIF('EG-MAY'!$F$18:$F$516,PROVEEDORES!$D485,'EG-MAY'!Q$18:Q$516)</f>
        <v>0</v>
      </c>
      <c r="I484" s="159">
        <f>SUMIF('EG-MAY'!$F$18:$F$516,PROVEEDORES!$D485,'EG-MAY'!R$18:R$516)</f>
        <v>0</v>
      </c>
      <c r="J484" s="159">
        <f>SUMIF('EG-MAY'!$F$18:$F$516,PROVEEDORES!$D485,'EG-MAY'!S$18:S$516)</f>
        <v>0</v>
      </c>
      <c r="K484" s="159" t="str">
        <f t="shared" si="14"/>
        <v/>
      </c>
      <c r="L484" s="146" t="str">
        <f>IF(PROVEEDORES!G485="","",PROVEEDORES!G485)</f>
        <v/>
      </c>
    </row>
    <row r="485" spans="3:12" ht="17.45" customHeight="1" x14ac:dyDescent="0.2">
      <c r="C485" s="158">
        <f t="shared" si="15"/>
        <v>479</v>
      </c>
      <c r="D485" s="146" t="str">
        <f>IF(PROVEEDORES!E486="","",PROVEEDORES!E486)</f>
        <v/>
      </c>
      <c r="E485" s="146" t="str">
        <f>IF(PROVEEDORES!F486="","",PROVEEDORES!F486)</f>
        <v/>
      </c>
      <c r="F485" s="146" t="str">
        <f>IF(PROVEEDORES!D486="","",PROVEEDORES!D486)</f>
        <v/>
      </c>
      <c r="G485" s="159">
        <f>SUMIF('EG-MAY'!$F$18:$F$516,PROVEEDORES!$D486,'EG-MAY'!P$18:P$516)</f>
        <v>0</v>
      </c>
      <c r="H485" s="159">
        <f>SUMIF('EG-MAY'!$F$18:$F$516,PROVEEDORES!$D486,'EG-MAY'!Q$18:Q$516)</f>
        <v>0</v>
      </c>
      <c r="I485" s="159">
        <f>SUMIF('EG-MAY'!$F$18:$F$516,PROVEEDORES!$D486,'EG-MAY'!R$18:R$516)</f>
        <v>0</v>
      </c>
      <c r="J485" s="159">
        <f>SUMIF('EG-MAY'!$F$18:$F$516,PROVEEDORES!$D486,'EG-MAY'!S$18:S$516)</f>
        <v>0</v>
      </c>
      <c r="K485" s="159" t="str">
        <f t="shared" si="14"/>
        <v/>
      </c>
      <c r="L485" s="146" t="str">
        <f>IF(PROVEEDORES!G486="","",PROVEEDORES!G486)</f>
        <v/>
      </c>
    </row>
    <row r="486" spans="3:12" ht="17.45" customHeight="1" x14ac:dyDescent="0.2">
      <c r="C486" s="158">
        <f t="shared" si="15"/>
        <v>480</v>
      </c>
      <c r="D486" s="146" t="str">
        <f>IF(PROVEEDORES!E487="","",PROVEEDORES!E487)</f>
        <v/>
      </c>
      <c r="E486" s="146" t="str">
        <f>IF(PROVEEDORES!F487="","",PROVEEDORES!F487)</f>
        <v/>
      </c>
      <c r="F486" s="146" t="str">
        <f>IF(PROVEEDORES!D487="","",PROVEEDORES!D487)</f>
        <v/>
      </c>
      <c r="G486" s="159">
        <f>SUMIF('EG-MAY'!$F$18:$F$516,PROVEEDORES!$D487,'EG-MAY'!P$18:P$516)</f>
        <v>0</v>
      </c>
      <c r="H486" s="159">
        <f>SUMIF('EG-MAY'!$F$18:$F$516,PROVEEDORES!$D487,'EG-MAY'!Q$18:Q$516)</f>
        <v>0</v>
      </c>
      <c r="I486" s="159">
        <f>SUMIF('EG-MAY'!$F$18:$F$516,PROVEEDORES!$D487,'EG-MAY'!R$18:R$516)</f>
        <v>0</v>
      </c>
      <c r="J486" s="159">
        <f>SUMIF('EG-MAY'!$F$18:$F$516,PROVEEDORES!$D487,'EG-MAY'!S$18:S$516)</f>
        <v>0</v>
      </c>
      <c r="K486" s="159" t="str">
        <f t="shared" si="14"/>
        <v/>
      </c>
      <c r="L486" s="146" t="str">
        <f>IF(PROVEEDORES!G487="","",PROVEEDORES!G487)</f>
        <v/>
      </c>
    </row>
    <row r="487" spans="3:12" ht="17.45" customHeight="1" x14ac:dyDescent="0.2">
      <c r="C487" s="158">
        <f t="shared" si="15"/>
        <v>481</v>
      </c>
      <c r="D487" s="146" t="str">
        <f>IF(PROVEEDORES!E488="","",PROVEEDORES!E488)</f>
        <v/>
      </c>
      <c r="E487" s="146" t="str">
        <f>IF(PROVEEDORES!F488="","",PROVEEDORES!F488)</f>
        <v/>
      </c>
      <c r="F487" s="146" t="str">
        <f>IF(PROVEEDORES!D488="","",PROVEEDORES!D488)</f>
        <v/>
      </c>
      <c r="G487" s="159">
        <f>SUMIF('EG-MAY'!$F$18:$F$516,PROVEEDORES!$D488,'EG-MAY'!P$18:P$516)</f>
        <v>0</v>
      </c>
      <c r="H487" s="159">
        <f>SUMIF('EG-MAY'!$F$18:$F$516,PROVEEDORES!$D488,'EG-MAY'!Q$18:Q$516)</f>
        <v>0</v>
      </c>
      <c r="I487" s="159">
        <f>SUMIF('EG-MAY'!$F$18:$F$516,PROVEEDORES!$D488,'EG-MAY'!R$18:R$516)</f>
        <v>0</v>
      </c>
      <c r="J487" s="159">
        <f>SUMIF('EG-MAY'!$F$18:$F$516,PROVEEDORES!$D488,'EG-MAY'!S$18:S$516)</f>
        <v>0</v>
      </c>
      <c r="K487" s="159" t="str">
        <f t="shared" si="14"/>
        <v/>
      </c>
      <c r="L487" s="146" t="str">
        <f>IF(PROVEEDORES!G488="","",PROVEEDORES!G488)</f>
        <v/>
      </c>
    </row>
    <row r="488" spans="3:12" ht="17.45" customHeight="1" x14ac:dyDescent="0.2">
      <c r="C488" s="158">
        <f t="shared" si="15"/>
        <v>482</v>
      </c>
      <c r="D488" s="146" t="str">
        <f>IF(PROVEEDORES!E489="","",PROVEEDORES!E489)</f>
        <v/>
      </c>
      <c r="E488" s="146" t="str">
        <f>IF(PROVEEDORES!F489="","",PROVEEDORES!F489)</f>
        <v/>
      </c>
      <c r="F488" s="146" t="str">
        <f>IF(PROVEEDORES!D489="","",PROVEEDORES!D489)</f>
        <v/>
      </c>
      <c r="G488" s="159">
        <f>SUMIF('EG-MAY'!$F$18:$F$516,PROVEEDORES!$D489,'EG-MAY'!P$18:P$516)</f>
        <v>0</v>
      </c>
      <c r="H488" s="159">
        <f>SUMIF('EG-MAY'!$F$18:$F$516,PROVEEDORES!$D489,'EG-MAY'!Q$18:Q$516)</f>
        <v>0</v>
      </c>
      <c r="I488" s="159">
        <f>SUMIF('EG-MAY'!$F$18:$F$516,PROVEEDORES!$D489,'EG-MAY'!R$18:R$516)</f>
        <v>0</v>
      </c>
      <c r="J488" s="159">
        <f>SUMIF('EG-MAY'!$F$18:$F$516,PROVEEDORES!$D489,'EG-MAY'!S$18:S$516)</f>
        <v>0</v>
      </c>
      <c r="K488" s="159" t="str">
        <f t="shared" si="14"/>
        <v/>
      </c>
      <c r="L488" s="146" t="str">
        <f>IF(PROVEEDORES!G489="","",PROVEEDORES!G489)</f>
        <v/>
      </c>
    </row>
    <row r="489" spans="3:12" ht="17.45" customHeight="1" x14ac:dyDescent="0.2">
      <c r="C489" s="158">
        <f t="shared" si="15"/>
        <v>483</v>
      </c>
      <c r="D489" s="146" t="str">
        <f>IF(PROVEEDORES!E490="","",PROVEEDORES!E490)</f>
        <v/>
      </c>
      <c r="E489" s="146" t="str">
        <f>IF(PROVEEDORES!F490="","",PROVEEDORES!F490)</f>
        <v/>
      </c>
      <c r="F489" s="146" t="str">
        <f>IF(PROVEEDORES!D490="","",PROVEEDORES!D490)</f>
        <v/>
      </c>
      <c r="G489" s="159">
        <f>SUMIF('EG-MAY'!$F$18:$F$516,PROVEEDORES!$D490,'EG-MAY'!P$18:P$516)</f>
        <v>0</v>
      </c>
      <c r="H489" s="159">
        <f>SUMIF('EG-MAY'!$F$18:$F$516,PROVEEDORES!$D490,'EG-MAY'!Q$18:Q$516)</f>
        <v>0</v>
      </c>
      <c r="I489" s="159">
        <f>SUMIF('EG-MAY'!$F$18:$F$516,PROVEEDORES!$D490,'EG-MAY'!R$18:R$516)</f>
        <v>0</v>
      </c>
      <c r="J489" s="159">
        <f>SUMIF('EG-MAY'!$F$18:$F$516,PROVEEDORES!$D490,'EG-MAY'!S$18:S$516)</f>
        <v>0</v>
      </c>
      <c r="K489" s="159" t="str">
        <f t="shared" si="14"/>
        <v/>
      </c>
      <c r="L489" s="146" t="str">
        <f>IF(PROVEEDORES!G490="","",PROVEEDORES!G490)</f>
        <v/>
      </c>
    </row>
    <row r="490" spans="3:12" ht="17.45" customHeight="1" x14ac:dyDescent="0.2">
      <c r="C490" s="158">
        <f t="shared" si="15"/>
        <v>484</v>
      </c>
      <c r="D490" s="146" t="str">
        <f>IF(PROVEEDORES!E491="","",PROVEEDORES!E491)</f>
        <v/>
      </c>
      <c r="E490" s="146" t="str">
        <f>IF(PROVEEDORES!F491="","",PROVEEDORES!F491)</f>
        <v/>
      </c>
      <c r="F490" s="146" t="str">
        <f>IF(PROVEEDORES!D491="","",PROVEEDORES!D491)</f>
        <v/>
      </c>
      <c r="G490" s="159">
        <f>SUMIF('EG-MAY'!$F$18:$F$516,PROVEEDORES!$D491,'EG-MAY'!P$18:P$516)</f>
        <v>0</v>
      </c>
      <c r="H490" s="159">
        <f>SUMIF('EG-MAY'!$F$18:$F$516,PROVEEDORES!$D491,'EG-MAY'!Q$18:Q$516)</f>
        <v>0</v>
      </c>
      <c r="I490" s="159">
        <f>SUMIF('EG-MAY'!$F$18:$F$516,PROVEEDORES!$D491,'EG-MAY'!R$18:R$516)</f>
        <v>0</v>
      </c>
      <c r="J490" s="159">
        <f>SUMIF('EG-MAY'!$F$18:$F$516,PROVEEDORES!$D491,'EG-MAY'!S$18:S$516)</f>
        <v>0</v>
      </c>
      <c r="K490" s="159" t="str">
        <f t="shared" si="14"/>
        <v/>
      </c>
      <c r="L490" s="146" t="str">
        <f>IF(PROVEEDORES!G491="","",PROVEEDORES!G491)</f>
        <v/>
      </c>
    </row>
    <row r="491" spans="3:12" ht="17.45" customHeight="1" x14ac:dyDescent="0.2">
      <c r="C491" s="158">
        <f t="shared" si="15"/>
        <v>485</v>
      </c>
      <c r="D491" s="146" t="str">
        <f>IF(PROVEEDORES!E492="","",PROVEEDORES!E492)</f>
        <v/>
      </c>
      <c r="E491" s="146" t="str">
        <f>IF(PROVEEDORES!F492="","",PROVEEDORES!F492)</f>
        <v/>
      </c>
      <c r="F491" s="146" t="str">
        <f>IF(PROVEEDORES!D492="","",PROVEEDORES!D492)</f>
        <v/>
      </c>
      <c r="G491" s="159">
        <f>SUMIF('EG-MAY'!$F$18:$F$516,PROVEEDORES!$D492,'EG-MAY'!P$18:P$516)</f>
        <v>0</v>
      </c>
      <c r="H491" s="159">
        <f>SUMIF('EG-MAY'!$F$18:$F$516,PROVEEDORES!$D492,'EG-MAY'!Q$18:Q$516)</f>
        <v>0</v>
      </c>
      <c r="I491" s="159">
        <f>SUMIF('EG-MAY'!$F$18:$F$516,PROVEEDORES!$D492,'EG-MAY'!R$18:R$516)</f>
        <v>0</v>
      </c>
      <c r="J491" s="159">
        <f>SUMIF('EG-MAY'!$F$18:$F$516,PROVEEDORES!$D492,'EG-MAY'!S$18:S$516)</f>
        <v>0</v>
      </c>
      <c r="K491" s="159" t="str">
        <f t="shared" si="14"/>
        <v/>
      </c>
      <c r="L491" s="146" t="str">
        <f>IF(PROVEEDORES!G492="","",PROVEEDORES!G492)</f>
        <v/>
      </c>
    </row>
    <row r="492" spans="3:12" ht="17.45" customHeight="1" x14ac:dyDescent="0.2">
      <c r="C492" s="158">
        <f t="shared" si="15"/>
        <v>486</v>
      </c>
      <c r="D492" s="146" t="str">
        <f>IF(PROVEEDORES!E493="","",PROVEEDORES!E493)</f>
        <v/>
      </c>
      <c r="E492" s="146" t="str">
        <f>IF(PROVEEDORES!F493="","",PROVEEDORES!F493)</f>
        <v/>
      </c>
      <c r="F492" s="146" t="str">
        <f>IF(PROVEEDORES!D493="","",PROVEEDORES!D493)</f>
        <v/>
      </c>
      <c r="G492" s="159">
        <f>SUMIF('EG-MAY'!$F$18:$F$516,PROVEEDORES!$D493,'EG-MAY'!P$18:P$516)</f>
        <v>0</v>
      </c>
      <c r="H492" s="159">
        <f>SUMIF('EG-MAY'!$F$18:$F$516,PROVEEDORES!$D493,'EG-MAY'!Q$18:Q$516)</f>
        <v>0</v>
      </c>
      <c r="I492" s="159">
        <f>SUMIF('EG-MAY'!$F$18:$F$516,PROVEEDORES!$D493,'EG-MAY'!R$18:R$516)</f>
        <v>0</v>
      </c>
      <c r="J492" s="159">
        <f>SUMIF('EG-MAY'!$F$18:$F$516,PROVEEDORES!$D493,'EG-MAY'!S$18:S$516)</f>
        <v>0</v>
      </c>
      <c r="K492" s="159" t="str">
        <f t="shared" si="14"/>
        <v/>
      </c>
      <c r="L492" s="146" t="str">
        <f>IF(PROVEEDORES!G493="","",PROVEEDORES!G493)</f>
        <v/>
      </c>
    </row>
    <row r="493" spans="3:12" ht="17.45" customHeight="1" x14ac:dyDescent="0.2">
      <c r="C493" s="158">
        <f t="shared" si="15"/>
        <v>487</v>
      </c>
      <c r="D493" s="146" t="str">
        <f>IF(PROVEEDORES!E494="","",PROVEEDORES!E494)</f>
        <v/>
      </c>
      <c r="E493" s="146" t="str">
        <f>IF(PROVEEDORES!F494="","",PROVEEDORES!F494)</f>
        <v/>
      </c>
      <c r="F493" s="146" t="str">
        <f>IF(PROVEEDORES!D494="","",PROVEEDORES!D494)</f>
        <v/>
      </c>
      <c r="G493" s="159">
        <f>SUMIF('EG-MAY'!$F$18:$F$516,PROVEEDORES!$D494,'EG-MAY'!P$18:P$516)</f>
        <v>0</v>
      </c>
      <c r="H493" s="159">
        <f>SUMIF('EG-MAY'!$F$18:$F$516,PROVEEDORES!$D494,'EG-MAY'!Q$18:Q$516)</f>
        <v>0</v>
      </c>
      <c r="I493" s="159">
        <f>SUMIF('EG-MAY'!$F$18:$F$516,PROVEEDORES!$D494,'EG-MAY'!R$18:R$516)</f>
        <v>0</v>
      </c>
      <c r="J493" s="159">
        <f>SUMIF('EG-MAY'!$F$18:$F$516,PROVEEDORES!$D494,'EG-MAY'!S$18:S$516)</f>
        <v>0</v>
      </c>
      <c r="K493" s="159" t="str">
        <f t="shared" si="14"/>
        <v/>
      </c>
      <c r="L493" s="146" t="str">
        <f>IF(PROVEEDORES!G494="","",PROVEEDORES!G494)</f>
        <v/>
      </c>
    </row>
    <row r="494" spans="3:12" ht="17.45" customHeight="1" x14ac:dyDescent="0.2">
      <c r="C494" s="158">
        <f t="shared" si="15"/>
        <v>488</v>
      </c>
      <c r="D494" s="146" t="str">
        <f>IF(PROVEEDORES!E495="","",PROVEEDORES!E495)</f>
        <v/>
      </c>
      <c r="E494" s="146" t="str">
        <f>IF(PROVEEDORES!F495="","",PROVEEDORES!F495)</f>
        <v/>
      </c>
      <c r="F494" s="146" t="str">
        <f>IF(PROVEEDORES!D495="","",PROVEEDORES!D495)</f>
        <v/>
      </c>
      <c r="G494" s="159">
        <f>SUMIF('EG-MAY'!$F$18:$F$516,PROVEEDORES!$D495,'EG-MAY'!P$18:P$516)</f>
        <v>0</v>
      </c>
      <c r="H494" s="159">
        <f>SUMIF('EG-MAY'!$F$18:$F$516,PROVEEDORES!$D495,'EG-MAY'!Q$18:Q$516)</f>
        <v>0</v>
      </c>
      <c r="I494" s="159">
        <f>SUMIF('EG-MAY'!$F$18:$F$516,PROVEEDORES!$D495,'EG-MAY'!R$18:R$516)</f>
        <v>0</v>
      </c>
      <c r="J494" s="159">
        <f>SUMIF('EG-MAY'!$F$18:$F$516,PROVEEDORES!$D495,'EG-MAY'!S$18:S$516)</f>
        <v>0</v>
      </c>
      <c r="K494" s="159" t="str">
        <f t="shared" si="14"/>
        <v/>
      </c>
      <c r="L494" s="146" t="str">
        <f>IF(PROVEEDORES!G495="","",PROVEEDORES!G495)</f>
        <v/>
      </c>
    </row>
    <row r="495" spans="3:12" ht="17.45" customHeight="1" x14ac:dyDescent="0.2">
      <c r="C495" s="158">
        <f t="shared" si="15"/>
        <v>489</v>
      </c>
      <c r="D495" s="146" t="str">
        <f>IF(PROVEEDORES!E496="","",PROVEEDORES!E496)</f>
        <v/>
      </c>
      <c r="E495" s="146" t="str">
        <f>IF(PROVEEDORES!F496="","",PROVEEDORES!F496)</f>
        <v/>
      </c>
      <c r="F495" s="146" t="str">
        <f>IF(PROVEEDORES!D496="","",PROVEEDORES!D496)</f>
        <v/>
      </c>
      <c r="G495" s="159">
        <f>SUMIF('EG-MAY'!$F$18:$F$516,PROVEEDORES!$D496,'EG-MAY'!P$18:P$516)</f>
        <v>0</v>
      </c>
      <c r="H495" s="159">
        <f>SUMIF('EG-MAY'!$F$18:$F$516,PROVEEDORES!$D496,'EG-MAY'!Q$18:Q$516)</f>
        <v>0</v>
      </c>
      <c r="I495" s="159">
        <f>SUMIF('EG-MAY'!$F$18:$F$516,PROVEEDORES!$D496,'EG-MAY'!R$18:R$516)</f>
        <v>0</v>
      </c>
      <c r="J495" s="159">
        <f>SUMIF('EG-MAY'!$F$18:$F$516,PROVEEDORES!$D496,'EG-MAY'!S$18:S$516)</f>
        <v>0</v>
      </c>
      <c r="K495" s="159" t="str">
        <f t="shared" si="14"/>
        <v/>
      </c>
      <c r="L495" s="146" t="str">
        <f>IF(PROVEEDORES!G496="","",PROVEEDORES!G496)</f>
        <v/>
      </c>
    </row>
    <row r="496" spans="3:12" ht="17.45" customHeight="1" x14ac:dyDescent="0.2">
      <c r="C496" s="158">
        <f t="shared" si="15"/>
        <v>490</v>
      </c>
      <c r="D496" s="146" t="str">
        <f>IF(PROVEEDORES!E497="","",PROVEEDORES!E497)</f>
        <v/>
      </c>
      <c r="E496" s="146" t="str">
        <f>IF(PROVEEDORES!F497="","",PROVEEDORES!F497)</f>
        <v/>
      </c>
      <c r="F496" s="146" t="str">
        <f>IF(PROVEEDORES!D497="","",PROVEEDORES!D497)</f>
        <v/>
      </c>
      <c r="G496" s="159">
        <f>SUMIF('EG-MAY'!$F$18:$F$516,PROVEEDORES!$D497,'EG-MAY'!P$18:P$516)</f>
        <v>0</v>
      </c>
      <c r="H496" s="159">
        <f>SUMIF('EG-MAY'!$F$18:$F$516,PROVEEDORES!$D497,'EG-MAY'!Q$18:Q$516)</f>
        <v>0</v>
      </c>
      <c r="I496" s="159">
        <f>SUMIF('EG-MAY'!$F$18:$F$516,PROVEEDORES!$D497,'EG-MAY'!R$18:R$516)</f>
        <v>0</v>
      </c>
      <c r="J496" s="159">
        <f>SUMIF('EG-MAY'!$F$18:$F$516,PROVEEDORES!$D497,'EG-MAY'!S$18:S$516)</f>
        <v>0</v>
      </c>
      <c r="K496" s="159" t="str">
        <f t="shared" si="14"/>
        <v/>
      </c>
      <c r="L496" s="146" t="str">
        <f>IF(PROVEEDORES!G497="","",PROVEEDORES!G497)</f>
        <v/>
      </c>
    </row>
    <row r="497" spans="3:12" ht="17.45" customHeight="1" x14ac:dyDescent="0.2">
      <c r="C497" s="158">
        <f t="shared" si="15"/>
        <v>491</v>
      </c>
      <c r="D497" s="146" t="str">
        <f>IF(PROVEEDORES!E498="","",PROVEEDORES!E498)</f>
        <v/>
      </c>
      <c r="E497" s="146" t="str">
        <f>IF(PROVEEDORES!F498="","",PROVEEDORES!F498)</f>
        <v/>
      </c>
      <c r="F497" s="146" t="str">
        <f>IF(PROVEEDORES!D498="","",PROVEEDORES!D498)</f>
        <v/>
      </c>
      <c r="G497" s="159">
        <f>SUMIF('EG-MAY'!$F$18:$F$516,PROVEEDORES!$D498,'EG-MAY'!P$18:P$516)</f>
        <v>0</v>
      </c>
      <c r="H497" s="159">
        <f>SUMIF('EG-MAY'!$F$18:$F$516,PROVEEDORES!$D498,'EG-MAY'!Q$18:Q$516)</f>
        <v>0</v>
      </c>
      <c r="I497" s="159">
        <f>SUMIF('EG-MAY'!$F$18:$F$516,PROVEEDORES!$D498,'EG-MAY'!R$18:R$516)</f>
        <v>0</v>
      </c>
      <c r="J497" s="159">
        <f>SUMIF('EG-MAY'!$F$18:$F$516,PROVEEDORES!$D498,'EG-MAY'!S$18:S$516)</f>
        <v>0</v>
      </c>
      <c r="K497" s="159" t="str">
        <f t="shared" si="14"/>
        <v/>
      </c>
      <c r="L497" s="146" t="str">
        <f>IF(PROVEEDORES!G498="","",PROVEEDORES!G498)</f>
        <v/>
      </c>
    </row>
    <row r="498" spans="3:12" ht="17.45" customHeight="1" x14ac:dyDescent="0.2">
      <c r="C498" s="158">
        <f t="shared" si="15"/>
        <v>492</v>
      </c>
      <c r="D498" s="146" t="str">
        <f>IF(PROVEEDORES!E499="","",PROVEEDORES!E499)</f>
        <v/>
      </c>
      <c r="E498" s="146" t="str">
        <f>IF(PROVEEDORES!F499="","",PROVEEDORES!F499)</f>
        <v/>
      </c>
      <c r="F498" s="146" t="str">
        <f>IF(PROVEEDORES!D499="","",PROVEEDORES!D499)</f>
        <v/>
      </c>
      <c r="G498" s="159">
        <f>SUMIF('EG-MAY'!$F$18:$F$516,PROVEEDORES!$D499,'EG-MAY'!P$18:P$516)</f>
        <v>0</v>
      </c>
      <c r="H498" s="159">
        <f>SUMIF('EG-MAY'!$F$18:$F$516,PROVEEDORES!$D499,'EG-MAY'!Q$18:Q$516)</f>
        <v>0</v>
      </c>
      <c r="I498" s="159">
        <f>SUMIF('EG-MAY'!$F$18:$F$516,PROVEEDORES!$D499,'EG-MAY'!R$18:R$516)</f>
        <v>0</v>
      </c>
      <c r="J498" s="159">
        <f>SUMIF('EG-MAY'!$F$18:$F$516,PROVEEDORES!$D499,'EG-MAY'!S$18:S$516)</f>
        <v>0</v>
      </c>
      <c r="K498" s="159" t="str">
        <f t="shared" si="14"/>
        <v/>
      </c>
      <c r="L498" s="146" t="str">
        <f>IF(PROVEEDORES!G499="","",PROVEEDORES!G499)</f>
        <v/>
      </c>
    </row>
    <row r="499" spans="3:12" ht="17.45" customHeight="1" x14ac:dyDescent="0.2">
      <c r="C499" s="158">
        <f t="shared" si="15"/>
        <v>493</v>
      </c>
      <c r="D499" s="146" t="str">
        <f>IF(PROVEEDORES!E500="","",PROVEEDORES!E500)</f>
        <v/>
      </c>
      <c r="E499" s="146" t="str">
        <f>IF(PROVEEDORES!F500="","",PROVEEDORES!F500)</f>
        <v/>
      </c>
      <c r="F499" s="146" t="str">
        <f>IF(PROVEEDORES!D500="","",PROVEEDORES!D500)</f>
        <v/>
      </c>
      <c r="G499" s="159">
        <f>SUMIF('EG-MAY'!$F$18:$F$516,PROVEEDORES!$D500,'EG-MAY'!P$18:P$516)</f>
        <v>0</v>
      </c>
      <c r="H499" s="159">
        <f>SUMIF('EG-MAY'!$F$18:$F$516,PROVEEDORES!$D500,'EG-MAY'!Q$18:Q$516)</f>
        <v>0</v>
      </c>
      <c r="I499" s="159">
        <f>SUMIF('EG-MAY'!$F$18:$F$516,PROVEEDORES!$D500,'EG-MAY'!R$18:R$516)</f>
        <v>0</v>
      </c>
      <c r="J499" s="159">
        <f>SUMIF('EG-MAY'!$F$18:$F$516,PROVEEDORES!$D500,'EG-MAY'!S$18:S$516)</f>
        <v>0</v>
      </c>
      <c r="K499" s="159" t="str">
        <f t="shared" si="14"/>
        <v/>
      </c>
      <c r="L499" s="146" t="str">
        <f>IF(PROVEEDORES!G500="","",PROVEEDORES!G500)</f>
        <v/>
      </c>
    </row>
    <row r="500" spans="3:12" ht="17.45" customHeight="1" x14ac:dyDescent="0.2">
      <c r="C500" s="158">
        <f t="shared" si="15"/>
        <v>494</v>
      </c>
      <c r="D500" s="146" t="str">
        <f>IF(PROVEEDORES!E501="","",PROVEEDORES!E501)</f>
        <v/>
      </c>
      <c r="E500" s="146" t="str">
        <f>IF(PROVEEDORES!F501="","",PROVEEDORES!F501)</f>
        <v/>
      </c>
      <c r="F500" s="146" t="str">
        <f>IF(PROVEEDORES!D501="","",PROVEEDORES!D501)</f>
        <v/>
      </c>
      <c r="G500" s="159">
        <f>SUMIF('EG-MAY'!$F$18:$F$516,PROVEEDORES!$D501,'EG-MAY'!P$18:P$516)</f>
        <v>0</v>
      </c>
      <c r="H500" s="159">
        <f>SUMIF('EG-MAY'!$F$18:$F$516,PROVEEDORES!$D501,'EG-MAY'!Q$18:Q$516)</f>
        <v>0</v>
      </c>
      <c r="I500" s="159">
        <f>SUMIF('EG-MAY'!$F$18:$F$516,PROVEEDORES!$D501,'EG-MAY'!R$18:R$516)</f>
        <v>0</v>
      </c>
      <c r="J500" s="159">
        <f>SUMIF('EG-MAY'!$F$18:$F$516,PROVEEDORES!$D501,'EG-MAY'!S$18:S$516)</f>
        <v>0</v>
      </c>
      <c r="K500" s="159" t="str">
        <f t="shared" si="14"/>
        <v/>
      </c>
      <c r="L500" s="146" t="str">
        <f>IF(PROVEEDORES!G501="","",PROVEEDORES!G501)</f>
        <v/>
      </c>
    </row>
    <row r="501" spans="3:12" ht="17.45" customHeight="1" x14ac:dyDescent="0.2">
      <c r="C501" s="158">
        <f t="shared" si="15"/>
        <v>495</v>
      </c>
      <c r="D501" s="146" t="str">
        <f>IF(PROVEEDORES!E502="","",PROVEEDORES!E502)</f>
        <v/>
      </c>
      <c r="E501" s="146" t="str">
        <f>IF(PROVEEDORES!F502="","",PROVEEDORES!F502)</f>
        <v/>
      </c>
      <c r="F501" s="146" t="str">
        <f>IF(PROVEEDORES!D502="","",PROVEEDORES!D502)</f>
        <v/>
      </c>
      <c r="G501" s="159">
        <f>SUMIF('EG-MAY'!$F$18:$F$516,PROVEEDORES!$D502,'EG-MAY'!P$18:P$516)</f>
        <v>0</v>
      </c>
      <c r="H501" s="159">
        <f>SUMIF('EG-MAY'!$F$18:$F$516,PROVEEDORES!$D502,'EG-MAY'!Q$18:Q$516)</f>
        <v>0</v>
      </c>
      <c r="I501" s="159">
        <f>SUMIF('EG-MAY'!$F$18:$F$516,PROVEEDORES!$D502,'EG-MAY'!R$18:R$516)</f>
        <v>0</v>
      </c>
      <c r="J501" s="159">
        <f>SUMIF('EG-MAY'!$F$18:$F$516,PROVEEDORES!$D502,'EG-MAY'!S$18:S$516)</f>
        <v>0</v>
      </c>
      <c r="K501" s="159" t="str">
        <f t="shared" si="14"/>
        <v/>
      </c>
      <c r="L501" s="146" t="str">
        <f>IF(PROVEEDORES!G502="","",PROVEEDORES!G502)</f>
        <v/>
      </c>
    </row>
    <row r="502" spans="3:12" ht="17.45" customHeight="1" x14ac:dyDescent="0.2">
      <c r="C502" s="158">
        <f t="shared" si="15"/>
        <v>496</v>
      </c>
      <c r="D502" s="146" t="str">
        <f>IF(PROVEEDORES!E503="","",PROVEEDORES!E503)</f>
        <v/>
      </c>
      <c r="E502" s="146" t="str">
        <f>IF(PROVEEDORES!F503="","",PROVEEDORES!F503)</f>
        <v/>
      </c>
      <c r="F502" s="146" t="str">
        <f>IF(PROVEEDORES!D503="","",PROVEEDORES!D503)</f>
        <v/>
      </c>
      <c r="G502" s="159">
        <f>SUMIF('EG-MAY'!$F$18:$F$516,PROVEEDORES!$D503,'EG-MAY'!P$18:P$516)</f>
        <v>0</v>
      </c>
      <c r="H502" s="159">
        <f>SUMIF('EG-MAY'!$F$18:$F$516,PROVEEDORES!$D503,'EG-MAY'!Q$18:Q$516)</f>
        <v>0</v>
      </c>
      <c r="I502" s="159">
        <f>SUMIF('EG-MAY'!$F$18:$F$516,PROVEEDORES!$D503,'EG-MAY'!R$18:R$516)</f>
        <v>0</v>
      </c>
      <c r="J502" s="159">
        <f>SUMIF('EG-MAY'!$F$18:$F$516,PROVEEDORES!$D503,'EG-MAY'!S$18:S$516)</f>
        <v>0</v>
      </c>
      <c r="K502" s="159" t="str">
        <f t="shared" si="14"/>
        <v/>
      </c>
      <c r="L502" s="146" t="str">
        <f>IF(PROVEEDORES!G503="","",PROVEEDORES!G503)</f>
        <v/>
      </c>
    </row>
    <row r="503" spans="3:12" ht="17.45" customHeight="1" x14ac:dyDescent="0.2">
      <c r="C503" s="158">
        <f t="shared" si="15"/>
        <v>497</v>
      </c>
      <c r="D503" s="146" t="str">
        <f>IF(PROVEEDORES!E504="","",PROVEEDORES!E504)</f>
        <v/>
      </c>
      <c r="E503" s="146" t="str">
        <f>IF(PROVEEDORES!F504="","",PROVEEDORES!F504)</f>
        <v/>
      </c>
      <c r="F503" s="146" t="str">
        <f>IF(PROVEEDORES!D504="","",PROVEEDORES!D504)</f>
        <v/>
      </c>
      <c r="G503" s="159">
        <f>SUMIF('EG-MAY'!$F$18:$F$516,PROVEEDORES!$D504,'EG-MAY'!P$18:P$516)</f>
        <v>0</v>
      </c>
      <c r="H503" s="159">
        <f>SUMIF('EG-MAY'!$F$18:$F$516,PROVEEDORES!$D504,'EG-MAY'!Q$18:Q$516)</f>
        <v>0</v>
      </c>
      <c r="I503" s="159">
        <f>SUMIF('EG-MAY'!$F$18:$F$516,PROVEEDORES!$D504,'EG-MAY'!R$18:R$516)</f>
        <v>0</v>
      </c>
      <c r="J503" s="159">
        <f>SUMIF('EG-MAY'!$F$18:$F$516,PROVEEDORES!$D504,'EG-MAY'!S$18:S$516)</f>
        <v>0</v>
      </c>
      <c r="K503" s="159" t="str">
        <f t="shared" si="14"/>
        <v/>
      </c>
      <c r="L503" s="146" t="str">
        <f>IF(PROVEEDORES!G504="","",PROVEEDORES!G504)</f>
        <v/>
      </c>
    </row>
    <row r="504" spans="3:12" ht="17.45" customHeight="1" x14ac:dyDescent="0.2">
      <c r="C504" s="158">
        <f t="shared" si="15"/>
        <v>498</v>
      </c>
      <c r="D504" s="146" t="str">
        <f>IF(PROVEEDORES!E505="","",PROVEEDORES!E505)</f>
        <v/>
      </c>
      <c r="E504" s="146" t="str">
        <f>IF(PROVEEDORES!F505="","",PROVEEDORES!F505)</f>
        <v/>
      </c>
      <c r="F504" s="146" t="str">
        <f>IF(PROVEEDORES!D505="","",PROVEEDORES!D505)</f>
        <v/>
      </c>
      <c r="G504" s="159">
        <f>SUMIF('EG-MAY'!$F$18:$F$516,PROVEEDORES!$D505,'EG-MAY'!P$18:P$516)</f>
        <v>0</v>
      </c>
      <c r="H504" s="159">
        <f>SUMIF('EG-MAY'!$F$18:$F$516,PROVEEDORES!$D505,'EG-MAY'!Q$18:Q$516)</f>
        <v>0</v>
      </c>
      <c r="I504" s="159">
        <f>SUMIF('EG-MAY'!$F$18:$F$516,PROVEEDORES!$D505,'EG-MAY'!R$18:R$516)</f>
        <v>0</v>
      </c>
      <c r="J504" s="159">
        <f>SUMIF('EG-MAY'!$F$18:$F$516,PROVEEDORES!$D505,'EG-MAY'!S$18:S$516)</f>
        <v>0</v>
      </c>
      <c r="K504" s="159" t="str">
        <f t="shared" si="14"/>
        <v/>
      </c>
      <c r="L504" s="146" t="str">
        <f>IF(PROVEEDORES!G505="","",PROVEEDORES!G505)</f>
        <v/>
      </c>
    </row>
    <row r="505" spans="3:12" ht="17.45" customHeight="1" x14ac:dyDescent="0.2">
      <c r="C505" s="158">
        <f t="shared" si="15"/>
        <v>499</v>
      </c>
      <c r="D505" s="146" t="str">
        <f>IF(PROVEEDORES!E506="","",PROVEEDORES!E506)</f>
        <v/>
      </c>
      <c r="E505" s="146" t="str">
        <f>IF(PROVEEDORES!F506="","",PROVEEDORES!F506)</f>
        <v/>
      </c>
      <c r="F505" s="146" t="str">
        <f>IF(PROVEEDORES!D506="","",PROVEEDORES!D506)</f>
        <v/>
      </c>
      <c r="G505" s="159">
        <f>SUMIF('EG-MAY'!$F$18:$F$516,PROVEEDORES!$D506,'EG-MAY'!P$18:P$516)</f>
        <v>0</v>
      </c>
      <c r="H505" s="159">
        <f>SUMIF('EG-MAY'!$F$18:$F$516,PROVEEDORES!$D506,'EG-MAY'!Q$18:Q$516)</f>
        <v>0</v>
      </c>
      <c r="I505" s="159">
        <f>SUMIF('EG-MAY'!$F$18:$F$516,PROVEEDORES!$D506,'EG-MAY'!R$18:R$516)</f>
        <v>0</v>
      </c>
      <c r="J505" s="159">
        <f>SUMIF('EG-MAY'!$F$18:$F$516,PROVEEDORES!$D506,'EG-MAY'!S$18:S$516)</f>
        <v>0</v>
      </c>
      <c r="K505" s="159" t="str">
        <f t="shared" si="14"/>
        <v/>
      </c>
      <c r="L505" s="146" t="str">
        <f>IF(PROVEEDORES!G506="","",PROVEEDORES!G506)</f>
        <v/>
      </c>
    </row>
    <row r="506" spans="3:12" ht="17.45" customHeight="1" x14ac:dyDescent="0.2">
      <c r="C506" s="158">
        <f t="shared" si="15"/>
        <v>500</v>
      </c>
      <c r="D506" s="146" t="str">
        <f>IF(PROVEEDORES!E507="","",PROVEEDORES!E507)</f>
        <v/>
      </c>
      <c r="E506" s="146" t="str">
        <f>IF(PROVEEDORES!F507="","",PROVEEDORES!F507)</f>
        <v/>
      </c>
      <c r="F506" s="146" t="str">
        <f>IF(PROVEEDORES!D507="","",PROVEEDORES!D507)</f>
        <v/>
      </c>
      <c r="G506" s="159">
        <f>SUMIF('EG-MAY'!$F$18:$F$516,PROVEEDORES!$D507,'EG-MAY'!P$18:P$516)</f>
        <v>0</v>
      </c>
      <c r="H506" s="159">
        <f>SUMIF('EG-MAY'!$F$18:$F$516,PROVEEDORES!$D507,'EG-MAY'!Q$18:Q$516)</f>
        <v>0</v>
      </c>
      <c r="I506" s="159">
        <f>SUMIF('EG-MAY'!$F$18:$F$516,PROVEEDORES!$D507,'EG-MAY'!R$18:R$516)</f>
        <v>0</v>
      </c>
      <c r="J506" s="159">
        <f>SUMIF('EG-MAY'!$F$18:$F$516,PROVEEDORES!$D507,'EG-MAY'!S$18:S$516)</f>
        <v>0</v>
      </c>
      <c r="K506" s="159" t="str">
        <f t="shared" si="14"/>
        <v/>
      </c>
      <c r="L506" s="146" t="str">
        <f>IF(PROVEEDORES!G507="","",PROVEEDORES!G507)</f>
        <v/>
      </c>
    </row>
  </sheetData>
  <sheetProtection algorithmName="SHA-512" hashValue="QnTO0HX3flHkfV2qmFG6g9Ecm6hB8Cp6T+1M2u78SgdEMKmq8lfStyS7mNkcB5JilLMKBvdUQZAbi+AKOkZR1w==" saltValue="/9QBAHozBAFlGmzXUuDYPg==" spinCount="100000" sheet="1" objects="1" scenarios="1" formatColumns="0" formatRows="0" autoFilter="0"/>
  <autoFilter ref="K6:L6" xr:uid="{00000000-0009-0000-0000-00000C000000}"/>
  <mergeCells count="3">
    <mergeCell ref="A1:A4"/>
    <mergeCell ref="A5:A6"/>
    <mergeCell ref="A15:A16"/>
  </mergeCells>
  <phoneticPr fontId="13" type="noConversion"/>
  <hyperlinks>
    <hyperlink ref="A15:A16" location="CONTACTO!A1" display="Contacto" xr:uid="{00000000-0004-0000-0C00-000000000000}"/>
    <hyperlink ref="A5:A6" location="MENU!A1" display="M e n ú" xr:uid="{00000000-0004-0000-0C00-000001000000}"/>
    <hyperlink ref="A10" location="'INVERSIONES ARRENDAMIENTO'!A1" display="Inversiones Arrendamiento" xr:uid="{00000000-0004-0000-0C00-000002000000}"/>
    <hyperlink ref="A14" location="PROVEEDORES!A1" display="Catálogo de Proveedores" xr:uid="{00000000-0004-0000-0C00-000003000000}"/>
    <hyperlink ref="A13" location="DIOT!A1" display="Declaración del DIOT" xr:uid="{00000000-0004-0000-0C00-000004000000}"/>
    <hyperlink ref="A12" location="TARIFAS!A1" display="Tablas y Tarifas de ISR" xr:uid="{00000000-0004-0000-0C00-000005000000}"/>
    <hyperlink ref="A11" location="IMPUESTOS!A1" display="Impuestos" xr:uid="{00000000-0004-0000-0C00-000006000000}"/>
    <hyperlink ref="A9" location="'INVERSIONES EMPR PROF'!A1" display="Inversiones Empresarial y P" xr:uid="{00000000-0004-0000-0C00-000007000000}"/>
    <hyperlink ref="A8" location="'INGRESOS Y EGRESOS'!A1" display="Ingresos y Egresos" xr:uid="{00000000-0004-0000-0C00-000008000000}"/>
    <hyperlink ref="A7" location="DATOS!A1" display="Datos de la Empresa" xr:uid="{00000000-0004-0000-0C00-000009000000}"/>
  </hyperlinks>
  <printOptions horizontalCentered="1"/>
  <pageMargins left="0.78740157480314965" right="0.78740157480314965" top="0.78740157480314965" bottom="0.78740157480314965" header="0" footer="0"/>
  <pageSetup scale="70" orientation="portrait" blackAndWhite="1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506"/>
  <sheetViews>
    <sheetView zoomScaleNormal="100" workbookViewId="0">
      <pane xSplit="1" ySplit="6" topLeftCell="B7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5.7109375" style="15" customWidth="1"/>
    <col min="4" max="4" width="13.85546875" style="15" customWidth="1"/>
    <col min="5" max="5" width="23.7109375" style="15" customWidth="1"/>
    <col min="6" max="6" width="13.7109375" style="15" customWidth="1"/>
    <col min="7" max="11" width="11.7109375" style="15" customWidth="1"/>
    <col min="12" max="12" width="38" style="15" customWidth="1"/>
    <col min="13" max="16384" width="11.42578125" style="15"/>
  </cols>
  <sheetData>
    <row r="1" spans="1:12" ht="17.45" customHeight="1" x14ac:dyDescent="0.3">
      <c r="A1" s="212" t="s">
        <v>244</v>
      </c>
      <c r="C1" s="107" t="str">
        <f>IF(DATOS!H18=DATOS!I1,DATOS!$E$6&amp;" "&amp;DATOS!$I$6&amp;" "&amp;DATOS!$M$6, "N o m b r e")</f>
        <v>N o m b r e</v>
      </c>
      <c r="D1" s="198"/>
      <c r="E1" s="198"/>
      <c r="F1" s="198"/>
      <c r="G1" s="198"/>
      <c r="H1" s="198"/>
      <c r="I1" s="198"/>
      <c r="J1" s="13"/>
      <c r="K1" s="13"/>
      <c r="L1" s="21"/>
    </row>
    <row r="2" spans="1:12" ht="17.45" customHeight="1" x14ac:dyDescent="0.3">
      <c r="A2" s="260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199"/>
      <c r="F2" s="199"/>
      <c r="G2" s="199"/>
      <c r="H2" s="199"/>
      <c r="I2" s="199"/>
      <c r="J2" s="21"/>
      <c r="K2" s="21"/>
      <c r="L2" s="21"/>
    </row>
    <row r="3" spans="1:12" ht="17.45" customHeight="1" x14ac:dyDescent="0.2">
      <c r="A3" s="260"/>
      <c r="C3" s="200"/>
      <c r="D3" s="198"/>
      <c r="E3" s="199"/>
      <c r="F3" s="199"/>
      <c r="G3" s="199"/>
      <c r="H3" s="199"/>
      <c r="I3" s="199"/>
      <c r="J3" s="21"/>
      <c r="K3" s="21"/>
      <c r="L3" s="21"/>
    </row>
    <row r="4" spans="1:12" ht="17.45" customHeight="1" x14ac:dyDescent="0.3">
      <c r="A4" s="261"/>
      <c r="C4" s="107" t="str">
        <f>"Declaración Informativa de Operaciones con Terceros Junio "&amp;DATOS!E10</f>
        <v>Declaración Informativa de Operaciones con Terceros Junio 2020</v>
      </c>
      <c r="D4" s="198"/>
      <c r="E4" s="199"/>
      <c r="F4" s="199"/>
      <c r="G4" s="199"/>
      <c r="H4" s="199"/>
      <c r="I4" s="199"/>
      <c r="J4" s="21"/>
      <c r="K4" s="21"/>
      <c r="L4" s="21"/>
    </row>
    <row r="5" spans="1:12" ht="17.45" customHeight="1" x14ac:dyDescent="0.2">
      <c r="A5" s="262" t="s">
        <v>251</v>
      </c>
      <c r="C5" s="23"/>
      <c r="D5" s="13"/>
      <c r="E5" s="21"/>
      <c r="F5" s="21"/>
      <c r="G5" s="21"/>
      <c r="H5" s="21"/>
      <c r="I5" s="21"/>
      <c r="J5" s="21"/>
      <c r="K5" s="21"/>
      <c r="L5" s="21"/>
    </row>
    <row r="6" spans="1:12" ht="17.45" customHeight="1" x14ac:dyDescent="0.2">
      <c r="A6" s="263"/>
      <c r="C6" s="115" t="s">
        <v>152</v>
      </c>
      <c r="D6" s="117" t="s">
        <v>149</v>
      </c>
      <c r="E6" s="117" t="s">
        <v>150</v>
      </c>
      <c r="F6" s="115" t="s">
        <v>23</v>
      </c>
      <c r="G6" s="115" t="s">
        <v>156</v>
      </c>
      <c r="H6" s="115" t="s">
        <v>155</v>
      </c>
      <c r="I6" s="115" t="s">
        <v>260</v>
      </c>
      <c r="J6" s="115" t="s">
        <v>154</v>
      </c>
      <c r="K6" s="117" t="s">
        <v>167</v>
      </c>
      <c r="L6" s="115" t="s">
        <v>43</v>
      </c>
    </row>
    <row r="7" spans="1:12" ht="17.45" customHeight="1" x14ac:dyDescent="0.2">
      <c r="A7" s="114" t="s">
        <v>163</v>
      </c>
      <c r="C7" s="158">
        <v>1</v>
      </c>
      <c r="D7" s="146" t="str">
        <f>IF(PROVEEDORES!E8="","",PROVEEDORES!E8)</f>
        <v>NACIONAL</v>
      </c>
      <c r="E7" s="146" t="str">
        <f>IF(PROVEEDORES!F8="","",PROVEEDORES!F8)</f>
        <v>SERVICIOS PROFESIONALES</v>
      </c>
      <c r="F7" s="146" t="str">
        <f>IF(PROVEEDORES!D8="","",PROVEEDORES!D8)</f>
        <v>PEAF6903298H9</v>
      </c>
      <c r="G7" s="159">
        <f>SUMIF('EG-JUN'!$F$18:$F$516,PROVEEDORES!$D8,'EG-JUN'!P$18:P$516)</f>
        <v>0</v>
      </c>
      <c r="H7" s="159">
        <f>SUMIF('EG-JUN'!$F$18:$F$516,PROVEEDORES!$D8,'EG-JUN'!Q$18:Q$516)</f>
        <v>0</v>
      </c>
      <c r="I7" s="159">
        <f>SUMIF('EG-JUN'!$F$18:$F$516,PROVEEDORES!$D8,'EG-JUN'!R$18:R$516)</f>
        <v>0</v>
      </c>
      <c r="J7" s="159">
        <f>SUMIF('EG-JUN'!$F$18:$F$516,PROVEEDORES!$D8,'EG-JUN'!S$18:S$516)</f>
        <v>0</v>
      </c>
      <c r="K7" s="159" t="str">
        <f>IF(G7+H7+I7+J7&gt;0,"C/Información","")</f>
        <v/>
      </c>
      <c r="L7" s="146" t="str">
        <f>IF(PROVEEDORES!G8="","",PROVEEDORES!G8)</f>
        <v>FRANCISCO JAVIER PEREZ AGUAYO</v>
      </c>
    </row>
    <row r="8" spans="1:12" ht="17.45" customHeight="1" x14ac:dyDescent="0.2">
      <c r="A8" s="114" t="s">
        <v>166</v>
      </c>
      <c r="C8" s="158">
        <f>C7+1</f>
        <v>2</v>
      </c>
      <c r="D8" s="146" t="str">
        <f>IF(PROVEEDORES!E9="","",PROVEEDORES!E9)</f>
        <v/>
      </c>
      <c r="E8" s="146" t="str">
        <f>IF(PROVEEDORES!F9="","",PROVEEDORES!F9)</f>
        <v/>
      </c>
      <c r="F8" s="146" t="str">
        <f>IF(PROVEEDORES!D9="","",PROVEEDORES!D9)</f>
        <v/>
      </c>
      <c r="G8" s="159">
        <f>SUMIF('EG-JUN'!$F$18:$F$516,PROVEEDORES!$D9,'EG-JUN'!P$18:P$516)</f>
        <v>0</v>
      </c>
      <c r="H8" s="159">
        <f>SUMIF('EG-JUN'!$F$18:$F$516,PROVEEDORES!$D9,'EG-JUN'!Q$18:Q$516)</f>
        <v>0</v>
      </c>
      <c r="I8" s="159">
        <f>SUMIF('EG-JUN'!$F$18:$F$516,PROVEEDORES!$D9,'EG-JUN'!R$18:R$516)</f>
        <v>0</v>
      </c>
      <c r="J8" s="159">
        <f>SUMIF('EG-JUN'!$F$18:$F$516,PROVEEDORES!$D9,'EG-JUN'!S$18:S$516)</f>
        <v>0</v>
      </c>
      <c r="K8" s="159" t="str">
        <f t="shared" ref="K8:K71" si="0">IF(G8+H8+I8+J8&gt;0,"C/Información","")</f>
        <v/>
      </c>
      <c r="L8" s="146" t="str">
        <f>IF(PROVEEDORES!G9="","",PROVEEDORES!G9)</f>
        <v/>
      </c>
    </row>
    <row r="9" spans="1:12" ht="17.45" customHeight="1" x14ac:dyDescent="0.2">
      <c r="A9" s="114" t="s">
        <v>205</v>
      </c>
      <c r="C9" s="158">
        <f t="shared" ref="C9:C72" si="1">C8+1</f>
        <v>3</v>
      </c>
      <c r="D9" s="146" t="str">
        <f>IF(PROVEEDORES!E10="","",PROVEEDORES!E10)</f>
        <v/>
      </c>
      <c r="E9" s="146" t="str">
        <f>IF(PROVEEDORES!F10="","",PROVEEDORES!F10)</f>
        <v/>
      </c>
      <c r="F9" s="146" t="str">
        <f>IF(PROVEEDORES!D10="","",PROVEEDORES!D10)</f>
        <v/>
      </c>
      <c r="G9" s="159">
        <f>SUMIF('EG-JUN'!$F$18:$F$516,PROVEEDORES!$D10,'EG-JUN'!P$18:P$516)</f>
        <v>0</v>
      </c>
      <c r="H9" s="159">
        <f>SUMIF('EG-JUN'!$F$18:$F$516,PROVEEDORES!$D10,'EG-JUN'!Q$18:Q$516)</f>
        <v>0</v>
      </c>
      <c r="I9" s="159">
        <f>SUMIF('EG-JUN'!$F$18:$F$516,PROVEEDORES!$D10,'EG-JUN'!R$18:R$516)</f>
        <v>0</v>
      </c>
      <c r="J9" s="159">
        <f>SUMIF('EG-JUN'!$F$18:$F$516,PROVEEDORES!$D10,'EG-JUN'!S$18:S$516)</f>
        <v>0</v>
      </c>
      <c r="K9" s="159" t="str">
        <f t="shared" si="0"/>
        <v/>
      </c>
      <c r="L9" s="146" t="str">
        <f>IF(PROVEEDORES!G10="","",PROVEEDORES!G10)</f>
        <v/>
      </c>
    </row>
    <row r="10" spans="1:12" ht="17.45" customHeight="1" x14ac:dyDescent="0.2">
      <c r="A10" s="114" t="s">
        <v>206</v>
      </c>
      <c r="C10" s="158">
        <f t="shared" si="1"/>
        <v>4</v>
      </c>
      <c r="D10" s="146" t="str">
        <f>IF(PROVEEDORES!E11="","",PROVEEDORES!E11)</f>
        <v/>
      </c>
      <c r="E10" s="146" t="str">
        <f>IF(PROVEEDORES!F11="","",PROVEEDORES!F11)</f>
        <v/>
      </c>
      <c r="F10" s="146" t="str">
        <f>IF(PROVEEDORES!D11="","",PROVEEDORES!D11)</f>
        <v/>
      </c>
      <c r="G10" s="159">
        <f>SUMIF('EG-JUN'!$F$18:$F$516,PROVEEDORES!$D11,'EG-JUN'!P$18:P$516)</f>
        <v>0</v>
      </c>
      <c r="H10" s="159">
        <f>SUMIF('EG-JUN'!$F$18:$F$516,PROVEEDORES!$D11,'EG-JUN'!Q$18:Q$516)</f>
        <v>0</v>
      </c>
      <c r="I10" s="159">
        <f>SUMIF('EG-JUN'!$F$18:$F$516,PROVEEDORES!$D11,'EG-JUN'!R$18:R$516)</f>
        <v>0</v>
      </c>
      <c r="J10" s="159">
        <f>SUMIF('EG-JUN'!$F$18:$F$516,PROVEEDORES!$D11,'EG-JUN'!S$18:S$516)</f>
        <v>0</v>
      </c>
      <c r="K10" s="159" t="str">
        <f t="shared" si="0"/>
        <v/>
      </c>
      <c r="L10" s="146" t="str">
        <f>IF(PROVEEDORES!G11="","",PROVEEDORES!G11)</f>
        <v/>
      </c>
    </row>
    <row r="11" spans="1:12" ht="17.45" customHeight="1" x14ac:dyDescent="0.2">
      <c r="A11" s="114" t="s">
        <v>137</v>
      </c>
      <c r="C11" s="158">
        <f t="shared" si="1"/>
        <v>5</v>
      </c>
      <c r="D11" s="146" t="str">
        <f>IF(PROVEEDORES!E12="","",PROVEEDORES!E12)</f>
        <v/>
      </c>
      <c r="E11" s="146" t="str">
        <f>IF(PROVEEDORES!F12="","",PROVEEDORES!F12)</f>
        <v/>
      </c>
      <c r="F11" s="146" t="str">
        <f>IF(PROVEEDORES!D12="","",PROVEEDORES!D12)</f>
        <v/>
      </c>
      <c r="G11" s="159">
        <f>SUMIF('EG-JUN'!$F$18:$F$516,PROVEEDORES!$D12,'EG-JUN'!P$18:P$516)</f>
        <v>0</v>
      </c>
      <c r="H11" s="159">
        <f>SUMIF('EG-JUN'!$F$18:$F$516,PROVEEDORES!$D12,'EG-JUN'!Q$18:Q$516)</f>
        <v>0</v>
      </c>
      <c r="I11" s="159">
        <f>SUMIF('EG-JUN'!$F$18:$F$516,PROVEEDORES!$D12,'EG-JUN'!R$18:R$516)</f>
        <v>0</v>
      </c>
      <c r="J11" s="159">
        <f>SUMIF('EG-JUN'!$F$18:$F$516,PROVEEDORES!$D12,'EG-JUN'!S$18:S$516)</f>
        <v>0</v>
      </c>
      <c r="K11" s="159" t="str">
        <f t="shared" si="0"/>
        <v/>
      </c>
      <c r="L11" s="146" t="str">
        <f>IF(PROVEEDORES!G12="","",PROVEEDORES!G12)</f>
        <v/>
      </c>
    </row>
    <row r="12" spans="1:12" ht="17.45" customHeight="1" x14ac:dyDescent="0.2">
      <c r="A12" s="114" t="s">
        <v>164</v>
      </c>
      <c r="C12" s="158">
        <f t="shared" si="1"/>
        <v>6</v>
      </c>
      <c r="D12" s="146" t="str">
        <f>IF(PROVEEDORES!E13="","",PROVEEDORES!E13)</f>
        <v/>
      </c>
      <c r="E12" s="146" t="str">
        <f>IF(PROVEEDORES!F13="","",PROVEEDORES!F13)</f>
        <v/>
      </c>
      <c r="F12" s="146" t="str">
        <f>IF(PROVEEDORES!D13="","",PROVEEDORES!D13)</f>
        <v/>
      </c>
      <c r="G12" s="159">
        <f>SUMIF('EG-JUN'!$F$18:$F$516,PROVEEDORES!$D13,'EG-JUN'!P$18:P$516)</f>
        <v>0</v>
      </c>
      <c r="H12" s="159">
        <f>SUMIF('EG-JUN'!$F$18:$F$516,PROVEEDORES!$D13,'EG-JUN'!Q$18:Q$516)</f>
        <v>0</v>
      </c>
      <c r="I12" s="159">
        <f>SUMIF('EG-JUN'!$F$18:$F$516,PROVEEDORES!$D13,'EG-JUN'!R$18:R$516)</f>
        <v>0</v>
      </c>
      <c r="J12" s="159">
        <f>SUMIF('EG-JUN'!$F$18:$F$516,PROVEEDORES!$D13,'EG-JUN'!S$18:S$516)</f>
        <v>0</v>
      </c>
      <c r="K12" s="159" t="str">
        <f t="shared" si="0"/>
        <v/>
      </c>
      <c r="L12" s="146" t="str">
        <f>IF(PROVEEDORES!G13="","",PROVEEDORES!G13)</f>
        <v/>
      </c>
    </row>
    <row r="13" spans="1:12" ht="17.45" customHeight="1" x14ac:dyDescent="0.2">
      <c r="A13" s="114" t="s">
        <v>165</v>
      </c>
      <c r="C13" s="158">
        <f t="shared" si="1"/>
        <v>7</v>
      </c>
      <c r="D13" s="146" t="str">
        <f>IF(PROVEEDORES!E14="","",PROVEEDORES!E14)</f>
        <v/>
      </c>
      <c r="E13" s="146" t="str">
        <f>IF(PROVEEDORES!F14="","",PROVEEDORES!F14)</f>
        <v/>
      </c>
      <c r="F13" s="146" t="str">
        <f>IF(PROVEEDORES!D14="","",PROVEEDORES!D14)</f>
        <v/>
      </c>
      <c r="G13" s="159">
        <f>SUMIF('EG-JUN'!$F$18:$F$516,PROVEEDORES!$D14,'EG-JUN'!P$18:P$516)</f>
        <v>0</v>
      </c>
      <c r="H13" s="159">
        <f>SUMIF('EG-JUN'!$F$18:$F$516,PROVEEDORES!$D14,'EG-JUN'!Q$18:Q$516)</f>
        <v>0</v>
      </c>
      <c r="I13" s="159">
        <f>SUMIF('EG-JUN'!$F$18:$F$516,PROVEEDORES!$D14,'EG-JUN'!R$18:R$516)</f>
        <v>0</v>
      </c>
      <c r="J13" s="159">
        <f>SUMIF('EG-JUN'!$F$18:$F$516,PROVEEDORES!$D14,'EG-JUN'!S$18:S$516)</f>
        <v>0</v>
      </c>
      <c r="K13" s="159" t="str">
        <f t="shared" si="0"/>
        <v/>
      </c>
      <c r="L13" s="146" t="str">
        <f>IF(PROVEEDORES!G14="","",PROVEEDORES!G14)</f>
        <v/>
      </c>
    </row>
    <row r="14" spans="1:12" ht="17.45" customHeight="1" x14ac:dyDescent="0.2">
      <c r="A14" s="114" t="s">
        <v>160</v>
      </c>
      <c r="C14" s="158">
        <f t="shared" si="1"/>
        <v>8</v>
      </c>
      <c r="D14" s="146" t="str">
        <f>IF(PROVEEDORES!E15="","",PROVEEDORES!E15)</f>
        <v/>
      </c>
      <c r="E14" s="146" t="str">
        <f>IF(PROVEEDORES!F15="","",PROVEEDORES!F15)</f>
        <v/>
      </c>
      <c r="F14" s="146" t="str">
        <f>IF(PROVEEDORES!D15="","",PROVEEDORES!D15)</f>
        <v/>
      </c>
      <c r="G14" s="159">
        <f>SUMIF('EG-JUN'!$F$18:$F$516,PROVEEDORES!$D15,'EG-JUN'!P$18:P$516)</f>
        <v>0</v>
      </c>
      <c r="H14" s="159">
        <f>SUMIF('EG-JUN'!$F$18:$F$516,PROVEEDORES!$D15,'EG-JUN'!Q$18:Q$516)</f>
        <v>0</v>
      </c>
      <c r="I14" s="159">
        <f>SUMIF('EG-JUN'!$F$18:$F$516,PROVEEDORES!$D15,'EG-JUN'!R$18:R$516)</f>
        <v>0</v>
      </c>
      <c r="J14" s="159">
        <f>SUMIF('EG-JUN'!$F$18:$F$516,PROVEEDORES!$D15,'EG-JUN'!S$18:S$516)</f>
        <v>0</v>
      </c>
      <c r="K14" s="159" t="str">
        <f t="shared" si="0"/>
        <v/>
      </c>
      <c r="L14" s="146" t="str">
        <f>IF(PROVEEDORES!G15="","",PROVEEDORES!G15)</f>
        <v/>
      </c>
    </row>
    <row r="15" spans="1:12" ht="17.45" customHeight="1" x14ac:dyDescent="0.2">
      <c r="A15" s="258" t="s">
        <v>250</v>
      </c>
      <c r="C15" s="158">
        <f t="shared" si="1"/>
        <v>9</v>
      </c>
      <c r="D15" s="146" t="str">
        <f>IF(PROVEEDORES!E16="","",PROVEEDORES!E16)</f>
        <v/>
      </c>
      <c r="E15" s="146" t="str">
        <f>IF(PROVEEDORES!F16="","",PROVEEDORES!F16)</f>
        <v/>
      </c>
      <c r="F15" s="146" t="str">
        <f>IF(PROVEEDORES!D16="","",PROVEEDORES!D16)</f>
        <v/>
      </c>
      <c r="G15" s="159">
        <f>SUMIF('EG-JUN'!$F$18:$F$516,PROVEEDORES!$D16,'EG-JUN'!P$18:P$516)</f>
        <v>0</v>
      </c>
      <c r="H15" s="159">
        <f>SUMIF('EG-JUN'!$F$18:$F$516,PROVEEDORES!$D16,'EG-JUN'!Q$18:Q$516)</f>
        <v>0</v>
      </c>
      <c r="I15" s="159">
        <f>SUMIF('EG-JUN'!$F$18:$F$516,PROVEEDORES!$D16,'EG-JUN'!R$18:R$516)</f>
        <v>0</v>
      </c>
      <c r="J15" s="159">
        <f>SUMIF('EG-JUN'!$F$18:$F$516,PROVEEDORES!$D16,'EG-JUN'!S$18:S$516)</f>
        <v>0</v>
      </c>
      <c r="K15" s="159" t="str">
        <f t="shared" si="0"/>
        <v/>
      </c>
      <c r="L15" s="146" t="str">
        <f>IF(PROVEEDORES!G16="","",PROVEEDORES!G16)</f>
        <v/>
      </c>
    </row>
    <row r="16" spans="1:12" ht="17.45" customHeight="1" x14ac:dyDescent="0.2">
      <c r="A16" s="259"/>
      <c r="C16" s="158">
        <f t="shared" si="1"/>
        <v>10</v>
      </c>
      <c r="D16" s="146" t="str">
        <f>IF(PROVEEDORES!E17="","",PROVEEDORES!E17)</f>
        <v/>
      </c>
      <c r="E16" s="146" t="str">
        <f>IF(PROVEEDORES!F17="","",PROVEEDORES!F17)</f>
        <v/>
      </c>
      <c r="F16" s="146" t="str">
        <f>IF(PROVEEDORES!D17="","",PROVEEDORES!D17)</f>
        <v/>
      </c>
      <c r="G16" s="159">
        <f>SUMIF('EG-JUN'!$F$18:$F$516,PROVEEDORES!$D17,'EG-JUN'!P$18:P$516)</f>
        <v>0</v>
      </c>
      <c r="H16" s="159">
        <f>SUMIF('EG-JUN'!$F$18:$F$516,PROVEEDORES!$D17,'EG-JUN'!Q$18:Q$516)</f>
        <v>0</v>
      </c>
      <c r="I16" s="159">
        <f>SUMIF('EG-JUN'!$F$18:$F$516,PROVEEDORES!$D17,'EG-JUN'!R$18:R$516)</f>
        <v>0</v>
      </c>
      <c r="J16" s="159">
        <f>SUMIF('EG-JUN'!$F$18:$F$516,PROVEEDORES!$D17,'EG-JUN'!S$18:S$516)</f>
        <v>0</v>
      </c>
      <c r="K16" s="159" t="str">
        <f t="shared" si="0"/>
        <v/>
      </c>
      <c r="L16" s="146" t="str">
        <f>IF(PROVEEDORES!G17="","",PROVEEDORES!G17)</f>
        <v/>
      </c>
    </row>
    <row r="17" spans="1:12" ht="17.45" customHeight="1" x14ac:dyDescent="0.2">
      <c r="A17" s="113"/>
      <c r="C17" s="158">
        <f t="shared" si="1"/>
        <v>11</v>
      </c>
      <c r="D17" s="146" t="str">
        <f>IF(PROVEEDORES!E18="","",PROVEEDORES!E18)</f>
        <v/>
      </c>
      <c r="E17" s="146" t="str">
        <f>IF(PROVEEDORES!F18="","",PROVEEDORES!F18)</f>
        <v/>
      </c>
      <c r="F17" s="146" t="str">
        <f>IF(PROVEEDORES!D18="","",PROVEEDORES!D18)</f>
        <v/>
      </c>
      <c r="G17" s="159">
        <f>SUMIF('EG-JUN'!$F$18:$F$516,PROVEEDORES!$D18,'EG-JUN'!P$18:P$516)</f>
        <v>0</v>
      </c>
      <c r="H17" s="159">
        <f>SUMIF('EG-JUN'!$F$18:$F$516,PROVEEDORES!$D18,'EG-JUN'!Q$18:Q$516)</f>
        <v>0</v>
      </c>
      <c r="I17" s="159">
        <f>SUMIF('EG-JUN'!$F$18:$F$516,PROVEEDORES!$D18,'EG-JUN'!R$18:R$516)</f>
        <v>0</v>
      </c>
      <c r="J17" s="159">
        <f>SUMIF('EG-JUN'!$F$18:$F$516,PROVEEDORES!$D18,'EG-JUN'!S$18:S$516)</f>
        <v>0</v>
      </c>
      <c r="K17" s="159" t="str">
        <f t="shared" si="0"/>
        <v/>
      </c>
      <c r="L17" s="146" t="str">
        <f>IF(PROVEEDORES!G18="","",PROVEEDORES!G18)</f>
        <v/>
      </c>
    </row>
    <row r="18" spans="1:12" ht="17.45" customHeight="1" x14ac:dyDescent="0.2">
      <c r="A18" s="110"/>
      <c r="C18" s="158">
        <f t="shared" si="1"/>
        <v>12</v>
      </c>
      <c r="D18" s="146" t="str">
        <f>IF(PROVEEDORES!E19="","",PROVEEDORES!E19)</f>
        <v/>
      </c>
      <c r="E18" s="146" t="str">
        <f>IF(PROVEEDORES!F19="","",PROVEEDORES!F19)</f>
        <v/>
      </c>
      <c r="F18" s="146" t="str">
        <f>IF(PROVEEDORES!D19="","",PROVEEDORES!D19)</f>
        <v/>
      </c>
      <c r="G18" s="159">
        <f>SUMIF('EG-JUN'!$F$18:$F$516,PROVEEDORES!$D19,'EG-JUN'!P$18:P$516)</f>
        <v>0</v>
      </c>
      <c r="H18" s="159">
        <f>SUMIF('EG-JUN'!$F$18:$F$516,PROVEEDORES!$D19,'EG-JUN'!Q$18:Q$516)</f>
        <v>0</v>
      </c>
      <c r="I18" s="159">
        <f>SUMIF('EG-JUN'!$F$18:$F$516,PROVEEDORES!$D19,'EG-JUN'!R$18:R$516)</f>
        <v>0</v>
      </c>
      <c r="J18" s="159">
        <f>SUMIF('EG-JUN'!$F$18:$F$516,PROVEEDORES!$D19,'EG-JUN'!S$18:S$516)</f>
        <v>0</v>
      </c>
      <c r="K18" s="159" t="str">
        <f t="shared" si="0"/>
        <v/>
      </c>
      <c r="L18" s="146" t="str">
        <f>IF(PROVEEDORES!G19="","",PROVEEDORES!G19)</f>
        <v/>
      </c>
    </row>
    <row r="19" spans="1:12" ht="17.45" customHeight="1" x14ac:dyDescent="0.2">
      <c r="A19" s="110"/>
      <c r="C19" s="158">
        <f t="shared" si="1"/>
        <v>13</v>
      </c>
      <c r="D19" s="146" t="str">
        <f>IF(PROVEEDORES!E20="","",PROVEEDORES!E20)</f>
        <v/>
      </c>
      <c r="E19" s="146" t="str">
        <f>IF(PROVEEDORES!F20="","",PROVEEDORES!F20)</f>
        <v/>
      </c>
      <c r="F19" s="146" t="str">
        <f>IF(PROVEEDORES!D20="","",PROVEEDORES!D20)</f>
        <v/>
      </c>
      <c r="G19" s="159">
        <f>SUMIF('EG-JUN'!$F$18:$F$516,PROVEEDORES!$D20,'EG-JUN'!P$18:P$516)</f>
        <v>0</v>
      </c>
      <c r="H19" s="159">
        <f>SUMIF('EG-JUN'!$F$18:$F$516,PROVEEDORES!$D20,'EG-JUN'!Q$18:Q$516)</f>
        <v>0</v>
      </c>
      <c r="I19" s="159">
        <f>SUMIF('EG-JUN'!$F$18:$F$516,PROVEEDORES!$D20,'EG-JUN'!R$18:R$516)</f>
        <v>0</v>
      </c>
      <c r="J19" s="159">
        <f>SUMIF('EG-JUN'!$F$18:$F$516,PROVEEDORES!$D20,'EG-JUN'!S$18:S$516)</f>
        <v>0</v>
      </c>
      <c r="K19" s="159" t="str">
        <f t="shared" si="0"/>
        <v/>
      </c>
      <c r="L19" s="146" t="str">
        <f>IF(PROVEEDORES!G20="","",PROVEEDORES!G20)</f>
        <v/>
      </c>
    </row>
    <row r="20" spans="1:12" ht="17.45" customHeight="1" x14ac:dyDescent="0.2">
      <c r="A20" s="110"/>
      <c r="C20" s="158">
        <f t="shared" si="1"/>
        <v>14</v>
      </c>
      <c r="D20" s="146" t="str">
        <f>IF(PROVEEDORES!E21="","",PROVEEDORES!E21)</f>
        <v/>
      </c>
      <c r="E20" s="146" t="str">
        <f>IF(PROVEEDORES!F21="","",PROVEEDORES!F21)</f>
        <v/>
      </c>
      <c r="F20" s="146" t="str">
        <f>IF(PROVEEDORES!D21="","",PROVEEDORES!D21)</f>
        <v/>
      </c>
      <c r="G20" s="159">
        <f>SUMIF('EG-JUN'!$F$18:$F$516,PROVEEDORES!$D21,'EG-JUN'!P$18:P$516)</f>
        <v>0</v>
      </c>
      <c r="H20" s="159">
        <f>SUMIF('EG-JUN'!$F$18:$F$516,PROVEEDORES!$D21,'EG-JUN'!Q$18:Q$516)</f>
        <v>0</v>
      </c>
      <c r="I20" s="159">
        <f>SUMIF('EG-JUN'!$F$18:$F$516,PROVEEDORES!$D21,'EG-JUN'!R$18:R$516)</f>
        <v>0</v>
      </c>
      <c r="J20" s="159">
        <f>SUMIF('EG-JUN'!$F$18:$F$516,PROVEEDORES!$D21,'EG-JUN'!S$18:S$516)</f>
        <v>0</v>
      </c>
      <c r="K20" s="159" t="str">
        <f t="shared" si="0"/>
        <v/>
      </c>
      <c r="L20" s="146" t="str">
        <f>IF(PROVEEDORES!G21="","",PROVEEDORES!G21)</f>
        <v/>
      </c>
    </row>
    <row r="21" spans="1:12" ht="17.45" customHeight="1" x14ac:dyDescent="0.2">
      <c r="A21" s="110"/>
      <c r="C21" s="158">
        <f t="shared" si="1"/>
        <v>15</v>
      </c>
      <c r="D21" s="146" t="str">
        <f>IF(PROVEEDORES!E22="","",PROVEEDORES!E22)</f>
        <v/>
      </c>
      <c r="E21" s="146" t="str">
        <f>IF(PROVEEDORES!F22="","",PROVEEDORES!F22)</f>
        <v/>
      </c>
      <c r="F21" s="146" t="str">
        <f>IF(PROVEEDORES!D22="","",PROVEEDORES!D22)</f>
        <v/>
      </c>
      <c r="G21" s="159">
        <f>SUMIF('EG-JUN'!$F$18:$F$516,PROVEEDORES!$D22,'EG-JUN'!P$18:P$516)</f>
        <v>0</v>
      </c>
      <c r="H21" s="159">
        <f>SUMIF('EG-JUN'!$F$18:$F$516,PROVEEDORES!$D22,'EG-JUN'!Q$18:Q$516)</f>
        <v>0</v>
      </c>
      <c r="I21" s="159">
        <f>SUMIF('EG-JUN'!$F$18:$F$516,PROVEEDORES!$D22,'EG-JUN'!R$18:R$516)</f>
        <v>0</v>
      </c>
      <c r="J21" s="159">
        <f>SUMIF('EG-JUN'!$F$18:$F$516,PROVEEDORES!$D22,'EG-JUN'!S$18:S$516)</f>
        <v>0</v>
      </c>
      <c r="K21" s="159" t="str">
        <f t="shared" si="0"/>
        <v/>
      </c>
      <c r="L21" s="146" t="str">
        <f>IF(PROVEEDORES!G22="","",PROVEEDORES!G22)</f>
        <v/>
      </c>
    </row>
    <row r="22" spans="1:12" ht="17.45" customHeight="1" x14ac:dyDescent="0.2">
      <c r="A22" s="110"/>
      <c r="C22" s="158">
        <f t="shared" si="1"/>
        <v>16</v>
      </c>
      <c r="D22" s="146" t="str">
        <f>IF(PROVEEDORES!E23="","",PROVEEDORES!E23)</f>
        <v/>
      </c>
      <c r="E22" s="146" t="str">
        <f>IF(PROVEEDORES!F23="","",PROVEEDORES!F23)</f>
        <v/>
      </c>
      <c r="F22" s="146" t="str">
        <f>IF(PROVEEDORES!D23="","",PROVEEDORES!D23)</f>
        <v/>
      </c>
      <c r="G22" s="159">
        <f>SUMIF('EG-JUN'!$F$18:$F$516,PROVEEDORES!$D23,'EG-JUN'!P$18:P$516)</f>
        <v>0</v>
      </c>
      <c r="H22" s="159">
        <f>SUMIF('EG-JUN'!$F$18:$F$516,PROVEEDORES!$D23,'EG-JUN'!Q$18:Q$516)</f>
        <v>0</v>
      </c>
      <c r="I22" s="159">
        <f>SUMIF('EG-JUN'!$F$18:$F$516,PROVEEDORES!$D23,'EG-JUN'!R$18:R$516)</f>
        <v>0</v>
      </c>
      <c r="J22" s="159">
        <f>SUMIF('EG-JUN'!$F$18:$F$516,PROVEEDORES!$D23,'EG-JUN'!S$18:S$516)</f>
        <v>0</v>
      </c>
      <c r="K22" s="159" t="str">
        <f t="shared" si="0"/>
        <v/>
      </c>
      <c r="L22" s="146" t="str">
        <f>IF(PROVEEDORES!G23="","",PROVEEDORES!G23)</f>
        <v/>
      </c>
    </row>
    <row r="23" spans="1:12" ht="17.45" customHeight="1" x14ac:dyDescent="0.2">
      <c r="A23" s="110"/>
      <c r="C23" s="158">
        <f t="shared" si="1"/>
        <v>17</v>
      </c>
      <c r="D23" s="146" t="str">
        <f>IF(PROVEEDORES!E24="","",PROVEEDORES!E24)</f>
        <v/>
      </c>
      <c r="E23" s="146" t="str">
        <f>IF(PROVEEDORES!F24="","",PROVEEDORES!F24)</f>
        <v/>
      </c>
      <c r="F23" s="146" t="str">
        <f>IF(PROVEEDORES!D24="","",PROVEEDORES!D24)</f>
        <v/>
      </c>
      <c r="G23" s="159">
        <f>SUMIF('EG-JUN'!$F$18:$F$516,PROVEEDORES!$D24,'EG-JUN'!P$18:P$516)</f>
        <v>0</v>
      </c>
      <c r="H23" s="159">
        <f>SUMIF('EG-JUN'!$F$18:$F$516,PROVEEDORES!$D24,'EG-JUN'!Q$18:Q$516)</f>
        <v>0</v>
      </c>
      <c r="I23" s="159">
        <f>SUMIF('EG-JUN'!$F$18:$F$516,PROVEEDORES!$D24,'EG-JUN'!R$18:R$516)</f>
        <v>0</v>
      </c>
      <c r="J23" s="159">
        <f>SUMIF('EG-JUN'!$F$18:$F$516,PROVEEDORES!$D24,'EG-JUN'!S$18:S$516)</f>
        <v>0</v>
      </c>
      <c r="K23" s="159" t="str">
        <f t="shared" si="0"/>
        <v/>
      </c>
      <c r="L23" s="146" t="str">
        <f>IF(PROVEEDORES!G24="","",PROVEEDORES!G24)</f>
        <v/>
      </c>
    </row>
    <row r="24" spans="1:12" ht="17.45" customHeight="1" x14ac:dyDescent="0.2">
      <c r="A24" s="110"/>
      <c r="C24" s="158">
        <f t="shared" si="1"/>
        <v>18</v>
      </c>
      <c r="D24" s="146" t="str">
        <f>IF(PROVEEDORES!E25="","",PROVEEDORES!E25)</f>
        <v/>
      </c>
      <c r="E24" s="146" t="str">
        <f>IF(PROVEEDORES!F25="","",PROVEEDORES!F25)</f>
        <v/>
      </c>
      <c r="F24" s="146" t="str">
        <f>IF(PROVEEDORES!D25="","",PROVEEDORES!D25)</f>
        <v/>
      </c>
      <c r="G24" s="159">
        <f>SUMIF('EG-JUN'!$F$18:$F$516,PROVEEDORES!$D25,'EG-JUN'!P$18:P$516)</f>
        <v>0</v>
      </c>
      <c r="H24" s="159">
        <f>SUMIF('EG-JUN'!$F$18:$F$516,PROVEEDORES!$D25,'EG-JUN'!Q$18:Q$516)</f>
        <v>0</v>
      </c>
      <c r="I24" s="159">
        <f>SUMIF('EG-JUN'!$F$18:$F$516,PROVEEDORES!$D25,'EG-JUN'!R$18:R$516)</f>
        <v>0</v>
      </c>
      <c r="J24" s="159">
        <f>SUMIF('EG-JUN'!$F$18:$F$516,PROVEEDORES!$D25,'EG-JUN'!S$18:S$516)</f>
        <v>0</v>
      </c>
      <c r="K24" s="159" t="str">
        <f t="shared" si="0"/>
        <v/>
      </c>
      <c r="L24" s="146" t="str">
        <f>IF(PROVEEDORES!G25="","",PROVEEDORES!G25)</f>
        <v/>
      </c>
    </row>
    <row r="25" spans="1:12" ht="17.45" customHeight="1" x14ac:dyDescent="0.2">
      <c r="A25" s="110"/>
      <c r="C25" s="158">
        <f t="shared" si="1"/>
        <v>19</v>
      </c>
      <c r="D25" s="146" t="str">
        <f>IF(PROVEEDORES!E26="","",PROVEEDORES!E26)</f>
        <v/>
      </c>
      <c r="E25" s="146" t="str">
        <f>IF(PROVEEDORES!F26="","",PROVEEDORES!F26)</f>
        <v/>
      </c>
      <c r="F25" s="146" t="str">
        <f>IF(PROVEEDORES!D26="","",PROVEEDORES!D26)</f>
        <v/>
      </c>
      <c r="G25" s="159">
        <f>SUMIF('EG-JUN'!$F$18:$F$516,PROVEEDORES!$D26,'EG-JUN'!P$18:P$516)</f>
        <v>0</v>
      </c>
      <c r="H25" s="159">
        <f>SUMIF('EG-JUN'!$F$18:$F$516,PROVEEDORES!$D26,'EG-JUN'!Q$18:Q$516)</f>
        <v>0</v>
      </c>
      <c r="I25" s="159">
        <f>SUMIF('EG-JUN'!$F$18:$F$516,PROVEEDORES!$D26,'EG-JUN'!R$18:R$516)</f>
        <v>0</v>
      </c>
      <c r="J25" s="159">
        <f>SUMIF('EG-JUN'!$F$18:$F$516,PROVEEDORES!$D26,'EG-JUN'!S$18:S$516)</f>
        <v>0</v>
      </c>
      <c r="K25" s="159" t="str">
        <f t="shared" si="0"/>
        <v/>
      </c>
      <c r="L25" s="146" t="str">
        <f>IF(PROVEEDORES!G26="","",PROVEEDORES!G26)</f>
        <v/>
      </c>
    </row>
    <row r="26" spans="1:12" ht="17.45" customHeight="1" x14ac:dyDescent="0.2">
      <c r="A26" s="110"/>
      <c r="C26" s="158">
        <f t="shared" si="1"/>
        <v>20</v>
      </c>
      <c r="D26" s="146" t="str">
        <f>IF(PROVEEDORES!E27="","",PROVEEDORES!E27)</f>
        <v/>
      </c>
      <c r="E26" s="146" t="str">
        <f>IF(PROVEEDORES!F27="","",PROVEEDORES!F27)</f>
        <v/>
      </c>
      <c r="F26" s="146" t="str">
        <f>IF(PROVEEDORES!D27="","",PROVEEDORES!D27)</f>
        <v/>
      </c>
      <c r="G26" s="159">
        <f>SUMIF('EG-JUN'!$F$18:$F$516,PROVEEDORES!$D27,'EG-JUN'!P$18:P$516)</f>
        <v>0</v>
      </c>
      <c r="H26" s="159">
        <f>SUMIF('EG-JUN'!$F$18:$F$516,PROVEEDORES!$D27,'EG-JUN'!Q$18:Q$516)</f>
        <v>0</v>
      </c>
      <c r="I26" s="159">
        <f>SUMIF('EG-JUN'!$F$18:$F$516,PROVEEDORES!$D27,'EG-JUN'!R$18:R$516)</f>
        <v>0</v>
      </c>
      <c r="J26" s="159">
        <f>SUMIF('EG-JUN'!$F$18:$F$516,PROVEEDORES!$D27,'EG-JUN'!S$18:S$516)</f>
        <v>0</v>
      </c>
      <c r="K26" s="159" t="str">
        <f t="shared" si="0"/>
        <v/>
      </c>
      <c r="L26" s="146" t="str">
        <f>IF(PROVEEDORES!G27="","",PROVEEDORES!G27)</f>
        <v/>
      </c>
    </row>
    <row r="27" spans="1:12" ht="17.45" customHeight="1" x14ac:dyDescent="0.2">
      <c r="A27" s="110"/>
      <c r="C27" s="158">
        <f t="shared" si="1"/>
        <v>21</v>
      </c>
      <c r="D27" s="146" t="str">
        <f>IF(PROVEEDORES!E28="","",PROVEEDORES!E28)</f>
        <v/>
      </c>
      <c r="E27" s="146" t="str">
        <f>IF(PROVEEDORES!F28="","",PROVEEDORES!F28)</f>
        <v/>
      </c>
      <c r="F27" s="146" t="str">
        <f>IF(PROVEEDORES!D28="","",PROVEEDORES!D28)</f>
        <v/>
      </c>
      <c r="G27" s="159">
        <f>SUMIF('EG-JUN'!$F$18:$F$516,PROVEEDORES!$D28,'EG-JUN'!P$18:P$516)</f>
        <v>0</v>
      </c>
      <c r="H27" s="159">
        <f>SUMIF('EG-JUN'!$F$18:$F$516,PROVEEDORES!$D28,'EG-JUN'!Q$18:Q$516)</f>
        <v>0</v>
      </c>
      <c r="I27" s="159">
        <f>SUMIF('EG-JUN'!$F$18:$F$516,PROVEEDORES!$D28,'EG-JUN'!R$18:R$516)</f>
        <v>0</v>
      </c>
      <c r="J27" s="159">
        <f>SUMIF('EG-JUN'!$F$18:$F$516,PROVEEDORES!$D28,'EG-JUN'!S$18:S$516)</f>
        <v>0</v>
      </c>
      <c r="K27" s="159" t="str">
        <f t="shared" si="0"/>
        <v/>
      </c>
      <c r="L27" s="146" t="str">
        <f>IF(PROVEEDORES!G28="","",PROVEEDORES!G28)</f>
        <v/>
      </c>
    </row>
    <row r="28" spans="1:12" ht="17.45" customHeight="1" x14ac:dyDescent="0.2">
      <c r="A28" s="111"/>
      <c r="C28" s="158">
        <f t="shared" si="1"/>
        <v>22</v>
      </c>
      <c r="D28" s="146" t="str">
        <f>IF(PROVEEDORES!E29="","",PROVEEDORES!E29)</f>
        <v/>
      </c>
      <c r="E28" s="146" t="str">
        <f>IF(PROVEEDORES!F29="","",PROVEEDORES!F29)</f>
        <v/>
      </c>
      <c r="F28" s="146" t="str">
        <f>IF(PROVEEDORES!D29="","",PROVEEDORES!D29)</f>
        <v/>
      </c>
      <c r="G28" s="159">
        <f>SUMIF('EG-JUN'!$F$18:$F$516,PROVEEDORES!$D29,'EG-JUN'!P$18:P$516)</f>
        <v>0</v>
      </c>
      <c r="H28" s="159">
        <f>SUMIF('EG-JUN'!$F$18:$F$516,PROVEEDORES!$D29,'EG-JUN'!Q$18:Q$516)</f>
        <v>0</v>
      </c>
      <c r="I28" s="159">
        <f>SUMIF('EG-JUN'!$F$18:$F$516,PROVEEDORES!$D29,'EG-JUN'!R$18:R$516)</f>
        <v>0</v>
      </c>
      <c r="J28" s="159">
        <f>SUMIF('EG-JUN'!$F$18:$F$516,PROVEEDORES!$D29,'EG-JUN'!S$18:S$516)</f>
        <v>0</v>
      </c>
      <c r="K28" s="159" t="str">
        <f t="shared" si="0"/>
        <v/>
      </c>
      <c r="L28" s="146" t="str">
        <f>IF(PROVEEDORES!G29="","",PROVEEDORES!G29)</f>
        <v/>
      </c>
    </row>
    <row r="29" spans="1:12" ht="17.45" customHeight="1" x14ac:dyDescent="0.2">
      <c r="A29" s="111"/>
      <c r="C29" s="158">
        <f t="shared" si="1"/>
        <v>23</v>
      </c>
      <c r="D29" s="146" t="str">
        <f>IF(PROVEEDORES!E30="","",PROVEEDORES!E30)</f>
        <v/>
      </c>
      <c r="E29" s="146" t="str">
        <f>IF(PROVEEDORES!F30="","",PROVEEDORES!F30)</f>
        <v/>
      </c>
      <c r="F29" s="146" t="str">
        <f>IF(PROVEEDORES!D30="","",PROVEEDORES!D30)</f>
        <v/>
      </c>
      <c r="G29" s="159">
        <f>SUMIF('EG-JUN'!$F$18:$F$516,PROVEEDORES!$D30,'EG-JUN'!P$18:P$516)</f>
        <v>0</v>
      </c>
      <c r="H29" s="159">
        <f>SUMIF('EG-JUN'!$F$18:$F$516,PROVEEDORES!$D30,'EG-JUN'!Q$18:Q$516)</f>
        <v>0</v>
      </c>
      <c r="I29" s="159">
        <f>SUMIF('EG-JUN'!$F$18:$F$516,PROVEEDORES!$D30,'EG-JUN'!R$18:R$516)</f>
        <v>0</v>
      </c>
      <c r="J29" s="159">
        <f>SUMIF('EG-JUN'!$F$18:$F$516,PROVEEDORES!$D30,'EG-JUN'!S$18:S$516)</f>
        <v>0</v>
      </c>
      <c r="K29" s="159" t="str">
        <f t="shared" si="0"/>
        <v/>
      </c>
      <c r="L29" s="146" t="str">
        <f>IF(PROVEEDORES!G30="","",PROVEEDORES!G30)</f>
        <v/>
      </c>
    </row>
    <row r="30" spans="1:12" ht="17.45" customHeight="1" x14ac:dyDescent="0.2">
      <c r="A30" s="111"/>
      <c r="C30" s="158">
        <f t="shared" si="1"/>
        <v>24</v>
      </c>
      <c r="D30" s="146" t="str">
        <f>IF(PROVEEDORES!E31="","",PROVEEDORES!E31)</f>
        <v/>
      </c>
      <c r="E30" s="146" t="str">
        <f>IF(PROVEEDORES!F31="","",PROVEEDORES!F31)</f>
        <v/>
      </c>
      <c r="F30" s="146" t="str">
        <f>IF(PROVEEDORES!D31="","",PROVEEDORES!D31)</f>
        <v/>
      </c>
      <c r="G30" s="159">
        <f>SUMIF('EG-JUN'!$F$18:$F$516,PROVEEDORES!$D31,'EG-JUN'!P$18:P$516)</f>
        <v>0</v>
      </c>
      <c r="H30" s="159">
        <f>SUMIF('EG-JUN'!$F$18:$F$516,PROVEEDORES!$D31,'EG-JUN'!Q$18:Q$516)</f>
        <v>0</v>
      </c>
      <c r="I30" s="159">
        <f>SUMIF('EG-JUN'!$F$18:$F$516,PROVEEDORES!$D31,'EG-JUN'!R$18:R$516)</f>
        <v>0</v>
      </c>
      <c r="J30" s="159">
        <f>SUMIF('EG-JUN'!$F$18:$F$516,PROVEEDORES!$D31,'EG-JUN'!S$18:S$516)</f>
        <v>0</v>
      </c>
      <c r="K30" s="159" t="str">
        <f t="shared" si="0"/>
        <v/>
      </c>
      <c r="L30" s="146" t="str">
        <f>IF(PROVEEDORES!G31="","",PROVEEDORES!G31)</f>
        <v/>
      </c>
    </row>
    <row r="31" spans="1:12" ht="17.45" customHeight="1" x14ac:dyDescent="0.2">
      <c r="A31" s="111"/>
      <c r="C31" s="158">
        <f t="shared" si="1"/>
        <v>25</v>
      </c>
      <c r="D31" s="146" t="str">
        <f>IF(PROVEEDORES!E32="","",PROVEEDORES!E32)</f>
        <v/>
      </c>
      <c r="E31" s="146" t="str">
        <f>IF(PROVEEDORES!F32="","",PROVEEDORES!F32)</f>
        <v/>
      </c>
      <c r="F31" s="146" t="str">
        <f>IF(PROVEEDORES!D32="","",PROVEEDORES!D32)</f>
        <v/>
      </c>
      <c r="G31" s="159">
        <f>SUMIF('EG-JUN'!$F$18:$F$516,PROVEEDORES!$D32,'EG-JUN'!P$18:P$516)</f>
        <v>0</v>
      </c>
      <c r="H31" s="159">
        <f>SUMIF('EG-JUN'!$F$18:$F$516,PROVEEDORES!$D32,'EG-JUN'!Q$18:Q$516)</f>
        <v>0</v>
      </c>
      <c r="I31" s="159">
        <f>SUMIF('EG-JUN'!$F$18:$F$516,PROVEEDORES!$D32,'EG-JUN'!R$18:R$516)</f>
        <v>0</v>
      </c>
      <c r="J31" s="159">
        <f>SUMIF('EG-JUN'!$F$18:$F$516,PROVEEDORES!$D32,'EG-JUN'!S$18:S$516)</f>
        <v>0</v>
      </c>
      <c r="K31" s="159" t="str">
        <f t="shared" si="0"/>
        <v/>
      </c>
      <c r="L31" s="146" t="str">
        <f>IF(PROVEEDORES!G32="","",PROVEEDORES!G32)</f>
        <v/>
      </c>
    </row>
    <row r="32" spans="1:12" ht="17.45" customHeight="1" x14ac:dyDescent="0.2">
      <c r="A32" s="111"/>
      <c r="C32" s="158">
        <f t="shared" si="1"/>
        <v>26</v>
      </c>
      <c r="D32" s="146" t="str">
        <f>IF(PROVEEDORES!E33="","",PROVEEDORES!E33)</f>
        <v/>
      </c>
      <c r="E32" s="146" t="str">
        <f>IF(PROVEEDORES!F33="","",PROVEEDORES!F33)</f>
        <v/>
      </c>
      <c r="F32" s="146" t="str">
        <f>IF(PROVEEDORES!D33="","",PROVEEDORES!D33)</f>
        <v/>
      </c>
      <c r="G32" s="159">
        <f>SUMIF('EG-JUN'!$F$18:$F$516,PROVEEDORES!$D33,'EG-JUN'!P$18:P$516)</f>
        <v>0</v>
      </c>
      <c r="H32" s="159">
        <f>SUMIF('EG-JUN'!$F$18:$F$516,PROVEEDORES!$D33,'EG-JUN'!Q$18:Q$516)</f>
        <v>0</v>
      </c>
      <c r="I32" s="159">
        <f>SUMIF('EG-JUN'!$F$18:$F$516,PROVEEDORES!$D33,'EG-JUN'!R$18:R$516)</f>
        <v>0</v>
      </c>
      <c r="J32" s="159">
        <f>SUMIF('EG-JUN'!$F$18:$F$516,PROVEEDORES!$D33,'EG-JUN'!S$18:S$516)</f>
        <v>0</v>
      </c>
      <c r="K32" s="159" t="str">
        <f t="shared" si="0"/>
        <v/>
      </c>
      <c r="L32" s="146" t="str">
        <f>IF(PROVEEDORES!G33="","",PROVEEDORES!G33)</f>
        <v/>
      </c>
    </row>
    <row r="33" spans="1:12" ht="17.45" customHeight="1" x14ac:dyDescent="0.2">
      <c r="A33" s="111"/>
      <c r="C33" s="158">
        <f t="shared" si="1"/>
        <v>27</v>
      </c>
      <c r="D33" s="146" t="str">
        <f>IF(PROVEEDORES!E34="","",PROVEEDORES!E34)</f>
        <v/>
      </c>
      <c r="E33" s="146" t="str">
        <f>IF(PROVEEDORES!F34="","",PROVEEDORES!F34)</f>
        <v/>
      </c>
      <c r="F33" s="146" t="str">
        <f>IF(PROVEEDORES!D34="","",PROVEEDORES!D34)</f>
        <v/>
      </c>
      <c r="G33" s="159">
        <f>SUMIF('EG-JUN'!$F$18:$F$516,PROVEEDORES!$D34,'EG-JUN'!P$18:P$516)</f>
        <v>0</v>
      </c>
      <c r="H33" s="159">
        <f>SUMIF('EG-JUN'!$F$18:$F$516,PROVEEDORES!$D34,'EG-JUN'!Q$18:Q$516)</f>
        <v>0</v>
      </c>
      <c r="I33" s="159">
        <f>SUMIF('EG-JUN'!$F$18:$F$516,PROVEEDORES!$D34,'EG-JUN'!R$18:R$516)</f>
        <v>0</v>
      </c>
      <c r="J33" s="159">
        <f>SUMIF('EG-JUN'!$F$18:$F$516,PROVEEDORES!$D34,'EG-JUN'!S$18:S$516)</f>
        <v>0</v>
      </c>
      <c r="K33" s="159" t="str">
        <f t="shared" si="0"/>
        <v/>
      </c>
      <c r="L33" s="146" t="str">
        <f>IF(PROVEEDORES!G34="","",PROVEEDORES!G34)</f>
        <v/>
      </c>
    </row>
    <row r="34" spans="1:12" ht="17.45" customHeight="1" x14ac:dyDescent="0.2">
      <c r="A34" s="111"/>
      <c r="C34" s="158">
        <f t="shared" si="1"/>
        <v>28</v>
      </c>
      <c r="D34" s="146" t="str">
        <f>IF(PROVEEDORES!E35="","",PROVEEDORES!E35)</f>
        <v/>
      </c>
      <c r="E34" s="146" t="str">
        <f>IF(PROVEEDORES!F35="","",PROVEEDORES!F35)</f>
        <v/>
      </c>
      <c r="F34" s="146" t="str">
        <f>IF(PROVEEDORES!D35="","",PROVEEDORES!D35)</f>
        <v/>
      </c>
      <c r="G34" s="159">
        <f>SUMIF('EG-JUN'!$F$18:$F$516,PROVEEDORES!$D35,'EG-JUN'!P$18:P$516)</f>
        <v>0</v>
      </c>
      <c r="H34" s="159">
        <f>SUMIF('EG-JUN'!$F$18:$F$516,PROVEEDORES!$D35,'EG-JUN'!Q$18:Q$516)</f>
        <v>0</v>
      </c>
      <c r="I34" s="159">
        <f>SUMIF('EG-JUN'!$F$18:$F$516,PROVEEDORES!$D35,'EG-JUN'!R$18:R$516)</f>
        <v>0</v>
      </c>
      <c r="J34" s="159">
        <f>SUMIF('EG-JUN'!$F$18:$F$516,PROVEEDORES!$D35,'EG-JUN'!S$18:S$516)</f>
        <v>0</v>
      </c>
      <c r="K34" s="159" t="str">
        <f t="shared" si="0"/>
        <v/>
      </c>
      <c r="L34" s="146" t="str">
        <f>IF(PROVEEDORES!G35="","",PROVEEDORES!G35)</f>
        <v/>
      </c>
    </row>
    <row r="35" spans="1:12" ht="17.45" customHeight="1" x14ac:dyDescent="0.2">
      <c r="A35" s="111"/>
      <c r="C35" s="158">
        <f t="shared" si="1"/>
        <v>29</v>
      </c>
      <c r="D35" s="146" t="str">
        <f>IF(PROVEEDORES!E36="","",PROVEEDORES!E36)</f>
        <v/>
      </c>
      <c r="E35" s="146" t="str">
        <f>IF(PROVEEDORES!F36="","",PROVEEDORES!F36)</f>
        <v/>
      </c>
      <c r="F35" s="146" t="str">
        <f>IF(PROVEEDORES!D36="","",PROVEEDORES!D36)</f>
        <v/>
      </c>
      <c r="G35" s="159">
        <f>SUMIF('EG-JUN'!$F$18:$F$516,PROVEEDORES!$D36,'EG-JUN'!P$18:P$516)</f>
        <v>0</v>
      </c>
      <c r="H35" s="159">
        <f>SUMIF('EG-JUN'!$F$18:$F$516,PROVEEDORES!$D36,'EG-JUN'!Q$18:Q$516)</f>
        <v>0</v>
      </c>
      <c r="I35" s="159">
        <f>SUMIF('EG-JUN'!$F$18:$F$516,PROVEEDORES!$D36,'EG-JUN'!R$18:R$516)</f>
        <v>0</v>
      </c>
      <c r="J35" s="159">
        <f>SUMIF('EG-JUN'!$F$18:$F$516,PROVEEDORES!$D36,'EG-JUN'!S$18:S$516)</f>
        <v>0</v>
      </c>
      <c r="K35" s="159" t="str">
        <f t="shared" si="0"/>
        <v/>
      </c>
      <c r="L35" s="146" t="str">
        <f>IF(PROVEEDORES!G36="","",PROVEEDORES!G36)</f>
        <v/>
      </c>
    </row>
    <row r="36" spans="1:12" ht="17.45" customHeight="1" x14ac:dyDescent="0.2">
      <c r="A36" s="111"/>
      <c r="C36" s="158">
        <f t="shared" si="1"/>
        <v>30</v>
      </c>
      <c r="D36" s="146" t="str">
        <f>IF(PROVEEDORES!E37="","",PROVEEDORES!E37)</f>
        <v/>
      </c>
      <c r="E36" s="146" t="str">
        <f>IF(PROVEEDORES!F37="","",PROVEEDORES!F37)</f>
        <v/>
      </c>
      <c r="F36" s="146" t="str">
        <f>IF(PROVEEDORES!D37="","",PROVEEDORES!D37)</f>
        <v/>
      </c>
      <c r="G36" s="159">
        <f>SUMIF('EG-JUN'!$F$18:$F$516,PROVEEDORES!$D37,'EG-JUN'!P$18:P$516)</f>
        <v>0</v>
      </c>
      <c r="H36" s="159">
        <f>SUMIF('EG-JUN'!$F$18:$F$516,PROVEEDORES!$D37,'EG-JUN'!Q$18:Q$516)</f>
        <v>0</v>
      </c>
      <c r="I36" s="159">
        <f>SUMIF('EG-JUN'!$F$18:$F$516,PROVEEDORES!$D37,'EG-JUN'!R$18:R$516)</f>
        <v>0</v>
      </c>
      <c r="J36" s="159">
        <f>SUMIF('EG-JUN'!$F$18:$F$516,PROVEEDORES!$D37,'EG-JUN'!S$18:S$516)</f>
        <v>0</v>
      </c>
      <c r="K36" s="159" t="str">
        <f t="shared" si="0"/>
        <v/>
      </c>
      <c r="L36" s="146" t="str">
        <f>IF(PROVEEDORES!G37="","",PROVEEDORES!G37)</f>
        <v/>
      </c>
    </row>
    <row r="37" spans="1:12" ht="17.45" customHeight="1" x14ac:dyDescent="0.2">
      <c r="A37" s="111"/>
      <c r="C37" s="158">
        <f t="shared" si="1"/>
        <v>31</v>
      </c>
      <c r="D37" s="146" t="str">
        <f>IF(PROVEEDORES!E38="","",PROVEEDORES!E38)</f>
        <v/>
      </c>
      <c r="E37" s="146" t="str">
        <f>IF(PROVEEDORES!F38="","",PROVEEDORES!F38)</f>
        <v/>
      </c>
      <c r="F37" s="146" t="str">
        <f>IF(PROVEEDORES!D38="","",PROVEEDORES!D38)</f>
        <v/>
      </c>
      <c r="G37" s="159">
        <f>SUMIF('EG-JUN'!$F$18:$F$516,PROVEEDORES!$D38,'EG-JUN'!P$18:P$516)</f>
        <v>0</v>
      </c>
      <c r="H37" s="159">
        <f>SUMIF('EG-JUN'!$F$18:$F$516,PROVEEDORES!$D38,'EG-JUN'!Q$18:Q$516)</f>
        <v>0</v>
      </c>
      <c r="I37" s="159">
        <f>SUMIF('EG-JUN'!$F$18:$F$516,PROVEEDORES!$D38,'EG-JUN'!R$18:R$516)</f>
        <v>0</v>
      </c>
      <c r="J37" s="159">
        <f>SUMIF('EG-JUN'!$F$18:$F$516,PROVEEDORES!$D38,'EG-JUN'!S$18:S$516)</f>
        <v>0</v>
      </c>
      <c r="K37" s="159" t="str">
        <f t="shared" si="0"/>
        <v/>
      </c>
      <c r="L37" s="146" t="str">
        <f>IF(PROVEEDORES!G38="","",PROVEEDORES!G38)</f>
        <v/>
      </c>
    </row>
    <row r="38" spans="1:12" ht="17.45" customHeight="1" x14ac:dyDescent="0.2">
      <c r="A38" s="111"/>
      <c r="C38" s="158">
        <f t="shared" si="1"/>
        <v>32</v>
      </c>
      <c r="D38" s="146" t="str">
        <f>IF(PROVEEDORES!E39="","",PROVEEDORES!E39)</f>
        <v/>
      </c>
      <c r="E38" s="146" t="str">
        <f>IF(PROVEEDORES!F39="","",PROVEEDORES!F39)</f>
        <v/>
      </c>
      <c r="F38" s="146" t="str">
        <f>IF(PROVEEDORES!D39="","",PROVEEDORES!D39)</f>
        <v/>
      </c>
      <c r="G38" s="159">
        <f>SUMIF('EG-JUN'!$F$18:$F$516,PROVEEDORES!$D39,'EG-JUN'!P$18:P$516)</f>
        <v>0</v>
      </c>
      <c r="H38" s="159">
        <f>SUMIF('EG-JUN'!$F$18:$F$516,PROVEEDORES!$D39,'EG-JUN'!Q$18:Q$516)</f>
        <v>0</v>
      </c>
      <c r="I38" s="159">
        <f>SUMIF('EG-JUN'!$F$18:$F$516,PROVEEDORES!$D39,'EG-JUN'!R$18:R$516)</f>
        <v>0</v>
      </c>
      <c r="J38" s="159">
        <f>SUMIF('EG-JUN'!$F$18:$F$516,PROVEEDORES!$D39,'EG-JUN'!S$18:S$516)</f>
        <v>0</v>
      </c>
      <c r="K38" s="159" t="str">
        <f t="shared" si="0"/>
        <v/>
      </c>
      <c r="L38" s="146" t="str">
        <f>IF(PROVEEDORES!G39="","",PROVEEDORES!G39)</f>
        <v/>
      </c>
    </row>
    <row r="39" spans="1:12" ht="17.45" customHeight="1" x14ac:dyDescent="0.2">
      <c r="A39" s="111"/>
      <c r="C39" s="158">
        <f t="shared" si="1"/>
        <v>33</v>
      </c>
      <c r="D39" s="146" t="str">
        <f>IF(PROVEEDORES!E40="","",PROVEEDORES!E40)</f>
        <v/>
      </c>
      <c r="E39" s="146" t="str">
        <f>IF(PROVEEDORES!F40="","",PROVEEDORES!F40)</f>
        <v/>
      </c>
      <c r="F39" s="146" t="str">
        <f>IF(PROVEEDORES!D40="","",PROVEEDORES!D40)</f>
        <v/>
      </c>
      <c r="G39" s="159">
        <f>SUMIF('EG-JUN'!$F$18:$F$516,PROVEEDORES!$D40,'EG-JUN'!P$18:P$516)</f>
        <v>0</v>
      </c>
      <c r="H39" s="159">
        <f>SUMIF('EG-JUN'!$F$18:$F$516,PROVEEDORES!$D40,'EG-JUN'!Q$18:Q$516)</f>
        <v>0</v>
      </c>
      <c r="I39" s="159">
        <f>SUMIF('EG-JUN'!$F$18:$F$516,PROVEEDORES!$D40,'EG-JUN'!R$18:R$516)</f>
        <v>0</v>
      </c>
      <c r="J39" s="159">
        <f>SUMIF('EG-JUN'!$F$18:$F$516,PROVEEDORES!$D40,'EG-JUN'!S$18:S$516)</f>
        <v>0</v>
      </c>
      <c r="K39" s="159" t="str">
        <f t="shared" si="0"/>
        <v/>
      </c>
      <c r="L39" s="146" t="str">
        <f>IF(PROVEEDORES!G40="","",PROVEEDORES!G40)</f>
        <v/>
      </c>
    </row>
    <row r="40" spans="1:12" ht="17.45" customHeight="1" x14ac:dyDescent="0.2">
      <c r="A40" s="111"/>
      <c r="C40" s="158">
        <f t="shared" si="1"/>
        <v>34</v>
      </c>
      <c r="D40" s="146" t="str">
        <f>IF(PROVEEDORES!E41="","",PROVEEDORES!E41)</f>
        <v/>
      </c>
      <c r="E40" s="146" t="str">
        <f>IF(PROVEEDORES!F41="","",PROVEEDORES!F41)</f>
        <v/>
      </c>
      <c r="F40" s="146" t="str">
        <f>IF(PROVEEDORES!D41="","",PROVEEDORES!D41)</f>
        <v/>
      </c>
      <c r="G40" s="159">
        <f>SUMIF('EG-JUN'!$F$18:$F$516,PROVEEDORES!$D41,'EG-JUN'!P$18:P$516)</f>
        <v>0</v>
      </c>
      <c r="H40" s="159">
        <f>SUMIF('EG-JUN'!$F$18:$F$516,PROVEEDORES!$D41,'EG-JUN'!Q$18:Q$516)</f>
        <v>0</v>
      </c>
      <c r="I40" s="159">
        <f>SUMIF('EG-JUN'!$F$18:$F$516,PROVEEDORES!$D41,'EG-JUN'!R$18:R$516)</f>
        <v>0</v>
      </c>
      <c r="J40" s="159">
        <f>SUMIF('EG-JUN'!$F$18:$F$516,PROVEEDORES!$D41,'EG-JUN'!S$18:S$516)</f>
        <v>0</v>
      </c>
      <c r="K40" s="159" t="str">
        <f t="shared" si="0"/>
        <v/>
      </c>
      <c r="L40" s="146" t="str">
        <f>IF(PROVEEDORES!G41="","",PROVEEDORES!G41)</f>
        <v/>
      </c>
    </row>
    <row r="41" spans="1:12" ht="17.45" customHeight="1" x14ac:dyDescent="0.2">
      <c r="A41" s="111"/>
      <c r="C41" s="158">
        <f t="shared" si="1"/>
        <v>35</v>
      </c>
      <c r="D41" s="146" t="str">
        <f>IF(PROVEEDORES!E42="","",PROVEEDORES!E42)</f>
        <v/>
      </c>
      <c r="E41" s="146" t="str">
        <f>IF(PROVEEDORES!F42="","",PROVEEDORES!F42)</f>
        <v/>
      </c>
      <c r="F41" s="146" t="str">
        <f>IF(PROVEEDORES!D42="","",PROVEEDORES!D42)</f>
        <v/>
      </c>
      <c r="G41" s="159">
        <f>SUMIF('EG-JUN'!$F$18:$F$516,PROVEEDORES!$D42,'EG-JUN'!P$18:P$516)</f>
        <v>0</v>
      </c>
      <c r="H41" s="159">
        <f>SUMIF('EG-JUN'!$F$18:$F$516,PROVEEDORES!$D42,'EG-JUN'!Q$18:Q$516)</f>
        <v>0</v>
      </c>
      <c r="I41" s="159">
        <f>SUMIF('EG-JUN'!$F$18:$F$516,PROVEEDORES!$D42,'EG-JUN'!R$18:R$516)</f>
        <v>0</v>
      </c>
      <c r="J41" s="159">
        <f>SUMIF('EG-JUN'!$F$18:$F$516,PROVEEDORES!$D42,'EG-JUN'!S$18:S$516)</f>
        <v>0</v>
      </c>
      <c r="K41" s="159" t="str">
        <f t="shared" si="0"/>
        <v/>
      </c>
      <c r="L41" s="146" t="str">
        <f>IF(PROVEEDORES!G42="","",PROVEEDORES!G42)</f>
        <v/>
      </c>
    </row>
    <row r="42" spans="1:12" ht="17.45" customHeight="1" x14ac:dyDescent="0.2">
      <c r="A42" s="111"/>
      <c r="C42" s="158">
        <f t="shared" si="1"/>
        <v>36</v>
      </c>
      <c r="D42" s="146" t="str">
        <f>IF(PROVEEDORES!E43="","",PROVEEDORES!E43)</f>
        <v/>
      </c>
      <c r="E42" s="146" t="str">
        <f>IF(PROVEEDORES!F43="","",PROVEEDORES!F43)</f>
        <v/>
      </c>
      <c r="F42" s="146" t="str">
        <f>IF(PROVEEDORES!D43="","",PROVEEDORES!D43)</f>
        <v/>
      </c>
      <c r="G42" s="159">
        <f>SUMIF('EG-JUN'!$F$18:$F$516,PROVEEDORES!$D43,'EG-JUN'!P$18:P$516)</f>
        <v>0</v>
      </c>
      <c r="H42" s="159">
        <f>SUMIF('EG-JUN'!$F$18:$F$516,PROVEEDORES!$D43,'EG-JUN'!Q$18:Q$516)</f>
        <v>0</v>
      </c>
      <c r="I42" s="159">
        <f>SUMIF('EG-JUN'!$F$18:$F$516,PROVEEDORES!$D43,'EG-JUN'!R$18:R$516)</f>
        <v>0</v>
      </c>
      <c r="J42" s="159">
        <f>SUMIF('EG-JUN'!$F$18:$F$516,PROVEEDORES!$D43,'EG-JUN'!S$18:S$516)</f>
        <v>0</v>
      </c>
      <c r="K42" s="159" t="str">
        <f t="shared" si="0"/>
        <v/>
      </c>
      <c r="L42" s="146" t="str">
        <f>IF(PROVEEDORES!G43="","",PROVEEDORES!G43)</f>
        <v/>
      </c>
    </row>
    <row r="43" spans="1:12" ht="17.45" customHeight="1" x14ac:dyDescent="0.2">
      <c r="A43" s="111"/>
      <c r="C43" s="158">
        <f t="shared" si="1"/>
        <v>37</v>
      </c>
      <c r="D43" s="146" t="str">
        <f>IF(PROVEEDORES!E44="","",PROVEEDORES!E44)</f>
        <v/>
      </c>
      <c r="E43" s="146" t="str">
        <f>IF(PROVEEDORES!F44="","",PROVEEDORES!F44)</f>
        <v/>
      </c>
      <c r="F43" s="146" t="str">
        <f>IF(PROVEEDORES!D44="","",PROVEEDORES!D44)</f>
        <v/>
      </c>
      <c r="G43" s="159">
        <f>SUMIF('EG-JUN'!$F$18:$F$516,PROVEEDORES!$D44,'EG-JUN'!P$18:P$516)</f>
        <v>0</v>
      </c>
      <c r="H43" s="159">
        <f>SUMIF('EG-JUN'!$F$18:$F$516,PROVEEDORES!$D44,'EG-JUN'!Q$18:Q$516)</f>
        <v>0</v>
      </c>
      <c r="I43" s="159">
        <f>SUMIF('EG-JUN'!$F$18:$F$516,PROVEEDORES!$D44,'EG-JUN'!R$18:R$516)</f>
        <v>0</v>
      </c>
      <c r="J43" s="159">
        <f>SUMIF('EG-JUN'!$F$18:$F$516,PROVEEDORES!$D44,'EG-JUN'!S$18:S$516)</f>
        <v>0</v>
      </c>
      <c r="K43" s="159" t="str">
        <f t="shared" si="0"/>
        <v/>
      </c>
      <c r="L43" s="146" t="str">
        <f>IF(PROVEEDORES!G44="","",PROVEEDORES!G44)</f>
        <v/>
      </c>
    </row>
    <row r="44" spans="1:12" ht="17.45" customHeight="1" x14ac:dyDescent="0.2">
      <c r="A44" s="111"/>
      <c r="C44" s="158">
        <f t="shared" si="1"/>
        <v>38</v>
      </c>
      <c r="D44" s="146" t="str">
        <f>IF(PROVEEDORES!E45="","",PROVEEDORES!E45)</f>
        <v/>
      </c>
      <c r="E44" s="146" t="str">
        <f>IF(PROVEEDORES!F45="","",PROVEEDORES!F45)</f>
        <v/>
      </c>
      <c r="F44" s="146" t="str">
        <f>IF(PROVEEDORES!D45="","",PROVEEDORES!D45)</f>
        <v/>
      </c>
      <c r="G44" s="159">
        <f>SUMIF('EG-JUN'!$F$18:$F$516,PROVEEDORES!$D45,'EG-JUN'!P$18:P$516)</f>
        <v>0</v>
      </c>
      <c r="H44" s="159">
        <f>SUMIF('EG-JUN'!$F$18:$F$516,PROVEEDORES!$D45,'EG-JUN'!Q$18:Q$516)</f>
        <v>0</v>
      </c>
      <c r="I44" s="159">
        <f>SUMIF('EG-JUN'!$F$18:$F$516,PROVEEDORES!$D45,'EG-JUN'!R$18:R$516)</f>
        <v>0</v>
      </c>
      <c r="J44" s="159">
        <f>SUMIF('EG-JUN'!$F$18:$F$516,PROVEEDORES!$D45,'EG-JUN'!S$18:S$516)</f>
        <v>0</v>
      </c>
      <c r="K44" s="159" t="str">
        <f t="shared" si="0"/>
        <v/>
      </c>
      <c r="L44" s="146" t="str">
        <f>IF(PROVEEDORES!G45="","",PROVEEDORES!G45)</f>
        <v/>
      </c>
    </row>
    <row r="45" spans="1:12" ht="17.45" customHeight="1" x14ac:dyDescent="0.2">
      <c r="A45" s="111"/>
      <c r="C45" s="158">
        <f t="shared" si="1"/>
        <v>39</v>
      </c>
      <c r="D45" s="146" t="str">
        <f>IF(PROVEEDORES!E46="","",PROVEEDORES!E46)</f>
        <v/>
      </c>
      <c r="E45" s="146" t="str">
        <f>IF(PROVEEDORES!F46="","",PROVEEDORES!F46)</f>
        <v/>
      </c>
      <c r="F45" s="146" t="str">
        <f>IF(PROVEEDORES!D46="","",PROVEEDORES!D46)</f>
        <v/>
      </c>
      <c r="G45" s="159">
        <f>SUMIF('EG-JUN'!$F$18:$F$516,PROVEEDORES!$D46,'EG-JUN'!P$18:P$516)</f>
        <v>0</v>
      </c>
      <c r="H45" s="159">
        <f>SUMIF('EG-JUN'!$F$18:$F$516,PROVEEDORES!$D46,'EG-JUN'!Q$18:Q$516)</f>
        <v>0</v>
      </c>
      <c r="I45" s="159">
        <f>SUMIF('EG-JUN'!$F$18:$F$516,PROVEEDORES!$D46,'EG-JUN'!R$18:R$516)</f>
        <v>0</v>
      </c>
      <c r="J45" s="159">
        <f>SUMIF('EG-JUN'!$F$18:$F$516,PROVEEDORES!$D46,'EG-JUN'!S$18:S$516)</f>
        <v>0</v>
      </c>
      <c r="K45" s="159" t="str">
        <f t="shared" si="0"/>
        <v/>
      </c>
      <c r="L45" s="146" t="str">
        <f>IF(PROVEEDORES!G46="","",PROVEEDORES!G46)</f>
        <v/>
      </c>
    </row>
    <row r="46" spans="1:12" ht="17.45" customHeight="1" x14ac:dyDescent="0.2">
      <c r="C46" s="158">
        <f t="shared" si="1"/>
        <v>40</v>
      </c>
      <c r="D46" s="146" t="str">
        <f>IF(PROVEEDORES!E47="","",PROVEEDORES!E47)</f>
        <v/>
      </c>
      <c r="E46" s="146" t="str">
        <f>IF(PROVEEDORES!F47="","",PROVEEDORES!F47)</f>
        <v/>
      </c>
      <c r="F46" s="146" t="str">
        <f>IF(PROVEEDORES!D47="","",PROVEEDORES!D47)</f>
        <v/>
      </c>
      <c r="G46" s="159">
        <f>SUMIF('EG-JUN'!$F$18:$F$516,PROVEEDORES!$D47,'EG-JUN'!P$18:P$516)</f>
        <v>0</v>
      </c>
      <c r="H46" s="159">
        <f>SUMIF('EG-JUN'!$F$18:$F$516,PROVEEDORES!$D47,'EG-JUN'!Q$18:Q$516)</f>
        <v>0</v>
      </c>
      <c r="I46" s="159">
        <f>SUMIF('EG-JUN'!$F$18:$F$516,PROVEEDORES!$D47,'EG-JUN'!R$18:R$516)</f>
        <v>0</v>
      </c>
      <c r="J46" s="159">
        <f>SUMIF('EG-JUN'!$F$18:$F$516,PROVEEDORES!$D47,'EG-JUN'!S$18:S$516)</f>
        <v>0</v>
      </c>
      <c r="K46" s="159" t="str">
        <f t="shared" si="0"/>
        <v/>
      </c>
      <c r="L46" s="146" t="str">
        <f>IF(PROVEEDORES!G47="","",PROVEEDORES!G47)</f>
        <v/>
      </c>
    </row>
    <row r="47" spans="1:12" ht="17.45" customHeight="1" x14ac:dyDescent="0.2">
      <c r="C47" s="158">
        <f t="shared" si="1"/>
        <v>41</v>
      </c>
      <c r="D47" s="146" t="str">
        <f>IF(PROVEEDORES!E48="","",PROVEEDORES!E48)</f>
        <v/>
      </c>
      <c r="E47" s="146" t="str">
        <f>IF(PROVEEDORES!F48="","",PROVEEDORES!F48)</f>
        <v/>
      </c>
      <c r="F47" s="146" t="str">
        <f>IF(PROVEEDORES!D48="","",PROVEEDORES!D48)</f>
        <v/>
      </c>
      <c r="G47" s="159">
        <f>SUMIF('EG-JUN'!$F$18:$F$516,PROVEEDORES!$D48,'EG-JUN'!P$18:P$516)</f>
        <v>0</v>
      </c>
      <c r="H47" s="159">
        <f>SUMIF('EG-JUN'!$F$18:$F$516,PROVEEDORES!$D48,'EG-JUN'!Q$18:Q$516)</f>
        <v>0</v>
      </c>
      <c r="I47" s="159">
        <f>SUMIF('EG-JUN'!$F$18:$F$516,PROVEEDORES!$D48,'EG-JUN'!R$18:R$516)</f>
        <v>0</v>
      </c>
      <c r="J47" s="159">
        <f>SUMIF('EG-JUN'!$F$18:$F$516,PROVEEDORES!$D48,'EG-JUN'!S$18:S$516)</f>
        <v>0</v>
      </c>
      <c r="K47" s="159" t="str">
        <f t="shared" si="0"/>
        <v/>
      </c>
      <c r="L47" s="146" t="str">
        <f>IF(PROVEEDORES!G48="","",PROVEEDORES!G48)</f>
        <v/>
      </c>
    </row>
    <row r="48" spans="1:12" ht="17.45" customHeight="1" x14ac:dyDescent="0.2">
      <c r="C48" s="158">
        <f t="shared" si="1"/>
        <v>42</v>
      </c>
      <c r="D48" s="146" t="str">
        <f>IF(PROVEEDORES!E49="","",PROVEEDORES!E49)</f>
        <v/>
      </c>
      <c r="E48" s="146" t="str">
        <f>IF(PROVEEDORES!F49="","",PROVEEDORES!F49)</f>
        <v/>
      </c>
      <c r="F48" s="146" t="str">
        <f>IF(PROVEEDORES!D49="","",PROVEEDORES!D49)</f>
        <v/>
      </c>
      <c r="G48" s="159">
        <f>SUMIF('EG-JUN'!$F$18:$F$516,PROVEEDORES!$D49,'EG-JUN'!P$18:P$516)</f>
        <v>0</v>
      </c>
      <c r="H48" s="159">
        <f>SUMIF('EG-JUN'!$F$18:$F$516,PROVEEDORES!$D49,'EG-JUN'!Q$18:Q$516)</f>
        <v>0</v>
      </c>
      <c r="I48" s="159">
        <f>SUMIF('EG-JUN'!$F$18:$F$516,PROVEEDORES!$D49,'EG-JUN'!R$18:R$516)</f>
        <v>0</v>
      </c>
      <c r="J48" s="159">
        <f>SUMIF('EG-JUN'!$F$18:$F$516,PROVEEDORES!$D49,'EG-JUN'!S$18:S$516)</f>
        <v>0</v>
      </c>
      <c r="K48" s="159" t="str">
        <f t="shared" si="0"/>
        <v/>
      </c>
      <c r="L48" s="146" t="str">
        <f>IF(PROVEEDORES!G49="","",PROVEEDORES!G49)</f>
        <v/>
      </c>
    </row>
    <row r="49" spans="3:12" ht="17.45" customHeight="1" x14ac:dyDescent="0.2">
      <c r="C49" s="158">
        <f t="shared" si="1"/>
        <v>43</v>
      </c>
      <c r="D49" s="146" t="str">
        <f>IF(PROVEEDORES!E50="","",PROVEEDORES!E50)</f>
        <v/>
      </c>
      <c r="E49" s="146" t="str">
        <f>IF(PROVEEDORES!F50="","",PROVEEDORES!F50)</f>
        <v/>
      </c>
      <c r="F49" s="146" t="str">
        <f>IF(PROVEEDORES!D50="","",PROVEEDORES!D50)</f>
        <v/>
      </c>
      <c r="G49" s="159">
        <f>SUMIF('EG-JUN'!$F$18:$F$516,PROVEEDORES!$D50,'EG-JUN'!P$18:P$516)</f>
        <v>0</v>
      </c>
      <c r="H49" s="159">
        <f>SUMIF('EG-JUN'!$F$18:$F$516,PROVEEDORES!$D50,'EG-JUN'!Q$18:Q$516)</f>
        <v>0</v>
      </c>
      <c r="I49" s="159">
        <f>SUMIF('EG-JUN'!$F$18:$F$516,PROVEEDORES!$D50,'EG-JUN'!R$18:R$516)</f>
        <v>0</v>
      </c>
      <c r="J49" s="159">
        <f>SUMIF('EG-JUN'!$F$18:$F$516,PROVEEDORES!$D50,'EG-JUN'!S$18:S$516)</f>
        <v>0</v>
      </c>
      <c r="K49" s="159" t="str">
        <f t="shared" si="0"/>
        <v/>
      </c>
      <c r="L49" s="146" t="str">
        <f>IF(PROVEEDORES!G50="","",PROVEEDORES!G50)</f>
        <v/>
      </c>
    </row>
    <row r="50" spans="3:12" ht="17.45" customHeight="1" x14ac:dyDescent="0.2">
      <c r="C50" s="158">
        <f t="shared" si="1"/>
        <v>44</v>
      </c>
      <c r="D50" s="146" t="str">
        <f>IF(PROVEEDORES!E51="","",PROVEEDORES!E51)</f>
        <v/>
      </c>
      <c r="E50" s="146" t="str">
        <f>IF(PROVEEDORES!F51="","",PROVEEDORES!F51)</f>
        <v/>
      </c>
      <c r="F50" s="146" t="str">
        <f>IF(PROVEEDORES!D51="","",PROVEEDORES!D51)</f>
        <v/>
      </c>
      <c r="G50" s="159">
        <f>SUMIF('EG-JUN'!$F$18:$F$516,PROVEEDORES!$D51,'EG-JUN'!P$18:P$516)</f>
        <v>0</v>
      </c>
      <c r="H50" s="159">
        <f>SUMIF('EG-JUN'!$F$18:$F$516,PROVEEDORES!$D51,'EG-JUN'!Q$18:Q$516)</f>
        <v>0</v>
      </c>
      <c r="I50" s="159">
        <f>SUMIF('EG-JUN'!$F$18:$F$516,PROVEEDORES!$D51,'EG-JUN'!R$18:R$516)</f>
        <v>0</v>
      </c>
      <c r="J50" s="159">
        <f>SUMIF('EG-JUN'!$F$18:$F$516,PROVEEDORES!$D51,'EG-JUN'!S$18:S$516)</f>
        <v>0</v>
      </c>
      <c r="K50" s="159" t="str">
        <f t="shared" si="0"/>
        <v/>
      </c>
      <c r="L50" s="146" t="str">
        <f>IF(PROVEEDORES!G51="","",PROVEEDORES!G51)</f>
        <v/>
      </c>
    </row>
    <row r="51" spans="3:12" ht="17.45" customHeight="1" x14ac:dyDescent="0.2">
      <c r="C51" s="158">
        <f t="shared" si="1"/>
        <v>45</v>
      </c>
      <c r="D51" s="146" t="str">
        <f>IF(PROVEEDORES!E52="","",PROVEEDORES!E52)</f>
        <v/>
      </c>
      <c r="E51" s="146" t="str">
        <f>IF(PROVEEDORES!F52="","",PROVEEDORES!F52)</f>
        <v/>
      </c>
      <c r="F51" s="146" t="str">
        <f>IF(PROVEEDORES!D52="","",PROVEEDORES!D52)</f>
        <v/>
      </c>
      <c r="G51" s="159">
        <f>SUMIF('EG-JUN'!$F$18:$F$516,PROVEEDORES!$D52,'EG-JUN'!P$18:P$516)</f>
        <v>0</v>
      </c>
      <c r="H51" s="159">
        <f>SUMIF('EG-JUN'!$F$18:$F$516,PROVEEDORES!$D52,'EG-JUN'!Q$18:Q$516)</f>
        <v>0</v>
      </c>
      <c r="I51" s="159">
        <f>SUMIF('EG-JUN'!$F$18:$F$516,PROVEEDORES!$D52,'EG-JUN'!R$18:R$516)</f>
        <v>0</v>
      </c>
      <c r="J51" s="159">
        <f>SUMIF('EG-JUN'!$F$18:$F$516,PROVEEDORES!$D52,'EG-JUN'!S$18:S$516)</f>
        <v>0</v>
      </c>
      <c r="K51" s="159" t="str">
        <f t="shared" si="0"/>
        <v/>
      </c>
      <c r="L51" s="146" t="str">
        <f>IF(PROVEEDORES!G52="","",PROVEEDORES!G52)</f>
        <v/>
      </c>
    </row>
    <row r="52" spans="3:12" ht="17.45" customHeight="1" x14ac:dyDescent="0.2">
      <c r="C52" s="158">
        <f t="shared" si="1"/>
        <v>46</v>
      </c>
      <c r="D52" s="146" t="str">
        <f>IF(PROVEEDORES!E53="","",PROVEEDORES!E53)</f>
        <v/>
      </c>
      <c r="E52" s="146" t="str">
        <f>IF(PROVEEDORES!F53="","",PROVEEDORES!F53)</f>
        <v/>
      </c>
      <c r="F52" s="146" t="str">
        <f>IF(PROVEEDORES!D53="","",PROVEEDORES!D53)</f>
        <v/>
      </c>
      <c r="G52" s="159">
        <f>SUMIF('EG-JUN'!$F$18:$F$516,PROVEEDORES!$D53,'EG-JUN'!P$18:P$516)</f>
        <v>0</v>
      </c>
      <c r="H52" s="159">
        <f>SUMIF('EG-JUN'!$F$18:$F$516,PROVEEDORES!$D53,'EG-JUN'!Q$18:Q$516)</f>
        <v>0</v>
      </c>
      <c r="I52" s="159">
        <f>SUMIF('EG-JUN'!$F$18:$F$516,PROVEEDORES!$D53,'EG-JUN'!R$18:R$516)</f>
        <v>0</v>
      </c>
      <c r="J52" s="159">
        <f>SUMIF('EG-JUN'!$F$18:$F$516,PROVEEDORES!$D53,'EG-JUN'!S$18:S$516)</f>
        <v>0</v>
      </c>
      <c r="K52" s="159" t="str">
        <f t="shared" si="0"/>
        <v/>
      </c>
      <c r="L52" s="146" t="str">
        <f>IF(PROVEEDORES!G53="","",PROVEEDORES!G53)</f>
        <v/>
      </c>
    </row>
    <row r="53" spans="3:12" ht="17.45" customHeight="1" x14ac:dyDescent="0.2">
      <c r="C53" s="158">
        <f t="shared" si="1"/>
        <v>47</v>
      </c>
      <c r="D53" s="146" t="str">
        <f>IF(PROVEEDORES!E54="","",PROVEEDORES!E54)</f>
        <v/>
      </c>
      <c r="E53" s="146" t="str">
        <f>IF(PROVEEDORES!F54="","",PROVEEDORES!F54)</f>
        <v/>
      </c>
      <c r="F53" s="146" t="str">
        <f>IF(PROVEEDORES!D54="","",PROVEEDORES!D54)</f>
        <v/>
      </c>
      <c r="G53" s="159">
        <f>SUMIF('EG-JUN'!$F$18:$F$516,PROVEEDORES!$D54,'EG-JUN'!P$18:P$516)</f>
        <v>0</v>
      </c>
      <c r="H53" s="159">
        <f>SUMIF('EG-JUN'!$F$18:$F$516,PROVEEDORES!$D54,'EG-JUN'!Q$18:Q$516)</f>
        <v>0</v>
      </c>
      <c r="I53" s="159">
        <f>SUMIF('EG-JUN'!$F$18:$F$516,PROVEEDORES!$D54,'EG-JUN'!R$18:R$516)</f>
        <v>0</v>
      </c>
      <c r="J53" s="159">
        <f>SUMIF('EG-JUN'!$F$18:$F$516,PROVEEDORES!$D54,'EG-JUN'!S$18:S$516)</f>
        <v>0</v>
      </c>
      <c r="K53" s="159" t="str">
        <f t="shared" si="0"/>
        <v/>
      </c>
      <c r="L53" s="146" t="str">
        <f>IF(PROVEEDORES!G54="","",PROVEEDORES!G54)</f>
        <v/>
      </c>
    </row>
    <row r="54" spans="3:12" ht="17.45" customHeight="1" x14ac:dyDescent="0.2">
      <c r="C54" s="158">
        <f t="shared" si="1"/>
        <v>48</v>
      </c>
      <c r="D54" s="146" t="str">
        <f>IF(PROVEEDORES!E55="","",PROVEEDORES!E55)</f>
        <v/>
      </c>
      <c r="E54" s="146" t="str">
        <f>IF(PROVEEDORES!F55="","",PROVEEDORES!F55)</f>
        <v/>
      </c>
      <c r="F54" s="146" t="str">
        <f>IF(PROVEEDORES!D55="","",PROVEEDORES!D55)</f>
        <v/>
      </c>
      <c r="G54" s="159">
        <f>SUMIF('EG-JUN'!$F$18:$F$516,PROVEEDORES!$D55,'EG-JUN'!P$18:P$516)</f>
        <v>0</v>
      </c>
      <c r="H54" s="159">
        <f>SUMIF('EG-JUN'!$F$18:$F$516,PROVEEDORES!$D55,'EG-JUN'!Q$18:Q$516)</f>
        <v>0</v>
      </c>
      <c r="I54" s="159">
        <f>SUMIF('EG-JUN'!$F$18:$F$516,PROVEEDORES!$D55,'EG-JUN'!R$18:R$516)</f>
        <v>0</v>
      </c>
      <c r="J54" s="159">
        <f>SUMIF('EG-JUN'!$F$18:$F$516,PROVEEDORES!$D55,'EG-JUN'!S$18:S$516)</f>
        <v>0</v>
      </c>
      <c r="K54" s="159" t="str">
        <f t="shared" si="0"/>
        <v/>
      </c>
      <c r="L54" s="146" t="str">
        <f>IF(PROVEEDORES!G55="","",PROVEEDORES!G55)</f>
        <v/>
      </c>
    </row>
    <row r="55" spans="3:12" ht="17.45" customHeight="1" x14ac:dyDescent="0.2">
      <c r="C55" s="158">
        <f t="shared" si="1"/>
        <v>49</v>
      </c>
      <c r="D55" s="146" t="str">
        <f>IF(PROVEEDORES!E56="","",PROVEEDORES!E56)</f>
        <v/>
      </c>
      <c r="E55" s="146" t="str">
        <f>IF(PROVEEDORES!F56="","",PROVEEDORES!F56)</f>
        <v/>
      </c>
      <c r="F55" s="146" t="str">
        <f>IF(PROVEEDORES!D56="","",PROVEEDORES!D56)</f>
        <v/>
      </c>
      <c r="G55" s="159">
        <f>SUMIF('EG-JUN'!$F$18:$F$516,PROVEEDORES!$D56,'EG-JUN'!P$18:P$516)</f>
        <v>0</v>
      </c>
      <c r="H55" s="159">
        <f>SUMIF('EG-JUN'!$F$18:$F$516,PROVEEDORES!$D56,'EG-JUN'!Q$18:Q$516)</f>
        <v>0</v>
      </c>
      <c r="I55" s="159">
        <f>SUMIF('EG-JUN'!$F$18:$F$516,PROVEEDORES!$D56,'EG-JUN'!R$18:R$516)</f>
        <v>0</v>
      </c>
      <c r="J55" s="159">
        <f>SUMIF('EG-JUN'!$F$18:$F$516,PROVEEDORES!$D56,'EG-JUN'!S$18:S$516)</f>
        <v>0</v>
      </c>
      <c r="K55" s="159" t="str">
        <f t="shared" si="0"/>
        <v/>
      </c>
      <c r="L55" s="146" t="str">
        <f>IF(PROVEEDORES!G56="","",PROVEEDORES!G56)</f>
        <v/>
      </c>
    </row>
    <row r="56" spans="3:12" ht="17.45" customHeight="1" x14ac:dyDescent="0.2">
      <c r="C56" s="158">
        <f t="shared" si="1"/>
        <v>50</v>
      </c>
      <c r="D56" s="146" t="str">
        <f>IF(PROVEEDORES!E57="","",PROVEEDORES!E57)</f>
        <v/>
      </c>
      <c r="E56" s="146" t="str">
        <f>IF(PROVEEDORES!F57="","",PROVEEDORES!F57)</f>
        <v/>
      </c>
      <c r="F56" s="146" t="str">
        <f>IF(PROVEEDORES!D57="","",PROVEEDORES!D57)</f>
        <v/>
      </c>
      <c r="G56" s="159">
        <f>SUMIF('EG-JUN'!$F$18:$F$516,PROVEEDORES!$D57,'EG-JUN'!P$18:P$516)</f>
        <v>0</v>
      </c>
      <c r="H56" s="159">
        <f>SUMIF('EG-JUN'!$F$18:$F$516,PROVEEDORES!$D57,'EG-JUN'!Q$18:Q$516)</f>
        <v>0</v>
      </c>
      <c r="I56" s="159">
        <f>SUMIF('EG-JUN'!$F$18:$F$516,PROVEEDORES!$D57,'EG-JUN'!R$18:R$516)</f>
        <v>0</v>
      </c>
      <c r="J56" s="159">
        <f>SUMIF('EG-JUN'!$F$18:$F$516,PROVEEDORES!$D57,'EG-JUN'!S$18:S$516)</f>
        <v>0</v>
      </c>
      <c r="K56" s="159" t="str">
        <f t="shared" si="0"/>
        <v/>
      </c>
      <c r="L56" s="146" t="str">
        <f>IF(PROVEEDORES!G57="","",PROVEEDORES!G57)</f>
        <v/>
      </c>
    </row>
    <row r="57" spans="3:12" ht="17.45" customHeight="1" x14ac:dyDescent="0.2">
      <c r="C57" s="158">
        <f t="shared" si="1"/>
        <v>51</v>
      </c>
      <c r="D57" s="146" t="str">
        <f>IF(PROVEEDORES!E58="","",PROVEEDORES!E58)</f>
        <v/>
      </c>
      <c r="E57" s="146" t="str">
        <f>IF(PROVEEDORES!F58="","",PROVEEDORES!F58)</f>
        <v/>
      </c>
      <c r="F57" s="146" t="str">
        <f>IF(PROVEEDORES!D58="","",PROVEEDORES!D58)</f>
        <v/>
      </c>
      <c r="G57" s="159">
        <f>SUMIF('EG-JUN'!$F$18:$F$516,PROVEEDORES!$D58,'EG-JUN'!P$18:P$516)</f>
        <v>0</v>
      </c>
      <c r="H57" s="159">
        <f>SUMIF('EG-JUN'!$F$18:$F$516,PROVEEDORES!$D58,'EG-JUN'!Q$18:Q$516)</f>
        <v>0</v>
      </c>
      <c r="I57" s="159">
        <f>SUMIF('EG-JUN'!$F$18:$F$516,PROVEEDORES!$D58,'EG-JUN'!R$18:R$516)</f>
        <v>0</v>
      </c>
      <c r="J57" s="159">
        <f>SUMIF('EG-JUN'!$F$18:$F$516,PROVEEDORES!$D58,'EG-JUN'!S$18:S$516)</f>
        <v>0</v>
      </c>
      <c r="K57" s="159" t="str">
        <f t="shared" si="0"/>
        <v/>
      </c>
      <c r="L57" s="146" t="str">
        <f>IF(PROVEEDORES!G58="","",PROVEEDORES!G58)</f>
        <v/>
      </c>
    </row>
    <row r="58" spans="3:12" ht="17.45" customHeight="1" x14ac:dyDescent="0.2">
      <c r="C58" s="158">
        <f t="shared" si="1"/>
        <v>52</v>
      </c>
      <c r="D58" s="146" t="str">
        <f>IF(PROVEEDORES!E59="","",PROVEEDORES!E59)</f>
        <v/>
      </c>
      <c r="E58" s="146" t="str">
        <f>IF(PROVEEDORES!F59="","",PROVEEDORES!F59)</f>
        <v/>
      </c>
      <c r="F58" s="146" t="str">
        <f>IF(PROVEEDORES!D59="","",PROVEEDORES!D59)</f>
        <v/>
      </c>
      <c r="G58" s="159">
        <f>SUMIF('EG-JUN'!$F$18:$F$516,PROVEEDORES!$D59,'EG-JUN'!P$18:P$516)</f>
        <v>0</v>
      </c>
      <c r="H58" s="159">
        <f>SUMIF('EG-JUN'!$F$18:$F$516,PROVEEDORES!$D59,'EG-JUN'!Q$18:Q$516)</f>
        <v>0</v>
      </c>
      <c r="I58" s="159">
        <f>SUMIF('EG-JUN'!$F$18:$F$516,PROVEEDORES!$D59,'EG-JUN'!R$18:R$516)</f>
        <v>0</v>
      </c>
      <c r="J58" s="159">
        <f>SUMIF('EG-JUN'!$F$18:$F$516,PROVEEDORES!$D59,'EG-JUN'!S$18:S$516)</f>
        <v>0</v>
      </c>
      <c r="K58" s="159" t="str">
        <f t="shared" si="0"/>
        <v/>
      </c>
      <c r="L58" s="146" t="str">
        <f>IF(PROVEEDORES!G59="","",PROVEEDORES!G59)</f>
        <v/>
      </c>
    </row>
    <row r="59" spans="3:12" ht="17.45" customHeight="1" x14ac:dyDescent="0.2">
      <c r="C59" s="158">
        <f t="shared" si="1"/>
        <v>53</v>
      </c>
      <c r="D59" s="146" t="str">
        <f>IF(PROVEEDORES!E60="","",PROVEEDORES!E60)</f>
        <v/>
      </c>
      <c r="E59" s="146" t="str">
        <f>IF(PROVEEDORES!F60="","",PROVEEDORES!F60)</f>
        <v/>
      </c>
      <c r="F59" s="146" t="str">
        <f>IF(PROVEEDORES!D60="","",PROVEEDORES!D60)</f>
        <v/>
      </c>
      <c r="G59" s="159">
        <f>SUMIF('EG-JUN'!$F$18:$F$516,PROVEEDORES!$D60,'EG-JUN'!P$18:P$516)</f>
        <v>0</v>
      </c>
      <c r="H59" s="159">
        <f>SUMIF('EG-JUN'!$F$18:$F$516,PROVEEDORES!$D60,'EG-JUN'!Q$18:Q$516)</f>
        <v>0</v>
      </c>
      <c r="I59" s="159">
        <f>SUMIF('EG-JUN'!$F$18:$F$516,PROVEEDORES!$D60,'EG-JUN'!R$18:R$516)</f>
        <v>0</v>
      </c>
      <c r="J59" s="159">
        <f>SUMIF('EG-JUN'!$F$18:$F$516,PROVEEDORES!$D60,'EG-JUN'!S$18:S$516)</f>
        <v>0</v>
      </c>
      <c r="K59" s="159" t="str">
        <f t="shared" si="0"/>
        <v/>
      </c>
      <c r="L59" s="146" t="str">
        <f>IF(PROVEEDORES!G60="","",PROVEEDORES!G60)</f>
        <v/>
      </c>
    </row>
    <row r="60" spans="3:12" ht="17.45" customHeight="1" x14ac:dyDescent="0.2">
      <c r="C60" s="158">
        <f t="shared" si="1"/>
        <v>54</v>
      </c>
      <c r="D60" s="146" t="str">
        <f>IF(PROVEEDORES!E61="","",PROVEEDORES!E61)</f>
        <v/>
      </c>
      <c r="E60" s="146" t="str">
        <f>IF(PROVEEDORES!F61="","",PROVEEDORES!F61)</f>
        <v/>
      </c>
      <c r="F60" s="146" t="str">
        <f>IF(PROVEEDORES!D61="","",PROVEEDORES!D61)</f>
        <v/>
      </c>
      <c r="G60" s="159">
        <f>SUMIF('EG-JUN'!$F$18:$F$516,PROVEEDORES!$D61,'EG-JUN'!P$18:P$516)</f>
        <v>0</v>
      </c>
      <c r="H60" s="159">
        <f>SUMIF('EG-JUN'!$F$18:$F$516,PROVEEDORES!$D61,'EG-JUN'!Q$18:Q$516)</f>
        <v>0</v>
      </c>
      <c r="I60" s="159">
        <f>SUMIF('EG-JUN'!$F$18:$F$516,PROVEEDORES!$D61,'EG-JUN'!R$18:R$516)</f>
        <v>0</v>
      </c>
      <c r="J60" s="159">
        <f>SUMIF('EG-JUN'!$F$18:$F$516,PROVEEDORES!$D61,'EG-JUN'!S$18:S$516)</f>
        <v>0</v>
      </c>
      <c r="K60" s="159" t="str">
        <f t="shared" si="0"/>
        <v/>
      </c>
      <c r="L60" s="146" t="str">
        <f>IF(PROVEEDORES!G61="","",PROVEEDORES!G61)</f>
        <v/>
      </c>
    </row>
    <row r="61" spans="3:12" ht="17.45" customHeight="1" x14ac:dyDescent="0.2">
      <c r="C61" s="158">
        <f t="shared" si="1"/>
        <v>55</v>
      </c>
      <c r="D61" s="146" t="str">
        <f>IF(PROVEEDORES!E62="","",PROVEEDORES!E62)</f>
        <v/>
      </c>
      <c r="E61" s="146" t="str">
        <f>IF(PROVEEDORES!F62="","",PROVEEDORES!F62)</f>
        <v/>
      </c>
      <c r="F61" s="146" t="str">
        <f>IF(PROVEEDORES!D62="","",PROVEEDORES!D62)</f>
        <v/>
      </c>
      <c r="G61" s="159">
        <f>SUMIF('EG-JUN'!$F$18:$F$516,PROVEEDORES!$D62,'EG-JUN'!P$18:P$516)</f>
        <v>0</v>
      </c>
      <c r="H61" s="159">
        <f>SUMIF('EG-JUN'!$F$18:$F$516,PROVEEDORES!$D62,'EG-JUN'!Q$18:Q$516)</f>
        <v>0</v>
      </c>
      <c r="I61" s="159">
        <f>SUMIF('EG-JUN'!$F$18:$F$516,PROVEEDORES!$D62,'EG-JUN'!R$18:R$516)</f>
        <v>0</v>
      </c>
      <c r="J61" s="159">
        <f>SUMIF('EG-JUN'!$F$18:$F$516,PROVEEDORES!$D62,'EG-JUN'!S$18:S$516)</f>
        <v>0</v>
      </c>
      <c r="K61" s="159" t="str">
        <f t="shared" si="0"/>
        <v/>
      </c>
      <c r="L61" s="146" t="str">
        <f>IF(PROVEEDORES!G62="","",PROVEEDORES!G62)</f>
        <v/>
      </c>
    </row>
    <row r="62" spans="3:12" ht="17.45" customHeight="1" x14ac:dyDescent="0.2">
      <c r="C62" s="158">
        <f t="shared" si="1"/>
        <v>56</v>
      </c>
      <c r="D62" s="146" t="str">
        <f>IF(PROVEEDORES!E63="","",PROVEEDORES!E63)</f>
        <v/>
      </c>
      <c r="E62" s="146" t="str">
        <f>IF(PROVEEDORES!F63="","",PROVEEDORES!F63)</f>
        <v/>
      </c>
      <c r="F62" s="146" t="str">
        <f>IF(PROVEEDORES!D63="","",PROVEEDORES!D63)</f>
        <v/>
      </c>
      <c r="G62" s="159">
        <f>SUMIF('EG-JUN'!$F$18:$F$516,PROVEEDORES!$D63,'EG-JUN'!P$18:P$516)</f>
        <v>0</v>
      </c>
      <c r="H62" s="159">
        <f>SUMIF('EG-JUN'!$F$18:$F$516,PROVEEDORES!$D63,'EG-JUN'!Q$18:Q$516)</f>
        <v>0</v>
      </c>
      <c r="I62" s="159">
        <f>SUMIF('EG-JUN'!$F$18:$F$516,PROVEEDORES!$D63,'EG-JUN'!R$18:R$516)</f>
        <v>0</v>
      </c>
      <c r="J62" s="159">
        <f>SUMIF('EG-JUN'!$F$18:$F$516,PROVEEDORES!$D63,'EG-JUN'!S$18:S$516)</f>
        <v>0</v>
      </c>
      <c r="K62" s="159" t="str">
        <f t="shared" si="0"/>
        <v/>
      </c>
      <c r="L62" s="146" t="str">
        <f>IF(PROVEEDORES!G63="","",PROVEEDORES!G63)</f>
        <v/>
      </c>
    </row>
    <row r="63" spans="3:12" ht="17.45" customHeight="1" x14ac:dyDescent="0.2">
      <c r="C63" s="158">
        <f t="shared" si="1"/>
        <v>57</v>
      </c>
      <c r="D63" s="146" t="str">
        <f>IF(PROVEEDORES!E64="","",PROVEEDORES!E64)</f>
        <v/>
      </c>
      <c r="E63" s="146" t="str">
        <f>IF(PROVEEDORES!F64="","",PROVEEDORES!F64)</f>
        <v/>
      </c>
      <c r="F63" s="146" t="str">
        <f>IF(PROVEEDORES!D64="","",PROVEEDORES!D64)</f>
        <v/>
      </c>
      <c r="G63" s="159">
        <f>SUMIF('EG-JUN'!$F$18:$F$516,PROVEEDORES!$D64,'EG-JUN'!P$18:P$516)</f>
        <v>0</v>
      </c>
      <c r="H63" s="159">
        <f>SUMIF('EG-JUN'!$F$18:$F$516,PROVEEDORES!$D64,'EG-JUN'!Q$18:Q$516)</f>
        <v>0</v>
      </c>
      <c r="I63" s="159">
        <f>SUMIF('EG-JUN'!$F$18:$F$516,PROVEEDORES!$D64,'EG-JUN'!R$18:R$516)</f>
        <v>0</v>
      </c>
      <c r="J63" s="159">
        <f>SUMIF('EG-JUN'!$F$18:$F$516,PROVEEDORES!$D64,'EG-JUN'!S$18:S$516)</f>
        <v>0</v>
      </c>
      <c r="K63" s="159" t="str">
        <f t="shared" si="0"/>
        <v/>
      </c>
      <c r="L63" s="146" t="str">
        <f>IF(PROVEEDORES!G64="","",PROVEEDORES!G64)</f>
        <v/>
      </c>
    </row>
    <row r="64" spans="3:12" ht="17.45" customHeight="1" x14ac:dyDescent="0.2">
      <c r="C64" s="158">
        <f t="shared" si="1"/>
        <v>58</v>
      </c>
      <c r="D64" s="146" t="str">
        <f>IF(PROVEEDORES!E65="","",PROVEEDORES!E65)</f>
        <v/>
      </c>
      <c r="E64" s="146" t="str">
        <f>IF(PROVEEDORES!F65="","",PROVEEDORES!F65)</f>
        <v/>
      </c>
      <c r="F64" s="146" t="str">
        <f>IF(PROVEEDORES!D65="","",PROVEEDORES!D65)</f>
        <v/>
      </c>
      <c r="G64" s="159">
        <f>SUMIF('EG-JUN'!$F$18:$F$516,PROVEEDORES!$D65,'EG-JUN'!P$18:P$516)</f>
        <v>0</v>
      </c>
      <c r="H64" s="159">
        <f>SUMIF('EG-JUN'!$F$18:$F$516,PROVEEDORES!$D65,'EG-JUN'!Q$18:Q$516)</f>
        <v>0</v>
      </c>
      <c r="I64" s="159">
        <f>SUMIF('EG-JUN'!$F$18:$F$516,PROVEEDORES!$D65,'EG-JUN'!R$18:R$516)</f>
        <v>0</v>
      </c>
      <c r="J64" s="159">
        <f>SUMIF('EG-JUN'!$F$18:$F$516,PROVEEDORES!$D65,'EG-JUN'!S$18:S$516)</f>
        <v>0</v>
      </c>
      <c r="K64" s="159" t="str">
        <f t="shared" si="0"/>
        <v/>
      </c>
      <c r="L64" s="146" t="str">
        <f>IF(PROVEEDORES!G65="","",PROVEEDORES!G65)</f>
        <v/>
      </c>
    </row>
    <row r="65" spans="3:12" ht="17.45" customHeight="1" x14ac:dyDescent="0.2">
      <c r="C65" s="158">
        <f t="shared" si="1"/>
        <v>59</v>
      </c>
      <c r="D65" s="146" t="str">
        <f>IF(PROVEEDORES!E66="","",PROVEEDORES!E66)</f>
        <v/>
      </c>
      <c r="E65" s="146" t="str">
        <f>IF(PROVEEDORES!F66="","",PROVEEDORES!F66)</f>
        <v/>
      </c>
      <c r="F65" s="146" t="str">
        <f>IF(PROVEEDORES!D66="","",PROVEEDORES!D66)</f>
        <v/>
      </c>
      <c r="G65" s="159">
        <f>SUMIF('EG-JUN'!$F$18:$F$516,PROVEEDORES!$D66,'EG-JUN'!P$18:P$516)</f>
        <v>0</v>
      </c>
      <c r="H65" s="159">
        <f>SUMIF('EG-JUN'!$F$18:$F$516,PROVEEDORES!$D66,'EG-JUN'!Q$18:Q$516)</f>
        <v>0</v>
      </c>
      <c r="I65" s="159">
        <f>SUMIF('EG-JUN'!$F$18:$F$516,PROVEEDORES!$D66,'EG-JUN'!R$18:R$516)</f>
        <v>0</v>
      </c>
      <c r="J65" s="159">
        <f>SUMIF('EG-JUN'!$F$18:$F$516,PROVEEDORES!$D66,'EG-JUN'!S$18:S$516)</f>
        <v>0</v>
      </c>
      <c r="K65" s="159" t="str">
        <f t="shared" si="0"/>
        <v/>
      </c>
      <c r="L65" s="146" t="str">
        <f>IF(PROVEEDORES!G66="","",PROVEEDORES!G66)</f>
        <v/>
      </c>
    </row>
    <row r="66" spans="3:12" ht="17.45" customHeight="1" x14ac:dyDescent="0.2">
      <c r="C66" s="158">
        <f t="shared" si="1"/>
        <v>60</v>
      </c>
      <c r="D66" s="146" t="str">
        <f>IF(PROVEEDORES!E67="","",PROVEEDORES!E67)</f>
        <v/>
      </c>
      <c r="E66" s="146" t="str">
        <f>IF(PROVEEDORES!F67="","",PROVEEDORES!F67)</f>
        <v/>
      </c>
      <c r="F66" s="146" t="str">
        <f>IF(PROVEEDORES!D67="","",PROVEEDORES!D67)</f>
        <v/>
      </c>
      <c r="G66" s="159">
        <f>SUMIF('EG-JUN'!$F$18:$F$516,PROVEEDORES!$D67,'EG-JUN'!P$18:P$516)</f>
        <v>0</v>
      </c>
      <c r="H66" s="159">
        <f>SUMIF('EG-JUN'!$F$18:$F$516,PROVEEDORES!$D67,'EG-JUN'!Q$18:Q$516)</f>
        <v>0</v>
      </c>
      <c r="I66" s="159">
        <f>SUMIF('EG-JUN'!$F$18:$F$516,PROVEEDORES!$D67,'EG-JUN'!R$18:R$516)</f>
        <v>0</v>
      </c>
      <c r="J66" s="159">
        <f>SUMIF('EG-JUN'!$F$18:$F$516,PROVEEDORES!$D67,'EG-JUN'!S$18:S$516)</f>
        <v>0</v>
      </c>
      <c r="K66" s="159" t="str">
        <f t="shared" si="0"/>
        <v/>
      </c>
      <c r="L66" s="146" t="str">
        <f>IF(PROVEEDORES!G67="","",PROVEEDORES!G67)</f>
        <v/>
      </c>
    </row>
    <row r="67" spans="3:12" ht="17.45" customHeight="1" x14ac:dyDescent="0.2">
      <c r="C67" s="158">
        <f t="shared" si="1"/>
        <v>61</v>
      </c>
      <c r="D67" s="146" t="str">
        <f>IF(PROVEEDORES!E68="","",PROVEEDORES!E68)</f>
        <v/>
      </c>
      <c r="E67" s="146" t="str">
        <f>IF(PROVEEDORES!F68="","",PROVEEDORES!F68)</f>
        <v/>
      </c>
      <c r="F67" s="146" t="str">
        <f>IF(PROVEEDORES!D68="","",PROVEEDORES!D68)</f>
        <v/>
      </c>
      <c r="G67" s="159">
        <f>SUMIF('EG-JUN'!$F$18:$F$516,PROVEEDORES!$D68,'EG-JUN'!P$18:P$516)</f>
        <v>0</v>
      </c>
      <c r="H67" s="159">
        <f>SUMIF('EG-JUN'!$F$18:$F$516,PROVEEDORES!$D68,'EG-JUN'!Q$18:Q$516)</f>
        <v>0</v>
      </c>
      <c r="I67" s="159">
        <f>SUMIF('EG-JUN'!$F$18:$F$516,PROVEEDORES!$D68,'EG-JUN'!R$18:R$516)</f>
        <v>0</v>
      </c>
      <c r="J67" s="159">
        <f>SUMIF('EG-JUN'!$F$18:$F$516,PROVEEDORES!$D68,'EG-JUN'!S$18:S$516)</f>
        <v>0</v>
      </c>
      <c r="K67" s="159" t="str">
        <f t="shared" si="0"/>
        <v/>
      </c>
      <c r="L67" s="146" t="str">
        <f>IF(PROVEEDORES!G68="","",PROVEEDORES!G68)</f>
        <v/>
      </c>
    </row>
    <row r="68" spans="3:12" ht="17.45" customHeight="1" x14ac:dyDescent="0.2">
      <c r="C68" s="158">
        <f t="shared" si="1"/>
        <v>62</v>
      </c>
      <c r="D68" s="146" t="str">
        <f>IF(PROVEEDORES!E69="","",PROVEEDORES!E69)</f>
        <v/>
      </c>
      <c r="E68" s="146" t="str">
        <f>IF(PROVEEDORES!F69="","",PROVEEDORES!F69)</f>
        <v/>
      </c>
      <c r="F68" s="146" t="str">
        <f>IF(PROVEEDORES!D69="","",PROVEEDORES!D69)</f>
        <v/>
      </c>
      <c r="G68" s="159">
        <f>SUMIF('EG-JUN'!$F$18:$F$516,PROVEEDORES!$D69,'EG-JUN'!P$18:P$516)</f>
        <v>0</v>
      </c>
      <c r="H68" s="159">
        <f>SUMIF('EG-JUN'!$F$18:$F$516,PROVEEDORES!$D69,'EG-JUN'!Q$18:Q$516)</f>
        <v>0</v>
      </c>
      <c r="I68" s="159">
        <f>SUMIF('EG-JUN'!$F$18:$F$516,PROVEEDORES!$D69,'EG-JUN'!R$18:R$516)</f>
        <v>0</v>
      </c>
      <c r="J68" s="159">
        <f>SUMIF('EG-JUN'!$F$18:$F$516,PROVEEDORES!$D69,'EG-JUN'!S$18:S$516)</f>
        <v>0</v>
      </c>
      <c r="K68" s="159" t="str">
        <f t="shared" si="0"/>
        <v/>
      </c>
      <c r="L68" s="146" t="str">
        <f>IF(PROVEEDORES!G69="","",PROVEEDORES!G69)</f>
        <v/>
      </c>
    </row>
    <row r="69" spans="3:12" ht="17.45" customHeight="1" x14ac:dyDescent="0.2">
      <c r="C69" s="158">
        <f t="shared" si="1"/>
        <v>63</v>
      </c>
      <c r="D69" s="146" t="str">
        <f>IF(PROVEEDORES!E70="","",PROVEEDORES!E70)</f>
        <v/>
      </c>
      <c r="E69" s="146" t="str">
        <f>IF(PROVEEDORES!F70="","",PROVEEDORES!F70)</f>
        <v/>
      </c>
      <c r="F69" s="146" t="str">
        <f>IF(PROVEEDORES!D70="","",PROVEEDORES!D70)</f>
        <v/>
      </c>
      <c r="G69" s="159">
        <f>SUMIF('EG-JUN'!$F$18:$F$516,PROVEEDORES!$D70,'EG-JUN'!P$18:P$516)</f>
        <v>0</v>
      </c>
      <c r="H69" s="159">
        <f>SUMIF('EG-JUN'!$F$18:$F$516,PROVEEDORES!$D70,'EG-JUN'!Q$18:Q$516)</f>
        <v>0</v>
      </c>
      <c r="I69" s="159">
        <f>SUMIF('EG-JUN'!$F$18:$F$516,PROVEEDORES!$D70,'EG-JUN'!R$18:R$516)</f>
        <v>0</v>
      </c>
      <c r="J69" s="159">
        <f>SUMIF('EG-JUN'!$F$18:$F$516,PROVEEDORES!$D70,'EG-JUN'!S$18:S$516)</f>
        <v>0</v>
      </c>
      <c r="K69" s="159" t="str">
        <f t="shared" si="0"/>
        <v/>
      </c>
      <c r="L69" s="146" t="str">
        <f>IF(PROVEEDORES!G70="","",PROVEEDORES!G70)</f>
        <v/>
      </c>
    </row>
    <row r="70" spans="3:12" ht="17.45" customHeight="1" x14ac:dyDescent="0.2">
      <c r="C70" s="158">
        <f t="shared" si="1"/>
        <v>64</v>
      </c>
      <c r="D70" s="146" t="str">
        <f>IF(PROVEEDORES!E71="","",PROVEEDORES!E71)</f>
        <v/>
      </c>
      <c r="E70" s="146" t="str">
        <f>IF(PROVEEDORES!F71="","",PROVEEDORES!F71)</f>
        <v/>
      </c>
      <c r="F70" s="146" t="str">
        <f>IF(PROVEEDORES!D71="","",PROVEEDORES!D71)</f>
        <v/>
      </c>
      <c r="G70" s="159">
        <f>SUMIF('EG-JUN'!$F$18:$F$516,PROVEEDORES!$D71,'EG-JUN'!P$18:P$516)</f>
        <v>0</v>
      </c>
      <c r="H70" s="159">
        <f>SUMIF('EG-JUN'!$F$18:$F$516,PROVEEDORES!$D71,'EG-JUN'!Q$18:Q$516)</f>
        <v>0</v>
      </c>
      <c r="I70" s="159">
        <f>SUMIF('EG-JUN'!$F$18:$F$516,PROVEEDORES!$D71,'EG-JUN'!R$18:R$516)</f>
        <v>0</v>
      </c>
      <c r="J70" s="159">
        <f>SUMIF('EG-JUN'!$F$18:$F$516,PROVEEDORES!$D71,'EG-JUN'!S$18:S$516)</f>
        <v>0</v>
      </c>
      <c r="K70" s="159" t="str">
        <f t="shared" si="0"/>
        <v/>
      </c>
      <c r="L70" s="146" t="str">
        <f>IF(PROVEEDORES!G71="","",PROVEEDORES!G71)</f>
        <v/>
      </c>
    </row>
    <row r="71" spans="3:12" ht="17.45" customHeight="1" x14ac:dyDescent="0.2">
      <c r="C71" s="158">
        <f t="shared" si="1"/>
        <v>65</v>
      </c>
      <c r="D71" s="146" t="str">
        <f>IF(PROVEEDORES!E72="","",PROVEEDORES!E72)</f>
        <v/>
      </c>
      <c r="E71" s="146" t="str">
        <f>IF(PROVEEDORES!F72="","",PROVEEDORES!F72)</f>
        <v/>
      </c>
      <c r="F71" s="146" t="str">
        <f>IF(PROVEEDORES!D72="","",PROVEEDORES!D72)</f>
        <v/>
      </c>
      <c r="G71" s="159">
        <f>SUMIF('EG-JUN'!$F$18:$F$516,PROVEEDORES!$D72,'EG-JUN'!P$18:P$516)</f>
        <v>0</v>
      </c>
      <c r="H71" s="159">
        <f>SUMIF('EG-JUN'!$F$18:$F$516,PROVEEDORES!$D72,'EG-JUN'!Q$18:Q$516)</f>
        <v>0</v>
      </c>
      <c r="I71" s="159">
        <f>SUMIF('EG-JUN'!$F$18:$F$516,PROVEEDORES!$D72,'EG-JUN'!R$18:R$516)</f>
        <v>0</v>
      </c>
      <c r="J71" s="159">
        <f>SUMIF('EG-JUN'!$F$18:$F$516,PROVEEDORES!$D72,'EG-JUN'!S$18:S$516)</f>
        <v>0</v>
      </c>
      <c r="K71" s="159" t="str">
        <f t="shared" si="0"/>
        <v/>
      </c>
      <c r="L71" s="146" t="str">
        <f>IF(PROVEEDORES!G72="","",PROVEEDORES!G72)</f>
        <v/>
      </c>
    </row>
    <row r="72" spans="3:12" ht="17.45" customHeight="1" x14ac:dyDescent="0.2">
      <c r="C72" s="158">
        <f t="shared" si="1"/>
        <v>66</v>
      </c>
      <c r="D72" s="146" t="str">
        <f>IF(PROVEEDORES!E73="","",PROVEEDORES!E73)</f>
        <v/>
      </c>
      <c r="E72" s="146" t="str">
        <f>IF(PROVEEDORES!F73="","",PROVEEDORES!F73)</f>
        <v/>
      </c>
      <c r="F72" s="146" t="str">
        <f>IF(PROVEEDORES!D73="","",PROVEEDORES!D73)</f>
        <v/>
      </c>
      <c r="G72" s="159">
        <f>SUMIF('EG-JUN'!$F$18:$F$516,PROVEEDORES!$D73,'EG-JUN'!P$18:P$516)</f>
        <v>0</v>
      </c>
      <c r="H72" s="159">
        <f>SUMIF('EG-JUN'!$F$18:$F$516,PROVEEDORES!$D73,'EG-JUN'!Q$18:Q$516)</f>
        <v>0</v>
      </c>
      <c r="I72" s="159">
        <f>SUMIF('EG-JUN'!$F$18:$F$516,PROVEEDORES!$D73,'EG-JUN'!R$18:R$516)</f>
        <v>0</v>
      </c>
      <c r="J72" s="159">
        <f>SUMIF('EG-JUN'!$F$18:$F$516,PROVEEDORES!$D73,'EG-JUN'!S$18:S$516)</f>
        <v>0</v>
      </c>
      <c r="K72" s="159" t="str">
        <f t="shared" ref="K72:K135" si="2">IF(G72+H72+I72+J72&gt;0,"C/Información","")</f>
        <v/>
      </c>
      <c r="L72" s="146" t="str">
        <f>IF(PROVEEDORES!G73="","",PROVEEDORES!G73)</f>
        <v/>
      </c>
    </row>
    <row r="73" spans="3:12" ht="17.45" customHeight="1" x14ac:dyDescent="0.2">
      <c r="C73" s="158">
        <f t="shared" ref="C73:C136" si="3">C72+1</f>
        <v>67</v>
      </c>
      <c r="D73" s="146" t="str">
        <f>IF(PROVEEDORES!E74="","",PROVEEDORES!E74)</f>
        <v/>
      </c>
      <c r="E73" s="146" t="str">
        <f>IF(PROVEEDORES!F74="","",PROVEEDORES!F74)</f>
        <v/>
      </c>
      <c r="F73" s="146" t="str">
        <f>IF(PROVEEDORES!D74="","",PROVEEDORES!D74)</f>
        <v/>
      </c>
      <c r="G73" s="159">
        <f>SUMIF('EG-JUN'!$F$18:$F$516,PROVEEDORES!$D74,'EG-JUN'!P$18:P$516)</f>
        <v>0</v>
      </c>
      <c r="H73" s="159">
        <f>SUMIF('EG-JUN'!$F$18:$F$516,PROVEEDORES!$D74,'EG-JUN'!Q$18:Q$516)</f>
        <v>0</v>
      </c>
      <c r="I73" s="159">
        <f>SUMIF('EG-JUN'!$F$18:$F$516,PROVEEDORES!$D74,'EG-JUN'!R$18:R$516)</f>
        <v>0</v>
      </c>
      <c r="J73" s="159">
        <f>SUMIF('EG-JUN'!$F$18:$F$516,PROVEEDORES!$D74,'EG-JUN'!S$18:S$516)</f>
        <v>0</v>
      </c>
      <c r="K73" s="159" t="str">
        <f t="shared" si="2"/>
        <v/>
      </c>
      <c r="L73" s="146" t="str">
        <f>IF(PROVEEDORES!G74="","",PROVEEDORES!G74)</f>
        <v/>
      </c>
    </row>
    <row r="74" spans="3:12" ht="17.45" customHeight="1" x14ac:dyDescent="0.2">
      <c r="C74" s="158">
        <f t="shared" si="3"/>
        <v>68</v>
      </c>
      <c r="D74" s="146" t="str">
        <f>IF(PROVEEDORES!E75="","",PROVEEDORES!E75)</f>
        <v/>
      </c>
      <c r="E74" s="146" t="str">
        <f>IF(PROVEEDORES!F75="","",PROVEEDORES!F75)</f>
        <v/>
      </c>
      <c r="F74" s="146" t="str">
        <f>IF(PROVEEDORES!D75="","",PROVEEDORES!D75)</f>
        <v/>
      </c>
      <c r="G74" s="159">
        <f>SUMIF('EG-JUN'!$F$18:$F$516,PROVEEDORES!$D75,'EG-JUN'!P$18:P$516)</f>
        <v>0</v>
      </c>
      <c r="H74" s="159">
        <f>SUMIF('EG-JUN'!$F$18:$F$516,PROVEEDORES!$D75,'EG-JUN'!Q$18:Q$516)</f>
        <v>0</v>
      </c>
      <c r="I74" s="159">
        <f>SUMIF('EG-JUN'!$F$18:$F$516,PROVEEDORES!$D75,'EG-JUN'!R$18:R$516)</f>
        <v>0</v>
      </c>
      <c r="J74" s="159">
        <f>SUMIF('EG-JUN'!$F$18:$F$516,PROVEEDORES!$D75,'EG-JUN'!S$18:S$516)</f>
        <v>0</v>
      </c>
      <c r="K74" s="159" t="str">
        <f t="shared" si="2"/>
        <v/>
      </c>
      <c r="L74" s="146" t="str">
        <f>IF(PROVEEDORES!G75="","",PROVEEDORES!G75)</f>
        <v/>
      </c>
    </row>
    <row r="75" spans="3:12" ht="17.45" customHeight="1" x14ac:dyDescent="0.2">
      <c r="C75" s="158">
        <f t="shared" si="3"/>
        <v>69</v>
      </c>
      <c r="D75" s="146" t="str">
        <f>IF(PROVEEDORES!E76="","",PROVEEDORES!E76)</f>
        <v/>
      </c>
      <c r="E75" s="146" t="str">
        <f>IF(PROVEEDORES!F76="","",PROVEEDORES!F76)</f>
        <v/>
      </c>
      <c r="F75" s="146" t="str">
        <f>IF(PROVEEDORES!D76="","",PROVEEDORES!D76)</f>
        <v/>
      </c>
      <c r="G75" s="159">
        <f>SUMIF('EG-JUN'!$F$18:$F$516,PROVEEDORES!$D76,'EG-JUN'!P$18:P$516)</f>
        <v>0</v>
      </c>
      <c r="H75" s="159">
        <f>SUMIF('EG-JUN'!$F$18:$F$516,PROVEEDORES!$D76,'EG-JUN'!Q$18:Q$516)</f>
        <v>0</v>
      </c>
      <c r="I75" s="159">
        <f>SUMIF('EG-JUN'!$F$18:$F$516,PROVEEDORES!$D76,'EG-JUN'!R$18:R$516)</f>
        <v>0</v>
      </c>
      <c r="J75" s="159">
        <f>SUMIF('EG-JUN'!$F$18:$F$516,PROVEEDORES!$D76,'EG-JUN'!S$18:S$516)</f>
        <v>0</v>
      </c>
      <c r="K75" s="159" t="str">
        <f t="shared" si="2"/>
        <v/>
      </c>
      <c r="L75" s="146" t="str">
        <f>IF(PROVEEDORES!G76="","",PROVEEDORES!G76)</f>
        <v/>
      </c>
    </row>
    <row r="76" spans="3:12" ht="17.45" customHeight="1" x14ac:dyDescent="0.2">
      <c r="C76" s="158">
        <f t="shared" si="3"/>
        <v>70</v>
      </c>
      <c r="D76" s="146" t="str">
        <f>IF(PROVEEDORES!E77="","",PROVEEDORES!E77)</f>
        <v/>
      </c>
      <c r="E76" s="146" t="str">
        <f>IF(PROVEEDORES!F77="","",PROVEEDORES!F77)</f>
        <v/>
      </c>
      <c r="F76" s="146" t="str">
        <f>IF(PROVEEDORES!D77="","",PROVEEDORES!D77)</f>
        <v/>
      </c>
      <c r="G76" s="159">
        <f>SUMIF('EG-JUN'!$F$18:$F$516,PROVEEDORES!$D77,'EG-JUN'!P$18:P$516)</f>
        <v>0</v>
      </c>
      <c r="H76" s="159">
        <f>SUMIF('EG-JUN'!$F$18:$F$516,PROVEEDORES!$D77,'EG-JUN'!Q$18:Q$516)</f>
        <v>0</v>
      </c>
      <c r="I76" s="159">
        <f>SUMIF('EG-JUN'!$F$18:$F$516,PROVEEDORES!$D77,'EG-JUN'!R$18:R$516)</f>
        <v>0</v>
      </c>
      <c r="J76" s="159">
        <f>SUMIF('EG-JUN'!$F$18:$F$516,PROVEEDORES!$D77,'EG-JUN'!S$18:S$516)</f>
        <v>0</v>
      </c>
      <c r="K76" s="159" t="str">
        <f t="shared" si="2"/>
        <v/>
      </c>
      <c r="L76" s="146" t="str">
        <f>IF(PROVEEDORES!G77="","",PROVEEDORES!G77)</f>
        <v/>
      </c>
    </row>
    <row r="77" spans="3:12" ht="17.45" customHeight="1" x14ac:dyDescent="0.2">
      <c r="C77" s="158">
        <f t="shared" si="3"/>
        <v>71</v>
      </c>
      <c r="D77" s="146" t="str">
        <f>IF(PROVEEDORES!E78="","",PROVEEDORES!E78)</f>
        <v/>
      </c>
      <c r="E77" s="146" t="str">
        <f>IF(PROVEEDORES!F78="","",PROVEEDORES!F78)</f>
        <v/>
      </c>
      <c r="F77" s="146" t="str">
        <f>IF(PROVEEDORES!D78="","",PROVEEDORES!D78)</f>
        <v/>
      </c>
      <c r="G77" s="159">
        <f>SUMIF('EG-JUN'!$F$18:$F$516,PROVEEDORES!$D78,'EG-JUN'!P$18:P$516)</f>
        <v>0</v>
      </c>
      <c r="H77" s="159">
        <f>SUMIF('EG-JUN'!$F$18:$F$516,PROVEEDORES!$D78,'EG-JUN'!Q$18:Q$516)</f>
        <v>0</v>
      </c>
      <c r="I77" s="159">
        <f>SUMIF('EG-JUN'!$F$18:$F$516,PROVEEDORES!$D78,'EG-JUN'!R$18:R$516)</f>
        <v>0</v>
      </c>
      <c r="J77" s="159">
        <f>SUMIF('EG-JUN'!$F$18:$F$516,PROVEEDORES!$D78,'EG-JUN'!S$18:S$516)</f>
        <v>0</v>
      </c>
      <c r="K77" s="159" t="str">
        <f t="shared" si="2"/>
        <v/>
      </c>
      <c r="L77" s="146" t="str">
        <f>IF(PROVEEDORES!G78="","",PROVEEDORES!G78)</f>
        <v/>
      </c>
    </row>
    <row r="78" spans="3:12" ht="17.45" customHeight="1" x14ac:dyDescent="0.2">
      <c r="C78" s="158">
        <f t="shared" si="3"/>
        <v>72</v>
      </c>
      <c r="D78" s="146" t="str">
        <f>IF(PROVEEDORES!E79="","",PROVEEDORES!E79)</f>
        <v/>
      </c>
      <c r="E78" s="146" t="str">
        <f>IF(PROVEEDORES!F79="","",PROVEEDORES!F79)</f>
        <v/>
      </c>
      <c r="F78" s="146" t="str">
        <f>IF(PROVEEDORES!D79="","",PROVEEDORES!D79)</f>
        <v/>
      </c>
      <c r="G78" s="159">
        <f>SUMIF('EG-JUN'!$F$18:$F$516,PROVEEDORES!$D79,'EG-JUN'!P$18:P$516)</f>
        <v>0</v>
      </c>
      <c r="H78" s="159">
        <f>SUMIF('EG-JUN'!$F$18:$F$516,PROVEEDORES!$D79,'EG-JUN'!Q$18:Q$516)</f>
        <v>0</v>
      </c>
      <c r="I78" s="159">
        <f>SUMIF('EG-JUN'!$F$18:$F$516,PROVEEDORES!$D79,'EG-JUN'!R$18:R$516)</f>
        <v>0</v>
      </c>
      <c r="J78" s="159">
        <f>SUMIF('EG-JUN'!$F$18:$F$516,PROVEEDORES!$D79,'EG-JUN'!S$18:S$516)</f>
        <v>0</v>
      </c>
      <c r="K78" s="159" t="str">
        <f t="shared" si="2"/>
        <v/>
      </c>
      <c r="L78" s="146" t="str">
        <f>IF(PROVEEDORES!G79="","",PROVEEDORES!G79)</f>
        <v/>
      </c>
    </row>
    <row r="79" spans="3:12" ht="17.45" customHeight="1" x14ac:dyDescent="0.2">
      <c r="C79" s="158">
        <f t="shared" si="3"/>
        <v>73</v>
      </c>
      <c r="D79" s="146" t="str">
        <f>IF(PROVEEDORES!E80="","",PROVEEDORES!E80)</f>
        <v/>
      </c>
      <c r="E79" s="146" t="str">
        <f>IF(PROVEEDORES!F80="","",PROVEEDORES!F80)</f>
        <v/>
      </c>
      <c r="F79" s="146" t="str">
        <f>IF(PROVEEDORES!D80="","",PROVEEDORES!D80)</f>
        <v/>
      </c>
      <c r="G79" s="159">
        <f>SUMIF('EG-JUN'!$F$18:$F$516,PROVEEDORES!$D80,'EG-JUN'!P$18:P$516)</f>
        <v>0</v>
      </c>
      <c r="H79" s="159">
        <f>SUMIF('EG-JUN'!$F$18:$F$516,PROVEEDORES!$D80,'EG-JUN'!Q$18:Q$516)</f>
        <v>0</v>
      </c>
      <c r="I79" s="159">
        <f>SUMIF('EG-JUN'!$F$18:$F$516,PROVEEDORES!$D80,'EG-JUN'!R$18:R$516)</f>
        <v>0</v>
      </c>
      <c r="J79" s="159">
        <f>SUMIF('EG-JUN'!$F$18:$F$516,PROVEEDORES!$D80,'EG-JUN'!S$18:S$516)</f>
        <v>0</v>
      </c>
      <c r="K79" s="159" t="str">
        <f t="shared" si="2"/>
        <v/>
      </c>
      <c r="L79" s="146" t="str">
        <f>IF(PROVEEDORES!G80="","",PROVEEDORES!G80)</f>
        <v/>
      </c>
    </row>
    <row r="80" spans="3:12" ht="17.45" customHeight="1" x14ac:dyDescent="0.2">
      <c r="C80" s="158">
        <f t="shared" si="3"/>
        <v>74</v>
      </c>
      <c r="D80" s="146" t="str">
        <f>IF(PROVEEDORES!E81="","",PROVEEDORES!E81)</f>
        <v/>
      </c>
      <c r="E80" s="146" t="str">
        <f>IF(PROVEEDORES!F81="","",PROVEEDORES!F81)</f>
        <v/>
      </c>
      <c r="F80" s="146" t="str">
        <f>IF(PROVEEDORES!D81="","",PROVEEDORES!D81)</f>
        <v/>
      </c>
      <c r="G80" s="159">
        <f>SUMIF('EG-JUN'!$F$18:$F$516,PROVEEDORES!$D81,'EG-JUN'!P$18:P$516)</f>
        <v>0</v>
      </c>
      <c r="H80" s="159">
        <f>SUMIF('EG-JUN'!$F$18:$F$516,PROVEEDORES!$D81,'EG-JUN'!Q$18:Q$516)</f>
        <v>0</v>
      </c>
      <c r="I80" s="159">
        <f>SUMIF('EG-JUN'!$F$18:$F$516,PROVEEDORES!$D81,'EG-JUN'!R$18:R$516)</f>
        <v>0</v>
      </c>
      <c r="J80" s="159">
        <f>SUMIF('EG-JUN'!$F$18:$F$516,PROVEEDORES!$D81,'EG-JUN'!S$18:S$516)</f>
        <v>0</v>
      </c>
      <c r="K80" s="159" t="str">
        <f t="shared" si="2"/>
        <v/>
      </c>
      <c r="L80" s="146" t="str">
        <f>IF(PROVEEDORES!G81="","",PROVEEDORES!G81)</f>
        <v/>
      </c>
    </row>
    <row r="81" spans="3:12" ht="17.45" customHeight="1" x14ac:dyDescent="0.2">
      <c r="C81" s="158">
        <f t="shared" si="3"/>
        <v>75</v>
      </c>
      <c r="D81" s="146" t="str">
        <f>IF(PROVEEDORES!E82="","",PROVEEDORES!E82)</f>
        <v/>
      </c>
      <c r="E81" s="146" t="str">
        <f>IF(PROVEEDORES!F82="","",PROVEEDORES!F82)</f>
        <v/>
      </c>
      <c r="F81" s="146" t="str">
        <f>IF(PROVEEDORES!D82="","",PROVEEDORES!D82)</f>
        <v/>
      </c>
      <c r="G81" s="159">
        <f>SUMIF('EG-JUN'!$F$18:$F$516,PROVEEDORES!$D82,'EG-JUN'!P$18:P$516)</f>
        <v>0</v>
      </c>
      <c r="H81" s="159">
        <f>SUMIF('EG-JUN'!$F$18:$F$516,PROVEEDORES!$D82,'EG-JUN'!Q$18:Q$516)</f>
        <v>0</v>
      </c>
      <c r="I81" s="159">
        <f>SUMIF('EG-JUN'!$F$18:$F$516,PROVEEDORES!$D82,'EG-JUN'!R$18:R$516)</f>
        <v>0</v>
      </c>
      <c r="J81" s="159">
        <f>SUMIF('EG-JUN'!$F$18:$F$516,PROVEEDORES!$D82,'EG-JUN'!S$18:S$516)</f>
        <v>0</v>
      </c>
      <c r="K81" s="159" t="str">
        <f t="shared" si="2"/>
        <v/>
      </c>
      <c r="L81" s="146" t="str">
        <f>IF(PROVEEDORES!G82="","",PROVEEDORES!G82)</f>
        <v/>
      </c>
    </row>
    <row r="82" spans="3:12" ht="17.45" customHeight="1" x14ac:dyDescent="0.2">
      <c r="C82" s="158">
        <f t="shared" si="3"/>
        <v>76</v>
      </c>
      <c r="D82" s="146" t="str">
        <f>IF(PROVEEDORES!E83="","",PROVEEDORES!E83)</f>
        <v/>
      </c>
      <c r="E82" s="146" t="str">
        <f>IF(PROVEEDORES!F83="","",PROVEEDORES!F83)</f>
        <v/>
      </c>
      <c r="F82" s="146" t="str">
        <f>IF(PROVEEDORES!D83="","",PROVEEDORES!D83)</f>
        <v/>
      </c>
      <c r="G82" s="159">
        <f>SUMIF('EG-JUN'!$F$18:$F$516,PROVEEDORES!$D83,'EG-JUN'!P$18:P$516)</f>
        <v>0</v>
      </c>
      <c r="H82" s="159">
        <f>SUMIF('EG-JUN'!$F$18:$F$516,PROVEEDORES!$D83,'EG-JUN'!Q$18:Q$516)</f>
        <v>0</v>
      </c>
      <c r="I82" s="159">
        <f>SUMIF('EG-JUN'!$F$18:$F$516,PROVEEDORES!$D83,'EG-JUN'!R$18:R$516)</f>
        <v>0</v>
      </c>
      <c r="J82" s="159">
        <f>SUMIF('EG-JUN'!$F$18:$F$516,PROVEEDORES!$D83,'EG-JUN'!S$18:S$516)</f>
        <v>0</v>
      </c>
      <c r="K82" s="159" t="str">
        <f t="shared" si="2"/>
        <v/>
      </c>
      <c r="L82" s="146" t="str">
        <f>IF(PROVEEDORES!G83="","",PROVEEDORES!G83)</f>
        <v/>
      </c>
    </row>
    <row r="83" spans="3:12" ht="17.45" customHeight="1" x14ac:dyDescent="0.2">
      <c r="C83" s="158">
        <f t="shared" si="3"/>
        <v>77</v>
      </c>
      <c r="D83" s="146" t="str">
        <f>IF(PROVEEDORES!E84="","",PROVEEDORES!E84)</f>
        <v/>
      </c>
      <c r="E83" s="146" t="str">
        <f>IF(PROVEEDORES!F84="","",PROVEEDORES!F84)</f>
        <v/>
      </c>
      <c r="F83" s="146" t="str">
        <f>IF(PROVEEDORES!D84="","",PROVEEDORES!D84)</f>
        <v/>
      </c>
      <c r="G83" s="159">
        <f>SUMIF('EG-JUN'!$F$18:$F$516,PROVEEDORES!$D84,'EG-JUN'!P$18:P$516)</f>
        <v>0</v>
      </c>
      <c r="H83" s="159">
        <f>SUMIF('EG-JUN'!$F$18:$F$516,PROVEEDORES!$D84,'EG-JUN'!Q$18:Q$516)</f>
        <v>0</v>
      </c>
      <c r="I83" s="159">
        <f>SUMIF('EG-JUN'!$F$18:$F$516,PROVEEDORES!$D84,'EG-JUN'!R$18:R$516)</f>
        <v>0</v>
      </c>
      <c r="J83" s="159">
        <f>SUMIF('EG-JUN'!$F$18:$F$516,PROVEEDORES!$D84,'EG-JUN'!S$18:S$516)</f>
        <v>0</v>
      </c>
      <c r="K83" s="159" t="str">
        <f t="shared" si="2"/>
        <v/>
      </c>
      <c r="L83" s="146" t="str">
        <f>IF(PROVEEDORES!G84="","",PROVEEDORES!G84)</f>
        <v/>
      </c>
    </row>
    <row r="84" spans="3:12" ht="17.45" customHeight="1" x14ac:dyDescent="0.2">
      <c r="C84" s="158">
        <f t="shared" si="3"/>
        <v>78</v>
      </c>
      <c r="D84" s="146" t="str">
        <f>IF(PROVEEDORES!E85="","",PROVEEDORES!E85)</f>
        <v/>
      </c>
      <c r="E84" s="146" t="str">
        <f>IF(PROVEEDORES!F85="","",PROVEEDORES!F85)</f>
        <v/>
      </c>
      <c r="F84" s="146" t="str">
        <f>IF(PROVEEDORES!D85="","",PROVEEDORES!D85)</f>
        <v/>
      </c>
      <c r="G84" s="159">
        <f>SUMIF('EG-JUN'!$F$18:$F$516,PROVEEDORES!$D85,'EG-JUN'!P$18:P$516)</f>
        <v>0</v>
      </c>
      <c r="H84" s="159">
        <f>SUMIF('EG-JUN'!$F$18:$F$516,PROVEEDORES!$D85,'EG-JUN'!Q$18:Q$516)</f>
        <v>0</v>
      </c>
      <c r="I84" s="159">
        <f>SUMIF('EG-JUN'!$F$18:$F$516,PROVEEDORES!$D85,'EG-JUN'!R$18:R$516)</f>
        <v>0</v>
      </c>
      <c r="J84" s="159">
        <f>SUMIF('EG-JUN'!$F$18:$F$516,PROVEEDORES!$D85,'EG-JUN'!S$18:S$516)</f>
        <v>0</v>
      </c>
      <c r="K84" s="159" t="str">
        <f t="shared" si="2"/>
        <v/>
      </c>
      <c r="L84" s="146" t="str">
        <f>IF(PROVEEDORES!G85="","",PROVEEDORES!G85)</f>
        <v/>
      </c>
    </row>
    <row r="85" spans="3:12" ht="17.45" customHeight="1" x14ac:dyDescent="0.2">
      <c r="C85" s="158">
        <f t="shared" si="3"/>
        <v>79</v>
      </c>
      <c r="D85" s="146" t="str">
        <f>IF(PROVEEDORES!E86="","",PROVEEDORES!E86)</f>
        <v/>
      </c>
      <c r="E85" s="146" t="str">
        <f>IF(PROVEEDORES!F86="","",PROVEEDORES!F86)</f>
        <v/>
      </c>
      <c r="F85" s="146" t="str">
        <f>IF(PROVEEDORES!D86="","",PROVEEDORES!D86)</f>
        <v/>
      </c>
      <c r="G85" s="159">
        <f>SUMIF('EG-JUN'!$F$18:$F$516,PROVEEDORES!$D86,'EG-JUN'!P$18:P$516)</f>
        <v>0</v>
      </c>
      <c r="H85" s="159">
        <f>SUMIF('EG-JUN'!$F$18:$F$516,PROVEEDORES!$D86,'EG-JUN'!Q$18:Q$516)</f>
        <v>0</v>
      </c>
      <c r="I85" s="159">
        <f>SUMIF('EG-JUN'!$F$18:$F$516,PROVEEDORES!$D86,'EG-JUN'!R$18:R$516)</f>
        <v>0</v>
      </c>
      <c r="J85" s="159">
        <f>SUMIF('EG-JUN'!$F$18:$F$516,PROVEEDORES!$D86,'EG-JUN'!S$18:S$516)</f>
        <v>0</v>
      </c>
      <c r="K85" s="159" t="str">
        <f t="shared" si="2"/>
        <v/>
      </c>
      <c r="L85" s="146" t="str">
        <f>IF(PROVEEDORES!G86="","",PROVEEDORES!G86)</f>
        <v/>
      </c>
    </row>
    <row r="86" spans="3:12" ht="17.45" customHeight="1" x14ac:dyDescent="0.2">
      <c r="C86" s="158">
        <f t="shared" si="3"/>
        <v>80</v>
      </c>
      <c r="D86" s="146" t="str">
        <f>IF(PROVEEDORES!E87="","",PROVEEDORES!E87)</f>
        <v/>
      </c>
      <c r="E86" s="146" t="str">
        <f>IF(PROVEEDORES!F87="","",PROVEEDORES!F87)</f>
        <v/>
      </c>
      <c r="F86" s="146" t="str">
        <f>IF(PROVEEDORES!D87="","",PROVEEDORES!D87)</f>
        <v/>
      </c>
      <c r="G86" s="159">
        <f>SUMIF('EG-JUN'!$F$18:$F$516,PROVEEDORES!$D87,'EG-JUN'!P$18:P$516)</f>
        <v>0</v>
      </c>
      <c r="H86" s="159">
        <f>SUMIF('EG-JUN'!$F$18:$F$516,PROVEEDORES!$D87,'EG-JUN'!Q$18:Q$516)</f>
        <v>0</v>
      </c>
      <c r="I86" s="159">
        <f>SUMIF('EG-JUN'!$F$18:$F$516,PROVEEDORES!$D87,'EG-JUN'!R$18:R$516)</f>
        <v>0</v>
      </c>
      <c r="J86" s="159">
        <f>SUMIF('EG-JUN'!$F$18:$F$516,PROVEEDORES!$D87,'EG-JUN'!S$18:S$516)</f>
        <v>0</v>
      </c>
      <c r="K86" s="159" t="str">
        <f t="shared" si="2"/>
        <v/>
      </c>
      <c r="L86" s="146" t="str">
        <f>IF(PROVEEDORES!G87="","",PROVEEDORES!G87)</f>
        <v/>
      </c>
    </row>
    <row r="87" spans="3:12" ht="17.45" customHeight="1" x14ac:dyDescent="0.2">
      <c r="C87" s="158">
        <f t="shared" si="3"/>
        <v>81</v>
      </c>
      <c r="D87" s="146" t="str">
        <f>IF(PROVEEDORES!E88="","",PROVEEDORES!E88)</f>
        <v/>
      </c>
      <c r="E87" s="146" t="str">
        <f>IF(PROVEEDORES!F88="","",PROVEEDORES!F88)</f>
        <v/>
      </c>
      <c r="F87" s="146" t="str">
        <f>IF(PROVEEDORES!D88="","",PROVEEDORES!D88)</f>
        <v/>
      </c>
      <c r="G87" s="159">
        <f>SUMIF('EG-JUN'!$F$18:$F$516,PROVEEDORES!$D88,'EG-JUN'!P$18:P$516)</f>
        <v>0</v>
      </c>
      <c r="H87" s="159">
        <f>SUMIF('EG-JUN'!$F$18:$F$516,PROVEEDORES!$D88,'EG-JUN'!Q$18:Q$516)</f>
        <v>0</v>
      </c>
      <c r="I87" s="159">
        <f>SUMIF('EG-JUN'!$F$18:$F$516,PROVEEDORES!$D88,'EG-JUN'!R$18:R$516)</f>
        <v>0</v>
      </c>
      <c r="J87" s="159">
        <f>SUMIF('EG-JUN'!$F$18:$F$516,PROVEEDORES!$D88,'EG-JUN'!S$18:S$516)</f>
        <v>0</v>
      </c>
      <c r="K87" s="159" t="str">
        <f t="shared" si="2"/>
        <v/>
      </c>
      <c r="L87" s="146" t="str">
        <f>IF(PROVEEDORES!G88="","",PROVEEDORES!G88)</f>
        <v/>
      </c>
    </row>
    <row r="88" spans="3:12" ht="17.45" customHeight="1" x14ac:dyDescent="0.2">
      <c r="C88" s="158">
        <f t="shared" si="3"/>
        <v>82</v>
      </c>
      <c r="D88" s="146" t="str">
        <f>IF(PROVEEDORES!E89="","",PROVEEDORES!E89)</f>
        <v/>
      </c>
      <c r="E88" s="146" t="str">
        <f>IF(PROVEEDORES!F89="","",PROVEEDORES!F89)</f>
        <v/>
      </c>
      <c r="F88" s="146" t="str">
        <f>IF(PROVEEDORES!D89="","",PROVEEDORES!D89)</f>
        <v/>
      </c>
      <c r="G88" s="159">
        <f>SUMIF('EG-JUN'!$F$18:$F$516,PROVEEDORES!$D89,'EG-JUN'!P$18:P$516)</f>
        <v>0</v>
      </c>
      <c r="H88" s="159">
        <f>SUMIF('EG-JUN'!$F$18:$F$516,PROVEEDORES!$D89,'EG-JUN'!Q$18:Q$516)</f>
        <v>0</v>
      </c>
      <c r="I88" s="159">
        <f>SUMIF('EG-JUN'!$F$18:$F$516,PROVEEDORES!$D89,'EG-JUN'!R$18:R$516)</f>
        <v>0</v>
      </c>
      <c r="J88" s="159">
        <f>SUMIF('EG-JUN'!$F$18:$F$516,PROVEEDORES!$D89,'EG-JUN'!S$18:S$516)</f>
        <v>0</v>
      </c>
      <c r="K88" s="159" t="str">
        <f t="shared" si="2"/>
        <v/>
      </c>
      <c r="L88" s="146" t="str">
        <f>IF(PROVEEDORES!G89="","",PROVEEDORES!G89)</f>
        <v/>
      </c>
    </row>
    <row r="89" spans="3:12" ht="17.45" customHeight="1" x14ac:dyDescent="0.2">
      <c r="C89" s="158">
        <f t="shared" si="3"/>
        <v>83</v>
      </c>
      <c r="D89" s="146" t="str">
        <f>IF(PROVEEDORES!E90="","",PROVEEDORES!E90)</f>
        <v/>
      </c>
      <c r="E89" s="146" t="str">
        <f>IF(PROVEEDORES!F90="","",PROVEEDORES!F90)</f>
        <v/>
      </c>
      <c r="F89" s="146" t="str">
        <f>IF(PROVEEDORES!D90="","",PROVEEDORES!D90)</f>
        <v/>
      </c>
      <c r="G89" s="159">
        <f>SUMIF('EG-JUN'!$F$18:$F$516,PROVEEDORES!$D90,'EG-JUN'!P$18:P$516)</f>
        <v>0</v>
      </c>
      <c r="H89" s="159">
        <f>SUMIF('EG-JUN'!$F$18:$F$516,PROVEEDORES!$D90,'EG-JUN'!Q$18:Q$516)</f>
        <v>0</v>
      </c>
      <c r="I89" s="159">
        <f>SUMIF('EG-JUN'!$F$18:$F$516,PROVEEDORES!$D90,'EG-JUN'!R$18:R$516)</f>
        <v>0</v>
      </c>
      <c r="J89" s="159">
        <f>SUMIF('EG-JUN'!$F$18:$F$516,PROVEEDORES!$D90,'EG-JUN'!S$18:S$516)</f>
        <v>0</v>
      </c>
      <c r="K89" s="159" t="str">
        <f t="shared" si="2"/>
        <v/>
      </c>
      <c r="L89" s="146" t="str">
        <f>IF(PROVEEDORES!G90="","",PROVEEDORES!G90)</f>
        <v/>
      </c>
    </row>
    <row r="90" spans="3:12" ht="17.45" customHeight="1" x14ac:dyDescent="0.2">
      <c r="C90" s="158">
        <f t="shared" si="3"/>
        <v>84</v>
      </c>
      <c r="D90" s="146" t="str">
        <f>IF(PROVEEDORES!E91="","",PROVEEDORES!E91)</f>
        <v/>
      </c>
      <c r="E90" s="146" t="str">
        <f>IF(PROVEEDORES!F91="","",PROVEEDORES!F91)</f>
        <v/>
      </c>
      <c r="F90" s="146" t="str">
        <f>IF(PROVEEDORES!D91="","",PROVEEDORES!D91)</f>
        <v/>
      </c>
      <c r="G90" s="159">
        <f>SUMIF('EG-JUN'!$F$18:$F$516,PROVEEDORES!$D91,'EG-JUN'!P$18:P$516)</f>
        <v>0</v>
      </c>
      <c r="H90" s="159">
        <f>SUMIF('EG-JUN'!$F$18:$F$516,PROVEEDORES!$D91,'EG-JUN'!Q$18:Q$516)</f>
        <v>0</v>
      </c>
      <c r="I90" s="159">
        <f>SUMIF('EG-JUN'!$F$18:$F$516,PROVEEDORES!$D91,'EG-JUN'!R$18:R$516)</f>
        <v>0</v>
      </c>
      <c r="J90" s="159">
        <f>SUMIF('EG-JUN'!$F$18:$F$516,PROVEEDORES!$D91,'EG-JUN'!S$18:S$516)</f>
        <v>0</v>
      </c>
      <c r="K90" s="159" t="str">
        <f t="shared" si="2"/>
        <v/>
      </c>
      <c r="L90" s="146" t="str">
        <f>IF(PROVEEDORES!G91="","",PROVEEDORES!G91)</f>
        <v/>
      </c>
    </row>
    <row r="91" spans="3:12" ht="17.45" customHeight="1" x14ac:dyDescent="0.2">
      <c r="C91" s="158">
        <f t="shared" si="3"/>
        <v>85</v>
      </c>
      <c r="D91" s="146" t="str">
        <f>IF(PROVEEDORES!E92="","",PROVEEDORES!E92)</f>
        <v/>
      </c>
      <c r="E91" s="146" t="str">
        <f>IF(PROVEEDORES!F92="","",PROVEEDORES!F92)</f>
        <v/>
      </c>
      <c r="F91" s="146" t="str">
        <f>IF(PROVEEDORES!D92="","",PROVEEDORES!D92)</f>
        <v/>
      </c>
      <c r="G91" s="159">
        <f>SUMIF('EG-JUN'!$F$18:$F$516,PROVEEDORES!$D92,'EG-JUN'!P$18:P$516)</f>
        <v>0</v>
      </c>
      <c r="H91" s="159">
        <f>SUMIF('EG-JUN'!$F$18:$F$516,PROVEEDORES!$D92,'EG-JUN'!Q$18:Q$516)</f>
        <v>0</v>
      </c>
      <c r="I91" s="159">
        <f>SUMIF('EG-JUN'!$F$18:$F$516,PROVEEDORES!$D92,'EG-JUN'!R$18:R$516)</f>
        <v>0</v>
      </c>
      <c r="J91" s="159">
        <f>SUMIF('EG-JUN'!$F$18:$F$516,PROVEEDORES!$D92,'EG-JUN'!S$18:S$516)</f>
        <v>0</v>
      </c>
      <c r="K91" s="159" t="str">
        <f t="shared" si="2"/>
        <v/>
      </c>
      <c r="L91" s="146" t="str">
        <f>IF(PROVEEDORES!G92="","",PROVEEDORES!G92)</f>
        <v/>
      </c>
    </row>
    <row r="92" spans="3:12" ht="17.45" customHeight="1" x14ac:dyDescent="0.2">
      <c r="C92" s="158">
        <f t="shared" si="3"/>
        <v>86</v>
      </c>
      <c r="D92" s="146" t="str">
        <f>IF(PROVEEDORES!E93="","",PROVEEDORES!E93)</f>
        <v/>
      </c>
      <c r="E92" s="146" t="str">
        <f>IF(PROVEEDORES!F93="","",PROVEEDORES!F93)</f>
        <v/>
      </c>
      <c r="F92" s="146" t="str">
        <f>IF(PROVEEDORES!D93="","",PROVEEDORES!D93)</f>
        <v/>
      </c>
      <c r="G92" s="159">
        <f>SUMIF('EG-JUN'!$F$18:$F$516,PROVEEDORES!$D93,'EG-JUN'!P$18:P$516)</f>
        <v>0</v>
      </c>
      <c r="H92" s="159">
        <f>SUMIF('EG-JUN'!$F$18:$F$516,PROVEEDORES!$D93,'EG-JUN'!Q$18:Q$516)</f>
        <v>0</v>
      </c>
      <c r="I92" s="159">
        <f>SUMIF('EG-JUN'!$F$18:$F$516,PROVEEDORES!$D93,'EG-JUN'!R$18:R$516)</f>
        <v>0</v>
      </c>
      <c r="J92" s="159">
        <f>SUMIF('EG-JUN'!$F$18:$F$516,PROVEEDORES!$D93,'EG-JUN'!S$18:S$516)</f>
        <v>0</v>
      </c>
      <c r="K92" s="159" t="str">
        <f t="shared" si="2"/>
        <v/>
      </c>
      <c r="L92" s="146" t="str">
        <f>IF(PROVEEDORES!G93="","",PROVEEDORES!G93)</f>
        <v/>
      </c>
    </row>
    <row r="93" spans="3:12" ht="17.45" customHeight="1" x14ac:dyDescent="0.2">
      <c r="C93" s="158">
        <f t="shared" si="3"/>
        <v>87</v>
      </c>
      <c r="D93" s="146" t="str">
        <f>IF(PROVEEDORES!E94="","",PROVEEDORES!E94)</f>
        <v/>
      </c>
      <c r="E93" s="146" t="str">
        <f>IF(PROVEEDORES!F94="","",PROVEEDORES!F94)</f>
        <v/>
      </c>
      <c r="F93" s="146" t="str">
        <f>IF(PROVEEDORES!D94="","",PROVEEDORES!D94)</f>
        <v/>
      </c>
      <c r="G93" s="159">
        <f>SUMIF('EG-JUN'!$F$18:$F$516,PROVEEDORES!$D94,'EG-JUN'!P$18:P$516)</f>
        <v>0</v>
      </c>
      <c r="H93" s="159">
        <f>SUMIF('EG-JUN'!$F$18:$F$516,PROVEEDORES!$D94,'EG-JUN'!Q$18:Q$516)</f>
        <v>0</v>
      </c>
      <c r="I93" s="159">
        <f>SUMIF('EG-JUN'!$F$18:$F$516,PROVEEDORES!$D94,'EG-JUN'!R$18:R$516)</f>
        <v>0</v>
      </c>
      <c r="J93" s="159">
        <f>SUMIF('EG-JUN'!$F$18:$F$516,PROVEEDORES!$D94,'EG-JUN'!S$18:S$516)</f>
        <v>0</v>
      </c>
      <c r="K93" s="159" t="str">
        <f t="shared" si="2"/>
        <v/>
      </c>
      <c r="L93" s="146" t="str">
        <f>IF(PROVEEDORES!G94="","",PROVEEDORES!G94)</f>
        <v/>
      </c>
    </row>
    <row r="94" spans="3:12" ht="17.45" customHeight="1" x14ac:dyDescent="0.2">
      <c r="C94" s="158">
        <f t="shared" si="3"/>
        <v>88</v>
      </c>
      <c r="D94" s="146" t="str">
        <f>IF(PROVEEDORES!E95="","",PROVEEDORES!E95)</f>
        <v/>
      </c>
      <c r="E94" s="146" t="str">
        <f>IF(PROVEEDORES!F95="","",PROVEEDORES!F95)</f>
        <v/>
      </c>
      <c r="F94" s="146" t="str">
        <f>IF(PROVEEDORES!D95="","",PROVEEDORES!D95)</f>
        <v/>
      </c>
      <c r="G94" s="159">
        <f>SUMIF('EG-JUN'!$F$18:$F$516,PROVEEDORES!$D95,'EG-JUN'!P$18:P$516)</f>
        <v>0</v>
      </c>
      <c r="H94" s="159">
        <f>SUMIF('EG-JUN'!$F$18:$F$516,PROVEEDORES!$D95,'EG-JUN'!Q$18:Q$516)</f>
        <v>0</v>
      </c>
      <c r="I94" s="159">
        <f>SUMIF('EG-JUN'!$F$18:$F$516,PROVEEDORES!$D95,'EG-JUN'!R$18:R$516)</f>
        <v>0</v>
      </c>
      <c r="J94" s="159">
        <f>SUMIF('EG-JUN'!$F$18:$F$516,PROVEEDORES!$D95,'EG-JUN'!S$18:S$516)</f>
        <v>0</v>
      </c>
      <c r="K94" s="159" t="str">
        <f t="shared" si="2"/>
        <v/>
      </c>
      <c r="L94" s="146" t="str">
        <f>IF(PROVEEDORES!G95="","",PROVEEDORES!G95)</f>
        <v/>
      </c>
    </row>
    <row r="95" spans="3:12" ht="17.45" customHeight="1" x14ac:dyDescent="0.2">
      <c r="C95" s="158">
        <f t="shared" si="3"/>
        <v>89</v>
      </c>
      <c r="D95" s="146" t="str">
        <f>IF(PROVEEDORES!E96="","",PROVEEDORES!E96)</f>
        <v/>
      </c>
      <c r="E95" s="146" t="str">
        <f>IF(PROVEEDORES!F96="","",PROVEEDORES!F96)</f>
        <v/>
      </c>
      <c r="F95" s="146" t="str">
        <f>IF(PROVEEDORES!D96="","",PROVEEDORES!D96)</f>
        <v/>
      </c>
      <c r="G95" s="159">
        <f>SUMIF('EG-JUN'!$F$18:$F$516,PROVEEDORES!$D96,'EG-JUN'!P$18:P$516)</f>
        <v>0</v>
      </c>
      <c r="H95" s="159">
        <f>SUMIF('EG-JUN'!$F$18:$F$516,PROVEEDORES!$D96,'EG-JUN'!Q$18:Q$516)</f>
        <v>0</v>
      </c>
      <c r="I95" s="159">
        <f>SUMIF('EG-JUN'!$F$18:$F$516,PROVEEDORES!$D96,'EG-JUN'!R$18:R$516)</f>
        <v>0</v>
      </c>
      <c r="J95" s="159">
        <f>SUMIF('EG-JUN'!$F$18:$F$516,PROVEEDORES!$D96,'EG-JUN'!S$18:S$516)</f>
        <v>0</v>
      </c>
      <c r="K95" s="159" t="str">
        <f t="shared" si="2"/>
        <v/>
      </c>
      <c r="L95" s="146" t="str">
        <f>IF(PROVEEDORES!G96="","",PROVEEDORES!G96)</f>
        <v/>
      </c>
    </row>
    <row r="96" spans="3:12" ht="17.45" customHeight="1" x14ac:dyDescent="0.2">
      <c r="C96" s="158">
        <f t="shared" si="3"/>
        <v>90</v>
      </c>
      <c r="D96" s="146" t="str">
        <f>IF(PROVEEDORES!E97="","",PROVEEDORES!E97)</f>
        <v/>
      </c>
      <c r="E96" s="146" t="str">
        <f>IF(PROVEEDORES!F97="","",PROVEEDORES!F97)</f>
        <v/>
      </c>
      <c r="F96" s="146" t="str">
        <f>IF(PROVEEDORES!D97="","",PROVEEDORES!D97)</f>
        <v/>
      </c>
      <c r="G96" s="159">
        <f>SUMIF('EG-JUN'!$F$18:$F$516,PROVEEDORES!$D97,'EG-JUN'!P$18:P$516)</f>
        <v>0</v>
      </c>
      <c r="H96" s="159">
        <f>SUMIF('EG-JUN'!$F$18:$F$516,PROVEEDORES!$D97,'EG-JUN'!Q$18:Q$516)</f>
        <v>0</v>
      </c>
      <c r="I96" s="159">
        <f>SUMIF('EG-JUN'!$F$18:$F$516,PROVEEDORES!$D97,'EG-JUN'!R$18:R$516)</f>
        <v>0</v>
      </c>
      <c r="J96" s="159">
        <f>SUMIF('EG-JUN'!$F$18:$F$516,PROVEEDORES!$D97,'EG-JUN'!S$18:S$516)</f>
        <v>0</v>
      </c>
      <c r="K96" s="159" t="str">
        <f t="shared" si="2"/>
        <v/>
      </c>
      <c r="L96" s="146" t="str">
        <f>IF(PROVEEDORES!G97="","",PROVEEDORES!G97)</f>
        <v/>
      </c>
    </row>
    <row r="97" spans="3:12" ht="17.45" customHeight="1" x14ac:dyDescent="0.2">
      <c r="C97" s="158">
        <f t="shared" si="3"/>
        <v>91</v>
      </c>
      <c r="D97" s="146" t="str">
        <f>IF(PROVEEDORES!E98="","",PROVEEDORES!E98)</f>
        <v/>
      </c>
      <c r="E97" s="146" t="str">
        <f>IF(PROVEEDORES!F98="","",PROVEEDORES!F98)</f>
        <v/>
      </c>
      <c r="F97" s="146" t="str">
        <f>IF(PROVEEDORES!D98="","",PROVEEDORES!D98)</f>
        <v/>
      </c>
      <c r="G97" s="159">
        <f>SUMIF('EG-JUN'!$F$18:$F$516,PROVEEDORES!$D98,'EG-JUN'!P$18:P$516)</f>
        <v>0</v>
      </c>
      <c r="H97" s="159">
        <f>SUMIF('EG-JUN'!$F$18:$F$516,PROVEEDORES!$D98,'EG-JUN'!Q$18:Q$516)</f>
        <v>0</v>
      </c>
      <c r="I97" s="159">
        <f>SUMIF('EG-JUN'!$F$18:$F$516,PROVEEDORES!$D98,'EG-JUN'!R$18:R$516)</f>
        <v>0</v>
      </c>
      <c r="J97" s="159">
        <f>SUMIF('EG-JUN'!$F$18:$F$516,PROVEEDORES!$D98,'EG-JUN'!S$18:S$516)</f>
        <v>0</v>
      </c>
      <c r="K97" s="159" t="str">
        <f t="shared" si="2"/>
        <v/>
      </c>
      <c r="L97" s="146" t="str">
        <f>IF(PROVEEDORES!G98="","",PROVEEDORES!G98)</f>
        <v/>
      </c>
    </row>
    <row r="98" spans="3:12" ht="17.45" customHeight="1" x14ac:dyDescent="0.2">
      <c r="C98" s="158">
        <f t="shared" si="3"/>
        <v>92</v>
      </c>
      <c r="D98" s="146" t="str">
        <f>IF(PROVEEDORES!E99="","",PROVEEDORES!E99)</f>
        <v/>
      </c>
      <c r="E98" s="146" t="str">
        <f>IF(PROVEEDORES!F99="","",PROVEEDORES!F99)</f>
        <v/>
      </c>
      <c r="F98" s="146" t="str">
        <f>IF(PROVEEDORES!D99="","",PROVEEDORES!D99)</f>
        <v/>
      </c>
      <c r="G98" s="159">
        <f>SUMIF('EG-JUN'!$F$18:$F$516,PROVEEDORES!$D99,'EG-JUN'!P$18:P$516)</f>
        <v>0</v>
      </c>
      <c r="H98" s="159">
        <f>SUMIF('EG-JUN'!$F$18:$F$516,PROVEEDORES!$D99,'EG-JUN'!Q$18:Q$516)</f>
        <v>0</v>
      </c>
      <c r="I98" s="159">
        <f>SUMIF('EG-JUN'!$F$18:$F$516,PROVEEDORES!$D99,'EG-JUN'!R$18:R$516)</f>
        <v>0</v>
      </c>
      <c r="J98" s="159">
        <f>SUMIF('EG-JUN'!$F$18:$F$516,PROVEEDORES!$D99,'EG-JUN'!S$18:S$516)</f>
        <v>0</v>
      </c>
      <c r="K98" s="159" t="str">
        <f t="shared" si="2"/>
        <v/>
      </c>
      <c r="L98" s="146" t="str">
        <f>IF(PROVEEDORES!G99="","",PROVEEDORES!G99)</f>
        <v/>
      </c>
    </row>
    <row r="99" spans="3:12" ht="17.45" customHeight="1" x14ac:dyDescent="0.2">
      <c r="C99" s="158">
        <f t="shared" si="3"/>
        <v>93</v>
      </c>
      <c r="D99" s="146" t="str">
        <f>IF(PROVEEDORES!E100="","",PROVEEDORES!E100)</f>
        <v/>
      </c>
      <c r="E99" s="146" t="str">
        <f>IF(PROVEEDORES!F100="","",PROVEEDORES!F100)</f>
        <v/>
      </c>
      <c r="F99" s="146" t="str">
        <f>IF(PROVEEDORES!D100="","",PROVEEDORES!D100)</f>
        <v/>
      </c>
      <c r="G99" s="159">
        <f>SUMIF('EG-JUN'!$F$18:$F$516,PROVEEDORES!$D100,'EG-JUN'!P$18:P$516)</f>
        <v>0</v>
      </c>
      <c r="H99" s="159">
        <f>SUMIF('EG-JUN'!$F$18:$F$516,PROVEEDORES!$D100,'EG-JUN'!Q$18:Q$516)</f>
        <v>0</v>
      </c>
      <c r="I99" s="159">
        <f>SUMIF('EG-JUN'!$F$18:$F$516,PROVEEDORES!$D100,'EG-JUN'!R$18:R$516)</f>
        <v>0</v>
      </c>
      <c r="J99" s="159">
        <f>SUMIF('EG-JUN'!$F$18:$F$516,PROVEEDORES!$D100,'EG-JUN'!S$18:S$516)</f>
        <v>0</v>
      </c>
      <c r="K99" s="159" t="str">
        <f t="shared" si="2"/>
        <v/>
      </c>
      <c r="L99" s="146" t="str">
        <f>IF(PROVEEDORES!G100="","",PROVEEDORES!G100)</f>
        <v/>
      </c>
    </row>
    <row r="100" spans="3:12" ht="17.45" customHeight="1" x14ac:dyDescent="0.2">
      <c r="C100" s="158">
        <f t="shared" si="3"/>
        <v>94</v>
      </c>
      <c r="D100" s="146" t="str">
        <f>IF(PROVEEDORES!E101="","",PROVEEDORES!E101)</f>
        <v/>
      </c>
      <c r="E100" s="146" t="str">
        <f>IF(PROVEEDORES!F101="","",PROVEEDORES!F101)</f>
        <v/>
      </c>
      <c r="F100" s="146" t="str">
        <f>IF(PROVEEDORES!D101="","",PROVEEDORES!D101)</f>
        <v/>
      </c>
      <c r="G100" s="159">
        <f>SUMIF('EG-JUN'!$F$18:$F$516,PROVEEDORES!$D101,'EG-JUN'!P$18:P$516)</f>
        <v>0</v>
      </c>
      <c r="H100" s="159">
        <f>SUMIF('EG-JUN'!$F$18:$F$516,PROVEEDORES!$D101,'EG-JUN'!Q$18:Q$516)</f>
        <v>0</v>
      </c>
      <c r="I100" s="159">
        <f>SUMIF('EG-JUN'!$F$18:$F$516,PROVEEDORES!$D101,'EG-JUN'!R$18:R$516)</f>
        <v>0</v>
      </c>
      <c r="J100" s="159">
        <f>SUMIF('EG-JUN'!$F$18:$F$516,PROVEEDORES!$D101,'EG-JUN'!S$18:S$516)</f>
        <v>0</v>
      </c>
      <c r="K100" s="159" t="str">
        <f t="shared" si="2"/>
        <v/>
      </c>
      <c r="L100" s="146" t="str">
        <f>IF(PROVEEDORES!G101="","",PROVEEDORES!G101)</f>
        <v/>
      </c>
    </row>
    <row r="101" spans="3:12" ht="17.45" customHeight="1" x14ac:dyDescent="0.2">
      <c r="C101" s="158">
        <f t="shared" si="3"/>
        <v>95</v>
      </c>
      <c r="D101" s="146" t="str">
        <f>IF(PROVEEDORES!E102="","",PROVEEDORES!E102)</f>
        <v/>
      </c>
      <c r="E101" s="146" t="str">
        <f>IF(PROVEEDORES!F102="","",PROVEEDORES!F102)</f>
        <v/>
      </c>
      <c r="F101" s="146" t="str">
        <f>IF(PROVEEDORES!D102="","",PROVEEDORES!D102)</f>
        <v/>
      </c>
      <c r="G101" s="159">
        <f>SUMIF('EG-JUN'!$F$18:$F$516,PROVEEDORES!$D102,'EG-JUN'!P$18:P$516)</f>
        <v>0</v>
      </c>
      <c r="H101" s="159">
        <f>SUMIF('EG-JUN'!$F$18:$F$516,PROVEEDORES!$D102,'EG-JUN'!Q$18:Q$516)</f>
        <v>0</v>
      </c>
      <c r="I101" s="159">
        <f>SUMIF('EG-JUN'!$F$18:$F$516,PROVEEDORES!$D102,'EG-JUN'!R$18:R$516)</f>
        <v>0</v>
      </c>
      <c r="J101" s="159">
        <f>SUMIF('EG-JUN'!$F$18:$F$516,PROVEEDORES!$D102,'EG-JUN'!S$18:S$516)</f>
        <v>0</v>
      </c>
      <c r="K101" s="159" t="str">
        <f t="shared" si="2"/>
        <v/>
      </c>
      <c r="L101" s="146" t="str">
        <f>IF(PROVEEDORES!G102="","",PROVEEDORES!G102)</f>
        <v/>
      </c>
    </row>
    <row r="102" spans="3:12" ht="17.45" customHeight="1" x14ac:dyDescent="0.2">
      <c r="C102" s="158">
        <f t="shared" si="3"/>
        <v>96</v>
      </c>
      <c r="D102" s="146" t="str">
        <f>IF(PROVEEDORES!E103="","",PROVEEDORES!E103)</f>
        <v/>
      </c>
      <c r="E102" s="146" t="str">
        <f>IF(PROVEEDORES!F103="","",PROVEEDORES!F103)</f>
        <v/>
      </c>
      <c r="F102" s="146" t="str">
        <f>IF(PROVEEDORES!D103="","",PROVEEDORES!D103)</f>
        <v/>
      </c>
      <c r="G102" s="159">
        <f>SUMIF('EG-JUN'!$F$18:$F$516,PROVEEDORES!$D103,'EG-JUN'!P$18:P$516)</f>
        <v>0</v>
      </c>
      <c r="H102" s="159">
        <f>SUMIF('EG-JUN'!$F$18:$F$516,PROVEEDORES!$D103,'EG-JUN'!Q$18:Q$516)</f>
        <v>0</v>
      </c>
      <c r="I102" s="159">
        <f>SUMIF('EG-JUN'!$F$18:$F$516,PROVEEDORES!$D103,'EG-JUN'!R$18:R$516)</f>
        <v>0</v>
      </c>
      <c r="J102" s="159">
        <f>SUMIF('EG-JUN'!$F$18:$F$516,PROVEEDORES!$D103,'EG-JUN'!S$18:S$516)</f>
        <v>0</v>
      </c>
      <c r="K102" s="159" t="str">
        <f t="shared" si="2"/>
        <v/>
      </c>
      <c r="L102" s="146" t="str">
        <f>IF(PROVEEDORES!G103="","",PROVEEDORES!G103)</f>
        <v/>
      </c>
    </row>
    <row r="103" spans="3:12" ht="17.45" customHeight="1" x14ac:dyDescent="0.2">
      <c r="C103" s="158">
        <f t="shared" si="3"/>
        <v>97</v>
      </c>
      <c r="D103" s="146" t="str">
        <f>IF(PROVEEDORES!E104="","",PROVEEDORES!E104)</f>
        <v/>
      </c>
      <c r="E103" s="146" t="str">
        <f>IF(PROVEEDORES!F104="","",PROVEEDORES!F104)</f>
        <v/>
      </c>
      <c r="F103" s="146" t="str">
        <f>IF(PROVEEDORES!D104="","",PROVEEDORES!D104)</f>
        <v/>
      </c>
      <c r="G103" s="159">
        <f>SUMIF('EG-JUN'!$F$18:$F$516,PROVEEDORES!$D104,'EG-JUN'!P$18:P$516)</f>
        <v>0</v>
      </c>
      <c r="H103" s="159">
        <f>SUMIF('EG-JUN'!$F$18:$F$516,PROVEEDORES!$D104,'EG-JUN'!Q$18:Q$516)</f>
        <v>0</v>
      </c>
      <c r="I103" s="159">
        <f>SUMIF('EG-JUN'!$F$18:$F$516,PROVEEDORES!$D104,'EG-JUN'!R$18:R$516)</f>
        <v>0</v>
      </c>
      <c r="J103" s="159">
        <f>SUMIF('EG-JUN'!$F$18:$F$516,PROVEEDORES!$D104,'EG-JUN'!S$18:S$516)</f>
        <v>0</v>
      </c>
      <c r="K103" s="159" t="str">
        <f t="shared" si="2"/>
        <v/>
      </c>
      <c r="L103" s="146" t="str">
        <f>IF(PROVEEDORES!G104="","",PROVEEDORES!G104)</f>
        <v/>
      </c>
    </row>
    <row r="104" spans="3:12" ht="17.45" customHeight="1" x14ac:dyDescent="0.2">
      <c r="C104" s="158">
        <f t="shared" si="3"/>
        <v>98</v>
      </c>
      <c r="D104" s="146" t="str">
        <f>IF(PROVEEDORES!E105="","",PROVEEDORES!E105)</f>
        <v/>
      </c>
      <c r="E104" s="146" t="str">
        <f>IF(PROVEEDORES!F105="","",PROVEEDORES!F105)</f>
        <v/>
      </c>
      <c r="F104" s="146" t="str">
        <f>IF(PROVEEDORES!D105="","",PROVEEDORES!D105)</f>
        <v/>
      </c>
      <c r="G104" s="159">
        <f>SUMIF('EG-JUN'!$F$18:$F$516,PROVEEDORES!$D105,'EG-JUN'!P$18:P$516)</f>
        <v>0</v>
      </c>
      <c r="H104" s="159">
        <f>SUMIF('EG-JUN'!$F$18:$F$516,PROVEEDORES!$D105,'EG-JUN'!Q$18:Q$516)</f>
        <v>0</v>
      </c>
      <c r="I104" s="159">
        <f>SUMIF('EG-JUN'!$F$18:$F$516,PROVEEDORES!$D105,'EG-JUN'!R$18:R$516)</f>
        <v>0</v>
      </c>
      <c r="J104" s="159">
        <f>SUMIF('EG-JUN'!$F$18:$F$516,PROVEEDORES!$D105,'EG-JUN'!S$18:S$516)</f>
        <v>0</v>
      </c>
      <c r="K104" s="159" t="str">
        <f t="shared" si="2"/>
        <v/>
      </c>
      <c r="L104" s="146" t="str">
        <f>IF(PROVEEDORES!G105="","",PROVEEDORES!G105)</f>
        <v/>
      </c>
    </row>
    <row r="105" spans="3:12" ht="17.45" customHeight="1" x14ac:dyDescent="0.2">
      <c r="C105" s="158">
        <f t="shared" si="3"/>
        <v>99</v>
      </c>
      <c r="D105" s="146" t="str">
        <f>IF(PROVEEDORES!E106="","",PROVEEDORES!E106)</f>
        <v/>
      </c>
      <c r="E105" s="146" t="str">
        <f>IF(PROVEEDORES!F106="","",PROVEEDORES!F106)</f>
        <v/>
      </c>
      <c r="F105" s="146" t="str">
        <f>IF(PROVEEDORES!D106="","",PROVEEDORES!D106)</f>
        <v/>
      </c>
      <c r="G105" s="159">
        <f>SUMIF('EG-JUN'!$F$18:$F$516,PROVEEDORES!$D106,'EG-JUN'!P$18:P$516)</f>
        <v>0</v>
      </c>
      <c r="H105" s="159">
        <f>SUMIF('EG-JUN'!$F$18:$F$516,PROVEEDORES!$D106,'EG-JUN'!Q$18:Q$516)</f>
        <v>0</v>
      </c>
      <c r="I105" s="159">
        <f>SUMIF('EG-JUN'!$F$18:$F$516,PROVEEDORES!$D106,'EG-JUN'!R$18:R$516)</f>
        <v>0</v>
      </c>
      <c r="J105" s="159">
        <f>SUMIF('EG-JUN'!$F$18:$F$516,PROVEEDORES!$D106,'EG-JUN'!S$18:S$516)</f>
        <v>0</v>
      </c>
      <c r="K105" s="159" t="str">
        <f t="shared" si="2"/>
        <v/>
      </c>
      <c r="L105" s="146" t="str">
        <f>IF(PROVEEDORES!G106="","",PROVEEDORES!G106)</f>
        <v/>
      </c>
    </row>
    <row r="106" spans="3:12" ht="17.45" customHeight="1" x14ac:dyDescent="0.2">
      <c r="C106" s="158">
        <f t="shared" si="3"/>
        <v>100</v>
      </c>
      <c r="D106" s="146" t="str">
        <f>IF(PROVEEDORES!E107="","",PROVEEDORES!E107)</f>
        <v/>
      </c>
      <c r="E106" s="146" t="str">
        <f>IF(PROVEEDORES!F107="","",PROVEEDORES!F107)</f>
        <v/>
      </c>
      <c r="F106" s="146" t="str">
        <f>IF(PROVEEDORES!D107="","",PROVEEDORES!D107)</f>
        <v/>
      </c>
      <c r="G106" s="159">
        <f>SUMIF('EG-JUN'!$F$18:$F$516,PROVEEDORES!$D107,'EG-JUN'!P$18:P$516)</f>
        <v>0</v>
      </c>
      <c r="H106" s="159">
        <f>SUMIF('EG-JUN'!$F$18:$F$516,PROVEEDORES!$D107,'EG-JUN'!Q$18:Q$516)</f>
        <v>0</v>
      </c>
      <c r="I106" s="159">
        <f>SUMIF('EG-JUN'!$F$18:$F$516,PROVEEDORES!$D107,'EG-JUN'!R$18:R$516)</f>
        <v>0</v>
      </c>
      <c r="J106" s="159">
        <f>SUMIF('EG-JUN'!$F$18:$F$516,PROVEEDORES!$D107,'EG-JUN'!S$18:S$516)</f>
        <v>0</v>
      </c>
      <c r="K106" s="159" t="str">
        <f t="shared" si="2"/>
        <v/>
      </c>
      <c r="L106" s="146" t="str">
        <f>IF(PROVEEDORES!G107="","",PROVEEDORES!G107)</f>
        <v/>
      </c>
    </row>
    <row r="107" spans="3:12" ht="17.45" customHeight="1" x14ac:dyDescent="0.2">
      <c r="C107" s="158">
        <f t="shared" si="3"/>
        <v>101</v>
      </c>
      <c r="D107" s="146" t="str">
        <f>IF(PROVEEDORES!E108="","",PROVEEDORES!E108)</f>
        <v/>
      </c>
      <c r="E107" s="146" t="str">
        <f>IF(PROVEEDORES!F108="","",PROVEEDORES!F108)</f>
        <v/>
      </c>
      <c r="F107" s="146" t="str">
        <f>IF(PROVEEDORES!D108="","",PROVEEDORES!D108)</f>
        <v/>
      </c>
      <c r="G107" s="159">
        <f>SUMIF('EG-JUN'!$F$18:$F$516,PROVEEDORES!$D108,'EG-JUN'!P$18:P$516)</f>
        <v>0</v>
      </c>
      <c r="H107" s="159">
        <f>SUMIF('EG-JUN'!$F$18:$F$516,PROVEEDORES!$D108,'EG-JUN'!Q$18:Q$516)</f>
        <v>0</v>
      </c>
      <c r="I107" s="159">
        <f>SUMIF('EG-JUN'!$F$18:$F$516,PROVEEDORES!$D108,'EG-JUN'!R$18:R$516)</f>
        <v>0</v>
      </c>
      <c r="J107" s="159">
        <f>SUMIF('EG-JUN'!$F$18:$F$516,PROVEEDORES!$D108,'EG-JUN'!S$18:S$516)</f>
        <v>0</v>
      </c>
      <c r="K107" s="159" t="str">
        <f t="shared" si="2"/>
        <v/>
      </c>
      <c r="L107" s="146" t="str">
        <f>IF(PROVEEDORES!G108="","",PROVEEDORES!G108)</f>
        <v/>
      </c>
    </row>
    <row r="108" spans="3:12" ht="17.45" customHeight="1" x14ac:dyDescent="0.2">
      <c r="C108" s="158">
        <f t="shared" si="3"/>
        <v>102</v>
      </c>
      <c r="D108" s="146" t="str">
        <f>IF(PROVEEDORES!E109="","",PROVEEDORES!E109)</f>
        <v/>
      </c>
      <c r="E108" s="146" t="str">
        <f>IF(PROVEEDORES!F109="","",PROVEEDORES!F109)</f>
        <v/>
      </c>
      <c r="F108" s="146" t="str">
        <f>IF(PROVEEDORES!D109="","",PROVEEDORES!D109)</f>
        <v/>
      </c>
      <c r="G108" s="159">
        <f>SUMIF('EG-JUN'!$F$18:$F$516,PROVEEDORES!$D109,'EG-JUN'!P$18:P$516)</f>
        <v>0</v>
      </c>
      <c r="H108" s="159">
        <f>SUMIF('EG-JUN'!$F$18:$F$516,PROVEEDORES!$D109,'EG-JUN'!Q$18:Q$516)</f>
        <v>0</v>
      </c>
      <c r="I108" s="159">
        <f>SUMIF('EG-JUN'!$F$18:$F$516,PROVEEDORES!$D109,'EG-JUN'!R$18:R$516)</f>
        <v>0</v>
      </c>
      <c r="J108" s="159">
        <f>SUMIF('EG-JUN'!$F$18:$F$516,PROVEEDORES!$D109,'EG-JUN'!S$18:S$516)</f>
        <v>0</v>
      </c>
      <c r="K108" s="159" t="str">
        <f t="shared" si="2"/>
        <v/>
      </c>
      <c r="L108" s="146" t="str">
        <f>IF(PROVEEDORES!G109="","",PROVEEDORES!G109)</f>
        <v/>
      </c>
    </row>
    <row r="109" spans="3:12" ht="17.45" customHeight="1" x14ac:dyDescent="0.2">
      <c r="C109" s="158">
        <f t="shared" si="3"/>
        <v>103</v>
      </c>
      <c r="D109" s="146" t="str">
        <f>IF(PROVEEDORES!E110="","",PROVEEDORES!E110)</f>
        <v/>
      </c>
      <c r="E109" s="146" t="str">
        <f>IF(PROVEEDORES!F110="","",PROVEEDORES!F110)</f>
        <v/>
      </c>
      <c r="F109" s="146" t="str">
        <f>IF(PROVEEDORES!D110="","",PROVEEDORES!D110)</f>
        <v/>
      </c>
      <c r="G109" s="159">
        <f>SUMIF('EG-JUN'!$F$18:$F$516,PROVEEDORES!$D110,'EG-JUN'!P$18:P$516)</f>
        <v>0</v>
      </c>
      <c r="H109" s="159">
        <f>SUMIF('EG-JUN'!$F$18:$F$516,PROVEEDORES!$D110,'EG-JUN'!Q$18:Q$516)</f>
        <v>0</v>
      </c>
      <c r="I109" s="159">
        <f>SUMIF('EG-JUN'!$F$18:$F$516,PROVEEDORES!$D110,'EG-JUN'!R$18:R$516)</f>
        <v>0</v>
      </c>
      <c r="J109" s="159">
        <f>SUMIF('EG-JUN'!$F$18:$F$516,PROVEEDORES!$D110,'EG-JUN'!S$18:S$516)</f>
        <v>0</v>
      </c>
      <c r="K109" s="159" t="str">
        <f t="shared" si="2"/>
        <v/>
      </c>
      <c r="L109" s="146" t="str">
        <f>IF(PROVEEDORES!G110="","",PROVEEDORES!G110)</f>
        <v/>
      </c>
    </row>
    <row r="110" spans="3:12" ht="17.45" customHeight="1" x14ac:dyDescent="0.2">
      <c r="C110" s="158">
        <f t="shared" si="3"/>
        <v>104</v>
      </c>
      <c r="D110" s="146" t="str">
        <f>IF(PROVEEDORES!E111="","",PROVEEDORES!E111)</f>
        <v/>
      </c>
      <c r="E110" s="146" t="str">
        <f>IF(PROVEEDORES!F111="","",PROVEEDORES!F111)</f>
        <v/>
      </c>
      <c r="F110" s="146" t="str">
        <f>IF(PROVEEDORES!D111="","",PROVEEDORES!D111)</f>
        <v/>
      </c>
      <c r="G110" s="159">
        <f>SUMIF('EG-JUN'!$F$18:$F$516,PROVEEDORES!$D111,'EG-JUN'!P$18:P$516)</f>
        <v>0</v>
      </c>
      <c r="H110" s="159">
        <f>SUMIF('EG-JUN'!$F$18:$F$516,PROVEEDORES!$D111,'EG-JUN'!Q$18:Q$516)</f>
        <v>0</v>
      </c>
      <c r="I110" s="159">
        <f>SUMIF('EG-JUN'!$F$18:$F$516,PROVEEDORES!$D111,'EG-JUN'!R$18:R$516)</f>
        <v>0</v>
      </c>
      <c r="J110" s="159">
        <f>SUMIF('EG-JUN'!$F$18:$F$516,PROVEEDORES!$D111,'EG-JUN'!S$18:S$516)</f>
        <v>0</v>
      </c>
      <c r="K110" s="159" t="str">
        <f t="shared" si="2"/>
        <v/>
      </c>
      <c r="L110" s="146" t="str">
        <f>IF(PROVEEDORES!G111="","",PROVEEDORES!G111)</f>
        <v/>
      </c>
    </row>
    <row r="111" spans="3:12" ht="17.45" customHeight="1" x14ac:dyDescent="0.2">
      <c r="C111" s="158">
        <f t="shared" si="3"/>
        <v>105</v>
      </c>
      <c r="D111" s="146" t="str">
        <f>IF(PROVEEDORES!E112="","",PROVEEDORES!E112)</f>
        <v/>
      </c>
      <c r="E111" s="146" t="str">
        <f>IF(PROVEEDORES!F112="","",PROVEEDORES!F112)</f>
        <v/>
      </c>
      <c r="F111" s="146" t="str">
        <f>IF(PROVEEDORES!D112="","",PROVEEDORES!D112)</f>
        <v/>
      </c>
      <c r="G111" s="159">
        <f>SUMIF('EG-JUN'!$F$18:$F$516,PROVEEDORES!$D112,'EG-JUN'!P$18:P$516)</f>
        <v>0</v>
      </c>
      <c r="H111" s="159">
        <f>SUMIF('EG-JUN'!$F$18:$F$516,PROVEEDORES!$D112,'EG-JUN'!Q$18:Q$516)</f>
        <v>0</v>
      </c>
      <c r="I111" s="159">
        <f>SUMIF('EG-JUN'!$F$18:$F$516,PROVEEDORES!$D112,'EG-JUN'!R$18:R$516)</f>
        <v>0</v>
      </c>
      <c r="J111" s="159">
        <f>SUMIF('EG-JUN'!$F$18:$F$516,PROVEEDORES!$D112,'EG-JUN'!S$18:S$516)</f>
        <v>0</v>
      </c>
      <c r="K111" s="159" t="str">
        <f t="shared" si="2"/>
        <v/>
      </c>
      <c r="L111" s="146" t="str">
        <f>IF(PROVEEDORES!G112="","",PROVEEDORES!G112)</f>
        <v/>
      </c>
    </row>
    <row r="112" spans="3:12" ht="17.45" customHeight="1" x14ac:dyDescent="0.2">
      <c r="C112" s="158">
        <f t="shared" si="3"/>
        <v>106</v>
      </c>
      <c r="D112" s="146" t="str">
        <f>IF(PROVEEDORES!E113="","",PROVEEDORES!E113)</f>
        <v/>
      </c>
      <c r="E112" s="146" t="str">
        <f>IF(PROVEEDORES!F113="","",PROVEEDORES!F113)</f>
        <v/>
      </c>
      <c r="F112" s="146" t="str">
        <f>IF(PROVEEDORES!D113="","",PROVEEDORES!D113)</f>
        <v/>
      </c>
      <c r="G112" s="159">
        <f>SUMIF('EG-JUN'!$F$18:$F$516,PROVEEDORES!$D113,'EG-JUN'!P$18:P$516)</f>
        <v>0</v>
      </c>
      <c r="H112" s="159">
        <f>SUMIF('EG-JUN'!$F$18:$F$516,PROVEEDORES!$D113,'EG-JUN'!Q$18:Q$516)</f>
        <v>0</v>
      </c>
      <c r="I112" s="159">
        <f>SUMIF('EG-JUN'!$F$18:$F$516,PROVEEDORES!$D113,'EG-JUN'!R$18:R$516)</f>
        <v>0</v>
      </c>
      <c r="J112" s="159">
        <f>SUMIF('EG-JUN'!$F$18:$F$516,PROVEEDORES!$D113,'EG-JUN'!S$18:S$516)</f>
        <v>0</v>
      </c>
      <c r="K112" s="159" t="str">
        <f t="shared" si="2"/>
        <v/>
      </c>
      <c r="L112" s="146" t="str">
        <f>IF(PROVEEDORES!G113="","",PROVEEDORES!G113)</f>
        <v/>
      </c>
    </row>
    <row r="113" spans="3:12" ht="17.45" customHeight="1" x14ac:dyDescent="0.2">
      <c r="C113" s="158">
        <f t="shared" si="3"/>
        <v>107</v>
      </c>
      <c r="D113" s="146" t="str">
        <f>IF(PROVEEDORES!E114="","",PROVEEDORES!E114)</f>
        <v/>
      </c>
      <c r="E113" s="146" t="str">
        <f>IF(PROVEEDORES!F114="","",PROVEEDORES!F114)</f>
        <v/>
      </c>
      <c r="F113" s="146" t="str">
        <f>IF(PROVEEDORES!D114="","",PROVEEDORES!D114)</f>
        <v/>
      </c>
      <c r="G113" s="159">
        <f>SUMIF('EG-JUN'!$F$18:$F$516,PROVEEDORES!$D114,'EG-JUN'!P$18:P$516)</f>
        <v>0</v>
      </c>
      <c r="H113" s="159">
        <f>SUMIF('EG-JUN'!$F$18:$F$516,PROVEEDORES!$D114,'EG-JUN'!Q$18:Q$516)</f>
        <v>0</v>
      </c>
      <c r="I113" s="159">
        <f>SUMIF('EG-JUN'!$F$18:$F$516,PROVEEDORES!$D114,'EG-JUN'!R$18:R$516)</f>
        <v>0</v>
      </c>
      <c r="J113" s="159">
        <f>SUMIF('EG-JUN'!$F$18:$F$516,PROVEEDORES!$D114,'EG-JUN'!S$18:S$516)</f>
        <v>0</v>
      </c>
      <c r="K113" s="159" t="str">
        <f t="shared" si="2"/>
        <v/>
      </c>
      <c r="L113" s="146" t="str">
        <f>IF(PROVEEDORES!G114="","",PROVEEDORES!G114)</f>
        <v/>
      </c>
    </row>
    <row r="114" spans="3:12" ht="17.45" customHeight="1" x14ac:dyDescent="0.2">
      <c r="C114" s="158">
        <f t="shared" si="3"/>
        <v>108</v>
      </c>
      <c r="D114" s="146" t="str">
        <f>IF(PROVEEDORES!E115="","",PROVEEDORES!E115)</f>
        <v/>
      </c>
      <c r="E114" s="146" t="str">
        <f>IF(PROVEEDORES!F115="","",PROVEEDORES!F115)</f>
        <v/>
      </c>
      <c r="F114" s="146" t="str">
        <f>IF(PROVEEDORES!D115="","",PROVEEDORES!D115)</f>
        <v/>
      </c>
      <c r="G114" s="159">
        <f>SUMIF('EG-JUN'!$F$18:$F$516,PROVEEDORES!$D115,'EG-JUN'!P$18:P$516)</f>
        <v>0</v>
      </c>
      <c r="H114" s="159">
        <f>SUMIF('EG-JUN'!$F$18:$F$516,PROVEEDORES!$D115,'EG-JUN'!Q$18:Q$516)</f>
        <v>0</v>
      </c>
      <c r="I114" s="159">
        <f>SUMIF('EG-JUN'!$F$18:$F$516,PROVEEDORES!$D115,'EG-JUN'!R$18:R$516)</f>
        <v>0</v>
      </c>
      <c r="J114" s="159">
        <f>SUMIF('EG-JUN'!$F$18:$F$516,PROVEEDORES!$D115,'EG-JUN'!S$18:S$516)</f>
        <v>0</v>
      </c>
      <c r="K114" s="159" t="str">
        <f t="shared" si="2"/>
        <v/>
      </c>
      <c r="L114" s="146" t="str">
        <f>IF(PROVEEDORES!G115="","",PROVEEDORES!G115)</f>
        <v/>
      </c>
    </row>
    <row r="115" spans="3:12" ht="17.45" customHeight="1" x14ac:dyDescent="0.2">
      <c r="C115" s="158">
        <f t="shared" si="3"/>
        <v>109</v>
      </c>
      <c r="D115" s="146" t="str">
        <f>IF(PROVEEDORES!E116="","",PROVEEDORES!E116)</f>
        <v/>
      </c>
      <c r="E115" s="146" t="str">
        <f>IF(PROVEEDORES!F116="","",PROVEEDORES!F116)</f>
        <v/>
      </c>
      <c r="F115" s="146" t="str">
        <f>IF(PROVEEDORES!D116="","",PROVEEDORES!D116)</f>
        <v/>
      </c>
      <c r="G115" s="159">
        <f>SUMIF('EG-JUN'!$F$18:$F$516,PROVEEDORES!$D116,'EG-JUN'!P$18:P$516)</f>
        <v>0</v>
      </c>
      <c r="H115" s="159">
        <f>SUMIF('EG-JUN'!$F$18:$F$516,PROVEEDORES!$D116,'EG-JUN'!Q$18:Q$516)</f>
        <v>0</v>
      </c>
      <c r="I115" s="159">
        <f>SUMIF('EG-JUN'!$F$18:$F$516,PROVEEDORES!$D116,'EG-JUN'!R$18:R$516)</f>
        <v>0</v>
      </c>
      <c r="J115" s="159">
        <f>SUMIF('EG-JUN'!$F$18:$F$516,PROVEEDORES!$D116,'EG-JUN'!S$18:S$516)</f>
        <v>0</v>
      </c>
      <c r="K115" s="159" t="str">
        <f t="shared" si="2"/>
        <v/>
      </c>
      <c r="L115" s="146" t="str">
        <f>IF(PROVEEDORES!G116="","",PROVEEDORES!G116)</f>
        <v/>
      </c>
    </row>
    <row r="116" spans="3:12" ht="17.45" customHeight="1" x14ac:dyDescent="0.2">
      <c r="C116" s="158">
        <f t="shared" si="3"/>
        <v>110</v>
      </c>
      <c r="D116" s="146" t="str">
        <f>IF(PROVEEDORES!E117="","",PROVEEDORES!E117)</f>
        <v/>
      </c>
      <c r="E116" s="146" t="str">
        <f>IF(PROVEEDORES!F117="","",PROVEEDORES!F117)</f>
        <v/>
      </c>
      <c r="F116" s="146" t="str">
        <f>IF(PROVEEDORES!D117="","",PROVEEDORES!D117)</f>
        <v/>
      </c>
      <c r="G116" s="159">
        <f>SUMIF('EG-JUN'!$F$18:$F$516,PROVEEDORES!$D117,'EG-JUN'!P$18:P$516)</f>
        <v>0</v>
      </c>
      <c r="H116" s="159">
        <f>SUMIF('EG-JUN'!$F$18:$F$516,PROVEEDORES!$D117,'EG-JUN'!Q$18:Q$516)</f>
        <v>0</v>
      </c>
      <c r="I116" s="159">
        <f>SUMIF('EG-JUN'!$F$18:$F$516,PROVEEDORES!$D117,'EG-JUN'!R$18:R$516)</f>
        <v>0</v>
      </c>
      <c r="J116" s="159">
        <f>SUMIF('EG-JUN'!$F$18:$F$516,PROVEEDORES!$D117,'EG-JUN'!S$18:S$516)</f>
        <v>0</v>
      </c>
      <c r="K116" s="159" t="str">
        <f t="shared" si="2"/>
        <v/>
      </c>
      <c r="L116" s="146" t="str">
        <f>IF(PROVEEDORES!G117="","",PROVEEDORES!G117)</f>
        <v/>
      </c>
    </row>
    <row r="117" spans="3:12" ht="17.45" customHeight="1" x14ac:dyDescent="0.2">
      <c r="C117" s="158">
        <f t="shared" si="3"/>
        <v>111</v>
      </c>
      <c r="D117" s="146" t="str">
        <f>IF(PROVEEDORES!E118="","",PROVEEDORES!E118)</f>
        <v/>
      </c>
      <c r="E117" s="146" t="str">
        <f>IF(PROVEEDORES!F118="","",PROVEEDORES!F118)</f>
        <v/>
      </c>
      <c r="F117" s="146" t="str">
        <f>IF(PROVEEDORES!D118="","",PROVEEDORES!D118)</f>
        <v/>
      </c>
      <c r="G117" s="159">
        <f>SUMIF('EG-JUN'!$F$18:$F$516,PROVEEDORES!$D118,'EG-JUN'!P$18:P$516)</f>
        <v>0</v>
      </c>
      <c r="H117" s="159">
        <f>SUMIF('EG-JUN'!$F$18:$F$516,PROVEEDORES!$D118,'EG-JUN'!Q$18:Q$516)</f>
        <v>0</v>
      </c>
      <c r="I117" s="159">
        <f>SUMIF('EG-JUN'!$F$18:$F$516,PROVEEDORES!$D118,'EG-JUN'!R$18:R$516)</f>
        <v>0</v>
      </c>
      <c r="J117" s="159">
        <f>SUMIF('EG-JUN'!$F$18:$F$516,PROVEEDORES!$D118,'EG-JUN'!S$18:S$516)</f>
        <v>0</v>
      </c>
      <c r="K117" s="159" t="str">
        <f t="shared" si="2"/>
        <v/>
      </c>
      <c r="L117" s="146" t="str">
        <f>IF(PROVEEDORES!G118="","",PROVEEDORES!G118)</f>
        <v/>
      </c>
    </row>
    <row r="118" spans="3:12" ht="17.45" customHeight="1" x14ac:dyDescent="0.2">
      <c r="C118" s="158">
        <f t="shared" si="3"/>
        <v>112</v>
      </c>
      <c r="D118" s="146" t="str">
        <f>IF(PROVEEDORES!E119="","",PROVEEDORES!E119)</f>
        <v/>
      </c>
      <c r="E118" s="146" t="str">
        <f>IF(PROVEEDORES!F119="","",PROVEEDORES!F119)</f>
        <v/>
      </c>
      <c r="F118" s="146" t="str">
        <f>IF(PROVEEDORES!D119="","",PROVEEDORES!D119)</f>
        <v/>
      </c>
      <c r="G118" s="159">
        <f>SUMIF('EG-JUN'!$F$18:$F$516,PROVEEDORES!$D119,'EG-JUN'!P$18:P$516)</f>
        <v>0</v>
      </c>
      <c r="H118" s="159">
        <f>SUMIF('EG-JUN'!$F$18:$F$516,PROVEEDORES!$D119,'EG-JUN'!Q$18:Q$516)</f>
        <v>0</v>
      </c>
      <c r="I118" s="159">
        <f>SUMIF('EG-JUN'!$F$18:$F$516,PROVEEDORES!$D119,'EG-JUN'!R$18:R$516)</f>
        <v>0</v>
      </c>
      <c r="J118" s="159">
        <f>SUMIF('EG-JUN'!$F$18:$F$516,PROVEEDORES!$D119,'EG-JUN'!S$18:S$516)</f>
        <v>0</v>
      </c>
      <c r="K118" s="159" t="str">
        <f t="shared" si="2"/>
        <v/>
      </c>
      <c r="L118" s="146" t="str">
        <f>IF(PROVEEDORES!G119="","",PROVEEDORES!G119)</f>
        <v/>
      </c>
    </row>
    <row r="119" spans="3:12" ht="17.45" customHeight="1" x14ac:dyDescent="0.2">
      <c r="C119" s="158">
        <f t="shared" si="3"/>
        <v>113</v>
      </c>
      <c r="D119" s="146" t="str">
        <f>IF(PROVEEDORES!E120="","",PROVEEDORES!E120)</f>
        <v/>
      </c>
      <c r="E119" s="146" t="str">
        <f>IF(PROVEEDORES!F120="","",PROVEEDORES!F120)</f>
        <v/>
      </c>
      <c r="F119" s="146" t="str">
        <f>IF(PROVEEDORES!D120="","",PROVEEDORES!D120)</f>
        <v/>
      </c>
      <c r="G119" s="159">
        <f>SUMIF('EG-JUN'!$F$18:$F$516,PROVEEDORES!$D120,'EG-JUN'!P$18:P$516)</f>
        <v>0</v>
      </c>
      <c r="H119" s="159">
        <f>SUMIF('EG-JUN'!$F$18:$F$516,PROVEEDORES!$D120,'EG-JUN'!Q$18:Q$516)</f>
        <v>0</v>
      </c>
      <c r="I119" s="159">
        <f>SUMIF('EG-JUN'!$F$18:$F$516,PROVEEDORES!$D120,'EG-JUN'!R$18:R$516)</f>
        <v>0</v>
      </c>
      <c r="J119" s="159">
        <f>SUMIF('EG-JUN'!$F$18:$F$516,PROVEEDORES!$D120,'EG-JUN'!S$18:S$516)</f>
        <v>0</v>
      </c>
      <c r="K119" s="159" t="str">
        <f t="shared" si="2"/>
        <v/>
      </c>
      <c r="L119" s="146" t="str">
        <f>IF(PROVEEDORES!G120="","",PROVEEDORES!G120)</f>
        <v/>
      </c>
    </row>
    <row r="120" spans="3:12" ht="17.45" customHeight="1" x14ac:dyDescent="0.2">
      <c r="C120" s="158">
        <f t="shared" si="3"/>
        <v>114</v>
      </c>
      <c r="D120" s="146" t="str">
        <f>IF(PROVEEDORES!E121="","",PROVEEDORES!E121)</f>
        <v/>
      </c>
      <c r="E120" s="146" t="str">
        <f>IF(PROVEEDORES!F121="","",PROVEEDORES!F121)</f>
        <v/>
      </c>
      <c r="F120" s="146" t="str">
        <f>IF(PROVEEDORES!D121="","",PROVEEDORES!D121)</f>
        <v/>
      </c>
      <c r="G120" s="159">
        <f>SUMIF('EG-JUN'!$F$18:$F$516,PROVEEDORES!$D121,'EG-JUN'!P$18:P$516)</f>
        <v>0</v>
      </c>
      <c r="H120" s="159">
        <f>SUMIF('EG-JUN'!$F$18:$F$516,PROVEEDORES!$D121,'EG-JUN'!Q$18:Q$516)</f>
        <v>0</v>
      </c>
      <c r="I120" s="159">
        <f>SUMIF('EG-JUN'!$F$18:$F$516,PROVEEDORES!$D121,'EG-JUN'!R$18:R$516)</f>
        <v>0</v>
      </c>
      <c r="J120" s="159">
        <f>SUMIF('EG-JUN'!$F$18:$F$516,PROVEEDORES!$D121,'EG-JUN'!S$18:S$516)</f>
        <v>0</v>
      </c>
      <c r="K120" s="159" t="str">
        <f t="shared" si="2"/>
        <v/>
      </c>
      <c r="L120" s="146" t="str">
        <f>IF(PROVEEDORES!G121="","",PROVEEDORES!G121)</f>
        <v/>
      </c>
    </row>
    <row r="121" spans="3:12" ht="17.45" customHeight="1" x14ac:dyDescent="0.2">
      <c r="C121" s="158">
        <f t="shared" si="3"/>
        <v>115</v>
      </c>
      <c r="D121" s="146" t="str">
        <f>IF(PROVEEDORES!E122="","",PROVEEDORES!E122)</f>
        <v/>
      </c>
      <c r="E121" s="146" t="str">
        <f>IF(PROVEEDORES!F122="","",PROVEEDORES!F122)</f>
        <v/>
      </c>
      <c r="F121" s="146" t="str">
        <f>IF(PROVEEDORES!D122="","",PROVEEDORES!D122)</f>
        <v/>
      </c>
      <c r="G121" s="159">
        <f>SUMIF('EG-JUN'!$F$18:$F$516,PROVEEDORES!$D122,'EG-JUN'!P$18:P$516)</f>
        <v>0</v>
      </c>
      <c r="H121" s="159">
        <f>SUMIF('EG-JUN'!$F$18:$F$516,PROVEEDORES!$D122,'EG-JUN'!Q$18:Q$516)</f>
        <v>0</v>
      </c>
      <c r="I121" s="159">
        <f>SUMIF('EG-JUN'!$F$18:$F$516,PROVEEDORES!$D122,'EG-JUN'!R$18:R$516)</f>
        <v>0</v>
      </c>
      <c r="J121" s="159">
        <f>SUMIF('EG-JUN'!$F$18:$F$516,PROVEEDORES!$D122,'EG-JUN'!S$18:S$516)</f>
        <v>0</v>
      </c>
      <c r="K121" s="159" t="str">
        <f t="shared" si="2"/>
        <v/>
      </c>
      <c r="L121" s="146" t="str">
        <f>IF(PROVEEDORES!G122="","",PROVEEDORES!G122)</f>
        <v/>
      </c>
    </row>
    <row r="122" spans="3:12" ht="17.45" customHeight="1" x14ac:dyDescent="0.2">
      <c r="C122" s="158">
        <f t="shared" si="3"/>
        <v>116</v>
      </c>
      <c r="D122" s="146" t="str">
        <f>IF(PROVEEDORES!E123="","",PROVEEDORES!E123)</f>
        <v/>
      </c>
      <c r="E122" s="146" t="str">
        <f>IF(PROVEEDORES!F123="","",PROVEEDORES!F123)</f>
        <v/>
      </c>
      <c r="F122" s="146" t="str">
        <f>IF(PROVEEDORES!D123="","",PROVEEDORES!D123)</f>
        <v/>
      </c>
      <c r="G122" s="159">
        <f>SUMIF('EG-JUN'!$F$18:$F$516,PROVEEDORES!$D123,'EG-JUN'!P$18:P$516)</f>
        <v>0</v>
      </c>
      <c r="H122" s="159">
        <f>SUMIF('EG-JUN'!$F$18:$F$516,PROVEEDORES!$D123,'EG-JUN'!Q$18:Q$516)</f>
        <v>0</v>
      </c>
      <c r="I122" s="159">
        <f>SUMIF('EG-JUN'!$F$18:$F$516,PROVEEDORES!$D123,'EG-JUN'!R$18:R$516)</f>
        <v>0</v>
      </c>
      <c r="J122" s="159">
        <f>SUMIF('EG-JUN'!$F$18:$F$516,PROVEEDORES!$D123,'EG-JUN'!S$18:S$516)</f>
        <v>0</v>
      </c>
      <c r="K122" s="159" t="str">
        <f t="shared" si="2"/>
        <v/>
      </c>
      <c r="L122" s="146" t="str">
        <f>IF(PROVEEDORES!G123="","",PROVEEDORES!G123)</f>
        <v/>
      </c>
    </row>
    <row r="123" spans="3:12" ht="17.45" customHeight="1" x14ac:dyDescent="0.2">
      <c r="C123" s="158">
        <f t="shared" si="3"/>
        <v>117</v>
      </c>
      <c r="D123" s="146" t="str">
        <f>IF(PROVEEDORES!E124="","",PROVEEDORES!E124)</f>
        <v/>
      </c>
      <c r="E123" s="146" t="str">
        <f>IF(PROVEEDORES!F124="","",PROVEEDORES!F124)</f>
        <v/>
      </c>
      <c r="F123" s="146" t="str">
        <f>IF(PROVEEDORES!D124="","",PROVEEDORES!D124)</f>
        <v/>
      </c>
      <c r="G123" s="159">
        <f>SUMIF('EG-JUN'!$F$18:$F$516,PROVEEDORES!$D124,'EG-JUN'!P$18:P$516)</f>
        <v>0</v>
      </c>
      <c r="H123" s="159">
        <f>SUMIF('EG-JUN'!$F$18:$F$516,PROVEEDORES!$D124,'EG-JUN'!Q$18:Q$516)</f>
        <v>0</v>
      </c>
      <c r="I123" s="159">
        <f>SUMIF('EG-JUN'!$F$18:$F$516,PROVEEDORES!$D124,'EG-JUN'!R$18:R$516)</f>
        <v>0</v>
      </c>
      <c r="J123" s="159">
        <f>SUMIF('EG-JUN'!$F$18:$F$516,PROVEEDORES!$D124,'EG-JUN'!S$18:S$516)</f>
        <v>0</v>
      </c>
      <c r="K123" s="159" t="str">
        <f t="shared" si="2"/>
        <v/>
      </c>
      <c r="L123" s="146" t="str">
        <f>IF(PROVEEDORES!G124="","",PROVEEDORES!G124)</f>
        <v/>
      </c>
    </row>
    <row r="124" spans="3:12" ht="17.45" customHeight="1" x14ac:dyDescent="0.2">
      <c r="C124" s="158">
        <f t="shared" si="3"/>
        <v>118</v>
      </c>
      <c r="D124" s="146" t="str">
        <f>IF(PROVEEDORES!E125="","",PROVEEDORES!E125)</f>
        <v/>
      </c>
      <c r="E124" s="146" t="str">
        <f>IF(PROVEEDORES!F125="","",PROVEEDORES!F125)</f>
        <v/>
      </c>
      <c r="F124" s="146" t="str">
        <f>IF(PROVEEDORES!D125="","",PROVEEDORES!D125)</f>
        <v/>
      </c>
      <c r="G124" s="159">
        <f>SUMIF('EG-JUN'!$F$18:$F$516,PROVEEDORES!$D125,'EG-JUN'!P$18:P$516)</f>
        <v>0</v>
      </c>
      <c r="H124" s="159">
        <f>SUMIF('EG-JUN'!$F$18:$F$516,PROVEEDORES!$D125,'EG-JUN'!Q$18:Q$516)</f>
        <v>0</v>
      </c>
      <c r="I124" s="159">
        <f>SUMIF('EG-JUN'!$F$18:$F$516,PROVEEDORES!$D125,'EG-JUN'!R$18:R$516)</f>
        <v>0</v>
      </c>
      <c r="J124" s="159">
        <f>SUMIF('EG-JUN'!$F$18:$F$516,PROVEEDORES!$D125,'EG-JUN'!S$18:S$516)</f>
        <v>0</v>
      </c>
      <c r="K124" s="159" t="str">
        <f t="shared" si="2"/>
        <v/>
      </c>
      <c r="L124" s="146" t="str">
        <f>IF(PROVEEDORES!G125="","",PROVEEDORES!G125)</f>
        <v/>
      </c>
    </row>
    <row r="125" spans="3:12" ht="17.45" customHeight="1" x14ac:dyDescent="0.2">
      <c r="C125" s="158">
        <f t="shared" si="3"/>
        <v>119</v>
      </c>
      <c r="D125" s="146" t="str">
        <f>IF(PROVEEDORES!E126="","",PROVEEDORES!E126)</f>
        <v/>
      </c>
      <c r="E125" s="146" t="str">
        <f>IF(PROVEEDORES!F126="","",PROVEEDORES!F126)</f>
        <v/>
      </c>
      <c r="F125" s="146" t="str">
        <f>IF(PROVEEDORES!D126="","",PROVEEDORES!D126)</f>
        <v/>
      </c>
      <c r="G125" s="159">
        <f>SUMIF('EG-JUN'!$F$18:$F$516,PROVEEDORES!$D126,'EG-JUN'!P$18:P$516)</f>
        <v>0</v>
      </c>
      <c r="H125" s="159">
        <f>SUMIF('EG-JUN'!$F$18:$F$516,PROVEEDORES!$D126,'EG-JUN'!Q$18:Q$516)</f>
        <v>0</v>
      </c>
      <c r="I125" s="159">
        <f>SUMIF('EG-JUN'!$F$18:$F$516,PROVEEDORES!$D126,'EG-JUN'!R$18:R$516)</f>
        <v>0</v>
      </c>
      <c r="J125" s="159">
        <f>SUMIF('EG-JUN'!$F$18:$F$516,PROVEEDORES!$D126,'EG-JUN'!S$18:S$516)</f>
        <v>0</v>
      </c>
      <c r="K125" s="159" t="str">
        <f t="shared" si="2"/>
        <v/>
      </c>
      <c r="L125" s="146" t="str">
        <f>IF(PROVEEDORES!G126="","",PROVEEDORES!G126)</f>
        <v/>
      </c>
    </row>
    <row r="126" spans="3:12" ht="17.45" customHeight="1" x14ac:dyDescent="0.2">
      <c r="C126" s="158">
        <f t="shared" si="3"/>
        <v>120</v>
      </c>
      <c r="D126" s="146" t="str">
        <f>IF(PROVEEDORES!E127="","",PROVEEDORES!E127)</f>
        <v/>
      </c>
      <c r="E126" s="146" t="str">
        <f>IF(PROVEEDORES!F127="","",PROVEEDORES!F127)</f>
        <v/>
      </c>
      <c r="F126" s="146" t="str">
        <f>IF(PROVEEDORES!D127="","",PROVEEDORES!D127)</f>
        <v/>
      </c>
      <c r="G126" s="159">
        <f>SUMIF('EG-JUN'!$F$18:$F$516,PROVEEDORES!$D127,'EG-JUN'!P$18:P$516)</f>
        <v>0</v>
      </c>
      <c r="H126" s="159">
        <f>SUMIF('EG-JUN'!$F$18:$F$516,PROVEEDORES!$D127,'EG-JUN'!Q$18:Q$516)</f>
        <v>0</v>
      </c>
      <c r="I126" s="159">
        <f>SUMIF('EG-JUN'!$F$18:$F$516,PROVEEDORES!$D127,'EG-JUN'!R$18:R$516)</f>
        <v>0</v>
      </c>
      <c r="J126" s="159">
        <f>SUMIF('EG-JUN'!$F$18:$F$516,PROVEEDORES!$D127,'EG-JUN'!S$18:S$516)</f>
        <v>0</v>
      </c>
      <c r="K126" s="159" t="str">
        <f t="shared" si="2"/>
        <v/>
      </c>
      <c r="L126" s="146" t="str">
        <f>IF(PROVEEDORES!G127="","",PROVEEDORES!G127)</f>
        <v/>
      </c>
    </row>
    <row r="127" spans="3:12" ht="17.45" customHeight="1" x14ac:dyDescent="0.2">
      <c r="C127" s="158">
        <f t="shared" si="3"/>
        <v>121</v>
      </c>
      <c r="D127" s="146" t="str">
        <f>IF(PROVEEDORES!E128="","",PROVEEDORES!E128)</f>
        <v/>
      </c>
      <c r="E127" s="146" t="str">
        <f>IF(PROVEEDORES!F128="","",PROVEEDORES!F128)</f>
        <v/>
      </c>
      <c r="F127" s="146" t="str">
        <f>IF(PROVEEDORES!D128="","",PROVEEDORES!D128)</f>
        <v/>
      </c>
      <c r="G127" s="159">
        <f>SUMIF('EG-JUN'!$F$18:$F$516,PROVEEDORES!$D128,'EG-JUN'!P$18:P$516)</f>
        <v>0</v>
      </c>
      <c r="H127" s="159">
        <f>SUMIF('EG-JUN'!$F$18:$F$516,PROVEEDORES!$D128,'EG-JUN'!Q$18:Q$516)</f>
        <v>0</v>
      </c>
      <c r="I127" s="159">
        <f>SUMIF('EG-JUN'!$F$18:$F$516,PROVEEDORES!$D128,'EG-JUN'!R$18:R$516)</f>
        <v>0</v>
      </c>
      <c r="J127" s="159">
        <f>SUMIF('EG-JUN'!$F$18:$F$516,PROVEEDORES!$D128,'EG-JUN'!S$18:S$516)</f>
        <v>0</v>
      </c>
      <c r="K127" s="159" t="str">
        <f t="shared" si="2"/>
        <v/>
      </c>
      <c r="L127" s="146" t="str">
        <f>IF(PROVEEDORES!G128="","",PROVEEDORES!G128)</f>
        <v/>
      </c>
    </row>
    <row r="128" spans="3:12" ht="17.45" customHeight="1" x14ac:dyDescent="0.2">
      <c r="C128" s="158">
        <f t="shared" si="3"/>
        <v>122</v>
      </c>
      <c r="D128" s="146" t="str">
        <f>IF(PROVEEDORES!E129="","",PROVEEDORES!E129)</f>
        <v/>
      </c>
      <c r="E128" s="146" t="str">
        <f>IF(PROVEEDORES!F129="","",PROVEEDORES!F129)</f>
        <v/>
      </c>
      <c r="F128" s="146" t="str">
        <f>IF(PROVEEDORES!D129="","",PROVEEDORES!D129)</f>
        <v/>
      </c>
      <c r="G128" s="159">
        <f>SUMIF('EG-JUN'!$F$18:$F$516,PROVEEDORES!$D129,'EG-JUN'!P$18:P$516)</f>
        <v>0</v>
      </c>
      <c r="H128" s="159">
        <f>SUMIF('EG-JUN'!$F$18:$F$516,PROVEEDORES!$D129,'EG-JUN'!Q$18:Q$516)</f>
        <v>0</v>
      </c>
      <c r="I128" s="159">
        <f>SUMIF('EG-JUN'!$F$18:$F$516,PROVEEDORES!$D129,'EG-JUN'!R$18:R$516)</f>
        <v>0</v>
      </c>
      <c r="J128" s="159">
        <f>SUMIF('EG-JUN'!$F$18:$F$516,PROVEEDORES!$D129,'EG-JUN'!S$18:S$516)</f>
        <v>0</v>
      </c>
      <c r="K128" s="159" t="str">
        <f t="shared" si="2"/>
        <v/>
      </c>
      <c r="L128" s="146" t="str">
        <f>IF(PROVEEDORES!G129="","",PROVEEDORES!G129)</f>
        <v/>
      </c>
    </row>
    <row r="129" spans="3:12" ht="17.45" customHeight="1" x14ac:dyDescent="0.2">
      <c r="C129" s="158">
        <f t="shared" si="3"/>
        <v>123</v>
      </c>
      <c r="D129" s="146" t="str">
        <f>IF(PROVEEDORES!E130="","",PROVEEDORES!E130)</f>
        <v/>
      </c>
      <c r="E129" s="146" t="str">
        <f>IF(PROVEEDORES!F130="","",PROVEEDORES!F130)</f>
        <v/>
      </c>
      <c r="F129" s="146" t="str">
        <f>IF(PROVEEDORES!D130="","",PROVEEDORES!D130)</f>
        <v/>
      </c>
      <c r="G129" s="159">
        <f>SUMIF('EG-JUN'!$F$18:$F$516,PROVEEDORES!$D130,'EG-JUN'!P$18:P$516)</f>
        <v>0</v>
      </c>
      <c r="H129" s="159">
        <f>SUMIF('EG-JUN'!$F$18:$F$516,PROVEEDORES!$D130,'EG-JUN'!Q$18:Q$516)</f>
        <v>0</v>
      </c>
      <c r="I129" s="159">
        <f>SUMIF('EG-JUN'!$F$18:$F$516,PROVEEDORES!$D130,'EG-JUN'!R$18:R$516)</f>
        <v>0</v>
      </c>
      <c r="J129" s="159">
        <f>SUMIF('EG-JUN'!$F$18:$F$516,PROVEEDORES!$D130,'EG-JUN'!S$18:S$516)</f>
        <v>0</v>
      </c>
      <c r="K129" s="159" t="str">
        <f t="shared" si="2"/>
        <v/>
      </c>
      <c r="L129" s="146" t="str">
        <f>IF(PROVEEDORES!G130="","",PROVEEDORES!G130)</f>
        <v/>
      </c>
    </row>
    <row r="130" spans="3:12" ht="17.45" customHeight="1" x14ac:dyDescent="0.2">
      <c r="C130" s="158">
        <f t="shared" si="3"/>
        <v>124</v>
      </c>
      <c r="D130" s="146" t="str">
        <f>IF(PROVEEDORES!E131="","",PROVEEDORES!E131)</f>
        <v/>
      </c>
      <c r="E130" s="146" t="str">
        <f>IF(PROVEEDORES!F131="","",PROVEEDORES!F131)</f>
        <v/>
      </c>
      <c r="F130" s="146" t="str">
        <f>IF(PROVEEDORES!D131="","",PROVEEDORES!D131)</f>
        <v/>
      </c>
      <c r="G130" s="159">
        <f>SUMIF('EG-JUN'!$F$18:$F$516,PROVEEDORES!$D131,'EG-JUN'!P$18:P$516)</f>
        <v>0</v>
      </c>
      <c r="H130" s="159">
        <f>SUMIF('EG-JUN'!$F$18:$F$516,PROVEEDORES!$D131,'EG-JUN'!Q$18:Q$516)</f>
        <v>0</v>
      </c>
      <c r="I130" s="159">
        <f>SUMIF('EG-JUN'!$F$18:$F$516,PROVEEDORES!$D131,'EG-JUN'!R$18:R$516)</f>
        <v>0</v>
      </c>
      <c r="J130" s="159">
        <f>SUMIF('EG-JUN'!$F$18:$F$516,PROVEEDORES!$D131,'EG-JUN'!S$18:S$516)</f>
        <v>0</v>
      </c>
      <c r="K130" s="159" t="str">
        <f t="shared" si="2"/>
        <v/>
      </c>
      <c r="L130" s="146" t="str">
        <f>IF(PROVEEDORES!G131="","",PROVEEDORES!G131)</f>
        <v/>
      </c>
    </row>
    <row r="131" spans="3:12" ht="17.45" customHeight="1" x14ac:dyDescent="0.2">
      <c r="C131" s="158">
        <f t="shared" si="3"/>
        <v>125</v>
      </c>
      <c r="D131" s="146" t="str">
        <f>IF(PROVEEDORES!E132="","",PROVEEDORES!E132)</f>
        <v/>
      </c>
      <c r="E131" s="146" t="str">
        <f>IF(PROVEEDORES!F132="","",PROVEEDORES!F132)</f>
        <v/>
      </c>
      <c r="F131" s="146" t="str">
        <f>IF(PROVEEDORES!D132="","",PROVEEDORES!D132)</f>
        <v/>
      </c>
      <c r="G131" s="159">
        <f>SUMIF('EG-JUN'!$F$18:$F$516,PROVEEDORES!$D132,'EG-JUN'!P$18:P$516)</f>
        <v>0</v>
      </c>
      <c r="H131" s="159">
        <f>SUMIF('EG-JUN'!$F$18:$F$516,PROVEEDORES!$D132,'EG-JUN'!Q$18:Q$516)</f>
        <v>0</v>
      </c>
      <c r="I131" s="159">
        <f>SUMIF('EG-JUN'!$F$18:$F$516,PROVEEDORES!$D132,'EG-JUN'!R$18:R$516)</f>
        <v>0</v>
      </c>
      <c r="J131" s="159">
        <f>SUMIF('EG-JUN'!$F$18:$F$516,PROVEEDORES!$D132,'EG-JUN'!S$18:S$516)</f>
        <v>0</v>
      </c>
      <c r="K131" s="159" t="str">
        <f t="shared" si="2"/>
        <v/>
      </c>
      <c r="L131" s="146" t="str">
        <f>IF(PROVEEDORES!G132="","",PROVEEDORES!G132)</f>
        <v/>
      </c>
    </row>
    <row r="132" spans="3:12" ht="17.45" customHeight="1" x14ac:dyDescent="0.2">
      <c r="C132" s="158">
        <f t="shared" si="3"/>
        <v>126</v>
      </c>
      <c r="D132" s="146" t="str">
        <f>IF(PROVEEDORES!E133="","",PROVEEDORES!E133)</f>
        <v/>
      </c>
      <c r="E132" s="146" t="str">
        <f>IF(PROVEEDORES!F133="","",PROVEEDORES!F133)</f>
        <v/>
      </c>
      <c r="F132" s="146" t="str">
        <f>IF(PROVEEDORES!D133="","",PROVEEDORES!D133)</f>
        <v/>
      </c>
      <c r="G132" s="159">
        <f>SUMIF('EG-JUN'!$F$18:$F$516,PROVEEDORES!$D133,'EG-JUN'!P$18:P$516)</f>
        <v>0</v>
      </c>
      <c r="H132" s="159">
        <f>SUMIF('EG-JUN'!$F$18:$F$516,PROVEEDORES!$D133,'EG-JUN'!Q$18:Q$516)</f>
        <v>0</v>
      </c>
      <c r="I132" s="159">
        <f>SUMIF('EG-JUN'!$F$18:$F$516,PROVEEDORES!$D133,'EG-JUN'!R$18:R$516)</f>
        <v>0</v>
      </c>
      <c r="J132" s="159">
        <f>SUMIF('EG-JUN'!$F$18:$F$516,PROVEEDORES!$D133,'EG-JUN'!S$18:S$516)</f>
        <v>0</v>
      </c>
      <c r="K132" s="159" t="str">
        <f t="shared" si="2"/>
        <v/>
      </c>
      <c r="L132" s="146" t="str">
        <f>IF(PROVEEDORES!G133="","",PROVEEDORES!G133)</f>
        <v/>
      </c>
    </row>
    <row r="133" spans="3:12" ht="17.45" customHeight="1" x14ac:dyDescent="0.2">
      <c r="C133" s="158">
        <f t="shared" si="3"/>
        <v>127</v>
      </c>
      <c r="D133" s="146" t="str">
        <f>IF(PROVEEDORES!E134="","",PROVEEDORES!E134)</f>
        <v/>
      </c>
      <c r="E133" s="146" t="str">
        <f>IF(PROVEEDORES!F134="","",PROVEEDORES!F134)</f>
        <v/>
      </c>
      <c r="F133" s="146" t="str">
        <f>IF(PROVEEDORES!D134="","",PROVEEDORES!D134)</f>
        <v/>
      </c>
      <c r="G133" s="159">
        <f>SUMIF('EG-JUN'!$F$18:$F$516,PROVEEDORES!$D134,'EG-JUN'!P$18:P$516)</f>
        <v>0</v>
      </c>
      <c r="H133" s="159">
        <f>SUMIF('EG-JUN'!$F$18:$F$516,PROVEEDORES!$D134,'EG-JUN'!Q$18:Q$516)</f>
        <v>0</v>
      </c>
      <c r="I133" s="159">
        <f>SUMIF('EG-JUN'!$F$18:$F$516,PROVEEDORES!$D134,'EG-JUN'!R$18:R$516)</f>
        <v>0</v>
      </c>
      <c r="J133" s="159">
        <f>SUMIF('EG-JUN'!$F$18:$F$516,PROVEEDORES!$D134,'EG-JUN'!S$18:S$516)</f>
        <v>0</v>
      </c>
      <c r="K133" s="159" t="str">
        <f t="shared" si="2"/>
        <v/>
      </c>
      <c r="L133" s="146" t="str">
        <f>IF(PROVEEDORES!G134="","",PROVEEDORES!G134)</f>
        <v/>
      </c>
    </row>
    <row r="134" spans="3:12" ht="17.45" customHeight="1" x14ac:dyDescent="0.2">
      <c r="C134" s="158">
        <f t="shared" si="3"/>
        <v>128</v>
      </c>
      <c r="D134" s="146" t="str">
        <f>IF(PROVEEDORES!E135="","",PROVEEDORES!E135)</f>
        <v/>
      </c>
      <c r="E134" s="146" t="str">
        <f>IF(PROVEEDORES!F135="","",PROVEEDORES!F135)</f>
        <v/>
      </c>
      <c r="F134" s="146" t="str">
        <f>IF(PROVEEDORES!D135="","",PROVEEDORES!D135)</f>
        <v/>
      </c>
      <c r="G134" s="159">
        <f>SUMIF('EG-JUN'!$F$18:$F$516,PROVEEDORES!$D135,'EG-JUN'!P$18:P$516)</f>
        <v>0</v>
      </c>
      <c r="H134" s="159">
        <f>SUMIF('EG-JUN'!$F$18:$F$516,PROVEEDORES!$D135,'EG-JUN'!Q$18:Q$516)</f>
        <v>0</v>
      </c>
      <c r="I134" s="159">
        <f>SUMIF('EG-JUN'!$F$18:$F$516,PROVEEDORES!$D135,'EG-JUN'!R$18:R$516)</f>
        <v>0</v>
      </c>
      <c r="J134" s="159">
        <f>SUMIF('EG-JUN'!$F$18:$F$516,PROVEEDORES!$D135,'EG-JUN'!S$18:S$516)</f>
        <v>0</v>
      </c>
      <c r="K134" s="159" t="str">
        <f t="shared" si="2"/>
        <v/>
      </c>
      <c r="L134" s="146" t="str">
        <f>IF(PROVEEDORES!G135="","",PROVEEDORES!G135)</f>
        <v/>
      </c>
    </row>
    <row r="135" spans="3:12" ht="17.45" customHeight="1" x14ac:dyDescent="0.2">
      <c r="C135" s="158">
        <f t="shared" si="3"/>
        <v>129</v>
      </c>
      <c r="D135" s="146" t="str">
        <f>IF(PROVEEDORES!E136="","",PROVEEDORES!E136)</f>
        <v/>
      </c>
      <c r="E135" s="146" t="str">
        <f>IF(PROVEEDORES!F136="","",PROVEEDORES!F136)</f>
        <v/>
      </c>
      <c r="F135" s="146" t="str">
        <f>IF(PROVEEDORES!D136="","",PROVEEDORES!D136)</f>
        <v/>
      </c>
      <c r="G135" s="159">
        <f>SUMIF('EG-JUN'!$F$18:$F$516,PROVEEDORES!$D136,'EG-JUN'!P$18:P$516)</f>
        <v>0</v>
      </c>
      <c r="H135" s="159">
        <f>SUMIF('EG-JUN'!$F$18:$F$516,PROVEEDORES!$D136,'EG-JUN'!Q$18:Q$516)</f>
        <v>0</v>
      </c>
      <c r="I135" s="159">
        <f>SUMIF('EG-JUN'!$F$18:$F$516,PROVEEDORES!$D136,'EG-JUN'!R$18:R$516)</f>
        <v>0</v>
      </c>
      <c r="J135" s="159">
        <f>SUMIF('EG-JUN'!$F$18:$F$516,PROVEEDORES!$D136,'EG-JUN'!S$18:S$516)</f>
        <v>0</v>
      </c>
      <c r="K135" s="159" t="str">
        <f t="shared" si="2"/>
        <v/>
      </c>
      <c r="L135" s="146" t="str">
        <f>IF(PROVEEDORES!G136="","",PROVEEDORES!G136)</f>
        <v/>
      </c>
    </row>
    <row r="136" spans="3:12" ht="17.45" customHeight="1" x14ac:dyDescent="0.2">
      <c r="C136" s="158">
        <f t="shared" si="3"/>
        <v>130</v>
      </c>
      <c r="D136" s="146" t="str">
        <f>IF(PROVEEDORES!E137="","",PROVEEDORES!E137)</f>
        <v/>
      </c>
      <c r="E136" s="146" t="str">
        <f>IF(PROVEEDORES!F137="","",PROVEEDORES!F137)</f>
        <v/>
      </c>
      <c r="F136" s="146" t="str">
        <f>IF(PROVEEDORES!D137="","",PROVEEDORES!D137)</f>
        <v/>
      </c>
      <c r="G136" s="159">
        <f>SUMIF('EG-JUN'!$F$18:$F$516,PROVEEDORES!$D137,'EG-JUN'!P$18:P$516)</f>
        <v>0</v>
      </c>
      <c r="H136" s="159">
        <f>SUMIF('EG-JUN'!$F$18:$F$516,PROVEEDORES!$D137,'EG-JUN'!Q$18:Q$516)</f>
        <v>0</v>
      </c>
      <c r="I136" s="159">
        <f>SUMIF('EG-JUN'!$F$18:$F$516,PROVEEDORES!$D137,'EG-JUN'!R$18:R$516)</f>
        <v>0</v>
      </c>
      <c r="J136" s="159">
        <f>SUMIF('EG-JUN'!$F$18:$F$516,PROVEEDORES!$D137,'EG-JUN'!S$18:S$516)</f>
        <v>0</v>
      </c>
      <c r="K136" s="159" t="str">
        <f t="shared" ref="K136:K199" si="4">IF(G136+H136+I136+J136&gt;0,"C/Información","")</f>
        <v/>
      </c>
      <c r="L136" s="146" t="str">
        <f>IF(PROVEEDORES!G137="","",PROVEEDORES!G137)</f>
        <v/>
      </c>
    </row>
    <row r="137" spans="3:12" ht="17.45" customHeight="1" x14ac:dyDescent="0.2">
      <c r="C137" s="158">
        <f t="shared" ref="C137:C200" si="5">C136+1</f>
        <v>131</v>
      </c>
      <c r="D137" s="146" t="str">
        <f>IF(PROVEEDORES!E138="","",PROVEEDORES!E138)</f>
        <v/>
      </c>
      <c r="E137" s="146" t="str">
        <f>IF(PROVEEDORES!F138="","",PROVEEDORES!F138)</f>
        <v/>
      </c>
      <c r="F137" s="146" t="str">
        <f>IF(PROVEEDORES!D138="","",PROVEEDORES!D138)</f>
        <v/>
      </c>
      <c r="G137" s="159">
        <f>SUMIF('EG-JUN'!$F$18:$F$516,PROVEEDORES!$D138,'EG-JUN'!P$18:P$516)</f>
        <v>0</v>
      </c>
      <c r="H137" s="159">
        <f>SUMIF('EG-JUN'!$F$18:$F$516,PROVEEDORES!$D138,'EG-JUN'!Q$18:Q$516)</f>
        <v>0</v>
      </c>
      <c r="I137" s="159">
        <f>SUMIF('EG-JUN'!$F$18:$F$516,PROVEEDORES!$D138,'EG-JUN'!R$18:R$516)</f>
        <v>0</v>
      </c>
      <c r="J137" s="159">
        <f>SUMIF('EG-JUN'!$F$18:$F$516,PROVEEDORES!$D138,'EG-JUN'!S$18:S$516)</f>
        <v>0</v>
      </c>
      <c r="K137" s="159" t="str">
        <f t="shared" si="4"/>
        <v/>
      </c>
      <c r="L137" s="146" t="str">
        <f>IF(PROVEEDORES!G138="","",PROVEEDORES!G138)</f>
        <v/>
      </c>
    </row>
    <row r="138" spans="3:12" ht="17.45" customHeight="1" x14ac:dyDescent="0.2">
      <c r="C138" s="158">
        <f t="shared" si="5"/>
        <v>132</v>
      </c>
      <c r="D138" s="146" t="str">
        <f>IF(PROVEEDORES!E139="","",PROVEEDORES!E139)</f>
        <v/>
      </c>
      <c r="E138" s="146" t="str">
        <f>IF(PROVEEDORES!F139="","",PROVEEDORES!F139)</f>
        <v/>
      </c>
      <c r="F138" s="146" t="str">
        <f>IF(PROVEEDORES!D139="","",PROVEEDORES!D139)</f>
        <v/>
      </c>
      <c r="G138" s="159">
        <f>SUMIF('EG-JUN'!$F$18:$F$516,PROVEEDORES!$D139,'EG-JUN'!P$18:P$516)</f>
        <v>0</v>
      </c>
      <c r="H138" s="159">
        <f>SUMIF('EG-JUN'!$F$18:$F$516,PROVEEDORES!$D139,'EG-JUN'!Q$18:Q$516)</f>
        <v>0</v>
      </c>
      <c r="I138" s="159">
        <f>SUMIF('EG-JUN'!$F$18:$F$516,PROVEEDORES!$D139,'EG-JUN'!R$18:R$516)</f>
        <v>0</v>
      </c>
      <c r="J138" s="159">
        <f>SUMIF('EG-JUN'!$F$18:$F$516,PROVEEDORES!$D139,'EG-JUN'!S$18:S$516)</f>
        <v>0</v>
      </c>
      <c r="K138" s="159" t="str">
        <f t="shared" si="4"/>
        <v/>
      </c>
      <c r="L138" s="146" t="str">
        <f>IF(PROVEEDORES!G139="","",PROVEEDORES!G139)</f>
        <v/>
      </c>
    </row>
    <row r="139" spans="3:12" ht="17.45" customHeight="1" x14ac:dyDescent="0.2">
      <c r="C139" s="158">
        <f t="shared" si="5"/>
        <v>133</v>
      </c>
      <c r="D139" s="146" t="str">
        <f>IF(PROVEEDORES!E140="","",PROVEEDORES!E140)</f>
        <v/>
      </c>
      <c r="E139" s="146" t="str">
        <f>IF(PROVEEDORES!F140="","",PROVEEDORES!F140)</f>
        <v/>
      </c>
      <c r="F139" s="146" t="str">
        <f>IF(PROVEEDORES!D140="","",PROVEEDORES!D140)</f>
        <v/>
      </c>
      <c r="G139" s="159">
        <f>SUMIF('EG-JUN'!$F$18:$F$516,PROVEEDORES!$D140,'EG-JUN'!P$18:P$516)</f>
        <v>0</v>
      </c>
      <c r="H139" s="159">
        <f>SUMIF('EG-JUN'!$F$18:$F$516,PROVEEDORES!$D140,'EG-JUN'!Q$18:Q$516)</f>
        <v>0</v>
      </c>
      <c r="I139" s="159">
        <f>SUMIF('EG-JUN'!$F$18:$F$516,PROVEEDORES!$D140,'EG-JUN'!R$18:R$516)</f>
        <v>0</v>
      </c>
      <c r="J139" s="159">
        <f>SUMIF('EG-JUN'!$F$18:$F$516,PROVEEDORES!$D140,'EG-JUN'!S$18:S$516)</f>
        <v>0</v>
      </c>
      <c r="K139" s="159" t="str">
        <f t="shared" si="4"/>
        <v/>
      </c>
      <c r="L139" s="146" t="str">
        <f>IF(PROVEEDORES!G140="","",PROVEEDORES!G140)</f>
        <v/>
      </c>
    </row>
    <row r="140" spans="3:12" ht="17.45" customHeight="1" x14ac:dyDescent="0.2">
      <c r="C140" s="158">
        <f t="shared" si="5"/>
        <v>134</v>
      </c>
      <c r="D140" s="146" t="str">
        <f>IF(PROVEEDORES!E141="","",PROVEEDORES!E141)</f>
        <v/>
      </c>
      <c r="E140" s="146" t="str">
        <f>IF(PROVEEDORES!F141="","",PROVEEDORES!F141)</f>
        <v/>
      </c>
      <c r="F140" s="146" t="str">
        <f>IF(PROVEEDORES!D141="","",PROVEEDORES!D141)</f>
        <v/>
      </c>
      <c r="G140" s="159">
        <f>SUMIF('EG-JUN'!$F$18:$F$516,PROVEEDORES!$D141,'EG-JUN'!P$18:P$516)</f>
        <v>0</v>
      </c>
      <c r="H140" s="159">
        <f>SUMIF('EG-JUN'!$F$18:$F$516,PROVEEDORES!$D141,'EG-JUN'!Q$18:Q$516)</f>
        <v>0</v>
      </c>
      <c r="I140" s="159">
        <f>SUMIF('EG-JUN'!$F$18:$F$516,PROVEEDORES!$D141,'EG-JUN'!R$18:R$516)</f>
        <v>0</v>
      </c>
      <c r="J140" s="159">
        <f>SUMIF('EG-JUN'!$F$18:$F$516,PROVEEDORES!$D141,'EG-JUN'!S$18:S$516)</f>
        <v>0</v>
      </c>
      <c r="K140" s="159" t="str">
        <f t="shared" si="4"/>
        <v/>
      </c>
      <c r="L140" s="146" t="str">
        <f>IF(PROVEEDORES!G141="","",PROVEEDORES!G141)</f>
        <v/>
      </c>
    </row>
    <row r="141" spans="3:12" ht="17.45" customHeight="1" x14ac:dyDescent="0.2">
      <c r="C141" s="158">
        <f t="shared" si="5"/>
        <v>135</v>
      </c>
      <c r="D141" s="146" t="str">
        <f>IF(PROVEEDORES!E142="","",PROVEEDORES!E142)</f>
        <v/>
      </c>
      <c r="E141" s="146" t="str">
        <f>IF(PROVEEDORES!F142="","",PROVEEDORES!F142)</f>
        <v/>
      </c>
      <c r="F141" s="146" t="str">
        <f>IF(PROVEEDORES!D142="","",PROVEEDORES!D142)</f>
        <v/>
      </c>
      <c r="G141" s="159">
        <f>SUMIF('EG-JUN'!$F$18:$F$516,PROVEEDORES!$D142,'EG-JUN'!P$18:P$516)</f>
        <v>0</v>
      </c>
      <c r="H141" s="159">
        <f>SUMIF('EG-JUN'!$F$18:$F$516,PROVEEDORES!$D142,'EG-JUN'!Q$18:Q$516)</f>
        <v>0</v>
      </c>
      <c r="I141" s="159">
        <f>SUMIF('EG-JUN'!$F$18:$F$516,PROVEEDORES!$D142,'EG-JUN'!R$18:R$516)</f>
        <v>0</v>
      </c>
      <c r="J141" s="159">
        <f>SUMIF('EG-JUN'!$F$18:$F$516,PROVEEDORES!$D142,'EG-JUN'!S$18:S$516)</f>
        <v>0</v>
      </c>
      <c r="K141" s="159" t="str">
        <f t="shared" si="4"/>
        <v/>
      </c>
      <c r="L141" s="146" t="str">
        <f>IF(PROVEEDORES!G142="","",PROVEEDORES!G142)</f>
        <v/>
      </c>
    </row>
    <row r="142" spans="3:12" ht="17.45" customHeight="1" x14ac:dyDescent="0.2">
      <c r="C142" s="158">
        <f t="shared" si="5"/>
        <v>136</v>
      </c>
      <c r="D142" s="146" t="str">
        <f>IF(PROVEEDORES!E143="","",PROVEEDORES!E143)</f>
        <v/>
      </c>
      <c r="E142" s="146" t="str">
        <f>IF(PROVEEDORES!F143="","",PROVEEDORES!F143)</f>
        <v/>
      </c>
      <c r="F142" s="146" t="str">
        <f>IF(PROVEEDORES!D143="","",PROVEEDORES!D143)</f>
        <v/>
      </c>
      <c r="G142" s="159">
        <f>SUMIF('EG-JUN'!$F$18:$F$516,PROVEEDORES!$D143,'EG-JUN'!P$18:P$516)</f>
        <v>0</v>
      </c>
      <c r="H142" s="159">
        <f>SUMIF('EG-JUN'!$F$18:$F$516,PROVEEDORES!$D143,'EG-JUN'!Q$18:Q$516)</f>
        <v>0</v>
      </c>
      <c r="I142" s="159">
        <f>SUMIF('EG-JUN'!$F$18:$F$516,PROVEEDORES!$D143,'EG-JUN'!R$18:R$516)</f>
        <v>0</v>
      </c>
      <c r="J142" s="159">
        <f>SUMIF('EG-JUN'!$F$18:$F$516,PROVEEDORES!$D143,'EG-JUN'!S$18:S$516)</f>
        <v>0</v>
      </c>
      <c r="K142" s="159" t="str">
        <f t="shared" si="4"/>
        <v/>
      </c>
      <c r="L142" s="146" t="str">
        <f>IF(PROVEEDORES!G143="","",PROVEEDORES!G143)</f>
        <v/>
      </c>
    </row>
    <row r="143" spans="3:12" ht="17.45" customHeight="1" x14ac:dyDescent="0.2">
      <c r="C143" s="158">
        <f t="shared" si="5"/>
        <v>137</v>
      </c>
      <c r="D143" s="146" t="str">
        <f>IF(PROVEEDORES!E144="","",PROVEEDORES!E144)</f>
        <v/>
      </c>
      <c r="E143" s="146" t="str">
        <f>IF(PROVEEDORES!F144="","",PROVEEDORES!F144)</f>
        <v/>
      </c>
      <c r="F143" s="146" t="str">
        <f>IF(PROVEEDORES!D144="","",PROVEEDORES!D144)</f>
        <v/>
      </c>
      <c r="G143" s="159">
        <f>SUMIF('EG-JUN'!$F$18:$F$516,PROVEEDORES!$D144,'EG-JUN'!P$18:P$516)</f>
        <v>0</v>
      </c>
      <c r="H143" s="159">
        <f>SUMIF('EG-JUN'!$F$18:$F$516,PROVEEDORES!$D144,'EG-JUN'!Q$18:Q$516)</f>
        <v>0</v>
      </c>
      <c r="I143" s="159">
        <f>SUMIF('EG-JUN'!$F$18:$F$516,PROVEEDORES!$D144,'EG-JUN'!R$18:R$516)</f>
        <v>0</v>
      </c>
      <c r="J143" s="159">
        <f>SUMIF('EG-JUN'!$F$18:$F$516,PROVEEDORES!$D144,'EG-JUN'!S$18:S$516)</f>
        <v>0</v>
      </c>
      <c r="K143" s="159" t="str">
        <f t="shared" si="4"/>
        <v/>
      </c>
      <c r="L143" s="146" t="str">
        <f>IF(PROVEEDORES!G144="","",PROVEEDORES!G144)</f>
        <v/>
      </c>
    </row>
    <row r="144" spans="3:12" ht="17.45" customHeight="1" x14ac:dyDescent="0.2">
      <c r="C144" s="158">
        <f t="shared" si="5"/>
        <v>138</v>
      </c>
      <c r="D144" s="146" t="str">
        <f>IF(PROVEEDORES!E145="","",PROVEEDORES!E145)</f>
        <v/>
      </c>
      <c r="E144" s="146" t="str">
        <f>IF(PROVEEDORES!F145="","",PROVEEDORES!F145)</f>
        <v/>
      </c>
      <c r="F144" s="146" t="str">
        <f>IF(PROVEEDORES!D145="","",PROVEEDORES!D145)</f>
        <v/>
      </c>
      <c r="G144" s="159">
        <f>SUMIF('EG-JUN'!$F$18:$F$516,PROVEEDORES!$D145,'EG-JUN'!P$18:P$516)</f>
        <v>0</v>
      </c>
      <c r="H144" s="159">
        <f>SUMIF('EG-JUN'!$F$18:$F$516,PROVEEDORES!$D145,'EG-JUN'!Q$18:Q$516)</f>
        <v>0</v>
      </c>
      <c r="I144" s="159">
        <f>SUMIF('EG-JUN'!$F$18:$F$516,PROVEEDORES!$D145,'EG-JUN'!R$18:R$516)</f>
        <v>0</v>
      </c>
      <c r="J144" s="159">
        <f>SUMIF('EG-JUN'!$F$18:$F$516,PROVEEDORES!$D145,'EG-JUN'!S$18:S$516)</f>
        <v>0</v>
      </c>
      <c r="K144" s="159" t="str">
        <f t="shared" si="4"/>
        <v/>
      </c>
      <c r="L144" s="146" t="str">
        <f>IF(PROVEEDORES!G145="","",PROVEEDORES!G145)</f>
        <v/>
      </c>
    </row>
    <row r="145" spans="3:12" ht="17.45" customHeight="1" x14ac:dyDescent="0.2">
      <c r="C145" s="158">
        <f t="shared" si="5"/>
        <v>139</v>
      </c>
      <c r="D145" s="146" t="str">
        <f>IF(PROVEEDORES!E146="","",PROVEEDORES!E146)</f>
        <v/>
      </c>
      <c r="E145" s="146" t="str">
        <f>IF(PROVEEDORES!F146="","",PROVEEDORES!F146)</f>
        <v/>
      </c>
      <c r="F145" s="146" t="str">
        <f>IF(PROVEEDORES!D146="","",PROVEEDORES!D146)</f>
        <v/>
      </c>
      <c r="G145" s="159">
        <f>SUMIF('EG-JUN'!$F$18:$F$516,PROVEEDORES!$D146,'EG-JUN'!P$18:P$516)</f>
        <v>0</v>
      </c>
      <c r="H145" s="159">
        <f>SUMIF('EG-JUN'!$F$18:$F$516,PROVEEDORES!$D146,'EG-JUN'!Q$18:Q$516)</f>
        <v>0</v>
      </c>
      <c r="I145" s="159">
        <f>SUMIF('EG-JUN'!$F$18:$F$516,PROVEEDORES!$D146,'EG-JUN'!R$18:R$516)</f>
        <v>0</v>
      </c>
      <c r="J145" s="159">
        <f>SUMIF('EG-JUN'!$F$18:$F$516,PROVEEDORES!$D146,'EG-JUN'!S$18:S$516)</f>
        <v>0</v>
      </c>
      <c r="K145" s="159" t="str">
        <f t="shared" si="4"/>
        <v/>
      </c>
      <c r="L145" s="146" t="str">
        <f>IF(PROVEEDORES!G146="","",PROVEEDORES!G146)</f>
        <v/>
      </c>
    </row>
    <row r="146" spans="3:12" ht="17.45" customHeight="1" x14ac:dyDescent="0.2">
      <c r="C146" s="158">
        <f t="shared" si="5"/>
        <v>140</v>
      </c>
      <c r="D146" s="146" t="str">
        <f>IF(PROVEEDORES!E147="","",PROVEEDORES!E147)</f>
        <v/>
      </c>
      <c r="E146" s="146" t="str">
        <f>IF(PROVEEDORES!F147="","",PROVEEDORES!F147)</f>
        <v/>
      </c>
      <c r="F146" s="146" t="str">
        <f>IF(PROVEEDORES!D147="","",PROVEEDORES!D147)</f>
        <v/>
      </c>
      <c r="G146" s="159">
        <f>SUMIF('EG-JUN'!$F$18:$F$516,PROVEEDORES!$D147,'EG-JUN'!P$18:P$516)</f>
        <v>0</v>
      </c>
      <c r="H146" s="159">
        <f>SUMIF('EG-JUN'!$F$18:$F$516,PROVEEDORES!$D147,'EG-JUN'!Q$18:Q$516)</f>
        <v>0</v>
      </c>
      <c r="I146" s="159">
        <f>SUMIF('EG-JUN'!$F$18:$F$516,PROVEEDORES!$D147,'EG-JUN'!R$18:R$516)</f>
        <v>0</v>
      </c>
      <c r="J146" s="159">
        <f>SUMIF('EG-JUN'!$F$18:$F$516,PROVEEDORES!$D147,'EG-JUN'!S$18:S$516)</f>
        <v>0</v>
      </c>
      <c r="K146" s="159" t="str">
        <f t="shared" si="4"/>
        <v/>
      </c>
      <c r="L146" s="146" t="str">
        <f>IF(PROVEEDORES!G147="","",PROVEEDORES!G147)</f>
        <v/>
      </c>
    </row>
    <row r="147" spans="3:12" ht="17.45" customHeight="1" x14ac:dyDescent="0.2">
      <c r="C147" s="158">
        <f t="shared" si="5"/>
        <v>141</v>
      </c>
      <c r="D147" s="146" t="str">
        <f>IF(PROVEEDORES!E148="","",PROVEEDORES!E148)</f>
        <v/>
      </c>
      <c r="E147" s="146" t="str">
        <f>IF(PROVEEDORES!F148="","",PROVEEDORES!F148)</f>
        <v/>
      </c>
      <c r="F147" s="146" t="str">
        <f>IF(PROVEEDORES!D148="","",PROVEEDORES!D148)</f>
        <v/>
      </c>
      <c r="G147" s="159">
        <f>SUMIF('EG-JUN'!$F$18:$F$516,PROVEEDORES!$D148,'EG-JUN'!P$18:P$516)</f>
        <v>0</v>
      </c>
      <c r="H147" s="159">
        <f>SUMIF('EG-JUN'!$F$18:$F$516,PROVEEDORES!$D148,'EG-JUN'!Q$18:Q$516)</f>
        <v>0</v>
      </c>
      <c r="I147" s="159">
        <f>SUMIF('EG-JUN'!$F$18:$F$516,PROVEEDORES!$D148,'EG-JUN'!R$18:R$516)</f>
        <v>0</v>
      </c>
      <c r="J147" s="159">
        <f>SUMIF('EG-JUN'!$F$18:$F$516,PROVEEDORES!$D148,'EG-JUN'!S$18:S$516)</f>
        <v>0</v>
      </c>
      <c r="K147" s="159" t="str">
        <f t="shared" si="4"/>
        <v/>
      </c>
      <c r="L147" s="146" t="str">
        <f>IF(PROVEEDORES!G148="","",PROVEEDORES!G148)</f>
        <v/>
      </c>
    </row>
    <row r="148" spans="3:12" ht="17.45" customHeight="1" x14ac:dyDescent="0.2">
      <c r="C148" s="158">
        <f t="shared" si="5"/>
        <v>142</v>
      </c>
      <c r="D148" s="146" t="str">
        <f>IF(PROVEEDORES!E149="","",PROVEEDORES!E149)</f>
        <v/>
      </c>
      <c r="E148" s="146" t="str">
        <f>IF(PROVEEDORES!F149="","",PROVEEDORES!F149)</f>
        <v/>
      </c>
      <c r="F148" s="146" t="str">
        <f>IF(PROVEEDORES!D149="","",PROVEEDORES!D149)</f>
        <v/>
      </c>
      <c r="G148" s="159">
        <f>SUMIF('EG-JUN'!$F$18:$F$516,PROVEEDORES!$D149,'EG-JUN'!P$18:P$516)</f>
        <v>0</v>
      </c>
      <c r="H148" s="159">
        <f>SUMIF('EG-JUN'!$F$18:$F$516,PROVEEDORES!$D149,'EG-JUN'!Q$18:Q$516)</f>
        <v>0</v>
      </c>
      <c r="I148" s="159">
        <f>SUMIF('EG-JUN'!$F$18:$F$516,PROVEEDORES!$D149,'EG-JUN'!R$18:R$516)</f>
        <v>0</v>
      </c>
      <c r="J148" s="159">
        <f>SUMIF('EG-JUN'!$F$18:$F$516,PROVEEDORES!$D149,'EG-JUN'!S$18:S$516)</f>
        <v>0</v>
      </c>
      <c r="K148" s="159" t="str">
        <f t="shared" si="4"/>
        <v/>
      </c>
      <c r="L148" s="146" t="str">
        <f>IF(PROVEEDORES!G149="","",PROVEEDORES!G149)</f>
        <v/>
      </c>
    </row>
    <row r="149" spans="3:12" ht="17.45" customHeight="1" x14ac:dyDescent="0.2">
      <c r="C149" s="158">
        <f t="shared" si="5"/>
        <v>143</v>
      </c>
      <c r="D149" s="146" t="str">
        <f>IF(PROVEEDORES!E150="","",PROVEEDORES!E150)</f>
        <v/>
      </c>
      <c r="E149" s="146" t="str">
        <f>IF(PROVEEDORES!F150="","",PROVEEDORES!F150)</f>
        <v/>
      </c>
      <c r="F149" s="146" t="str">
        <f>IF(PROVEEDORES!D150="","",PROVEEDORES!D150)</f>
        <v/>
      </c>
      <c r="G149" s="159">
        <f>SUMIF('EG-JUN'!$F$18:$F$516,PROVEEDORES!$D150,'EG-JUN'!P$18:P$516)</f>
        <v>0</v>
      </c>
      <c r="H149" s="159">
        <f>SUMIF('EG-JUN'!$F$18:$F$516,PROVEEDORES!$D150,'EG-JUN'!Q$18:Q$516)</f>
        <v>0</v>
      </c>
      <c r="I149" s="159">
        <f>SUMIF('EG-JUN'!$F$18:$F$516,PROVEEDORES!$D150,'EG-JUN'!R$18:R$516)</f>
        <v>0</v>
      </c>
      <c r="J149" s="159">
        <f>SUMIF('EG-JUN'!$F$18:$F$516,PROVEEDORES!$D150,'EG-JUN'!S$18:S$516)</f>
        <v>0</v>
      </c>
      <c r="K149" s="159" t="str">
        <f t="shared" si="4"/>
        <v/>
      </c>
      <c r="L149" s="146" t="str">
        <f>IF(PROVEEDORES!G150="","",PROVEEDORES!G150)</f>
        <v/>
      </c>
    </row>
    <row r="150" spans="3:12" ht="17.45" customHeight="1" x14ac:dyDescent="0.2">
      <c r="C150" s="158">
        <f t="shared" si="5"/>
        <v>144</v>
      </c>
      <c r="D150" s="146" t="str">
        <f>IF(PROVEEDORES!E151="","",PROVEEDORES!E151)</f>
        <v/>
      </c>
      <c r="E150" s="146" t="str">
        <f>IF(PROVEEDORES!F151="","",PROVEEDORES!F151)</f>
        <v/>
      </c>
      <c r="F150" s="146" t="str">
        <f>IF(PROVEEDORES!D151="","",PROVEEDORES!D151)</f>
        <v/>
      </c>
      <c r="G150" s="159">
        <f>SUMIF('EG-JUN'!$F$18:$F$516,PROVEEDORES!$D151,'EG-JUN'!P$18:P$516)</f>
        <v>0</v>
      </c>
      <c r="H150" s="159">
        <f>SUMIF('EG-JUN'!$F$18:$F$516,PROVEEDORES!$D151,'EG-JUN'!Q$18:Q$516)</f>
        <v>0</v>
      </c>
      <c r="I150" s="159">
        <f>SUMIF('EG-JUN'!$F$18:$F$516,PROVEEDORES!$D151,'EG-JUN'!R$18:R$516)</f>
        <v>0</v>
      </c>
      <c r="J150" s="159">
        <f>SUMIF('EG-JUN'!$F$18:$F$516,PROVEEDORES!$D151,'EG-JUN'!S$18:S$516)</f>
        <v>0</v>
      </c>
      <c r="K150" s="159" t="str">
        <f t="shared" si="4"/>
        <v/>
      </c>
      <c r="L150" s="146" t="str">
        <f>IF(PROVEEDORES!G151="","",PROVEEDORES!G151)</f>
        <v/>
      </c>
    </row>
    <row r="151" spans="3:12" ht="17.45" customHeight="1" x14ac:dyDescent="0.2">
      <c r="C151" s="158">
        <f t="shared" si="5"/>
        <v>145</v>
      </c>
      <c r="D151" s="146" t="str">
        <f>IF(PROVEEDORES!E152="","",PROVEEDORES!E152)</f>
        <v/>
      </c>
      <c r="E151" s="146" t="str">
        <f>IF(PROVEEDORES!F152="","",PROVEEDORES!F152)</f>
        <v/>
      </c>
      <c r="F151" s="146" t="str">
        <f>IF(PROVEEDORES!D152="","",PROVEEDORES!D152)</f>
        <v/>
      </c>
      <c r="G151" s="159">
        <f>SUMIF('EG-JUN'!$F$18:$F$516,PROVEEDORES!$D152,'EG-JUN'!P$18:P$516)</f>
        <v>0</v>
      </c>
      <c r="H151" s="159">
        <f>SUMIF('EG-JUN'!$F$18:$F$516,PROVEEDORES!$D152,'EG-JUN'!Q$18:Q$516)</f>
        <v>0</v>
      </c>
      <c r="I151" s="159">
        <f>SUMIF('EG-JUN'!$F$18:$F$516,PROVEEDORES!$D152,'EG-JUN'!R$18:R$516)</f>
        <v>0</v>
      </c>
      <c r="J151" s="159">
        <f>SUMIF('EG-JUN'!$F$18:$F$516,PROVEEDORES!$D152,'EG-JUN'!S$18:S$516)</f>
        <v>0</v>
      </c>
      <c r="K151" s="159" t="str">
        <f t="shared" si="4"/>
        <v/>
      </c>
      <c r="L151" s="146" t="str">
        <f>IF(PROVEEDORES!G152="","",PROVEEDORES!G152)</f>
        <v/>
      </c>
    </row>
    <row r="152" spans="3:12" ht="17.45" customHeight="1" x14ac:dyDescent="0.2">
      <c r="C152" s="158">
        <f t="shared" si="5"/>
        <v>146</v>
      </c>
      <c r="D152" s="146" t="str">
        <f>IF(PROVEEDORES!E153="","",PROVEEDORES!E153)</f>
        <v/>
      </c>
      <c r="E152" s="146" t="str">
        <f>IF(PROVEEDORES!F153="","",PROVEEDORES!F153)</f>
        <v/>
      </c>
      <c r="F152" s="146" t="str">
        <f>IF(PROVEEDORES!D153="","",PROVEEDORES!D153)</f>
        <v/>
      </c>
      <c r="G152" s="159">
        <f>SUMIF('EG-JUN'!$F$18:$F$516,PROVEEDORES!$D153,'EG-JUN'!P$18:P$516)</f>
        <v>0</v>
      </c>
      <c r="H152" s="159">
        <f>SUMIF('EG-JUN'!$F$18:$F$516,PROVEEDORES!$D153,'EG-JUN'!Q$18:Q$516)</f>
        <v>0</v>
      </c>
      <c r="I152" s="159">
        <f>SUMIF('EG-JUN'!$F$18:$F$516,PROVEEDORES!$D153,'EG-JUN'!R$18:R$516)</f>
        <v>0</v>
      </c>
      <c r="J152" s="159">
        <f>SUMIF('EG-JUN'!$F$18:$F$516,PROVEEDORES!$D153,'EG-JUN'!S$18:S$516)</f>
        <v>0</v>
      </c>
      <c r="K152" s="159" t="str">
        <f t="shared" si="4"/>
        <v/>
      </c>
      <c r="L152" s="146" t="str">
        <f>IF(PROVEEDORES!G153="","",PROVEEDORES!G153)</f>
        <v/>
      </c>
    </row>
    <row r="153" spans="3:12" ht="17.45" customHeight="1" x14ac:dyDescent="0.2">
      <c r="C153" s="158">
        <f t="shared" si="5"/>
        <v>147</v>
      </c>
      <c r="D153" s="146" t="str">
        <f>IF(PROVEEDORES!E154="","",PROVEEDORES!E154)</f>
        <v/>
      </c>
      <c r="E153" s="146" t="str">
        <f>IF(PROVEEDORES!F154="","",PROVEEDORES!F154)</f>
        <v/>
      </c>
      <c r="F153" s="146" t="str">
        <f>IF(PROVEEDORES!D154="","",PROVEEDORES!D154)</f>
        <v/>
      </c>
      <c r="G153" s="159">
        <f>SUMIF('EG-JUN'!$F$18:$F$516,PROVEEDORES!$D154,'EG-JUN'!P$18:P$516)</f>
        <v>0</v>
      </c>
      <c r="H153" s="159">
        <f>SUMIF('EG-JUN'!$F$18:$F$516,PROVEEDORES!$D154,'EG-JUN'!Q$18:Q$516)</f>
        <v>0</v>
      </c>
      <c r="I153" s="159">
        <f>SUMIF('EG-JUN'!$F$18:$F$516,PROVEEDORES!$D154,'EG-JUN'!R$18:R$516)</f>
        <v>0</v>
      </c>
      <c r="J153" s="159">
        <f>SUMIF('EG-JUN'!$F$18:$F$516,PROVEEDORES!$D154,'EG-JUN'!S$18:S$516)</f>
        <v>0</v>
      </c>
      <c r="K153" s="159" t="str">
        <f t="shared" si="4"/>
        <v/>
      </c>
      <c r="L153" s="146" t="str">
        <f>IF(PROVEEDORES!G154="","",PROVEEDORES!G154)</f>
        <v/>
      </c>
    </row>
    <row r="154" spans="3:12" ht="17.45" customHeight="1" x14ac:dyDescent="0.2">
      <c r="C154" s="158">
        <f t="shared" si="5"/>
        <v>148</v>
      </c>
      <c r="D154" s="146" t="str">
        <f>IF(PROVEEDORES!E155="","",PROVEEDORES!E155)</f>
        <v/>
      </c>
      <c r="E154" s="146" t="str">
        <f>IF(PROVEEDORES!F155="","",PROVEEDORES!F155)</f>
        <v/>
      </c>
      <c r="F154" s="146" t="str">
        <f>IF(PROVEEDORES!D155="","",PROVEEDORES!D155)</f>
        <v/>
      </c>
      <c r="G154" s="159">
        <f>SUMIF('EG-JUN'!$F$18:$F$516,PROVEEDORES!$D155,'EG-JUN'!P$18:P$516)</f>
        <v>0</v>
      </c>
      <c r="H154" s="159">
        <f>SUMIF('EG-JUN'!$F$18:$F$516,PROVEEDORES!$D155,'EG-JUN'!Q$18:Q$516)</f>
        <v>0</v>
      </c>
      <c r="I154" s="159">
        <f>SUMIF('EG-JUN'!$F$18:$F$516,PROVEEDORES!$D155,'EG-JUN'!R$18:R$516)</f>
        <v>0</v>
      </c>
      <c r="J154" s="159">
        <f>SUMIF('EG-JUN'!$F$18:$F$516,PROVEEDORES!$D155,'EG-JUN'!S$18:S$516)</f>
        <v>0</v>
      </c>
      <c r="K154" s="159" t="str">
        <f t="shared" si="4"/>
        <v/>
      </c>
      <c r="L154" s="146" t="str">
        <f>IF(PROVEEDORES!G155="","",PROVEEDORES!G155)</f>
        <v/>
      </c>
    </row>
    <row r="155" spans="3:12" ht="17.45" customHeight="1" x14ac:dyDescent="0.2">
      <c r="C155" s="158">
        <f t="shared" si="5"/>
        <v>149</v>
      </c>
      <c r="D155" s="146" t="str">
        <f>IF(PROVEEDORES!E156="","",PROVEEDORES!E156)</f>
        <v/>
      </c>
      <c r="E155" s="146" t="str">
        <f>IF(PROVEEDORES!F156="","",PROVEEDORES!F156)</f>
        <v/>
      </c>
      <c r="F155" s="146" t="str">
        <f>IF(PROVEEDORES!D156="","",PROVEEDORES!D156)</f>
        <v/>
      </c>
      <c r="G155" s="159">
        <f>SUMIF('EG-JUN'!$F$18:$F$516,PROVEEDORES!$D156,'EG-JUN'!P$18:P$516)</f>
        <v>0</v>
      </c>
      <c r="H155" s="159">
        <f>SUMIF('EG-JUN'!$F$18:$F$516,PROVEEDORES!$D156,'EG-JUN'!Q$18:Q$516)</f>
        <v>0</v>
      </c>
      <c r="I155" s="159">
        <f>SUMIF('EG-JUN'!$F$18:$F$516,PROVEEDORES!$D156,'EG-JUN'!R$18:R$516)</f>
        <v>0</v>
      </c>
      <c r="J155" s="159">
        <f>SUMIF('EG-JUN'!$F$18:$F$516,PROVEEDORES!$D156,'EG-JUN'!S$18:S$516)</f>
        <v>0</v>
      </c>
      <c r="K155" s="159" t="str">
        <f t="shared" si="4"/>
        <v/>
      </c>
      <c r="L155" s="146" t="str">
        <f>IF(PROVEEDORES!G156="","",PROVEEDORES!G156)</f>
        <v/>
      </c>
    </row>
    <row r="156" spans="3:12" ht="17.45" customHeight="1" x14ac:dyDescent="0.2">
      <c r="C156" s="158">
        <f t="shared" si="5"/>
        <v>150</v>
      </c>
      <c r="D156" s="146" t="str">
        <f>IF(PROVEEDORES!E157="","",PROVEEDORES!E157)</f>
        <v/>
      </c>
      <c r="E156" s="146" t="str">
        <f>IF(PROVEEDORES!F157="","",PROVEEDORES!F157)</f>
        <v/>
      </c>
      <c r="F156" s="146" t="str">
        <f>IF(PROVEEDORES!D157="","",PROVEEDORES!D157)</f>
        <v/>
      </c>
      <c r="G156" s="159">
        <f>SUMIF('EG-JUN'!$F$18:$F$516,PROVEEDORES!$D157,'EG-JUN'!P$18:P$516)</f>
        <v>0</v>
      </c>
      <c r="H156" s="159">
        <f>SUMIF('EG-JUN'!$F$18:$F$516,PROVEEDORES!$D157,'EG-JUN'!Q$18:Q$516)</f>
        <v>0</v>
      </c>
      <c r="I156" s="159">
        <f>SUMIF('EG-JUN'!$F$18:$F$516,PROVEEDORES!$D157,'EG-JUN'!R$18:R$516)</f>
        <v>0</v>
      </c>
      <c r="J156" s="159">
        <f>SUMIF('EG-JUN'!$F$18:$F$516,PROVEEDORES!$D157,'EG-JUN'!S$18:S$516)</f>
        <v>0</v>
      </c>
      <c r="K156" s="159" t="str">
        <f t="shared" si="4"/>
        <v/>
      </c>
      <c r="L156" s="146" t="str">
        <f>IF(PROVEEDORES!G157="","",PROVEEDORES!G157)</f>
        <v/>
      </c>
    </row>
    <row r="157" spans="3:12" ht="17.45" customHeight="1" x14ac:dyDescent="0.2">
      <c r="C157" s="158">
        <f t="shared" si="5"/>
        <v>151</v>
      </c>
      <c r="D157" s="146" t="str">
        <f>IF(PROVEEDORES!E158="","",PROVEEDORES!E158)</f>
        <v/>
      </c>
      <c r="E157" s="146" t="str">
        <f>IF(PROVEEDORES!F158="","",PROVEEDORES!F158)</f>
        <v/>
      </c>
      <c r="F157" s="146" t="str">
        <f>IF(PROVEEDORES!D158="","",PROVEEDORES!D158)</f>
        <v/>
      </c>
      <c r="G157" s="159">
        <f>SUMIF('EG-JUN'!$F$18:$F$516,PROVEEDORES!$D158,'EG-JUN'!P$18:P$516)</f>
        <v>0</v>
      </c>
      <c r="H157" s="159">
        <f>SUMIF('EG-JUN'!$F$18:$F$516,PROVEEDORES!$D158,'EG-JUN'!Q$18:Q$516)</f>
        <v>0</v>
      </c>
      <c r="I157" s="159">
        <f>SUMIF('EG-JUN'!$F$18:$F$516,PROVEEDORES!$D158,'EG-JUN'!R$18:R$516)</f>
        <v>0</v>
      </c>
      <c r="J157" s="159">
        <f>SUMIF('EG-JUN'!$F$18:$F$516,PROVEEDORES!$D158,'EG-JUN'!S$18:S$516)</f>
        <v>0</v>
      </c>
      <c r="K157" s="159" t="str">
        <f t="shared" si="4"/>
        <v/>
      </c>
      <c r="L157" s="146" t="str">
        <f>IF(PROVEEDORES!G158="","",PROVEEDORES!G158)</f>
        <v/>
      </c>
    </row>
    <row r="158" spans="3:12" ht="17.45" customHeight="1" x14ac:dyDescent="0.2">
      <c r="C158" s="158">
        <f t="shared" si="5"/>
        <v>152</v>
      </c>
      <c r="D158" s="146" t="str">
        <f>IF(PROVEEDORES!E159="","",PROVEEDORES!E159)</f>
        <v/>
      </c>
      <c r="E158" s="146" t="str">
        <f>IF(PROVEEDORES!F159="","",PROVEEDORES!F159)</f>
        <v/>
      </c>
      <c r="F158" s="146" t="str">
        <f>IF(PROVEEDORES!D159="","",PROVEEDORES!D159)</f>
        <v/>
      </c>
      <c r="G158" s="159">
        <f>SUMIF('EG-JUN'!$F$18:$F$516,PROVEEDORES!$D159,'EG-JUN'!P$18:P$516)</f>
        <v>0</v>
      </c>
      <c r="H158" s="159">
        <f>SUMIF('EG-JUN'!$F$18:$F$516,PROVEEDORES!$D159,'EG-JUN'!Q$18:Q$516)</f>
        <v>0</v>
      </c>
      <c r="I158" s="159">
        <f>SUMIF('EG-JUN'!$F$18:$F$516,PROVEEDORES!$D159,'EG-JUN'!R$18:R$516)</f>
        <v>0</v>
      </c>
      <c r="J158" s="159">
        <f>SUMIF('EG-JUN'!$F$18:$F$516,PROVEEDORES!$D159,'EG-JUN'!S$18:S$516)</f>
        <v>0</v>
      </c>
      <c r="K158" s="159" t="str">
        <f t="shared" si="4"/>
        <v/>
      </c>
      <c r="L158" s="146" t="str">
        <f>IF(PROVEEDORES!G159="","",PROVEEDORES!G159)</f>
        <v/>
      </c>
    </row>
    <row r="159" spans="3:12" ht="17.45" customHeight="1" x14ac:dyDescent="0.2">
      <c r="C159" s="158">
        <f t="shared" si="5"/>
        <v>153</v>
      </c>
      <c r="D159" s="146" t="str">
        <f>IF(PROVEEDORES!E160="","",PROVEEDORES!E160)</f>
        <v/>
      </c>
      <c r="E159" s="146" t="str">
        <f>IF(PROVEEDORES!F160="","",PROVEEDORES!F160)</f>
        <v/>
      </c>
      <c r="F159" s="146" t="str">
        <f>IF(PROVEEDORES!D160="","",PROVEEDORES!D160)</f>
        <v/>
      </c>
      <c r="G159" s="159">
        <f>SUMIF('EG-JUN'!$F$18:$F$516,PROVEEDORES!$D160,'EG-JUN'!P$18:P$516)</f>
        <v>0</v>
      </c>
      <c r="H159" s="159">
        <f>SUMIF('EG-JUN'!$F$18:$F$516,PROVEEDORES!$D160,'EG-JUN'!Q$18:Q$516)</f>
        <v>0</v>
      </c>
      <c r="I159" s="159">
        <f>SUMIF('EG-JUN'!$F$18:$F$516,PROVEEDORES!$D160,'EG-JUN'!R$18:R$516)</f>
        <v>0</v>
      </c>
      <c r="J159" s="159">
        <f>SUMIF('EG-JUN'!$F$18:$F$516,PROVEEDORES!$D160,'EG-JUN'!S$18:S$516)</f>
        <v>0</v>
      </c>
      <c r="K159" s="159" t="str">
        <f t="shared" si="4"/>
        <v/>
      </c>
      <c r="L159" s="146" t="str">
        <f>IF(PROVEEDORES!G160="","",PROVEEDORES!G160)</f>
        <v/>
      </c>
    </row>
    <row r="160" spans="3:12" ht="17.45" customHeight="1" x14ac:dyDescent="0.2">
      <c r="C160" s="158">
        <f t="shared" si="5"/>
        <v>154</v>
      </c>
      <c r="D160" s="146" t="str">
        <f>IF(PROVEEDORES!E161="","",PROVEEDORES!E161)</f>
        <v/>
      </c>
      <c r="E160" s="146" t="str">
        <f>IF(PROVEEDORES!F161="","",PROVEEDORES!F161)</f>
        <v/>
      </c>
      <c r="F160" s="146" t="str">
        <f>IF(PROVEEDORES!D161="","",PROVEEDORES!D161)</f>
        <v/>
      </c>
      <c r="G160" s="159">
        <f>SUMIF('EG-JUN'!$F$18:$F$516,PROVEEDORES!$D161,'EG-JUN'!P$18:P$516)</f>
        <v>0</v>
      </c>
      <c r="H160" s="159">
        <f>SUMIF('EG-JUN'!$F$18:$F$516,PROVEEDORES!$D161,'EG-JUN'!Q$18:Q$516)</f>
        <v>0</v>
      </c>
      <c r="I160" s="159">
        <f>SUMIF('EG-JUN'!$F$18:$F$516,PROVEEDORES!$D161,'EG-JUN'!R$18:R$516)</f>
        <v>0</v>
      </c>
      <c r="J160" s="159">
        <f>SUMIF('EG-JUN'!$F$18:$F$516,PROVEEDORES!$D161,'EG-JUN'!S$18:S$516)</f>
        <v>0</v>
      </c>
      <c r="K160" s="159" t="str">
        <f t="shared" si="4"/>
        <v/>
      </c>
      <c r="L160" s="146" t="str">
        <f>IF(PROVEEDORES!G161="","",PROVEEDORES!G161)</f>
        <v/>
      </c>
    </row>
    <row r="161" spans="3:12" ht="17.45" customHeight="1" x14ac:dyDescent="0.2">
      <c r="C161" s="158">
        <f t="shared" si="5"/>
        <v>155</v>
      </c>
      <c r="D161" s="146" t="str">
        <f>IF(PROVEEDORES!E162="","",PROVEEDORES!E162)</f>
        <v/>
      </c>
      <c r="E161" s="146" t="str">
        <f>IF(PROVEEDORES!F162="","",PROVEEDORES!F162)</f>
        <v/>
      </c>
      <c r="F161" s="146" t="str">
        <f>IF(PROVEEDORES!D162="","",PROVEEDORES!D162)</f>
        <v/>
      </c>
      <c r="G161" s="159">
        <f>SUMIF('EG-JUN'!$F$18:$F$516,PROVEEDORES!$D162,'EG-JUN'!P$18:P$516)</f>
        <v>0</v>
      </c>
      <c r="H161" s="159">
        <f>SUMIF('EG-JUN'!$F$18:$F$516,PROVEEDORES!$D162,'EG-JUN'!Q$18:Q$516)</f>
        <v>0</v>
      </c>
      <c r="I161" s="159">
        <f>SUMIF('EG-JUN'!$F$18:$F$516,PROVEEDORES!$D162,'EG-JUN'!R$18:R$516)</f>
        <v>0</v>
      </c>
      <c r="J161" s="159">
        <f>SUMIF('EG-JUN'!$F$18:$F$516,PROVEEDORES!$D162,'EG-JUN'!S$18:S$516)</f>
        <v>0</v>
      </c>
      <c r="K161" s="159" t="str">
        <f t="shared" si="4"/>
        <v/>
      </c>
      <c r="L161" s="146" t="str">
        <f>IF(PROVEEDORES!G162="","",PROVEEDORES!G162)</f>
        <v/>
      </c>
    </row>
    <row r="162" spans="3:12" ht="17.45" customHeight="1" x14ac:dyDescent="0.2">
      <c r="C162" s="158">
        <f t="shared" si="5"/>
        <v>156</v>
      </c>
      <c r="D162" s="146" t="str">
        <f>IF(PROVEEDORES!E163="","",PROVEEDORES!E163)</f>
        <v/>
      </c>
      <c r="E162" s="146" t="str">
        <f>IF(PROVEEDORES!F163="","",PROVEEDORES!F163)</f>
        <v/>
      </c>
      <c r="F162" s="146" t="str">
        <f>IF(PROVEEDORES!D163="","",PROVEEDORES!D163)</f>
        <v/>
      </c>
      <c r="G162" s="159">
        <f>SUMIF('EG-JUN'!$F$18:$F$516,PROVEEDORES!$D163,'EG-JUN'!P$18:P$516)</f>
        <v>0</v>
      </c>
      <c r="H162" s="159">
        <f>SUMIF('EG-JUN'!$F$18:$F$516,PROVEEDORES!$D163,'EG-JUN'!Q$18:Q$516)</f>
        <v>0</v>
      </c>
      <c r="I162" s="159">
        <f>SUMIF('EG-JUN'!$F$18:$F$516,PROVEEDORES!$D163,'EG-JUN'!R$18:R$516)</f>
        <v>0</v>
      </c>
      <c r="J162" s="159">
        <f>SUMIF('EG-JUN'!$F$18:$F$516,PROVEEDORES!$D163,'EG-JUN'!S$18:S$516)</f>
        <v>0</v>
      </c>
      <c r="K162" s="159" t="str">
        <f t="shared" si="4"/>
        <v/>
      </c>
      <c r="L162" s="146" t="str">
        <f>IF(PROVEEDORES!G163="","",PROVEEDORES!G163)</f>
        <v/>
      </c>
    </row>
    <row r="163" spans="3:12" ht="17.45" customHeight="1" x14ac:dyDescent="0.2">
      <c r="C163" s="158">
        <f t="shared" si="5"/>
        <v>157</v>
      </c>
      <c r="D163" s="146" t="str">
        <f>IF(PROVEEDORES!E164="","",PROVEEDORES!E164)</f>
        <v/>
      </c>
      <c r="E163" s="146" t="str">
        <f>IF(PROVEEDORES!F164="","",PROVEEDORES!F164)</f>
        <v/>
      </c>
      <c r="F163" s="146" t="str">
        <f>IF(PROVEEDORES!D164="","",PROVEEDORES!D164)</f>
        <v/>
      </c>
      <c r="G163" s="159">
        <f>SUMIF('EG-JUN'!$F$18:$F$516,PROVEEDORES!$D164,'EG-JUN'!P$18:P$516)</f>
        <v>0</v>
      </c>
      <c r="H163" s="159">
        <f>SUMIF('EG-JUN'!$F$18:$F$516,PROVEEDORES!$D164,'EG-JUN'!Q$18:Q$516)</f>
        <v>0</v>
      </c>
      <c r="I163" s="159">
        <f>SUMIF('EG-JUN'!$F$18:$F$516,PROVEEDORES!$D164,'EG-JUN'!R$18:R$516)</f>
        <v>0</v>
      </c>
      <c r="J163" s="159">
        <f>SUMIF('EG-JUN'!$F$18:$F$516,PROVEEDORES!$D164,'EG-JUN'!S$18:S$516)</f>
        <v>0</v>
      </c>
      <c r="K163" s="159" t="str">
        <f t="shared" si="4"/>
        <v/>
      </c>
      <c r="L163" s="146" t="str">
        <f>IF(PROVEEDORES!G164="","",PROVEEDORES!G164)</f>
        <v/>
      </c>
    </row>
    <row r="164" spans="3:12" ht="17.45" customHeight="1" x14ac:dyDescent="0.2">
      <c r="C164" s="158">
        <f t="shared" si="5"/>
        <v>158</v>
      </c>
      <c r="D164" s="146" t="str">
        <f>IF(PROVEEDORES!E165="","",PROVEEDORES!E165)</f>
        <v/>
      </c>
      <c r="E164" s="146" t="str">
        <f>IF(PROVEEDORES!F165="","",PROVEEDORES!F165)</f>
        <v/>
      </c>
      <c r="F164" s="146" t="str">
        <f>IF(PROVEEDORES!D165="","",PROVEEDORES!D165)</f>
        <v/>
      </c>
      <c r="G164" s="159">
        <f>SUMIF('EG-JUN'!$F$18:$F$516,PROVEEDORES!$D165,'EG-JUN'!P$18:P$516)</f>
        <v>0</v>
      </c>
      <c r="H164" s="159">
        <f>SUMIF('EG-JUN'!$F$18:$F$516,PROVEEDORES!$D165,'EG-JUN'!Q$18:Q$516)</f>
        <v>0</v>
      </c>
      <c r="I164" s="159">
        <f>SUMIF('EG-JUN'!$F$18:$F$516,PROVEEDORES!$D165,'EG-JUN'!R$18:R$516)</f>
        <v>0</v>
      </c>
      <c r="J164" s="159">
        <f>SUMIF('EG-JUN'!$F$18:$F$516,PROVEEDORES!$D165,'EG-JUN'!S$18:S$516)</f>
        <v>0</v>
      </c>
      <c r="K164" s="159" t="str">
        <f t="shared" si="4"/>
        <v/>
      </c>
      <c r="L164" s="146" t="str">
        <f>IF(PROVEEDORES!G165="","",PROVEEDORES!G165)</f>
        <v/>
      </c>
    </row>
    <row r="165" spans="3:12" ht="17.45" customHeight="1" x14ac:dyDescent="0.2">
      <c r="C165" s="158">
        <f t="shared" si="5"/>
        <v>159</v>
      </c>
      <c r="D165" s="146" t="str">
        <f>IF(PROVEEDORES!E166="","",PROVEEDORES!E166)</f>
        <v/>
      </c>
      <c r="E165" s="146" t="str">
        <f>IF(PROVEEDORES!F166="","",PROVEEDORES!F166)</f>
        <v/>
      </c>
      <c r="F165" s="146" t="str">
        <f>IF(PROVEEDORES!D166="","",PROVEEDORES!D166)</f>
        <v/>
      </c>
      <c r="G165" s="159">
        <f>SUMIF('EG-JUN'!$F$18:$F$516,PROVEEDORES!$D166,'EG-JUN'!P$18:P$516)</f>
        <v>0</v>
      </c>
      <c r="H165" s="159">
        <f>SUMIF('EG-JUN'!$F$18:$F$516,PROVEEDORES!$D166,'EG-JUN'!Q$18:Q$516)</f>
        <v>0</v>
      </c>
      <c r="I165" s="159">
        <f>SUMIF('EG-JUN'!$F$18:$F$516,PROVEEDORES!$D166,'EG-JUN'!R$18:R$516)</f>
        <v>0</v>
      </c>
      <c r="J165" s="159">
        <f>SUMIF('EG-JUN'!$F$18:$F$516,PROVEEDORES!$D166,'EG-JUN'!S$18:S$516)</f>
        <v>0</v>
      </c>
      <c r="K165" s="159" t="str">
        <f t="shared" si="4"/>
        <v/>
      </c>
      <c r="L165" s="146" t="str">
        <f>IF(PROVEEDORES!G166="","",PROVEEDORES!G166)</f>
        <v/>
      </c>
    </row>
    <row r="166" spans="3:12" ht="17.45" customHeight="1" x14ac:dyDescent="0.2">
      <c r="C166" s="158">
        <f t="shared" si="5"/>
        <v>160</v>
      </c>
      <c r="D166" s="146" t="str">
        <f>IF(PROVEEDORES!E167="","",PROVEEDORES!E167)</f>
        <v/>
      </c>
      <c r="E166" s="146" t="str">
        <f>IF(PROVEEDORES!F167="","",PROVEEDORES!F167)</f>
        <v/>
      </c>
      <c r="F166" s="146" t="str">
        <f>IF(PROVEEDORES!D167="","",PROVEEDORES!D167)</f>
        <v/>
      </c>
      <c r="G166" s="159">
        <f>SUMIF('EG-JUN'!$F$18:$F$516,PROVEEDORES!$D167,'EG-JUN'!P$18:P$516)</f>
        <v>0</v>
      </c>
      <c r="H166" s="159">
        <f>SUMIF('EG-JUN'!$F$18:$F$516,PROVEEDORES!$D167,'EG-JUN'!Q$18:Q$516)</f>
        <v>0</v>
      </c>
      <c r="I166" s="159">
        <f>SUMIF('EG-JUN'!$F$18:$F$516,PROVEEDORES!$D167,'EG-JUN'!R$18:R$516)</f>
        <v>0</v>
      </c>
      <c r="J166" s="159">
        <f>SUMIF('EG-JUN'!$F$18:$F$516,PROVEEDORES!$D167,'EG-JUN'!S$18:S$516)</f>
        <v>0</v>
      </c>
      <c r="K166" s="159" t="str">
        <f t="shared" si="4"/>
        <v/>
      </c>
      <c r="L166" s="146" t="str">
        <f>IF(PROVEEDORES!G167="","",PROVEEDORES!G167)</f>
        <v/>
      </c>
    </row>
    <row r="167" spans="3:12" ht="17.45" customHeight="1" x14ac:dyDescent="0.2">
      <c r="C167" s="158">
        <f t="shared" si="5"/>
        <v>161</v>
      </c>
      <c r="D167" s="146" t="str">
        <f>IF(PROVEEDORES!E168="","",PROVEEDORES!E168)</f>
        <v/>
      </c>
      <c r="E167" s="146" t="str">
        <f>IF(PROVEEDORES!F168="","",PROVEEDORES!F168)</f>
        <v/>
      </c>
      <c r="F167" s="146" t="str">
        <f>IF(PROVEEDORES!D168="","",PROVEEDORES!D168)</f>
        <v/>
      </c>
      <c r="G167" s="159">
        <f>SUMIF('EG-JUN'!$F$18:$F$516,PROVEEDORES!$D168,'EG-JUN'!P$18:P$516)</f>
        <v>0</v>
      </c>
      <c r="H167" s="159">
        <f>SUMIF('EG-JUN'!$F$18:$F$516,PROVEEDORES!$D168,'EG-JUN'!Q$18:Q$516)</f>
        <v>0</v>
      </c>
      <c r="I167" s="159">
        <f>SUMIF('EG-JUN'!$F$18:$F$516,PROVEEDORES!$D168,'EG-JUN'!R$18:R$516)</f>
        <v>0</v>
      </c>
      <c r="J167" s="159">
        <f>SUMIF('EG-JUN'!$F$18:$F$516,PROVEEDORES!$D168,'EG-JUN'!S$18:S$516)</f>
        <v>0</v>
      </c>
      <c r="K167" s="159" t="str">
        <f t="shared" si="4"/>
        <v/>
      </c>
      <c r="L167" s="146" t="str">
        <f>IF(PROVEEDORES!G168="","",PROVEEDORES!G168)</f>
        <v/>
      </c>
    </row>
    <row r="168" spans="3:12" ht="17.45" customHeight="1" x14ac:dyDescent="0.2">
      <c r="C168" s="158">
        <f t="shared" si="5"/>
        <v>162</v>
      </c>
      <c r="D168" s="146" t="str">
        <f>IF(PROVEEDORES!E169="","",PROVEEDORES!E169)</f>
        <v/>
      </c>
      <c r="E168" s="146" t="str">
        <f>IF(PROVEEDORES!F169="","",PROVEEDORES!F169)</f>
        <v/>
      </c>
      <c r="F168" s="146" t="str">
        <f>IF(PROVEEDORES!D169="","",PROVEEDORES!D169)</f>
        <v/>
      </c>
      <c r="G168" s="159">
        <f>SUMIF('EG-JUN'!$F$18:$F$516,PROVEEDORES!$D169,'EG-JUN'!P$18:P$516)</f>
        <v>0</v>
      </c>
      <c r="H168" s="159">
        <f>SUMIF('EG-JUN'!$F$18:$F$516,PROVEEDORES!$D169,'EG-JUN'!Q$18:Q$516)</f>
        <v>0</v>
      </c>
      <c r="I168" s="159">
        <f>SUMIF('EG-JUN'!$F$18:$F$516,PROVEEDORES!$D169,'EG-JUN'!R$18:R$516)</f>
        <v>0</v>
      </c>
      <c r="J168" s="159">
        <f>SUMIF('EG-JUN'!$F$18:$F$516,PROVEEDORES!$D169,'EG-JUN'!S$18:S$516)</f>
        <v>0</v>
      </c>
      <c r="K168" s="159" t="str">
        <f t="shared" si="4"/>
        <v/>
      </c>
      <c r="L168" s="146" t="str">
        <f>IF(PROVEEDORES!G169="","",PROVEEDORES!G169)</f>
        <v/>
      </c>
    </row>
    <row r="169" spans="3:12" ht="17.45" customHeight="1" x14ac:dyDescent="0.2">
      <c r="C169" s="158">
        <f t="shared" si="5"/>
        <v>163</v>
      </c>
      <c r="D169" s="146" t="str">
        <f>IF(PROVEEDORES!E170="","",PROVEEDORES!E170)</f>
        <v/>
      </c>
      <c r="E169" s="146" t="str">
        <f>IF(PROVEEDORES!F170="","",PROVEEDORES!F170)</f>
        <v/>
      </c>
      <c r="F169" s="146" t="str">
        <f>IF(PROVEEDORES!D170="","",PROVEEDORES!D170)</f>
        <v/>
      </c>
      <c r="G169" s="159">
        <f>SUMIF('EG-JUN'!$F$18:$F$516,PROVEEDORES!$D170,'EG-JUN'!P$18:P$516)</f>
        <v>0</v>
      </c>
      <c r="H169" s="159">
        <f>SUMIF('EG-JUN'!$F$18:$F$516,PROVEEDORES!$D170,'EG-JUN'!Q$18:Q$516)</f>
        <v>0</v>
      </c>
      <c r="I169" s="159">
        <f>SUMIF('EG-JUN'!$F$18:$F$516,PROVEEDORES!$D170,'EG-JUN'!R$18:R$516)</f>
        <v>0</v>
      </c>
      <c r="J169" s="159">
        <f>SUMIF('EG-JUN'!$F$18:$F$516,PROVEEDORES!$D170,'EG-JUN'!S$18:S$516)</f>
        <v>0</v>
      </c>
      <c r="K169" s="159" t="str">
        <f t="shared" si="4"/>
        <v/>
      </c>
      <c r="L169" s="146" t="str">
        <f>IF(PROVEEDORES!G170="","",PROVEEDORES!G170)</f>
        <v/>
      </c>
    </row>
    <row r="170" spans="3:12" ht="17.45" customHeight="1" x14ac:dyDescent="0.2">
      <c r="C170" s="158">
        <f t="shared" si="5"/>
        <v>164</v>
      </c>
      <c r="D170" s="146" t="str">
        <f>IF(PROVEEDORES!E171="","",PROVEEDORES!E171)</f>
        <v/>
      </c>
      <c r="E170" s="146" t="str">
        <f>IF(PROVEEDORES!F171="","",PROVEEDORES!F171)</f>
        <v/>
      </c>
      <c r="F170" s="146" t="str">
        <f>IF(PROVEEDORES!D171="","",PROVEEDORES!D171)</f>
        <v/>
      </c>
      <c r="G170" s="159">
        <f>SUMIF('EG-JUN'!$F$18:$F$516,PROVEEDORES!$D171,'EG-JUN'!P$18:P$516)</f>
        <v>0</v>
      </c>
      <c r="H170" s="159">
        <f>SUMIF('EG-JUN'!$F$18:$F$516,PROVEEDORES!$D171,'EG-JUN'!Q$18:Q$516)</f>
        <v>0</v>
      </c>
      <c r="I170" s="159">
        <f>SUMIF('EG-JUN'!$F$18:$F$516,PROVEEDORES!$D171,'EG-JUN'!R$18:R$516)</f>
        <v>0</v>
      </c>
      <c r="J170" s="159">
        <f>SUMIF('EG-JUN'!$F$18:$F$516,PROVEEDORES!$D171,'EG-JUN'!S$18:S$516)</f>
        <v>0</v>
      </c>
      <c r="K170" s="159" t="str">
        <f t="shared" si="4"/>
        <v/>
      </c>
      <c r="L170" s="146" t="str">
        <f>IF(PROVEEDORES!G171="","",PROVEEDORES!G171)</f>
        <v/>
      </c>
    </row>
    <row r="171" spans="3:12" ht="17.45" customHeight="1" x14ac:dyDescent="0.2">
      <c r="C171" s="158">
        <f t="shared" si="5"/>
        <v>165</v>
      </c>
      <c r="D171" s="146" t="str">
        <f>IF(PROVEEDORES!E172="","",PROVEEDORES!E172)</f>
        <v/>
      </c>
      <c r="E171" s="146" t="str">
        <f>IF(PROVEEDORES!F172="","",PROVEEDORES!F172)</f>
        <v/>
      </c>
      <c r="F171" s="146" t="str">
        <f>IF(PROVEEDORES!D172="","",PROVEEDORES!D172)</f>
        <v/>
      </c>
      <c r="G171" s="159">
        <f>SUMIF('EG-JUN'!$F$18:$F$516,PROVEEDORES!$D172,'EG-JUN'!P$18:P$516)</f>
        <v>0</v>
      </c>
      <c r="H171" s="159">
        <f>SUMIF('EG-JUN'!$F$18:$F$516,PROVEEDORES!$D172,'EG-JUN'!Q$18:Q$516)</f>
        <v>0</v>
      </c>
      <c r="I171" s="159">
        <f>SUMIF('EG-JUN'!$F$18:$F$516,PROVEEDORES!$D172,'EG-JUN'!R$18:R$516)</f>
        <v>0</v>
      </c>
      <c r="J171" s="159">
        <f>SUMIF('EG-JUN'!$F$18:$F$516,PROVEEDORES!$D172,'EG-JUN'!S$18:S$516)</f>
        <v>0</v>
      </c>
      <c r="K171" s="159" t="str">
        <f t="shared" si="4"/>
        <v/>
      </c>
      <c r="L171" s="146" t="str">
        <f>IF(PROVEEDORES!G172="","",PROVEEDORES!G172)</f>
        <v/>
      </c>
    </row>
    <row r="172" spans="3:12" ht="17.45" customHeight="1" x14ac:dyDescent="0.2">
      <c r="C172" s="158">
        <f t="shared" si="5"/>
        <v>166</v>
      </c>
      <c r="D172" s="146" t="str">
        <f>IF(PROVEEDORES!E173="","",PROVEEDORES!E173)</f>
        <v/>
      </c>
      <c r="E172" s="146" t="str">
        <f>IF(PROVEEDORES!F173="","",PROVEEDORES!F173)</f>
        <v/>
      </c>
      <c r="F172" s="146" t="str">
        <f>IF(PROVEEDORES!D173="","",PROVEEDORES!D173)</f>
        <v/>
      </c>
      <c r="G172" s="159">
        <f>SUMIF('EG-JUN'!$F$18:$F$516,PROVEEDORES!$D173,'EG-JUN'!P$18:P$516)</f>
        <v>0</v>
      </c>
      <c r="H172" s="159">
        <f>SUMIF('EG-JUN'!$F$18:$F$516,PROVEEDORES!$D173,'EG-JUN'!Q$18:Q$516)</f>
        <v>0</v>
      </c>
      <c r="I172" s="159">
        <f>SUMIF('EG-JUN'!$F$18:$F$516,PROVEEDORES!$D173,'EG-JUN'!R$18:R$516)</f>
        <v>0</v>
      </c>
      <c r="J172" s="159">
        <f>SUMIF('EG-JUN'!$F$18:$F$516,PROVEEDORES!$D173,'EG-JUN'!S$18:S$516)</f>
        <v>0</v>
      </c>
      <c r="K172" s="159" t="str">
        <f t="shared" si="4"/>
        <v/>
      </c>
      <c r="L172" s="146" t="str">
        <f>IF(PROVEEDORES!G173="","",PROVEEDORES!G173)</f>
        <v/>
      </c>
    </row>
    <row r="173" spans="3:12" ht="17.45" customHeight="1" x14ac:dyDescent="0.2">
      <c r="C173" s="158">
        <f t="shared" si="5"/>
        <v>167</v>
      </c>
      <c r="D173" s="146" t="str">
        <f>IF(PROVEEDORES!E174="","",PROVEEDORES!E174)</f>
        <v/>
      </c>
      <c r="E173" s="146" t="str">
        <f>IF(PROVEEDORES!F174="","",PROVEEDORES!F174)</f>
        <v/>
      </c>
      <c r="F173" s="146" t="str">
        <f>IF(PROVEEDORES!D174="","",PROVEEDORES!D174)</f>
        <v/>
      </c>
      <c r="G173" s="159">
        <f>SUMIF('EG-JUN'!$F$18:$F$516,PROVEEDORES!$D174,'EG-JUN'!P$18:P$516)</f>
        <v>0</v>
      </c>
      <c r="H173" s="159">
        <f>SUMIF('EG-JUN'!$F$18:$F$516,PROVEEDORES!$D174,'EG-JUN'!Q$18:Q$516)</f>
        <v>0</v>
      </c>
      <c r="I173" s="159">
        <f>SUMIF('EG-JUN'!$F$18:$F$516,PROVEEDORES!$D174,'EG-JUN'!R$18:R$516)</f>
        <v>0</v>
      </c>
      <c r="J173" s="159">
        <f>SUMIF('EG-JUN'!$F$18:$F$516,PROVEEDORES!$D174,'EG-JUN'!S$18:S$516)</f>
        <v>0</v>
      </c>
      <c r="K173" s="159" t="str">
        <f t="shared" si="4"/>
        <v/>
      </c>
      <c r="L173" s="146" t="str">
        <f>IF(PROVEEDORES!G174="","",PROVEEDORES!G174)</f>
        <v/>
      </c>
    </row>
    <row r="174" spans="3:12" ht="17.45" customHeight="1" x14ac:dyDescent="0.2">
      <c r="C174" s="158">
        <f t="shared" si="5"/>
        <v>168</v>
      </c>
      <c r="D174" s="146" t="str">
        <f>IF(PROVEEDORES!E175="","",PROVEEDORES!E175)</f>
        <v/>
      </c>
      <c r="E174" s="146" t="str">
        <f>IF(PROVEEDORES!F175="","",PROVEEDORES!F175)</f>
        <v/>
      </c>
      <c r="F174" s="146" t="str">
        <f>IF(PROVEEDORES!D175="","",PROVEEDORES!D175)</f>
        <v/>
      </c>
      <c r="G174" s="159">
        <f>SUMIF('EG-JUN'!$F$18:$F$516,PROVEEDORES!$D175,'EG-JUN'!P$18:P$516)</f>
        <v>0</v>
      </c>
      <c r="H174" s="159">
        <f>SUMIF('EG-JUN'!$F$18:$F$516,PROVEEDORES!$D175,'EG-JUN'!Q$18:Q$516)</f>
        <v>0</v>
      </c>
      <c r="I174" s="159">
        <f>SUMIF('EG-JUN'!$F$18:$F$516,PROVEEDORES!$D175,'EG-JUN'!R$18:R$516)</f>
        <v>0</v>
      </c>
      <c r="J174" s="159">
        <f>SUMIF('EG-JUN'!$F$18:$F$516,PROVEEDORES!$D175,'EG-JUN'!S$18:S$516)</f>
        <v>0</v>
      </c>
      <c r="K174" s="159" t="str">
        <f t="shared" si="4"/>
        <v/>
      </c>
      <c r="L174" s="146" t="str">
        <f>IF(PROVEEDORES!G175="","",PROVEEDORES!G175)</f>
        <v/>
      </c>
    </row>
    <row r="175" spans="3:12" ht="17.45" customHeight="1" x14ac:dyDescent="0.2">
      <c r="C175" s="158">
        <f t="shared" si="5"/>
        <v>169</v>
      </c>
      <c r="D175" s="146" t="str">
        <f>IF(PROVEEDORES!E176="","",PROVEEDORES!E176)</f>
        <v/>
      </c>
      <c r="E175" s="146" t="str">
        <f>IF(PROVEEDORES!F176="","",PROVEEDORES!F176)</f>
        <v/>
      </c>
      <c r="F175" s="146" t="str">
        <f>IF(PROVEEDORES!D176="","",PROVEEDORES!D176)</f>
        <v/>
      </c>
      <c r="G175" s="159">
        <f>SUMIF('EG-JUN'!$F$18:$F$516,PROVEEDORES!$D176,'EG-JUN'!P$18:P$516)</f>
        <v>0</v>
      </c>
      <c r="H175" s="159">
        <f>SUMIF('EG-JUN'!$F$18:$F$516,PROVEEDORES!$D176,'EG-JUN'!Q$18:Q$516)</f>
        <v>0</v>
      </c>
      <c r="I175" s="159">
        <f>SUMIF('EG-JUN'!$F$18:$F$516,PROVEEDORES!$D176,'EG-JUN'!R$18:R$516)</f>
        <v>0</v>
      </c>
      <c r="J175" s="159">
        <f>SUMIF('EG-JUN'!$F$18:$F$516,PROVEEDORES!$D176,'EG-JUN'!S$18:S$516)</f>
        <v>0</v>
      </c>
      <c r="K175" s="159" t="str">
        <f t="shared" si="4"/>
        <v/>
      </c>
      <c r="L175" s="146" t="str">
        <f>IF(PROVEEDORES!G176="","",PROVEEDORES!G176)</f>
        <v/>
      </c>
    </row>
    <row r="176" spans="3:12" ht="17.45" customHeight="1" x14ac:dyDescent="0.2">
      <c r="C176" s="158">
        <f t="shared" si="5"/>
        <v>170</v>
      </c>
      <c r="D176" s="146" t="str">
        <f>IF(PROVEEDORES!E177="","",PROVEEDORES!E177)</f>
        <v/>
      </c>
      <c r="E176" s="146" t="str">
        <f>IF(PROVEEDORES!F177="","",PROVEEDORES!F177)</f>
        <v/>
      </c>
      <c r="F176" s="146" t="str">
        <f>IF(PROVEEDORES!D177="","",PROVEEDORES!D177)</f>
        <v/>
      </c>
      <c r="G176" s="159">
        <f>SUMIF('EG-JUN'!$F$18:$F$516,PROVEEDORES!$D177,'EG-JUN'!P$18:P$516)</f>
        <v>0</v>
      </c>
      <c r="H176" s="159">
        <f>SUMIF('EG-JUN'!$F$18:$F$516,PROVEEDORES!$D177,'EG-JUN'!Q$18:Q$516)</f>
        <v>0</v>
      </c>
      <c r="I176" s="159">
        <f>SUMIF('EG-JUN'!$F$18:$F$516,PROVEEDORES!$D177,'EG-JUN'!R$18:R$516)</f>
        <v>0</v>
      </c>
      <c r="J176" s="159">
        <f>SUMIF('EG-JUN'!$F$18:$F$516,PROVEEDORES!$D177,'EG-JUN'!S$18:S$516)</f>
        <v>0</v>
      </c>
      <c r="K176" s="159" t="str">
        <f t="shared" si="4"/>
        <v/>
      </c>
      <c r="L176" s="146" t="str">
        <f>IF(PROVEEDORES!G177="","",PROVEEDORES!G177)</f>
        <v/>
      </c>
    </row>
    <row r="177" spans="3:12" ht="17.45" customHeight="1" x14ac:dyDescent="0.2">
      <c r="C177" s="158">
        <f t="shared" si="5"/>
        <v>171</v>
      </c>
      <c r="D177" s="146" t="str">
        <f>IF(PROVEEDORES!E178="","",PROVEEDORES!E178)</f>
        <v/>
      </c>
      <c r="E177" s="146" t="str">
        <f>IF(PROVEEDORES!F178="","",PROVEEDORES!F178)</f>
        <v/>
      </c>
      <c r="F177" s="146" t="str">
        <f>IF(PROVEEDORES!D178="","",PROVEEDORES!D178)</f>
        <v/>
      </c>
      <c r="G177" s="159">
        <f>SUMIF('EG-JUN'!$F$18:$F$516,PROVEEDORES!$D178,'EG-JUN'!P$18:P$516)</f>
        <v>0</v>
      </c>
      <c r="H177" s="159">
        <f>SUMIF('EG-JUN'!$F$18:$F$516,PROVEEDORES!$D178,'EG-JUN'!Q$18:Q$516)</f>
        <v>0</v>
      </c>
      <c r="I177" s="159">
        <f>SUMIF('EG-JUN'!$F$18:$F$516,PROVEEDORES!$D178,'EG-JUN'!R$18:R$516)</f>
        <v>0</v>
      </c>
      <c r="J177" s="159">
        <f>SUMIF('EG-JUN'!$F$18:$F$516,PROVEEDORES!$D178,'EG-JUN'!S$18:S$516)</f>
        <v>0</v>
      </c>
      <c r="K177" s="159" t="str">
        <f t="shared" si="4"/>
        <v/>
      </c>
      <c r="L177" s="146" t="str">
        <f>IF(PROVEEDORES!G178="","",PROVEEDORES!G178)</f>
        <v/>
      </c>
    </row>
    <row r="178" spans="3:12" ht="17.45" customHeight="1" x14ac:dyDescent="0.2">
      <c r="C178" s="158">
        <f t="shared" si="5"/>
        <v>172</v>
      </c>
      <c r="D178" s="146" t="str">
        <f>IF(PROVEEDORES!E179="","",PROVEEDORES!E179)</f>
        <v/>
      </c>
      <c r="E178" s="146" t="str">
        <f>IF(PROVEEDORES!F179="","",PROVEEDORES!F179)</f>
        <v/>
      </c>
      <c r="F178" s="146" t="str">
        <f>IF(PROVEEDORES!D179="","",PROVEEDORES!D179)</f>
        <v/>
      </c>
      <c r="G178" s="159">
        <f>SUMIF('EG-JUN'!$F$18:$F$516,PROVEEDORES!$D179,'EG-JUN'!P$18:P$516)</f>
        <v>0</v>
      </c>
      <c r="H178" s="159">
        <f>SUMIF('EG-JUN'!$F$18:$F$516,PROVEEDORES!$D179,'EG-JUN'!Q$18:Q$516)</f>
        <v>0</v>
      </c>
      <c r="I178" s="159">
        <f>SUMIF('EG-JUN'!$F$18:$F$516,PROVEEDORES!$D179,'EG-JUN'!R$18:R$516)</f>
        <v>0</v>
      </c>
      <c r="J178" s="159">
        <f>SUMIF('EG-JUN'!$F$18:$F$516,PROVEEDORES!$D179,'EG-JUN'!S$18:S$516)</f>
        <v>0</v>
      </c>
      <c r="K178" s="159" t="str">
        <f t="shared" si="4"/>
        <v/>
      </c>
      <c r="L178" s="146" t="str">
        <f>IF(PROVEEDORES!G179="","",PROVEEDORES!G179)</f>
        <v/>
      </c>
    </row>
    <row r="179" spans="3:12" ht="17.45" customHeight="1" x14ac:dyDescent="0.2">
      <c r="C179" s="158">
        <f t="shared" si="5"/>
        <v>173</v>
      </c>
      <c r="D179" s="146" t="str">
        <f>IF(PROVEEDORES!E180="","",PROVEEDORES!E180)</f>
        <v/>
      </c>
      <c r="E179" s="146" t="str">
        <f>IF(PROVEEDORES!F180="","",PROVEEDORES!F180)</f>
        <v/>
      </c>
      <c r="F179" s="146" t="str">
        <f>IF(PROVEEDORES!D180="","",PROVEEDORES!D180)</f>
        <v/>
      </c>
      <c r="G179" s="159">
        <f>SUMIF('EG-JUN'!$F$18:$F$516,PROVEEDORES!$D180,'EG-JUN'!P$18:P$516)</f>
        <v>0</v>
      </c>
      <c r="H179" s="159">
        <f>SUMIF('EG-JUN'!$F$18:$F$516,PROVEEDORES!$D180,'EG-JUN'!Q$18:Q$516)</f>
        <v>0</v>
      </c>
      <c r="I179" s="159">
        <f>SUMIF('EG-JUN'!$F$18:$F$516,PROVEEDORES!$D180,'EG-JUN'!R$18:R$516)</f>
        <v>0</v>
      </c>
      <c r="J179" s="159">
        <f>SUMIF('EG-JUN'!$F$18:$F$516,PROVEEDORES!$D180,'EG-JUN'!S$18:S$516)</f>
        <v>0</v>
      </c>
      <c r="K179" s="159" t="str">
        <f t="shared" si="4"/>
        <v/>
      </c>
      <c r="L179" s="146" t="str">
        <f>IF(PROVEEDORES!G180="","",PROVEEDORES!G180)</f>
        <v/>
      </c>
    </row>
    <row r="180" spans="3:12" ht="17.45" customHeight="1" x14ac:dyDescent="0.2">
      <c r="C180" s="158">
        <f t="shared" si="5"/>
        <v>174</v>
      </c>
      <c r="D180" s="146" t="str">
        <f>IF(PROVEEDORES!E181="","",PROVEEDORES!E181)</f>
        <v/>
      </c>
      <c r="E180" s="146" t="str">
        <f>IF(PROVEEDORES!F181="","",PROVEEDORES!F181)</f>
        <v/>
      </c>
      <c r="F180" s="146" t="str">
        <f>IF(PROVEEDORES!D181="","",PROVEEDORES!D181)</f>
        <v/>
      </c>
      <c r="G180" s="159">
        <f>SUMIF('EG-JUN'!$F$18:$F$516,PROVEEDORES!$D181,'EG-JUN'!P$18:P$516)</f>
        <v>0</v>
      </c>
      <c r="H180" s="159">
        <f>SUMIF('EG-JUN'!$F$18:$F$516,PROVEEDORES!$D181,'EG-JUN'!Q$18:Q$516)</f>
        <v>0</v>
      </c>
      <c r="I180" s="159">
        <f>SUMIF('EG-JUN'!$F$18:$F$516,PROVEEDORES!$D181,'EG-JUN'!R$18:R$516)</f>
        <v>0</v>
      </c>
      <c r="J180" s="159">
        <f>SUMIF('EG-JUN'!$F$18:$F$516,PROVEEDORES!$D181,'EG-JUN'!S$18:S$516)</f>
        <v>0</v>
      </c>
      <c r="K180" s="159" t="str">
        <f t="shared" si="4"/>
        <v/>
      </c>
      <c r="L180" s="146" t="str">
        <f>IF(PROVEEDORES!G181="","",PROVEEDORES!G181)</f>
        <v/>
      </c>
    </row>
    <row r="181" spans="3:12" ht="17.45" customHeight="1" x14ac:dyDescent="0.2">
      <c r="C181" s="158">
        <f t="shared" si="5"/>
        <v>175</v>
      </c>
      <c r="D181" s="146" t="str">
        <f>IF(PROVEEDORES!E182="","",PROVEEDORES!E182)</f>
        <v/>
      </c>
      <c r="E181" s="146" t="str">
        <f>IF(PROVEEDORES!F182="","",PROVEEDORES!F182)</f>
        <v/>
      </c>
      <c r="F181" s="146" t="str">
        <f>IF(PROVEEDORES!D182="","",PROVEEDORES!D182)</f>
        <v/>
      </c>
      <c r="G181" s="159">
        <f>SUMIF('EG-JUN'!$F$18:$F$516,PROVEEDORES!$D182,'EG-JUN'!P$18:P$516)</f>
        <v>0</v>
      </c>
      <c r="H181" s="159">
        <f>SUMIF('EG-JUN'!$F$18:$F$516,PROVEEDORES!$D182,'EG-JUN'!Q$18:Q$516)</f>
        <v>0</v>
      </c>
      <c r="I181" s="159">
        <f>SUMIF('EG-JUN'!$F$18:$F$516,PROVEEDORES!$D182,'EG-JUN'!R$18:R$516)</f>
        <v>0</v>
      </c>
      <c r="J181" s="159">
        <f>SUMIF('EG-JUN'!$F$18:$F$516,PROVEEDORES!$D182,'EG-JUN'!S$18:S$516)</f>
        <v>0</v>
      </c>
      <c r="K181" s="159" t="str">
        <f t="shared" si="4"/>
        <v/>
      </c>
      <c r="L181" s="146" t="str">
        <f>IF(PROVEEDORES!G182="","",PROVEEDORES!G182)</f>
        <v/>
      </c>
    </row>
    <row r="182" spans="3:12" ht="17.45" customHeight="1" x14ac:dyDescent="0.2">
      <c r="C182" s="158">
        <f t="shared" si="5"/>
        <v>176</v>
      </c>
      <c r="D182" s="146" t="str">
        <f>IF(PROVEEDORES!E183="","",PROVEEDORES!E183)</f>
        <v/>
      </c>
      <c r="E182" s="146" t="str">
        <f>IF(PROVEEDORES!F183="","",PROVEEDORES!F183)</f>
        <v/>
      </c>
      <c r="F182" s="146" t="str">
        <f>IF(PROVEEDORES!D183="","",PROVEEDORES!D183)</f>
        <v/>
      </c>
      <c r="G182" s="159">
        <f>SUMIF('EG-JUN'!$F$18:$F$516,PROVEEDORES!$D183,'EG-JUN'!P$18:P$516)</f>
        <v>0</v>
      </c>
      <c r="H182" s="159">
        <f>SUMIF('EG-JUN'!$F$18:$F$516,PROVEEDORES!$D183,'EG-JUN'!Q$18:Q$516)</f>
        <v>0</v>
      </c>
      <c r="I182" s="159">
        <f>SUMIF('EG-JUN'!$F$18:$F$516,PROVEEDORES!$D183,'EG-JUN'!R$18:R$516)</f>
        <v>0</v>
      </c>
      <c r="J182" s="159">
        <f>SUMIF('EG-JUN'!$F$18:$F$516,PROVEEDORES!$D183,'EG-JUN'!S$18:S$516)</f>
        <v>0</v>
      </c>
      <c r="K182" s="159" t="str">
        <f t="shared" si="4"/>
        <v/>
      </c>
      <c r="L182" s="146" t="str">
        <f>IF(PROVEEDORES!G183="","",PROVEEDORES!G183)</f>
        <v/>
      </c>
    </row>
    <row r="183" spans="3:12" ht="17.45" customHeight="1" x14ac:dyDescent="0.2">
      <c r="C183" s="158">
        <f t="shared" si="5"/>
        <v>177</v>
      </c>
      <c r="D183" s="146" t="str">
        <f>IF(PROVEEDORES!E184="","",PROVEEDORES!E184)</f>
        <v/>
      </c>
      <c r="E183" s="146" t="str">
        <f>IF(PROVEEDORES!F184="","",PROVEEDORES!F184)</f>
        <v/>
      </c>
      <c r="F183" s="146" t="str">
        <f>IF(PROVEEDORES!D184="","",PROVEEDORES!D184)</f>
        <v/>
      </c>
      <c r="G183" s="159">
        <f>SUMIF('EG-JUN'!$F$18:$F$516,PROVEEDORES!$D184,'EG-JUN'!P$18:P$516)</f>
        <v>0</v>
      </c>
      <c r="H183" s="159">
        <f>SUMIF('EG-JUN'!$F$18:$F$516,PROVEEDORES!$D184,'EG-JUN'!Q$18:Q$516)</f>
        <v>0</v>
      </c>
      <c r="I183" s="159">
        <f>SUMIF('EG-JUN'!$F$18:$F$516,PROVEEDORES!$D184,'EG-JUN'!R$18:R$516)</f>
        <v>0</v>
      </c>
      <c r="J183" s="159">
        <f>SUMIF('EG-JUN'!$F$18:$F$516,PROVEEDORES!$D184,'EG-JUN'!S$18:S$516)</f>
        <v>0</v>
      </c>
      <c r="K183" s="159" t="str">
        <f t="shared" si="4"/>
        <v/>
      </c>
      <c r="L183" s="146" t="str">
        <f>IF(PROVEEDORES!G184="","",PROVEEDORES!G184)</f>
        <v/>
      </c>
    </row>
    <row r="184" spans="3:12" ht="17.45" customHeight="1" x14ac:dyDescent="0.2">
      <c r="C184" s="158">
        <f t="shared" si="5"/>
        <v>178</v>
      </c>
      <c r="D184" s="146" t="str">
        <f>IF(PROVEEDORES!E185="","",PROVEEDORES!E185)</f>
        <v/>
      </c>
      <c r="E184" s="146" t="str">
        <f>IF(PROVEEDORES!F185="","",PROVEEDORES!F185)</f>
        <v/>
      </c>
      <c r="F184" s="146" t="str">
        <f>IF(PROVEEDORES!D185="","",PROVEEDORES!D185)</f>
        <v/>
      </c>
      <c r="G184" s="159">
        <f>SUMIF('EG-JUN'!$F$18:$F$516,PROVEEDORES!$D185,'EG-JUN'!P$18:P$516)</f>
        <v>0</v>
      </c>
      <c r="H184" s="159">
        <f>SUMIF('EG-JUN'!$F$18:$F$516,PROVEEDORES!$D185,'EG-JUN'!Q$18:Q$516)</f>
        <v>0</v>
      </c>
      <c r="I184" s="159">
        <f>SUMIF('EG-JUN'!$F$18:$F$516,PROVEEDORES!$D185,'EG-JUN'!R$18:R$516)</f>
        <v>0</v>
      </c>
      <c r="J184" s="159">
        <f>SUMIF('EG-JUN'!$F$18:$F$516,PROVEEDORES!$D185,'EG-JUN'!S$18:S$516)</f>
        <v>0</v>
      </c>
      <c r="K184" s="159" t="str">
        <f t="shared" si="4"/>
        <v/>
      </c>
      <c r="L184" s="146" t="str">
        <f>IF(PROVEEDORES!G185="","",PROVEEDORES!G185)</f>
        <v/>
      </c>
    </row>
    <row r="185" spans="3:12" ht="17.45" customHeight="1" x14ac:dyDescent="0.2">
      <c r="C185" s="158">
        <f t="shared" si="5"/>
        <v>179</v>
      </c>
      <c r="D185" s="146" t="str">
        <f>IF(PROVEEDORES!E186="","",PROVEEDORES!E186)</f>
        <v/>
      </c>
      <c r="E185" s="146" t="str">
        <f>IF(PROVEEDORES!F186="","",PROVEEDORES!F186)</f>
        <v/>
      </c>
      <c r="F185" s="146" t="str">
        <f>IF(PROVEEDORES!D186="","",PROVEEDORES!D186)</f>
        <v/>
      </c>
      <c r="G185" s="159">
        <f>SUMIF('EG-JUN'!$F$18:$F$516,PROVEEDORES!$D186,'EG-JUN'!P$18:P$516)</f>
        <v>0</v>
      </c>
      <c r="H185" s="159">
        <f>SUMIF('EG-JUN'!$F$18:$F$516,PROVEEDORES!$D186,'EG-JUN'!Q$18:Q$516)</f>
        <v>0</v>
      </c>
      <c r="I185" s="159">
        <f>SUMIF('EG-JUN'!$F$18:$F$516,PROVEEDORES!$D186,'EG-JUN'!R$18:R$516)</f>
        <v>0</v>
      </c>
      <c r="J185" s="159">
        <f>SUMIF('EG-JUN'!$F$18:$F$516,PROVEEDORES!$D186,'EG-JUN'!S$18:S$516)</f>
        <v>0</v>
      </c>
      <c r="K185" s="159" t="str">
        <f t="shared" si="4"/>
        <v/>
      </c>
      <c r="L185" s="146" t="str">
        <f>IF(PROVEEDORES!G186="","",PROVEEDORES!G186)</f>
        <v/>
      </c>
    </row>
    <row r="186" spans="3:12" ht="17.45" customHeight="1" x14ac:dyDescent="0.2">
      <c r="C186" s="158">
        <f t="shared" si="5"/>
        <v>180</v>
      </c>
      <c r="D186" s="146" t="str">
        <f>IF(PROVEEDORES!E187="","",PROVEEDORES!E187)</f>
        <v/>
      </c>
      <c r="E186" s="146" t="str">
        <f>IF(PROVEEDORES!F187="","",PROVEEDORES!F187)</f>
        <v/>
      </c>
      <c r="F186" s="146" t="str">
        <f>IF(PROVEEDORES!D187="","",PROVEEDORES!D187)</f>
        <v/>
      </c>
      <c r="G186" s="159">
        <f>SUMIF('EG-JUN'!$F$18:$F$516,PROVEEDORES!$D187,'EG-JUN'!P$18:P$516)</f>
        <v>0</v>
      </c>
      <c r="H186" s="159">
        <f>SUMIF('EG-JUN'!$F$18:$F$516,PROVEEDORES!$D187,'EG-JUN'!Q$18:Q$516)</f>
        <v>0</v>
      </c>
      <c r="I186" s="159">
        <f>SUMIF('EG-JUN'!$F$18:$F$516,PROVEEDORES!$D187,'EG-JUN'!R$18:R$516)</f>
        <v>0</v>
      </c>
      <c r="J186" s="159">
        <f>SUMIF('EG-JUN'!$F$18:$F$516,PROVEEDORES!$D187,'EG-JUN'!S$18:S$516)</f>
        <v>0</v>
      </c>
      <c r="K186" s="159" t="str">
        <f t="shared" si="4"/>
        <v/>
      </c>
      <c r="L186" s="146" t="str">
        <f>IF(PROVEEDORES!G187="","",PROVEEDORES!G187)</f>
        <v/>
      </c>
    </row>
    <row r="187" spans="3:12" ht="17.45" customHeight="1" x14ac:dyDescent="0.2">
      <c r="C187" s="158">
        <f t="shared" si="5"/>
        <v>181</v>
      </c>
      <c r="D187" s="146" t="str">
        <f>IF(PROVEEDORES!E188="","",PROVEEDORES!E188)</f>
        <v/>
      </c>
      <c r="E187" s="146" t="str">
        <f>IF(PROVEEDORES!F188="","",PROVEEDORES!F188)</f>
        <v/>
      </c>
      <c r="F187" s="146" t="str">
        <f>IF(PROVEEDORES!D188="","",PROVEEDORES!D188)</f>
        <v/>
      </c>
      <c r="G187" s="159">
        <f>SUMIF('EG-JUN'!$F$18:$F$516,PROVEEDORES!$D188,'EG-JUN'!P$18:P$516)</f>
        <v>0</v>
      </c>
      <c r="H187" s="159">
        <f>SUMIF('EG-JUN'!$F$18:$F$516,PROVEEDORES!$D188,'EG-JUN'!Q$18:Q$516)</f>
        <v>0</v>
      </c>
      <c r="I187" s="159">
        <f>SUMIF('EG-JUN'!$F$18:$F$516,PROVEEDORES!$D188,'EG-JUN'!R$18:R$516)</f>
        <v>0</v>
      </c>
      <c r="J187" s="159">
        <f>SUMIF('EG-JUN'!$F$18:$F$516,PROVEEDORES!$D188,'EG-JUN'!S$18:S$516)</f>
        <v>0</v>
      </c>
      <c r="K187" s="159" t="str">
        <f t="shared" si="4"/>
        <v/>
      </c>
      <c r="L187" s="146" t="str">
        <f>IF(PROVEEDORES!G188="","",PROVEEDORES!G188)</f>
        <v/>
      </c>
    </row>
    <row r="188" spans="3:12" ht="17.45" customHeight="1" x14ac:dyDescent="0.2">
      <c r="C188" s="158">
        <f t="shared" si="5"/>
        <v>182</v>
      </c>
      <c r="D188" s="146" t="str">
        <f>IF(PROVEEDORES!E189="","",PROVEEDORES!E189)</f>
        <v/>
      </c>
      <c r="E188" s="146" t="str">
        <f>IF(PROVEEDORES!F189="","",PROVEEDORES!F189)</f>
        <v/>
      </c>
      <c r="F188" s="146" t="str">
        <f>IF(PROVEEDORES!D189="","",PROVEEDORES!D189)</f>
        <v/>
      </c>
      <c r="G188" s="159">
        <f>SUMIF('EG-JUN'!$F$18:$F$516,PROVEEDORES!$D189,'EG-JUN'!P$18:P$516)</f>
        <v>0</v>
      </c>
      <c r="H188" s="159">
        <f>SUMIF('EG-JUN'!$F$18:$F$516,PROVEEDORES!$D189,'EG-JUN'!Q$18:Q$516)</f>
        <v>0</v>
      </c>
      <c r="I188" s="159">
        <f>SUMIF('EG-JUN'!$F$18:$F$516,PROVEEDORES!$D189,'EG-JUN'!R$18:R$516)</f>
        <v>0</v>
      </c>
      <c r="J188" s="159">
        <f>SUMIF('EG-JUN'!$F$18:$F$516,PROVEEDORES!$D189,'EG-JUN'!S$18:S$516)</f>
        <v>0</v>
      </c>
      <c r="K188" s="159" t="str">
        <f t="shared" si="4"/>
        <v/>
      </c>
      <c r="L188" s="146" t="str">
        <f>IF(PROVEEDORES!G189="","",PROVEEDORES!G189)</f>
        <v/>
      </c>
    </row>
    <row r="189" spans="3:12" ht="17.45" customHeight="1" x14ac:dyDescent="0.2">
      <c r="C189" s="158">
        <f t="shared" si="5"/>
        <v>183</v>
      </c>
      <c r="D189" s="146" t="str">
        <f>IF(PROVEEDORES!E190="","",PROVEEDORES!E190)</f>
        <v/>
      </c>
      <c r="E189" s="146" t="str">
        <f>IF(PROVEEDORES!F190="","",PROVEEDORES!F190)</f>
        <v/>
      </c>
      <c r="F189" s="146" t="str">
        <f>IF(PROVEEDORES!D190="","",PROVEEDORES!D190)</f>
        <v/>
      </c>
      <c r="G189" s="159">
        <f>SUMIF('EG-JUN'!$F$18:$F$516,PROVEEDORES!$D190,'EG-JUN'!P$18:P$516)</f>
        <v>0</v>
      </c>
      <c r="H189" s="159">
        <f>SUMIF('EG-JUN'!$F$18:$F$516,PROVEEDORES!$D190,'EG-JUN'!Q$18:Q$516)</f>
        <v>0</v>
      </c>
      <c r="I189" s="159">
        <f>SUMIF('EG-JUN'!$F$18:$F$516,PROVEEDORES!$D190,'EG-JUN'!R$18:R$516)</f>
        <v>0</v>
      </c>
      <c r="J189" s="159">
        <f>SUMIF('EG-JUN'!$F$18:$F$516,PROVEEDORES!$D190,'EG-JUN'!S$18:S$516)</f>
        <v>0</v>
      </c>
      <c r="K189" s="159" t="str">
        <f t="shared" si="4"/>
        <v/>
      </c>
      <c r="L189" s="146" t="str">
        <f>IF(PROVEEDORES!G190="","",PROVEEDORES!G190)</f>
        <v/>
      </c>
    </row>
    <row r="190" spans="3:12" ht="17.45" customHeight="1" x14ac:dyDescent="0.2">
      <c r="C190" s="158">
        <f t="shared" si="5"/>
        <v>184</v>
      </c>
      <c r="D190" s="146" t="str">
        <f>IF(PROVEEDORES!E191="","",PROVEEDORES!E191)</f>
        <v/>
      </c>
      <c r="E190" s="146" t="str">
        <f>IF(PROVEEDORES!F191="","",PROVEEDORES!F191)</f>
        <v/>
      </c>
      <c r="F190" s="146" t="str">
        <f>IF(PROVEEDORES!D191="","",PROVEEDORES!D191)</f>
        <v/>
      </c>
      <c r="G190" s="159">
        <f>SUMIF('EG-JUN'!$F$18:$F$516,PROVEEDORES!$D191,'EG-JUN'!P$18:P$516)</f>
        <v>0</v>
      </c>
      <c r="H190" s="159">
        <f>SUMIF('EG-JUN'!$F$18:$F$516,PROVEEDORES!$D191,'EG-JUN'!Q$18:Q$516)</f>
        <v>0</v>
      </c>
      <c r="I190" s="159">
        <f>SUMIF('EG-JUN'!$F$18:$F$516,PROVEEDORES!$D191,'EG-JUN'!R$18:R$516)</f>
        <v>0</v>
      </c>
      <c r="J190" s="159">
        <f>SUMIF('EG-JUN'!$F$18:$F$516,PROVEEDORES!$D191,'EG-JUN'!S$18:S$516)</f>
        <v>0</v>
      </c>
      <c r="K190" s="159" t="str">
        <f t="shared" si="4"/>
        <v/>
      </c>
      <c r="L190" s="146" t="str">
        <f>IF(PROVEEDORES!G191="","",PROVEEDORES!G191)</f>
        <v/>
      </c>
    </row>
    <row r="191" spans="3:12" ht="17.45" customHeight="1" x14ac:dyDescent="0.2">
      <c r="C191" s="158">
        <f t="shared" si="5"/>
        <v>185</v>
      </c>
      <c r="D191" s="146" t="str">
        <f>IF(PROVEEDORES!E192="","",PROVEEDORES!E192)</f>
        <v/>
      </c>
      <c r="E191" s="146" t="str">
        <f>IF(PROVEEDORES!F192="","",PROVEEDORES!F192)</f>
        <v/>
      </c>
      <c r="F191" s="146" t="str">
        <f>IF(PROVEEDORES!D192="","",PROVEEDORES!D192)</f>
        <v/>
      </c>
      <c r="G191" s="159">
        <f>SUMIF('EG-JUN'!$F$18:$F$516,PROVEEDORES!$D192,'EG-JUN'!P$18:P$516)</f>
        <v>0</v>
      </c>
      <c r="H191" s="159">
        <f>SUMIF('EG-JUN'!$F$18:$F$516,PROVEEDORES!$D192,'EG-JUN'!Q$18:Q$516)</f>
        <v>0</v>
      </c>
      <c r="I191" s="159">
        <f>SUMIF('EG-JUN'!$F$18:$F$516,PROVEEDORES!$D192,'EG-JUN'!R$18:R$516)</f>
        <v>0</v>
      </c>
      <c r="J191" s="159">
        <f>SUMIF('EG-JUN'!$F$18:$F$516,PROVEEDORES!$D192,'EG-JUN'!S$18:S$516)</f>
        <v>0</v>
      </c>
      <c r="K191" s="159" t="str">
        <f t="shared" si="4"/>
        <v/>
      </c>
      <c r="L191" s="146" t="str">
        <f>IF(PROVEEDORES!G192="","",PROVEEDORES!G192)</f>
        <v/>
      </c>
    </row>
    <row r="192" spans="3:12" ht="17.45" customHeight="1" x14ac:dyDescent="0.2">
      <c r="C192" s="158">
        <f t="shared" si="5"/>
        <v>186</v>
      </c>
      <c r="D192" s="146" t="str">
        <f>IF(PROVEEDORES!E193="","",PROVEEDORES!E193)</f>
        <v/>
      </c>
      <c r="E192" s="146" t="str">
        <f>IF(PROVEEDORES!F193="","",PROVEEDORES!F193)</f>
        <v/>
      </c>
      <c r="F192" s="146" t="str">
        <f>IF(PROVEEDORES!D193="","",PROVEEDORES!D193)</f>
        <v/>
      </c>
      <c r="G192" s="159">
        <f>SUMIF('EG-JUN'!$F$18:$F$516,PROVEEDORES!$D193,'EG-JUN'!P$18:P$516)</f>
        <v>0</v>
      </c>
      <c r="H192" s="159">
        <f>SUMIF('EG-JUN'!$F$18:$F$516,PROVEEDORES!$D193,'EG-JUN'!Q$18:Q$516)</f>
        <v>0</v>
      </c>
      <c r="I192" s="159">
        <f>SUMIF('EG-JUN'!$F$18:$F$516,PROVEEDORES!$D193,'EG-JUN'!R$18:R$516)</f>
        <v>0</v>
      </c>
      <c r="J192" s="159">
        <f>SUMIF('EG-JUN'!$F$18:$F$516,PROVEEDORES!$D193,'EG-JUN'!S$18:S$516)</f>
        <v>0</v>
      </c>
      <c r="K192" s="159" t="str">
        <f t="shared" si="4"/>
        <v/>
      </c>
      <c r="L192" s="146" t="str">
        <f>IF(PROVEEDORES!G193="","",PROVEEDORES!G193)</f>
        <v/>
      </c>
    </row>
    <row r="193" spans="3:12" ht="17.45" customHeight="1" x14ac:dyDescent="0.2">
      <c r="C193" s="158">
        <f t="shared" si="5"/>
        <v>187</v>
      </c>
      <c r="D193" s="146" t="str">
        <f>IF(PROVEEDORES!E194="","",PROVEEDORES!E194)</f>
        <v/>
      </c>
      <c r="E193" s="146" t="str">
        <f>IF(PROVEEDORES!F194="","",PROVEEDORES!F194)</f>
        <v/>
      </c>
      <c r="F193" s="146" t="str">
        <f>IF(PROVEEDORES!D194="","",PROVEEDORES!D194)</f>
        <v/>
      </c>
      <c r="G193" s="159">
        <f>SUMIF('EG-JUN'!$F$18:$F$516,PROVEEDORES!$D194,'EG-JUN'!P$18:P$516)</f>
        <v>0</v>
      </c>
      <c r="H193" s="159">
        <f>SUMIF('EG-JUN'!$F$18:$F$516,PROVEEDORES!$D194,'EG-JUN'!Q$18:Q$516)</f>
        <v>0</v>
      </c>
      <c r="I193" s="159">
        <f>SUMIF('EG-JUN'!$F$18:$F$516,PROVEEDORES!$D194,'EG-JUN'!R$18:R$516)</f>
        <v>0</v>
      </c>
      <c r="J193" s="159">
        <f>SUMIF('EG-JUN'!$F$18:$F$516,PROVEEDORES!$D194,'EG-JUN'!S$18:S$516)</f>
        <v>0</v>
      </c>
      <c r="K193" s="159" t="str">
        <f t="shared" si="4"/>
        <v/>
      </c>
      <c r="L193" s="146" t="str">
        <f>IF(PROVEEDORES!G194="","",PROVEEDORES!G194)</f>
        <v/>
      </c>
    </row>
    <row r="194" spans="3:12" ht="17.45" customHeight="1" x14ac:dyDescent="0.2">
      <c r="C194" s="158">
        <f t="shared" si="5"/>
        <v>188</v>
      </c>
      <c r="D194" s="146" t="str">
        <f>IF(PROVEEDORES!E195="","",PROVEEDORES!E195)</f>
        <v/>
      </c>
      <c r="E194" s="146" t="str">
        <f>IF(PROVEEDORES!F195="","",PROVEEDORES!F195)</f>
        <v/>
      </c>
      <c r="F194" s="146" t="str">
        <f>IF(PROVEEDORES!D195="","",PROVEEDORES!D195)</f>
        <v/>
      </c>
      <c r="G194" s="159">
        <f>SUMIF('EG-JUN'!$F$18:$F$516,PROVEEDORES!$D195,'EG-JUN'!P$18:P$516)</f>
        <v>0</v>
      </c>
      <c r="H194" s="159">
        <f>SUMIF('EG-JUN'!$F$18:$F$516,PROVEEDORES!$D195,'EG-JUN'!Q$18:Q$516)</f>
        <v>0</v>
      </c>
      <c r="I194" s="159">
        <f>SUMIF('EG-JUN'!$F$18:$F$516,PROVEEDORES!$D195,'EG-JUN'!R$18:R$516)</f>
        <v>0</v>
      </c>
      <c r="J194" s="159">
        <f>SUMIF('EG-JUN'!$F$18:$F$516,PROVEEDORES!$D195,'EG-JUN'!S$18:S$516)</f>
        <v>0</v>
      </c>
      <c r="K194" s="159" t="str">
        <f t="shared" si="4"/>
        <v/>
      </c>
      <c r="L194" s="146" t="str">
        <f>IF(PROVEEDORES!G195="","",PROVEEDORES!G195)</f>
        <v/>
      </c>
    </row>
    <row r="195" spans="3:12" ht="17.45" customHeight="1" x14ac:dyDescent="0.2">
      <c r="C195" s="158">
        <f t="shared" si="5"/>
        <v>189</v>
      </c>
      <c r="D195" s="146" t="str">
        <f>IF(PROVEEDORES!E196="","",PROVEEDORES!E196)</f>
        <v/>
      </c>
      <c r="E195" s="146" t="str">
        <f>IF(PROVEEDORES!F196="","",PROVEEDORES!F196)</f>
        <v/>
      </c>
      <c r="F195" s="146" t="str">
        <f>IF(PROVEEDORES!D196="","",PROVEEDORES!D196)</f>
        <v/>
      </c>
      <c r="G195" s="159">
        <f>SUMIF('EG-JUN'!$F$18:$F$516,PROVEEDORES!$D196,'EG-JUN'!P$18:P$516)</f>
        <v>0</v>
      </c>
      <c r="H195" s="159">
        <f>SUMIF('EG-JUN'!$F$18:$F$516,PROVEEDORES!$D196,'EG-JUN'!Q$18:Q$516)</f>
        <v>0</v>
      </c>
      <c r="I195" s="159">
        <f>SUMIF('EG-JUN'!$F$18:$F$516,PROVEEDORES!$D196,'EG-JUN'!R$18:R$516)</f>
        <v>0</v>
      </c>
      <c r="J195" s="159">
        <f>SUMIF('EG-JUN'!$F$18:$F$516,PROVEEDORES!$D196,'EG-JUN'!S$18:S$516)</f>
        <v>0</v>
      </c>
      <c r="K195" s="159" t="str">
        <f t="shared" si="4"/>
        <v/>
      </c>
      <c r="L195" s="146" t="str">
        <f>IF(PROVEEDORES!G196="","",PROVEEDORES!G196)</f>
        <v/>
      </c>
    </row>
    <row r="196" spans="3:12" ht="17.45" customHeight="1" x14ac:dyDescent="0.2">
      <c r="C196" s="158">
        <f t="shared" si="5"/>
        <v>190</v>
      </c>
      <c r="D196" s="146" t="str">
        <f>IF(PROVEEDORES!E197="","",PROVEEDORES!E197)</f>
        <v/>
      </c>
      <c r="E196" s="146" t="str">
        <f>IF(PROVEEDORES!F197="","",PROVEEDORES!F197)</f>
        <v/>
      </c>
      <c r="F196" s="146" t="str">
        <f>IF(PROVEEDORES!D197="","",PROVEEDORES!D197)</f>
        <v/>
      </c>
      <c r="G196" s="159">
        <f>SUMIF('EG-JUN'!$F$18:$F$516,PROVEEDORES!$D197,'EG-JUN'!P$18:P$516)</f>
        <v>0</v>
      </c>
      <c r="H196" s="159">
        <f>SUMIF('EG-JUN'!$F$18:$F$516,PROVEEDORES!$D197,'EG-JUN'!Q$18:Q$516)</f>
        <v>0</v>
      </c>
      <c r="I196" s="159">
        <f>SUMIF('EG-JUN'!$F$18:$F$516,PROVEEDORES!$D197,'EG-JUN'!R$18:R$516)</f>
        <v>0</v>
      </c>
      <c r="J196" s="159">
        <f>SUMIF('EG-JUN'!$F$18:$F$516,PROVEEDORES!$D197,'EG-JUN'!S$18:S$516)</f>
        <v>0</v>
      </c>
      <c r="K196" s="159" t="str">
        <f t="shared" si="4"/>
        <v/>
      </c>
      <c r="L196" s="146" t="str">
        <f>IF(PROVEEDORES!G197="","",PROVEEDORES!G197)</f>
        <v/>
      </c>
    </row>
    <row r="197" spans="3:12" ht="17.45" customHeight="1" x14ac:dyDescent="0.2">
      <c r="C197" s="158">
        <f t="shared" si="5"/>
        <v>191</v>
      </c>
      <c r="D197" s="146" t="str">
        <f>IF(PROVEEDORES!E198="","",PROVEEDORES!E198)</f>
        <v/>
      </c>
      <c r="E197" s="146" t="str">
        <f>IF(PROVEEDORES!F198="","",PROVEEDORES!F198)</f>
        <v/>
      </c>
      <c r="F197" s="146" t="str">
        <f>IF(PROVEEDORES!D198="","",PROVEEDORES!D198)</f>
        <v/>
      </c>
      <c r="G197" s="159">
        <f>SUMIF('EG-JUN'!$F$18:$F$516,PROVEEDORES!$D198,'EG-JUN'!P$18:P$516)</f>
        <v>0</v>
      </c>
      <c r="H197" s="159">
        <f>SUMIF('EG-JUN'!$F$18:$F$516,PROVEEDORES!$D198,'EG-JUN'!Q$18:Q$516)</f>
        <v>0</v>
      </c>
      <c r="I197" s="159">
        <f>SUMIF('EG-JUN'!$F$18:$F$516,PROVEEDORES!$D198,'EG-JUN'!R$18:R$516)</f>
        <v>0</v>
      </c>
      <c r="J197" s="159">
        <f>SUMIF('EG-JUN'!$F$18:$F$516,PROVEEDORES!$D198,'EG-JUN'!S$18:S$516)</f>
        <v>0</v>
      </c>
      <c r="K197" s="159" t="str">
        <f t="shared" si="4"/>
        <v/>
      </c>
      <c r="L197" s="146" t="str">
        <f>IF(PROVEEDORES!G198="","",PROVEEDORES!G198)</f>
        <v/>
      </c>
    </row>
    <row r="198" spans="3:12" ht="17.45" customHeight="1" x14ac:dyDescent="0.2">
      <c r="C198" s="158">
        <f t="shared" si="5"/>
        <v>192</v>
      </c>
      <c r="D198" s="146" t="str">
        <f>IF(PROVEEDORES!E199="","",PROVEEDORES!E199)</f>
        <v/>
      </c>
      <c r="E198" s="146" t="str">
        <f>IF(PROVEEDORES!F199="","",PROVEEDORES!F199)</f>
        <v/>
      </c>
      <c r="F198" s="146" t="str">
        <f>IF(PROVEEDORES!D199="","",PROVEEDORES!D199)</f>
        <v/>
      </c>
      <c r="G198" s="159">
        <f>SUMIF('EG-JUN'!$F$18:$F$516,PROVEEDORES!$D199,'EG-JUN'!P$18:P$516)</f>
        <v>0</v>
      </c>
      <c r="H198" s="159">
        <f>SUMIF('EG-JUN'!$F$18:$F$516,PROVEEDORES!$D199,'EG-JUN'!Q$18:Q$516)</f>
        <v>0</v>
      </c>
      <c r="I198" s="159">
        <f>SUMIF('EG-JUN'!$F$18:$F$516,PROVEEDORES!$D199,'EG-JUN'!R$18:R$516)</f>
        <v>0</v>
      </c>
      <c r="J198" s="159">
        <f>SUMIF('EG-JUN'!$F$18:$F$516,PROVEEDORES!$D199,'EG-JUN'!S$18:S$516)</f>
        <v>0</v>
      </c>
      <c r="K198" s="159" t="str">
        <f t="shared" si="4"/>
        <v/>
      </c>
      <c r="L198" s="146" t="str">
        <f>IF(PROVEEDORES!G199="","",PROVEEDORES!G199)</f>
        <v/>
      </c>
    </row>
    <row r="199" spans="3:12" ht="17.45" customHeight="1" x14ac:dyDescent="0.2">
      <c r="C199" s="158">
        <f t="shared" si="5"/>
        <v>193</v>
      </c>
      <c r="D199" s="146" t="str">
        <f>IF(PROVEEDORES!E200="","",PROVEEDORES!E200)</f>
        <v/>
      </c>
      <c r="E199" s="146" t="str">
        <f>IF(PROVEEDORES!F200="","",PROVEEDORES!F200)</f>
        <v/>
      </c>
      <c r="F199" s="146" t="str">
        <f>IF(PROVEEDORES!D200="","",PROVEEDORES!D200)</f>
        <v/>
      </c>
      <c r="G199" s="159">
        <f>SUMIF('EG-JUN'!$F$18:$F$516,PROVEEDORES!$D200,'EG-JUN'!P$18:P$516)</f>
        <v>0</v>
      </c>
      <c r="H199" s="159">
        <f>SUMIF('EG-JUN'!$F$18:$F$516,PROVEEDORES!$D200,'EG-JUN'!Q$18:Q$516)</f>
        <v>0</v>
      </c>
      <c r="I199" s="159">
        <f>SUMIF('EG-JUN'!$F$18:$F$516,PROVEEDORES!$D200,'EG-JUN'!R$18:R$516)</f>
        <v>0</v>
      </c>
      <c r="J199" s="159">
        <f>SUMIF('EG-JUN'!$F$18:$F$516,PROVEEDORES!$D200,'EG-JUN'!S$18:S$516)</f>
        <v>0</v>
      </c>
      <c r="K199" s="159" t="str">
        <f t="shared" si="4"/>
        <v/>
      </c>
      <c r="L199" s="146" t="str">
        <f>IF(PROVEEDORES!G200="","",PROVEEDORES!G200)</f>
        <v/>
      </c>
    </row>
    <row r="200" spans="3:12" ht="17.45" customHeight="1" x14ac:dyDescent="0.2">
      <c r="C200" s="158">
        <f t="shared" si="5"/>
        <v>194</v>
      </c>
      <c r="D200" s="146" t="str">
        <f>IF(PROVEEDORES!E201="","",PROVEEDORES!E201)</f>
        <v/>
      </c>
      <c r="E200" s="146" t="str">
        <f>IF(PROVEEDORES!F201="","",PROVEEDORES!F201)</f>
        <v/>
      </c>
      <c r="F200" s="146" t="str">
        <f>IF(PROVEEDORES!D201="","",PROVEEDORES!D201)</f>
        <v/>
      </c>
      <c r="G200" s="159">
        <f>SUMIF('EG-JUN'!$F$18:$F$516,PROVEEDORES!$D201,'EG-JUN'!P$18:P$516)</f>
        <v>0</v>
      </c>
      <c r="H200" s="159">
        <f>SUMIF('EG-JUN'!$F$18:$F$516,PROVEEDORES!$D201,'EG-JUN'!Q$18:Q$516)</f>
        <v>0</v>
      </c>
      <c r="I200" s="159">
        <f>SUMIF('EG-JUN'!$F$18:$F$516,PROVEEDORES!$D201,'EG-JUN'!R$18:R$516)</f>
        <v>0</v>
      </c>
      <c r="J200" s="159">
        <f>SUMIF('EG-JUN'!$F$18:$F$516,PROVEEDORES!$D201,'EG-JUN'!S$18:S$516)</f>
        <v>0</v>
      </c>
      <c r="K200" s="159" t="str">
        <f t="shared" ref="K200:K263" si="6">IF(G200+H200+I200+J200&gt;0,"C/Información","")</f>
        <v/>
      </c>
      <c r="L200" s="146" t="str">
        <f>IF(PROVEEDORES!G201="","",PROVEEDORES!G201)</f>
        <v/>
      </c>
    </row>
    <row r="201" spans="3:12" ht="17.45" customHeight="1" x14ac:dyDescent="0.2">
      <c r="C201" s="158">
        <f t="shared" ref="C201:C264" si="7">C200+1</f>
        <v>195</v>
      </c>
      <c r="D201" s="146" t="str">
        <f>IF(PROVEEDORES!E202="","",PROVEEDORES!E202)</f>
        <v/>
      </c>
      <c r="E201" s="146" t="str">
        <f>IF(PROVEEDORES!F202="","",PROVEEDORES!F202)</f>
        <v/>
      </c>
      <c r="F201" s="146" t="str">
        <f>IF(PROVEEDORES!D202="","",PROVEEDORES!D202)</f>
        <v/>
      </c>
      <c r="G201" s="159">
        <f>SUMIF('EG-JUN'!$F$18:$F$516,PROVEEDORES!$D202,'EG-JUN'!P$18:P$516)</f>
        <v>0</v>
      </c>
      <c r="H201" s="159">
        <f>SUMIF('EG-JUN'!$F$18:$F$516,PROVEEDORES!$D202,'EG-JUN'!Q$18:Q$516)</f>
        <v>0</v>
      </c>
      <c r="I201" s="159">
        <f>SUMIF('EG-JUN'!$F$18:$F$516,PROVEEDORES!$D202,'EG-JUN'!R$18:R$516)</f>
        <v>0</v>
      </c>
      <c r="J201" s="159">
        <f>SUMIF('EG-JUN'!$F$18:$F$516,PROVEEDORES!$D202,'EG-JUN'!S$18:S$516)</f>
        <v>0</v>
      </c>
      <c r="K201" s="159" t="str">
        <f t="shared" si="6"/>
        <v/>
      </c>
      <c r="L201" s="146" t="str">
        <f>IF(PROVEEDORES!G202="","",PROVEEDORES!G202)</f>
        <v/>
      </c>
    </row>
    <row r="202" spans="3:12" ht="17.45" customHeight="1" x14ac:dyDescent="0.2">
      <c r="C202" s="158">
        <f t="shared" si="7"/>
        <v>196</v>
      </c>
      <c r="D202" s="146" t="str">
        <f>IF(PROVEEDORES!E203="","",PROVEEDORES!E203)</f>
        <v/>
      </c>
      <c r="E202" s="146" t="str">
        <f>IF(PROVEEDORES!F203="","",PROVEEDORES!F203)</f>
        <v/>
      </c>
      <c r="F202" s="146" t="str">
        <f>IF(PROVEEDORES!D203="","",PROVEEDORES!D203)</f>
        <v/>
      </c>
      <c r="G202" s="159">
        <f>SUMIF('EG-JUN'!$F$18:$F$516,PROVEEDORES!$D203,'EG-JUN'!P$18:P$516)</f>
        <v>0</v>
      </c>
      <c r="H202" s="159">
        <f>SUMIF('EG-JUN'!$F$18:$F$516,PROVEEDORES!$D203,'EG-JUN'!Q$18:Q$516)</f>
        <v>0</v>
      </c>
      <c r="I202" s="159">
        <f>SUMIF('EG-JUN'!$F$18:$F$516,PROVEEDORES!$D203,'EG-JUN'!R$18:R$516)</f>
        <v>0</v>
      </c>
      <c r="J202" s="159">
        <f>SUMIF('EG-JUN'!$F$18:$F$516,PROVEEDORES!$D203,'EG-JUN'!S$18:S$516)</f>
        <v>0</v>
      </c>
      <c r="K202" s="159" t="str">
        <f t="shared" si="6"/>
        <v/>
      </c>
      <c r="L202" s="146" t="str">
        <f>IF(PROVEEDORES!G203="","",PROVEEDORES!G203)</f>
        <v/>
      </c>
    </row>
    <row r="203" spans="3:12" ht="17.45" customHeight="1" x14ac:dyDescent="0.2">
      <c r="C203" s="158">
        <f t="shared" si="7"/>
        <v>197</v>
      </c>
      <c r="D203" s="146" t="str">
        <f>IF(PROVEEDORES!E204="","",PROVEEDORES!E204)</f>
        <v/>
      </c>
      <c r="E203" s="146" t="str">
        <f>IF(PROVEEDORES!F204="","",PROVEEDORES!F204)</f>
        <v/>
      </c>
      <c r="F203" s="146" t="str">
        <f>IF(PROVEEDORES!D204="","",PROVEEDORES!D204)</f>
        <v/>
      </c>
      <c r="G203" s="159">
        <f>SUMIF('EG-JUN'!$F$18:$F$516,PROVEEDORES!$D204,'EG-JUN'!P$18:P$516)</f>
        <v>0</v>
      </c>
      <c r="H203" s="159">
        <f>SUMIF('EG-JUN'!$F$18:$F$516,PROVEEDORES!$D204,'EG-JUN'!Q$18:Q$516)</f>
        <v>0</v>
      </c>
      <c r="I203" s="159">
        <f>SUMIF('EG-JUN'!$F$18:$F$516,PROVEEDORES!$D204,'EG-JUN'!R$18:R$516)</f>
        <v>0</v>
      </c>
      <c r="J203" s="159">
        <f>SUMIF('EG-JUN'!$F$18:$F$516,PROVEEDORES!$D204,'EG-JUN'!S$18:S$516)</f>
        <v>0</v>
      </c>
      <c r="K203" s="159" t="str">
        <f t="shared" si="6"/>
        <v/>
      </c>
      <c r="L203" s="146" t="str">
        <f>IF(PROVEEDORES!G204="","",PROVEEDORES!G204)</f>
        <v/>
      </c>
    </row>
    <row r="204" spans="3:12" ht="17.45" customHeight="1" x14ac:dyDescent="0.2">
      <c r="C204" s="158">
        <f t="shared" si="7"/>
        <v>198</v>
      </c>
      <c r="D204" s="146" t="str">
        <f>IF(PROVEEDORES!E205="","",PROVEEDORES!E205)</f>
        <v/>
      </c>
      <c r="E204" s="146" t="str">
        <f>IF(PROVEEDORES!F205="","",PROVEEDORES!F205)</f>
        <v/>
      </c>
      <c r="F204" s="146" t="str">
        <f>IF(PROVEEDORES!D205="","",PROVEEDORES!D205)</f>
        <v/>
      </c>
      <c r="G204" s="159">
        <f>SUMIF('EG-JUN'!$F$18:$F$516,PROVEEDORES!$D205,'EG-JUN'!P$18:P$516)</f>
        <v>0</v>
      </c>
      <c r="H204" s="159">
        <f>SUMIF('EG-JUN'!$F$18:$F$516,PROVEEDORES!$D205,'EG-JUN'!Q$18:Q$516)</f>
        <v>0</v>
      </c>
      <c r="I204" s="159">
        <f>SUMIF('EG-JUN'!$F$18:$F$516,PROVEEDORES!$D205,'EG-JUN'!R$18:R$516)</f>
        <v>0</v>
      </c>
      <c r="J204" s="159">
        <f>SUMIF('EG-JUN'!$F$18:$F$516,PROVEEDORES!$D205,'EG-JUN'!S$18:S$516)</f>
        <v>0</v>
      </c>
      <c r="K204" s="159" t="str">
        <f t="shared" si="6"/>
        <v/>
      </c>
      <c r="L204" s="146" t="str">
        <f>IF(PROVEEDORES!G205="","",PROVEEDORES!G205)</f>
        <v/>
      </c>
    </row>
    <row r="205" spans="3:12" ht="17.45" customHeight="1" x14ac:dyDescent="0.2">
      <c r="C205" s="158">
        <f t="shared" si="7"/>
        <v>199</v>
      </c>
      <c r="D205" s="146" t="str">
        <f>IF(PROVEEDORES!E206="","",PROVEEDORES!E206)</f>
        <v/>
      </c>
      <c r="E205" s="146" t="str">
        <f>IF(PROVEEDORES!F206="","",PROVEEDORES!F206)</f>
        <v/>
      </c>
      <c r="F205" s="146" t="str">
        <f>IF(PROVEEDORES!D206="","",PROVEEDORES!D206)</f>
        <v/>
      </c>
      <c r="G205" s="159">
        <f>SUMIF('EG-JUN'!$F$18:$F$516,PROVEEDORES!$D206,'EG-JUN'!P$18:P$516)</f>
        <v>0</v>
      </c>
      <c r="H205" s="159">
        <f>SUMIF('EG-JUN'!$F$18:$F$516,PROVEEDORES!$D206,'EG-JUN'!Q$18:Q$516)</f>
        <v>0</v>
      </c>
      <c r="I205" s="159">
        <f>SUMIF('EG-JUN'!$F$18:$F$516,PROVEEDORES!$D206,'EG-JUN'!R$18:R$516)</f>
        <v>0</v>
      </c>
      <c r="J205" s="159">
        <f>SUMIF('EG-JUN'!$F$18:$F$516,PROVEEDORES!$D206,'EG-JUN'!S$18:S$516)</f>
        <v>0</v>
      </c>
      <c r="K205" s="159" t="str">
        <f t="shared" si="6"/>
        <v/>
      </c>
      <c r="L205" s="146" t="str">
        <f>IF(PROVEEDORES!G206="","",PROVEEDORES!G206)</f>
        <v/>
      </c>
    </row>
    <row r="206" spans="3:12" ht="17.45" customHeight="1" x14ac:dyDescent="0.2">
      <c r="C206" s="158">
        <f t="shared" si="7"/>
        <v>200</v>
      </c>
      <c r="D206" s="146" t="str">
        <f>IF(PROVEEDORES!E207="","",PROVEEDORES!E207)</f>
        <v/>
      </c>
      <c r="E206" s="146" t="str">
        <f>IF(PROVEEDORES!F207="","",PROVEEDORES!F207)</f>
        <v/>
      </c>
      <c r="F206" s="146" t="str">
        <f>IF(PROVEEDORES!D207="","",PROVEEDORES!D207)</f>
        <v/>
      </c>
      <c r="G206" s="159">
        <f>SUMIF('EG-JUN'!$F$18:$F$516,PROVEEDORES!$D207,'EG-JUN'!P$18:P$516)</f>
        <v>0</v>
      </c>
      <c r="H206" s="159">
        <f>SUMIF('EG-JUN'!$F$18:$F$516,PROVEEDORES!$D207,'EG-JUN'!Q$18:Q$516)</f>
        <v>0</v>
      </c>
      <c r="I206" s="159">
        <f>SUMIF('EG-JUN'!$F$18:$F$516,PROVEEDORES!$D207,'EG-JUN'!R$18:R$516)</f>
        <v>0</v>
      </c>
      <c r="J206" s="159">
        <f>SUMIF('EG-JUN'!$F$18:$F$516,PROVEEDORES!$D207,'EG-JUN'!S$18:S$516)</f>
        <v>0</v>
      </c>
      <c r="K206" s="159" t="str">
        <f t="shared" si="6"/>
        <v/>
      </c>
      <c r="L206" s="146" t="str">
        <f>IF(PROVEEDORES!G207="","",PROVEEDORES!G207)</f>
        <v/>
      </c>
    </row>
    <row r="207" spans="3:12" ht="17.45" customHeight="1" x14ac:dyDescent="0.2">
      <c r="C207" s="158">
        <f t="shared" si="7"/>
        <v>201</v>
      </c>
      <c r="D207" s="146" t="str">
        <f>IF(PROVEEDORES!E208="","",PROVEEDORES!E208)</f>
        <v/>
      </c>
      <c r="E207" s="146" t="str">
        <f>IF(PROVEEDORES!F208="","",PROVEEDORES!F208)</f>
        <v/>
      </c>
      <c r="F207" s="146" t="str">
        <f>IF(PROVEEDORES!D208="","",PROVEEDORES!D208)</f>
        <v/>
      </c>
      <c r="G207" s="159">
        <f>SUMIF('EG-JUN'!$F$18:$F$516,PROVEEDORES!$D208,'EG-JUN'!P$18:P$516)</f>
        <v>0</v>
      </c>
      <c r="H207" s="159">
        <f>SUMIF('EG-JUN'!$F$18:$F$516,PROVEEDORES!$D208,'EG-JUN'!Q$18:Q$516)</f>
        <v>0</v>
      </c>
      <c r="I207" s="159">
        <f>SUMIF('EG-JUN'!$F$18:$F$516,PROVEEDORES!$D208,'EG-JUN'!R$18:R$516)</f>
        <v>0</v>
      </c>
      <c r="J207" s="159">
        <f>SUMIF('EG-JUN'!$F$18:$F$516,PROVEEDORES!$D208,'EG-JUN'!S$18:S$516)</f>
        <v>0</v>
      </c>
      <c r="K207" s="159" t="str">
        <f t="shared" si="6"/>
        <v/>
      </c>
      <c r="L207" s="146" t="str">
        <f>IF(PROVEEDORES!G208="","",PROVEEDORES!G208)</f>
        <v/>
      </c>
    </row>
    <row r="208" spans="3:12" ht="17.45" customHeight="1" x14ac:dyDescent="0.2">
      <c r="C208" s="158">
        <f t="shared" si="7"/>
        <v>202</v>
      </c>
      <c r="D208" s="146" t="str">
        <f>IF(PROVEEDORES!E209="","",PROVEEDORES!E209)</f>
        <v/>
      </c>
      <c r="E208" s="146" t="str">
        <f>IF(PROVEEDORES!F209="","",PROVEEDORES!F209)</f>
        <v/>
      </c>
      <c r="F208" s="146" t="str">
        <f>IF(PROVEEDORES!D209="","",PROVEEDORES!D209)</f>
        <v/>
      </c>
      <c r="G208" s="159">
        <f>SUMIF('EG-JUN'!$F$18:$F$516,PROVEEDORES!$D209,'EG-JUN'!P$18:P$516)</f>
        <v>0</v>
      </c>
      <c r="H208" s="159">
        <f>SUMIF('EG-JUN'!$F$18:$F$516,PROVEEDORES!$D209,'EG-JUN'!Q$18:Q$516)</f>
        <v>0</v>
      </c>
      <c r="I208" s="159">
        <f>SUMIF('EG-JUN'!$F$18:$F$516,PROVEEDORES!$D209,'EG-JUN'!R$18:R$516)</f>
        <v>0</v>
      </c>
      <c r="J208" s="159">
        <f>SUMIF('EG-JUN'!$F$18:$F$516,PROVEEDORES!$D209,'EG-JUN'!S$18:S$516)</f>
        <v>0</v>
      </c>
      <c r="K208" s="159" t="str">
        <f t="shared" si="6"/>
        <v/>
      </c>
      <c r="L208" s="146" t="str">
        <f>IF(PROVEEDORES!G209="","",PROVEEDORES!G209)</f>
        <v/>
      </c>
    </row>
    <row r="209" spans="3:12" ht="17.45" customHeight="1" x14ac:dyDescent="0.2">
      <c r="C209" s="158">
        <f t="shared" si="7"/>
        <v>203</v>
      </c>
      <c r="D209" s="146" t="str">
        <f>IF(PROVEEDORES!E210="","",PROVEEDORES!E210)</f>
        <v/>
      </c>
      <c r="E209" s="146" t="str">
        <f>IF(PROVEEDORES!F210="","",PROVEEDORES!F210)</f>
        <v/>
      </c>
      <c r="F209" s="146" t="str">
        <f>IF(PROVEEDORES!D210="","",PROVEEDORES!D210)</f>
        <v/>
      </c>
      <c r="G209" s="159">
        <f>SUMIF('EG-JUN'!$F$18:$F$516,PROVEEDORES!$D210,'EG-JUN'!P$18:P$516)</f>
        <v>0</v>
      </c>
      <c r="H209" s="159">
        <f>SUMIF('EG-JUN'!$F$18:$F$516,PROVEEDORES!$D210,'EG-JUN'!Q$18:Q$516)</f>
        <v>0</v>
      </c>
      <c r="I209" s="159">
        <f>SUMIF('EG-JUN'!$F$18:$F$516,PROVEEDORES!$D210,'EG-JUN'!R$18:R$516)</f>
        <v>0</v>
      </c>
      <c r="J209" s="159">
        <f>SUMIF('EG-JUN'!$F$18:$F$516,PROVEEDORES!$D210,'EG-JUN'!S$18:S$516)</f>
        <v>0</v>
      </c>
      <c r="K209" s="159" t="str">
        <f t="shared" si="6"/>
        <v/>
      </c>
      <c r="L209" s="146" t="str">
        <f>IF(PROVEEDORES!G210="","",PROVEEDORES!G210)</f>
        <v/>
      </c>
    </row>
    <row r="210" spans="3:12" ht="17.45" customHeight="1" x14ac:dyDescent="0.2">
      <c r="C210" s="158">
        <f t="shared" si="7"/>
        <v>204</v>
      </c>
      <c r="D210" s="146" t="str">
        <f>IF(PROVEEDORES!E211="","",PROVEEDORES!E211)</f>
        <v/>
      </c>
      <c r="E210" s="146" t="str">
        <f>IF(PROVEEDORES!F211="","",PROVEEDORES!F211)</f>
        <v/>
      </c>
      <c r="F210" s="146" t="str">
        <f>IF(PROVEEDORES!D211="","",PROVEEDORES!D211)</f>
        <v/>
      </c>
      <c r="G210" s="159">
        <f>SUMIF('EG-JUN'!$F$18:$F$516,PROVEEDORES!$D211,'EG-JUN'!P$18:P$516)</f>
        <v>0</v>
      </c>
      <c r="H210" s="159">
        <f>SUMIF('EG-JUN'!$F$18:$F$516,PROVEEDORES!$D211,'EG-JUN'!Q$18:Q$516)</f>
        <v>0</v>
      </c>
      <c r="I210" s="159">
        <f>SUMIF('EG-JUN'!$F$18:$F$516,PROVEEDORES!$D211,'EG-JUN'!R$18:R$516)</f>
        <v>0</v>
      </c>
      <c r="J210" s="159">
        <f>SUMIF('EG-JUN'!$F$18:$F$516,PROVEEDORES!$D211,'EG-JUN'!S$18:S$516)</f>
        <v>0</v>
      </c>
      <c r="K210" s="159" t="str">
        <f t="shared" si="6"/>
        <v/>
      </c>
      <c r="L210" s="146" t="str">
        <f>IF(PROVEEDORES!G211="","",PROVEEDORES!G211)</f>
        <v/>
      </c>
    </row>
    <row r="211" spans="3:12" ht="17.45" customHeight="1" x14ac:dyDescent="0.2">
      <c r="C211" s="158">
        <f t="shared" si="7"/>
        <v>205</v>
      </c>
      <c r="D211" s="146" t="str">
        <f>IF(PROVEEDORES!E212="","",PROVEEDORES!E212)</f>
        <v/>
      </c>
      <c r="E211" s="146" t="str">
        <f>IF(PROVEEDORES!F212="","",PROVEEDORES!F212)</f>
        <v/>
      </c>
      <c r="F211" s="146" t="str">
        <f>IF(PROVEEDORES!D212="","",PROVEEDORES!D212)</f>
        <v/>
      </c>
      <c r="G211" s="159">
        <f>SUMIF('EG-JUN'!$F$18:$F$516,PROVEEDORES!$D212,'EG-JUN'!P$18:P$516)</f>
        <v>0</v>
      </c>
      <c r="H211" s="159">
        <f>SUMIF('EG-JUN'!$F$18:$F$516,PROVEEDORES!$D212,'EG-JUN'!Q$18:Q$516)</f>
        <v>0</v>
      </c>
      <c r="I211" s="159">
        <f>SUMIF('EG-JUN'!$F$18:$F$516,PROVEEDORES!$D212,'EG-JUN'!R$18:R$516)</f>
        <v>0</v>
      </c>
      <c r="J211" s="159">
        <f>SUMIF('EG-JUN'!$F$18:$F$516,PROVEEDORES!$D212,'EG-JUN'!S$18:S$516)</f>
        <v>0</v>
      </c>
      <c r="K211" s="159" t="str">
        <f t="shared" si="6"/>
        <v/>
      </c>
      <c r="L211" s="146" t="str">
        <f>IF(PROVEEDORES!G212="","",PROVEEDORES!G212)</f>
        <v/>
      </c>
    </row>
    <row r="212" spans="3:12" ht="17.45" customHeight="1" x14ac:dyDescent="0.2">
      <c r="C212" s="158">
        <f t="shared" si="7"/>
        <v>206</v>
      </c>
      <c r="D212" s="146" t="str">
        <f>IF(PROVEEDORES!E213="","",PROVEEDORES!E213)</f>
        <v/>
      </c>
      <c r="E212" s="146" t="str">
        <f>IF(PROVEEDORES!F213="","",PROVEEDORES!F213)</f>
        <v/>
      </c>
      <c r="F212" s="146" t="str">
        <f>IF(PROVEEDORES!D213="","",PROVEEDORES!D213)</f>
        <v/>
      </c>
      <c r="G212" s="159">
        <f>SUMIF('EG-JUN'!$F$18:$F$516,PROVEEDORES!$D213,'EG-JUN'!P$18:P$516)</f>
        <v>0</v>
      </c>
      <c r="H212" s="159">
        <f>SUMIF('EG-JUN'!$F$18:$F$516,PROVEEDORES!$D213,'EG-JUN'!Q$18:Q$516)</f>
        <v>0</v>
      </c>
      <c r="I212" s="159">
        <f>SUMIF('EG-JUN'!$F$18:$F$516,PROVEEDORES!$D213,'EG-JUN'!R$18:R$516)</f>
        <v>0</v>
      </c>
      <c r="J212" s="159">
        <f>SUMIF('EG-JUN'!$F$18:$F$516,PROVEEDORES!$D213,'EG-JUN'!S$18:S$516)</f>
        <v>0</v>
      </c>
      <c r="K212" s="159" t="str">
        <f t="shared" si="6"/>
        <v/>
      </c>
      <c r="L212" s="146" t="str">
        <f>IF(PROVEEDORES!G213="","",PROVEEDORES!G213)</f>
        <v/>
      </c>
    </row>
    <row r="213" spans="3:12" ht="17.45" customHeight="1" x14ac:dyDescent="0.2">
      <c r="C213" s="158">
        <f t="shared" si="7"/>
        <v>207</v>
      </c>
      <c r="D213" s="146" t="str">
        <f>IF(PROVEEDORES!E214="","",PROVEEDORES!E214)</f>
        <v/>
      </c>
      <c r="E213" s="146" t="str">
        <f>IF(PROVEEDORES!F214="","",PROVEEDORES!F214)</f>
        <v/>
      </c>
      <c r="F213" s="146" t="str">
        <f>IF(PROVEEDORES!D214="","",PROVEEDORES!D214)</f>
        <v/>
      </c>
      <c r="G213" s="159">
        <f>SUMIF('EG-JUN'!$F$18:$F$516,PROVEEDORES!$D214,'EG-JUN'!P$18:P$516)</f>
        <v>0</v>
      </c>
      <c r="H213" s="159">
        <f>SUMIF('EG-JUN'!$F$18:$F$516,PROVEEDORES!$D214,'EG-JUN'!Q$18:Q$516)</f>
        <v>0</v>
      </c>
      <c r="I213" s="159">
        <f>SUMIF('EG-JUN'!$F$18:$F$516,PROVEEDORES!$D214,'EG-JUN'!R$18:R$516)</f>
        <v>0</v>
      </c>
      <c r="J213" s="159">
        <f>SUMIF('EG-JUN'!$F$18:$F$516,PROVEEDORES!$D214,'EG-JUN'!S$18:S$516)</f>
        <v>0</v>
      </c>
      <c r="K213" s="159" t="str">
        <f t="shared" si="6"/>
        <v/>
      </c>
      <c r="L213" s="146" t="str">
        <f>IF(PROVEEDORES!G214="","",PROVEEDORES!G214)</f>
        <v/>
      </c>
    </row>
    <row r="214" spans="3:12" ht="17.45" customHeight="1" x14ac:dyDescent="0.2">
      <c r="C214" s="158">
        <f t="shared" si="7"/>
        <v>208</v>
      </c>
      <c r="D214" s="146" t="str">
        <f>IF(PROVEEDORES!E215="","",PROVEEDORES!E215)</f>
        <v/>
      </c>
      <c r="E214" s="146" t="str">
        <f>IF(PROVEEDORES!F215="","",PROVEEDORES!F215)</f>
        <v/>
      </c>
      <c r="F214" s="146" t="str">
        <f>IF(PROVEEDORES!D215="","",PROVEEDORES!D215)</f>
        <v/>
      </c>
      <c r="G214" s="159">
        <f>SUMIF('EG-JUN'!$F$18:$F$516,PROVEEDORES!$D215,'EG-JUN'!P$18:P$516)</f>
        <v>0</v>
      </c>
      <c r="H214" s="159">
        <f>SUMIF('EG-JUN'!$F$18:$F$516,PROVEEDORES!$D215,'EG-JUN'!Q$18:Q$516)</f>
        <v>0</v>
      </c>
      <c r="I214" s="159">
        <f>SUMIF('EG-JUN'!$F$18:$F$516,PROVEEDORES!$D215,'EG-JUN'!R$18:R$516)</f>
        <v>0</v>
      </c>
      <c r="J214" s="159">
        <f>SUMIF('EG-JUN'!$F$18:$F$516,PROVEEDORES!$D215,'EG-JUN'!S$18:S$516)</f>
        <v>0</v>
      </c>
      <c r="K214" s="159" t="str">
        <f t="shared" si="6"/>
        <v/>
      </c>
      <c r="L214" s="146" t="str">
        <f>IF(PROVEEDORES!G215="","",PROVEEDORES!G215)</f>
        <v/>
      </c>
    </row>
    <row r="215" spans="3:12" ht="17.45" customHeight="1" x14ac:dyDescent="0.2">
      <c r="C215" s="158">
        <f t="shared" si="7"/>
        <v>209</v>
      </c>
      <c r="D215" s="146" t="str">
        <f>IF(PROVEEDORES!E216="","",PROVEEDORES!E216)</f>
        <v/>
      </c>
      <c r="E215" s="146" t="str">
        <f>IF(PROVEEDORES!F216="","",PROVEEDORES!F216)</f>
        <v/>
      </c>
      <c r="F215" s="146" t="str">
        <f>IF(PROVEEDORES!D216="","",PROVEEDORES!D216)</f>
        <v/>
      </c>
      <c r="G215" s="159">
        <f>SUMIF('EG-JUN'!$F$18:$F$516,PROVEEDORES!$D216,'EG-JUN'!P$18:P$516)</f>
        <v>0</v>
      </c>
      <c r="H215" s="159">
        <f>SUMIF('EG-JUN'!$F$18:$F$516,PROVEEDORES!$D216,'EG-JUN'!Q$18:Q$516)</f>
        <v>0</v>
      </c>
      <c r="I215" s="159">
        <f>SUMIF('EG-JUN'!$F$18:$F$516,PROVEEDORES!$D216,'EG-JUN'!R$18:R$516)</f>
        <v>0</v>
      </c>
      <c r="J215" s="159">
        <f>SUMIF('EG-JUN'!$F$18:$F$516,PROVEEDORES!$D216,'EG-JUN'!S$18:S$516)</f>
        <v>0</v>
      </c>
      <c r="K215" s="159" t="str">
        <f t="shared" si="6"/>
        <v/>
      </c>
      <c r="L215" s="146" t="str">
        <f>IF(PROVEEDORES!G216="","",PROVEEDORES!G216)</f>
        <v/>
      </c>
    </row>
    <row r="216" spans="3:12" ht="17.45" customHeight="1" x14ac:dyDescent="0.2">
      <c r="C216" s="158">
        <f t="shared" si="7"/>
        <v>210</v>
      </c>
      <c r="D216" s="146" t="str">
        <f>IF(PROVEEDORES!E217="","",PROVEEDORES!E217)</f>
        <v/>
      </c>
      <c r="E216" s="146" t="str">
        <f>IF(PROVEEDORES!F217="","",PROVEEDORES!F217)</f>
        <v/>
      </c>
      <c r="F216" s="146" t="str">
        <f>IF(PROVEEDORES!D217="","",PROVEEDORES!D217)</f>
        <v/>
      </c>
      <c r="G216" s="159">
        <f>SUMIF('EG-JUN'!$F$18:$F$516,PROVEEDORES!$D217,'EG-JUN'!P$18:P$516)</f>
        <v>0</v>
      </c>
      <c r="H216" s="159">
        <f>SUMIF('EG-JUN'!$F$18:$F$516,PROVEEDORES!$D217,'EG-JUN'!Q$18:Q$516)</f>
        <v>0</v>
      </c>
      <c r="I216" s="159">
        <f>SUMIF('EG-JUN'!$F$18:$F$516,PROVEEDORES!$D217,'EG-JUN'!R$18:R$516)</f>
        <v>0</v>
      </c>
      <c r="J216" s="159">
        <f>SUMIF('EG-JUN'!$F$18:$F$516,PROVEEDORES!$D217,'EG-JUN'!S$18:S$516)</f>
        <v>0</v>
      </c>
      <c r="K216" s="159" t="str">
        <f t="shared" si="6"/>
        <v/>
      </c>
      <c r="L216" s="146" t="str">
        <f>IF(PROVEEDORES!G217="","",PROVEEDORES!G217)</f>
        <v/>
      </c>
    </row>
    <row r="217" spans="3:12" ht="17.45" customHeight="1" x14ac:dyDescent="0.2">
      <c r="C217" s="158">
        <f t="shared" si="7"/>
        <v>211</v>
      </c>
      <c r="D217" s="146" t="str">
        <f>IF(PROVEEDORES!E218="","",PROVEEDORES!E218)</f>
        <v/>
      </c>
      <c r="E217" s="146" t="str">
        <f>IF(PROVEEDORES!F218="","",PROVEEDORES!F218)</f>
        <v/>
      </c>
      <c r="F217" s="146" t="str">
        <f>IF(PROVEEDORES!D218="","",PROVEEDORES!D218)</f>
        <v/>
      </c>
      <c r="G217" s="159">
        <f>SUMIF('EG-JUN'!$F$18:$F$516,PROVEEDORES!$D218,'EG-JUN'!P$18:P$516)</f>
        <v>0</v>
      </c>
      <c r="H217" s="159">
        <f>SUMIF('EG-JUN'!$F$18:$F$516,PROVEEDORES!$D218,'EG-JUN'!Q$18:Q$516)</f>
        <v>0</v>
      </c>
      <c r="I217" s="159">
        <f>SUMIF('EG-JUN'!$F$18:$F$516,PROVEEDORES!$D218,'EG-JUN'!R$18:R$516)</f>
        <v>0</v>
      </c>
      <c r="J217" s="159">
        <f>SUMIF('EG-JUN'!$F$18:$F$516,PROVEEDORES!$D218,'EG-JUN'!S$18:S$516)</f>
        <v>0</v>
      </c>
      <c r="K217" s="159" t="str">
        <f t="shared" si="6"/>
        <v/>
      </c>
      <c r="L217" s="146" t="str">
        <f>IF(PROVEEDORES!G218="","",PROVEEDORES!G218)</f>
        <v/>
      </c>
    </row>
    <row r="218" spans="3:12" ht="17.45" customHeight="1" x14ac:dyDescent="0.2">
      <c r="C218" s="158">
        <f t="shared" si="7"/>
        <v>212</v>
      </c>
      <c r="D218" s="146" t="str">
        <f>IF(PROVEEDORES!E219="","",PROVEEDORES!E219)</f>
        <v/>
      </c>
      <c r="E218" s="146" t="str">
        <f>IF(PROVEEDORES!F219="","",PROVEEDORES!F219)</f>
        <v/>
      </c>
      <c r="F218" s="146" t="str">
        <f>IF(PROVEEDORES!D219="","",PROVEEDORES!D219)</f>
        <v/>
      </c>
      <c r="G218" s="159">
        <f>SUMIF('EG-JUN'!$F$18:$F$516,PROVEEDORES!$D219,'EG-JUN'!P$18:P$516)</f>
        <v>0</v>
      </c>
      <c r="H218" s="159">
        <f>SUMIF('EG-JUN'!$F$18:$F$516,PROVEEDORES!$D219,'EG-JUN'!Q$18:Q$516)</f>
        <v>0</v>
      </c>
      <c r="I218" s="159">
        <f>SUMIF('EG-JUN'!$F$18:$F$516,PROVEEDORES!$D219,'EG-JUN'!R$18:R$516)</f>
        <v>0</v>
      </c>
      <c r="J218" s="159">
        <f>SUMIF('EG-JUN'!$F$18:$F$516,PROVEEDORES!$D219,'EG-JUN'!S$18:S$516)</f>
        <v>0</v>
      </c>
      <c r="K218" s="159" t="str">
        <f t="shared" si="6"/>
        <v/>
      </c>
      <c r="L218" s="146" t="str">
        <f>IF(PROVEEDORES!G219="","",PROVEEDORES!G219)</f>
        <v/>
      </c>
    </row>
    <row r="219" spans="3:12" ht="17.45" customHeight="1" x14ac:dyDescent="0.2">
      <c r="C219" s="158">
        <f t="shared" si="7"/>
        <v>213</v>
      </c>
      <c r="D219" s="146" t="str">
        <f>IF(PROVEEDORES!E220="","",PROVEEDORES!E220)</f>
        <v/>
      </c>
      <c r="E219" s="146" t="str">
        <f>IF(PROVEEDORES!F220="","",PROVEEDORES!F220)</f>
        <v/>
      </c>
      <c r="F219" s="146" t="str">
        <f>IF(PROVEEDORES!D220="","",PROVEEDORES!D220)</f>
        <v/>
      </c>
      <c r="G219" s="159">
        <f>SUMIF('EG-JUN'!$F$18:$F$516,PROVEEDORES!$D220,'EG-JUN'!P$18:P$516)</f>
        <v>0</v>
      </c>
      <c r="H219" s="159">
        <f>SUMIF('EG-JUN'!$F$18:$F$516,PROVEEDORES!$D220,'EG-JUN'!Q$18:Q$516)</f>
        <v>0</v>
      </c>
      <c r="I219" s="159">
        <f>SUMIF('EG-JUN'!$F$18:$F$516,PROVEEDORES!$D220,'EG-JUN'!R$18:R$516)</f>
        <v>0</v>
      </c>
      <c r="J219" s="159">
        <f>SUMIF('EG-JUN'!$F$18:$F$516,PROVEEDORES!$D220,'EG-JUN'!S$18:S$516)</f>
        <v>0</v>
      </c>
      <c r="K219" s="159" t="str">
        <f t="shared" si="6"/>
        <v/>
      </c>
      <c r="L219" s="146" t="str">
        <f>IF(PROVEEDORES!G220="","",PROVEEDORES!G220)</f>
        <v/>
      </c>
    </row>
    <row r="220" spans="3:12" ht="17.45" customHeight="1" x14ac:dyDescent="0.2">
      <c r="C220" s="158">
        <f t="shared" si="7"/>
        <v>214</v>
      </c>
      <c r="D220" s="146" t="str">
        <f>IF(PROVEEDORES!E221="","",PROVEEDORES!E221)</f>
        <v/>
      </c>
      <c r="E220" s="146" t="str">
        <f>IF(PROVEEDORES!F221="","",PROVEEDORES!F221)</f>
        <v/>
      </c>
      <c r="F220" s="146" t="str">
        <f>IF(PROVEEDORES!D221="","",PROVEEDORES!D221)</f>
        <v/>
      </c>
      <c r="G220" s="159">
        <f>SUMIF('EG-JUN'!$F$18:$F$516,PROVEEDORES!$D221,'EG-JUN'!P$18:P$516)</f>
        <v>0</v>
      </c>
      <c r="H220" s="159">
        <f>SUMIF('EG-JUN'!$F$18:$F$516,PROVEEDORES!$D221,'EG-JUN'!Q$18:Q$516)</f>
        <v>0</v>
      </c>
      <c r="I220" s="159">
        <f>SUMIF('EG-JUN'!$F$18:$F$516,PROVEEDORES!$D221,'EG-JUN'!R$18:R$516)</f>
        <v>0</v>
      </c>
      <c r="J220" s="159">
        <f>SUMIF('EG-JUN'!$F$18:$F$516,PROVEEDORES!$D221,'EG-JUN'!S$18:S$516)</f>
        <v>0</v>
      </c>
      <c r="K220" s="159" t="str">
        <f t="shared" si="6"/>
        <v/>
      </c>
      <c r="L220" s="146" t="str">
        <f>IF(PROVEEDORES!G221="","",PROVEEDORES!G221)</f>
        <v/>
      </c>
    </row>
    <row r="221" spans="3:12" ht="17.45" customHeight="1" x14ac:dyDescent="0.2">
      <c r="C221" s="158">
        <f t="shared" si="7"/>
        <v>215</v>
      </c>
      <c r="D221" s="146" t="str">
        <f>IF(PROVEEDORES!E222="","",PROVEEDORES!E222)</f>
        <v/>
      </c>
      <c r="E221" s="146" t="str">
        <f>IF(PROVEEDORES!F222="","",PROVEEDORES!F222)</f>
        <v/>
      </c>
      <c r="F221" s="146" t="str">
        <f>IF(PROVEEDORES!D222="","",PROVEEDORES!D222)</f>
        <v/>
      </c>
      <c r="G221" s="159">
        <f>SUMIF('EG-JUN'!$F$18:$F$516,PROVEEDORES!$D222,'EG-JUN'!P$18:P$516)</f>
        <v>0</v>
      </c>
      <c r="H221" s="159">
        <f>SUMIF('EG-JUN'!$F$18:$F$516,PROVEEDORES!$D222,'EG-JUN'!Q$18:Q$516)</f>
        <v>0</v>
      </c>
      <c r="I221" s="159">
        <f>SUMIF('EG-JUN'!$F$18:$F$516,PROVEEDORES!$D222,'EG-JUN'!R$18:R$516)</f>
        <v>0</v>
      </c>
      <c r="J221" s="159">
        <f>SUMIF('EG-JUN'!$F$18:$F$516,PROVEEDORES!$D222,'EG-JUN'!S$18:S$516)</f>
        <v>0</v>
      </c>
      <c r="K221" s="159" t="str">
        <f t="shared" si="6"/>
        <v/>
      </c>
      <c r="L221" s="146" t="str">
        <f>IF(PROVEEDORES!G222="","",PROVEEDORES!G222)</f>
        <v/>
      </c>
    </row>
    <row r="222" spans="3:12" ht="17.45" customHeight="1" x14ac:dyDescent="0.2">
      <c r="C222" s="158">
        <f t="shared" si="7"/>
        <v>216</v>
      </c>
      <c r="D222" s="146" t="str">
        <f>IF(PROVEEDORES!E223="","",PROVEEDORES!E223)</f>
        <v/>
      </c>
      <c r="E222" s="146" t="str">
        <f>IF(PROVEEDORES!F223="","",PROVEEDORES!F223)</f>
        <v/>
      </c>
      <c r="F222" s="146" t="str">
        <f>IF(PROVEEDORES!D223="","",PROVEEDORES!D223)</f>
        <v/>
      </c>
      <c r="G222" s="159">
        <f>SUMIF('EG-JUN'!$F$18:$F$516,PROVEEDORES!$D223,'EG-JUN'!P$18:P$516)</f>
        <v>0</v>
      </c>
      <c r="H222" s="159">
        <f>SUMIF('EG-JUN'!$F$18:$F$516,PROVEEDORES!$D223,'EG-JUN'!Q$18:Q$516)</f>
        <v>0</v>
      </c>
      <c r="I222" s="159">
        <f>SUMIF('EG-JUN'!$F$18:$F$516,PROVEEDORES!$D223,'EG-JUN'!R$18:R$516)</f>
        <v>0</v>
      </c>
      <c r="J222" s="159">
        <f>SUMIF('EG-JUN'!$F$18:$F$516,PROVEEDORES!$D223,'EG-JUN'!S$18:S$516)</f>
        <v>0</v>
      </c>
      <c r="K222" s="159" t="str">
        <f t="shared" si="6"/>
        <v/>
      </c>
      <c r="L222" s="146" t="str">
        <f>IF(PROVEEDORES!G223="","",PROVEEDORES!G223)</f>
        <v/>
      </c>
    </row>
    <row r="223" spans="3:12" ht="17.45" customHeight="1" x14ac:dyDescent="0.2">
      <c r="C223" s="158">
        <f t="shared" si="7"/>
        <v>217</v>
      </c>
      <c r="D223" s="146" t="str">
        <f>IF(PROVEEDORES!E224="","",PROVEEDORES!E224)</f>
        <v/>
      </c>
      <c r="E223" s="146" t="str">
        <f>IF(PROVEEDORES!F224="","",PROVEEDORES!F224)</f>
        <v/>
      </c>
      <c r="F223" s="146" t="str">
        <f>IF(PROVEEDORES!D224="","",PROVEEDORES!D224)</f>
        <v/>
      </c>
      <c r="G223" s="159">
        <f>SUMIF('EG-JUN'!$F$18:$F$516,PROVEEDORES!$D224,'EG-JUN'!P$18:P$516)</f>
        <v>0</v>
      </c>
      <c r="H223" s="159">
        <f>SUMIF('EG-JUN'!$F$18:$F$516,PROVEEDORES!$D224,'EG-JUN'!Q$18:Q$516)</f>
        <v>0</v>
      </c>
      <c r="I223" s="159">
        <f>SUMIF('EG-JUN'!$F$18:$F$516,PROVEEDORES!$D224,'EG-JUN'!R$18:R$516)</f>
        <v>0</v>
      </c>
      <c r="J223" s="159">
        <f>SUMIF('EG-JUN'!$F$18:$F$516,PROVEEDORES!$D224,'EG-JUN'!S$18:S$516)</f>
        <v>0</v>
      </c>
      <c r="K223" s="159" t="str">
        <f t="shared" si="6"/>
        <v/>
      </c>
      <c r="L223" s="146" t="str">
        <f>IF(PROVEEDORES!G224="","",PROVEEDORES!G224)</f>
        <v/>
      </c>
    </row>
    <row r="224" spans="3:12" ht="17.45" customHeight="1" x14ac:dyDescent="0.2">
      <c r="C224" s="158">
        <f t="shared" si="7"/>
        <v>218</v>
      </c>
      <c r="D224" s="146" t="str">
        <f>IF(PROVEEDORES!E225="","",PROVEEDORES!E225)</f>
        <v/>
      </c>
      <c r="E224" s="146" t="str">
        <f>IF(PROVEEDORES!F225="","",PROVEEDORES!F225)</f>
        <v/>
      </c>
      <c r="F224" s="146" t="str">
        <f>IF(PROVEEDORES!D225="","",PROVEEDORES!D225)</f>
        <v/>
      </c>
      <c r="G224" s="159">
        <f>SUMIF('EG-JUN'!$F$18:$F$516,PROVEEDORES!$D225,'EG-JUN'!P$18:P$516)</f>
        <v>0</v>
      </c>
      <c r="H224" s="159">
        <f>SUMIF('EG-JUN'!$F$18:$F$516,PROVEEDORES!$D225,'EG-JUN'!Q$18:Q$516)</f>
        <v>0</v>
      </c>
      <c r="I224" s="159">
        <f>SUMIF('EG-JUN'!$F$18:$F$516,PROVEEDORES!$D225,'EG-JUN'!R$18:R$516)</f>
        <v>0</v>
      </c>
      <c r="J224" s="159">
        <f>SUMIF('EG-JUN'!$F$18:$F$516,PROVEEDORES!$D225,'EG-JUN'!S$18:S$516)</f>
        <v>0</v>
      </c>
      <c r="K224" s="159" t="str">
        <f t="shared" si="6"/>
        <v/>
      </c>
      <c r="L224" s="146" t="str">
        <f>IF(PROVEEDORES!G225="","",PROVEEDORES!G225)</f>
        <v/>
      </c>
    </row>
    <row r="225" spans="3:12" ht="17.45" customHeight="1" x14ac:dyDescent="0.2">
      <c r="C225" s="158">
        <f t="shared" si="7"/>
        <v>219</v>
      </c>
      <c r="D225" s="146" t="str">
        <f>IF(PROVEEDORES!E226="","",PROVEEDORES!E226)</f>
        <v/>
      </c>
      <c r="E225" s="146" t="str">
        <f>IF(PROVEEDORES!F226="","",PROVEEDORES!F226)</f>
        <v/>
      </c>
      <c r="F225" s="146" t="str">
        <f>IF(PROVEEDORES!D226="","",PROVEEDORES!D226)</f>
        <v/>
      </c>
      <c r="G225" s="159">
        <f>SUMIF('EG-JUN'!$F$18:$F$516,PROVEEDORES!$D226,'EG-JUN'!P$18:P$516)</f>
        <v>0</v>
      </c>
      <c r="H225" s="159">
        <f>SUMIF('EG-JUN'!$F$18:$F$516,PROVEEDORES!$D226,'EG-JUN'!Q$18:Q$516)</f>
        <v>0</v>
      </c>
      <c r="I225" s="159">
        <f>SUMIF('EG-JUN'!$F$18:$F$516,PROVEEDORES!$D226,'EG-JUN'!R$18:R$516)</f>
        <v>0</v>
      </c>
      <c r="J225" s="159">
        <f>SUMIF('EG-JUN'!$F$18:$F$516,PROVEEDORES!$D226,'EG-JUN'!S$18:S$516)</f>
        <v>0</v>
      </c>
      <c r="K225" s="159" t="str">
        <f t="shared" si="6"/>
        <v/>
      </c>
      <c r="L225" s="146" t="str">
        <f>IF(PROVEEDORES!G226="","",PROVEEDORES!G226)</f>
        <v/>
      </c>
    </row>
    <row r="226" spans="3:12" ht="17.45" customHeight="1" x14ac:dyDescent="0.2">
      <c r="C226" s="158">
        <f t="shared" si="7"/>
        <v>220</v>
      </c>
      <c r="D226" s="146" t="str">
        <f>IF(PROVEEDORES!E227="","",PROVEEDORES!E227)</f>
        <v/>
      </c>
      <c r="E226" s="146" t="str">
        <f>IF(PROVEEDORES!F227="","",PROVEEDORES!F227)</f>
        <v/>
      </c>
      <c r="F226" s="146" t="str">
        <f>IF(PROVEEDORES!D227="","",PROVEEDORES!D227)</f>
        <v/>
      </c>
      <c r="G226" s="159">
        <f>SUMIF('EG-JUN'!$F$18:$F$516,PROVEEDORES!$D227,'EG-JUN'!P$18:P$516)</f>
        <v>0</v>
      </c>
      <c r="H226" s="159">
        <f>SUMIF('EG-JUN'!$F$18:$F$516,PROVEEDORES!$D227,'EG-JUN'!Q$18:Q$516)</f>
        <v>0</v>
      </c>
      <c r="I226" s="159">
        <f>SUMIF('EG-JUN'!$F$18:$F$516,PROVEEDORES!$D227,'EG-JUN'!R$18:R$516)</f>
        <v>0</v>
      </c>
      <c r="J226" s="159">
        <f>SUMIF('EG-JUN'!$F$18:$F$516,PROVEEDORES!$D227,'EG-JUN'!S$18:S$516)</f>
        <v>0</v>
      </c>
      <c r="K226" s="159" t="str">
        <f t="shared" si="6"/>
        <v/>
      </c>
      <c r="L226" s="146" t="str">
        <f>IF(PROVEEDORES!G227="","",PROVEEDORES!G227)</f>
        <v/>
      </c>
    </row>
    <row r="227" spans="3:12" ht="17.45" customHeight="1" x14ac:dyDescent="0.2">
      <c r="C227" s="158">
        <f t="shared" si="7"/>
        <v>221</v>
      </c>
      <c r="D227" s="146" t="str">
        <f>IF(PROVEEDORES!E228="","",PROVEEDORES!E228)</f>
        <v/>
      </c>
      <c r="E227" s="146" t="str">
        <f>IF(PROVEEDORES!F228="","",PROVEEDORES!F228)</f>
        <v/>
      </c>
      <c r="F227" s="146" t="str">
        <f>IF(PROVEEDORES!D228="","",PROVEEDORES!D228)</f>
        <v/>
      </c>
      <c r="G227" s="159">
        <f>SUMIF('EG-JUN'!$F$18:$F$516,PROVEEDORES!$D228,'EG-JUN'!P$18:P$516)</f>
        <v>0</v>
      </c>
      <c r="H227" s="159">
        <f>SUMIF('EG-JUN'!$F$18:$F$516,PROVEEDORES!$D228,'EG-JUN'!Q$18:Q$516)</f>
        <v>0</v>
      </c>
      <c r="I227" s="159">
        <f>SUMIF('EG-JUN'!$F$18:$F$516,PROVEEDORES!$D228,'EG-JUN'!R$18:R$516)</f>
        <v>0</v>
      </c>
      <c r="J227" s="159">
        <f>SUMIF('EG-JUN'!$F$18:$F$516,PROVEEDORES!$D228,'EG-JUN'!S$18:S$516)</f>
        <v>0</v>
      </c>
      <c r="K227" s="159" t="str">
        <f t="shared" si="6"/>
        <v/>
      </c>
      <c r="L227" s="146" t="str">
        <f>IF(PROVEEDORES!G228="","",PROVEEDORES!G228)</f>
        <v/>
      </c>
    </row>
    <row r="228" spans="3:12" ht="17.45" customHeight="1" x14ac:dyDescent="0.2">
      <c r="C228" s="158">
        <f t="shared" si="7"/>
        <v>222</v>
      </c>
      <c r="D228" s="146" t="str">
        <f>IF(PROVEEDORES!E229="","",PROVEEDORES!E229)</f>
        <v/>
      </c>
      <c r="E228" s="146" t="str">
        <f>IF(PROVEEDORES!F229="","",PROVEEDORES!F229)</f>
        <v/>
      </c>
      <c r="F228" s="146" t="str">
        <f>IF(PROVEEDORES!D229="","",PROVEEDORES!D229)</f>
        <v/>
      </c>
      <c r="G228" s="159">
        <f>SUMIF('EG-JUN'!$F$18:$F$516,PROVEEDORES!$D229,'EG-JUN'!P$18:P$516)</f>
        <v>0</v>
      </c>
      <c r="H228" s="159">
        <f>SUMIF('EG-JUN'!$F$18:$F$516,PROVEEDORES!$D229,'EG-JUN'!Q$18:Q$516)</f>
        <v>0</v>
      </c>
      <c r="I228" s="159">
        <f>SUMIF('EG-JUN'!$F$18:$F$516,PROVEEDORES!$D229,'EG-JUN'!R$18:R$516)</f>
        <v>0</v>
      </c>
      <c r="J228" s="159">
        <f>SUMIF('EG-JUN'!$F$18:$F$516,PROVEEDORES!$D229,'EG-JUN'!S$18:S$516)</f>
        <v>0</v>
      </c>
      <c r="K228" s="159" t="str">
        <f t="shared" si="6"/>
        <v/>
      </c>
      <c r="L228" s="146" t="str">
        <f>IF(PROVEEDORES!G229="","",PROVEEDORES!G229)</f>
        <v/>
      </c>
    </row>
    <row r="229" spans="3:12" ht="17.45" customHeight="1" x14ac:dyDescent="0.2">
      <c r="C229" s="158">
        <f t="shared" si="7"/>
        <v>223</v>
      </c>
      <c r="D229" s="146" t="str">
        <f>IF(PROVEEDORES!E230="","",PROVEEDORES!E230)</f>
        <v/>
      </c>
      <c r="E229" s="146" t="str">
        <f>IF(PROVEEDORES!F230="","",PROVEEDORES!F230)</f>
        <v/>
      </c>
      <c r="F229" s="146" t="str">
        <f>IF(PROVEEDORES!D230="","",PROVEEDORES!D230)</f>
        <v/>
      </c>
      <c r="G229" s="159">
        <f>SUMIF('EG-JUN'!$F$18:$F$516,PROVEEDORES!$D230,'EG-JUN'!P$18:P$516)</f>
        <v>0</v>
      </c>
      <c r="H229" s="159">
        <f>SUMIF('EG-JUN'!$F$18:$F$516,PROVEEDORES!$D230,'EG-JUN'!Q$18:Q$516)</f>
        <v>0</v>
      </c>
      <c r="I229" s="159">
        <f>SUMIF('EG-JUN'!$F$18:$F$516,PROVEEDORES!$D230,'EG-JUN'!R$18:R$516)</f>
        <v>0</v>
      </c>
      <c r="J229" s="159">
        <f>SUMIF('EG-JUN'!$F$18:$F$516,PROVEEDORES!$D230,'EG-JUN'!S$18:S$516)</f>
        <v>0</v>
      </c>
      <c r="K229" s="159" t="str">
        <f t="shared" si="6"/>
        <v/>
      </c>
      <c r="L229" s="146" t="str">
        <f>IF(PROVEEDORES!G230="","",PROVEEDORES!G230)</f>
        <v/>
      </c>
    </row>
    <row r="230" spans="3:12" ht="17.45" customHeight="1" x14ac:dyDescent="0.2">
      <c r="C230" s="158">
        <f t="shared" si="7"/>
        <v>224</v>
      </c>
      <c r="D230" s="146" t="str">
        <f>IF(PROVEEDORES!E231="","",PROVEEDORES!E231)</f>
        <v/>
      </c>
      <c r="E230" s="146" t="str">
        <f>IF(PROVEEDORES!F231="","",PROVEEDORES!F231)</f>
        <v/>
      </c>
      <c r="F230" s="146" t="str">
        <f>IF(PROVEEDORES!D231="","",PROVEEDORES!D231)</f>
        <v/>
      </c>
      <c r="G230" s="159">
        <f>SUMIF('EG-JUN'!$F$18:$F$516,PROVEEDORES!$D231,'EG-JUN'!P$18:P$516)</f>
        <v>0</v>
      </c>
      <c r="H230" s="159">
        <f>SUMIF('EG-JUN'!$F$18:$F$516,PROVEEDORES!$D231,'EG-JUN'!Q$18:Q$516)</f>
        <v>0</v>
      </c>
      <c r="I230" s="159">
        <f>SUMIF('EG-JUN'!$F$18:$F$516,PROVEEDORES!$D231,'EG-JUN'!R$18:R$516)</f>
        <v>0</v>
      </c>
      <c r="J230" s="159">
        <f>SUMIF('EG-JUN'!$F$18:$F$516,PROVEEDORES!$D231,'EG-JUN'!S$18:S$516)</f>
        <v>0</v>
      </c>
      <c r="K230" s="159" t="str">
        <f t="shared" si="6"/>
        <v/>
      </c>
      <c r="L230" s="146" t="str">
        <f>IF(PROVEEDORES!G231="","",PROVEEDORES!G231)</f>
        <v/>
      </c>
    </row>
    <row r="231" spans="3:12" ht="17.45" customHeight="1" x14ac:dyDescent="0.2">
      <c r="C231" s="158">
        <f t="shared" si="7"/>
        <v>225</v>
      </c>
      <c r="D231" s="146" t="str">
        <f>IF(PROVEEDORES!E232="","",PROVEEDORES!E232)</f>
        <v/>
      </c>
      <c r="E231" s="146" t="str">
        <f>IF(PROVEEDORES!F232="","",PROVEEDORES!F232)</f>
        <v/>
      </c>
      <c r="F231" s="146" t="str">
        <f>IF(PROVEEDORES!D232="","",PROVEEDORES!D232)</f>
        <v/>
      </c>
      <c r="G231" s="159">
        <f>SUMIF('EG-JUN'!$F$18:$F$516,PROVEEDORES!$D232,'EG-JUN'!P$18:P$516)</f>
        <v>0</v>
      </c>
      <c r="H231" s="159">
        <f>SUMIF('EG-JUN'!$F$18:$F$516,PROVEEDORES!$D232,'EG-JUN'!Q$18:Q$516)</f>
        <v>0</v>
      </c>
      <c r="I231" s="159">
        <f>SUMIF('EG-JUN'!$F$18:$F$516,PROVEEDORES!$D232,'EG-JUN'!R$18:R$516)</f>
        <v>0</v>
      </c>
      <c r="J231" s="159">
        <f>SUMIF('EG-JUN'!$F$18:$F$516,PROVEEDORES!$D232,'EG-JUN'!S$18:S$516)</f>
        <v>0</v>
      </c>
      <c r="K231" s="159" t="str">
        <f t="shared" si="6"/>
        <v/>
      </c>
      <c r="L231" s="146" t="str">
        <f>IF(PROVEEDORES!G232="","",PROVEEDORES!G232)</f>
        <v/>
      </c>
    </row>
    <row r="232" spans="3:12" ht="17.45" customHeight="1" x14ac:dyDescent="0.2">
      <c r="C232" s="158">
        <f t="shared" si="7"/>
        <v>226</v>
      </c>
      <c r="D232" s="146" t="str">
        <f>IF(PROVEEDORES!E233="","",PROVEEDORES!E233)</f>
        <v/>
      </c>
      <c r="E232" s="146" t="str">
        <f>IF(PROVEEDORES!F233="","",PROVEEDORES!F233)</f>
        <v/>
      </c>
      <c r="F232" s="146" t="str">
        <f>IF(PROVEEDORES!D233="","",PROVEEDORES!D233)</f>
        <v/>
      </c>
      <c r="G232" s="159">
        <f>SUMIF('EG-JUN'!$F$18:$F$516,PROVEEDORES!$D233,'EG-JUN'!P$18:P$516)</f>
        <v>0</v>
      </c>
      <c r="H232" s="159">
        <f>SUMIF('EG-JUN'!$F$18:$F$516,PROVEEDORES!$D233,'EG-JUN'!Q$18:Q$516)</f>
        <v>0</v>
      </c>
      <c r="I232" s="159">
        <f>SUMIF('EG-JUN'!$F$18:$F$516,PROVEEDORES!$D233,'EG-JUN'!R$18:R$516)</f>
        <v>0</v>
      </c>
      <c r="J232" s="159">
        <f>SUMIF('EG-JUN'!$F$18:$F$516,PROVEEDORES!$D233,'EG-JUN'!S$18:S$516)</f>
        <v>0</v>
      </c>
      <c r="K232" s="159" t="str">
        <f t="shared" si="6"/>
        <v/>
      </c>
      <c r="L232" s="146" t="str">
        <f>IF(PROVEEDORES!G233="","",PROVEEDORES!G233)</f>
        <v/>
      </c>
    </row>
    <row r="233" spans="3:12" ht="17.45" customHeight="1" x14ac:dyDescent="0.2">
      <c r="C233" s="158">
        <f t="shared" si="7"/>
        <v>227</v>
      </c>
      <c r="D233" s="146" t="str">
        <f>IF(PROVEEDORES!E234="","",PROVEEDORES!E234)</f>
        <v/>
      </c>
      <c r="E233" s="146" t="str">
        <f>IF(PROVEEDORES!F234="","",PROVEEDORES!F234)</f>
        <v/>
      </c>
      <c r="F233" s="146" t="str">
        <f>IF(PROVEEDORES!D234="","",PROVEEDORES!D234)</f>
        <v/>
      </c>
      <c r="G233" s="159">
        <f>SUMIF('EG-JUN'!$F$18:$F$516,PROVEEDORES!$D234,'EG-JUN'!P$18:P$516)</f>
        <v>0</v>
      </c>
      <c r="H233" s="159">
        <f>SUMIF('EG-JUN'!$F$18:$F$516,PROVEEDORES!$D234,'EG-JUN'!Q$18:Q$516)</f>
        <v>0</v>
      </c>
      <c r="I233" s="159">
        <f>SUMIF('EG-JUN'!$F$18:$F$516,PROVEEDORES!$D234,'EG-JUN'!R$18:R$516)</f>
        <v>0</v>
      </c>
      <c r="J233" s="159">
        <f>SUMIF('EG-JUN'!$F$18:$F$516,PROVEEDORES!$D234,'EG-JUN'!S$18:S$516)</f>
        <v>0</v>
      </c>
      <c r="K233" s="159" t="str">
        <f t="shared" si="6"/>
        <v/>
      </c>
      <c r="L233" s="146" t="str">
        <f>IF(PROVEEDORES!G234="","",PROVEEDORES!G234)</f>
        <v/>
      </c>
    </row>
    <row r="234" spans="3:12" ht="17.45" customHeight="1" x14ac:dyDescent="0.2">
      <c r="C234" s="158">
        <f t="shared" si="7"/>
        <v>228</v>
      </c>
      <c r="D234" s="146" t="str">
        <f>IF(PROVEEDORES!E235="","",PROVEEDORES!E235)</f>
        <v/>
      </c>
      <c r="E234" s="146" t="str">
        <f>IF(PROVEEDORES!F235="","",PROVEEDORES!F235)</f>
        <v/>
      </c>
      <c r="F234" s="146" t="str">
        <f>IF(PROVEEDORES!D235="","",PROVEEDORES!D235)</f>
        <v/>
      </c>
      <c r="G234" s="159">
        <f>SUMIF('EG-JUN'!$F$18:$F$516,PROVEEDORES!$D235,'EG-JUN'!P$18:P$516)</f>
        <v>0</v>
      </c>
      <c r="H234" s="159">
        <f>SUMIF('EG-JUN'!$F$18:$F$516,PROVEEDORES!$D235,'EG-JUN'!Q$18:Q$516)</f>
        <v>0</v>
      </c>
      <c r="I234" s="159">
        <f>SUMIF('EG-JUN'!$F$18:$F$516,PROVEEDORES!$D235,'EG-JUN'!R$18:R$516)</f>
        <v>0</v>
      </c>
      <c r="J234" s="159">
        <f>SUMIF('EG-JUN'!$F$18:$F$516,PROVEEDORES!$D235,'EG-JUN'!S$18:S$516)</f>
        <v>0</v>
      </c>
      <c r="K234" s="159" t="str">
        <f t="shared" si="6"/>
        <v/>
      </c>
      <c r="L234" s="146" t="str">
        <f>IF(PROVEEDORES!G235="","",PROVEEDORES!G235)</f>
        <v/>
      </c>
    </row>
    <row r="235" spans="3:12" ht="17.45" customHeight="1" x14ac:dyDescent="0.2">
      <c r="C235" s="158">
        <f t="shared" si="7"/>
        <v>229</v>
      </c>
      <c r="D235" s="146" t="str">
        <f>IF(PROVEEDORES!E236="","",PROVEEDORES!E236)</f>
        <v/>
      </c>
      <c r="E235" s="146" t="str">
        <f>IF(PROVEEDORES!F236="","",PROVEEDORES!F236)</f>
        <v/>
      </c>
      <c r="F235" s="146" t="str">
        <f>IF(PROVEEDORES!D236="","",PROVEEDORES!D236)</f>
        <v/>
      </c>
      <c r="G235" s="159">
        <f>SUMIF('EG-JUN'!$F$18:$F$516,PROVEEDORES!$D236,'EG-JUN'!P$18:P$516)</f>
        <v>0</v>
      </c>
      <c r="H235" s="159">
        <f>SUMIF('EG-JUN'!$F$18:$F$516,PROVEEDORES!$D236,'EG-JUN'!Q$18:Q$516)</f>
        <v>0</v>
      </c>
      <c r="I235" s="159">
        <f>SUMIF('EG-JUN'!$F$18:$F$516,PROVEEDORES!$D236,'EG-JUN'!R$18:R$516)</f>
        <v>0</v>
      </c>
      <c r="J235" s="159">
        <f>SUMIF('EG-JUN'!$F$18:$F$516,PROVEEDORES!$D236,'EG-JUN'!S$18:S$516)</f>
        <v>0</v>
      </c>
      <c r="K235" s="159" t="str">
        <f t="shared" si="6"/>
        <v/>
      </c>
      <c r="L235" s="146" t="str">
        <f>IF(PROVEEDORES!G236="","",PROVEEDORES!G236)</f>
        <v/>
      </c>
    </row>
    <row r="236" spans="3:12" ht="17.45" customHeight="1" x14ac:dyDescent="0.2">
      <c r="C236" s="158">
        <f t="shared" si="7"/>
        <v>230</v>
      </c>
      <c r="D236" s="146" t="str">
        <f>IF(PROVEEDORES!E237="","",PROVEEDORES!E237)</f>
        <v/>
      </c>
      <c r="E236" s="146" t="str">
        <f>IF(PROVEEDORES!F237="","",PROVEEDORES!F237)</f>
        <v/>
      </c>
      <c r="F236" s="146" t="str">
        <f>IF(PROVEEDORES!D237="","",PROVEEDORES!D237)</f>
        <v/>
      </c>
      <c r="G236" s="159">
        <f>SUMIF('EG-JUN'!$F$18:$F$516,PROVEEDORES!$D237,'EG-JUN'!P$18:P$516)</f>
        <v>0</v>
      </c>
      <c r="H236" s="159">
        <f>SUMIF('EG-JUN'!$F$18:$F$516,PROVEEDORES!$D237,'EG-JUN'!Q$18:Q$516)</f>
        <v>0</v>
      </c>
      <c r="I236" s="159">
        <f>SUMIF('EG-JUN'!$F$18:$F$516,PROVEEDORES!$D237,'EG-JUN'!R$18:R$516)</f>
        <v>0</v>
      </c>
      <c r="J236" s="159">
        <f>SUMIF('EG-JUN'!$F$18:$F$516,PROVEEDORES!$D237,'EG-JUN'!S$18:S$516)</f>
        <v>0</v>
      </c>
      <c r="K236" s="159" t="str">
        <f t="shared" si="6"/>
        <v/>
      </c>
      <c r="L236" s="146" t="str">
        <f>IF(PROVEEDORES!G237="","",PROVEEDORES!G237)</f>
        <v/>
      </c>
    </row>
    <row r="237" spans="3:12" ht="17.45" customHeight="1" x14ac:dyDescent="0.2">
      <c r="C237" s="158">
        <f t="shared" si="7"/>
        <v>231</v>
      </c>
      <c r="D237" s="146" t="str">
        <f>IF(PROVEEDORES!E238="","",PROVEEDORES!E238)</f>
        <v/>
      </c>
      <c r="E237" s="146" t="str">
        <f>IF(PROVEEDORES!F238="","",PROVEEDORES!F238)</f>
        <v/>
      </c>
      <c r="F237" s="146" t="str">
        <f>IF(PROVEEDORES!D238="","",PROVEEDORES!D238)</f>
        <v/>
      </c>
      <c r="G237" s="159">
        <f>SUMIF('EG-JUN'!$F$18:$F$516,PROVEEDORES!$D238,'EG-JUN'!P$18:P$516)</f>
        <v>0</v>
      </c>
      <c r="H237" s="159">
        <f>SUMIF('EG-JUN'!$F$18:$F$516,PROVEEDORES!$D238,'EG-JUN'!Q$18:Q$516)</f>
        <v>0</v>
      </c>
      <c r="I237" s="159">
        <f>SUMIF('EG-JUN'!$F$18:$F$516,PROVEEDORES!$D238,'EG-JUN'!R$18:R$516)</f>
        <v>0</v>
      </c>
      <c r="J237" s="159">
        <f>SUMIF('EG-JUN'!$F$18:$F$516,PROVEEDORES!$D238,'EG-JUN'!S$18:S$516)</f>
        <v>0</v>
      </c>
      <c r="K237" s="159" t="str">
        <f t="shared" si="6"/>
        <v/>
      </c>
      <c r="L237" s="146" t="str">
        <f>IF(PROVEEDORES!G238="","",PROVEEDORES!G238)</f>
        <v/>
      </c>
    </row>
    <row r="238" spans="3:12" ht="17.45" customHeight="1" x14ac:dyDescent="0.2">
      <c r="C238" s="158">
        <f t="shared" si="7"/>
        <v>232</v>
      </c>
      <c r="D238" s="146" t="str">
        <f>IF(PROVEEDORES!E239="","",PROVEEDORES!E239)</f>
        <v/>
      </c>
      <c r="E238" s="146" t="str">
        <f>IF(PROVEEDORES!F239="","",PROVEEDORES!F239)</f>
        <v/>
      </c>
      <c r="F238" s="146" t="str">
        <f>IF(PROVEEDORES!D239="","",PROVEEDORES!D239)</f>
        <v/>
      </c>
      <c r="G238" s="159">
        <f>SUMIF('EG-JUN'!$F$18:$F$516,PROVEEDORES!$D239,'EG-JUN'!P$18:P$516)</f>
        <v>0</v>
      </c>
      <c r="H238" s="159">
        <f>SUMIF('EG-JUN'!$F$18:$F$516,PROVEEDORES!$D239,'EG-JUN'!Q$18:Q$516)</f>
        <v>0</v>
      </c>
      <c r="I238" s="159">
        <f>SUMIF('EG-JUN'!$F$18:$F$516,PROVEEDORES!$D239,'EG-JUN'!R$18:R$516)</f>
        <v>0</v>
      </c>
      <c r="J238" s="159">
        <f>SUMIF('EG-JUN'!$F$18:$F$516,PROVEEDORES!$D239,'EG-JUN'!S$18:S$516)</f>
        <v>0</v>
      </c>
      <c r="K238" s="159" t="str">
        <f t="shared" si="6"/>
        <v/>
      </c>
      <c r="L238" s="146" t="str">
        <f>IF(PROVEEDORES!G239="","",PROVEEDORES!G239)</f>
        <v/>
      </c>
    </row>
    <row r="239" spans="3:12" ht="17.45" customHeight="1" x14ac:dyDescent="0.2">
      <c r="C239" s="158">
        <f t="shared" si="7"/>
        <v>233</v>
      </c>
      <c r="D239" s="146" t="str">
        <f>IF(PROVEEDORES!E240="","",PROVEEDORES!E240)</f>
        <v/>
      </c>
      <c r="E239" s="146" t="str">
        <f>IF(PROVEEDORES!F240="","",PROVEEDORES!F240)</f>
        <v/>
      </c>
      <c r="F239" s="146" t="str">
        <f>IF(PROVEEDORES!D240="","",PROVEEDORES!D240)</f>
        <v/>
      </c>
      <c r="G239" s="159">
        <f>SUMIF('EG-JUN'!$F$18:$F$516,PROVEEDORES!$D240,'EG-JUN'!P$18:P$516)</f>
        <v>0</v>
      </c>
      <c r="H239" s="159">
        <f>SUMIF('EG-JUN'!$F$18:$F$516,PROVEEDORES!$D240,'EG-JUN'!Q$18:Q$516)</f>
        <v>0</v>
      </c>
      <c r="I239" s="159">
        <f>SUMIF('EG-JUN'!$F$18:$F$516,PROVEEDORES!$D240,'EG-JUN'!R$18:R$516)</f>
        <v>0</v>
      </c>
      <c r="J239" s="159">
        <f>SUMIF('EG-JUN'!$F$18:$F$516,PROVEEDORES!$D240,'EG-JUN'!S$18:S$516)</f>
        <v>0</v>
      </c>
      <c r="K239" s="159" t="str">
        <f t="shared" si="6"/>
        <v/>
      </c>
      <c r="L239" s="146" t="str">
        <f>IF(PROVEEDORES!G240="","",PROVEEDORES!G240)</f>
        <v/>
      </c>
    </row>
    <row r="240" spans="3:12" ht="17.45" customHeight="1" x14ac:dyDescent="0.2">
      <c r="C240" s="158">
        <f t="shared" si="7"/>
        <v>234</v>
      </c>
      <c r="D240" s="146" t="str">
        <f>IF(PROVEEDORES!E241="","",PROVEEDORES!E241)</f>
        <v/>
      </c>
      <c r="E240" s="146" t="str">
        <f>IF(PROVEEDORES!F241="","",PROVEEDORES!F241)</f>
        <v/>
      </c>
      <c r="F240" s="146" t="str">
        <f>IF(PROVEEDORES!D241="","",PROVEEDORES!D241)</f>
        <v/>
      </c>
      <c r="G240" s="159">
        <f>SUMIF('EG-JUN'!$F$18:$F$516,PROVEEDORES!$D241,'EG-JUN'!P$18:P$516)</f>
        <v>0</v>
      </c>
      <c r="H240" s="159">
        <f>SUMIF('EG-JUN'!$F$18:$F$516,PROVEEDORES!$D241,'EG-JUN'!Q$18:Q$516)</f>
        <v>0</v>
      </c>
      <c r="I240" s="159">
        <f>SUMIF('EG-JUN'!$F$18:$F$516,PROVEEDORES!$D241,'EG-JUN'!R$18:R$516)</f>
        <v>0</v>
      </c>
      <c r="J240" s="159">
        <f>SUMIF('EG-JUN'!$F$18:$F$516,PROVEEDORES!$D241,'EG-JUN'!S$18:S$516)</f>
        <v>0</v>
      </c>
      <c r="K240" s="159" t="str">
        <f t="shared" si="6"/>
        <v/>
      </c>
      <c r="L240" s="146" t="str">
        <f>IF(PROVEEDORES!G241="","",PROVEEDORES!G241)</f>
        <v/>
      </c>
    </row>
    <row r="241" spans="3:12" ht="17.45" customHeight="1" x14ac:dyDescent="0.2">
      <c r="C241" s="158">
        <f t="shared" si="7"/>
        <v>235</v>
      </c>
      <c r="D241" s="146" t="str">
        <f>IF(PROVEEDORES!E242="","",PROVEEDORES!E242)</f>
        <v/>
      </c>
      <c r="E241" s="146" t="str">
        <f>IF(PROVEEDORES!F242="","",PROVEEDORES!F242)</f>
        <v/>
      </c>
      <c r="F241" s="146" t="str">
        <f>IF(PROVEEDORES!D242="","",PROVEEDORES!D242)</f>
        <v/>
      </c>
      <c r="G241" s="159">
        <f>SUMIF('EG-JUN'!$F$18:$F$516,PROVEEDORES!$D242,'EG-JUN'!P$18:P$516)</f>
        <v>0</v>
      </c>
      <c r="H241" s="159">
        <f>SUMIF('EG-JUN'!$F$18:$F$516,PROVEEDORES!$D242,'EG-JUN'!Q$18:Q$516)</f>
        <v>0</v>
      </c>
      <c r="I241" s="159">
        <f>SUMIF('EG-JUN'!$F$18:$F$516,PROVEEDORES!$D242,'EG-JUN'!R$18:R$516)</f>
        <v>0</v>
      </c>
      <c r="J241" s="159">
        <f>SUMIF('EG-JUN'!$F$18:$F$516,PROVEEDORES!$D242,'EG-JUN'!S$18:S$516)</f>
        <v>0</v>
      </c>
      <c r="K241" s="159" t="str">
        <f t="shared" si="6"/>
        <v/>
      </c>
      <c r="L241" s="146" t="str">
        <f>IF(PROVEEDORES!G242="","",PROVEEDORES!G242)</f>
        <v/>
      </c>
    </row>
    <row r="242" spans="3:12" ht="17.45" customHeight="1" x14ac:dyDescent="0.2">
      <c r="C242" s="158">
        <f t="shared" si="7"/>
        <v>236</v>
      </c>
      <c r="D242" s="146" t="str">
        <f>IF(PROVEEDORES!E243="","",PROVEEDORES!E243)</f>
        <v/>
      </c>
      <c r="E242" s="146" t="str">
        <f>IF(PROVEEDORES!F243="","",PROVEEDORES!F243)</f>
        <v/>
      </c>
      <c r="F242" s="146" t="str">
        <f>IF(PROVEEDORES!D243="","",PROVEEDORES!D243)</f>
        <v/>
      </c>
      <c r="G242" s="159">
        <f>SUMIF('EG-JUN'!$F$18:$F$516,PROVEEDORES!$D243,'EG-JUN'!P$18:P$516)</f>
        <v>0</v>
      </c>
      <c r="H242" s="159">
        <f>SUMIF('EG-JUN'!$F$18:$F$516,PROVEEDORES!$D243,'EG-JUN'!Q$18:Q$516)</f>
        <v>0</v>
      </c>
      <c r="I242" s="159">
        <f>SUMIF('EG-JUN'!$F$18:$F$516,PROVEEDORES!$D243,'EG-JUN'!R$18:R$516)</f>
        <v>0</v>
      </c>
      <c r="J242" s="159">
        <f>SUMIF('EG-JUN'!$F$18:$F$516,PROVEEDORES!$D243,'EG-JUN'!S$18:S$516)</f>
        <v>0</v>
      </c>
      <c r="K242" s="159" t="str">
        <f t="shared" si="6"/>
        <v/>
      </c>
      <c r="L242" s="146" t="str">
        <f>IF(PROVEEDORES!G243="","",PROVEEDORES!G243)</f>
        <v/>
      </c>
    </row>
    <row r="243" spans="3:12" ht="17.45" customHeight="1" x14ac:dyDescent="0.2">
      <c r="C243" s="158">
        <f t="shared" si="7"/>
        <v>237</v>
      </c>
      <c r="D243" s="146" t="str">
        <f>IF(PROVEEDORES!E244="","",PROVEEDORES!E244)</f>
        <v/>
      </c>
      <c r="E243" s="146" t="str">
        <f>IF(PROVEEDORES!F244="","",PROVEEDORES!F244)</f>
        <v/>
      </c>
      <c r="F243" s="146" t="str">
        <f>IF(PROVEEDORES!D244="","",PROVEEDORES!D244)</f>
        <v/>
      </c>
      <c r="G243" s="159">
        <f>SUMIF('EG-JUN'!$F$18:$F$516,PROVEEDORES!$D244,'EG-JUN'!P$18:P$516)</f>
        <v>0</v>
      </c>
      <c r="H243" s="159">
        <f>SUMIF('EG-JUN'!$F$18:$F$516,PROVEEDORES!$D244,'EG-JUN'!Q$18:Q$516)</f>
        <v>0</v>
      </c>
      <c r="I243" s="159">
        <f>SUMIF('EG-JUN'!$F$18:$F$516,PROVEEDORES!$D244,'EG-JUN'!R$18:R$516)</f>
        <v>0</v>
      </c>
      <c r="J243" s="159">
        <f>SUMIF('EG-JUN'!$F$18:$F$516,PROVEEDORES!$D244,'EG-JUN'!S$18:S$516)</f>
        <v>0</v>
      </c>
      <c r="K243" s="159" t="str">
        <f t="shared" si="6"/>
        <v/>
      </c>
      <c r="L243" s="146" t="str">
        <f>IF(PROVEEDORES!G244="","",PROVEEDORES!G244)</f>
        <v/>
      </c>
    </row>
    <row r="244" spans="3:12" ht="17.45" customHeight="1" x14ac:dyDescent="0.2">
      <c r="C244" s="158">
        <f t="shared" si="7"/>
        <v>238</v>
      </c>
      <c r="D244" s="146" t="str">
        <f>IF(PROVEEDORES!E245="","",PROVEEDORES!E245)</f>
        <v/>
      </c>
      <c r="E244" s="146" t="str">
        <f>IF(PROVEEDORES!F245="","",PROVEEDORES!F245)</f>
        <v/>
      </c>
      <c r="F244" s="146" t="str">
        <f>IF(PROVEEDORES!D245="","",PROVEEDORES!D245)</f>
        <v/>
      </c>
      <c r="G244" s="159">
        <f>SUMIF('EG-JUN'!$F$18:$F$516,PROVEEDORES!$D245,'EG-JUN'!P$18:P$516)</f>
        <v>0</v>
      </c>
      <c r="H244" s="159">
        <f>SUMIF('EG-JUN'!$F$18:$F$516,PROVEEDORES!$D245,'EG-JUN'!Q$18:Q$516)</f>
        <v>0</v>
      </c>
      <c r="I244" s="159">
        <f>SUMIF('EG-JUN'!$F$18:$F$516,PROVEEDORES!$D245,'EG-JUN'!R$18:R$516)</f>
        <v>0</v>
      </c>
      <c r="J244" s="159">
        <f>SUMIF('EG-JUN'!$F$18:$F$516,PROVEEDORES!$D245,'EG-JUN'!S$18:S$516)</f>
        <v>0</v>
      </c>
      <c r="K244" s="159" t="str">
        <f t="shared" si="6"/>
        <v/>
      </c>
      <c r="L244" s="146" t="str">
        <f>IF(PROVEEDORES!G245="","",PROVEEDORES!G245)</f>
        <v/>
      </c>
    </row>
    <row r="245" spans="3:12" ht="17.45" customHeight="1" x14ac:dyDescent="0.2">
      <c r="C245" s="158">
        <f t="shared" si="7"/>
        <v>239</v>
      </c>
      <c r="D245" s="146" t="str">
        <f>IF(PROVEEDORES!E246="","",PROVEEDORES!E246)</f>
        <v/>
      </c>
      <c r="E245" s="146" t="str">
        <f>IF(PROVEEDORES!F246="","",PROVEEDORES!F246)</f>
        <v/>
      </c>
      <c r="F245" s="146" t="str">
        <f>IF(PROVEEDORES!D246="","",PROVEEDORES!D246)</f>
        <v/>
      </c>
      <c r="G245" s="159">
        <f>SUMIF('EG-JUN'!$F$18:$F$516,PROVEEDORES!$D246,'EG-JUN'!P$18:P$516)</f>
        <v>0</v>
      </c>
      <c r="H245" s="159">
        <f>SUMIF('EG-JUN'!$F$18:$F$516,PROVEEDORES!$D246,'EG-JUN'!Q$18:Q$516)</f>
        <v>0</v>
      </c>
      <c r="I245" s="159">
        <f>SUMIF('EG-JUN'!$F$18:$F$516,PROVEEDORES!$D246,'EG-JUN'!R$18:R$516)</f>
        <v>0</v>
      </c>
      <c r="J245" s="159">
        <f>SUMIF('EG-JUN'!$F$18:$F$516,PROVEEDORES!$D246,'EG-JUN'!S$18:S$516)</f>
        <v>0</v>
      </c>
      <c r="K245" s="159" t="str">
        <f t="shared" si="6"/>
        <v/>
      </c>
      <c r="L245" s="146" t="str">
        <f>IF(PROVEEDORES!G246="","",PROVEEDORES!G246)</f>
        <v/>
      </c>
    </row>
    <row r="246" spans="3:12" ht="17.45" customHeight="1" x14ac:dyDescent="0.2">
      <c r="C246" s="158">
        <f t="shared" si="7"/>
        <v>240</v>
      </c>
      <c r="D246" s="146" t="str">
        <f>IF(PROVEEDORES!E247="","",PROVEEDORES!E247)</f>
        <v/>
      </c>
      <c r="E246" s="146" t="str">
        <f>IF(PROVEEDORES!F247="","",PROVEEDORES!F247)</f>
        <v/>
      </c>
      <c r="F246" s="146" t="str">
        <f>IF(PROVEEDORES!D247="","",PROVEEDORES!D247)</f>
        <v/>
      </c>
      <c r="G246" s="159">
        <f>SUMIF('EG-JUN'!$F$18:$F$516,PROVEEDORES!$D247,'EG-JUN'!P$18:P$516)</f>
        <v>0</v>
      </c>
      <c r="H246" s="159">
        <f>SUMIF('EG-JUN'!$F$18:$F$516,PROVEEDORES!$D247,'EG-JUN'!Q$18:Q$516)</f>
        <v>0</v>
      </c>
      <c r="I246" s="159">
        <f>SUMIF('EG-JUN'!$F$18:$F$516,PROVEEDORES!$D247,'EG-JUN'!R$18:R$516)</f>
        <v>0</v>
      </c>
      <c r="J246" s="159">
        <f>SUMIF('EG-JUN'!$F$18:$F$516,PROVEEDORES!$D247,'EG-JUN'!S$18:S$516)</f>
        <v>0</v>
      </c>
      <c r="K246" s="159" t="str">
        <f t="shared" si="6"/>
        <v/>
      </c>
      <c r="L246" s="146" t="str">
        <f>IF(PROVEEDORES!G247="","",PROVEEDORES!G247)</f>
        <v/>
      </c>
    </row>
    <row r="247" spans="3:12" ht="17.45" customHeight="1" x14ac:dyDescent="0.2">
      <c r="C247" s="158">
        <f t="shared" si="7"/>
        <v>241</v>
      </c>
      <c r="D247" s="146" t="str">
        <f>IF(PROVEEDORES!E248="","",PROVEEDORES!E248)</f>
        <v/>
      </c>
      <c r="E247" s="146" t="str">
        <f>IF(PROVEEDORES!F248="","",PROVEEDORES!F248)</f>
        <v/>
      </c>
      <c r="F247" s="146" t="str">
        <f>IF(PROVEEDORES!D248="","",PROVEEDORES!D248)</f>
        <v/>
      </c>
      <c r="G247" s="159">
        <f>SUMIF('EG-JUN'!$F$18:$F$516,PROVEEDORES!$D248,'EG-JUN'!P$18:P$516)</f>
        <v>0</v>
      </c>
      <c r="H247" s="159">
        <f>SUMIF('EG-JUN'!$F$18:$F$516,PROVEEDORES!$D248,'EG-JUN'!Q$18:Q$516)</f>
        <v>0</v>
      </c>
      <c r="I247" s="159">
        <f>SUMIF('EG-JUN'!$F$18:$F$516,PROVEEDORES!$D248,'EG-JUN'!R$18:R$516)</f>
        <v>0</v>
      </c>
      <c r="J247" s="159">
        <f>SUMIF('EG-JUN'!$F$18:$F$516,PROVEEDORES!$D248,'EG-JUN'!S$18:S$516)</f>
        <v>0</v>
      </c>
      <c r="K247" s="159" t="str">
        <f t="shared" si="6"/>
        <v/>
      </c>
      <c r="L247" s="146" t="str">
        <f>IF(PROVEEDORES!G248="","",PROVEEDORES!G248)</f>
        <v/>
      </c>
    </row>
    <row r="248" spans="3:12" ht="17.45" customHeight="1" x14ac:dyDescent="0.2">
      <c r="C248" s="158">
        <f t="shared" si="7"/>
        <v>242</v>
      </c>
      <c r="D248" s="146" t="str">
        <f>IF(PROVEEDORES!E249="","",PROVEEDORES!E249)</f>
        <v/>
      </c>
      <c r="E248" s="146" t="str">
        <f>IF(PROVEEDORES!F249="","",PROVEEDORES!F249)</f>
        <v/>
      </c>
      <c r="F248" s="146" t="str">
        <f>IF(PROVEEDORES!D249="","",PROVEEDORES!D249)</f>
        <v/>
      </c>
      <c r="G248" s="159">
        <f>SUMIF('EG-JUN'!$F$18:$F$516,PROVEEDORES!$D249,'EG-JUN'!P$18:P$516)</f>
        <v>0</v>
      </c>
      <c r="H248" s="159">
        <f>SUMIF('EG-JUN'!$F$18:$F$516,PROVEEDORES!$D249,'EG-JUN'!Q$18:Q$516)</f>
        <v>0</v>
      </c>
      <c r="I248" s="159">
        <f>SUMIF('EG-JUN'!$F$18:$F$516,PROVEEDORES!$D249,'EG-JUN'!R$18:R$516)</f>
        <v>0</v>
      </c>
      <c r="J248" s="159">
        <f>SUMIF('EG-JUN'!$F$18:$F$516,PROVEEDORES!$D249,'EG-JUN'!S$18:S$516)</f>
        <v>0</v>
      </c>
      <c r="K248" s="159" t="str">
        <f t="shared" si="6"/>
        <v/>
      </c>
      <c r="L248" s="146" t="str">
        <f>IF(PROVEEDORES!G249="","",PROVEEDORES!G249)</f>
        <v/>
      </c>
    </row>
    <row r="249" spans="3:12" ht="17.45" customHeight="1" x14ac:dyDescent="0.2">
      <c r="C249" s="158">
        <f t="shared" si="7"/>
        <v>243</v>
      </c>
      <c r="D249" s="146" t="str">
        <f>IF(PROVEEDORES!E250="","",PROVEEDORES!E250)</f>
        <v/>
      </c>
      <c r="E249" s="146" t="str">
        <f>IF(PROVEEDORES!F250="","",PROVEEDORES!F250)</f>
        <v/>
      </c>
      <c r="F249" s="146" t="str">
        <f>IF(PROVEEDORES!D250="","",PROVEEDORES!D250)</f>
        <v/>
      </c>
      <c r="G249" s="159">
        <f>SUMIF('EG-JUN'!$F$18:$F$516,PROVEEDORES!$D250,'EG-JUN'!P$18:P$516)</f>
        <v>0</v>
      </c>
      <c r="H249" s="159">
        <f>SUMIF('EG-JUN'!$F$18:$F$516,PROVEEDORES!$D250,'EG-JUN'!Q$18:Q$516)</f>
        <v>0</v>
      </c>
      <c r="I249" s="159">
        <f>SUMIF('EG-JUN'!$F$18:$F$516,PROVEEDORES!$D250,'EG-JUN'!R$18:R$516)</f>
        <v>0</v>
      </c>
      <c r="J249" s="159">
        <f>SUMIF('EG-JUN'!$F$18:$F$516,PROVEEDORES!$D250,'EG-JUN'!S$18:S$516)</f>
        <v>0</v>
      </c>
      <c r="K249" s="159" t="str">
        <f t="shared" si="6"/>
        <v/>
      </c>
      <c r="L249" s="146" t="str">
        <f>IF(PROVEEDORES!G250="","",PROVEEDORES!G250)</f>
        <v/>
      </c>
    </row>
    <row r="250" spans="3:12" ht="17.45" customHeight="1" x14ac:dyDescent="0.2">
      <c r="C250" s="158">
        <f t="shared" si="7"/>
        <v>244</v>
      </c>
      <c r="D250" s="146" t="str">
        <f>IF(PROVEEDORES!E251="","",PROVEEDORES!E251)</f>
        <v/>
      </c>
      <c r="E250" s="146" t="str">
        <f>IF(PROVEEDORES!F251="","",PROVEEDORES!F251)</f>
        <v/>
      </c>
      <c r="F250" s="146" t="str">
        <f>IF(PROVEEDORES!D251="","",PROVEEDORES!D251)</f>
        <v/>
      </c>
      <c r="G250" s="159">
        <f>SUMIF('EG-JUN'!$F$18:$F$516,PROVEEDORES!$D251,'EG-JUN'!P$18:P$516)</f>
        <v>0</v>
      </c>
      <c r="H250" s="159">
        <f>SUMIF('EG-JUN'!$F$18:$F$516,PROVEEDORES!$D251,'EG-JUN'!Q$18:Q$516)</f>
        <v>0</v>
      </c>
      <c r="I250" s="159">
        <f>SUMIF('EG-JUN'!$F$18:$F$516,PROVEEDORES!$D251,'EG-JUN'!R$18:R$516)</f>
        <v>0</v>
      </c>
      <c r="J250" s="159">
        <f>SUMIF('EG-JUN'!$F$18:$F$516,PROVEEDORES!$D251,'EG-JUN'!S$18:S$516)</f>
        <v>0</v>
      </c>
      <c r="K250" s="159" t="str">
        <f t="shared" si="6"/>
        <v/>
      </c>
      <c r="L250" s="146" t="str">
        <f>IF(PROVEEDORES!G251="","",PROVEEDORES!G251)</f>
        <v/>
      </c>
    </row>
    <row r="251" spans="3:12" ht="17.45" customHeight="1" x14ac:dyDescent="0.2">
      <c r="C251" s="158">
        <f t="shared" si="7"/>
        <v>245</v>
      </c>
      <c r="D251" s="146" t="str">
        <f>IF(PROVEEDORES!E252="","",PROVEEDORES!E252)</f>
        <v/>
      </c>
      <c r="E251" s="146" t="str">
        <f>IF(PROVEEDORES!F252="","",PROVEEDORES!F252)</f>
        <v/>
      </c>
      <c r="F251" s="146" t="str">
        <f>IF(PROVEEDORES!D252="","",PROVEEDORES!D252)</f>
        <v/>
      </c>
      <c r="G251" s="159">
        <f>SUMIF('EG-JUN'!$F$18:$F$516,PROVEEDORES!$D252,'EG-JUN'!P$18:P$516)</f>
        <v>0</v>
      </c>
      <c r="H251" s="159">
        <f>SUMIF('EG-JUN'!$F$18:$F$516,PROVEEDORES!$D252,'EG-JUN'!Q$18:Q$516)</f>
        <v>0</v>
      </c>
      <c r="I251" s="159">
        <f>SUMIF('EG-JUN'!$F$18:$F$516,PROVEEDORES!$D252,'EG-JUN'!R$18:R$516)</f>
        <v>0</v>
      </c>
      <c r="J251" s="159">
        <f>SUMIF('EG-JUN'!$F$18:$F$516,PROVEEDORES!$D252,'EG-JUN'!S$18:S$516)</f>
        <v>0</v>
      </c>
      <c r="K251" s="159" t="str">
        <f t="shared" si="6"/>
        <v/>
      </c>
      <c r="L251" s="146" t="str">
        <f>IF(PROVEEDORES!G252="","",PROVEEDORES!G252)</f>
        <v/>
      </c>
    </row>
    <row r="252" spans="3:12" ht="17.45" customHeight="1" x14ac:dyDescent="0.2">
      <c r="C252" s="158">
        <f t="shared" si="7"/>
        <v>246</v>
      </c>
      <c r="D252" s="146" t="str">
        <f>IF(PROVEEDORES!E253="","",PROVEEDORES!E253)</f>
        <v/>
      </c>
      <c r="E252" s="146" t="str">
        <f>IF(PROVEEDORES!F253="","",PROVEEDORES!F253)</f>
        <v/>
      </c>
      <c r="F252" s="146" t="str">
        <f>IF(PROVEEDORES!D253="","",PROVEEDORES!D253)</f>
        <v/>
      </c>
      <c r="G252" s="159">
        <f>SUMIF('EG-JUN'!$F$18:$F$516,PROVEEDORES!$D253,'EG-JUN'!P$18:P$516)</f>
        <v>0</v>
      </c>
      <c r="H252" s="159">
        <f>SUMIF('EG-JUN'!$F$18:$F$516,PROVEEDORES!$D253,'EG-JUN'!Q$18:Q$516)</f>
        <v>0</v>
      </c>
      <c r="I252" s="159">
        <f>SUMIF('EG-JUN'!$F$18:$F$516,PROVEEDORES!$D253,'EG-JUN'!R$18:R$516)</f>
        <v>0</v>
      </c>
      <c r="J252" s="159">
        <f>SUMIF('EG-JUN'!$F$18:$F$516,PROVEEDORES!$D253,'EG-JUN'!S$18:S$516)</f>
        <v>0</v>
      </c>
      <c r="K252" s="159" t="str">
        <f t="shared" si="6"/>
        <v/>
      </c>
      <c r="L252" s="146" t="str">
        <f>IF(PROVEEDORES!G253="","",PROVEEDORES!G253)</f>
        <v/>
      </c>
    </row>
    <row r="253" spans="3:12" ht="17.45" customHeight="1" x14ac:dyDescent="0.2">
      <c r="C253" s="158">
        <f t="shared" si="7"/>
        <v>247</v>
      </c>
      <c r="D253" s="146" t="str">
        <f>IF(PROVEEDORES!E254="","",PROVEEDORES!E254)</f>
        <v/>
      </c>
      <c r="E253" s="146" t="str">
        <f>IF(PROVEEDORES!F254="","",PROVEEDORES!F254)</f>
        <v/>
      </c>
      <c r="F253" s="146" t="str">
        <f>IF(PROVEEDORES!D254="","",PROVEEDORES!D254)</f>
        <v/>
      </c>
      <c r="G253" s="159">
        <f>SUMIF('EG-JUN'!$F$18:$F$516,PROVEEDORES!$D254,'EG-JUN'!P$18:P$516)</f>
        <v>0</v>
      </c>
      <c r="H253" s="159">
        <f>SUMIF('EG-JUN'!$F$18:$F$516,PROVEEDORES!$D254,'EG-JUN'!Q$18:Q$516)</f>
        <v>0</v>
      </c>
      <c r="I253" s="159">
        <f>SUMIF('EG-JUN'!$F$18:$F$516,PROVEEDORES!$D254,'EG-JUN'!R$18:R$516)</f>
        <v>0</v>
      </c>
      <c r="J253" s="159">
        <f>SUMIF('EG-JUN'!$F$18:$F$516,PROVEEDORES!$D254,'EG-JUN'!S$18:S$516)</f>
        <v>0</v>
      </c>
      <c r="K253" s="159" t="str">
        <f t="shared" si="6"/>
        <v/>
      </c>
      <c r="L253" s="146" t="str">
        <f>IF(PROVEEDORES!G254="","",PROVEEDORES!G254)</f>
        <v/>
      </c>
    </row>
    <row r="254" spans="3:12" ht="17.45" customHeight="1" x14ac:dyDescent="0.2">
      <c r="C254" s="158">
        <f t="shared" si="7"/>
        <v>248</v>
      </c>
      <c r="D254" s="146" t="str">
        <f>IF(PROVEEDORES!E255="","",PROVEEDORES!E255)</f>
        <v/>
      </c>
      <c r="E254" s="146" t="str">
        <f>IF(PROVEEDORES!F255="","",PROVEEDORES!F255)</f>
        <v/>
      </c>
      <c r="F254" s="146" t="str">
        <f>IF(PROVEEDORES!D255="","",PROVEEDORES!D255)</f>
        <v/>
      </c>
      <c r="G254" s="159">
        <f>SUMIF('EG-JUN'!$F$18:$F$516,PROVEEDORES!$D255,'EG-JUN'!P$18:P$516)</f>
        <v>0</v>
      </c>
      <c r="H254" s="159">
        <f>SUMIF('EG-JUN'!$F$18:$F$516,PROVEEDORES!$D255,'EG-JUN'!Q$18:Q$516)</f>
        <v>0</v>
      </c>
      <c r="I254" s="159">
        <f>SUMIF('EG-JUN'!$F$18:$F$516,PROVEEDORES!$D255,'EG-JUN'!R$18:R$516)</f>
        <v>0</v>
      </c>
      <c r="J254" s="159">
        <f>SUMIF('EG-JUN'!$F$18:$F$516,PROVEEDORES!$D255,'EG-JUN'!S$18:S$516)</f>
        <v>0</v>
      </c>
      <c r="K254" s="159" t="str">
        <f t="shared" si="6"/>
        <v/>
      </c>
      <c r="L254" s="146" t="str">
        <f>IF(PROVEEDORES!G255="","",PROVEEDORES!G255)</f>
        <v/>
      </c>
    </row>
    <row r="255" spans="3:12" ht="17.45" customHeight="1" x14ac:dyDescent="0.2">
      <c r="C255" s="158">
        <f t="shared" si="7"/>
        <v>249</v>
      </c>
      <c r="D255" s="146" t="str">
        <f>IF(PROVEEDORES!E256="","",PROVEEDORES!E256)</f>
        <v/>
      </c>
      <c r="E255" s="146" t="str">
        <f>IF(PROVEEDORES!F256="","",PROVEEDORES!F256)</f>
        <v/>
      </c>
      <c r="F255" s="146" t="str">
        <f>IF(PROVEEDORES!D256="","",PROVEEDORES!D256)</f>
        <v/>
      </c>
      <c r="G255" s="159">
        <f>SUMIF('EG-JUN'!$F$18:$F$516,PROVEEDORES!$D256,'EG-JUN'!P$18:P$516)</f>
        <v>0</v>
      </c>
      <c r="H255" s="159">
        <f>SUMIF('EG-JUN'!$F$18:$F$516,PROVEEDORES!$D256,'EG-JUN'!Q$18:Q$516)</f>
        <v>0</v>
      </c>
      <c r="I255" s="159">
        <f>SUMIF('EG-JUN'!$F$18:$F$516,PROVEEDORES!$D256,'EG-JUN'!R$18:R$516)</f>
        <v>0</v>
      </c>
      <c r="J255" s="159">
        <f>SUMIF('EG-JUN'!$F$18:$F$516,PROVEEDORES!$D256,'EG-JUN'!S$18:S$516)</f>
        <v>0</v>
      </c>
      <c r="K255" s="159" t="str">
        <f t="shared" si="6"/>
        <v/>
      </c>
      <c r="L255" s="146" t="str">
        <f>IF(PROVEEDORES!G256="","",PROVEEDORES!G256)</f>
        <v/>
      </c>
    </row>
    <row r="256" spans="3:12" ht="17.45" customHeight="1" x14ac:dyDescent="0.2">
      <c r="C256" s="158">
        <f t="shared" si="7"/>
        <v>250</v>
      </c>
      <c r="D256" s="146" t="str">
        <f>IF(PROVEEDORES!E257="","",PROVEEDORES!E257)</f>
        <v/>
      </c>
      <c r="E256" s="146" t="str">
        <f>IF(PROVEEDORES!F257="","",PROVEEDORES!F257)</f>
        <v/>
      </c>
      <c r="F256" s="146" t="str">
        <f>IF(PROVEEDORES!D257="","",PROVEEDORES!D257)</f>
        <v/>
      </c>
      <c r="G256" s="159">
        <f>SUMIF('EG-JUN'!$F$18:$F$516,PROVEEDORES!$D257,'EG-JUN'!P$18:P$516)</f>
        <v>0</v>
      </c>
      <c r="H256" s="159">
        <f>SUMIF('EG-JUN'!$F$18:$F$516,PROVEEDORES!$D257,'EG-JUN'!Q$18:Q$516)</f>
        <v>0</v>
      </c>
      <c r="I256" s="159">
        <f>SUMIF('EG-JUN'!$F$18:$F$516,PROVEEDORES!$D257,'EG-JUN'!R$18:R$516)</f>
        <v>0</v>
      </c>
      <c r="J256" s="159">
        <f>SUMIF('EG-JUN'!$F$18:$F$516,PROVEEDORES!$D257,'EG-JUN'!S$18:S$516)</f>
        <v>0</v>
      </c>
      <c r="K256" s="159" t="str">
        <f t="shared" si="6"/>
        <v/>
      </c>
      <c r="L256" s="146" t="str">
        <f>IF(PROVEEDORES!G257="","",PROVEEDORES!G257)</f>
        <v/>
      </c>
    </row>
    <row r="257" spans="3:12" ht="17.45" customHeight="1" x14ac:dyDescent="0.2">
      <c r="C257" s="158">
        <f t="shared" si="7"/>
        <v>251</v>
      </c>
      <c r="D257" s="146" t="str">
        <f>IF(PROVEEDORES!E258="","",PROVEEDORES!E258)</f>
        <v/>
      </c>
      <c r="E257" s="146" t="str">
        <f>IF(PROVEEDORES!F258="","",PROVEEDORES!F258)</f>
        <v/>
      </c>
      <c r="F257" s="146" t="str">
        <f>IF(PROVEEDORES!D258="","",PROVEEDORES!D258)</f>
        <v/>
      </c>
      <c r="G257" s="159">
        <f>SUMIF('EG-JUN'!$F$18:$F$516,PROVEEDORES!$D258,'EG-JUN'!P$18:P$516)</f>
        <v>0</v>
      </c>
      <c r="H257" s="159">
        <f>SUMIF('EG-JUN'!$F$18:$F$516,PROVEEDORES!$D258,'EG-JUN'!Q$18:Q$516)</f>
        <v>0</v>
      </c>
      <c r="I257" s="159">
        <f>SUMIF('EG-JUN'!$F$18:$F$516,PROVEEDORES!$D258,'EG-JUN'!R$18:R$516)</f>
        <v>0</v>
      </c>
      <c r="J257" s="159">
        <f>SUMIF('EG-JUN'!$F$18:$F$516,PROVEEDORES!$D258,'EG-JUN'!S$18:S$516)</f>
        <v>0</v>
      </c>
      <c r="K257" s="159" t="str">
        <f t="shared" si="6"/>
        <v/>
      </c>
      <c r="L257" s="146" t="str">
        <f>IF(PROVEEDORES!G258="","",PROVEEDORES!G258)</f>
        <v/>
      </c>
    </row>
    <row r="258" spans="3:12" ht="17.45" customHeight="1" x14ac:dyDescent="0.2">
      <c r="C258" s="158">
        <f t="shared" si="7"/>
        <v>252</v>
      </c>
      <c r="D258" s="146" t="str">
        <f>IF(PROVEEDORES!E259="","",PROVEEDORES!E259)</f>
        <v/>
      </c>
      <c r="E258" s="146" t="str">
        <f>IF(PROVEEDORES!F259="","",PROVEEDORES!F259)</f>
        <v/>
      </c>
      <c r="F258" s="146" t="str">
        <f>IF(PROVEEDORES!D259="","",PROVEEDORES!D259)</f>
        <v/>
      </c>
      <c r="G258" s="159">
        <f>SUMIF('EG-JUN'!$F$18:$F$516,PROVEEDORES!$D259,'EG-JUN'!P$18:P$516)</f>
        <v>0</v>
      </c>
      <c r="H258" s="159">
        <f>SUMIF('EG-JUN'!$F$18:$F$516,PROVEEDORES!$D259,'EG-JUN'!Q$18:Q$516)</f>
        <v>0</v>
      </c>
      <c r="I258" s="159">
        <f>SUMIF('EG-JUN'!$F$18:$F$516,PROVEEDORES!$D259,'EG-JUN'!R$18:R$516)</f>
        <v>0</v>
      </c>
      <c r="J258" s="159">
        <f>SUMIF('EG-JUN'!$F$18:$F$516,PROVEEDORES!$D259,'EG-JUN'!S$18:S$516)</f>
        <v>0</v>
      </c>
      <c r="K258" s="159" t="str">
        <f t="shared" si="6"/>
        <v/>
      </c>
      <c r="L258" s="146" t="str">
        <f>IF(PROVEEDORES!G259="","",PROVEEDORES!G259)</f>
        <v/>
      </c>
    </row>
    <row r="259" spans="3:12" ht="17.45" customHeight="1" x14ac:dyDescent="0.2">
      <c r="C259" s="158">
        <f t="shared" si="7"/>
        <v>253</v>
      </c>
      <c r="D259" s="146" t="str">
        <f>IF(PROVEEDORES!E260="","",PROVEEDORES!E260)</f>
        <v/>
      </c>
      <c r="E259" s="146" t="str">
        <f>IF(PROVEEDORES!F260="","",PROVEEDORES!F260)</f>
        <v/>
      </c>
      <c r="F259" s="146" t="str">
        <f>IF(PROVEEDORES!D260="","",PROVEEDORES!D260)</f>
        <v/>
      </c>
      <c r="G259" s="159">
        <f>SUMIF('EG-JUN'!$F$18:$F$516,PROVEEDORES!$D260,'EG-JUN'!P$18:P$516)</f>
        <v>0</v>
      </c>
      <c r="H259" s="159">
        <f>SUMIF('EG-JUN'!$F$18:$F$516,PROVEEDORES!$D260,'EG-JUN'!Q$18:Q$516)</f>
        <v>0</v>
      </c>
      <c r="I259" s="159">
        <f>SUMIF('EG-JUN'!$F$18:$F$516,PROVEEDORES!$D260,'EG-JUN'!R$18:R$516)</f>
        <v>0</v>
      </c>
      <c r="J259" s="159">
        <f>SUMIF('EG-JUN'!$F$18:$F$516,PROVEEDORES!$D260,'EG-JUN'!S$18:S$516)</f>
        <v>0</v>
      </c>
      <c r="K259" s="159" t="str">
        <f t="shared" si="6"/>
        <v/>
      </c>
      <c r="L259" s="146" t="str">
        <f>IF(PROVEEDORES!G260="","",PROVEEDORES!G260)</f>
        <v/>
      </c>
    </row>
    <row r="260" spans="3:12" ht="17.45" customHeight="1" x14ac:dyDescent="0.2">
      <c r="C260" s="158">
        <f t="shared" si="7"/>
        <v>254</v>
      </c>
      <c r="D260" s="146" t="str">
        <f>IF(PROVEEDORES!E261="","",PROVEEDORES!E261)</f>
        <v/>
      </c>
      <c r="E260" s="146" t="str">
        <f>IF(PROVEEDORES!F261="","",PROVEEDORES!F261)</f>
        <v/>
      </c>
      <c r="F260" s="146" t="str">
        <f>IF(PROVEEDORES!D261="","",PROVEEDORES!D261)</f>
        <v/>
      </c>
      <c r="G260" s="159">
        <f>SUMIF('EG-JUN'!$F$18:$F$516,PROVEEDORES!$D261,'EG-JUN'!P$18:P$516)</f>
        <v>0</v>
      </c>
      <c r="H260" s="159">
        <f>SUMIF('EG-JUN'!$F$18:$F$516,PROVEEDORES!$D261,'EG-JUN'!Q$18:Q$516)</f>
        <v>0</v>
      </c>
      <c r="I260" s="159">
        <f>SUMIF('EG-JUN'!$F$18:$F$516,PROVEEDORES!$D261,'EG-JUN'!R$18:R$516)</f>
        <v>0</v>
      </c>
      <c r="J260" s="159">
        <f>SUMIF('EG-JUN'!$F$18:$F$516,PROVEEDORES!$D261,'EG-JUN'!S$18:S$516)</f>
        <v>0</v>
      </c>
      <c r="K260" s="159" t="str">
        <f t="shared" si="6"/>
        <v/>
      </c>
      <c r="L260" s="146" t="str">
        <f>IF(PROVEEDORES!G261="","",PROVEEDORES!G261)</f>
        <v/>
      </c>
    </row>
    <row r="261" spans="3:12" ht="17.45" customHeight="1" x14ac:dyDescent="0.2">
      <c r="C261" s="158">
        <f t="shared" si="7"/>
        <v>255</v>
      </c>
      <c r="D261" s="146" t="str">
        <f>IF(PROVEEDORES!E262="","",PROVEEDORES!E262)</f>
        <v/>
      </c>
      <c r="E261" s="146" t="str">
        <f>IF(PROVEEDORES!F262="","",PROVEEDORES!F262)</f>
        <v/>
      </c>
      <c r="F261" s="146" t="str">
        <f>IF(PROVEEDORES!D262="","",PROVEEDORES!D262)</f>
        <v/>
      </c>
      <c r="G261" s="159">
        <f>SUMIF('EG-JUN'!$F$18:$F$516,PROVEEDORES!$D262,'EG-JUN'!P$18:P$516)</f>
        <v>0</v>
      </c>
      <c r="H261" s="159">
        <f>SUMIF('EG-JUN'!$F$18:$F$516,PROVEEDORES!$D262,'EG-JUN'!Q$18:Q$516)</f>
        <v>0</v>
      </c>
      <c r="I261" s="159">
        <f>SUMIF('EG-JUN'!$F$18:$F$516,PROVEEDORES!$D262,'EG-JUN'!R$18:R$516)</f>
        <v>0</v>
      </c>
      <c r="J261" s="159">
        <f>SUMIF('EG-JUN'!$F$18:$F$516,PROVEEDORES!$D262,'EG-JUN'!S$18:S$516)</f>
        <v>0</v>
      </c>
      <c r="K261" s="159" t="str">
        <f t="shared" si="6"/>
        <v/>
      </c>
      <c r="L261" s="146" t="str">
        <f>IF(PROVEEDORES!G262="","",PROVEEDORES!G262)</f>
        <v/>
      </c>
    </row>
    <row r="262" spans="3:12" ht="17.45" customHeight="1" x14ac:dyDescent="0.2">
      <c r="C262" s="158">
        <f t="shared" si="7"/>
        <v>256</v>
      </c>
      <c r="D262" s="146" t="str">
        <f>IF(PROVEEDORES!E263="","",PROVEEDORES!E263)</f>
        <v/>
      </c>
      <c r="E262" s="146" t="str">
        <f>IF(PROVEEDORES!F263="","",PROVEEDORES!F263)</f>
        <v/>
      </c>
      <c r="F262" s="146" t="str">
        <f>IF(PROVEEDORES!D263="","",PROVEEDORES!D263)</f>
        <v/>
      </c>
      <c r="G262" s="159">
        <f>SUMIF('EG-JUN'!$F$18:$F$516,PROVEEDORES!$D263,'EG-JUN'!P$18:P$516)</f>
        <v>0</v>
      </c>
      <c r="H262" s="159">
        <f>SUMIF('EG-JUN'!$F$18:$F$516,PROVEEDORES!$D263,'EG-JUN'!Q$18:Q$516)</f>
        <v>0</v>
      </c>
      <c r="I262" s="159">
        <f>SUMIF('EG-JUN'!$F$18:$F$516,PROVEEDORES!$D263,'EG-JUN'!R$18:R$516)</f>
        <v>0</v>
      </c>
      <c r="J262" s="159">
        <f>SUMIF('EG-JUN'!$F$18:$F$516,PROVEEDORES!$D263,'EG-JUN'!S$18:S$516)</f>
        <v>0</v>
      </c>
      <c r="K262" s="159" t="str">
        <f t="shared" si="6"/>
        <v/>
      </c>
      <c r="L262" s="146" t="str">
        <f>IF(PROVEEDORES!G263="","",PROVEEDORES!G263)</f>
        <v/>
      </c>
    </row>
    <row r="263" spans="3:12" ht="17.45" customHeight="1" x14ac:dyDescent="0.2">
      <c r="C263" s="158">
        <f t="shared" si="7"/>
        <v>257</v>
      </c>
      <c r="D263" s="146" t="str">
        <f>IF(PROVEEDORES!E264="","",PROVEEDORES!E264)</f>
        <v/>
      </c>
      <c r="E263" s="146" t="str">
        <f>IF(PROVEEDORES!F264="","",PROVEEDORES!F264)</f>
        <v/>
      </c>
      <c r="F263" s="146" t="str">
        <f>IF(PROVEEDORES!D264="","",PROVEEDORES!D264)</f>
        <v/>
      </c>
      <c r="G263" s="159">
        <f>SUMIF('EG-JUN'!$F$18:$F$516,PROVEEDORES!$D264,'EG-JUN'!P$18:P$516)</f>
        <v>0</v>
      </c>
      <c r="H263" s="159">
        <f>SUMIF('EG-JUN'!$F$18:$F$516,PROVEEDORES!$D264,'EG-JUN'!Q$18:Q$516)</f>
        <v>0</v>
      </c>
      <c r="I263" s="159">
        <f>SUMIF('EG-JUN'!$F$18:$F$516,PROVEEDORES!$D264,'EG-JUN'!R$18:R$516)</f>
        <v>0</v>
      </c>
      <c r="J263" s="159">
        <f>SUMIF('EG-JUN'!$F$18:$F$516,PROVEEDORES!$D264,'EG-JUN'!S$18:S$516)</f>
        <v>0</v>
      </c>
      <c r="K263" s="159" t="str">
        <f t="shared" si="6"/>
        <v/>
      </c>
      <c r="L263" s="146" t="str">
        <f>IF(PROVEEDORES!G264="","",PROVEEDORES!G264)</f>
        <v/>
      </c>
    </row>
    <row r="264" spans="3:12" ht="17.45" customHeight="1" x14ac:dyDescent="0.2">
      <c r="C264" s="158">
        <f t="shared" si="7"/>
        <v>258</v>
      </c>
      <c r="D264" s="146" t="str">
        <f>IF(PROVEEDORES!E265="","",PROVEEDORES!E265)</f>
        <v/>
      </c>
      <c r="E264" s="146" t="str">
        <f>IF(PROVEEDORES!F265="","",PROVEEDORES!F265)</f>
        <v/>
      </c>
      <c r="F264" s="146" t="str">
        <f>IF(PROVEEDORES!D265="","",PROVEEDORES!D265)</f>
        <v/>
      </c>
      <c r="G264" s="159">
        <f>SUMIF('EG-JUN'!$F$18:$F$516,PROVEEDORES!$D265,'EG-JUN'!P$18:P$516)</f>
        <v>0</v>
      </c>
      <c r="H264" s="159">
        <f>SUMIF('EG-JUN'!$F$18:$F$516,PROVEEDORES!$D265,'EG-JUN'!Q$18:Q$516)</f>
        <v>0</v>
      </c>
      <c r="I264" s="159">
        <f>SUMIF('EG-JUN'!$F$18:$F$516,PROVEEDORES!$D265,'EG-JUN'!R$18:R$516)</f>
        <v>0</v>
      </c>
      <c r="J264" s="159">
        <f>SUMIF('EG-JUN'!$F$18:$F$516,PROVEEDORES!$D265,'EG-JUN'!S$18:S$516)</f>
        <v>0</v>
      </c>
      <c r="K264" s="159" t="str">
        <f t="shared" ref="K264:K327" si="8">IF(G264+H264+I264+J264&gt;0,"C/Información","")</f>
        <v/>
      </c>
      <c r="L264" s="146" t="str">
        <f>IF(PROVEEDORES!G265="","",PROVEEDORES!G265)</f>
        <v/>
      </c>
    </row>
    <row r="265" spans="3:12" ht="17.45" customHeight="1" x14ac:dyDescent="0.2">
      <c r="C265" s="158">
        <f t="shared" ref="C265:C328" si="9">C264+1</f>
        <v>259</v>
      </c>
      <c r="D265" s="146" t="str">
        <f>IF(PROVEEDORES!E266="","",PROVEEDORES!E266)</f>
        <v/>
      </c>
      <c r="E265" s="146" t="str">
        <f>IF(PROVEEDORES!F266="","",PROVEEDORES!F266)</f>
        <v/>
      </c>
      <c r="F265" s="146" t="str">
        <f>IF(PROVEEDORES!D266="","",PROVEEDORES!D266)</f>
        <v/>
      </c>
      <c r="G265" s="159">
        <f>SUMIF('EG-JUN'!$F$18:$F$516,PROVEEDORES!$D266,'EG-JUN'!P$18:P$516)</f>
        <v>0</v>
      </c>
      <c r="H265" s="159">
        <f>SUMIF('EG-JUN'!$F$18:$F$516,PROVEEDORES!$D266,'EG-JUN'!Q$18:Q$516)</f>
        <v>0</v>
      </c>
      <c r="I265" s="159">
        <f>SUMIF('EG-JUN'!$F$18:$F$516,PROVEEDORES!$D266,'EG-JUN'!R$18:R$516)</f>
        <v>0</v>
      </c>
      <c r="J265" s="159">
        <f>SUMIF('EG-JUN'!$F$18:$F$516,PROVEEDORES!$D266,'EG-JUN'!S$18:S$516)</f>
        <v>0</v>
      </c>
      <c r="K265" s="159" t="str">
        <f t="shared" si="8"/>
        <v/>
      </c>
      <c r="L265" s="146" t="str">
        <f>IF(PROVEEDORES!G266="","",PROVEEDORES!G266)</f>
        <v/>
      </c>
    </row>
    <row r="266" spans="3:12" ht="17.45" customHeight="1" x14ac:dyDescent="0.2">
      <c r="C266" s="158">
        <f t="shared" si="9"/>
        <v>260</v>
      </c>
      <c r="D266" s="146" t="str">
        <f>IF(PROVEEDORES!E267="","",PROVEEDORES!E267)</f>
        <v/>
      </c>
      <c r="E266" s="146" t="str">
        <f>IF(PROVEEDORES!F267="","",PROVEEDORES!F267)</f>
        <v/>
      </c>
      <c r="F266" s="146" t="str">
        <f>IF(PROVEEDORES!D267="","",PROVEEDORES!D267)</f>
        <v/>
      </c>
      <c r="G266" s="159">
        <f>SUMIF('EG-JUN'!$F$18:$F$516,PROVEEDORES!$D267,'EG-JUN'!P$18:P$516)</f>
        <v>0</v>
      </c>
      <c r="H266" s="159">
        <f>SUMIF('EG-JUN'!$F$18:$F$516,PROVEEDORES!$D267,'EG-JUN'!Q$18:Q$516)</f>
        <v>0</v>
      </c>
      <c r="I266" s="159">
        <f>SUMIF('EG-JUN'!$F$18:$F$516,PROVEEDORES!$D267,'EG-JUN'!R$18:R$516)</f>
        <v>0</v>
      </c>
      <c r="J266" s="159">
        <f>SUMIF('EG-JUN'!$F$18:$F$516,PROVEEDORES!$D267,'EG-JUN'!S$18:S$516)</f>
        <v>0</v>
      </c>
      <c r="K266" s="159" t="str">
        <f t="shared" si="8"/>
        <v/>
      </c>
      <c r="L266" s="146" t="str">
        <f>IF(PROVEEDORES!G267="","",PROVEEDORES!G267)</f>
        <v/>
      </c>
    </row>
    <row r="267" spans="3:12" ht="17.45" customHeight="1" x14ac:dyDescent="0.2">
      <c r="C267" s="158">
        <f t="shared" si="9"/>
        <v>261</v>
      </c>
      <c r="D267" s="146" t="str">
        <f>IF(PROVEEDORES!E268="","",PROVEEDORES!E268)</f>
        <v/>
      </c>
      <c r="E267" s="146" t="str">
        <f>IF(PROVEEDORES!F268="","",PROVEEDORES!F268)</f>
        <v/>
      </c>
      <c r="F267" s="146" t="str">
        <f>IF(PROVEEDORES!D268="","",PROVEEDORES!D268)</f>
        <v/>
      </c>
      <c r="G267" s="159">
        <f>SUMIF('EG-JUN'!$F$18:$F$516,PROVEEDORES!$D268,'EG-JUN'!P$18:P$516)</f>
        <v>0</v>
      </c>
      <c r="H267" s="159">
        <f>SUMIF('EG-JUN'!$F$18:$F$516,PROVEEDORES!$D268,'EG-JUN'!Q$18:Q$516)</f>
        <v>0</v>
      </c>
      <c r="I267" s="159">
        <f>SUMIF('EG-JUN'!$F$18:$F$516,PROVEEDORES!$D268,'EG-JUN'!R$18:R$516)</f>
        <v>0</v>
      </c>
      <c r="J267" s="159">
        <f>SUMIF('EG-JUN'!$F$18:$F$516,PROVEEDORES!$D268,'EG-JUN'!S$18:S$516)</f>
        <v>0</v>
      </c>
      <c r="K267" s="159" t="str">
        <f t="shared" si="8"/>
        <v/>
      </c>
      <c r="L267" s="146" t="str">
        <f>IF(PROVEEDORES!G268="","",PROVEEDORES!G268)</f>
        <v/>
      </c>
    </row>
    <row r="268" spans="3:12" ht="17.45" customHeight="1" x14ac:dyDescent="0.2">
      <c r="C268" s="158">
        <f t="shared" si="9"/>
        <v>262</v>
      </c>
      <c r="D268" s="146" t="str">
        <f>IF(PROVEEDORES!E269="","",PROVEEDORES!E269)</f>
        <v/>
      </c>
      <c r="E268" s="146" t="str">
        <f>IF(PROVEEDORES!F269="","",PROVEEDORES!F269)</f>
        <v/>
      </c>
      <c r="F268" s="146" t="str">
        <f>IF(PROVEEDORES!D269="","",PROVEEDORES!D269)</f>
        <v/>
      </c>
      <c r="G268" s="159">
        <f>SUMIF('EG-JUN'!$F$18:$F$516,PROVEEDORES!$D269,'EG-JUN'!P$18:P$516)</f>
        <v>0</v>
      </c>
      <c r="H268" s="159">
        <f>SUMIF('EG-JUN'!$F$18:$F$516,PROVEEDORES!$D269,'EG-JUN'!Q$18:Q$516)</f>
        <v>0</v>
      </c>
      <c r="I268" s="159">
        <f>SUMIF('EG-JUN'!$F$18:$F$516,PROVEEDORES!$D269,'EG-JUN'!R$18:R$516)</f>
        <v>0</v>
      </c>
      <c r="J268" s="159">
        <f>SUMIF('EG-JUN'!$F$18:$F$516,PROVEEDORES!$D269,'EG-JUN'!S$18:S$516)</f>
        <v>0</v>
      </c>
      <c r="K268" s="159" t="str">
        <f t="shared" si="8"/>
        <v/>
      </c>
      <c r="L268" s="146" t="str">
        <f>IF(PROVEEDORES!G269="","",PROVEEDORES!G269)</f>
        <v/>
      </c>
    </row>
    <row r="269" spans="3:12" ht="17.45" customHeight="1" x14ac:dyDescent="0.2">
      <c r="C269" s="158">
        <f t="shared" si="9"/>
        <v>263</v>
      </c>
      <c r="D269" s="146" t="str">
        <f>IF(PROVEEDORES!E270="","",PROVEEDORES!E270)</f>
        <v/>
      </c>
      <c r="E269" s="146" t="str">
        <f>IF(PROVEEDORES!F270="","",PROVEEDORES!F270)</f>
        <v/>
      </c>
      <c r="F269" s="146" t="str">
        <f>IF(PROVEEDORES!D270="","",PROVEEDORES!D270)</f>
        <v/>
      </c>
      <c r="G269" s="159">
        <f>SUMIF('EG-JUN'!$F$18:$F$516,PROVEEDORES!$D270,'EG-JUN'!P$18:P$516)</f>
        <v>0</v>
      </c>
      <c r="H269" s="159">
        <f>SUMIF('EG-JUN'!$F$18:$F$516,PROVEEDORES!$D270,'EG-JUN'!Q$18:Q$516)</f>
        <v>0</v>
      </c>
      <c r="I269" s="159">
        <f>SUMIF('EG-JUN'!$F$18:$F$516,PROVEEDORES!$D270,'EG-JUN'!R$18:R$516)</f>
        <v>0</v>
      </c>
      <c r="J269" s="159">
        <f>SUMIF('EG-JUN'!$F$18:$F$516,PROVEEDORES!$D270,'EG-JUN'!S$18:S$516)</f>
        <v>0</v>
      </c>
      <c r="K269" s="159" t="str">
        <f t="shared" si="8"/>
        <v/>
      </c>
      <c r="L269" s="146" t="str">
        <f>IF(PROVEEDORES!G270="","",PROVEEDORES!G270)</f>
        <v/>
      </c>
    </row>
    <row r="270" spans="3:12" ht="17.45" customHeight="1" x14ac:dyDescent="0.2">
      <c r="C270" s="158">
        <f t="shared" si="9"/>
        <v>264</v>
      </c>
      <c r="D270" s="146" t="str">
        <f>IF(PROVEEDORES!E271="","",PROVEEDORES!E271)</f>
        <v/>
      </c>
      <c r="E270" s="146" t="str">
        <f>IF(PROVEEDORES!F271="","",PROVEEDORES!F271)</f>
        <v/>
      </c>
      <c r="F270" s="146" t="str">
        <f>IF(PROVEEDORES!D271="","",PROVEEDORES!D271)</f>
        <v/>
      </c>
      <c r="G270" s="159">
        <f>SUMIF('EG-JUN'!$F$18:$F$516,PROVEEDORES!$D271,'EG-JUN'!P$18:P$516)</f>
        <v>0</v>
      </c>
      <c r="H270" s="159">
        <f>SUMIF('EG-JUN'!$F$18:$F$516,PROVEEDORES!$D271,'EG-JUN'!Q$18:Q$516)</f>
        <v>0</v>
      </c>
      <c r="I270" s="159">
        <f>SUMIF('EG-JUN'!$F$18:$F$516,PROVEEDORES!$D271,'EG-JUN'!R$18:R$516)</f>
        <v>0</v>
      </c>
      <c r="J270" s="159">
        <f>SUMIF('EG-JUN'!$F$18:$F$516,PROVEEDORES!$D271,'EG-JUN'!S$18:S$516)</f>
        <v>0</v>
      </c>
      <c r="K270" s="159" t="str">
        <f t="shared" si="8"/>
        <v/>
      </c>
      <c r="L270" s="146" t="str">
        <f>IF(PROVEEDORES!G271="","",PROVEEDORES!G271)</f>
        <v/>
      </c>
    </row>
    <row r="271" spans="3:12" ht="17.45" customHeight="1" x14ac:dyDescent="0.2">
      <c r="C271" s="158">
        <f t="shared" si="9"/>
        <v>265</v>
      </c>
      <c r="D271" s="146" t="str">
        <f>IF(PROVEEDORES!E272="","",PROVEEDORES!E272)</f>
        <v/>
      </c>
      <c r="E271" s="146" t="str">
        <f>IF(PROVEEDORES!F272="","",PROVEEDORES!F272)</f>
        <v/>
      </c>
      <c r="F271" s="146" t="str">
        <f>IF(PROVEEDORES!D272="","",PROVEEDORES!D272)</f>
        <v/>
      </c>
      <c r="G271" s="159">
        <f>SUMIF('EG-JUN'!$F$18:$F$516,PROVEEDORES!$D272,'EG-JUN'!P$18:P$516)</f>
        <v>0</v>
      </c>
      <c r="H271" s="159">
        <f>SUMIF('EG-JUN'!$F$18:$F$516,PROVEEDORES!$D272,'EG-JUN'!Q$18:Q$516)</f>
        <v>0</v>
      </c>
      <c r="I271" s="159">
        <f>SUMIF('EG-JUN'!$F$18:$F$516,PROVEEDORES!$D272,'EG-JUN'!R$18:R$516)</f>
        <v>0</v>
      </c>
      <c r="J271" s="159">
        <f>SUMIF('EG-JUN'!$F$18:$F$516,PROVEEDORES!$D272,'EG-JUN'!S$18:S$516)</f>
        <v>0</v>
      </c>
      <c r="K271" s="159" t="str">
        <f t="shared" si="8"/>
        <v/>
      </c>
      <c r="L271" s="146" t="str">
        <f>IF(PROVEEDORES!G272="","",PROVEEDORES!G272)</f>
        <v/>
      </c>
    </row>
    <row r="272" spans="3:12" ht="17.45" customHeight="1" x14ac:dyDescent="0.2">
      <c r="C272" s="158">
        <f t="shared" si="9"/>
        <v>266</v>
      </c>
      <c r="D272" s="146" t="str">
        <f>IF(PROVEEDORES!E273="","",PROVEEDORES!E273)</f>
        <v/>
      </c>
      <c r="E272" s="146" t="str">
        <f>IF(PROVEEDORES!F273="","",PROVEEDORES!F273)</f>
        <v/>
      </c>
      <c r="F272" s="146" t="str">
        <f>IF(PROVEEDORES!D273="","",PROVEEDORES!D273)</f>
        <v/>
      </c>
      <c r="G272" s="159">
        <f>SUMIF('EG-JUN'!$F$18:$F$516,PROVEEDORES!$D273,'EG-JUN'!P$18:P$516)</f>
        <v>0</v>
      </c>
      <c r="H272" s="159">
        <f>SUMIF('EG-JUN'!$F$18:$F$516,PROVEEDORES!$D273,'EG-JUN'!Q$18:Q$516)</f>
        <v>0</v>
      </c>
      <c r="I272" s="159">
        <f>SUMIF('EG-JUN'!$F$18:$F$516,PROVEEDORES!$D273,'EG-JUN'!R$18:R$516)</f>
        <v>0</v>
      </c>
      <c r="J272" s="159">
        <f>SUMIF('EG-JUN'!$F$18:$F$516,PROVEEDORES!$D273,'EG-JUN'!S$18:S$516)</f>
        <v>0</v>
      </c>
      <c r="K272" s="159" t="str">
        <f t="shared" si="8"/>
        <v/>
      </c>
      <c r="L272" s="146" t="str">
        <f>IF(PROVEEDORES!G273="","",PROVEEDORES!G273)</f>
        <v/>
      </c>
    </row>
    <row r="273" spans="3:12" ht="17.45" customHeight="1" x14ac:dyDescent="0.2">
      <c r="C273" s="158">
        <f t="shared" si="9"/>
        <v>267</v>
      </c>
      <c r="D273" s="146" t="str">
        <f>IF(PROVEEDORES!E274="","",PROVEEDORES!E274)</f>
        <v/>
      </c>
      <c r="E273" s="146" t="str">
        <f>IF(PROVEEDORES!F274="","",PROVEEDORES!F274)</f>
        <v/>
      </c>
      <c r="F273" s="146" t="str">
        <f>IF(PROVEEDORES!D274="","",PROVEEDORES!D274)</f>
        <v/>
      </c>
      <c r="G273" s="159">
        <f>SUMIF('EG-JUN'!$F$18:$F$516,PROVEEDORES!$D274,'EG-JUN'!P$18:P$516)</f>
        <v>0</v>
      </c>
      <c r="H273" s="159">
        <f>SUMIF('EG-JUN'!$F$18:$F$516,PROVEEDORES!$D274,'EG-JUN'!Q$18:Q$516)</f>
        <v>0</v>
      </c>
      <c r="I273" s="159">
        <f>SUMIF('EG-JUN'!$F$18:$F$516,PROVEEDORES!$D274,'EG-JUN'!R$18:R$516)</f>
        <v>0</v>
      </c>
      <c r="J273" s="159">
        <f>SUMIF('EG-JUN'!$F$18:$F$516,PROVEEDORES!$D274,'EG-JUN'!S$18:S$516)</f>
        <v>0</v>
      </c>
      <c r="K273" s="159" t="str">
        <f t="shared" si="8"/>
        <v/>
      </c>
      <c r="L273" s="146" t="str">
        <f>IF(PROVEEDORES!G274="","",PROVEEDORES!G274)</f>
        <v/>
      </c>
    </row>
    <row r="274" spans="3:12" ht="17.45" customHeight="1" x14ac:dyDescent="0.2">
      <c r="C274" s="158">
        <f t="shared" si="9"/>
        <v>268</v>
      </c>
      <c r="D274" s="146" t="str">
        <f>IF(PROVEEDORES!E275="","",PROVEEDORES!E275)</f>
        <v/>
      </c>
      <c r="E274" s="146" t="str">
        <f>IF(PROVEEDORES!F275="","",PROVEEDORES!F275)</f>
        <v/>
      </c>
      <c r="F274" s="146" t="str">
        <f>IF(PROVEEDORES!D275="","",PROVEEDORES!D275)</f>
        <v/>
      </c>
      <c r="G274" s="159">
        <f>SUMIF('EG-JUN'!$F$18:$F$516,PROVEEDORES!$D275,'EG-JUN'!P$18:P$516)</f>
        <v>0</v>
      </c>
      <c r="H274" s="159">
        <f>SUMIF('EG-JUN'!$F$18:$F$516,PROVEEDORES!$D275,'EG-JUN'!Q$18:Q$516)</f>
        <v>0</v>
      </c>
      <c r="I274" s="159">
        <f>SUMIF('EG-JUN'!$F$18:$F$516,PROVEEDORES!$D275,'EG-JUN'!R$18:R$516)</f>
        <v>0</v>
      </c>
      <c r="J274" s="159">
        <f>SUMIF('EG-JUN'!$F$18:$F$516,PROVEEDORES!$D275,'EG-JUN'!S$18:S$516)</f>
        <v>0</v>
      </c>
      <c r="K274" s="159" t="str">
        <f t="shared" si="8"/>
        <v/>
      </c>
      <c r="L274" s="146" t="str">
        <f>IF(PROVEEDORES!G275="","",PROVEEDORES!G275)</f>
        <v/>
      </c>
    </row>
    <row r="275" spans="3:12" ht="17.45" customHeight="1" x14ac:dyDescent="0.2">
      <c r="C275" s="158">
        <f t="shared" si="9"/>
        <v>269</v>
      </c>
      <c r="D275" s="146" t="str">
        <f>IF(PROVEEDORES!E276="","",PROVEEDORES!E276)</f>
        <v/>
      </c>
      <c r="E275" s="146" t="str">
        <f>IF(PROVEEDORES!F276="","",PROVEEDORES!F276)</f>
        <v/>
      </c>
      <c r="F275" s="146" t="str">
        <f>IF(PROVEEDORES!D276="","",PROVEEDORES!D276)</f>
        <v/>
      </c>
      <c r="G275" s="159">
        <f>SUMIF('EG-JUN'!$F$18:$F$516,PROVEEDORES!$D276,'EG-JUN'!P$18:P$516)</f>
        <v>0</v>
      </c>
      <c r="H275" s="159">
        <f>SUMIF('EG-JUN'!$F$18:$F$516,PROVEEDORES!$D276,'EG-JUN'!Q$18:Q$516)</f>
        <v>0</v>
      </c>
      <c r="I275" s="159">
        <f>SUMIF('EG-JUN'!$F$18:$F$516,PROVEEDORES!$D276,'EG-JUN'!R$18:R$516)</f>
        <v>0</v>
      </c>
      <c r="J275" s="159">
        <f>SUMIF('EG-JUN'!$F$18:$F$516,PROVEEDORES!$D276,'EG-JUN'!S$18:S$516)</f>
        <v>0</v>
      </c>
      <c r="K275" s="159" t="str">
        <f t="shared" si="8"/>
        <v/>
      </c>
      <c r="L275" s="146" t="str">
        <f>IF(PROVEEDORES!G276="","",PROVEEDORES!G276)</f>
        <v/>
      </c>
    </row>
    <row r="276" spans="3:12" ht="17.45" customHeight="1" x14ac:dyDescent="0.2">
      <c r="C276" s="158">
        <f t="shared" si="9"/>
        <v>270</v>
      </c>
      <c r="D276" s="146" t="str">
        <f>IF(PROVEEDORES!E277="","",PROVEEDORES!E277)</f>
        <v/>
      </c>
      <c r="E276" s="146" t="str">
        <f>IF(PROVEEDORES!F277="","",PROVEEDORES!F277)</f>
        <v/>
      </c>
      <c r="F276" s="146" t="str">
        <f>IF(PROVEEDORES!D277="","",PROVEEDORES!D277)</f>
        <v/>
      </c>
      <c r="G276" s="159">
        <f>SUMIF('EG-JUN'!$F$18:$F$516,PROVEEDORES!$D277,'EG-JUN'!P$18:P$516)</f>
        <v>0</v>
      </c>
      <c r="H276" s="159">
        <f>SUMIF('EG-JUN'!$F$18:$F$516,PROVEEDORES!$D277,'EG-JUN'!Q$18:Q$516)</f>
        <v>0</v>
      </c>
      <c r="I276" s="159">
        <f>SUMIF('EG-JUN'!$F$18:$F$516,PROVEEDORES!$D277,'EG-JUN'!R$18:R$516)</f>
        <v>0</v>
      </c>
      <c r="J276" s="159">
        <f>SUMIF('EG-JUN'!$F$18:$F$516,PROVEEDORES!$D277,'EG-JUN'!S$18:S$516)</f>
        <v>0</v>
      </c>
      <c r="K276" s="159" t="str">
        <f t="shared" si="8"/>
        <v/>
      </c>
      <c r="L276" s="146" t="str">
        <f>IF(PROVEEDORES!G277="","",PROVEEDORES!G277)</f>
        <v/>
      </c>
    </row>
    <row r="277" spans="3:12" ht="17.45" customHeight="1" x14ac:dyDescent="0.2">
      <c r="C277" s="158">
        <f t="shared" si="9"/>
        <v>271</v>
      </c>
      <c r="D277" s="146" t="str">
        <f>IF(PROVEEDORES!E278="","",PROVEEDORES!E278)</f>
        <v/>
      </c>
      <c r="E277" s="146" t="str">
        <f>IF(PROVEEDORES!F278="","",PROVEEDORES!F278)</f>
        <v/>
      </c>
      <c r="F277" s="146" t="str">
        <f>IF(PROVEEDORES!D278="","",PROVEEDORES!D278)</f>
        <v/>
      </c>
      <c r="G277" s="159">
        <f>SUMIF('EG-JUN'!$F$18:$F$516,PROVEEDORES!$D278,'EG-JUN'!P$18:P$516)</f>
        <v>0</v>
      </c>
      <c r="H277" s="159">
        <f>SUMIF('EG-JUN'!$F$18:$F$516,PROVEEDORES!$D278,'EG-JUN'!Q$18:Q$516)</f>
        <v>0</v>
      </c>
      <c r="I277" s="159">
        <f>SUMIF('EG-JUN'!$F$18:$F$516,PROVEEDORES!$D278,'EG-JUN'!R$18:R$516)</f>
        <v>0</v>
      </c>
      <c r="J277" s="159">
        <f>SUMIF('EG-JUN'!$F$18:$F$516,PROVEEDORES!$D278,'EG-JUN'!S$18:S$516)</f>
        <v>0</v>
      </c>
      <c r="K277" s="159" t="str">
        <f t="shared" si="8"/>
        <v/>
      </c>
      <c r="L277" s="146" t="str">
        <f>IF(PROVEEDORES!G278="","",PROVEEDORES!G278)</f>
        <v/>
      </c>
    </row>
    <row r="278" spans="3:12" ht="17.45" customHeight="1" x14ac:dyDescent="0.2">
      <c r="C278" s="158">
        <f t="shared" si="9"/>
        <v>272</v>
      </c>
      <c r="D278" s="146" t="str">
        <f>IF(PROVEEDORES!E279="","",PROVEEDORES!E279)</f>
        <v/>
      </c>
      <c r="E278" s="146" t="str">
        <f>IF(PROVEEDORES!F279="","",PROVEEDORES!F279)</f>
        <v/>
      </c>
      <c r="F278" s="146" t="str">
        <f>IF(PROVEEDORES!D279="","",PROVEEDORES!D279)</f>
        <v/>
      </c>
      <c r="G278" s="159">
        <f>SUMIF('EG-JUN'!$F$18:$F$516,PROVEEDORES!$D279,'EG-JUN'!P$18:P$516)</f>
        <v>0</v>
      </c>
      <c r="H278" s="159">
        <f>SUMIF('EG-JUN'!$F$18:$F$516,PROVEEDORES!$D279,'EG-JUN'!Q$18:Q$516)</f>
        <v>0</v>
      </c>
      <c r="I278" s="159">
        <f>SUMIF('EG-JUN'!$F$18:$F$516,PROVEEDORES!$D279,'EG-JUN'!R$18:R$516)</f>
        <v>0</v>
      </c>
      <c r="J278" s="159">
        <f>SUMIF('EG-JUN'!$F$18:$F$516,PROVEEDORES!$D279,'EG-JUN'!S$18:S$516)</f>
        <v>0</v>
      </c>
      <c r="K278" s="159" t="str">
        <f t="shared" si="8"/>
        <v/>
      </c>
      <c r="L278" s="146" t="str">
        <f>IF(PROVEEDORES!G279="","",PROVEEDORES!G279)</f>
        <v/>
      </c>
    </row>
    <row r="279" spans="3:12" ht="17.45" customHeight="1" x14ac:dyDescent="0.2">
      <c r="C279" s="158">
        <f t="shared" si="9"/>
        <v>273</v>
      </c>
      <c r="D279" s="146" t="str">
        <f>IF(PROVEEDORES!E280="","",PROVEEDORES!E280)</f>
        <v/>
      </c>
      <c r="E279" s="146" t="str">
        <f>IF(PROVEEDORES!F280="","",PROVEEDORES!F280)</f>
        <v/>
      </c>
      <c r="F279" s="146" t="str">
        <f>IF(PROVEEDORES!D280="","",PROVEEDORES!D280)</f>
        <v/>
      </c>
      <c r="G279" s="159">
        <f>SUMIF('EG-JUN'!$F$18:$F$516,PROVEEDORES!$D280,'EG-JUN'!P$18:P$516)</f>
        <v>0</v>
      </c>
      <c r="H279" s="159">
        <f>SUMIF('EG-JUN'!$F$18:$F$516,PROVEEDORES!$D280,'EG-JUN'!Q$18:Q$516)</f>
        <v>0</v>
      </c>
      <c r="I279" s="159">
        <f>SUMIF('EG-JUN'!$F$18:$F$516,PROVEEDORES!$D280,'EG-JUN'!R$18:R$516)</f>
        <v>0</v>
      </c>
      <c r="J279" s="159">
        <f>SUMIF('EG-JUN'!$F$18:$F$516,PROVEEDORES!$D280,'EG-JUN'!S$18:S$516)</f>
        <v>0</v>
      </c>
      <c r="K279" s="159" t="str">
        <f t="shared" si="8"/>
        <v/>
      </c>
      <c r="L279" s="146" t="str">
        <f>IF(PROVEEDORES!G280="","",PROVEEDORES!G280)</f>
        <v/>
      </c>
    </row>
    <row r="280" spans="3:12" ht="17.45" customHeight="1" x14ac:dyDescent="0.2">
      <c r="C280" s="158">
        <f t="shared" si="9"/>
        <v>274</v>
      </c>
      <c r="D280" s="146" t="str">
        <f>IF(PROVEEDORES!E281="","",PROVEEDORES!E281)</f>
        <v/>
      </c>
      <c r="E280" s="146" t="str">
        <f>IF(PROVEEDORES!F281="","",PROVEEDORES!F281)</f>
        <v/>
      </c>
      <c r="F280" s="146" t="str">
        <f>IF(PROVEEDORES!D281="","",PROVEEDORES!D281)</f>
        <v/>
      </c>
      <c r="G280" s="159">
        <f>SUMIF('EG-JUN'!$F$18:$F$516,PROVEEDORES!$D281,'EG-JUN'!P$18:P$516)</f>
        <v>0</v>
      </c>
      <c r="H280" s="159">
        <f>SUMIF('EG-JUN'!$F$18:$F$516,PROVEEDORES!$D281,'EG-JUN'!Q$18:Q$516)</f>
        <v>0</v>
      </c>
      <c r="I280" s="159">
        <f>SUMIF('EG-JUN'!$F$18:$F$516,PROVEEDORES!$D281,'EG-JUN'!R$18:R$516)</f>
        <v>0</v>
      </c>
      <c r="J280" s="159">
        <f>SUMIF('EG-JUN'!$F$18:$F$516,PROVEEDORES!$D281,'EG-JUN'!S$18:S$516)</f>
        <v>0</v>
      </c>
      <c r="K280" s="159" t="str">
        <f t="shared" si="8"/>
        <v/>
      </c>
      <c r="L280" s="146" t="str">
        <f>IF(PROVEEDORES!G281="","",PROVEEDORES!G281)</f>
        <v/>
      </c>
    </row>
    <row r="281" spans="3:12" ht="17.45" customHeight="1" x14ac:dyDescent="0.2">
      <c r="C281" s="158">
        <f t="shared" si="9"/>
        <v>275</v>
      </c>
      <c r="D281" s="146" t="str">
        <f>IF(PROVEEDORES!E282="","",PROVEEDORES!E282)</f>
        <v/>
      </c>
      <c r="E281" s="146" t="str">
        <f>IF(PROVEEDORES!F282="","",PROVEEDORES!F282)</f>
        <v/>
      </c>
      <c r="F281" s="146" t="str">
        <f>IF(PROVEEDORES!D282="","",PROVEEDORES!D282)</f>
        <v/>
      </c>
      <c r="G281" s="159">
        <f>SUMIF('EG-JUN'!$F$18:$F$516,PROVEEDORES!$D282,'EG-JUN'!P$18:P$516)</f>
        <v>0</v>
      </c>
      <c r="H281" s="159">
        <f>SUMIF('EG-JUN'!$F$18:$F$516,PROVEEDORES!$D282,'EG-JUN'!Q$18:Q$516)</f>
        <v>0</v>
      </c>
      <c r="I281" s="159">
        <f>SUMIF('EG-JUN'!$F$18:$F$516,PROVEEDORES!$D282,'EG-JUN'!R$18:R$516)</f>
        <v>0</v>
      </c>
      <c r="J281" s="159">
        <f>SUMIF('EG-JUN'!$F$18:$F$516,PROVEEDORES!$D282,'EG-JUN'!S$18:S$516)</f>
        <v>0</v>
      </c>
      <c r="K281" s="159" t="str">
        <f t="shared" si="8"/>
        <v/>
      </c>
      <c r="L281" s="146" t="str">
        <f>IF(PROVEEDORES!G282="","",PROVEEDORES!G282)</f>
        <v/>
      </c>
    </row>
    <row r="282" spans="3:12" ht="17.45" customHeight="1" x14ac:dyDescent="0.2">
      <c r="C282" s="158">
        <f t="shared" si="9"/>
        <v>276</v>
      </c>
      <c r="D282" s="146" t="str">
        <f>IF(PROVEEDORES!E283="","",PROVEEDORES!E283)</f>
        <v/>
      </c>
      <c r="E282" s="146" t="str">
        <f>IF(PROVEEDORES!F283="","",PROVEEDORES!F283)</f>
        <v/>
      </c>
      <c r="F282" s="146" t="str">
        <f>IF(PROVEEDORES!D283="","",PROVEEDORES!D283)</f>
        <v/>
      </c>
      <c r="G282" s="159">
        <f>SUMIF('EG-JUN'!$F$18:$F$516,PROVEEDORES!$D283,'EG-JUN'!P$18:P$516)</f>
        <v>0</v>
      </c>
      <c r="H282" s="159">
        <f>SUMIF('EG-JUN'!$F$18:$F$516,PROVEEDORES!$D283,'EG-JUN'!Q$18:Q$516)</f>
        <v>0</v>
      </c>
      <c r="I282" s="159">
        <f>SUMIF('EG-JUN'!$F$18:$F$516,PROVEEDORES!$D283,'EG-JUN'!R$18:R$516)</f>
        <v>0</v>
      </c>
      <c r="J282" s="159">
        <f>SUMIF('EG-JUN'!$F$18:$F$516,PROVEEDORES!$D283,'EG-JUN'!S$18:S$516)</f>
        <v>0</v>
      </c>
      <c r="K282" s="159" t="str">
        <f t="shared" si="8"/>
        <v/>
      </c>
      <c r="L282" s="146" t="str">
        <f>IF(PROVEEDORES!G283="","",PROVEEDORES!G283)</f>
        <v/>
      </c>
    </row>
    <row r="283" spans="3:12" ht="17.45" customHeight="1" x14ac:dyDescent="0.2">
      <c r="C283" s="158">
        <f t="shared" si="9"/>
        <v>277</v>
      </c>
      <c r="D283" s="146" t="str">
        <f>IF(PROVEEDORES!E284="","",PROVEEDORES!E284)</f>
        <v/>
      </c>
      <c r="E283" s="146" t="str">
        <f>IF(PROVEEDORES!F284="","",PROVEEDORES!F284)</f>
        <v/>
      </c>
      <c r="F283" s="146" t="str">
        <f>IF(PROVEEDORES!D284="","",PROVEEDORES!D284)</f>
        <v/>
      </c>
      <c r="G283" s="159">
        <f>SUMIF('EG-JUN'!$F$18:$F$516,PROVEEDORES!$D284,'EG-JUN'!P$18:P$516)</f>
        <v>0</v>
      </c>
      <c r="H283" s="159">
        <f>SUMIF('EG-JUN'!$F$18:$F$516,PROVEEDORES!$D284,'EG-JUN'!Q$18:Q$516)</f>
        <v>0</v>
      </c>
      <c r="I283" s="159">
        <f>SUMIF('EG-JUN'!$F$18:$F$516,PROVEEDORES!$D284,'EG-JUN'!R$18:R$516)</f>
        <v>0</v>
      </c>
      <c r="J283" s="159">
        <f>SUMIF('EG-JUN'!$F$18:$F$516,PROVEEDORES!$D284,'EG-JUN'!S$18:S$516)</f>
        <v>0</v>
      </c>
      <c r="K283" s="159" t="str">
        <f t="shared" si="8"/>
        <v/>
      </c>
      <c r="L283" s="146" t="str">
        <f>IF(PROVEEDORES!G284="","",PROVEEDORES!G284)</f>
        <v/>
      </c>
    </row>
    <row r="284" spans="3:12" ht="17.45" customHeight="1" x14ac:dyDescent="0.2">
      <c r="C284" s="158">
        <f t="shared" si="9"/>
        <v>278</v>
      </c>
      <c r="D284" s="146" t="str">
        <f>IF(PROVEEDORES!E285="","",PROVEEDORES!E285)</f>
        <v/>
      </c>
      <c r="E284" s="146" t="str">
        <f>IF(PROVEEDORES!F285="","",PROVEEDORES!F285)</f>
        <v/>
      </c>
      <c r="F284" s="146" t="str">
        <f>IF(PROVEEDORES!D285="","",PROVEEDORES!D285)</f>
        <v/>
      </c>
      <c r="G284" s="159">
        <f>SUMIF('EG-JUN'!$F$18:$F$516,PROVEEDORES!$D285,'EG-JUN'!P$18:P$516)</f>
        <v>0</v>
      </c>
      <c r="H284" s="159">
        <f>SUMIF('EG-JUN'!$F$18:$F$516,PROVEEDORES!$D285,'EG-JUN'!Q$18:Q$516)</f>
        <v>0</v>
      </c>
      <c r="I284" s="159">
        <f>SUMIF('EG-JUN'!$F$18:$F$516,PROVEEDORES!$D285,'EG-JUN'!R$18:R$516)</f>
        <v>0</v>
      </c>
      <c r="J284" s="159">
        <f>SUMIF('EG-JUN'!$F$18:$F$516,PROVEEDORES!$D285,'EG-JUN'!S$18:S$516)</f>
        <v>0</v>
      </c>
      <c r="K284" s="159" t="str">
        <f t="shared" si="8"/>
        <v/>
      </c>
      <c r="L284" s="146" t="str">
        <f>IF(PROVEEDORES!G285="","",PROVEEDORES!G285)</f>
        <v/>
      </c>
    </row>
    <row r="285" spans="3:12" ht="17.45" customHeight="1" x14ac:dyDescent="0.2">
      <c r="C285" s="158">
        <f t="shared" si="9"/>
        <v>279</v>
      </c>
      <c r="D285" s="146" t="str">
        <f>IF(PROVEEDORES!E286="","",PROVEEDORES!E286)</f>
        <v/>
      </c>
      <c r="E285" s="146" t="str">
        <f>IF(PROVEEDORES!F286="","",PROVEEDORES!F286)</f>
        <v/>
      </c>
      <c r="F285" s="146" t="str">
        <f>IF(PROVEEDORES!D286="","",PROVEEDORES!D286)</f>
        <v/>
      </c>
      <c r="G285" s="159">
        <f>SUMIF('EG-JUN'!$F$18:$F$516,PROVEEDORES!$D286,'EG-JUN'!P$18:P$516)</f>
        <v>0</v>
      </c>
      <c r="H285" s="159">
        <f>SUMIF('EG-JUN'!$F$18:$F$516,PROVEEDORES!$D286,'EG-JUN'!Q$18:Q$516)</f>
        <v>0</v>
      </c>
      <c r="I285" s="159">
        <f>SUMIF('EG-JUN'!$F$18:$F$516,PROVEEDORES!$D286,'EG-JUN'!R$18:R$516)</f>
        <v>0</v>
      </c>
      <c r="J285" s="159">
        <f>SUMIF('EG-JUN'!$F$18:$F$516,PROVEEDORES!$D286,'EG-JUN'!S$18:S$516)</f>
        <v>0</v>
      </c>
      <c r="K285" s="159" t="str">
        <f t="shared" si="8"/>
        <v/>
      </c>
      <c r="L285" s="146" t="str">
        <f>IF(PROVEEDORES!G286="","",PROVEEDORES!G286)</f>
        <v/>
      </c>
    </row>
    <row r="286" spans="3:12" ht="17.45" customHeight="1" x14ac:dyDescent="0.2">
      <c r="C286" s="158">
        <f t="shared" si="9"/>
        <v>280</v>
      </c>
      <c r="D286" s="146" t="str">
        <f>IF(PROVEEDORES!E287="","",PROVEEDORES!E287)</f>
        <v/>
      </c>
      <c r="E286" s="146" t="str">
        <f>IF(PROVEEDORES!F287="","",PROVEEDORES!F287)</f>
        <v/>
      </c>
      <c r="F286" s="146" t="str">
        <f>IF(PROVEEDORES!D287="","",PROVEEDORES!D287)</f>
        <v/>
      </c>
      <c r="G286" s="159">
        <f>SUMIF('EG-JUN'!$F$18:$F$516,PROVEEDORES!$D287,'EG-JUN'!P$18:P$516)</f>
        <v>0</v>
      </c>
      <c r="H286" s="159">
        <f>SUMIF('EG-JUN'!$F$18:$F$516,PROVEEDORES!$D287,'EG-JUN'!Q$18:Q$516)</f>
        <v>0</v>
      </c>
      <c r="I286" s="159">
        <f>SUMIF('EG-JUN'!$F$18:$F$516,PROVEEDORES!$D287,'EG-JUN'!R$18:R$516)</f>
        <v>0</v>
      </c>
      <c r="J286" s="159">
        <f>SUMIF('EG-JUN'!$F$18:$F$516,PROVEEDORES!$D287,'EG-JUN'!S$18:S$516)</f>
        <v>0</v>
      </c>
      <c r="K286" s="159" t="str">
        <f t="shared" si="8"/>
        <v/>
      </c>
      <c r="L286" s="146" t="str">
        <f>IF(PROVEEDORES!G287="","",PROVEEDORES!G287)</f>
        <v/>
      </c>
    </row>
    <row r="287" spans="3:12" ht="17.45" customHeight="1" x14ac:dyDescent="0.2">
      <c r="C287" s="158">
        <f t="shared" si="9"/>
        <v>281</v>
      </c>
      <c r="D287" s="146" t="str">
        <f>IF(PROVEEDORES!E288="","",PROVEEDORES!E288)</f>
        <v/>
      </c>
      <c r="E287" s="146" t="str">
        <f>IF(PROVEEDORES!F288="","",PROVEEDORES!F288)</f>
        <v/>
      </c>
      <c r="F287" s="146" t="str">
        <f>IF(PROVEEDORES!D288="","",PROVEEDORES!D288)</f>
        <v/>
      </c>
      <c r="G287" s="159">
        <f>SUMIF('EG-JUN'!$F$18:$F$516,PROVEEDORES!$D288,'EG-JUN'!P$18:P$516)</f>
        <v>0</v>
      </c>
      <c r="H287" s="159">
        <f>SUMIF('EG-JUN'!$F$18:$F$516,PROVEEDORES!$D288,'EG-JUN'!Q$18:Q$516)</f>
        <v>0</v>
      </c>
      <c r="I287" s="159">
        <f>SUMIF('EG-JUN'!$F$18:$F$516,PROVEEDORES!$D288,'EG-JUN'!R$18:R$516)</f>
        <v>0</v>
      </c>
      <c r="J287" s="159">
        <f>SUMIF('EG-JUN'!$F$18:$F$516,PROVEEDORES!$D288,'EG-JUN'!S$18:S$516)</f>
        <v>0</v>
      </c>
      <c r="K287" s="159" t="str">
        <f t="shared" si="8"/>
        <v/>
      </c>
      <c r="L287" s="146" t="str">
        <f>IF(PROVEEDORES!G288="","",PROVEEDORES!G288)</f>
        <v/>
      </c>
    </row>
    <row r="288" spans="3:12" ht="17.45" customHeight="1" x14ac:dyDescent="0.2">
      <c r="C288" s="158">
        <f t="shared" si="9"/>
        <v>282</v>
      </c>
      <c r="D288" s="146" t="str">
        <f>IF(PROVEEDORES!E289="","",PROVEEDORES!E289)</f>
        <v/>
      </c>
      <c r="E288" s="146" t="str">
        <f>IF(PROVEEDORES!F289="","",PROVEEDORES!F289)</f>
        <v/>
      </c>
      <c r="F288" s="146" t="str">
        <f>IF(PROVEEDORES!D289="","",PROVEEDORES!D289)</f>
        <v/>
      </c>
      <c r="G288" s="159">
        <f>SUMIF('EG-JUN'!$F$18:$F$516,PROVEEDORES!$D289,'EG-JUN'!P$18:P$516)</f>
        <v>0</v>
      </c>
      <c r="H288" s="159">
        <f>SUMIF('EG-JUN'!$F$18:$F$516,PROVEEDORES!$D289,'EG-JUN'!Q$18:Q$516)</f>
        <v>0</v>
      </c>
      <c r="I288" s="159">
        <f>SUMIF('EG-JUN'!$F$18:$F$516,PROVEEDORES!$D289,'EG-JUN'!R$18:R$516)</f>
        <v>0</v>
      </c>
      <c r="J288" s="159">
        <f>SUMIF('EG-JUN'!$F$18:$F$516,PROVEEDORES!$D289,'EG-JUN'!S$18:S$516)</f>
        <v>0</v>
      </c>
      <c r="K288" s="159" t="str">
        <f t="shared" si="8"/>
        <v/>
      </c>
      <c r="L288" s="146" t="str">
        <f>IF(PROVEEDORES!G289="","",PROVEEDORES!G289)</f>
        <v/>
      </c>
    </row>
    <row r="289" spans="3:12" ht="17.45" customHeight="1" x14ac:dyDescent="0.2">
      <c r="C289" s="158">
        <f t="shared" si="9"/>
        <v>283</v>
      </c>
      <c r="D289" s="146" t="str">
        <f>IF(PROVEEDORES!E290="","",PROVEEDORES!E290)</f>
        <v/>
      </c>
      <c r="E289" s="146" t="str">
        <f>IF(PROVEEDORES!F290="","",PROVEEDORES!F290)</f>
        <v/>
      </c>
      <c r="F289" s="146" t="str">
        <f>IF(PROVEEDORES!D290="","",PROVEEDORES!D290)</f>
        <v/>
      </c>
      <c r="G289" s="159">
        <f>SUMIF('EG-JUN'!$F$18:$F$516,PROVEEDORES!$D290,'EG-JUN'!P$18:P$516)</f>
        <v>0</v>
      </c>
      <c r="H289" s="159">
        <f>SUMIF('EG-JUN'!$F$18:$F$516,PROVEEDORES!$D290,'EG-JUN'!Q$18:Q$516)</f>
        <v>0</v>
      </c>
      <c r="I289" s="159">
        <f>SUMIF('EG-JUN'!$F$18:$F$516,PROVEEDORES!$D290,'EG-JUN'!R$18:R$516)</f>
        <v>0</v>
      </c>
      <c r="J289" s="159">
        <f>SUMIF('EG-JUN'!$F$18:$F$516,PROVEEDORES!$D290,'EG-JUN'!S$18:S$516)</f>
        <v>0</v>
      </c>
      <c r="K289" s="159" t="str">
        <f t="shared" si="8"/>
        <v/>
      </c>
      <c r="L289" s="146" t="str">
        <f>IF(PROVEEDORES!G290="","",PROVEEDORES!G290)</f>
        <v/>
      </c>
    </row>
    <row r="290" spans="3:12" ht="17.45" customHeight="1" x14ac:dyDescent="0.2">
      <c r="C290" s="158">
        <f t="shared" si="9"/>
        <v>284</v>
      </c>
      <c r="D290" s="146" t="str">
        <f>IF(PROVEEDORES!E291="","",PROVEEDORES!E291)</f>
        <v/>
      </c>
      <c r="E290" s="146" t="str">
        <f>IF(PROVEEDORES!F291="","",PROVEEDORES!F291)</f>
        <v/>
      </c>
      <c r="F290" s="146" t="str">
        <f>IF(PROVEEDORES!D291="","",PROVEEDORES!D291)</f>
        <v/>
      </c>
      <c r="G290" s="159">
        <f>SUMIF('EG-JUN'!$F$18:$F$516,PROVEEDORES!$D291,'EG-JUN'!P$18:P$516)</f>
        <v>0</v>
      </c>
      <c r="H290" s="159">
        <f>SUMIF('EG-JUN'!$F$18:$F$516,PROVEEDORES!$D291,'EG-JUN'!Q$18:Q$516)</f>
        <v>0</v>
      </c>
      <c r="I290" s="159">
        <f>SUMIF('EG-JUN'!$F$18:$F$516,PROVEEDORES!$D291,'EG-JUN'!R$18:R$516)</f>
        <v>0</v>
      </c>
      <c r="J290" s="159">
        <f>SUMIF('EG-JUN'!$F$18:$F$516,PROVEEDORES!$D291,'EG-JUN'!S$18:S$516)</f>
        <v>0</v>
      </c>
      <c r="K290" s="159" t="str">
        <f t="shared" si="8"/>
        <v/>
      </c>
      <c r="L290" s="146" t="str">
        <f>IF(PROVEEDORES!G291="","",PROVEEDORES!G291)</f>
        <v/>
      </c>
    </row>
    <row r="291" spans="3:12" ht="17.45" customHeight="1" x14ac:dyDescent="0.2">
      <c r="C291" s="158">
        <f t="shared" si="9"/>
        <v>285</v>
      </c>
      <c r="D291" s="146" t="str">
        <f>IF(PROVEEDORES!E292="","",PROVEEDORES!E292)</f>
        <v/>
      </c>
      <c r="E291" s="146" t="str">
        <f>IF(PROVEEDORES!F292="","",PROVEEDORES!F292)</f>
        <v/>
      </c>
      <c r="F291" s="146" t="str">
        <f>IF(PROVEEDORES!D292="","",PROVEEDORES!D292)</f>
        <v/>
      </c>
      <c r="G291" s="159">
        <f>SUMIF('EG-JUN'!$F$18:$F$516,PROVEEDORES!$D292,'EG-JUN'!P$18:P$516)</f>
        <v>0</v>
      </c>
      <c r="H291" s="159">
        <f>SUMIF('EG-JUN'!$F$18:$F$516,PROVEEDORES!$D292,'EG-JUN'!Q$18:Q$516)</f>
        <v>0</v>
      </c>
      <c r="I291" s="159">
        <f>SUMIF('EG-JUN'!$F$18:$F$516,PROVEEDORES!$D292,'EG-JUN'!R$18:R$516)</f>
        <v>0</v>
      </c>
      <c r="J291" s="159">
        <f>SUMIF('EG-JUN'!$F$18:$F$516,PROVEEDORES!$D292,'EG-JUN'!S$18:S$516)</f>
        <v>0</v>
      </c>
      <c r="K291" s="159" t="str">
        <f t="shared" si="8"/>
        <v/>
      </c>
      <c r="L291" s="146" t="str">
        <f>IF(PROVEEDORES!G292="","",PROVEEDORES!G292)</f>
        <v/>
      </c>
    </row>
    <row r="292" spans="3:12" ht="17.45" customHeight="1" x14ac:dyDescent="0.2">
      <c r="C292" s="158">
        <f t="shared" si="9"/>
        <v>286</v>
      </c>
      <c r="D292" s="146" t="str">
        <f>IF(PROVEEDORES!E293="","",PROVEEDORES!E293)</f>
        <v/>
      </c>
      <c r="E292" s="146" t="str">
        <f>IF(PROVEEDORES!F293="","",PROVEEDORES!F293)</f>
        <v/>
      </c>
      <c r="F292" s="146" t="str">
        <f>IF(PROVEEDORES!D293="","",PROVEEDORES!D293)</f>
        <v/>
      </c>
      <c r="G292" s="159">
        <f>SUMIF('EG-JUN'!$F$18:$F$516,PROVEEDORES!$D293,'EG-JUN'!P$18:P$516)</f>
        <v>0</v>
      </c>
      <c r="H292" s="159">
        <f>SUMIF('EG-JUN'!$F$18:$F$516,PROVEEDORES!$D293,'EG-JUN'!Q$18:Q$516)</f>
        <v>0</v>
      </c>
      <c r="I292" s="159">
        <f>SUMIF('EG-JUN'!$F$18:$F$516,PROVEEDORES!$D293,'EG-JUN'!R$18:R$516)</f>
        <v>0</v>
      </c>
      <c r="J292" s="159">
        <f>SUMIF('EG-JUN'!$F$18:$F$516,PROVEEDORES!$D293,'EG-JUN'!S$18:S$516)</f>
        <v>0</v>
      </c>
      <c r="K292" s="159" t="str">
        <f t="shared" si="8"/>
        <v/>
      </c>
      <c r="L292" s="146" t="str">
        <f>IF(PROVEEDORES!G293="","",PROVEEDORES!G293)</f>
        <v/>
      </c>
    </row>
    <row r="293" spans="3:12" ht="17.45" customHeight="1" x14ac:dyDescent="0.2">
      <c r="C293" s="158">
        <f t="shared" si="9"/>
        <v>287</v>
      </c>
      <c r="D293" s="146" t="str">
        <f>IF(PROVEEDORES!E294="","",PROVEEDORES!E294)</f>
        <v/>
      </c>
      <c r="E293" s="146" t="str">
        <f>IF(PROVEEDORES!F294="","",PROVEEDORES!F294)</f>
        <v/>
      </c>
      <c r="F293" s="146" t="str">
        <f>IF(PROVEEDORES!D294="","",PROVEEDORES!D294)</f>
        <v/>
      </c>
      <c r="G293" s="159">
        <f>SUMIF('EG-JUN'!$F$18:$F$516,PROVEEDORES!$D294,'EG-JUN'!P$18:P$516)</f>
        <v>0</v>
      </c>
      <c r="H293" s="159">
        <f>SUMIF('EG-JUN'!$F$18:$F$516,PROVEEDORES!$D294,'EG-JUN'!Q$18:Q$516)</f>
        <v>0</v>
      </c>
      <c r="I293" s="159">
        <f>SUMIF('EG-JUN'!$F$18:$F$516,PROVEEDORES!$D294,'EG-JUN'!R$18:R$516)</f>
        <v>0</v>
      </c>
      <c r="J293" s="159">
        <f>SUMIF('EG-JUN'!$F$18:$F$516,PROVEEDORES!$D294,'EG-JUN'!S$18:S$516)</f>
        <v>0</v>
      </c>
      <c r="K293" s="159" t="str">
        <f t="shared" si="8"/>
        <v/>
      </c>
      <c r="L293" s="146" t="str">
        <f>IF(PROVEEDORES!G294="","",PROVEEDORES!G294)</f>
        <v/>
      </c>
    </row>
    <row r="294" spans="3:12" ht="17.45" customHeight="1" x14ac:dyDescent="0.2">
      <c r="C294" s="158">
        <f t="shared" si="9"/>
        <v>288</v>
      </c>
      <c r="D294" s="146" t="str">
        <f>IF(PROVEEDORES!E295="","",PROVEEDORES!E295)</f>
        <v/>
      </c>
      <c r="E294" s="146" t="str">
        <f>IF(PROVEEDORES!F295="","",PROVEEDORES!F295)</f>
        <v/>
      </c>
      <c r="F294" s="146" t="str">
        <f>IF(PROVEEDORES!D295="","",PROVEEDORES!D295)</f>
        <v/>
      </c>
      <c r="G294" s="159">
        <f>SUMIF('EG-JUN'!$F$18:$F$516,PROVEEDORES!$D295,'EG-JUN'!P$18:P$516)</f>
        <v>0</v>
      </c>
      <c r="H294" s="159">
        <f>SUMIF('EG-JUN'!$F$18:$F$516,PROVEEDORES!$D295,'EG-JUN'!Q$18:Q$516)</f>
        <v>0</v>
      </c>
      <c r="I294" s="159">
        <f>SUMIF('EG-JUN'!$F$18:$F$516,PROVEEDORES!$D295,'EG-JUN'!R$18:R$516)</f>
        <v>0</v>
      </c>
      <c r="J294" s="159">
        <f>SUMIF('EG-JUN'!$F$18:$F$516,PROVEEDORES!$D295,'EG-JUN'!S$18:S$516)</f>
        <v>0</v>
      </c>
      <c r="K294" s="159" t="str">
        <f t="shared" si="8"/>
        <v/>
      </c>
      <c r="L294" s="146" t="str">
        <f>IF(PROVEEDORES!G295="","",PROVEEDORES!G295)</f>
        <v/>
      </c>
    </row>
    <row r="295" spans="3:12" ht="17.45" customHeight="1" x14ac:dyDescent="0.2">
      <c r="C295" s="158">
        <f t="shared" si="9"/>
        <v>289</v>
      </c>
      <c r="D295" s="146" t="str">
        <f>IF(PROVEEDORES!E296="","",PROVEEDORES!E296)</f>
        <v/>
      </c>
      <c r="E295" s="146" t="str">
        <f>IF(PROVEEDORES!F296="","",PROVEEDORES!F296)</f>
        <v/>
      </c>
      <c r="F295" s="146" t="str">
        <f>IF(PROVEEDORES!D296="","",PROVEEDORES!D296)</f>
        <v/>
      </c>
      <c r="G295" s="159">
        <f>SUMIF('EG-JUN'!$F$18:$F$516,PROVEEDORES!$D296,'EG-JUN'!P$18:P$516)</f>
        <v>0</v>
      </c>
      <c r="H295" s="159">
        <f>SUMIF('EG-JUN'!$F$18:$F$516,PROVEEDORES!$D296,'EG-JUN'!Q$18:Q$516)</f>
        <v>0</v>
      </c>
      <c r="I295" s="159">
        <f>SUMIF('EG-JUN'!$F$18:$F$516,PROVEEDORES!$D296,'EG-JUN'!R$18:R$516)</f>
        <v>0</v>
      </c>
      <c r="J295" s="159">
        <f>SUMIF('EG-JUN'!$F$18:$F$516,PROVEEDORES!$D296,'EG-JUN'!S$18:S$516)</f>
        <v>0</v>
      </c>
      <c r="K295" s="159" t="str">
        <f t="shared" si="8"/>
        <v/>
      </c>
      <c r="L295" s="146" t="str">
        <f>IF(PROVEEDORES!G296="","",PROVEEDORES!G296)</f>
        <v/>
      </c>
    </row>
    <row r="296" spans="3:12" ht="17.45" customHeight="1" x14ac:dyDescent="0.2">
      <c r="C296" s="158">
        <f t="shared" si="9"/>
        <v>290</v>
      </c>
      <c r="D296" s="146" t="str">
        <f>IF(PROVEEDORES!E297="","",PROVEEDORES!E297)</f>
        <v/>
      </c>
      <c r="E296" s="146" t="str">
        <f>IF(PROVEEDORES!F297="","",PROVEEDORES!F297)</f>
        <v/>
      </c>
      <c r="F296" s="146" t="str">
        <f>IF(PROVEEDORES!D297="","",PROVEEDORES!D297)</f>
        <v/>
      </c>
      <c r="G296" s="159">
        <f>SUMIF('EG-JUN'!$F$18:$F$516,PROVEEDORES!$D297,'EG-JUN'!P$18:P$516)</f>
        <v>0</v>
      </c>
      <c r="H296" s="159">
        <f>SUMIF('EG-JUN'!$F$18:$F$516,PROVEEDORES!$D297,'EG-JUN'!Q$18:Q$516)</f>
        <v>0</v>
      </c>
      <c r="I296" s="159">
        <f>SUMIF('EG-JUN'!$F$18:$F$516,PROVEEDORES!$D297,'EG-JUN'!R$18:R$516)</f>
        <v>0</v>
      </c>
      <c r="J296" s="159">
        <f>SUMIF('EG-JUN'!$F$18:$F$516,PROVEEDORES!$D297,'EG-JUN'!S$18:S$516)</f>
        <v>0</v>
      </c>
      <c r="K296" s="159" t="str">
        <f t="shared" si="8"/>
        <v/>
      </c>
      <c r="L296" s="146" t="str">
        <f>IF(PROVEEDORES!G297="","",PROVEEDORES!G297)</f>
        <v/>
      </c>
    </row>
    <row r="297" spans="3:12" ht="17.45" customHeight="1" x14ac:dyDescent="0.2">
      <c r="C297" s="158">
        <f t="shared" si="9"/>
        <v>291</v>
      </c>
      <c r="D297" s="146" t="str">
        <f>IF(PROVEEDORES!E298="","",PROVEEDORES!E298)</f>
        <v/>
      </c>
      <c r="E297" s="146" t="str">
        <f>IF(PROVEEDORES!F298="","",PROVEEDORES!F298)</f>
        <v/>
      </c>
      <c r="F297" s="146" t="str">
        <f>IF(PROVEEDORES!D298="","",PROVEEDORES!D298)</f>
        <v/>
      </c>
      <c r="G297" s="159">
        <f>SUMIF('EG-JUN'!$F$18:$F$516,PROVEEDORES!$D298,'EG-JUN'!P$18:P$516)</f>
        <v>0</v>
      </c>
      <c r="H297" s="159">
        <f>SUMIF('EG-JUN'!$F$18:$F$516,PROVEEDORES!$D298,'EG-JUN'!Q$18:Q$516)</f>
        <v>0</v>
      </c>
      <c r="I297" s="159">
        <f>SUMIF('EG-JUN'!$F$18:$F$516,PROVEEDORES!$D298,'EG-JUN'!R$18:R$516)</f>
        <v>0</v>
      </c>
      <c r="J297" s="159">
        <f>SUMIF('EG-JUN'!$F$18:$F$516,PROVEEDORES!$D298,'EG-JUN'!S$18:S$516)</f>
        <v>0</v>
      </c>
      <c r="K297" s="159" t="str">
        <f t="shared" si="8"/>
        <v/>
      </c>
      <c r="L297" s="146" t="str">
        <f>IF(PROVEEDORES!G298="","",PROVEEDORES!G298)</f>
        <v/>
      </c>
    </row>
    <row r="298" spans="3:12" ht="17.45" customHeight="1" x14ac:dyDescent="0.2">
      <c r="C298" s="158">
        <f t="shared" si="9"/>
        <v>292</v>
      </c>
      <c r="D298" s="146" t="str">
        <f>IF(PROVEEDORES!E299="","",PROVEEDORES!E299)</f>
        <v/>
      </c>
      <c r="E298" s="146" t="str">
        <f>IF(PROVEEDORES!F299="","",PROVEEDORES!F299)</f>
        <v/>
      </c>
      <c r="F298" s="146" t="str">
        <f>IF(PROVEEDORES!D299="","",PROVEEDORES!D299)</f>
        <v/>
      </c>
      <c r="G298" s="159">
        <f>SUMIF('EG-JUN'!$F$18:$F$516,PROVEEDORES!$D299,'EG-JUN'!P$18:P$516)</f>
        <v>0</v>
      </c>
      <c r="H298" s="159">
        <f>SUMIF('EG-JUN'!$F$18:$F$516,PROVEEDORES!$D299,'EG-JUN'!Q$18:Q$516)</f>
        <v>0</v>
      </c>
      <c r="I298" s="159">
        <f>SUMIF('EG-JUN'!$F$18:$F$516,PROVEEDORES!$D299,'EG-JUN'!R$18:R$516)</f>
        <v>0</v>
      </c>
      <c r="J298" s="159">
        <f>SUMIF('EG-JUN'!$F$18:$F$516,PROVEEDORES!$D299,'EG-JUN'!S$18:S$516)</f>
        <v>0</v>
      </c>
      <c r="K298" s="159" t="str">
        <f t="shared" si="8"/>
        <v/>
      </c>
      <c r="L298" s="146" t="str">
        <f>IF(PROVEEDORES!G299="","",PROVEEDORES!G299)</f>
        <v/>
      </c>
    </row>
    <row r="299" spans="3:12" ht="17.45" customHeight="1" x14ac:dyDescent="0.2">
      <c r="C299" s="158">
        <f t="shared" si="9"/>
        <v>293</v>
      </c>
      <c r="D299" s="146" t="str">
        <f>IF(PROVEEDORES!E300="","",PROVEEDORES!E300)</f>
        <v/>
      </c>
      <c r="E299" s="146" t="str">
        <f>IF(PROVEEDORES!F300="","",PROVEEDORES!F300)</f>
        <v/>
      </c>
      <c r="F299" s="146" t="str">
        <f>IF(PROVEEDORES!D300="","",PROVEEDORES!D300)</f>
        <v/>
      </c>
      <c r="G299" s="159">
        <f>SUMIF('EG-JUN'!$F$18:$F$516,PROVEEDORES!$D300,'EG-JUN'!P$18:P$516)</f>
        <v>0</v>
      </c>
      <c r="H299" s="159">
        <f>SUMIF('EG-JUN'!$F$18:$F$516,PROVEEDORES!$D300,'EG-JUN'!Q$18:Q$516)</f>
        <v>0</v>
      </c>
      <c r="I299" s="159">
        <f>SUMIF('EG-JUN'!$F$18:$F$516,PROVEEDORES!$D300,'EG-JUN'!R$18:R$516)</f>
        <v>0</v>
      </c>
      <c r="J299" s="159">
        <f>SUMIF('EG-JUN'!$F$18:$F$516,PROVEEDORES!$D300,'EG-JUN'!S$18:S$516)</f>
        <v>0</v>
      </c>
      <c r="K299" s="159" t="str">
        <f t="shared" si="8"/>
        <v/>
      </c>
      <c r="L299" s="146" t="str">
        <f>IF(PROVEEDORES!G300="","",PROVEEDORES!G300)</f>
        <v/>
      </c>
    </row>
    <row r="300" spans="3:12" ht="17.45" customHeight="1" x14ac:dyDescent="0.2">
      <c r="C300" s="158">
        <f t="shared" si="9"/>
        <v>294</v>
      </c>
      <c r="D300" s="146" t="str">
        <f>IF(PROVEEDORES!E301="","",PROVEEDORES!E301)</f>
        <v/>
      </c>
      <c r="E300" s="146" t="str">
        <f>IF(PROVEEDORES!F301="","",PROVEEDORES!F301)</f>
        <v/>
      </c>
      <c r="F300" s="146" t="str">
        <f>IF(PROVEEDORES!D301="","",PROVEEDORES!D301)</f>
        <v/>
      </c>
      <c r="G300" s="159">
        <f>SUMIF('EG-JUN'!$F$18:$F$516,PROVEEDORES!$D301,'EG-JUN'!P$18:P$516)</f>
        <v>0</v>
      </c>
      <c r="H300" s="159">
        <f>SUMIF('EG-JUN'!$F$18:$F$516,PROVEEDORES!$D301,'EG-JUN'!Q$18:Q$516)</f>
        <v>0</v>
      </c>
      <c r="I300" s="159">
        <f>SUMIF('EG-JUN'!$F$18:$F$516,PROVEEDORES!$D301,'EG-JUN'!R$18:R$516)</f>
        <v>0</v>
      </c>
      <c r="J300" s="159">
        <f>SUMIF('EG-JUN'!$F$18:$F$516,PROVEEDORES!$D301,'EG-JUN'!S$18:S$516)</f>
        <v>0</v>
      </c>
      <c r="K300" s="159" t="str">
        <f t="shared" si="8"/>
        <v/>
      </c>
      <c r="L300" s="146" t="str">
        <f>IF(PROVEEDORES!G301="","",PROVEEDORES!G301)</f>
        <v/>
      </c>
    </row>
    <row r="301" spans="3:12" ht="17.45" customHeight="1" x14ac:dyDescent="0.2">
      <c r="C301" s="158">
        <f t="shared" si="9"/>
        <v>295</v>
      </c>
      <c r="D301" s="146" t="str">
        <f>IF(PROVEEDORES!E302="","",PROVEEDORES!E302)</f>
        <v/>
      </c>
      <c r="E301" s="146" t="str">
        <f>IF(PROVEEDORES!F302="","",PROVEEDORES!F302)</f>
        <v/>
      </c>
      <c r="F301" s="146" t="str">
        <f>IF(PROVEEDORES!D302="","",PROVEEDORES!D302)</f>
        <v/>
      </c>
      <c r="G301" s="159">
        <f>SUMIF('EG-JUN'!$F$18:$F$516,PROVEEDORES!$D302,'EG-JUN'!P$18:P$516)</f>
        <v>0</v>
      </c>
      <c r="H301" s="159">
        <f>SUMIF('EG-JUN'!$F$18:$F$516,PROVEEDORES!$D302,'EG-JUN'!Q$18:Q$516)</f>
        <v>0</v>
      </c>
      <c r="I301" s="159">
        <f>SUMIF('EG-JUN'!$F$18:$F$516,PROVEEDORES!$D302,'EG-JUN'!R$18:R$516)</f>
        <v>0</v>
      </c>
      <c r="J301" s="159">
        <f>SUMIF('EG-JUN'!$F$18:$F$516,PROVEEDORES!$D302,'EG-JUN'!S$18:S$516)</f>
        <v>0</v>
      </c>
      <c r="K301" s="159" t="str">
        <f t="shared" si="8"/>
        <v/>
      </c>
      <c r="L301" s="146" t="str">
        <f>IF(PROVEEDORES!G302="","",PROVEEDORES!G302)</f>
        <v/>
      </c>
    </row>
    <row r="302" spans="3:12" ht="17.45" customHeight="1" x14ac:dyDescent="0.2">
      <c r="C302" s="158">
        <f t="shared" si="9"/>
        <v>296</v>
      </c>
      <c r="D302" s="146" t="str">
        <f>IF(PROVEEDORES!E303="","",PROVEEDORES!E303)</f>
        <v/>
      </c>
      <c r="E302" s="146" t="str">
        <f>IF(PROVEEDORES!F303="","",PROVEEDORES!F303)</f>
        <v/>
      </c>
      <c r="F302" s="146" t="str">
        <f>IF(PROVEEDORES!D303="","",PROVEEDORES!D303)</f>
        <v/>
      </c>
      <c r="G302" s="159">
        <f>SUMIF('EG-JUN'!$F$18:$F$516,PROVEEDORES!$D303,'EG-JUN'!P$18:P$516)</f>
        <v>0</v>
      </c>
      <c r="H302" s="159">
        <f>SUMIF('EG-JUN'!$F$18:$F$516,PROVEEDORES!$D303,'EG-JUN'!Q$18:Q$516)</f>
        <v>0</v>
      </c>
      <c r="I302" s="159">
        <f>SUMIF('EG-JUN'!$F$18:$F$516,PROVEEDORES!$D303,'EG-JUN'!R$18:R$516)</f>
        <v>0</v>
      </c>
      <c r="J302" s="159">
        <f>SUMIF('EG-JUN'!$F$18:$F$516,PROVEEDORES!$D303,'EG-JUN'!S$18:S$516)</f>
        <v>0</v>
      </c>
      <c r="K302" s="159" t="str">
        <f t="shared" si="8"/>
        <v/>
      </c>
      <c r="L302" s="146" t="str">
        <f>IF(PROVEEDORES!G303="","",PROVEEDORES!G303)</f>
        <v/>
      </c>
    </row>
    <row r="303" spans="3:12" ht="17.45" customHeight="1" x14ac:dyDescent="0.2">
      <c r="C303" s="158">
        <f t="shared" si="9"/>
        <v>297</v>
      </c>
      <c r="D303" s="146" t="str">
        <f>IF(PROVEEDORES!E304="","",PROVEEDORES!E304)</f>
        <v/>
      </c>
      <c r="E303" s="146" t="str">
        <f>IF(PROVEEDORES!F304="","",PROVEEDORES!F304)</f>
        <v/>
      </c>
      <c r="F303" s="146" t="str">
        <f>IF(PROVEEDORES!D304="","",PROVEEDORES!D304)</f>
        <v/>
      </c>
      <c r="G303" s="159">
        <f>SUMIF('EG-JUN'!$F$18:$F$516,PROVEEDORES!$D304,'EG-JUN'!P$18:P$516)</f>
        <v>0</v>
      </c>
      <c r="H303" s="159">
        <f>SUMIF('EG-JUN'!$F$18:$F$516,PROVEEDORES!$D304,'EG-JUN'!Q$18:Q$516)</f>
        <v>0</v>
      </c>
      <c r="I303" s="159">
        <f>SUMIF('EG-JUN'!$F$18:$F$516,PROVEEDORES!$D304,'EG-JUN'!R$18:R$516)</f>
        <v>0</v>
      </c>
      <c r="J303" s="159">
        <f>SUMIF('EG-JUN'!$F$18:$F$516,PROVEEDORES!$D304,'EG-JUN'!S$18:S$516)</f>
        <v>0</v>
      </c>
      <c r="K303" s="159" t="str">
        <f t="shared" si="8"/>
        <v/>
      </c>
      <c r="L303" s="146" t="str">
        <f>IF(PROVEEDORES!G304="","",PROVEEDORES!G304)</f>
        <v/>
      </c>
    </row>
    <row r="304" spans="3:12" ht="17.45" customHeight="1" x14ac:dyDescent="0.2">
      <c r="C304" s="158">
        <f t="shared" si="9"/>
        <v>298</v>
      </c>
      <c r="D304" s="146" t="str">
        <f>IF(PROVEEDORES!E305="","",PROVEEDORES!E305)</f>
        <v/>
      </c>
      <c r="E304" s="146" t="str">
        <f>IF(PROVEEDORES!F305="","",PROVEEDORES!F305)</f>
        <v/>
      </c>
      <c r="F304" s="146" t="str">
        <f>IF(PROVEEDORES!D305="","",PROVEEDORES!D305)</f>
        <v/>
      </c>
      <c r="G304" s="159">
        <f>SUMIF('EG-JUN'!$F$18:$F$516,PROVEEDORES!$D305,'EG-JUN'!P$18:P$516)</f>
        <v>0</v>
      </c>
      <c r="H304" s="159">
        <f>SUMIF('EG-JUN'!$F$18:$F$516,PROVEEDORES!$D305,'EG-JUN'!Q$18:Q$516)</f>
        <v>0</v>
      </c>
      <c r="I304" s="159">
        <f>SUMIF('EG-JUN'!$F$18:$F$516,PROVEEDORES!$D305,'EG-JUN'!R$18:R$516)</f>
        <v>0</v>
      </c>
      <c r="J304" s="159">
        <f>SUMIF('EG-JUN'!$F$18:$F$516,PROVEEDORES!$D305,'EG-JUN'!S$18:S$516)</f>
        <v>0</v>
      </c>
      <c r="K304" s="159" t="str">
        <f t="shared" si="8"/>
        <v/>
      </c>
      <c r="L304" s="146" t="str">
        <f>IF(PROVEEDORES!G305="","",PROVEEDORES!G305)</f>
        <v/>
      </c>
    </row>
    <row r="305" spans="3:12" ht="17.45" customHeight="1" x14ac:dyDescent="0.2">
      <c r="C305" s="158">
        <f t="shared" si="9"/>
        <v>299</v>
      </c>
      <c r="D305" s="146" t="str">
        <f>IF(PROVEEDORES!E306="","",PROVEEDORES!E306)</f>
        <v/>
      </c>
      <c r="E305" s="146" t="str">
        <f>IF(PROVEEDORES!F306="","",PROVEEDORES!F306)</f>
        <v/>
      </c>
      <c r="F305" s="146" t="str">
        <f>IF(PROVEEDORES!D306="","",PROVEEDORES!D306)</f>
        <v/>
      </c>
      <c r="G305" s="159">
        <f>SUMIF('EG-JUN'!$F$18:$F$516,PROVEEDORES!$D306,'EG-JUN'!P$18:P$516)</f>
        <v>0</v>
      </c>
      <c r="H305" s="159">
        <f>SUMIF('EG-JUN'!$F$18:$F$516,PROVEEDORES!$D306,'EG-JUN'!Q$18:Q$516)</f>
        <v>0</v>
      </c>
      <c r="I305" s="159">
        <f>SUMIF('EG-JUN'!$F$18:$F$516,PROVEEDORES!$D306,'EG-JUN'!R$18:R$516)</f>
        <v>0</v>
      </c>
      <c r="J305" s="159">
        <f>SUMIF('EG-JUN'!$F$18:$F$516,PROVEEDORES!$D306,'EG-JUN'!S$18:S$516)</f>
        <v>0</v>
      </c>
      <c r="K305" s="159" t="str">
        <f t="shared" si="8"/>
        <v/>
      </c>
      <c r="L305" s="146" t="str">
        <f>IF(PROVEEDORES!G306="","",PROVEEDORES!G306)</f>
        <v/>
      </c>
    </row>
    <row r="306" spans="3:12" ht="17.45" customHeight="1" x14ac:dyDescent="0.2">
      <c r="C306" s="158">
        <f t="shared" si="9"/>
        <v>300</v>
      </c>
      <c r="D306" s="146" t="str">
        <f>IF(PROVEEDORES!E307="","",PROVEEDORES!E307)</f>
        <v/>
      </c>
      <c r="E306" s="146" t="str">
        <f>IF(PROVEEDORES!F307="","",PROVEEDORES!F307)</f>
        <v/>
      </c>
      <c r="F306" s="146" t="str">
        <f>IF(PROVEEDORES!D307="","",PROVEEDORES!D307)</f>
        <v/>
      </c>
      <c r="G306" s="159">
        <f>SUMIF('EG-JUN'!$F$18:$F$516,PROVEEDORES!$D307,'EG-JUN'!P$18:P$516)</f>
        <v>0</v>
      </c>
      <c r="H306" s="159">
        <f>SUMIF('EG-JUN'!$F$18:$F$516,PROVEEDORES!$D307,'EG-JUN'!Q$18:Q$516)</f>
        <v>0</v>
      </c>
      <c r="I306" s="159">
        <f>SUMIF('EG-JUN'!$F$18:$F$516,PROVEEDORES!$D307,'EG-JUN'!R$18:R$516)</f>
        <v>0</v>
      </c>
      <c r="J306" s="159">
        <f>SUMIF('EG-JUN'!$F$18:$F$516,PROVEEDORES!$D307,'EG-JUN'!S$18:S$516)</f>
        <v>0</v>
      </c>
      <c r="K306" s="159" t="str">
        <f t="shared" si="8"/>
        <v/>
      </c>
      <c r="L306" s="146" t="str">
        <f>IF(PROVEEDORES!G307="","",PROVEEDORES!G307)</f>
        <v/>
      </c>
    </row>
    <row r="307" spans="3:12" ht="17.45" customHeight="1" x14ac:dyDescent="0.2">
      <c r="C307" s="158">
        <f t="shared" si="9"/>
        <v>301</v>
      </c>
      <c r="D307" s="146" t="str">
        <f>IF(PROVEEDORES!E308="","",PROVEEDORES!E308)</f>
        <v/>
      </c>
      <c r="E307" s="146" t="str">
        <f>IF(PROVEEDORES!F308="","",PROVEEDORES!F308)</f>
        <v/>
      </c>
      <c r="F307" s="146" t="str">
        <f>IF(PROVEEDORES!D308="","",PROVEEDORES!D308)</f>
        <v/>
      </c>
      <c r="G307" s="159">
        <f>SUMIF('EG-JUN'!$F$18:$F$516,PROVEEDORES!$D308,'EG-JUN'!P$18:P$516)</f>
        <v>0</v>
      </c>
      <c r="H307" s="159">
        <f>SUMIF('EG-JUN'!$F$18:$F$516,PROVEEDORES!$D308,'EG-JUN'!Q$18:Q$516)</f>
        <v>0</v>
      </c>
      <c r="I307" s="159">
        <f>SUMIF('EG-JUN'!$F$18:$F$516,PROVEEDORES!$D308,'EG-JUN'!R$18:R$516)</f>
        <v>0</v>
      </c>
      <c r="J307" s="159">
        <f>SUMIF('EG-JUN'!$F$18:$F$516,PROVEEDORES!$D308,'EG-JUN'!S$18:S$516)</f>
        <v>0</v>
      </c>
      <c r="K307" s="159" t="str">
        <f t="shared" si="8"/>
        <v/>
      </c>
      <c r="L307" s="146" t="str">
        <f>IF(PROVEEDORES!G308="","",PROVEEDORES!G308)</f>
        <v/>
      </c>
    </row>
    <row r="308" spans="3:12" ht="17.45" customHeight="1" x14ac:dyDescent="0.2">
      <c r="C308" s="158">
        <f t="shared" si="9"/>
        <v>302</v>
      </c>
      <c r="D308" s="146" t="str">
        <f>IF(PROVEEDORES!E309="","",PROVEEDORES!E309)</f>
        <v/>
      </c>
      <c r="E308" s="146" t="str">
        <f>IF(PROVEEDORES!F309="","",PROVEEDORES!F309)</f>
        <v/>
      </c>
      <c r="F308" s="146" t="str">
        <f>IF(PROVEEDORES!D309="","",PROVEEDORES!D309)</f>
        <v/>
      </c>
      <c r="G308" s="159">
        <f>SUMIF('EG-JUN'!$F$18:$F$516,PROVEEDORES!$D309,'EG-JUN'!P$18:P$516)</f>
        <v>0</v>
      </c>
      <c r="H308" s="159">
        <f>SUMIF('EG-JUN'!$F$18:$F$516,PROVEEDORES!$D309,'EG-JUN'!Q$18:Q$516)</f>
        <v>0</v>
      </c>
      <c r="I308" s="159">
        <f>SUMIF('EG-JUN'!$F$18:$F$516,PROVEEDORES!$D309,'EG-JUN'!R$18:R$516)</f>
        <v>0</v>
      </c>
      <c r="J308" s="159">
        <f>SUMIF('EG-JUN'!$F$18:$F$516,PROVEEDORES!$D309,'EG-JUN'!S$18:S$516)</f>
        <v>0</v>
      </c>
      <c r="K308" s="159" t="str">
        <f t="shared" si="8"/>
        <v/>
      </c>
      <c r="L308" s="146" t="str">
        <f>IF(PROVEEDORES!G309="","",PROVEEDORES!G309)</f>
        <v/>
      </c>
    </row>
    <row r="309" spans="3:12" ht="17.45" customHeight="1" x14ac:dyDescent="0.2">
      <c r="C309" s="158">
        <f t="shared" si="9"/>
        <v>303</v>
      </c>
      <c r="D309" s="146" t="str">
        <f>IF(PROVEEDORES!E310="","",PROVEEDORES!E310)</f>
        <v/>
      </c>
      <c r="E309" s="146" t="str">
        <f>IF(PROVEEDORES!F310="","",PROVEEDORES!F310)</f>
        <v/>
      </c>
      <c r="F309" s="146" t="str">
        <f>IF(PROVEEDORES!D310="","",PROVEEDORES!D310)</f>
        <v/>
      </c>
      <c r="G309" s="159">
        <f>SUMIF('EG-JUN'!$F$18:$F$516,PROVEEDORES!$D310,'EG-JUN'!P$18:P$516)</f>
        <v>0</v>
      </c>
      <c r="H309" s="159">
        <f>SUMIF('EG-JUN'!$F$18:$F$516,PROVEEDORES!$D310,'EG-JUN'!Q$18:Q$516)</f>
        <v>0</v>
      </c>
      <c r="I309" s="159">
        <f>SUMIF('EG-JUN'!$F$18:$F$516,PROVEEDORES!$D310,'EG-JUN'!R$18:R$516)</f>
        <v>0</v>
      </c>
      <c r="J309" s="159">
        <f>SUMIF('EG-JUN'!$F$18:$F$516,PROVEEDORES!$D310,'EG-JUN'!S$18:S$516)</f>
        <v>0</v>
      </c>
      <c r="K309" s="159" t="str">
        <f t="shared" si="8"/>
        <v/>
      </c>
      <c r="L309" s="146" t="str">
        <f>IF(PROVEEDORES!G310="","",PROVEEDORES!G310)</f>
        <v/>
      </c>
    </row>
    <row r="310" spans="3:12" ht="17.45" customHeight="1" x14ac:dyDescent="0.2">
      <c r="C310" s="158">
        <f t="shared" si="9"/>
        <v>304</v>
      </c>
      <c r="D310" s="146" t="str">
        <f>IF(PROVEEDORES!E311="","",PROVEEDORES!E311)</f>
        <v/>
      </c>
      <c r="E310" s="146" t="str">
        <f>IF(PROVEEDORES!F311="","",PROVEEDORES!F311)</f>
        <v/>
      </c>
      <c r="F310" s="146" t="str">
        <f>IF(PROVEEDORES!D311="","",PROVEEDORES!D311)</f>
        <v/>
      </c>
      <c r="G310" s="159">
        <f>SUMIF('EG-JUN'!$F$18:$F$516,PROVEEDORES!$D311,'EG-JUN'!P$18:P$516)</f>
        <v>0</v>
      </c>
      <c r="H310" s="159">
        <f>SUMIF('EG-JUN'!$F$18:$F$516,PROVEEDORES!$D311,'EG-JUN'!Q$18:Q$516)</f>
        <v>0</v>
      </c>
      <c r="I310" s="159">
        <f>SUMIF('EG-JUN'!$F$18:$F$516,PROVEEDORES!$D311,'EG-JUN'!R$18:R$516)</f>
        <v>0</v>
      </c>
      <c r="J310" s="159">
        <f>SUMIF('EG-JUN'!$F$18:$F$516,PROVEEDORES!$D311,'EG-JUN'!S$18:S$516)</f>
        <v>0</v>
      </c>
      <c r="K310" s="159" t="str">
        <f t="shared" si="8"/>
        <v/>
      </c>
      <c r="L310" s="146" t="str">
        <f>IF(PROVEEDORES!G311="","",PROVEEDORES!G311)</f>
        <v/>
      </c>
    </row>
    <row r="311" spans="3:12" ht="17.45" customHeight="1" x14ac:dyDescent="0.2">
      <c r="C311" s="158">
        <f t="shared" si="9"/>
        <v>305</v>
      </c>
      <c r="D311" s="146" t="str">
        <f>IF(PROVEEDORES!E312="","",PROVEEDORES!E312)</f>
        <v/>
      </c>
      <c r="E311" s="146" t="str">
        <f>IF(PROVEEDORES!F312="","",PROVEEDORES!F312)</f>
        <v/>
      </c>
      <c r="F311" s="146" t="str">
        <f>IF(PROVEEDORES!D312="","",PROVEEDORES!D312)</f>
        <v/>
      </c>
      <c r="G311" s="159">
        <f>SUMIF('EG-JUN'!$F$18:$F$516,PROVEEDORES!$D312,'EG-JUN'!P$18:P$516)</f>
        <v>0</v>
      </c>
      <c r="H311" s="159">
        <f>SUMIF('EG-JUN'!$F$18:$F$516,PROVEEDORES!$D312,'EG-JUN'!Q$18:Q$516)</f>
        <v>0</v>
      </c>
      <c r="I311" s="159">
        <f>SUMIF('EG-JUN'!$F$18:$F$516,PROVEEDORES!$D312,'EG-JUN'!R$18:R$516)</f>
        <v>0</v>
      </c>
      <c r="J311" s="159">
        <f>SUMIF('EG-JUN'!$F$18:$F$516,PROVEEDORES!$D312,'EG-JUN'!S$18:S$516)</f>
        <v>0</v>
      </c>
      <c r="K311" s="159" t="str">
        <f t="shared" si="8"/>
        <v/>
      </c>
      <c r="L311" s="146" t="str">
        <f>IF(PROVEEDORES!G312="","",PROVEEDORES!G312)</f>
        <v/>
      </c>
    </row>
    <row r="312" spans="3:12" ht="17.45" customHeight="1" x14ac:dyDescent="0.2">
      <c r="C312" s="158">
        <f t="shared" si="9"/>
        <v>306</v>
      </c>
      <c r="D312" s="146" t="str">
        <f>IF(PROVEEDORES!E313="","",PROVEEDORES!E313)</f>
        <v/>
      </c>
      <c r="E312" s="146" t="str">
        <f>IF(PROVEEDORES!F313="","",PROVEEDORES!F313)</f>
        <v/>
      </c>
      <c r="F312" s="146" t="str">
        <f>IF(PROVEEDORES!D313="","",PROVEEDORES!D313)</f>
        <v/>
      </c>
      <c r="G312" s="159">
        <f>SUMIF('EG-JUN'!$F$18:$F$516,PROVEEDORES!$D313,'EG-JUN'!P$18:P$516)</f>
        <v>0</v>
      </c>
      <c r="H312" s="159">
        <f>SUMIF('EG-JUN'!$F$18:$F$516,PROVEEDORES!$D313,'EG-JUN'!Q$18:Q$516)</f>
        <v>0</v>
      </c>
      <c r="I312" s="159">
        <f>SUMIF('EG-JUN'!$F$18:$F$516,PROVEEDORES!$D313,'EG-JUN'!R$18:R$516)</f>
        <v>0</v>
      </c>
      <c r="J312" s="159">
        <f>SUMIF('EG-JUN'!$F$18:$F$516,PROVEEDORES!$D313,'EG-JUN'!S$18:S$516)</f>
        <v>0</v>
      </c>
      <c r="K312" s="159" t="str">
        <f t="shared" si="8"/>
        <v/>
      </c>
      <c r="L312" s="146" t="str">
        <f>IF(PROVEEDORES!G313="","",PROVEEDORES!G313)</f>
        <v/>
      </c>
    </row>
    <row r="313" spans="3:12" ht="17.45" customHeight="1" x14ac:dyDescent="0.2">
      <c r="C313" s="158">
        <f t="shared" si="9"/>
        <v>307</v>
      </c>
      <c r="D313" s="146" t="str">
        <f>IF(PROVEEDORES!E314="","",PROVEEDORES!E314)</f>
        <v/>
      </c>
      <c r="E313" s="146" t="str">
        <f>IF(PROVEEDORES!F314="","",PROVEEDORES!F314)</f>
        <v/>
      </c>
      <c r="F313" s="146" t="str">
        <f>IF(PROVEEDORES!D314="","",PROVEEDORES!D314)</f>
        <v/>
      </c>
      <c r="G313" s="159">
        <f>SUMIF('EG-JUN'!$F$18:$F$516,PROVEEDORES!$D314,'EG-JUN'!P$18:P$516)</f>
        <v>0</v>
      </c>
      <c r="H313" s="159">
        <f>SUMIF('EG-JUN'!$F$18:$F$516,PROVEEDORES!$D314,'EG-JUN'!Q$18:Q$516)</f>
        <v>0</v>
      </c>
      <c r="I313" s="159">
        <f>SUMIF('EG-JUN'!$F$18:$F$516,PROVEEDORES!$D314,'EG-JUN'!R$18:R$516)</f>
        <v>0</v>
      </c>
      <c r="J313" s="159">
        <f>SUMIF('EG-JUN'!$F$18:$F$516,PROVEEDORES!$D314,'EG-JUN'!S$18:S$516)</f>
        <v>0</v>
      </c>
      <c r="K313" s="159" t="str">
        <f t="shared" si="8"/>
        <v/>
      </c>
      <c r="L313" s="146" t="str">
        <f>IF(PROVEEDORES!G314="","",PROVEEDORES!G314)</f>
        <v/>
      </c>
    </row>
    <row r="314" spans="3:12" ht="17.45" customHeight="1" x14ac:dyDescent="0.2">
      <c r="C314" s="158">
        <f t="shared" si="9"/>
        <v>308</v>
      </c>
      <c r="D314" s="146" t="str">
        <f>IF(PROVEEDORES!E315="","",PROVEEDORES!E315)</f>
        <v/>
      </c>
      <c r="E314" s="146" t="str">
        <f>IF(PROVEEDORES!F315="","",PROVEEDORES!F315)</f>
        <v/>
      </c>
      <c r="F314" s="146" t="str">
        <f>IF(PROVEEDORES!D315="","",PROVEEDORES!D315)</f>
        <v/>
      </c>
      <c r="G314" s="159">
        <f>SUMIF('EG-JUN'!$F$18:$F$516,PROVEEDORES!$D315,'EG-JUN'!P$18:P$516)</f>
        <v>0</v>
      </c>
      <c r="H314" s="159">
        <f>SUMIF('EG-JUN'!$F$18:$F$516,PROVEEDORES!$D315,'EG-JUN'!Q$18:Q$516)</f>
        <v>0</v>
      </c>
      <c r="I314" s="159">
        <f>SUMIF('EG-JUN'!$F$18:$F$516,PROVEEDORES!$D315,'EG-JUN'!R$18:R$516)</f>
        <v>0</v>
      </c>
      <c r="J314" s="159">
        <f>SUMIF('EG-JUN'!$F$18:$F$516,PROVEEDORES!$D315,'EG-JUN'!S$18:S$516)</f>
        <v>0</v>
      </c>
      <c r="K314" s="159" t="str">
        <f t="shared" si="8"/>
        <v/>
      </c>
      <c r="L314" s="146" t="str">
        <f>IF(PROVEEDORES!G315="","",PROVEEDORES!G315)</f>
        <v/>
      </c>
    </row>
    <row r="315" spans="3:12" ht="17.45" customHeight="1" x14ac:dyDescent="0.2">
      <c r="C315" s="158">
        <f t="shared" si="9"/>
        <v>309</v>
      </c>
      <c r="D315" s="146" t="str">
        <f>IF(PROVEEDORES!E316="","",PROVEEDORES!E316)</f>
        <v/>
      </c>
      <c r="E315" s="146" t="str">
        <f>IF(PROVEEDORES!F316="","",PROVEEDORES!F316)</f>
        <v/>
      </c>
      <c r="F315" s="146" t="str">
        <f>IF(PROVEEDORES!D316="","",PROVEEDORES!D316)</f>
        <v/>
      </c>
      <c r="G315" s="159">
        <f>SUMIF('EG-JUN'!$F$18:$F$516,PROVEEDORES!$D316,'EG-JUN'!P$18:P$516)</f>
        <v>0</v>
      </c>
      <c r="H315" s="159">
        <f>SUMIF('EG-JUN'!$F$18:$F$516,PROVEEDORES!$D316,'EG-JUN'!Q$18:Q$516)</f>
        <v>0</v>
      </c>
      <c r="I315" s="159">
        <f>SUMIF('EG-JUN'!$F$18:$F$516,PROVEEDORES!$D316,'EG-JUN'!R$18:R$516)</f>
        <v>0</v>
      </c>
      <c r="J315" s="159">
        <f>SUMIF('EG-JUN'!$F$18:$F$516,PROVEEDORES!$D316,'EG-JUN'!S$18:S$516)</f>
        <v>0</v>
      </c>
      <c r="K315" s="159" t="str">
        <f t="shared" si="8"/>
        <v/>
      </c>
      <c r="L315" s="146" t="str">
        <f>IF(PROVEEDORES!G316="","",PROVEEDORES!G316)</f>
        <v/>
      </c>
    </row>
    <row r="316" spans="3:12" ht="17.45" customHeight="1" x14ac:dyDescent="0.2">
      <c r="C316" s="158">
        <f t="shared" si="9"/>
        <v>310</v>
      </c>
      <c r="D316" s="146" t="str">
        <f>IF(PROVEEDORES!E317="","",PROVEEDORES!E317)</f>
        <v/>
      </c>
      <c r="E316" s="146" t="str">
        <f>IF(PROVEEDORES!F317="","",PROVEEDORES!F317)</f>
        <v/>
      </c>
      <c r="F316" s="146" t="str">
        <f>IF(PROVEEDORES!D317="","",PROVEEDORES!D317)</f>
        <v/>
      </c>
      <c r="G316" s="159">
        <f>SUMIF('EG-JUN'!$F$18:$F$516,PROVEEDORES!$D317,'EG-JUN'!P$18:P$516)</f>
        <v>0</v>
      </c>
      <c r="H316" s="159">
        <f>SUMIF('EG-JUN'!$F$18:$F$516,PROVEEDORES!$D317,'EG-JUN'!Q$18:Q$516)</f>
        <v>0</v>
      </c>
      <c r="I316" s="159">
        <f>SUMIF('EG-JUN'!$F$18:$F$516,PROVEEDORES!$D317,'EG-JUN'!R$18:R$516)</f>
        <v>0</v>
      </c>
      <c r="J316" s="159">
        <f>SUMIF('EG-JUN'!$F$18:$F$516,PROVEEDORES!$D317,'EG-JUN'!S$18:S$516)</f>
        <v>0</v>
      </c>
      <c r="K316" s="159" t="str">
        <f t="shared" si="8"/>
        <v/>
      </c>
      <c r="L316" s="146" t="str">
        <f>IF(PROVEEDORES!G317="","",PROVEEDORES!G317)</f>
        <v/>
      </c>
    </row>
    <row r="317" spans="3:12" ht="17.45" customHeight="1" x14ac:dyDescent="0.2">
      <c r="C317" s="158">
        <f t="shared" si="9"/>
        <v>311</v>
      </c>
      <c r="D317" s="146" t="str">
        <f>IF(PROVEEDORES!E318="","",PROVEEDORES!E318)</f>
        <v/>
      </c>
      <c r="E317" s="146" t="str">
        <f>IF(PROVEEDORES!F318="","",PROVEEDORES!F318)</f>
        <v/>
      </c>
      <c r="F317" s="146" t="str">
        <f>IF(PROVEEDORES!D318="","",PROVEEDORES!D318)</f>
        <v/>
      </c>
      <c r="G317" s="159">
        <f>SUMIF('EG-JUN'!$F$18:$F$516,PROVEEDORES!$D318,'EG-JUN'!P$18:P$516)</f>
        <v>0</v>
      </c>
      <c r="H317" s="159">
        <f>SUMIF('EG-JUN'!$F$18:$F$516,PROVEEDORES!$D318,'EG-JUN'!Q$18:Q$516)</f>
        <v>0</v>
      </c>
      <c r="I317" s="159">
        <f>SUMIF('EG-JUN'!$F$18:$F$516,PROVEEDORES!$D318,'EG-JUN'!R$18:R$516)</f>
        <v>0</v>
      </c>
      <c r="J317" s="159">
        <f>SUMIF('EG-JUN'!$F$18:$F$516,PROVEEDORES!$D318,'EG-JUN'!S$18:S$516)</f>
        <v>0</v>
      </c>
      <c r="K317" s="159" t="str">
        <f t="shared" si="8"/>
        <v/>
      </c>
      <c r="L317" s="146" t="str">
        <f>IF(PROVEEDORES!G318="","",PROVEEDORES!G318)</f>
        <v/>
      </c>
    </row>
    <row r="318" spans="3:12" ht="17.45" customHeight="1" x14ac:dyDescent="0.2">
      <c r="C318" s="158">
        <f t="shared" si="9"/>
        <v>312</v>
      </c>
      <c r="D318" s="146" t="str">
        <f>IF(PROVEEDORES!E319="","",PROVEEDORES!E319)</f>
        <v/>
      </c>
      <c r="E318" s="146" t="str">
        <f>IF(PROVEEDORES!F319="","",PROVEEDORES!F319)</f>
        <v/>
      </c>
      <c r="F318" s="146" t="str">
        <f>IF(PROVEEDORES!D319="","",PROVEEDORES!D319)</f>
        <v/>
      </c>
      <c r="G318" s="159">
        <f>SUMIF('EG-JUN'!$F$18:$F$516,PROVEEDORES!$D319,'EG-JUN'!P$18:P$516)</f>
        <v>0</v>
      </c>
      <c r="H318" s="159">
        <f>SUMIF('EG-JUN'!$F$18:$F$516,PROVEEDORES!$D319,'EG-JUN'!Q$18:Q$516)</f>
        <v>0</v>
      </c>
      <c r="I318" s="159">
        <f>SUMIF('EG-JUN'!$F$18:$F$516,PROVEEDORES!$D319,'EG-JUN'!R$18:R$516)</f>
        <v>0</v>
      </c>
      <c r="J318" s="159">
        <f>SUMIF('EG-JUN'!$F$18:$F$516,PROVEEDORES!$D319,'EG-JUN'!S$18:S$516)</f>
        <v>0</v>
      </c>
      <c r="K318" s="159" t="str">
        <f t="shared" si="8"/>
        <v/>
      </c>
      <c r="L318" s="146" t="str">
        <f>IF(PROVEEDORES!G319="","",PROVEEDORES!G319)</f>
        <v/>
      </c>
    </row>
    <row r="319" spans="3:12" ht="17.45" customHeight="1" x14ac:dyDescent="0.2">
      <c r="C319" s="158">
        <f t="shared" si="9"/>
        <v>313</v>
      </c>
      <c r="D319" s="146" t="str">
        <f>IF(PROVEEDORES!E320="","",PROVEEDORES!E320)</f>
        <v/>
      </c>
      <c r="E319" s="146" t="str">
        <f>IF(PROVEEDORES!F320="","",PROVEEDORES!F320)</f>
        <v/>
      </c>
      <c r="F319" s="146" t="str">
        <f>IF(PROVEEDORES!D320="","",PROVEEDORES!D320)</f>
        <v/>
      </c>
      <c r="G319" s="159">
        <f>SUMIF('EG-JUN'!$F$18:$F$516,PROVEEDORES!$D320,'EG-JUN'!P$18:P$516)</f>
        <v>0</v>
      </c>
      <c r="H319" s="159">
        <f>SUMIF('EG-JUN'!$F$18:$F$516,PROVEEDORES!$D320,'EG-JUN'!Q$18:Q$516)</f>
        <v>0</v>
      </c>
      <c r="I319" s="159">
        <f>SUMIF('EG-JUN'!$F$18:$F$516,PROVEEDORES!$D320,'EG-JUN'!R$18:R$516)</f>
        <v>0</v>
      </c>
      <c r="J319" s="159">
        <f>SUMIF('EG-JUN'!$F$18:$F$516,PROVEEDORES!$D320,'EG-JUN'!S$18:S$516)</f>
        <v>0</v>
      </c>
      <c r="K319" s="159" t="str">
        <f t="shared" si="8"/>
        <v/>
      </c>
      <c r="L319" s="146" t="str">
        <f>IF(PROVEEDORES!G320="","",PROVEEDORES!G320)</f>
        <v/>
      </c>
    </row>
    <row r="320" spans="3:12" ht="17.45" customHeight="1" x14ac:dyDescent="0.2">
      <c r="C320" s="158">
        <f t="shared" si="9"/>
        <v>314</v>
      </c>
      <c r="D320" s="146" t="str">
        <f>IF(PROVEEDORES!E321="","",PROVEEDORES!E321)</f>
        <v/>
      </c>
      <c r="E320" s="146" t="str">
        <f>IF(PROVEEDORES!F321="","",PROVEEDORES!F321)</f>
        <v/>
      </c>
      <c r="F320" s="146" t="str">
        <f>IF(PROVEEDORES!D321="","",PROVEEDORES!D321)</f>
        <v/>
      </c>
      <c r="G320" s="159">
        <f>SUMIF('EG-JUN'!$F$18:$F$516,PROVEEDORES!$D321,'EG-JUN'!P$18:P$516)</f>
        <v>0</v>
      </c>
      <c r="H320" s="159">
        <f>SUMIF('EG-JUN'!$F$18:$F$516,PROVEEDORES!$D321,'EG-JUN'!Q$18:Q$516)</f>
        <v>0</v>
      </c>
      <c r="I320" s="159">
        <f>SUMIF('EG-JUN'!$F$18:$F$516,PROVEEDORES!$D321,'EG-JUN'!R$18:R$516)</f>
        <v>0</v>
      </c>
      <c r="J320" s="159">
        <f>SUMIF('EG-JUN'!$F$18:$F$516,PROVEEDORES!$D321,'EG-JUN'!S$18:S$516)</f>
        <v>0</v>
      </c>
      <c r="K320" s="159" t="str">
        <f t="shared" si="8"/>
        <v/>
      </c>
      <c r="L320" s="146" t="str">
        <f>IF(PROVEEDORES!G321="","",PROVEEDORES!G321)</f>
        <v/>
      </c>
    </row>
    <row r="321" spans="3:12" ht="17.45" customHeight="1" x14ac:dyDescent="0.2">
      <c r="C321" s="158">
        <f t="shared" si="9"/>
        <v>315</v>
      </c>
      <c r="D321" s="146" t="str">
        <f>IF(PROVEEDORES!E322="","",PROVEEDORES!E322)</f>
        <v/>
      </c>
      <c r="E321" s="146" t="str">
        <f>IF(PROVEEDORES!F322="","",PROVEEDORES!F322)</f>
        <v/>
      </c>
      <c r="F321" s="146" t="str">
        <f>IF(PROVEEDORES!D322="","",PROVEEDORES!D322)</f>
        <v/>
      </c>
      <c r="G321" s="159">
        <f>SUMIF('EG-JUN'!$F$18:$F$516,PROVEEDORES!$D322,'EG-JUN'!P$18:P$516)</f>
        <v>0</v>
      </c>
      <c r="H321" s="159">
        <f>SUMIF('EG-JUN'!$F$18:$F$516,PROVEEDORES!$D322,'EG-JUN'!Q$18:Q$516)</f>
        <v>0</v>
      </c>
      <c r="I321" s="159">
        <f>SUMIF('EG-JUN'!$F$18:$F$516,PROVEEDORES!$D322,'EG-JUN'!R$18:R$516)</f>
        <v>0</v>
      </c>
      <c r="J321" s="159">
        <f>SUMIF('EG-JUN'!$F$18:$F$516,PROVEEDORES!$D322,'EG-JUN'!S$18:S$516)</f>
        <v>0</v>
      </c>
      <c r="K321" s="159" t="str">
        <f t="shared" si="8"/>
        <v/>
      </c>
      <c r="L321" s="146" t="str">
        <f>IF(PROVEEDORES!G322="","",PROVEEDORES!G322)</f>
        <v/>
      </c>
    </row>
    <row r="322" spans="3:12" ht="17.45" customHeight="1" x14ac:dyDescent="0.2">
      <c r="C322" s="158">
        <f t="shared" si="9"/>
        <v>316</v>
      </c>
      <c r="D322" s="146" t="str">
        <f>IF(PROVEEDORES!E323="","",PROVEEDORES!E323)</f>
        <v/>
      </c>
      <c r="E322" s="146" t="str">
        <f>IF(PROVEEDORES!F323="","",PROVEEDORES!F323)</f>
        <v/>
      </c>
      <c r="F322" s="146" t="str">
        <f>IF(PROVEEDORES!D323="","",PROVEEDORES!D323)</f>
        <v/>
      </c>
      <c r="G322" s="159">
        <f>SUMIF('EG-JUN'!$F$18:$F$516,PROVEEDORES!$D323,'EG-JUN'!P$18:P$516)</f>
        <v>0</v>
      </c>
      <c r="H322" s="159">
        <f>SUMIF('EG-JUN'!$F$18:$F$516,PROVEEDORES!$D323,'EG-JUN'!Q$18:Q$516)</f>
        <v>0</v>
      </c>
      <c r="I322" s="159">
        <f>SUMIF('EG-JUN'!$F$18:$F$516,PROVEEDORES!$D323,'EG-JUN'!R$18:R$516)</f>
        <v>0</v>
      </c>
      <c r="J322" s="159">
        <f>SUMIF('EG-JUN'!$F$18:$F$516,PROVEEDORES!$D323,'EG-JUN'!S$18:S$516)</f>
        <v>0</v>
      </c>
      <c r="K322" s="159" t="str">
        <f t="shared" si="8"/>
        <v/>
      </c>
      <c r="L322" s="146" t="str">
        <f>IF(PROVEEDORES!G323="","",PROVEEDORES!G323)</f>
        <v/>
      </c>
    </row>
    <row r="323" spans="3:12" ht="17.45" customHeight="1" x14ac:dyDescent="0.2">
      <c r="C323" s="158">
        <f t="shared" si="9"/>
        <v>317</v>
      </c>
      <c r="D323" s="146" t="str">
        <f>IF(PROVEEDORES!E324="","",PROVEEDORES!E324)</f>
        <v/>
      </c>
      <c r="E323" s="146" t="str">
        <f>IF(PROVEEDORES!F324="","",PROVEEDORES!F324)</f>
        <v/>
      </c>
      <c r="F323" s="146" t="str">
        <f>IF(PROVEEDORES!D324="","",PROVEEDORES!D324)</f>
        <v/>
      </c>
      <c r="G323" s="159">
        <f>SUMIF('EG-JUN'!$F$18:$F$516,PROVEEDORES!$D324,'EG-JUN'!P$18:P$516)</f>
        <v>0</v>
      </c>
      <c r="H323" s="159">
        <f>SUMIF('EG-JUN'!$F$18:$F$516,PROVEEDORES!$D324,'EG-JUN'!Q$18:Q$516)</f>
        <v>0</v>
      </c>
      <c r="I323" s="159">
        <f>SUMIF('EG-JUN'!$F$18:$F$516,PROVEEDORES!$D324,'EG-JUN'!R$18:R$516)</f>
        <v>0</v>
      </c>
      <c r="J323" s="159">
        <f>SUMIF('EG-JUN'!$F$18:$F$516,PROVEEDORES!$D324,'EG-JUN'!S$18:S$516)</f>
        <v>0</v>
      </c>
      <c r="K323" s="159" t="str">
        <f t="shared" si="8"/>
        <v/>
      </c>
      <c r="L323" s="146" t="str">
        <f>IF(PROVEEDORES!G324="","",PROVEEDORES!G324)</f>
        <v/>
      </c>
    </row>
    <row r="324" spans="3:12" ht="17.45" customHeight="1" x14ac:dyDescent="0.2">
      <c r="C324" s="158">
        <f t="shared" si="9"/>
        <v>318</v>
      </c>
      <c r="D324" s="146" t="str">
        <f>IF(PROVEEDORES!E325="","",PROVEEDORES!E325)</f>
        <v/>
      </c>
      <c r="E324" s="146" t="str">
        <f>IF(PROVEEDORES!F325="","",PROVEEDORES!F325)</f>
        <v/>
      </c>
      <c r="F324" s="146" t="str">
        <f>IF(PROVEEDORES!D325="","",PROVEEDORES!D325)</f>
        <v/>
      </c>
      <c r="G324" s="159">
        <f>SUMIF('EG-JUN'!$F$18:$F$516,PROVEEDORES!$D325,'EG-JUN'!P$18:P$516)</f>
        <v>0</v>
      </c>
      <c r="H324" s="159">
        <f>SUMIF('EG-JUN'!$F$18:$F$516,PROVEEDORES!$D325,'EG-JUN'!Q$18:Q$516)</f>
        <v>0</v>
      </c>
      <c r="I324" s="159">
        <f>SUMIF('EG-JUN'!$F$18:$F$516,PROVEEDORES!$D325,'EG-JUN'!R$18:R$516)</f>
        <v>0</v>
      </c>
      <c r="J324" s="159">
        <f>SUMIF('EG-JUN'!$F$18:$F$516,PROVEEDORES!$D325,'EG-JUN'!S$18:S$516)</f>
        <v>0</v>
      </c>
      <c r="K324" s="159" t="str">
        <f t="shared" si="8"/>
        <v/>
      </c>
      <c r="L324" s="146" t="str">
        <f>IF(PROVEEDORES!G325="","",PROVEEDORES!G325)</f>
        <v/>
      </c>
    </row>
    <row r="325" spans="3:12" ht="17.45" customHeight="1" x14ac:dyDescent="0.2">
      <c r="C325" s="158">
        <f t="shared" si="9"/>
        <v>319</v>
      </c>
      <c r="D325" s="146" t="str">
        <f>IF(PROVEEDORES!E326="","",PROVEEDORES!E326)</f>
        <v/>
      </c>
      <c r="E325" s="146" t="str">
        <f>IF(PROVEEDORES!F326="","",PROVEEDORES!F326)</f>
        <v/>
      </c>
      <c r="F325" s="146" t="str">
        <f>IF(PROVEEDORES!D326="","",PROVEEDORES!D326)</f>
        <v/>
      </c>
      <c r="G325" s="159">
        <f>SUMIF('EG-JUN'!$F$18:$F$516,PROVEEDORES!$D326,'EG-JUN'!P$18:P$516)</f>
        <v>0</v>
      </c>
      <c r="H325" s="159">
        <f>SUMIF('EG-JUN'!$F$18:$F$516,PROVEEDORES!$D326,'EG-JUN'!Q$18:Q$516)</f>
        <v>0</v>
      </c>
      <c r="I325" s="159">
        <f>SUMIF('EG-JUN'!$F$18:$F$516,PROVEEDORES!$D326,'EG-JUN'!R$18:R$516)</f>
        <v>0</v>
      </c>
      <c r="J325" s="159">
        <f>SUMIF('EG-JUN'!$F$18:$F$516,PROVEEDORES!$D326,'EG-JUN'!S$18:S$516)</f>
        <v>0</v>
      </c>
      <c r="K325" s="159" t="str">
        <f t="shared" si="8"/>
        <v/>
      </c>
      <c r="L325" s="146" t="str">
        <f>IF(PROVEEDORES!G326="","",PROVEEDORES!G326)</f>
        <v/>
      </c>
    </row>
    <row r="326" spans="3:12" ht="17.45" customHeight="1" x14ac:dyDescent="0.2">
      <c r="C326" s="158">
        <f t="shared" si="9"/>
        <v>320</v>
      </c>
      <c r="D326" s="146" t="str">
        <f>IF(PROVEEDORES!E327="","",PROVEEDORES!E327)</f>
        <v/>
      </c>
      <c r="E326" s="146" t="str">
        <f>IF(PROVEEDORES!F327="","",PROVEEDORES!F327)</f>
        <v/>
      </c>
      <c r="F326" s="146" t="str">
        <f>IF(PROVEEDORES!D327="","",PROVEEDORES!D327)</f>
        <v/>
      </c>
      <c r="G326" s="159">
        <f>SUMIF('EG-JUN'!$F$18:$F$516,PROVEEDORES!$D327,'EG-JUN'!P$18:P$516)</f>
        <v>0</v>
      </c>
      <c r="H326" s="159">
        <f>SUMIF('EG-JUN'!$F$18:$F$516,PROVEEDORES!$D327,'EG-JUN'!Q$18:Q$516)</f>
        <v>0</v>
      </c>
      <c r="I326" s="159">
        <f>SUMIF('EG-JUN'!$F$18:$F$516,PROVEEDORES!$D327,'EG-JUN'!R$18:R$516)</f>
        <v>0</v>
      </c>
      <c r="J326" s="159">
        <f>SUMIF('EG-JUN'!$F$18:$F$516,PROVEEDORES!$D327,'EG-JUN'!S$18:S$516)</f>
        <v>0</v>
      </c>
      <c r="K326" s="159" t="str">
        <f t="shared" si="8"/>
        <v/>
      </c>
      <c r="L326" s="146" t="str">
        <f>IF(PROVEEDORES!G327="","",PROVEEDORES!G327)</f>
        <v/>
      </c>
    </row>
    <row r="327" spans="3:12" ht="17.45" customHeight="1" x14ac:dyDescent="0.2">
      <c r="C327" s="158">
        <f t="shared" si="9"/>
        <v>321</v>
      </c>
      <c r="D327" s="146" t="str">
        <f>IF(PROVEEDORES!E328="","",PROVEEDORES!E328)</f>
        <v/>
      </c>
      <c r="E327" s="146" t="str">
        <f>IF(PROVEEDORES!F328="","",PROVEEDORES!F328)</f>
        <v/>
      </c>
      <c r="F327" s="146" t="str">
        <f>IF(PROVEEDORES!D328="","",PROVEEDORES!D328)</f>
        <v/>
      </c>
      <c r="G327" s="159">
        <f>SUMIF('EG-JUN'!$F$18:$F$516,PROVEEDORES!$D328,'EG-JUN'!P$18:P$516)</f>
        <v>0</v>
      </c>
      <c r="H327" s="159">
        <f>SUMIF('EG-JUN'!$F$18:$F$516,PROVEEDORES!$D328,'EG-JUN'!Q$18:Q$516)</f>
        <v>0</v>
      </c>
      <c r="I327" s="159">
        <f>SUMIF('EG-JUN'!$F$18:$F$516,PROVEEDORES!$D328,'EG-JUN'!R$18:R$516)</f>
        <v>0</v>
      </c>
      <c r="J327" s="159">
        <f>SUMIF('EG-JUN'!$F$18:$F$516,PROVEEDORES!$D328,'EG-JUN'!S$18:S$516)</f>
        <v>0</v>
      </c>
      <c r="K327" s="159" t="str">
        <f t="shared" si="8"/>
        <v/>
      </c>
      <c r="L327" s="146" t="str">
        <f>IF(PROVEEDORES!G328="","",PROVEEDORES!G328)</f>
        <v/>
      </c>
    </row>
    <row r="328" spans="3:12" ht="17.45" customHeight="1" x14ac:dyDescent="0.2">
      <c r="C328" s="158">
        <f t="shared" si="9"/>
        <v>322</v>
      </c>
      <c r="D328" s="146" t="str">
        <f>IF(PROVEEDORES!E329="","",PROVEEDORES!E329)</f>
        <v/>
      </c>
      <c r="E328" s="146" t="str">
        <f>IF(PROVEEDORES!F329="","",PROVEEDORES!F329)</f>
        <v/>
      </c>
      <c r="F328" s="146" t="str">
        <f>IF(PROVEEDORES!D329="","",PROVEEDORES!D329)</f>
        <v/>
      </c>
      <c r="G328" s="159">
        <f>SUMIF('EG-JUN'!$F$18:$F$516,PROVEEDORES!$D329,'EG-JUN'!P$18:P$516)</f>
        <v>0</v>
      </c>
      <c r="H328" s="159">
        <f>SUMIF('EG-JUN'!$F$18:$F$516,PROVEEDORES!$D329,'EG-JUN'!Q$18:Q$516)</f>
        <v>0</v>
      </c>
      <c r="I328" s="159">
        <f>SUMIF('EG-JUN'!$F$18:$F$516,PROVEEDORES!$D329,'EG-JUN'!R$18:R$516)</f>
        <v>0</v>
      </c>
      <c r="J328" s="159">
        <f>SUMIF('EG-JUN'!$F$18:$F$516,PROVEEDORES!$D329,'EG-JUN'!S$18:S$516)</f>
        <v>0</v>
      </c>
      <c r="K328" s="159" t="str">
        <f t="shared" ref="K328:K391" si="10">IF(G328+H328+I328+J328&gt;0,"C/Información","")</f>
        <v/>
      </c>
      <c r="L328" s="146" t="str">
        <f>IF(PROVEEDORES!G329="","",PROVEEDORES!G329)</f>
        <v/>
      </c>
    </row>
    <row r="329" spans="3:12" ht="17.45" customHeight="1" x14ac:dyDescent="0.2">
      <c r="C329" s="158">
        <f t="shared" ref="C329:C392" si="11">C328+1</f>
        <v>323</v>
      </c>
      <c r="D329" s="146" t="str">
        <f>IF(PROVEEDORES!E330="","",PROVEEDORES!E330)</f>
        <v/>
      </c>
      <c r="E329" s="146" t="str">
        <f>IF(PROVEEDORES!F330="","",PROVEEDORES!F330)</f>
        <v/>
      </c>
      <c r="F329" s="146" t="str">
        <f>IF(PROVEEDORES!D330="","",PROVEEDORES!D330)</f>
        <v/>
      </c>
      <c r="G329" s="159">
        <f>SUMIF('EG-JUN'!$F$18:$F$516,PROVEEDORES!$D330,'EG-JUN'!P$18:P$516)</f>
        <v>0</v>
      </c>
      <c r="H329" s="159">
        <f>SUMIF('EG-JUN'!$F$18:$F$516,PROVEEDORES!$D330,'EG-JUN'!Q$18:Q$516)</f>
        <v>0</v>
      </c>
      <c r="I329" s="159">
        <f>SUMIF('EG-JUN'!$F$18:$F$516,PROVEEDORES!$D330,'EG-JUN'!R$18:R$516)</f>
        <v>0</v>
      </c>
      <c r="J329" s="159">
        <f>SUMIF('EG-JUN'!$F$18:$F$516,PROVEEDORES!$D330,'EG-JUN'!S$18:S$516)</f>
        <v>0</v>
      </c>
      <c r="K329" s="159" t="str">
        <f t="shared" si="10"/>
        <v/>
      </c>
      <c r="L329" s="146" t="str">
        <f>IF(PROVEEDORES!G330="","",PROVEEDORES!G330)</f>
        <v/>
      </c>
    </row>
    <row r="330" spans="3:12" ht="17.45" customHeight="1" x14ac:dyDescent="0.2">
      <c r="C330" s="158">
        <f t="shared" si="11"/>
        <v>324</v>
      </c>
      <c r="D330" s="146" t="str">
        <f>IF(PROVEEDORES!E331="","",PROVEEDORES!E331)</f>
        <v/>
      </c>
      <c r="E330" s="146" t="str">
        <f>IF(PROVEEDORES!F331="","",PROVEEDORES!F331)</f>
        <v/>
      </c>
      <c r="F330" s="146" t="str">
        <f>IF(PROVEEDORES!D331="","",PROVEEDORES!D331)</f>
        <v/>
      </c>
      <c r="G330" s="159">
        <f>SUMIF('EG-JUN'!$F$18:$F$516,PROVEEDORES!$D331,'EG-JUN'!P$18:P$516)</f>
        <v>0</v>
      </c>
      <c r="H330" s="159">
        <f>SUMIF('EG-JUN'!$F$18:$F$516,PROVEEDORES!$D331,'EG-JUN'!Q$18:Q$516)</f>
        <v>0</v>
      </c>
      <c r="I330" s="159">
        <f>SUMIF('EG-JUN'!$F$18:$F$516,PROVEEDORES!$D331,'EG-JUN'!R$18:R$516)</f>
        <v>0</v>
      </c>
      <c r="J330" s="159">
        <f>SUMIF('EG-JUN'!$F$18:$F$516,PROVEEDORES!$D331,'EG-JUN'!S$18:S$516)</f>
        <v>0</v>
      </c>
      <c r="K330" s="159" t="str">
        <f t="shared" si="10"/>
        <v/>
      </c>
      <c r="L330" s="146" t="str">
        <f>IF(PROVEEDORES!G331="","",PROVEEDORES!G331)</f>
        <v/>
      </c>
    </row>
    <row r="331" spans="3:12" ht="17.45" customHeight="1" x14ac:dyDescent="0.2">
      <c r="C331" s="158">
        <f t="shared" si="11"/>
        <v>325</v>
      </c>
      <c r="D331" s="146" t="str">
        <f>IF(PROVEEDORES!E332="","",PROVEEDORES!E332)</f>
        <v/>
      </c>
      <c r="E331" s="146" t="str">
        <f>IF(PROVEEDORES!F332="","",PROVEEDORES!F332)</f>
        <v/>
      </c>
      <c r="F331" s="146" t="str">
        <f>IF(PROVEEDORES!D332="","",PROVEEDORES!D332)</f>
        <v/>
      </c>
      <c r="G331" s="159">
        <f>SUMIF('EG-JUN'!$F$18:$F$516,PROVEEDORES!$D332,'EG-JUN'!P$18:P$516)</f>
        <v>0</v>
      </c>
      <c r="H331" s="159">
        <f>SUMIF('EG-JUN'!$F$18:$F$516,PROVEEDORES!$D332,'EG-JUN'!Q$18:Q$516)</f>
        <v>0</v>
      </c>
      <c r="I331" s="159">
        <f>SUMIF('EG-JUN'!$F$18:$F$516,PROVEEDORES!$D332,'EG-JUN'!R$18:R$516)</f>
        <v>0</v>
      </c>
      <c r="J331" s="159">
        <f>SUMIF('EG-JUN'!$F$18:$F$516,PROVEEDORES!$D332,'EG-JUN'!S$18:S$516)</f>
        <v>0</v>
      </c>
      <c r="K331" s="159" t="str">
        <f t="shared" si="10"/>
        <v/>
      </c>
      <c r="L331" s="146" t="str">
        <f>IF(PROVEEDORES!G332="","",PROVEEDORES!G332)</f>
        <v/>
      </c>
    </row>
    <row r="332" spans="3:12" ht="17.45" customHeight="1" x14ac:dyDescent="0.2">
      <c r="C332" s="158">
        <f t="shared" si="11"/>
        <v>326</v>
      </c>
      <c r="D332" s="146" t="str">
        <f>IF(PROVEEDORES!E333="","",PROVEEDORES!E333)</f>
        <v/>
      </c>
      <c r="E332" s="146" t="str">
        <f>IF(PROVEEDORES!F333="","",PROVEEDORES!F333)</f>
        <v/>
      </c>
      <c r="F332" s="146" t="str">
        <f>IF(PROVEEDORES!D333="","",PROVEEDORES!D333)</f>
        <v/>
      </c>
      <c r="G332" s="159">
        <f>SUMIF('EG-JUN'!$F$18:$F$516,PROVEEDORES!$D333,'EG-JUN'!P$18:P$516)</f>
        <v>0</v>
      </c>
      <c r="H332" s="159">
        <f>SUMIF('EG-JUN'!$F$18:$F$516,PROVEEDORES!$D333,'EG-JUN'!Q$18:Q$516)</f>
        <v>0</v>
      </c>
      <c r="I332" s="159">
        <f>SUMIF('EG-JUN'!$F$18:$F$516,PROVEEDORES!$D333,'EG-JUN'!R$18:R$516)</f>
        <v>0</v>
      </c>
      <c r="J332" s="159">
        <f>SUMIF('EG-JUN'!$F$18:$F$516,PROVEEDORES!$D333,'EG-JUN'!S$18:S$516)</f>
        <v>0</v>
      </c>
      <c r="K332" s="159" t="str">
        <f t="shared" si="10"/>
        <v/>
      </c>
      <c r="L332" s="146" t="str">
        <f>IF(PROVEEDORES!G333="","",PROVEEDORES!G333)</f>
        <v/>
      </c>
    </row>
    <row r="333" spans="3:12" ht="17.45" customHeight="1" x14ac:dyDescent="0.2">
      <c r="C333" s="158">
        <f t="shared" si="11"/>
        <v>327</v>
      </c>
      <c r="D333" s="146" t="str">
        <f>IF(PROVEEDORES!E334="","",PROVEEDORES!E334)</f>
        <v/>
      </c>
      <c r="E333" s="146" t="str">
        <f>IF(PROVEEDORES!F334="","",PROVEEDORES!F334)</f>
        <v/>
      </c>
      <c r="F333" s="146" t="str">
        <f>IF(PROVEEDORES!D334="","",PROVEEDORES!D334)</f>
        <v/>
      </c>
      <c r="G333" s="159">
        <f>SUMIF('EG-JUN'!$F$18:$F$516,PROVEEDORES!$D334,'EG-JUN'!P$18:P$516)</f>
        <v>0</v>
      </c>
      <c r="H333" s="159">
        <f>SUMIF('EG-JUN'!$F$18:$F$516,PROVEEDORES!$D334,'EG-JUN'!Q$18:Q$516)</f>
        <v>0</v>
      </c>
      <c r="I333" s="159">
        <f>SUMIF('EG-JUN'!$F$18:$F$516,PROVEEDORES!$D334,'EG-JUN'!R$18:R$516)</f>
        <v>0</v>
      </c>
      <c r="J333" s="159">
        <f>SUMIF('EG-JUN'!$F$18:$F$516,PROVEEDORES!$D334,'EG-JUN'!S$18:S$516)</f>
        <v>0</v>
      </c>
      <c r="K333" s="159" t="str">
        <f t="shared" si="10"/>
        <v/>
      </c>
      <c r="L333" s="146" t="str">
        <f>IF(PROVEEDORES!G334="","",PROVEEDORES!G334)</f>
        <v/>
      </c>
    </row>
    <row r="334" spans="3:12" ht="17.45" customHeight="1" x14ac:dyDescent="0.2">
      <c r="C334" s="158">
        <f t="shared" si="11"/>
        <v>328</v>
      </c>
      <c r="D334" s="146" t="str">
        <f>IF(PROVEEDORES!E335="","",PROVEEDORES!E335)</f>
        <v/>
      </c>
      <c r="E334" s="146" t="str">
        <f>IF(PROVEEDORES!F335="","",PROVEEDORES!F335)</f>
        <v/>
      </c>
      <c r="F334" s="146" t="str">
        <f>IF(PROVEEDORES!D335="","",PROVEEDORES!D335)</f>
        <v/>
      </c>
      <c r="G334" s="159">
        <f>SUMIF('EG-JUN'!$F$18:$F$516,PROVEEDORES!$D335,'EG-JUN'!P$18:P$516)</f>
        <v>0</v>
      </c>
      <c r="H334" s="159">
        <f>SUMIF('EG-JUN'!$F$18:$F$516,PROVEEDORES!$D335,'EG-JUN'!Q$18:Q$516)</f>
        <v>0</v>
      </c>
      <c r="I334" s="159">
        <f>SUMIF('EG-JUN'!$F$18:$F$516,PROVEEDORES!$D335,'EG-JUN'!R$18:R$516)</f>
        <v>0</v>
      </c>
      <c r="J334" s="159">
        <f>SUMIF('EG-JUN'!$F$18:$F$516,PROVEEDORES!$D335,'EG-JUN'!S$18:S$516)</f>
        <v>0</v>
      </c>
      <c r="K334" s="159" t="str">
        <f t="shared" si="10"/>
        <v/>
      </c>
      <c r="L334" s="146" t="str">
        <f>IF(PROVEEDORES!G335="","",PROVEEDORES!G335)</f>
        <v/>
      </c>
    </row>
    <row r="335" spans="3:12" ht="17.45" customHeight="1" x14ac:dyDescent="0.2">
      <c r="C335" s="158">
        <f t="shared" si="11"/>
        <v>329</v>
      </c>
      <c r="D335" s="146" t="str">
        <f>IF(PROVEEDORES!E336="","",PROVEEDORES!E336)</f>
        <v/>
      </c>
      <c r="E335" s="146" t="str">
        <f>IF(PROVEEDORES!F336="","",PROVEEDORES!F336)</f>
        <v/>
      </c>
      <c r="F335" s="146" t="str">
        <f>IF(PROVEEDORES!D336="","",PROVEEDORES!D336)</f>
        <v/>
      </c>
      <c r="G335" s="159">
        <f>SUMIF('EG-JUN'!$F$18:$F$516,PROVEEDORES!$D336,'EG-JUN'!P$18:P$516)</f>
        <v>0</v>
      </c>
      <c r="H335" s="159">
        <f>SUMIF('EG-JUN'!$F$18:$F$516,PROVEEDORES!$D336,'EG-JUN'!Q$18:Q$516)</f>
        <v>0</v>
      </c>
      <c r="I335" s="159">
        <f>SUMIF('EG-JUN'!$F$18:$F$516,PROVEEDORES!$D336,'EG-JUN'!R$18:R$516)</f>
        <v>0</v>
      </c>
      <c r="J335" s="159">
        <f>SUMIF('EG-JUN'!$F$18:$F$516,PROVEEDORES!$D336,'EG-JUN'!S$18:S$516)</f>
        <v>0</v>
      </c>
      <c r="K335" s="159" t="str">
        <f t="shared" si="10"/>
        <v/>
      </c>
      <c r="L335" s="146" t="str">
        <f>IF(PROVEEDORES!G336="","",PROVEEDORES!G336)</f>
        <v/>
      </c>
    </row>
    <row r="336" spans="3:12" ht="17.45" customHeight="1" x14ac:dyDescent="0.2">
      <c r="C336" s="158">
        <f t="shared" si="11"/>
        <v>330</v>
      </c>
      <c r="D336" s="146" t="str">
        <f>IF(PROVEEDORES!E337="","",PROVEEDORES!E337)</f>
        <v/>
      </c>
      <c r="E336" s="146" t="str">
        <f>IF(PROVEEDORES!F337="","",PROVEEDORES!F337)</f>
        <v/>
      </c>
      <c r="F336" s="146" t="str">
        <f>IF(PROVEEDORES!D337="","",PROVEEDORES!D337)</f>
        <v/>
      </c>
      <c r="G336" s="159">
        <f>SUMIF('EG-JUN'!$F$18:$F$516,PROVEEDORES!$D337,'EG-JUN'!P$18:P$516)</f>
        <v>0</v>
      </c>
      <c r="H336" s="159">
        <f>SUMIF('EG-JUN'!$F$18:$F$516,PROVEEDORES!$D337,'EG-JUN'!Q$18:Q$516)</f>
        <v>0</v>
      </c>
      <c r="I336" s="159">
        <f>SUMIF('EG-JUN'!$F$18:$F$516,PROVEEDORES!$D337,'EG-JUN'!R$18:R$516)</f>
        <v>0</v>
      </c>
      <c r="J336" s="159">
        <f>SUMIF('EG-JUN'!$F$18:$F$516,PROVEEDORES!$D337,'EG-JUN'!S$18:S$516)</f>
        <v>0</v>
      </c>
      <c r="K336" s="159" t="str">
        <f t="shared" si="10"/>
        <v/>
      </c>
      <c r="L336" s="146" t="str">
        <f>IF(PROVEEDORES!G337="","",PROVEEDORES!G337)</f>
        <v/>
      </c>
    </row>
    <row r="337" spans="3:12" ht="17.45" customHeight="1" x14ac:dyDescent="0.2">
      <c r="C337" s="158">
        <f t="shared" si="11"/>
        <v>331</v>
      </c>
      <c r="D337" s="146" t="str">
        <f>IF(PROVEEDORES!E338="","",PROVEEDORES!E338)</f>
        <v/>
      </c>
      <c r="E337" s="146" t="str">
        <f>IF(PROVEEDORES!F338="","",PROVEEDORES!F338)</f>
        <v/>
      </c>
      <c r="F337" s="146" t="str">
        <f>IF(PROVEEDORES!D338="","",PROVEEDORES!D338)</f>
        <v/>
      </c>
      <c r="G337" s="159">
        <f>SUMIF('EG-JUN'!$F$18:$F$516,PROVEEDORES!$D338,'EG-JUN'!P$18:P$516)</f>
        <v>0</v>
      </c>
      <c r="H337" s="159">
        <f>SUMIF('EG-JUN'!$F$18:$F$516,PROVEEDORES!$D338,'EG-JUN'!Q$18:Q$516)</f>
        <v>0</v>
      </c>
      <c r="I337" s="159">
        <f>SUMIF('EG-JUN'!$F$18:$F$516,PROVEEDORES!$D338,'EG-JUN'!R$18:R$516)</f>
        <v>0</v>
      </c>
      <c r="J337" s="159">
        <f>SUMIF('EG-JUN'!$F$18:$F$516,PROVEEDORES!$D338,'EG-JUN'!S$18:S$516)</f>
        <v>0</v>
      </c>
      <c r="K337" s="159" t="str">
        <f t="shared" si="10"/>
        <v/>
      </c>
      <c r="L337" s="146" t="str">
        <f>IF(PROVEEDORES!G338="","",PROVEEDORES!G338)</f>
        <v/>
      </c>
    </row>
    <row r="338" spans="3:12" ht="17.45" customHeight="1" x14ac:dyDescent="0.2">
      <c r="C338" s="158">
        <f t="shared" si="11"/>
        <v>332</v>
      </c>
      <c r="D338" s="146" t="str">
        <f>IF(PROVEEDORES!E339="","",PROVEEDORES!E339)</f>
        <v/>
      </c>
      <c r="E338" s="146" t="str">
        <f>IF(PROVEEDORES!F339="","",PROVEEDORES!F339)</f>
        <v/>
      </c>
      <c r="F338" s="146" t="str">
        <f>IF(PROVEEDORES!D339="","",PROVEEDORES!D339)</f>
        <v/>
      </c>
      <c r="G338" s="159">
        <f>SUMIF('EG-JUN'!$F$18:$F$516,PROVEEDORES!$D339,'EG-JUN'!P$18:P$516)</f>
        <v>0</v>
      </c>
      <c r="H338" s="159">
        <f>SUMIF('EG-JUN'!$F$18:$F$516,PROVEEDORES!$D339,'EG-JUN'!Q$18:Q$516)</f>
        <v>0</v>
      </c>
      <c r="I338" s="159">
        <f>SUMIF('EG-JUN'!$F$18:$F$516,PROVEEDORES!$D339,'EG-JUN'!R$18:R$516)</f>
        <v>0</v>
      </c>
      <c r="J338" s="159">
        <f>SUMIF('EG-JUN'!$F$18:$F$516,PROVEEDORES!$D339,'EG-JUN'!S$18:S$516)</f>
        <v>0</v>
      </c>
      <c r="K338" s="159" t="str">
        <f t="shared" si="10"/>
        <v/>
      </c>
      <c r="L338" s="146" t="str">
        <f>IF(PROVEEDORES!G339="","",PROVEEDORES!G339)</f>
        <v/>
      </c>
    </row>
    <row r="339" spans="3:12" ht="17.45" customHeight="1" x14ac:dyDescent="0.2">
      <c r="C339" s="158">
        <f t="shared" si="11"/>
        <v>333</v>
      </c>
      <c r="D339" s="146" t="str">
        <f>IF(PROVEEDORES!E340="","",PROVEEDORES!E340)</f>
        <v/>
      </c>
      <c r="E339" s="146" t="str">
        <f>IF(PROVEEDORES!F340="","",PROVEEDORES!F340)</f>
        <v/>
      </c>
      <c r="F339" s="146" t="str">
        <f>IF(PROVEEDORES!D340="","",PROVEEDORES!D340)</f>
        <v/>
      </c>
      <c r="G339" s="159">
        <f>SUMIF('EG-JUN'!$F$18:$F$516,PROVEEDORES!$D340,'EG-JUN'!P$18:P$516)</f>
        <v>0</v>
      </c>
      <c r="H339" s="159">
        <f>SUMIF('EG-JUN'!$F$18:$F$516,PROVEEDORES!$D340,'EG-JUN'!Q$18:Q$516)</f>
        <v>0</v>
      </c>
      <c r="I339" s="159">
        <f>SUMIF('EG-JUN'!$F$18:$F$516,PROVEEDORES!$D340,'EG-JUN'!R$18:R$516)</f>
        <v>0</v>
      </c>
      <c r="J339" s="159">
        <f>SUMIF('EG-JUN'!$F$18:$F$516,PROVEEDORES!$D340,'EG-JUN'!S$18:S$516)</f>
        <v>0</v>
      </c>
      <c r="K339" s="159" t="str">
        <f t="shared" si="10"/>
        <v/>
      </c>
      <c r="L339" s="146" t="str">
        <f>IF(PROVEEDORES!G340="","",PROVEEDORES!G340)</f>
        <v/>
      </c>
    </row>
    <row r="340" spans="3:12" ht="17.45" customHeight="1" x14ac:dyDescent="0.2">
      <c r="C340" s="158">
        <f t="shared" si="11"/>
        <v>334</v>
      </c>
      <c r="D340" s="146" t="str">
        <f>IF(PROVEEDORES!E341="","",PROVEEDORES!E341)</f>
        <v/>
      </c>
      <c r="E340" s="146" t="str">
        <f>IF(PROVEEDORES!F341="","",PROVEEDORES!F341)</f>
        <v/>
      </c>
      <c r="F340" s="146" t="str">
        <f>IF(PROVEEDORES!D341="","",PROVEEDORES!D341)</f>
        <v/>
      </c>
      <c r="G340" s="159">
        <f>SUMIF('EG-JUN'!$F$18:$F$516,PROVEEDORES!$D341,'EG-JUN'!P$18:P$516)</f>
        <v>0</v>
      </c>
      <c r="H340" s="159">
        <f>SUMIF('EG-JUN'!$F$18:$F$516,PROVEEDORES!$D341,'EG-JUN'!Q$18:Q$516)</f>
        <v>0</v>
      </c>
      <c r="I340" s="159">
        <f>SUMIF('EG-JUN'!$F$18:$F$516,PROVEEDORES!$D341,'EG-JUN'!R$18:R$516)</f>
        <v>0</v>
      </c>
      <c r="J340" s="159">
        <f>SUMIF('EG-JUN'!$F$18:$F$516,PROVEEDORES!$D341,'EG-JUN'!S$18:S$516)</f>
        <v>0</v>
      </c>
      <c r="K340" s="159" t="str">
        <f t="shared" si="10"/>
        <v/>
      </c>
      <c r="L340" s="146" t="str">
        <f>IF(PROVEEDORES!G341="","",PROVEEDORES!G341)</f>
        <v/>
      </c>
    </row>
    <row r="341" spans="3:12" ht="17.45" customHeight="1" x14ac:dyDescent="0.2">
      <c r="C341" s="158">
        <f t="shared" si="11"/>
        <v>335</v>
      </c>
      <c r="D341" s="146" t="str">
        <f>IF(PROVEEDORES!E342="","",PROVEEDORES!E342)</f>
        <v/>
      </c>
      <c r="E341" s="146" t="str">
        <f>IF(PROVEEDORES!F342="","",PROVEEDORES!F342)</f>
        <v/>
      </c>
      <c r="F341" s="146" t="str">
        <f>IF(PROVEEDORES!D342="","",PROVEEDORES!D342)</f>
        <v/>
      </c>
      <c r="G341" s="159">
        <f>SUMIF('EG-JUN'!$F$18:$F$516,PROVEEDORES!$D342,'EG-JUN'!P$18:P$516)</f>
        <v>0</v>
      </c>
      <c r="H341" s="159">
        <f>SUMIF('EG-JUN'!$F$18:$F$516,PROVEEDORES!$D342,'EG-JUN'!Q$18:Q$516)</f>
        <v>0</v>
      </c>
      <c r="I341" s="159">
        <f>SUMIF('EG-JUN'!$F$18:$F$516,PROVEEDORES!$D342,'EG-JUN'!R$18:R$516)</f>
        <v>0</v>
      </c>
      <c r="J341" s="159">
        <f>SUMIF('EG-JUN'!$F$18:$F$516,PROVEEDORES!$D342,'EG-JUN'!S$18:S$516)</f>
        <v>0</v>
      </c>
      <c r="K341" s="159" t="str">
        <f t="shared" si="10"/>
        <v/>
      </c>
      <c r="L341" s="146" t="str">
        <f>IF(PROVEEDORES!G342="","",PROVEEDORES!G342)</f>
        <v/>
      </c>
    </row>
    <row r="342" spans="3:12" ht="17.45" customHeight="1" x14ac:dyDescent="0.2">
      <c r="C342" s="158">
        <f t="shared" si="11"/>
        <v>336</v>
      </c>
      <c r="D342" s="146" t="str">
        <f>IF(PROVEEDORES!E343="","",PROVEEDORES!E343)</f>
        <v/>
      </c>
      <c r="E342" s="146" t="str">
        <f>IF(PROVEEDORES!F343="","",PROVEEDORES!F343)</f>
        <v/>
      </c>
      <c r="F342" s="146" t="str">
        <f>IF(PROVEEDORES!D343="","",PROVEEDORES!D343)</f>
        <v/>
      </c>
      <c r="G342" s="159">
        <f>SUMIF('EG-JUN'!$F$18:$F$516,PROVEEDORES!$D343,'EG-JUN'!P$18:P$516)</f>
        <v>0</v>
      </c>
      <c r="H342" s="159">
        <f>SUMIF('EG-JUN'!$F$18:$F$516,PROVEEDORES!$D343,'EG-JUN'!Q$18:Q$516)</f>
        <v>0</v>
      </c>
      <c r="I342" s="159">
        <f>SUMIF('EG-JUN'!$F$18:$F$516,PROVEEDORES!$D343,'EG-JUN'!R$18:R$516)</f>
        <v>0</v>
      </c>
      <c r="J342" s="159">
        <f>SUMIF('EG-JUN'!$F$18:$F$516,PROVEEDORES!$D343,'EG-JUN'!S$18:S$516)</f>
        <v>0</v>
      </c>
      <c r="K342" s="159" t="str">
        <f t="shared" si="10"/>
        <v/>
      </c>
      <c r="L342" s="146" t="str">
        <f>IF(PROVEEDORES!G343="","",PROVEEDORES!G343)</f>
        <v/>
      </c>
    </row>
    <row r="343" spans="3:12" ht="17.45" customHeight="1" x14ac:dyDescent="0.2">
      <c r="C343" s="158">
        <f t="shared" si="11"/>
        <v>337</v>
      </c>
      <c r="D343" s="146" t="str">
        <f>IF(PROVEEDORES!E344="","",PROVEEDORES!E344)</f>
        <v/>
      </c>
      <c r="E343" s="146" t="str">
        <f>IF(PROVEEDORES!F344="","",PROVEEDORES!F344)</f>
        <v/>
      </c>
      <c r="F343" s="146" t="str">
        <f>IF(PROVEEDORES!D344="","",PROVEEDORES!D344)</f>
        <v/>
      </c>
      <c r="G343" s="159">
        <f>SUMIF('EG-JUN'!$F$18:$F$516,PROVEEDORES!$D344,'EG-JUN'!P$18:P$516)</f>
        <v>0</v>
      </c>
      <c r="H343" s="159">
        <f>SUMIF('EG-JUN'!$F$18:$F$516,PROVEEDORES!$D344,'EG-JUN'!Q$18:Q$516)</f>
        <v>0</v>
      </c>
      <c r="I343" s="159">
        <f>SUMIF('EG-JUN'!$F$18:$F$516,PROVEEDORES!$D344,'EG-JUN'!R$18:R$516)</f>
        <v>0</v>
      </c>
      <c r="J343" s="159">
        <f>SUMIF('EG-JUN'!$F$18:$F$516,PROVEEDORES!$D344,'EG-JUN'!S$18:S$516)</f>
        <v>0</v>
      </c>
      <c r="K343" s="159" t="str">
        <f t="shared" si="10"/>
        <v/>
      </c>
      <c r="L343" s="146" t="str">
        <f>IF(PROVEEDORES!G344="","",PROVEEDORES!G344)</f>
        <v/>
      </c>
    </row>
    <row r="344" spans="3:12" ht="17.45" customHeight="1" x14ac:dyDescent="0.2">
      <c r="C344" s="158">
        <f t="shared" si="11"/>
        <v>338</v>
      </c>
      <c r="D344" s="146" t="str">
        <f>IF(PROVEEDORES!E345="","",PROVEEDORES!E345)</f>
        <v/>
      </c>
      <c r="E344" s="146" t="str">
        <f>IF(PROVEEDORES!F345="","",PROVEEDORES!F345)</f>
        <v/>
      </c>
      <c r="F344" s="146" t="str">
        <f>IF(PROVEEDORES!D345="","",PROVEEDORES!D345)</f>
        <v/>
      </c>
      <c r="G344" s="159">
        <f>SUMIF('EG-JUN'!$F$18:$F$516,PROVEEDORES!$D345,'EG-JUN'!P$18:P$516)</f>
        <v>0</v>
      </c>
      <c r="H344" s="159">
        <f>SUMIF('EG-JUN'!$F$18:$F$516,PROVEEDORES!$D345,'EG-JUN'!Q$18:Q$516)</f>
        <v>0</v>
      </c>
      <c r="I344" s="159">
        <f>SUMIF('EG-JUN'!$F$18:$F$516,PROVEEDORES!$D345,'EG-JUN'!R$18:R$516)</f>
        <v>0</v>
      </c>
      <c r="J344" s="159">
        <f>SUMIF('EG-JUN'!$F$18:$F$516,PROVEEDORES!$D345,'EG-JUN'!S$18:S$516)</f>
        <v>0</v>
      </c>
      <c r="K344" s="159" t="str">
        <f t="shared" si="10"/>
        <v/>
      </c>
      <c r="L344" s="146" t="str">
        <f>IF(PROVEEDORES!G345="","",PROVEEDORES!G345)</f>
        <v/>
      </c>
    </row>
    <row r="345" spans="3:12" ht="17.45" customHeight="1" x14ac:dyDescent="0.2">
      <c r="C345" s="158">
        <f t="shared" si="11"/>
        <v>339</v>
      </c>
      <c r="D345" s="146" t="str">
        <f>IF(PROVEEDORES!E346="","",PROVEEDORES!E346)</f>
        <v/>
      </c>
      <c r="E345" s="146" t="str">
        <f>IF(PROVEEDORES!F346="","",PROVEEDORES!F346)</f>
        <v/>
      </c>
      <c r="F345" s="146" t="str">
        <f>IF(PROVEEDORES!D346="","",PROVEEDORES!D346)</f>
        <v/>
      </c>
      <c r="G345" s="159">
        <f>SUMIF('EG-JUN'!$F$18:$F$516,PROVEEDORES!$D346,'EG-JUN'!P$18:P$516)</f>
        <v>0</v>
      </c>
      <c r="H345" s="159">
        <f>SUMIF('EG-JUN'!$F$18:$F$516,PROVEEDORES!$D346,'EG-JUN'!Q$18:Q$516)</f>
        <v>0</v>
      </c>
      <c r="I345" s="159">
        <f>SUMIF('EG-JUN'!$F$18:$F$516,PROVEEDORES!$D346,'EG-JUN'!R$18:R$516)</f>
        <v>0</v>
      </c>
      <c r="J345" s="159">
        <f>SUMIF('EG-JUN'!$F$18:$F$516,PROVEEDORES!$D346,'EG-JUN'!S$18:S$516)</f>
        <v>0</v>
      </c>
      <c r="K345" s="159" t="str">
        <f t="shared" si="10"/>
        <v/>
      </c>
      <c r="L345" s="146" t="str">
        <f>IF(PROVEEDORES!G346="","",PROVEEDORES!G346)</f>
        <v/>
      </c>
    </row>
    <row r="346" spans="3:12" ht="17.45" customHeight="1" x14ac:dyDescent="0.2">
      <c r="C346" s="158">
        <f t="shared" si="11"/>
        <v>340</v>
      </c>
      <c r="D346" s="146" t="str">
        <f>IF(PROVEEDORES!E347="","",PROVEEDORES!E347)</f>
        <v/>
      </c>
      <c r="E346" s="146" t="str">
        <f>IF(PROVEEDORES!F347="","",PROVEEDORES!F347)</f>
        <v/>
      </c>
      <c r="F346" s="146" t="str">
        <f>IF(PROVEEDORES!D347="","",PROVEEDORES!D347)</f>
        <v/>
      </c>
      <c r="G346" s="159">
        <f>SUMIF('EG-JUN'!$F$18:$F$516,PROVEEDORES!$D347,'EG-JUN'!P$18:P$516)</f>
        <v>0</v>
      </c>
      <c r="H346" s="159">
        <f>SUMIF('EG-JUN'!$F$18:$F$516,PROVEEDORES!$D347,'EG-JUN'!Q$18:Q$516)</f>
        <v>0</v>
      </c>
      <c r="I346" s="159">
        <f>SUMIF('EG-JUN'!$F$18:$F$516,PROVEEDORES!$D347,'EG-JUN'!R$18:R$516)</f>
        <v>0</v>
      </c>
      <c r="J346" s="159">
        <f>SUMIF('EG-JUN'!$F$18:$F$516,PROVEEDORES!$D347,'EG-JUN'!S$18:S$516)</f>
        <v>0</v>
      </c>
      <c r="K346" s="159" t="str">
        <f t="shared" si="10"/>
        <v/>
      </c>
      <c r="L346" s="146" t="str">
        <f>IF(PROVEEDORES!G347="","",PROVEEDORES!G347)</f>
        <v/>
      </c>
    </row>
    <row r="347" spans="3:12" ht="17.45" customHeight="1" x14ac:dyDescent="0.2">
      <c r="C347" s="158">
        <f t="shared" si="11"/>
        <v>341</v>
      </c>
      <c r="D347" s="146" t="str">
        <f>IF(PROVEEDORES!E348="","",PROVEEDORES!E348)</f>
        <v/>
      </c>
      <c r="E347" s="146" t="str">
        <f>IF(PROVEEDORES!F348="","",PROVEEDORES!F348)</f>
        <v/>
      </c>
      <c r="F347" s="146" t="str">
        <f>IF(PROVEEDORES!D348="","",PROVEEDORES!D348)</f>
        <v/>
      </c>
      <c r="G347" s="159">
        <f>SUMIF('EG-JUN'!$F$18:$F$516,PROVEEDORES!$D348,'EG-JUN'!P$18:P$516)</f>
        <v>0</v>
      </c>
      <c r="H347" s="159">
        <f>SUMIF('EG-JUN'!$F$18:$F$516,PROVEEDORES!$D348,'EG-JUN'!Q$18:Q$516)</f>
        <v>0</v>
      </c>
      <c r="I347" s="159">
        <f>SUMIF('EG-JUN'!$F$18:$F$516,PROVEEDORES!$D348,'EG-JUN'!R$18:R$516)</f>
        <v>0</v>
      </c>
      <c r="J347" s="159">
        <f>SUMIF('EG-JUN'!$F$18:$F$516,PROVEEDORES!$D348,'EG-JUN'!S$18:S$516)</f>
        <v>0</v>
      </c>
      <c r="K347" s="159" t="str">
        <f t="shared" si="10"/>
        <v/>
      </c>
      <c r="L347" s="146" t="str">
        <f>IF(PROVEEDORES!G348="","",PROVEEDORES!G348)</f>
        <v/>
      </c>
    </row>
    <row r="348" spans="3:12" ht="17.45" customHeight="1" x14ac:dyDescent="0.2">
      <c r="C348" s="158">
        <f t="shared" si="11"/>
        <v>342</v>
      </c>
      <c r="D348" s="146" t="str">
        <f>IF(PROVEEDORES!E349="","",PROVEEDORES!E349)</f>
        <v/>
      </c>
      <c r="E348" s="146" t="str">
        <f>IF(PROVEEDORES!F349="","",PROVEEDORES!F349)</f>
        <v/>
      </c>
      <c r="F348" s="146" t="str">
        <f>IF(PROVEEDORES!D349="","",PROVEEDORES!D349)</f>
        <v/>
      </c>
      <c r="G348" s="159">
        <f>SUMIF('EG-JUN'!$F$18:$F$516,PROVEEDORES!$D349,'EG-JUN'!P$18:P$516)</f>
        <v>0</v>
      </c>
      <c r="H348" s="159">
        <f>SUMIF('EG-JUN'!$F$18:$F$516,PROVEEDORES!$D349,'EG-JUN'!Q$18:Q$516)</f>
        <v>0</v>
      </c>
      <c r="I348" s="159">
        <f>SUMIF('EG-JUN'!$F$18:$F$516,PROVEEDORES!$D349,'EG-JUN'!R$18:R$516)</f>
        <v>0</v>
      </c>
      <c r="J348" s="159">
        <f>SUMIF('EG-JUN'!$F$18:$F$516,PROVEEDORES!$D349,'EG-JUN'!S$18:S$516)</f>
        <v>0</v>
      </c>
      <c r="K348" s="159" t="str">
        <f t="shared" si="10"/>
        <v/>
      </c>
      <c r="L348" s="146" t="str">
        <f>IF(PROVEEDORES!G349="","",PROVEEDORES!G349)</f>
        <v/>
      </c>
    </row>
    <row r="349" spans="3:12" ht="17.45" customHeight="1" x14ac:dyDescent="0.2">
      <c r="C349" s="158">
        <f t="shared" si="11"/>
        <v>343</v>
      </c>
      <c r="D349" s="146" t="str">
        <f>IF(PROVEEDORES!E350="","",PROVEEDORES!E350)</f>
        <v/>
      </c>
      <c r="E349" s="146" t="str">
        <f>IF(PROVEEDORES!F350="","",PROVEEDORES!F350)</f>
        <v/>
      </c>
      <c r="F349" s="146" t="str">
        <f>IF(PROVEEDORES!D350="","",PROVEEDORES!D350)</f>
        <v/>
      </c>
      <c r="G349" s="159">
        <f>SUMIF('EG-JUN'!$F$18:$F$516,PROVEEDORES!$D350,'EG-JUN'!P$18:P$516)</f>
        <v>0</v>
      </c>
      <c r="H349" s="159">
        <f>SUMIF('EG-JUN'!$F$18:$F$516,PROVEEDORES!$D350,'EG-JUN'!Q$18:Q$516)</f>
        <v>0</v>
      </c>
      <c r="I349" s="159">
        <f>SUMIF('EG-JUN'!$F$18:$F$516,PROVEEDORES!$D350,'EG-JUN'!R$18:R$516)</f>
        <v>0</v>
      </c>
      <c r="J349" s="159">
        <f>SUMIF('EG-JUN'!$F$18:$F$516,PROVEEDORES!$D350,'EG-JUN'!S$18:S$516)</f>
        <v>0</v>
      </c>
      <c r="K349" s="159" t="str">
        <f t="shared" si="10"/>
        <v/>
      </c>
      <c r="L349" s="146" t="str">
        <f>IF(PROVEEDORES!G350="","",PROVEEDORES!G350)</f>
        <v/>
      </c>
    </row>
    <row r="350" spans="3:12" ht="17.45" customHeight="1" x14ac:dyDescent="0.2">
      <c r="C350" s="158">
        <f t="shared" si="11"/>
        <v>344</v>
      </c>
      <c r="D350" s="146" t="str">
        <f>IF(PROVEEDORES!E351="","",PROVEEDORES!E351)</f>
        <v/>
      </c>
      <c r="E350" s="146" t="str">
        <f>IF(PROVEEDORES!F351="","",PROVEEDORES!F351)</f>
        <v/>
      </c>
      <c r="F350" s="146" t="str">
        <f>IF(PROVEEDORES!D351="","",PROVEEDORES!D351)</f>
        <v/>
      </c>
      <c r="G350" s="159">
        <f>SUMIF('EG-JUN'!$F$18:$F$516,PROVEEDORES!$D351,'EG-JUN'!P$18:P$516)</f>
        <v>0</v>
      </c>
      <c r="H350" s="159">
        <f>SUMIF('EG-JUN'!$F$18:$F$516,PROVEEDORES!$D351,'EG-JUN'!Q$18:Q$516)</f>
        <v>0</v>
      </c>
      <c r="I350" s="159">
        <f>SUMIF('EG-JUN'!$F$18:$F$516,PROVEEDORES!$D351,'EG-JUN'!R$18:R$516)</f>
        <v>0</v>
      </c>
      <c r="J350" s="159">
        <f>SUMIF('EG-JUN'!$F$18:$F$516,PROVEEDORES!$D351,'EG-JUN'!S$18:S$516)</f>
        <v>0</v>
      </c>
      <c r="K350" s="159" t="str">
        <f t="shared" si="10"/>
        <v/>
      </c>
      <c r="L350" s="146" t="str">
        <f>IF(PROVEEDORES!G351="","",PROVEEDORES!G351)</f>
        <v/>
      </c>
    </row>
    <row r="351" spans="3:12" ht="17.45" customHeight="1" x14ac:dyDescent="0.2">
      <c r="C351" s="158">
        <f t="shared" si="11"/>
        <v>345</v>
      </c>
      <c r="D351" s="146" t="str">
        <f>IF(PROVEEDORES!E352="","",PROVEEDORES!E352)</f>
        <v/>
      </c>
      <c r="E351" s="146" t="str">
        <f>IF(PROVEEDORES!F352="","",PROVEEDORES!F352)</f>
        <v/>
      </c>
      <c r="F351" s="146" t="str">
        <f>IF(PROVEEDORES!D352="","",PROVEEDORES!D352)</f>
        <v/>
      </c>
      <c r="G351" s="159">
        <f>SUMIF('EG-JUN'!$F$18:$F$516,PROVEEDORES!$D352,'EG-JUN'!P$18:P$516)</f>
        <v>0</v>
      </c>
      <c r="H351" s="159">
        <f>SUMIF('EG-JUN'!$F$18:$F$516,PROVEEDORES!$D352,'EG-JUN'!Q$18:Q$516)</f>
        <v>0</v>
      </c>
      <c r="I351" s="159">
        <f>SUMIF('EG-JUN'!$F$18:$F$516,PROVEEDORES!$D352,'EG-JUN'!R$18:R$516)</f>
        <v>0</v>
      </c>
      <c r="J351" s="159">
        <f>SUMIF('EG-JUN'!$F$18:$F$516,PROVEEDORES!$D352,'EG-JUN'!S$18:S$516)</f>
        <v>0</v>
      </c>
      <c r="K351" s="159" t="str">
        <f t="shared" si="10"/>
        <v/>
      </c>
      <c r="L351" s="146" t="str">
        <f>IF(PROVEEDORES!G352="","",PROVEEDORES!G352)</f>
        <v/>
      </c>
    </row>
    <row r="352" spans="3:12" ht="17.45" customHeight="1" x14ac:dyDescent="0.2">
      <c r="C352" s="158">
        <f t="shared" si="11"/>
        <v>346</v>
      </c>
      <c r="D352" s="146" t="str">
        <f>IF(PROVEEDORES!E353="","",PROVEEDORES!E353)</f>
        <v/>
      </c>
      <c r="E352" s="146" t="str">
        <f>IF(PROVEEDORES!F353="","",PROVEEDORES!F353)</f>
        <v/>
      </c>
      <c r="F352" s="146" t="str">
        <f>IF(PROVEEDORES!D353="","",PROVEEDORES!D353)</f>
        <v/>
      </c>
      <c r="G352" s="159">
        <f>SUMIF('EG-JUN'!$F$18:$F$516,PROVEEDORES!$D353,'EG-JUN'!P$18:P$516)</f>
        <v>0</v>
      </c>
      <c r="H352" s="159">
        <f>SUMIF('EG-JUN'!$F$18:$F$516,PROVEEDORES!$D353,'EG-JUN'!Q$18:Q$516)</f>
        <v>0</v>
      </c>
      <c r="I352" s="159">
        <f>SUMIF('EG-JUN'!$F$18:$F$516,PROVEEDORES!$D353,'EG-JUN'!R$18:R$516)</f>
        <v>0</v>
      </c>
      <c r="J352" s="159">
        <f>SUMIF('EG-JUN'!$F$18:$F$516,PROVEEDORES!$D353,'EG-JUN'!S$18:S$516)</f>
        <v>0</v>
      </c>
      <c r="K352" s="159" t="str">
        <f t="shared" si="10"/>
        <v/>
      </c>
      <c r="L352" s="146" t="str">
        <f>IF(PROVEEDORES!G353="","",PROVEEDORES!G353)</f>
        <v/>
      </c>
    </row>
    <row r="353" spans="3:12" ht="17.45" customHeight="1" x14ac:dyDescent="0.2">
      <c r="C353" s="158">
        <f t="shared" si="11"/>
        <v>347</v>
      </c>
      <c r="D353" s="146" t="str">
        <f>IF(PROVEEDORES!E354="","",PROVEEDORES!E354)</f>
        <v/>
      </c>
      <c r="E353" s="146" t="str">
        <f>IF(PROVEEDORES!F354="","",PROVEEDORES!F354)</f>
        <v/>
      </c>
      <c r="F353" s="146" t="str">
        <f>IF(PROVEEDORES!D354="","",PROVEEDORES!D354)</f>
        <v/>
      </c>
      <c r="G353" s="159">
        <f>SUMIF('EG-JUN'!$F$18:$F$516,PROVEEDORES!$D354,'EG-JUN'!P$18:P$516)</f>
        <v>0</v>
      </c>
      <c r="H353" s="159">
        <f>SUMIF('EG-JUN'!$F$18:$F$516,PROVEEDORES!$D354,'EG-JUN'!Q$18:Q$516)</f>
        <v>0</v>
      </c>
      <c r="I353" s="159">
        <f>SUMIF('EG-JUN'!$F$18:$F$516,PROVEEDORES!$D354,'EG-JUN'!R$18:R$516)</f>
        <v>0</v>
      </c>
      <c r="J353" s="159">
        <f>SUMIF('EG-JUN'!$F$18:$F$516,PROVEEDORES!$D354,'EG-JUN'!S$18:S$516)</f>
        <v>0</v>
      </c>
      <c r="K353" s="159" t="str">
        <f t="shared" si="10"/>
        <v/>
      </c>
      <c r="L353" s="146" t="str">
        <f>IF(PROVEEDORES!G354="","",PROVEEDORES!G354)</f>
        <v/>
      </c>
    </row>
    <row r="354" spans="3:12" ht="17.45" customHeight="1" x14ac:dyDescent="0.2">
      <c r="C354" s="158">
        <f t="shared" si="11"/>
        <v>348</v>
      </c>
      <c r="D354" s="146" t="str">
        <f>IF(PROVEEDORES!E355="","",PROVEEDORES!E355)</f>
        <v/>
      </c>
      <c r="E354" s="146" t="str">
        <f>IF(PROVEEDORES!F355="","",PROVEEDORES!F355)</f>
        <v/>
      </c>
      <c r="F354" s="146" t="str">
        <f>IF(PROVEEDORES!D355="","",PROVEEDORES!D355)</f>
        <v/>
      </c>
      <c r="G354" s="159">
        <f>SUMIF('EG-JUN'!$F$18:$F$516,PROVEEDORES!$D355,'EG-JUN'!P$18:P$516)</f>
        <v>0</v>
      </c>
      <c r="H354" s="159">
        <f>SUMIF('EG-JUN'!$F$18:$F$516,PROVEEDORES!$D355,'EG-JUN'!Q$18:Q$516)</f>
        <v>0</v>
      </c>
      <c r="I354" s="159">
        <f>SUMIF('EG-JUN'!$F$18:$F$516,PROVEEDORES!$D355,'EG-JUN'!R$18:R$516)</f>
        <v>0</v>
      </c>
      <c r="J354" s="159">
        <f>SUMIF('EG-JUN'!$F$18:$F$516,PROVEEDORES!$D355,'EG-JUN'!S$18:S$516)</f>
        <v>0</v>
      </c>
      <c r="K354" s="159" t="str">
        <f t="shared" si="10"/>
        <v/>
      </c>
      <c r="L354" s="146" t="str">
        <f>IF(PROVEEDORES!G355="","",PROVEEDORES!G355)</f>
        <v/>
      </c>
    </row>
    <row r="355" spans="3:12" ht="17.45" customHeight="1" x14ac:dyDescent="0.2">
      <c r="C355" s="158">
        <f t="shared" si="11"/>
        <v>349</v>
      </c>
      <c r="D355" s="146" t="str">
        <f>IF(PROVEEDORES!E356="","",PROVEEDORES!E356)</f>
        <v/>
      </c>
      <c r="E355" s="146" t="str">
        <f>IF(PROVEEDORES!F356="","",PROVEEDORES!F356)</f>
        <v/>
      </c>
      <c r="F355" s="146" t="str">
        <f>IF(PROVEEDORES!D356="","",PROVEEDORES!D356)</f>
        <v/>
      </c>
      <c r="G355" s="159">
        <f>SUMIF('EG-JUN'!$F$18:$F$516,PROVEEDORES!$D356,'EG-JUN'!P$18:P$516)</f>
        <v>0</v>
      </c>
      <c r="H355" s="159">
        <f>SUMIF('EG-JUN'!$F$18:$F$516,PROVEEDORES!$D356,'EG-JUN'!Q$18:Q$516)</f>
        <v>0</v>
      </c>
      <c r="I355" s="159">
        <f>SUMIF('EG-JUN'!$F$18:$F$516,PROVEEDORES!$D356,'EG-JUN'!R$18:R$516)</f>
        <v>0</v>
      </c>
      <c r="J355" s="159">
        <f>SUMIF('EG-JUN'!$F$18:$F$516,PROVEEDORES!$D356,'EG-JUN'!S$18:S$516)</f>
        <v>0</v>
      </c>
      <c r="K355" s="159" t="str">
        <f t="shared" si="10"/>
        <v/>
      </c>
      <c r="L355" s="146" t="str">
        <f>IF(PROVEEDORES!G356="","",PROVEEDORES!G356)</f>
        <v/>
      </c>
    </row>
    <row r="356" spans="3:12" ht="17.45" customHeight="1" x14ac:dyDescent="0.2">
      <c r="C356" s="158">
        <f t="shared" si="11"/>
        <v>350</v>
      </c>
      <c r="D356" s="146" t="str">
        <f>IF(PROVEEDORES!E357="","",PROVEEDORES!E357)</f>
        <v/>
      </c>
      <c r="E356" s="146" t="str">
        <f>IF(PROVEEDORES!F357="","",PROVEEDORES!F357)</f>
        <v/>
      </c>
      <c r="F356" s="146" t="str">
        <f>IF(PROVEEDORES!D357="","",PROVEEDORES!D357)</f>
        <v/>
      </c>
      <c r="G356" s="159">
        <f>SUMIF('EG-JUN'!$F$18:$F$516,PROVEEDORES!$D357,'EG-JUN'!P$18:P$516)</f>
        <v>0</v>
      </c>
      <c r="H356" s="159">
        <f>SUMIF('EG-JUN'!$F$18:$F$516,PROVEEDORES!$D357,'EG-JUN'!Q$18:Q$516)</f>
        <v>0</v>
      </c>
      <c r="I356" s="159">
        <f>SUMIF('EG-JUN'!$F$18:$F$516,PROVEEDORES!$D357,'EG-JUN'!R$18:R$516)</f>
        <v>0</v>
      </c>
      <c r="J356" s="159">
        <f>SUMIF('EG-JUN'!$F$18:$F$516,PROVEEDORES!$D357,'EG-JUN'!S$18:S$516)</f>
        <v>0</v>
      </c>
      <c r="K356" s="159" t="str">
        <f t="shared" si="10"/>
        <v/>
      </c>
      <c r="L356" s="146" t="str">
        <f>IF(PROVEEDORES!G357="","",PROVEEDORES!G357)</f>
        <v/>
      </c>
    </row>
    <row r="357" spans="3:12" ht="17.45" customHeight="1" x14ac:dyDescent="0.2">
      <c r="C357" s="158">
        <f t="shared" si="11"/>
        <v>351</v>
      </c>
      <c r="D357" s="146" t="str">
        <f>IF(PROVEEDORES!E358="","",PROVEEDORES!E358)</f>
        <v/>
      </c>
      <c r="E357" s="146" t="str">
        <f>IF(PROVEEDORES!F358="","",PROVEEDORES!F358)</f>
        <v/>
      </c>
      <c r="F357" s="146" t="str">
        <f>IF(PROVEEDORES!D358="","",PROVEEDORES!D358)</f>
        <v/>
      </c>
      <c r="G357" s="159">
        <f>SUMIF('EG-JUN'!$F$18:$F$516,PROVEEDORES!$D358,'EG-JUN'!P$18:P$516)</f>
        <v>0</v>
      </c>
      <c r="H357" s="159">
        <f>SUMIF('EG-JUN'!$F$18:$F$516,PROVEEDORES!$D358,'EG-JUN'!Q$18:Q$516)</f>
        <v>0</v>
      </c>
      <c r="I357" s="159">
        <f>SUMIF('EG-JUN'!$F$18:$F$516,PROVEEDORES!$D358,'EG-JUN'!R$18:R$516)</f>
        <v>0</v>
      </c>
      <c r="J357" s="159">
        <f>SUMIF('EG-JUN'!$F$18:$F$516,PROVEEDORES!$D358,'EG-JUN'!S$18:S$516)</f>
        <v>0</v>
      </c>
      <c r="K357" s="159" t="str">
        <f t="shared" si="10"/>
        <v/>
      </c>
      <c r="L357" s="146" t="str">
        <f>IF(PROVEEDORES!G358="","",PROVEEDORES!G358)</f>
        <v/>
      </c>
    </row>
    <row r="358" spans="3:12" ht="17.45" customHeight="1" x14ac:dyDescent="0.2">
      <c r="C358" s="158">
        <f t="shared" si="11"/>
        <v>352</v>
      </c>
      <c r="D358" s="146" t="str">
        <f>IF(PROVEEDORES!E359="","",PROVEEDORES!E359)</f>
        <v/>
      </c>
      <c r="E358" s="146" t="str">
        <f>IF(PROVEEDORES!F359="","",PROVEEDORES!F359)</f>
        <v/>
      </c>
      <c r="F358" s="146" t="str">
        <f>IF(PROVEEDORES!D359="","",PROVEEDORES!D359)</f>
        <v/>
      </c>
      <c r="G358" s="159">
        <f>SUMIF('EG-JUN'!$F$18:$F$516,PROVEEDORES!$D359,'EG-JUN'!P$18:P$516)</f>
        <v>0</v>
      </c>
      <c r="H358" s="159">
        <f>SUMIF('EG-JUN'!$F$18:$F$516,PROVEEDORES!$D359,'EG-JUN'!Q$18:Q$516)</f>
        <v>0</v>
      </c>
      <c r="I358" s="159">
        <f>SUMIF('EG-JUN'!$F$18:$F$516,PROVEEDORES!$D359,'EG-JUN'!R$18:R$516)</f>
        <v>0</v>
      </c>
      <c r="J358" s="159">
        <f>SUMIF('EG-JUN'!$F$18:$F$516,PROVEEDORES!$D359,'EG-JUN'!S$18:S$516)</f>
        <v>0</v>
      </c>
      <c r="K358" s="159" t="str">
        <f t="shared" si="10"/>
        <v/>
      </c>
      <c r="L358" s="146" t="str">
        <f>IF(PROVEEDORES!G359="","",PROVEEDORES!G359)</f>
        <v/>
      </c>
    </row>
    <row r="359" spans="3:12" ht="17.45" customHeight="1" x14ac:dyDescent="0.2">
      <c r="C359" s="158">
        <f t="shared" si="11"/>
        <v>353</v>
      </c>
      <c r="D359" s="146" t="str">
        <f>IF(PROVEEDORES!E360="","",PROVEEDORES!E360)</f>
        <v/>
      </c>
      <c r="E359" s="146" t="str">
        <f>IF(PROVEEDORES!F360="","",PROVEEDORES!F360)</f>
        <v/>
      </c>
      <c r="F359" s="146" t="str">
        <f>IF(PROVEEDORES!D360="","",PROVEEDORES!D360)</f>
        <v/>
      </c>
      <c r="G359" s="159">
        <f>SUMIF('EG-JUN'!$F$18:$F$516,PROVEEDORES!$D360,'EG-JUN'!P$18:P$516)</f>
        <v>0</v>
      </c>
      <c r="H359" s="159">
        <f>SUMIF('EG-JUN'!$F$18:$F$516,PROVEEDORES!$D360,'EG-JUN'!Q$18:Q$516)</f>
        <v>0</v>
      </c>
      <c r="I359" s="159">
        <f>SUMIF('EG-JUN'!$F$18:$F$516,PROVEEDORES!$D360,'EG-JUN'!R$18:R$516)</f>
        <v>0</v>
      </c>
      <c r="J359" s="159">
        <f>SUMIF('EG-JUN'!$F$18:$F$516,PROVEEDORES!$D360,'EG-JUN'!S$18:S$516)</f>
        <v>0</v>
      </c>
      <c r="K359" s="159" t="str">
        <f t="shared" si="10"/>
        <v/>
      </c>
      <c r="L359" s="146" t="str">
        <f>IF(PROVEEDORES!G360="","",PROVEEDORES!G360)</f>
        <v/>
      </c>
    </row>
    <row r="360" spans="3:12" ht="17.45" customHeight="1" x14ac:dyDescent="0.2">
      <c r="C360" s="158">
        <f t="shared" si="11"/>
        <v>354</v>
      </c>
      <c r="D360" s="146" t="str">
        <f>IF(PROVEEDORES!E361="","",PROVEEDORES!E361)</f>
        <v/>
      </c>
      <c r="E360" s="146" t="str">
        <f>IF(PROVEEDORES!F361="","",PROVEEDORES!F361)</f>
        <v/>
      </c>
      <c r="F360" s="146" t="str">
        <f>IF(PROVEEDORES!D361="","",PROVEEDORES!D361)</f>
        <v/>
      </c>
      <c r="G360" s="159">
        <f>SUMIF('EG-JUN'!$F$18:$F$516,PROVEEDORES!$D361,'EG-JUN'!P$18:P$516)</f>
        <v>0</v>
      </c>
      <c r="H360" s="159">
        <f>SUMIF('EG-JUN'!$F$18:$F$516,PROVEEDORES!$D361,'EG-JUN'!Q$18:Q$516)</f>
        <v>0</v>
      </c>
      <c r="I360" s="159">
        <f>SUMIF('EG-JUN'!$F$18:$F$516,PROVEEDORES!$D361,'EG-JUN'!R$18:R$516)</f>
        <v>0</v>
      </c>
      <c r="J360" s="159">
        <f>SUMIF('EG-JUN'!$F$18:$F$516,PROVEEDORES!$D361,'EG-JUN'!S$18:S$516)</f>
        <v>0</v>
      </c>
      <c r="K360" s="159" t="str">
        <f t="shared" si="10"/>
        <v/>
      </c>
      <c r="L360" s="146" t="str">
        <f>IF(PROVEEDORES!G361="","",PROVEEDORES!G361)</f>
        <v/>
      </c>
    </row>
    <row r="361" spans="3:12" ht="17.45" customHeight="1" x14ac:dyDescent="0.2">
      <c r="C361" s="158">
        <f t="shared" si="11"/>
        <v>355</v>
      </c>
      <c r="D361" s="146" t="str">
        <f>IF(PROVEEDORES!E362="","",PROVEEDORES!E362)</f>
        <v/>
      </c>
      <c r="E361" s="146" t="str">
        <f>IF(PROVEEDORES!F362="","",PROVEEDORES!F362)</f>
        <v/>
      </c>
      <c r="F361" s="146" t="str">
        <f>IF(PROVEEDORES!D362="","",PROVEEDORES!D362)</f>
        <v/>
      </c>
      <c r="G361" s="159">
        <f>SUMIF('EG-JUN'!$F$18:$F$516,PROVEEDORES!$D362,'EG-JUN'!P$18:P$516)</f>
        <v>0</v>
      </c>
      <c r="H361" s="159">
        <f>SUMIF('EG-JUN'!$F$18:$F$516,PROVEEDORES!$D362,'EG-JUN'!Q$18:Q$516)</f>
        <v>0</v>
      </c>
      <c r="I361" s="159">
        <f>SUMIF('EG-JUN'!$F$18:$F$516,PROVEEDORES!$D362,'EG-JUN'!R$18:R$516)</f>
        <v>0</v>
      </c>
      <c r="J361" s="159">
        <f>SUMIF('EG-JUN'!$F$18:$F$516,PROVEEDORES!$D362,'EG-JUN'!S$18:S$516)</f>
        <v>0</v>
      </c>
      <c r="K361" s="159" t="str">
        <f t="shared" si="10"/>
        <v/>
      </c>
      <c r="L361" s="146" t="str">
        <f>IF(PROVEEDORES!G362="","",PROVEEDORES!G362)</f>
        <v/>
      </c>
    </row>
    <row r="362" spans="3:12" ht="17.45" customHeight="1" x14ac:dyDescent="0.2">
      <c r="C362" s="158">
        <f t="shared" si="11"/>
        <v>356</v>
      </c>
      <c r="D362" s="146" t="str">
        <f>IF(PROVEEDORES!E363="","",PROVEEDORES!E363)</f>
        <v/>
      </c>
      <c r="E362" s="146" t="str">
        <f>IF(PROVEEDORES!F363="","",PROVEEDORES!F363)</f>
        <v/>
      </c>
      <c r="F362" s="146" t="str">
        <f>IF(PROVEEDORES!D363="","",PROVEEDORES!D363)</f>
        <v/>
      </c>
      <c r="G362" s="159">
        <f>SUMIF('EG-JUN'!$F$18:$F$516,PROVEEDORES!$D363,'EG-JUN'!P$18:P$516)</f>
        <v>0</v>
      </c>
      <c r="H362" s="159">
        <f>SUMIF('EG-JUN'!$F$18:$F$516,PROVEEDORES!$D363,'EG-JUN'!Q$18:Q$516)</f>
        <v>0</v>
      </c>
      <c r="I362" s="159">
        <f>SUMIF('EG-JUN'!$F$18:$F$516,PROVEEDORES!$D363,'EG-JUN'!R$18:R$516)</f>
        <v>0</v>
      </c>
      <c r="J362" s="159">
        <f>SUMIF('EG-JUN'!$F$18:$F$516,PROVEEDORES!$D363,'EG-JUN'!S$18:S$516)</f>
        <v>0</v>
      </c>
      <c r="K362" s="159" t="str">
        <f t="shared" si="10"/>
        <v/>
      </c>
      <c r="L362" s="146" t="str">
        <f>IF(PROVEEDORES!G363="","",PROVEEDORES!G363)</f>
        <v/>
      </c>
    </row>
    <row r="363" spans="3:12" ht="17.45" customHeight="1" x14ac:dyDescent="0.2">
      <c r="C363" s="158">
        <f t="shared" si="11"/>
        <v>357</v>
      </c>
      <c r="D363" s="146" t="str">
        <f>IF(PROVEEDORES!E364="","",PROVEEDORES!E364)</f>
        <v/>
      </c>
      <c r="E363" s="146" t="str">
        <f>IF(PROVEEDORES!F364="","",PROVEEDORES!F364)</f>
        <v/>
      </c>
      <c r="F363" s="146" t="str">
        <f>IF(PROVEEDORES!D364="","",PROVEEDORES!D364)</f>
        <v/>
      </c>
      <c r="G363" s="159">
        <f>SUMIF('EG-JUN'!$F$18:$F$516,PROVEEDORES!$D364,'EG-JUN'!P$18:P$516)</f>
        <v>0</v>
      </c>
      <c r="H363" s="159">
        <f>SUMIF('EG-JUN'!$F$18:$F$516,PROVEEDORES!$D364,'EG-JUN'!Q$18:Q$516)</f>
        <v>0</v>
      </c>
      <c r="I363" s="159">
        <f>SUMIF('EG-JUN'!$F$18:$F$516,PROVEEDORES!$D364,'EG-JUN'!R$18:R$516)</f>
        <v>0</v>
      </c>
      <c r="J363" s="159">
        <f>SUMIF('EG-JUN'!$F$18:$F$516,PROVEEDORES!$D364,'EG-JUN'!S$18:S$516)</f>
        <v>0</v>
      </c>
      <c r="K363" s="159" t="str">
        <f t="shared" si="10"/>
        <v/>
      </c>
      <c r="L363" s="146" t="str">
        <f>IF(PROVEEDORES!G364="","",PROVEEDORES!G364)</f>
        <v/>
      </c>
    </row>
    <row r="364" spans="3:12" ht="17.45" customHeight="1" x14ac:dyDescent="0.2">
      <c r="C364" s="158">
        <f t="shared" si="11"/>
        <v>358</v>
      </c>
      <c r="D364" s="146" t="str">
        <f>IF(PROVEEDORES!E365="","",PROVEEDORES!E365)</f>
        <v/>
      </c>
      <c r="E364" s="146" t="str">
        <f>IF(PROVEEDORES!F365="","",PROVEEDORES!F365)</f>
        <v/>
      </c>
      <c r="F364" s="146" t="str">
        <f>IF(PROVEEDORES!D365="","",PROVEEDORES!D365)</f>
        <v/>
      </c>
      <c r="G364" s="159">
        <f>SUMIF('EG-JUN'!$F$18:$F$516,PROVEEDORES!$D365,'EG-JUN'!P$18:P$516)</f>
        <v>0</v>
      </c>
      <c r="H364" s="159">
        <f>SUMIF('EG-JUN'!$F$18:$F$516,PROVEEDORES!$D365,'EG-JUN'!Q$18:Q$516)</f>
        <v>0</v>
      </c>
      <c r="I364" s="159">
        <f>SUMIF('EG-JUN'!$F$18:$F$516,PROVEEDORES!$D365,'EG-JUN'!R$18:R$516)</f>
        <v>0</v>
      </c>
      <c r="J364" s="159">
        <f>SUMIF('EG-JUN'!$F$18:$F$516,PROVEEDORES!$D365,'EG-JUN'!S$18:S$516)</f>
        <v>0</v>
      </c>
      <c r="K364" s="159" t="str">
        <f t="shared" si="10"/>
        <v/>
      </c>
      <c r="L364" s="146" t="str">
        <f>IF(PROVEEDORES!G365="","",PROVEEDORES!G365)</f>
        <v/>
      </c>
    </row>
    <row r="365" spans="3:12" ht="17.45" customHeight="1" x14ac:dyDescent="0.2">
      <c r="C365" s="158">
        <f t="shared" si="11"/>
        <v>359</v>
      </c>
      <c r="D365" s="146" t="str">
        <f>IF(PROVEEDORES!E366="","",PROVEEDORES!E366)</f>
        <v/>
      </c>
      <c r="E365" s="146" t="str">
        <f>IF(PROVEEDORES!F366="","",PROVEEDORES!F366)</f>
        <v/>
      </c>
      <c r="F365" s="146" t="str">
        <f>IF(PROVEEDORES!D366="","",PROVEEDORES!D366)</f>
        <v/>
      </c>
      <c r="G365" s="159">
        <f>SUMIF('EG-JUN'!$F$18:$F$516,PROVEEDORES!$D366,'EG-JUN'!P$18:P$516)</f>
        <v>0</v>
      </c>
      <c r="H365" s="159">
        <f>SUMIF('EG-JUN'!$F$18:$F$516,PROVEEDORES!$D366,'EG-JUN'!Q$18:Q$516)</f>
        <v>0</v>
      </c>
      <c r="I365" s="159">
        <f>SUMIF('EG-JUN'!$F$18:$F$516,PROVEEDORES!$D366,'EG-JUN'!R$18:R$516)</f>
        <v>0</v>
      </c>
      <c r="J365" s="159">
        <f>SUMIF('EG-JUN'!$F$18:$F$516,PROVEEDORES!$D366,'EG-JUN'!S$18:S$516)</f>
        <v>0</v>
      </c>
      <c r="K365" s="159" t="str">
        <f t="shared" si="10"/>
        <v/>
      </c>
      <c r="L365" s="146" t="str">
        <f>IF(PROVEEDORES!G366="","",PROVEEDORES!G366)</f>
        <v/>
      </c>
    </row>
    <row r="366" spans="3:12" ht="17.45" customHeight="1" x14ac:dyDescent="0.2">
      <c r="C366" s="158">
        <f t="shared" si="11"/>
        <v>360</v>
      </c>
      <c r="D366" s="146" t="str">
        <f>IF(PROVEEDORES!E367="","",PROVEEDORES!E367)</f>
        <v/>
      </c>
      <c r="E366" s="146" t="str">
        <f>IF(PROVEEDORES!F367="","",PROVEEDORES!F367)</f>
        <v/>
      </c>
      <c r="F366" s="146" t="str">
        <f>IF(PROVEEDORES!D367="","",PROVEEDORES!D367)</f>
        <v/>
      </c>
      <c r="G366" s="159">
        <f>SUMIF('EG-JUN'!$F$18:$F$516,PROVEEDORES!$D367,'EG-JUN'!P$18:P$516)</f>
        <v>0</v>
      </c>
      <c r="H366" s="159">
        <f>SUMIF('EG-JUN'!$F$18:$F$516,PROVEEDORES!$D367,'EG-JUN'!Q$18:Q$516)</f>
        <v>0</v>
      </c>
      <c r="I366" s="159">
        <f>SUMIF('EG-JUN'!$F$18:$F$516,PROVEEDORES!$D367,'EG-JUN'!R$18:R$516)</f>
        <v>0</v>
      </c>
      <c r="J366" s="159">
        <f>SUMIF('EG-JUN'!$F$18:$F$516,PROVEEDORES!$D367,'EG-JUN'!S$18:S$516)</f>
        <v>0</v>
      </c>
      <c r="K366" s="159" t="str">
        <f t="shared" si="10"/>
        <v/>
      </c>
      <c r="L366" s="146" t="str">
        <f>IF(PROVEEDORES!G367="","",PROVEEDORES!G367)</f>
        <v/>
      </c>
    </row>
    <row r="367" spans="3:12" ht="17.45" customHeight="1" x14ac:dyDescent="0.2">
      <c r="C367" s="158">
        <f t="shared" si="11"/>
        <v>361</v>
      </c>
      <c r="D367" s="146" t="str">
        <f>IF(PROVEEDORES!E368="","",PROVEEDORES!E368)</f>
        <v/>
      </c>
      <c r="E367" s="146" t="str">
        <f>IF(PROVEEDORES!F368="","",PROVEEDORES!F368)</f>
        <v/>
      </c>
      <c r="F367" s="146" t="str">
        <f>IF(PROVEEDORES!D368="","",PROVEEDORES!D368)</f>
        <v/>
      </c>
      <c r="G367" s="159">
        <f>SUMIF('EG-JUN'!$F$18:$F$516,PROVEEDORES!$D368,'EG-JUN'!P$18:P$516)</f>
        <v>0</v>
      </c>
      <c r="H367" s="159">
        <f>SUMIF('EG-JUN'!$F$18:$F$516,PROVEEDORES!$D368,'EG-JUN'!Q$18:Q$516)</f>
        <v>0</v>
      </c>
      <c r="I367" s="159">
        <f>SUMIF('EG-JUN'!$F$18:$F$516,PROVEEDORES!$D368,'EG-JUN'!R$18:R$516)</f>
        <v>0</v>
      </c>
      <c r="J367" s="159">
        <f>SUMIF('EG-JUN'!$F$18:$F$516,PROVEEDORES!$D368,'EG-JUN'!S$18:S$516)</f>
        <v>0</v>
      </c>
      <c r="K367" s="159" t="str">
        <f t="shared" si="10"/>
        <v/>
      </c>
      <c r="L367" s="146" t="str">
        <f>IF(PROVEEDORES!G368="","",PROVEEDORES!G368)</f>
        <v/>
      </c>
    </row>
    <row r="368" spans="3:12" ht="17.45" customHeight="1" x14ac:dyDescent="0.2">
      <c r="C368" s="158">
        <f t="shared" si="11"/>
        <v>362</v>
      </c>
      <c r="D368" s="146" t="str">
        <f>IF(PROVEEDORES!E369="","",PROVEEDORES!E369)</f>
        <v/>
      </c>
      <c r="E368" s="146" t="str">
        <f>IF(PROVEEDORES!F369="","",PROVEEDORES!F369)</f>
        <v/>
      </c>
      <c r="F368" s="146" t="str">
        <f>IF(PROVEEDORES!D369="","",PROVEEDORES!D369)</f>
        <v/>
      </c>
      <c r="G368" s="159">
        <f>SUMIF('EG-JUN'!$F$18:$F$516,PROVEEDORES!$D369,'EG-JUN'!P$18:P$516)</f>
        <v>0</v>
      </c>
      <c r="H368" s="159">
        <f>SUMIF('EG-JUN'!$F$18:$F$516,PROVEEDORES!$D369,'EG-JUN'!Q$18:Q$516)</f>
        <v>0</v>
      </c>
      <c r="I368" s="159">
        <f>SUMIF('EG-JUN'!$F$18:$F$516,PROVEEDORES!$D369,'EG-JUN'!R$18:R$516)</f>
        <v>0</v>
      </c>
      <c r="J368" s="159">
        <f>SUMIF('EG-JUN'!$F$18:$F$516,PROVEEDORES!$D369,'EG-JUN'!S$18:S$516)</f>
        <v>0</v>
      </c>
      <c r="K368" s="159" t="str">
        <f t="shared" si="10"/>
        <v/>
      </c>
      <c r="L368" s="146" t="str">
        <f>IF(PROVEEDORES!G369="","",PROVEEDORES!G369)</f>
        <v/>
      </c>
    </row>
    <row r="369" spans="3:12" ht="17.45" customHeight="1" x14ac:dyDescent="0.2">
      <c r="C369" s="158">
        <f t="shared" si="11"/>
        <v>363</v>
      </c>
      <c r="D369" s="146" t="str">
        <f>IF(PROVEEDORES!E370="","",PROVEEDORES!E370)</f>
        <v/>
      </c>
      <c r="E369" s="146" t="str">
        <f>IF(PROVEEDORES!F370="","",PROVEEDORES!F370)</f>
        <v/>
      </c>
      <c r="F369" s="146" t="str">
        <f>IF(PROVEEDORES!D370="","",PROVEEDORES!D370)</f>
        <v/>
      </c>
      <c r="G369" s="159">
        <f>SUMIF('EG-JUN'!$F$18:$F$516,PROVEEDORES!$D370,'EG-JUN'!P$18:P$516)</f>
        <v>0</v>
      </c>
      <c r="H369" s="159">
        <f>SUMIF('EG-JUN'!$F$18:$F$516,PROVEEDORES!$D370,'EG-JUN'!Q$18:Q$516)</f>
        <v>0</v>
      </c>
      <c r="I369" s="159">
        <f>SUMIF('EG-JUN'!$F$18:$F$516,PROVEEDORES!$D370,'EG-JUN'!R$18:R$516)</f>
        <v>0</v>
      </c>
      <c r="J369" s="159">
        <f>SUMIF('EG-JUN'!$F$18:$F$516,PROVEEDORES!$D370,'EG-JUN'!S$18:S$516)</f>
        <v>0</v>
      </c>
      <c r="K369" s="159" t="str">
        <f t="shared" si="10"/>
        <v/>
      </c>
      <c r="L369" s="146" t="str">
        <f>IF(PROVEEDORES!G370="","",PROVEEDORES!G370)</f>
        <v/>
      </c>
    </row>
    <row r="370" spans="3:12" ht="17.45" customHeight="1" x14ac:dyDescent="0.2">
      <c r="C370" s="158">
        <f t="shared" si="11"/>
        <v>364</v>
      </c>
      <c r="D370" s="146" t="str">
        <f>IF(PROVEEDORES!E371="","",PROVEEDORES!E371)</f>
        <v/>
      </c>
      <c r="E370" s="146" t="str">
        <f>IF(PROVEEDORES!F371="","",PROVEEDORES!F371)</f>
        <v/>
      </c>
      <c r="F370" s="146" t="str">
        <f>IF(PROVEEDORES!D371="","",PROVEEDORES!D371)</f>
        <v/>
      </c>
      <c r="G370" s="159">
        <f>SUMIF('EG-JUN'!$F$18:$F$516,PROVEEDORES!$D371,'EG-JUN'!P$18:P$516)</f>
        <v>0</v>
      </c>
      <c r="H370" s="159">
        <f>SUMIF('EG-JUN'!$F$18:$F$516,PROVEEDORES!$D371,'EG-JUN'!Q$18:Q$516)</f>
        <v>0</v>
      </c>
      <c r="I370" s="159">
        <f>SUMIF('EG-JUN'!$F$18:$F$516,PROVEEDORES!$D371,'EG-JUN'!R$18:R$516)</f>
        <v>0</v>
      </c>
      <c r="J370" s="159">
        <f>SUMIF('EG-JUN'!$F$18:$F$516,PROVEEDORES!$D371,'EG-JUN'!S$18:S$516)</f>
        <v>0</v>
      </c>
      <c r="K370" s="159" t="str">
        <f t="shared" si="10"/>
        <v/>
      </c>
      <c r="L370" s="146" t="str">
        <f>IF(PROVEEDORES!G371="","",PROVEEDORES!G371)</f>
        <v/>
      </c>
    </row>
    <row r="371" spans="3:12" ht="17.45" customHeight="1" x14ac:dyDescent="0.2">
      <c r="C371" s="158">
        <f t="shared" si="11"/>
        <v>365</v>
      </c>
      <c r="D371" s="146" t="str">
        <f>IF(PROVEEDORES!E372="","",PROVEEDORES!E372)</f>
        <v/>
      </c>
      <c r="E371" s="146" t="str">
        <f>IF(PROVEEDORES!F372="","",PROVEEDORES!F372)</f>
        <v/>
      </c>
      <c r="F371" s="146" t="str">
        <f>IF(PROVEEDORES!D372="","",PROVEEDORES!D372)</f>
        <v/>
      </c>
      <c r="G371" s="159">
        <f>SUMIF('EG-JUN'!$F$18:$F$516,PROVEEDORES!$D372,'EG-JUN'!P$18:P$516)</f>
        <v>0</v>
      </c>
      <c r="H371" s="159">
        <f>SUMIF('EG-JUN'!$F$18:$F$516,PROVEEDORES!$D372,'EG-JUN'!Q$18:Q$516)</f>
        <v>0</v>
      </c>
      <c r="I371" s="159">
        <f>SUMIF('EG-JUN'!$F$18:$F$516,PROVEEDORES!$D372,'EG-JUN'!R$18:R$516)</f>
        <v>0</v>
      </c>
      <c r="J371" s="159">
        <f>SUMIF('EG-JUN'!$F$18:$F$516,PROVEEDORES!$D372,'EG-JUN'!S$18:S$516)</f>
        <v>0</v>
      </c>
      <c r="K371" s="159" t="str">
        <f t="shared" si="10"/>
        <v/>
      </c>
      <c r="L371" s="146" t="str">
        <f>IF(PROVEEDORES!G372="","",PROVEEDORES!G372)</f>
        <v/>
      </c>
    </row>
    <row r="372" spans="3:12" ht="17.45" customHeight="1" x14ac:dyDescent="0.2">
      <c r="C372" s="158">
        <f t="shared" si="11"/>
        <v>366</v>
      </c>
      <c r="D372" s="146" t="str">
        <f>IF(PROVEEDORES!E373="","",PROVEEDORES!E373)</f>
        <v/>
      </c>
      <c r="E372" s="146" t="str">
        <f>IF(PROVEEDORES!F373="","",PROVEEDORES!F373)</f>
        <v/>
      </c>
      <c r="F372" s="146" t="str">
        <f>IF(PROVEEDORES!D373="","",PROVEEDORES!D373)</f>
        <v/>
      </c>
      <c r="G372" s="159">
        <f>SUMIF('EG-JUN'!$F$18:$F$516,PROVEEDORES!$D373,'EG-JUN'!P$18:P$516)</f>
        <v>0</v>
      </c>
      <c r="H372" s="159">
        <f>SUMIF('EG-JUN'!$F$18:$F$516,PROVEEDORES!$D373,'EG-JUN'!Q$18:Q$516)</f>
        <v>0</v>
      </c>
      <c r="I372" s="159">
        <f>SUMIF('EG-JUN'!$F$18:$F$516,PROVEEDORES!$D373,'EG-JUN'!R$18:R$516)</f>
        <v>0</v>
      </c>
      <c r="J372" s="159">
        <f>SUMIF('EG-JUN'!$F$18:$F$516,PROVEEDORES!$D373,'EG-JUN'!S$18:S$516)</f>
        <v>0</v>
      </c>
      <c r="K372" s="159" t="str">
        <f t="shared" si="10"/>
        <v/>
      </c>
      <c r="L372" s="146" t="str">
        <f>IF(PROVEEDORES!G373="","",PROVEEDORES!G373)</f>
        <v/>
      </c>
    </row>
    <row r="373" spans="3:12" ht="17.45" customHeight="1" x14ac:dyDescent="0.2">
      <c r="C373" s="158">
        <f t="shared" si="11"/>
        <v>367</v>
      </c>
      <c r="D373" s="146" t="str">
        <f>IF(PROVEEDORES!E374="","",PROVEEDORES!E374)</f>
        <v/>
      </c>
      <c r="E373" s="146" t="str">
        <f>IF(PROVEEDORES!F374="","",PROVEEDORES!F374)</f>
        <v/>
      </c>
      <c r="F373" s="146" t="str">
        <f>IF(PROVEEDORES!D374="","",PROVEEDORES!D374)</f>
        <v/>
      </c>
      <c r="G373" s="159">
        <f>SUMIF('EG-JUN'!$F$18:$F$516,PROVEEDORES!$D374,'EG-JUN'!P$18:P$516)</f>
        <v>0</v>
      </c>
      <c r="H373" s="159">
        <f>SUMIF('EG-JUN'!$F$18:$F$516,PROVEEDORES!$D374,'EG-JUN'!Q$18:Q$516)</f>
        <v>0</v>
      </c>
      <c r="I373" s="159">
        <f>SUMIF('EG-JUN'!$F$18:$F$516,PROVEEDORES!$D374,'EG-JUN'!R$18:R$516)</f>
        <v>0</v>
      </c>
      <c r="J373" s="159">
        <f>SUMIF('EG-JUN'!$F$18:$F$516,PROVEEDORES!$D374,'EG-JUN'!S$18:S$516)</f>
        <v>0</v>
      </c>
      <c r="K373" s="159" t="str">
        <f t="shared" si="10"/>
        <v/>
      </c>
      <c r="L373" s="146" t="str">
        <f>IF(PROVEEDORES!G374="","",PROVEEDORES!G374)</f>
        <v/>
      </c>
    </row>
    <row r="374" spans="3:12" ht="17.45" customHeight="1" x14ac:dyDescent="0.2">
      <c r="C374" s="158">
        <f t="shared" si="11"/>
        <v>368</v>
      </c>
      <c r="D374" s="146" t="str">
        <f>IF(PROVEEDORES!E375="","",PROVEEDORES!E375)</f>
        <v/>
      </c>
      <c r="E374" s="146" t="str">
        <f>IF(PROVEEDORES!F375="","",PROVEEDORES!F375)</f>
        <v/>
      </c>
      <c r="F374" s="146" t="str">
        <f>IF(PROVEEDORES!D375="","",PROVEEDORES!D375)</f>
        <v/>
      </c>
      <c r="G374" s="159">
        <f>SUMIF('EG-JUN'!$F$18:$F$516,PROVEEDORES!$D375,'EG-JUN'!P$18:P$516)</f>
        <v>0</v>
      </c>
      <c r="H374" s="159">
        <f>SUMIF('EG-JUN'!$F$18:$F$516,PROVEEDORES!$D375,'EG-JUN'!Q$18:Q$516)</f>
        <v>0</v>
      </c>
      <c r="I374" s="159">
        <f>SUMIF('EG-JUN'!$F$18:$F$516,PROVEEDORES!$D375,'EG-JUN'!R$18:R$516)</f>
        <v>0</v>
      </c>
      <c r="J374" s="159">
        <f>SUMIF('EG-JUN'!$F$18:$F$516,PROVEEDORES!$D375,'EG-JUN'!S$18:S$516)</f>
        <v>0</v>
      </c>
      <c r="K374" s="159" t="str">
        <f t="shared" si="10"/>
        <v/>
      </c>
      <c r="L374" s="146" t="str">
        <f>IF(PROVEEDORES!G375="","",PROVEEDORES!G375)</f>
        <v/>
      </c>
    </row>
    <row r="375" spans="3:12" ht="17.45" customHeight="1" x14ac:dyDescent="0.2">
      <c r="C375" s="158">
        <f t="shared" si="11"/>
        <v>369</v>
      </c>
      <c r="D375" s="146" t="str">
        <f>IF(PROVEEDORES!E376="","",PROVEEDORES!E376)</f>
        <v/>
      </c>
      <c r="E375" s="146" t="str">
        <f>IF(PROVEEDORES!F376="","",PROVEEDORES!F376)</f>
        <v/>
      </c>
      <c r="F375" s="146" t="str">
        <f>IF(PROVEEDORES!D376="","",PROVEEDORES!D376)</f>
        <v/>
      </c>
      <c r="G375" s="159">
        <f>SUMIF('EG-JUN'!$F$18:$F$516,PROVEEDORES!$D376,'EG-JUN'!P$18:P$516)</f>
        <v>0</v>
      </c>
      <c r="H375" s="159">
        <f>SUMIF('EG-JUN'!$F$18:$F$516,PROVEEDORES!$D376,'EG-JUN'!Q$18:Q$516)</f>
        <v>0</v>
      </c>
      <c r="I375" s="159">
        <f>SUMIF('EG-JUN'!$F$18:$F$516,PROVEEDORES!$D376,'EG-JUN'!R$18:R$516)</f>
        <v>0</v>
      </c>
      <c r="J375" s="159">
        <f>SUMIF('EG-JUN'!$F$18:$F$516,PROVEEDORES!$D376,'EG-JUN'!S$18:S$516)</f>
        <v>0</v>
      </c>
      <c r="K375" s="159" t="str">
        <f t="shared" si="10"/>
        <v/>
      </c>
      <c r="L375" s="146" t="str">
        <f>IF(PROVEEDORES!G376="","",PROVEEDORES!G376)</f>
        <v/>
      </c>
    </row>
    <row r="376" spans="3:12" ht="17.45" customHeight="1" x14ac:dyDescent="0.2">
      <c r="C376" s="158">
        <f t="shared" si="11"/>
        <v>370</v>
      </c>
      <c r="D376" s="146" t="str">
        <f>IF(PROVEEDORES!E377="","",PROVEEDORES!E377)</f>
        <v/>
      </c>
      <c r="E376" s="146" t="str">
        <f>IF(PROVEEDORES!F377="","",PROVEEDORES!F377)</f>
        <v/>
      </c>
      <c r="F376" s="146" t="str">
        <f>IF(PROVEEDORES!D377="","",PROVEEDORES!D377)</f>
        <v/>
      </c>
      <c r="G376" s="159">
        <f>SUMIF('EG-JUN'!$F$18:$F$516,PROVEEDORES!$D377,'EG-JUN'!P$18:P$516)</f>
        <v>0</v>
      </c>
      <c r="H376" s="159">
        <f>SUMIF('EG-JUN'!$F$18:$F$516,PROVEEDORES!$D377,'EG-JUN'!Q$18:Q$516)</f>
        <v>0</v>
      </c>
      <c r="I376" s="159">
        <f>SUMIF('EG-JUN'!$F$18:$F$516,PROVEEDORES!$D377,'EG-JUN'!R$18:R$516)</f>
        <v>0</v>
      </c>
      <c r="J376" s="159">
        <f>SUMIF('EG-JUN'!$F$18:$F$516,PROVEEDORES!$D377,'EG-JUN'!S$18:S$516)</f>
        <v>0</v>
      </c>
      <c r="K376" s="159" t="str">
        <f t="shared" si="10"/>
        <v/>
      </c>
      <c r="L376" s="146" t="str">
        <f>IF(PROVEEDORES!G377="","",PROVEEDORES!G377)</f>
        <v/>
      </c>
    </row>
    <row r="377" spans="3:12" ht="17.45" customHeight="1" x14ac:dyDescent="0.2">
      <c r="C377" s="158">
        <f t="shared" si="11"/>
        <v>371</v>
      </c>
      <c r="D377" s="146" t="str">
        <f>IF(PROVEEDORES!E378="","",PROVEEDORES!E378)</f>
        <v/>
      </c>
      <c r="E377" s="146" t="str">
        <f>IF(PROVEEDORES!F378="","",PROVEEDORES!F378)</f>
        <v/>
      </c>
      <c r="F377" s="146" t="str">
        <f>IF(PROVEEDORES!D378="","",PROVEEDORES!D378)</f>
        <v/>
      </c>
      <c r="G377" s="159">
        <f>SUMIF('EG-JUN'!$F$18:$F$516,PROVEEDORES!$D378,'EG-JUN'!P$18:P$516)</f>
        <v>0</v>
      </c>
      <c r="H377" s="159">
        <f>SUMIF('EG-JUN'!$F$18:$F$516,PROVEEDORES!$D378,'EG-JUN'!Q$18:Q$516)</f>
        <v>0</v>
      </c>
      <c r="I377" s="159">
        <f>SUMIF('EG-JUN'!$F$18:$F$516,PROVEEDORES!$D378,'EG-JUN'!R$18:R$516)</f>
        <v>0</v>
      </c>
      <c r="J377" s="159">
        <f>SUMIF('EG-JUN'!$F$18:$F$516,PROVEEDORES!$D378,'EG-JUN'!S$18:S$516)</f>
        <v>0</v>
      </c>
      <c r="K377" s="159" t="str">
        <f t="shared" si="10"/>
        <v/>
      </c>
      <c r="L377" s="146" t="str">
        <f>IF(PROVEEDORES!G378="","",PROVEEDORES!G378)</f>
        <v/>
      </c>
    </row>
    <row r="378" spans="3:12" ht="17.45" customHeight="1" x14ac:dyDescent="0.2">
      <c r="C378" s="158">
        <f t="shared" si="11"/>
        <v>372</v>
      </c>
      <c r="D378" s="146" t="str">
        <f>IF(PROVEEDORES!E379="","",PROVEEDORES!E379)</f>
        <v/>
      </c>
      <c r="E378" s="146" t="str">
        <f>IF(PROVEEDORES!F379="","",PROVEEDORES!F379)</f>
        <v/>
      </c>
      <c r="F378" s="146" t="str">
        <f>IF(PROVEEDORES!D379="","",PROVEEDORES!D379)</f>
        <v/>
      </c>
      <c r="G378" s="159">
        <f>SUMIF('EG-JUN'!$F$18:$F$516,PROVEEDORES!$D379,'EG-JUN'!P$18:P$516)</f>
        <v>0</v>
      </c>
      <c r="H378" s="159">
        <f>SUMIF('EG-JUN'!$F$18:$F$516,PROVEEDORES!$D379,'EG-JUN'!Q$18:Q$516)</f>
        <v>0</v>
      </c>
      <c r="I378" s="159">
        <f>SUMIF('EG-JUN'!$F$18:$F$516,PROVEEDORES!$D379,'EG-JUN'!R$18:R$516)</f>
        <v>0</v>
      </c>
      <c r="J378" s="159">
        <f>SUMIF('EG-JUN'!$F$18:$F$516,PROVEEDORES!$D379,'EG-JUN'!S$18:S$516)</f>
        <v>0</v>
      </c>
      <c r="K378" s="159" t="str">
        <f t="shared" si="10"/>
        <v/>
      </c>
      <c r="L378" s="146" t="str">
        <f>IF(PROVEEDORES!G379="","",PROVEEDORES!G379)</f>
        <v/>
      </c>
    </row>
    <row r="379" spans="3:12" ht="17.45" customHeight="1" x14ac:dyDescent="0.2">
      <c r="C379" s="158">
        <f t="shared" si="11"/>
        <v>373</v>
      </c>
      <c r="D379" s="146" t="str">
        <f>IF(PROVEEDORES!E380="","",PROVEEDORES!E380)</f>
        <v/>
      </c>
      <c r="E379" s="146" t="str">
        <f>IF(PROVEEDORES!F380="","",PROVEEDORES!F380)</f>
        <v/>
      </c>
      <c r="F379" s="146" t="str">
        <f>IF(PROVEEDORES!D380="","",PROVEEDORES!D380)</f>
        <v/>
      </c>
      <c r="G379" s="159">
        <f>SUMIF('EG-JUN'!$F$18:$F$516,PROVEEDORES!$D380,'EG-JUN'!P$18:P$516)</f>
        <v>0</v>
      </c>
      <c r="H379" s="159">
        <f>SUMIF('EG-JUN'!$F$18:$F$516,PROVEEDORES!$D380,'EG-JUN'!Q$18:Q$516)</f>
        <v>0</v>
      </c>
      <c r="I379" s="159">
        <f>SUMIF('EG-JUN'!$F$18:$F$516,PROVEEDORES!$D380,'EG-JUN'!R$18:R$516)</f>
        <v>0</v>
      </c>
      <c r="J379" s="159">
        <f>SUMIF('EG-JUN'!$F$18:$F$516,PROVEEDORES!$D380,'EG-JUN'!S$18:S$516)</f>
        <v>0</v>
      </c>
      <c r="K379" s="159" t="str">
        <f t="shared" si="10"/>
        <v/>
      </c>
      <c r="L379" s="146" t="str">
        <f>IF(PROVEEDORES!G380="","",PROVEEDORES!G380)</f>
        <v/>
      </c>
    </row>
    <row r="380" spans="3:12" ht="17.45" customHeight="1" x14ac:dyDescent="0.2">
      <c r="C380" s="158">
        <f t="shared" si="11"/>
        <v>374</v>
      </c>
      <c r="D380" s="146" t="str">
        <f>IF(PROVEEDORES!E381="","",PROVEEDORES!E381)</f>
        <v/>
      </c>
      <c r="E380" s="146" t="str">
        <f>IF(PROVEEDORES!F381="","",PROVEEDORES!F381)</f>
        <v/>
      </c>
      <c r="F380" s="146" t="str">
        <f>IF(PROVEEDORES!D381="","",PROVEEDORES!D381)</f>
        <v/>
      </c>
      <c r="G380" s="159">
        <f>SUMIF('EG-JUN'!$F$18:$F$516,PROVEEDORES!$D381,'EG-JUN'!P$18:P$516)</f>
        <v>0</v>
      </c>
      <c r="H380" s="159">
        <f>SUMIF('EG-JUN'!$F$18:$F$516,PROVEEDORES!$D381,'EG-JUN'!Q$18:Q$516)</f>
        <v>0</v>
      </c>
      <c r="I380" s="159">
        <f>SUMIF('EG-JUN'!$F$18:$F$516,PROVEEDORES!$D381,'EG-JUN'!R$18:R$516)</f>
        <v>0</v>
      </c>
      <c r="J380" s="159">
        <f>SUMIF('EG-JUN'!$F$18:$F$516,PROVEEDORES!$D381,'EG-JUN'!S$18:S$516)</f>
        <v>0</v>
      </c>
      <c r="K380" s="159" t="str">
        <f t="shared" si="10"/>
        <v/>
      </c>
      <c r="L380" s="146" t="str">
        <f>IF(PROVEEDORES!G381="","",PROVEEDORES!G381)</f>
        <v/>
      </c>
    </row>
    <row r="381" spans="3:12" ht="17.45" customHeight="1" x14ac:dyDescent="0.2">
      <c r="C381" s="158">
        <f t="shared" si="11"/>
        <v>375</v>
      </c>
      <c r="D381" s="146" t="str">
        <f>IF(PROVEEDORES!E382="","",PROVEEDORES!E382)</f>
        <v/>
      </c>
      <c r="E381" s="146" t="str">
        <f>IF(PROVEEDORES!F382="","",PROVEEDORES!F382)</f>
        <v/>
      </c>
      <c r="F381" s="146" t="str">
        <f>IF(PROVEEDORES!D382="","",PROVEEDORES!D382)</f>
        <v/>
      </c>
      <c r="G381" s="159">
        <f>SUMIF('EG-JUN'!$F$18:$F$516,PROVEEDORES!$D382,'EG-JUN'!P$18:P$516)</f>
        <v>0</v>
      </c>
      <c r="H381" s="159">
        <f>SUMIF('EG-JUN'!$F$18:$F$516,PROVEEDORES!$D382,'EG-JUN'!Q$18:Q$516)</f>
        <v>0</v>
      </c>
      <c r="I381" s="159">
        <f>SUMIF('EG-JUN'!$F$18:$F$516,PROVEEDORES!$D382,'EG-JUN'!R$18:R$516)</f>
        <v>0</v>
      </c>
      <c r="J381" s="159">
        <f>SUMIF('EG-JUN'!$F$18:$F$516,PROVEEDORES!$D382,'EG-JUN'!S$18:S$516)</f>
        <v>0</v>
      </c>
      <c r="K381" s="159" t="str">
        <f t="shared" si="10"/>
        <v/>
      </c>
      <c r="L381" s="146" t="str">
        <f>IF(PROVEEDORES!G382="","",PROVEEDORES!G382)</f>
        <v/>
      </c>
    </row>
    <row r="382" spans="3:12" ht="17.45" customHeight="1" x14ac:dyDescent="0.2">
      <c r="C382" s="158">
        <f t="shared" si="11"/>
        <v>376</v>
      </c>
      <c r="D382" s="146" t="str">
        <f>IF(PROVEEDORES!E383="","",PROVEEDORES!E383)</f>
        <v/>
      </c>
      <c r="E382" s="146" t="str">
        <f>IF(PROVEEDORES!F383="","",PROVEEDORES!F383)</f>
        <v/>
      </c>
      <c r="F382" s="146" t="str">
        <f>IF(PROVEEDORES!D383="","",PROVEEDORES!D383)</f>
        <v/>
      </c>
      <c r="G382" s="159">
        <f>SUMIF('EG-JUN'!$F$18:$F$516,PROVEEDORES!$D383,'EG-JUN'!P$18:P$516)</f>
        <v>0</v>
      </c>
      <c r="H382" s="159">
        <f>SUMIF('EG-JUN'!$F$18:$F$516,PROVEEDORES!$D383,'EG-JUN'!Q$18:Q$516)</f>
        <v>0</v>
      </c>
      <c r="I382" s="159">
        <f>SUMIF('EG-JUN'!$F$18:$F$516,PROVEEDORES!$D383,'EG-JUN'!R$18:R$516)</f>
        <v>0</v>
      </c>
      <c r="J382" s="159">
        <f>SUMIF('EG-JUN'!$F$18:$F$516,PROVEEDORES!$D383,'EG-JUN'!S$18:S$516)</f>
        <v>0</v>
      </c>
      <c r="K382" s="159" t="str">
        <f t="shared" si="10"/>
        <v/>
      </c>
      <c r="L382" s="146" t="str">
        <f>IF(PROVEEDORES!G383="","",PROVEEDORES!G383)</f>
        <v/>
      </c>
    </row>
    <row r="383" spans="3:12" ht="17.45" customHeight="1" x14ac:dyDescent="0.2">
      <c r="C383" s="158">
        <f t="shared" si="11"/>
        <v>377</v>
      </c>
      <c r="D383" s="146" t="str">
        <f>IF(PROVEEDORES!E384="","",PROVEEDORES!E384)</f>
        <v/>
      </c>
      <c r="E383" s="146" t="str">
        <f>IF(PROVEEDORES!F384="","",PROVEEDORES!F384)</f>
        <v/>
      </c>
      <c r="F383" s="146" t="str">
        <f>IF(PROVEEDORES!D384="","",PROVEEDORES!D384)</f>
        <v/>
      </c>
      <c r="G383" s="159">
        <f>SUMIF('EG-JUN'!$F$18:$F$516,PROVEEDORES!$D384,'EG-JUN'!P$18:P$516)</f>
        <v>0</v>
      </c>
      <c r="H383" s="159">
        <f>SUMIF('EG-JUN'!$F$18:$F$516,PROVEEDORES!$D384,'EG-JUN'!Q$18:Q$516)</f>
        <v>0</v>
      </c>
      <c r="I383" s="159">
        <f>SUMIF('EG-JUN'!$F$18:$F$516,PROVEEDORES!$D384,'EG-JUN'!R$18:R$516)</f>
        <v>0</v>
      </c>
      <c r="J383" s="159">
        <f>SUMIF('EG-JUN'!$F$18:$F$516,PROVEEDORES!$D384,'EG-JUN'!S$18:S$516)</f>
        <v>0</v>
      </c>
      <c r="K383" s="159" t="str">
        <f t="shared" si="10"/>
        <v/>
      </c>
      <c r="L383" s="146" t="str">
        <f>IF(PROVEEDORES!G384="","",PROVEEDORES!G384)</f>
        <v/>
      </c>
    </row>
    <row r="384" spans="3:12" ht="17.45" customHeight="1" x14ac:dyDescent="0.2">
      <c r="C384" s="158">
        <f t="shared" si="11"/>
        <v>378</v>
      </c>
      <c r="D384" s="146" t="str">
        <f>IF(PROVEEDORES!E385="","",PROVEEDORES!E385)</f>
        <v/>
      </c>
      <c r="E384" s="146" t="str">
        <f>IF(PROVEEDORES!F385="","",PROVEEDORES!F385)</f>
        <v/>
      </c>
      <c r="F384" s="146" t="str">
        <f>IF(PROVEEDORES!D385="","",PROVEEDORES!D385)</f>
        <v/>
      </c>
      <c r="G384" s="159">
        <f>SUMIF('EG-JUN'!$F$18:$F$516,PROVEEDORES!$D385,'EG-JUN'!P$18:P$516)</f>
        <v>0</v>
      </c>
      <c r="H384" s="159">
        <f>SUMIF('EG-JUN'!$F$18:$F$516,PROVEEDORES!$D385,'EG-JUN'!Q$18:Q$516)</f>
        <v>0</v>
      </c>
      <c r="I384" s="159">
        <f>SUMIF('EG-JUN'!$F$18:$F$516,PROVEEDORES!$D385,'EG-JUN'!R$18:R$516)</f>
        <v>0</v>
      </c>
      <c r="J384" s="159">
        <f>SUMIF('EG-JUN'!$F$18:$F$516,PROVEEDORES!$D385,'EG-JUN'!S$18:S$516)</f>
        <v>0</v>
      </c>
      <c r="K384" s="159" t="str">
        <f t="shared" si="10"/>
        <v/>
      </c>
      <c r="L384" s="146" t="str">
        <f>IF(PROVEEDORES!G385="","",PROVEEDORES!G385)</f>
        <v/>
      </c>
    </row>
    <row r="385" spans="3:12" ht="17.45" customHeight="1" x14ac:dyDescent="0.2">
      <c r="C385" s="158">
        <f t="shared" si="11"/>
        <v>379</v>
      </c>
      <c r="D385" s="146" t="str">
        <f>IF(PROVEEDORES!E386="","",PROVEEDORES!E386)</f>
        <v/>
      </c>
      <c r="E385" s="146" t="str">
        <f>IF(PROVEEDORES!F386="","",PROVEEDORES!F386)</f>
        <v/>
      </c>
      <c r="F385" s="146" t="str">
        <f>IF(PROVEEDORES!D386="","",PROVEEDORES!D386)</f>
        <v/>
      </c>
      <c r="G385" s="159">
        <f>SUMIF('EG-JUN'!$F$18:$F$516,PROVEEDORES!$D386,'EG-JUN'!P$18:P$516)</f>
        <v>0</v>
      </c>
      <c r="H385" s="159">
        <f>SUMIF('EG-JUN'!$F$18:$F$516,PROVEEDORES!$D386,'EG-JUN'!Q$18:Q$516)</f>
        <v>0</v>
      </c>
      <c r="I385" s="159">
        <f>SUMIF('EG-JUN'!$F$18:$F$516,PROVEEDORES!$D386,'EG-JUN'!R$18:R$516)</f>
        <v>0</v>
      </c>
      <c r="J385" s="159">
        <f>SUMIF('EG-JUN'!$F$18:$F$516,PROVEEDORES!$D386,'EG-JUN'!S$18:S$516)</f>
        <v>0</v>
      </c>
      <c r="K385" s="159" t="str">
        <f t="shared" si="10"/>
        <v/>
      </c>
      <c r="L385" s="146" t="str">
        <f>IF(PROVEEDORES!G386="","",PROVEEDORES!G386)</f>
        <v/>
      </c>
    </row>
    <row r="386" spans="3:12" ht="17.45" customHeight="1" x14ac:dyDescent="0.2">
      <c r="C386" s="158">
        <f t="shared" si="11"/>
        <v>380</v>
      </c>
      <c r="D386" s="146" t="str">
        <f>IF(PROVEEDORES!E387="","",PROVEEDORES!E387)</f>
        <v/>
      </c>
      <c r="E386" s="146" t="str">
        <f>IF(PROVEEDORES!F387="","",PROVEEDORES!F387)</f>
        <v/>
      </c>
      <c r="F386" s="146" t="str">
        <f>IF(PROVEEDORES!D387="","",PROVEEDORES!D387)</f>
        <v/>
      </c>
      <c r="G386" s="159">
        <f>SUMIF('EG-JUN'!$F$18:$F$516,PROVEEDORES!$D387,'EG-JUN'!P$18:P$516)</f>
        <v>0</v>
      </c>
      <c r="H386" s="159">
        <f>SUMIF('EG-JUN'!$F$18:$F$516,PROVEEDORES!$D387,'EG-JUN'!Q$18:Q$516)</f>
        <v>0</v>
      </c>
      <c r="I386" s="159">
        <f>SUMIF('EG-JUN'!$F$18:$F$516,PROVEEDORES!$D387,'EG-JUN'!R$18:R$516)</f>
        <v>0</v>
      </c>
      <c r="J386" s="159">
        <f>SUMIF('EG-JUN'!$F$18:$F$516,PROVEEDORES!$D387,'EG-JUN'!S$18:S$516)</f>
        <v>0</v>
      </c>
      <c r="K386" s="159" t="str">
        <f t="shared" si="10"/>
        <v/>
      </c>
      <c r="L386" s="146" t="str">
        <f>IF(PROVEEDORES!G387="","",PROVEEDORES!G387)</f>
        <v/>
      </c>
    </row>
    <row r="387" spans="3:12" ht="17.45" customHeight="1" x14ac:dyDescent="0.2">
      <c r="C387" s="158">
        <f t="shared" si="11"/>
        <v>381</v>
      </c>
      <c r="D387" s="146" t="str">
        <f>IF(PROVEEDORES!E388="","",PROVEEDORES!E388)</f>
        <v/>
      </c>
      <c r="E387" s="146" t="str">
        <f>IF(PROVEEDORES!F388="","",PROVEEDORES!F388)</f>
        <v/>
      </c>
      <c r="F387" s="146" t="str">
        <f>IF(PROVEEDORES!D388="","",PROVEEDORES!D388)</f>
        <v/>
      </c>
      <c r="G387" s="159">
        <f>SUMIF('EG-JUN'!$F$18:$F$516,PROVEEDORES!$D388,'EG-JUN'!P$18:P$516)</f>
        <v>0</v>
      </c>
      <c r="H387" s="159">
        <f>SUMIF('EG-JUN'!$F$18:$F$516,PROVEEDORES!$D388,'EG-JUN'!Q$18:Q$516)</f>
        <v>0</v>
      </c>
      <c r="I387" s="159">
        <f>SUMIF('EG-JUN'!$F$18:$F$516,PROVEEDORES!$D388,'EG-JUN'!R$18:R$516)</f>
        <v>0</v>
      </c>
      <c r="J387" s="159">
        <f>SUMIF('EG-JUN'!$F$18:$F$516,PROVEEDORES!$D388,'EG-JUN'!S$18:S$516)</f>
        <v>0</v>
      </c>
      <c r="K387" s="159" t="str">
        <f t="shared" si="10"/>
        <v/>
      </c>
      <c r="L387" s="146" t="str">
        <f>IF(PROVEEDORES!G388="","",PROVEEDORES!G388)</f>
        <v/>
      </c>
    </row>
    <row r="388" spans="3:12" ht="17.45" customHeight="1" x14ac:dyDescent="0.2">
      <c r="C388" s="158">
        <f t="shared" si="11"/>
        <v>382</v>
      </c>
      <c r="D388" s="146" t="str">
        <f>IF(PROVEEDORES!E389="","",PROVEEDORES!E389)</f>
        <v/>
      </c>
      <c r="E388" s="146" t="str">
        <f>IF(PROVEEDORES!F389="","",PROVEEDORES!F389)</f>
        <v/>
      </c>
      <c r="F388" s="146" t="str">
        <f>IF(PROVEEDORES!D389="","",PROVEEDORES!D389)</f>
        <v/>
      </c>
      <c r="G388" s="159">
        <f>SUMIF('EG-JUN'!$F$18:$F$516,PROVEEDORES!$D389,'EG-JUN'!P$18:P$516)</f>
        <v>0</v>
      </c>
      <c r="H388" s="159">
        <f>SUMIF('EG-JUN'!$F$18:$F$516,PROVEEDORES!$D389,'EG-JUN'!Q$18:Q$516)</f>
        <v>0</v>
      </c>
      <c r="I388" s="159">
        <f>SUMIF('EG-JUN'!$F$18:$F$516,PROVEEDORES!$D389,'EG-JUN'!R$18:R$516)</f>
        <v>0</v>
      </c>
      <c r="J388" s="159">
        <f>SUMIF('EG-JUN'!$F$18:$F$516,PROVEEDORES!$D389,'EG-JUN'!S$18:S$516)</f>
        <v>0</v>
      </c>
      <c r="K388" s="159" t="str">
        <f t="shared" si="10"/>
        <v/>
      </c>
      <c r="L388" s="146" t="str">
        <f>IF(PROVEEDORES!G389="","",PROVEEDORES!G389)</f>
        <v/>
      </c>
    </row>
    <row r="389" spans="3:12" ht="17.45" customHeight="1" x14ac:dyDescent="0.2">
      <c r="C389" s="158">
        <f t="shared" si="11"/>
        <v>383</v>
      </c>
      <c r="D389" s="146" t="str">
        <f>IF(PROVEEDORES!E390="","",PROVEEDORES!E390)</f>
        <v/>
      </c>
      <c r="E389" s="146" t="str">
        <f>IF(PROVEEDORES!F390="","",PROVEEDORES!F390)</f>
        <v/>
      </c>
      <c r="F389" s="146" t="str">
        <f>IF(PROVEEDORES!D390="","",PROVEEDORES!D390)</f>
        <v/>
      </c>
      <c r="G389" s="159">
        <f>SUMIF('EG-JUN'!$F$18:$F$516,PROVEEDORES!$D390,'EG-JUN'!P$18:P$516)</f>
        <v>0</v>
      </c>
      <c r="H389" s="159">
        <f>SUMIF('EG-JUN'!$F$18:$F$516,PROVEEDORES!$D390,'EG-JUN'!Q$18:Q$516)</f>
        <v>0</v>
      </c>
      <c r="I389" s="159">
        <f>SUMIF('EG-JUN'!$F$18:$F$516,PROVEEDORES!$D390,'EG-JUN'!R$18:R$516)</f>
        <v>0</v>
      </c>
      <c r="J389" s="159">
        <f>SUMIF('EG-JUN'!$F$18:$F$516,PROVEEDORES!$D390,'EG-JUN'!S$18:S$516)</f>
        <v>0</v>
      </c>
      <c r="K389" s="159" t="str">
        <f t="shared" si="10"/>
        <v/>
      </c>
      <c r="L389" s="146" t="str">
        <f>IF(PROVEEDORES!G390="","",PROVEEDORES!G390)</f>
        <v/>
      </c>
    </row>
    <row r="390" spans="3:12" ht="17.45" customHeight="1" x14ac:dyDescent="0.2">
      <c r="C390" s="158">
        <f t="shared" si="11"/>
        <v>384</v>
      </c>
      <c r="D390" s="146" t="str">
        <f>IF(PROVEEDORES!E391="","",PROVEEDORES!E391)</f>
        <v/>
      </c>
      <c r="E390" s="146" t="str">
        <f>IF(PROVEEDORES!F391="","",PROVEEDORES!F391)</f>
        <v/>
      </c>
      <c r="F390" s="146" t="str">
        <f>IF(PROVEEDORES!D391="","",PROVEEDORES!D391)</f>
        <v/>
      </c>
      <c r="G390" s="159">
        <f>SUMIF('EG-JUN'!$F$18:$F$516,PROVEEDORES!$D391,'EG-JUN'!P$18:P$516)</f>
        <v>0</v>
      </c>
      <c r="H390" s="159">
        <f>SUMIF('EG-JUN'!$F$18:$F$516,PROVEEDORES!$D391,'EG-JUN'!Q$18:Q$516)</f>
        <v>0</v>
      </c>
      <c r="I390" s="159">
        <f>SUMIF('EG-JUN'!$F$18:$F$516,PROVEEDORES!$D391,'EG-JUN'!R$18:R$516)</f>
        <v>0</v>
      </c>
      <c r="J390" s="159">
        <f>SUMIF('EG-JUN'!$F$18:$F$516,PROVEEDORES!$D391,'EG-JUN'!S$18:S$516)</f>
        <v>0</v>
      </c>
      <c r="K390" s="159" t="str">
        <f t="shared" si="10"/>
        <v/>
      </c>
      <c r="L390" s="146" t="str">
        <f>IF(PROVEEDORES!G391="","",PROVEEDORES!G391)</f>
        <v/>
      </c>
    </row>
    <row r="391" spans="3:12" ht="17.45" customHeight="1" x14ac:dyDescent="0.2">
      <c r="C391" s="158">
        <f t="shared" si="11"/>
        <v>385</v>
      </c>
      <c r="D391" s="146" t="str">
        <f>IF(PROVEEDORES!E392="","",PROVEEDORES!E392)</f>
        <v/>
      </c>
      <c r="E391" s="146" t="str">
        <f>IF(PROVEEDORES!F392="","",PROVEEDORES!F392)</f>
        <v/>
      </c>
      <c r="F391" s="146" t="str">
        <f>IF(PROVEEDORES!D392="","",PROVEEDORES!D392)</f>
        <v/>
      </c>
      <c r="G391" s="159">
        <f>SUMIF('EG-JUN'!$F$18:$F$516,PROVEEDORES!$D392,'EG-JUN'!P$18:P$516)</f>
        <v>0</v>
      </c>
      <c r="H391" s="159">
        <f>SUMIF('EG-JUN'!$F$18:$F$516,PROVEEDORES!$D392,'EG-JUN'!Q$18:Q$516)</f>
        <v>0</v>
      </c>
      <c r="I391" s="159">
        <f>SUMIF('EG-JUN'!$F$18:$F$516,PROVEEDORES!$D392,'EG-JUN'!R$18:R$516)</f>
        <v>0</v>
      </c>
      <c r="J391" s="159">
        <f>SUMIF('EG-JUN'!$F$18:$F$516,PROVEEDORES!$D392,'EG-JUN'!S$18:S$516)</f>
        <v>0</v>
      </c>
      <c r="K391" s="159" t="str">
        <f t="shared" si="10"/>
        <v/>
      </c>
      <c r="L391" s="146" t="str">
        <f>IF(PROVEEDORES!G392="","",PROVEEDORES!G392)</f>
        <v/>
      </c>
    </row>
    <row r="392" spans="3:12" ht="17.45" customHeight="1" x14ac:dyDescent="0.2">
      <c r="C392" s="158">
        <f t="shared" si="11"/>
        <v>386</v>
      </c>
      <c r="D392" s="146" t="str">
        <f>IF(PROVEEDORES!E393="","",PROVEEDORES!E393)</f>
        <v/>
      </c>
      <c r="E392" s="146" t="str">
        <f>IF(PROVEEDORES!F393="","",PROVEEDORES!F393)</f>
        <v/>
      </c>
      <c r="F392" s="146" t="str">
        <f>IF(PROVEEDORES!D393="","",PROVEEDORES!D393)</f>
        <v/>
      </c>
      <c r="G392" s="159">
        <f>SUMIF('EG-JUN'!$F$18:$F$516,PROVEEDORES!$D393,'EG-JUN'!P$18:P$516)</f>
        <v>0</v>
      </c>
      <c r="H392" s="159">
        <f>SUMIF('EG-JUN'!$F$18:$F$516,PROVEEDORES!$D393,'EG-JUN'!Q$18:Q$516)</f>
        <v>0</v>
      </c>
      <c r="I392" s="159">
        <f>SUMIF('EG-JUN'!$F$18:$F$516,PROVEEDORES!$D393,'EG-JUN'!R$18:R$516)</f>
        <v>0</v>
      </c>
      <c r="J392" s="159">
        <f>SUMIF('EG-JUN'!$F$18:$F$516,PROVEEDORES!$D393,'EG-JUN'!S$18:S$516)</f>
        <v>0</v>
      </c>
      <c r="K392" s="159" t="str">
        <f t="shared" ref="K392:K455" si="12">IF(G392+H392+I392+J392&gt;0,"C/Información","")</f>
        <v/>
      </c>
      <c r="L392" s="146" t="str">
        <f>IF(PROVEEDORES!G393="","",PROVEEDORES!G393)</f>
        <v/>
      </c>
    </row>
    <row r="393" spans="3:12" ht="17.45" customHeight="1" x14ac:dyDescent="0.2">
      <c r="C393" s="158">
        <f t="shared" ref="C393:C456" si="13">C392+1</f>
        <v>387</v>
      </c>
      <c r="D393" s="146" t="str">
        <f>IF(PROVEEDORES!E394="","",PROVEEDORES!E394)</f>
        <v/>
      </c>
      <c r="E393" s="146" t="str">
        <f>IF(PROVEEDORES!F394="","",PROVEEDORES!F394)</f>
        <v/>
      </c>
      <c r="F393" s="146" t="str">
        <f>IF(PROVEEDORES!D394="","",PROVEEDORES!D394)</f>
        <v/>
      </c>
      <c r="G393" s="159">
        <f>SUMIF('EG-JUN'!$F$18:$F$516,PROVEEDORES!$D394,'EG-JUN'!P$18:P$516)</f>
        <v>0</v>
      </c>
      <c r="H393" s="159">
        <f>SUMIF('EG-JUN'!$F$18:$F$516,PROVEEDORES!$D394,'EG-JUN'!Q$18:Q$516)</f>
        <v>0</v>
      </c>
      <c r="I393" s="159">
        <f>SUMIF('EG-JUN'!$F$18:$F$516,PROVEEDORES!$D394,'EG-JUN'!R$18:R$516)</f>
        <v>0</v>
      </c>
      <c r="J393" s="159">
        <f>SUMIF('EG-JUN'!$F$18:$F$516,PROVEEDORES!$D394,'EG-JUN'!S$18:S$516)</f>
        <v>0</v>
      </c>
      <c r="K393" s="159" t="str">
        <f t="shared" si="12"/>
        <v/>
      </c>
      <c r="L393" s="146" t="str">
        <f>IF(PROVEEDORES!G394="","",PROVEEDORES!G394)</f>
        <v/>
      </c>
    </row>
    <row r="394" spans="3:12" ht="17.45" customHeight="1" x14ac:dyDescent="0.2">
      <c r="C394" s="158">
        <f t="shared" si="13"/>
        <v>388</v>
      </c>
      <c r="D394" s="146" t="str">
        <f>IF(PROVEEDORES!E395="","",PROVEEDORES!E395)</f>
        <v/>
      </c>
      <c r="E394" s="146" t="str">
        <f>IF(PROVEEDORES!F395="","",PROVEEDORES!F395)</f>
        <v/>
      </c>
      <c r="F394" s="146" t="str">
        <f>IF(PROVEEDORES!D395="","",PROVEEDORES!D395)</f>
        <v/>
      </c>
      <c r="G394" s="159">
        <f>SUMIF('EG-JUN'!$F$18:$F$516,PROVEEDORES!$D395,'EG-JUN'!P$18:P$516)</f>
        <v>0</v>
      </c>
      <c r="H394" s="159">
        <f>SUMIF('EG-JUN'!$F$18:$F$516,PROVEEDORES!$D395,'EG-JUN'!Q$18:Q$516)</f>
        <v>0</v>
      </c>
      <c r="I394" s="159">
        <f>SUMIF('EG-JUN'!$F$18:$F$516,PROVEEDORES!$D395,'EG-JUN'!R$18:R$516)</f>
        <v>0</v>
      </c>
      <c r="J394" s="159">
        <f>SUMIF('EG-JUN'!$F$18:$F$516,PROVEEDORES!$D395,'EG-JUN'!S$18:S$516)</f>
        <v>0</v>
      </c>
      <c r="K394" s="159" t="str">
        <f t="shared" si="12"/>
        <v/>
      </c>
      <c r="L394" s="146" t="str">
        <f>IF(PROVEEDORES!G395="","",PROVEEDORES!G395)</f>
        <v/>
      </c>
    </row>
    <row r="395" spans="3:12" ht="17.45" customHeight="1" x14ac:dyDescent="0.2">
      <c r="C395" s="158">
        <f t="shared" si="13"/>
        <v>389</v>
      </c>
      <c r="D395" s="146" t="str">
        <f>IF(PROVEEDORES!E396="","",PROVEEDORES!E396)</f>
        <v/>
      </c>
      <c r="E395" s="146" t="str">
        <f>IF(PROVEEDORES!F396="","",PROVEEDORES!F396)</f>
        <v/>
      </c>
      <c r="F395" s="146" t="str">
        <f>IF(PROVEEDORES!D396="","",PROVEEDORES!D396)</f>
        <v/>
      </c>
      <c r="G395" s="159">
        <f>SUMIF('EG-JUN'!$F$18:$F$516,PROVEEDORES!$D396,'EG-JUN'!P$18:P$516)</f>
        <v>0</v>
      </c>
      <c r="H395" s="159">
        <f>SUMIF('EG-JUN'!$F$18:$F$516,PROVEEDORES!$D396,'EG-JUN'!Q$18:Q$516)</f>
        <v>0</v>
      </c>
      <c r="I395" s="159">
        <f>SUMIF('EG-JUN'!$F$18:$F$516,PROVEEDORES!$D396,'EG-JUN'!R$18:R$516)</f>
        <v>0</v>
      </c>
      <c r="J395" s="159">
        <f>SUMIF('EG-JUN'!$F$18:$F$516,PROVEEDORES!$D396,'EG-JUN'!S$18:S$516)</f>
        <v>0</v>
      </c>
      <c r="K395" s="159" t="str">
        <f t="shared" si="12"/>
        <v/>
      </c>
      <c r="L395" s="146" t="str">
        <f>IF(PROVEEDORES!G396="","",PROVEEDORES!G396)</f>
        <v/>
      </c>
    </row>
    <row r="396" spans="3:12" ht="17.45" customHeight="1" x14ac:dyDescent="0.2">
      <c r="C396" s="158">
        <f t="shared" si="13"/>
        <v>390</v>
      </c>
      <c r="D396" s="146" t="str">
        <f>IF(PROVEEDORES!E397="","",PROVEEDORES!E397)</f>
        <v/>
      </c>
      <c r="E396" s="146" t="str">
        <f>IF(PROVEEDORES!F397="","",PROVEEDORES!F397)</f>
        <v/>
      </c>
      <c r="F396" s="146" t="str">
        <f>IF(PROVEEDORES!D397="","",PROVEEDORES!D397)</f>
        <v/>
      </c>
      <c r="G396" s="159">
        <f>SUMIF('EG-JUN'!$F$18:$F$516,PROVEEDORES!$D397,'EG-JUN'!P$18:P$516)</f>
        <v>0</v>
      </c>
      <c r="H396" s="159">
        <f>SUMIF('EG-JUN'!$F$18:$F$516,PROVEEDORES!$D397,'EG-JUN'!Q$18:Q$516)</f>
        <v>0</v>
      </c>
      <c r="I396" s="159">
        <f>SUMIF('EG-JUN'!$F$18:$F$516,PROVEEDORES!$D397,'EG-JUN'!R$18:R$516)</f>
        <v>0</v>
      </c>
      <c r="J396" s="159">
        <f>SUMIF('EG-JUN'!$F$18:$F$516,PROVEEDORES!$D397,'EG-JUN'!S$18:S$516)</f>
        <v>0</v>
      </c>
      <c r="K396" s="159" t="str">
        <f t="shared" si="12"/>
        <v/>
      </c>
      <c r="L396" s="146" t="str">
        <f>IF(PROVEEDORES!G397="","",PROVEEDORES!G397)</f>
        <v/>
      </c>
    </row>
    <row r="397" spans="3:12" ht="17.45" customHeight="1" x14ac:dyDescent="0.2">
      <c r="C397" s="158">
        <f t="shared" si="13"/>
        <v>391</v>
      </c>
      <c r="D397" s="146" t="str">
        <f>IF(PROVEEDORES!E398="","",PROVEEDORES!E398)</f>
        <v/>
      </c>
      <c r="E397" s="146" t="str">
        <f>IF(PROVEEDORES!F398="","",PROVEEDORES!F398)</f>
        <v/>
      </c>
      <c r="F397" s="146" t="str">
        <f>IF(PROVEEDORES!D398="","",PROVEEDORES!D398)</f>
        <v/>
      </c>
      <c r="G397" s="159">
        <f>SUMIF('EG-JUN'!$F$18:$F$516,PROVEEDORES!$D398,'EG-JUN'!P$18:P$516)</f>
        <v>0</v>
      </c>
      <c r="H397" s="159">
        <f>SUMIF('EG-JUN'!$F$18:$F$516,PROVEEDORES!$D398,'EG-JUN'!Q$18:Q$516)</f>
        <v>0</v>
      </c>
      <c r="I397" s="159">
        <f>SUMIF('EG-JUN'!$F$18:$F$516,PROVEEDORES!$D398,'EG-JUN'!R$18:R$516)</f>
        <v>0</v>
      </c>
      <c r="J397" s="159">
        <f>SUMIF('EG-JUN'!$F$18:$F$516,PROVEEDORES!$D398,'EG-JUN'!S$18:S$516)</f>
        <v>0</v>
      </c>
      <c r="K397" s="159" t="str">
        <f t="shared" si="12"/>
        <v/>
      </c>
      <c r="L397" s="146" t="str">
        <f>IF(PROVEEDORES!G398="","",PROVEEDORES!G398)</f>
        <v/>
      </c>
    </row>
    <row r="398" spans="3:12" ht="17.45" customHeight="1" x14ac:dyDescent="0.2">
      <c r="C398" s="158">
        <f t="shared" si="13"/>
        <v>392</v>
      </c>
      <c r="D398" s="146" t="str">
        <f>IF(PROVEEDORES!E399="","",PROVEEDORES!E399)</f>
        <v/>
      </c>
      <c r="E398" s="146" t="str">
        <f>IF(PROVEEDORES!F399="","",PROVEEDORES!F399)</f>
        <v/>
      </c>
      <c r="F398" s="146" t="str">
        <f>IF(PROVEEDORES!D399="","",PROVEEDORES!D399)</f>
        <v/>
      </c>
      <c r="G398" s="159">
        <f>SUMIF('EG-JUN'!$F$18:$F$516,PROVEEDORES!$D399,'EG-JUN'!P$18:P$516)</f>
        <v>0</v>
      </c>
      <c r="H398" s="159">
        <f>SUMIF('EG-JUN'!$F$18:$F$516,PROVEEDORES!$D399,'EG-JUN'!Q$18:Q$516)</f>
        <v>0</v>
      </c>
      <c r="I398" s="159">
        <f>SUMIF('EG-JUN'!$F$18:$F$516,PROVEEDORES!$D399,'EG-JUN'!R$18:R$516)</f>
        <v>0</v>
      </c>
      <c r="J398" s="159">
        <f>SUMIF('EG-JUN'!$F$18:$F$516,PROVEEDORES!$D399,'EG-JUN'!S$18:S$516)</f>
        <v>0</v>
      </c>
      <c r="K398" s="159" t="str">
        <f t="shared" si="12"/>
        <v/>
      </c>
      <c r="L398" s="146" t="str">
        <f>IF(PROVEEDORES!G399="","",PROVEEDORES!G399)</f>
        <v/>
      </c>
    </row>
    <row r="399" spans="3:12" ht="17.45" customHeight="1" x14ac:dyDescent="0.2">
      <c r="C399" s="158">
        <f t="shared" si="13"/>
        <v>393</v>
      </c>
      <c r="D399" s="146" t="str">
        <f>IF(PROVEEDORES!E400="","",PROVEEDORES!E400)</f>
        <v/>
      </c>
      <c r="E399" s="146" t="str">
        <f>IF(PROVEEDORES!F400="","",PROVEEDORES!F400)</f>
        <v/>
      </c>
      <c r="F399" s="146" t="str">
        <f>IF(PROVEEDORES!D400="","",PROVEEDORES!D400)</f>
        <v/>
      </c>
      <c r="G399" s="159">
        <f>SUMIF('EG-JUN'!$F$18:$F$516,PROVEEDORES!$D400,'EG-JUN'!P$18:P$516)</f>
        <v>0</v>
      </c>
      <c r="H399" s="159">
        <f>SUMIF('EG-JUN'!$F$18:$F$516,PROVEEDORES!$D400,'EG-JUN'!Q$18:Q$516)</f>
        <v>0</v>
      </c>
      <c r="I399" s="159">
        <f>SUMIF('EG-JUN'!$F$18:$F$516,PROVEEDORES!$D400,'EG-JUN'!R$18:R$516)</f>
        <v>0</v>
      </c>
      <c r="J399" s="159">
        <f>SUMIF('EG-JUN'!$F$18:$F$516,PROVEEDORES!$D400,'EG-JUN'!S$18:S$516)</f>
        <v>0</v>
      </c>
      <c r="K399" s="159" t="str">
        <f t="shared" si="12"/>
        <v/>
      </c>
      <c r="L399" s="146" t="str">
        <f>IF(PROVEEDORES!G400="","",PROVEEDORES!G400)</f>
        <v/>
      </c>
    </row>
    <row r="400" spans="3:12" ht="17.45" customHeight="1" x14ac:dyDescent="0.2">
      <c r="C400" s="158">
        <f t="shared" si="13"/>
        <v>394</v>
      </c>
      <c r="D400" s="146" t="str">
        <f>IF(PROVEEDORES!E401="","",PROVEEDORES!E401)</f>
        <v/>
      </c>
      <c r="E400" s="146" t="str">
        <f>IF(PROVEEDORES!F401="","",PROVEEDORES!F401)</f>
        <v/>
      </c>
      <c r="F400" s="146" t="str">
        <f>IF(PROVEEDORES!D401="","",PROVEEDORES!D401)</f>
        <v/>
      </c>
      <c r="G400" s="159">
        <f>SUMIF('EG-JUN'!$F$18:$F$516,PROVEEDORES!$D401,'EG-JUN'!P$18:P$516)</f>
        <v>0</v>
      </c>
      <c r="H400" s="159">
        <f>SUMIF('EG-JUN'!$F$18:$F$516,PROVEEDORES!$D401,'EG-JUN'!Q$18:Q$516)</f>
        <v>0</v>
      </c>
      <c r="I400" s="159">
        <f>SUMIF('EG-JUN'!$F$18:$F$516,PROVEEDORES!$D401,'EG-JUN'!R$18:R$516)</f>
        <v>0</v>
      </c>
      <c r="J400" s="159">
        <f>SUMIF('EG-JUN'!$F$18:$F$516,PROVEEDORES!$D401,'EG-JUN'!S$18:S$516)</f>
        <v>0</v>
      </c>
      <c r="K400" s="159" t="str">
        <f t="shared" si="12"/>
        <v/>
      </c>
      <c r="L400" s="146" t="str">
        <f>IF(PROVEEDORES!G401="","",PROVEEDORES!G401)</f>
        <v/>
      </c>
    </row>
    <row r="401" spans="3:12" ht="17.45" customHeight="1" x14ac:dyDescent="0.2">
      <c r="C401" s="158">
        <f t="shared" si="13"/>
        <v>395</v>
      </c>
      <c r="D401" s="146" t="str">
        <f>IF(PROVEEDORES!E402="","",PROVEEDORES!E402)</f>
        <v/>
      </c>
      <c r="E401" s="146" t="str">
        <f>IF(PROVEEDORES!F402="","",PROVEEDORES!F402)</f>
        <v/>
      </c>
      <c r="F401" s="146" t="str">
        <f>IF(PROVEEDORES!D402="","",PROVEEDORES!D402)</f>
        <v/>
      </c>
      <c r="G401" s="159">
        <f>SUMIF('EG-JUN'!$F$18:$F$516,PROVEEDORES!$D402,'EG-JUN'!P$18:P$516)</f>
        <v>0</v>
      </c>
      <c r="H401" s="159">
        <f>SUMIF('EG-JUN'!$F$18:$F$516,PROVEEDORES!$D402,'EG-JUN'!Q$18:Q$516)</f>
        <v>0</v>
      </c>
      <c r="I401" s="159">
        <f>SUMIF('EG-JUN'!$F$18:$F$516,PROVEEDORES!$D402,'EG-JUN'!R$18:R$516)</f>
        <v>0</v>
      </c>
      <c r="J401" s="159">
        <f>SUMIF('EG-JUN'!$F$18:$F$516,PROVEEDORES!$D402,'EG-JUN'!S$18:S$516)</f>
        <v>0</v>
      </c>
      <c r="K401" s="159" t="str">
        <f t="shared" si="12"/>
        <v/>
      </c>
      <c r="L401" s="146" t="str">
        <f>IF(PROVEEDORES!G402="","",PROVEEDORES!G402)</f>
        <v/>
      </c>
    </row>
    <row r="402" spans="3:12" ht="17.45" customHeight="1" x14ac:dyDescent="0.2">
      <c r="C402" s="158">
        <f t="shared" si="13"/>
        <v>396</v>
      </c>
      <c r="D402" s="146" t="str">
        <f>IF(PROVEEDORES!E403="","",PROVEEDORES!E403)</f>
        <v/>
      </c>
      <c r="E402" s="146" t="str">
        <f>IF(PROVEEDORES!F403="","",PROVEEDORES!F403)</f>
        <v/>
      </c>
      <c r="F402" s="146" t="str">
        <f>IF(PROVEEDORES!D403="","",PROVEEDORES!D403)</f>
        <v/>
      </c>
      <c r="G402" s="159">
        <f>SUMIF('EG-JUN'!$F$18:$F$516,PROVEEDORES!$D403,'EG-JUN'!P$18:P$516)</f>
        <v>0</v>
      </c>
      <c r="H402" s="159">
        <f>SUMIF('EG-JUN'!$F$18:$F$516,PROVEEDORES!$D403,'EG-JUN'!Q$18:Q$516)</f>
        <v>0</v>
      </c>
      <c r="I402" s="159">
        <f>SUMIF('EG-JUN'!$F$18:$F$516,PROVEEDORES!$D403,'EG-JUN'!R$18:R$516)</f>
        <v>0</v>
      </c>
      <c r="J402" s="159">
        <f>SUMIF('EG-JUN'!$F$18:$F$516,PROVEEDORES!$D403,'EG-JUN'!S$18:S$516)</f>
        <v>0</v>
      </c>
      <c r="K402" s="159" t="str">
        <f t="shared" si="12"/>
        <v/>
      </c>
      <c r="L402" s="146" t="str">
        <f>IF(PROVEEDORES!G403="","",PROVEEDORES!G403)</f>
        <v/>
      </c>
    </row>
    <row r="403" spans="3:12" ht="17.45" customHeight="1" x14ac:dyDescent="0.2">
      <c r="C403" s="158">
        <f t="shared" si="13"/>
        <v>397</v>
      </c>
      <c r="D403" s="146" t="str">
        <f>IF(PROVEEDORES!E404="","",PROVEEDORES!E404)</f>
        <v/>
      </c>
      <c r="E403" s="146" t="str">
        <f>IF(PROVEEDORES!F404="","",PROVEEDORES!F404)</f>
        <v/>
      </c>
      <c r="F403" s="146" t="str">
        <f>IF(PROVEEDORES!D404="","",PROVEEDORES!D404)</f>
        <v/>
      </c>
      <c r="G403" s="159">
        <f>SUMIF('EG-JUN'!$F$18:$F$516,PROVEEDORES!$D404,'EG-JUN'!P$18:P$516)</f>
        <v>0</v>
      </c>
      <c r="H403" s="159">
        <f>SUMIF('EG-JUN'!$F$18:$F$516,PROVEEDORES!$D404,'EG-JUN'!Q$18:Q$516)</f>
        <v>0</v>
      </c>
      <c r="I403" s="159">
        <f>SUMIF('EG-JUN'!$F$18:$F$516,PROVEEDORES!$D404,'EG-JUN'!R$18:R$516)</f>
        <v>0</v>
      </c>
      <c r="J403" s="159">
        <f>SUMIF('EG-JUN'!$F$18:$F$516,PROVEEDORES!$D404,'EG-JUN'!S$18:S$516)</f>
        <v>0</v>
      </c>
      <c r="K403" s="159" t="str">
        <f t="shared" si="12"/>
        <v/>
      </c>
      <c r="L403" s="146" t="str">
        <f>IF(PROVEEDORES!G404="","",PROVEEDORES!G404)</f>
        <v/>
      </c>
    </row>
    <row r="404" spans="3:12" ht="17.45" customHeight="1" x14ac:dyDescent="0.2">
      <c r="C404" s="158">
        <f t="shared" si="13"/>
        <v>398</v>
      </c>
      <c r="D404" s="146" t="str">
        <f>IF(PROVEEDORES!E405="","",PROVEEDORES!E405)</f>
        <v/>
      </c>
      <c r="E404" s="146" t="str">
        <f>IF(PROVEEDORES!F405="","",PROVEEDORES!F405)</f>
        <v/>
      </c>
      <c r="F404" s="146" t="str">
        <f>IF(PROVEEDORES!D405="","",PROVEEDORES!D405)</f>
        <v/>
      </c>
      <c r="G404" s="159">
        <f>SUMIF('EG-JUN'!$F$18:$F$516,PROVEEDORES!$D405,'EG-JUN'!P$18:P$516)</f>
        <v>0</v>
      </c>
      <c r="H404" s="159">
        <f>SUMIF('EG-JUN'!$F$18:$F$516,PROVEEDORES!$D405,'EG-JUN'!Q$18:Q$516)</f>
        <v>0</v>
      </c>
      <c r="I404" s="159">
        <f>SUMIF('EG-JUN'!$F$18:$F$516,PROVEEDORES!$D405,'EG-JUN'!R$18:R$516)</f>
        <v>0</v>
      </c>
      <c r="J404" s="159">
        <f>SUMIF('EG-JUN'!$F$18:$F$516,PROVEEDORES!$D405,'EG-JUN'!S$18:S$516)</f>
        <v>0</v>
      </c>
      <c r="K404" s="159" t="str">
        <f t="shared" si="12"/>
        <v/>
      </c>
      <c r="L404" s="146" t="str">
        <f>IF(PROVEEDORES!G405="","",PROVEEDORES!G405)</f>
        <v/>
      </c>
    </row>
    <row r="405" spans="3:12" ht="17.45" customHeight="1" x14ac:dyDescent="0.2">
      <c r="C405" s="158">
        <f t="shared" si="13"/>
        <v>399</v>
      </c>
      <c r="D405" s="146" t="str">
        <f>IF(PROVEEDORES!E406="","",PROVEEDORES!E406)</f>
        <v/>
      </c>
      <c r="E405" s="146" t="str">
        <f>IF(PROVEEDORES!F406="","",PROVEEDORES!F406)</f>
        <v/>
      </c>
      <c r="F405" s="146" t="str">
        <f>IF(PROVEEDORES!D406="","",PROVEEDORES!D406)</f>
        <v/>
      </c>
      <c r="G405" s="159">
        <f>SUMIF('EG-JUN'!$F$18:$F$516,PROVEEDORES!$D406,'EG-JUN'!P$18:P$516)</f>
        <v>0</v>
      </c>
      <c r="H405" s="159">
        <f>SUMIF('EG-JUN'!$F$18:$F$516,PROVEEDORES!$D406,'EG-JUN'!Q$18:Q$516)</f>
        <v>0</v>
      </c>
      <c r="I405" s="159">
        <f>SUMIF('EG-JUN'!$F$18:$F$516,PROVEEDORES!$D406,'EG-JUN'!R$18:R$516)</f>
        <v>0</v>
      </c>
      <c r="J405" s="159">
        <f>SUMIF('EG-JUN'!$F$18:$F$516,PROVEEDORES!$D406,'EG-JUN'!S$18:S$516)</f>
        <v>0</v>
      </c>
      <c r="K405" s="159" t="str">
        <f t="shared" si="12"/>
        <v/>
      </c>
      <c r="L405" s="146" t="str">
        <f>IF(PROVEEDORES!G406="","",PROVEEDORES!G406)</f>
        <v/>
      </c>
    </row>
    <row r="406" spans="3:12" ht="17.45" customHeight="1" x14ac:dyDescent="0.2">
      <c r="C406" s="158">
        <f t="shared" si="13"/>
        <v>400</v>
      </c>
      <c r="D406" s="146" t="str">
        <f>IF(PROVEEDORES!E407="","",PROVEEDORES!E407)</f>
        <v/>
      </c>
      <c r="E406" s="146" t="str">
        <f>IF(PROVEEDORES!F407="","",PROVEEDORES!F407)</f>
        <v/>
      </c>
      <c r="F406" s="146" t="str">
        <f>IF(PROVEEDORES!D407="","",PROVEEDORES!D407)</f>
        <v/>
      </c>
      <c r="G406" s="159">
        <f>SUMIF('EG-JUN'!$F$18:$F$516,PROVEEDORES!$D407,'EG-JUN'!P$18:P$516)</f>
        <v>0</v>
      </c>
      <c r="H406" s="159">
        <f>SUMIF('EG-JUN'!$F$18:$F$516,PROVEEDORES!$D407,'EG-JUN'!Q$18:Q$516)</f>
        <v>0</v>
      </c>
      <c r="I406" s="159">
        <f>SUMIF('EG-JUN'!$F$18:$F$516,PROVEEDORES!$D407,'EG-JUN'!R$18:R$516)</f>
        <v>0</v>
      </c>
      <c r="J406" s="159">
        <f>SUMIF('EG-JUN'!$F$18:$F$516,PROVEEDORES!$D407,'EG-JUN'!S$18:S$516)</f>
        <v>0</v>
      </c>
      <c r="K406" s="159" t="str">
        <f t="shared" si="12"/>
        <v/>
      </c>
      <c r="L406" s="146" t="str">
        <f>IF(PROVEEDORES!G407="","",PROVEEDORES!G407)</f>
        <v/>
      </c>
    </row>
    <row r="407" spans="3:12" ht="17.45" customHeight="1" x14ac:dyDescent="0.2">
      <c r="C407" s="158">
        <f t="shared" si="13"/>
        <v>401</v>
      </c>
      <c r="D407" s="146" t="str">
        <f>IF(PROVEEDORES!E408="","",PROVEEDORES!E408)</f>
        <v/>
      </c>
      <c r="E407" s="146" t="str">
        <f>IF(PROVEEDORES!F408="","",PROVEEDORES!F408)</f>
        <v/>
      </c>
      <c r="F407" s="146" t="str">
        <f>IF(PROVEEDORES!D408="","",PROVEEDORES!D408)</f>
        <v/>
      </c>
      <c r="G407" s="159">
        <f>SUMIF('EG-JUN'!$F$18:$F$516,PROVEEDORES!$D408,'EG-JUN'!P$18:P$516)</f>
        <v>0</v>
      </c>
      <c r="H407" s="159">
        <f>SUMIF('EG-JUN'!$F$18:$F$516,PROVEEDORES!$D408,'EG-JUN'!Q$18:Q$516)</f>
        <v>0</v>
      </c>
      <c r="I407" s="159">
        <f>SUMIF('EG-JUN'!$F$18:$F$516,PROVEEDORES!$D408,'EG-JUN'!R$18:R$516)</f>
        <v>0</v>
      </c>
      <c r="J407" s="159">
        <f>SUMIF('EG-JUN'!$F$18:$F$516,PROVEEDORES!$D408,'EG-JUN'!S$18:S$516)</f>
        <v>0</v>
      </c>
      <c r="K407" s="159" t="str">
        <f t="shared" si="12"/>
        <v/>
      </c>
      <c r="L407" s="146" t="str">
        <f>IF(PROVEEDORES!G408="","",PROVEEDORES!G408)</f>
        <v/>
      </c>
    </row>
    <row r="408" spans="3:12" ht="17.45" customHeight="1" x14ac:dyDescent="0.2">
      <c r="C408" s="158">
        <f t="shared" si="13"/>
        <v>402</v>
      </c>
      <c r="D408" s="146" t="str">
        <f>IF(PROVEEDORES!E409="","",PROVEEDORES!E409)</f>
        <v/>
      </c>
      <c r="E408" s="146" t="str">
        <f>IF(PROVEEDORES!F409="","",PROVEEDORES!F409)</f>
        <v/>
      </c>
      <c r="F408" s="146" t="str">
        <f>IF(PROVEEDORES!D409="","",PROVEEDORES!D409)</f>
        <v/>
      </c>
      <c r="G408" s="159">
        <f>SUMIF('EG-JUN'!$F$18:$F$516,PROVEEDORES!$D409,'EG-JUN'!P$18:P$516)</f>
        <v>0</v>
      </c>
      <c r="H408" s="159">
        <f>SUMIF('EG-JUN'!$F$18:$F$516,PROVEEDORES!$D409,'EG-JUN'!Q$18:Q$516)</f>
        <v>0</v>
      </c>
      <c r="I408" s="159">
        <f>SUMIF('EG-JUN'!$F$18:$F$516,PROVEEDORES!$D409,'EG-JUN'!R$18:R$516)</f>
        <v>0</v>
      </c>
      <c r="J408" s="159">
        <f>SUMIF('EG-JUN'!$F$18:$F$516,PROVEEDORES!$D409,'EG-JUN'!S$18:S$516)</f>
        <v>0</v>
      </c>
      <c r="K408" s="159" t="str">
        <f t="shared" si="12"/>
        <v/>
      </c>
      <c r="L408" s="146" t="str">
        <f>IF(PROVEEDORES!G409="","",PROVEEDORES!G409)</f>
        <v/>
      </c>
    </row>
    <row r="409" spans="3:12" ht="17.45" customHeight="1" x14ac:dyDescent="0.2">
      <c r="C409" s="158">
        <f t="shared" si="13"/>
        <v>403</v>
      </c>
      <c r="D409" s="146" t="str">
        <f>IF(PROVEEDORES!E410="","",PROVEEDORES!E410)</f>
        <v/>
      </c>
      <c r="E409" s="146" t="str">
        <f>IF(PROVEEDORES!F410="","",PROVEEDORES!F410)</f>
        <v/>
      </c>
      <c r="F409" s="146" t="str">
        <f>IF(PROVEEDORES!D410="","",PROVEEDORES!D410)</f>
        <v/>
      </c>
      <c r="G409" s="159">
        <f>SUMIF('EG-JUN'!$F$18:$F$516,PROVEEDORES!$D410,'EG-JUN'!P$18:P$516)</f>
        <v>0</v>
      </c>
      <c r="H409" s="159">
        <f>SUMIF('EG-JUN'!$F$18:$F$516,PROVEEDORES!$D410,'EG-JUN'!Q$18:Q$516)</f>
        <v>0</v>
      </c>
      <c r="I409" s="159">
        <f>SUMIF('EG-JUN'!$F$18:$F$516,PROVEEDORES!$D410,'EG-JUN'!R$18:R$516)</f>
        <v>0</v>
      </c>
      <c r="J409" s="159">
        <f>SUMIF('EG-JUN'!$F$18:$F$516,PROVEEDORES!$D410,'EG-JUN'!S$18:S$516)</f>
        <v>0</v>
      </c>
      <c r="K409" s="159" t="str">
        <f t="shared" si="12"/>
        <v/>
      </c>
      <c r="L409" s="146" t="str">
        <f>IF(PROVEEDORES!G410="","",PROVEEDORES!G410)</f>
        <v/>
      </c>
    </row>
    <row r="410" spans="3:12" ht="17.45" customHeight="1" x14ac:dyDescent="0.2">
      <c r="C410" s="158">
        <f t="shared" si="13"/>
        <v>404</v>
      </c>
      <c r="D410" s="146" t="str">
        <f>IF(PROVEEDORES!E411="","",PROVEEDORES!E411)</f>
        <v/>
      </c>
      <c r="E410" s="146" t="str">
        <f>IF(PROVEEDORES!F411="","",PROVEEDORES!F411)</f>
        <v/>
      </c>
      <c r="F410" s="146" t="str">
        <f>IF(PROVEEDORES!D411="","",PROVEEDORES!D411)</f>
        <v/>
      </c>
      <c r="G410" s="159">
        <f>SUMIF('EG-JUN'!$F$18:$F$516,PROVEEDORES!$D411,'EG-JUN'!P$18:P$516)</f>
        <v>0</v>
      </c>
      <c r="H410" s="159">
        <f>SUMIF('EG-JUN'!$F$18:$F$516,PROVEEDORES!$D411,'EG-JUN'!Q$18:Q$516)</f>
        <v>0</v>
      </c>
      <c r="I410" s="159">
        <f>SUMIF('EG-JUN'!$F$18:$F$516,PROVEEDORES!$D411,'EG-JUN'!R$18:R$516)</f>
        <v>0</v>
      </c>
      <c r="J410" s="159">
        <f>SUMIF('EG-JUN'!$F$18:$F$516,PROVEEDORES!$D411,'EG-JUN'!S$18:S$516)</f>
        <v>0</v>
      </c>
      <c r="K410" s="159" t="str">
        <f t="shared" si="12"/>
        <v/>
      </c>
      <c r="L410" s="146" t="str">
        <f>IF(PROVEEDORES!G411="","",PROVEEDORES!G411)</f>
        <v/>
      </c>
    </row>
    <row r="411" spans="3:12" ht="17.45" customHeight="1" x14ac:dyDescent="0.2">
      <c r="C411" s="158">
        <f t="shared" si="13"/>
        <v>405</v>
      </c>
      <c r="D411" s="146" t="str">
        <f>IF(PROVEEDORES!E412="","",PROVEEDORES!E412)</f>
        <v/>
      </c>
      <c r="E411" s="146" t="str">
        <f>IF(PROVEEDORES!F412="","",PROVEEDORES!F412)</f>
        <v/>
      </c>
      <c r="F411" s="146" t="str">
        <f>IF(PROVEEDORES!D412="","",PROVEEDORES!D412)</f>
        <v/>
      </c>
      <c r="G411" s="159">
        <f>SUMIF('EG-JUN'!$F$18:$F$516,PROVEEDORES!$D412,'EG-JUN'!P$18:P$516)</f>
        <v>0</v>
      </c>
      <c r="H411" s="159">
        <f>SUMIF('EG-JUN'!$F$18:$F$516,PROVEEDORES!$D412,'EG-JUN'!Q$18:Q$516)</f>
        <v>0</v>
      </c>
      <c r="I411" s="159">
        <f>SUMIF('EG-JUN'!$F$18:$F$516,PROVEEDORES!$D412,'EG-JUN'!R$18:R$516)</f>
        <v>0</v>
      </c>
      <c r="J411" s="159">
        <f>SUMIF('EG-JUN'!$F$18:$F$516,PROVEEDORES!$D412,'EG-JUN'!S$18:S$516)</f>
        <v>0</v>
      </c>
      <c r="K411" s="159" t="str">
        <f t="shared" si="12"/>
        <v/>
      </c>
      <c r="L411" s="146" t="str">
        <f>IF(PROVEEDORES!G412="","",PROVEEDORES!G412)</f>
        <v/>
      </c>
    </row>
    <row r="412" spans="3:12" ht="17.45" customHeight="1" x14ac:dyDescent="0.2">
      <c r="C412" s="158">
        <f t="shared" si="13"/>
        <v>406</v>
      </c>
      <c r="D412" s="146" t="str">
        <f>IF(PROVEEDORES!E413="","",PROVEEDORES!E413)</f>
        <v/>
      </c>
      <c r="E412" s="146" t="str">
        <f>IF(PROVEEDORES!F413="","",PROVEEDORES!F413)</f>
        <v/>
      </c>
      <c r="F412" s="146" t="str">
        <f>IF(PROVEEDORES!D413="","",PROVEEDORES!D413)</f>
        <v/>
      </c>
      <c r="G412" s="159">
        <f>SUMIF('EG-JUN'!$F$18:$F$516,PROVEEDORES!$D413,'EG-JUN'!P$18:P$516)</f>
        <v>0</v>
      </c>
      <c r="H412" s="159">
        <f>SUMIF('EG-JUN'!$F$18:$F$516,PROVEEDORES!$D413,'EG-JUN'!Q$18:Q$516)</f>
        <v>0</v>
      </c>
      <c r="I412" s="159">
        <f>SUMIF('EG-JUN'!$F$18:$F$516,PROVEEDORES!$D413,'EG-JUN'!R$18:R$516)</f>
        <v>0</v>
      </c>
      <c r="J412" s="159">
        <f>SUMIF('EG-JUN'!$F$18:$F$516,PROVEEDORES!$D413,'EG-JUN'!S$18:S$516)</f>
        <v>0</v>
      </c>
      <c r="K412" s="159" t="str">
        <f t="shared" si="12"/>
        <v/>
      </c>
      <c r="L412" s="146" t="str">
        <f>IF(PROVEEDORES!G413="","",PROVEEDORES!G413)</f>
        <v/>
      </c>
    </row>
    <row r="413" spans="3:12" ht="17.45" customHeight="1" x14ac:dyDescent="0.2">
      <c r="C413" s="158">
        <f t="shared" si="13"/>
        <v>407</v>
      </c>
      <c r="D413" s="146" t="str">
        <f>IF(PROVEEDORES!E414="","",PROVEEDORES!E414)</f>
        <v/>
      </c>
      <c r="E413" s="146" t="str">
        <f>IF(PROVEEDORES!F414="","",PROVEEDORES!F414)</f>
        <v/>
      </c>
      <c r="F413" s="146" t="str">
        <f>IF(PROVEEDORES!D414="","",PROVEEDORES!D414)</f>
        <v/>
      </c>
      <c r="G413" s="159">
        <f>SUMIF('EG-JUN'!$F$18:$F$516,PROVEEDORES!$D414,'EG-JUN'!P$18:P$516)</f>
        <v>0</v>
      </c>
      <c r="H413" s="159">
        <f>SUMIF('EG-JUN'!$F$18:$F$516,PROVEEDORES!$D414,'EG-JUN'!Q$18:Q$516)</f>
        <v>0</v>
      </c>
      <c r="I413" s="159">
        <f>SUMIF('EG-JUN'!$F$18:$F$516,PROVEEDORES!$D414,'EG-JUN'!R$18:R$516)</f>
        <v>0</v>
      </c>
      <c r="J413" s="159">
        <f>SUMIF('EG-JUN'!$F$18:$F$516,PROVEEDORES!$D414,'EG-JUN'!S$18:S$516)</f>
        <v>0</v>
      </c>
      <c r="K413" s="159" t="str">
        <f t="shared" si="12"/>
        <v/>
      </c>
      <c r="L413" s="146" t="str">
        <f>IF(PROVEEDORES!G414="","",PROVEEDORES!G414)</f>
        <v/>
      </c>
    </row>
    <row r="414" spans="3:12" ht="17.45" customHeight="1" x14ac:dyDescent="0.2">
      <c r="C414" s="158">
        <f t="shared" si="13"/>
        <v>408</v>
      </c>
      <c r="D414" s="146" t="str">
        <f>IF(PROVEEDORES!E415="","",PROVEEDORES!E415)</f>
        <v/>
      </c>
      <c r="E414" s="146" t="str">
        <f>IF(PROVEEDORES!F415="","",PROVEEDORES!F415)</f>
        <v/>
      </c>
      <c r="F414" s="146" t="str">
        <f>IF(PROVEEDORES!D415="","",PROVEEDORES!D415)</f>
        <v/>
      </c>
      <c r="G414" s="159">
        <f>SUMIF('EG-JUN'!$F$18:$F$516,PROVEEDORES!$D415,'EG-JUN'!P$18:P$516)</f>
        <v>0</v>
      </c>
      <c r="H414" s="159">
        <f>SUMIF('EG-JUN'!$F$18:$F$516,PROVEEDORES!$D415,'EG-JUN'!Q$18:Q$516)</f>
        <v>0</v>
      </c>
      <c r="I414" s="159">
        <f>SUMIF('EG-JUN'!$F$18:$F$516,PROVEEDORES!$D415,'EG-JUN'!R$18:R$516)</f>
        <v>0</v>
      </c>
      <c r="J414" s="159">
        <f>SUMIF('EG-JUN'!$F$18:$F$516,PROVEEDORES!$D415,'EG-JUN'!S$18:S$516)</f>
        <v>0</v>
      </c>
      <c r="K414" s="159" t="str">
        <f t="shared" si="12"/>
        <v/>
      </c>
      <c r="L414" s="146" t="str">
        <f>IF(PROVEEDORES!G415="","",PROVEEDORES!G415)</f>
        <v/>
      </c>
    </row>
    <row r="415" spans="3:12" ht="17.45" customHeight="1" x14ac:dyDescent="0.2">
      <c r="C415" s="158">
        <f t="shared" si="13"/>
        <v>409</v>
      </c>
      <c r="D415" s="146" t="str">
        <f>IF(PROVEEDORES!E416="","",PROVEEDORES!E416)</f>
        <v/>
      </c>
      <c r="E415" s="146" t="str">
        <f>IF(PROVEEDORES!F416="","",PROVEEDORES!F416)</f>
        <v/>
      </c>
      <c r="F415" s="146" t="str">
        <f>IF(PROVEEDORES!D416="","",PROVEEDORES!D416)</f>
        <v/>
      </c>
      <c r="G415" s="159">
        <f>SUMIF('EG-JUN'!$F$18:$F$516,PROVEEDORES!$D416,'EG-JUN'!P$18:P$516)</f>
        <v>0</v>
      </c>
      <c r="H415" s="159">
        <f>SUMIF('EG-JUN'!$F$18:$F$516,PROVEEDORES!$D416,'EG-JUN'!Q$18:Q$516)</f>
        <v>0</v>
      </c>
      <c r="I415" s="159">
        <f>SUMIF('EG-JUN'!$F$18:$F$516,PROVEEDORES!$D416,'EG-JUN'!R$18:R$516)</f>
        <v>0</v>
      </c>
      <c r="J415" s="159">
        <f>SUMIF('EG-JUN'!$F$18:$F$516,PROVEEDORES!$D416,'EG-JUN'!S$18:S$516)</f>
        <v>0</v>
      </c>
      <c r="K415" s="159" t="str">
        <f t="shared" si="12"/>
        <v/>
      </c>
      <c r="L415" s="146" t="str">
        <f>IF(PROVEEDORES!G416="","",PROVEEDORES!G416)</f>
        <v/>
      </c>
    </row>
    <row r="416" spans="3:12" ht="17.45" customHeight="1" x14ac:dyDescent="0.2">
      <c r="C416" s="158">
        <f t="shared" si="13"/>
        <v>410</v>
      </c>
      <c r="D416" s="146" t="str">
        <f>IF(PROVEEDORES!E417="","",PROVEEDORES!E417)</f>
        <v/>
      </c>
      <c r="E416" s="146" t="str">
        <f>IF(PROVEEDORES!F417="","",PROVEEDORES!F417)</f>
        <v/>
      </c>
      <c r="F416" s="146" t="str">
        <f>IF(PROVEEDORES!D417="","",PROVEEDORES!D417)</f>
        <v/>
      </c>
      <c r="G416" s="159">
        <f>SUMIF('EG-JUN'!$F$18:$F$516,PROVEEDORES!$D417,'EG-JUN'!P$18:P$516)</f>
        <v>0</v>
      </c>
      <c r="H416" s="159">
        <f>SUMIF('EG-JUN'!$F$18:$F$516,PROVEEDORES!$D417,'EG-JUN'!Q$18:Q$516)</f>
        <v>0</v>
      </c>
      <c r="I416" s="159">
        <f>SUMIF('EG-JUN'!$F$18:$F$516,PROVEEDORES!$D417,'EG-JUN'!R$18:R$516)</f>
        <v>0</v>
      </c>
      <c r="J416" s="159">
        <f>SUMIF('EG-JUN'!$F$18:$F$516,PROVEEDORES!$D417,'EG-JUN'!S$18:S$516)</f>
        <v>0</v>
      </c>
      <c r="K416" s="159" t="str">
        <f t="shared" si="12"/>
        <v/>
      </c>
      <c r="L416" s="146" t="str">
        <f>IF(PROVEEDORES!G417="","",PROVEEDORES!G417)</f>
        <v/>
      </c>
    </row>
    <row r="417" spans="3:12" ht="17.45" customHeight="1" x14ac:dyDescent="0.2">
      <c r="C417" s="158">
        <f t="shared" si="13"/>
        <v>411</v>
      </c>
      <c r="D417" s="146" t="str">
        <f>IF(PROVEEDORES!E418="","",PROVEEDORES!E418)</f>
        <v/>
      </c>
      <c r="E417" s="146" t="str">
        <f>IF(PROVEEDORES!F418="","",PROVEEDORES!F418)</f>
        <v/>
      </c>
      <c r="F417" s="146" t="str">
        <f>IF(PROVEEDORES!D418="","",PROVEEDORES!D418)</f>
        <v/>
      </c>
      <c r="G417" s="159">
        <f>SUMIF('EG-JUN'!$F$18:$F$516,PROVEEDORES!$D418,'EG-JUN'!P$18:P$516)</f>
        <v>0</v>
      </c>
      <c r="H417" s="159">
        <f>SUMIF('EG-JUN'!$F$18:$F$516,PROVEEDORES!$D418,'EG-JUN'!Q$18:Q$516)</f>
        <v>0</v>
      </c>
      <c r="I417" s="159">
        <f>SUMIF('EG-JUN'!$F$18:$F$516,PROVEEDORES!$D418,'EG-JUN'!R$18:R$516)</f>
        <v>0</v>
      </c>
      <c r="J417" s="159">
        <f>SUMIF('EG-JUN'!$F$18:$F$516,PROVEEDORES!$D418,'EG-JUN'!S$18:S$516)</f>
        <v>0</v>
      </c>
      <c r="K417" s="159" t="str">
        <f t="shared" si="12"/>
        <v/>
      </c>
      <c r="L417" s="146" t="str">
        <f>IF(PROVEEDORES!G418="","",PROVEEDORES!G418)</f>
        <v/>
      </c>
    </row>
    <row r="418" spans="3:12" ht="17.45" customHeight="1" x14ac:dyDescent="0.2">
      <c r="C418" s="158">
        <f t="shared" si="13"/>
        <v>412</v>
      </c>
      <c r="D418" s="146" t="str">
        <f>IF(PROVEEDORES!E419="","",PROVEEDORES!E419)</f>
        <v/>
      </c>
      <c r="E418" s="146" t="str">
        <f>IF(PROVEEDORES!F419="","",PROVEEDORES!F419)</f>
        <v/>
      </c>
      <c r="F418" s="146" t="str">
        <f>IF(PROVEEDORES!D419="","",PROVEEDORES!D419)</f>
        <v/>
      </c>
      <c r="G418" s="159">
        <f>SUMIF('EG-JUN'!$F$18:$F$516,PROVEEDORES!$D419,'EG-JUN'!P$18:P$516)</f>
        <v>0</v>
      </c>
      <c r="H418" s="159">
        <f>SUMIF('EG-JUN'!$F$18:$F$516,PROVEEDORES!$D419,'EG-JUN'!Q$18:Q$516)</f>
        <v>0</v>
      </c>
      <c r="I418" s="159">
        <f>SUMIF('EG-JUN'!$F$18:$F$516,PROVEEDORES!$D419,'EG-JUN'!R$18:R$516)</f>
        <v>0</v>
      </c>
      <c r="J418" s="159">
        <f>SUMIF('EG-JUN'!$F$18:$F$516,PROVEEDORES!$D419,'EG-JUN'!S$18:S$516)</f>
        <v>0</v>
      </c>
      <c r="K418" s="159" t="str">
        <f t="shared" si="12"/>
        <v/>
      </c>
      <c r="L418" s="146" t="str">
        <f>IF(PROVEEDORES!G419="","",PROVEEDORES!G419)</f>
        <v/>
      </c>
    </row>
    <row r="419" spans="3:12" ht="17.45" customHeight="1" x14ac:dyDescent="0.2">
      <c r="C419" s="158">
        <f t="shared" si="13"/>
        <v>413</v>
      </c>
      <c r="D419" s="146" t="str">
        <f>IF(PROVEEDORES!E420="","",PROVEEDORES!E420)</f>
        <v/>
      </c>
      <c r="E419" s="146" t="str">
        <f>IF(PROVEEDORES!F420="","",PROVEEDORES!F420)</f>
        <v/>
      </c>
      <c r="F419" s="146" t="str">
        <f>IF(PROVEEDORES!D420="","",PROVEEDORES!D420)</f>
        <v/>
      </c>
      <c r="G419" s="159">
        <f>SUMIF('EG-JUN'!$F$18:$F$516,PROVEEDORES!$D420,'EG-JUN'!P$18:P$516)</f>
        <v>0</v>
      </c>
      <c r="H419" s="159">
        <f>SUMIF('EG-JUN'!$F$18:$F$516,PROVEEDORES!$D420,'EG-JUN'!Q$18:Q$516)</f>
        <v>0</v>
      </c>
      <c r="I419" s="159">
        <f>SUMIF('EG-JUN'!$F$18:$F$516,PROVEEDORES!$D420,'EG-JUN'!R$18:R$516)</f>
        <v>0</v>
      </c>
      <c r="J419" s="159">
        <f>SUMIF('EG-JUN'!$F$18:$F$516,PROVEEDORES!$D420,'EG-JUN'!S$18:S$516)</f>
        <v>0</v>
      </c>
      <c r="K419" s="159" t="str">
        <f t="shared" si="12"/>
        <v/>
      </c>
      <c r="L419" s="146" t="str">
        <f>IF(PROVEEDORES!G420="","",PROVEEDORES!G420)</f>
        <v/>
      </c>
    </row>
    <row r="420" spans="3:12" ht="17.45" customHeight="1" x14ac:dyDescent="0.2">
      <c r="C420" s="158">
        <f t="shared" si="13"/>
        <v>414</v>
      </c>
      <c r="D420" s="146" t="str">
        <f>IF(PROVEEDORES!E421="","",PROVEEDORES!E421)</f>
        <v/>
      </c>
      <c r="E420" s="146" t="str">
        <f>IF(PROVEEDORES!F421="","",PROVEEDORES!F421)</f>
        <v/>
      </c>
      <c r="F420" s="146" t="str">
        <f>IF(PROVEEDORES!D421="","",PROVEEDORES!D421)</f>
        <v/>
      </c>
      <c r="G420" s="159">
        <f>SUMIF('EG-JUN'!$F$18:$F$516,PROVEEDORES!$D421,'EG-JUN'!P$18:P$516)</f>
        <v>0</v>
      </c>
      <c r="H420" s="159">
        <f>SUMIF('EG-JUN'!$F$18:$F$516,PROVEEDORES!$D421,'EG-JUN'!Q$18:Q$516)</f>
        <v>0</v>
      </c>
      <c r="I420" s="159">
        <f>SUMIF('EG-JUN'!$F$18:$F$516,PROVEEDORES!$D421,'EG-JUN'!R$18:R$516)</f>
        <v>0</v>
      </c>
      <c r="J420" s="159">
        <f>SUMIF('EG-JUN'!$F$18:$F$516,PROVEEDORES!$D421,'EG-JUN'!S$18:S$516)</f>
        <v>0</v>
      </c>
      <c r="K420" s="159" t="str">
        <f t="shared" si="12"/>
        <v/>
      </c>
      <c r="L420" s="146" t="str">
        <f>IF(PROVEEDORES!G421="","",PROVEEDORES!G421)</f>
        <v/>
      </c>
    </row>
    <row r="421" spans="3:12" ht="17.45" customHeight="1" x14ac:dyDescent="0.2">
      <c r="C421" s="158">
        <f t="shared" si="13"/>
        <v>415</v>
      </c>
      <c r="D421" s="146" t="str">
        <f>IF(PROVEEDORES!E422="","",PROVEEDORES!E422)</f>
        <v/>
      </c>
      <c r="E421" s="146" t="str">
        <f>IF(PROVEEDORES!F422="","",PROVEEDORES!F422)</f>
        <v/>
      </c>
      <c r="F421" s="146" t="str">
        <f>IF(PROVEEDORES!D422="","",PROVEEDORES!D422)</f>
        <v/>
      </c>
      <c r="G421" s="159">
        <f>SUMIF('EG-JUN'!$F$18:$F$516,PROVEEDORES!$D422,'EG-JUN'!P$18:P$516)</f>
        <v>0</v>
      </c>
      <c r="H421" s="159">
        <f>SUMIF('EG-JUN'!$F$18:$F$516,PROVEEDORES!$D422,'EG-JUN'!Q$18:Q$516)</f>
        <v>0</v>
      </c>
      <c r="I421" s="159">
        <f>SUMIF('EG-JUN'!$F$18:$F$516,PROVEEDORES!$D422,'EG-JUN'!R$18:R$516)</f>
        <v>0</v>
      </c>
      <c r="J421" s="159">
        <f>SUMIF('EG-JUN'!$F$18:$F$516,PROVEEDORES!$D422,'EG-JUN'!S$18:S$516)</f>
        <v>0</v>
      </c>
      <c r="K421" s="159" t="str">
        <f t="shared" si="12"/>
        <v/>
      </c>
      <c r="L421" s="146" t="str">
        <f>IF(PROVEEDORES!G422="","",PROVEEDORES!G422)</f>
        <v/>
      </c>
    </row>
    <row r="422" spans="3:12" ht="17.45" customHeight="1" x14ac:dyDescent="0.2">
      <c r="C422" s="158">
        <f t="shared" si="13"/>
        <v>416</v>
      </c>
      <c r="D422" s="146" t="str">
        <f>IF(PROVEEDORES!E423="","",PROVEEDORES!E423)</f>
        <v/>
      </c>
      <c r="E422" s="146" t="str">
        <f>IF(PROVEEDORES!F423="","",PROVEEDORES!F423)</f>
        <v/>
      </c>
      <c r="F422" s="146" t="str">
        <f>IF(PROVEEDORES!D423="","",PROVEEDORES!D423)</f>
        <v/>
      </c>
      <c r="G422" s="159">
        <f>SUMIF('EG-JUN'!$F$18:$F$516,PROVEEDORES!$D423,'EG-JUN'!P$18:P$516)</f>
        <v>0</v>
      </c>
      <c r="H422" s="159">
        <f>SUMIF('EG-JUN'!$F$18:$F$516,PROVEEDORES!$D423,'EG-JUN'!Q$18:Q$516)</f>
        <v>0</v>
      </c>
      <c r="I422" s="159">
        <f>SUMIF('EG-JUN'!$F$18:$F$516,PROVEEDORES!$D423,'EG-JUN'!R$18:R$516)</f>
        <v>0</v>
      </c>
      <c r="J422" s="159">
        <f>SUMIF('EG-JUN'!$F$18:$F$516,PROVEEDORES!$D423,'EG-JUN'!S$18:S$516)</f>
        <v>0</v>
      </c>
      <c r="K422" s="159" t="str">
        <f t="shared" si="12"/>
        <v/>
      </c>
      <c r="L422" s="146" t="str">
        <f>IF(PROVEEDORES!G423="","",PROVEEDORES!G423)</f>
        <v/>
      </c>
    </row>
    <row r="423" spans="3:12" ht="17.45" customHeight="1" x14ac:dyDescent="0.2">
      <c r="C423" s="158">
        <f t="shared" si="13"/>
        <v>417</v>
      </c>
      <c r="D423" s="146" t="str">
        <f>IF(PROVEEDORES!E424="","",PROVEEDORES!E424)</f>
        <v/>
      </c>
      <c r="E423" s="146" t="str">
        <f>IF(PROVEEDORES!F424="","",PROVEEDORES!F424)</f>
        <v/>
      </c>
      <c r="F423" s="146" t="str">
        <f>IF(PROVEEDORES!D424="","",PROVEEDORES!D424)</f>
        <v/>
      </c>
      <c r="G423" s="159">
        <f>SUMIF('EG-JUN'!$F$18:$F$516,PROVEEDORES!$D424,'EG-JUN'!P$18:P$516)</f>
        <v>0</v>
      </c>
      <c r="H423" s="159">
        <f>SUMIF('EG-JUN'!$F$18:$F$516,PROVEEDORES!$D424,'EG-JUN'!Q$18:Q$516)</f>
        <v>0</v>
      </c>
      <c r="I423" s="159">
        <f>SUMIF('EG-JUN'!$F$18:$F$516,PROVEEDORES!$D424,'EG-JUN'!R$18:R$516)</f>
        <v>0</v>
      </c>
      <c r="J423" s="159">
        <f>SUMIF('EG-JUN'!$F$18:$F$516,PROVEEDORES!$D424,'EG-JUN'!S$18:S$516)</f>
        <v>0</v>
      </c>
      <c r="K423" s="159" t="str">
        <f t="shared" si="12"/>
        <v/>
      </c>
      <c r="L423" s="146" t="str">
        <f>IF(PROVEEDORES!G424="","",PROVEEDORES!G424)</f>
        <v/>
      </c>
    </row>
    <row r="424" spans="3:12" ht="17.45" customHeight="1" x14ac:dyDescent="0.2">
      <c r="C424" s="158">
        <f t="shared" si="13"/>
        <v>418</v>
      </c>
      <c r="D424" s="146" t="str">
        <f>IF(PROVEEDORES!E425="","",PROVEEDORES!E425)</f>
        <v/>
      </c>
      <c r="E424" s="146" t="str">
        <f>IF(PROVEEDORES!F425="","",PROVEEDORES!F425)</f>
        <v/>
      </c>
      <c r="F424" s="146" t="str">
        <f>IF(PROVEEDORES!D425="","",PROVEEDORES!D425)</f>
        <v/>
      </c>
      <c r="G424" s="159">
        <f>SUMIF('EG-JUN'!$F$18:$F$516,PROVEEDORES!$D425,'EG-JUN'!P$18:P$516)</f>
        <v>0</v>
      </c>
      <c r="H424" s="159">
        <f>SUMIF('EG-JUN'!$F$18:$F$516,PROVEEDORES!$D425,'EG-JUN'!Q$18:Q$516)</f>
        <v>0</v>
      </c>
      <c r="I424" s="159">
        <f>SUMIF('EG-JUN'!$F$18:$F$516,PROVEEDORES!$D425,'EG-JUN'!R$18:R$516)</f>
        <v>0</v>
      </c>
      <c r="J424" s="159">
        <f>SUMIF('EG-JUN'!$F$18:$F$516,PROVEEDORES!$D425,'EG-JUN'!S$18:S$516)</f>
        <v>0</v>
      </c>
      <c r="K424" s="159" t="str">
        <f t="shared" si="12"/>
        <v/>
      </c>
      <c r="L424" s="146" t="str">
        <f>IF(PROVEEDORES!G425="","",PROVEEDORES!G425)</f>
        <v/>
      </c>
    </row>
    <row r="425" spans="3:12" ht="17.45" customHeight="1" x14ac:dyDescent="0.2">
      <c r="C425" s="158">
        <f t="shared" si="13"/>
        <v>419</v>
      </c>
      <c r="D425" s="146" t="str">
        <f>IF(PROVEEDORES!E426="","",PROVEEDORES!E426)</f>
        <v/>
      </c>
      <c r="E425" s="146" t="str">
        <f>IF(PROVEEDORES!F426="","",PROVEEDORES!F426)</f>
        <v/>
      </c>
      <c r="F425" s="146" t="str">
        <f>IF(PROVEEDORES!D426="","",PROVEEDORES!D426)</f>
        <v/>
      </c>
      <c r="G425" s="159">
        <f>SUMIF('EG-JUN'!$F$18:$F$516,PROVEEDORES!$D426,'EG-JUN'!P$18:P$516)</f>
        <v>0</v>
      </c>
      <c r="H425" s="159">
        <f>SUMIF('EG-JUN'!$F$18:$F$516,PROVEEDORES!$D426,'EG-JUN'!Q$18:Q$516)</f>
        <v>0</v>
      </c>
      <c r="I425" s="159">
        <f>SUMIF('EG-JUN'!$F$18:$F$516,PROVEEDORES!$D426,'EG-JUN'!R$18:R$516)</f>
        <v>0</v>
      </c>
      <c r="J425" s="159">
        <f>SUMIF('EG-JUN'!$F$18:$F$516,PROVEEDORES!$D426,'EG-JUN'!S$18:S$516)</f>
        <v>0</v>
      </c>
      <c r="K425" s="159" t="str">
        <f t="shared" si="12"/>
        <v/>
      </c>
      <c r="L425" s="146" t="str">
        <f>IF(PROVEEDORES!G426="","",PROVEEDORES!G426)</f>
        <v/>
      </c>
    </row>
    <row r="426" spans="3:12" ht="17.45" customHeight="1" x14ac:dyDescent="0.2">
      <c r="C426" s="158">
        <f t="shared" si="13"/>
        <v>420</v>
      </c>
      <c r="D426" s="146" t="str">
        <f>IF(PROVEEDORES!E427="","",PROVEEDORES!E427)</f>
        <v/>
      </c>
      <c r="E426" s="146" t="str">
        <f>IF(PROVEEDORES!F427="","",PROVEEDORES!F427)</f>
        <v/>
      </c>
      <c r="F426" s="146" t="str">
        <f>IF(PROVEEDORES!D427="","",PROVEEDORES!D427)</f>
        <v/>
      </c>
      <c r="G426" s="159">
        <f>SUMIF('EG-JUN'!$F$18:$F$516,PROVEEDORES!$D427,'EG-JUN'!P$18:P$516)</f>
        <v>0</v>
      </c>
      <c r="H426" s="159">
        <f>SUMIF('EG-JUN'!$F$18:$F$516,PROVEEDORES!$D427,'EG-JUN'!Q$18:Q$516)</f>
        <v>0</v>
      </c>
      <c r="I426" s="159">
        <f>SUMIF('EG-JUN'!$F$18:$F$516,PROVEEDORES!$D427,'EG-JUN'!R$18:R$516)</f>
        <v>0</v>
      </c>
      <c r="J426" s="159">
        <f>SUMIF('EG-JUN'!$F$18:$F$516,PROVEEDORES!$D427,'EG-JUN'!S$18:S$516)</f>
        <v>0</v>
      </c>
      <c r="K426" s="159" t="str">
        <f t="shared" si="12"/>
        <v/>
      </c>
      <c r="L426" s="146" t="str">
        <f>IF(PROVEEDORES!G427="","",PROVEEDORES!G427)</f>
        <v/>
      </c>
    </row>
    <row r="427" spans="3:12" ht="17.45" customHeight="1" x14ac:dyDescent="0.2">
      <c r="C427" s="158">
        <f t="shared" si="13"/>
        <v>421</v>
      </c>
      <c r="D427" s="146" t="str">
        <f>IF(PROVEEDORES!E428="","",PROVEEDORES!E428)</f>
        <v/>
      </c>
      <c r="E427" s="146" t="str">
        <f>IF(PROVEEDORES!F428="","",PROVEEDORES!F428)</f>
        <v/>
      </c>
      <c r="F427" s="146" t="str">
        <f>IF(PROVEEDORES!D428="","",PROVEEDORES!D428)</f>
        <v/>
      </c>
      <c r="G427" s="159">
        <f>SUMIF('EG-JUN'!$F$18:$F$516,PROVEEDORES!$D428,'EG-JUN'!P$18:P$516)</f>
        <v>0</v>
      </c>
      <c r="H427" s="159">
        <f>SUMIF('EG-JUN'!$F$18:$F$516,PROVEEDORES!$D428,'EG-JUN'!Q$18:Q$516)</f>
        <v>0</v>
      </c>
      <c r="I427" s="159">
        <f>SUMIF('EG-JUN'!$F$18:$F$516,PROVEEDORES!$D428,'EG-JUN'!R$18:R$516)</f>
        <v>0</v>
      </c>
      <c r="J427" s="159">
        <f>SUMIF('EG-JUN'!$F$18:$F$516,PROVEEDORES!$D428,'EG-JUN'!S$18:S$516)</f>
        <v>0</v>
      </c>
      <c r="K427" s="159" t="str">
        <f t="shared" si="12"/>
        <v/>
      </c>
      <c r="L427" s="146" t="str">
        <f>IF(PROVEEDORES!G428="","",PROVEEDORES!G428)</f>
        <v/>
      </c>
    </row>
    <row r="428" spans="3:12" ht="17.45" customHeight="1" x14ac:dyDescent="0.2">
      <c r="C428" s="158">
        <f t="shared" si="13"/>
        <v>422</v>
      </c>
      <c r="D428" s="146" t="str">
        <f>IF(PROVEEDORES!E429="","",PROVEEDORES!E429)</f>
        <v/>
      </c>
      <c r="E428" s="146" t="str">
        <f>IF(PROVEEDORES!F429="","",PROVEEDORES!F429)</f>
        <v/>
      </c>
      <c r="F428" s="146" t="str">
        <f>IF(PROVEEDORES!D429="","",PROVEEDORES!D429)</f>
        <v/>
      </c>
      <c r="G428" s="159">
        <f>SUMIF('EG-JUN'!$F$18:$F$516,PROVEEDORES!$D429,'EG-JUN'!P$18:P$516)</f>
        <v>0</v>
      </c>
      <c r="H428" s="159">
        <f>SUMIF('EG-JUN'!$F$18:$F$516,PROVEEDORES!$D429,'EG-JUN'!Q$18:Q$516)</f>
        <v>0</v>
      </c>
      <c r="I428" s="159">
        <f>SUMIF('EG-JUN'!$F$18:$F$516,PROVEEDORES!$D429,'EG-JUN'!R$18:R$516)</f>
        <v>0</v>
      </c>
      <c r="J428" s="159">
        <f>SUMIF('EG-JUN'!$F$18:$F$516,PROVEEDORES!$D429,'EG-JUN'!S$18:S$516)</f>
        <v>0</v>
      </c>
      <c r="K428" s="159" t="str">
        <f t="shared" si="12"/>
        <v/>
      </c>
      <c r="L428" s="146" t="str">
        <f>IF(PROVEEDORES!G429="","",PROVEEDORES!G429)</f>
        <v/>
      </c>
    </row>
    <row r="429" spans="3:12" ht="17.45" customHeight="1" x14ac:dyDescent="0.2">
      <c r="C429" s="158">
        <f t="shared" si="13"/>
        <v>423</v>
      </c>
      <c r="D429" s="146" t="str">
        <f>IF(PROVEEDORES!E430="","",PROVEEDORES!E430)</f>
        <v/>
      </c>
      <c r="E429" s="146" t="str">
        <f>IF(PROVEEDORES!F430="","",PROVEEDORES!F430)</f>
        <v/>
      </c>
      <c r="F429" s="146" t="str">
        <f>IF(PROVEEDORES!D430="","",PROVEEDORES!D430)</f>
        <v/>
      </c>
      <c r="G429" s="159">
        <f>SUMIF('EG-JUN'!$F$18:$F$516,PROVEEDORES!$D430,'EG-JUN'!P$18:P$516)</f>
        <v>0</v>
      </c>
      <c r="H429" s="159">
        <f>SUMIF('EG-JUN'!$F$18:$F$516,PROVEEDORES!$D430,'EG-JUN'!Q$18:Q$516)</f>
        <v>0</v>
      </c>
      <c r="I429" s="159">
        <f>SUMIF('EG-JUN'!$F$18:$F$516,PROVEEDORES!$D430,'EG-JUN'!R$18:R$516)</f>
        <v>0</v>
      </c>
      <c r="J429" s="159">
        <f>SUMIF('EG-JUN'!$F$18:$F$516,PROVEEDORES!$D430,'EG-JUN'!S$18:S$516)</f>
        <v>0</v>
      </c>
      <c r="K429" s="159" t="str">
        <f t="shared" si="12"/>
        <v/>
      </c>
      <c r="L429" s="146" t="str">
        <f>IF(PROVEEDORES!G430="","",PROVEEDORES!G430)</f>
        <v/>
      </c>
    </row>
    <row r="430" spans="3:12" ht="17.45" customHeight="1" x14ac:dyDescent="0.2">
      <c r="C430" s="158">
        <f t="shared" si="13"/>
        <v>424</v>
      </c>
      <c r="D430" s="146" t="str">
        <f>IF(PROVEEDORES!E431="","",PROVEEDORES!E431)</f>
        <v/>
      </c>
      <c r="E430" s="146" t="str">
        <f>IF(PROVEEDORES!F431="","",PROVEEDORES!F431)</f>
        <v/>
      </c>
      <c r="F430" s="146" t="str">
        <f>IF(PROVEEDORES!D431="","",PROVEEDORES!D431)</f>
        <v/>
      </c>
      <c r="G430" s="159">
        <f>SUMIF('EG-JUN'!$F$18:$F$516,PROVEEDORES!$D431,'EG-JUN'!P$18:P$516)</f>
        <v>0</v>
      </c>
      <c r="H430" s="159">
        <f>SUMIF('EG-JUN'!$F$18:$F$516,PROVEEDORES!$D431,'EG-JUN'!Q$18:Q$516)</f>
        <v>0</v>
      </c>
      <c r="I430" s="159">
        <f>SUMIF('EG-JUN'!$F$18:$F$516,PROVEEDORES!$D431,'EG-JUN'!R$18:R$516)</f>
        <v>0</v>
      </c>
      <c r="J430" s="159">
        <f>SUMIF('EG-JUN'!$F$18:$F$516,PROVEEDORES!$D431,'EG-JUN'!S$18:S$516)</f>
        <v>0</v>
      </c>
      <c r="K430" s="159" t="str">
        <f t="shared" si="12"/>
        <v/>
      </c>
      <c r="L430" s="146" t="str">
        <f>IF(PROVEEDORES!G431="","",PROVEEDORES!G431)</f>
        <v/>
      </c>
    </row>
    <row r="431" spans="3:12" ht="17.45" customHeight="1" x14ac:dyDescent="0.2">
      <c r="C431" s="158">
        <f t="shared" si="13"/>
        <v>425</v>
      </c>
      <c r="D431" s="146" t="str">
        <f>IF(PROVEEDORES!E432="","",PROVEEDORES!E432)</f>
        <v/>
      </c>
      <c r="E431" s="146" t="str">
        <f>IF(PROVEEDORES!F432="","",PROVEEDORES!F432)</f>
        <v/>
      </c>
      <c r="F431" s="146" t="str">
        <f>IF(PROVEEDORES!D432="","",PROVEEDORES!D432)</f>
        <v/>
      </c>
      <c r="G431" s="159">
        <f>SUMIF('EG-JUN'!$F$18:$F$516,PROVEEDORES!$D432,'EG-JUN'!P$18:P$516)</f>
        <v>0</v>
      </c>
      <c r="H431" s="159">
        <f>SUMIF('EG-JUN'!$F$18:$F$516,PROVEEDORES!$D432,'EG-JUN'!Q$18:Q$516)</f>
        <v>0</v>
      </c>
      <c r="I431" s="159">
        <f>SUMIF('EG-JUN'!$F$18:$F$516,PROVEEDORES!$D432,'EG-JUN'!R$18:R$516)</f>
        <v>0</v>
      </c>
      <c r="J431" s="159">
        <f>SUMIF('EG-JUN'!$F$18:$F$516,PROVEEDORES!$D432,'EG-JUN'!S$18:S$516)</f>
        <v>0</v>
      </c>
      <c r="K431" s="159" t="str">
        <f t="shared" si="12"/>
        <v/>
      </c>
      <c r="L431" s="146" t="str">
        <f>IF(PROVEEDORES!G432="","",PROVEEDORES!G432)</f>
        <v/>
      </c>
    </row>
    <row r="432" spans="3:12" ht="17.45" customHeight="1" x14ac:dyDescent="0.2">
      <c r="C432" s="158">
        <f t="shared" si="13"/>
        <v>426</v>
      </c>
      <c r="D432" s="146" t="str">
        <f>IF(PROVEEDORES!E433="","",PROVEEDORES!E433)</f>
        <v/>
      </c>
      <c r="E432" s="146" t="str">
        <f>IF(PROVEEDORES!F433="","",PROVEEDORES!F433)</f>
        <v/>
      </c>
      <c r="F432" s="146" t="str">
        <f>IF(PROVEEDORES!D433="","",PROVEEDORES!D433)</f>
        <v/>
      </c>
      <c r="G432" s="159">
        <f>SUMIF('EG-JUN'!$F$18:$F$516,PROVEEDORES!$D433,'EG-JUN'!P$18:P$516)</f>
        <v>0</v>
      </c>
      <c r="H432" s="159">
        <f>SUMIF('EG-JUN'!$F$18:$F$516,PROVEEDORES!$D433,'EG-JUN'!Q$18:Q$516)</f>
        <v>0</v>
      </c>
      <c r="I432" s="159">
        <f>SUMIF('EG-JUN'!$F$18:$F$516,PROVEEDORES!$D433,'EG-JUN'!R$18:R$516)</f>
        <v>0</v>
      </c>
      <c r="J432" s="159">
        <f>SUMIF('EG-JUN'!$F$18:$F$516,PROVEEDORES!$D433,'EG-JUN'!S$18:S$516)</f>
        <v>0</v>
      </c>
      <c r="K432" s="159" t="str">
        <f t="shared" si="12"/>
        <v/>
      </c>
      <c r="L432" s="146" t="str">
        <f>IF(PROVEEDORES!G433="","",PROVEEDORES!G433)</f>
        <v/>
      </c>
    </row>
    <row r="433" spans="3:12" ht="17.45" customHeight="1" x14ac:dyDescent="0.2">
      <c r="C433" s="158">
        <f t="shared" si="13"/>
        <v>427</v>
      </c>
      <c r="D433" s="146" t="str">
        <f>IF(PROVEEDORES!E434="","",PROVEEDORES!E434)</f>
        <v/>
      </c>
      <c r="E433" s="146" t="str">
        <f>IF(PROVEEDORES!F434="","",PROVEEDORES!F434)</f>
        <v/>
      </c>
      <c r="F433" s="146" t="str">
        <f>IF(PROVEEDORES!D434="","",PROVEEDORES!D434)</f>
        <v/>
      </c>
      <c r="G433" s="159">
        <f>SUMIF('EG-JUN'!$F$18:$F$516,PROVEEDORES!$D434,'EG-JUN'!P$18:P$516)</f>
        <v>0</v>
      </c>
      <c r="H433" s="159">
        <f>SUMIF('EG-JUN'!$F$18:$F$516,PROVEEDORES!$D434,'EG-JUN'!Q$18:Q$516)</f>
        <v>0</v>
      </c>
      <c r="I433" s="159">
        <f>SUMIF('EG-JUN'!$F$18:$F$516,PROVEEDORES!$D434,'EG-JUN'!R$18:R$516)</f>
        <v>0</v>
      </c>
      <c r="J433" s="159">
        <f>SUMIF('EG-JUN'!$F$18:$F$516,PROVEEDORES!$D434,'EG-JUN'!S$18:S$516)</f>
        <v>0</v>
      </c>
      <c r="K433" s="159" t="str">
        <f t="shared" si="12"/>
        <v/>
      </c>
      <c r="L433" s="146" t="str">
        <f>IF(PROVEEDORES!G434="","",PROVEEDORES!G434)</f>
        <v/>
      </c>
    </row>
    <row r="434" spans="3:12" ht="17.45" customHeight="1" x14ac:dyDescent="0.2">
      <c r="C434" s="158">
        <f t="shared" si="13"/>
        <v>428</v>
      </c>
      <c r="D434" s="146" t="str">
        <f>IF(PROVEEDORES!E435="","",PROVEEDORES!E435)</f>
        <v/>
      </c>
      <c r="E434" s="146" t="str">
        <f>IF(PROVEEDORES!F435="","",PROVEEDORES!F435)</f>
        <v/>
      </c>
      <c r="F434" s="146" t="str">
        <f>IF(PROVEEDORES!D435="","",PROVEEDORES!D435)</f>
        <v/>
      </c>
      <c r="G434" s="159">
        <f>SUMIF('EG-JUN'!$F$18:$F$516,PROVEEDORES!$D435,'EG-JUN'!P$18:P$516)</f>
        <v>0</v>
      </c>
      <c r="H434" s="159">
        <f>SUMIF('EG-JUN'!$F$18:$F$516,PROVEEDORES!$D435,'EG-JUN'!Q$18:Q$516)</f>
        <v>0</v>
      </c>
      <c r="I434" s="159">
        <f>SUMIF('EG-JUN'!$F$18:$F$516,PROVEEDORES!$D435,'EG-JUN'!R$18:R$516)</f>
        <v>0</v>
      </c>
      <c r="J434" s="159">
        <f>SUMIF('EG-JUN'!$F$18:$F$516,PROVEEDORES!$D435,'EG-JUN'!S$18:S$516)</f>
        <v>0</v>
      </c>
      <c r="K434" s="159" t="str">
        <f t="shared" si="12"/>
        <v/>
      </c>
      <c r="L434" s="146" t="str">
        <f>IF(PROVEEDORES!G435="","",PROVEEDORES!G435)</f>
        <v/>
      </c>
    </row>
    <row r="435" spans="3:12" ht="17.45" customHeight="1" x14ac:dyDescent="0.2">
      <c r="C435" s="158">
        <f t="shared" si="13"/>
        <v>429</v>
      </c>
      <c r="D435" s="146" t="str">
        <f>IF(PROVEEDORES!E436="","",PROVEEDORES!E436)</f>
        <v/>
      </c>
      <c r="E435" s="146" t="str">
        <f>IF(PROVEEDORES!F436="","",PROVEEDORES!F436)</f>
        <v/>
      </c>
      <c r="F435" s="146" t="str">
        <f>IF(PROVEEDORES!D436="","",PROVEEDORES!D436)</f>
        <v/>
      </c>
      <c r="G435" s="159">
        <f>SUMIF('EG-JUN'!$F$18:$F$516,PROVEEDORES!$D436,'EG-JUN'!P$18:P$516)</f>
        <v>0</v>
      </c>
      <c r="H435" s="159">
        <f>SUMIF('EG-JUN'!$F$18:$F$516,PROVEEDORES!$D436,'EG-JUN'!Q$18:Q$516)</f>
        <v>0</v>
      </c>
      <c r="I435" s="159">
        <f>SUMIF('EG-JUN'!$F$18:$F$516,PROVEEDORES!$D436,'EG-JUN'!R$18:R$516)</f>
        <v>0</v>
      </c>
      <c r="J435" s="159">
        <f>SUMIF('EG-JUN'!$F$18:$F$516,PROVEEDORES!$D436,'EG-JUN'!S$18:S$516)</f>
        <v>0</v>
      </c>
      <c r="K435" s="159" t="str">
        <f t="shared" si="12"/>
        <v/>
      </c>
      <c r="L435" s="146" t="str">
        <f>IF(PROVEEDORES!G436="","",PROVEEDORES!G436)</f>
        <v/>
      </c>
    </row>
    <row r="436" spans="3:12" ht="17.45" customHeight="1" x14ac:dyDescent="0.2">
      <c r="C436" s="158">
        <f t="shared" si="13"/>
        <v>430</v>
      </c>
      <c r="D436" s="146" t="str">
        <f>IF(PROVEEDORES!E437="","",PROVEEDORES!E437)</f>
        <v/>
      </c>
      <c r="E436" s="146" t="str">
        <f>IF(PROVEEDORES!F437="","",PROVEEDORES!F437)</f>
        <v/>
      </c>
      <c r="F436" s="146" t="str">
        <f>IF(PROVEEDORES!D437="","",PROVEEDORES!D437)</f>
        <v/>
      </c>
      <c r="G436" s="159">
        <f>SUMIF('EG-JUN'!$F$18:$F$516,PROVEEDORES!$D437,'EG-JUN'!P$18:P$516)</f>
        <v>0</v>
      </c>
      <c r="H436" s="159">
        <f>SUMIF('EG-JUN'!$F$18:$F$516,PROVEEDORES!$D437,'EG-JUN'!Q$18:Q$516)</f>
        <v>0</v>
      </c>
      <c r="I436" s="159">
        <f>SUMIF('EG-JUN'!$F$18:$F$516,PROVEEDORES!$D437,'EG-JUN'!R$18:R$516)</f>
        <v>0</v>
      </c>
      <c r="J436" s="159">
        <f>SUMIF('EG-JUN'!$F$18:$F$516,PROVEEDORES!$D437,'EG-JUN'!S$18:S$516)</f>
        <v>0</v>
      </c>
      <c r="K436" s="159" t="str">
        <f t="shared" si="12"/>
        <v/>
      </c>
      <c r="L436" s="146" t="str">
        <f>IF(PROVEEDORES!G437="","",PROVEEDORES!G437)</f>
        <v/>
      </c>
    </row>
    <row r="437" spans="3:12" ht="17.45" customHeight="1" x14ac:dyDescent="0.2">
      <c r="C437" s="158">
        <f t="shared" si="13"/>
        <v>431</v>
      </c>
      <c r="D437" s="146" t="str">
        <f>IF(PROVEEDORES!E438="","",PROVEEDORES!E438)</f>
        <v/>
      </c>
      <c r="E437" s="146" t="str">
        <f>IF(PROVEEDORES!F438="","",PROVEEDORES!F438)</f>
        <v/>
      </c>
      <c r="F437" s="146" t="str">
        <f>IF(PROVEEDORES!D438="","",PROVEEDORES!D438)</f>
        <v/>
      </c>
      <c r="G437" s="159">
        <f>SUMIF('EG-JUN'!$F$18:$F$516,PROVEEDORES!$D438,'EG-JUN'!P$18:P$516)</f>
        <v>0</v>
      </c>
      <c r="H437" s="159">
        <f>SUMIF('EG-JUN'!$F$18:$F$516,PROVEEDORES!$D438,'EG-JUN'!Q$18:Q$516)</f>
        <v>0</v>
      </c>
      <c r="I437" s="159">
        <f>SUMIF('EG-JUN'!$F$18:$F$516,PROVEEDORES!$D438,'EG-JUN'!R$18:R$516)</f>
        <v>0</v>
      </c>
      <c r="J437" s="159">
        <f>SUMIF('EG-JUN'!$F$18:$F$516,PROVEEDORES!$D438,'EG-JUN'!S$18:S$516)</f>
        <v>0</v>
      </c>
      <c r="K437" s="159" t="str">
        <f t="shared" si="12"/>
        <v/>
      </c>
      <c r="L437" s="146" t="str">
        <f>IF(PROVEEDORES!G438="","",PROVEEDORES!G438)</f>
        <v/>
      </c>
    </row>
    <row r="438" spans="3:12" ht="17.45" customHeight="1" x14ac:dyDescent="0.2">
      <c r="C438" s="158">
        <f t="shared" si="13"/>
        <v>432</v>
      </c>
      <c r="D438" s="146" t="str">
        <f>IF(PROVEEDORES!E439="","",PROVEEDORES!E439)</f>
        <v/>
      </c>
      <c r="E438" s="146" t="str">
        <f>IF(PROVEEDORES!F439="","",PROVEEDORES!F439)</f>
        <v/>
      </c>
      <c r="F438" s="146" t="str">
        <f>IF(PROVEEDORES!D439="","",PROVEEDORES!D439)</f>
        <v/>
      </c>
      <c r="G438" s="159">
        <f>SUMIF('EG-JUN'!$F$18:$F$516,PROVEEDORES!$D439,'EG-JUN'!P$18:P$516)</f>
        <v>0</v>
      </c>
      <c r="H438" s="159">
        <f>SUMIF('EG-JUN'!$F$18:$F$516,PROVEEDORES!$D439,'EG-JUN'!Q$18:Q$516)</f>
        <v>0</v>
      </c>
      <c r="I438" s="159">
        <f>SUMIF('EG-JUN'!$F$18:$F$516,PROVEEDORES!$D439,'EG-JUN'!R$18:R$516)</f>
        <v>0</v>
      </c>
      <c r="J438" s="159">
        <f>SUMIF('EG-JUN'!$F$18:$F$516,PROVEEDORES!$D439,'EG-JUN'!S$18:S$516)</f>
        <v>0</v>
      </c>
      <c r="K438" s="159" t="str">
        <f t="shared" si="12"/>
        <v/>
      </c>
      <c r="L438" s="146" t="str">
        <f>IF(PROVEEDORES!G439="","",PROVEEDORES!G439)</f>
        <v/>
      </c>
    </row>
    <row r="439" spans="3:12" ht="17.45" customHeight="1" x14ac:dyDescent="0.2">
      <c r="C439" s="158">
        <f t="shared" si="13"/>
        <v>433</v>
      </c>
      <c r="D439" s="146" t="str">
        <f>IF(PROVEEDORES!E440="","",PROVEEDORES!E440)</f>
        <v/>
      </c>
      <c r="E439" s="146" t="str">
        <f>IF(PROVEEDORES!F440="","",PROVEEDORES!F440)</f>
        <v/>
      </c>
      <c r="F439" s="146" t="str">
        <f>IF(PROVEEDORES!D440="","",PROVEEDORES!D440)</f>
        <v/>
      </c>
      <c r="G439" s="159">
        <f>SUMIF('EG-JUN'!$F$18:$F$516,PROVEEDORES!$D440,'EG-JUN'!P$18:P$516)</f>
        <v>0</v>
      </c>
      <c r="H439" s="159">
        <f>SUMIF('EG-JUN'!$F$18:$F$516,PROVEEDORES!$D440,'EG-JUN'!Q$18:Q$516)</f>
        <v>0</v>
      </c>
      <c r="I439" s="159">
        <f>SUMIF('EG-JUN'!$F$18:$F$516,PROVEEDORES!$D440,'EG-JUN'!R$18:R$516)</f>
        <v>0</v>
      </c>
      <c r="J439" s="159">
        <f>SUMIF('EG-JUN'!$F$18:$F$516,PROVEEDORES!$D440,'EG-JUN'!S$18:S$516)</f>
        <v>0</v>
      </c>
      <c r="K439" s="159" t="str">
        <f t="shared" si="12"/>
        <v/>
      </c>
      <c r="L439" s="146" t="str">
        <f>IF(PROVEEDORES!G440="","",PROVEEDORES!G440)</f>
        <v/>
      </c>
    </row>
    <row r="440" spans="3:12" ht="17.45" customHeight="1" x14ac:dyDescent="0.2">
      <c r="C440" s="158">
        <f t="shared" si="13"/>
        <v>434</v>
      </c>
      <c r="D440" s="146" t="str">
        <f>IF(PROVEEDORES!E441="","",PROVEEDORES!E441)</f>
        <v/>
      </c>
      <c r="E440" s="146" t="str">
        <f>IF(PROVEEDORES!F441="","",PROVEEDORES!F441)</f>
        <v/>
      </c>
      <c r="F440" s="146" t="str">
        <f>IF(PROVEEDORES!D441="","",PROVEEDORES!D441)</f>
        <v/>
      </c>
      <c r="G440" s="159">
        <f>SUMIF('EG-JUN'!$F$18:$F$516,PROVEEDORES!$D441,'EG-JUN'!P$18:P$516)</f>
        <v>0</v>
      </c>
      <c r="H440" s="159">
        <f>SUMIF('EG-JUN'!$F$18:$F$516,PROVEEDORES!$D441,'EG-JUN'!Q$18:Q$516)</f>
        <v>0</v>
      </c>
      <c r="I440" s="159">
        <f>SUMIF('EG-JUN'!$F$18:$F$516,PROVEEDORES!$D441,'EG-JUN'!R$18:R$516)</f>
        <v>0</v>
      </c>
      <c r="J440" s="159">
        <f>SUMIF('EG-JUN'!$F$18:$F$516,PROVEEDORES!$D441,'EG-JUN'!S$18:S$516)</f>
        <v>0</v>
      </c>
      <c r="K440" s="159" t="str">
        <f t="shared" si="12"/>
        <v/>
      </c>
      <c r="L440" s="146" t="str">
        <f>IF(PROVEEDORES!G441="","",PROVEEDORES!G441)</f>
        <v/>
      </c>
    </row>
    <row r="441" spans="3:12" ht="17.45" customHeight="1" x14ac:dyDescent="0.2">
      <c r="C441" s="158">
        <f t="shared" si="13"/>
        <v>435</v>
      </c>
      <c r="D441" s="146" t="str">
        <f>IF(PROVEEDORES!E442="","",PROVEEDORES!E442)</f>
        <v/>
      </c>
      <c r="E441" s="146" t="str">
        <f>IF(PROVEEDORES!F442="","",PROVEEDORES!F442)</f>
        <v/>
      </c>
      <c r="F441" s="146" t="str">
        <f>IF(PROVEEDORES!D442="","",PROVEEDORES!D442)</f>
        <v/>
      </c>
      <c r="G441" s="159">
        <f>SUMIF('EG-JUN'!$F$18:$F$516,PROVEEDORES!$D442,'EG-JUN'!P$18:P$516)</f>
        <v>0</v>
      </c>
      <c r="H441" s="159">
        <f>SUMIF('EG-JUN'!$F$18:$F$516,PROVEEDORES!$D442,'EG-JUN'!Q$18:Q$516)</f>
        <v>0</v>
      </c>
      <c r="I441" s="159">
        <f>SUMIF('EG-JUN'!$F$18:$F$516,PROVEEDORES!$D442,'EG-JUN'!R$18:R$516)</f>
        <v>0</v>
      </c>
      <c r="J441" s="159">
        <f>SUMIF('EG-JUN'!$F$18:$F$516,PROVEEDORES!$D442,'EG-JUN'!S$18:S$516)</f>
        <v>0</v>
      </c>
      <c r="K441" s="159" t="str">
        <f t="shared" si="12"/>
        <v/>
      </c>
      <c r="L441" s="146" t="str">
        <f>IF(PROVEEDORES!G442="","",PROVEEDORES!G442)</f>
        <v/>
      </c>
    </row>
    <row r="442" spans="3:12" ht="17.45" customHeight="1" x14ac:dyDescent="0.2">
      <c r="C442" s="158">
        <f t="shared" si="13"/>
        <v>436</v>
      </c>
      <c r="D442" s="146" t="str">
        <f>IF(PROVEEDORES!E443="","",PROVEEDORES!E443)</f>
        <v/>
      </c>
      <c r="E442" s="146" t="str">
        <f>IF(PROVEEDORES!F443="","",PROVEEDORES!F443)</f>
        <v/>
      </c>
      <c r="F442" s="146" t="str">
        <f>IF(PROVEEDORES!D443="","",PROVEEDORES!D443)</f>
        <v/>
      </c>
      <c r="G442" s="159">
        <f>SUMIF('EG-JUN'!$F$18:$F$516,PROVEEDORES!$D443,'EG-JUN'!P$18:P$516)</f>
        <v>0</v>
      </c>
      <c r="H442" s="159">
        <f>SUMIF('EG-JUN'!$F$18:$F$516,PROVEEDORES!$D443,'EG-JUN'!Q$18:Q$516)</f>
        <v>0</v>
      </c>
      <c r="I442" s="159">
        <f>SUMIF('EG-JUN'!$F$18:$F$516,PROVEEDORES!$D443,'EG-JUN'!R$18:R$516)</f>
        <v>0</v>
      </c>
      <c r="J442" s="159">
        <f>SUMIF('EG-JUN'!$F$18:$F$516,PROVEEDORES!$D443,'EG-JUN'!S$18:S$516)</f>
        <v>0</v>
      </c>
      <c r="K442" s="159" t="str">
        <f t="shared" si="12"/>
        <v/>
      </c>
      <c r="L442" s="146" t="str">
        <f>IF(PROVEEDORES!G443="","",PROVEEDORES!G443)</f>
        <v/>
      </c>
    </row>
    <row r="443" spans="3:12" ht="17.45" customHeight="1" x14ac:dyDescent="0.2">
      <c r="C443" s="158">
        <f t="shared" si="13"/>
        <v>437</v>
      </c>
      <c r="D443" s="146" t="str">
        <f>IF(PROVEEDORES!E444="","",PROVEEDORES!E444)</f>
        <v/>
      </c>
      <c r="E443" s="146" t="str">
        <f>IF(PROVEEDORES!F444="","",PROVEEDORES!F444)</f>
        <v/>
      </c>
      <c r="F443" s="146" t="str">
        <f>IF(PROVEEDORES!D444="","",PROVEEDORES!D444)</f>
        <v/>
      </c>
      <c r="G443" s="159">
        <f>SUMIF('EG-JUN'!$F$18:$F$516,PROVEEDORES!$D444,'EG-JUN'!P$18:P$516)</f>
        <v>0</v>
      </c>
      <c r="H443" s="159">
        <f>SUMIF('EG-JUN'!$F$18:$F$516,PROVEEDORES!$D444,'EG-JUN'!Q$18:Q$516)</f>
        <v>0</v>
      </c>
      <c r="I443" s="159">
        <f>SUMIF('EG-JUN'!$F$18:$F$516,PROVEEDORES!$D444,'EG-JUN'!R$18:R$516)</f>
        <v>0</v>
      </c>
      <c r="J443" s="159">
        <f>SUMIF('EG-JUN'!$F$18:$F$516,PROVEEDORES!$D444,'EG-JUN'!S$18:S$516)</f>
        <v>0</v>
      </c>
      <c r="K443" s="159" t="str">
        <f t="shared" si="12"/>
        <v/>
      </c>
      <c r="L443" s="146" t="str">
        <f>IF(PROVEEDORES!G444="","",PROVEEDORES!G444)</f>
        <v/>
      </c>
    </row>
    <row r="444" spans="3:12" ht="17.45" customHeight="1" x14ac:dyDescent="0.2">
      <c r="C444" s="158">
        <f t="shared" si="13"/>
        <v>438</v>
      </c>
      <c r="D444" s="146" t="str">
        <f>IF(PROVEEDORES!E445="","",PROVEEDORES!E445)</f>
        <v/>
      </c>
      <c r="E444" s="146" t="str">
        <f>IF(PROVEEDORES!F445="","",PROVEEDORES!F445)</f>
        <v/>
      </c>
      <c r="F444" s="146" t="str">
        <f>IF(PROVEEDORES!D445="","",PROVEEDORES!D445)</f>
        <v/>
      </c>
      <c r="G444" s="159">
        <f>SUMIF('EG-JUN'!$F$18:$F$516,PROVEEDORES!$D445,'EG-JUN'!P$18:P$516)</f>
        <v>0</v>
      </c>
      <c r="H444" s="159">
        <f>SUMIF('EG-JUN'!$F$18:$F$516,PROVEEDORES!$D445,'EG-JUN'!Q$18:Q$516)</f>
        <v>0</v>
      </c>
      <c r="I444" s="159">
        <f>SUMIF('EG-JUN'!$F$18:$F$516,PROVEEDORES!$D445,'EG-JUN'!R$18:R$516)</f>
        <v>0</v>
      </c>
      <c r="J444" s="159">
        <f>SUMIF('EG-JUN'!$F$18:$F$516,PROVEEDORES!$D445,'EG-JUN'!S$18:S$516)</f>
        <v>0</v>
      </c>
      <c r="K444" s="159" t="str">
        <f t="shared" si="12"/>
        <v/>
      </c>
      <c r="L444" s="146" t="str">
        <f>IF(PROVEEDORES!G445="","",PROVEEDORES!G445)</f>
        <v/>
      </c>
    </row>
    <row r="445" spans="3:12" ht="17.45" customHeight="1" x14ac:dyDescent="0.2">
      <c r="C445" s="158">
        <f t="shared" si="13"/>
        <v>439</v>
      </c>
      <c r="D445" s="146" t="str">
        <f>IF(PROVEEDORES!E446="","",PROVEEDORES!E446)</f>
        <v/>
      </c>
      <c r="E445" s="146" t="str">
        <f>IF(PROVEEDORES!F446="","",PROVEEDORES!F446)</f>
        <v/>
      </c>
      <c r="F445" s="146" t="str">
        <f>IF(PROVEEDORES!D446="","",PROVEEDORES!D446)</f>
        <v/>
      </c>
      <c r="G445" s="159">
        <f>SUMIF('EG-JUN'!$F$18:$F$516,PROVEEDORES!$D446,'EG-JUN'!P$18:P$516)</f>
        <v>0</v>
      </c>
      <c r="H445" s="159">
        <f>SUMIF('EG-JUN'!$F$18:$F$516,PROVEEDORES!$D446,'EG-JUN'!Q$18:Q$516)</f>
        <v>0</v>
      </c>
      <c r="I445" s="159">
        <f>SUMIF('EG-JUN'!$F$18:$F$516,PROVEEDORES!$D446,'EG-JUN'!R$18:R$516)</f>
        <v>0</v>
      </c>
      <c r="J445" s="159">
        <f>SUMIF('EG-JUN'!$F$18:$F$516,PROVEEDORES!$D446,'EG-JUN'!S$18:S$516)</f>
        <v>0</v>
      </c>
      <c r="K445" s="159" t="str">
        <f t="shared" si="12"/>
        <v/>
      </c>
      <c r="L445" s="146" t="str">
        <f>IF(PROVEEDORES!G446="","",PROVEEDORES!G446)</f>
        <v/>
      </c>
    </row>
    <row r="446" spans="3:12" ht="17.45" customHeight="1" x14ac:dyDescent="0.2">
      <c r="C446" s="158">
        <f t="shared" si="13"/>
        <v>440</v>
      </c>
      <c r="D446" s="146" t="str">
        <f>IF(PROVEEDORES!E447="","",PROVEEDORES!E447)</f>
        <v/>
      </c>
      <c r="E446" s="146" t="str">
        <f>IF(PROVEEDORES!F447="","",PROVEEDORES!F447)</f>
        <v/>
      </c>
      <c r="F446" s="146" t="str">
        <f>IF(PROVEEDORES!D447="","",PROVEEDORES!D447)</f>
        <v/>
      </c>
      <c r="G446" s="159">
        <f>SUMIF('EG-JUN'!$F$18:$F$516,PROVEEDORES!$D447,'EG-JUN'!P$18:P$516)</f>
        <v>0</v>
      </c>
      <c r="H446" s="159">
        <f>SUMIF('EG-JUN'!$F$18:$F$516,PROVEEDORES!$D447,'EG-JUN'!Q$18:Q$516)</f>
        <v>0</v>
      </c>
      <c r="I446" s="159">
        <f>SUMIF('EG-JUN'!$F$18:$F$516,PROVEEDORES!$D447,'EG-JUN'!R$18:R$516)</f>
        <v>0</v>
      </c>
      <c r="J446" s="159">
        <f>SUMIF('EG-JUN'!$F$18:$F$516,PROVEEDORES!$D447,'EG-JUN'!S$18:S$516)</f>
        <v>0</v>
      </c>
      <c r="K446" s="159" t="str">
        <f t="shared" si="12"/>
        <v/>
      </c>
      <c r="L446" s="146" t="str">
        <f>IF(PROVEEDORES!G447="","",PROVEEDORES!G447)</f>
        <v/>
      </c>
    </row>
    <row r="447" spans="3:12" ht="17.45" customHeight="1" x14ac:dyDescent="0.2">
      <c r="C447" s="158">
        <f t="shared" si="13"/>
        <v>441</v>
      </c>
      <c r="D447" s="146" t="str">
        <f>IF(PROVEEDORES!E448="","",PROVEEDORES!E448)</f>
        <v/>
      </c>
      <c r="E447" s="146" t="str">
        <f>IF(PROVEEDORES!F448="","",PROVEEDORES!F448)</f>
        <v/>
      </c>
      <c r="F447" s="146" t="str">
        <f>IF(PROVEEDORES!D448="","",PROVEEDORES!D448)</f>
        <v/>
      </c>
      <c r="G447" s="159">
        <f>SUMIF('EG-JUN'!$F$18:$F$516,PROVEEDORES!$D448,'EG-JUN'!P$18:P$516)</f>
        <v>0</v>
      </c>
      <c r="H447" s="159">
        <f>SUMIF('EG-JUN'!$F$18:$F$516,PROVEEDORES!$D448,'EG-JUN'!Q$18:Q$516)</f>
        <v>0</v>
      </c>
      <c r="I447" s="159">
        <f>SUMIF('EG-JUN'!$F$18:$F$516,PROVEEDORES!$D448,'EG-JUN'!R$18:R$516)</f>
        <v>0</v>
      </c>
      <c r="J447" s="159">
        <f>SUMIF('EG-JUN'!$F$18:$F$516,PROVEEDORES!$D448,'EG-JUN'!S$18:S$516)</f>
        <v>0</v>
      </c>
      <c r="K447" s="159" t="str">
        <f t="shared" si="12"/>
        <v/>
      </c>
      <c r="L447" s="146" t="str">
        <f>IF(PROVEEDORES!G448="","",PROVEEDORES!G448)</f>
        <v/>
      </c>
    </row>
    <row r="448" spans="3:12" ht="17.45" customHeight="1" x14ac:dyDescent="0.2">
      <c r="C448" s="158">
        <f t="shared" si="13"/>
        <v>442</v>
      </c>
      <c r="D448" s="146" t="str">
        <f>IF(PROVEEDORES!E449="","",PROVEEDORES!E449)</f>
        <v/>
      </c>
      <c r="E448" s="146" t="str">
        <f>IF(PROVEEDORES!F449="","",PROVEEDORES!F449)</f>
        <v/>
      </c>
      <c r="F448" s="146" t="str">
        <f>IF(PROVEEDORES!D449="","",PROVEEDORES!D449)</f>
        <v/>
      </c>
      <c r="G448" s="159">
        <f>SUMIF('EG-JUN'!$F$18:$F$516,PROVEEDORES!$D449,'EG-JUN'!P$18:P$516)</f>
        <v>0</v>
      </c>
      <c r="H448" s="159">
        <f>SUMIF('EG-JUN'!$F$18:$F$516,PROVEEDORES!$D449,'EG-JUN'!Q$18:Q$516)</f>
        <v>0</v>
      </c>
      <c r="I448" s="159">
        <f>SUMIF('EG-JUN'!$F$18:$F$516,PROVEEDORES!$D449,'EG-JUN'!R$18:R$516)</f>
        <v>0</v>
      </c>
      <c r="J448" s="159">
        <f>SUMIF('EG-JUN'!$F$18:$F$516,PROVEEDORES!$D449,'EG-JUN'!S$18:S$516)</f>
        <v>0</v>
      </c>
      <c r="K448" s="159" t="str">
        <f t="shared" si="12"/>
        <v/>
      </c>
      <c r="L448" s="146" t="str">
        <f>IF(PROVEEDORES!G449="","",PROVEEDORES!G449)</f>
        <v/>
      </c>
    </row>
    <row r="449" spans="3:12" ht="17.45" customHeight="1" x14ac:dyDescent="0.2">
      <c r="C449" s="158">
        <f t="shared" si="13"/>
        <v>443</v>
      </c>
      <c r="D449" s="146" t="str">
        <f>IF(PROVEEDORES!E450="","",PROVEEDORES!E450)</f>
        <v/>
      </c>
      <c r="E449" s="146" t="str">
        <f>IF(PROVEEDORES!F450="","",PROVEEDORES!F450)</f>
        <v/>
      </c>
      <c r="F449" s="146" t="str">
        <f>IF(PROVEEDORES!D450="","",PROVEEDORES!D450)</f>
        <v/>
      </c>
      <c r="G449" s="159">
        <f>SUMIF('EG-JUN'!$F$18:$F$516,PROVEEDORES!$D450,'EG-JUN'!P$18:P$516)</f>
        <v>0</v>
      </c>
      <c r="H449" s="159">
        <f>SUMIF('EG-JUN'!$F$18:$F$516,PROVEEDORES!$D450,'EG-JUN'!Q$18:Q$516)</f>
        <v>0</v>
      </c>
      <c r="I449" s="159">
        <f>SUMIF('EG-JUN'!$F$18:$F$516,PROVEEDORES!$D450,'EG-JUN'!R$18:R$516)</f>
        <v>0</v>
      </c>
      <c r="J449" s="159">
        <f>SUMIF('EG-JUN'!$F$18:$F$516,PROVEEDORES!$D450,'EG-JUN'!S$18:S$516)</f>
        <v>0</v>
      </c>
      <c r="K449" s="159" t="str">
        <f t="shared" si="12"/>
        <v/>
      </c>
      <c r="L449" s="146" t="str">
        <f>IF(PROVEEDORES!G450="","",PROVEEDORES!G450)</f>
        <v/>
      </c>
    </row>
    <row r="450" spans="3:12" ht="17.45" customHeight="1" x14ac:dyDescent="0.2">
      <c r="C450" s="158">
        <f t="shared" si="13"/>
        <v>444</v>
      </c>
      <c r="D450" s="146" t="str">
        <f>IF(PROVEEDORES!E451="","",PROVEEDORES!E451)</f>
        <v/>
      </c>
      <c r="E450" s="146" t="str">
        <f>IF(PROVEEDORES!F451="","",PROVEEDORES!F451)</f>
        <v/>
      </c>
      <c r="F450" s="146" t="str">
        <f>IF(PROVEEDORES!D451="","",PROVEEDORES!D451)</f>
        <v/>
      </c>
      <c r="G450" s="159">
        <f>SUMIF('EG-JUN'!$F$18:$F$516,PROVEEDORES!$D451,'EG-JUN'!P$18:P$516)</f>
        <v>0</v>
      </c>
      <c r="H450" s="159">
        <f>SUMIF('EG-JUN'!$F$18:$F$516,PROVEEDORES!$D451,'EG-JUN'!Q$18:Q$516)</f>
        <v>0</v>
      </c>
      <c r="I450" s="159">
        <f>SUMIF('EG-JUN'!$F$18:$F$516,PROVEEDORES!$D451,'EG-JUN'!R$18:R$516)</f>
        <v>0</v>
      </c>
      <c r="J450" s="159">
        <f>SUMIF('EG-JUN'!$F$18:$F$516,PROVEEDORES!$D451,'EG-JUN'!S$18:S$516)</f>
        <v>0</v>
      </c>
      <c r="K450" s="159" t="str">
        <f t="shared" si="12"/>
        <v/>
      </c>
      <c r="L450" s="146" t="str">
        <f>IF(PROVEEDORES!G451="","",PROVEEDORES!G451)</f>
        <v/>
      </c>
    </row>
    <row r="451" spans="3:12" ht="17.45" customHeight="1" x14ac:dyDescent="0.2">
      <c r="C451" s="158">
        <f t="shared" si="13"/>
        <v>445</v>
      </c>
      <c r="D451" s="146" t="str">
        <f>IF(PROVEEDORES!E452="","",PROVEEDORES!E452)</f>
        <v/>
      </c>
      <c r="E451" s="146" t="str">
        <f>IF(PROVEEDORES!F452="","",PROVEEDORES!F452)</f>
        <v/>
      </c>
      <c r="F451" s="146" t="str">
        <f>IF(PROVEEDORES!D452="","",PROVEEDORES!D452)</f>
        <v/>
      </c>
      <c r="G451" s="159">
        <f>SUMIF('EG-JUN'!$F$18:$F$516,PROVEEDORES!$D452,'EG-JUN'!P$18:P$516)</f>
        <v>0</v>
      </c>
      <c r="H451" s="159">
        <f>SUMIF('EG-JUN'!$F$18:$F$516,PROVEEDORES!$D452,'EG-JUN'!Q$18:Q$516)</f>
        <v>0</v>
      </c>
      <c r="I451" s="159">
        <f>SUMIF('EG-JUN'!$F$18:$F$516,PROVEEDORES!$D452,'EG-JUN'!R$18:R$516)</f>
        <v>0</v>
      </c>
      <c r="J451" s="159">
        <f>SUMIF('EG-JUN'!$F$18:$F$516,PROVEEDORES!$D452,'EG-JUN'!S$18:S$516)</f>
        <v>0</v>
      </c>
      <c r="K451" s="159" t="str">
        <f t="shared" si="12"/>
        <v/>
      </c>
      <c r="L451" s="146" t="str">
        <f>IF(PROVEEDORES!G452="","",PROVEEDORES!G452)</f>
        <v/>
      </c>
    </row>
    <row r="452" spans="3:12" ht="17.45" customHeight="1" x14ac:dyDescent="0.2">
      <c r="C452" s="158">
        <f t="shared" si="13"/>
        <v>446</v>
      </c>
      <c r="D452" s="146" t="str">
        <f>IF(PROVEEDORES!E453="","",PROVEEDORES!E453)</f>
        <v/>
      </c>
      <c r="E452" s="146" t="str">
        <f>IF(PROVEEDORES!F453="","",PROVEEDORES!F453)</f>
        <v/>
      </c>
      <c r="F452" s="146" t="str">
        <f>IF(PROVEEDORES!D453="","",PROVEEDORES!D453)</f>
        <v/>
      </c>
      <c r="G452" s="159">
        <f>SUMIF('EG-JUN'!$F$18:$F$516,PROVEEDORES!$D453,'EG-JUN'!P$18:P$516)</f>
        <v>0</v>
      </c>
      <c r="H452" s="159">
        <f>SUMIF('EG-JUN'!$F$18:$F$516,PROVEEDORES!$D453,'EG-JUN'!Q$18:Q$516)</f>
        <v>0</v>
      </c>
      <c r="I452" s="159">
        <f>SUMIF('EG-JUN'!$F$18:$F$516,PROVEEDORES!$D453,'EG-JUN'!R$18:R$516)</f>
        <v>0</v>
      </c>
      <c r="J452" s="159">
        <f>SUMIF('EG-JUN'!$F$18:$F$516,PROVEEDORES!$D453,'EG-JUN'!S$18:S$516)</f>
        <v>0</v>
      </c>
      <c r="K452" s="159" t="str">
        <f t="shared" si="12"/>
        <v/>
      </c>
      <c r="L452" s="146" t="str">
        <f>IF(PROVEEDORES!G453="","",PROVEEDORES!G453)</f>
        <v/>
      </c>
    </row>
    <row r="453" spans="3:12" ht="17.45" customHeight="1" x14ac:dyDescent="0.2">
      <c r="C453" s="158">
        <f t="shared" si="13"/>
        <v>447</v>
      </c>
      <c r="D453" s="146" t="str">
        <f>IF(PROVEEDORES!E454="","",PROVEEDORES!E454)</f>
        <v/>
      </c>
      <c r="E453" s="146" t="str">
        <f>IF(PROVEEDORES!F454="","",PROVEEDORES!F454)</f>
        <v/>
      </c>
      <c r="F453" s="146" t="str">
        <f>IF(PROVEEDORES!D454="","",PROVEEDORES!D454)</f>
        <v/>
      </c>
      <c r="G453" s="159">
        <f>SUMIF('EG-JUN'!$F$18:$F$516,PROVEEDORES!$D454,'EG-JUN'!P$18:P$516)</f>
        <v>0</v>
      </c>
      <c r="H453" s="159">
        <f>SUMIF('EG-JUN'!$F$18:$F$516,PROVEEDORES!$D454,'EG-JUN'!Q$18:Q$516)</f>
        <v>0</v>
      </c>
      <c r="I453" s="159">
        <f>SUMIF('EG-JUN'!$F$18:$F$516,PROVEEDORES!$D454,'EG-JUN'!R$18:R$516)</f>
        <v>0</v>
      </c>
      <c r="J453" s="159">
        <f>SUMIF('EG-JUN'!$F$18:$F$516,PROVEEDORES!$D454,'EG-JUN'!S$18:S$516)</f>
        <v>0</v>
      </c>
      <c r="K453" s="159" t="str">
        <f t="shared" si="12"/>
        <v/>
      </c>
      <c r="L453" s="146" t="str">
        <f>IF(PROVEEDORES!G454="","",PROVEEDORES!G454)</f>
        <v/>
      </c>
    </row>
    <row r="454" spans="3:12" ht="17.45" customHeight="1" x14ac:dyDescent="0.2">
      <c r="C454" s="158">
        <f t="shared" si="13"/>
        <v>448</v>
      </c>
      <c r="D454" s="146" t="str">
        <f>IF(PROVEEDORES!E455="","",PROVEEDORES!E455)</f>
        <v/>
      </c>
      <c r="E454" s="146" t="str">
        <f>IF(PROVEEDORES!F455="","",PROVEEDORES!F455)</f>
        <v/>
      </c>
      <c r="F454" s="146" t="str">
        <f>IF(PROVEEDORES!D455="","",PROVEEDORES!D455)</f>
        <v/>
      </c>
      <c r="G454" s="159">
        <f>SUMIF('EG-JUN'!$F$18:$F$516,PROVEEDORES!$D455,'EG-JUN'!P$18:P$516)</f>
        <v>0</v>
      </c>
      <c r="H454" s="159">
        <f>SUMIF('EG-JUN'!$F$18:$F$516,PROVEEDORES!$D455,'EG-JUN'!Q$18:Q$516)</f>
        <v>0</v>
      </c>
      <c r="I454" s="159">
        <f>SUMIF('EG-JUN'!$F$18:$F$516,PROVEEDORES!$D455,'EG-JUN'!R$18:R$516)</f>
        <v>0</v>
      </c>
      <c r="J454" s="159">
        <f>SUMIF('EG-JUN'!$F$18:$F$516,PROVEEDORES!$D455,'EG-JUN'!S$18:S$516)</f>
        <v>0</v>
      </c>
      <c r="K454" s="159" t="str">
        <f t="shared" si="12"/>
        <v/>
      </c>
      <c r="L454" s="146" t="str">
        <f>IF(PROVEEDORES!G455="","",PROVEEDORES!G455)</f>
        <v/>
      </c>
    </row>
    <row r="455" spans="3:12" ht="17.45" customHeight="1" x14ac:dyDescent="0.2">
      <c r="C455" s="158">
        <f t="shared" si="13"/>
        <v>449</v>
      </c>
      <c r="D455" s="146" t="str">
        <f>IF(PROVEEDORES!E456="","",PROVEEDORES!E456)</f>
        <v/>
      </c>
      <c r="E455" s="146" t="str">
        <f>IF(PROVEEDORES!F456="","",PROVEEDORES!F456)</f>
        <v/>
      </c>
      <c r="F455" s="146" t="str">
        <f>IF(PROVEEDORES!D456="","",PROVEEDORES!D456)</f>
        <v/>
      </c>
      <c r="G455" s="159">
        <f>SUMIF('EG-JUN'!$F$18:$F$516,PROVEEDORES!$D456,'EG-JUN'!P$18:P$516)</f>
        <v>0</v>
      </c>
      <c r="H455" s="159">
        <f>SUMIF('EG-JUN'!$F$18:$F$516,PROVEEDORES!$D456,'EG-JUN'!Q$18:Q$516)</f>
        <v>0</v>
      </c>
      <c r="I455" s="159">
        <f>SUMIF('EG-JUN'!$F$18:$F$516,PROVEEDORES!$D456,'EG-JUN'!R$18:R$516)</f>
        <v>0</v>
      </c>
      <c r="J455" s="159">
        <f>SUMIF('EG-JUN'!$F$18:$F$516,PROVEEDORES!$D456,'EG-JUN'!S$18:S$516)</f>
        <v>0</v>
      </c>
      <c r="K455" s="159" t="str">
        <f t="shared" si="12"/>
        <v/>
      </c>
      <c r="L455" s="146" t="str">
        <f>IF(PROVEEDORES!G456="","",PROVEEDORES!G456)</f>
        <v/>
      </c>
    </row>
    <row r="456" spans="3:12" ht="17.45" customHeight="1" x14ac:dyDescent="0.2">
      <c r="C456" s="158">
        <f t="shared" si="13"/>
        <v>450</v>
      </c>
      <c r="D456" s="146" t="str">
        <f>IF(PROVEEDORES!E457="","",PROVEEDORES!E457)</f>
        <v/>
      </c>
      <c r="E456" s="146" t="str">
        <f>IF(PROVEEDORES!F457="","",PROVEEDORES!F457)</f>
        <v/>
      </c>
      <c r="F456" s="146" t="str">
        <f>IF(PROVEEDORES!D457="","",PROVEEDORES!D457)</f>
        <v/>
      </c>
      <c r="G456" s="159">
        <f>SUMIF('EG-JUN'!$F$18:$F$516,PROVEEDORES!$D457,'EG-JUN'!P$18:P$516)</f>
        <v>0</v>
      </c>
      <c r="H456" s="159">
        <f>SUMIF('EG-JUN'!$F$18:$F$516,PROVEEDORES!$D457,'EG-JUN'!Q$18:Q$516)</f>
        <v>0</v>
      </c>
      <c r="I456" s="159">
        <f>SUMIF('EG-JUN'!$F$18:$F$516,PROVEEDORES!$D457,'EG-JUN'!R$18:R$516)</f>
        <v>0</v>
      </c>
      <c r="J456" s="159">
        <f>SUMIF('EG-JUN'!$F$18:$F$516,PROVEEDORES!$D457,'EG-JUN'!S$18:S$516)</f>
        <v>0</v>
      </c>
      <c r="K456" s="159" t="str">
        <f t="shared" ref="K456:K506" si="14">IF(G456+H456+I456+J456&gt;0,"C/Información","")</f>
        <v/>
      </c>
      <c r="L456" s="146" t="str">
        <f>IF(PROVEEDORES!G457="","",PROVEEDORES!G457)</f>
        <v/>
      </c>
    </row>
    <row r="457" spans="3:12" ht="17.45" customHeight="1" x14ac:dyDescent="0.2">
      <c r="C457" s="158">
        <f t="shared" ref="C457:C506" si="15">C456+1</f>
        <v>451</v>
      </c>
      <c r="D457" s="146" t="str">
        <f>IF(PROVEEDORES!E458="","",PROVEEDORES!E458)</f>
        <v/>
      </c>
      <c r="E457" s="146" t="str">
        <f>IF(PROVEEDORES!F458="","",PROVEEDORES!F458)</f>
        <v/>
      </c>
      <c r="F457" s="146" t="str">
        <f>IF(PROVEEDORES!D458="","",PROVEEDORES!D458)</f>
        <v/>
      </c>
      <c r="G457" s="159">
        <f>SUMIF('EG-JUN'!$F$18:$F$516,PROVEEDORES!$D458,'EG-JUN'!P$18:P$516)</f>
        <v>0</v>
      </c>
      <c r="H457" s="159">
        <f>SUMIF('EG-JUN'!$F$18:$F$516,PROVEEDORES!$D458,'EG-JUN'!Q$18:Q$516)</f>
        <v>0</v>
      </c>
      <c r="I457" s="159">
        <f>SUMIF('EG-JUN'!$F$18:$F$516,PROVEEDORES!$D458,'EG-JUN'!R$18:R$516)</f>
        <v>0</v>
      </c>
      <c r="J457" s="159">
        <f>SUMIF('EG-JUN'!$F$18:$F$516,PROVEEDORES!$D458,'EG-JUN'!S$18:S$516)</f>
        <v>0</v>
      </c>
      <c r="K457" s="159" t="str">
        <f t="shared" si="14"/>
        <v/>
      </c>
      <c r="L457" s="146" t="str">
        <f>IF(PROVEEDORES!G458="","",PROVEEDORES!G458)</f>
        <v/>
      </c>
    </row>
    <row r="458" spans="3:12" ht="17.45" customHeight="1" x14ac:dyDescent="0.2">
      <c r="C458" s="158">
        <f t="shared" si="15"/>
        <v>452</v>
      </c>
      <c r="D458" s="146" t="str">
        <f>IF(PROVEEDORES!E459="","",PROVEEDORES!E459)</f>
        <v/>
      </c>
      <c r="E458" s="146" t="str">
        <f>IF(PROVEEDORES!F459="","",PROVEEDORES!F459)</f>
        <v/>
      </c>
      <c r="F458" s="146" t="str">
        <f>IF(PROVEEDORES!D459="","",PROVEEDORES!D459)</f>
        <v/>
      </c>
      <c r="G458" s="159">
        <f>SUMIF('EG-JUN'!$F$18:$F$516,PROVEEDORES!$D459,'EG-JUN'!P$18:P$516)</f>
        <v>0</v>
      </c>
      <c r="H458" s="159">
        <f>SUMIF('EG-JUN'!$F$18:$F$516,PROVEEDORES!$D459,'EG-JUN'!Q$18:Q$516)</f>
        <v>0</v>
      </c>
      <c r="I458" s="159">
        <f>SUMIF('EG-JUN'!$F$18:$F$516,PROVEEDORES!$D459,'EG-JUN'!R$18:R$516)</f>
        <v>0</v>
      </c>
      <c r="J458" s="159">
        <f>SUMIF('EG-JUN'!$F$18:$F$516,PROVEEDORES!$D459,'EG-JUN'!S$18:S$516)</f>
        <v>0</v>
      </c>
      <c r="K458" s="159" t="str">
        <f t="shared" si="14"/>
        <v/>
      </c>
      <c r="L458" s="146" t="str">
        <f>IF(PROVEEDORES!G459="","",PROVEEDORES!G459)</f>
        <v/>
      </c>
    </row>
    <row r="459" spans="3:12" ht="17.45" customHeight="1" x14ac:dyDescent="0.2">
      <c r="C459" s="158">
        <f t="shared" si="15"/>
        <v>453</v>
      </c>
      <c r="D459" s="146" t="str">
        <f>IF(PROVEEDORES!E460="","",PROVEEDORES!E460)</f>
        <v/>
      </c>
      <c r="E459" s="146" t="str">
        <f>IF(PROVEEDORES!F460="","",PROVEEDORES!F460)</f>
        <v/>
      </c>
      <c r="F459" s="146" t="str">
        <f>IF(PROVEEDORES!D460="","",PROVEEDORES!D460)</f>
        <v/>
      </c>
      <c r="G459" s="159">
        <f>SUMIF('EG-JUN'!$F$18:$F$516,PROVEEDORES!$D460,'EG-JUN'!P$18:P$516)</f>
        <v>0</v>
      </c>
      <c r="H459" s="159">
        <f>SUMIF('EG-JUN'!$F$18:$F$516,PROVEEDORES!$D460,'EG-JUN'!Q$18:Q$516)</f>
        <v>0</v>
      </c>
      <c r="I459" s="159">
        <f>SUMIF('EG-JUN'!$F$18:$F$516,PROVEEDORES!$D460,'EG-JUN'!R$18:R$516)</f>
        <v>0</v>
      </c>
      <c r="J459" s="159">
        <f>SUMIF('EG-JUN'!$F$18:$F$516,PROVEEDORES!$D460,'EG-JUN'!S$18:S$516)</f>
        <v>0</v>
      </c>
      <c r="K459" s="159" t="str">
        <f t="shared" si="14"/>
        <v/>
      </c>
      <c r="L459" s="146" t="str">
        <f>IF(PROVEEDORES!G460="","",PROVEEDORES!G460)</f>
        <v/>
      </c>
    </row>
    <row r="460" spans="3:12" ht="17.45" customHeight="1" x14ac:dyDescent="0.2">
      <c r="C460" s="158">
        <f t="shared" si="15"/>
        <v>454</v>
      </c>
      <c r="D460" s="146" t="str">
        <f>IF(PROVEEDORES!E461="","",PROVEEDORES!E461)</f>
        <v/>
      </c>
      <c r="E460" s="146" t="str">
        <f>IF(PROVEEDORES!F461="","",PROVEEDORES!F461)</f>
        <v/>
      </c>
      <c r="F460" s="146" t="str">
        <f>IF(PROVEEDORES!D461="","",PROVEEDORES!D461)</f>
        <v/>
      </c>
      <c r="G460" s="159">
        <f>SUMIF('EG-JUN'!$F$18:$F$516,PROVEEDORES!$D461,'EG-JUN'!P$18:P$516)</f>
        <v>0</v>
      </c>
      <c r="H460" s="159">
        <f>SUMIF('EG-JUN'!$F$18:$F$516,PROVEEDORES!$D461,'EG-JUN'!Q$18:Q$516)</f>
        <v>0</v>
      </c>
      <c r="I460" s="159">
        <f>SUMIF('EG-JUN'!$F$18:$F$516,PROVEEDORES!$D461,'EG-JUN'!R$18:R$516)</f>
        <v>0</v>
      </c>
      <c r="J460" s="159">
        <f>SUMIF('EG-JUN'!$F$18:$F$516,PROVEEDORES!$D461,'EG-JUN'!S$18:S$516)</f>
        <v>0</v>
      </c>
      <c r="K460" s="159" t="str">
        <f t="shared" si="14"/>
        <v/>
      </c>
      <c r="L460" s="146" t="str">
        <f>IF(PROVEEDORES!G461="","",PROVEEDORES!G461)</f>
        <v/>
      </c>
    </row>
    <row r="461" spans="3:12" ht="17.45" customHeight="1" x14ac:dyDescent="0.2">
      <c r="C461" s="158">
        <f t="shared" si="15"/>
        <v>455</v>
      </c>
      <c r="D461" s="146" t="str">
        <f>IF(PROVEEDORES!E462="","",PROVEEDORES!E462)</f>
        <v/>
      </c>
      <c r="E461" s="146" t="str">
        <f>IF(PROVEEDORES!F462="","",PROVEEDORES!F462)</f>
        <v/>
      </c>
      <c r="F461" s="146" t="str">
        <f>IF(PROVEEDORES!D462="","",PROVEEDORES!D462)</f>
        <v/>
      </c>
      <c r="G461" s="159">
        <f>SUMIF('EG-JUN'!$F$18:$F$516,PROVEEDORES!$D462,'EG-JUN'!P$18:P$516)</f>
        <v>0</v>
      </c>
      <c r="H461" s="159">
        <f>SUMIF('EG-JUN'!$F$18:$F$516,PROVEEDORES!$D462,'EG-JUN'!Q$18:Q$516)</f>
        <v>0</v>
      </c>
      <c r="I461" s="159">
        <f>SUMIF('EG-JUN'!$F$18:$F$516,PROVEEDORES!$D462,'EG-JUN'!R$18:R$516)</f>
        <v>0</v>
      </c>
      <c r="J461" s="159">
        <f>SUMIF('EG-JUN'!$F$18:$F$516,PROVEEDORES!$D462,'EG-JUN'!S$18:S$516)</f>
        <v>0</v>
      </c>
      <c r="K461" s="159" t="str">
        <f t="shared" si="14"/>
        <v/>
      </c>
      <c r="L461" s="146" t="str">
        <f>IF(PROVEEDORES!G462="","",PROVEEDORES!G462)</f>
        <v/>
      </c>
    </row>
    <row r="462" spans="3:12" ht="17.45" customHeight="1" x14ac:dyDescent="0.2">
      <c r="C462" s="158">
        <f t="shared" si="15"/>
        <v>456</v>
      </c>
      <c r="D462" s="146" t="str">
        <f>IF(PROVEEDORES!E463="","",PROVEEDORES!E463)</f>
        <v/>
      </c>
      <c r="E462" s="146" t="str">
        <f>IF(PROVEEDORES!F463="","",PROVEEDORES!F463)</f>
        <v/>
      </c>
      <c r="F462" s="146" t="str">
        <f>IF(PROVEEDORES!D463="","",PROVEEDORES!D463)</f>
        <v/>
      </c>
      <c r="G462" s="159">
        <f>SUMIF('EG-JUN'!$F$18:$F$516,PROVEEDORES!$D463,'EG-JUN'!P$18:P$516)</f>
        <v>0</v>
      </c>
      <c r="H462" s="159">
        <f>SUMIF('EG-JUN'!$F$18:$F$516,PROVEEDORES!$D463,'EG-JUN'!Q$18:Q$516)</f>
        <v>0</v>
      </c>
      <c r="I462" s="159">
        <f>SUMIF('EG-JUN'!$F$18:$F$516,PROVEEDORES!$D463,'EG-JUN'!R$18:R$516)</f>
        <v>0</v>
      </c>
      <c r="J462" s="159">
        <f>SUMIF('EG-JUN'!$F$18:$F$516,PROVEEDORES!$D463,'EG-JUN'!S$18:S$516)</f>
        <v>0</v>
      </c>
      <c r="K462" s="159" t="str">
        <f t="shared" si="14"/>
        <v/>
      </c>
      <c r="L462" s="146" t="str">
        <f>IF(PROVEEDORES!G463="","",PROVEEDORES!G463)</f>
        <v/>
      </c>
    </row>
    <row r="463" spans="3:12" ht="17.45" customHeight="1" x14ac:dyDescent="0.2">
      <c r="C463" s="158">
        <f t="shared" si="15"/>
        <v>457</v>
      </c>
      <c r="D463" s="146" t="str">
        <f>IF(PROVEEDORES!E464="","",PROVEEDORES!E464)</f>
        <v/>
      </c>
      <c r="E463" s="146" t="str">
        <f>IF(PROVEEDORES!F464="","",PROVEEDORES!F464)</f>
        <v/>
      </c>
      <c r="F463" s="146" t="str">
        <f>IF(PROVEEDORES!D464="","",PROVEEDORES!D464)</f>
        <v/>
      </c>
      <c r="G463" s="159">
        <f>SUMIF('EG-JUN'!$F$18:$F$516,PROVEEDORES!$D464,'EG-JUN'!P$18:P$516)</f>
        <v>0</v>
      </c>
      <c r="H463" s="159">
        <f>SUMIF('EG-JUN'!$F$18:$F$516,PROVEEDORES!$D464,'EG-JUN'!Q$18:Q$516)</f>
        <v>0</v>
      </c>
      <c r="I463" s="159">
        <f>SUMIF('EG-JUN'!$F$18:$F$516,PROVEEDORES!$D464,'EG-JUN'!R$18:R$516)</f>
        <v>0</v>
      </c>
      <c r="J463" s="159">
        <f>SUMIF('EG-JUN'!$F$18:$F$516,PROVEEDORES!$D464,'EG-JUN'!S$18:S$516)</f>
        <v>0</v>
      </c>
      <c r="K463" s="159" t="str">
        <f t="shared" si="14"/>
        <v/>
      </c>
      <c r="L463" s="146" t="str">
        <f>IF(PROVEEDORES!G464="","",PROVEEDORES!G464)</f>
        <v/>
      </c>
    </row>
    <row r="464" spans="3:12" ht="17.45" customHeight="1" x14ac:dyDescent="0.2">
      <c r="C464" s="158">
        <f t="shared" si="15"/>
        <v>458</v>
      </c>
      <c r="D464" s="146" t="str">
        <f>IF(PROVEEDORES!E465="","",PROVEEDORES!E465)</f>
        <v/>
      </c>
      <c r="E464" s="146" t="str">
        <f>IF(PROVEEDORES!F465="","",PROVEEDORES!F465)</f>
        <v/>
      </c>
      <c r="F464" s="146" t="str">
        <f>IF(PROVEEDORES!D465="","",PROVEEDORES!D465)</f>
        <v/>
      </c>
      <c r="G464" s="159">
        <f>SUMIF('EG-JUN'!$F$18:$F$516,PROVEEDORES!$D465,'EG-JUN'!P$18:P$516)</f>
        <v>0</v>
      </c>
      <c r="H464" s="159">
        <f>SUMIF('EG-JUN'!$F$18:$F$516,PROVEEDORES!$D465,'EG-JUN'!Q$18:Q$516)</f>
        <v>0</v>
      </c>
      <c r="I464" s="159">
        <f>SUMIF('EG-JUN'!$F$18:$F$516,PROVEEDORES!$D465,'EG-JUN'!R$18:R$516)</f>
        <v>0</v>
      </c>
      <c r="J464" s="159">
        <f>SUMIF('EG-JUN'!$F$18:$F$516,PROVEEDORES!$D465,'EG-JUN'!S$18:S$516)</f>
        <v>0</v>
      </c>
      <c r="K464" s="159" t="str">
        <f t="shared" si="14"/>
        <v/>
      </c>
      <c r="L464" s="146" t="str">
        <f>IF(PROVEEDORES!G465="","",PROVEEDORES!G465)</f>
        <v/>
      </c>
    </row>
    <row r="465" spans="3:12" ht="17.45" customHeight="1" x14ac:dyDescent="0.2">
      <c r="C465" s="158">
        <f t="shared" si="15"/>
        <v>459</v>
      </c>
      <c r="D465" s="146" t="str">
        <f>IF(PROVEEDORES!E466="","",PROVEEDORES!E466)</f>
        <v/>
      </c>
      <c r="E465" s="146" t="str">
        <f>IF(PROVEEDORES!F466="","",PROVEEDORES!F466)</f>
        <v/>
      </c>
      <c r="F465" s="146" t="str">
        <f>IF(PROVEEDORES!D466="","",PROVEEDORES!D466)</f>
        <v/>
      </c>
      <c r="G465" s="159">
        <f>SUMIF('EG-JUN'!$F$18:$F$516,PROVEEDORES!$D466,'EG-JUN'!P$18:P$516)</f>
        <v>0</v>
      </c>
      <c r="H465" s="159">
        <f>SUMIF('EG-JUN'!$F$18:$F$516,PROVEEDORES!$D466,'EG-JUN'!Q$18:Q$516)</f>
        <v>0</v>
      </c>
      <c r="I465" s="159">
        <f>SUMIF('EG-JUN'!$F$18:$F$516,PROVEEDORES!$D466,'EG-JUN'!R$18:R$516)</f>
        <v>0</v>
      </c>
      <c r="J465" s="159">
        <f>SUMIF('EG-JUN'!$F$18:$F$516,PROVEEDORES!$D466,'EG-JUN'!S$18:S$516)</f>
        <v>0</v>
      </c>
      <c r="K465" s="159" t="str">
        <f t="shared" si="14"/>
        <v/>
      </c>
      <c r="L465" s="146" t="str">
        <f>IF(PROVEEDORES!G466="","",PROVEEDORES!G466)</f>
        <v/>
      </c>
    </row>
    <row r="466" spans="3:12" ht="17.45" customHeight="1" x14ac:dyDescent="0.2">
      <c r="C466" s="158">
        <f t="shared" si="15"/>
        <v>460</v>
      </c>
      <c r="D466" s="146" t="str">
        <f>IF(PROVEEDORES!E467="","",PROVEEDORES!E467)</f>
        <v/>
      </c>
      <c r="E466" s="146" t="str">
        <f>IF(PROVEEDORES!F467="","",PROVEEDORES!F467)</f>
        <v/>
      </c>
      <c r="F466" s="146" t="str">
        <f>IF(PROVEEDORES!D467="","",PROVEEDORES!D467)</f>
        <v/>
      </c>
      <c r="G466" s="159">
        <f>SUMIF('EG-JUN'!$F$18:$F$516,PROVEEDORES!$D467,'EG-JUN'!P$18:P$516)</f>
        <v>0</v>
      </c>
      <c r="H466" s="159">
        <f>SUMIF('EG-JUN'!$F$18:$F$516,PROVEEDORES!$D467,'EG-JUN'!Q$18:Q$516)</f>
        <v>0</v>
      </c>
      <c r="I466" s="159">
        <f>SUMIF('EG-JUN'!$F$18:$F$516,PROVEEDORES!$D467,'EG-JUN'!R$18:R$516)</f>
        <v>0</v>
      </c>
      <c r="J466" s="159">
        <f>SUMIF('EG-JUN'!$F$18:$F$516,PROVEEDORES!$D467,'EG-JUN'!S$18:S$516)</f>
        <v>0</v>
      </c>
      <c r="K466" s="159" t="str">
        <f t="shared" si="14"/>
        <v/>
      </c>
      <c r="L466" s="146" t="str">
        <f>IF(PROVEEDORES!G467="","",PROVEEDORES!G467)</f>
        <v/>
      </c>
    </row>
    <row r="467" spans="3:12" ht="17.45" customHeight="1" x14ac:dyDescent="0.2">
      <c r="C467" s="158">
        <f t="shared" si="15"/>
        <v>461</v>
      </c>
      <c r="D467" s="146" t="str">
        <f>IF(PROVEEDORES!E468="","",PROVEEDORES!E468)</f>
        <v/>
      </c>
      <c r="E467" s="146" t="str">
        <f>IF(PROVEEDORES!F468="","",PROVEEDORES!F468)</f>
        <v/>
      </c>
      <c r="F467" s="146" t="str">
        <f>IF(PROVEEDORES!D468="","",PROVEEDORES!D468)</f>
        <v/>
      </c>
      <c r="G467" s="159">
        <f>SUMIF('EG-JUN'!$F$18:$F$516,PROVEEDORES!$D468,'EG-JUN'!P$18:P$516)</f>
        <v>0</v>
      </c>
      <c r="H467" s="159">
        <f>SUMIF('EG-JUN'!$F$18:$F$516,PROVEEDORES!$D468,'EG-JUN'!Q$18:Q$516)</f>
        <v>0</v>
      </c>
      <c r="I467" s="159">
        <f>SUMIF('EG-JUN'!$F$18:$F$516,PROVEEDORES!$D468,'EG-JUN'!R$18:R$516)</f>
        <v>0</v>
      </c>
      <c r="J467" s="159">
        <f>SUMIF('EG-JUN'!$F$18:$F$516,PROVEEDORES!$D468,'EG-JUN'!S$18:S$516)</f>
        <v>0</v>
      </c>
      <c r="K467" s="159" t="str">
        <f t="shared" si="14"/>
        <v/>
      </c>
      <c r="L467" s="146" t="str">
        <f>IF(PROVEEDORES!G468="","",PROVEEDORES!G468)</f>
        <v/>
      </c>
    </row>
    <row r="468" spans="3:12" ht="17.45" customHeight="1" x14ac:dyDescent="0.2">
      <c r="C468" s="158">
        <f t="shared" si="15"/>
        <v>462</v>
      </c>
      <c r="D468" s="146" t="str">
        <f>IF(PROVEEDORES!E469="","",PROVEEDORES!E469)</f>
        <v/>
      </c>
      <c r="E468" s="146" t="str">
        <f>IF(PROVEEDORES!F469="","",PROVEEDORES!F469)</f>
        <v/>
      </c>
      <c r="F468" s="146" t="str">
        <f>IF(PROVEEDORES!D469="","",PROVEEDORES!D469)</f>
        <v/>
      </c>
      <c r="G468" s="159">
        <f>SUMIF('EG-JUN'!$F$18:$F$516,PROVEEDORES!$D469,'EG-JUN'!P$18:P$516)</f>
        <v>0</v>
      </c>
      <c r="H468" s="159">
        <f>SUMIF('EG-JUN'!$F$18:$F$516,PROVEEDORES!$D469,'EG-JUN'!Q$18:Q$516)</f>
        <v>0</v>
      </c>
      <c r="I468" s="159">
        <f>SUMIF('EG-JUN'!$F$18:$F$516,PROVEEDORES!$D469,'EG-JUN'!R$18:R$516)</f>
        <v>0</v>
      </c>
      <c r="J468" s="159">
        <f>SUMIF('EG-JUN'!$F$18:$F$516,PROVEEDORES!$D469,'EG-JUN'!S$18:S$516)</f>
        <v>0</v>
      </c>
      <c r="K468" s="159" t="str">
        <f t="shared" si="14"/>
        <v/>
      </c>
      <c r="L468" s="146" t="str">
        <f>IF(PROVEEDORES!G469="","",PROVEEDORES!G469)</f>
        <v/>
      </c>
    </row>
    <row r="469" spans="3:12" ht="17.45" customHeight="1" x14ac:dyDescent="0.2">
      <c r="C469" s="158">
        <f t="shared" si="15"/>
        <v>463</v>
      </c>
      <c r="D469" s="146" t="str">
        <f>IF(PROVEEDORES!E470="","",PROVEEDORES!E470)</f>
        <v/>
      </c>
      <c r="E469" s="146" t="str">
        <f>IF(PROVEEDORES!F470="","",PROVEEDORES!F470)</f>
        <v/>
      </c>
      <c r="F469" s="146" t="str">
        <f>IF(PROVEEDORES!D470="","",PROVEEDORES!D470)</f>
        <v/>
      </c>
      <c r="G469" s="159">
        <f>SUMIF('EG-JUN'!$F$18:$F$516,PROVEEDORES!$D470,'EG-JUN'!P$18:P$516)</f>
        <v>0</v>
      </c>
      <c r="H469" s="159">
        <f>SUMIF('EG-JUN'!$F$18:$F$516,PROVEEDORES!$D470,'EG-JUN'!Q$18:Q$516)</f>
        <v>0</v>
      </c>
      <c r="I469" s="159">
        <f>SUMIF('EG-JUN'!$F$18:$F$516,PROVEEDORES!$D470,'EG-JUN'!R$18:R$516)</f>
        <v>0</v>
      </c>
      <c r="J469" s="159">
        <f>SUMIF('EG-JUN'!$F$18:$F$516,PROVEEDORES!$D470,'EG-JUN'!S$18:S$516)</f>
        <v>0</v>
      </c>
      <c r="K469" s="159" t="str">
        <f t="shared" si="14"/>
        <v/>
      </c>
      <c r="L469" s="146" t="str">
        <f>IF(PROVEEDORES!G470="","",PROVEEDORES!G470)</f>
        <v/>
      </c>
    </row>
    <row r="470" spans="3:12" ht="17.45" customHeight="1" x14ac:dyDescent="0.2">
      <c r="C470" s="158">
        <f t="shared" si="15"/>
        <v>464</v>
      </c>
      <c r="D470" s="146" t="str">
        <f>IF(PROVEEDORES!E471="","",PROVEEDORES!E471)</f>
        <v/>
      </c>
      <c r="E470" s="146" t="str">
        <f>IF(PROVEEDORES!F471="","",PROVEEDORES!F471)</f>
        <v/>
      </c>
      <c r="F470" s="146" t="str">
        <f>IF(PROVEEDORES!D471="","",PROVEEDORES!D471)</f>
        <v/>
      </c>
      <c r="G470" s="159">
        <f>SUMIF('EG-JUN'!$F$18:$F$516,PROVEEDORES!$D471,'EG-JUN'!P$18:P$516)</f>
        <v>0</v>
      </c>
      <c r="H470" s="159">
        <f>SUMIF('EG-JUN'!$F$18:$F$516,PROVEEDORES!$D471,'EG-JUN'!Q$18:Q$516)</f>
        <v>0</v>
      </c>
      <c r="I470" s="159">
        <f>SUMIF('EG-JUN'!$F$18:$F$516,PROVEEDORES!$D471,'EG-JUN'!R$18:R$516)</f>
        <v>0</v>
      </c>
      <c r="J470" s="159">
        <f>SUMIF('EG-JUN'!$F$18:$F$516,PROVEEDORES!$D471,'EG-JUN'!S$18:S$516)</f>
        <v>0</v>
      </c>
      <c r="K470" s="159" t="str">
        <f t="shared" si="14"/>
        <v/>
      </c>
      <c r="L470" s="146" t="str">
        <f>IF(PROVEEDORES!G471="","",PROVEEDORES!G471)</f>
        <v/>
      </c>
    </row>
    <row r="471" spans="3:12" ht="17.45" customHeight="1" x14ac:dyDescent="0.2">
      <c r="C471" s="158">
        <f t="shared" si="15"/>
        <v>465</v>
      </c>
      <c r="D471" s="146" t="str">
        <f>IF(PROVEEDORES!E472="","",PROVEEDORES!E472)</f>
        <v/>
      </c>
      <c r="E471" s="146" t="str">
        <f>IF(PROVEEDORES!F472="","",PROVEEDORES!F472)</f>
        <v/>
      </c>
      <c r="F471" s="146" t="str">
        <f>IF(PROVEEDORES!D472="","",PROVEEDORES!D472)</f>
        <v/>
      </c>
      <c r="G471" s="159">
        <f>SUMIF('EG-JUN'!$F$18:$F$516,PROVEEDORES!$D472,'EG-JUN'!P$18:P$516)</f>
        <v>0</v>
      </c>
      <c r="H471" s="159">
        <f>SUMIF('EG-JUN'!$F$18:$F$516,PROVEEDORES!$D472,'EG-JUN'!Q$18:Q$516)</f>
        <v>0</v>
      </c>
      <c r="I471" s="159">
        <f>SUMIF('EG-JUN'!$F$18:$F$516,PROVEEDORES!$D472,'EG-JUN'!R$18:R$516)</f>
        <v>0</v>
      </c>
      <c r="J471" s="159">
        <f>SUMIF('EG-JUN'!$F$18:$F$516,PROVEEDORES!$D472,'EG-JUN'!S$18:S$516)</f>
        <v>0</v>
      </c>
      <c r="K471" s="159" t="str">
        <f t="shared" si="14"/>
        <v/>
      </c>
      <c r="L471" s="146" t="str">
        <f>IF(PROVEEDORES!G472="","",PROVEEDORES!G472)</f>
        <v/>
      </c>
    </row>
    <row r="472" spans="3:12" ht="17.45" customHeight="1" x14ac:dyDescent="0.2">
      <c r="C472" s="158">
        <f t="shared" si="15"/>
        <v>466</v>
      </c>
      <c r="D472" s="146" t="str">
        <f>IF(PROVEEDORES!E473="","",PROVEEDORES!E473)</f>
        <v/>
      </c>
      <c r="E472" s="146" t="str">
        <f>IF(PROVEEDORES!F473="","",PROVEEDORES!F473)</f>
        <v/>
      </c>
      <c r="F472" s="146" t="str">
        <f>IF(PROVEEDORES!D473="","",PROVEEDORES!D473)</f>
        <v/>
      </c>
      <c r="G472" s="159">
        <f>SUMIF('EG-JUN'!$F$18:$F$516,PROVEEDORES!$D473,'EG-JUN'!P$18:P$516)</f>
        <v>0</v>
      </c>
      <c r="H472" s="159">
        <f>SUMIF('EG-JUN'!$F$18:$F$516,PROVEEDORES!$D473,'EG-JUN'!Q$18:Q$516)</f>
        <v>0</v>
      </c>
      <c r="I472" s="159">
        <f>SUMIF('EG-JUN'!$F$18:$F$516,PROVEEDORES!$D473,'EG-JUN'!R$18:R$516)</f>
        <v>0</v>
      </c>
      <c r="J472" s="159">
        <f>SUMIF('EG-JUN'!$F$18:$F$516,PROVEEDORES!$D473,'EG-JUN'!S$18:S$516)</f>
        <v>0</v>
      </c>
      <c r="K472" s="159" t="str">
        <f t="shared" si="14"/>
        <v/>
      </c>
      <c r="L472" s="146" t="str">
        <f>IF(PROVEEDORES!G473="","",PROVEEDORES!G473)</f>
        <v/>
      </c>
    </row>
    <row r="473" spans="3:12" ht="17.45" customHeight="1" x14ac:dyDescent="0.2">
      <c r="C473" s="158">
        <f t="shared" si="15"/>
        <v>467</v>
      </c>
      <c r="D473" s="146" t="str">
        <f>IF(PROVEEDORES!E474="","",PROVEEDORES!E474)</f>
        <v/>
      </c>
      <c r="E473" s="146" t="str">
        <f>IF(PROVEEDORES!F474="","",PROVEEDORES!F474)</f>
        <v/>
      </c>
      <c r="F473" s="146" t="str">
        <f>IF(PROVEEDORES!D474="","",PROVEEDORES!D474)</f>
        <v/>
      </c>
      <c r="G473" s="159">
        <f>SUMIF('EG-JUN'!$F$18:$F$516,PROVEEDORES!$D474,'EG-JUN'!P$18:P$516)</f>
        <v>0</v>
      </c>
      <c r="H473" s="159">
        <f>SUMIF('EG-JUN'!$F$18:$F$516,PROVEEDORES!$D474,'EG-JUN'!Q$18:Q$516)</f>
        <v>0</v>
      </c>
      <c r="I473" s="159">
        <f>SUMIF('EG-JUN'!$F$18:$F$516,PROVEEDORES!$D474,'EG-JUN'!R$18:R$516)</f>
        <v>0</v>
      </c>
      <c r="J473" s="159">
        <f>SUMIF('EG-JUN'!$F$18:$F$516,PROVEEDORES!$D474,'EG-JUN'!S$18:S$516)</f>
        <v>0</v>
      </c>
      <c r="K473" s="159" t="str">
        <f t="shared" si="14"/>
        <v/>
      </c>
      <c r="L473" s="146" t="str">
        <f>IF(PROVEEDORES!G474="","",PROVEEDORES!G474)</f>
        <v/>
      </c>
    </row>
    <row r="474" spans="3:12" ht="17.45" customHeight="1" x14ac:dyDescent="0.2">
      <c r="C474" s="158">
        <f t="shared" si="15"/>
        <v>468</v>
      </c>
      <c r="D474" s="146" t="str">
        <f>IF(PROVEEDORES!E475="","",PROVEEDORES!E475)</f>
        <v/>
      </c>
      <c r="E474" s="146" t="str">
        <f>IF(PROVEEDORES!F475="","",PROVEEDORES!F475)</f>
        <v/>
      </c>
      <c r="F474" s="146" t="str">
        <f>IF(PROVEEDORES!D475="","",PROVEEDORES!D475)</f>
        <v/>
      </c>
      <c r="G474" s="159">
        <f>SUMIF('EG-JUN'!$F$18:$F$516,PROVEEDORES!$D475,'EG-JUN'!P$18:P$516)</f>
        <v>0</v>
      </c>
      <c r="H474" s="159">
        <f>SUMIF('EG-JUN'!$F$18:$F$516,PROVEEDORES!$D475,'EG-JUN'!Q$18:Q$516)</f>
        <v>0</v>
      </c>
      <c r="I474" s="159">
        <f>SUMIF('EG-JUN'!$F$18:$F$516,PROVEEDORES!$D475,'EG-JUN'!R$18:R$516)</f>
        <v>0</v>
      </c>
      <c r="J474" s="159">
        <f>SUMIF('EG-JUN'!$F$18:$F$516,PROVEEDORES!$D475,'EG-JUN'!S$18:S$516)</f>
        <v>0</v>
      </c>
      <c r="K474" s="159" t="str">
        <f t="shared" si="14"/>
        <v/>
      </c>
      <c r="L474" s="146" t="str">
        <f>IF(PROVEEDORES!G475="","",PROVEEDORES!G475)</f>
        <v/>
      </c>
    </row>
    <row r="475" spans="3:12" ht="17.45" customHeight="1" x14ac:dyDescent="0.2">
      <c r="C475" s="158">
        <f t="shared" si="15"/>
        <v>469</v>
      </c>
      <c r="D475" s="146" t="str">
        <f>IF(PROVEEDORES!E476="","",PROVEEDORES!E476)</f>
        <v/>
      </c>
      <c r="E475" s="146" t="str">
        <f>IF(PROVEEDORES!F476="","",PROVEEDORES!F476)</f>
        <v/>
      </c>
      <c r="F475" s="146" t="str">
        <f>IF(PROVEEDORES!D476="","",PROVEEDORES!D476)</f>
        <v/>
      </c>
      <c r="G475" s="159">
        <f>SUMIF('EG-JUN'!$F$18:$F$516,PROVEEDORES!$D476,'EG-JUN'!P$18:P$516)</f>
        <v>0</v>
      </c>
      <c r="H475" s="159">
        <f>SUMIF('EG-JUN'!$F$18:$F$516,PROVEEDORES!$D476,'EG-JUN'!Q$18:Q$516)</f>
        <v>0</v>
      </c>
      <c r="I475" s="159">
        <f>SUMIF('EG-JUN'!$F$18:$F$516,PROVEEDORES!$D476,'EG-JUN'!R$18:R$516)</f>
        <v>0</v>
      </c>
      <c r="J475" s="159">
        <f>SUMIF('EG-JUN'!$F$18:$F$516,PROVEEDORES!$D476,'EG-JUN'!S$18:S$516)</f>
        <v>0</v>
      </c>
      <c r="K475" s="159" t="str">
        <f t="shared" si="14"/>
        <v/>
      </c>
      <c r="L475" s="146" t="str">
        <f>IF(PROVEEDORES!G476="","",PROVEEDORES!G476)</f>
        <v/>
      </c>
    </row>
    <row r="476" spans="3:12" ht="17.45" customHeight="1" x14ac:dyDescent="0.2">
      <c r="C476" s="158">
        <f t="shared" si="15"/>
        <v>470</v>
      </c>
      <c r="D476" s="146" t="str">
        <f>IF(PROVEEDORES!E477="","",PROVEEDORES!E477)</f>
        <v/>
      </c>
      <c r="E476" s="146" t="str">
        <f>IF(PROVEEDORES!F477="","",PROVEEDORES!F477)</f>
        <v/>
      </c>
      <c r="F476" s="146" t="str">
        <f>IF(PROVEEDORES!D477="","",PROVEEDORES!D477)</f>
        <v/>
      </c>
      <c r="G476" s="159">
        <f>SUMIF('EG-JUN'!$F$18:$F$516,PROVEEDORES!$D477,'EG-JUN'!P$18:P$516)</f>
        <v>0</v>
      </c>
      <c r="H476" s="159">
        <f>SUMIF('EG-JUN'!$F$18:$F$516,PROVEEDORES!$D477,'EG-JUN'!Q$18:Q$516)</f>
        <v>0</v>
      </c>
      <c r="I476" s="159">
        <f>SUMIF('EG-JUN'!$F$18:$F$516,PROVEEDORES!$D477,'EG-JUN'!R$18:R$516)</f>
        <v>0</v>
      </c>
      <c r="J476" s="159">
        <f>SUMIF('EG-JUN'!$F$18:$F$516,PROVEEDORES!$D477,'EG-JUN'!S$18:S$516)</f>
        <v>0</v>
      </c>
      <c r="K476" s="159" t="str">
        <f t="shared" si="14"/>
        <v/>
      </c>
      <c r="L476" s="146" t="str">
        <f>IF(PROVEEDORES!G477="","",PROVEEDORES!G477)</f>
        <v/>
      </c>
    </row>
    <row r="477" spans="3:12" ht="17.45" customHeight="1" x14ac:dyDescent="0.2">
      <c r="C477" s="158">
        <f t="shared" si="15"/>
        <v>471</v>
      </c>
      <c r="D477" s="146" t="str">
        <f>IF(PROVEEDORES!E478="","",PROVEEDORES!E478)</f>
        <v/>
      </c>
      <c r="E477" s="146" t="str">
        <f>IF(PROVEEDORES!F478="","",PROVEEDORES!F478)</f>
        <v/>
      </c>
      <c r="F477" s="146" t="str">
        <f>IF(PROVEEDORES!D478="","",PROVEEDORES!D478)</f>
        <v/>
      </c>
      <c r="G477" s="159">
        <f>SUMIF('EG-JUN'!$F$18:$F$516,PROVEEDORES!$D478,'EG-JUN'!P$18:P$516)</f>
        <v>0</v>
      </c>
      <c r="H477" s="159">
        <f>SUMIF('EG-JUN'!$F$18:$F$516,PROVEEDORES!$D478,'EG-JUN'!Q$18:Q$516)</f>
        <v>0</v>
      </c>
      <c r="I477" s="159">
        <f>SUMIF('EG-JUN'!$F$18:$F$516,PROVEEDORES!$D478,'EG-JUN'!R$18:R$516)</f>
        <v>0</v>
      </c>
      <c r="J477" s="159">
        <f>SUMIF('EG-JUN'!$F$18:$F$516,PROVEEDORES!$D478,'EG-JUN'!S$18:S$516)</f>
        <v>0</v>
      </c>
      <c r="K477" s="159" t="str">
        <f t="shared" si="14"/>
        <v/>
      </c>
      <c r="L477" s="146" t="str">
        <f>IF(PROVEEDORES!G478="","",PROVEEDORES!G478)</f>
        <v/>
      </c>
    </row>
    <row r="478" spans="3:12" ht="17.45" customHeight="1" x14ac:dyDescent="0.2">
      <c r="C478" s="158">
        <f t="shared" si="15"/>
        <v>472</v>
      </c>
      <c r="D478" s="146" t="str">
        <f>IF(PROVEEDORES!E479="","",PROVEEDORES!E479)</f>
        <v/>
      </c>
      <c r="E478" s="146" t="str">
        <f>IF(PROVEEDORES!F479="","",PROVEEDORES!F479)</f>
        <v/>
      </c>
      <c r="F478" s="146" t="str">
        <f>IF(PROVEEDORES!D479="","",PROVEEDORES!D479)</f>
        <v/>
      </c>
      <c r="G478" s="159">
        <f>SUMIF('EG-JUN'!$F$18:$F$516,PROVEEDORES!$D479,'EG-JUN'!P$18:P$516)</f>
        <v>0</v>
      </c>
      <c r="H478" s="159">
        <f>SUMIF('EG-JUN'!$F$18:$F$516,PROVEEDORES!$D479,'EG-JUN'!Q$18:Q$516)</f>
        <v>0</v>
      </c>
      <c r="I478" s="159">
        <f>SUMIF('EG-JUN'!$F$18:$F$516,PROVEEDORES!$D479,'EG-JUN'!R$18:R$516)</f>
        <v>0</v>
      </c>
      <c r="J478" s="159">
        <f>SUMIF('EG-JUN'!$F$18:$F$516,PROVEEDORES!$D479,'EG-JUN'!S$18:S$516)</f>
        <v>0</v>
      </c>
      <c r="K478" s="159" t="str">
        <f t="shared" si="14"/>
        <v/>
      </c>
      <c r="L478" s="146" t="str">
        <f>IF(PROVEEDORES!G479="","",PROVEEDORES!G479)</f>
        <v/>
      </c>
    </row>
    <row r="479" spans="3:12" ht="17.45" customHeight="1" x14ac:dyDescent="0.2">
      <c r="C479" s="158">
        <f t="shared" si="15"/>
        <v>473</v>
      </c>
      <c r="D479" s="146" t="str">
        <f>IF(PROVEEDORES!E480="","",PROVEEDORES!E480)</f>
        <v/>
      </c>
      <c r="E479" s="146" t="str">
        <f>IF(PROVEEDORES!F480="","",PROVEEDORES!F480)</f>
        <v/>
      </c>
      <c r="F479" s="146" t="str">
        <f>IF(PROVEEDORES!D480="","",PROVEEDORES!D480)</f>
        <v/>
      </c>
      <c r="G479" s="159">
        <f>SUMIF('EG-JUN'!$F$18:$F$516,PROVEEDORES!$D480,'EG-JUN'!P$18:P$516)</f>
        <v>0</v>
      </c>
      <c r="H479" s="159">
        <f>SUMIF('EG-JUN'!$F$18:$F$516,PROVEEDORES!$D480,'EG-JUN'!Q$18:Q$516)</f>
        <v>0</v>
      </c>
      <c r="I479" s="159">
        <f>SUMIF('EG-JUN'!$F$18:$F$516,PROVEEDORES!$D480,'EG-JUN'!R$18:R$516)</f>
        <v>0</v>
      </c>
      <c r="J479" s="159">
        <f>SUMIF('EG-JUN'!$F$18:$F$516,PROVEEDORES!$D480,'EG-JUN'!S$18:S$516)</f>
        <v>0</v>
      </c>
      <c r="K479" s="159" t="str">
        <f t="shared" si="14"/>
        <v/>
      </c>
      <c r="L479" s="146" t="str">
        <f>IF(PROVEEDORES!G480="","",PROVEEDORES!G480)</f>
        <v/>
      </c>
    </row>
    <row r="480" spans="3:12" ht="17.45" customHeight="1" x14ac:dyDescent="0.2">
      <c r="C480" s="158">
        <f t="shared" si="15"/>
        <v>474</v>
      </c>
      <c r="D480" s="146" t="str">
        <f>IF(PROVEEDORES!E481="","",PROVEEDORES!E481)</f>
        <v/>
      </c>
      <c r="E480" s="146" t="str">
        <f>IF(PROVEEDORES!F481="","",PROVEEDORES!F481)</f>
        <v/>
      </c>
      <c r="F480" s="146" t="str">
        <f>IF(PROVEEDORES!D481="","",PROVEEDORES!D481)</f>
        <v/>
      </c>
      <c r="G480" s="159">
        <f>SUMIF('EG-JUN'!$F$18:$F$516,PROVEEDORES!$D481,'EG-JUN'!P$18:P$516)</f>
        <v>0</v>
      </c>
      <c r="H480" s="159">
        <f>SUMIF('EG-JUN'!$F$18:$F$516,PROVEEDORES!$D481,'EG-JUN'!Q$18:Q$516)</f>
        <v>0</v>
      </c>
      <c r="I480" s="159">
        <f>SUMIF('EG-JUN'!$F$18:$F$516,PROVEEDORES!$D481,'EG-JUN'!R$18:R$516)</f>
        <v>0</v>
      </c>
      <c r="J480" s="159">
        <f>SUMIF('EG-JUN'!$F$18:$F$516,PROVEEDORES!$D481,'EG-JUN'!S$18:S$516)</f>
        <v>0</v>
      </c>
      <c r="K480" s="159" t="str">
        <f t="shared" si="14"/>
        <v/>
      </c>
      <c r="L480" s="146" t="str">
        <f>IF(PROVEEDORES!G481="","",PROVEEDORES!G481)</f>
        <v/>
      </c>
    </row>
    <row r="481" spans="3:12" ht="17.45" customHeight="1" x14ac:dyDescent="0.2">
      <c r="C481" s="158">
        <f t="shared" si="15"/>
        <v>475</v>
      </c>
      <c r="D481" s="146" t="str">
        <f>IF(PROVEEDORES!E482="","",PROVEEDORES!E482)</f>
        <v/>
      </c>
      <c r="E481" s="146" t="str">
        <f>IF(PROVEEDORES!F482="","",PROVEEDORES!F482)</f>
        <v/>
      </c>
      <c r="F481" s="146" t="str">
        <f>IF(PROVEEDORES!D482="","",PROVEEDORES!D482)</f>
        <v/>
      </c>
      <c r="G481" s="159">
        <f>SUMIF('EG-JUN'!$F$18:$F$516,PROVEEDORES!$D482,'EG-JUN'!P$18:P$516)</f>
        <v>0</v>
      </c>
      <c r="H481" s="159">
        <f>SUMIF('EG-JUN'!$F$18:$F$516,PROVEEDORES!$D482,'EG-JUN'!Q$18:Q$516)</f>
        <v>0</v>
      </c>
      <c r="I481" s="159">
        <f>SUMIF('EG-JUN'!$F$18:$F$516,PROVEEDORES!$D482,'EG-JUN'!R$18:R$516)</f>
        <v>0</v>
      </c>
      <c r="J481" s="159">
        <f>SUMIF('EG-JUN'!$F$18:$F$516,PROVEEDORES!$D482,'EG-JUN'!S$18:S$516)</f>
        <v>0</v>
      </c>
      <c r="K481" s="159" t="str">
        <f t="shared" si="14"/>
        <v/>
      </c>
      <c r="L481" s="146" t="str">
        <f>IF(PROVEEDORES!G482="","",PROVEEDORES!G482)</f>
        <v/>
      </c>
    </row>
    <row r="482" spans="3:12" ht="17.45" customHeight="1" x14ac:dyDescent="0.2">
      <c r="C482" s="158">
        <f t="shared" si="15"/>
        <v>476</v>
      </c>
      <c r="D482" s="146" t="str">
        <f>IF(PROVEEDORES!E483="","",PROVEEDORES!E483)</f>
        <v/>
      </c>
      <c r="E482" s="146" t="str">
        <f>IF(PROVEEDORES!F483="","",PROVEEDORES!F483)</f>
        <v/>
      </c>
      <c r="F482" s="146" t="str">
        <f>IF(PROVEEDORES!D483="","",PROVEEDORES!D483)</f>
        <v/>
      </c>
      <c r="G482" s="159">
        <f>SUMIF('EG-JUN'!$F$18:$F$516,PROVEEDORES!$D483,'EG-JUN'!P$18:P$516)</f>
        <v>0</v>
      </c>
      <c r="H482" s="159">
        <f>SUMIF('EG-JUN'!$F$18:$F$516,PROVEEDORES!$D483,'EG-JUN'!Q$18:Q$516)</f>
        <v>0</v>
      </c>
      <c r="I482" s="159">
        <f>SUMIF('EG-JUN'!$F$18:$F$516,PROVEEDORES!$D483,'EG-JUN'!R$18:R$516)</f>
        <v>0</v>
      </c>
      <c r="J482" s="159">
        <f>SUMIF('EG-JUN'!$F$18:$F$516,PROVEEDORES!$D483,'EG-JUN'!S$18:S$516)</f>
        <v>0</v>
      </c>
      <c r="K482" s="159" t="str">
        <f t="shared" si="14"/>
        <v/>
      </c>
      <c r="L482" s="146" t="str">
        <f>IF(PROVEEDORES!G483="","",PROVEEDORES!G483)</f>
        <v/>
      </c>
    </row>
    <row r="483" spans="3:12" ht="17.45" customHeight="1" x14ac:dyDescent="0.2">
      <c r="C483" s="158">
        <f t="shared" si="15"/>
        <v>477</v>
      </c>
      <c r="D483" s="146" t="str">
        <f>IF(PROVEEDORES!E484="","",PROVEEDORES!E484)</f>
        <v/>
      </c>
      <c r="E483" s="146" t="str">
        <f>IF(PROVEEDORES!F484="","",PROVEEDORES!F484)</f>
        <v/>
      </c>
      <c r="F483" s="146" t="str">
        <f>IF(PROVEEDORES!D484="","",PROVEEDORES!D484)</f>
        <v/>
      </c>
      <c r="G483" s="159">
        <f>SUMIF('EG-JUN'!$F$18:$F$516,PROVEEDORES!$D484,'EG-JUN'!P$18:P$516)</f>
        <v>0</v>
      </c>
      <c r="H483" s="159">
        <f>SUMIF('EG-JUN'!$F$18:$F$516,PROVEEDORES!$D484,'EG-JUN'!Q$18:Q$516)</f>
        <v>0</v>
      </c>
      <c r="I483" s="159">
        <f>SUMIF('EG-JUN'!$F$18:$F$516,PROVEEDORES!$D484,'EG-JUN'!R$18:R$516)</f>
        <v>0</v>
      </c>
      <c r="J483" s="159">
        <f>SUMIF('EG-JUN'!$F$18:$F$516,PROVEEDORES!$D484,'EG-JUN'!S$18:S$516)</f>
        <v>0</v>
      </c>
      <c r="K483" s="159" t="str">
        <f t="shared" si="14"/>
        <v/>
      </c>
      <c r="L483" s="146" t="str">
        <f>IF(PROVEEDORES!G484="","",PROVEEDORES!G484)</f>
        <v/>
      </c>
    </row>
    <row r="484" spans="3:12" ht="17.45" customHeight="1" x14ac:dyDescent="0.2">
      <c r="C484" s="158">
        <f t="shared" si="15"/>
        <v>478</v>
      </c>
      <c r="D484" s="146" t="str">
        <f>IF(PROVEEDORES!E485="","",PROVEEDORES!E485)</f>
        <v/>
      </c>
      <c r="E484" s="146" t="str">
        <f>IF(PROVEEDORES!F485="","",PROVEEDORES!F485)</f>
        <v/>
      </c>
      <c r="F484" s="146" t="str">
        <f>IF(PROVEEDORES!D485="","",PROVEEDORES!D485)</f>
        <v/>
      </c>
      <c r="G484" s="159">
        <f>SUMIF('EG-JUN'!$F$18:$F$516,PROVEEDORES!$D485,'EG-JUN'!P$18:P$516)</f>
        <v>0</v>
      </c>
      <c r="H484" s="159">
        <f>SUMIF('EG-JUN'!$F$18:$F$516,PROVEEDORES!$D485,'EG-JUN'!Q$18:Q$516)</f>
        <v>0</v>
      </c>
      <c r="I484" s="159">
        <f>SUMIF('EG-JUN'!$F$18:$F$516,PROVEEDORES!$D485,'EG-JUN'!R$18:R$516)</f>
        <v>0</v>
      </c>
      <c r="J484" s="159">
        <f>SUMIF('EG-JUN'!$F$18:$F$516,PROVEEDORES!$D485,'EG-JUN'!S$18:S$516)</f>
        <v>0</v>
      </c>
      <c r="K484" s="159" t="str">
        <f t="shared" si="14"/>
        <v/>
      </c>
      <c r="L484" s="146" t="str">
        <f>IF(PROVEEDORES!G485="","",PROVEEDORES!G485)</f>
        <v/>
      </c>
    </row>
    <row r="485" spans="3:12" ht="17.45" customHeight="1" x14ac:dyDescent="0.2">
      <c r="C485" s="158">
        <f t="shared" si="15"/>
        <v>479</v>
      </c>
      <c r="D485" s="146" t="str">
        <f>IF(PROVEEDORES!E486="","",PROVEEDORES!E486)</f>
        <v/>
      </c>
      <c r="E485" s="146" t="str">
        <f>IF(PROVEEDORES!F486="","",PROVEEDORES!F486)</f>
        <v/>
      </c>
      <c r="F485" s="146" t="str">
        <f>IF(PROVEEDORES!D486="","",PROVEEDORES!D486)</f>
        <v/>
      </c>
      <c r="G485" s="159">
        <f>SUMIF('EG-JUN'!$F$18:$F$516,PROVEEDORES!$D486,'EG-JUN'!P$18:P$516)</f>
        <v>0</v>
      </c>
      <c r="H485" s="159">
        <f>SUMIF('EG-JUN'!$F$18:$F$516,PROVEEDORES!$D486,'EG-JUN'!Q$18:Q$516)</f>
        <v>0</v>
      </c>
      <c r="I485" s="159">
        <f>SUMIF('EG-JUN'!$F$18:$F$516,PROVEEDORES!$D486,'EG-JUN'!R$18:R$516)</f>
        <v>0</v>
      </c>
      <c r="J485" s="159">
        <f>SUMIF('EG-JUN'!$F$18:$F$516,PROVEEDORES!$D486,'EG-JUN'!S$18:S$516)</f>
        <v>0</v>
      </c>
      <c r="K485" s="159" t="str">
        <f t="shared" si="14"/>
        <v/>
      </c>
      <c r="L485" s="146" t="str">
        <f>IF(PROVEEDORES!G486="","",PROVEEDORES!G486)</f>
        <v/>
      </c>
    </row>
    <row r="486" spans="3:12" ht="17.45" customHeight="1" x14ac:dyDescent="0.2">
      <c r="C486" s="158">
        <f t="shared" si="15"/>
        <v>480</v>
      </c>
      <c r="D486" s="146" t="str">
        <f>IF(PROVEEDORES!E487="","",PROVEEDORES!E487)</f>
        <v/>
      </c>
      <c r="E486" s="146" t="str">
        <f>IF(PROVEEDORES!F487="","",PROVEEDORES!F487)</f>
        <v/>
      </c>
      <c r="F486" s="146" t="str">
        <f>IF(PROVEEDORES!D487="","",PROVEEDORES!D487)</f>
        <v/>
      </c>
      <c r="G486" s="159">
        <f>SUMIF('EG-JUN'!$F$18:$F$516,PROVEEDORES!$D487,'EG-JUN'!P$18:P$516)</f>
        <v>0</v>
      </c>
      <c r="H486" s="159">
        <f>SUMIF('EG-JUN'!$F$18:$F$516,PROVEEDORES!$D487,'EG-JUN'!Q$18:Q$516)</f>
        <v>0</v>
      </c>
      <c r="I486" s="159">
        <f>SUMIF('EG-JUN'!$F$18:$F$516,PROVEEDORES!$D487,'EG-JUN'!R$18:R$516)</f>
        <v>0</v>
      </c>
      <c r="J486" s="159">
        <f>SUMIF('EG-JUN'!$F$18:$F$516,PROVEEDORES!$D487,'EG-JUN'!S$18:S$516)</f>
        <v>0</v>
      </c>
      <c r="K486" s="159" t="str">
        <f t="shared" si="14"/>
        <v/>
      </c>
      <c r="L486" s="146" t="str">
        <f>IF(PROVEEDORES!G487="","",PROVEEDORES!G487)</f>
        <v/>
      </c>
    </row>
    <row r="487" spans="3:12" ht="17.45" customHeight="1" x14ac:dyDescent="0.2">
      <c r="C487" s="158">
        <f t="shared" si="15"/>
        <v>481</v>
      </c>
      <c r="D487" s="146" t="str">
        <f>IF(PROVEEDORES!E488="","",PROVEEDORES!E488)</f>
        <v/>
      </c>
      <c r="E487" s="146" t="str">
        <f>IF(PROVEEDORES!F488="","",PROVEEDORES!F488)</f>
        <v/>
      </c>
      <c r="F487" s="146" t="str">
        <f>IF(PROVEEDORES!D488="","",PROVEEDORES!D488)</f>
        <v/>
      </c>
      <c r="G487" s="159">
        <f>SUMIF('EG-JUN'!$F$18:$F$516,PROVEEDORES!$D488,'EG-JUN'!P$18:P$516)</f>
        <v>0</v>
      </c>
      <c r="H487" s="159">
        <f>SUMIF('EG-JUN'!$F$18:$F$516,PROVEEDORES!$D488,'EG-JUN'!Q$18:Q$516)</f>
        <v>0</v>
      </c>
      <c r="I487" s="159">
        <f>SUMIF('EG-JUN'!$F$18:$F$516,PROVEEDORES!$D488,'EG-JUN'!R$18:R$516)</f>
        <v>0</v>
      </c>
      <c r="J487" s="159">
        <f>SUMIF('EG-JUN'!$F$18:$F$516,PROVEEDORES!$D488,'EG-JUN'!S$18:S$516)</f>
        <v>0</v>
      </c>
      <c r="K487" s="159" t="str">
        <f t="shared" si="14"/>
        <v/>
      </c>
      <c r="L487" s="146" t="str">
        <f>IF(PROVEEDORES!G488="","",PROVEEDORES!G488)</f>
        <v/>
      </c>
    </row>
    <row r="488" spans="3:12" ht="17.45" customHeight="1" x14ac:dyDescent="0.2">
      <c r="C488" s="158">
        <f t="shared" si="15"/>
        <v>482</v>
      </c>
      <c r="D488" s="146" t="str">
        <f>IF(PROVEEDORES!E489="","",PROVEEDORES!E489)</f>
        <v/>
      </c>
      <c r="E488" s="146" t="str">
        <f>IF(PROVEEDORES!F489="","",PROVEEDORES!F489)</f>
        <v/>
      </c>
      <c r="F488" s="146" t="str">
        <f>IF(PROVEEDORES!D489="","",PROVEEDORES!D489)</f>
        <v/>
      </c>
      <c r="G488" s="159">
        <f>SUMIF('EG-JUN'!$F$18:$F$516,PROVEEDORES!$D489,'EG-JUN'!P$18:P$516)</f>
        <v>0</v>
      </c>
      <c r="H488" s="159">
        <f>SUMIF('EG-JUN'!$F$18:$F$516,PROVEEDORES!$D489,'EG-JUN'!Q$18:Q$516)</f>
        <v>0</v>
      </c>
      <c r="I488" s="159">
        <f>SUMIF('EG-JUN'!$F$18:$F$516,PROVEEDORES!$D489,'EG-JUN'!R$18:R$516)</f>
        <v>0</v>
      </c>
      <c r="J488" s="159">
        <f>SUMIF('EG-JUN'!$F$18:$F$516,PROVEEDORES!$D489,'EG-JUN'!S$18:S$516)</f>
        <v>0</v>
      </c>
      <c r="K488" s="159" t="str">
        <f t="shared" si="14"/>
        <v/>
      </c>
      <c r="L488" s="146" t="str">
        <f>IF(PROVEEDORES!G489="","",PROVEEDORES!G489)</f>
        <v/>
      </c>
    </row>
    <row r="489" spans="3:12" ht="17.45" customHeight="1" x14ac:dyDescent="0.2">
      <c r="C489" s="158">
        <f t="shared" si="15"/>
        <v>483</v>
      </c>
      <c r="D489" s="146" t="str">
        <f>IF(PROVEEDORES!E490="","",PROVEEDORES!E490)</f>
        <v/>
      </c>
      <c r="E489" s="146" t="str">
        <f>IF(PROVEEDORES!F490="","",PROVEEDORES!F490)</f>
        <v/>
      </c>
      <c r="F489" s="146" t="str">
        <f>IF(PROVEEDORES!D490="","",PROVEEDORES!D490)</f>
        <v/>
      </c>
      <c r="G489" s="159">
        <f>SUMIF('EG-JUN'!$F$18:$F$516,PROVEEDORES!$D490,'EG-JUN'!P$18:P$516)</f>
        <v>0</v>
      </c>
      <c r="H489" s="159">
        <f>SUMIF('EG-JUN'!$F$18:$F$516,PROVEEDORES!$D490,'EG-JUN'!Q$18:Q$516)</f>
        <v>0</v>
      </c>
      <c r="I489" s="159">
        <f>SUMIF('EG-JUN'!$F$18:$F$516,PROVEEDORES!$D490,'EG-JUN'!R$18:R$516)</f>
        <v>0</v>
      </c>
      <c r="J489" s="159">
        <f>SUMIF('EG-JUN'!$F$18:$F$516,PROVEEDORES!$D490,'EG-JUN'!S$18:S$516)</f>
        <v>0</v>
      </c>
      <c r="K489" s="159" t="str">
        <f t="shared" si="14"/>
        <v/>
      </c>
      <c r="L489" s="146" t="str">
        <f>IF(PROVEEDORES!G490="","",PROVEEDORES!G490)</f>
        <v/>
      </c>
    </row>
    <row r="490" spans="3:12" ht="17.45" customHeight="1" x14ac:dyDescent="0.2">
      <c r="C490" s="158">
        <f t="shared" si="15"/>
        <v>484</v>
      </c>
      <c r="D490" s="146" t="str">
        <f>IF(PROVEEDORES!E491="","",PROVEEDORES!E491)</f>
        <v/>
      </c>
      <c r="E490" s="146" t="str">
        <f>IF(PROVEEDORES!F491="","",PROVEEDORES!F491)</f>
        <v/>
      </c>
      <c r="F490" s="146" t="str">
        <f>IF(PROVEEDORES!D491="","",PROVEEDORES!D491)</f>
        <v/>
      </c>
      <c r="G490" s="159">
        <f>SUMIF('EG-JUN'!$F$18:$F$516,PROVEEDORES!$D491,'EG-JUN'!P$18:P$516)</f>
        <v>0</v>
      </c>
      <c r="H490" s="159">
        <f>SUMIF('EG-JUN'!$F$18:$F$516,PROVEEDORES!$D491,'EG-JUN'!Q$18:Q$516)</f>
        <v>0</v>
      </c>
      <c r="I490" s="159">
        <f>SUMIF('EG-JUN'!$F$18:$F$516,PROVEEDORES!$D491,'EG-JUN'!R$18:R$516)</f>
        <v>0</v>
      </c>
      <c r="J490" s="159">
        <f>SUMIF('EG-JUN'!$F$18:$F$516,PROVEEDORES!$D491,'EG-JUN'!S$18:S$516)</f>
        <v>0</v>
      </c>
      <c r="K490" s="159" t="str">
        <f t="shared" si="14"/>
        <v/>
      </c>
      <c r="L490" s="146" t="str">
        <f>IF(PROVEEDORES!G491="","",PROVEEDORES!G491)</f>
        <v/>
      </c>
    </row>
    <row r="491" spans="3:12" ht="17.45" customHeight="1" x14ac:dyDescent="0.2">
      <c r="C491" s="158">
        <f t="shared" si="15"/>
        <v>485</v>
      </c>
      <c r="D491" s="146" t="str">
        <f>IF(PROVEEDORES!E492="","",PROVEEDORES!E492)</f>
        <v/>
      </c>
      <c r="E491" s="146" t="str">
        <f>IF(PROVEEDORES!F492="","",PROVEEDORES!F492)</f>
        <v/>
      </c>
      <c r="F491" s="146" t="str">
        <f>IF(PROVEEDORES!D492="","",PROVEEDORES!D492)</f>
        <v/>
      </c>
      <c r="G491" s="159">
        <f>SUMIF('EG-JUN'!$F$18:$F$516,PROVEEDORES!$D492,'EG-JUN'!P$18:P$516)</f>
        <v>0</v>
      </c>
      <c r="H491" s="159">
        <f>SUMIF('EG-JUN'!$F$18:$F$516,PROVEEDORES!$D492,'EG-JUN'!Q$18:Q$516)</f>
        <v>0</v>
      </c>
      <c r="I491" s="159">
        <f>SUMIF('EG-JUN'!$F$18:$F$516,PROVEEDORES!$D492,'EG-JUN'!R$18:R$516)</f>
        <v>0</v>
      </c>
      <c r="J491" s="159">
        <f>SUMIF('EG-JUN'!$F$18:$F$516,PROVEEDORES!$D492,'EG-JUN'!S$18:S$516)</f>
        <v>0</v>
      </c>
      <c r="K491" s="159" t="str">
        <f t="shared" si="14"/>
        <v/>
      </c>
      <c r="L491" s="146" t="str">
        <f>IF(PROVEEDORES!G492="","",PROVEEDORES!G492)</f>
        <v/>
      </c>
    </row>
    <row r="492" spans="3:12" ht="17.45" customHeight="1" x14ac:dyDescent="0.2">
      <c r="C492" s="158">
        <f t="shared" si="15"/>
        <v>486</v>
      </c>
      <c r="D492" s="146" t="str">
        <f>IF(PROVEEDORES!E493="","",PROVEEDORES!E493)</f>
        <v/>
      </c>
      <c r="E492" s="146" t="str">
        <f>IF(PROVEEDORES!F493="","",PROVEEDORES!F493)</f>
        <v/>
      </c>
      <c r="F492" s="146" t="str">
        <f>IF(PROVEEDORES!D493="","",PROVEEDORES!D493)</f>
        <v/>
      </c>
      <c r="G492" s="159">
        <f>SUMIF('EG-JUN'!$F$18:$F$516,PROVEEDORES!$D493,'EG-JUN'!P$18:P$516)</f>
        <v>0</v>
      </c>
      <c r="H492" s="159">
        <f>SUMIF('EG-JUN'!$F$18:$F$516,PROVEEDORES!$D493,'EG-JUN'!Q$18:Q$516)</f>
        <v>0</v>
      </c>
      <c r="I492" s="159">
        <f>SUMIF('EG-JUN'!$F$18:$F$516,PROVEEDORES!$D493,'EG-JUN'!R$18:R$516)</f>
        <v>0</v>
      </c>
      <c r="J492" s="159">
        <f>SUMIF('EG-JUN'!$F$18:$F$516,PROVEEDORES!$D493,'EG-JUN'!S$18:S$516)</f>
        <v>0</v>
      </c>
      <c r="K492" s="159" t="str">
        <f t="shared" si="14"/>
        <v/>
      </c>
      <c r="L492" s="146" t="str">
        <f>IF(PROVEEDORES!G493="","",PROVEEDORES!G493)</f>
        <v/>
      </c>
    </row>
    <row r="493" spans="3:12" ht="17.45" customHeight="1" x14ac:dyDescent="0.2">
      <c r="C493" s="158">
        <f t="shared" si="15"/>
        <v>487</v>
      </c>
      <c r="D493" s="146" t="str">
        <f>IF(PROVEEDORES!E494="","",PROVEEDORES!E494)</f>
        <v/>
      </c>
      <c r="E493" s="146" t="str">
        <f>IF(PROVEEDORES!F494="","",PROVEEDORES!F494)</f>
        <v/>
      </c>
      <c r="F493" s="146" t="str">
        <f>IF(PROVEEDORES!D494="","",PROVEEDORES!D494)</f>
        <v/>
      </c>
      <c r="G493" s="159">
        <f>SUMIF('EG-JUN'!$F$18:$F$516,PROVEEDORES!$D494,'EG-JUN'!P$18:P$516)</f>
        <v>0</v>
      </c>
      <c r="H493" s="159">
        <f>SUMIF('EG-JUN'!$F$18:$F$516,PROVEEDORES!$D494,'EG-JUN'!Q$18:Q$516)</f>
        <v>0</v>
      </c>
      <c r="I493" s="159">
        <f>SUMIF('EG-JUN'!$F$18:$F$516,PROVEEDORES!$D494,'EG-JUN'!R$18:R$516)</f>
        <v>0</v>
      </c>
      <c r="J493" s="159">
        <f>SUMIF('EG-JUN'!$F$18:$F$516,PROVEEDORES!$D494,'EG-JUN'!S$18:S$516)</f>
        <v>0</v>
      </c>
      <c r="K493" s="159" t="str">
        <f t="shared" si="14"/>
        <v/>
      </c>
      <c r="L493" s="146" t="str">
        <f>IF(PROVEEDORES!G494="","",PROVEEDORES!G494)</f>
        <v/>
      </c>
    </row>
    <row r="494" spans="3:12" ht="17.45" customHeight="1" x14ac:dyDescent="0.2">
      <c r="C494" s="158">
        <f t="shared" si="15"/>
        <v>488</v>
      </c>
      <c r="D494" s="146" t="str">
        <f>IF(PROVEEDORES!E495="","",PROVEEDORES!E495)</f>
        <v/>
      </c>
      <c r="E494" s="146" t="str">
        <f>IF(PROVEEDORES!F495="","",PROVEEDORES!F495)</f>
        <v/>
      </c>
      <c r="F494" s="146" t="str">
        <f>IF(PROVEEDORES!D495="","",PROVEEDORES!D495)</f>
        <v/>
      </c>
      <c r="G494" s="159">
        <f>SUMIF('EG-JUN'!$F$18:$F$516,PROVEEDORES!$D495,'EG-JUN'!P$18:P$516)</f>
        <v>0</v>
      </c>
      <c r="H494" s="159">
        <f>SUMIF('EG-JUN'!$F$18:$F$516,PROVEEDORES!$D495,'EG-JUN'!Q$18:Q$516)</f>
        <v>0</v>
      </c>
      <c r="I494" s="159">
        <f>SUMIF('EG-JUN'!$F$18:$F$516,PROVEEDORES!$D495,'EG-JUN'!R$18:R$516)</f>
        <v>0</v>
      </c>
      <c r="J494" s="159">
        <f>SUMIF('EG-JUN'!$F$18:$F$516,PROVEEDORES!$D495,'EG-JUN'!S$18:S$516)</f>
        <v>0</v>
      </c>
      <c r="K494" s="159" t="str">
        <f t="shared" si="14"/>
        <v/>
      </c>
      <c r="L494" s="146" t="str">
        <f>IF(PROVEEDORES!G495="","",PROVEEDORES!G495)</f>
        <v/>
      </c>
    </row>
    <row r="495" spans="3:12" ht="17.45" customHeight="1" x14ac:dyDescent="0.2">
      <c r="C495" s="158">
        <f t="shared" si="15"/>
        <v>489</v>
      </c>
      <c r="D495" s="146" t="str">
        <f>IF(PROVEEDORES!E496="","",PROVEEDORES!E496)</f>
        <v/>
      </c>
      <c r="E495" s="146" t="str">
        <f>IF(PROVEEDORES!F496="","",PROVEEDORES!F496)</f>
        <v/>
      </c>
      <c r="F495" s="146" t="str">
        <f>IF(PROVEEDORES!D496="","",PROVEEDORES!D496)</f>
        <v/>
      </c>
      <c r="G495" s="159">
        <f>SUMIF('EG-JUN'!$F$18:$F$516,PROVEEDORES!$D496,'EG-JUN'!P$18:P$516)</f>
        <v>0</v>
      </c>
      <c r="H495" s="159">
        <f>SUMIF('EG-JUN'!$F$18:$F$516,PROVEEDORES!$D496,'EG-JUN'!Q$18:Q$516)</f>
        <v>0</v>
      </c>
      <c r="I495" s="159">
        <f>SUMIF('EG-JUN'!$F$18:$F$516,PROVEEDORES!$D496,'EG-JUN'!R$18:R$516)</f>
        <v>0</v>
      </c>
      <c r="J495" s="159">
        <f>SUMIF('EG-JUN'!$F$18:$F$516,PROVEEDORES!$D496,'EG-JUN'!S$18:S$516)</f>
        <v>0</v>
      </c>
      <c r="K495" s="159" t="str">
        <f t="shared" si="14"/>
        <v/>
      </c>
      <c r="L495" s="146" t="str">
        <f>IF(PROVEEDORES!G496="","",PROVEEDORES!G496)</f>
        <v/>
      </c>
    </row>
    <row r="496" spans="3:12" ht="17.45" customHeight="1" x14ac:dyDescent="0.2">
      <c r="C496" s="158">
        <f t="shared" si="15"/>
        <v>490</v>
      </c>
      <c r="D496" s="146" t="str">
        <f>IF(PROVEEDORES!E497="","",PROVEEDORES!E497)</f>
        <v/>
      </c>
      <c r="E496" s="146" t="str">
        <f>IF(PROVEEDORES!F497="","",PROVEEDORES!F497)</f>
        <v/>
      </c>
      <c r="F496" s="146" t="str">
        <f>IF(PROVEEDORES!D497="","",PROVEEDORES!D497)</f>
        <v/>
      </c>
      <c r="G496" s="159">
        <f>SUMIF('EG-JUN'!$F$18:$F$516,PROVEEDORES!$D497,'EG-JUN'!P$18:P$516)</f>
        <v>0</v>
      </c>
      <c r="H496" s="159">
        <f>SUMIF('EG-JUN'!$F$18:$F$516,PROVEEDORES!$D497,'EG-JUN'!Q$18:Q$516)</f>
        <v>0</v>
      </c>
      <c r="I496" s="159">
        <f>SUMIF('EG-JUN'!$F$18:$F$516,PROVEEDORES!$D497,'EG-JUN'!R$18:R$516)</f>
        <v>0</v>
      </c>
      <c r="J496" s="159">
        <f>SUMIF('EG-JUN'!$F$18:$F$516,PROVEEDORES!$D497,'EG-JUN'!S$18:S$516)</f>
        <v>0</v>
      </c>
      <c r="K496" s="159" t="str">
        <f t="shared" si="14"/>
        <v/>
      </c>
      <c r="L496" s="146" t="str">
        <f>IF(PROVEEDORES!G497="","",PROVEEDORES!G497)</f>
        <v/>
      </c>
    </row>
    <row r="497" spans="3:12" ht="17.45" customHeight="1" x14ac:dyDescent="0.2">
      <c r="C497" s="158">
        <f t="shared" si="15"/>
        <v>491</v>
      </c>
      <c r="D497" s="146" t="str">
        <f>IF(PROVEEDORES!E498="","",PROVEEDORES!E498)</f>
        <v/>
      </c>
      <c r="E497" s="146" t="str">
        <f>IF(PROVEEDORES!F498="","",PROVEEDORES!F498)</f>
        <v/>
      </c>
      <c r="F497" s="146" t="str">
        <f>IF(PROVEEDORES!D498="","",PROVEEDORES!D498)</f>
        <v/>
      </c>
      <c r="G497" s="159">
        <f>SUMIF('EG-JUN'!$F$18:$F$516,PROVEEDORES!$D498,'EG-JUN'!P$18:P$516)</f>
        <v>0</v>
      </c>
      <c r="H497" s="159">
        <f>SUMIF('EG-JUN'!$F$18:$F$516,PROVEEDORES!$D498,'EG-JUN'!Q$18:Q$516)</f>
        <v>0</v>
      </c>
      <c r="I497" s="159">
        <f>SUMIF('EG-JUN'!$F$18:$F$516,PROVEEDORES!$D498,'EG-JUN'!R$18:R$516)</f>
        <v>0</v>
      </c>
      <c r="J497" s="159">
        <f>SUMIF('EG-JUN'!$F$18:$F$516,PROVEEDORES!$D498,'EG-JUN'!S$18:S$516)</f>
        <v>0</v>
      </c>
      <c r="K497" s="159" t="str">
        <f t="shared" si="14"/>
        <v/>
      </c>
      <c r="L497" s="146" t="str">
        <f>IF(PROVEEDORES!G498="","",PROVEEDORES!G498)</f>
        <v/>
      </c>
    </row>
    <row r="498" spans="3:12" ht="17.45" customHeight="1" x14ac:dyDescent="0.2">
      <c r="C498" s="158">
        <f t="shared" si="15"/>
        <v>492</v>
      </c>
      <c r="D498" s="146" t="str">
        <f>IF(PROVEEDORES!E499="","",PROVEEDORES!E499)</f>
        <v/>
      </c>
      <c r="E498" s="146" t="str">
        <f>IF(PROVEEDORES!F499="","",PROVEEDORES!F499)</f>
        <v/>
      </c>
      <c r="F498" s="146" t="str">
        <f>IF(PROVEEDORES!D499="","",PROVEEDORES!D499)</f>
        <v/>
      </c>
      <c r="G498" s="159">
        <f>SUMIF('EG-JUN'!$F$18:$F$516,PROVEEDORES!$D499,'EG-JUN'!P$18:P$516)</f>
        <v>0</v>
      </c>
      <c r="H498" s="159">
        <f>SUMIF('EG-JUN'!$F$18:$F$516,PROVEEDORES!$D499,'EG-JUN'!Q$18:Q$516)</f>
        <v>0</v>
      </c>
      <c r="I498" s="159">
        <f>SUMIF('EG-JUN'!$F$18:$F$516,PROVEEDORES!$D499,'EG-JUN'!R$18:R$516)</f>
        <v>0</v>
      </c>
      <c r="J498" s="159">
        <f>SUMIF('EG-JUN'!$F$18:$F$516,PROVEEDORES!$D499,'EG-JUN'!S$18:S$516)</f>
        <v>0</v>
      </c>
      <c r="K498" s="159" t="str">
        <f t="shared" si="14"/>
        <v/>
      </c>
      <c r="L498" s="146" t="str">
        <f>IF(PROVEEDORES!G499="","",PROVEEDORES!G499)</f>
        <v/>
      </c>
    </row>
    <row r="499" spans="3:12" ht="17.45" customHeight="1" x14ac:dyDescent="0.2">
      <c r="C499" s="158">
        <f t="shared" si="15"/>
        <v>493</v>
      </c>
      <c r="D499" s="146" t="str">
        <f>IF(PROVEEDORES!E500="","",PROVEEDORES!E500)</f>
        <v/>
      </c>
      <c r="E499" s="146" t="str">
        <f>IF(PROVEEDORES!F500="","",PROVEEDORES!F500)</f>
        <v/>
      </c>
      <c r="F499" s="146" t="str">
        <f>IF(PROVEEDORES!D500="","",PROVEEDORES!D500)</f>
        <v/>
      </c>
      <c r="G499" s="159">
        <f>SUMIF('EG-JUN'!$F$18:$F$516,PROVEEDORES!$D500,'EG-JUN'!P$18:P$516)</f>
        <v>0</v>
      </c>
      <c r="H499" s="159">
        <f>SUMIF('EG-JUN'!$F$18:$F$516,PROVEEDORES!$D500,'EG-JUN'!Q$18:Q$516)</f>
        <v>0</v>
      </c>
      <c r="I499" s="159">
        <f>SUMIF('EG-JUN'!$F$18:$F$516,PROVEEDORES!$D500,'EG-JUN'!R$18:R$516)</f>
        <v>0</v>
      </c>
      <c r="J499" s="159">
        <f>SUMIF('EG-JUN'!$F$18:$F$516,PROVEEDORES!$D500,'EG-JUN'!S$18:S$516)</f>
        <v>0</v>
      </c>
      <c r="K499" s="159" t="str">
        <f t="shared" si="14"/>
        <v/>
      </c>
      <c r="L499" s="146" t="str">
        <f>IF(PROVEEDORES!G500="","",PROVEEDORES!G500)</f>
        <v/>
      </c>
    </row>
    <row r="500" spans="3:12" ht="17.45" customHeight="1" x14ac:dyDescent="0.2">
      <c r="C500" s="158">
        <f t="shared" si="15"/>
        <v>494</v>
      </c>
      <c r="D500" s="146" t="str">
        <f>IF(PROVEEDORES!E501="","",PROVEEDORES!E501)</f>
        <v/>
      </c>
      <c r="E500" s="146" t="str">
        <f>IF(PROVEEDORES!F501="","",PROVEEDORES!F501)</f>
        <v/>
      </c>
      <c r="F500" s="146" t="str">
        <f>IF(PROVEEDORES!D501="","",PROVEEDORES!D501)</f>
        <v/>
      </c>
      <c r="G500" s="159">
        <f>SUMIF('EG-JUN'!$F$18:$F$516,PROVEEDORES!$D501,'EG-JUN'!P$18:P$516)</f>
        <v>0</v>
      </c>
      <c r="H500" s="159">
        <f>SUMIF('EG-JUN'!$F$18:$F$516,PROVEEDORES!$D501,'EG-JUN'!Q$18:Q$516)</f>
        <v>0</v>
      </c>
      <c r="I500" s="159">
        <f>SUMIF('EG-JUN'!$F$18:$F$516,PROVEEDORES!$D501,'EG-JUN'!R$18:R$516)</f>
        <v>0</v>
      </c>
      <c r="J500" s="159">
        <f>SUMIF('EG-JUN'!$F$18:$F$516,PROVEEDORES!$D501,'EG-JUN'!S$18:S$516)</f>
        <v>0</v>
      </c>
      <c r="K500" s="159" t="str">
        <f t="shared" si="14"/>
        <v/>
      </c>
      <c r="L500" s="146" t="str">
        <f>IF(PROVEEDORES!G501="","",PROVEEDORES!G501)</f>
        <v/>
      </c>
    </row>
    <row r="501" spans="3:12" ht="17.45" customHeight="1" x14ac:dyDescent="0.2">
      <c r="C501" s="158">
        <f t="shared" si="15"/>
        <v>495</v>
      </c>
      <c r="D501" s="146" t="str">
        <f>IF(PROVEEDORES!E502="","",PROVEEDORES!E502)</f>
        <v/>
      </c>
      <c r="E501" s="146" t="str">
        <f>IF(PROVEEDORES!F502="","",PROVEEDORES!F502)</f>
        <v/>
      </c>
      <c r="F501" s="146" t="str">
        <f>IF(PROVEEDORES!D502="","",PROVEEDORES!D502)</f>
        <v/>
      </c>
      <c r="G501" s="159">
        <f>SUMIF('EG-JUN'!$F$18:$F$516,PROVEEDORES!$D502,'EG-JUN'!P$18:P$516)</f>
        <v>0</v>
      </c>
      <c r="H501" s="159">
        <f>SUMIF('EG-JUN'!$F$18:$F$516,PROVEEDORES!$D502,'EG-JUN'!Q$18:Q$516)</f>
        <v>0</v>
      </c>
      <c r="I501" s="159">
        <f>SUMIF('EG-JUN'!$F$18:$F$516,PROVEEDORES!$D502,'EG-JUN'!R$18:R$516)</f>
        <v>0</v>
      </c>
      <c r="J501" s="159">
        <f>SUMIF('EG-JUN'!$F$18:$F$516,PROVEEDORES!$D502,'EG-JUN'!S$18:S$516)</f>
        <v>0</v>
      </c>
      <c r="K501" s="159" t="str">
        <f t="shared" si="14"/>
        <v/>
      </c>
      <c r="L501" s="146" t="str">
        <f>IF(PROVEEDORES!G502="","",PROVEEDORES!G502)</f>
        <v/>
      </c>
    </row>
    <row r="502" spans="3:12" ht="17.45" customHeight="1" x14ac:dyDescent="0.2">
      <c r="C502" s="158">
        <f t="shared" si="15"/>
        <v>496</v>
      </c>
      <c r="D502" s="146" t="str">
        <f>IF(PROVEEDORES!E503="","",PROVEEDORES!E503)</f>
        <v/>
      </c>
      <c r="E502" s="146" t="str">
        <f>IF(PROVEEDORES!F503="","",PROVEEDORES!F503)</f>
        <v/>
      </c>
      <c r="F502" s="146" t="str">
        <f>IF(PROVEEDORES!D503="","",PROVEEDORES!D503)</f>
        <v/>
      </c>
      <c r="G502" s="159">
        <f>SUMIF('EG-JUN'!$F$18:$F$516,PROVEEDORES!$D503,'EG-JUN'!P$18:P$516)</f>
        <v>0</v>
      </c>
      <c r="H502" s="159">
        <f>SUMIF('EG-JUN'!$F$18:$F$516,PROVEEDORES!$D503,'EG-JUN'!Q$18:Q$516)</f>
        <v>0</v>
      </c>
      <c r="I502" s="159">
        <f>SUMIF('EG-JUN'!$F$18:$F$516,PROVEEDORES!$D503,'EG-JUN'!R$18:R$516)</f>
        <v>0</v>
      </c>
      <c r="J502" s="159">
        <f>SUMIF('EG-JUN'!$F$18:$F$516,PROVEEDORES!$D503,'EG-JUN'!S$18:S$516)</f>
        <v>0</v>
      </c>
      <c r="K502" s="159" t="str">
        <f t="shared" si="14"/>
        <v/>
      </c>
      <c r="L502" s="146" t="str">
        <f>IF(PROVEEDORES!G503="","",PROVEEDORES!G503)</f>
        <v/>
      </c>
    </row>
    <row r="503" spans="3:12" ht="17.45" customHeight="1" x14ac:dyDescent="0.2">
      <c r="C503" s="158">
        <f t="shared" si="15"/>
        <v>497</v>
      </c>
      <c r="D503" s="146" t="str">
        <f>IF(PROVEEDORES!E504="","",PROVEEDORES!E504)</f>
        <v/>
      </c>
      <c r="E503" s="146" t="str">
        <f>IF(PROVEEDORES!F504="","",PROVEEDORES!F504)</f>
        <v/>
      </c>
      <c r="F503" s="146" t="str">
        <f>IF(PROVEEDORES!D504="","",PROVEEDORES!D504)</f>
        <v/>
      </c>
      <c r="G503" s="159">
        <f>SUMIF('EG-JUN'!$F$18:$F$516,PROVEEDORES!$D504,'EG-JUN'!P$18:P$516)</f>
        <v>0</v>
      </c>
      <c r="H503" s="159">
        <f>SUMIF('EG-JUN'!$F$18:$F$516,PROVEEDORES!$D504,'EG-JUN'!Q$18:Q$516)</f>
        <v>0</v>
      </c>
      <c r="I503" s="159">
        <f>SUMIF('EG-JUN'!$F$18:$F$516,PROVEEDORES!$D504,'EG-JUN'!R$18:R$516)</f>
        <v>0</v>
      </c>
      <c r="J503" s="159">
        <f>SUMIF('EG-JUN'!$F$18:$F$516,PROVEEDORES!$D504,'EG-JUN'!S$18:S$516)</f>
        <v>0</v>
      </c>
      <c r="K503" s="159" t="str">
        <f t="shared" si="14"/>
        <v/>
      </c>
      <c r="L503" s="146" t="str">
        <f>IF(PROVEEDORES!G504="","",PROVEEDORES!G504)</f>
        <v/>
      </c>
    </row>
    <row r="504" spans="3:12" ht="17.45" customHeight="1" x14ac:dyDescent="0.2">
      <c r="C504" s="158">
        <f t="shared" si="15"/>
        <v>498</v>
      </c>
      <c r="D504" s="146" t="str">
        <f>IF(PROVEEDORES!E505="","",PROVEEDORES!E505)</f>
        <v/>
      </c>
      <c r="E504" s="146" t="str">
        <f>IF(PROVEEDORES!F505="","",PROVEEDORES!F505)</f>
        <v/>
      </c>
      <c r="F504" s="146" t="str">
        <f>IF(PROVEEDORES!D505="","",PROVEEDORES!D505)</f>
        <v/>
      </c>
      <c r="G504" s="159">
        <f>SUMIF('EG-JUN'!$F$18:$F$516,PROVEEDORES!$D505,'EG-JUN'!P$18:P$516)</f>
        <v>0</v>
      </c>
      <c r="H504" s="159">
        <f>SUMIF('EG-JUN'!$F$18:$F$516,PROVEEDORES!$D505,'EG-JUN'!Q$18:Q$516)</f>
        <v>0</v>
      </c>
      <c r="I504" s="159">
        <f>SUMIF('EG-JUN'!$F$18:$F$516,PROVEEDORES!$D505,'EG-JUN'!R$18:R$516)</f>
        <v>0</v>
      </c>
      <c r="J504" s="159">
        <f>SUMIF('EG-JUN'!$F$18:$F$516,PROVEEDORES!$D505,'EG-JUN'!S$18:S$516)</f>
        <v>0</v>
      </c>
      <c r="K504" s="159" t="str">
        <f t="shared" si="14"/>
        <v/>
      </c>
      <c r="L504" s="146" t="str">
        <f>IF(PROVEEDORES!G505="","",PROVEEDORES!G505)</f>
        <v/>
      </c>
    </row>
    <row r="505" spans="3:12" ht="17.45" customHeight="1" x14ac:dyDescent="0.2">
      <c r="C505" s="158">
        <f t="shared" si="15"/>
        <v>499</v>
      </c>
      <c r="D505" s="146" t="str">
        <f>IF(PROVEEDORES!E506="","",PROVEEDORES!E506)</f>
        <v/>
      </c>
      <c r="E505" s="146" t="str">
        <f>IF(PROVEEDORES!F506="","",PROVEEDORES!F506)</f>
        <v/>
      </c>
      <c r="F505" s="146" t="str">
        <f>IF(PROVEEDORES!D506="","",PROVEEDORES!D506)</f>
        <v/>
      </c>
      <c r="G505" s="159">
        <f>SUMIF('EG-JUN'!$F$18:$F$516,PROVEEDORES!$D506,'EG-JUN'!P$18:P$516)</f>
        <v>0</v>
      </c>
      <c r="H505" s="159">
        <f>SUMIF('EG-JUN'!$F$18:$F$516,PROVEEDORES!$D506,'EG-JUN'!Q$18:Q$516)</f>
        <v>0</v>
      </c>
      <c r="I505" s="159">
        <f>SUMIF('EG-JUN'!$F$18:$F$516,PROVEEDORES!$D506,'EG-JUN'!R$18:R$516)</f>
        <v>0</v>
      </c>
      <c r="J505" s="159">
        <f>SUMIF('EG-JUN'!$F$18:$F$516,PROVEEDORES!$D506,'EG-JUN'!S$18:S$516)</f>
        <v>0</v>
      </c>
      <c r="K505" s="159" t="str">
        <f t="shared" si="14"/>
        <v/>
      </c>
      <c r="L505" s="146" t="str">
        <f>IF(PROVEEDORES!G506="","",PROVEEDORES!G506)</f>
        <v/>
      </c>
    </row>
    <row r="506" spans="3:12" ht="17.45" customHeight="1" x14ac:dyDescent="0.2">
      <c r="C506" s="158">
        <f t="shared" si="15"/>
        <v>500</v>
      </c>
      <c r="D506" s="146" t="str">
        <f>IF(PROVEEDORES!E507="","",PROVEEDORES!E507)</f>
        <v/>
      </c>
      <c r="E506" s="146" t="str">
        <f>IF(PROVEEDORES!F507="","",PROVEEDORES!F507)</f>
        <v/>
      </c>
      <c r="F506" s="146" t="str">
        <f>IF(PROVEEDORES!D507="","",PROVEEDORES!D507)</f>
        <v/>
      </c>
      <c r="G506" s="159">
        <f>SUMIF('EG-JUN'!$F$18:$F$516,PROVEEDORES!$D507,'EG-JUN'!P$18:P$516)</f>
        <v>0</v>
      </c>
      <c r="H506" s="159">
        <f>SUMIF('EG-JUN'!$F$18:$F$516,PROVEEDORES!$D507,'EG-JUN'!Q$18:Q$516)</f>
        <v>0</v>
      </c>
      <c r="I506" s="159">
        <f>SUMIF('EG-JUN'!$F$18:$F$516,PROVEEDORES!$D507,'EG-JUN'!R$18:R$516)</f>
        <v>0</v>
      </c>
      <c r="J506" s="159">
        <f>SUMIF('EG-JUN'!$F$18:$F$516,PROVEEDORES!$D507,'EG-JUN'!S$18:S$516)</f>
        <v>0</v>
      </c>
      <c r="K506" s="159" t="str">
        <f t="shared" si="14"/>
        <v/>
      </c>
      <c r="L506" s="146" t="str">
        <f>IF(PROVEEDORES!G507="","",PROVEEDORES!G507)</f>
        <v/>
      </c>
    </row>
  </sheetData>
  <sheetProtection algorithmName="SHA-512" hashValue="ERRY3SMi7rJKrknDjoOlim8PpfotkfXYiwTmhBzoHMeGk7ls8CVJZi1cS0gA9pCMmSnbRaLhDAMz8cALNbrEvA==" saltValue="auJluykkJ2RqdwA/HMa2Pw==" spinCount="100000" sheet="1" objects="1" scenarios="1" formatColumns="0" formatRows="0" autoFilter="0"/>
  <autoFilter ref="K6:L6" xr:uid="{00000000-0009-0000-0000-00000D000000}"/>
  <mergeCells count="3">
    <mergeCell ref="A1:A4"/>
    <mergeCell ref="A5:A6"/>
    <mergeCell ref="A15:A16"/>
  </mergeCells>
  <phoneticPr fontId="13" type="noConversion"/>
  <hyperlinks>
    <hyperlink ref="A15:A16" location="CONTACTO!A1" display="Contacto" xr:uid="{00000000-0004-0000-0D00-000000000000}"/>
    <hyperlink ref="A5:A6" location="MENU!A1" display="M e n ú" xr:uid="{00000000-0004-0000-0D00-000001000000}"/>
    <hyperlink ref="A10" location="'INVERSIONES ARRENDAMIENTO'!A1" display="Inversiones Arrendamiento" xr:uid="{00000000-0004-0000-0D00-000002000000}"/>
    <hyperlink ref="A14" location="PROVEEDORES!A1" display="Catálogo de Proveedores" xr:uid="{00000000-0004-0000-0D00-000003000000}"/>
    <hyperlink ref="A13" location="DIOT!A1" display="Declaración del DIOT" xr:uid="{00000000-0004-0000-0D00-000004000000}"/>
    <hyperlink ref="A12" location="TARIFAS!A1" display="Tablas y Tarifas de ISR" xr:uid="{00000000-0004-0000-0D00-000005000000}"/>
    <hyperlink ref="A11" location="IMPUESTOS!A1" display="Impuestos" xr:uid="{00000000-0004-0000-0D00-000006000000}"/>
    <hyperlink ref="A9" location="'INVERSIONES EMPR PROF'!A1" display="Inversiones Empresarial y P" xr:uid="{00000000-0004-0000-0D00-000007000000}"/>
    <hyperlink ref="A8" location="'INGRESOS Y EGRESOS'!A1" display="Ingresos y Egresos" xr:uid="{00000000-0004-0000-0D00-000008000000}"/>
    <hyperlink ref="A7" location="DATOS!A1" display="Datos de la Empresa" xr:uid="{00000000-0004-0000-0D00-000009000000}"/>
  </hyperlinks>
  <printOptions horizontalCentered="1"/>
  <pageMargins left="0.78740157480314965" right="0.78740157480314965" top="0.78740157480314965" bottom="0.78740157480314965" header="0" footer="0"/>
  <pageSetup scale="70" orientation="portrait" blackAndWhite="1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506"/>
  <sheetViews>
    <sheetView zoomScaleNormal="100" workbookViewId="0">
      <pane xSplit="1" ySplit="6" topLeftCell="B7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5.7109375" style="15" customWidth="1"/>
    <col min="4" max="4" width="13.85546875" style="15" customWidth="1"/>
    <col min="5" max="5" width="23.7109375" style="15" customWidth="1"/>
    <col min="6" max="6" width="13.7109375" style="15" customWidth="1"/>
    <col min="7" max="11" width="11.7109375" style="15" customWidth="1"/>
    <col min="12" max="12" width="38" style="15" customWidth="1"/>
    <col min="13" max="16384" width="11.42578125" style="15"/>
  </cols>
  <sheetData>
    <row r="1" spans="1:12" ht="17.45" customHeight="1" x14ac:dyDescent="0.3">
      <c r="A1" s="212" t="s">
        <v>244</v>
      </c>
      <c r="C1" s="107" t="str">
        <f>IF(DATOS!H18=DATOS!I1,DATOS!$E$6&amp;" "&amp;DATOS!$I$6&amp;" "&amp;DATOS!$M$6, "N o m b r e")</f>
        <v>N o m b r e</v>
      </c>
      <c r="D1" s="198"/>
      <c r="E1" s="198"/>
      <c r="F1" s="198"/>
      <c r="G1" s="198"/>
      <c r="H1" s="198"/>
      <c r="I1" s="198"/>
      <c r="J1" s="13"/>
      <c r="K1" s="13"/>
      <c r="L1" s="21"/>
    </row>
    <row r="2" spans="1:12" ht="17.45" customHeight="1" x14ac:dyDescent="0.3">
      <c r="A2" s="260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199"/>
      <c r="F2" s="199"/>
      <c r="G2" s="199"/>
      <c r="H2" s="199"/>
      <c r="I2" s="199"/>
      <c r="J2" s="21"/>
      <c r="K2" s="21"/>
      <c r="L2" s="21"/>
    </row>
    <row r="3" spans="1:12" ht="17.45" customHeight="1" x14ac:dyDescent="0.2">
      <c r="A3" s="260"/>
      <c r="C3" s="200"/>
      <c r="D3" s="198"/>
      <c r="E3" s="199"/>
      <c r="F3" s="199"/>
      <c r="G3" s="199"/>
      <c r="H3" s="199"/>
      <c r="I3" s="199"/>
      <c r="J3" s="21"/>
      <c r="K3" s="21"/>
      <c r="L3" s="21"/>
    </row>
    <row r="4" spans="1:12" ht="17.45" customHeight="1" x14ac:dyDescent="0.3">
      <c r="A4" s="261"/>
      <c r="C4" s="107" t="str">
        <f>"Declaración Informativa de Operaciones con Terceros Julio "&amp;DATOS!E10</f>
        <v>Declaración Informativa de Operaciones con Terceros Julio 2020</v>
      </c>
      <c r="D4" s="198"/>
      <c r="E4" s="199"/>
      <c r="F4" s="199"/>
      <c r="G4" s="199"/>
      <c r="H4" s="199"/>
      <c r="I4" s="199"/>
      <c r="J4" s="21"/>
      <c r="K4" s="21"/>
      <c r="L4" s="21"/>
    </row>
    <row r="5" spans="1:12" ht="17.45" customHeight="1" x14ac:dyDescent="0.2">
      <c r="A5" s="262" t="s">
        <v>251</v>
      </c>
      <c r="C5" s="23"/>
      <c r="D5" s="13"/>
      <c r="E5" s="21"/>
      <c r="F5" s="21"/>
      <c r="G5" s="21"/>
      <c r="H5" s="21"/>
      <c r="I5" s="21"/>
      <c r="J5" s="21"/>
      <c r="K5" s="21"/>
      <c r="L5" s="21"/>
    </row>
    <row r="6" spans="1:12" ht="17.45" customHeight="1" x14ac:dyDescent="0.2">
      <c r="A6" s="263"/>
      <c r="C6" s="115" t="s">
        <v>152</v>
      </c>
      <c r="D6" s="117" t="s">
        <v>149</v>
      </c>
      <c r="E6" s="117" t="s">
        <v>150</v>
      </c>
      <c r="F6" s="115" t="s">
        <v>23</v>
      </c>
      <c r="G6" s="115" t="s">
        <v>156</v>
      </c>
      <c r="H6" s="115" t="s">
        <v>155</v>
      </c>
      <c r="I6" s="115" t="s">
        <v>260</v>
      </c>
      <c r="J6" s="115" t="s">
        <v>154</v>
      </c>
      <c r="K6" s="117" t="s">
        <v>167</v>
      </c>
      <c r="L6" s="115" t="s">
        <v>43</v>
      </c>
    </row>
    <row r="7" spans="1:12" ht="17.45" customHeight="1" x14ac:dyDescent="0.2">
      <c r="A7" s="114" t="s">
        <v>163</v>
      </c>
      <c r="C7" s="158">
        <v>1</v>
      </c>
      <c r="D7" s="146" t="str">
        <f>IF(PROVEEDORES!E8="","",PROVEEDORES!E8)</f>
        <v>NACIONAL</v>
      </c>
      <c r="E7" s="146" t="str">
        <f>IF(PROVEEDORES!F8="","",PROVEEDORES!F8)</f>
        <v>SERVICIOS PROFESIONALES</v>
      </c>
      <c r="F7" s="146" t="str">
        <f>IF(PROVEEDORES!D8="","",PROVEEDORES!D8)</f>
        <v>PEAF6903298H9</v>
      </c>
      <c r="G7" s="159">
        <f>SUMIF('EG-JUL'!$F$18:$F$516,PROVEEDORES!$D8,'EG-JUL'!P$18:P$516)</f>
        <v>0</v>
      </c>
      <c r="H7" s="159">
        <f>SUMIF('EG-JUL'!$F$18:$F$516,PROVEEDORES!$D8,'EG-JUL'!Q$18:Q$516)</f>
        <v>0</v>
      </c>
      <c r="I7" s="159">
        <f>SUMIF('EG-JUL'!$F$18:$F$516,PROVEEDORES!$D8,'EG-JUL'!R$18:R$516)</f>
        <v>0</v>
      </c>
      <c r="J7" s="159">
        <f>SUMIF('EG-JUL'!$F$18:$F$516,PROVEEDORES!$D8,'EG-JUL'!S$18:S$516)</f>
        <v>0</v>
      </c>
      <c r="K7" s="159" t="str">
        <f>IF(G7+H7+I7+J7&gt;0,"C/Información","")</f>
        <v/>
      </c>
      <c r="L7" s="146" t="str">
        <f>IF(PROVEEDORES!G8="","",PROVEEDORES!G8)</f>
        <v>FRANCISCO JAVIER PEREZ AGUAYO</v>
      </c>
    </row>
    <row r="8" spans="1:12" ht="17.45" customHeight="1" x14ac:dyDescent="0.2">
      <c r="A8" s="114" t="s">
        <v>166</v>
      </c>
      <c r="C8" s="158">
        <f>C7+1</f>
        <v>2</v>
      </c>
      <c r="D8" s="146" t="str">
        <f>IF(PROVEEDORES!E9="","",PROVEEDORES!E9)</f>
        <v/>
      </c>
      <c r="E8" s="146" t="str">
        <f>IF(PROVEEDORES!F9="","",PROVEEDORES!F9)</f>
        <v/>
      </c>
      <c r="F8" s="146" t="str">
        <f>IF(PROVEEDORES!D9="","",PROVEEDORES!D9)</f>
        <v/>
      </c>
      <c r="G8" s="159">
        <f>SUMIF('EG-JUL'!$F$18:$F$516,PROVEEDORES!$D9,'EG-JUL'!P$18:P$516)</f>
        <v>0</v>
      </c>
      <c r="H8" s="159">
        <f>SUMIF('EG-JUL'!$F$18:$F$516,PROVEEDORES!$D9,'EG-JUL'!Q$18:Q$516)</f>
        <v>0</v>
      </c>
      <c r="I8" s="159">
        <f>SUMIF('EG-JUL'!$F$18:$F$516,PROVEEDORES!$D9,'EG-JUL'!R$18:R$516)</f>
        <v>0</v>
      </c>
      <c r="J8" s="159">
        <f>SUMIF('EG-JUL'!$F$18:$F$516,PROVEEDORES!$D9,'EG-JUL'!S$18:S$516)</f>
        <v>0</v>
      </c>
      <c r="K8" s="159" t="str">
        <f t="shared" ref="K8:K71" si="0">IF(G8+H8+I8+J8&gt;0,"C/Información","")</f>
        <v/>
      </c>
      <c r="L8" s="146" t="str">
        <f>IF(PROVEEDORES!G9="","",PROVEEDORES!G9)</f>
        <v/>
      </c>
    </row>
    <row r="9" spans="1:12" ht="17.45" customHeight="1" x14ac:dyDescent="0.2">
      <c r="A9" s="114" t="s">
        <v>205</v>
      </c>
      <c r="C9" s="158">
        <f t="shared" ref="C9:C72" si="1">C8+1</f>
        <v>3</v>
      </c>
      <c r="D9" s="146" t="str">
        <f>IF(PROVEEDORES!E10="","",PROVEEDORES!E10)</f>
        <v/>
      </c>
      <c r="E9" s="146" t="str">
        <f>IF(PROVEEDORES!F10="","",PROVEEDORES!F10)</f>
        <v/>
      </c>
      <c r="F9" s="146" t="str">
        <f>IF(PROVEEDORES!D10="","",PROVEEDORES!D10)</f>
        <v/>
      </c>
      <c r="G9" s="159">
        <f>SUMIF('EG-JUL'!$F$18:$F$516,PROVEEDORES!$D10,'EG-JUL'!P$18:P$516)</f>
        <v>0</v>
      </c>
      <c r="H9" s="159">
        <f>SUMIF('EG-JUL'!$F$18:$F$516,PROVEEDORES!$D10,'EG-JUL'!Q$18:Q$516)</f>
        <v>0</v>
      </c>
      <c r="I9" s="159">
        <f>SUMIF('EG-JUL'!$F$18:$F$516,PROVEEDORES!$D10,'EG-JUL'!R$18:R$516)</f>
        <v>0</v>
      </c>
      <c r="J9" s="159">
        <f>SUMIF('EG-JUL'!$F$18:$F$516,PROVEEDORES!$D10,'EG-JUL'!S$18:S$516)</f>
        <v>0</v>
      </c>
      <c r="K9" s="159" t="str">
        <f t="shared" si="0"/>
        <v/>
      </c>
      <c r="L9" s="146" t="str">
        <f>IF(PROVEEDORES!G10="","",PROVEEDORES!G10)</f>
        <v/>
      </c>
    </row>
    <row r="10" spans="1:12" ht="17.45" customHeight="1" x14ac:dyDescent="0.2">
      <c r="A10" s="114" t="s">
        <v>206</v>
      </c>
      <c r="C10" s="158">
        <f t="shared" si="1"/>
        <v>4</v>
      </c>
      <c r="D10" s="146" t="str">
        <f>IF(PROVEEDORES!E11="","",PROVEEDORES!E11)</f>
        <v/>
      </c>
      <c r="E10" s="146" t="str">
        <f>IF(PROVEEDORES!F11="","",PROVEEDORES!F11)</f>
        <v/>
      </c>
      <c r="F10" s="146" t="str">
        <f>IF(PROVEEDORES!D11="","",PROVEEDORES!D11)</f>
        <v/>
      </c>
      <c r="G10" s="159">
        <f>SUMIF('EG-JUL'!$F$18:$F$516,PROVEEDORES!$D11,'EG-JUL'!P$18:P$516)</f>
        <v>0</v>
      </c>
      <c r="H10" s="159">
        <f>SUMIF('EG-JUL'!$F$18:$F$516,PROVEEDORES!$D11,'EG-JUL'!Q$18:Q$516)</f>
        <v>0</v>
      </c>
      <c r="I10" s="159">
        <f>SUMIF('EG-JUL'!$F$18:$F$516,PROVEEDORES!$D11,'EG-JUL'!R$18:R$516)</f>
        <v>0</v>
      </c>
      <c r="J10" s="159">
        <f>SUMIF('EG-JUL'!$F$18:$F$516,PROVEEDORES!$D11,'EG-JUL'!S$18:S$516)</f>
        <v>0</v>
      </c>
      <c r="K10" s="159" t="str">
        <f t="shared" si="0"/>
        <v/>
      </c>
      <c r="L10" s="146" t="str">
        <f>IF(PROVEEDORES!G11="","",PROVEEDORES!G11)</f>
        <v/>
      </c>
    </row>
    <row r="11" spans="1:12" ht="17.45" customHeight="1" x14ac:dyDescent="0.2">
      <c r="A11" s="114" t="s">
        <v>137</v>
      </c>
      <c r="C11" s="158">
        <f t="shared" si="1"/>
        <v>5</v>
      </c>
      <c r="D11" s="146" t="str">
        <f>IF(PROVEEDORES!E12="","",PROVEEDORES!E12)</f>
        <v/>
      </c>
      <c r="E11" s="146" t="str">
        <f>IF(PROVEEDORES!F12="","",PROVEEDORES!F12)</f>
        <v/>
      </c>
      <c r="F11" s="146" t="str">
        <f>IF(PROVEEDORES!D12="","",PROVEEDORES!D12)</f>
        <v/>
      </c>
      <c r="G11" s="159">
        <f>SUMIF('EG-JUL'!$F$18:$F$516,PROVEEDORES!$D12,'EG-JUL'!P$18:P$516)</f>
        <v>0</v>
      </c>
      <c r="H11" s="159">
        <f>SUMIF('EG-JUL'!$F$18:$F$516,PROVEEDORES!$D12,'EG-JUL'!Q$18:Q$516)</f>
        <v>0</v>
      </c>
      <c r="I11" s="159">
        <f>SUMIF('EG-JUL'!$F$18:$F$516,PROVEEDORES!$D12,'EG-JUL'!R$18:R$516)</f>
        <v>0</v>
      </c>
      <c r="J11" s="159">
        <f>SUMIF('EG-JUL'!$F$18:$F$516,PROVEEDORES!$D12,'EG-JUL'!S$18:S$516)</f>
        <v>0</v>
      </c>
      <c r="K11" s="159" t="str">
        <f t="shared" si="0"/>
        <v/>
      </c>
      <c r="L11" s="146" t="str">
        <f>IF(PROVEEDORES!G12="","",PROVEEDORES!G12)</f>
        <v/>
      </c>
    </row>
    <row r="12" spans="1:12" ht="17.45" customHeight="1" x14ac:dyDescent="0.2">
      <c r="A12" s="114" t="s">
        <v>164</v>
      </c>
      <c r="C12" s="158">
        <f t="shared" si="1"/>
        <v>6</v>
      </c>
      <c r="D12" s="146" t="str">
        <f>IF(PROVEEDORES!E13="","",PROVEEDORES!E13)</f>
        <v/>
      </c>
      <c r="E12" s="146" t="str">
        <f>IF(PROVEEDORES!F13="","",PROVEEDORES!F13)</f>
        <v/>
      </c>
      <c r="F12" s="146" t="str">
        <f>IF(PROVEEDORES!D13="","",PROVEEDORES!D13)</f>
        <v/>
      </c>
      <c r="G12" s="159">
        <f>SUMIF('EG-JUL'!$F$18:$F$516,PROVEEDORES!$D13,'EG-JUL'!P$18:P$516)</f>
        <v>0</v>
      </c>
      <c r="H12" s="159">
        <f>SUMIF('EG-JUL'!$F$18:$F$516,PROVEEDORES!$D13,'EG-JUL'!Q$18:Q$516)</f>
        <v>0</v>
      </c>
      <c r="I12" s="159">
        <f>SUMIF('EG-JUL'!$F$18:$F$516,PROVEEDORES!$D13,'EG-JUL'!R$18:R$516)</f>
        <v>0</v>
      </c>
      <c r="J12" s="159">
        <f>SUMIF('EG-JUL'!$F$18:$F$516,PROVEEDORES!$D13,'EG-JUL'!S$18:S$516)</f>
        <v>0</v>
      </c>
      <c r="K12" s="159" t="str">
        <f t="shared" si="0"/>
        <v/>
      </c>
      <c r="L12" s="146" t="str">
        <f>IF(PROVEEDORES!G13="","",PROVEEDORES!G13)</f>
        <v/>
      </c>
    </row>
    <row r="13" spans="1:12" ht="17.45" customHeight="1" x14ac:dyDescent="0.2">
      <c r="A13" s="114" t="s">
        <v>165</v>
      </c>
      <c r="C13" s="158">
        <f t="shared" si="1"/>
        <v>7</v>
      </c>
      <c r="D13" s="146" t="str">
        <f>IF(PROVEEDORES!E14="","",PROVEEDORES!E14)</f>
        <v/>
      </c>
      <c r="E13" s="146" t="str">
        <f>IF(PROVEEDORES!F14="","",PROVEEDORES!F14)</f>
        <v/>
      </c>
      <c r="F13" s="146" t="str">
        <f>IF(PROVEEDORES!D14="","",PROVEEDORES!D14)</f>
        <v/>
      </c>
      <c r="G13" s="159">
        <f>SUMIF('EG-JUL'!$F$18:$F$516,PROVEEDORES!$D14,'EG-JUL'!P$18:P$516)</f>
        <v>0</v>
      </c>
      <c r="H13" s="159">
        <f>SUMIF('EG-JUL'!$F$18:$F$516,PROVEEDORES!$D14,'EG-JUL'!Q$18:Q$516)</f>
        <v>0</v>
      </c>
      <c r="I13" s="159">
        <f>SUMIF('EG-JUL'!$F$18:$F$516,PROVEEDORES!$D14,'EG-JUL'!R$18:R$516)</f>
        <v>0</v>
      </c>
      <c r="J13" s="159">
        <f>SUMIF('EG-JUL'!$F$18:$F$516,PROVEEDORES!$D14,'EG-JUL'!S$18:S$516)</f>
        <v>0</v>
      </c>
      <c r="K13" s="159" t="str">
        <f t="shared" si="0"/>
        <v/>
      </c>
      <c r="L13" s="146" t="str">
        <f>IF(PROVEEDORES!G14="","",PROVEEDORES!G14)</f>
        <v/>
      </c>
    </row>
    <row r="14" spans="1:12" ht="17.45" customHeight="1" x14ac:dyDescent="0.2">
      <c r="A14" s="114" t="s">
        <v>160</v>
      </c>
      <c r="C14" s="158">
        <f t="shared" si="1"/>
        <v>8</v>
      </c>
      <c r="D14" s="146" t="str">
        <f>IF(PROVEEDORES!E15="","",PROVEEDORES!E15)</f>
        <v/>
      </c>
      <c r="E14" s="146" t="str">
        <f>IF(PROVEEDORES!F15="","",PROVEEDORES!F15)</f>
        <v/>
      </c>
      <c r="F14" s="146" t="str">
        <f>IF(PROVEEDORES!D15="","",PROVEEDORES!D15)</f>
        <v/>
      </c>
      <c r="G14" s="159">
        <f>SUMIF('EG-JUL'!$F$18:$F$516,PROVEEDORES!$D15,'EG-JUL'!P$18:P$516)</f>
        <v>0</v>
      </c>
      <c r="H14" s="159">
        <f>SUMIF('EG-JUL'!$F$18:$F$516,PROVEEDORES!$D15,'EG-JUL'!Q$18:Q$516)</f>
        <v>0</v>
      </c>
      <c r="I14" s="159">
        <f>SUMIF('EG-JUL'!$F$18:$F$516,PROVEEDORES!$D15,'EG-JUL'!R$18:R$516)</f>
        <v>0</v>
      </c>
      <c r="J14" s="159">
        <f>SUMIF('EG-JUL'!$F$18:$F$516,PROVEEDORES!$D15,'EG-JUL'!S$18:S$516)</f>
        <v>0</v>
      </c>
      <c r="K14" s="159" t="str">
        <f t="shared" si="0"/>
        <v/>
      </c>
      <c r="L14" s="146" t="str">
        <f>IF(PROVEEDORES!G15="","",PROVEEDORES!G15)</f>
        <v/>
      </c>
    </row>
    <row r="15" spans="1:12" ht="17.45" customHeight="1" x14ac:dyDescent="0.2">
      <c r="A15" s="258" t="s">
        <v>250</v>
      </c>
      <c r="C15" s="158">
        <f t="shared" si="1"/>
        <v>9</v>
      </c>
      <c r="D15" s="146" t="str">
        <f>IF(PROVEEDORES!E16="","",PROVEEDORES!E16)</f>
        <v/>
      </c>
      <c r="E15" s="146" t="str">
        <f>IF(PROVEEDORES!F16="","",PROVEEDORES!F16)</f>
        <v/>
      </c>
      <c r="F15" s="146" t="str">
        <f>IF(PROVEEDORES!D16="","",PROVEEDORES!D16)</f>
        <v/>
      </c>
      <c r="G15" s="159">
        <f>SUMIF('EG-JUL'!$F$18:$F$516,PROVEEDORES!$D16,'EG-JUL'!P$18:P$516)</f>
        <v>0</v>
      </c>
      <c r="H15" s="159">
        <f>SUMIF('EG-JUL'!$F$18:$F$516,PROVEEDORES!$D16,'EG-JUL'!Q$18:Q$516)</f>
        <v>0</v>
      </c>
      <c r="I15" s="159">
        <f>SUMIF('EG-JUL'!$F$18:$F$516,PROVEEDORES!$D16,'EG-JUL'!R$18:R$516)</f>
        <v>0</v>
      </c>
      <c r="J15" s="159">
        <f>SUMIF('EG-JUL'!$F$18:$F$516,PROVEEDORES!$D16,'EG-JUL'!S$18:S$516)</f>
        <v>0</v>
      </c>
      <c r="K15" s="159" t="str">
        <f t="shared" si="0"/>
        <v/>
      </c>
      <c r="L15" s="146" t="str">
        <f>IF(PROVEEDORES!G16="","",PROVEEDORES!G16)</f>
        <v/>
      </c>
    </row>
    <row r="16" spans="1:12" ht="17.45" customHeight="1" x14ac:dyDescent="0.2">
      <c r="A16" s="259"/>
      <c r="C16" s="158">
        <f t="shared" si="1"/>
        <v>10</v>
      </c>
      <c r="D16" s="146" t="str">
        <f>IF(PROVEEDORES!E17="","",PROVEEDORES!E17)</f>
        <v/>
      </c>
      <c r="E16" s="146" t="str">
        <f>IF(PROVEEDORES!F17="","",PROVEEDORES!F17)</f>
        <v/>
      </c>
      <c r="F16" s="146" t="str">
        <f>IF(PROVEEDORES!D17="","",PROVEEDORES!D17)</f>
        <v/>
      </c>
      <c r="G16" s="159">
        <f>SUMIF('EG-JUL'!$F$18:$F$516,PROVEEDORES!$D17,'EG-JUL'!P$18:P$516)</f>
        <v>0</v>
      </c>
      <c r="H16" s="159">
        <f>SUMIF('EG-JUL'!$F$18:$F$516,PROVEEDORES!$D17,'EG-JUL'!Q$18:Q$516)</f>
        <v>0</v>
      </c>
      <c r="I16" s="159">
        <f>SUMIF('EG-JUL'!$F$18:$F$516,PROVEEDORES!$D17,'EG-JUL'!R$18:R$516)</f>
        <v>0</v>
      </c>
      <c r="J16" s="159">
        <f>SUMIF('EG-JUL'!$F$18:$F$516,PROVEEDORES!$D17,'EG-JUL'!S$18:S$516)</f>
        <v>0</v>
      </c>
      <c r="K16" s="159" t="str">
        <f t="shared" si="0"/>
        <v/>
      </c>
      <c r="L16" s="146" t="str">
        <f>IF(PROVEEDORES!G17="","",PROVEEDORES!G17)</f>
        <v/>
      </c>
    </row>
    <row r="17" spans="1:12" ht="17.45" customHeight="1" x14ac:dyDescent="0.2">
      <c r="A17" s="113"/>
      <c r="C17" s="158">
        <f t="shared" si="1"/>
        <v>11</v>
      </c>
      <c r="D17" s="146" t="str">
        <f>IF(PROVEEDORES!E18="","",PROVEEDORES!E18)</f>
        <v/>
      </c>
      <c r="E17" s="146" t="str">
        <f>IF(PROVEEDORES!F18="","",PROVEEDORES!F18)</f>
        <v/>
      </c>
      <c r="F17" s="146" t="str">
        <f>IF(PROVEEDORES!D18="","",PROVEEDORES!D18)</f>
        <v/>
      </c>
      <c r="G17" s="159">
        <f>SUMIF('EG-JUL'!$F$18:$F$516,PROVEEDORES!$D18,'EG-JUL'!P$18:P$516)</f>
        <v>0</v>
      </c>
      <c r="H17" s="159">
        <f>SUMIF('EG-JUL'!$F$18:$F$516,PROVEEDORES!$D18,'EG-JUL'!Q$18:Q$516)</f>
        <v>0</v>
      </c>
      <c r="I17" s="159">
        <f>SUMIF('EG-JUL'!$F$18:$F$516,PROVEEDORES!$D18,'EG-JUL'!R$18:R$516)</f>
        <v>0</v>
      </c>
      <c r="J17" s="159">
        <f>SUMIF('EG-JUL'!$F$18:$F$516,PROVEEDORES!$D18,'EG-JUL'!S$18:S$516)</f>
        <v>0</v>
      </c>
      <c r="K17" s="159" t="str">
        <f t="shared" si="0"/>
        <v/>
      </c>
      <c r="L17" s="146" t="str">
        <f>IF(PROVEEDORES!G18="","",PROVEEDORES!G18)</f>
        <v/>
      </c>
    </row>
    <row r="18" spans="1:12" ht="17.45" customHeight="1" x14ac:dyDescent="0.2">
      <c r="A18" s="110"/>
      <c r="C18" s="158">
        <f t="shared" si="1"/>
        <v>12</v>
      </c>
      <c r="D18" s="146" t="str">
        <f>IF(PROVEEDORES!E19="","",PROVEEDORES!E19)</f>
        <v/>
      </c>
      <c r="E18" s="146" t="str">
        <f>IF(PROVEEDORES!F19="","",PROVEEDORES!F19)</f>
        <v/>
      </c>
      <c r="F18" s="146" t="str">
        <f>IF(PROVEEDORES!D19="","",PROVEEDORES!D19)</f>
        <v/>
      </c>
      <c r="G18" s="159">
        <f>SUMIF('EG-JUL'!$F$18:$F$516,PROVEEDORES!$D19,'EG-JUL'!P$18:P$516)</f>
        <v>0</v>
      </c>
      <c r="H18" s="159">
        <f>SUMIF('EG-JUL'!$F$18:$F$516,PROVEEDORES!$D19,'EG-JUL'!Q$18:Q$516)</f>
        <v>0</v>
      </c>
      <c r="I18" s="159">
        <f>SUMIF('EG-JUL'!$F$18:$F$516,PROVEEDORES!$D19,'EG-JUL'!R$18:R$516)</f>
        <v>0</v>
      </c>
      <c r="J18" s="159">
        <f>SUMIF('EG-JUL'!$F$18:$F$516,PROVEEDORES!$D19,'EG-JUL'!S$18:S$516)</f>
        <v>0</v>
      </c>
      <c r="K18" s="159" t="str">
        <f t="shared" si="0"/>
        <v/>
      </c>
      <c r="L18" s="146" t="str">
        <f>IF(PROVEEDORES!G19="","",PROVEEDORES!G19)</f>
        <v/>
      </c>
    </row>
    <row r="19" spans="1:12" ht="17.45" customHeight="1" x14ac:dyDescent="0.2">
      <c r="A19" s="110"/>
      <c r="C19" s="158">
        <f t="shared" si="1"/>
        <v>13</v>
      </c>
      <c r="D19" s="146" t="str">
        <f>IF(PROVEEDORES!E20="","",PROVEEDORES!E20)</f>
        <v/>
      </c>
      <c r="E19" s="146" t="str">
        <f>IF(PROVEEDORES!F20="","",PROVEEDORES!F20)</f>
        <v/>
      </c>
      <c r="F19" s="146" t="str">
        <f>IF(PROVEEDORES!D20="","",PROVEEDORES!D20)</f>
        <v/>
      </c>
      <c r="G19" s="159">
        <f>SUMIF('EG-JUL'!$F$18:$F$516,PROVEEDORES!$D20,'EG-JUL'!P$18:P$516)</f>
        <v>0</v>
      </c>
      <c r="H19" s="159">
        <f>SUMIF('EG-JUL'!$F$18:$F$516,PROVEEDORES!$D20,'EG-JUL'!Q$18:Q$516)</f>
        <v>0</v>
      </c>
      <c r="I19" s="159">
        <f>SUMIF('EG-JUL'!$F$18:$F$516,PROVEEDORES!$D20,'EG-JUL'!R$18:R$516)</f>
        <v>0</v>
      </c>
      <c r="J19" s="159">
        <f>SUMIF('EG-JUL'!$F$18:$F$516,PROVEEDORES!$D20,'EG-JUL'!S$18:S$516)</f>
        <v>0</v>
      </c>
      <c r="K19" s="159" t="str">
        <f t="shared" si="0"/>
        <v/>
      </c>
      <c r="L19" s="146" t="str">
        <f>IF(PROVEEDORES!G20="","",PROVEEDORES!G20)</f>
        <v/>
      </c>
    </row>
    <row r="20" spans="1:12" ht="17.45" customHeight="1" x14ac:dyDescent="0.2">
      <c r="A20" s="110"/>
      <c r="C20" s="158">
        <f t="shared" si="1"/>
        <v>14</v>
      </c>
      <c r="D20" s="146" t="str">
        <f>IF(PROVEEDORES!E21="","",PROVEEDORES!E21)</f>
        <v/>
      </c>
      <c r="E20" s="146" t="str">
        <f>IF(PROVEEDORES!F21="","",PROVEEDORES!F21)</f>
        <v/>
      </c>
      <c r="F20" s="146" t="str">
        <f>IF(PROVEEDORES!D21="","",PROVEEDORES!D21)</f>
        <v/>
      </c>
      <c r="G20" s="159">
        <f>SUMIF('EG-JUL'!$F$18:$F$516,PROVEEDORES!$D21,'EG-JUL'!P$18:P$516)</f>
        <v>0</v>
      </c>
      <c r="H20" s="159">
        <f>SUMIF('EG-JUL'!$F$18:$F$516,PROVEEDORES!$D21,'EG-JUL'!Q$18:Q$516)</f>
        <v>0</v>
      </c>
      <c r="I20" s="159">
        <f>SUMIF('EG-JUL'!$F$18:$F$516,PROVEEDORES!$D21,'EG-JUL'!R$18:R$516)</f>
        <v>0</v>
      </c>
      <c r="J20" s="159">
        <f>SUMIF('EG-JUL'!$F$18:$F$516,PROVEEDORES!$D21,'EG-JUL'!S$18:S$516)</f>
        <v>0</v>
      </c>
      <c r="K20" s="159" t="str">
        <f t="shared" si="0"/>
        <v/>
      </c>
      <c r="L20" s="146" t="str">
        <f>IF(PROVEEDORES!G21="","",PROVEEDORES!G21)</f>
        <v/>
      </c>
    </row>
    <row r="21" spans="1:12" ht="17.45" customHeight="1" x14ac:dyDescent="0.2">
      <c r="A21" s="110"/>
      <c r="C21" s="158">
        <f t="shared" si="1"/>
        <v>15</v>
      </c>
      <c r="D21" s="146" t="str">
        <f>IF(PROVEEDORES!E22="","",PROVEEDORES!E22)</f>
        <v/>
      </c>
      <c r="E21" s="146" t="str">
        <f>IF(PROVEEDORES!F22="","",PROVEEDORES!F22)</f>
        <v/>
      </c>
      <c r="F21" s="146" t="str">
        <f>IF(PROVEEDORES!D22="","",PROVEEDORES!D22)</f>
        <v/>
      </c>
      <c r="G21" s="159">
        <f>SUMIF('EG-JUL'!$F$18:$F$516,PROVEEDORES!$D22,'EG-JUL'!P$18:P$516)</f>
        <v>0</v>
      </c>
      <c r="H21" s="159">
        <f>SUMIF('EG-JUL'!$F$18:$F$516,PROVEEDORES!$D22,'EG-JUL'!Q$18:Q$516)</f>
        <v>0</v>
      </c>
      <c r="I21" s="159">
        <f>SUMIF('EG-JUL'!$F$18:$F$516,PROVEEDORES!$D22,'EG-JUL'!R$18:R$516)</f>
        <v>0</v>
      </c>
      <c r="J21" s="159">
        <f>SUMIF('EG-JUL'!$F$18:$F$516,PROVEEDORES!$D22,'EG-JUL'!S$18:S$516)</f>
        <v>0</v>
      </c>
      <c r="K21" s="159" t="str">
        <f t="shared" si="0"/>
        <v/>
      </c>
      <c r="L21" s="146" t="str">
        <f>IF(PROVEEDORES!G22="","",PROVEEDORES!G22)</f>
        <v/>
      </c>
    </row>
    <row r="22" spans="1:12" ht="17.45" customHeight="1" x14ac:dyDescent="0.2">
      <c r="A22" s="110"/>
      <c r="C22" s="158">
        <f t="shared" si="1"/>
        <v>16</v>
      </c>
      <c r="D22" s="146" t="str">
        <f>IF(PROVEEDORES!E23="","",PROVEEDORES!E23)</f>
        <v/>
      </c>
      <c r="E22" s="146" t="str">
        <f>IF(PROVEEDORES!F23="","",PROVEEDORES!F23)</f>
        <v/>
      </c>
      <c r="F22" s="146" t="str">
        <f>IF(PROVEEDORES!D23="","",PROVEEDORES!D23)</f>
        <v/>
      </c>
      <c r="G22" s="159">
        <f>SUMIF('EG-JUL'!$F$18:$F$516,PROVEEDORES!$D23,'EG-JUL'!P$18:P$516)</f>
        <v>0</v>
      </c>
      <c r="H22" s="159">
        <f>SUMIF('EG-JUL'!$F$18:$F$516,PROVEEDORES!$D23,'EG-JUL'!Q$18:Q$516)</f>
        <v>0</v>
      </c>
      <c r="I22" s="159">
        <f>SUMIF('EG-JUL'!$F$18:$F$516,PROVEEDORES!$D23,'EG-JUL'!R$18:R$516)</f>
        <v>0</v>
      </c>
      <c r="J22" s="159">
        <f>SUMIF('EG-JUL'!$F$18:$F$516,PROVEEDORES!$D23,'EG-JUL'!S$18:S$516)</f>
        <v>0</v>
      </c>
      <c r="K22" s="159" t="str">
        <f t="shared" si="0"/>
        <v/>
      </c>
      <c r="L22" s="146" t="str">
        <f>IF(PROVEEDORES!G23="","",PROVEEDORES!G23)</f>
        <v/>
      </c>
    </row>
    <row r="23" spans="1:12" ht="17.45" customHeight="1" x14ac:dyDescent="0.2">
      <c r="A23" s="110"/>
      <c r="C23" s="158">
        <f t="shared" si="1"/>
        <v>17</v>
      </c>
      <c r="D23" s="146" t="str">
        <f>IF(PROVEEDORES!E24="","",PROVEEDORES!E24)</f>
        <v/>
      </c>
      <c r="E23" s="146" t="str">
        <f>IF(PROVEEDORES!F24="","",PROVEEDORES!F24)</f>
        <v/>
      </c>
      <c r="F23" s="146" t="str">
        <f>IF(PROVEEDORES!D24="","",PROVEEDORES!D24)</f>
        <v/>
      </c>
      <c r="G23" s="159">
        <f>SUMIF('EG-JUL'!$F$18:$F$516,PROVEEDORES!$D24,'EG-JUL'!P$18:P$516)</f>
        <v>0</v>
      </c>
      <c r="H23" s="159">
        <f>SUMIF('EG-JUL'!$F$18:$F$516,PROVEEDORES!$D24,'EG-JUL'!Q$18:Q$516)</f>
        <v>0</v>
      </c>
      <c r="I23" s="159">
        <f>SUMIF('EG-JUL'!$F$18:$F$516,PROVEEDORES!$D24,'EG-JUL'!R$18:R$516)</f>
        <v>0</v>
      </c>
      <c r="J23" s="159">
        <f>SUMIF('EG-JUL'!$F$18:$F$516,PROVEEDORES!$D24,'EG-JUL'!S$18:S$516)</f>
        <v>0</v>
      </c>
      <c r="K23" s="159" t="str">
        <f t="shared" si="0"/>
        <v/>
      </c>
      <c r="L23" s="146" t="str">
        <f>IF(PROVEEDORES!G24="","",PROVEEDORES!G24)</f>
        <v/>
      </c>
    </row>
    <row r="24" spans="1:12" ht="17.45" customHeight="1" x14ac:dyDescent="0.2">
      <c r="A24" s="110"/>
      <c r="C24" s="158">
        <f t="shared" si="1"/>
        <v>18</v>
      </c>
      <c r="D24" s="146" t="str">
        <f>IF(PROVEEDORES!E25="","",PROVEEDORES!E25)</f>
        <v/>
      </c>
      <c r="E24" s="146" t="str">
        <f>IF(PROVEEDORES!F25="","",PROVEEDORES!F25)</f>
        <v/>
      </c>
      <c r="F24" s="146" t="str">
        <f>IF(PROVEEDORES!D25="","",PROVEEDORES!D25)</f>
        <v/>
      </c>
      <c r="G24" s="159">
        <f>SUMIF('EG-JUL'!$F$18:$F$516,PROVEEDORES!$D25,'EG-JUL'!P$18:P$516)</f>
        <v>0</v>
      </c>
      <c r="H24" s="159">
        <f>SUMIF('EG-JUL'!$F$18:$F$516,PROVEEDORES!$D25,'EG-JUL'!Q$18:Q$516)</f>
        <v>0</v>
      </c>
      <c r="I24" s="159">
        <f>SUMIF('EG-JUL'!$F$18:$F$516,PROVEEDORES!$D25,'EG-JUL'!R$18:R$516)</f>
        <v>0</v>
      </c>
      <c r="J24" s="159">
        <f>SUMIF('EG-JUL'!$F$18:$F$516,PROVEEDORES!$D25,'EG-JUL'!S$18:S$516)</f>
        <v>0</v>
      </c>
      <c r="K24" s="159" t="str">
        <f t="shared" si="0"/>
        <v/>
      </c>
      <c r="L24" s="146" t="str">
        <f>IF(PROVEEDORES!G25="","",PROVEEDORES!G25)</f>
        <v/>
      </c>
    </row>
    <row r="25" spans="1:12" ht="17.45" customHeight="1" x14ac:dyDescent="0.2">
      <c r="A25" s="110"/>
      <c r="C25" s="158">
        <f t="shared" si="1"/>
        <v>19</v>
      </c>
      <c r="D25" s="146" t="str">
        <f>IF(PROVEEDORES!E26="","",PROVEEDORES!E26)</f>
        <v/>
      </c>
      <c r="E25" s="146" t="str">
        <f>IF(PROVEEDORES!F26="","",PROVEEDORES!F26)</f>
        <v/>
      </c>
      <c r="F25" s="146" t="str">
        <f>IF(PROVEEDORES!D26="","",PROVEEDORES!D26)</f>
        <v/>
      </c>
      <c r="G25" s="159">
        <f>SUMIF('EG-JUL'!$F$18:$F$516,PROVEEDORES!$D26,'EG-JUL'!P$18:P$516)</f>
        <v>0</v>
      </c>
      <c r="H25" s="159">
        <f>SUMIF('EG-JUL'!$F$18:$F$516,PROVEEDORES!$D26,'EG-JUL'!Q$18:Q$516)</f>
        <v>0</v>
      </c>
      <c r="I25" s="159">
        <f>SUMIF('EG-JUL'!$F$18:$F$516,PROVEEDORES!$D26,'EG-JUL'!R$18:R$516)</f>
        <v>0</v>
      </c>
      <c r="J25" s="159">
        <f>SUMIF('EG-JUL'!$F$18:$F$516,PROVEEDORES!$D26,'EG-JUL'!S$18:S$516)</f>
        <v>0</v>
      </c>
      <c r="K25" s="159" t="str">
        <f t="shared" si="0"/>
        <v/>
      </c>
      <c r="L25" s="146" t="str">
        <f>IF(PROVEEDORES!G26="","",PROVEEDORES!G26)</f>
        <v/>
      </c>
    </row>
    <row r="26" spans="1:12" ht="17.45" customHeight="1" x14ac:dyDescent="0.2">
      <c r="A26" s="110"/>
      <c r="C26" s="158">
        <f t="shared" si="1"/>
        <v>20</v>
      </c>
      <c r="D26" s="146" t="str">
        <f>IF(PROVEEDORES!E27="","",PROVEEDORES!E27)</f>
        <v/>
      </c>
      <c r="E26" s="146" t="str">
        <f>IF(PROVEEDORES!F27="","",PROVEEDORES!F27)</f>
        <v/>
      </c>
      <c r="F26" s="146" t="str">
        <f>IF(PROVEEDORES!D27="","",PROVEEDORES!D27)</f>
        <v/>
      </c>
      <c r="G26" s="159">
        <f>SUMIF('EG-JUL'!$F$18:$F$516,PROVEEDORES!$D27,'EG-JUL'!P$18:P$516)</f>
        <v>0</v>
      </c>
      <c r="H26" s="159">
        <f>SUMIF('EG-JUL'!$F$18:$F$516,PROVEEDORES!$D27,'EG-JUL'!Q$18:Q$516)</f>
        <v>0</v>
      </c>
      <c r="I26" s="159">
        <f>SUMIF('EG-JUL'!$F$18:$F$516,PROVEEDORES!$D27,'EG-JUL'!R$18:R$516)</f>
        <v>0</v>
      </c>
      <c r="J26" s="159">
        <f>SUMIF('EG-JUL'!$F$18:$F$516,PROVEEDORES!$D27,'EG-JUL'!S$18:S$516)</f>
        <v>0</v>
      </c>
      <c r="K26" s="159" t="str">
        <f t="shared" si="0"/>
        <v/>
      </c>
      <c r="L26" s="146" t="str">
        <f>IF(PROVEEDORES!G27="","",PROVEEDORES!G27)</f>
        <v/>
      </c>
    </row>
    <row r="27" spans="1:12" ht="17.45" customHeight="1" x14ac:dyDescent="0.2">
      <c r="A27" s="110"/>
      <c r="C27" s="158">
        <f t="shared" si="1"/>
        <v>21</v>
      </c>
      <c r="D27" s="146" t="str">
        <f>IF(PROVEEDORES!E28="","",PROVEEDORES!E28)</f>
        <v/>
      </c>
      <c r="E27" s="146" t="str">
        <f>IF(PROVEEDORES!F28="","",PROVEEDORES!F28)</f>
        <v/>
      </c>
      <c r="F27" s="146" t="str">
        <f>IF(PROVEEDORES!D28="","",PROVEEDORES!D28)</f>
        <v/>
      </c>
      <c r="G27" s="159">
        <f>SUMIF('EG-JUL'!$F$18:$F$516,PROVEEDORES!$D28,'EG-JUL'!P$18:P$516)</f>
        <v>0</v>
      </c>
      <c r="H27" s="159">
        <f>SUMIF('EG-JUL'!$F$18:$F$516,PROVEEDORES!$D28,'EG-JUL'!Q$18:Q$516)</f>
        <v>0</v>
      </c>
      <c r="I27" s="159">
        <f>SUMIF('EG-JUL'!$F$18:$F$516,PROVEEDORES!$D28,'EG-JUL'!R$18:R$516)</f>
        <v>0</v>
      </c>
      <c r="J27" s="159">
        <f>SUMIF('EG-JUL'!$F$18:$F$516,PROVEEDORES!$D28,'EG-JUL'!S$18:S$516)</f>
        <v>0</v>
      </c>
      <c r="K27" s="159" t="str">
        <f t="shared" si="0"/>
        <v/>
      </c>
      <c r="L27" s="146" t="str">
        <f>IF(PROVEEDORES!G28="","",PROVEEDORES!G28)</f>
        <v/>
      </c>
    </row>
    <row r="28" spans="1:12" ht="17.45" customHeight="1" x14ac:dyDescent="0.2">
      <c r="A28" s="111"/>
      <c r="C28" s="158">
        <f t="shared" si="1"/>
        <v>22</v>
      </c>
      <c r="D28" s="146" t="str">
        <f>IF(PROVEEDORES!E29="","",PROVEEDORES!E29)</f>
        <v/>
      </c>
      <c r="E28" s="146" t="str">
        <f>IF(PROVEEDORES!F29="","",PROVEEDORES!F29)</f>
        <v/>
      </c>
      <c r="F28" s="146" t="str">
        <f>IF(PROVEEDORES!D29="","",PROVEEDORES!D29)</f>
        <v/>
      </c>
      <c r="G28" s="159">
        <f>SUMIF('EG-JUL'!$F$18:$F$516,PROVEEDORES!$D29,'EG-JUL'!P$18:P$516)</f>
        <v>0</v>
      </c>
      <c r="H28" s="159">
        <f>SUMIF('EG-JUL'!$F$18:$F$516,PROVEEDORES!$D29,'EG-JUL'!Q$18:Q$516)</f>
        <v>0</v>
      </c>
      <c r="I28" s="159">
        <f>SUMIF('EG-JUL'!$F$18:$F$516,PROVEEDORES!$D29,'EG-JUL'!R$18:R$516)</f>
        <v>0</v>
      </c>
      <c r="J28" s="159">
        <f>SUMIF('EG-JUL'!$F$18:$F$516,PROVEEDORES!$D29,'EG-JUL'!S$18:S$516)</f>
        <v>0</v>
      </c>
      <c r="K28" s="159" t="str">
        <f t="shared" si="0"/>
        <v/>
      </c>
      <c r="L28" s="146" t="str">
        <f>IF(PROVEEDORES!G29="","",PROVEEDORES!G29)</f>
        <v/>
      </c>
    </row>
    <row r="29" spans="1:12" ht="17.45" customHeight="1" x14ac:dyDescent="0.2">
      <c r="A29" s="111"/>
      <c r="C29" s="158">
        <f t="shared" si="1"/>
        <v>23</v>
      </c>
      <c r="D29" s="146" t="str">
        <f>IF(PROVEEDORES!E30="","",PROVEEDORES!E30)</f>
        <v/>
      </c>
      <c r="E29" s="146" t="str">
        <f>IF(PROVEEDORES!F30="","",PROVEEDORES!F30)</f>
        <v/>
      </c>
      <c r="F29" s="146" t="str">
        <f>IF(PROVEEDORES!D30="","",PROVEEDORES!D30)</f>
        <v/>
      </c>
      <c r="G29" s="159">
        <f>SUMIF('EG-JUL'!$F$18:$F$516,PROVEEDORES!$D30,'EG-JUL'!P$18:P$516)</f>
        <v>0</v>
      </c>
      <c r="H29" s="159">
        <f>SUMIF('EG-JUL'!$F$18:$F$516,PROVEEDORES!$D30,'EG-JUL'!Q$18:Q$516)</f>
        <v>0</v>
      </c>
      <c r="I29" s="159">
        <f>SUMIF('EG-JUL'!$F$18:$F$516,PROVEEDORES!$D30,'EG-JUL'!R$18:R$516)</f>
        <v>0</v>
      </c>
      <c r="J29" s="159">
        <f>SUMIF('EG-JUL'!$F$18:$F$516,PROVEEDORES!$D30,'EG-JUL'!S$18:S$516)</f>
        <v>0</v>
      </c>
      <c r="K29" s="159" t="str">
        <f t="shared" si="0"/>
        <v/>
      </c>
      <c r="L29" s="146" t="str">
        <f>IF(PROVEEDORES!G30="","",PROVEEDORES!G30)</f>
        <v/>
      </c>
    </row>
    <row r="30" spans="1:12" ht="17.45" customHeight="1" x14ac:dyDescent="0.2">
      <c r="A30" s="111"/>
      <c r="C30" s="158">
        <f t="shared" si="1"/>
        <v>24</v>
      </c>
      <c r="D30" s="146" t="str">
        <f>IF(PROVEEDORES!E31="","",PROVEEDORES!E31)</f>
        <v/>
      </c>
      <c r="E30" s="146" t="str">
        <f>IF(PROVEEDORES!F31="","",PROVEEDORES!F31)</f>
        <v/>
      </c>
      <c r="F30" s="146" t="str">
        <f>IF(PROVEEDORES!D31="","",PROVEEDORES!D31)</f>
        <v/>
      </c>
      <c r="G30" s="159">
        <f>SUMIF('EG-JUL'!$F$18:$F$516,PROVEEDORES!$D31,'EG-JUL'!P$18:P$516)</f>
        <v>0</v>
      </c>
      <c r="H30" s="159">
        <f>SUMIF('EG-JUL'!$F$18:$F$516,PROVEEDORES!$D31,'EG-JUL'!Q$18:Q$516)</f>
        <v>0</v>
      </c>
      <c r="I30" s="159">
        <f>SUMIF('EG-JUL'!$F$18:$F$516,PROVEEDORES!$D31,'EG-JUL'!R$18:R$516)</f>
        <v>0</v>
      </c>
      <c r="J30" s="159">
        <f>SUMIF('EG-JUL'!$F$18:$F$516,PROVEEDORES!$D31,'EG-JUL'!S$18:S$516)</f>
        <v>0</v>
      </c>
      <c r="K30" s="159" t="str">
        <f t="shared" si="0"/>
        <v/>
      </c>
      <c r="L30" s="146" t="str">
        <f>IF(PROVEEDORES!G31="","",PROVEEDORES!G31)</f>
        <v/>
      </c>
    </row>
    <row r="31" spans="1:12" ht="17.45" customHeight="1" x14ac:dyDescent="0.2">
      <c r="A31" s="111"/>
      <c r="C31" s="158">
        <f t="shared" si="1"/>
        <v>25</v>
      </c>
      <c r="D31" s="146" t="str">
        <f>IF(PROVEEDORES!E32="","",PROVEEDORES!E32)</f>
        <v/>
      </c>
      <c r="E31" s="146" t="str">
        <f>IF(PROVEEDORES!F32="","",PROVEEDORES!F32)</f>
        <v/>
      </c>
      <c r="F31" s="146" t="str">
        <f>IF(PROVEEDORES!D32="","",PROVEEDORES!D32)</f>
        <v/>
      </c>
      <c r="G31" s="159">
        <f>SUMIF('EG-JUL'!$F$18:$F$516,PROVEEDORES!$D32,'EG-JUL'!P$18:P$516)</f>
        <v>0</v>
      </c>
      <c r="H31" s="159">
        <f>SUMIF('EG-JUL'!$F$18:$F$516,PROVEEDORES!$D32,'EG-JUL'!Q$18:Q$516)</f>
        <v>0</v>
      </c>
      <c r="I31" s="159">
        <f>SUMIF('EG-JUL'!$F$18:$F$516,PROVEEDORES!$D32,'EG-JUL'!R$18:R$516)</f>
        <v>0</v>
      </c>
      <c r="J31" s="159">
        <f>SUMIF('EG-JUL'!$F$18:$F$516,PROVEEDORES!$D32,'EG-JUL'!S$18:S$516)</f>
        <v>0</v>
      </c>
      <c r="K31" s="159" t="str">
        <f t="shared" si="0"/>
        <v/>
      </c>
      <c r="L31" s="146" t="str">
        <f>IF(PROVEEDORES!G32="","",PROVEEDORES!G32)</f>
        <v/>
      </c>
    </row>
    <row r="32" spans="1:12" ht="17.45" customHeight="1" x14ac:dyDescent="0.2">
      <c r="A32" s="111"/>
      <c r="C32" s="158">
        <f t="shared" si="1"/>
        <v>26</v>
      </c>
      <c r="D32" s="146" t="str">
        <f>IF(PROVEEDORES!E33="","",PROVEEDORES!E33)</f>
        <v/>
      </c>
      <c r="E32" s="146" t="str">
        <f>IF(PROVEEDORES!F33="","",PROVEEDORES!F33)</f>
        <v/>
      </c>
      <c r="F32" s="146" t="str">
        <f>IF(PROVEEDORES!D33="","",PROVEEDORES!D33)</f>
        <v/>
      </c>
      <c r="G32" s="159">
        <f>SUMIF('EG-JUL'!$F$18:$F$516,PROVEEDORES!$D33,'EG-JUL'!P$18:P$516)</f>
        <v>0</v>
      </c>
      <c r="H32" s="159">
        <f>SUMIF('EG-JUL'!$F$18:$F$516,PROVEEDORES!$D33,'EG-JUL'!Q$18:Q$516)</f>
        <v>0</v>
      </c>
      <c r="I32" s="159">
        <f>SUMIF('EG-JUL'!$F$18:$F$516,PROVEEDORES!$D33,'EG-JUL'!R$18:R$516)</f>
        <v>0</v>
      </c>
      <c r="J32" s="159">
        <f>SUMIF('EG-JUL'!$F$18:$F$516,PROVEEDORES!$D33,'EG-JUL'!S$18:S$516)</f>
        <v>0</v>
      </c>
      <c r="K32" s="159" t="str">
        <f t="shared" si="0"/>
        <v/>
      </c>
      <c r="L32" s="146" t="str">
        <f>IF(PROVEEDORES!G33="","",PROVEEDORES!G33)</f>
        <v/>
      </c>
    </row>
    <row r="33" spans="1:12" ht="17.45" customHeight="1" x14ac:dyDescent="0.2">
      <c r="A33" s="111"/>
      <c r="C33" s="158">
        <f t="shared" si="1"/>
        <v>27</v>
      </c>
      <c r="D33" s="146" t="str">
        <f>IF(PROVEEDORES!E34="","",PROVEEDORES!E34)</f>
        <v/>
      </c>
      <c r="E33" s="146" t="str">
        <f>IF(PROVEEDORES!F34="","",PROVEEDORES!F34)</f>
        <v/>
      </c>
      <c r="F33" s="146" t="str">
        <f>IF(PROVEEDORES!D34="","",PROVEEDORES!D34)</f>
        <v/>
      </c>
      <c r="G33" s="159">
        <f>SUMIF('EG-JUL'!$F$18:$F$516,PROVEEDORES!$D34,'EG-JUL'!P$18:P$516)</f>
        <v>0</v>
      </c>
      <c r="H33" s="159">
        <f>SUMIF('EG-JUL'!$F$18:$F$516,PROVEEDORES!$D34,'EG-JUL'!Q$18:Q$516)</f>
        <v>0</v>
      </c>
      <c r="I33" s="159">
        <f>SUMIF('EG-JUL'!$F$18:$F$516,PROVEEDORES!$D34,'EG-JUL'!R$18:R$516)</f>
        <v>0</v>
      </c>
      <c r="J33" s="159">
        <f>SUMIF('EG-JUL'!$F$18:$F$516,PROVEEDORES!$D34,'EG-JUL'!S$18:S$516)</f>
        <v>0</v>
      </c>
      <c r="K33" s="159" t="str">
        <f t="shared" si="0"/>
        <v/>
      </c>
      <c r="L33" s="146" t="str">
        <f>IF(PROVEEDORES!G34="","",PROVEEDORES!G34)</f>
        <v/>
      </c>
    </row>
    <row r="34" spans="1:12" ht="17.45" customHeight="1" x14ac:dyDescent="0.2">
      <c r="A34" s="111"/>
      <c r="C34" s="158">
        <f t="shared" si="1"/>
        <v>28</v>
      </c>
      <c r="D34" s="146" t="str">
        <f>IF(PROVEEDORES!E35="","",PROVEEDORES!E35)</f>
        <v/>
      </c>
      <c r="E34" s="146" t="str">
        <f>IF(PROVEEDORES!F35="","",PROVEEDORES!F35)</f>
        <v/>
      </c>
      <c r="F34" s="146" t="str">
        <f>IF(PROVEEDORES!D35="","",PROVEEDORES!D35)</f>
        <v/>
      </c>
      <c r="G34" s="159">
        <f>SUMIF('EG-JUL'!$F$18:$F$516,PROVEEDORES!$D35,'EG-JUL'!P$18:P$516)</f>
        <v>0</v>
      </c>
      <c r="H34" s="159">
        <f>SUMIF('EG-JUL'!$F$18:$F$516,PROVEEDORES!$D35,'EG-JUL'!Q$18:Q$516)</f>
        <v>0</v>
      </c>
      <c r="I34" s="159">
        <f>SUMIF('EG-JUL'!$F$18:$F$516,PROVEEDORES!$D35,'EG-JUL'!R$18:R$516)</f>
        <v>0</v>
      </c>
      <c r="J34" s="159">
        <f>SUMIF('EG-JUL'!$F$18:$F$516,PROVEEDORES!$D35,'EG-JUL'!S$18:S$516)</f>
        <v>0</v>
      </c>
      <c r="K34" s="159" t="str">
        <f t="shared" si="0"/>
        <v/>
      </c>
      <c r="L34" s="146" t="str">
        <f>IF(PROVEEDORES!G35="","",PROVEEDORES!G35)</f>
        <v/>
      </c>
    </row>
    <row r="35" spans="1:12" ht="17.45" customHeight="1" x14ac:dyDescent="0.2">
      <c r="A35" s="111"/>
      <c r="C35" s="158">
        <f t="shared" si="1"/>
        <v>29</v>
      </c>
      <c r="D35" s="146" t="str">
        <f>IF(PROVEEDORES!E36="","",PROVEEDORES!E36)</f>
        <v/>
      </c>
      <c r="E35" s="146" t="str">
        <f>IF(PROVEEDORES!F36="","",PROVEEDORES!F36)</f>
        <v/>
      </c>
      <c r="F35" s="146" t="str">
        <f>IF(PROVEEDORES!D36="","",PROVEEDORES!D36)</f>
        <v/>
      </c>
      <c r="G35" s="159">
        <f>SUMIF('EG-JUL'!$F$18:$F$516,PROVEEDORES!$D36,'EG-JUL'!P$18:P$516)</f>
        <v>0</v>
      </c>
      <c r="H35" s="159">
        <f>SUMIF('EG-JUL'!$F$18:$F$516,PROVEEDORES!$D36,'EG-JUL'!Q$18:Q$516)</f>
        <v>0</v>
      </c>
      <c r="I35" s="159">
        <f>SUMIF('EG-JUL'!$F$18:$F$516,PROVEEDORES!$D36,'EG-JUL'!R$18:R$516)</f>
        <v>0</v>
      </c>
      <c r="J35" s="159">
        <f>SUMIF('EG-JUL'!$F$18:$F$516,PROVEEDORES!$D36,'EG-JUL'!S$18:S$516)</f>
        <v>0</v>
      </c>
      <c r="K35" s="159" t="str">
        <f t="shared" si="0"/>
        <v/>
      </c>
      <c r="L35" s="146" t="str">
        <f>IF(PROVEEDORES!G36="","",PROVEEDORES!G36)</f>
        <v/>
      </c>
    </row>
    <row r="36" spans="1:12" ht="17.45" customHeight="1" x14ac:dyDescent="0.2">
      <c r="A36" s="111"/>
      <c r="C36" s="158">
        <f t="shared" si="1"/>
        <v>30</v>
      </c>
      <c r="D36" s="146" t="str">
        <f>IF(PROVEEDORES!E37="","",PROVEEDORES!E37)</f>
        <v/>
      </c>
      <c r="E36" s="146" t="str">
        <f>IF(PROVEEDORES!F37="","",PROVEEDORES!F37)</f>
        <v/>
      </c>
      <c r="F36" s="146" t="str">
        <f>IF(PROVEEDORES!D37="","",PROVEEDORES!D37)</f>
        <v/>
      </c>
      <c r="G36" s="159">
        <f>SUMIF('EG-JUL'!$F$18:$F$516,PROVEEDORES!$D37,'EG-JUL'!P$18:P$516)</f>
        <v>0</v>
      </c>
      <c r="H36" s="159">
        <f>SUMIF('EG-JUL'!$F$18:$F$516,PROVEEDORES!$D37,'EG-JUL'!Q$18:Q$516)</f>
        <v>0</v>
      </c>
      <c r="I36" s="159">
        <f>SUMIF('EG-JUL'!$F$18:$F$516,PROVEEDORES!$D37,'EG-JUL'!R$18:R$516)</f>
        <v>0</v>
      </c>
      <c r="J36" s="159">
        <f>SUMIF('EG-JUL'!$F$18:$F$516,PROVEEDORES!$D37,'EG-JUL'!S$18:S$516)</f>
        <v>0</v>
      </c>
      <c r="K36" s="159" t="str">
        <f t="shared" si="0"/>
        <v/>
      </c>
      <c r="L36" s="146" t="str">
        <f>IF(PROVEEDORES!G37="","",PROVEEDORES!G37)</f>
        <v/>
      </c>
    </row>
    <row r="37" spans="1:12" ht="17.45" customHeight="1" x14ac:dyDescent="0.2">
      <c r="A37" s="111"/>
      <c r="C37" s="158">
        <f t="shared" si="1"/>
        <v>31</v>
      </c>
      <c r="D37" s="146" t="str">
        <f>IF(PROVEEDORES!E38="","",PROVEEDORES!E38)</f>
        <v/>
      </c>
      <c r="E37" s="146" t="str">
        <f>IF(PROVEEDORES!F38="","",PROVEEDORES!F38)</f>
        <v/>
      </c>
      <c r="F37" s="146" t="str">
        <f>IF(PROVEEDORES!D38="","",PROVEEDORES!D38)</f>
        <v/>
      </c>
      <c r="G37" s="159">
        <f>SUMIF('EG-JUL'!$F$18:$F$516,PROVEEDORES!$D38,'EG-JUL'!P$18:P$516)</f>
        <v>0</v>
      </c>
      <c r="H37" s="159">
        <f>SUMIF('EG-JUL'!$F$18:$F$516,PROVEEDORES!$D38,'EG-JUL'!Q$18:Q$516)</f>
        <v>0</v>
      </c>
      <c r="I37" s="159">
        <f>SUMIF('EG-JUL'!$F$18:$F$516,PROVEEDORES!$D38,'EG-JUL'!R$18:R$516)</f>
        <v>0</v>
      </c>
      <c r="J37" s="159">
        <f>SUMIF('EG-JUL'!$F$18:$F$516,PROVEEDORES!$D38,'EG-JUL'!S$18:S$516)</f>
        <v>0</v>
      </c>
      <c r="K37" s="159" t="str">
        <f t="shared" si="0"/>
        <v/>
      </c>
      <c r="L37" s="146" t="str">
        <f>IF(PROVEEDORES!G38="","",PROVEEDORES!G38)</f>
        <v/>
      </c>
    </row>
    <row r="38" spans="1:12" ht="17.45" customHeight="1" x14ac:dyDescent="0.2">
      <c r="A38" s="111"/>
      <c r="C38" s="158">
        <f t="shared" si="1"/>
        <v>32</v>
      </c>
      <c r="D38" s="146" t="str">
        <f>IF(PROVEEDORES!E39="","",PROVEEDORES!E39)</f>
        <v/>
      </c>
      <c r="E38" s="146" t="str">
        <f>IF(PROVEEDORES!F39="","",PROVEEDORES!F39)</f>
        <v/>
      </c>
      <c r="F38" s="146" t="str">
        <f>IF(PROVEEDORES!D39="","",PROVEEDORES!D39)</f>
        <v/>
      </c>
      <c r="G38" s="159">
        <f>SUMIF('EG-JUL'!$F$18:$F$516,PROVEEDORES!$D39,'EG-JUL'!P$18:P$516)</f>
        <v>0</v>
      </c>
      <c r="H38" s="159">
        <f>SUMIF('EG-JUL'!$F$18:$F$516,PROVEEDORES!$D39,'EG-JUL'!Q$18:Q$516)</f>
        <v>0</v>
      </c>
      <c r="I38" s="159">
        <f>SUMIF('EG-JUL'!$F$18:$F$516,PROVEEDORES!$D39,'EG-JUL'!R$18:R$516)</f>
        <v>0</v>
      </c>
      <c r="J38" s="159">
        <f>SUMIF('EG-JUL'!$F$18:$F$516,PROVEEDORES!$D39,'EG-JUL'!S$18:S$516)</f>
        <v>0</v>
      </c>
      <c r="K38" s="159" t="str">
        <f t="shared" si="0"/>
        <v/>
      </c>
      <c r="L38" s="146" t="str">
        <f>IF(PROVEEDORES!G39="","",PROVEEDORES!G39)</f>
        <v/>
      </c>
    </row>
    <row r="39" spans="1:12" ht="17.45" customHeight="1" x14ac:dyDescent="0.2">
      <c r="A39" s="111"/>
      <c r="C39" s="158">
        <f t="shared" si="1"/>
        <v>33</v>
      </c>
      <c r="D39" s="146" t="str">
        <f>IF(PROVEEDORES!E40="","",PROVEEDORES!E40)</f>
        <v/>
      </c>
      <c r="E39" s="146" t="str">
        <f>IF(PROVEEDORES!F40="","",PROVEEDORES!F40)</f>
        <v/>
      </c>
      <c r="F39" s="146" t="str">
        <f>IF(PROVEEDORES!D40="","",PROVEEDORES!D40)</f>
        <v/>
      </c>
      <c r="G39" s="159">
        <f>SUMIF('EG-JUL'!$F$18:$F$516,PROVEEDORES!$D40,'EG-JUL'!P$18:P$516)</f>
        <v>0</v>
      </c>
      <c r="H39" s="159">
        <f>SUMIF('EG-JUL'!$F$18:$F$516,PROVEEDORES!$D40,'EG-JUL'!Q$18:Q$516)</f>
        <v>0</v>
      </c>
      <c r="I39" s="159">
        <f>SUMIF('EG-JUL'!$F$18:$F$516,PROVEEDORES!$D40,'EG-JUL'!R$18:R$516)</f>
        <v>0</v>
      </c>
      <c r="J39" s="159">
        <f>SUMIF('EG-JUL'!$F$18:$F$516,PROVEEDORES!$D40,'EG-JUL'!S$18:S$516)</f>
        <v>0</v>
      </c>
      <c r="K39" s="159" t="str">
        <f t="shared" si="0"/>
        <v/>
      </c>
      <c r="L39" s="146" t="str">
        <f>IF(PROVEEDORES!G40="","",PROVEEDORES!G40)</f>
        <v/>
      </c>
    </row>
    <row r="40" spans="1:12" ht="17.45" customHeight="1" x14ac:dyDescent="0.2">
      <c r="A40" s="111"/>
      <c r="C40" s="158">
        <f t="shared" si="1"/>
        <v>34</v>
      </c>
      <c r="D40" s="146" t="str">
        <f>IF(PROVEEDORES!E41="","",PROVEEDORES!E41)</f>
        <v/>
      </c>
      <c r="E40" s="146" t="str">
        <f>IF(PROVEEDORES!F41="","",PROVEEDORES!F41)</f>
        <v/>
      </c>
      <c r="F40" s="146" t="str">
        <f>IF(PROVEEDORES!D41="","",PROVEEDORES!D41)</f>
        <v/>
      </c>
      <c r="G40" s="159">
        <f>SUMIF('EG-JUL'!$F$18:$F$516,PROVEEDORES!$D41,'EG-JUL'!P$18:P$516)</f>
        <v>0</v>
      </c>
      <c r="H40" s="159">
        <f>SUMIF('EG-JUL'!$F$18:$F$516,PROVEEDORES!$D41,'EG-JUL'!Q$18:Q$516)</f>
        <v>0</v>
      </c>
      <c r="I40" s="159">
        <f>SUMIF('EG-JUL'!$F$18:$F$516,PROVEEDORES!$D41,'EG-JUL'!R$18:R$516)</f>
        <v>0</v>
      </c>
      <c r="J40" s="159">
        <f>SUMIF('EG-JUL'!$F$18:$F$516,PROVEEDORES!$D41,'EG-JUL'!S$18:S$516)</f>
        <v>0</v>
      </c>
      <c r="K40" s="159" t="str">
        <f t="shared" si="0"/>
        <v/>
      </c>
      <c r="L40" s="146" t="str">
        <f>IF(PROVEEDORES!G41="","",PROVEEDORES!G41)</f>
        <v/>
      </c>
    </row>
    <row r="41" spans="1:12" ht="17.45" customHeight="1" x14ac:dyDescent="0.2">
      <c r="A41" s="111"/>
      <c r="C41" s="158">
        <f t="shared" si="1"/>
        <v>35</v>
      </c>
      <c r="D41" s="146" t="str">
        <f>IF(PROVEEDORES!E42="","",PROVEEDORES!E42)</f>
        <v/>
      </c>
      <c r="E41" s="146" t="str">
        <f>IF(PROVEEDORES!F42="","",PROVEEDORES!F42)</f>
        <v/>
      </c>
      <c r="F41" s="146" t="str">
        <f>IF(PROVEEDORES!D42="","",PROVEEDORES!D42)</f>
        <v/>
      </c>
      <c r="G41" s="159">
        <f>SUMIF('EG-JUL'!$F$18:$F$516,PROVEEDORES!$D42,'EG-JUL'!P$18:P$516)</f>
        <v>0</v>
      </c>
      <c r="H41" s="159">
        <f>SUMIF('EG-JUL'!$F$18:$F$516,PROVEEDORES!$D42,'EG-JUL'!Q$18:Q$516)</f>
        <v>0</v>
      </c>
      <c r="I41" s="159">
        <f>SUMIF('EG-JUL'!$F$18:$F$516,PROVEEDORES!$D42,'EG-JUL'!R$18:R$516)</f>
        <v>0</v>
      </c>
      <c r="J41" s="159">
        <f>SUMIF('EG-JUL'!$F$18:$F$516,PROVEEDORES!$D42,'EG-JUL'!S$18:S$516)</f>
        <v>0</v>
      </c>
      <c r="K41" s="159" t="str">
        <f t="shared" si="0"/>
        <v/>
      </c>
      <c r="L41" s="146" t="str">
        <f>IF(PROVEEDORES!G42="","",PROVEEDORES!G42)</f>
        <v/>
      </c>
    </row>
    <row r="42" spans="1:12" ht="17.45" customHeight="1" x14ac:dyDescent="0.2">
      <c r="A42" s="111"/>
      <c r="C42" s="158">
        <f t="shared" si="1"/>
        <v>36</v>
      </c>
      <c r="D42" s="146" t="str">
        <f>IF(PROVEEDORES!E43="","",PROVEEDORES!E43)</f>
        <v/>
      </c>
      <c r="E42" s="146" t="str">
        <f>IF(PROVEEDORES!F43="","",PROVEEDORES!F43)</f>
        <v/>
      </c>
      <c r="F42" s="146" t="str">
        <f>IF(PROVEEDORES!D43="","",PROVEEDORES!D43)</f>
        <v/>
      </c>
      <c r="G42" s="159">
        <f>SUMIF('EG-JUL'!$F$18:$F$516,PROVEEDORES!$D43,'EG-JUL'!P$18:P$516)</f>
        <v>0</v>
      </c>
      <c r="H42" s="159">
        <f>SUMIF('EG-JUL'!$F$18:$F$516,PROVEEDORES!$D43,'EG-JUL'!Q$18:Q$516)</f>
        <v>0</v>
      </c>
      <c r="I42" s="159">
        <f>SUMIF('EG-JUL'!$F$18:$F$516,PROVEEDORES!$D43,'EG-JUL'!R$18:R$516)</f>
        <v>0</v>
      </c>
      <c r="J42" s="159">
        <f>SUMIF('EG-JUL'!$F$18:$F$516,PROVEEDORES!$D43,'EG-JUL'!S$18:S$516)</f>
        <v>0</v>
      </c>
      <c r="K42" s="159" t="str">
        <f t="shared" si="0"/>
        <v/>
      </c>
      <c r="L42" s="146" t="str">
        <f>IF(PROVEEDORES!G43="","",PROVEEDORES!G43)</f>
        <v/>
      </c>
    </row>
    <row r="43" spans="1:12" ht="17.45" customHeight="1" x14ac:dyDescent="0.2">
      <c r="A43" s="111"/>
      <c r="C43" s="158">
        <f t="shared" si="1"/>
        <v>37</v>
      </c>
      <c r="D43" s="146" t="str">
        <f>IF(PROVEEDORES!E44="","",PROVEEDORES!E44)</f>
        <v/>
      </c>
      <c r="E43" s="146" t="str">
        <f>IF(PROVEEDORES!F44="","",PROVEEDORES!F44)</f>
        <v/>
      </c>
      <c r="F43" s="146" t="str">
        <f>IF(PROVEEDORES!D44="","",PROVEEDORES!D44)</f>
        <v/>
      </c>
      <c r="G43" s="159">
        <f>SUMIF('EG-JUL'!$F$18:$F$516,PROVEEDORES!$D44,'EG-JUL'!P$18:P$516)</f>
        <v>0</v>
      </c>
      <c r="H43" s="159">
        <f>SUMIF('EG-JUL'!$F$18:$F$516,PROVEEDORES!$D44,'EG-JUL'!Q$18:Q$516)</f>
        <v>0</v>
      </c>
      <c r="I43" s="159">
        <f>SUMIF('EG-JUL'!$F$18:$F$516,PROVEEDORES!$D44,'EG-JUL'!R$18:R$516)</f>
        <v>0</v>
      </c>
      <c r="J43" s="159">
        <f>SUMIF('EG-JUL'!$F$18:$F$516,PROVEEDORES!$D44,'EG-JUL'!S$18:S$516)</f>
        <v>0</v>
      </c>
      <c r="K43" s="159" t="str">
        <f t="shared" si="0"/>
        <v/>
      </c>
      <c r="L43" s="146" t="str">
        <f>IF(PROVEEDORES!G44="","",PROVEEDORES!G44)</f>
        <v/>
      </c>
    </row>
    <row r="44" spans="1:12" ht="17.45" customHeight="1" x14ac:dyDescent="0.2">
      <c r="A44" s="111"/>
      <c r="C44" s="158">
        <f t="shared" si="1"/>
        <v>38</v>
      </c>
      <c r="D44" s="146" t="str">
        <f>IF(PROVEEDORES!E45="","",PROVEEDORES!E45)</f>
        <v/>
      </c>
      <c r="E44" s="146" t="str">
        <f>IF(PROVEEDORES!F45="","",PROVEEDORES!F45)</f>
        <v/>
      </c>
      <c r="F44" s="146" t="str">
        <f>IF(PROVEEDORES!D45="","",PROVEEDORES!D45)</f>
        <v/>
      </c>
      <c r="G44" s="159">
        <f>SUMIF('EG-JUL'!$F$18:$F$516,PROVEEDORES!$D45,'EG-JUL'!P$18:P$516)</f>
        <v>0</v>
      </c>
      <c r="H44" s="159">
        <f>SUMIF('EG-JUL'!$F$18:$F$516,PROVEEDORES!$D45,'EG-JUL'!Q$18:Q$516)</f>
        <v>0</v>
      </c>
      <c r="I44" s="159">
        <f>SUMIF('EG-JUL'!$F$18:$F$516,PROVEEDORES!$D45,'EG-JUL'!R$18:R$516)</f>
        <v>0</v>
      </c>
      <c r="J44" s="159">
        <f>SUMIF('EG-JUL'!$F$18:$F$516,PROVEEDORES!$D45,'EG-JUL'!S$18:S$516)</f>
        <v>0</v>
      </c>
      <c r="K44" s="159" t="str">
        <f t="shared" si="0"/>
        <v/>
      </c>
      <c r="L44" s="146" t="str">
        <f>IF(PROVEEDORES!G45="","",PROVEEDORES!G45)</f>
        <v/>
      </c>
    </row>
    <row r="45" spans="1:12" ht="17.45" customHeight="1" x14ac:dyDescent="0.2">
      <c r="A45" s="111"/>
      <c r="C45" s="158">
        <f t="shared" si="1"/>
        <v>39</v>
      </c>
      <c r="D45" s="146" t="str">
        <f>IF(PROVEEDORES!E46="","",PROVEEDORES!E46)</f>
        <v/>
      </c>
      <c r="E45" s="146" t="str">
        <f>IF(PROVEEDORES!F46="","",PROVEEDORES!F46)</f>
        <v/>
      </c>
      <c r="F45" s="146" t="str">
        <f>IF(PROVEEDORES!D46="","",PROVEEDORES!D46)</f>
        <v/>
      </c>
      <c r="G45" s="159">
        <f>SUMIF('EG-JUL'!$F$18:$F$516,PROVEEDORES!$D46,'EG-JUL'!P$18:P$516)</f>
        <v>0</v>
      </c>
      <c r="H45" s="159">
        <f>SUMIF('EG-JUL'!$F$18:$F$516,PROVEEDORES!$D46,'EG-JUL'!Q$18:Q$516)</f>
        <v>0</v>
      </c>
      <c r="I45" s="159">
        <f>SUMIF('EG-JUL'!$F$18:$F$516,PROVEEDORES!$D46,'EG-JUL'!R$18:R$516)</f>
        <v>0</v>
      </c>
      <c r="J45" s="159">
        <f>SUMIF('EG-JUL'!$F$18:$F$516,PROVEEDORES!$D46,'EG-JUL'!S$18:S$516)</f>
        <v>0</v>
      </c>
      <c r="K45" s="159" t="str">
        <f t="shared" si="0"/>
        <v/>
      </c>
      <c r="L45" s="146" t="str">
        <f>IF(PROVEEDORES!G46="","",PROVEEDORES!G46)</f>
        <v/>
      </c>
    </row>
    <row r="46" spans="1:12" ht="17.45" customHeight="1" x14ac:dyDescent="0.2">
      <c r="C46" s="158">
        <f t="shared" si="1"/>
        <v>40</v>
      </c>
      <c r="D46" s="146" t="str">
        <f>IF(PROVEEDORES!E47="","",PROVEEDORES!E47)</f>
        <v/>
      </c>
      <c r="E46" s="146" t="str">
        <f>IF(PROVEEDORES!F47="","",PROVEEDORES!F47)</f>
        <v/>
      </c>
      <c r="F46" s="146" t="str">
        <f>IF(PROVEEDORES!D47="","",PROVEEDORES!D47)</f>
        <v/>
      </c>
      <c r="G46" s="159">
        <f>SUMIF('EG-JUL'!$F$18:$F$516,PROVEEDORES!$D47,'EG-JUL'!P$18:P$516)</f>
        <v>0</v>
      </c>
      <c r="H46" s="159">
        <f>SUMIF('EG-JUL'!$F$18:$F$516,PROVEEDORES!$D47,'EG-JUL'!Q$18:Q$516)</f>
        <v>0</v>
      </c>
      <c r="I46" s="159">
        <f>SUMIF('EG-JUL'!$F$18:$F$516,PROVEEDORES!$D47,'EG-JUL'!R$18:R$516)</f>
        <v>0</v>
      </c>
      <c r="J46" s="159">
        <f>SUMIF('EG-JUL'!$F$18:$F$516,PROVEEDORES!$D47,'EG-JUL'!S$18:S$516)</f>
        <v>0</v>
      </c>
      <c r="K46" s="159" t="str">
        <f t="shared" si="0"/>
        <v/>
      </c>
      <c r="L46" s="146" t="str">
        <f>IF(PROVEEDORES!G47="","",PROVEEDORES!G47)</f>
        <v/>
      </c>
    </row>
    <row r="47" spans="1:12" ht="17.45" customHeight="1" x14ac:dyDescent="0.2">
      <c r="C47" s="158">
        <f t="shared" si="1"/>
        <v>41</v>
      </c>
      <c r="D47" s="146" t="str">
        <f>IF(PROVEEDORES!E48="","",PROVEEDORES!E48)</f>
        <v/>
      </c>
      <c r="E47" s="146" t="str">
        <f>IF(PROVEEDORES!F48="","",PROVEEDORES!F48)</f>
        <v/>
      </c>
      <c r="F47" s="146" t="str">
        <f>IF(PROVEEDORES!D48="","",PROVEEDORES!D48)</f>
        <v/>
      </c>
      <c r="G47" s="159">
        <f>SUMIF('EG-JUL'!$F$18:$F$516,PROVEEDORES!$D48,'EG-JUL'!P$18:P$516)</f>
        <v>0</v>
      </c>
      <c r="H47" s="159">
        <f>SUMIF('EG-JUL'!$F$18:$F$516,PROVEEDORES!$D48,'EG-JUL'!Q$18:Q$516)</f>
        <v>0</v>
      </c>
      <c r="I47" s="159">
        <f>SUMIF('EG-JUL'!$F$18:$F$516,PROVEEDORES!$D48,'EG-JUL'!R$18:R$516)</f>
        <v>0</v>
      </c>
      <c r="J47" s="159">
        <f>SUMIF('EG-JUL'!$F$18:$F$516,PROVEEDORES!$D48,'EG-JUL'!S$18:S$516)</f>
        <v>0</v>
      </c>
      <c r="K47" s="159" t="str">
        <f t="shared" si="0"/>
        <v/>
      </c>
      <c r="L47" s="146" t="str">
        <f>IF(PROVEEDORES!G48="","",PROVEEDORES!G48)</f>
        <v/>
      </c>
    </row>
    <row r="48" spans="1:12" ht="17.45" customHeight="1" x14ac:dyDescent="0.2">
      <c r="C48" s="158">
        <f t="shared" si="1"/>
        <v>42</v>
      </c>
      <c r="D48" s="146" t="str">
        <f>IF(PROVEEDORES!E49="","",PROVEEDORES!E49)</f>
        <v/>
      </c>
      <c r="E48" s="146" t="str">
        <f>IF(PROVEEDORES!F49="","",PROVEEDORES!F49)</f>
        <v/>
      </c>
      <c r="F48" s="146" t="str">
        <f>IF(PROVEEDORES!D49="","",PROVEEDORES!D49)</f>
        <v/>
      </c>
      <c r="G48" s="159">
        <f>SUMIF('EG-JUL'!$F$18:$F$516,PROVEEDORES!$D49,'EG-JUL'!P$18:P$516)</f>
        <v>0</v>
      </c>
      <c r="H48" s="159">
        <f>SUMIF('EG-JUL'!$F$18:$F$516,PROVEEDORES!$D49,'EG-JUL'!Q$18:Q$516)</f>
        <v>0</v>
      </c>
      <c r="I48" s="159">
        <f>SUMIF('EG-JUL'!$F$18:$F$516,PROVEEDORES!$D49,'EG-JUL'!R$18:R$516)</f>
        <v>0</v>
      </c>
      <c r="J48" s="159">
        <f>SUMIF('EG-JUL'!$F$18:$F$516,PROVEEDORES!$D49,'EG-JUL'!S$18:S$516)</f>
        <v>0</v>
      </c>
      <c r="K48" s="159" t="str">
        <f t="shared" si="0"/>
        <v/>
      </c>
      <c r="L48" s="146" t="str">
        <f>IF(PROVEEDORES!G49="","",PROVEEDORES!G49)</f>
        <v/>
      </c>
    </row>
    <row r="49" spans="3:12" ht="17.45" customHeight="1" x14ac:dyDescent="0.2">
      <c r="C49" s="158">
        <f t="shared" si="1"/>
        <v>43</v>
      </c>
      <c r="D49" s="146" t="str">
        <f>IF(PROVEEDORES!E50="","",PROVEEDORES!E50)</f>
        <v/>
      </c>
      <c r="E49" s="146" t="str">
        <f>IF(PROVEEDORES!F50="","",PROVEEDORES!F50)</f>
        <v/>
      </c>
      <c r="F49" s="146" t="str">
        <f>IF(PROVEEDORES!D50="","",PROVEEDORES!D50)</f>
        <v/>
      </c>
      <c r="G49" s="159">
        <f>SUMIF('EG-JUL'!$F$18:$F$516,PROVEEDORES!$D50,'EG-JUL'!P$18:P$516)</f>
        <v>0</v>
      </c>
      <c r="H49" s="159">
        <f>SUMIF('EG-JUL'!$F$18:$F$516,PROVEEDORES!$D50,'EG-JUL'!Q$18:Q$516)</f>
        <v>0</v>
      </c>
      <c r="I49" s="159">
        <f>SUMIF('EG-JUL'!$F$18:$F$516,PROVEEDORES!$D50,'EG-JUL'!R$18:R$516)</f>
        <v>0</v>
      </c>
      <c r="J49" s="159">
        <f>SUMIF('EG-JUL'!$F$18:$F$516,PROVEEDORES!$D50,'EG-JUL'!S$18:S$516)</f>
        <v>0</v>
      </c>
      <c r="K49" s="159" t="str">
        <f t="shared" si="0"/>
        <v/>
      </c>
      <c r="L49" s="146" t="str">
        <f>IF(PROVEEDORES!G50="","",PROVEEDORES!G50)</f>
        <v/>
      </c>
    </row>
    <row r="50" spans="3:12" ht="17.45" customHeight="1" x14ac:dyDescent="0.2">
      <c r="C50" s="158">
        <f t="shared" si="1"/>
        <v>44</v>
      </c>
      <c r="D50" s="146" t="str">
        <f>IF(PROVEEDORES!E51="","",PROVEEDORES!E51)</f>
        <v/>
      </c>
      <c r="E50" s="146" t="str">
        <f>IF(PROVEEDORES!F51="","",PROVEEDORES!F51)</f>
        <v/>
      </c>
      <c r="F50" s="146" t="str">
        <f>IF(PROVEEDORES!D51="","",PROVEEDORES!D51)</f>
        <v/>
      </c>
      <c r="G50" s="159">
        <f>SUMIF('EG-JUL'!$F$18:$F$516,PROVEEDORES!$D51,'EG-JUL'!P$18:P$516)</f>
        <v>0</v>
      </c>
      <c r="H50" s="159">
        <f>SUMIF('EG-JUL'!$F$18:$F$516,PROVEEDORES!$D51,'EG-JUL'!Q$18:Q$516)</f>
        <v>0</v>
      </c>
      <c r="I50" s="159">
        <f>SUMIF('EG-JUL'!$F$18:$F$516,PROVEEDORES!$D51,'EG-JUL'!R$18:R$516)</f>
        <v>0</v>
      </c>
      <c r="J50" s="159">
        <f>SUMIF('EG-JUL'!$F$18:$F$516,PROVEEDORES!$D51,'EG-JUL'!S$18:S$516)</f>
        <v>0</v>
      </c>
      <c r="K50" s="159" t="str">
        <f t="shared" si="0"/>
        <v/>
      </c>
      <c r="L50" s="146" t="str">
        <f>IF(PROVEEDORES!G51="","",PROVEEDORES!G51)</f>
        <v/>
      </c>
    </row>
    <row r="51" spans="3:12" ht="17.45" customHeight="1" x14ac:dyDescent="0.2">
      <c r="C51" s="158">
        <f t="shared" si="1"/>
        <v>45</v>
      </c>
      <c r="D51" s="146" t="str">
        <f>IF(PROVEEDORES!E52="","",PROVEEDORES!E52)</f>
        <v/>
      </c>
      <c r="E51" s="146" t="str">
        <f>IF(PROVEEDORES!F52="","",PROVEEDORES!F52)</f>
        <v/>
      </c>
      <c r="F51" s="146" t="str">
        <f>IF(PROVEEDORES!D52="","",PROVEEDORES!D52)</f>
        <v/>
      </c>
      <c r="G51" s="159">
        <f>SUMIF('EG-JUL'!$F$18:$F$516,PROVEEDORES!$D52,'EG-JUL'!P$18:P$516)</f>
        <v>0</v>
      </c>
      <c r="H51" s="159">
        <f>SUMIF('EG-JUL'!$F$18:$F$516,PROVEEDORES!$D52,'EG-JUL'!Q$18:Q$516)</f>
        <v>0</v>
      </c>
      <c r="I51" s="159">
        <f>SUMIF('EG-JUL'!$F$18:$F$516,PROVEEDORES!$D52,'EG-JUL'!R$18:R$516)</f>
        <v>0</v>
      </c>
      <c r="J51" s="159">
        <f>SUMIF('EG-JUL'!$F$18:$F$516,PROVEEDORES!$D52,'EG-JUL'!S$18:S$516)</f>
        <v>0</v>
      </c>
      <c r="K51" s="159" t="str">
        <f t="shared" si="0"/>
        <v/>
      </c>
      <c r="L51" s="146" t="str">
        <f>IF(PROVEEDORES!G52="","",PROVEEDORES!G52)</f>
        <v/>
      </c>
    </row>
    <row r="52" spans="3:12" ht="17.45" customHeight="1" x14ac:dyDescent="0.2">
      <c r="C52" s="158">
        <f t="shared" si="1"/>
        <v>46</v>
      </c>
      <c r="D52" s="146" t="str">
        <f>IF(PROVEEDORES!E53="","",PROVEEDORES!E53)</f>
        <v/>
      </c>
      <c r="E52" s="146" t="str">
        <f>IF(PROVEEDORES!F53="","",PROVEEDORES!F53)</f>
        <v/>
      </c>
      <c r="F52" s="146" t="str">
        <f>IF(PROVEEDORES!D53="","",PROVEEDORES!D53)</f>
        <v/>
      </c>
      <c r="G52" s="159">
        <f>SUMIF('EG-JUL'!$F$18:$F$516,PROVEEDORES!$D53,'EG-JUL'!P$18:P$516)</f>
        <v>0</v>
      </c>
      <c r="H52" s="159">
        <f>SUMIF('EG-JUL'!$F$18:$F$516,PROVEEDORES!$D53,'EG-JUL'!Q$18:Q$516)</f>
        <v>0</v>
      </c>
      <c r="I52" s="159">
        <f>SUMIF('EG-JUL'!$F$18:$F$516,PROVEEDORES!$D53,'EG-JUL'!R$18:R$516)</f>
        <v>0</v>
      </c>
      <c r="J52" s="159">
        <f>SUMIF('EG-JUL'!$F$18:$F$516,PROVEEDORES!$D53,'EG-JUL'!S$18:S$516)</f>
        <v>0</v>
      </c>
      <c r="K52" s="159" t="str">
        <f t="shared" si="0"/>
        <v/>
      </c>
      <c r="L52" s="146" t="str">
        <f>IF(PROVEEDORES!G53="","",PROVEEDORES!G53)</f>
        <v/>
      </c>
    </row>
    <row r="53" spans="3:12" ht="17.45" customHeight="1" x14ac:dyDescent="0.2">
      <c r="C53" s="158">
        <f t="shared" si="1"/>
        <v>47</v>
      </c>
      <c r="D53" s="146" t="str">
        <f>IF(PROVEEDORES!E54="","",PROVEEDORES!E54)</f>
        <v/>
      </c>
      <c r="E53" s="146" t="str">
        <f>IF(PROVEEDORES!F54="","",PROVEEDORES!F54)</f>
        <v/>
      </c>
      <c r="F53" s="146" t="str">
        <f>IF(PROVEEDORES!D54="","",PROVEEDORES!D54)</f>
        <v/>
      </c>
      <c r="G53" s="159">
        <f>SUMIF('EG-JUL'!$F$18:$F$516,PROVEEDORES!$D54,'EG-JUL'!P$18:P$516)</f>
        <v>0</v>
      </c>
      <c r="H53" s="159">
        <f>SUMIF('EG-JUL'!$F$18:$F$516,PROVEEDORES!$D54,'EG-JUL'!Q$18:Q$516)</f>
        <v>0</v>
      </c>
      <c r="I53" s="159">
        <f>SUMIF('EG-JUL'!$F$18:$F$516,PROVEEDORES!$D54,'EG-JUL'!R$18:R$516)</f>
        <v>0</v>
      </c>
      <c r="J53" s="159">
        <f>SUMIF('EG-JUL'!$F$18:$F$516,PROVEEDORES!$D54,'EG-JUL'!S$18:S$516)</f>
        <v>0</v>
      </c>
      <c r="K53" s="159" t="str">
        <f t="shared" si="0"/>
        <v/>
      </c>
      <c r="L53" s="146" t="str">
        <f>IF(PROVEEDORES!G54="","",PROVEEDORES!G54)</f>
        <v/>
      </c>
    </row>
    <row r="54" spans="3:12" ht="17.45" customHeight="1" x14ac:dyDescent="0.2">
      <c r="C54" s="158">
        <f t="shared" si="1"/>
        <v>48</v>
      </c>
      <c r="D54" s="146" t="str">
        <f>IF(PROVEEDORES!E55="","",PROVEEDORES!E55)</f>
        <v/>
      </c>
      <c r="E54" s="146" t="str">
        <f>IF(PROVEEDORES!F55="","",PROVEEDORES!F55)</f>
        <v/>
      </c>
      <c r="F54" s="146" t="str">
        <f>IF(PROVEEDORES!D55="","",PROVEEDORES!D55)</f>
        <v/>
      </c>
      <c r="G54" s="159">
        <f>SUMIF('EG-JUL'!$F$18:$F$516,PROVEEDORES!$D55,'EG-JUL'!P$18:P$516)</f>
        <v>0</v>
      </c>
      <c r="H54" s="159">
        <f>SUMIF('EG-JUL'!$F$18:$F$516,PROVEEDORES!$D55,'EG-JUL'!Q$18:Q$516)</f>
        <v>0</v>
      </c>
      <c r="I54" s="159">
        <f>SUMIF('EG-JUL'!$F$18:$F$516,PROVEEDORES!$D55,'EG-JUL'!R$18:R$516)</f>
        <v>0</v>
      </c>
      <c r="J54" s="159">
        <f>SUMIF('EG-JUL'!$F$18:$F$516,PROVEEDORES!$D55,'EG-JUL'!S$18:S$516)</f>
        <v>0</v>
      </c>
      <c r="K54" s="159" t="str">
        <f t="shared" si="0"/>
        <v/>
      </c>
      <c r="L54" s="146" t="str">
        <f>IF(PROVEEDORES!G55="","",PROVEEDORES!G55)</f>
        <v/>
      </c>
    </row>
    <row r="55" spans="3:12" ht="17.45" customHeight="1" x14ac:dyDescent="0.2">
      <c r="C55" s="158">
        <f t="shared" si="1"/>
        <v>49</v>
      </c>
      <c r="D55" s="146" t="str">
        <f>IF(PROVEEDORES!E56="","",PROVEEDORES!E56)</f>
        <v/>
      </c>
      <c r="E55" s="146" t="str">
        <f>IF(PROVEEDORES!F56="","",PROVEEDORES!F56)</f>
        <v/>
      </c>
      <c r="F55" s="146" t="str">
        <f>IF(PROVEEDORES!D56="","",PROVEEDORES!D56)</f>
        <v/>
      </c>
      <c r="G55" s="159">
        <f>SUMIF('EG-JUL'!$F$18:$F$516,PROVEEDORES!$D56,'EG-JUL'!P$18:P$516)</f>
        <v>0</v>
      </c>
      <c r="H55" s="159">
        <f>SUMIF('EG-JUL'!$F$18:$F$516,PROVEEDORES!$D56,'EG-JUL'!Q$18:Q$516)</f>
        <v>0</v>
      </c>
      <c r="I55" s="159">
        <f>SUMIF('EG-JUL'!$F$18:$F$516,PROVEEDORES!$D56,'EG-JUL'!R$18:R$516)</f>
        <v>0</v>
      </c>
      <c r="J55" s="159">
        <f>SUMIF('EG-JUL'!$F$18:$F$516,PROVEEDORES!$D56,'EG-JUL'!S$18:S$516)</f>
        <v>0</v>
      </c>
      <c r="K55" s="159" t="str">
        <f t="shared" si="0"/>
        <v/>
      </c>
      <c r="L55" s="146" t="str">
        <f>IF(PROVEEDORES!G56="","",PROVEEDORES!G56)</f>
        <v/>
      </c>
    </row>
    <row r="56" spans="3:12" ht="17.45" customHeight="1" x14ac:dyDescent="0.2">
      <c r="C56" s="158">
        <f t="shared" si="1"/>
        <v>50</v>
      </c>
      <c r="D56" s="146" t="str">
        <f>IF(PROVEEDORES!E57="","",PROVEEDORES!E57)</f>
        <v/>
      </c>
      <c r="E56" s="146" t="str">
        <f>IF(PROVEEDORES!F57="","",PROVEEDORES!F57)</f>
        <v/>
      </c>
      <c r="F56" s="146" t="str">
        <f>IF(PROVEEDORES!D57="","",PROVEEDORES!D57)</f>
        <v/>
      </c>
      <c r="G56" s="159">
        <f>SUMIF('EG-JUL'!$F$18:$F$516,PROVEEDORES!$D57,'EG-JUL'!P$18:P$516)</f>
        <v>0</v>
      </c>
      <c r="H56" s="159">
        <f>SUMIF('EG-JUL'!$F$18:$F$516,PROVEEDORES!$D57,'EG-JUL'!Q$18:Q$516)</f>
        <v>0</v>
      </c>
      <c r="I56" s="159">
        <f>SUMIF('EG-JUL'!$F$18:$F$516,PROVEEDORES!$D57,'EG-JUL'!R$18:R$516)</f>
        <v>0</v>
      </c>
      <c r="J56" s="159">
        <f>SUMIF('EG-JUL'!$F$18:$F$516,PROVEEDORES!$D57,'EG-JUL'!S$18:S$516)</f>
        <v>0</v>
      </c>
      <c r="K56" s="159" t="str">
        <f t="shared" si="0"/>
        <v/>
      </c>
      <c r="L56" s="146" t="str">
        <f>IF(PROVEEDORES!G57="","",PROVEEDORES!G57)</f>
        <v/>
      </c>
    </row>
    <row r="57" spans="3:12" ht="17.45" customHeight="1" x14ac:dyDescent="0.2">
      <c r="C57" s="158">
        <f t="shared" si="1"/>
        <v>51</v>
      </c>
      <c r="D57" s="146" t="str">
        <f>IF(PROVEEDORES!E58="","",PROVEEDORES!E58)</f>
        <v/>
      </c>
      <c r="E57" s="146" t="str">
        <f>IF(PROVEEDORES!F58="","",PROVEEDORES!F58)</f>
        <v/>
      </c>
      <c r="F57" s="146" t="str">
        <f>IF(PROVEEDORES!D58="","",PROVEEDORES!D58)</f>
        <v/>
      </c>
      <c r="G57" s="159">
        <f>SUMIF('EG-JUL'!$F$18:$F$516,PROVEEDORES!$D58,'EG-JUL'!P$18:P$516)</f>
        <v>0</v>
      </c>
      <c r="H57" s="159">
        <f>SUMIF('EG-JUL'!$F$18:$F$516,PROVEEDORES!$D58,'EG-JUL'!Q$18:Q$516)</f>
        <v>0</v>
      </c>
      <c r="I57" s="159">
        <f>SUMIF('EG-JUL'!$F$18:$F$516,PROVEEDORES!$D58,'EG-JUL'!R$18:R$516)</f>
        <v>0</v>
      </c>
      <c r="J57" s="159">
        <f>SUMIF('EG-JUL'!$F$18:$F$516,PROVEEDORES!$D58,'EG-JUL'!S$18:S$516)</f>
        <v>0</v>
      </c>
      <c r="K57" s="159" t="str">
        <f t="shared" si="0"/>
        <v/>
      </c>
      <c r="L57" s="146" t="str">
        <f>IF(PROVEEDORES!G58="","",PROVEEDORES!G58)</f>
        <v/>
      </c>
    </row>
    <row r="58" spans="3:12" ht="17.45" customHeight="1" x14ac:dyDescent="0.2">
      <c r="C58" s="158">
        <f t="shared" si="1"/>
        <v>52</v>
      </c>
      <c r="D58" s="146" t="str">
        <f>IF(PROVEEDORES!E59="","",PROVEEDORES!E59)</f>
        <v/>
      </c>
      <c r="E58" s="146" t="str">
        <f>IF(PROVEEDORES!F59="","",PROVEEDORES!F59)</f>
        <v/>
      </c>
      <c r="F58" s="146" t="str">
        <f>IF(PROVEEDORES!D59="","",PROVEEDORES!D59)</f>
        <v/>
      </c>
      <c r="G58" s="159">
        <f>SUMIF('EG-JUL'!$F$18:$F$516,PROVEEDORES!$D59,'EG-JUL'!P$18:P$516)</f>
        <v>0</v>
      </c>
      <c r="H58" s="159">
        <f>SUMIF('EG-JUL'!$F$18:$F$516,PROVEEDORES!$D59,'EG-JUL'!Q$18:Q$516)</f>
        <v>0</v>
      </c>
      <c r="I58" s="159">
        <f>SUMIF('EG-JUL'!$F$18:$F$516,PROVEEDORES!$D59,'EG-JUL'!R$18:R$516)</f>
        <v>0</v>
      </c>
      <c r="J58" s="159">
        <f>SUMIF('EG-JUL'!$F$18:$F$516,PROVEEDORES!$D59,'EG-JUL'!S$18:S$516)</f>
        <v>0</v>
      </c>
      <c r="K58" s="159" t="str">
        <f t="shared" si="0"/>
        <v/>
      </c>
      <c r="L58" s="146" t="str">
        <f>IF(PROVEEDORES!G59="","",PROVEEDORES!G59)</f>
        <v/>
      </c>
    </row>
    <row r="59" spans="3:12" ht="17.45" customHeight="1" x14ac:dyDescent="0.2">
      <c r="C59" s="158">
        <f t="shared" si="1"/>
        <v>53</v>
      </c>
      <c r="D59" s="146" t="str">
        <f>IF(PROVEEDORES!E60="","",PROVEEDORES!E60)</f>
        <v/>
      </c>
      <c r="E59" s="146" t="str">
        <f>IF(PROVEEDORES!F60="","",PROVEEDORES!F60)</f>
        <v/>
      </c>
      <c r="F59" s="146" t="str">
        <f>IF(PROVEEDORES!D60="","",PROVEEDORES!D60)</f>
        <v/>
      </c>
      <c r="G59" s="159">
        <f>SUMIF('EG-JUL'!$F$18:$F$516,PROVEEDORES!$D60,'EG-JUL'!P$18:P$516)</f>
        <v>0</v>
      </c>
      <c r="H59" s="159">
        <f>SUMIF('EG-JUL'!$F$18:$F$516,PROVEEDORES!$D60,'EG-JUL'!Q$18:Q$516)</f>
        <v>0</v>
      </c>
      <c r="I59" s="159">
        <f>SUMIF('EG-JUL'!$F$18:$F$516,PROVEEDORES!$D60,'EG-JUL'!R$18:R$516)</f>
        <v>0</v>
      </c>
      <c r="J59" s="159">
        <f>SUMIF('EG-JUL'!$F$18:$F$516,PROVEEDORES!$D60,'EG-JUL'!S$18:S$516)</f>
        <v>0</v>
      </c>
      <c r="K59" s="159" t="str">
        <f t="shared" si="0"/>
        <v/>
      </c>
      <c r="L59" s="146" t="str">
        <f>IF(PROVEEDORES!G60="","",PROVEEDORES!G60)</f>
        <v/>
      </c>
    </row>
    <row r="60" spans="3:12" ht="17.45" customHeight="1" x14ac:dyDescent="0.2">
      <c r="C60" s="158">
        <f t="shared" si="1"/>
        <v>54</v>
      </c>
      <c r="D60" s="146" t="str">
        <f>IF(PROVEEDORES!E61="","",PROVEEDORES!E61)</f>
        <v/>
      </c>
      <c r="E60" s="146" t="str">
        <f>IF(PROVEEDORES!F61="","",PROVEEDORES!F61)</f>
        <v/>
      </c>
      <c r="F60" s="146" t="str">
        <f>IF(PROVEEDORES!D61="","",PROVEEDORES!D61)</f>
        <v/>
      </c>
      <c r="G60" s="159">
        <f>SUMIF('EG-JUL'!$F$18:$F$516,PROVEEDORES!$D61,'EG-JUL'!P$18:P$516)</f>
        <v>0</v>
      </c>
      <c r="H60" s="159">
        <f>SUMIF('EG-JUL'!$F$18:$F$516,PROVEEDORES!$D61,'EG-JUL'!Q$18:Q$516)</f>
        <v>0</v>
      </c>
      <c r="I60" s="159">
        <f>SUMIF('EG-JUL'!$F$18:$F$516,PROVEEDORES!$D61,'EG-JUL'!R$18:R$516)</f>
        <v>0</v>
      </c>
      <c r="J60" s="159">
        <f>SUMIF('EG-JUL'!$F$18:$F$516,PROVEEDORES!$D61,'EG-JUL'!S$18:S$516)</f>
        <v>0</v>
      </c>
      <c r="K60" s="159" t="str">
        <f t="shared" si="0"/>
        <v/>
      </c>
      <c r="L60" s="146" t="str">
        <f>IF(PROVEEDORES!G61="","",PROVEEDORES!G61)</f>
        <v/>
      </c>
    </row>
    <row r="61" spans="3:12" ht="17.45" customHeight="1" x14ac:dyDescent="0.2">
      <c r="C61" s="158">
        <f t="shared" si="1"/>
        <v>55</v>
      </c>
      <c r="D61" s="146" t="str">
        <f>IF(PROVEEDORES!E62="","",PROVEEDORES!E62)</f>
        <v/>
      </c>
      <c r="E61" s="146" t="str">
        <f>IF(PROVEEDORES!F62="","",PROVEEDORES!F62)</f>
        <v/>
      </c>
      <c r="F61" s="146" t="str">
        <f>IF(PROVEEDORES!D62="","",PROVEEDORES!D62)</f>
        <v/>
      </c>
      <c r="G61" s="159">
        <f>SUMIF('EG-JUL'!$F$18:$F$516,PROVEEDORES!$D62,'EG-JUL'!P$18:P$516)</f>
        <v>0</v>
      </c>
      <c r="H61" s="159">
        <f>SUMIF('EG-JUL'!$F$18:$F$516,PROVEEDORES!$D62,'EG-JUL'!Q$18:Q$516)</f>
        <v>0</v>
      </c>
      <c r="I61" s="159">
        <f>SUMIF('EG-JUL'!$F$18:$F$516,PROVEEDORES!$D62,'EG-JUL'!R$18:R$516)</f>
        <v>0</v>
      </c>
      <c r="J61" s="159">
        <f>SUMIF('EG-JUL'!$F$18:$F$516,PROVEEDORES!$D62,'EG-JUL'!S$18:S$516)</f>
        <v>0</v>
      </c>
      <c r="K61" s="159" t="str">
        <f t="shared" si="0"/>
        <v/>
      </c>
      <c r="L61" s="146" t="str">
        <f>IF(PROVEEDORES!G62="","",PROVEEDORES!G62)</f>
        <v/>
      </c>
    </row>
    <row r="62" spans="3:12" ht="17.45" customHeight="1" x14ac:dyDescent="0.2">
      <c r="C62" s="158">
        <f t="shared" si="1"/>
        <v>56</v>
      </c>
      <c r="D62" s="146" t="str">
        <f>IF(PROVEEDORES!E63="","",PROVEEDORES!E63)</f>
        <v/>
      </c>
      <c r="E62" s="146" t="str">
        <f>IF(PROVEEDORES!F63="","",PROVEEDORES!F63)</f>
        <v/>
      </c>
      <c r="F62" s="146" t="str">
        <f>IF(PROVEEDORES!D63="","",PROVEEDORES!D63)</f>
        <v/>
      </c>
      <c r="G62" s="159">
        <f>SUMIF('EG-JUL'!$F$18:$F$516,PROVEEDORES!$D63,'EG-JUL'!P$18:P$516)</f>
        <v>0</v>
      </c>
      <c r="H62" s="159">
        <f>SUMIF('EG-JUL'!$F$18:$F$516,PROVEEDORES!$D63,'EG-JUL'!Q$18:Q$516)</f>
        <v>0</v>
      </c>
      <c r="I62" s="159">
        <f>SUMIF('EG-JUL'!$F$18:$F$516,PROVEEDORES!$D63,'EG-JUL'!R$18:R$516)</f>
        <v>0</v>
      </c>
      <c r="J62" s="159">
        <f>SUMIF('EG-JUL'!$F$18:$F$516,PROVEEDORES!$D63,'EG-JUL'!S$18:S$516)</f>
        <v>0</v>
      </c>
      <c r="K62" s="159" t="str">
        <f t="shared" si="0"/>
        <v/>
      </c>
      <c r="L62" s="146" t="str">
        <f>IF(PROVEEDORES!G63="","",PROVEEDORES!G63)</f>
        <v/>
      </c>
    </row>
    <row r="63" spans="3:12" ht="17.45" customHeight="1" x14ac:dyDescent="0.2">
      <c r="C63" s="158">
        <f t="shared" si="1"/>
        <v>57</v>
      </c>
      <c r="D63" s="146" t="str">
        <f>IF(PROVEEDORES!E64="","",PROVEEDORES!E64)</f>
        <v/>
      </c>
      <c r="E63" s="146" t="str">
        <f>IF(PROVEEDORES!F64="","",PROVEEDORES!F64)</f>
        <v/>
      </c>
      <c r="F63" s="146" t="str">
        <f>IF(PROVEEDORES!D64="","",PROVEEDORES!D64)</f>
        <v/>
      </c>
      <c r="G63" s="159">
        <f>SUMIF('EG-JUL'!$F$18:$F$516,PROVEEDORES!$D64,'EG-JUL'!P$18:P$516)</f>
        <v>0</v>
      </c>
      <c r="H63" s="159">
        <f>SUMIF('EG-JUL'!$F$18:$F$516,PROVEEDORES!$D64,'EG-JUL'!Q$18:Q$516)</f>
        <v>0</v>
      </c>
      <c r="I63" s="159">
        <f>SUMIF('EG-JUL'!$F$18:$F$516,PROVEEDORES!$D64,'EG-JUL'!R$18:R$516)</f>
        <v>0</v>
      </c>
      <c r="J63" s="159">
        <f>SUMIF('EG-JUL'!$F$18:$F$516,PROVEEDORES!$D64,'EG-JUL'!S$18:S$516)</f>
        <v>0</v>
      </c>
      <c r="K63" s="159" t="str">
        <f t="shared" si="0"/>
        <v/>
      </c>
      <c r="L63" s="146" t="str">
        <f>IF(PROVEEDORES!G64="","",PROVEEDORES!G64)</f>
        <v/>
      </c>
    </row>
    <row r="64" spans="3:12" ht="17.45" customHeight="1" x14ac:dyDescent="0.2">
      <c r="C64" s="158">
        <f t="shared" si="1"/>
        <v>58</v>
      </c>
      <c r="D64" s="146" t="str">
        <f>IF(PROVEEDORES!E65="","",PROVEEDORES!E65)</f>
        <v/>
      </c>
      <c r="E64" s="146" t="str">
        <f>IF(PROVEEDORES!F65="","",PROVEEDORES!F65)</f>
        <v/>
      </c>
      <c r="F64" s="146" t="str">
        <f>IF(PROVEEDORES!D65="","",PROVEEDORES!D65)</f>
        <v/>
      </c>
      <c r="G64" s="159">
        <f>SUMIF('EG-JUL'!$F$18:$F$516,PROVEEDORES!$D65,'EG-JUL'!P$18:P$516)</f>
        <v>0</v>
      </c>
      <c r="H64" s="159">
        <f>SUMIF('EG-JUL'!$F$18:$F$516,PROVEEDORES!$D65,'EG-JUL'!Q$18:Q$516)</f>
        <v>0</v>
      </c>
      <c r="I64" s="159">
        <f>SUMIF('EG-JUL'!$F$18:$F$516,PROVEEDORES!$D65,'EG-JUL'!R$18:R$516)</f>
        <v>0</v>
      </c>
      <c r="J64" s="159">
        <f>SUMIF('EG-JUL'!$F$18:$F$516,PROVEEDORES!$D65,'EG-JUL'!S$18:S$516)</f>
        <v>0</v>
      </c>
      <c r="K64" s="159" t="str">
        <f t="shared" si="0"/>
        <v/>
      </c>
      <c r="L64" s="146" t="str">
        <f>IF(PROVEEDORES!G65="","",PROVEEDORES!G65)</f>
        <v/>
      </c>
    </row>
    <row r="65" spans="3:12" ht="17.45" customHeight="1" x14ac:dyDescent="0.2">
      <c r="C65" s="158">
        <f t="shared" si="1"/>
        <v>59</v>
      </c>
      <c r="D65" s="146" t="str">
        <f>IF(PROVEEDORES!E66="","",PROVEEDORES!E66)</f>
        <v/>
      </c>
      <c r="E65" s="146" t="str">
        <f>IF(PROVEEDORES!F66="","",PROVEEDORES!F66)</f>
        <v/>
      </c>
      <c r="F65" s="146" t="str">
        <f>IF(PROVEEDORES!D66="","",PROVEEDORES!D66)</f>
        <v/>
      </c>
      <c r="G65" s="159">
        <f>SUMIF('EG-JUL'!$F$18:$F$516,PROVEEDORES!$D66,'EG-JUL'!P$18:P$516)</f>
        <v>0</v>
      </c>
      <c r="H65" s="159">
        <f>SUMIF('EG-JUL'!$F$18:$F$516,PROVEEDORES!$D66,'EG-JUL'!Q$18:Q$516)</f>
        <v>0</v>
      </c>
      <c r="I65" s="159">
        <f>SUMIF('EG-JUL'!$F$18:$F$516,PROVEEDORES!$D66,'EG-JUL'!R$18:R$516)</f>
        <v>0</v>
      </c>
      <c r="J65" s="159">
        <f>SUMIF('EG-JUL'!$F$18:$F$516,PROVEEDORES!$D66,'EG-JUL'!S$18:S$516)</f>
        <v>0</v>
      </c>
      <c r="K65" s="159" t="str">
        <f t="shared" si="0"/>
        <v/>
      </c>
      <c r="L65" s="146" t="str">
        <f>IF(PROVEEDORES!G66="","",PROVEEDORES!G66)</f>
        <v/>
      </c>
    </row>
    <row r="66" spans="3:12" ht="17.45" customHeight="1" x14ac:dyDescent="0.2">
      <c r="C66" s="158">
        <f t="shared" si="1"/>
        <v>60</v>
      </c>
      <c r="D66" s="146" t="str">
        <f>IF(PROVEEDORES!E67="","",PROVEEDORES!E67)</f>
        <v/>
      </c>
      <c r="E66" s="146" t="str">
        <f>IF(PROVEEDORES!F67="","",PROVEEDORES!F67)</f>
        <v/>
      </c>
      <c r="F66" s="146" t="str">
        <f>IF(PROVEEDORES!D67="","",PROVEEDORES!D67)</f>
        <v/>
      </c>
      <c r="G66" s="159">
        <f>SUMIF('EG-JUL'!$F$18:$F$516,PROVEEDORES!$D67,'EG-JUL'!P$18:P$516)</f>
        <v>0</v>
      </c>
      <c r="H66" s="159">
        <f>SUMIF('EG-JUL'!$F$18:$F$516,PROVEEDORES!$D67,'EG-JUL'!Q$18:Q$516)</f>
        <v>0</v>
      </c>
      <c r="I66" s="159">
        <f>SUMIF('EG-JUL'!$F$18:$F$516,PROVEEDORES!$D67,'EG-JUL'!R$18:R$516)</f>
        <v>0</v>
      </c>
      <c r="J66" s="159">
        <f>SUMIF('EG-JUL'!$F$18:$F$516,PROVEEDORES!$D67,'EG-JUL'!S$18:S$516)</f>
        <v>0</v>
      </c>
      <c r="K66" s="159" t="str">
        <f t="shared" si="0"/>
        <v/>
      </c>
      <c r="L66" s="146" t="str">
        <f>IF(PROVEEDORES!G67="","",PROVEEDORES!G67)</f>
        <v/>
      </c>
    </row>
    <row r="67" spans="3:12" ht="17.45" customHeight="1" x14ac:dyDescent="0.2">
      <c r="C67" s="158">
        <f t="shared" si="1"/>
        <v>61</v>
      </c>
      <c r="D67" s="146" t="str">
        <f>IF(PROVEEDORES!E68="","",PROVEEDORES!E68)</f>
        <v/>
      </c>
      <c r="E67" s="146" t="str">
        <f>IF(PROVEEDORES!F68="","",PROVEEDORES!F68)</f>
        <v/>
      </c>
      <c r="F67" s="146" t="str">
        <f>IF(PROVEEDORES!D68="","",PROVEEDORES!D68)</f>
        <v/>
      </c>
      <c r="G67" s="159">
        <f>SUMIF('EG-JUL'!$F$18:$F$516,PROVEEDORES!$D68,'EG-JUL'!P$18:P$516)</f>
        <v>0</v>
      </c>
      <c r="H67" s="159">
        <f>SUMIF('EG-JUL'!$F$18:$F$516,PROVEEDORES!$D68,'EG-JUL'!Q$18:Q$516)</f>
        <v>0</v>
      </c>
      <c r="I67" s="159">
        <f>SUMIF('EG-JUL'!$F$18:$F$516,PROVEEDORES!$D68,'EG-JUL'!R$18:R$516)</f>
        <v>0</v>
      </c>
      <c r="J67" s="159">
        <f>SUMIF('EG-JUL'!$F$18:$F$516,PROVEEDORES!$D68,'EG-JUL'!S$18:S$516)</f>
        <v>0</v>
      </c>
      <c r="K67" s="159" t="str">
        <f t="shared" si="0"/>
        <v/>
      </c>
      <c r="L67" s="146" t="str">
        <f>IF(PROVEEDORES!G68="","",PROVEEDORES!G68)</f>
        <v/>
      </c>
    </row>
    <row r="68" spans="3:12" ht="17.45" customHeight="1" x14ac:dyDescent="0.2">
      <c r="C68" s="158">
        <f t="shared" si="1"/>
        <v>62</v>
      </c>
      <c r="D68" s="146" t="str">
        <f>IF(PROVEEDORES!E69="","",PROVEEDORES!E69)</f>
        <v/>
      </c>
      <c r="E68" s="146" t="str">
        <f>IF(PROVEEDORES!F69="","",PROVEEDORES!F69)</f>
        <v/>
      </c>
      <c r="F68" s="146" t="str">
        <f>IF(PROVEEDORES!D69="","",PROVEEDORES!D69)</f>
        <v/>
      </c>
      <c r="G68" s="159">
        <f>SUMIF('EG-JUL'!$F$18:$F$516,PROVEEDORES!$D69,'EG-JUL'!P$18:P$516)</f>
        <v>0</v>
      </c>
      <c r="H68" s="159">
        <f>SUMIF('EG-JUL'!$F$18:$F$516,PROVEEDORES!$D69,'EG-JUL'!Q$18:Q$516)</f>
        <v>0</v>
      </c>
      <c r="I68" s="159">
        <f>SUMIF('EG-JUL'!$F$18:$F$516,PROVEEDORES!$D69,'EG-JUL'!R$18:R$516)</f>
        <v>0</v>
      </c>
      <c r="J68" s="159">
        <f>SUMIF('EG-JUL'!$F$18:$F$516,PROVEEDORES!$D69,'EG-JUL'!S$18:S$516)</f>
        <v>0</v>
      </c>
      <c r="K68" s="159" t="str">
        <f t="shared" si="0"/>
        <v/>
      </c>
      <c r="L68" s="146" t="str">
        <f>IF(PROVEEDORES!G69="","",PROVEEDORES!G69)</f>
        <v/>
      </c>
    </row>
    <row r="69" spans="3:12" ht="17.45" customHeight="1" x14ac:dyDescent="0.2">
      <c r="C69" s="158">
        <f t="shared" si="1"/>
        <v>63</v>
      </c>
      <c r="D69" s="146" t="str">
        <f>IF(PROVEEDORES!E70="","",PROVEEDORES!E70)</f>
        <v/>
      </c>
      <c r="E69" s="146" t="str">
        <f>IF(PROVEEDORES!F70="","",PROVEEDORES!F70)</f>
        <v/>
      </c>
      <c r="F69" s="146" t="str">
        <f>IF(PROVEEDORES!D70="","",PROVEEDORES!D70)</f>
        <v/>
      </c>
      <c r="G69" s="159">
        <f>SUMIF('EG-JUL'!$F$18:$F$516,PROVEEDORES!$D70,'EG-JUL'!P$18:P$516)</f>
        <v>0</v>
      </c>
      <c r="H69" s="159">
        <f>SUMIF('EG-JUL'!$F$18:$F$516,PROVEEDORES!$D70,'EG-JUL'!Q$18:Q$516)</f>
        <v>0</v>
      </c>
      <c r="I69" s="159">
        <f>SUMIF('EG-JUL'!$F$18:$F$516,PROVEEDORES!$D70,'EG-JUL'!R$18:R$516)</f>
        <v>0</v>
      </c>
      <c r="J69" s="159">
        <f>SUMIF('EG-JUL'!$F$18:$F$516,PROVEEDORES!$D70,'EG-JUL'!S$18:S$516)</f>
        <v>0</v>
      </c>
      <c r="K69" s="159" t="str">
        <f t="shared" si="0"/>
        <v/>
      </c>
      <c r="L69" s="146" t="str">
        <f>IF(PROVEEDORES!G70="","",PROVEEDORES!G70)</f>
        <v/>
      </c>
    </row>
    <row r="70" spans="3:12" ht="17.45" customHeight="1" x14ac:dyDescent="0.2">
      <c r="C70" s="158">
        <f t="shared" si="1"/>
        <v>64</v>
      </c>
      <c r="D70" s="146" t="str">
        <f>IF(PROVEEDORES!E71="","",PROVEEDORES!E71)</f>
        <v/>
      </c>
      <c r="E70" s="146" t="str">
        <f>IF(PROVEEDORES!F71="","",PROVEEDORES!F71)</f>
        <v/>
      </c>
      <c r="F70" s="146" t="str">
        <f>IF(PROVEEDORES!D71="","",PROVEEDORES!D71)</f>
        <v/>
      </c>
      <c r="G70" s="159">
        <f>SUMIF('EG-JUL'!$F$18:$F$516,PROVEEDORES!$D71,'EG-JUL'!P$18:P$516)</f>
        <v>0</v>
      </c>
      <c r="H70" s="159">
        <f>SUMIF('EG-JUL'!$F$18:$F$516,PROVEEDORES!$D71,'EG-JUL'!Q$18:Q$516)</f>
        <v>0</v>
      </c>
      <c r="I70" s="159">
        <f>SUMIF('EG-JUL'!$F$18:$F$516,PROVEEDORES!$D71,'EG-JUL'!R$18:R$516)</f>
        <v>0</v>
      </c>
      <c r="J70" s="159">
        <f>SUMIF('EG-JUL'!$F$18:$F$516,PROVEEDORES!$D71,'EG-JUL'!S$18:S$516)</f>
        <v>0</v>
      </c>
      <c r="K70" s="159" t="str">
        <f t="shared" si="0"/>
        <v/>
      </c>
      <c r="L70" s="146" t="str">
        <f>IF(PROVEEDORES!G71="","",PROVEEDORES!G71)</f>
        <v/>
      </c>
    </row>
    <row r="71" spans="3:12" ht="17.45" customHeight="1" x14ac:dyDescent="0.2">
      <c r="C71" s="158">
        <f t="shared" si="1"/>
        <v>65</v>
      </c>
      <c r="D71" s="146" t="str">
        <f>IF(PROVEEDORES!E72="","",PROVEEDORES!E72)</f>
        <v/>
      </c>
      <c r="E71" s="146" t="str">
        <f>IF(PROVEEDORES!F72="","",PROVEEDORES!F72)</f>
        <v/>
      </c>
      <c r="F71" s="146" t="str">
        <f>IF(PROVEEDORES!D72="","",PROVEEDORES!D72)</f>
        <v/>
      </c>
      <c r="G71" s="159">
        <f>SUMIF('EG-JUL'!$F$18:$F$516,PROVEEDORES!$D72,'EG-JUL'!P$18:P$516)</f>
        <v>0</v>
      </c>
      <c r="H71" s="159">
        <f>SUMIF('EG-JUL'!$F$18:$F$516,PROVEEDORES!$D72,'EG-JUL'!Q$18:Q$516)</f>
        <v>0</v>
      </c>
      <c r="I71" s="159">
        <f>SUMIF('EG-JUL'!$F$18:$F$516,PROVEEDORES!$D72,'EG-JUL'!R$18:R$516)</f>
        <v>0</v>
      </c>
      <c r="J71" s="159">
        <f>SUMIF('EG-JUL'!$F$18:$F$516,PROVEEDORES!$D72,'EG-JUL'!S$18:S$516)</f>
        <v>0</v>
      </c>
      <c r="K71" s="159" t="str">
        <f t="shared" si="0"/>
        <v/>
      </c>
      <c r="L71" s="146" t="str">
        <f>IF(PROVEEDORES!G72="","",PROVEEDORES!G72)</f>
        <v/>
      </c>
    </row>
    <row r="72" spans="3:12" ht="17.45" customHeight="1" x14ac:dyDescent="0.2">
      <c r="C72" s="158">
        <f t="shared" si="1"/>
        <v>66</v>
      </c>
      <c r="D72" s="146" t="str">
        <f>IF(PROVEEDORES!E73="","",PROVEEDORES!E73)</f>
        <v/>
      </c>
      <c r="E72" s="146" t="str">
        <f>IF(PROVEEDORES!F73="","",PROVEEDORES!F73)</f>
        <v/>
      </c>
      <c r="F72" s="146" t="str">
        <f>IF(PROVEEDORES!D73="","",PROVEEDORES!D73)</f>
        <v/>
      </c>
      <c r="G72" s="159">
        <f>SUMIF('EG-JUL'!$F$18:$F$516,PROVEEDORES!$D73,'EG-JUL'!P$18:P$516)</f>
        <v>0</v>
      </c>
      <c r="H72" s="159">
        <f>SUMIF('EG-JUL'!$F$18:$F$516,PROVEEDORES!$D73,'EG-JUL'!Q$18:Q$516)</f>
        <v>0</v>
      </c>
      <c r="I72" s="159">
        <f>SUMIF('EG-JUL'!$F$18:$F$516,PROVEEDORES!$D73,'EG-JUL'!R$18:R$516)</f>
        <v>0</v>
      </c>
      <c r="J72" s="159">
        <f>SUMIF('EG-JUL'!$F$18:$F$516,PROVEEDORES!$D73,'EG-JUL'!S$18:S$516)</f>
        <v>0</v>
      </c>
      <c r="K72" s="159" t="str">
        <f t="shared" ref="K72:K135" si="2">IF(G72+H72+I72+J72&gt;0,"C/Información","")</f>
        <v/>
      </c>
      <c r="L72" s="146" t="str">
        <f>IF(PROVEEDORES!G73="","",PROVEEDORES!G73)</f>
        <v/>
      </c>
    </row>
    <row r="73" spans="3:12" ht="17.45" customHeight="1" x14ac:dyDescent="0.2">
      <c r="C73" s="158">
        <f t="shared" ref="C73:C136" si="3">C72+1</f>
        <v>67</v>
      </c>
      <c r="D73" s="146" t="str">
        <f>IF(PROVEEDORES!E74="","",PROVEEDORES!E74)</f>
        <v/>
      </c>
      <c r="E73" s="146" t="str">
        <f>IF(PROVEEDORES!F74="","",PROVEEDORES!F74)</f>
        <v/>
      </c>
      <c r="F73" s="146" t="str">
        <f>IF(PROVEEDORES!D74="","",PROVEEDORES!D74)</f>
        <v/>
      </c>
      <c r="G73" s="159">
        <f>SUMIF('EG-JUL'!$F$18:$F$516,PROVEEDORES!$D74,'EG-JUL'!P$18:P$516)</f>
        <v>0</v>
      </c>
      <c r="H73" s="159">
        <f>SUMIF('EG-JUL'!$F$18:$F$516,PROVEEDORES!$D74,'EG-JUL'!Q$18:Q$516)</f>
        <v>0</v>
      </c>
      <c r="I73" s="159">
        <f>SUMIF('EG-JUL'!$F$18:$F$516,PROVEEDORES!$D74,'EG-JUL'!R$18:R$516)</f>
        <v>0</v>
      </c>
      <c r="J73" s="159">
        <f>SUMIF('EG-JUL'!$F$18:$F$516,PROVEEDORES!$D74,'EG-JUL'!S$18:S$516)</f>
        <v>0</v>
      </c>
      <c r="K73" s="159" t="str">
        <f t="shared" si="2"/>
        <v/>
      </c>
      <c r="L73" s="146" t="str">
        <f>IF(PROVEEDORES!G74="","",PROVEEDORES!G74)</f>
        <v/>
      </c>
    </row>
    <row r="74" spans="3:12" ht="17.45" customHeight="1" x14ac:dyDescent="0.2">
      <c r="C74" s="158">
        <f t="shared" si="3"/>
        <v>68</v>
      </c>
      <c r="D74" s="146" t="str">
        <f>IF(PROVEEDORES!E75="","",PROVEEDORES!E75)</f>
        <v/>
      </c>
      <c r="E74" s="146" t="str">
        <f>IF(PROVEEDORES!F75="","",PROVEEDORES!F75)</f>
        <v/>
      </c>
      <c r="F74" s="146" t="str">
        <f>IF(PROVEEDORES!D75="","",PROVEEDORES!D75)</f>
        <v/>
      </c>
      <c r="G74" s="159">
        <f>SUMIF('EG-JUL'!$F$18:$F$516,PROVEEDORES!$D75,'EG-JUL'!P$18:P$516)</f>
        <v>0</v>
      </c>
      <c r="H74" s="159">
        <f>SUMIF('EG-JUL'!$F$18:$F$516,PROVEEDORES!$D75,'EG-JUL'!Q$18:Q$516)</f>
        <v>0</v>
      </c>
      <c r="I74" s="159">
        <f>SUMIF('EG-JUL'!$F$18:$F$516,PROVEEDORES!$D75,'EG-JUL'!R$18:R$516)</f>
        <v>0</v>
      </c>
      <c r="J74" s="159">
        <f>SUMIF('EG-JUL'!$F$18:$F$516,PROVEEDORES!$D75,'EG-JUL'!S$18:S$516)</f>
        <v>0</v>
      </c>
      <c r="K74" s="159" t="str">
        <f t="shared" si="2"/>
        <v/>
      </c>
      <c r="L74" s="146" t="str">
        <f>IF(PROVEEDORES!G75="","",PROVEEDORES!G75)</f>
        <v/>
      </c>
    </row>
    <row r="75" spans="3:12" ht="17.45" customHeight="1" x14ac:dyDescent="0.2">
      <c r="C75" s="158">
        <f t="shared" si="3"/>
        <v>69</v>
      </c>
      <c r="D75" s="146" t="str">
        <f>IF(PROVEEDORES!E76="","",PROVEEDORES!E76)</f>
        <v/>
      </c>
      <c r="E75" s="146" t="str">
        <f>IF(PROVEEDORES!F76="","",PROVEEDORES!F76)</f>
        <v/>
      </c>
      <c r="F75" s="146" t="str">
        <f>IF(PROVEEDORES!D76="","",PROVEEDORES!D76)</f>
        <v/>
      </c>
      <c r="G75" s="159">
        <f>SUMIF('EG-JUL'!$F$18:$F$516,PROVEEDORES!$D76,'EG-JUL'!P$18:P$516)</f>
        <v>0</v>
      </c>
      <c r="H75" s="159">
        <f>SUMIF('EG-JUL'!$F$18:$F$516,PROVEEDORES!$D76,'EG-JUL'!Q$18:Q$516)</f>
        <v>0</v>
      </c>
      <c r="I75" s="159">
        <f>SUMIF('EG-JUL'!$F$18:$F$516,PROVEEDORES!$D76,'EG-JUL'!R$18:R$516)</f>
        <v>0</v>
      </c>
      <c r="J75" s="159">
        <f>SUMIF('EG-JUL'!$F$18:$F$516,PROVEEDORES!$D76,'EG-JUL'!S$18:S$516)</f>
        <v>0</v>
      </c>
      <c r="K75" s="159" t="str">
        <f t="shared" si="2"/>
        <v/>
      </c>
      <c r="L75" s="146" t="str">
        <f>IF(PROVEEDORES!G76="","",PROVEEDORES!G76)</f>
        <v/>
      </c>
    </row>
    <row r="76" spans="3:12" ht="17.45" customHeight="1" x14ac:dyDescent="0.2">
      <c r="C76" s="158">
        <f t="shared" si="3"/>
        <v>70</v>
      </c>
      <c r="D76" s="146" t="str">
        <f>IF(PROVEEDORES!E77="","",PROVEEDORES!E77)</f>
        <v/>
      </c>
      <c r="E76" s="146" t="str">
        <f>IF(PROVEEDORES!F77="","",PROVEEDORES!F77)</f>
        <v/>
      </c>
      <c r="F76" s="146" t="str">
        <f>IF(PROVEEDORES!D77="","",PROVEEDORES!D77)</f>
        <v/>
      </c>
      <c r="G76" s="159">
        <f>SUMIF('EG-JUL'!$F$18:$F$516,PROVEEDORES!$D77,'EG-JUL'!P$18:P$516)</f>
        <v>0</v>
      </c>
      <c r="H76" s="159">
        <f>SUMIF('EG-JUL'!$F$18:$F$516,PROVEEDORES!$D77,'EG-JUL'!Q$18:Q$516)</f>
        <v>0</v>
      </c>
      <c r="I76" s="159">
        <f>SUMIF('EG-JUL'!$F$18:$F$516,PROVEEDORES!$D77,'EG-JUL'!R$18:R$516)</f>
        <v>0</v>
      </c>
      <c r="J76" s="159">
        <f>SUMIF('EG-JUL'!$F$18:$F$516,PROVEEDORES!$D77,'EG-JUL'!S$18:S$516)</f>
        <v>0</v>
      </c>
      <c r="K76" s="159" t="str">
        <f t="shared" si="2"/>
        <v/>
      </c>
      <c r="L76" s="146" t="str">
        <f>IF(PROVEEDORES!G77="","",PROVEEDORES!G77)</f>
        <v/>
      </c>
    </row>
    <row r="77" spans="3:12" ht="17.45" customHeight="1" x14ac:dyDescent="0.2">
      <c r="C77" s="158">
        <f t="shared" si="3"/>
        <v>71</v>
      </c>
      <c r="D77" s="146" t="str">
        <f>IF(PROVEEDORES!E78="","",PROVEEDORES!E78)</f>
        <v/>
      </c>
      <c r="E77" s="146" t="str">
        <f>IF(PROVEEDORES!F78="","",PROVEEDORES!F78)</f>
        <v/>
      </c>
      <c r="F77" s="146" t="str">
        <f>IF(PROVEEDORES!D78="","",PROVEEDORES!D78)</f>
        <v/>
      </c>
      <c r="G77" s="159">
        <f>SUMIF('EG-JUL'!$F$18:$F$516,PROVEEDORES!$D78,'EG-JUL'!P$18:P$516)</f>
        <v>0</v>
      </c>
      <c r="H77" s="159">
        <f>SUMIF('EG-JUL'!$F$18:$F$516,PROVEEDORES!$D78,'EG-JUL'!Q$18:Q$516)</f>
        <v>0</v>
      </c>
      <c r="I77" s="159">
        <f>SUMIF('EG-JUL'!$F$18:$F$516,PROVEEDORES!$D78,'EG-JUL'!R$18:R$516)</f>
        <v>0</v>
      </c>
      <c r="J77" s="159">
        <f>SUMIF('EG-JUL'!$F$18:$F$516,PROVEEDORES!$D78,'EG-JUL'!S$18:S$516)</f>
        <v>0</v>
      </c>
      <c r="K77" s="159" t="str">
        <f t="shared" si="2"/>
        <v/>
      </c>
      <c r="L77" s="146" t="str">
        <f>IF(PROVEEDORES!G78="","",PROVEEDORES!G78)</f>
        <v/>
      </c>
    </row>
    <row r="78" spans="3:12" ht="17.45" customHeight="1" x14ac:dyDescent="0.2">
      <c r="C78" s="158">
        <f t="shared" si="3"/>
        <v>72</v>
      </c>
      <c r="D78" s="146" t="str">
        <f>IF(PROVEEDORES!E79="","",PROVEEDORES!E79)</f>
        <v/>
      </c>
      <c r="E78" s="146" t="str">
        <f>IF(PROVEEDORES!F79="","",PROVEEDORES!F79)</f>
        <v/>
      </c>
      <c r="F78" s="146" t="str">
        <f>IF(PROVEEDORES!D79="","",PROVEEDORES!D79)</f>
        <v/>
      </c>
      <c r="G78" s="159">
        <f>SUMIF('EG-JUL'!$F$18:$F$516,PROVEEDORES!$D79,'EG-JUL'!P$18:P$516)</f>
        <v>0</v>
      </c>
      <c r="H78" s="159">
        <f>SUMIF('EG-JUL'!$F$18:$F$516,PROVEEDORES!$D79,'EG-JUL'!Q$18:Q$516)</f>
        <v>0</v>
      </c>
      <c r="I78" s="159">
        <f>SUMIF('EG-JUL'!$F$18:$F$516,PROVEEDORES!$D79,'EG-JUL'!R$18:R$516)</f>
        <v>0</v>
      </c>
      <c r="J78" s="159">
        <f>SUMIF('EG-JUL'!$F$18:$F$516,PROVEEDORES!$D79,'EG-JUL'!S$18:S$516)</f>
        <v>0</v>
      </c>
      <c r="K78" s="159" t="str">
        <f t="shared" si="2"/>
        <v/>
      </c>
      <c r="L78" s="146" t="str">
        <f>IF(PROVEEDORES!G79="","",PROVEEDORES!G79)</f>
        <v/>
      </c>
    </row>
    <row r="79" spans="3:12" ht="17.45" customHeight="1" x14ac:dyDescent="0.2">
      <c r="C79" s="158">
        <f t="shared" si="3"/>
        <v>73</v>
      </c>
      <c r="D79" s="146" t="str">
        <f>IF(PROVEEDORES!E80="","",PROVEEDORES!E80)</f>
        <v/>
      </c>
      <c r="E79" s="146" t="str">
        <f>IF(PROVEEDORES!F80="","",PROVEEDORES!F80)</f>
        <v/>
      </c>
      <c r="F79" s="146" t="str">
        <f>IF(PROVEEDORES!D80="","",PROVEEDORES!D80)</f>
        <v/>
      </c>
      <c r="G79" s="159">
        <f>SUMIF('EG-JUL'!$F$18:$F$516,PROVEEDORES!$D80,'EG-JUL'!P$18:P$516)</f>
        <v>0</v>
      </c>
      <c r="H79" s="159">
        <f>SUMIF('EG-JUL'!$F$18:$F$516,PROVEEDORES!$D80,'EG-JUL'!Q$18:Q$516)</f>
        <v>0</v>
      </c>
      <c r="I79" s="159">
        <f>SUMIF('EG-JUL'!$F$18:$F$516,PROVEEDORES!$D80,'EG-JUL'!R$18:R$516)</f>
        <v>0</v>
      </c>
      <c r="J79" s="159">
        <f>SUMIF('EG-JUL'!$F$18:$F$516,PROVEEDORES!$D80,'EG-JUL'!S$18:S$516)</f>
        <v>0</v>
      </c>
      <c r="K79" s="159" t="str">
        <f t="shared" si="2"/>
        <v/>
      </c>
      <c r="L79" s="146" t="str">
        <f>IF(PROVEEDORES!G80="","",PROVEEDORES!G80)</f>
        <v/>
      </c>
    </row>
    <row r="80" spans="3:12" ht="17.45" customHeight="1" x14ac:dyDescent="0.2">
      <c r="C80" s="158">
        <f t="shared" si="3"/>
        <v>74</v>
      </c>
      <c r="D80" s="146" t="str">
        <f>IF(PROVEEDORES!E81="","",PROVEEDORES!E81)</f>
        <v/>
      </c>
      <c r="E80" s="146" t="str">
        <f>IF(PROVEEDORES!F81="","",PROVEEDORES!F81)</f>
        <v/>
      </c>
      <c r="F80" s="146" t="str">
        <f>IF(PROVEEDORES!D81="","",PROVEEDORES!D81)</f>
        <v/>
      </c>
      <c r="G80" s="159">
        <f>SUMIF('EG-JUL'!$F$18:$F$516,PROVEEDORES!$D81,'EG-JUL'!P$18:P$516)</f>
        <v>0</v>
      </c>
      <c r="H80" s="159">
        <f>SUMIF('EG-JUL'!$F$18:$F$516,PROVEEDORES!$D81,'EG-JUL'!Q$18:Q$516)</f>
        <v>0</v>
      </c>
      <c r="I80" s="159">
        <f>SUMIF('EG-JUL'!$F$18:$F$516,PROVEEDORES!$D81,'EG-JUL'!R$18:R$516)</f>
        <v>0</v>
      </c>
      <c r="J80" s="159">
        <f>SUMIF('EG-JUL'!$F$18:$F$516,PROVEEDORES!$D81,'EG-JUL'!S$18:S$516)</f>
        <v>0</v>
      </c>
      <c r="K80" s="159" t="str">
        <f t="shared" si="2"/>
        <v/>
      </c>
      <c r="L80" s="146" t="str">
        <f>IF(PROVEEDORES!G81="","",PROVEEDORES!G81)</f>
        <v/>
      </c>
    </row>
    <row r="81" spans="3:12" ht="17.45" customHeight="1" x14ac:dyDescent="0.2">
      <c r="C81" s="158">
        <f t="shared" si="3"/>
        <v>75</v>
      </c>
      <c r="D81" s="146" t="str">
        <f>IF(PROVEEDORES!E82="","",PROVEEDORES!E82)</f>
        <v/>
      </c>
      <c r="E81" s="146" t="str">
        <f>IF(PROVEEDORES!F82="","",PROVEEDORES!F82)</f>
        <v/>
      </c>
      <c r="F81" s="146" t="str">
        <f>IF(PROVEEDORES!D82="","",PROVEEDORES!D82)</f>
        <v/>
      </c>
      <c r="G81" s="159">
        <f>SUMIF('EG-JUL'!$F$18:$F$516,PROVEEDORES!$D82,'EG-JUL'!P$18:P$516)</f>
        <v>0</v>
      </c>
      <c r="H81" s="159">
        <f>SUMIF('EG-JUL'!$F$18:$F$516,PROVEEDORES!$D82,'EG-JUL'!Q$18:Q$516)</f>
        <v>0</v>
      </c>
      <c r="I81" s="159">
        <f>SUMIF('EG-JUL'!$F$18:$F$516,PROVEEDORES!$D82,'EG-JUL'!R$18:R$516)</f>
        <v>0</v>
      </c>
      <c r="J81" s="159">
        <f>SUMIF('EG-JUL'!$F$18:$F$516,PROVEEDORES!$D82,'EG-JUL'!S$18:S$516)</f>
        <v>0</v>
      </c>
      <c r="K81" s="159" t="str">
        <f t="shared" si="2"/>
        <v/>
      </c>
      <c r="L81" s="146" t="str">
        <f>IF(PROVEEDORES!G82="","",PROVEEDORES!G82)</f>
        <v/>
      </c>
    </row>
    <row r="82" spans="3:12" ht="17.45" customHeight="1" x14ac:dyDescent="0.2">
      <c r="C82" s="158">
        <f t="shared" si="3"/>
        <v>76</v>
      </c>
      <c r="D82" s="146" t="str">
        <f>IF(PROVEEDORES!E83="","",PROVEEDORES!E83)</f>
        <v/>
      </c>
      <c r="E82" s="146" t="str">
        <f>IF(PROVEEDORES!F83="","",PROVEEDORES!F83)</f>
        <v/>
      </c>
      <c r="F82" s="146" t="str">
        <f>IF(PROVEEDORES!D83="","",PROVEEDORES!D83)</f>
        <v/>
      </c>
      <c r="G82" s="159">
        <f>SUMIF('EG-JUL'!$F$18:$F$516,PROVEEDORES!$D83,'EG-JUL'!P$18:P$516)</f>
        <v>0</v>
      </c>
      <c r="H82" s="159">
        <f>SUMIF('EG-JUL'!$F$18:$F$516,PROVEEDORES!$D83,'EG-JUL'!Q$18:Q$516)</f>
        <v>0</v>
      </c>
      <c r="I82" s="159">
        <f>SUMIF('EG-JUL'!$F$18:$F$516,PROVEEDORES!$D83,'EG-JUL'!R$18:R$516)</f>
        <v>0</v>
      </c>
      <c r="J82" s="159">
        <f>SUMIF('EG-JUL'!$F$18:$F$516,PROVEEDORES!$D83,'EG-JUL'!S$18:S$516)</f>
        <v>0</v>
      </c>
      <c r="K82" s="159" t="str">
        <f t="shared" si="2"/>
        <v/>
      </c>
      <c r="L82" s="146" t="str">
        <f>IF(PROVEEDORES!G83="","",PROVEEDORES!G83)</f>
        <v/>
      </c>
    </row>
    <row r="83" spans="3:12" ht="17.45" customHeight="1" x14ac:dyDescent="0.2">
      <c r="C83" s="158">
        <f t="shared" si="3"/>
        <v>77</v>
      </c>
      <c r="D83" s="146" t="str">
        <f>IF(PROVEEDORES!E84="","",PROVEEDORES!E84)</f>
        <v/>
      </c>
      <c r="E83" s="146" t="str">
        <f>IF(PROVEEDORES!F84="","",PROVEEDORES!F84)</f>
        <v/>
      </c>
      <c r="F83" s="146" t="str">
        <f>IF(PROVEEDORES!D84="","",PROVEEDORES!D84)</f>
        <v/>
      </c>
      <c r="G83" s="159">
        <f>SUMIF('EG-JUL'!$F$18:$F$516,PROVEEDORES!$D84,'EG-JUL'!P$18:P$516)</f>
        <v>0</v>
      </c>
      <c r="H83" s="159">
        <f>SUMIF('EG-JUL'!$F$18:$F$516,PROVEEDORES!$D84,'EG-JUL'!Q$18:Q$516)</f>
        <v>0</v>
      </c>
      <c r="I83" s="159">
        <f>SUMIF('EG-JUL'!$F$18:$F$516,PROVEEDORES!$D84,'EG-JUL'!R$18:R$516)</f>
        <v>0</v>
      </c>
      <c r="J83" s="159">
        <f>SUMIF('EG-JUL'!$F$18:$F$516,PROVEEDORES!$D84,'EG-JUL'!S$18:S$516)</f>
        <v>0</v>
      </c>
      <c r="K83" s="159" t="str">
        <f t="shared" si="2"/>
        <v/>
      </c>
      <c r="L83" s="146" t="str">
        <f>IF(PROVEEDORES!G84="","",PROVEEDORES!G84)</f>
        <v/>
      </c>
    </row>
    <row r="84" spans="3:12" ht="17.45" customHeight="1" x14ac:dyDescent="0.2">
      <c r="C84" s="158">
        <f t="shared" si="3"/>
        <v>78</v>
      </c>
      <c r="D84" s="146" t="str">
        <f>IF(PROVEEDORES!E85="","",PROVEEDORES!E85)</f>
        <v/>
      </c>
      <c r="E84" s="146" t="str">
        <f>IF(PROVEEDORES!F85="","",PROVEEDORES!F85)</f>
        <v/>
      </c>
      <c r="F84" s="146" t="str">
        <f>IF(PROVEEDORES!D85="","",PROVEEDORES!D85)</f>
        <v/>
      </c>
      <c r="G84" s="159">
        <f>SUMIF('EG-JUL'!$F$18:$F$516,PROVEEDORES!$D85,'EG-JUL'!P$18:P$516)</f>
        <v>0</v>
      </c>
      <c r="H84" s="159">
        <f>SUMIF('EG-JUL'!$F$18:$F$516,PROVEEDORES!$D85,'EG-JUL'!Q$18:Q$516)</f>
        <v>0</v>
      </c>
      <c r="I84" s="159">
        <f>SUMIF('EG-JUL'!$F$18:$F$516,PROVEEDORES!$D85,'EG-JUL'!R$18:R$516)</f>
        <v>0</v>
      </c>
      <c r="J84" s="159">
        <f>SUMIF('EG-JUL'!$F$18:$F$516,PROVEEDORES!$D85,'EG-JUL'!S$18:S$516)</f>
        <v>0</v>
      </c>
      <c r="K84" s="159" t="str">
        <f t="shared" si="2"/>
        <v/>
      </c>
      <c r="L84" s="146" t="str">
        <f>IF(PROVEEDORES!G85="","",PROVEEDORES!G85)</f>
        <v/>
      </c>
    </row>
    <row r="85" spans="3:12" ht="17.45" customHeight="1" x14ac:dyDescent="0.2">
      <c r="C85" s="158">
        <f t="shared" si="3"/>
        <v>79</v>
      </c>
      <c r="D85" s="146" t="str">
        <f>IF(PROVEEDORES!E86="","",PROVEEDORES!E86)</f>
        <v/>
      </c>
      <c r="E85" s="146" t="str">
        <f>IF(PROVEEDORES!F86="","",PROVEEDORES!F86)</f>
        <v/>
      </c>
      <c r="F85" s="146" t="str">
        <f>IF(PROVEEDORES!D86="","",PROVEEDORES!D86)</f>
        <v/>
      </c>
      <c r="G85" s="159">
        <f>SUMIF('EG-JUL'!$F$18:$F$516,PROVEEDORES!$D86,'EG-JUL'!P$18:P$516)</f>
        <v>0</v>
      </c>
      <c r="H85" s="159">
        <f>SUMIF('EG-JUL'!$F$18:$F$516,PROVEEDORES!$D86,'EG-JUL'!Q$18:Q$516)</f>
        <v>0</v>
      </c>
      <c r="I85" s="159">
        <f>SUMIF('EG-JUL'!$F$18:$F$516,PROVEEDORES!$D86,'EG-JUL'!R$18:R$516)</f>
        <v>0</v>
      </c>
      <c r="J85" s="159">
        <f>SUMIF('EG-JUL'!$F$18:$F$516,PROVEEDORES!$D86,'EG-JUL'!S$18:S$516)</f>
        <v>0</v>
      </c>
      <c r="K85" s="159" t="str">
        <f t="shared" si="2"/>
        <v/>
      </c>
      <c r="L85" s="146" t="str">
        <f>IF(PROVEEDORES!G86="","",PROVEEDORES!G86)</f>
        <v/>
      </c>
    </row>
    <row r="86" spans="3:12" ht="17.45" customHeight="1" x14ac:dyDescent="0.2">
      <c r="C86" s="158">
        <f t="shared" si="3"/>
        <v>80</v>
      </c>
      <c r="D86" s="146" t="str">
        <f>IF(PROVEEDORES!E87="","",PROVEEDORES!E87)</f>
        <v/>
      </c>
      <c r="E86" s="146" t="str">
        <f>IF(PROVEEDORES!F87="","",PROVEEDORES!F87)</f>
        <v/>
      </c>
      <c r="F86" s="146" t="str">
        <f>IF(PROVEEDORES!D87="","",PROVEEDORES!D87)</f>
        <v/>
      </c>
      <c r="G86" s="159">
        <f>SUMIF('EG-JUL'!$F$18:$F$516,PROVEEDORES!$D87,'EG-JUL'!P$18:P$516)</f>
        <v>0</v>
      </c>
      <c r="H86" s="159">
        <f>SUMIF('EG-JUL'!$F$18:$F$516,PROVEEDORES!$D87,'EG-JUL'!Q$18:Q$516)</f>
        <v>0</v>
      </c>
      <c r="I86" s="159">
        <f>SUMIF('EG-JUL'!$F$18:$F$516,PROVEEDORES!$D87,'EG-JUL'!R$18:R$516)</f>
        <v>0</v>
      </c>
      <c r="J86" s="159">
        <f>SUMIF('EG-JUL'!$F$18:$F$516,PROVEEDORES!$D87,'EG-JUL'!S$18:S$516)</f>
        <v>0</v>
      </c>
      <c r="K86" s="159" t="str">
        <f t="shared" si="2"/>
        <v/>
      </c>
      <c r="L86" s="146" t="str">
        <f>IF(PROVEEDORES!G87="","",PROVEEDORES!G87)</f>
        <v/>
      </c>
    </row>
    <row r="87" spans="3:12" ht="17.45" customHeight="1" x14ac:dyDescent="0.2">
      <c r="C87" s="158">
        <f t="shared" si="3"/>
        <v>81</v>
      </c>
      <c r="D87" s="146" t="str">
        <f>IF(PROVEEDORES!E88="","",PROVEEDORES!E88)</f>
        <v/>
      </c>
      <c r="E87" s="146" t="str">
        <f>IF(PROVEEDORES!F88="","",PROVEEDORES!F88)</f>
        <v/>
      </c>
      <c r="F87" s="146" t="str">
        <f>IF(PROVEEDORES!D88="","",PROVEEDORES!D88)</f>
        <v/>
      </c>
      <c r="G87" s="159">
        <f>SUMIF('EG-JUL'!$F$18:$F$516,PROVEEDORES!$D88,'EG-JUL'!P$18:P$516)</f>
        <v>0</v>
      </c>
      <c r="H87" s="159">
        <f>SUMIF('EG-JUL'!$F$18:$F$516,PROVEEDORES!$D88,'EG-JUL'!Q$18:Q$516)</f>
        <v>0</v>
      </c>
      <c r="I87" s="159">
        <f>SUMIF('EG-JUL'!$F$18:$F$516,PROVEEDORES!$D88,'EG-JUL'!R$18:R$516)</f>
        <v>0</v>
      </c>
      <c r="J87" s="159">
        <f>SUMIF('EG-JUL'!$F$18:$F$516,PROVEEDORES!$D88,'EG-JUL'!S$18:S$516)</f>
        <v>0</v>
      </c>
      <c r="K87" s="159" t="str">
        <f t="shared" si="2"/>
        <v/>
      </c>
      <c r="L87" s="146" t="str">
        <f>IF(PROVEEDORES!G88="","",PROVEEDORES!G88)</f>
        <v/>
      </c>
    </row>
    <row r="88" spans="3:12" ht="17.45" customHeight="1" x14ac:dyDescent="0.2">
      <c r="C88" s="158">
        <f t="shared" si="3"/>
        <v>82</v>
      </c>
      <c r="D88" s="146" t="str">
        <f>IF(PROVEEDORES!E89="","",PROVEEDORES!E89)</f>
        <v/>
      </c>
      <c r="E88" s="146" t="str">
        <f>IF(PROVEEDORES!F89="","",PROVEEDORES!F89)</f>
        <v/>
      </c>
      <c r="F88" s="146" t="str">
        <f>IF(PROVEEDORES!D89="","",PROVEEDORES!D89)</f>
        <v/>
      </c>
      <c r="G88" s="159">
        <f>SUMIF('EG-JUL'!$F$18:$F$516,PROVEEDORES!$D89,'EG-JUL'!P$18:P$516)</f>
        <v>0</v>
      </c>
      <c r="H88" s="159">
        <f>SUMIF('EG-JUL'!$F$18:$F$516,PROVEEDORES!$D89,'EG-JUL'!Q$18:Q$516)</f>
        <v>0</v>
      </c>
      <c r="I88" s="159">
        <f>SUMIF('EG-JUL'!$F$18:$F$516,PROVEEDORES!$D89,'EG-JUL'!R$18:R$516)</f>
        <v>0</v>
      </c>
      <c r="J88" s="159">
        <f>SUMIF('EG-JUL'!$F$18:$F$516,PROVEEDORES!$D89,'EG-JUL'!S$18:S$516)</f>
        <v>0</v>
      </c>
      <c r="K88" s="159" t="str">
        <f t="shared" si="2"/>
        <v/>
      </c>
      <c r="L88" s="146" t="str">
        <f>IF(PROVEEDORES!G89="","",PROVEEDORES!G89)</f>
        <v/>
      </c>
    </row>
    <row r="89" spans="3:12" ht="17.45" customHeight="1" x14ac:dyDescent="0.2">
      <c r="C89" s="158">
        <f t="shared" si="3"/>
        <v>83</v>
      </c>
      <c r="D89" s="146" t="str">
        <f>IF(PROVEEDORES!E90="","",PROVEEDORES!E90)</f>
        <v/>
      </c>
      <c r="E89" s="146" t="str">
        <f>IF(PROVEEDORES!F90="","",PROVEEDORES!F90)</f>
        <v/>
      </c>
      <c r="F89" s="146" t="str">
        <f>IF(PROVEEDORES!D90="","",PROVEEDORES!D90)</f>
        <v/>
      </c>
      <c r="G89" s="159">
        <f>SUMIF('EG-JUL'!$F$18:$F$516,PROVEEDORES!$D90,'EG-JUL'!P$18:P$516)</f>
        <v>0</v>
      </c>
      <c r="H89" s="159">
        <f>SUMIF('EG-JUL'!$F$18:$F$516,PROVEEDORES!$D90,'EG-JUL'!Q$18:Q$516)</f>
        <v>0</v>
      </c>
      <c r="I89" s="159">
        <f>SUMIF('EG-JUL'!$F$18:$F$516,PROVEEDORES!$D90,'EG-JUL'!R$18:R$516)</f>
        <v>0</v>
      </c>
      <c r="J89" s="159">
        <f>SUMIF('EG-JUL'!$F$18:$F$516,PROVEEDORES!$D90,'EG-JUL'!S$18:S$516)</f>
        <v>0</v>
      </c>
      <c r="K89" s="159" t="str">
        <f t="shared" si="2"/>
        <v/>
      </c>
      <c r="L89" s="146" t="str">
        <f>IF(PROVEEDORES!G90="","",PROVEEDORES!G90)</f>
        <v/>
      </c>
    </row>
    <row r="90" spans="3:12" ht="17.45" customHeight="1" x14ac:dyDescent="0.2">
      <c r="C90" s="158">
        <f t="shared" si="3"/>
        <v>84</v>
      </c>
      <c r="D90" s="146" t="str">
        <f>IF(PROVEEDORES!E91="","",PROVEEDORES!E91)</f>
        <v/>
      </c>
      <c r="E90" s="146" t="str">
        <f>IF(PROVEEDORES!F91="","",PROVEEDORES!F91)</f>
        <v/>
      </c>
      <c r="F90" s="146" t="str">
        <f>IF(PROVEEDORES!D91="","",PROVEEDORES!D91)</f>
        <v/>
      </c>
      <c r="G90" s="159">
        <f>SUMIF('EG-JUL'!$F$18:$F$516,PROVEEDORES!$D91,'EG-JUL'!P$18:P$516)</f>
        <v>0</v>
      </c>
      <c r="H90" s="159">
        <f>SUMIF('EG-JUL'!$F$18:$F$516,PROVEEDORES!$D91,'EG-JUL'!Q$18:Q$516)</f>
        <v>0</v>
      </c>
      <c r="I90" s="159">
        <f>SUMIF('EG-JUL'!$F$18:$F$516,PROVEEDORES!$D91,'EG-JUL'!R$18:R$516)</f>
        <v>0</v>
      </c>
      <c r="J90" s="159">
        <f>SUMIF('EG-JUL'!$F$18:$F$516,PROVEEDORES!$D91,'EG-JUL'!S$18:S$516)</f>
        <v>0</v>
      </c>
      <c r="K90" s="159" t="str">
        <f t="shared" si="2"/>
        <v/>
      </c>
      <c r="L90" s="146" t="str">
        <f>IF(PROVEEDORES!G91="","",PROVEEDORES!G91)</f>
        <v/>
      </c>
    </row>
    <row r="91" spans="3:12" ht="17.45" customHeight="1" x14ac:dyDescent="0.2">
      <c r="C91" s="158">
        <f t="shared" si="3"/>
        <v>85</v>
      </c>
      <c r="D91" s="146" t="str">
        <f>IF(PROVEEDORES!E92="","",PROVEEDORES!E92)</f>
        <v/>
      </c>
      <c r="E91" s="146" t="str">
        <f>IF(PROVEEDORES!F92="","",PROVEEDORES!F92)</f>
        <v/>
      </c>
      <c r="F91" s="146" t="str">
        <f>IF(PROVEEDORES!D92="","",PROVEEDORES!D92)</f>
        <v/>
      </c>
      <c r="G91" s="159">
        <f>SUMIF('EG-JUL'!$F$18:$F$516,PROVEEDORES!$D92,'EG-JUL'!P$18:P$516)</f>
        <v>0</v>
      </c>
      <c r="H91" s="159">
        <f>SUMIF('EG-JUL'!$F$18:$F$516,PROVEEDORES!$D92,'EG-JUL'!Q$18:Q$516)</f>
        <v>0</v>
      </c>
      <c r="I91" s="159">
        <f>SUMIF('EG-JUL'!$F$18:$F$516,PROVEEDORES!$D92,'EG-JUL'!R$18:R$516)</f>
        <v>0</v>
      </c>
      <c r="J91" s="159">
        <f>SUMIF('EG-JUL'!$F$18:$F$516,PROVEEDORES!$D92,'EG-JUL'!S$18:S$516)</f>
        <v>0</v>
      </c>
      <c r="K91" s="159" t="str">
        <f t="shared" si="2"/>
        <v/>
      </c>
      <c r="L91" s="146" t="str">
        <f>IF(PROVEEDORES!G92="","",PROVEEDORES!G92)</f>
        <v/>
      </c>
    </row>
    <row r="92" spans="3:12" ht="17.45" customHeight="1" x14ac:dyDescent="0.2">
      <c r="C92" s="158">
        <f t="shared" si="3"/>
        <v>86</v>
      </c>
      <c r="D92" s="146" t="str">
        <f>IF(PROVEEDORES!E93="","",PROVEEDORES!E93)</f>
        <v/>
      </c>
      <c r="E92" s="146" t="str">
        <f>IF(PROVEEDORES!F93="","",PROVEEDORES!F93)</f>
        <v/>
      </c>
      <c r="F92" s="146" t="str">
        <f>IF(PROVEEDORES!D93="","",PROVEEDORES!D93)</f>
        <v/>
      </c>
      <c r="G92" s="159">
        <f>SUMIF('EG-JUL'!$F$18:$F$516,PROVEEDORES!$D93,'EG-JUL'!P$18:P$516)</f>
        <v>0</v>
      </c>
      <c r="H92" s="159">
        <f>SUMIF('EG-JUL'!$F$18:$F$516,PROVEEDORES!$D93,'EG-JUL'!Q$18:Q$516)</f>
        <v>0</v>
      </c>
      <c r="I92" s="159">
        <f>SUMIF('EG-JUL'!$F$18:$F$516,PROVEEDORES!$D93,'EG-JUL'!R$18:R$516)</f>
        <v>0</v>
      </c>
      <c r="J92" s="159">
        <f>SUMIF('EG-JUL'!$F$18:$F$516,PROVEEDORES!$D93,'EG-JUL'!S$18:S$516)</f>
        <v>0</v>
      </c>
      <c r="K92" s="159" t="str">
        <f t="shared" si="2"/>
        <v/>
      </c>
      <c r="L92" s="146" t="str">
        <f>IF(PROVEEDORES!G93="","",PROVEEDORES!G93)</f>
        <v/>
      </c>
    </row>
    <row r="93" spans="3:12" ht="17.45" customHeight="1" x14ac:dyDescent="0.2">
      <c r="C93" s="158">
        <f t="shared" si="3"/>
        <v>87</v>
      </c>
      <c r="D93" s="146" t="str">
        <f>IF(PROVEEDORES!E94="","",PROVEEDORES!E94)</f>
        <v/>
      </c>
      <c r="E93" s="146" t="str">
        <f>IF(PROVEEDORES!F94="","",PROVEEDORES!F94)</f>
        <v/>
      </c>
      <c r="F93" s="146" t="str">
        <f>IF(PROVEEDORES!D94="","",PROVEEDORES!D94)</f>
        <v/>
      </c>
      <c r="G93" s="159">
        <f>SUMIF('EG-JUL'!$F$18:$F$516,PROVEEDORES!$D94,'EG-JUL'!P$18:P$516)</f>
        <v>0</v>
      </c>
      <c r="H93" s="159">
        <f>SUMIF('EG-JUL'!$F$18:$F$516,PROVEEDORES!$D94,'EG-JUL'!Q$18:Q$516)</f>
        <v>0</v>
      </c>
      <c r="I93" s="159">
        <f>SUMIF('EG-JUL'!$F$18:$F$516,PROVEEDORES!$D94,'EG-JUL'!R$18:R$516)</f>
        <v>0</v>
      </c>
      <c r="J93" s="159">
        <f>SUMIF('EG-JUL'!$F$18:$F$516,PROVEEDORES!$D94,'EG-JUL'!S$18:S$516)</f>
        <v>0</v>
      </c>
      <c r="K93" s="159" t="str">
        <f t="shared" si="2"/>
        <v/>
      </c>
      <c r="L93" s="146" t="str">
        <f>IF(PROVEEDORES!G94="","",PROVEEDORES!G94)</f>
        <v/>
      </c>
    </row>
    <row r="94" spans="3:12" ht="17.45" customHeight="1" x14ac:dyDescent="0.2">
      <c r="C94" s="158">
        <f t="shared" si="3"/>
        <v>88</v>
      </c>
      <c r="D94" s="146" t="str">
        <f>IF(PROVEEDORES!E95="","",PROVEEDORES!E95)</f>
        <v/>
      </c>
      <c r="E94" s="146" t="str">
        <f>IF(PROVEEDORES!F95="","",PROVEEDORES!F95)</f>
        <v/>
      </c>
      <c r="F94" s="146" t="str">
        <f>IF(PROVEEDORES!D95="","",PROVEEDORES!D95)</f>
        <v/>
      </c>
      <c r="G94" s="159">
        <f>SUMIF('EG-JUL'!$F$18:$F$516,PROVEEDORES!$D95,'EG-JUL'!P$18:P$516)</f>
        <v>0</v>
      </c>
      <c r="H94" s="159">
        <f>SUMIF('EG-JUL'!$F$18:$F$516,PROVEEDORES!$D95,'EG-JUL'!Q$18:Q$516)</f>
        <v>0</v>
      </c>
      <c r="I94" s="159">
        <f>SUMIF('EG-JUL'!$F$18:$F$516,PROVEEDORES!$D95,'EG-JUL'!R$18:R$516)</f>
        <v>0</v>
      </c>
      <c r="J94" s="159">
        <f>SUMIF('EG-JUL'!$F$18:$F$516,PROVEEDORES!$D95,'EG-JUL'!S$18:S$516)</f>
        <v>0</v>
      </c>
      <c r="K94" s="159" t="str">
        <f t="shared" si="2"/>
        <v/>
      </c>
      <c r="L94" s="146" t="str">
        <f>IF(PROVEEDORES!G95="","",PROVEEDORES!G95)</f>
        <v/>
      </c>
    </row>
    <row r="95" spans="3:12" ht="17.45" customHeight="1" x14ac:dyDescent="0.2">
      <c r="C95" s="158">
        <f t="shared" si="3"/>
        <v>89</v>
      </c>
      <c r="D95" s="146" t="str">
        <f>IF(PROVEEDORES!E96="","",PROVEEDORES!E96)</f>
        <v/>
      </c>
      <c r="E95" s="146" t="str">
        <f>IF(PROVEEDORES!F96="","",PROVEEDORES!F96)</f>
        <v/>
      </c>
      <c r="F95" s="146" t="str">
        <f>IF(PROVEEDORES!D96="","",PROVEEDORES!D96)</f>
        <v/>
      </c>
      <c r="G95" s="159">
        <f>SUMIF('EG-JUL'!$F$18:$F$516,PROVEEDORES!$D96,'EG-JUL'!P$18:P$516)</f>
        <v>0</v>
      </c>
      <c r="H95" s="159">
        <f>SUMIF('EG-JUL'!$F$18:$F$516,PROVEEDORES!$D96,'EG-JUL'!Q$18:Q$516)</f>
        <v>0</v>
      </c>
      <c r="I95" s="159">
        <f>SUMIF('EG-JUL'!$F$18:$F$516,PROVEEDORES!$D96,'EG-JUL'!R$18:R$516)</f>
        <v>0</v>
      </c>
      <c r="J95" s="159">
        <f>SUMIF('EG-JUL'!$F$18:$F$516,PROVEEDORES!$D96,'EG-JUL'!S$18:S$516)</f>
        <v>0</v>
      </c>
      <c r="K95" s="159" t="str">
        <f t="shared" si="2"/>
        <v/>
      </c>
      <c r="L95" s="146" t="str">
        <f>IF(PROVEEDORES!G96="","",PROVEEDORES!G96)</f>
        <v/>
      </c>
    </row>
    <row r="96" spans="3:12" ht="17.45" customHeight="1" x14ac:dyDescent="0.2">
      <c r="C96" s="158">
        <f t="shared" si="3"/>
        <v>90</v>
      </c>
      <c r="D96" s="146" t="str">
        <f>IF(PROVEEDORES!E97="","",PROVEEDORES!E97)</f>
        <v/>
      </c>
      <c r="E96" s="146" t="str">
        <f>IF(PROVEEDORES!F97="","",PROVEEDORES!F97)</f>
        <v/>
      </c>
      <c r="F96" s="146" t="str">
        <f>IF(PROVEEDORES!D97="","",PROVEEDORES!D97)</f>
        <v/>
      </c>
      <c r="G96" s="159">
        <f>SUMIF('EG-JUL'!$F$18:$F$516,PROVEEDORES!$D97,'EG-JUL'!P$18:P$516)</f>
        <v>0</v>
      </c>
      <c r="H96" s="159">
        <f>SUMIF('EG-JUL'!$F$18:$F$516,PROVEEDORES!$D97,'EG-JUL'!Q$18:Q$516)</f>
        <v>0</v>
      </c>
      <c r="I96" s="159">
        <f>SUMIF('EG-JUL'!$F$18:$F$516,PROVEEDORES!$D97,'EG-JUL'!R$18:R$516)</f>
        <v>0</v>
      </c>
      <c r="J96" s="159">
        <f>SUMIF('EG-JUL'!$F$18:$F$516,PROVEEDORES!$D97,'EG-JUL'!S$18:S$516)</f>
        <v>0</v>
      </c>
      <c r="K96" s="159" t="str">
        <f t="shared" si="2"/>
        <v/>
      </c>
      <c r="L96" s="146" t="str">
        <f>IF(PROVEEDORES!G97="","",PROVEEDORES!G97)</f>
        <v/>
      </c>
    </row>
    <row r="97" spans="3:12" ht="17.45" customHeight="1" x14ac:dyDescent="0.2">
      <c r="C97" s="158">
        <f t="shared" si="3"/>
        <v>91</v>
      </c>
      <c r="D97" s="146" t="str">
        <f>IF(PROVEEDORES!E98="","",PROVEEDORES!E98)</f>
        <v/>
      </c>
      <c r="E97" s="146" t="str">
        <f>IF(PROVEEDORES!F98="","",PROVEEDORES!F98)</f>
        <v/>
      </c>
      <c r="F97" s="146" t="str">
        <f>IF(PROVEEDORES!D98="","",PROVEEDORES!D98)</f>
        <v/>
      </c>
      <c r="G97" s="159">
        <f>SUMIF('EG-JUL'!$F$18:$F$516,PROVEEDORES!$D98,'EG-JUL'!P$18:P$516)</f>
        <v>0</v>
      </c>
      <c r="H97" s="159">
        <f>SUMIF('EG-JUL'!$F$18:$F$516,PROVEEDORES!$D98,'EG-JUL'!Q$18:Q$516)</f>
        <v>0</v>
      </c>
      <c r="I97" s="159">
        <f>SUMIF('EG-JUL'!$F$18:$F$516,PROVEEDORES!$D98,'EG-JUL'!R$18:R$516)</f>
        <v>0</v>
      </c>
      <c r="J97" s="159">
        <f>SUMIF('EG-JUL'!$F$18:$F$516,PROVEEDORES!$D98,'EG-JUL'!S$18:S$516)</f>
        <v>0</v>
      </c>
      <c r="K97" s="159" t="str">
        <f t="shared" si="2"/>
        <v/>
      </c>
      <c r="L97" s="146" t="str">
        <f>IF(PROVEEDORES!G98="","",PROVEEDORES!G98)</f>
        <v/>
      </c>
    </row>
    <row r="98" spans="3:12" ht="17.45" customHeight="1" x14ac:dyDescent="0.2">
      <c r="C98" s="158">
        <f t="shared" si="3"/>
        <v>92</v>
      </c>
      <c r="D98" s="146" t="str">
        <f>IF(PROVEEDORES!E99="","",PROVEEDORES!E99)</f>
        <v/>
      </c>
      <c r="E98" s="146" t="str">
        <f>IF(PROVEEDORES!F99="","",PROVEEDORES!F99)</f>
        <v/>
      </c>
      <c r="F98" s="146" t="str">
        <f>IF(PROVEEDORES!D99="","",PROVEEDORES!D99)</f>
        <v/>
      </c>
      <c r="G98" s="159">
        <f>SUMIF('EG-JUL'!$F$18:$F$516,PROVEEDORES!$D99,'EG-JUL'!P$18:P$516)</f>
        <v>0</v>
      </c>
      <c r="H98" s="159">
        <f>SUMIF('EG-JUL'!$F$18:$F$516,PROVEEDORES!$D99,'EG-JUL'!Q$18:Q$516)</f>
        <v>0</v>
      </c>
      <c r="I98" s="159">
        <f>SUMIF('EG-JUL'!$F$18:$F$516,PROVEEDORES!$D99,'EG-JUL'!R$18:R$516)</f>
        <v>0</v>
      </c>
      <c r="J98" s="159">
        <f>SUMIF('EG-JUL'!$F$18:$F$516,PROVEEDORES!$D99,'EG-JUL'!S$18:S$516)</f>
        <v>0</v>
      </c>
      <c r="K98" s="159" t="str">
        <f t="shared" si="2"/>
        <v/>
      </c>
      <c r="L98" s="146" t="str">
        <f>IF(PROVEEDORES!G99="","",PROVEEDORES!G99)</f>
        <v/>
      </c>
    </row>
    <row r="99" spans="3:12" ht="17.45" customHeight="1" x14ac:dyDescent="0.2">
      <c r="C99" s="158">
        <f t="shared" si="3"/>
        <v>93</v>
      </c>
      <c r="D99" s="146" t="str">
        <f>IF(PROVEEDORES!E100="","",PROVEEDORES!E100)</f>
        <v/>
      </c>
      <c r="E99" s="146" t="str">
        <f>IF(PROVEEDORES!F100="","",PROVEEDORES!F100)</f>
        <v/>
      </c>
      <c r="F99" s="146" t="str">
        <f>IF(PROVEEDORES!D100="","",PROVEEDORES!D100)</f>
        <v/>
      </c>
      <c r="G99" s="159">
        <f>SUMIF('EG-JUL'!$F$18:$F$516,PROVEEDORES!$D100,'EG-JUL'!P$18:P$516)</f>
        <v>0</v>
      </c>
      <c r="H99" s="159">
        <f>SUMIF('EG-JUL'!$F$18:$F$516,PROVEEDORES!$D100,'EG-JUL'!Q$18:Q$516)</f>
        <v>0</v>
      </c>
      <c r="I99" s="159">
        <f>SUMIF('EG-JUL'!$F$18:$F$516,PROVEEDORES!$D100,'EG-JUL'!R$18:R$516)</f>
        <v>0</v>
      </c>
      <c r="J99" s="159">
        <f>SUMIF('EG-JUL'!$F$18:$F$516,PROVEEDORES!$D100,'EG-JUL'!S$18:S$516)</f>
        <v>0</v>
      </c>
      <c r="K99" s="159" t="str">
        <f t="shared" si="2"/>
        <v/>
      </c>
      <c r="L99" s="146" t="str">
        <f>IF(PROVEEDORES!G100="","",PROVEEDORES!G100)</f>
        <v/>
      </c>
    </row>
    <row r="100" spans="3:12" ht="17.45" customHeight="1" x14ac:dyDescent="0.2">
      <c r="C100" s="158">
        <f t="shared" si="3"/>
        <v>94</v>
      </c>
      <c r="D100" s="146" t="str">
        <f>IF(PROVEEDORES!E101="","",PROVEEDORES!E101)</f>
        <v/>
      </c>
      <c r="E100" s="146" t="str">
        <f>IF(PROVEEDORES!F101="","",PROVEEDORES!F101)</f>
        <v/>
      </c>
      <c r="F100" s="146" t="str">
        <f>IF(PROVEEDORES!D101="","",PROVEEDORES!D101)</f>
        <v/>
      </c>
      <c r="G100" s="159">
        <f>SUMIF('EG-JUL'!$F$18:$F$516,PROVEEDORES!$D101,'EG-JUL'!P$18:P$516)</f>
        <v>0</v>
      </c>
      <c r="H100" s="159">
        <f>SUMIF('EG-JUL'!$F$18:$F$516,PROVEEDORES!$D101,'EG-JUL'!Q$18:Q$516)</f>
        <v>0</v>
      </c>
      <c r="I100" s="159">
        <f>SUMIF('EG-JUL'!$F$18:$F$516,PROVEEDORES!$D101,'EG-JUL'!R$18:R$516)</f>
        <v>0</v>
      </c>
      <c r="J100" s="159">
        <f>SUMIF('EG-JUL'!$F$18:$F$516,PROVEEDORES!$D101,'EG-JUL'!S$18:S$516)</f>
        <v>0</v>
      </c>
      <c r="K100" s="159" t="str">
        <f t="shared" si="2"/>
        <v/>
      </c>
      <c r="L100" s="146" t="str">
        <f>IF(PROVEEDORES!G101="","",PROVEEDORES!G101)</f>
        <v/>
      </c>
    </row>
    <row r="101" spans="3:12" ht="17.45" customHeight="1" x14ac:dyDescent="0.2">
      <c r="C101" s="158">
        <f t="shared" si="3"/>
        <v>95</v>
      </c>
      <c r="D101" s="146" t="str">
        <f>IF(PROVEEDORES!E102="","",PROVEEDORES!E102)</f>
        <v/>
      </c>
      <c r="E101" s="146" t="str">
        <f>IF(PROVEEDORES!F102="","",PROVEEDORES!F102)</f>
        <v/>
      </c>
      <c r="F101" s="146" t="str">
        <f>IF(PROVEEDORES!D102="","",PROVEEDORES!D102)</f>
        <v/>
      </c>
      <c r="G101" s="159">
        <f>SUMIF('EG-JUL'!$F$18:$F$516,PROVEEDORES!$D102,'EG-JUL'!P$18:P$516)</f>
        <v>0</v>
      </c>
      <c r="H101" s="159">
        <f>SUMIF('EG-JUL'!$F$18:$F$516,PROVEEDORES!$D102,'EG-JUL'!Q$18:Q$516)</f>
        <v>0</v>
      </c>
      <c r="I101" s="159">
        <f>SUMIF('EG-JUL'!$F$18:$F$516,PROVEEDORES!$D102,'EG-JUL'!R$18:R$516)</f>
        <v>0</v>
      </c>
      <c r="J101" s="159">
        <f>SUMIF('EG-JUL'!$F$18:$F$516,PROVEEDORES!$D102,'EG-JUL'!S$18:S$516)</f>
        <v>0</v>
      </c>
      <c r="K101" s="159" t="str">
        <f t="shared" si="2"/>
        <v/>
      </c>
      <c r="L101" s="146" t="str">
        <f>IF(PROVEEDORES!G102="","",PROVEEDORES!G102)</f>
        <v/>
      </c>
    </row>
    <row r="102" spans="3:12" ht="17.45" customHeight="1" x14ac:dyDescent="0.2">
      <c r="C102" s="158">
        <f t="shared" si="3"/>
        <v>96</v>
      </c>
      <c r="D102" s="146" t="str">
        <f>IF(PROVEEDORES!E103="","",PROVEEDORES!E103)</f>
        <v/>
      </c>
      <c r="E102" s="146" t="str">
        <f>IF(PROVEEDORES!F103="","",PROVEEDORES!F103)</f>
        <v/>
      </c>
      <c r="F102" s="146" t="str">
        <f>IF(PROVEEDORES!D103="","",PROVEEDORES!D103)</f>
        <v/>
      </c>
      <c r="G102" s="159">
        <f>SUMIF('EG-JUL'!$F$18:$F$516,PROVEEDORES!$D103,'EG-JUL'!P$18:P$516)</f>
        <v>0</v>
      </c>
      <c r="H102" s="159">
        <f>SUMIF('EG-JUL'!$F$18:$F$516,PROVEEDORES!$D103,'EG-JUL'!Q$18:Q$516)</f>
        <v>0</v>
      </c>
      <c r="I102" s="159">
        <f>SUMIF('EG-JUL'!$F$18:$F$516,PROVEEDORES!$D103,'EG-JUL'!R$18:R$516)</f>
        <v>0</v>
      </c>
      <c r="J102" s="159">
        <f>SUMIF('EG-JUL'!$F$18:$F$516,PROVEEDORES!$D103,'EG-JUL'!S$18:S$516)</f>
        <v>0</v>
      </c>
      <c r="K102" s="159" t="str">
        <f t="shared" si="2"/>
        <v/>
      </c>
      <c r="L102" s="146" t="str">
        <f>IF(PROVEEDORES!G103="","",PROVEEDORES!G103)</f>
        <v/>
      </c>
    </row>
    <row r="103" spans="3:12" ht="17.45" customHeight="1" x14ac:dyDescent="0.2">
      <c r="C103" s="158">
        <f t="shared" si="3"/>
        <v>97</v>
      </c>
      <c r="D103" s="146" t="str">
        <f>IF(PROVEEDORES!E104="","",PROVEEDORES!E104)</f>
        <v/>
      </c>
      <c r="E103" s="146" t="str">
        <f>IF(PROVEEDORES!F104="","",PROVEEDORES!F104)</f>
        <v/>
      </c>
      <c r="F103" s="146" t="str">
        <f>IF(PROVEEDORES!D104="","",PROVEEDORES!D104)</f>
        <v/>
      </c>
      <c r="G103" s="159">
        <f>SUMIF('EG-JUL'!$F$18:$F$516,PROVEEDORES!$D104,'EG-JUL'!P$18:P$516)</f>
        <v>0</v>
      </c>
      <c r="H103" s="159">
        <f>SUMIF('EG-JUL'!$F$18:$F$516,PROVEEDORES!$D104,'EG-JUL'!Q$18:Q$516)</f>
        <v>0</v>
      </c>
      <c r="I103" s="159">
        <f>SUMIF('EG-JUL'!$F$18:$F$516,PROVEEDORES!$D104,'EG-JUL'!R$18:R$516)</f>
        <v>0</v>
      </c>
      <c r="J103" s="159">
        <f>SUMIF('EG-JUL'!$F$18:$F$516,PROVEEDORES!$D104,'EG-JUL'!S$18:S$516)</f>
        <v>0</v>
      </c>
      <c r="K103" s="159" t="str">
        <f t="shared" si="2"/>
        <v/>
      </c>
      <c r="L103" s="146" t="str">
        <f>IF(PROVEEDORES!G104="","",PROVEEDORES!G104)</f>
        <v/>
      </c>
    </row>
    <row r="104" spans="3:12" ht="17.45" customHeight="1" x14ac:dyDescent="0.2">
      <c r="C104" s="158">
        <f t="shared" si="3"/>
        <v>98</v>
      </c>
      <c r="D104" s="146" t="str">
        <f>IF(PROVEEDORES!E105="","",PROVEEDORES!E105)</f>
        <v/>
      </c>
      <c r="E104" s="146" t="str">
        <f>IF(PROVEEDORES!F105="","",PROVEEDORES!F105)</f>
        <v/>
      </c>
      <c r="F104" s="146" t="str">
        <f>IF(PROVEEDORES!D105="","",PROVEEDORES!D105)</f>
        <v/>
      </c>
      <c r="G104" s="159">
        <f>SUMIF('EG-JUL'!$F$18:$F$516,PROVEEDORES!$D105,'EG-JUL'!P$18:P$516)</f>
        <v>0</v>
      </c>
      <c r="H104" s="159">
        <f>SUMIF('EG-JUL'!$F$18:$F$516,PROVEEDORES!$D105,'EG-JUL'!Q$18:Q$516)</f>
        <v>0</v>
      </c>
      <c r="I104" s="159">
        <f>SUMIF('EG-JUL'!$F$18:$F$516,PROVEEDORES!$D105,'EG-JUL'!R$18:R$516)</f>
        <v>0</v>
      </c>
      <c r="J104" s="159">
        <f>SUMIF('EG-JUL'!$F$18:$F$516,PROVEEDORES!$D105,'EG-JUL'!S$18:S$516)</f>
        <v>0</v>
      </c>
      <c r="K104" s="159" t="str">
        <f t="shared" si="2"/>
        <v/>
      </c>
      <c r="L104" s="146" t="str">
        <f>IF(PROVEEDORES!G105="","",PROVEEDORES!G105)</f>
        <v/>
      </c>
    </row>
    <row r="105" spans="3:12" ht="17.45" customHeight="1" x14ac:dyDescent="0.2">
      <c r="C105" s="158">
        <f t="shared" si="3"/>
        <v>99</v>
      </c>
      <c r="D105" s="146" t="str">
        <f>IF(PROVEEDORES!E106="","",PROVEEDORES!E106)</f>
        <v/>
      </c>
      <c r="E105" s="146" t="str">
        <f>IF(PROVEEDORES!F106="","",PROVEEDORES!F106)</f>
        <v/>
      </c>
      <c r="F105" s="146" t="str">
        <f>IF(PROVEEDORES!D106="","",PROVEEDORES!D106)</f>
        <v/>
      </c>
      <c r="G105" s="159">
        <f>SUMIF('EG-JUL'!$F$18:$F$516,PROVEEDORES!$D106,'EG-JUL'!P$18:P$516)</f>
        <v>0</v>
      </c>
      <c r="H105" s="159">
        <f>SUMIF('EG-JUL'!$F$18:$F$516,PROVEEDORES!$D106,'EG-JUL'!Q$18:Q$516)</f>
        <v>0</v>
      </c>
      <c r="I105" s="159">
        <f>SUMIF('EG-JUL'!$F$18:$F$516,PROVEEDORES!$D106,'EG-JUL'!R$18:R$516)</f>
        <v>0</v>
      </c>
      <c r="J105" s="159">
        <f>SUMIF('EG-JUL'!$F$18:$F$516,PROVEEDORES!$D106,'EG-JUL'!S$18:S$516)</f>
        <v>0</v>
      </c>
      <c r="K105" s="159" t="str">
        <f t="shared" si="2"/>
        <v/>
      </c>
      <c r="L105" s="146" t="str">
        <f>IF(PROVEEDORES!G106="","",PROVEEDORES!G106)</f>
        <v/>
      </c>
    </row>
    <row r="106" spans="3:12" ht="17.45" customHeight="1" x14ac:dyDescent="0.2">
      <c r="C106" s="158">
        <f t="shared" si="3"/>
        <v>100</v>
      </c>
      <c r="D106" s="146" t="str">
        <f>IF(PROVEEDORES!E107="","",PROVEEDORES!E107)</f>
        <v/>
      </c>
      <c r="E106" s="146" t="str">
        <f>IF(PROVEEDORES!F107="","",PROVEEDORES!F107)</f>
        <v/>
      </c>
      <c r="F106" s="146" t="str">
        <f>IF(PROVEEDORES!D107="","",PROVEEDORES!D107)</f>
        <v/>
      </c>
      <c r="G106" s="159">
        <f>SUMIF('EG-JUL'!$F$18:$F$516,PROVEEDORES!$D107,'EG-JUL'!P$18:P$516)</f>
        <v>0</v>
      </c>
      <c r="H106" s="159">
        <f>SUMIF('EG-JUL'!$F$18:$F$516,PROVEEDORES!$D107,'EG-JUL'!Q$18:Q$516)</f>
        <v>0</v>
      </c>
      <c r="I106" s="159">
        <f>SUMIF('EG-JUL'!$F$18:$F$516,PROVEEDORES!$D107,'EG-JUL'!R$18:R$516)</f>
        <v>0</v>
      </c>
      <c r="J106" s="159">
        <f>SUMIF('EG-JUL'!$F$18:$F$516,PROVEEDORES!$D107,'EG-JUL'!S$18:S$516)</f>
        <v>0</v>
      </c>
      <c r="K106" s="159" t="str">
        <f t="shared" si="2"/>
        <v/>
      </c>
      <c r="L106" s="146" t="str">
        <f>IF(PROVEEDORES!G107="","",PROVEEDORES!G107)</f>
        <v/>
      </c>
    </row>
    <row r="107" spans="3:12" ht="17.45" customHeight="1" x14ac:dyDescent="0.2">
      <c r="C107" s="158">
        <f t="shared" si="3"/>
        <v>101</v>
      </c>
      <c r="D107" s="146" t="str">
        <f>IF(PROVEEDORES!E108="","",PROVEEDORES!E108)</f>
        <v/>
      </c>
      <c r="E107" s="146" t="str">
        <f>IF(PROVEEDORES!F108="","",PROVEEDORES!F108)</f>
        <v/>
      </c>
      <c r="F107" s="146" t="str">
        <f>IF(PROVEEDORES!D108="","",PROVEEDORES!D108)</f>
        <v/>
      </c>
      <c r="G107" s="159">
        <f>SUMIF('EG-JUL'!$F$18:$F$516,PROVEEDORES!$D108,'EG-JUL'!P$18:P$516)</f>
        <v>0</v>
      </c>
      <c r="H107" s="159">
        <f>SUMIF('EG-JUL'!$F$18:$F$516,PROVEEDORES!$D108,'EG-JUL'!Q$18:Q$516)</f>
        <v>0</v>
      </c>
      <c r="I107" s="159">
        <f>SUMIF('EG-JUL'!$F$18:$F$516,PROVEEDORES!$D108,'EG-JUL'!R$18:R$516)</f>
        <v>0</v>
      </c>
      <c r="J107" s="159">
        <f>SUMIF('EG-JUL'!$F$18:$F$516,PROVEEDORES!$D108,'EG-JUL'!S$18:S$516)</f>
        <v>0</v>
      </c>
      <c r="K107" s="159" t="str">
        <f t="shared" si="2"/>
        <v/>
      </c>
      <c r="L107" s="146" t="str">
        <f>IF(PROVEEDORES!G108="","",PROVEEDORES!G108)</f>
        <v/>
      </c>
    </row>
    <row r="108" spans="3:12" ht="17.45" customHeight="1" x14ac:dyDescent="0.2">
      <c r="C108" s="158">
        <f t="shared" si="3"/>
        <v>102</v>
      </c>
      <c r="D108" s="146" t="str">
        <f>IF(PROVEEDORES!E109="","",PROVEEDORES!E109)</f>
        <v/>
      </c>
      <c r="E108" s="146" t="str">
        <f>IF(PROVEEDORES!F109="","",PROVEEDORES!F109)</f>
        <v/>
      </c>
      <c r="F108" s="146" t="str">
        <f>IF(PROVEEDORES!D109="","",PROVEEDORES!D109)</f>
        <v/>
      </c>
      <c r="G108" s="159">
        <f>SUMIF('EG-JUL'!$F$18:$F$516,PROVEEDORES!$D109,'EG-JUL'!P$18:P$516)</f>
        <v>0</v>
      </c>
      <c r="H108" s="159">
        <f>SUMIF('EG-JUL'!$F$18:$F$516,PROVEEDORES!$D109,'EG-JUL'!Q$18:Q$516)</f>
        <v>0</v>
      </c>
      <c r="I108" s="159">
        <f>SUMIF('EG-JUL'!$F$18:$F$516,PROVEEDORES!$D109,'EG-JUL'!R$18:R$516)</f>
        <v>0</v>
      </c>
      <c r="J108" s="159">
        <f>SUMIF('EG-JUL'!$F$18:$F$516,PROVEEDORES!$D109,'EG-JUL'!S$18:S$516)</f>
        <v>0</v>
      </c>
      <c r="K108" s="159" t="str">
        <f t="shared" si="2"/>
        <v/>
      </c>
      <c r="L108" s="146" t="str">
        <f>IF(PROVEEDORES!G109="","",PROVEEDORES!G109)</f>
        <v/>
      </c>
    </row>
    <row r="109" spans="3:12" ht="17.45" customHeight="1" x14ac:dyDescent="0.2">
      <c r="C109" s="158">
        <f t="shared" si="3"/>
        <v>103</v>
      </c>
      <c r="D109" s="146" t="str">
        <f>IF(PROVEEDORES!E110="","",PROVEEDORES!E110)</f>
        <v/>
      </c>
      <c r="E109" s="146" t="str">
        <f>IF(PROVEEDORES!F110="","",PROVEEDORES!F110)</f>
        <v/>
      </c>
      <c r="F109" s="146" t="str">
        <f>IF(PROVEEDORES!D110="","",PROVEEDORES!D110)</f>
        <v/>
      </c>
      <c r="G109" s="159">
        <f>SUMIF('EG-JUL'!$F$18:$F$516,PROVEEDORES!$D110,'EG-JUL'!P$18:P$516)</f>
        <v>0</v>
      </c>
      <c r="H109" s="159">
        <f>SUMIF('EG-JUL'!$F$18:$F$516,PROVEEDORES!$D110,'EG-JUL'!Q$18:Q$516)</f>
        <v>0</v>
      </c>
      <c r="I109" s="159">
        <f>SUMIF('EG-JUL'!$F$18:$F$516,PROVEEDORES!$D110,'EG-JUL'!R$18:R$516)</f>
        <v>0</v>
      </c>
      <c r="J109" s="159">
        <f>SUMIF('EG-JUL'!$F$18:$F$516,PROVEEDORES!$D110,'EG-JUL'!S$18:S$516)</f>
        <v>0</v>
      </c>
      <c r="K109" s="159" t="str">
        <f t="shared" si="2"/>
        <v/>
      </c>
      <c r="L109" s="146" t="str">
        <f>IF(PROVEEDORES!G110="","",PROVEEDORES!G110)</f>
        <v/>
      </c>
    </row>
    <row r="110" spans="3:12" ht="17.45" customHeight="1" x14ac:dyDescent="0.2">
      <c r="C110" s="158">
        <f t="shared" si="3"/>
        <v>104</v>
      </c>
      <c r="D110" s="146" t="str">
        <f>IF(PROVEEDORES!E111="","",PROVEEDORES!E111)</f>
        <v/>
      </c>
      <c r="E110" s="146" t="str">
        <f>IF(PROVEEDORES!F111="","",PROVEEDORES!F111)</f>
        <v/>
      </c>
      <c r="F110" s="146" t="str">
        <f>IF(PROVEEDORES!D111="","",PROVEEDORES!D111)</f>
        <v/>
      </c>
      <c r="G110" s="159">
        <f>SUMIF('EG-JUL'!$F$18:$F$516,PROVEEDORES!$D111,'EG-JUL'!P$18:P$516)</f>
        <v>0</v>
      </c>
      <c r="H110" s="159">
        <f>SUMIF('EG-JUL'!$F$18:$F$516,PROVEEDORES!$D111,'EG-JUL'!Q$18:Q$516)</f>
        <v>0</v>
      </c>
      <c r="I110" s="159">
        <f>SUMIF('EG-JUL'!$F$18:$F$516,PROVEEDORES!$D111,'EG-JUL'!R$18:R$516)</f>
        <v>0</v>
      </c>
      <c r="J110" s="159">
        <f>SUMIF('EG-JUL'!$F$18:$F$516,PROVEEDORES!$D111,'EG-JUL'!S$18:S$516)</f>
        <v>0</v>
      </c>
      <c r="K110" s="159" t="str">
        <f t="shared" si="2"/>
        <v/>
      </c>
      <c r="L110" s="146" t="str">
        <f>IF(PROVEEDORES!G111="","",PROVEEDORES!G111)</f>
        <v/>
      </c>
    </row>
    <row r="111" spans="3:12" ht="17.45" customHeight="1" x14ac:dyDescent="0.2">
      <c r="C111" s="158">
        <f t="shared" si="3"/>
        <v>105</v>
      </c>
      <c r="D111" s="146" t="str">
        <f>IF(PROVEEDORES!E112="","",PROVEEDORES!E112)</f>
        <v/>
      </c>
      <c r="E111" s="146" t="str">
        <f>IF(PROVEEDORES!F112="","",PROVEEDORES!F112)</f>
        <v/>
      </c>
      <c r="F111" s="146" t="str">
        <f>IF(PROVEEDORES!D112="","",PROVEEDORES!D112)</f>
        <v/>
      </c>
      <c r="G111" s="159">
        <f>SUMIF('EG-JUL'!$F$18:$F$516,PROVEEDORES!$D112,'EG-JUL'!P$18:P$516)</f>
        <v>0</v>
      </c>
      <c r="H111" s="159">
        <f>SUMIF('EG-JUL'!$F$18:$F$516,PROVEEDORES!$D112,'EG-JUL'!Q$18:Q$516)</f>
        <v>0</v>
      </c>
      <c r="I111" s="159">
        <f>SUMIF('EG-JUL'!$F$18:$F$516,PROVEEDORES!$D112,'EG-JUL'!R$18:R$516)</f>
        <v>0</v>
      </c>
      <c r="J111" s="159">
        <f>SUMIF('EG-JUL'!$F$18:$F$516,PROVEEDORES!$D112,'EG-JUL'!S$18:S$516)</f>
        <v>0</v>
      </c>
      <c r="K111" s="159" t="str">
        <f t="shared" si="2"/>
        <v/>
      </c>
      <c r="L111" s="146" t="str">
        <f>IF(PROVEEDORES!G112="","",PROVEEDORES!G112)</f>
        <v/>
      </c>
    </row>
    <row r="112" spans="3:12" ht="17.45" customHeight="1" x14ac:dyDescent="0.2">
      <c r="C112" s="158">
        <f t="shared" si="3"/>
        <v>106</v>
      </c>
      <c r="D112" s="146" t="str">
        <f>IF(PROVEEDORES!E113="","",PROVEEDORES!E113)</f>
        <v/>
      </c>
      <c r="E112" s="146" t="str">
        <f>IF(PROVEEDORES!F113="","",PROVEEDORES!F113)</f>
        <v/>
      </c>
      <c r="F112" s="146" t="str">
        <f>IF(PROVEEDORES!D113="","",PROVEEDORES!D113)</f>
        <v/>
      </c>
      <c r="G112" s="159">
        <f>SUMIF('EG-JUL'!$F$18:$F$516,PROVEEDORES!$D113,'EG-JUL'!P$18:P$516)</f>
        <v>0</v>
      </c>
      <c r="H112" s="159">
        <f>SUMIF('EG-JUL'!$F$18:$F$516,PROVEEDORES!$D113,'EG-JUL'!Q$18:Q$516)</f>
        <v>0</v>
      </c>
      <c r="I112" s="159">
        <f>SUMIF('EG-JUL'!$F$18:$F$516,PROVEEDORES!$D113,'EG-JUL'!R$18:R$516)</f>
        <v>0</v>
      </c>
      <c r="J112" s="159">
        <f>SUMIF('EG-JUL'!$F$18:$F$516,PROVEEDORES!$D113,'EG-JUL'!S$18:S$516)</f>
        <v>0</v>
      </c>
      <c r="K112" s="159" t="str">
        <f t="shared" si="2"/>
        <v/>
      </c>
      <c r="L112" s="146" t="str">
        <f>IF(PROVEEDORES!G113="","",PROVEEDORES!G113)</f>
        <v/>
      </c>
    </row>
    <row r="113" spans="3:12" ht="17.45" customHeight="1" x14ac:dyDescent="0.2">
      <c r="C113" s="158">
        <f t="shared" si="3"/>
        <v>107</v>
      </c>
      <c r="D113" s="146" t="str">
        <f>IF(PROVEEDORES!E114="","",PROVEEDORES!E114)</f>
        <v/>
      </c>
      <c r="E113" s="146" t="str">
        <f>IF(PROVEEDORES!F114="","",PROVEEDORES!F114)</f>
        <v/>
      </c>
      <c r="F113" s="146" t="str">
        <f>IF(PROVEEDORES!D114="","",PROVEEDORES!D114)</f>
        <v/>
      </c>
      <c r="G113" s="159">
        <f>SUMIF('EG-JUL'!$F$18:$F$516,PROVEEDORES!$D114,'EG-JUL'!P$18:P$516)</f>
        <v>0</v>
      </c>
      <c r="H113" s="159">
        <f>SUMIF('EG-JUL'!$F$18:$F$516,PROVEEDORES!$D114,'EG-JUL'!Q$18:Q$516)</f>
        <v>0</v>
      </c>
      <c r="I113" s="159">
        <f>SUMIF('EG-JUL'!$F$18:$F$516,PROVEEDORES!$D114,'EG-JUL'!R$18:R$516)</f>
        <v>0</v>
      </c>
      <c r="J113" s="159">
        <f>SUMIF('EG-JUL'!$F$18:$F$516,PROVEEDORES!$D114,'EG-JUL'!S$18:S$516)</f>
        <v>0</v>
      </c>
      <c r="K113" s="159" t="str">
        <f t="shared" si="2"/>
        <v/>
      </c>
      <c r="L113" s="146" t="str">
        <f>IF(PROVEEDORES!G114="","",PROVEEDORES!G114)</f>
        <v/>
      </c>
    </row>
    <row r="114" spans="3:12" ht="17.45" customHeight="1" x14ac:dyDescent="0.2">
      <c r="C114" s="158">
        <f t="shared" si="3"/>
        <v>108</v>
      </c>
      <c r="D114" s="146" t="str">
        <f>IF(PROVEEDORES!E115="","",PROVEEDORES!E115)</f>
        <v/>
      </c>
      <c r="E114" s="146" t="str">
        <f>IF(PROVEEDORES!F115="","",PROVEEDORES!F115)</f>
        <v/>
      </c>
      <c r="F114" s="146" t="str">
        <f>IF(PROVEEDORES!D115="","",PROVEEDORES!D115)</f>
        <v/>
      </c>
      <c r="G114" s="159">
        <f>SUMIF('EG-JUL'!$F$18:$F$516,PROVEEDORES!$D115,'EG-JUL'!P$18:P$516)</f>
        <v>0</v>
      </c>
      <c r="H114" s="159">
        <f>SUMIF('EG-JUL'!$F$18:$F$516,PROVEEDORES!$D115,'EG-JUL'!Q$18:Q$516)</f>
        <v>0</v>
      </c>
      <c r="I114" s="159">
        <f>SUMIF('EG-JUL'!$F$18:$F$516,PROVEEDORES!$D115,'EG-JUL'!R$18:R$516)</f>
        <v>0</v>
      </c>
      <c r="J114" s="159">
        <f>SUMIF('EG-JUL'!$F$18:$F$516,PROVEEDORES!$D115,'EG-JUL'!S$18:S$516)</f>
        <v>0</v>
      </c>
      <c r="K114" s="159" t="str">
        <f t="shared" si="2"/>
        <v/>
      </c>
      <c r="L114" s="146" t="str">
        <f>IF(PROVEEDORES!G115="","",PROVEEDORES!G115)</f>
        <v/>
      </c>
    </row>
    <row r="115" spans="3:12" ht="17.45" customHeight="1" x14ac:dyDescent="0.2">
      <c r="C115" s="158">
        <f t="shared" si="3"/>
        <v>109</v>
      </c>
      <c r="D115" s="146" t="str">
        <f>IF(PROVEEDORES!E116="","",PROVEEDORES!E116)</f>
        <v/>
      </c>
      <c r="E115" s="146" t="str">
        <f>IF(PROVEEDORES!F116="","",PROVEEDORES!F116)</f>
        <v/>
      </c>
      <c r="F115" s="146" t="str">
        <f>IF(PROVEEDORES!D116="","",PROVEEDORES!D116)</f>
        <v/>
      </c>
      <c r="G115" s="159">
        <f>SUMIF('EG-JUL'!$F$18:$F$516,PROVEEDORES!$D116,'EG-JUL'!P$18:P$516)</f>
        <v>0</v>
      </c>
      <c r="H115" s="159">
        <f>SUMIF('EG-JUL'!$F$18:$F$516,PROVEEDORES!$D116,'EG-JUL'!Q$18:Q$516)</f>
        <v>0</v>
      </c>
      <c r="I115" s="159">
        <f>SUMIF('EG-JUL'!$F$18:$F$516,PROVEEDORES!$D116,'EG-JUL'!R$18:R$516)</f>
        <v>0</v>
      </c>
      <c r="J115" s="159">
        <f>SUMIF('EG-JUL'!$F$18:$F$516,PROVEEDORES!$D116,'EG-JUL'!S$18:S$516)</f>
        <v>0</v>
      </c>
      <c r="K115" s="159" t="str">
        <f t="shared" si="2"/>
        <v/>
      </c>
      <c r="L115" s="146" t="str">
        <f>IF(PROVEEDORES!G116="","",PROVEEDORES!G116)</f>
        <v/>
      </c>
    </row>
    <row r="116" spans="3:12" ht="17.45" customHeight="1" x14ac:dyDescent="0.2">
      <c r="C116" s="158">
        <f t="shared" si="3"/>
        <v>110</v>
      </c>
      <c r="D116" s="146" t="str">
        <f>IF(PROVEEDORES!E117="","",PROVEEDORES!E117)</f>
        <v/>
      </c>
      <c r="E116" s="146" t="str">
        <f>IF(PROVEEDORES!F117="","",PROVEEDORES!F117)</f>
        <v/>
      </c>
      <c r="F116" s="146" t="str">
        <f>IF(PROVEEDORES!D117="","",PROVEEDORES!D117)</f>
        <v/>
      </c>
      <c r="G116" s="159">
        <f>SUMIF('EG-JUL'!$F$18:$F$516,PROVEEDORES!$D117,'EG-JUL'!P$18:P$516)</f>
        <v>0</v>
      </c>
      <c r="H116" s="159">
        <f>SUMIF('EG-JUL'!$F$18:$F$516,PROVEEDORES!$D117,'EG-JUL'!Q$18:Q$516)</f>
        <v>0</v>
      </c>
      <c r="I116" s="159">
        <f>SUMIF('EG-JUL'!$F$18:$F$516,PROVEEDORES!$D117,'EG-JUL'!R$18:R$516)</f>
        <v>0</v>
      </c>
      <c r="J116" s="159">
        <f>SUMIF('EG-JUL'!$F$18:$F$516,PROVEEDORES!$D117,'EG-JUL'!S$18:S$516)</f>
        <v>0</v>
      </c>
      <c r="K116" s="159" t="str">
        <f t="shared" si="2"/>
        <v/>
      </c>
      <c r="L116" s="146" t="str">
        <f>IF(PROVEEDORES!G117="","",PROVEEDORES!G117)</f>
        <v/>
      </c>
    </row>
    <row r="117" spans="3:12" ht="17.45" customHeight="1" x14ac:dyDescent="0.2">
      <c r="C117" s="158">
        <f t="shared" si="3"/>
        <v>111</v>
      </c>
      <c r="D117" s="146" t="str">
        <f>IF(PROVEEDORES!E118="","",PROVEEDORES!E118)</f>
        <v/>
      </c>
      <c r="E117" s="146" t="str">
        <f>IF(PROVEEDORES!F118="","",PROVEEDORES!F118)</f>
        <v/>
      </c>
      <c r="F117" s="146" t="str">
        <f>IF(PROVEEDORES!D118="","",PROVEEDORES!D118)</f>
        <v/>
      </c>
      <c r="G117" s="159">
        <f>SUMIF('EG-JUL'!$F$18:$F$516,PROVEEDORES!$D118,'EG-JUL'!P$18:P$516)</f>
        <v>0</v>
      </c>
      <c r="H117" s="159">
        <f>SUMIF('EG-JUL'!$F$18:$F$516,PROVEEDORES!$D118,'EG-JUL'!Q$18:Q$516)</f>
        <v>0</v>
      </c>
      <c r="I117" s="159">
        <f>SUMIF('EG-JUL'!$F$18:$F$516,PROVEEDORES!$D118,'EG-JUL'!R$18:R$516)</f>
        <v>0</v>
      </c>
      <c r="J117" s="159">
        <f>SUMIF('EG-JUL'!$F$18:$F$516,PROVEEDORES!$D118,'EG-JUL'!S$18:S$516)</f>
        <v>0</v>
      </c>
      <c r="K117" s="159" t="str">
        <f t="shared" si="2"/>
        <v/>
      </c>
      <c r="L117" s="146" t="str">
        <f>IF(PROVEEDORES!G118="","",PROVEEDORES!G118)</f>
        <v/>
      </c>
    </row>
    <row r="118" spans="3:12" ht="17.45" customHeight="1" x14ac:dyDescent="0.2">
      <c r="C118" s="158">
        <f t="shared" si="3"/>
        <v>112</v>
      </c>
      <c r="D118" s="146" t="str">
        <f>IF(PROVEEDORES!E119="","",PROVEEDORES!E119)</f>
        <v/>
      </c>
      <c r="E118" s="146" t="str">
        <f>IF(PROVEEDORES!F119="","",PROVEEDORES!F119)</f>
        <v/>
      </c>
      <c r="F118" s="146" t="str">
        <f>IF(PROVEEDORES!D119="","",PROVEEDORES!D119)</f>
        <v/>
      </c>
      <c r="G118" s="159">
        <f>SUMIF('EG-JUL'!$F$18:$F$516,PROVEEDORES!$D119,'EG-JUL'!P$18:P$516)</f>
        <v>0</v>
      </c>
      <c r="H118" s="159">
        <f>SUMIF('EG-JUL'!$F$18:$F$516,PROVEEDORES!$D119,'EG-JUL'!Q$18:Q$516)</f>
        <v>0</v>
      </c>
      <c r="I118" s="159">
        <f>SUMIF('EG-JUL'!$F$18:$F$516,PROVEEDORES!$D119,'EG-JUL'!R$18:R$516)</f>
        <v>0</v>
      </c>
      <c r="J118" s="159">
        <f>SUMIF('EG-JUL'!$F$18:$F$516,PROVEEDORES!$D119,'EG-JUL'!S$18:S$516)</f>
        <v>0</v>
      </c>
      <c r="K118" s="159" t="str">
        <f t="shared" si="2"/>
        <v/>
      </c>
      <c r="L118" s="146" t="str">
        <f>IF(PROVEEDORES!G119="","",PROVEEDORES!G119)</f>
        <v/>
      </c>
    </row>
    <row r="119" spans="3:12" ht="17.45" customHeight="1" x14ac:dyDescent="0.2">
      <c r="C119" s="158">
        <f t="shared" si="3"/>
        <v>113</v>
      </c>
      <c r="D119" s="146" t="str">
        <f>IF(PROVEEDORES!E120="","",PROVEEDORES!E120)</f>
        <v/>
      </c>
      <c r="E119" s="146" t="str">
        <f>IF(PROVEEDORES!F120="","",PROVEEDORES!F120)</f>
        <v/>
      </c>
      <c r="F119" s="146" t="str">
        <f>IF(PROVEEDORES!D120="","",PROVEEDORES!D120)</f>
        <v/>
      </c>
      <c r="G119" s="159">
        <f>SUMIF('EG-JUL'!$F$18:$F$516,PROVEEDORES!$D120,'EG-JUL'!P$18:P$516)</f>
        <v>0</v>
      </c>
      <c r="H119" s="159">
        <f>SUMIF('EG-JUL'!$F$18:$F$516,PROVEEDORES!$D120,'EG-JUL'!Q$18:Q$516)</f>
        <v>0</v>
      </c>
      <c r="I119" s="159">
        <f>SUMIF('EG-JUL'!$F$18:$F$516,PROVEEDORES!$D120,'EG-JUL'!R$18:R$516)</f>
        <v>0</v>
      </c>
      <c r="J119" s="159">
        <f>SUMIF('EG-JUL'!$F$18:$F$516,PROVEEDORES!$D120,'EG-JUL'!S$18:S$516)</f>
        <v>0</v>
      </c>
      <c r="K119" s="159" t="str">
        <f t="shared" si="2"/>
        <v/>
      </c>
      <c r="L119" s="146" t="str">
        <f>IF(PROVEEDORES!G120="","",PROVEEDORES!G120)</f>
        <v/>
      </c>
    </row>
    <row r="120" spans="3:12" ht="17.45" customHeight="1" x14ac:dyDescent="0.2">
      <c r="C120" s="158">
        <f t="shared" si="3"/>
        <v>114</v>
      </c>
      <c r="D120" s="146" t="str">
        <f>IF(PROVEEDORES!E121="","",PROVEEDORES!E121)</f>
        <v/>
      </c>
      <c r="E120" s="146" t="str">
        <f>IF(PROVEEDORES!F121="","",PROVEEDORES!F121)</f>
        <v/>
      </c>
      <c r="F120" s="146" t="str">
        <f>IF(PROVEEDORES!D121="","",PROVEEDORES!D121)</f>
        <v/>
      </c>
      <c r="G120" s="159">
        <f>SUMIF('EG-JUL'!$F$18:$F$516,PROVEEDORES!$D121,'EG-JUL'!P$18:P$516)</f>
        <v>0</v>
      </c>
      <c r="H120" s="159">
        <f>SUMIF('EG-JUL'!$F$18:$F$516,PROVEEDORES!$D121,'EG-JUL'!Q$18:Q$516)</f>
        <v>0</v>
      </c>
      <c r="I120" s="159">
        <f>SUMIF('EG-JUL'!$F$18:$F$516,PROVEEDORES!$D121,'EG-JUL'!R$18:R$516)</f>
        <v>0</v>
      </c>
      <c r="J120" s="159">
        <f>SUMIF('EG-JUL'!$F$18:$F$516,PROVEEDORES!$D121,'EG-JUL'!S$18:S$516)</f>
        <v>0</v>
      </c>
      <c r="K120" s="159" t="str">
        <f t="shared" si="2"/>
        <v/>
      </c>
      <c r="L120" s="146" t="str">
        <f>IF(PROVEEDORES!G121="","",PROVEEDORES!G121)</f>
        <v/>
      </c>
    </row>
    <row r="121" spans="3:12" ht="17.45" customHeight="1" x14ac:dyDescent="0.2">
      <c r="C121" s="158">
        <f t="shared" si="3"/>
        <v>115</v>
      </c>
      <c r="D121" s="146" t="str">
        <f>IF(PROVEEDORES!E122="","",PROVEEDORES!E122)</f>
        <v/>
      </c>
      <c r="E121" s="146" t="str">
        <f>IF(PROVEEDORES!F122="","",PROVEEDORES!F122)</f>
        <v/>
      </c>
      <c r="F121" s="146" t="str">
        <f>IF(PROVEEDORES!D122="","",PROVEEDORES!D122)</f>
        <v/>
      </c>
      <c r="G121" s="159">
        <f>SUMIF('EG-JUL'!$F$18:$F$516,PROVEEDORES!$D122,'EG-JUL'!P$18:P$516)</f>
        <v>0</v>
      </c>
      <c r="H121" s="159">
        <f>SUMIF('EG-JUL'!$F$18:$F$516,PROVEEDORES!$D122,'EG-JUL'!Q$18:Q$516)</f>
        <v>0</v>
      </c>
      <c r="I121" s="159">
        <f>SUMIF('EG-JUL'!$F$18:$F$516,PROVEEDORES!$D122,'EG-JUL'!R$18:R$516)</f>
        <v>0</v>
      </c>
      <c r="J121" s="159">
        <f>SUMIF('EG-JUL'!$F$18:$F$516,PROVEEDORES!$D122,'EG-JUL'!S$18:S$516)</f>
        <v>0</v>
      </c>
      <c r="K121" s="159" t="str">
        <f t="shared" si="2"/>
        <v/>
      </c>
      <c r="L121" s="146" t="str">
        <f>IF(PROVEEDORES!G122="","",PROVEEDORES!G122)</f>
        <v/>
      </c>
    </row>
    <row r="122" spans="3:12" ht="17.45" customHeight="1" x14ac:dyDescent="0.2">
      <c r="C122" s="158">
        <f t="shared" si="3"/>
        <v>116</v>
      </c>
      <c r="D122" s="146" t="str">
        <f>IF(PROVEEDORES!E123="","",PROVEEDORES!E123)</f>
        <v/>
      </c>
      <c r="E122" s="146" t="str">
        <f>IF(PROVEEDORES!F123="","",PROVEEDORES!F123)</f>
        <v/>
      </c>
      <c r="F122" s="146" t="str">
        <f>IF(PROVEEDORES!D123="","",PROVEEDORES!D123)</f>
        <v/>
      </c>
      <c r="G122" s="159">
        <f>SUMIF('EG-JUL'!$F$18:$F$516,PROVEEDORES!$D123,'EG-JUL'!P$18:P$516)</f>
        <v>0</v>
      </c>
      <c r="H122" s="159">
        <f>SUMIF('EG-JUL'!$F$18:$F$516,PROVEEDORES!$D123,'EG-JUL'!Q$18:Q$516)</f>
        <v>0</v>
      </c>
      <c r="I122" s="159">
        <f>SUMIF('EG-JUL'!$F$18:$F$516,PROVEEDORES!$D123,'EG-JUL'!R$18:R$516)</f>
        <v>0</v>
      </c>
      <c r="J122" s="159">
        <f>SUMIF('EG-JUL'!$F$18:$F$516,PROVEEDORES!$D123,'EG-JUL'!S$18:S$516)</f>
        <v>0</v>
      </c>
      <c r="K122" s="159" t="str">
        <f t="shared" si="2"/>
        <v/>
      </c>
      <c r="L122" s="146" t="str">
        <f>IF(PROVEEDORES!G123="","",PROVEEDORES!G123)</f>
        <v/>
      </c>
    </row>
    <row r="123" spans="3:12" ht="17.45" customHeight="1" x14ac:dyDescent="0.2">
      <c r="C123" s="158">
        <f t="shared" si="3"/>
        <v>117</v>
      </c>
      <c r="D123" s="146" t="str">
        <f>IF(PROVEEDORES!E124="","",PROVEEDORES!E124)</f>
        <v/>
      </c>
      <c r="E123" s="146" t="str">
        <f>IF(PROVEEDORES!F124="","",PROVEEDORES!F124)</f>
        <v/>
      </c>
      <c r="F123" s="146" t="str">
        <f>IF(PROVEEDORES!D124="","",PROVEEDORES!D124)</f>
        <v/>
      </c>
      <c r="G123" s="159">
        <f>SUMIF('EG-JUL'!$F$18:$F$516,PROVEEDORES!$D124,'EG-JUL'!P$18:P$516)</f>
        <v>0</v>
      </c>
      <c r="H123" s="159">
        <f>SUMIF('EG-JUL'!$F$18:$F$516,PROVEEDORES!$D124,'EG-JUL'!Q$18:Q$516)</f>
        <v>0</v>
      </c>
      <c r="I123" s="159">
        <f>SUMIF('EG-JUL'!$F$18:$F$516,PROVEEDORES!$D124,'EG-JUL'!R$18:R$516)</f>
        <v>0</v>
      </c>
      <c r="J123" s="159">
        <f>SUMIF('EG-JUL'!$F$18:$F$516,PROVEEDORES!$D124,'EG-JUL'!S$18:S$516)</f>
        <v>0</v>
      </c>
      <c r="K123" s="159" t="str">
        <f t="shared" si="2"/>
        <v/>
      </c>
      <c r="L123" s="146" t="str">
        <f>IF(PROVEEDORES!G124="","",PROVEEDORES!G124)</f>
        <v/>
      </c>
    </row>
    <row r="124" spans="3:12" ht="17.45" customHeight="1" x14ac:dyDescent="0.2">
      <c r="C124" s="158">
        <f t="shared" si="3"/>
        <v>118</v>
      </c>
      <c r="D124" s="146" t="str">
        <f>IF(PROVEEDORES!E125="","",PROVEEDORES!E125)</f>
        <v/>
      </c>
      <c r="E124" s="146" t="str">
        <f>IF(PROVEEDORES!F125="","",PROVEEDORES!F125)</f>
        <v/>
      </c>
      <c r="F124" s="146" t="str">
        <f>IF(PROVEEDORES!D125="","",PROVEEDORES!D125)</f>
        <v/>
      </c>
      <c r="G124" s="159">
        <f>SUMIF('EG-JUL'!$F$18:$F$516,PROVEEDORES!$D125,'EG-JUL'!P$18:P$516)</f>
        <v>0</v>
      </c>
      <c r="H124" s="159">
        <f>SUMIF('EG-JUL'!$F$18:$F$516,PROVEEDORES!$D125,'EG-JUL'!Q$18:Q$516)</f>
        <v>0</v>
      </c>
      <c r="I124" s="159">
        <f>SUMIF('EG-JUL'!$F$18:$F$516,PROVEEDORES!$D125,'EG-JUL'!R$18:R$516)</f>
        <v>0</v>
      </c>
      <c r="J124" s="159">
        <f>SUMIF('EG-JUL'!$F$18:$F$516,PROVEEDORES!$D125,'EG-JUL'!S$18:S$516)</f>
        <v>0</v>
      </c>
      <c r="K124" s="159" t="str">
        <f t="shared" si="2"/>
        <v/>
      </c>
      <c r="L124" s="146" t="str">
        <f>IF(PROVEEDORES!G125="","",PROVEEDORES!G125)</f>
        <v/>
      </c>
    </row>
    <row r="125" spans="3:12" ht="17.45" customHeight="1" x14ac:dyDescent="0.2">
      <c r="C125" s="158">
        <f t="shared" si="3"/>
        <v>119</v>
      </c>
      <c r="D125" s="146" t="str">
        <f>IF(PROVEEDORES!E126="","",PROVEEDORES!E126)</f>
        <v/>
      </c>
      <c r="E125" s="146" t="str">
        <f>IF(PROVEEDORES!F126="","",PROVEEDORES!F126)</f>
        <v/>
      </c>
      <c r="F125" s="146" t="str">
        <f>IF(PROVEEDORES!D126="","",PROVEEDORES!D126)</f>
        <v/>
      </c>
      <c r="G125" s="159">
        <f>SUMIF('EG-JUL'!$F$18:$F$516,PROVEEDORES!$D126,'EG-JUL'!P$18:P$516)</f>
        <v>0</v>
      </c>
      <c r="H125" s="159">
        <f>SUMIF('EG-JUL'!$F$18:$F$516,PROVEEDORES!$D126,'EG-JUL'!Q$18:Q$516)</f>
        <v>0</v>
      </c>
      <c r="I125" s="159">
        <f>SUMIF('EG-JUL'!$F$18:$F$516,PROVEEDORES!$D126,'EG-JUL'!R$18:R$516)</f>
        <v>0</v>
      </c>
      <c r="J125" s="159">
        <f>SUMIF('EG-JUL'!$F$18:$F$516,PROVEEDORES!$D126,'EG-JUL'!S$18:S$516)</f>
        <v>0</v>
      </c>
      <c r="K125" s="159" t="str">
        <f t="shared" si="2"/>
        <v/>
      </c>
      <c r="L125" s="146" t="str">
        <f>IF(PROVEEDORES!G126="","",PROVEEDORES!G126)</f>
        <v/>
      </c>
    </row>
    <row r="126" spans="3:12" ht="17.45" customHeight="1" x14ac:dyDescent="0.2">
      <c r="C126" s="158">
        <f t="shared" si="3"/>
        <v>120</v>
      </c>
      <c r="D126" s="146" t="str">
        <f>IF(PROVEEDORES!E127="","",PROVEEDORES!E127)</f>
        <v/>
      </c>
      <c r="E126" s="146" t="str">
        <f>IF(PROVEEDORES!F127="","",PROVEEDORES!F127)</f>
        <v/>
      </c>
      <c r="F126" s="146" t="str">
        <f>IF(PROVEEDORES!D127="","",PROVEEDORES!D127)</f>
        <v/>
      </c>
      <c r="G126" s="159">
        <f>SUMIF('EG-JUL'!$F$18:$F$516,PROVEEDORES!$D127,'EG-JUL'!P$18:P$516)</f>
        <v>0</v>
      </c>
      <c r="H126" s="159">
        <f>SUMIF('EG-JUL'!$F$18:$F$516,PROVEEDORES!$D127,'EG-JUL'!Q$18:Q$516)</f>
        <v>0</v>
      </c>
      <c r="I126" s="159">
        <f>SUMIF('EG-JUL'!$F$18:$F$516,PROVEEDORES!$D127,'EG-JUL'!R$18:R$516)</f>
        <v>0</v>
      </c>
      <c r="J126" s="159">
        <f>SUMIF('EG-JUL'!$F$18:$F$516,PROVEEDORES!$D127,'EG-JUL'!S$18:S$516)</f>
        <v>0</v>
      </c>
      <c r="K126" s="159" t="str">
        <f t="shared" si="2"/>
        <v/>
      </c>
      <c r="L126" s="146" t="str">
        <f>IF(PROVEEDORES!G127="","",PROVEEDORES!G127)</f>
        <v/>
      </c>
    </row>
    <row r="127" spans="3:12" ht="17.45" customHeight="1" x14ac:dyDescent="0.2">
      <c r="C127" s="158">
        <f t="shared" si="3"/>
        <v>121</v>
      </c>
      <c r="D127" s="146" t="str">
        <f>IF(PROVEEDORES!E128="","",PROVEEDORES!E128)</f>
        <v/>
      </c>
      <c r="E127" s="146" t="str">
        <f>IF(PROVEEDORES!F128="","",PROVEEDORES!F128)</f>
        <v/>
      </c>
      <c r="F127" s="146" t="str">
        <f>IF(PROVEEDORES!D128="","",PROVEEDORES!D128)</f>
        <v/>
      </c>
      <c r="G127" s="159">
        <f>SUMIF('EG-JUL'!$F$18:$F$516,PROVEEDORES!$D128,'EG-JUL'!P$18:P$516)</f>
        <v>0</v>
      </c>
      <c r="H127" s="159">
        <f>SUMIF('EG-JUL'!$F$18:$F$516,PROVEEDORES!$D128,'EG-JUL'!Q$18:Q$516)</f>
        <v>0</v>
      </c>
      <c r="I127" s="159">
        <f>SUMIF('EG-JUL'!$F$18:$F$516,PROVEEDORES!$D128,'EG-JUL'!R$18:R$516)</f>
        <v>0</v>
      </c>
      <c r="J127" s="159">
        <f>SUMIF('EG-JUL'!$F$18:$F$516,PROVEEDORES!$D128,'EG-JUL'!S$18:S$516)</f>
        <v>0</v>
      </c>
      <c r="K127" s="159" t="str">
        <f t="shared" si="2"/>
        <v/>
      </c>
      <c r="L127" s="146" t="str">
        <f>IF(PROVEEDORES!G128="","",PROVEEDORES!G128)</f>
        <v/>
      </c>
    </row>
    <row r="128" spans="3:12" ht="17.45" customHeight="1" x14ac:dyDescent="0.2">
      <c r="C128" s="158">
        <f t="shared" si="3"/>
        <v>122</v>
      </c>
      <c r="D128" s="146" t="str">
        <f>IF(PROVEEDORES!E129="","",PROVEEDORES!E129)</f>
        <v/>
      </c>
      <c r="E128" s="146" t="str">
        <f>IF(PROVEEDORES!F129="","",PROVEEDORES!F129)</f>
        <v/>
      </c>
      <c r="F128" s="146" t="str">
        <f>IF(PROVEEDORES!D129="","",PROVEEDORES!D129)</f>
        <v/>
      </c>
      <c r="G128" s="159">
        <f>SUMIF('EG-JUL'!$F$18:$F$516,PROVEEDORES!$D129,'EG-JUL'!P$18:P$516)</f>
        <v>0</v>
      </c>
      <c r="H128" s="159">
        <f>SUMIF('EG-JUL'!$F$18:$F$516,PROVEEDORES!$D129,'EG-JUL'!Q$18:Q$516)</f>
        <v>0</v>
      </c>
      <c r="I128" s="159">
        <f>SUMIF('EG-JUL'!$F$18:$F$516,PROVEEDORES!$D129,'EG-JUL'!R$18:R$516)</f>
        <v>0</v>
      </c>
      <c r="J128" s="159">
        <f>SUMIF('EG-JUL'!$F$18:$F$516,PROVEEDORES!$D129,'EG-JUL'!S$18:S$516)</f>
        <v>0</v>
      </c>
      <c r="K128" s="159" t="str">
        <f t="shared" si="2"/>
        <v/>
      </c>
      <c r="L128" s="146" t="str">
        <f>IF(PROVEEDORES!G129="","",PROVEEDORES!G129)</f>
        <v/>
      </c>
    </row>
    <row r="129" spans="3:12" ht="17.45" customHeight="1" x14ac:dyDescent="0.2">
      <c r="C129" s="158">
        <f t="shared" si="3"/>
        <v>123</v>
      </c>
      <c r="D129" s="146" t="str">
        <f>IF(PROVEEDORES!E130="","",PROVEEDORES!E130)</f>
        <v/>
      </c>
      <c r="E129" s="146" t="str">
        <f>IF(PROVEEDORES!F130="","",PROVEEDORES!F130)</f>
        <v/>
      </c>
      <c r="F129" s="146" t="str">
        <f>IF(PROVEEDORES!D130="","",PROVEEDORES!D130)</f>
        <v/>
      </c>
      <c r="G129" s="159">
        <f>SUMIF('EG-JUL'!$F$18:$F$516,PROVEEDORES!$D130,'EG-JUL'!P$18:P$516)</f>
        <v>0</v>
      </c>
      <c r="H129" s="159">
        <f>SUMIF('EG-JUL'!$F$18:$F$516,PROVEEDORES!$D130,'EG-JUL'!Q$18:Q$516)</f>
        <v>0</v>
      </c>
      <c r="I129" s="159">
        <f>SUMIF('EG-JUL'!$F$18:$F$516,PROVEEDORES!$D130,'EG-JUL'!R$18:R$516)</f>
        <v>0</v>
      </c>
      <c r="J129" s="159">
        <f>SUMIF('EG-JUL'!$F$18:$F$516,PROVEEDORES!$D130,'EG-JUL'!S$18:S$516)</f>
        <v>0</v>
      </c>
      <c r="K129" s="159" t="str">
        <f t="shared" si="2"/>
        <v/>
      </c>
      <c r="L129" s="146" t="str">
        <f>IF(PROVEEDORES!G130="","",PROVEEDORES!G130)</f>
        <v/>
      </c>
    </row>
    <row r="130" spans="3:12" ht="17.45" customHeight="1" x14ac:dyDescent="0.2">
      <c r="C130" s="158">
        <f t="shared" si="3"/>
        <v>124</v>
      </c>
      <c r="D130" s="146" t="str">
        <f>IF(PROVEEDORES!E131="","",PROVEEDORES!E131)</f>
        <v/>
      </c>
      <c r="E130" s="146" t="str">
        <f>IF(PROVEEDORES!F131="","",PROVEEDORES!F131)</f>
        <v/>
      </c>
      <c r="F130" s="146" t="str">
        <f>IF(PROVEEDORES!D131="","",PROVEEDORES!D131)</f>
        <v/>
      </c>
      <c r="G130" s="159">
        <f>SUMIF('EG-JUL'!$F$18:$F$516,PROVEEDORES!$D131,'EG-JUL'!P$18:P$516)</f>
        <v>0</v>
      </c>
      <c r="H130" s="159">
        <f>SUMIF('EG-JUL'!$F$18:$F$516,PROVEEDORES!$D131,'EG-JUL'!Q$18:Q$516)</f>
        <v>0</v>
      </c>
      <c r="I130" s="159">
        <f>SUMIF('EG-JUL'!$F$18:$F$516,PROVEEDORES!$D131,'EG-JUL'!R$18:R$516)</f>
        <v>0</v>
      </c>
      <c r="J130" s="159">
        <f>SUMIF('EG-JUL'!$F$18:$F$516,PROVEEDORES!$D131,'EG-JUL'!S$18:S$516)</f>
        <v>0</v>
      </c>
      <c r="K130" s="159" t="str">
        <f t="shared" si="2"/>
        <v/>
      </c>
      <c r="L130" s="146" t="str">
        <f>IF(PROVEEDORES!G131="","",PROVEEDORES!G131)</f>
        <v/>
      </c>
    </row>
    <row r="131" spans="3:12" ht="17.45" customHeight="1" x14ac:dyDescent="0.2">
      <c r="C131" s="158">
        <f t="shared" si="3"/>
        <v>125</v>
      </c>
      <c r="D131" s="146" t="str">
        <f>IF(PROVEEDORES!E132="","",PROVEEDORES!E132)</f>
        <v/>
      </c>
      <c r="E131" s="146" t="str">
        <f>IF(PROVEEDORES!F132="","",PROVEEDORES!F132)</f>
        <v/>
      </c>
      <c r="F131" s="146" t="str">
        <f>IF(PROVEEDORES!D132="","",PROVEEDORES!D132)</f>
        <v/>
      </c>
      <c r="G131" s="159">
        <f>SUMIF('EG-JUL'!$F$18:$F$516,PROVEEDORES!$D132,'EG-JUL'!P$18:P$516)</f>
        <v>0</v>
      </c>
      <c r="H131" s="159">
        <f>SUMIF('EG-JUL'!$F$18:$F$516,PROVEEDORES!$D132,'EG-JUL'!Q$18:Q$516)</f>
        <v>0</v>
      </c>
      <c r="I131" s="159">
        <f>SUMIF('EG-JUL'!$F$18:$F$516,PROVEEDORES!$D132,'EG-JUL'!R$18:R$516)</f>
        <v>0</v>
      </c>
      <c r="J131" s="159">
        <f>SUMIF('EG-JUL'!$F$18:$F$516,PROVEEDORES!$D132,'EG-JUL'!S$18:S$516)</f>
        <v>0</v>
      </c>
      <c r="K131" s="159" t="str">
        <f t="shared" si="2"/>
        <v/>
      </c>
      <c r="L131" s="146" t="str">
        <f>IF(PROVEEDORES!G132="","",PROVEEDORES!G132)</f>
        <v/>
      </c>
    </row>
    <row r="132" spans="3:12" ht="17.45" customHeight="1" x14ac:dyDescent="0.2">
      <c r="C132" s="158">
        <f t="shared" si="3"/>
        <v>126</v>
      </c>
      <c r="D132" s="146" t="str">
        <f>IF(PROVEEDORES!E133="","",PROVEEDORES!E133)</f>
        <v/>
      </c>
      <c r="E132" s="146" t="str">
        <f>IF(PROVEEDORES!F133="","",PROVEEDORES!F133)</f>
        <v/>
      </c>
      <c r="F132" s="146" t="str">
        <f>IF(PROVEEDORES!D133="","",PROVEEDORES!D133)</f>
        <v/>
      </c>
      <c r="G132" s="159">
        <f>SUMIF('EG-JUL'!$F$18:$F$516,PROVEEDORES!$D133,'EG-JUL'!P$18:P$516)</f>
        <v>0</v>
      </c>
      <c r="H132" s="159">
        <f>SUMIF('EG-JUL'!$F$18:$F$516,PROVEEDORES!$D133,'EG-JUL'!Q$18:Q$516)</f>
        <v>0</v>
      </c>
      <c r="I132" s="159">
        <f>SUMIF('EG-JUL'!$F$18:$F$516,PROVEEDORES!$D133,'EG-JUL'!R$18:R$516)</f>
        <v>0</v>
      </c>
      <c r="J132" s="159">
        <f>SUMIF('EG-JUL'!$F$18:$F$516,PROVEEDORES!$D133,'EG-JUL'!S$18:S$516)</f>
        <v>0</v>
      </c>
      <c r="K132" s="159" t="str">
        <f t="shared" si="2"/>
        <v/>
      </c>
      <c r="L132" s="146" t="str">
        <f>IF(PROVEEDORES!G133="","",PROVEEDORES!G133)</f>
        <v/>
      </c>
    </row>
    <row r="133" spans="3:12" ht="17.45" customHeight="1" x14ac:dyDescent="0.2">
      <c r="C133" s="158">
        <f t="shared" si="3"/>
        <v>127</v>
      </c>
      <c r="D133" s="146" t="str">
        <f>IF(PROVEEDORES!E134="","",PROVEEDORES!E134)</f>
        <v/>
      </c>
      <c r="E133" s="146" t="str">
        <f>IF(PROVEEDORES!F134="","",PROVEEDORES!F134)</f>
        <v/>
      </c>
      <c r="F133" s="146" t="str">
        <f>IF(PROVEEDORES!D134="","",PROVEEDORES!D134)</f>
        <v/>
      </c>
      <c r="G133" s="159">
        <f>SUMIF('EG-JUL'!$F$18:$F$516,PROVEEDORES!$D134,'EG-JUL'!P$18:P$516)</f>
        <v>0</v>
      </c>
      <c r="H133" s="159">
        <f>SUMIF('EG-JUL'!$F$18:$F$516,PROVEEDORES!$D134,'EG-JUL'!Q$18:Q$516)</f>
        <v>0</v>
      </c>
      <c r="I133" s="159">
        <f>SUMIF('EG-JUL'!$F$18:$F$516,PROVEEDORES!$D134,'EG-JUL'!R$18:R$516)</f>
        <v>0</v>
      </c>
      <c r="J133" s="159">
        <f>SUMIF('EG-JUL'!$F$18:$F$516,PROVEEDORES!$D134,'EG-JUL'!S$18:S$516)</f>
        <v>0</v>
      </c>
      <c r="K133" s="159" t="str">
        <f t="shared" si="2"/>
        <v/>
      </c>
      <c r="L133" s="146" t="str">
        <f>IF(PROVEEDORES!G134="","",PROVEEDORES!G134)</f>
        <v/>
      </c>
    </row>
    <row r="134" spans="3:12" ht="17.45" customHeight="1" x14ac:dyDescent="0.2">
      <c r="C134" s="158">
        <f t="shared" si="3"/>
        <v>128</v>
      </c>
      <c r="D134" s="146" t="str">
        <f>IF(PROVEEDORES!E135="","",PROVEEDORES!E135)</f>
        <v/>
      </c>
      <c r="E134" s="146" t="str">
        <f>IF(PROVEEDORES!F135="","",PROVEEDORES!F135)</f>
        <v/>
      </c>
      <c r="F134" s="146" t="str">
        <f>IF(PROVEEDORES!D135="","",PROVEEDORES!D135)</f>
        <v/>
      </c>
      <c r="G134" s="159">
        <f>SUMIF('EG-JUL'!$F$18:$F$516,PROVEEDORES!$D135,'EG-JUL'!P$18:P$516)</f>
        <v>0</v>
      </c>
      <c r="H134" s="159">
        <f>SUMIF('EG-JUL'!$F$18:$F$516,PROVEEDORES!$D135,'EG-JUL'!Q$18:Q$516)</f>
        <v>0</v>
      </c>
      <c r="I134" s="159">
        <f>SUMIF('EG-JUL'!$F$18:$F$516,PROVEEDORES!$D135,'EG-JUL'!R$18:R$516)</f>
        <v>0</v>
      </c>
      <c r="J134" s="159">
        <f>SUMIF('EG-JUL'!$F$18:$F$516,PROVEEDORES!$D135,'EG-JUL'!S$18:S$516)</f>
        <v>0</v>
      </c>
      <c r="K134" s="159" t="str">
        <f t="shared" si="2"/>
        <v/>
      </c>
      <c r="L134" s="146" t="str">
        <f>IF(PROVEEDORES!G135="","",PROVEEDORES!G135)</f>
        <v/>
      </c>
    </row>
    <row r="135" spans="3:12" ht="17.45" customHeight="1" x14ac:dyDescent="0.2">
      <c r="C135" s="158">
        <f t="shared" si="3"/>
        <v>129</v>
      </c>
      <c r="D135" s="146" t="str">
        <f>IF(PROVEEDORES!E136="","",PROVEEDORES!E136)</f>
        <v/>
      </c>
      <c r="E135" s="146" t="str">
        <f>IF(PROVEEDORES!F136="","",PROVEEDORES!F136)</f>
        <v/>
      </c>
      <c r="F135" s="146" t="str">
        <f>IF(PROVEEDORES!D136="","",PROVEEDORES!D136)</f>
        <v/>
      </c>
      <c r="G135" s="159">
        <f>SUMIF('EG-JUL'!$F$18:$F$516,PROVEEDORES!$D136,'EG-JUL'!P$18:P$516)</f>
        <v>0</v>
      </c>
      <c r="H135" s="159">
        <f>SUMIF('EG-JUL'!$F$18:$F$516,PROVEEDORES!$D136,'EG-JUL'!Q$18:Q$516)</f>
        <v>0</v>
      </c>
      <c r="I135" s="159">
        <f>SUMIF('EG-JUL'!$F$18:$F$516,PROVEEDORES!$D136,'EG-JUL'!R$18:R$516)</f>
        <v>0</v>
      </c>
      <c r="J135" s="159">
        <f>SUMIF('EG-JUL'!$F$18:$F$516,PROVEEDORES!$D136,'EG-JUL'!S$18:S$516)</f>
        <v>0</v>
      </c>
      <c r="K135" s="159" t="str">
        <f t="shared" si="2"/>
        <v/>
      </c>
      <c r="L135" s="146" t="str">
        <f>IF(PROVEEDORES!G136="","",PROVEEDORES!G136)</f>
        <v/>
      </c>
    </row>
    <row r="136" spans="3:12" ht="17.45" customHeight="1" x14ac:dyDescent="0.2">
      <c r="C136" s="158">
        <f t="shared" si="3"/>
        <v>130</v>
      </c>
      <c r="D136" s="146" t="str">
        <f>IF(PROVEEDORES!E137="","",PROVEEDORES!E137)</f>
        <v/>
      </c>
      <c r="E136" s="146" t="str">
        <f>IF(PROVEEDORES!F137="","",PROVEEDORES!F137)</f>
        <v/>
      </c>
      <c r="F136" s="146" t="str">
        <f>IF(PROVEEDORES!D137="","",PROVEEDORES!D137)</f>
        <v/>
      </c>
      <c r="G136" s="159">
        <f>SUMIF('EG-JUL'!$F$18:$F$516,PROVEEDORES!$D137,'EG-JUL'!P$18:P$516)</f>
        <v>0</v>
      </c>
      <c r="H136" s="159">
        <f>SUMIF('EG-JUL'!$F$18:$F$516,PROVEEDORES!$D137,'EG-JUL'!Q$18:Q$516)</f>
        <v>0</v>
      </c>
      <c r="I136" s="159">
        <f>SUMIF('EG-JUL'!$F$18:$F$516,PROVEEDORES!$D137,'EG-JUL'!R$18:R$516)</f>
        <v>0</v>
      </c>
      <c r="J136" s="159">
        <f>SUMIF('EG-JUL'!$F$18:$F$516,PROVEEDORES!$D137,'EG-JUL'!S$18:S$516)</f>
        <v>0</v>
      </c>
      <c r="K136" s="159" t="str">
        <f t="shared" ref="K136:K199" si="4">IF(G136+H136+I136+J136&gt;0,"C/Información","")</f>
        <v/>
      </c>
      <c r="L136" s="146" t="str">
        <f>IF(PROVEEDORES!G137="","",PROVEEDORES!G137)</f>
        <v/>
      </c>
    </row>
    <row r="137" spans="3:12" ht="17.45" customHeight="1" x14ac:dyDescent="0.2">
      <c r="C137" s="158">
        <f t="shared" ref="C137:C200" si="5">C136+1</f>
        <v>131</v>
      </c>
      <c r="D137" s="146" t="str">
        <f>IF(PROVEEDORES!E138="","",PROVEEDORES!E138)</f>
        <v/>
      </c>
      <c r="E137" s="146" t="str">
        <f>IF(PROVEEDORES!F138="","",PROVEEDORES!F138)</f>
        <v/>
      </c>
      <c r="F137" s="146" t="str">
        <f>IF(PROVEEDORES!D138="","",PROVEEDORES!D138)</f>
        <v/>
      </c>
      <c r="G137" s="159">
        <f>SUMIF('EG-JUL'!$F$18:$F$516,PROVEEDORES!$D138,'EG-JUL'!P$18:P$516)</f>
        <v>0</v>
      </c>
      <c r="H137" s="159">
        <f>SUMIF('EG-JUL'!$F$18:$F$516,PROVEEDORES!$D138,'EG-JUL'!Q$18:Q$516)</f>
        <v>0</v>
      </c>
      <c r="I137" s="159">
        <f>SUMIF('EG-JUL'!$F$18:$F$516,PROVEEDORES!$D138,'EG-JUL'!R$18:R$516)</f>
        <v>0</v>
      </c>
      <c r="J137" s="159">
        <f>SUMIF('EG-JUL'!$F$18:$F$516,PROVEEDORES!$D138,'EG-JUL'!S$18:S$516)</f>
        <v>0</v>
      </c>
      <c r="K137" s="159" t="str">
        <f t="shared" si="4"/>
        <v/>
      </c>
      <c r="L137" s="146" t="str">
        <f>IF(PROVEEDORES!G138="","",PROVEEDORES!G138)</f>
        <v/>
      </c>
    </row>
    <row r="138" spans="3:12" ht="17.45" customHeight="1" x14ac:dyDescent="0.2">
      <c r="C138" s="158">
        <f t="shared" si="5"/>
        <v>132</v>
      </c>
      <c r="D138" s="146" t="str">
        <f>IF(PROVEEDORES!E139="","",PROVEEDORES!E139)</f>
        <v/>
      </c>
      <c r="E138" s="146" t="str">
        <f>IF(PROVEEDORES!F139="","",PROVEEDORES!F139)</f>
        <v/>
      </c>
      <c r="F138" s="146" t="str">
        <f>IF(PROVEEDORES!D139="","",PROVEEDORES!D139)</f>
        <v/>
      </c>
      <c r="G138" s="159">
        <f>SUMIF('EG-JUL'!$F$18:$F$516,PROVEEDORES!$D139,'EG-JUL'!P$18:P$516)</f>
        <v>0</v>
      </c>
      <c r="H138" s="159">
        <f>SUMIF('EG-JUL'!$F$18:$F$516,PROVEEDORES!$D139,'EG-JUL'!Q$18:Q$516)</f>
        <v>0</v>
      </c>
      <c r="I138" s="159">
        <f>SUMIF('EG-JUL'!$F$18:$F$516,PROVEEDORES!$D139,'EG-JUL'!R$18:R$516)</f>
        <v>0</v>
      </c>
      <c r="J138" s="159">
        <f>SUMIF('EG-JUL'!$F$18:$F$516,PROVEEDORES!$D139,'EG-JUL'!S$18:S$516)</f>
        <v>0</v>
      </c>
      <c r="K138" s="159" t="str">
        <f t="shared" si="4"/>
        <v/>
      </c>
      <c r="L138" s="146" t="str">
        <f>IF(PROVEEDORES!G139="","",PROVEEDORES!G139)</f>
        <v/>
      </c>
    </row>
    <row r="139" spans="3:12" ht="17.45" customHeight="1" x14ac:dyDescent="0.2">
      <c r="C139" s="158">
        <f t="shared" si="5"/>
        <v>133</v>
      </c>
      <c r="D139" s="146" t="str">
        <f>IF(PROVEEDORES!E140="","",PROVEEDORES!E140)</f>
        <v/>
      </c>
      <c r="E139" s="146" t="str">
        <f>IF(PROVEEDORES!F140="","",PROVEEDORES!F140)</f>
        <v/>
      </c>
      <c r="F139" s="146" t="str">
        <f>IF(PROVEEDORES!D140="","",PROVEEDORES!D140)</f>
        <v/>
      </c>
      <c r="G139" s="159">
        <f>SUMIF('EG-JUL'!$F$18:$F$516,PROVEEDORES!$D140,'EG-JUL'!P$18:P$516)</f>
        <v>0</v>
      </c>
      <c r="H139" s="159">
        <f>SUMIF('EG-JUL'!$F$18:$F$516,PROVEEDORES!$D140,'EG-JUL'!Q$18:Q$516)</f>
        <v>0</v>
      </c>
      <c r="I139" s="159">
        <f>SUMIF('EG-JUL'!$F$18:$F$516,PROVEEDORES!$D140,'EG-JUL'!R$18:R$516)</f>
        <v>0</v>
      </c>
      <c r="J139" s="159">
        <f>SUMIF('EG-JUL'!$F$18:$F$516,PROVEEDORES!$D140,'EG-JUL'!S$18:S$516)</f>
        <v>0</v>
      </c>
      <c r="K139" s="159" t="str">
        <f t="shared" si="4"/>
        <v/>
      </c>
      <c r="L139" s="146" t="str">
        <f>IF(PROVEEDORES!G140="","",PROVEEDORES!G140)</f>
        <v/>
      </c>
    </row>
    <row r="140" spans="3:12" ht="17.45" customHeight="1" x14ac:dyDescent="0.2">
      <c r="C140" s="158">
        <f t="shared" si="5"/>
        <v>134</v>
      </c>
      <c r="D140" s="146" t="str">
        <f>IF(PROVEEDORES!E141="","",PROVEEDORES!E141)</f>
        <v/>
      </c>
      <c r="E140" s="146" t="str">
        <f>IF(PROVEEDORES!F141="","",PROVEEDORES!F141)</f>
        <v/>
      </c>
      <c r="F140" s="146" t="str">
        <f>IF(PROVEEDORES!D141="","",PROVEEDORES!D141)</f>
        <v/>
      </c>
      <c r="G140" s="159">
        <f>SUMIF('EG-JUL'!$F$18:$F$516,PROVEEDORES!$D141,'EG-JUL'!P$18:P$516)</f>
        <v>0</v>
      </c>
      <c r="H140" s="159">
        <f>SUMIF('EG-JUL'!$F$18:$F$516,PROVEEDORES!$D141,'EG-JUL'!Q$18:Q$516)</f>
        <v>0</v>
      </c>
      <c r="I140" s="159">
        <f>SUMIF('EG-JUL'!$F$18:$F$516,PROVEEDORES!$D141,'EG-JUL'!R$18:R$516)</f>
        <v>0</v>
      </c>
      <c r="J140" s="159">
        <f>SUMIF('EG-JUL'!$F$18:$F$516,PROVEEDORES!$D141,'EG-JUL'!S$18:S$516)</f>
        <v>0</v>
      </c>
      <c r="K140" s="159" t="str">
        <f t="shared" si="4"/>
        <v/>
      </c>
      <c r="L140" s="146" t="str">
        <f>IF(PROVEEDORES!G141="","",PROVEEDORES!G141)</f>
        <v/>
      </c>
    </row>
    <row r="141" spans="3:12" ht="17.45" customHeight="1" x14ac:dyDescent="0.2">
      <c r="C141" s="158">
        <f t="shared" si="5"/>
        <v>135</v>
      </c>
      <c r="D141" s="146" t="str">
        <f>IF(PROVEEDORES!E142="","",PROVEEDORES!E142)</f>
        <v/>
      </c>
      <c r="E141" s="146" t="str">
        <f>IF(PROVEEDORES!F142="","",PROVEEDORES!F142)</f>
        <v/>
      </c>
      <c r="F141" s="146" t="str">
        <f>IF(PROVEEDORES!D142="","",PROVEEDORES!D142)</f>
        <v/>
      </c>
      <c r="G141" s="159">
        <f>SUMIF('EG-JUL'!$F$18:$F$516,PROVEEDORES!$D142,'EG-JUL'!P$18:P$516)</f>
        <v>0</v>
      </c>
      <c r="H141" s="159">
        <f>SUMIF('EG-JUL'!$F$18:$F$516,PROVEEDORES!$D142,'EG-JUL'!Q$18:Q$516)</f>
        <v>0</v>
      </c>
      <c r="I141" s="159">
        <f>SUMIF('EG-JUL'!$F$18:$F$516,PROVEEDORES!$D142,'EG-JUL'!R$18:R$516)</f>
        <v>0</v>
      </c>
      <c r="J141" s="159">
        <f>SUMIF('EG-JUL'!$F$18:$F$516,PROVEEDORES!$D142,'EG-JUL'!S$18:S$516)</f>
        <v>0</v>
      </c>
      <c r="K141" s="159" t="str">
        <f t="shared" si="4"/>
        <v/>
      </c>
      <c r="L141" s="146" t="str">
        <f>IF(PROVEEDORES!G142="","",PROVEEDORES!G142)</f>
        <v/>
      </c>
    </row>
    <row r="142" spans="3:12" ht="17.45" customHeight="1" x14ac:dyDescent="0.2">
      <c r="C142" s="158">
        <f t="shared" si="5"/>
        <v>136</v>
      </c>
      <c r="D142" s="146" t="str">
        <f>IF(PROVEEDORES!E143="","",PROVEEDORES!E143)</f>
        <v/>
      </c>
      <c r="E142" s="146" t="str">
        <f>IF(PROVEEDORES!F143="","",PROVEEDORES!F143)</f>
        <v/>
      </c>
      <c r="F142" s="146" t="str">
        <f>IF(PROVEEDORES!D143="","",PROVEEDORES!D143)</f>
        <v/>
      </c>
      <c r="G142" s="159">
        <f>SUMIF('EG-JUL'!$F$18:$F$516,PROVEEDORES!$D143,'EG-JUL'!P$18:P$516)</f>
        <v>0</v>
      </c>
      <c r="H142" s="159">
        <f>SUMIF('EG-JUL'!$F$18:$F$516,PROVEEDORES!$D143,'EG-JUL'!Q$18:Q$516)</f>
        <v>0</v>
      </c>
      <c r="I142" s="159">
        <f>SUMIF('EG-JUL'!$F$18:$F$516,PROVEEDORES!$D143,'EG-JUL'!R$18:R$516)</f>
        <v>0</v>
      </c>
      <c r="J142" s="159">
        <f>SUMIF('EG-JUL'!$F$18:$F$516,PROVEEDORES!$D143,'EG-JUL'!S$18:S$516)</f>
        <v>0</v>
      </c>
      <c r="K142" s="159" t="str">
        <f t="shared" si="4"/>
        <v/>
      </c>
      <c r="L142" s="146" t="str">
        <f>IF(PROVEEDORES!G143="","",PROVEEDORES!G143)</f>
        <v/>
      </c>
    </row>
    <row r="143" spans="3:12" ht="17.45" customHeight="1" x14ac:dyDescent="0.2">
      <c r="C143" s="158">
        <f t="shared" si="5"/>
        <v>137</v>
      </c>
      <c r="D143" s="146" t="str">
        <f>IF(PROVEEDORES!E144="","",PROVEEDORES!E144)</f>
        <v/>
      </c>
      <c r="E143" s="146" t="str">
        <f>IF(PROVEEDORES!F144="","",PROVEEDORES!F144)</f>
        <v/>
      </c>
      <c r="F143" s="146" t="str">
        <f>IF(PROVEEDORES!D144="","",PROVEEDORES!D144)</f>
        <v/>
      </c>
      <c r="G143" s="159">
        <f>SUMIF('EG-JUL'!$F$18:$F$516,PROVEEDORES!$D144,'EG-JUL'!P$18:P$516)</f>
        <v>0</v>
      </c>
      <c r="H143" s="159">
        <f>SUMIF('EG-JUL'!$F$18:$F$516,PROVEEDORES!$D144,'EG-JUL'!Q$18:Q$516)</f>
        <v>0</v>
      </c>
      <c r="I143" s="159">
        <f>SUMIF('EG-JUL'!$F$18:$F$516,PROVEEDORES!$D144,'EG-JUL'!R$18:R$516)</f>
        <v>0</v>
      </c>
      <c r="J143" s="159">
        <f>SUMIF('EG-JUL'!$F$18:$F$516,PROVEEDORES!$D144,'EG-JUL'!S$18:S$516)</f>
        <v>0</v>
      </c>
      <c r="K143" s="159" t="str">
        <f t="shared" si="4"/>
        <v/>
      </c>
      <c r="L143" s="146" t="str">
        <f>IF(PROVEEDORES!G144="","",PROVEEDORES!G144)</f>
        <v/>
      </c>
    </row>
    <row r="144" spans="3:12" ht="17.45" customHeight="1" x14ac:dyDescent="0.2">
      <c r="C144" s="158">
        <f t="shared" si="5"/>
        <v>138</v>
      </c>
      <c r="D144" s="146" t="str">
        <f>IF(PROVEEDORES!E145="","",PROVEEDORES!E145)</f>
        <v/>
      </c>
      <c r="E144" s="146" t="str">
        <f>IF(PROVEEDORES!F145="","",PROVEEDORES!F145)</f>
        <v/>
      </c>
      <c r="F144" s="146" t="str">
        <f>IF(PROVEEDORES!D145="","",PROVEEDORES!D145)</f>
        <v/>
      </c>
      <c r="G144" s="159">
        <f>SUMIF('EG-JUL'!$F$18:$F$516,PROVEEDORES!$D145,'EG-JUL'!P$18:P$516)</f>
        <v>0</v>
      </c>
      <c r="H144" s="159">
        <f>SUMIF('EG-JUL'!$F$18:$F$516,PROVEEDORES!$D145,'EG-JUL'!Q$18:Q$516)</f>
        <v>0</v>
      </c>
      <c r="I144" s="159">
        <f>SUMIF('EG-JUL'!$F$18:$F$516,PROVEEDORES!$D145,'EG-JUL'!R$18:R$516)</f>
        <v>0</v>
      </c>
      <c r="J144" s="159">
        <f>SUMIF('EG-JUL'!$F$18:$F$516,PROVEEDORES!$D145,'EG-JUL'!S$18:S$516)</f>
        <v>0</v>
      </c>
      <c r="K144" s="159" t="str">
        <f t="shared" si="4"/>
        <v/>
      </c>
      <c r="L144" s="146" t="str">
        <f>IF(PROVEEDORES!G145="","",PROVEEDORES!G145)</f>
        <v/>
      </c>
    </row>
    <row r="145" spans="3:12" ht="17.45" customHeight="1" x14ac:dyDescent="0.2">
      <c r="C145" s="158">
        <f t="shared" si="5"/>
        <v>139</v>
      </c>
      <c r="D145" s="146" t="str">
        <f>IF(PROVEEDORES!E146="","",PROVEEDORES!E146)</f>
        <v/>
      </c>
      <c r="E145" s="146" t="str">
        <f>IF(PROVEEDORES!F146="","",PROVEEDORES!F146)</f>
        <v/>
      </c>
      <c r="F145" s="146" t="str">
        <f>IF(PROVEEDORES!D146="","",PROVEEDORES!D146)</f>
        <v/>
      </c>
      <c r="G145" s="159">
        <f>SUMIF('EG-JUL'!$F$18:$F$516,PROVEEDORES!$D146,'EG-JUL'!P$18:P$516)</f>
        <v>0</v>
      </c>
      <c r="H145" s="159">
        <f>SUMIF('EG-JUL'!$F$18:$F$516,PROVEEDORES!$D146,'EG-JUL'!Q$18:Q$516)</f>
        <v>0</v>
      </c>
      <c r="I145" s="159">
        <f>SUMIF('EG-JUL'!$F$18:$F$516,PROVEEDORES!$D146,'EG-JUL'!R$18:R$516)</f>
        <v>0</v>
      </c>
      <c r="J145" s="159">
        <f>SUMIF('EG-JUL'!$F$18:$F$516,PROVEEDORES!$D146,'EG-JUL'!S$18:S$516)</f>
        <v>0</v>
      </c>
      <c r="K145" s="159" t="str">
        <f t="shared" si="4"/>
        <v/>
      </c>
      <c r="L145" s="146" t="str">
        <f>IF(PROVEEDORES!G146="","",PROVEEDORES!G146)</f>
        <v/>
      </c>
    </row>
    <row r="146" spans="3:12" ht="17.45" customHeight="1" x14ac:dyDescent="0.2">
      <c r="C146" s="158">
        <f t="shared" si="5"/>
        <v>140</v>
      </c>
      <c r="D146" s="146" t="str">
        <f>IF(PROVEEDORES!E147="","",PROVEEDORES!E147)</f>
        <v/>
      </c>
      <c r="E146" s="146" t="str">
        <f>IF(PROVEEDORES!F147="","",PROVEEDORES!F147)</f>
        <v/>
      </c>
      <c r="F146" s="146" t="str">
        <f>IF(PROVEEDORES!D147="","",PROVEEDORES!D147)</f>
        <v/>
      </c>
      <c r="G146" s="159">
        <f>SUMIF('EG-JUL'!$F$18:$F$516,PROVEEDORES!$D147,'EG-JUL'!P$18:P$516)</f>
        <v>0</v>
      </c>
      <c r="H146" s="159">
        <f>SUMIF('EG-JUL'!$F$18:$F$516,PROVEEDORES!$D147,'EG-JUL'!Q$18:Q$516)</f>
        <v>0</v>
      </c>
      <c r="I146" s="159">
        <f>SUMIF('EG-JUL'!$F$18:$F$516,PROVEEDORES!$D147,'EG-JUL'!R$18:R$516)</f>
        <v>0</v>
      </c>
      <c r="J146" s="159">
        <f>SUMIF('EG-JUL'!$F$18:$F$516,PROVEEDORES!$D147,'EG-JUL'!S$18:S$516)</f>
        <v>0</v>
      </c>
      <c r="K146" s="159" t="str">
        <f t="shared" si="4"/>
        <v/>
      </c>
      <c r="L146" s="146" t="str">
        <f>IF(PROVEEDORES!G147="","",PROVEEDORES!G147)</f>
        <v/>
      </c>
    </row>
    <row r="147" spans="3:12" ht="17.45" customHeight="1" x14ac:dyDescent="0.2">
      <c r="C147" s="158">
        <f t="shared" si="5"/>
        <v>141</v>
      </c>
      <c r="D147" s="146" t="str">
        <f>IF(PROVEEDORES!E148="","",PROVEEDORES!E148)</f>
        <v/>
      </c>
      <c r="E147" s="146" t="str">
        <f>IF(PROVEEDORES!F148="","",PROVEEDORES!F148)</f>
        <v/>
      </c>
      <c r="F147" s="146" t="str">
        <f>IF(PROVEEDORES!D148="","",PROVEEDORES!D148)</f>
        <v/>
      </c>
      <c r="G147" s="159">
        <f>SUMIF('EG-JUL'!$F$18:$F$516,PROVEEDORES!$D148,'EG-JUL'!P$18:P$516)</f>
        <v>0</v>
      </c>
      <c r="H147" s="159">
        <f>SUMIF('EG-JUL'!$F$18:$F$516,PROVEEDORES!$D148,'EG-JUL'!Q$18:Q$516)</f>
        <v>0</v>
      </c>
      <c r="I147" s="159">
        <f>SUMIF('EG-JUL'!$F$18:$F$516,PROVEEDORES!$D148,'EG-JUL'!R$18:R$516)</f>
        <v>0</v>
      </c>
      <c r="J147" s="159">
        <f>SUMIF('EG-JUL'!$F$18:$F$516,PROVEEDORES!$D148,'EG-JUL'!S$18:S$516)</f>
        <v>0</v>
      </c>
      <c r="K147" s="159" t="str">
        <f t="shared" si="4"/>
        <v/>
      </c>
      <c r="L147" s="146" t="str">
        <f>IF(PROVEEDORES!G148="","",PROVEEDORES!G148)</f>
        <v/>
      </c>
    </row>
    <row r="148" spans="3:12" ht="17.45" customHeight="1" x14ac:dyDescent="0.2">
      <c r="C148" s="158">
        <f t="shared" si="5"/>
        <v>142</v>
      </c>
      <c r="D148" s="146" t="str">
        <f>IF(PROVEEDORES!E149="","",PROVEEDORES!E149)</f>
        <v/>
      </c>
      <c r="E148" s="146" t="str">
        <f>IF(PROVEEDORES!F149="","",PROVEEDORES!F149)</f>
        <v/>
      </c>
      <c r="F148" s="146" t="str">
        <f>IF(PROVEEDORES!D149="","",PROVEEDORES!D149)</f>
        <v/>
      </c>
      <c r="G148" s="159">
        <f>SUMIF('EG-JUL'!$F$18:$F$516,PROVEEDORES!$D149,'EG-JUL'!P$18:P$516)</f>
        <v>0</v>
      </c>
      <c r="H148" s="159">
        <f>SUMIF('EG-JUL'!$F$18:$F$516,PROVEEDORES!$D149,'EG-JUL'!Q$18:Q$516)</f>
        <v>0</v>
      </c>
      <c r="I148" s="159">
        <f>SUMIF('EG-JUL'!$F$18:$F$516,PROVEEDORES!$D149,'EG-JUL'!R$18:R$516)</f>
        <v>0</v>
      </c>
      <c r="J148" s="159">
        <f>SUMIF('EG-JUL'!$F$18:$F$516,PROVEEDORES!$D149,'EG-JUL'!S$18:S$516)</f>
        <v>0</v>
      </c>
      <c r="K148" s="159" t="str">
        <f t="shared" si="4"/>
        <v/>
      </c>
      <c r="L148" s="146" t="str">
        <f>IF(PROVEEDORES!G149="","",PROVEEDORES!G149)</f>
        <v/>
      </c>
    </row>
    <row r="149" spans="3:12" ht="17.45" customHeight="1" x14ac:dyDescent="0.2">
      <c r="C149" s="158">
        <f t="shared" si="5"/>
        <v>143</v>
      </c>
      <c r="D149" s="146" t="str">
        <f>IF(PROVEEDORES!E150="","",PROVEEDORES!E150)</f>
        <v/>
      </c>
      <c r="E149" s="146" t="str">
        <f>IF(PROVEEDORES!F150="","",PROVEEDORES!F150)</f>
        <v/>
      </c>
      <c r="F149" s="146" t="str">
        <f>IF(PROVEEDORES!D150="","",PROVEEDORES!D150)</f>
        <v/>
      </c>
      <c r="G149" s="159">
        <f>SUMIF('EG-JUL'!$F$18:$F$516,PROVEEDORES!$D150,'EG-JUL'!P$18:P$516)</f>
        <v>0</v>
      </c>
      <c r="H149" s="159">
        <f>SUMIF('EG-JUL'!$F$18:$F$516,PROVEEDORES!$D150,'EG-JUL'!Q$18:Q$516)</f>
        <v>0</v>
      </c>
      <c r="I149" s="159">
        <f>SUMIF('EG-JUL'!$F$18:$F$516,PROVEEDORES!$D150,'EG-JUL'!R$18:R$516)</f>
        <v>0</v>
      </c>
      <c r="J149" s="159">
        <f>SUMIF('EG-JUL'!$F$18:$F$516,PROVEEDORES!$D150,'EG-JUL'!S$18:S$516)</f>
        <v>0</v>
      </c>
      <c r="K149" s="159" t="str">
        <f t="shared" si="4"/>
        <v/>
      </c>
      <c r="L149" s="146" t="str">
        <f>IF(PROVEEDORES!G150="","",PROVEEDORES!G150)</f>
        <v/>
      </c>
    </row>
    <row r="150" spans="3:12" ht="17.45" customHeight="1" x14ac:dyDescent="0.2">
      <c r="C150" s="158">
        <f t="shared" si="5"/>
        <v>144</v>
      </c>
      <c r="D150" s="146" t="str">
        <f>IF(PROVEEDORES!E151="","",PROVEEDORES!E151)</f>
        <v/>
      </c>
      <c r="E150" s="146" t="str">
        <f>IF(PROVEEDORES!F151="","",PROVEEDORES!F151)</f>
        <v/>
      </c>
      <c r="F150" s="146" t="str">
        <f>IF(PROVEEDORES!D151="","",PROVEEDORES!D151)</f>
        <v/>
      </c>
      <c r="G150" s="159">
        <f>SUMIF('EG-JUL'!$F$18:$F$516,PROVEEDORES!$D151,'EG-JUL'!P$18:P$516)</f>
        <v>0</v>
      </c>
      <c r="H150" s="159">
        <f>SUMIF('EG-JUL'!$F$18:$F$516,PROVEEDORES!$D151,'EG-JUL'!Q$18:Q$516)</f>
        <v>0</v>
      </c>
      <c r="I150" s="159">
        <f>SUMIF('EG-JUL'!$F$18:$F$516,PROVEEDORES!$D151,'EG-JUL'!R$18:R$516)</f>
        <v>0</v>
      </c>
      <c r="J150" s="159">
        <f>SUMIF('EG-JUL'!$F$18:$F$516,PROVEEDORES!$D151,'EG-JUL'!S$18:S$516)</f>
        <v>0</v>
      </c>
      <c r="K150" s="159" t="str">
        <f t="shared" si="4"/>
        <v/>
      </c>
      <c r="L150" s="146" t="str">
        <f>IF(PROVEEDORES!G151="","",PROVEEDORES!G151)</f>
        <v/>
      </c>
    </row>
    <row r="151" spans="3:12" ht="17.45" customHeight="1" x14ac:dyDescent="0.2">
      <c r="C151" s="158">
        <f t="shared" si="5"/>
        <v>145</v>
      </c>
      <c r="D151" s="146" t="str">
        <f>IF(PROVEEDORES!E152="","",PROVEEDORES!E152)</f>
        <v/>
      </c>
      <c r="E151" s="146" t="str">
        <f>IF(PROVEEDORES!F152="","",PROVEEDORES!F152)</f>
        <v/>
      </c>
      <c r="F151" s="146" t="str">
        <f>IF(PROVEEDORES!D152="","",PROVEEDORES!D152)</f>
        <v/>
      </c>
      <c r="G151" s="159">
        <f>SUMIF('EG-JUL'!$F$18:$F$516,PROVEEDORES!$D152,'EG-JUL'!P$18:P$516)</f>
        <v>0</v>
      </c>
      <c r="H151" s="159">
        <f>SUMIF('EG-JUL'!$F$18:$F$516,PROVEEDORES!$D152,'EG-JUL'!Q$18:Q$516)</f>
        <v>0</v>
      </c>
      <c r="I151" s="159">
        <f>SUMIF('EG-JUL'!$F$18:$F$516,PROVEEDORES!$D152,'EG-JUL'!R$18:R$516)</f>
        <v>0</v>
      </c>
      <c r="J151" s="159">
        <f>SUMIF('EG-JUL'!$F$18:$F$516,PROVEEDORES!$D152,'EG-JUL'!S$18:S$516)</f>
        <v>0</v>
      </c>
      <c r="K151" s="159" t="str">
        <f t="shared" si="4"/>
        <v/>
      </c>
      <c r="L151" s="146" t="str">
        <f>IF(PROVEEDORES!G152="","",PROVEEDORES!G152)</f>
        <v/>
      </c>
    </row>
    <row r="152" spans="3:12" ht="17.45" customHeight="1" x14ac:dyDescent="0.2">
      <c r="C152" s="158">
        <f t="shared" si="5"/>
        <v>146</v>
      </c>
      <c r="D152" s="146" t="str">
        <f>IF(PROVEEDORES!E153="","",PROVEEDORES!E153)</f>
        <v/>
      </c>
      <c r="E152" s="146" t="str">
        <f>IF(PROVEEDORES!F153="","",PROVEEDORES!F153)</f>
        <v/>
      </c>
      <c r="F152" s="146" t="str">
        <f>IF(PROVEEDORES!D153="","",PROVEEDORES!D153)</f>
        <v/>
      </c>
      <c r="G152" s="159">
        <f>SUMIF('EG-JUL'!$F$18:$F$516,PROVEEDORES!$D153,'EG-JUL'!P$18:P$516)</f>
        <v>0</v>
      </c>
      <c r="H152" s="159">
        <f>SUMIF('EG-JUL'!$F$18:$F$516,PROVEEDORES!$D153,'EG-JUL'!Q$18:Q$516)</f>
        <v>0</v>
      </c>
      <c r="I152" s="159">
        <f>SUMIF('EG-JUL'!$F$18:$F$516,PROVEEDORES!$D153,'EG-JUL'!R$18:R$516)</f>
        <v>0</v>
      </c>
      <c r="J152" s="159">
        <f>SUMIF('EG-JUL'!$F$18:$F$516,PROVEEDORES!$D153,'EG-JUL'!S$18:S$516)</f>
        <v>0</v>
      </c>
      <c r="K152" s="159" t="str">
        <f t="shared" si="4"/>
        <v/>
      </c>
      <c r="L152" s="146" t="str">
        <f>IF(PROVEEDORES!G153="","",PROVEEDORES!G153)</f>
        <v/>
      </c>
    </row>
    <row r="153" spans="3:12" ht="17.45" customHeight="1" x14ac:dyDescent="0.2">
      <c r="C153" s="158">
        <f t="shared" si="5"/>
        <v>147</v>
      </c>
      <c r="D153" s="146" t="str">
        <f>IF(PROVEEDORES!E154="","",PROVEEDORES!E154)</f>
        <v/>
      </c>
      <c r="E153" s="146" t="str">
        <f>IF(PROVEEDORES!F154="","",PROVEEDORES!F154)</f>
        <v/>
      </c>
      <c r="F153" s="146" t="str">
        <f>IF(PROVEEDORES!D154="","",PROVEEDORES!D154)</f>
        <v/>
      </c>
      <c r="G153" s="159">
        <f>SUMIF('EG-JUL'!$F$18:$F$516,PROVEEDORES!$D154,'EG-JUL'!P$18:P$516)</f>
        <v>0</v>
      </c>
      <c r="H153" s="159">
        <f>SUMIF('EG-JUL'!$F$18:$F$516,PROVEEDORES!$D154,'EG-JUL'!Q$18:Q$516)</f>
        <v>0</v>
      </c>
      <c r="I153" s="159">
        <f>SUMIF('EG-JUL'!$F$18:$F$516,PROVEEDORES!$D154,'EG-JUL'!R$18:R$516)</f>
        <v>0</v>
      </c>
      <c r="J153" s="159">
        <f>SUMIF('EG-JUL'!$F$18:$F$516,PROVEEDORES!$D154,'EG-JUL'!S$18:S$516)</f>
        <v>0</v>
      </c>
      <c r="K153" s="159" t="str">
        <f t="shared" si="4"/>
        <v/>
      </c>
      <c r="L153" s="146" t="str">
        <f>IF(PROVEEDORES!G154="","",PROVEEDORES!G154)</f>
        <v/>
      </c>
    </row>
    <row r="154" spans="3:12" ht="17.45" customHeight="1" x14ac:dyDescent="0.2">
      <c r="C154" s="158">
        <f t="shared" si="5"/>
        <v>148</v>
      </c>
      <c r="D154" s="146" t="str">
        <f>IF(PROVEEDORES!E155="","",PROVEEDORES!E155)</f>
        <v/>
      </c>
      <c r="E154" s="146" t="str">
        <f>IF(PROVEEDORES!F155="","",PROVEEDORES!F155)</f>
        <v/>
      </c>
      <c r="F154" s="146" t="str">
        <f>IF(PROVEEDORES!D155="","",PROVEEDORES!D155)</f>
        <v/>
      </c>
      <c r="G154" s="159">
        <f>SUMIF('EG-JUL'!$F$18:$F$516,PROVEEDORES!$D155,'EG-JUL'!P$18:P$516)</f>
        <v>0</v>
      </c>
      <c r="H154" s="159">
        <f>SUMIF('EG-JUL'!$F$18:$F$516,PROVEEDORES!$D155,'EG-JUL'!Q$18:Q$516)</f>
        <v>0</v>
      </c>
      <c r="I154" s="159">
        <f>SUMIF('EG-JUL'!$F$18:$F$516,PROVEEDORES!$D155,'EG-JUL'!R$18:R$516)</f>
        <v>0</v>
      </c>
      <c r="J154" s="159">
        <f>SUMIF('EG-JUL'!$F$18:$F$516,PROVEEDORES!$D155,'EG-JUL'!S$18:S$516)</f>
        <v>0</v>
      </c>
      <c r="K154" s="159" t="str">
        <f t="shared" si="4"/>
        <v/>
      </c>
      <c r="L154" s="146" t="str">
        <f>IF(PROVEEDORES!G155="","",PROVEEDORES!G155)</f>
        <v/>
      </c>
    </row>
    <row r="155" spans="3:12" ht="17.45" customHeight="1" x14ac:dyDescent="0.2">
      <c r="C155" s="158">
        <f t="shared" si="5"/>
        <v>149</v>
      </c>
      <c r="D155" s="146" t="str">
        <f>IF(PROVEEDORES!E156="","",PROVEEDORES!E156)</f>
        <v/>
      </c>
      <c r="E155" s="146" t="str">
        <f>IF(PROVEEDORES!F156="","",PROVEEDORES!F156)</f>
        <v/>
      </c>
      <c r="F155" s="146" t="str">
        <f>IF(PROVEEDORES!D156="","",PROVEEDORES!D156)</f>
        <v/>
      </c>
      <c r="G155" s="159">
        <f>SUMIF('EG-JUL'!$F$18:$F$516,PROVEEDORES!$D156,'EG-JUL'!P$18:P$516)</f>
        <v>0</v>
      </c>
      <c r="H155" s="159">
        <f>SUMIF('EG-JUL'!$F$18:$F$516,PROVEEDORES!$D156,'EG-JUL'!Q$18:Q$516)</f>
        <v>0</v>
      </c>
      <c r="I155" s="159">
        <f>SUMIF('EG-JUL'!$F$18:$F$516,PROVEEDORES!$D156,'EG-JUL'!R$18:R$516)</f>
        <v>0</v>
      </c>
      <c r="J155" s="159">
        <f>SUMIF('EG-JUL'!$F$18:$F$516,PROVEEDORES!$D156,'EG-JUL'!S$18:S$516)</f>
        <v>0</v>
      </c>
      <c r="K155" s="159" t="str">
        <f t="shared" si="4"/>
        <v/>
      </c>
      <c r="L155" s="146" t="str">
        <f>IF(PROVEEDORES!G156="","",PROVEEDORES!G156)</f>
        <v/>
      </c>
    </row>
    <row r="156" spans="3:12" ht="17.45" customHeight="1" x14ac:dyDescent="0.2">
      <c r="C156" s="158">
        <f t="shared" si="5"/>
        <v>150</v>
      </c>
      <c r="D156" s="146" t="str">
        <f>IF(PROVEEDORES!E157="","",PROVEEDORES!E157)</f>
        <v/>
      </c>
      <c r="E156" s="146" t="str">
        <f>IF(PROVEEDORES!F157="","",PROVEEDORES!F157)</f>
        <v/>
      </c>
      <c r="F156" s="146" t="str">
        <f>IF(PROVEEDORES!D157="","",PROVEEDORES!D157)</f>
        <v/>
      </c>
      <c r="G156" s="159">
        <f>SUMIF('EG-JUL'!$F$18:$F$516,PROVEEDORES!$D157,'EG-JUL'!P$18:P$516)</f>
        <v>0</v>
      </c>
      <c r="H156" s="159">
        <f>SUMIF('EG-JUL'!$F$18:$F$516,PROVEEDORES!$D157,'EG-JUL'!Q$18:Q$516)</f>
        <v>0</v>
      </c>
      <c r="I156" s="159">
        <f>SUMIF('EG-JUL'!$F$18:$F$516,PROVEEDORES!$D157,'EG-JUL'!R$18:R$516)</f>
        <v>0</v>
      </c>
      <c r="J156" s="159">
        <f>SUMIF('EG-JUL'!$F$18:$F$516,PROVEEDORES!$D157,'EG-JUL'!S$18:S$516)</f>
        <v>0</v>
      </c>
      <c r="K156" s="159" t="str">
        <f t="shared" si="4"/>
        <v/>
      </c>
      <c r="L156" s="146" t="str">
        <f>IF(PROVEEDORES!G157="","",PROVEEDORES!G157)</f>
        <v/>
      </c>
    </row>
    <row r="157" spans="3:12" ht="17.45" customHeight="1" x14ac:dyDescent="0.2">
      <c r="C157" s="158">
        <f t="shared" si="5"/>
        <v>151</v>
      </c>
      <c r="D157" s="146" t="str">
        <f>IF(PROVEEDORES!E158="","",PROVEEDORES!E158)</f>
        <v/>
      </c>
      <c r="E157" s="146" t="str">
        <f>IF(PROVEEDORES!F158="","",PROVEEDORES!F158)</f>
        <v/>
      </c>
      <c r="F157" s="146" t="str">
        <f>IF(PROVEEDORES!D158="","",PROVEEDORES!D158)</f>
        <v/>
      </c>
      <c r="G157" s="159">
        <f>SUMIF('EG-JUL'!$F$18:$F$516,PROVEEDORES!$D158,'EG-JUL'!P$18:P$516)</f>
        <v>0</v>
      </c>
      <c r="H157" s="159">
        <f>SUMIF('EG-JUL'!$F$18:$F$516,PROVEEDORES!$D158,'EG-JUL'!Q$18:Q$516)</f>
        <v>0</v>
      </c>
      <c r="I157" s="159">
        <f>SUMIF('EG-JUL'!$F$18:$F$516,PROVEEDORES!$D158,'EG-JUL'!R$18:R$516)</f>
        <v>0</v>
      </c>
      <c r="J157" s="159">
        <f>SUMIF('EG-JUL'!$F$18:$F$516,PROVEEDORES!$D158,'EG-JUL'!S$18:S$516)</f>
        <v>0</v>
      </c>
      <c r="K157" s="159" t="str">
        <f t="shared" si="4"/>
        <v/>
      </c>
      <c r="L157" s="146" t="str">
        <f>IF(PROVEEDORES!G158="","",PROVEEDORES!G158)</f>
        <v/>
      </c>
    </row>
    <row r="158" spans="3:12" ht="17.45" customHeight="1" x14ac:dyDescent="0.2">
      <c r="C158" s="158">
        <f t="shared" si="5"/>
        <v>152</v>
      </c>
      <c r="D158" s="146" t="str">
        <f>IF(PROVEEDORES!E159="","",PROVEEDORES!E159)</f>
        <v/>
      </c>
      <c r="E158" s="146" t="str">
        <f>IF(PROVEEDORES!F159="","",PROVEEDORES!F159)</f>
        <v/>
      </c>
      <c r="F158" s="146" t="str">
        <f>IF(PROVEEDORES!D159="","",PROVEEDORES!D159)</f>
        <v/>
      </c>
      <c r="G158" s="159">
        <f>SUMIF('EG-JUL'!$F$18:$F$516,PROVEEDORES!$D159,'EG-JUL'!P$18:P$516)</f>
        <v>0</v>
      </c>
      <c r="H158" s="159">
        <f>SUMIF('EG-JUL'!$F$18:$F$516,PROVEEDORES!$D159,'EG-JUL'!Q$18:Q$516)</f>
        <v>0</v>
      </c>
      <c r="I158" s="159">
        <f>SUMIF('EG-JUL'!$F$18:$F$516,PROVEEDORES!$D159,'EG-JUL'!R$18:R$516)</f>
        <v>0</v>
      </c>
      <c r="J158" s="159">
        <f>SUMIF('EG-JUL'!$F$18:$F$516,PROVEEDORES!$D159,'EG-JUL'!S$18:S$516)</f>
        <v>0</v>
      </c>
      <c r="K158" s="159" t="str">
        <f t="shared" si="4"/>
        <v/>
      </c>
      <c r="L158" s="146" t="str">
        <f>IF(PROVEEDORES!G159="","",PROVEEDORES!G159)</f>
        <v/>
      </c>
    </row>
    <row r="159" spans="3:12" ht="17.45" customHeight="1" x14ac:dyDescent="0.2">
      <c r="C159" s="158">
        <f t="shared" si="5"/>
        <v>153</v>
      </c>
      <c r="D159" s="146" t="str">
        <f>IF(PROVEEDORES!E160="","",PROVEEDORES!E160)</f>
        <v/>
      </c>
      <c r="E159" s="146" t="str">
        <f>IF(PROVEEDORES!F160="","",PROVEEDORES!F160)</f>
        <v/>
      </c>
      <c r="F159" s="146" t="str">
        <f>IF(PROVEEDORES!D160="","",PROVEEDORES!D160)</f>
        <v/>
      </c>
      <c r="G159" s="159">
        <f>SUMIF('EG-JUL'!$F$18:$F$516,PROVEEDORES!$D160,'EG-JUL'!P$18:P$516)</f>
        <v>0</v>
      </c>
      <c r="H159" s="159">
        <f>SUMIF('EG-JUL'!$F$18:$F$516,PROVEEDORES!$D160,'EG-JUL'!Q$18:Q$516)</f>
        <v>0</v>
      </c>
      <c r="I159" s="159">
        <f>SUMIF('EG-JUL'!$F$18:$F$516,PROVEEDORES!$D160,'EG-JUL'!R$18:R$516)</f>
        <v>0</v>
      </c>
      <c r="J159" s="159">
        <f>SUMIF('EG-JUL'!$F$18:$F$516,PROVEEDORES!$D160,'EG-JUL'!S$18:S$516)</f>
        <v>0</v>
      </c>
      <c r="K159" s="159" t="str">
        <f t="shared" si="4"/>
        <v/>
      </c>
      <c r="L159" s="146" t="str">
        <f>IF(PROVEEDORES!G160="","",PROVEEDORES!G160)</f>
        <v/>
      </c>
    </row>
    <row r="160" spans="3:12" ht="17.45" customHeight="1" x14ac:dyDescent="0.2">
      <c r="C160" s="158">
        <f t="shared" si="5"/>
        <v>154</v>
      </c>
      <c r="D160" s="146" t="str">
        <f>IF(PROVEEDORES!E161="","",PROVEEDORES!E161)</f>
        <v/>
      </c>
      <c r="E160" s="146" t="str">
        <f>IF(PROVEEDORES!F161="","",PROVEEDORES!F161)</f>
        <v/>
      </c>
      <c r="F160" s="146" t="str">
        <f>IF(PROVEEDORES!D161="","",PROVEEDORES!D161)</f>
        <v/>
      </c>
      <c r="G160" s="159">
        <f>SUMIF('EG-JUL'!$F$18:$F$516,PROVEEDORES!$D161,'EG-JUL'!P$18:P$516)</f>
        <v>0</v>
      </c>
      <c r="H160" s="159">
        <f>SUMIF('EG-JUL'!$F$18:$F$516,PROVEEDORES!$D161,'EG-JUL'!Q$18:Q$516)</f>
        <v>0</v>
      </c>
      <c r="I160" s="159">
        <f>SUMIF('EG-JUL'!$F$18:$F$516,PROVEEDORES!$D161,'EG-JUL'!R$18:R$516)</f>
        <v>0</v>
      </c>
      <c r="J160" s="159">
        <f>SUMIF('EG-JUL'!$F$18:$F$516,PROVEEDORES!$D161,'EG-JUL'!S$18:S$516)</f>
        <v>0</v>
      </c>
      <c r="K160" s="159" t="str">
        <f t="shared" si="4"/>
        <v/>
      </c>
      <c r="L160" s="146" t="str">
        <f>IF(PROVEEDORES!G161="","",PROVEEDORES!G161)</f>
        <v/>
      </c>
    </row>
    <row r="161" spans="3:12" ht="17.45" customHeight="1" x14ac:dyDescent="0.2">
      <c r="C161" s="158">
        <f t="shared" si="5"/>
        <v>155</v>
      </c>
      <c r="D161" s="146" t="str">
        <f>IF(PROVEEDORES!E162="","",PROVEEDORES!E162)</f>
        <v/>
      </c>
      <c r="E161" s="146" t="str">
        <f>IF(PROVEEDORES!F162="","",PROVEEDORES!F162)</f>
        <v/>
      </c>
      <c r="F161" s="146" t="str">
        <f>IF(PROVEEDORES!D162="","",PROVEEDORES!D162)</f>
        <v/>
      </c>
      <c r="G161" s="159">
        <f>SUMIF('EG-JUL'!$F$18:$F$516,PROVEEDORES!$D162,'EG-JUL'!P$18:P$516)</f>
        <v>0</v>
      </c>
      <c r="H161" s="159">
        <f>SUMIF('EG-JUL'!$F$18:$F$516,PROVEEDORES!$D162,'EG-JUL'!Q$18:Q$516)</f>
        <v>0</v>
      </c>
      <c r="I161" s="159">
        <f>SUMIF('EG-JUL'!$F$18:$F$516,PROVEEDORES!$D162,'EG-JUL'!R$18:R$516)</f>
        <v>0</v>
      </c>
      <c r="J161" s="159">
        <f>SUMIF('EG-JUL'!$F$18:$F$516,PROVEEDORES!$D162,'EG-JUL'!S$18:S$516)</f>
        <v>0</v>
      </c>
      <c r="K161" s="159" t="str">
        <f t="shared" si="4"/>
        <v/>
      </c>
      <c r="L161" s="146" t="str">
        <f>IF(PROVEEDORES!G162="","",PROVEEDORES!G162)</f>
        <v/>
      </c>
    </row>
    <row r="162" spans="3:12" ht="17.45" customHeight="1" x14ac:dyDescent="0.2">
      <c r="C162" s="158">
        <f t="shared" si="5"/>
        <v>156</v>
      </c>
      <c r="D162" s="146" t="str">
        <f>IF(PROVEEDORES!E163="","",PROVEEDORES!E163)</f>
        <v/>
      </c>
      <c r="E162" s="146" t="str">
        <f>IF(PROVEEDORES!F163="","",PROVEEDORES!F163)</f>
        <v/>
      </c>
      <c r="F162" s="146" t="str">
        <f>IF(PROVEEDORES!D163="","",PROVEEDORES!D163)</f>
        <v/>
      </c>
      <c r="G162" s="159">
        <f>SUMIF('EG-JUL'!$F$18:$F$516,PROVEEDORES!$D163,'EG-JUL'!P$18:P$516)</f>
        <v>0</v>
      </c>
      <c r="H162" s="159">
        <f>SUMIF('EG-JUL'!$F$18:$F$516,PROVEEDORES!$D163,'EG-JUL'!Q$18:Q$516)</f>
        <v>0</v>
      </c>
      <c r="I162" s="159">
        <f>SUMIF('EG-JUL'!$F$18:$F$516,PROVEEDORES!$D163,'EG-JUL'!R$18:R$516)</f>
        <v>0</v>
      </c>
      <c r="J162" s="159">
        <f>SUMIF('EG-JUL'!$F$18:$F$516,PROVEEDORES!$D163,'EG-JUL'!S$18:S$516)</f>
        <v>0</v>
      </c>
      <c r="K162" s="159" t="str">
        <f t="shared" si="4"/>
        <v/>
      </c>
      <c r="L162" s="146" t="str">
        <f>IF(PROVEEDORES!G163="","",PROVEEDORES!G163)</f>
        <v/>
      </c>
    </row>
    <row r="163" spans="3:12" ht="17.45" customHeight="1" x14ac:dyDescent="0.2">
      <c r="C163" s="158">
        <f t="shared" si="5"/>
        <v>157</v>
      </c>
      <c r="D163" s="146" t="str">
        <f>IF(PROVEEDORES!E164="","",PROVEEDORES!E164)</f>
        <v/>
      </c>
      <c r="E163" s="146" t="str">
        <f>IF(PROVEEDORES!F164="","",PROVEEDORES!F164)</f>
        <v/>
      </c>
      <c r="F163" s="146" t="str">
        <f>IF(PROVEEDORES!D164="","",PROVEEDORES!D164)</f>
        <v/>
      </c>
      <c r="G163" s="159">
        <f>SUMIF('EG-JUL'!$F$18:$F$516,PROVEEDORES!$D164,'EG-JUL'!P$18:P$516)</f>
        <v>0</v>
      </c>
      <c r="H163" s="159">
        <f>SUMIF('EG-JUL'!$F$18:$F$516,PROVEEDORES!$D164,'EG-JUL'!Q$18:Q$516)</f>
        <v>0</v>
      </c>
      <c r="I163" s="159">
        <f>SUMIF('EG-JUL'!$F$18:$F$516,PROVEEDORES!$D164,'EG-JUL'!R$18:R$516)</f>
        <v>0</v>
      </c>
      <c r="J163" s="159">
        <f>SUMIF('EG-JUL'!$F$18:$F$516,PROVEEDORES!$D164,'EG-JUL'!S$18:S$516)</f>
        <v>0</v>
      </c>
      <c r="K163" s="159" t="str">
        <f t="shared" si="4"/>
        <v/>
      </c>
      <c r="L163" s="146" t="str">
        <f>IF(PROVEEDORES!G164="","",PROVEEDORES!G164)</f>
        <v/>
      </c>
    </row>
    <row r="164" spans="3:12" ht="17.45" customHeight="1" x14ac:dyDescent="0.2">
      <c r="C164" s="158">
        <f t="shared" si="5"/>
        <v>158</v>
      </c>
      <c r="D164" s="146" t="str">
        <f>IF(PROVEEDORES!E165="","",PROVEEDORES!E165)</f>
        <v/>
      </c>
      <c r="E164" s="146" t="str">
        <f>IF(PROVEEDORES!F165="","",PROVEEDORES!F165)</f>
        <v/>
      </c>
      <c r="F164" s="146" t="str">
        <f>IF(PROVEEDORES!D165="","",PROVEEDORES!D165)</f>
        <v/>
      </c>
      <c r="G164" s="159">
        <f>SUMIF('EG-JUL'!$F$18:$F$516,PROVEEDORES!$D165,'EG-JUL'!P$18:P$516)</f>
        <v>0</v>
      </c>
      <c r="H164" s="159">
        <f>SUMIF('EG-JUL'!$F$18:$F$516,PROVEEDORES!$D165,'EG-JUL'!Q$18:Q$516)</f>
        <v>0</v>
      </c>
      <c r="I164" s="159">
        <f>SUMIF('EG-JUL'!$F$18:$F$516,PROVEEDORES!$D165,'EG-JUL'!R$18:R$516)</f>
        <v>0</v>
      </c>
      <c r="J164" s="159">
        <f>SUMIF('EG-JUL'!$F$18:$F$516,PROVEEDORES!$D165,'EG-JUL'!S$18:S$516)</f>
        <v>0</v>
      </c>
      <c r="K164" s="159" t="str">
        <f t="shared" si="4"/>
        <v/>
      </c>
      <c r="L164" s="146" t="str">
        <f>IF(PROVEEDORES!G165="","",PROVEEDORES!G165)</f>
        <v/>
      </c>
    </row>
    <row r="165" spans="3:12" ht="17.45" customHeight="1" x14ac:dyDescent="0.2">
      <c r="C165" s="158">
        <f t="shared" si="5"/>
        <v>159</v>
      </c>
      <c r="D165" s="146" t="str">
        <f>IF(PROVEEDORES!E166="","",PROVEEDORES!E166)</f>
        <v/>
      </c>
      <c r="E165" s="146" t="str">
        <f>IF(PROVEEDORES!F166="","",PROVEEDORES!F166)</f>
        <v/>
      </c>
      <c r="F165" s="146" t="str">
        <f>IF(PROVEEDORES!D166="","",PROVEEDORES!D166)</f>
        <v/>
      </c>
      <c r="G165" s="159">
        <f>SUMIF('EG-JUL'!$F$18:$F$516,PROVEEDORES!$D166,'EG-JUL'!P$18:P$516)</f>
        <v>0</v>
      </c>
      <c r="H165" s="159">
        <f>SUMIF('EG-JUL'!$F$18:$F$516,PROVEEDORES!$D166,'EG-JUL'!Q$18:Q$516)</f>
        <v>0</v>
      </c>
      <c r="I165" s="159">
        <f>SUMIF('EG-JUL'!$F$18:$F$516,PROVEEDORES!$D166,'EG-JUL'!R$18:R$516)</f>
        <v>0</v>
      </c>
      <c r="J165" s="159">
        <f>SUMIF('EG-JUL'!$F$18:$F$516,PROVEEDORES!$D166,'EG-JUL'!S$18:S$516)</f>
        <v>0</v>
      </c>
      <c r="K165" s="159" t="str">
        <f t="shared" si="4"/>
        <v/>
      </c>
      <c r="L165" s="146" t="str">
        <f>IF(PROVEEDORES!G166="","",PROVEEDORES!G166)</f>
        <v/>
      </c>
    </row>
    <row r="166" spans="3:12" ht="17.45" customHeight="1" x14ac:dyDescent="0.2">
      <c r="C166" s="158">
        <f t="shared" si="5"/>
        <v>160</v>
      </c>
      <c r="D166" s="146" t="str">
        <f>IF(PROVEEDORES!E167="","",PROVEEDORES!E167)</f>
        <v/>
      </c>
      <c r="E166" s="146" t="str">
        <f>IF(PROVEEDORES!F167="","",PROVEEDORES!F167)</f>
        <v/>
      </c>
      <c r="F166" s="146" t="str">
        <f>IF(PROVEEDORES!D167="","",PROVEEDORES!D167)</f>
        <v/>
      </c>
      <c r="G166" s="159">
        <f>SUMIF('EG-JUL'!$F$18:$F$516,PROVEEDORES!$D167,'EG-JUL'!P$18:P$516)</f>
        <v>0</v>
      </c>
      <c r="H166" s="159">
        <f>SUMIF('EG-JUL'!$F$18:$F$516,PROVEEDORES!$D167,'EG-JUL'!Q$18:Q$516)</f>
        <v>0</v>
      </c>
      <c r="I166" s="159">
        <f>SUMIF('EG-JUL'!$F$18:$F$516,PROVEEDORES!$D167,'EG-JUL'!R$18:R$516)</f>
        <v>0</v>
      </c>
      <c r="J166" s="159">
        <f>SUMIF('EG-JUL'!$F$18:$F$516,PROVEEDORES!$D167,'EG-JUL'!S$18:S$516)</f>
        <v>0</v>
      </c>
      <c r="K166" s="159" t="str">
        <f t="shared" si="4"/>
        <v/>
      </c>
      <c r="L166" s="146" t="str">
        <f>IF(PROVEEDORES!G167="","",PROVEEDORES!G167)</f>
        <v/>
      </c>
    </row>
    <row r="167" spans="3:12" ht="17.45" customHeight="1" x14ac:dyDescent="0.2">
      <c r="C167" s="158">
        <f t="shared" si="5"/>
        <v>161</v>
      </c>
      <c r="D167" s="146" t="str">
        <f>IF(PROVEEDORES!E168="","",PROVEEDORES!E168)</f>
        <v/>
      </c>
      <c r="E167" s="146" t="str">
        <f>IF(PROVEEDORES!F168="","",PROVEEDORES!F168)</f>
        <v/>
      </c>
      <c r="F167" s="146" t="str">
        <f>IF(PROVEEDORES!D168="","",PROVEEDORES!D168)</f>
        <v/>
      </c>
      <c r="G167" s="159">
        <f>SUMIF('EG-JUL'!$F$18:$F$516,PROVEEDORES!$D168,'EG-JUL'!P$18:P$516)</f>
        <v>0</v>
      </c>
      <c r="H167" s="159">
        <f>SUMIF('EG-JUL'!$F$18:$F$516,PROVEEDORES!$D168,'EG-JUL'!Q$18:Q$516)</f>
        <v>0</v>
      </c>
      <c r="I167" s="159">
        <f>SUMIF('EG-JUL'!$F$18:$F$516,PROVEEDORES!$D168,'EG-JUL'!R$18:R$516)</f>
        <v>0</v>
      </c>
      <c r="J167" s="159">
        <f>SUMIF('EG-JUL'!$F$18:$F$516,PROVEEDORES!$D168,'EG-JUL'!S$18:S$516)</f>
        <v>0</v>
      </c>
      <c r="K167" s="159" t="str">
        <f t="shared" si="4"/>
        <v/>
      </c>
      <c r="L167" s="146" t="str">
        <f>IF(PROVEEDORES!G168="","",PROVEEDORES!G168)</f>
        <v/>
      </c>
    </row>
    <row r="168" spans="3:12" ht="17.45" customHeight="1" x14ac:dyDescent="0.2">
      <c r="C168" s="158">
        <f t="shared" si="5"/>
        <v>162</v>
      </c>
      <c r="D168" s="146" t="str">
        <f>IF(PROVEEDORES!E169="","",PROVEEDORES!E169)</f>
        <v/>
      </c>
      <c r="E168" s="146" t="str">
        <f>IF(PROVEEDORES!F169="","",PROVEEDORES!F169)</f>
        <v/>
      </c>
      <c r="F168" s="146" t="str">
        <f>IF(PROVEEDORES!D169="","",PROVEEDORES!D169)</f>
        <v/>
      </c>
      <c r="G168" s="159">
        <f>SUMIF('EG-JUL'!$F$18:$F$516,PROVEEDORES!$D169,'EG-JUL'!P$18:P$516)</f>
        <v>0</v>
      </c>
      <c r="H168" s="159">
        <f>SUMIF('EG-JUL'!$F$18:$F$516,PROVEEDORES!$D169,'EG-JUL'!Q$18:Q$516)</f>
        <v>0</v>
      </c>
      <c r="I168" s="159">
        <f>SUMIF('EG-JUL'!$F$18:$F$516,PROVEEDORES!$D169,'EG-JUL'!R$18:R$516)</f>
        <v>0</v>
      </c>
      <c r="J168" s="159">
        <f>SUMIF('EG-JUL'!$F$18:$F$516,PROVEEDORES!$D169,'EG-JUL'!S$18:S$516)</f>
        <v>0</v>
      </c>
      <c r="K168" s="159" t="str">
        <f t="shared" si="4"/>
        <v/>
      </c>
      <c r="L168" s="146" t="str">
        <f>IF(PROVEEDORES!G169="","",PROVEEDORES!G169)</f>
        <v/>
      </c>
    </row>
    <row r="169" spans="3:12" ht="17.45" customHeight="1" x14ac:dyDescent="0.2">
      <c r="C169" s="158">
        <f t="shared" si="5"/>
        <v>163</v>
      </c>
      <c r="D169" s="146" t="str">
        <f>IF(PROVEEDORES!E170="","",PROVEEDORES!E170)</f>
        <v/>
      </c>
      <c r="E169" s="146" t="str">
        <f>IF(PROVEEDORES!F170="","",PROVEEDORES!F170)</f>
        <v/>
      </c>
      <c r="F169" s="146" t="str">
        <f>IF(PROVEEDORES!D170="","",PROVEEDORES!D170)</f>
        <v/>
      </c>
      <c r="G169" s="159">
        <f>SUMIF('EG-JUL'!$F$18:$F$516,PROVEEDORES!$D170,'EG-JUL'!P$18:P$516)</f>
        <v>0</v>
      </c>
      <c r="H169" s="159">
        <f>SUMIF('EG-JUL'!$F$18:$F$516,PROVEEDORES!$D170,'EG-JUL'!Q$18:Q$516)</f>
        <v>0</v>
      </c>
      <c r="I169" s="159">
        <f>SUMIF('EG-JUL'!$F$18:$F$516,PROVEEDORES!$D170,'EG-JUL'!R$18:R$516)</f>
        <v>0</v>
      </c>
      <c r="J169" s="159">
        <f>SUMIF('EG-JUL'!$F$18:$F$516,PROVEEDORES!$D170,'EG-JUL'!S$18:S$516)</f>
        <v>0</v>
      </c>
      <c r="K169" s="159" t="str">
        <f t="shared" si="4"/>
        <v/>
      </c>
      <c r="L169" s="146" t="str">
        <f>IF(PROVEEDORES!G170="","",PROVEEDORES!G170)</f>
        <v/>
      </c>
    </row>
    <row r="170" spans="3:12" ht="17.45" customHeight="1" x14ac:dyDescent="0.2">
      <c r="C170" s="158">
        <f t="shared" si="5"/>
        <v>164</v>
      </c>
      <c r="D170" s="146" t="str">
        <f>IF(PROVEEDORES!E171="","",PROVEEDORES!E171)</f>
        <v/>
      </c>
      <c r="E170" s="146" t="str">
        <f>IF(PROVEEDORES!F171="","",PROVEEDORES!F171)</f>
        <v/>
      </c>
      <c r="F170" s="146" t="str">
        <f>IF(PROVEEDORES!D171="","",PROVEEDORES!D171)</f>
        <v/>
      </c>
      <c r="G170" s="159">
        <f>SUMIF('EG-JUL'!$F$18:$F$516,PROVEEDORES!$D171,'EG-JUL'!P$18:P$516)</f>
        <v>0</v>
      </c>
      <c r="H170" s="159">
        <f>SUMIF('EG-JUL'!$F$18:$F$516,PROVEEDORES!$D171,'EG-JUL'!Q$18:Q$516)</f>
        <v>0</v>
      </c>
      <c r="I170" s="159">
        <f>SUMIF('EG-JUL'!$F$18:$F$516,PROVEEDORES!$D171,'EG-JUL'!R$18:R$516)</f>
        <v>0</v>
      </c>
      <c r="J170" s="159">
        <f>SUMIF('EG-JUL'!$F$18:$F$516,PROVEEDORES!$D171,'EG-JUL'!S$18:S$516)</f>
        <v>0</v>
      </c>
      <c r="K170" s="159" t="str">
        <f t="shared" si="4"/>
        <v/>
      </c>
      <c r="L170" s="146" t="str">
        <f>IF(PROVEEDORES!G171="","",PROVEEDORES!G171)</f>
        <v/>
      </c>
    </row>
    <row r="171" spans="3:12" ht="17.45" customHeight="1" x14ac:dyDescent="0.2">
      <c r="C171" s="158">
        <f t="shared" si="5"/>
        <v>165</v>
      </c>
      <c r="D171" s="146" t="str">
        <f>IF(PROVEEDORES!E172="","",PROVEEDORES!E172)</f>
        <v/>
      </c>
      <c r="E171" s="146" t="str">
        <f>IF(PROVEEDORES!F172="","",PROVEEDORES!F172)</f>
        <v/>
      </c>
      <c r="F171" s="146" t="str">
        <f>IF(PROVEEDORES!D172="","",PROVEEDORES!D172)</f>
        <v/>
      </c>
      <c r="G171" s="159">
        <f>SUMIF('EG-JUL'!$F$18:$F$516,PROVEEDORES!$D172,'EG-JUL'!P$18:P$516)</f>
        <v>0</v>
      </c>
      <c r="H171" s="159">
        <f>SUMIF('EG-JUL'!$F$18:$F$516,PROVEEDORES!$D172,'EG-JUL'!Q$18:Q$516)</f>
        <v>0</v>
      </c>
      <c r="I171" s="159">
        <f>SUMIF('EG-JUL'!$F$18:$F$516,PROVEEDORES!$D172,'EG-JUL'!R$18:R$516)</f>
        <v>0</v>
      </c>
      <c r="J171" s="159">
        <f>SUMIF('EG-JUL'!$F$18:$F$516,PROVEEDORES!$D172,'EG-JUL'!S$18:S$516)</f>
        <v>0</v>
      </c>
      <c r="K171" s="159" t="str">
        <f t="shared" si="4"/>
        <v/>
      </c>
      <c r="L171" s="146" t="str">
        <f>IF(PROVEEDORES!G172="","",PROVEEDORES!G172)</f>
        <v/>
      </c>
    </row>
    <row r="172" spans="3:12" ht="17.45" customHeight="1" x14ac:dyDescent="0.2">
      <c r="C172" s="158">
        <f t="shared" si="5"/>
        <v>166</v>
      </c>
      <c r="D172" s="146" t="str">
        <f>IF(PROVEEDORES!E173="","",PROVEEDORES!E173)</f>
        <v/>
      </c>
      <c r="E172" s="146" t="str">
        <f>IF(PROVEEDORES!F173="","",PROVEEDORES!F173)</f>
        <v/>
      </c>
      <c r="F172" s="146" t="str">
        <f>IF(PROVEEDORES!D173="","",PROVEEDORES!D173)</f>
        <v/>
      </c>
      <c r="G172" s="159">
        <f>SUMIF('EG-JUL'!$F$18:$F$516,PROVEEDORES!$D173,'EG-JUL'!P$18:P$516)</f>
        <v>0</v>
      </c>
      <c r="H172" s="159">
        <f>SUMIF('EG-JUL'!$F$18:$F$516,PROVEEDORES!$D173,'EG-JUL'!Q$18:Q$516)</f>
        <v>0</v>
      </c>
      <c r="I172" s="159">
        <f>SUMIF('EG-JUL'!$F$18:$F$516,PROVEEDORES!$D173,'EG-JUL'!R$18:R$516)</f>
        <v>0</v>
      </c>
      <c r="J172" s="159">
        <f>SUMIF('EG-JUL'!$F$18:$F$516,PROVEEDORES!$D173,'EG-JUL'!S$18:S$516)</f>
        <v>0</v>
      </c>
      <c r="K172" s="159" t="str">
        <f t="shared" si="4"/>
        <v/>
      </c>
      <c r="L172" s="146" t="str">
        <f>IF(PROVEEDORES!G173="","",PROVEEDORES!G173)</f>
        <v/>
      </c>
    </row>
    <row r="173" spans="3:12" ht="17.45" customHeight="1" x14ac:dyDescent="0.2">
      <c r="C173" s="158">
        <f t="shared" si="5"/>
        <v>167</v>
      </c>
      <c r="D173" s="146" t="str">
        <f>IF(PROVEEDORES!E174="","",PROVEEDORES!E174)</f>
        <v/>
      </c>
      <c r="E173" s="146" t="str">
        <f>IF(PROVEEDORES!F174="","",PROVEEDORES!F174)</f>
        <v/>
      </c>
      <c r="F173" s="146" t="str">
        <f>IF(PROVEEDORES!D174="","",PROVEEDORES!D174)</f>
        <v/>
      </c>
      <c r="G173" s="159">
        <f>SUMIF('EG-JUL'!$F$18:$F$516,PROVEEDORES!$D174,'EG-JUL'!P$18:P$516)</f>
        <v>0</v>
      </c>
      <c r="H173" s="159">
        <f>SUMIF('EG-JUL'!$F$18:$F$516,PROVEEDORES!$D174,'EG-JUL'!Q$18:Q$516)</f>
        <v>0</v>
      </c>
      <c r="I173" s="159">
        <f>SUMIF('EG-JUL'!$F$18:$F$516,PROVEEDORES!$D174,'EG-JUL'!R$18:R$516)</f>
        <v>0</v>
      </c>
      <c r="J173" s="159">
        <f>SUMIF('EG-JUL'!$F$18:$F$516,PROVEEDORES!$D174,'EG-JUL'!S$18:S$516)</f>
        <v>0</v>
      </c>
      <c r="K173" s="159" t="str">
        <f t="shared" si="4"/>
        <v/>
      </c>
      <c r="L173" s="146" t="str">
        <f>IF(PROVEEDORES!G174="","",PROVEEDORES!G174)</f>
        <v/>
      </c>
    </row>
    <row r="174" spans="3:12" ht="17.45" customHeight="1" x14ac:dyDescent="0.2">
      <c r="C174" s="158">
        <f t="shared" si="5"/>
        <v>168</v>
      </c>
      <c r="D174" s="146" t="str">
        <f>IF(PROVEEDORES!E175="","",PROVEEDORES!E175)</f>
        <v/>
      </c>
      <c r="E174" s="146" t="str">
        <f>IF(PROVEEDORES!F175="","",PROVEEDORES!F175)</f>
        <v/>
      </c>
      <c r="F174" s="146" t="str">
        <f>IF(PROVEEDORES!D175="","",PROVEEDORES!D175)</f>
        <v/>
      </c>
      <c r="G174" s="159">
        <f>SUMIF('EG-JUL'!$F$18:$F$516,PROVEEDORES!$D175,'EG-JUL'!P$18:P$516)</f>
        <v>0</v>
      </c>
      <c r="H174" s="159">
        <f>SUMIF('EG-JUL'!$F$18:$F$516,PROVEEDORES!$D175,'EG-JUL'!Q$18:Q$516)</f>
        <v>0</v>
      </c>
      <c r="I174" s="159">
        <f>SUMIF('EG-JUL'!$F$18:$F$516,PROVEEDORES!$D175,'EG-JUL'!R$18:R$516)</f>
        <v>0</v>
      </c>
      <c r="J174" s="159">
        <f>SUMIF('EG-JUL'!$F$18:$F$516,PROVEEDORES!$D175,'EG-JUL'!S$18:S$516)</f>
        <v>0</v>
      </c>
      <c r="K174" s="159" t="str">
        <f t="shared" si="4"/>
        <v/>
      </c>
      <c r="L174" s="146" t="str">
        <f>IF(PROVEEDORES!G175="","",PROVEEDORES!G175)</f>
        <v/>
      </c>
    </row>
    <row r="175" spans="3:12" ht="17.45" customHeight="1" x14ac:dyDescent="0.2">
      <c r="C175" s="158">
        <f t="shared" si="5"/>
        <v>169</v>
      </c>
      <c r="D175" s="146" t="str">
        <f>IF(PROVEEDORES!E176="","",PROVEEDORES!E176)</f>
        <v/>
      </c>
      <c r="E175" s="146" t="str">
        <f>IF(PROVEEDORES!F176="","",PROVEEDORES!F176)</f>
        <v/>
      </c>
      <c r="F175" s="146" t="str">
        <f>IF(PROVEEDORES!D176="","",PROVEEDORES!D176)</f>
        <v/>
      </c>
      <c r="G175" s="159">
        <f>SUMIF('EG-JUL'!$F$18:$F$516,PROVEEDORES!$D176,'EG-JUL'!P$18:P$516)</f>
        <v>0</v>
      </c>
      <c r="H175" s="159">
        <f>SUMIF('EG-JUL'!$F$18:$F$516,PROVEEDORES!$D176,'EG-JUL'!Q$18:Q$516)</f>
        <v>0</v>
      </c>
      <c r="I175" s="159">
        <f>SUMIF('EG-JUL'!$F$18:$F$516,PROVEEDORES!$D176,'EG-JUL'!R$18:R$516)</f>
        <v>0</v>
      </c>
      <c r="J175" s="159">
        <f>SUMIF('EG-JUL'!$F$18:$F$516,PROVEEDORES!$D176,'EG-JUL'!S$18:S$516)</f>
        <v>0</v>
      </c>
      <c r="K175" s="159" t="str">
        <f t="shared" si="4"/>
        <v/>
      </c>
      <c r="L175" s="146" t="str">
        <f>IF(PROVEEDORES!G176="","",PROVEEDORES!G176)</f>
        <v/>
      </c>
    </row>
    <row r="176" spans="3:12" ht="17.45" customHeight="1" x14ac:dyDescent="0.2">
      <c r="C176" s="158">
        <f t="shared" si="5"/>
        <v>170</v>
      </c>
      <c r="D176" s="146" t="str">
        <f>IF(PROVEEDORES!E177="","",PROVEEDORES!E177)</f>
        <v/>
      </c>
      <c r="E176" s="146" t="str">
        <f>IF(PROVEEDORES!F177="","",PROVEEDORES!F177)</f>
        <v/>
      </c>
      <c r="F176" s="146" t="str">
        <f>IF(PROVEEDORES!D177="","",PROVEEDORES!D177)</f>
        <v/>
      </c>
      <c r="G176" s="159">
        <f>SUMIF('EG-JUL'!$F$18:$F$516,PROVEEDORES!$D177,'EG-JUL'!P$18:P$516)</f>
        <v>0</v>
      </c>
      <c r="H176" s="159">
        <f>SUMIF('EG-JUL'!$F$18:$F$516,PROVEEDORES!$D177,'EG-JUL'!Q$18:Q$516)</f>
        <v>0</v>
      </c>
      <c r="I176" s="159">
        <f>SUMIF('EG-JUL'!$F$18:$F$516,PROVEEDORES!$D177,'EG-JUL'!R$18:R$516)</f>
        <v>0</v>
      </c>
      <c r="J176" s="159">
        <f>SUMIF('EG-JUL'!$F$18:$F$516,PROVEEDORES!$D177,'EG-JUL'!S$18:S$516)</f>
        <v>0</v>
      </c>
      <c r="K176" s="159" t="str">
        <f t="shared" si="4"/>
        <v/>
      </c>
      <c r="L176" s="146" t="str">
        <f>IF(PROVEEDORES!G177="","",PROVEEDORES!G177)</f>
        <v/>
      </c>
    </row>
    <row r="177" spans="3:12" ht="17.45" customHeight="1" x14ac:dyDescent="0.2">
      <c r="C177" s="158">
        <f t="shared" si="5"/>
        <v>171</v>
      </c>
      <c r="D177" s="146" t="str">
        <f>IF(PROVEEDORES!E178="","",PROVEEDORES!E178)</f>
        <v/>
      </c>
      <c r="E177" s="146" t="str">
        <f>IF(PROVEEDORES!F178="","",PROVEEDORES!F178)</f>
        <v/>
      </c>
      <c r="F177" s="146" t="str">
        <f>IF(PROVEEDORES!D178="","",PROVEEDORES!D178)</f>
        <v/>
      </c>
      <c r="G177" s="159">
        <f>SUMIF('EG-JUL'!$F$18:$F$516,PROVEEDORES!$D178,'EG-JUL'!P$18:P$516)</f>
        <v>0</v>
      </c>
      <c r="H177" s="159">
        <f>SUMIF('EG-JUL'!$F$18:$F$516,PROVEEDORES!$D178,'EG-JUL'!Q$18:Q$516)</f>
        <v>0</v>
      </c>
      <c r="I177" s="159">
        <f>SUMIF('EG-JUL'!$F$18:$F$516,PROVEEDORES!$D178,'EG-JUL'!R$18:R$516)</f>
        <v>0</v>
      </c>
      <c r="J177" s="159">
        <f>SUMIF('EG-JUL'!$F$18:$F$516,PROVEEDORES!$D178,'EG-JUL'!S$18:S$516)</f>
        <v>0</v>
      </c>
      <c r="K177" s="159" t="str">
        <f t="shared" si="4"/>
        <v/>
      </c>
      <c r="L177" s="146" t="str">
        <f>IF(PROVEEDORES!G178="","",PROVEEDORES!G178)</f>
        <v/>
      </c>
    </row>
    <row r="178" spans="3:12" ht="17.45" customHeight="1" x14ac:dyDescent="0.2">
      <c r="C178" s="158">
        <f t="shared" si="5"/>
        <v>172</v>
      </c>
      <c r="D178" s="146" t="str">
        <f>IF(PROVEEDORES!E179="","",PROVEEDORES!E179)</f>
        <v/>
      </c>
      <c r="E178" s="146" t="str">
        <f>IF(PROVEEDORES!F179="","",PROVEEDORES!F179)</f>
        <v/>
      </c>
      <c r="F178" s="146" t="str">
        <f>IF(PROVEEDORES!D179="","",PROVEEDORES!D179)</f>
        <v/>
      </c>
      <c r="G178" s="159">
        <f>SUMIF('EG-JUL'!$F$18:$F$516,PROVEEDORES!$D179,'EG-JUL'!P$18:P$516)</f>
        <v>0</v>
      </c>
      <c r="H178" s="159">
        <f>SUMIF('EG-JUL'!$F$18:$F$516,PROVEEDORES!$D179,'EG-JUL'!Q$18:Q$516)</f>
        <v>0</v>
      </c>
      <c r="I178" s="159">
        <f>SUMIF('EG-JUL'!$F$18:$F$516,PROVEEDORES!$D179,'EG-JUL'!R$18:R$516)</f>
        <v>0</v>
      </c>
      <c r="J178" s="159">
        <f>SUMIF('EG-JUL'!$F$18:$F$516,PROVEEDORES!$D179,'EG-JUL'!S$18:S$516)</f>
        <v>0</v>
      </c>
      <c r="K178" s="159" t="str">
        <f t="shared" si="4"/>
        <v/>
      </c>
      <c r="L178" s="146" t="str">
        <f>IF(PROVEEDORES!G179="","",PROVEEDORES!G179)</f>
        <v/>
      </c>
    </row>
    <row r="179" spans="3:12" ht="17.45" customHeight="1" x14ac:dyDescent="0.2">
      <c r="C179" s="158">
        <f t="shared" si="5"/>
        <v>173</v>
      </c>
      <c r="D179" s="146" t="str">
        <f>IF(PROVEEDORES!E180="","",PROVEEDORES!E180)</f>
        <v/>
      </c>
      <c r="E179" s="146" t="str">
        <f>IF(PROVEEDORES!F180="","",PROVEEDORES!F180)</f>
        <v/>
      </c>
      <c r="F179" s="146" t="str">
        <f>IF(PROVEEDORES!D180="","",PROVEEDORES!D180)</f>
        <v/>
      </c>
      <c r="G179" s="159">
        <f>SUMIF('EG-JUL'!$F$18:$F$516,PROVEEDORES!$D180,'EG-JUL'!P$18:P$516)</f>
        <v>0</v>
      </c>
      <c r="H179" s="159">
        <f>SUMIF('EG-JUL'!$F$18:$F$516,PROVEEDORES!$D180,'EG-JUL'!Q$18:Q$516)</f>
        <v>0</v>
      </c>
      <c r="I179" s="159">
        <f>SUMIF('EG-JUL'!$F$18:$F$516,PROVEEDORES!$D180,'EG-JUL'!R$18:R$516)</f>
        <v>0</v>
      </c>
      <c r="J179" s="159">
        <f>SUMIF('EG-JUL'!$F$18:$F$516,PROVEEDORES!$D180,'EG-JUL'!S$18:S$516)</f>
        <v>0</v>
      </c>
      <c r="K179" s="159" t="str">
        <f t="shared" si="4"/>
        <v/>
      </c>
      <c r="L179" s="146" t="str">
        <f>IF(PROVEEDORES!G180="","",PROVEEDORES!G180)</f>
        <v/>
      </c>
    </row>
    <row r="180" spans="3:12" ht="17.45" customHeight="1" x14ac:dyDescent="0.2">
      <c r="C180" s="158">
        <f t="shared" si="5"/>
        <v>174</v>
      </c>
      <c r="D180" s="146" t="str">
        <f>IF(PROVEEDORES!E181="","",PROVEEDORES!E181)</f>
        <v/>
      </c>
      <c r="E180" s="146" t="str">
        <f>IF(PROVEEDORES!F181="","",PROVEEDORES!F181)</f>
        <v/>
      </c>
      <c r="F180" s="146" t="str">
        <f>IF(PROVEEDORES!D181="","",PROVEEDORES!D181)</f>
        <v/>
      </c>
      <c r="G180" s="159">
        <f>SUMIF('EG-JUL'!$F$18:$F$516,PROVEEDORES!$D181,'EG-JUL'!P$18:P$516)</f>
        <v>0</v>
      </c>
      <c r="H180" s="159">
        <f>SUMIF('EG-JUL'!$F$18:$F$516,PROVEEDORES!$D181,'EG-JUL'!Q$18:Q$516)</f>
        <v>0</v>
      </c>
      <c r="I180" s="159">
        <f>SUMIF('EG-JUL'!$F$18:$F$516,PROVEEDORES!$D181,'EG-JUL'!R$18:R$516)</f>
        <v>0</v>
      </c>
      <c r="J180" s="159">
        <f>SUMIF('EG-JUL'!$F$18:$F$516,PROVEEDORES!$D181,'EG-JUL'!S$18:S$516)</f>
        <v>0</v>
      </c>
      <c r="K180" s="159" t="str">
        <f t="shared" si="4"/>
        <v/>
      </c>
      <c r="L180" s="146" t="str">
        <f>IF(PROVEEDORES!G181="","",PROVEEDORES!G181)</f>
        <v/>
      </c>
    </row>
    <row r="181" spans="3:12" ht="17.45" customHeight="1" x14ac:dyDescent="0.2">
      <c r="C181" s="158">
        <f t="shared" si="5"/>
        <v>175</v>
      </c>
      <c r="D181" s="146" t="str">
        <f>IF(PROVEEDORES!E182="","",PROVEEDORES!E182)</f>
        <v/>
      </c>
      <c r="E181" s="146" t="str">
        <f>IF(PROVEEDORES!F182="","",PROVEEDORES!F182)</f>
        <v/>
      </c>
      <c r="F181" s="146" t="str">
        <f>IF(PROVEEDORES!D182="","",PROVEEDORES!D182)</f>
        <v/>
      </c>
      <c r="G181" s="159">
        <f>SUMIF('EG-JUL'!$F$18:$F$516,PROVEEDORES!$D182,'EG-JUL'!P$18:P$516)</f>
        <v>0</v>
      </c>
      <c r="H181" s="159">
        <f>SUMIF('EG-JUL'!$F$18:$F$516,PROVEEDORES!$D182,'EG-JUL'!Q$18:Q$516)</f>
        <v>0</v>
      </c>
      <c r="I181" s="159">
        <f>SUMIF('EG-JUL'!$F$18:$F$516,PROVEEDORES!$D182,'EG-JUL'!R$18:R$516)</f>
        <v>0</v>
      </c>
      <c r="J181" s="159">
        <f>SUMIF('EG-JUL'!$F$18:$F$516,PROVEEDORES!$D182,'EG-JUL'!S$18:S$516)</f>
        <v>0</v>
      </c>
      <c r="K181" s="159" t="str">
        <f t="shared" si="4"/>
        <v/>
      </c>
      <c r="L181" s="146" t="str">
        <f>IF(PROVEEDORES!G182="","",PROVEEDORES!G182)</f>
        <v/>
      </c>
    </row>
    <row r="182" spans="3:12" ht="17.45" customHeight="1" x14ac:dyDescent="0.2">
      <c r="C182" s="158">
        <f t="shared" si="5"/>
        <v>176</v>
      </c>
      <c r="D182" s="146" t="str">
        <f>IF(PROVEEDORES!E183="","",PROVEEDORES!E183)</f>
        <v/>
      </c>
      <c r="E182" s="146" t="str">
        <f>IF(PROVEEDORES!F183="","",PROVEEDORES!F183)</f>
        <v/>
      </c>
      <c r="F182" s="146" t="str">
        <f>IF(PROVEEDORES!D183="","",PROVEEDORES!D183)</f>
        <v/>
      </c>
      <c r="G182" s="159">
        <f>SUMIF('EG-JUL'!$F$18:$F$516,PROVEEDORES!$D183,'EG-JUL'!P$18:P$516)</f>
        <v>0</v>
      </c>
      <c r="H182" s="159">
        <f>SUMIF('EG-JUL'!$F$18:$F$516,PROVEEDORES!$D183,'EG-JUL'!Q$18:Q$516)</f>
        <v>0</v>
      </c>
      <c r="I182" s="159">
        <f>SUMIF('EG-JUL'!$F$18:$F$516,PROVEEDORES!$D183,'EG-JUL'!R$18:R$516)</f>
        <v>0</v>
      </c>
      <c r="J182" s="159">
        <f>SUMIF('EG-JUL'!$F$18:$F$516,PROVEEDORES!$D183,'EG-JUL'!S$18:S$516)</f>
        <v>0</v>
      </c>
      <c r="K182" s="159" t="str">
        <f t="shared" si="4"/>
        <v/>
      </c>
      <c r="L182" s="146" t="str">
        <f>IF(PROVEEDORES!G183="","",PROVEEDORES!G183)</f>
        <v/>
      </c>
    </row>
    <row r="183" spans="3:12" ht="17.45" customHeight="1" x14ac:dyDescent="0.2">
      <c r="C183" s="158">
        <f t="shared" si="5"/>
        <v>177</v>
      </c>
      <c r="D183" s="146" t="str">
        <f>IF(PROVEEDORES!E184="","",PROVEEDORES!E184)</f>
        <v/>
      </c>
      <c r="E183" s="146" t="str">
        <f>IF(PROVEEDORES!F184="","",PROVEEDORES!F184)</f>
        <v/>
      </c>
      <c r="F183" s="146" t="str">
        <f>IF(PROVEEDORES!D184="","",PROVEEDORES!D184)</f>
        <v/>
      </c>
      <c r="G183" s="159">
        <f>SUMIF('EG-JUL'!$F$18:$F$516,PROVEEDORES!$D184,'EG-JUL'!P$18:P$516)</f>
        <v>0</v>
      </c>
      <c r="H183" s="159">
        <f>SUMIF('EG-JUL'!$F$18:$F$516,PROVEEDORES!$D184,'EG-JUL'!Q$18:Q$516)</f>
        <v>0</v>
      </c>
      <c r="I183" s="159">
        <f>SUMIF('EG-JUL'!$F$18:$F$516,PROVEEDORES!$D184,'EG-JUL'!R$18:R$516)</f>
        <v>0</v>
      </c>
      <c r="J183" s="159">
        <f>SUMIF('EG-JUL'!$F$18:$F$516,PROVEEDORES!$D184,'EG-JUL'!S$18:S$516)</f>
        <v>0</v>
      </c>
      <c r="K183" s="159" t="str">
        <f t="shared" si="4"/>
        <v/>
      </c>
      <c r="L183" s="146" t="str">
        <f>IF(PROVEEDORES!G184="","",PROVEEDORES!G184)</f>
        <v/>
      </c>
    </row>
    <row r="184" spans="3:12" ht="17.45" customHeight="1" x14ac:dyDescent="0.2">
      <c r="C184" s="158">
        <f t="shared" si="5"/>
        <v>178</v>
      </c>
      <c r="D184" s="146" t="str">
        <f>IF(PROVEEDORES!E185="","",PROVEEDORES!E185)</f>
        <v/>
      </c>
      <c r="E184" s="146" t="str">
        <f>IF(PROVEEDORES!F185="","",PROVEEDORES!F185)</f>
        <v/>
      </c>
      <c r="F184" s="146" t="str">
        <f>IF(PROVEEDORES!D185="","",PROVEEDORES!D185)</f>
        <v/>
      </c>
      <c r="G184" s="159">
        <f>SUMIF('EG-JUL'!$F$18:$F$516,PROVEEDORES!$D185,'EG-JUL'!P$18:P$516)</f>
        <v>0</v>
      </c>
      <c r="H184" s="159">
        <f>SUMIF('EG-JUL'!$F$18:$F$516,PROVEEDORES!$D185,'EG-JUL'!Q$18:Q$516)</f>
        <v>0</v>
      </c>
      <c r="I184" s="159">
        <f>SUMIF('EG-JUL'!$F$18:$F$516,PROVEEDORES!$D185,'EG-JUL'!R$18:R$516)</f>
        <v>0</v>
      </c>
      <c r="J184" s="159">
        <f>SUMIF('EG-JUL'!$F$18:$F$516,PROVEEDORES!$D185,'EG-JUL'!S$18:S$516)</f>
        <v>0</v>
      </c>
      <c r="K184" s="159" t="str">
        <f t="shared" si="4"/>
        <v/>
      </c>
      <c r="L184" s="146" t="str">
        <f>IF(PROVEEDORES!G185="","",PROVEEDORES!G185)</f>
        <v/>
      </c>
    </row>
    <row r="185" spans="3:12" ht="17.45" customHeight="1" x14ac:dyDescent="0.2">
      <c r="C185" s="158">
        <f t="shared" si="5"/>
        <v>179</v>
      </c>
      <c r="D185" s="146" t="str">
        <f>IF(PROVEEDORES!E186="","",PROVEEDORES!E186)</f>
        <v/>
      </c>
      <c r="E185" s="146" t="str">
        <f>IF(PROVEEDORES!F186="","",PROVEEDORES!F186)</f>
        <v/>
      </c>
      <c r="F185" s="146" t="str">
        <f>IF(PROVEEDORES!D186="","",PROVEEDORES!D186)</f>
        <v/>
      </c>
      <c r="G185" s="159">
        <f>SUMIF('EG-JUL'!$F$18:$F$516,PROVEEDORES!$D186,'EG-JUL'!P$18:P$516)</f>
        <v>0</v>
      </c>
      <c r="H185" s="159">
        <f>SUMIF('EG-JUL'!$F$18:$F$516,PROVEEDORES!$D186,'EG-JUL'!Q$18:Q$516)</f>
        <v>0</v>
      </c>
      <c r="I185" s="159">
        <f>SUMIF('EG-JUL'!$F$18:$F$516,PROVEEDORES!$D186,'EG-JUL'!R$18:R$516)</f>
        <v>0</v>
      </c>
      <c r="J185" s="159">
        <f>SUMIF('EG-JUL'!$F$18:$F$516,PROVEEDORES!$D186,'EG-JUL'!S$18:S$516)</f>
        <v>0</v>
      </c>
      <c r="K185" s="159" t="str">
        <f t="shared" si="4"/>
        <v/>
      </c>
      <c r="L185" s="146" t="str">
        <f>IF(PROVEEDORES!G186="","",PROVEEDORES!G186)</f>
        <v/>
      </c>
    </row>
    <row r="186" spans="3:12" ht="17.45" customHeight="1" x14ac:dyDescent="0.2">
      <c r="C186" s="158">
        <f t="shared" si="5"/>
        <v>180</v>
      </c>
      <c r="D186" s="146" t="str">
        <f>IF(PROVEEDORES!E187="","",PROVEEDORES!E187)</f>
        <v/>
      </c>
      <c r="E186" s="146" t="str">
        <f>IF(PROVEEDORES!F187="","",PROVEEDORES!F187)</f>
        <v/>
      </c>
      <c r="F186" s="146" t="str">
        <f>IF(PROVEEDORES!D187="","",PROVEEDORES!D187)</f>
        <v/>
      </c>
      <c r="G186" s="159">
        <f>SUMIF('EG-JUL'!$F$18:$F$516,PROVEEDORES!$D187,'EG-JUL'!P$18:P$516)</f>
        <v>0</v>
      </c>
      <c r="H186" s="159">
        <f>SUMIF('EG-JUL'!$F$18:$F$516,PROVEEDORES!$D187,'EG-JUL'!Q$18:Q$516)</f>
        <v>0</v>
      </c>
      <c r="I186" s="159">
        <f>SUMIF('EG-JUL'!$F$18:$F$516,PROVEEDORES!$D187,'EG-JUL'!R$18:R$516)</f>
        <v>0</v>
      </c>
      <c r="J186" s="159">
        <f>SUMIF('EG-JUL'!$F$18:$F$516,PROVEEDORES!$D187,'EG-JUL'!S$18:S$516)</f>
        <v>0</v>
      </c>
      <c r="K186" s="159" t="str">
        <f t="shared" si="4"/>
        <v/>
      </c>
      <c r="L186" s="146" t="str">
        <f>IF(PROVEEDORES!G187="","",PROVEEDORES!G187)</f>
        <v/>
      </c>
    </row>
    <row r="187" spans="3:12" ht="17.45" customHeight="1" x14ac:dyDescent="0.2">
      <c r="C187" s="158">
        <f t="shared" si="5"/>
        <v>181</v>
      </c>
      <c r="D187" s="146" t="str">
        <f>IF(PROVEEDORES!E188="","",PROVEEDORES!E188)</f>
        <v/>
      </c>
      <c r="E187" s="146" t="str">
        <f>IF(PROVEEDORES!F188="","",PROVEEDORES!F188)</f>
        <v/>
      </c>
      <c r="F187" s="146" t="str">
        <f>IF(PROVEEDORES!D188="","",PROVEEDORES!D188)</f>
        <v/>
      </c>
      <c r="G187" s="159">
        <f>SUMIF('EG-JUL'!$F$18:$F$516,PROVEEDORES!$D188,'EG-JUL'!P$18:P$516)</f>
        <v>0</v>
      </c>
      <c r="H187" s="159">
        <f>SUMIF('EG-JUL'!$F$18:$F$516,PROVEEDORES!$D188,'EG-JUL'!Q$18:Q$516)</f>
        <v>0</v>
      </c>
      <c r="I187" s="159">
        <f>SUMIF('EG-JUL'!$F$18:$F$516,PROVEEDORES!$D188,'EG-JUL'!R$18:R$516)</f>
        <v>0</v>
      </c>
      <c r="J187" s="159">
        <f>SUMIF('EG-JUL'!$F$18:$F$516,PROVEEDORES!$D188,'EG-JUL'!S$18:S$516)</f>
        <v>0</v>
      </c>
      <c r="K187" s="159" t="str">
        <f t="shared" si="4"/>
        <v/>
      </c>
      <c r="L187" s="146" t="str">
        <f>IF(PROVEEDORES!G188="","",PROVEEDORES!G188)</f>
        <v/>
      </c>
    </row>
    <row r="188" spans="3:12" ht="17.45" customHeight="1" x14ac:dyDescent="0.2">
      <c r="C188" s="158">
        <f t="shared" si="5"/>
        <v>182</v>
      </c>
      <c r="D188" s="146" t="str">
        <f>IF(PROVEEDORES!E189="","",PROVEEDORES!E189)</f>
        <v/>
      </c>
      <c r="E188" s="146" t="str">
        <f>IF(PROVEEDORES!F189="","",PROVEEDORES!F189)</f>
        <v/>
      </c>
      <c r="F188" s="146" t="str">
        <f>IF(PROVEEDORES!D189="","",PROVEEDORES!D189)</f>
        <v/>
      </c>
      <c r="G188" s="159">
        <f>SUMIF('EG-JUL'!$F$18:$F$516,PROVEEDORES!$D189,'EG-JUL'!P$18:P$516)</f>
        <v>0</v>
      </c>
      <c r="H188" s="159">
        <f>SUMIF('EG-JUL'!$F$18:$F$516,PROVEEDORES!$D189,'EG-JUL'!Q$18:Q$516)</f>
        <v>0</v>
      </c>
      <c r="I188" s="159">
        <f>SUMIF('EG-JUL'!$F$18:$F$516,PROVEEDORES!$D189,'EG-JUL'!R$18:R$516)</f>
        <v>0</v>
      </c>
      <c r="J188" s="159">
        <f>SUMIF('EG-JUL'!$F$18:$F$516,PROVEEDORES!$D189,'EG-JUL'!S$18:S$516)</f>
        <v>0</v>
      </c>
      <c r="K188" s="159" t="str">
        <f t="shared" si="4"/>
        <v/>
      </c>
      <c r="L188" s="146" t="str">
        <f>IF(PROVEEDORES!G189="","",PROVEEDORES!G189)</f>
        <v/>
      </c>
    </row>
    <row r="189" spans="3:12" ht="17.45" customHeight="1" x14ac:dyDescent="0.2">
      <c r="C189" s="158">
        <f t="shared" si="5"/>
        <v>183</v>
      </c>
      <c r="D189" s="146" t="str">
        <f>IF(PROVEEDORES!E190="","",PROVEEDORES!E190)</f>
        <v/>
      </c>
      <c r="E189" s="146" t="str">
        <f>IF(PROVEEDORES!F190="","",PROVEEDORES!F190)</f>
        <v/>
      </c>
      <c r="F189" s="146" t="str">
        <f>IF(PROVEEDORES!D190="","",PROVEEDORES!D190)</f>
        <v/>
      </c>
      <c r="G189" s="159">
        <f>SUMIF('EG-JUL'!$F$18:$F$516,PROVEEDORES!$D190,'EG-JUL'!P$18:P$516)</f>
        <v>0</v>
      </c>
      <c r="H189" s="159">
        <f>SUMIF('EG-JUL'!$F$18:$F$516,PROVEEDORES!$D190,'EG-JUL'!Q$18:Q$516)</f>
        <v>0</v>
      </c>
      <c r="I189" s="159">
        <f>SUMIF('EG-JUL'!$F$18:$F$516,PROVEEDORES!$D190,'EG-JUL'!R$18:R$516)</f>
        <v>0</v>
      </c>
      <c r="J189" s="159">
        <f>SUMIF('EG-JUL'!$F$18:$F$516,PROVEEDORES!$D190,'EG-JUL'!S$18:S$516)</f>
        <v>0</v>
      </c>
      <c r="K189" s="159" t="str">
        <f t="shared" si="4"/>
        <v/>
      </c>
      <c r="L189" s="146" t="str">
        <f>IF(PROVEEDORES!G190="","",PROVEEDORES!G190)</f>
        <v/>
      </c>
    </row>
    <row r="190" spans="3:12" ht="17.45" customHeight="1" x14ac:dyDescent="0.2">
      <c r="C190" s="158">
        <f t="shared" si="5"/>
        <v>184</v>
      </c>
      <c r="D190" s="146" t="str">
        <f>IF(PROVEEDORES!E191="","",PROVEEDORES!E191)</f>
        <v/>
      </c>
      <c r="E190" s="146" t="str">
        <f>IF(PROVEEDORES!F191="","",PROVEEDORES!F191)</f>
        <v/>
      </c>
      <c r="F190" s="146" t="str">
        <f>IF(PROVEEDORES!D191="","",PROVEEDORES!D191)</f>
        <v/>
      </c>
      <c r="G190" s="159">
        <f>SUMIF('EG-JUL'!$F$18:$F$516,PROVEEDORES!$D191,'EG-JUL'!P$18:P$516)</f>
        <v>0</v>
      </c>
      <c r="H190" s="159">
        <f>SUMIF('EG-JUL'!$F$18:$F$516,PROVEEDORES!$D191,'EG-JUL'!Q$18:Q$516)</f>
        <v>0</v>
      </c>
      <c r="I190" s="159">
        <f>SUMIF('EG-JUL'!$F$18:$F$516,PROVEEDORES!$D191,'EG-JUL'!R$18:R$516)</f>
        <v>0</v>
      </c>
      <c r="J190" s="159">
        <f>SUMIF('EG-JUL'!$F$18:$F$516,PROVEEDORES!$D191,'EG-JUL'!S$18:S$516)</f>
        <v>0</v>
      </c>
      <c r="K190" s="159" t="str">
        <f t="shared" si="4"/>
        <v/>
      </c>
      <c r="L190" s="146" t="str">
        <f>IF(PROVEEDORES!G191="","",PROVEEDORES!G191)</f>
        <v/>
      </c>
    </row>
    <row r="191" spans="3:12" ht="17.45" customHeight="1" x14ac:dyDescent="0.2">
      <c r="C191" s="158">
        <f t="shared" si="5"/>
        <v>185</v>
      </c>
      <c r="D191" s="146" t="str">
        <f>IF(PROVEEDORES!E192="","",PROVEEDORES!E192)</f>
        <v/>
      </c>
      <c r="E191" s="146" t="str">
        <f>IF(PROVEEDORES!F192="","",PROVEEDORES!F192)</f>
        <v/>
      </c>
      <c r="F191" s="146" t="str">
        <f>IF(PROVEEDORES!D192="","",PROVEEDORES!D192)</f>
        <v/>
      </c>
      <c r="G191" s="159">
        <f>SUMIF('EG-JUL'!$F$18:$F$516,PROVEEDORES!$D192,'EG-JUL'!P$18:P$516)</f>
        <v>0</v>
      </c>
      <c r="H191" s="159">
        <f>SUMIF('EG-JUL'!$F$18:$F$516,PROVEEDORES!$D192,'EG-JUL'!Q$18:Q$516)</f>
        <v>0</v>
      </c>
      <c r="I191" s="159">
        <f>SUMIF('EG-JUL'!$F$18:$F$516,PROVEEDORES!$D192,'EG-JUL'!R$18:R$516)</f>
        <v>0</v>
      </c>
      <c r="J191" s="159">
        <f>SUMIF('EG-JUL'!$F$18:$F$516,PROVEEDORES!$D192,'EG-JUL'!S$18:S$516)</f>
        <v>0</v>
      </c>
      <c r="K191" s="159" t="str">
        <f t="shared" si="4"/>
        <v/>
      </c>
      <c r="L191" s="146" t="str">
        <f>IF(PROVEEDORES!G192="","",PROVEEDORES!G192)</f>
        <v/>
      </c>
    </row>
    <row r="192" spans="3:12" ht="17.45" customHeight="1" x14ac:dyDescent="0.2">
      <c r="C192" s="158">
        <f t="shared" si="5"/>
        <v>186</v>
      </c>
      <c r="D192" s="146" t="str">
        <f>IF(PROVEEDORES!E193="","",PROVEEDORES!E193)</f>
        <v/>
      </c>
      <c r="E192" s="146" t="str">
        <f>IF(PROVEEDORES!F193="","",PROVEEDORES!F193)</f>
        <v/>
      </c>
      <c r="F192" s="146" t="str">
        <f>IF(PROVEEDORES!D193="","",PROVEEDORES!D193)</f>
        <v/>
      </c>
      <c r="G192" s="159">
        <f>SUMIF('EG-JUL'!$F$18:$F$516,PROVEEDORES!$D193,'EG-JUL'!P$18:P$516)</f>
        <v>0</v>
      </c>
      <c r="H192" s="159">
        <f>SUMIF('EG-JUL'!$F$18:$F$516,PROVEEDORES!$D193,'EG-JUL'!Q$18:Q$516)</f>
        <v>0</v>
      </c>
      <c r="I192" s="159">
        <f>SUMIF('EG-JUL'!$F$18:$F$516,PROVEEDORES!$D193,'EG-JUL'!R$18:R$516)</f>
        <v>0</v>
      </c>
      <c r="J192" s="159">
        <f>SUMIF('EG-JUL'!$F$18:$F$516,PROVEEDORES!$D193,'EG-JUL'!S$18:S$516)</f>
        <v>0</v>
      </c>
      <c r="K192" s="159" t="str">
        <f t="shared" si="4"/>
        <v/>
      </c>
      <c r="L192" s="146" t="str">
        <f>IF(PROVEEDORES!G193="","",PROVEEDORES!G193)</f>
        <v/>
      </c>
    </row>
    <row r="193" spans="3:12" ht="17.45" customHeight="1" x14ac:dyDescent="0.2">
      <c r="C193" s="158">
        <f t="shared" si="5"/>
        <v>187</v>
      </c>
      <c r="D193" s="146" t="str">
        <f>IF(PROVEEDORES!E194="","",PROVEEDORES!E194)</f>
        <v/>
      </c>
      <c r="E193" s="146" t="str">
        <f>IF(PROVEEDORES!F194="","",PROVEEDORES!F194)</f>
        <v/>
      </c>
      <c r="F193" s="146" t="str">
        <f>IF(PROVEEDORES!D194="","",PROVEEDORES!D194)</f>
        <v/>
      </c>
      <c r="G193" s="159">
        <f>SUMIF('EG-JUL'!$F$18:$F$516,PROVEEDORES!$D194,'EG-JUL'!P$18:P$516)</f>
        <v>0</v>
      </c>
      <c r="H193" s="159">
        <f>SUMIF('EG-JUL'!$F$18:$F$516,PROVEEDORES!$D194,'EG-JUL'!Q$18:Q$516)</f>
        <v>0</v>
      </c>
      <c r="I193" s="159">
        <f>SUMIF('EG-JUL'!$F$18:$F$516,PROVEEDORES!$D194,'EG-JUL'!R$18:R$516)</f>
        <v>0</v>
      </c>
      <c r="J193" s="159">
        <f>SUMIF('EG-JUL'!$F$18:$F$516,PROVEEDORES!$D194,'EG-JUL'!S$18:S$516)</f>
        <v>0</v>
      </c>
      <c r="K193" s="159" t="str">
        <f t="shared" si="4"/>
        <v/>
      </c>
      <c r="L193" s="146" t="str">
        <f>IF(PROVEEDORES!G194="","",PROVEEDORES!G194)</f>
        <v/>
      </c>
    </row>
    <row r="194" spans="3:12" ht="17.45" customHeight="1" x14ac:dyDescent="0.2">
      <c r="C194" s="158">
        <f t="shared" si="5"/>
        <v>188</v>
      </c>
      <c r="D194" s="146" t="str">
        <f>IF(PROVEEDORES!E195="","",PROVEEDORES!E195)</f>
        <v/>
      </c>
      <c r="E194" s="146" t="str">
        <f>IF(PROVEEDORES!F195="","",PROVEEDORES!F195)</f>
        <v/>
      </c>
      <c r="F194" s="146" t="str">
        <f>IF(PROVEEDORES!D195="","",PROVEEDORES!D195)</f>
        <v/>
      </c>
      <c r="G194" s="159">
        <f>SUMIF('EG-JUL'!$F$18:$F$516,PROVEEDORES!$D195,'EG-JUL'!P$18:P$516)</f>
        <v>0</v>
      </c>
      <c r="H194" s="159">
        <f>SUMIF('EG-JUL'!$F$18:$F$516,PROVEEDORES!$D195,'EG-JUL'!Q$18:Q$516)</f>
        <v>0</v>
      </c>
      <c r="I194" s="159">
        <f>SUMIF('EG-JUL'!$F$18:$F$516,PROVEEDORES!$D195,'EG-JUL'!R$18:R$516)</f>
        <v>0</v>
      </c>
      <c r="J194" s="159">
        <f>SUMIF('EG-JUL'!$F$18:$F$516,PROVEEDORES!$D195,'EG-JUL'!S$18:S$516)</f>
        <v>0</v>
      </c>
      <c r="K194" s="159" t="str">
        <f t="shared" si="4"/>
        <v/>
      </c>
      <c r="L194" s="146" t="str">
        <f>IF(PROVEEDORES!G195="","",PROVEEDORES!G195)</f>
        <v/>
      </c>
    </row>
    <row r="195" spans="3:12" ht="17.45" customHeight="1" x14ac:dyDescent="0.2">
      <c r="C195" s="158">
        <f t="shared" si="5"/>
        <v>189</v>
      </c>
      <c r="D195" s="146" t="str">
        <f>IF(PROVEEDORES!E196="","",PROVEEDORES!E196)</f>
        <v/>
      </c>
      <c r="E195" s="146" t="str">
        <f>IF(PROVEEDORES!F196="","",PROVEEDORES!F196)</f>
        <v/>
      </c>
      <c r="F195" s="146" t="str">
        <f>IF(PROVEEDORES!D196="","",PROVEEDORES!D196)</f>
        <v/>
      </c>
      <c r="G195" s="159">
        <f>SUMIF('EG-JUL'!$F$18:$F$516,PROVEEDORES!$D196,'EG-JUL'!P$18:P$516)</f>
        <v>0</v>
      </c>
      <c r="H195" s="159">
        <f>SUMIF('EG-JUL'!$F$18:$F$516,PROVEEDORES!$D196,'EG-JUL'!Q$18:Q$516)</f>
        <v>0</v>
      </c>
      <c r="I195" s="159">
        <f>SUMIF('EG-JUL'!$F$18:$F$516,PROVEEDORES!$D196,'EG-JUL'!R$18:R$516)</f>
        <v>0</v>
      </c>
      <c r="J195" s="159">
        <f>SUMIF('EG-JUL'!$F$18:$F$516,PROVEEDORES!$D196,'EG-JUL'!S$18:S$516)</f>
        <v>0</v>
      </c>
      <c r="K195" s="159" t="str">
        <f t="shared" si="4"/>
        <v/>
      </c>
      <c r="L195" s="146" t="str">
        <f>IF(PROVEEDORES!G196="","",PROVEEDORES!G196)</f>
        <v/>
      </c>
    </row>
    <row r="196" spans="3:12" ht="17.45" customHeight="1" x14ac:dyDescent="0.2">
      <c r="C196" s="158">
        <f t="shared" si="5"/>
        <v>190</v>
      </c>
      <c r="D196" s="146" t="str">
        <f>IF(PROVEEDORES!E197="","",PROVEEDORES!E197)</f>
        <v/>
      </c>
      <c r="E196" s="146" t="str">
        <f>IF(PROVEEDORES!F197="","",PROVEEDORES!F197)</f>
        <v/>
      </c>
      <c r="F196" s="146" t="str">
        <f>IF(PROVEEDORES!D197="","",PROVEEDORES!D197)</f>
        <v/>
      </c>
      <c r="G196" s="159">
        <f>SUMIF('EG-JUL'!$F$18:$F$516,PROVEEDORES!$D197,'EG-JUL'!P$18:P$516)</f>
        <v>0</v>
      </c>
      <c r="H196" s="159">
        <f>SUMIF('EG-JUL'!$F$18:$F$516,PROVEEDORES!$D197,'EG-JUL'!Q$18:Q$516)</f>
        <v>0</v>
      </c>
      <c r="I196" s="159">
        <f>SUMIF('EG-JUL'!$F$18:$F$516,PROVEEDORES!$D197,'EG-JUL'!R$18:R$516)</f>
        <v>0</v>
      </c>
      <c r="J196" s="159">
        <f>SUMIF('EG-JUL'!$F$18:$F$516,PROVEEDORES!$D197,'EG-JUL'!S$18:S$516)</f>
        <v>0</v>
      </c>
      <c r="K196" s="159" t="str">
        <f t="shared" si="4"/>
        <v/>
      </c>
      <c r="L196" s="146" t="str">
        <f>IF(PROVEEDORES!G197="","",PROVEEDORES!G197)</f>
        <v/>
      </c>
    </row>
    <row r="197" spans="3:12" ht="17.45" customHeight="1" x14ac:dyDescent="0.2">
      <c r="C197" s="158">
        <f t="shared" si="5"/>
        <v>191</v>
      </c>
      <c r="D197" s="146" t="str">
        <f>IF(PROVEEDORES!E198="","",PROVEEDORES!E198)</f>
        <v/>
      </c>
      <c r="E197" s="146" t="str">
        <f>IF(PROVEEDORES!F198="","",PROVEEDORES!F198)</f>
        <v/>
      </c>
      <c r="F197" s="146" t="str">
        <f>IF(PROVEEDORES!D198="","",PROVEEDORES!D198)</f>
        <v/>
      </c>
      <c r="G197" s="159">
        <f>SUMIF('EG-JUL'!$F$18:$F$516,PROVEEDORES!$D198,'EG-JUL'!P$18:P$516)</f>
        <v>0</v>
      </c>
      <c r="H197" s="159">
        <f>SUMIF('EG-JUL'!$F$18:$F$516,PROVEEDORES!$D198,'EG-JUL'!Q$18:Q$516)</f>
        <v>0</v>
      </c>
      <c r="I197" s="159">
        <f>SUMIF('EG-JUL'!$F$18:$F$516,PROVEEDORES!$D198,'EG-JUL'!R$18:R$516)</f>
        <v>0</v>
      </c>
      <c r="J197" s="159">
        <f>SUMIF('EG-JUL'!$F$18:$F$516,PROVEEDORES!$D198,'EG-JUL'!S$18:S$516)</f>
        <v>0</v>
      </c>
      <c r="K197" s="159" t="str">
        <f t="shared" si="4"/>
        <v/>
      </c>
      <c r="L197" s="146" t="str">
        <f>IF(PROVEEDORES!G198="","",PROVEEDORES!G198)</f>
        <v/>
      </c>
    </row>
    <row r="198" spans="3:12" ht="17.45" customHeight="1" x14ac:dyDescent="0.2">
      <c r="C198" s="158">
        <f t="shared" si="5"/>
        <v>192</v>
      </c>
      <c r="D198" s="146" t="str">
        <f>IF(PROVEEDORES!E199="","",PROVEEDORES!E199)</f>
        <v/>
      </c>
      <c r="E198" s="146" t="str">
        <f>IF(PROVEEDORES!F199="","",PROVEEDORES!F199)</f>
        <v/>
      </c>
      <c r="F198" s="146" t="str">
        <f>IF(PROVEEDORES!D199="","",PROVEEDORES!D199)</f>
        <v/>
      </c>
      <c r="G198" s="159">
        <f>SUMIF('EG-JUL'!$F$18:$F$516,PROVEEDORES!$D199,'EG-JUL'!P$18:P$516)</f>
        <v>0</v>
      </c>
      <c r="H198" s="159">
        <f>SUMIF('EG-JUL'!$F$18:$F$516,PROVEEDORES!$D199,'EG-JUL'!Q$18:Q$516)</f>
        <v>0</v>
      </c>
      <c r="I198" s="159">
        <f>SUMIF('EG-JUL'!$F$18:$F$516,PROVEEDORES!$D199,'EG-JUL'!R$18:R$516)</f>
        <v>0</v>
      </c>
      <c r="J198" s="159">
        <f>SUMIF('EG-JUL'!$F$18:$F$516,PROVEEDORES!$D199,'EG-JUL'!S$18:S$516)</f>
        <v>0</v>
      </c>
      <c r="K198" s="159" t="str">
        <f t="shared" si="4"/>
        <v/>
      </c>
      <c r="L198" s="146" t="str">
        <f>IF(PROVEEDORES!G199="","",PROVEEDORES!G199)</f>
        <v/>
      </c>
    </row>
    <row r="199" spans="3:12" ht="17.45" customHeight="1" x14ac:dyDescent="0.2">
      <c r="C199" s="158">
        <f t="shared" si="5"/>
        <v>193</v>
      </c>
      <c r="D199" s="146" t="str">
        <f>IF(PROVEEDORES!E200="","",PROVEEDORES!E200)</f>
        <v/>
      </c>
      <c r="E199" s="146" t="str">
        <f>IF(PROVEEDORES!F200="","",PROVEEDORES!F200)</f>
        <v/>
      </c>
      <c r="F199" s="146" t="str">
        <f>IF(PROVEEDORES!D200="","",PROVEEDORES!D200)</f>
        <v/>
      </c>
      <c r="G199" s="159">
        <f>SUMIF('EG-JUL'!$F$18:$F$516,PROVEEDORES!$D200,'EG-JUL'!P$18:P$516)</f>
        <v>0</v>
      </c>
      <c r="H199" s="159">
        <f>SUMIF('EG-JUL'!$F$18:$F$516,PROVEEDORES!$D200,'EG-JUL'!Q$18:Q$516)</f>
        <v>0</v>
      </c>
      <c r="I199" s="159">
        <f>SUMIF('EG-JUL'!$F$18:$F$516,PROVEEDORES!$D200,'EG-JUL'!R$18:R$516)</f>
        <v>0</v>
      </c>
      <c r="J199" s="159">
        <f>SUMIF('EG-JUL'!$F$18:$F$516,PROVEEDORES!$D200,'EG-JUL'!S$18:S$516)</f>
        <v>0</v>
      </c>
      <c r="K199" s="159" t="str">
        <f t="shared" si="4"/>
        <v/>
      </c>
      <c r="L199" s="146" t="str">
        <f>IF(PROVEEDORES!G200="","",PROVEEDORES!G200)</f>
        <v/>
      </c>
    </row>
    <row r="200" spans="3:12" ht="17.45" customHeight="1" x14ac:dyDescent="0.2">
      <c r="C200" s="158">
        <f t="shared" si="5"/>
        <v>194</v>
      </c>
      <c r="D200" s="146" t="str">
        <f>IF(PROVEEDORES!E201="","",PROVEEDORES!E201)</f>
        <v/>
      </c>
      <c r="E200" s="146" t="str">
        <f>IF(PROVEEDORES!F201="","",PROVEEDORES!F201)</f>
        <v/>
      </c>
      <c r="F200" s="146" t="str">
        <f>IF(PROVEEDORES!D201="","",PROVEEDORES!D201)</f>
        <v/>
      </c>
      <c r="G200" s="159">
        <f>SUMIF('EG-JUL'!$F$18:$F$516,PROVEEDORES!$D201,'EG-JUL'!P$18:P$516)</f>
        <v>0</v>
      </c>
      <c r="H200" s="159">
        <f>SUMIF('EG-JUL'!$F$18:$F$516,PROVEEDORES!$D201,'EG-JUL'!Q$18:Q$516)</f>
        <v>0</v>
      </c>
      <c r="I200" s="159">
        <f>SUMIF('EG-JUL'!$F$18:$F$516,PROVEEDORES!$D201,'EG-JUL'!R$18:R$516)</f>
        <v>0</v>
      </c>
      <c r="J200" s="159">
        <f>SUMIF('EG-JUL'!$F$18:$F$516,PROVEEDORES!$D201,'EG-JUL'!S$18:S$516)</f>
        <v>0</v>
      </c>
      <c r="K200" s="159" t="str">
        <f t="shared" ref="K200:K263" si="6">IF(G200+H200+I200+J200&gt;0,"C/Información","")</f>
        <v/>
      </c>
      <c r="L200" s="146" t="str">
        <f>IF(PROVEEDORES!G201="","",PROVEEDORES!G201)</f>
        <v/>
      </c>
    </row>
    <row r="201" spans="3:12" ht="17.45" customHeight="1" x14ac:dyDescent="0.2">
      <c r="C201" s="158">
        <f t="shared" ref="C201:C264" si="7">C200+1</f>
        <v>195</v>
      </c>
      <c r="D201" s="146" t="str">
        <f>IF(PROVEEDORES!E202="","",PROVEEDORES!E202)</f>
        <v/>
      </c>
      <c r="E201" s="146" t="str">
        <f>IF(PROVEEDORES!F202="","",PROVEEDORES!F202)</f>
        <v/>
      </c>
      <c r="F201" s="146" t="str">
        <f>IF(PROVEEDORES!D202="","",PROVEEDORES!D202)</f>
        <v/>
      </c>
      <c r="G201" s="159">
        <f>SUMIF('EG-JUL'!$F$18:$F$516,PROVEEDORES!$D202,'EG-JUL'!P$18:P$516)</f>
        <v>0</v>
      </c>
      <c r="H201" s="159">
        <f>SUMIF('EG-JUL'!$F$18:$F$516,PROVEEDORES!$D202,'EG-JUL'!Q$18:Q$516)</f>
        <v>0</v>
      </c>
      <c r="I201" s="159">
        <f>SUMIF('EG-JUL'!$F$18:$F$516,PROVEEDORES!$D202,'EG-JUL'!R$18:R$516)</f>
        <v>0</v>
      </c>
      <c r="J201" s="159">
        <f>SUMIF('EG-JUL'!$F$18:$F$516,PROVEEDORES!$D202,'EG-JUL'!S$18:S$516)</f>
        <v>0</v>
      </c>
      <c r="K201" s="159" t="str">
        <f t="shared" si="6"/>
        <v/>
      </c>
      <c r="L201" s="146" t="str">
        <f>IF(PROVEEDORES!G202="","",PROVEEDORES!G202)</f>
        <v/>
      </c>
    </row>
    <row r="202" spans="3:12" ht="17.45" customHeight="1" x14ac:dyDescent="0.2">
      <c r="C202" s="158">
        <f t="shared" si="7"/>
        <v>196</v>
      </c>
      <c r="D202" s="146" t="str">
        <f>IF(PROVEEDORES!E203="","",PROVEEDORES!E203)</f>
        <v/>
      </c>
      <c r="E202" s="146" t="str">
        <f>IF(PROVEEDORES!F203="","",PROVEEDORES!F203)</f>
        <v/>
      </c>
      <c r="F202" s="146" t="str">
        <f>IF(PROVEEDORES!D203="","",PROVEEDORES!D203)</f>
        <v/>
      </c>
      <c r="G202" s="159">
        <f>SUMIF('EG-JUL'!$F$18:$F$516,PROVEEDORES!$D203,'EG-JUL'!P$18:P$516)</f>
        <v>0</v>
      </c>
      <c r="H202" s="159">
        <f>SUMIF('EG-JUL'!$F$18:$F$516,PROVEEDORES!$D203,'EG-JUL'!Q$18:Q$516)</f>
        <v>0</v>
      </c>
      <c r="I202" s="159">
        <f>SUMIF('EG-JUL'!$F$18:$F$516,PROVEEDORES!$D203,'EG-JUL'!R$18:R$516)</f>
        <v>0</v>
      </c>
      <c r="J202" s="159">
        <f>SUMIF('EG-JUL'!$F$18:$F$516,PROVEEDORES!$D203,'EG-JUL'!S$18:S$516)</f>
        <v>0</v>
      </c>
      <c r="K202" s="159" t="str">
        <f t="shared" si="6"/>
        <v/>
      </c>
      <c r="L202" s="146" t="str">
        <f>IF(PROVEEDORES!G203="","",PROVEEDORES!G203)</f>
        <v/>
      </c>
    </row>
    <row r="203" spans="3:12" ht="17.45" customHeight="1" x14ac:dyDescent="0.2">
      <c r="C203" s="158">
        <f t="shared" si="7"/>
        <v>197</v>
      </c>
      <c r="D203" s="146" t="str">
        <f>IF(PROVEEDORES!E204="","",PROVEEDORES!E204)</f>
        <v/>
      </c>
      <c r="E203" s="146" t="str">
        <f>IF(PROVEEDORES!F204="","",PROVEEDORES!F204)</f>
        <v/>
      </c>
      <c r="F203" s="146" t="str">
        <f>IF(PROVEEDORES!D204="","",PROVEEDORES!D204)</f>
        <v/>
      </c>
      <c r="G203" s="159">
        <f>SUMIF('EG-JUL'!$F$18:$F$516,PROVEEDORES!$D204,'EG-JUL'!P$18:P$516)</f>
        <v>0</v>
      </c>
      <c r="H203" s="159">
        <f>SUMIF('EG-JUL'!$F$18:$F$516,PROVEEDORES!$D204,'EG-JUL'!Q$18:Q$516)</f>
        <v>0</v>
      </c>
      <c r="I203" s="159">
        <f>SUMIF('EG-JUL'!$F$18:$F$516,PROVEEDORES!$D204,'EG-JUL'!R$18:R$516)</f>
        <v>0</v>
      </c>
      <c r="J203" s="159">
        <f>SUMIF('EG-JUL'!$F$18:$F$516,PROVEEDORES!$D204,'EG-JUL'!S$18:S$516)</f>
        <v>0</v>
      </c>
      <c r="K203" s="159" t="str">
        <f t="shared" si="6"/>
        <v/>
      </c>
      <c r="L203" s="146" t="str">
        <f>IF(PROVEEDORES!G204="","",PROVEEDORES!G204)</f>
        <v/>
      </c>
    </row>
    <row r="204" spans="3:12" ht="17.45" customHeight="1" x14ac:dyDescent="0.2">
      <c r="C204" s="158">
        <f t="shared" si="7"/>
        <v>198</v>
      </c>
      <c r="D204" s="146" t="str">
        <f>IF(PROVEEDORES!E205="","",PROVEEDORES!E205)</f>
        <v/>
      </c>
      <c r="E204" s="146" t="str">
        <f>IF(PROVEEDORES!F205="","",PROVEEDORES!F205)</f>
        <v/>
      </c>
      <c r="F204" s="146" t="str">
        <f>IF(PROVEEDORES!D205="","",PROVEEDORES!D205)</f>
        <v/>
      </c>
      <c r="G204" s="159">
        <f>SUMIF('EG-JUL'!$F$18:$F$516,PROVEEDORES!$D205,'EG-JUL'!P$18:P$516)</f>
        <v>0</v>
      </c>
      <c r="H204" s="159">
        <f>SUMIF('EG-JUL'!$F$18:$F$516,PROVEEDORES!$D205,'EG-JUL'!Q$18:Q$516)</f>
        <v>0</v>
      </c>
      <c r="I204" s="159">
        <f>SUMIF('EG-JUL'!$F$18:$F$516,PROVEEDORES!$D205,'EG-JUL'!R$18:R$516)</f>
        <v>0</v>
      </c>
      <c r="J204" s="159">
        <f>SUMIF('EG-JUL'!$F$18:$F$516,PROVEEDORES!$D205,'EG-JUL'!S$18:S$516)</f>
        <v>0</v>
      </c>
      <c r="K204" s="159" t="str">
        <f t="shared" si="6"/>
        <v/>
      </c>
      <c r="L204" s="146" t="str">
        <f>IF(PROVEEDORES!G205="","",PROVEEDORES!G205)</f>
        <v/>
      </c>
    </row>
    <row r="205" spans="3:12" ht="17.45" customHeight="1" x14ac:dyDescent="0.2">
      <c r="C205" s="158">
        <f t="shared" si="7"/>
        <v>199</v>
      </c>
      <c r="D205" s="146" t="str">
        <f>IF(PROVEEDORES!E206="","",PROVEEDORES!E206)</f>
        <v/>
      </c>
      <c r="E205" s="146" t="str">
        <f>IF(PROVEEDORES!F206="","",PROVEEDORES!F206)</f>
        <v/>
      </c>
      <c r="F205" s="146" t="str">
        <f>IF(PROVEEDORES!D206="","",PROVEEDORES!D206)</f>
        <v/>
      </c>
      <c r="G205" s="159">
        <f>SUMIF('EG-JUL'!$F$18:$F$516,PROVEEDORES!$D206,'EG-JUL'!P$18:P$516)</f>
        <v>0</v>
      </c>
      <c r="H205" s="159">
        <f>SUMIF('EG-JUL'!$F$18:$F$516,PROVEEDORES!$D206,'EG-JUL'!Q$18:Q$516)</f>
        <v>0</v>
      </c>
      <c r="I205" s="159">
        <f>SUMIF('EG-JUL'!$F$18:$F$516,PROVEEDORES!$D206,'EG-JUL'!R$18:R$516)</f>
        <v>0</v>
      </c>
      <c r="J205" s="159">
        <f>SUMIF('EG-JUL'!$F$18:$F$516,PROVEEDORES!$D206,'EG-JUL'!S$18:S$516)</f>
        <v>0</v>
      </c>
      <c r="K205" s="159" t="str">
        <f t="shared" si="6"/>
        <v/>
      </c>
      <c r="L205" s="146" t="str">
        <f>IF(PROVEEDORES!G206="","",PROVEEDORES!G206)</f>
        <v/>
      </c>
    </row>
    <row r="206" spans="3:12" ht="17.45" customHeight="1" x14ac:dyDescent="0.2">
      <c r="C206" s="158">
        <f t="shared" si="7"/>
        <v>200</v>
      </c>
      <c r="D206" s="146" t="str">
        <f>IF(PROVEEDORES!E207="","",PROVEEDORES!E207)</f>
        <v/>
      </c>
      <c r="E206" s="146" t="str">
        <f>IF(PROVEEDORES!F207="","",PROVEEDORES!F207)</f>
        <v/>
      </c>
      <c r="F206" s="146" t="str">
        <f>IF(PROVEEDORES!D207="","",PROVEEDORES!D207)</f>
        <v/>
      </c>
      <c r="G206" s="159">
        <f>SUMIF('EG-JUL'!$F$18:$F$516,PROVEEDORES!$D207,'EG-JUL'!P$18:P$516)</f>
        <v>0</v>
      </c>
      <c r="H206" s="159">
        <f>SUMIF('EG-JUL'!$F$18:$F$516,PROVEEDORES!$D207,'EG-JUL'!Q$18:Q$516)</f>
        <v>0</v>
      </c>
      <c r="I206" s="159">
        <f>SUMIF('EG-JUL'!$F$18:$F$516,PROVEEDORES!$D207,'EG-JUL'!R$18:R$516)</f>
        <v>0</v>
      </c>
      <c r="J206" s="159">
        <f>SUMIF('EG-JUL'!$F$18:$F$516,PROVEEDORES!$D207,'EG-JUL'!S$18:S$516)</f>
        <v>0</v>
      </c>
      <c r="K206" s="159" t="str">
        <f t="shared" si="6"/>
        <v/>
      </c>
      <c r="L206" s="146" t="str">
        <f>IF(PROVEEDORES!G207="","",PROVEEDORES!G207)</f>
        <v/>
      </c>
    </row>
    <row r="207" spans="3:12" ht="17.45" customHeight="1" x14ac:dyDescent="0.2">
      <c r="C207" s="158">
        <f t="shared" si="7"/>
        <v>201</v>
      </c>
      <c r="D207" s="146" t="str">
        <f>IF(PROVEEDORES!E208="","",PROVEEDORES!E208)</f>
        <v/>
      </c>
      <c r="E207" s="146" t="str">
        <f>IF(PROVEEDORES!F208="","",PROVEEDORES!F208)</f>
        <v/>
      </c>
      <c r="F207" s="146" t="str">
        <f>IF(PROVEEDORES!D208="","",PROVEEDORES!D208)</f>
        <v/>
      </c>
      <c r="G207" s="159">
        <f>SUMIF('EG-JUL'!$F$18:$F$516,PROVEEDORES!$D208,'EG-JUL'!P$18:P$516)</f>
        <v>0</v>
      </c>
      <c r="H207" s="159">
        <f>SUMIF('EG-JUL'!$F$18:$F$516,PROVEEDORES!$D208,'EG-JUL'!Q$18:Q$516)</f>
        <v>0</v>
      </c>
      <c r="I207" s="159">
        <f>SUMIF('EG-JUL'!$F$18:$F$516,PROVEEDORES!$D208,'EG-JUL'!R$18:R$516)</f>
        <v>0</v>
      </c>
      <c r="J207" s="159">
        <f>SUMIF('EG-JUL'!$F$18:$F$516,PROVEEDORES!$D208,'EG-JUL'!S$18:S$516)</f>
        <v>0</v>
      </c>
      <c r="K207" s="159" t="str">
        <f t="shared" si="6"/>
        <v/>
      </c>
      <c r="L207" s="146" t="str">
        <f>IF(PROVEEDORES!G208="","",PROVEEDORES!G208)</f>
        <v/>
      </c>
    </row>
    <row r="208" spans="3:12" ht="17.45" customHeight="1" x14ac:dyDescent="0.2">
      <c r="C208" s="158">
        <f t="shared" si="7"/>
        <v>202</v>
      </c>
      <c r="D208" s="146" t="str">
        <f>IF(PROVEEDORES!E209="","",PROVEEDORES!E209)</f>
        <v/>
      </c>
      <c r="E208" s="146" t="str">
        <f>IF(PROVEEDORES!F209="","",PROVEEDORES!F209)</f>
        <v/>
      </c>
      <c r="F208" s="146" t="str">
        <f>IF(PROVEEDORES!D209="","",PROVEEDORES!D209)</f>
        <v/>
      </c>
      <c r="G208" s="159">
        <f>SUMIF('EG-JUL'!$F$18:$F$516,PROVEEDORES!$D209,'EG-JUL'!P$18:P$516)</f>
        <v>0</v>
      </c>
      <c r="H208" s="159">
        <f>SUMIF('EG-JUL'!$F$18:$F$516,PROVEEDORES!$D209,'EG-JUL'!Q$18:Q$516)</f>
        <v>0</v>
      </c>
      <c r="I208" s="159">
        <f>SUMIF('EG-JUL'!$F$18:$F$516,PROVEEDORES!$D209,'EG-JUL'!R$18:R$516)</f>
        <v>0</v>
      </c>
      <c r="J208" s="159">
        <f>SUMIF('EG-JUL'!$F$18:$F$516,PROVEEDORES!$D209,'EG-JUL'!S$18:S$516)</f>
        <v>0</v>
      </c>
      <c r="K208" s="159" t="str">
        <f t="shared" si="6"/>
        <v/>
      </c>
      <c r="L208" s="146" t="str">
        <f>IF(PROVEEDORES!G209="","",PROVEEDORES!G209)</f>
        <v/>
      </c>
    </row>
    <row r="209" spans="3:12" ht="17.45" customHeight="1" x14ac:dyDescent="0.2">
      <c r="C209" s="158">
        <f t="shared" si="7"/>
        <v>203</v>
      </c>
      <c r="D209" s="146" t="str">
        <f>IF(PROVEEDORES!E210="","",PROVEEDORES!E210)</f>
        <v/>
      </c>
      <c r="E209" s="146" t="str">
        <f>IF(PROVEEDORES!F210="","",PROVEEDORES!F210)</f>
        <v/>
      </c>
      <c r="F209" s="146" t="str">
        <f>IF(PROVEEDORES!D210="","",PROVEEDORES!D210)</f>
        <v/>
      </c>
      <c r="G209" s="159">
        <f>SUMIF('EG-JUL'!$F$18:$F$516,PROVEEDORES!$D210,'EG-JUL'!P$18:P$516)</f>
        <v>0</v>
      </c>
      <c r="H209" s="159">
        <f>SUMIF('EG-JUL'!$F$18:$F$516,PROVEEDORES!$D210,'EG-JUL'!Q$18:Q$516)</f>
        <v>0</v>
      </c>
      <c r="I209" s="159">
        <f>SUMIF('EG-JUL'!$F$18:$F$516,PROVEEDORES!$D210,'EG-JUL'!R$18:R$516)</f>
        <v>0</v>
      </c>
      <c r="J209" s="159">
        <f>SUMIF('EG-JUL'!$F$18:$F$516,PROVEEDORES!$D210,'EG-JUL'!S$18:S$516)</f>
        <v>0</v>
      </c>
      <c r="K209" s="159" t="str">
        <f t="shared" si="6"/>
        <v/>
      </c>
      <c r="L209" s="146" t="str">
        <f>IF(PROVEEDORES!G210="","",PROVEEDORES!G210)</f>
        <v/>
      </c>
    </row>
    <row r="210" spans="3:12" ht="17.45" customHeight="1" x14ac:dyDescent="0.2">
      <c r="C210" s="158">
        <f t="shared" si="7"/>
        <v>204</v>
      </c>
      <c r="D210" s="146" t="str">
        <f>IF(PROVEEDORES!E211="","",PROVEEDORES!E211)</f>
        <v/>
      </c>
      <c r="E210" s="146" t="str">
        <f>IF(PROVEEDORES!F211="","",PROVEEDORES!F211)</f>
        <v/>
      </c>
      <c r="F210" s="146" t="str">
        <f>IF(PROVEEDORES!D211="","",PROVEEDORES!D211)</f>
        <v/>
      </c>
      <c r="G210" s="159">
        <f>SUMIF('EG-JUL'!$F$18:$F$516,PROVEEDORES!$D211,'EG-JUL'!P$18:P$516)</f>
        <v>0</v>
      </c>
      <c r="H210" s="159">
        <f>SUMIF('EG-JUL'!$F$18:$F$516,PROVEEDORES!$D211,'EG-JUL'!Q$18:Q$516)</f>
        <v>0</v>
      </c>
      <c r="I210" s="159">
        <f>SUMIF('EG-JUL'!$F$18:$F$516,PROVEEDORES!$D211,'EG-JUL'!R$18:R$516)</f>
        <v>0</v>
      </c>
      <c r="J210" s="159">
        <f>SUMIF('EG-JUL'!$F$18:$F$516,PROVEEDORES!$D211,'EG-JUL'!S$18:S$516)</f>
        <v>0</v>
      </c>
      <c r="K210" s="159" t="str">
        <f t="shared" si="6"/>
        <v/>
      </c>
      <c r="L210" s="146" t="str">
        <f>IF(PROVEEDORES!G211="","",PROVEEDORES!G211)</f>
        <v/>
      </c>
    </row>
    <row r="211" spans="3:12" ht="17.45" customHeight="1" x14ac:dyDescent="0.2">
      <c r="C211" s="158">
        <f t="shared" si="7"/>
        <v>205</v>
      </c>
      <c r="D211" s="146" t="str">
        <f>IF(PROVEEDORES!E212="","",PROVEEDORES!E212)</f>
        <v/>
      </c>
      <c r="E211" s="146" t="str">
        <f>IF(PROVEEDORES!F212="","",PROVEEDORES!F212)</f>
        <v/>
      </c>
      <c r="F211" s="146" t="str">
        <f>IF(PROVEEDORES!D212="","",PROVEEDORES!D212)</f>
        <v/>
      </c>
      <c r="G211" s="159">
        <f>SUMIF('EG-JUL'!$F$18:$F$516,PROVEEDORES!$D212,'EG-JUL'!P$18:P$516)</f>
        <v>0</v>
      </c>
      <c r="H211" s="159">
        <f>SUMIF('EG-JUL'!$F$18:$F$516,PROVEEDORES!$D212,'EG-JUL'!Q$18:Q$516)</f>
        <v>0</v>
      </c>
      <c r="I211" s="159">
        <f>SUMIF('EG-JUL'!$F$18:$F$516,PROVEEDORES!$D212,'EG-JUL'!R$18:R$516)</f>
        <v>0</v>
      </c>
      <c r="J211" s="159">
        <f>SUMIF('EG-JUL'!$F$18:$F$516,PROVEEDORES!$D212,'EG-JUL'!S$18:S$516)</f>
        <v>0</v>
      </c>
      <c r="K211" s="159" t="str">
        <f t="shared" si="6"/>
        <v/>
      </c>
      <c r="L211" s="146" t="str">
        <f>IF(PROVEEDORES!G212="","",PROVEEDORES!G212)</f>
        <v/>
      </c>
    </row>
    <row r="212" spans="3:12" ht="17.45" customHeight="1" x14ac:dyDescent="0.2">
      <c r="C212" s="158">
        <f t="shared" si="7"/>
        <v>206</v>
      </c>
      <c r="D212" s="146" t="str">
        <f>IF(PROVEEDORES!E213="","",PROVEEDORES!E213)</f>
        <v/>
      </c>
      <c r="E212" s="146" t="str">
        <f>IF(PROVEEDORES!F213="","",PROVEEDORES!F213)</f>
        <v/>
      </c>
      <c r="F212" s="146" t="str">
        <f>IF(PROVEEDORES!D213="","",PROVEEDORES!D213)</f>
        <v/>
      </c>
      <c r="G212" s="159">
        <f>SUMIF('EG-JUL'!$F$18:$F$516,PROVEEDORES!$D213,'EG-JUL'!P$18:P$516)</f>
        <v>0</v>
      </c>
      <c r="H212" s="159">
        <f>SUMIF('EG-JUL'!$F$18:$F$516,PROVEEDORES!$D213,'EG-JUL'!Q$18:Q$516)</f>
        <v>0</v>
      </c>
      <c r="I212" s="159">
        <f>SUMIF('EG-JUL'!$F$18:$F$516,PROVEEDORES!$D213,'EG-JUL'!R$18:R$516)</f>
        <v>0</v>
      </c>
      <c r="J212" s="159">
        <f>SUMIF('EG-JUL'!$F$18:$F$516,PROVEEDORES!$D213,'EG-JUL'!S$18:S$516)</f>
        <v>0</v>
      </c>
      <c r="K212" s="159" t="str">
        <f t="shared" si="6"/>
        <v/>
      </c>
      <c r="L212" s="146" t="str">
        <f>IF(PROVEEDORES!G213="","",PROVEEDORES!G213)</f>
        <v/>
      </c>
    </row>
    <row r="213" spans="3:12" ht="17.45" customHeight="1" x14ac:dyDescent="0.2">
      <c r="C213" s="158">
        <f t="shared" si="7"/>
        <v>207</v>
      </c>
      <c r="D213" s="146" t="str">
        <f>IF(PROVEEDORES!E214="","",PROVEEDORES!E214)</f>
        <v/>
      </c>
      <c r="E213" s="146" t="str">
        <f>IF(PROVEEDORES!F214="","",PROVEEDORES!F214)</f>
        <v/>
      </c>
      <c r="F213" s="146" t="str">
        <f>IF(PROVEEDORES!D214="","",PROVEEDORES!D214)</f>
        <v/>
      </c>
      <c r="G213" s="159">
        <f>SUMIF('EG-JUL'!$F$18:$F$516,PROVEEDORES!$D214,'EG-JUL'!P$18:P$516)</f>
        <v>0</v>
      </c>
      <c r="H213" s="159">
        <f>SUMIF('EG-JUL'!$F$18:$F$516,PROVEEDORES!$D214,'EG-JUL'!Q$18:Q$516)</f>
        <v>0</v>
      </c>
      <c r="I213" s="159">
        <f>SUMIF('EG-JUL'!$F$18:$F$516,PROVEEDORES!$D214,'EG-JUL'!R$18:R$516)</f>
        <v>0</v>
      </c>
      <c r="J213" s="159">
        <f>SUMIF('EG-JUL'!$F$18:$F$516,PROVEEDORES!$D214,'EG-JUL'!S$18:S$516)</f>
        <v>0</v>
      </c>
      <c r="K213" s="159" t="str">
        <f t="shared" si="6"/>
        <v/>
      </c>
      <c r="L213" s="146" t="str">
        <f>IF(PROVEEDORES!G214="","",PROVEEDORES!G214)</f>
        <v/>
      </c>
    </row>
    <row r="214" spans="3:12" ht="17.45" customHeight="1" x14ac:dyDescent="0.2">
      <c r="C214" s="158">
        <f t="shared" si="7"/>
        <v>208</v>
      </c>
      <c r="D214" s="146" t="str">
        <f>IF(PROVEEDORES!E215="","",PROVEEDORES!E215)</f>
        <v/>
      </c>
      <c r="E214" s="146" t="str">
        <f>IF(PROVEEDORES!F215="","",PROVEEDORES!F215)</f>
        <v/>
      </c>
      <c r="F214" s="146" t="str">
        <f>IF(PROVEEDORES!D215="","",PROVEEDORES!D215)</f>
        <v/>
      </c>
      <c r="G214" s="159">
        <f>SUMIF('EG-JUL'!$F$18:$F$516,PROVEEDORES!$D215,'EG-JUL'!P$18:P$516)</f>
        <v>0</v>
      </c>
      <c r="H214" s="159">
        <f>SUMIF('EG-JUL'!$F$18:$F$516,PROVEEDORES!$D215,'EG-JUL'!Q$18:Q$516)</f>
        <v>0</v>
      </c>
      <c r="I214" s="159">
        <f>SUMIF('EG-JUL'!$F$18:$F$516,PROVEEDORES!$D215,'EG-JUL'!R$18:R$516)</f>
        <v>0</v>
      </c>
      <c r="J214" s="159">
        <f>SUMIF('EG-JUL'!$F$18:$F$516,PROVEEDORES!$D215,'EG-JUL'!S$18:S$516)</f>
        <v>0</v>
      </c>
      <c r="K214" s="159" t="str">
        <f t="shared" si="6"/>
        <v/>
      </c>
      <c r="L214" s="146" t="str">
        <f>IF(PROVEEDORES!G215="","",PROVEEDORES!G215)</f>
        <v/>
      </c>
    </row>
    <row r="215" spans="3:12" ht="17.45" customHeight="1" x14ac:dyDescent="0.2">
      <c r="C215" s="158">
        <f t="shared" si="7"/>
        <v>209</v>
      </c>
      <c r="D215" s="146" t="str">
        <f>IF(PROVEEDORES!E216="","",PROVEEDORES!E216)</f>
        <v/>
      </c>
      <c r="E215" s="146" t="str">
        <f>IF(PROVEEDORES!F216="","",PROVEEDORES!F216)</f>
        <v/>
      </c>
      <c r="F215" s="146" t="str">
        <f>IF(PROVEEDORES!D216="","",PROVEEDORES!D216)</f>
        <v/>
      </c>
      <c r="G215" s="159">
        <f>SUMIF('EG-JUL'!$F$18:$F$516,PROVEEDORES!$D216,'EG-JUL'!P$18:P$516)</f>
        <v>0</v>
      </c>
      <c r="H215" s="159">
        <f>SUMIF('EG-JUL'!$F$18:$F$516,PROVEEDORES!$D216,'EG-JUL'!Q$18:Q$516)</f>
        <v>0</v>
      </c>
      <c r="I215" s="159">
        <f>SUMIF('EG-JUL'!$F$18:$F$516,PROVEEDORES!$D216,'EG-JUL'!R$18:R$516)</f>
        <v>0</v>
      </c>
      <c r="J215" s="159">
        <f>SUMIF('EG-JUL'!$F$18:$F$516,PROVEEDORES!$D216,'EG-JUL'!S$18:S$516)</f>
        <v>0</v>
      </c>
      <c r="K215" s="159" t="str">
        <f t="shared" si="6"/>
        <v/>
      </c>
      <c r="L215" s="146" t="str">
        <f>IF(PROVEEDORES!G216="","",PROVEEDORES!G216)</f>
        <v/>
      </c>
    </row>
    <row r="216" spans="3:12" ht="17.45" customHeight="1" x14ac:dyDescent="0.2">
      <c r="C216" s="158">
        <f t="shared" si="7"/>
        <v>210</v>
      </c>
      <c r="D216" s="146" t="str">
        <f>IF(PROVEEDORES!E217="","",PROVEEDORES!E217)</f>
        <v/>
      </c>
      <c r="E216" s="146" t="str">
        <f>IF(PROVEEDORES!F217="","",PROVEEDORES!F217)</f>
        <v/>
      </c>
      <c r="F216" s="146" t="str">
        <f>IF(PROVEEDORES!D217="","",PROVEEDORES!D217)</f>
        <v/>
      </c>
      <c r="G216" s="159">
        <f>SUMIF('EG-JUL'!$F$18:$F$516,PROVEEDORES!$D217,'EG-JUL'!P$18:P$516)</f>
        <v>0</v>
      </c>
      <c r="H216" s="159">
        <f>SUMIF('EG-JUL'!$F$18:$F$516,PROVEEDORES!$D217,'EG-JUL'!Q$18:Q$516)</f>
        <v>0</v>
      </c>
      <c r="I216" s="159">
        <f>SUMIF('EG-JUL'!$F$18:$F$516,PROVEEDORES!$D217,'EG-JUL'!R$18:R$516)</f>
        <v>0</v>
      </c>
      <c r="J216" s="159">
        <f>SUMIF('EG-JUL'!$F$18:$F$516,PROVEEDORES!$D217,'EG-JUL'!S$18:S$516)</f>
        <v>0</v>
      </c>
      <c r="K216" s="159" t="str">
        <f t="shared" si="6"/>
        <v/>
      </c>
      <c r="L216" s="146" t="str">
        <f>IF(PROVEEDORES!G217="","",PROVEEDORES!G217)</f>
        <v/>
      </c>
    </row>
    <row r="217" spans="3:12" ht="17.45" customHeight="1" x14ac:dyDescent="0.2">
      <c r="C217" s="158">
        <f t="shared" si="7"/>
        <v>211</v>
      </c>
      <c r="D217" s="146" t="str">
        <f>IF(PROVEEDORES!E218="","",PROVEEDORES!E218)</f>
        <v/>
      </c>
      <c r="E217" s="146" t="str">
        <f>IF(PROVEEDORES!F218="","",PROVEEDORES!F218)</f>
        <v/>
      </c>
      <c r="F217" s="146" t="str">
        <f>IF(PROVEEDORES!D218="","",PROVEEDORES!D218)</f>
        <v/>
      </c>
      <c r="G217" s="159">
        <f>SUMIF('EG-JUL'!$F$18:$F$516,PROVEEDORES!$D218,'EG-JUL'!P$18:P$516)</f>
        <v>0</v>
      </c>
      <c r="H217" s="159">
        <f>SUMIF('EG-JUL'!$F$18:$F$516,PROVEEDORES!$D218,'EG-JUL'!Q$18:Q$516)</f>
        <v>0</v>
      </c>
      <c r="I217" s="159">
        <f>SUMIF('EG-JUL'!$F$18:$F$516,PROVEEDORES!$D218,'EG-JUL'!R$18:R$516)</f>
        <v>0</v>
      </c>
      <c r="J217" s="159">
        <f>SUMIF('EG-JUL'!$F$18:$F$516,PROVEEDORES!$D218,'EG-JUL'!S$18:S$516)</f>
        <v>0</v>
      </c>
      <c r="K217" s="159" t="str">
        <f t="shared" si="6"/>
        <v/>
      </c>
      <c r="L217" s="146" t="str">
        <f>IF(PROVEEDORES!G218="","",PROVEEDORES!G218)</f>
        <v/>
      </c>
    </row>
    <row r="218" spans="3:12" ht="17.45" customHeight="1" x14ac:dyDescent="0.2">
      <c r="C218" s="158">
        <f t="shared" si="7"/>
        <v>212</v>
      </c>
      <c r="D218" s="146" t="str">
        <f>IF(PROVEEDORES!E219="","",PROVEEDORES!E219)</f>
        <v/>
      </c>
      <c r="E218" s="146" t="str">
        <f>IF(PROVEEDORES!F219="","",PROVEEDORES!F219)</f>
        <v/>
      </c>
      <c r="F218" s="146" t="str">
        <f>IF(PROVEEDORES!D219="","",PROVEEDORES!D219)</f>
        <v/>
      </c>
      <c r="G218" s="159">
        <f>SUMIF('EG-JUL'!$F$18:$F$516,PROVEEDORES!$D219,'EG-JUL'!P$18:P$516)</f>
        <v>0</v>
      </c>
      <c r="H218" s="159">
        <f>SUMIF('EG-JUL'!$F$18:$F$516,PROVEEDORES!$D219,'EG-JUL'!Q$18:Q$516)</f>
        <v>0</v>
      </c>
      <c r="I218" s="159">
        <f>SUMIF('EG-JUL'!$F$18:$F$516,PROVEEDORES!$D219,'EG-JUL'!R$18:R$516)</f>
        <v>0</v>
      </c>
      <c r="J218" s="159">
        <f>SUMIF('EG-JUL'!$F$18:$F$516,PROVEEDORES!$D219,'EG-JUL'!S$18:S$516)</f>
        <v>0</v>
      </c>
      <c r="K218" s="159" t="str">
        <f t="shared" si="6"/>
        <v/>
      </c>
      <c r="L218" s="146" t="str">
        <f>IF(PROVEEDORES!G219="","",PROVEEDORES!G219)</f>
        <v/>
      </c>
    </row>
    <row r="219" spans="3:12" ht="17.45" customHeight="1" x14ac:dyDescent="0.2">
      <c r="C219" s="158">
        <f t="shared" si="7"/>
        <v>213</v>
      </c>
      <c r="D219" s="146" t="str">
        <f>IF(PROVEEDORES!E220="","",PROVEEDORES!E220)</f>
        <v/>
      </c>
      <c r="E219" s="146" t="str">
        <f>IF(PROVEEDORES!F220="","",PROVEEDORES!F220)</f>
        <v/>
      </c>
      <c r="F219" s="146" t="str">
        <f>IF(PROVEEDORES!D220="","",PROVEEDORES!D220)</f>
        <v/>
      </c>
      <c r="G219" s="159">
        <f>SUMIF('EG-JUL'!$F$18:$F$516,PROVEEDORES!$D220,'EG-JUL'!P$18:P$516)</f>
        <v>0</v>
      </c>
      <c r="H219" s="159">
        <f>SUMIF('EG-JUL'!$F$18:$F$516,PROVEEDORES!$D220,'EG-JUL'!Q$18:Q$516)</f>
        <v>0</v>
      </c>
      <c r="I219" s="159">
        <f>SUMIF('EG-JUL'!$F$18:$F$516,PROVEEDORES!$D220,'EG-JUL'!R$18:R$516)</f>
        <v>0</v>
      </c>
      <c r="J219" s="159">
        <f>SUMIF('EG-JUL'!$F$18:$F$516,PROVEEDORES!$D220,'EG-JUL'!S$18:S$516)</f>
        <v>0</v>
      </c>
      <c r="K219" s="159" t="str">
        <f t="shared" si="6"/>
        <v/>
      </c>
      <c r="L219" s="146" t="str">
        <f>IF(PROVEEDORES!G220="","",PROVEEDORES!G220)</f>
        <v/>
      </c>
    </row>
    <row r="220" spans="3:12" ht="17.45" customHeight="1" x14ac:dyDescent="0.2">
      <c r="C220" s="158">
        <f t="shared" si="7"/>
        <v>214</v>
      </c>
      <c r="D220" s="146" t="str">
        <f>IF(PROVEEDORES!E221="","",PROVEEDORES!E221)</f>
        <v/>
      </c>
      <c r="E220" s="146" t="str">
        <f>IF(PROVEEDORES!F221="","",PROVEEDORES!F221)</f>
        <v/>
      </c>
      <c r="F220" s="146" t="str">
        <f>IF(PROVEEDORES!D221="","",PROVEEDORES!D221)</f>
        <v/>
      </c>
      <c r="G220" s="159">
        <f>SUMIF('EG-JUL'!$F$18:$F$516,PROVEEDORES!$D221,'EG-JUL'!P$18:P$516)</f>
        <v>0</v>
      </c>
      <c r="H220" s="159">
        <f>SUMIF('EG-JUL'!$F$18:$F$516,PROVEEDORES!$D221,'EG-JUL'!Q$18:Q$516)</f>
        <v>0</v>
      </c>
      <c r="I220" s="159">
        <f>SUMIF('EG-JUL'!$F$18:$F$516,PROVEEDORES!$D221,'EG-JUL'!R$18:R$516)</f>
        <v>0</v>
      </c>
      <c r="J220" s="159">
        <f>SUMIF('EG-JUL'!$F$18:$F$516,PROVEEDORES!$D221,'EG-JUL'!S$18:S$516)</f>
        <v>0</v>
      </c>
      <c r="K220" s="159" t="str">
        <f t="shared" si="6"/>
        <v/>
      </c>
      <c r="L220" s="146" t="str">
        <f>IF(PROVEEDORES!G221="","",PROVEEDORES!G221)</f>
        <v/>
      </c>
    </row>
    <row r="221" spans="3:12" ht="17.45" customHeight="1" x14ac:dyDescent="0.2">
      <c r="C221" s="158">
        <f t="shared" si="7"/>
        <v>215</v>
      </c>
      <c r="D221" s="146" t="str">
        <f>IF(PROVEEDORES!E222="","",PROVEEDORES!E222)</f>
        <v/>
      </c>
      <c r="E221" s="146" t="str">
        <f>IF(PROVEEDORES!F222="","",PROVEEDORES!F222)</f>
        <v/>
      </c>
      <c r="F221" s="146" t="str">
        <f>IF(PROVEEDORES!D222="","",PROVEEDORES!D222)</f>
        <v/>
      </c>
      <c r="G221" s="159">
        <f>SUMIF('EG-JUL'!$F$18:$F$516,PROVEEDORES!$D222,'EG-JUL'!P$18:P$516)</f>
        <v>0</v>
      </c>
      <c r="H221" s="159">
        <f>SUMIF('EG-JUL'!$F$18:$F$516,PROVEEDORES!$D222,'EG-JUL'!Q$18:Q$516)</f>
        <v>0</v>
      </c>
      <c r="I221" s="159">
        <f>SUMIF('EG-JUL'!$F$18:$F$516,PROVEEDORES!$D222,'EG-JUL'!R$18:R$516)</f>
        <v>0</v>
      </c>
      <c r="J221" s="159">
        <f>SUMIF('EG-JUL'!$F$18:$F$516,PROVEEDORES!$D222,'EG-JUL'!S$18:S$516)</f>
        <v>0</v>
      </c>
      <c r="K221" s="159" t="str">
        <f t="shared" si="6"/>
        <v/>
      </c>
      <c r="L221" s="146" t="str">
        <f>IF(PROVEEDORES!G222="","",PROVEEDORES!G222)</f>
        <v/>
      </c>
    </row>
    <row r="222" spans="3:12" ht="17.45" customHeight="1" x14ac:dyDescent="0.2">
      <c r="C222" s="158">
        <f t="shared" si="7"/>
        <v>216</v>
      </c>
      <c r="D222" s="146" t="str">
        <f>IF(PROVEEDORES!E223="","",PROVEEDORES!E223)</f>
        <v/>
      </c>
      <c r="E222" s="146" t="str">
        <f>IF(PROVEEDORES!F223="","",PROVEEDORES!F223)</f>
        <v/>
      </c>
      <c r="F222" s="146" t="str">
        <f>IF(PROVEEDORES!D223="","",PROVEEDORES!D223)</f>
        <v/>
      </c>
      <c r="G222" s="159">
        <f>SUMIF('EG-JUL'!$F$18:$F$516,PROVEEDORES!$D223,'EG-JUL'!P$18:P$516)</f>
        <v>0</v>
      </c>
      <c r="H222" s="159">
        <f>SUMIF('EG-JUL'!$F$18:$F$516,PROVEEDORES!$D223,'EG-JUL'!Q$18:Q$516)</f>
        <v>0</v>
      </c>
      <c r="I222" s="159">
        <f>SUMIF('EG-JUL'!$F$18:$F$516,PROVEEDORES!$D223,'EG-JUL'!R$18:R$516)</f>
        <v>0</v>
      </c>
      <c r="J222" s="159">
        <f>SUMIF('EG-JUL'!$F$18:$F$516,PROVEEDORES!$D223,'EG-JUL'!S$18:S$516)</f>
        <v>0</v>
      </c>
      <c r="K222" s="159" t="str">
        <f t="shared" si="6"/>
        <v/>
      </c>
      <c r="L222" s="146" t="str">
        <f>IF(PROVEEDORES!G223="","",PROVEEDORES!G223)</f>
        <v/>
      </c>
    </row>
    <row r="223" spans="3:12" ht="17.45" customHeight="1" x14ac:dyDescent="0.2">
      <c r="C223" s="158">
        <f t="shared" si="7"/>
        <v>217</v>
      </c>
      <c r="D223" s="146" t="str">
        <f>IF(PROVEEDORES!E224="","",PROVEEDORES!E224)</f>
        <v/>
      </c>
      <c r="E223" s="146" t="str">
        <f>IF(PROVEEDORES!F224="","",PROVEEDORES!F224)</f>
        <v/>
      </c>
      <c r="F223" s="146" t="str">
        <f>IF(PROVEEDORES!D224="","",PROVEEDORES!D224)</f>
        <v/>
      </c>
      <c r="G223" s="159">
        <f>SUMIF('EG-JUL'!$F$18:$F$516,PROVEEDORES!$D224,'EG-JUL'!P$18:P$516)</f>
        <v>0</v>
      </c>
      <c r="H223" s="159">
        <f>SUMIF('EG-JUL'!$F$18:$F$516,PROVEEDORES!$D224,'EG-JUL'!Q$18:Q$516)</f>
        <v>0</v>
      </c>
      <c r="I223" s="159">
        <f>SUMIF('EG-JUL'!$F$18:$F$516,PROVEEDORES!$D224,'EG-JUL'!R$18:R$516)</f>
        <v>0</v>
      </c>
      <c r="J223" s="159">
        <f>SUMIF('EG-JUL'!$F$18:$F$516,PROVEEDORES!$D224,'EG-JUL'!S$18:S$516)</f>
        <v>0</v>
      </c>
      <c r="K223" s="159" t="str">
        <f t="shared" si="6"/>
        <v/>
      </c>
      <c r="L223" s="146" t="str">
        <f>IF(PROVEEDORES!G224="","",PROVEEDORES!G224)</f>
        <v/>
      </c>
    </row>
    <row r="224" spans="3:12" ht="17.45" customHeight="1" x14ac:dyDescent="0.2">
      <c r="C224" s="158">
        <f t="shared" si="7"/>
        <v>218</v>
      </c>
      <c r="D224" s="146" t="str">
        <f>IF(PROVEEDORES!E225="","",PROVEEDORES!E225)</f>
        <v/>
      </c>
      <c r="E224" s="146" t="str">
        <f>IF(PROVEEDORES!F225="","",PROVEEDORES!F225)</f>
        <v/>
      </c>
      <c r="F224" s="146" t="str">
        <f>IF(PROVEEDORES!D225="","",PROVEEDORES!D225)</f>
        <v/>
      </c>
      <c r="G224" s="159">
        <f>SUMIF('EG-JUL'!$F$18:$F$516,PROVEEDORES!$D225,'EG-JUL'!P$18:P$516)</f>
        <v>0</v>
      </c>
      <c r="H224" s="159">
        <f>SUMIF('EG-JUL'!$F$18:$F$516,PROVEEDORES!$D225,'EG-JUL'!Q$18:Q$516)</f>
        <v>0</v>
      </c>
      <c r="I224" s="159">
        <f>SUMIF('EG-JUL'!$F$18:$F$516,PROVEEDORES!$D225,'EG-JUL'!R$18:R$516)</f>
        <v>0</v>
      </c>
      <c r="J224" s="159">
        <f>SUMIF('EG-JUL'!$F$18:$F$516,PROVEEDORES!$D225,'EG-JUL'!S$18:S$516)</f>
        <v>0</v>
      </c>
      <c r="K224" s="159" t="str">
        <f t="shared" si="6"/>
        <v/>
      </c>
      <c r="L224" s="146" t="str">
        <f>IF(PROVEEDORES!G225="","",PROVEEDORES!G225)</f>
        <v/>
      </c>
    </row>
    <row r="225" spans="3:12" ht="17.45" customHeight="1" x14ac:dyDescent="0.2">
      <c r="C225" s="158">
        <f t="shared" si="7"/>
        <v>219</v>
      </c>
      <c r="D225" s="146" t="str">
        <f>IF(PROVEEDORES!E226="","",PROVEEDORES!E226)</f>
        <v/>
      </c>
      <c r="E225" s="146" t="str">
        <f>IF(PROVEEDORES!F226="","",PROVEEDORES!F226)</f>
        <v/>
      </c>
      <c r="F225" s="146" t="str">
        <f>IF(PROVEEDORES!D226="","",PROVEEDORES!D226)</f>
        <v/>
      </c>
      <c r="G225" s="159">
        <f>SUMIF('EG-JUL'!$F$18:$F$516,PROVEEDORES!$D226,'EG-JUL'!P$18:P$516)</f>
        <v>0</v>
      </c>
      <c r="H225" s="159">
        <f>SUMIF('EG-JUL'!$F$18:$F$516,PROVEEDORES!$D226,'EG-JUL'!Q$18:Q$516)</f>
        <v>0</v>
      </c>
      <c r="I225" s="159">
        <f>SUMIF('EG-JUL'!$F$18:$F$516,PROVEEDORES!$D226,'EG-JUL'!R$18:R$516)</f>
        <v>0</v>
      </c>
      <c r="J225" s="159">
        <f>SUMIF('EG-JUL'!$F$18:$F$516,PROVEEDORES!$D226,'EG-JUL'!S$18:S$516)</f>
        <v>0</v>
      </c>
      <c r="K225" s="159" t="str">
        <f t="shared" si="6"/>
        <v/>
      </c>
      <c r="L225" s="146" t="str">
        <f>IF(PROVEEDORES!G226="","",PROVEEDORES!G226)</f>
        <v/>
      </c>
    </row>
    <row r="226" spans="3:12" ht="17.45" customHeight="1" x14ac:dyDescent="0.2">
      <c r="C226" s="158">
        <f t="shared" si="7"/>
        <v>220</v>
      </c>
      <c r="D226" s="146" t="str">
        <f>IF(PROVEEDORES!E227="","",PROVEEDORES!E227)</f>
        <v/>
      </c>
      <c r="E226" s="146" t="str">
        <f>IF(PROVEEDORES!F227="","",PROVEEDORES!F227)</f>
        <v/>
      </c>
      <c r="F226" s="146" t="str">
        <f>IF(PROVEEDORES!D227="","",PROVEEDORES!D227)</f>
        <v/>
      </c>
      <c r="G226" s="159">
        <f>SUMIF('EG-JUL'!$F$18:$F$516,PROVEEDORES!$D227,'EG-JUL'!P$18:P$516)</f>
        <v>0</v>
      </c>
      <c r="H226" s="159">
        <f>SUMIF('EG-JUL'!$F$18:$F$516,PROVEEDORES!$D227,'EG-JUL'!Q$18:Q$516)</f>
        <v>0</v>
      </c>
      <c r="I226" s="159">
        <f>SUMIF('EG-JUL'!$F$18:$F$516,PROVEEDORES!$D227,'EG-JUL'!R$18:R$516)</f>
        <v>0</v>
      </c>
      <c r="J226" s="159">
        <f>SUMIF('EG-JUL'!$F$18:$F$516,PROVEEDORES!$D227,'EG-JUL'!S$18:S$516)</f>
        <v>0</v>
      </c>
      <c r="K226" s="159" t="str">
        <f t="shared" si="6"/>
        <v/>
      </c>
      <c r="L226" s="146" t="str">
        <f>IF(PROVEEDORES!G227="","",PROVEEDORES!G227)</f>
        <v/>
      </c>
    </row>
    <row r="227" spans="3:12" ht="17.45" customHeight="1" x14ac:dyDescent="0.2">
      <c r="C227" s="158">
        <f t="shared" si="7"/>
        <v>221</v>
      </c>
      <c r="D227" s="146" t="str">
        <f>IF(PROVEEDORES!E228="","",PROVEEDORES!E228)</f>
        <v/>
      </c>
      <c r="E227" s="146" t="str">
        <f>IF(PROVEEDORES!F228="","",PROVEEDORES!F228)</f>
        <v/>
      </c>
      <c r="F227" s="146" t="str">
        <f>IF(PROVEEDORES!D228="","",PROVEEDORES!D228)</f>
        <v/>
      </c>
      <c r="G227" s="159">
        <f>SUMIF('EG-JUL'!$F$18:$F$516,PROVEEDORES!$D228,'EG-JUL'!P$18:P$516)</f>
        <v>0</v>
      </c>
      <c r="H227" s="159">
        <f>SUMIF('EG-JUL'!$F$18:$F$516,PROVEEDORES!$D228,'EG-JUL'!Q$18:Q$516)</f>
        <v>0</v>
      </c>
      <c r="I227" s="159">
        <f>SUMIF('EG-JUL'!$F$18:$F$516,PROVEEDORES!$D228,'EG-JUL'!R$18:R$516)</f>
        <v>0</v>
      </c>
      <c r="J227" s="159">
        <f>SUMIF('EG-JUL'!$F$18:$F$516,PROVEEDORES!$D228,'EG-JUL'!S$18:S$516)</f>
        <v>0</v>
      </c>
      <c r="K227" s="159" t="str">
        <f t="shared" si="6"/>
        <v/>
      </c>
      <c r="L227" s="146" t="str">
        <f>IF(PROVEEDORES!G228="","",PROVEEDORES!G228)</f>
        <v/>
      </c>
    </row>
    <row r="228" spans="3:12" ht="17.45" customHeight="1" x14ac:dyDescent="0.2">
      <c r="C228" s="158">
        <f t="shared" si="7"/>
        <v>222</v>
      </c>
      <c r="D228" s="146" t="str">
        <f>IF(PROVEEDORES!E229="","",PROVEEDORES!E229)</f>
        <v/>
      </c>
      <c r="E228" s="146" t="str">
        <f>IF(PROVEEDORES!F229="","",PROVEEDORES!F229)</f>
        <v/>
      </c>
      <c r="F228" s="146" t="str">
        <f>IF(PROVEEDORES!D229="","",PROVEEDORES!D229)</f>
        <v/>
      </c>
      <c r="G228" s="159">
        <f>SUMIF('EG-JUL'!$F$18:$F$516,PROVEEDORES!$D229,'EG-JUL'!P$18:P$516)</f>
        <v>0</v>
      </c>
      <c r="H228" s="159">
        <f>SUMIF('EG-JUL'!$F$18:$F$516,PROVEEDORES!$D229,'EG-JUL'!Q$18:Q$516)</f>
        <v>0</v>
      </c>
      <c r="I228" s="159">
        <f>SUMIF('EG-JUL'!$F$18:$F$516,PROVEEDORES!$D229,'EG-JUL'!R$18:R$516)</f>
        <v>0</v>
      </c>
      <c r="J228" s="159">
        <f>SUMIF('EG-JUL'!$F$18:$F$516,PROVEEDORES!$D229,'EG-JUL'!S$18:S$516)</f>
        <v>0</v>
      </c>
      <c r="K228" s="159" t="str">
        <f t="shared" si="6"/>
        <v/>
      </c>
      <c r="L228" s="146" t="str">
        <f>IF(PROVEEDORES!G229="","",PROVEEDORES!G229)</f>
        <v/>
      </c>
    </row>
    <row r="229" spans="3:12" ht="17.45" customHeight="1" x14ac:dyDescent="0.2">
      <c r="C229" s="158">
        <f t="shared" si="7"/>
        <v>223</v>
      </c>
      <c r="D229" s="146" t="str">
        <f>IF(PROVEEDORES!E230="","",PROVEEDORES!E230)</f>
        <v/>
      </c>
      <c r="E229" s="146" t="str">
        <f>IF(PROVEEDORES!F230="","",PROVEEDORES!F230)</f>
        <v/>
      </c>
      <c r="F229" s="146" t="str">
        <f>IF(PROVEEDORES!D230="","",PROVEEDORES!D230)</f>
        <v/>
      </c>
      <c r="G229" s="159">
        <f>SUMIF('EG-JUL'!$F$18:$F$516,PROVEEDORES!$D230,'EG-JUL'!P$18:P$516)</f>
        <v>0</v>
      </c>
      <c r="H229" s="159">
        <f>SUMIF('EG-JUL'!$F$18:$F$516,PROVEEDORES!$D230,'EG-JUL'!Q$18:Q$516)</f>
        <v>0</v>
      </c>
      <c r="I229" s="159">
        <f>SUMIF('EG-JUL'!$F$18:$F$516,PROVEEDORES!$D230,'EG-JUL'!R$18:R$516)</f>
        <v>0</v>
      </c>
      <c r="J229" s="159">
        <f>SUMIF('EG-JUL'!$F$18:$F$516,PROVEEDORES!$D230,'EG-JUL'!S$18:S$516)</f>
        <v>0</v>
      </c>
      <c r="K229" s="159" t="str">
        <f t="shared" si="6"/>
        <v/>
      </c>
      <c r="L229" s="146" t="str">
        <f>IF(PROVEEDORES!G230="","",PROVEEDORES!G230)</f>
        <v/>
      </c>
    </row>
    <row r="230" spans="3:12" ht="17.45" customHeight="1" x14ac:dyDescent="0.2">
      <c r="C230" s="158">
        <f t="shared" si="7"/>
        <v>224</v>
      </c>
      <c r="D230" s="146" t="str">
        <f>IF(PROVEEDORES!E231="","",PROVEEDORES!E231)</f>
        <v/>
      </c>
      <c r="E230" s="146" t="str">
        <f>IF(PROVEEDORES!F231="","",PROVEEDORES!F231)</f>
        <v/>
      </c>
      <c r="F230" s="146" t="str">
        <f>IF(PROVEEDORES!D231="","",PROVEEDORES!D231)</f>
        <v/>
      </c>
      <c r="G230" s="159">
        <f>SUMIF('EG-JUL'!$F$18:$F$516,PROVEEDORES!$D231,'EG-JUL'!P$18:P$516)</f>
        <v>0</v>
      </c>
      <c r="H230" s="159">
        <f>SUMIF('EG-JUL'!$F$18:$F$516,PROVEEDORES!$D231,'EG-JUL'!Q$18:Q$516)</f>
        <v>0</v>
      </c>
      <c r="I230" s="159">
        <f>SUMIF('EG-JUL'!$F$18:$F$516,PROVEEDORES!$D231,'EG-JUL'!R$18:R$516)</f>
        <v>0</v>
      </c>
      <c r="J230" s="159">
        <f>SUMIF('EG-JUL'!$F$18:$F$516,PROVEEDORES!$D231,'EG-JUL'!S$18:S$516)</f>
        <v>0</v>
      </c>
      <c r="K230" s="159" t="str">
        <f t="shared" si="6"/>
        <v/>
      </c>
      <c r="L230" s="146" t="str">
        <f>IF(PROVEEDORES!G231="","",PROVEEDORES!G231)</f>
        <v/>
      </c>
    </row>
    <row r="231" spans="3:12" ht="17.45" customHeight="1" x14ac:dyDescent="0.2">
      <c r="C231" s="158">
        <f t="shared" si="7"/>
        <v>225</v>
      </c>
      <c r="D231" s="146" t="str">
        <f>IF(PROVEEDORES!E232="","",PROVEEDORES!E232)</f>
        <v/>
      </c>
      <c r="E231" s="146" t="str">
        <f>IF(PROVEEDORES!F232="","",PROVEEDORES!F232)</f>
        <v/>
      </c>
      <c r="F231" s="146" t="str">
        <f>IF(PROVEEDORES!D232="","",PROVEEDORES!D232)</f>
        <v/>
      </c>
      <c r="G231" s="159">
        <f>SUMIF('EG-JUL'!$F$18:$F$516,PROVEEDORES!$D232,'EG-JUL'!P$18:P$516)</f>
        <v>0</v>
      </c>
      <c r="H231" s="159">
        <f>SUMIF('EG-JUL'!$F$18:$F$516,PROVEEDORES!$D232,'EG-JUL'!Q$18:Q$516)</f>
        <v>0</v>
      </c>
      <c r="I231" s="159">
        <f>SUMIF('EG-JUL'!$F$18:$F$516,PROVEEDORES!$D232,'EG-JUL'!R$18:R$516)</f>
        <v>0</v>
      </c>
      <c r="J231" s="159">
        <f>SUMIF('EG-JUL'!$F$18:$F$516,PROVEEDORES!$D232,'EG-JUL'!S$18:S$516)</f>
        <v>0</v>
      </c>
      <c r="K231" s="159" t="str">
        <f t="shared" si="6"/>
        <v/>
      </c>
      <c r="L231" s="146" t="str">
        <f>IF(PROVEEDORES!G232="","",PROVEEDORES!G232)</f>
        <v/>
      </c>
    </row>
    <row r="232" spans="3:12" ht="17.45" customHeight="1" x14ac:dyDescent="0.2">
      <c r="C232" s="158">
        <f t="shared" si="7"/>
        <v>226</v>
      </c>
      <c r="D232" s="146" t="str">
        <f>IF(PROVEEDORES!E233="","",PROVEEDORES!E233)</f>
        <v/>
      </c>
      <c r="E232" s="146" t="str">
        <f>IF(PROVEEDORES!F233="","",PROVEEDORES!F233)</f>
        <v/>
      </c>
      <c r="F232" s="146" t="str">
        <f>IF(PROVEEDORES!D233="","",PROVEEDORES!D233)</f>
        <v/>
      </c>
      <c r="G232" s="159">
        <f>SUMIF('EG-JUL'!$F$18:$F$516,PROVEEDORES!$D233,'EG-JUL'!P$18:P$516)</f>
        <v>0</v>
      </c>
      <c r="H232" s="159">
        <f>SUMIF('EG-JUL'!$F$18:$F$516,PROVEEDORES!$D233,'EG-JUL'!Q$18:Q$516)</f>
        <v>0</v>
      </c>
      <c r="I232" s="159">
        <f>SUMIF('EG-JUL'!$F$18:$F$516,PROVEEDORES!$D233,'EG-JUL'!R$18:R$516)</f>
        <v>0</v>
      </c>
      <c r="J232" s="159">
        <f>SUMIF('EG-JUL'!$F$18:$F$516,PROVEEDORES!$D233,'EG-JUL'!S$18:S$516)</f>
        <v>0</v>
      </c>
      <c r="K232" s="159" t="str">
        <f t="shared" si="6"/>
        <v/>
      </c>
      <c r="L232" s="146" t="str">
        <f>IF(PROVEEDORES!G233="","",PROVEEDORES!G233)</f>
        <v/>
      </c>
    </row>
    <row r="233" spans="3:12" ht="17.45" customHeight="1" x14ac:dyDescent="0.2">
      <c r="C233" s="158">
        <f t="shared" si="7"/>
        <v>227</v>
      </c>
      <c r="D233" s="146" t="str">
        <f>IF(PROVEEDORES!E234="","",PROVEEDORES!E234)</f>
        <v/>
      </c>
      <c r="E233" s="146" t="str">
        <f>IF(PROVEEDORES!F234="","",PROVEEDORES!F234)</f>
        <v/>
      </c>
      <c r="F233" s="146" t="str">
        <f>IF(PROVEEDORES!D234="","",PROVEEDORES!D234)</f>
        <v/>
      </c>
      <c r="G233" s="159">
        <f>SUMIF('EG-JUL'!$F$18:$F$516,PROVEEDORES!$D234,'EG-JUL'!P$18:P$516)</f>
        <v>0</v>
      </c>
      <c r="H233" s="159">
        <f>SUMIF('EG-JUL'!$F$18:$F$516,PROVEEDORES!$D234,'EG-JUL'!Q$18:Q$516)</f>
        <v>0</v>
      </c>
      <c r="I233" s="159">
        <f>SUMIF('EG-JUL'!$F$18:$F$516,PROVEEDORES!$D234,'EG-JUL'!R$18:R$516)</f>
        <v>0</v>
      </c>
      <c r="J233" s="159">
        <f>SUMIF('EG-JUL'!$F$18:$F$516,PROVEEDORES!$D234,'EG-JUL'!S$18:S$516)</f>
        <v>0</v>
      </c>
      <c r="K233" s="159" t="str">
        <f t="shared" si="6"/>
        <v/>
      </c>
      <c r="L233" s="146" t="str">
        <f>IF(PROVEEDORES!G234="","",PROVEEDORES!G234)</f>
        <v/>
      </c>
    </row>
    <row r="234" spans="3:12" ht="17.45" customHeight="1" x14ac:dyDescent="0.2">
      <c r="C234" s="158">
        <f t="shared" si="7"/>
        <v>228</v>
      </c>
      <c r="D234" s="146" t="str">
        <f>IF(PROVEEDORES!E235="","",PROVEEDORES!E235)</f>
        <v/>
      </c>
      <c r="E234" s="146" t="str">
        <f>IF(PROVEEDORES!F235="","",PROVEEDORES!F235)</f>
        <v/>
      </c>
      <c r="F234" s="146" t="str">
        <f>IF(PROVEEDORES!D235="","",PROVEEDORES!D235)</f>
        <v/>
      </c>
      <c r="G234" s="159">
        <f>SUMIF('EG-JUL'!$F$18:$F$516,PROVEEDORES!$D235,'EG-JUL'!P$18:P$516)</f>
        <v>0</v>
      </c>
      <c r="H234" s="159">
        <f>SUMIF('EG-JUL'!$F$18:$F$516,PROVEEDORES!$D235,'EG-JUL'!Q$18:Q$516)</f>
        <v>0</v>
      </c>
      <c r="I234" s="159">
        <f>SUMIF('EG-JUL'!$F$18:$F$516,PROVEEDORES!$D235,'EG-JUL'!R$18:R$516)</f>
        <v>0</v>
      </c>
      <c r="J234" s="159">
        <f>SUMIF('EG-JUL'!$F$18:$F$516,PROVEEDORES!$D235,'EG-JUL'!S$18:S$516)</f>
        <v>0</v>
      </c>
      <c r="K234" s="159" t="str">
        <f t="shared" si="6"/>
        <v/>
      </c>
      <c r="L234" s="146" t="str">
        <f>IF(PROVEEDORES!G235="","",PROVEEDORES!G235)</f>
        <v/>
      </c>
    </row>
    <row r="235" spans="3:12" ht="17.45" customHeight="1" x14ac:dyDescent="0.2">
      <c r="C235" s="158">
        <f t="shared" si="7"/>
        <v>229</v>
      </c>
      <c r="D235" s="146" t="str">
        <f>IF(PROVEEDORES!E236="","",PROVEEDORES!E236)</f>
        <v/>
      </c>
      <c r="E235" s="146" t="str">
        <f>IF(PROVEEDORES!F236="","",PROVEEDORES!F236)</f>
        <v/>
      </c>
      <c r="F235" s="146" t="str">
        <f>IF(PROVEEDORES!D236="","",PROVEEDORES!D236)</f>
        <v/>
      </c>
      <c r="G235" s="159">
        <f>SUMIF('EG-JUL'!$F$18:$F$516,PROVEEDORES!$D236,'EG-JUL'!P$18:P$516)</f>
        <v>0</v>
      </c>
      <c r="H235" s="159">
        <f>SUMIF('EG-JUL'!$F$18:$F$516,PROVEEDORES!$D236,'EG-JUL'!Q$18:Q$516)</f>
        <v>0</v>
      </c>
      <c r="I235" s="159">
        <f>SUMIF('EG-JUL'!$F$18:$F$516,PROVEEDORES!$D236,'EG-JUL'!R$18:R$516)</f>
        <v>0</v>
      </c>
      <c r="J235" s="159">
        <f>SUMIF('EG-JUL'!$F$18:$F$516,PROVEEDORES!$D236,'EG-JUL'!S$18:S$516)</f>
        <v>0</v>
      </c>
      <c r="K235" s="159" t="str">
        <f t="shared" si="6"/>
        <v/>
      </c>
      <c r="L235" s="146" t="str">
        <f>IF(PROVEEDORES!G236="","",PROVEEDORES!G236)</f>
        <v/>
      </c>
    </row>
    <row r="236" spans="3:12" ht="17.45" customHeight="1" x14ac:dyDescent="0.2">
      <c r="C236" s="158">
        <f t="shared" si="7"/>
        <v>230</v>
      </c>
      <c r="D236" s="146" t="str">
        <f>IF(PROVEEDORES!E237="","",PROVEEDORES!E237)</f>
        <v/>
      </c>
      <c r="E236" s="146" t="str">
        <f>IF(PROVEEDORES!F237="","",PROVEEDORES!F237)</f>
        <v/>
      </c>
      <c r="F236" s="146" t="str">
        <f>IF(PROVEEDORES!D237="","",PROVEEDORES!D237)</f>
        <v/>
      </c>
      <c r="G236" s="159">
        <f>SUMIF('EG-JUL'!$F$18:$F$516,PROVEEDORES!$D237,'EG-JUL'!P$18:P$516)</f>
        <v>0</v>
      </c>
      <c r="H236" s="159">
        <f>SUMIF('EG-JUL'!$F$18:$F$516,PROVEEDORES!$D237,'EG-JUL'!Q$18:Q$516)</f>
        <v>0</v>
      </c>
      <c r="I236" s="159">
        <f>SUMIF('EG-JUL'!$F$18:$F$516,PROVEEDORES!$D237,'EG-JUL'!R$18:R$516)</f>
        <v>0</v>
      </c>
      <c r="J236" s="159">
        <f>SUMIF('EG-JUL'!$F$18:$F$516,PROVEEDORES!$D237,'EG-JUL'!S$18:S$516)</f>
        <v>0</v>
      </c>
      <c r="K236" s="159" t="str">
        <f t="shared" si="6"/>
        <v/>
      </c>
      <c r="L236" s="146" t="str">
        <f>IF(PROVEEDORES!G237="","",PROVEEDORES!G237)</f>
        <v/>
      </c>
    </row>
    <row r="237" spans="3:12" ht="17.45" customHeight="1" x14ac:dyDescent="0.2">
      <c r="C237" s="158">
        <f t="shared" si="7"/>
        <v>231</v>
      </c>
      <c r="D237" s="146" t="str">
        <f>IF(PROVEEDORES!E238="","",PROVEEDORES!E238)</f>
        <v/>
      </c>
      <c r="E237" s="146" t="str">
        <f>IF(PROVEEDORES!F238="","",PROVEEDORES!F238)</f>
        <v/>
      </c>
      <c r="F237" s="146" t="str">
        <f>IF(PROVEEDORES!D238="","",PROVEEDORES!D238)</f>
        <v/>
      </c>
      <c r="G237" s="159">
        <f>SUMIF('EG-JUL'!$F$18:$F$516,PROVEEDORES!$D238,'EG-JUL'!P$18:P$516)</f>
        <v>0</v>
      </c>
      <c r="H237" s="159">
        <f>SUMIF('EG-JUL'!$F$18:$F$516,PROVEEDORES!$D238,'EG-JUL'!Q$18:Q$516)</f>
        <v>0</v>
      </c>
      <c r="I237" s="159">
        <f>SUMIF('EG-JUL'!$F$18:$F$516,PROVEEDORES!$D238,'EG-JUL'!R$18:R$516)</f>
        <v>0</v>
      </c>
      <c r="J237" s="159">
        <f>SUMIF('EG-JUL'!$F$18:$F$516,PROVEEDORES!$D238,'EG-JUL'!S$18:S$516)</f>
        <v>0</v>
      </c>
      <c r="K237" s="159" t="str">
        <f t="shared" si="6"/>
        <v/>
      </c>
      <c r="L237" s="146" t="str">
        <f>IF(PROVEEDORES!G238="","",PROVEEDORES!G238)</f>
        <v/>
      </c>
    </row>
    <row r="238" spans="3:12" ht="17.45" customHeight="1" x14ac:dyDescent="0.2">
      <c r="C238" s="158">
        <f t="shared" si="7"/>
        <v>232</v>
      </c>
      <c r="D238" s="146" t="str">
        <f>IF(PROVEEDORES!E239="","",PROVEEDORES!E239)</f>
        <v/>
      </c>
      <c r="E238" s="146" t="str">
        <f>IF(PROVEEDORES!F239="","",PROVEEDORES!F239)</f>
        <v/>
      </c>
      <c r="F238" s="146" t="str">
        <f>IF(PROVEEDORES!D239="","",PROVEEDORES!D239)</f>
        <v/>
      </c>
      <c r="G238" s="159">
        <f>SUMIF('EG-JUL'!$F$18:$F$516,PROVEEDORES!$D239,'EG-JUL'!P$18:P$516)</f>
        <v>0</v>
      </c>
      <c r="H238" s="159">
        <f>SUMIF('EG-JUL'!$F$18:$F$516,PROVEEDORES!$D239,'EG-JUL'!Q$18:Q$516)</f>
        <v>0</v>
      </c>
      <c r="I238" s="159">
        <f>SUMIF('EG-JUL'!$F$18:$F$516,PROVEEDORES!$D239,'EG-JUL'!R$18:R$516)</f>
        <v>0</v>
      </c>
      <c r="J238" s="159">
        <f>SUMIF('EG-JUL'!$F$18:$F$516,PROVEEDORES!$D239,'EG-JUL'!S$18:S$516)</f>
        <v>0</v>
      </c>
      <c r="K238" s="159" t="str">
        <f t="shared" si="6"/>
        <v/>
      </c>
      <c r="L238" s="146" t="str">
        <f>IF(PROVEEDORES!G239="","",PROVEEDORES!G239)</f>
        <v/>
      </c>
    </row>
    <row r="239" spans="3:12" ht="17.45" customHeight="1" x14ac:dyDescent="0.2">
      <c r="C239" s="158">
        <f t="shared" si="7"/>
        <v>233</v>
      </c>
      <c r="D239" s="146" t="str">
        <f>IF(PROVEEDORES!E240="","",PROVEEDORES!E240)</f>
        <v/>
      </c>
      <c r="E239" s="146" t="str">
        <f>IF(PROVEEDORES!F240="","",PROVEEDORES!F240)</f>
        <v/>
      </c>
      <c r="F239" s="146" t="str">
        <f>IF(PROVEEDORES!D240="","",PROVEEDORES!D240)</f>
        <v/>
      </c>
      <c r="G239" s="159">
        <f>SUMIF('EG-JUL'!$F$18:$F$516,PROVEEDORES!$D240,'EG-JUL'!P$18:P$516)</f>
        <v>0</v>
      </c>
      <c r="H239" s="159">
        <f>SUMIF('EG-JUL'!$F$18:$F$516,PROVEEDORES!$D240,'EG-JUL'!Q$18:Q$516)</f>
        <v>0</v>
      </c>
      <c r="I239" s="159">
        <f>SUMIF('EG-JUL'!$F$18:$F$516,PROVEEDORES!$D240,'EG-JUL'!R$18:R$516)</f>
        <v>0</v>
      </c>
      <c r="J239" s="159">
        <f>SUMIF('EG-JUL'!$F$18:$F$516,PROVEEDORES!$D240,'EG-JUL'!S$18:S$516)</f>
        <v>0</v>
      </c>
      <c r="K239" s="159" t="str">
        <f t="shared" si="6"/>
        <v/>
      </c>
      <c r="L239" s="146" t="str">
        <f>IF(PROVEEDORES!G240="","",PROVEEDORES!G240)</f>
        <v/>
      </c>
    </row>
    <row r="240" spans="3:12" ht="17.45" customHeight="1" x14ac:dyDescent="0.2">
      <c r="C240" s="158">
        <f t="shared" si="7"/>
        <v>234</v>
      </c>
      <c r="D240" s="146" t="str">
        <f>IF(PROVEEDORES!E241="","",PROVEEDORES!E241)</f>
        <v/>
      </c>
      <c r="E240" s="146" t="str">
        <f>IF(PROVEEDORES!F241="","",PROVEEDORES!F241)</f>
        <v/>
      </c>
      <c r="F240" s="146" t="str">
        <f>IF(PROVEEDORES!D241="","",PROVEEDORES!D241)</f>
        <v/>
      </c>
      <c r="G240" s="159">
        <f>SUMIF('EG-JUL'!$F$18:$F$516,PROVEEDORES!$D241,'EG-JUL'!P$18:P$516)</f>
        <v>0</v>
      </c>
      <c r="H240" s="159">
        <f>SUMIF('EG-JUL'!$F$18:$F$516,PROVEEDORES!$D241,'EG-JUL'!Q$18:Q$516)</f>
        <v>0</v>
      </c>
      <c r="I240" s="159">
        <f>SUMIF('EG-JUL'!$F$18:$F$516,PROVEEDORES!$D241,'EG-JUL'!R$18:R$516)</f>
        <v>0</v>
      </c>
      <c r="J240" s="159">
        <f>SUMIF('EG-JUL'!$F$18:$F$516,PROVEEDORES!$D241,'EG-JUL'!S$18:S$516)</f>
        <v>0</v>
      </c>
      <c r="K240" s="159" t="str">
        <f t="shared" si="6"/>
        <v/>
      </c>
      <c r="L240" s="146" t="str">
        <f>IF(PROVEEDORES!G241="","",PROVEEDORES!G241)</f>
        <v/>
      </c>
    </row>
    <row r="241" spans="3:12" ht="17.45" customHeight="1" x14ac:dyDescent="0.2">
      <c r="C241" s="158">
        <f t="shared" si="7"/>
        <v>235</v>
      </c>
      <c r="D241" s="146" t="str">
        <f>IF(PROVEEDORES!E242="","",PROVEEDORES!E242)</f>
        <v/>
      </c>
      <c r="E241" s="146" t="str">
        <f>IF(PROVEEDORES!F242="","",PROVEEDORES!F242)</f>
        <v/>
      </c>
      <c r="F241" s="146" t="str">
        <f>IF(PROVEEDORES!D242="","",PROVEEDORES!D242)</f>
        <v/>
      </c>
      <c r="G241" s="159">
        <f>SUMIF('EG-JUL'!$F$18:$F$516,PROVEEDORES!$D242,'EG-JUL'!P$18:P$516)</f>
        <v>0</v>
      </c>
      <c r="H241" s="159">
        <f>SUMIF('EG-JUL'!$F$18:$F$516,PROVEEDORES!$D242,'EG-JUL'!Q$18:Q$516)</f>
        <v>0</v>
      </c>
      <c r="I241" s="159">
        <f>SUMIF('EG-JUL'!$F$18:$F$516,PROVEEDORES!$D242,'EG-JUL'!R$18:R$516)</f>
        <v>0</v>
      </c>
      <c r="J241" s="159">
        <f>SUMIF('EG-JUL'!$F$18:$F$516,PROVEEDORES!$D242,'EG-JUL'!S$18:S$516)</f>
        <v>0</v>
      </c>
      <c r="K241" s="159" t="str">
        <f t="shared" si="6"/>
        <v/>
      </c>
      <c r="L241" s="146" t="str">
        <f>IF(PROVEEDORES!G242="","",PROVEEDORES!G242)</f>
        <v/>
      </c>
    </row>
    <row r="242" spans="3:12" ht="17.45" customHeight="1" x14ac:dyDescent="0.2">
      <c r="C242" s="158">
        <f t="shared" si="7"/>
        <v>236</v>
      </c>
      <c r="D242" s="146" t="str">
        <f>IF(PROVEEDORES!E243="","",PROVEEDORES!E243)</f>
        <v/>
      </c>
      <c r="E242" s="146" t="str">
        <f>IF(PROVEEDORES!F243="","",PROVEEDORES!F243)</f>
        <v/>
      </c>
      <c r="F242" s="146" t="str">
        <f>IF(PROVEEDORES!D243="","",PROVEEDORES!D243)</f>
        <v/>
      </c>
      <c r="G242" s="159">
        <f>SUMIF('EG-JUL'!$F$18:$F$516,PROVEEDORES!$D243,'EG-JUL'!P$18:P$516)</f>
        <v>0</v>
      </c>
      <c r="H242" s="159">
        <f>SUMIF('EG-JUL'!$F$18:$F$516,PROVEEDORES!$D243,'EG-JUL'!Q$18:Q$516)</f>
        <v>0</v>
      </c>
      <c r="I242" s="159">
        <f>SUMIF('EG-JUL'!$F$18:$F$516,PROVEEDORES!$D243,'EG-JUL'!R$18:R$516)</f>
        <v>0</v>
      </c>
      <c r="J242" s="159">
        <f>SUMIF('EG-JUL'!$F$18:$F$516,PROVEEDORES!$D243,'EG-JUL'!S$18:S$516)</f>
        <v>0</v>
      </c>
      <c r="K242" s="159" t="str">
        <f t="shared" si="6"/>
        <v/>
      </c>
      <c r="L242" s="146" t="str">
        <f>IF(PROVEEDORES!G243="","",PROVEEDORES!G243)</f>
        <v/>
      </c>
    </row>
    <row r="243" spans="3:12" ht="17.45" customHeight="1" x14ac:dyDescent="0.2">
      <c r="C243" s="158">
        <f t="shared" si="7"/>
        <v>237</v>
      </c>
      <c r="D243" s="146" t="str">
        <f>IF(PROVEEDORES!E244="","",PROVEEDORES!E244)</f>
        <v/>
      </c>
      <c r="E243" s="146" t="str">
        <f>IF(PROVEEDORES!F244="","",PROVEEDORES!F244)</f>
        <v/>
      </c>
      <c r="F243" s="146" t="str">
        <f>IF(PROVEEDORES!D244="","",PROVEEDORES!D244)</f>
        <v/>
      </c>
      <c r="G243" s="159">
        <f>SUMIF('EG-JUL'!$F$18:$F$516,PROVEEDORES!$D244,'EG-JUL'!P$18:P$516)</f>
        <v>0</v>
      </c>
      <c r="H243" s="159">
        <f>SUMIF('EG-JUL'!$F$18:$F$516,PROVEEDORES!$D244,'EG-JUL'!Q$18:Q$516)</f>
        <v>0</v>
      </c>
      <c r="I243" s="159">
        <f>SUMIF('EG-JUL'!$F$18:$F$516,PROVEEDORES!$D244,'EG-JUL'!R$18:R$516)</f>
        <v>0</v>
      </c>
      <c r="J243" s="159">
        <f>SUMIF('EG-JUL'!$F$18:$F$516,PROVEEDORES!$D244,'EG-JUL'!S$18:S$516)</f>
        <v>0</v>
      </c>
      <c r="K243" s="159" t="str">
        <f t="shared" si="6"/>
        <v/>
      </c>
      <c r="L243" s="146" t="str">
        <f>IF(PROVEEDORES!G244="","",PROVEEDORES!G244)</f>
        <v/>
      </c>
    </row>
    <row r="244" spans="3:12" ht="17.45" customHeight="1" x14ac:dyDescent="0.2">
      <c r="C244" s="158">
        <f t="shared" si="7"/>
        <v>238</v>
      </c>
      <c r="D244" s="146" t="str">
        <f>IF(PROVEEDORES!E245="","",PROVEEDORES!E245)</f>
        <v/>
      </c>
      <c r="E244" s="146" t="str">
        <f>IF(PROVEEDORES!F245="","",PROVEEDORES!F245)</f>
        <v/>
      </c>
      <c r="F244" s="146" t="str">
        <f>IF(PROVEEDORES!D245="","",PROVEEDORES!D245)</f>
        <v/>
      </c>
      <c r="G244" s="159">
        <f>SUMIF('EG-JUL'!$F$18:$F$516,PROVEEDORES!$D245,'EG-JUL'!P$18:P$516)</f>
        <v>0</v>
      </c>
      <c r="H244" s="159">
        <f>SUMIF('EG-JUL'!$F$18:$F$516,PROVEEDORES!$D245,'EG-JUL'!Q$18:Q$516)</f>
        <v>0</v>
      </c>
      <c r="I244" s="159">
        <f>SUMIF('EG-JUL'!$F$18:$F$516,PROVEEDORES!$D245,'EG-JUL'!R$18:R$516)</f>
        <v>0</v>
      </c>
      <c r="J244" s="159">
        <f>SUMIF('EG-JUL'!$F$18:$F$516,PROVEEDORES!$D245,'EG-JUL'!S$18:S$516)</f>
        <v>0</v>
      </c>
      <c r="K244" s="159" t="str">
        <f t="shared" si="6"/>
        <v/>
      </c>
      <c r="L244" s="146" t="str">
        <f>IF(PROVEEDORES!G245="","",PROVEEDORES!G245)</f>
        <v/>
      </c>
    </row>
    <row r="245" spans="3:12" ht="17.45" customHeight="1" x14ac:dyDescent="0.2">
      <c r="C245" s="158">
        <f t="shared" si="7"/>
        <v>239</v>
      </c>
      <c r="D245" s="146" t="str">
        <f>IF(PROVEEDORES!E246="","",PROVEEDORES!E246)</f>
        <v/>
      </c>
      <c r="E245" s="146" t="str">
        <f>IF(PROVEEDORES!F246="","",PROVEEDORES!F246)</f>
        <v/>
      </c>
      <c r="F245" s="146" t="str">
        <f>IF(PROVEEDORES!D246="","",PROVEEDORES!D246)</f>
        <v/>
      </c>
      <c r="G245" s="159">
        <f>SUMIF('EG-JUL'!$F$18:$F$516,PROVEEDORES!$D246,'EG-JUL'!P$18:P$516)</f>
        <v>0</v>
      </c>
      <c r="H245" s="159">
        <f>SUMIF('EG-JUL'!$F$18:$F$516,PROVEEDORES!$D246,'EG-JUL'!Q$18:Q$516)</f>
        <v>0</v>
      </c>
      <c r="I245" s="159">
        <f>SUMIF('EG-JUL'!$F$18:$F$516,PROVEEDORES!$D246,'EG-JUL'!R$18:R$516)</f>
        <v>0</v>
      </c>
      <c r="J245" s="159">
        <f>SUMIF('EG-JUL'!$F$18:$F$516,PROVEEDORES!$D246,'EG-JUL'!S$18:S$516)</f>
        <v>0</v>
      </c>
      <c r="K245" s="159" t="str">
        <f t="shared" si="6"/>
        <v/>
      </c>
      <c r="L245" s="146" t="str">
        <f>IF(PROVEEDORES!G246="","",PROVEEDORES!G246)</f>
        <v/>
      </c>
    </row>
    <row r="246" spans="3:12" ht="17.45" customHeight="1" x14ac:dyDescent="0.2">
      <c r="C246" s="158">
        <f t="shared" si="7"/>
        <v>240</v>
      </c>
      <c r="D246" s="146" t="str">
        <f>IF(PROVEEDORES!E247="","",PROVEEDORES!E247)</f>
        <v/>
      </c>
      <c r="E246" s="146" t="str">
        <f>IF(PROVEEDORES!F247="","",PROVEEDORES!F247)</f>
        <v/>
      </c>
      <c r="F246" s="146" t="str">
        <f>IF(PROVEEDORES!D247="","",PROVEEDORES!D247)</f>
        <v/>
      </c>
      <c r="G246" s="159">
        <f>SUMIF('EG-JUL'!$F$18:$F$516,PROVEEDORES!$D247,'EG-JUL'!P$18:P$516)</f>
        <v>0</v>
      </c>
      <c r="H246" s="159">
        <f>SUMIF('EG-JUL'!$F$18:$F$516,PROVEEDORES!$D247,'EG-JUL'!Q$18:Q$516)</f>
        <v>0</v>
      </c>
      <c r="I246" s="159">
        <f>SUMIF('EG-JUL'!$F$18:$F$516,PROVEEDORES!$D247,'EG-JUL'!R$18:R$516)</f>
        <v>0</v>
      </c>
      <c r="J246" s="159">
        <f>SUMIF('EG-JUL'!$F$18:$F$516,PROVEEDORES!$D247,'EG-JUL'!S$18:S$516)</f>
        <v>0</v>
      </c>
      <c r="K246" s="159" t="str">
        <f t="shared" si="6"/>
        <v/>
      </c>
      <c r="L246" s="146" t="str">
        <f>IF(PROVEEDORES!G247="","",PROVEEDORES!G247)</f>
        <v/>
      </c>
    </row>
    <row r="247" spans="3:12" ht="17.45" customHeight="1" x14ac:dyDescent="0.2">
      <c r="C247" s="158">
        <f t="shared" si="7"/>
        <v>241</v>
      </c>
      <c r="D247" s="146" t="str">
        <f>IF(PROVEEDORES!E248="","",PROVEEDORES!E248)</f>
        <v/>
      </c>
      <c r="E247" s="146" t="str">
        <f>IF(PROVEEDORES!F248="","",PROVEEDORES!F248)</f>
        <v/>
      </c>
      <c r="F247" s="146" t="str">
        <f>IF(PROVEEDORES!D248="","",PROVEEDORES!D248)</f>
        <v/>
      </c>
      <c r="G247" s="159">
        <f>SUMIF('EG-JUL'!$F$18:$F$516,PROVEEDORES!$D248,'EG-JUL'!P$18:P$516)</f>
        <v>0</v>
      </c>
      <c r="H247" s="159">
        <f>SUMIF('EG-JUL'!$F$18:$F$516,PROVEEDORES!$D248,'EG-JUL'!Q$18:Q$516)</f>
        <v>0</v>
      </c>
      <c r="I247" s="159">
        <f>SUMIF('EG-JUL'!$F$18:$F$516,PROVEEDORES!$D248,'EG-JUL'!R$18:R$516)</f>
        <v>0</v>
      </c>
      <c r="J247" s="159">
        <f>SUMIF('EG-JUL'!$F$18:$F$516,PROVEEDORES!$D248,'EG-JUL'!S$18:S$516)</f>
        <v>0</v>
      </c>
      <c r="K247" s="159" t="str">
        <f t="shared" si="6"/>
        <v/>
      </c>
      <c r="L247" s="146" t="str">
        <f>IF(PROVEEDORES!G248="","",PROVEEDORES!G248)</f>
        <v/>
      </c>
    </row>
    <row r="248" spans="3:12" ht="17.45" customHeight="1" x14ac:dyDescent="0.2">
      <c r="C248" s="158">
        <f t="shared" si="7"/>
        <v>242</v>
      </c>
      <c r="D248" s="146" t="str">
        <f>IF(PROVEEDORES!E249="","",PROVEEDORES!E249)</f>
        <v/>
      </c>
      <c r="E248" s="146" t="str">
        <f>IF(PROVEEDORES!F249="","",PROVEEDORES!F249)</f>
        <v/>
      </c>
      <c r="F248" s="146" t="str">
        <f>IF(PROVEEDORES!D249="","",PROVEEDORES!D249)</f>
        <v/>
      </c>
      <c r="G248" s="159">
        <f>SUMIF('EG-JUL'!$F$18:$F$516,PROVEEDORES!$D249,'EG-JUL'!P$18:P$516)</f>
        <v>0</v>
      </c>
      <c r="H248" s="159">
        <f>SUMIF('EG-JUL'!$F$18:$F$516,PROVEEDORES!$D249,'EG-JUL'!Q$18:Q$516)</f>
        <v>0</v>
      </c>
      <c r="I248" s="159">
        <f>SUMIF('EG-JUL'!$F$18:$F$516,PROVEEDORES!$D249,'EG-JUL'!R$18:R$516)</f>
        <v>0</v>
      </c>
      <c r="J248" s="159">
        <f>SUMIF('EG-JUL'!$F$18:$F$516,PROVEEDORES!$D249,'EG-JUL'!S$18:S$516)</f>
        <v>0</v>
      </c>
      <c r="K248" s="159" t="str">
        <f t="shared" si="6"/>
        <v/>
      </c>
      <c r="L248" s="146" t="str">
        <f>IF(PROVEEDORES!G249="","",PROVEEDORES!G249)</f>
        <v/>
      </c>
    </row>
    <row r="249" spans="3:12" ht="17.45" customHeight="1" x14ac:dyDescent="0.2">
      <c r="C249" s="158">
        <f t="shared" si="7"/>
        <v>243</v>
      </c>
      <c r="D249" s="146" t="str">
        <f>IF(PROVEEDORES!E250="","",PROVEEDORES!E250)</f>
        <v/>
      </c>
      <c r="E249" s="146" t="str">
        <f>IF(PROVEEDORES!F250="","",PROVEEDORES!F250)</f>
        <v/>
      </c>
      <c r="F249" s="146" t="str">
        <f>IF(PROVEEDORES!D250="","",PROVEEDORES!D250)</f>
        <v/>
      </c>
      <c r="G249" s="159">
        <f>SUMIF('EG-JUL'!$F$18:$F$516,PROVEEDORES!$D250,'EG-JUL'!P$18:P$516)</f>
        <v>0</v>
      </c>
      <c r="H249" s="159">
        <f>SUMIF('EG-JUL'!$F$18:$F$516,PROVEEDORES!$D250,'EG-JUL'!Q$18:Q$516)</f>
        <v>0</v>
      </c>
      <c r="I249" s="159">
        <f>SUMIF('EG-JUL'!$F$18:$F$516,PROVEEDORES!$D250,'EG-JUL'!R$18:R$516)</f>
        <v>0</v>
      </c>
      <c r="J249" s="159">
        <f>SUMIF('EG-JUL'!$F$18:$F$516,PROVEEDORES!$D250,'EG-JUL'!S$18:S$516)</f>
        <v>0</v>
      </c>
      <c r="K249" s="159" t="str">
        <f t="shared" si="6"/>
        <v/>
      </c>
      <c r="L249" s="146" t="str">
        <f>IF(PROVEEDORES!G250="","",PROVEEDORES!G250)</f>
        <v/>
      </c>
    </row>
    <row r="250" spans="3:12" ht="17.45" customHeight="1" x14ac:dyDescent="0.2">
      <c r="C250" s="158">
        <f t="shared" si="7"/>
        <v>244</v>
      </c>
      <c r="D250" s="146" t="str">
        <f>IF(PROVEEDORES!E251="","",PROVEEDORES!E251)</f>
        <v/>
      </c>
      <c r="E250" s="146" t="str">
        <f>IF(PROVEEDORES!F251="","",PROVEEDORES!F251)</f>
        <v/>
      </c>
      <c r="F250" s="146" t="str">
        <f>IF(PROVEEDORES!D251="","",PROVEEDORES!D251)</f>
        <v/>
      </c>
      <c r="G250" s="159">
        <f>SUMIF('EG-JUL'!$F$18:$F$516,PROVEEDORES!$D251,'EG-JUL'!P$18:P$516)</f>
        <v>0</v>
      </c>
      <c r="H250" s="159">
        <f>SUMIF('EG-JUL'!$F$18:$F$516,PROVEEDORES!$D251,'EG-JUL'!Q$18:Q$516)</f>
        <v>0</v>
      </c>
      <c r="I250" s="159">
        <f>SUMIF('EG-JUL'!$F$18:$F$516,PROVEEDORES!$D251,'EG-JUL'!R$18:R$516)</f>
        <v>0</v>
      </c>
      <c r="J250" s="159">
        <f>SUMIF('EG-JUL'!$F$18:$F$516,PROVEEDORES!$D251,'EG-JUL'!S$18:S$516)</f>
        <v>0</v>
      </c>
      <c r="K250" s="159" t="str">
        <f t="shared" si="6"/>
        <v/>
      </c>
      <c r="L250" s="146" t="str">
        <f>IF(PROVEEDORES!G251="","",PROVEEDORES!G251)</f>
        <v/>
      </c>
    </row>
    <row r="251" spans="3:12" ht="17.45" customHeight="1" x14ac:dyDescent="0.2">
      <c r="C251" s="158">
        <f t="shared" si="7"/>
        <v>245</v>
      </c>
      <c r="D251" s="146" t="str">
        <f>IF(PROVEEDORES!E252="","",PROVEEDORES!E252)</f>
        <v/>
      </c>
      <c r="E251" s="146" t="str">
        <f>IF(PROVEEDORES!F252="","",PROVEEDORES!F252)</f>
        <v/>
      </c>
      <c r="F251" s="146" t="str">
        <f>IF(PROVEEDORES!D252="","",PROVEEDORES!D252)</f>
        <v/>
      </c>
      <c r="G251" s="159">
        <f>SUMIF('EG-JUL'!$F$18:$F$516,PROVEEDORES!$D252,'EG-JUL'!P$18:P$516)</f>
        <v>0</v>
      </c>
      <c r="H251" s="159">
        <f>SUMIF('EG-JUL'!$F$18:$F$516,PROVEEDORES!$D252,'EG-JUL'!Q$18:Q$516)</f>
        <v>0</v>
      </c>
      <c r="I251" s="159">
        <f>SUMIF('EG-JUL'!$F$18:$F$516,PROVEEDORES!$D252,'EG-JUL'!R$18:R$516)</f>
        <v>0</v>
      </c>
      <c r="J251" s="159">
        <f>SUMIF('EG-JUL'!$F$18:$F$516,PROVEEDORES!$D252,'EG-JUL'!S$18:S$516)</f>
        <v>0</v>
      </c>
      <c r="K251" s="159" t="str">
        <f t="shared" si="6"/>
        <v/>
      </c>
      <c r="L251" s="146" t="str">
        <f>IF(PROVEEDORES!G252="","",PROVEEDORES!G252)</f>
        <v/>
      </c>
    </row>
    <row r="252" spans="3:12" ht="17.45" customHeight="1" x14ac:dyDescent="0.2">
      <c r="C252" s="158">
        <f t="shared" si="7"/>
        <v>246</v>
      </c>
      <c r="D252" s="146" t="str">
        <f>IF(PROVEEDORES!E253="","",PROVEEDORES!E253)</f>
        <v/>
      </c>
      <c r="E252" s="146" t="str">
        <f>IF(PROVEEDORES!F253="","",PROVEEDORES!F253)</f>
        <v/>
      </c>
      <c r="F252" s="146" t="str">
        <f>IF(PROVEEDORES!D253="","",PROVEEDORES!D253)</f>
        <v/>
      </c>
      <c r="G252" s="159">
        <f>SUMIF('EG-JUL'!$F$18:$F$516,PROVEEDORES!$D253,'EG-JUL'!P$18:P$516)</f>
        <v>0</v>
      </c>
      <c r="H252" s="159">
        <f>SUMIF('EG-JUL'!$F$18:$F$516,PROVEEDORES!$D253,'EG-JUL'!Q$18:Q$516)</f>
        <v>0</v>
      </c>
      <c r="I252" s="159">
        <f>SUMIF('EG-JUL'!$F$18:$F$516,PROVEEDORES!$D253,'EG-JUL'!R$18:R$516)</f>
        <v>0</v>
      </c>
      <c r="J252" s="159">
        <f>SUMIF('EG-JUL'!$F$18:$F$516,PROVEEDORES!$D253,'EG-JUL'!S$18:S$516)</f>
        <v>0</v>
      </c>
      <c r="K252" s="159" t="str">
        <f t="shared" si="6"/>
        <v/>
      </c>
      <c r="L252" s="146" t="str">
        <f>IF(PROVEEDORES!G253="","",PROVEEDORES!G253)</f>
        <v/>
      </c>
    </row>
    <row r="253" spans="3:12" ht="17.45" customHeight="1" x14ac:dyDescent="0.2">
      <c r="C253" s="158">
        <f t="shared" si="7"/>
        <v>247</v>
      </c>
      <c r="D253" s="146" t="str">
        <f>IF(PROVEEDORES!E254="","",PROVEEDORES!E254)</f>
        <v/>
      </c>
      <c r="E253" s="146" t="str">
        <f>IF(PROVEEDORES!F254="","",PROVEEDORES!F254)</f>
        <v/>
      </c>
      <c r="F253" s="146" t="str">
        <f>IF(PROVEEDORES!D254="","",PROVEEDORES!D254)</f>
        <v/>
      </c>
      <c r="G253" s="159">
        <f>SUMIF('EG-JUL'!$F$18:$F$516,PROVEEDORES!$D254,'EG-JUL'!P$18:P$516)</f>
        <v>0</v>
      </c>
      <c r="H253" s="159">
        <f>SUMIF('EG-JUL'!$F$18:$F$516,PROVEEDORES!$D254,'EG-JUL'!Q$18:Q$516)</f>
        <v>0</v>
      </c>
      <c r="I253" s="159">
        <f>SUMIF('EG-JUL'!$F$18:$F$516,PROVEEDORES!$D254,'EG-JUL'!R$18:R$516)</f>
        <v>0</v>
      </c>
      <c r="J253" s="159">
        <f>SUMIF('EG-JUL'!$F$18:$F$516,PROVEEDORES!$D254,'EG-JUL'!S$18:S$516)</f>
        <v>0</v>
      </c>
      <c r="K253" s="159" t="str">
        <f t="shared" si="6"/>
        <v/>
      </c>
      <c r="L253" s="146" t="str">
        <f>IF(PROVEEDORES!G254="","",PROVEEDORES!G254)</f>
        <v/>
      </c>
    </row>
    <row r="254" spans="3:12" ht="17.45" customHeight="1" x14ac:dyDescent="0.2">
      <c r="C254" s="158">
        <f t="shared" si="7"/>
        <v>248</v>
      </c>
      <c r="D254" s="146" t="str">
        <f>IF(PROVEEDORES!E255="","",PROVEEDORES!E255)</f>
        <v/>
      </c>
      <c r="E254" s="146" t="str">
        <f>IF(PROVEEDORES!F255="","",PROVEEDORES!F255)</f>
        <v/>
      </c>
      <c r="F254" s="146" t="str">
        <f>IF(PROVEEDORES!D255="","",PROVEEDORES!D255)</f>
        <v/>
      </c>
      <c r="G254" s="159">
        <f>SUMIF('EG-JUL'!$F$18:$F$516,PROVEEDORES!$D255,'EG-JUL'!P$18:P$516)</f>
        <v>0</v>
      </c>
      <c r="H254" s="159">
        <f>SUMIF('EG-JUL'!$F$18:$F$516,PROVEEDORES!$D255,'EG-JUL'!Q$18:Q$516)</f>
        <v>0</v>
      </c>
      <c r="I254" s="159">
        <f>SUMIF('EG-JUL'!$F$18:$F$516,PROVEEDORES!$D255,'EG-JUL'!R$18:R$516)</f>
        <v>0</v>
      </c>
      <c r="J254" s="159">
        <f>SUMIF('EG-JUL'!$F$18:$F$516,PROVEEDORES!$D255,'EG-JUL'!S$18:S$516)</f>
        <v>0</v>
      </c>
      <c r="K254" s="159" t="str">
        <f t="shared" si="6"/>
        <v/>
      </c>
      <c r="L254" s="146" t="str">
        <f>IF(PROVEEDORES!G255="","",PROVEEDORES!G255)</f>
        <v/>
      </c>
    </row>
    <row r="255" spans="3:12" ht="17.45" customHeight="1" x14ac:dyDescent="0.2">
      <c r="C255" s="158">
        <f t="shared" si="7"/>
        <v>249</v>
      </c>
      <c r="D255" s="146" t="str">
        <f>IF(PROVEEDORES!E256="","",PROVEEDORES!E256)</f>
        <v/>
      </c>
      <c r="E255" s="146" t="str">
        <f>IF(PROVEEDORES!F256="","",PROVEEDORES!F256)</f>
        <v/>
      </c>
      <c r="F255" s="146" t="str">
        <f>IF(PROVEEDORES!D256="","",PROVEEDORES!D256)</f>
        <v/>
      </c>
      <c r="G255" s="159">
        <f>SUMIF('EG-JUL'!$F$18:$F$516,PROVEEDORES!$D256,'EG-JUL'!P$18:P$516)</f>
        <v>0</v>
      </c>
      <c r="H255" s="159">
        <f>SUMIF('EG-JUL'!$F$18:$F$516,PROVEEDORES!$D256,'EG-JUL'!Q$18:Q$516)</f>
        <v>0</v>
      </c>
      <c r="I255" s="159">
        <f>SUMIF('EG-JUL'!$F$18:$F$516,PROVEEDORES!$D256,'EG-JUL'!R$18:R$516)</f>
        <v>0</v>
      </c>
      <c r="J255" s="159">
        <f>SUMIF('EG-JUL'!$F$18:$F$516,PROVEEDORES!$D256,'EG-JUL'!S$18:S$516)</f>
        <v>0</v>
      </c>
      <c r="K255" s="159" t="str">
        <f t="shared" si="6"/>
        <v/>
      </c>
      <c r="L255" s="146" t="str">
        <f>IF(PROVEEDORES!G256="","",PROVEEDORES!G256)</f>
        <v/>
      </c>
    </row>
    <row r="256" spans="3:12" ht="17.45" customHeight="1" x14ac:dyDescent="0.2">
      <c r="C256" s="158">
        <f t="shared" si="7"/>
        <v>250</v>
      </c>
      <c r="D256" s="146" t="str">
        <f>IF(PROVEEDORES!E257="","",PROVEEDORES!E257)</f>
        <v/>
      </c>
      <c r="E256" s="146" t="str">
        <f>IF(PROVEEDORES!F257="","",PROVEEDORES!F257)</f>
        <v/>
      </c>
      <c r="F256" s="146" t="str">
        <f>IF(PROVEEDORES!D257="","",PROVEEDORES!D257)</f>
        <v/>
      </c>
      <c r="G256" s="159">
        <f>SUMIF('EG-JUL'!$F$18:$F$516,PROVEEDORES!$D257,'EG-JUL'!P$18:P$516)</f>
        <v>0</v>
      </c>
      <c r="H256" s="159">
        <f>SUMIF('EG-JUL'!$F$18:$F$516,PROVEEDORES!$D257,'EG-JUL'!Q$18:Q$516)</f>
        <v>0</v>
      </c>
      <c r="I256" s="159">
        <f>SUMIF('EG-JUL'!$F$18:$F$516,PROVEEDORES!$D257,'EG-JUL'!R$18:R$516)</f>
        <v>0</v>
      </c>
      <c r="J256" s="159">
        <f>SUMIF('EG-JUL'!$F$18:$F$516,PROVEEDORES!$D257,'EG-JUL'!S$18:S$516)</f>
        <v>0</v>
      </c>
      <c r="K256" s="159" t="str">
        <f t="shared" si="6"/>
        <v/>
      </c>
      <c r="L256" s="146" t="str">
        <f>IF(PROVEEDORES!G257="","",PROVEEDORES!G257)</f>
        <v/>
      </c>
    </row>
    <row r="257" spans="3:12" ht="17.45" customHeight="1" x14ac:dyDescent="0.2">
      <c r="C257" s="158">
        <f t="shared" si="7"/>
        <v>251</v>
      </c>
      <c r="D257" s="146" t="str">
        <f>IF(PROVEEDORES!E258="","",PROVEEDORES!E258)</f>
        <v/>
      </c>
      <c r="E257" s="146" t="str">
        <f>IF(PROVEEDORES!F258="","",PROVEEDORES!F258)</f>
        <v/>
      </c>
      <c r="F257" s="146" t="str">
        <f>IF(PROVEEDORES!D258="","",PROVEEDORES!D258)</f>
        <v/>
      </c>
      <c r="G257" s="159">
        <f>SUMIF('EG-JUL'!$F$18:$F$516,PROVEEDORES!$D258,'EG-JUL'!P$18:P$516)</f>
        <v>0</v>
      </c>
      <c r="H257" s="159">
        <f>SUMIF('EG-JUL'!$F$18:$F$516,PROVEEDORES!$D258,'EG-JUL'!Q$18:Q$516)</f>
        <v>0</v>
      </c>
      <c r="I257" s="159">
        <f>SUMIF('EG-JUL'!$F$18:$F$516,PROVEEDORES!$D258,'EG-JUL'!R$18:R$516)</f>
        <v>0</v>
      </c>
      <c r="J257" s="159">
        <f>SUMIF('EG-JUL'!$F$18:$F$516,PROVEEDORES!$D258,'EG-JUL'!S$18:S$516)</f>
        <v>0</v>
      </c>
      <c r="K257" s="159" t="str">
        <f t="shared" si="6"/>
        <v/>
      </c>
      <c r="L257" s="146" t="str">
        <f>IF(PROVEEDORES!G258="","",PROVEEDORES!G258)</f>
        <v/>
      </c>
    </row>
    <row r="258" spans="3:12" ht="17.45" customHeight="1" x14ac:dyDescent="0.2">
      <c r="C258" s="158">
        <f t="shared" si="7"/>
        <v>252</v>
      </c>
      <c r="D258" s="146" t="str">
        <f>IF(PROVEEDORES!E259="","",PROVEEDORES!E259)</f>
        <v/>
      </c>
      <c r="E258" s="146" t="str">
        <f>IF(PROVEEDORES!F259="","",PROVEEDORES!F259)</f>
        <v/>
      </c>
      <c r="F258" s="146" t="str">
        <f>IF(PROVEEDORES!D259="","",PROVEEDORES!D259)</f>
        <v/>
      </c>
      <c r="G258" s="159">
        <f>SUMIF('EG-JUL'!$F$18:$F$516,PROVEEDORES!$D259,'EG-JUL'!P$18:P$516)</f>
        <v>0</v>
      </c>
      <c r="H258" s="159">
        <f>SUMIF('EG-JUL'!$F$18:$F$516,PROVEEDORES!$D259,'EG-JUL'!Q$18:Q$516)</f>
        <v>0</v>
      </c>
      <c r="I258" s="159">
        <f>SUMIF('EG-JUL'!$F$18:$F$516,PROVEEDORES!$D259,'EG-JUL'!R$18:R$516)</f>
        <v>0</v>
      </c>
      <c r="J258" s="159">
        <f>SUMIF('EG-JUL'!$F$18:$F$516,PROVEEDORES!$D259,'EG-JUL'!S$18:S$516)</f>
        <v>0</v>
      </c>
      <c r="K258" s="159" t="str">
        <f t="shared" si="6"/>
        <v/>
      </c>
      <c r="L258" s="146" t="str">
        <f>IF(PROVEEDORES!G259="","",PROVEEDORES!G259)</f>
        <v/>
      </c>
    </row>
    <row r="259" spans="3:12" ht="17.45" customHeight="1" x14ac:dyDescent="0.2">
      <c r="C259" s="158">
        <f t="shared" si="7"/>
        <v>253</v>
      </c>
      <c r="D259" s="146" t="str">
        <f>IF(PROVEEDORES!E260="","",PROVEEDORES!E260)</f>
        <v/>
      </c>
      <c r="E259" s="146" t="str">
        <f>IF(PROVEEDORES!F260="","",PROVEEDORES!F260)</f>
        <v/>
      </c>
      <c r="F259" s="146" t="str">
        <f>IF(PROVEEDORES!D260="","",PROVEEDORES!D260)</f>
        <v/>
      </c>
      <c r="G259" s="159">
        <f>SUMIF('EG-JUL'!$F$18:$F$516,PROVEEDORES!$D260,'EG-JUL'!P$18:P$516)</f>
        <v>0</v>
      </c>
      <c r="H259" s="159">
        <f>SUMIF('EG-JUL'!$F$18:$F$516,PROVEEDORES!$D260,'EG-JUL'!Q$18:Q$516)</f>
        <v>0</v>
      </c>
      <c r="I259" s="159">
        <f>SUMIF('EG-JUL'!$F$18:$F$516,PROVEEDORES!$D260,'EG-JUL'!R$18:R$516)</f>
        <v>0</v>
      </c>
      <c r="J259" s="159">
        <f>SUMIF('EG-JUL'!$F$18:$F$516,PROVEEDORES!$D260,'EG-JUL'!S$18:S$516)</f>
        <v>0</v>
      </c>
      <c r="K259" s="159" t="str">
        <f t="shared" si="6"/>
        <v/>
      </c>
      <c r="L259" s="146" t="str">
        <f>IF(PROVEEDORES!G260="","",PROVEEDORES!G260)</f>
        <v/>
      </c>
    </row>
    <row r="260" spans="3:12" ht="17.45" customHeight="1" x14ac:dyDescent="0.2">
      <c r="C260" s="158">
        <f t="shared" si="7"/>
        <v>254</v>
      </c>
      <c r="D260" s="146" t="str">
        <f>IF(PROVEEDORES!E261="","",PROVEEDORES!E261)</f>
        <v/>
      </c>
      <c r="E260" s="146" t="str">
        <f>IF(PROVEEDORES!F261="","",PROVEEDORES!F261)</f>
        <v/>
      </c>
      <c r="F260" s="146" t="str">
        <f>IF(PROVEEDORES!D261="","",PROVEEDORES!D261)</f>
        <v/>
      </c>
      <c r="G260" s="159">
        <f>SUMIF('EG-JUL'!$F$18:$F$516,PROVEEDORES!$D261,'EG-JUL'!P$18:P$516)</f>
        <v>0</v>
      </c>
      <c r="H260" s="159">
        <f>SUMIF('EG-JUL'!$F$18:$F$516,PROVEEDORES!$D261,'EG-JUL'!Q$18:Q$516)</f>
        <v>0</v>
      </c>
      <c r="I260" s="159">
        <f>SUMIF('EG-JUL'!$F$18:$F$516,PROVEEDORES!$D261,'EG-JUL'!R$18:R$516)</f>
        <v>0</v>
      </c>
      <c r="J260" s="159">
        <f>SUMIF('EG-JUL'!$F$18:$F$516,PROVEEDORES!$D261,'EG-JUL'!S$18:S$516)</f>
        <v>0</v>
      </c>
      <c r="K260" s="159" t="str">
        <f t="shared" si="6"/>
        <v/>
      </c>
      <c r="L260" s="146" t="str">
        <f>IF(PROVEEDORES!G261="","",PROVEEDORES!G261)</f>
        <v/>
      </c>
    </row>
    <row r="261" spans="3:12" ht="17.45" customHeight="1" x14ac:dyDescent="0.2">
      <c r="C261" s="158">
        <f t="shared" si="7"/>
        <v>255</v>
      </c>
      <c r="D261" s="146" t="str">
        <f>IF(PROVEEDORES!E262="","",PROVEEDORES!E262)</f>
        <v/>
      </c>
      <c r="E261" s="146" t="str">
        <f>IF(PROVEEDORES!F262="","",PROVEEDORES!F262)</f>
        <v/>
      </c>
      <c r="F261" s="146" t="str">
        <f>IF(PROVEEDORES!D262="","",PROVEEDORES!D262)</f>
        <v/>
      </c>
      <c r="G261" s="159">
        <f>SUMIF('EG-JUL'!$F$18:$F$516,PROVEEDORES!$D262,'EG-JUL'!P$18:P$516)</f>
        <v>0</v>
      </c>
      <c r="H261" s="159">
        <f>SUMIF('EG-JUL'!$F$18:$F$516,PROVEEDORES!$D262,'EG-JUL'!Q$18:Q$516)</f>
        <v>0</v>
      </c>
      <c r="I261" s="159">
        <f>SUMIF('EG-JUL'!$F$18:$F$516,PROVEEDORES!$D262,'EG-JUL'!R$18:R$516)</f>
        <v>0</v>
      </c>
      <c r="J261" s="159">
        <f>SUMIF('EG-JUL'!$F$18:$F$516,PROVEEDORES!$D262,'EG-JUL'!S$18:S$516)</f>
        <v>0</v>
      </c>
      <c r="K261" s="159" t="str">
        <f t="shared" si="6"/>
        <v/>
      </c>
      <c r="L261" s="146" t="str">
        <f>IF(PROVEEDORES!G262="","",PROVEEDORES!G262)</f>
        <v/>
      </c>
    </row>
    <row r="262" spans="3:12" ht="17.45" customHeight="1" x14ac:dyDescent="0.2">
      <c r="C262" s="158">
        <f t="shared" si="7"/>
        <v>256</v>
      </c>
      <c r="D262" s="146" t="str">
        <f>IF(PROVEEDORES!E263="","",PROVEEDORES!E263)</f>
        <v/>
      </c>
      <c r="E262" s="146" t="str">
        <f>IF(PROVEEDORES!F263="","",PROVEEDORES!F263)</f>
        <v/>
      </c>
      <c r="F262" s="146" t="str">
        <f>IF(PROVEEDORES!D263="","",PROVEEDORES!D263)</f>
        <v/>
      </c>
      <c r="G262" s="159">
        <f>SUMIF('EG-JUL'!$F$18:$F$516,PROVEEDORES!$D263,'EG-JUL'!P$18:P$516)</f>
        <v>0</v>
      </c>
      <c r="H262" s="159">
        <f>SUMIF('EG-JUL'!$F$18:$F$516,PROVEEDORES!$D263,'EG-JUL'!Q$18:Q$516)</f>
        <v>0</v>
      </c>
      <c r="I262" s="159">
        <f>SUMIF('EG-JUL'!$F$18:$F$516,PROVEEDORES!$D263,'EG-JUL'!R$18:R$516)</f>
        <v>0</v>
      </c>
      <c r="J262" s="159">
        <f>SUMIF('EG-JUL'!$F$18:$F$516,PROVEEDORES!$D263,'EG-JUL'!S$18:S$516)</f>
        <v>0</v>
      </c>
      <c r="K262" s="159" t="str">
        <f t="shared" si="6"/>
        <v/>
      </c>
      <c r="L262" s="146" t="str">
        <f>IF(PROVEEDORES!G263="","",PROVEEDORES!G263)</f>
        <v/>
      </c>
    </row>
    <row r="263" spans="3:12" ht="17.45" customHeight="1" x14ac:dyDescent="0.2">
      <c r="C263" s="158">
        <f t="shared" si="7"/>
        <v>257</v>
      </c>
      <c r="D263" s="146" t="str">
        <f>IF(PROVEEDORES!E264="","",PROVEEDORES!E264)</f>
        <v/>
      </c>
      <c r="E263" s="146" t="str">
        <f>IF(PROVEEDORES!F264="","",PROVEEDORES!F264)</f>
        <v/>
      </c>
      <c r="F263" s="146" t="str">
        <f>IF(PROVEEDORES!D264="","",PROVEEDORES!D264)</f>
        <v/>
      </c>
      <c r="G263" s="159">
        <f>SUMIF('EG-JUL'!$F$18:$F$516,PROVEEDORES!$D264,'EG-JUL'!P$18:P$516)</f>
        <v>0</v>
      </c>
      <c r="H263" s="159">
        <f>SUMIF('EG-JUL'!$F$18:$F$516,PROVEEDORES!$D264,'EG-JUL'!Q$18:Q$516)</f>
        <v>0</v>
      </c>
      <c r="I263" s="159">
        <f>SUMIF('EG-JUL'!$F$18:$F$516,PROVEEDORES!$D264,'EG-JUL'!R$18:R$516)</f>
        <v>0</v>
      </c>
      <c r="J263" s="159">
        <f>SUMIF('EG-JUL'!$F$18:$F$516,PROVEEDORES!$D264,'EG-JUL'!S$18:S$516)</f>
        <v>0</v>
      </c>
      <c r="K263" s="159" t="str">
        <f t="shared" si="6"/>
        <v/>
      </c>
      <c r="L263" s="146" t="str">
        <f>IF(PROVEEDORES!G264="","",PROVEEDORES!G264)</f>
        <v/>
      </c>
    </row>
    <row r="264" spans="3:12" ht="17.45" customHeight="1" x14ac:dyDescent="0.2">
      <c r="C264" s="158">
        <f t="shared" si="7"/>
        <v>258</v>
      </c>
      <c r="D264" s="146" t="str">
        <f>IF(PROVEEDORES!E265="","",PROVEEDORES!E265)</f>
        <v/>
      </c>
      <c r="E264" s="146" t="str">
        <f>IF(PROVEEDORES!F265="","",PROVEEDORES!F265)</f>
        <v/>
      </c>
      <c r="F264" s="146" t="str">
        <f>IF(PROVEEDORES!D265="","",PROVEEDORES!D265)</f>
        <v/>
      </c>
      <c r="G264" s="159">
        <f>SUMIF('EG-JUL'!$F$18:$F$516,PROVEEDORES!$D265,'EG-JUL'!P$18:P$516)</f>
        <v>0</v>
      </c>
      <c r="H264" s="159">
        <f>SUMIF('EG-JUL'!$F$18:$F$516,PROVEEDORES!$D265,'EG-JUL'!Q$18:Q$516)</f>
        <v>0</v>
      </c>
      <c r="I264" s="159">
        <f>SUMIF('EG-JUL'!$F$18:$F$516,PROVEEDORES!$D265,'EG-JUL'!R$18:R$516)</f>
        <v>0</v>
      </c>
      <c r="J264" s="159">
        <f>SUMIF('EG-JUL'!$F$18:$F$516,PROVEEDORES!$D265,'EG-JUL'!S$18:S$516)</f>
        <v>0</v>
      </c>
      <c r="K264" s="159" t="str">
        <f t="shared" ref="K264:K327" si="8">IF(G264+H264+I264+J264&gt;0,"C/Información","")</f>
        <v/>
      </c>
      <c r="L264" s="146" t="str">
        <f>IF(PROVEEDORES!G265="","",PROVEEDORES!G265)</f>
        <v/>
      </c>
    </row>
    <row r="265" spans="3:12" ht="17.45" customHeight="1" x14ac:dyDescent="0.2">
      <c r="C265" s="158">
        <f t="shared" ref="C265:C328" si="9">C264+1</f>
        <v>259</v>
      </c>
      <c r="D265" s="146" t="str">
        <f>IF(PROVEEDORES!E266="","",PROVEEDORES!E266)</f>
        <v/>
      </c>
      <c r="E265" s="146" t="str">
        <f>IF(PROVEEDORES!F266="","",PROVEEDORES!F266)</f>
        <v/>
      </c>
      <c r="F265" s="146" t="str">
        <f>IF(PROVEEDORES!D266="","",PROVEEDORES!D266)</f>
        <v/>
      </c>
      <c r="G265" s="159">
        <f>SUMIF('EG-JUL'!$F$18:$F$516,PROVEEDORES!$D266,'EG-JUL'!P$18:P$516)</f>
        <v>0</v>
      </c>
      <c r="H265" s="159">
        <f>SUMIF('EG-JUL'!$F$18:$F$516,PROVEEDORES!$D266,'EG-JUL'!Q$18:Q$516)</f>
        <v>0</v>
      </c>
      <c r="I265" s="159">
        <f>SUMIF('EG-JUL'!$F$18:$F$516,PROVEEDORES!$D266,'EG-JUL'!R$18:R$516)</f>
        <v>0</v>
      </c>
      <c r="J265" s="159">
        <f>SUMIF('EG-JUL'!$F$18:$F$516,PROVEEDORES!$D266,'EG-JUL'!S$18:S$516)</f>
        <v>0</v>
      </c>
      <c r="K265" s="159" t="str">
        <f t="shared" si="8"/>
        <v/>
      </c>
      <c r="L265" s="146" t="str">
        <f>IF(PROVEEDORES!G266="","",PROVEEDORES!G266)</f>
        <v/>
      </c>
    </row>
    <row r="266" spans="3:12" ht="17.45" customHeight="1" x14ac:dyDescent="0.2">
      <c r="C266" s="158">
        <f t="shared" si="9"/>
        <v>260</v>
      </c>
      <c r="D266" s="146" t="str">
        <f>IF(PROVEEDORES!E267="","",PROVEEDORES!E267)</f>
        <v/>
      </c>
      <c r="E266" s="146" t="str">
        <f>IF(PROVEEDORES!F267="","",PROVEEDORES!F267)</f>
        <v/>
      </c>
      <c r="F266" s="146" t="str">
        <f>IF(PROVEEDORES!D267="","",PROVEEDORES!D267)</f>
        <v/>
      </c>
      <c r="G266" s="159">
        <f>SUMIF('EG-JUL'!$F$18:$F$516,PROVEEDORES!$D267,'EG-JUL'!P$18:P$516)</f>
        <v>0</v>
      </c>
      <c r="H266" s="159">
        <f>SUMIF('EG-JUL'!$F$18:$F$516,PROVEEDORES!$D267,'EG-JUL'!Q$18:Q$516)</f>
        <v>0</v>
      </c>
      <c r="I266" s="159">
        <f>SUMIF('EG-JUL'!$F$18:$F$516,PROVEEDORES!$D267,'EG-JUL'!R$18:R$516)</f>
        <v>0</v>
      </c>
      <c r="J266" s="159">
        <f>SUMIF('EG-JUL'!$F$18:$F$516,PROVEEDORES!$D267,'EG-JUL'!S$18:S$516)</f>
        <v>0</v>
      </c>
      <c r="K266" s="159" t="str">
        <f t="shared" si="8"/>
        <v/>
      </c>
      <c r="L266" s="146" t="str">
        <f>IF(PROVEEDORES!G267="","",PROVEEDORES!G267)</f>
        <v/>
      </c>
    </row>
    <row r="267" spans="3:12" ht="17.45" customHeight="1" x14ac:dyDescent="0.2">
      <c r="C267" s="158">
        <f t="shared" si="9"/>
        <v>261</v>
      </c>
      <c r="D267" s="146" t="str">
        <f>IF(PROVEEDORES!E268="","",PROVEEDORES!E268)</f>
        <v/>
      </c>
      <c r="E267" s="146" t="str">
        <f>IF(PROVEEDORES!F268="","",PROVEEDORES!F268)</f>
        <v/>
      </c>
      <c r="F267" s="146" t="str">
        <f>IF(PROVEEDORES!D268="","",PROVEEDORES!D268)</f>
        <v/>
      </c>
      <c r="G267" s="159">
        <f>SUMIF('EG-JUL'!$F$18:$F$516,PROVEEDORES!$D268,'EG-JUL'!P$18:P$516)</f>
        <v>0</v>
      </c>
      <c r="H267" s="159">
        <f>SUMIF('EG-JUL'!$F$18:$F$516,PROVEEDORES!$D268,'EG-JUL'!Q$18:Q$516)</f>
        <v>0</v>
      </c>
      <c r="I267" s="159">
        <f>SUMIF('EG-JUL'!$F$18:$F$516,PROVEEDORES!$D268,'EG-JUL'!R$18:R$516)</f>
        <v>0</v>
      </c>
      <c r="J267" s="159">
        <f>SUMIF('EG-JUL'!$F$18:$F$516,PROVEEDORES!$D268,'EG-JUL'!S$18:S$516)</f>
        <v>0</v>
      </c>
      <c r="K267" s="159" t="str">
        <f t="shared" si="8"/>
        <v/>
      </c>
      <c r="L267" s="146" t="str">
        <f>IF(PROVEEDORES!G268="","",PROVEEDORES!G268)</f>
        <v/>
      </c>
    </row>
    <row r="268" spans="3:12" ht="17.45" customHeight="1" x14ac:dyDescent="0.2">
      <c r="C268" s="158">
        <f t="shared" si="9"/>
        <v>262</v>
      </c>
      <c r="D268" s="146" t="str">
        <f>IF(PROVEEDORES!E269="","",PROVEEDORES!E269)</f>
        <v/>
      </c>
      <c r="E268" s="146" t="str">
        <f>IF(PROVEEDORES!F269="","",PROVEEDORES!F269)</f>
        <v/>
      </c>
      <c r="F268" s="146" t="str">
        <f>IF(PROVEEDORES!D269="","",PROVEEDORES!D269)</f>
        <v/>
      </c>
      <c r="G268" s="159">
        <f>SUMIF('EG-JUL'!$F$18:$F$516,PROVEEDORES!$D269,'EG-JUL'!P$18:P$516)</f>
        <v>0</v>
      </c>
      <c r="H268" s="159">
        <f>SUMIF('EG-JUL'!$F$18:$F$516,PROVEEDORES!$D269,'EG-JUL'!Q$18:Q$516)</f>
        <v>0</v>
      </c>
      <c r="I268" s="159">
        <f>SUMIF('EG-JUL'!$F$18:$F$516,PROVEEDORES!$D269,'EG-JUL'!R$18:R$516)</f>
        <v>0</v>
      </c>
      <c r="J268" s="159">
        <f>SUMIF('EG-JUL'!$F$18:$F$516,PROVEEDORES!$D269,'EG-JUL'!S$18:S$516)</f>
        <v>0</v>
      </c>
      <c r="K268" s="159" t="str">
        <f t="shared" si="8"/>
        <v/>
      </c>
      <c r="L268" s="146" t="str">
        <f>IF(PROVEEDORES!G269="","",PROVEEDORES!G269)</f>
        <v/>
      </c>
    </row>
    <row r="269" spans="3:12" ht="17.45" customHeight="1" x14ac:dyDescent="0.2">
      <c r="C269" s="158">
        <f t="shared" si="9"/>
        <v>263</v>
      </c>
      <c r="D269" s="146" t="str">
        <f>IF(PROVEEDORES!E270="","",PROVEEDORES!E270)</f>
        <v/>
      </c>
      <c r="E269" s="146" t="str">
        <f>IF(PROVEEDORES!F270="","",PROVEEDORES!F270)</f>
        <v/>
      </c>
      <c r="F269" s="146" t="str">
        <f>IF(PROVEEDORES!D270="","",PROVEEDORES!D270)</f>
        <v/>
      </c>
      <c r="G269" s="159">
        <f>SUMIF('EG-JUL'!$F$18:$F$516,PROVEEDORES!$D270,'EG-JUL'!P$18:P$516)</f>
        <v>0</v>
      </c>
      <c r="H269" s="159">
        <f>SUMIF('EG-JUL'!$F$18:$F$516,PROVEEDORES!$D270,'EG-JUL'!Q$18:Q$516)</f>
        <v>0</v>
      </c>
      <c r="I269" s="159">
        <f>SUMIF('EG-JUL'!$F$18:$F$516,PROVEEDORES!$D270,'EG-JUL'!R$18:R$516)</f>
        <v>0</v>
      </c>
      <c r="J269" s="159">
        <f>SUMIF('EG-JUL'!$F$18:$F$516,PROVEEDORES!$D270,'EG-JUL'!S$18:S$516)</f>
        <v>0</v>
      </c>
      <c r="K269" s="159" t="str">
        <f t="shared" si="8"/>
        <v/>
      </c>
      <c r="L269" s="146" t="str">
        <f>IF(PROVEEDORES!G270="","",PROVEEDORES!G270)</f>
        <v/>
      </c>
    </row>
    <row r="270" spans="3:12" ht="17.45" customHeight="1" x14ac:dyDescent="0.2">
      <c r="C270" s="158">
        <f t="shared" si="9"/>
        <v>264</v>
      </c>
      <c r="D270" s="146" t="str">
        <f>IF(PROVEEDORES!E271="","",PROVEEDORES!E271)</f>
        <v/>
      </c>
      <c r="E270" s="146" t="str">
        <f>IF(PROVEEDORES!F271="","",PROVEEDORES!F271)</f>
        <v/>
      </c>
      <c r="F270" s="146" t="str">
        <f>IF(PROVEEDORES!D271="","",PROVEEDORES!D271)</f>
        <v/>
      </c>
      <c r="G270" s="159">
        <f>SUMIF('EG-JUL'!$F$18:$F$516,PROVEEDORES!$D271,'EG-JUL'!P$18:P$516)</f>
        <v>0</v>
      </c>
      <c r="H270" s="159">
        <f>SUMIF('EG-JUL'!$F$18:$F$516,PROVEEDORES!$D271,'EG-JUL'!Q$18:Q$516)</f>
        <v>0</v>
      </c>
      <c r="I270" s="159">
        <f>SUMIF('EG-JUL'!$F$18:$F$516,PROVEEDORES!$D271,'EG-JUL'!R$18:R$516)</f>
        <v>0</v>
      </c>
      <c r="J270" s="159">
        <f>SUMIF('EG-JUL'!$F$18:$F$516,PROVEEDORES!$D271,'EG-JUL'!S$18:S$516)</f>
        <v>0</v>
      </c>
      <c r="K270" s="159" t="str">
        <f t="shared" si="8"/>
        <v/>
      </c>
      <c r="L270" s="146" t="str">
        <f>IF(PROVEEDORES!G271="","",PROVEEDORES!G271)</f>
        <v/>
      </c>
    </row>
    <row r="271" spans="3:12" ht="17.45" customHeight="1" x14ac:dyDescent="0.2">
      <c r="C271" s="158">
        <f t="shared" si="9"/>
        <v>265</v>
      </c>
      <c r="D271" s="146" t="str">
        <f>IF(PROVEEDORES!E272="","",PROVEEDORES!E272)</f>
        <v/>
      </c>
      <c r="E271" s="146" t="str">
        <f>IF(PROVEEDORES!F272="","",PROVEEDORES!F272)</f>
        <v/>
      </c>
      <c r="F271" s="146" t="str">
        <f>IF(PROVEEDORES!D272="","",PROVEEDORES!D272)</f>
        <v/>
      </c>
      <c r="G271" s="159">
        <f>SUMIF('EG-JUL'!$F$18:$F$516,PROVEEDORES!$D272,'EG-JUL'!P$18:P$516)</f>
        <v>0</v>
      </c>
      <c r="H271" s="159">
        <f>SUMIF('EG-JUL'!$F$18:$F$516,PROVEEDORES!$D272,'EG-JUL'!Q$18:Q$516)</f>
        <v>0</v>
      </c>
      <c r="I271" s="159">
        <f>SUMIF('EG-JUL'!$F$18:$F$516,PROVEEDORES!$D272,'EG-JUL'!R$18:R$516)</f>
        <v>0</v>
      </c>
      <c r="J271" s="159">
        <f>SUMIF('EG-JUL'!$F$18:$F$516,PROVEEDORES!$D272,'EG-JUL'!S$18:S$516)</f>
        <v>0</v>
      </c>
      <c r="K271" s="159" t="str">
        <f t="shared" si="8"/>
        <v/>
      </c>
      <c r="L271" s="146" t="str">
        <f>IF(PROVEEDORES!G272="","",PROVEEDORES!G272)</f>
        <v/>
      </c>
    </row>
    <row r="272" spans="3:12" ht="17.45" customHeight="1" x14ac:dyDescent="0.2">
      <c r="C272" s="158">
        <f t="shared" si="9"/>
        <v>266</v>
      </c>
      <c r="D272" s="146" t="str">
        <f>IF(PROVEEDORES!E273="","",PROVEEDORES!E273)</f>
        <v/>
      </c>
      <c r="E272" s="146" t="str">
        <f>IF(PROVEEDORES!F273="","",PROVEEDORES!F273)</f>
        <v/>
      </c>
      <c r="F272" s="146" t="str">
        <f>IF(PROVEEDORES!D273="","",PROVEEDORES!D273)</f>
        <v/>
      </c>
      <c r="G272" s="159">
        <f>SUMIF('EG-JUL'!$F$18:$F$516,PROVEEDORES!$D273,'EG-JUL'!P$18:P$516)</f>
        <v>0</v>
      </c>
      <c r="H272" s="159">
        <f>SUMIF('EG-JUL'!$F$18:$F$516,PROVEEDORES!$D273,'EG-JUL'!Q$18:Q$516)</f>
        <v>0</v>
      </c>
      <c r="I272" s="159">
        <f>SUMIF('EG-JUL'!$F$18:$F$516,PROVEEDORES!$D273,'EG-JUL'!R$18:R$516)</f>
        <v>0</v>
      </c>
      <c r="J272" s="159">
        <f>SUMIF('EG-JUL'!$F$18:$F$516,PROVEEDORES!$D273,'EG-JUL'!S$18:S$516)</f>
        <v>0</v>
      </c>
      <c r="K272" s="159" t="str">
        <f t="shared" si="8"/>
        <v/>
      </c>
      <c r="L272" s="146" t="str">
        <f>IF(PROVEEDORES!G273="","",PROVEEDORES!G273)</f>
        <v/>
      </c>
    </row>
    <row r="273" spans="3:12" ht="17.45" customHeight="1" x14ac:dyDescent="0.2">
      <c r="C273" s="158">
        <f t="shared" si="9"/>
        <v>267</v>
      </c>
      <c r="D273" s="146" t="str">
        <f>IF(PROVEEDORES!E274="","",PROVEEDORES!E274)</f>
        <v/>
      </c>
      <c r="E273" s="146" t="str">
        <f>IF(PROVEEDORES!F274="","",PROVEEDORES!F274)</f>
        <v/>
      </c>
      <c r="F273" s="146" t="str">
        <f>IF(PROVEEDORES!D274="","",PROVEEDORES!D274)</f>
        <v/>
      </c>
      <c r="G273" s="159">
        <f>SUMIF('EG-JUL'!$F$18:$F$516,PROVEEDORES!$D274,'EG-JUL'!P$18:P$516)</f>
        <v>0</v>
      </c>
      <c r="H273" s="159">
        <f>SUMIF('EG-JUL'!$F$18:$F$516,PROVEEDORES!$D274,'EG-JUL'!Q$18:Q$516)</f>
        <v>0</v>
      </c>
      <c r="I273" s="159">
        <f>SUMIF('EG-JUL'!$F$18:$F$516,PROVEEDORES!$D274,'EG-JUL'!R$18:R$516)</f>
        <v>0</v>
      </c>
      <c r="J273" s="159">
        <f>SUMIF('EG-JUL'!$F$18:$F$516,PROVEEDORES!$D274,'EG-JUL'!S$18:S$516)</f>
        <v>0</v>
      </c>
      <c r="K273" s="159" t="str">
        <f t="shared" si="8"/>
        <v/>
      </c>
      <c r="L273" s="146" t="str">
        <f>IF(PROVEEDORES!G274="","",PROVEEDORES!G274)</f>
        <v/>
      </c>
    </row>
    <row r="274" spans="3:12" ht="17.45" customHeight="1" x14ac:dyDescent="0.2">
      <c r="C274" s="158">
        <f t="shared" si="9"/>
        <v>268</v>
      </c>
      <c r="D274" s="146" t="str">
        <f>IF(PROVEEDORES!E275="","",PROVEEDORES!E275)</f>
        <v/>
      </c>
      <c r="E274" s="146" t="str">
        <f>IF(PROVEEDORES!F275="","",PROVEEDORES!F275)</f>
        <v/>
      </c>
      <c r="F274" s="146" t="str">
        <f>IF(PROVEEDORES!D275="","",PROVEEDORES!D275)</f>
        <v/>
      </c>
      <c r="G274" s="159">
        <f>SUMIF('EG-JUL'!$F$18:$F$516,PROVEEDORES!$D275,'EG-JUL'!P$18:P$516)</f>
        <v>0</v>
      </c>
      <c r="H274" s="159">
        <f>SUMIF('EG-JUL'!$F$18:$F$516,PROVEEDORES!$D275,'EG-JUL'!Q$18:Q$516)</f>
        <v>0</v>
      </c>
      <c r="I274" s="159">
        <f>SUMIF('EG-JUL'!$F$18:$F$516,PROVEEDORES!$D275,'EG-JUL'!R$18:R$516)</f>
        <v>0</v>
      </c>
      <c r="J274" s="159">
        <f>SUMIF('EG-JUL'!$F$18:$F$516,PROVEEDORES!$D275,'EG-JUL'!S$18:S$516)</f>
        <v>0</v>
      </c>
      <c r="K274" s="159" t="str">
        <f t="shared" si="8"/>
        <v/>
      </c>
      <c r="L274" s="146" t="str">
        <f>IF(PROVEEDORES!G275="","",PROVEEDORES!G275)</f>
        <v/>
      </c>
    </row>
    <row r="275" spans="3:12" ht="17.45" customHeight="1" x14ac:dyDescent="0.2">
      <c r="C275" s="158">
        <f t="shared" si="9"/>
        <v>269</v>
      </c>
      <c r="D275" s="146" t="str">
        <f>IF(PROVEEDORES!E276="","",PROVEEDORES!E276)</f>
        <v/>
      </c>
      <c r="E275" s="146" t="str">
        <f>IF(PROVEEDORES!F276="","",PROVEEDORES!F276)</f>
        <v/>
      </c>
      <c r="F275" s="146" t="str">
        <f>IF(PROVEEDORES!D276="","",PROVEEDORES!D276)</f>
        <v/>
      </c>
      <c r="G275" s="159">
        <f>SUMIF('EG-JUL'!$F$18:$F$516,PROVEEDORES!$D276,'EG-JUL'!P$18:P$516)</f>
        <v>0</v>
      </c>
      <c r="H275" s="159">
        <f>SUMIF('EG-JUL'!$F$18:$F$516,PROVEEDORES!$D276,'EG-JUL'!Q$18:Q$516)</f>
        <v>0</v>
      </c>
      <c r="I275" s="159">
        <f>SUMIF('EG-JUL'!$F$18:$F$516,PROVEEDORES!$D276,'EG-JUL'!R$18:R$516)</f>
        <v>0</v>
      </c>
      <c r="J275" s="159">
        <f>SUMIF('EG-JUL'!$F$18:$F$516,PROVEEDORES!$D276,'EG-JUL'!S$18:S$516)</f>
        <v>0</v>
      </c>
      <c r="K275" s="159" t="str">
        <f t="shared" si="8"/>
        <v/>
      </c>
      <c r="L275" s="146" t="str">
        <f>IF(PROVEEDORES!G276="","",PROVEEDORES!G276)</f>
        <v/>
      </c>
    </row>
    <row r="276" spans="3:12" ht="17.45" customHeight="1" x14ac:dyDescent="0.2">
      <c r="C276" s="158">
        <f t="shared" si="9"/>
        <v>270</v>
      </c>
      <c r="D276" s="146" t="str">
        <f>IF(PROVEEDORES!E277="","",PROVEEDORES!E277)</f>
        <v/>
      </c>
      <c r="E276" s="146" t="str">
        <f>IF(PROVEEDORES!F277="","",PROVEEDORES!F277)</f>
        <v/>
      </c>
      <c r="F276" s="146" t="str">
        <f>IF(PROVEEDORES!D277="","",PROVEEDORES!D277)</f>
        <v/>
      </c>
      <c r="G276" s="159">
        <f>SUMIF('EG-JUL'!$F$18:$F$516,PROVEEDORES!$D277,'EG-JUL'!P$18:P$516)</f>
        <v>0</v>
      </c>
      <c r="H276" s="159">
        <f>SUMIF('EG-JUL'!$F$18:$F$516,PROVEEDORES!$D277,'EG-JUL'!Q$18:Q$516)</f>
        <v>0</v>
      </c>
      <c r="I276" s="159">
        <f>SUMIF('EG-JUL'!$F$18:$F$516,PROVEEDORES!$D277,'EG-JUL'!R$18:R$516)</f>
        <v>0</v>
      </c>
      <c r="J276" s="159">
        <f>SUMIF('EG-JUL'!$F$18:$F$516,PROVEEDORES!$D277,'EG-JUL'!S$18:S$516)</f>
        <v>0</v>
      </c>
      <c r="K276" s="159" t="str">
        <f t="shared" si="8"/>
        <v/>
      </c>
      <c r="L276" s="146" t="str">
        <f>IF(PROVEEDORES!G277="","",PROVEEDORES!G277)</f>
        <v/>
      </c>
    </row>
    <row r="277" spans="3:12" ht="17.45" customHeight="1" x14ac:dyDescent="0.2">
      <c r="C277" s="158">
        <f t="shared" si="9"/>
        <v>271</v>
      </c>
      <c r="D277" s="146" t="str">
        <f>IF(PROVEEDORES!E278="","",PROVEEDORES!E278)</f>
        <v/>
      </c>
      <c r="E277" s="146" t="str">
        <f>IF(PROVEEDORES!F278="","",PROVEEDORES!F278)</f>
        <v/>
      </c>
      <c r="F277" s="146" t="str">
        <f>IF(PROVEEDORES!D278="","",PROVEEDORES!D278)</f>
        <v/>
      </c>
      <c r="G277" s="159">
        <f>SUMIF('EG-JUL'!$F$18:$F$516,PROVEEDORES!$D278,'EG-JUL'!P$18:P$516)</f>
        <v>0</v>
      </c>
      <c r="H277" s="159">
        <f>SUMIF('EG-JUL'!$F$18:$F$516,PROVEEDORES!$D278,'EG-JUL'!Q$18:Q$516)</f>
        <v>0</v>
      </c>
      <c r="I277" s="159">
        <f>SUMIF('EG-JUL'!$F$18:$F$516,PROVEEDORES!$D278,'EG-JUL'!R$18:R$516)</f>
        <v>0</v>
      </c>
      <c r="J277" s="159">
        <f>SUMIF('EG-JUL'!$F$18:$F$516,PROVEEDORES!$D278,'EG-JUL'!S$18:S$516)</f>
        <v>0</v>
      </c>
      <c r="K277" s="159" t="str">
        <f t="shared" si="8"/>
        <v/>
      </c>
      <c r="L277" s="146" t="str">
        <f>IF(PROVEEDORES!G278="","",PROVEEDORES!G278)</f>
        <v/>
      </c>
    </row>
    <row r="278" spans="3:12" ht="17.45" customHeight="1" x14ac:dyDescent="0.2">
      <c r="C278" s="158">
        <f t="shared" si="9"/>
        <v>272</v>
      </c>
      <c r="D278" s="146" t="str">
        <f>IF(PROVEEDORES!E279="","",PROVEEDORES!E279)</f>
        <v/>
      </c>
      <c r="E278" s="146" t="str">
        <f>IF(PROVEEDORES!F279="","",PROVEEDORES!F279)</f>
        <v/>
      </c>
      <c r="F278" s="146" t="str">
        <f>IF(PROVEEDORES!D279="","",PROVEEDORES!D279)</f>
        <v/>
      </c>
      <c r="G278" s="159">
        <f>SUMIF('EG-JUL'!$F$18:$F$516,PROVEEDORES!$D279,'EG-JUL'!P$18:P$516)</f>
        <v>0</v>
      </c>
      <c r="H278" s="159">
        <f>SUMIF('EG-JUL'!$F$18:$F$516,PROVEEDORES!$D279,'EG-JUL'!Q$18:Q$516)</f>
        <v>0</v>
      </c>
      <c r="I278" s="159">
        <f>SUMIF('EG-JUL'!$F$18:$F$516,PROVEEDORES!$D279,'EG-JUL'!R$18:R$516)</f>
        <v>0</v>
      </c>
      <c r="J278" s="159">
        <f>SUMIF('EG-JUL'!$F$18:$F$516,PROVEEDORES!$D279,'EG-JUL'!S$18:S$516)</f>
        <v>0</v>
      </c>
      <c r="K278" s="159" t="str">
        <f t="shared" si="8"/>
        <v/>
      </c>
      <c r="L278" s="146" t="str">
        <f>IF(PROVEEDORES!G279="","",PROVEEDORES!G279)</f>
        <v/>
      </c>
    </row>
    <row r="279" spans="3:12" ht="17.45" customHeight="1" x14ac:dyDescent="0.2">
      <c r="C279" s="158">
        <f t="shared" si="9"/>
        <v>273</v>
      </c>
      <c r="D279" s="146" t="str">
        <f>IF(PROVEEDORES!E280="","",PROVEEDORES!E280)</f>
        <v/>
      </c>
      <c r="E279" s="146" t="str">
        <f>IF(PROVEEDORES!F280="","",PROVEEDORES!F280)</f>
        <v/>
      </c>
      <c r="F279" s="146" t="str">
        <f>IF(PROVEEDORES!D280="","",PROVEEDORES!D280)</f>
        <v/>
      </c>
      <c r="G279" s="159">
        <f>SUMIF('EG-JUL'!$F$18:$F$516,PROVEEDORES!$D280,'EG-JUL'!P$18:P$516)</f>
        <v>0</v>
      </c>
      <c r="H279" s="159">
        <f>SUMIF('EG-JUL'!$F$18:$F$516,PROVEEDORES!$D280,'EG-JUL'!Q$18:Q$516)</f>
        <v>0</v>
      </c>
      <c r="I279" s="159">
        <f>SUMIF('EG-JUL'!$F$18:$F$516,PROVEEDORES!$D280,'EG-JUL'!R$18:R$516)</f>
        <v>0</v>
      </c>
      <c r="J279" s="159">
        <f>SUMIF('EG-JUL'!$F$18:$F$516,PROVEEDORES!$D280,'EG-JUL'!S$18:S$516)</f>
        <v>0</v>
      </c>
      <c r="K279" s="159" t="str">
        <f t="shared" si="8"/>
        <v/>
      </c>
      <c r="L279" s="146" t="str">
        <f>IF(PROVEEDORES!G280="","",PROVEEDORES!G280)</f>
        <v/>
      </c>
    </row>
    <row r="280" spans="3:12" ht="17.45" customHeight="1" x14ac:dyDescent="0.2">
      <c r="C280" s="158">
        <f t="shared" si="9"/>
        <v>274</v>
      </c>
      <c r="D280" s="146" t="str">
        <f>IF(PROVEEDORES!E281="","",PROVEEDORES!E281)</f>
        <v/>
      </c>
      <c r="E280" s="146" t="str">
        <f>IF(PROVEEDORES!F281="","",PROVEEDORES!F281)</f>
        <v/>
      </c>
      <c r="F280" s="146" t="str">
        <f>IF(PROVEEDORES!D281="","",PROVEEDORES!D281)</f>
        <v/>
      </c>
      <c r="G280" s="159">
        <f>SUMIF('EG-JUL'!$F$18:$F$516,PROVEEDORES!$D281,'EG-JUL'!P$18:P$516)</f>
        <v>0</v>
      </c>
      <c r="H280" s="159">
        <f>SUMIF('EG-JUL'!$F$18:$F$516,PROVEEDORES!$D281,'EG-JUL'!Q$18:Q$516)</f>
        <v>0</v>
      </c>
      <c r="I280" s="159">
        <f>SUMIF('EG-JUL'!$F$18:$F$516,PROVEEDORES!$D281,'EG-JUL'!R$18:R$516)</f>
        <v>0</v>
      </c>
      <c r="J280" s="159">
        <f>SUMIF('EG-JUL'!$F$18:$F$516,PROVEEDORES!$D281,'EG-JUL'!S$18:S$516)</f>
        <v>0</v>
      </c>
      <c r="K280" s="159" t="str">
        <f t="shared" si="8"/>
        <v/>
      </c>
      <c r="L280" s="146" t="str">
        <f>IF(PROVEEDORES!G281="","",PROVEEDORES!G281)</f>
        <v/>
      </c>
    </row>
    <row r="281" spans="3:12" ht="17.45" customHeight="1" x14ac:dyDescent="0.2">
      <c r="C281" s="158">
        <f t="shared" si="9"/>
        <v>275</v>
      </c>
      <c r="D281" s="146" t="str">
        <f>IF(PROVEEDORES!E282="","",PROVEEDORES!E282)</f>
        <v/>
      </c>
      <c r="E281" s="146" t="str">
        <f>IF(PROVEEDORES!F282="","",PROVEEDORES!F282)</f>
        <v/>
      </c>
      <c r="F281" s="146" t="str">
        <f>IF(PROVEEDORES!D282="","",PROVEEDORES!D282)</f>
        <v/>
      </c>
      <c r="G281" s="159">
        <f>SUMIF('EG-JUL'!$F$18:$F$516,PROVEEDORES!$D282,'EG-JUL'!P$18:P$516)</f>
        <v>0</v>
      </c>
      <c r="H281" s="159">
        <f>SUMIF('EG-JUL'!$F$18:$F$516,PROVEEDORES!$D282,'EG-JUL'!Q$18:Q$516)</f>
        <v>0</v>
      </c>
      <c r="I281" s="159">
        <f>SUMIF('EG-JUL'!$F$18:$F$516,PROVEEDORES!$D282,'EG-JUL'!R$18:R$516)</f>
        <v>0</v>
      </c>
      <c r="J281" s="159">
        <f>SUMIF('EG-JUL'!$F$18:$F$516,PROVEEDORES!$D282,'EG-JUL'!S$18:S$516)</f>
        <v>0</v>
      </c>
      <c r="K281" s="159" t="str">
        <f t="shared" si="8"/>
        <v/>
      </c>
      <c r="L281" s="146" t="str">
        <f>IF(PROVEEDORES!G282="","",PROVEEDORES!G282)</f>
        <v/>
      </c>
    </row>
    <row r="282" spans="3:12" ht="17.45" customHeight="1" x14ac:dyDescent="0.2">
      <c r="C282" s="158">
        <f t="shared" si="9"/>
        <v>276</v>
      </c>
      <c r="D282" s="146" t="str">
        <f>IF(PROVEEDORES!E283="","",PROVEEDORES!E283)</f>
        <v/>
      </c>
      <c r="E282" s="146" t="str">
        <f>IF(PROVEEDORES!F283="","",PROVEEDORES!F283)</f>
        <v/>
      </c>
      <c r="F282" s="146" t="str">
        <f>IF(PROVEEDORES!D283="","",PROVEEDORES!D283)</f>
        <v/>
      </c>
      <c r="G282" s="159">
        <f>SUMIF('EG-JUL'!$F$18:$F$516,PROVEEDORES!$D283,'EG-JUL'!P$18:P$516)</f>
        <v>0</v>
      </c>
      <c r="H282" s="159">
        <f>SUMIF('EG-JUL'!$F$18:$F$516,PROVEEDORES!$D283,'EG-JUL'!Q$18:Q$516)</f>
        <v>0</v>
      </c>
      <c r="I282" s="159">
        <f>SUMIF('EG-JUL'!$F$18:$F$516,PROVEEDORES!$D283,'EG-JUL'!R$18:R$516)</f>
        <v>0</v>
      </c>
      <c r="J282" s="159">
        <f>SUMIF('EG-JUL'!$F$18:$F$516,PROVEEDORES!$D283,'EG-JUL'!S$18:S$516)</f>
        <v>0</v>
      </c>
      <c r="K282" s="159" t="str">
        <f t="shared" si="8"/>
        <v/>
      </c>
      <c r="L282" s="146" t="str">
        <f>IF(PROVEEDORES!G283="","",PROVEEDORES!G283)</f>
        <v/>
      </c>
    </row>
    <row r="283" spans="3:12" ht="17.45" customHeight="1" x14ac:dyDescent="0.2">
      <c r="C283" s="158">
        <f t="shared" si="9"/>
        <v>277</v>
      </c>
      <c r="D283" s="146" t="str">
        <f>IF(PROVEEDORES!E284="","",PROVEEDORES!E284)</f>
        <v/>
      </c>
      <c r="E283" s="146" t="str">
        <f>IF(PROVEEDORES!F284="","",PROVEEDORES!F284)</f>
        <v/>
      </c>
      <c r="F283" s="146" t="str">
        <f>IF(PROVEEDORES!D284="","",PROVEEDORES!D284)</f>
        <v/>
      </c>
      <c r="G283" s="159">
        <f>SUMIF('EG-JUL'!$F$18:$F$516,PROVEEDORES!$D284,'EG-JUL'!P$18:P$516)</f>
        <v>0</v>
      </c>
      <c r="H283" s="159">
        <f>SUMIF('EG-JUL'!$F$18:$F$516,PROVEEDORES!$D284,'EG-JUL'!Q$18:Q$516)</f>
        <v>0</v>
      </c>
      <c r="I283" s="159">
        <f>SUMIF('EG-JUL'!$F$18:$F$516,PROVEEDORES!$D284,'EG-JUL'!R$18:R$516)</f>
        <v>0</v>
      </c>
      <c r="J283" s="159">
        <f>SUMIF('EG-JUL'!$F$18:$F$516,PROVEEDORES!$D284,'EG-JUL'!S$18:S$516)</f>
        <v>0</v>
      </c>
      <c r="K283" s="159" t="str">
        <f t="shared" si="8"/>
        <v/>
      </c>
      <c r="L283" s="146" t="str">
        <f>IF(PROVEEDORES!G284="","",PROVEEDORES!G284)</f>
        <v/>
      </c>
    </row>
    <row r="284" spans="3:12" ht="17.45" customHeight="1" x14ac:dyDescent="0.2">
      <c r="C284" s="158">
        <f t="shared" si="9"/>
        <v>278</v>
      </c>
      <c r="D284" s="146" t="str">
        <f>IF(PROVEEDORES!E285="","",PROVEEDORES!E285)</f>
        <v/>
      </c>
      <c r="E284" s="146" t="str">
        <f>IF(PROVEEDORES!F285="","",PROVEEDORES!F285)</f>
        <v/>
      </c>
      <c r="F284" s="146" t="str">
        <f>IF(PROVEEDORES!D285="","",PROVEEDORES!D285)</f>
        <v/>
      </c>
      <c r="G284" s="159">
        <f>SUMIF('EG-JUL'!$F$18:$F$516,PROVEEDORES!$D285,'EG-JUL'!P$18:P$516)</f>
        <v>0</v>
      </c>
      <c r="H284" s="159">
        <f>SUMIF('EG-JUL'!$F$18:$F$516,PROVEEDORES!$D285,'EG-JUL'!Q$18:Q$516)</f>
        <v>0</v>
      </c>
      <c r="I284" s="159">
        <f>SUMIF('EG-JUL'!$F$18:$F$516,PROVEEDORES!$D285,'EG-JUL'!R$18:R$516)</f>
        <v>0</v>
      </c>
      <c r="J284" s="159">
        <f>SUMIF('EG-JUL'!$F$18:$F$516,PROVEEDORES!$D285,'EG-JUL'!S$18:S$516)</f>
        <v>0</v>
      </c>
      <c r="K284" s="159" t="str">
        <f t="shared" si="8"/>
        <v/>
      </c>
      <c r="L284" s="146" t="str">
        <f>IF(PROVEEDORES!G285="","",PROVEEDORES!G285)</f>
        <v/>
      </c>
    </row>
    <row r="285" spans="3:12" ht="17.45" customHeight="1" x14ac:dyDescent="0.2">
      <c r="C285" s="158">
        <f t="shared" si="9"/>
        <v>279</v>
      </c>
      <c r="D285" s="146" t="str">
        <f>IF(PROVEEDORES!E286="","",PROVEEDORES!E286)</f>
        <v/>
      </c>
      <c r="E285" s="146" t="str">
        <f>IF(PROVEEDORES!F286="","",PROVEEDORES!F286)</f>
        <v/>
      </c>
      <c r="F285" s="146" t="str">
        <f>IF(PROVEEDORES!D286="","",PROVEEDORES!D286)</f>
        <v/>
      </c>
      <c r="G285" s="159">
        <f>SUMIF('EG-JUL'!$F$18:$F$516,PROVEEDORES!$D286,'EG-JUL'!P$18:P$516)</f>
        <v>0</v>
      </c>
      <c r="H285" s="159">
        <f>SUMIF('EG-JUL'!$F$18:$F$516,PROVEEDORES!$D286,'EG-JUL'!Q$18:Q$516)</f>
        <v>0</v>
      </c>
      <c r="I285" s="159">
        <f>SUMIF('EG-JUL'!$F$18:$F$516,PROVEEDORES!$D286,'EG-JUL'!R$18:R$516)</f>
        <v>0</v>
      </c>
      <c r="J285" s="159">
        <f>SUMIF('EG-JUL'!$F$18:$F$516,PROVEEDORES!$D286,'EG-JUL'!S$18:S$516)</f>
        <v>0</v>
      </c>
      <c r="K285" s="159" t="str">
        <f t="shared" si="8"/>
        <v/>
      </c>
      <c r="L285" s="146" t="str">
        <f>IF(PROVEEDORES!G286="","",PROVEEDORES!G286)</f>
        <v/>
      </c>
    </row>
    <row r="286" spans="3:12" ht="17.45" customHeight="1" x14ac:dyDescent="0.2">
      <c r="C286" s="158">
        <f t="shared" si="9"/>
        <v>280</v>
      </c>
      <c r="D286" s="146" t="str">
        <f>IF(PROVEEDORES!E287="","",PROVEEDORES!E287)</f>
        <v/>
      </c>
      <c r="E286" s="146" t="str">
        <f>IF(PROVEEDORES!F287="","",PROVEEDORES!F287)</f>
        <v/>
      </c>
      <c r="F286" s="146" t="str">
        <f>IF(PROVEEDORES!D287="","",PROVEEDORES!D287)</f>
        <v/>
      </c>
      <c r="G286" s="159">
        <f>SUMIF('EG-JUL'!$F$18:$F$516,PROVEEDORES!$D287,'EG-JUL'!P$18:P$516)</f>
        <v>0</v>
      </c>
      <c r="H286" s="159">
        <f>SUMIF('EG-JUL'!$F$18:$F$516,PROVEEDORES!$D287,'EG-JUL'!Q$18:Q$516)</f>
        <v>0</v>
      </c>
      <c r="I286" s="159">
        <f>SUMIF('EG-JUL'!$F$18:$F$516,PROVEEDORES!$D287,'EG-JUL'!R$18:R$516)</f>
        <v>0</v>
      </c>
      <c r="J286" s="159">
        <f>SUMIF('EG-JUL'!$F$18:$F$516,PROVEEDORES!$D287,'EG-JUL'!S$18:S$516)</f>
        <v>0</v>
      </c>
      <c r="K286" s="159" t="str">
        <f t="shared" si="8"/>
        <v/>
      </c>
      <c r="L286" s="146" t="str">
        <f>IF(PROVEEDORES!G287="","",PROVEEDORES!G287)</f>
        <v/>
      </c>
    </row>
    <row r="287" spans="3:12" ht="17.45" customHeight="1" x14ac:dyDescent="0.2">
      <c r="C287" s="158">
        <f t="shared" si="9"/>
        <v>281</v>
      </c>
      <c r="D287" s="146" t="str">
        <f>IF(PROVEEDORES!E288="","",PROVEEDORES!E288)</f>
        <v/>
      </c>
      <c r="E287" s="146" t="str">
        <f>IF(PROVEEDORES!F288="","",PROVEEDORES!F288)</f>
        <v/>
      </c>
      <c r="F287" s="146" t="str">
        <f>IF(PROVEEDORES!D288="","",PROVEEDORES!D288)</f>
        <v/>
      </c>
      <c r="G287" s="159">
        <f>SUMIF('EG-JUL'!$F$18:$F$516,PROVEEDORES!$D288,'EG-JUL'!P$18:P$516)</f>
        <v>0</v>
      </c>
      <c r="H287" s="159">
        <f>SUMIF('EG-JUL'!$F$18:$F$516,PROVEEDORES!$D288,'EG-JUL'!Q$18:Q$516)</f>
        <v>0</v>
      </c>
      <c r="I287" s="159">
        <f>SUMIF('EG-JUL'!$F$18:$F$516,PROVEEDORES!$D288,'EG-JUL'!R$18:R$516)</f>
        <v>0</v>
      </c>
      <c r="J287" s="159">
        <f>SUMIF('EG-JUL'!$F$18:$F$516,PROVEEDORES!$D288,'EG-JUL'!S$18:S$516)</f>
        <v>0</v>
      </c>
      <c r="K287" s="159" t="str">
        <f t="shared" si="8"/>
        <v/>
      </c>
      <c r="L287" s="146" t="str">
        <f>IF(PROVEEDORES!G288="","",PROVEEDORES!G288)</f>
        <v/>
      </c>
    </row>
    <row r="288" spans="3:12" ht="17.45" customHeight="1" x14ac:dyDescent="0.2">
      <c r="C288" s="158">
        <f t="shared" si="9"/>
        <v>282</v>
      </c>
      <c r="D288" s="146" t="str">
        <f>IF(PROVEEDORES!E289="","",PROVEEDORES!E289)</f>
        <v/>
      </c>
      <c r="E288" s="146" t="str">
        <f>IF(PROVEEDORES!F289="","",PROVEEDORES!F289)</f>
        <v/>
      </c>
      <c r="F288" s="146" t="str">
        <f>IF(PROVEEDORES!D289="","",PROVEEDORES!D289)</f>
        <v/>
      </c>
      <c r="G288" s="159">
        <f>SUMIF('EG-JUL'!$F$18:$F$516,PROVEEDORES!$D289,'EG-JUL'!P$18:P$516)</f>
        <v>0</v>
      </c>
      <c r="H288" s="159">
        <f>SUMIF('EG-JUL'!$F$18:$F$516,PROVEEDORES!$D289,'EG-JUL'!Q$18:Q$516)</f>
        <v>0</v>
      </c>
      <c r="I288" s="159">
        <f>SUMIF('EG-JUL'!$F$18:$F$516,PROVEEDORES!$D289,'EG-JUL'!R$18:R$516)</f>
        <v>0</v>
      </c>
      <c r="J288" s="159">
        <f>SUMIF('EG-JUL'!$F$18:$F$516,PROVEEDORES!$D289,'EG-JUL'!S$18:S$516)</f>
        <v>0</v>
      </c>
      <c r="K288" s="159" t="str">
        <f t="shared" si="8"/>
        <v/>
      </c>
      <c r="L288" s="146" t="str">
        <f>IF(PROVEEDORES!G289="","",PROVEEDORES!G289)</f>
        <v/>
      </c>
    </row>
    <row r="289" spans="3:12" ht="17.45" customHeight="1" x14ac:dyDescent="0.2">
      <c r="C289" s="158">
        <f t="shared" si="9"/>
        <v>283</v>
      </c>
      <c r="D289" s="146" t="str">
        <f>IF(PROVEEDORES!E290="","",PROVEEDORES!E290)</f>
        <v/>
      </c>
      <c r="E289" s="146" t="str">
        <f>IF(PROVEEDORES!F290="","",PROVEEDORES!F290)</f>
        <v/>
      </c>
      <c r="F289" s="146" t="str">
        <f>IF(PROVEEDORES!D290="","",PROVEEDORES!D290)</f>
        <v/>
      </c>
      <c r="G289" s="159">
        <f>SUMIF('EG-JUL'!$F$18:$F$516,PROVEEDORES!$D290,'EG-JUL'!P$18:P$516)</f>
        <v>0</v>
      </c>
      <c r="H289" s="159">
        <f>SUMIF('EG-JUL'!$F$18:$F$516,PROVEEDORES!$D290,'EG-JUL'!Q$18:Q$516)</f>
        <v>0</v>
      </c>
      <c r="I289" s="159">
        <f>SUMIF('EG-JUL'!$F$18:$F$516,PROVEEDORES!$D290,'EG-JUL'!R$18:R$516)</f>
        <v>0</v>
      </c>
      <c r="J289" s="159">
        <f>SUMIF('EG-JUL'!$F$18:$F$516,PROVEEDORES!$D290,'EG-JUL'!S$18:S$516)</f>
        <v>0</v>
      </c>
      <c r="K289" s="159" t="str">
        <f t="shared" si="8"/>
        <v/>
      </c>
      <c r="L289" s="146" t="str">
        <f>IF(PROVEEDORES!G290="","",PROVEEDORES!G290)</f>
        <v/>
      </c>
    </row>
    <row r="290" spans="3:12" ht="17.45" customHeight="1" x14ac:dyDescent="0.2">
      <c r="C290" s="158">
        <f t="shared" si="9"/>
        <v>284</v>
      </c>
      <c r="D290" s="146" t="str">
        <f>IF(PROVEEDORES!E291="","",PROVEEDORES!E291)</f>
        <v/>
      </c>
      <c r="E290" s="146" t="str">
        <f>IF(PROVEEDORES!F291="","",PROVEEDORES!F291)</f>
        <v/>
      </c>
      <c r="F290" s="146" t="str">
        <f>IF(PROVEEDORES!D291="","",PROVEEDORES!D291)</f>
        <v/>
      </c>
      <c r="G290" s="159">
        <f>SUMIF('EG-JUL'!$F$18:$F$516,PROVEEDORES!$D291,'EG-JUL'!P$18:P$516)</f>
        <v>0</v>
      </c>
      <c r="H290" s="159">
        <f>SUMIF('EG-JUL'!$F$18:$F$516,PROVEEDORES!$D291,'EG-JUL'!Q$18:Q$516)</f>
        <v>0</v>
      </c>
      <c r="I290" s="159">
        <f>SUMIF('EG-JUL'!$F$18:$F$516,PROVEEDORES!$D291,'EG-JUL'!R$18:R$516)</f>
        <v>0</v>
      </c>
      <c r="J290" s="159">
        <f>SUMIF('EG-JUL'!$F$18:$F$516,PROVEEDORES!$D291,'EG-JUL'!S$18:S$516)</f>
        <v>0</v>
      </c>
      <c r="K290" s="159" t="str">
        <f t="shared" si="8"/>
        <v/>
      </c>
      <c r="L290" s="146" t="str">
        <f>IF(PROVEEDORES!G291="","",PROVEEDORES!G291)</f>
        <v/>
      </c>
    </row>
    <row r="291" spans="3:12" ht="17.45" customHeight="1" x14ac:dyDescent="0.2">
      <c r="C291" s="158">
        <f t="shared" si="9"/>
        <v>285</v>
      </c>
      <c r="D291" s="146" t="str">
        <f>IF(PROVEEDORES!E292="","",PROVEEDORES!E292)</f>
        <v/>
      </c>
      <c r="E291" s="146" t="str">
        <f>IF(PROVEEDORES!F292="","",PROVEEDORES!F292)</f>
        <v/>
      </c>
      <c r="F291" s="146" t="str">
        <f>IF(PROVEEDORES!D292="","",PROVEEDORES!D292)</f>
        <v/>
      </c>
      <c r="G291" s="159">
        <f>SUMIF('EG-JUL'!$F$18:$F$516,PROVEEDORES!$D292,'EG-JUL'!P$18:P$516)</f>
        <v>0</v>
      </c>
      <c r="H291" s="159">
        <f>SUMIF('EG-JUL'!$F$18:$F$516,PROVEEDORES!$D292,'EG-JUL'!Q$18:Q$516)</f>
        <v>0</v>
      </c>
      <c r="I291" s="159">
        <f>SUMIF('EG-JUL'!$F$18:$F$516,PROVEEDORES!$D292,'EG-JUL'!R$18:R$516)</f>
        <v>0</v>
      </c>
      <c r="J291" s="159">
        <f>SUMIF('EG-JUL'!$F$18:$F$516,PROVEEDORES!$D292,'EG-JUL'!S$18:S$516)</f>
        <v>0</v>
      </c>
      <c r="K291" s="159" t="str">
        <f t="shared" si="8"/>
        <v/>
      </c>
      <c r="L291" s="146" t="str">
        <f>IF(PROVEEDORES!G292="","",PROVEEDORES!G292)</f>
        <v/>
      </c>
    </row>
    <row r="292" spans="3:12" ht="17.45" customHeight="1" x14ac:dyDescent="0.2">
      <c r="C292" s="158">
        <f t="shared" si="9"/>
        <v>286</v>
      </c>
      <c r="D292" s="146" t="str">
        <f>IF(PROVEEDORES!E293="","",PROVEEDORES!E293)</f>
        <v/>
      </c>
      <c r="E292" s="146" t="str">
        <f>IF(PROVEEDORES!F293="","",PROVEEDORES!F293)</f>
        <v/>
      </c>
      <c r="F292" s="146" t="str">
        <f>IF(PROVEEDORES!D293="","",PROVEEDORES!D293)</f>
        <v/>
      </c>
      <c r="G292" s="159">
        <f>SUMIF('EG-JUL'!$F$18:$F$516,PROVEEDORES!$D293,'EG-JUL'!P$18:P$516)</f>
        <v>0</v>
      </c>
      <c r="H292" s="159">
        <f>SUMIF('EG-JUL'!$F$18:$F$516,PROVEEDORES!$D293,'EG-JUL'!Q$18:Q$516)</f>
        <v>0</v>
      </c>
      <c r="I292" s="159">
        <f>SUMIF('EG-JUL'!$F$18:$F$516,PROVEEDORES!$D293,'EG-JUL'!R$18:R$516)</f>
        <v>0</v>
      </c>
      <c r="J292" s="159">
        <f>SUMIF('EG-JUL'!$F$18:$F$516,PROVEEDORES!$D293,'EG-JUL'!S$18:S$516)</f>
        <v>0</v>
      </c>
      <c r="K292" s="159" t="str">
        <f t="shared" si="8"/>
        <v/>
      </c>
      <c r="L292" s="146" t="str">
        <f>IF(PROVEEDORES!G293="","",PROVEEDORES!G293)</f>
        <v/>
      </c>
    </row>
    <row r="293" spans="3:12" ht="17.45" customHeight="1" x14ac:dyDescent="0.2">
      <c r="C293" s="158">
        <f t="shared" si="9"/>
        <v>287</v>
      </c>
      <c r="D293" s="146" t="str">
        <f>IF(PROVEEDORES!E294="","",PROVEEDORES!E294)</f>
        <v/>
      </c>
      <c r="E293" s="146" t="str">
        <f>IF(PROVEEDORES!F294="","",PROVEEDORES!F294)</f>
        <v/>
      </c>
      <c r="F293" s="146" t="str">
        <f>IF(PROVEEDORES!D294="","",PROVEEDORES!D294)</f>
        <v/>
      </c>
      <c r="G293" s="159">
        <f>SUMIF('EG-JUL'!$F$18:$F$516,PROVEEDORES!$D294,'EG-JUL'!P$18:P$516)</f>
        <v>0</v>
      </c>
      <c r="H293" s="159">
        <f>SUMIF('EG-JUL'!$F$18:$F$516,PROVEEDORES!$D294,'EG-JUL'!Q$18:Q$516)</f>
        <v>0</v>
      </c>
      <c r="I293" s="159">
        <f>SUMIF('EG-JUL'!$F$18:$F$516,PROVEEDORES!$D294,'EG-JUL'!R$18:R$516)</f>
        <v>0</v>
      </c>
      <c r="J293" s="159">
        <f>SUMIF('EG-JUL'!$F$18:$F$516,PROVEEDORES!$D294,'EG-JUL'!S$18:S$516)</f>
        <v>0</v>
      </c>
      <c r="K293" s="159" t="str">
        <f t="shared" si="8"/>
        <v/>
      </c>
      <c r="L293" s="146" t="str">
        <f>IF(PROVEEDORES!G294="","",PROVEEDORES!G294)</f>
        <v/>
      </c>
    </row>
    <row r="294" spans="3:12" ht="17.45" customHeight="1" x14ac:dyDescent="0.2">
      <c r="C294" s="158">
        <f t="shared" si="9"/>
        <v>288</v>
      </c>
      <c r="D294" s="146" t="str">
        <f>IF(PROVEEDORES!E295="","",PROVEEDORES!E295)</f>
        <v/>
      </c>
      <c r="E294" s="146" t="str">
        <f>IF(PROVEEDORES!F295="","",PROVEEDORES!F295)</f>
        <v/>
      </c>
      <c r="F294" s="146" t="str">
        <f>IF(PROVEEDORES!D295="","",PROVEEDORES!D295)</f>
        <v/>
      </c>
      <c r="G294" s="159">
        <f>SUMIF('EG-JUL'!$F$18:$F$516,PROVEEDORES!$D295,'EG-JUL'!P$18:P$516)</f>
        <v>0</v>
      </c>
      <c r="H294" s="159">
        <f>SUMIF('EG-JUL'!$F$18:$F$516,PROVEEDORES!$D295,'EG-JUL'!Q$18:Q$516)</f>
        <v>0</v>
      </c>
      <c r="I294" s="159">
        <f>SUMIF('EG-JUL'!$F$18:$F$516,PROVEEDORES!$D295,'EG-JUL'!R$18:R$516)</f>
        <v>0</v>
      </c>
      <c r="J294" s="159">
        <f>SUMIF('EG-JUL'!$F$18:$F$516,PROVEEDORES!$D295,'EG-JUL'!S$18:S$516)</f>
        <v>0</v>
      </c>
      <c r="K294" s="159" t="str">
        <f t="shared" si="8"/>
        <v/>
      </c>
      <c r="L294" s="146" t="str">
        <f>IF(PROVEEDORES!G295="","",PROVEEDORES!G295)</f>
        <v/>
      </c>
    </row>
    <row r="295" spans="3:12" ht="17.45" customHeight="1" x14ac:dyDescent="0.2">
      <c r="C295" s="158">
        <f t="shared" si="9"/>
        <v>289</v>
      </c>
      <c r="D295" s="146" t="str">
        <f>IF(PROVEEDORES!E296="","",PROVEEDORES!E296)</f>
        <v/>
      </c>
      <c r="E295" s="146" t="str">
        <f>IF(PROVEEDORES!F296="","",PROVEEDORES!F296)</f>
        <v/>
      </c>
      <c r="F295" s="146" t="str">
        <f>IF(PROVEEDORES!D296="","",PROVEEDORES!D296)</f>
        <v/>
      </c>
      <c r="G295" s="159">
        <f>SUMIF('EG-JUL'!$F$18:$F$516,PROVEEDORES!$D296,'EG-JUL'!P$18:P$516)</f>
        <v>0</v>
      </c>
      <c r="H295" s="159">
        <f>SUMIF('EG-JUL'!$F$18:$F$516,PROVEEDORES!$D296,'EG-JUL'!Q$18:Q$516)</f>
        <v>0</v>
      </c>
      <c r="I295" s="159">
        <f>SUMIF('EG-JUL'!$F$18:$F$516,PROVEEDORES!$D296,'EG-JUL'!R$18:R$516)</f>
        <v>0</v>
      </c>
      <c r="J295" s="159">
        <f>SUMIF('EG-JUL'!$F$18:$F$516,PROVEEDORES!$D296,'EG-JUL'!S$18:S$516)</f>
        <v>0</v>
      </c>
      <c r="K295" s="159" t="str">
        <f t="shared" si="8"/>
        <v/>
      </c>
      <c r="L295" s="146" t="str">
        <f>IF(PROVEEDORES!G296="","",PROVEEDORES!G296)</f>
        <v/>
      </c>
    </row>
    <row r="296" spans="3:12" ht="17.45" customHeight="1" x14ac:dyDescent="0.2">
      <c r="C296" s="158">
        <f t="shared" si="9"/>
        <v>290</v>
      </c>
      <c r="D296" s="146" t="str">
        <f>IF(PROVEEDORES!E297="","",PROVEEDORES!E297)</f>
        <v/>
      </c>
      <c r="E296" s="146" t="str">
        <f>IF(PROVEEDORES!F297="","",PROVEEDORES!F297)</f>
        <v/>
      </c>
      <c r="F296" s="146" t="str">
        <f>IF(PROVEEDORES!D297="","",PROVEEDORES!D297)</f>
        <v/>
      </c>
      <c r="G296" s="159">
        <f>SUMIF('EG-JUL'!$F$18:$F$516,PROVEEDORES!$D297,'EG-JUL'!P$18:P$516)</f>
        <v>0</v>
      </c>
      <c r="H296" s="159">
        <f>SUMIF('EG-JUL'!$F$18:$F$516,PROVEEDORES!$D297,'EG-JUL'!Q$18:Q$516)</f>
        <v>0</v>
      </c>
      <c r="I296" s="159">
        <f>SUMIF('EG-JUL'!$F$18:$F$516,PROVEEDORES!$D297,'EG-JUL'!R$18:R$516)</f>
        <v>0</v>
      </c>
      <c r="J296" s="159">
        <f>SUMIF('EG-JUL'!$F$18:$F$516,PROVEEDORES!$D297,'EG-JUL'!S$18:S$516)</f>
        <v>0</v>
      </c>
      <c r="K296" s="159" t="str">
        <f t="shared" si="8"/>
        <v/>
      </c>
      <c r="L296" s="146" t="str">
        <f>IF(PROVEEDORES!G297="","",PROVEEDORES!G297)</f>
        <v/>
      </c>
    </row>
    <row r="297" spans="3:12" ht="17.45" customHeight="1" x14ac:dyDescent="0.2">
      <c r="C297" s="158">
        <f t="shared" si="9"/>
        <v>291</v>
      </c>
      <c r="D297" s="146" t="str">
        <f>IF(PROVEEDORES!E298="","",PROVEEDORES!E298)</f>
        <v/>
      </c>
      <c r="E297" s="146" t="str">
        <f>IF(PROVEEDORES!F298="","",PROVEEDORES!F298)</f>
        <v/>
      </c>
      <c r="F297" s="146" t="str">
        <f>IF(PROVEEDORES!D298="","",PROVEEDORES!D298)</f>
        <v/>
      </c>
      <c r="G297" s="159">
        <f>SUMIF('EG-JUL'!$F$18:$F$516,PROVEEDORES!$D298,'EG-JUL'!P$18:P$516)</f>
        <v>0</v>
      </c>
      <c r="H297" s="159">
        <f>SUMIF('EG-JUL'!$F$18:$F$516,PROVEEDORES!$D298,'EG-JUL'!Q$18:Q$516)</f>
        <v>0</v>
      </c>
      <c r="I297" s="159">
        <f>SUMIF('EG-JUL'!$F$18:$F$516,PROVEEDORES!$D298,'EG-JUL'!R$18:R$516)</f>
        <v>0</v>
      </c>
      <c r="J297" s="159">
        <f>SUMIF('EG-JUL'!$F$18:$F$516,PROVEEDORES!$D298,'EG-JUL'!S$18:S$516)</f>
        <v>0</v>
      </c>
      <c r="K297" s="159" t="str">
        <f t="shared" si="8"/>
        <v/>
      </c>
      <c r="L297" s="146" t="str">
        <f>IF(PROVEEDORES!G298="","",PROVEEDORES!G298)</f>
        <v/>
      </c>
    </row>
    <row r="298" spans="3:12" ht="17.45" customHeight="1" x14ac:dyDescent="0.2">
      <c r="C298" s="158">
        <f t="shared" si="9"/>
        <v>292</v>
      </c>
      <c r="D298" s="146" t="str">
        <f>IF(PROVEEDORES!E299="","",PROVEEDORES!E299)</f>
        <v/>
      </c>
      <c r="E298" s="146" t="str">
        <f>IF(PROVEEDORES!F299="","",PROVEEDORES!F299)</f>
        <v/>
      </c>
      <c r="F298" s="146" t="str">
        <f>IF(PROVEEDORES!D299="","",PROVEEDORES!D299)</f>
        <v/>
      </c>
      <c r="G298" s="159">
        <f>SUMIF('EG-JUL'!$F$18:$F$516,PROVEEDORES!$D299,'EG-JUL'!P$18:P$516)</f>
        <v>0</v>
      </c>
      <c r="H298" s="159">
        <f>SUMIF('EG-JUL'!$F$18:$F$516,PROVEEDORES!$D299,'EG-JUL'!Q$18:Q$516)</f>
        <v>0</v>
      </c>
      <c r="I298" s="159">
        <f>SUMIF('EG-JUL'!$F$18:$F$516,PROVEEDORES!$D299,'EG-JUL'!R$18:R$516)</f>
        <v>0</v>
      </c>
      <c r="J298" s="159">
        <f>SUMIF('EG-JUL'!$F$18:$F$516,PROVEEDORES!$D299,'EG-JUL'!S$18:S$516)</f>
        <v>0</v>
      </c>
      <c r="K298" s="159" t="str">
        <f t="shared" si="8"/>
        <v/>
      </c>
      <c r="L298" s="146" t="str">
        <f>IF(PROVEEDORES!G299="","",PROVEEDORES!G299)</f>
        <v/>
      </c>
    </row>
    <row r="299" spans="3:12" ht="17.45" customHeight="1" x14ac:dyDescent="0.2">
      <c r="C299" s="158">
        <f t="shared" si="9"/>
        <v>293</v>
      </c>
      <c r="D299" s="146" t="str">
        <f>IF(PROVEEDORES!E300="","",PROVEEDORES!E300)</f>
        <v/>
      </c>
      <c r="E299" s="146" t="str">
        <f>IF(PROVEEDORES!F300="","",PROVEEDORES!F300)</f>
        <v/>
      </c>
      <c r="F299" s="146" t="str">
        <f>IF(PROVEEDORES!D300="","",PROVEEDORES!D300)</f>
        <v/>
      </c>
      <c r="G299" s="159">
        <f>SUMIF('EG-JUL'!$F$18:$F$516,PROVEEDORES!$D300,'EG-JUL'!P$18:P$516)</f>
        <v>0</v>
      </c>
      <c r="H299" s="159">
        <f>SUMIF('EG-JUL'!$F$18:$F$516,PROVEEDORES!$D300,'EG-JUL'!Q$18:Q$516)</f>
        <v>0</v>
      </c>
      <c r="I299" s="159">
        <f>SUMIF('EG-JUL'!$F$18:$F$516,PROVEEDORES!$D300,'EG-JUL'!R$18:R$516)</f>
        <v>0</v>
      </c>
      <c r="J299" s="159">
        <f>SUMIF('EG-JUL'!$F$18:$F$516,PROVEEDORES!$D300,'EG-JUL'!S$18:S$516)</f>
        <v>0</v>
      </c>
      <c r="K299" s="159" t="str">
        <f t="shared" si="8"/>
        <v/>
      </c>
      <c r="L299" s="146" t="str">
        <f>IF(PROVEEDORES!G300="","",PROVEEDORES!G300)</f>
        <v/>
      </c>
    </row>
    <row r="300" spans="3:12" ht="17.45" customHeight="1" x14ac:dyDescent="0.2">
      <c r="C300" s="158">
        <f t="shared" si="9"/>
        <v>294</v>
      </c>
      <c r="D300" s="146" t="str">
        <f>IF(PROVEEDORES!E301="","",PROVEEDORES!E301)</f>
        <v/>
      </c>
      <c r="E300" s="146" t="str">
        <f>IF(PROVEEDORES!F301="","",PROVEEDORES!F301)</f>
        <v/>
      </c>
      <c r="F300" s="146" t="str">
        <f>IF(PROVEEDORES!D301="","",PROVEEDORES!D301)</f>
        <v/>
      </c>
      <c r="G300" s="159">
        <f>SUMIF('EG-JUL'!$F$18:$F$516,PROVEEDORES!$D301,'EG-JUL'!P$18:P$516)</f>
        <v>0</v>
      </c>
      <c r="H300" s="159">
        <f>SUMIF('EG-JUL'!$F$18:$F$516,PROVEEDORES!$D301,'EG-JUL'!Q$18:Q$516)</f>
        <v>0</v>
      </c>
      <c r="I300" s="159">
        <f>SUMIF('EG-JUL'!$F$18:$F$516,PROVEEDORES!$D301,'EG-JUL'!R$18:R$516)</f>
        <v>0</v>
      </c>
      <c r="J300" s="159">
        <f>SUMIF('EG-JUL'!$F$18:$F$516,PROVEEDORES!$D301,'EG-JUL'!S$18:S$516)</f>
        <v>0</v>
      </c>
      <c r="K300" s="159" t="str">
        <f t="shared" si="8"/>
        <v/>
      </c>
      <c r="L300" s="146" t="str">
        <f>IF(PROVEEDORES!G301="","",PROVEEDORES!G301)</f>
        <v/>
      </c>
    </row>
    <row r="301" spans="3:12" ht="17.45" customHeight="1" x14ac:dyDescent="0.2">
      <c r="C301" s="158">
        <f t="shared" si="9"/>
        <v>295</v>
      </c>
      <c r="D301" s="146" t="str">
        <f>IF(PROVEEDORES!E302="","",PROVEEDORES!E302)</f>
        <v/>
      </c>
      <c r="E301" s="146" t="str">
        <f>IF(PROVEEDORES!F302="","",PROVEEDORES!F302)</f>
        <v/>
      </c>
      <c r="F301" s="146" t="str">
        <f>IF(PROVEEDORES!D302="","",PROVEEDORES!D302)</f>
        <v/>
      </c>
      <c r="G301" s="159">
        <f>SUMIF('EG-JUL'!$F$18:$F$516,PROVEEDORES!$D302,'EG-JUL'!P$18:P$516)</f>
        <v>0</v>
      </c>
      <c r="H301" s="159">
        <f>SUMIF('EG-JUL'!$F$18:$F$516,PROVEEDORES!$D302,'EG-JUL'!Q$18:Q$516)</f>
        <v>0</v>
      </c>
      <c r="I301" s="159">
        <f>SUMIF('EG-JUL'!$F$18:$F$516,PROVEEDORES!$D302,'EG-JUL'!R$18:R$516)</f>
        <v>0</v>
      </c>
      <c r="J301" s="159">
        <f>SUMIF('EG-JUL'!$F$18:$F$516,PROVEEDORES!$D302,'EG-JUL'!S$18:S$516)</f>
        <v>0</v>
      </c>
      <c r="K301" s="159" t="str">
        <f t="shared" si="8"/>
        <v/>
      </c>
      <c r="L301" s="146" t="str">
        <f>IF(PROVEEDORES!G302="","",PROVEEDORES!G302)</f>
        <v/>
      </c>
    </row>
    <row r="302" spans="3:12" ht="17.45" customHeight="1" x14ac:dyDescent="0.2">
      <c r="C302" s="158">
        <f t="shared" si="9"/>
        <v>296</v>
      </c>
      <c r="D302" s="146" t="str">
        <f>IF(PROVEEDORES!E303="","",PROVEEDORES!E303)</f>
        <v/>
      </c>
      <c r="E302" s="146" t="str">
        <f>IF(PROVEEDORES!F303="","",PROVEEDORES!F303)</f>
        <v/>
      </c>
      <c r="F302" s="146" t="str">
        <f>IF(PROVEEDORES!D303="","",PROVEEDORES!D303)</f>
        <v/>
      </c>
      <c r="G302" s="159">
        <f>SUMIF('EG-JUL'!$F$18:$F$516,PROVEEDORES!$D303,'EG-JUL'!P$18:P$516)</f>
        <v>0</v>
      </c>
      <c r="H302" s="159">
        <f>SUMIF('EG-JUL'!$F$18:$F$516,PROVEEDORES!$D303,'EG-JUL'!Q$18:Q$516)</f>
        <v>0</v>
      </c>
      <c r="I302" s="159">
        <f>SUMIF('EG-JUL'!$F$18:$F$516,PROVEEDORES!$D303,'EG-JUL'!R$18:R$516)</f>
        <v>0</v>
      </c>
      <c r="J302" s="159">
        <f>SUMIF('EG-JUL'!$F$18:$F$516,PROVEEDORES!$D303,'EG-JUL'!S$18:S$516)</f>
        <v>0</v>
      </c>
      <c r="K302" s="159" t="str">
        <f t="shared" si="8"/>
        <v/>
      </c>
      <c r="L302" s="146" t="str">
        <f>IF(PROVEEDORES!G303="","",PROVEEDORES!G303)</f>
        <v/>
      </c>
    </row>
    <row r="303" spans="3:12" ht="17.45" customHeight="1" x14ac:dyDescent="0.2">
      <c r="C303" s="158">
        <f t="shared" si="9"/>
        <v>297</v>
      </c>
      <c r="D303" s="146" t="str">
        <f>IF(PROVEEDORES!E304="","",PROVEEDORES!E304)</f>
        <v/>
      </c>
      <c r="E303" s="146" t="str">
        <f>IF(PROVEEDORES!F304="","",PROVEEDORES!F304)</f>
        <v/>
      </c>
      <c r="F303" s="146" t="str">
        <f>IF(PROVEEDORES!D304="","",PROVEEDORES!D304)</f>
        <v/>
      </c>
      <c r="G303" s="159">
        <f>SUMIF('EG-JUL'!$F$18:$F$516,PROVEEDORES!$D304,'EG-JUL'!P$18:P$516)</f>
        <v>0</v>
      </c>
      <c r="H303" s="159">
        <f>SUMIF('EG-JUL'!$F$18:$F$516,PROVEEDORES!$D304,'EG-JUL'!Q$18:Q$516)</f>
        <v>0</v>
      </c>
      <c r="I303" s="159">
        <f>SUMIF('EG-JUL'!$F$18:$F$516,PROVEEDORES!$D304,'EG-JUL'!R$18:R$516)</f>
        <v>0</v>
      </c>
      <c r="J303" s="159">
        <f>SUMIF('EG-JUL'!$F$18:$F$516,PROVEEDORES!$D304,'EG-JUL'!S$18:S$516)</f>
        <v>0</v>
      </c>
      <c r="K303" s="159" t="str">
        <f t="shared" si="8"/>
        <v/>
      </c>
      <c r="L303" s="146" t="str">
        <f>IF(PROVEEDORES!G304="","",PROVEEDORES!G304)</f>
        <v/>
      </c>
    </row>
    <row r="304" spans="3:12" ht="17.45" customHeight="1" x14ac:dyDescent="0.2">
      <c r="C304" s="158">
        <f t="shared" si="9"/>
        <v>298</v>
      </c>
      <c r="D304" s="146" t="str">
        <f>IF(PROVEEDORES!E305="","",PROVEEDORES!E305)</f>
        <v/>
      </c>
      <c r="E304" s="146" t="str">
        <f>IF(PROVEEDORES!F305="","",PROVEEDORES!F305)</f>
        <v/>
      </c>
      <c r="F304" s="146" t="str">
        <f>IF(PROVEEDORES!D305="","",PROVEEDORES!D305)</f>
        <v/>
      </c>
      <c r="G304" s="159">
        <f>SUMIF('EG-JUL'!$F$18:$F$516,PROVEEDORES!$D305,'EG-JUL'!P$18:P$516)</f>
        <v>0</v>
      </c>
      <c r="H304" s="159">
        <f>SUMIF('EG-JUL'!$F$18:$F$516,PROVEEDORES!$D305,'EG-JUL'!Q$18:Q$516)</f>
        <v>0</v>
      </c>
      <c r="I304" s="159">
        <f>SUMIF('EG-JUL'!$F$18:$F$516,PROVEEDORES!$D305,'EG-JUL'!R$18:R$516)</f>
        <v>0</v>
      </c>
      <c r="J304" s="159">
        <f>SUMIF('EG-JUL'!$F$18:$F$516,PROVEEDORES!$D305,'EG-JUL'!S$18:S$516)</f>
        <v>0</v>
      </c>
      <c r="K304" s="159" t="str">
        <f t="shared" si="8"/>
        <v/>
      </c>
      <c r="L304" s="146" t="str">
        <f>IF(PROVEEDORES!G305="","",PROVEEDORES!G305)</f>
        <v/>
      </c>
    </row>
    <row r="305" spans="3:12" ht="17.45" customHeight="1" x14ac:dyDescent="0.2">
      <c r="C305" s="158">
        <f t="shared" si="9"/>
        <v>299</v>
      </c>
      <c r="D305" s="146" t="str">
        <f>IF(PROVEEDORES!E306="","",PROVEEDORES!E306)</f>
        <v/>
      </c>
      <c r="E305" s="146" t="str">
        <f>IF(PROVEEDORES!F306="","",PROVEEDORES!F306)</f>
        <v/>
      </c>
      <c r="F305" s="146" t="str">
        <f>IF(PROVEEDORES!D306="","",PROVEEDORES!D306)</f>
        <v/>
      </c>
      <c r="G305" s="159">
        <f>SUMIF('EG-JUL'!$F$18:$F$516,PROVEEDORES!$D306,'EG-JUL'!P$18:P$516)</f>
        <v>0</v>
      </c>
      <c r="H305" s="159">
        <f>SUMIF('EG-JUL'!$F$18:$F$516,PROVEEDORES!$D306,'EG-JUL'!Q$18:Q$516)</f>
        <v>0</v>
      </c>
      <c r="I305" s="159">
        <f>SUMIF('EG-JUL'!$F$18:$F$516,PROVEEDORES!$D306,'EG-JUL'!R$18:R$516)</f>
        <v>0</v>
      </c>
      <c r="J305" s="159">
        <f>SUMIF('EG-JUL'!$F$18:$F$516,PROVEEDORES!$D306,'EG-JUL'!S$18:S$516)</f>
        <v>0</v>
      </c>
      <c r="K305" s="159" t="str">
        <f t="shared" si="8"/>
        <v/>
      </c>
      <c r="L305" s="146" t="str">
        <f>IF(PROVEEDORES!G306="","",PROVEEDORES!G306)</f>
        <v/>
      </c>
    </row>
    <row r="306" spans="3:12" ht="17.45" customHeight="1" x14ac:dyDescent="0.2">
      <c r="C306" s="158">
        <f t="shared" si="9"/>
        <v>300</v>
      </c>
      <c r="D306" s="146" t="str">
        <f>IF(PROVEEDORES!E307="","",PROVEEDORES!E307)</f>
        <v/>
      </c>
      <c r="E306" s="146" t="str">
        <f>IF(PROVEEDORES!F307="","",PROVEEDORES!F307)</f>
        <v/>
      </c>
      <c r="F306" s="146" t="str">
        <f>IF(PROVEEDORES!D307="","",PROVEEDORES!D307)</f>
        <v/>
      </c>
      <c r="G306" s="159">
        <f>SUMIF('EG-JUL'!$F$18:$F$516,PROVEEDORES!$D307,'EG-JUL'!P$18:P$516)</f>
        <v>0</v>
      </c>
      <c r="H306" s="159">
        <f>SUMIF('EG-JUL'!$F$18:$F$516,PROVEEDORES!$D307,'EG-JUL'!Q$18:Q$516)</f>
        <v>0</v>
      </c>
      <c r="I306" s="159">
        <f>SUMIF('EG-JUL'!$F$18:$F$516,PROVEEDORES!$D307,'EG-JUL'!R$18:R$516)</f>
        <v>0</v>
      </c>
      <c r="J306" s="159">
        <f>SUMIF('EG-JUL'!$F$18:$F$516,PROVEEDORES!$D307,'EG-JUL'!S$18:S$516)</f>
        <v>0</v>
      </c>
      <c r="K306" s="159" t="str">
        <f t="shared" si="8"/>
        <v/>
      </c>
      <c r="L306" s="146" t="str">
        <f>IF(PROVEEDORES!G307="","",PROVEEDORES!G307)</f>
        <v/>
      </c>
    </row>
    <row r="307" spans="3:12" ht="17.45" customHeight="1" x14ac:dyDescent="0.2">
      <c r="C307" s="158">
        <f t="shared" si="9"/>
        <v>301</v>
      </c>
      <c r="D307" s="146" t="str">
        <f>IF(PROVEEDORES!E308="","",PROVEEDORES!E308)</f>
        <v/>
      </c>
      <c r="E307" s="146" t="str">
        <f>IF(PROVEEDORES!F308="","",PROVEEDORES!F308)</f>
        <v/>
      </c>
      <c r="F307" s="146" t="str">
        <f>IF(PROVEEDORES!D308="","",PROVEEDORES!D308)</f>
        <v/>
      </c>
      <c r="G307" s="159">
        <f>SUMIF('EG-JUL'!$F$18:$F$516,PROVEEDORES!$D308,'EG-JUL'!P$18:P$516)</f>
        <v>0</v>
      </c>
      <c r="H307" s="159">
        <f>SUMIF('EG-JUL'!$F$18:$F$516,PROVEEDORES!$D308,'EG-JUL'!Q$18:Q$516)</f>
        <v>0</v>
      </c>
      <c r="I307" s="159">
        <f>SUMIF('EG-JUL'!$F$18:$F$516,PROVEEDORES!$D308,'EG-JUL'!R$18:R$516)</f>
        <v>0</v>
      </c>
      <c r="J307" s="159">
        <f>SUMIF('EG-JUL'!$F$18:$F$516,PROVEEDORES!$D308,'EG-JUL'!S$18:S$516)</f>
        <v>0</v>
      </c>
      <c r="K307" s="159" t="str">
        <f t="shared" si="8"/>
        <v/>
      </c>
      <c r="L307" s="146" t="str">
        <f>IF(PROVEEDORES!G308="","",PROVEEDORES!G308)</f>
        <v/>
      </c>
    </row>
    <row r="308" spans="3:12" ht="17.45" customHeight="1" x14ac:dyDescent="0.2">
      <c r="C308" s="158">
        <f t="shared" si="9"/>
        <v>302</v>
      </c>
      <c r="D308" s="146" t="str">
        <f>IF(PROVEEDORES!E309="","",PROVEEDORES!E309)</f>
        <v/>
      </c>
      <c r="E308" s="146" t="str">
        <f>IF(PROVEEDORES!F309="","",PROVEEDORES!F309)</f>
        <v/>
      </c>
      <c r="F308" s="146" t="str">
        <f>IF(PROVEEDORES!D309="","",PROVEEDORES!D309)</f>
        <v/>
      </c>
      <c r="G308" s="159">
        <f>SUMIF('EG-JUL'!$F$18:$F$516,PROVEEDORES!$D309,'EG-JUL'!P$18:P$516)</f>
        <v>0</v>
      </c>
      <c r="H308" s="159">
        <f>SUMIF('EG-JUL'!$F$18:$F$516,PROVEEDORES!$D309,'EG-JUL'!Q$18:Q$516)</f>
        <v>0</v>
      </c>
      <c r="I308" s="159">
        <f>SUMIF('EG-JUL'!$F$18:$F$516,PROVEEDORES!$D309,'EG-JUL'!R$18:R$516)</f>
        <v>0</v>
      </c>
      <c r="J308" s="159">
        <f>SUMIF('EG-JUL'!$F$18:$F$516,PROVEEDORES!$D309,'EG-JUL'!S$18:S$516)</f>
        <v>0</v>
      </c>
      <c r="K308" s="159" t="str">
        <f t="shared" si="8"/>
        <v/>
      </c>
      <c r="L308" s="146" t="str">
        <f>IF(PROVEEDORES!G309="","",PROVEEDORES!G309)</f>
        <v/>
      </c>
    </row>
    <row r="309" spans="3:12" ht="17.45" customHeight="1" x14ac:dyDescent="0.2">
      <c r="C309" s="158">
        <f t="shared" si="9"/>
        <v>303</v>
      </c>
      <c r="D309" s="146" t="str">
        <f>IF(PROVEEDORES!E310="","",PROVEEDORES!E310)</f>
        <v/>
      </c>
      <c r="E309" s="146" t="str">
        <f>IF(PROVEEDORES!F310="","",PROVEEDORES!F310)</f>
        <v/>
      </c>
      <c r="F309" s="146" t="str">
        <f>IF(PROVEEDORES!D310="","",PROVEEDORES!D310)</f>
        <v/>
      </c>
      <c r="G309" s="159">
        <f>SUMIF('EG-JUL'!$F$18:$F$516,PROVEEDORES!$D310,'EG-JUL'!P$18:P$516)</f>
        <v>0</v>
      </c>
      <c r="H309" s="159">
        <f>SUMIF('EG-JUL'!$F$18:$F$516,PROVEEDORES!$D310,'EG-JUL'!Q$18:Q$516)</f>
        <v>0</v>
      </c>
      <c r="I309" s="159">
        <f>SUMIF('EG-JUL'!$F$18:$F$516,PROVEEDORES!$D310,'EG-JUL'!R$18:R$516)</f>
        <v>0</v>
      </c>
      <c r="J309" s="159">
        <f>SUMIF('EG-JUL'!$F$18:$F$516,PROVEEDORES!$D310,'EG-JUL'!S$18:S$516)</f>
        <v>0</v>
      </c>
      <c r="K309" s="159" t="str">
        <f t="shared" si="8"/>
        <v/>
      </c>
      <c r="L309" s="146" t="str">
        <f>IF(PROVEEDORES!G310="","",PROVEEDORES!G310)</f>
        <v/>
      </c>
    </row>
    <row r="310" spans="3:12" ht="17.45" customHeight="1" x14ac:dyDescent="0.2">
      <c r="C310" s="158">
        <f t="shared" si="9"/>
        <v>304</v>
      </c>
      <c r="D310" s="146" t="str">
        <f>IF(PROVEEDORES!E311="","",PROVEEDORES!E311)</f>
        <v/>
      </c>
      <c r="E310" s="146" t="str">
        <f>IF(PROVEEDORES!F311="","",PROVEEDORES!F311)</f>
        <v/>
      </c>
      <c r="F310" s="146" t="str">
        <f>IF(PROVEEDORES!D311="","",PROVEEDORES!D311)</f>
        <v/>
      </c>
      <c r="G310" s="159">
        <f>SUMIF('EG-JUL'!$F$18:$F$516,PROVEEDORES!$D311,'EG-JUL'!P$18:P$516)</f>
        <v>0</v>
      </c>
      <c r="H310" s="159">
        <f>SUMIF('EG-JUL'!$F$18:$F$516,PROVEEDORES!$D311,'EG-JUL'!Q$18:Q$516)</f>
        <v>0</v>
      </c>
      <c r="I310" s="159">
        <f>SUMIF('EG-JUL'!$F$18:$F$516,PROVEEDORES!$D311,'EG-JUL'!R$18:R$516)</f>
        <v>0</v>
      </c>
      <c r="J310" s="159">
        <f>SUMIF('EG-JUL'!$F$18:$F$516,PROVEEDORES!$D311,'EG-JUL'!S$18:S$516)</f>
        <v>0</v>
      </c>
      <c r="K310" s="159" t="str">
        <f t="shared" si="8"/>
        <v/>
      </c>
      <c r="L310" s="146" t="str">
        <f>IF(PROVEEDORES!G311="","",PROVEEDORES!G311)</f>
        <v/>
      </c>
    </row>
    <row r="311" spans="3:12" ht="17.45" customHeight="1" x14ac:dyDescent="0.2">
      <c r="C311" s="158">
        <f t="shared" si="9"/>
        <v>305</v>
      </c>
      <c r="D311" s="146" t="str">
        <f>IF(PROVEEDORES!E312="","",PROVEEDORES!E312)</f>
        <v/>
      </c>
      <c r="E311" s="146" t="str">
        <f>IF(PROVEEDORES!F312="","",PROVEEDORES!F312)</f>
        <v/>
      </c>
      <c r="F311" s="146" t="str">
        <f>IF(PROVEEDORES!D312="","",PROVEEDORES!D312)</f>
        <v/>
      </c>
      <c r="G311" s="159">
        <f>SUMIF('EG-JUL'!$F$18:$F$516,PROVEEDORES!$D312,'EG-JUL'!P$18:P$516)</f>
        <v>0</v>
      </c>
      <c r="H311" s="159">
        <f>SUMIF('EG-JUL'!$F$18:$F$516,PROVEEDORES!$D312,'EG-JUL'!Q$18:Q$516)</f>
        <v>0</v>
      </c>
      <c r="I311" s="159">
        <f>SUMIF('EG-JUL'!$F$18:$F$516,PROVEEDORES!$D312,'EG-JUL'!R$18:R$516)</f>
        <v>0</v>
      </c>
      <c r="J311" s="159">
        <f>SUMIF('EG-JUL'!$F$18:$F$516,PROVEEDORES!$D312,'EG-JUL'!S$18:S$516)</f>
        <v>0</v>
      </c>
      <c r="K311" s="159" t="str">
        <f t="shared" si="8"/>
        <v/>
      </c>
      <c r="L311" s="146" t="str">
        <f>IF(PROVEEDORES!G312="","",PROVEEDORES!G312)</f>
        <v/>
      </c>
    </row>
    <row r="312" spans="3:12" ht="17.45" customHeight="1" x14ac:dyDescent="0.2">
      <c r="C312" s="158">
        <f t="shared" si="9"/>
        <v>306</v>
      </c>
      <c r="D312" s="146" t="str">
        <f>IF(PROVEEDORES!E313="","",PROVEEDORES!E313)</f>
        <v/>
      </c>
      <c r="E312" s="146" t="str">
        <f>IF(PROVEEDORES!F313="","",PROVEEDORES!F313)</f>
        <v/>
      </c>
      <c r="F312" s="146" t="str">
        <f>IF(PROVEEDORES!D313="","",PROVEEDORES!D313)</f>
        <v/>
      </c>
      <c r="G312" s="159">
        <f>SUMIF('EG-JUL'!$F$18:$F$516,PROVEEDORES!$D313,'EG-JUL'!P$18:P$516)</f>
        <v>0</v>
      </c>
      <c r="H312" s="159">
        <f>SUMIF('EG-JUL'!$F$18:$F$516,PROVEEDORES!$D313,'EG-JUL'!Q$18:Q$516)</f>
        <v>0</v>
      </c>
      <c r="I312" s="159">
        <f>SUMIF('EG-JUL'!$F$18:$F$516,PROVEEDORES!$D313,'EG-JUL'!R$18:R$516)</f>
        <v>0</v>
      </c>
      <c r="J312" s="159">
        <f>SUMIF('EG-JUL'!$F$18:$F$516,PROVEEDORES!$D313,'EG-JUL'!S$18:S$516)</f>
        <v>0</v>
      </c>
      <c r="K312" s="159" t="str">
        <f t="shared" si="8"/>
        <v/>
      </c>
      <c r="L312" s="146" t="str">
        <f>IF(PROVEEDORES!G313="","",PROVEEDORES!G313)</f>
        <v/>
      </c>
    </row>
    <row r="313" spans="3:12" ht="17.45" customHeight="1" x14ac:dyDescent="0.2">
      <c r="C313" s="158">
        <f t="shared" si="9"/>
        <v>307</v>
      </c>
      <c r="D313" s="146" t="str">
        <f>IF(PROVEEDORES!E314="","",PROVEEDORES!E314)</f>
        <v/>
      </c>
      <c r="E313" s="146" t="str">
        <f>IF(PROVEEDORES!F314="","",PROVEEDORES!F314)</f>
        <v/>
      </c>
      <c r="F313" s="146" t="str">
        <f>IF(PROVEEDORES!D314="","",PROVEEDORES!D314)</f>
        <v/>
      </c>
      <c r="G313" s="159">
        <f>SUMIF('EG-JUL'!$F$18:$F$516,PROVEEDORES!$D314,'EG-JUL'!P$18:P$516)</f>
        <v>0</v>
      </c>
      <c r="H313" s="159">
        <f>SUMIF('EG-JUL'!$F$18:$F$516,PROVEEDORES!$D314,'EG-JUL'!Q$18:Q$516)</f>
        <v>0</v>
      </c>
      <c r="I313" s="159">
        <f>SUMIF('EG-JUL'!$F$18:$F$516,PROVEEDORES!$D314,'EG-JUL'!R$18:R$516)</f>
        <v>0</v>
      </c>
      <c r="J313" s="159">
        <f>SUMIF('EG-JUL'!$F$18:$F$516,PROVEEDORES!$D314,'EG-JUL'!S$18:S$516)</f>
        <v>0</v>
      </c>
      <c r="K313" s="159" t="str">
        <f t="shared" si="8"/>
        <v/>
      </c>
      <c r="L313" s="146" t="str">
        <f>IF(PROVEEDORES!G314="","",PROVEEDORES!G314)</f>
        <v/>
      </c>
    </row>
    <row r="314" spans="3:12" ht="17.45" customHeight="1" x14ac:dyDescent="0.2">
      <c r="C314" s="158">
        <f t="shared" si="9"/>
        <v>308</v>
      </c>
      <c r="D314" s="146" t="str">
        <f>IF(PROVEEDORES!E315="","",PROVEEDORES!E315)</f>
        <v/>
      </c>
      <c r="E314" s="146" t="str">
        <f>IF(PROVEEDORES!F315="","",PROVEEDORES!F315)</f>
        <v/>
      </c>
      <c r="F314" s="146" t="str">
        <f>IF(PROVEEDORES!D315="","",PROVEEDORES!D315)</f>
        <v/>
      </c>
      <c r="G314" s="159">
        <f>SUMIF('EG-JUL'!$F$18:$F$516,PROVEEDORES!$D315,'EG-JUL'!P$18:P$516)</f>
        <v>0</v>
      </c>
      <c r="H314" s="159">
        <f>SUMIF('EG-JUL'!$F$18:$F$516,PROVEEDORES!$D315,'EG-JUL'!Q$18:Q$516)</f>
        <v>0</v>
      </c>
      <c r="I314" s="159">
        <f>SUMIF('EG-JUL'!$F$18:$F$516,PROVEEDORES!$D315,'EG-JUL'!R$18:R$516)</f>
        <v>0</v>
      </c>
      <c r="J314" s="159">
        <f>SUMIF('EG-JUL'!$F$18:$F$516,PROVEEDORES!$D315,'EG-JUL'!S$18:S$516)</f>
        <v>0</v>
      </c>
      <c r="K314" s="159" t="str">
        <f t="shared" si="8"/>
        <v/>
      </c>
      <c r="L314" s="146" t="str">
        <f>IF(PROVEEDORES!G315="","",PROVEEDORES!G315)</f>
        <v/>
      </c>
    </row>
    <row r="315" spans="3:12" ht="17.45" customHeight="1" x14ac:dyDescent="0.2">
      <c r="C315" s="158">
        <f t="shared" si="9"/>
        <v>309</v>
      </c>
      <c r="D315" s="146" t="str">
        <f>IF(PROVEEDORES!E316="","",PROVEEDORES!E316)</f>
        <v/>
      </c>
      <c r="E315" s="146" t="str">
        <f>IF(PROVEEDORES!F316="","",PROVEEDORES!F316)</f>
        <v/>
      </c>
      <c r="F315" s="146" t="str">
        <f>IF(PROVEEDORES!D316="","",PROVEEDORES!D316)</f>
        <v/>
      </c>
      <c r="G315" s="159">
        <f>SUMIF('EG-JUL'!$F$18:$F$516,PROVEEDORES!$D316,'EG-JUL'!P$18:P$516)</f>
        <v>0</v>
      </c>
      <c r="H315" s="159">
        <f>SUMIF('EG-JUL'!$F$18:$F$516,PROVEEDORES!$D316,'EG-JUL'!Q$18:Q$516)</f>
        <v>0</v>
      </c>
      <c r="I315" s="159">
        <f>SUMIF('EG-JUL'!$F$18:$F$516,PROVEEDORES!$D316,'EG-JUL'!R$18:R$516)</f>
        <v>0</v>
      </c>
      <c r="J315" s="159">
        <f>SUMIF('EG-JUL'!$F$18:$F$516,PROVEEDORES!$D316,'EG-JUL'!S$18:S$516)</f>
        <v>0</v>
      </c>
      <c r="K315" s="159" t="str">
        <f t="shared" si="8"/>
        <v/>
      </c>
      <c r="L315" s="146" t="str">
        <f>IF(PROVEEDORES!G316="","",PROVEEDORES!G316)</f>
        <v/>
      </c>
    </row>
    <row r="316" spans="3:12" ht="17.45" customHeight="1" x14ac:dyDescent="0.2">
      <c r="C316" s="158">
        <f t="shared" si="9"/>
        <v>310</v>
      </c>
      <c r="D316" s="146" t="str">
        <f>IF(PROVEEDORES!E317="","",PROVEEDORES!E317)</f>
        <v/>
      </c>
      <c r="E316" s="146" t="str">
        <f>IF(PROVEEDORES!F317="","",PROVEEDORES!F317)</f>
        <v/>
      </c>
      <c r="F316" s="146" t="str">
        <f>IF(PROVEEDORES!D317="","",PROVEEDORES!D317)</f>
        <v/>
      </c>
      <c r="G316" s="159">
        <f>SUMIF('EG-JUL'!$F$18:$F$516,PROVEEDORES!$D317,'EG-JUL'!P$18:P$516)</f>
        <v>0</v>
      </c>
      <c r="H316" s="159">
        <f>SUMIF('EG-JUL'!$F$18:$F$516,PROVEEDORES!$D317,'EG-JUL'!Q$18:Q$516)</f>
        <v>0</v>
      </c>
      <c r="I316" s="159">
        <f>SUMIF('EG-JUL'!$F$18:$F$516,PROVEEDORES!$D317,'EG-JUL'!R$18:R$516)</f>
        <v>0</v>
      </c>
      <c r="J316" s="159">
        <f>SUMIF('EG-JUL'!$F$18:$F$516,PROVEEDORES!$D317,'EG-JUL'!S$18:S$516)</f>
        <v>0</v>
      </c>
      <c r="K316" s="159" t="str">
        <f t="shared" si="8"/>
        <v/>
      </c>
      <c r="L316" s="146" t="str">
        <f>IF(PROVEEDORES!G317="","",PROVEEDORES!G317)</f>
        <v/>
      </c>
    </row>
    <row r="317" spans="3:12" ht="17.45" customHeight="1" x14ac:dyDescent="0.2">
      <c r="C317" s="158">
        <f t="shared" si="9"/>
        <v>311</v>
      </c>
      <c r="D317" s="146" t="str">
        <f>IF(PROVEEDORES!E318="","",PROVEEDORES!E318)</f>
        <v/>
      </c>
      <c r="E317" s="146" t="str">
        <f>IF(PROVEEDORES!F318="","",PROVEEDORES!F318)</f>
        <v/>
      </c>
      <c r="F317" s="146" t="str">
        <f>IF(PROVEEDORES!D318="","",PROVEEDORES!D318)</f>
        <v/>
      </c>
      <c r="G317" s="159">
        <f>SUMIF('EG-JUL'!$F$18:$F$516,PROVEEDORES!$D318,'EG-JUL'!P$18:P$516)</f>
        <v>0</v>
      </c>
      <c r="H317" s="159">
        <f>SUMIF('EG-JUL'!$F$18:$F$516,PROVEEDORES!$D318,'EG-JUL'!Q$18:Q$516)</f>
        <v>0</v>
      </c>
      <c r="I317" s="159">
        <f>SUMIF('EG-JUL'!$F$18:$F$516,PROVEEDORES!$D318,'EG-JUL'!R$18:R$516)</f>
        <v>0</v>
      </c>
      <c r="J317" s="159">
        <f>SUMIF('EG-JUL'!$F$18:$F$516,PROVEEDORES!$D318,'EG-JUL'!S$18:S$516)</f>
        <v>0</v>
      </c>
      <c r="K317" s="159" t="str">
        <f t="shared" si="8"/>
        <v/>
      </c>
      <c r="L317" s="146" t="str">
        <f>IF(PROVEEDORES!G318="","",PROVEEDORES!G318)</f>
        <v/>
      </c>
    </row>
    <row r="318" spans="3:12" ht="17.45" customHeight="1" x14ac:dyDescent="0.2">
      <c r="C318" s="158">
        <f t="shared" si="9"/>
        <v>312</v>
      </c>
      <c r="D318" s="146" t="str">
        <f>IF(PROVEEDORES!E319="","",PROVEEDORES!E319)</f>
        <v/>
      </c>
      <c r="E318" s="146" t="str">
        <f>IF(PROVEEDORES!F319="","",PROVEEDORES!F319)</f>
        <v/>
      </c>
      <c r="F318" s="146" t="str">
        <f>IF(PROVEEDORES!D319="","",PROVEEDORES!D319)</f>
        <v/>
      </c>
      <c r="G318" s="159">
        <f>SUMIF('EG-JUL'!$F$18:$F$516,PROVEEDORES!$D319,'EG-JUL'!P$18:P$516)</f>
        <v>0</v>
      </c>
      <c r="H318" s="159">
        <f>SUMIF('EG-JUL'!$F$18:$F$516,PROVEEDORES!$D319,'EG-JUL'!Q$18:Q$516)</f>
        <v>0</v>
      </c>
      <c r="I318" s="159">
        <f>SUMIF('EG-JUL'!$F$18:$F$516,PROVEEDORES!$D319,'EG-JUL'!R$18:R$516)</f>
        <v>0</v>
      </c>
      <c r="J318" s="159">
        <f>SUMIF('EG-JUL'!$F$18:$F$516,PROVEEDORES!$D319,'EG-JUL'!S$18:S$516)</f>
        <v>0</v>
      </c>
      <c r="K318" s="159" t="str">
        <f t="shared" si="8"/>
        <v/>
      </c>
      <c r="L318" s="146" t="str">
        <f>IF(PROVEEDORES!G319="","",PROVEEDORES!G319)</f>
        <v/>
      </c>
    </row>
    <row r="319" spans="3:12" ht="17.45" customHeight="1" x14ac:dyDescent="0.2">
      <c r="C319" s="158">
        <f t="shared" si="9"/>
        <v>313</v>
      </c>
      <c r="D319" s="146" t="str">
        <f>IF(PROVEEDORES!E320="","",PROVEEDORES!E320)</f>
        <v/>
      </c>
      <c r="E319" s="146" t="str">
        <f>IF(PROVEEDORES!F320="","",PROVEEDORES!F320)</f>
        <v/>
      </c>
      <c r="F319" s="146" t="str">
        <f>IF(PROVEEDORES!D320="","",PROVEEDORES!D320)</f>
        <v/>
      </c>
      <c r="G319" s="159">
        <f>SUMIF('EG-JUL'!$F$18:$F$516,PROVEEDORES!$D320,'EG-JUL'!P$18:P$516)</f>
        <v>0</v>
      </c>
      <c r="H319" s="159">
        <f>SUMIF('EG-JUL'!$F$18:$F$516,PROVEEDORES!$D320,'EG-JUL'!Q$18:Q$516)</f>
        <v>0</v>
      </c>
      <c r="I319" s="159">
        <f>SUMIF('EG-JUL'!$F$18:$F$516,PROVEEDORES!$D320,'EG-JUL'!R$18:R$516)</f>
        <v>0</v>
      </c>
      <c r="J319" s="159">
        <f>SUMIF('EG-JUL'!$F$18:$F$516,PROVEEDORES!$D320,'EG-JUL'!S$18:S$516)</f>
        <v>0</v>
      </c>
      <c r="K319" s="159" t="str">
        <f t="shared" si="8"/>
        <v/>
      </c>
      <c r="L319" s="146" t="str">
        <f>IF(PROVEEDORES!G320="","",PROVEEDORES!G320)</f>
        <v/>
      </c>
    </row>
    <row r="320" spans="3:12" ht="17.45" customHeight="1" x14ac:dyDescent="0.2">
      <c r="C320" s="158">
        <f t="shared" si="9"/>
        <v>314</v>
      </c>
      <c r="D320" s="146" t="str">
        <f>IF(PROVEEDORES!E321="","",PROVEEDORES!E321)</f>
        <v/>
      </c>
      <c r="E320" s="146" t="str">
        <f>IF(PROVEEDORES!F321="","",PROVEEDORES!F321)</f>
        <v/>
      </c>
      <c r="F320" s="146" t="str">
        <f>IF(PROVEEDORES!D321="","",PROVEEDORES!D321)</f>
        <v/>
      </c>
      <c r="G320" s="159">
        <f>SUMIF('EG-JUL'!$F$18:$F$516,PROVEEDORES!$D321,'EG-JUL'!P$18:P$516)</f>
        <v>0</v>
      </c>
      <c r="H320" s="159">
        <f>SUMIF('EG-JUL'!$F$18:$F$516,PROVEEDORES!$D321,'EG-JUL'!Q$18:Q$516)</f>
        <v>0</v>
      </c>
      <c r="I320" s="159">
        <f>SUMIF('EG-JUL'!$F$18:$F$516,PROVEEDORES!$D321,'EG-JUL'!R$18:R$516)</f>
        <v>0</v>
      </c>
      <c r="J320" s="159">
        <f>SUMIF('EG-JUL'!$F$18:$F$516,PROVEEDORES!$D321,'EG-JUL'!S$18:S$516)</f>
        <v>0</v>
      </c>
      <c r="K320" s="159" t="str">
        <f t="shared" si="8"/>
        <v/>
      </c>
      <c r="L320" s="146" t="str">
        <f>IF(PROVEEDORES!G321="","",PROVEEDORES!G321)</f>
        <v/>
      </c>
    </row>
    <row r="321" spans="3:12" ht="17.45" customHeight="1" x14ac:dyDescent="0.2">
      <c r="C321" s="158">
        <f t="shared" si="9"/>
        <v>315</v>
      </c>
      <c r="D321" s="146" t="str">
        <f>IF(PROVEEDORES!E322="","",PROVEEDORES!E322)</f>
        <v/>
      </c>
      <c r="E321" s="146" t="str">
        <f>IF(PROVEEDORES!F322="","",PROVEEDORES!F322)</f>
        <v/>
      </c>
      <c r="F321" s="146" t="str">
        <f>IF(PROVEEDORES!D322="","",PROVEEDORES!D322)</f>
        <v/>
      </c>
      <c r="G321" s="159">
        <f>SUMIF('EG-JUL'!$F$18:$F$516,PROVEEDORES!$D322,'EG-JUL'!P$18:P$516)</f>
        <v>0</v>
      </c>
      <c r="H321" s="159">
        <f>SUMIF('EG-JUL'!$F$18:$F$516,PROVEEDORES!$D322,'EG-JUL'!Q$18:Q$516)</f>
        <v>0</v>
      </c>
      <c r="I321" s="159">
        <f>SUMIF('EG-JUL'!$F$18:$F$516,PROVEEDORES!$D322,'EG-JUL'!R$18:R$516)</f>
        <v>0</v>
      </c>
      <c r="J321" s="159">
        <f>SUMIF('EG-JUL'!$F$18:$F$516,PROVEEDORES!$D322,'EG-JUL'!S$18:S$516)</f>
        <v>0</v>
      </c>
      <c r="K321" s="159" t="str">
        <f t="shared" si="8"/>
        <v/>
      </c>
      <c r="L321" s="146" t="str">
        <f>IF(PROVEEDORES!G322="","",PROVEEDORES!G322)</f>
        <v/>
      </c>
    </row>
    <row r="322" spans="3:12" ht="17.45" customHeight="1" x14ac:dyDescent="0.2">
      <c r="C322" s="158">
        <f t="shared" si="9"/>
        <v>316</v>
      </c>
      <c r="D322" s="146" t="str">
        <f>IF(PROVEEDORES!E323="","",PROVEEDORES!E323)</f>
        <v/>
      </c>
      <c r="E322" s="146" t="str">
        <f>IF(PROVEEDORES!F323="","",PROVEEDORES!F323)</f>
        <v/>
      </c>
      <c r="F322" s="146" t="str">
        <f>IF(PROVEEDORES!D323="","",PROVEEDORES!D323)</f>
        <v/>
      </c>
      <c r="G322" s="159">
        <f>SUMIF('EG-JUL'!$F$18:$F$516,PROVEEDORES!$D323,'EG-JUL'!P$18:P$516)</f>
        <v>0</v>
      </c>
      <c r="H322" s="159">
        <f>SUMIF('EG-JUL'!$F$18:$F$516,PROVEEDORES!$D323,'EG-JUL'!Q$18:Q$516)</f>
        <v>0</v>
      </c>
      <c r="I322" s="159">
        <f>SUMIF('EG-JUL'!$F$18:$F$516,PROVEEDORES!$D323,'EG-JUL'!R$18:R$516)</f>
        <v>0</v>
      </c>
      <c r="J322" s="159">
        <f>SUMIF('EG-JUL'!$F$18:$F$516,PROVEEDORES!$D323,'EG-JUL'!S$18:S$516)</f>
        <v>0</v>
      </c>
      <c r="K322" s="159" t="str">
        <f t="shared" si="8"/>
        <v/>
      </c>
      <c r="L322" s="146" t="str">
        <f>IF(PROVEEDORES!G323="","",PROVEEDORES!G323)</f>
        <v/>
      </c>
    </row>
    <row r="323" spans="3:12" ht="17.45" customHeight="1" x14ac:dyDescent="0.2">
      <c r="C323" s="158">
        <f t="shared" si="9"/>
        <v>317</v>
      </c>
      <c r="D323" s="146" t="str">
        <f>IF(PROVEEDORES!E324="","",PROVEEDORES!E324)</f>
        <v/>
      </c>
      <c r="E323" s="146" t="str">
        <f>IF(PROVEEDORES!F324="","",PROVEEDORES!F324)</f>
        <v/>
      </c>
      <c r="F323" s="146" t="str">
        <f>IF(PROVEEDORES!D324="","",PROVEEDORES!D324)</f>
        <v/>
      </c>
      <c r="G323" s="159">
        <f>SUMIF('EG-JUL'!$F$18:$F$516,PROVEEDORES!$D324,'EG-JUL'!P$18:P$516)</f>
        <v>0</v>
      </c>
      <c r="H323" s="159">
        <f>SUMIF('EG-JUL'!$F$18:$F$516,PROVEEDORES!$D324,'EG-JUL'!Q$18:Q$516)</f>
        <v>0</v>
      </c>
      <c r="I323" s="159">
        <f>SUMIF('EG-JUL'!$F$18:$F$516,PROVEEDORES!$D324,'EG-JUL'!R$18:R$516)</f>
        <v>0</v>
      </c>
      <c r="J323" s="159">
        <f>SUMIF('EG-JUL'!$F$18:$F$516,PROVEEDORES!$D324,'EG-JUL'!S$18:S$516)</f>
        <v>0</v>
      </c>
      <c r="K323" s="159" t="str">
        <f t="shared" si="8"/>
        <v/>
      </c>
      <c r="L323" s="146" t="str">
        <f>IF(PROVEEDORES!G324="","",PROVEEDORES!G324)</f>
        <v/>
      </c>
    </row>
    <row r="324" spans="3:12" ht="17.45" customHeight="1" x14ac:dyDescent="0.2">
      <c r="C324" s="158">
        <f t="shared" si="9"/>
        <v>318</v>
      </c>
      <c r="D324" s="146" t="str">
        <f>IF(PROVEEDORES!E325="","",PROVEEDORES!E325)</f>
        <v/>
      </c>
      <c r="E324" s="146" t="str">
        <f>IF(PROVEEDORES!F325="","",PROVEEDORES!F325)</f>
        <v/>
      </c>
      <c r="F324" s="146" t="str">
        <f>IF(PROVEEDORES!D325="","",PROVEEDORES!D325)</f>
        <v/>
      </c>
      <c r="G324" s="159">
        <f>SUMIF('EG-JUL'!$F$18:$F$516,PROVEEDORES!$D325,'EG-JUL'!P$18:P$516)</f>
        <v>0</v>
      </c>
      <c r="H324" s="159">
        <f>SUMIF('EG-JUL'!$F$18:$F$516,PROVEEDORES!$D325,'EG-JUL'!Q$18:Q$516)</f>
        <v>0</v>
      </c>
      <c r="I324" s="159">
        <f>SUMIF('EG-JUL'!$F$18:$F$516,PROVEEDORES!$D325,'EG-JUL'!R$18:R$516)</f>
        <v>0</v>
      </c>
      <c r="J324" s="159">
        <f>SUMIF('EG-JUL'!$F$18:$F$516,PROVEEDORES!$D325,'EG-JUL'!S$18:S$516)</f>
        <v>0</v>
      </c>
      <c r="K324" s="159" t="str">
        <f t="shared" si="8"/>
        <v/>
      </c>
      <c r="L324" s="146" t="str">
        <f>IF(PROVEEDORES!G325="","",PROVEEDORES!G325)</f>
        <v/>
      </c>
    </row>
    <row r="325" spans="3:12" ht="17.45" customHeight="1" x14ac:dyDescent="0.2">
      <c r="C325" s="158">
        <f t="shared" si="9"/>
        <v>319</v>
      </c>
      <c r="D325" s="146" t="str">
        <f>IF(PROVEEDORES!E326="","",PROVEEDORES!E326)</f>
        <v/>
      </c>
      <c r="E325" s="146" t="str">
        <f>IF(PROVEEDORES!F326="","",PROVEEDORES!F326)</f>
        <v/>
      </c>
      <c r="F325" s="146" t="str">
        <f>IF(PROVEEDORES!D326="","",PROVEEDORES!D326)</f>
        <v/>
      </c>
      <c r="G325" s="159">
        <f>SUMIF('EG-JUL'!$F$18:$F$516,PROVEEDORES!$D326,'EG-JUL'!P$18:P$516)</f>
        <v>0</v>
      </c>
      <c r="H325" s="159">
        <f>SUMIF('EG-JUL'!$F$18:$F$516,PROVEEDORES!$D326,'EG-JUL'!Q$18:Q$516)</f>
        <v>0</v>
      </c>
      <c r="I325" s="159">
        <f>SUMIF('EG-JUL'!$F$18:$F$516,PROVEEDORES!$D326,'EG-JUL'!R$18:R$516)</f>
        <v>0</v>
      </c>
      <c r="J325" s="159">
        <f>SUMIF('EG-JUL'!$F$18:$F$516,PROVEEDORES!$D326,'EG-JUL'!S$18:S$516)</f>
        <v>0</v>
      </c>
      <c r="K325" s="159" t="str">
        <f t="shared" si="8"/>
        <v/>
      </c>
      <c r="L325" s="146" t="str">
        <f>IF(PROVEEDORES!G326="","",PROVEEDORES!G326)</f>
        <v/>
      </c>
    </row>
    <row r="326" spans="3:12" ht="17.45" customHeight="1" x14ac:dyDescent="0.2">
      <c r="C326" s="158">
        <f t="shared" si="9"/>
        <v>320</v>
      </c>
      <c r="D326" s="146" t="str">
        <f>IF(PROVEEDORES!E327="","",PROVEEDORES!E327)</f>
        <v/>
      </c>
      <c r="E326" s="146" t="str">
        <f>IF(PROVEEDORES!F327="","",PROVEEDORES!F327)</f>
        <v/>
      </c>
      <c r="F326" s="146" t="str">
        <f>IF(PROVEEDORES!D327="","",PROVEEDORES!D327)</f>
        <v/>
      </c>
      <c r="G326" s="159">
        <f>SUMIF('EG-JUL'!$F$18:$F$516,PROVEEDORES!$D327,'EG-JUL'!P$18:P$516)</f>
        <v>0</v>
      </c>
      <c r="H326" s="159">
        <f>SUMIF('EG-JUL'!$F$18:$F$516,PROVEEDORES!$D327,'EG-JUL'!Q$18:Q$516)</f>
        <v>0</v>
      </c>
      <c r="I326" s="159">
        <f>SUMIF('EG-JUL'!$F$18:$F$516,PROVEEDORES!$D327,'EG-JUL'!R$18:R$516)</f>
        <v>0</v>
      </c>
      <c r="J326" s="159">
        <f>SUMIF('EG-JUL'!$F$18:$F$516,PROVEEDORES!$D327,'EG-JUL'!S$18:S$516)</f>
        <v>0</v>
      </c>
      <c r="K326" s="159" t="str">
        <f t="shared" si="8"/>
        <v/>
      </c>
      <c r="L326" s="146" t="str">
        <f>IF(PROVEEDORES!G327="","",PROVEEDORES!G327)</f>
        <v/>
      </c>
    </row>
    <row r="327" spans="3:12" ht="17.45" customHeight="1" x14ac:dyDescent="0.2">
      <c r="C327" s="158">
        <f t="shared" si="9"/>
        <v>321</v>
      </c>
      <c r="D327" s="146" t="str">
        <f>IF(PROVEEDORES!E328="","",PROVEEDORES!E328)</f>
        <v/>
      </c>
      <c r="E327" s="146" t="str">
        <f>IF(PROVEEDORES!F328="","",PROVEEDORES!F328)</f>
        <v/>
      </c>
      <c r="F327" s="146" t="str">
        <f>IF(PROVEEDORES!D328="","",PROVEEDORES!D328)</f>
        <v/>
      </c>
      <c r="G327" s="159">
        <f>SUMIF('EG-JUL'!$F$18:$F$516,PROVEEDORES!$D328,'EG-JUL'!P$18:P$516)</f>
        <v>0</v>
      </c>
      <c r="H327" s="159">
        <f>SUMIF('EG-JUL'!$F$18:$F$516,PROVEEDORES!$D328,'EG-JUL'!Q$18:Q$516)</f>
        <v>0</v>
      </c>
      <c r="I327" s="159">
        <f>SUMIF('EG-JUL'!$F$18:$F$516,PROVEEDORES!$D328,'EG-JUL'!R$18:R$516)</f>
        <v>0</v>
      </c>
      <c r="J327" s="159">
        <f>SUMIF('EG-JUL'!$F$18:$F$516,PROVEEDORES!$D328,'EG-JUL'!S$18:S$516)</f>
        <v>0</v>
      </c>
      <c r="K327" s="159" t="str">
        <f t="shared" si="8"/>
        <v/>
      </c>
      <c r="L327" s="146" t="str">
        <f>IF(PROVEEDORES!G328="","",PROVEEDORES!G328)</f>
        <v/>
      </c>
    </row>
    <row r="328" spans="3:12" ht="17.45" customHeight="1" x14ac:dyDescent="0.2">
      <c r="C328" s="158">
        <f t="shared" si="9"/>
        <v>322</v>
      </c>
      <c r="D328" s="146" t="str">
        <f>IF(PROVEEDORES!E329="","",PROVEEDORES!E329)</f>
        <v/>
      </c>
      <c r="E328" s="146" t="str">
        <f>IF(PROVEEDORES!F329="","",PROVEEDORES!F329)</f>
        <v/>
      </c>
      <c r="F328" s="146" t="str">
        <f>IF(PROVEEDORES!D329="","",PROVEEDORES!D329)</f>
        <v/>
      </c>
      <c r="G328" s="159">
        <f>SUMIF('EG-JUL'!$F$18:$F$516,PROVEEDORES!$D329,'EG-JUL'!P$18:P$516)</f>
        <v>0</v>
      </c>
      <c r="H328" s="159">
        <f>SUMIF('EG-JUL'!$F$18:$F$516,PROVEEDORES!$D329,'EG-JUL'!Q$18:Q$516)</f>
        <v>0</v>
      </c>
      <c r="I328" s="159">
        <f>SUMIF('EG-JUL'!$F$18:$F$516,PROVEEDORES!$D329,'EG-JUL'!R$18:R$516)</f>
        <v>0</v>
      </c>
      <c r="J328" s="159">
        <f>SUMIF('EG-JUL'!$F$18:$F$516,PROVEEDORES!$D329,'EG-JUL'!S$18:S$516)</f>
        <v>0</v>
      </c>
      <c r="K328" s="159" t="str">
        <f t="shared" ref="K328:K391" si="10">IF(G328+H328+I328+J328&gt;0,"C/Información","")</f>
        <v/>
      </c>
      <c r="L328" s="146" t="str">
        <f>IF(PROVEEDORES!G329="","",PROVEEDORES!G329)</f>
        <v/>
      </c>
    </row>
    <row r="329" spans="3:12" ht="17.45" customHeight="1" x14ac:dyDescent="0.2">
      <c r="C329" s="158">
        <f t="shared" ref="C329:C392" si="11">C328+1</f>
        <v>323</v>
      </c>
      <c r="D329" s="146" t="str">
        <f>IF(PROVEEDORES!E330="","",PROVEEDORES!E330)</f>
        <v/>
      </c>
      <c r="E329" s="146" t="str">
        <f>IF(PROVEEDORES!F330="","",PROVEEDORES!F330)</f>
        <v/>
      </c>
      <c r="F329" s="146" t="str">
        <f>IF(PROVEEDORES!D330="","",PROVEEDORES!D330)</f>
        <v/>
      </c>
      <c r="G329" s="159">
        <f>SUMIF('EG-JUL'!$F$18:$F$516,PROVEEDORES!$D330,'EG-JUL'!P$18:P$516)</f>
        <v>0</v>
      </c>
      <c r="H329" s="159">
        <f>SUMIF('EG-JUL'!$F$18:$F$516,PROVEEDORES!$D330,'EG-JUL'!Q$18:Q$516)</f>
        <v>0</v>
      </c>
      <c r="I329" s="159">
        <f>SUMIF('EG-JUL'!$F$18:$F$516,PROVEEDORES!$D330,'EG-JUL'!R$18:R$516)</f>
        <v>0</v>
      </c>
      <c r="J329" s="159">
        <f>SUMIF('EG-JUL'!$F$18:$F$516,PROVEEDORES!$D330,'EG-JUL'!S$18:S$516)</f>
        <v>0</v>
      </c>
      <c r="K329" s="159" t="str">
        <f t="shared" si="10"/>
        <v/>
      </c>
      <c r="L329" s="146" t="str">
        <f>IF(PROVEEDORES!G330="","",PROVEEDORES!G330)</f>
        <v/>
      </c>
    </row>
    <row r="330" spans="3:12" ht="17.45" customHeight="1" x14ac:dyDescent="0.2">
      <c r="C330" s="158">
        <f t="shared" si="11"/>
        <v>324</v>
      </c>
      <c r="D330" s="146" t="str">
        <f>IF(PROVEEDORES!E331="","",PROVEEDORES!E331)</f>
        <v/>
      </c>
      <c r="E330" s="146" t="str">
        <f>IF(PROVEEDORES!F331="","",PROVEEDORES!F331)</f>
        <v/>
      </c>
      <c r="F330" s="146" t="str">
        <f>IF(PROVEEDORES!D331="","",PROVEEDORES!D331)</f>
        <v/>
      </c>
      <c r="G330" s="159">
        <f>SUMIF('EG-JUL'!$F$18:$F$516,PROVEEDORES!$D331,'EG-JUL'!P$18:P$516)</f>
        <v>0</v>
      </c>
      <c r="H330" s="159">
        <f>SUMIF('EG-JUL'!$F$18:$F$516,PROVEEDORES!$D331,'EG-JUL'!Q$18:Q$516)</f>
        <v>0</v>
      </c>
      <c r="I330" s="159">
        <f>SUMIF('EG-JUL'!$F$18:$F$516,PROVEEDORES!$D331,'EG-JUL'!R$18:R$516)</f>
        <v>0</v>
      </c>
      <c r="J330" s="159">
        <f>SUMIF('EG-JUL'!$F$18:$F$516,PROVEEDORES!$D331,'EG-JUL'!S$18:S$516)</f>
        <v>0</v>
      </c>
      <c r="K330" s="159" t="str">
        <f t="shared" si="10"/>
        <v/>
      </c>
      <c r="L330" s="146" t="str">
        <f>IF(PROVEEDORES!G331="","",PROVEEDORES!G331)</f>
        <v/>
      </c>
    </row>
    <row r="331" spans="3:12" ht="17.45" customHeight="1" x14ac:dyDescent="0.2">
      <c r="C331" s="158">
        <f t="shared" si="11"/>
        <v>325</v>
      </c>
      <c r="D331" s="146" t="str">
        <f>IF(PROVEEDORES!E332="","",PROVEEDORES!E332)</f>
        <v/>
      </c>
      <c r="E331" s="146" t="str">
        <f>IF(PROVEEDORES!F332="","",PROVEEDORES!F332)</f>
        <v/>
      </c>
      <c r="F331" s="146" t="str">
        <f>IF(PROVEEDORES!D332="","",PROVEEDORES!D332)</f>
        <v/>
      </c>
      <c r="G331" s="159">
        <f>SUMIF('EG-JUL'!$F$18:$F$516,PROVEEDORES!$D332,'EG-JUL'!P$18:P$516)</f>
        <v>0</v>
      </c>
      <c r="H331" s="159">
        <f>SUMIF('EG-JUL'!$F$18:$F$516,PROVEEDORES!$D332,'EG-JUL'!Q$18:Q$516)</f>
        <v>0</v>
      </c>
      <c r="I331" s="159">
        <f>SUMIF('EG-JUL'!$F$18:$F$516,PROVEEDORES!$D332,'EG-JUL'!R$18:R$516)</f>
        <v>0</v>
      </c>
      <c r="J331" s="159">
        <f>SUMIF('EG-JUL'!$F$18:$F$516,PROVEEDORES!$D332,'EG-JUL'!S$18:S$516)</f>
        <v>0</v>
      </c>
      <c r="K331" s="159" t="str">
        <f t="shared" si="10"/>
        <v/>
      </c>
      <c r="L331" s="146" t="str">
        <f>IF(PROVEEDORES!G332="","",PROVEEDORES!G332)</f>
        <v/>
      </c>
    </row>
    <row r="332" spans="3:12" ht="17.45" customHeight="1" x14ac:dyDescent="0.2">
      <c r="C332" s="158">
        <f t="shared" si="11"/>
        <v>326</v>
      </c>
      <c r="D332" s="146" t="str">
        <f>IF(PROVEEDORES!E333="","",PROVEEDORES!E333)</f>
        <v/>
      </c>
      <c r="E332" s="146" t="str">
        <f>IF(PROVEEDORES!F333="","",PROVEEDORES!F333)</f>
        <v/>
      </c>
      <c r="F332" s="146" t="str">
        <f>IF(PROVEEDORES!D333="","",PROVEEDORES!D333)</f>
        <v/>
      </c>
      <c r="G332" s="159">
        <f>SUMIF('EG-JUL'!$F$18:$F$516,PROVEEDORES!$D333,'EG-JUL'!P$18:P$516)</f>
        <v>0</v>
      </c>
      <c r="H332" s="159">
        <f>SUMIF('EG-JUL'!$F$18:$F$516,PROVEEDORES!$D333,'EG-JUL'!Q$18:Q$516)</f>
        <v>0</v>
      </c>
      <c r="I332" s="159">
        <f>SUMIF('EG-JUL'!$F$18:$F$516,PROVEEDORES!$D333,'EG-JUL'!R$18:R$516)</f>
        <v>0</v>
      </c>
      <c r="J332" s="159">
        <f>SUMIF('EG-JUL'!$F$18:$F$516,PROVEEDORES!$D333,'EG-JUL'!S$18:S$516)</f>
        <v>0</v>
      </c>
      <c r="K332" s="159" t="str">
        <f t="shared" si="10"/>
        <v/>
      </c>
      <c r="L332" s="146" t="str">
        <f>IF(PROVEEDORES!G333="","",PROVEEDORES!G333)</f>
        <v/>
      </c>
    </row>
    <row r="333" spans="3:12" ht="17.45" customHeight="1" x14ac:dyDescent="0.2">
      <c r="C333" s="158">
        <f t="shared" si="11"/>
        <v>327</v>
      </c>
      <c r="D333" s="146" t="str">
        <f>IF(PROVEEDORES!E334="","",PROVEEDORES!E334)</f>
        <v/>
      </c>
      <c r="E333" s="146" t="str">
        <f>IF(PROVEEDORES!F334="","",PROVEEDORES!F334)</f>
        <v/>
      </c>
      <c r="F333" s="146" t="str">
        <f>IF(PROVEEDORES!D334="","",PROVEEDORES!D334)</f>
        <v/>
      </c>
      <c r="G333" s="159">
        <f>SUMIF('EG-JUL'!$F$18:$F$516,PROVEEDORES!$D334,'EG-JUL'!P$18:P$516)</f>
        <v>0</v>
      </c>
      <c r="H333" s="159">
        <f>SUMIF('EG-JUL'!$F$18:$F$516,PROVEEDORES!$D334,'EG-JUL'!Q$18:Q$516)</f>
        <v>0</v>
      </c>
      <c r="I333" s="159">
        <f>SUMIF('EG-JUL'!$F$18:$F$516,PROVEEDORES!$D334,'EG-JUL'!R$18:R$516)</f>
        <v>0</v>
      </c>
      <c r="J333" s="159">
        <f>SUMIF('EG-JUL'!$F$18:$F$516,PROVEEDORES!$D334,'EG-JUL'!S$18:S$516)</f>
        <v>0</v>
      </c>
      <c r="K333" s="159" t="str">
        <f t="shared" si="10"/>
        <v/>
      </c>
      <c r="L333" s="146" t="str">
        <f>IF(PROVEEDORES!G334="","",PROVEEDORES!G334)</f>
        <v/>
      </c>
    </row>
    <row r="334" spans="3:12" ht="17.45" customHeight="1" x14ac:dyDescent="0.2">
      <c r="C334" s="158">
        <f t="shared" si="11"/>
        <v>328</v>
      </c>
      <c r="D334" s="146" t="str">
        <f>IF(PROVEEDORES!E335="","",PROVEEDORES!E335)</f>
        <v/>
      </c>
      <c r="E334" s="146" t="str">
        <f>IF(PROVEEDORES!F335="","",PROVEEDORES!F335)</f>
        <v/>
      </c>
      <c r="F334" s="146" t="str">
        <f>IF(PROVEEDORES!D335="","",PROVEEDORES!D335)</f>
        <v/>
      </c>
      <c r="G334" s="159">
        <f>SUMIF('EG-JUL'!$F$18:$F$516,PROVEEDORES!$D335,'EG-JUL'!P$18:P$516)</f>
        <v>0</v>
      </c>
      <c r="H334" s="159">
        <f>SUMIF('EG-JUL'!$F$18:$F$516,PROVEEDORES!$D335,'EG-JUL'!Q$18:Q$516)</f>
        <v>0</v>
      </c>
      <c r="I334" s="159">
        <f>SUMIF('EG-JUL'!$F$18:$F$516,PROVEEDORES!$D335,'EG-JUL'!R$18:R$516)</f>
        <v>0</v>
      </c>
      <c r="J334" s="159">
        <f>SUMIF('EG-JUL'!$F$18:$F$516,PROVEEDORES!$D335,'EG-JUL'!S$18:S$516)</f>
        <v>0</v>
      </c>
      <c r="K334" s="159" t="str">
        <f t="shared" si="10"/>
        <v/>
      </c>
      <c r="L334" s="146" t="str">
        <f>IF(PROVEEDORES!G335="","",PROVEEDORES!G335)</f>
        <v/>
      </c>
    </row>
    <row r="335" spans="3:12" ht="17.45" customHeight="1" x14ac:dyDescent="0.2">
      <c r="C335" s="158">
        <f t="shared" si="11"/>
        <v>329</v>
      </c>
      <c r="D335" s="146" t="str">
        <f>IF(PROVEEDORES!E336="","",PROVEEDORES!E336)</f>
        <v/>
      </c>
      <c r="E335" s="146" t="str">
        <f>IF(PROVEEDORES!F336="","",PROVEEDORES!F336)</f>
        <v/>
      </c>
      <c r="F335" s="146" t="str">
        <f>IF(PROVEEDORES!D336="","",PROVEEDORES!D336)</f>
        <v/>
      </c>
      <c r="G335" s="159">
        <f>SUMIF('EG-JUL'!$F$18:$F$516,PROVEEDORES!$D336,'EG-JUL'!P$18:P$516)</f>
        <v>0</v>
      </c>
      <c r="H335" s="159">
        <f>SUMIF('EG-JUL'!$F$18:$F$516,PROVEEDORES!$D336,'EG-JUL'!Q$18:Q$516)</f>
        <v>0</v>
      </c>
      <c r="I335" s="159">
        <f>SUMIF('EG-JUL'!$F$18:$F$516,PROVEEDORES!$D336,'EG-JUL'!R$18:R$516)</f>
        <v>0</v>
      </c>
      <c r="J335" s="159">
        <f>SUMIF('EG-JUL'!$F$18:$F$516,PROVEEDORES!$D336,'EG-JUL'!S$18:S$516)</f>
        <v>0</v>
      </c>
      <c r="K335" s="159" t="str">
        <f t="shared" si="10"/>
        <v/>
      </c>
      <c r="L335" s="146" t="str">
        <f>IF(PROVEEDORES!G336="","",PROVEEDORES!G336)</f>
        <v/>
      </c>
    </row>
    <row r="336" spans="3:12" ht="17.45" customHeight="1" x14ac:dyDescent="0.2">
      <c r="C336" s="158">
        <f t="shared" si="11"/>
        <v>330</v>
      </c>
      <c r="D336" s="146" t="str">
        <f>IF(PROVEEDORES!E337="","",PROVEEDORES!E337)</f>
        <v/>
      </c>
      <c r="E336" s="146" t="str">
        <f>IF(PROVEEDORES!F337="","",PROVEEDORES!F337)</f>
        <v/>
      </c>
      <c r="F336" s="146" t="str">
        <f>IF(PROVEEDORES!D337="","",PROVEEDORES!D337)</f>
        <v/>
      </c>
      <c r="G336" s="159">
        <f>SUMIF('EG-JUL'!$F$18:$F$516,PROVEEDORES!$D337,'EG-JUL'!P$18:P$516)</f>
        <v>0</v>
      </c>
      <c r="H336" s="159">
        <f>SUMIF('EG-JUL'!$F$18:$F$516,PROVEEDORES!$D337,'EG-JUL'!Q$18:Q$516)</f>
        <v>0</v>
      </c>
      <c r="I336" s="159">
        <f>SUMIF('EG-JUL'!$F$18:$F$516,PROVEEDORES!$D337,'EG-JUL'!R$18:R$516)</f>
        <v>0</v>
      </c>
      <c r="J336" s="159">
        <f>SUMIF('EG-JUL'!$F$18:$F$516,PROVEEDORES!$D337,'EG-JUL'!S$18:S$516)</f>
        <v>0</v>
      </c>
      <c r="K336" s="159" t="str">
        <f t="shared" si="10"/>
        <v/>
      </c>
      <c r="L336" s="146" t="str">
        <f>IF(PROVEEDORES!G337="","",PROVEEDORES!G337)</f>
        <v/>
      </c>
    </row>
    <row r="337" spans="3:12" ht="17.45" customHeight="1" x14ac:dyDescent="0.2">
      <c r="C337" s="158">
        <f t="shared" si="11"/>
        <v>331</v>
      </c>
      <c r="D337" s="146" t="str">
        <f>IF(PROVEEDORES!E338="","",PROVEEDORES!E338)</f>
        <v/>
      </c>
      <c r="E337" s="146" t="str">
        <f>IF(PROVEEDORES!F338="","",PROVEEDORES!F338)</f>
        <v/>
      </c>
      <c r="F337" s="146" t="str">
        <f>IF(PROVEEDORES!D338="","",PROVEEDORES!D338)</f>
        <v/>
      </c>
      <c r="G337" s="159">
        <f>SUMIF('EG-JUL'!$F$18:$F$516,PROVEEDORES!$D338,'EG-JUL'!P$18:P$516)</f>
        <v>0</v>
      </c>
      <c r="H337" s="159">
        <f>SUMIF('EG-JUL'!$F$18:$F$516,PROVEEDORES!$D338,'EG-JUL'!Q$18:Q$516)</f>
        <v>0</v>
      </c>
      <c r="I337" s="159">
        <f>SUMIF('EG-JUL'!$F$18:$F$516,PROVEEDORES!$D338,'EG-JUL'!R$18:R$516)</f>
        <v>0</v>
      </c>
      <c r="J337" s="159">
        <f>SUMIF('EG-JUL'!$F$18:$F$516,PROVEEDORES!$D338,'EG-JUL'!S$18:S$516)</f>
        <v>0</v>
      </c>
      <c r="K337" s="159" t="str">
        <f t="shared" si="10"/>
        <v/>
      </c>
      <c r="L337" s="146" t="str">
        <f>IF(PROVEEDORES!G338="","",PROVEEDORES!G338)</f>
        <v/>
      </c>
    </row>
    <row r="338" spans="3:12" ht="17.45" customHeight="1" x14ac:dyDescent="0.2">
      <c r="C338" s="158">
        <f t="shared" si="11"/>
        <v>332</v>
      </c>
      <c r="D338" s="146" t="str">
        <f>IF(PROVEEDORES!E339="","",PROVEEDORES!E339)</f>
        <v/>
      </c>
      <c r="E338" s="146" t="str">
        <f>IF(PROVEEDORES!F339="","",PROVEEDORES!F339)</f>
        <v/>
      </c>
      <c r="F338" s="146" t="str">
        <f>IF(PROVEEDORES!D339="","",PROVEEDORES!D339)</f>
        <v/>
      </c>
      <c r="G338" s="159">
        <f>SUMIF('EG-JUL'!$F$18:$F$516,PROVEEDORES!$D339,'EG-JUL'!P$18:P$516)</f>
        <v>0</v>
      </c>
      <c r="H338" s="159">
        <f>SUMIF('EG-JUL'!$F$18:$F$516,PROVEEDORES!$D339,'EG-JUL'!Q$18:Q$516)</f>
        <v>0</v>
      </c>
      <c r="I338" s="159">
        <f>SUMIF('EG-JUL'!$F$18:$F$516,PROVEEDORES!$D339,'EG-JUL'!R$18:R$516)</f>
        <v>0</v>
      </c>
      <c r="J338" s="159">
        <f>SUMIF('EG-JUL'!$F$18:$F$516,PROVEEDORES!$D339,'EG-JUL'!S$18:S$516)</f>
        <v>0</v>
      </c>
      <c r="K338" s="159" t="str">
        <f t="shared" si="10"/>
        <v/>
      </c>
      <c r="L338" s="146" t="str">
        <f>IF(PROVEEDORES!G339="","",PROVEEDORES!G339)</f>
        <v/>
      </c>
    </row>
    <row r="339" spans="3:12" ht="17.45" customHeight="1" x14ac:dyDescent="0.2">
      <c r="C339" s="158">
        <f t="shared" si="11"/>
        <v>333</v>
      </c>
      <c r="D339" s="146" t="str">
        <f>IF(PROVEEDORES!E340="","",PROVEEDORES!E340)</f>
        <v/>
      </c>
      <c r="E339" s="146" t="str">
        <f>IF(PROVEEDORES!F340="","",PROVEEDORES!F340)</f>
        <v/>
      </c>
      <c r="F339" s="146" t="str">
        <f>IF(PROVEEDORES!D340="","",PROVEEDORES!D340)</f>
        <v/>
      </c>
      <c r="G339" s="159">
        <f>SUMIF('EG-JUL'!$F$18:$F$516,PROVEEDORES!$D340,'EG-JUL'!P$18:P$516)</f>
        <v>0</v>
      </c>
      <c r="H339" s="159">
        <f>SUMIF('EG-JUL'!$F$18:$F$516,PROVEEDORES!$D340,'EG-JUL'!Q$18:Q$516)</f>
        <v>0</v>
      </c>
      <c r="I339" s="159">
        <f>SUMIF('EG-JUL'!$F$18:$F$516,PROVEEDORES!$D340,'EG-JUL'!R$18:R$516)</f>
        <v>0</v>
      </c>
      <c r="J339" s="159">
        <f>SUMIF('EG-JUL'!$F$18:$F$516,PROVEEDORES!$D340,'EG-JUL'!S$18:S$516)</f>
        <v>0</v>
      </c>
      <c r="K339" s="159" t="str">
        <f t="shared" si="10"/>
        <v/>
      </c>
      <c r="L339" s="146" t="str">
        <f>IF(PROVEEDORES!G340="","",PROVEEDORES!G340)</f>
        <v/>
      </c>
    </row>
    <row r="340" spans="3:12" ht="17.45" customHeight="1" x14ac:dyDescent="0.2">
      <c r="C340" s="158">
        <f t="shared" si="11"/>
        <v>334</v>
      </c>
      <c r="D340" s="146" t="str">
        <f>IF(PROVEEDORES!E341="","",PROVEEDORES!E341)</f>
        <v/>
      </c>
      <c r="E340" s="146" t="str">
        <f>IF(PROVEEDORES!F341="","",PROVEEDORES!F341)</f>
        <v/>
      </c>
      <c r="F340" s="146" t="str">
        <f>IF(PROVEEDORES!D341="","",PROVEEDORES!D341)</f>
        <v/>
      </c>
      <c r="G340" s="159">
        <f>SUMIF('EG-JUL'!$F$18:$F$516,PROVEEDORES!$D341,'EG-JUL'!P$18:P$516)</f>
        <v>0</v>
      </c>
      <c r="H340" s="159">
        <f>SUMIF('EG-JUL'!$F$18:$F$516,PROVEEDORES!$D341,'EG-JUL'!Q$18:Q$516)</f>
        <v>0</v>
      </c>
      <c r="I340" s="159">
        <f>SUMIF('EG-JUL'!$F$18:$F$516,PROVEEDORES!$D341,'EG-JUL'!R$18:R$516)</f>
        <v>0</v>
      </c>
      <c r="J340" s="159">
        <f>SUMIF('EG-JUL'!$F$18:$F$516,PROVEEDORES!$D341,'EG-JUL'!S$18:S$516)</f>
        <v>0</v>
      </c>
      <c r="K340" s="159" t="str">
        <f t="shared" si="10"/>
        <v/>
      </c>
      <c r="L340" s="146" t="str">
        <f>IF(PROVEEDORES!G341="","",PROVEEDORES!G341)</f>
        <v/>
      </c>
    </row>
    <row r="341" spans="3:12" ht="17.45" customHeight="1" x14ac:dyDescent="0.2">
      <c r="C341" s="158">
        <f t="shared" si="11"/>
        <v>335</v>
      </c>
      <c r="D341" s="146" t="str">
        <f>IF(PROVEEDORES!E342="","",PROVEEDORES!E342)</f>
        <v/>
      </c>
      <c r="E341" s="146" t="str">
        <f>IF(PROVEEDORES!F342="","",PROVEEDORES!F342)</f>
        <v/>
      </c>
      <c r="F341" s="146" t="str">
        <f>IF(PROVEEDORES!D342="","",PROVEEDORES!D342)</f>
        <v/>
      </c>
      <c r="G341" s="159">
        <f>SUMIF('EG-JUL'!$F$18:$F$516,PROVEEDORES!$D342,'EG-JUL'!P$18:P$516)</f>
        <v>0</v>
      </c>
      <c r="H341" s="159">
        <f>SUMIF('EG-JUL'!$F$18:$F$516,PROVEEDORES!$D342,'EG-JUL'!Q$18:Q$516)</f>
        <v>0</v>
      </c>
      <c r="I341" s="159">
        <f>SUMIF('EG-JUL'!$F$18:$F$516,PROVEEDORES!$D342,'EG-JUL'!R$18:R$516)</f>
        <v>0</v>
      </c>
      <c r="J341" s="159">
        <f>SUMIF('EG-JUL'!$F$18:$F$516,PROVEEDORES!$D342,'EG-JUL'!S$18:S$516)</f>
        <v>0</v>
      </c>
      <c r="K341" s="159" t="str">
        <f t="shared" si="10"/>
        <v/>
      </c>
      <c r="L341" s="146" t="str">
        <f>IF(PROVEEDORES!G342="","",PROVEEDORES!G342)</f>
        <v/>
      </c>
    </row>
    <row r="342" spans="3:12" ht="17.45" customHeight="1" x14ac:dyDescent="0.2">
      <c r="C342" s="158">
        <f t="shared" si="11"/>
        <v>336</v>
      </c>
      <c r="D342" s="146" t="str">
        <f>IF(PROVEEDORES!E343="","",PROVEEDORES!E343)</f>
        <v/>
      </c>
      <c r="E342" s="146" t="str">
        <f>IF(PROVEEDORES!F343="","",PROVEEDORES!F343)</f>
        <v/>
      </c>
      <c r="F342" s="146" t="str">
        <f>IF(PROVEEDORES!D343="","",PROVEEDORES!D343)</f>
        <v/>
      </c>
      <c r="G342" s="159">
        <f>SUMIF('EG-JUL'!$F$18:$F$516,PROVEEDORES!$D343,'EG-JUL'!P$18:P$516)</f>
        <v>0</v>
      </c>
      <c r="H342" s="159">
        <f>SUMIF('EG-JUL'!$F$18:$F$516,PROVEEDORES!$D343,'EG-JUL'!Q$18:Q$516)</f>
        <v>0</v>
      </c>
      <c r="I342" s="159">
        <f>SUMIF('EG-JUL'!$F$18:$F$516,PROVEEDORES!$D343,'EG-JUL'!R$18:R$516)</f>
        <v>0</v>
      </c>
      <c r="J342" s="159">
        <f>SUMIF('EG-JUL'!$F$18:$F$516,PROVEEDORES!$D343,'EG-JUL'!S$18:S$516)</f>
        <v>0</v>
      </c>
      <c r="K342" s="159" t="str">
        <f t="shared" si="10"/>
        <v/>
      </c>
      <c r="L342" s="146" t="str">
        <f>IF(PROVEEDORES!G343="","",PROVEEDORES!G343)</f>
        <v/>
      </c>
    </row>
    <row r="343" spans="3:12" ht="17.45" customHeight="1" x14ac:dyDescent="0.2">
      <c r="C343" s="158">
        <f t="shared" si="11"/>
        <v>337</v>
      </c>
      <c r="D343" s="146" t="str">
        <f>IF(PROVEEDORES!E344="","",PROVEEDORES!E344)</f>
        <v/>
      </c>
      <c r="E343" s="146" t="str">
        <f>IF(PROVEEDORES!F344="","",PROVEEDORES!F344)</f>
        <v/>
      </c>
      <c r="F343" s="146" t="str">
        <f>IF(PROVEEDORES!D344="","",PROVEEDORES!D344)</f>
        <v/>
      </c>
      <c r="G343" s="159">
        <f>SUMIF('EG-JUL'!$F$18:$F$516,PROVEEDORES!$D344,'EG-JUL'!P$18:P$516)</f>
        <v>0</v>
      </c>
      <c r="H343" s="159">
        <f>SUMIF('EG-JUL'!$F$18:$F$516,PROVEEDORES!$D344,'EG-JUL'!Q$18:Q$516)</f>
        <v>0</v>
      </c>
      <c r="I343" s="159">
        <f>SUMIF('EG-JUL'!$F$18:$F$516,PROVEEDORES!$D344,'EG-JUL'!R$18:R$516)</f>
        <v>0</v>
      </c>
      <c r="J343" s="159">
        <f>SUMIF('EG-JUL'!$F$18:$F$516,PROVEEDORES!$D344,'EG-JUL'!S$18:S$516)</f>
        <v>0</v>
      </c>
      <c r="K343" s="159" t="str">
        <f t="shared" si="10"/>
        <v/>
      </c>
      <c r="L343" s="146" t="str">
        <f>IF(PROVEEDORES!G344="","",PROVEEDORES!G344)</f>
        <v/>
      </c>
    </row>
    <row r="344" spans="3:12" ht="17.45" customHeight="1" x14ac:dyDescent="0.2">
      <c r="C344" s="158">
        <f t="shared" si="11"/>
        <v>338</v>
      </c>
      <c r="D344" s="146" t="str">
        <f>IF(PROVEEDORES!E345="","",PROVEEDORES!E345)</f>
        <v/>
      </c>
      <c r="E344" s="146" t="str">
        <f>IF(PROVEEDORES!F345="","",PROVEEDORES!F345)</f>
        <v/>
      </c>
      <c r="F344" s="146" t="str">
        <f>IF(PROVEEDORES!D345="","",PROVEEDORES!D345)</f>
        <v/>
      </c>
      <c r="G344" s="159">
        <f>SUMIF('EG-JUL'!$F$18:$F$516,PROVEEDORES!$D345,'EG-JUL'!P$18:P$516)</f>
        <v>0</v>
      </c>
      <c r="H344" s="159">
        <f>SUMIF('EG-JUL'!$F$18:$F$516,PROVEEDORES!$D345,'EG-JUL'!Q$18:Q$516)</f>
        <v>0</v>
      </c>
      <c r="I344" s="159">
        <f>SUMIF('EG-JUL'!$F$18:$F$516,PROVEEDORES!$D345,'EG-JUL'!R$18:R$516)</f>
        <v>0</v>
      </c>
      <c r="J344" s="159">
        <f>SUMIF('EG-JUL'!$F$18:$F$516,PROVEEDORES!$D345,'EG-JUL'!S$18:S$516)</f>
        <v>0</v>
      </c>
      <c r="K344" s="159" t="str">
        <f t="shared" si="10"/>
        <v/>
      </c>
      <c r="L344" s="146" t="str">
        <f>IF(PROVEEDORES!G345="","",PROVEEDORES!G345)</f>
        <v/>
      </c>
    </row>
    <row r="345" spans="3:12" ht="17.45" customHeight="1" x14ac:dyDescent="0.2">
      <c r="C345" s="158">
        <f t="shared" si="11"/>
        <v>339</v>
      </c>
      <c r="D345" s="146" t="str">
        <f>IF(PROVEEDORES!E346="","",PROVEEDORES!E346)</f>
        <v/>
      </c>
      <c r="E345" s="146" t="str">
        <f>IF(PROVEEDORES!F346="","",PROVEEDORES!F346)</f>
        <v/>
      </c>
      <c r="F345" s="146" t="str">
        <f>IF(PROVEEDORES!D346="","",PROVEEDORES!D346)</f>
        <v/>
      </c>
      <c r="G345" s="159">
        <f>SUMIF('EG-JUL'!$F$18:$F$516,PROVEEDORES!$D346,'EG-JUL'!P$18:P$516)</f>
        <v>0</v>
      </c>
      <c r="H345" s="159">
        <f>SUMIF('EG-JUL'!$F$18:$F$516,PROVEEDORES!$D346,'EG-JUL'!Q$18:Q$516)</f>
        <v>0</v>
      </c>
      <c r="I345" s="159">
        <f>SUMIF('EG-JUL'!$F$18:$F$516,PROVEEDORES!$D346,'EG-JUL'!R$18:R$516)</f>
        <v>0</v>
      </c>
      <c r="J345" s="159">
        <f>SUMIF('EG-JUL'!$F$18:$F$516,PROVEEDORES!$D346,'EG-JUL'!S$18:S$516)</f>
        <v>0</v>
      </c>
      <c r="K345" s="159" t="str">
        <f t="shared" si="10"/>
        <v/>
      </c>
      <c r="L345" s="146" t="str">
        <f>IF(PROVEEDORES!G346="","",PROVEEDORES!G346)</f>
        <v/>
      </c>
    </row>
    <row r="346" spans="3:12" ht="17.45" customHeight="1" x14ac:dyDescent="0.2">
      <c r="C346" s="158">
        <f t="shared" si="11"/>
        <v>340</v>
      </c>
      <c r="D346" s="146" t="str">
        <f>IF(PROVEEDORES!E347="","",PROVEEDORES!E347)</f>
        <v/>
      </c>
      <c r="E346" s="146" t="str">
        <f>IF(PROVEEDORES!F347="","",PROVEEDORES!F347)</f>
        <v/>
      </c>
      <c r="F346" s="146" t="str">
        <f>IF(PROVEEDORES!D347="","",PROVEEDORES!D347)</f>
        <v/>
      </c>
      <c r="G346" s="159">
        <f>SUMIF('EG-JUL'!$F$18:$F$516,PROVEEDORES!$D347,'EG-JUL'!P$18:P$516)</f>
        <v>0</v>
      </c>
      <c r="H346" s="159">
        <f>SUMIF('EG-JUL'!$F$18:$F$516,PROVEEDORES!$D347,'EG-JUL'!Q$18:Q$516)</f>
        <v>0</v>
      </c>
      <c r="I346" s="159">
        <f>SUMIF('EG-JUL'!$F$18:$F$516,PROVEEDORES!$D347,'EG-JUL'!R$18:R$516)</f>
        <v>0</v>
      </c>
      <c r="J346" s="159">
        <f>SUMIF('EG-JUL'!$F$18:$F$516,PROVEEDORES!$D347,'EG-JUL'!S$18:S$516)</f>
        <v>0</v>
      </c>
      <c r="K346" s="159" t="str">
        <f t="shared" si="10"/>
        <v/>
      </c>
      <c r="L346" s="146" t="str">
        <f>IF(PROVEEDORES!G347="","",PROVEEDORES!G347)</f>
        <v/>
      </c>
    </row>
    <row r="347" spans="3:12" ht="17.45" customHeight="1" x14ac:dyDescent="0.2">
      <c r="C347" s="158">
        <f t="shared" si="11"/>
        <v>341</v>
      </c>
      <c r="D347" s="146" t="str">
        <f>IF(PROVEEDORES!E348="","",PROVEEDORES!E348)</f>
        <v/>
      </c>
      <c r="E347" s="146" t="str">
        <f>IF(PROVEEDORES!F348="","",PROVEEDORES!F348)</f>
        <v/>
      </c>
      <c r="F347" s="146" t="str">
        <f>IF(PROVEEDORES!D348="","",PROVEEDORES!D348)</f>
        <v/>
      </c>
      <c r="G347" s="159">
        <f>SUMIF('EG-JUL'!$F$18:$F$516,PROVEEDORES!$D348,'EG-JUL'!P$18:P$516)</f>
        <v>0</v>
      </c>
      <c r="H347" s="159">
        <f>SUMIF('EG-JUL'!$F$18:$F$516,PROVEEDORES!$D348,'EG-JUL'!Q$18:Q$516)</f>
        <v>0</v>
      </c>
      <c r="I347" s="159">
        <f>SUMIF('EG-JUL'!$F$18:$F$516,PROVEEDORES!$D348,'EG-JUL'!R$18:R$516)</f>
        <v>0</v>
      </c>
      <c r="J347" s="159">
        <f>SUMIF('EG-JUL'!$F$18:$F$516,PROVEEDORES!$D348,'EG-JUL'!S$18:S$516)</f>
        <v>0</v>
      </c>
      <c r="K347" s="159" t="str">
        <f t="shared" si="10"/>
        <v/>
      </c>
      <c r="L347" s="146" t="str">
        <f>IF(PROVEEDORES!G348="","",PROVEEDORES!G348)</f>
        <v/>
      </c>
    </row>
    <row r="348" spans="3:12" ht="17.45" customHeight="1" x14ac:dyDescent="0.2">
      <c r="C348" s="158">
        <f t="shared" si="11"/>
        <v>342</v>
      </c>
      <c r="D348" s="146" t="str">
        <f>IF(PROVEEDORES!E349="","",PROVEEDORES!E349)</f>
        <v/>
      </c>
      <c r="E348" s="146" t="str">
        <f>IF(PROVEEDORES!F349="","",PROVEEDORES!F349)</f>
        <v/>
      </c>
      <c r="F348" s="146" t="str">
        <f>IF(PROVEEDORES!D349="","",PROVEEDORES!D349)</f>
        <v/>
      </c>
      <c r="G348" s="159">
        <f>SUMIF('EG-JUL'!$F$18:$F$516,PROVEEDORES!$D349,'EG-JUL'!P$18:P$516)</f>
        <v>0</v>
      </c>
      <c r="H348" s="159">
        <f>SUMIF('EG-JUL'!$F$18:$F$516,PROVEEDORES!$D349,'EG-JUL'!Q$18:Q$516)</f>
        <v>0</v>
      </c>
      <c r="I348" s="159">
        <f>SUMIF('EG-JUL'!$F$18:$F$516,PROVEEDORES!$D349,'EG-JUL'!R$18:R$516)</f>
        <v>0</v>
      </c>
      <c r="J348" s="159">
        <f>SUMIF('EG-JUL'!$F$18:$F$516,PROVEEDORES!$D349,'EG-JUL'!S$18:S$516)</f>
        <v>0</v>
      </c>
      <c r="K348" s="159" t="str">
        <f t="shared" si="10"/>
        <v/>
      </c>
      <c r="L348" s="146" t="str">
        <f>IF(PROVEEDORES!G349="","",PROVEEDORES!G349)</f>
        <v/>
      </c>
    </row>
    <row r="349" spans="3:12" ht="17.45" customHeight="1" x14ac:dyDescent="0.2">
      <c r="C349" s="158">
        <f t="shared" si="11"/>
        <v>343</v>
      </c>
      <c r="D349" s="146" t="str">
        <f>IF(PROVEEDORES!E350="","",PROVEEDORES!E350)</f>
        <v/>
      </c>
      <c r="E349" s="146" t="str">
        <f>IF(PROVEEDORES!F350="","",PROVEEDORES!F350)</f>
        <v/>
      </c>
      <c r="F349" s="146" t="str">
        <f>IF(PROVEEDORES!D350="","",PROVEEDORES!D350)</f>
        <v/>
      </c>
      <c r="G349" s="159">
        <f>SUMIF('EG-JUL'!$F$18:$F$516,PROVEEDORES!$D350,'EG-JUL'!P$18:P$516)</f>
        <v>0</v>
      </c>
      <c r="H349" s="159">
        <f>SUMIF('EG-JUL'!$F$18:$F$516,PROVEEDORES!$D350,'EG-JUL'!Q$18:Q$516)</f>
        <v>0</v>
      </c>
      <c r="I349" s="159">
        <f>SUMIF('EG-JUL'!$F$18:$F$516,PROVEEDORES!$D350,'EG-JUL'!R$18:R$516)</f>
        <v>0</v>
      </c>
      <c r="J349" s="159">
        <f>SUMIF('EG-JUL'!$F$18:$F$516,PROVEEDORES!$D350,'EG-JUL'!S$18:S$516)</f>
        <v>0</v>
      </c>
      <c r="K349" s="159" t="str">
        <f t="shared" si="10"/>
        <v/>
      </c>
      <c r="L349" s="146" t="str">
        <f>IF(PROVEEDORES!G350="","",PROVEEDORES!G350)</f>
        <v/>
      </c>
    </row>
    <row r="350" spans="3:12" ht="17.45" customHeight="1" x14ac:dyDescent="0.2">
      <c r="C350" s="158">
        <f t="shared" si="11"/>
        <v>344</v>
      </c>
      <c r="D350" s="146" t="str">
        <f>IF(PROVEEDORES!E351="","",PROVEEDORES!E351)</f>
        <v/>
      </c>
      <c r="E350" s="146" t="str">
        <f>IF(PROVEEDORES!F351="","",PROVEEDORES!F351)</f>
        <v/>
      </c>
      <c r="F350" s="146" t="str">
        <f>IF(PROVEEDORES!D351="","",PROVEEDORES!D351)</f>
        <v/>
      </c>
      <c r="G350" s="159">
        <f>SUMIF('EG-JUL'!$F$18:$F$516,PROVEEDORES!$D351,'EG-JUL'!P$18:P$516)</f>
        <v>0</v>
      </c>
      <c r="H350" s="159">
        <f>SUMIF('EG-JUL'!$F$18:$F$516,PROVEEDORES!$D351,'EG-JUL'!Q$18:Q$516)</f>
        <v>0</v>
      </c>
      <c r="I350" s="159">
        <f>SUMIF('EG-JUL'!$F$18:$F$516,PROVEEDORES!$D351,'EG-JUL'!R$18:R$516)</f>
        <v>0</v>
      </c>
      <c r="J350" s="159">
        <f>SUMIF('EG-JUL'!$F$18:$F$516,PROVEEDORES!$D351,'EG-JUL'!S$18:S$516)</f>
        <v>0</v>
      </c>
      <c r="K350" s="159" t="str">
        <f t="shared" si="10"/>
        <v/>
      </c>
      <c r="L350" s="146" t="str">
        <f>IF(PROVEEDORES!G351="","",PROVEEDORES!G351)</f>
        <v/>
      </c>
    </row>
    <row r="351" spans="3:12" ht="17.45" customHeight="1" x14ac:dyDescent="0.2">
      <c r="C351" s="158">
        <f t="shared" si="11"/>
        <v>345</v>
      </c>
      <c r="D351" s="146" t="str">
        <f>IF(PROVEEDORES!E352="","",PROVEEDORES!E352)</f>
        <v/>
      </c>
      <c r="E351" s="146" t="str">
        <f>IF(PROVEEDORES!F352="","",PROVEEDORES!F352)</f>
        <v/>
      </c>
      <c r="F351" s="146" t="str">
        <f>IF(PROVEEDORES!D352="","",PROVEEDORES!D352)</f>
        <v/>
      </c>
      <c r="G351" s="159">
        <f>SUMIF('EG-JUL'!$F$18:$F$516,PROVEEDORES!$D352,'EG-JUL'!P$18:P$516)</f>
        <v>0</v>
      </c>
      <c r="H351" s="159">
        <f>SUMIF('EG-JUL'!$F$18:$F$516,PROVEEDORES!$D352,'EG-JUL'!Q$18:Q$516)</f>
        <v>0</v>
      </c>
      <c r="I351" s="159">
        <f>SUMIF('EG-JUL'!$F$18:$F$516,PROVEEDORES!$D352,'EG-JUL'!R$18:R$516)</f>
        <v>0</v>
      </c>
      <c r="J351" s="159">
        <f>SUMIF('EG-JUL'!$F$18:$F$516,PROVEEDORES!$D352,'EG-JUL'!S$18:S$516)</f>
        <v>0</v>
      </c>
      <c r="K351" s="159" t="str">
        <f t="shared" si="10"/>
        <v/>
      </c>
      <c r="L351" s="146" t="str">
        <f>IF(PROVEEDORES!G352="","",PROVEEDORES!G352)</f>
        <v/>
      </c>
    </row>
    <row r="352" spans="3:12" ht="17.45" customHeight="1" x14ac:dyDescent="0.2">
      <c r="C352" s="158">
        <f t="shared" si="11"/>
        <v>346</v>
      </c>
      <c r="D352" s="146" t="str">
        <f>IF(PROVEEDORES!E353="","",PROVEEDORES!E353)</f>
        <v/>
      </c>
      <c r="E352" s="146" t="str">
        <f>IF(PROVEEDORES!F353="","",PROVEEDORES!F353)</f>
        <v/>
      </c>
      <c r="F352" s="146" t="str">
        <f>IF(PROVEEDORES!D353="","",PROVEEDORES!D353)</f>
        <v/>
      </c>
      <c r="G352" s="159">
        <f>SUMIF('EG-JUL'!$F$18:$F$516,PROVEEDORES!$D353,'EG-JUL'!P$18:P$516)</f>
        <v>0</v>
      </c>
      <c r="H352" s="159">
        <f>SUMIF('EG-JUL'!$F$18:$F$516,PROVEEDORES!$D353,'EG-JUL'!Q$18:Q$516)</f>
        <v>0</v>
      </c>
      <c r="I352" s="159">
        <f>SUMIF('EG-JUL'!$F$18:$F$516,PROVEEDORES!$D353,'EG-JUL'!R$18:R$516)</f>
        <v>0</v>
      </c>
      <c r="J352" s="159">
        <f>SUMIF('EG-JUL'!$F$18:$F$516,PROVEEDORES!$D353,'EG-JUL'!S$18:S$516)</f>
        <v>0</v>
      </c>
      <c r="K352" s="159" t="str">
        <f t="shared" si="10"/>
        <v/>
      </c>
      <c r="L352" s="146" t="str">
        <f>IF(PROVEEDORES!G353="","",PROVEEDORES!G353)</f>
        <v/>
      </c>
    </row>
    <row r="353" spans="3:12" ht="17.45" customHeight="1" x14ac:dyDescent="0.2">
      <c r="C353" s="158">
        <f t="shared" si="11"/>
        <v>347</v>
      </c>
      <c r="D353" s="146" t="str">
        <f>IF(PROVEEDORES!E354="","",PROVEEDORES!E354)</f>
        <v/>
      </c>
      <c r="E353" s="146" t="str">
        <f>IF(PROVEEDORES!F354="","",PROVEEDORES!F354)</f>
        <v/>
      </c>
      <c r="F353" s="146" t="str">
        <f>IF(PROVEEDORES!D354="","",PROVEEDORES!D354)</f>
        <v/>
      </c>
      <c r="G353" s="159">
        <f>SUMIF('EG-JUL'!$F$18:$F$516,PROVEEDORES!$D354,'EG-JUL'!P$18:P$516)</f>
        <v>0</v>
      </c>
      <c r="H353" s="159">
        <f>SUMIF('EG-JUL'!$F$18:$F$516,PROVEEDORES!$D354,'EG-JUL'!Q$18:Q$516)</f>
        <v>0</v>
      </c>
      <c r="I353" s="159">
        <f>SUMIF('EG-JUL'!$F$18:$F$516,PROVEEDORES!$D354,'EG-JUL'!R$18:R$516)</f>
        <v>0</v>
      </c>
      <c r="J353" s="159">
        <f>SUMIF('EG-JUL'!$F$18:$F$516,PROVEEDORES!$D354,'EG-JUL'!S$18:S$516)</f>
        <v>0</v>
      </c>
      <c r="K353" s="159" t="str">
        <f t="shared" si="10"/>
        <v/>
      </c>
      <c r="L353" s="146" t="str">
        <f>IF(PROVEEDORES!G354="","",PROVEEDORES!G354)</f>
        <v/>
      </c>
    </row>
    <row r="354" spans="3:12" ht="17.45" customHeight="1" x14ac:dyDescent="0.2">
      <c r="C354" s="158">
        <f t="shared" si="11"/>
        <v>348</v>
      </c>
      <c r="D354" s="146" t="str">
        <f>IF(PROVEEDORES!E355="","",PROVEEDORES!E355)</f>
        <v/>
      </c>
      <c r="E354" s="146" t="str">
        <f>IF(PROVEEDORES!F355="","",PROVEEDORES!F355)</f>
        <v/>
      </c>
      <c r="F354" s="146" t="str">
        <f>IF(PROVEEDORES!D355="","",PROVEEDORES!D355)</f>
        <v/>
      </c>
      <c r="G354" s="159">
        <f>SUMIF('EG-JUL'!$F$18:$F$516,PROVEEDORES!$D355,'EG-JUL'!P$18:P$516)</f>
        <v>0</v>
      </c>
      <c r="H354" s="159">
        <f>SUMIF('EG-JUL'!$F$18:$F$516,PROVEEDORES!$D355,'EG-JUL'!Q$18:Q$516)</f>
        <v>0</v>
      </c>
      <c r="I354" s="159">
        <f>SUMIF('EG-JUL'!$F$18:$F$516,PROVEEDORES!$D355,'EG-JUL'!R$18:R$516)</f>
        <v>0</v>
      </c>
      <c r="J354" s="159">
        <f>SUMIF('EG-JUL'!$F$18:$F$516,PROVEEDORES!$D355,'EG-JUL'!S$18:S$516)</f>
        <v>0</v>
      </c>
      <c r="K354" s="159" t="str">
        <f t="shared" si="10"/>
        <v/>
      </c>
      <c r="L354" s="146" t="str">
        <f>IF(PROVEEDORES!G355="","",PROVEEDORES!G355)</f>
        <v/>
      </c>
    </row>
    <row r="355" spans="3:12" ht="17.45" customHeight="1" x14ac:dyDescent="0.2">
      <c r="C355" s="158">
        <f t="shared" si="11"/>
        <v>349</v>
      </c>
      <c r="D355" s="146" t="str">
        <f>IF(PROVEEDORES!E356="","",PROVEEDORES!E356)</f>
        <v/>
      </c>
      <c r="E355" s="146" t="str">
        <f>IF(PROVEEDORES!F356="","",PROVEEDORES!F356)</f>
        <v/>
      </c>
      <c r="F355" s="146" t="str">
        <f>IF(PROVEEDORES!D356="","",PROVEEDORES!D356)</f>
        <v/>
      </c>
      <c r="G355" s="159">
        <f>SUMIF('EG-JUL'!$F$18:$F$516,PROVEEDORES!$D356,'EG-JUL'!P$18:P$516)</f>
        <v>0</v>
      </c>
      <c r="H355" s="159">
        <f>SUMIF('EG-JUL'!$F$18:$F$516,PROVEEDORES!$D356,'EG-JUL'!Q$18:Q$516)</f>
        <v>0</v>
      </c>
      <c r="I355" s="159">
        <f>SUMIF('EG-JUL'!$F$18:$F$516,PROVEEDORES!$D356,'EG-JUL'!R$18:R$516)</f>
        <v>0</v>
      </c>
      <c r="J355" s="159">
        <f>SUMIF('EG-JUL'!$F$18:$F$516,PROVEEDORES!$D356,'EG-JUL'!S$18:S$516)</f>
        <v>0</v>
      </c>
      <c r="K355" s="159" t="str">
        <f t="shared" si="10"/>
        <v/>
      </c>
      <c r="L355" s="146" t="str">
        <f>IF(PROVEEDORES!G356="","",PROVEEDORES!G356)</f>
        <v/>
      </c>
    </row>
    <row r="356" spans="3:12" ht="17.45" customHeight="1" x14ac:dyDescent="0.2">
      <c r="C356" s="158">
        <f t="shared" si="11"/>
        <v>350</v>
      </c>
      <c r="D356" s="146" t="str">
        <f>IF(PROVEEDORES!E357="","",PROVEEDORES!E357)</f>
        <v/>
      </c>
      <c r="E356" s="146" t="str">
        <f>IF(PROVEEDORES!F357="","",PROVEEDORES!F357)</f>
        <v/>
      </c>
      <c r="F356" s="146" t="str">
        <f>IF(PROVEEDORES!D357="","",PROVEEDORES!D357)</f>
        <v/>
      </c>
      <c r="G356" s="159">
        <f>SUMIF('EG-JUL'!$F$18:$F$516,PROVEEDORES!$D357,'EG-JUL'!P$18:P$516)</f>
        <v>0</v>
      </c>
      <c r="H356" s="159">
        <f>SUMIF('EG-JUL'!$F$18:$F$516,PROVEEDORES!$D357,'EG-JUL'!Q$18:Q$516)</f>
        <v>0</v>
      </c>
      <c r="I356" s="159">
        <f>SUMIF('EG-JUL'!$F$18:$F$516,PROVEEDORES!$D357,'EG-JUL'!R$18:R$516)</f>
        <v>0</v>
      </c>
      <c r="J356" s="159">
        <f>SUMIF('EG-JUL'!$F$18:$F$516,PROVEEDORES!$D357,'EG-JUL'!S$18:S$516)</f>
        <v>0</v>
      </c>
      <c r="K356" s="159" t="str">
        <f t="shared" si="10"/>
        <v/>
      </c>
      <c r="L356" s="146" t="str">
        <f>IF(PROVEEDORES!G357="","",PROVEEDORES!G357)</f>
        <v/>
      </c>
    </row>
    <row r="357" spans="3:12" ht="17.45" customHeight="1" x14ac:dyDescent="0.2">
      <c r="C357" s="158">
        <f t="shared" si="11"/>
        <v>351</v>
      </c>
      <c r="D357" s="146" t="str">
        <f>IF(PROVEEDORES!E358="","",PROVEEDORES!E358)</f>
        <v/>
      </c>
      <c r="E357" s="146" t="str">
        <f>IF(PROVEEDORES!F358="","",PROVEEDORES!F358)</f>
        <v/>
      </c>
      <c r="F357" s="146" t="str">
        <f>IF(PROVEEDORES!D358="","",PROVEEDORES!D358)</f>
        <v/>
      </c>
      <c r="G357" s="159">
        <f>SUMIF('EG-JUL'!$F$18:$F$516,PROVEEDORES!$D358,'EG-JUL'!P$18:P$516)</f>
        <v>0</v>
      </c>
      <c r="H357" s="159">
        <f>SUMIF('EG-JUL'!$F$18:$F$516,PROVEEDORES!$D358,'EG-JUL'!Q$18:Q$516)</f>
        <v>0</v>
      </c>
      <c r="I357" s="159">
        <f>SUMIF('EG-JUL'!$F$18:$F$516,PROVEEDORES!$D358,'EG-JUL'!R$18:R$516)</f>
        <v>0</v>
      </c>
      <c r="J357" s="159">
        <f>SUMIF('EG-JUL'!$F$18:$F$516,PROVEEDORES!$D358,'EG-JUL'!S$18:S$516)</f>
        <v>0</v>
      </c>
      <c r="K357" s="159" t="str">
        <f t="shared" si="10"/>
        <v/>
      </c>
      <c r="L357" s="146" t="str">
        <f>IF(PROVEEDORES!G358="","",PROVEEDORES!G358)</f>
        <v/>
      </c>
    </row>
    <row r="358" spans="3:12" ht="17.45" customHeight="1" x14ac:dyDescent="0.2">
      <c r="C358" s="158">
        <f t="shared" si="11"/>
        <v>352</v>
      </c>
      <c r="D358" s="146" t="str">
        <f>IF(PROVEEDORES!E359="","",PROVEEDORES!E359)</f>
        <v/>
      </c>
      <c r="E358" s="146" t="str">
        <f>IF(PROVEEDORES!F359="","",PROVEEDORES!F359)</f>
        <v/>
      </c>
      <c r="F358" s="146" t="str">
        <f>IF(PROVEEDORES!D359="","",PROVEEDORES!D359)</f>
        <v/>
      </c>
      <c r="G358" s="159">
        <f>SUMIF('EG-JUL'!$F$18:$F$516,PROVEEDORES!$D359,'EG-JUL'!P$18:P$516)</f>
        <v>0</v>
      </c>
      <c r="H358" s="159">
        <f>SUMIF('EG-JUL'!$F$18:$F$516,PROVEEDORES!$D359,'EG-JUL'!Q$18:Q$516)</f>
        <v>0</v>
      </c>
      <c r="I358" s="159">
        <f>SUMIF('EG-JUL'!$F$18:$F$516,PROVEEDORES!$D359,'EG-JUL'!R$18:R$516)</f>
        <v>0</v>
      </c>
      <c r="J358" s="159">
        <f>SUMIF('EG-JUL'!$F$18:$F$516,PROVEEDORES!$D359,'EG-JUL'!S$18:S$516)</f>
        <v>0</v>
      </c>
      <c r="K358" s="159" t="str">
        <f t="shared" si="10"/>
        <v/>
      </c>
      <c r="L358" s="146" t="str">
        <f>IF(PROVEEDORES!G359="","",PROVEEDORES!G359)</f>
        <v/>
      </c>
    </row>
    <row r="359" spans="3:12" ht="17.45" customHeight="1" x14ac:dyDescent="0.2">
      <c r="C359" s="158">
        <f t="shared" si="11"/>
        <v>353</v>
      </c>
      <c r="D359" s="146" t="str">
        <f>IF(PROVEEDORES!E360="","",PROVEEDORES!E360)</f>
        <v/>
      </c>
      <c r="E359" s="146" t="str">
        <f>IF(PROVEEDORES!F360="","",PROVEEDORES!F360)</f>
        <v/>
      </c>
      <c r="F359" s="146" t="str">
        <f>IF(PROVEEDORES!D360="","",PROVEEDORES!D360)</f>
        <v/>
      </c>
      <c r="G359" s="159">
        <f>SUMIF('EG-JUL'!$F$18:$F$516,PROVEEDORES!$D360,'EG-JUL'!P$18:P$516)</f>
        <v>0</v>
      </c>
      <c r="H359" s="159">
        <f>SUMIF('EG-JUL'!$F$18:$F$516,PROVEEDORES!$D360,'EG-JUL'!Q$18:Q$516)</f>
        <v>0</v>
      </c>
      <c r="I359" s="159">
        <f>SUMIF('EG-JUL'!$F$18:$F$516,PROVEEDORES!$D360,'EG-JUL'!R$18:R$516)</f>
        <v>0</v>
      </c>
      <c r="J359" s="159">
        <f>SUMIF('EG-JUL'!$F$18:$F$516,PROVEEDORES!$D360,'EG-JUL'!S$18:S$516)</f>
        <v>0</v>
      </c>
      <c r="K359" s="159" t="str">
        <f t="shared" si="10"/>
        <v/>
      </c>
      <c r="L359" s="146" t="str">
        <f>IF(PROVEEDORES!G360="","",PROVEEDORES!G360)</f>
        <v/>
      </c>
    </row>
    <row r="360" spans="3:12" ht="17.45" customHeight="1" x14ac:dyDescent="0.2">
      <c r="C360" s="158">
        <f t="shared" si="11"/>
        <v>354</v>
      </c>
      <c r="D360" s="146" t="str">
        <f>IF(PROVEEDORES!E361="","",PROVEEDORES!E361)</f>
        <v/>
      </c>
      <c r="E360" s="146" t="str">
        <f>IF(PROVEEDORES!F361="","",PROVEEDORES!F361)</f>
        <v/>
      </c>
      <c r="F360" s="146" t="str">
        <f>IF(PROVEEDORES!D361="","",PROVEEDORES!D361)</f>
        <v/>
      </c>
      <c r="G360" s="159">
        <f>SUMIF('EG-JUL'!$F$18:$F$516,PROVEEDORES!$D361,'EG-JUL'!P$18:P$516)</f>
        <v>0</v>
      </c>
      <c r="H360" s="159">
        <f>SUMIF('EG-JUL'!$F$18:$F$516,PROVEEDORES!$D361,'EG-JUL'!Q$18:Q$516)</f>
        <v>0</v>
      </c>
      <c r="I360" s="159">
        <f>SUMIF('EG-JUL'!$F$18:$F$516,PROVEEDORES!$D361,'EG-JUL'!R$18:R$516)</f>
        <v>0</v>
      </c>
      <c r="J360" s="159">
        <f>SUMIF('EG-JUL'!$F$18:$F$516,PROVEEDORES!$D361,'EG-JUL'!S$18:S$516)</f>
        <v>0</v>
      </c>
      <c r="K360" s="159" t="str">
        <f t="shared" si="10"/>
        <v/>
      </c>
      <c r="L360" s="146" t="str">
        <f>IF(PROVEEDORES!G361="","",PROVEEDORES!G361)</f>
        <v/>
      </c>
    </row>
    <row r="361" spans="3:12" ht="17.45" customHeight="1" x14ac:dyDescent="0.2">
      <c r="C361" s="158">
        <f t="shared" si="11"/>
        <v>355</v>
      </c>
      <c r="D361" s="146" t="str">
        <f>IF(PROVEEDORES!E362="","",PROVEEDORES!E362)</f>
        <v/>
      </c>
      <c r="E361" s="146" t="str">
        <f>IF(PROVEEDORES!F362="","",PROVEEDORES!F362)</f>
        <v/>
      </c>
      <c r="F361" s="146" t="str">
        <f>IF(PROVEEDORES!D362="","",PROVEEDORES!D362)</f>
        <v/>
      </c>
      <c r="G361" s="159">
        <f>SUMIF('EG-JUL'!$F$18:$F$516,PROVEEDORES!$D362,'EG-JUL'!P$18:P$516)</f>
        <v>0</v>
      </c>
      <c r="H361" s="159">
        <f>SUMIF('EG-JUL'!$F$18:$F$516,PROVEEDORES!$D362,'EG-JUL'!Q$18:Q$516)</f>
        <v>0</v>
      </c>
      <c r="I361" s="159">
        <f>SUMIF('EG-JUL'!$F$18:$F$516,PROVEEDORES!$D362,'EG-JUL'!R$18:R$516)</f>
        <v>0</v>
      </c>
      <c r="J361" s="159">
        <f>SUMIF('EG-JUL'!$F$18:$F$516,PROVEEDORES!$D362,'EG-JUL'!S$18:S$516)</f>
        <v>0</v>
      </c>
      <c r="K361" s="159" t="str">
        <f t="shared" si="10"/>
        <v/>
      </c>
      <c r="L361" s="146" t="str">
        <f>IF(PROVEEDORES!G362="","",PROVEEDORES!G362)</f>
        <v/>
      </c>
    </row>
    <row r="362" spans="3:12" ht="17.45" customHeight="1" x14ac:dyDescent="0.2">
      <c r="C362" s="158">
        <f t="shared" si="11"/>
        <v>356</v>
      </c>
      <c r="D362" s="146" t="str">
        <f>IF(PROVEEDORES!E363="","",PROVEEDORES!E363)</f>
        <v/>
      </c>
      <c r="E362" s="146" t="str">
        <f>IF(PROVEEDORES!F363="","",PROVEEDORES!F363)</f>
        <v/>
      </c>
      <c r="F362" s="146" t="str">
        <f>IF(PROVEEDORES!D363="","",PROVEEDORES!D363)</f>
        <v/>
      </c>
      <c r="G362" s="159">
        <f>SUMIF('EG-JUL'!$F$18:$F$516,PROVEEDORES!$D363,'EG-JUL'!P$18:P$516)</f>
        <v>0</v>
      </c>
      <c r="H362" s="159">
        <f>SUMIF('EG-JUL'!$F$18:$F$516,PROVEEDORES!$D363,'EG-JUL'!Q$18:Q$516)</f>
        <v>0</v>
      </c>
      <c r="I362" s="159">
        <f>SUMIF('EG-JUL'!$F$18:$F$516,PROVEEDORES!$D363,'EG-JUL'!R$18:R$516)</f>
        <v>0</v>
      </c>
      <c r="J362" s="159">
        <f>SUMIF('EG-JUL'!$F$18:$F$516,PROVEEDORES!$D363,'EG-JUL'!S$18:S$516)</f>
        <v>0</v>
      </c>
      <c r="K362" s="159" t="str">
        <f t="shared" si="10"/>
        <v/>
      </c>
      <c r="L362" s="146" t="str">
        <f>IF(PROVEEDORES!G363="","",PROVEEDORES!G363)</f>
        <v/>
      </c>
    </row>
    <row r="363" spans="3:12" ht="17.45" customHeight="1" x14ac:dyDescent="0.2">
      <c r="C363" s="158">
        <f t="shared" si="11"/>
        <v>357</v>
      </c>
      <c r="D363" s="146" t="str">
        <f>IF(PROVEEDORES!E364="","",PROVEEDORES!E364)</f>
        <v/>
      </c>
      <c r="E363" s="146" t="str">
        <f>IF(PROVEEDORES!F364="","",PROVEEDORES!F364)</f>
        <v/>
      </c>
      <c r="F363" s="146" t="str">
        <f>IF(PROVEEDORES!D364="","",PROVEEDORES!D364)</f>
        <v/>
      </c>
      <c r="G363" s="159">
        <f>SUMIF('EG-JUL'!$F$18:$F$516,PROVEEDORES!$D364,'EG-JUL'!P$18:P$516)</f>
        <v>0</v>
      </c>
      <c r="H363" s="159">
        <f>SUMIF('EG-JUL'!$F$18:$F$516,PROVEEDORES!$D364,'EG-JUL'!Q$18:Q$516)</f>
        <v>0</v>
      </c>
      <c r="I363" s="159">
        <f>SUMIF('EG-JUL'!$F$18:$F$516,PROVEEDORES!$D364,'EG-JUL'!R$18:R$516)</f>
        <v>0</v>
      </c>
      <c r="J363" s="159">
        <f>SUMIF('EG-JUL'!$F$18:$F$516,PROVEEDORES!$D364,'EG-JUL'!S$18:S$516)</f>
        <v>0</v>
      </c>
      <c r="K363" s="159" t="str">
        <f t="shared" si="10"/>
        <v/>
      </c>
      <c r="L363" s="146" t="str">
        <f>IF(PROVEEDORES!G364="","",PROVEEDORES!G364)</f>
        <v/>
      </c>
    </row>
    <row r="364" spans="3:12" ht="17.45" customHeight="1" x14ac:dyDescent="0.2">
      <c r="C364" s="158">
        <f t="shared" si="11"/>
        <v>358</v>
      </c>
      <c r="D364" s="146" t="str">
        <f>IF(PROVEEDORES!E365="","",PROVEEDORES!E365)</f>
        <v/>
      </c>
      <c r="E364" s="146" t="str">
        <f>IF(PROVEEDORES!F365="","",PROVEEDORES!F365)</f>
        <v/>
      </c>
      <c r="F364" s="146" t="str">
        <f>IF(PROVEEDORES!D365="","",PROVEEDORES!D365)</f>
        <v/>
      </c>
      <c r="G364" s="159">
        <f>SUMIF('EG-JUL'!$F$18:$F$516,PROVEEDORES!$D365,'EG-JUL'!P$18:P$516)</f>
        <v>0</v>
      </c>
      <c r="H364" s="159">
        <f>SUMIF('EG-JUL'!$F$18:$F$516,PROVEEDORES!$D365,'EG-JUL'!Q$18:Q$516)</f>
        <v>0</v>
      </c>
      <c r="I364" s="159">
        <f>SUMIF('EG-JUL'!$F$18:$F$516,PROVEEDORES!$D365,'EG-JUL'!R$18:R$516)</f>
        <v>0</v>
      </c>
      <c r="J364" s="159">
        <f>SUMIF('EG-JUL'!$F$18:$F$516,PROVEEDORES!$D365,'EG-JUL'!S$18:S$516)</f>
        <v>0</v>
      </c>
      <c r="K364" s="159" t="str">
        <f t="shared" si="10"/>
        <v/>
      </c>
      <c r="L364" s="146" t="str">
        <f>IF(PROVEEDORES!G365="","",PROVEEDORES!G365)</f>
        <v/>
      </c>
    </row>
    <row r="365" spans="3:12" ht="17.45" customHeight="1" x14ac:dyDescent="0.2">
      <c r="C365" s="158">
        <f t="shared" si="11"/>
        <v>359</v>
      </c>
      <c r="D365" s="146" t="str">
        <f>IF(PROVEEDORES!E366="","",PROVEEDORES!E366)</f>
        <v/>
      </c>
      <c r="E365" s="146" t="str">
        <f>IF(PROVEEDORES!F366="","",PROVEEDORES!F366)</f>
        <v/>
      </c>
      <c r="F365" s="146" t="str">
        <f>IF(PROVEEDORES!D366="","",PROVEEDORES!D366)</f>
        <v/>
      </c>
      <c r="G365" s="159">
        <f>SUMIF('EG-JUL'!$F$18:$F$516,PROVEEDORES!$D366,'EG-JUL'!P$18:P$516)</f>
        <v>0</v>
      </c>
      <c r="H365" s="159">
        <f>SUMIF('EG-JUL'!$F$18:$F$516,PROVEEDORES!$D366,'EG-JUL'!Q$18:Q$516)</f>
        <v>0</v>
      </c>
      <c r="I365" s="159">
        <f>SUMIF('EG-JUL'!$F$18:$F$516,PROVEEDORES!$D366,'EG-JUL'!R$18:R$516)</f>
        <v>0</v>
      </c>
      <c r="J365" s="159">
        <f>SUMIF('EG-JUL'!$F$18:$F$516,PROVEEDORES!$D366,'EG-JUL'!S$18:S$516)</f>
        <v>0</v>
      </c>
      <c r="K365" s="159" t="str">
        <f t="shared" si="10"/>
        <v/>
      </c>
      <c r="L365" s="146" t="str">
        <f>IF(PROVEEDORES!G366="","",PROVEEDORES!G366)</f>
        <v/>
      </c>
    </row>
    <row r="366" spans="3:12" ht="17.45" customHeight="1" x14ac:dyDescent="0.2">
      <c r="C366" s="158">
        <f t="shared" si="11"/>
        <v>360</v>
      </c>
      <c r="D366" s="146" t="str">
        <f>IF(PROVEEDORES!E367="","",PROVEEDORES!E367)</f>
        <v/>
      </c>
      <c r="E366" s="146" t="str">
        <f>IF(PROVEEDORES!F367="","",PROVEEDORES!F367)</f>
        <v/>
      </c>
      <c r="F366" s="146" t="str">
        <f>IF(PROVEEDORES!D367="","",PROVEEDORES!D367)</f>
        <v/>
      </c>
      <c r="G366" s="159">
        <f>SUMIF('EG-JUL'!$F$18:$F$516,PROVEEDORES!$D367,'EG-JUL'!P$18:P$516)</f>
        <v>0</v>
      </c>
      <c r="H366" s="159">
        <f>SUMIF('EG-JUL'!$F$18:$F$516,PROVEEDORES!$D367,'EG-JUL'!Q$18:Q$516)</f>
        <v>0</v>
      </c>
      <c r="I366" s="159">
        <f>SUMIF('EG-JUL'!$F$18:$F$516,PROVEEDORES!$D367,'EG-JUL'!R$18:R$516)</f>
        <v>0</v>
      </c>
      <c r="J366" s="159">
        <f>SUMIF('EG-JUL'!$F$18:$F$516,PROVEEDORES!$D367,'EG-JUL'!S$18:S$516)</f>
        <v>0</v>
      </c>
      <c r="K366" s="159" t="str">
        <f t="shared" si="10"/>
        <v/>
      </c>
      <c r="L366" s="146" t="str">
        <f>IF(PROVEEDORES!G367="","",PROVEEDORES!G367)</f>
        <v/>
      </c>
    </row>
    <row r="367" spans="3:12" ht="17.45" customHeight="1" x14ac:dyDescent="0.2">
      <c r="C367" s="158">
        <f t="shared" si="11"/>
        <v>361</v>
      </c>
      <c r="D367" s="146" t="str">
        <f>IF(PROVEEDORES!E368="","",PROVEEDORES!E368)</f>
        <v/>
      </c>
      <c r="E367" s="146" t="str">
        <f>IF(PROVEEDORES!F368="","",PROVEEDORES!F368)</f>
        <v/>
      </c>
      <c r="F367" s="146" t="str">
        <f>IF(PROVEEDORES!D368="","",PROVEEDORES!D368)</f>
        <v/>
      </c>
      <c r="G367" s="159">
        <f>SUMIF('EG-JUL'!$F$18:$F$516,PROVEEDORES!$D368,'EG-JUL'!P$18:P$516)</f>
        <v>0</v>
      </c>
      <c r="H367" s="159">
        <f>SUMIF('EG-JUL'!$F$18:$F$516,PROVEEDORES!$D368,'EG-JUL'!Q$18:Q$516)</f>
        <v>0</v>
      </c>
      <c r="I367" s="159">
        <f>SUMIF('EG-JUL'!$F$18:$F$516,PROVEEDORES!$D368,'EG-JUL'!R$18:R$516)</f>
        <v>0</v>
      </c>
      <c r="J367" s="159">
        <f>SUMIF('EG-JUL'!$F$18:$F$516,PROVEEDORES!$D368,'EG-JUL'!S$18:S$516)</f>
        <v>0</v>
      </c>
      <c r="K367" s="159" t="str">
        <f t="shared" si="10"/>
        <v/>
      </c>
      <c r="L367" s="146" t="str">
        <f>IF(PROVEEDORES!G368="","",PROVEEDORES!G368)</f>
        <v/>
      </c>
    </row>
    <row r="368" spans="3:12" ht="17.45" customHeight="1" x14ac:dyDescent="0.2">
      <c r="C368" s="158">
        <f t="shared" si="11"/>
        <v>362</v>
      </c>
      <c r="D368" s="146" t="str">
        <f>IF(PROVEEDORES!E369="","",PROVEEDORES!E369)</f>
        <v/>
      </c>
      <c r="E368" s="146" t="str">
        <f>IF(PROVEEDORES!F369="","",PROVEEDORES!F369)</f>
        <v/>
      </c>
      <c r="F368" s="146" t="str">
        <f>IF(PROVEEDORES!D369="","",PROVEEDORES!D369)</f>
        <v/>
      </c>
      <c r="G368" s="159">
        <f>SUMIF('EG-JUL'!$F$18:$F$516,PROVEEDORES!$D369,'EG-JUL'!P$18:P$516)</f>
        <v>0</v>
      </c>
      <c r="H368" s="159">
        <f>SUMIF('EG-JUL'!$F$18:$F$516,PROVEEDORES!$D369,'EG-JUL'!Q$18:Q$516)</f>
        <v>0</v>
      </c>
      <c r="I368" s="159">
        <f>SUMIF('EG-JUL'!$F$18:$F$516,PROVEEDORES!$D369,'EG-JUL'!R$18:R$516)</f>
        <v>0</v>
      </c>
      <c r="J368" s="159">
        <f>SUMIF('EG-JUL'!$F$18:$F$516,PROVEEDORES!$D369,'EG-JUL'!S$18:S$516)</f>
        <v>0</v>
      </c>
      <c r="K368" s="159" t="str">
        <f t="shared" si="10"/>
        <v/>
      </c>
      <c r="L368" s="146" t="str">
        <f>IF(PROVEEDORES!G369="","",PROVEEDORES!G369)</f>
        <v/>
      </c>
    </row>
    <row r="369" spans="3:12" ht="17.45" customHeight="1" x14ac:dyDescent="0.2">
      <c r="C369" s="158">
        <f t="shared" si="11"/>
        <v>363</v>
      </c>
      <c r="D369" s="146" t="str">
        <f>IF(PROVEEDORES!E370="","",PROVEEDORES!E370)</f>
        <v/>
      </c>
      <c r="E369" s="146" t="str">
        <f>IF(PROVEEDORES!F370="","",PROVEEDORES!F370)</f>
        <v/>
      </c>
      <c r="F369" s="146" t="str">
        <f>IF(PROVEEDORES!D370="","",PROVEEDORES!D370)</f>
        <v/>
      </c>
      <c r="G369" s="159">
        <f>SUMIF('EG-JUL'!$F$18:$F$516,PROVEEDORES!$D370,'EG-JUL'!P$18:P$516)</f>
        <v>0</v>
      </c>
      <c r="H369" s="159">
        <f>SUMIF('EG-JUL'!$F$18:$F$516,PROVEEDORES!$D370,'EG-JUL'!Q$18:Q$516)</f>
        <v>0</v>
      </c>
      <c r="I369" s="159">
        <f>SUMIF('EG-JUL'!$F$18:$F$516,PROVEEDORES!$D370,'EG-JUL'!R$18:R$516)</f>
        <v>0</v>
      </c>
      <c r="J369" s="159">
        <f>SUMIF('EG-JUL'!$F$18:$F$516,PROVEEDORES!$D370,'EG-JUL'!S$18:S$516)</f>
        <v>0</v>
      </c>
      <c r="K369" s="159" t="str">
        <f t="shared" si="10"/>
        <v/>
      </c>
      <c r="L369" s="146" t="str">
        <f>IF(PROVEEDORES!G370="","",PROVEEDORES!G370)</f>
        <v/>
      </c>
    </row>
    <row r="370" spans="3:12" ht="17.45" customHeight="1" x14ac:dyDescent="0.2">
      <c r="C370" s="158">
        <f t="shared" si="11"/>
        <v>364</v>
      </c>
      <c r="D370" s="146" t="str">
        <f>IF(PROVEEDORES!E371="","",PROVEEDORES!E371)</f>
        <v/>
      </c>
      <c r="E370" s="146" t="str">
        <f>IF(PROVEEDORES!F371="","",PROVEEDORES!F371)</f>
        <v/>
      </c>
      <c r="F370" s="146" t="str">
        <f>IF(PROVEEDORES!D371="","",PROVEEDORES!D371)</f>
        <v/>
      </c>
      <c r="G370" s="159">
        <f>SUMIF('EG-JUL'!$F$18:$F$516,PROVEEDORES!$D371,'EG-JUL'!P$18:P$516)</f>
        <v>0</v>
      </c>
      <c r="H370" s="159">
        <f>SUMIF('EG-JUL'!$F$18:$F$516,PROVEEDORES!$D371,'EG-JUL'!Q$18:Q$516)</f>
        <v>0</v>
      </c>
      <c r="I370" s="159">
        <f>SUMIF('EG-JUL'!$F$18:$F$516,PROVEEDORES!$D371,'EG-JUL'!R$18:R$516)</f>
        <v>0</v>
      </c>
      <c r="J370" s="159">
        <f>SUMIF('EG-JUL'!$F$18:$F$516,PROVEEDORES!$D371,'EG-JUL'!S$18:S$516)</f>
        <v>0</v>
      </c>
      <c r="K370" s="159" t="str">
        <f t="shared" si="10"/>
        <v/>
      </c>
      <c r="L370" s="146" t="str">
        <f>IF(PROVEEDORES!G371="","",PROVEEDORES!G371)</f>
        <v/>
      </c>
    </row>
    <row r="371" spans="3:12" ht="17.45" customHeight="1" x14ac:dyDescent="0.2">
      <c r="C371" s="158">
        <f t="shared" si="11"/>
        <v>365</v>
      </c>
      <c r="D371" s="146" t="str">
        <f>IF(PROVEEDORES!E372="","",PROVEEDORES!E372)</f>
        <v/>
      </c>
      <c r="E371" s="146" t="str">
        <f>IF(PROVEEDORES!F372="","",PROVEEDORES!F372)</f>
        <v/>
      </c>
      <c r="F371" s="146" t="str">
        <f>IF(PROVEEDORES!D372="","",PROVEEDORES!D372)</f>
        <v/>
      </c>
      <c r="G371" s="159">
        <f>SUMIF('EG-JUL'!$F$18:$F$516,PROVEEDORES!$D372,'EG-JUL'!P$18:P$516)</f>
        <v>0</v>
      </c>
      <c r="H371" s="159">
        <f>SUMIF('EG-JUL'!$F$18:$F$516,PROVEEDORES!$D372,'EG-JUL'!Q$18:Q$516)</f>
        <v>0</v>
      </c>
      <c r="I371" s="159">
        <f>SUMIF('EG-JUL'!$F$18:$F$516,PROVEEDORES!$D372,'EG-JUL'!R$18:R$516)</f>
        <v>0</v>
      </c>
      <c r="J371" s="159">
        <f>SUMIF('EG-JUL'!$F$18:$F$516,PROVEEDORES!$D372,'EG-JUL'!S$18:S$516)</f>
        <v>0</v>
      </c>
      <c r="K371" s="159" t="str">
        <f t="shared" si="10"/>
        <v/>
      </c>
      <c r="L371" s="146" t="str">
        <f>IF(PROVEEDORES!G372="","",PROVEEDORES!G372)</f>
        <v/>
      </c>
    </row>
    <row r="372" spans="3:12" ht="17.45" customHeight="1" x14ac:dyDescent="0.2">
      <c r="C372" s="158">
        <f t="shared" si="11"/>
        <v>366</v>
      </c>
      <c r="D372" s="146" t="str">
        <f>IF(PROVEEDORES!E373="","",PROVEEDORES!E373)</f>
        <v/>
      </c>
      <c r="E372" s="146" t="str">
        <f>IF(PROVEEDORES!F373="","",PROVEEDORES!F373)</f>
        <v/>
      </c>
      <c r="F372" s="146" t="str">
        <f>IF(PROVEEDORES!D373="","",PROVEEDORES!D373)</f>
        <v/>
      </c>
      <c r="G372" s="159">
        <f>SUMIF('EG-JUL'!$F$18:$F$516,PROVEEDORES!$D373,'EG-JUL'!P$18:P$516)</f>
        <v>0</v>
      </c>
      <c r="H372" s="159">
        <f>SUMIF('EG-JUL'!$F$18:$F$516,PROVEEDORES!$D373,'EG-JUL'!Q$18:Q$516)</f>
        <v>0</v>
      </c>
      <c r="I372" s="159">
        <f>SUMIF('EG-JUL'!$F$18:$F$516,PROVEEDORES!$D373,'EG-JUL'!R$18:R$516)</f>
        <v>0</v>
      </c>
      <c r="J372" s="159">
        <f>SUMIF('EG-JUL'!$F$18:$F$516,PROVEEDORES!$D373,'EG-JUL'!S$18:S$516)</f>
        <v>0</v>
      </c>
      <c r="K372" s="159" t="str">
        <f t="shared" si="10"/>
        <v/>
      </c>
      <c r="L372" s="146" t="str">
        <f>IF(PROVEEDORES!G373="","",PROVEEDORES!G373)</f>
        <v/>
      </c>
    </row>
    <row r="373" spans="3:12" ht="17.45" customHeight="1" x14ac:dyDescent="0.2">
      <c r="C373" s="158">
        <f t="shared" si="11"/>
        <v>367</v>
      </c>
      <c r="D373" s="146" t="str">
        <f>IF(PROVEEDORES!E374="","",PROVEEDORES!E374)</f>
        <v/>
      </c>
      <c r="E373" s="146" t="str">
        <f>IF(PROVEEDORES!F374="","",PROVEEDORES!F374)</f>
        <v/>
      </c>
      <c r="F373" s="146" t="str">
        <f>IF(PROVEEDORES!D374="","",PROVEEDORES!D374)</f>
        <v/>
      </c>
      <c r="G373" s="159">
        <f>SUMIF('EG-JUL'!$F$18:$F$516,PROVEEDORES!$D374,'EG-JUL'!P$18:P$516)</f>
        <v>0</v>
      </c>
      <c r="H373" s="159">
        <f>SUMIF('EG-JUL'!$F$18:$F$516,PROVEEDORES!$D374,'EG-JUL'!Q$18:Q$516)</f>
        <v>0</v>
      </c>
      <c r="I373" s="159">
        <f>SUMIF('EG-JUL'!$F$18:$F$516,PROVEEDORES!$D374,'EG-JUL'!R$18:R$516)</f>
        <v>0</v>
      </c>
      <c r="J373" s="159">
        <f>SUMIF('EG-JUL'!$F$18:$F$516,PROVEEDORES!$D374,'EG-JUL'!S$18:S$516)</f>
        <v>0</v>
      </c>
      <c r="K373" s="159" t="str">
        <f t="shared" si="10"/>
        <v/>
      </c>
      <c r="L373" s="146" t="str">
        <f>IF(PROVEEDORES!G374="","",PROVEEDORES!G374)</f>
        <v/>
      </c>
    </row>
    <row r="374" spans="3:12" ht="17.45" customHeight="1" x14ac:dyDescent="0.2">
      <c r="C374" s="158">
        <f t="shared" si="11"/>
        <v>368</v>
      </c>
      <c r="D374" s="146" t="str">
        <f>IF(PROVEEDORES!E375="","",PROVEEDORES!E375)</f>
        <v/>
      </c>
      <c r="E374" s="146" t="str">
        <f>IF(PROVEEDORES!F375="","",PROVEEDORES!F375)</f>
        <v/>
      </c>
      <c r="F374" s="146" t="str">
        <f>IF(PROVEEDORES!D375="","",PROVEEDORES!D375)</f>
        <v/>
      </c>
      <c r="G374" s="159">
        <f>SUMIF('EG-JUL'!$F$18:$F$516,PROVEEDORES!$D375,'EG-JUL'!P$18:P$516)</f>
        <v>0</v>
      </c>
      <c r="H374" s="159">
        <f>SUMIF('EG-JUL'!$F$18:$F$516,PROVEEDORES!$D375,'EG-JUL'!Q$18:Q$516)</f>
        <v>0</v>
      </c>
      <c r="I374" s="159">
        <f>SUMIF('EG-JUL'!$F$18:$F$516,PROVEEDORES!$D375,'EG-JUL'!R$18:R$516)</f>
        <v>0</v>
      </c>
      <c r="J374" s="159">
        <f>SUMIF('EG-JUL'!$F$18:$F$516,PROVEEDORES!$D375,'EG-JUL'!S$18:S$516)</f>
        <v>0</v>
      </c>
      <c r="K374" s="159" t="str">
        <f t="shared" si="10"/>
        <v/>
      </c>
      <c r="L374" s="146" t="str">
        <f>IF(PROVEEDORES!G375="","",PROVEEDORES!G375)</f>
        <v/>
      </c>
    </row>
    <row r="375" spans="3:12" ht="17.45" customHeight="1" x14ac:dyDescent="0.2">
      <c r="C375" s="158">
        <f t="shared" si="11"/>
        <v>369</v>
      </c>
      <c r="D375" s="146" t="str">
        <f>IF(PROVEEDORES!E376="","",PROVEEDORES!E376)</f>
        <v/>
      </c>
      <c r="E375" s="146" t="str">
        <f>IF(PROVEEDORES!F376="","",PROVEEDORES!F376)</f>
        <v/>
      </c>
      <c r="F375" s="146" t="str">
        <f>IF(PROVEEDORES!D376="","",PROVEEDORES!D376)</f>
        <v/>
      </c>
      <c r="G375" s="159">
        <f>SUMIF('EG-JUL'!$F$18:$F$516,PROVEEDORES!$D376,'EG-JUL'!P$18:P$516)</f>
        <v>0</v>
      </c>
      <c r="H375" s="159">
        <f>SUMIF('EG-JUL'!$F$18:$F$516,PROVEEDORES!$D376,'EG-JUL'!Q$18:Q$516)</f>
        <v>0</v>
      </c>
      <c r="I375" s="159">
        <f>SUMIF('EG-JUL'!$F$18:$F$516,PROVEEDORES!$D376,'EG-JUL'!R$18:R$516)</f>
        <v>0</v>
      </c>
      <c r="J375" s="159">
        <f>SUMIF('EG-JUL'!$F$18:$F$516,PROVEEDORES!$D376,'EG-JUL'!S$18:S$516)</f>
        <v>0</v>
      </c>
      <c r="K375" s="159" t="str">
        <f t="shared" si="10"/>
        <v/>
      </c>
      <c r="L375" s="146" t="str">
        <f>IF(PROVEEDORES!G376="","",PROVEEDORES!G376)</f>
        <v/>
      </c>
    </row>
    <row r="376" spans="3:12" ht="17.45" customHeight="1" x14ac:dyDescent="0.2">
      <c r="C376" s="158">
        <f t="shared" si="11"/>
        <v>370</v>
      </c>
      <c r="D376" s="146" t="str">
        <f>IF(PROVEEDORES!E377="","",PROVEEDORES!E377)</f>
        <v/>
      </c>
      <c r="E376" s="146" t="str">
        <f>IF(PROVEEDORES!F377="","",PROVEEDORES!F377)</f>
        <v/>
      </c>
      <c r="F376" s="146" t="str">
        <f>IF(PROVEEDORES!D377="","",PROVEEDORES!D377)</f>
        <v/>
      </c>
      <c r="G376" s="159">
        <f>SUMIF('EG-JUL'!$F$18:$F$516,PROVEEDORES!$D377,'EG-JUL'!P$18:P$516)</f>
        <v>0</v>
      </c>
      <c r="H376" s="159">
        <f>SUMIF('EG-JUL'!$F$18:$F$516,PROVEEDORES!$D377,'EG-JUL'!Q$18:Q$516)</f>
        <v>0</v>
      </c>
      <c r="I376" s="159">
        <f>SUMIF('EG-JUL'!$F$18:$F$516,PROVEEDORES!$D377,'EG-JUL'!R$18:R$516)</f>
        <v>0</v>
      </c>
      <c r="J376" s="159">
        <f>SUMIF('EG-JUL'!$F$18:$F$516,PROVEEDORES!$D377,'EG-JUL'!S$18:S$516)</f>
        <v>0</v>
      </c>
      <c r="K376" s="159" t="str">
        <f t="shared" si="10"/>
        <v/>
      </c>
      <c r="L376" s="146" t="str">
        <f>IF(PROVEEDORES!G377="","",PROVEEDORES!G377)</f>
        <v/>
      </c>
    </row>
    <row r="377" spans="3:12" ht="17.45" customHeight="1" x14ac:dyDescent="0.2">
      <c r="C377" s="158">
        <f t="shared" si="11"/>
        <v>371</v>
      </c>
      <c r="D377" s="146" t="str">
        <f>IF(PROVEEDORES!E378="","",PROVEEDORES!E378)</f>
        <v/>
      </c>
      <c r="E377" s="146" t="str">
        <f>IF(PROVEEDORES!F378="","",PROVEEDORES!F378)</f>
        <v/>
      </c>
      <c r="F377" s="146" t="str">
        <f>IF(PROVEEDORES!D378="","",PROVEEDORES!D378)</f>
        <v/>
      </c>
      <c r="G377" s="159">
        <f>SUMIF('EG-JUL'!$F$18:$F$516,PROVEEDORES!$D378,'EG-JUL'!P$18:P$516)</f>
        <v>0</v>
      </c>
      <c r="H377" s="159">
        <f>SUMIF('EG-JUL'!$F$18:$F$516,PROVEEDORES!$D378,'EG-JUL'!Q$18:Q$516)</f>
        <v>0</v>
      </c>
      <c r="I377" s="159">
        <f>SUMIF('EG-JUL'!$F$18:$F$516,PROVEEDORES!$D378,'EG-JUL'!R$18:R$516)</f>
        <v>0</v>
      </c>
      <c r="J377" s="159">
        <f>SUMIF('EG-JUL'!$F$18:$F$516,PROVEEDORES!$D378,'EG-JUL'!S$18:S$516)</f>
        <v>0</v>
      </c>
      <c r="K377" s="159" t="str">
        <f t="shared" si="10"/>
        <v/>
      </c>
      <c r="L377" s="146" t="str">
        <f>IF(PROVEEDORES!G378="","",PROVEEDORES!G378)</f>
        <v/>
      </c>
    </row>
    <row r="378" spans="3:12" ht="17.45" customHeight="1" x14ac:dyDescent="0.2">
      <c r="C378" s="158">
        <f t="shared" si="11"/>
        <v>372</v>
      </c>
      <c r="D378" s="146" t="str">
        <f>IF(PROVEEDORES!E379="","",PROVEEDORES!E379)</f>
        <v/>
      </c>
      <c r="E378" s="146" t="str">
        <f>IF(PROVEEDORES!F379="","",PROVEEDORES!F379)</f>
        <v/>
      </c>
      <c r="F378" s="146" t="str">
        <f>IF(PROVEEDORES!D379="","",PROVEEDORES!D379)</f>
        <v/>
      </c>
      <c r="G378" s="159">
        <f>SUMIF('EG-JUL'!$F$18:$F$516,PROVEEDORES!$D379,'EG-JUL'!P$18:P$516)</f>
        <v>0</v>
      </c>
      <c r="H378" s="159">
        <f>SUMIF('EG-JUL'!$F$18:$F$516,PROVEEDORES!$D379,'EG-JUL'!Q$18:Q$516)</f>
        <v>0</v>
      </c>
      <c r="I378" s="159">
        <f>SUMIF('EG-JUL'!$F$18:$F$516,PROVEEDORES!$D379,'EG-JUL'!R$18:R$516)</f>
        <v>0</v>
      </c>
      <c r="J378" s="159">
        <f>SUMIF('EG-JUL'!$F$18:$F$516,PROVEEDORES!$D379,'EG-JUL'!S$18:S$516)</f>
        <v>0</v>
      </c>
      <c r="K378" s="159" t="str">
        <f t="shared" si="10"/>
        <v/>
      </c>
      <c r="L378" s="146" t="str">
        <f>IF(PROVEEDORES!G379="","",PROVEEDORES!G379)</f>
        <v/>
      </c>
    </row>
    <row r="379" spans="3:12" ht="17.45" customHeight="1" x14ac:dyDescent="0.2">
      <c r="C379" s="158">
        <f t="shared" si="11"/>
        <v>373</v>
      </c>
      <c r="D379" s="146" t="str">
        <f>IF(PROVEEDORES!E380="","",PROVEEDORES!E380)</f>
        <v/>
      </c>
      <c r="E379" s="146" t="str">
        <f>IF(PROVEEDORES!F380="","",PROVEEDORES!F380)</f>
        <v/>
      </c>
      <c r="F379" s="146" t="str">
        <f>IF(PROVEEDORES!D380="","",PROVEEDORES!D380)</f>
        <v/>
      </c>
      <c r="G379" s="159">
        <f>SUMIF('EG-JUL'!$F$18:$F$516,PROVEEDORES!$D380,'EG-JUL'!P$18:P$516)</f>
        <v>0</v>
      </c>
      <c r="H379" s="159">
        <f>SUMIF('EG-JUL'!$F$18:$F$516,PROVEEDORES!$D380,'EG-JUL'!Q$18:Q$516)</f>
        <v>0</v>
      </c>
      <c r="I379" s="159">
        <f>SUMIF('EG-JUL'!$F$18:$F$516,PROVEEDORES!$D380,'EG-JUL'!R$18:R$516)</f>
        <v>0</v>
      </c>
      <c r="J379" s="159">
        <f>SUMIF('EG-JUL'!$F$18:$F$516,PROVEEDORES!$D380,'EG-JUL'!S$18:S$516)</f>
        <v>0</v>
      </c>
      <c r="K379" s="159" t="str">
        <f t="shared" si="10"/>
        <v/>
      </c>
      <c r="L379" s="146" t="str">
        <f>IF(PROVEEDORES!G380="","",PROVEEDORES!G380)</f>
        <v/>
      </c>
    </row>
    <row r="380" spans="3:12" ht="17.45" customHeight="1" x14ac:dyDescent="0.2">
      <c r="C380" s="158">
        <f t="shared" si="11"/>
        <v>374</v>
      </c>
      <c r="D380" s="146" t="str">
        <f>IF(PROVEEDORES!E381="","",PROVEEDORES!E381)</f>
        <v/>
      </c>
      <c r="E380" s="146" t="str">
        <f>IF(PROVEEDORES!F381="","",PROVEEDORES!F381)</f>
        <v/>
      </c>
      <c r="F380" s="146" t="str">
        <f>IF(PROVEEDORES!D381="","",PROVEEDORES!D381)</f>
        <v/>
      </c>
      <c r="G380" s="159">
        <f>SUMIF('EG-JUL'!$F$18:$F$516,PROVEEDORES!$D381,'EG-JUL'!P$18:P$516)</f>
        <v>0</v>
      </c>
      <c r="H380" s="159">
        <f>SUMIF('EG-JUL'!$F$18:$F$516,PROVEEDORES!$D381,'EG-JUL'!Q$18:Q$516)</f>
        <v>0</v>
      </c>
      <c r="I380" s="159">
        <f>SUMIF('EG-JUL'!$F$18:$F$516,PROVEEDORES!$D381,'EG-JUL'!R$18:R$516)</f>
        <v>0</v>
      </c>
      <c r="J380" s="159">
        <f>SUMIF('EG-JUL'!$F$18:$F$516,PROVEEDORES!$D381,'EG-JUL'!S$18:S$516)</f>
        <v>0</v>
      </c>
      <c r="K380" s="159" t="str">
        <f t="shared" si="10"/>
        <v/>
      </c>
      <c r="L380" s="146" t="str">
        <f>IF(PROVEEDORES!G381="","",PROVEEDORES!G381)</f>
        <v/>
      </c>
    </row>
    <row r="381" spans="3:12" ht="17.45" customHeight="1" x14ac:dyDescent="0.2">
      <c r="C381" s="158">
        <f t="shared" si="11"/>
        <v>375</v>
      </c>
      <c r="D381" s="146" t="str">
        <f>IF(PROVEEDORES!E382="","",PROVEEDORES!E382)</f>
        <v/>
      </c>
      <c r="E381" s="146" t="str">
        <f>IF(PROVEEDORES!F382="","",PROVEEDORES!F382)</f>
        <v/>
      </c>
      <c r="F381" s="146" t="str">
        <f>IF(PROVEEDORES!D382="","",PROVEEDORES!D382)</f>
        <v/>
      </c>
      <c r="G381" s="159">
        <f>SUMIF('EG-JUL'!$F$18:$F$516,PROVEEDORES!$D382,'EG-JUL'!P$18:P$516)</f>
        <v>0</v>
      </c>
      <c r="H381" s="159">
        <f>SUMIF('EG-JUL'!$F$18:$F$516,PROVEEDORES!$D382,'EG-JUL'!Q$18:Q$516)</f>
        <v>0</v>
      </c>
      <c r="I381" s="159">
        <f>SUMIF('EG-JUL'!$F$18:$F$516,PROVEEDORES!$D382,'EG-JUL'!R$18:R$516)</f>
        <v>0</v>
      </c>
      <c r="J381" s="159">
        <f>SUMIF('EG-JUL'!$F$18:$F$516,PROVEEDORES!$D382,'EG-JUL'!S$18:S$516)</f>
        <v>0</v>
      </c>
      <c r="K381" s="159" t="str">
        <f t="shared" si="10"/>
        <v/>
      </c>
      <c r="L381" s="146" t="str">
        <f>IF(PROVEEDORES!G382="","",PROVEEDORES!G382)</f>
        <v/>
      </c>
    </row>
    <row r="382" spans="3:12" ht="17.45" customHeight="1" x14ac:dyDescent="0.2">
      <c r="C382" s="158">
        <f t="shared" si="11"/>
        <v>376</v>
      </c>
      <c r="D382" s="146" t="str">
        <f>IF(PROVEEDORES!E383="","",PROVEEDORES!E383)</f>
        <v/>
      </c>
      <c r="E382" s="146" t="str">
        <f>IF(PROVEEDORES!F383="","",PROVEEDORES!F383)</f>
        <v/>
      </c>
      <c r="F382" s="146" t="str">
        <f>IF(PROVEEDORES!D383="","",PROVEEDORES!D383)</f>
        <v/>
      </c>
      <c r="G382" s="159">
        <f>SUMIF('EG-JUL'!$F$18:$F$516,PROVEEDORES!$D383,'EG-JUL'!P$18:P$516)</f>
        <v>0</v>
      </c>
      <c r="H382" s="159">
        <f>SUMIF('EG-JUL'!$F$18:$F$516,PROVEEDORES!$D383,'EG-JUL'!Q$18:Q$516)</f>
        <v>0</v>
      </c>
      <c r="I382" s="159">
        <f>SUMIF('EG-JUL'!$F$18:$F$516,PROVEEDORES!$D383,'EG-JUL'!R$18:R$516)</f>
        <v>0</v>
      </c>
      <c r="J382" s="159">
        <f>SUMIF('EG-JUL'!$F$18:$F$516,PROVEEDORES!$D383,'EG-JUL'!S$18:S$516)</f>
        <v>0</v>
      </c>
      <c r="K382" s="159" t="str">
        <f t="shared" si="10"/>
        <v/>
      </c>
      <c r="L382" s="146" t="str">
        <f>IF(PROVEEDORES!G383="","",PROVEEDORES!G383)</f>
        <v/>
      </c>
    </row>
    <row r="383" spans="3:12" ht="17.45" customHeight="1" x14ac:dyDescent="0.2">
      <c r="C383" s="158">
        <f t="shared" si="11"/>
        <v>377</v>
      </c>
      <c r="D383" s="146" t="str">
        <f>IF(PROVEEDORES!E384="","",PROVEEDORES!E384)</f>
        <v/>
      </c>
      <c r="E383" s="146" t="str">
        <f>IF(PROVEEDORES!F384="","",PROVEEDORES!F384)</f>
        <v/>
      </c>
      <c r="F383" s="146" t="str">
        <f>IF(PROVEEDORES!D384="","",PROVEEDORES!D384)</f>
        <v/>
      </c>
      <c r="G383" s="159">
        <f>SUMIF('EG-JUL'!$F$18:$F$516,PROVEEDORES!$D384,'EG-JUL'!P$18:P$516)</f>
        <v>0</v>
      </c>
      <c r="H383" s="159">
        <f>SUMIF('EG-JUL'!$F$18:$F$516,PROVEEDORES!$D384,'EG-JUL'!Q$18:Q$516)</f>
        <v>0</v>
      </c>
      <c r="I383" s="159">
        <f>SUMIF('EG-JUL'!$F$18:$F$516,PROVEEDORES!$D384,'EG-JUL'!R$18:R$516)</f>
        <v>0</v>
      </c>
      <c r="J383" s="159">
        <f>SUMIF('EG-JUL'!$F$18:$F$516,PROVEEDORES!$D384,'EG-JUL'!S$18:S$516)</f>
        <v>0</v>
      </c>
      <c r="K383" s="159" t="str">
        <f t="shared" si="10"/>
        <v/>
      </c>
      <c r="L383" s="146" t="str">
        <f>IF(PROVEEDORES!G384="","",PROVEEDORES!G384)</f>
        <v/>
      </c>
    </row>
    <row r="384" spans="3:12" ht="17.45" customHeight="1" x14ac:dyDescent="0.2">
      <c r="C384" s="158">
        <f t="shared" si="11"/>
        <v>378</v>
      </c>
      <c r="D384" s="146" t="str">
        <f>IF(PROVEEDORES!E385="","",PROVEEDORES!E385)</f>
        <v/>
      </c>
      <c r="E384" s="146" t="str">
        <f>IF(PROVEEDORES!F385="","",PROVEEDORES!F385)</f>
        <v/>
      </c>
      <c r="F384" s="146" t="str">
        <f>IF(PROVEEDORES!D385="","",PROVEEDORES!D385)</f>
        <v/>
      </c>
      <c r="G384" s="159">
        <f>SUMIF('EG-JUL'!$F$18:$F$516,PROVEEDORES!$D385,'EG-JUL'!P$18:P$516)</f>
        <v>0</v>
      </c>
      <c r="H384" s="159">
        <f>SUMIF('EG-JUL'!$F$18:$F$516,PROVEEDORES!$D385,'EG-JUL'!Q$18:Q$516)</f>
        <v>0</v>
      </c>
      <c r="I384" s="159">
        <f>SUMIF('EG-JUL'!$F$18:$F$516,PROVEEDORES!$D385,'EG-JUL'!R$18:R$516)</f>
        <v>0</v>
      </c>
      <c r="J384" s="159">
        <f>SUMIF('EG-JUL'!$F$18:$F$516,PROVEEDORES!$D385,'EG-JUL'!S$18:S$516)</f>
        <v>0</v>
      </c>
      <c r="K384" s="159" t="str">
        <f t="shared" si="10"/>
        <v/>
      </c>
      <c r="L384" s="146" t="str">
        <f>IF(PROVEEDORES!G385="","",PROVEEDORES!G385)</f>
        <v/>
      </c>
    </row>
    <row r="385" spans="3:12" ht="17.45" customHeight="1" x14ac:dyDescent="0.2">
      <c r="C385" s="158">
        <f t="shared" si="11"/>
        <v>379</v>
      </c>
      <c r="D385" s="146" t="str">
        <f>IF(PROVEEDORES!E386="","",PROVEEDORES!E386)</f>
        <v/>
      </c>
      <c r="E385" s="146" t="str">
        <f>IF(PROVEEDORES!F386="","",PROVEEDORES!F386)</f>
        <v/>
      </c>
      <c r="F385" s="146" t="str">
        <f>IF(PROVEEDORES!D386="","",PROVEEDORES!D386)</f>
        <v/>
      </c>
      <c r="G385" s="159">
        <f>SUMIF('EG-JUL'!$F$18:$F$516,PROVEEDORES!$D386,'EG-JUL'!P$18:P$516)</f>
        <v>0</v>
      </c>
      <c r="H385" s="159">
        <f>SUMIF('EG-JUL'!$F$18:$F$516,PROVEEDORES!$D386,'EG-JUL'!Q$18:Q$516)</f>
        <v>0</v>
      </c>
      <c r="I385" s="159">
        <f>SUMIF('EG-JUL'!$F$18:$F$516,PROVEEDORES!$D386,'EG-JUL'!R$18:R$516)</f>
        <v>0</v>
      </c>
      <c r="J385" s="159">
        <f>SUMIF('EG-JUL'!$F$18:$F$516,PROVEEDORES!$D386,'EG-JUL'!S$18:S$516)</f>
        <v>0</v>
      </c>
      <c r="K385" s="159" t="str">
        <f t="shared" si="10"/>
        <v/>
      </c>
      <c r="L385" s="146" t="str">
        <f>IF(PROVEEDORES!G386="","",PROVEEDORES!G386)</f>
        <v/>
      </c>
    </row>
    <row r="386" spans="3:12" ht="17.45" customHeight="1" x14ac:dyDescent="0.2">
      <c r="C386" s="158">
        <f t="shared" si="11"/>
        <v>380</v>
      </c>
      <c r="D386" s="146" t="str">
        <f>IF(PROVEEDORES!E387="","",PROVEEDORES!E387)</f>
        <v/>
      </c>
      <c r="E386" s="146" t="str">
        <f>IF(PROVEEDORES!F387="","",PROVEEDORES!F387)</f>
        <v/>
      </c>
      <c r="F386" s="146" t="str">
        <f>IF(PROVEEDORES!D387="","",PROVEEDORES!D387)</f>
        <v/>
      </c>
      <c r="G386" s="159">
        <f>SUMIF('EG-JUL'!$F$18:$F$516,PROVEEDORES!$D387,'EG-JUL'!P$18:P$516)</f>
        <v>0</v>
      </c>
      <c r="H386" s="159">
        <f>SUMIF('EG-JUL'!$F$18:$F$516,PROVEEDORES!$D387,'EG-JUL'!Q$18:Q$516)</f>
        <v>0</v>
      </c>
      <c r="I386" s="159">
        <f>SUMIF('EG-JUL'!$F$18:$F$516,PROVEEDORES!$D387,'EG-JUL'!R$18:R$516)</f>
        <v>0</v>
      </c>
      <c r="J386" s="159">
        <f>SUMIF('EG-JUL'!$F$18:$F$516,PROVEEDORES!$D387,'EG-JUL'!S$18:S$516)</f>
        <v>0</v>
      </c>
      <c r="K386" s="159" t="str">
        <f t="shared" si="10"/>
        <v/>
      </c>
      <c r="L386" s="146" t="str">
        <f>IF(PROVEEDORES!G387="","",PROVEEDORES!G387)</f>
        <v/>
      </c>
    </row>
    <row r="387" spans="3:12" ht="17.45" customHeight="1" x14ac:dyDescent="0.2">
      <c r="C387" s="158">
        <f t="shared" si="11"/>
        <v>381</v>
      </c>
      <c r="D387" s="146" t="str">
        <f>IF(PROVEEDORES!E388="","",PROVEEDORES!E388)</f>
        <v/>
      </c>
      <c r="E387" s="146" t="str">
        <f>IF(PROVEEDORES!F388="","",PROVEEDORES!F388)</f>
        <v/>
      </c>
      <c r="F387" s="146" t="str">
        <f>IF(PROVEEDORES!D388="","",PROVEEDORES!D388)</f>
        <v/>
      </c>
      <c r="G387" s="159">
        <f>SUMIF('EG-JUL'!$F$18:$F$516,PROVEEDORES!$D388,'EG-JUL'!P$18:P$516)</f>
        <v>0</v>
      </c>
      <c r="H387" s="159">
        <f>SUMIF('EG-JUL'!$F$18:$F$516,PROVEEDORES!$D388,'EG-JUL'!Q$18:Q$516)</f>
        <v>0</v>
      </c>
      <c r="I387" s="159">
        <f>SUMIF('EG-JUL'!$F$18:$F$516,PROVEEDORES!$D388,'EG-JUL'!R$18:R$516)</f>
        <v>0</v>
      </c>
      <c r="J387" s="159">
        <f>SUMIF('EG-JUL'!$F$18:$F$516,PROVEEDORES!$D388,'EG-JUL'!S$18:S$516)</f>
        <v>0</v>
      </c>
      <c r="K387" s="159" t="str">
        <f t="shared" si="10"/>
        <v/>
      </c>
      <c r="L387" s="146" t="str">
        <f>IF(PROVEEDORES!G388="","",PROVEEDORES!G388)</f>
        <v/>
      </c>
    </row>
    <row r="388" spans="3:12" ht="17.45" customHeight="1" x14ac:dyDescent="0.2">
      <c r="C388" s="158">
        <f t="shared" si="11"/>
        <v>382</v>
      </c>
      <c r="D388" s="146" t="str">
        <f>IF(PROVEEDORES!E389="","",PROVEEDORES!E389)</f>
        <v/>
      </c>
      <c r="E388" s="146" t="str">
        <f>IF(PROVEEDORES!F389="","",PROVEEDORES!F389)</f>
        <v/>
      </c>
      <c r="F388" s="146" t="str">
        <f>IF(PROVEEDORES!D389="","",PROVEEDORES!D389)</f>
        <v/>
      </c>
      <c r="G388" s="159">
        <f>SUMIF('EG-JUL'!$F$18:$F$516,PROVEEDORES!$D389,'EG-JUL'!P$18:P$516)</f>
        <v>0</v>
      </c>
      <c r="H388" s="159">
        <f>SUMIF('EG-JUL'!$F$18:$F$516,PROVEEDORES!$D389,'EG-JUL'!Q$18:Q$516)</f>
        <v>0</v>
      </c>
      <c r="I388" s="159">
        <f>SUMIF('EG-JUL'!$F$18:$F$516,PROVEEDORES!$D389,'EG-JUL'!R$18:R$516)</f>
        <v>0</v>
      </c>
      <c r="J388" s="159">
        <f>SUMIF('EG-JUL'!$F$18:$F$516,PROVEEDORES!$D389,'EG-JUL'!S$18:S$516)</f>
        <v>0</v>
      </c>
      <c r="K388" s="159" t="str">
        <f t="shared" si="10"/>
        <v/>
      </c>
      <c r="L388" s="146" t="str">
        <f>IF(PROVEEDORES!G389="","",PROVEEDORES!G389)</f>
        <v/>
      </c>
    </row>
    <row r="389" spans="3:12" ht="17.45" customHeight="1" x14ac:dyDescent="0.2">
      <c r="C389" s="158">
        <f t="shared" si="11"/>
        <v>383</v>
      </c>
      <c r="D389" s="146" t="str">
        <f>IF(PROVEEDORES!E390="","",PROVEEDORES!E390)</f>
        <v/>
      </c>
      <c r="E389" s="146" t="str">
        <f>IF(PROVEEDORES!F390="","",PROVEEDORES!F390)</f>
        <v/>
      </c>
      <c r="F389" s="146" t="str">
        <f>IF(PROVEEDORES!D390="","",PROVEEDORES!D390)</f>
        <v/>
      </c>
      <c r="G389" s="159">
        <f>SUMIF('EG-JUL'!$F$18:$F$516,PROVEEDORES!$D390,'EG-JUL'!P$18:P$516)</f>
        <v>0</v>
      </c>
      <c r="H389" s="159">
        <f>SUMIF('EG-JUL'!$F$18:$F$516,PROVEEDORES!$D390,'EG-JUL'!Q$18:Q$516)</f>
        <v>0</v>
      </c>
      <c r="I389" s="159">
        <f>SUMIF('EG-JUL'!$F$18:$F$516,PROVEEDORES!$D390,'EG-JUL'!R$18:R$516)</f>
        <v>0</v>
      </c>
      <c r="J389" s="159">
        <f>SUMIF('EG-JUL'!$F$18:$F$516,PROVEEDORES!$D390,'EG-JUL'!S$18:S$516)</f>
        <v>0</v>
      </c>
      <c r="K389" s="159" t="str">
        <f t="shared" si="10"/>
        <v/>
      </c>
      <c r="L389" s="146" t="str">
        <f>IF(PROVEEDORES!G390="","",PROVEEDORES!G390)</f>
        <v/>
      </c>
    </row>
    <row r="390" spans="3:12" ht="17.45" customHeight="1" x14ac:dyDescent="0.2">
      <c r="C390" s="158">
        <f t="shared" si="11"/>
        <v>384</v>
      </c>
      <c r="D390" s="146" t="str">
        <f>IF(PROVEEDORES!E391="","",PROVEEDORES!E391)</f>
        <v/>
      </c>
      <c r="E390" s="146" t="str">
        <f>IF(PROVEEDORES!F391="","",PROVEEDORES!F391)</f>
        <v/>
      </c>
      <c r="F390" s="146" t="str">
        <f>IF(PROVEEDORES!D391="","",PROVEEDORES!D391)</f>
        <v/>
      </c>
      <c r="G390" s="159">
        <f>SUMIF('EG-JUL'!$F$18:$F$516,PROVEEDORES!$D391,'EG-JUL'!P$18:P$516)</f>
        <v>0</v>
      </c>
      <c r="H390" s="159">
        <f>SUMIF('EG-JUL'!$F$18:$F$516,PROVEEDORES!$D391,'EG-JUL'!Q$18:Q$516)</f>
        <v>0</v>
      </c>
      <c r="I390" s="159">
        <f>SUMIF('EG-JUL'!$F$18:$F$516,PROVEEDORES!$D391,'EG-JUL'!R$18:R$516)</f>
        <v>0</v>
      </c>
      <c r="J390" s="159">
        <f>SUMIF('EG-JUL'!$F$18:$F$516,PROVEEDORES!$D391,'EG-JUL'!S$18:S$516)</f>
        <v>0</v>
      </c>
      <c r="K390" s="159" t="str">
        <f t="shared" si="10"/>
        <v/>
      </c>
      <c r="L390" s="146" t="str">
        <f>IF(PROVEEDORES!G391="","",PROVEEDORES!G391)</f>
        <v/>
      </c>
    </row>
    <row r="391" spans="3:12" ht="17.45" customHeight="1" x14ac:dyDescent="0.2">
      <c r="C391" s="158">
        <f t="shared" si="11"/>
        <v>385</v>
      </c>
      <c r="D391" s="146" t="str">
        <f>IF(PROVEEDORES!E392="","",PROVEEDORES!E392)</f>
        <v/>
      </c>
      <c r="E391" s="146" t="str">
        <f>IF(PROVEEDORES!F392="","",PROVEEDORES!F392)</f>
        <v/>
      </c>
      <c r="F391" s="146" t="str">
        <f>IF(PROVEEDORES!D392="","",PROVEEDORES!D392)</f>
        <v/>
      </c>
      <c r="G391" s="159">
        <f>SUMIF('EG-JUL'!$F$18:$F$516,PROVEEDORES!$D392,'EG-JUL'!P$18:P$516)</f>
        <v>0</v>
      </c>
      <c r="H391" s="159">
        <f>SUMIF('EG-JUL'!$F$18:$F$516,PROVEEDORES!$D392,'EG-JUL'!Q$18:Q$516)</f>
        <v>0</v>
      </c>
      <c r="I391" s="159">
        <f>SUMIF('EG-JUL'!$F$18:$F$516,PROVEEDORES!$D392,'EG-JUL'!R$18:R$516)</f>
        <v>0</v>
      </c>
      <c r="J391" s="159">
        <f>SUMIF('EG-JUL'!$F$18:$F$516,PROVEEDORES!$D392,'EG-JUL'!S$18:S$516)</f>
        <v>0</v>
      </c>
      <c r="K391" s="159" t="str">
        <f t="shared" si="10"/>
        <v/>
      </c>
      <c r="L391" s="146" t="str">
        <f>IF(PROVEEDORES!G392="","",PROVEEDORES!G392)</f>
        <v/>
      </c>
    </row>
    <row r="392" spans="3:12" ht="17.45" customHeight="1" x14ac:dyDescent="0.2">
      <c r="C392" s="158">
        <f t="shared" si="11"/>
        <v>386</v>
      </c>
      <c r="D392" s="146" t="str">
        <f>IF(PROVEEDORES!E393="","",PROVEEDORES!E393)</f>
        <v/>
      </c>
      <c r="E392" s="146" t="str">
        <f>IF(PROVEEDORES!F393="","",PROVEEDORES!F393)</f>
        <v/>
      </c>
      <c r="F392" s="146" t="str">
        <f>IF(PROVEEDORES!D393="","",PROVEEDORES!D393)</f>
        <v/>
      </c>
      <c r="G392" s="159">
        <f>SUMIF('EG-JUL'!$F$18:$F$516,PROVEEDORES!$D393,'EG-JUL'!P$18:P$516)</f>
        <v>0</v>
      </c>
      <c r="H392" s="159">
        <f>SUMIF('EG-JUL'!$F$18:$F$516,PROVEEDORES!$D393,'EG-JUL'!Q$18:Q$516)</f>
        <v>0</v>
      </c>
      <c r="I392" s="159">
        <f>SUMIF('EG-JUL'!$F$18:$F$516,PROVEEDORES!$D393,'EG-JUL'!R$18:R$516)</f>
        <v>0</v>
      </c>
      <c r="J392" s="159">
        <f>SUMIF('EG-JUL'!$F$18:$F$516,PROVEEDORES!$D393,'EG-JUL'!S$18:S$516)</f>
        <v>0</v>
      </c>
      <c r="K392" s="159" t="str">
        <f t="shared" ref="K392:K455" si="12">IF(G392+H392+I392+J392&gt;0,"C/Información","")</f>
        <v/>
      </c>
      <c r="L392" s="146" t="str">
        <f>IF(PROVEEDORES!G393="","",PROVEEDORES!G393)</f>
        <v/>
      </c>
    </row>
    <row r="393" spans="3:12" ht="17.45" customHeight="1" x14ac:dyDescent="0.2">
      <c r="C393" s="158">
        <f t="shared" ref="C393:C456" si="13">C392+1</f>
        <v>387</v>
      </c>
      <c r="D393" s="146" t="str">
        <f>IF(PROVEEDORES!E394="","",PROVEEDORES!E394)</f>
        <v/>
      </c>
      <c r="E393" s="146" t="str">
        <f>IF(PROVEEDORES!F394="","",PROVEEDORES!F394)</f>
        <v/>
      </c>
      <c r="F393" s="146" t="str">
        <f>IF(PROVEEDORES!D394="","",PROVEEDORES!D394)</f>
        <v/>
      </c>
      <c r="G393" s="159">
        <f>SUMIF('EG-JUL'!$F$18:$F$516,PROVEEDORES!$D394,'EG-JUL'!P$18:P$516)</f>
        <v>0</v>
      </c>
      <c r="H393" s="159">
        <f>SUMIF('EG-JUL'!$F$18:$F$516,PROVEEDORES!$D394,'EG-JUL'!Q$18:Q$516)</f>
        <v>0</v>
      </c>
      <c r="I393" s="159">
        <f>SUMIF('EG-JUL'!$F$18:$F$516,PROVEEDORES!$D394,'EG-JUL'!R$18:R$516)</f>
        <v>0</v>
      </c>
      <c r="J393" s="159">
        <f>SUMIF('EG-JUL'!$F$18:$F$516,PROVEEDORES!$D394,'EG-JUL'!S$18:S$516)</f>
        <v>0</v>
      </c>
      <c r="K393" s="159" t="str">
        <f t="shared" si="12"/>
        <v/>
      </c>
      <c r="L393" s="146" t="str">
        <f>IF(PROVEEDORES!G394="","",PROVEEDORES!G394)</f>
        <v/>
      </c>
    </row>
    <row r="394" spans="3:12" ht="17.45" customHeight="1" x14ac:dyDescent="0.2">
      <c r="C394" s="158">
        <f t="shared" si="13"/>
        <v>388</v>
      </c>
      <c r="D394" s="146" t="str">
        <f>IF(PROVEEDORES!E395="","",PROVEEDORES!E395)</f>
        <v/>
      </c>
      <c r="E394" s="146" t="str">
        <f>IF(PROVEEDORES!F395="","",PROVEEDORES!F395)</f>
        <v/>
      </c>
      <c r="F394" s="146" t="str">
        <f>IF(PROVEEDORES!D395="","",PROVEEDORES!D395)</f>
        <v/>
      </c>
      <c r="G394" s="159">
        <f>SUMIF('EG-JUL'!$F$18:$F$516,PROVEEDORES!$D395,'EG-JUL'!P$18:P$516)</f>
        <v>0</v>
      </c>
      <c r="H394" s="159">
        <f>SUMIF('EG-JUL'!$F$18:$F$516,PROVEEDORES!$D395,'EG-JUL'!Q$18:Q$516)</f>
        <v>0</v>
      </c>
      <c r="I394" s="159">
        <f>SUMIF('EG-JUL'!$F$18:$F$516,PROVEEDORES!$D395,'EG-JUL'!R$18:R$516)</f>
        <v>0</v>
      </c>
      <c r="J394" s="159">
        <f>SUMIF('EG-JUL'!$F$18:$F$516,PROVEEDORES!$D395,'EG-JUL'!S$18:S$516)</f>
        <v>0</v>
      </c>
      <c r="K394" s="159" t="str">
        <f t="shared" si="12"/>
        <v/>
      </c>
      <c r="L394" s="146" t="str">
        <f>IF(PROVEEDORES!G395="","",PROVEEDORES!G395)</f>
        <v/>
      </c>
    </row>
    <row r="395" spans="3:12" ht="17.45" customHeight="1" x14ac:dyDescent="0.2">
      <c r="C395" s="158">
        <f t="shared" si="13"/>
        <v>389</v>
      </c>
      <c r="D395" s="146" t="str">
        <f>IF(PROVEEDORES!E396="","",PROVEEDORES!E396)</f>
        <v/>
      </c>
      <c r="E395" s="146" t="str">
        <f>IF(PROVEEDORES!F396="","",PROVEEDORES!F396)</f>
        <v/>
      </c>
      <c r="F395" s="146" t="str">
        <f>IF(PROVEEDORES!D396="","",PROVEEDORES!D396)</f>
        <v/>
      </c>
      <c r="G395" s="159">
        <f>SUMIF('EG-JUL'!$F$18:$F$516,PROVEEDORES!$D396,'EG-JUL'!P$18:P$516)</f>
        <v>0</v>
      </c>
      <c r="H395" s="159">
        <f>SUMIF('EG-JUL'!$F$18:$F$516,PROVEEDORES!$D396,'EG-JUL'!Q$18:Q$516)</f>
        <v>0</v>
      </c>
      <c r="I395" s="159">
        <f>SUMIF('EG-JUL'!$F$18:$F$516,PROVEEDORES!$D396,'EG-JUL'!R$18:R$516)</f>
        <v>0</v>
      </c>
      <c r="J395" s="159">
        <f>SUMIF('EG-JUL'!$F$18:$F$516,PROVEEDORES!$D396,'EG-JUL'!S$18:S$516)</f>
        <v>0</v>
      </c>
      <c r="K395" s="159" t="str">
        <f t="shared" si="12"/>
        <v/>
      </c>
      <c r="L395" s="146" t="str">
        <f>IF(PROVEEDORES!G396="","",PROVEEDORES!G396)</f>
        <v/>
      </c>
    </row>
    <row r="396" spans="3:12" ht="17.45" customHeight="1" x14ac:dyDescent="0.2">
      <c r="C396" s="158">
        <f t="shared" si="13"/>
        <v>390</v>
      </c>
      <c r="D396" s="146" t="str">
        <f>IF(PROVEEDORES!E397="","",PROVEEDORES!E397)</f>
        <v/>
      </c>
      <c r="E396" s="146" t="str">
        <f>IF(PROVEEDORES!F397="","",PROVEEDORES!F397)</f>
        <v/>
      </c>
      <c r="F396" s="146" t="str">
        <f>IF(PROVEEDORES!D397="","",PROVEEDORES!D397)</f>
        <v/>
      </c>
      <c r="G396" s="159">
        <f>SUMIF('EG-JUL'!$F$18:$F$516,PROVEEDORES!$D397,'EG-JUL'!P$18:P$516)</f>
        <v>0</v>
      </c>
      <c r="H396" s="159">
        <f>SUMIF('EG-JUL'!$F$18:$F$516,PROVEEDORES!$D397,'EG-JUL'!Q$18:Q$516)</f>
        <v>0</v>
      </c>
      <c r="I396" s="159">
        <f>SUMIF('EG-JUL'!$F$18:$F$516,PROVEEDORES!$D397,'EG-JUL'!R$18:R$516)</f>
        <v>0</v>
      </c>
      <c r="J396" s="159">
        <f>SUMIF('EG-JUL'!$F$18:$F$516,PROVEEDORES!$D397,'EG-JUL'!S$18:S$516)</f>
        <v>0</v>
      </c>
      <c r="K396" s="159" t="str">
        <f t="shared" si="12"/>
        <v/>
      </c>
      <c r="L396" s="146" t="str">
        <f>IF(PROVEEDORES!G397="","",PROVEEDORES!G397)</f>
        <v/>
      </c>
    </row>
    <row r="397" spans="3:12" ht="17.45" customHeight="1" x14ac:dyDescent="0.2">
      <c r="C397" s="158">
        <f t="shared" si="13"/>
        <v>391</v>
      </c>
      <c r="D397" s="146" t="str">
        <f>IF(PROVEEDORES!E398="","",PROVEEDORES!E398)</f>
        <v/>
      </c>
      <c r="E397" s="146" t="str">
        <f>IF(PROVEEDORES!F398="","",PROVEEDORES!F398)</f>
        <v/>
      </c>
      <c r="F397" s="146" t="str">
        <f>IF(PROVEEDORES!D398="","",PROVEEDORES!D398)</f>
        <v/>
      </c>
      <c r="G397" s="159">
        <f>SUMIF('EG-JUL'!$F$18:$F$516,PROVEEDORES!$D398,'EG-JUL'!P$18:P$516)</f>
        <v>0</v>
      </c>
      <c r="H397" s="159">
        <f>SUMIF('EG-JUL'!$F$18:$F$516,PROVEEDORES!$D398,'EG-JUL'!Q$18:Q$516)</f>
        <v>0</v>
      </c>
      <c r="I397" s="159">
        <f>SUMIF('EG-JUL'!$F$18:$F$516,PROVEEDORES!$D398,'EG-JUL'!R$18:R$516)</f>
        <v>0</v>
      </c>
      <c r="J397" s="159">
        <f>SUMIF('EG-JUL'!$F$18:$F$516,PROVEEDORES!$D398,'EG-JUL'!S$18:S$516)</f>
        <v>0</v>
      </c>
      <c r="K397" s="159" t="str">
        <f t="shared" si="12"/>
        <v/>
      </c>
      <c r="L397" s="146" t="str">
        <f>IF(PROVEEDORES!G398="","",PROVEEDORES!G398)</f>
        <v/>
      </c>
    </row>
    <row r="398" spans="3:12" ht="17.45" customHeight="1" x14ac:dyDescent="0.2">
      <c r="C398" s="158">
        <f t="shared" si="13"/>
        <v>392</v>
      </c>
      <c r="D398" s="146" t="str">
        <f>IF(PROVEEDORES!E399="","",PROVEEDORES!E399)</f>
        <v/>
      </c>
      <c r="E398" s="146" t="str">
        <f>IF(PROVEEDORES!F399="","",PROVEEDORES!F399)</f>
        <v/>
      </c>
      <c r="F398" s="146" t="str">
        <f>IF(PROVEEDORES!D399="","",PROVEEDORES!D399)</f>
        <v/>
      </c>
      <c r="G398" s="159">
        <f>SUMIF('EG-JUL'!$F$18:$F$516,PROVEEDORES!$D399,'EG-JUL'!P$18:P$516)</f>
        <v>0</v>
      </c>
      <c r="H398" s="159">
        <f>SUMIF('EG-JUL'!$F$18:$F$516,PROVEEDORES!$D399,'EG-JUL'!Q$18:Q$516)</f>
        <v>0</v>
      </c>
      <c r="I398" s="159">
        <f>SUMIF('EG-JUL'!$F$18:$F$516,PROVEEDORES!$D399,'EG-JUL'!R$18:R$516)</f>
        <v>0</v>
      </c>
      <c r="J398" s="159">
        <f>SUMIF('EG-JUL'!$F$18:$F$516,PROVEEDORES!$D399,'EG-JUL'!S$18:S$516)</f>
        <v>0</v>
      </c>
      <c r="K398" s="159" t="str">
        <f t="shared" si="12"/>
        <v/>
      </c>
      <c r="L398" s="146" t="str">
        <f>IF(PROVEEDORES!G399="","",PROVEEDORES!G399)</f>
        <v/>
      </c>
    </row>
    <row r="399" spans="3:12" ht="17.45" customHeight="1" x14ac:dyDescent="0.2">
      <c r="C399" s="158">
        <f t="shared" si="13"/>
        <v>393</v>
      </c>
      <c r="D399" s="146" t="str">
        <f>IF(PROVEEDORES!E400="","",PROVEEDORES!E400)</f>
        <v/>
      </c>
      <c r="E399" s="146" t="str">
        <f>IF(PROVEEDORES!F400="","",PROVEEDORES!F400)</f>
        <v/>
      </c>
      <c r="F399" s="146" t="str">
        <f>IF(PROVEEDORES!D400="","",PROVEEDORES!D400)</f>
        <v/>
      </c>
      <c r="G399" s="159">
        <f>SUMIF('EG-JUL'!$F$18:$F$516,PROVEEDORES!$D400,'EG-JUL'!P$18:P$516)</f>
        <v>0</v>
      </c>
      <c r="H399" s="159">
        <f>SUMIF('EG-JUL'!$F$18:$F$516,PROVEEDORES!$D400,'EG-JUL'!Q$18:Q$516)</f>
        <v>0</v>
      </c>
      <c r="I399" s="159">
        <f>SUMIF('EG-JUL'!$F$18:$F$516,PROVEEDORES!$D400,'EG-JUL'!R$18:R$516)</f>
        <v>0</v>
      </c>
      <c r="J399" s="159">
        <f>SUMIF('EG-JUL'!$F$18:$F$516,PROVEEDORES!$D400,'EG-JUL'!S$18:S$516)</f>
        <v>0</v>
      </c>
      <c r="K399" s="159" t="str">
        <f t="shared" si="12"/>
        <v/>
      </c>
      <c r="L399" s="146" t="str">
        <f>IF(PROVEEDORES!G400="","",PROVEEDORES!G400)</f>
        <v/>
      </c>
    </row>
    <row r="400" spans="3:12" ht="17.45" customHeight="1" x14ac:dyDescent="0.2">
      <c r="C400" s="158">
        <f t="shared" si="13"/>
        <v>394</v>
      </c>
      <c r="D400" s="146" t="str">
        <f>IF(PROVEEDORES!E401="","",PROVEEDORES!E401)</f>
        <v/>
      </c>
      <c r="E400" s="146" t="str">
        <f>IF(PROVEEDORES!F401="","",PROVEEDORES!F401)</f>
        <v/>
      </c>
      <c r="F400" s="146" t="str">
        <f>IF(PROVEEDORES!D401="","",PROVEEDORES!D401)</f>
        <v/>
      </c>
      <c r="G400" s="159">
        <f>SUMIF('EG-JUL'!$F$18:$F$516,PROVEEDORES!$D401,'EG-JUL'!P$18:P$516)</f>
        <v>0</v>
      </c>
      <c r="H400" s="159">
        <f>SUMIF('EG-JUL'!$F$18:$F$516,PROVEEDORES!$D401,'EG-JUL'!Q$18:Q$516)</f>
        <v>0</v>
      </c>
      <c r="I400" s="159">
        <f>SUMIF('EG-JUL'!$F$18:$F$516,PROVEEDORES!$D401,'EG-JUL'!R$18:R$516)</f>
        <v>0</v>
      </c>
      <c r="J400" s="159">
        <f>SUMIF('EG-JUL'!$F$18:$F$516,PROVEEDORES!$D401,'EG-JUL'!S$18:S$516)</f>
        <v>0</v>
      </c>
      <c r="K400" s="159" t="str">
        <f t="shared" si="12"/>
        <v/>
      </c>
      <c r="L400" s="146" t="str">
        <f>IF(PROVEEDORES!G401="","",PROVEEDORES!G401)</f>
        <v/>
      </c>
    </row>
    <row r="401" spans="3:12" ht="17.45" customHeight="1" x14ac:dyDescent="0.2">
      <c r="C401" s="158">
        <f t="shared" si="13"/>
        <v>395</v>
      </c>
      <c r="D401" s="146" t="str">
        <f>IF(PROVEEDORES!E402="","",PROVEEDORES!E402)</f>
        <v/>
      </c>
      <c r="E401" s="146" t="str">
        <f>IF(PROVEEDORES!F402="","",PROVEEDORES!F402)</f>
        <v/>
      </c>
      <c r="F401" s="146" t="str">
        <f>IF(PROVEEDORES!D402="","",PROVEEDORES!D402)</f>
        <v/>
      </c>
      <c r="G401" s="159">
        <f>SUMIF('EG-JUL'!$F$18:$F$516,PROVEEDORES!$D402,'EG-JUL'!P$18:P$516)</f>
        <v>0</v>
      </c>
      <c r="H401" s="159">
        <f>SUMIF('EG-JUL'!$F$18:$F$516,PROVEEDORES!$D402,'EG-JUL'!Q$18:Q$516)</f>
        <v>0</v>
      </c>
      <c r="I401" s="159">
        <f>SUMIF('EG-JUL'!$F$18:$F$516,PROVEEDORES!$D402,'EG-JUL'!R$18:R$516)</f>
        <v>0</v>
      </c>
      <c r="J401" s="159">
        <f>SUMIF('EG-JUL'!$F$18:$F$516,PROVEEDORES!$D402,'EG-JUL'!S$18:S$516)</f>
        <v>0</v>
      </c>
      <c r="K401" s="159" t="str">
        <f t="shared" si="12"/>
        <v/>
      </c>
      <c r="L401" s="146" t="str">
        <f>IF(PROVEEDORES!G402="","",PROVEEDORES!G402)</f>
        <v/>
      </c>
    </row>
    <row r="402" spans="3:12" ht="17.45" customHeight="1" x14ac:dyDescent="0.2">
      <c r="C402" s="158">
        <f t="shared" si="13"/>
        <v>396</v>
      </c>
      <c r="D402" s="146" t="str">
        <f>IF(PROVEEDORES!E403="","",PROVEEDORES!E403)</f>
        <v/>
      </c>
      <c r="E402" s="146" t="str">
        <f>IF(PROVEEDORES!F403="","",PROVEEDORES!F403)</f>
        <v/>
      </c>
      <c r="F402" s="146" t="str">
        <f>IF(PROVEEDORES!D403="","",PROVEEDORES!D403)</f>
        <v/>
      </c>
      <c r="G402" s="159">
        <f>SUMIF('EG-JUL'!$F$18:$F$516,PROVEEDORES!$D403,'EG-JUL'!P$18:P$516)</f>
        <v>0</v>
      </c>
      <c r="H402" s="159">
        <f>SUMIF('EG-JUL'!$F$18:$F$516,PROVEEDORES!$D403,'EG-JUL'!Q$18:Q$516)</f>
        <v>0</v>
      </c>
      <c r="I402" s="159">
        <f>SUMIF('EG-JUL'!$F$18:$F$516,PROVEEDORES!$D403,'EG-JUL'!R$18:R$516)</f>
        <v>0</v>
      </c>
      <c r="J402" s="159">
        <f>SUMIF('EG-JUL'!$F$18:$F$516,PROVEEDORES!$D403,'EG-JUL'!S$18:S$516)</f>
        <v>0</v>
      </c>
      <c r="K402" s="159" t="str">
        <f t="shared" si="12"/>
        <v/>
      </c>
      <c r="L402" s="146" t="str">
        <f>IF(PROVEEDORES!G403="","",PROVEEDORES!G403)</f>
        <v/>
      </c>
    </row>
    <row r="403" spans="3:12" ht="17.45" customHeight="1" x14ac:dyDescent="0.2">
      <c r="C403" s="158">
        <f t="shared" si="13"/>
        <v>397</v>
      </c>
      <c r="D403" s="146" t="str">
        <f>IF(PROVEEDORES!E404="","",PROVEEDORES!E404)</f>
        <v/>
      </c>
      <c r="E403" s="146" t="str">
        <f>IF(PROVEEDORES!F404="","",PROVEEDORES!F404)</f>
        <v/>
      </c>
      <c r="F403" s="146" t="str">
        <f>IF(PROVEEDORES!D404="","",PROVEEDORES!D404)</f>
        <v/>
      </c>
      <c r="G403" s="159">
        <f>SUMIF('EG-JUL'!$F$18:$F$516,PROVEEDORES!$D404,'EG-JUL'!P$18:P$516)</f>
        <v>0</v>
      </c>
      <c r="H403" s="159">
        <f>SUMIF('EG-JUL'!$F$18:$F$516,PROVEEDORES!$D404,'EG-JUL'!Q$18:Q$516)</f>
        <v>0</v>
      </c>
      <c r="I403" s="159">
        <f>SUMIF('EG-JUL'!$F$18:$F$516,PROVEEDORES!$D404,'EG-JUL'!R$18:R$516)</f>
        <v>0</v>
      </c>
      <c r="J403" s="159">
        <f>SUMIF('EG-JUL'!$F$18:$F$516,PROVEEDORES!$D404,'EG-JUL'!S$18:S$516)</f>
        <v>0</v>
      </c>
      <c r="K403" s="159" t="str">
        <f t="shared" si="12"/>
        <v/>
      </c>
      <c r="L403" s="146" t="str">
        <f>IF(PROVEEDORES!G404="","",PROVEEDORES!G404)</f>
        <v/>
      </c>
    </row>
    <row r="404" spans="3:12" ht="17.45" customHeight="1" x14ac:dyDescent="0.2">
      <c r="C404" s="158">
        <f t="shared" si="13"/>
        <v>398</v>
      </c>
      <c r="D404" s="146" t="str">
        <f>IF(PROVEEDORES!E405="","",PROVEEDORES!E405)</f>
        <v/>
      </c>
      <c r="E404" s="146" t="str">
        <f>IF(PROVEEDORES!F405="","",PROVEEDORES!F405)</f>
        <v/>
      </c>
      <c r="F404" s="146" t="str">
        <f>IF(PROVEEDORES!D405="","",PROVEEDORES!D405)</f>
        <v/>
      </c>
      <c r="G404" s="159">
        <f>SUMIF('EG-JUL'!$F$18:$F$516,PROVEEDORES!$D405,'EG-JUL'!P$18:P$516)</f>
        <v>0</v>
      </c>
      <c r="H404" s="159">
        <f>SUMIF('EG-JUL'!$F$18:$F$516,PROVEEDORES!$D405,'EG-JUL'!Q$18:Q$516)</f>
        <v>0</v>
      </c>
      <c r="I404" s="159">
        <f>SUMIF('EG-JUL'!$F$18:$F$516,PROVEEDORES!$D405,'EG-JUL'!R$18:R$516)</f>
        <v>0</v>
      </c>
      <c r="J404" s="159">
        <f>SUMIF('EG-JUL'!$F$18:$F$516,PROVEEDORES!$D405,'EG-JUL'!S$18:S$516)</f>
        <v>0</v>
      </c>
      <c r="K404" s="159" t="str">
        <f t="shared" si="12"/>
        <v/>
      </c>
      <c r="L404" s="146" t="str">
        <f>IF(PROVEEDORES!G405="","",PROVEEDORES!G405)</f>
        <v/>
      </c>
    </row>
    <row r="405" spans="3:12" ht="17.45" customHeight="1" x14ac:dyDescent="0.2">
      <c r="C405" s="158">
        <f t="shared" si="13"/>
        <v>399</v>
      </c>
      <c r="D405" s="146" t="str">
        <f>IF(PROVEEDORES!E406="","",PROVEEDORES!E406)</f>
        <v/>
      </c>
      <c r="E405" s="146" t="str">
        <f>IF(PROVEEDORES!F406="","",PROVEEDORES!F406)</f>
        <v/>
      </c>
      <c r="F405" s="146" t="str">
        <f>IF(PROVEEDORES!D406="","",PROVEEDORES!D406)</f>
        <v/>
      </c>
      <c r="G405" s="159">
        <f>SUMIF('EG-JUL'!$F$18:$F$516,PROVEEDORES!$D406,'EG-JUL'!P$18:P$516)</f>
        <v>0</v>
      </c>
      <c r="H405" s="159">
        <f>SUMIF('EG-JUL'!$F$18:$F$516,PROVEEDORES!$D406,'EG-JUL'!Q$18:Q$516)</f>
        <v>0</v>
      </c>
      <c r="I405" s="159">
        <f>SUMIF('EG-JUL'!$F$18:$F$516,PROVEEDORES!$D406,'EG-JUL'!R$18:R$516)</f>
        <v>0</v>
      </c>
      <c r="J405" s="159">
        <f>SUMIF('EG-JUL'!$F$18:$F$516,PROVEEDORES!$D406,'EG-JUL'!S$18:S$516)</f>
        <v>0</v>
      </c>
      <c r="K405" s="159" t="str">
        <f t="shared" si="12"/>
        <v/>
      </c>
      <c r="L405" s="146" t="str">
        <f>IF(PROVEEDORES!G406="","",PROVEEDORES!G406)</f>
        <v/>
      </c>
    </row>
    <row r="406" spans="3:12" ht="17.45" customHeight="1" x14ac:dyDescent="0.2">
      <c r="C406" s="158">
        <f t="shared" si="13"/>
        <v>400</v>
      </c>
      <c r="D406" s="146" t="str">
        <f>IF(PROVEEDORES!E407="","",PROVEEDORES!E407)</f>
        <v/>
      </c>
      <c r="E406" s="146" t="str">
        <f>IF(PROVEEDORES!F407="","",PROVEEDORES!F407)</f>
        <v/>
      </c>
      <c r="F406" s="146" t="str">
        <f>IF(PROVEEDORES!D407="","",PROVEEDORES!D407)</f>
        <v/>
      </c>
      <c r="G406" s="159">
        <f>SUMIF('EG-JUL'!$F$18:$F$516,PROVEEDORES!$D407,'EG-JUL'!P$18:P$516)</f>
        <v>0</v>
      </c>
      <c r="H406" s="159">
        <f>SUMIF('EG-JUL'!$F$18:$F$516,PROVEEDORES!$D407,'EG-JUL'!Q$18:Q$516)</f>
        <v>0</v>
      </c>
      <c r="I406" s="159">
        <f>SUMIF('EG-JUL'!$F$18:$F$516,PROVEEDORES!$D407,'EG-JUL'!R$18:R$516)</f>
        <v>0</v>
      </c>
      <c r="J406" s="159">
        <f>SUMIF('EG-JUL'!$F$18:$F$516,PROVEEDORES!$D407,'EG-JUL'!S$18:S$516)</f>
        <v>0</v>
      </c>
      <c r="K406" s="159" t="str">
        <f t="shared" si="12"/>
        <v/>
      </c>
      <c r="L406" s="146" t="str">
        <f>IF(PROVEEDORES!G407="","",PROVEEDORES!G407)</f>
        <v/>
      </c>
    </row>
    <row r="407" spans="3:12" ht="17.45" customHeight="1" x14ac:dyDescent="0.2">
      <c r="C407" s="158">
        <f t="shared" si="13"/>
        <v>401</v>
      </c>
      <c r="D407" s="146" t="str">
        <f>IF(PROVEEDORES!E408="","",PROVEEDORES!E408)</f>
        <v/>
      </c>
      <c r="E407" s="146" t="str">
        <f>IF(PROVEEDORES!F408="","",PROVEEDORES!F408)</f>
        <v/>
      </c>
      <c r="F407" s="146" t="str">
        <f>IF(PROVEEDORES!D408="","",PROVEEDORES!D408)</f>
        <v/>
      </c>
      <c r="G407" s="159">
        <f>SUMIF('EG-JUL'!$F$18:$F$516,PROVEEDORES!$D408,'EG-JUL'!P$18:P$516)</f>
        <v>0</v>
      </c>
      <c r="H407" s="159">
        <f>SUMIF('EG-JUL'!$F$18:$F$516,PROVEEDORES!$D408,'EG-JUL'!Q$18:Q$516)</f>
        <v>0</v>
      </c>
      <c r="I407" s="159">
        <f>SUMIF('EG-JUL'!$F$18:$F$516,PROVEEDORES!$D408,'EG-JUL'!R$18:R$516)</f>
        <v>0</v>
      </c>
      <c r="J407" s="159">
        <f>SUMIF('EG-JUL'!$F$18:$F$516,PROVEEDORES!$D408,'EG-JUL'!S$18:S$516)</f>
        <v>0</v>
      </c>
      <c r="K407" s="159" t="str">
        <f t="shared" si="12"/>
        <v/>
      </c>
      <c r="L407" s="146" t="str">
        <f>IF(PROVEEDORES!G408="","",PROVEEDORES!G408)</f>
        <v/>
      </c>
    </row>
    <row r="408" spans="3:12" ht="17.45" customHeight="1" x14ac:dyDescent="0.2">
      <c r="C408" s="158">
        <f t="shared" si="13"/>
        <v>402</v>
      </c>
      <c r="D408" s="146" t="str">
        <f>IF(PROVEEDORES!E409="","",PROVEEDORES!E409)</f>
        <v/>
      </c>
      <c r="E408" s="146" t="str">
        <f>IF(PROVEEDORES!F409="","",PROVEEDORES!F409)</f>
        <v/>
      </c>
      <c r="F408" s="146" t="str">
        <f>IF(PROVEEDORES!D409="","",PROVEEDORES!D409)</f>
        <v/>
      </c>
      <c r="G408" s="159">
        <f>SUMIF('EG-JUL'!$F$18:$F$516,PROVEEDORES!$D409,'EG-JUL'!P$18:P$516)</f>
        <v>0</v>
      </c>
      <c r="H408" s="159">
        <f>SUMIF('EG-JUL'!$F$18:$F$516,PROVEEDORES!$D409,'EG-JUL'!Q$18:Q$516)</f>
        <v>0</v>
      </c>
      <c r="I408" s="159">
        <f>SUMIF('EG-JUL'!$F$18:$F$516,PROVEEDORES!$D409,'EG-JUL'!R$18:R$516)</f>
        <v>0</v>
      </c>
      <c r="J408" s="159">
        <f>SUMIF('EG-JUL'!$F$18:$F$516,PROVEEDORES!$D409,'EG-JUL'!S$18:S$516)</f>
        <v>0</v>
      </c>
      <c r="K408" s="159" t="str">
        <f t="shared" si="12"/>
        <v/>
      </c>
      <c r="L408" s="146" t="str">
        <f>IF(PROVEEDORES!G409="","",PROVEEDORES!G409)</f>
        <v/>
      </c>
    </row>
    <row r="409" spans="3:12" ht="17.45" customHeight="1" x14ac:dyDescent="0.2">
      <c r="C409" s="158">
        <f t="shared" si="13"/>
        <v>403</v>
      </c>
      <c r="D409" s="146" t="str">
        <f>IF(PROVEEDORES!E410="","",PROVEEDORES!E410)</f>
        <v/>
      </c>
      <c r="E409" s="146" t="str">
        <f>IF(PROVEEDORES!F410="","",PROVEEDORES!F410)</f>
        <v/>
      </c>
      <c r="F409" s="146" t="str">
        <f>IF(PROVEEDORES!D410="","",PROVEEDORES!D410)</f>
        <v/>
      </c>
      <c r="G409" s="159">
        <f>SUMIF('EG-JUL'!$F$18:$F$516,PROVEEDORES!$D410,'EG-JUL'!P$18:P$516)</f>
        <v>0</v>
      </c>
      <c r="H409" s="159">
        <f>SUMIF('EG-JUL'!$F$18:$F$516,PROVEEDORES!$D410,'EG-JUL'!Q$18:Q$516)</f>
        <v>0</v>
      </c>
      <c r="I409" s="159">
        <f>SUMIF('EG-JUL'!$F$18:$F$516,PROVEEDORES!$D410,'EG-JUL'!R$18:R$516)</f>
        <v>0</v>
      </c>
      <c r="J409" s="159">
        <f>SUMIF('EG-JUL'!$F$18:$F$516,PROVEEDORES!$D410,'EG-JUL'!S$18:S$516)</f>
        <v>0</v>
      </c>
      <c r="K409" s="159" t="str">
        <f t="shared" si="12"/>
        <v/>
      </c>
      <c r="L409" s="146" t="str">
        <f>IF(PROVEEDORES!G410="","",PROVEEDORES!G410)</f>
        <v/>
      </c>
    </row>
    <row r="410" spans="3:12" ht="17.45" customHeight="1" x14ac:dyDescent="0.2">
      <c r="C410" s="158">
        <f t="shared" si="13"/>
        <v>404</v>
      </c>
      <c r="D410" s="146" t="str">
        <f>IF(PROVEEDORES!E411="","",PROVEEDORES!E411)</f>
        <v/>
      </c>
      <c r="E410" s="146" t="str">
        <f>IF(PROVEEDORES!F411="","",PROVEEDORES!F411)</f>
        <v/>
      </c>
      <c r="F410" s="146" t="str">
        <f>IF(PROVEEDORES!D411="","",PROVEEDORES!D411)</f>
        <v/>
      </c>
      <c r="G410" s="159">
        <f>SUMIF('EG-JUL'!$F$18:$F$516,PROVEEDORES!$D411,'EG-JUL'!P$18:P$516)</f>
        <v>0</v>
      </c>
      <c r="H410" s="159">
        <f>SUMIF('EG-JUL'!$F$18:$F$516,PROVEEDORES!$D411,'EG-JUL'!Q$18:Q$516)</f>
        <v>0</v>
      </c>
      <c r="I410" s="159">
        <f>SUMIF('EG-JUL'!$F$18:$F$516,PROVEEDORES!$D411,'EG-JUL'!R$18:R$516)</f>
        <v>0</v>
      </c>
      <c r="J410" s="159">
        <f>SUMIF('EG-JUL'!$F$18:$F$516,PROVEEDORES!$D411,'EG-JUL'!S$18:S$516)</f>
        <v>0</v>
      </c>
      <c r="K410" s="159" t="str">
        <f t="shared" si="12"/>
        <v/>
      </c>
      <c r="L410" s="146" t="str">
        <f>IF(PROVEEDORES!G411="","",PROVEEDORES!G411)</f>
        <v/>
      </c>
    </row>
    <row r="411" spans="3:12" ht="17.45" customHeight="1" x14ac:dyDescent="0.2">
      <c r="C411" s="158">
        <f t="shared" si="13"/>
        <v>405</v>
      </c>
      <c r="D411" s="146" t="str">
        <f>IF(PROVEEDORES!E412="","",PROVEEDORES!E412)</f>
        <v/>
      </c>
      <c r="E411" s="146" t="str">
        <f>IF(PROVEEDORES!F412="","",PROVEEDORES!F412)</f>
        <v/>
      </c>
      <c r="F411" s="146" t="str">
        <f>IF(PROVEEDORES!D412="","",PROVEEDORES!D412)</f>
        <v/>
      </c>
      <c r="G411" s="159">
        <f>SUMIF('EG-JUL'!$F$18:$F$516,PROVEEDORES!$D412,'EG-JUL'!P$18:P$516)</f>
        <v>0</v>
      </c>
      <c r="H411" s="159">
        <f>SUMIF('EG-JUL'!$F$18:$F$516,PROVEEDORES!$D412,'EG-JUL'!Q$18:Q$516)</f>
        <v>0</v>
      </c>
      <c r="I411" s="159">
        <f>SUMIF('EG-JUL'!$F$18:$F$516,PROVEEDORES!$D412,'EG-JUL'!R$18:R$516)</f>
        <v>0</v>
      </c>
      <c r="J411" s="159">
        <f>SUMIF('EG-JUL'!$F$18:$F$516,PROVEEDORES!$D412,'EG-JUL'!S$18:S$516)</f>
        <v>0</v>
      </c>
      <c r="K411" s="159" t="str">
        <f t="shared" si="12"/>
        <v/>
      </c>
      <c r="L411" s="146" t="str">
        <f>IF(PROVEEDORES!G412="","",PROVEEDORES!G412)</f>
        <v/>
      </c>
    </row>
    <row r="412" spans="3:12" ht="17.45" customHeight="1" x14ac:dyDescent="0.2">
      <c r="C412" s="158">
        <f t="shared" si="13"/>
        <v>406</v>
      </c>
      <c r="D412" s="146" t="str">
        <f>IF(PROVEEDORES!E413="","",PROVEEDORES!E413)</f>
        <v/>
      </c>
      <c r="E412" s="146" t="str">
        <f>IF(PROVEEDORES!F413="","",PROVEEDORES!F413)</f>
        <v/>
      </c>
      <c r="F412" s="146" t="str">
        <f>IF(PROVEEDORES!D413="","",PROVEEDORES!D413)</f>
        <v/>
      </c>
      <c r="G412" s="159">
        <f>SUMIF('EG-JUL'!$F$18:$F$516,PROVEEDORES!$D413,'EG-JUL'!P$18:P$516)</f>
        <v>0</v>
      </c>
      <c r="H412" s="159">
        <f>SUMIF('EG-JUL'!$F$18:$F$516,PROVEEDORES!$D413,'EG-JUL'!Q$18:Q$516)</f>
        <v>0</v>
      </c>
      <c r="I412" s="159">
        <f>SUMIF('EG-JUL'!$F$18:$F$516,PROVEEDORES!$D413,'EG-JUL'!R$18:R$516)</f>
        <v>0</v>
      </c>
      <c r="J412" s="159">
        <f>SUMIF('EG-JUL'!$F$18:$F$516,PROVEEDORES!$D413,'EG-JUL'!S$18:S$516)</f>
        <v>0</v>
      </c>
      <c r="K412" s="159" t="str">
        <f t="shared" si="12"/>
        <v/>
      </c>
      <c r="L412" s="146" t="str">
        <f>IF(PROVEEDORES!G413="","",PROVEEDORES!G413)</f>
        <v/>
      </c>
    </row>
    <row r="413" spans="3:12" ht="17.45" customHeight="1" x14ac:dyDescent="0.2">
      <c r="C413" s="158">
        <f t="shared" si="13"/>
        <v>407</v>
      </c>
      <c r="D413" s="146" t="str">
        <f>IF(PROVEEDORES!E414="","",PROVEEDORES!E414)</f>
        <v/>
      </c>
      <c r="E413" s="146" t="str">
        <f>IF(PROVEEDORES!F414="","",PROVEEDORES!F414)</f>
        <v/>
      </c>
      <c r="F413" s="146" t="str">
        <f>IF(PROVEEDORES!D414="","",PROVEEDORES!D414)</f>
        <v/>
      </c>
      <c r="G413" s="159">
        <f>SUMIF('EG-JUL'!$F$18:$F$516,PROVEEDORES!$D414,'EG-JUL'!P$18:P$516)</f>
        <v>0</v>
      </c>
      <c r="H413" s="159">
        <f>SUMIF('EG-JUL'!$F$18:$F$516,PROVEEDORES!$D414,'EG-JUL'!Q$18:Q$516)</f>
        <v>0</v>
      </c>
      <c r="I413" s="159">
        <f>SUMIF('EG-JUL'!$F$18:$F$516,PROVEEDORES!$D414,'EG-JUL'!R$18:R$516)</f>
        <v>0</v>
      </c>
      <c r="J413" s="159">
        <f>SUMIF('EG-JUL'!$F$18:$F$516,PROVEEDORES!$D414,'EG-JUL'!S$18:S$516)</f>
        <v>0</v>
      </c>
      <c r="K413" s="159" t="str">
        <f t="shared" si="12"/>
        <v/>
      </c>
      <c r="L413" s="146" t="str">
        <f>IF(PROVEEDORES!G414="","",PROVEEDORES!G414)</f>
        <v/>
      </c>
    </row>
    <row r="414" spans="3:12" ht="17.45" customHeight="1" x14ac:dyDescent="0.2">
      <c r="C414" s="158">
        <f t="shared" si="13"/>
        <v>408</v>
      </c>
      <c r="D414" s="146" t="str">
        <f>IF(PROVEEDORES!E415="","",PROVEEDORES!E415)</f>
        <v/>
      </c>
      <c r="E414" s="146" t="str">
        <f>IF(PROVEEDORES!F415="","",PROVEEDORES!F415)</f>
        <v/>
      </c>
      <c r="F414" s="146" t="str">
        <f>IF(PROVEEDORES!D415="","",PROVEEDORES!D415)</f>
        <v/>
      </c>
      <c r="G414" s="159">
        <f>SUMIF('EG-JUL'!$F$18:$F$516,PROVEEDORES!$D415,'EG-JUL'!P$18:P$516)</f>
        <v>0</v>
      </c>
      <c r="H414" s="159">
        <f>SUMIF('EG-JUL'!$F$18:$F$516,PROVEEDORES!$D415,'EG-JUL'!Q$18:Q$516)</f>
        <v>0</v>
      </c>
      <c r="I414" s="159">
        <f>SUMIF('EG-JUL'!$F$18:$F$516,PROVEEDORES!$D415,'EG-JUL'!R$18:R$516)</f>
        <v>0</v>
      </c>
      <c r="J414" s="159">
        <f>SUMIF('EG-JUL'!$F$18:$F$516,PROVEEDORES!$D415,'EG-JUL'!S$18:S$516)</f>
        <v>0</v>
      </c>
      <c r="K414" s="159" t="str">
        <f t="shared" si="12"/>
        <v/>
      </c>
      <c r="L414" s="146" t="str">
        <f>IF(PROVEEDORES!G415="","",PROVEEDORES!G415)</f>
        <v/>
      </c>
    </row>
    <row r="415" spans="3:12" ht="17.45" customHeight="1" x14ac:dyDescent="0.2">
      <c r="C415" s="158">
        <f t="shared" si="13"/>
        <v>409</v>
      </c>
      <c r="D415" s="146" t="str">
        <f>IF(PROVEEDORES!E416="","",PROVEEDORES!E416)</f>
        <v/>
      </c>
      <c r="E415" s="146" t="str">
        <f>IF(PROVEEDORES!F416="","",PROVEEDORES!F416)</f>
        <v/>
      </c>
      <c r="F415" s="146" t="str">
        <f>IF(PROVEEDORES!D416="","",PROVEEDORES!D416)</f>
        <v/>
      </c>
      <c r="G415" s="159">
        <f>SUMIF('EG-JUL'!$F$18:$F$516,PROVEEDORES!$D416,'EG-JUL'!P$18:P$516)</f>
        <v>0</v>
      </c>
      <c r="H415" s="159">
        <f>SUMIF('EG-JUL'!$F$18:$F$516,PROVEEDORES!$D416,'EG-JUL'!Q$18:Q$516)</f>
        <v>0</v>
      </c>
      <c r="I415" s="159">
        <f>SUMIF('EG-JUL'!$F$18:$F$516,PROVEEDORES!$D416,'EG-JUL'!R$18:R$516)</f>
        <v>0</v>
      </c>
      <c r="J415" s="159">
        <f>SUMIF('EG-JUL'!$F$18:$F$516,PROVEEDORES!$D416,'EG-JUL'!S$18:S$516)</f>
        <v>0</v>
      </c>
      <c r="K415" s="159" t="str">
        <f t="shared" si="12"/>
        <v/>
      </c>
      <c r="L415" s="146" t="str">
        <f>IF(PROVEEDORES!G416="","",PROVEEDORES!G416)</f>
        <v/>
      </c>
    </row>
    <row r="416" spans="3:12" ht="17.45" customHeight="1" x14ac:dyDescent="0.2">
      <c r="C416" s="158">
        <f t="shared" si="13"/>
        <v>410</v>
      </c>
      <c r="D416" s="146" t="str">
        <f>IF(PROVEEDORES!E417="","",PROVEEDORES!E417)</f>
        <v/>
      </c>
      <c r="E416" s="146" t="str">
        <f>IF(PROVEEDORES!F417="","",PROVEEDORES!F417)</f>
        <v/>
      </c>
      <c r="F416" s="146" t="str">
        <f>IF(PROVEEDORES!D417="","",PROVEEDORES!D417)</f>
        <v/>
      </c>
      <c r="G416" s="159">
        <f>SUMIF('EG-JUL'!$F$18:$F$516,PROVEEDORES!$D417,'EG-JUL'!P$18:P$516)</f>
        <v>0</v>
      </c>
      <c r="H416" s="159">
        <f>SUMIF('EG-JUL'!$F$18:$F$516,PROVEEDORES!$D417,'EG-JUL'!Q$18:Q$516)</f>
        <v>0</v>
      </c>
      <c r="I416" s="159">
        <f>SUMIF('EG-JUL'!$F$18:$F$516,PROVEEDORES!$D417,'EG-JUL'!R$18:R$516)</f>
        <v>0</v>
      </c>
      <c r="J416" s="159">
        <f>SUMIF('EG-JUL'!$F$18:$F$516,PROVEEDORES!$D417,'EG-JUL'!S$18:S$516)</f>
        <v>0</v>
      </c>
      <c r="K416" s="159" t="str">
        <f t="shared" si="12"/>
        <v/>
      </c>
      <c r="L416" s="146" t="str">
        <f>IF(PROVEEDORES!G417="","",PROVEEDORES!G417)</f>
        <v/>
      </c>
    </row>
    <row r="417" spans="3:12" ht="17.45" customHeight="1" x14ac:dyDescent="0.2">
      <c r="C417" s="158">
        <f t="shared" si="13"/>
        <v>411</v>
      </c>
      <c r="D417" s="146" t="str">
        <f>IF(PROVEEDORES!E418="","",PROVEEDORES!E418)</f>
        <v/>
      </c>
      <c r="E417" s="146" t="str">
        <f>IF(PROVEEDORES!F418="","",PROVEEDORES!F418)</f>
        <v/>
      </c>
      <c r="F417" s="146" t="str">
        <f>IF(PROVEEDORES!D418="","",PROVEEDORES!D418)</f>
        <v/>
      </c>
      <c r="G417" s="159">
        <f>SUMIF('EG-JUL'!$F$18:$F$516,PROVEEDORES!$D418,'EG-JUL'!P$18:P$516)</f>
        <v>0</v>
      </c>
      <c r="H417" s="159">
        <f>SUMIF('EG-JUL'!$F$18:$F$516,PROVEEDORES!$D418,'EG-JUL'!Q$18:Q$516)</f>
        <v>0</v>
      </c>
      <c r="I417" s="159">
        <f>SUMIF('EG-JUL'!$F$18:$F$516,PROVEEDORES!$D418,'EG-JUL'!R$18:R$516)</f>
        <v>0</v>
      </c>
      <c r="J417" s="159">
        <f>SUMIF('EG-JUL'!$F$18:$F$516,PROVEEDORES!$D418,'EG-JUL'!S$18:S$516)</f>
        <v>0</v>
      </c>
      <c r="K417" s="159" t="str">
        <f t="shared" si="12"/>
        <v/>
      </c>
      <c r="L417" s="146" t="str">
        <f>IF(PROVEEDORES!G418="","",PROVEEDORES!G418)</f>
        <v/>
      </c>
    </row>
    <row r="418" spans="3:12" ht="17.45" customHeight="1" x14ac:dyDescent="0.2">
      <c r="C418" s="158">
        <f t="shared" si="13"/>
        <v>412</v>
      </c>
      <c r="D418" s="146" t="str">
        <f>IF(PROVEEDORES!E419="","",PROVEEDORES!E419)</f>
        <v/>
      </c>
      <c r="E418" s="146" t="str">
        <f>IF(PROVEEDORES!F419="","",PROVEEDORES!F419)</f>
        <v/>
      </c>
      <c r="F418" s="146" t="str">
        <f>IF(PROVEEDORES!D419="","",PROVEEDORES!D419)</f>
        <v/>
      </c>
      <c r="G418" s="159">
        <f>SUMIF('EG-JUL'!$F$18:$F$516,PROVEEDORES!$D419,'EG-JUL'!P$18:P$516)</f>
        <v>0</v>
      </c>
      <c r="H418" s="159">
        <f>SUMIF('EG-JUL'!$F$18:$F$516,PROVEEDORES!$D419,'EG-JUL'!Q$18:Q$516)</f>
        <v>0</v>
      </c>
      <c r="I418" s="159">
        <f>SUMIF('EG-JUL'!$F$18:$F$516,PROVEEDORES!$D419,'EG-JUL'!R$18:R$516)</f>
        <v>0</v>
      </c>
      <c r="J418" s="159">
        <f>SUMIF('EG-JUL'!$F$18:$F$516,PROVEEDORES!$D419,'EG-JUL'!S$18:S$516)</f>
        <v>0</v>
      </c>
      <c r="K418" s="159" t="str">
        <f t="shared" si="12"/>
        <v/>
      </c>
      <c r="L418" s="146" t="str">
        <f>IF(PROVEEDORES!G419="","",PROVEEDORES!G419)</f>
        <v/>
      </c>
    </row>
    <row r="419" spans="3:12" ht="17.45" customHeight="1" x14ac:dyDescent="0.2">
      <c r="C419" s="158">
        <f t="shared" si="13"/>
        <v>413</v>
      </c>
      <c r="D419" s="146" t="str">
        <f>IF(PROVEEDORES!E420="","",PROVEEDORES!E420)</f>
        <v/>
      </c>
      <c r="E419" s="146" t="str">
        <f>IF(PROVEEDORES!F420="","",PROVEEDORES!F420)</f>
        <v/>
      </c>
      <c r="F419" s="146" t="str">
        <f>IF(PROVEEDORES!D420="","",PROVEEDORES!D420)</f>
        <v/>
      </c>
      <c r="G419" s="159">
        <f>SUMIF('EG-JUL'!$F$18:$F$516,PROVEEDORES!$D420,'EG-JUL'!P$18:P$516)</f>
        <v>0</v>
      </c>
      <c r="H419" s="159">
        <f>SUMIF('EG-JUL'!$F$18:$F$516,PROVEEDORES!$D420,'EG-JUL'!Q$18:Q$516)</f>
        <v>0</v>
      </c>
      <c r="I419" s="159">
        <f>SUMIF('EG-JUL'!$F$18:$F$516,PROVEEDORES!$D420,'EG-JUL'!R$18:R$516)</f>
        <v>0</v>
      </c>
      <c r="J419" s="159">
        <f>SUMIF('EG-JUL'!$F$18:$F$516,PROVEEDORES!$D420,'EG-JUL'!S$18:S$516)</f>
        <v>0</v>
      </c>
      <c r="K419" s="159" t="str">
        <f t="shared" si="12"/>
        <v/>
      </c>
      <c r="L419" s="146" t="str">
        <f>IF(PROVEEDORES!G420="","",PROVEEDORES!G420)</f>
        <v/>
      </c>
    </row>
    <row r="420" spans="3:12" ht="17.45" customHeight="1" x14ac:dyDescent="0.2">
      <c r="C420" s="158">
        <f t="shared" si="13"/>
        <v>414</v>
      </c>
      <c r="D420" s="146" t="str">
        <f>IF(PROVEEDORES!E421="","",PROVEEDORES!E421)</f>
        <v/>
      </c>
      <c r="E420" s="146" t="str">
        <f>IF(PROVEEDORES!F421="","",PROVEEDORES!F421)</f>
        <v/>
      </c>
      <c r="F420" s="146" t="str">
        <f>IF(PROVEEDORES!D421="","",PROVEEDORES!D421)</f>
        <v/>
      </c>
      <c r="G420" s="159">
        <f>SUMIF('EG-JUL'!$F$18:$F$516,PROVEEDORES!$D421,'EG-JUL'!P$18:P$516)</f>
        <v>0</v>
      </c>
      <c r="H420" s="159">
        <f>SUMIF('EG-JUL'!$F$18:$F$516,PROVEEDORES!$D421,'EG-JUL'!Q$18:Q$516)</f>
        <v>0</v>
      </c>
      <c r="I420" s="159">
        <f>SUMIF('EG-JUL'!$F$18:$F$516,PROVEEDORES!$D421,'EG-JUL'!R$18:R$516)</f>
        <v>0</v>
      </c>
      <c r="J420" s="159">
        <f>SUMIF('EG-JUL'!$F$18:$F$516,PROVEEDORES!$D421,'EG-JUL'!S$18:S$516)</f>
        <v>0</v>
      </c>
      <c r="K420" s="159" t="str">
        <f t="shared" si="12"/>
        <v/>
      </c>
      <c r="L420" s="146" t="str">
        <f>IF(PROVEEDORES!G421="","",PROVEEDORES!G421)</f>
        <v/>
      </c>
    </row>
    <row r="421" spans="3:12" ht="17.45" customHeight="1" x14ac:dyDescent="0.2">
      <c r="C421" s="158">
        <f t="shared" si="13"/>
        <v>415</v>
      </c>
      <c r="D421" s="146" t="str">
        <f>IF(PROVEEDORES!E422="","",PROVEEDORES!E422)</f>
        <v/>
      </c>
      <c r="E421" s="146" t="str">
        <f>IF(PROVEEDORES!F422="","",PROVEEDORES!F422)</f>
        <v/>
      </c>
      <c r="F421" s="146" t="str">
        <f>IF(PROVEEDORES!D422="","",PROVEEDORES!D422)</f>
        <v/>
      </c>
      <c r="G421" s="159">
        <f>SUMIF('EG-JUL'!$F$18:$F$516,PROVEEDORES!$D422,'EG-JUL'!P$18:P$516)</f>
        <v>0</v>
      </c>
      <c r="H421" s="159">
        <f>SUMIF('EG-JUL'!$F$18:$F$516,PROVEEDORES!$D422,'EG-JUL'!Q$18:Q$516)</f>
        <v>0</v>
      </c>
      <c r="I421" s="159">
        <f>SUMIF('EG-JUL'!$F$18:$F$516,PROVEEDORES!$D422,'EG-JUL'!R$18:R$516)</f>
        <v>0</v>
      </c>
      <c r="J421" s="159">
        <f>SUMIF('EG-JUL'!$F$18:$F$516,PROVEEDORES!$D422,'EG-JUL'!S$18:S$516)</f>
        <v>0</v>
      </c>
      <c r="K421" s="159" t="str">
        <f t="shared" si="12"/>
        <v/>
      </c>
      <c r="L421" s="146" t="str">
        <f>IF(PROVEEDORES!G422="","",PROVEEDORES!G422)</f>
        <v/>
      </c>
    </row>
    <row r="422" spans="3:12" ht="17.45" customHeight="1" x14ac:dyDescent="0.2">
      <c r="C422" s="158">
        <f t="shared" si="13"/>
        <v>416</v>
      </c>
      <c r="D422" s="146" t="str">
        <f>IF(PROVEEDORES!E423="","",PROVEEDORES!E423)</f>
        <v/>
      </c>
      <c r="E422" s="146" t="str">
        <f>IF(PROVEEDORES!F423="","",PROVEEDORES!F423)</f>
        <v/>
      </c>
      <c r="F422" s="146" t="str">
        <f>IF(PROVEEDORES!D423="","",PROVEEDORES!D423)</f>
        <v/>
      </c>
      <c r="G422" s="159">
        <f>SUMIF('EG-JUL'!$F$18:$F$516,PROVEEDORES!$D423,'EG-JUL'!P$18:P$516)</f>
        <v>0</v>
      </c>
      <c r="H422" s="159">
        <f>SUMIF('EG-JUL'!$F$18:$F$516,PROVEEDORES!$D423,'EG-JUL'!Q$18:Q$516)</f>
        <v>0</v>
      </c>
      <c r="I422" s="159">
        <f>SUMIF('EG-JUL'!$F$18:$F$516,PROVEEDORES!$D423,'EG-JUL'!R$18:R$516)</f>
        <v>0</v>
      </c>
      <c r="J422" s="159">
        <f>SUMIF('EG-JUL'!$F$18:$F$516,PROVEEDORES!$D423,'EG-JUL'!S$18:S$516)</f>
        <v>0</v>
      </c>
      <c r="K422" s="159" t="str">
        <f t="shared" si="12"/>
        <v/>
      </c>
      <c r="L422" s="146" t="str">
        <f>IF(PROVEEDORES!G423="","",PROVEEDORES!G423)</f>
        <v/>
      </c>
    </row>
    <row r="423" spans="3:12" ht="17.45" customHeight="1" x14ac:dyDescent="0.2">
      <c r="C423" s="158">
        <f t="shared" si="13"/>
        <v>417</v>
      </c>
      <c r="D423" s="146" t="str">
        <f>IF(PROVEEDORES!E424="","",PROVEEDORES!E424)</f>
        <v/>
      </c>
      <c r="E423" s="146" t="str">
        <f>IF(PROVEEDORES!F424="","",PROVEEDORES!F424)</f>
        <v/>
      </c>
      <c r="F423" s="146" t="str">
        <f>IF(PROVEEDORES!D424="","",PROVEEDORES!D424)</f>
        <v/>
      </c>
      <c r="G423" s="159">
        <f>SUMIF('EG-JUL'!$F$18:$F$516,PROVEEDORES!$D424,'EG-JUL'!P$18:P$516)</f>
        <v>0</v>
      </c>
      <c r="H423" s="159">
        <f>SUMIF('EG-JUL'!$F$18:$F$516,PROVEEDORES!$D424,'EG-JUL'!Q$18:Q$516)</f>
        <v>0</v>
      </c>
      <c r="I423" s="159">
        <f>SUMIF('EG-JUL'!$F$18:$F$516,PROVEEDORES!$D424,'EG-JUL'!R$18:R$516)</f>
        <v>0</v>
      </c>
      <c r="J423" s="159">
        <f>SUMIF('EG-JUL'!$F$18:$F$516,PROVEEDORES!$D424,'EG-JUL'!S$18:S$516)</f>
        <v>0</v>
      </c>
      <c r="K423" s="159" t="str">
        <f t="shared" si="12"/>
        <v/>
      </c>
      <c r="L423" s="146" t="str">
        <f>IF(PROVEEDORES!G424="","",PROVEEDORES!G424)</f>
        <v/>
      </c>
    </row>
    <row r="424" spans="3:12" ht="17.45" customHeight="1" x14ac:dyDescent="0.2">
      <c r="C424" s="158">
        <f t="shared" si="13"/>
        <v>418</v>
      </c>
      <c r="D424" s="146" t="str">
        <f>IF(PROVEEDORES!E425="","",PROVEEDORES!E425)</f>
        <v/>
      </c>
      <c r="E424" s="146" t="str">
        <f>IF(PROVEEDORES!F425="","",PROVEEDORES!F425)</f>
        <v/>
      </c>
      <c r="F424" s="146" t="str">
        <f>IF(PROVEEDORES!D425="","",PROVEEDORES!D425)</f>
        <v/>
      </c>
      <c r="G424" s="159">
        <f>SUMIF('EG-JUL'!$F$18:$F$516,PROVEEDORES!$D425,'EG-JUL'!P$18:P$516)</f>
        <v>0</v>
      </c>
      <c r="H424" s="159">
        <f>SUMIF('EG-JUL'!$F$18:$F$516,PROVEEDORES!$D425,'EG-JUL'!Q$18:Q$516)</f>
        <v>0</v>
      </c>
      <c r="I424" s="159">
        <f>SUMIF('EG-JUL'!$F$18:$F$516,PROVEEDORES!$D425,'EG-JUL'!R$18:R$516)</f>
        <v>0</v>
      </c>
      <c r="J424" s="159">
        <f>SUMIF('EG-JUL'!$F$18:$F$516,PROVEEDORES!$D425,'EG-JUL'!S$18:S$516)</f>
        <v>0</v>
      </c>
      <c r="K424" s="159" t="str">
        <f t="shared" si="12"/>
        <v/>
      </c>
      <c r="L424" s="146" t="str">
        <f>IF(PROVEEDORES!G425="","",PROVEEDORES!G425)</f>
        <v/>
      </c>
    </row>
    <row r="425" spans="3:12" ht="17.45" customHeight="1" x14ac:dyDescent="0.2">
      <c r="C425" s="158">
        <f t="shared" si="13"/>
        <v>419</v>
      </c>
      <c r="D425" s="146" t="str">
        <f>IF(PROVEEDORES!E426="","",PROVEEDORES!E426)</f>
        <v/>
      </c>
      <c r="E425" s="146" t="str">
        <f>IF(PROVEEDORES!F426="","",PROVEEDORES!F426)</f>
        <v/>
      </c>
      <c r="F425" s="146" t="str">
        <f>IF(PROVEEDORES!D426="","",PROVEEDORES!D426)</f>
        <v/>
      </c>
      <c r="G425" s="159">
        <f>SUMIF('EG-JUL'!$F$18:$F$516,PROVEEDORES!$D426,'EG-JUL'!P$18:P$516)</f>
        <v>0</v>
      </c>
      <c r="H425" s="159">
        <f>SUMIF('EG-JUL'!$F$18:$F$516,PROVEEDORES!$D426,'EG-JUL'!Q$18:Q$516)</f>
        <v>0</v>
      </c>
      <c r="I425" s="159">
        <f>SUMIF('EG-JUL'!$F$18:$F$516,PROVEEDORES!$D426,'EG-JUL'!R$18:R$516)</f>
        <v>0</v>
      </c>
      <c r="J425" s="159">
        <f>SUMIF('EG-JUL'!$F$18:$F$516,PROVEEDORES!$D426,'EG-JUL'!S$18:S$516)</f>
        <v>0</v>
      </c>
      <c r="K425" s="159" t="str">
        <f t="shared" si="12"/>
        <v/>
      </c>
      <c r="L425" s="146" t="str">
        <f>IF(PROVEEDORES!G426="","",PROVEEDORES!G426)</f>
        <v/>
      </c>
    </row>
    <row r="426" spans="3:12" ht="17.45" customHeight="1" x14ac:dyDescent="0.2">
      <c r="C426" s="158">
        <f t="shared" si="13"/>
        <v>420</v>
      </c>
      <c r="D426" s="146" t="str">
        <f>IF(PROVEEDORES!E427="","",PROVEEDORES!E427)</f>
        <v/>
      </c>
      <c r="E426" s="146" t="str">
        <f>IF(PROVEEDORES!F427="","",PROVEEDORES!F427)</f>
        <v/>
      </c>
      <c r="F426" s="146" t="str">
        <f>IF(PROVEEDORES!D427="","",PROVEEDORES!D427)</f>
        <v/>
      </c>
      <c r="G426" s="159">
        <f>SUMIF('EG-JUL'!$F$18:$F$516,PROVEEDORES!$D427,'EG-JUL'!P$18:P$516)</f>
        <v>0</v>
      </c>
      <c r="H426" s="159">
        <f>SUMIF('EG-JUL'!$F$18:$F$516,PROVEEDORES!$D427,'EG-JUL'!Q$18:Q$516)</f>
        <v>0</v>
      </c>
      <c r="I426" s="159">
        <f>SUMIF('EG-JUL'!$F$18:$F$516,PROVEEDORES!$D427,'EG-JUL'!R$18:R$516)</f>
        <v>0</v>
      </c>
      <c r="J426" s="159">
        <f>SUMIF('EG-JUL'!$F$18:$F$516,PROVEEDORES!$D427,'EG-JUL'!S$18:S$516)</f>
        <v>0</v>
      </c>
      <c r="K426" s="159" t="str">
        <f t="shared" si="12"/>
        <v/>
      </c>
      <c r="L426" s="146" t="str">
        <f>IF(PROVEEDORES!G427="","",PROVEEDORES!G427)</f>
        <v/>
      </c>
    </row>
    <row r="427" spans="3:12" ht="17.45" customHeight="1" x14ac:dyDescent="0.2">
      <c r="C427" s="158">
        <f t="shared" si="13"/>
        <v>421</v>
      </c>
      <c r="D427" s="146" t="str">
        <f>IF(PROVEEDORES!E428="","",PROVEEDORES!E428)</f>
        <v/>
      </c>
      <c r="E427" s="146" t="str">
        <f>IF(PROVEEDORES!F428="","",PROVEEDORES!F428)</f>
        <v/>
      </c>
      <c r="F427" s="146" t="str">
        <f>IF(PROVEEDORES!D428="","",PROVEEDORES!D428)</f>
        <v/>
      </c>
      <c r="G427" s="159">
        <f>SUMIF('EG-JUL'!$F$18:$F$516,PROVEEDORES!$D428,'EG-JUL'!P$18:P$516)</f>
        <v>0</v>
      </c>
      <c r="H427" s="159">
        <f>SUMIF('EG-JUL'!$F$18:$F$516,PROVEEDORES!$D428,'EG-JUL'!Q$18:Q$516)</f>
        <v>0</v>
      </c>
      <c r="I427" s="159">
        <f>SUMIF('EG-JUL'!$F$18:$F$516,PROVEEDORES!$D428,'EG-JUL'!R$18:R$516)</f>
        <v>0</v>
      </c>
      <c r="J427" s="159">
        <f>SUMIF('EG-JUL'!$F$18:$F$516,PROVEEDORES!$D428,'EG-JUL'!S$18:S$516)</f>
        <v>0</v>
      </c>
      <c r="K427" s="159" t="str">
        <f t="shared" si="12"/>
        <v/>
      </c>
      <c r="L427" s="146" t="str">
        <f>IF(PROVEEDORES!G428="","",PROVEEDORES!G428)</f>
        <v/>
      </c>
    </row>
    <row r="428" spans="3:12" ht="17.45" customHeight="1" x14ac:dyDescent="0.2">
      <c r="C428" s="158">
        <f t="shared" si="13"/>
        <v>422</v>
      </c>
      <c r="D428" s="146" t="str">
        <f>IF(PROVEEDORES!E429="","",PROVEEDORES!E429)</f>
        <v/>
      </c>
      <c r="E428" s="146" t="str">
        <f>IF(PROVEEDORES!F429="","",PROVEEDORES!F429)</f>
        <v/>
      </c>
      <c r="F428" s="146" t="str">
        <f>IF(PROVEEDORES!D429="","",PROVEEDORES!D429)</f>
        <v/>
      </c>
      <c r="G428" s="159">
        <f>SUMIF('EG-JUL'!$F$18:$F$516,PROVEEDORES!$D429,'EG-JUL'!P$18:P$516)</f>
        <v>0</v>
      </c>
      <c r="H428" s="159">
        <f>SUMIF('EG-JUL'!$F$18:$F$516,PROVEEDORES!$D429,'EG-JUL'!Q$18:Q$516)</f>
        <v>0</v>
      </c>
      <c r="I428" s="159">
        <f>SUMIF('EG-JUL'!$F$18:$F$516,PROVEEDORES!$D429,'EG-JUL'!R$18:R$516)</f>
        <v>0</v>
      </c>
      <c r="J428" s="159">
        <f>SUMIF('EG-JUL'!$F$18:$F$516,PROVEEDORES!$D429,'EG-JUL'!S$18:S$516)</f>
        <v>0</v>
      </c>
      <c r="K428" s="159" t="str">
        <f t="shared" si="12"/>
        <v/>
      </c>
      <c r="L428" s="146" t="str">
        <f>IF(PROVEEDORES!G429="","",PROVEEDORES!G429)</f>
        <v/>
      </c>
    </row>
    <row r="429" spans="3:12" ht="17.45" customHeight="1" x14ac:dyDescent="0.2">
      <c r="C429" s="158">
        <f t="shared" si="13"/>
        <v>423</v>
      </c>
      <c r="D429" s="146" t="str">
        <f>IF(PROVEEDORES!E430="","",PROVEEDORES!E430)</f>
        <v/>
      </c>
      <c r="E429" s="146" t="str">
        <f>IF(PROVEEDORES!F430="","",PROVEEDORES!F430)</f>
        <v/>
      </c>
      <c r="F429" s="146" t="str">
        <f>IF(PROVEEDORES!D430="","",PROVEEDORES!D430)</f>
        <v/>
      </c>
      <c r="G429" s="159">
        <f>SUMIF('EG-JUL'!$F$18:$F$516,PROVEEDORES!$D430,'EG-JUL'!P$18:P$516)</f>
        <v>0</v>
      </c>
      <c r="H429" s="159">
        <f>SUMIF('EG-JUL'!$F$18:$F$516,PROVEEDORES!$D430,'EG-JUL'!Q$18:Q$516)</f>
        <v>0</v>
      </c>
      <c r="I429" s="159">
        <f>SUMIF('EG-JUL'!$F$18:$F$516,PROVEEDORES!$D430,'EG-JUL'!R$18:R$516)</f>
        <v>0</v>
      </c>
      <c r="J429" s="159">
        <f>SUMIF('EG-JUL'!$F$18:$F$516,PROVEEDORES!$D430,'EG-JUL'!S$18:S$516)</f>
        <v>0</v>
      </c>
      <c r="K429" s="159" t="str">
        <f t="shared" si="12"/>
        <v/>
      </c>
      <c r="L429" s="146" t="str">
        <f>IF(PROVEEDORES!G430="","",PROVEEDORES!G430)</f>
        <v/>
      </c>
    </row>
    <row r="430" spans="3:12" ht="17.45" customHeight="1" x14ac:dyDescent="0.2">
      <c r="C430" s="158">
        <f t="shared" si="13"/>
        <v>424</v>
      </c>
      <c r="D430" s="146" t="str">
        <f>IF(PROVEEDORES!E431="","",PROVEEDORES!E431)</f>
        <v/>
      </c>
      <c r="E430" s="146" t="str">
        <f>IF(PROVEEDORES!F431="","",PROVEEDORES!F431)</f>
        <v/>
      </c>
      <c r="F430" s="146" t="str">
        <f>IF(PROVEEDORES!D431="","",PROVEEDORES!D431)</f>
        <v/>
      </c>
      <c r="G430" s="159">
        <f>SUMIF('EG-JUL'!$F$18:$F$516,PROVEEDORES!$D431,'EG-JUL'!P$18:P$516)</f>
        <v>0</v>
      </c>
      <c r="H430" s="159">
        <f>SUMIF('EG-JUL'!$F$18:$F$516,PROVEEDORES!$D431,'EG-JUL'!Q$18:Q$516)</f>
        <v>0</v>
      </c>
      <c r="I430" s="159">
        <f>SUMIF('EG-JUL'!$F$18:$F$516,PROVEEDORES!$D431,'EG-JUL'!R$18:R$516)</f>
        <v>0</v>
      </c>
      <c r="J430" s="159">
        <f>SUMIF('EG-JUL'!$F$18:$F$516,PROVEEDORES!$D431,'EG-JUL'!S$18:S$516)</f>
        <v>0</v>
      </c>
      <c r="K430" s="159" t="str">
        <f t="shared" si="12"/>
        <v/>
      </c>
      <c r="L430" s="146" t="str">
        <f>IF(PROVEEDORES!G431="","",PROVEEDORES!G431)</f>
        <v/>
      </c>
    </row>
    <row r="431" spans="3:12" ht="17.45" customHeight="1" x14ac:dyDescent="0.2">
      <c r="C431" s="158">
        <f t="shared" si="13"/>
        <v>425</v>
      </c>
      <c r="D431" s="146" t="str">
        <f>IF(PROVEEDORES!E432="","",PROVEEDORES!E432)</f>
        <v/>
      </c>
      <c r="E431" s="146" t="str">
        <f>IF(PROVEEDORES!F432="","",PROVEEDORES!F432)</f>
        <v/>
      </c>
      <c r="F431" s="146" t="str">
        <f>IF(PROVEEDORES!D432="","",PROVEEDORES!D432)</f>
        <v/>
      </c>
      <c r="G431" s="159">
        <f>SUMIF('EG-JUL'!$F$18:$F$516,PROVEEDORES!$D432,'EG-JUL'!P$18:P$516)</f>
        <v>0</v>
      </c>
      <c r="H431" s="159">
        <f>SUMIF('EG-JUL'!$F$18:$F$516,PROVEEDORES!$D432,'EG-JUL'!Q$18:Q$516)</f>
        <v>0</v>
      </c>
      <c r="I431" s="159">
        <f>SUMIF('EG-JUL'!$F$18:$F$516,PROVEEDORES!$D432,'EG-JUL'!R$18:R$516)</f>
        <v>0</v>
      </c>
      <c r="J431" s="159">
        <f>SUMIF('EG-JUL'!$F$18:$F$516,PROVEEDORES!$D432,'EG-JUL'!S$18:S$516)</f>
        <v>0</v>
      </c>
      <c r="K431" s="159" t="str">
        <f t="shared" si="12"/>
        <v/>
      </c>
      <c r="L431" s="146" t="str">
        <f>IF(PROVEEDORES!G432="","",PROVEEDORES!G432)</f>
        <v/>
      </c>
    </row>
    <row r="432" spans="3:12" ht="17.45" customHeight="1" x14ac:dyDescent="0.2">
      <c r="C432" s="158">
        <f t="shared" si="13"/>
        <v>426</v>
      </c>
      <c r="D432" s="146" t="str">
        <f>IF(PROVEEDORES!E433="","",PROVEEDORES!E433)</f>
        <v/>
      </c>
      <c r="E432" s="146" t="str">
        <f>IF(PROVEEDORES!F433="","",PROVEEDORES!F433)</f>
        <v/>
      </c>
      <c r="F432" s="146" t="str">
        <f>IF(PROVEEDORES!D433="","",PROVEEDORES!D433)</f>
        <v/>
      </c>
      <c r="G432" s="159">
        <f>SUMIF('EG-JUL'!$F$18:$F$516,PROVEEDORES!$D433,'EG-JUL'!P$18:P$516)</f>
        <v>0</v>
      </c>
      <c r="H432" s="159">
        <f>SUMIF('EG-JUL'!$F$18:$F$516,PROVEEDORES!$D433,'EG-JUL'!Q$18:Q$516)</f>
        <v>0</v>
      </c>
      <c r="I432" s="159">
        <f>SUMIF('EG-JUL'!$F$18:$F$516,PROVEEDORES!$D433,'EG-JUL'!R$18:R$516)</f>
        <v>0</v>
      </c>
      <c r="J432" s="159">
        <f>SUMIF('EG-JUL'!$F$18:$F$516,PROVEEDORES!$D433,'EG-JUL'!S$18:S$516)</f>
        <v>0</v>
      </c>
      <c r="K432" s="159" t="str">
        <f t="shared" si="12"/>
        <v/>
      </c>
      <c r="L432" s="146" t="str">
        <f>IF(PROVEEDORES!G433="","",PROVEEDORES!G433)</f>
        <v/>
      </c>
    </row>
    <row r="433" spans="3:12" ht="17.45" customHeight="1" x14ac:dyDescent="0.2">
      <c r="C433" s="158">
        <f t="shared" si="13"/>
        <v>427</v>
      </c>
      <c r="D433" s="146" t="str">
        <f>IF(PROVEEDORES!E434="","",PROVEEDORES!E434)</f>
        <v/>
      </c>
      <c r="E433" s="146" t="str">
        <f>IF(PROVEEDORES!F434="","",PROVEEDORES!F434)</f>
        <v/>
      </c>
      <c r="F433" s="146" t="str">
        <f>IF(PROVEEDORES!D434="","",PROVEEDORES!D434)</f>
        <v/>
      </c>
      <c r="G433" s="159">
        <f>SUMIF('EG-JUL'!$F$18:$F$516,PROVEEDORES!$D434,'EG-JUL'!P$18:P$516)</f>
        <v>0</v>
      </c>
      <c r="H433" s="159">
        <f>SUMIF('EG-JUL'!$F$18:$F$516,PROVEEDORES!$D434,'EG-JUL'!Q$18:Q$516)</f>
        <v>0</v>
      </c>
      <c r="I433" s="159">
        <f>SUMIF('EG-JUL'!$F$18:$F$516,PROVEEDORES!$D434,'EG-JUL'!R$18:R$516)</f>
        <v>0</v>
      </c>
      <c r="J433" s="159">
        <f>SUMIF('EG-JUL'!$F$18:$F$516,PROVEEDORES!$D434,'EG-JUL'!S$18:S$516)</f>
        <v>0</v>
      </c>
      <c r="K433" s="159" t="str">
        <f t="shared" si="12"/>
        <v/>
      </c>
      <c r="L433" s="146" t="str">
        <f>IF(PROVEEDORES!G434="","",PROVEEDORES!G434)</f>
        <v/>
      </c>
    </row>
    <row r="434" spans="3:12" ht="17.45" customHeight="1" x14ac:dyDescent="0.2">
      <c r="C434" s="158">
        <f t="shared" si="13"/>
        <v>428</v>
      </c>
      <c r="D434" s="146" t="str">
        <f>IF(PROVEEDORES!E435="","",PROVEEDORES!E435)</f>
        <v/>
      </c>
      <c r="E434" s="146" t="str">
        <f>IF(PROVEEDORES!F435="","",PROVEEDORES!F435)</f>
        <v/>
      </c>
      <c r="F434" s="146" t="str">
        <f>IF(PROVEEDORES!D435="","",PROVEEDORES!D435)</f>
        <v/>
      </c>
      <c r="G434" s="159">
        <f>SUMIF('EG-JUL'!$F$18:$F$516,PROVEEDORES!$D435,'EG-JUL'!P$18:P$516)</f>
        <v>0</v>
      </c>
      <c r="H434" s="159">
        <f>SUMIF('EG-JUL'!$F$18:$F$516,PROVEEDORES!$D435,'EG-JUL'!Q$18:Q$516)</f>
        <v>0</v>
      </c>
      <c r="I434" s="159">
        <f>SUMIF('EG-JUL'!$F$18:$F$516,PROVEEDORES!$D435,'EG-JUL'!R$18:R$516)</f>
        <v>0</v>
      </c>
      <c r="J434" s="159">
        <f>SUMIF('EG-JUL'!$F$18:$F$516,PROVEEDORES!$D435,'EG-JUL'!S$18:S$516)</f>
        <v>0</v>
      </c>
      <c r="K434" s="159" t="str">
        <f t="shared" si="12"/>
        <v/>
      </c>
      <c r="L434" s="146" t="str">
        <f>IF(PROVEEDORES!G435="","",PROVEEDORES!G435)</f>
        <v/>
      </c>
    </row>
    <row r="435" spans="3:12" ht="17.45" customHeight="1" x14ac:dyDescent="0.2">
      <c r="C435" s="158">
        <f t="shared" si="13"/>
        <v>429</v>
      </c>
      <c r="D435" s="146" t="str">
        <f>IF(PROVEEDORES!E436="","",PROVEEDORES!E436)</f>
        <v/>
      </c>
      <c r="E435" s="146" t="str">
        <f>IF(PROVEEDORES!F436="","",PROVEEDORES!F436)</f>
        <v/>
      </c>
      <c r="F435" s="146" t="str">
        <f>IF(PROVEEDORES!D436="","",PROVEEDORES!D436)</f>
        <v/>
      </c>
      <c r="G435" s="159">
        <f>SUMIF('EG-JUL'!$F$18:$F$516,PROVEEDORES!$D436,'EG-JUL'!P$18:P$516)</f>
        <v>0</v>
      </c>
      <c r="H435" s="159">
        <f>SUMIF('EG-JUL'!$F$18:$F$516,PROVEEDORES!$D436,'EG-JUL'!Q$18:Q$516)</f>
        <v>0</v>
      </c>
      <c r="I435" s="159">
        <f>SUMIF('EG-JUL'!$F$18:$F$516,PROVEEDORES!$D436,'EG-JUL'!R$18:R$516)</f>
        <v>0</v>
      </c>
      <c r="J435" s="159">
        <f>SUMIF('EG-JUL'!$F$18:$F$516,PROVEEDORES!$D436,'EG-JUL'!S$18:S$516)</f>
        <v>0</v>
      </c>
      <c r="K435" s="159" t="str">
        <f t="shared" si="12"/>
        <v/>
      </c>
      <c r="L435" s="146" t="str">
        <f>IF(PROVEEDORES!G436="","",PROVEEDORES!G436)</f>
        <v/>
      </c>
    </row>
    <row r="436" spans="3:12" ht="17.45" customHeight="1" x14ac:dyDescent="0.2">
      <c r="C436" s="158">
        <f t="shared" si="13"/>
        <v>430</v>
      </c>
      <c r="D436" s="146" t="str">
        <f>IF(PROVEEDORES!E437="","",PROVEEDORES!E437)</f>
        <v/>
      </c>
      <c r="E436" s="146" t="str">
        <f>IF(PROVEEDORES!F437="","",PROVEEDORES!F437)</f>
        <v/>
      </c>
      <c r="F436" s="146" t="str">
        <f>IF(PROVEEDORES!D437="","",PROVEEDORES!D437)</f>
        <v/>
      </c>
      <c r="G436" s="159">
        <f>SUMIF('EG-JUL'!$F$18:$F$516,PROVEEDORES!$D437,'EG-JUL'!P$18:P$516)</f>
        <v>0</v>
      </c>
      <c r="H436" s="159">
        <f>SUMIF('EG-JUL'!$F$18:$F$516,PROVEEDORES!$D437,'EG-JUL'!Q$18:Q$516)</f>
        <v>0</v>
      </c>
      <c r="I436" s="159">
        <f>SUMIF('EG-JUL'!$F$18:$F$516,PROVEEDORES!$D437,'EG-JUL'!R$18:R$516)</f>
        <v>0</v>
      </c>
      <c r="J436" s="159">
        <f>SUMIF('EG-JUL'!$F$18:$F$516,PROVEEDORES!$D437,'EG-JUL'!S$18:S$516)</f>
        <v>0</v>
      </c>
      <c r="K436" s="159" t="str">
        <f t="shared" si="12"/>
        <v/>
      </c>
      <c r="L436" s="146" t="str">
        <f>IF(PROVEEDORES!G437="","",PROVEEDORES!G437)</f>
        <v/>
      </c>
    </row>
    <row r="437" spans="3:12" ht="17.45" customHeight="1" x14ac:dyDescent="0.2">
      <c r="C437" s="158">
        <f t="shared" si="13"/>
        <v>431</v>
      </c>
      <c r="D437" s="146" t="str">
        <f>IF(PROVEEDORES!E438="","",PROVEEDORES!E438)</f>
        <v/>
      </c>
      <c r="E437" s="146" t="str">
        <f>IF(PROVEEDORES!F438="","",PROVEEDORES!F438)</f>
        <v/>
      </c>
      <c r="F437" s="146" t="str">
        <f>IF(PROVEEDORES!D438="","",PROVEEDORES!D438)</f>
        <v/>
      </c>
      <c r="G437" s="159">
        <f>SUMIF('EG-JUL'!$F$18:$F$516,PROVEEDORES!$D438,'EG-JUL'!P$18:P$516)</f>
        <v>0</v>
      </c>
      <c r="H437" s="159">
        <f>SUMIF('EG-JUL'!$F$18:$F$516,PROVEEDORES!$D438,'EG-JUL'!Q$18:Q$516)</f>
        <v>0</v>
      </c>
      <c r="I437" s="159">
        <f>SUMIF('EG-JUL'!$F$18:$F$516,PROVEEDORES!$D438,'EG-JUL'!R$18:R$516)</f>
        <v>0</v>
      </c>
      <c r="J437" s="159">
        <f>SUMIF('EG-JUL'!$F$18:$F$516,PROVEEDORES!$D438,'EG-JUL'!S$18:S$516)</f>
        <v>0</v>
      </c>
      <c r="K437" s="159" t="str">
        <f t="shared" si="12"/>
        <v/>
      </c>
      <c r="L437" s="146" t="str">
        <f>IF(PROVEEDORES!G438="","",PROVEEDORES!G438)</f>
        <v/>
      </c>
    </row>
    <row r="438" spans="3:12" ht="17.45" customHeight="1" x14ac:dyDescent="0.2">
      <c r="C438" s="158">
        <f t="shared" si="13"/>
        <v>432</v>
      </c>
      <c r="D438" s="146" t="str">
        <f>IF(PROVEEDORES!E439="","",PROVEEDORES!E439)</f>
        <v/>
      </c>
      <c r="E438" s="146" t="str">
        <f>IF(PROVEEDORES!F439="","",PROVEEDORES!F439)</f>
        <v/>
      </c>
      <c r="F438" s="146" t="str">
        <f>IF(PROVEEDORES!D439="","",PROVEEDORES!D439)</f>
        <v/>
      </c>
      <c r="G438" s="159">
        <f>SUMIF('EG-JUL'!$F$18:$F$516,PROVEEDORES!$D439,'EG-JUL'!P$18:P$516)</f>
        <v>0</v>
      </c>
      <c r="H438" s="159">
        <f>SUMIF('EG-JUL'!$F$18:$F$516,PROVEEDORES!$D439,'EG-JUL'!Q$18:Q$516)</f>
        <v>0</v>
      </c>
      <c r="I438" s="159">
        <f>SUMIF('EG-JUL'!$F$18:$F$516,PROVEEDORES!$D439,'EG-JUL'!R$18:R$516)</f>
        <v>0</v>
      </c>
      <c r="J438" s="159">
        <f>SUMIF('EG-JUL'!$F$18:$F$516,PROVEEDORES!$D439,'EG-JUL'!S$18:S$516)</f>
        <v>0</v>
      </c>
      <c r="K438" s="159" t="str">
        <f t="shared" si="12"/>
        <v/>
      </c>
      <c r="L438" s="146" t="str">
        <f>IF(PROVEEDORES!G439="","",PROVEEDORES!G439)</f>
        <v/>
      </c>
    </row>
    <row r="439" spans="3:12" ht="17.45" customHeight="1" x14ac:dyDescent="0.2">
      <c r="C439" s="158">
        <f t="shared" si="13"/>
        <v>433</v>
      </c>
      <c r="D439" s="146" t="str">
        <f>IF(PROVEEDORES!E440="","",PROVEEDORES!E440)</f>
        <v/>
      </c>
      <c r="E439" s="146" t="str">
        <f>IF(PROVEEDORES!F440="","",PROVEEDORES!F440)</f>
        <v/>
      </c>
      <c r="F439" s="146" t="str">
        <f>IF(PROVEEDORES!D440="","",PROVEEDORES!D440)</f>
        <v/>
      </c>
      <c r="G439" s="159">
        <f>SUMIF('EG-JUL'!$F$18:$F$516,PROVEEDORES!$D440,'EG-JUL'!P$18:P$516)</f>
        <v>0</v>
      </c>
      <c r="H439" s="159">
        <f>SUMIF('EG-JUL'!$F$18:$F$516,PROVEEDORES!$D440,'EG-JUL'!Q$18:Q$516)</f>
        <v>0</v>
      </c>
      <c r="I439" s="159">
        <f>SUMIF('EG-JUL'!$F$18:$F$516,PROVEEDORES!$D440,'EG-JUL'!R$18:R$516)</f>
        <v>0</v>
      </c>
      <c r="J439" s="159">
        <f>SUMIF('EG-JUL'!$F$18:$F$516,PROVEEDORES!$D440,'EG-JUL'!S$18:S$516)</f>
        <v>0</v>
      </c>
      <c r="K439" s="159" t="str">
        <f t="shared" si="12"/>
        <v/>
      </c>
      <c r="L439" s="146" t="str">
        <f>IF(PROVEEDORES!G440="","",PROVEEDORES!G440)</f>
        <v/>
      </c>
    </row>
    <row r="440" spans="3:12" ht="17.45" customHeight="1" x14ac:dyDescent="0.2">
      <c r="C440" s="158">
        <f t="shared" si="13"/>
        <v>434</v>
      </c>
      <c r="D440" s="146" t="str">
        <f>IF(PROVEEDORES!E441="","",PROVEEDORES!E441)</f>
        <v/>
      </c>
      <c r="E440" s="146" t="str">
        <f>IF(PROVEEDORES!F441="","",PROVEEDORES!F441)</f>
        <v/>
      </c>
      <c r="F440" s="146" t="str">
        <f>IF(PROVEEDORES!D441="","",PROVEEDORES!D441)</f>
        <v/>
      </c>
      <c r="G440" s="159">
        <f>SUMIF('EG-JUL'!$F$18:$F$516,PROVEEDORES!$D441,'EG-JUL'!P$18:P$516)</f>
        <v>0</v>
      </c>
      <c r="H440" s="159">
        <f>SUMIF('EG-JUL'!$F$18:$F$516,PROVEEDORES!$D441,'EG-JUL'!Q$18:Q$516)</f>
        <v>0</v>
      </c>
      <c r="I440" s="159">
        <f>SUMIF('EG-JUL'!$F$18:$F$516,PROVEEDORES!$D441,'EG-JUL'!R$18:R$516)</f>
        <v>0</v>
      </c>
      <c r="J440" s="159">
        <f>SUMIF('EG-JUL'!$F$18:$F$516,PROVEEDORES!$D441,'EG-JUL'!S$18:S$516)</f>
        <v>0</v>
      </c>
      <c r="K440" s="159" t="str">
        <f t="shared" si="12"/>
        <v/>
      </c>
      <c r="L440" s="146" t="str">
        <f>IF(PROVEEDORES!G441="","",PROVEEDORES!G441)</f>
        <v/>
      </c>
    </row>
    <row r="441" spans="3:12" ht="17.45" customHeight="1" x14ac:dyDescent="0.2">
      <c r="C441" s="158">
        <f t="shared" si="13"/>
        <v>435</v>
      </c>
      <c r="D441" s="146" t="str">
        <f>IF(PROVEEDORES!E442="","",PROVEEDORES!E442)</f>
        <v/>
      </c>
      <c r="E441" s="146" t="str">
        <f>IF(PROVEEDORES!F442="","",PROVEEDORES!F442)</f>
        <v/>
      </c>
      <c r="F441" s="146" t="str">
        <f>IF(PROVEEDORES!D442="","",PROVEEDORES!D442)</f>
        <v/>
      </c>
      <c r="G441" s="159">
        <f>SUMIF('EG-JUL'!$F$18:$F$516,PROVEEDORES!$D442,'EG-JUL'!P$18:P$516)</f>
        <v>0</v>
      </c>
      <c r="H441" s="159">
        <f>SUMIF('EG-JUL'!$F$18:$F$516,PROVEEDORES!$D442,'EG-JUL'!Q$18:Q$516)</f>
        <v>0</v>
      </c>
      <c r="I441" s="159">
        <f>SUMIF('EG-JUL'!$F$18:$F$516,PROVEEDORES!$D442,'EG-JUL'!R$18:R$516)</f>
        <v>0</v>
      </c>
      <c r="J441" s="159">
        <f>SUMIF('EG-JUL'!$F$18:$F$516,PROVEEDORES!$D442,'EG-JUL'!S$18:S$516)</f>
        <v>0</v>
      </c>
      <c r="K441" s="159" t="str">
        <f t="shared" si="12"/>
        <v/>
      </c>
      <c r="L441" s="146" t="str">
        <f>IF(PROVEEDORES!G442="","",PROVEEDORES!G442)</f>
        <v/>
      </c>
    </row>
    <row r="442" spans="3:12" ht="17.45" customHeight="1" x14ac:dyDescent="0.2">
      <c r="C442" s="158">
        <f t="shared" si="13"/>
        <v>436</v>
      </c>
      <c r="D442" s="146" t="str">
        <f>IF(PROVEEDORES!E443="","",PROVEEDORES!E443)</f>
        <v/>
      </c>
      <c r="E442" s="146" t="str">
        <f>IF(PROVEEDORES!F443="","",PROVEEDORES!F443)</f>
        <v/>
      </c>
      <c r="F442" s="146" t="str">
        <f>IF(PROVEEDORES!D443="","",PROVEEDORES!D443)</f>
        <v/>
      </c>
      <c r="G442" s="159">
        <f>SUMIF('EG-JUL'!$F$18:$F$516,PROVEEDORES!$D443,'EG-JUL'!P$18:P$516)</f>
        <v>0</v>
      </c>
      <c r="H442" s="159">
        <f>SUMIF('EG-JUL'!$F$18:$F$516,PROVEEDORES!$D443,'EG-JUL'!Q$18:Q$516)</f>
        <v>0</v>
      </c>
      <c r="I442" s="159">
        <f>SUMIF('EG-JUL'!$F$18:$F$516,PROVEEDORES!$D443,'EG-JUL'!R$18:R$516)</f>
        <v>0</v>
      </c>
      <c r="J442" s="159">
        <f>SUMIF('EG-JUL'!$F$18:$F$516,PROVEEDORES!$D443,'EG-JUL'!S$18:S$516)</f>
        <v>0</v>
      </c>
      <c r="K442" s="159" t="str">
        <f t="shared" si="12"/>
        <v/>
      </c>
      <c r="L442" s="146" t="str">
        <f>IF(PROVEEDORES!G443="","",PROVEEDORES!G443)</f>
        <v/>
      </c>
    </row>
    <row r="443" spans="3:12" ht="17.45" customHeight="1" x14ac:dyDescent="0.2">
      <c r="C443" s="158">
        <f t="shared" si="13"/>
        <v>437</v>
      </c>
      <c r="D443" s="146" t="str">
        <f>IF(PROVEEDORES!E444="","",PROVEEDORES!E444)</f>
        <v/>
      </c>
      <c r="E443" s="146" t="str">
        <f>IF(PROVEEDORES!F444="","",PROVEEDORES!F444)</f>
        <v/>
      </c>
      <c r="F443" s="146" t="str">
        <f>IF(PROVEEDORES!D444="","",PROVEEDORES!D444)</f>
        <v/>
      </c>
      <c r="G443" s="159">
        <f>SUMIF('EG-JUL'!$F$18:$F$516,PROVEEDORES!$D444,'EG-JUL'!P$18:P$516)</f>
        <v>0</v>
      </c>
      <c r="H443" s="159">
        <f>SUMIF('EG-JUL'!$F$18:$F$516,PROVEEDORES!$D444,'EG-JUL'!Q$18:Q$516)</f>
        <v>0</v>
      </c>
      <c r="I443" s="159">
        <f>SUMIF('EG-JUL'!$F$18:$F$516,PROVEEDORES!$D444,'EG-JUL'!R$18:R$516)</f>
        <v>0</v>
      </c>
      <c r="J443" s="159">
        <f>SUMIF('EG-JUL'!$F$18:$F$516,PROVEEDORES!$D444,'EG-JUL'!S$18:S$516)</f>
        <v>0</v>
      </c>
      <c r="K443" s="159" t="str">
        <f t="shared" si="12"/>
        <v/>
      </c>
      <c r="L443" s="146" t="str">
        <f>IF(PROVEEDORES!G444="","",PROVEEDORES!G444)</f>
        <v/>
      </c>
    </row>
    <row r="444" spans="3:12" ht="17.45" customHeight="1" x14ac:dyDescent="0.2">
      <c r="C444" s="158">
        <f t="shared" si="13"/>
        <v>438</v>
      </c>
      <c r="D444" s="146" t="str">
        <f>IF(PROVEEDORES!E445="","",PROVEEDORES!E445)</f>
        <v/>
      </c>
      <c r="E444" s="146" t="str">
        <f>IF(PROVEEDORES!F445="","",PROVEEDORES!F445)</f>
        <v/>
      </c>
      <c r="F444" s="146" t="str">
        <f>IF(PROVEEDORES!D445="","",PROVEEDORES!D445)</f>
        <v/>
      </c>
      <c r="G444" s="159">
        <f>SUMIF('EG-JUL'!$F$18:$F$516,PROVEEDORES!$D445,'EG-JUL'!P$18:P$516)</f>
        <v>0</v>
      </c>
      <c r="H444" s="159">
        <f>SUMIF('EG-JUL'!$F$18:$F$516,PROVEEDORES!$D445,'EG-JUL'!Q$18:Q$516)</f>
        <v>0</v>
      </c>
      <c r="I444" s="159">
        <f>SUMIF('EG-JUL'!$F$18:$F$516,PROVEEDORES!$D445,'EG-JUL'!R$18:R$516)</f>
        <v>0</v>
      </c>
      <c r="J444" s="159">
        <f>SUMIF('EG-JUL'!$F$18:$F$516,PROVEEDORES!$D445,'EG-JUL'!S$18:S$516)</f>
        <v>0</v>
      </c>
      <c r="K444" s="159" t="str">
        <f t="shared" si="12"/>
        <v/>
      </c>
      <c r="L444" s="146" t="str">
        <f>IF(PROVEEDORES!G445="","",PROVEEDORES!G445)</f>
        <v/>
      </c>
    </row>
    <row r="445" spans="3:12" ht="17.45" customHeight="1" x14ac:dyDescent="0.2">
      <c r="C445" s="158">
        <f t="shared" si="13"/>
        <v>439</v>
      </c>
      <c r="D445" s="146" t="str">
        <f>IF(PROVEEDORES!E446="","",PROVEEDORES!E446)</f>
        <v/>
      </c>
      <c r="E445" s="146" t="str">
        <f>IF(PROVEEDORES!F446="","",PROVEEDORES!F446)</f>
        <v/>
      </c>
      <c r="F445" s="146" t="str">
        <f>IF(PROVEEDORES!D446="","",PROVEEDORES!D446)</f>
        <v/>
      </c>
      <c r="G445" s="159">
        <f>SUMIF('EG-JUL'!$F$18:$F$516,PROVEEDORES!$D446,'EG-JUL'!P$18:P$516)</f>
        <v>0</v>
      </c>
      <c r="H445" s="159">
        <f>SUMIF('EG-JUL'!$F$18:$F$516,PROVEEDORES!$D446,'EG-JUL'!Q$18:Q$516)</f>
        <v>0</v>
      </c>
      <c r="I445" s="159">
        <f>SUMIF('EG-JUL'!$F$18:$F$516,PROVEEDORES!$D446,'EG-JUL'!R$18:R$516)</f>
        <v>0</v>
      </c>
      <c r="J445" s="159">
        <f>SUMIF('EG-JUL'!$F$18:$F$516,PROVEEDORES!$D446,'EG-JUL'!S$18:S$516)</f>
        <v>0</v>
      </c>
      <c r="K445" s="159" t="str">
        <f t="shared" si="12"/>
        <v/>
      </c>
      <c r="L445" s="146" t="str">
        <f>IF(PROVEEDORES!G446="","",PROVEEDORES!G446)</f>
        <v/>
      </c>
    </row>
    <row r="446" spans="3:12" ht="17.45" customHeight="1" x14ac:dyDescent="0.2">
      <c r="C446" s="158">
        <f t="shared" si="13"/>
        <v>440</v>
      </c>
      <c r="D446" s="146" t="str">
        <f>IF(PROVEEDORES!E447="","",PROVEEDORES!E447)</f>
        <v/>
      </c>
      <c r="E446" s="146" t="str">
        <f>IF(PROVEEDORES!F447="","",PROVEEDORES!F447)</f>
        <v/>
      </c>
      <c r="F446" s="146" t="str">
        <f>IF(PROVEEDORES!D447="","",PROVEEDORES!D447)</f>
        <v/>
      </c>
      <c r="G446" s="159">
        <f>SUMIF('EG-JUL'!$F$18:$F$516,PROVEEDORES!$D447,'EG-JUL'!P$18:P$516)</f>
        <v>0</v>
      </c>
      <c r="H446" s="159">
        <f>SUMIF('EG-JUL'!$F$18:$F$516,PROVEEDORES!$D447,'EG-JUL'!Q$18:Q$516)</f>
        <v>0</v>
      </c>
      <c r="I446" s="159">
        <f>SUMIF('EG-JUL'!$F$18:$F$516,PROVEEDORES!$D447,'EG-JUL'!R$18:R$516)</f>
        <v>0</v>
      </c>
      <c r="J446" s="159">
        <f>SUMIF('EG-JUL'!$F$18:$F$516,PROVEEDORES!$D447,'EG-JUL'!S$18:S$516)</f>
        <v>0</v>
      </c>
      <c r="K446" s="159" t="str">
        <f t="shared" si="12"/>
        <v/>
      </c>
      <c r="L446" s="146" t="str">
        <f>IF(PROVEEDORES!G447="","",PROVEEDORES!G447)</f>
        <v/>
      </c>
    </row>
    <row r="447" spans="3:12" ht="17.45" customHeight="1" x14ac:dyDescent="0.2">
      <c r="C447" s="158">
        <f t="shared" si="13"/>
        <v>441</v>
      </c>
      <c r="D447" s="146" t="str">
        <f>IF(PROVEEDORES!E448="","",PROVEEDORES!E448)</f>
        <v/>
      </c>
      <c r="E447" s="146" t="str">
        <f>IF(PROVEEDORES!F448="","",PROVEEDORES!F448)</f>
        <v/>
      </c>
      <c r="F447" s="146" t="str">
        <f>IF(PROVEEDORES!D448="","",PROVEEDORES!D448)</f>
        <v/>
      </c>
      <c r="G447" s="159">
        <f>SUMIF('EG-JUL'!$F$18:$F$516,PROVEEDORES!$D448,'EG-JUL'!P$18:P$516)</f>
        <v>0</v>
      </c>
      <c r="H447" s="159">
        <f>SUMIF('EG-JUL'!$F$18:$F$516,PROVEEDORES!$D448,'EG-JUL'!Q$18:Q$516)</f>
        <v>0</v>
      </c>
      <c r="I447" s="159">
        <f>SUMIF('EG-JUL'!$F$18:$F$516,PROVEEDORES!$D448,'EG-JUL'!R$18:R$516)</f>
        <v>0</v>
      </c>
      <c r="J447" s="159">
        <f>SUMIF('EG-JUL'!$F$18:$F$516,PROVEEDORES!$D448,'EG-JUL'!S$18:S$516)</f>
        <v>0</v>
      </c>
      <c r="K447" s="159" t="str">
        <f t="shared" si="12"/>
        <v/>
      </c>
      <c r="L447" s="146" t="str">
        <f>IF(PROVEEDORES!G448="","",PROVEEDORES!G448)</f>
        <v/>
      </c>
    </row>
    <row r="448" spans="3:12" ht="17.45" customHeight="1" x14ac:dyDescent="0.2">
      <c r="C448" s="158">
        <f t="shared" si="13"/>
        <v>442</v>
      </c>
      <c r="D448" s="146" t="str">
        <f>IF(PROVEEDORES!E449="","",PROVEEDORES!E449)</f>
        <v/>
      </c>
      <c r="E448" s="146" t="str">
        <f>IF(PROVEEDORES!F449="","",PROVEEDORES!F449)</f>
        <v/>
      </c>
      <c r="F448" s="146" t="str">
        <f>IF(PROVEEDORES!D449="","",PROVEEDORES!D449)</f>
        <v/>
      </c>
      <c r="G448" s="159">
        <f>SUMIF('EG-JUL'!$F$18:$F$516,PROVEEDORES!$D449,'EG-JUL'!P$18:P$516)</f>
        <v>0</v>
      </c>
      <c r="H448" s="159">
        <f>SUMIF('EG-JUL'!$F$18:$F$516,PROVEEDORES!$D449,'EG-JUL'!Q$18:Q$516)</f>
        <v>0</v>
      </c>
      <c r="I448" s="159">
        <f>SUMIF('EG-JUL'!$F$18:$F$516,PROVEEDORES!$D449,'EG-JUL'!R$18:R$516)</f>
        <v>0</v>
      </c>
      <c r="J448" s="159">
        <f>SUMIF('EG-JUL'!$F$18:$F$516,PROVEEDORES!$D449,'EG-JUL'!S$18:S$516)</f>
        <v>0</v>
      </c>
      <c r="K448" s="159" t="str">
        <f t="shared" si="12"/>
        <v/>
      </c>
      <c r="L448" s="146" t="str">
        <f>IF(PROVEEDORES!G449="","",PROVEEDORES!G449)</f>
        <v/>
      </c>
    </row>
    <row r="449" spans="3:12" ht="17.45" customHeight="1" x14ac:dyDescent="0.2">
      <c r="C449" s="158">
        <f t="shared" si="13"/>
        <v>443</v>
      </c>
      <c r="D449" s="146" t="str">
        <f>IF(PROVEEDORES!E450="","",PROVEEDORES!E450)</f>
        <v/>
      </c>
      <c r="E449" s="146" t="str">
        <f>IF(PROVEEDORES!F450="","",PROVEEDORES!F450)</f>
        <v/>
      </c>
      <c r="F449" s="146" t="str">
        <f>IF(PROVEEDORES!D450="","",PROVEEDORES!D450)</f>
        <v/>
      </c>
      <c r="G449" s="159">
        <f>SUMIF('EG-JUL'!$F$18:$F$516,PROVEEDORES!$D450,'EG-JUL'!P$18:P$516)</f>
        <v>0</v>
      </c>
      <c r="H449" s="159">
        <f>SUMIF('EG-JUL'!$F$18:$F$516,PROVEEDORES!$D450,'EG-JUL'!Q$18:Q$516)</f>
        <v>0</v>
      </c>
      <c r="I449" s="159">
        <f>SUMIF('EG-JUL'!$F$18:$F$516,PROVEEDORES!$D450,'EG-JUL'!R$18:R$516)</f>
        <v>0</v>
      </c>
      <c r="J449" s="159">
        <f>SUMIF('EG-JUL'!$F$18:$F$516,PROVEEDORES!$D450,'EG-JUL'!S$18:S$516)</f>
        <v>0</v>
      </c>
      <c r="K449" s="159" t="str">
        <f t="shared" si="12"/>
        <v/>
      </c>
      <c r="L449" s="146" t="str">
        <f>IF(PROVEEDORES!G450="","",PROVEEDORES!G450)</f>
        <v/>
      </c>
    </row>
    <row r="450" spans="3:12" ht="17.45" customHeight="1" x14ac:dyDescent="0.2">
      <c r="C450" s="158">
        <f t="shared" si="13"/>
        <v>444</v>
      </c>
      <c r="D450" s="146" t="str">
        <f>IF(PROVEEDORES!E451="","",PROVEEDORES!E451)</f>
        <v/>
      </c>
      <c r="E450" s="146" t="str">
        <f>IF(PROVEEDORES!F451="","",PROVEEDORES!F451)</f>
        <v/>
      </c>
      <c r="F450" s="146" t="str">
        <f>IF(PROVEEDORES!D451="","",PROVEEDORES!D451)</f>
        <v/>
      </c>
      <c r="G450" s="159">
        <f>SUMIF('EG-JUL'!$F$18:$F$516,PROVEEDORES!$D451,'EG-JUL'!P$18:P$516)</f>
        <v>0</v>
      </c>
      <c r="H450" s="159">
        <f>SUMIF('EG-JUL'!$F$18:$F$516,PROVEEDORES!$D451,'EG-JUL'!Q$18:Q$516)</f>
        <v>0</v>
      </c>
      <c r="I450" s="159">
        <f>SUMIF('EG-JUL'!$F$18:$F$516,PROVEEDORES!$D451,'EG-JUL'!R$18:R$516)</f>
        <v>0</v>
      </c>
      <c r="J450" s="159">
        <f>SUMIF('EG-JUL'!$F$18:$F$516,PROVEEDORES!$D451,'EG-JUL'!S$18:S$516)</f>
        <v>0</v>
      </c>
      <c r="K450" s="159" t="str">
        <f t="shared" si="12"/>
        <v/>
      </c>
      <c r="L450" s="146" t="str">
        <f>IF(PROVEEDORES!G451="","",PROVEEDORES!G451)</f>
        <v/>
      </c>
    </row>
    <row r="451" spans="3:12" ht="17.45" customHeight="1" x14ac:dyDescent="0.2">
      <c r="C451" s="158">
        <f t="shared" si="13"/>
        <v>445</v>
      </c>
      <c r="D451" s="146" t="str">
        <f>IF(PROVEEDORES!E452="","",PROVEEDORES!E452)</f>
        <v/>
      </c>
      <c r="E451" s="146" t="str">
        <f>IF(PROVEEDORES!F452="","",PROVEEDORES!F452)</f>
        <v/>
      </c>
      <c r="F451" s="146" t="str">
        <f>IF(PROVEEDORES!D452="","",PROVEEDORES!D452)</f>
        <v/>
      </c>
      <c r="G451" s="159">
        <f>SUMIF('EG-JUL'!$F$18:$F$516,PROVEEDORES!$D452,'EG-JUL'!P$18:P$516)</f>
        <v>0</v>
      </c>
      <c r="H451" s="159">
        <f>SUMIF('EG-JUL'!$F$18:$F$516,PROVEEDORES!$D452,'EG-JUL'!Q$18:Q$516)</f>
        <v>0</v>
      </c>
      <c r="I451" s="159">
        <f>SUMIF('EG-JUL'!$F$18:$F$516,PROVEEDORES!$D452,'EG-JUL'!R$18:R$516)</f>
        <v>0</v>
      </c>
      <c r="J451" s="159">
        <f>SUMIF('EG-JUL'!$F$18:$F$516,PROVEEDORES!$D452,'EG-JUL'!S$18:S$516)</f>
        <v>0</v>
      </c>
      <c r="K451" s="159" t="str">
        <f t="shared" si="12"/>
        <v/>
      </c>
      <c r="L451" s="146" t="str">
        <f>IF(PROVEEDORES!G452="","",PROVEEDORES!G452)</f>
        <v/>
      </c>
    </row>
    <row r="452" spans="3:12" ht="17.45" customHeight="1" x14ac:dyDescent="0.2">
      <c r="C452" s="158">
        <f t="shared" si="13"/>
        <v>446</v>
      </c>
      <c r="D452" s="146" t="str">
        <f>IF(PROVEEDORES!E453="","",PROVEEDORES!E453)</f>
        <v/>
      </c>
      <c r="E452" s="146" t="str">
        <f>IF(PROVEEDORES!F453="","",PROVEEDORES!F453)</f>
        <v/>
      </c>
      <c r="F452" s="146" t="str">
        <f>IF(PROVEEDORES!D453="","",PROVEEDORES!D453)</f>
        <v/>
      </c>
      <c r="G452" s="159">
        <f>SUMIF('EG-JUL'!$F$18:$F$516,PROVEEDORES!$D453,'EG-JUL'!P$18:P$516)</f>
        <v>0</v>
      </c>
      <c r="H452" s="159">
        <f>SUMIF('EG-JUL'!$F$18:$F$516,PROVEEDORES!$D453,'EG-JUL'!Q$18:Q$516)</f>
        <v>0</v>
      </c>
      <c r="I452" s="159">
        <f>SUMIF('EG-JUL'!$F$18:$F$516,PROVEEDORES!$D453,'EG-JUL'!R$18:R$516)</f>
        <v>0</v>
      </c>
      <c r="J452" s="159">
        <f>SUMIF('EG-JUL'!$F$18:$F$516,PROVEEDORES!$D453,'EG-JUL'!S$18:S$516)</f>
        <v>0</v>
      </c>
      <c r="K452" s="159" t="str">
        <f t="shared" si="12"/>
        <v/>
      </c>
      <c r="L452" s="146" t="str">
        <f>IF(PROVEEDORES!G453="","",PROVEEDORES!G453)</f>
        <v/>
      </c>
    </row>
    <row r="453" spans="3:12" ht="17.45" customHeight="1" x14ac:dyDescent="0.2">
      <c r="C453" s="158">
        <f t="shared" si="13"/>
        <v>447</v>
      </c>
      <c r="D453" s="146" t="str">
        <f>IF(PROVEEDORES!E454="","",PROVEEDORES!E454)</f>
        <v/>
      </c>
      <c r="E453" s="146" t="str">
        <f>IF(PROVEEDORES!F454="","",PROVEEDORES!F454)</f>
        <v/>
      </c>
      <c r="F453" s="146" t="str">
        <f>IF(PROVEEDORES!D454="","",PROVEEDORES!D454)</f>
        <v/>
      </c>
      <c r="G453" s="159">
        <f>SUMIF('EG-JUL'!$F$18:$F$516,PROVEEDORES!$D454,'EG-JUL'!P$18:P$516)</f>
        <v>0</v>
      </c>
      <c r="H453" s="159">
        <f>SUMIF('EG-JUL'!$F$18:$F$516,PROVEEDORES!$D454,'EG-JUL'!Q$18:Q$516)</f>
        <v>0</v>
      </c>
      <c r="I453" s="159">
        <f>SUMIF('EG-JUL'!$F$18:$F$516,PROVEEDORES!$D454,'EG-JUL'!R$18:R$516)</f>
        <v>0</v>
      </c>
      <c r="J453" s="159">
        <f>SUMIF('EG-JUL'!$F$18:$F$516,PROVEEDORES!$D454,'EG-JUL'!S$18:S$516)</f>
        <v>0</v>
      </c>
      <c r="K453" s="159" t="str">
        <f t="shared" si="12"/>
        <v/>
      </c>
      <c r="L453" s="146" t="str">
        <f>IF(PROVEEDORES!G454="","",PROVEEDORES!G454)</f>
        <v/>
      </c>
    </row>
    <row r="454" spans="3:12" ht="17.45" customHeight="1" x14ac:dyDescent="0.2">
      <c r="C454" s="158">
        <f t="shared" si="13"/>
        <v>448</v>
      </c>
      <c r="D454" s="146" t="str">
        <f>IF(PROVEEDORES!E455="","",PROVEEDORES!E455)</f>
        <v/>
      </c>
      <c r="E454" s="146" t="str">
        <f>IF(PROVEEDORES!F455="","",PROVEEDORES!F455)</f>
        <v/>
      </c>
      <c r="F454" s="146" t="str">
        <f>IF(PROVEEDORES!D455="","",PROVEEDORES!D455)</f>
        <v/>
      </c>
      <c r="G454" s="159">
        <f>SUMIF('EG-JUL'!$F$18:$F$516,PROVEEDORES!$D455,'EG-JUL'!P$18:P$516)</f>
        <v>0</v>
      </c>
      <c r="H454" s="159">
        <f>SUMIF('EG-JUL'!$F$18:$F$516,PROVEEDORES!$D455,'EG-JUL'!Q$18:Q$516)</f>
        <v>0</v>
      </c>
      <c r="I454" s="159">
        <f>SUMIF('EG-JUL'!$F$18:$F$516,PROVEEDORES!$D455,'EG-JUL'!R$18:R$516)</f>
        <v>0</v>
      </c>
      <c r="J454" s="159">
        <f>SUMIF('EG-JUL'!$F$18:$F$516,PROVEEDORES!$D455,'EG-JUL'!S$18:S$516)</f>
        <v>0</v>
      </c>
      <c r="K454" s="159" t="str">
        <f t="shared" si="12"/>
        <v/>
      </c>
      <c r="L454" s="146" t="str">
        <f>IF(PROVEEDORES!G455="","",PROVEEDORES!G455)</f>
        <v/>
      </c>
    </row>
    <row r="455" spans="3:12" ht="17.45" customHeight="1" x14ac:dyDescent="0.2">
      <c r="C455" s="158">
        <f t="shared" si="13"/>
        <v>449</v>
      </c>
      <c r="D455" s="146" t="str">
        <f>IF(PROVEEDORES!E456="","",PROVEEDORES!E456)</f>
        <v/>
      </c>
      <c r="E455" s="146" t="str">
        <f>IF(PROVEEDORES!F456="","",PROVEEDORES!F456)</f>
        <v/>
      </c>
      <c r="F455" s="146" t="str">
        <f>IF(PROVEEDORES!D456="","",PROVEEDORES!D456)</f>
        <v/>
      </c>
      <c r="G455" s="159">
        <f>SUMIF('EG-JUL'!$F$18:$F$516,PROVEEDORES!$D456,'EG-JUL'!P$18:P$516)</f>
        <v>0</v>
      </c>
      <c r="H455" s="159">
        <f>SUMIF('EG-JUL'!$F$18:$F$516,PROVEEDORES!$D456,'EG-JUL'!Q$18:Q$516)</f>
        <v>0</v>
      </c>
      <c r="I455" s="159">
        <f>SUMIF('EG-JUL'!$F$18:$F$516,PROVEEDORES!$D456,'EG-JUL'!R$18:R$516)</f>
        <v>0</v>
      </c>
      <c r="J455" s="159">
        <f>SUMIF('EG-JUL'!$F$18:$F$516,PROVEEDORES!$D456,'EG-JUL'!S$18:S$516)</f>
        <v>0</v>
      </c>
      <c r="K455" s="159" t="str">
        <f t="shared" si="12"/>
        <v/>
      </c>
      <c r="L455" s="146" t="str">
        <f>IF(PROVEEDORES!G456="","",PROVEEDORES!G456)</f>
        <v/>
      </c>
    </row>
    <row r="456" spans="3:12" ht="17.45" customHeight="1" x14ac:dyDescent="0.2">
      <c r="C456" s="158">
        <f t="shared" si="13"/>
        <v>450</v>
      </c>
      <c r="D456" s="146" t="str">
        <f>IF(PROVEEDORES!E457="","",PROVEEDORES!E457)</f>
        <v/>
      </c>
      <c r="E456" s="146" t="str">
        <f>IF(PROVEEDORES!F457="","",PROVEEDORES!F457)</f>
        <v/>
      </c>
      <c r="F456" s="146" t="str">
        <f>IF(PROVEEDORES!D457="","",PROVEEDORES!D457)</f>
        <v/>
      </c>
      <c r="G456" s="159">
        <f>SUMIF('EG-JUL'!$F$18:$F$516,PROVEEDORES!$D457,'EG-JUL'!P$18:P$516)</f>
        <v>0</v>
      </c>
      <c r="H456" s="159">
        <f>SUMIF('EG-JUL'!$F$18:$F$516,PROVEEDORES!$D457,'EG-JUL'!Q$18:Q$516)</f>
        <v>0</v>
      </c>
      <c r="I456" s="159">
        <f>SUMIF('EG-JUL'!$F$18:$F$516,PROVEEDORES!$D457,'EG-JUL'!R$18:R$516)</f>
        <v>0</v>
      </c>
      <c r="J456" s="159">
        <f>SUMIF('EG-JUL'!$F$18:$F$516,PROVEEDORES!$D457,'EG-JUL'!S$18:S$516)</f>
        <v>0</v>
      </c>
      <c r="K456" s="159" t="str">
        <f t="shared" ref="K456:K506" si="14">IF(G456+H456+I456+J456&gt;0,"C/Información","")</f>
        <v/>
      </c>
      <c r="L456" s="146" t="str">
        <f>IF(PROVEEDORES!G457="","",PROVEEDORES!G457)</f>
        <v/>
      </c>
    </row>
    <row r="457" spans="3:12" ht="17.45" customHeight="1" x14ac:dyDescent="0.2">
      <c r="C457" s="158">
        <f t="shared" ref="C457:C506" si="15">C456+1</f>
        <v>451</v>
      </c>
      <c r="D457" s="146" t="str">
        <f>IF(PROVEEDORES!E458="","",PROVEEDORES!E458)</f>
        <v/>
      </c>
      <c r="E457" s="146" t="str">
        <f>IF(PROVEEDORES!F458="","",PROVEEDORES!F458)</f>
        <v/>
      </c>
      <c r="F457" s="146" t="str">
        <f>IF(PROVEEDORES!D458="","",PROVEEDORES!D458)</f>
        <v/>
      </c>
      <c r="G457" s="159">
        <f>SUMIF('EG-JUL'!$F$18:$F$516,PROVEEDORES!$D458,'EG-JUL'!P$18:P$516)</f>
        <v>0</v>
      </c>
      <c r="H457" s="159">
        <f>SUMIF('EG-JUL'!$F$18:$F$516,PROVEEDORES!$D458,'EG-JUL'!Q$18:Q$516)</f>
        <v>0</v>
      </c>
      <c r="I457" s="159">
        <f>SUMIF('EG-JUL'!$F$18:$F$516,PROVEEDORES!$D458,'EG-JUL'!R$18:R$516)</f>
        <v>0</v>
      </c>
      <c r="J457" s="159">
        <f>SUMIF('EG-JUL'!$F$18:$F$516,PROVEEDORES!$D458,'EG-JUL'!S$18:S$516)</f>
        <v>0</v>
      </c>
      <c r="K457" s="159" t="str">
        <f t="shared" si="14"/>
        <v/>
      </c>
      <c r="L457" s="146" t="str">
        <f>IF(PROVEEDORES!G458="","",PROVEEDORES!G458)</f>
        <v/>
      </c>
    </row>
    <row r="458" spans="3:12" ht="17.45" customHeight="1" x14ac:dyDescent="0.2">
      <c r="C458" s="158">
        <f t="shared" si="15"/>
        <v>452</v>
      </c>
      <c r="D458" s="146" t="str">
        <f>IF(PROVEEDORES!E459="","",PROVEEDORES!E459)</f>
        <v/>
      </c>
      <c r="E458" s="146" t="str">
        <f>IF(PROVEEDORES!F459="","",PROVEEDORES!F459)</f>
        <v/>
      </c>
      <c r="F458" s="146" t="str">
        <f>IF(PROVEEDORES!D459="","",PROVEEDORES!D459)</f>
        <v/>
      </c>
      <c r="G458" s="159">
        <f>SUMIF('EG-JUL'!$F$18:$F$516,PROVEEDORES!$D459,'EG-JUL'!P$18:P$516)</f>
        <v>0</v>
      </c>
      <c r="H458" s="159">
        <f>SUMIF('EG-JUL'!$F$18:$F$516,PROVEEDORES!$D459,'EG-JUL'!Q$18:Q$516)</f>
        <v>0</v>
      </c>
      <c r="I458" s="159">
        <f>SUMIF('EG-JUL'!$F$18:$F$516,PROVEEDORES!$D459,'EG-JUL'!R$18:R$516)</f>
        <v>0</v>
      </c>
      <c r="J458" s="159">
        <f>SUMIF('EG-JUL'!$F$18:$F$516,PROVEEDORES!$D459,'EG-JUL'!S$18:S$516)</f>
        <v>0</v>
      </c>
      <c r="K458" s="159" t="str">
        <f t="shared" si="14"/>
        <v/>
      </c>
      <c r="L458" s="146" t="str">
        <f>IF(PROVEEDORES!G459="","",PROVEEDORES!G459)</f>
        <v/>
      </c>
    </row>
    <row r="459" spans="3:12" ht="17.45" customHeight="1" x14ac:dyDescent="0.2">
      <c r="C459" s="158">
        <f t="shared" si="15"/>
        <v>453</v>
      </c>
      <c r="D459" s="146" t="str">
        <f>IF(PROVEEDORES!E460="","",PROVEEDORES!E460)</f>
        <v/>
      </c>
      <c r="E459" s="146" t="str">
        <f>IF(PROVEEDORES!F460="","",PROVEEDORES!F460)</f>
        <v/>
      </c>
      <c r="F459" s="146" t="str">
        <f>IF(PROVEEDORES!D460="","",PROVEEDORES!D460)</f>
        <v/>
      </c>
      <c r="G459" s="159">
        <f>SUMIF('EG-JUL'!$F$18:$F$516,PROVEEDORES!$D460,'EG-JUL'!P$18:P$516)</f>
        <v>0</v>
      </c>
      <c r="H459" s="159">
        <f>SUMIF('EG-JUL'!$F$18:$F$516,PROVEEDORES!$D460,'EG-JUL'!Q$18:Q$516)</f>
        <v>0</v>
      </c>
      <c r="I459" s="159">
        <f>SUMIF('EG-JUL'!$F$18:$F$516,PROVEEDORES!$D460,'EG-JUL'!R$18:R$516)</f>
        <v>0</v>
      </c>
      <c r="J459" s="159">
        <f>SUMIF('EG-JUL'!$F$18:$F$516,PROVEEDORES!$D460,'EG-JUL'!S$18:S$516)</f>
        <v>0</v>
      </c>
      <c r="K459" s="159" t="str">
        <f t="shared" si="14"/>
        <v/>
      </c>
      <c r="L459" s="146" t="str">
        <f>IF(PROVEEDORES!G460="","",PROVEEDORES!G460)</f>
        <v/>
      </c>
    </row>
    <row r="460" spans="3:12" ht="17.45" customHeight="1" x14ac:dyDescent="0.2">
      <c r="C460" s="158">
        <f t="shared" si="15"/>
        <v>454</v>
      </c>
      <c r="D460" s="146" t="str">
        <f>IF(PROVEEDORES!E461="","",PROVEEDORES!E461)</f>
        <v/>
      </c>
      <c r="E460" s="146" t="str">
        <f>IF(PROVEEDORES!F461="","",PROVEEDORES!F461)</f>
        <v/>
      </c>
      <c r="F460" s="146" t="str">
        <f>IF(PROVEEDORES!D461="","",PROVEEDORES!D461)</f>
        <v/>
      </c>
      <c r="G460" s="159">
        <f>SUMIF('EG-JUL'!$F$18:$F$516,PROVEEDORES!$D461,'EG-JUL'!P$18:P$516)</f>
        <v>0</v>
      </c>
      <c r="H460" s="159">
        <f>SUMIF('EG-JUL'!$F$18:$F$516,PROVEEDORES!$D461,'EG-JUL'!Q$18:Q$516)</f>
        <v>0</v>
      </c>
      <c r="I460" s="159">
        <f>SUMIF('EG-JUL'!$F$18:$F$516,PROVEEDORES!$D461,'EG-JUL'!R$18:R$516)</f>
        <v>0</v>
      </c>
      <c r="J460" s="159">
        <f>SUMIF('EG-JUL'!$F$18:$F$516,PROVEEDORES!$D461,'EG-JUL'!S$18:S$516)</f>
        <v>0</v>
      </c>
      <c r="K460" s="159" t="str">
        <f t="shared" si="14"/>
        <v/>
      </c>
      <c r="L460" s="146" t="str">
        <f>IF(PROVEEDORES!G461="","",PROVEEDORES!G461)</f>
        <v/>
      </c>
    </row>
    <row r="461" spans="3:12" ht="17.45" customHeight="1" x14ac:dyDescent="0.2">
      <c r="C461" s="158">
        <f t="shared" si="15"/>
        <v>455</v>
      </c>
      <c r="D461" s="146" t="str">
        <f>IF(PROVEEDORES!E462="","",PROVEEDORES!E462)</f>
        <v/>
      </c>
      <c r="E461" s="146" t="str">
        <f>IF(PROVEEDORES!F462="","",PROVEEDORES!F462)</f>
        <v/>
      </c>
      <c r="F461" s="146" t="str">
        <f>IF(PROVEEDORES!D462="","",PROVEEDORES!D462)</f>
        <v/>
      </c>
      <c r="G461" s="159">
        <f>SUMIF('EG-JUL'!$F$18:$F$516,PROVEEDORES!$D462,'EG-JUL'!P$18:P$516)</f>
        <v>0</v>
      </c>
      <c r="H461" s="159">
        <f>SUMIF('EG-JUL'!$F$18:$F$516,PROVEEDORES!$D462,'EG-JUL'!Q$18:Q$516)</f>
        <v>0</v>
      </c>
      <c r="I461" s="159">
        <f>SUMIF('EG-JUL'!$F$18:$F$516,PROVEEDORES!$D462,'EG-JUL'!R$18:R$516)</f>
        <v>0</v>
      </c>
      <c r="J461" s="159">
        <f>SUMIF('EG-JUL'!$F$18:$F$516,PROVEEDORES!$D462,'EG-JUL'!S$18:S$516)</f>
        <v>0</v>
      </c>
      <c r="K461" s="159" t="str">
        <f t="shared" si="14"/>
        <v/>
      </c>
      <c r="L461" s="146" t="str">
        <f>IF(PROVEEDORES!G462="","",PROVEEDORES!G462)</f>
        <v/>
      </c>
    </row>
    <row r="462" spans="3:12" ht="17.45" customHeight="1" x14ac:dyDescent="0.2">
      <c r="C462" s="158">
        <f t="shared" si="15"/>
        <v>456</v>
      </c>
      <c r="D462" s="146" t="str">
        <f>IF(PROVEEDORES!E463="","",PROVEEDORES!E463)</f>
        <v/>
      </c>
      <c r="E462" s="146" t="str">
        <f>IF(PROVEEDORES!F463="","",PROVEEDORES!F463)</f>
        <v/>
      </c>
      <c r="F462" s="146" t="str">
        <f>IF(PROVEEDORES!D463="","",PROVEEDORES!D463)</f>
        <v/>
      </c>
      <c r="G462" s="159">
        <f>SUMIF('EG-JUL'!$F$18:$F$516,PROVEEDORES!$D463,'EG-JUL'!P$18:P$516)</f>
        <v>0</v>
      </c>
      <c r="H462" s="159">
        <f>SUMIF('EG-JUL'!$F$18:$F$516,PROVEEDORES!$D463,'EG-JUL'!Q$18:Q$516)</f>
        <v>0</v>
      </c>
      <c r="I462" s="159">
        <f>SUMIF('EG-JUL'!$F$18:$F$516,PROVEEDORES!$D463,'EG-JUL'!R$18:R$516)</f>
        <v>0</v>
      </c>
      <c r="J462" s="159">
        <f>SUMIF('EG-JUL'!$F$18:$F$516,PROVEEDORES!$D463,'EG-JUL'!S$18:S$516)</f>
        <v>0</v>
      </c>
      <c r="K462" s="159" t="str">
        <f t="shared" si="14"/>
        <v/>
      </c>
      <c r="L462" s="146" t="str">
        <f>IF(PROVEEDORES!G463="","",PROVEEDORES!G463)</f>
        <v/>
      </c>
    </row>
    <row r="463" spans="3:12" ht="17.45" customHeight="1" x14ac:dyDescent="0.2">
      <c r="C463" s="158">
        <f t="shared" si="15"/>
        <v>457</v>
      </c>
      <c r="D463" s="146" t="str">
        <f>IF(PROVEEDORES!E464="","",PROVEEDORES!E464)</f>
        <v/>
      </c>
      <c r="E463" s="146" t="str">
        <f>IF(PROVEEDORES!F464="","",PROVEEDORES!F464)</f>
        <v/>
      </c>
      <c r="F463" s="146" t="str">
        <f>IF(PROVEEDORES!D464="","",PROVEEDORES!D464)</f>
        <v/>
      </c>
      <c r="G463" s="159">
        <f>SUMIF('EG-JUL'!$F$18:$F$516,PROVEEDORES!$D464,'EG-JUL'!P$18:P$516)</f>
        <v>0</v>
      </c>
      <c r="H463" s="159">
        <f>SUMIF('EG-JUL'!$F$18:$F$516,PROVEEDORES!$D464,'EG-JUL'!Q$18:Q$516)</f>
        <v>0</v>
      </c>
      <c r="I463" s="159">
        <f>SUMIF('EG-JUL'!$F$18:$F$516,PROVEEDORES!$D464,'EG-JUL'!R$18:R$516)</f>
        <v>0</v>
      </c>
      <c r="J463" s="159">
        <f>SUMIF('EG-JUL'!$F$18:$F$516,PROVEEDORES!$D464,'EG-JUL'!S$18:S$516)</f>
        <v>0</v>
      </c>
      <c r="K463" s="159" t="str">
        <f t="shared" si="14"/>
        <v/>
      </c>
      <c r="L463" s="146" t="str">
        <f>IF(PROVEEDORES!G464="","",PROVEEDORES!G464)</f>
        <v/>
      </c>
    </row>
    <row r="464" spans="3:12" ht="17.45" customHeight="1" x14ac:dyDescent="0.2">
      <c r="C464" s="158">
        <f t="shared" si="15"/>
        <v>458</v>
      </c>
      <c r="D464" s="146" t="str">
        <f>IF(PROVEEDORES!E465="","",PROVEEDORES!E465)</f>
        <v/>
      </c>
      <c r="E464" s="146" t="str">
        <f>IF(PROVEEDORES!F465="","",PROVEEDORES!F465)</f>
        <v/>
      </c>
      <c r="F464" s="146" t="str">
        <f>IF(PROVEEDORES!D465="","",PROVEEDORES!D465)</f>
        <v/>
      </c>
      <c r="G464" s="159">
        <f>SUMIF('EG-JUL'!$F$18:$F$516,PROVEEDORES!$D465,'EG-JUL'!P$18:P$516)</f>
        <v>0</v>
      </c>
      <c r="H464" s="159">
        <f>SUMIF('EG-JUL'!$F$18:$F$516,PROVEEDORES!$D465,'EG-JUL'!Q$18:Q$516)</f>
        <v>0</v>
      </c>
      <c r="I464" s="159">
        <f>SUMIF('EG-JUL'!$F$18:$F$516,PROVEEDORES!$D465,'EG-JUL'!R$18:R$516)</f>
        <v>0</v>
      </c>
      <c r="J464" s="159">
        <f>SUMIF('EG-JUL'!$F$18:$F$516,PROVEEDORES!$D465,'EG-JUL'!S$18:S$516)</f>
        <v>0</v>
      </c>
      <c r="K464" s="159" t="str">
        <f t="shared" si="14"/>
        <v/>
      </c>
      <c r="L464" s="146" t="str">
        <f>IF(PROVEEDORES!G465="","",PROVEEDORES!G465)</f>
        <v/>
      </c>
    </row>
    <row r="465" spans="3:12" ht="17.45" customHeight="1" x14ac:dyDescent="0.2">
      <c r="C465" s="158">
        <f t="shared" si="15"/>
        <v>459</v>
      </c>
      <c r="D465" s="146" t="str">
        <f>IF(PROVEEDORES!E466="","",PROVEEDORES!E466)</f>
        <v/>
      </c>
      <c r="E465" s="146" t="str">
        <f>IF(PROVEEDORES!F466="","",PROVEEDORES!F466)</f>
        <v/>
      </c>
      <c r="F465" s="146" t="str">
        <f>IF(PROVEEDORES!D466="","",PROVEEDORES!D466)</f>
        <v/>
      </c>
      <c r="G465" s="159">
        <f>SUMIF('EG-JUL'!$F$18:$F$516,PROVEEDORES!$D466,'EG-JUL'!P$18:P$516)</f>
        <v>0</v>
      </c>
      <c r="H465" s="159">
        <f>SUMIF('EG-JUL'!$F$18:$F$516,PROVEEDORES!$D466,'EG-JUL'!Q$18:Q$516)</f>
        <v>0</v>
      </c>
      <c r="I465" s="159">
        <f>SUMIF('EG-JUL'!$F$18:$F$516,PROVEEDORES!$D466,'EG-JUL'!R$18:R$516)</f>
        <v>0</v>
      </c>
      <c r="J465" s="159">
        <f>SUMIF('EG-JUL'!$F$18:$F$516,PROVEEDORES!$D466,'EG-JUL'!S$18:S$516)</f>
        <v>0</v>
      </c>
      <c r="K465" s="159" t="str">
        <f t="shared" si="14"/>
        <v/>
      </c>
      <c r="L465" s="146" t="str">
        <f>IF(PROVEEDORES!G466="","",PROVEEDORES!G466)</f>
        <v/>
      </c>
    </row>
    <row r="466" spans="3:12" ht="17.45" customHeight="1" x14ac:dyDescent="0.2">
      <c r="C466" s="158">
        <f t="shared" si="15"/>
        <v>460</v>
      </c>
      <c r="D466" s="146" t="str">
        <f>IF(PROVEEDORES!E467="","",PROVEEDORES!E467)</f>
        <v/>
      </c>
      <c r="E466" s="146" t="str">
        <f>IF(PROVEEDORES!F467="","",PROVEEDORES!F467)</f>
        <v/>
      </c>
      <c r="F466" s="146" t="str">
        <f>IF(PROVEEDORES!D467="","",PROVEEDORES!D467)</f>
        <v/>
      </c>
      <c r="G466" s="159">
        <f>SUMIF('EG-JUL'!$F$18:$F$516,PROVEEDORES!$D467,'EG-JUL'!P$18:P$516)</f>
        <v>0</v>
      </c>
      <c r="H466" s="159">
        <f>SUMIF('EG-JUL'!$F$18:$F$516,PROVEEDORES!$D467,'EG-JUL'!Q$18:Q$516)</f>
        <v>0</v>
      </c>
      <c r="I466" s="159">
        <f>SUMIF('EG-JUL'!$F$18:$F$516,PROVEEDORES!$D467,'EG-JUL'!R$18:R$516)</f>
        <v>0</v>
      </c>
      <c r="J466" s="159">
        <f>SUMIF('EG-JUL'!$F$18:$F$516,PROVEEDORES!$D467,'EG-JUL'!S$18:S$516)</f>
        <v>0</v>
      </c>
      <c r="K466" s="159" t="str">
        <f t="shared" si="14"/>
        <v/>
      </c>
      <c r="L466" s="146" t="str">
        <f>IF(PROVEEDORES!G467="","",PROVEEDORES!G467)</f>
        <v/>
      </c>
    </row>
    <row r="467" spans="3:12" ht="17.45" customHeight="1" x14ac:dyDescent="0.2">
      <c r="C467" s="158">
        <f t="shared" si="15"/>
        <v>461</v>
      </c>
      <c r="D467" s="146" t="str">
        <f>IF(PROVEEDORES!E468="","",PROVEEDORES!E468)</f>
        <v/>
      </c>
      <c r="E467" s="146" t="str">
        <f>IF(PROVEEDORES!F468="","",PROVEEDORES!F468)</f>
        <v/>
      </c>
      <c r="F467" s="146" t="str">
        <f>IF(PROVEEDORES!D468="","",PROVEEDORES!D468)</f>
        <v/>
      </c>
      <c r="G467" s="159">
        <f>SUMIF('EG-JUL'!$F$18:$F$516,PROVEEDORES!$D468,'EG-JUL'!P$18:P$516)</f>
        <v>0</v>
      </c>
      <c r="H467" s="159">
        <f>SUMIF('EG-JUL'!$F$18:$F$516,PROVEEDORES!$D468,'EG-JUL'!Q$18:Q$516)</f>
        <v>0</v>
      </c>
      <c r="I467" s="159">
        <f>SUMIF('EG-JUL'!$F$18:$F$516,PROVEEDORES!$D468,'EG-JUL'!R$18:R$516)</f>
        <v>0</v>
      </c>
      <c r="J467" s="159">
        <f>SUMIF('EG-JUL'!$F$18:$F$516,PROVEEDORES!$D468,'EG-JUL'!S$18:S$516)</f>
        <v>0</v>
      </c>
      <c r="K467" s="159" t="str">
        <f t="shared" si="14"/>
        <v/>
      </c>
      <c r="L467" s="146" t="str">
        <f>IF(PROVEEDORES!G468="","",PROVEEDORES!G468)</f>
        <v/>
      </c>
    </row>
    <row r="468" spans="3:12" ht="17.45" customHeight="1" x14ac:dyDescent="0.2">
      <c r="C468" s="158">
        <f t="shared" si="15"/>
        <v>462</v>
      </c>
      <c r="D468" s="146" t="str">
        <f>IF(PROVEEDORES!E469="","",PROVEEDORES!E469)</f>
        <v/>
      </c>
      <c r="E468" s="146" t="str">
        <f>IF(PROVEEDORES!F469="","",PROVEEDORES!F469)</f>
        <v/>
      </c>
      <c r="F468" s="146" t="str">
        <f>IF(PROVEEDORES!D469="","",PROVEEDORES!D469)</f>
        <v/>
      </c>
      <c r="G468" s="159">
        <f>SUMIF('EG-JUL'!$F$18:$F$516,PROVEEDORES!$D469,'EG-JUL'!P$18:P$516)</f>
        <v>0</v>
      </c>
      <c r="H468" s="159">
        <f>SUMIF('EG-JUL'!$F$18:$F$516,PROVEEDORES!$D469,'EG-JUL'!Q$18:Q$516)</f>
        <v>0</v>
      </c>
      <c r="I468" s="159">
        <f>SUMIF('EG-JUL'!$F$18:$F$516,PROVEEDORES!$D469,'EG-JUL'!R$18:R$516)</f>
        <v>0</v>
      </c>
      <c r="J468" s="159">
        <f>SUMIF('EG-JUL'!$F$18:$F$516,PROVEEDORES!$D469,'EG-JUL'!S$18:S$516)</f>
        <v>0</v>
      </c>
      <c r="K468" s="159" t="str">
        <f t="shared" si="14"/>
        <v/>
      </c>
      <c r="L468" s="146" t="str">
        <f>IF(PROVEEDORES!G469="","",PROVEEDORES!G469)</f>
        <v/>
      </c>
    </row>
    <row r="469" spans="3:12" ht="17.45" customHeight="1" x14ac:dyDescent="0.2">
      <c r="C469" s="158">
        <f t="shared" si="15"/>
        <v>463</v>
      </c>
      <c r="D469" s="146" t="str">
        <f>IF(PROVEEDORES!E470="","",PROVEEDORES!E470)</f>
        <v/>
      </c>
      <c r="E469" s="146" t="str">
        <f>IF(PROVEEDORES!F470="","",PROVEEDORES!F470)</f>
        <v/>
      </c>
      <c r="F469" s="146" t="str">
        <f>IF(PROVEEDORES!D470="","",PROVEEDORES!D470)</f>
        <v/>
      </c>
      <c r="G469" s="159">
        <f>SUMIF('EG-JUL'!$F$18:$F$516,PROVEEDORES!$D470,'EG-JUL'!P$18:P$516)</f>
        <v>0</v>
      </c>
      <c r="H469" s="159">
        <f>SUMIF('EG-JUL'!$F$18:$F$516,PROVEEDORES!$D470,'EG-JUL'!Q$18:Q$516)</f>
        <v>0</v>
      </c>
      <c r="I469" s="159">
        <f>SUMIF('EG-JUL'!$F$18:$F$516,PROVEEDORES!$D470,'EG-JUL'!R$18:R$516)</f>
        <v>0</v>
      </c>
      <c r="J469" s="159">
        <f>SUMIF('EG-JUL'!$F$18:$F$516,PROVEEDORES!$D470,'EG-JUL'!S$18:S$516)</f>
        <v>0</v>
      </c>
      <c r="K469" s="159" t="str">
        <f t="shared" si="14"/>
        <v/>
      </c>
      <c r="L469" s="146" t="str">
        <f>IF(PROVEEDORES!G470="","",PROVEEDORES!G470)</f>
        <v/>
      </c>
    </row>
    <row r="470" spans="3:12" ht="17.45" customHeight="1" x14ac:dyDescent="0.2">
      <c r="C470" s="158">
        <f t="shared" si="15"/>
        <v>464</v>
      </c>
      <c r="D470" s="146" t="str">
        <f>IF(PROVEEDORES!E471="","",PROVEEDORES!E471)</f>
        <v/>
      </c>
      <c r="E470" s="146" t="str">
        <f>IF(PROVEEDORES!F471="","",PROVEEDORES!F471)</f>
        <v/>
      </c>
      <c r="F470" s="146" t="str">
        <f>IF(PROVEEDORES!D471="","",PROVEEDORES!D471)</f>
        <v/>
      </c>
      <c r="G470" s="159">
        <f>SUMIF('EG-JUL'!$F$18:$F$516,PROVEEDORES!$D471,'EG-JUL'!P$18:P$516)</f>
        <v>0</v>
      </c>
      <c r="H470" s="159">
        <f>SUMIF('EG-JUL'!$F$18:$F$516,PROVEEDORES!$D471,'EG-JUL'!Q$18:Q$516)</f>
        <v>0</v>
      </c>
      <c r="I470" s="159">
        <f>SUMIF('EG-JUL'!$F$18:$F$516,PROVEEDORES!$D471,'EG-JUL'!R$18:R$516)</f>
        <v>0</v>
      </c>
      <c r="J470" s="159">
        <f>SUMIF('EG-JUL'!$F$18:$F$516,PROVEEDORES!$D471,'EG-JUL'!S$18:S$516)</f>
        <v>0</v>
      </c>
      <c r="K470" s="159" t="str">
        <f t="shared" si="14"/>
        <v/>
      </c>
      <c r="L470" s="146" t="str">
        <f>IF(PROVEEDORES!G471="","",PROVEEDORES!G471)</f>
        <v/>
      </c>
    </row>
    <row r="471" spans="3:12" ht="17.45" customHeight="1" x14ac:dyDescent="0.2">
      <c r="C471" s="158">
        <f t="shared" si="15"/>
        <v>465</v>
      </c>
      <c r="D471" s="146" t="str">
        <f>IF(PROVEEDORES!E472="","",PROVEEDORES!E472)</f>
        <v/>
      </c>
      <c r="E471" s="146" t="str">
        <f>IF(PROVEEDORES!F472="","",PROVEEDORES!F472)</f>
        <v/>
      </c>
      <c r="F471" s="146" t="str">
        <f>IF(PROVEEDORES!D472="","",PROVEEDORES!D472)</f>
        <v/>
      </c>
      <c r="G471" s="159">
        <f>SUMIF('EG-JUL'!$F$18:$F$516,PROVEEDORES!$D472,'EG-JUL'!P$18:P$516)</f>
        <v>0</v>
      </c>
      <c r="H471" s="159">
        <f>SUMIF('EG-JUL'!$F$18:$F$516,PROVEEDORES!$D472,'EG-JUL'!Q$18:Q$516)</f>
        <v>0</v>
      </c>
      <c r="I471" s="159">
        <f>SUMIF('EG-JUL'!$F$18:$F$516,PROVEEDORES!$D472,'EG-JUL'!R$18:R$516)</f>
        <v>0</v>
      </c>
      <c r="J471" s="159">
        <f>SUMIF('EG-JUL'!$F$18:$F$516,PROVEEDORES!$D472,'EG-JUL'!S$18:S$516)</f>
        <v>0</v>
      </c>
      <c r="K471" s="159" t="str">
        <f t="shared" si="14"/>
        <v/>
      </c>
      <c r="L471" s="146" t="str">
        <f>IF(PROVEEDORES!G472="","",PROVEEDORES!G472)</f>
        <v/>
      </c>
    </row>
    <row r="472" spans="3:12" ht="17.45" customHeight="1" x14ac:dyDescent="0.2">
      <c r="C472" s="158">
        <f t="shared" si="15"/>
        <v>466</v>
      </c>
      <c r="D472" s="146" t="str">
        <f>IF(PROVEEDORES!E473="","",PROVEEDORES!E473)</f>
        <v/>
      </c>
      <c r="E472" s="146" t="str">
        <f>IF(PROVEEDORES!F473="","",PROVEEDORES!F473)</f>
        <v/>
      </c>
      <c r="F472" s="146" t="str">
        <f>IF(PROVEEDORES!D473="","",PROVEEDORES!D473)</f>
        <v/>
      </c>
      <c r="G472" s="159">
        <f>SUMIF('EG-JUL'!$F$18:$F$516,PROVEEDORES!$D473,'EG-JUL'!P$18:P$516)</f>
        <v>0</v>
      </c>
      <c r="H472" s="159">
        <f>SUMIF('EG-JUL'!$F$18:$F$516,PROVEEDORES!$D473,'EG-JUL'!Q$18:Q$516)</f>
        <v>0</v>
      </c>
      <c r="I472" s="159">
        <f>SUMIF('EG-JUL'!$F$18:$F$516,PROVEEDORES!$D473,'EG-JUL'!R$18:R$516)</f>
        <v>0</v>
      </c>
      <c r="J472" s="159">
        <f>SUMIF('EG-JUL'!$F$18:$F$516,PROVEEDORES!$D473,'EG-JUL'!S$18:S$516)</f>
        <v>0</v>
      </c>
      <c r="K472" s="159" t="str">
        <f t="shared" si="14"/>
        <v/>
      </c>
      <c r="L472" s="146" t="str">
        <f>IF(PROVEEDORES!G473="","",PROVEEDORES!G473)</f>
        <v/>
      </c>
    </row>
    <row r="473" spans="3:12" ht="17.45" customHeight="1" x14ac:dyDescent="0.2">
      <c r="C473" s="158">
        <f t="shared" si="15"/>
        <v>467</v>
      </c>
      <c r="D473" s="146" t="str">
        <f>IF(PROVEEDORES!E474="","",PROVEEDORES!E474)</f>
        <v/>
      </c>
      <c r="E473" s="146" t="str">
        <f>IF(PROVEEDORES!F474="","",PROVEEDORES!F474)</f>
        <v/>
      </c>
      <c r="F473" s="146" t="str">
        <f>IF(PROVEEDORES!D474="","",PROVEEDORES!D474)</f>
        <v/>
      </c>
      <c r="G473" s="159">
        <f>SUMIF('EG-JUL'!$F$18:$F$516,PROVEEDORES!$D474,'EG-JUL'!P$18:P$516)</f>
        <v>0</v>
      </c>
      <c r="H473" s="159">
        <f>SUMIF('EG-JUL'!$F$18:$F$516,PROVEEDORES!$D474,'EG-JUL'!Q$18:Q$516)</f>
        <v>0</v>
      </c>
      <c r="I473" s="159">
        <f>SUMIF('EG-JUL'!$F$18:$F$516,PROVEEDORES!$D474,'EG-JUL'!R$18:R$516)</f>
        <v>0</v>
      </c>
      <c r="J473" s="159">
        <f>SUMIF('EG-JUL'!$F$18:$F$516,PROVEEDORES!$D474,'EG-JUL'!S$18:S$516)</f>
        <v>0</v>
      </c>
      <c r="K473" s="159" t="str">
        <f t="shared" si="14"/>
        <v/>
      </c>
      <c r="L473" s="146" t="str">
        <f>IF(PROVEEDORES!G474="","",PROVEEDORES!G474)</f>
        <v/>
      </c>
    </row>
    <row r="474" spans="3:12" ht="17.45" customHeight="1" x14ac:dyDescent="0.2">
      <c r="C474" s="158">
        <f t="shared" si="15"/>
        <v>468</v>
      </c>
      <c r="D474" s="146" t="str">
        <f>IF(PROVEEDORES!E475="","",PROVEEDORES!E475)</f>
        <v/>
      </c>
      <c r="E474" s="146" t="str">
        <f>IF(PROVEEDORES!F475="","",PROVEEDORES!F475)</f>
        <v/>
      </c>
      <c r="F474" s="146" t="str">
        <f>IF(PROVEEDORES!D475="","",PROVEEDORES!D475)</f>
        <v/>
      </c>
      <c r="G474" s="159">
        <f>SUMIF('EG-JUL'!$F$18:$F$516,PROVEEDORES!$D475,'EG-JUL'!P$18:P$516)</f>
        <v>0</v>
      </c>
      <c r="H474" s="159">
        <f>SUMIF('EG-JUL'!$F$18:$F$516,PROVEEDORES!$D475,'EG-JUL'!Q$18:Q$516)</f>
        <v>0</v>
      </c>
      <c r="I474" s="159">
        <f>SUMIF('EG-JUL'!$F$18:$F$516,PROVEEDORES!$D475,'EG-JUL'!R$18:R$516)</f>
        <v>0</v>
      </c>
      <c r="J474" s="159">
        <f>SUMIF('EG-JUL'!$F$18:$F$516,PROVEEDORES!$D475,'EG-JUL'!S$18:S$516)</f>
        <v>0</v>
      </c>
      <c r="K474" s="159" t="str">
        <f t="shared" si="14"/>
        <v/>
      </c>
      <c r="L474" s="146" t="str">
        <f>IF(PROVEEDORES!G475="","",PROVEEDORES!G475)</f>
        <v/>
      </c>
    </row>
    <row r="475" spans="3:12" ht="17.45" customHeight="1" x14ac:dyDescent="0.2">
      <c r="C475" s="158">
        <f t="shared" si="15"/>
        <v>469</v>
      </c>
      <c r="D475" s="146" t="str">
        <f>IF(PROVEEDORES!E476="","",PROVEEDORES!E476)</f>
        <v/>
      </c>
      <c r="E475" s="146" t="str">
        <f>IF(PROVEEDORES!F476="","",PROVEEDORES!F476)</f>
        <v/>
      </c>
      <c r="F475" s="146" t="str">
        <f>IF(PROVEEDORES!D476="","",PROVEEDORES!D476)</f>
        <v/>
      </c>
      <c r="G475" s="159">
        <f>SUMIF('EG-JUL'!$F$18:$F$516,PROVEEDORES!$D476,'EG-JUL'!P$18:P$516)</f>
        <v>0</v>
      </c>
      <c r="H475" s="159">
        <f>SUMIF('EG-JUL'!$F$18:$F$516,PROVEEDORES!$D476,'EG-JUL'!Q$18:Q$516)</f>
        <v>0</v>
      </c>
      <c r="I475" s="159">
        <f>SUMIF('EG-JUL'!$F$18:$F$516,PROVEEDORES!$D476,'EG-JUL'!R$18:R$516)</f>
        <v>0</v>
      </c>
      <c r="J475" s="159">
        <f>SUMIF('EG-JUL'!$F$18:$F$516,PROVEEDORES!$D476,'EG-JUL'!S$18:S$516)</f>
        <v>0</v>
      </c>
      <c r="K475" s="159" t="str">
        <f t="shared" si="14"/>
        <v/>
      </c>
      <c r="L475" s="146" t="str">
        <f>IF(PROVEEDORES!G476="","",PROVEEDORES!G476)</f>
        <v/>
      </c>
    </row>
    <row r="476" spans="3:12" ht="17.45" customHeight="1" x14ac:dyDescent="0.2">
      <c r="C476" s="158">
        <f t="shared" si="15"/>
        <v>470</v>
      </c>
      <c r="D476" s="146" t="str">
        <f>IF(PROVEEDORES!E477="","",PROVEEDORES!E477)</f>
        <v/>
      </c>
      <c r="E476" s="146" t="str">
        <f>IF(PROVEEDORES!F477="","",PROVEEDORES!F477)</f>
        <v/>
      </c>
      <c r="F476" s="146" t="str">
        <f>IF(PROVEEDORES!D477="","",PROVEEDORES!D477)</f>
        <v/>
      </c>
      <c r="G476" s="159">
        <f>SUMIF('EG-JUL'!$F$18:$F$516,PROVEEDORES!$D477,'EG-JUL'!P$18:P$516)</f>
        <v>0</v>
      </c>
      <c r="H476" s="159">
        <f>SUMIF('EG-JUL'!$F$18:$F$516,PROVEEDORES!$D477,'EG-JUL'!Q$18:Q$516)</f>
        <v>0</v>
      </c>
      <c r="I476" s="159">
        <f>SUMIF('EG-JUL'!$F$18:$F$516,PROVEEDORES!$D477,'EG-JUL'!R$18:R$516)</f>
        <v>0</v>
      </c>
      <c r="J476" s="159">
        <f>SUMIF('EG-JUL'!$F$18:$F$516,PROVEEDORES!$D477,'EG-JUL'!S$18:S$516)</f>
        <v>0</v>
      </c>
      <c r="K476" s="159" t="str">
        <f t="shared" si="14"/>
        <v/>
      </c>
      <c r="L476" s="146" t="str">
        <f>IF(PROVEEDORES!G477="","",PROVEEDORES!G477)</f>
        <v/>
      </c>
    </row>
    <row r="477" spans="3:12" ht="17.45" customHeight="1" x14ac:dyDescent="0.2">
      <c r="C477" s="158">
        <f t="shared" si="15"/>
        <v>471</v>
      </c>
      <c r="D477" s="146" t="str">
        <f>IF(PROVEEDORES!E478="","",PROVEEDORES!E478)</f>
        <v/>
      </c>
      <c r="E477" s="146" t="str">
        <f>IF(PROVEEDORES!F478="","",PROVEEDORES!F478)</f>
        <v/>
      </c>
      <c r="F477" s="146" t="str">
        <f>IF(PROVEEDORES!D478="","",PROVEEDORES!D478)</f>
        <v/>
      </c>
      <c r="G477" s="159">
        <f>SUMIF('EG-JUL'!$F$18:$F$516,PROVEEDORES!$D478,'EG-JUL'!P$18:P$516)</f>
        <v>0</v>
      </c>
      <c r="H477" s="159">
        <f>SUMIF('EG-JUL'!$F$18:$F$516,PROVEEDORES!$D478,'EG-JUL'!Q$18:Q$516)</f>
        <v>0</v>
      </c>
      <c r="I477" s="159">
        <f>SUMIF('EG-JUL'!$F$18:$F$516,PROVEEDORES!$D478,'EG-JUL'!R$18:R$516)</f>
        <v>0</v>
      </c>
      <c r="J477" s="159">
        <f>SUMIF('EG-JUL'!$F$18:$F$516,PROVEEDORES!$D478,'EG-JUL'!S$18:S$516)</f>
        <v>0</v>
      </c>
      <c r="K477" s="159" t="str">
        <f t="shared" si="14"/>
        <v/>
      </c>
      <c r="L477" s="146" t="str">
        <f>IF(PROVEEDORES!G478="","",PROVEEDORES!G478)</f>
        <v/>
      </c>
    </row>
    <row r="478" spans="3:12" ht="17.45" customHeight="1" x14ac:dyDescent="0.2">
      <c r="C478" s="158">
        <f t="shared" si="15"/>
        <v>472</v>
      </c>
      <c r="D478" s="146" t="str">
        <f>IF(PROVEEDORES!E479="","",PROVEEDORES!E479)</f>
        <v/>
      </c>
      <c r="E478" s="146" t="str">
        <f>IF(PROVEEDORES!F479="","",PROVEEDORES!F479)</f>
        <v/>
      </c>
      <c r="F478" s="146" t="str">
        <f>IF(PROVEEDORES!D479="","",PROVEEDORES!D479)</f>
        <v/>
      </c>
      <c r="G478" s="159">
        <f>SUMIF('EG-JUL'!$F$18:$F$516,PROVEEDORES!$D479,'EG-JUL'!P$18:P$516)</f>
        <v>0</v>
      </c>
      <c r="H478" s="159">
        <f>SUMIF('EG-JUL'!$F$18:$F$516,PROVEEDORES!$D479,'EG-JUL'!Q$18:Q$516)</f>
        <v>0</v>
      </c>
      <c r="I478" s="159">
        <f>SUMIF('EG-JUL'!$F$18:$F$516,PROVEEDORES!$D479,'EG-JUL'!R$18:R$516)</f>
        <v>0</v>
      </c>
      <c r="J478" s="159">
        <f>SUMIF('EG-JUL'!$F$18:$F$516,PROVEEDORES!$D479,'EG-JUL'!S$18:S$516)</f>
        <v>0</v>
      </c>
      <c r="K478" s="159" t="str">
        <f t="shared" si="14"/>
        <v/>
      </c>
      <c r="L478" s="146" t="str">
        <f>IF(PROVEEDORES!G479="","",PROVEEDORES!G479)</f>
        <v/>
      </c>
    </row>
    <row r="479" spans="3:12" ht="17.45" customHeight="1" x14ac:dyDescent="0.2">
      <c r="C479" s="158">
        <f t="shared" si="15"/>
        <v>473</v>
      </c>
      <c r="D479" s="146" t="str">
        <f>IF(PROVEEDORES!E480="","",PROVEEDORES!E480)</f>
        <v/>
      </c>
      <c r="E479" s="146" t="str">
        <f>IF(PROVEEDORES!F480="","",PROVEEDORES!F480)</f>
        <v/>
      </c>
      <c r="F479" s="146" t="str">
        <f>IF(PROVEEDORES!D480="","",PROVEEDORES!D480)</f>
        <v/>
      </c>
      <c r="G479" s="159">
        <f>SUMIF('EG-JUL'!$F$18:$F$516,PROVEEDORES!$D480,'EG-JUL'!P$18:P$516)</f>
        <v>0</v>
      </c>
      <c r="H479" s="159">
        <f>SUMIF('EG-JUL'!$F$18:$F$516,PROVEEDORES!$D480,'EG-JUL'!Q$18:Q$516)</f>
        <v>0</v>
      </c>
      <c r="I479" s="159">
        <f>SUMIF('EG-JUL'!$F$18:$F$516,PROVEEDORES!$D480,'EG-JUL'!R$18:R$516)</f>
        <v>0</v>
      </c>
      <c r="J479" s="159">
        <f>SUMIF('EG-JUL'!$F$18:$F$516,PROVEEDORES!$D480,'EG-JUL'!S$18:S$516)</f>
        <v>0</v>
      </c>
      <c r="K479" s="159" t="str">
        <f t="shared" si="14"/>
        <v/>
      </c>
      <c r="L479" s="146" t="str">
        <f>IF(PROVEEDORES!G480="","",PROVEEDORES!G480)</f>
        <v/>
      </c>
    </row>
    <row r="480" spans="3:12" ht="17.45" customHeight="1" x14ac:dyDescent="0.2">
      <c r="C480" s="158">
        <f t="shared" si="15"/>
        <v>474</v>
      </c>
      <c r="D480" s="146" t="str">
        <f>IF(PROVEEDORES!E481="","",PROVEEDORES!E481)</f>
        <v/>
      </c>
      <c r="E480" s="146" t="str">
        <f>IF(PROVEEDORES!F481="","",PROVEEDORES!F481)</f>
        <v/>
      </c>
      <c r="F480" s="146" t="str">
        <f>IF(PROVEEDORES!D481="","",PROVEEDORES!D481)</f>
        <v/>
      </c>
      <c r="G480" s="159">
        <f>SUMIF('EG-JUL'!$F$18:$F$516,PROVEEDORES!$D481,'EG-JUL'!P$18:P$516)</f>
        <v>0</v>
      </c>
      <c r="H480" s="159">
        <f>SUMIF('EG-JUL'!$F$18:$F$516,PROVEEDORES!$D481,'EG-JUL'!Q$18:Q$516)</f>
        <v>0</v>
      </c>
      <c r="I480" s="159">
        <f>SUMIF('EG-JUL'!$F$18:$F$516,PROVEEDORES!$D481,'EG-JUL'!R$18:R$516)</f>
        <v>0</v>
      </c>
      <c r="J480" s="159">
        <f>SUMIF('EG-JUL'!$F$18:$F$516,PROVEEDORES!$D481,'EG-JUL'!S$18:S$516)</f>
        <v>0</v>
      </c>
      <c r="K480" s="159" t="str">
        <f t="shared" si="14"/>
        <v/>
      </c>
      <c r="L480" s="146" t="str">
        <f>IF(PROVEEDORES!G481="","",PROVEEDORES!G481)</f>
        <v/>
      </c>
    </row>
    <row r="481" spans="3:12" ht="17.45" customHeight="1" x14ac:dyDescent="0.2">
      <c r="C481" s="158">
        <f t="shared" si="15"/>
        <v>475</v>
      </c>
      <c r="D481" s="146" t="str">
        <f>IF(PROVEEDORES!E482="","",PROVEEDORES!E482)</f>
        <v/>
      </c>
      <c r="E481" s="146" t="str">
        <f>IF(PROVEEDORES!F482="","",PROVEEDORES!F482)</f>
        <v/>
      </c>
      <c r="F481" s="146" t="str">
        <f>IF(PROVEEDORES!D482="","",PROVEEDORES!D482)</f>
        <v/>
      </c>
      <c r="G481" s="159">
        <f>SUMIF('EG-JUL'!$F$18:$F$516,PROVEEDORES!$D482,'EG-JUL'!P$18:P$516)</f>
        <v>0</v>
      </c>
      <c r="H481" s="159">
        <f>SUMIF('EG-JUL'!$F$18:$F$516,PROVEEDORES!$D482,'EG-JUL'!Q$18:Q$516)</f>
        <v>0</v>
      </c>
      <c r="I481" s="159">
        <f>SUMIF('EG-JUL'!$F$18:$F$516,PROVEEDORES!$D482,'EG-JUL'!R$18:R$516)</f>
        <v>0</v>
      </c>
      <c r="J481" s="159">
        <f>SUMIF('EG-JUL'!$F$18:$F$516,PROVEEDORES!$D482,'EG-JUL'!S$18:S$516)</f>
        <v>0</v>
      </c>
      <c r="K481" s="159" t="str">
        <f t="shared" si="14"/>
        <v/>
      </c>
      <c r="L481" s="146" t="str">
        <f>IF(PROVEEDORES!G482="","",PROVEEDORES!G482)</f>
        <v/>
      </c>
    </row>
    <row r="482" spans="3:12" ht="17.45" customHeight="1" x14ac:dyDescent="0.2">
      <c r="C482" s="158">
        <f t="shared" si="15"/>
        <v>476</v>
      </c>
      <c r="D482" s="146" t="str">
        <f>IF(PROVEEDORES!E483="","",PROVEEDORES!E483)</f>
        <v/>
      </c>
      <c r="E482" s="146" t="str">
        <f>IF(PROVEEDORES!F483="","",PROVEEDORES!F483)</f>
        <v/>
      </c>
      <c r="F482" s="146" t="str">
        <f>IF(PROVEEDORES!D483="","",PROVEEDORES!D483)</f>
        <v/>
      </c>
      <c r="G482" s="159">
        <f>SUMIF('EG-JUL'!$F$18:$F$516,PROVEEDORES!$D483,'EG-JUL'!P$18:P$516)</f>
        <v>0</v>
      </c>
      <c r="H482" s="159">
        <f>SUMIF('EG-JUL'!$F$18:$F$516,PROVEEDORES!$D483,'EG-JUL'!Q$18:Q$516)</f>
        <v>0</v>
      </c>
      <c r="I482" s="159">
        <f>SUMIF('EG-JUL'!$F$18:$F$516,PROVEEDORES!$D483,'EG-JUL'!R$18:R$516)</f>
        <v>0</v>
      </c>
      <c r="J482" s="159">
        <f>SUMIF('EG-JUL'!$F$18:$F$516,PROVEEDORES!$D483,'EG-JUL'!S$18:S$516)</f>
        <v>0</v>
      </c>
      <c r="K482" s="159" t="str">
        <f t="shared" si="14"/>
        <v/>
      </c>
      <c r="L482" s="146" t="str">
        <f>IF(PROVEEDORES!G483="","",PROVEEDORES!G483)</f>
        <v/>
      </c>
    </row>
    <row r="483" spans="3:12" ht="17.45" customHeight="1" x14ac:dyDescent="0.2">
      <c r="C483" s="158">
        <f t="shared" si="15"/>
        <v>477</v>
      </c>
      <c r="D483" s="146" t="str">
        <f>IF(PROVEEDORES!E484="","",PROVEEDORES!E484)</f>
        <v/>
      </c>
      <c r="E483" s="146" t="str">
        <f>IF(PROVEEDORES!F484="","",PROVEEDORES!F484)</f>
        <v/>
      </c>
      <c r="F483" s="146" t="str">
        <f>IF(PROVEEDORES!D484="","",PROVEEDORES!D484)</f>
        <v/>
      </c>
      <c r="G483" s="159">
        <f>SUMIF('EG-JUL'!$F$18:$F$516,PROVEEDORES!$D484,'EG-JUL'!P$18:P$516)</f>
        <v>0</v>
      </c>
      <c r="H483" s="159">
        <f>SUMIF('EG-JUL'!$F$18:$F$516,PROVEEDORES!$D484,'EG-JUL'!Q$18:Q$516)</f>
        <v>0</v>
      </c>
      <c r="I483" s="159">
        <f>SUMIF('EG-JUL'!$F$18:$F$516,PROVEEDORES!$D484,'EG-JUL'!R$18:R$516)</f>
        <v>0</v>
      </c>
      <c r="J483" s="159">
        <f>SUMIF('EG-JUL'!$F$18:$F$516,PROVEEDORES!$D484,'EG-JUL'!S$18:S$516)</f>
        <v>0</v>
      </c>
      <c r="K483" s="159" t="str">
        <f t="shared" si="14"/>
        <v/>
      </c>
      <c r="L483" s="146" t="str">
        <f>IF(PROVEEDORES!G484="","",PROVEEDORES!G484)</f>
        <v/>
      </c>
    </row>
    <row r="484" spans="3:12" ht="17.45" customHeight="1" x14ac:dyDescent="0.2">
      <c r="C484" s="158">
        <f t="shared" si="15"/>
        <v>478</v>
      </c>
      <c r="D484" s="146" t="str">
        <f>IF(PROVEEDORES!E485="","",PROVEEDORES!E485)</f>
        <v/>
      </c>
      <c r="E484" s="146" t="str">
        <f>IF(PROVEEDORES!F485="","",PROVEEDORES!F485)</f>
        <v/>
      </c>
      <c r="F484" s="146" t="str">
        <f>IF(PROVEEDORES!D485="","",PROVEEDORES!D485)</f>
        <v/>
      </c>
      <c r="G484" s="159">
        <f>SUMIF('EG-JUL'!$F$18:$F$516,PROVEEDORES!$D485,'EG-JUL'!P$18:P$516)</f>
        <v>0</v>
      </c>
      <c r="H484" s="159">
        <f>SUMIF('EG-JUL'!$F$18:$F$516,PROVEEDORES!$D485,'EG-JUL'!Q$18:Q$516)</f>
        <v>0</v>
      </c>
      <c r="I484" s="159">
        <f>SUMIF('EG-JUL'!$F$18:$F$516,PROVEEDORES!$D485,'EG-JUL'!R$18:R$516)</f>
        <v>0</v>
      </c>
      <c r="J484" s="159">
        <f>SUMIF('EG-JUL'!$F$18:$F$516,PROVEEDORES!$D485,'EG-JUL'!S$18:S$516)</f>
        <v>0</v>
      </c>
      <c r="K484" s="159" t="str">
        <f t="shared" si="14"/>
        <v/>
      </c>
      <c r="L484" s="146" t="str">
        <f>IF(PROVEEDORES!G485="","",PROVEEDORES!G485)</f>
        <v/>
      </c>
    </row>
    <row r="485" spans="3:12" ht="17.45" customHeight="1" x14ac:dyDescent="0.2">
      <c r="C485" s="158">
        <f t="shared" si="15"/>
        <v>479</v>
      </c>
      <c r="D485" s="146" t="str">
        <f>IF(PROVEEDORES!E486="","",PROVEEDORES!E486)</f>
        <v/>
      </c>
      <c r="E485" s="146" t="str">
        <f>IF(PROVEEDORES!F486="","",PROVEEDORES!F486)</f>
        <v/>
      </c>
      <c r="F485" s="146" t="str">
        <f>IF(PROVEEDORES!D486="","",PROVEEDORES!D486)</f>
        <v/>
      </c>
      <c r="G485" s="159">
        <f>SUMIF('EG-JUL'!$F$18:$F$516,PROVEEDORES!$D486,'EG-JUL'!P$18:P$516)</f>
        <v>0</v>
      </c>
      <c r="H485" s="159">
        <f>SUMIF('EG-JUL'!$F$18:$F$516,PROVEEDORES!$D486,'EG-JUL'!Q$18:Q$516)</f>
        <v>0</v>
      </c>
      <c r="I485" s="159">
        <f>SUMIF('EG-JUL'!$F$18:$F$516,PROVEEDORES!$D486,'EG-JUL'!R$18:R$516)</f>
        <v>0</v>
      </c>
      <c r="J485" s="159">
        <f>SUMIF('EG-JUL'!$F$18:$F$516,PROVEEDORES!$D486,'EG-JUL'!S$18:S$516)</f>
        <v>0</v>
      </c>
      <c r="K485" s="159" t="str">
        <f t="shared" si="14"/>
        <v/>
      </c>
      <c r="L485" s="146" t="str">
        <f>IF(PROVEEDORES!G486="","",PROVEEDORES!G486)</f>
        <v/>
      </c>
    </row>
    <row r="486" spans="3:12" ht="17.45" customHeight="1" x14ac:dyDescent="0.2">
      <c r="C486" s="158">
        <f t="shared" si="15"/>
        <v>480</v>
      </c>
      <c r="D486" s="146" t="str">
        <f>IF(PROVEEDORES!E487="","",PROVEEDORES!E487)</f>
        <v/>
      </c>
      <c r="E486" s="146" t="str">
        <f>IF(PROVEEDORES!F487="","",PROVEEDORES!F487)</f>
        <v/>
      </c>
      <c r="F486" s="146" t="str">
        <f>IF(PROVEEDORES!D487="","",PROVEEDORES!D487)</f>
        <v/>
      </c>
      <c r="G486" s="159">
        <f>SUMIF('EG-JUL'!$F$18:$F$516,PROVEEDORES!$D487,'EG-JUL'!P$18:P$516)</f>
        <v>0</v>
      </c>
      <c r="H486" s="159">
        <f>SUMIF('EG-JUL'!$F$18:$F$516,PROVEEDORES!$D487,'EG-JUL'!Q$18:Q$516)</f>
        <v>0</v>
      </c>
      <c r="I486" s="159">
        <f>SUMIF('EG-JUL'!$F$18:$F$516,PROVEEDORES!$D487,'EG-JUL'!R$18:R$516)</f>
        <v>0</v>
      </c>
      <c r="J486" s="159">
        <f>SUMIF('EG-JUL'!$F$18:$F$516,PROVEEDORES!$D487,'EG-JUL'!S$18:S$516)</f>
        <v>0</v>
      </c>
      <c r="K486" s="159" t="str">
        <f t="shared" si="14"/>
        <v/>
      </c>
      <c r="L486" s="146" t="str">
        <f>IF(PROVEEDORES!G487="","",PROVEEDORES!G487)</f>
        <v/>
      </c>
    </row>
    <row r="487" spans="3:12" ht="17.45" customHeight="1" x14ac:dyDescent="0.2">
      <c r="C487" s="158">
        <f t="shared" si="15"/>
        <v>481</v>
      </c>
      <c r="D487" s="146" t="str">
        <f>IF(PROVEEDORES!E488="","",PROVEEDORES!E488)</f>
        <v/>
      </c>
      <c r="E487" s="146" t="str">
        <f>IF(PROVEEDORES!F488="","",PROVEEDORES!F488)</f>
        <v/>
      </c>
      <c r="F487" s="146" t="str">
        <f>IF(PROVEEDORES!D488="","",PROVEEDORES!D488)</f>
        <v/>
      </c>
      <c r="G487" s="159">
        <f>SUMIF('EG-JUL'!$F$18:$F$516,PROVEEDORES!$D488,'EG-JUL'!P$18:P$516)</f>
        <v>0</v>
      </c>
      <c r="H487" s="159">
        <f>SUMIF('EG-JUL'!$F$18:$F$516,PROVEEDORES!$D488,'EG-JUL'!Q$18:Q$516)</f>
        <v>0</v>
      </c>
      <c r="I487" s="159">
        <f>SUMIF('EG-JUL'!$F$18:$F$516,PROVEEDORES!$D488,'EG-JUL'!R$18:R$516)</f>
        <v>0</v>
      </c>
      <c r="J487" s="159">
        <f>SUMIF('EG-JUL'!$F$18:$F$516,PROVEEDORES!$D488,'EG-JUL'!S$18:S$516)</f>
        <v>0</v>
      </c>
      <c r="K487" s="159" t="str">
        <f t="shared" si="14"/>
        <v/>
      </c>
      <c r="L487" s="146" t="str">
        <f>IF(PROVEEDORES!G488="","",PROVEEDORES!G488)</f>
        <v/>
      </c>
    </row>
    <row r="488" spans="3:12" ht="17.45" customHeight="1" x14ac:dyDescent="0.2">
      <c r="C488" s="158">
        <f t="shared" si="15"/>
        <v>482</v>
      </c>
      <c r="D488" s="146" t="str">
        <f>IF(PROVEEDORES!E489="","",PROVEEDORES!E489)</f>
        <v/>
      </c>
      <c r="E488" s="146" t="str">
        <f>IF(PROVEEDORES!F489="","",PROVEEDORES!F489)</f>
        <v/>
      </c>
      <c r="F488" s="146" t="str">
        <f>IF(PROVEEDORES!D489="","",PROVEEDORES!D489)</f>
        <v/>
      </c>
      <c r="G488" s="159">
        <f>SUMIF('EG-JUL'!$F$18:$F$516,PROVEEDORES!$D489,'EG-JUL'!P$18:P$516)</f>
        <v>0</v>
      </c>
      <c r="H488" s="159">
        <f>SUMIF('EG-JUL'!$F$18:$F$516,PROVEEDORES!$D489,'EG-JUL'!Q$18:Q$516)</f>
        <v>0</v>
      </c>
      <c r="I488" s="159">
        <f>SUMIF('EG-JUL'!$F$18:$F$516,PROVEEDORES!$D489,'EG-JUL'!R$18:R$516)</f>
        <v>0</v>
      </c>
      <c r="J488" s="159">
        <f>SUMIF('EG-JUL'!$F$18:$F$516,PROVEEDORES!$D489,'EG-JUL'!S$18:S$516)</f>
        <v>0</v>
      </c>
      <c r="K488" s="159" t="str">
        <f t="shared" si="14"/>
        <v/>
      </c>
      <c r="L488" s="146" t="str">
        <f>IF(PROVEEDORES!G489="","",PROVEEDORES!G489)</f>
        <v/>
      </c>
    </row>
    <row r="489" spans="3:12" ht="17.45" customHeight="1" x14ac:dyDescent="0.2">
      <c r="C489" s="158">
        <f t="shared" si="15"/>
        <v>483</v>
      </c>
      <c r="D489" s="146" t="str">
        <f>IF(PROVEEDORES!E490="","",PROVEEDORES!E490)</f>
        <v/>
      </c>
      <c r="E489" s="146" t="str">
        <f>IF(PROVEEDORES!F490="","",PROVEEDORES!F490)</f>
        <v/>
      </c>
      <c r="F489" s="146" t="str">
        <f>IF(PROVEEDORES!D490="","",PROVEEDORES!D490)</f>
        <v/>
      </c>
      <c r="G489" s="159">
        <f>SUMIF('EG-JUL'!$F$18:$F$516,PROVEEDORES!$D490,'EG-JUL'!P$18:P$516)</f>
        <v>0</v>
      </c>
      <c r="H489" s="159">
        <f>SUMIF('EG-JUL'!$F$18:$F$516,PROVEEDORES!$D490,'EG-JUL'!Q$18:Q$516)</f>
        <v>0</v>
      </c>
      <c r="I489" s="159">
        <f>SUMIF('EG-JUL'!$F$18:$F$516,PROVEEDORES!$D490,'EG-JUL'!R$18:R$516)</f>
        <v>0</v>
      </c>
      <c r="J489" s="159">
        <f>SUMIF('EG-JUL'!$F$18:$F$516,PROVEEDORES!$D490,'EG-JUL'!S$18:S$516)</f>
        <v>0</v>
      </c>
      <c r="K489" s="159" t="str">
        <f t="shared" si="14"/>
        <v/>
      </c>
      <c r="L489" s="146" t="str">
        <f>IF(PROVEEDORES!G490="","",PROVEEDORES!G490)</f>
        <v/>
      </c>
    </row>
    <row r="490" spans="3:12" ht="17.45" customHeight="1" x14ac:dyDescent="0.2">
      <c r="C490" s="158">
        <f t="shared" si="15"/>
        <v>484</v>
      </c>
      <c r="D490" s="146" t="str">
        <f>IF(PROVEEDORES!E491="","",PROVEEDORES!E491)</f>
        <v/>
      </c>
      <c r="E490" s="146" t="str">
        <f>IF(PROVEEDORES!F491="","",PROVEEDORES!F491)</f>
        <v/>
      </c>
      <c r="F490" s="146" t="str">
        <f>IF(PROVEEDORES!D491="","",PROVEEDORES!D491)</f>
        <v/>
      </c>
      <c r="G490" s="159">
        <f>SUMIF('EG-JUL'!$F$18:$F$516,PROVEEDORES!$D491,'EG-JUL'!P$18:P$516)</f>
        <v>0</v>
      </c>
      <c r="H490" s="159">
        <f>SUMIF('EG-JUL'!$F$18:$F$516,PROVEEDORES!$D491,'EG-JUL'!Q$18:Q$516)</f>
        <v>0</v>
      </c>
      <c r="I490" s="159">
        <f>SUMIF('EG-JUL'!$F$18:$F$516,PROVEEDORES!$D491,'EG-JUL'!R$18:R$516)</f>
        <v>0</v>
      </c>
      <c r="J490" s="159">
        <f>SUMIF('EG-JUL'!$F$18:$F$516,PROVEEDORES!$D491,'EG-JUL'!S$18:S$516)</f>
        <v>0</v>
      </c>
      <c r="K490" s="159" t="str">
        <f t="shared" si="14"/>
        <v/>
      </c>
      <c r="L490" s="146" t="str">
        <f>IF(PROVEEDORES!G491="","",PROVEEDORES!G491)</f>
        <v/>
      </c>
    </row>
    <row r="491" spans="3:12" ht="17.45" customHeight="1" x14ac:dyDescent="0.2">
      <c r="C491" s="158">
        <f t="shared" si="15"/>
        <v>485</v>
      </c>
      <c r="D491" s="146" t="str">
        <f>IF(PROVEEDORES!E492="","",PROVEEDORES!E492)</f>
        <v/>
      </c>
      <c r="E491" s="146" t="str">
        <f>IF(PROVEEDORES!F492="","",PROVEEDORES!F492)</f>
        <v/>
      </c>
      <c r="F491" s="146" t="str">
        <f>IF(PROVEEDORES!D492="","",PROVEEDORES!D492)</f>
        <v/>
      </c>
      <c r="G491" s="159">
        <f>SUMIF('EG-JUL'!$F$18:$F$516,PROVEEDORES!$D492,'EG-JUL'!P$18:P$516)</f>
        <v>0</v>
      </c>
      <c r="H491" s="159">
        <f>SUMIF('EG-JUL'!$F$18:$F$516,PROVEEDORES!$D492,'EG-JUL'!Q$18:Q$516)</f>
        <v>0</v>
      </c>
      <c r="I491" s="159">
        <f>SUMIF('EG-JUL'!$F$18:$F$516,PROVEEDORES!$D492,'EG-JUL'!R$18:R$516)</f>
        <v>0</v>
      </c>
      <c r="J491" s="159">
        <f>SUMIF('EG-JUL'!$F$18:$F$516,PROVEEDORES!$D492,'EG-JUL'!S$18:S$516)</f>
        <v>0</v>
      </c>
      <c r="K491" s="159" t="str">
        <f t="shared" si="14"/>
        <v/>
      </c>
      <c r="L491" s="146" t="str">
        <f>IF(PROVEEDORES!G492="","",PROVEEDORES!G492)</f>
        <v/>
      </c>
    </row>
    <row r="492" spans="3:12" ht="17.45" customHeight="1" x14ac:dyDescent="0.2">
      <c r="C492" s="158">
        <f t="shared" si="15"/>
        <v>486</v>
      </c>
      <c r="D492" s="146" t="str">
        <f>IF(PROVEEDORES!E493="","",PROVEEDORES!E493)</f>
        <v/>
      </c>
      <c r="E492" s="146" t="str">
        <f>IF(PROVEEDORES!F493="","",PROVEEDORES!F493)</f>
        <v/>
      </c>
      <c r="F492" s="146" t="str">
        <f>IF(PROVEEDORES!D493="","",PROVEEDORES!D493)</f>
        <v/>
      </c>
      <c r="G492" s="159">
        <f>SUMIF('EG-JUL'!$F$18:$F$516,PROVEEDORES!$D493,'EG-JUL'!P$18:P$516)</f>
        <v>0</v>
      </c>
      <c r="H492" s="159">
        <f>SUMIF('EG-JUL'!$F$18:$F$516,PROVEEDORES!$D493,'EG-JUL'!Q$18:Q$516)</f>
        <v>0</v>
      </c>
      <c r="I492" s="159">
        <f>SUMIF('EG-JUL'!$F$18:$F$516,PROVEEDORES!$D493,'EG-JUL'!R$18:R$516)</f>
        <v>0</v>
      </c>
      <c r="J492" s="159">
        <f>SUMIF('EG-JUL'!$F$18:$F$516,PROVEEDORES!$D493,'EG-JUL'!S$18:S$516)</f>
        <v>0</v>
      </c>
      <c r="K492" s="159" t="str">
        <f t="shared" si="14"/>
        <v/>
      </c>
      <c r="L492" s="146" t="str">
        <f>IF(PROVEEDORES!G493="","",PROVEEDORES!G493)</f>
        <v/>
      </c>
    </row>
    <row r="493" spans="3:12" ht="17.45" customHeight="1" x14ac:dyDescent="0.2">
      <c r="C493" s="158">
        <f t="shared" si="15"/>
        <v>487</v>
      </c>
      <c r="D493" s="146" t="str">
        <f>IF(PROVEEDORES!E494="","",PROVEEDORES!E494)</f>
        <v/>
      </c>
      <c r="E493" s="146" t="str">
        <f>IF(PROVEEDORES!F494="","",PROVEEDORES!F494)</f>
        <v/>
      </c>
      <c r="F493" s="146" t="str">
        <f>IF(PROVEEDORES!D494="","",PROVEEDORES!D494)</f>
        <v/>
      </c>
      <c r="G493" s="159">
        <f>SUMIF('EG-JUL'!$F$18:$F$516,PROVEEDORES!$D494,'EG-JUL'!P$18:P$516)</f>
        <v>0</v>
      </c>
      <c r="H493" s="159">
        <f>SUMIF('EG-JUL'!$F$18:$F$516,PROVEEDORES!$D494,'EG-JUL'!Q$18:Q$516)</f>
        <v>0</v>
      </c>
      <c r="I493" s="159">
        <f>SUMIF('EG-JUL'!$F$18:$F$516,PROVEEDORES!$D494,'EG-JUL'!R$18:R$516)</f>
        <v>0</v>
      </c>
      <c r="J493" s="159">
        <f>SUMIF('EG-JUL'!$F$18:$F$516,PROVEEDORES!$D494,'EG-JUL'!S$18:S$516)</f>
        <v>0</v>
      </c>
      <c r="K493" s="159" t="str">
        <f t="shared" si="14"/>
        <v/>
      </c>
      <c r="L493" s="146" t="str">
        <f>IF(PROVEEDORES!G494="","",PROVEEDORES!G494)</f>
        <v/>
      </c>
    </row>
    <row r="494" spans="3:12" ht="17.45" customHeight="1" x14ac:dyDescent="0.2">
      <c r="C494" s="158">
        <f t="shared" si="15"/>
        <v>488</v>
      </c>
      <c r="D494" s="146" t="str">
        <f>IF(PROVEEDORES!E495="","",PROVEEDORES!E495)</f>
        <v/>
      </c>
      <c r="E494" s="146" t="str">
        <f>IF(PROVEEDORES!F495="","",PROVEEDORES!F495)</f>
        <v/>
      </c>
      <c r="F494" s="146" t="str">
        <f>IF(PROVEEDORES!D495="","",PROVEEDORES!D495)</f>
        <v/>
      </c>
      <c r="G494" s="159">
        <f>SUMIF('EG-JUL'!$F$18:$F$516,PROVEEDORES!$D495,'EG-JUL'!P$18:P$516)</f>
        <v>0</v>
      </c>
      <c r="H494" s="159">
        <f>SUMIF('EG-JUL'!$F$18:$F$516,PROVEEDORES!$D495,'EG-JUL'!Q$18:Q$516)</f>
        <v>0</v>
      </c>
      <c r="I494" s="159">
        <f>SUMIF('EG-JUL'!$F$18:$F$516,PROVEEDORES!$D495,'EG-JUL'!R$18:R$516)</f>
        <v>0</v>
      </c>
      <c r="J494" s="159">
        <f>SUMIF('EG-JUL'!$F$18:$F$516,PROVEEDORES!$D495,'EG-JUL'!S$18:S$516)</f>
        <v>0</v>
      </c>
      <c r="K494" s="159" t="str">
        <f t="shared" si="14"/>
        <v/>
      </c>
      <c r="L494" s="146" t="str">
        <f>IF(PROVEEDORES!G495="","",PROVEEDORES!G495)</f>
        <v/>
      </c>
    </row>
    <row r="495" spans="3:12" ht="17.45" customHeight="1" x14ac:dyDescent="0.2">
      <c r="C495" s="158">
        <f t="shared" si="15"/>
        <v>489</v>
      </c>
      <c r="D495" s="146" t="str">
        <f>IF(PROVEEDORES!E496="","",PROVEEDORES!E496)</f>
        <v/>
      </c>
      <c r="E495" s="146" t="str">
        <f>IF(PROVEEDORES!F496="","",PROVEEDORES!F496)</f>
        <v/>
      </c>
      <c r="F495" s="146" t="str">
        <f>IF(PROVEEDORES!D496="","",PROVEEDORES!D496)</f>
        <v/>
      </c>
      <c r="G495" s="159">
        <f>SUMIF('EG-JUL'!$F$18:$F$516,PROVEEDORES!$D496,'EG-JUL'!P$18:P$516)</f>
        <v>0</v>
      </c>
      <c r="H495" s="159">
        <f>SUMIF('EG-JUL'!$F$18:$F$516,PROVEEDORES!$D496,'EG-JUL'!Q$18:Q$516)</f>
        <v>0</v>
      </c>
      <c r="I495" s="159">
        <f>SUMIF('EG-JUL'!$F$18:$F$516,PROVEEDORES!$D496,'EG-JUL'!R$18:R$516)</f>
        <v>0</v>
      </c>
      <c r="J495" s="159">
        <f>SUMIF('EG-JUL'!$F$18:$F$516,PROVEEDORES!$D496,'EG-JUL'!S$18:S$516)</f>
        <v>0</v>
      </c>
      <c r="K495" s="159" t="str">
        <f t="shared" si="14"/>
        <v/>
      </c>
      <c r="L495" s="146" t="str">
        <f>IF(PROVEEDORES!G496="","",PROVEEDORES!G496)</f>
        <v/>
      </c>
    </row>
    <row r="496" spans="3:12" ht="17.45" customHeight="1" x14ac:dyDescent="0.2">
      <c r="C496" s="158">
        <f t="shared" si="15"/>
        <v>490</v>
      </c>
      <c r="D496" s="146" t="str">
        <f>IF(PROVEEDORES!E497="","",PROVEEDORES!E497)</f>
        <v/>
      </c>
      <c r="E496" s="146" t="str">
        <f>IF(PROVEEDORES!F497="","",PROVEEDORES!F497)</f>
        <v/>
      </c>
      <c r="F496" s="146" t="str">
        <f>IF(PROVEEDORES!D497="","",PROVEEDORES!D497)</f>
        <v/>
      </c>
      <c r="G496" s="159">
        <f>SUMIF('EG-JUL'!$F$18:$F$516,PROVEEDORES!$D497,'EG-JUL'!P$18:P$516)</f>
        <v>0</v>
      </c>
      <c r="H496" s="159">
        <f>SUMIF('EG-JUL'!$F$18:$F$516,PROVEEDORES!$D497,'EG-JUL'!Q$18:Q$516)</f>
        <v>0</v>
      </c>
      <c r="I496" s="159">
        <f>SUMIF('EG-JUL'!$F$18:$F$516,PROVEEDORES!$D497,'EG-JUL'!R$18:R$516)</f>
        <v>0</v>
      </c>
      <c r="J496" s="159">
        <f>SUMIF('EG-JUL'!$F$18:$F$516,PROVEEDORES!$D497,'EG-JUL'!S$18:S$516)</f>
        <v>0</v>
      </c>
      <c r="K496" s="159" t="str">
        <f t="shared" si="14"/>
        <v/>
      </c>
      <c r="L496" s="146" t="str">
        <f>IF(PROVEEDORES!G497="","",PROVEEDORES!G497)</f>
        <v/>
      </c>
    </row>
    <row r="497" spans="3:12" ht="17.45" customHeight="1" x14ac:dyDescent="0.2">
      <c r="C497" s="158">
        <f t="shared" si="15"/>
        <v>491</v>
      </c>
      <c r="D497" s="146" t="str">
        <f>IF(PROVEEDORES!E498="","",PROVEEDORES!E498)</f>
        <v/>
      </c>
      <c r="E497" s="146" t="str">
        <f>IF(PROVEEDORES!F498="","",PROVEEDORES!F498)</f>
        <v/>
      </c>
      <c r="F497" s="146" t="str">
        <f>IF(PROVEEDORES!D498="","",PROVEEDORES!D498)</f>
        <v/>
      </c>
      <c r="G497" s="159">
        <f>SUMIF('EG-JUL'!$F$18:$F$516,PROVEEDORES!$D498,'EG-JUL'!P$18:P$516)</f>
        <v>0</v>
      </c>
      <c r="H497" s="159">
        <f>SUMIF('EG-JUL'!$F$18:$F$516,PROVEEDORES!$D498,'EG-JUL'!Q$18:Q$516)</f>
        <v>0</v>
      </c>
      <c r="I497" s="159">
        <f>SUMIF('EG-JUL'!$F$18:$F$516,PROVEEDORES!$D498,'EG-JUL'!R$18:R$516)</f>
        <v>0</v>
      </c>
      <c r="J497" s="159">
        <f>SUMIF('EG-JUL'!$F$18:$F$516,PROVEEDORES!$D498,'EG-JUL'!S$18:S$516)</f>
        <v>0</v>
      </c>
      <c r="K497" s="159" t="str">
        <f t="shared" si="14"/>
        <v/>
      </c>
      <c r="L497" s="146" t="str">
        <f>IF(PROVEEDORES!G498="","",PROVEEDORES!G498)</f>
        <v/>
      </c>
    </row>
    <row r="498" spans="3:12" ht="17.45" customHeight="1" x14ac:dyDescent="0.2">
      <c r="C498" s="158">
        <f t="shared" si="15"/>
        <v>492</v>
      </c>
      <c r="D498" s="146" t="str">
        <f>IF(PROVEEDORES!E499="","",PROVEEDORES!E499)</f>
        <v/>
      </c>
      <c r="E498" s="146" t="str">
        <f>IF(PROVEEDORES!F499="","",PROVEEDORES!F499)</f>
        <v/>
      </c>
      <c r="F498" s="146" t="str">
        <f>IF(PROVEEDORES!D499="","",PROVEEDORES!D499)</f>
        <v/>
      </c>
      <c r="G498" s="159">
        <f>SUMIF('EG-JUL'!$F$18:$F$516,PROVEEDORES!$D499,'EG-JUL'!P$18:P$516)</f>
        <v>0</v>
      </c>
      <c r="H498" s="159">
        <f>SUMIF('EG-JUL'!$F$18:$F$516,PROVEEDORES!$D499,'EG-JUL'!Q$18:Q$516)</f>
        <v>0</v>
      </c>
      <c r="I498" s="159">
        <f>SUMIF('EG-JUL'!$F$18:$F$516,PROVEEDORES!$D499,'EG-JUL'!R$18:R$516)</f>
        <v>0</v>
      </c>
      <c r="J498" s="159">
        <f>SUMIF('EG-JUL'!$F$18:$F$516,PROVEEDORES!$D499,'EG-JUL'!S$18:S$516)</f>
        <v>0</v>
      </c>
      <c r="K498" s="159" t="str">
        <f t="shared" si="14"/>
        <v/>
      </c>
      <c r="L498" s="146" t="str">
        <f>IF(PROVEEDORES!G499="","",PROVEEDORES!G499)</f>
        <v/>
      </c>
    </row>
    <row r="499" spans="3:12" ht="17.45" customHeight="1" x14ac:dyDescent="0.2">
      <c r="C499" s="158">
        <f t="shared" si="15"/>
        <v>493</v>
      </c>
      <c r="D499" s="146" t="str">
        <f>IF(PROVEEDORES!E500="","",PROVEEDORES!E500)</f>
        <v/>
      </c>
      <c r="E499" s="146" t="str">
        <f>IF(PROVEEDORES!F500="","",PROVEEDORES!F500)</f>
        <v/>
      </c>
      <c r="F499" s="146" t="str">
        <f>IF(PROVEEDORES!D500="","",PROVEEDORES!D500)</f>
        <v/>
      </c>
      <c r="G499" s="159">
        <f>SUMIF('EG-JUL'!$F$18:$F$516,PROVEEDORES!$D500,'EG-JUL'!P$18:P$516)</f>
        <v>0</v>
      </c>
      <c r="H499" s="159">
        <f>SUMIF('EG-JUL'!$F$18:$F$516,PROVEEDORES!$D500,'EG-JUL'!Q$18:Q$516)</f>
        <v>0</v>
      </c>
      <c r="I499" s="159">
        <f>SUMIF('EG-JUL'!$F$18:$F$516,PROVEEDORES!$D500,'EG-JUL'!R$18:R$516)</f>
        <v>0</v>
      </c>
      <c r="J499" s="159">
        <f>SUMIF('EG-JUL'!$F$18:$F$516,PROVEEDORES!$D500,'EG-JUL'!S$18:S$516)</f>
        <v>0</v>
      </c>
      <c r="K499" s="159" t="str">
        <f t="shared" si="14"/>
        <v/>
      </c>
      <c r="L499" s="146" t="str">
        <f>IF(PROVEEDORES!G500="","",PROVEEDORES!G500)</f>
        <v/>
      </c>
    </row>
    <row r="500" spans="3:12" ht="17.45" customHeight="1" x14ac:dyDescent="0.2">
      <c r="C500" s="158">
        <f t="shared" si="15"/>
        <v>494</v>
      </c>
      <c r="D500" s="146" t="str">
        <f>IF(PROVEEDORES!E501="","",PROVEEDORES!E501)</f>
        <v/>
      </c>
      <c r="E500" s="146" t="str">
        <f>IF(PROVEEDORES!F501="","",PROVEEDORES!F501)</f>
        <v/>
      </c>
      <c r="F500" s="146" t="str">
        <f>IF(PROVEEDORES!D501="","",PROVEEDORES!D501)</f>
        <v/>
      </c>
      <c r="G500" s="159">
        <f>SUMIF('EG-JUL'!$F$18:$F$516,PROVEEDORES!$D501,'EG-JUL'!P$18:P$516)</f>
        <v>0</v>
      </c>
      <c r="H500" s="159">
        <f>SUMIF('EG-JUL'!$F$18:$F$516,PROVEEDORES!$D501,'EG-JUL'!Q$18:Q$516)</f>
        <v>0</v>
      </c>
      <c r="I500" s="159">
        <f>SUMIF('EG-JUL'!$F$18:$F$516,PROVEEDORES!$D501,'EG-JUL'!R$18:R$516)</f>
        <v>0</v>
      </c>
      <c r="J500" s="159">
        <f>SUMIF('EG-JUL'!$F$18:$F$516,PROVEEDORES!$D501,'EG-JUL'!S$18:S$516)</f>
        <v>0</v>
      </c>
      <c r="K500" s="159" t="str">
        <f t="shared" si="14"/>
        <v/>
      </c>
      <c r="L500" s="146" t="str">
        <f>IF(PROVEEDORES!G501="","",PROVEEDORES!G501)</f>
        <v/>
      </c>
    </row>
    <row r="501" spans="3:12" ht="17.45" customHeight="1" x14ac:dyDescent="0.2">
      <c r="C501" s="158">
        <f t="shared" si="15"/>
        <v>495</v>
      </c>
      <c r="D501" s="146" t="str">
        <f>IF(PROVEEDORES!E502="","",PROVEEDORES!E502)</f>
        <v/>
      </c>
      <c r="E501" s="146" t="str">
        <f>IF(PROVEEDORES!F502="","",PROVEEDORES!F502)</f>
        <v/>
      </c>
      <c r="F501" s="146" t="str">
        <f>IF(PROVEEDORES!D502="","",PROVEEDORES!D502)</f>
        <v/>
      </c>
      <c r="G501" s="159">
        <f>SUMIF('EG-JUL'!$F$18:$F$516,PROVEEDORES!$D502,'EG-JUL'!P$18:P$516)</f>
        <v>0</v>
      </c>
      <c r="H501" s="159">
        <f>SUMIF('EG-JUL'!$F$18:$F$516,PROVEEDORES!$D502,'EG-JUL'!Q$18:Q$516)</f>
        <v>0</v>
      </c>
      <c r="I501" s="159">
        <f>SUMIF('EG-JUL'!$F$18:$F$516,PROVEEDORES!$D502,'EG-JUL'!R$18:R$516)</f>
        <v>0</v>
      </c>
      <c r="J501" s="159">
        <f>SUMIF('EG-JUL'!$F$18:$F$516,PROVEEDORES!$D502,'EG-JUL'!S$18:S$516)</f>
        <v>0</v>
      </c>
      <c r="K501" s="159" t="str">
        <f t="shared" si="14"/>
        <v/>
      </c>
      <c r="L501" s="146" t="str">
        <f>IF(PROVEEDORES!G502="","",PROVEEDORES!G502)</f>
        <v/>
      </c>
    </row>
    <row r="502" spans="3:12" ht="17.45" customHeight="1" x14ac:dyDescent="0.2">
      <c r="C502" s="158">
        <f t="shared" si="15"/>
        <v>496</v>
      </c>
      <c r="D502" s="146" t="str">
        <f>IF(PROVEEDORES!E503="","",PROVEEDORES!E503)</f>
        <v/>
      </c>
      <c r="E502" s="146" t="str">
        <f>IF(PROVEEDORES!F503="","",PROVEEDORES!F503)</f>
        <v/>
      </c>
      <c r="F502" s="146" t="str">
        <f>IF(PROVEEDORES!D503="","",PROVEEDORES!D503)</f>
        <v/>
      </c>
      <c r="G502" s="159">
        <f>SUMIF('EG-JUL'!$F$18:$F$516,PROVEEDORES!$D503,'EG-JUL'!P$18:P$516)</f>
        <v>0</v>
      </c>
      <c r="H502" s="159">
        <f>SUMIF('EG-JUL'!$F$18:$F$516,PROVEEDORES!$D503,'EG-JUL'!Q$18:Q$516)</f>
        <v>0</v>
      </c>
      <c r="I502" s="159">
        <f>SUMIF('EG-JUL'!$F$18:$F$516,PROVEEDORES!$D503,'EG-JUL'!R$18:R$516)</f>
        <v>0</v>
      </c>
      <c r="J502" s="159">
        <f>SUMIF('EG-JUL'!$F$18:$F$516,PROVEEDORES!$D503,'EG-JUL'!S$18:S$516)</f>
        <v>0</v>
      </c>
      <c r="K502" s="159" t="str">
        <f t="shared" si="14"/>
        <v/>
      </c>
      <c r="L502" s="146" t="str">
        <f>IF(PROVEEDORES!G503="","",PROVEEDORES!G503)</f>
        <v/>
      </c>
    </row>
    <row r="503" spans="3:12" ht="17.45" customHeight="1" x14ac:dyDescent="0.2">
      <c r="C503" s="158">
        <f t="shared" si="15"/>
        <v>497</v>
      </c>
      <c r="D503" s="146" t="str">
        <f>IF(PROVEEDORES!E504="","",PROVEEDORES!E504)</f>
        <v/>
      </c>
      <c r="E503" s="146" t="str">
        <f>IF(PROVEEDORES!F504="","",PROVEEDORES!F504)</f>
        <v/>
      </c>
      <c r="F503" s="146" t="str">
        <f>IF(PROVEEDORES!D504="","",PROVEEDORES!D504)</f>
        <v/>
      </c>
      <c r="G503" s="159">
        <f>SUMIF('EG-JUL'!$F$18:$F$516,PROVEEDORES!$D504,'EG-JUL'!P$18:P$516)</f>
        <v>0</v>
      </c>
      <c r="H503" s="159">
        <f>SUMIF('EG-JUL'!$F$18:$F$516,PROVEEDORES!$D504,'EG-JUL'!Q$18:Q$516)</f>
        <v>0</v>
      </c>
      <c r="I503" s="159">
        <f>SUMIF('EG-JUL'!$F$18:$F$516,PROVEEDORES!$D504,'EG-JUL'!R$18:R$516)</f>
        <v>0</v>
      </c>
      <c r="J503" s="159">
        <f>SUMIF('EG-JUL'!$F$18:$F$516,PROVEEDORES!$D504,'EG-JUL'!S$18:S$516)</f>
        <v>0</v>
      </c>
      <c r="K503" s="159" t="str">
        <f t="shared" si="14"/>
        <v/>
      </c>
      <c r="L503" s="146" t="str">
        <f>IF(PROVEEDORES!G504="","",PROVEEDORES!G504)</f>
        <v/>
      </c>
    </row>
    <row r="504" spans="3:12" ht="17.45" customHeight="1" x14ac:dyDescent="0.2">
      <c r="C504" s="158">
        <f t="shared" si="15"/>
        <v>498</v>
      </c>
      <c r="D504" s="146" t="str">
        <f>IF(PROVEEDORES!E505="","",PROVEEDORES!E505)</f>
        <v/>
      </c>
      <c r="E504" s="146" t="str">
        <f>IF(PROVEEDORES!F505="","",PROVEEDORES!F505)</f>
        <v/>
      </c>
      <c r="F504" s="146" t="str">
        <f>IF(PROVEEDORES!D505="","",PROVEEDORES!D505)</f>
        <v/>
      </c>
      <c r="G504" s="159">
        <f>SUMIF('EG-JUL'!$F$18:$F$516,PROVEEDORES!$D505,'EG-JUL'!P$18:P$516)</f>
        <v>0</v>
      </c>
      <c r="H504" s="159">
        <f>SUMIF('EG-JUL'!$F$18:$F$516,PROVEEDORES!$D505,'EG-JUL'!Q$18:Q$516)</f>
        <v>0</v>
      </c>
      <c r="I504" s="159">
        <f>SUMIF('EG-JUL'!$F$18:$F$516,PROVEEDORES!$D505,'EG-JUL'!R$18:R$516)</f>
        <v>0</v>
      </c>
      <c r="J504" s="159">
        <f>SUMIF('EG-JUL'!$F$18:$F$516,PROVEEDORES!$D505,'EG-JUL'!S$18:S$516)</f>
        <v>0</v>
      </c>
      <c r="K504" s="159" t="str">
        <f t="shared" si="14"/>
        <v/>
      </c>
      <c r="L504" s="146" t="str">
        <f>IF(PROVEEDORES!G505="","",PROVEEDORES!G505)</f>
        <v/>
      </c>
    </row>
    <row r="505" spans="3:12" ht="17.45" customHeight="1" x14ac:dyDescent="0.2">
      <c r="C505" s="158">
        <f t="shared" si="15"/>
        <v>499</v>
      </c>
      <c r="D505" s="146" t="str">
        <f>IF(PROVEEDORES!E506="","",PROVEEDORES!E506)</f>
        <v/>
      </c>
      <c r="E505" s="146" t="str">
        <f>IF(PROVEEDORES!F506="","",PROVEEDORES!F506)</f>
        <v/>
      </c>
      <c r="F505" s="146" t="str">
        <f>IF(PROVEEDORES!D506="","",PROVEEDORES!D506)</f>
        <v/>
      </c>
      <c r="G505" s="159">
        <f>SUMIF('EG-JUL'!$F$18:$F$516,PROVEEDORES!$D506,'EG-JUL'!P$18:P$516)</f>
        <v>0</v>
      </c>
      <c r="H505" s="159">
        <f>SUMIF('EG-JUL'!$F$18:$F$516,PROVEEDORES!$D506,'EG-JUL'!Q$18:Q$516)</f>
        <v>0</v>
      </c>
      <c r="I505" s="159">
        <f>SUMIF('EG-JUL'!$F$18:$F$516,PROVEEDORES!$D506,'EG-JUL'!R$18:R$516)</f>
        <v>0</v>
      </c>
      <c r="J505" s="159">
        <f>SUMIF('EG-JUL'!$F$18:$F$516,PROVEEDORES!$D506,'EG-JUL'!S$18:S$516)</f>
        <v>0</v>
      </c>
      <c r="K505" s="159" t="str">
        <f t="shared" si="14"/>
        <v/>
      </c>
      <c r="L505" s="146" t="str">
        <f>IF(PROVEEDORES!G506="","",PROVEEDORES!G506)</f>
        <v/>
      </c>
    </row>
    <row r="506" spans="3:12" ht="17.45" customHeight="1" x14ac:dyDescent="0.2">
      <c r="C506" s="158">
        <f t="shared" si="15"/>
        <v>500</v>
      </c>
      <c r="D506" s="146" t="str">
        <f>IF(PROVEEDORES!E507="","",PROVEEDORES!E507)</f>
        <v/>
      </c>
      <c r="E506" s="146" t="str">
        <f>IF(PROVEEDORES!F507="","",PROVEEDORES!F507)</f>
        <v/>
      </c>
      <c r="F506" s="146" t="str">
        <f>IF(PROVEEDORES!D507="","",PROVEEDORES!D507)</f>
        <v/>
      </c>
      <c r="G506" s="159">
        <f>SUMIF('EG-JUL'!$F$18:$F$516,PROVEEDORES!$D507,'EG-JUL'!P$18:P$516)</f>
        <v>0</v>
      </c>
      <c r="H506" s="159">
        <f>SUMIF('EG-JUL'!$F$18:$F$516,PROVEEDORES!$D507,'EG-JUL'!Q$18:Q$516)</f>
        <v>0</v>
      </c>
      <c r="I506" s="159">
        <f>SUMIF('EG-JUL'!$F$18:$F$516,PROVEEDORES!$D507,'EG-JUL'!R$18:R$516)</f>
        <v>0</v>
      </c>
      <c r="J506" s="159">
        <f>SUMIF('EG-JUL'!$F$18:$F$516,PROVEEDORES!$D507,'EG-JUL'!S$18:S$516)</f>
        <v>0</v>
      </c>
      <c r="K506" s="159" t="str">
        <f t="shared" si="14"/>
        <v/>
      </c>
      <c r="L506" s="146" t="str">
        <f>IF(PROVEEDORES!G507="","",PROVEEDORES!G507)</f>
        <v/>
      </c>
    </row>
  </sheetData>
  <sheetProtection algorithmName="SHA-512" hashValue="0DR4WOtXu3vY3OW656XOXjeDdh6LlTbxBs3p+Nvjgbex1qh/fL27omdYDdmfSrswLD3ULJmW2ol9UiylpgL6jg==" saltValue="uSVD7zION1S4ckiounq8KA==" spinCount="100000" sheet="1" objects="1" scenarios="1" formatColumns="0" formatRows="0" autoFilter="0"/>
  <autoFilter ref="K6:L6" xr:uid="{00000000-0009-0000-0000-00000E000000}"/>
  <mergeCells count="3">
    <mergeCell ref="A1:A4"/>
    <mergeCell ref="A5:A6"/>
    <mergeCell ref="A15:A16"/>
  </mergeCells>
  <phoneticPr fontId="13" type="noConversion"/>
  <hyperlinks>
    <hyperlink ref="A15:A16" location="CONTACTO!A1" display="Contacto" xr:uid="{00000000-0004-0000-0E00-000000000000}"/>
    <hyperlink ref="A5:A6" location="MENU!A1" display="M e n ú" xr:uid="{00000000-0004-0000-0E00-000001000000}"/>
    <hyperlink ref="A10" location="'INVERSIONES ARRENDAMIENTO'!A1" display="Inversiones Arrendamiento" xr:uid="{00000000-0004-0000-0E00-000002000000}"/>
    <hyperlink ref="A14" location="PROVEEDORES!A1" display="Catálogo de Proveedores" xr:uid="{00000000-0004-0000-0E00-000003000000}"/>
    <hyperlink ref="A13" location="DIOT!A1" display="Declaración del DIOT" xr:uid="{00000000-0004-0000-0E00-000004000000}"/>
    <hyperlink ref="A12" location="TARIFAS!A1" display="Tablas y Tarifas de ISR" xr:uid="{00000000-0004-0000-0E00-000005000000}"/>
    <hyperlink ref="A11" location="IMPUESTOS!A1" display="Impuestos" xr:uid="{00000000-0004-0000-0E00-000006000000}"/>
    <hyperlink ref="A9" location="'INVERSIONES EMPR PROF'!A1" display="Inversiones Empresarial y P" xr:uid="{00000000-0004-0000-0E00-000007000000}"/>
    <hyperlink ref="A8" location="'INGRESOS Y EGRESOS'!A1" display="Ingresos y Egresos" xr:uid="{00000000-0004-0000-0E00-000008000000}"/>
    <hyperlink ref="A7" location="DATOS!A1" display="Datos de la Empresa" xr:uid="{00000000-0004-0000-0E00-000009000000}"/>
  </hyperlinks>
  <printOptions horizontalCentered="1"/>
  <pageMargins left="0.78740157480314965" right="0.78740157480314965" top="0.78740157480314965" bottom="0.78740157480314965" header="0" footer="0"/>
  <pageSetup scale="70" orientation="portrait" blackAndWhite="1" r:id="rId1"/>
  <headerFooter alignWithMargins="0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506"/>
  <sheetViews>
    <sheetView zoomScaleNormal="100" workbookViewId="0">
      <pane xSplit="1" ySplit="6" topLeftCell="B7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5.7109375" style="15" customWidth="1"/>
    <col min="4" max="4" width="13.85546875" style="15" customWidth="1"/>
    <col min="5" max="5" width="23.7109375" style="15" customWidth="1"/>
    <col min="6" max="6" width="13.7109375" style="15" customWidth="1"/>
    <col min="7" max="11" width="11.7109375" style="15" customWidth="1"/>
    <col min="12" max="12" width="38" style="15" customWidth="1"/>
    <col min="13" max="16384" width="11.42578125" style="15"/>
  </cols>
  <sheetData>
    <row r="1" spans="1:12" ht="17.45" customHeight="1" x14ac:dyDescent="0.3">
      <c r="A1" s="212" t="s">
        <v>244</v>
      </c>
      <c r="C1" s="107" t="str">
        <f>IF(DATOS!H18=DATOS!I1,DATOS!$E$6&amp;" "&amp;DATOS!$I$6&amp;" "&amp;DATOS!$M$6, "N o m b r e")</f>
        <v>N o m b r e</v>
      </c>
      <c r="D1" s="198"/>
      <c r="E1" s="198"/>
      <c r="F1" s="198"/>
      <c r="G1" s="198"/>
      <c r="H1" s="198"/>
      <c r="I1" s="198"/>
      <c r="J1" s="13"/>
      <c r="K1" s="13"/>
      <c r="L1" s="21"/>
    </row>
    <row r="2" spans="1:12" ht="17.45" customHeight="1" x14ac:dyDescent="0.3">
      <c r="A2" s="260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199"/>
      <c r="F2" s="199"/>
      <c r="G2" s="199"/>
      <c r="H2" s="199"/>
      <c r="I2" s="199"/>
      <c r="J2" s="21"/>
      <c r="K2" s="21"/>
      <c r="L2" s="21"/>
    </row>
    <row r="3" spans="1:12" ht="17.45" customHeight="1" x14ac:dyDescent="0.2">
      <c r="A3" s="260"/>
      <c r="C3" s="200"/>
      <c r="D3" s="198"/>
      <c r="E3" s="199"/>
      <c r="F3" s="199"/>
      <c r="G3" s="199"/>
      <c r="H3" s="199"/>
      <c r="I3" s="199"/>
      <c r="J3" s="21"/>
      <c r="K3" s="21"/>
      <c r="L3" s="21"/>
    </row>
    <row r="4" spans="1:12" ht="17.45" customHeight="1" x14ac:dyDescent="0.3">
      <c r="A4" s="261"/>
      <c r="C4" s="107" t="str">
        <f>"Declaración Informativa de Operaciones con Terceros Agosto "&amp;DATOS!E10</f>
        <v>Declaración Informativa de Operaciones con Terceros Agosto 2020</v>
      </c>
      <c r="D4" s="198"/>
      <c r="E4" s="199"/>
      <c r="F4" s="199"/>
      <c r="G4" s="199"/>
      <c r="H4" s="199"/>
      <c r="I4" s="199"/>
      <c r="J4" s="21"/>
      <c r="K4" s="21"/>
      <c r="L4" s="21"/>
    </row>
    <row r="5" spans="1:12" ht="17.45" customHeight="1" x14ac:dyDescent="0.2">
      <c r="A5" s="262" t="s">
        <v>251</v>
      </c>
      <c r="C5" s="23"/>
      <c r="D5" s="13"/>
      <c r="E5" s="21"/>
      <c r="F5" s="21"/>
      <c r="G5" s="21"/>
      <c r="H5" s="21"/>
      <c r="I5" s="21"/>
      <c r="J5" s="21"/>
      <c r="K5" s="21"/>
      <c r="L5" s="21"/>
    </row>
    <row r="6" spans="1:12" ht="17.45" customHeight="1" x14ac:dyDescent="0.2">
      <c r="A6" s="263"/>
      <c r="C6" s="115" t="s">
        <v>152</v>
      </c>
      <c r="D6" s="117" t="s">
        <v>149</v>
      </c>
      <c r="E6" s="117" t="s">
        <v>150</v>
      </c>
      <c r="F6" s="115" t="s">
        <v>23</v>
      </c>
      <c r="G6" s="115" t="s">
        <v>156</v>
      </c>
      <c r="H6" s="115" t="s">
        <v>155</v>
      </c>
      <c r="I6" s="115" t="s">
        <v>260</v>
      </c>
      <c r="J6" s="115" t="s">
        <v>154</v>
      </c>
      <c r="K6" s="117" t="s">
        <v>167</v>
      </c>
      <c r="L6" s="115" t="s">
        <v>43</v>
      </c>
    </row>
    <row r="7" spans="1:12" ht="17.45" customHeight="1" x14ac:dyDescent="0.2">
      <c r="A7" s="114" t="s">
        <v>163</v>
      </c>
      <c r="C7" s="158">
        <v>1</v>
      </c>
      <c r="D7" s="146" t="str">
        <f>IF(PROVEEDORES!E8="","",PROVEEDORES!E8)</f>
        <v>NACIONAL</v>
      </c>
      <c r="E7" s="146" t="str">
        <f>IF(PROVEEDORES!F8="","",PROVEEDORES!F8)</f>
        <v>SERVICIOS PROFESIONALES</v>
      </c>
      <c r="F7" s="146" t="str">
        <f>IF(PROVEEDORES!D8="","",PROVEEDORES!D8)</f>
        <v>PEAF6903298H9</v>
      </c>
      <c r="G7" s="159">
        <f>SUMIF('EG-AGO'!$F$18:$F$516,PROVEEDORES!$D8,'EG-AGO'!P$18:P$516)</f>
        <v>0</v>
      </c>
      <c r="H7" s="159">
        <f>SUMIF('EG-AGO'!$F$18:$F$516,PROVEEDORES!$D8,'EG-AGO'!Q$18:Q$516)</f>
        <v>0</v>
      </c>
      <c r="I7" s="159">
        <f>SUMIF('EG-AGO'!$F$18:$F$516,PROVEEDORES!$D8,'EG-AGO'!R$18:R$516)</f>
        <v>0</v>
      </c>
      <c r="J7" s="159">
        <f>SUMIF('EG-AGO'!$F$18:$F$516,PROVEEDORES!$D8,'EG-AGO'!S$18:S$516)</f>
        <v>0</v>
      </c>
      <c r="K7" s="159" t="str">
        <f>IF(G7+H7+I7+J7&gt;0,"C/Información","")</f>
        <v/>
      </c>
      <c r="L7" s="146" t="str">
        <f>IF(PROVEEDORES!G8="","",PROVEEDORES!G8)</f>
        <v>FRANCISCO JAVIER PEREZ AGUAYO</v>
      </c>
    </row>
    <row r="8" spans="1:12" ht="17.45" customHeight="1" x14ac:dyDescent="0.2">
      <c r="A8" s="114" t="s">
        <v>166</v>
      </c>
      <c r="C8" s="158">
        <f>C7+1</f>
        <v>2</v>
      </c>
      <c r="D8" s="146" t="str">
        <f>IF(PROVEEDORES!E9="","",PROVEEDORES!E9)</f>
        <v/>
      </c>
      <c r="E8" s="146" t="str">
        <f>IF(PROVEEDORES!F9="","",PROVEEDORES!F9)</f>
        <v/>
      </c>
      <c r="F8" s="146" t="str">
        <f>IF(PROVEEDORES!D9="","",PROVEEDORES!D9)</f>
        <v/>
      </c>
      <c r="G8" s="159">
        <f>SUMIF('EG-AGO'!$F$18:$F$516,PROVEEDORES!$D9,'EG-AGO'!P$18:P$516)</f>
        <v>0</v>
      </c>
      <c r="H8" s="159">
        <f>SUMIF('EG-AGO'!$F$18:$F$516,PROVEEDORES!$D9,'EG-AGO'!Q$18:Q$516)</f>
        <v>0</v>
      </c>
      <c r="I8" s="159">
        <f>SUMIF('EG-AGO'!$F$18:$F$516,PROVEEDORES!$D9,'EG-AGO'!R$18:R$516)</f>
        <v>0</v>
      </c>
      <c r="J8" s="159">
        <f>SUMIF('EG-AGO'!$F$18:$F$516,PROVEEDORES!$D9,'EG-AGO'!S$18:S$516)</f>
        <v>0</v>
      </c>
      <c r="K8" s="159" t="str">
        <f t="shared" ref="K8:K71" si="0">IF(G8+H8+I8+J8&gt;0,"C/Información","")</f>
        <v/>
      </c>
      <c r="L8" s="146" t="str">
        <f>IF(PROVEEDORES!G9="","",PROVEEDORES!G9)</f>
        <v/>
      </c>
    </row>
    <row r="9" spans="1:12" ht="17.45" customHeight="1" x14ac:dyDescent="0.2">
      <c r="A9" s="114" t="s">
        <v>205</v>
      </c>
      <c r="C9" s="158">
        <f t="shared" ref="C9:C72" si="1">C8+1</f>
        <v>3</v>
      </c>
      <c r="D9" s="146" t="str">
        <f>IF(PROVEEDORES!E10="","",PROVEEDORES!E10)</f>
        <v/>
      </c>
      <c r="E9" s="146" t="str">
        <f>IF(PROVEEDORES!F10="","",PROVEEDORES!F10)</f>
        <v/>
      </c>
      <c r="F9" s="146" t="str">
        <f>IF(PROVEEDORES!D10="","",PROVEEDORES!D10)</f>
        <v/>
      </c>
      <c r="G9" s="159">
        <f>SUMIF('EG-AGO'!$F$18:$F$516,PROVEEDORES!$D10,'EG-AGO'!P$18:P$516)</f>
        <v>0</v>
      </c>
      <c r="H9" s="159">
        <f>SUMIF('EG-AGO'!$F$18:$F$516,PROVEEDORES!$D10,'EG-AGO'!Q$18:Q$516)</f>
        <v>0</v>
      </c>
      <c r="I9" s="159">
        <f>SUMIF('EG-AGO'!$F$18:$F$516,PROVEEDORES!$D10,'EG-AGO'!R$18:R$516)</f>
        <v>0</v>
      </c>
      <c r="J9" s="159">
        <f>SUMIF('EG-AGO'!$F$18:$F$516,PROVEEDORES!$D10,'EG-AGO'!S$18:S$516)</f>
        <v>0</v>
      </c>
      <c r="K9" s="159" t="str">
        <f t="shared" si="0"/>
        <v/>
      </c>
      <c r="L9" s="146" t="str">
        <f>IF(PROVEEDORES!G10="","",PROVEEDORES!G10)</f>
        <v/>
      </c>
    </row>
    <row r="10" spans="1:12" ht="17.45" customHeight="1" x14ac:dyDescent="0.2">
      <c r="A10" s="114" t="s">
        <v>206</v>
      </c>
      <c r="C10" s="158">
        <f t="shared" si="1"/>
        <v>4</v>
      </c>
      <c r="D10" s="146" t="str">
        <f>IF(PROVEEDORES!E11="","",PROVEEDORES!E11)</f>
        <v/>
      </c>
      <c r="E10" s="146" t="str">
        <f>IF(PROVEEDORES!F11="","",PROVEEDORES!F11)</f>
        <v/>
      </c>
      <c r="F10" s="146" t="str">
        <f>IF(PROVEEDORES!D11="","",PROVEEDORES!D11)</f>
        <v/>
      </c>
      <c r="G10" s="159">
        <f>SUMIF('EG-AGO'!$F$18:$F$516,PROVEEDORES!$D11,'EG-AGO'!P$18:P$516)</f>
        <v>0</v>
      </c>
      <c r="H10" s="159">
        <f>SUMIF('EG-AGO'!$F$18:$F$516,PROVEEDORES!$D11,'EG-AGO'!Q$18:Q$516)</f>
        <v>0</v>
      </c>
      <c r="I10" s="159">
        <f>SUMIF('EG-AGO'!$F$18:$F$516,PROVEEDORES!$D11,'EG-AGO'!R$18:R$516)</f>
        <v>0</v>
      </c>
      <c r="J10" s="159">
        <f>SUMIF('EG-AGO'!$F$18:$F$516,PROVEEDORES!$D11,'EG-AGO'!S$18:S$516)</f>
        <v>0</v>
      </c>
      <c r="K10" s="159" t="str">
        <f t="shared" si="0"/>
        <v/>
      </c>
      <c r="L10" s="146" t="str">
        <f>IF(PROVEEDORES!G11="","",PROVEEDORES!G11)</f>
        <v/>
      </c>
    </row>
    <row r="11" spans="1:12" ht="17.45" customHeight="1" x14ac:dyDescent="0.2">
      <c r="A11" s="114" t="s">
        <v>137</v>
      </c>
      <c r="C11" s="158">
        <f t="shared" si="1"/>
        <v>5</v>
      </c>
      <c r="D11" s="146" t="str">
        <f>IF(PROVEEDORES!E12="","",PROVEEDORES!E12)</f>
        <v/>
      </c>
      <c r="E11" s="146" t="str">
        <f>IF(PROVEEDORES!F12="","",PROVEEDORES!F12)</f>
        <v/>
      </c>
      <c r="F11" s="146" t="str">
        <f>IF(PROVEEDORES!D12="","",PROVEEDORES!D12)</f>
        <v/>
      </c>
      <c r="G11" s="159">
        <f>SUMIF('EG-AGO'!$F$18:$F$516,PROVEEDORES!$D12,'EG-AGO'!P$18:P$516)</f>
        <v>0</v>
      </c>
      <c r="H11" s="159">
        <f>SUMIF('EG-AGO'!$F$18:$F$516,PROVEEDORES!$D12,'EG-AGO'!Q$18:Q$516)</f>
        <v>0</v>
      </c>
      <c r="I11" s="159">
        <f>SUMIF('EG-AGO'!$F$18:$F$516,PROVEEDORES!$D12,'EG-AGO'!R$18:R$516)</f>
        <v>0</v>
      </c>
      <c r="J11" s="159">
        <f>SUMIF('EG-AGO'!$F$18:$F$516,PROVEEDORES!$D12,'EG-AGO'!S$18:S$516)</f>
        <v>0</v>
      </c>
      <c r="K11" s="159" t="str">
        <f t="shared" si="0"/>
        <v/>
      </c>
      <c r="L11" s="146" t="str">
        <f>IF(PROVEEDORES!G12="","",PROVEEDORES!G12)</f>
        <v/>
      </c>
    </row>
    <row r="12" spans="1:12" ht="17.45" customHeight="1" x14ac:dyDescent="0.2">
      <c r="A12" s="114" t="s">
        <v>164</v>
      </c>
      <c r="C12" s="158">
        <f t="shared" si="1"/>
        <v>6</v>
      </c>
      <c r="D12" s="146" t="str">
        <f>IF(PROVEEDORES!E13="","",PROVEEDORES!E13)</f>
        <v/>
      </c>
      <c r="E12" s="146" t="str">
        <f>IF(PROVEEDORES!F13="","",PROVEEDORES!F13)</f>
        <v/>
      </c>
      <c r="F12" s="146" t="str">
        <f>IF(PROVEEDORES!D13="","",PROVEEDORES!D13)</f>
        <v/>
      </c>
      <c r="G12" s="159">
        <f>SUMIF('EG-AGO'!$F$18:$F$516,PROVEEDORES!$D13,'EG-AGO'!P$18:P$516)</f>
        <v>0</v>
      </c>
      <c r="H12" s="159">
        <f>SUMIF('EG-AGO'!$F$18:$F$516,PROVEEDORES!$D13,'EG-AGO'!Q$18:Q$516)</f>
        <v>0</v>
      </c>
      <c r="I12" s="159">
        <f>SUMIF('EG-AGO'!$F$18:$F$516,PROVEEDORES!$D13,'EG-AGO'!R$18:R$516)</f>
        <v>0</v>
      </c>
      <c r="J12" s="159">
        <f>SUMIF('EG-AGO'!$F$18:$F$516,PROVEEDORES!$D13,'EG-AGO'!S$18:S$516)</f>
        <v>0</v>
      </c>
      <c r="K12" s="159" t="str">
        <f t="shared" si="0"/>
        <v/>
      </c>
      <c r="L12" s="146" t="str">
        <f>IF(PROVEEDORES!G13="","",PROVEEDORES!G13)</f>
        <v/>
      </c>
    </row>
    <row r="13" spans="1:12" ht="17.45" customHeight="1" x14ac:dyDescent="0.2">
      <c r="A13" s="114" t="s">
        <v>165</v>
      </c>
      <c r="C13" s="158">
        <f t="shared" si="1"/>
        <v>7</v>
      </c>
      <c r="D13" s="146" t="str">
        <f>IF(PROVEEDORES!E14="","",PROVEEDORES!E14)</f>
        <v/>
      </c>
      <c r="E13" s="146" t="str">
        <f>IF(PROVEEDORES!F14="","",PROVEEDORES!F14)</f>
        <v/>
      </c>
      <c r="F13" s="146" t="str">
        <f>IF(PROVEEDORES!D14="","",PROVEEDORES!D14)</f>
        <v/>
      </c>
      <c r="G13" s="159">
        <f>SUMIF('EG-AGO'!$F$18:$F$516,PROVEEDORES!$D14,'EG-AGO'!P$18:P$516)</f>
        <v>0</v>
      </c>
      <c r="H13" s="159">
        <f>SUMIF('EG-AGO'!$F$18:$F$516,PROVEEDORES!$D14,'EG-AGO'!Q$18:Q$516)</f>
        <v>0</v>
      </c>
      <c r="I13" s="159">
        <f>SUMIF('EG-AGO'!$F$18:$F$516,PROVEEDORES!$D14,'EG-AGO'!R$18:R$516)</f>
        <v>0</v>
      </c>
      <c r="J13" s="159">
        <f>SUMIF('EG-AGO'!$F$18:$F$516,PROVEEDORES!$D14,'EG-AGO'!S$18:S$516)</f>
        <v>0</v>
      </c>
      <c r="K13" s="159" t="str">
        <f t="shared" si="0"/>
        <v/>
      </c>
      <c r="L13" s="146" t="str">
        <f>IF(PROVEEDORES!G14="","",PROVEEDORES!G14)</f>
        <v/>
      </c>
    </row>
    <row r="14" spans="1:12" ht="17.45" customHeight="1" x14ac:dyDescent="0.2">
      <c r="A14" s="114" t="s">
        <v>160</v>
      </c>
      <c r="C14" s="158">
        <f t="shared" si="1"/>
        <v>8</v>
      </c>
      <c r="D14" s="146" t="str">
        <f>IF(PROVEEDORES!E15="","",PROVEEDORES!E15)</f>
        <v/>
      </c>
      <c r="E14" s="146" t="str">
        <f>IF(PROVEEDORES!F15="","",PROVEEDORES!F15)</f>
        <v/>
      </c>
      <c r="F14" s="146" t="str">
        <f>IF(PROVEEDORES!D15="","",PROVEEDORES!D15)</f>
        <v/>
      </c>
      <c r="G14" s="159">
        <f>SUMIF('EG-AGO'!$F$18:$F$516,PROVEEDORES!$D15,'EG-AGO'!P$18:P$516)</f>
        <v>0</v>
      </c>
      <c r="H14" s="159">
        <f>SUMIF('EG-AGO'!$F$18:$F$516,PROVEEDORES!$D15,'EG-AGO'!Q$18:Q$516)</f>
        <v>0</v>
      </c>
      <c r="I14" s="159">
        <f>SUMIF('EG-AGO'!$F$18:$F$516,PROVEEDORES!$D15,'EG-AGO'!R$18:R$516)</f>
        <v>0</v>
      </c>
      <c r="J14" s="159">
        <f>SUMIF('EG-AGO'!$F$18:$F$516,PROVEEDORES!$D15,'EG-AGO'!S$18:S$516)</f>
        <v>0</v>
      </c>
      <c r="K14" s="159" t="str">
        <f t="shared" si="0"/>
        <v/>
      </c>
      <c r="L14" s="146" t="str">
        <f>IF(PROVEEDORES!G15="","",PROVEEDORES!G15)</f>
        <v/>
      </c>
    </row>
    <row r="15" spans="1:12" ht="17.45" customHeight="1" x14ac:dyDescent="0.2">
      <c r="A15" s="258" t="s">
        <v>250</v>
      </c>
      <c r="C15" s="158">
        <f t="shared" si="1"/>
        <v>9</v>
      </c>
      <c r="D15" s="146" t="str">
        <f>IF(PROVEEDORES!E16="","",PROVEEDORES!E16)</f>
        <v/>
      </c>
      <c r="E15" s="146" t="str">
        <f>IF(PROVEEDORES!F16="","",PROVEEDORES!F16)</f>
        <v/>
      </c>
      <c r="F15" s="146" t="str">
        <f>IF(PROVEEDORES!D16="","",PROVEEDORES!D16)</f>
        <v/>
      </c>
      <c r="G15" s="159">
        <f>SUMIF('EG-AGO'!$F$18:$F$516,PROVEEDORES!$D16,'EG-AGO'!P$18:P$516)</f>
        <v>0</v>
      </c>
      <c r="H15" s="159">
        <f>SUMIF('EG-AGO'!$F$18:$F$516,PROVEEDORES!$D16,'EG-AGO'!Q$18:Q$516)</f>
        <v>0</v>
      </c>
      <c r="I15" s="159">
        <f>SUMIF('EG-AGO'!$F$18:$F$516,PROVEEDORES!$D16,'EG-AGO'!R$18:R$516)</f>
        <v>0</v>
      </c>
      <c r="J15" s="159">
        <f>SUMIF('EG-AGO'!$F$18:$F$516,PROVEEDORES!$D16,'EG-AGO'!S$18:S$516)</f>
        <v>0</v>
      </c>
      <c r="K15" s="159" t="str">
        <f t="shared" si="0"/>
        <v/>
      </c>
      <c r="L15" s="146" t="str">
        <f>IF(PROVEEDORES!G16="","",PROVEEDORES!G16)</f>
        <v/>
      </c>
    </row>
    <row r="16" spans="1:12" ht="17.45" customHeight="1" x14ac:dyDescent="0.2">
      <c r="A16" s="259"/>
      <c r="C16" s="158">
        <f t="shared" si="1"/>
        <v>10</v>
      </c>
      <c r="D16" s="146" t="str">
        <f>IF(PROVEEDORES!E17="","",PROVEEDORES!E17)</f>
        <v/>
      </c>
      <c r="E16" s="146" t="str">
        <f>IF(PROVEEDORES!F17="","",PROVEEDORES!F17)</f>
        <v/>
      </c>
      <c r="F16" s="146" t="str">
        <f>IF(PROVEEDORES!D17="","",PROVEEDORES!D17)</f>
        <v/>
      </c>
      <c r="G16" s="159">
        <f>SUMIF('EG-AGO'!$F$18:$F$516,PROVEEDORES!$D17,'EG-AGO'!P$18:P$516)</f>
        <v>0</v>
      </c>
      <c r="H16" s="159">
        <f>SUMIF('EG-AGO'!$F$18:$F$516,PROVEEDORES!$D17,'EG-AGO'!Q$18:Q$516)</f>
        <v>0</v>
      </c>
      <c r="I16" s="159">
        <f>SUMIF('EG-AGO'!$F$18:$F$516,PROVEEDORES!$D17,'EG-AGO'!R$18:R$516)</f>
        <v>0</v>
      </c>
      <c r="J16" s="159">
        <f>SUMIF('EG-AGO'!$F$18:$F$516,PROVEEDORES!$D17,'EG-AGO'!S$18:S$516)</f>
        <v>0</v>
      </c>
      <c r="K16" s="159" t="str">
        <f t="shared" si="0"/>
        <v/>
      </c>
      <c r="L16" s="146" t="str">
        <f>IF(PROVEEDORES!G17="","",PROVEEDORES!G17)</f>
        <v/>
      </c>
    </row>
    <row r="17" spans="1:12" ht="17.45" customHeight="1" x14ac:dyDescent="0.2">
      <c r="A17" s="113"/>
      <c r="C17" s="158">
        <f>C16+1</f>
        <v>11</v>
      </c>
      <c r="D17" s="146" t="str">
        <f>IF(PROVEEDORES!E18="","",PROVEEDORES!E18)</f>
        <v/>
      </c>
      <c r="E17" s="146" t="str">
        <f>IF(PROVEEDORES!F18="","",PROVEEDORES!F18)</f>
        <v/>
      </c>
      <c r="F17" s="146" t="str">
        <f>IF(PROVEEDORES!D18="","",PROVEEDORES!D18)</f>
        <v/>
      </c>
      <c r="G17" s="159">
        <f>SUMIF('EG-AGO'!$F$18:$F$516,PROVEEDORES!$D18,'EG-AGO'!P$18:P$516)</f>
        <v>0</v>
      </c>
      <c r="H17" s="159">
        <f>SUMIF('EG-AGO'!$F$18:$F$516,PROVEEDORES!$D18,'EG-AGO'!Q$18:Q$516)</f>
        <v>0</v>
      </c>
      <c r="I17" s="159">
        <f>SUMIF('EG-AGO'!$F$18:$F$516,PROVEEDORES!$D18,'EG-AGO'!R$18:R$516)</f>
        <v>0</v>
      </c>
      <c r="J17" s="159">
        <f>SUMIF('EG-AGO'!$F$18:$F$516,PROVEEDORES!$D18,'EG-AGO'!S$18:S$516)</f>
        <v>0</v>
      </c>
      <c r="K17" s="159" t="str">
        <f t="shared" si="0"/>
        <v/>
      </c>
      <c r="L17" s="146" t="str">
        <f>IF(PROVEEDORES!G18="","",PROVEEDORES!G18)</f>
        <v/>
      </c>
    </row>
    <row r="18" spans="1:12" ht="17.45" customHeight="1" x14ac:dyDescent="0.2">
      <c r="A18" s="110"/>
      <c r="C18" s="158">
        <f t="shared" si="1"/>
        <v>12</v>
      </c>
      <c r="D18" s="146" t="str">
        <f>IF(PROVEEDORES!E19="","",PROVEEDORES!E19)</f>
        <v/>
      </c>
      <c r="E18" s="146" t="str">
        <f>IF(PROVEEDORES!F19="","",PROVEEDORES!F19)</f>
        <v/>
      </c>
      <c r="F18" s="146" t="str">
        <f>IF(PROVEEDORES!D19="","",PROVEEDORES!D19)</f>
        <v/>
      </c>
      <c r="G18" s="159">
        <f>SUMIF('EG-AGO'!$F$18:$F$516,PROVEEDORES!$D19,'EG-AGO'!P$18:P$516)</f>
        <v>0</v>
      </c>
      <c r="H18" s="159">
        <f>SUMIF('EG-AGO'!$F$18:$F$516,PROVEEDORES!$D19,'EG-AGO'!Q$18:Q$516)</f>
        <v>0</v>
      </c>
      <c r="I18" s="159">
        <f>SUMIF('EG-AGO'!$F$18:$F$516,PROVEEDORES!$D19,'EG-AGO'!R$18:R$516)</f>
        <v>0</v>
      </c>
      <c r="J18" s="159">
        <f>SUMIF('EG-AGO'!$F$18:$F$516,PROVEEDORES!$D19,'EG-AGO'!S$18:S$516)</f>
        <v>0</v>
      </c>
      <c r="K18" s="159" t="str">
        <f t="shared" si="0"/>
        <v/>
      </c>
      <c r="L18" s="146" t="str">
        <f>IF(PROVEEDORES!G19="","",PROVEEDORES!G19)</f>
        <v/>
      </c>
    </row>
    <row r="19" spans="1:12" ht="17.45" customHeight="1" x14ac:dyDescent="0.2">
      <c r="A19" s="110"/>
      <c r="C19" s="158">
        <f t="shared" si="1"/>
        <v>13</v>
      </c>
      <c r="D19" s="146" t="str">
        <f>IF(PROVEEDORES!E20="","",PROVEEDORES!E20)</f>
        <v/>
      </c>
      <c r="E19" s="146" t="str">
        <f>IF(PROVEEDORES!F20="","",PROVEEDORES!F20)</f>
        <v/>
      </c>
      <c r="F19" s="146" t="str">
        <f>IF(PROVEEDORES!D20="","",PROVEEDORES!D20)</f>
        <v/>
      </c>
      <c r="G19" s="159">
        <f>SUMIF('EG-AGO'!$F$18:$F$516,PROVEEDORES!$D20,'EG-AGO'!P$18:P$516)</f>
        <v>0</v>
      </c>
      <c r="H19" s="159">
        <f>SUMIF('EG-AGO'!$F$18:$F$516,PROVEEDORES!$D20,'EG-AGO'!Q$18:Q$516)</f>
        <v>0</v>
      </c>
      <c r="I19" s="159">
        <f>SUMIF('EG-AGO'!$F$18:$F$516,PROVEEDORES!$D20,'EG-AGO'!R$18:R$516)</f>
        <v>0</v>
      </c>
      <c r="J19" s="159">
        <f>SUMIF('EG-AGO'!$F$18:$F$516,PROVEEDORES!$D20,'EG-AGO'!S$18:S$516)</f>
        <v>0</v>
      </c>
      <c r="K19" s="159" t="str">
        <f t="shared" si="0"/>
        <v/>
      </c>
      <c r="L19" s="146" t="str">
        <f>IF(PROVEEDORES!G20="","",PROVEEDORES!G20)</f>
        <v/>
      </c>
    </row>
    <row r="20" spans="1:12" ht="17.45" customHeight="1" x14ac:dyDescent="0.2">
      <c r="A20" s="110"/>
      <c r="C20" s="158">
        <f t="shared" si="1"/>
        <v>14</v>
      </c>
      <c r="D20" s="146" t="str">
        <f>IF(PROVEEDORES!E21="","",PROVEEDORES!E21)</f>
        <v/>
      </c>
      <c r="E20" s="146" t="str">
        <f>IF(PROVEEDORES!F21="","",PROVEEDORES!F21)</f>
        <v/>
      </c>
      <c r="F20" s="146" t="str">
        <f>IF(PROVEEDORES!D21="","",PROVEEDORES!D21)</f>
        <v/>
      </c>
      <c r="G20" s="159">
        <f>SUMIF('EG-AGO'!$F$18:$F$516,PROVEEDORES!$D21,'EG-AGO'!P$18:P$516)</f>
        <v>0</v>
      </c>
      <c r="H20" s="159">
        <f>SUMIF('EG-AGO'!$F$18:$F$516,PROVEEDORES!$D21,'EG-AGO'!Q$18:Q$516)</f>
        <v>0</v>
      </c>
      <c r="I20" s="159">
        <f>SUMIF('EG-AGO'!$F$18:$F$516,PROVEEDORES!$D21,'EG-AGO'!R$18:R$516)</f>
        <v>0</v>
      </c>
      <c r="J20" s="159">
        <f>SUMIF('EG-AGO'!$F$18:$F$516,PROVEEDORES!$D21,'EG-AGO'!S$18:S$516)</f>
        <v>0</v>
      </c>
      <c r="K20" s="159" t="str">
        <f t="shared" si="0"/>
        <v/>
      </c>
      <c r="L20" s="146" t="str">
        <f>IF(PROVEEDORES!G21="","",PROVEEDORES!G21)</f>
        <v/>
      </c>
    </row>
    <row r="21" spans="1:12" ht="17.45" customHeight="1" x14ac:dyDescent="0.2">
      <c r="A21" s="110"/>
      <c r="C21" s="158">
        <f t="shared" si="1"/>
        <v>15</v>
      </c>
      <c r="D21" s="146" t="str">
        <f>IF(PROVEEDORES!E22="","",PROVEEDORES!E22)</f>
        <v/>
      </c>
      <c r="E21" s="146" t="str">
        <f>IF(PROVEEDORES!F22="","",PROVEEDORES!F22)</f>
        <v/>
      </c>
      <c r="F21" s="146" t="str">
        <f>IF(PROVEEDORES!D22="","",PROVEEDORES!D22)</f>
        <v/>
      </c>
      <c r="G21" s="159">
        <f>SUMIF('EG-AGO'!$F$18:$F$516,PROVEEDORES!$D22,'EG-AGO'!P$18:P$516)</f>
        <v>0</v>
      </c>
      <c r="H21" s="159">
        <f>SUMIF('EG-AGO'!$F$18:$F$516,PROVEEDORES!$D22,'EG-AGO'!Q$18:Q$516)</f>
        <v>0</v>
      </c>
      <c r="I21" s="159">
        <f>SUMIF('EG-AGO'!$F$18:$F$516,PROVEEDORES!$D22,'EG-AGO'!R$18:R$516)</f>
        <v>0</v>
      </c>
      <c r="J21" s="159">
        <f>SUMIF('EG-AGO'!$F$18:$F$516,PROVEEDORES!$D22,'EG-AGO'!S$18:S$516)</f>
        <v>0</v>
      </c>
      <c r="K21" s="159" t="str">
        <f t="shared" si="0"/>
        <v/>
      </c>
      <c r="L21" s="146" t="str">
        <f>IF(PROVEEDORES!G22="","",PROVEEDORES!G22)</f>
        <v/>
      </c>
    </row>
    <row r="22" spans="1:12" ht="17.45" customHeight="1" x14ac:dyDescent="0.2">
      <c r="A22" s="110"/>
      <c r="C22" s="158">
        <f t="shared" si="1"/>
        <v>16</v>
      </c>
      <c r="D22" s="146" t="str">
        <f>IF(PROVEEDORES!E23="","",PROVEEDORES!E23)</f>
        <v/>
      </c>
      <c r="E22" s="146" t="str">
        <f>IF(PROVEEDORES!F23="","",PROVEEDORES!F23)</f>
        <v/>
      </c>
      <c r="F22" s="146" t="str">
        <f>IF(PROVEEDORES!D23="","",PROVEEDORES!D23)</f>
        <v/>
      </c>
      <c r="G22" s="159">
        <f>SUMIF('EG-AGO'!$F$18:$F$516,PROVEEDORES!$D23,'EG-AGO'!P$18:P$516)</f>
        <v>0</v>
      </c>
      <c r="H22" s="159">
        <f>SUMIF('EG-AGO'!$F$18:$F$516,PROVEEDORES!$D23,'EG-AGO'!Q$18:Q$516)</f>
        <v>0</v>
      </c>
      <c r="I22" s="159">
        <f>SUMIF('EG-AGO'!$F$18:$F$516,PROVEEDORES!$D23,'EG-AGO'!R$18:R$516)</f>
        <v>0</v>
      </c>
      <c r="J22" s="159">
        <f>SUMIF('EG-AGO'!$F$18:$F$516,PROVEEDORES!$D23,'EG-AGO'!S$18:S$516)</f>
        <v>0</v>
      </c>
      <c r="K22" s="159" t="str">
        <f t="shared" si="0"/>
        <v/>
      </c>
      <c r="L22" s="146" t="str">
        <f>IF(PROVEEDORES!G23="","",PROVEEDORES!G23)</f>
        <v/>
      </c>
    </row>
    <row r="23" spans="1:12" ht="17.45" customHeight="1" x14ac:dyDescent="0.2">
      <c r="A23" s="110"/>
      <c r="C23" s="158">
        <f t="shared" si="1"/>
        <v>17</v>
      </c>
      <c r="D23" s="146" t="str">
        <f>IF(PROVEEDORES!E24="","",PROVEEDORES!E24)</f>
        <v/>
      </c>
      <c r="E23" s="146" t="str">
        <f>IF(PROVEEDORES!F24="","",PROVEEDORES!F24)</f>
        <v/>
      </c>
      <c r="F23" s="146" t="str">
        <f>IF(PROVEEDORES!D24="","",PROVEEDORES!D24)</f>
        <v/>
      </c>
      <c r="G23" s="159">
        <f>SUMIF('EG-AGO'!$F$18:$F$516,PROVEEDORES!$D24,'EG-AGO'!P$18:P$516)</f>
        <v>0</v>
      </c>
      <c r="H23" s="159">
        <f>SUMIF('EG-AGO'!$F$18:$F$516,PROVEEDORES!$D24,'EG-AGO'!Q$18:Q$516)</f>
        <v>0</v>
      </c>
      <c r="I23" s="159">
        <f>SUMIF('EG-AGO'!$F$18:$F$516,PROVEEDORES!$D24,'EG-AGO'!R$18:R$516)</f>
        <v>0</v>
      </c>
      <c r="J23" s="159">
        <f>SUMIF('EG-AGO'!$F$18:$F$516,PROVEEDORES!$D24,'EG-AGO'!S$18:S$516)</f>
        <v>0</v>
      </c>
      <c r="K23" s="159" t="str">
        <f t="shared" si="0"/>
        <v/>
      </c>
      <c r="L23" s="146" t="str">
        <f>IF(PROVEEDORES!G24="","",PROVEEDORES!G24)</f>
        <v/>
      </c>
    </row>
    <row r="24" spans="1:12" ht="17.45" customHeight="1" x14ac:dyDescent="0.2">
      <c r="A24" s="110"/>
      <c r="C24" s="158">
        <f t="shared" si="1"/>
        <v>18</v>
      </c>
      <c r="D24" s="146" t="str">
        <f>IF(PROVEEDORES!E25="","",PROVEEDORES!E25)</f>
        <v/>
      </c>
      <c r="E24" s="146" t="str">
        <f>IF(PROVEEDORES!F25="","",PROVEEDORES!F25)</f>
        <v/>
      </c>
      <c r="F24" s="146" t="str">
        <f>IF(PROVEEDORES!D25="","",PROVEEDORES!D25)</f>
        <v/>
      </c>
      <c r="G24" s="159">
        <f>SUMIF('EG-AGO'!$F$18:$F$516,PROVEEDORES!$D25,'EG-AGO'!P$18:P$516)</f>
        <v>0</v>
      </c>
      <c r="H24" s="159">
        <f>SUMIF('EG-AGO'!$F$18:$F$516,PROVEEDORES!$D25,'EG-AGO'!Q$18:Q$516)</f>
        <v>0</v>
      </c>
      <c r="I24" s="159">
        <f>SUMIF('EG-AGO'!$F$18:$F$516,PROVEEDORES!$D25,'EG-AGO'!R$18:R$516)</f>
        <v>0</v>
      </c>
      <c r="J24" s="159">
        <f>SUMIF('EG-AGO'!$F$18:$F$516,PROVEEDORES!$D25,'EG-AGO'!S$18:S$516)</f>
        <v>0</v>
      </c>
      <c r="K24" s="159" t="str">
        <f t="shared" si="0"/>
        <v/>
      </c>
      <c r="L24" s="146" t="str">
        <f>IF(PROVEEDORES!G25="","",PROVEEDORES!G25)</f>
        <v/>
      </c>
    </row>
    <row r="25" spans="1:12" ht="17.45" customHeight="1" x14ac:dyDescent="0.2">
      <c r="A25" s="110"/>
      <c r="C25" s="158">
        <f t="shared" si="1"/>
        <v>19</v>
      </c>
      <c r="D25" s="146" t="str">
        <f>IF(PROVEEDORES!E26="","",PROVEEDORES!E26)</f>
        <v/>
      </c>
      <c r="E25" s="146" t="str">
        <f>IF(PROVEEDORES!F26="","",PROVEEDORES!F26)</f>
        <v/>
      </c>
      <c r="F25" s="146" t="str">
        <f>IF(PROVEEDORES!D26="","",PROVEEDORES!D26)</f>
        <v/>
      </c>
      <c r="G25" s="159">
        <f>SUMIF('EG-AGO'!$F$18:$F$516,PROVEEDORES!$D26,'EG-AGO'!P$18:P$516)</f>
        <v>0</v>
      </c>
      <c r="H25" s="159">
        <f>SUMIF('EG-AGO'!$F$18:$F$516,PROVEEDORES!$D26,'EG-AGO'!Q$18:Q$516)</f>
        <v>0</v>
      </c>
      <c r="I25" s="159">
        <f>SUMIF('EG-AGO'!$F$18:$F$516,PROVEEDORES!$D26,'EG-AGO'!R$18:R$516)</f>
        <v>0</v>
      </c>
      <c r="J25" s="159">
        <f>SUMIF('EG-AGO'!$F$18:$F$516,PROVEEDORES!$D26,'EG-AGO'!S$18:S$516)</f>
        <v>0</v>
      </c>
      <c r="K25" s="159" t="str">
        <f t="shared" si="0"/>
        <v/>
      </c>
      <c r="L25" s="146" t="str">
        <f>IF(PROVEEDORES!G26="","",PROVEEDORES!G26)</f>
        <v/>
      </c>
    </row>
    <row r="26" spans="1:12" ht="17.45" customHeight="1" x14ac:dyDescent="0.2">
      <c r="A26" s="110"/>
      <c r="C26" s="158">
        <f t="shared" si="1"/>
        <v>20</v>
      </c>
      <c r="D26" s="146" t="str">
        <f>IF(PROVEEDORES!E27="","",PROVEEDORES!E27)</f>
        <v/>
      </c>
      <c r="E26" s="146" t="str">
        <f>IF(PROVEEDORES!F27="","",PROVEEDORES!F27)</f>
        <v/>
      </c>
      <c r="F26" s="146" t="str">
        <f>IF(PROVEEDORES!D27="","",PROVEEDORES!D27)</f>
        <v/>
      </c>
      <c r="G26" s="159">
        <f>SUMIF('EG-AGO'!$F$18:$F$516,PROVEEDORES!$D27,'EG-AGO'!P$18:P$516)</f>
        <v>0</v>
      </c>
      <c r="H26" s="159">
        <f>SUMIF('EG-AGO'!$F$18:$F$516,PROVEEDORES!$D27,'EG-AGO'!Q$18:Q$516)</f>
        <v>0</v>
      </c>
      <c r="I26" s="159">
        <f>SUMIF('EG-AGO'!$F$18:$F$516,PROVEEDORES!$D27,'EG-AGO'!R$18:R$516)</f>
        <v>0</v>
      </c>
      <c r="J26" s="159">
        <f>SUMIF('EG-AGO'!$F$18:$F$516,PROVEEDORES!$D27,'EG-AGO'!S$18:S$516)</f>
        <v>0</v>
      </c>
      <c r="K26" s="159" t="str">
        <f t="shared" si="0"/>
        <v/>
      </c>
      <c r="L26" s="146" t="str">
        <f>IF(PROVEEDORES!G27="","",PROVEEDORES!G27)</f>
        <v/>
      </c>
    </row>
    <row r="27" spans="1:12" ht="17.45" customHeight="1" x14ac:dyDescent="0.2">
      <c r="A27" s="110"/>
      <c r="C27" s="158">
        <f t="shared" si="1"/>
        <v>21</v>
      </c>
      <c r="D27" s="146" t="str">
        <f>IF(PROVEEDORES!E28="","",PROVEEDORES!E28)</f>
        <v/>
      </c>
      <c r="E27" s="146" t="str">
        <f>IF(PROVEEDORES!F28="","",PROVEEDORES!F28)</f>
        <v/>
      </c>
      <c r="F27" s="146" t="str">
        <f>IF(PROVEEDORES!D28="","",PROVEEDORES!D28)</f>
        <v/>
      </c>
      <c r="G27" s="159">
        <f>SUMIF('EG-AGO'!$F$18:$F$516,PROVEEDORES!$D28,'EG-AGO'!P$18:P$516)</f>
        <v>0</v>
      </c>
      <c r="H27" s="159">
        <f>SUMIF('EG-AGO'!$F$18:$F$516,PROVEEDORES!$D28,'EG-AGO'!Q$18:Q$516)</f>
        <v>0</v>
      </c>
      <c r="I27" s="159">
        <f>SUMIF('EG-AGO'!$F$18:$F$516,PROVEEDORES!$D28,'EG-AGO'!R$18:R$516)</f>
        <v>0</v>
      </c>
      <c r="J27" s="159">
        <f>SUMIF('EG-AGO'!$F$18:$F$516,PROVEEDORES!$D28,'EG-AGO'!S$18:S$516)</f>
        <v>0</v>
      </c>
      <c r="K27" s="159" t="str">
        <f t="shared" si="0"/>
        <v/>
      </c>
      <c r="L27" s="146" t="str">
        <f>IF(PROVEEDORES!G28="","",PROVEEDORES!G28)</f>
        <v/>
      </c>
    </row>
    <row r="28" spans="1:12" ht="17.45" customHeight="1" x14ac:dyDescent="0.2">
      <c r="A28" s="111"/>
      <c r="C28" s="158">
        <f t="shared" si="1"/>
        <v>22</v>
      </c>
      <c r="D28" s="146" t="str">
        <f>IF(PROVEEDORES!E29="","",PROVEEDORES!E29)</f>
        <v/>
      </c>
      <c r="E28" s="146" t="str">
        <f>IF(PROVEEDORES!F29="","",PROVEEDORES!F29)</f>
        <v/>
      </c>
      <c r="F28" s="146" t="str">
        <f>IF(PROVEEDORES!D29="","",PROVEEDORES!D29)</f>
        <v/>
      </c>
      <c r="G28" s="159">
        <f>SUMIF('EG-AGO'!$F$18:$F$516,PROVEEDORES!$D29,'EG-AGO'!P$18:P$516)</f>
        <v>0</v>
      </c>
      <c r="H28" s="159">
        <f>SUMIF('EG-AGO'!$F$18:$F$516,PROVEEDORES!$D29,'EG-AGO'!Q$18:Q$516)</f>
        <v>0</v>
      </c>
      <c r="I28" s="159">
        <f>SUMIF('EG-AGO'!$F$18:$F$516,PROVEEDORES!$D29,'EG-AGO'!R$18:R$516)</f>
        <v>0</v>
      </c>
      <c r="J28" s="159">
        <f>SUMIF('EG-AGO'!$F$18:$F$516,PROVEEDORES!$D29,'EG-AGO'!S$18:S$516)</f>
        <v>0</v>
      </c>
      <c r="K28" s="159" t="str">
        <f t="shared" si="0"/>
        <v/>
      </c>
      <c r="L28" s="146" t="str">
        <f>IF(PROVEEDORES!G29="","",PROVEEDORES!G29)</f>
        <v/>
      </c>
    </row>
    <row r="29" spans="1:12" ht="17.45" customHeight="1" x14ac:dyDescent="0.2">
      <c r="A29" s="111"/>
      <c r="C29" s="158">
        <f t="shared" si="1"/>
        <v>23</v>
      </c>
      <c r="D29" s="146" t="str">
        <f>IF(PROVEEDORES!E30="","",PROVEEDORES!E30)</f>
        <v/>
      </c>
      <c r="E29" s="146" t="str">
        <f>IF(PROVEEDORES!F30="","",PROVEEDORES!F30)</f>
        <v/>
      </c>
      <c r="F29" s="146" t="str">
        <f>IF(PROVEEDORES!D30="","",PROVEEDORES!D30)</f>
        <v/>
      </c>
      <c r="G29" s="159">
        <f>SUMIF('EG-AGO'!$F$18:$F$516,PROVEEDORES!$D30,'EG-AGO'!P$18:P$516)</f>
        <v>0</v>
      </c>
      <c r="H29" s="159">
        <f>SUMIF('EG-AGO'!$F$18:$F$516,PROVEEDORES!$D30,'EG-AGO'!Q$18:Q$516)</f>
        <v>0</v>
      </c>
      <c r="I29" s="159">
        <f>SUMIF('EG-AGO'!$F$18:$F$516,PROVEEDORES!$D30,'EG-AGO'!R$18:R$516)</f>
        <v>0</v>
      </c>
      <c r="J29" s="159">
        <f>SUMIF('EG-AGO'!$F$18:$F$516,PROVEEDORES!$D30,'EG-AGO'!S$18:S$516)</f>
        <v>0</v>
      </c>
      <c r="K29" s="159" t="str">
        <f t="shared" si="0"/>
        <v/>
      </c>
      <c r="L29" s="146" t="str">
        <f>IF(PROVEEDORES!G30="","",PROVEEDORES!G30)</f>
        <v/>
      </c>
    </row>
    <row r="30" spans="1:12" ht="17.45" customHeight="1" x14ac:dyDescent="0.2">
      <c r="A30" s="111"/>
      <c r="C30" s="158">
        <f t="shared" si="1"/>
        <v>24</v>
      </c>
      <c r="D30" s="146" t="str">
        <f>IF(PROVEEDORES!E31="","",PROVEEDORES!E31)</f>
        <v/>
      </c>
      <c r="E30" s="146" t="str">
        <f>IF(PROVEEDORES!F31="","",PROVEEDORES!F31)</f>
        <v/>
      </c>
      <c r="F30" s="146" t="str">
        <f>IF(PROVEEDORES!D31="","",PROVEEDORES!D31)</f>
        <v/>
      </c>
      <c r="G30" s="159">
        <f>SUMIF('EG-AGO'!$F$18:$F$516,PROVEEDORES!$D31,'EG-AGO'!P$18:P$516)</f>
        <v>0</v>
      </c>
      <c r="H30" s="159">
        <f>SUMIF('EG-AGO'!$F$18:$F$516,PROVEEDORES!$D31,'EG-AGO'!Q$18:Q$516)</f>
        <v>0</v>
      </c>
      <c r="I30" s="159">
        <f>SUMIF('EG-AGO'!$F$18:$F$516,PROVEEDORES!$D31,'EG-AGO'!R$18:R$516)</f>
        <v>0</v>
      </c>
      <c r="J30" s="159">
        <f>SUMIF('EG-AGO'!$F$18:$F$516,PROVEEDORES!$D31,'EG-AGO'!S$18:S$516)</f>
        <v>0</v>
      </c>
      <c r="K30" s="159" t="str">
        <f t="shared" si="0"/>
        <v/>
      </c>
      <c r="L30" s="146" t="str">
        <f>IF(PROVEEDORES!G31="","",PROVEEDORES!G31)</f>
        <v/>
      </c>
    </row>
    <row r="31" spans="1:12" ht="17.45" customHeight="1" x14ac:dyDescent="0.2">
      <c r="A31" s="111"/>
      <c r="C31" s="158">
        <f t="shared" si="1"/>
        <v>25</v>
      </c>
      <c r="D31" s="146" t="str">
        <f>IF(PROVEEDORES!E32="","",PROVEEDORES!E32)</f>
        <v/>
      </c>
      <c r="E31" s="146" t="str">
        <f>IF(PROVEEDORES!F32="","",PROVEEDORES!F32)</f>
        <v/>
      </c>
      <c r="F31" s="146" t="str">
        <f>IF(PROVEEDORES!D32="","",PROVEEDORES!D32)</f>
        <v/>
      </c>
      <c r="G31" s="159">
        <f>SUMIF('EG-AGO'!$F$18:$F$516,PROVEEDORES!$D32,'EG-AGO'!P$18:P$516)</f>
        <v>0</v>
      </c>
      <c r="H31" s="159">
        <f>SUMIF('EG-AGO'!$F$18:$F$516,PROVEEDORES!$D32,'EG-AGO'!Q$18:Q$516)</f>
        <v>0</v>
      </c>
      <c r="I31" s="159">
        <f>SUMIF('EG-AGO'!$F$18:$F$516,PROVEEDORES!$D32,'EG-AGO'!R$18:R$516)</f>
        <v>0</v>
      </c>
      <c r="J31" s="159">
        <f>SUMIF('EG-AGO'!$F$18:$F$516,PROVEEDORES!$D32,'EG-AGO'!S$18:S$516)</f>
        <v>0</v>
      </c>
      <c r="K31" s="159" t="str">
        <f t="shared" si="0"/>
        <v/>
      </c>
      <c r="L31" s="146" t="str">
        <f>IF(PROVEEDORES!G32="","",PROVEEDORES!G32)</f>
        <v/>
      </c>
    </row>
    <row r="32" spans="1:12" ht="17.45" customHeight="1" x14ac:dyDescent="0.2">
      <c r="A32" s="111"/>
      <c r="C32" s="158">
        <f t="shared" si="1"/>
        <v>26</v>
      </c>
      <c r="D32" s="146" t="str">
        <f>IF(PROVEEDORES!E33="","",PROVEEDORES!E33)</f>
        <v/>
      </c>
      <c r="E32" s="146" t="str">
        <f>IF(PROVEEDORES!F33="","",PROVEEDORES!F33)</f>
        <v/>
      </c>
      <c r="F32" s="146" t="str">
        <f>IF(PROVEEDORES!D33="","",PROVEEDORES!D33)</f>
        <v/>
      </c>
      <c r="G32" s="159">
        <f>SUMIF('EG-AGO'!$F$18:$F$516,PROVEEDORES!$D33,'EG-AGO'!P$18:P$516)</f>
        <v>0</v>
      </c>
      <c r="H32" s="159">
        <f>SUMIF('EG-AGO'!$F$18:$F$516,PROVEEDORES!$D33,'EG-AGO'!Q$18:Q$516)</f>
        <v>0</v>
      </c>
      <c r="I32" s="159">
        <f>SUMIF('EG-AGO'!$F$18:$F$516,PROVEEDORES!$D33,'EG-AGO'!R$18:R$516)</f>
        <v>0</v>
      </c>
      <c r="J32" s="159">
        <f>SUMIF('EG-AGO'!$F$18:$F$516,PROVEEDORES!$D33,'EG-AGO'!S$18:S$516)</f>
        <v>0</v>
      </c>
      <c r="K32" s="159" t="str">
        <f t="shared" si="0"/>
        <v/>
      </c>
      <c r="L32" s="146" t="str">
        <f>IF(PROVEEDORES!G33="","",PROVEEDORES!G33)</f>
        <v/>
      </c>
    </row>
    <row r="33" spans="1:12" ht="17.45" customHeight="1" x14ac:dyDescent="0.2">
      <c r="A33" s="111"/>
      <c r="C33" s="158">
        <f t="shared" si="1"/>
        <v>27</v>
      </c>
      <c r="D33" s="146" t="str">
        <f>IF(PROVEEDORES!E34="","",PROVEEDORES!E34)</f>
        <v/>
      </c>
      <c r="E33" s="146" t="str">
        <f>IF(PROVEEDORES!F34="","",PROVEEDORES!F34)</f>
        <v/>
      </c>
      <c r="F33" s="146" t="str">
        <f>IF(PROVEEDORES!D34="","",PROVEEDORES!D34)</f>
        <v/>
      </c>
      <c r="G33" s="159">
        <f>SUMIF('EG-AGO'!$F$18:$F$516,PROVEEDORES!$D34,'EG-AGO'!P$18:P$516)</f>
        <v>0</v>
      </c>
      <c r="H33" s="159">
        <f>SUMIF('EG-AGO'!$F$18:$F$516,PROVEEDORES!$D34,'EG-AGO'!Q$18:Q$516)</f>
        <v>0</v>
      </c>
      <c r="I33" s="159">
        <f>SUMIF('EG-AGO'!$F$18:$F$516,PROVEEDORES!$D34,'EG-AGO'!R$18:R$516)</f>
        <v>0</v>
      </c>
      <c r="J33" s="159">
        <f>SUMIF('EG-AGO'!$F$18:$F$516,PROVEEDORES!$D34,'EG-AGO'!S$18:S$516)</f>
        <v>0</v>
      </c>
      <c r="K33" s="159" t="str">
        <f t="shared" si="0"/>
        <v/>
      </c>
      <c r="L33" s="146" t="str">
        <f>IF(PROVEEDORES!G34="","",PROVEEDORES!G34)</f>
        <v/>
      </c>
    </row>
    <row r="34" spans="1:12" ht="17.45" customHeight="1" x14ac:dyDescent="0.2">
      <c r="A34" s="111"/>
      <c r="C34" s="158">
        <f t="shared" si="1"/>
        <v>28</v>
      </c>
      <c r="D34" s="146" t="str">
        <f>IF(PROVEEDORES!E35="","",PROVEEDORES!E35)</f>
        <v/>
      </c>
      <c r="E34" s="146" t="str">
        <f>IF(PROVEEDORES!F35="","",PROVEEDORES!F35)</f>
        <v/>
      </c>
      <c r="F34" s="146" t="str">
        <f>IF(PROVEEDORES!D35="","",PROVEEDORES!D35)</f>
        <v/>
      </c>
      <c r="G34" s="159">
        <f>SUMIF('EG-AGO'!$F$18:$F$516,PROVEEDORES!$D35,'EG-AGO'!P$18:P$516)</f>
        <v>0</v>
      </c>
      <c r="H34" s="159">
        <f>SUMIF('EG-AGO'!$F$18:$F$516,PROVEEDORES!$D35,'EG-AGO'!Q$18:Q$516)</f>
        <v>0</v>
      </c>
      <c r="I34" s="159">
        <f>SUMIF('EG-AGO'!$F$18:$F$516,PROVEEDORES!$D35,'EG-AGO'!R$18:R$516)</f>
        <v>0</v>
      </c>
      <c r="J34" s="159">
        <f>SUMIF('EG-AGO'!$F$18:$F$516,PROVEEDORES!$D35,'EG-AGO'!S$18:S$516)</f>
        <v>0</v>
      </c>
      <c r="K34" s="159" t="str">
        <f t="shared" si="0"/>
        <v/>
      </c>
      <c r="L34" s="146" t="str">
        <f>IF(PROVEEDORES!G35="","",PROVEEDORES!G35)</f>
        <v/>
      </c>
    </row>
    <row r="35" spans="1:12" ht="17.45" customHeight="1" x14ac:dyDescent="0.2">
      <c r="A35" s="111"/>
      <c r="C35" s="158">
        <f t="shared" si="1"/>
        <v>29</v>
      </c>
      <c r="D35" s="146" t="str">
        <f>IF(PROVEEDORES!E36="","",PROVEEDORES!E36)</f>
        <v/>
      </c>
      <c r="E35" s="146" t="str">
        <f>IF(PROVEEDORES!F36="","",PROVEEDORES!F36)</f>
        <v/>
      </c>
      <c r="F35" s="146" t="str">
        <f>IF(PROVEEDORES!D36="","",PROVEEDORES!D36)</f>
        <v/>
      </c>
      <c r="G35" s="159">
        <f>SUMIF('EG-AGO'!$F$18:$F$516,PROVEEDORES!$D36,'EG-AGO'!P$18:P$516)</f>
        <v>0</v>
      </c>
      <c r="H35" s="159">
        <f>SUMIF('EG-AGO'!$F$18:$F$516,PROVEEDORES!$D36,'EG-AGO'!Q$18:Q$516)</f>
        <v>0</v>
      </c>
      <c r="I35" s="159">
        <f>SUMIF('EG-AGO'!$F$18:$F$516,PROVEEDORES!$D36,'EG-AGO'!R$18:R$516)</f>
        <v>0</v>
      </c>
      <c r="J35" s="159">
        <f>SUMIF('EG-AGO'!$F$18:$F$516,PROVEEDORES!$D36,'EG-AGO'!S$18:S$516)</f>
        <v>0</v>
      </c>
      <c r="K35" s="159" t="str">
        <f t="shared" si="0"/>
        <v/>
      </c>
      <c r="L35" s="146" t="str">
        <f>IF(PROVEEDORES!G36="","",PROVEEDORES!G36)</f>
        <v/>
      </c>
    </row>
    <row r="36" spans="1:12" ht="17.45" customHeight="1" x14ac:dyDescent="0.2">
      <c r="A36" s="111"/>
      <c r="C36" s="158">
        <f t="shared" si="1"/>
        <v>30</v>
      </c>
      <c r="D36" s="146" t="str">
        <f>IF(PROVEEDORES!E37="","",PROVEEDORES!E37)</f>
        <v/>
      </c>
      <c r="E36" s="146" t="str">
        <f>IF(PROVEEDORES!F37="","",PROVEEDORES!F37)</f>
        <v/>
      </c>
      <c r="F36" s="146" t="str">
        <f>IF(PROVEEDORES!D37="","",PROVEEDORES!D37)</f>
        <v/>
      </c>
      <c r="G36" s="159">
        <f>SUMIF('EG-AGO'!$F$18:$F$516,PROVEEDORES!$D37,'EG-AGO'!P$18:P$516)</f>
        <v>0</v>
      </c>
      <c r="H36" s="159">
        <f>SUMIF('EG-AGO'!$F$18:$F$516,PROVEEDORES!$D37,'EG-AGO'!Q$18:Q$516)</f>
        <v>0</v>
      </c>
      <c r="I36" s="159">
        <f>SUMIF('EG-AGO'!$F$18:$F$516,PROVEEDORES!$D37,'EG-AGO'!R$18:R$516)</f>
        <v>0</v>
      </c>
      <c r="J36" s="159">
        <f>SUMIF('EG-AGO'!$F$18:$F$516,PROVEEDORES!$D37,'EG-AGO'!S$18:S$516)</f>
        <v>0</v>
      </c>
      <c r="K36" s="159" t="str">
        <f t="shared" si="0"/>
        <v/>
      </c>
      <c r="L36" s="146" t="str">
        <f>IF(PROVEEDORES!G37="","",PROVEEDORES!G37)</f>
        <v/>
      </c>
    </row>
    <row r="37" spans="1:12" ht="17.45" customHeight="1" x14ac:dyDescent="0.2">
      <c r="A37" s="111"/>
      <c r="C37" s="158">
        <f t="shared" si="1"/>
        <v>31</v>
      </c>
      <c r="D37" s="146" t="str">
        <f>IF(PROVEEDORES!E38="","",PROVEEDORES!E38)</f>
        <v/>
      </c>
      <c r="E37" s="146" t="str">
        <f>IF(PROVEEDORES!F38="","",PROVEEDORES!F38)</f>
        <v/>
      </c>
      <c r="F37" s="146" t="str">
        <f>IF(PROVEEDORES!D38="","",PROVEEDORES!D38)</f>
        <v/>
      </c>
      <c r="G37" s="159">
        <f>SUMIF('EG-AGO'!$F$18:$F$516,PROVEEDORES!$D38,'EG-AGO'!P$18:P$516)</f>
        <v>0</v>
      </c>
      <c r="H37" s="159">
        <f>SUMIF('EG-AGO'!$F$18:$F$516,PROVEEDORES!$D38,'EG-AGO'!Q$18:Q$516)</f>
        <v>0</v>
      </c>
      <c r="I37" s="159">
        <f>SUMIF('EG-AGO'!$F$18:$F$516,PROVEEDORES!$D38,'EG-AGO'!R$18:R$516)</f>
        <v>0</v>
      </c>
      <c r="J37" s="159">
        <f>SUMIF('EG-AGO'!$F$18:$F$516,PROVEEDORES!$D38,'EG-AGO'!S$18:S$516)</f>
        <v>0</v>
      </c>
      <c r="K37" s="159" t="str">
        <f t="shared" si="0"/>
        <v/>
      </c>
      <c r="L37" s="146" t="str">
        <f>IF(PROVEEDORES!G38="","",PROVEEDORES!G38)</f>
        <v/>
      </c>
    </row>
    <row r="38" spans="1:12" ht="17.45" customHeight="1" x14ac:dyDescent="0.2">
      <c r="A38" s="111"/>
      <c r="C38" s="158">
        <f t="shared" si="1"/>
        <v>32</v>
      </c>
      <c r="D38" s="146" t="str">
        <f>IF(PROVEEDORES!E39="","",PROVEEDORES!E39)</f>
        <v/>
      </c>
      <c r="E38" s="146" t="str">
        <f>IF(PROVEEDORES!F39="","",PROVEEDORES!F39)</f>
        <v/>
      </c>
      <c r="F38" s="146" t="str">
        <f>IF(PROVEEDORES!D39="","",PROVEEDORES!D39)</f>
        <v/>
      </c>
      <c r="G38" s="159">
        <f>SUMIF('EG-AGO'!$F$18:$F$516,PROVEEDORES!$D39,'EG-AGO'!P$18:P$516)</f>
        <v>0</v>
      </c>
      <c r="H38" s="159">
        <f>SUMIF('EG-AGO'!$F$18:$F$516,PROVEEDORES!$D39,'EG-AGO'!Q$18:Q$516)</f>
        <v>0</v>
      </c>
      <c r="I38" s="159">
        <f>SUMIF('EG-AGO'!$F$18:$F$516,PROVEEDORES!$D39,'EG-AGO'!R$18:R$516)</f>
        <v>0</v>
      </c>
      <c r="J38" s="159">
        <f>SUMIF('EG-AGO'!$F$18:$F$516,PROVEEDORES!$D39,'EG-AGO'!S$18:S$516)</f>
        <v>0</v>
      </c>
      <c r="K38" s="159" t="str">
        <f t="shared" si="0"/>
        <v/>
      </c>
      <c r="L38" s="146" t="str">
        <f>IF(PROVEEDORES!G39="","",PROVEEDORES!G39)</f>
        <v/>
      </c>
    </row>
    <row r="39" spans="1:12" ht="17.45" customHeight="1" x14ac:dyDescent="0.2">
      <c r="A39" s="111"/>
      <c r="C39" s="158">
        <f t="shared" si="1"/>
        <v>33</v>
      </c>
      <c r="D39" s="146" t="str">
        <f>IF(PROVEEDORES!E40="","",PROVEEDORES!E40)</f>
        <v/>
      </c>
      <c r="E39" s="146" t="str">
        <f>IF(PROVEEDORES!F40="","",PROVEEDORES!F40)</f>
        <v/>
      </c>
      <c r="F39" s="146" t="str">
        <f>IF(PROVEEDORES!D40="","",PROVEEDORES!D40)</f>
        <v/>
      </c>
      <c r="G39" s="159">
        <f>SUMIF('EG-AGO'!$F$18:$F$516,PROVEEDORES!$D40,'EG-AGO'!P$18:P$516)</f>
        <v>0</v>
      </c>
      <c r="H39" s="159">
        <f>SUMIF('EG-AGO'!$F$18:$F$516,PROVEEDORES!$D40,'EG-AGO'!Q$18:Q$516)</f>
        <v>0</v>
      </c>
      <c r="I39" s="159">
        <f>SUMIF('EG-AGO'!$F$18:$F$516,PROVEEDORES!$D40,'EG-AGO'!R$18:R$516)</f>
        <v>0</v>
      </c>
      <c r="J39" s="159">
        <f>SUMIF('EG-AGO'!$F$18:$F$516,PROVEEDORES!$D40,'EG-AGO'!S$18:S$516)</f>
        <v>0</v>
      </c>
      <c r="K39" s="159" t="str">
        <f t="shared" si="0"/>
        <v/>
      </c>
      <c r="L39" s="146" t="str">
        <f>IF(PROVEEDORES!G40="","",PROVEEDORES!G40)</f>
        <v/>
      </c>
    </row>
    <row r="40" spans="1:12" ht="17.45" customHeight="1" x14ac:dyDescent="0.2">
      <c r="A40" s="111"/>
      <c r="C40" s="158">
        <f t="shared" si="1"/>
        <v>34</v>
      </c>
      <c r="D40" s="146" t="str">
        <f>IF(PROVEEDORES!E41="","",PROVEEDORES!E41)</f>
        <v/>
      </c>
      <c r="E40" s="146" t="str">
        <f>IF(PROVEEDORES!F41="","",PROVEEDORES!F41)</f>
        <v/>
      </c>
      <c r="F40" s="146" t="str">
        <f>IF(PROVEEDORES!D41="","",PROVEEDORES!D41)</f>
        <v/>
      </c>
      <c r="G40" s="159">
        <f>SUMIF('EG-AGO'!$F$18:$F$516,PROVEEDORES!$D41,'EG-AGO'!P$18:P$516)</f>
        <v>0</v>
      </c>
      <c r="H40" s="159">
        <f>SUMIF('EG-AGO'!$F$18:$F$516,PROVEEDORES!$D41,'EG-AGO'!Q$18:Q$516)</f>
        <v>0</v>
      </c>
      <c r="I40" s="159">
        <f>SUMIF('EG-AGO'!$F$18:$F$516,PROVEEDORES!$D41,'EG-AGO'!R$18:R$516)</f>
        <v>0</v>
      </c>
      <c r="J40" s="159">
        <f>SUMIF('EG-AGO'!$F$18:$F$516,PROVEEDORES!$D41,'EG-AGO'!S$18:S$516)</f>
        <v>0</v>
      </c>
      <c r="K40" s="159" t="str">
        <f t="shared" si="0"/>
        <v/>
      </c>
      <c r="L40" s="146" t="str">
        <f>IF(PROVEEDORES!G41="","",PROVEEDORES!G41)</f>
        <v/>
      </c>
    </row>
    <row r="41" spans="1:12" ht="17.45" customHeight="1" x14ac:dyDescent="0.2">
      <c r="A41" s="111"/>
      <c r="C41" s="158">
        <f t="shared" si="1"/>
        <v>35</v>
      </c>
      <c r="D41" s="146" t="str">
        <f>IF(PROVEEDORES!E42="","",PROVEEDORES!E42)</f>
        <v/>
      </c>
      <c r="E41" s="146" t="str">
        <f>IF(PROVEEDORES!F42="","",PROVEEDORES!F42)</f>
        <v/>
      </c>
      <c r="F41" s="146" t="str">
        <f>IF(PROVEEDORES!D42="","",PROVEEDORES!D42)</f>
        <v/>
      </c>
      <c r="G41" s="159">
        <f>SUMIF('EG-AGO'!$F$18:$F$516,PROVEEDORES!$D42,'EG-AGO'!P$18:P$516)</f>
        <v>0</v>
      </c>
      <c r="H41" s="159">
        <f>SUMIF('EG-AGO'!$F$18:$F$516,PROVEEDORES!$D42,'EG-AGO'!Q$18:Q$516)</f>
        <v>0</v>
      </c>
      <c r="I41" s="159">
        <f>SUMIF('EG-AGO'!$F$18:$F$516,PROVEEDORES!$D42,'EG-AGO'!R$18:R$516)</f>
        <v>0</v>
      </c>
      <c r="J41" s="159">
        <f>SUMIF('EG-AGO'!$F$18:$F$516,PROVEEDORES!$D42,'EG-AGO'!S$18:S$516)</f>
        <v>0</v>
      </c>
      <c r="K41" s="159" t="str">
        <f t="shared" si="0"/>
        <v/>
      </c>
      <c r="L41" s="146" t="str">
        <f>IF(PROVEEDORES!G42="","",PROVEEDORES!G42)</f>
        <v/>
      </c>
    </row>
    <row r="42" spans="1:12" ht="17.45" customHeight="1" x14ac:dyDescent="0.2">
      <c r="A42" s="111"/>
      <c r="C42" s="158">
        <f t="shared" si="1"/>
        <v>36</v>
      </c>
      <c r="D42" s="146" t="str">
        <f>IF(PROVEEDORES!E43="","",PROVEEDORES!E43)</f>
        <v/>
      </c>
      <c r="E42" s="146" t="str">
        <f>IF(PROVEEDORES!F43="","",PROVEEDORES!F43)</f>
        <v/>
      </c>
      <c r="F42" s="146" t="str">
        <f>IF(PROVEEDORES!D43="","",PROVEEDORES!D43)</f>
        <v/>
      </c>
      <c r="G42" s="159">
        <f>SUMIF('EG-AGO'!$F$18:$F$516,PROVEEDORES!$D43,'EG-AGO'!P$18:P$516)</f>
        <v>0</v>
      </c>
      <c r="H42" s="159">
        <f>SUMIF('EG-AGO'!$F$18:$F$516,PROVEEDORES!$D43,'EG-AGO'!Q$18:Q$516)</f>
        <v>0</v>
      </c>
      <c r="I42" s="159">
        <f>SUMIF('EG-AGO'!$F$18:$F$516,PROVEEDORES!$D43,'EG-AGO'!R$18:R$516)</f>
        <v>0</v>
      </c>
      <c r="J42" s="159">
        <f>SUMIF('EG-AGO'!$F$18:$F$516,PROVEEDORES!$D43,'EG-AGO'!S$18:S$516)</f>
        <v>0</v>
      </c>
      <c r="K42" s="159" t="str">
        <f t="shared" si="0"/>
        <v/>
      </c>
      <c r="L42" s="146" t="str">
        <f>IF(PROVEEDORES!G43="","",PROVEEDORES!G43)</f>
        <v/>
      </c>
    </row>
    <row r="43" spans="1:12" ht="17.45" customHeight="1" x14ac:dyDescent="0.2">
      <c r="A43" s="111"/>
      <c r="C43" s="158">
        <f t="shared" si="1"/>
        <v>37</v>
      </c>
      <c r="D43" s="146" t="str">
        <f>IF(PROVEEDORES!E44="","",PROVEEDORES!E44)</f>
        <v/>
      </c>
      <c r="E43" s="146" t="str">
        <f>IF(PROVEEDORES!F44="","",PROVEEDORES!F44)</f>
        <v/>
      </c>
      <c r="F43" s="146" t="str">
        <f>IF(PROVEEDORES!D44="","",PROVEEDORES!D44)</f>
        <v/>
      </c>
      <c r="G43" s="159">
        <f>SUMIF('EG-AGO'!$F$18:$F$516,PROVEEDORES!$D44,'EG-AGO'!P$18:P$516)</f>
        <v>0</v>
      </c>
      <c r="H43" s="159">
        <f>SUMIF('EG-AGO'!$F$18:$F$516,PROVEEDORES!$D44,'EG-AGO'!Q$18:Q$516)</f>
        <v>0</v>
      </c>
      <c r="I43" s="159">
        <f>SUMIF('EG-AGO'!$F$18:$F$516,PROVEEDORES!$D44,'EG-AGO'!R$18:R$516)</f>
        <v>0</v>
      </c>
      <c r="J43" s="159">
        <f>SUMIF('EG-AGO'!$F$18:$F$516,PROVEEDORES!$D44,'EG-AGO'!S$18:S$516)</f>
        <v>0</v>
      </c>
      <c r="K43" s="159" t="str">
        <f t="shared" si="0"/>
        <v/>
      </c>
      <c r="L43" s="146" t="str">
        <f>IF(PROVEEDORES!G44="","",PROVEEDORES!G44)</f>
        <v/>
      </c>
    </row>
    <row r="44" spans="1:12" ht="17.45" customHeight="1" x14ac:dyDescent="0.2">
      <c r="A44" s="111"/>
      <c r="C44" s="158">
        <f t="shared" si="1"/>
        <v>38</v>
      </c>
      <c r="D44" s="146" t="str">
        <f>IF(PROVEEDORES!E45="","",PROVEEDORES!E45)</f>
        <v/>
      </c>
      <c r="E44" s="146" t="str">
        <f>IF(PROVEEDORES!F45="","",PROVEEDORES!F45)</f>
        <v/>
      </c>
      <c r="F44" s="146" t="str">
        <f>IF(PROVEEDORES!D45="","",PROVEEDORES!D45)</f>
        <v/>
      </c>
      <c r="G44" s="159">
        <f>SUMIF('EG-AGO'!$F$18:$F$516,PROVEEDORES!$D45,'EG-AGO'!P$18:P$516)</f>
        <v>0</v>
      </c>
      <c r="H44" s="159">
        <f>SUMIF('EG-AGO'!$F$18:$F$516,PROVEEDORES!$D45,'EG-AGO'!Q$18:Q$516)</f>
        <v>0</v>
      </c>
      <c r="I44" s="159">
        <f>SUMIF('EG-AGO'!$F$18:$F$516,PROVEEDORES!$D45,'EG-AGO'!R$18:R$516)</f>
        <v>0</v>
      </c>
      <c r="J44" s="159">
        <f>SUMIF('EG-AGO'!$F$18:$F$516,PROVEEDORES!$D45,'EG-AGO'!S$18:S$516)</f>
        <v>0</v>
      </c>
      <c r="K44" s="159" t="str">
        <f t="shared" si="0"/>
        <v/>
      </c>
      <c r="L44" s="146" t="str">
        <f>IF(PROVEEDORES!G45="","",PROVEEDORES!G45)</f>
        <v/>
      </c>
    </row>
    <row r="45" spans="1:12" ht="17.45" customHeight="1" x14ac:dyDescent="0.2">
      <c r="A45" s="111"/>
      <c r="C45" s="158">
        <f t="shared" si="1"/>
        <v>39</v>
      </c>
      <c r="D45" s="146" t="str">
        <f>IF(PROVEEDORES!E46="","",PROVEEDORES!E46)</f>
        <v/>
      </c>
      <c r="E45" s="146" t="str">
        <f>IF(PROVEEDORES!F46="","",PROVEEDORES!F46)</f>
        <v/>
      </c>
      <c r="F45" s="146" t="str">
        <f>IF(PROVEEDORES!D46="","",PROVEEDORES!D46)</f>
        <v/>
      </c>
      <c r="G45" s="159">
        <f>SUMIF('EG-AGO'!$F$18:$F$516,PROVEEDORES!$D46,'EG-AGO'!P$18:P$516)</f>
        <v>0</v>
      </c>
      <c r="H45" s="159">
        <f>SUMIF('EG-AGO'!$F$18:$F$516,PROVEEDORES!$D46,'EG-AGO'!Q$18:Q$516)</f>
        <v>0</v>
      </c>
      <c r="I45" s="159">
        <f>SUMIF('EG-AGO'!$F$18:$F$516,PROVEEDORES!$D46,'EG-AGO'!R$18:R$516)</f>
        <v>0</v>
      </c>
      <c r="J45" s="159">
        <f>SUMIF('EG-AGO'!$F$18:$F$516,PROVEEDORES!$D46,'EG-AGO'!S$18:S$516)</f>
        <v>0</v>
      </c>
      <c r="K45" s="159" t="str">
        <f t="shared" si="0"/>
        <v/>
      </c>
      <c r="L45" s="146" t="str">
        <f>IF(PROVEEDORES!G46="","",PROVEEDORES!G46)</f>
        <v/>
      </c>
    </row>
    <row r="46" spans="1:12" ht="17.45" customHeight="1" x14ac:dyDescent="0.2">
      <c r="C46" s="158">
        <f t="shared" si="1"/>
        <v>40</v>
      </c>
      <c r="D46" s="146" t="str">
        <f>IF(PROVEEDORES!E47="","",PROVEEDORES!E47)</f>
        <v/>
      </c>
      <c r="E46" s="146" t="str">
        <f>IF(PROVEEDORES!F47="","",PROVEEDORES!F47)</f>
        <v/>
      </c>
      <c r="F46" s="146" t="str">
        <f>IF(PROVEEDORES!D47="","",PROVEEDORES!D47)</f>
        <v/>
      </c>
      <c r="G46" s="159">
        <f>SUMIF('EG-AGO'!$F$18:$F$516,PROVEEDORES!$D47,'EG-AGO'!P$18:P$516)</f>
        <v>0</v>
      </c>
      <c r="H46" s="159">
        <f>SUMIF('EG-AGO'!$F$18:$F$516,PROVEEDORES!$D47,'EG-AGO'!Q$18:Q$516)</f>
        <v>0</v>
      </c>
      <c r="I46" s="159">
        <f>SUMIF('EG-AGO'!$F$18:$F$516,PROVEEDORES!$D47,'EG-AGO'!R$18:R$516)</f>
        <v>0</v>
      </c>
      <c r="J46" s="159">
        <f>SUMIF('EG-AGO'!$F$18:$F$516,PROVEEDORES!$D47,'EG-AGO'!S$18:S$516)</f>
        <v>0</v>
      </c>
      <c r="K46" s="159" t="str">
        <f t="shared" si="0"/>
        <v/>
      </c>
      <c r="L46" s="146" t="str">
        <f>IF(PROVEEDORES!G47="","",PROVEEDORES!G47)</f>
        <v/>
      </c>
    </row>
    <row r="47" spans="1:12" ht="17.45" customHeight="1" x14ac:dyDescent="0.2">
      <c r="C47" s="158">
        <f t="shared" si="1"/>
        <v>41</v>
      </c>
      <c r="D47" s="146" t="str">
        <f>IF(PROVEEDORES!E48="","",PROVEEDORES!E48)</f>
        <v/>
      </c>
      <c r="E47" s="146" t="str">
        <f>IF(PROVEEDORES!F48="","",PROVEEDORES!F48)</f>
        <v/>
      </c>
      <c r="F47" s="146" t="str">
        <f>IF(PROVEEDORES!D48="","",PROVEEDORES!D48)</f>
        <v/>
      </c>
      <c r="G47" s="159">
        <f>SUMIF('EG-AGO'!$F$18:$F$516,PROVEEDORES!$D48,'EG-AGO'!P$18:P$516)</f>
        <v>0</v>
      </c>
      <c r="H47" s="159">
        <f>SUMIF('EG-AGO'!$F$18:$F$516,PROVEEDORES!$D48,'EG-AGO'!Q$18:Q$516)</f>
        <v>0</v>
      </c>
      <c r="I47" s="159">
        <f>SUMIF('EG-AGO'!$F$18:$F$516,PROVEEDORES!$D48,'EG-AGO'!R$18:R$516)</f>
        <v>0</v>
      </c>
      <c r="J47" s="159">
        <f>SUMIF('EG-AGO'!$F$18:$F$516,PROVEEDORES!$D48,'EG-AGO'!S$18:S$516)</f>
        <v>0</v>
      </c>
      <c r="K47" s="159" t="str">
        <f t="shared" si="0"/>
        <v/>
      </c>
      <c r="L47" s="146" t="str">
        <f>IF(PROVEEDORES!G48="","",PROVEEDORES!G48)</f>
        <v/>
      </c>
    </row>
    <row r="48" spans="1:12" ht="17.45" customHeight="1" x14ac:dyDescent="0.2">
      <c r="C48" s="158">
        <f t="shared" si="1"/>
        <v>42</v>
      </c>
      <c r="D48" s="146" t="str">
        <f>IF(PROVEEDORES!E49="","",PROVEEDORES!E49)</f>
        <v/>
      </c>
      <c r="E48" s="146" t="str">
        <f>IF(PROVEEDORES!F49="","",PROVEEDORES!F49)</f>
        <v/>
      </c>
      <c r="F48" s="146" t="str">
        <f>IF(PROVEEDORES!D49="","",PROVEEDORES!D49)</f>
        <v/>
      </c>
      <c r="G48" s="159">
        <f>SUMIF('EG-AGO'!$F$18:$F$516,PROVEEDORES!$D49,'EG-AGO'!P$18:P$516)</f>
        <v>0</v>
      </c>
      <c r="H48" s="159">
        <f>SUMIF('EG-AGO'!$F$18:$F$516,PROVEEDORES!$D49,'EG-AGO'!Q$18:Q$516)</f>
        <v>0</v>
      </c>
      <c r="I48" s="159">
        <f>SUMIF('EG-AGO'!$F$18:$F$516,PROVEEDORES!$D49,'EG-AGO'!R$18:R$516)</f>
        <v>0</v>
      </c>
      <c r="J48" s="159">
        <f>SUMIF('EG-AGO'!$F$18:$F$516,PROVEEDORES!$D49,'EG-AGO'!S$18:S$516)</f>
        <v>0</v>
      </c>
      <c r="K48" s="159" t="str">
        <f t="shared" si="0"/>
        <v/>
      </c>
      <c r="L48" s="146" t="str">
        <f>IF(PROVEEDORES!G49="","",PROVEEDORES!G49)</f>
        <v/>
      </c>
    </row>
    <row r="49" spans="3:12" ht="17.45" customHeight="1" x14ac:dyDescent="0.2">
      <c r="C49" s="158">
        <f t="shared" si="1"/>
        <v>43</v>
      </c>
      <c r="D49" s="146" t="str">
        <f>IF(PROVEEDORES!E50="","",PROVEEDORES!E50)</f>
        <v/>
      </c>
      <c r="E49" s="146" t="str">
        <f>IF(PROVEEDORES!F50="","",PROVEEDORES!F50)</f>
        <v/>
      </c>
      <c r="F49" s="146" t="str">
        <f>IF(PROVEEDORES!D50="","",PROVEEDORES!D50)</f>
        <v/>
      </c>
      <c r="G49" s="159">
        <f>SUMIF('EG-AGO'!$F$18:$F$516,PROVEEDORES!$D50,'EG-AGO'!P$18:P$516)</f>
        <v>0</v>
      </c>
      <c r="H49" s="159">
        <f>SUMIF('EG-AGO'!$F$18:$F$516,PROVEEDORES!$D50,'EG-AGO'!Q$18:Q$516)</f>
        <v>0</v>
      </c>
      <c r="I49" s="159">
        <f>SUMIF('EG-AGO'!$F$18:$F$516,PROVEEDORES!$D50,'EG-AGO'!R$18:R$516)</f>
        <v>0</v>
      </c>
      <c r="J49" s="159">
        <f>SUMIF('EG-AGO'!$F$18:$F$516,PROVEEDORES!$D50,'EG-AGO'!S$18:S$516)</f>
        <v>0</v>
      </c>
      <c r="K49" s="159" t="str">
        <f t="shared" si="0"/>
        <v/>
      </c>
      <c r="L49" s="146" t="str">
        <f>IF(PROVEEDORES!G50="","",PROVEEDORES!G50)</f>
        <v/>
      </c>
    </row>
    <row r="50" spans="3:12" ht="17.45" customHeight="1" x14ac:dyDescent="0.2">
      <c r="C50" s="158">
        <f t="shared" si="1"/>
        <v>44</v>
      </c>
      <c r="D50" s="146" t="str">
        <f>IF(PROVEEDORES!E51="","",PROVEEDORES!E51)</f>
        <v/>
      </c>
      <c r="E50" s="146" t="str">
        <f>IF(PROVEEDORES!F51="","",PROVEEDORES!F51)</f>
        <v/>
      </c>
      <c r="F50" s="146" t="str">
        <f>IF(PROVEEDORES!D51="","",PROVEEDORES!D51)</f>
        <v/>
      </c>
      <c r="G50" s="159">
        <f>SUMIF('EG-AGO'!$F$18:$F$516,PROVEEDORES!$D51,'EG-AGO'!P$18:P$516)</f>
        <v>0</v>
      </c>
      <c r="H50" s="159">
        <f>SUMIF('EG-AGO'!$F$18:$F$516,PROVEEDORES!$D51,'EG-AGO'!Q$18:Q$516)</f>
        <v>0</v>
      </c>
      <c r="I50" s="159">
        <f>SUMIF('EG-AGO'!$F$18:$F$516,PROVEEDORES!$D51,'EG-AGO'!R$18:R$516)</f>
        <v>0</v>
      </c>
      <c r="J50" s="159">
        <f>SUMIF('EG-AGO'!$F$18:$F$516,PROVEEDORES!$D51,'EG-AGO'!S$18:S$516)</f>
        <v>0</v>
      </c>
      <c r="K50" s="159" t="str">
        <f t="shared" si="0"/>
        <v/>
      </c>
      <c r="L50" s="146" t="str">
        <f>IF(PROVEEDORES!G51="","",PROVEEDORES!G51)</f>
        <v/>
      </c>
    </row>
    <row r="51" spans="3:12" ht="17.45" customHeight="1" x14ac:dyDescent="0.2">
      <c r="C51" s="158">
        <f t="shared" si="1"/>
        <v>45</v>
      </c>
      <c r="D51" s="146" t="str">
        <f>IF(PROVEEDORES!E52="","",PROVEEDORES!E52)</f>
        <v/>
      </c>
      <c r="E51" s="146" t="str">
        <f>IF(PROVEEDORES!F52="","",PROVEEDORES!F52)</f>
        <v/>
      </c>
      <c r="F51" s="146" t="str">
        <f>IF(PROVEEDORES!D52="","",PROVEEDORES!D52)</f>
        <v/>
      </c>
      <c r="G51" s="159">
        <f>SUMIF('EG-AGO'!$F$18:$F$516,PROVEEDORES!$D52,'EG-AGO'!P$18:P$516)</f>
        <v>0</v>
      </c>
      <c r="H51" s="159">
        <f>SUMIF('EG-AGO'!$F$18:$F$516,PROVEEDORES!$D52,'EG-AGO'!Q$18:Q$516)</f>
        <v>0</v>
      </c>
      <c r="I51" s="159">
        <f>SUMIF('EG-AGO'!$F$18:$F$516,PROVEEDORES!$D52,'EG-AGO'!R$18:R$516)</f>
        <v>0</v>
      </c>
      <c r="J51" s="159">
        <f>SUMIF('EG-AGO'!$F$18:$F$516,PROVEEDORES!$D52,'EG-AGO'!S$18:S$516)</f>
        <v>0</v>
      </c>
      <c r="K51" s="159" t="str">
        <f t="shared" si="0"/>
        <v/>
      </c>
      <c r="L51" s="146" t="str">
        <f>IF(PROVEEDORES!G52="","",PROVEEDORES!G52)</f>
        <v/>
      </c>
    </row>
    <row r="52" spans="3:12" ht="17.45" customHeight="1" x14ac:dyDescent="0.2">
      <c r="C52" s="158">
        <f t="shared" si="1"/>
        <v>46</v>
      </c>
      <c r="D52" s="146" t="str">
        <f>IF(PROVEEDORES!E53="","",PROVEEDORES!E53)</f>
        <v/>
      </c>
      <c r="E52" s="146" t="str">
        <f>IF(PROVEEDORES!F53="","",PROVEEDORES!F53)</f>
        <v/>
      </c>
      <c r="F52" s="146" t="str">
        <f>IF(PROVEEDORES!D53="","",PROVEEDORES!D53)</f>
        <v/>
      </c>
      <c r="G52" s="159">
        <f>SUMIF('EG-AGO'!$F$18:$F$516,PROVEEDORES!$D53,'EG-AGO'!P$18:P$516)</f>
        <v>0</v>
      </c>
      <c r="H52" s="159">
        <f>SUMIF('EG-AGO'!$F$18:$F$516,PROVEEDORES!$D53,'EG-AGO'!Q$18:Q$516)</f>
        <v>0</v>
      </c>
      <c r="I52" s="159">
        <f>SUMIF('EG-AGO'!$F$18:$F$516,PROVEEDORES!$D53,'EG-AGO'!R$18:R$516)</f>
        <v>0</v>
      </c>
      <c r="J52" s="159">
        <f>SUMIF('EG-AGO'!$F$18:$F$516,PROVEEDORES!$D53,'EG-AGO'!S$18:S$516)</f>
        <v>0</v>
      </c>
      <c r="K52" s="159" t="str">
        <f t="shared" si="0"/>
        <v/>
      </c>
      <c r="L52" s="146" t="str">
        <f>IF(PROVEEDORES!G53="","",PROVEEDORES!G53)</f>
        <v/>
      </c>
    </row>
    <row r="53" spans="3:12" ht="17.45" customHeight="1" x14ac:dyDescent="0.2">
      <c r="C53" s="158">
        <f t="shared" si="1"/>
        <v>47</v>
      </c>
      <c r="D53" s="146" t="str">
        <f>IF(PROVEEDORES!E54="","",PROVEEDORES!E54)</f>
        <v/>
      </c>
      <c r="E53" s="146" t="str">
        <f>IF(PROVEEDORES!F54="","",PROVEEDORES!F54)</f>
        <v/>
      </c>
      <c r="F53" s="146" t="str">
        <f>IF(PROVEEDORES!D54="","",PROVEEDORES!D54)</f>
        <v/>
      </c>
      <c r="G53" s="159">
        <f>SUMIF('EG-AGO'!$F$18:$F$516,PROVEEDORES!$D54,'EG-AGO'!P$18:P$516)</f>
        <v>0</v>
      </c>
      <c r="H53" s="159">
        <f>SUMIF('EG-AGO'!$F$18:$F$516,PROVEEDORES!$D54,'EG-AGO'!Q$18:Q$516)</f>
        <v>0</v>
      </c>
      <c r="I53" s="159">
        <f>SUMIF('EG-AGO'!$F$18:$F$516,PROVEEDORES!$D54,'EG-AGO'!R$18:R$516)</f>
        <v>0</v>
      </c>
      <c r="J53" s="159">
        <f>SUMIF('EG-AGO'!$F$18:$F$516,PROVEEDORES!$D54,'EG-AGO'!S$18:S$516)</f>
        <v>0</v>
      </c>
      <c r="K53" s="159" t="str">
        <f t="shared" si="0"/>
        <v/>
      </c>
      <c r="L53" s="146" t="str">
        <f>IF(PROVEEDORES!G54="","",PROVEEDORES!G54)</f>
        <v/>
      </c>
    </row>
    <row r="54" spans="3:12" ht="17.45" customHeight="1" x14ac:dyDescent="0.2">
      <c r="C54" s="158">
        <f t="shared" si="1"/>
        <v>48</v>
      </c>
      <c r="D54" s="146" t="str">
        <f>IF(PROVEEDORES!E55="","",PROVEEDORES!E55)</f>
        <v/>
      </c>
      <c r="E54" s="146" t="str">
        <f>IF(PROVEEDORES!F55="","",PROVEEDORES!F55)</f>
        <v/>
      </c>
      <c r="F54" s="146" t="str">
        <f>IF(PROVEEDORES!D55="","",PROVEEDORES!D55)</f>
        <v/>
      </c>
      <c r="G54" s="159">
        <f>SUMIF('EG-AGO'!$F$18:$F$516,PROVEEDORES!$D55,'EG-AGO'!P$18:P$516)</f>
        <v>0</v>
      </c>
      <c r="H54" s="159">
        <f>SUMIF('EG-AGO'!$F$18:$F$516,PROVEEDORES!$D55,'EG-AGO'!Q$18:Q$516)</f>
        <v>0</v>
      </c>
      <c r="I54" s="159">
        <f>SUMIF('EG-AGO'!$F$18:$F$516,PROVEEDORES!$D55,'EG-AGO'!R$18:R$516)</f>
        <v>0</v>
      </c>
      <c r="J54" s="159">
        <f>SUMIF('EG-AGO'!$F$18:$F$516,PROVEEDORES!$D55,'EG-AGO'!S$18:S$516)</f>
        <v>0</v>
      </c>
      <c r="K54" s="159" t="str">
        <f t="shared" si="0"/>
        <v/>
      </c>
      <c r="L54" s="146" t="str">
        <f>IF(PROVEEDORES!G55="","",PROVEEDORES!G55)</f>
        <v/>
      </c>
    </row>
    <row r="55" spans="3:12" ht="17.45" customHeight="1" x14ac:dyDescent="0.2">
      <c r="C55" s="158">
        <f t="shared" si="1"/>
        <v>49</v>
      </c>
      <c r="D55" s="146" t="str">
        <f>IF(PROVEEDORES!E56="","",PROVEEDORES!E56)</f>
        <v/>
      </c>
      <c r="E55" s="146" t="str">
        <f>IF(PROVEEDORES!F56="","",PROVEEDORES!F56)</f>
        <v/>
      </c>
      <c r="F55" s="146" t="str">
        <f>IF(PROVEEDORES!D56="","",PROVEEDORES!D56)</f>
        <v/>
      </c>
      <c r="G55" s="159">
        <f>SUMIF('EG-AGO'!$F$18:$F$516,PROVEEDORES!$D56,'EG-AGO'!P$18:P$516)</f>
        <v>0</v>
      </c>
      <c r="H55" s="159">
        <f>SUMIF('EG-AGO'!$F$18:$F$516,PROVEEDORES!$D56,'EG-AGO'!Q$18:Q$516)</f>
        <v>0</v>
      </c>
      <c r="I55" s="159">
        <f>SUMIF('EG-AGO'!$F$18:$F$516,PROVEEDORES!$D56,'EG-AGO'!R$18:R$516)</f>
        <v>0</v>
      </c>
      <c r="J55" s="159">
        <f>SUMIF('EG-AGO'!$F$18:$F$516,PROVEEDORES!$D56,'EG-AGO'!S$18:S$516)</f>
        <v>0</v>
      </c>
      <c r="K55" s="159" t="str">
        <f t="shared" si="0"/>
        <v/>
      </c>
      <c r="L55" s="146" t="str">
        <f>IF(PROVEEDORES!G56="","",PROVEEDORES!G56)</f>
        <v/>
      </c>
    </row>
    <row r="56" spans="3:12" ht="17.45" customHeight="1" x14ac:dyDescent="0.2">
      <c r="C56" s="158">
        <f t="shared" si="1"/>
        <v>50</v>
      </c>
      <c r="D56" s="146" t="str">
        <f>IF(PROVEEDORES!E57="","",PROVEEDORES!E57)</f>
        <v/>
      </c>
      <c r="E56" s="146" t="str">
        <f>IF(PROVEEDORES!F57="","",PROVEEDORES!F57)</f>
        <v/>
      </c>
      <c r="F56" s="146" t="str">
        <f>IF(PROVEEDORES!D57="","",PROVEEDORES!D57)</f>
        <v/>
      </c>
      <c r="G56" s="159">
        <f>SUMIF('EG-AGO'!$F$18:$F$516,PROVEEDORES!$D57,'EG-AGO'!P$18:P$516)</f>
        <v>0</v>
      </c>
      <c r="H56" s="159">
        <f>SUMIF('EG-AGO'!$F$18:$F$516,PROVEEDORES!$D57,'EG-AGO'!Q$18:Q$516)</f>
        <v>0</v>
      </c>
      <c r="I56" s="159">
        <f>SUMIF('EG-AGO'!$F$18:$F$516,PROVEEDORES!$D57,'EG-AGO'!R$18:R$516)</f>
        <v>0</v>
      </c>
      <c r="J56" s="159">
        <f>SUMIF('EG-AGO'!$F$18:$F$516,PROVEEDORES!$D57,'EG-AGO'!S$18:S$516)</f>
        <v>0</v>
      </c>
      <c r="K56" s="159" t="str">
        <f t="shared" si="0"/>
        <v/>
      </c>
      <c r="L56" s="146" t="str">
        <f>IF(PROVEEDORES!G57="","",PROVEEDORES!G57)</f>
        <v/>
      </c>
    </row>
    <row r="57" spans="3:12" ht="17.45" customHeight="1" x14ac:dyDescent="0.2">
      <c r="C57" s="158">
        <f t="shared" si="1"/>
        <v>51</v>
      </c>
      <c r="D57" s="146" t="str">
        <f>IF(PROVEEDORES!E58="","",PROVEEDORES!E58)</f>
        <v/>
      </c>
      <c r="E57" s="146" t="str">
        <f>IF(PROVEEDORES!F58="","",PROVEEDORES!F58)</f>
        <v/>
      </c>
      <c r="F57" s="146" t="str">
        <f>IF(PROVEEDORES!D58="","",PROVEEDORES!D58)</f>
        <v/>
      </c>
      <c r="G57" s="159">
        <f>SUMIF('EG-AGO'!$F$18:$F$516,PROVEEDORES!$D58,'EG-AGO'!P$18:P$516)</f>
        <v>0</v>
      </c>
      <c r="H57" s="159">
        <f>SUMIF('EG-AGO'!$F$18:$F$516,PROVEEDORES!$D58,'EG-AGO'!Q$18:Q$516)</f>
        <v>0</v>
      </c>
      <c r="I57" s="159">
        <f>SUMIF('EG-AGO'!$F$18:$F$516,PROVEEDORES!$D58,'EG-AGO'!R$18:R$516)</f>
        <v>0</v>
      </c>
      <c r="J57" s="159">
        <f>SUMIF('EG-AGO'!$F$18:$F$516,PROVEEDORES!$D58,'EG-AGO'!S$18:S$516)</f>
        <v>0</v>
      </c>
      <c r="K57" s="159" t="str">
        <f t="shared" si="0"/>
        <v/>
      </c>
      <c r="L57" s="146" t="str">
        <f>IF(PROVEEDORES!G58="","",PROVEEDORES!G58)</f>
        <v/>
      </c>
    </row>
    <row r="58" spans="3:12" ht="17.45" customHeight="1" x14ac:dyDescent="0.2">
      <c r="C58" s="158">
        <f t="shared" si="1"/>
        <v>52</v>
      </c>
      <c r="D58" s="146" t="str">
        <f>IF(PROVEEDORES!E59="","",PROVEEDORES!E59)</f>
        <v/>
      </c>
      <c r="E58" s="146" t="str">
        <f>IF(PROVEEDORES!F59="","",PROVEEDORES!F59)</f>
        <v/>
      </c>
      <c r="F58" s="146" t="str">
        <f>IF(PROVEEDORES!D59="","",PROVEEDORES!D59)</f>
        <v/>
      </c>
      <c r="G58" s="159">
        <f>SUMIF('EG-AGO'!$F$18:$F$516,PROVEEDORES!$D59,'EG-AGO'!P$18:P$516)</f>
        <v>0</v>
      </c>
      <c r="H58" s="159">
        <f>SUMIF('EG-AGO'!$F$18:$F$516,PROVEEDORES!$D59,'EG-AGO'!Q$18:Q$516)</f>
        <v>0</v>
      </c>
      <c r="I58" s="159">
        <f>SUMIF('EG-AGO'!$F$18:$F$516,PROVEEDORES!$D59,'EG-AGO'!R$18:R$516)</f>
        <v>0</v>
      </c>
      <c r="J58" s="159">
        <f>SUMIF('EG-AGO'!$F$18:$F$516,PROVEEDORES!$D59,'EG-AGO'!S$18:S$516)</f>
        <v>0</v>
      </c>
      <c r="K58" s="159" t="str">
        <f t="shared" si="0"/>
        <v/>
      </c>
      <c r="L58" s="146" t="str">
        <f>IF(PROVEEDORES!G59="","",PROVEEDORES!G59)</f>
        <v/>
      </c>
    </row>
    <row r="59" spans="3:12" ht="17.45" customHeight="1" x14ac:dyDescent="0.2">
      <c r="C59" s="158">
        <f t="shared" si="1"/>
        <v>53</v>
      </c>
      <c r="D59" s="146" t="str">
        <f>IF(PROVEEDORES!E60="","",PROVEEDORES!E60)</f>
        <v/>
      </c>
      <c r="E59" s="146" t="str">
        <f>IF(PROVEEDORES!F60="","",PROVEEDORES!F60)</f>
        <v/>
      </c>
      <c r="F59" s="146" t="str">
        <f>IF(PROVEEDORES!D60="","",PROVEEDORES!D60)</f>
        <v/>
      </c>
      <c r="G59" s="159">
        <f>SUMIF('EG-AGO'!$F$18:$F$516,PROVEEDORES!$D60,'EG-AGO'!P$18:P$516)</f>
        <v>0</v>
      </c>
      <c r="H59" s="159">
        <f>SUMIF('EG-AGO'!$F$18:$F$516,PROVEEDORES!$D60,'EG-AGO'!Q$18:Q$516)</f>
        <v>0</v>
      </c>
      <c r="I59" s="159">
        <f>SUMIF('EG-AGO'!$F$18:$F$516,PROVEEDORES!$D60,'EG-AGO'!R$18:R$516)</f>
        <v>0</v>
      </c>
      <c r="J59" s="159">
        <f>SUMIF('EG-AGO'!$F$18:$F$516,PROVEEDORES!$D60,'EG-AGO'!S$18:S$516)</f>
        <v>0</v>
      </c>
      <c r="K59" s="159" t="str">
        <f t="shared" si="0"/>
        <v/>
      </c>
      <c r="L59" s="146" t="str">
        <f>IF(PROVEEDORES!G60="","",PROVEEDORES!G60)</f>
        <v/>
      </c>
    </row>
    <row r="60" spans="3:12" ht="17.45" customHeight="1" x14ac:dyDescent="0.2">
      <c r="C60" s="158">
        <f t="shared" si="1"/>
        <v>54</v>
      </c>
      <c r="D60" s="146" t="str">
        <f>IF(PROVEEDORES!E61="","",PROVEEDORES!E61)</f>
        <v/>
      </c>
      <c r="E60" s="146" t="str">
        <f>IF(PROVEEDORES!F61="","",PROVEEDORES!F61)</f>
        <v/>
      </c>
      <c r="F60" s="146" t="str">
        <f>IF(PROVEEDORES!D61="","",PROVEEDORES!D61)</f>
        <v/>
      </c>
      <c r="G60" s="159">
        <f>SUMIF('EG-AGO'!$F$18:$F$516,PROVEEDORES!$D61,'EG-AGO'!P$18:P$516)</f>
        <v>0</v>
      </c>
      <c r="H60" s="159">
        <f>SUMIF('EG-AGO'!$F$18:$F$516,PROVEEDORES!$D61,'EG-AGO'!Q$18:Q$516)</f>
        <v>0</v>
      </c>
      <c r="I60" s="159">
        <f>SUMIF('EG-AGO'!$F$18:$F$516,PROVEEDORES!$D61,'EG-AGO'!R$18:R$516)</f>
        <v>0</v>
      </c>
      <c r="J60" s="159">
        <f>SUMIF('EG-AGO'!$F$18:$F$516,PROVEEDORES!$D61,'EG-AGO'!S$18:S$516)</f>
        <v>0</v>
      </c>
      <c r="K60" s="159" t="str">
        <f t="shared" si="0"/>
        <v/>
      </c>
      <c r="L60" s="146" t="str">
        <f>IF(PROVEEDORES!G61="","",PROVEEDORES!G61)</f>
        <v/>
      </c>
    </row>
    <row r="61" spans="3:12" ht="17.45" customHeight="1" x14ac:dyDescent="0.2">
      <c r="C61" s="158">
        <f t="shared" si="1"/>
        <v>55</v>
      </c>
      <c r="D61" s="146" t="str">
        <f>IF(PROVEEDORES!E62="","",PROVEEDORES!E62)</f>
        <v/>
      </c>
      <c r="E61" s="146" t="str">
        <f>IF(PROVEEDORES!F62="","",PROVEEDORES!F62)</f>
        <v/>
      </c>
      <c r="F61" s="146" t="str">
        <f>IF(PROVEEDORES!D62="","",PROVEEDORES!D62)</f>
        <v/>
      </c>
      <c r="G61" s="159">
        <f>SUMIF('EG-AGO'!$F$18:$F$516,PROVEEDORES!$D62,'EG-AGO'!P$18:P$516)</f>
        <v>0</v>
      </c>
      <c r="H61" s="159">
        <f>SUMIF('EG-AGO'!$F$18:$F$516,PROVEEDORES!$D62,'EG-AGO'!Q$18:Q$516)</f>
        <v>0</v>
      </c>
      <c r="I61" s="159">
        <f>SUMIF('EG-AGO'!$F$18:$F$516,PROVEEDORES!$D62,'EG-AGO'!R$18:R$516)</f>
        <v>0</v>
      </c>
      <c r="J61" s="159">
        <f>SUMIF('EG-AGO'!$F$18:$F$516,PROVEEDORES!$D62,'EG-AGO'!S$18:S$516)</f>
        <v>0</v>
      </c>
      <c r="K61" s="159" t="str">
        <f t="shared" si="0"/>
        <v/>
      </c>
      <c r="L61" s="146" t="str">
        <f>IF(PROVEEDORES!G62="","",PROVEEDORES!G62)</f>
        <v/>
      </c>
    </row>
    <row r="62" spans="3:12" ht="17.45" customHeight="1" x14ac:dyDescent="0.2">
      <c r="C62" s="158">
        <f t="shared" si="1"/>
        <v>56</v>
      </c>
      <c r="D62" s="146" t="str">
        <f>IF(PROVEEDORES!E63="","",PROVEEDORES!E63)</f>
        <v/>
      </c>
      <c r="E62" s="146" t="str">
        <f>IF(PROVEEDORES!F63="","",PROVEEDORES!F63)</f>
        <v/>
      </c>
      <c r="F62" s="146" t="str">
        <f>IF(PROVEEDORES!D63="","",PROVEEDORES!D63)</f>
        <v/>
      </c>
      <c r="G62" s="159">
        <f>SUMIF('EG-AGO'!$F$18:$F$516,PROVEEDORES!$D63,'EG-AGO'!P$18:P$516)</f>
        <v>0</v>
      </c>
      <c r="H62" s="159">
        <f>SUMIF('EG-AGO'!$F$18:$F$516,PROVEEDORES!$D63,'EG-AGO'!Q$18:Q$516)</f>
        <v>0</v>
      </c>
      <c r="I62" s="159">
        <f>SUMIF('EG-AGO'!$F$18:$F$516,PROVEEDORES!$D63,'EG-AGO'!R$18:R$516)</f>
        <v>0</v>
      </c>
      <c r="J62" s="159">
        <f>SUMIF('EG-AGO'!$F$18:$F$516,PROVEEDORES!$D63,'EG-AGO'!S$18:S$516)</f>
        <v>0</v>
      </c>
      <c r="K62" s="159" t="str">
        <f t="shared" si="0"/>
        <v/>
      </c>
      <c r="L62" s="146" t="str">
        <f>IF(PROVEEDORES!G63="","",PROVEEDORES!G63)</f>
        <v/>
      </c>
    </row>
    <row r="63" spans="3:12" ht="17.45" customHeight="1" x14ac:dyDescent="0.2">
      <c r="C63" s="158">
        <f t="shared" si="1"/>
        <v>57</v>
      </c>
      <c r="D63" s="146" t="str">
        <f>IF(PROVEEDORES!E64="","",PROVEEDORES!E64)</f>
        <v/>
      </c>
      <c r="E63" s="146" t="str">
        <f>IF(PROVEEDORES!F64="","",PROVEEDORES!F64)</f>
        <v/>
      </c>
      <c r="F63" s="146" t="str">
        <f>IF(PROVEEDORES!D64="","",PROVEEDORES!D64)</f>
        <v/>
      </c>
      <c r="G63" s="159">
        <f>SUMIF('EG-AGO'!$F$18:$F$516,PROVEEDORES!$D64,'EG-AGO'!P$18:P$516)</f>
        <v>0</v>
      </c>
      <c r="H63" s="159">
        <f>SUMIF('EG-AGO'!$F$18:$F$516,PROVEEDORES!$D64,'EG-AGO'!Q$18:Q$516)</f>
        <v>0</v>
      </c>
      <c r="I63" s="159">
        <f>SUMIF('EG-AGO'!$F$18:$F$516,PROVEEDORES!$D64,'EG-AGO'!R$18:R$516)</f>
        <v>0</v>
      </c>
      <c r="J63" s="159">
        <f>SUMIF('EG-AGO'!$F$18:$F$516,PROVEEDORES!$D64,'EG-AGO'!S$18:S$516)</f>
        <v>0</v>
      </c>
      <c r="K63" s="159" t="str">
        <f t="shared" si="0"/>
        <v/>
      </c>
      <c r="L63" s="146" t="str">
        <f>IF(PROVEEDORES!G64="","",PROVEEDORES!G64)</f>
        <v/>
      </c>
    </row>
    <row r="64" spans="3:12" ht="17.45" customHeight="1" x14ac:dyDescent="0.2">
      <c r="C64" s="158">
        <f t="shared" si="1"/>
        <v>58</v>
      </c>
      <c r="D64" s="146" t="str">
        <f>IF(PROVEEDORES!E65="","",PROVEEDORES!E65)</f>
        <v/>
      </c>
      <c r="E64" s="146" t="str">
        <f>IF(PROVEEDORES!F65="","",PROVEEDORES!F65)</f>
        <v/>
      </c>
      <c r="F64" s="146" t="str">
        <f>IF(PROVEEDORES!D65="","",PROVEEDORES!D65)</f>
        <v/>
      </c>
      <c r="G64" s="159">
        <f>SUMIF('EG-AGO'!$F$18:$F$516,PROVEEDORES!$D65,'EG-AGO'!P$18:P$516)</f>
        <v>0</v>
      </c>
      <c r="H64" s="159">
        <f>SUMIF('EG-AGO'!$F$18:$F$516,PROVEEDORES!$D65,'EG-AGO'!Q$18:Q$516)</f>
        <v>0</v>
      </c>
      <c r="I64" s="159">
        <f>SUMIF('EG-AGO'!$F$18:$F$516,PROVEEDORES!$D65,'EG-AGO'!R$18:R$516)</f>
        <v>0</v>
      </c>
      <c r="J64" s="159">
        <f>SUMIF('EG-AGO'!$F$18:$F$516,PROVEEDORES!$D65,'EG-AGO'!S$18:S$516)</f>
        <v>0</v>
      </c>
      <c r="K64" s="159" t="str">
        <f t="shared" si="0"/>
        <v/>
      </c>
      <c r="L64" s="146" t="str">
        <f>IF(PROVEEDORES!G65="","",PROVEEDORES!G65)</f>
        <v/>
      </c>
    </row>
    <row r="65" spans="3:12" ht="17.45" customHeight="1" x14ac:dyDescent="0.2">
      <c r="C65" s="158">
        <f t="shared" si="1"/>
        <v>59</v>
      </c>
      <c r="D65" s="146" t="str">
        <f>IF(PROVEEDORES!E66="","",PROVEEDORES!E66)</f>
        <v/>
      </c>
      <c r="E65" s="146" t="str">
        <f>IF(PROVEEDORES!F66="","",PROVEEDORES!F66)</f>
        <v/>
      </c>
      <c r="F65" s="146" t="str">
        <f>IF(PROVEEDORES!D66="","",PROVEEDORES!D66)</f>
        <v/>
      </c>
      <c r="G65" s="159">
        <f>SUMIF('EG-AGO'!$F$18:$F$516,PROVEEDORES!$D66,'EG-AGO'!P$18:P$516)</f>
        <v>0</v>
      </c>
      <c r="H65" s="159">
        <f>SUMIF('EG-AGO'!$F$18:$F$516,PROVEEDORES!$D66,'EG-AGO'!Q$18:Q$516)</f>
        <v>0</v>
      </c>
      <c r="I65" s="159">
        <f>SUMIF('EG-AGO'!$F$18:$F$516,PROVEEDORES!$D66,'EG-AGO'!R$18:R$516)</f>
        <v>0</v>
      </c>
      <c r="J65" s="159">
        <f>SUMIF('EG-AGO'!$F$18:$F$516,PROVEEDORES!$D66,'EG-AGO'!S$18:S$516)</f>
        <v>0</v>
      </c>
      <c r="K65" s="159" t="str">
        <f t="shared" si="0"/>
        <v/>
      </c>
      <c r="L65" s="146" t="str">
        <f>IF(PROVEEDORES!G66="","",PROVEEDORES!G66)</f>
        <v/>
      </c>
    </row>
    <row r="66" spans="3:12" ht="17.45" customHeight="1" x14ac:dyDescent="0.2">
      <c r="C66" s="158">
        <f t="shared" si="1"/>
        <v>60</v>
      </c>
      <c r="D66" s="146" t="str">
        <f>IF(PROVEEDORES!E67="","",PROVEEDORES!E67)</f>
        <v/>
      </c>
      <c r="E66" s="146" t="str">
        <f>IF(PROVEEDORES!F67="","",PROVEEDORES!F67)</f>
        <v/>
      </c>
      <c r="F66" s="146" t="str">
        <f>IF(PROVEEDORES!D67="","",PROVEEDORES!D67)</f>
        <v/>
      </c>
      <c r="G66" s="159">
        <f>SUMIF('EG-AGO'!$F$18:$F$516,PROVEEDORES!$D67,'EG-AGO'!P$18:P$516)</f>
        <v>0</v>
      </c>
      <c r="H66" s="159">
        <f>SUMIF('EG-AGO'!$F$18:$F$516,PROVEEDORES!$D67,'EG-AGO'!Q$18:Q$516)</f>
        <v>0</v>
      </c>
      <c r="I66" s="159">
        <f>SUMIF('EG-AGO'!$F$18:$F$516,PROVEEDORES!$D67,'EG-AGO'!R$18:R$516)</f>
        <v>0</v>
      </c>
      <c r="J66" s="159">
        <f>SUMIF('EG-AGO'!$F$18:$F$516,PROVEEDORES!$D67,'EG-AGO'!S$18:S$516)</f>
        <v>0</v>
      </c>
      <c r="K66" s="159" t="str">
        <f t="shared" si="0"/>
        <v/>
      </c>
      <c r="L66" s="146" t="str">
        <f>IF(PROVEEDORES!G67="","",PROVEEDORES!G67)</f>
        <v/>
      </c>
    </row>
    <row r="67" spans="3:12" ht="17.45" customHeight="1" x14ac:dyDescent="0.2">
      <c r="C67" s="158">
        <f t="shared" si="1"/>
        <v>61</v>
      </c>
      <c r="D67" s="146" t="str">
        <f>IF(PROVEEDORES!E68="","",PROVEEDORES!E68)</f>
        <v/>
      </c>
      <c r="E67" s="146" t="str">
        <f>IF(PROVEEDORES!F68="","",PROVEEDORES!F68)</f>
        <v/>
      </c>
      <c r="F67" s="146" t="str">
        <f>IF(PROVEEDORES!D68="","",PROVEEDORES!D68)</f>
        <v/>
      </c>
      <c r="G67" s="159">
        <f>SUMIF('EG-AGO'!$F$18:$F$516,PROVEEDORES!$D68,'EG-AGO'!P$18:P$516)</f>
        <v>0</v>
      </c>
      <c r="H67" s="159">
        <f>SUMIF('EG-AGO'!$F$18:$F$516,PROVEEDORES!$D68,'EG-AGO'!Q$18:Q$516)</f>
        <v>0</v>
      </c>
      <c r="I67" s="159">
        <f>SUMIF('EG-AGO'!$F$18:$F$516,PROVEEDORES!$D68,'EG-AGO'!R$18:R$516)</f>
        <v>0</v>
      </c>
      <c r="J67" s="159">
        <f>SUMIF('EG-AGO'!$F$18:$F$516,PROVEEDORES!$D68,'EG-AGO'!S$18:S$516)</f>
        <v>0</v>
      </c>
      <c r="K67" s="159" t="str">
        <f t="shared" si="0"/>
        <v/>
      </c>
      <c r="L67" s="146" t="str">
        <f>IF(PROVEEDORES!G68="","",PROVEEDORES!G68)</f>
        <v/>
      </c>
    </row>
    <row r="68" spans="3:12" ht="17.45" customHeight="1" x14ac:dyDescent="0.2">
      <c r="C68" s="158">
        <f t="shared" si="1"/>
        <v>62</v>
      </c>
      <c r="D68" s="146" t="str">
        <f>IF(PROVEEDORES!E69="","",PROVEEDORES!E69)</f>
        <v/>
      </c>
      <c r="E68" s="146" t="str">
        <f>IF(PROVEEDORES!F69="","",PROVEEDORES!F69)</f>
        <v/>
      </c>
      <c r="F68" s="146" t="str">
        <f>IF(PROVEEDORES!D69="","",PROVEEDORES!D69)</f>
        <v/>
      </c>
      <c r="G68" s="159">
        <f>SUMIF('EG-AGO'!$F$18:$F$516,PROVEEDORES!$D69,'EG-AGO'!P$18:P$516)</f>
        <v>0</v>
      </c>
      <c r="H68" s="159">
        <f>SUMIF('EG-AGO'!$F$18:$F$516,PROVEEDORES!$D69,'EG-AGO'!Q$18:Q$516)</f>
        <v>0</v>
      </c>
      <c r="I68" s="159">
        <f>SUMIF('EG-AGO'!$F$18:$F$516,PROVEEDORES!$D69,'EG-AGO'!R$18:R$516)</f>
        <v>0</v>
      </c>
      <c r="J68" s="159">
        <f>SUMIF('EG-AGO'!$F$18:$F$516,PROVEEDORES!$D69,'EG-AGO'!S$18:S$516)</f>
        <v>0</v>
      </c>
      <c r="K68" s="159" t="str">
        <f t="shared" si="0"/>
        <v/>
      </c>
      <c r="L68" s="146" t="str">
        <f>IF(PROVEEDORES!G69="","",PROVEEDORES!G69)</f>
        <v/>
      </c>
    </row>
    <row r="69" spans="3:12" ht="17.45" customHeight="1" x14ac:dyDescent="0.2">
      <c r="C69" s="158">
        <f t="shared" si="1"/>
        <v>63</v>
      </c>
      <c r="D69" s="146" t="str">
        <f>IF(PROVEEDORES!E70="","",PROVEEDORES!E70)</f>
        <v/>
      </c>
      <c r="E69" s="146" t="str">
        <f>IF(PROVEEDORES!F70="","",PROVEEDORES!F70)</f>
        <v/>
      </c>
      <c r="F69" s="146" t="str">
        <f>IF(PROVEEDORES!D70="","",PROVEEDORES!D70)</f>
        <v/>
      </c>
      <c r="G69" s="159">
        <f>SUMIF('EG-AGO'!$F$18:$F$516,PROVEEDORES!$D70,'EG-AGO'!P$18:P$516)</f>
        <v>0</v>
      </c>
      <c r="H69" s="159">
        <f>SUMIF('EG-AGO'!$F$18:$F$516,PROVEEDORES!$D70,'EG-AGO'!Q$18:Q$516)</f>
        <v>0</v>
      </c>
      <c r="I69" s="159">
        <f>SUMIF('EG-AGO'!$F$18:$F$516,PROVEEDORES!$D70,'EG-AGO'!R$18:R$516)</f>
        <v>0</v>
      </c>
      <c r="J69" s="159">
        <f>SUMIF('EG-AGO'!$F$18:$F$516,PROVEEDORES!$D70,'EG-AGO'!S$18:S$516)</f>
        <v>0</v>
      </c>
      <c r="K69" s="159" t="str">
        <f t="shared" si="0"/>
        <v/>
      </c>
      <c r="L69" s="146" t="str">
        <f>IF(PROVEEDORES!G70="","",PROVEEDORES!G70)</f>
        <v/>
      </c>
    </row>
    <row r="70" spans="3:12" ht="17.45" customHeight="1" x14ac:dyDescent="0.2">
      <c r="C70" s="158">
        <f t="shared" si="1"/>
        <v>64</v>
      </c>
      <c r="D70" s="146" t="str">
        <f>IF(PROVEEDORES!E71="","",PROVEEDORES!E71)</f>
        <v/>
      </c>
      <c r="E70" s="146" t="str">
        <f>IF(PROVEEDORES!F71="","",PROVEEDORES!F71)</f>
        <v/>
      </c>
      <c r="F70" s="146" t="str">
        <f>IF(PROVEEDORES!D71="","",PROVEEDORES!D71)</f>
        <v/>
      </c>
      <c r="G70" s="159">
        <f>SUMIF('EG-AGO'!$F$18:$F$516,PROVEEDORES!$D71,'EG-AGO'!P$18:P$516)</f>
        <v>0</v>
      </c>
      <c r="H70" s="159">
        <f>SUMIF('EG-AGO'!$F$18:$F$516,PROVEEDORES!$D71,'EG-AGO'!Q$18:Q$516)</f>
        <v>0</v>
      </c>
      <c r="I70" s="159">
        <f>SUMIF('EG-AGO'!$F$18:$F$516,PROVEEDORES!$D71,'EG-AGO'!R$18:R$516)</f>
        <v>0</v>
      </c>
      <c r="J70" s="159">
        <f>SUMIF('EG-AGO'!$F$18:$F$516,PROVEEDORES!$D71,'EG-AGO'!S$18:S$516)</f>
        <v>0</v>
      </c>
      <c r="K70" s="159" t="str">
        <f t="shared" si="0"/>
        <v/>
      </c>
      <c r="L70" s="146" t="str">
        <f>IF(PROVEEDORES!G71="","",PROVEEDORES!G71)</f>
        <v/>
      </c>
    </row>
    <row r="71" spans="3:12" ht="17.45" customHeight="1" x14ac:dyDescent="0.2">
      <c r="C71" s="158">
        <f t="shared" si="1"/>
        <v>65</v>
      </c>
      <c r="D71" s="146" t="str">
        <f>IF(PROVEEDORES!E72="","",PROVEEDORES!E72)</f>
        <v/>
      </c>
      <c r="E71" s="146" t="str">
        <f>IF(PROVEEDORES!F72="","",PROVEEDORES!F72)</f>
        <v/>
      </c>
      <c r="F71" s="146" t="str">
        <f>IF(PROVEEDORES!D72="","",PROVEEDORES!D72)</f>
        <v/>
      </c>
      <c r="G71" s="159">
        <f>SUMIF('EG-AGO'!$F$18:$F$516,PROVEEDORES!$D72,'EG-AGO'!P$18:P$516)</f>
        <v>0</v>
      </c>
      <c r="H71" s="159">
        <f>SUMIF('EG-AGO'!$F$18:$F$516,PROVEEDORES!$D72,'EG-AGO'!Q$18:Q$516)</f>
        <v>0</v>
      </c>
      <c r="I71" s="159">
        <f>SUMIF('EG-AGO'!$F$18:$F$516,PROVEEDORES!$D72,'EG-AGO'!R$18:R$516)</f>
        <v>0</v>
      </c>
      <c r="J71" s="159">
        <f>SUMIF('EG-AGO'!$F$18:$F$516,PROVEEDORES!$D72,'EG-AGO'!S$18:S$516)</f>
        <v>0</v>
      </c>
      <c r="K71" s="159" t="str">
        <f t="shared" si="0"/>
        <v/>
      </c>
      <c r="L71" s="146" t="str">
        <f>IF(PROVEEDORES!G72="","",PROVEEDORES!G72)</f>
        <v/>
      </c>
    </row>
    <row r="72" spans="3:12" ht="17.45" customHeight="1" x14ac:dyDescent="0.2">
      <c r="C72" s="158">
        <f t="shared" si="1"/>
        <v>66</v>
      </c>
      <c r="D72" s="146" t="str">
        <f>IF(PROVEEDORES!E73="","",PROVEEDORES!E73)</f>
        <v/>
      </c>
      <c r="E72" s="146" t="str">
        <f>IF(PROVEEDORES!F73="","",PROVEEDORES!F73)</f>
        <v/>
      </c>
      <c r="F72" s="146" t="str">
        <f>IF(PROVEEDORES!D73="","",PROVEEDORES!D73)</f>
        <v/>
      </c>
      <c r="G72" s="159">
        <f>SUMIF('EG-AGO'!$F$18:$F$516,PROVEEDORES!$D73,'EG-AGO'!P$18:P$516)</f>
        <v>0</v>
      </c>
      <c r="H72" s="159">
        <f>SUMIF('EG-AGO'!$F$18:$F$516,PROVEEDORES!$D73,'EG-AGO'!Q$18:Q$516)</f>
        <v>0</v>
      </c>
      <c r="I72" s="159">
        <f>SUMIF('EG-AGO'!$F$18:$F$516,PROVEEDORES!$D73,'EG-AGO'!R$18:R$516)</f>
        <v>0</v>
      </c>
      <c r="J72" s="159">
        <f>SUMIF('EG-AGO'!$F$18:$F$516,PROVEEDORES!$D73,'EG-AGO'!S$18:S$516)</f>
        <v>0</v>
      </c>
      <c r="K72" s="159" t="str">
        <f t="shared" ref="K72:K135" si="2">IF(G72+H72+I72+J72&gt;0,"C/Información","")</f>
        <v/>
      </c>
      <c r="L72" s="146" t="str">
        <f>IF(PROVEEDORES!G73="","",PROVEEDORES!G73)</f>
        <v/>
      </c>
    </row>
    <row r="73" spans="3:12" ht="17.45" customHeight="1" x14ac:dyDescent="0.2">
      <c r="C73" s="158">
        <f t="shared" ref="C73:C136" si="3">C72+1</f>
        <v>67</v>
      </c>
      <c r="D73" s="146" t="str">
        <f>IF(PROVEEDORES!E74="","",PROVEEDORES!E74)</f>
        <v/>
      </c>
      <c r="E73" s="146" t="str">
        <f>IF(PROVEEDORES!F74="","",PROVEEDORES!F74)</f>
        <v/>
      </c>
      <c r="F73" s="146" t="str">
        <f>IF(PROVEEDORES!D74="","",PROVEEDORES!D74)</f>
        <v/>
      </c>
      <c r="G73" s="159">
        <f>SUMIF('EG-AGO'!$F$18:$F$516,PROVEEDORES!$D74,'EG-AGO'!P$18:P$516)</f>
        <v>0</v>
      </c>
      <c r="H73" s="159">
        <f>SUMIF('EG-AGO'!$F$18:$F$516,PROVEEDORES!$D74,'EG-AGO'!Q$18:Q$516)</f>
        <v>0</v>
      </c>
      <c r="I73" s="159">
        <f>SUMIF('EG-AGO'!$F$18:$F$516,PROVEEDORES!$D74,'EG-AGO'!R$18:R$516)</f>
        <v>0</v>
      </c>
      <c r="J73" s="159">
        <f>SUMIF('EG-AGO'!$F$18:$F$516,PROVEEDORES!$D74,'EG-AGO'!S$18:S$516)</f>
        <v>0</v>
      </c>
      <c r="K73" s="159" t="str">
        <f t="shared" si="2"/>
        <v/>
      </c>
      <c r="L73" s="146" t="str">
        <f>IF(PROVEEDORES!G74="","",PROVEEDORES!G74)</f>
        <v/>
      </c>
    </row>
    <row r="74" spans="3:12" ht="17.45" customHeight="1" x14ac:dyDescent="0.2">
      <c r="C74" s="158">
        <f t="shared" si="3"/>
        <v>68</v>
      </c>
      <c r="D74" s="146" t="str">
        <f>IF(PROVEEDORES!E75="","",PROVEEDORES!E75)</f>
        <v/>
      </c>
      <c r="E74" s="146" t="str">
        <f>IF(PROVEEDORES!F75="","",PROVEEDORES!F75)</f>
        <v/>
      </c>
      <c r="F74" s="146" t="str">
        <f>IF(PROVEEDORES!D75="","",PROVEEDORES!D75)</f>
        <v/>
      </c>
      <c r="G74" s="159">
        <f>SUMIF('EG-AGO'!$F$18:$F$516,PROVEEDORES!$D75,'EG-AGO'!P$18:P$516)</f>
        <v>0</v>
      </c>
      <c r="H74" s="159">
        <f>SUMIF('EG-AGO'!$F$18:$F$516,PROVEEDORES!$D75,'EG-AGO'!Q$18:Q$516)</f>
        <v>0</v>
      </c>
      <c r="I74" s="159">
        <f>SUMIF('EG-AGO'!$F$18:$F$516,PROVEEDORES!$D75,'EG-AGO'!R$18:R$516)</f>
        <v>0</v>
      </c>
      <c r="J74" s="159">
        <f>SUMIF('EG-AGO'!$F$18:$F$516,PROVEEDORES!$D75,'EG-AGO'!S$18:S$516)</f>
        <v>0</v>
      </c>
      <c r="K74" s="159" t="str">
        <f t="shared" si="2"/>
        <v/>
      </c>
      <c r="L74" s="146" t="str">
        <f>IF(PROVEEDORES!G75="","",PROVEEDORES!G75)</f>
        <v/>
      </c>
    </row>
    <row r="75" spans="3:12" ht="17.45" customHeight="1" x14ac:dyDescent="0.2">
      <c r="C75" s="158">
        <f t="shared" si="3"/>
        <v>69</v>
      </c>
      <c r="D75" s="146" t="str">
        <f>IF(PROVEEDORES!E76="","",PROVEEDORES!E76)</f>
        <v/>
      </c>
      <c r="E75" s="146" t="str">
        <f>IF(PROVEEDORES!F76="","",PROVEEDORES!F76)</f>
        <v/>
      </c>
      <c r="F75" s="146" t="str">
        <f>IF(PROVEEDORES!D76="","",PROVEEDORES!D76)</f>
        <v/>
      </c>
      <c r="G75" s="159">
        <f>SUMIF('EG-AGO'!$F$18:$F$516,PROVEEDORES!$D76,'EG-AGO'!P$18:P$516)</f>
        <v>0</v>
      </c>
      <c r="H75" s="159">
        <f>SUMIF('EG-AGO'!$F$18:$F$516,PROVEEDORES!$D76,'EG-AGO'!Q$18:Q$516)</f>
        <v>0</v>
      </c>
      <c r="I75" s="159">
        <f>SUMIF('EG-AGO'!$F$18:$F$516,PROVEEDORES!$D76,'EG-AGO'!R$18:R$516)</f>
        <v>0</v>
      </c>
      <c r="J75" s="159">
        <f>SUMIF('EG-AGO'!$F$18:$F$516,PROVEEDORES!$D76,'EG-AGO'!S$18:S$516)</f>
        <v>0</v>
      </c>
      <c r="K75" s="159" t="str">
        <f t="shared" si="2"/>
        <v/>
      </c>
      <c r="L75" s="146" t="str">
        <f>IF(PROVEEDORES!G76="","",PROVEEDORES!G76)</f>
        <v/>
      </c>
    </row>
    <row r="76" spans="3:12" ht="17.45" customHeight="1" x14ac:dyDescent="0.2">
      <c r="C76" s="158">
        <f t="shared" si="3"/>
        <v>70</v>
      </c>
      <c r="D76" s="146" t="str">
        <f>IF(PROVEEDORES!E77="","",PROVEEDORES!E77)</f>
        <v/>
      </c>
      <c r="E76" s="146" t="str">
        <f>IF(PROVEEDORES!F77="","",PROVEEDORES!F77)</f>
        <v/>
      </c>
      <c r="F76" s="146" t="str">
        <f>IF(PROVEEDORES!D77="","",PROVEEDORES!D77)</f>
        <v/>
      </c>
      <c r="G76" s="159">
        <f>SUMIF('EG-AGO'!$F$18:$F$516,PROVEEDORES!$D77,'EG-AGO'!P$18:P$516)</f>
        <v>0</v>
      </c>
      <c r="H76" s="159">
        <f>SUMIF('EG-AGO'!$F$18:$F$516,PROVEEDORES!$D77,'EG-AGO'!Q$18:Q$516)</f>
        <v>0</v>
      </c>
      <c r="I76" s="159">
        <f>SUMIF('EG-AGO'!$F$18:$F$516,PROVEEDORES!$D77,'EG-AGO'!R$18:R$516)</f>
        <v>0</v>
      </c>
      <c r="J76" s="159">
        <f>SUMIF('EG-AGO'!$F$18:$F$516,PROVEEDORES!$D77,'EG-AGO'!S$18:S$516)</f>
        <v>0</v>
      </c>
      <c r="K76" s="159" t="str">
        <f t="shared" si="2"/>
        <v/>
      </c>
      <c r="L76" s="146" t="str">
        <f>IF(PROVEEDORES!G77="","",PROVEEDORES!G77)</f>
        <v/>
      </c>
    </row>
    <row r="77" spans="3:12" ht="17.45" customHeight="1" x14ac:dyDescent="0.2">
      <c r="C77" s="158">
        <f t="shared" si="3"/>
        <v>71</v>
      </c>
      <c r="D77" s="146" t="str">
        <f>IF(PROVEEDORES!E78="","",PROVEEDORES!E78)</f>
        <v/>
      </c>
      <c r="E77" s="146" t="str">
        <f>IF(PROVEEDORES!F78="","",PROVEEDORES!F78)</f>
        <v/>
      </c>
      <c r="F77" s="146" t="str">
        <f>IF(PROVEEDORES!D78="","",PROVEEDORES!D78)</f>
        <v/>
      </c>
      <c r="G77" s="159">
        <f>SUMIF('EG-AGO'!$F$18:$F$516,PROVEEDORES!$D78,'EG-AGO'!P$18:P$516)</f>
        <v>0</v>
      </c>
      <c r="H77" s="159">
        <f>SUMIF('EG-AGO'!$F$18:$F$516,PROVEEDORES!$D78,'EG-AGO'!Q$18:Q$516)</f>
        <v>0</v>
      </c>
      <c r="I77" s="159">
        <f>SUMIF('EG-AGO'!$F$18:$F$516,PROVEEDORES!$D78,'EG-AGO'!R$18:R$516)</f>
        <v>0</v>
      </c>
      <c r="J77" s="159">
        <f>SUMIF('EG-AGO'!$F$18:$F$516,PROVEEDORES!$D78,'EG-AGO'!S$18:S$516)</f>
        <v>0</v>
      </c>
      <c r="K77" s="159" t="str">
        <f t="shared" si="2"/>
        <v/>
      </c>
      <c r="L77" s="146" t="str">
        <f>IF(PROVEEDORES!G78="","",PROVEEDORES!G78)</f>
        <v/>
      </c>
    </row>
    <row r="78" spans="3:12" ht="17.45" customHeight="1" x14ac:dyDescent="0.2">
      <c r="C78" s="158">
        <f t="shared" si="3"/>
        <v>72</v>
      </c>
      <c r="D78" s="146" t="str">
        <f>IF(PROVEEDORES!E79="","",PROVEEDORES!E79)</f>
        <v/>
      </c>
      <c r="E78" s="146" t="str">
        <f>IF(PROVEEDORES!F79="","",PROVEEDORES!F79)</f>
        <v/>
      </c>
      <c r="F78" s="146" t="str">
        <f>IF(PROVEEDORES!D79="","",PROVEEDORES!D79)</f>
        <v/>
      </c>
      <c r="G78" s="159">
        <f>SUMIF('EG-AGO'!$F$18:$F$516,PROVEEDORES!$D79,'EG-AGO'!P$18:P$516)</f>
        <v>0</v>
      </c>
      <c r="H78" s="159">
        <f>SUMIF('EG-AGO'!$F$18:$F$516,PROVEEDORES!$D79,'EG-AGO'!Q$18:Q$516)</f>
        <v>0</v>
      </c>
      <c r="I78" s="159">
        <f>SUMIF('EG-AGO'!$F$18:$F$516,PROVEEDORES!$D79,'EG-AGO'!R$18:R$516)</f>
        <v>0</v>
      </c>
      <c r="J78" s="159">
        <f>SUMIF('EG-AGO'!$F$18:$F$516,PROVEEDORES!$D79,'EG-AGO'!S$18:S$516)</f>
        <v>0</v>
      </c>
      <c r="K78" s="159" t="str">
        <f t="shared" si="2"/>
        <v/>
      </c>
      <c r="L78" s="146" t="str">
        <f>IF(PROVEEDORES!G79="","",PROVEEDORES!G79)</f>
        <v/>
      </c>
    </row>
    <row r="79" spans="3:12" ht="17.45" customHeight="1" x14ac:dyDescent="0.2">
      <c r="C79" s="158">
        <f t="shared" si="3"/>
        <v>73</v>
      </c>
      <c r="D79" s="146" t="str">
        <f>IF(PROVEEDORES!E80="","",PROVEEDORES!E80)</f>
        <v/>
      </c>
      <c r="E79" s="146" t="str">
        <f>IF(PROVEEDORES!F80="","",PROVEEDORES!F80)</f>
        <v/>
      </c>
      <c r="F79" s="146" t="str">
        <f>IF(PROVEEDORES!D80="","",PROVEEDORES!D80)</f>
        <v/>
      </c>
      <c r="G79" s="159">
        <f>SUMIF('EG-AGO'!$F$18:$F$516,PROVEEDORES!$D80,'EG-AGO'!P$18:P$516)</f>
        <v>0</v>
      </c>
      <c r="H79" s="159">
        <f>SUMIF('EG-AGO'!$F$18:$F$516,PROVEEDORES!$D80,'EG-AGO'!Q$18:Q$516)</f>
        <v>0</v>
      </c>
      <c r="I79" s="159">
        <f>SUMIF('EG-AGO'!$F$18:$F$516,PROVEEDORES!$D80,'EG-AGO'!R$18:R$516)</f>
        <v>0</v>
      </c>
      <c r="J79" s="159">
        <f>SUMIF('EG-AGO'!$F$18:$F$516,PROVEEDORES!$D80,'EG-AGO'!S$18:S$516)</f>
        <v>0</v>
      </c>
      <c r="K79" s="159" t="str">
        <f t="shared" si="2"/>
        <v/>
      </c>
      <c r="L79" s="146" t="str">
        <f>IF(PROVEEDORES!G80="","",PROVEEDORES!G80)</f>
        <v/>
      </c>
    </row>
    <row r="80" spans="3:12" ht="17.45" customHeight="1" x14ac:dyDescent="0.2">
      <c r="C80" s="158">
        <f t="shared" si="3"/>
        <v>74</v>
      </c>
      <c r="D80" s="146" t="str">
        <f>IF(PROVEEDORES!E81="","",PROVEEDORES!E81)</f>
        <v/>
      </c>
      <c r="E80" s="146" t="str">
        <f>IF(PROVEEDORES!F81="","",PROVEEDORES!F81)</f>
        <v/>
      </c>
      <c r="F80" s="146" t="str">
        <f>IF(PROVEEDORES!D81="","",PROVEEDORES!D81)</f>
        <v/>
      </c>
      <c r="G80" s="159">
        <f>SUMIF('EG-AGO'!$F$18:$F$516,PROVEEDORES!$D81,'EG-AGO'!P$18:P$516)</f>
        <v>0</v>
      </c>
      <c r="H80" s="159">
        <f>SUMIF('EG-AGO'!$F$18:$F$516,PROVEEDORES!$D81,'EG-AGO'!Q$18:Q$516)</f>
        <v>0</v>
      </c>
      <c r="I80" s="159">
        <f>SUMIF('EG-AGO'!$F$18:$F$516,PROVEEDORES!$D81,'EG-AGO'!R$18:R$516)</f>
        <v>0</v>
      </c>
      <c r="J80" s="159">
        <f>SUMIF('EG-AGO'!$F$18:$F$516,PROVEEDORES!$D81,'EG-AGO'!S$18:S$516)</f>
        <v>0</v>
      </c>
      <c r="K80" s="159" t="str">
        <f t="shared" si="2"/>
        <v/>
      </c>
      <c r="L80" s="146" t="str">
        <f>IF(PROVEEDORES!G81="","",PROVEEDORES!G81)</f>
        <v/>
      </c>
    </row>
    <row r="81" spans="3:12" ht="17.45" customHeight="1" x14ac:dyDescent="0.2">
      <c r="C81" s="158">
        <f t="shared" si="3"/>
        <v>75</v>
      </c>
      <c r="D81" s="146" t="str">
        <f>IF(PROVEEDORES!E82="","",PROVEEDORES!E82)</f>
        <v/>
      </c>
      <c r="E81" s="146" t="str">
        <f>IF(PROVEEDORES!F82="","",PROVEEDORES!F82)</f>
        <v/>
      </c>
      <c r="F81" s="146" t="str">
        <f>IF(PROVEEDORES!D82="","",PROVEEDORES!D82)</f>
        <v/>
      </c>
      <c r="G81" s="159">
        <f>SUMIF('EG-AGO'!$F$18:$F$516,PROVEEDORES!$D82,'EG-AGO'!P$18:P$516)</f>
        <v>0</v>
      </c>
      <c r="H81" s="159">
        <f>SUMIF('EG-AGO'!$F$18:$F$516,PROVEEDORES!$D82,'EG-AGO'!Q$18:Q$516)</f>
        <v>0</v>
      </c>
      <c r="I81" s="159">
        <f>SUMIF('EG-AGO'!$F$18:$F$516,PROVEEDORES!$D82,'EG-AGO'!R$18:R$516)</f>
        <v>0</v>
      </c>
      <c r="J81" s="159">
        <f>SUMIF('EG-AGO'!$F$18:$F$516,PROVEEDORES!$D82,'EG-AGO'!S$18:S$516)</f>
        <v>0</v>
      </c>
      <c r="K81" s="159" t="str">
        <f t="shared" si="2"/>
        <v/>
      </c>
      <c r="L81" s="146" t="str">
        <f>IF(PROVEEDORES!G82="","",PROVEEDORES!G82)</f>
        <v/>
      </c>
    </row>
    <row r="82" spans="3:12" ht="17.45" customHeight="1" x14ac:dyDescent="0.2">
      <c r="C82" s="158">
        <f t="shared" si="3"/>
        <v>76</v>
      </c>
      <c r="D82" s="146" t="str">
        <f>IF(PROVEEDORES!E83="","",PROVEEDORES!E83)</f>
        <v/>
      </c>
      <c r="E82" s="146" t="str">
        <f>IF(PROVEEDORES!F83="","",PROVEEDORES!F83)</f>
        <v/>
      </c>
      <c r="F82" s="146" t="str">
        <f>IF(PROVEEDORES!D83="","",PROVEEDORES!D83)</f>
        <v/>
      </c>
      <c r="G82" s="159">
        <f>SUMIF('EG-AGO'!$F$18:$F$516,PROVEEDORES!$D83,'EG-AGO'!P$18:P$516)</f>
        <v>0</v>
      </c>
      <c r="H82" s="159">
        <f>SUMIF('EG-AGO'!$F$18:$F$516,PROVEEDORES!$D83,'EG-AGO'!Q$18:Q$516)</f>
        <v>0</v>
      </c>
      <c r="I82" s="159">
        <f>SUMIF('EG-AGO'!$F$18:$F$516,PROVEEDORES!$D83,'EG-AGO'!R$18:R$516)</f>
        <v>0</v>
      </c>
      <c r="J82" s="159">
        <f>SUMIF('EG-AGO'!$F$18:$F$516,PROVEEDORES!$D83,'EG-AGO'!S$18:S$516)</f>
        <v>0</v>
      </c>
      <c r="K82" s="159" t="str">
        <f t="shared" si="2"/>
        <v/>
      </c>
      <c r="L82" s="146" t="str">
        <f>IF(PROVEEDORES!G83="","",PROVEEDORES!G83)</f>
        <v/>
      </c>
    </row>
    <row r="83" spans="3:12" ht="17.45" customHeight="1" x14ac:dyDescent="0.2">
      <c r="C83" s="158">
        <f t="shared" si="3"/>
        <v>77</v>
      </c>
      <c r="D83" s="146" t="str">
        <f>IF(PROVEEDORES!E84="","",PROVEEDORES!E84)</f>
        <v/>
      </c>
      <c r="E83" s="146" t="str">
        <f>IF(PROVEEDORES!F84="","",PROVEEDORES!F84)</f>
        <v/>
      </c>
      <c r="F83" s="146" t="str">
        <f>IF(PROVEEDORES!D84="","",PROVEEDORES!D84)</f>
        <v/>
      </c>
      <c r="G83" s="159">
        <f>SUMIF('EG-AGO'!$F$18:$F$516,PROVEEDORES!$D84,'EG-AGO'!P$18:P$516)</f>
        <v>0</v>
      </c>
      <c r="H83" s="159">
        <f>SUMIF('EG-AGO'!$F$18:$F$516,PROVEEDORES!$D84,'EG-AGO'!Q$18:Q$516)</f>
        <v>0</v>
      </c>
      <c r="I83" s="159">
        <f>SUMIF('EG-AGO'!$F$18:$F$516,PROVEEDORES!$D84,'EG-AGO'!R$18:R$516)</f>
        <v>0</v>
      </c>
      <c r="J83" s="159">
        <f>SUMIF('EG-AGO'!$F$18:$F$516,PROVEEDORES!$D84,'EG-AGO'!S$18:S$516)</f>
        <v>0</v>
      </c>
      <c r="K83" s="159" t="str">
        <f t="shared" si="2"/>
        <v/>
      </c>
      <c r="L83" s="146" t="str">
        <f>IF(PROVEEDORES!G84="","",PROVEEDORES!G84)</f>
        <v/>
      </c>
    </row>
    <row r="84" spans="3:12" ht="17.45" customHeight="1" x14ac:dyDescent="0.2">
      <c r="C84" s="158">
        <f t="shared" si="3"/>
        <v>78</v>
      </c>
      <c r="D84" s="146" t="str">
        <f>IF(PROVEEDORES!E85="","",PROVEEDORES!E85)</f>
        <v/>
      </c>
      <c r="E84" s="146" t="str">
        <f>IF(PROVEEDORES!F85="","",PROVEEDORES!F85)</f>
        <v/>
      </c>
      <c r="F84" s="146" t="str">
        <f>IF(PROVEEDORES!D85="","",PROVEEDORES!D85)</f>
        <v/>
      </c>
      <c r="G84" s="159">
        <f>SUMIF('EG-AGO'!$F$18:$F$516,PROVEEDORES!$D85,'EG-AGO'!P$18:P$516)</f>
        <v>0</v>
      </c>
      <c r="H84" s="159">
        <f>SUMIF('EG-AGO'!$F$18:$F$516,PROVEEDORES!$D85,'EG-AGO'!Q$18:Q$516)</f>
        <v>0</v>
      </c>
      <c r="I84" s="159">
        <f>SUMIF('EG-AGO'!$F$18:$F$516,PROVEEDORES!$D85,'EG-AGO'!R$18:R$516)</f>
        <v>0</v>
      </c>
      <c r="J84" s="159">
        <f>SUMIF('EG-AGO'!$F$18:$F$516,PROVEEDORES!$D85,'EG-AGO'!S$18:S$516)</f>
        <v>0</v>
      </c>
      <c r="K84" s="159" t="str">
        <f t="shared" si="2"/>
        <v/>
      </c>
      <c r="L84" s="146" t="str">
        <f>IF(PROVEEDORES!G85="","",PROVEEDORES!G85)</f>
        <v/>
      </c>
    </row>
    <row r="85" spans="3:12" ht="17.45" customHeight="1" x14ac:dyDescent="0.2">
      <c r="C85" s="158">
        <f t="shared" si="3"/>
        <v>79</v>
      </c>
      <c r="D85" s="146" t="str">
        <f>IF(PROVEEDORES!E86="","",PROVEEDORES!E86)</f>
        <v/>
      </c>
      <c r="E85" s="146" t="str">
        <f>IF(PROVEEDORES!F86="","",PROVEEDORES!F86)</f>
        <v/>
      </c>
      <c r="F85" s="146" t="str">
        <f>IF(PROVEEDORES!D86="","",PROVEEDORES!D86)</f>
        <v/>
      </c>
      <c r="G85" s="159">
        <f>SUMIF('EG-AGO'!$F$18:$F$516,PROVEEDORES!$D86,'EG-AGO'!P$18:P$516)</f>
        <v>0</v>
      </c>
      <c r="H85" s="159">
        <f>SUMIF('EG-AGO'!$F$18:$F$516,PROVEEDORES!$D86,'EG-AGO'!Q$18:Q$516)</f>
        <v>0</v>
      </c>
      <c r="I85" s="159">
        <f>SUMIF('EG-AGO'!$F$18:$F$516,PROVEEDORES!$D86,'EG-AGO'!R$18:R$516)</f>
        <v>0</v>
      </c>
      <c r="J85" s="159">
        <f>SUMIF('EG-AGO'!$F$18:$F$516,PROVEEDORES!$D86,'EG-AGO'!S$18:S$516)</f>
        <v>0</v>
      </c>
      <c r="K85" s="159" t="str">
        <f t="shared" si="2"/>
        <v/>
      </c>
      <c r="L85" s="146" t="str">
        <f>IF(PROVEEDORES!G86="","",PROVEEDORES!G86)</f>
        <v/>
      </c>
    </row>
    <row r="86" spans="3:12" ht="17.45" customHeight="1" x14ac:dyDescent="0.2">
      <c r="C86" s="158">
        <f t="shared" si="3"/>
        <v>80</v>
      </c>
      <c r="D86" s="146" t="str">
        <f>IF(PROVEEDORES!E87="","",PROVEEDORES!E87)</f>
        <v/>
      </c>
      <c r="E86" s="146" t="str">
        <f>IF(PROVEEDORES!F87="","",PROVEEDORES!F87)</f>
        <v/>
      </c>
      <c r="F86" s="146" t="str">
        <f>IF(PROVEEDORES!D87="","",PROVEEDORES!D87)</f>
        <v/>
      </c>
      <c r="G86" s="159">
        <f>SUMIF('EG-AGO'!$F$18:$F$516,PROVEEDORES!$D87,'EG-AGO'!P$18:P$516)</f>
        <v>0</v>
      </c>
      <c r="H86" s="159">
        <f>SUMIF('EG-AGO'!$F$18:$F$516,PROVEEDORES!$D87,'EG-AGO'!Q$18:Q$516)</f>
        <v>0</v>
      </c>
      <c r="I86" s="159">
        <f>SUMIF('EG-AGO'!$F$18:$F$516,PROVEEDORES!$D87,'EG-AGO'!R$18:R$516)</f>
        <v>0</v>
      </c>
      <c r="J86" s="159">
        <f>SUMIF('EG-AGO'!$F$18:$F$516,PROVEEDORES!$D87,'EG-AGO'!S$18:S$516)</f>
        <v>0</v>
      </c>
      <c r="K86" s="159" t="str">
        <f t="shared" si="2"/>
        <v/>
      </c>
      <c r="L86" s="146" t="str">
        <f>IF(PROVEEDORES!G87="","",PROVEEDORES!G87)</f>
        <v/>
      </c>
    </row>
    <row r="87" spans="3:12" ht="17.45" customHeight="1" x14ac:dyDescent="0.2">
      <c r="C87" s="158">
        <f t="shared" si="3"/>
        <v>81</v>
      </c>
      <c r="D87" s="146" t="str">
        <f>IF(PROVEEDORES!E88="","",PROVEEDORES!E88)</f>
        <v/>
      </c>
      <c r="E87" s="146" t="str">
        <f>IF(PROVEEDORES!F88="","",PROVEEDORES!F88)</f>
        <v/>
      </c>
      <c r="F87" s="146" t="str">
        <f>IF(PROVEEDORES!D88="","",PROVEEDORES!D88)</f>
        <v/>
      </c>
      <c r="G87" s="159">
        <f>SUMIF('EG-AGO'!$F$18:$F$516,PROVEEDORES!$D88,'EG-AGO'!P$18:P$516)</f>
        <v>0</v>
      </c>
      <c r="H87" s="159">
        <f>SUMIF('EG-AGO'!$F$18:$F$516,PROVEEDORES!$D88,'EG-AGO'!Q$18:Q$516)</f>
        <v>0</v>
      </c>
      <c r="I87" s="159">
        <f>SUMIF('EG-AGO'!$F$18:$F$516,PROVEEDORES!$D88,'EG-AGO'!R$18:R$516)</f>
        <v>0</v>
      </c>
      <c r="J87" s="159">
        <f>SUMIF('EG-AGO'!$F$18:$F$516,PROVEEDORES!$D88,'EG-AGO'!S$18:S$516)</f>
        <v>0</v>
      </c>
      <c r="K87" s="159" t="str">
        <f t="shared" si="2"/>
        <v/>
      </c>
      <c r="L87" s="146" t="str">
        <f>IF(PROVEEDORES!G88="","",PROVEEDORES!G88)</f>
        <v/>
      </c>
    </row>
    <row r="88" spans="3:12" ht="17.45" customHeight="1" x14ac:dyDescent="0.2">
      <c r="C88" s="158">
        <f t="shared" si="3"/>
        <v>82</v>
      </c>
      <c r="D88" s="146" t="str">
        <f>IF(PROVEEDORES!E89="","",PROVEEDORES!E89)</f>
        <v/>
      </c>
      <c r="E88" s="146" t="str">
        <f>IF(PROVEEDORES!F89="","",PROVEEDORES!F89)</f>
        <v/>
      </c>
      <c r="F88" s="146" t="str">
        <f>IF(PROVEEDORES!D89="","",PROVEEDORES!D89)</f>
        <v/>
      </c>
      <c r="G88" s="159">
        <f>SUMIF('EG-AGO'!$F$18:$F$516,PROVEEDORES!$D89,'EG-AGO'!P$18:P$516)</f>
        <v>0</v>
      </c>
      <c r="H88" s="159">
        <f>SUMIF('EG-AGO'!$F$18:$F$516,PROVEEDORES!$D89,'EG-AGO'!Q$18:Q$516)</f>
        <v>0</v>
      </c>
      <c r="I88" s="159">
        <f>SUMIF('EG-AGO'!$F$18:$F$516,PROVEEDORES!$D89,'EG-AGO'!R$18:R$516)</f>
        <v>0</v>
      </c>
      <c r="J88" s="159">
        <f>SUMIF('EG-AGO'!$F$18:$F$516,PROVEEDORES!$D89,'EG-AGO'!S$18:S$516)</f>
        <v>0</v>
      </c>
      <c r="K88" s="159" t="str">
        <f t="shared" si="2"/>
        <v/>
      </c>
      <c r="L88" s="146" t="str">
        <f>IF(PROVEEDORES!G89="","",PROVEEDORES!G89)</f>
        <v/>
      </c>
    </row>
    <row r="89" spans="3:12" ht="17.45" customHeight="1" x14ac:dyDescent="0.2">
      <c r="C89" s="158">
        <f t="shared" si="3"/>
        <v>83</v>
      </c>
      <c r="D89" s="146" t="str">
        <f>IF(PROVEEDORES!E90="","",PROVEEDORES!E90)</f>
        <v/>
      </c>
      <c r="E89" s="146" t="str">
        <f>IF(PROVEEDORES!F90="","",PROVEEDORES!F90)</f>
        <v/>
      </c>
      <c r="F89" s="146" t="str">
        <f>IF(PROVEEDORES!D90="","",PROVEEDORES!D90)</f>
        <v/>
      </c>
      <c r="G89" s="159">
        <f>SUMIF('EG-AGO'!$F$18:$F$516,PROVEEDORES!$D90,'EG-AGO'!P$18:P$516)</f>
        <v>0</v>
      </c>
      <c r="H89" s="159">
        <f>SUMIF('EG-AGO'!$F$18:$F$516,PROVEEDORES!$D90,'EG-AGO'!Q$18:Q$516)</f>
        <v>0</v>
      </c>
      <c r="I89" s="159">
        <f>SUMIF('EG-AGO'!$F$18:$F$516,PROVEEDORES!$D90,'EG-AGO'!R$18:R$516)</f>
        <v>0</v>
      </c>
      <c r="J89" s="159">
        <f>SUMIF('EG-AGO'!$F$18:$F$516,PROVEEDORES!$D90,'EG-AGO'!S$18:S$516)</f>
        <v>0</v>
      </c>
      <c r="K89" s="159" t="str">
        <f t="shared" si="2"/>
        <v/>
      </c>
      <c r="L89" s="146" t="str">
        <f>IF(PROVEEDORES!G90="","",PROVEEDORES!G90)</f>
        <v/>
      </c>
    </row>
    <row r="90" spans="3:12" ht="17.45" customHeight="1" x14ac:dyDescent="0.2">
      <c r="C90" s="158">
        <f t="shared" si="3"/>
        <v>84</v>
      </c>
      <c r="D90" s="146" t="str">
        <f>IF(PROVEEDORES!E91="","",PROVEEDORES!E91)</f>
        <v/>
      </c>
      <c r="E90" s="146" t="str">
        <f>IF(PROVEEDORES!F91="","",PROVEEDORES!F91)</f>
        <v/>
      </c>
      <c r="F90" s="146" t="str">
        <f>IF(PROVEEDORES!D91="","",PROVEEDORES!D91)</f>
        <v/>
      </c>
      <c r="G90" s="159">
        <f>SUMIF('EG-AGO'!$F$18:$F$516,PROVEEDORES!$D91,'EG-AGO'!P$18:P$516)</f>
        <v>0</v>
      </c>
      <c r="H90" s="159">
        <f>SUMIF('EG-AGO'!$F$18:$F$516,PROVEEDORES!$D91,'EG-AGO'!Q$18:Q$516)</f>
        <v>0</v>
      </c>
      <c r="I90" s="159">
        <f>SUMIF('EG-AGO'!$F$18:$F$516,PROVEEDORES!$D91,'EG-AGO'!R$18:R$516)</f>
        <v>0</v>
      </c>
      <c r="J90" s="159">
        <f>SUMIF('EG-AGO'!$F$18:$F$516,PROVEEDORES!$D91,'EG-AGO'!S$18:S$516)</f>
        <v>0</v>
      </c>
      <c r="K90" s="159" t="str">
        <f t="shared" si="2"/>
        <v/>
      </c>
      <c r="L90" s="146" t="str">
        <f>IF(PROVEEDORES!G91="","",PROVEEDORES!G91)</f>
        <v/>
      </c>
    </row>
    <row r="91" spans="3:12" ht="17.45" customHeight="1" x14ac:dyDescent="0.2">
      <c r="C91" s="158">
        <f t="shared" si="3"/>
        <v>85</v>
      </c>
      <c r="D91" s="146" t="str">
        <f>IF(PROVEEDORES!E92="","",PROVEEDORES!E92)</f>
        <v/>
      </c>
      <c r="E91" s="146" t="str">
        <f>IF(PROVEEDORES!F92="","",PROVEEDORES!F92)</f>
        <v/>
      </c>
      <c r="F91" s="146" t="str">
        <f>IF(PROVEEDORES!D92="","",PROVEEDORES!D92)</f>
        <v/>
      </c>
      <c r="G91" s="159">
        <f>SUMIF('EG-AGO'!$F$18:$F$516,PROVEEDORES!$D92,'EG-AGO'!P$18:P$516)</f>
        <v>0</v>
      </c>
      <c r="H91" s="159">
        <f>SUMIF('EG-AGO'!$F$18:$F$516,PROVEEDORES!$D92,'EG-AGO'!Q$18:Q$516)</f>
        <v>0</v>
      </c>
      <c r="I91" s="159">
        <f>SUMIF('EG-AGO'!$F$18:$F$516,PROVEEDORES!$D92,'EG-AGO'!R$18:R$516)</f>
        <v>0</v>
      </c>
      <c r="J91" s="159">
        <f>SUMIF('EG-AGO'!$F$18:$F$516,PROVEEDORES!$D92,'EG-AGO'!S$18:S$516)</f>
        <v>0</v>
      </c>
      <c r="K91" s="159" t="str">
        <f t="shared" si="2"/>
        <v/>
      </c>
      <c r="L91" s="146" t="str">
        <f>IF(PROVEEDORES!G92="","",PROVEEDORES!G92)</f>
        <v/>
      </c>
    </row>
    <row r="92" spans="3:12" ht="17.45" customHeight="1" x14ac:dyDescent="0.2">
      <c r="C92" s="158">
        <f t="shared" si="3"/>
        <v>86</v>
      </c>
      <c r="D92" s="146" t="str">
        <f>IF(PROVEEDORES!E93="","",PROVEEDORES!E93)</f>
        <v/>
      </c>
      <c r="E92" s="146" t="str">
        <f>IF(PROVEEDORES!F93="","",PROVEEDORES!F93)</f>
        <v/>
      </c>
      <c r="F92" s="146" t="str">
        <f>IF(PROVEEDORES!D93="","",PROVEEDORES!D93)</f>
        <v/>
      </c>
      <c r="G92" s="159">
        <f>SUMIF('EG-AGO'!$F$18:$F$516,PROVEEDORES!$D93,'EG-AGO'!P$18:P$516)</f>
        <v>0</v>
      </c>
      <c r="H92" s="159">
        <f>SUMIF('EG-AGO'!$F$18:$F$516,PROVEEDORES!$D93,'EG-AGO'!Q$18:Q$516)</f>
        <v>0</v>
      </c>
      <c r="I92" s="159">
        <f>SUMIF('EG-AGO'!$F$18:$F$516,PROVEEDORES!$D93,'EG-AGO'!R$18:R$516)</f>
        <v>0</v>
      </c>
      <c r="J92" s="159">
        <f>SUMIF('EG-AGO'!$F$18:$F$516,PROVEEDORES!$D93,'EG-AGO'!S$18:S$516)</f>
        <v>0</v>
      </c>
      <c r="K92" s="159" t="str">
        <f t="shared" si="2"/>
        <v/>
      </c>
      <c r="L92" s="146" t="str">
        <f>IF(PROVEEDORES!G93="","",PROVEEDORES!G93)</f>
        <v/>
      </c>
    </row>
    <row r="93" spans="3:12" ht="17.45" customHeight="1" x14ac:dyDescent="0.2">
      <c r="C93" s="158">
        <f t="shared" si="3"/>
        <v>87</v>
      </c>
      <c r="D93" s="146" t="str">
        <f>IF(PROVEEDORES!E94="","",PROVEEDORES!E94)</f>
        <v/>
      </c>
      <c r="E93" s="146" t="str">
        <f>IF(PROVEEDORES!F94="","",PROVEEDORES!F94)</f>
        <v/>
      </c>
      <c r="F93" s="146" t="str">
        <f>IF(PROVEEDORES!D94="","",PROVEEDORES!D94)</f>
        <v/>
      </c>
      <c r="G93" s="159">
        <f>SUMIF('EG-AGO'!$F$18:$F$516,PROVEEDORES!$D94,'EG-AGO'!P$18:P$516)</f>
        <v>0</v>
      </c>
      <c r="H93" s="159">
        <f>SUMIF('EG-AGO'!$F$18:$F$516,PROVEEDORES!$D94,'EG-AGO'!Q$18:Q$516)</f>
        <v>0</v>
      </c>
      <c r="I93" s="159">
        <f>SUMIF('EG-AGO'!$F$18:$F$516,PROVEEDORES!$D94,'EG-AGO'!R$18:R$516)</f>
        <v>0</v>
      </c>
      <c r="J93" s="159">
        <f>SUMIF('EG-AGO'!$F$18:$F$516,PROVEEDORES!$D94,'EG-AGO'!S$18:S$516)</f>
        <v>0</v>
      </c>
      <c r="K93" s="159" t="str">
        <f t="shared" si="2"/>
        <v/>
      </c>
      <c r="L93" s="146" t="str">
        <f>IF(PROVEEDORES!G94="","",PROVEEDORES!G94)</f>
        <v/>
      </c>
    </row>
    <row r="94" spans="3:12" ht="17.45" customHeight="1" x14ac:dyDescent="0.2">
      <c r="C94" s="158">
        <f t="shared" si="3"/>
        <v>88</v>
      </c>
      <c r="D94" s="146" t="str">
        <f>IF(PROVEEDORES!E95="","",PROVEEDORES!E95)</f>
        <v/>
      </c>
      <c r="E94" s="146" t="str">
        <f>IF(PROVEEDORES!F95="","",PROVEEDORES!F95)</f>
        <v/>
      </c>
      <c r="F94" s="146" t="str">
        <f>IF(PROVEEDORES!D95="","",PROVEEDORES!D95)</f>
        <v/>
      </c>
      <c r="G94" s="159">
        <f>SUMIF('EG-AGO'!$F$18:$F$516,PROVEEDORES!$D95,'EG-AGO'!P$18:P$516)</f>
        <v>0</v>
      </c>
      <c r="H94" s="159">
        <f>SUMIF('EG-AGO'!$F$18:$F$516,PROVEEDORES!$D95,'EG-AGO'!Q$18:Q$516)</f>
        <v>0</v>
      </c>
      <c r="I94" s="159">
        <f>SUMIF('EG-AGO'!$F$18:$F$516,PROVEEDORES!$D95,'EG-AGO'!R$18:R$516)</f>
        <v>0</v>
      </c>
      <c r="J94" s="159">
        <f>SUMIF('EG-AGO'!$F$18:$F$516,PROVEEDORES!$D95,'EG-AGO'!S$18:S$516)</f>
        <v>0</v>
      </c>
      <c r="K94" s="159" t="str">
        <f t="shared" si="2"/>
        <v/>
      </c>
      <c r="L94" s="146" t="str">
        <f>IF(PROVEEDORES!G95="","",PROVEEDORES!G95)</f>
        <v/>
      </c>
    </row>
    <row r="95" spans="3:12" ht="17.45" customHeight="1" x14ac:dyDescent="0.2">
      <c r="C95" s="158">
        <f t="shared" si="3"/>
        <v>89</v>
      </c>
      <c r="D95" s="146" t="str">
        <f>IF(PROVEEDORES!E96="","",PROVEEDORES!E96)</f>
        <v/>
      </c>
      <c r="E95" s="146" t="str">
        <f>IF(PROVEEDORES!F96="","",PROVEEDORES!F96)</f>
        <v/>
      </c>
      <c r="F95" s="146" t="str">
        <f>IF(PROVEEDORES!D96="","",PROVEEDORES!D96)</f>
        <v/>
      </c>
      <c r="G95" s="159">
        <f>SUMIF('EG-AGO'!$F$18:$F$516,PROVEEDORES!$D96,'EG-AGO'!P$18:P$516)</f>
        <v>0</v>
      </c>
      <c r="H95" s="159">
        <f>SUMIF('EG-AGO'!$F$18:$F$516,PROVEEDORES!$D96,'EG-AGO'!Q$18:Q$516)</f>
        <v>0</v>
      </c>
      <c r="I95" s="159">
        <f>SUMIF('EG-AGO'!$F$18:$F$516,PROVEEDORES!$D96,'EG-AGO'!R$18:R$516)</f>
        <v>0</v>
      </c>
      <c r="J95" s="159">
        <f>SUMIF('EG-AGO'!$F$18:$F$516,PROVEEDORES!$D96,'EG-AGO'!S$18:S$516)</f>
        <v>0</v>
      </c>
      <c r="K95" s="159" t="str">
        <f t="shared" si="2"/>
        <v/>
      </c>
      <c r="L95" s="146" t="str">
        <f>IF(PROVEEDORES!G96="","",PROVEEDORES!G96)</f>
        <v/>
      </c>
    </row>
    <row r="96" spans="3:12" ht="17.45" customHeight="1" x14ac:dyDescent="0.2">
      <c r="C96" s="158">
        <f t="shared" si="3"/>
        <v>90</v>
      </c>
      <c r="D96" s="146" t="str">
        <f>IF(PROVEEDORES!E97="","",PROVEEDORES!E97)</f>
        <v/>
      </c>
      <c r="E96" s="146" t="str">
        <f>IF(PROVEEDORES!F97="","",PROVEEDORES!F97)</f>
        <v/>
      </c>
      <c r="F96" s="146" t="str">
        <f>IF(PROVEEDORES!D97="","",PROVEEDORES!D97)</f>
        <v/>
      </c>
      <c r="G96" s="159">
        <f>SUMIF('EG-AGO'!$F$18:$F$516,PROVEEDORES!$D97,'EG-AGO'!P$18:P$516)</f>
        <v>0</v>
      </c>
      <c r="H96" s="159">
        <f>SUMIF('EG-AGO'!$F$18:$F$516,PROVEEDORES!$D97,'EG-AGO'!Q$18:Q$516)</f>
        <v>0</v>
      </c>
      <c r="I96" s="159">
        <f>SUMIF('EG-AGO'!$F$18:$F$516,PROVEEDORES!$D97,'EG-AGO'!R$18:R$516)</f>
        <v>0</v>
      </c>
      <c r="J96" s="159">
        <f>SUMIF('EG-AGO'!$F$18:$F$516,PROVEEDORES!$D97,'EG-AGO'!S$18:S$516)</f>
        <v>0</v>
      </c>
      <c r="K96" s="159" t="str">
        <f t="shared" si="2"/>
        <v/>
      </c>
      <c r="L96" s="146" t="str">
        <f>IF(PROVEEDORES!G97="","",PROVEEDORES!G97)</f>
        <v/>
      </c>
    </row>
    <row r="97" spans="3:12" ht="17.45" customHeight="1" x14ac:dyDescent="0.2">
      <c r="C97" s="158">
        <f t="shared" si="3"/>
        <v>91</v>
      </c>
      <c r="D97" s="146" t="str">
        <f>IF(PROVEEDORES!E98="","",PROVEEDORES!E98)</f>
        <v/>
      </c>
      <c r="E97" s="146" t="str">
        <f>IF(PROVEEDORES!F98="","",PROVEEDORES!F98)</f>
        <v/>
      </c>
      <c r="F97" s="146" t="str">
        <f>IF(PROVEEDORES!D98="","",PROVEEDORES!D98)</f>
        <v/>
      </c>
      <c r="G97" s="159">
        <f>SUMIF('EG-AGO'!$F$18:$F$516,PROVEEDORES!$D98,'EG-AGO'!P$18:P$516)</f>
        <v>0</v>
      </c>
      <c r="H97" s="159">
        <f>SUMIF('EG-AGO'!$F$18:$F$516,PROVEEDORES!$D98,'EG-AGO'!Q$18:Q$516)</f>
        <v>0</v>
      </c>
      <c r="I97" s="159">
        <f>SUMIF('EG-AGO'!$F$18:$F$516,PROVEEDORES!$D98,'EG-AGO'!R$18:R$516)</f>
        <v>0</v>
      </c>
      <c r="J97" s="159">
        <f>SUMIF('EG-AGO'!$F$18:$F$516,PROVEEDORES!$D98,'EG-AGO'!S$18:S$516)</f>
        <v>0</v>
      </c>
      <c r="K97" s="159" t="str">
        <f t="shared" si="2"/>
        <v/>
      </c>
      <c r="L97" s="146" t="str">
        <f>IF(PROVEEDORES!G98="","",PROVEEDORES!G98)</f>
        <v/>
      </c>
    </row>
    <row r="98" spans="3:12" ht="17.45" customHeight="1" x14ac:dyDescent="0.2">
      <c r="C98" s="158">
        <f t="shared" si="3"/>
        <v>92</v>
      </c>
      <c r="D98" s="146" t="str">
        <f>IF(PROVEEDORES!E99="","",PROVEEDORES!E99)</f>
        <v/>
      </c>
      <c r="E98" s="146" t="str">
        <f>IF(PROVEEDORES!F99="","",PROVEEDORES!F99)</f>
        <v/>
      </c>
      <c r="F98" s="146" t="str">
        <f>IF(PROVEEDORES!D99="","",PROVEEDORES!D99)</f>
        <v/>
      </c>
      <c r="G98" s="159">
        <f>SUMIF('EG-AGO'!$F$18:$F$516,PROVEEDORES!$D99,'EG-AGO'!P$18:P$516)</f>
        <v>0</v>
      </c>
      <c r="H98" s="159">
        <f>SUMIF('EG-AGO'!$F$18:$F$516,PROVEEDORES!$D99,'EG-AGO'!Q$18:Q$516)</f>
        <v>0</v>
      </c>
      <c r="I98" s="159">
        <f>SUMIF('EG-AGO'!$F$18:$F$516,PROVEEDORES!$D99,'EG-AGO'!R$18:R$516)</f>
        <v>0</v>
      </c>
      <c r="J98" s="159">
        <f>SUMIF('EG-AGO'!$F$18:$F$516,PROVEEDORES!$D99,'EG-AGO'!S$18:S$516)</f>
        <v>0</v>
      </c>
      <c r="K98" s="159" t="str">
        <f t="shared" si="2"/>
        <v/>
      </c>
      <c r="L98" s="146" t="str">
        <f>IF(PROVEEDORES!G99="","",PROVEEDORES!G99)</f>
        <v/>
      </c>
    </row>
    <row r="99" spans="3:12" ht="17.45" customHeight="1" x14ac:dyDescent="0.2">
      <c r="C99" s="158">
        <f t="shared" si="3"/>
        <v>93</v>
      </c>
      <c r="D99" s="146" t="str">
        <f>IF(PROVEEDORES!E100="","",PROVEEDORES!E100)</f>
        <v/>
      </c>
      <c r="E99" s="146" t="str">
        <f>IF(PROVEEDORES!F100="","",PROVEEDORES!F100)</f>
        <v/>
      </c>
      <c r="F99" s="146" t="str">
        <f>IF(PROVEEDORES!D100="","",PROVEEDORES!D100)</f>
        <v/>
      </c>
      <c r="G99" s="159">
        <f>SUMIF('EG-AGO'!$F$18:$F$516,PROVEEDORES!$D100,'EG-AGO'!P$18:P$516)</f>
        <v>0</v>
      </c>
      <c r="H99" s="159">
        <f>SUMIF('EG-AGO'!$F$18:$F$516,PROVEEDORES!$D100,'EG-AGO'!Q$18:Q$516)</f>
        <v>0</v>
      </c>
      <c r="I99" s="159">
        <f>SUMIF('EG-AGO'!$F$18:$F$516,PROVEEDORES!$D100,'EG-AGO'!R$18:R$516)</f>
        <v>0</v>
      </c>
      <c r="J99" s="159">
        <f>SUMIF('EG-AGO'!$F$18:$F$516,PROVEEDORES!$D100,'EG-AGO'!S$18:S$516)</f>
        <v>0</v>
      </c>
      <c r="K99" s="159" t="str">
        <f t="shared" si="2"/>
        <v/>
      </c>
      <c r="L99" s="146" t="str">
        <f>IF(PROVEEDORES!G100="","",PROVEEDORES!G100)</f>
        <v/>
      </c>
    </row>
    <row r="100" spans="3:12" ht="17.45" customHeight="1" x14ac:dyDescent="0.2">
      <c r="C100" s="158">
        <f t="shared" si="3"/>
        <v>94</v>
      </c>
      <c r="D100" s="146" t="str">
        <f>IF(PROVEEDORES!E101="","",PROVEEDORES!E101)</f>
        <v/>
      </c>
      <c r="E100" s="146" t="str">
        <f>IF(PROVEEDORES!F101="","",PROVEEDORES!F101)</f>
        <v/>
      </c>
      <c r="F100" s="146" t="str">
        <f>IF(PROVEEDORES!D101="","",PROVEEDORES!D101)</f>
        <v/>
      </c>
      <c r="G100" s="159">
        <f>SUMIF('EG-AGO'!$F$18:$F$516,PROVEEDORES!$D101,'EG-AGO'!P$18:P$516)</f>
        <v>0</v>
      </c>
      <c r="H100" s="159">
        <f>SUMIF('EG-AGO'!$F$18:$F$516,PROVEEDORES!$D101,'EG-AGO'!Q$18:Q$516)</f>
        <v>0</v>
      </c>
      <c r="I100" s="159">
        <f>SUMIF('EG-AGO'!$F$18:$F$516,PROVEEDORES!$D101,'EG-AGO'!R$18:R$516)</f>
        <v>0</v>
      </c>
      <c r="J100" s="159">
        <f>SUMIF('EG-AGO'!$F$18:$F$516,PROVEEDORES!$D101,'EG-AGO'!S$18:S$516)</f>
        <v>0</v>
      </c>
      <c r="K100" s="159" t="str">
        <f t="shared" si="2"/>
        <v/>
      </c>
      <c r="L100" s="146" t="str">
        <f>IF(PROVEEDORES!G101="","",PROVEEDORES!G101)</f>
        <v/>
      </c>
    </row>
    <row r="101" spans="3:12" ht="17.45" customHeight="1" x14ac:dyDescent="0.2">
      <c r="C101" s="158">
        <f t="shared" si="3"/>
        <v>95</v>
      </c>
      <c r="D101" s="146" t="str">
        <f>IF(PROVEEDORES!E102="","",PROVEEDORES!E102)</f>
        <v/>
      </c>
      <c r="E101" s="146" t="str">
        <f>IF(PROVEEDORES!F102="","",PROVEEDORES!F102)</f>
        <v/>
      </c>
      <c r="F101" s="146" t="str">
        <f>IF(PROVEEDORES!D102="","",PROVEEDORES!D102)</f>
        <v/>
      </c>
      <c r="G101" s="159">
        <f>SUMIF('EG-AGO'!$F$18:$F$516,PROVEEDORES!$D102,'EG-AGO'!P$18:P$516)</f>
        <v>0</v>
      </c>
      <c r="H101" s="159">
        <f>SUMIF('EG-AGO'!$F$18:$F$516,PROVEEDORES!$D102,'EG-AGO'!Q$18:Q$516)</f>
        <v>0</v>
      </c>
      <c r="I101" s="159">
        <f>SUMIF('EG-AGO'!$F$18:$F$516,PROVEEDORES!$D102,'EG-AGO'!R$18:R$516)</f>
        <v>0</v>
      </c>
      <c r="J101" s="159">
        <f>SUMIF('EG-AGO'!$F$18:$F$516,PROVEEDORES!$D102,'EG-AGO'!S$18:S$516)</f>
        <v>0</v>
      </c>
      <c r="K101" s="159" t="str">
        <f t="shared" si="2"/>
        <v/>
      </c>
      <c r="L101" s="146" t="str">
        <f>IF(PROVEEDORES!G102="","",PROVEEDORES!G102)</f>
        <v/>
      </c>
    </row>
    <row r="102" spans="3:12" ht="17.45" customHeight="1" x14ac:dyDescent="0.2">
      <c r="C102" s="158">
        <f t="shared" si="3"/>
        <v>96</v>
      </c>
      <c r="D102" s="146" t="str">
        <f>IF(PROVEEDORES!E103="","",PROVEEDORES!E103)</f>
        <v/>
      </c>
      <c r="E102" s="146" t="str">
        <f>IF(PROVEEDORES!F103="","",PROVEEDORES!F103)</f>
        <v/>
      </c>
      <c r="F102" s="146" t="str">
        <f>IF(PROVEEDORES!D103="","",PROVEEDORES!D103)</f>
        <v/>
      </c>
      <c r="G102" s="159">
        <f>SUMIF('EG-AGO'!$F$18:$F$516,PROVEEDORES!$D103,'EG-AGO'!P$18:P$516)</f>
        <v>0</v>
      </c>
      <c r="H102" s="159">
        <f>SUMIF('EG-AGO'!$F$18:$F$516,PROVEEDORES!$D103,'EG-AGO'!Q$18:Q$516)</f>
        <v>0</v>
      </c>
      <c r="I102" s="159">
        <f>SUMIF('EG-AGO'!$F$18:$F$516,PROVEEDORES!$D103,'EG-AGO'!R$18:R$516)</f>
        <v>0</v>
      </c>
      <c r="J102" s="159">
        <f>SUMIF('EG-AGO'!$F$18:$F$516,PROVEEDORES!$D103,'EG-AGO'!S$18:S$516)</f>
        <v>0</v>
      </c>
      <c r="K102" s="159" t="str">
        <f t="shared" si="2"/>
        <v/>
      </c>
      <c r="L102" s="146" t="str">
        <f>IF(PROVEEDORES!G103="","",PROVEEDORES!G103)</f>
        <v/>
      </c>
    </row>
    <row r="103" spans="3:12" ht="17.45" customHeight="1" x14ac:dyDescent="0.2">
      <c r="C103" s="158">
        <f t="shared" si="3"/>
        <v>97</v>
      </c>
      <c r="D103" s="146" t="str">
        <f>IF(PROVEEDORES!E104="","",PROVEEDORES!E104)</f>
        <v/>
      </c>
      <c r="E103" s="146" t="str">
        <f>IF(PROVEEDORES!F104="","",PROVEEDORES!F104)</f>
        <v/>
      </c>
      <c r="F103" s="146" t="str">
        <f>IF(PROVEEDORES!D104="","",PROVEEDORES!D104)</f>
        <v/>
      </c>
      <c r="G103" s="159">
        <f>SUMIF('EG-AGO'!$F$18:$F$516,PROVEEDORES!$D104,'EG-AGO'!P$18:P$516)</f>
        <v>0</v>
      </c>
      <c r="H103" s="159">
        <f>SUMIF('EG-AGO'!$F$18:$F$516,PROVEEDORES!$D104,'EG-AGO'!Q$18:Q$516)</f>
        <v>0</v>
      </c>
      <c r="I103" s="159">
        <f>SUMIF('EG-AGO'!$F$18:$F$516,PROVEEDORES!$D104,'EG-AGO'!R$18:R$516)</f>
        <v>0</v>
      </c>
      <c r="J103" s="159">
        <f>SUMIF('EG-AGO'!$F$18:$F$516,PROVEEDORES!$D104,'EG-AGO'!S$18:S$516)</f>
        <v>0</v>
      </c>
      <c r="K103" s="159" t="str">
        <f t="shared" si="2"/>
        <v/>
      </c>
      <c r="L103" s="146" t="str">
        <f>IF(PROVEEDORES!G104="","",PROVEEDORES!G104)</f>
        <v/>
      </c>
    </row>
    <row r="104" spans="3:12" ht="17.45" customHeight="1" x14ac:dyDescent="0.2">
      <c r="C104" s="158">
        <f t="shared" si="3"/>
        <v>98</v>
      </c>
      <c r="D104" s="146" t="str">
        <f>IF(PROVEEDORES!E105="","",PROVEEDORES!E105)</f>
        <v/>
      </c>
      <c r="E104" s="146" t="str">
        <f>IF(PROVEEDORES!F105="","",PROVEEDORES!F105)</f>
        <v/>
      </c>
      <c r="F104" s="146" t="str">
        <f>IF(PROVEEDORES!D105="","",PROVEEDORES!D105)</f>
        <v/>
      </c>
      <c r="G104" s="159">
        <f>SUMIF('EG-AGO'!$F$18:$F$516,PROVEEDORES!$D105,'EG-AGO'!P$18:P$516)</f>
        <v>0</v>
      </c>
      <c r="H104" s="159">
        <f>SUMIF('EG-AGO'!$F$18:$F$516,PROVEEDORES!$D105,'EG-AGO'!Q$18:Q$516)</f>
        <v>0</v>
      </c>
      <c r="I104" s="159">
        <f>SUMIF('EG-AGO'!$F$18:$F$516,PROVEEDORES!$D105,'EG-AGO'!R$18:R$516)</f>
        <v>0</v>
      </c>
      <c r="J104" s="159">
        <f>SUMIF('EG-AGO'!$F$18:$F$516,PROVEEDORES!$D105,'EG-AGO'!S$18:S$516)</f>
        <v>0</v>
      </c>
      <c r="K104" s="159" t="str">
        <f t="shared" si="2"/>
        <v/>
      </c>
      <c r="L104" s="146" t="str">
        <f>IF(PROVEEDORES!G105="","",PROVEEDORES!G105)</f>
        <v/>
      </c>
    </row>
    <row r="105" spans="3:12" ht="17.45" customHeight="1" x14ac:dyDescent="0.2">
      <c r="C105" s="158">
        <f t="shared" si="3"/>
        <v>99</v>
      </c>
      <c r="D105" s="146" t="str">
        <f>IF(PROVEEDORES!E106="","",PROVEEDORES!E106)</f>
        <v/>
      </c>
      <c r="E105" s="146" t="str">
        <f>IF(PROVEEDORES!F106="","",PROVEEDORES!F106)</f>
        <v/>
      </c>
      <c r="F105" s="146" t="str">
        <f>IF(PROVEEDORES!D106="","",PROVEEDORES!D106)</f>
        <v/>
      </c>
      <c r="G105" s="159">
        <f>SUMIF('EG-AGO'!$F$18:$F$516,PROVEEDORES!$D106,'EG-AGO'!P$18:P$516)</f>
        <v>0</v>
      </c>
      <c r="H105" s="159">
        <f>SUMIF('EG-AGO'!$F$18:$F$516,PROVEEDORES!$D106,'EG-AGO'!Q$18:Q$516)</f>
        <v>0</v>
      </c>
      <c r="I105" s="159">
        <f>SUMIF('EG-AGO'!$F$18:$F$516,PROVEEDORES!$D106,'EG-AGO'!R$18:R$516)</f>
        <v>0</v>
      </c>
      <c r="J105" s="159">
        <f>SUMIF('EG-AGO'!$F$18:$F$516,PROVEEDORES!$D106,'EG-AGO'!S$18:S$516)</f>
        <v>0</v>
      </c>
      <c r="K105" s="159" t="str">
        <f t="shared" si="2"/>
        <v/>
      </c>
      <c r="L105" s="146" t="str">
        <f>IF(PROVEEDORES!G106="","",PROVEEDORES!G106)</f>
        <v/>
      </c>
    </row>
    <row r="106" spans="3:12" ht="17.45" customHeight="1" x14ac:dyDescent="0.2">
      <c r="C106" s="158">
        <f t="shared" si="3"/>
        <v>100</v>
      </c>
      <c r="D106" s="146" t="str">
        <f>IF(PROVEEDORES!E107="","",PROVEEDORES!E107)</f>
        <v/>
      </c>
      <c r="E106" s="146" t="str">
        <f>IF(PROVEEDORES!F107="","",PROVEEDORES!F107)</f>
        <v/>
      </c>
      <c r="F106" s="146" t="str">
        <f>IF(PROVEEDORES!D107="","",PROVEEDORES!D107)</f>
        <v/>
      </c>
      <c r="G106" s="159">
        <f>SUMIF('EG-AGO'!$F$18:$F$516,PROVEEDORES!$D107,'EG-AGO'!P$18:P$516)</f>
        <v>0</v>
      </c>
      <c r="H106" s="159">
        <f>SUMIF('EG-AGO'!$F$18:$F$516,PROVEEDORES!$D107,'EG-AGO'!Q$18:Q$516)</f>
        <v>0</v>
      </c>
      <c r="I106" s="159">
        <f>SUMIF('EG-AGO'!$F$18:$F$516,PROVEEDORES!$D107,'EG-AGO'!R$18:R$516)</f>
        <v>0</v>
      </c>
      <c r="J106" s="159">
        <f>SUMIF('EG-AGO'!$F$18:$F$516,PROVEEDORES!$D107,'EG-AGO'!S$18:S$516)</f>
        <v>0</v>
      </c>
      <c r="K106" s="159" t="str">
        <f t="shared" si="2"/>
        <v/>
      </c>
      <c r="L106" s="146" t="str">
        <f>IF(PROVEEDORES!G107="","",PROVEEDORES!G107)</f>
        <v/>
      </c>
    </row>
    <row r="107" spans="3:12" ht="17.45" customHeight="1" x14ac:dyDescent="0.2">
      <c r="C107" s="158">
        <f t="shared" si="3"/>
        <v>101</v>
      </c>
      <c r="D107" s="146" t="str">
        <f>IF(PROVEEDORES!E108="","",PROVEEDORES!E108)</f>
        <v/>
      </c>
      <c r="E107" s="146" t="str">
        <f>IF(PROVEEDORES!F108="","",PROVEEDORES!F108)</f>
        <v/>
      </c>
      <c r="F107" s="146" t="str">
        <f>IF(PROVEEDORES!D108="","",PROVEEDORES!D108)</f>
        <v/>
      </c>
      <c r="G107" s="159">
        <f>SUMIF('EG-AGO'!$F$18:$F$516,PROVEEDORES!$D108,'EG-AGO'!P$18:P$516)</f>
        <v>0</v>
      </c>
      <c r="H107" s="159">
        <f>SUMIF('EG-AGO'!$F$18:$F$516,PROVEEDORES!$D108,'EG-AGO'!Q$18:Q$516)</f>
        <v>0</v>
      </c>
      <c r="I107" s="159">
        <f>SUMIF('EG-AGO'!$F$18:$F$516,PROVEEDORES!$D108,'EG-AGO'!R$18:R$516)</f>
        <v>0</v>
      </c>
      <c r="J107" s="159">
        <f>SUMIF('EG-AGO'!$F$18:$F$516,PROVEEDORES!$D108,'EG-AGO'!S$18:S$516)</f>
        <v>0</v>
      </c>
      <c r="K107" s="159" t="str">
        <f t="shared" si="2"/>
        <v/>
      </c>
      <c r="L107" s="146" t="str">
        <f>IF(PROVEEDORES!G108="","",PROVEEDORES!G108)</f>
        <v/>
      </c>
    </row>
    <row r="108" spans="3:12" ht="17.45" customHeight="1" x14ac:dyDescent="0.2">
      <c r="C108" s="158">
        <f t="shared" si="3"/>
        <v>102</v>
      </c>
      <c r="D108" s="146" t="str">
        <f>IF(PROVEEDORES!E109="","",PROVEEDORES!E109)</f>
        <v/>
      </c>
      <c r="E108" s="146" t="str">
        <f>IF(PROVEEDORES!F109="","",PROVEEDORES!F109)</f>
        <v/>
      </c>
      <c r="F108" s="146" t="str">
        <f>IF(PROVEEDORES!D109="","",PROVEEDORES!D109)</f>
        <v/>
      </c>
      <c r="G108" s="159">
        <f>SUMIF('EG-AGO'!$F$18:$F$516,PROVEEDORES!$D109,'EG-AGO'!P$18:P$516)</f>
        <v>0</v>
      </c>
      <c r="H108" s="159">
        <f>SUMIF('EG-AGO'!$F$18:$F$516,PROVEEDORES!$D109,'EG-AGO'!Q$18:Q$516)</f>
        <v>0</v>
      </c>
      <c r="I108" s="159">
        <f>SUMIF('EG-AGO'!$F$18:$F$516,PROVEEDORES!$D109,'EG-AGO'!R$18:R$516)</f>
        <v>0</v>
      </c>
      <c r="J108" s="159">
        <f>SUMIF('EG-AGO'!$F$18:$F$516,PROVEEDORES!$D109,'EG-AGO'!S$18:S$516)</f>
        <v>0</v>
      </c>
      <c r="K108" s="159" t="str">
        <f t="shared" si="2"/>
        <v/>
      </c>
      <c r="L108" s="146" t="str">
        <f>IF(PROVEEDORES!G109="","",PROVEEDORES!G109)</f>
        <v/>
      </c>
    </row>
    <row r="109" spans="3:12" ht="17.45" customHeight="1" x14ac:dyDescent="0.2">
      <c r="C109" s="158">
        <f t="shared" si="3"/>
        <v>103</v>
      </c>
      <c r="D109" s="146" t="str">
        <f>IF(PROVEEDORES!E110="","",PROVEEDORES!E110)</f>
        <v/>
      </c>
      <c r="E109" s="146" t="str">
        <f>IF(PROVEEDORES!F110="","",PROVEEDORES!F110)</f>
        <v/>
      </c>
      <c r="F109" s="146" t="str">
        <f>IF(PROVEEDORES!D110="","",PROVEEDORES!D110)</f>
        <v/>
      </c>
      <c r="G109" s="159">
        <f>SUMIF('EG-AGO'!$F$18:$F$516,PROVEEDORES!$D110,'EG-AGO'!P$18:P$516)</f>
        <v>0</v>
      </c>
      <c r="H109" s="159">
        <f>SUMIF('EG-AGO'!$F$18:$F$516,PROVEEDORES!$D110,'EG-AGO'!Q$18:Q$516)</f>
        <v>0</v>
      </c>
      <c r="I109" s="159">
        <f>SUMIF('EG-AGO'!$F$18:$F$516,PROVEEDORES!$D110,'EG-AGO'!R$18:R$516)</f>
        <v>0</v>
      </c>
      <c r="J109" s="159">
        <f>SUMIF('EG-AGO'!$F$18:$F$516,PROVEEDORES!$D110,'EG-AGO'!S$18:S$516)</f>
        <v>0</v>
      </c>
      <c r="K109" s="159" t="str">
        <f t="shared" si="2"/>
        <v/>
      </c>
      <c r="L109" s="146" t="str">
        <f>IF(PROVEEDORES!G110="","",PROVEEDORES!G110)</f>
        <v/>
      </c>
    </row>
    <row r="110" spans="3:12" ht="17.45" customHeight="1" x14ac:dyDescent="0.2">
      <c r="C110" s="158">
        <f t="shared" si="3"/>
        <v>104</v>
      </c>
      <c r="D110" s="146" t="str">
        <f>IF(PROVEEDORES!E111="","",PROVEEDORES!E111)</f>
        <v/>
      </c>
      <c r="E110" s="146" t="str">
        <f>IF(PROVEEDORES!F111="","",PROVEEDORES!F111)</f>
        <v/>
      </c>
      <c r="F110" s="146" t="str">
        <f>IF(PROVEEDORES!D111="","",PROVEEDORES!D111)</f>
        <v/>
      </c>
      <c r="G110" s="159">
        <f>SUMIF('EG-AGO'!$F$18:$F$516,PROVEEDORES!$D111,'EG-AGO'!P$18:P$516)</f>
        <v>0</v>
      </c>
      <c r="H110" s="159">
        <f>SUMIF('EG-AGO'!$F$18:$F$516,PROVEEDORES!$D111,'EG-AGO'!Q$18:Q$516)</f>
        <v>0</v>
      </c>
      <c r="I110" s="159">
        <f>SUMIF('EG-AGO'!$F$18:$F$516,PROVEEDORES!$D111,'EG-AGO'!R$18:R$516)</f>
        <v>0</v>
      </c>
      <c r="J110" s="159">
        <f>SUMIF('EG-AGO'!$F$18:$F$516,PROVEEDORES!$D111,'EG-AGO'!S$18:S$516)</f>
        <v>0</v>
      </c>
      <c r="K110" s="159" t="str">
        <f t="shared" si="2"/>
        <v/>
      </c>
      <c r="L110" s="146" t="str">
        <f>IF(PROVEEDORES!G111="","",PROVEEDORES!G111)</f>
        <v/>
      </c>
    </row>
    <row r="111" spans="3:12" ht="17.45" customHeight="1" x14ac:dyDescent="0.2">
      <c r="C111" s="158">
        <f t="shared" si="3"/>
        <v>105</v>
      </c>
      <c r="D111" s="146" t="str">
        <f>IF(PROVEEDORES!E112="","",PROVEEDORES!E112)</f>
        <v/>
      </c>
      <c r="E111" s="146" t="str">
        <f>IF(PROVEEDORES!F112="","",PROVEEDORES!F112)</f>
        <v/>
      </c>
      <c r="F111" s="146" t="str">
        <f>IF(PROVEEDORES!D112="","",PROVEEDORES!D112)</f>
        <v/>
      </c>
      <c r="G111" s="159">
        <f>SUMIF('EG-AGO'!$F$18:$F$516,PROVEEDORES!$D112,'EG-AGO'!P$18:P$516)</f>
        <v>0</v>
      </c>
      <c r="H111" s="159">
        <f>SUMIF('EG-AGO'!$F$18:$F$516,PROVEEDORES!$D112,'EG-AGO'!Q$18:Q$516)</f>
        <v>0</v>
      </c>
      <c r="I111" s="159">
        <f>SUMIF('EG-AGO'!$F$18:$F$516,PROVEEDORES!$D112,'EG-AGO'!R$18:R$516)</f>
        <v>0</v>
      </c>
      <c r="J111" s="159">
        <f>SUMIF('EG-AGO'!$F$18:$F$516,PROVEEDORES!$D112,'EG-AGO'!S$18:S$516)</f>
        <v>0</v>
      </c>
      <c r="K111" s="159" t="str">
        <f t="shared" si="2"/>
        <v/>
      </c>
      <c r="L111" s="146" t="str">
        <f>IF(PROVEEDORES!G112="","",PROVEEDORES!G112)</f>
        <v/>
      </c>
    </row>
    <row r="112" spans="3:12" ht="17.45" customHeight="1" x14ac:dyDescent="0.2">
      <c r="C112" s="158">
        <f t="shared" si="3"/>
        <v>106</v>
      </c>
      <c r="D112" s="146" t="str">
        <f>IF(PROVEEDORES!E113="","",PROVEEDORES!E113)</f>
        <v/>
      </c>
      <c r="E112" s="146" t="str">
        <f>IF(PROVEEDORES!F113="","",PROVEEDORES!F113)</f>
        <v/>
      </c>
      <c r="F112" s="146" t="str">
        <f>IF(PROVEEDORES!D113="","",PROVEEDORES!D113)</f>
        <v/>
      </c>
      <c r="G112" s="159">
        <f>SUMIF('EG-AGO'!$F$18:$F$516,PROVEEDORES!$D113,'EG-AGO'!P$18:P$516)</f>
        <v>0</v>
      </c>
      <c r="H112" s="159">
        <f>SUMIF('EG-AGO'!$F$18:$F$516,PROVEEDORES!$D113,'EG-AGO'!Q$18:Q$516)</f>
        <v>0</v>
      </c>
      <c r="I112" s="159">
        <f>SUMIF('EG-AGO'!$F$18:$F$516,PROVEEDORES!$D113,'EG-AGO'!R$18:R$516)</f>
        <v>0</v>
      </c>
      <c r="J112" s="159">
        <f>SUMIF('EG-AGO'!$F$18:$F$516,PROVEEDORES!$D113,'EG-AGO'!S$18:S$516)</f>
        <v>0</v>
      </c>
      <c r="K112" s="159" t="str">
        <f t="shared" si="2"/>
        <v/>
      </c>
      <c r="L112" s="146" t="str">
        <f>IF(PROVEEDORES!G113="","",PROVEEDORES!G113)</f>
        <v/>
      </c>
    </row>
    <row r="113" spans="3:12" ht="17.45" customHeight="1" x14ac:dyDescent="0.2">
      <c r="C113" s="158">
        <f t="shared" si="3"/>
        <v>107</v>
      </c>
      <c r="D113" s="146" t="str">
        <f>IF(PROVEEDORES!E114="","",PROVEEDORES!E114)</f>
        <v/>
      </c>
      <c r="E113" s="146" t="str">
        <f>IF(PROVEEDORES!F114="","",PROVEEDORES!F114)</f>
        <v/>
      </c>
      <c r="F113" s="146" t="str">
        <f>IF(PROVEEDORES!D114="","",PROVEEDORES!D114)</f>
        <v/>
      </c>
      <c r="G113" s="159">
        <f>SUMIF('EG-AGO'!$F$18:$F$516,PROVEEDORES!$D114,'EG-AGO'!P$18:P$516)</f>
        <v>0</v>
      </c>
      <c r="H113" s="159">
        <f>SUMIF('EG-AGO'!$F$18:$F$516,PROVEEDORES!$D114,'EG-AGO'!Q$18:Q$516)</f>
        <v>0</v>
      </c>
      <c r="I113" s="159">
        <f>SUMIF('EG-AGO'!$F$18:$F$516,PROVEEDORES!$D114,'EG-AGO'!R$18:R$516)</f>
        <v>0</v>
      </c>
      <c r="J113" s="159">
        <f>SUMIF('EG-AGO'!$F$18:$F$516,PROVEEDORES!$D114,'EG-AGO'!S$18:S$516)</f>
        <v>0</v>
      </c>
      <c r="K113" s="159" t="str">
        <f t="shared" si="2"/>
        <v/>
      </c>
      <c r="L113" s="146" t="str">
        <f>IF(PROVEEDORES!G114="","",PROVEEDORES!G114)</f>
        <v/>
      </c>
    </row>
    <row r="114" spans="3:12" ht="17.45" customHeight="1" x14ac:dyDescent="0.2">
      <c r="C114" s="158">
        <f t="shared" si="3"/>
        <v>108</v>
      </c>
      <c r="D114" s="146" t="str">
        <f>IF(PROVEEDORES!E115="","",PROVEEDORES!E115)</f>
        <v/>
      </c>
      <c r="E114" s="146" t="str">
        <f>IF(PROVEEDORES!F115="","",PROVEEDORES!F115)</f>
        <v/>
      </c>
      <c r="F114" s="146" t="str">
        <f>IF(PROVEEDORES!D115="","",PROVEEDORES!D115)</f>
        <v/>
      </c>
      <c r="G114" s="159">
        <f>SUMIF('EG-AGO'!$F$18:$F$516,PROVEEDORES!$D115,'EG-AGO'!P$18:P$516)</f>
        <v>0</v>
      </c>
      <c r="H114" s="159">
        <f>SUMIF('EG-AGO'!$F$18:$F$516,PROVEEDORES!$D115,'EG-AGO'!Q$18:Q$516)</f>
        <v>0</v>
      </c>
      <c r="I114" s="159">
        <f>SUMIF('EG-AGO'!$F$18:$F$516,PROVEEDORES!$D115,'EG-AGO'!R$18:R$516)</f>
        <v>0</v>
      </c>
      <c r="J114" s="159">
        <f>SUMIF('EG-AGO'!$F$18:$F$516,PROVEEDORES!$D115,'EG-AGO'!S$18:S$516)</f>
        <v>0</v>
      </c>
      <c r="K114" s="159" t="str">
        <f t="shared" si="2"/>
        <v/>
      </c>
      <c r="L114" s="146" t="str">
        <f>IF(PROVEEDORES!G115="","",PROVEEDORES!G115)</f>
        <v/>
      </c>
    </row>
    <row r="115" spans="3:12" ht="17.45" customHeight="1" x14ac:dyDescent="0.2">
      <c r="C115" s="158">
        <f t="shared" si="3"/>
        <v>109</v>
      </c>
      <c r="D115" s="146" t="str">
        <f>IF(PROVEEDORES!E116="","",PROVEEDORES!E116)</f>
        <v/>
      </c>
      <c r="E115" s="146" t="str">
        <f>IF(PROVEEDORES!F116="","",PROVEEDORES!F116)</f>
        <v/>
      </c>
      <c r="F115" s="146" t="str">
        <f>IF(PROVEEDORES!D116="","",PROVEEDORES!D116)</f>
        <v/>
      </c>
      <c r="G115" s="159">
        <f>SUMIF('EG-AGO'!$F$18:$F$516,PROVEEDORES!$D116,'EG-AGO'!P$18:P$516)</f>
        <v>0</v>
      </c>
      <c r="H115" s="159">
        <f>SUMIF('EG-AGO'!$F$18:$F$516,PROVEEDORES!$D116,'EG-AGO'!Q$18:Q$516)</f>
        <v>0</v>
      </c>
      <c r="I115" s="159">
        <f>SUMIF('EG-AGO'!$F$18:$F$516,PROVEEDORES!$D116,'EG-AGO'!R$18:R$516)</f>
        <v>0</v>
      </c>
      <c r="J115" s="159">
        <f>SUMIF('EG-AGO'!$F$18:$F$516,PROVEEDORES!$D116,'EG-AGO'!S$18:S$516)</f>
        <v>0</v>
      </c>
      <c r="K115" s="159" t="str">
        <f t="shared" si="2"/>
        <v/>
      </c>
      <c r="L115" s="146" t="str">
        <f>IF(PROVEEDORES!G116="","",PROVEEDORES!G116)</f>
        <v/>
      </c>
    </row>
    <row r="116" spans="3:12" ht="17.45" customHeight="1" x14ac:dyDescent="0.2">
      <c r="C116" s="158">
        <f t="shared" si="3"/>
        <v>110</v>
      </c>
      <c r="D116" s="146" t="str">
        <f>IF(PROVEEDORES!E117="","",PROVEEDORES!E117)</f>
        <v/>
      </c>
      <c r="E116" s="146" t="str">
        <f>IF(PROVEEDORES!F117="","",PROVEEDORES!F117)</f>
        <v/>
      </c>
      <c r="F116" s="146" t="str">
        <f>IF(PROVEEDORES!D117="","",PROVEEDORES!D117)</f>
        <v/>
      </c>
      <c r="G116" s="159">
        <f>SUMIF('EG-AGO'!$F$18:$F$516,PROVEEDORES!$D117,'EG-AGO'!P$18:P$516)</f>
        <v>0</v>
      </c>
      <c r="H116" s="159">
        <f>SUMIF('EG-AGO'!$F$18:$F$516,PROVEEDORES!$D117,'EG-AGO'!Q$18:Q$516)</f>
        <v>0</v>
      </c>
      <c r="I116" s="159">
        <f>SUMIF('EG-AGO'!$F$18:$F$516,PROVEEDORES!$D117,'EG-AGO'!R$18:R$516)</f>
        <v>0</v>
      </c>
      <c r="J116" s="159">
        <f>SUMIF('EG-AGO'!$F$18:$F$516,PROVEEDORES!$D117,'EG-AGO'!S$18:S$516)</f>
        <v>0</v>
      </c>
      <c r="K116" s="159" t="str">
        <f t="shared" si="2"/>
        <v/>
      </c>
      <c r="L116" s="146" t="str">
        <f>IF(PROVEEDORES!G117="","",PROVEEDORES!G117)</f>
        <v/>
      </c>
    </row>
    <row r="117" spans="3:12" ht="17.45" customHeight="1" x14ac:dyDescent="0.2">
      <c r="C117" s="158">
        <f t="shared" si="3"/>
        <v>111</v>
      </c>
      <c r="D117" s="146" t="str">
        <f>IF(PROVEEDORES!E118="","",PROVEEDORES!E118)</f>
        <v/>
      </c>
      <c r="E117" s="146" t="str">
        <f>IF(PROVEEDORES!F118="","",PROVEEDORES!F118)</f>
        <v/>
      </c>
      <c r="F117" s="146" t="str">
        <f>IF(PROVEEDORES!D118="","",PROVEEDORES!D118)</f>
        <v/>
      </c>
      <c r="G117" s="159">
        <f>SUMIF('EG-AGO'!$F$18:$F$516,PROVEEDORES!$D118,'EG-AGO'!P$18:P$516)</f>
        <v>0</v>
      </c>
      <c r="H117" s="159">
        <f>SUMIF('EG-AGO'!$F$18:$F$516,PROVEEDORES!$D118,'EG-AGO'!Q$18:Q$516)</f>
        <v>0</v>
      </c>
      <c r="I117" s="159">
        <f>SUMIF('EG-AGO'!$F$18:$F$516,PROVEEDORES!$D118,'EG-AGO'!R$18:R$516)</f>
        <v>0</v>
      </c>
      <c r="J117" s="159">
        <f>SUMIF('EG-AGO'!$F$18:$F$516,PROVEEDORES!$D118,'EG-AGO'!S$18:S$516)</f>
        <v>0</v>
      </c>
      <c r="K117" s="159" t="str">
        <f t="shared" si="2"/>
        <v/>
      </c>
      <c r="L117" s="146" t="str">
        <f>IF(PROVEEDORES!G118="","",PROVEEDORES!G118)</f>
        <v/>
      </c>
    </row>
    <row r="118" spans="3:12" ht="17.45" customHeight="1" x14ac:dyDescent="0.2">
      <c r="C118" s="158">
        <f t="shared" si="3"/>
        <v>112</v>
      </c>
      <c r="D118" s="146" t="str">
        <f>IF(PROVEEDORES!E119="","",PROVEEDORES!E119)</f>
        <v/>
      </c>
      <c r="E118" s="146" t="str">
        <f>IF(PROVEEDORES!F119="","",PROVEEDORES!F119)</f>
        <v/>
      </c>
      <c r="F118" s="146" t="str">
        <f>IF(PROVEEDORES!D119="","",PROVEEDORES!D119)</f>
        <v/>
      </c>
      <c r="G118" s="159">
        <f>SUMIF('EG-AGO'!$F$18:$F$516,PROVEEDORES!$D119,'EG-AGO'!P$18:P$516)</f>
        <v>0</v>
      </c>
      <c r="H118" s="159">
        <f>SUMIF('EG-AGO'!$F$18:$F$516,PROVEEDORES!$D119,'EG-AGO'!Q$18:Q$516)</f>
        <v>0</v>
      </c>
      <c r="I118" s="159">
        <f>SUMIF('EG-AGO'!$F$18:$F$516,PROVEEDORES!$D119,'EG-AGO'!R$18:R$516)</f>
        <v>0</v>
      </c>
      <c r="J118" s="159">
        <f>SUMIF('EG-AGO'!$F$18:$F$516,PROVEEDORES!$D119,'EG-AGO'!S$18:S$516)</f>
        <v>0</v>
      </c>
      <c r="K118" s="159" t="str">
        <f t="shared" si="2"/>
        <v/>
      </c>
      <c r="L118" s="146" t="str">
        <f>IF(PROVEEDORES!G119="","",PROVEEDORES!G119)</f>
        <v/>
      </c>
    </row>
    <row r="119" spans="3:12" ht="17.45" customHeight="1" x14ac:dyDescent="0.2">
      <c r="C119" s="158">
        <f t="shared" si="3"/>
        <v>113</v>
      </c>
      <c r="D119" s="146" t="str">
        <f>IF(PROVEEDORES!E120="","",PROVEEDORES!E120)</f>
        <v/>
      </c>
      <c r="E119" s="146" t="str">
        <f>IF(PROVEEDORES!F120="","",PROVEEDORES!F120)</f>
        <v/>
      </c>
      <c r="F119" s="146" t="str">
        <f>IF(PROVEEDORES!D120="","",PROVEEDORES!D120)</f>
        <v/>
      </c>
      <c r="G119" s="159">
        <f>SUMIF('EG-AGO'!$F$18:$F$516,PROVEEDORES!$D120,'EG-AGO'!P$18:P$516)</f>
        <v>0</v>
      </c>
      <c r="H119" s="159">
        <f>SUMIF('EG-AGO'!$F$18:$F$516,PROVEEDORES!$D120,'EG-AGO'!Q$18:Q$516)</f>
        <v>0</v>
      </c>
      <c r="I119" s="159">
        <f>SUMIF('EG-AGO'!$F$18:$F$516,PROVEEDORES!$D120,'EG-AGO'!R$18:R$516)</f>
        <v>0</v>
      </c>
      <c r="J119" s="159">
        <f>SUMIF('EG-AGO'!$F$18:$F$516,PROVEEDORES!$D120,'EG-AGO'!S$18:S$516)</f>
        <v>0</v>
      </c>
      <c r="K119" s="159" t="str">
        <f t="shared" si="2"/>
        <v/>
      </c>
      <c r="L119" s="146" t="str">
        <f>IF(PROVEEDORES!G120="","",PROVEEDORES!G120)</f>
        <v/>
      </c>
    </row>
    <row r="120" spans="3:12" ht="17.45" customHeight="1" x14ac:dyDescent="0.2">
      <c r="C120" s="158">
        <f t="shared" si="3"/>
        <v>114</v>
      </c>
      <c r="D120" s="146" t="str">
        <f>IF(PROVEEDORES!E121="","",PROVEEDORES!E121)</f>
        <v/>
      </c>
      <c r="E120" s="146" t="str">
        <f>IF(PROVEEDORES!F121="","",PROVEEDORES!F121)</f>
        <v/>
      </c>
      <c r="F120" s="146" t="str">
        <f>IF(PROVEEDORES!D121="","",PROVEEDORES!D121)</f>
        <v/>
      </c>
      <c r="G120" s="159">
        <f>SUMIF('EG-AGO'!$F$18:$F$516,PROVEEDORES!$D121,'EG-AGO'!P$18:P$516)</f>
        <v>0</v>
      </c>
      <c r="H120" s="159">
        <f>SUMIF('EG-AGO'!$F$18:$F$516,PROVEEDORES!$D121,'EG-AGO'!Q$18:Q$516)</f>
        <v>0</v>
      </c>
      <c r="I120" s="159">
        <f>SUMIF('EG-AGO'!$F$18:$F$516,PROVEEDORES!$D121,'EG-AGO'!R$18:R$516)</f>
        <v>0</v>
      </c>
      <c r="J120" s="159">
        <f>SUMIF('EG-AGO'!$F$18:$F$516,PROVEEDORES!$D121,'EG-AGO'!S$18:S$516)</f>
        <v>0</v>
      </c>
      <c r="K120" s="159" t="str">
        <f t="shared" si="2"/>
        <v/>
      </c>
      <c r="L120" s="146" t="str">
        <f>IF(PROVEEDORES!G121="","",PROVEEDORES!G121)</f>
        <v/>
      </c>
    </row>
    <row r="121" spans="3:12" ht="17.45" customHeight="1" x14ac:dyDescent="0.2">
      <c r="C121" s="158">
        <f t="shared" si="3"/>
        <v>115</v>
      </c>
      <c r="D121" s="146" t="str">
        <f>IF(PROVEEDORES!E122="","",PROVEEDORES!E122)</f>
        <v/>
      </c>
      <c r="E121" s="146" t="str">
        <f>IF(PROVEEDORES!F122="","",PROVEEDORES!F122)</f>
        <v/>
      </c>
      <c r="F121" s="146" t="str">
        <f>IF(PROVEEDORES!D122="","",PROVEEDORES!D122)</f>
        <v/>
      </c>
      <c r="G121" s="159">
        <f>SUMIF('EG-AGO'!$F$18:$F$516,PROVEEDORES!$D122,'EG-AGO'!P$18:P$516)</f>
        <v>0</v>
      </c>
      <c r="H121" s="159">
        <f>SUMIF('EG-AGO'!$F$18:$F$516,PROVEEDORES!$D122,'EG-AGO'!Q$18:Q$516)</f>
        <v>0</v>
      </c>
      <c r="I121" s="159">
        <f>SUMIF('EG-AGO'!$F$18:$F$516,PROVEEDORES!$D122,'EG-AGO'!R$18:R$516)</f>
        <v>0</v>
      </c>
      <c r="J121" s="159">
        <f>SUMIF('EG-AGO'!$F$18:$F$516,PROVEEDORES!$D122,'EG-AGO'!S$18:S$516)</f>
        <v>0</v>
      </c>
      <c r="K121" s="159" t="str">
        <f t="shared" si="2"/>
        <v/>
      </c>
      <c r="L121" s="146" t="str">
        <f>IF(PROVEEDORES!G122="","",PROVEEDORES!G122)</f>
        <v/>
      </c>
    </row>
    <row r="122" spans="3:12" ht="17.45" customHeight="1" x14ac:dyDescent="0.2">
      <c r="C122" s="158">
        <f t="shared" si="3"/>
        <v>116</v>
      </c>
      <c r="D122" s="146" t="str">
        <f>IF(PROVEEDORES!E123="","",PROVEEDORES!E123)</f>
        <v/>
      </c>
      <c r="E122" s="146" t="str">
        <f>IF(PROVEEDORES!F123="","",PROVEEDORES!F123)</f>
        <v/>
      </c>
      <c r="F122" s="146" t="str">
        <f>IF(PROVEEDORES!D123="","",PROVEEDORES!D123)</f>
        <v/>
      </c>
      <c r="G122" s="159">
        <f>SUMIF('EG-AGO'!$F$18:$F$516,PROVEEDORES!$D123,'EG-AGO'!P$18:P$516)</f>
        <v>0</v>
      </c>
      <c r="H122" s="159">
        <f>SUMIF('EG-AGO'!$F$18:$F$516,PROVEEDORES!$D123,'EG-AGO'!Q$18:Q$516)</f>
        <v>0</v>
      </c>
      <c r="I122" s="159">
        <f>SUMIF('EG-AGO'!$F$18:$F$516,PROVEEDORES!$D123,'EG-AGO'!R$18:R$516)</f>
        <v>0</v>
      </c>
      <c r="J122" s="159">
        <f>SUMIF('EG-AGO'!$F$18:$F$516,PROVEEDORES!$D123,'EG-AGO'!S$18:S$516)</f>
        <v>0</v>
      </c>
      <c r="K122" s="159" t="str">
        <f t="shared" si="2"/>
        <v/>
      </c>
      <c r="L122" s="146" t="str">
        <f>IF(PROVEEDORES!G123="","",PROVEEDORES!G123)</f>
        <v/>
      </c>
    </row>
    <row r="123" spans="3:12" ht="17.45" customHeight="1" x14ac:dyDescent="0.2">
      <c r="C123" s="158">
        <f t="shared" si="3"/>
        <v>117</v>
      </c>
      <c r="D123" s="146" t="str">
        <f>IF(PROVEEDORES!E124="","",PROVEEDORES!E124)</f>
        <v/>
      </c>
      <c r="E123" s="146" t="str">
        <f>IF(PROVEEDORES!F124="","",PROVEEDORES!F124)</f>
        <v/>
      </c>
      <c r="F123" s="146" t="str">
        <f>IF(PROVEEDORES!D124="","",PROVEEDORES!D124)</f>
        <v/>
      </c>
      <c r="G123" s="159">
        <f>SUMIF('EG-AGO'!$F$18:$F$516,PROVEEDORES!$D124,'EG-AGO'!P$18:P$516)</f>
        <v>0</v>
      </c>
      <c r="H123" s="159">
        <f>SUMIF('EG-AGO'!$F$18:$F$516,PROVEEDORES!$D124,'EG-AGO'!Q$18:Q$516)</f>
        <v>0</v>
      </c>
      <c r="I123" s="159">
        <f>SUMIF('EG-AGO'!$F$18:$F$516,PROVEEDORES!$D124,'EG-AGO'!R$18:R$516)</f>
        <v>0</v>
      </c>
      <c r="J123" s="159">
        <f>SUMIF('EG-AGO'!$F$18:$F$516,PROVEEDORES!$D124,'EG-AGO'!S$18:S$516)</f>
        <v>0</v>
      </c>
      <c r="K123" s="159" t="str">
        <f t="shared" si="2"/>
        <v/>
      </c>
      <c r="L123" s="146" t="str">
        <f>IF(PROVEEDORES!G124="","",PROVEEDORES!G124)</f>
        <v/>
      </c>
    </row>
    <row r="124" spans="3:12" ht="17.45" customHeight="1" x14ac:dyDescent="0.2">
      <c r="C124" s="158">
        <f t="shared" si="3"/>
        <v>118</v>
      </c>
      <c r="D124" s="146" t="str">
        <f>IF(PROVEEDORES!E125="","",PROVEEDORES!E125)</f>
        <v/>
      </c>
      <c r="E124" s="146" t="str">
        <f>IF(PROVEEDORES!F125="","",PROVEEDORES!F125)</f>
        <v/>
      </c>
      <c r="F124" s="146" t="str">
        <f>IF(PROVEEDORES!D125="","",PROVEEDORES!D125)</f>
        <v/>
      </c>
      <c r="G124" s="159">
        <f>SUMIF('EG-AGO'!$F$18:$F$516,PROVEEDORES!$D125,'EG-AGO'!P$18:P$516)</f>
        <v>0</v>
      </c>
      <c r="H124" s="159">
        <f>SUMIF('EG-AGO'!$F$18:$F$516,PROVEEDORES!$D125,'EG-AGO'!Q$18:Q$516)</f>
        <v>0</v>
      </c>
      <c r="I124" s="159">
        <f>SUMIF('EG-AGO'!$F$18:$F$516,PROVEEDORES!$D125,'EG-AGO'!R$18:R$516)</f>
        <v>0</v>
      </c>
      <c r="J124" s="159">
        <f>SUMIF('EG-AGO'!$F$18:$F$516,PROVEEDORES!$D125,'EG-AGO'!S$18:S$516)</f>
        <v>0</v>
      </c>
      <c r="K124" s="159" t="str">
        <f t="shared" si="2"/>
        <v/>
      </c>
      <c r="L124" s="146" t="str">
        <f>IF(PROVEEDORES!G125="","",PROVEEDORES!G125)</f>
        <v/>
      </c>
    </row>
    <row r="125" spans="3:12" ht="17.45" customHeight="1" x14ac:dyDescent="0.2">
      <c r="C125" s="158">
        <f t="shared" si="3"/>
        <v>119</v>
      </c>
      <c r="D125" s="146" t="str">
        <f>IF(PROVEEDORES!E126="","",PROVEEDORES!E126)</f>
        <v/>
      </c>
      <c r="E125" s="146" t="str">
        <f>IF(PROVEEDORES!F126="","",PROVEEDORES!F126)</f>
        <v/>
      </c>
      <c r="F125" s="146" t="str">
        <f>IF(PROVEEDORES!D126="","",PROVEEDORES!D126)</f>
        <v/>
      </c>
      <c r="G125" s="159">
        <f>SUMIF('EG-AGO'!$F$18:$F$516,PROVEEDORES!$D126,'EG-AGO'!P$18:P$516)</f>
        <v>0</v>
      </c>
      <c r="H125" s="159">
        <f>SUMIF('EG-AGO'!$F$18:$F$516,PROVEEDORES!$D126,'EG-AGO'!Q$18:Q$516)</f>
        <v>0</v>
      </c>
      <c r="I125" s="159">
        <f>SUMIF('EG-AGO'!$F$18:$F$516,PROVEEDORES!$D126,'EG-AGO'!R$18:R$516)</f>
        <v>0</v>
      </c>
      <c r="J125" s="159">
        <f>SUMIF('EG-AGO'!$F$18:$F$516,PROVEEDORES!$D126,'EG-AGO'!S$18:S$516)</f>
        <v>0</v>
      </c>
      <c r="K125" s="159" t="str">
        <f t="shared" si="2"/>
        <v/>
      </c>
      <c r="L125" s="146" t="str">
        <f>IF(PROVEEDORES!G126="","",PROVEEDORES!G126)</f>
        <v/>
      </c>
    </row>
    <row r="126" spans="3:12" ht="17.45" customHeight="1" x14ac:dyDescent="0.2">
      <c r="C126" s="158">
        <f t="shared" si="3"/>
        <v>120</v>
      </c>
      <c r="D126" s="146" t="str">
        <f>IF(PROVEEDORES!E127="","",PROVEEDORES!E127)</f>
        <v/>
      </c>
      <c r="E126" s="146" t="str">
        <f>IF(PROVEEDORES!F127="","",PROVEEDORES!F127)</f>
        <v/>
      </c>
      <c r="F126" s="146" t="str">
        <f>IF(PROVEEDORES!D127="","",PROVEEDORES!D127)</f>
        <v/>
      </c>
      <c r="G126" s="159">
        <f>SUMIF('EG-AGO'!$F$18:$F$516,PROVEEDORES!$D127,'EG-AGO'!P$18:P$516)</f>
        <v>0</v>
      </c>
      <c r="H126" s="159">
        <f>SUMIF('EG-AGO'!$F$18:$F$516,PROVEEDORES!$D127,'EG-AGO'!Q$18:Q$516)</f>
        <v>0</v>
      </c>
      <c r="I126" s="159">
        <f>SUMIF('EG-AGO'!$F$18:$F$516,PROVEEDORES!$D127,'EG-AGO'!R$18:R$516)</f>
        <v>0</v>
      </c>
      <c r="J126" s="159">
        <f>SUMIF('EG-AGO'!$F$18:$F$516,PROVEEDORES!$D127,'EG-AGO'!S$18:S$516)</f>
        <v>0</v>
      </c>
      <c r="K126" s="159" t="str">
        <f t="shared" si="2"/>
        <v/>
      </c>
      <c r="L126" s="146" t="str">
        <f>IF(PROVEEDORES!G127="","",PROVEEDORES!G127)</f>
        <v/>
      </c>
    </row>
    <row r="127" spans="3:12" ht="17.45" customHeight="1" x14ac:dyDescent="0.2">
      <c r="C127" s="158">
        <f t="shared" si="3"/>
        <v>121</v>
      </c>
      <c r="D127" s="146" t="str">
        <f>IF(PROVEEDORES!E128="","",PROVEEDORES!E128)</f>
        <v/>
      </c>
      <c r="E127" s="146" t="str">
        <f>IF(PROVEEDORES!F128="","",PROVEEDORES!F128)</f>
        <v/>
      </c>
      <c r="F127" s="146" t="str">
        <f>IF(PROVEEDORES!D128="","",PROVEEDORES!D128)</f>
        <v/>
      </c>
      <c r="G127" s="159">
        <f>SUMIF('EG-AGO'!$F$18:$F$516,PROVEEDORES!$D128,'EG-AGO'!P$18:P$516)</f>
        <v>0</v>
      </c>
      <c r="H127" s="159">
        <f>SUMIF('EG-AGO'!$F$18:$F$516,PROVEEDORES!$D128,'EG-AGO'!Q$18:Q$516)</f>
        <v>0</v>
      </c>
      <c r="I127" s="159">
        <f>SUMIF('EG-AGO'!$F$18:$F$516,PROVEEDORES!$D128,'EG-AGO'!R$18:R$516)</f>
        <v>0</v>
      </c>
      <c r="J127" s="159">
        <f>SUMIF('EG-AGO'!$F$18:$F$516,PROVEEDORES!$D128,'EG-AGO'!S$18:S$516)</f>
        <v>0</v>
      </c>
      <c r="K127" s="159" t="str">
        <f t="shared" si="2"/>
        <v/>
      </c>
      <c r="L127" s="146" t="str">
        <f>IF(PROVEEDORES!G128="","",PROVEEDORES!G128)</f>
        <v/>
      </c>
    </row>
    <row r="128" spans="3:12" ht="17.45" customHeight="1" x14ac:dyDescent="0.2">
      <c r="C128" s="158">
        <f t="shared" si="3"/>
        <v>122</v>
      </c>
      <c r="D128" s="146" t="str">
        <f>IF(PROVEEDORES!E129="","",PROVEEDORES!E129)</f>
        <v/>
      </c>
      <c r="E128" s="146" t="str">
        <f>IF(PROVEEDORES!F129="","",PROVEEDORES!F129)</f>
        <v/>
      </c>
      <c r="F128" s="146" t="str">
        <f>IF(PROVEEDORES!D129="","",PROVEEDORES!D129)</f>
        <v/>
      </c>
      <c r="G128" s="159">
        <f>SUMIF('EG-AGO'!$F$18:$F$516,PROVEEDORES!$D129,'EG-AGO'!P$18:P$516)</f>
        <v>0</v>
      </c>
      <c r="H128" s="159">
        <f>SUMIF('EG-AGO'!$F$18:$F$516,PROVEEDORES!$D129,'EG-AGO'!Q$18:Q$516)</f>
        <v>0</v>
      </c>
      <c r="I128" s="159">
        <f>SUMIF('EG-AGO'!$F$18:$F$516,PROVEEDORES!$D129,'EG-AGO'!R$18:R$516)</f>
        <v>0</v>
      </c>
      <c r="J128" s="159">
        <f>SUMIF('EG-AGO'!$F$18:$F$516,PROVEEDORES!$D129,'EG-AGO'!S$18:S$516)</f>
        <v>0</v>
      </c>
      <c r="K128" s="159" t="str">
        <f t="shared" si="2"/>
        <v/>
      </c>
      <c r="L128" s="146" t="str">
        <f>IF(PROVEEDORES!G129="","",PROVEEDORES!G129)</f>
        <v/>
      </c>
    </row>
    <row r="129" spans="3:12" ht="17.45" customHeight="1" x14ac:dyDescent="0.2">
      <c r="C129" s="158">
        <f t="shared" si="3"/>
        <v>123</v>
      </c>
      <c r="D129" s="146" t="str">
        <f>IF(PROVEEDORES!E130="","",PROVEEDORES!E130)</f>
        <v/>
      </c>
      <c r="E129" s="146" t="str">
        <f>IF(PROVEEDORES!F130="","",PROVEEDORES!F130)</f>
        <v/>
      </c>
      <c r="F129" s="146" t="str">
        <f>IF(PROVEEDORES!D130="","",PROVEEDORES!D130)</f>
        <v/>
      </c>
      <c r="G129" s="159">
        <f>SUMIF('EG-AGO'!$F$18:$F$516,PROVEEDORES!$D130,'EG-AGO'!P$18:P$516)</f>
        <v>0</v>
      </c>
      <c r="H129" s="159">
        <f>SUMIF('EG-AGO'!$F$18:$F$516,PROVEEDORES!$D130,'EG-AGO'!Q$18:Q$516)</f>
        <v>0</v>
      </c>
      <c r="I129" s="159">
        <f>SUMIF('EG-AGO'!$F$18:$F$516,PROVEEDORES!$D130,'EG-AGO'!R$18:R$516)</f>
        <v>0</v>
      </c>
      <c r="J129" s="159">
        <f>SUMIF('EG-AGO'!$F$18:$F$516,PROVEEDORES!$D130,'EG-AGO'!S$18:S$516)</f>
        <v>0</v>
      </c>
      <c r="K129" s="159" t="str">
        <f t="shared" si="2"/>
        <v/>
      </c>
      <c r="L129" s="146" t="str">
        <f>IF(PROVEEDORES!G130="","",PROVEEDORES!G130)</f>
        <v/>
      </c>
    </row>
    <row r="130" spans="3:12" ht="17.45" customHeight="1" x14ac:dyDescent="0.2">
      <c r="C130" s="158">
        <f t="shared" si="3"/>
        <v>124</v>
      </c>
      <c r="D130" s="146" t="str">
        <f>IF(PROVEEDORES!E131="","",PROVEEDORES!E131)</f>
        <v/>
      </c>
      <c r="E130" s="146" t="str">
        <f>IF(PROVEEDORES!F131="","",PROVEEDORES!F131)</f>
        <v/>
      </c>
      <c r="F130" s="146" t="str">
        <f>IF(PROVEEDORES!D131="","",PROVEEDORES!D131)</f>
        <v/>
      </c>
      <c r="G130" s="159">
        <f>SUMIF('EG-AGO'!$F$18:$F$516,PROVEEDORES!$D131,'EG-AGO'!P$18:P$516)</f>
        <v>0</v>
      </c>
      <c r="H130" s="159">
        <f>SUMIF('EG-AGO'!$F$18:$F$516,PROVEEDORES!$D131,'EG-AGO'!Q$18:Q$516)</f>
        <v>0</v>
      </c>
      <c r="I130" s="159">
        <f>SUMIF('EG-AGO'!$F$18:$F$516,PROVEEDORES!$D131,'EG-AGO'!R$18:R$516)</f>
        <v>0</v>
      </c>
      <c r="J130" s="159">
        <f>SUMIF('EG-AGO'!$F$18:$F$516,PROVEEDORES!$D131,'EG-AGO'!S$18:S$516)</f>
        <v>0</v>
      </c>
      <c r="K130" s="159" t="str">
        <f t="shared" si="2"/>
        <v/>
      </c>
      <c r="L130" s="146" t="str">
        <f>IF(PROVEEDORES!G131="","",PROVEEDORES!G131)</f>
        <v/>
      </c>
    </row>
    <row r="131" spans="3:12" ht="17.45" customHeight="1" x14ac:dyDescent="0.2">
      <c r="C131" s="158">
        <f t="shared" si="3"/>
        <v>125</v>
      </c>
      <c r="D131" s="146" t="str">
        <f>IF(PROVEEDORES!E132="","",PROVEEDORES!E132)</f>
        <v/>
      </c>
      <c r="E131" s="146" t="str">
        <f>IF(PROVEEDORES!F132="","",PROVEEDORES!F132)</f>
        <v/>
      </c>
      <c r="F131" s="146" t="str">
        <f>IF(PROVEEDORES!D132="","",PROVEEDORES!D132)</f>
        <v/>
      </c>
      <c r="G131" s="159">
        <f>SUMIF('EG-AGO'!$F$18:$F$516,PROVEEDORES!$D132,'EG-AGO'!P$18:P$516)</f>
        <v>0</v>
      </c>
      <c r="H131" s="159">
        <f>SUMIF('EG-AGO'!$F$18:$F$516,PROVEEDORES!$D132,'EG-AGO'!Q$18:Q$516)</f>
        <v>0</v>
      </c>
      <c r="I131" s="159">
        <f>SUMIF('EG-AGO'!$F$18:$F$516,PROVEEDORES!$D132,'EG-AGO'!R$18:R$516)</f>
        <v>0</v>
      </c>
      <c r="J131" s="159">
        <f>SUMIF('EG-AGO'!$F$18:$F$516,PROVEEDORES!$D132,'EG-AGO'!S$18:S$516)</f>
        <v>0</v>
      </c>
      <c r="K131" s="159" t="str">
        <f t="shared" si="2"/>
        <v/>
      </c>
      <c r="L131" s="146" t="str">
        <f>IF(PROVEEDORES!G132="","",PROVEEDORES!G132)</f>
        <v/>
      </c>
    </row>
    <row r="132" spans="3:12" ht="17.45" customHeight="1" x14ac:dyDescent="0.2">
      <c r="C132" s="158">
        <f t="shared" si="3"/>
        <v>126</v>
      </c>
      <c r="D132" s="146" t="str">
        <f>IF(PROVEEDORES!E133="","",PROVEEDORES!E133)</f>
        <v/>
      </c>
      <c r="E132" s="146" t="str">
        <f>IF(PROVEEDORES!F133="","",PROVEEDORES!F133)</f>
        <v/>
      </c>
      <c r="F132" s="146" t="str">
        <f>IF(PROVEEDORES!D133="","",PROVEEDORES!D133)</f>
        <v/>
      </c>
      <c r="G132" s="159">
        <f>SUMIF('EG-AGO'!$F$18:$F$516,PROVEEDORES!$D133,'EG-AGO'!P$18:P$516)</f>
        <v>0</v>
      </c>
      <c r="H132" s="159">
        <f>SUMIF('EG-AGO'!$F$18:$F$516,PROVEEDORES!$D133,'EG-AGO'!Q$18:Q$516)</f>
        <v>0</v>
      </c>
      <c r="I132" s="159">
        <f>SUMIF('EG-AGO'!$F$18:$F$516,PROVEEDORES!$D133,'EG-AGO'!R$18:R$516)</f>
        <v>0</v>
      </c>
      <c r="J132" s="159">
        <f>SUMIF('EG-AGO'!$F$18:$F$516,PROVEEDORES!$D133,'EG-AGO'!S$18:S$516)</f>
        <v>0</v>
      </c>
      <c r="K132" s="159" t="str">
        <f t="shared" si="2"/>
        <v/>
      </c>
      <c r="L132" s="146" t="str">
        <f>IF(PROVEEDORES!G133="","",PROVEEDORES!G133)</f>
        <v/>
      </c>
    </row>
    <row r="133" spans="3:12" ht="17.45" customHeight="1" x14ac:dyDescent="0.2">
      <c r="C133" s="158">
        <f t="shared" si="3"/>
        <v>127</v>
      </c>
      <c r="D133" s="146" t="str">
        <f>IF(PROVEEDORES!E134="","",PROVEEDORES!E134)</f>
        <v/>
      </c>
      <c r="E133" s="146" t="str">
        <f>IF(PROVEEDORES!F134="","",PROVEEDORES!F134)</f>
        <v/>
      </c>
      <c r="F133" s="146" t="str">
        <f>IF(PROVEEDORES!D134="","",PROVEEDORES!D134)</f>
        <v/>
      </c>
      <c r="G133" s="159">
        <f>SUMIF('EG-AGO'!$F$18:$F$516,PROVEEDORES!$D134,'EG-AGO'!P$18:P$516)</f>
        <v>0</v>
      </c>
      <c r="H133" s="159">
        <f>SUMIF('EG-AGO'!$F$18:$F$516,PROVEEDORES!$D134,'EG-AGO'!Q$18:Q$516)</f>
        <v>0</v>
      </c>
      <c r="I133" s="159">
        <f>SUMIF('EG-AGO'!$F$18:$F$516,PROVEEDORES!$D134,'EG-AGO'!R$18:R$516)</f>
        <v>0</v>
      </c>
      <c r="J133" s="159">
        <f>SUMIF('EG-AGO'!$F$18:$F$516,PROVEEDORES!$D134,'EG-AGO'!S$18:S$516)</f>
        <v>0</v>
      </c>
      <c r="K133" s="159" t="str">
        <f t="shared" si="2"/>
        <v/>
      </c>
      <c r="L133" s="146" t="str">
        <f>IF(PROVEEDORES!G134="","",PROVEEDORES!G134)</f>
        <v/>
      </c>
    </row>
    <row r="134" spans="3:12" ht="17.45" customHeight="1" x14ac:dyDescent="0.2">
      <c r="C134" s="158">
        <f t="shared" si="3"/>
        <v>128</v>
      </c>
      <c r="D134" s="146" t="str">
        <f>IF(PROVEEDORES!E135="","",PROVEEDORES!E135)</f>
        <v/>
      </c>
      <c r="E134" s="146" t="str">
        <f>IF(PROVEEDORES!F135="","",PROVEEDORES!F135)</f>
        <v/>
      </c>
      <c r="F134" s="146" t="str">
        <f>IF(PROVEEDORES!D135="","",PROVEEDORES!D135)</f>
        <v/>
      </c>
      <c r="G134" s="159">
        <f>SUMIF('EG-AGO'!$F$18:$F$516,PROVEEDORES!$D135,'EG-AGO'!P$18:P$516)</f>
        <v>0</v>
      </c>
      <c r="H134" s="159">
        <f>SUMIF('EG-AGO'!$F$18:$F$516,PROVEEDORES!$D135,'EG-AGO'!Q$18:Q$516)</f>
        <v>0</v>
      </c>
      <c r="I134" s="159">
        <f>SUMIF('EG-AGO'!$F$18:$F$516,PROVEEDORES!$D135,'EG-AGO'!R$18:R$516)</f>
        <v>0</v>
      </c>
      <c r="J134" s="159">
        <f>SUMIF('EG-AGO'!$F$18:$F$516,PROVEEDORES!$D135,'EG-AGO'!S$18:S$516)</f>
        <v>0</v>
      </c>
      <c r="K134" s="159" t="str">
        <f t="shared" si="2"/>
        <v/>
      </c>
      <c r="L134" s="146" t="str">
        <f>IF(PROVEEDORES!G135="","",PROVEEDORES!G135)</f>
        <v/>
      </c>
    </row>
    <row r="135" spans="3:12" ht="17.45" customHeight="1" x14ac:dyDescent="0.2">
      <c r="C135" s="158">
        <f t="shared" si="3"/>
        <v>129</v>
      </c>
      <c r="D135" s="146" t="str">
        <f>IF(PROVEEDORES!E136="","",PROVEEDORES!E136)</f>
        <v/>
      </c>
      <c r="E135" s="146" t="str">
        <f>IF(PROVEEDORES!F136="","",PROVEEDORES!F136)</f>
        <v/>
      </c>
      <c r="F135" s="146" t="str">
        <f>IF(PROVEEDORES!D136="","",PROVEEDORES!D136)</f>
        <v/>
      </c>
      <c r="G135" s="159">
        <f>SUMIF('EG-AGO'!$F$18:$F$516,PROVEEDORES!$D136,'EG-AGO'!P$18:P$516)</f>
        <v>0</v>
      </c>
      <c r="H135" s="159">
        <f>SUMIF('EG-AGO'!$F$18:$F$516,PROVEEDORES!$D136,'EG-AGO'!Q$18:Q$516)</f>
        <v>0</v>
      </c>
      <c r="I135" s="159">
        <f>SUMIF('EG-AGO'!$F$18:$F$516,PROVEEDORES!$D136,'EG-AGO'!R$18:R$516)</f>
        <v>0</v>
      </c>
      <c r="J135" s="159">
        <f>SUMIF('EG-AGO'!$F$18:$F$516,PROVEEDORES!$D136,'EG-AGO'!S$18:S$516)</f>
        <v>0</v>
      </c>
      <c r="K135" s="159" t="str">
        <f t="shared" si="2"/>
        <v/>
      </c>
      <c r="L135" s="146" t="str">
        <f>IF(PROVEEDORES!G136="","",PROVEEDORES!G136)</f>
        <v/>
      </c>
    </row>
    <row r="136" spans="3:12" ht="17.45" customHeight="1" x14ac:dyDescent="0.2">
      <c r="C136" s="158">
        <f t="shared" si="3"/>
        <v>130</v>
      </c>
      <c r="D136" s="146" t="str">
        <f>IF(PROVEEDORES!E137="","",PROVEEDORES!E137)</f>
        <v/>
      </c>
      <c r="E136" s="146" t="str">
        <f>IF(PROVEEDORES!F137="","",PROVEEDORES!F137)</f>
        <v/>
      </c>
      <c r="F136" s="146" t="str">
        <f>IF(PROVEEDORES!D137="","",PROVEEDORES!D137)</f>
        <v/>
      </c>
      <c r="G136" s="159">
        <f>SUMIF('EG-AGO'!$F$18:$F$516,PROVEEDORES!$D137,'EG-AGO'!P$18:P$516)</f>
        <v>0</v>
      </c>
      <c r="H136" s="159">
        <f>SUMIF('EG-AGO'!$F$18:$F$516,PROVEEDORES!$D137,'EG-AGO'!Q$18:Q$516)</f>
        <v>0</v>
      </c>
      <c r="I136" s="159">
        <f>SUMIF('EG-AGO'!$F$18:$F$516,PROVEEDORES!$D137,'EG-AGO'!R$18:R$516)</f>
        <v>0</v>
      </c>
      <c r="J136" s="159">
        <f>SUMIF('EG-AGO'!$F$18:$F$516,PROVEEDORES!$D137,'EG-AGO'!S$18:S$516)</f>
        <v>0</v>
      </c>
      <c r="K136" s="159" t="str">
        <f t="shared" ref="K136:K199" si="4">IF(G136+H136+I136+J136&gt;0,"C/Información","")</f>
        <v/>
      </c>
      <c r="L136" s="146" t="str">
        <f>IF(PROVEEDORES!G137="","",PROVEEDORES!G137)</f>
        <v/>
      </c>
    </row>
    <row r="137" spans="3:12" ht="17.45" customHeight="1" x14ac:dyDescent="0.2">
      <c r="C137" s="158">
        <f t="shared" ref="C137:C200" si="5">C136+1</f>
        <v>131</v>
      </c>
      <c r="D137" s="146" t="str">
        <f>IF(PROVEEDORES!E138="","",PROVEEDORES!E138)</f>
        <v/>
      </c>
      <c r="E137" s="146" t="str">
        <f>IF(PROVEEDORES!F138="","",PROVEEDORES!F138)</f>
        <v/>
      </c>
      <c r="F137" s="146" t="str">
        <f>IF(PROVEEDORES!D138="","",PROVEEDORES!D138)</f>
        <v/>
      </c>
      <c r="G137" s="159">
        <f>SUMIF('EG-AGO'!$F$18:$F$516,PROVEEDORES!$D138,'EG-AGO'!P$18:P$516)</f>
        <v>0</v>
      </c>
      <c r="H137" s="159">
        <f>SUMIF('EG-AGO'!$F$18:$F$516,PROVEEDORES!$D138,'EG-AGO'!Q$18:Q$516)</f>
        <v>0</v>
      </c>
      <c r="I137" s="159">
        <f>SUMIF('EG-AGO'!$F$18:$F$516,PROVEEDORES!$D138,'EG-AGO'!R$18:R$516)</f>
        <v>0</v>
      </c>
      <c r="J137" s="159">
        <f>SUMIF('EG-AGO'!$F$18:$F$516,PROVEEDORES!$D138,'EG-AGO'!S$18:S$516)</f>
        <v>0</v>
      </c>
      <c r="K137" s="159" t="str">
        <f t="shared" si="4"/>
        <v/>
      </c>
      <c r="L137" s="146" t="str">
        <f>IF(PROVEEDORES!G138="","",PROVEEDORES!G138)</f>
        <v/>
      </c>
    </row>
    <row r="138" spans="3:12" ht="17.45" customHeight="1" x14ac:dyDescent="0.2">
      <c r="C138" s="158">
        <f t="shared" si="5"/>
        <v>132</v>
      </c>
      <c r="D138" s="146" t="str">
        <f>IF(PROVEEDORES!E139="","",PROVEEDORES!E139)</f>
        <v/>
      </c>
      <c r="E138" s="146" t="str">
        <f>IF(PROVEEDORES!F139="","",PROVEEDORES!F139)</f>
        <v/>
      </c>
      <c r="F138" s="146" t="str">
        <f>IF(PROVEEDORES!D139="","",PROVEEDORES!D139)</f>
        <v/>
      </c>
      <c r="G138" s="159">
        <f>SUMIF('EG-AGO'!$F$18:$F$516,PROVEEDORES!$D139,'EG-AGO'!P$18:P$516)</f>
        <v>0</v>
      </c>
      <c r="H138" s="159">
        <f>SUMIF('EG-AGO'!$F$18:$F$516,PROVEEDORES!$D139,'EG-AGO'!Q$18:Q$516)</f>
        <v>0</v>
      </c>
      <c r="I138" s="159">
        <f>SUMIF('EG-AGO'!$F$18:$F$516,PROVEEDORES!$D139,'EG-AGO'!R$18:R$516)</f>
        <v>0</v>
      </c>
      <c r="J138" s="159">
        <f>SUMIF('EG-AGO'!$F$18:$F$516,PROVEEDORES!$D139,'EG-AGO'!S$18:S$516)</f>
        <v>0</v>
      </c>
      <c r="K138" s="159" t="str">
        <f t="shared" si="4"/>
        <v/>
      </c>
      <c r="L138" s="146" t="str">
        <f>IF(PROVEEDORES!G139="","",PROVEEDORES!G139)</f>
        <v/>
      </c>
    </row>
    <row r="139" spans="3:12" ht="17.45" customHeight="1" x14ac:dyDescent="0.2">
      <c r="C139" s="158">
        <f t="shared" si="5"/>
        <v>133</v>
      </c>
      <c r="D139" s="146" t="str">
        <f>IF(PROVEEDORES!E140="","",PROVEEDORES!E140)</f>
        <v/>
      </c>
      <c r="E139" s="146" t="str">
        <f>IF(PROVEEDORES!F140="","",PROVEEDORES!F140)</f>
        <v/>
      </c>
      <c r="F139" s="146" t="str">
        <f>IF(PROVEEDORES!D140="","",PROVEEDORES!D140)</f>
        <v/>
      </c>
      <c r="G139" s="159">
        <f>SUMIF('EG-AGO'!$F$18:$F$516,PROVEEDORES!$D140,'EG-AGO'!P$18:P$516)</f>
        <v>0</v>
      </c>
      <c r="H139" s="159">
        <f>SUMIF('EG-AGO'!$F$18:$F$516,PROVEEDORES!$D140,'EG-AGO'!Q$18:Q$516)</f>
        <v>0</v>
      </c>
      <c r="I139" s="159">
        <f>SUMIF('EG-AGO'!$F$18:$F$516,PROVEEDORES!$D140,'EG-AGO'!R$18:R$516)</f>
        <v>0</v>
      </c>
      <c r="J139" s="159">
        <f>SUMIF('EG-AGO'!$F$18:$F$516,PROVEEDORES!$D140,'EG-AGO'!S$18:S$516)</f>
        <v>0</v>
      </c>
      <c r="K139" s="159" t="str">
        <f t="shared" si="4"/>
        <v/>
      </c>
      <c r="L139" s="146" t="str">
        <f>IF(PROVEEDORES!G140="","",PROVEEDORES!G140)</f>
        <v/>
      </c>
    </row>
    <row r="140" spans="3:12" ht="17.45" customHeight="1" x14ac:dyDescent="0.2">
      <c r="C140" s="158">
        <f t="shared" si="5"/>
        <v>134</v>
      </c>
      <c r="D140" s="146" t="str">
        <f>IF(PROVEEDORES!E141="","",PROVEEDORES!E141)</f>
        <v/>
      </c>
      <c r="E140" s="146" t="str">
        <f>IF(PROVEEDORES!F141="","",PROVEEDORES!F141)</f>
        <v/>
      </c>
      <c r="F140" s="146" t="str">
        <f>IF(PROVEEDORES!D141="","",PROVEEDORES!D141)</f>
        <v/>
      </c>
      <c r="G140" s="159">
        <f>SUMIF('EG-AGO'!$F$18:$F$516,PROVEEDORES!$D141,'EG-AGO'!P$18:P$516)</f>
        <v>0</v>
      </c>
      <c r="H140" s="159">
        <f>SUMIF('EG-AGO'!$F$18:$F$516,PROVEEDORES!$D141,'EG-AGO'!Q$18:Q$516)</f>
        <v>0</v>
      </c>
      <c r="I140" s="159">
        <f>SUMIF('EG-AGO'!$F$18:$F$516,PROVEEDORES!$D141,'EG-AGO'!R$18:R$516)</f>
        <v>0</v>
      </c>
      <c r="J140" s="159">
        <f>SUMIF('EG-AGO'!$F$18:$F$516,PROVEEDORES!$D141,'EG-AGO'!S$18:S$516)</f>
        <v>0</v>
      </c>
      <c r="K140" s="159" t="str">
        <f t="shared" si="4"/>
        <v/>
      </c>
      <c r="L140" s="146" t="str">
        <f>IF(PROVEEDORES!G141="","",PROVEEDORES!G141)</f>
        <v/>
      </c>
    </row>
    <row r="141" spans="3:12" ht="17.45" customHeight="1" x14ac:dyDescent="0.2">
      <c r="C141" s="158">
        <f t="shared" si="5"/>
        <v>135</v>
      </c>
      <c r="D141" s="146" t="str">
        <f>IF(PROVEEDORES!E142="","",PROVEEDORES!E142)</f>
        <v/>
      </c>
      <c r="E141" s="146" t="str">
        <f>IF(PROVEEDORES!F142="","",PROVEEDORES!F142)</f>
        <v/>
      </c>
      <c r="F141" s="146" t="str">
        <f>IF(PROVEEDORES!D142="","",PROVEEDORES!D142)</f>
        <v/>
      </c>
      <c r="G141" s="159">
        <f>SUMIF('EG-AGO'!$F$18:$F$516,PROVEEDORES!$D142,'EG-AGO'!P$18:P$516)</f>
        <v>0</v>
      </c>
      <c r="H141" s="159">
        <f>SUMIF('EG-AGO'!$F$18:$F$516,PROVEEDORES!$D142,'EG-AGO'!Q$18:Q$516)</f>
        <v>0</v>
      </c>
      <c r="I141" s="159">
        <f>SUMIF('EG-AGO'!$F$18:$F$516,PROVEEDORES!$D142,'EG-AGO'!R$18:R$516)</f>
        <v>0</v>
      </c>
      <c r="J141" s="159">
        <f>SUMIF('EG-AGO'!$F$18:$F$516,PROVEEDORES!$D142,'EG-AGO'!S$18:S$516)</f>
        <v>0</v>
      </c>
      <c r="K141" s="159" t="str">
        <f t="shared" si="4"/>
        <v/>
      </c>
      <c r="L141" s="146" t="str">
        <f>IF(PROVEEDORES!G142="","",PROVEEDORES!G142)</f>
        <v/>
      </c>
    </row>
    <row r="142" spans="3:12" ht="17.45" customHeight="1" x14ac:dyDescent="0.2">
      <c r="C142" s="158">
        <f t="shared" si="5"/>
        <v>136</v>
      </c>
      <c r="D142" s="146" t="str">
        <f>IF(PROVEEDORES!E143="","",PROVEEDORES!E143)</f>
        <v/>
      </c>
      <c r="E142" s="146" t="str">
        <f>IF(PROVEEDORES!F143="","",PROVEEDORES!F143)</f>
        <v/>
      </c>
      <c r="F142" s="146" t="str">
        <f>IF(PROVEEDORES!D143="","",PROVEEDORES!D143)</f>
        <v/>
      </c>
      <c r="G142" s="159">
        <f>SUMIF('EG-AGO'!$F$18:$F$516,PROVEEDORES!$D143,'EG-AGO'!P$18:P$516)</f>
        <v>0</v>
      </c>
      <c r="H142" s="159">
        <f>SUMIF('EG-AGO'!$F$18:$F$516,PROVEEDORES!$D143,'EG-AGO'!Q$18:Q$516)</f>
        <v>0</v>
      </c>
      <c r="I142" s="159">
        <f>SUMIF('EG-AGO'!$F$18:$F$516,PROVEEDORES!$D143,'EG-AGO'!R$18:R$516)</f>
        <v>0</v>
      </c>
      <c r="J142" s="159">
        <f>SUMIF('EG-AGO'!$F$18:$F$516,PROVEEDORES!$D143,'EG-AGO'!S$18:S$516)</f>
        <v>0</v>
      </c>
      <c r="K142" s="159" t="str">
        <f t="shared" si="4"/>
        <v/>
      </c>
      <c r="L142" s="146" t="str">
        <f>IF(PROVEEDORES!G143="","",PROVEEDORES!G143)</f>
        <v/>
      </c>
    </row>
    <row r="143" spans="3:12" ht="17.45" customHeight="1" x14ac:dyDescent="0.2">
      <c r="C143" s="158">
        <f t="shared" si="5"/>
        <v>137</v>
      </c>
      <c r="D143" s="146" t="str">
        <f>IF(PROVEEDORES!E144="","",PROVEEDORES!E144)</f>
        <v/>
      </c>
      <c r="E143" s="146" t="str">
        <f>IF(PROVEEDORES!F144="","",PROVEEDORES!F144)</f>
        <v/>
      </c>
      <c r="F143" s="146" t="str">
        <f>IF(PROVEEDORES!D144="","",PROVEEDORES!D144)</f>
        <v/>
      </c>
      <c r="G143" s="159">
        <f>SUMIF('EG-AGO'!$F$18:$F$516,PROVEEDORES!$D144,'EG-AGO'!P$18:P$516)</f>
        <v>0</v>
      </c>
      <c r="H143" s="159">
        <f>SUMIF('EG-AGO'!$F$18:$F$516,PROVEEDORES!$D144,'EG-AGO'!Q$18:Q$516)</f>
        <v>0</v>
      </c>
      <c r="I143" s="159">
        <f>SUMIF('EG-AGO'!$F$18:$F$516,PROVEEDORES!$D144,'EG-AGO'!R$18:R$516)</f>
        <v>0</v>
      </c>
      <c r="J143" s="159">
        <f>SUMIF('EG-AGO'!$F$18:$F$516,PROVEEDORES!$D144,'EG-AGO'!S$18:S$516)</f>
        <v>0</v>
      </c>
      <c r="K143" s="159" t="str">
        <f t="shared" si="4"/>
        <v/>
      </c>
      <c r="L143" s="146" t="str">
        <f>IF(PROVEEDORES!G144="","",PROVEEDORES!G144)</f>
        <v/>
      </c>
    </row>
    <row r="144" spans="3:12" ht="17.45" customHeight="1" x14ac:dyDescent="0.2">
      <c r="C144" s="158">
        <f t="shared" si="5"/>
        <v>138</v>
      </c>
      <c r="D144" s="146" t="str">
        <f>IF(PROVEEDORES!E145="","",PROVEEDORES!E145)</f>
        <v/>
      </c>
      <c r="E144" s="146" t="str">
        <f>IF(PROVEEDORES!F145="","",PROVEEDORES!F145)</f>
        <v/>
      </c>
      <c r="F144" s="146" t="str">
        <f>IF(PROVEEDORES!D145="","",PROVEEDORES!D145)</f>
        <v/>
      </c>
      <c r="G144" s="159">
        <f>SUMIF('EG-AGO'!$F$18:$F$516,PROVEEDORES!$D145,'EG-AGO'!P$18:P$516)</f>
        <v>0</v>
      </c>
      <c r="H144" s="159">
        <f>SUMIF('EG-AGO'!$F$18:$F$516,PROVEEDORES!$D145,'EG-AGO'!Q$18:Q$516)</f>
        <v>0</v>
      </c>
      <c r="I144" s="159">
        <f>SUMIF('EG-AGO'!$F$18:$F$516,PROVEEDORES!$D145,'EG-AGO'!R$18:R$516)</f>
        <v>0</v>
      </c>
      <c r="J144" s="159">
        <f>SUMIF('EG-AGO'!$F$18:$F$516,PROVEEDORES!$D145,'EG-AGO'!S$18:S$516)</f>
        <v>0</v>
      </c>
      <c r="K144" s="159" t="str">
        <f t="shared" si="4"/>
        <v/>
      </c>
      <c r="L144" s="146" t="str">
        <f>IF(PROVEEDORES!G145="","",PROVEEDORES!G145)</f>
        <v/>
      </c>
    </row>
    <row r="145" spans="3:12" ht="17.45" customHeight="1" x14ac:dyDescent="0.2">
      <c r="C145" s="158">
        <f t="shared" si="5"/>
        <v>139</v>
      </c>
      <c r="D145" s="146" t="str">
        <f>IF(PROVEEDORES!E146="","",PROVEEDORES!E146)</f>
        <v/>
      </c>
      <c r="E145" s="146" t="str">
        <f>IF(PROVEEDORES!F146="","",PROVEEDORES!F146)</f>
        <v/>
      </c>
      <c r="F145" s="146" t="str">
        <f>IF(PROVEEDORES!D146="","",PROVEEDORES!D146)</f>
        <v/>
      </c>
      <c r="G145" s="159">
        <f>SUMIF('EG-AGO'!$F$18:$F$516,PROVEEDORES!$D146,'EG-AGO'!P$18:P$516)</f>
        <v>0</v>
      </c>
      <c r="H145" s="159">
        <f>SUMIF('EG-AGO'!$F$18:$F$516,PROVEEDORES!$D146,'EG-AGO'!Q$18:Q$516)</f>
        <v>0</v>
      </c>
      <c r="I145" s="159">
        <f>SUMIF('EG-AGO'!$F$18:$F$516,PROVEEDORES!$D146,'EG-AGO'!R$18:R$516)</f>
        <v>0</v>
      </c>
      <c r="J145" s="159">
        <f>SUMIF('EG-AGO'!$F$18:$F$516,PROVEEDORES!$D146,'EG-AGO'!S$18:S$516)</f>
        <v>0</v>
      </c>
      <c r="K145" s="159" t="str">
        <f t="shared" si="4"/>
        <v/>
      </c>
      <c r="L145" s="146" t="str">
        <f>IF(PROVEEDORES!G146="","",PROVEEDORES!G146)</f>
        <v/>
      </c>
    </row>
    <row r="146" spans="3:12" ht="17.45" customHeight="1" x14ac:dyDescent="0.2">
      <c r="C146" s="158">
        <f t="shared" si="5"/>
        <v>140</v>
      </c>
      <c r="D146" s="146" t="str">
        <f>IF(PROVEEDORES!E147="","",PROVEEDORES!E147)</f>
        <v/>
      </c>
      <c r="E146" s="146" t="str">
        <f>IF(PROVEEDORES!F147="","",PROVEEDORES!F147)</f>
        <v/>
      </c>
      <c r="F146" s="146" t="str">
        <f>IF(PROVEEDORES!D147="","",PROVEEDORES!D147)</f>
        <v/>
      </c>
      <c r="G146" s="159">
        <f>SUMIF('EG-AGO'!$F$18:$F$516,PROVEEDORES!$D147,'EG-AGO'!P$18:P$516)</f>
        <v>0</v>
      </c>
      <c r="H146" s="159">
        <f>SUMIF('EG-AGO'!$F$18:$F$516,PROVEEDORES!$D147,'EG-AGO'!Q$18:Q$516)</f>
        <v>0</v>
      </c>
      <c r="I146" s="159">
        <f>SUMIF('EG-AGO'!$F$18:$F$516,PROVEEDORES!$D147,'EG-AGO'!R$18:R$516)</f>
        <v>0</v>
      </c>
      <c r="J146" s="159">
        <f>SUMIF('EG-AGO'!$F$18:$F$516,PROVEEDORES!$D147,'EG-AGO'!S$18:S$516)</f>
        <v>0</v>
      </c>
      <c r="K146" s="159" t="str">
        <f t="shared" si="4"/>
        <v/>
      </c>
      <c r="L146" s="146" t="str">
        <f>IF(PROVEEDORES!G147="","",PROVEEDORES!G147)</f>
        <v/>
      </c>
    </row>
    <row r="147" spans="3:12" ht="17.45" customHeight="1" x14ac:dyDescent="0.2">
      <c r="C147" s="158">
        <f t="shared" si="5"/>
        <v>141</v>
      </c>
      <c r="D147" s="146" t="str">
        <f>IF(PROVEEDORES!E148="","",PROVEEDORES!E148)</f>
        <v/>
      </c>
      <c r="E147" s="146" t="str">
        <f>IF(PROVEEDORES!F148="","",PROVEEDORES!F148)</f>
        <v/>
      </c>
      <c r="F147" s="146" t="str">
        <f>IF(PROVEEDORES!D148="","",PROVEEDORES!D148)</f>
        <v/>
      </c>
      <c r="G147" s="159">
        <f>SUMIF('EG-AGO'!$F$18:$F$516,PROVEEDORES!$D148,'EG-AGO'!P$18:P$516)</f>
        <v>0</v>
      </c>
      <c r="H147" s="159">
        <f>SUMIF('EG-AGO'!$F$18:$F$516,PROVEEDORES!$D148,'EG-AGO'!Q$18:Q$516)</f>
        <v>0</v>
      </c>
      <c r="I147" s="159">
        <f>SUMIF('EG-AGO'!$F$18:$F$516,PROVEEDORES!$D148,'EG-AGO'!R$18:R$516)</f>
        <v>0</v>
      </c>
      <c r="J147" s="159">
        <f>SUMIF('EG-AGO'!$F$18:$F$516,PROVEEDORES!$D148,'EG-AGO'!S$18:S$516)</f>
        <v>0</v>
      </c>
      <c r="K147" s="159" t="str">
        <f t="shared" si="4"/>
        <v/>
      </c>
      <c r="L147" s="146" t="str">
        <f>IF(PROVEEDORES!G148="","",PROVEEDORES!G148)</f>
        <v/>
      </c>
    </row>
    <row r="148" spans="3:12" ht="17.45" customHeight="1" x14ac:dyDescent="0.2">
      <c r="C148" s="158">
        <f t="shared" si="5"/>
        <v>142</v>
      </c>
      <c r="D148" s="146" t="str">
        <f>IF(PROVEEDORES!E149="","",PROVEEDORES!E149)</f>
        <v/>
      </c>
      <c r="E148" s="146" t="str">
        <f>IF(PROVEEDORES!F149="","",PROVEEDORES!F149)</f>
        <v/>
      </c>
      <c r="F148" s="146" t="str">
        <f>IF(PROVEEDORES!D149="","",PROVEEDORES!D149)</f>
        <v/>
      </c>
      <c r="G148" s="159">
        <f>SUMIF('EG-AGO'!$F$18:$F$516,PROVEEDORES!$D149,'EG-AGO'!P$18:P$516)</f>
        <v>0</v>
      </c>
      <c r="H148" s="159">
        <f>SUMIF('EG-AGO'!$F$18:$F$516,PROVEEDORES!$D149,'EG-AGO'!Q$18:Q$516)</f>
        <v>0</v>
      </c>
      <c r="I148" s="159">
        <f>SUMIF('EG-AGO'!$F$18:$F$516,PROVEEDORES!$D149,'EG-AGO'!R$18:R$516)</f>
        <v>0</v>
      </c>
      <c r="J148" s="159">
        <f>SUMIF('EG-AGO'!$F$18:$F$516,PROVEEDORES!$D149,'EG-AGO'!S$18:S$516)</f>
        <v>0</v>
      </c>
      <c r="K148" s="159" t="str">
        <f t="shared" si="4"/>
        <v/>
      </c>
      <c r="L148" s="146" t="str">
        <f>IF(PROVEEDORES!G149="","",PROVEEDORES!G149)</f>
        <v/>
      </c>
    </row>
    <row r="149" spans="3:12" ht="17.45" customHeight="1" x14ac:dyDescent="0.2">
      <c r="C149" s="158">
        <f t="shared" si="5"/>
        <v>143</v>
      </c>
      <c r="D149" s="146" t="str">
        <f>IF(PROVEEDORES!E150="","",PROVEEDORES!E150)</f>
        <v/>
      </c>
      <c r="E149" s="146" t="str">
        <f>IF(PROVEEDORES!F150="","",PROVEEDORES!F150)</f>
        <v/>
      </c>
      <c r="F149" s="146" t="str">
        <f>IF(PROVEEDORES!D150="","",PROVEEDORES!D150)</f>
        <v/>
      </c>
      <c r="G149" s="159">
        <f>SUMIF('EG-AGO'!$F$18:$F$516,PROVEEDORES!$D150,'EG-AGO'!P$18:P$516)</f>
        <v>0</v>
      </c>
      <c r="H149" s="159">
        <f>SUMIF('EG-AGO'!$F$18:$F$516,PROVEEDORES!$D150,'EG-AGO'!Q$18:Q$516)</f>
        <v>0</v>
      </c>
      <c r="I149" s="159">
        <f>SUMIF('EG-AGO'!$F$18:$F$516,PROVEEDORES!$D150,'EG-AGO'!R$18:R$516)</f>
        <v>0</v>
      </c>
      <c r="J149" s="159">
        <f>SUMIF('EG-AGO'!$F$18:$F$516,PROVEEDORES!$D150,'EG-AGO'!S$18:S$516)</f>
        <v>0</v>
      </c>
      <c r="K149" s="159" t="str">
        <f t="shared" si="4"/>
        <v/>
      </c>
      <c r="L149" s="146" t="str">
        <f>IF(PROVEEDORES!G150="","",PROVEEDORES!G150)</f>
        <v/>
      </c>
    </row>
    <row r="150" spans="3:12" ht="17.45" customHeight="1" x14ac:dyDescent="0.2">
      <c r="C150" s="158">
        <f t="shared" si="5"/>
        <v>144</v>
      </c>
      <c r="D150" s="146" t="str">
        <f>IF(PROVEEDORES!E151="","",PROVEEDORES!E151)</f>
        <v/>
      </c>
      <c r="E150" s="146" t="str">
        <f>IF(PROVEEDORES!F151="","",PROVEEDORES!F151)</f>
        <v/>
      </c>
      <c r="F150" s="146" t="str">
        <f>IF(PROVEEDORES!D151="","",PROVEEDORES!D151)</f>
        <v/>
      </c>
      <c r="G150" s="159">
        <f>SUMIF('EG-AGO'!$F$18:$F$516,PROVEEDORES!$D151,'EG-AGO'!P$18:P$516)</f>
        <v>0</v>
      </c>
      <c r="H150" s="159">
        <f>SUMIF('EG-AGO'!$F$18:$F$516,PROVEEDORES!$D151,'EG-AGO'!Q$18:Q$516)</f>
        <v>0</v>
      </c>
      <c r="I150" s="159">
        <f>SUMIF('EG-AGO'!$F$18:$F$516,PROVEEDORES!$D151,'EG-AGO'!R$18:R$516)</f>
        <v>0</v>
      </c>
      <c r="J150" s="159">
        <f>SUMIF('EG-AGO'!$F$18:$F$516,PROVEEDORES!$D151,'EG-AGO'!S$18:S$516)</f>
        <v>0</v>
      </c>
      <c r="K150" s="159" t="str">
        <f t="shared" si="4"/>
        <v/>
      </c>
      <c r="L150" s="146" t="str">
        <f>IF(PROVEEDORES!G151="","",PROVEEDORES!G151)</f>
        <v/>
      </c>
    </row>
    <row r="151" spans="3:12" ht="17.45" customHeight="1" x14ac:dyDescent="0.2">
      <c r="C151" s="158">
        <f t="shared" si="5"/>
        <v>145</v>
      </c>
      <c r="D151" s="146" t="str">
        <f>IF(PROVEEDORES!E152="","",PROVEEDORES!E152)</f>
        <v/>
      </c>
      <c r="E151" s="146" t="str">
        <f>IF(PROVEEDORES!F152="","",PROVEEDORES!F152)</f>
        <v/>
      </c>
      <c r="F151" s="146" t="str">
        <f>IF(PROVEEDORES!D152="","",PROVEEDORES!D152)</f>
        <v/>
      </c>
      <c r="G151" s="159">
        <f>SUMIF('EG-AGO'!$F$18:$F$516,PROVEEDORES!$D152,'EG-AGO'!P$18:P$516)</f>
        <v>0</v>
      </c>
      <c r="H151" s="159">
        <f>SUMIF('EG-AGO'!$F$18:$F$516,PROVEEDORES!$D152,'EG-AGO'!Q$18:Q$516)</f>
        <v>0</v>
      </c>
      <c r="I151" s="159">
        <f>SUMIF('EG-AGO'!$F$18:$F$516,PROVEEDORES!$D152,'EG-AGO'!R$18:R$516)</f>
        <v>0</v>
      </c>
      <c r="J151" s="159">
        <f>SUMIF('EG-AGO'!$F$18:$F$516,PROVEEDORES!$D152,'EG-AGO'!S$18:S$516)</f>
        <v>0</v>
      </c>
      <c r="K151" s="159" t="str">
        <f t="shared" si="4"/>
        <v/>
      </c>
      <c r="L151" s="146" t="str">
        <f>IF(PROVEEDORES!G152="","",PROVEEDORES!G152)</f>
        <v/>
      </c>
    </row>
    <row r="152" spans="3:12" ht="17.45" customHeight="1" x14ac:dyDescent="0.2">
      <c r="C152" s="158">
        <f t="shared" si="5"/>
        <v>146</v>
      </c>
      <c r="D152" s="146" t="str">
        <f>IF(PROVEEDORES!E153="","",PROVEEDORES!E153)</f>
        <v/>
      </c>
      <c r="E152" s="146" t="str">
        <f>IF(PROVEEDORES!F153="","",PROVEEDORES!F153)</f>
        <v/>
      </c>
      <c r="F152" s="146" t="str">
        <f>IF(PROVEEDORES!D153="","",PROVEEDORES!D153)</f>
        <v/>
      </c>
      <c r="G152" s="159">
        <f>SUMIF('EG-AGO'!$F$18:$F$516,PROVEEDORES!$D153,'EG-AGO'!P$18:P$516)</f>
        <v>0</v>
      </c>
      <c r="H152" s="159">
        <f>SUMIF('EG-AGO'!$F$18:$F$516,PROVEEDORES!$D153,'EG-AGO'!Q$18:Q$516)</f>
        <v>0</v>
      </c>
      <c r="I152" s="159">
        <f>SUMIF('EG-AGO'!$F$18:$F$516,PROVEEDORES!$D153,'EG-AGO'!R$18:R$516)</f>
        <v>0</v>
      </c>
      <c r="J152" s="159">
        <f>SUMIF('EG-AGO'!$F$18:$F$516,PROVEEDORES!$D153,'EG-AGO'!S$18:S$516)</f>
        <v>0</v>
      </c>
      <c r="K152" s="159" t="str">
        <f t="shared" si="4"/>
        <v/>
      </c>
      <c r="L152" s="146" t="str">
        <f>IF(PROVEEDORES!G153="","",PROVEEDORES!G153)</f>
        <v/>
      </c>
    </row>
    <row r="153" spans="3:12" ht="17.45" customHeight="1" x14ac:dyDescent="0.2">
      <c r="C153" s="158">
        <f t="shared" si="5"/>
        <v>147</v>
      </c>
      <c r="D153" s="146" t="str">
        <f>IF(PROVEEDORES!E154="","",PROVEEDORES!E154)</f>
        <v/>
      </c>
      <c r="E153" s="146" t="str">
        <f>IF(PROVEEDORES!F154="","",PROVEEDORES!F154)</f>
        <v/>
      </c>
      <c r="F153" s="146" t="str">
        <f>IF(PROVEEDORES!D154="","",PROVEEDORES!D154)</f>
        <v/>
      </c>
      <c r="G153" s="159">
        <f>SUMIF('EG-AGO'!$F$18:$F$516,PROVEEDORES!$D154,'EG-AGO'!P$18:P$516)</f>
        <v>0</v>
      </c>
      <c r="H153" s="159">
        <f>SUMIF('EG-AGO'!$F$18:$F$516,PROVEEDORES!$D154,'EG-AGO'!Q$18:Q$516)</f>
        <v>0</v>
      </c>
      <c r="I153" s="159">
        <f>SUMIF('EG-AGO'!$F$18:$F$516,PROVEEDORES!$D154,'EG-AGO'!R$18:R$516)</f>
        <v>0</v>
      </c>
      <c r="J153" s="159">
        <f>SUMIF('EG-AGO'!$F$18:$F$516,PROVEEDORES!$D154,'EG-AGO'!S$18:S$516)</f>
        <v>0</v>
      </c>
      <c r="K153" s="159" t="str">
        <f t="shared" si="4"/>
        <v/>
      </c>
      <c r="L153" s="146" t="str">
        <f>IF(PROVEEDORES!G154="","",PROVEEDORES!G154)</f>
        <v/>
      </c>
    </row>
    <row r="154" spans="3:12" ht="17.45" customHeight="1" x14ac:dyDescent="0.2">
      <c r="C154" s="158">
        <f t="shared" si="5"/>
        <v>148</v>
      </c>
      <c r="D154" s="146" t="str">
        <f>IF(PROVEEDORES!E155="","",PROVEEDORES!E155)</f>
        <v/>
      </c>
      <c r="E154" s="146" t="str">
        <f>IF(PROVEEDORES!F155="","",PROVEEDORES!F155)</f>
        <v/>
      </c>
      <c r="F154" s="146" t="str">
        <f>IF(PROVEEDORES!D155="","",PROVEEDORES!D155)</f>
        <v/>
      </c>
      <c r="G154" s="159">
        <f>SUMIF('EG-AGO'!$F$18:$F$516,PROVEEDORES!$D155,'EG-AGO'!P$18:P$516)</f>
        <v>0</v>
      </c>
      <c r="H154" s="159">
        <f>SUMIF('EG-AGO'!$F$18:$F$516,PROVEEDORES!$D155,'EG-AGO'!Q$18:Q$516)</f>
        <v>0</v>
      </c>
      <c r="I154" s="159">
        <f>SUMIF('EG-AGO'!$F$18:$F$516,PROVEEDORES!$D155,'EG-AGO'!R$18:R$516)</f>
        <v>0</v>
      </c>
      <c r="J154" s="159">
        <f>SUMIF('EG-AGO'!$F$18:$F$516,PROVEEDORES!$D155,'EG-AGO'!S$18:S$516)</f>
        <v>0</v>
      </c>
      <c r="K154" s="159" t="str">
        <f t="shared" si="4"/>
        <v/>
      </c>
      <c r="L154" s="146" t="str">
        <f>IF(PROVEEDORES!G155="","",PROVEEDORES!G155)</f>
        <v/>
      </c>
    </row>
    <row r="155" spans="3:12" ht="17.45" customHeight="1" x14ac:dyDescent="0.2">
      <c r="C155" s="158">
        <f t="shared" si="5"/>
        <v>149</v>
      </c>
      <c r="D155" s="146" t="str">
        <f>IF(PROVEEDORES!E156="","",PROVEEDORES!E156)</f>
        <v/>
      </c>
      <c r="E155" s="146" t="str">
        <f>IF(PROVEEDORES!F156="","",PROVEEDORES!F156)</f>
        <v/>
      </c>
      <c r="F155" s="146" t="str">
        <f>IF(PROVEEDORES!D156="","",PROVEEDORES!D156)</f>
        <v/>
      </c>
      <c r="G155" s="159">
        <f>SUMIF('EG-AGO'!$F$18:$F$516,PROVEEDORES!$D156,'EG-AGO'!P$18:P$516)</f>
        <v>0</v>
      </c>
      <c r="H155" s="159">
        <f>SUMIF('EG-AGO'!$F$18:$F$516,PROVEEDORES!$D156,'EG-AGO'!Q$18:Q$516)</f>
        <v>0</v>
      </c>
      <c r="I155" s="159">
        <f>SUMIF('EG-AGO'!$F$18:$F$516,PROVEEDORES!$D156,'EG-AGO'!R$18:R$516)</f>
        <v>0</v>
      </c>
      <c r="J155" s="159">
        <f>SUMIF('EG-AGO'!$F$18:$F$516,PROVEEDORES!$D156,'EG-AGO'!S$18:S$516)</f>
        <v>0</v>
      </c>
      <c r="K155" s="159" t="str">
        <f t="shared" si="4"/>
        <v/>
      </c>
      <c r="L155" s="146" t="str">
        <f>IF(PROVEEDORES!G156="","",PROVEEDORES!G156)</f>
        <v/>
      </c>
    </row>
    <row r="156" spans="3:12" ht="17.45" customHeight="1" x14ac:dyDescent="0.2">
      <c r="C156" s="158">
        <f t="shared" si="5"/>
        <v>150</v>
      </c>
      <c r="D156" s="146" t="str">
        <f>IF(PROVEEDORES!E157="","",PROVEEDORES!E157)</f>
        <v/>
      </c>
      <c r="E156" s="146" t="str">
        <f>IF(PROVEEDORES!F157="","",PROVEEDORES!F157)</f>
        <v/>
      </c>
      <c r="F156" s="146" t="str">
        <f>IF(PROVEEDORES!D157="","",PROVEEDORES!D157)</f>
        <v/>
      </c>
      <c r="G156" s="159">
        <f>SUMIF('EG-AGO'!$F$18:$F$516,PROVEEDORES!$D157,'EG-AGO'!P$18:P$516)</f>
        <v>0</v>
      </c>
      <c r="H156" s="159">
        <f>SUMIF('EG-AGO'!$F$18:$F$516,PROVEEDORES!$D157,'EG-AGO'!Q$18:Q$516)</f>
        <v>0</v>
      </c>
      <c r="I156" s="159">
        <f>SUMIF('EG-AGO'!$F$18:$F$516,PROVEEDORES!$D157,'EG-AGO'!R$18:R$516)</f>
        <v>0</v>
      </c>
      <c r="J156" s="159">
        <f>SUMIF('EG-AGO'!$F$18:$F$516,PROVEEDORES!$D157,'EG-AGO'!S$18:S$516)</f>
        <v>0</v>
      </c>
      <c r="K156" s="159" t="str">
        <f t="shared" si="4"/>
        <v/>
      </c>
      <c r="L156" s="146" t="str">
        <f>IF(PROVEEDORES!G157="","",PROVEEDORES!G157)</f>
        <v/>
      </c>
    </row>
    <row r="157" spans="3:12" ht="17.45" customHeight="1" x14ac:dyDescent="0.2">
      <c r="C157" s="158">
        <f t="shared" si="5"/>
        <v>151</v>
      </c>
      <c r="D157" s="146" t="str">
        <f>IF(PROVEEDORES!E158="","",PROVEEDORES!E158)</f>
        <v/>
      </c>
      <c r="E157" s="146" t="str">
        <f>IF(PROVEEDORES!F158="","",PROVEEDORES!F158)</f>
        <v/>
      </c>
      <c r="F157" s="146" t="str">
        <f>IF(PROVEEDORES!D158="","",PROVEEDORES!D158)</f>
        <v/>
      </c>
      <c r="G157" s="159">
        <f>SUMIF('EG-AGO'!$F$18:$F$516,PROVEEDORES!$D158,'EG-AGO'!P$18:P$516)</f>
        <v>0</v>
      </c>
      <c r="H157" s="159">
        <f>SUMIF('EG-AGO'!$F$18:$F$516,PROVEEDORES!$D158,'EG-AGO'!Q$18:Q$516)</f>
        <v>0</v>
      </c>
      <c r="I157" s="159">
        <f>SUMIF('EG-AGO'!$F$18:$F$516,PROVEEDORES!$D158,'EG-AGO'!R$18:R$516)</f>
        <v>0</v>
      </c>
      <c r="J157" s="159">
        <f>SUMIF('EG-AGO'!$F$18:$F$516,PROVEEDORES!$D158,'EG-AGO'!S$18:S$516)</f>
        <v>0</v>
      </c>
      <c r="K157" s="159" t="str">
        <f t="shared" si="4"/>
        <v/>
      </c>
      <c r="L157" s="146" t="str">
        <f>IF(PROVEEDORES!G158="","",PROVEEDORES!G158)</f>
        <v/>
      </c>
    </row>
    <row r="158" spans="3:12" ht="17.45" customHeight="1" x14ac:dyDescent="0.2">
      <c r="C158" s="158">
        <f t="shared" si="5"/>
        <v>152</v>
      </c>
      <c r="D158" s="146" t="str">
        <f>IF(PROVEEDORES!E159="","",PROVEEDORES!E159)</f>
        <v/>
      </c>
      <c r="E158" s="146" t="str">
        <f>IF(PROVEEDORES!F159="","",PROVEEDORES!F159)</f>
        <v/>
      </c>
      <c r="F158" s="146" t="str">
        <f>IF(PROVEEDORES!D159="","",PROVEEDORES!D159)</f>
        <v/>
      </c>
      <c r="G158" s="159">
        <f>SUMIF('EG-AGO'!$F$18:$F$516,PROVEEDORES!$D159,'EG-AGO'!P$18:P$516)</f>
        <v>0</v>
      </c>
      <c r="H158" s="159">
        <f>SUMIF('EG-AGO'!$F$18:$F$516,PROVEEDORES!$D159,'EG-AGO'!Q$18:Q$516)</f>
        <v>0</v>
      </c>
      <c r="I158" s="159">
        <f>SUMIF('EG-AGO'!$F$18:$F$516,PROVEEDORES!$D159,'EG-AGO'!R$18:R$516)</f>
        <v>0</v>
      </c>
      <c r="J158" s="159">
        <f>SUMIF('EG-AGO'!$F$18:$F$516,PROVEEDORES!$D159,'EG-AGO'!S$18:S$516)</f>
        <v>0</v>
      </c>
      <c r="K158" s="159" t="str">
        <f t="shared" si="4"/>
        <v/>
      </c>
      <c r="L158" s="146" t="str">
        <f>IF(PROVEEDORES!G159="","",PROVEEDORES!G159)</f>
        <v/>
      </c>
    </row>
    <row r="159" spans="3:12" ht="17.45" customHeight="1" x14ac:dyDescent="0.2">
      <c r="C159" s="158">
        <f t="shared" si="5"/>
        <v>153</v>
      </c>
      <c r="D159" s="146" t="str">
        <f>IF(PROVEEDORES!E160="","",PROVEEDORES!E160)</f>
        <v/>
      </c>
      <c r="E159" s="146" t="str">
        <f>IF(PROVEEDORES!F160="","",PROVEEDORES!F160)</f>
        <v/>
      </c>
      <c r="F159" s="146" t="str">
        <f>IF(PROVEEDORES!D160="","",PROVEEDORES!D160)</f>
        <v/>
      </c>
      <c r="G159" s="159">
        <f>SUMIF('EG-AGO'!$F$18:$F$516,PROVEEDORES!$D160,'EG-AGO'!P$18:P$516)</f>
        <v>0</v>
      </c>
      <c r="H159" s="159">
        <f>SUMIF('EG-AGO'!$F$18:$F$516,PROVEEDORES!$D160,'EG-AGO'!Q$18:Q$516)</f>
        <v>0</v>
      </c>
      <c r="I159" s="159">
        <f>SUMIF('EG-AGO'!$F$18:$F$516,PROVEEDORES!$D160,'EG-AGO'!R$18:R$516)</f>
        <v>0</v>
      </c>
      <c r="J159" s="159">
        <f>SUMIF('EG-AGO'!$F$18:$F$516,PROVEEDORES!$D160,'EG-AGO'!S$18:S$516)</f>
        <v>0</v>
      </c>
      <c r="K159" s="159" t="str">
        <f t="shared" si="4"/>
        <v/>
      </c>
      <c r="L159" s="146" t="str">
        <f>IF(PROVEEDORES!G160="","",PROVEEDORES!G160)</f>
        <v/>
      </c>
    </row>
    <row r="160" spans="3:12" ht="17.45" customHeight="1" x14ac:dyDescent="0.2">
      <c r="C160" s="158">
        <f t="shared" si="5"/>
        <v>154</v>
      </c>
      <c r="D160" s="146" t="str">
        <f>IF(PROVEEDORES!E161="","",PROVEEDORES!E161)</f>
        <v/>
      </c>
      <c r="E160" s="146" t="str">
        <f>IF(PROVEEDORES!F161="","",PROVEEDORES!F161)</f>
        <v/>
      </c>
      <c r="F160" s="146" t="str">
        <f>IF(PROVEEDORES!D161="","",PROVEEDORES!D161)</f>
        <v/>
      </c>
      <c r="G160" s="159">
        <f>SUMIF('EG-AGO'!$F$18:$F$516,PROVEEDORES!$D161,'EG-AGO'!P$18:P$516)</f>
        <v>0</v>
      </c>
      <c r="H160" s="159">
        <f>SUMIF('EG-AGO'!$F$18:$F$516,PROVEEDORES!$D161,'EG-AGO'!Q$18:Q$516)</f>
        <v>0</v>
      </c>
      <c r="I160" s="159">
        <f>SUMIF('EG-AGO'!$F$18:$F$516,PROVEEDORES!$D161,'EG-AGO'!R$18:R$516)</f>
        <v>0</v>
      </c>
      <c r="J160" s="159">
        <f>SUMIF('EG-AGO'!$F$18:$F$516,PROVEEDORES!$D161,'EG-AGO'!S$18:S$516)</f>
        <v>0</v>
      </c>
      <c r="K160" s="159" t="str">
        <f t="shared" si="4"/>
        <v/>
      </c>
      <c r="L160" s="146" t="str">
        <f>IF(PROVEEDORES!G161="","",PROVEEDORES!G161)</f>
        <v/>
      </c>
    </row>
    <row r="161" spans="3:12" ht="17.45" customHeight="1" x14ac:dyDescent="0.2">
      <c r="C161" s="158">
        <f t="shared" si="5"/>
        <v>155</v>
      </c>
      <c r="D161" s="146" t="str">
        <f>IF(PROVEEDORES!E162="","",PROVEEDORES!E162)</f>
        <v/>
      </c>
      <c r="E161" s="146" t="str">
        <f>IF(PROVEEDORES!F162="","",PROVEEDORES!F162)</f>
        <v/>
      </c>
      <c r="F161" s="146" t="str">
        <f>IF(PROVEEDORES!D162="","",PROVEEDORES!D162)</f>
        <v/>
      </c>
      <c r="G161" s="159">
        <f>SUMIF('EG-AGO'!$F$18:$F$516,PROVEEDORES!$D162,'EG-AGO'!P$18:P$516)</f>
        <v>0</v>
      </c>
      <c r="H161" s="159">
        <f>SUMIF('EG-AGO'!$F$18:$F$516,PROVEEDORES!$D162,'EG-AGO'!Q$18:Q$516)</f>
        <v>0</v>
      </c>
      <c r="I161" s="159">
        <f>SUMIF('EG-AGO'!$F$18:$F$516,PROVEEDORES!$D162,'EG-AGO'!R$18:R$516)</f>
        <v>0</v>
      </c>
      <c r="J161" s="159">
        <f>SUMIF('EG-AGO'!$F$18:$F$516,PROVEEDORES!$D162,'EG-AGO'!S$18:S$516)</f>
        <v>0</v>
      </c>
      <c r="K161" s="159" t="str">
        <f t="shared" si="4"/>
        <v/>
      </c>
      <c r="L161" s="146" t="str">
        <f>IF(PROVEEDORES!G162="","",PROVEEDORES!G162)</f>
        <v/>
      </c>
    </row>
    <row r="162" spans="3:12" ht="17.45" customHeight="1" x14ac:dyDescent="0.2">
      <c r="C162" s="158">
        <f t="shared" si="5"/>
        <v>156</v>
      </c>
      <c r="D162" s="146" t="str">
        <f>IF(PROVEEDORES!E163="","",PROVEEDORES!E163)</f>
        <v/>
      </c>
      <c r="E162" s="146" t="str">
        <f>IF(PROVEEDORES!F163="","",PROVEEDORES!F163)</f>
        <v/>
      </c>
      <c r="F162" s="146" t="str">
        <f>IF(PROVEEDORES!D163="","",PROVEEDORES!D163)</f>
        <v/>
      </c>
      <c r="G162" s="159">
        <f>SUMIF('EG-AGO'!$F$18:$F$516,PROVEEDORES!$D163,'EG-AGO'!P$18:P$516)</f>
        <v>0</v>
      </c>
      <c r="H162" s="159">
        <f>SUMIF('EG-AGO'!$F$18:$F$516,PROVEEDORES!$D163,'EG-AGO'!Q$18:Q$516)</f>
        <v>0</v>
      </c>
      <c r="I162" s="159">
        <f>SUMIF('EG-AGO'!$F$18:$F$516,PROVEEDORES!$D163,'EG-AGO'!R$18:R$516)</f>
        <v>0</v>
      </c>
      <c r="J162" s="159">
        <f>SUMIF('EG-AGO'!$F$18:$F$516,PROVEEDORES!$D163,'EG-AGO'!S$18:S$516)</f>
        <v>0</v>
      </c>
      <c r="K162" s="159" t="str">
        <f t="shared" si="4"/>
        <v/>
      </c>
      <c r="L162" s="146" t="str">
        <f>IF(PROVEEDORES!G163="","",PROVEEDORES!G163)</f>
        <v/>
      </c>
    </row>
    <row r="163" spans="3:12" ht="17.45" customHeight="1" x14ac:dyDescent="0.2">
      <c r="C163" s="158">
        <f t="shared" si="5"/>
        <v>157</v>
      </c>
      <c r="D163" s="146" t="str">
        <f>IF(PROVEEDORES!E164="","",PROVEEDORES!E164)</f>
        <v/>
      </c>
      <c r="E163" s="146" t="str">
        <f>IF(PROVEEDORES!F164="","",PROVEEDORES!F164)</f>
        <v/>
      </c>
      <c r="F163" s="146" t="str">
        <f>IF(PROVEEDORES!D164="","",PROVEEDORES!D164)</f>
        <v/>
      </c>
      <c r="G163" s="159">
        <f>SUMIF('EG-AGO'!$F$18:$F$516,PROVEEDORES!$D164,'EG-AGO'!P$18:P$516)</f>
        <v>0</v>
      </c>
      <c r="H163" s="159">
        <f>SUMIF('EG-AGO'!$F$18:$F$516,PROVEEDORES!$D164,'EG-AGO'!Q$18:Q$516)</f>
        <v>0</v>
      </c>
      <c r="I163" s="159">
        <f>SUMIF('EG-AGO'!$F$18:$F$516,PROVEEDORES!$D164,'EG-AGO'!R$18:R$516)</f>
        <v>0</v>
      </c>
      <c r="J163" s="159">
        <f>SUMIF('EG-AGO'!$F$18:$F$516,PROVEEDORES!$D164,'EG-AGO'!S$18:S$516)</f>
        <v>0</v>
      </c>
      <c r="K163" s="159" t="str">
        <f t="shared" si="4"/>
        <v/>
      </c>
      <c r="L163" s="146" t="str">
        <f>IF(PROVEEDORES!G164="","",PROVEEDORES!G164)</f>
        <v/>
      </c>
    </row>
    <row r="164" spans="3:12" ht="17.45" customHeight="1" x14ac:dyDescent="0.2">
      <c r="C164" s="158">
        <f t="shared" si="5"/>
        <v>158</v>
      </c>
      <c r="D164" s="146" t="str">
        <f>IF(PROVEEDORES!E165="","",PROVEEDORES!E165)</f>
        <v/>
      </c>
      <c r="E164" s="146" t="str">
        <f>IF(PROVEEDORES!F165="","",PROVEEDORES!F165)</f>
        <v/>
      </c>
      <c r="F164" s="146" t="str">
        <f>IF(PROVEEDORES!D165="","",PROVEEDORES!D165)</f>
        <v/>
      </c>
      <c r="G164" s="159">
        <f>SUMIF('EG-AGO'!$F$18:$F$516,PROVEEDORES!$D165,'EG-AGO'!P$18:P$516)</f>
        <v>0</v>
      </c>
      <c r="H164" s="159">
        <f>SUMIF('EG-AGO'!$F$18:$F$516,PROVEEDORES!$D165,'EG-AGO'!Q$18:Q$516)</f>
        <v>0</v>
      </c>
      <c r="I164" s="159">
        <f>SUMIF('EG-AGO'!$F$18:$F$516,PROVEEDORES!$D165,'EG-AGO'!R$18:R$516)</f>
        <v>0</v>
      </c>
      <c r="J164" s="159">
        <f>SUMIF('EG-AGO'!$F$18:$F$516,PROVEEDORES!$D165,'EG-AGO'!S$18:S$516)</f>
        <v>0</v>
      </c>
      <c r="K164" s="159" t="str">
        <f t="shared" si="4"/>
        <v/>
      </c>
      <c r="L164" s="146" t="str">
        <f>IF(PROVEEDORES!G165="","",PROVEEDORES!G165)</f>
        <v/>
      </c>
    </row>
    <row r="165" spans="3:12" ht="17.45" customHeight="1" x14ac:dyDescent="0.2">
      <c r="C165" s="158">
        <f t="shared" si="5"/>
        <v>159</v>
      </c>
      <c r="D165" s="146" t="str">
        <f>IF(PROVEEDORES!E166="","",PROVEEDORES!E166)</f>
        <v/>
      </c>
      <c r="E165" s="146" t="str">
        <f>IF(PROVEEDORES!F166="","",PROVEEDORES!F166)</f>
        <v/>
      </c>
      <c r="F165" s="146" t="str">
        <f>IF(PROVEEDORES!D166="","",PROVEEDORES!D166)</f>
        <v/>
      </c>
      <c r="G165" s="159">
        <f>SUMIF('EG-AGO'!$F$18:$F$516,PROVEEDORES!$D166,'EG-AGO'!P$18:P$516)</f>
        <v>0</v>
      </c>
      <c r="H165" s="159">
        <f>SUMIF('EG-AGO'!$F$18:$F$516,PROVEEDORES!$D166,'EG-AGO'!Q$18:Q$516)</f>
        <v>0</v>
      </c>
      <c r="I165" s="159">
        <f>SUMIF('EG-AGO'!$F$18:$F$516,PROVEEDORES!$D166,'EG-AGO'!R$18:R$516)</f>
        <v>0</v>
      </c>
      <c r="J165" s="159">
        <f>SUMIF('EG-AGO'!$F$18:$F$516,PROVEEDORES!$D166,'EG-AGO'!S$18:S$516)</f>
        <v>0</v>
      </c>
      <c r="K165" s="159" t="str">
        <f t="shared" si="4"/>
        <v/>
      </c>
      <c r="L165" s="146" t="str">
        <f>IF(PROVEEDORES!G166="","",PROVEEDORES!G166)</f>
        <v/>
      </c>
    </row>
    <row r="166" spans="3:12" ht="17.45" customHeight="1" x14ac:dyDescent="0.2">
      <c r="C166" s="158">
        <f t="shared" si="5"/>
        <v>160</v>
      </c>
      <c r="D166" s="146" t="str">
        <f>IF(PROVEEDORES!E167="","",PROVEEDORES!E167)</f>
        <v/>
      </c>
      <c r="E166" s="146" t="str">
        <f>IF(PROVEEDORES!F167="","",PROVEEDORES!F167)</f>
        <v/>
      </c>
      <c r="F166" s="146" t="str">
        <f>IF(PROVEEDORES!D167="","",PROVEEDORES!D167)</f>
        <v/>
      </c>
      <c r="G166" s="159">
        <f>SUMIF('EG-AGO'!$F$18:$F$516,PROVEEDORES!$D167,'EG-AGO'!P$18:P$516)</f>
        <v>0</v>
      </c>
      <c r="H166" s="159">
        <f>SUMIF('EG-AGO'!$F$18:$F$516,PROVEEDORES!$D167,'EG-AGO'!Q$18:Q$516)</f>
        <v>0</v>
      </c>
      <c r="I166" s="159">
        <f>SUMIF('EG-AGO'!$F$18:$F$516,PROVEEDORES!$D167,'EG-AGO'!R$18:R$516)</f>
        <v>0</v>
      </c>
      <c r="J166" s="159">
        <f>SUMIF('EG-AGO'!$F$18:$F$516,PROVEEDORES!$D167,'EG-AGO'!S$18:S$516)</f>
        <v>0</v>
      </c>
      <c r="K166" s="159" t="str">
        <f t="shared" si="4"/>
        <v/>
      </c>
      <c r="L166" s="146" t="str">
        <f>IF(PROVEEDORES!G167="","",PROVEEDORES!G167)</f>
        <v/>
      </c>
    </row>
    <row r="167" spans="3:12" ht="17.45" customHeight="1" x14ac:dyDescent="0.2">
      <c r="C167" s="158">
        <f t="shared" si="5"/>
        <v>161</v>
      </c>
      <c r="D167" s="146" t="str">
        <f>IF(PROVEEDORES!E168="","",PROVEEDORES!E168)</f>
        <v/>
      </c>
      <c r="E167" s="146" t="str">
        <f>IF(PROVEEDORES!F168="","",PROVEEDORES!F168)</f>
        <v/>
      </c>
      <c r="F167" s="146" t="str">
        <f>IF(PROVEEDORES!D168="","",PROVEEDORES!D168)</f>
        <v/>
      </c>
      <c r="G167" s="159">
        <f>SUMIF('EG-AGO'!$F$18:$F$516,PROVEEDORES!$D168,'EG-AGO'!P$18:P$516)</f>
        <v>0</v>
      </c>
      <c r="H167" s="159">
        <f>SUMIF('EG-AGO'!$F$18:$F$516,PROVEEDORES!$D168,'EG-AGO'!Q$18:Q$516)</f>
        <v>0</v>
      </c>
      <c r="I167" s="159">
        <f>SUMIF('EG-AGO'!$F$18:$F$516,PROVEEDORES!$D168,'EG-AGO'!R$18:R$516)</f>
        <v>0</v>
      </c>
      <c r="J167" s="159">
        <f>SUMIF('EG-AGO'!$F$18:$F$516,PROVEEDORES!$D168,'EG-AGO'!S$18:S$516)</f>
        <v>0</v>
      </c>
      <c r="K167" s="159" t="str">
        <f t="shared" si="4"/>
        <v/>
      </c>
      <c r="L167" s="146" t="str">
        <f>IF(PROVEEDORES!G168="","",PROVEEDORES!G168)</f>
        <v/>
      </c>
    </row>
    <row r="168" spans="3:12" ht="17.45" customHeight="1" x14ac:dyDescent="0.2">
      <c r="C168" s="158">
        <f t="shared" si="5"/>
        <v>162</v>
      </c>
      <c r="D168" s="146" t="str">
        <f>IF(PROVEEDORES!E169="","",PROVEEDORES!E169)</f>
        <v/>
      </c>
      <c r="E168" s="146" t="str">
        <f>IF(PROVEEDORES!F169="","",PROVEEDORES!F169)</f>
        <v/>
      </c>
      <c r="F168" s="146" t="str">
        <f>IF(PROVEEDORES!D169="","",PROVEEDORES!D169)</f>
        <v/>
      </c>
      <c r="G168" s="159">
        <f>SUMIF('EG-AGO'!$F$18:$F$516,PROVEEDORES!$D169,'EG-AGO'!P$18:P$516)</f>
        <v>0</v>
      </c>
      <c r="H168" s="159">
        <f>SUMIF('EG-AGO'!$F$18:$F$516,PROVEEDORES!$D169,'EG-AGO'!Q$18:Q$516)</f>
        <v>0</v>
      </c>
      <c r="I168" s="159">
        <f>SUMIF('EG-AGO'!$F$18:$F$516,PROVEEDORES!$D169,'EG-AGO'!R$18:R$516)</f>
        <v>0</v>
      </c>
      <c r="J168" s="159">
        <f>SUMIF('EG-AGO'!$F$18:$F$516,PROVEEDORES!$D169,'EG-AGO'!S$18:S$516)</f>
        <v>0</v>
      </c>
      <c r="K168" s="159" t="str">
        <f t="shared" si="4"/>
        <v/>
      </c>
      <c r="L168" s="146" t="str">
        <f>IF(PROVEEDORES!G169="","",PROVEEDORES!G169)</f>
        <v/>
      </c>
    </row>
    <row r="169" spans="3:12" ht="17.45" customHeight="1" x14ac:dyDescent="0.2">
      <c r="C169" s="158">
        <f t="shared" si="5"/>
        <v>163</v>
      </c>
      <c r="D169" s="146" t="str">
        <f>IF(PROVEEDORES!E170="","",PROVEEDORES!E170)</f>
        <v/>
      </c>
      <c r="E169" s="146" t="str">
        <f>IF(PROVEEDORES!F170="","",PROVEEDORES!F170)</f>
        <v/>
      </c>
      <c r="F169" s="146" t="str">
        <f>IF(PROVEEDORES!D170="","",PROVEEDORES!D170)</f>
        <v/>
      </c>
      <c r="G169" s="159">
        <f>SUMIF('EG-AGO'!$F$18:$F$516,PROVEEDORES!$D170,'EG-AGO'!P$18:P$516)</f>
        <v>0</v>
      </c>
      <c r="H169" s="159">
        <f>SUMIF('EG-AGO'!$F$18:$F$516,PROVEEDORES!$D170,'EG-AGO'!Q$18:Q$516)</f>
        <v>0</v>
      </c>
      <c r="I169" s="159">
        <f>SUMIF('EG-AGO'!$F$18:$F$516,PROVEEDORES!$D170,'EG-AGO'!R$18:R$516)</f>
        <v>0</v>
      </c>
      <c r="J169" s="159">
        <f>SUMIF('EG-AGO'!$F$18:$F$516,PROVEEDORES!$D170,'EG-AGO'!S$18:S$516)</f>
        <v>0</v>
      </c>
      <c r="K169" s="159" t="str">
        <f t="shared" si="4"/>
        <v/>
      </c>
      <c r="L169" s="146" t="str">
        <f>IF(PROVEEDORES!G170="","",PROVEEDORES!G170)</f>
        <v/>
      </c>
    </row>
    <row r="170" spans="3:12" ht="17.45" customHeight="1" x14ac:dyDescent="0.2">
      <c r="C170" s="158">
        <f t="shared" si="5"/>
        <v>164</v>
      </c>
      <c r="D170" s="146" t="str">
        <f>IF(PROVEEDORES!E171="","",PROVEEDORES!E171)</f>
        <v/>
      </c>
      <c r="E170" s="146" t="str">
        <f>IF(PROVEEDORES!F171="","",PROVEEDORES!F171)</f>
        <v/>
      </c>
      <c r="F170" s="146" t="str">
        <f>IF(PROVEEDORES!D171="","",PROVEEDORES!D171)</f>
        <v/>
      </c>
      <c r="G170" s="159">
        <f>SUMIF('EG-AGO'!$F$18:$F$516,PROVEEDORES!$D171,'EG-AGO'!P$18:P$516)</f>
        <v>0</v>
      </c>
      <c r="H170" s="159">
        <f>SUMIF('EG-AGO'!$F$18:$F$516,PROVEEDORES!$D171,'EG-AGO'!Q$18:Q$516)</f>
        <v>0</v>
      </c>
      <c r="I170" s="159">
        <f>SUMIF('EG-AGO'!$F$18:$F$516,PROVEEDORES!$D171,'EG-AGO'!R$18:R$516)</f>
        <v>0</v>
      </c>
      <c r="J170" s="159">
        <f>SUMIF('EG-AGO'!$F$18:$F$516,PROVEEDORES!$D171,'EG-AGO'!S$18:S$516)</f>
        <v>0</v>
      </c>
      <c r="K170" s="159" t="str">
        <f t="shared" si="4"/>
        <v/>
      </c>
      <c r="L170" s="146" t="str">
        <f>IF(PROVEEDORES!G171="","",PROVEEDORES!G171)</f>
        <v/>
      </c>
    </row>
    <row r="171" spans="3:12" ht="17.45" customHeight="1" x14ac:dyDescent="0.2">
      <c r="C171" s="158">
        <f t="shared" si="5"/>
        <v>165</v>
      </c>
      <c r="D171" s="146" t="str">
        <f>IF(PROVEEDORES!E172="","",PROVEEDORES!E172)</f>
        <v/>
      </c>
      <c r="E171" s="146" t="str">
        <f>IF(PROVEEDORES!F172="","",PROVEEDORES!F172)</f>
        <v/>
      </c>
      <c r="F171" s="146" t="str">
        <f>IF(PROVEEDORES!D172="","",PROVEEDORES!D172)</f>
        <v/>
      </c>
      <c r="G171" s="159">
        <f>SUMIF('EG-AGO'!$F$18:$F$516,PROVEEDORES!$D172,'EG-AGO'!P$18:P$516)</f>
        <v>0</v>
      </c>
      <c r="H171" s="159">
        <f>SUMIF('EG-AGO'!$F$18:$F$516,PROVEEDORES!$D172,'EG-AGO'!Q$18:Q$516)</f>
        <v>0</v>
      </c>
      <c r="I171" s="159">
        <f>SUMIF('EG-AGO'!$F$18:$F$516,PROVEEDORES!$D172,'EG-AGO'!R$18:R$516)</f>
        <v>0</v>
      </c>
      <c r="J171" s="159">
        <f>SUMIF('EG-AGO'!$F$18:$F$516,PROVEEDORES!$D172,'EG-AGO'!S$18:S$516)</f>
        <v>0</v>
      </c>
      <c r="K171" s="159" t="str">
        <f t="shared" si="4"/>
        <v/>
      </c>
      <c r="L171" s="146" t="str">
        <f>IF(PROVEEDORES!G172="","",PROVEEDORES!G172)</f>
        <v/>
      </c>
    </row>
    <row r="172" spans="3:12" ht="17.45" customHeight="1" x14ac:dyDescent="0.2">
      <c r="C172" s="158">
        <f t="shared" si="5"/>
        <v>166</v>
      </c>
      <c r="D172" s="146" t="str">
        <f>IF(PROVEEDORES!E173="","",PROVEEDORES!E173)</f>
        <v/>
      </c>
      <c r="E172" s="146" t="str">
        <f>IF(PROVEEDORES!F173="","",PROVEEDORES!F173)</f>
        <v/>
      </c>
      <c r="F172" s="146" t="str">
        <f>IF(PROVEEDORES!D173="","",PROVEEDORES!D173)</f>
        <v/>
      </c>
      <c r="G172" s="159">
        <f>SUMIF('EG-AGO'!$F$18:$F$516,PROVEEDORES!$D173,'EG-AGO'!P$18:P$516)</f>
        <v>0</v>
      </c>
      <c r="H172" s="159">
        <f>SUMIF('EG-AGO'!$F$18:$F$516,PROVEEDORES!$D173,'EG-AGO'!Q$18:Q$516)</f>
        <v>0</v>
      </c>
      <c r="I172" s="159">
        <f>SUMIF('EG-AGO'!$F$18:$F$516,PROVEEDORES!$D173,'EG-AGO'!R$18:R$516)</f>
        <v>0</v>
      </c>
      <c r="J172" s="159">
        <f>SUMIF('EG-AGO'!$F$18:$F$516,PROVEEDORES!$D173,'EG-AGO'!S$18:S$516)</f>
        <v>0</v>
      </c>
      <c r="K172" s="159" t="str">
        <f t="shared" si="4"/>
        <v/>
      </c>
      <c r="L172" s="146" t="str">
        <f>IF(PROVEEDORES!G173="","",PROVEEDORES!G173)</f>
        <v/>
      </c>
    </row>
    <row r="173" spans="3:12" ht="17.45" customHeight="1" x14ac:dyDescent="0.2">
      <c r="C173" s="158">
        <f t="shared" si="5"/>
        <v>167</v>
      </c>
      <c r="D173" s="146" t="str">
        <f>IF(PROVEEDORES!E174="","",PROVEEDORES!E174)</f>
        <v/>
      </c>
      <c r="E173" s="146" t="str">
        <f>IF(PROVEEDORES!F174="","",PROVEEDORES!F174)</f>
        <v/>
      </c>
      <c r="F173" s="146" t="str">
        <f>IF(PROVEEDORES!D174="","",PROVEEDORES!D174)</f>
        <v/>
      </c>
      <c r="G173" s="159">
        <f>SUMIF('EG-AGO'!$F$18:$F$516,PROVEEDORES!$D174,'EG-AGO'!P$18:P$516)</f>
        <v>0</v>
      </c>
      <c r="H173" s="159">
        <f>SUMIF('EG-AGO'!$F$18:$F$516,PROVEEDORES!$D174,'EG-AGO'!Q$18:Q$516)</f>
        <v>0</v>
      </c>
      <c r="I173" s="159">
        <f>SUMIF('EG-AGO'!$F$18:$F$516,PROVEEDORES!$D174,'EG-AGO'!R$18:R$516)</f>
        <v>0</v>
      </c>
      <c r="J173" s="159">
        <f>SUMIF('EG-AGO'!$F$18:$F$516,PROVEEDORES!$D174,'EG-AGO'!S$18:S$516)</f>
        <v>0</v>
      </c>
      <c r="K173" s="159" t="str">
        <f t="shared" si="4"/>
        <v/>
      </c>
      <c r="L173" s="146" t="str">
        <f>IF(PROVEEDORES!G174="","",PROVEEDORES!G174)</f>
        <v/>
      </c>
    </row>
    <row r="174" spans="3:12" ht="17.45" customHeight="1" x14ac:dyDescent="0.2">
      <c r="C174" s="158">
        <f t="shared" si="5"/>
        <v>168</v>
      </c>
      <c r="D174" s="146" t="str">
        <f>IF(PROVEEDORES!E175="","",PROVEEDORES!E175)</f>
        <v/>
      </c>
      <c r="E174" s="146" t="str">
        <f>IF(PROVEEDORES!F175="","",PROVEEDORES!F175)</f>
        <v/>
      </c>
      <c r="F174" s="146" t="str">
        <f>IF(PROVEEDORES!D175="","",PROVEEDORES!D175)</f>
        <v/>
      </c>
      <c r="G174" s="159">
        <f>SUMIF('EG-AGO'!$F$18:$F$516,PROVEEDORES!$D175,'EG-AGO'!P$18:P$516)</f>
        <v>0</v>
      </c>
      <c r="H174" s="159">
        <f>SUMIF('EG-AGO'!$F$18:$F$516,PROVEEDORES!$D175,'EG-AGO'!Q$18:Q$516)</f>
        <v>0</v>
      </c>
      <c r="I174" s="159">
        <f>SUMIF('EG-AGO'!$F$18:$F$516,PROVEEDORES!$D175,'EG-AGO'!R$18:R$516)</f>
        <v>0</v>
      </c>
      <c r="J174" s="159">
        <f>SUMIF('EG-AGO'!$F$18:$F$516,PROVEEDORES!$D175,'EG-AGO'!S$18:S$516)</f>
        <v>0</v>
      </c>
      <c r="K174" s="159" t="str">
        <f t="shared" si="4"/>
        <v/>
      </c>
      <c r="L174" s="146" t="str">
        <f>IF(PROVEEDORES!G175="","",PROVEEDORES!G175)</f>
        <v/>
      </c>
    </row>
    <row r="175" spans="3:12" ht="17.45" customHeight="1" x14ac:dyDescent="0.2">
      <c r="C175" s="158">
        <f t="shared" si="5"/>
        <v>169</v>
      </c>
      <c r="D175" s="146" t="str">
        <f>IF(PROVEEDORES!E176="","",PROVEEDORES!E176)</f>
        <v/>
      </c>
      <c r="E175" s="146" t="str">
        <f>IF(PROVEEDORES!F176="","",PROVEEDORES!F176)</f>
        <v/>
      </c>
      <c r="F175" s="146" t="str">
        <f>IF(PROVEEDORES!D176="","",PROVEEDORES!D176)</f>
        <v/>
      </c>
      <c r="G175" s="159">
        <f>SUMIF('EG-AGO'!$F$18:$F$516,PROVEEDORES!$D176,'EG-AGO'!P$18:P$516)</f>
        <v>0</v>
      </c>
      <c r="H175" s="159">
        <f>SUMIF('EG-AGO'!$F$18:$F$516,PROVEEDORES!$D176,'EG-AGO'!Q$18:Q$516)</f>
        <v>0</v>
      </c>
      <c r="I175" s="159">
        <f>SUMIF('EG-AGO'!$F$18:$F$516,PROVEEDORES!$D176,'EG-AGO'!R$18:R$516)</f>
        <v>0</v>
      </c>
      <c r="J175" s="159">
        <f>SUMIF('EG-AGO'!$F$18:$F$516,PROVEEDORES!$D176,'EG-AGO'!S$18:S$516)</f>
        <v>0</v>
      </c>
      <c r="K175" s="159" t="str">
        <f t="shared" si="4"/>
        <v/>
      </c>
      <c r="L175" s="146" t="str">
        <f>IF(PROVEEDORES!G176="","",PROVEEDORES!G176)</f>
        <v/>
      </c>
    </row>
    <row r="176" spans="3:12" ht="17.45" customHeight="1" x14ac:dyDescent="0.2">
      <c r="C176" s="158">
        <f t="shared" si="5"/>
        <v>170</v>
      </c>
      <c r="D176" s="146" t="str">
        <f>IF(PROVEEDORES!E177="","",PROVEEDORES!E177)</f>
        <v/>
      </c>
      <c r="E176" s="146" t="str">
        <f>IF(PROVEEDORES!F177="","",PROVEEDORES!F177)</f>
        <v/>
      </c>
      <c r="F176" s="146" t="str">
        <f>IF(PROVEEDORES!D177="","",PROVEEDORES!D177)</f>
        <v/>
      </c>
      <c r="G176" s="159">
        <f>SUMIF('EG-AGO'!$F$18:$F$516,PROVEEDORES!$D177,'EG-AGO'!P$18:P$516)</f>
        <v>0</v>
      </c>
      <c r="H176" s="159">
        <f>SUMIF('EG-AGO'!$F$18:$F$516,PROVEEDORES!$D177,'EG-AGO'!Q$18:Q$516)</f>
        <v>0</v>
      </c>
      <c r="I176" s="159">
        <f>SUMIF('EG-AGO'!$F$18:$F$516,PROVEEDORES!$D177,'EG-AGO'!R$18:R$516)</f>
        <v>0</v>
      </c>
      <c r="J176" s="159">
        <f>SUMIF('EG-AGO'!$F$18:$F$516,PROVEEDORES!$D177,'EG-AGO'!S$18:S$516)</f>
        <v>0</v>
      </c>
      <c r="K176" s="159" t="str">
        <f t="shared" si="4"/>
        <v/>
      </c>
      <c r="L176" s="146" t="str">
        <f>IF(PROVEEDORES!G177="","",PROVEEDORES!G177)</f>
        <v/>
      </c>
    </row>
    <row r="177" spans="3:12" ht="17.45" customHeight="1" x14ac:dyDescent="0.2">
      <c r="C177" s="158">
        <f t="shared" si="5"/>
        <v>171</v>
      </c>
      <c r="D177" s="146" t="str">
        <f>IF(PROVEEDORES!E178="","",PROVEEDORES!E178)</f>
        <v/>
      </c>
      <c r="E177" s="146" t="str">
        <f>IF(PROVEEDORES!F178="","",PROVEEDORES!F178)</f>
        <v/>
      </c>
      <c r="F177" s="146" t="str">
        <f>IF(PROVEEDORES!D178="","",PROVEEDORES!D178)</f>
        <v/>
      </c>
      <c r="G177" s="159">
        <f>SUMIF('EG-AGO'!$F$18:$F$516,PROVEEDORES!$D178,'EG-AGO'!P$18:P$516)</f>
        <v>0</v>
      </c>
      <c r="H177" s="159">
        <f>SUMIF('EG-AGO'!$F$18:$F$516,PROVEEDORES!$D178,'EG-AGO'!Q$18:Q$516)</f>
        <v>0</v>
      </c>
      <c r="I177" s="159">
        <f>SUMIF('EG-AGO'!$F$18:$F$516,PROVEEDORES!$D178,'EG-AGO'!R$18:R$516)</f>
        <v>0</v>
      </c>
      <c r="J177" s="159">
        <f>SUMIF('EG-AGO'!$F$18:$F$516,PROVEEDORES!$D178,'EG-AGO'!S$18:S$516)</f>
        <v>0</v>
      </c>
      <c r="K177" s="159" t="str">
        <f t="shared" si="4"/>
        <v/>
      </c>
      <c r="L177" s="146" t="str">
        <f>IF(PROVEEDORES!G178="","",PROVEEDORES!G178)</f>
        <v/>
      </c>
    </row>
    <row r="178" spans="3:12" ht="17.45" customHeight="1" x14ac:dyDescent="0.2">
      <c r="C178" s="158">
        <f t="shared" si="5"/>
        <v>172</v>
      </c>
      <c r="D178" s="146" t="str">
        <f>IF(PROVEEDORES!E179="","",PROVEEDORES!E179)</f>
        <v/>
      </c>
      <c r="E178" s="146" t="str">
        <f>IF(PROVEEDORES!F179="","",PROVEEDORES!F179)</f>
        <v/>
      </c>
      <c r="F178" s="146" t="str">
        <f>IF(PROVEEDORES!D179="","",PROVEEDORES!D179)</f>
        <v/>
      </c>
      <c r="G178" s="159">
        <f>SUMIF('EG-AGO'!$F$18:$F$516,PROVEEDORES!$D179,'EG-AGO'!P$18:P$516)</f>
        <v>0</v>
      </c>
      <c r="H178" s="159">
        <f>SUMIF('EG-AGO'!$F$18:$F$516,PROVEEDORES!$D179,'EG-AGO'!Q$18:Q$516)</f>
        <v>0</v>
      </c>
      <c r="I178" s="159">
        <f>SUMIF('EG-AGO'!$F$18:$F$516,PROVEEDORES!$D179,'EG-AGO'!R$18:R$516)</f>
        <v>0</v>
      </c>
      <c r="J178" s="159">
        <f>SUMIF('EG-AGO'!$F$18:$F$516,PROVEEDORES!$D179,'EG-AGO'!S$18:S$516)</f>
        <v>0</v>
      </c>
      <c r="K178" s="159" t="str">
        <f t="shared" si="4"/>
        <v/>
      </c>
      <c r="L178" s="146" t="str">
        <f>IF(PROVEEDORES!G179="","",PROVEEDORES!G179)</f>
        <v/>
      </c>
    </row>
    <row r="179" spans="3:12" ht="17.45" customHeight="1" x14ac:dyDescent="0.2">
      <c r="C179" s="158">
        <f t="shared" si="5"/>
        <v>173</v>
      </c>
      <c r="D179" s="146" t="str">
        <f>IF(PROVEEDORES!E180="","",PROVEEDORES!E180)</f>
        <v/>
      </c>
      <c r="E179" s="146" t="str">
        <f>IF(PROVEEDORES!F180="","",PROVEEDORES!F180)</f>
        <v/>
      </c>
      <c r="F179" s="146" t="str">
        <f>IF(PROVEEDORES!D180="","",PROVEEDORES!D180)</f>
        <v/>
      </c>
      <c r="G179" s="159">
        <f>SUMIF('EG-AGO'!$F$18:$F$516,PROVEEDORES!$D180,'EG-AGO'!P$18:P$516)</f>
        <v>0</v>
      </c>
      <c r="H179" s="159">
        <f>SUMIF('EG-AGO'!$F$18:$F$516,PROVEEDORES!$D180,'EG-AGO'!Q$18:Q$516)</f>
        <v>0</v>
      </c>
      <c r="I179" s="159">
        <f>SUMIF('EG-AGO'!$F$18:$F$516,PROVEEDORES!$D180,'EG-AGO'!R$18:R$516)</f>
        <v>0</v>
      </c>
      <c r="J179" s="159">
        <f>SUMIF('EG-AGO'!$F$18:$F$516,PROVEEDORES!$D180,'EG-AGO'!S$18:S$516)</f>
        <v>0</v>
      </c>
      <c r="K179" s="159" t="str">
        <f t="shared" si="4"/>
        <v/>
      </c>
      <c r="L179" s="146" t="str">
        <f>IF(PROVEEDORES!G180="","",PROVEEDORES!G180)</f>
        <v/>
      </c>
    </row>
    <row r="180" spans="3:12" ht="17.45" customHeight="1" x14ac:dyDescent="0.2">
      <c r="C180" s="158">
        <f t="shared" si="5"/>
        <v>174</v>
      </c>
      <c r="D180" s="146" t="str">
        <f>IF(PROVEEDORES!E181="","",PROVEEDORES!E181)</f>
        <v/>
      </c>
      <c r="E180" s="146" t="str">
        <f>IF(PROVEEDORES!F181="","",PROVEEDORES!F181)</f>
        <v/>
      </c>
      <c r="F180" s="146" t="str">
        <f>IF(PROVEEDORES!D181="","",PROVEEDORES!D181)</f>
        <v/>
      </c>
      <c r="G180" s="159">
        <f>SUMIF('EG-AGO'!$F$18:$F$516,PROVEEDORES!$D181,'EG-AGO'!P$18:P$516)</f>
        <v>0</v>
      </c>
      <c r="H180" s="159">
        <f>SUMIF('EG-AGO'!$F$18:$F$516,PROVEEDORES!$D181,'EG-AGO'!Q$18:Q$516)</f>
        <v>0</v>
      </c>
      <c r="I180" s="159">
        <f>SUMIF('EG-AGO'!$F$18:$F$516,PROVEEDORES!$D181,'EG-AGO'!R$18:R$516)</f>
        <v>0</v>
      </c>
      <c r="J180" s="159">
        <f>SUMIF('EG-AGO'!$F$18:$F$516,PROVEEDORES!$D181,'EG-AGO'!S$18:S$516)</f>
        <v>0</v>
      </c>
      <c r="K180" s="159" t="str">
        <f t="shared" si="4"/>
        <v/>
      </c>
      <c r="L180" s="146" t="str">
        <f>IF(PROVEEDORES!G181="","",PROVEEDORES!G181)</f>
        <v/>
      </c>
    </row>
    <row r="181" spans="3:12" ht="17.45" customHeight="1" x14ac:dyDescent="0.2">
      <c r="C181" s="158">
        <f t="shared" si="5"/>
        <v>175</v>
      </c>
      <c r="D181" s="146" t="str">
        <f>IF(PROVEEDORES!E182="","",PROVEEDORES!E182)</f>
        <v/>
      </c>
      <c r="E181" s="146" t="str">
        <f>IF(PROVEEDORES!F182="","",PROVEEDORES!F182)</f>
        <v/>
      </c>
      <c r="F181" s="146" t="str">
        <f>IF(PROVEEDORES!D182="","",PROVEEDORES!D182)</f>
        <v/>
      </c>
      <c r="G181" s="159">
        <f>SUMIF('EG-AGO'!$F$18:$F$516,PROVEEDORES!$D182,'EG-AGO'!P$18:P$516)</f>
        <v>0</v>
      </c>
      <c r="H181" s="159">
        <f>SUMIF('EG-AGO'!$F$18:$F$516,PROVEEDORES!$D182,'EG-AGO'!Q$18:Q$516)</f>
        <v>0</v>
      </c>
      <c r="I181" s="159">
        <f>SUMIF('EG-AGO'!$F$18:$F$516,PROVEEDORES!$D182,'EG-AGO'!R$18:R$516)</f>
        <v>0</v>
      </c>
      <c r="J181" s="159">
        <f>SUMIF('EG-AGO'!$F$18:$F$516,PROVEEDORES!$D182,'EG-AGO'!S$18:S$516)</f>
        <v>0</v>
      </c>
      <c r="K181" s="159" t="str">
        <f t="shared" si="4"/>
        <v/>
      </c>
      <c r="L181" s="146" t="str">
        <f>IF(PROVEEDORES!G182="","",PROVEEDORES!G182)</f>
        <v/>
      </c>
    </row>
    <row r="182" spans="3:12" ht="17.45" customHeight="1" x14ac:dyDescent="0.2">
      <c r="C182" s="158">
        <f t="shared" si="5"/>
        <v>176</v>
      </c>
      <c r="D182" s="146" t="str">
        <f>IF(PROVEEDORES!E183="","",PROVEEDORES!E183)</f>
        <v/>
      </c>
      <c r="E182" s="146" t="str">
        <f>IF(PROVEEDORES!F183="","",PROVEEDORES!F183)</f>
        <v/>
      </c>
      <c r="F182" s="146" t="str">
        <f>IF(PROVEEDORES!D183="","",PROVEEDORES!D183)</f>
        <v/>
      </c>
      <c r="G182" s="159">
        <f>SUMIF('EG-AGO'!$F$18:$F$516,PROVEEDORES!$D183,'EG-AGO'!P$18:P$516)</f>
        <v>0</v>
      </c>
      <c r="H182" s="159">
        <f>SUMIF('EG-AGO'!$F$18:$F$516,PROVEEDORES!$D183,'EG-AGO'!Q$18:Q$516)</f>
        <v>0</v>
      </c>
      <c r="I182" s="159">
        <f>SUMIF('EG-AGO'!$F$18:$F$516,PROVEEDORES!$D183,'EG-AGO'!R$18:R$516)</f>
        <v>0</v>
      </c>
      <c r="J182" s="159">
        <f>SUMIF('EG-AGO'!$F$18:$F$516,PROVEEDORES!$D183,'EG-AGO'!S$18:S$516)</f>
        <v>0</v>
      </c>
      <c r="K182" s="159" t="str">
        <f t="shared" si="4"/>
        <v/>
      </c>
      <c r="L182" s="146" t="str">
        <f>IF(PROVEEDORES!G183="","",PROVEEDORES!G183)</f>
        <v/>
      </c>
    </row>
    <row r="183" spans="3:12" ht="17.45" customHeight="1" x14ac:dyDescent="0.2">
      <c r="C183" s="158">
        <f t="shared" si="5"/>
        <v>177</v>
      </c>
      <c r="D183" s="146" t="str">
        <f>IF(PROVEEDORES!E184="","",PROVEEDORES!E184)</f>
        <v/>
      </c>
      <c r="E183" s="146" t="str">
        <f>IF(PROVEEDORES!F184="","",PROVEEDORES!F184)</f>
        <v/>
      </c>
      <c r="F183" s="146" t="str">
        <f>IF(PROVEEDORES!D184="","",PROVEEDORES!D184)</f>
        <v/>
      </c>
      <c r="G183" s="159">
        <f>SUMIF('EG-AGO'!$F$18:$F$516,PROVEEDORES!$D184,'EG-AGO'!P$18:P$516)</f>
        <v>0</v>
      </c>
      <c r="H183" s="159">
        <f>SUMIF('EG-AGO'!$F$18:$F$516,PROVEEDORES!$D184,'EG-AGO'!Q$18:Q$516)</f>
        <v>0</v>
      </c>
      <c r="I183" s="159">
        <f>SUMIF('EG-AGO'!$F$18:$F$516,PROVEEDORES!$D184,'EG-AGO'!R$18:R$516)</f>
        <v>0</v>
      </c>
      <c r="J183" s="159">
        <f>SUMIF('EG-AGO'!$F$18:$F$516,PROVEEDORES!$D184,'EG-AGO'!S$18:S$516)</f>
        <v>0</v>
      </c>
      <c r="K183" s="159" t="str">
        <f t="shared" si="4"/>
        <v/>
      </c>
      <c r="L183" s="146" t="str">
        <f>IF(PROVEEDORES!G184="","",PROVEEDORES!G184)</f>
        <v/>
      </c>
    </row>
    <row r="184" spans="3:12" ht="17.45" customHeight="1" x14ac:dyDescent="0.2">
      <c r="C184" s="158">
        <f t="shared" si="5"/>
        <v>178</v>
      </c>
      <c r="D184" s="146" t="str">
        <f>IF(PROVEEDORES!E185="","",PROVEEDORES!E185)</f>
        <v/>
      </c>
      <c r="E184" s="146" t="str">
        <f>IF(PROVEEDORES!F185="","",PROVEEDORES!F185)</f>
        <v/>
      </c>
      <c r="F184" s="146" t="str">
        <f>IF(PROVEEDORES!D185="","",PROVEEDORES!D185)</f>
        <v/>
      </c>
      <c r="G184" s="159">
        <f>SUMIF('EG-AGO'!$F$18:$F$516,PROVEEDORES!$D185,'EG-AGO'!P$18:P$516)</f>
        <v>0</v>
      </c>
      <c r="H184" s="159">
        <f>SUMIF('EG-AGO'!$F$18:$F$516,PROVEEDORES!$D185,'EG-AGO'!Q$18:Q$516)</f>
        <v>0</v>
      </c>
      <c r="I184" s="159">
        <f>SUMIF('EG-AGO'!$F$18:$F$516,PROVEEDORES!$D185,'EG-AGO'!R$18:R$516)</f>
        <v>0</v>
      </c>
      <c r="J184" s="159">
        <f>SUMIF('EG-AGO'!$F$18:$F$516,PROVEEDORES!$D185,'EG-AGO'!S$18:S$516)</f>
        <v>0</v>
      </c>
      <c r="K184" s="159" t="str">
        <f t="shared" si="4"/>
        <v/>
      </c>
      <c r="L184" s="146" t="str">
        <f>IF(PROVEEDORES!G185="","",PROVEEDORES!G185)</f>
        <v/>
      </c>
    </row>
    <row r="185" spans="3:12" ht="17.45" customHeight="1" x14ac:dyDescent="0.2">
      <c r="C185" s="158">
        <f t="shared" si="5"/>
        <v>179</v>
      </c>
      <c r="D185" s="146" t="str">
        <f>IF(PROVEEDORES!E186="","",PROVEEDORES!E186)</f>
        <v/>
      </c>
      <c r="E185" s="146" t="str">
        <f>IF(PROVEEDORES!F186="","",PROVEEDORES!F186)</f>
        <v/>
      </c>
      <c r="F185" s="146" t="str">
        <f>IF(PROVEEDORES!D186="","",PROVEEDORES!D186)</f>
        <v/>
      </c>
      <c r="G185" s="159">
        <f>SUMIF('EG-AGO'!$F$18:$F$516,PROVEEDORES!$D186,'EG-AGO'!P$18:P$516)</f>
        <v>0</v>
      </c>
      <c r="H185" s="159">
        <f>SUMIF('EG-AGO'!$F$18:$F$516,PROVEEDORES!$D186,'EG-AGO'!Q$18:Q$516)</f>
        <v>0</v>
      </c>
      <c r="I185" s="159">
        <f>SUMIF('EG-AGO'!$F$18:$F$516,PROVEEDORES!$D186,'EG-AGO'!R$18:R$516)</f>
        <v>0</v>
      </c>
      <c r="J185" s="159">
        <f>SUMIF('EG-AGO'!$F$18:$F$516,PROVEEDORES!$D186,'EG-AGO'!S$18:S$516)</f>
        <v>0</v>
      </c>
      <c r="K185" s="159" t="str">
        <f t="shared" si="4"/>
        <v/>
      </c>
      <c r="L185" s="146" t="str">
        <f>IF(PROVEEDORES!G186="","",PROVEEDORES!G186)</f>
        <v/>
      </c>
    </row>
    <row r="186" spans="3:12" ht="17.45" customHeight="1" x14ac:dyDescent="0.2">
      <c r="C186" s="158">
        <f t="shared" si="5"/>
        <v>180</v>
      </c>
      <c r="D186" s="146" t="str">
        <f>IF(PROVEEDORES!E187="","",PROVEEDORES!E187)</f>
        <v/>
      </c>
      <c r="E186" s="146" t="str">
        <f>IF(PROVEEDORES!F187="","",PROVEEDORES!F187)</f>
        <v/>
      </c>
      <c r="F186" s="146" t="str">
        <f>IF(PROVEEDORES!D187="","",PROVEEDORES!D187)</f>
        <v/>
      </c>
      <c r="G186" s="159">
        <f>SUMIF('EG-AGO'!$F$18:$F$516,PROVEEDORES!$D187,'EG-AGO'!P$18:P$516)</f>
        <v>0</v>
      </c>
      <c r="H186" s="159">
        <f>SUMIF('EG-AGO'!$F$18:$F$516,PROVEEDORES!$D187,'EG-AGO'!Q$18:Q$516)</f>
        <v>0</v>
      </c>
      <c r="I186" s="159">
        <f>SUMIF('EG-AGO'!$F$18:$F$516,PROVEEDORES!$D187,'EG-AGO'!R$18:R$516)</f>
        <v>0</v>
      </c>
      <c r="J186" s="159">
        <f>SUMIF('EG-AGO'!$F$18:$F$516,PROVEEDORES!$D187,'EG-AGO'!S$18:S$516)</f>
        <v>0</v>
      </c>
      <c r="K186" s="159" t="str">
        <f t="shared" si="4"/>
        <v/>
      </c>
      <c r="L186" s="146" t="str">
        <f>IF(PROVEEDORES!G187="","",PROVEEDORES!G187)</f>
        <v/>
      </c>
    </row>
    <row r="187" spans="3:12" ht="17.45" customHeight="1" x14ac:dyDescent="0.2">
      <c r="C187" s="158">
        <f t="shared" si="5"/>
        <v>181</v>
      </c>
      <c r="D187" s="146" t="str">
        <f>IF(PROVEEDORES!E188="","",PROVEEDORES!E188)</f>
        <v/>
      </c>
      <c r="E187" s="146" t="str">
        <f>IF(PROVEEDORES!F188="","",PROVEEDORES!F188)</f>
        <v/>
      </c>
      <c r="F187" s="146" t="str">
        <f>IF(PROVEEDORES!D188="","",PROVEEDORES!D188)</f>
        <v/>
      </c>
      <c r="G187" s="159">
        <f>SUMIF('EG-AGO'!$F$18:$F$516,PROVEEDORES!$D188,'EG-AGO'!P$18:P$516)</f>
        <v>0</v>
      </c>
      <c r="H187" s="159">
        <f>SUMIF('EG-AGO'!$F$18:$F$516,PROVEEDORES!$D188,'EG-AGO'!Q$18:Q$516)</f>
        <v>0</v>
      </c>
      <c r="I187" s="159">
        <f>SUMIF('EG-AGO'!$F$18:$F$516,PROVEEDORES!$D188,'EG-AGO'!R$18:R$516)</f>
        <v>0</v>
      </c>
      <c r="J187" s="159">
        <f>SUMIF('EG-AGO'!$F$18:$F$516,PROVEEDORES!$D188,'EG-AGO'!S$18:S$516)</f>
        <v>0</v>
      </c>
      <c r="K187" s="159" t="str">
        <f t="shared" si="4"/>
        <v/>
      </c>
      <c r="L187" s="146" t="str">
        <f>IF(PROVEEDORES!G188="","",PROVEEDORES!G188)</f>
        <v/>
      </c>
    </row>
    <row r="188" spans="3:12" ht="17.45" customHeight="1" x14ac:dyDescent="0.2">
      <c r="C188" s="158">
        <f t="shared" si="5"/>
        <v>182</v>
      </c>
      <c r="D188" s="146" t="str">
        <f>IF(PROVEEDORES!E189="","",PROVEEDORES!E189)</f>
        <v/>
      </c>
      <c r="E188" s="146" t="str">
        <f>IF(PROVEEDORES!F189="","",PROVEEDORES!F189)</f>
        <v/>
      </c>
      <c r="F188" s="146" t="str">
        <f>IF(PROVEEDORES!D189="","",PROVEEDORES!D189)</f>
        <v/>
      </c>
      <c r="G188" s="159">
        <f>SUMIF('EG-AGO'!$F$18:$F$516,PROVEEDORES!$D189,'EG-AGO'!P$18:P$516)</f>
        <v>0</v>
      </c>
      <c r="H188" s="159">
        <f>SUMIF('EG-AGO'!$F$18:$F$516,PROVEEDORES!$D189,'EG-AGO'!Q$18:Q$516)</f>
        <v>0</v>
      </c>
      <c r="I188" s="159">
        <f>SUMIF('EG-AGO'!$F$18:$F$516,PROVEEDORES!$D189,'EG-AGO'!R$18:R$516)</f>
        <v>0</v>
      </c>
      <c r="J188" s="159">
        <f>SUMIF('EG-AGO'!$F$18:$F$516,PROVEEDORES!$D189,'EG-AGO'!S$18:S$516)</f>
        <v>0</v>
      </c>
      <c r="K188" s="159" t="str">
        <f t="shared" si="4"/>
        <v/>
      </c>
      <c r="L188" s="146" t="str">
        <f>IF(PROVEEDORES!G189="","",PROVEEDORES!G189)</f>
        <v/>
      </c>
    </row>
    <row r="189" spans="3:12" ht="17.45" customHeight="1" x14ac:dyDescent="0.2">
      <c r="C189" s="158">
        <f t="shared" si="5"/>
        <v>183</v>
      </c>
      <c r="D189" s="146" t="str">
        <f>IF(PROVEEDORES!E190="","",PROVEEDORES!E190)</f>
        <v/>
      </c>
      <c r="E189" s="146" t="str">
        <f>IF(PROVEEDORES!F190="","",PROVEEDORES!F190)</f>
        <v/>
      </c>
      <c r="F189" s="146" t="str">
        <f>IF(PROVEEDORES!D190="","",PROVEEDORES!D190)</f>
        <v/>
      </c>
      <c r="G189" s="159">
        <f>SUMIF('EG-AGO'!$F$18:$F$516,PROVEEDORES!$D190,'EG-AGO'!P$18:P$516)</f>
        <v>0</v>
      </c>
      <c r="H189" s="159">
        <f>SUMIF('EG-AGO'!$F$18:$F$516,PROVEEDORES!$D190,'EG-AGO'!Q$18:Q$516)</f>
        <v>0</v>
      </c>
      <c r="I189" s="159">
        <f>SUMIF('EG-AGO'!$F$18:$F$516,PROVEEDORES!$D190,'EG-AGO'!R$18:R$516)</f>
        <v>0</v>
      </c>
      <c r="J189" s="159">
        <f>SUMIF('EG-AGO'!$F$18:$F$516,PROVEEDORES!$D190,'EG-AGO'!S$18:S$516)</f>
        <v>0</v>
      </c>
      <c r="K189" s="159" t="str">
        <f t="shared" si="4"/>
        <v/>
      </c>
      <c r="L189" s="146" t="str">
        <f>IF(PROVEEDORES!G190="","",PROVEEDORES!G190)</f>
        <v/>
      </c>
    </row>
    <row r="190" spans="3:12" ht="17.45" customHeight="1" x14ac:dyDescent="0.2">
      <c r="C190" s="158">
        <f t="shared" si="5"/>
        <v>184</v>
      </c>
      <c r="D190" s="146" t="str">
        <f>IF(PROVEEDORES!E191="","",PROVEEDORES!E191)</f>
        <v/>
      </c>
      <c r="E190" s="146" t="str">
        <f>IF(PROVEEDORES!F191="","",PROVEEDORES!F191)</f>
        <v/>
      </c>
      <c r="F190" s="146" t="str">
        <f>IF(PROVEEDORES!D191="","",PROVEEDORES!D191)</f>
        <v/>
      </c>
      <c r="G190" s="159">
        <f>SUMIF('EG-AGO'!$F$18:$F$516,PROVEEDORES!$D191,'EG-AGO'!P$18:P$516)</f>
        <v>0</v>
      </c>
      <c r="H190" s="159">
        <f>SUMIF('EG-AGO'!$F$18:$F$516,PROVEEDORES!$D191,'EG-AGO'!Q$18:Q$516)</f>
        <v>0</v>
      </c>
      <c r="I190" s="159">
        <f>SUMIF('EG-AGO'!$F$18:$F$516,PROVEEDORES!$D191,'EG-AGO'!R$18:R$516)</f>
        <v>0</v>
      </c>
      <c r="J190" s="159">
        <f>SUMIF('EG-AGO'!$F$18:$F$516,PROVEEDORES!$D191,'EG-AGO'!S$18:S$516)</f>
        <v>0</v>
      </c>
      <c r="K190" s="159" t="str">
        <f t="shared" si="4"/>
        <v/>
      </c>
      <c r="L190" s="146" t="str">
        <f>IF(PROVEEDORES!G191="","",PROVEEDORES!G191)</f>
        <v/>
      </c>
    </row>
    <row r="191" spans="3:12" ht="17.45" customHeight="1" x14ac:dyDescent="0.2">
      <c r="C191" s="158">
        <f t="shared" si="5"/>
        <v>185</v>
      </c>
      <c r="D191" s="146" t="str">
        <f>IF(PROVEEDORES!E192="","",PROVEEDORES!E192)</f>
        <v/>
      </c>
      <c r="E191" s="146" t="str">
        <f>IF(PROVEEDORES!F192="","",PROVEEDORES!F192)</f>
        <v/>
      </c>
      <c r="F191" s="146" t="str">
        <f>IF(PROVEEDORES!D192="","",PROVEEDORES!D192)</f>
        <v/>
      </c>
      <c r="G191" s="159">
        <f>SUMIF('EG-AGO'!$F$18:$F$516,PROVEEDORES!$D192,'EG-AGO'!P$18:P$516)</f>
        <v>0</v>
      </c>
      <c r="H191" s="159">
        <f>SUMIF('EG-AGO'!$F$18:$F$516,PROVEEDORES!$D192,'EG-AGO'!Q$18:Q$516)</f>
        <v>0</v>
      </c>
      <c r="I191" s="159">
        <f>SUMIF('EG-AGO'!$F$18:$F$516,PROVEEDORES!$D192,'EG-AGO'!R$18:R$516)</f>
        <v>0</v>
      </c>
      <c r="J191" s="159">
        <f>SUMIF('EG-AGO'!$F$18:$F$516,PROVEEDORES!$D192,'EG-AGO'!S$18:S$516)</f>
        <v>0</v>
      </c>
      <c r="K191" s="159" t="str">
        <f t="shared" si="4"/>
        <v/>
      </c>
      <c r="L191" s="146" t="str">
        <f>IF(PROVEEDORES!G192="","",PROVEEDORES!G192)</f>
        <v/>
      </c>
    </row>
    <row r="192" spans="3:12" ht="17.45" customHeight="1" x14ac:dyDescent="0.2">
      <c r="C192" s="158">
        <f t="shared" si="5"/>
        <v>186</v>
      </c>
      <c r="D192" s="146" t="str">
        <f>IF(PROVEEDORES!E193="","",PROVEEDORES!E193)</f>
        <v/>
      </c>
      <c r="E192" s="146" t="str">
        <f>IF(PROVEEDORES!F193="","",PROVEEDORES!F193)</f>
        <v/>
      </c>
      <c r="F192" s="146" t="str">
        <f>IF(PROVEEDORES!D193="","",PROVEEDORES!D193)</f>
        <v/>
      </c>
      <c r="G192" s="159">
        <f>SUMIF('EG-AGO'!$F$18:$F$516,PROVEEDORES!$D193,'EG-AGO'!P$18:P$516)</f>
        <v>0</v>
      </c>
      <c r="H192" s="159">
        <f>SUMIF('EG-AGO'!$F$18:$F$516,PROVEEDORES!$D193,'EG-AGO'!Q$18:Q$516)</f>
        <v>0</v>
      </c>
      <c r="I192" s="159">
        <f>SUMIF('EG-AGO'!$F$18:$F$516,PROVEEDORES!$D193,'EG-AGO'!R$18:R$516)</f>
        <v>0</v>
      </c>
      <c r="J192" s="159">
        <f>SUMIF('EG-AGO'!$F$18:$F$516,PROVEEDORES!$D193,'EG-AGO'!S$18:S$516)</f>
        <v>0</v>
      </c>
      <c r="K192" s="159" t="str">
        <f t="shared" si="4"/>
        <v/>
      </c>
      <c r="L192" s="146" t="str">
        <f>IF(PROVEEDORES!G193="","",PROVEEDORES!G193)</f>
        <v/>
      </c>
    </row>
    <row r="193" spans="3:12" ht="17.45" customHeight="1" x14ac:dyDescent="0.2">
      <c r="C193" s="158">
        <f t="shared" si="5"/>
        <v>187</v>
      </c>
      <c r="D193" s="146" t="str">
        <f>IF(PROVEEDORES!E194="","",PROVEEDORES!E194)</f>
        <v/>
      </c>
      <c r="E193" s="146" t="str">
        <f>IF(PROVEEDORES!F194="","",PROVEEDORES!F194)</f>
        <v/>
      </c>
      <c r="F193" s="146" t="str">
        <f>IF(PROVEEDORES!D194="","",PROVEEDORES!D194)</f>
        <v/>
      </c>
      <c r="G193" s="159">
        <f>SUMIF('EG-AGO'!$F$18:$F$516,PROVEEDORES!$D194,'EG-AGO'!P$18:P$516)</f>
        <v>0</v>
      </c>
      <c r="H193" s="159">
        <f>SUMIF('EG-AGO'!$F$18:$F$516,PROVEEDORES!$D194,'EG-AGO'!Q$18:Q$516)</f>
        <v>0</v>
      </c>
      <c r="I193" s="159">
        <f>SUMIF('EG-AGO'!$F$18:$F$516,PROVEEDORES!$D194,'EG-AGO'!R$18:R$516)</f>
        <v>0</v>
      </c>
      <c r="J193" s="159">
        <f>SUMIF('EG-AGO'!$F$18:$F$516,PROVEEDORES!$D194,'EG-AGO'!S$18:S$516)</f>
        <v>0</v>
      </c>
      <c r="K193" s="159" t="str">
        <f t="shared" si="4"/>
        <v/>
      </c>
      <c r="L193" s="146" t="str">
        <f>IF(PROVEEDORES!G194="","",PROVEEDORES!G194)</f>
        <v/>
      </c>
    </row>
    <row r="194" spans="3:12" ht="17.45" customHeight="1" x14ac:dyDescent="0.2">
      <c r="C194" s="158">
        <f t="shared" si="5"/>
        <v>188</v>
      </c>
      <c r="D194" s="146" t="str">
        <f>IF(PROVEEDORES!E195="","",PROVEEDORES!E195)</f>
        <v/>
      </c>
      <c r="E194" s="146" t="str">
        <f>IF(PROVEEDORES!F195="","",PROVEEDORES!F195)</f>
        <v/>
      </c>
      <c r="F194" s="146" t="str">
        <f>IF(PROVEEDORES!D195="","",PROVEEDORES!D195)</f>
        <v/>
      </c>
      <c r="G194" s="159">
        <f>SUMIF('EG-AGO'!$F$18:$F$516,PROVEEDORES!$D195,'EG-AGO'!P$18:P$516)</f>
        <v>0</v>
      </c>
      <c r="H194" s="159">
        <f>SUMIF('EG-AGO'!$F$18:$F$516,PROVEEDORES!$D195,'EG-AGO'!Q$18:Q$516)</f>
        <v>0</v>
      </c>
      <c r="I194" s="159">
        <f>SUMIF('EG-AGO'!$F$18:$F$516,PROVEEDORES!$D195,'EG-AGO'!R$18:R$516)</f>
        <v>0</v>
      </c>
      <c r="J194" s="159">
        <f>SUMIF('EG-AGO'!$F$18:$F$516,PROVEEDORES!$D195,'EG-AGO'!S$18:S$516)</f>
        <v>0</v>
      </c>
      <c r="K194" s="159" t="str">
        <f t="shared" si="4"/>
        <v/>
      </c>
      <c r="L194" s="146" t="str">
        <f>IF(PROVEEDORES!G195="","",PROVEEDORES!G195)</f>
        <v/>
      </c>
    </row>
    <row r="195" spans="3:12" ht="17.45" customHeight="1" x14ac:dyDescent="0.2">
      <c r="C195" s="158">
        <f t="shared" si="5"/>
        <v>189</v>
      </c>
      <c r="D195" s="146" t="str">
        <f>IF(PROVEEDORES!E196="","",PROVEEDORES!E196)</f>
        <v/>
      </c>
      <c r="E195" s="146" t="str">
        <f>IF(PROVEEDORES!F196="","",PROVEEDORES!F196)</f>
        <v/>
      </c>
      <c r="F195" s="146" t="str">
        <f>IF(PROVEEDORES!D196="","",PROVEEDORES!D196)</f>
        <v/>
      </c>
      <c r="G195" s="159">
        <f>SUMIF('EG-AGO'!$F$18:$F$516,PROVEEDORES!$D196,'EG-AGO'!P$18:P$516)</f>
        <v>0</v>
      </c>
      <c r="H195" s="159">
        <f>SUMIF('EG-AGO'!$F$18:$F$516,PROVEEDORES!$D196,'EG-AGO'!Q$18:Q$516)</f>
        <v>0</v>
      </c>
      <c r="I195" s="159">
        <f>SUMIF('EG-AGO'!$F$18:$F$516,PROVEEDORES!$D196,'EG-AGO'!R$18:R$516)</f>
        <v>0</v>
      </c>
      <c r="J195" s="159">
        <f>SUMIF('EG-AGO'!$F$18:$F$516,PROVEEDORES!$D196,'EG-AGO'!S$18:S$516)</f>
        <v>0</v>
      </c>
      <c r="K195" s="159" t="str">
        <f t="shared" si="4"/>
        <v/>
      </c>
      <c r="L195" s="146" t="str">
        <f>IF(PROVEEDORES!G196="","",PROVEEDORES!G196)</f>
        <v/>
      </c>
    </row>
    <row r="196" spans="3:12" ht="17.45" customHeight="1" x14ac:dyDescent="0.2">
      <c r="C196" s="158">
        <f t="shared" si="5"/>
        <v>190</v>
      </c>
      <c r="D196" s="146" t="str">
        <f>IF(PROVEEDORES!E197="","",PROVEEDORES!E197)</f>
        <v/>
      </c>
      <c r="E196" s="146" t="str">
        <f>IF(PROVEEDORES!F197="","",PROVEEDORES!F197)</f>
        <v/>
      </c>
      <c r="F196" s="146" t="str">
        <f>IF(PROVEEDORES!D197="","",PROVEEDORES!D197)</f>
        <v/>
      </c>
      <c r="G196" s="159">
        <f>SUMIF('EG-AGO'!$F$18:$F$516,PROVEEDORES!$D197,'EG-AGO'!P$18:P$516)</f>
        <v>0</v>
      </c>
      <c r="H196" s="159">
        <f>SUMIF('EG-AGO'!$F$18:$F$516,PROVEEDORES!$D197,'EG-AGO'!Q$18:Q$516)</f>
        <v>0</v>
      </c>
      <c r="I196" s="159">
        <f>SUMIF('EG-AGO'!$F$18:$F$516,PROVEEDORES!$D197,'EG-AGO'!R$18:R$516)</f>
        <v>0</v>
      </c>
      <c r="J196" s="159">
        <f>SUMIF('EG-AGO'!$F$18:$F$516,PROVEEDORES!$D197,'EG-AGO'!S$18:S$516)</f>
        <v>0</v>
      </c>
      <c r="K196" s="159" t="str">
        <f t="shared" si="4"/>
        <v/>
      </c>
      <c r="L196" s="146" t="str">
        <f>IF(PROVEEDORES!G197="","",PROVEEDORES!G197)</f>
        <v/>
      </c>
    </row>
    <row r="197" spans="3:12" ht="17.45" customHeight="1" x14ac:dyDescent="0.2">
      <c r="C197" s="158">
        <f t="shared" si="5"/>
        <v>191</v>
      </c>
      <c r="D197" s="146" t="str">
        <f>IF(PROVEEDORES!E198="","",PROVEEDORES!E198)</f>
        <v/>
      </c>
      <c r="E197" s="146" t="str">
        <f>IF(PROVEEDORES!F198="","",PROVEEDORES!F198)</f>
        <v/>
      </c>
      <c r="F197" s="146" t="str">
        <f>IF(PROVEEDORES!D198="","",PROVEEDORES!D198)</f>
        <v/>
      </c>
      <c r="G197" s="159">
        <f>SUMIF('EG-AGO'!$F$18:$F$516,PROVEEDORES!$D198,'EG-AGO'!P$18:P$516)</f>
        <v>0</v>
      </c>
      <c r="H197" s="159">
        <f>SUMIF('EG-AGO'!$F$18:$F$516,PROVEEDORES!$D198,'EG-AGO'!Q$18:Q$516)</f>
        <v>0</v>
      </c>
      <c r="I197" s="159">
        <f>SUMIF('EG-AGO'!$F$18:$F$516,PROVEEDORES!$D198,'EG-AGO'!R$18:R$516)</f>
        <v>0</v>
      </c>
      <c r="J197" s="159">
        <f>SUMIF('EG-AGO'!$F$18:$F$516,PROVEEDORES!$D198,'EG-AGO'!S$18:S$516)</f>
        <v>0</v>
      </c>
      <c r="K197" s="159" t="str">
        <f t="shared" si="4"/>
        <v/>
      </c>
      <c r="L197" s="146" t="str">
        <f>IF(PROVEEDORES!G198="","",PROVEEDORES!G198)</f>
        <v/>
      </c>
    </row>
    <row r="198" spans="3:12" ht="17.45" customHeight="1" x14ac:dyDescent="0.2">
      <c r="C198" s="158">
        <f t="shared" si="5"/>
        <v>192</v>
      </c>
      <c r="D198" s="146" t="str">
        <f>IF(PROVEEDORES!E199="","",PROVEEDORES!E199)</f>
        <v/>
      </c>
      <c r="E198" s="146" t="str">
        <f>IF(PROVEEDORES!F199="","",PROVEEDORES!F199)</f>
        <v/>
      </c>
      <c r="F198" s="146" t="str">
        <f>IF(PROVEEDORES!D199="","",PROVEEDORES!D199)</f>
        <v/>
      </c>
      <c r="G198" s="159">
        <f>SUMIF('EG-AGO'!$F$18:$F$516,PROVEEDORES!$D199,'EG-AGO'!P$18:P$516)</f>
        <v>0</v>
      </c>
      <c r="H198" s="159">
        <f>SUMIF('EG-AGO'!$F$18:$F$516,PROVEEDORES!$D199,'EG-AGO'!Q$18:Q$516)</f>
        <v>0</v>
      </c>
      <c r="I198" s="159">
        <f>SUMIF('EG-AGO'!$F$18:$F$516,PROVEEDORES!$D199,'EG-AGO'!R$18:R$516)</f>
        <v>0</v>
      </c>
      <c r="J198" s="159">
        <f>SUMIF('EG-AGO'!$F$18:$F$516,PROVEEDORES!$D199,'EG-AGO'!S$18:S$516)</f>
        <v>0</v>
      </c>
      <c r="K198" s="159" t="str">
        <f t="shared" si="4"/>
        <v/>
      </c>
      <c r="L198" s="146" t="str">
        <f>IF(PROVEEDORES!G199="","",PROVEEDORES!G199)</f>
        <v/>
      </c>
    </row>
    <row r="199" spans="3:12" ht="17.45" customHeight="1" x14ac:dyDescent="0.2">
      <c r="C199" s="158">
        <f t="shared" si="5"/>
        <v>193</v>
      </c>
      <c r="D199" s="146" t="str">
        <f>IF(PROVEEDORES!E200="","",PROVEEDORES!E200)</f>
        <v/>
      </c>
      <c r="E199" s="146" t="str">
        <f>IF(PROVEEDORES!F200="","",PROVEEDORES!F200)</f>
        <v/>
      </c>
      <c r="F199" s="146" t="str">
        <f>IF(PROVEEDORES!D200="","",PROVEEDORES!D200)</f>
        <v/>
      </c>
      <c r="G199" s="159">
        <f>SUMIF('EG-AGO'!$F$18:$F$516,PROVEEDORES!$D200,'EG-AGO'!P$18:P$516)</f>
        <v>0</v>
      </c>
      <c r="H199" s="159">
        <f>SUMIF('EG-AGO'!$F$18:$F$516,PROVEEDORES!$D200,'EG-AGO'!Q$18:Q$516)</f>
        <v>0</v>
      </c>
      <c r="I199" s="159">
        <f>SUMIF('EG-AGO'!$F$18:$F$516,PROVEEDORES!$D200,'EG-AGO'!R$18:R$516)</f>
        <v>0</v>
      </c>
      <c r="J199" s="159">
        <f>SUMIF('EG-AGO'!$F$18:$F$516,PROVEEDORES!$D200,'EG-AGO'!S$18:S$516)</f>
        <v>0</v>
      </c>
      <c r="K199" s="159" t="str">
        <f t="shared" si="4"/>
        <v/>
      </c>
      <c r="L199" s="146" t="str">
        <f>IF(PROVEEDORES!G200="","",PROVEEDORES!G200)</f>
        <v/>
      </c>
    </row>
    <row r="200" spans="3:12" ht="17.45" customHeight="1" x14ac:dyDescent="0.2">
      <c r="C200" s="158">
        <f t="shared" si="5"/>
        <v>194</v>
      </c>
      <c r="D200" s="146" t="str">
        <f>IF(PROVEEDORES!E201="","",PROVEEDORES!E201)</f>
        <v/>
      </c>
      <c r="E200" s="146" t="str">
        <f>IF(PROVEEDORES!F201="","",PROVEEDORES!F201)</f>
        <v/>
      </c>
      <c r="F200" s="146" t="str">
        <f>IF(PROVEEDORES!D201="","",PROVEEDORES!D201)</f>
        <v/>
      </c>
      <c r="G200" s="159">
        <f>SUMIF('EG-AGO'!$F$18:$F$516,PROVEEDORES!$D201,'EG-AGO'!P$18:P$516)</f>
        <v>0</v>
      </c>
      <c r="H200" s="159">
        <f>SUMIF('EG-AGO'!$F$18:$F$516,PROVEEDORES!$D201,'EG-AGO'!Q$18:Q$516)</f>
        <v>0</v>
      </c>
      <c r="I200" s="159">
        <f>SUMIF('EG-AGO'!$F$18:$F$516,PROVEEDORES!$D201,'EG-AGO'!R$18:R$516)</f>
        <v>0</v>
      </c>
      <c r="J200" s="159">
        <f>SUMIF('EG-AGO'!$F$18:$F$516,PROVEEDORES!$D201,'EG-AGO'!S$18:S$516)</f>
        <v>0</v>
      </c>
      <c r="K200" s="159" t="str">
        <f t="shared" ref="K200:K263" si="6">IF(G200+H200+I200+J200&gt;0,"C/Información","")</f>
        <v/>
      </c>
      <c r="L200" s="146" t="str">
        <f>IF(PROVEEDORES!G201="","",PROVEEDORES!G201)</f>
        <v/>
      </c>
    </row>
    <row r="201" spans="3:12" ht="17.45" customHeight="1" x14ac:dyDescent="0.2">
      <c r="C201" s="158">
        <f t="shared" ref="C201:C264" si="7">C200+1</f>
        <v>195</v>
      </c>
      <c r="D201" s="146" t="str">
        <f>IF(PROVEEDORES!E202="","",PROVEEDORES!E202)</f>
        <v/>
      </c>
      <c r="E201" s="146" t="str">
        <f>IF(PROVEEDORES!F202="","",PROVEEDORES!F202)</f>
        <v/>
      </c>
      <c r="F201" s="146" t="str">
        <f>IF(PROVEEDORES!D202="","",PROVEEDORES!D202)</f>
        <v/>
      </c>
      <c r="G201" s="159">
        <f>SUMIF('EG-AGO'!$F$18:$F$516,PROVEEDORES!$D202,'EG-AGO'!P$18:P$516)</f>
        <v>0</v>
      </c>
      <c r="H201" s="159">
        <f>SUMIF('EG-AGO'!$F$18:$F$516,PROVEEDORES!$D202,'EG-AGO'!Q$18:Q$516)</f>
        <v>0</v>
      </c>
      <c r="I201" s="159">
        <f>SUMIF('EG-AGO'!$F$18:$F$516,PROVEEDORES!$D202,'EG-AGO'!R$18:R$516)</f>
        <v>0</v>
      </c>
      <c r="J201" s="159">
        <f>SUMIF('EG-AGO'!$F$18:$F$516,PROVEEDORES!$D202,'EG-AGO'!S$18:S$516)</f>
        <v>0</v>
      </c>
      <c r="K201" s="159" t="str">
        <f t="shared" si="6"/>
        <v/>
      </c>
      <c r="L201" s="146" t="str">
        <f>IF(PROVEEDORES!G202="","",PROVEEDORES!G202)</f>
        <v/>
      </c>
    </row>
    <row r="202" spans="3:12" ht="17.45" customHeight="1" x14ac:dyDescent="0.2">
      <c r="C202" s="158">
        <f t="shared" si="7"/>
        <v>196</v>
      </c>
      <c r="D202" s="146" t="str">
        <f>IF(PROVEEDORES!E203="","",PROVEEDORES!E203)</f>
        <v/>
      </c>
      <c r="E202" s="146" t="str">
        <f>IF(PROVEEDORES!F203="","",PROVEEDORES!F203)</f>
        <v/>
      </c>
      <c r="F202" s="146" t="str">
        <f>IF(PROVEEDORES!D203="","",PROVEEDORES!D203)</f>
        <v/>
      </c>
      <c r="G202" s="159">
        <f>SUMIF('EG-AGO'!$F$18:$F$516,PROVEEDORES!$D203,'EG-AGO'!P$18:P$516)</f>
        <v>0</v>
      </c>
      <c r="H202" s="159">
        <f>SUMIF('EG-AGO'!$F$18:$F$516,PROVEEDORES!$D203,'EG-AGO'!Q$18:Q$516)</f>
        <v>0</v>
      </c>
      <c r="I202" s="159">
        <f>SUMIF('EG-AGO'!$F$18:$F$516,PROVEEDORES!$D203,'EG-AGO'!R$18:R$516)</f>
        <v>0</v>
      </c>
      <c r="J202" s="159">
        <f>SUMIF('EG-AGO'!$F$18:$F$516,PROVEEDORES!$D203,'EG-AGO'!S$18:S$516)</f>
        <v>0</v>
      </c>
      <c r="K202" s="159" t="str">
        <f t="shared" si="6"/>
        <v/>
      </c>
      <c r="L202" s="146" t="str">
        <f>IF(PROVEEDORES!G203="","",PROVEEDORES!G203)</f>
        <v/>
      </c>
    </row>
    <row r="203" spans="3:12" ht="17.45" customHeight="1" x14ac:dyDescent="0.2">
      <c r="C203" s="158">
        <f t="shared" si="7"/>
        <v>197</v>
      </c>
      <c r="D203" s="146" t="str">
        <f>IF(PROVEEDORES!E204="","",PROVEEDORES!E204)</f>
        <v/>
      </c>
      <c r="E203" s="146" t="str">
        <f>IF(PROVEEDORES!F204="","",PROVEEDORES!F204)</f>
        <v/>
      </c>
      <c r="F203" s="146" t="str">
        <f>IF(PROVEEDORES!D204="","",PROVEEDORES!D204)</f>
        <v/>
      </c>
      <c r="G203" s="159">
        <f>SUMIF('EG-AGO'!$F$18:$F$516,PROVEEDORES!$D204,'EG-AGO'!P$18:P$516)</f>
        <v>0</v>
      </c>
      <c r="H203" s="159">
        <f>SUMIF('EG-AGO'!$F$18:$F$516,PROVEEDORES!$D204,'EG-AGO'!Q$18:Q$516)</f>
        <v>0</v>
      </c>
      <c r="I203" s="159">
        <f>SUMIF('EG-AGO'!$F$18:$F$516,PROVEEDORES!$D204,'EG-AGO'!R$18:R$516)</f>
        <v>0</v>
      </c>
      <c r="J203" s="159">
        <f>SUMIF('EG-AGO'!$F$18:$F$516,PROVEEDORES!$D204,'EG-AGO'!S$18:S$516)</f>
        <v>0</v>
      </c>
      <c r="K203" s="159" t="str">
        <f t="shared" si="6"/>
        <v/>
      </c>
      <c r="L203" s="146" t="str">
        <f>IF(PROVEEDORES!G204="","",PROVEEDORES!G204)</f>
        <v/>
      </c>
    </row>
    <row r="204" spans="3:12" ht="17.45" customHeight="1" x14ac:dyDescent="0.2">
      <c r="C204" s="158">
        <f t="shared" si="7"/>
        <v>198</v>
      </c>
      <c r="D204" s="146" t="str">
        <f>IF(PROVEEDORES!E205="","",PROVEEDORES!E205)</f>
        <v/>
      </c>
      <c r="E204" s="146" t="str">
        <f>IF(PROVEEDORES!F205="","",PROVEEDORES!F205)</f>
        <v/>
      </c>
      <c r="F204" s="146" t="str">
        <f>IF(PROVEEDORES!D205="","",PROVEEDORES!D205)</f>
        <v/>
      </c>
      <c r="G204" s="159">
        <f>SUMIF('EG-AGO'!$F$18:$F$516,PROVEEDORES!$D205,'EG-AGO'!P$18:P$516)</f>
        <v>0</v>
      </c>
      <c r="H204" s="159">
        <f>SUMIF('EG-AGO'!$F$18:$F$516,PROVEEDORES!$D205,'EG-AGO'!Q$18:Q$516)</f>
        <v>0</v>
      </c>
      <c r="I204" s="159">
        <f>SUMIF('EG-AGO'!$F$18:$F$516,PROVEEDORES!$D205,'EG-AGO'!R$18:R$516)</f>
        <v>0</v>
      </c>
      <c r="J204" s="159">
        <f>SUMIF('EG-AGO'!$F$18:$F$516,PROVEEDORES!$D205,'EG-AGO'!S$18:S$516)</f>
        <v>0</v>
      </c>
      <c r="K204" s="159" t="str">
        <f t="shared" si="6"/>
        <v/>
      </c>
      <c r="L204" s="146" t="str">
        <f>IF(PROVEEDORES!G205="","",PROVEEDORES!G205)</f>
        <v/>
      </c>
    </row>
    <row r="205" spans="3:12" ht="17.45" customHeight="1" x14ac:dyDescent="0.2">
      <c r="C205" s="158">
        <f t="shared" si="7"/>
        <v>199</v>
      </c>
      <c r="D205" s="146" t="str">
        <f>IF(PROVEEDORES!E206="","",PROVEEDORES!E206)</f>
        <v/>
      </c>
      <c r="E205" s="146" t="str">
        <f>IF(PROVEEDORES!F206="","",PROVEEDORES!F206)</f>
        <v/>
      </c>
      <c r="F205" s="146" t="str">
        <f>IF(PROVEEDORES!D206="","",PROVEEDORES!D206)</f>
        <v/>
      </c>
      <c r="G205" s="159">
        <f>SUMIF('EG-AGO'!$F$18:$F$516,PROVEEDORES!$D206,'EG-AGO'!P$18:P$516)</f>
        <v>0</v>
      </c>
      <c r="H205" s="159">
        <f>SUMIF('EG-AGO'!$F$18:$F$516,PROVEEDORES!$D206,'EG-AGO'!Q$18:Q$516)</f>
        <v>0</v>
      </c>
      <c r="I205" s="159">
        <f>SUMIF('EG-AGO'!$F$18:$F$516,PROVEEDORES!$D206,'EG-AGO'!R$18:R$516)</f>
        <v>0</v>
      </c>
      <c r="J205" s="159">
        <f>SUMIF('EG-AGO'!$F$18:$F$516,PROVEEDORES!$D206,'EG-AGO'!S$18:S$516)</f>
        <v>0</v>
      </c>
      <c r="K205" s="159" t="str">
        <f t="shared" si="6"/>
        <v/>
      </c>
      <c r="L205" s="146" t="str">
        <f>IF(PROVEEDORES!G206="","",PROVEEDORES!G206)</f>
        <v/>
      </c>
    </row>
    <row r="206" spans="3:12" ht="17.45" customHeight="1" x14ac:dyDescent="0.2">
      <c r="C206" s="158">
        <f t="shared" si="7"/>
        <v>200</v>
      </c>
      <c r="D206" s="146" t="str">
        <f>IF(PROVEEDORES!E207="","",PROVEEDORES!E207)</f>
        <v/>
      </c>
      <c r="E206" s="146" t="str">
        <f>IF(PROVEEDORES!F207="","",PROVEEDORES!F207)</f>
        <v/>
      </c>
      <c r="F206" s="146" t="str">
        <f>IF(PROVEEDORES!D207="","",PROVEEDORES!D207)</f>
        <v/>
      </c>
      <c r="G206" s="159">
        <f>SUMIF('EG-AGO'!$F$18:$F$516,PROVEEDORES!$D207,'EG-AGO'!P$18:P$516)</f>
        <v>0</v>
      </c>
      <c r="H206" s="159">
        <f>SUMIF('EG-AGO'!$F$18:$F$516,PROVEEDORES!$D207,'EG-AGO'!Q$18:Q$516)</f>
        <v>0</v>
      </c>
      <c r="I206" s="159">
        <f>SUMIF('EG-AGO'!$F$18:$F$516,PROVEEDORES!$D207,'EG-AGO'!R$18:R$516)</f>
        <v>0</v>
      </c>
      <c r="J206" s="159">
        <f>SUMIF('EG-AGO'!$F$18:$F$516,PROVEEDORES!$D207,'EG-AGO'!S$18:S$516)</f>
        <v>0</v>
      </c>
      <c r="K206" s="159" t="str">
        <f t="shared" si="6"/>
        <v/>
      </c>
      <c r="L206" s="146" t="str">
        <f>IF(PROVEEDORES!G207="","",PROVEEDORES!G207)</f>
        <v/>
      </c>
    </row>
    <row r="207" spans="3:12" ht="17.45" customHeight="1" x14ac:dyDescent="0.2">
      <c r="C207" s="158">
        <f t="shared" si="7"/>
        <v>201</v>
      </c>
      <c r="D207" s="146" t="str">
        <f>IF(PROVEEDORES!E208="","",PROVEEDORES!E208)</f>
        <v/>
      </c>
      <c r="E207" s="146" t="str">
        <f>IF(PROVEEDORES!F208="","",PROVEEDORES!F208)</f>
        <v/>
      </c>
      <c r="F207" s="146" t="str">
        <f>IF(PROVEEDORES!D208="","",PROVEEDORES!D208)</f>
        <v/>
      </c>
      <c r="G207" s="159">
        <f>SUMIF('EG-AGO'!$F$18:$F$516,PROVEEDORES!$D208,'EG-AGO'!P$18:P$516)</f>
        <v>0</v>
      </c>
      <c r="H207" s="159">
        <f>SUMIF('EG-AGO'!$F$18:$F$516,PROVEEDORES!$D208,'EG-AGO'!Q$18:Q$516)</f>
        <v>0</v>
      </c>
      <c r="I207" s="159">
        <f>SUMIF('EG-AGO'!$F$18:$F$516,PROVEEDORES!$D208,'EG-AGO'!R$18:R$516)</f>
        <v>0</v>
      </c>
      <c r="J207" s="159">
        <f>SUMIF('EG-AGO'!$F$18:$F$516,PROVEEDORES!$D208,'EG-AGO'!S$18:S$516)</f>
        <v>0</v>
      </c>
      <c r="K207" s="159" t="str">
        <f t="shared" si="6"/>
        <v/>
      </c>
      <c r="L207" s="146" t="str">
        <f>IF(PROVEEDORES!G208="","",PROVEEDORES!G208)</f>
        <v/>
      </c>
    </row>
    <row r="208" spans="3:12" ht="17.45" customHeight="1" x14ac:dyDescent="0.2">
      <c r="C208" s="158">
        <f t="shared" si="7"/>
        <v>202</v>
      </c>
      <c r="D208" s="146" t="str">
        <f>IF(PROVEEDORES!E209="","",PROVEEDORES!E209)</f>
        <v/>
      </c>
      <c r="E208" s="146" t="str">
        <f>IF(PROVEEDORES!F209="","",PROVEEDORES!F209)</f>
        <v/>
      </c>
      <c r="F208" s="146" t="str">
        <f>IF(PROVEEDORES!D209="","",PROVEEDORES!D209)</f>
        <v/>
      </c>
      <c r="G208" s="159">
        <f>SUMIF('EG-AGO'!$F$18:$F$516,PROVEEDORES!$D209,'EG-AGO'!P$18:P$516)</f>
        <v>0</v>
      </c>
      <c r="H208" s="159">
        <f>SUMIF('EG-AGO'!$F$18:$F$516,PROVEEDORES!$D209,'EG-AGO'!Q$18:Q$516)</f>
        <v>0</v>
      </c>
      <c r="I208" s="159">
        <f>SUMIF('EG-AGO'!$F$18:$F$516,PROVEEDORES!$D209,'EG-AGO'!R$18:R$516)</f>
        <v>0</v>
      </c>
      <c r="J208" s="159">
        <f>SUMIF('EG-AGO'!$F$18:$F$516,PROVEEDORES!$D209,'EG-AGO'!S$18:S$516)</f>
        <v>0</v>
      </c>
      <c r="K208" s="159" t="str">
        <f t="shared" si="6"/>
        <v/>
      </c>
      <c r="L208" s="146" t="str">
        <f>IF(PROVEEDORES!G209="","",PROVEEDORES!G209)</f>
        <v/>
      </c>
    </row>
    <row r="209" spans="3:12" ht="17.45" customHeight="1" x14ac:dyDescent="0.2">
      <c r="C209" s="158">
        <f t="shared" si="7"/>
        <v>203</v>
      </c>
      <c r="D209" s="146" t="str">
        <f>IF(PROVEEDORES!E210="","",PROVEEDORES!E210)</f>
        <v/>
      </c>
      <c r="E209" s="146" t="str">
        <f>IF(PROVEEDORES!F210="","",PROVEEDORES!F210)</f>
        <v/>
      </c>
      <c r="F209" s="146" t="str">
        <f>IF(PROVEEDORES!D210="","",PROVEEDORES!D210)</f>
        <v/>
      </c>
      <c r="G209" s="159">
        <f>SUMIF('EG-AGO'!$F$18:$F$516,PROVEEDORES!$D210,'EG-AGO'!P$18:P$516)</f>
        <v>0</v>
      </c>
      <c r="H209" s="159">
        <f>SUMIF('EG-AGO'!$F$18:$F$516,PROVEEDORES!$D210,'EG-AGO'!Q$18:Q$516)</f>
        <v>0</v>
      </c>
      <c r="I209" s="159">
        <f>SUMIF('EG-AGO'!$F$18:$F$516,PROVEEDORES!$D210,'EG-AGO'!R$18:R$516)</f>
        <v>0</v>
      </c>
      <c r="J209" s="159">
        <f>SUMIF('EG-AGO'!$F$18:$F$516,PROVEEDORES!$D210,'EG-AGO'!S$18:S$516)</f>
        <v>0</v>
      </c>
      <c r="K209" s="159" t="str">
        <f t="shared" si="6"/>
        <v/>
      </c>
      <c r="L209" s="146" t="str">
        <f>IF(PROVEEDORES!G210="","",PROVEEDORES!G210)</f>
        <v/>
      </c>
    </row>
    <row r="210" spans="3:12" ht="17.45" customHeight="1" x14ac:dyDescent="0.2">
      <c r="C210" s="158">
        <f t="shared" si="7"/>
        <v>204</v>
      </c>
      <c r="D210" s="146" t="str">
        <f>IF(PROVEEDORES!E211="","",PROVEEDORES!E211)</f>
        <v/>
      </c>
      <c r="E210" s="146" t="str">
        <f>IF(PROVEEDORES!F211="","",PROVEEDORES!F211)</f>
        <v/>
      </c>
      <c r="F210" s="146" t="str">
        <f>IF(PROVEEDORES!D211="","",PROVEEDORES!D211)</f>
        <v/>
      </c>
      <c r="G210" s="159">
        <f>SUMIF('EG-AGO'!$F$18:$F$516,PROVEEDORES!$D211,'EG-AGO'!P$18:P$516)</f>
        <v>0</v>
      </c>
      <c r="H210" s="159">
        <f>SUMIF('EG-AGO'!$F$18:$F$516,PROVEEDORES!$D211,'EG-AGO'!Q$18:Q$516)</f>
        <v>0</v>
      </c>
      <c r="I210" s="159">
        <f>SUMIF('EG-AGO'!$F$18:$F$516,PROVEEDORES!$D211,'EG-AGO'!R$18:R$516)</f>
        <v>0</v>
      </c>
      <c r="J210" s="159">
        <f>SUMIF('EG-AGO'!$F$18:$F$516,PROVEEDORES!$D211,'EG-AGO'!S$18:S$516)</f>
        <v>0</v>
      </c>
      <c r="K210" s="159" t="str">
        <f t="shared" si="6"/>
        <v/>
      </c>
      <c r="L210" s="146" t="str">
        <f>IF(PROVEEDORES!G211="","",PROVEEDORES!G211)</f>
        <v/>
      </c>
    </row>
    <row r="211" spans="3:12" ht="17.45" customHeight="1" x14ac:dyDescent="0.2">
      <c r="C211" s="158">
        <f t="shared" si="7"/>
        <v>205</v>
      </c>
      <c r="D211" s="146" t="str">
        <f>IF(PROVEEDORES!E212="","",PROVEEDORES!E212)</f>
        <v/>
      </c>
      <c r="E211" s="146" t="str">
        <f>IF(PROVEEDORES!F212="","",PROVEEDORES!F212)</f>
        <v/>
      </c>
      <c r="F211" s="146" t="str">
        <f>IF(PROVEEDORES!D212="","",PROVEEDORES!D212)</f>
        <v/>
      </c>
      <c r="G211" s="159">
        <f>SUMIF('EG-AGO'!$F$18:$F$516,PROVEEDORES!$D212,'EG-AGO'!P$18:P$516)</f>
        <v>0</v>
      </c>
      <c r="H211" s="159">
        <f>SUMIF('EG-AGO'!$F$18:$F$516,PROVEEDORES!$D212,'EG-AGO'!Q$18:Q$516)</f>
        <v>0</v>
      </c>
      <c r="I211" s="159">
        <f>SUMIF('EG-AGO'!$F$18:$F$516,PROVEEDORES!$D212,'EG-AGO'!R$18:R$516)</f>
        <v>0</v>
      </c>
      <c r="J211" s="159">
        <f>SUMIF('EG-AGO'!$F$18:$F$516,PROVEEDORES!$D212,'EG-AGO'!S$18:S$516)</f>
        <v>0</v>
      </c>
      <c r="K211" s="159" t="str">
        <f t="shared" si="6"/>
        <v/>
      </c>
      <c r="L211" s="146" t="str">
        <f>IF(PROVEEDORES!G212="","",PROVEEDORES!G212)</f>
        <v/>
      </c>
    </row>
    <row r="212" spans="3:12" ht="17.45" customHeight="1" x14ac:dyDescent="0.2">
      <c r="C212" s="158">
        <f t="shared" si="7"/>
        <v>206</v>
      </c>
      <c r="D212" s="146" t="str">
        <f>IF(PROVEEDORES!E213="","",PROVEEDORES!E213)</f>
        <v/>
      </c>
      <c r="E212" s="146" t="str">
        <f>IF(PROVEEDORES!F213="","",PROVEEDORES!F213)</f>
        <v/>
      </c>
      <c r="F212" s="146" t="str">
        <f>IF(PROVEEDORES!D213="","",PROVEEDORES!D213)</f>
        <v/>
      </c>
      <c r="G212" s="159">
        <f>SUMIF('EG-AGO'!$F$18:$F$516,PROVEEDORES!$D213,'EG-AGO'!P$18:P$516)</f>
        <v>0</v>
      </c>
      <c r="H212" s="159">
        <f>SUMIF('EG-AGO'!$F$18:$F$516,PROVEEDORES!$D213,'EG-AGO'!Q$18:Q$516)</f>
        <v>0</v>
      </c>
      <c r="I212" s="159">
        <f>SUMIF('EG-AGO'!$F$18:$F$516,PROVEEDORES!$D213,'EG-AGO'!R$18:R$516)</f>
        <v>0</v>
      </c>
      <c r="J212" s="159">
        <f>SUMIF('EG-AGO'!$F$18:$F$516,PROVEEDORES!$D213,'EG-AGO'!S$18:S$516)</f>
        <v>0</v>
      </c>
      <c r="K212" s="159" t="str">
        <f t="shared" si="6"/>
        <v/>
      </c>
      <c r="L212" s="146" t="str">
        <f>IF(PROVEEDORES!G213="","",PROVEEDORES!G213)</f>
        <v/>
      </c>
    </row>
    <row r="213" spans="3:12" ht="17.45" customHeight="1" x14ac:dyDescent="0.2">
      <c r="C213" s="158">
        <f t="shared" si="7"/>
        <v>207</v>
      </c>
      <c r="D213" s="146" t="str">
        <f>IF(PROVEEDORES!E214="","",PROVEEDORES!E214)</f>
        <v/>
      </c>
      <c r="E213" s="146" t="str">
        <f>IF(PROVEEDORES!F214="","",PROVEEDORES!F214)</f>
        <v/>
      </c>
      <c r="F213" s="146" t="str">
        <f>IF(PROVEEDORES!D214="","",PROVEEDORES!D214)</f>
        <v/>
      </c>
      <c r="G213" s="159">
        <f>SUMIF('EG-AGO'!$F$18:$F$516,PROVEEDORES!$D214,'EG-AGO'!P$18:P$516)</f>
        <v>0</v>
      </c>
      <c r="H213" s="159">
        <f>SUMIF('EG-AGO'!$F$18:$F$516,PROVEEDORES!$D214,'EG-AGO'!Q$18:Q$516)</f>
        <v>0</v>
      </c>
      <c r="I213" s="159">
        <f>SUMIF('EG-AGO'!$F$18:$F$516,PROVEEDORES!$D214,'EG-AGO'!R$18:R$516)</f>
        <v>0</v>
      </c>
      <c r="J213" s="159">
        <f>SUMIF('EG-AGO'!$F$18:$F$516,PROVEEDORES!$D214,'EG-AGO'!S$18:S$516)</f>
        <v>0</v>
      </c>
      <c r="K213" s="159" t="str">
        <f t="shared" si="6"/>
        <v/>
      </c>
      <c r="L213" s="146" t="str">
        <f>IF(PROVEEDORES!G214="","",PROVEEDORES!G214)</f>
        <v/>
      </c>
    </row>
    <row r="214" spans="3:12" ht="17.45" customHeight="1" x14ac:dyDescent="0.2">
      <c r="C214" s="158">
        <f t="shared" si="7"/>
        <v>208</v>
      </c>
      <c r="D214" s="146" t="str">
        <f>IF(PROVEEDORES!E215="","",PROVEEDORES!E215)</f>
        <v/>
      </c>
      <c r="E214" s="146" t="str">
        <f>IF(PROVEEDORES!F215="","",PROVEEDORES!F215)</f>
        <v/>
      </c>
      <c r="F214" s="146" t="str">
        <f>IF(PROVEEDORES!D215="","",PROVEEDORES!D215)</f>
        <v/>
      </c>
      <c r="G214" s="159">
        <f>SUMIF('EG-AGO'!$F$18:$F$516,PROVEEDORES!$D215,'EG-AGO'!P$18:P$516)</f>
        <v>0</v>
      </c>
      <c r="H214" s="159">
        <f>SUMIF('EG-AGO'!$F$18:$F$516,PROVEEDORES!$D215,'EG-AGO'!Q$18:Q$516)</f>
        <v>0</v>
      </c>
      <c r="I214" s="159">
        <f>SUMIF('EG-AGO'!$F$18:$F$516,PROVEEDORES!$D215,'EG-AGO'!R$18:R$516)</f>
        <v>0</v>
      </c>
      <c r="J214" s="159">
        <f>SUMIF('EG-AGO'!$F$18:$F$516,PROVEEDORES!$D215,'EG-AGO'!S$18:S$516)</f>
        <v>0</v>
      </c>
      <c r="K214" s="159" t="str">
        <f t="shared" si="6"/>
        <v/>
      </c>
      <c r="L214" s="146" t="str">
        <f>IF(PROVEEDORES!G215="","",PROVEEDORES!G215)</f>
        <v/>
      </c>
    </row>
    <row r="215" spans="3:12" ht="17.45" customHeight="1" x14ac:dyDescent="0.2">
      <c r="C215" s="158">
        <f t="shared" si="7"/>
        <v>209</v>
      </c>
      <c r="D215" s="146" t="str">
        <f>IF(PROVEEDORES!E216="","",PROVEEDORES!E216)</f>
        <v/>
      </c>
      <c r="E215" s="146" t="str">
        <f>IF(PROVEEDORES!F216="","",PROVEEDORES!F216)</f>
        <v/>
      </c>
      <c r="F215" s="146" t="str">
        <f>IF(PROVEEDORES!D216="","",PROVEEDORES!D216)</f>
        <v/>
      </c>
      <c r="G215" s="159">
        <f>SUMIF('EG-AGO'!$F$18:$F$516,PROVEEDORES!$D216,'EG-AGO'!P$18:P$516)</f>
        <v>0</v>
      </c>
      <c r="H215" s="159">
        <f>SUMIF('EG-AGO'!$F$18:$F$516,PROVEEDORES!$D216,'EG-AGO'!Q$18:Q$516)</f>
        <v>0</v>
      </c>
      <c r="I215" s="159">
        <f>SUMIF('EG-AGO'!$F$18:$F$516,PROVEEDORES!$D216,'EG-AGO'!R$18:R$516)</f>
        <v>0</v>
      </c>
      <c r="J215" s="159">
        <f>SUMIF('EG-AGO'!$F$18:$F$516,PROVEEDORES!$D216,'EG-AGO'!S$18:S$516)</f>
        <v>0</v>
      </c>
      <c r="K215" s="159" t="str">
        <f t="shared" si="6"/>
        <v/>
      </c>
      <c r="L215" s="146" t="str">
        <f>IF(PROVEEDORES!G216="","",PROVEEDORES!G216)</f>
        <v/>
      </c>
    </row>
    <row r="216" spans="3:12" ht="17.45" customHeight="1" x14ac:dyDescent="0.2">
      <c r="C216" s="158">
        <f t="shared" si="7"/>
        <v>210</v>
      </c>
      <c r="D216" s="146" t="str">
        <f>IF(PROVEEDORES!E217="","",PROVEEDORES!E217)</f>
        <v/>
      </c>
      <c r="E216" s="146" t="str">
        <f>IF(PROVEEDORES!F217="","",PROVEEDORES!F217)</f>
        <v/>
      </c>
      <c r="F216" s="146" t="str">
        <f>IF(PROVEEDORES!D217="","",PROVEEDORES!D217)</f>
        <v/>
      </c>
      <c r="G216" s="159">
        <f>SUMIF('EG-AGO'!$F$18:$F$516,PROVEEDORES!$D217,'EG-AGO'!P$18:P$516)</f>
        <v>0</v>
      </c>
      <c r="H216" s="159">
        <f>SUMIF('EG-AGO'!$F$18:$F$516,PROVEEDORES!$D217,'EG-AGO'!Q$18:Q$516)</f>
        <v>0</v>
      </c>
      <c r="I216" s="159">
        <f>SUMIF('EG-AGO'!$F$18:$F$516,PROVEEDORES!$D217,'EG-AGO'!R$18:R$516)</f>
        <v>0</v>
      </c>
      <c r="J216" s="159">
        <f>SUMIF('EG-AGO'!$F$18:$F$516,PROVEEDORES!$D217,'EG-AGO'!S$18:S$516)</f>
        <v>0</v>
      </c>
      <c r="K216" s="159" t="str">
        <f t="shared" si="6"/>
        <v/>
      </c>
      <c r="L216" s="146" t="str">
        <f>IF(PROVEEDORES!G217="","",PROVEEDORES!G217)</f>
        <v/>
      </c>
    </row>
    <row r="217" spans="3:12" ht="17.45" customHeight="1" x14ac:dyDescent="0.2">
      <c r="C217" s="158">
        <f t="shared" si="7"/>
        <v>211</v>
      </c>
      <c r="D217" s="146" t="str">
        <f>IF(PROVEEDORES!E218="","",PROVEEDORES!E218)</f>
        <v/>
      </c>
      <c r="E217" s="146" t="str">
        <f>IF(PROVEEDORES!F218="","",PROVEEDORES!F218)</f>
        <v/>
      </c>
      <c r="F217" s="146" t="str">
        <f>IF(PROVEEDORES!D218="","",PROVEEDORES!D218)</f>
        <v/>
      </c>
      <c r="G217" s="159">
        <f>SUMIF('EG-AGO'!$F$18:$F$516,PROVEEDORES!$D218,'EG-AGO'!P$18:P$516)</f>
        <v>0</v>
      </c>
      <c r="H217" s="159">
        <f>SUMIF('EG-AGO'!$F$18:$F$516,PROVEEDORES!$D218,'EG-AGO'!Q$18:Q$516)</f>
        <v>0</v>
      </c>
      <c r="I217" s="159">
        <f>SUMIF('EG-AGO'!$F$18:$F$516,PROVEEDORES!$D218,'EG-AGO'!R$18:R$516)</f>
        <v>0</v>
      </c>
      <c r="J217" s="159">
        <f>SUMIF('EG-AGO'!$F$18:$F$516,PROVEEDORES!$D218,'EG-AGO'!S$18:S$516)</f>
        <v>0</v>
      </c>
      <c r="K217" s="159" t="str">
        <f t="shared" si="6"/>
        <v/>
      </c>
      <c r="L217" s="146" t="str">
        <f>IF(PROVEEDORES!G218="","",PROVEEDORES!G218)</f>
        <v/>
      </c>
    </row>
    <row r="218" spans="3:12" ht="17.45" customHeight="1" x14ac:dyDescent="0.2">
      <c r="C218" s="158">
        <f t="shared" si="7"/>
        <v>212</v>
      </c>
      <c r="D218" s="146" t="str">
        <f>IF(PROVEEDORES!E219="","",PROVEEDORES!E219)</f>
        <v/>
      </c>
      <c r="E218" s="146" t="str">
        <f>IF(PROVEEDORES!F219="","",PROVEEDORES!F219)</f>
        <v/>
      </c>
      <c r="F218" s="146" t="str">
        <f>IF(PROVEEDORES!D219="","",PROVEEDORES!D219)</f>
        <v/>
      </c>
      <c r="G218" s="159">
        <f>SUMIF('EG-AGO'!$F$18:$F$516,PROVEEDORES!$D219,'EG-AGO'!P$18:P$516)</f>
        <v>0</v>
      </c>
      <c r="H218" s="159">
        <f>SUMIF('EG-AGO'!$F$18:$F$516,PROVEEDORES!$D219,'EG-AGO'!Q$18:Q$516)</f>
        <v>0</v>
      </c>
      <c r="I218" s="159">
        <f>SUMIF('EG-AGO'!$F$18:$F$516,PROVEEDORES!$D219,'EG-AGO'!R$18:R$516)</f>
        <v>0</v>
      </c>
      <c r="J218" s="159">
        <f>SUMIF('EG-AGO'!$F$18:$F$516,PROVEEDORES!$D219,'EG-AGO'!S$18:S$516)</f>
        <v>0</v>
      </c>
      <c r="K218" s="159" t="str">
        <f t="shared" si="6"/>
        <v/>
      </c>
      <c r="L218" s="146" t="str">
        <f>IF(PROVEEDORES!G219="","",PROVEEDORES!G219)</f>
        <v/>
      </c>
    </row>
    <row r="219" spans="3:12" ht="17.45" customHeight="1" x14ac:dyDescent="0.2">
      <c r="C219" s="158">
        <f t="shared" si="7"/>
        <v>213</v>
      </c>
      <c r="D219" s="146" t="str">
        <f>IF(PROVEEDORES!E220="","",PROVEEDORES!E220)</f>
        <v/>
      </c>
      <c r="E219" s="146" t="str">
        <f>IF(PROVEEDORES!F220="","",PROVEEDORES!F220)</f>
        <v/>
      </c>
      <c r="F219" s="146" t="str">
        <f>IF(PROVEEDORES!D220="","",PROVEEDORES!D220)</f>
        <v/>
      </c>
      <c r="G219" s="159">
        <f>SUMIF('EG-AGO'!$F$18:$F$516,PROVEEDORES!$D220,'EG-AGO'!P$18:P$516)</f>
        <v>0</v>
      </c>
      <c r="H219" s="159">
        <f>SUMIF('EG-AGO'!$F$18:$F$516,PROVEEDORES!$D220,'EG-AGO'!Q$18:Q$516)</f>
        <v>0</v>
      </c>
      <c r="I219" s="159">
        <f>SUMIF('EG-AGO'!$F$18:$F$516,PROVEEDORES!$D220,'EG-AGO'!R$18:R$516)</f>
        <v>0</v>
      </c>
      <c r="J219" s="159">
        <f>SUMIF('EG-AGO'!$F$18:$F$516,PROVEEDORES!$D220,'EG-AGO'!S$18:S$516)</f>
        <v>0</v>
      </c>
      <c r="K219" s="159" t="str">
        <f t="shared" si="6"/>
        <v/>
      </c>
      <c r="L219" s="146" t="str">
        <f>IF(PROVEEDORES!G220="","",PROVEEDORES!G220)</f>
        <v/>
      </c>
    </row>
    <row r="220" spans="3:12" ht="17.45" customHeight="1" x14ac:dyDescent="0.2">
      <c r="C220" s="158">
        <f t="shared" si="7"/>
        <v>214</v>
      </c>
      <c r="D220" s="146" t="str">
        <f>IF(PROVEEDORES!E221="","",PROVEEDORES!E221)</f>
        <v/>
      </c>
      <c r="E220" s="146" t="str">
        <f>IF(PROVEEDORES!F221="","",PROVEEDORES!F221)</f>
        <v/>
      </c>
      <c r="F220" s="146" t="str">
        <f>IF(PROVEEDORES!D221="","",PROVEEDORES!D221)</f>
        <v/>
      </c>
      <c r="G220" s="159">
        <f>SUMIF('EG-AGO'!$F$18:$F$516,PROVEEDORES!$D221,'EG-AGO'!P$18:P$516)</f>
        <v>0</v>
      </c>
      <c r="H220" s="159">
        <f>SUMIF('EG-AGO'!$F$18:$F$516,PROVEEDORES!$D221,'EG-AGO'!Q$18:Q$516)</f>
        <v>0</v>
      </c>
      <c r="I220" s="159">
        <f>SUMIF('EG-AGO'!$F$18:$F$516,PROVEEDORES!$D221,'EG-AGO'!R$18:R$516)</f>
        <v>0</v>
      </c>
      <c r="J220" s="159">
        <f>SUMIF('EG-AGO'!$F$18:$F$516,PROVEEDORES!$D221,'EG-AGO'!S$18:S$516)</f>
        <v>0</v>
      </c>
      <c r="K220" s="159" t="str">
        <f t="shared" si="6"/>
        <v/>
      </c>
      <c r="L220" s="146" t="str">
        <f>IF(PROVEEDORES!G221="","",PROVEEDORES!G221)</f>
        <v/>
      </c>
    </row>
    <row r="221" spans="3:12" ht="17.45" customHeight="1" x14ac:dyDescent="0.2">
      <c r="C221" s="158">
        <f t="shared" si="7"/>
        <v>215</v>
      </c>
      <c r="D221" s="146" t="str">
        <f>IF(PROVEEDORES!E222="","",PROVEEDORES!E222)</f>
        <v/>
      </c>
      <c r="E221" s="146" t="str">
        <f>IF(PROVEEDORES!F222="","",PROVEEDORES!F222)</f>
        <v/>
      </c>
      <c r="F221" s="146" t="str">
        <f>IF(PROVEEDORES!D222="","",PROVEEDORES!D222)</f>
        <v/>
      </c>
      <c r="G221" s="159">
        <f>SUMIF('EG-AGO'!$F$18:$F$516,PROVEEDORES!$D222,'EG-AGO'!P$18:P$516)</f>
        <v>0</v>
      </c>
      <c r="H221" s="159">
        <f>SUMIF('EG-AGO'!$F$18:$F$516,PROVEEDORES!$D222,'EG-AGO'!Q$18:Q$516)</f>
        <v>0</v>
      </c>
      <c r="I221" s="159">
        <f>SUMIF('EG-AGO'!$F$18:$F$516,PROVEEDORES!$D222,'EG-AGO'!R$18:R$516)</f>
        <v>0</v>
      </c>
      <c r="J221" s="159">
        <f>SUMIF('EG-AGO'!$F$18:$F$516,PROVEEDORES!$D222,'EG-AGO'!S$18:S$516)</f>
        <v>0</v>
      </c>
      <c r="K221" s="159" t="str">
        <f t="shared" si="6"/>
        <v/>
      </c>
      <c r="L221" s="146" t="str">
        <f>IF(PROVEEDORES!G222="","",PROVEEDORES!G222)</f>
        <v/>
      </c>
    </row>
    <row r="222" spans="3:12" ht="17.45" customHeight="1" x14ac:dyDescent="0.2">
      <c r="C222" s="158">
        <f t="shared" si="7"/>
        <v>216</v>
      </c>
      <c r="D222" s="146" t="str">
        <f>IF(PROVEEDORES!E223="","",PROVEEDORES!E223)</f>
        <v/>
      </c>
      <c r="E222" s="146" t="str">
        <f>IF(PROVEEDORES!F223="","",PROVEEDORES!F223)</f>
        <v/>
      </c>
      <c r="F222" s="146" t="str">
        <f>IF(PROVEEDORES!D223="","",PROVEEDORES!D223)</f>
        <v/>
      </c>
      <c r="G222" s="159">
        <f>SUMIF('EG-AGO'!$F$18:$F$516,PROVEEDORES!$D223,'EG-AGO'!P$18:P$516)</f>
        <v>0</v>
      </c>
      <c r="H222" s="159">
        <f>SUMIF('EG-AGO'!$F$18:$F$516,PROVEEDORES!$D223,'EG-AGO'!Q$18:Q$516)</f>
        <v>0</v>
      </c>
      <c r="I222" s="159">
        <f>SUMIF('EG-AGO'!$F$18:$F$516,PROVEEDORES!$D223,'EG-AGO'!R$18:R$516)</f>
        <v>0</v>
      </c>
      <c r="J222" s="159">
        <f>SUMIF('EG-AGO'!$F$18:$F$516,PROVEEDORES!$D223,'EG-AGO'!S$18:S$516)</f>
        <v>0</v>
      </c>
      <c r="K222" s="159" t="str">
        <f t="shared" si="6"/>
        <v/>
      </c>
      <c r="L222" s="146" t="str">
        <f>IF(PROVEEDORES!G223="","",PROVEEDORES!G223)</f>
        <v/>
      </c>
    </row>
    <row r="223" spans="3:12" ht="17.45" customHeight="1" x14ac:dyDescent="0.2">
      <c r="C223" s="158">
        <f t="shared" si="7"/>
        <v>217</v>
      </c>
      <c r="D223" s="146" t="str">
        <f>IF(PROVEEDORES!E224="","",PROVEEDORES!E224)</f>
        <v/>
      </c>
      <c r="E223" s="146" t="str">
        <f>IF(PROVEEDORES!F224="","",PROVEEDORES!F224)</f>
        <v/>
      </c>
      <c r="F223" s="146" t="str">
        <f>IF(PROVEEDORES!D224="","",PROVEEDORES!D224)</f>
        <v/>
      </c>
      <c r="G223" s="159">
        <f>SUMIF('EG-AGO'!$F$18:$F$516,PROVEEDORES!$D224,'EG-AGO'!P$18:P$516)</f>
        <v>0</v>
      </c>
      <c r="H223" s="159">
        <f>SUMIF('EG-AGO'!$F$18:$F$516,PROVEEDORES!$D224,'EG-AGO'!Q$18:Q$516)</f>
        <v>0</v>
      </c>
      <c r="I223" s="159">
        <f>SUMIF('EG-AGO'!$F$18:$F$516,PROVEEDORES!$D224,'EG-AGO'!R$18:R$516)</f>
        <v>0</v>
      </c>
      <c r="J223" s="159">
        <f>SUMIF('EG-AGO'!$F$18:$F$516,PROVEEDORES!$D224,'EG-AGO'!S$18:S$516)</f>
        <v>0</v>
      </c>
      <c r="K223" s="159" t="str">
        <f t="shared" si="6"/>
        <v/>
      </c>
      <c r="L223" s="146" t="str">
        <f>IF(PROVEEDORES!G224="","",PROVEEDORES!G224)</f>
        <v/>
      </c>
    </row>
    <row r="224" spans="3:12" ht="17.45" customHeight="1" x14ac:dyDescent="0.2">
      <c r="C224" s="158">
        <f t="shared" si="7"/>
        <v>218</v>
      </c>
      <c r="D224" s="146" t="str">
        <f>IF(PROVEEDORES!E225="","",PROVEEDORES!E225)</f>
        <v/>
      </c>
      <c r="E224" s="146" t="str">
        <f>IF(PROVEEDORES!F225="","",PROVEEDORES!F225)</f>
        <v/>
      </c>
      <c r="F224" s="146" t="str">
        <f>IF(PROVEEDORES!D225="","",PROVEEDORES!D225)</f>
        <v/>
      </c>
      <c r="G224" s="159">
        <f>SUMIF('EG-AGO'!$F$18:$F$516,PROVEEDORES!$D225,'EG-AGO'!P$18:P$516)</f>
        <v>0</v>
      </c>
      <c r="H224" s="159">
        <f>SUMIF('EG-AGO'!$F$18:$F$516,PROVEEDORES!$D225,'EG-AGO'!Q$18:Q$516)</f>
        <v>0</v>
      </c>
      <c r="I224" s="159">
        <f>SUMIF('EG-AGO'!$F$18:$F$516,PROVEEDORES!$D225,'EG-AGO'!R$18:R$516)</f>
        <v>0</v>
      </c>
      <c r="J224" s="159">
        <f>SUMIF('EG-AGO'!$F$18:$F$516,PROVEEDORES!$D225,'EG-AGO'!S$18:S$516)</f>
        <v>0</v>
      </c>
      <c r="K224" s="159" t="str">
        <f t="shared" si="6"/>
        <v/>
      </c>
      <c r="L224" s="146" t="str">
        <f>IF(PROVEEDORES!G225="","",PROVEEDORES!G225)</f>
        <v/>
      </c>
    </row>
    <row r="225" spans="3:12" ht="17.45" customHeight="1" x14ac:dyDescent="0.2">
      <c r="C225" s="158">
        <f t="shared" si="7"/>
        <v>219</v>
      </c>
      <c r="D225" s="146" t="str">
        <f>IF(PROVEEDORES!E226="","",PROVEEDORES!E226)</f>
        <v/>
      </c>
      <c r="E225" s="146" t="str">
        <f>IF(PROVEEDORES!F226="","",PROVEEDORES!F226)</f>
        <v/>
      </c>
      <c r="F225" s="146" t="str">
        <f>IF(PROVEEDORES!D226="","",PROVEEDORES!D226)</f>
        <v/>
      </c>
      <c r="G225" s="159">
        <f>SUMIF('EG-AGO'!$F$18:$F$516,PROVEEDORES!$D226,'EG-AGO'!P$18:P$516)</f>
        <v>0</v>
      </c>
      <c r="H225" s="159">
        <f>SUMIF('EG-AGO'!$F$18:$F$516,PROVEEDORES!$D226,'EG-AGO'!Q$18:Q$516)</f>
        <v>0</v>
      </c>
      <c r="I225" s="159">
        <f>SUMIF('EG-AGO'!$F$18:$F$516,PROVEEDORES!$D226,'EG-AGO'!R$18:R$516)</f>
        <v>0</v>
      </c>
      <c r="J225" s="159">
        <f>SUMIF('EG-AGO'!$F$18:$F$516,PROVEEDORES!$D226,'EG-AGO'!S$18:S$516)</f>
        <v>0</v>
      </c>
      <c r="K225" s="159" t="str">
        <f t="shared" si="6"/>
        <v/>
      </c>
      <c r="L225" s="146" t="str">
        <f>IF(PROVEEDORES!G226="","",PROVEEDORES!G226)</f>
        <v/>
      </c>
    </row>
    <row r="226" spans="3:12" ht="17.45" customHeight="1" x14ac:dyDescent="0.2">
      <c r="C226" s="158">
        <f t="shared" si="7"/>
        <v>220</v>
      </c>
      <c r="D226" s="146" t="str">
        <f>IF(PROVEEDORES!E227="","",PROVEEDORES!E227)</f>
        <v/>
      </c>
      <c r="E226" s="146" t="str">
        <f>IF(PROVEEDORES!F227="","",PROVEEDORES!F227)</f>
        <v/>
      </c>
      <c r="F226" s="146" t="str">
        <f>IF(PROVEEDORES!D227="","",PROVEEDORES!D227)</f>
        <v/>
      </c>
      <c r="G226" s="159">
        <f>SUMIF('EG-AGO'!$F$18:$F$516,PROVEEDORES!$D227,'EG-AGO'!P$18:P$516)</f>
        <v>0</v>
      </c>
      <c r="H226" s="159">
        <f>SUMIF('EG-AGO'!$F$18:$F$516,PROVEEDORES!$D227,'EG-AGO'!Q$18:Q$516)</f>
        <v>0</v>
      </c>
      <c r="I226" s="159">
        <f>SUMIF('EG-AGO'!$F$18:$F$516,PROVEEDORES!$D227,'EG-AGO'!R$18:R$516)</f>
        <v>0</v>
      </c>
      <c r="J226" s="159">
        <f>SUMIF('EG-AGO'!$F$18:$F$516,PROVEEDORES!$D227,'EG-AGO'!S$18:S$516)</f>
        <v>0</v>
      </c>
      <c r="K226" s="159" t="str">
        <f t="shared" si="6"/>
        <v/>
      </c>
      <c r="L226" s="146" t="str">
        <f>IF(PROVEEDORES!G227="","",PROVEEDORES!G227)</f>
        <v/>
      </c>
    </row>
    <row r="227" spans="3:12" ht="17.45" customHeight="1" x14ac:dyDescent="0.2">
      <c r="C227" s="158">
        <f t="shared" si="7"/>
        <v>221</v>
      </c>
      <c r="D227" s="146" t="str">
        <f>IF(PROVEEDORES!E228="","",PROVEEDORES!E228)</f>
        <v/>
      </c>
      <c r="E227" s="146" t="str">
        <f>IF(PROVEEDORES!F228="","",PROVEEDORES!F228)</f>
        <v/>
      </c>
      <c r="F227" s="146" t="str">
        <f>IF(PROVEEDORES!D228="","",PROVEEDORES!D228)</f>
        <v/>
      </c>
      <c r="G227" s="159">
        <f>SUMIF('EG-AGO'!$F$18:$F$516,PROVEEDORES!$D228,'EG-AGO'!P$18:P$516)</f>
        <v>0</v>
      </c>
      <c r="H227" s="159">
        <f>SUMIF('EG-AGO'!$F$18:$F$516,PROVEEDORES!$D228,'EG-AGO'!Q$18:Q$516)</f>
        <v>0</v>
      </c>
      <c r="I227" s="159">
        <f>SUMIF('EG-AGO'!$F$18:$F$516,PROVEEDORES!$D228,'EG-AGO'!R$18:R$516)</f>
        <v>0</v>
      </c>
      <c r="J227" s="159">
        <f>SUMIF('EG-AGO'!$F$18:$F$516,PROVEEDORES!$D228,'EG-AGO'!S$18:S$516)</f>
        <v>0</v>
      </c>
      <c r="K227" s="159" t="str">
        <f t="shared" si="6"/>
        <v/>
      </c>
      <c r="L227" s="146" t="str">
        <f>IF(PROVEEDORES!G228="","",PROVEEDORES!G228)</f>
        <v/>
      </c>
    </row>
    <row r="228" spans="3:12" ht="17.45" customHeight="1" x14ac:dyDescent="0.2">
      <c r="C228" s="158">
        <f t="shared" si="7"/>
        <v>222</v>
      </c>
      <c r="D228" s="146" t="str">
        <f>IF(PROVEEDORES!E229="","",PROVEEDORES!E229)</f>
        <v/>
      </c>
      <c r="E228" s="146" t="str">
        <f>IF(PROVEEDORES!F229="","",PROVEEDORES!F229)</f>
        <v/>
      </c>
      <c r="F228" s="146" t="str">
        <f>IF(PROVEEDORES!D229="","",PROVEEDORES!D229)</f>
        <v/>
      </c>
      <c r="G228" s="159">
        <f>SUMIF('EG-AGO'!$F$18:$F$516,PROVEEDORES!$D229,'EG-AGO'!P$18:P$516)</f>
        <v>0</v>
      </c>
      <c r="H228" s="159">
        <f>SUMIF('EG-AGO'!$F$18:$F$516,PROVEEDORES!$D229,'EG-AGO'!Q$18:Q$516)</f>
        <v>0</v>
      </c>
      <c r="I228" s="159">
        <f>SUMIF('EG-AGO'!$F$18:$F$516,PROVEEDORES!$D229,'EG-AGO'!R$18:R$516)</f>
        <v>0</v>
      </c>
      <c r="J228" s="159">
        <f>SUMIF('EG-AGO'!$F$18:$F$516,PROVEEDORES!$D229,'EG-AGO'!S$18:S$516)</f>
        <v>0</v>
      </c>
      <c r="K228" s="159" t="str">
        <f t="shared" si="6"/>
        <v/>
      </c>
      <c r="L228" s="146" t="str">
        <f>IF(PROVEEDORES!G229="","",PROVEEDORES!G229)</f>
        <v/>
      </c>
    </row>
    <row r="229" spans="3:12" ht="17.45" customHeight="1" x14ac:dyDescent="0.2">
      <c r="C229" s="158">
        <f t="shared" si="7"/>
        <v>223</v>
      </c>
      <c r="D229" s="146" t="str">
        <f>IF(PROVEEDORES!E230="","",PROVEEDORES!E230)</f>
        <v/>
      </c>
      <c r="E229" s="146" t="str">
        <f>IF(PROVEEDORES!F230="","",PROVEEDORES!F230)</f>
        <v/>
      </c>
      <c r="F229" s="146" t="str">
        <f>IF(PROVEEDORES!D230="","",PROVEEDORES!D230)</f>
        <v/>
      </c>
      <c r="G229" s="159">
        <f>SUMIF('EG-AGO'!$F$18:$F$516,PROVEEDORES!$D230,'EG-AGO'!P$18:P$516)</f>
        <v>0</v>
      </c>
      <c r="H229" s="159">
        <f>SUMIF('EG-AGO'!$F$18:$F$516,PROVEEDORES!$D230,'EG-AGO'!Q$18:Q$516)</f>
        <v>0</v>
      </c>
      <c r="I229" s="159">
        <f>SUMIF('EG-AGO'!$F$18:$F$516,PROVEEDORES!$D230,'EG-AGO'!R$18:R$516)</f>
        <v>0</v>
      </c>
      <c r="J229" s="159">
        <f>SUMIF('EG-AGO'!$F$18:$F$516,PROVEEDORES!$D230,'EG-AGO'!S$18:S$516)</f>
        <v>0</v>
      </c>
      <c r="K229" s="159" t="str">
        <f t="shared" si="6"/>
        <v/>
      </c>
      <c r="L229" s="146" t="str">
        <f>IF(PROVEEDORES!G230="","",PROVEEDORES!G230)</f>
        <v/>
      </c>
    </row>
    <row r="230" spans="3:12" ht="17.45" customHeight="1" x14ac:dyDescent="0.2">
      <c r="C230" s="158">
        <f t="shared" si="7"/>
        <v>224</v>
      </c>
      <c r="D230" s="146" t="str">
        <f>IF(PROVEEDORES!E231="","",PROVEEDORES!E231)</f>
        <v/>
      </c>
      <c r="E230" s="146" t="str">
        <f>IF(PROVEEDORES!F231="","",PROVEEDORES!F231)</f>
        <v/>
      </c>
      <c r="F230" s="146" t="str">
        <f>IF(PROVEEDORES!D231="","",PROVEEDORES!D231)</f>
        <v/>
      </c>
      <c r="G230" s="159">
        <f>SUMIF('EG-AGO'!$F$18:$F$516,PROVEEDORES!$D231,'EG-AGO'!P$18:P$516)</f>
        <v>0</v>
      </c>
      <c r="H230" s="159">
        <f>SUMIF('EG-AGO'!$F$18:$F$516,PROVEEDORES!$D231,'EG-AGO'!Q$18:Q$516)</f>
        <v>0</v>
      </c>
      <c r="I230" s="159">
        <f>SUMIF('EG-AGO'!$F$18:$F$516,PROVEEDORES!$D231,'EG-AGO'!R$18:R$516)</f>
        <v>0</v>
      </c>
      <c r="J230" s="159">
        <f>SUMIF('EG-AGO'!$F$18:$F$516,PROVEEDORES!$D231,'EG-AGO'!S$18:S$516)</f>
        <v>0</v>
      </c>
      <c r="K230" s="159" t="str">
        <f t="shared" si="6"/>
        <v/>
      </c>
      <c r="L230" s="146" t="str">
        <f>IF(PROVEEDORES!G231="","",PROVEEDORES!G231)</f>
        <v/>
      </c>
    </row>
    <row r="231" spans="3:12" ht="17.45" customHeight="1" x14ac:dyDescent="0.2">
      <c r="C231" s="158">
        <f t="shared" si="7"/>
        <v>225</v>
      </c>
      <c r="D231" s="146" t="str">
        <f>IF(PROVEEDORES!E232="","",PROVEEDORES!E232)</f>
        <v/>
      </c>
      <c r="E231" s="146" t="str">
        <f>IF(PROVEEDORES!F232="","",PROVEEDORES!F232)</f>
        <v/>
      </c>
      <c r="F231" s="146" t="str">
        <f>IF(PROVEEDORES!D232="","",PROVEEDORES!D232)</f>
        <v/>
      </c>
      <c r="G231" s="159">
        <f>SUMIF('EG-AGO'!$F$18:$F$516,PROVEEDORES!$D232,'EG-AGO'!P$18:P$516)</f>
        <v>0</v>
      </c>
      <c r="H231" s="159">
        <f>SUMIF('EG-AGO'!$F$18:$F$516,PROVEEDORES!$D232,'EG-AGO'!Q$18:Q$516)</f>
        <v>0</v>
      </c>
      <c r="I231" s="159">
        <f>SUMIF('EG-AGO'!$F$18:$F$516,PROVEEDORES!$D232,'EG-AGO'!R$18:R$516)</f>
        <v>0</v>
      </c>
      <c r="J231" s="159">
        <f>SUMIF('EG-AGO'!$F$18:$F$516,PROVEEDORES!$D232,'EG-AGO'!S$18:S$516)</f>
        <v>0</v>
      </c>
      <c r="K231" s="159" t="str">
        <f t="shared" si="6"/>
        <v/>
      </c>
      <c r="L231" s="146" t="str">
        <f>IF(PROVEEDORES!G232="","",PROVEEDORES!G232)</f>
        <v/>
      </c>
    </row>
    <row r="232" spans="3:12" ht="17.45" customHeight="1" x14ac:dyDescent="0.2">
      <c r="C232" s="158">
        <f t="shared" si="7"/>
        <v>226</v>
      </c>
      <c r="D232" s="146" t="str">
        <f>IF(PROVEEDORES!E233="","",PROVEEDORES!E233)</f>
        <v/>
      </c>
      <c r="E232" s="146" t="str">
        <f>IF(PROVEEDORES!F233="","",PROVEEDORES!F233)</f>
        <v/>
      </c>
      <c r="F232" s="146" t="str">
        <f>IF(PROVEEDORES!D233="","",PROVEEDORES!D233)</f>
        <v/>
      </c>
      <c r="G232" s="159">
        <f>SUMIF('EG-AGO'!$F$18:$F$516,PROVEEDORES!$D233,'EG-AGO'!P$18:P$516)</f>
        <v>0</v>
      </c>
      <c r="H232" s="159">
        <f>SUMIF('EG-AGO'!$F$18:$F$516,PROVEEDORES!$D233,'EG-AGO'!Q$18:Q$516)</f>
        <v>0</v>
      </c>
      <c r="I232" s="159">
        <f>SUMIF('EG-AGO'!$F$18:$F$516,PROVEEDORES!$D233,'EG-AGO'!R$18:R$516)</f>
        <v>0</v>
      </c>
      <c r="J232" s="159">
        <f>SUMIF('EG-AGO'!$F$18:$F$516,PROVEEDORES!$D233,'EG-AGO'!S$18:S$516)</f>
        <v>0</v>
      </c>
      <c r="K232" s="159" t="str">
        <f t="shared" si="6"/>
        <v/>
      </c>
      <c r="L232" s="146" t="str">
        <f>IF(PROVEEDORES!G233="","",PROVEEDORES!G233)</f>
        <v/>
      </c>
    </row>
    <row r="233" spans="3:12" ht="17.45" customHeight="1" x14ac:dyDescent="0.2">
      <c r="C233" s="158">
        <f t="shared" si="7"/>
        <v>227</v>
      </c>
      <c r="D233" s="146" t="str">
        <f>IF(PROVEEDORES!E234="","",PROVEEDORES!E234)</f>
        <v/>
      </c>
      <c r="E233" s="146" t="str">
        <f>IF(PROVEEDORES!F234="","",PROVEEDORES!F234)</f>
        <v/>
      </c>
      <c r="F233" s="146" t="str">
        <f>IF(PROVEEDORES!D234="","",PROVEEDORES!D234)</f>
        <v/>
      </c>
      <c r="G233" s="159">
        <f>SUMIF('EG-AGO'!$F$18:$F$516,PROVEEDORES!$D234,'EG-AGO'!P$18:P$516)</f>
        <v>0</v>
      </c>
      <c r="H233" s="159">
        <f>SUMIF('EG-AGO'!$F$18:$F$516,PROVEEDORES!$D234,'EG-AGO'!Q$18:Q$516)</f>
        <v>0</v>
      </c>
      <c r="I233" s="159">
        <f>SUMIF('EG-AGO'!$F$18:$F$516,PROVEEDORES!$D234,'EG-AGO'!R$18:R$516)</f>
        <v>0</v>
      </c>
      <c r="J233" s="159">
        <f>SUMIF('EG-AGO'!$F$18:$F$516,PROVEEDORES!$D234,'EG-AGO'!S$18:S$516)</f>
        <v>0</v>
      </c>
      <c r="K233" s="159" t="str">
        <f t="shared" si="6"/>
        <v/>
      </c>
      <c r="L233" s="146" t="str">
        <f>IF(PROVEEDORES!G234="","",PROVEEDORES!G234)</f>
        <v/>
      </c>
    </row>
    <row r="234" spans="3:12" ht="17.45" customHeight="1" x14ac:dyDescent="0.2">
      <c r="C234" s="158">
        <f t="shared" si="7"/>
        <v>228</v>
      </c>
      <c r="D234" s="146" t="str">
        <f>IF(PROVEEDORES!E235="","",PROVEEDORES!E235)</f>
        <v/>
      </c>
      <c r="E234" s="146" t="str">
        <f>IF(PROVEEDORES!F235="","",PROVEEDORES!F235)</f>
        <v/>
      </c>
      <c r="F234" s="146" t="str">
        <f>IF(PROVEEDORES!D235="","",PROVEEDORES!D235)</f>
        <v/>
      </c>
      <c r="G234" s="159">
        <f>SUMIF('EG-AGO'!$F$18:$F$516,PROVEEDORES!$D235,'EG-AGO'!P$18:P$516)</f>
        <v>0</v>
      </c>
      <c r="H234" s="159">
        <f>SUMIF('EG-AGO'!$F$18:$F$516,PROVEEDORES!$D235,'EG-AGO'!Q$18:Q$516)</f>
        <v>0</v>
      </c>
      <c r="I234" s="159">
        <f>SUMIF('EG-AGO'!$F$18:$F$516,PROVEEDORES!$D235,'EG-AGO'!R$18:R$516)</f>
        <v>0</v>
      </c>
      <c r="J234" s="159">
        <f>SUMIF('EG-AGO'!$F$18:$F$516,PROVEEDORES!$D235,'EG-AGO'!S$18:S$516)</f>
        <v>0</v>
      </c>
      <c r="K234" s="159" t="str">
        <f t="shared" si="6"/>
        <v/>
      </c>
      <c r="L234" s="146" t="str">
        <f>IF(PROVEEDORES!G235="","",PROVEEDORES!G235)</f>
        <v/>
      </c>
    </row>
    <row r="235" spans="3:12" ht="17.45" customHeight="1" x14ac:dyDescent="0.2">
      <c r="C235" s="158">
        <f t="shared" si="7"/>
        <v>229</v>
      </c>
      <c r="D235" s="146" t="str">
        <f>IF(PROVEEDORES!E236="","",PROVEEDORES!E236)</f>
        <v/>
      </c>
      <c r="E235" s="146" t="str">
        <f>IF(PROVEEDORES!F236="","",PROVEEDORES!F236)</f>
        <v/>
      </c>
      <c r="F235" s="146" t="str">
        <f>IF(PROVEEDORES!D236="","",PROVEEDORES!D236)</f>
        <v/>
      </c>
      <c r="G235" s="159">
        <f>SUMIF('EG-AGO'!$F$18:$F$516,PROVEEDORES!$D236,'EG-AGO'!P$18:P$516)</f>
        <v>0</v>
      </c>
      <c r="H235" s="159">
        <f>SUMIF('EG-AGO'!$F$18:$F$516,PROVEEDORES!$D236,'EG-AGO'!Q$18:Q$516)</f>
        <v>0</v>
      </c>
      <c r="I235" s="159">
        <f>SUMIF('EG-AGO'!$F$18:$F$516,PROVEEDORES!$D236,'EG-AGO'!R$18:R$516)</f>
        <v>0</v>
      </c>
      <c r="J235" s="159">
        <f>SUMIF('EG-AGO'!$F$18:$F$516,PROVEEDORES!$D236,'EG-AGO'!S$18:S$516)</f>
        <v>0</v>
      </c>
      <c r="K235" s="159" t="str">
        <f t="shared" si="6"/>
        <v/>
      </c>
      <c r="L235" s="146" t="str">
        <f>IF(PROVEEDORES!G236="","",PROVEEDORES!G236)</f>
        <v/>
      </c>
    </row>
    <row r="236" spans="3:12" ht="17.45" customHeight="1" x14ac:dyDescent="0.2">
      <c r="C236" s="158">
        <f t="shared" si="7"/>
        <v>230</v>
      </c>
      <c r="D236" s="146" t="str">
        <f>IF(PROVEEDORES!E237="","",PROVEEDORES!E237)</f>
        <v/>
      </c>
      <c r="E236" s="146" t="str">
        <f>IF(PROVEEDORES!F237="","",PROVEEDORES!F237)</f>
        <v/>
      </c>
      <c r="F236" s="146" t="str">
        <f>IF(PROVEEDORES!D237="","",PROVEEDORES!D237)</f>
        <v/>
      </c>
      <c r="G236" s="159">
        <f>SUMIF('EG-AGO'!$F$18:$F$516,PROVEEDORES!$D237,'EG-AGO'!P$18:P$516)</f>
        <v>0</v>
      </c>
      <c r="H236" s="159">
        <f>SUMIF('EG-AGO'!$F$18:$F$516,PROVEEDORES!$D237,'EG-AGO'!Q$18:Q$516)</f>
        <v>0</v>
      </c>
      <c r="I236" s="159">
        <f>SUMIF('EG-AGO'!$F$18:$F$516,PROVEEDORES!$D237,'EG-AGO'!R$18:R$516)</f>
        <v>0</v>
      </c>
      <c r="J236" s="159">
        <f>SUMIF('EG-AGO'!$F$18:$F$516,PROVEEDORES!$D237,'EG-AGO'!S$18:S$516)</f>
        <v>0</v>
      </c>
      <c r="K236" s="159" t="str">
        <f t="shared" si="6"/>
        <v/>
      </c>
      <c r="L236" s="146" t="str">
        <f>IF(PROVEEDORES!G237="","",PROVEEDORES!G237)</f>
        <v/>
      </c>
    </row>
    <row r="237" spans="3:12" ht="17.45" customHeight="1" x14ac:dyDescent="0.2">
      <c r="C237" s="158">
        <f t="shared" si="7"/>
        <v>231</v>
      </c>
      <c r="D237" s="146" t="str">
        <f>IF(PROVEEDORES!E238="","",PROVEEDORES!E238)</f>
        <v/>
      </c>
      <c r="E237" s="146" t="str">
        <f>IF(PROVEEDORES!F238="","",PROVEEDORES!F238)</f>
        <v/>
      </c>
      <c r="F237" s="146" t="str">
        <f>IF(PROVEEDORES!D238="","",PROVEEDORES!D238)</f>
        <v/>
      </c>
      <c r="G237" s="159">
        <f>SUMIF('EG-AGO'!$F$18:$F$516,PROVEEDORES!$D238,'EG-AGO'!P$18:P$516)</f>
        <v>0</v>
      </c>
      <c r="H237" s="159">
        <f>SUMIF('EG-AGO'!$F$18:$F$516,PROVEEDORES!$D238,'EG-AGO'!Q$18:Q$516)</f>
        <v>0</v>
      </c>
      <c r="I237" s="159">
        <f>SUMIF('EG-AGO'!$F$18:$F$516,PROVEEDORES!$D238,'EG-AGO'!R$18:R$516)</f>
        <v>0</v>
      </c>
      <c r="J237" s="159">
        <f>SUMIF('EG-AGO'!$F$18:$F$516,PROVEEDORES!$D238,'EG-AGO'!S$18:S$516)</f>
        <v>0</v>
      </c>
      <c r="K237" s="159" t="str">
        <f t="shared" si="6"/>
        <v/>
      </c>
      <c r="L237" s="146" t="str">
        <f>IF(PROVEEDORES!G238="","",PROVEEDORES!G238)</f>
        <v/>
      </c>
    </row>
    <row r="238" spans="3:12" ht="17.45" customHeight="1" x14ac:dyDescent="0.2">
      <c r="C238" s="158">
        <f t="shared" si="7"/>
        <v>232</v>
      </c>
      <c r="D238" s="146" t="str">
        <f>IF(PROVEEDORES!E239="","",PROVEEDORES!E239)</f>
        <v/>
      </c>
      <c r="E238" s="146" t="str">
        <f>IF(PROVEEDORES!F239="","",PROVEEDORES!F239)</f>
        <v/>
      </c>
      <c r="F238" s="146" t="str">
        <f>IF(PROVEEDORES!D239="","",PROVEEDORES!D239)</f>
        <v/>
      </c>
      <c r="G238" s="159">
        <f>SUMIF('EG-AGO'!$F$18:$F$516,PROVEEDORES!$D239,'EG-AGO'!P$18:P$516)</f>
        <v>0</v>
      </c>
      <c r="H238" s="159">
        <f>SUMIF('EG-AGO'!$F$18:$F$516,PROVEEDORES!$D239,'EG-AGO'!Q$18:Q$516)</f>
        <v>0</v>
      </c>
      <c r="I238" s="159">
        <f>SUMIF('EG-AGO'!$F$18:$F$516,PROVEEDORES!$D239,'EG-AGO'!R$18:R$516)</f>
        <v>0</v>
      </c>
      <c r="J238" s="159">
        <f>SUMIF('EG-AGO'!$F$18:$F$516,PROVEEDORES!$D239,'EG-AGO'!S$18:S$516)</f>
        <v>0</v>
      </c>
      <c r="K238" s="159" t="str">
        <f t="shared" si="6"/>
        <v/>
      </c>
      <c r="L238" s="146" t="str">
        <f>IF(PROVEEDORES!G239="","",PROVEEDORES!G239)</f>
        <v/>
      </c>
    </row>
    <row r="239" spans="3:12" ht="17.45" customHeight="1" x14ac:dyDescent="0.2">
      <c r="C239" s="158">
        <f t="shared" si="7"/>
        <v>233</v>
      </c>
      <c r="D239" s="146" t="str">
        <f>IF(PROVEEDORES!E240="","",PROVEEDORES!E240)</f>
        <v/>
      </c>
      <c r="E239" s="146" t="str">
        <f>IF(PROVEEDORES!F240="","",PROVEEDORES!F240)</f>
        <v/>
      </c>
      <c r="F239" s="146" t="str">
        <f>IF(PROVEEDORES!D240="","",PROVEEDORES!D240)</f>
        <v/>
      </c>
      <c r="G239" s="159">
        <f>SUMIF('EG-AGO'!$F$18:$F$516,PROVEEDORES!$D240,'EG-AGO'!P$18:P$516)</f>
        <v>0</v>
      </c>
      <c r="H239" s="159">
        <f>SUMIF('EG-AGO'!$F$18:$F$516,PROVEEDORES!$D240,'EG-AGO'!Q$18:Q$516)</f>
        <v>0</v>
      </c>
      <c r="I239" s="159">
        <f>SUMIF('EG-AGO'!$F$18:$F$516,PROVEEDORES!$D240,'EG-AGO'!R$18:R$516)</f>
        <v>0</v>
      </c>
      <c r="J239" s="159">
        <f>SUMIF('EG-AGO'!$F$18:$F$516,PROVEEDORES!$D240,'EG-AGO'!S$18:S$516)</f>
        <v>0</v>
      </c>
      <c r="K239" s="159" t="str">
        <f t="shared" si="6"/>
        <v/>
      </c>
      <c r="L239" s="146" t="str">
        <f>IF(PROVEEDORES!G240="","",PROVEEDORES!G240)</f>
        <v/>
      </c>
    </row>
    <row r="240" spans="3:12" ht="17.45" customHeight="1" x14ac:dyDescent="0.2">
      <c r="C240" s="158">
        <f t="shared" si="7"/>
        <v>234</v>
      </c>
      <c r="D240" s="146" t="str">
        <f>IF(PROVEEDORES!E241="","",PROVEEDORES!E241)</f>
        <v/>
      </c>
      <c r="E240" s="146" t="str">
        <f>IF(PROVEEDORES!F241="","",PROVEEDORES!F241)</f>
        <v/>
      </c>
      <c r="F240" s="146" t="str">
        <f>IF(PROVEEDORES!D241="","",PROVEEDORES!D241)</f>
        <v/>
      </c>
      <c r="G240" s="159">
        <f>SUMIF('EG-AGO'!$F$18:$F$516,PROVEEDORES!$D241,'EG-AGO'!P$18:P$516)</f>
        <v>0</v>
      </c>
      <c r="H240" s="159">
        <f>SUMIF('EG-AGO'!$F$18:$F$516,PROVEEDORES!$D241,'EG-AGO'!Q$18:Q$516)</f>
        <v>0</v>
      </c>
      <c r="I240" s="159">
        <f>SUMIF('EG-AGO'!$F$18:$F$516,PROVEEDORES!$D241,'EG-AGO'!R$18:R$516)</f>
        <v>0</v>
      </c>
      <c r="J240" s="159">
        <f>SUMIF('EG-AGO'!$F$18:$F$516,PROVEEDORES!$D241,'EG-AGO'!S$18:S$516)</f>
        <v>0</v>
      </c>
      <c r="K240" s="159" t="str">
        <f t="shared" si="6"/>
        <v/>
      </c>
      <c r="L240" s="146" t="str">
        <f>IF(PROVEEDORES!G241="","",PROVEEDORES!G241)</f>
        <v/>
      </c>
    </row>
    <row r="241" spans="3:12" ht="17.45" customHeight="1" x14ac:dyDescent="0.2">
      <c r="C241" s="158">
        <f t="shared" si="7"/>
        <v>235</v>
      </c>
      <c r="D241" s="146" t="str">
        <f>IF(PROVEEDORES!E242="","",PROVEEDORES!E242)</f>
        <v/>
      </c>
      <c r="E241" s="146" t="str">
        <f>IF(PROVEEDORES!F242="","",PROVEEDORES!F242)</f>
        <v/>
      </c>
      <c r="F241" s="146" t="str">
        <f>IF(PROVEEDORES!D242="","",PROVEEDORES!D242)</f>
        <v/>
      </c>
      <c r="G241" s="159">
        <f>SUMIF('EG-AGO'!$F$18:$F$516,PROVEEDORES!$D242,'EG-AGO'!P$18:P$516)</f>
        <v>0</v>
      </c>
      <c r="H241" s="159">
        <f>SUMIF('EG-AGO'!$F$18:$F$516,PROVEEDORES!$D242,'EG-AGO'!Q$18:Q$516)</f>
        <v>0</v>
      </c>
      <c r="I241" s="159">
        <f>SUMIF('EG-AGO'!$F$18:$F$516,PROVEEDORES!$D242,'EG-AGO'!R$18:R$516)</f>
        <v>0</v>
      </c>
      <c r="J241" s="159">
        <f>SUMIF('EG-AGO'!$F$18:$F$516,PROVEEDORES!$D242,'EG-AGO'!S$18:S$516)</f>
        <v>0</v>
      </c>
      <c r="K241" s="159" t="str">
        <f t="shared" si="6"/>
        <v/>
      </c>
      <c r="L241" s="146" t="str">
        <f>IF(PROVEEDORES!G242="","",PROVEEDORES!G242)</f>
        <v/>
      </c>
    </row>
    <row r="242" spans="3:12" ht="17.45" customHeight="1" x14ac:dyDescent="0.2">
      <c r="C242" s="158">
        <f t="shared" si="7"/>
        <v>236</v>
      </c>
      <c r="D242" s="146" t="str">
        <f>IF(PROVEEDORES!E243="","",PROVEEDORES!E243)</f>
        <v/>
      </c>
      <c r="E242" s="146" t="str">
        <f>IF(PROVEEDORES!F243="","",PROVEEDORES!F243)</f>
        <v/>
      </c>
      <c r="F242" s="146" t="str">
        <f>IF(PROVEEDORES!D243="","",PROVEEDORES!D243)</f>
        <v/>
      </c>
      <c r="G242" s="159">
        <f>SUMIF('EG-AGO'!$F$18:$F$516,PROVEEDORES!$D243,'EG-AGO'!P$18:P$516)</f>
        <v>0</v>
      </c>
      <c r="H242" s="159">
        <f>SUMIF('EG-AGO'!$F$18:$F$516,PROVEEDORES!$D243,'EG-AGO'!Q$18:Q$516)</f>
        <v>0</v>
      </c>
      <c r="I242" s="159">
        <f>SUMIF('EG-AGO'!$F$18:$F$516,PROVEEDORES!$D243,'EG-AGO'!R$18:R$516)</f>
        <v>0</v>
      </c>
      <c r="J242" s="159">
        <f>SUMIF('EG-AGO'!$F$18:$F$516,PROVEEDORES!$D243,'EG-AGO'!S$18:S$516)</f>
        <v>0</v>
      </c>
      <c r="K242" s="159" t="str">
        <f t="shared" si="6"/>
        <v/>
      </c>
      <c r="L242" s="146" t="str">
        <f>IF(PROVEEDORES!G243="","",PROVEEDORES!G243)</f>
        <v/>
      </c>
    </row>
    <row r="243" spans="3:12" ht="17.45" customHeight="1" x14ac:dyDescent="0.2">
      <c r="C243" s="158">
        <f t="shared" si="7"/>
        <v>237</v>
      </c>
      <c r="D243" s="146" t="str">
        <f>IF(PROVEEDORES!E244="","",PROVEEDORES!E244)</f>
        <v/>
      </c>
      <c r="E243" s="146" t="str">
        <f>IF(PROVEEDORES!F244="","",PROVEEDORES!F244)</f>
        <v/>
      </c>
      <c r="F243" s="146" t="str">
        <f>IF(PROVEEDORES!D244="","",PROVEEDORES!D244)</f>
        <v/>
      </c>
      <c r="G243" s="159">
        <f>SUMIF('EG-AGO'!$F$18:$F$516,PROVEEDORES!$D244,'EG-AGO'!P$18:P$516)</f>
        <v>0</v>
      </c>
      <c r="H243" s="159">
        <f>SUMIF('EG-AGO'!$F$18:$F$516,PROVEEDORES!$D244,'EG-AGO'!Q$18:Q$516)</f>
        <v>0</v>
      </c>
      <c r="I243" s="159">
        <f>SUMIF('EG-AGO'!$F$18:$F$516,PROVEEDORES!$D244,'EG-AGO'!R$18:R$516)</f>
        <v>0</v>
      </c>
      <c r="J243" s="159">
        <f>SUMIF('EG-AGO'!$F$18:$F$516,PROVEEDORES!$D244,'EG-AGO'!S$18:S$516)</f>
        <v>0</v>
      </c>
      <c r="K243" s="159" t="str">
        <f t="shared" si="6"/>
        <v/>
      </c>
      <c r="L243" s="146" t="str">
        <f>IF(PROVEEDORES!G244="","",PROVEEDORES!G244)</f>
        <v/>
      </c>
    </row>
    <row r="244" spans="3:12" ht="17.45" customHeight="1" x14ac:dyDescent="0.2">
      <c r="C244" s="158">
        <f t="shared" si="7"/>
        <v>238</v>
      </c>
      <c r="D244" s="146" t="str">
        <f>IF(PROVEEDORES!E245="","",PROVEEDORES!E245)</f>
        <v/>
      </c>
      <c r="E244" s="146" t="str">
        <f>IF(PROVEEDORES!F245="","",PROVEEDORES!F245)</f>
        <v/>
      </c>
      <c r="F244" s="146" t="str">
        <f>IF(PROVEEDORES!D245="","",PROVEEDORES!D245)</f>
        <v/>
      </c>
      <c r="G244" s="159">
        <f>SUMIF('EG-AGO'!$F$18:$F$516,PROVEEDORES!$D245,'EG-AGO'!P$18:P$516)</f>
        <v>0</v>
      </c>
      <c r="H244" s="159">
        <f>SUMIF('EG-AGO'!$F$18:$F$516,PROVEEDORES!$D245,'EG-AGO'!Q$18:Q$516)</f>
        <v>0</v>
      </c>
      <c r="I244" s="159">
        <f>SUMIF('EG-AGO'!$F$18:$F$516,PROVEEDORES!$D245,'EG-AGO'!R$18:R$516)</f>
        <v>0</v>
      </c>
      <c r="J244" s="159">
        <f>SUMIF('EG-AGO'!$F$18:$F$516,PROVEEDORES!$D245,'EG-AGO'!S$18:S$516)</f>
        <v>0</v>
      </c>
      <c r="K244" s="159" t="str">
        <f t="shared" si="6"/>
        <v/>
      </c>
      <c r="L244" s="146" t="str">
        <f>IF(PROVEEDORES!G245="","",PROVEEDORES!G245)</f>
        <v/>
      </c>
    </row>
    <row r="245" spans="3:12" ht="17.45" customHeight="1" x14ac:dyDescent="0.2">
      <c r="C245" s="158">
        <f t="shared" si="7"/>
        <v>239</v>
      </c>
      <c r="D245" s="146" t="str">
        <f>IF(PROVEEDORES!E246="","",PROVEEDORES!E246)</f>
        <v/>
      </c>
      <c r="E245" s="146" t="str">
        <f>IF(PROVEEDORES!F246="","",PROVEEDORES!F246)</f>
        <v/>
      </c>
      <c r="F245" s="146" t="str">
        <f>IF(PROVEEDORES!D246="","",PROVEEDORES!D246)</f>
        <v/>
      </c>
      <c r="G245" s="159">
        <f>SUMIF('EG-AGO'!$F$18:$F$516,PROVEEDORES!$D246,'EG-AGO'!P$18:P$516)</f>
        <v>0</v>
      </c>
      <c r="H245" s="159">
        <f>SUMIF('EG-AGO'!$F$18:$F$516,PROVEEDORES!$D246,'EG-AGO'!Q$18:Q$516)</f>
        <v>0</v>
      </c>
      <c r="I245" s="159">
        <f>SUMIF('EG-AGO'!$F$18:$F$516,PROVEEDORES!$D246,'EG-AGO'!R$18:R$516)</f>
        <v>0</v>
      </c>
      <c r="J245" s="159">
        <f>SUMIF('EG-AGO'!$F$18:$F$516,PROVEEDORES!$D246,'EG-AGO'!S$18:S$516)</f>
        <v>0</v>
      </c>
      <c r="K245" s="159" t="str">
        <f t="shared" si="6"/>
        <v/>
      </c>
      <c r="L245" s="146" t="str">
        <f>IF(PROVEEDORES!G246="","",PROVEEDORES!G246)</f>
        <v/>
      </c>
    </row>
    <row r="246" spans="3:12" ht="17.45" customHeight="1" x14ac:dyDescent="0.2">
      <c r="C246" s="158">
        <f t="shared" si="7"/>
        <v>240</v>
      </c>
      <c r="D246" s="146" t="str">
        <f>IF(PROVEEDORES!E247="","",PROVEEDORES!E247)</f>
        <v/>
      </c>
      <c r="E246" s="146" t="str">
        <f>IF(PROVEEDORES!F247="","",PROVEEDORES!F247)</f>
        <v/>
      </c>
      <c r="F246" s="146" t="str">
        <f>IF(PROVEEDORES!D247="","",PROVEEDORES!D247)</f>
        <v/>
      </c>
      <c r="G246" s="159">
        <f>SUMIF('EG-AGO'!$F$18:$F$516,PROVEEDORES!$D247,'EG-AGO'!P$18:P$516)</f>
        <v>0</v>
      </c>
      <c r="H246" s="159">
        <f>SUMIF('EG-AGO'!$F$18:$F$516,PROVEEDORES!$D247,'EG-AGO'!Q$18:Q$516)</f>
        <v>0</v>
      </c>
      <c r="I246" s="159">
        <f>SUMIF('EG-AGO'!$F$18:$F$516,PROVEEDORES!$D247,'EG-AGO'!R$18:R$516)</f>
        <v>0</v>
      </c>
      <c r="J246" s="159">
        <f>SUMIF('EG-AGO'!$F$18:$F$516,PROVEEDORES!$D247,'EG-AGO'!S$18:S$516)</f>
        <v>0</v>
      </c>
      <c r="K246" s="159" t="str">
        <f t="shared" si="6"/>
        <v/>
      </c>
      <c r="L246" s="146" t="str">
        <f>IF(PROVEEDORES!G247="","",PROVEEDORES!G247)</f>
        <v/>
      </c>
    </row>
    <row r="247" spans="3:12" ht="17.45" customHeight="1" x14ac:dyDescent="0.2">
      <c r="C247" s="158">
        <f t="shared" si="7"/>
        <v>241</v>
      </c>
      <c r="D247" s="146" t="str">
        <f>IF(PROVEEDORES!E248="","",PROVEEDORES!E248)</f>
        <v/>
      </c>
      <c r="E247" s="146" t="str">
        <f>IF(PROVEEDORES!F248="","",PROVEEDORES!F248)</f>
        <v/>
      </c>
      <c r="F247" s="146" t="str">
        <f>IF(PROVEEDORES!D248="","",PROVEEDORES!D248)</f>
        <v/>
      </c>
      <c r="G247" s="159">
        <f>SUMIF('EG-AGO'!$F$18:$F$516,PROVEEDORES!$D248,'EG-AGO'!P$18:P$516)</f>
        <v>0</v>
      </c>
      <c r="H247" s="159">
        <f>SUMIF('EG-AGO'!$F$18:$F$516,PROVEEDORES!$D248,'EG-AGO'!Q$18:Q$516)</f>
        <v>0</v>
      </c>
      <c r="I247" s="159">
        <f>SUMIF('EG-AGO'!$F$18:$F$516,PROVEEDORES!$D248,'EG-AGO'!R$18:R$516)</f>
        <v>0</v>
      </c>
      <c r="J247" s="159">
        <f>SUMIF('EG-AGO'!$F$18:$F$516,PROVEEDORES!$D248,'EG-AGO'!S$18:S$516)</f>
        <v>0</v>
      </c>
      <c r="K247" s="159" t="str">
        <f t="shared" si="6"/>
        <v/>
      </c>
      <c r="L247" s="146" t="str">
        <f>IF(PROVEEDORES!G248="","",PROVEEDORES!G248)</f>
        <v/>
      </c>
    </row>
    <row r="248" spans="3:12" ht="17.45" customHeight="1" x14ac:dyDescent="0.2">
      <c r="C248" s="158">
        <f t="shared" si="7"/>
        <v>242</v>
      </c>
      <c r="D248" s="146" t="str">
        <f>IF(PROVEEDORES!E249="","",PROVEEDORES!E249)</f>
        <v/>
      </c>
      <c r="E248" s="146" t="str">
        <f>IF(PROVEEDORES!F249="","",PROVEEDORES!F249)</f>
        <v/>
      </c>
      <c r="F248" s="146" t="str">
        <f>IF(PROVEEDORES!D249="","",PROVEEDORES!D249)</f>
        <v/>
      </c>
      <c r="G248" s="159">
        <f>SUMIF('EG-AGO'!$F$18:$F$516,PROVEEDORES!$D249,'EG-AGO'!P$18:P$516)</f>
        <v>0</v>
      </c>
      <c r="H248" s="159">
        <f>SUMIF('EG-AGO'!$F$18:$F$516,PROVEEDORES!$D249,'EG-AGO'!Q$18:Q$516)</f>
        <v>0</v>
      </c>
      <c r="I248" s="159">
        <f>SUMIF('EG-AGO'!$F$18:$F$516,PROVEEDORES!$D249,'EG-AGO'!R$18:R$516)</f>
        <v>0</v>
      </c>
      <c r="J248" s="159">
        <f>SUMIF('EG-AGO'!$F$18:$F$516,PROVEEDORES!$D249,'EG-AGO'!S$18:S$516)</f>
        <v>0</v>
      </c>
      <c r="K248" s="159" t="str">
        <f t="shared" si="6"/>
        <v/>
      </c>
      <c r="L248" s="146" t="str">
        <f>IF(PROVEEDORES!G249="","",PROVEEDORES!G249)</f>
        <v/>
      </c>
    </row>
    <row r="249" spans="3:12" ht="17.45" customHeight="1" x14ac:dyDescent="0.2">
      <c r="C249" s="158">
        <f t="shared" si="7"/>
        <v>243</v>
      </c>
      <c r="D249" s="146" t="str">
        <f>IF(PROVEEDORES!E250="","",PROVEEDORES!E250)</f>
        <v/>
      </c>
      <c r="E249" s="146" t="str">
        <f>IF(PROVEEDORES!F250="","",PROVEEDORES!F250)</f>
        <v/>
      </c>
      <c r="F249" s="146" t="str">
        <f>IF(PROVEEDORES!D250="","",PROVEEDORES!D250)</f>
        <v/>
      </c>
      <c r="G249" s="159">
        <f>SUMIF('EG-AGO'!$F$18:$F$516,PROVEEDORES!$D250,'EG-AGO'!P$18:P$516)</f>
        <v>0</v>
      </c>
      <c r="H249" s="159">
        <f>SUMIF('EG-AGO'!$F$18:$F$516,PROVEEDORES!$D250,'EG-AGO'!Q$18:Q$516)</f>
        <v>0</v>
      </c>
      <c r="I249" s="159">
        <f>SUMIF('EG-AGO'!$F$18:$F$516,PROVEEDORES!$D250,'EG-AGO'!R$18:R$516)</f>
        <v>0</v>
      </c>
      <c r="J249" s="159">
        <f>SUMIF('EG-AGO'!$F$18:$F$516,PROVEEDORES!$D250,'EG-AGO'!S$18:S$516)</f>
        <v>0</v>
      </c>
      <c r="K249" s="159" t="str">
        <f t="shared" si="6"/>
        <v/>
      </c>
      <c r="L249" s="146" t="str">
        <f>IF(PROVEEDORES!G250="","",PROVEEDORES!G250)</f>
        <v/>
      </c>
    </row>
    <row r="250" spans="3:12" ht="17.45" customHeight="1" x14ac:dyDescent="0.2">
      <c r="C250" s="158">
        <f t="shared" si="7"/>
        <v>244</v>
      </c>
      <c r="D250" s="146" t="str">
        <f>IF(PROVEEDORES!E251="","",PROVEEDORES!E251)</f>
        <v/>
      </c>
      <c r="E250" s="146" t="str">
        <f>IF(PROVEEDORES!F251="","",PROVEEDORES!F251)</f>
        <v/>
      </c>
      <c r="F250" s="146" t="str">
        <f>IF(PROVEEDORES!D251="","",PROVEEDORES!D251)</f>
        <v/>
      </c>
      <c r="G250" s="159">
        <f>SUMIF('EG-AGO'!$F$18:$F$516,PROVEEDORES!$D251,'EG-AGO'!P$18:P$516)</f>
        <v>0</v>
      </c>
      <c r="H250" s="159">
        <f>SUMIF('EG-AGO'!$F$18:$F$516,PROVEEDORES!$D251,'EG-AGO'!Q$18:Q$516)</f>
        <v>0</v>
      </c>
      <c r="I250" s="159">
        <f>SUMIF('EG-AGO'!$F$18:$F$516,PROVEEDORES!$D251,'EG-AGO'!R$18:R$516)</f>
        <v>0</v>
      </c>
      <c r="J250" s="159">
        <f>SUMIF('EG-AGO'!$F$18:$F$516,PROVEEDORES!$D251,'EG-AGO'!S$18:S$516)</f>
        <v>0</v>
      </c>
      <c r="K250" s="159" t="str">
        <f t="shared" si="6"/>
        <v/>
      </c>
      <c r="L250" s="146" t="str">
        <f>IF(PROVEEDORES!G251="","",PROVEEDORES!G251)</f>
        <v/>
      </c>
    </row>
    <row r="251" spans="3:12" ht="17.45" customHeight="1" x14ac:dyDescent="0.2">
      <c r="C251" s="158">
        <f t="shared" si="7"/>
        <v>245</v>
      </c>
      <c r="D251" s="146" t="str">
        <f>IF(PROVEEDORES!E252="","",PROVEEDORES!E252)</f>
        <v/>
      </c>
      <c r="E251" s="146" t="str">
        <f>IF(PROVEEDORES!F252="","",PROVEEDORES!F252)</f>
        <v/>
      </c>
      <c r="F251" s="146" t="str">
        <f>IF(PROVEEDORES!D252="","",PROVEEDORES!D252)</f>
        <v/>
      </c>
      <c r="G251" s="159">
        <f>SUMIF('EG-AGO'!$F$18:$F$516,PROVEEDORES!$D252,'EG-AGO'!P$18:P$516)</f>
        <v>0</v>
      </c>
      <c r="H251" s="159">
        <f>SUMIF('EG-AGO'!$F$18:$F$516,PROVEEDORES!$D252,'EG-AGO'!Q$18:Q$516)</f>
        <v>0</v>
      </c>
      <c r="I251" s="159">
        <f>SUMIF('EG-AGO'!$F$18:$F$516,PROVEEDORES!$D252,'EG-AGO'!R$18:R$516)</f>
        <v>0</v>
      </c>
      <c r="J251" s="159">
        <f>SUMIF('EG-AGO'!$F$18:$F$516,PROVEEDORES!$D252,'EG-AGO'!S$18:S$516)</f>
        <v>0</v>
      </c>
      <c r="K251" s="159" t="str">
        <f t="shared" si="6"/>
        <v/>
      </c>
      <c r="L251" s="146" t="str">
        <f>IF(PROVEEDORES!G252="","",PROVEEDORES!G252)</f>
        <v/>
      </c>
    </row>
    <row r="252" spans="3:12" ht="17.45" customHeight="1" x14ac:dyDescent="0.2">
      <c r="C252" s="158">
        <f t="shared" si="7"/>
        <v>246</v>
      </c>
      <c r="D252" s="146" t="str">
        <f>IF(PROVEEDORES!E253="","",PROVEEDORES!E253)</f>
        <v/>
      </c>
      <c r="E252" s="146" t="str">
        <f>IF(PROVEEDORES!F253="","",PROVEEDORES!F253)</f>
        <v/>
      </c>
      <c r="F252" s="146" t="str">
        <f>IF(PROVEEDORES!D253="","",PROVEEDORES!D253)</f>
        <v/>
      </c>
      <c r="G252" s="159">
        <f>SUMIF('EG-AGO'!$F$18:$F$516,PROVEEDORES!$D253,'EG-AGO'!P$18:P$516)</f>
        <v>0</v>
      </c>
      <c r="H252" s="159">
        <f>SUMIF('EG-AGO'!$F$18:$F$516,PROVEEDORES!$D253,'EG-AGO'!Q$18:Q$516)</f>
        <v>0</v>
      </c>
      <c r="I252" s="159">
        <f>SUMIF('EG-AGO'!$F$18:$F$516,PROVEEDORES!$D253,'EG-AGO'!R$18:R$516)</f>
        <v>0</v>
      </c>
      <c r="J252" s="159">
        <f>SUMIF('EG-AGO'!$F$18:$F$516,PROVEEDORES!$D253,'EG-AGO'!S$18:S$516)</f>
        <v>0</v>
      </c>
      <c r="K252" s="159" t="str">
        <f t="shared" si="6"/>
        <v/>
      </c>
      <c r="L252" s="146" t="str">
        <f>IF(PROVEEDORES!G253="","",PROVEEDORES!G253)</f>
        <v/>
      </c>
    </row>
    <row r="253" spans="3:12" ht="17.45" customHeight="1" x14ac:dyDescent="0.2">
      <c r="C253" s="158">
        <f t="shared" si="7"/>
        <v>247</v>
      </c>
      <c r="D253" s="146" t="str">
        <f>IF(PROVEEDORES!E254="","",PROVEEDORES!E254)</f>
        <v/>
      </c>
      <c r="E253" s="146" t="str">
        <f>IF(PROVEEDORES!F254="","",PROVEEDORES!F254)</f>
        <v/>
      </c>
      <c r="F253" s="146" t="str">
        <f>IF(PROVEEDORES!D254="","",PROVEEDORES!D254)</f>
        <v/>
      </c>
      <c r="G253" s="159">
        <f>SUMIF('EG-AGO'!$F$18:$F$516,PROVEEDORES!$D254,'EG-AGO'!P$18:P$516)</f>
        <v>0</v>
      </c>
      <c r="H253" s="159">
        <f>SUMIF('EG-AGO'!$F$18:$F$516,PROVEEDORES!$D254,'EG-AGO'!Q$18:Q$516)</f>
        <v>0</v>
      </c>
      <c r="I253" s="159">
        <f>SUMIF('EG-AGO'!$F$18:$F$516,PROVEEDORES!$D254,'EG-AGO'!R$18:R$516)</f>
        <v>0</v>
      </c>
      <c r="J253" s="159">
        <f>SUMIF('EG-AGO'!$F$18:$F$516,PROVEEDORES!$D254,'EG-AGO'!S$18:S$516)</f>
        <v>0</v>
      </c>
      <c r="K253" s="159" t="str">
        <f t="shared" si="6"/>
        <v/>
      </c>
      <c r="L253" s="146" t="str">
        <f>IF(PROVEEDORES!G254="","",PROVEEDORES!G254)</f>
        <v/>
      </c>
    </row>
    <row r="254" spans="3:12" ht="17.45" customHeight="1" x14ac:dyDescent="0.2">
      <c r="C254" s="158">
        <f t="shared" si="7"/>
        <v>248</v>
      </c>
      <c r="D254" s="146" t="str">
        <f>IF(PROVEEDORES!E255="","",PROVEEDORES!E255)</f>
        <v/>
      </c>
      <c r="E254" s="146" t="str">
        <f>IF(PROVEEDORES!F255="","",PROVEEDORES!F255)</f>
        <v/>
      </c>
      <c r="F254" s="146" t="str">
        <f>IF(PROVEEDORES!D255="","",PROVEEDORES!D255)</f>
        <v/>
      </c>
      <c r="G254" s="159">
        <f>SUMIF('EG-AGO'!$F$18:$F$516,PROVEEDORES!$D255,'EG-AGO'!P$18:P$516)</f>
        <v>0</v>
      </c>
      <c r="H254" s="159">
        <f>SUMIF('EG-AGO'!$F$18:$F$516,PROVEEDORES!$D255,'EG-AGO'!Q$18:Q$516)</f>
        <v>0</v>
      </c>
      <c r="I254" s="159">
        <f>SUMIF('EG-AGO'!$F$18:$F$516,PROVEEDORES!$D255,'EG-AGO'!R$18:R$516)</f>
        <v>0</v>
      </c>
      <c r="J254" s="159">
        <f>SUMIF('EG-AGO'!$F$18:$F$516,PROVEEDORES!$D255,'EG-AGO'!S$18:S$516)</f>
        <v>0</v>
      </c>
      <c r="K254" s="159" t="str">
        <f t="shared" si="6"/>
        <v/>
      </c>
      <c r="L254" s="146" t="str">
        <f>IF(PROVEEDORES!G255="","",PROVEEDORES!G255)</f>
        <v/>
      </c>
    </row>
    <row r="255" spans="3:12" ht="17.45" customHeight="1" x14ac:dyDescent="0.2">
      <c r="C255" s="158">
        <f t="shared" si="7"/>
        <v>249</v>
      </c>
      <c r="D255" s="146" t="str">
        <f>IF(PROVEEDORES!E256="","",PROVEEDORES!E256)</f>
        <v/>
      </c>
      <c r="E255" s="146" t="str">
        <f>IF(PROVEEDORES!F256="","",PROVEEDORES!F256)</f>
        <v/>
      </c>
      <c r="F255" s="146" t="str">
        <f>IF(PROVEEDORES!D256="","",PROVEEDORES!D256)</f>
        <v/>
      </c>
      <c r="G255" s="159">
        <f>SUMIF('EG-AGO'!$F$18:$F$516,PROVEEDORES!$D256,'EG-AGO'!P$18:P$516)</f>
        <v>0</v>
      </c>
      <c r="H255" s="159">
        <f>SUMIF('EG-AGO'!$F$18:$F$516,PROVEEDORES!$D256,'EG-AGO'!Q$18:Q$516)</f>
        <v>0</v>
      </c>
      <c r="I255" s="159">
        <f>SUMIF('EG-AGO'!$F$18:$F$516,PROVEEDORES!$D256,'EG-AGO'!R$18:R$516)</f>
        <v>0</v>
      </c>
      <c r="J255" s="159">
        <f>SUMIF('EG-AGO'!$F$18:$F$516,PROVEEDORES!$D256,'EG-AGO'!S$18:S$516)</f>
        <v>0</v>
      </c>
      <c r="K255" s="159" t="str">
        <f t="shared" si="6"/>
        <v/>
      </c>
      <c r="L255" s="146" t="str">
        <f>IF(PROVEEDORES!G256="","",PROVEEDORES!G256)</f>
        <v/>
      </c>
    </row>
    <row r="256" spans="3:12" ht="17.45" customHeight="1" x14ac:dyDescent="0.2">
      <c r="C256" s="158">
        <f t="shared" si="7"/>
        <v>250</v>
      </c>
      <c r="D256" s="146" t="str">
        <f>IF(PROVEEDORES!E257="","",PROVEEDORES!E257)</f>
        <v/>
      </c>
      <c r="E256" s="146" t="str">
        <f>IF(PROVEEDORES!F257="","",PROVEEDORES!F257)</f>
        <v/>
      </c>
      <c r="F256" s="146" t="str">
        <f>IF(PROVEEDORES!D257="","",PROVEEDORES!D257)</f>
        <v/>
      </c>
      <c r="G256" s="159">
        <f>SUMIF('EG-AGO'!$F$18:$F$516,PROVEEDORES!$D257,'EG-AGO'!P$18:P$516)</f>
        <v>0</v>
      </c>
      <c r="H256" s="159">
        <f>SUMIF('EG-AGO'!$F$18:$F$516,PROVEEDORES!$D257,'EG-AGO'!Q$18:Q$516)</f>
        <v>0</v>
      </c>
      <c r="I256" s="159">
        <f>SUMIF('EG-AGO'!$F$18:$F$516,PROVEEDORES!$D257,'EG-AGO'!R$18:R$516)</f>
        <v>0</v>
      </c>
      <c r="J256" s="159">
        <f>SUMIF('EG-AGO'!$F$18:$F$516,PROVEEDORES!$D257,'EG-AGO'!S$18:S$516)</f>
        <v>0</v>
      </c>
      <c r="K256" s="159" t="str">
        <f t="shared" si="6"/>
        <v/>
      </c>
      <c r="L256" s="146" t="str">
        <f>IF(PROVEEDORES!G257="","",PROVEEDORES!G257)</f>
        <v/>
      </c>
    </row>
    <row r="257" spans="3:12" ht="17.45" customHeight="1" x14ac:dyDescent="0.2">
      <c r="C257" s="158">
        <f t="shared" si="7"/>
        <v>251</v>
      </c>
      <c r="D257" s="146" t="str">
        <f>IF(PROVEEDORES!E258="","",PROVEEDORES!E258)</f>
        <v/>
      </c>
      <c r="E257" s="146" t="str">
        <f>IF(PROVEEDORES!F258="","",PROVEEDORES!F258)</f>
        <v/>
      </c>
      <c r="F257" s="146" t="str">
        <f>IF(PROVEEDORES!D258="","",PROVEEDORES!D258)</f>
        <v/>
      </c>
      <c r="G257" s="159">
        <f>SUMIF('EG-AGO'!$F$18:$F$516,PROVEEDORES!$D258,'EG-AGO'!P$18:P$516)</f>
        <v>0</v>
      </c>
      <c r="H257" s="159">
        <f>SUMIF('EG-AGO'!$F$18:$F$516,PROVEEDORES!$D258,'EG-AGO'!Q$18:Q$516)</f>
        <v>0</v>
      </c>
      <c r="I257" s="159">
        <f>SUMIF('EG-AGO'!$F$18:$F$516,PROVEEDORES!$D258,'EG-AGO'!R$18:R$516)</f>
        <v>0</v>
      </c>
      <c r="J257" s="159">
        <f>SUMIF('EG-AGO'!$F$18:$F$516,PROVEEDORES!$D258,'EG-AGO'!S$18:S$516)</f>
        <v>0</v>
      </c>
      <c r="K257" s="159" t="str">
        <f t="shared" si="6"/>
        <v/>
      </c>
      <c r="L257" s="146" t="str">
        <f>IF(PROVEEDORES!G258="","",PROVEEDORES!G258)</f>
        <v/>
      </c>
    </row>
    <row r="258" spans="3:12" ht="17.45" customHeight="1" x14ac:dyDescent="0.2">
      <c r="C258" s="158">
        <f t="shared" si="7"/>
        <v>252</v>
      </c>
      <c r="D258" s="146" t="str">
        <f>IF(PROVEEDORES!E259="","",PROVEEDORES!E259)</f>
        <v/>
      </c>
      <c r="E258" s="146" t="str">
        <f>IF(PROVEEDORES!F259="","",PROVEEDORES!F259)</f>
        <v/>
      </c>
      <c r="F258" s="146" t="str">
        <f>IF(PROVEEDORES!D259="","",PROVEEDORES!D259)</f>
        <v/>
      </c>
      <c r="G258" s="159">
        <f>SUMIF('EG-AGO'!$F$18:$F$516,PROVEEDORES!$D259,'EG-AGO'!P$18:P$516)</f>
        <v>0</v>
      </c>
      <c r="H258" s="159">
        <f>SUMIF('EG-AGO'!$F$18:$F$516,PROVEEDORES!$D259,'EG-AGO'!Q$18:Q$516)</f>
        <v>0</v>
      </c>
      <c r="I258" s="159">
        <f>SUMIF('EG-AGO'!$F$18:$F$516,PROVEEDORES!$D259,'EG-AGO'!R$18:R$516)</f>
        <v>0</v>
      </c>
      <c r="J258" s="159">
        <f>SUMIF('EG-AGO'!$F$18:$F$516,PROVEEDORES!$D259,'EG-AGO'!S$18:S$516)</f>
        <v>0</v>
      </c>
      <c r="K258" s="159" t="str">
        <f t="shared" si="6"/>
        <v/>
      </c>
      <c r="L258" s="146" t="str">
        <f>IF(PROVEEDORES!G259="","",PROVEEDORES!G259)</f>
        <v/>
      </c>
    </row>
    <row r="259" spans="3:12" ht="17.45" customHeight="1" x14ac:dyDescent="0.2">
      <c r="C259" s="158">
        <f t="shared" si="7"/>
        <v>253</v>
      </c>
      <c r="D259" s="146" t="str">
        <f>IF(PROVEEDORES!E260="","",PROVEEDORES!E260)</f>
        <v/>
      </c>
      <c r="E259" s="146" t="str">
        <f>IF(PROVEEDORES!F260="","",PROVEEDORES!F260)</f>
        <v/>
      </c>
      <c r="F259" s="146" t="str">
        <f>IF(PROVEEDORES!D260="","",PROVEEDORES!D260)</f>
        <v/>
      </c>
      <c r="G259" s="159">
        <f>SUMIF('EG-AGO'!$F$18:$F$516,PROVEEDORES!$D260,'EG-AGO'!P$18:P$516)</f>
        <v>0</v>
      </c>
      <c r="H259" s="159">
        <f>SUMIF('EG-AGO'!$F$18:$F$516,PROVEEDORES!$D260,'EG-AGO'!Q$18:Q$516)</f>
        <v>0</v>
      </c>
      <c r="I259" s="159">
        <f>SUMIF('EG-AGO'!$F$18:$F$516,PROVEEDORES!$D260,'EG-AGO'!R$18:R$516)</f>
        <v>0</v>
      </c>
      <c r="J259" s="159">
        <f>SUMIF('EG-AGO'!$F$18:$F$516,PROVEEDORES!$D260,'EG-AGO'!S$18:S$516)</f>
        <v>0</v>
      </c>
      <c r="K259" s="159" t="str">
        <f t="shared" si="6"/>
        <v/>
      </c>
      <c r="L259" s="146" t="str">
        <f>IF(PROVEEDORES!G260="","",PROVEEDORES!G260)</f>
        <v/>
      </c>
    </row>
    <row r="260" spans="3:12" ht="17.45" customHeight="1" x14ac:dyDescent="0.2">
      <c r="C260" s="158">
        <f t="shared" si="7"/>
        <v>254</v>
      </c>
      <c r="D260" s="146" t="str">
        <f>IF(PROVEEDORES!E261="","",PROVEEDORES!E261)</f>
        <v/>
      </c>
      <c r="E260" s="146" t="str">
        <f>IF(PROVEEDORES!F261="","",PROVEEDORES!F261)</f>
        <v/>
      </c>
      <c r="F260" s="146" t="str">
        <f>IF(PROVEEDORES!D261="","",PROVEEDORES!D261)</f>
        <v/>
      </c>
      <c r="G260" s="159">
        <f>SUMIF('EG-AGO'!$F$18:$F$516,PROVEEDORES!$D261,'EG-AGO'!P$18:P$516)</f>
        <v>0</v>
      </c>
      <c r="H260" s="159">
        <f>SUMIF('EG-AGO'!$F$18:$F$516,PROVEEDORES!$D261,'EG-AGO'!Q$18:Q$516)</f>
        <v>0</v>
      </c>
      <c r="I260" s="159">
        <f>SUMIF('EG-AGO'!$F$18:$F$516,PROVEEDORES!$D261,'EG-AGO'!R$18:R$516)</f>
        <v>0</v>
      </c>
      <c r="J260" s="159">
        <f>SUMIF('EG-AGO'!$F$18:$F$516,PROVEEDORES!$D261,'EG-AGO'!S$18:S$516)</f>
        <v>0</v>
      </c>
      <c r="K260" s="159" t="str">
        <f t="shared" si="6"/>
        <v/>
      </c>
      <c r="L260" s="146" t="str">
        <f>IF(PROVEEDORES!G261="","",PROVEEDORES!G261)</f>
        <v/>
      </c>
    </row>
    <row r="261" spans="3:12" ht="17.45" customHeight="1" x14ac:dyDescent="0.2">
      <c r="C261" s="158">
        <f t="shared" si="7"/>
        <v>255</v>
      </c>
      <c r="D261" s="146" t="str">
        <f>IF(PROVEEDORES!E262="","",PROVEEDORES!E262)</f>
        <v/>
      </c>
      <c r="E261" s="146" t="str">
        <f>IF(PROVEEDORES!F262="","",PROVEEDORES!F262)</f>
        <v/>
      </c>
      <c r="F261" s="146" t="str">
        <f>IF(PROVEEDORES!D262="","",PROVEEDORES!D262)</f>
        <v/>
      </c>
      <c r="G261" s="159">
        <f>SUMIF('EG-AGO'!$F$18:$F$516,PROVEEDORES!$D262,'EG-AGO'!P$18:P$516)</f>
        <v>0</v>
      </c>
      <c r="H261" s="159">
        <f>SUMIF('EG-AGO'!$F$18:$F$516,PROVEEDORES!$D262,'EG-AGO'!Q$18:Q$516)</f>
        <v>0</v>
      </c>
      <c r="I261" s="159">
        <f>SUMIF('EG-AGO'!$F$18:$F$516,PROVEEDORES!$D262,'EG-AGO'!R$18:R$516)</f>
        <v>0</v>
      </c>
      <c r="J261" s="159">
        <f>SUMIF('EG-AGO'!$F$18:$F$516,PROVEEDORES!$D262,'EG-AGO'!S$18:S$516)</f>
        <v>0</v>
      </c>
      <c r="K261" s="159" t="str">
        <f t="shared" si="6"/>
        <v/>
      </c>
      <c r="L261" s="146" t="str">
        <f>IF(PROVEEDORES!G262="","",PROVEEDORES!G262)</f>
        <v/>
      </c>
    </row>
    <row r="262" spans="3:12" ht="17.45" customHeight="1" x14ac:dyDescent="0.2">
      <c r="C262" s="158">
        <f t="shared" si="7"/>
        <v>256</v>
      </c>
      <c r="D262" s="146" t="str">
        <f>IF(PROVEEDORES!E263="","",PROVEEDORES!E263)</f>
        <v/>
      </c>
      <c r="E262" s="146" t="str">
        <f>IF(PROVEEDORES!F263="","",PROVEEDORES!F263)</f>
        <v/>
      </c>
      <c r="F262" s="146" t="str">
        <f>IF(PROVEEDORES!D263="","",PROVEEDORES!D263)</f>
        <v/>
      </c>
      <c r="G262" s="159">
        <f>SUMIF('EG-AGO'!$F$18:$F$516,PROVEEDORES!$D263,'EG-AGO'!P$18:P$516)</f>
        <v>0</v>
      </c>
      <c r="H262" s="159">
        <f>SUMIF('EG-AGO'!$F$18:$F$516,PROVEEDORES!$D263,'EG-AGO'!Q$18:Q$516)</f>
        <v>0</v>
      </c>
      <c r="I262" s="159">
        <f>SUMIF('EG-AGO'!$F$18:$F$516,PROVEEDORES!$D263,'EG-AGO'!R$18:R$516)</f>
        <v>0</v>
      </c>
      <c r="J262" s="159">
        <f>SUMIF('EG-AGO'!$F$18:$F$516,PROVEEDORES!$D263,'EG-AGO'!S$18:S$516)</f>
        <v>0</v>
      </c>
      <c r="K262" s="159" t="str">
        <f t="shared" si="6"/>
        <v/>
      </c>
      <c r="L262" s="146" t="str">
        <f>IF(PROVEEDORES!G263="","",PROVEEDORES!G263)</f>
        <v/>
      </c>
    </row>
    <row r="263" spans="3:12" ht="17.45" customHeight="1" x14ac:dyDescent="0.2">
      <c r="C263" s="158">
        <f t="shared" si="7"/>
        <v>257</v>
      </c>
      <c r="D263" s="146" t="str">
        <f>IF(PROVEEDORES!E264="","",PROVEEDORES!E264)</f>
        <v/>
      </c>
      <c r="E263" s="146" t="str">
        <f>IF(PROVEEDORES!F264="","",PROVEEDORES!F264)</f>
        <v/>
      </c>
      <c r="F263" s="146" t="str">
        <f>IF(PROVEEDORES!D264="","",PROVEEDORES!D264)</f>
        <v/>
      </c>
      <c r="G263" s="159">
        <f>SUMIF('EG-AGO'!$F$18:$F$516,PROVEEDORES!$D264,'EG-AGO'!P$18:P$516)</f>
        <v>0</v>
      </c>
      <c r="H263" s="159">
        <f>SUMIF('EG-AGO'!$F$18:$F$516,PROVEEDORES!$D264,'EG-AGO'!Q$18:Q$516)</f>
        <v>0</v>
      </c>
      <c r="I263" s="159">
        <f>SUMIF('EG-AGO'!$F$18:$F$516,PROVEEDORES!$D264,'EG-AGO'!R$18:R$516)</f>
        <v>0</v>
      </c>
      <c r="J263" s="159">
        <f>SUMIF('EG-AGO'!$F$18:$F$516,PROVEEDORES!$D264,'EG-AGO'!S$18:S$516)</f>
        <v>0</v>
      </c>
      <c r="K263" s="159" t="str">
        <f t="shared" si="6"/>
        <v/>
      </c>
      <c r="L263" s="146" t="str">
        <f>IF(PROVEEDORES!G264="","",PROVEEDORES!G264)</f>
        <v/>
      </c>
    </row>
    <row r="264" spans="3:12" ht="17.45" customHeight="1" x14ac:dyDescent="0.2">
      <c r="C264" s="158">
        <f t="shared" si="7"/>
        <v>258</v>
      </c>
      <c r="D264" s="146" t="str">
        <f>IF(PROVEEDORES!E265="","",PROVEEDORES!E265)</f>
        <v/>
      </c>
      <c r="E264" s="146" t="str">
        <f>IF(PROVEEDORES!F265="","",PROVEEDORES!F265)</f>
        <v/>
      </c>
      <c r="F264" s="146" t="str">
        <f>IF(PROVEEDORES!D265="","",PROVEEDORES!D265)</f>
        <v/>
      </c>
      <c r="G264" s="159">
        <f>SUMIF('EG-AGO'!$F$18:$F$516,PROVEEDORES!$D265,'EG-AGO'!P$18:P$516)</f>
        <v>0</v>
      </c>
      <c r="H264" s="159">
        <f>SUMIF('EG-AGO'!$F$18:$F$516,PROVEEDORES!$D265,'EG-AGO'!Q$18:Q$516)</f>
        <v>0</v>
      </c>
      <c r="I264" s="159">
        <f>SUMIF('EG-AGO'!$F$18:$F$516,PROVEEDORES!$D265,'EG-AGO'!R$18:R$516)</f>
        <v>0</v>
      </c>
      <c r="J264" s="159">
        <f>SUMIF('EG-AGO'!$F$18:$F$516,PROVEEDORES!$D265,'EG-AGO'!S$18:S$516)</f>
        <v>0</v>
      </c>
      <c r="K264" s="159" t="str">
        <f t="shared" ref="K264:K327" si="8">IF(G264+H264+I264+J264&gt;0,"C/Información","")</f>
        <v/>
      </c>
      <c r="L264" s="146" t="str">
        <f>IF(PROVEEDORES!G265="","",PROVEEDORES!G265)</f>
        <v/>
      </c>
    </row>
    <row r="265" spans="3:12" ht="17.45" customHeight="1" x14ac:dyDescent="0.2">
      <c r="C265" s="158">
        <f t="shared" ref="C265:C328" si="9">C264+1</f>
        <v>259</v>
      </c>
      <c r="D265" s="146" t="str">
        <f>IF(PROVEEDORES!E266="","",PROVEEDORES!E266)</f>
        <v/>
      </c>
      <c r="E265" s="146" t="str">
        <f>IF(PROVEEDORES!F266="","",PROVEEDORES!F266)</f>
        <v/>
      </c>
      <c r="F265" s="146" t="str">
        <f>IF(PROVEEDORES!D266="","",PROVEEDORES!D266)</f>
        <v/>
      </c>
      <c r="G265" s="159">
        <f>SUMIF('EG-AGO'!$F$18:$F$516,PROVEEDORES!$D266,'EG-AGO'!P$18:P$516)</f>
        <v>0</v>
      </c>
      <c r="H265" s="159">
        <f>SUMIF('EG-AGO'!$F$18:$F$516,PROVEEDORES!$D266,'EG-AGO'!Q$18:Q$516)</f>
        <v>0</v>
      </c>
      <c r="I265" s="159">
        <f>SUMIF('EG-AGO'!$F$18:$F$516,PROVEEDORES!$D266,'EG-AGO'!R$18:R$516)</f>
        <v>0</v>
      </c>
      <c r="J265" s="159">
        <f>SUMIF('EG-AGO'!$F$18:$F$516,PROVEEDORES!$D266,'EG-AGO'!S$18:S$516)</f>
        <v>0</v>
      </c>
      <c r="K265" s="159" t="str">
        <f t="shared" si="8"/>
        <v/>
      </c>
      <c r="L265" s="146" t="str">
        <f>IF(PROVEEDORES!G266="","",PROVEEDORES!G266)</f>
        <v/>
      </c>
    </row>
    <row r="266" spans="3:12" ht="17.45" customHeight="1" x14ac:dyDescent="0.2">
      <c r="C266" s="158">
        <f t="shared" si="9"/>
        <v>260</v>
      </c>
      <c r="D266" s="146" t="str">
        <f>IF(PROVEEDORES!E267="","",PROVEEDORES!E267)</f>
        <v/>
      </c>
      <c r="E266" s="146" t="str">
        <f>IF(PROVEEDORES!F267="","",PROVEEDORES!F267)</f>
        <v/>
      </c>
      <c r="F266" s="146" t="str">
        <f>IF(PROVEEDORES!D267="","",PROVEEDORES!D267)</f>
        <v/>
      </c>
      <c r="G266" s="159">
        <f>SUMIF('EG-AGO'!$F$18:$F$516,PROVEEDORES!$D267,'EG-AGO'!P$18:P$516)</f>
        <v>0</v>
      </c>
      <c r="H266" s="159">
        <f>SUMIF('EG-AGO'!$F$18:$F$516,PROVEEDORES!$D267,'EG-AGO'!Q$18:Q$516)</f>
        <v>0</v>
      </c>
      <c r="I266" s="159">
        <f>SUMIF('EG-AGO'!$F$18:$F$516,PROVEEDORES!$D267,'EG-AGO'!R$18:R$516)</f>
        <v>0</v>
      </c>
      <c r="J266" s="159">
        <f>SUMIF('EG-AGO'!$F$18:$F$516,PROVEEDORES!$D267,'EG-AGO'!S$18:S$516)</f>
        <v>0</v>
      </c>
      <c r="K266" s="159" t="str">
        <f t="shared" si="8"/>
        <v/>
      </c>
      <c r="L266" s="146" t="str">
        <f>IF(PROVEEDORES!G267="","",PROVEEDORES!G267)</f>
        <v/>
      </c>
    </row>
    <row r="267" spans="3:12" ht="17.45" customHeight="1" x14ac:dyDescent="0.2">
      <c r="C267" s="158">
        <f t="shared" si="9"/>
        <v>261</v>
      </c>
      <c r="D267" s="146" t="str">
        <f>IF(PROVEEDORES!E268="","",PROVEEDORES!E268)</f>
        <v/>
      </c>
      <c r="E267" s="146" t="str">
        <f>IF(PROVEEDORES!F268="","",PROVEEDORES!F268)</f>
        <v/>
      </c>
      <c r="F267" s="146" t="str">
        <f>IF(PROVEEDORES!D268="","",PROVEEDORES!D268)</f>
        <v/>
      </c>
      <c r="G267" s="159">
        <f>SUMIF('EG-AGO'!$F$18:$F$516,PROVEEDORES!$D268,'EG-AGO'!P$18:P$516)</f>
        <v>0</v>
      </c>
      <c r="H267" s="159">
        <f>SUMIF('EG-AGO'!$F$18:$F$516,PROVEEDORES!$D268,'EG-AGO'!Q$18:Q$516)</f>
        <v>0</v>
      </c>
      <c r="I267" s="159">
        <f>SUMIF('EG-AGO'!$F$18:$F$516,PROVEEDORES!$D268,'EG-AGO'!R$18:R$516)</f>
        <v>0</v>
      </c>
      <c r="J267" s="159">
        <f>SUMIF('EG-AGO'!$F$18:$F$516,PROVEEDORES!$D268,'EG-AGO'!S$18:S$516)</f>
        <v>0</v>
      </c>
      <c r="K267" s="159" t="str">
        <f t="shared" si="8"/>
        <v/>
      </c>
      <c r="L267" s="146" t="str">
        <f>IF(PROVEEDORES!G268="","",PROVEEDORES!G268)</f>
        <v/>
      </c>
    </row>
    <row r="268" spans="3:12" ht="17.45" customHeight="1" x14ac:dyDescent="0.2">
      <c r="C268" s="158">
        <f t="shared" si="9"/>
        <v>262</v>
      </c>
      <c r="D268" s="146" t="str">
        <f>IF(PROVEEDORES!E269="","",PROVEEDORES!E269)</f>
        <v/>
      </c>
      <c r="E268" s="146" t="str">
        <f>IF(PROVEEDORES!F269="","",PROVEEDORES!F269)</f>
        <v/>
      </c>
      <c r="F268" s="146" t="str">
        <f>IF(PROVEEDORES!D269="","",PROVEEDORES!D269)</f>
        <v/>
      </c>
      <c r="G268" s="159">
        <f>SUMIF('EG-AGO'!$F$18:$F$516,PROVEEDORES!$D269,'EG-AGO'!P$18:P$516)</f>
        <v>0</v>
      </c>
      <c r="H268" s="159">
        <f>SUMIF('EG-AGO'!$F$18:$F$516,PROVEEDORES!$D269,'EG-AGO'!Q$18:Q$516)</f>
        <v>0</v>
      </c>
      <c r="I268" s="159">
        <f>SUMIF('EG-AGO'!$F$18:$F$516,PROVEEDORES!$D269,'EG-AGO'!R$18:R$516)</f>
        <v>0</v>
      </c>
      <c r="J268" s="159">
        <f>SUMIF('EG-AGO'!$F$18:$F$516,PROVEEDORES!$D269,'EG-AGO'!S$18:S$516)</f>
        <v>0</v>
      </c>
      <c r="K268" s="159" t="str">
        <f t="shared" si="8"/>
        <v/>
      </c>
      <c r="L268" s="146" t="str">
        <f>IF(PROVEEDORES!G269="","",PROVEEDORES!G269)</f>
        <v/>
      </c>
    </row>
    <row r="269" spans="3:12" ht="17.45" customHeight="1" x14ac:dyDescent="0.2">
      <c r="C269" s="158">
        <f t="shared" si="9"/>
        <v>263</v>
      </c>
      <c r="D269" s="146" t="str">
        <f>IF(PROVEEDORES!E270="","",PROVEEDORES!E270)</f>
        <v/>
      </c>
      <c r="E269" s="146" t="str">
        <f>IF(PROVEEDORES!F270="","",PROVEEDORES!F270)</f>
        <v/>
      </c>
      <c r="F269" s="146" t="str">
        <f>IF(PROVEEDORES!D270="","",PROVEEDORES!D270)</f>
        <v/>
      </c>
      <c r="G269" s="159">
        <f>SUMIF('EG-AGO'!$F$18:$F$516,PROVEEDORES!$D270,'EG-AGO'!P$18:P$516)</f>
        <v>0</v>
      </c>
      <c r="H269" s="159">
        <f>SUMIF('EG-AGO'!$F$18:$F$516,PROVEEDORES!$D270,'EG-AGO'!Q$18:Q$516)</f>
        <v>0</v>
      </c>
      <c r="I269" s="159">
        <f>SUMIF('EG-AGO'!$F$18:$F$516,PROVEEDORES!$D270,'EG-AGO'!R$18:R$516)</f>
        <v>0</v>
      </c>
      <c r="J269" s="159">
        <f>SUMIF('EG-AGO'!$F$18:$F$516,PROVEEDORES!$D270,'EG-AGO'!S$18:S$516)</f>
        <v>0</v>
      </c>
      <c r="K269" s="159" t="str">
        <f t="shared" si="8"/>
        <v/>
      </c>
      <c r="L269" s="146" t="str">
        <f>IF(PROVEEDORES!G270="","",PROVEEDORES!G270)</f>
        <v/>
      </c>
    </row>
    <row r="270" spans="3:12" ht="17.45" customHeight="1" x14ac:dyDescent="0.2">
      <c r="C270" s="158">
        <f t="shared" si="9"/>
        <v>264</v>
      </c>
      <c r="D270" s="146" t="str">
        <f>IF(PROVEEDORES!E271="","",PROVEEDORES!E271)</f>
        <v/>
      </c>
      <c r="E270" s="146" t="str">
        <f>IF(PROVEEDORES!F271="","",PROVEEDORES!F271)</f>
        <v/>
      </c>
      <c r="F270" s="146" t="str">
        <f>IF(PROVEEDORES!D271="","",PROVEEDORES!D271)</f>
        <v/>
      </c>
      <c r="G270" s="159">
        <f>SUMIF('EG-AGO'!$F$18:$F$516,PROVEEDORES!$D271,'EG-AGO'!P$18:P$516)</f>
        <v>0</v>
      </c>
      <c r="H270" s="159">
        <f>SUMIF('EG-AGO'!$F$18:$F$516,PROVEEDORES!$D271,'EG-AGO'!Q$18:Q$516)</f>
        <v>0</v>
      </c>
      <c r="I270" s="159">
        <f>SUMIF('EG-AGO'!$F$18:$F$516,PROVEEDORES!$D271,'EG-AGO'!R$18:R$516)</f>
        <v>0</v>
      </c>
      <c r="J270" s="159">
        <f>SUMIF('EG-AGO'!$F$18:$F$516,PROVEEDORES!$D271,'EG-AGO'!S$18:S$516)</f>
        <v>0</v>
      </c>
      <c r="K270" s="159" t="str">
        <f t="shared" si="8"/>
        <v/>
      </c>
      <c r="L270" s="146" t="str">
        <f>IF(PROVEEDORES!G271="","",PROVEEDORES!G271)</f>
        <v/>
      </c>
    </row>
    <row r="271" spans="3:12" ht="17.45" customHeight="1" x14ac:dyDescent="0.2">
      <c r="C271" s="158">
        <f t="shared" si="9"/>
        <v>265</v>
      </c>
      <c r="D271" s="146" t="str">
        <f>IF(PROVEEDORES!E272="","",PROVEEDORES!E272)</f>
        <v/>
      </c>
      <c r="E271" s="146" t="str">
        <f>IF(PROVEEDORES!F272="","",PROVEEDORES!F272)</f>
        <v/>
      </c>
      <c r="F271" s="146" t="str">
        <f>IF(PROVEEDORES!D272="","",PROVEEDORES!D272)</f>
        <v/>
      </c>
      <c r="G271" s="159">
        <f>SUMIF('EG-AGO'!$F$18:$F$516,PROVEEDORES!$D272,'EG-AGO'!P$18:P$516)</f>
        <v>0</v>
      </c>
      <c r="H271" s="159">
        <f>SUMIF('EG-AGO'!$F$18:$F$516,PROVEEDORES!$D272,'EG-AGO'!Q$18:Q$516)</f>
        <v>0</v>
      </c>
      <c r="I271" s="159">
        <f>SUMIF('EG-AGO'!$F$18:$F$516,PROVEEDORES!$D272,'EG-AGO'!R$18:R$516)</f>
        <v>0</v>
      </c>
      <c r="J271" s="159">
        <f>SUMIF('EG-AGO'!$F$18:$F$516,PROVEEDORES!$D272,'EG-AGO'!S$18:S$516)</f>
        <v>0</v>
      </c>
      <c r="K271" s="159" t="str">
        <f t="shared" si="8"/>
        <v/>
      </c>
      <c r="L271" s="146" t="str">
        <f>IF(PROVEEDORES!G272="","",PROVEEDORES!G272)</f>
        <v/>
      </c>
    </row>
    <row r="272" spans="3:12" ht="17.45" customHeight="1" x14ac:dyDescent="0.2">
      <c r="C272" s="158">
        <f t="shared" si="9"/>
        <v>266</v>
      </c>
      <c r="D272" s="146" t="str">
        <f>IF(PROVEEDORES!E273="","",PROVEEDORES!E273)</f>
        <v/>
      </c>
      <c r="E272" s="146" t="str">
        <f>IF(PROVEEDORES!F273="","",PROVEEDORES!F273)</f>
        <v/>
      </c>
      <c r="F272" s="146" t="str">
        <f>IF(PROVEEDORES!D273="","",PROVEEDORES!D273)</f>
        <v/>
      </c>
      <c r="G272" s="159">
        <f>SUMIF('EG-AGO'!$F$18:$F$516,PROVEEDORES!$D273,'EG-AGO'!P$18:P$516)</f>
        <v>0</v>
      </c>
      <c r="H272" s="159">
        <f>SUMIF('EG-AGO'!$F$18:$F$516,PROVEEDORES!$D273,'EG-AGO'!Q$18:Q$516)</f>
        <v>0</v>
      </c>
      <c r="I272" s="159">
        <f>SUMIF('EG-AGO'!$F$18:$F$516,PROVEEDORES!$D273,'EG-AGO'!R$18:R$516)</f>
        <v>0</v>
      </c>
      <c r="J272" s="159">
        <f>SUMIF('EG-AGO'!$F$18:$F$516,PROVEEDORES!$D273,'EG-AGO'!S$18:S$516)</f>
        <v>0</v>
      </c>
      <c r="K272" s="159" t="str">
        <f t="shared" si="8"/>
        <v/>
      </c>
      <c r="L272" s="146" t="str">
        <f>IF(PROVEEDORES!G273="","",PROVEEDORES!G273)</f>
        <v/>
      </c>
    </row>
    <row r="273" spans="3:12" ht="17.45" customHeight="1" x14ac:dyDescent="0.2">
      <c r="C273" s="158">
        <f t="shared" si="9"/>
        <v>267</v>
      </c>
      <c r="D273" s="146" t="str">
        <f>IF(PROVEEDORES!E274="","",PROVEEDORES!E274)</f>
        <v/>
      </c>
      <c r="E273" s="146" t="str">
        <f>IF(PROVEEDORES!F274="","",PROVEEDORES!F274)</f>
        <v/>
      </c>
      <c r="F273" s="146" t="str">
        <f>IF(PROVEEDORES!D274="","",PROVEEDORES!D274)</f>
        <v/>
      </c>
      <c r="G273" s="159">
        <f>SUMIF('EG-AGO'!$F$18:$F$516,PROVEEDORES!$D274,'EG-AGO'!P$18:P$516)</f>
        <v>0</v>
      </c>
      <c r="H273" s="159">
        <f>SUMIF('EG-AGO'!$F$18:$F$516,PROVEEDORES!$D274,'EG-AGO'!Q$18:Q$516)</f>
        <v>0</v>
      </c>
      <c r="I273" s="159">
        <f>SUMIF('EG-AGO'!$F$18:$F$516,PROVEEDORES!$D274,'EG-AGO'!R$18:R$516)</f>
        <v>0</v>
      </c>
      <c r="J273" s="159">
        <f>SUMIF('EG-AGO'!$F$18:$F$516,PROVEEDORES!$D274,'EG-AGO'!S$18:S$516)</f>
        <v>0</v>
      </c>
      <c r="K273" s="159" t="str">
        <f t="shared" si="8"/>
        <v/>
      </c>
      <c r="L273" s="146" t="str">
        <f>IF(PROVEEDORES!G274="","",PROVEEDORES!G274)</f>
        <v/>
      </c>
    </row>
    <row r="274" spans="3:12" ht="17.45" customHeight="1" x14ac:dyDescent="0.2">
      <c r="C274" s="158">
        <f t="shared" si="9"/>
        <v>268</v>
      </c>
      <c r="D274" s="146" t="str">
        <f>IF(PROVEEDORES!E275="","",PROVEEDORES!E275)</f>
        <v/>
      </c>
      <c r="E274" s="146" t="str">
        <f>IF(PROVEEDORES!F275="","",PROVEEDORES!F275)</f>
        <v/>
      </c>
      <c r="F274" s="146" t="str">
        <f>IF(PROVEEDORES!D275="","",PROVEEDORES!D275)</f>
        <v/>
      </c>
      <c r="G274" s="159">
        <f>SUMIF('EG-AGO'!$F$18:$F$516,PROVEEDORES!$D275,'EG-AGO'!P$18:P$516)</f>
        <v>0</v>
      </c>
      <c r="H274" s="159">
        <f>SUMIF('EG-AGO'!$F$18:$F$516,PROVEEDORES!$D275,'EG-AGO'!Q$18:Q$516)</f>
        <v>0</v>
      </c>
      <c r="I274" s="159">
        <f>SUMIF('EG-AGO'!$F$18:$F$516,PROVEEDORES!$D275,'EG-AGO'!R$18:R$516)</f>
        <v>0</v>
      </c>
      <c r="J274" s="159">
        <f>SUMIF('EG-AGO'!$F$18:$F$516,PROVEEDORES!$D275,'EG-AGO'!S$18:S$516)</f>
        <v>0</v>
      </c>
      <c r="K274" s="159" t="str">
        <f t="shared" si="8"/>
        <v/>
      </c>
      <c r="L274" s="146" t="str">
        <f>IF(PROVEEDORES!G275="","",PROVEEDORES!G275)</f>
        <v/>
      </c>
    </row>
    <row r="275" spans="3:12" ht="17.45" customHeight="1" x14ac:dyDescent="0.2">
      <c r="C275" s="158">
        <f t="shared" si="9"/>
        <v>269</v>
      </c>
      <c r="D275" s="146" t="str">
        <f>IF(PROVEEDORES!E276="","",PROVEEDORES!E276)</f>
        <v/>
      </c>
      <c r="E275" s="146" t="str">
        <f>IF(PROVEEDORES!F276="","",PROVEEDORES!F276)</f>
        <v/>
      </c>
      <c r="F275" s="146" t="str">
        <f>IF(PROVEEDORES!D276="","",PROVEEDORES!D276)</f>
        <v/>
      </c>
      <c r="G275" s="159">
        <f>SUMIF('EG-AGO'!$F$18:$F$516,PROVEEDORES!$D276,'EG-AGO'!P$18:P$516)</f>
        <v>0</v>
      </c>
      <c r="H275" s="159">
        <f>SUMIF('EG-AGO'!$F$18:$F$516,PROVEEDORES!$D276,'EG-AGO'!Q$18:Q$516)</f>
        <v>0</v>
      </c>
      <c r="I275" s="159">
        <f>SUMIF('EG-AGO'!$F$18:$F$516,PROVEEDORES!$D276,'EG-AGO'!R$18:R$516)</f>
        <v>0</v>
      </c>
      <c r="J275" s="159">
        <f>SUMIF('EG-AGO'!$F$18:$F$516,PROVEEDORES!$D276,'EG-AGO'!S$18:S$516)</f>
        <v>0</v>
      </c>
      <c r="K275" s="159" t="str">
        <f t="shared" si="8"/>
        <v/>
      </c>
      <c r="L275" s="146" t="str">
        <f>IF(PROVEEDORES!G276="","",PROVEEDORES!G276)</f>
        <v/>
      </c>
    </row>
    <row r="276" spans="3:12" ht="17.45" customHeight="1" x14ac:dyDescent="0.2">
      <c r="C276" s="158">
        <f t="shared" si="9"/>
        <v>270</v>
      </c>
      <c r="D276" s="146" t="str">
        <f>IF(PROVEEDORES!E277="","",PROVEEDORES!E277)</f>
        <v/>
      </c>
      <c r="E276" s="146" t="str">
        <f>IF(PROVEEDORES!F277="","",PROVEEDORES!F277)</f>
        <v/>
      </c>
      <c r="F276" s="146" t="str">
        <f>IF(PROVEEDORES!D277="","",PROVEEDORES!D277)</f>
        <v/>
      </c>
      <c r="G276" s="159">
        <f>SUMIF('EG-AGO'!$F$18:$F$516,PROVEEDORES!$D277,'EG-AGO'!P$18:P$516)</f>
        <v>0</v>
      </c>
      <c r="H276" s="159">
        <f>SUMIF('EG-AGO'!$F$18:$F$516,PROVEEDORES!$D277,'EG-AGO'!Q$18:Q$516)</f>
        <v>0</v>
      </c>
      <c r="I276" s="159">
        <f>SUMIF('EG-AGO'!$F$18:$F$516,PROVEEDORES!$D277,'EG-AGO'!R$18:R$516)</f>
        <v>0</v>
      </c>
      <c r="J276" s="159">
        <f>SUMIF('EG-AGO'!$F$18:$F$516,PROVEEDORES!$D277,'EG-AGO'!S$18:S$516)</f>
        <v>0</v>
      </c>
      <c r="K276" s="159" t="str">
        <f t="shared" si="8"/>
        <v/>
      </c>
      <c r="L276" s="146" t="str">
        <f>IF(PROVEEDORES!G277="","",PROVEEDORES!G277)</f>
        <v/>
      </c>
    </row>
    <row r="277" spans="3:12" ht="17.45" customHeight="1" x14ac:dyDescent="0.2">
      <c r="C277" s="158">
        <f t="shared" si="9"/>
        <v>271</v>
      </c>
      <c r="D277" s="146" t="str">
        <f>IF(PROVEEDORES!E278="","",PROVEEDORES!E278)</f>
        <v/>
      </c>
      <c r="E277" s="146" t="str">
        <f>IF(PROVEEDORES!F278="","",PROVEEDORES!F278)</f>
        <v/>
      </c>
      <c r="F277" s="146" t="str">
        <f>IF(PROVEEDORES!D278="","",PROVEEDORES!D278)</f>
        <v/>
      </c>
      <c r="G277" s="159">
        <f>SUMIF('EG-AGO'!$F$18:$F$516,PROVEEDORES!$D278,'EG-AGO'!P$18:P$516)</f>
        <v>0</v>
      </c>
      <c r="H277" s="159">
        <f>SUMIF('EG-AGO'!$F$18:$F$516,PROVEEDORES!$D278,'EG-AGO'!Q$18:Q$516)</f>
        <v>0</v>
      </c>
      <c r="I277" s="159">
        <f>SUMIF('EG-AGO'!$F$18:$F$516,PROVEEDORES!$D278,'EG-AGO'!R$18:R$516)</f>
        <v>0</v>
      </c>
      <c r="J277" s="159">
        <f>SUMIF('EG-AGO'!$F$18:$F$516,PROVEEDORES!$D278,'EG-AGO'!S$18:S$516)</f>
        <v>0</v>
      </c>
      <c r="K277" s="159" t="str">
        <f t="shared" si="8"/>
        <v/>
      </c>
      <c r="L277" s="146" t="str">
        <f>IF(PROVEEDORES!G278="","",PROVEEDORES!G278)</f>
        <v/>
      </c>
    </row>
    <row r="278" spans="3:12" ht="17.45" customHeight="1" x14ac:dyDescent="0.2">
      <c r="C278" s="158">
        <f t="shared" si="9"/>
        <v>272</v>
      </c>
      <c r="D278" s="146" t="str">
        <f>IF(PROVEEDORES!E279="","",PROVEEDORES!E279)</f>
        <v/>
      </c>
      <c r="E278" s="146" t="str">
        <f>IF(PROVEEDORES!F279="","",PROVEEDORES!F279)</f>
        <v/>
      </c>
      <c r="F278" s="146" t="str">
        <f>IF(PROVEEDORES!D279="","",PROVEEDORES!D279)</f>
        <v/>
      </c>
      <c r="G278" s="159">
        <f>SUMIF('EG-AGO'!$F$18:$F$516,PROVEEDORES!$D279,'EG-AGO'!P$18:P$516)</f>
        <v>0</v>
      </c>
      <c r="H278" s="159">
        <f>SUMIF('EG-AGO'!$F$18:$F$516,PROVEEDORES!$D279,'EG-AGO'!Q$18:Q$516)</f>
        <v>0</v>
      </c>
      <c r="I278" s="159">
        <f>SUMIF('EG-AGO'!$F$18:$F$516,PROVEEDORES!$D279,'EG-AGO'!R$18:R$516)</f>
        <v>0</v>
      </c>
      <c r="J278" s="159">
        <f>SUMIF('EG-AGO'!$F$18:$F$516,PROVEEDORES!$D279,'EG-AGO'!S$18:S$516)</f>
        <v>0</v>
      </c>
      <c r="K278" s="159" t="str">
        <f t="shared" si="8"/>
        <v/>
      </c>
      <c r="L278" s="146" t="str">
        <f>IF(PROVEEDORES!G279="","",PROVEEDORES!G279)</f>
        <v/>
      </c>
    </row>
    <row r="279" spans="3:12" ht="17.45" customHeight="1" x14ac:dyDescent="0.2">
      <c r="C279" s="158">
        <f t="shared" si="9"/>
        <v>273</v>
      </c>
      <c r="D279" s="146" t="str">
        <f>IF(PROVEEDORES!E280="","",PROVEEDORES!E280)</f>
        <v/>
      </c>
      <c r="E279" s="146" t="str">
        <f>IF(PROVEEDORES!F280="","",PROVEEDORES!F280)</f>
        <v/>
      </c>
      <c r="F279" s="146" t="str">
        <f>IF(PROVEEDORES!D280="","",PROVEEDORES!D280)</f>
        <v/>
      </c>
      <c r="G279" s="159">
        <f>SUMIF('EG-AGO'!$F$18:$F$516,PROVEEDORES!$D280,'EG-AGO'!P$18:P$516)</f>
        <v>0</v>
      </c>
      <c r="H279" s="159">
        <f>SUMIF('EG-AGO'!$F$18:$F$516,PROVEEDORES!$D280,'EG-AGO'!Q$18:Q$516)</f>
        <v>0</v>
      </c>
      <c r="I279" s="159">
        <f>SUMIF('EG-AGO'!$F$18:$F$516,PROVEEDORES!$D280,'EG-AGO'!R$18:R$516)</f>
        <v>0</v>
      </c>
      <c r="J279" s="159">
        <f>SUMIF('EG-AGO'!$F$18:$F$516,PROVEEDORES!$D280,'EG-AGO'!S$18:S$516)</f>
        <v>0</v>
      </c>
      <c r="K279" s="159" t="str">
        <f t="shared" si="8"/>
        <v/>
      </c>
      <c r="L279" s="146" t="str">
        <f>IF(PROVEEDORES!G280="","",PROVEEDORES!G280)</f>
        <v/>
      </c>
    </row>
    <row r="280" spans="3:12" ht="17.45" customHeight="1" x14ac:dyDescent="0.2">
      <c r="C280" s="158">
        <f t="shared" si="9"/>
        <v>274</v>
      </c>
      <c r="D280" s="146" t="str">
        <f>IF(PROVEEDORES!E281="","",PROVEEDORES!E281)</f>
        <v/>
      </c>
      <c r="E280" s="146" t="str">
        <f>IF(PROVEEDORES!F281="","",PROVEEDORES!F281)</f>
        <v/>
      </c>
      <c r="F280" s="146" t="str">
        <f>IF(PROVEEDORES!D281="","",PROVEEDORES!D281)</f>
        <v/>
      </c>
      <c r="G280" s="159">
        <f>SUMIF('EG-AGO'!$F$18:$F$516,PROVEEDORES!$D281,'EG-AGO'!P$18:P$516)</f>
        <v>0</v>
      </c>
      <c r="H280" s="159">
        <f>SUMIF('EG-AGO'!$F$18:$F$516,PROVEEDORES!$D281,'EG-AGO'!Q$18:Q$516)</f>
        <v>0</v>
      </c>
      <c r="I280" s="159">
        <f>SUMIF('EG-AGO'!$F$18:$F$516,PROVEEDORES!$D281,'EG-AGO'!R$18:R$516)</f>
        <v>0</v>
      </c>
      <c r="J280" s="159">
        <f>SUMIF('EG-AGO'!$F$18:$F$516,PROVEEDORES!$D281,'EG-AGO'!S$18:S$516)</f>
        <v>0</v>
      </c>
      <c r="K280" s="159" t="str">
        <f t="shared" si="8"/>
        <v/>
      </c>
      <c r="L280" s="146" t="str">
        <f>IF(PROVEEDORES!G281="","",PROVEEDORES!G281)</f>
        <v/>
      </c>
    </row>
    <row r="281" spans="3:12" ht="17.45" customHeight="1" x14ac:dyDescent="0.2">
      <c r="C281" s="158">
        <f t="shared" si="9"/>
        <v>275</v>
      </c>
      <c r="D281" s="146" t="str">
        <f>IF(PROVEEDORES!E282="","",PROVEEDORES!E282)</f>
        <v/>
      </c>
      <c r="E281" s="146" t="str">
        <f>IF(PROVEEDORES!F282="","",PROVEEDORES!F282)</f>
        <v/>
      </c>
      <c r="F281" s="146" t="str">
        <f>IF(PROVEEDORES!D282="","",PROVEEDORES!D282)</f>
        <v/>
      </c>
      <c r="G281" s="159">
        <f>SUMIF('EG-AGO'!$F$18:$F$516,PROVEEDORES!$D282,'EG-AGO'!P$18:P$516)</f>
        <v>0</v>
      </c>
      <c r="H281" s="159">
        <f>SUMIF('EG-AGO'!$F$18:$F$516,PROVEEDORES!$D282,'EG-AGO'!Q$18:Q$516)</f>
        <v>0</v>
      </c>
      <c r="I281" s="159">
        <f>SUMIF('EG-AGO'!$F$18:$F$516,PROVEEDORES!$D282,'EG-AGO'!R$18:R$516)</f>
        <v>0</v>
      </c>
      <c r="J281" s="159">
        <f>SUMIF('EG-AGO'!$F$18:$F$516,PROVEEDORES!$D282,'EG-AGO'!S$18:S$516)</f>
        <v>0</v>
      </c>
      <c r="K281" s="159" t="str">
        <f t="shared" si="8"/>
        <v/>
      </c>
      <c r="L281" s="146" t="str">
        <f>IF(PROVEEDORES!G282="","",PROVEEDORES!G282)</f>
        <v/>
      </c>
    </row>
    <row r="282" spans="3:12" ht="17.45" customHeight="1" x14ac:dyDescent="0.2">
      <c r="C282" s="158">
        <f t="shared" si="9"/>
        <v>276</v>
      </c>
      <c r="D282" s="146" t="str">
        <f>IF(PROVEEDORES!E283="","",PROVEEDORES!E283)</f>
        <v/>
      </c>
      <c r="E282" s="146" t="str">
        <f>IF(PROVEEDORES!F283="","",PROVEEDORES!F283)</f>
        <v/>
      </c>
      <c r="F282" s="146" t="str">
        <f>IF(PROVEEDORES!D283="","",PROVEEDORES!D283)</f>
        <v/>
      </c>
      <c r="G282" s="159">
        <f>SUMIF('EG-AGO'!$F$18:$F$516,PROVEEDORES!$D283,'EG-AGO'!P$18:P$516)</f>
        <v>0</v>
      </c>
      <c r="H282" s="159">
        <f>SUMIF('EG-AGO'!$F$18:$F$516,PROVEEDORES!$D283,'EG-AGO'!Q$18:Q$516)</f>
        <v>0</v>
      </c>
      <c r="I282" s="159">
        <f>SUMIF('EG-AGO'!$F$18:$F$516,PROVEEDORES!$D283,'EG-AGO'!R$18:R$516)</f>
        <v>0</v>
      </c>
      <c r="J282" s="159">
        <f>SUMIF('EG-AGO'!$F$18:$F$516,PROVEEDORES!$D283,'EG-AGO'!S$18:S$516)</f>
        <v>0</v>
      </c>
      <c r="K282" s="159" t="str">
        <f t="shared" si="8"/>
        <v/>
      </c>
      <c r="L282" s="146" t="str">
        <f>IF(PROVEEDORES!G283="","",PROVEEDORES!G283)</f>
        <v/>
      </c>
    </row>
    <row r="283" spans="3:12" ht="17.45" customHeight="1" x14ac:dyDescent="0.2">
      <c r="C283" s="158">
        <f t="shared" si="9"/>
        <v>277</v>
      </c>
      <c r="D283" s="146" t="str">
        <f>IF(PROVEEDORES!E284="","",PROVEEDORES!E284)</f>
        <v/>
      </c>
      <c r="E283" s="146" t="str">
        <f>IF(PROVEEDORES!F284="","",PROVEEDORES!F284)</f>
        <v/>
      </c>
      <c r="F283" s="146" t="str">
        <f>IF(PROVEEDORES!D284="","",PROVEEDORES!D284)</f>
        <v/>
      </c>
      <c r="G283" s="159">
        <f>SUMIF('EG-AGO'!$F$18:$F$516,PROVEEDORES!$D284,'EG-AGO'!P$18:P$516)</f>
        <v>0</v>
      </c>
      <c r="H283" s="159">
        <f>SUMIF('EG-AGO'!$F$18:$F$516,PROVEEDORES!$D284,'EG-AGO'!Q$18:Q$516)</f>
        <v>0</v>
      </c>
      <c r="I283" s="159">
        <f>SUMIF('EG-AGO'!$F$18:$F$516,PROVEEDORES!$D284,'EG-AGO'!R$18:R$516)</f>
        <v>0</v>
      </c>
      <c r="J283" s="159">
        <f>SUMIF('EG-AGO'!$F$18:$F$516,PROVEEDORES!$D284,'EG-AGO'!S$18:S$516)</f>
        <v>0</v>
      </c>
      <c r="K283" s="159" t="str">
        <f t="shared" si="8"/>
        <v/>
      </c>
      <c r="L283" s="146" t="str">
        <f>IF(PROVEEDORES!G284="","",PROVEEDORES!G284)</f>
        <v/>
      </c>
    </row>
    <row r="284" spans="3:12" ht="17.45" customHeight="1" x14ac:dyDescent="0.2">
      <c r="C284" s="158">
        <f t="shared" si="9"/>
        <v>278</v>
      </c>
      <c r="D284" s="146" t="str">
        <f>IF(PROVEEDORES!E285="","",PROVEEDORES!E285)</f>
        <v/>
      </c>
      <c r="E284" s="146" t="str">
        <f>IF(PROVEEDORES!F285="","",PROVEEDORES!F285)</f>
        <v/>
      </c>
      <c r="F284" s="146" t="str">
        <f>IF(PROVEEDORES!D285="","",PROVEEDORES!D285)</f>
        <v/>
      </c>
      <c r="G284" s="159">
        <f>SUMIF('EG-AGO'!$F$18:$F$516,PROVEEDORES!$D285,'EG-AGO'!P$18:P$516)</f>
        <v>0</v>
      </c>
      <c r="H284" s="159">
        <f>SUMIF('EG-AGO'!$F$18:$F$516,PROVEEDORES!$D285,'EG-AGO'!Q$18:Q$516)</f>
        <v>0</v>
      </c>
      <c r="I284" s="159">
        <f>SUMIF('EG-AGO'!$F$18:$F$516,PROVEEDORES!$D285,'EG-AGO'!R$18:R$516)</f>
        <v>0</v>
      </c>
      <c r="J284" s="159">
        <f>SUMIF('EG-AGO'!$F$18:$F$516,PROVEEDORES!$D285,'EG-AGO'!S$18:S$516)</f>
        <v>0</v>
      </c>
      <c r="K284" s="159" t="str">
        <f t="shared" si="8"/>
        <v/>
      </c>
      <c r="L284" s="146" t="str">
        <f>IF(PROVEEDORES!G285="","",PROVEEDORES!G285)</f>
        <v/>
      </c>
    </row>
    <row r="285" spans="3:12" ht="17.45" customHeight="1" x14ac:dyDescent="0.2">
      <c r="C285" s="158">
        <f t="shared" si="9"/>
        <v>279</v>
      </c>
      <c r="D285" s="146" t="str">
        <f>IF(PROVEEDORES!E286="","",PROVEEDORES!E286)</f>
        <v/>
      </c>
      <c r="E285" s="146" t="str">
        <f>IF(PROVEEDORES!F286="","",PROVEEDORES!F286)</f>
        <v/>
      </c>
      <c r="F285" s="146" t="str">
        <f>IF(PROVEEDORES!D286="","",PROVEEDORES!D286)</f>
        <v/>
      </c>
      <c r="G285" s="159">
        <f>SUMIF('EG-AGO'!$F$18:$F$516,PROVEEDORES!$D286,'EG-AGO'!P$18:P$516)</f>
        <v>0</v>
      </c>
      <c r="H285" s="159">
        <f>SUMIF('EG-AGO'!$F$18:$F$516,PROVEEDORES!$D286,'EG-AGO'!Q$18:Q$516)</f>
        <v>0</v>
      </c>
      <c r="I285" s="159">
        <f>SUMIF('EG-AGO'!$F$18:$F$516,PROVEEDORES!$D286,'EG-AGO'!R$18:R$516)</f>
        <v>0</v>
      </c>
      <c r="J285" s="159">
        <f>SUMIF('EG-AGO'!$F$18:$F$516,PROVEEDORES!$D286,'EG-AGO'!S$18:S$516)</f>
        <v>0</v>
      </c>
      <c r="K285" s="159" t="str">
        <f t="shared" si="8"/>
        <v/>
      </c>
      <c r="L285" s="146" t="str">
        <f>IF(PROVEEDORES!G286="","",PROVEEDORES!G286)</f>
        <v/>
      </c>
    </row>
    <row r="286" spans="3:12" ht="17.45" customHeight="1" x14ac:dyDescent="0.2">
      <c r="C286" s="158">
        <f t="shared" si="9"/>
        <v>280</v>
      </c>
      <c r="D286" s="146" t="str">
        <f>IF(PROVEEDORES!E287="","",PROVEEDORES!E287)</f>
        <v/>
      </c>
      <c r="E286" s="146" t="str">
        <f>IF(PROVEEDORES!F287="","",PROVEEDORES!F287)</f>
        <v/>
      </c>
      <c r="F286" s="146" t="str">
        <f>IF(PROVEEDORES!D287="","",PROVEEDORES!D287)</f>
        <v/>
      </c>
      <c r="G286" s="159">
        <f>SUMIF('EG-AGO'!$F$18:$F$516,PROVEEDORES!$D287,'EG-AGO'!P$18:P$516)</f>
        <v>0</v>
      </c>
      <c r="H286" s="159">
        <f>SUMIF('EG-AGO'!$F$18:$F$516,PROVEEDORES!$D287,'EG-AGO'!Q$18:Q$516)</f>
        <v>0</v>
      </c>
      <c r="I286" s="159">
        <f>SUMIF('EG-AGO'!$F$18:$F$516,PROVEEDORES!$D287,'EG-AGO'!R$18:R$516)</f>
        <v>0</v>
      </c>
      <c r="J286" s="159">
        <f>SUMIF('EG-AGO'!$F$18:$F$516,PROVEEDORES!$D287,'EG-AGO'!S$18:S$516)</f>
        <v>0</v>
      </c>
      <c r="K286" s="159" t="str">
        <f t="shared" si="8"/>
        <v/>
      </c>
      <c r="L286" s="146" t="str">
        <f>IF(PROVEEDORES!G287="","",PROVEEDORES!G287)</f>
        <v/>
      </c>
    </row>
    <row r="287" spans="3:12" ht="17.45" customHeight="1" x14ac:dyDescent="0.2">
      <c r="C287" s="158">
        <f t="shared" si="9"/>
        <v>281</v>
      </c>
      <c r="D287" s="146" t="str">
        <f>IF(PROVEEDORES!E288="","",PROVEEDORES!E288)</f>
        <v/>
      </c>
      <c r="E287" s="146" t="str">
        <f>IF(PROVEEDORES!F288="","",PROVEEDORES!F288)</f>
        <v/>
      </c>
      <c r="F287" s="146" t="str">
        <f>IF(PROVEEDORES!D288="","",PROVEEDORES!D288)</f>
        <v/>
      </c>
      <c r="G287" s="159">
        <f>SUMIF('EG-AGO'!$F$18:$F$516,PROVEEDORES!$D288,'EG-AGO'!P$18:P$516)</f>
        <v>0</v>
      </c>
      <c r="H287" s="159">
        <f>SUMIF('EG-AGO'!$F$18:$F$516,PROVEEDORES!$D288,'EG-AGO'!Q$18:Q$516)</f>
        <v>0</v>
      </c>
      <c r="I287" s="159">
        <f>SUMIF('EG-AGO'!$F$18:$F$516,PROVEEDORES!$D288,'EG-AGO'!R$18:R$516)</f>
        <v>0</v>
      </c>
      <c r="J287" s="159">
        <f>SUMIF('EG-AGO'!$F$18:$F$516,PROVEEDORES!$D288,'EG-AGO'!S$18:S$516)</f>
        <v>0</v>
      </c>
      <c r="K287" s="159" t="str">
        <f t="shared" si="8"/>
        <v/>
      </c>
      <c r="L287" s="146" t="str">
        <f>IF(PROVEEDORES!G288="","",PROVEEDORES!G288)</f>
        <v/>
      </c>
    </row>
    <row r="288" spans="3:12" ht="17.45" customHeight="1" x14ac:dyDescent="0.2">
      <c r="C288" s="158">
        <f t="shared" si="9"/>
        <v>282</v>
      </c>
      <c r="D288" s="146" t="str">
        <f>IF(PROVEEDORES!E289="","",PROVEEDORES!E289)</f>
        <v/>
      </c>
      <c r="E288" s="146" t="str">
        <f>IF(PROVEEDORES!F289="","",PROVEEDORES!F289)</f>
        <v/>
      </c>
      <c r="F288" s="146" t="str">
        <f>IF(PROVEEDORES!D289="","",PROVEEDORES!D289)</f>
        <v/>
      </c>
      <c r="G288" s="159">
        <f>SUMIF('EG-AGO'!$F$18:$F$516,PROVEEDORES!$D289,'EG-AGO'!P$18:P$516)</f>
        <v>0</v>
      </c>
      <c r="H288" s="159">
        <f>SUMIF('EG-AGO'!$F$18:$F$516,PROVEEDORES!$D289,'EG-AGO'!Q$18:Q$516)</f>
        <v>0</v>
      </c>
      <c r="I288" s="159">
        <f>SUMIF('EG-AGO'!$F$18:$F$516,PROVEEDORES!$D289,'EG-AGO'!R$18:R$516)</f>
        <v>0</v>
      </c>
      <c r="J288" s="159">
        <f>SUMIF('EG-AGO'!$F$18:$F$516,PROVEEDORES!$D289,'EG-AGO'!S$18:S$516)</f>
        <v>0</v>
      </c>
      <c r="K288" s="159" t="str">
        <f t="shared" si="8"/>
        <v/>
      </c>
      <c r="L288" s="146" t="str">
        <f>IF(PROVEEDORES!G289="","",PROVEEDORES!G289)</f>
        <v/>
      </c>
    </row>
    <row r="289" spans="3:12" ht="17.45" customHeight="1" x14ac:dyDescent="0.2">
      <c r="C289" s="158">
        <f t="shared" si="9"/>
        <v>283</v>
      </c>
      <c r="D289" s="146" t="str">
        <f>IF(PROVEEDORES!E290="","",PROVEEDORES!E290)</f>
        <v/>
      </c>
      <c r="E289" s="146" t="str">
        <f>IF(PROVEEDORES!F290="","",PROVEEDORES!F290)</f>
        <v/>
      </c>
      <c r="F289" s="146" t="str">
        <f>IF(PROVEEDORES!D290="","",PROVEEDORES!D290)</f>
        <v/>
      </c>
      <c r="G289" s="159">
        <f>SUMIF('EG-AGO'!$F$18:$F$516,PROVEEDORES!$D290,'EG-AGO'!P$18:P$516)</f>
        <v>0</v>
      </c>
      <c r="H289" s="159">
        <f>SUMIF('EG-AGO'!$F$18:$F$516,PROVEEDORES!$D290,'EG-AGO'!Q$18:Q$516)</f>
        <v>0</v>
      </c>
      <c r="I289" s="159">
        <f>SUMIF('EG-AGO'!$F$18:$F$516,PROVEEDORES!$D290,'EG-AGO'!R$18:R$516)</f>
        <v>0</v>
      </c>
      <c r="J289" s="159">
        <f>SUMIF('EG-AGO'!$F$18:$F$516,PROVEEDORES!$D290,'EG-AGO'!S$18:S$516)</f>
        <v>0</v>
      </c>
      <c r="K289" s="159" t="str">
        <f t="shared" si="8"/>
        <v/>
      </c>
      <c r="L289" s="146" t="str">
        <f>IF(PROVEEDORES!G290="","",PROVEEDORES!G290)</f>
        <v/>
      </c>
    </row>
    <row r="290" spans="3:12" ht="17.45" customHeight="1" x14ac:dyDescent="0.2">
      <c r="C290" s="158">
        <f t="shared" si="9"/>
        <v>284</v>
      </c>
      <c r="D290" s="146" t="str">
        <f>IF(PROVEEDORES!E291="","",PROVEEDORES!E291)</f>
        <v/>
      </c>
      <c r="E290" s="146" t="str">
        <f>IF(PROVEEDORES!F291="","",PROVEEDORES!F291)</f>
        <v/>
      </c>
      <c r="F290" s="146" t="str">
        <f>IF(PROVEEDORES!D291="","",PROVEEDORES!D291)</f>
        <v/>
      </c>
      <c r="G290" s="159">
        <f>SUMIF('EG-AGO'!$F$18:$F$516,PROVEEDORES!$D291,'EG-AGO'!P$18:P$516)</f>
        <v>0</v>
      </c>
      <c r="H290" s="159">
        <f>SUMIF('EG-AGO'!$F$18:$F$516,PROVEEDORES!$D291,'EG-AGO'!Q$18:Q$516)</f>
        <v>0</v>
      </c>
      <c r="I290" s="159">
        <f>SUMIF('EG-AGO'!$F$18:$F$516,PROVEEDORES!$D291,'EG-AGO'!R$18:R$516)</f>
        <v>0</v>
      </c>
      <c r="J290" s="159">
        <f>SUMIF('EG-AGO'!$F$18:$F$516,PROVEEDORES!$D291,'EG-AGO'!S$18:S$516)</f>
        <v>0</v>
      </c>
      <c r="K290" s="159" t="str">
        <f t="shared" si="8"/>
        <v/>
      </c>
      <c r="L290" s="146" t="str">
        <f>IF(PROVEEDORES!G291="","",PROVEEDORES!G291)</f>
        <v/>
      </c>
    </row>
    <row r="291" spans="3:12" ht="17.45" customHeight="1" x14ac:dyDescent="0.2">
      <c r="C291" s="158">
        <f t="shared" si="9"/>
        <v>285</v>
      </c>
      <c r="D291" s="146" t="str">
        <f>IF(PROVEEDORES!E292="","",PROVEEDORES!E292)</f>
        <v/>
      </c>
      <c r="E291" s="146" t="str">
        <f>IF(PROVEEDORES!F292="","",PROVEEDORES!F292)</f>
        <v/>
      </c>
      <c r="F291" s="146" t="str">
        <f>IF(PROVEEDORES!D292="","",PROVEEDORES!D292)</f>
        <v/>
      </c>
      <c r="G291" s="159">
        <f>SUMIF('EG-AGO'!$F$18:$F$516,PROVEEDORES!$D292,'EG-AGO'!P$18:P$516)</f>
        <v>0</v>
      </c>
      <c r="H291" s="159">
        <f>SUMIF('EG-AGO'!$F$18:$F$516,PROVEEDORES!$D292,'EG-AGO'!Q$18:Q$516)</f>
        <v>0</v>
      </c>
      <c r="I291" s="159">
        <f>SUMIF('EG-AGO'!$F$18:$F$516,PROVEEDORES!$D292,'EG-AGO'!R$18:R$516)</f>
        <v>0</v>
      </c>
      <c r="J291" s="159">
        <f>SUMIF('EG-AGO'!$F$18:$F$516,PROVEEDORES!$D292,'EG-AGO'!S$18:S$516)</f>
        <v>0</v>
      </c>
      <c r="K291" s="159" t="str">
        <f t="shared" si="8"/>
        <v/>
      </c>
      <c r="L291" s="146" t="str">
        <f>IF(PROVEEDORES!G292="","",PROVEEDORES!G292)</f>
        <v/>
      </c>
    </row>
    <row r="292" spans="3:12" ht="17.45" customHeight="1" x14ac:dyDescent="0.2">
      <c r="C292" s="158">
        <f t="shared" si="9"/>
        <v>286</v>
      </c>
      <c r="D292" s="146" t="str">
        <f>IF(PROVEEDORES!E293="","",PROVEEDORES!E293)</f>
        <v/>
      </c>
      <c r="E292" s="146" t="str">
        <f>IF(PROVEEDORES!F293="","",PROVEEDORES!F293)</f>
        <v/>
      </c>
      <c r="F292" s="146" t="str">
        <f>IF(PROVEEDORES!D293="","",PROVEEDORES!D293)</f>
        <v/>
      </c>
      <c r="G292" s="159">
        <f>SUMIF('EG-AGO'!$F$18:$F$516,PROVEEDORES!$D293,'EG-AGO'!P$18:P$516)</f>
        <v>0</v>
      </c>
      <c r="H292" s="159">
        <f>SUMIF('EG-AGO'!$F$18:$F$516,PROVEEDORES!$D293,'EG-AGO'!Q$18:Q$516)</f>
        <v>0</v>
      </c>
      <c r="I292" s="159">
        <f>SUMIF('EG-AGO'!$F$18:$F$516,PROVEEDORES!$D293,'EG-AGO'!R$18:R$516)</f>
        <v>0</v>
      </c>
      <c r="J292" s="159">
        <f>SUMIF('EG-AGO'!$F$18:$F$516,PROVEEDORES!$D293,'EG-AGO'!S$18:S$516)</f>
        <v>0</v>
      </c>
      <c r="K292" s="159" t="str">
        <f t="shared" si="8"/>
        <v/>
      </c>
      <c r="L292" s="146" t="str">
        <f>IF(PROVEEDORES!G293="","",PROVEEDORES!G293)</f>
        <v/>
      </c>
    </row>
    <row r="293" spans="3:12" ht="17.45" customHeight="1" x14ac:dyDescent="0.2">
      <c r="C293" s="158">
        <f t="shared" si="9"/>
        <v>287</v>
      </c>
      <c r="D293" s="146" t="str">
        <f>IF(PROVEEDORES!E294="","",PROVEEDORES!E294)</f>
        <v/>
      </c>
      <c r="E293" s="146" t="str">
        <f>IF(PROVEEDORES!F294="","",PROVEEDORES!F294)</f>
        <v/>
      </c>
      <c r="F293" s="146" t="str">
        <f>IF(PROVEEDORES!D294="","",PROVEEDORES!D294)</f>
        <v/>
      </c>
      <c r="G293" s="159">
        <f>SUMIF('EG-AGO'!$F$18:$F$516,PROVEEDORES!$D294,'EG-AGO'!P$18:P$516)</f>
        <v>0</v>
      </c>
      <c r="H293" s="159">
        <f>SUMIF('EG-AGO'!$F$18:$F$516,PROVEEDORES!$D294,'EG-AGO'!Q$18:Q$516)</f>
        <v>0</v>
      </c>
      <c r="I293" s="159">
        <f>SUMIF('EG-AGO'!$F$18:$F$516,PROVEEDORES!$D294,'EG-AGO'!R$18:R$516)</f>
        <v>0</v>
      </c>
      <c r="J293" s="159">
        <f>SUMIF('EG-AGO'!$F$18:$F$516,PROVEEDORES!$D294,'EG-AGO'!S$18:S$516)</f>
        <v>0</v>
      </c>
      <c r="K293" s="159" t="str">
        <f t="shared" si="8"/>
        <v/>
      </c>
      <c r="L293" s="146" t="str">
        <f>IF(PROVEEDORES!G294="","",PROVEEDORES!G294)</f>
        <v/>
      </c>
    </row>
    <row r="294" spans="3:12" ht="17.45" customHeight="1" x14ac:dyDescent="0.2">
      <c r="C294" s="158">
        <f t="shared" si="9"/>
        <v>288</v>
      </c>
      <c r="D294" s="146" t="str">
        <f>IF(PROVEEDORES!E295="","",PROVEEDORES!E295)</f>
        <v/>
      </c>
      <c r="E294" s="146" t="str">
        <f>IF(PROVEEDORES!F295="","",PROVEEDORES!F295)</f>
        <v/>
      </c>
      <c r="F294" s="146" t="str">
        <f>IF(PROVEEDORES!D295="","",PROVEEDORES!D295)</f>
        <v/>
      </c>
      <c r="G294" s="159">
        <f>SUMIF('EG-AGO'!$F$18:$F$516,PROVEEDORES!$D295,'EG-AGO'!P$18:P$516)</f>
        <v>0</v>
      </c>
      <c r="H294" s="159">
        <f>SUMIF('EG-AGO'!$F$18:$F$516,PROVEEDORES!$D295,'EG-AGO'!Q$18:Q$516)</f>
        <v>0</v>
      </c>
      <c r="I294" s="159">
        <f>SUMIF('EG-AGO'!$F$18:$F$516,PROVEEDORES!$D295,'EG-AGO'!R$18:R$516)</f>
        <v>0</v>
      </c>
      <c r="J294" s="159">
        <f>SUMIF('EG-AGO'!$F$18:$F$516,PROVEEDORES!$D295,'EG-AGO'!S$18:S$516)</f>
        <v>0</v>
      </c>
      <c r="K294" s="159" t="str">
        <f t="shared" si="8"/>
        <v/>
      </c>
      <c r="L294" s="146" t="str">
        <f>IF(PROVEEDORES!G295="","",PROVEEDORES!G295)</f>
        <v/>
      </c>
    </row>
    <row r="295" spans="3:12" ht="17.45" customHeight="1" x14ac:dyDescent="0.2">
      <c r="C295" s="158">
        <f t="shared" si="9"/>
        <v>289</v>
      </c>
      <c r="D295" s="146" t="str">
        <f>IF(PROVEEDORES!E296="","",PROVEEDORES!E296)</f>
        <v/>
      </c>
      <c r="E295" s="146" t="str">
        <f>IF(PROVEEDORES!F296="","",PROVEEDORES!F296)</f>
        <v/>
      </c>
      <c r="F295" s="146" t="str">
        <f>IF(PROVEEDORES!D296="","",PROVEEDORES!D296)</f>
        <v/>
      </c>
      <c r="G295" s="159">
        <f>SUMIF('EG-AGO'!$F$18:$F$516,PROVEEDORES!$D296,'EG-AGO'!P$18:P$516)</f>
        <v>0</v>
      </c>
      <c r="H295" s="159">
        <f>SUMIF('EG-AGO'!$F$18:$F$516,PROVEEDORES!$D296,'EG-AGO'!Q$18:Q$516)</f>
        <v>0</v>
      </c>
      <c r="I295" s="159">
        <f>SUMIF('EG-AGO'!$F$18:$F$516,PROVEEDORES!$D296,'EG-AGO'!R$18:R$516)</f>
        <v>0</v>
      </c>
      <c r="J295" s="159">
        <f>SUMIF('EG-AGO'!$F$18:$F$516,PROVEEDORES!$D296,'EG-AGO'!S$18:S$516)</f>
        <v>0</v>
      </c>
      <c r="K295" s="159" t="str">
        <f t="shared" si="8"/>
        <v/>
      </c>
      <c r="L295" s="146" t="str">
        <f>IF(PROVEEDORES!G296="","",PROVEEDORES!G296)</f>
        <v/>
      </c>
    </row>
    <row r="296" spans="3:12" ht="17.45" customHeight="1" x14ac:dyDescent="0.2">
      <c r="C296" s="158">
        <f t="shared" si="9"/>
        <v>290</v>
      </c>
      <c r="D296" s="146" t="str">
        <f>IF(PROVEEDORES!E297="","",PROVEEDORES!E297)</f>
        <v/>
      </c>
      <c r="E296" s="146" t="str">
        <f>IF(PROVEEDORES!F297="","",PROVEEDORES!F297)</f>
        <v/>
      </c>
      <c r="F296" s="146" t="str">
        <f>IF(PROVEEDORES!D297="","",PROVEEDORES!D297)</f>
        <v/>
      </c>
      <c r="G296" s="159">
        <f>SUMIF('EG-AGO'!$F$18:$F$516,PROVEEDORES!$D297,'EG-AGO'!P$18:P$516)</f>
        <v>0</v>
      </c>
      <c r="H296" s="159">
        <f>SUMIF('EG-AGO'!$F$18:$F$516,PROVEEDORES!$D297,'EG-AGO'!Q$18:Q$516)</f>
        <v>0</v>
      </c>
      <c r="I296" s="159">
        <f>SUMIF('EG-AGO'!$F$18:$F$516,PROVEEDORES!$D297,'EG-AGO'!R$18:R$516)</f>
        <v>0</v>
      </c>
      <c r="J296" s="159">
        <f>SUMIF('EG-AGO'!$F$18:$F$516,PROVEEDORES!$D297,'EG-AGO'!S$18:S$516)</f>
        <v>0</v>
      </c>
      <c r="K296" s="159" t="str">
        <f t="shared" si="8"/>
        <v/>
      </c>
      <c r="L296" s="146" t="str">
        <f>IF(PROVEEDORES!G297="","",PROVEEDORES!G297)</f>
        <v/>
      </c>
    </row>
    <row r="297" spans="3:12" ht="17.45" customHeight="1" x14ac:dyDescent="0.2">
      <c r="C297" s="158">
        <f t="shared" si="9"/>
        <v>291</v>
      </c>
      <c r="D297" s="146" t="str">
        <f>IF(PROVEEDORES!E298="","",PROVEEDORES!E298)</f>
        <v/>
      </c>
      <c r="E297" s="146" t="str">
        <f>IF(PROVEEDORES!F298="","",PROVEEDORES!F298)</f>
        <v/>
      </c>
      <c r="F297" s="146" t="str">
        <f>IF(PROVEEDORES!D298="","",PROVEEDORES!D298)</f>
        <v/>
      </c>
      <c r="G297" s="159">
        <f>SUMIF('EG-AGO'!$F$18:$F$516,PROVEEDORES!$D298,'EG-AGO'!P$18:P$516)</f>
        <v>0</v>
      </c>
      <c r="H297" s="159">
        <f>SUMIF('EG-AGO'!$F$18:$F$516,PROVEEDORES!$D298,'EG-AGO'!Q$18:Q$516)</f>
        <v>0</v>
      </c>
      <c r="I297" s="159">
        <f>SUMIF('EG-AGO'!$F$18:$F$516,PROVEEDORES!$D298,'EG-AGO'!R$18:R$516)</f>
        <v>0</v>
      </c>
      <c r="J297" s="159">
        <f>SUMIF('EG-AGO'!$F$18:$F$516,PROVEEDORES!$D298,'EG-AGO'!S$18:S$516)</f>
        <v>0</v>
      </c>
      <c r="K297" s="159" t="str">
        <f t="shared" si="8"/>
        <v/>
      </c>
      <c r="L297" s="146" t="str">
        <f>IF(PROVEEDORES!G298="","",PROVEEDORES!G298)</f>
        <v/>
      </c>
    </row>
    <row r="298" spans="3:12" ht="17.45" customHeight="1" x14ac:dyDescent="0.2">
      <c r="C298" s="158">
        <f t="shared" si="9"/>
        <v>292</v>
      </c>
      <c r="D298" s="146" t="str">
        <f>IF(PROVEEDORES!E299="","",PROVEEDORES!E299)</f>
        <v/>
      </c>
      <c r="E298" s="146" t="str">
        <f>IF(PROVEEDORES!F299="","",PROVEEDORES!F299)</f>
        <v/>
      </c>
      <c r="F298" s="146" t="str">
        <f>IF(PROVEEDORES!D299="","",PROVEEDORES!D299)</f>
        <v/>
      </c>
      <c r="G298" s="159">
        <f>SUMIF('EG-AGO'!$F$18:$F$516,PROVEEDORES!$D299,'EG-AGO'!P$18:P$516)</f>
        <v>0</v>
      </c>
      <c r="H298" s="159">
        <f>SUMIF('EG-AGO'!$F$18:$F$516,PROVEEDORES!$D299,'EG-AGO'!Q$18:Q$516)</f>
        <v>0</v>
      </c>
      <c r="I298" s="159">
        <f>SUMIF('EG-AGO'!$F$18:$F$516,PROVEEDORES!$D299,'EG-AGO'!R$18:R$516)</f>
        <v>0</v>
      </c>
      <c r="J298" s="159">
        <f>SUMIF('EG-AGO'!$F$18:$F$516,PROVEEDORES!$D299,'EG-AGO'!S$18:S$516)</f>
        <v>0</v>
      </c>
      <c r="K298" s="159" t="str">
        <f t="shared" si="8"/>
        <v/>
      </c>
      <c r="L298" s="146" t="str">
        <f>IF(PROVEEDORES!G299="","",PROVEEDORES!G299)</f>
        <v/>
      </c>
    </row>
    <row r="299" spans="3:12" ht="17.45" customHeight="1" x14ac:dyDescent="0.2">
      <c r="C299" s="158">
        <f t="shared" si="9"/>
        <v>293</v>
      </c>
      <c r="D299" s="146" t="str">
        <f>IF(PROVEEDORES!E300="","",PROVEEDORES!E300)</f>
        <v/>
      </c>
      <c r="E299" s="146" t="str">
        <f>IF(PROVEEDORES!F300="","",PROVEEDORES!F300)</f>
        <v/>
      </c>
      <c r="F299" s="146" t="str">
        <f>IF(PROVEEDORES!D300="","",PROVEEDORES!D300)</f>
        <v/>
      </c>
      <c r="G299" s="159">
        <f>SUMIF('EG-AGO'!$F$18:$F$516,PROVEEDORES!$D300,'EG-AGO'!P$18:P$516)</f>
        <v>0</v>
      </c>
      <c r="H299" s="159">
        <f>SUMIF('EG-AGO'!$F$18:$F$516,PROVEEDORES!$D300,'EG-AGO'!Q$18:Q$516)</f>
        <v>0</v>
      </c>
      <c r="I299" s="159">
        <f>SUMIF('EG-AGO'!$F$18:$F$516,PROVEEDORES!$D300,'EG-AGO'!R$18:R$516)</f>
        <v>0</v>
      </c>
      <c r="J299" s="159">
        <f>SUMIF('EG-AGO'!$F$18:$F$516,PROVEEDORES!$D300,'EG-AGO'!S$18:S$516)</f>
        <v>0</v>
      </c>
      <c r="K299" s="159" t="str">
        <f t="shared" si="8"/>
        <v/>
      </c>
      <c r="L299" s="146" t="str">
        <f>IF(PROVEEDORES!G300="","",PROVEEDORES!G300)</f>
        <v/>
      </c>
    </row>
    <row r="300" spans="3:12" ht="17.45" customHeight="1" x14ac:dyDescent="0.2">
      <c r="C300" s="158">
        <f t="shared" si="9"/>
        <v>294</v>
      </c>
      <c r="D300" s="146" t="str">
        <f>IF(PROVEEDORES!E301="","",PROVEEDORES!E301)</f>
        <v/>
      </c>
      <c r="E300" s="146" t="str">
        <f>IF(PROVEEDORES!F301="","",PROVEEDORES!F301)</f>
        <v/>
      </c>
      <c r="F300" s="146" t="str">
        <f>IF(PROVEEDORES!D301="","",PROVEEDORES!D301)</f>
        <v/>
      </c>
      <c r="G300" s="159">
        <f>SUMIF('EG-AGO'!$F$18:$F$516,PROVEEDORES!$D301,'EG-AGO'!P$18:P$516)</f>
        <v>0</v>
      </c>
      <c r="H300" s="159">
        <f>SUMIF('EG-AGO'!$F$18:$F$516,PROVEEDORES!$D301,'EG-AGO'!Q$18:Q$516)</f>
        <v>0</v>
      </c>
      <c r="I300" s="159">
        <f>SUMIF('EG-AGO'!$F$18:$F$516,PROVEEDORES!$D301,'EG-AGO'!R$18:R$516)</f>
        <v>0</v>
      </c>
      <c r="J300" s="159">
        <f>SUMIF('EG-AGO'!$F$18:$F$516,PROVEEDORES!$D301,'EG-AGO'!S$18:S$516)</f>
        <v>0</v>
      </c>
      <c r="K300" s="159" t="str">
        <f t="shared" si="8"/>
        <v/>
      </c>
      <c r="L300" s="146" t="str">
        <f>IF(PROVEEDORES!G301="","",PROVEEDORES!G301)</f>
        <v/>
      </c>
    </row>
    <row r="301" spans="3:12" ht="17.45" customHeight="1" x14ac:dyDescent="0.2">
      <c r="C301" s="158">
        <f t="shared" si="9"/>
        <v>295</v>
      </c>
      <c r="D301" s="146" t="str">
        <f>IF(PROVEEDORES!E302="","",PROVEEDORES!E302)</f>
        <v/>
      </c>
      <c r="E301" s="146" t="str">
        <f>IF(PROVEEDORES!F302="","",PROVEEDORES!F302)</f>
        <v/>
      </c>
      <c r="F301" s="146" t="str">
        <f>IF(PROVEEDORES!D302="","",PROVEEDORES!D302)</f>
        <v/>
      </c>
      <c r="G301" s="159">
        <f>SUMIF('EG-AGO'!$F$18:$F$516,PROVEEDORES!$D302,'EG-AGO'!P$18:P$516)</f>
        <v>0</v>
      </c>
      <c r="H301" s="159">
        <f>SUMIF('EG-AGO'!$F$18:$F$516,PROVEEDORES!$D302,'EG-AGO'!Q$18:Q$516)</f>
        <v>0</v>
      </c>
      <c r="I301" s="159">
        <f>SUMIF('EG-AGO'!$F$18:$F$516,PROVEEDORES!$D302,'EG-AGO'!R$18:R$516)</f>
        <v>0</v>
      </c>
      <c r="J301" s="159">
        <f>SUMIF('EG-AGO'!$F$18:$F$516,PROVEEDORES!$D302,'EG-AGO'!S$18:S$516)</f>
        <v>0</v>
      </c>
      <c r="K301" s="159" t="str">
        <f t="shared" si="8"/>
        <v/>
      </c>
      <c r="L301" s="146" t="str">
        <f>IF(PROVEEDORES!G302="","",PROVEEDORES!G302)</f>
        <v/>
      </c>
    </row>
    <row r="302" spans="3:12" ht="17.45" customHeight="1" x14ac:dyDescent="0.2">
      <c r="C302" s="158">
        <f t="shared" si="9"/>
        <v>296</v>
      </c>
      <c r="D302" s="146" t="str">
        <f>IF(PROVEEDORES!E303="","",PROVEEDORES!E303)</f>
        <v/>
      </c>
      <c r="E302" s="146" t="str">
        <f>IF(PROVEEDORES!F303="","",PROVEEDORES!F303)</f>
        <v/>
      </c>
      <c r="F302" s="146" t="str">
        <f>IF(PROVEEDORES!D303="","",PROVEEDORES!D303)</f>
        <v/>
      </c>
      <c r="G302" s="159">
        <f>SUMIF('EG-AGO'!$F$18:$F$516,PROVEEDORES!$D303,'EG-AGO'!P$18:P$516)</f>
        <v>0</v>
      </c>
      <c r="H302" s="159">
        <f>SUMIF('EG-AGO'!$F$18:$F$516,PROVEEDORES!$D303,'EG-AGO'!Q$18:Q$516)</f>
        <v>0</v>
      </c>
      <c r="I302" s="159">
        <f>SUMIF('EG-AGO'!$F$18:$F$516,PROVEEDORES!$D303,'EG-AGO'!R$18:R$516)</f>
        <v>0</v>
      </c>
      <c r="J302" s="159">
        <f>SUMIF('EG-AGO'!$F$18:$F$516,PROVEEDORES!$D303,'EG-AGO'!S$18:S$516)</f>
        <v>0</v>
      </c>
      <c r="K302" s="159" t="str">
        <f t="shared" si="8"/>
        <v/>
      </c>
      <c r="L302" s="146" t="str">
        <f>IF(PROVEEDORES!G303="","",PROVEEDORES!G303)</f>
        <v/>
      </c>
    </row>
    <row r="303" spans="3:12" ht="17.45" customHeight="1" x14ac:dyDescent="0.2">
      <c r="C303" s="158">
        <f t="shared" si="9"/>
        <v>297</v>
      </c>
      <c r="D303" s="146" t="str">
        <f>IF(PROVEEDORES!E304="","",PROVEEDORES!E304)</f>
        <v/>
      </c>
      <c r="E303" s="146" t="str">
        <f>IF(PROVEEDORES!F304="","",PROVEEDORES!F304)</f>
        <v/>
      </c>
      <c r="F303" s="146" t="str">
        <f>IF(PROVEEDORES!D304="","",PROVEEDORES!D304)</f>
        <v/>
      </c>
      <c r="G303" s="159">
        <f>SUMIF('EG-AGO'!$F$18:$F$516,PROVEEDORES!$D304,'EG-AGO'!P$18:P$516)</f>
        <v>0</v>
      </c>
      <c r="H303" s="159">
        <f>SUMIF('EG-AGO'!$F$18:$F$516,PROVEEDORES!$D304,'EG-AGO'!Q$18:Q$516)</f>
        <v>0</v>
      </c>
      <c r="I303" s="159">
        <f>SUMIF('EG-AGO'!$F$18:$F$516,PROVEEDORES!$D304,'EG-AGO'!R$18:R$516)</f>
        <v>0</v>
      </c>
      <c r="J303" s="159">
        <f>SUMIF('EG-AGO'!$F$18:$F$516,PROVEEDORES!$D304,'EG-AGO'!S$18:S$516)</f>
        <v>0</v>
      </c>
      <c r="K303" s="159" t="str">
        <f t="shared" si="8"/>
        <v/>
      </c>
      <c r="L303" s="146" t="str">
        <f>IF(PROVEEDORES!G304="","",PROVEEDORES!G304)</f>
        <v/>
      </c>
    </row>
    <row r="304" spans="3:12" ht="17.45" customHeight="1" x14ac:dyDescent="0.2">
      <c r="C304" s="158">
        <f t="shared" si="9"/>
        <v>298</v>
      </c>
      <c r="D304" s="146" t="str">
        <f>IF(PROVEEDORES!E305="","",PROVEEDORES!E305)</f>
        <v/>
      </c>
      <c r="E304" s="146" t="str">
        <f>IF(PROVEEDORES!F305="","",PROVEEDORES!F305)</f>
        <v/>
      </c>
      <c r="F304" s="146" t="str">
        <f>IF(PROVEEDORES!D305="","",PROVEEDORES!D305)</f>
        <v/>
      </c>
      <c r="G304" s="159">
        <f>SUMIF('EG-AGO'!$F$18:$F$516,PROVEEDORES!$D305,'EG-AGO'!P$18:P$516)</f>
        <v>0</v>
      </c>
      <c r="H304" s="159">
        <f>SUMIF('EG-AGO'!$F$18:$F$516,PROVEEDORES!$D305,'EG-AGO'!Q$18:Q$516)</f>
        <v>0</v>
      </c>
      <c r="I304" s="159">
        <f>SUMIF('EG-AGO'!$F$18:$F$516,PROVEEDORES!$D305,'EG-AGO'!R$18:R$516)</f>
        <v>0</v>
      </c>
      <c r="J304" s="159">
        <f>SUMIF('EG-AGO'!$F$18:$F$516,PROVEEDORES!$D305,'EG-AGO'!S$18:S$516)</f>
        <v>0</v>
      </c>
      <c r="K304" s="159" t="str">
        <f t="shared" si="8"/>
        <v/>
      </c>
      <c r="L304" s="146" t="str">
        <f>IF(PROVEEDORES!G305="","",PROVEEDORES!G305)</f>
        <v/>
      </c>
    </row>
    <row r="305" spans="3:12" ht="17.45" customHeight="1" x14ac:dyDescent="0.2">
      <c r="C305" s="158">
        <f t="shared" si="9"/>
        <v>299</v>
      </c>
      <c r="D305" s="146" t="str">
        <f>IF(PROVEEDORES!E306="","",PROVEEDORES!E306)</f>
        <v/>
      </c>
      <c r="E305" s="146" t="str">
        <f>IF(PROVEEDORES!F306="","",PROVEEDORES!F306)</f>
        <v/>
      </c>
      <c r="F305" s="146" t="str">
        <f>IF(PROVEEDORES!D306="","",PROVEEDORES!D306)</f>
        <v/>
      </c>
      <c r="G305" s="159">
        <f>SUMIF('EG-AGO'!$F$18:$F$516,PROVEEDORES!$D306,'EG-AGO'!P$18:P$516)</f>
        <v>0</v>
      </c>
      <c r="H305" s="159">
        <f>SUMIF('EG-AGO'!$F$18:$F$516,PROVEEDORES!$D306,'EG-AGO'!Q$18:Q$516)</f>
        <v>0</v>
      </c>
      <c r="I305" s="159">
        <f>SUMIF('EG-AGO'!$F$18:$F$516,PROVEEDORES!$D306,'EG-AGO'!R$18:R$516)</f>
        <v>0</v>
      </c>
      <c r="J305" s="159">
        <f>SUMIF('EG-AGO'!$F$18:$F$516,PROVEEDORES!$D306,'EG-AGO'!S$18:S$516)</f>
        <v>0</v>
      </c>
      <c r="K305" s="159" t="str">
        <f t="shared" si="8"/>
        <v/>
      </c>
      <c r="L305" s="146" t="str">
        <f>IF(PROVEEDORES!G306="","",PROVEEDORES!G306)</f>
        <v/>
      </c>
    </row>
    <row r="306" spans="3:12" ht="17.45" customHeight="1" x14ac:dyDescent="0.2">
      <c r="C306" s="158">
        <f t="shared" si="9"/>
        <v>300</v>
      </c>
      <c r="D306" s="146" t="str">
        <f>IF(PROVEEDORES!E307="","",PROVEEDORES!E307)</f>
        <v/>
      </c>
      <c r="E306" s="146" t="str">
        <f>IF(PROVEEDORES!F307="","",PROVEEDORES!F307)</f>
        <v/>
      </c>
      <c r="F306" s="146" t="str">
        <f>IF(PROVEEDORES!D307="","",PROVEEDORES!D307)</f>
        <v/>
      </c>
      <c r="G306" s="159">
        <f>SUMIF('EG-AGO'!$F$18:$F$516,PROVEEDORES!$D307,'EG-AGO'!P$18:P$516)</f>
        <v>0</v>
      </c>
      <c r="H306" s="159">
        <f>SUMIF('EG-AGO'!$F$18:$F$516,PROVEEDORES!$D307,'EG-AGO'!Q$18:Q$516)</f>
        <v>0</v>
      </c>
      <c r="I306" s="159">
        <f>SUMIF('EG-AGO'!$F$18:$F$516,PROVEEDORES!$D307,'EG-AGO'!R$18:R$516)</f>
        <v>0</v>
      </c>
      <c r="J306" s="159">
        <f>SUMIF('EG-AGO'!$F$18:$F$516,PROVEEDORES!$D307,'EG-AGO'!S$18:S$516)</f>
        <v>0</v>
      </c>
      <c r="K306" s="159" t="str">
        <f t="shared" si="8"/>
        <v/>
      </c>
      <c r="L306" s="146" t="str">
        <f>IF(PROVEEDORES!G307="","",PROVEEDORES!G307)</f>
        <v/>
      </c>
    </row>
    <row r="307" spans="3:12" ht="17.45" customHeight="1" x14ac:dyDescent="0.2">
      <c r="C307" s="158">
        <f t="shared" si="9"/>
        <v>301</v>
      </c>
      <c r="D307" s="146" t="str">
        <f>IF(PROVEEDORES!E308="","",PROVEEDORES!E308)</f>
        <v/>
      </c>
      <c r="E307" s="146" t="str">
        <f>IF(PROVEEDORES!F308="","",PROVEEDORES!F308)</f>
        <v/>
      </c>
      <c r="F307" s="146" t="str">
        <f>IF(PROVEEDORES!D308="","",PROVEEDORES!D308)</f>
        <v/>
      </c>
      <c r="G307" s="159">
        <f>SUMIF('EG-AGO'!$F$18:$F$516,PROVEEDORES!$D308,'EG-AGO'!P$18:P$516)</f>
        <v>0</v>
      </c>
      <c r="H307" s="159">
        <f>SUMIF('EG-AGO'!$F$18:$F$516,PROVEEDORES!$D308,'EG-AGO'!Q$18:Q$516)</f>
        <v>0</v>
      </c>
      <c r="I307" s="159">
        <f>SUMIF('EG-AGO'!$F$18:$F$516,PROVEEDORES!$D308,'EG-AGO'!R$18:R$516)</f>
        <v>0</v>
      </c>
      <c r="J307" s="159">
        <f>SUMIF('EG-AGO'!$F$18:$F$516,PROVEEDORES!$D308,'EG-AGO'!S$18:S$516)</f>
        <v>0</v>
      </c>
      <c r="K307" s="159" t="str">
        <f t="shared" si="8"/>
        <v/>
      </c>
      <c r="L307" s="146" t="str">
        <f>IF(PROVEEDORES!G308="","",PROVEEDORES!G308)</f>
        <v/>
      </c>
    </row>
    <row r="308" spans="3:12" ht="17.45" customHeight="1" x14ac:dyDescent="0.2">
      <c r="C308" s="158">
        <f t="shared" si="9"/>
        <v>302</v>
      </c>
      <c r="D308" s="146" t="str">
        <f>IF(PROVEEDORES!E309="","",PROVEEDORES!E309)</f>
        <v/>
      </c>
      <c r="E308" s="146" t="str">
        <f>IF(PROVEEDORES!F309="","",PROVEEDORES!F309)</f>
        <v/>
      </c>
      <c r="F308" s="146" t="str">
        <f>IF(PROVEEDORES!D309="","",PROVEEDORES!D309)</f>
        <v/>
      </c>
      <c r="G308" s="159">
        <f>SUMIF('EG-AGO'!$F$18:$F$516,PROVEEDORES!$D309,'EG-AGO'!P$18:P$516)</f>
        <v>0</v>
      </c>
      <c r="H308" s="159">
        <f>SUMIF('EG-AGO'!$F$18:$F$516,PROVEEDORES!$D309,'EG-AGO'!Q$18:Q$516)</f>
        <v>0</v>
      </c>
      <c r="I308" s="159">
        <f>SUMIF('EG-AGO'!$F$18:$F$516,PROVEEDORES!$D309,'EG-AGO'!R$18:R$516)</f>
        <v>0</v>
      </c>
      <c r="J308" s="159">
        <f>SUMIF('EG-AGO'!$F$18:$F$516,PROVEEDORES!$D309,'EG-AGO'!S$18:S$516)</f>
        <v>0</v>
      </c>
      <c r="K308" s="159" t="str">
        <f t="shared" si="8"/>
        <v/>
      </c>
      <c r="L308" s="146" t="str">
        <f>IF(PROVEEDORES!G309="","",PROVEEDORES!G309)</f>
        <v/>
      </c>
    </row>
    <row r="309" spans="3:12" ht="17.45" customHeight="1" x14ac:dyDescent="0.2">
      <c r="C309" s="158">
        <f t="shared" si="9"/>
        <v>303</v>
      </c>
      <c r="D309" s="146" t="str">
        <f>IF(PROVEEDORES!E310="","",PROVEEDORES!E310)</f>
        <v/>
      </c>
      <c r="E309" s="146" t="str">
        <f>IF(PROVEEDORES!F310="","",PROVEEDORES!F310)</f>
        <v/>
      </c>
      <c r="F309" s="146" t="str">
        <f>IF(PROVEEDORES!D310="","",PROVEEDORES!D310)</f>
        <v/>
      </c>
      <c r="G309" s="159">
        <f>SUMIF('EG-AGO'!$F$18:$F$516,PROVEEDORES!$D310,'EG-AGO'!P$18:P$516)</f>
        <v>0</v>
      </c>
      <c r="H309" s="159">
        <f>SUMIF('EG-AGO'!$F$18:$F$516,PROVEEDORES!$D310,'EG-AGO'!Q$18:Q$516)</f>
        <v>0</v>
      </c>
      <c r="I309" s="159">
        <f>SUMIF('EG-AGO'!$F$18:$F$516,PROVEEDORES!$D310,'EG-AGO'!R$18:R$516)</f>
        <v>0</v>
      </c>
      <c r="J309" s="159">
        <f>SUMIF('EG-AGO'!$F$18:$F$516,PROVEEDORES!$D310,'EG-AGO'!S$18:S$516)</f>
        <v>0</v>
      </c>
      <c r="K309" s="159" t="str">
        <f t="shared" si="8"/>
        <v/>
      </c>
      <c r="L309" s="146" t="str">
        <f>IF(PROVEEDORES!G310="","",PROVEEDORES!G310)</f>
        <v/>
      </c>
    </row>
    <row r="310" spans="3:12" ht="17.45" customHeight="1" x14ac:dyDescent="0.2">
      <c r="C310" s="158">
        <f t="shared" si="9"/>
        <v>304</v>
      </c>
      <c r="D310" s="146" t="str">
        <f>IF(PROVEEDORES!E311="","",PROVEEDORES!E311)</f>
        <v/>
      </c>
      <c r="E310" s="146" t="str">
        <f>IF(PROVEEDORES!F311="","",PROVEEDORES!F311)</f>
        <v/>
      </c>
      <c r="F310" s="146" t="str">
        <f>IF(PROVEEDORES!D311="","",PROVEEDORES!D311)</f>
        <v/>
      </c>
      <c r="G310" s="159">
        <f>SUMIF('EG-AGO'!$F$18:$F$516,PROVEEDORES!$D311,'EG-AGO'!P$18:P$516)</f>
        <v>0</v>
      </c>
      <c r="H310" s="159">
        <f>SUMIF('EG-AGO'!$F$18:$F$516,PROVEEDORES!$D311,'EG-AGO'!Q$18:Q$516)</f>
        <v>0</v>
      </c>
      <c r="I310" s="159">
        <f>SUMIF('EG-AGO'!$F$18:$F$516,PROVEEDORES!$D311,'EG-AGO'!R$18:R$516)</f>
        <v>0</v>
      </c>
      <c r="J310" s="159">
        <f>SUMIF('EG-AGO'!$F$18:$F$516,PROVEEDORES!$D311,'EG-AGO'!S$18:S$516)</f>
        <v>0</v>
      </c>
      <c r="K310" s="159" t="str">
        <f t="shared" si="8"/>
        <v/>
      </c>
      <c r="L310" s="146" t="str">
        <f>IF(PROVEEDORES!G311="","",PROVEEDORES!G311)</f>
        <v/>
      </c>
    </row>
    <row r="311" spans="3:12" ht="17.45" customHeight="1" x14ac:dyDescent="0.2">
      <c r="C311" s="158">
        <f t="shared" si="9"/>
        <v>305</v>
      </c>
      <c r="D311" s="146" t="str">
        <f>IF(PROVEEDORES!E312="","",PROVEEDORES!E312)</f>
        <v/>
      </c>
      <c r="E311" s="146" t="str">
        <f>IF(PROVEEDORES!F312="","",PROVEEDORES!F312)</f>
        <v/>
      </c>
      <c r="F311" s="146" t="str">
        <f>IF(PROVEEDORES!D312="","",PROVEEDORES!D312)</f>
        <v/>
      </c>
      <c r="G311" s="159">
        <f>SUMIF('EG-AGO'!$F$18:$F$516,PROVEEDORES!$D312,'EG-AGO'!P$18:P$516)</f>
        <v>0</v>
      </c>
      <c r="H311" s="159">
        <f>SUMIF('EG-AGO'!$F$18:$F$516,PROVEEDORES!$D312,'EG-AGO'!Q$18:Q$516)</f>
        <v>0</v>
      </c>
      <c r="I311" s="159">
        <f>SUMIF('EG-AGO'!$F$18:$F$516,PROVEEDORES!$D312,'EG-AGO'!R$18:R$516)</f>
        <v>0</v>
      </c>
      <c r="J311" s="159">
        <f>SUMIF('EG-AGO'!$F$18:$F$516,PROVEEDORES!$D312,'EG-AGO'!S$18:S$516)</f>
        <v>0</v>
      </c>
      <c r="K311" s="159" t="str">
        <f t="shared" si="8"/>
        <v/>
      </c>
      <c r="L311" s="146" t="str">
        <f>IF(PROVEEDORES!G312="","",PROVEEDORES!G312)</f>
        <v/>
      </c>
    </row>
    <row r="312" spans="3:12" ht="17.45" customHeight="1" x14ac:dyDescent="0.2">
      <c r="C312" s="158">
        <f t="shared" si="9"/>
        <v>306</v>
      </c>
      <c r="D312" s="146" t="str">
        <f>IF(PROVEEDORES!E313="","",PROVEEDORES!E313)</f>
        <v/>
      </c>
      <c r="E312" s="146" t="str">
        <f>IF(PROVEEDORES!F313="","",PROVEEDORES!F313)</f>
        <v/>
      </c>
      <c r="F312" s="146" t="str">
        <f>IF(PROVEEDORES!D313="","",PROVEEDORES!D313)</f>
        <v/>
      </c>
      <c r="G312" s="159">
        <f>SUMIF('EG-AGO'!$F$18:$F$516,PROVEEDORES!$D313,'EG-AGO'!P$18:P$516)</f>
        <v>0</v>
      </c>
      <c r="H312" s="159">
        <f>SUMIF('EG-AGO'!$F$18:$F$516,PROVEEDORES!$D313,'EG-AGO'!Q$18:Q$516)</f>
        <v>0</v>
      </c>
      <c r="I312" s="159">
        <f>SUMIF('EG-AGO'!$F$18:$F$516,PROVEEDORES!$D313,'EG-AGO'!R$18:R$516)</f>
        <v>0</v>
      </c>
      <c r="J312" s="159">
        <f>SUMIF('EG-AGO'!$F$18:$F$516,PROVEEDORES!$D313,'EG-AGO'!S$18:S$516)</f>
        <v>0</v>
      </c>
      <c r="K312" s="159" t="str">
        <f t="shared" si="8"/>
        <v/>
      </c>
      <c r="L312" s="146" t="str">
        <f>IF(PROVEEDORES!G313="","",PROVEEDORES!G313)</f>
        <v/>
      </c>
    </row>
    <row r="313" spans="3:12" ht="17.45" customHeight="1" x14ac:dyDescent="0.2">
      <c r="C313" s="158">
        <f t="shared" si="9"/>
        <v>307</v>
      </c>
      <c r="D313" s="146" t="str">
        <f>IF(PROVEEDORES!E314="","",PROVEEDORES!E314)</f>
        <v/>
      </c>
      <c r="E313" s="146" t="str">
        <f>IF(PROVEEDORES!F314="","",PROVEEDORES!F314)</f>
        <v/>
      </c>
      <c r="F313" s="146" t="str">
        <f>IF(PROVEEDORES!D314="","",PROVEEDORES!D314)</f>
        <v/>
      </c>
      <c r="G313" s="159">
        <f>SUMIF('EG-AGO'!$F$18:$F$516,PROVEEDORES!$D314,'EG-AGO'!P$18:P$516)</f>
        <v>0</v>
      </c>
      <c r="H313" s="159">
        <f>SUMIF('EG-AGO'!$F$18:$F$516,PROVEEDORES!$D314,'EG-AGO'!Q$18:Q$516)</f>
        <v>0</v>
      </c>
      <c r="I313" s="159">
        <f>SUMIF('EG-AGO'!$F$18:$F$516,PROVEEDORES!$D314,'EG-AGO'!R$18:R$516)</f>
        <v>0</v>
      </c>
      <c r="J313" s="159">
        <f>SUMIF('EG-AGO'!$F$18:$F$516,PROVEEDORES!$D314,'EG-AGO'!S$18:S$516)</f>
        <v>0</v>
      </c>
      <c r="K313" s="159" t="str">
        <f t="shared" si="8"/>
        <v/>
      </c>
      <c r="L313" s="146" t="str">
        <f>IF(PROVEEDORES!G314="","",PROVEEDORES!G314)</f>
        <v/>
      </c>
    </row>
    <row r="314" spans="3:12" ht="17.45" customHeight="1" x14ac:dyDescent="0.2">
      <c r="C314" s="158">
        <f t="shared" si="9"/>
        <v>308</v>
      </c>
      <c r="D314" s="146" t="str">
        <f>IF(PROVEEDORES!E315="","",PROVEEDORES!E315)</f>
        <v/>
      </c>
      <c r="E314" s="146" t="str">
        <f>IF(PROVEEDORES!F315="","",PROVEEDORES!F315)</f>
        <v/>
      </c>
      <c r="F314" s="146" t="str">
        <f>IF(PROVEEDORES!D315="","",PROVEEDORES!D315)</f>
        <v/>
      </c>
      <c r="G314" s="159">
        <f>SUMIF('EG-AGO'!$F$18:$F$516,PROVEEDORES!$D315,'EG-AGO'!P$18:P$516)</f>
        <v>0</v>
      </c>
      <c r="H314" s="159">
        <f>SUMIF('EG-AGO'!$F$18:$F$516,PROVEEDORES!$D315,'EG-AGO'!Q$18:Q$516)</f>
        <v>0</v>
      </c>
      <c r="I314" s="159">
        <f>SUMIF('EG-AGO'!$F$18:$F$516,PROVEEDORES!$D315,'EG-AGO'!R$18:R$516)</f>
        <v>0</v>
      </c>
      <c r="J314" s="159">
        <f>SUMIF('EG-AGO'!$F$18:$F$516,PROVEEDORES!$D315,'EG-AGO'!S$18:S$516)</f>
        <v>0</v>
      </c>
      <c r="K314" s="159" t="str">
        <f t="shared" si="8"/>
        <v/>
      </c>
      <c r="L314" s="146" t="str">
        <f>IF(PROVEEDORES!G315="","",PROVEEDORES!G315)</f>
        <v/>
      </c>
    </row>
    <row r="315" spans="3:12" ht="17.45" customHeight="1" x14ac:dyDescent="0.2">
      <c r="C315" s="158">
        <f t="shared" si="9"/>
        <v>309</v>
      </c>
      <c r="D315" s="146" t="str">
        <f>IF(PROVEEDORES!E316="","",PROVEEDORES!E316)</f>
        <v/>
      </c>
      <c r="E315" s="146" t="str">
        <f>IF(PROVEEDORES!F316="","",PROVEEDORES!F316)</f>
        <v/>
      </c>
      <c r="F315" s="146" t="str">
        <f>IF(PROVEEDORES!D316="","",PROVEEDORES!D316)</f>
        <v/>
      </c>
      <c r="G315" s="159">
        <f>SUMIF('EG-AGO'!$F$18:$F$516,PROVEEDORES!$D316,'EG-AGO'!P$18:P$516)</f>
        <v>0</v>
      </c>
      <c r="H315" s="159">
        <f>SUMIF('EG-AGO'!$F$18:$F$516,PROVEEDORES!$D316,'EG-AGO'!Q$18:Q$516)</f>
        <v>0</v>
      </c>
      <c r="I315" s="159">
        <f>SUMIF('EG-AGO'!$F$18:$F$516,PROVEEDORES!$D316,'EG-AGO'!R$18:R$516)</f>
        <v>0</v>
      </c>
      <c r="J315" s="159">
        <f>SUMIF('EG-AGO'!$F$18:$F$516,PROVEEDORES!$D316,'EG-AGO'!S$18:S$516)</f>
        <v>0</v>
      </c>
      <c r="K315" s="159" t="str">
        <f t="shared" si="8"/>
        <v/>
      </c>
      <c r="L315" s="146" t="str">
        <f>IF(PROVEEDORES!G316="","",PROVEEDORES!G316)</f>
        <v/>
      </c>
    </row>
    <row r="316" spans="3:12" ht="17.45" customHeight="1" x14ac:dyDescent="0.2">
      <c r="C316" s="158">
        <f t="shared" si="9"/>
        <v>310</v>
      </c>
      <c r="D316" s="146" t="str">
        <f>IF(PROVEEDORES!E317="","",PROVEEDORES!E317)</f>
        <v/>
      </c>
      <c r="E316" s="146" t="str">
        <f>IF(PROVEEDORES!F317="","",PROVEEDORES!F317)</f>
        <v/>
      </c>
      <c r="F316" s="146" t="str">
        <f>IF(PROVEEDORES!D317="","",PROVEEDORES!D317)</f>
        <v/>
      </c>
      <c r="G316" s="159">
        <f>SUMIF('EG-AGO'!$F$18:$F$516,PROVEEDORES!$D317,'EG-AGO'!P$18:P$516)</f>
        <v>0</v>
      </c>
      <c r="H316" s="159">
        <f>SUMIF('EG-AGO'!$F$18:$F$516,PROVEEDORES!$D317,'EG-AGO'!Q$18:Q$516)</f>
        <v>0</v>
      </c>
      <c r="I316" s="159">
        <f>SUMIF('EG-AGO'!$F$18:$F$516,PROVEEDORES!$D317,'EG-AGO'!R$18:R$516)</f>
        <v>0</v>
      </c>
      <c r="J316" s="159">
        <f>SUMIF('EG-AGO'!$F$18:$F$516,PROVEEDORES!$D317,'EG-AGO'!S$18:S$516)</f>
        <v>0</v>
      </c>
      <c r="K316" s="159" t="str">
        <f t="shared" si="8"/>
        <v/>
      </c>
      <c r="L316" s="146" t="str">
        <f>IF(PROVEEDORES!G317="","",PROVEEDORES!G317)</f>
        <v/>
      </c>
    </row>
    <row r="317" spans="3:12" ht="17.45" customHeight="1" x14ac:dyDescent="0.2">
      <c r="C317" s="158">
        <f t="shared" si="9"/>
        <v>311</v>
      </c>
      <c r="D317" s="146" t="str">
        <f>IF(PROVEEDORES!E318="","",PROVEEDORES!E318)</f>
        <v/>
      </c>
      <c r="E317" s="146" t="str">
        <f>IF(PROVEEDORES!F318="","",PROVEEDORES!F318)</f>
        <v/>
      </c>
      <c r="F317" s="146" t="str">
        <f>IF(PROVEEDORES!D318="","",PROVEEDORES!D318)</f>
        <v/>
      </c>
      <c r="G317" s="159">
        <f>SUMIF('EG-AGO'!$F$18:$F$516,PROVEEDORES!$D318,'EG-AGO'!P$18:P$516)</f>
        <v>0</v>
      </c>
      <c r="H317" s="159">
        <f>SUMIF('EG-AGO'!$F$18:$F$516,PROVEEDORES!$D318,'EG-AGO'!Q$18:Q$516)</f>
        <v>0</v>
      </c>
      <c r="I317" s="159">
        <f>SUMIF('EG-AGO'!$F$18:$F$516,PROVEEDORES!$D318,'EG-AGO'!R$18:R$516)</f>
        <v>0</v>
      </c>
      <c r="J317" s="159">
        <f>SUMIF('EG-AGO'!$F$18:$F$516,PROVEEDORES!$D318,'EG-AGO'!S$18:S$516)</f>
        <v>0</v>
      </c>
      <c r="K317" s="159" t="str">
        <f t="shared" si="8"/>
        <v/>
      </c>
      <c r="L317" s="146" t="str">
        <f>IF(PROVEEDORES!G318="","",PROVEEDORES!G318)</f>
        <v/>
      </c>
    </row>
    <row r="318" spans="3:12" ht="17.45" customHeight="1" x14ac:dyDescent="0.2">
      <c r="C318" s="158">
        <f t="shared" si="9"/>
        <v>312</v>
      </c>
      <c r="D318" s="146" t="str">
        <f>IF(PROVEEDORES!E319="","",PROVEEDORES!E319)</f>
        <v/>
      </c>
      <c r="E318" s="146" t="str">
        <f>IF(PROVEEDORES!F319="","",PROVEEDORES!F319)</f>
        <v/>
      </c>
      <c r="F318" s="146" t="str">
        <f>IF(PROVEEDORES!D319="","",PROVEEDORES!D319)</f>
        <v/>
      </c>
      <c r="G318" s="159">
        <f>SUMIF('EG-AGO'!$F$18:$F$516,PROVEEDORES!$D319,'EG-AGO'!P$18:P$516)</f>
        <v>0</v>
      </c>
      <c r="H318" s="159">
        <f>SUMIF('EG-AGO'!$F$18:$F$516,PROVEEDORES!$D319,'EG-AGO'!Q$18:Q$516)</f>
        <v>0</v>
      </c>
      <c r="I318" s="159">
        <f>SUMIF('EG-AGO'!$F$18:$F$516,PROVEEDORES!$D319,'EG-AGO'!R$18:R$516)</f>
        <v>0</v>
      </c>
      <c r="J318" s="159">
        <f>SUMIF('EG-AGO'!$F$18:$F$516,PROVEEDORES!$D319,'EG-AGO'!S$18:S$516)</f>
        <v>0</v>
      </c>
      <c r="K318" s="159" t="str">
        <f t="shared" si="8"/>
        <v/>
      </c>
      <c r="L318" s="146" t="str">
        <f>IF(PROVEEDORES!G319="","",PROVEEDORES!G319)</f>
        <v/>
      </c>
    </row>
    <row r="319" spans="3:12" ht="17.45" customHeight="1" x14ac:dyDescent="0.2">
      <c r="C319" s="158">
        <f t="shared" si="9"/>
        <v>313</v>
      </c>
      <c r="D319" s="146" t="str">
        <f>IF(PROVEEDORES!E320="","",PROVEEDORES!E320)</f>
        <v/>
      </c>
      <c r="E319" s="146" t="str">
        <f>IF(PROVEEDORES!F320="","",PROVEEDORES!F320)</f>
        <v/>
      </c>
      <c r="F319" s="146" t="str">
        <f>IF(PROVEEDORES!D320="","",PROVEEDORES!D320)</f>
        <v/>
      </c>
      <c r="G319" s="159">
        <f>SUMIF('EG-AGO'!$F$18:$F$516,PROVEEDORES!$D320,'EG-AGO'!P$18:P$516)</f>
        <v>0</v>
      </c>
      <c r="H319" s="159">
        <f>SUMIF('EG-AGO'!$F$18:$F$516,PROVEEDORES!$D320,'EG-AGO'!Q$18:Q$516)</f>
        <v>0</v>
      </c>
      <c r="I319" s="159">
        <f>SUMIF('EG-AGO'!$F$18:$F$516,PROVEEDORES!$D320,'EG-AGO'!R$18:R$516)</f>
        <v>0</v>
      </c>
      <c r="J319" s="159">
        <f>SUMIF('EG-AGO'!$F$18:$F$516,PROVEEDORES!$D320,'EG-AGO'!S$18:S$516)</f>
        <v>0</v>
      </c>
      <c r="K319" s="159" t="str">
        <f t="shared" si="8"/>
        <v/>
      </c>
      <c r="L319" s="146" t="str">
        <f>IF(PROVEEDORES!G320="","",PROVEEDORES!G320)</f>
        <v/>
      </c>
    </row>
    <row r="320" spans="3:12" ht="17.45" customHeight="1" x14ac:dyDescent="0.2">
      <c r="C320" s="158">
        <f t="shared" si="9"/>
        <v>314</v>
      </c>
      <c r="D320" s="146" t="str">
        <f>IF(PROVEEDORES!E321="","",PROVEEDORES!E321)</f>
        <v/>
      </c>
      <c r="E320" s="146" t="str">
        <f>IF(PROVEEDORES!F321="","",PROVEEDORES!F321)</f>
        <v/>
      </c>
      <c r="F320" s="146" t="str">
        <f>IF(PROVEEDORES!D321="","",PROVEEDORES!D321)</f>
        <v/>
      </c>
      <c r="G320" s="159">
        <f>SUMIF('EG-AGO'!$F$18:$F$516,PROVEEDORES!$D321,'EG-AGO'!P$18:P$516)</f>
        <v>0</v>
      </c>
      <c r="H320" s="159">
        <f>SUMIF('EG-AGO'!$F$18:$F$516,PROVEEDORES!$D321,'EG-AGO'!Q$18:Q$516)</f>
        <v>0</v>
      </c>
      <c r="I320" s="159">
        <f>SUMIF('EG-AGO'!$F$18:$F$516,PROVEEDORES!$D321,'EG-AGO'!R$18:R$516)</f>
        <v>0</v>
      </c>
      <c r="J320" s="159">
        <f>SUMIF('EG-AGO'!$F$18:$F$516,PROVEEDORES!$D321,'EG-AGO'!S$18:S$516)</f>
        <v>0</v>
      </c>
      <c r="K320" s="159" t="str">
        <f t="shared" si="8"/>
        <v/>
      </c>
      <c r="L320" s="146" t="str">
        <f>IF(PROVEEDORES!G321="","",PROVEEDORES!G321)</f>
        <v/>
      </c>
    </row>
    <row r="321" spans="3:12" ht="17.45" customHeight="1" x14ac:dyDescent="0.2">
      <c r="C321" s="158">
        <f t="shared" si="9"/>
        <v>315</v>
      </c>
      <c r="D321" s="146" t="str">
        <f>IF(PROVEEDORES!E322="","",PROVEEDORES!E322)</f>
        <v/>
      </c>
      <c r="E321" s="146" t="str">
        <f>IF(PROVEEDORES!F322="","",PROVEEDORES!F322)</f>
        <v/>
      </c>
      <c r="F321" s="146" t="str">
        <f>IF(PROVEEDORES!D322="","",PROVEEDORES!D322)</f>
        <v/>
      </c>
      <c r="G321" s="159">
        <f>SUMIF('EG-AGO'!$F$18:$F$516,PROVEEDORES!$D322,'EG-AGO'!P$18:P$516)</f>
        <v>0</v>
      </c>
      <c r="H321" s="159">
        <f>SUMIF('EG-AGO'!$F$18:$F$516,PROVEEDORES!$D322,'EG-AGO'!Q$18:Q$516)</f>
        <v>0</v>
      </c>
      <c r="I321" s="159">
        <f>SUMIF('EG-AGO'!$F$18:$F$516,PROVEEDORES!$D322,'EG-AGO'!R$18:R$516)</f>
        <v>0</v>
      </c>
      <c r="J321" s="159">
        <f>SUMIF('EG-AGO'!$F$18:$F$516,PROVEEDORES!$D322,'EG-AGO'!S$18:S$516)</f>
        <v>0</v>
      </c>
      <c r="K321" s="159" t="str">
        <f t="shared" si="8"/>
        <v/>
      </c>
      <c r="L321" s="146" t="str">
        <f>IF(PROVEEDORES!G322="","",PROVEEDORES!G322)</f>
        <v/>
      </c>
    </row>
    <row r="322" spans="3:12" ht="17.45" customHeight="1" x14ac:dyDescent="0.2">
      <c r="C322" s="158">
        <f t="shared" si="9"/>
        <v>316</v>
      </c>
      <c r="D322" s="146" t="str">
        <f>IF(PROVEEDORES!E323="","",PROVEEDORES!E323)</f>
        <v/>
      </c>
      <c r="E322" s="146" t="str">
        <f>IF(PROVEEDORES!F323="","",PROVEEDORES!F323)</f>
        <v/>
      </c>
      <c r="F322" s="146" t="str">
        <f>IF(PROVEEDORES!D323="","",PROVEEDORES!D323)</f>
        <v/>
      </c>
      <c r="G322" s="159">
        <f>SUMIF('EG-AGO'!$F$18:$F$516,PROVEEDORES!$D323,'EG-AGO'!P$18:P$516)</f>
        <v>0</v>
      </c>
      <c r="H322" s="159">
        <f>SUMIF('EG-AGO'!$F$18:$F$516,PROVEEDORES!$D323,'EG-AGO'!Q$18:Q$516)</f>
        <v>0</v>
      </c>
      <c r="I322" s="159">
        <f>SUMIF('EG-AGO'!$F$18:$F$516,PROVEEDORES!$D323,'EG-AGO'!R$18:R$516)</f>
        <v>0</v>
      </c>
      <c r="J322" s="159">
        <f>SUMIF('EG-AGO'!$F$18:$F$516,PROVEEDORES!$D323,'EG-AGO'!S$18:S$516)</f>
        <v>0</v>
      </c>
      <c r="K322" s="159" t="str">
        <f t="shared" si="8"/>
        <v/>
      </c>
      <c r="L322" s="146" t="str">
        <f>IF(PROVEEDORES!G323="","",PROVEEDORES!G323)</f>
        <v/>
      </c>
    </row>
    <row r="323" spans="3:12" ht="17.45" customHeight="1" x14ac:dyDescent="0.2">
      <c r="C323" s="158">
        <f t="shared" si="9"/>
        <v>317</v>
      </c>
      <c r="D323" s="146" t="str">
        <f>IF(PROVEEDORES!E324="","",PROVEEDORES!E324)</f>
        <v/>
      </c>
      <c r="E323" s="146" t="str">
        <f>IF(PROVEEDORES!F324="","",PROVEEDORES!F324)</f>
        <v/>
      </c>
      <c r="F323" s="146" t="str">
        <f>IF(PROVEEDORES!D324="","",PROVEEDORES!D324)</f>
        <v/>
      </c>
      <c r="G323" s="159">
        <f>SUMIF('EG-AGO'!$F$18:$F$516,PROVEEDORES!$D324,'EG-AGO'!P$18:P$516)</f>
        <v>0</v>
      </c>
      <c r="H323" s="159">
        <f>SUMIF('EG-AGO'!$F$18:$F$516,PROVEEDORES!$D324,'EG-AGO'!Q$18:Q$516)</f>
        <v>0</v>
      </c>
      <c r="I323" s="159">
        <f>SUMIF('EG-AGO'!$F$18:$F$516,PROVEEDORES!$D324,'EG-AGO'!R$18:R$516)</f>
        <v>0</v>
      </c>
      <c r="J323" s="159">
        <f>SUMIF('EG-AGO'!$F$18:$F$516,PROVEEDORES!$D324,'EG-AGO'!S$18:S$516)</f>
        <v>0</v>
      </c>
      <c r="K323" s="159" t="str">
        <f t="shared" si="8"/>
        <v/>
      </c>
      <c r="L323" s="146" t="str">
        <f>IF(PROVEEDORES!G324="","",PROVEEDORES!G324)</f>
        <v/>
      </c>
    </row>
    <row r="324" spans="3:12" ht="17.45" customHeight="1" x14ac:dyDescent="0.2">
      <c r="C324" s="158">
        <f t="shared" si="9"/>
        <v>318</v>
      </c>
      <c r="D324" s="146" t="str">
        <f>IF(PROVEEDORES!E325="","",PROVEEDORES!E325)</f>
        <v/>
      </c>
      <c r="E324" s="146" t="str">
        <f>IF(PROVEEDORES!F325="","",PROVEEDORES!F325)</f>
        <v/>
      </c>
      <c r="F324" s="146" t="str">
        <f>IF(PROVEEDORES!D325="","",PROVEEDORES!D325)</f>
        <v/>
      </c>
      <c r="G324" s="159">
        <f>SUMIF('EG-AGO'!$F$18:$F$516,PROVEEDORES!$D325,'EG-AGO'!P$18:P$516)</f>
        <v>0</v>
      </c>
      <c r="H324" s="159">
        <f>SUMIF('EG-AGO'!$F$18:$F$516,PROVEEDORES!$D325,'EG-AGO'!Q$18:Q$516)</f>
        <v>0</v>
      </c>
      <c r="I324" s="159">
        <f>SUMIF('EG-AGO'!$F$18:$F$516,PROVEEDORES!$D325,'EG-AGO'!R$18:R$516)</f>
        <v>0</v>
      </c>
      <c r="J324" s="159">
        <f>SUMIF('EG-AGO'!$F$18:$F$516,PROVEEDORES!$D325,'EG-AGO'!S$18:S$516)</f>
        <v>0</v>
      </c>
      <c r="K324" s="159" t="str">
        <f t="shared" si="8"/>
        <v/>
      </c>
      <c r="L324" s="146" t="str">
        <f>IF(PROVEEDORES!G325="","",PROVEEDORES!G325)</f>
        <v/>
      </c>
    </row>
    <row r="325" spans="3:12" ht="17.45" customHeight="1" x14ac:dyDescent="0.2">
      <c r="C325" s="158">
        <f t="shared" si="9"/>
        <v>319</v>
      </c>
      <c r="D325" s="146" t="str">
        <f>IF(PROVEEDORES!E326="","",PROVEEDORES!E326)</f>
        <v/>
      </c>
      <c r="E325" s="146" t="str">
        <f>IF(PROVEEDORES!F326="","",PROVEEDORES!F326)</f>
        <v/>
      </c>
      <c r="F325" s="146" t="str">
        <f>IF(PROVEEDORES!D326="","",PROVEEDORES!D326)</f>
        <v/>
      </c>
      <c r="G325" s="159">
        <f>SUMIF('EG-AGO'!$F$18:$F$516,PROVEEDORES!$D326,'EG-AGO'!P$18:P$516)</f>
        <v>0</v>
      </c>
      <c r="H325" s="159">
        <f>SUMIF('EG-AGO'!$F$18:$F$516,PROVEEDORES!$D326,'EG-AGO'!Q$18:Q$516)</f>
        <v>0</v>
      </c>
      <c r="I325" s="159">
        <f>SUMIF('EG-AGO'!$F$18:$F$516,PROVEEDORES!$D326,'EG-AGO'!R$18:R$516)</f>
        <v>0</v>
      </c>
      <c r="J325" s="159">
        <f>SUMIF('EG-AGO'!$F$18:$F$516,PROVEEDORES!$D326,'EG-AGO'!S$18:S$516)</f>
        <v>0</v>
      </c>
      <c r="K325" s="159" t="str">
        <f t="shared" si="8"/>
        <v/>
      </c>
      <c r="L325" s="146" t="str">
        <f>IF(PROVEEDORES!G326="","",PROVEEDORES!G326)</f>
        <v/>
      </c>
    </row>
    <row r="326" spans="3:12" ht="17.45" customHeight="1" x14ac:dyDescent="0.2">
      <c r="C326" s="158">
        <f t="shared" si="9"/>
        <v>320</v>
      </c>
      <c r="D326" s="146" t="str">
        <f>IF(PROVEEDORES!E327="","",PROVEEDORES!E327)</f>
        <v/>
      </c>
      <c r="E326" s="146" t="str">
        <f>IF(PROVEEDORES!F327="","",PROVEEDORES!F327)</f>
        <v/>
      </c>
      <c r="F326" s="146" t="str">
        <f>IF(PROVEEDORES!D327="","",PROVEEDORES!D327)</f>
        <v/>
      </c>
      <c r="G326" s="159">
        <f>SUMIF('EG-AGO'!$F$18:$F$516,PROVEEDORES!$D327,'EG-AGO'!P$18:P$516)</f>
        <v>0</v>
      </c>
      <c r="H326" s="159">
        <f>SUMIF('EG-AGO'!$F$18:$F$516,PROVEEDORES!$D327,'EG-AGO'!Q$18:Q$516)</f>
        <v>0</v>
      </c>
      <c r="I326" s="159">
        <f>SUMIF('EG-AGO'!$F$18:$F$516,PROVEEDORES!$D327,'EG-AGO'!R$18:R$516)</f>
        <v>0</v>
      </c>
      <c r="J326" s="159">
        <f>SUMIF('EG-AGO'!$F$18:$F$516,PROVEEDORES!$D327,'EG-AGO'!S$18:S$516)</f>
        <v>0</v>
      </c>
      <c r="K326" s="159" t="str">
        <f t="shared" si="8"/>
        <v/>
      </c>
      <c r="L326" s="146" t="str">
        <f>IF(PROVEEDORES!G327="","",PROVEEDORES!G327)</f>
        <v/>
      </c>
    </row>
    <row r="327" spans="3:12" ht="17.45" customHeight="1" x14ac:dyDescent="0.2">
      <c r="C327" s="158">
        <f t="shared" si="9"/>
        <v>321</v>
      </c>
      <c r="D327" s="146" t="str">
        <f>IF(PROVEEDORES!E328="","",PROVEEDORES!E328)</f>
        <v/>
      </c>
      <c r="E327" s="146" t="str">
        <f>IF(PROVEEDORES!F328="","",PROVEEDORES!F328)</f>
        <v/>
      </c>
      <c r="F327" s="146" t="str">
        <f>IF(PROVEEDORES!D328="","",PROVEEDORES!D328)</f>
        <v/>
      </c>
      <c r="G327" s="159">
        <f>SUMIF('EG-AGO'!$F$18:$F$516,PROVEEDORES!$D328,'EG-AGO'!P$18:P$516)</f>
        <v>0</v>
      </c>
      <c r="H327" s="159">
        <f>SUMIF('EG-AGO'!$F$18:$F$516,PROVEEDORES!$D328,'EG-AGO'!Q$18:Q$516)</f>
        <v>0</v>
      </c>
      <c r="I327" s="159">
        <f>SUMIF('EG-AGO'!$F$18:$F$516,PROVEEDORES!$D328,'EG-AGO'!R$18:R$516)</f>
        <v>0</v>
      </c>
      <c r="J327" s="159">
        <f>SUMIF('EG-AGO'!$F$18:$F$516,PROVEEDORES!$D328,'EG-AGO'!S$18:S$516)</f>
        <v>0</v>
      </c>
      <c r="K327" s="159" t="str">
        <f t="shared" si="8"/>
        <v/>
      </c>
      <c r="L327" s="146" t="str">
        <f>IF(PROVEEDORES!G328="","",PROVEEDORES!G328)</f>
        <v/>
      </c>
    </row>
    <row r="328" spans="3:12" ht="17.45" customHeight="1" x14ac:dyDescent="0.2">
      <c r="C328" s="158">
        <f t="shared" si="9"/>
        <v>322</v>
      </c>
      <c r="D328" s="146" t="str">
        <f>IF(PROVEEDORES!E329="","",PROVEEDORES!E329)</f>
        <v/>
      </c>
      <c r="E328" s="146" t="str">
        <f>IF(PROVEEDORES!F329="","",PROVEEDORES!F329)</f>
        <v/>
      </c>
      <c r="F328" s="146" t="str">
        <f>IF(PROVEEDORES!D329="","",PROVEEDORES!D329)</f>
        <v/>
      </c>
      <c r="G328" s="159">
        <f>SUMIF('EG-AGO'!$F$18:$F$516,PROVEEDORES!$D329,'EG-AGO'!P$18:P$516)</f>
        <v>0</v>
      </c>
      <c r="H328" s="159">
        <f>SUMIF('EG-AGO'!$F$18:$F$516,PROVEEDORES!$D329,'EG-AGO'!Q$18:Q$516)</f>
        <v>0</v>
      </c>
      <c r="I328" s="159">
        <f>SUMIF('EG-AGO'!$F$18:$F$516,PROVEEDORES!$D329,'EG-AGO'!R$18:R$516)</f>
        <v>0</v>
      </c>
      <c r="J328" s="159">
        <f>SUMIF('EG-AGO'!$F$18:$F$516,PROVEEDORES!$D329,'EG-AGO'!S$18:S$516)</f>
        <v>0</v>
      </c>
      <c r="K328" s="159" t="str">
        <f t="shared" ref="K328:K391" si="10">IF(G328+H328+I328+J328&gt;0,"C/Información","")</f>
        <v/>
      </c>
      <c r="L328" s="146" t="str">
        <f>IF(PROVEEDORES!G329="","",PROVEEDORES!G329)</f>
        <v/>
      </c>
    </row>
    <row r="329" spans="3:12" ht="17.45" customHeight="1" x14ac:dyDescent="0.2">
      <c r="C329" s="158">
        <f t="shared" ref="C329:C392" si="11">C328+1</f>
        <v>323</v>
      </c>
      <c r="D329" s="146" t="str">
        <f>IF(PROVEEDORES!E330="","",PROVEEDORES!E330)</f>
        <v/>
      </c>
      <c r="E329" s="146" t="str">
        <f>IF(PROVEEDORES!F330="","",PROVEEDORES!F330)</f>
        <v/>
      </c>
      <c r="F329" s="146" t="str">
        <f>IF(PROVEEDORES!D330="","",PROVEEDORES!D330)</f>
        <v/>
      </c>
      <c r="G329" s="159">
        <f>SUMIF('EG-AGO'!$F$18:$F$516,PROVEEDORES!$D330,'EG-AGO'!P$18:P$516)</f>
        <v>0</v>
      </c>
      <c r="H329" s="159">
        <f>SUMIF('EG-AGO'!$F$18:$F$516,PROVEEDORES!$D330,'EG-AGO'!Q$18:Q$516)</f>
        <v>0</v>
      </c>
      <c r="I329" s="159">
        <f>SUMIF('EG-AGO'!$F$18:$F$516,PROVEEDORES!$D330,'EG-AGO'!R$18:R$516)</f>
        <v>0</v>
      </c>
      <c r="J329" s="159">
        <f>SUMIF('EG-AGO'!$F$18:$F$516,PROVEEDORES!$D330,'EG-AGO'!S$18:S$516)</f>
        <v>0</v>
      </c>
      <c r="K329" s="159" t="str">
        <f t="shared" si="10"/>
        <v/>
      </c>
      <c r="L329" s="146" t="str">
        <f>IF(PROVEEDORES!G330="","",PROVEEDORES!G330)</f>
        <v/>
      </c>
    </row>
    <row r="330" spans="3:12" ht="17.45" customHeight="1" x14ac:dyDescent="0.2">
      <c r="C330" s="158">
        <f t="shared" si="11"/>
        <v>324</v>
      </c>
      <c r="D330" s="146" t="str">
        <f>IF(PROVEEDORES!E331="","",PROVEEDORES!E331)</f>
        <v/>
      </c>
      <c r="E330" s="146" t="str">
        <f>IF(PROVEEDORES!F331="","",PROVEEDORES!F331)</f>
        <v/>
      </c>
      <c r="F330" s="146" t="str">
        <f>IF(PROVEEDORES!D331="","",PROVEEDORES!D331)</f>
        <v/>
      </c>
      <c r="G330" s="159">
        <f>SUMIF('EG-AGO'!$F$18:$F$516,PROVEEDORES!$D331,'EG-AGO'!P$18:P$516)</f>
        <v>0</v>
      </c>
      <c r="H330" s="159">
        <f>SUMIF('EG-AGO'!$F$18:$F$516,PROVEEDORES!$D331,'EG-AGO'!Q$18:Q$516)</f>
        <v>0</v>
      </c>
      <c r="I330" s="159">
        <f>SUMIF('EG-AGO'!$F$18:$F$516,PROVEEDORES!$D331,'EG-AGO'!R$18:R$516)</f>
        <v>0</v>
      </c>
      <c r="J330" s="159">
        <f>SUMIF('EG-AGO'!$F$18:$F$516,PROVEEDORES!$D331,'EG-AGO'!S$18:S$516)</f>
        <v>0</v>
      </c>
      <c r="K330" s="159" t="str">
        <f t="shared" si="10"/>
        <v/>
      </c>
      <c r="L330" s="146" t="str">
        <f>IF(PROVEEDORES!G331="","",PROVEEDORES!G331)</f>
        <v/>
      </c>
    </row>
    <row r="331" spans="3:12" ht="17.45" customHeight="1" x14ac:dyDescent="0.2">
      <c r="C331" s="158">
        <f t="shared" si="11"/>
        <v>325</v>
      </c>
      <c r="D331" s="146" t="str">
        <f>IF(PROVEEDORES!E332="","",PROVEEDORES!E332)</f>
        <v/>
      </c>
      <c r="E331" s="146" t="str">
        <f>IF(PROVEEDORES!F332="","",PROVEEDORES!F332)</f>
        <v/>
      </c>
      <c r="F331" s="146" t="str">
        <f>IF(PROVEEDORES!D332="","",PROVEEDORES!D332)</f>
        <v/>
      </c>
      <c r="G331" s="159">
        <f>SUMIF('EG-AGO'!$F$18:$F$516,PROVEEDORES!$D332,'EG-AGO'!P$18:P$516)</f>
        <v>0</v>
      </c>
      <c r="H331" s="159">
        <f>SUMIF('EG-AGO'!$F$18:$F$516,PROVEEDORES!$D332,'EG-AGO'!Q$18:Q$516)</f>
        <v>0</v>
      </c>
      <c r="I331" s="159">
        <f>SUMIF('EG-AGO'!$F$18:$F$516,PROVEEDORES!$D332,'EG-AGO'!R$18:R$516)</f>
        <v>0</v>
      </c>
      <c r="J331" s="159">
        <f>SUMIF('EG-AGO'!$F$18:$F$516,PROVEEDORES!$D332,'EG-AGO'!S$18:S$516)</f>
        <v>0</v>
      </c>
      <c r="K331" s="159" t="str">
        <f t="shared" si="10"/>
        <v/>
      </c>
      <c r="L331" s="146" t="str">
        <f>IF(PROVEEDORES!G332="","",PROVEEDORES!G332)</f>
        <v/>
      </c>
    </row>
    <row r="332" spans="3:12" ht="17.45" customHeight="1" x14ac:dyDescent="0.2">
      <c r="C332" s="158">
        <f t="shared" si="11"/>
        <v>326</v>
      </c>
      <c r="D332" s="146" t="str">
        <f>IF(PROVEEDORES!E333="","",PROVEEDORES!E333)</f>
        <v/>
      </c>
      <c r="E332" s="146" t="str">
        <f>IF(PROVEEDORES!F333="","",PROVEEDORES!F333)</f>
        <v/>
      </c>
      <c r="F332" s="146" t="str">
        <f>IF(PROVEEDORES!D333="","",PROVEEDORES!D333)</f>
        <v/>
      </c>
      <c r="G332" s="159">
        <f>SUMIF('EG-AGO'!$F$18:$F$516,PROVEEDORES!$D333,'EG-AGO'!P$18:P$516)</f>
        <v>0</v>
      </c>
      <c r="H332" s="159">
        <f>SUMIF('EG-AGO'!$F$18:$F$516,PROVEEDORES!$D333,'EG-AGO'!Q$18:Q$516)</f>
        <v>0</v>
      </c>
      <c r="I332" s="159">
        <f>SUMIF('EG-AGO'!$F$18:$F$516,PROVEEDORES!$D333,'EG-AGO'!R$18:R$516)</f>
        <v>0</v>
      </c>
      <c r="J332" s="159">
        <f>SUMIF('EG-AGO'!$F$18:$F$516,PROVEEDORES!$D333,'EG-AGO'!S$18:S$516)</f>
        <v>0</v>
      </c>
      <c r="K332" s="159" t="str">
        <f t="shared" si="10"/>
        <v/>
      </c>
      <c r="L332" s="146" t="str">
        <f>IF(PROVEEDORES!G333="","",PROVEEDORES!G333)</f>
        <v/>
      </c>
    </row>
    <row r="333" spans="3:12" ht="17.45" customHeight="1" x14ac:dyDescent="0.2">
      <c r="C333" s="158">
        <f t="shared" si="11"/>
        <v>327</v>
      </c>
      <c r="D333" s="146" t="str">
        <f>IF(PROVEEDORES!E334="","",PROVEEDORES!E334)</f>
        <v/>
      </c>
      <c r="E333" s="146" t="str">
        <f>IF(PROVEEDORES!F334="","",PROVEEDORES!F334)</f>
        <v/>
      </c>
      <c r="F333" s="146" t="str">
        <f>IF(PROVEEDORES!D334="","",PROVEEDORES!D334)</f>
        <v/>
      </c>
      <c r="G333" s="159">
        <f>SUMIF('EG-AGO'!$F$18:$F$516,PROVEEDORES!$D334,'EG-AGO'!P$18:P$516)</f>
        <v>0</v>
      </c>
      <c r="H333" s="159">
        <f>SUMIF('EG-AGO'!$F$18:$F$516,PROVEEDORES!$D334,'EG-AGO'!Q$18:Q$516)</f>
        <v>0</v>
      </c>
      <c r="I333" s="159">
        <f>SUMIF('EG-AGO'!$F$18:$F$516,PROVEEDORES!$D334,'EG-AGO'!R$18:R$516)</f>
        <v>0</v>
      </c>
      <c r="J333" s="159">
        <f>SUMIF('EG-AGO'!$F$18:$F$516,PROVEEDORES!$D334,'EG-AGO'!S$18:S$516)</f>
        <v>0</v>
      </c>
      <c r="K333" s="159" t="str">
        <f t="shared" si="10"/>
        <v/>
      </c>
      <c r="L333" s="146" t="str">
        <f>IF(PROVEEDORES!G334="","",PROVEEDORES!G334)</f>
        <v/>
      </c>
    </row>
    <row r="334" spans="3:12" ht="17.45" customHeight="1" x14ac:dyDescent="0.2">
      <c r="C334" s="158">
        <f t="shared" si="11"/>
        <v>328</v>
      </c>
      <c r="D334" s="146" t="str">
        <f>IF(PROVEEDORES!E335="","",PROVEEDORES!E335)</f>
        <v/>
      </c>
      <c r="E334" s="146" t="str">
        <f>IF(PROVEEDORES!F335="","",PROVEEDORES!F335)</f>
        <v/>
      </c>
      <c r="F334" s="146" t="str">
        <f>IF(PROVEEDORES!D335="","",PROVEEDORES!D335)</f>
        <v/>
      </c>
      <c r="G334" s="159">
        <f>SUMIF('EG-AGO'!$F$18:$F$516,PROVEEDORES!$D335,'EG-AGO'!P$18:P$516)</f>
        <v>0</v>
      </c>
      <c r="H334" s="159">
        <f>SUMIF('EG-AGO'!$F$18:$F$516,PROVEEDORES!$D335,'EG-AGO'!Q$18:Q$516)</f>
        <v>0</v>
      </c>
      <c r="I334" s="159">
        <f>SUMIF('EG-AGO'!$F$18:$F$516,PROVEEDORES!$D335,'EG-AGO'!R$18:R$516)</f>
        <v>0</v>
      </c>
      <c r="J334" s="159">
        <f>SUMIF('EG-AGO'!$F$18:$F$516,PROVEEDORES!$D335,'EG-AGO'!S$18:S$516)</f>
        <v>0</v>
      </c>
      <c r="K334" s="159" t="str">
        <f t="shared" si="10"/>
        <v/>
      </c>
      <c r="L334" s="146" t="str">
        <f>IF(PROVEEDORES!G335="","",PROVEEDORES!G335)</f>
        <v/>
      </c>
    </row>
    <row r="335" spans="3:12" ht="17.45" customHeight="1" x14ac:dyDescent="0.2">
      <c r="C335" s="158">
        <f t="shared" si="11"/>
        <v>329</v>
      </c>
      <c r="D335" s="146" t="str">
        <f>IF(PROVEEDORES!E336="","",PROVEEDORES!E336)</f>
        <v/>
      </c>
      <c r="E335" s="146" t="str">
        <f>IF(PROVEEDORES!F336="","",PROVEEDORES!F336)</f>
        <v/>
      </c>
      <c r="F335" s="146" t="str">
        <f>IF(PROVEEDORES!D336="","",PROVEEDORES!D336)</f>
        <v/>
      </c>
      <c r="G335" s="159">
        <f>SUMIF('EG-AGO'!$F$18:$F$516,PROVEEDORES!$D336,'EG-AGO'!P$18:P$516)</f>
        <v>0</v>
      </c>
      <c r="H335" s="159">
        <f>SUMIF('EG-AGO'!$F$18:$F$516,PROVEEDORES!$D336,'EG-AGO'!Q$18:Q$516)</f>
        <v>0</v>
      </c>
      <c r="I335" s="159">
        <f>SUMIF('EG-AGO'!$F$18:$F$516,PROVEEDORES!$D336,'EG-AGO'!R$18:R$516)</f>
        <v>0</v>
      </c>
      <c r="J335" s="159">
        <f>SUMIF('EG-AGO'!$F$18:$F$516,PROVEEDORES!$D336,'EG-AGO'!S$18:S$516)</f>
        <v>0</v>
      </c>
      <c r="K335" s="159" t="str">
        <f t="shared" si="10"/>
        <v/>
      </c>
      <c r="L335" s="146" t="str">
        <f>IF(PROVEEDORES!G336="","",PROVEEDORES!G336)</f>
        <v/>
      </c>
    </row>
    <row r="336" spans="3:12" ht="17.45" customHeight="1" x14ac:dyDescent="0.2">
      <c r="C336" s="158">
        <f t="shared" si="11"/>
        <v>330</v>
      </c>
      <c r="D336" s="146" t="str">
        <f>IF(PROVEEDORES!E337="","",PROVEEDORES!E337)</f>
        <v/>
      </c>
      <c r="E336" s="146" t="str">
        <f>IF(PROVEEDORES!F337="","",PROVEEDORES!F337)</f>
        <v/>
      </c>
      <c r="F336" s="146" t="str">
        <f>IF(PROVEEDORES!D337="","",PROVEEDORES!D337)</f>
        <v/>
      </c>
      <c r="G336" s="159">
        <f>SUMIF('EG-AGO'!$F$18:$F$516,PROVEEDORES!$D337,'EG-AGO'!P$18:P$516)</f>
        <v>0</v>
      </c>
      <c r="H336" s="159">
        <f>SUMIF('EG-AGO'!$F$18:$F$516,PROVEEDORES!$D337,'EG-AGO'!Q$18:Q$516)</f>
        <v>0</v>
      </c>
      <c r="I336" s="159">
        <f>SUMIF('EG-AGO'!$F$18:$F$516,PROVEEDORES!$D337,'EG-AGO'!R$18:R$516)</f>
        <v>0</v>
      </c>
      <c r="J336" s="159">
        <f>SUMIF('EG-AGO'!$F$18:$F$516,PROVEEDORES!$D337,'EG-AGO'!S$18:S$516)</f>
        <v>0</v>
      </c>
      <c r="K336" s="159" t="str">
        <f t="shared" si="10"/>
        <v/>
      </c>
      <c r="L336" s="146" t="str">
        <f>IF(PROVEEDORES!G337="","",PROVEEDORES!G337)</f>
        <v/>
      </c>
    </row>
    <row r="337" spans="3:12" ht="17.45" customHeight="1" x14ac:dyDescent="0.2">
      <c r="C337" s="158">
        <f t="shared" si="11"/>
        <v>331</v>
      </c>
      <c r="D337" s="146" t="str">
        <f>IF(PROVEEDORES!E338="","",PROVEEDORES!E338)</f>
        <v/>
      </c>
      <c r="E337" s="146" t="str">
        <f>IF(PROVEEDORES!F338="","",PROVEEDORES!F338)</f>
        <v/>
      </c>
      <c r="F337" s="146" t="str">
        <f>IF(PROVEEDORES!D338="","",PROVEEDORES!D338)</f>
        <v/>
      </c>
      <c r="G337" s="159">
        <f>SUMIF('EG-AGO'!$F$18:$F$516,PROVEEDORES!$D338,'EG-AGO'!P$18:P$516)</f>
        <v>0</v>
      </c>
      <c r="H337" s="159">
        <f>SUMIF('EG-AGO'!$F$18:$F$516,PROVEEDORES!$D338,'EG-AGO'!Q$18:Q$516)</f>
        <v>0</v>
      </c>
      <c r="I337" s="159">
        <f>SUMIF('EG-AGO'!$F$18:$F$516,PROVEEDORES!$D338,'EG-AGO'!R$18:R$516)</f>
        <v>0</v>
      </c>
      <c r="J337" s="159">
        <f>SUMIF('EG-AGO'!$F$18:$F$516,PROVEEDORES!$D338,'EG-AGO'!S$18:S$516)</f>
        <v>0</v>
      </c>
      <c r="K337" s="159" t="str">
        <f t="shared" si="10"/>
        <v/>
      </c>
      <c r="L337" s="146" t="str">
        <f>IF(PROVEEDORES!G338="","",PROVEEDORES!G338)</f>
        <v/>
      </c>
    </row>
    <row r="338" spans="3:12" ht="17.45" customHeight="1" x14ac:dyDescent="0.2">
      <c r="C338" s="158">
        <f t="shared" si="11"/>
        <v>332</v>
      </c>
      <c r="D338" s="146" t="str">
        <f>IF(PROVEEDORES!E339="","",PROVEEDORES!E339)</f>
        <v/>
      </c>
      <c r="E338" s="146" t="str">
        <f>IF(PROVEEDORES!F339="","",PROVEEDORES!F339)</f>
        <v/>
      </c>
      <c r="F338" s="146" t="str">
        <f>IF(PROVEEDORES!D339="","",PROVEEDORES!D339)</f>
        <v/>
      </c>
      <c r="G338" s="159">
        <f>SUMIF('EG-AGO'!$F$18:$F$516,PROVEEDORES!$D339,'EG-AGO'!P$18:P$516)</f>
        <v>0</v>
      </c>
      <c r="H338" s="159">
        <f>SUMIF('EG-AGO'!$F$18:$F$516,PROVEEDORES!$D339,'EG-AGO'!Q$18:Q$516)</f>
        <v>0</v>
      </c>
      <c r="I338" s="159">
        <f>SUMIF('EG-AGO'!$F$18:$F$516,PROVEEDORES!$D339,'EG-AGO'!R$18:R$516)</f>
        <v>0</v>
      </c>
      <c r="J338" s="159">
        <f>SUMIF('EG-AGO'!$F$18:$F$516,PROVEEDORES!$D339,'EG-AGO'!S$18:S$516)</f>
        <v>0</v>
      </c>
      <c r="K338" s="159" t="str">
        <f t="shared" si="10"/>
        <v/>
      </c>
      <c r="L338" s="146" t="str">
        <f>IF(PROVEEDORES!G339="","",PROVEEDORES!G339)</f>
        <v/>
      </c>
    </row>
    <row r="339" spans="3:12" ht="17.45" customHeight="1" x14ac:dyDescent="0.2">
      <c r="C339" s="158">
        <f t="shared" si="11"/>
        <v>333</v>
      </c>
      <c r="D339" s="146" t="str">
        <f>IF(PROVEEDORES!E340="","",PROVEEDORES!E340)</f>
        <v/>
      </c>
      <c r="E339" s="146" t="str">
        <f>IF(PROVEEDORES!F340="","",PROVEEDORES!F340)</f>
        <v/>
      </c>
      <c r="F339" s="146" t="str">
        <f>IF(PROVEEDORES!D340="","",PROVEEDORES!D340)</f>
        <v/>
      </c>
      <c r="G339" s="159">
        <f>SUMIF('EG-AGO'!$F$18:$F$516,PROVEEDORES!$D340,'EG-AGO'!P$18:P$516)</f>
        <v>0</v>
      </c>
      <c r="H339" s="159">
        <f>SUMIF('EG-AGO'!$F$18:$F$516,PROVEEDORES!$D340,'EG-AGO'!Q$18:Q$516)</f>
        <v>0</v>
      </c>
      <c r="I339" s="159">
        <f>SUMIF('EG-AGO'!$F$18:$F$516,PROVEEDORES!$D340,'EG-AGO'!R$18:R$516)</f>
        <v>0</v>
      </c>
      <c r="J339" s="159">
        <f>SUMIF('EG-AGO'!$F$18:$F$516,PROVEEDORES!$D340,'EG-AGO'!S$18:S$516)</f>
        <v>0</v>
      </c>
      <c r="K339" s="159" t="str">
        <f t="shared" si="10"/>
        <v/>
      </c>
      <c r="L339" s="146" t="str">
        <f>IF(PROVEEDORES!G340="","",PROVEEDORES!G340)</f>
        <v/>
      </c>
    </row>
    <row r="340" spans="3:12" ht="17.45" customHeight="1" x14ac:dyDescent="0.2">
      <c r="C340" s="158">
        <f t="shared" si="11"/>
        <v>334</v>
      </c>
      <c r="D340" s="146" t="str">
        <f>IF(PROVEEDORES!E341="","",PROVEEDORES!E341)</f>
        <v/>
      </c>
      <c r="E340" s="146" t="str">
        <f>IF(PROVEEDORES!F341="","",PROVEEDORES!F341)</f>
        <v/>
      </c>
      <c r="F340" s="146" t="str">
        <f>IF(PROVEEDORES!D341="","",PROVEEDORES!D341)</f>
        <v/>
      </c>
      <c r="G340" s="159">
        <f>SUMIF('EG-AGO'!$F$18:$F$516,PROVEEDORES!$D341,'EG-AGO'!P$18:P$516)</f>
        <v>0</v>
      </c>
      <c r="H340" s="159">
        <f>SUMIF('EG-AGO'!$F$18:$F$516,PROVEEDORES!$D341,'EG-AGO'!Q$18:Q$516)</f>
        <v>0</v>
      </c>
      <c r="I340" s="159">
        <f>SUMIF('EG-AGO'!$F$18:$F$516,PROVEEDORES!$D341,'EG-AGO'!R$18:R$516)</f>
        <v>0</v>
      </c>
      <c r="J340" s="159">
        <f>SUMIF('EG-AGO'!$F$18:$F$516,PROVEEDORES!$D341,'EG-AGO'!S$18:S$516)</f>
        <v>0</v>
      </c>
      <c r="K340" s="159" t="str">
        <f t="shared" si="10"/>
        <v/>
      </c>
      <c r="L340" s="146" t="str">
        <f>IF(PROVEEDORES!G341="","",PROVEEDORES!G341)</f>
        <v/>
      </c>
    </row>
    <row r="341" spans="3:12" ht="17.45" customHeight="1" x14ac:dyDescent="0.2">
      <c r="C341" s="158">
        <f t="shared" si="11"/>
        <v>335</v>
      </c>
      <c r="D341" s="146" t="str">
        <f>IF(PROVEEDORES!E342="","",PROVEEDORES!E342)</f>
        <v/>
      </c>
      <c r="E341" s="146" t="str">
        <f>IF(PROVEEDORES!F342="","",PROVEEDORES!F342)</f>
        <v/>
      </c>
      <c r="F341" s="146" t="str">
        <f>IF(PROVEEDORES!D342="","",PROVEEDORES!D342)</f>
        <v/>
      </c>
      <c r="G341" s="159">
        <f>SUMIF('EG-AGO'!$F$18:$F$516,PROVEEDORES!$D342,'EG-AGO'!P$18:P$516)</f>
        <v>0</v>
      </c>
      <c r="H341" s="159">
        <f>SUMIF('EG-AGO'!$F$18:$F$516,PROVEEDORES!$D342,'EG-AGO'!Q$18:Q$516)</f>
        <v>0</v>
      </c>
      <c r="I341" s="159">
        <f>SUMIF('EG-AGO'!$F$18:$F$516,PROVEEDORES!$D342,'EG-AGO'!R$18:R$516)</f>
        <v>0</v>
      </c>
      <c r="J341" s="159">
        <f>SUMIF('EG-AGO'!$F$18:$F$516,PROVEEDORES!$D342,'EG-AGO'!S$18:S$516)</f>
        <v>0</v>
      </c>
      <c r="K341" s="159" t="str">
        <f t="shared" si="10"/>
        <v/>
      </c>
      <c r="L341" s="146" t="str">
        <f>IF(PROVEEDORES!G342="","",PROVEEDORES!G342)</f>
        <v/>
      </c>
    </row>
    <row r="342" spans="3:12" ht="17.45" customHeight="1" x14ac:dyDescent="0.2">
      <c r="C342" s="158">
        <f t="shared" si="11"/>
        <v>336</v>
      </c>
      <c r="D342" s="146" t="str">
        <f>IF(PROVEEDORES!E343="","",PROVEEDORES!E343)</f>
        <v/>
      </c>
      <c r="E342" s="146" t="str">
        <f>IF(PROVEEDORES!F343="","",PROVEEDORES!F343)</f>
        <v/>
      </c>
      <c r="F342" s="146" t="str">
        <f>IF(PROVEEDORES!D343="","",PROVEEDORES!D343)</f>
        <v/>
      </c>
      <c r="G342" s="159">
        <f>SUMIF('EG-AGO'!$F$18:$F$516,PROVEEDORES!$D343,'EG-AGO'!P$18:P$516)</f>
        <v>0</v>
      </c>
      <c r="H342" s="159">
        <f>SUMIF('EG-AGO'!$F$18:$F$516,PROVEEDORES!$D343,'EG-AGO'!Q$18:Q$516)</f>
        <v>0</v>
      </c>
      <c r="I342" s="159">
        <f>SUMIF('EG-AGO'!$F$18:$F$516,PROVEEDORES!$D343,'EG-AGO'!R$18:R$516)</f>
        <v>0</v>
      </c>
      <c r="J342" s="159">
        <f>SUMIF('EG-AGO'!$F$18:$F$516,PROVEEDORES!$D343,'EG-AGO'!S$18:S$516)</f>
        <v>0</v>
      </c>
      <c r="K342" s="159" t="str">
        <f t="shared" si="10"/>
        <v/>
      </c>
      <c r="L342" s="146" t="str">
        <f>IF(PROVEEDORES!G343="","",PROVEEDORES!G343)</f>
        <v/>
      </c>
    </row>
    <row r="343" spans="3:12" ht="17.45" customHeight="1" x14ac:dyDescent="0.2">
      <c r="C343" s="158">
        <f t="shared" si="11"/>
        <v>337</v>
      </c>
      <c r="D343" s="146" t="str">
        <f>IF(PROVEEDORES!E344="","",PROVEEDORES!E344)</f>
        <v/>
      </c>
      <c r="E343" s="146" t="str">
        <f>IF(PROVEEDORES!F344="","",PROVEEDORES!F344)</f>
        <v/>
      </c>
      <c r="F343" s="146" t="str">
        <f>IF(PROVEEDORES!D344="","",PROVEEDORES!D344)</f>
        <v/>
      </c>
      <c r="G343" s="159">
        <f>SUMIF('EG-AGO'!$F$18:$F$516,PROVEEDORES!$D344,'EG-AGO'!P$18:P$516)</f>
        <v>0</v>
      </c>
      <c r="H343" s="159">
        <f>SUMIF('EG-AGO'!$F$18:$F$516,PROVEEDORES!$D344,'EG-AGO'!Q$18:Q$516)</f>
        <v>0</v>
      </c>
      <c r="I343" s="159">
        <f>SUMIF('EG-AGO'!$F$18:$F$516,PROVEEDORES!$D344,'EG-AGO'!R$18:R$516)</f>
        <v>0</v>
      </c>
      <c r="J343" s="159">
        <f>SUMIF('EG-AGO'!$F$18:$F$516,PROVEEDORES!$D344,'EG-AGO'!S$18:S$516)</f>
        <v>0</v>
      </c>
      <c r="K343" s="159" t="str">
        <f t="shared" si="10"/>
        <v/>
      </c>
      <c r="L343" s="146" t="str">
        <f>IF(PROVEEDORES!G344="","",PROVEEDORES!G344)</f>
        <v/>
      </c>
    </row>
    <row r="344" spans="3:12" ht="17.45" customHeight="1" x14ac:dyDescent="0.2">
      <c r="C344" s="158">
        <f t="shared" si="11"/>
        <v>338</v>
      </c>
      <c r="D344" s="146" t="str">
        <f>IF(PROVEEDORES!E345="","",PROVEEDORES!E345)</f>
        <v/>
      </c>
      <c r="E344" s="146" t="str">
        <f>IF(PROVEEDORES!F345="","",PROVEEDORES!F345)</f>
        <v/>
      </c>
      <c r="F344" s="146" t="str">
        <f>IF(PROVEEDORES!D345="","",PROVEEDORES!D345)</f>
        <v/>
      </c>
      <c r="G344" s="159">
        <f>SUMIF('EG-AGO'!$F$18:$F$516,PROVEEDORES!$D345,'EG-AGO'!P$18:P$516)</f>
        <v>0</v>
      </c>
      <c r="H344" s="159">
        <f>SUMIF('EG-AGO'!$F$18:$F$516,PROVEEDORES!$D345,'EG-AGO'!Q$18:Q$516)</f>
        <v>0</v>
      </c>
      <c r="I344" s="159">
        <f>SUMIF('EG-AGO'!$F$18:$F$516,PROVEEDORES!$D345,'EG-AGO'!R$18:R$516)</f>
        <v>0</v>
      </c>
      <c r="J344" s="159">
        <f>SUMIF('EG-AGO'!$F$18:$F$516,PROVEEDORES!$D345,'EG-AGO'!S$18:S$516)</f>
        <v>0</v>
      </c>
      <c r="K344" s="159" t="str">
        <f t="shared" si="10"/>
        <v/>
      </c>
      <c r="L344" s="146" t="str">
        <f>IF(PROVEEDORES!G345="","",PROVEEDORES!G345)</f>
        <v/>
      </c>
    </row>
    <row r="345" spans="3:12" ht="17.45" customHeight="1" x14ac:dyDescent="0.2">
      <c r="C345" s="158">
        <f t="shared" si="11"/>
        <v>339</v>
      </c>
      <c r="D345" s="146" t="str">
        <f>IF(PROVEEDORES!E346="","",PROVEEDORES!E346)</f>
        <v/>
      </c>
      <c r="E345" s="146" t="str">
        <f>IF(PROVEEDORES!F346="","",PROVEEDORES!F346)</f>
        <v/>
      </c>
      <c r="F345" s="146" t="str">
        <f>IF(PROVEEDORES!D346="","",PROVEEDORES!D346)</f>
        <v/>
      </c>
      <c r="G345" s="159">
        <f>SUMIF('EG-AGO'!$F$18:$F$516,PROVEEDORES!$D346,'EG-AGO'!P$18:P$516)</f>
        <v>0</v>
      </c>
      <c r="H345" s="159">
        <f>SUMIF('EG-AGO'!$F$18:$F$516,PROVEEDORES!$D346,'EG-AGO'!Q$18:Q$516)</f>
        <v>0</v>
      </c>
      <c r="I345" s="159">
        <f>SUMIF('EG-AGO'!$F$18:$F$516,PROVEEDORES!$D346,'EG-AGO'!R$18:R$516)</f>
        <v>0</v>
      </c>
      <c r="J345" s="159">
        <f>SUMIF('EG-AGO'!$F$18:$F$516,PROVEEDORES!$D346,'EG-AGO'!S$18:S$516)</f>
        <v>0</v>
      </c>
      <c r="K345" s="159" t="str">
        <f t="shared" si="10"/>
        <v/>
      </c>
      <c r="L345" s="146" t="str">
        <f>IF(PROVEEDORES!G346="","",PROVEEDORES!G346)</f>
        <v/>
      </c>
    </row>
    <row r="346" spans="3:12" ht="17.45" customHeight="1" x14ac:dyDescent="0.2">
      <c r="C346" s="158">
        <f t="shared" si="11"/>
        <v>340</v>
      </c>
      <c r="D346" s="146" t="str">
        <f>IF(PROVEEDORES!E347="","",PROVEEDORES!E347)</f>
        <v/>
      </c>
      <c r="E346" s="146" t="str">
        <f>IF(PROVEEDORES!F347="","",PROVEEDORES!F347)</f>
        <v/>
      </c>
      <c r="F346" s="146" t="str">
        <f>IF(PROVEEDORES!D347="","",PROVEEDORES!D347)</f>
        <v/>
      </c>
      <c r="G346" s="159">
        <f>SUMIF('EG-AGO'!$F$18:$F$516,PROVEEDORES!$D347,'EG-AGO'!P$18:P$516)</f>
        <v>0</v>
      </c>
      <c r="H346" s="159">
        <f>SUMIF('EG-AGO'!$F$18:$F$516,PROVEEDORES!$D347,'EG-AGO'!Q$18:Q$516)</f>
        <v>0</v>
      </c>
      <c r="I346" s="159">
        <f>SUMIF('EG-AGO'!$F$18:$F$516,PROVEEDORES!$D347,'EG-AGO'!R$18:R$516)</f>
        <v>0</v>
      </c>
      <c r="J346" s="159">
        <f>SUMIF('EG-AGO'!$F$18:$F$516,PROVEEDORES!$D347,'EG-AGO'!S$18:S$516)</f>
        <v>0</v>
      </c>
      <c r="K346" s="159" t="str">
        <f t="shared" si="10"/>
        <v/>
      </c>
      <c r="L346" s="146" t="str">
        <f>IF(PROVEEDORES!G347="","",PROVEEDORES!G347)</f>
        <v/>
      </c>
    </row>
    <row r="347" spans="3:12" ht="17.45" customHeight="1" x14ac:dyDescent="0.2">
      <c r="C347" s="158">
        <f t="shared" si="11"/>
        <v>341</v>
      </c>
      <c r="D347" s="146" t="str">
        <f>IF(PROVEEDORES!E348="","",PROVEEDORES!E348)</f>
        <v/>
      </c>
      <c r="E347" s="146" t="str">
        <f>IF(PROVEEDORES!F348="","",PROVEEDORES!F348)</f>
        <v/>
      </c>
      <c r="F347" s="146" t="str">
        <f>IF(PROVEEDORES!D348="","",PROVEEDORES!D348)</f>
        <v/>
      </c>
      <c r="G347" s="159">
        <f>SUMIF('EG-AGO'!$F$18:$F$516,PROVEEDORES!$D348,'EG-AGO'!P$18:P$516)</f>
        <v>0</v>
      </c>
      <c r="H347" s="159">
        <f>SUMIF('EG-AGO'!$F$18:$F$516,PROVEEDORES!$D348,'EG-AGO'!Q$18:Q$516)</f>
        <v>0</v>
      </c>
      <c r="I347" s="159">
        <f>SUMIF('EG-AGO'!$F$18:$F$516,PROVEEDORES!$D348,'EG-AGO'!R$18:R$516)</f>
        <v>0</v>
      </c>
      <c r="J347" s="159">
        <f>SUMIF('EG-AGO'!$F$18:$F$516,PROVEEDORES!$D348,'EG-AGO'!S$18:S$516)</f>
        <v>0</v>
      </c>
      <c r="K347" s="159" t="str">
        <f t="shared" si="10"/>
        <v/>
      </c>
      <c r="L347" s="146" t="str">
        <f>IF(PROVEEDORES!G348="","",PROVEEDORES!G348)</f>
        <v/>
      </c>
    </row>
    <row r="348" spans="3:12" ht="17.45" customHeight="1" x14ac:dyDescent="0.2">
      <c r="C348" s="158">
        <f t="shared" si="11"/>
        <v>342</v>
      </c>
      <c r="D348" s="146" t="str">
        <f>IF(PROVEEDORES!E349="","",PROVEEDORES!E349)</f>
        <v/>
      </c>
      <c r="E348" s="146" t="str">
        <f>IF(PROVEEDORES!F349="","",PROVEEDORES!F349)</f>
        <v/>
      </c>
      <c r="F348" s="146" t="str">
        <f>IF(PROVEEDORES!D349="","",PROVEEDORES!D349)</f>
        <v/>
      </c>
      <c r="G348" s="159">
        <f>SUMIF('EG-AGO'!$F$18:$F$516,PROVEEDORES!$D349,'EG-AGO'!P$18:P$516)</f>
        <v>0</v>
      </c>
      <c r="H348" s="159">
        <f>SUMIF('EG-AGO'!$F$18:$F$516,PROVEEDORES!$D349,'EG-AGO'!Q$18:Q$516)</f>
        <v>0</v>
      </c>
      <c r="I348" s="159">
        <f>SUMIF('EG-AGO'!$F$18:$F$516,PROVEEDORES!$D349,'EG-AGO'!R$18:R$516)</f>
        <v>0</v>
      </c>
      <c r="J348" s="159">
        <f>SUMIF('EG-AGO'!$F$18:$F$516,PROVEEDORES!$D349,'EG-AGO'!S$18:S$516)</f>
        <v>0</v>
      </c>
      <c r="K348" s="159" t="str">
        <f t="shared" si="10"/>
        <v/>
      </c>
      <c r="L348" s="146" t="str">
        <f>IF(PROVEEDORES!G349="","",PROVEEDORES!G349)</f>
        <v/>
      </c>
    </row>
    <row r="349" spans="3:12" ht="17.45" customHeight="1" x14ac:dyDescent="0.2">
      <c r="C349" s="158">
        <f t="shared" si="11"/>
        <v>343</v>
      </c>
      <c r="D349" s="146" t="str">
        <f>IF(PROVEEDORES!E350="","",PROVEEDORES!E350)</f>
        <v/>
      </c>
      <c r="E349" s="146" t="str">
        <f>IF(PROVEEDORES!F350="","",PROVEEDORES!F350)</f>
        <v/>
      </c>
      <c r="F349" s="146" t="str">
        <f>IF(PROVEEDORES!D350="","",PROVEEDORES!D350)</f>
        <v/>
      </c>
      <c r="G349" s="159">
        <f>SUMIF('EG-AGO'!$F$18:$F$516,PROVEEDORES!$D350,'EG-AGO'!P$18:P$516)</f>
        <v>0</v>
      </c>
      <c r="H349" s="159">
        <f>SUMIF('EG-AGO'!$F$18:$F$516,PROVEEDORES!$D350,'EG-AGO'!Q$18:Q$516)</f>
        <v>0</v>
      </c>
      <c r="I349" s="159">
        <f>SUMIF('EG-AGO'!$F$18:$F$516,PROVEEDORES!$D350,'EG-AGO'!R$18:R$516)</f>
        <v>0</v>
      </c>
      <c r="J349" s="159">
        <f>SUMIF('EG-AGO'!$F$18:$F$516,PROVEEDORES!$D350,'EG-AGO'!S$18:S$516)</f>
        <v>0</v>
      </c>
      <c r="K349" s="159" t="str">
        <f t="shared" si="10"/>
        <v/>
      </c>
      <c r="L349" s="146" t="str">
        <f>IF(PROVEEDORES!G350="","",PROVEEDORES!G350)</f>
        <v/>
      </c>
    </row>
    <row r="350" spans="3:12" ht="17.45" customHeight="1" x14ac:dyDescent="0.2">
      <c r="C350" s="158">
        <f t="shared" si="11"/>
        <v>344</v>
      </c>
      <c r="D350" s="146" t="str">
        <f>IF(PROVEEDORES!E351="","",PROVEEDORES!E351)</f>
        <v/>
      </c>
      <c r="E350" s="146" t="str">
        <f>IF(PROVEEDORES!F351="","",PROVEEDORES!F351)</f>
        <v/>
      </c>
      <c r="F350" s="146" t="str">
        <f>IF(PROVEEDORES!D351="","",PROVEEDORES!D351)</f>
        <v/>
      </c>
      <c r="G350" s="159">
        <f>SUMIF('EG-AGO'!$F$18:$F$516,PROVEEDORES!$D351,'EG-AGO'!P$18:P$516)</f>
        <v>0</v>
      </c>
      <c r="H350" s="159">
        <f>SUMIF('EG-AGO'!$F$18:$F$516,PROVEEDORES!$D351,'EG-AGO'!Q$18:Q$516)</f>
        <v>0</v>
      </c>
      <c r="I350" s="159">
        <f>SUMIF('EG-AGO'!$F$18:$F$516,PROVEEDORES!$D351,'EG-AGO'!R$18:R$516)</f>
        <v>0</v>
      </c>
      <c r="J350" s="159">
        <f>SUMIF('EG-AGO'!$F$18:$F$516,PROVEEDORES!$D351,'EG-AGO'!S$18:S$516)</f>
        <v>0</v>
      </c>
      <c r="K350" s="159" t="str">
        <f t="shared" si="10"/>
        <v/>
      </c>
      <c r="L350" s="146" t="str">
        <f>IF(PROVEEDORES!G351="","",PROVEEDORES!G351)</f>
        <v/>
      </c>
    </row>
    <row r="351" spans="3:12" ht="17.45" customHeight="1" x14ac:dyDescent="0.2">
      <c r="C351" s="158">
        <f t="shared" si="11"/>
        <v>345</v>
      </c>
      <c r="D351" s="146" t="str">
        <f>IF(PROVEEDORES!E352="","",PROVEEDORES!E352)</f>
        <v/>
      </c>
      <c r="E351" s="146" t="str">
        <f>IF(PROVEEDORES!F352="","",PROVEEDORES!F352)</f>
        <v/>
      </c>
      <c r="F351" s="146" t="str">
        <f>IF(PROVEEDORES!D352="","",PROVEEDORES!D352)</f>
        <v/>
      </c>
      <c r="G351" s="159">
        <f>SUMIF('EG-AGO'!$F$18:$F$516,PROVEEDORES!$D352,'EG-AGO'!P$18:P$516)</f>
        <v>0</v>
      </c>
      <c r="H351" s="159">
        <f>SUMIF('EG-AGO'!$F$18:$F$516,PROVEEDORES!$D352,'EG-AGO'!Q$18:Q$516)</f>
        <v>0</v>
      </c>
      <c r="I351" s="159">
        <f>SUMIF('EG-AGO'!$F$18:$F$516,PROVEEDORES!$D352,'EG-AGO'!R$18:R$516)</f>
        <v>0</v>
      </c>
      <c r="J351" s="159">
        <f>SUMIF('EG-AGO'!$F$18:$F$516,PROVEEDORES!$D352,'EG-AGO'!S$18:S$516)</f>
        <v>0</v>
      </c>
      <c r="K351" s="159" t="str">
        <f t="shared" si="10"/>
        <v/>
      </c>
      <c r="L351" s="146" t="str">
        <f>IF(PROVEEDORES!G352="","",PROVEEDORES!G352)</f>
        <v/>
      </c>
    </row>
    <row r="352" spans="3:12" ht="17.45" customHeight="1" x14ac:dyDescent="0.2">
      <c r="C352" s="158">
        <f t="shared" si="11"/>
        <v>346</v>
      </c>
      <c r="D352" s="146" t="str">
        <f>IF(PROVEEDORES!E353="","",PROVEEDORES!E353)</f>
        <v/>
      </c>
      <c r="E352" s="146" t="str">
        <f>IF(PROVEEDORES!F353="","",PROVEEDORES!F353)</f>
        <v/>
      </c>
      <c r="F352" s="146" t="str">
        <f>IF(PROVEEDORES!D353="","",PROVEEDORES!D353)</f>
        <v/>
      </c>
      <c r="G352" s="159">
        <f>SUMIF('EG-AGO'!$F$18:$F$516,PROVEEDORES!$D353,'EG-AGO'!P$18:P$516)</f>
        <v>0</v>
      </c>
      <c r="H352" s="159">
        <f>SUMIF('EG-AGO'!$F$18:$F$516,PROVEEDORES!$D353,'EG-AGO'!Q$18:Q$516)</f>
        <v>0</v>
      </c>
      <c r="I352" s="159">
        <f>SUMIF('EG-AGO'!$F$18:$F$516,PROVEEDORES!$D353,'EG-AGO'!R$18:R$516)</f>
        <v>0</v>
      </c>
      <c r="J352" s="159">
        <f>SUMIF('EG-AGO'!$F$18:$F$516,PROVEEDORES!$D353,'EG-AGO'!S$18:S$516)</f>
        <v>0</v>
      </c>
      <c r="K352" s="159" t="str">
        <f t="shared" si="10"/>
        <v/>
      </c>
      <c r="L352" s="146" t="str">
        <f>IF(PROVEEDORES!G353="","",PROVEEDORES!G353)</f>
        <v/>
      </c>
    </row>
    <row r="353" spans="3:12" ht="17.45" customHeight="1" x14ac:dyDescent="0.2">
      <c r="C353" s="158">
        <f t="shared" si="11"/>
        <v>347</v>
      </c>
      <c r="D353" s="146" t="str">
        <f>IF(PROVEEDORES!E354="","",PROVEEDORES!E354)</f>
        <v/>
      </c>
      <c r="E353" s="146" t="str">
        <f>IF(PROVEEDORES!F354="","",PROVEEDORES!F354)</f>
        <v/>
      </c>
      <c r="F353" s="146" t="str">
        <f>IF(PROVEEDORES!D354="","",PROVEEDORES!D354)</f>
        <v/>
      </c>
      <c r="G353" s="159">
        <f>SUMIF('EG-AGO'!$F$18:$F$516,PROVEEDORES!$D354,'EG-AGO'!P$18:P$516)</f>
        <v>0</v>
      </c>
      <c r="H353" s="159">
        <f>SUMIF('EG-AGO'!$F$18:$F$516,PROVEEDORES!$D354,'EG-AGO'!Q$18:Q$516)</f>
        <v>0</v>
      </c>
      <c r="I353" s="159">
        <f>SUMIF('EG-AGO'!$F$18:$F$516,PROVEEDORES!$D354,'EG-AGO'!R$18:R$516)</f>
        <v>0</v>
      </c>
      <c r="J353" s="159">
        <f>SUMIF('EG-AGO'!$F$18:$F$516,PROVEEDORES!$D354,'EG-AGO'!S$18:S$516)</f>
        <v>0</v>
      </c>
      <c r="K353" s="159" t="str">
        <f t="shared" si="10"/>
        <v/>
      </c>
      <c r="L353" s="146" t="str">
        <f>IF(PROVEEDORES!G354="","",PROVEEDORES!G354)</f>
        <v/>
      </c>
    </row>
    <row r="354" spans="3:12" ht="17.45" customHeight="1" x14ac:dyDescent="0.2">
      <c r="C354" s="158">
        <f t="shared" si="11"/>
        <v>348</v>
      </c>
      <c r="D354" s="146" t="str">
        <f>IF(PROVEEDORES!E355="","",PROVEEDORES!E355)</f>
        <v/>
      </c>
      <c r="E354" s="146" t="str">
        <f>IF(PROVEEDORES!F355="","",PROVEEDORES!F355)</f>
        <v/>
      </c>
      <c r="F354" s="146" t="str">
        <f>IF(PROVEEDORES!D355="","",PROVEEDORES!D355)</f>
        <v/>
      </c>
      <c r="G354" s="159">
        <f>SUMIF('EG-AGO'!$F$18:$F$516,PROVEEDORES!$D355,'EG-AGO'!P$18:P$516)</f>
        <v>0</v>
      </c>
      <c r="H354" s="159">
        <f>SUMIF('EG-AGO'!$F$18:$F$516,PROVEEDORES!$D355,'EG-AGO'!Q$18:Q$516)</f>
        <v>0</v>
      </c>
      <c r="I354" s="159">
        <f>SUMIF('EG-AGO'!$F$18:$F$516,PROVEEDORES!$D355,'EG-AGO'!R$18:R$516)</f>
        <v>0</v>
      </c>
      <c r="J354" s="159">
        <f>SUMIF('EG-AGO'!$F$18:$F$516,PROVEEDORES!$D355,'EG-AGO'!S$18:S$516)</f>
        <v>0</v>
      </c>
      <c r="K354" s="159" t="str">
        <f t="shared" si="10"/>
        <v/>
      </c>
      <c r="L354" s="146" t="str">
        <f>IF(PROVEEDORES!G355="","",PROVEEDORES!G355)</f>
        <v/>
      </c>
    </row>
    <row r="355" spans="3:12" ht="17.45" customHeight="1" x14ac:dyDescent="0.2">
      <c r="C355" s="158">
        <f t="shared" si="11"/>
        <v>349</v>
      </c>
      <c r="D355" s="146" t="str">
        <f>IF(PROVEEDORES!E356="","",PROVEEDORES!E356)</f>
        <v/>
      </c>
      <c r="E355" s="146" t="str">
        <f>IF(PROVEEDORES!F356="","",PROVEEDORES!F356)</f>
        <v/>
      </c>
      <c r="F355" s="146" t="str">
        <f>IF(PROVEEDORES!D356="","",PROVEEDORES!D356)</f>
        <v/>
      </c>
      <c r="G355" s="159">
        <f>SUMIF('EG-AGO'!$F$18:$F$516,PROVEEDORES!$D356,'EG-AGO'!P$18:P$516)</f>
        <v>0</v>
      </c>
      <c r="H355" s="159">
        <f>SUMIF('EG-AGO'!$F$18:$F$516,PROVEEDORES!$D356,'EG-AGO'!Q$18:Q$516)</f>
        <v>0</v>
      </c>
      <c r="I355" s="159">
        <f>SUMIF('EG-AGO'!$F$18:$F$516,PROVEEDORES!$D356,'EG-AGO'!R$18:R$516)</f>
        <v>0</v>
      </c>
      <c r="J355" s="159">
        <f>SUMIF('EG-AGO'!$F$18:$F$516,PROVEEDORES!$D356,'EG-AGO'!S$18:S$516)</f>
        <v>0</v>
      </c>
      <c r="K355" s="159" t="str">
        <f t="shared" si="10"/>
        <v/>
      </c>
      <c r="L355" s="146" t="str">
        <f>IF(PROVEEDORES!G356="","",PROVEEDORES!G356)</f>
        <v/>
      </c>
    </row>
    <row r="356" spans="3:12" ht="17.45" customHeight="1" x14ac:dyDescent="0.2">
      <c r="C356" s="158">
        <f t="shared" si="11"/>
        <v>350</v>
      </c>
      <c r="D356" s="146" t="str">
        <f>IF(PROVEEDORES!E357="","",PROVEEDORES!E357)</f>
        <v/>
      </c>
      <c r="E356" s="146" t="str">
        <f>IF(PROVEEDORES!F357="","",PROVEEDORES!F357)</f>
        <v/>
      </c>
      <c r="F356" s="146" t="str">
        <f>IF(PROVEEDORES!D357="","",PROVEEDORES!D357)</f>
        <v/>
      </c>
      <c r="G356" s="159">
        <f>SUMIF('EG-AGO'!$F$18:$F$516,PROVEEDORES!$D357,'EG-AGO'!P$18:P$516)</f>
        <v>0</v>
      </c>
      <c r="H356" s="159">
        <f>SUMIF('EG-AGO'!$F$18:$F$516,PROVEEDORES!$D357,'EG-AGO'!Q$18:Q$516)</f>
        <v>0</v>
      </c>
      <c r="I356" s="159">
        <f>SUMIF('EG-AGO'!$F$18:$F$516,PROVEEDORES!$D357,'EG-AGO'!R$18:R$516)</f>
        <v>0</v>
      </c>
      <c r="J356" s="159">
        <f>SUMIF('EG-AGO'!$F$18:$F$516,PROVEEDORES!$D357,'EG-AGO'!S$18:S$516)</f>
        <v>0</v>
      </c>
      <c r="K356" s="159" t="str">
        <f t="shared" si="10"/>
        <v/>
      </c>
      <c r="L356" s="146" t="str">
        <f>IF(PROVEEDORES!G357="","",PROVEEDORES!G357)</f>
        <v/>
      </c>
    </row>
    <row r="357" spans="3:12" ht="17.45" customHeight="1" x14ac:dyDescent="0.2">
      <c r="C357" s="158">
        <f t="shared" si="11"/>
        <v>351</v>
      </c>
      <c r="D357" s="146" t="str">
        <f>IF(PROVEEDORES!E358="","",PROVEEDORES!E358)</f>
        <v/>
      </c>
      <c r="E357" s="146" t="str">
        <f>IF(PROVEEDORES!F358="","",PROVEEDORES!F358)</f>
        <v/>
      </c>
      <c r="F357" s="146" t="str">
        <f>IF(PROVEEDORES!D358="","",PROVEEDORES!D358)</f>
        <v/>
      </c>
      <c r="G357" s="159">
        <f>SUMIF('EG-AGO'!$F$18:$F$516,PROVEEDORES!$D358,'EG-AGO'!P$18:P$516)</f>
        <v>0</v>
      </c>
      <c r="H357" s="159">
        <f>SUMIF('EG-AGO'!$F$18:$F$516,PROVEEDORES!$D358,'EG-AGO'!Q$18:Q$516)</f>
        <v>0</v>
      </c>
      <c r="I357" s="159">
        <f>SUMIF('EG-AGO'!$F$18:$F$516,PROVEEDORES!$D358,'EG-AGO'!R$18:R$516)</f>
        <v>0</v>
      </c>
      <c r="J357" s="159">
        <f>SUMIF('EG-AGO'!$F$18:$F$516,PROVEEDORES!$D358,'EG-AGO'!S$18:S$516)</f>
        <v>0</v>
      </c>
      <c r="K357" s="159" t="str">
        <f t="shared" si="10"/>
        <v/>
      </c>
      <c r="L357" s="146" t="str">
        <f>IF(PROVEEDORES!G358="","",PROVEEDORES!G358)</f>
        <v/>
      </c>
    </row>
    <row r="358" spans="3:12" ht="17.45" customHeight="1" x14ac:dyDescent="0.2">
      <c r="C358" s="158">
        <f t="shared" si="11"/>
        <v>352</v>
      </c>
      <c r="D358" s="146" t="str">
        <f>IF(PROVEEDORES!E359="","",PROVEEDORES!E359)</f>
        <v/>
      </c>
      <c r="E358" s="146" t="str">
        <f>IF(PROVEEDORES!F359="","",PROVEEDORES!F359)</f>
        <v/>
      </c>
      <c r="F358" s="146" t="str">
        <f>IF(PROVEEDORES!D359="","",PROVEEDORES!D359)</f>
        <v/>
      </c>
      <c r="G358" s="159">
        <f>SUMIF('EG-AGO'!$F$18:$F$516,PROVEEDORES!$D359,'EG-AGO'!P$18:P$516)</f>
        <v>0</v>
      </c>
      <c r="H358" s="159">
        <f>SUMIF('EG-AGO'!$F$18:$F$516,PROVEEDORES!$D359,'EG-AGO'!Q$18:Q$516)</f>
        <v>0</v>
      </c>
      <c r="I358" s="159">
        <f>SUMIF('EG-AGO'!$F$18:$F$516,PROVEEDORES!$D359,'EG-AGO'!R$18:R$516)</f>
        <v>0</v>
      </c>
      <c r="J358" s="159">
        <f>SUMIF('EG-AGO'!$F$18:$F$516,PROVEEDORES!$D359,'EG-AGO'!S$18:S$516)</f>
        <v>0</v>
      </c>
      <c r="K358" s="159" t="str">
        <f t="shared" si="10"/>
        <v/>
      </c>
      <c r="L358" s="146" t="str">
        <f>IF(PROVEEDORES!G359="","",PROVEEDORES!G359)</f>
        <v/>
      </c>
    </row>
    <row r="359" spans="3:12" ht="17.45" customHeight="1" x14ac:dyDescent="0.2">
      <c r="C359" s="158">
        <f t="shared" si="11"/>
        <v>353</v>
      </c>
      <c r="D359" s="146" t="str">
        <f>IF(PROVEEDORES!E360="","",PROVEEDORES!E360)</f>
        <v/>
      </c>
      <c r="E359" s="146" t="str">
        <f>IF(PROVEEDORES!F360="","",PROVEEDORES!F360)</f>
        <v/>
      </c>
      <c r="F359" s="146" t="str">
        <f>IF(PROVEEDORES!D360="","",PROVEEDORES!D360)</f>
        <v/>
      </c>
      <c r="G359" s="159">
        <f>SUMIF('EG-AGO'!$F$18:$F$516,PROVEEDORES!$D360,'EG-AGO'!P$18:P$516)</f>
        <v>0</v>
      </c>
      <c r="H359" s="159">
        <f>SUMIF('EG-AGO'!$F$18:$F$516,PROVEEDORES!$D360,'EG-AGO'!Q$18:Q$516)</f>
        <v>0</v>
      </c>
      <c r="I359" s="159">
        <f>SUMIF('EG-AGO'!$F$18:$F$516,PROVEEDORES!$D360,'EG-AGO'!R$18:R$516)</f>
        <v>0</v>
      </c>
      <c r="J359" s="159">
        <f>SUMIF('EG-AGO'!$F$18:$F$516,PROVEEDORES!$D360,'EG-AGO'!S$18:S$516)</f>
        <v>0</v>
      </c>
      <c r="K359" s="159" t="str">
        <f t="shared" si="10"/>
        <v/>
      </c>
      <c r="L359" s="146" t="str">
        <f>IF(PROVEEDORES!G360="","",PROVEEDORES!G360)</f>
        <v/>
      </c>
    </row>
    <row r="360" spans="3:12" ht="17.45" customHeight="1" x14ac:dyDescent="0.2">
      <c r="C360" s="158">
        <f t="shared" si="11"/>
        <v>354</v>
      </c>
      <c r="D360" s="146" t="str">
        <f>IF(PROVEEDORES!E361="","",PROVEEDORES!E361)</f>
        <v/>
      </c>
      <c r="E360" s="146" t="str">
        <f>IF(PROVEEDORES!F361="","",PROVEEDORES!F361)</f>
        <v/>
      </c>
      <c r="F360" s="146" t="str">
        <f>IF(PROVEEDORES!D361="","",PROVEEDORES!D361)</f>
        <v/>
      </c>
      <c r="G360" s="159">
        <f>SUMIF('EG-AGO'!$F$18:$F$516,PROVEEDORES!$D361,'EG-AGO'!P$18:P$516)</f>
        <v>0</v>
      </c>
      <c r="H360" s="159">
        <f>SUMIF('EG-AGO'!$F$18:$F$516,PROVEEDORES!$D361,'EG-AGO'!Q$18:Q$516)</f>
        <v>0</v>
      </c>
      <c r="I360" s="159">
        <f>SUMIF('EG-AGO'!$F$18:$F$516,PROVEEDORES!$D361,'EG-AGO'!R$18:R$516)</f>
        <v>0</v>
      </c>
      <c r="J360" s="159">
        <f>SUMIF('EG-AGO'!$F$18:$F$516,PROVEEDORES!$D361,'EG-AGO'!S$18:S$516)</f>
        <v>0</v>
      </c>
      <c r="K360" s="159" t="str">
        <f t="shared" si="10"/>
        <v/>
      </c>
      <c r="L360" s="146" t="str">
        <f>IF(PROVEEDORES!G361="","",PROVEEDORES!G361)</f>
        <v/>
      </c>
    </row>
    <row r="361" spans="3:12" ht="17.45" customHeight="1" x14ac:dyDescent="0.2">
      <c r="C361" s="158">
        <f t="shared" si="11"/>
        <v>355</v>
      </c>
      <c r="D361" s="146" t="str">
        <f>IF(PROVEEDORES!E362="","",PROVEEDORES!E362)</f>
        <v/>
      </c>
      <c r="E361" s="146" t="str">
        <f>IF(PROVEEDORES!F362="","",PROVEEDORES!F362)</f>
        <v/>
      </c>
      <c r="F361" s="146" t="str">
        <f>IF(PROVEEDORES!D362="","",PROVEEDORES!D362)</f>
        <v/>
      </c>
      <c r="G361" s="159">
        <f>SUMIF('EG-AGO'!$F$18:$F$516,PROVEEDORES!$D362,'EG-AGO'!P$18:P$516)</f>
        <v>0</v>
      </c>
      <c r="H361" s="159">
        <f>SUMIF('EG-AGO'!$F$18:$F$516,PROVEEDORES!$D362,'EG-AGO'!Q$18:Q$516)</f>
        <v>0</v>
      </c>
      <c r="I361" s="159">
        <f>SUMIF('EG-AGO'!$F$18:$F$516,PROVEEDORES!$D362,'EG-AGO'!R$18:R$516)</f>
        <v>0</v>
      </c>
      <c r="J361" s="159">
        <f>SUMIF('EG-AGO'!$F$18:$F$516,PROVEEDORES!$D362,'EG-AGO'!S$18:S$516)</f>
        <v>0</v>
      </c>
      <c r="K361" s="159" t="str">
        <f t="shared" si="10"/>
        <v/>
      </c>
      <c r="L361" s="146" t="str">
        <f>IF(PROVEEDORES!G362="","",PROVEEDORES!G362)</f>
        <v/>
      </c>
    </row>
    <row r="362" spans="3:12" ht="17.45" customHeight="1" x14ac:dyDescent="0.2">
      <c r="C362" s="158">
        <f t="shared" si="11"/>
        <v>356</v>
      </c>
      <c r="D362" s="146" t="str">
        <f>IF(PROVEEDORES!E363="","",PROVEEDORES!E363)</f>
        <v/>
      </c>
      <c r="E362" s="146" t="str">
        <f>IF(PROVEEDORES!F363="","",PROVEEDORES!F363)</f>
        <v/>
      </c>
      <c r="F362" s="146" t="str">
        <f>IF(PROVEEDORES!D363="","",PROVEEDORES!D363)</f>
        <v/>
      </c>
      <c r="G362" s="159">
        <f>SUMIF('EG-AGO'!$F$18:$F$516,PROVEEDORES!$D363,'EG-AGO'!P$18:P$516)</f>
        <v>0</v>
      </c>
      <c r="H362" s="159">
        <f>SUMIF('EG-AGO'!$F$18:$F$516,PROVEEDORES!$D363,'EG-AGO'!Q$18:Q$516)</f>
        <v>0</v>
      </c>
      <c r="I362" s="159">
        <f>SUMIF('EG-AGO'!$F$18:$F$516,PROVEEDORES!$D363,'EG-AGO'!R$18:R$516)</f>
        <v>0</v>
      </c>
      <c r="J362" s="159">
        <f>SUMIF('EG-AGO'!$F$18:$F$516,PROVEEDORES!$D363,'EG-AGO'!S$18:S$516)</f>
        <v>0</v>
      </c>
      <c r="K362" s="159" t="str">
        <f t="shared" si="10"/>
        <v/>
      </c>
      <c r="L362" s="146" t="str">
        <f>IF(PROVEEDORES!G363="","",PROVEEDORES!G363)</f>
        <v/>
      </c>
    </row>
    <row r="363" spans="3:12" ht="17.45" customHeight="1" x14ac:dyDescent="0.2">
      <c r="C363" s="158">
        <f t="shared" si="11"/>
        <v>357</v>
      </c>
      <c r="D363" s="146" t="str">
        <f>IF(PROVEEDORES!E364="","",PROVEEDORES!E364)</f>
        <v/>
      </c>
      <c r="E363" s="146" t="str">
        <f>IF(PROVEEDORES!F364="","",PROVEEDORES!F364)</f>
        <v/>
      </c>
      <c r="F363" s="146" t="str">
        <f>IF(PROVEEDORES!D364="","",PROVEEDORES!D364)</f>
        <v/>
      </c>
      <c r="G363" s="159">
        <f>SUMIF('EG-AGO'!$F$18:$F$516,PROVEEDORES!$D364,'EG-AGO'!P$18:P$516)</f>
        <v>0</v>
      </c>
      <c r="H363" s="159">
        <f>SUMIF('EG-AGO'!$F$18:$F$516,PROVEEDORES!$D364,'EG-AGO'!Q$18:Q$516)</f>
        <v>0</v>
      </c>
      <c r="I363" s="159">
        <f>SUMIF('EG-AGO'!$F$18:$F$516,PROVEEDORES!$D364,'EG-AGO'!R$18:R$516)</f>
        <v>0</v>
      </c>
      <c r="J363" s="159">
        <f>SUMIF('EG-AGO'!$F$18:$F$516,PROVEEDORES!$D364,'EG-AGO'!S$18:S$516)</f>
        <v>0</v>
      </c>
      <c r="K363" s="159" t="str">
        <f t="shared" si="10"/>
        <v/>
      </c>
      <c r="L363" s="146" t="str">
        <f>IF(PROVEEDORES!G364="","",PROVEEDORES!G364)</f>
        <v/>
      </c>
    </row>
    <row r="364" spans="3:12" ht="17.45" customHeight="1" x14ac:dyDescent="0.2">
      <c r="C364" s="158">
        <f t="shared" si="11"/>
        <v>358</v>
      </c>
      <c r="D364" s="146" t="str">
        <f>IF(PROVEEDORES!E365="","",PROVEEDORES!E365)</f>
        <v/>
      </c>
      <c r="E364" s="146" t="str">
        <f>IF(PROVEEDORES!F365="","",PROVEEDORES!F365)</f>
        <v/>
      </c>
      <c r="F364" s="146" t="str">
        <f>IF(PROVEEDORES!D365="","",PROVEEDORES!D365)</f>
        <v/>
      </c>
      <c r="G364" s="159">
        <f>SUMIF('EG-AGO'!$F$18:$F$516,PROVEEDORES!$D365,'EG-AGO'!P$18:P$516)</f>
        <v>0</v>
      </c>
      <c r="H364" s="159">
        <f>SUMIF('EG-AGO'!$F$18:$F$516,PROVEEDORES!$D365,'EG-AGO'!Q$18:Q$516)</f>
        <v>0</v>
      </c>
      <c r="I364" s="159">
        <f>SUMIF('EG-AGO'!$F$18:$F$516,PROVEEDORES!$D365,'EG-AGO'!R$18:R$516)</f>
        <v>0</v>
      </c>
      <c r="J364" s="159">
        <f>SUMIF('EG-AGO'!$F$18:$F$516,PROVEEDORES!$D365,'EG-AGO'!S$18:S$516)</f>
        <v>0</v>
      </c>
      <c r="K364" s="159" t="str">
        <f t="shared" si="10"/>
        <v/>
      </c>
      <c r="L364" s="146" t="str">
        <f>IF(PROVEEDORES!G365="","",PROVEEDORES!G365)</f>
        <v/>
      </c>
    </row>
    <row r="365" spans="3:12" ht="17.45" customHeight="1" x14ac:dyDescent="0.2">
      <c r="C365" s="158">
        <f t="shared" si="11"/>
        <v>359</v>
      </c>
      <c r="D365" s="146" t="str">
        <f>IF(PROVEEDORES!E366="","",PROVEEDORES!E366)</f>
        <v/>
      </c>
      <c r="E365" s="146" t="str">
        <f>IF(PROVEEDORES!F366="","",PROVEEDORES!F366)</f>
        <v/>
      </c>
      <c r="F365" s="146" t="str">
        <f>IF(PROVEEDORES!D366="","",PROVEEDORES!D366)</f>
        <v/>
      </c>
      <c r="G365" s="159">
        <f>SUMIF('EG-AGO'!$F$18:$F$516,PROVEEDORES!$D366,'EG-AGO'!P$18:P$516)</f>
        <v>0</v>
      </c>
      <c r="H365" s="159">
        <f>SUMIF('EG-AGO'!$F$18:$F$516,PROVEEDORES!$D366,'EG-AGO'!Q$18:Q$516)</f>
        <v>0</v>
      </c>
      <c r="I365" s="159">
        <f>SUMIF('EG-AGO'!$F$18:$F$516,PROVEEDORES!$D366,'EG-AGO'!R$18:R$516)</f>
        <v>0</v>
      </c>
      <c r="J365" s="159">
        <f>SUMIF('EG-AGO'!$F$18:$F$516,PROVEEDORES!$D366,'EG-AGO'!S$18:S$516)</f>
        <v>0</v>
      </c>
      <c r="K365" s="159" t="str">
        <f t="shared" si="10"/>
        <v/>
      </c>
      <c r="L365" s="146" t="str">
        <f>IF(PROVEEDORES!G366="","",PROVEEDORES!G366)</f>
        <v/>
      </c>
    </row>
    <row r="366" spans="3:12" ht="17.45" customHeight="1" x14ac:dyDescent="0.2">
      <c r="C366" s="158">
        <f t="shared" si="11"/>
        <v>360</v>
      </c>
      <c r="D366" s="146" t="str">
        <f>IF(PROVEEDORES!E367="","",PROVEEDORES!E367)</f>
        <v/>
      </c>
      <c r="E366" s="146" t="str">
        <f>IF(PROVEEDORES!F367="","",PROVEEDORES!F367)</f>
        <v/>
      </c>
      <c r="F366" s="146" t="str">
        <f>IF(PROVEEDORES!D367="","",PROVEEDORES!D367)</f>
        <v/>
      </c>
      <c r="G366" s="159">
        <f>SUMIF('EG-AGO'!$F$18:$F$516,PROVEEDORES!$D367,'EG-AGO'!P$18:P$516)</f>
        <v>0</v>
      </c>
      <c r="H366" s="159">
        <f>SUMIF('EG-AGO'!$F$18:$F$516,PROVEEDORES!$D367,'EG-AGO'!Q$18:Q$516)</f>
        <v>0</v>
      </c>
      <c r="I366" s="159">
        <f>SUMIF('EG-AGO'!$F$18:$F$516,PROVEEDORES!$D367,'EG-AGO'!R$18:R$516)</f>
        <v>0</v>
      </c>
      <c r="J366" s="159">
        <f>SUMIF('EG-AGO'!$F$18:$F$516,PROVEEDORES!$D367,'EG-AGO'!S$18:S$516)</f>
        <v>0</v>
      </c>
      <c r="K366" s="159" t="str">
        <f t="shared" si="10"/>
        <v/>
      </c>
      <c r="L366" s="146" t="str">
        <f>IF(PROVEEDORES!G367="","",PROVEEDORES!G367)</f>
        <v/>
      </c>
    </row>
    <row r="367" spans="3:12" ht="17.45" customHeight="1" x14ac:dyDescent="0.2">
      <c r="C367" s="158">
        <f t="shared" si="11"/>
        <v>361</v>
      </c>
      <c r="D367" s="146" t="str">
        <f>IF(PROVEEDORES!E368="","",PROVEEDORES!E368)</f>
        <v/>
      </c>
      <c r="E367" s="146" t="str">
        <f>IF(PROVEEDORES!F368="","",PROVEEDORES!F368)</f>
        <v/>
      </c>
      <c r="F367" s="146" t="str">
        <f>IF(PROVEEDORES!D368="","",PROVEEDORES!D368)</f>
        <v/>
      </c>
      <c r="G367" s="159">
        <f>SUMIF('EG-AGO'!$F$18:$F$516,PROVEEDORES!$D368,'EG-AGO'!P$18:P$516)</f>
        <v>0</v>
      </c>
      <c r="H367" s="159">
        <f>SUMIF('EG-AGO'!$F$18:$F$516,PROVEEDORES!$D368,'EG-AGO'!Q$18:Q$516)</f>
        <v>0</v>
      </c>
      <c r="I367" s="159">
        <f>SUMIF('EG-AGO'!$F$18:$F$516,PROVEEDORES!$D368,'EG-AGO'!R$18:R$516)</f>
        <v>0</v>
      </c>
      <c r="J367" s="159">
        <f>SUMIF('EG-AGO'!$F$18:$F$516,PROVEEDORES!$D368,'EG-AGO'!S$18:S$516)</f>
        <v>0</v>
      </c>
      <c r="K367" s="159" t="str">
        <f t="shared" si="10"/>
        <v/>
      </c>
      <c r="L367" s="146" t="str">
        <f>IF(PROVEEDORES!G368="","",PROVEEDORES!G368)</f>
        <v/>
      </c>
    </row>
    <row r="368" spans="3:12" ht="17.45" customHeight="1" x14ac:dyDescent="0.2">
      <c r="C368" s="158">
        <f t="shared" si="11"/>
        <v>362</v>
      </c>
      <c r="D368" s="146" t="str">
        <f>IF(PROVEEDORES!E369="","",PROVEEDORES!E369)</f>
        <v/>
      </c>
      <c r="E368" s="146" t="str">
        <f>IF(PROVEEDORES!F369="","",PROVEEDORES!F369)</f>
        <v/>
      </c>
      <c r="F368" s="146" t="str">
        <f>IF(PROVEEDORES!D369="","",PROVEEDORES!D369)</f>
        <v/>
      </c>
      <c r="G368" s="159">
        <f>SUMIF('EG-AGO'!$F$18:$F$516,PROVEEDORES!$D369,'EG-AGO'!P$18:P$516)</f>
        <v>0</v>
      </c>
      <c r="H368" s="159">
        <f>SUMIF('EG-AGO'!$F$18:$F$516,PROVEEDORES!$D369,'EG-AGO'!Q$18:Q$516)</f>
        <v>0</v>
      </c>
      <c r="I368" s="159">
        <f>SUMIF('EG-AGO'!$F$18:$F$516,PROVEEDORES!$D369,'EG-AGO'!R$18:R$516)</f>
        <v>0</v>
      </c>
      <c r="J368" s="159">
        <f>SUMIF('EG-AGO'!$F$18:$F$516,PROVEEDORES!$D369,'EG-AGO'!S$18:S$516)</f>
        <v>0</v>
      </c>
      <c r="K368" s="159" t="str">
        <f t="shared" si="10"/>
        <v/>
      </c>
      <c r="L368" s="146" t="str">
        <f>IF(PROVEEDORES!G369="","",PROVEEDORES!G369)</f>
        <v/>
      </c>
    </row>
    <row r="369" spans="3:12" ht="17.45" customHeight="1" x14ac:dyDescent="0.2">
      <c r="C369" s="158">
        <f t="shared" si="11"/>
        <v>363</v>
      </c>
      <c r="D369" s="146" t="str">
        <f>IF(PROVEEDORES!E370="","",PROVEEDORES!E370)</f>
        <v/>
      </c>
      <c r="E369" s="146" t="str">
        <f>IF(PROVEEDORES!F370="","",PROVEEDORES!F370)</f>
        <v/>
      </c>
      <c r="F369" s="146" t="str">
        <f>IF(PROVEEDORES!D370="","",PROVEEDORES!D370)</f>
        <v/>
      </c>
      <c r="G369" s="159">
        <f>SUMIF('EG-AGO'!$F$18:$F$516,PROVEEDORES!$D370,'EG-AGO'!P$18:P$516)</f>
        <v>0</v>
      </c>
      <c r="H369" s="159">
        <f>SUMIF('EG-AGO'!$F$18:$F$516,PROVEEDORES!$D370,'EG-AGO'!Q$18:Q$516)</f>
        <v>0</v>
      </c>
      <c r="I369" s="159">
        <f>SUMIF('EG-AGO'!$F$18:$F$516,PROVEEDORES!$D370,'EG-AGO'!R$18:R$516)</f>
        <v>0</v>
      </c>
      <c r="J369" s="159">
        <f>SUMIF('EG-AGO'!$F$18:$F$516,PROVEEDORES!$D370,'EG-AGO'!S$18:S$516)</f>
        <v>0</v>
      </c>
      <c r="K369" s="159" t="str">
        <f t="shared" si="10"/>
        <v/>
      </c>
      <c r="L369" s="146" t="str">
        <f>IF(PROVEEDORES!G370="","",PROVEEDORES!G370)</f>
        <v/>
      </c>
    </row>
    <row r="370" spans="3:12" ht="17.45" customHeight="1" x14ac:dyDescent="0.2">
      <c r="C370" s="158">
        <f t="shared" si="11"/>
        <v>364</v>
      </c>
      <c r="D370" s="146" t="str">
        <f>IF(PROVEEDORES!E371="","",PROVEEDORES!E371)</f>
        <v/>
      </c>
      <c r="E370" s="146" t="str">
        <f>IF(PROVEEDORES!F371="","",PROVEEDORES!F371)</f>
        <v/>
      </c>
      <c r="F370" s="146" t="str">
        <f>IF(PROVEEDORES!D371="","",PROVEEDORES!D371)</f>
        <v/>
      </c>
      <c r="G370" s="159">
        <f>SUMIF('EG-AGO'!$F$18:$F$516,PROVEEDORES!$D371,'EG-AGO'!P$18:P$516)</f>
        <v>0</v>
      </c>
      <c r="H370" s="159">
        <f>SUMIF('EG-AGO'!$F$18:$F$516,PROVEEDORES!$D371,'EG-AGO'!Q$18:Q$516)</f>
        <v>0</v>
      </c>
      <c r="I370" s="159">
        <f>SUMIF('EG-AGO'!$F$18:$F$516,PROVEEDORES!$D371,'EG-AGO'!R$18:R$516)</f>
        <v>0</v>
      </c>
      <c r="J370" s="159">
        <f>SUMIF('EG-AGO'!$F$18:$F$516,PROVEEDORES!$D371,'EG-AGO'!S$18:S$516)</f>
        <v>0</v>
      </c>
      <c r="K370" s="159" t="str">
        <f t="shared" si="10"/>
        <v/>
      </c>
      <c r="L370" s="146" t="str">
        <f>IF(PROVEEDORES!G371="","",PROVEEDORES!G371)</f>
        <v/>
      </c>
    </row>
    <row r="371" spans="3:12" ht="17.45" customHeight="1" x14ac:dyDescent="0.2">
      <c r="C371" s="158">
        <f t="shared" si="11"/>
        <v>365</v>
      </c>
      <c r="D371" s="146" t="str">
        <f>IF(PROVEEDORES!E372="","",PROVEEDORES!E372)</f>
        <v/>
      </c>
      <c r="E371" s="146" t="str">
        <f>IF(PROVEEDORES!F372="","",PROVEEDORES!F372)</f>
        <v/>
      </c>
      <c r="F371" s="146" t="str">
        <f>IF(PROVEEDORES!D372="","",PROVEEDORES!D372)</f>
        <v/>
      </c>
      <c r="G371" s="159">
        <f>SUMIF('EG-AGO'!$F$18:$F$516,PROVEEDORES!$D372,'EG-AGO'!P$18:P$516)</f>
        <v>0</v>
      </c>
      <c r="H371" s="159">
        <f>SUMIF('EG-AGO'!$F$18:$F$516,PROVEEDORES!$D372,'EG-AGO'!Q$18:Q$516)</f>
        <v>0</v>
      </c>
      <c r="I371" s="159">
        <f>SUMIF('EG-AGO'!$F$18:$F$516,PROVEEDORES!$D372,'EG-AGO'!R$18:R$516)</f>
        <v>0</v>
      </c>
      <c r="J371" s="159">
        <f>SUMIF('EG-AGO'!$F$18:$F$516,PROVEEDORES!$D372,'EG-AGO'!S$18:S$516)</f>
        <v>0</v>
      </c>
      <c r="K371" s="159" t="str">
        <f t="shared" si="10"/>
        <v/>
      </c>
      <c r="L371" s="146" t="str">
        <f>IF(PROVEEDORES!G372="","",PROVEEDORES!G372)</f>
        <v/>
      </c>
    </row>
    <row r="372" spans="3:12" ht="17.45" customHeight="1" x14ac:dyDescent="0.2">
      <c r="C372" s="158">
        <f t="shared" si="11"/>
        <v>366</v>
      </c>
      <c r="D372" s="146" t="str">
        <f>IF(PROVEEDORES!E373="","",PROVEEDORES!E373)</f>
        <v/>
      </c>
      <c r="E372" s="146" t="str">
        <f>IF(PROVEEDORES!F373="","",PROVEEDORES!F373)</f>
        <v/>
      </c>
      <c r="F372" s="146" t="str">
        <f>IF(PROVEEDORES!D373="","",PROVEEDORES!D373)</f>
        <v/>
      </c>
      <c r="G372" s="159">
        <f>SUMIF('EG-AGO'!$F$18:$F$516,PROVEEDORES!$D373,'EG-AGO'!P$18:P$516)</f>
        <v>0</v>
      </c>
      <c r="H372" s="159">
        <f>SUMIF('EG-AGO'!$F$18:$F$516,PROVEEDORES!$D373,'EG-AGO'!Q$18:Q$516)</f>
        <v>0</v>
      </c>
      <c r="I372" s="159">
        <f>SUMIF('EG-AGO'!$F$18:$F$516,PROVEEDORES!$D373,'EG-AGO'!R$18:R$516)</f>
        <v>0</v>
      </c>
      <c r="J372" s="159">
        <f>SUMIF('EG-AGO'!$F$18:$F$516,PROVEEDORES!$D373,'EG-AGO'!S$18:S$516)</f>
        <v>0</v>
      </c>
      <c r="K372" s="159" t="str">
        <f t="shared" si="10"/>
        <v/>
      </c>
      <c r="L372" s="146" t="str">
        <f>IF(PROVEEDORES!G373="","",PROVEEDORES!G373)</f>
        <v/>
      </c>
    </row>
    <row r="373" spans="3:12" ht="17.45" customHeight="1" x14ac:dyDescent="0.2">
      <c r="C373" s="158">
        <f t="shared" si="11"/>
        <v>367</v>
      </c>
      <c r="D373" s="146" t="str">
        <f>IF(PROVEEDORES!E374="","",PROVEEDORES!E374)</f>
        <v/>
      </c>
      <c r="E373" s="146" t="str">
        <f>IF(PROVEEDORES!F374="","",PROVEEDORES!F374)</f>
        <v/>
      </c>
      <c r="F373" s="146" t="str">
        <f>IF(PROVEEDORES!D374="","",PROVEEDORES!D374)</f>
        <v/>
      </c>
      <c r="G373" s="159">
        <f>SUMIF('EG-AGO'!$F$18:$F$516,PROVEEDORES!$D374,'EG-AGO'!P$18:P$516)</f>
        <v>0</v>
      </c>
      <c r="H373" s="159">
        <f>SUMIF('EG-AGO'!$F$18:$F$516,PROVEEDORES!$D374,'EG-AGO'!Q$18:Q$516)</f>
        <v>0</v>
      </c>
      <c r="I373" s="159">
        <f>SUMIF('EG-AGO'!$F$18:$F$516,PROVEEDORES!$D374,'EG-AGO'!R$18:R$516)</f>
        <v>0</v>
      </c>
      <c r="J373" s="159">
        <f>SUMIF('EG-AGO'!$F$18:$F$516,PROVEEDORES!$D374,'EG-AGO'!S$18:S$516)</f>
        <v>0</v>
      </c>
      <c r="K373" s="159" t="str">
        <f t="shared" si="10"/>
        <v/>
      </c>
      <c r="L373" s="146" t="str">
        <f>IF(PROVEEDORES!G374="","",PROVEEDORES!G374)</f>
        <v/>
      </c>
    </row>
    <row r="374" spans="3:12" ht="17.45" customHeight="1" x14ac:dyDescent="0.2">
      <c r="C374" s="158">
        <f t="shared" si="11"/>
        <v>368</v>
      </c>
      <c r="D374" s="146" t="str">
        <f>IF(PROVEEDORES!E375="","",PROVEEDORES!E375)</f>
        <v/>
      </c>
      <c r="E374" s="146" t="str">
        <f>IF(PROVEEDORES!F375="","",PROVEEDORES!F375)</f>
        <v/>
      </c>
      <c r="F374" s="146" t="str">
        <f>IF(PROVEEDORES!D375="","",PROVEEDORES!D375)</f>
        <v/>
      </c>
      <c r="G374" s="159">
        <f>SUMIF('EG-AGO'!$F$18:$F$516,PROVEEDORES!$D375,'EG-AGO'!P$18:P$516)</f>
        <v>0</v>
      </c>
      <c r="H374" s="159">
        <f>SUMIF('EG-AGO'!$F$18:$F$516,PROVEEDORES!$D375,'EG-AGO'!Q$18:Q$516)</f>
        <v>0</v>
      </c>
      <c r="I374" s="159">
        <f>SUMIF('EG-AGO'!$F$18:$F$516,PROVEEDORES!$D375,'EG-AGO'!R$18:R$516)</f>
        <v>0</v>
      </c>
      <c r="J374" s="159">
        <f>SUMIF('EG-AGO'!$F$18:$F$516,PROVEEDORES!$D375,'EG-AGO'!S$18:S$516)</f>
        <v>0</v>
      </c>
      <c r="K374" s="159" t="str">
        <f t="shared" si="10"/>
        <v/>
      </c>
      <c r="L374" s="146" t="str">
        <f>IF(PROVEEDORES!G375="","",PROVEEDORES!G375)</f>
        <v/>
      </c>
    </row>
    <row r="375" spans="3:12" ht="17.45" customHeight="1" x14ac:dyDescent="0.2">
      <c r="C375" s="158">
        <f t="shared" si="11"/>
        <v>369</v>
      </c>
      <c r="D375" s="146" t="str">
        <f>IF(PROVEEDORES!E376="","",PROVEEDORES!E376)</f>
        <v/>
      </c>
      <c r="E375" s="146" t="str">
        <f>IF(PROVEEDORES!F376="","",PROVEEDORES!F376)</f>
        <v/>
      </c>
      <c r="F375" s="146" t="str">
        <f>IF(PROVEEDORES!D376="","",PROVEEDORES!D376)</f>
        <v/>
      </c>
      <c r="G375" s="159">
        <f>SUMIF('EG-AGO'!$F$18:$F$516,PROVEEDORES!$D376,'EG-AGO'!P$18:P$516)</f>
        <v>0</v>
      </c>
      <c r="H375" s="159">
        <f>SUMIF('EG-AGO'!$F$18:$F$516,PROVEEDORES!$D376,'EG-AGO'!Q$18:Q$516)</f>
        <v>0</v>
      </c>
      <c r="I375" s="159">
        <f>SUMIF('EG-AGO'!$F$18:$F$516,PROVEEDORES!$D376,'EG-AGO'!R$18:R$516)</f>
        <v>0</v>
      </c>
      <c r="J375" s="159">
        <f>SUMIF('EG-AGO'!$F$18:$F$516,PROVEEDORES!$D376,'EG-AGO'!S$18:S$516)</f>
        <v>0</v>
      </c>
      <c r="K375" s="159" t="str">
        <f t="shared" si="10"/>
        <v/>
      </c>
      <c r="L375" s="146" t="str">
        <f>IF(PROVEEDORES!G376="","",PROVEEDORES!G376)</f>
        <v/>
      </c>
    </row>
    <row r="376" spans="3:12" ht="17.45" customHeight="1" x14ac:dyDescent="0.2">
      <c r="C376" s="158">
        <f t="shared" si="11"/>
        <v>370</v>
      </c>
      <c r="D376" s="146" t="str">
        <f>IF(PROVEEDORES!E377="","",PROVEEDORES!E377)</f>
        <v/>
      </c>
      <c r="E376" s="146" t="str">
        <f>IF(PROVEEDORES!F377="","",PROVEEDORES!F377)</f>
        <v/>
      </c>
      <c r="F376" s="146" t="str">
        <f>IF(PROVEEDORES!D377="","",PROVEEDORES!D377)</f>
        <v/>
      </c>
      <c r="G376" s="159">
        <f>SUMIF('EG-AGO'!$F$18:$F$516,PROVEEDORES!$D377,'EG-AGO'!P$18:P$516)</f>
        <v>0</v>
      </c>
      <c r="H376" s="159">
        <f>SUMIF('EG-AGO'!$F$18:$F$516,PROVEEDORES!$D377,'EG-AGO'!Q$18:Q$516)</f>
        <v>0</v>
      </c>
      <c r="I376" s="159">
        <f>SUMIF('EG-AGO'!$F$18:$F$516,PROVEEDORES!$D377,'EG-AGO'!R$18:R$516)</f>
        <v>0</v>
      </c>
      <c r="J376" s="159">
        <f>SUMIF('EG-AGO'!$F$18:$F$516,PROVEEDORES!$D377,'EG-AGO'!S$18:S$516)</f>
        <v>0</v>
      </c>
      <c r="K376" s="159" t="str">
        <f t="shared" si="10"/>
        <v/>
      </c>
      <c r="L376" s="146" t="str">
        <f>IF(PROVEEDORES!G377="","",PROVEEDORES!G377)</f>
        <v/>
      </c>
    </row>
    <row r="377" spans="3:12" ht="17.45" customHeight="1" x14ac:dyDescent="0.2">
      <c r="C377" s="158">
        <f t="shared" si="11"/>
        <v>371</v>
      </c>
      <c r="D377" s="146" t="str">
        <f>IF(PROVEEDORES!E378="","",PROVEEDORES!E378)</f>
        <v/>
      </c>
      <c r="E377" s="146" t="str">
        <f>IF(PROVEEDORES!F378="","",PROVEEDORES!F378)</f>
        <v/>
      </c>
      <c r="F377" s="146" t="str">
        <f>IF(PROVEEDORES!D378="","",PROVEEDORES!D378)</f>
        <v/>
      </c>
      <c r="G377" s="159">
        <f>SUMIF('EG-AGO'!$F$18:$F$516,PROVEEDORES!$D378,'EG-AGO'!P$18:P$516)</f>
        <v>0</v>
      </c>
      <c r="H377" s="159">
        <f>SUMIF('EG-AGO'!$F$18:$F$516,PROVEEDORES!$D378,'EG-AGO'!Q$18:Q$516)</f>
        <v>0</v>
      </c>
      <c r="I377" s="159">
        <f>SUMIF('EG-AGO'!$F$18:$F$516,PROVEEDORES!$D378,'EG-AGO'!R$18:R$516)</f>
        <v>0</v>
      </c>
      <c r="J377" s="159">
        <f>SUMIF('EG-AGO'!$F$18:$F$516,PROVEEDORES!$D378,'EG-AGO'!S$18:S$516)</f>
        <v>0</v>
      </c>
      <c r="K377" s="159" t="str">
        <f t="shared" si="10"/>
        <v/>
      </c>
      <c r="L377" s="146" t="str">
        <f>IF(PROVEEDORES!G378="","",PROVEEDORES!G378)</f>
        <v/>
      </c>
    </row>
    <row r="378" spans="3:12" ht="17.45" customHeight="1" x14ac:dyDescent="0.2">
      <c r="C378" s="158">
        <f t="shared" si="11"/>
        <v>372</v>
      </c>
      <c r="D378" s="146" t="str">
        <f>IF(PROVEEDORES!E379="","",PROVEEDORES!E379)</f>
        <v/>
      </c>
      <c r="E378" s="146" t="str">
        <f>IF(PROVEEDORES!F379="","",PROVEEDORES!F379)</f>
        <v/>
      </c>
      <c r="F378" s="146" t="str">
        <f>IF(PROVEEDORES!D379="","",PROVEEDORES!D379)</f>
        <v/>
      </c>
      <c r="G378" s="159">
        <f>SUMIF('EG-AGO'!$F$18:$F$516,PROVEEDORES!$D379,'EG-AGO'!P$18:P$516)</f>
        <v>0</v>
      </c>
      <c r="H378" s="159">
        <f>SUMIF('EG-AGO'!$F$18:$F$516,PROVEEDORES!$D379,'EG-AGO'!Q$18:Q$516)</f>
        <v>0</v>
      </c>
      <c r="I378" s="159">
        <f>SUMIF('EG-AGO'!$F$18:$F$516,PROVEEDORES!$D379,'EG-AGO'!R$18:R$516)</f>
        <v>0</v>
      </c>
      <c r="J378" s="159">
        <f>SUMIF('EG-AGO'!$F$18:$F$516,PROVEEDORES!$D379,'EG-AGO'!S$18:S$516)</f>
        <v>0</v>
      </c>
      <c r="K378" s="159" t="str">
        <f t="shared" si="10"/>
        <v/>
      </c>
      <c r="L378" s="146" t="str">
        <f>IF(PROVEEDORES!G379="","",PROVEEDORES!G379)</f>
        <v/>
      </c>
    </row>
    <row r="379" spans="3:12" ht="17.45" customHeight="1" x14ac:dyDescent="0.2">
      <c r="C379" s="158">
        <f t="shared" si="11"/>
        <v>373</v>
      </c>
      <c r="D379" s="146" t="str">
        <f>IF(PROVEEDORES!E380="","",PROVEEDORES!E380)</f>
        <v/>
      </c>
      <c r="E379" s="146" t="str">
        <f>IF(PROVEEDORES!F380="","",PROVEEDORES!F380)</f>
        <v/>
      </c>
      <c r="F379" s="146" t="str">
        <f>IF(PROVEEDORES!D380="","",PROVEEDORES!D380)</f>
        <v/>
      </c>
      <c r="G379" s="159">
        <f>SUMIF('EG-AGO'!$F$18:$F$516,PROVEEDORES!$D380,'EG-AGO'!P$18:P$516)</f>
        <v>0</v>
      </c>
      <c r="H379" s="159">
        <f>SUMIF('EG-AGO'!$F$18:$F$516,PROVEEDORES!$D380,'EG-AGO'!Q$18:Q$516)</f>
        <v>0</v>
      </c>
      <c r="I379" s="159">
        <f>SUMIF('EG-AGO'!$F$18:$F$516,PROVEEDORES!$D380,'EG-AGO'!R$18:R$516)</f>
        <v>0</v>
      </c>
      <c r="J379" s="159">
        <f>SUMIF('EG-AGO'!$F$18:$F$516,PROVEEDORES!$D380,'EG-AGO'!S$18:S$516)</f>
        <v>0</v>
      </c>
      <c r="K379" s="159" t="str">
        <f t="shared" si="10"/>
        <v/>
      </c>
      <c r="L379" s="146" t="str">
        <f>IF(PROVEEDORES!G380="","",PROVEEDORES!G380)</f>
        <v/>
      </c>
    </row>
    <row r="380" spans="3:12" ht="17.45" customHeight="1" x14ac:dyDescent="0.2">
      <c r="C380" s="158">
        <f t="shared" si="11"/>
        <v>374</v>
      </c>
      <c r="D380" s="146" t="str">
        <f>IF(PROVEEDORES!E381="","",PROVEEDORES!E381)</f>
        <v/>
      </c>
      <c r="E380" s="146" t="str">
        <f>IF(PROVEEDORES!F381="","",PROVEEDORES!F381)</f>
        <v/>
      </c>
      <c r="F380" s="146" t="str">
        <f>IF(PROVEEDORES!D381="","",PROVEEDORES!D381)</f>
        <v/>
      </c>
      <c r="G380" s="159">
        <f>SUMIF('EG-AGO'!$F$18:$F$516,PROVEEDORES!$D381,'EG-AGO'!P$18:P$516)</f>
        <v>0</v>
      </c>
      <c r="H380" s="159">
        <f>SUMIF('EG-AGO'!$F$18:$F$516,PROVEEDORES!$D381,'EG-AGO'!Q$18:Q$516)</f>
        <v>0</v>
      </c>
      <c r="I380" s="159">
        <f>SUMIF('EG-AGO'!$F$18:$F$516,PROVEEDORES!$D381,'EG-AGO'!R$18:R$516)</f>
        <v>0</v>
      </c>
      <c r="J380" s="159">
        <f>SUMIF('EG-AGO'!$F$18:$F$516,PROVEEDORES!$D381,'EG-AGO'!S$18:S$516)</f>
        <v>0</v>
      </c>
      <c r="K380" s="159" t="str">
        <f t="shared" si="10"/>
        <v/>
      </c>
      <c r="L380" s="146" t="str">
        <f>IF(PROVEEDORES!G381="","",PROVEEDORES!G381)</f>
        <v/>
      </c>
    </row>
    <row r="381" spans="3:12" ht="17.45" customHeight="1" x14ac:dyDescent="0.2">
      <c r="C381" s="158">
        <f t="shared" si="11"/>
        <v>375</v>
      </c>
      <c r="D381" s="146" t="str">
        <f>IF(PROVEEDORES!E382="","",PROVEEDORES!E382)</f>
        <v/>
      </c>
      <c r="E381" s="146" t="str">
        <f>IF(PROVEEDORES!F382="","",PROVEEDORES!F382)</f>
        <v/>
      </c>
      <c r="F381" s="146" t="str">
        <f>IF(PROVEEDORES!D382="","",PROVEEDORES!D382)</f>
        <v/>
      </c>
      <c r="G381" s="159">
        <f>SUMIF('EG-AGO'!$F$18:$F$516,PROVEEDORES!$D382,'EG-AGO'!P$18:P$516)</f>
        <v>0</v>
      </c>
      <c r="H381" s="159">
        <f>SUMIF('EG-AGO'!$F$18:$F$516,PROVEEDORES!$D382,'EG-AGO'!Q$18:Q$516)</f>
        <v>0</v>
      </c>
      <c r="I381" s="159">
        <f>SUMIF('EG-AGO'!$F$18:$F$516,PROVEEDORES!$D382,'EG-AGO'!R$18:R$516)</f>
        <v>0</v>
      </c>
      <c r="J381" s="159">
        <f>SUMIF('EG-AGO'!$F$18:$F$516,PROVEEDORES!$D382,'EG-AGO'!S$18:S$516)</f>
        <v>0</v>
      </c>
      <c r="K381" s="159" t="str">
        <f t="shared" si="10"/>
        <v/>
      </c>
      <c r="L381" s="146" t="str">
        <f>IF(PROVEEDORES!G382="","",PROVEEDORES!G382)</f>
        <v/>
      </c>
    </row>
    <row r="382" spans="3:12" ht="17.45" customHeight="1" x14ac:dyDescent="0.2">
      <c r="C382" s="158">
        <f t="shared" si="11"/>
        <v>376</v>
      </c>
      <c r="D382" s="146" t="str">
        <f>IF(PROVEEDORES!E383="","",PROVEEDORES!E383)</f>
        <v/>
      </c>
      <c r="E382" s="146" t="str">
        <f>IF(PROVEEDORES!F383="","",PROVEEDORES!F383)</f>
        <v/>
      </c>
      <c r="F382" s="146" t="str">
        <f>IF(PROVEEDORES!D383="","",PROVEEDORES!D383)</f>
        <v/>
      </c>
      <c r="G382" s="159">
        <f>SUMIF('EG-AGO'!$F$18:$F$516,PROVEEDORES!$D383,'EG-AGO'!P$18:P$516)</f>
        <v>0</v>
      </c>
      <c r="H382" s="159">
        <f>SUMIF('EG-AGO'!$F$18:$F$516,PROVEEDORES!$D383,'EG-AGO'!Q$18:Q$516)</f>
        <v>0</v>
      </c>
      <c r="I382" s="159">
        <f>SUMIF('EG-AGO'!$F$18:$F$516,PROVEEDORES!$D383,'EG-AGO'!R$18:R$516)</f>
        <v>0</v>
      </c>
      <c r="J382" s="159">
        <f>SUMIF('EG-AGO'!$F$18:$F$516,PROVEEDORES!$D383,'EG-AGO'!S$18:S$516)</f>
        <v>0</v>
      </c>
      <c r="K382" s="159" t="str">
        <f t="shared" si="10"/>
        <v/>
      </c>
      <c r="L382" s="146" t="str">
        <f>IF(PROVEEDORES!G383="","",PROVEEDORES!G383)</f>
        <v/>
      </c>
    </row>
    <row r="383" spans="3:12" ht="17.45" customHeight="1" x14ac:dyDescent="0.2">
      <c r="C383" s="158">
        <f t="shared" si="11"/>
        <v>377</v>
      </c>
      <c r="D383" s="146" t="str">
        <f>IF(PROVEEDORES!E384="","",PROVEEDORES!E384)</f>
        <v/>
      </c>
      <c r="E383" s="146" t="str">
        <f>IF(PROVEEDORES!F384="","",PROVEEDORES!F384)</f>
        <v/>
      </c>
      <c r="F383" s="146" t="str">
        <f>IF(PROVEEDORES!D384="","",PROVEEDORES!D384)</f>
        <v/>
      </c>
      <c r="G383" s="159">
        <f>SUMIF('EG-AGO'!$F$18:$F$516,PROVEEDORES!$D384,'EG-AGO'!P$18:P$516)</f>
        <v>0</v>
      </c>
      <c r="H383" s="159">
        <f>SUMIF('EG-AGO'!$F$18:$F$516,PROVEEDORES!$D384,'EG-AGO'!Q$18:Q$516)</f>
        <v>0</v>
      </c>
      <c r="I383" s="159">
        <f>SUMIF('EG-AGO'!$F$18:$F$516,PROVEEDORES!$D384,'EG-AGO'!R$18:R$516)</f>
        <v>0</v>
      </c>
      <c r="J383" s="159">
        <f>SUMIF('EG-AGO'!$F$18:$F$516,PROVEEDORES!$D384,'EG-AGO'!S$18:S$516)</f>
        <v>0</v>
      </c>
      <c r="K383" s="159" t="str">
        <f t="shared" si="10"/>
        <v/>
      </c>
      <c r="L383" s="146" t="str">
        <f>IF(PROVEEDORES!G384="","",PROVEEDORES!G384)</f>
        <v/>
      </c>
    </row>
    <row r="384" spans="3:12" ht="17.45" customHeight="1" x14ac:dyDescent="0.2">
      <c r="C384" s="158">
        <f t="shared" si="11"/>
        <v>378</v>
      </c>
      <c r="D384" s="146" t="str">
        <f>IF(PROVEEDORES!E385="","",PROVEEDORES!E385)</f>
        <v/>
      </c>
      <c r="E384" s="146" t="str">
        <f>IF(PROVEEDORES!F385="","",PROVEEDORES!F385)</f>
        <v/>
      </c>
      <c r="F384" s="146" t="str">
        <f>IF(PROVEEDORES!D385="","",PROVEEDORES!D385)</f>
        <v/>
      </c>
      <c r="G384" s="159">
        <f>SUMIF('EG-AGO'!$F$18:$F$516,PROVEEDORES!$D385,'EG-AGO'!P$18:P$516)</f>
        <v>0</v>
      </c>
      <c r="H384" s="159">
        <f>SUMIF('EG-AGO'!$F$18:$F$516,PROVEEDORES!$D385,'EG-AGO'!Q$18:Q$516)</f>
        <v>0</v>
      </c>
      <c r="I384" s="159">
        <f>SUMIF('EG-AGO'!$F$18:$F$516,PROVEEDORES!$D385,'EG-AGO'!R$18:R$516)</f>
        <v>0</v>
      </c>
      <c r="J384" s="159">
        <f>SUMIF('EG-AGO'!$F$18:$F$516,PROVEEDORES!$D385,'EG-AGO'!S$18:S$516)</f>
        <v>0</v>
      </c>
      <c r="K384" s="159" t="str">
        <f t="shared" si="10"/>
        <v/>
      </c>
      <c r="L384" s="146" t="str">
        <f>IF(PROVEEDORES!G385="","",PROVEEDORES!G385)</f>
        <v/>
      </c>
    </row>
    <row r="385" spans="3:12" ht="17.45" customHeight="1" x14ac:dyDescent="0.2">
      <c r="C385" s="158">
        <f t="shared" si="11"/>
        <v>379</v>
      </c>
      <c r="D385" s="146" t="str">
        <f>IF(PROVEEDORES!E386="","",PROVEEDORES!E386)</f>
        <v/>
      </c>
      <c r="E385" s="146" t="str">
        <f>IF(PROVEEDORES!F386="","",PROVEEDORES!F386)</f>
        <v/>
      </c>
      <c r="F385" s="146" t="str">
        <f>IF(PROVEEDORES!D386="","",PROVEEDORES!D386)</f>
        <v/>
      </c>
      <c r="G385" s="159">
        <f>SUMIF('EG-AGO'!$F$18:$F$516,PROVEEDORES!$D386,'EG-AGO'!P$18:P$516)</f>
        <v>0</v>
      </c>
      <c r="H385" s="159">
        <f>SUMIF('EG-AGO'!$F$18:$F$516,PROVEEDORES!$D386,'EG-AGO'!Q$18:Q$516)</f>
        <v>0</v>
      </c>
      <c r="I385" s="159">
        <f>SUMIF('EG-AGO'!$F$18:$F$516,PROVEEDORES!$D386,'EG-AGO'!R$18:R$516)</f>
        <v>0</v>
      </c>
      <c r="J385" s="159">
        <f>SUMIF('EG-AGO'!$F$18:$F$516,PROVEEDORES!$D386,'EG-AGO'!S$18:S$516)</f>
        <v>0</v>
      </c>
      <c r="K385" s="159" t="str">
        <f t="shared" si="10"/>
        <v/>
      </c>
      <c r="L385" s="146" t="str">
        <f>IF(PROVEEDORES!G386="","",PROVEEDORES!G386)</f>
        <v/>
      </c>
    </row>
    <row r="386" spans="3:12" ht="17.45" customHeight="1" x14ac:dyDescent="0.2">
      <c r="C386" s="158">
        <f t="shared" si="11"/>
        <v>380</v>
      </c>
      <c r="D386" s="146" t="str">
        <f>IF(PROVEEDORES!E387="","",PROVEEDORES!E387)</f>
        <v/>
      </c>
      <c r="E386" s="146" t="str">
        <f>IF(PROVEEDORES!F387="","",PROVEEDORES!F387)</f>
        <v/>
      </c>
      <c r="F386" s="146" t="str">
        <f>IF(PROVEEDORES!D387="","",PROVEEDORES!D387)</f>
        <v/>
      </c>
      <c r="G386" s="159">
        <f>SUMIF('EG-AGO'!$F$18:$F$516,PROVEEDORES!$D387,'EG-AGO'!P$18:P$516)</f>
        <v>0</v>
      </c>
      <c r="H386" s="159">
        <f>SUMIF('EG-AGO'!$F$18:$F$516,PROVEEDORES!$D387,'EG-AGO'!Q$18:Q$516)</f>
        <v>0</v>
      </c>
      <c r="I386" s="159">
        <f>SUMIF('EG-AGO'!$F$18:$F$516,PROVEEDORES!$D387,'EG-AGO'!R$18:R$516)</f>
        <v>0</v>
      </c>
      <c r="J386" s="159">
        <f>SUMIF('EG-AGO'!$F$18:$F$516,PROVEEDORES!$D387,'EG-AGO'!S$18:S$516)</f>
        <v>0</v>
      </c>
      <c r="K386" s="159" t="str">
        <f t="shared" si="10"/>
        <v/>
      </c>
      <c r="L386" s="146" t="str">
        <f>IF(PROVEEDORES!G387="","",PROVEEDORES!G387)</f>
        <v/>
      </c>
    </row>
    <row r="387" spans="3:12" ht="17.45" customHeight="1" x14ac:dyDescent="0.2">
      <c r="C387" s="158">
        <f t="shared" si="11"/>
        <v>381</v>
      </c>
      <c r="D387" s="146" t="str">
        <f>IF(PROVEEDORES!E388="","",PROVEEDORES!E388)</f>
        <v/>
      </c>
      <c r="E387" s="146" t="str">
        <f>IF(PROVEEDORES!F388="","",PROVEEDORES!F388)</f>
        <v/>
      </c>
      <c r="F387" s="146" t="str">
        <f>IF(PROVEEDORES!D388="","",PROVEEDORES!D388)</f>
        <v/>
      </c>
      <c r="G387" s="159">
        <f>SUMIF('EG-AGO'!$F$18:$F$516,PROVEEDORES!$D388,'EG-AGO'!P$18:P$516)</f>
        <v>0</v>
      </c>
      <c r="H387" s="159">
        <f>SUMIF('EG-AGO'!$F$18:$F$516,PROVEEDORES!$D388,'EG-AGO'!Q$18:Q$516)</f>
        <v>0</v>
      </c>
      <c r="I387" s="159">
        <f>SUMIF('EG-AGO'!$F$18:$F$516,PROVEEDORES!$D388,'EG-AGO'!R$18:R$516)</f>
        <v>0</v>
      </c>
      <c r="J387" s="159">
        <f>SUMIF('EG-AGO'!$F$18:$F$516,PROVEEDORES!$D388,'EG-AGO'!S$18:S$516)</f>
        <v>0</v>
      </c>
      <c r="K387" s="159" t="str">
        <f t="shared" si="10"/>
        <v/>
      </c>
      <c r="L387" s="146" t="str">
        <f>IF(PROVEEDORES!G388="","",PROVEEDORES!G388)</f>
        <v/>
      </c>
    </row>
    <row r="388" spans="3:12" ht="17.45" customHeight="1" x14ac:dyDescent="0.2">
      <c r="C388" s="158">
        <f t="shared" si="11"/>
        <v>382</v>
      </c>
      <c r="D388" s="146" t="str">
        <f>IF(PROVEEDORES!E389="","",PROVEEDORES!E389)</f>
        <v/>
      </c>
      <c r="E388" s="146" t="str">
        <f>IF(PROVEEDORES!F389="","",PROVEEDORES!F389)</f>
        <v/>
      </c>
      <c r="F388" s="146" t="str">
        <f>IF(PROVEEDORES!D389="","",PROVEEDORES!D389)</f>
        <v/>
      </c>
      <c r="G388" s="159">
        <f>SUMIF('EG-AGO'!$F$18:$F$516,PROVEEDORES!$D389,'EG-AGO'!P$18:P$516)</f>
        <v>0</v>
      </c>
      <c r="H388" s="159">
        <f>SUMIF('EG-AGO'!$F$18:$F$516,PROVEEDORES!$D389,'EG-AGO'!Q$18:Q$516)</f>
        <v>0</v>
      </c>
      <c r="I388" s="159">
        <f>SUMIF('EG-AGO'!$F$18:$F$516,PROVEEDORES!$D389,'EG-AGO'!R$18:R$516)</f>
        <v>0</v>
      </c>
      <c r="J388" s="159">
        <f>SUMIF('EG-AGO'!$F$18:$F$516,PROVEEDORES!$D389,'EG-AGO'!S$18:S$516)</f>
        <v>0</v>
      </c>
      <c r="K388" s="159" t="str">
        <f t="shared" si="10"/>
        <v/>
      </c>
      <c r="L388" s="146" t="str">
        <f>IF(PROVEEDORES!G389="","",PROVEEDORES!G389)</f>
        <v/>
      </c>
    </row>
    <row r="389" spans="3:12" ht="17.45" customHeight="1" x14ac:dyDescent="0.2">
      <c r="C389" s="158">
        <f t="shared" si="11"/>
        <v>383</v>
      </c>
      <c r="D389" s="146" t="str">
        <f>IF(PROVEEDORES!E390="","",PROVEEDORES!E390)</f>
        <v/>
      </c>
      <c r="E389" s="146" t="str">
        <f>IF(PROVEEDORES!F390="","",PROVEEDORES!F390)</f>
        <v/>
      </c>
      <c r="F389" s="146" t="str">
        <f>IF(PROVEEDORES!D390="","",PROVEEDORES!D390)</f>
        <v/>
      </c>
      <c r="G389" s="159">
        <f>SUMIF('EG-AGO'!$F$18:$F$516,PROVEEDORES!$D390,'EG-AGO'!P$18:P$516)</f>
        <v>0</v>
      </c>
      <c r="H389" s="159">
        <f>SUMIF('EG-AGO'!$F$18:$F$516,PROVEEDORES!$D390,'EG-AGO'!Q$18:Q$516)</f>
        <v>0</v>
      </c>
      <c r="I389" s="159">
        <f>SUMIF('EG-AGO'!$F$18:$F$516,PROVEEDORES!$D390,'EG-AGO'!R$18:R$516)</f>
        <v>0</v>
      </c>
      <c r="J389" s="159">
        <f>SUMIF('EG-AGO'!$F$18:$F$516,PROVEEDORES!$D390,'EG-AGO'!S$18:S$516)</f>
        <v>0</v>
      </c>
      <c r="K389" s="159" t="str">
        <f t="shared" si="10"/>
        <v/>
      </c>
      <c r="L389" s="146" t="str">
        <f>IF(PROVEEDORES!G390="","",PROVEEDORES!G390)</f>
        <v/>
      </c>
    </row>
    <row r="390" spans="3:12" ht="17.45" customHeight="1" x14ac:dyDescent="0.2">
      <c r="C390" s="158">
        <f t="shared" si="11"/>
        <v>384</v>
      </c>
      <c r="D390" s="146" t="str">
        <f>IF(PROVEEDORES!E391="","",PROVEEDORES!E391)</f>
        <v/>
      </c>
      <c r="E390" s="146" t="str">
        <f>IF(PROVEEDORES!F391="","",PROVEEDORES!F391)</f>
        <v/>
      </c>
      <c r="F390" s="146" t="str">
        <f>IF(PROVEEDORES!D391="","",PROVEEDORES!D391)</f>
        <v/>
      </c>
      <c r="G390" s="159">
        <f>SUMIF('EG-AGO'!$F$18:$F$516,PROVEEDORES!$D391,'EG-AGO'!P$18:P$516)</f>
        <v>0</v>
      </c>
      <c r="H390" s="159">
        <f>SUMIF('EG-AGO'!$F$18:$F$516,PROVEEDORES!$D391,'EG-AGO'!Q$18:Q$516)</f>
        <v>0</v>
      </c>
      <c r="I390" s="159">
        <f>SUMIF('EG-AGO'!$F$18:$F$516,PROVEEDORES!$D391,'EG-AGO'!R$18:R$516)</f>
        <v>0</v>
      </c>
      <c r="J390" s="159">
        <f>SUMIF('EG-AGO'!$F$18:$F$516,PROVEEDORES!$D391,'EG-AGO'!S$18:S$516)</f>
        <v>0</v>
      </c>
      <c r="K390" s="159" t="str">
        <f t="shared" si="10"/>
        <v/>
      </c>
      <c r="L390" s="146" t="str">
        <f>IF(PROVEEDORES!G391="","",PROVEEDORES!G391)</f>
        <v/>
      </c>
    </row>
    <row r="391" spans="3:12" ht="17.45" customHeight="1" x14ac:dyDescent="0.2">
      <c r="C391" s="158">
        <f t="shared" si="11"/>
        <v>385</v>
      </c>
      <c r="D391" s="146" t="str">
        <f>IF(PROVEEDORES!E392="","",PROVEEDORES!E392)</f>
        <v/>
      </c>
      <c r="E391" s="146" t="str">
        <f>IF(PROVEEDORES!F392="","",PROVEEDORES!F392)</f>
        <v/>
      </c>
      <c r="F391" s="146" t="str">
        <f>IF(PROVEEDORES!D392="","",PROVEEDORES!D392)</f>
        <v/>
      </c>
      <c r="G391" s="159">
        <f>SUMIF('EG-AGO'!$F$18:$F$516,PROVEEDORES!$D392,'EG-AGO'!P$18:P$516)</f>
        <v>0</v>
      </c>
      <c r="H391" s="159">
        <f>SUMIF('EG-AGO'!$F$18:$F$516,PROVEEDORES!$D392,'EG-AGO'!Q$18:Q$516)</f>
        <v>0</v>
      </c>
      <c r="I391" s="159">
        <f>SUMIF('EG-AGO'!$F$18:$F$516,PROVEEDORES!$D392,'EG-AGO'!R$18:R$516)</f>
        <v>0</v>
      </c>
      <c r="J391" s="159">
        <f>SUMIF('EG-AGO'!$F$18:$F$516,PROVEEDORES!$D392,'EG-AGO'!S$18:S$516)</f>
        <v>0</v>
      </c>
      <c r="K391" s="159" t="str">
        <f t="shared" si="10"/>
        <v/>
      </c>
      <c r="L391" s="146" t="str">
        <f>IF(PROVEEDORES!G392="","",PROVEEDORES!G392)</f>
        <v/>
      </c>
    </row>
    <row r="392" spans="3:12" ht="17.45" customHeight="1" x14ac:dyDescent="0.2">
      <c r="C392" s="158">
        <f t="shared" si="11"/>
        <v>386</v>
      </c>
      <c r="D392" s="146" t="str">
        <f>IF(PROVEEDORES!E393="","",PROVEEDORES!E393)</f>
        <v/>
      </c>
      <c r="E392" s="146" t="str">
        <f>IF(PROVEEDORES!F393="","",PROVEEDORES!F393)</f>
        <v/>
      </c>
      <c r="F392" s="146" t="str">
        <f>IF(PROVEEDORES!D393="","",PROVEEDORES!D393)</f>
        <v/>
      </c>
      <c r="G392" s="159">
        <f>SUMIF('EG-AGO'!$F$18:$F$516,PROVEEDORES!$D393,'EG-AGO'!P$18:P$516)</f>
        <v>0</v>
      </c>
      <c r="H392" s="159">
        <f>SUMIF('EG-AGO'!$F$18:$F$516,PROVEEDORES!$D393,'EG-AGO'!Q$18:Q$516)</f>
        <v>0</v>
      </c>
      <c r="I392" s="159">
        <f>SUMIF('EG-AGO'!$F$18:$F$516,PROVEEDORES!$D393,'EG-AGO'!R$18:R$516)</f>
        <v>0</v>
      </c>
      <c r="J392" s="159">
        <f>SUMIF('EG-AGO'!$F$18:$F$516,PROVEEDORES!$D393,'EG-AGO'!S$18:S$516)</f>
        <v>0</v>
      </c>
      <c r="K392" s="159" t="str">
        <f t="shared" ref="K392:K455" si="12">IF(G392+H392+I392+J392&gt;0,"C/Información","")</f>
        <v/>
      </c>
      <c r="L392" s="146" t="str">
        <f>IF(PROVEEDORES!G393="","",PROVEEDORES!G393)</f>
        <v/>
      </c>
    </row>
    <row r="393" spans="3:12" ht="17.45" customHeight="1" x14ac:dyDescent="0.2">
      <c r="C393" s="158">
        <f t="shared" ref="C393:C456" si="13">C392+1</f>
        <v>387</v>
      </c>
      <c r="D393" s="146" t="str">
        <f>IF(PROVEEDORES!E394="","",PROVEEDORES!E394)</f>
        <v/>
      </c>
      <c r="E393" s="146" t="str">
        <f>IF(PROVEEDORES!F394="","",PROVEEDORES!F394)</f>
        <v/>
      </c>
      <c r="F393" s="146" t="str">
        <f>IF(PROVEEDORES!D394="","",PROVEEDORES!D394)</f>
        <v/>
      </c>
      <c r="G393" s="159">
        <f>SUMIF('EG-AGO'!$F$18:$F$516,PROVEEDORES!$D394,'EG-AGO'!P$18:P$516)</f>
        <v>0</v>
      </c>
      <c r="H393" s="159">
        <f>SUMIF('EG-AGO'!$F$18:$F$516,PROVEEDORES!$D394,'EG-AGO'!Q$18:Q$516)</f>
        <v>0</v>
      </c>
      <c r="I393" s="159">
        <f>SUMIF('EG-AGO'!$F$18:$F$516,PROVEEDORES!$D394,'EG-AGO'!R$18:R$516)</f>
        <v>0</v>
      </c>
      <c r="J393" s="159">
        <f>SUMIF('EG-AGO'!$F$18:$F$516,PROVEEDORES!$D394,'EG-AGO'!S$18:S$516)</f>
        <v>0</v>
      </c>
      <c r="K393" s="159" t="str">
        <f t="shared" si="12"/>
        <v/>
      </c>
      <c r="L393" s="146" t="str">
        <f>IF(PROVEEDORES!G394="","",PROVEEDORES!G394)</f>
        <v/>
      </c>
    </row>
    <row r="394" spans="3:12" ht="17.45" customHeight="1" x14ac:dyDescent="0.2">
      <c r="C394" s="158">
        <f t="shared" si="13"/>
        <v>388</v>
      </c>
      <c r="D394" s="146" t="str">
        <f>IF(PROVEEDORES!E395="","",PROVEEDORES!E395)</f>
        <v/>
      </c>
      <c r="E394" s="146" t="str">
        <f>IF(PROVEEDORES!F395="","",PROVEEDORES!F395)</f>
        <v/>
      </c>
      <c r="F394" s="146" t="str">
        <f>IF(PROVEEDORES!D395="","",PROVEEDORES!D395)</f>
        <v/>
      </c>
      <c r="G394" s="159">
        <f>SUMIF('EG-AGO'!$F$18:$F$516,PROVEEDORES!$D395,'EG-AGO'!P$18:P$516)</f>
        <v>0</v>
      </c>
      <c r="H394" s="159">
        <f>SUMIF('EG-AGO'!$F$18:$F$516,PROVEEDORES!$D395,'EG-AGO'!Q$18:Q$516)</f>
        <v>0</v>
      </c>
      <c r="I394" s="159">
        <f>SUMIF('EG-AGO'!$F$18:$F$516,PROVEEDORES!$D395,'EG-AGO'!R$18:R$516)</f>
        <v>0</v>
      </c>
      <c r="J394" s="159">
        <f>SUMIF('EG-AGO'!$F$18:$F$516,PROVEEDORES!$D395,'EG-AGO'!S$18:S$516)</f>
        <v>0</v>
      </c>
      <c r="K394" s="159" t="str">
        <f t="shared" si="12"/>
        <v/>
      </c>
      <c r="L394" s="146" t="str">
        <f>IF(PROVEEDORES!G395="","",PROVEEDORES!G395)</f>
        <v/>
      </c>
    </row>
    <row r="395" spans="3:12" ht="17.45" customHeight="1" x14ac:dyDescent="0.2">
      <c r="C395" s="158">
        <f t="shared" si="13"/>
        <v>389</v>
      </c>
      <c r="D395" s="146" t="str">
        <f>IF(PROVEEDORES!E396="","",PROVEEDORES!E396)</f>
        <v/>
      </c>
      <c r="E395" s="146" t="str">
        <f>IF(PROVEEDORES!F396="","",PROVEEDORES!F396)</f>
        <v/>
      </c>
      <c r="F395" s="146" t="str">
        <f>IF(PROVEEDORES!D396="","",PROVEEDORES!D396)</f>
        <v/>
      </c>
      <c r="G395" s="159">
        <f>SUMIF('EG-AGO'!$F$18:$F$516,PROVEEDORES!$D396,'EG-AGO'!P$18:P$516)</f>
        <v>0</v>
      </c>
      <c r="H395" s="159">
        <f>SUMIF('EG-AGO'!$F$18:$F$516,PROVEEDORES!$D396,'EG-AGO'!Q$18:Q$516)</f>
        <v>0</v>
      </c>
      <c r="I395" s="159">
        <f>SUMIF('EG-AGO'!$F$18:$F$516,PROVEEDORES!$D396,'EG-AGO'!R$18:R$516)</f>
        <v>0</v>
      </c>
      <c r="J395" s="159">
        <f>SUMIF('EG-AGO'!$F$18:$F$516,PROVEEDORES!$D396,'EG-AGO'!S$18:S$516)</f>
        <v>0</v>
      </c>
      <c r="K395" s="159" t="str">
        <f t="shared" si="12"/>
        <v/>
      </c>
      <c r="L395" s="146" t="str">
        <f>IF(PROVEEDORES!G396="","",PROVEEDORES!G396)</f>
        <v/>
      </c>
    </row>
    <row r="396" spans="3:12" ht="17.45" customHeight="1" x14ac:dyDescent="0.2">
      <c r="C396" s="158">
        <f t="shared" si="13"/>
        <v>390</v>
      </c>
      <c r="D396" s="146" t="str">
        <f>IF(PROVEEDORES!E397="","",PROVEEDORES!E397)</f>
        <v/>
      </c>
      <c r="E396" s="146" t="str">
        <f>IF(PROVEEDORES!F397="","",PROVEEDORES!F397)</f>
        <v/>
      </c>
      <c r="F396" s="146" t="str">
        <f>IF(PROVEEDORES!D397="","",PROVEEDORES!D397)</f>
        <v/>
      </c>
      <c r="G396" s="159">
        <f>SUMIF('EG-AGO'!$F$18:$F$516,PROVEEDORES!$D397,'EG-AGO'!P$18:P$516)</f>
        <v>0</v>
      </c>
      <c r="H396" s="159">
        <f>SUMIF('EG-AGO'!$F$18:$F$516,PROVEEDORES!$D397,'EG-AGO'!Q$18:Q$516)</f>
        <v>0</v>
      </c>
      <c r="I396" s="159">
        <f>SUMIF('EG-AGO'!$F$18:$F$516,PROVEEDORES!$D397,'EG-AGO'!R$18:R$516)</f>
        <v>0</v>
      </c>
      <c r="J396" s="159">
        <f>SUMIF('EG-AGO'!$F$18:$F$516,PROVEEDORES!$D397,'EG-AGO'!S$18:S$516)</f>
        <v>0</v>
      </c>
      <c r="K396" s="159" t="str">
        <f t="shared" si="12"/>
        <v/>
      </c>
      <c r="L396" s="146" t="str">
        <f>IF(PROVEEDORES!G397="","",PROVEEDORES!G397)</f>
        <v/>
      </c>
    </row>
    <row r="397" spans="3:12" ht="17.45" customHeight="1" x14ac:dyDescent="0.2">
      <c r="C397" s="158">
        <f t="shared" si="13"/>
        <v>391</v>
      </c>
      <c r="D397" s="146" t="str">
        <f>IF(PROVEEDORES!E398="","",PROVEEDORES!E398)</f>
        <v/>
      </c>
      <c r="E397" s="146" t="str">
        <f>IF(PROVEEDORES!F398="","",PROVEEDORES!F398)</f>
        <v/>
      </c>
      <c r="F397" s="146" t="str">
        <f>IF(PROVEEDORES!D398="","",PROVEEDORES!D398)</f>
        <v/>
      </c>
      <c r="G397" s="159">
        <f>SUMIF('EG-AGO'!$F$18:$F$516,PROVEEDORES!$D398,'EG-AGO'!P$18:P$516)</f>
        <v>0</v>
      </c>
      <c r="H397" s="159">
        <f>SUMIF('EG-AGO'!$F$18:$F$516,PROVEEDORES!$D398,'EG-AGO'!Q$18:Q$516)</f>
        <v>0</v>
      </c>
      <c r="I397" s="159">
        <f>SUMIF('EG-AGO'!$F$18:$F$516,PROVEEDORES!$D398,'EG-AGO'!R$18:R$516)</f>
        <v>0</v>
      </c>
      <c r="J397" s="159">
        <f>SUMIF('EG-AGO'!$F$18:$F$516,PROVEEDORES!$D398,'EG-AGO'!S$18:S$516)</f>
        <v>0</v>
      </c>
      <c r="K397" s="159" t="str">
        <f t="shared" si="12"/>
        <v/>
      </c>
      <c r="L397" s="146" t="str">
        <f>IF(PROVEEDORES!G398="","",PROVEEDORES!G398)</f>
        <v/>
      </c>
    </row>
    <row r="398" spans="3:12" ht="17.45" customHeight="1" x14ac:dyDescent="0.2">
      <c r="C398" s="158">
        <f t="shared" si="13"/>
        <v>392</v>
      </c>
      <c r="D398" s="146" t="str">
        <f>IF(PROVEEDORES!E399="","",PROVEEDORES!E399)</f>
        <v/>
      </c>
      <c r="E398" s="146" t="str">
        <f>IF(PROVEEDORES!F399="","",PROVEEDORES!F399)</f>
        <v/>
      </c>
      <c r="F398" s="146" t="str">
        <f>IF(PROVEEDORES!D399="","",PROVEEDORES!D399)</f>
        <v/>
      </c>
      <c r="G398" s="159">
        <f>SUMIF('EG-AGO'!$F$18:$F$516,PROVEEDORES!$D399,'EG-AGO'!P$18:P$516)</f>
        <v>0</v>
      </c>
      <c r="H398" s="159">
        <f>SUMIF('EG-AGO'!$F$18:$F$516,PROVEEDORES!$D399,'EG-AGO'!Q$18:Q$516)</f>
        <v>0</v>
      </c>
      <c r="I398" s="159">
        <f>SUMIF('EG-AGO'!$F$18:$F$516,PROVEEDORES!$D399,'EG-AGO'!R$18:R$516)</f>
        <v>0</v>
      </c>
      <c r="J398" s="159">
        <f>SUMIF('EG-AGO'!$F$18:$F$516,PROVEEDORES!$D399,'EG-AGO'!S$18:S$516)</f>
        <v>0</v>
      </c>
      <c r="K398" s="159" t="str">
        <f t="shared" si="12"/>
        <v/>
      </c>
      <c r="L398" s="146" t="str">
        <f>IF(PROVEEDORES!G399="","",PROVEEDORES!G399)</f>
        <v/>
      </c>
    </row>
    <row r="399" spans="3:12" ht="17.45" customHeight="1" x14ac:dyDescent="0.2">
      <c r="C399" s="158">
        <f t="shared" si="13"/>
        <v>393</v>
      </c>
      <c r="D399" s="146" t="str">
        <f>IF(PROVEEDORES!E400="","",PROVEEDORES!E400)</f>
        <v/>
      </c>
      <c r="E399" s="146" t="str">
        <f>IF(PROVEEDORES!F400="","",PROVEEDORES!F400)</f>
        <v/>
      </c>
      <c r="F399" s="146" t="str">
        <f>IF(PROVEEDORES!D400="","",PROVEEDORES!D400)</f>
        <v/>
      </c>
      <c r="G399" s="159">
        <f>SUMIF('EG-AGO'!$F$18:$F$516,PROVEEDORES!$D400,'EG-AGO'!P$18:P$516)</f>
        <v>0</v>
      </c>
      <c r="H399" s="159">
        <f>SUMIF('EG-AGO'!$F$18:$F$516,PROVEEDORES!$D400,'EG-AGO'!Q$18:Q$516)</f>
        <v>0</v>
      </c>
      <c r="I399" s="159">
        <f>SUMIF('EG-AGO'!$F$18:$F$516,PROVEEDORES!$D400,'EG-AGO'!R$18:R$516)</f>
        <v>0</v>
      </c>
      <c r="J399" s="159">
        <f>SUMIF('EG-AGO'!$F$18:$F$516,PROVEEDORES!$D400,'EG-AGO'!S$18:S$516)</f>
        <v>0</v>
      </c>
      <c r="K399" s="159" t="str">
        <f t="shared" si="12"/>
        <v/>
      </c>
      <c r="L399" s="146" t="str">
        <f>IF(PROVEEDORES!G400="","",PROVEEDORES!G400)</f>
        <v/>
      </c>
    </row>
    <row r="400" spans="3:12" ht="17.45" customHeight="1" x14ac:dyDescent="0.2">
      <c r="C400" s="158">
        <f t="shared" si="13"/>
        <v>394</v>
      </c>
      <c r="D400" s="146" t="str">
        <f>IF(PROVEEDORES!E401="","",PROVEEDORES!E401)</f>
        <v/>
      </c>
      <c r="E400" s="146" t="str">
        <f>IF(PROVEEDORES!F401="","",PROVEEDORES!F401)</f>
        <v/>
      </c>
      <c r="F400" s="146" t="str">
        <f>IF(PROVEEDORES!D401="","",PROVEEDORES!D401)</f>
        <v/>
      </c>
      <c r="G400" s="159">
        <f>SUMIF('EG-AGO'!$F$18:$F$516,PROVEEDORES!$D401,'EG-AGO'!P$18:P$516)</f>
        <v>0</v>
      </c>
      <c r="H400" s="159">
        <f>SUMIF('EG-AGO'!$F$18:$F$516,PROVEEDORES!$D401,'EG-AGO'!Q$18:Q$516)</f>
        <v>0</v>
      </c>
      <c r="I400" s="159">
        <f>SUMIF('EG-AGO'!$F$18:$F$516,PROVEEDORES!$D401,'EG-AGO'!R$18:R$516)</f>
        <v>0</v>
      </c>
      <c r="J400" s="159">
        <f>SUMIF('EG-AGO'!$F$18:$F$516,PROVEEDORES!$D401,'EG-AGO'!S$18:S$516)</f>
        <v>0</v>
      </c>
      <c r="K400" s="159" t="str">
        <f t="shared" si="12"/>
        <v/>
      </c>
      <c r="L400" s="146" t="str">
        <f>IF(PROVEEDORES!G401="","",PROVEEDORES!G401)</f>
        <v/>
      </c>
    </row>
    <row r="401" spans="3:12" ht="17.45" customHeight="1" x14ac:dyDescent="0.2">
      <c r="C401" s="158">
        <f t="shared" si="13"/>
        <v>395</v>
      </c>
      <c r="D401" s="146" t="str">
        <f>IF(PROVEEDORES!E402="","",PROVEEDORES!E402)</f>
        <v/>
      </c>
      <c r="E401" s="146" t="str">
        <f>IF(PROVEEDORES!F402="","",PROVEEDORES!F402)</f>
        <v/>
      </c>
      <c r="F401" s="146" t="str">
        <f>IF(PROVEEDORES!D402="","",PROVEEDORES!D402)</f>
        <v/>
      </c>
      <c r="G401" s="159">
        <f>SUMIF('EG-AGO'!$F$18:$F$516,PROVEEDORES!$D402,'EG-AGO'!P$18:P$516)</f>
        <v>0</v>
      </c>
      <c r="H401" s="159">
        <f>SUMIF('EG-AGO'!$F$18:$F$516,PROVEEDORES!$D402,'EG-AGO'!Q$18:Q$516)</f>
        <v>0</v>
      </c>
      <c r="I401" s="159">
        <f>SUMIF('EG-AGO'!$F$18:$F$516,PROVEEDORES!$D402,'EG-AGO'!R$18:R$516)</f>
        <v>0</v>
      </c>
      <c r="J401" s="159">
        <f>SUMIF('EG-AGO'!$F$18:$F$516,PROVEEDORES!$D402,'EG-AGO'!S$18:S$516)</f>
        <v>0</v>
      </c>
      <c r="K401" s="159" t="str">
        <f t="shared" si="12"/>
        <v/>
      </c>
      <c r="L401" s="146" t="str">
        <f>IF(PROVEEDORES!G402="","",PROVEEDORES!G402)</f>
        <v/>
      </c>
    </row>
    <row r="402" spans="3:12" ht="17.45" customHeight="1" x14ac:dyDescent="0.2">
      <c r="C402" s="158">
        <f t="shared" si="13"/>
        <v>396</v>
      </c>
      <c r="D402" s="146" t="str">
        <f>IF(PROVEEDORES!E403="","",PROVEEDORES!E403)</f>
        <v/>
      </c>
      <c r="E402" s="146" t="str">
        <f>IF(PROVEEDORES!F403="","",PROVEEDORES!F403)</f>
        <v/>
      </c>
      <c r="F402" s="146" t="str">
        <f>IF(PROVEEDORES!D403="","",PROVEEDORES!D403)</f>
        <v/>
      </c>
      <c r="G402" s="159">
        <f>SUMIF('EG-AGO'!$F$18:$F$516,PROVEEDORES!$D403,'EG-AGO'!P$18:P$516)</f>
        <v>0</v>
      </c>
      <c r="H402" s="159">
        <f>SUMIF('EG-AGO'!$F$18:$F$516,PROVEEDORES!$D403,'EG-AGO'!Q$18:Q$516)</f>
        <v>0</v>
      </c>
      <c r="I402" s="159">
        <f>SUMIF('EG-AGO'!$F$18:$F$516,PROVEEDORES!$D403,'EG-AGO'!R$18:R$516)</f>
        <v>0</v>
      </c>
      <c r="J402" s="159">
        <f>SUMIF('EG-AGO'!$F$18:$F$516,PROVEEDORES!$D403,'EG-AGO'!S$18:S$516)</f>
        <v>0</v>
      </c>
      <c r="K402" s="159" t="str">
        <f t="shared" si="12"/>
        <v/>
      </c>
      <c r="L402" s="146" t="str">
        <f>IF(PROVEEDORES!G403="","",PROVEEDORES!G403)</f>
        <v/>
      </c>
    </row>
    <row r="403" spans="3:12" ht="17.45" customHeight="1" x14ac:dyDescent="0.2">
      <c r="C403" s="158">
        <f t="shared" si="13"/>
        <v>397</v>
      </c>
      <c r="D403" s="146" t="str">
        <f>IF(PROVEEDORES!E404="","",PROVEEDORES!E404)</f>
        <v/>
      </c>
      <c r="E403" s="146" t="str">
        <f>IF(PROVEEDORES!F404="","",PROVEEDORES!F404)</f>
        <v/>
      </c>
      <c r="F403" s="146" t="str">
        <f>IF(PROVEEDORES!D404="","",PROVEEDORES!D404)</f>
        <v/>
      </c>
      <c r="G403" s="159">
        <f>SUMIF('EG-AGO'!$F$18:$F$516,PROVEEDORES!$D404,'EG-AGO'!P$18:P$516)</f>
        <v>0</v>
      </c>
      <c r="H403" s="159">
        <f>SUMIF('EG-AGO'!$F$18:$F$516,PROVEEDORES!$D404,'EG-AGO'!Q$18:Q$516)</f>
        <v>0</v>
      </c>
      <c r="I403" s="159">
        <f>SUMIF('EG-AGO'!$F$18:$F$516,PROVEEDORES!$D404,'EG-AGO'!R$18:R$516)</f>
        <v>0</v>
      </c>
      <c r="J403" s="159">
        <f>SUMIF('EG-AGO'!$F$18:$F$516,PROVEEDORES!$D404,'EG-AGO'!S$18:S$516)</f>
        <v>0</v>
      </c>
      <c r="K403" s="159" t="str">
        <f t="shared" si="12"/>
        <v/>
      </c>
      <c r="L403" s="146" t="str">
        <f>IF(PROVEEDORES!G404="","",PROVEEDORES!G404)</f>
        <v/>
      </c>
    </row>
    <row r="404" spans="3:12" ht="17.45" customHeight="1" x14ac:dyDescent="0.2">
      <c r="C404" s="158">
        <f t="shared" si="13"/>
        <v>398</v>
      </c>
      <c r="D404" s="146" t="str">
        <f>IF(PROVEEDORES!E405="","",PROVEEDORES!E405)</f>
        <v/>
      </c>
      <c r="E404" s="146" t="str">
        <f>IF(PROVEEDORES!F405="","",PROVEEDORES!F405)</f>
        <v/>
      </c>
      <c r="F404" s="146" t="str">
        <f>IF(PROVEEDORES!D405="","",PROVEEDORES!D405)</f>
        <v/>
      </c>
      <c r="G404" s="159">
        <f>SUMIF('EG-AGO'!$F$18:$F$516,PROVEEDORES!$D405,'EG-AGO'!P$18:P$516)</f>
        <v>0</v>
      </c>
      <c r="H404" s="159">
        <f>SUMIF('EG-AGO'!$F$18:$F$516,PROVEEDORES!$D405,'EG-AGO'!Q$18:Q$516)</f>
        <v>0</v>
      </c>
      <c r="I404" s="159">
        <f>SUMIF('EG-AGO'!$F$18:$F$516,PROVEEDORES!$D405,'EG-AGO'!R$18:R$516)</f>
        <v>0</v>
      </c>
      <c r="J404" s="159">
        <f>SUMIF('EG-AGO'!$F$18:$F$516,PROVEEDORES!$D405,'EG-AGO'!S$18:S$516)</f>
        <v>0</v>
      </c>
      <c r="K404" s="159" t="str">
        <f t="shared" si="12"/>
        <v/>
      </c>
      <c r="L404" s="146" t="str">
        <f>IF(PROVEEDORES!G405="","",PROVEEDORES!G405)</f>
        <v/>
      </c>
    </row>
    <row r="405" spans="3:12" ht="17.45" customHeight="1" x14ac:dyDescent="0.2">
      <c r="C405" s="158">
        <f t="shared" si="13"/>
        <v>399</v>
      </c>
      <c r="D405" s="146" t="str">
        <f>IF(PROVEEDORES!E406="","",PROVEEDORES!E406)</f>
        <v/>
      </c>
      <c r="E405" s="146" t="str">
        <f>IF(PROVEEDORES!F406="","",PROVEEDORES!F406)</f>
        <v/>
      </c>
      <c r="F405" s="146" t="str">
        <f>IF(PROVEEDORES!D406="","",PROVEEDORES!D406)</f>
        <v/>
      </c>
      <c r="G405" s="159">
        <f>SUMIF('EG-AGO'!$F$18:$F$516,PROVEEDORES!$D406,'EG-AGO'!P$18:P$516)</f>
        <v>0</v>
      </c>
      <c r="H405" s="159">
        <f>SUMIF('EG-AGO'!$F$18:$F$516,PROVEEDORES!$D406,'EG-AGO'!Q$18:Q$516)</f>
        <v>0</v>
      </c>
      <c r="I405" s="159">
        <f>SUMIF('EG-AGO'!$F$18:$F$516,PROVEEDORES!$D406,'EG-AGO'!R$18:R$516)</f>
        <v>0</v>
      </c>
      <c r="J405" s="159">
        <f>SUMIF('EG-AGO'!$F$18:$F$516,PROVEEDORES!$D406,'EG-AGO'!S$18:S$516)</f>
        <v>0</v>
      </c>
      <c r="K405" s="159" t="str">
        <f t="shared" si="12"/>
        <v/>
      </c>
      <c r="L405" s="146" t="str">
        <f>IF(PROVEEDORES!G406="","",PROVEEDORES!G406)</f>
        <v/>
      </c>
    </row>
    <row r="406" spans="3:12" ht="17.45" customHeight="1" x14ac:dyDescent="0.2">
      <c r="C406" s="158">
        <f t="shared" si="13"/>
        <v>400</v>
      </c>
      <c r="D406" s="146" t="str">
        <f>IF(PROVEEDORES!E407="","",PROVEEDORES!E407)</f>
        <v/>
      </c>
      <c r="E406" s="146" t="str">
        <f>IF(PROVEEDORES!F407="","",PROVEEDORES!F407)</f>
        <v/>
      </c>
      <c r="F406" s="146" t="str">
        <f>IF(PROVEEDORES!D407="","",PROVEEDORES!D407)</f>
        <v/>
      </c>
      <c r="G406" s="159">
        <f>SUMIF('EG-AGO'!$F$18:$F$516,PROVEEDORES!$D407,'EG-AGO'!P$18:P$516)</f>
        <v>0</v>
      </c>
      <c r="H406" s="159">
        <f>SUMIF('EG-AGO'!$F$18:$F$516,PROVEEDORES!$D407,'EG-AGO'!Q$18:Q$516)</f>
        <v>0</v>
      </c>
      <c r="I406" s="159">
        <f>SUMIF('EG-AGO'!$F$18:$F$516,PROVEEDORES!$D407,'EG-AGO'!R$18:R$516)</f>
        <v>0</v>
      </c>
      <c r="J406" s="159">
        <f>SUMIF('EG-AGO'!$F$18:$F$516,PROVEEDORES!$D407,'EG-AGO'!S$18:S$516)</f>
        <v>0</v>
      </c>
      <c r="K406" s="159" t="str">
        <f t="shared" si="12"/>
        <v/>
      </c>
      <c r="L406" s="146" t="str">
        <f>IF(PROVEEDORES!G407="","",PROVEEDORES!G407)</f>
        <v/>
      </c>
    </row>
    <row r="407" spans="3:12" ht="17.45" customHeight="1" x14ac:dyDescent="0.2">
      <c r="C407" s="158">
        <f t="shared" si="13"/>
        <v>401</v>
      </c>
      <c r="D407" s="146" t="str">
        <f>IF(PROVEEDORES!E408="","",PROVEEDORES!E408)</f>
        <v/>
      </c>
      <c r="E407" s="146" t="str">
        <f>IF(PROVEEDORES!F408="","",PROVEEDORES!F408)</f>
        <v/>
      </c>
      <c r="F407" s="146" t="str">
        <f>IF(PROVEEDORES!D408="","",PROVEEDORES!D408)</f>
        <v/>
      </c>
      <c r="G407" s="159">
        <f>SUMIF('EG-AGO'!$F$18:$F$516,PROVEEDORES!$D408,'EG-AGO'!P$18:P$516)</f>
        <v>0</v>
      </c>
      <c r="H407" s="159">
        <f>SUMIF('EG-AGO'!$F$18:$F$516,PROVEEDORES!$D408,'EG-AGO'!Q$18:Q$516)</f>
        <v>0</v>
      </c>
      <c r="I407" s="159">
        <f>SUMIF('EG-AGO'!$F$18:$F$516,PROVEEDORES!$D408,'EG-AGO'!R$18:R$516)</f>
        <v>0</v>
      </c>
      <c r="J407" s="159">
        <f>SUMIF('EG-AGO'!$F$18:$F$516,PROVEEDORES!$D408,'EG-AGO'!S$18:S$516)</f>
        <v>0</v>
      </c>
      <c r="K407" s="159" t="str">
        <f t="shared" si="12"/>
        <v/>
      </c>
      <c r="L407" s="146" t="str">
        <f>IF(PROVEEDORES!G408="","",PROVEEDORES!G408)</f>
        <v/>
      </c>
    </row>
    <row r="408" spans="3:12" ht="17.45" customHeight="1" x14ac:dyDescent="0.2">
      <c r="C408" s="158">
        <f t="shared" si="13"/>
        <v>402</v>
      </c>
      <c r="D408" s="146" t="str">
        <f>IF(PROVEEDORES!E409="","",PROVEEDORES!E409)</f>
        <v/>
      </c>
      <c r="E408" s="146" t="str">
        <f>IF(PROVEEDORES!F409="","",PROVEEDORES!F409)</f>
        <v/>
      </c>
      <c r="F408" s="146" t="str">
        <f>IF(PROVEEDORES!D409="","",PROVEEDORES!D409)</f>
        <v/>
      </c>
      <c r="G408" s="159">
        <f>SUMIF('EG-AGO'!$F$18:$F$516,PROVEEDORES!$D409,'EG-AGO'!P$18:P$516)</f>
        <v>0</v>
      </c>
      <c r="H408" s="159">
        <f>SUMIF('EG-AGO'!$F$18:$F$516,PROVEEDORES!$D409,'EG-AGO'!Q$18:Q$516)</f>
        <v>0</v>
      </c>
      <c r="I408" s="159">
        <f>SUMIF('EG-AGO'!$F$18:$F$516,PROVEEDORES!$D409,'EG-AGO'!R$18:R$516)</f>
        <v>0</v>
      </c>
      <c r="J408" s="159">
        <f>SUMIF('EG-AGO'!$F$18:$F$516,PROVEEDORES!$D409,'EG-AGO'!S$18:S$516)</f>
        <v>0</v>
      </c>
      <c r="K408" s="159" t="str">
        <f t="shared" si="12"/>
        <v/>
      </c>
      <c r="L408" s="146" t="str">
        <f>IF(PROVEEDORES!G409="","",PROVEEDORES!G409)</f>
        <v/>
      </c>
    </row>
    <row r="409" spans="3:12" ht="17.45" customHeight="1" x14ac:dyDescent="0.2">
      <c r="C409" s="158">
        <f t="shared" si="13"/>
        <v>403</v>
      </c>
      <c r="D409" s="146" t="str">
        <f>IF(PROVEEDORES!E410="","",PROVEEDORES!E410)</f>
        <v/>
      </c>
      <c r="E409" s="146" t="str">
        <f>IF(PROVEEDORES!F410="","",PROVEEDORES!F410)</f>
        <v/>
      </c>
      <c r="F409" s="146" t="str">
        <f>IF(PROVEEDORES!D410="","",PROVEEDORES!D410)</f>
        <v/>
      </c>
      <c r="G409" s="159">
        <f>SUMIF('EG-AGO'!$F$18:$F$516,PROVEEDORES!$D410,'EG-AGO'!P$18:P$516)</f>
        <v>0</v>
      </c>
      <c r="H409" s="159">
        <f>SUMIF('EG-AGO'!$F$18:$F$516,PROVEEDORES!$D410,'EG-AGO'!Q$18:Q$516)</f>
        <v>0</v>
      </c>
      <c r="I409" s="159">
        <f>SUMIF('EG-AGO'!$F$18:$F$516,PROVEEDORES!$D410,'EG-AGO'!R$18:R$516)</f>
        <v>0</v>
      </c>
      <c r="J409" s="159">
        <f>SUMIF('EG-AGO'!$F$18:$F$516,PROVEEDORES!$D410,'EG-AGO'!S$18:S$516)</f>
        <v>0</v>
      </c>
      <c r="K409" s="159" t="str">
        <f t="shared" si="12"/>
        <v/>
      </c>
      <c r="L409" s="146" t="str">
        <f>IF(PROVEEDORES!G410="","",PROVEEDORES!G410)</f>
        <v/>
      </c>
    </row>
    <row r="410" spans="3:12" ht="17.45" customHeight="1" x14ac:dyDescent="0.2">
      <c r="C410" s="158">
        <f t="shared" si="13"/>
        <v>404</v>
      </c>
      <c r="D410" s="146" t="str">
        <f>IF(PROVEEDORES!E411="","",PROVEEDORES!E411)</f>
        <v/>
      </c>
      <c r="E410" s="146" t="str">
        <f>IF(PROVEEDORES!F411="","",PROVEEDORES!F411)</f>
        <v/>
      </c>
      <c r="F410" s="146" t="str">
        <f>IF(PROVEEDORES!D411="","",PROVEEDORES!D411)</f>
        <v/>
      </c>
      <c r="G410" s="159">
        <f>SUMIF('EG-AGO'!$F$18:$F$516,PROVEEDORES!$D411,'EG-AGO'!P$18:P$516)</f>
        <v>0</v>
      </c>
      <c r="H410" s="159">
        <f>SUMIF('EG-AGO'!$F$18:$F$516,PROVEEDORES!$D411,'EG-AGO'!Q$18:Q$516)</f>
        <v>0</v>
      </c>
      <c r="I410" s="159">
        <f>SUMIF('EG-AGO'!$F$18:$F$516,PROVEEDORES!$D411,'EG-AGO'!R$18:R$516)</f>
        <v>0</v>
      </c>
      <c r="J410" s="159">
        <f>SUMIF('EG-AGO'!$F$18:$F$516,PROVEEDORES!$D411,'EG-AGO'!S$18:S$516)</f>
        <v>0</v>
      </c>
      <c r="K410" s="159" t="str">
        <f t="shared" si="12"/>
        <v/>
      </c>
      <c r="L410" s="146" t="str">
        <f>IF(PROVEEDORES!G411="","",PROVEEDORES!G411)</f>
        <v/>
      </c>
    </row>
    <row r="411" spans="3:12" ht="17.45" customHeight="1" x14ac:dyDescent="0.2">
      <c r="C411" s="158">
        <f t="shared" si="13"/>
        <v>405</v>
      </c>
      <c r="D411" s="146" t="str">
        <f>IF(PROVEEDORES!E412="","",PROVEEDORES!E412)</f>
        <v/>
      </c>
      <c r="E411" s="146" t="str">
        <f>IF(PROVEEDORES!F412="","",PROVEEDORES!F412)</f>
        <v/>
      </c>
      <c r="F411" s="146" t="str">
        <f>IF(PROVEEDORES!D412="","",PROVEEDORES!D412)</f>
        <v/>
      </c>
      <c r="G411" s="159">
        <f>SUMIF('EG-AGO'!$F$18:$F$516,PROVEEDORES!$D412,'EG-AGO'!P$18:P$516)</f>
        <v>0</v>
      </c>
      <c r="H411" s="159">
        <f>SUMIF('EG-AGO'!$F$18:$F$516,PROVEEDORES!$D412,'EG-AGO'!Q$18:Q$516)</f>
        <v>0</v>
      </c>
      <c r="I411" s="159">
        <f>SUMIF('EG-AGO'!$F$18:$F$516,PROVEEDORES!$D412,'EG-AGO'!R$18:R$516)</f>
        <v>0</v>
      </c>
      <c r="J411" s="159">
        <f>SUMIF('EG-AGO'!$F$18:$F$516,PROVEEDORES!$D412,'EG-AGO'!S$18:S$516)</f>
        <v>0</v>
      </c>
      <c r="K411" s="159" t="str">
        <f t="shared" si="12"/>
        <v/>
      </c>
      <c r="L411" s="146" t="str">
        <f>IF(PROVEEDORES!G412="","",PROVEEDORES!G412)</f>
        <v/>
      </c>
    </row>
    <row r="412" spans="3:12" ht="17.45" customHeight="1" x14ac:dyDescent="0.2">
      <c r="C412" s="158">
        <f t="shared" si="13"/>
        <v>406</v>
      </c>
      <c r="D412" s="146" t="str">
        <f>IF(PROVEEDORES!E413="","",PROVEEDORES!E413)</f>
        <v/>
      </c>
      <c r="E412" s="146" t="str">
        <f>IF(PROVEEDORES!F413="","",PROVEEDORES!F413)</f>
        <v/>
      </c>
      <c r="F412" s="146" t="str">
        <f>IF(PROVEEDORES!D413="","",PROVEEDORES!D413)</f>
        <v/>
      </c>
      <c r="G412" s="159">
        <f>SUMIF('EG-AGO'!$F$18:$F$516,PROVEEDORES!$D413,'EG-AGO'!P$18:P$516)</f>
        <v>0</v>
      </c>
      <c r="H412" s="159">
        <f>SUMIF('EG-AGO'!$F$18:$F$516,PROVEEDORES!$D413,'EG-AGO'!Q$18:Q$516)</f>
        <v>0</v>
      </c>
      <c r="I412" s="159">
        <f>SUMIF('EG-AGO'!$F$18:$F$516,PROVEEDORES!$D413,'EG-AGO'!R$18:R$516)</f>
        <v>0</v>
      </c>
      <c r="J412" s="159">
        <f>SUMIF('EG-AGO'!$F$18:$F$516,PROVEEDORES!$D413,'EG-AGO'!S$18:S$516)</f>
        <v>0</v>
      </c>
      <c r="K412" s="159" t="str">
        <f t="shared" si="12"/>
        <v/>
      </c>
      <c r="L412" s="146" t="str">
        <f>IF(PROVEEDORES!G413="","",PROVEEDORES!G413)</f>
        <v/>
      </c>
    </row>
    <row r="413" spans="3:12" ht="17.45" customHeight="1" x14ac:dyDescent="0.2">
      <c r="C413" s="158">
        <f t="shared" si="13"/>
        <v>407</v>
      </c>
      <c r="D413" s="146" t="str">
        <f>IF(PROVEEDORES!E414="","",PROVEEDORES!E414)</f>
        <v/>
      </c>
      <c r="E413" s="146" t="str">
        <f>IF(PROVEEDORES!F414="","",PROVEEDORES!F414)</f>
        <v/>
      </c>
      <c r="F413" s="146" t="str">
        <f>IF(PROVEEDORES!D414="","",PROVEEDORES!D414)</f>
        <v/>
      </c>
      <c r="G413" s="159">
        <f>SUMIF('EG-AGO'!$F$18:$F$516,PROVEEDORES!$D414,'EG-AGO'!P$18:P$516)</f>
        <v>0</v>
      </c>
      <c r="H413" s="159">
        <f>SUMIF('EG-AGO'!$F$18:$F$516,PROVEEDORES!$D414,'EG-AGO'!Q$18:Q$516)</f>
        <v>0</v>
      </c>
      <c r="I413" s="159">
        <f>SUMIF('EG-AGO'!$F$18:$F$516,PROVEEDORES!$D414,'EG-AGO'!R$18:R$516)</f>
        <v>0</v>
      </c>
      <c r="J413" s="159">
        <f>SUMIF('EG-AGO'!$F$18:$F$516,PROVEEDORES!$D414,'EG-AGO'!S$18:S$516)</f>
        <v>0</v>
      </c>
      <c r="K413" s="159" t="str">
        <f t="shared" si="12"/>
        <v/>
      </c>
      <c r="L413" s="146" t="str">
        <f>IF(PROVEEDORES!G414="","",PROVEEDORES!G414)</f>
        <v/>
      </c>
    </row>
    <row r="414" spans="3:12" ht="17.45" customHeight="1" x14ac:dyDescent="0.2">
      <c r="C414" s="158">
        <f t="shared" si="13"/>
        <v>408</v>
      </c>
      <c r="D414" s="146" t="str">
        <f>IF(PROVEEDORES!E415="","",PROVEEDORES!E415)</f>
        <v/>
      </c>
      <c r="E414" s="146" t="str">
        <f>IF(PROVEEDORES!F415="","",PROVEEDORES!F415)</f>
        <v/>
      </c>
      <c r="F414" s="146" t="str">
        <f>IF(PROVEEDORES!D415="","",PROVEEDORES!D415)</f>
        <v/>
      </c>
      <c r="G414" s="159">
        <f>SUMIF('EG-AGO'!$F$18:$F$516,PROVEEDORES!$D415,'EG-AGO'!P$18:P$516)</f>
        <v>0</v>
      </c>
      <c r="H414" s="159">
        <f>SUMIF('EG-AGO'!$F$18:$F$516,PROVEEDORES!$D415,'EG-AGO'!Q$18:Q$516)</f>
        <v>0</v>
      </c>
      <c r="I414" s="159">
        <f>SUMIF('EG-AGO'!$F$18:$F$516,PROVEEDORES!$D415,'EG-AGO'!R$18:R$516)</f>
        <v>0</v>
      </c>
      <c r="J414" s="159">
        <f>SUMIF('EG-AGO'!$F$18:$F$516,PROVEEDORES!$D415,'EG-AGO'!S$18:S$516)</f>
        <v>0</v>
      </c>
      <c r="K414" s="159" t="str">
        <f t="shared" si="12"/>
        <v/>
      </c>
      <c r="L414" s="146" t="str">
        <f>IF(PROVEEDORES!G415="","",PROVEEDORES!G415)</f>
        <v/>
      </c>
    </row>
    <row r="415" spans="3:12" ht="17.45" customHeight="1" x14ac:dyDescent="0.2">
      <c r="C415" s="158">
        <f t="shared" si="13"/>
        <v>409</v>
      </c>
      <c r="D415" s="146" t="str">
        <f>IF(PROVEEDORES!E416="","",PROVEEDORES!E416)</f>
        <v/>
      </c>
      <c r="E415" s="146" t="str">
        <f>IF(PROVEEDORES!F416="","",PROVEEDORES!F416)</f>
        <v/>
      </c>
      <c r="F415" s="146" t="str">
        <f>IF(PROVEEDORES!D416="","",PROVEEDORES!D416)</f>
        <v/>
      </c>
      <c r="G415" s="159">
        <f>SUMIF('EG-AGO'!$F$18:$F$516,PROVEEDORES!$D416,'EG-AGO'!P$18:P$516)</f>
        <v>0</v>
      </c>
      <c r="H415" s="159">
        <f>SUMIF('EG-AGO'!$F$18:$F$516,PROVEEDORES!$D416,'EG-AGO'!Q$18:Q$516)</f>
        <v>0</v>
      </c>
      <c r="I415" s="159">
        <f>SUMIF('EG-AGO'!$F$18:$F$516,PROVEEDORES!$D416,'EG-AGO'!R$18:R$516)</f>
        <v>0</v>
      </c>
      <c r="J415" s="159">
        <f>SUMIF('EG-AGO'!$F$18:$F$516,PROVEEDORES!$D416,'EG-AGO'!S$18:S$516)</f>
        <v>0</v>
      </c>
      <c r="K415" s="159" t="str">
        <f t="shared" si="12"/>
        <v/>
      </c>
      <c r="L415" s="146" t="str">
        <f>IF(PROVEEDORES!G416="","",PROVEEDORES!G416)</f>
        <v/>
      </c>
    </row>
    <row r="416" spans="3:12" ht="17.45" customHeight="1" x14ac:dyDescent="0.2">
      <c r="C416" s="158">
        <f t="shared" si="13"/>
        <v>410</v>
      </c>
      <c r="D416" s="146" t="str">
        <f>IF(PROVEEDORES!E417="","",PROVEEDORES!E417)</f>
        <v/>
      </c>
      <c r="E416" s="146" t="str">
        <f>IF(PROVEEDORES!F417="","",PROVEEDORES!F417)</f>
        <v/>
      </c>
      <c r="F416" s="146" t="str">
        <f>IF(PROVEEDORES!D417="","",PROVEEDORES!D417)</f>
        <v/>
      </c>
      <c r="G416" s="159">
        <f>SUMIF('EG-AGO'!$F$18:$F$516,PROVEEDORES!$D417,'EG-AGO'!P$18:P$516)</f>
        <v>0</v>
      </c>
      <c r="H416" s="159">
        <f>SUMIF('EG-AGO'!$F$18:$F$516,PROVEEDORES!$D417,'EG-AGO'!Q$18:Q$516)</f>
        <v>0</v>
      </c>
      <c r="I416" s="159">
        <f>SUMIF('EG-AGO'!$F$18:$F$516,PROVEEDORES!$D417,'EG-AGO'!R$18:R$516)</f>
        <v>0</v>
      </c>
      <c r="J416" s="159">
        <f>SUMIF('EG-AGO'!$F$18:$F$516,PROVEEDORES!$D417,'EG-AGO'!S$18:S$516)</f>
        <v>0</v>
      </c>
      <c r="K416" s="159" t="str">
        <f t="shared" si="12"/>
        <v/>
      </c>
      <c r="L416" s="146" t="str">
        <f>IF(PROVEEDORES!G417="","",PROVEEDORES!G417)</f>
        <v/>
      </c>
    </row>
    <row r="417" spans="3:12" ht="17.45" customHeight="1" x14ac:dyDescent="0.2">
      <c r="C417" s="158">
        <f t="shared" si="13"/>
        <v>411</v>
      </c>
      <c r="D417" s="146" t="str">
        <f>IF(PROVEEDORES!E418="","",PROVEEDORES!E418)</f>
        <v/>
      </c>
      <c r="E417" s="146" t="str">
        <f>IF(PROVEEDORES!F418="","",PROVEEDORES!F418)</f>
        <v/>
      </c>
      <c r="F417" s="146" t="str">
        <f>IF(PROVEEDORES!D418="","",PROVEEDORES!D418)</f>
        <v/>
      </c>
      <c r="G417" s="159">
        <f>SUMIF('EG-AGO'!$F$18:$F$516,PROVEEDORES!$D418,'EG-AGO'!P$18:P$516)</f>
        <v>0</v>
      </c>
      <c r="H417" s="159">
        <f>SUMIF('EG-AGO'!$F$18:$F$516,PROVEEDORES!$D418,'EG-AGO'!Q$18:Q$516)</f>
        <v>0</v>
      </c>
      <c r="I417" s="159">
        <f>SUMIF('EG-AGO'!$F$18:$F$516,PROVEEDORES!$D418,'EG-AGO'!R$18:R$516)</f>
        <v>0</v>
      </c>
      <c r="J417" s="159">
        <f>SUMIF('EG-AGO'!$F$18:$F$516,PROVEEDORES!$D418,'EG-AGO'!S$18:S$516)</f>
        <v>0</v>
      </c>
      <c r="K417" s="159" t="str">
        <f t="shared" si="12"/>
        <v/>
      </c>
      <c r="L417" s="146" t="str">
        <f>IF(PROVEEDORES!G418="","",PROVEEDORES!G418)</f>
        <v/>
      </c>
    </row>
    <row r="418" spans="3:12" ht="17.45" customHeight="1" x14ac:dyDescent="0.2">
      <c r="C418" s="158">
        <f t="shared" si="13"/>
        <v>412</v>
      </c>
      <c r="D418" s="146" t="str">
        <f>IF(PROVEEDORES!E419="","",PROVEEDORES!E419)</f>
        <v/>
      </c>
      <c r="E418" s="146" t="str">
        <f>IF(PROVEEDORES!F419="","",PROVEEDORES!F419)</f>
        <v/>
      </c>
      <c r="F418" s="146" t="str">
        <f>IF(PROVEEDORES!D419="","",PROVEEDORES!D419)</f>
        <v/>
      </c>
      <c r="G418" s="159">
        <f>SUMIF('EG-AGO'!$F$18:$F$516,PROVEEDORES!$D419,'EG-AGO'!P$18:P$516)</f>
        <v>0</v>
      </c>
      <c r="H418" s="159">
        <f>SUMIF('EG-AGO'!$F$18:$F$516,PROVEEDORES!$D419,'EG-AGO'!Q$18:Q$516)</f>
        <v>0</v>
      </c>
      <c r="I418" s="159">
        <f>SUMIF('EG-AGO'!$F$18:$F$516,PROVEEDORES!$D419,'EG-AGO'!R$18:R$516)</f>
        <v>0</v>
      </c>
      <c r="J418" s="159">
        <f>SUMIF('EG-AGO'!$F$18:$F$516,PROVEEDORES!$D419,'EG-AGO'!S$18:S$516)</f>
        <v>0</v>
      </c>
      <c r="K418" s="159" t="str">
        <f t="shared" si="12"/>
        <v/>
      </c>
      <c r="L418" s="146" t="str">
        <f>IF(PROVEEDORES!G419="","",PROVEEDORES!G419)</f>
        <v/>
      </c>
    </row>
    <row r="419" spans="3:12" ht="17.45" customHeight="1" x14ac:dyDescent="0.2">
      <c r="C419" s="158">
        <f t="shared" si="13"/>
        <v>413</v>
      </c>
      <c r="D419" s="146" t="str">
        <f>IF(PROVEEDORES!E420="","",PROVEEDORES!E420)</f>
        <v/>
      </c>
      <c r="E419" s="146" t="str">
        <f>IF(PROVEEDORES!F420="","",PROVEEDORES!F420)</f>
        <v/>
      </c>
      <c r="F419" s="146" t="str">
        <f>IF(PROVEEDORES!D420="","",PROVEEDORES!D420)</f>
        <v/>
      </c>
      <c r="G419" s="159">
        <f>SUMIF('EG-AGO'!$F$18:$F$516,PROVEEDORES!$D420,'EG-AGO'!P$18:P$516)</f>
        <v>0</v>
      </c>
      <c r="H419" s="159">
        <f>SUMIF('EG-AGO'!$F$18:$F$516,PROVEEDORES!$D420,'EG-AGO'!Q$18:Q$516)</f>
        <v>0</v>
      </c>
      <c r="I419" s="159">
        <f>SUMIF('EG-AGO'!$F$18:$F$516,PROVEEDORES!$D420,'EG-AGO'!R$18:R$516)</f>
        <v>0</v>
      </c>
      <c r="J419" s="159">
        <f>SUMIF('EG-AGO'!$F$18:$F$516,PROVEEDORES!$D420,'EG-AGO'!S$18:S$516)</f>
        <v>0</v>
      </c>
      <c r="K419" s="159" t="str">
        <f t="shared" si="12"/>
        <v/>
      </c>
      <c r="L419" s="146" t="str">
        <f>IF(PROVEEDORES!G420="","",PROVEEDORES!G420)</f>
        <v/>
      </c>
    </row>
    <row r="420" spans="3:12" ht="17.45" customHeight="1" x14ac:dyDescent="0.2">
      <c r="C420" s="158">
        <f t="shared" si="13"/>
        <v>414</v>
      </c>
      <c r="D420" s="146" t="str">
        <f>IF(PROVEEDORES!E421="","",PROVEEDORES!E421)</f>
        <v/>
      </c>
      <c r="E420" s="146" t="str">
        <f>IF(PROVEEDORES!F421="","",PROVEEDORES!F421)</f>
        <v/>
      </c>
      <c r="F420" s="146" t="str">
        <f>IF(PROVEEDORES!D421="","",PROVEEDORES!D421)</f>
        <v/>
      </c>
      <c r="G420" s="159">
        <f>SUMIF('EG-AGO'!$F$18:$F$516,PROVEEDORES!$D421,'EG-AGO'!P$18:P$516)</f>
        <v>0</v>
      </c>
      <c r="H420" s="159">
        <f>SUMIF('EG-AGO'!$F$18:$F$516,PROVEEDORES!$D421,'EG-AGO'!Q$18:Q$516)</f>
        <v>0</v>
      </c>
      <c r="I420" s="159">
        <f>SUMIF('EG-AGO'!$F$18:$F$516,PROVEEDORES!$D421,'EG-AGO'!R$18:R$516)</f>
        <v>0</v>
      </c>
      <c r="J420" s="159">
        <f>SUMIF('EG-AGO'!$F$18:$F$516,PROVEEDORES!$D421,'EG-AGO'!S$18:S$516)</f>
        <v>0</v>
      </c>
      <c r="K420" s="159" t="str">
        <f t="shared" si="12"/>
        <v/>
      </c>
      <c r="L420" s="146" t="str">
        <f>IF(PROVEEDORES!G421="","",PROVEEDORES!G421)</f>
        <v/>
      </c>
    </row>
    <row r="421" spans="3:12" ht="17.45" customHeight="1" x14ac:dyDescent="0.2">
      <c r="C421" s="158">
        <f t="shared" si="13"/>
        <v>415</v>
      </c>
      <c r="D421" s="146" t="str">
        <f>IF(PROVEEDORES!E422="","",PROVEEDORES!E422)</f>
        <v/>
      </c>
      <c r="E421" s="146" t="str">
        <f>IF(PROVEEDORES!F422="","",PROVEEDORES!F422)</f>
        <v/>
      </c>
      <c r="F421" s="146" t="str">
        <f>IF(PROVEEDORES!D422="","",PROVEEDORES!D422)</f>
        <v/>
      </c>
      <c r="G421" s="159">
        <f>SUMIF('EG-AGO'!$F$18:$F$516,PROVEEDORES!$D422,'EG-AGO'!P$18:P$516)</f>
        <v>0</v>
      </c>
      <c r="H421" s="159">
        <f>SUMIF('EG-AGO'!$F$18:$F$516,PROVEEDORES!$D422,'EG-AGO'!Q$18:Q$516)</f>
        <v>0</v>
      </c>
      <c r="I421" s="159">
        <f>SUMIF('EG-AGO'!$F$18:$F$516,PROVEEDORES!$D422,'EG-AGO'!R$18:R$516)</f>
        <v>0</v>
      </c>
      <c r="J421" s="159">
        <f>SUMIF('EG-AGO'!$F$18:$F$516,PROVEEDORES!$D422,'EG-AGO'!S$18:S$516)</f>
        <v>0</v>
      </c>
      <c r="K421" s="159" t="str">
        <f t="shared" si="12"/>
        <v/>
      </c>
      <c r="L421" s="146" t="str">
        <f>IF(PROVEEDORES!G422="","",PROVEEDORES!G422)</f>
        <v/>
      </c>
    </row>
    <row r="422" spans="3:12" ht="17.45" customHeight="1" x14ac:dyDescent="0.2">
      <c r="C422" s="158">
        <f t="shared" si="13"/>
        <v>416</v>
      </c>
      <c r="D422" s="146" t="str">
        <f>IF(PROVEEDORES!E423="","",PROVEEDORES!E423)</f>
        <v/>
      </c>
      <c r="E422" s="146" t="str">
        <f>IF(PROVEEDORES!F423="","",PROVEEDORES!F423)</f>
        <v/>
      </c>
      <c r="F422" s="146" t="str">
        <f>IF(PROVEEDORES!D423="","",PROVEEDORES!D423)</f>
        <v/>
      </c>
      <c r="G422" s="159">
        <f>SUMIF('EG-AGO'!$F$18:$F$516,PROVEEDORES!$D423,'EG-AGO'!P$18:P$516)</f>
        <v>0</v>
      </c>
      <c r="H422" s="159">
        <f>SUMIF('EG-AGO'!$F$18:$F$516,PROVEEDORES!$D423,'EG-AGO'!Q$18:Q$516)</f>
        <v>0</v>
      </c>
      <c r="I422" s="159">
        <f>SUMIF('EG-AGO'!$F$18:$F$516,PROVEEDORES!$D423,'EG-AGO'!R$18:R$516)</f>
        <v>0</v>
      </c>
      <c r="J422" s="159">
        <f>SUMIF('EG-AGO'!$F$18:$F$516,PROVEEDORES!$D423,'EG-AGO'!S$18:S$516)</f>
        <v>0</v>
      </c>
      <c r="K422" s="159" t="str">
        <f t="shared" si="12"/>
        <v/>
      </c>
      <c r="L422" s="146" t="str">
        <f>IF(PROVEEDORES!G423="","",PROVEEDORES!G423)</f>
        <v/>
      </c>
    </row>
    <row r="423" spans="3:12" ht="17.45" customHeight="1" x14ac:dyDescent="0.2">
      <c r="C423" s="158">
        <f t="shared" si="13"/>
        <v>417</v>
      </c>
      <c r="D423" s="146" t="str">
        <f>IF(PROVEEDORES!E424="","",PROVEEDORES!E424)</f>
        <v/>
      </c>
      <c r="E423" s="146" t="str">
        <f>IF(PROVEEDORES!F424="","",PROVEEDORES!F424)</f>
        <v/>
      </c>
      <c r="F423" s="146" t="str">
        <f>IF(PROVEEDORES!D424="","",PROVEEDORES!D424)</f>
        <v/>
      </c>
      <c r="G423" s="159">
        <f>SUMIF('EG-AGO'!$F$18:$F$516,PROVEEDORES!$D424,'EG-AGO'!P$18:P$516)</f>
        <v>0</v>
      </c>
      <c r="H423" s="159">
        <f>SUMIF('EG-AGO'!$F$18:$F$516,PROVEEDORES!$D424,'EG-AGO'!Q$18:Q$516)</f>
        <v>0</v>
      </c>
      <c r="I423" s="159">
        <f>SUMIF('EG-AGO'!$F$18:$F$516,PROVEEDORES!$D424,'EG-AGO'!R$18:R$516)</f>
        <v>0</v>
      </c>
      <c r="J423" s="159">
        <f>SUMIF('EG-AGO'!$F$18:$F$516,PROVEEDORES!$D424,'EG-AGO'!S$18:S$516)</f>
        <v>0</v>
      </c>
      <c r="K423" s="159" t="str">
        <f t="shared" si="12"/>
        <v/>
      </c>
      <c r="L423" s="146" t="str">
        <f>IF(PROVEEDORES!G424="","",PROVEEDORES!G424)</f>
        <v/>
      </c>
    </row>
    <row r="424" spans="3:12" ht="17.45" customHeight="1" x14ac:dyDescent="0.2">
      <c r="C424" s="158">
        <f t="shared" si="13"/>
        <v>418</v>
      </c>
      <c r="D424" s="146" t="str">
        <f>IF(PROVEEDORES!E425="","",PROVEEDORES!E425)</f>
        <v/>
      </c>
      <c r="E424" s="146" t="str">
        <f>IF(PROVEEDORES!F425="","",PROVEEDORES!F425)</f>
        <v/>
      </c>
      <c r="F424" s="146" t="str">
        <f>IF(PROVEEDORES!D425="","",PROVEEDORES!D425)</f>
        <v/>
      </c>
      <c r="G424" s="159">
        <f>SUMIF('EG-AGO'!$F$18:$F$516,PROVEEDORES!$D425,'EG-AGO'!P$18:P$516)</f>
        <v>0</v>
      </c>
      <c r="H424" s="159">
        <f>SUMIF('EG-AGO'!$F$18:$F$516,PROVEEDORES!$D425,'EG-AGO'!Q$18:Q$516)</f>
        <v>0</v>
      </c>
      <c r="I424" s="159">
        <f>SUMIF('EG-AGO'!$F$18:$F$516,PROVEEDORES!$D425,'EG-AGO'!R$18:R$516)</f>
        <v>0</v>
      </c>
      <c r="J424" s="159">
        <f>SUMIF('EG-AGO'!$F$18:$F$516,PROVEEDORES!$D425,'EG-AGO'!S$18:S$516)</f>
        <v>0</v>
      </c>
      <c r="K424" s="159" t="str">
        <f t="shared" si="12"/>
        <v/>
      </c>
      <c r="L424" s="146" t="str">
        <f>IF(PROVEEDORES!G425="","",PROVEEDORES!G425)</f>
        <v/>
      </c>
    </row>
    <row r="425" spans="3:12" ht="17.45" customHeight="1" x14ac:dyDescent="0.2">
      <c r="C425" s="158">
        <f t="shared" si="13"/>
        <v>419</v>
      </c>
      <c r="D425" s="146" t="str">
        <f>IF(PROVEEDORES!E426="","",PROVEEDORES!E426)</f>
        <v/>
      </c>
      <c r="E425" s="146" t="str">
        <f>IF(PROVEEDORES!F426="","",PROVEEDORES!F426)</f>
        <v/>
      </c>
      <c r="F425" s="146" t="str">
        <f>IF(PROVEEDORES!D426="","",PROVEEDORES!D426)</f>
        <v/>
      </c>
      <c r="G425" s="159">
        <f>SUMIF('EG-AGO'!$F$18:$F$516,PROVEEDORES!$D426,'EG-AGO'!P$18:P$516)</f>
        <v>0</v>
      </c>
      <c r="H425" s="159">
        <f>SUMIF('EG-AGO'!$F$18:$F$516,PROVEEDORES!$D426,'EG-AGO'!Q$18:Q$516)</f>
        <v>0</v>
      </c>
      <c r="I425" s="159">
        <f>SUMIF('EG-AGO'!$F$18:$F$516,PROVEEDORES!$D426,'EG-AGO'!R$18:R$516)</f>
        <v>0</v>
      </c>
      <c r="J425" s="159">
        <f>SUMIF('EG-AGO'!$F$18:$F$516,PROVEEDORES!$D426,'EG-AGO'!S$18:S$516)</f>
        <v>0</v>
      </c>
      <c r="K425" s="159" t="str">
        <f t="shared" si="12"/>
        <v/>
      </c>
      <c r="L425" s="146" t="str">
        <f>IF(PROVEEDORES!G426="","",PROVEEDORES!G426)</f>
        <v/>
      </c>
    </row>
    <row r="426" spans="3:12" ht="17.45" customHeight="1" x14ac:dyDescent="0.2">
      <c r="C426" s="158">
        <f t="shared" si="13"/>
        <v>420</v>
      </c>
      <c r="D426" s="146" t="str">
        <f>IF(PROVEEDORES!E427="","",PROVEEDORES!E427)</f>
        <v/>
      </c>
      <c r="E426" s="146" t="str">
        <f>IF(PROVEEDORES!F427="","",PROVEEDORES!F427)</f>
        <v/>
      </c>
      <c r="F426" s="146" t="str">
        <f>IF(PROVEEDORES!D427="","",PROVEEDORES!D427)</f>
        <v/>
      </c>
      <c r="G426" s="159">
        <f>SUMIF('EG-AGO'!$F$18:$F$516,PROVEEDORES!$D427,'EG-AGO'!P$18:P$516)</f>
        <v>0</v>
      </c>
      <c r="H426" s="159">
        <f>SUMIF('EG-AGO'!$F$18:$F$516,PROVEEDORES!$D427,'EG-AGO'!Q$18:Q$516)</f>
        <v>0</v>
      </c>
      <c r="I426" s="159">
        <f>SUMIF('EG-AGO'!$F$18:$F$516,PROVEEDORES!$D427,'EG-AGO'!R$18:R$516)</f>
        <v>0</v>
      </c>
      <c r="J426" s="159">
        <f>SUMIF('EG-AGO'!$F$18:$F$516,PROVEEDORES!$D427,'EG-AGO'!S$18:S$516)</f>
        <v>0</v>
      </c>
      <c r="K426" s="159" t="str">
        <f t="shared" si="12"/>
        <v/>
      </c>
      <c r="L426" s="146" t="str">
        <f>IF(PROVEEDORES!G427="","",PROVEEDORES!G427)</f>
        <v/>
      </c>
    </row>
    <row r="427" spans="3:12" ht="17.45" customHeight="1" x14ac:dyDescent="0.2">
      <c r="C427" s="158">
        <f t="shared" si="13"/>
        <v>421</v>
      </c>
      <c r="D427" s="146" t="str">
        <f>IF(PROVEEDORES!E428="","",PROVEEDORES!E428)</f>
        <v/>
      </c>
      <c r="E427" s="146" t="str">
        <f>IF(PROVEEDORES!F428="","",PROVEEDORES!F428)</f>
        <v/>
      </c>
      <c r="F427" s="146" t="str">
        <f>IF(PROVEEDORES!D428="","",PROVEEDORES!D428)</f>
        <v/>
      </c>
      <c r="G427" s="159">
        <f>SUMIF('EG-AGO'!$F$18:$F$516,PROVEEDORES!$D428,'EG-AGO'!P$18:P$516)</f>
        <v>0</v>
      </c>
      <c r="H427" s="159">
        <f>SUMIF('EG-AGO'!$F$18:$F$516,PROVEEDORES!$D428,'EG-AGO'!Q$18:Q$516)</f>
        <v>0</v>
      </c>
      <c r="I427" s="159">
        <f>SUMIF('EG-AGO'!$F$18:$F$516,PROVEEDORES!$D428,'EG-AGO'!R$18:R$516)</f>
        <v>0</v>
      </c>
      <c r="J427" s="159">
        <f>SUMIF('EG-AGO'!$F$18:$F$516,PROVEEDORES!$D428,'EG-AGO'!S$18:S$516)</f>
        <v>0</v>
      </c>
      <c r="K427" s="159" t="str">
        <f t="shared" si="12"/>
        <v/>
      </c>
      <c r="L427" s="146" t="str">
        <f>IF(PROVEEDORES!G428="","",PROVEEDORES!G428)</f>
        <v/>
      </c>
    </row>
    <row r="428" spans="3:12" ht="17.45" customHeight="1" x14ac:dyDescent="0.2">
      <c r="C428" s="158">
        <f t="shared" si="13"/>
        <v>422</v>
      </c>
      <c r="D428" s="146" t="str">
        <f>IF(PROVEEDORES!E429="","",PROVEEDORES!E429)</f>
        <v/>
      </c>
      <c r="E428" s="146" t="str">
        <f>IF(PROVEEDORES!F429="","",PROVEEDORES!F429)</f>
        <v/>
      </c>
      <c r="F428" s="146" t="str">
        <f>IF(PROVEEDORES!D429="","",PROVEEDORES!D429)</f>
        <v/>
      </c>
      <c r="G428" s="159">
        <f>SUMIF('EG-AGO'!$F$18:$F$516,PROVEEDORES!$D429,'EG-AGO'!P$18:P$516)</f>
        <v>0</v>
      </c>
      <c r="H428" s="159">
        <f>SUMIF('EG-AGO'!$F$18:$F$516,PROVEEDORES!$D429,'EG-AGO'!Q$18:Q$516)</f>
        <v>0</v>
      </c>
      <c r="I428" s="159">
        <f>SUMIF('EG-AGO'!$F$18:$F$516,PROVEEDORES!$D429,'EG-AGO'!R$18:R$516)</f>
        <v>0</v>
      </c>
      <c r="J428" s="159">
        <f>SUMIF('EG-AGO'!$F$18:$F$516,PROVEEDORES!$D429,'EG-AGO'!S$18:S$516)</f>
        <v>0</v>
      </c>
      <c r="K428" s="159" t="str">
        <f t="shared" si="12"/>
        <v/>
      </c>
      <c r="L428" s="146" t="str">
        <f>IF(PROVEEDORES!G429="","",PROVEEDORES!G429)</f>
        <v/>
      </c>
    </row>
    <row r="429" spans="3:12" ht="17.45" customHeight="1" x14ac:dyDescent="0.2">
      <c r="C429" s="158">
        <f t="shared" si="13"/>
        <v>423</v>
      </c>
      <c r="D429" s="146" t="str">
        <f>IF(PROVEEDORES!E430="","",PROVEEDORES!E430)</f>
        <v/>
      </c>
      <c r="E429" s="146" t="str">
        <f>IF(PROVEEDORES!F430="","",PROVEEDORES!F430)</f>
        <v/>
      </c>
      <c r="F429" s="146" t="str">
        <f>IF(PROVEEDORES!D430="","",PROVEEDORES!D430)</f>
        <v/>
      </c>
      <c r="G429" s="159">
        <f>SUMIF('EG-AGO'!$F$18:$F$516,PROVEEDORES!$D430,'EG-AGO'!P$18:P$516)</f>
        <v>0</v>
      </c>
      <c r="H429" s="159">
        <f>SUMIF('EG-AGO'!$F$18:$F$516,PROVEEDORES!$D430,'EG-AGO'!Q$18:Q$516)</f>
        <v>0</v>
      </c>
      <c r="I429" s="159">
        <f>SUMIF('EG-AGO'!$F$18:$F$516,PROVEEDORES!$D430,'EG-AGO'!R$18:R$516)</f>
        <v>0</v>
      </c>
      <c r="J429" s="159">
        <f>SUMIF('EG-AGO'!$F$18:$F$516,PROVEEDORES!$D430,'EG-AGO'!S$18:S$516)</f>
        <v>0</v>
      </c>
      <c r="K429" s="159" t="str">
        <f t="shared" si="12"/>
        <v/>
      </c>
      <c r="L429" s="146" t="str">
        <f>IF(PROVEEDORES!G430="","",PROVEEDORES!G430)</f>
        <v/>
      </c>
    </row>
    <row r="430" spans="3:12" ht="17.45" customHeight="1" x14ac:dyDescent="0.2">
      <c r="C430" s="158">
        <f t="shared" si="13"/>
        <v>424</v>
      </c>
      <c r="D430" s="146" t="str">
        <f>IF(PROVEEDORES!E431="","",PROVEEDORES!E431)</f>
        <v/>
      </c>
      <c r="E430" s="146" t="str">
        <f>IF(PROVEEDORES!F431="","",PROVEEDORES!F431)</f>
        <v/>
      </c>
      <c r="F430" s="146" t="str">
        <f>IF(PROVEEDORES!D431="","",PROVEEDORES!D431)</f>
        <v/>
      </c>
      <c r="G430" s="159">
        <f>SUMIF('EG-AGO'!$F$18:$F$516,PROVEEDORES!$D431,'EG-AGO'!P$18:P$516)</f>
        <v>0</v>
      </c>
      <c r="H430" s="159">
        <f>SUMIF('EG-AGO'!$F$18:$F$516,PROVEEDORES!$D431,'EG-AGO'!Q$18:Q$516)</f>
        <v>0</v>
      </c>
      <c r="I430" s="159">
        <f>SUMIF('EG-AGO'!$F$18:$F$516,PROVEEDORES!$D431,'EG-AGO'!R$18:R$516)</f>
        <v>0</v>
      </c>
      <c r="J430" s="159">
        <f>SUMIF('EG-AGO'!$F$18:$F$516,PROVEEDORES!$D431,'EG-AGO'!S$18:S$516)</f>
        <v>0</v>
      </c>
      <c r="K430" s="159" t="str">
        <f t="shared" si="12"/>
        <v/>
      </c>
      <c r="L430" s="146" t="str">
        <f>IF(PROVEEDORES!G431="","",PROVEEDORES!G431)</f>
        <v/>
      </c>
    </row>
    <row r="431" spans="3:12" ht="17.45" customHeight="1" x14ac:dyDescent="0.2">
      <c r="C431" s="158">
        <f t="shared" si="13"/>
        <v>425</v>
      </c>
      <c r="D431" s="146" t="str">
        <f>IF(PROVEEDORES!E432="","",PROVEEDORES!E432)</f>
        <v/>
      </c>
      <c r="E431" s="146" t="str">
        <f>IF(PROVEEDORES!F432="","",PROVEEDORES!F432)</f>
        <v/>
      </c>
      <c r="F431" s="146" t="str">
        <f>IF(PROVEEDORES!D432="","",PROVEEDORES!D432)</f>
        <v/>
      </c>
      <c r="G431" s="159">
        <f>SUMIF('EG-AGO'!$F$18:$F$516,PROVEEDORES!$D432,'EG-AGO'!P$18:P$516)</f>
        <v>0</v>
      </c>
      <c r="H431" s="159">
        <f>SUMIF('EG-AGO'!$F$18:$F$516,PROVEEDORES!$D432,'EG-AGO'!Q$18:Q$516)</f>
        <v>0</v>
      </c>
      <c r="I431" s="159">
        <f>SUMIF('EG-AGO'!$F$18:$F$516,PROVEEDORES!$D432,'EG-AGO'!R$18:R$516)</f>
        <v>0</v>
      </c>
      <c r="J431" s="159">
        <f>SUMIF('EG-AGO'!$F$18:$F$516,PROVEEDORES!$D432,'EG-AGO'!S$18:S$516)</f>
        <v>0</v>
      </c>
      <c r="K431" s="159" t="str">
        <f t="shared" si="12"/>
        <v/>
      </c>
      <c r="L431" s="146" t="str">
        <f>IF(PROVEEDORES!G432="","",PROVEEDORES!G432)</f>
        <v/>
      </c>
    </row>
    <row r="432" spans="3:12" ht="17.45" customHeight="1" x14ac:dyDescent="0.2">
      <c r="C432" s="158">
        <f t="shared" si="13"/>
        <v>426</v>
      </c>
      <c r="D432" s="146" t="str">
        <f>IF(PROVEEDORES!E433="","",PROVEEDORES!E433)</f>
        <v/>
      </c>
      <c r="E432" s="146" t="str">
        <f>IF(PROVEEDORES!F433="","",PROVEEDORES!F433)</f>
        <v/>
      </c>
      <c r="F432" s="146" t="str">
        <f>IF(PROVEEDORES!D433="","",PROVEEDORES!D433)</f>
        <v/>
      </c>
      <c r="G432" s="159">
        <f>SUMIF('EG-AGO'!$F$18:$F$516,PROVEEDORES!$D433,'EG-AGO'!P$18:P$516)</f>
        <v>0</v>
      </c>
      <c r="H432" s="159">
        <f>SUMIF('EG-AGO'!$F$18:$F$516,PROVEEDORES!$D433,'EG-AGO'!Q$18:Q$516)</f>
        <v>0</v>
      </c>
      <c r="I432" s="159">
        <f>SUMIF('EG-AGO'!$F$18:$F$516,PROVEEDORES!$D433,'EG-AGO'!R$18:R$516)</f>
        <v>0</v>
      </c>
      <c r="J432" s="159">
        <f>SUMIF('EG-AGO'!$F$18:$F$516,PROVEEDORES!$D433,'EG-AGO'!S$18:S$516)</f>
        <v>0</v>
      </c>
      <c r="K432" s="159" t="str">
        <f t="shared" si="12"/>
        <v/>
      </c>
      <c r="L432" s="146" t="str">
        <f>IF(PROVEEDORES!G433="","",PROVEEDORES!G433)</f>
        <v/>
      </c>
    </row>
    <row r="433" spans="3:12" ht="17.45" customHeight="1" x14ac:dyDescent="0.2">
      <c r="C433" s="158">
        <f t="shared" si="13"/>
        <v>427</v>
      </c>
      <c r="D433" s="146" t="str">
        <f>IF(PROVEEDORES!E434="","",PROVEEDORES!E434)</f>
        <v/>
      </c>
      <c r="E433" s="146" t="str">
        <f>IF(PROVEEDORES!F434="","",PROVEEDORES!F434)</f>
        <v/>
      </c>
      <c r="F433" s="146" t="str">
        <f>IF(PROVEEDORES!D434="","",PROVEEDORES!D434)</f>
        <v/>
      </c>
      <c r="G433" s="159">
        <f>SUMIF('EG-AGO'!$F$18:$F$516,PROVEEDORES!$D434,'EG-AGO'!P$18:P$516)</f>
        <v>0</v>
      </c>
      <c r="H433" s="159">
        <f>SUMIF('EG-AGO'!$F$18:$F$516,PROVEEDORES!$D434,'EG-AGO'!Q$18:Q$516)</f>
        <v>0</v>
      </c>
      <c r="I433" s="159">
        <f>SUMIF('EG-AGO'!$F$18:$F$516,PROVEEDORES!$D434,'EG-AGO'!R$18:R$516)</f>
        <v>0</v>
      </c>
      <c r="J433" s="159">
        <f>SUMIF('EG-AGO'!$F$18:$F$516,PROVEEDORES!$D434,'EG-AGO'!S$18:S$516)</f>
        <v>0</v>
      </c>
      <c r="K433" s="159" t="str">
        <f t="shared" si="12"/>
        <v/>
      </c>
      <c r="L433" s="146" t="str">
        <f>IF(PROVEEDORES!G434="","",PROVEEDORES!G434)</f>
        <v/>
      </c>
    </row>
    <row r="434" spans="3:12" ht="17.45" customHeight="1" x14ac:dyDescent="0.2">
      <c r="C434" s="158">
        <f t="shared" si="13"/>
        <v>428</v>
      </c>
      <c r="D434" s="146" t="str">
        <f>IF(PROVEEDORES!E435="","",PROVEEDORES!E435)</f>
        <v/>
      </c>
      <c r="E434" s="146" t="str">
        <f>IF(PROVEEDORES!F435="","",PROVEEDORES!F435)</f>
        <v/>
      </c>
      <c r="F434" s="146" t="str">
        <f>IF(PROVEEDORES!D435="","",PROVEEDORES!D435)</f>
        <v/>
      </c>
      <c r="G434" s="159">
        <f>SUMIF('EG-AGO'!$F$18:$F$516,PROVEEDORES!$D435,'EG-AGO'!P$18:P$516)</f>
        <v>0</v>
      </c>
      <c r="H434" s="159">
        <f>SUMIF('EG-AGO'!$F$18:$F$516,PROVEEDORES!$D435,'EG-AGO'!Q$18:Q$516)</f>
        <v>0</v>
      </c>
      <c r="I434" s="159">
        <f>SUMIF('EG-AGO'!$F$18:$F$516,PROVEEDORES!$D435,'EG-AGO'!R$18:R$516)</f>
        <v>0</v>
      </c>
      <c r="J434" s="159">
        <f>SUMIF('EG-AGO'!$F$18:$F$516,PROVEEDORES!$D435,'EG-AGO'!S$18:S$516)</f>
        <v>0</v>
      </c>
      <c r="K434" s="159" t="str">
        <f t="shared" si="12"/>
        <v/>
      </c>
      <c r="L434" s="146" t="str">
        <f>IF(PROVEEDORES!G435="","",PROVEEDORES!G435)</f>
        <v/>
      </c>
    </row>
    <row r="435" spans="3:12" ht="17.45" customHeight="1" x14ac:dyDescent="0.2">
      <c r="C435" s="158">
        <f t="shared" si="13"/>
        <v>429</v>
      </c>
      <c r="D435" s="146" t="str">
        <f>IF(PROVEEDORES!E436="","",PROVEEDORES!E436)</f>
        <v/>
      </c>
      <c r="E435" s="146" t="str">
        <f>IF(PROVEEDORES!F436="","",PROVEEDORES!F436)</f>
        <v/>
      </c>
      <c r="F435" s="146" t="str">
        <f>IF(PROVEEDORES!D436="","",PROVEEDORES!D436)</f>
        <v/>
      </c>
      <c r="G435" s="159">
        <f>SUMIF('EG-AGO'!$F$18:$F$516,PROVEEDORES!$D436,'EG-AGO'!P$18:P$516)</f>
        <v>0</v>
      </c>
      <c r="H435" s="159">
        <f>SUMIF('EG-AGO'!$F$18:$F$516,PROVEEDORES!$D436,'EG-AGO'!Q$18:Q$516)</f>
        <v>0</v>
      </c>
      <c r="I435" s="159">
        <f>SUMIF('EG-AGO'!$F$18:$F$516,PROVEEDORES!$D436,'EG-AGO'!R$18:R$516)</f>
        <v>0</v>
      </c>
      <c r="J435" s="159">
        <f>SUMIF('EG-AGO'!$F$18:$F$516,PROVEEDORES!$D436,'EG-AGO'!S$18:S$516)</f>
        <v>0</v>
      </c>
      <c r="K435" s="159" t="str">
        <f t="shared" si="12"/>
        <v/>
      </c>
      <c r="L435" s="146" t="str">
        <f>IF(PROVEEDORES!G436="","",PROVEEDORES!G436)</f>
        <v/>
      </c>
    </row>
    <row r="436" spans="3:12" ht="17.45" customHeight="1" x14ac:dyDescent="0.2">
      <c r="C436" s="158">
        <f t="shared" si="13"/>
        <v>430</v>
      </c>
      <c r="D436" s="146" t="str">
        <f>IF(PROVEEDORES!E437="","",PROVEEDORES!E437)</f>
        <v/>
      </c>
      <c r="E436" s="146" t="str">
        <f>IF(PROVEEDORES!F437="","",PROVEEDORES!F437)</f>
        <v/>
      </c>
      <c r="F436" s="146" t="str">
        <f>IF(PROVEEDORES!D437="","",PROVEEDORES!D437)</f>
        <v/>
      </c>
      <c r="G436" s="159">
        <f>SUMIF('EG-AGO'!$F$18:$F$516,PROVEEDORES!$D437,'EG-AGO'!P$18:P$516)</f>
        <v>0</v>
      </c>
      <c r="H436" s="159">
        <f>SUMIF('EG-AGO'!$F$18:$F$516,PROVEEDORES!$D437,'EG-AGO'!Q$18:Q$516)</f>
        <v>0</v>
      </c>
      <c r="I436" s="159">
        <f>SUMIF('EG-AGO'!$F$18:$F$516,PROVEEDORES!$D437,'EG-AGO'!R$18:R$516)</f>
        <v>0</v>
      </c>
      <c r="J436" s="159">
        <f>SUMIF('EG-AGO'!$F$18:$F$516,PROVEEDORES!$D437,'EG-AGO'!S$18:S$516)</f>
        <v>0</v>
      </c>
      <c r="K436" s="159" t="str">
        <f t="shared" si="12"/>
        <v/>
      </c>
      <c r="L436" s="146" t="str">
        <f>IF(PROVEEDORES!G437="","",PROVEEDORES!G437)</f>
        <v/>
      </c>
    </row>
    <row r="437" spans="3:12" ht="17.45" customHeight="1" x14ac:dyDescent="0.2">
      <c r="C437" s="158">
        <f t="shared" si="13"/>
        <v>431</v>
      </c>
      <c r="D437" s="146" t="str">
        <f>IF(PROVEEDORES!E438="","",PROVEEDORES!E438)</f>
        <v/>
      </c>
      <c r="E437" s="146" t="str">
        <f>IF(PROVEEDORES!F438="","",PROVEEDORES!F438)</f>
        <v/>
      </c>
      <c r="F437" s="146" t="str">
        <f>IF(PROVEEDORES!D438="","",PROVEEDORES!D438)</f>
        <v/>
      </c>
      <c r="G437" s="159">
        <f>SUMIF('EG-AGO'!$F$18:$F$516,PROVEEDORES!$D438,'EG-AGO'!P$18:P$516)</f>
        <v>0</v>
      </c>
      <c r="H437" s="159">
        <f>SUMIF('EG-AGO'!$F$18:$F$516,PROVEEDORES!$D438,'EG-AGO'!Q$18:Q$516)</f>
        <v>0</v>
      </c>
      <c r="I437" s="159">
        <f>SUMIF('EG-AGO'!$F$18:$F$516,PROVEEDORES!$D438,'EG-AGO'!R$18:R$516)</f>
        <v>0</v>
      </c>
      <c r="J437" s="159">
        <f>SUMIF('EG-AGO'!$F$18:$F$516,PROVEEDORES!$D438,'EG-AGO'!S$18:S$516)</f>
        <v>0</v>
      </c>
      <c r="K437" s="159" t="str">
        <f t="shared" si="12"/>
        <v/>
      </c>
      <c r="L437" s="146" t="str">
        <f>IF(PROVEEDORES!G438="","",PROVEEDORES!G438)</f>
        <v/>
      </c>
    </row>
    <row r="438" spans="3:12" ht="17.45" customHeight="1" x14ac:dyDescent="0.2">
      <c r="C438" s="158">
        <f t="shared" si="13"/>
        <v>432</v>
      </c>
      <c r="D438" s="146" t="str">
        <f>IF(PROVEEDORES!E439="","",PROVEEDORES!E439)</f>
        <v/>
      </c>
      <c r="E438" s="146" t="str">
        <f>IF(PROVEEDORES!F439="","",PROVEEDORES!F439)</f>
        <v/>
      </c>
      <c r="F438" s="146" t="str">
        <f>IF(PROVEEDORES!D439="","",PROVEEDORES!D439)</f>
        <v/>
      </c>
      <c r="G438" s="159">
        <f>SUMIF('EG-AGO'!$F$18:$F$516,PROVEEDORES!$D439,'EG-AGO'!P$18:P$516)</f>
        <v>0</v>
      </c>
      <c r="H438" s="159">
        <f>SUMIF('EG-AGO'!$F$18:$F$516,PROVEEDORES!$D439,'EG-AGO'!Q$18:Q$516)</f>
        <v>0</v>
      </c>
      <c r="I438" s="159">
        <f>SUMIF('EG-AGO'!$F$18:$F$516,PROVEEDORES!$D439,'EG-AGO'!R$18:R$516)</f>
        <v>0</v>
      </c>
      <c r="J438" s="159">
        <f>SUMIF('EG-AGO'!$F$18:$F$516,PROVEEDORES!$D439,'EG-AGO'!S$18:S$516)</f>
        <v>0</v>
      </c>
      <c r="K438" s="159" t="str">
        <f t="shared" si="12"/>
        <v/>
      </c>
      <c r="L438" s="146" t="str">
        <f>IF(PROVEEDORES!G439="","",PROVEEDORES!G439)</f>
        <v/>
      </c>
    </row>
    <row r="439" spans="3:12" ht="17.45" customHeight="1" x14ac:dyDescent="0.2">
      <c r="C439" s="158">
        <f t="shared" si="13"/>
        <v>433</v>
      </c>
      <c r="D439" s="146" t="str">
        <f>IF(PROVEEDORES!E440="","",PROVEEDORES!E440)</f>
        <v/>
      </c>
      <c r="E439" s="146" t="str">
        <f>IF(PROVEEDORES!F440="","",PROVEEDORES!F440)</f>
        <v/>
      </c>
      <c r="F439" s="146" t="str">
        <f>IF(PROVEEDORES!D440="","",PROVEEDORES!D440)</f>
        <v/>
      </c>
      <c r="G439" s="159">
        <f>SUMIF('EG-AGO'!$F$18:$F$516,PROVEEDORES!$D440,'EG-AGO'!P$18:P$516)</f>
        <v>0</v>
      </c>
      <c r="H439" s="159">
        <f>SUMIF('EG-AGO'!$F$18:$F$516,PROVEEDORES!$D440,'EG-AGO'!Q$18:Q$516)</f>
        <v>0</v>
      </c>
      <c r="I439" s="159">
        <f>SUMIF('EG-AGO'!$F$18:$F$516,PROVEEDORES!$D440,'EG-AGO'!R$18:R$516)</f>
        <v>0</v>
      </c>
      <c r="J439" s="159">
        <f>SUMIF('EG-AGO'!$F$18:$F$516,PROVEEDORES!$D440,'EG-AGO'!S$18:S$516)</f>
        <v>0</v>
      </c>
      <c r="K439" s="159" t="str">
        <f t="shared" si="12"/>
        <v/>
      </c>
      <c r="L439" s="146" t="str">
        <f>IF(PROVEEDORES!G440="","",PROVEEDORES!G440)</f>
        <v/>
      </c>
    </row>
    <row r="440" spans="3:12" ht="17.45" customHeight="1" x14ac:dyDescent="0.2">
      <c r="C440" s="158">
        <f t="shared" si="13"/>
        <v>434</v>
      </c>
      <c r="D440" s="146" t="str">
        <f>IF(PROVEEDORES!E441="","",PROVEEDORES!E441)</f>
        <v/>
      </c>
      <c r="E440" s="146" t="str">
        <f>IF(PROVEEDORES!F441="","",PROVEEDORES!F441)</f>
        <v/>
      </c>
      <c r="F440" s="146" t="str">
        <f>IF(PROVEEDORES!D441="","",PROVEEDORES!D441)</f>
        <v/>
      </c>
      <c r="G440" s="159">
        <f>SUMIF('EG-AGO'!$F$18:$F$516,PROVEEDORES!$D441,'EG-AGO'!P$18:P$516)</f>
        <v>0</v>
      </c>
      <c r="H440" s="159">
        <f>SUMIF('EG-AGO'!$F$18:$F$516,PROVEEDORES!$D441,'EG-AGO'!Q$18:Q$516)</f>
        <v>0</v>
      </c>
      <c r="I440" s="159">
        <f>SUMIF('EG-AGO'!$F$18:$F$516,PROVEEDORES!$D441,'EG-AGO'!R$18:R$516)</f>
        <v>0</v>
      </c>
      <c r="J440" s="159">
        <f>SUMIF('EG-AGO'!$F$18:$F$516,PROVEEDORES!$D441,'EG-AGO'!S$18:S$516)</f>
        <v>0</v>
      </c>
      <c r="K440" s="159" t="str">
        <f t="shared" si="12"/>
        <v/>
      </c>
      <c r="L440" s="146" t="str">
        <f>IF(PROVEEDORES!G441="","",PROVEEDORES!G441)</f>
        <v/>
      </c>
    </row>
    <row r="441" spans="3:12" ht="17.45" customHeight="1" x14ac:dyDescent="0.2">
      <c r="C441" s="158">
        <f t="shared" si="13"/>
        <v>435</v>
      </c>
      <c r="D441" s="146" t="str">
        <f>IF(PROVEEDORES!E442="","",PROVEEDORES!E442)</f>
        <v/>
      </c>
      <c r="E441" s="146" t="str">
        <f>IF(PROVEEDORES!F442="","",PROVEEDORES!F442)</f>
        <v/>
      </c>
      <c r="F441" s="146" t="str">
        <f>IF(PROVEEDORES!D442="","",PROVEEDORES!D442)</f>
        <v/>
      </c>
      <c r="G441" s="159">
        <f>SUMIF('EG-AGO'!$F$18:$F$516,PROVEEDORES!$D442,'EG-AGO'!P$18:P$516)</f>
        <v>0</v>
      </c>
      <c r="H441" s="159">
        <f>SUMIF('EG-AGO'!$F$18:$F$516,PROVEEDORES!$D442,'EG-AGO'!Q$18:Q$516)</f>
        <v>0</v>
      </c>
      <c r="I441" s="159">
        <f>SUMIF('EG-AGO'!$F$18:$F$516,PROVEEDORES!$D442,'EG-AGO'!R$18:R$516)</f>
        <v>0</v>
      </c>
      <c r="J441" s="159">
        <f>SUMIF('EG-AGO'!$F$18:$F$516,PROVEEDORES!$D442,'EG-AGO'!S$18:S$516)</f>
        <v>0</v>
      </c>
      <c r="K441" s="159" t="str">
        <f t="shared" si="12"/>
        <v/>
      </c>
      <c r="L441" s="146" t="str">
        <f>IF(PROVEEDORES!G442="","",PROVEEDORES!G442)</f>
        <v/>
      </c>
    </row>
    <row r="442" spans="3:12" ht="17.45" customHeight="1" x14ac:dyDescent="0.2">
      <c r="C442" s="158">
        <f t="shared" si="13"/>
        <v>436</v>
      </c>
      <c r="D442" s="146" t="str">
        <f>IF(PROVEEDORES!E443="","",PROVEEDORES!E443)</f>
        <v/>
      </c>
      <c r="E442" s="146" t="str">
        <f>IF(PROVEEDORES!F443="","",PROVEEDORES!F443)</f>
        <v/>
      </c>
      <c r="F442" s="146" t="str">
        <f>IF(PROVEEDORES!D443="","",PROVEEDORES!D443)</f>
        <v/>
      </c>
      <c r="G442" s="159">
        <f>SUMIF('EG-AGO'!$F$18:$F$516,PROVEEDORES!$D443,'EG-AGO'!P$18:P$516)</f>
        <v>0</v>
      </c>
      <c r="H442" s="159">
        <f>SUMIF('EG-AGO'!$F$18:$F$516,PROVEEDORES!$D443,'EG-AGO'!Q$18:Q$516)</f>
        <v>0</v>
      </c>
      <c r="I442" s="159">
        <f>SUMIF('EG-AGO'!$F$18:$F$516,PROVEEDORES!$D443,'EG-AGO'!R$18:R$516)</f>
        <v>0</v>
      </c>
      <c r="J442" s="159">
        <f>SUMIF('EG-AGO'!$F$18:$F$516,PROVEEDORES!$D443,'EG-AGO'!S$18:S$516)</f>
        <v>0</v>
      </c>
      <c r="K442" s="159" t="str">
        <f t="shared" si="12"/>
        <v/>
      </c>
      <c r="L442" s="146" t="str">
        <f>IF(PROVEEDORES!G443="","",PROVEEDORES!G443)</f>
        <v/>
      </c>
    </row>
    <row r="443" spans="3:12" ht="17.45" customHeight="1" x14ac:dyDescent="0.2">
      <c r="C443" s="158">
        <f t="shared" si="13"/>
        <v>437</v>
      </c>
      <c r="D443" s="146" t="str">
        <f>IF(PROVEEDORES!E444="","",PROVEEDORES!E444)</f>
        <v/>
      </c>
      <c r="E443" s="146" t="str">
        <f>IF(PROVEEDORES!F444="","",PROVEEDORES!F444)</f>
        <v/>
      </c>
      <c r="F443" s="146" t="str">
        <f>IF(PROVEEDORES!D444="","",PROVEEDORES!D444)</f>
        <v/>
      </c>
      <c r="G443" s="159">
        <f>SUMIF('EG-AGO'!$F$18:$F$516,PROVEEDORES!$D444,'EG-AGO'!P$18:P$516)</f>
        <v>0</v>
      </c>
      <c r="H443" s="159">
        <f>SUMIF('EG-AGO'!$F$18:$F$516,PROVEEDORES!$D444,'EG-AGO'!Q$18:Q$516)</f>
        <v>0</v>
      </c>
      <c r="I443" s="159">
        <f>SUMIF('EG-AGO'!$F$18:$F$516,PROVEEDORES!$D444,'EG-AGO'!R$18:R$516)</f>
        <v>0</v>
      </c>
      <c r="J443" s="159">
        <f>SUMIF('EG-AGO'!$F$18:$F$516,PROVEEDORES!$D444,'EG-AGO'!S$18:S$516)</f>
        <v>0</v>
      </c>
      <c r="K443" s="159" t="str">
        <f t="shared" si="12"/>
        <v/>
      </c>
      <c r="L443" s="146" t="str">
        <f>IF(PROVEEDORES!G444="","",PROVEEDORES!G444)</f>
        <v/>
      </c>
    </row>
    <row r="444" spans="3:12" ht="17.45" customHeight="1" x14ac:dyDescent="0.2">
      <c r="C444" s="158">
        <f t="shared" si="13"/>
        <v>438</v>
      </c>
      <c r="D444" s="146" t="str">
        <f>IF(PROVEEDORES!E445="","",PROVEEDORES!E445)</f>
        <v/>
      </c>
      <c r="E444" s="146" t="str">
        <f>IF(PROVEEDORES!F445="","",PROVEEDORES!F445)</f>
        <v/>
      </c>
      <c r="F444" s="146" t="str">
        <f>IF(PROVEEDORES!D445="","",PROVEEDORES!D445)</f>
        <v/>
      </c>
      <c r="G444" s="159">
        <f>SUMIF('EG-AGO'!$F$18:$F$516,PROVEEDORES!$D445,'EG-AGO'!P$18:P$516)</f>
        <v>0</v>
      </c>
      <c r="H444" s="159">
        <f>SUMIF('EG-AGO'!$F$18:$F$516,PROVEEDORES!$D445,'EG-AGO'!Q$18:Q$516)</f>
        <v>0</v>
      </c>
      <c r="I444" s="159">
        <f>SUMIF('EG-AGO'!$F$18:$F$516,PROVEEDORES!$D445,'EG-AGO'!R$18:R$516)</f>
        <v>0</v>
      </c>
      <c r="J444" s="159">
        <f>SUMIF('EG-AGO'!$F$18:$F$516,PROVEEDORES!$D445,'EG-AGO'!S$18:S$516)</f>
        <v>0</v>
      </c>
      <c r="K444" s="159" t="str">
        <f t="shared" si="12"/>
        <v/>
      </c>
      <c r="L444" s="146" t="str">
        <f>IF(PROVEEDORES!G445="","",PROVEEDORES!G445)</f>
        <v/>
      </c>
    </row>
    <row r="445" spans="3:12" ht="17.45" customHeight="1" x14ac:dyDescent="0.2">
      <c r="C445" s="158">
        <f t="shared" si="13"/>
        <v>439</v>
      </c>
      <c r="D445" s="146" t="str">
        <f>IF(PROVEEDORES!E446="","",PROVEEDORES!E446)</f>
        <v/>
      </c>
      <c r="E445" s="146" t="str">
        <f>IF(PROVEEDORES!F446="","",PROVEEDORES!F446)</f>
        <v/>
      </c>
      <c r="F445" s="146" t="str">
        <f>IF(PROVEEDORES!D446="","",PROVEEDORES!D446)</f>
        <v/>
      </c>
      <c r="G445" s="159">
        <f>SUMIF('EG-AGO'!$F$18:$F$516,PROVEEDORES!$D446,'EG-AGO'!P$18:P$516)</f>
        <v>0</v>
      </c>
      <c r="H445" s="159">
        <f>SUMIF('EG-AGO'!$F$18:$F$516,PROVEEDORES!$D446,'EG-AGO'!Q$18:Q$516)</f>
        <v>0</v>
      </c>
      <c r="I445" s="159">
        <f>SUMIF('EG-AGO'!$F$18:$F$516,PROVEEDORES!$D446,'EG-AGO'!R$18:R$516)</f>
        <v>0</v>
      </c>
      <c r="J445" s="159">
        <f>SUMIF('EG-AGO'!$F$18:$F$516,PROVEEDORES!$D446,'EG-AGO'!S$18:S$516)</f>
        <v>0</v>
      </c>
      <c r="K445" s="159" t="str">
        <f t="shared" si="12"/>
        <v/>
      </c>
      <c r="L445" s="146" t="str">
        <f>IF(PROVEEDORES!G446="","",PROVEEDORES!G446)</f>
        <v/>
      </c>
    </row>
    <row r="446" spans="3:12" ht="17.45" customHeight="1" x14ac:dyDescent="0.2">
      <c r="C446" s="158">
        <f t="shared" si="13"/>
        <v>440</v>
      </c>
      <c r="D446" s="146" t="str">
        <f>IF(PROVEEDORES!E447="","",PROVEEDORES!E447)</f>
        <v/>
      </c>
      <c r="E446" s="146" t="str">
        <f>IF(PROVEEDORES!F447="","",PROVEEDORES!F447)</f>
        <v/>
      </c>
      <c r="F446" s="146" t="str">
        <f>IF(PROVEEDORES!D447="","",PROVEEDORES!D447)</f>
        <v/>
      </c>
      <c r="G446" s="159">
        <f>SUMIF('EG-AGO'!$F$18:$F$516,PROVEEDORES!$D447,'EG-AGO'!P$18:P$516)</f>
        <v>0</v>
      </c>
      <c r="H446" s="159">
        <f>SUMIF('EG-AGO'!$F$18:$F$516,PROVEEDORES!$D447,'EG-AGO'!Q$18:Q$516)</f>
        <v>0</v>
      </c>
      <c r="I446" s="159">
        <f>SUMIF('EG-AGO'!$F$18:$F$516,PROVEEDORES!$D447,'EG-AGO'!R$18:R$516)</f>
        <v>0</v>
      </c>
      <c r="J446" s="159">
        <f>SUMIF('EG-AGO'!$F$18:$F$516,PROVEEDORES!$D447,'EG-AGO'!S$18:S$516)</f>
        <v>0</v>
      </c>
      <c r="K446" s="159" t="str">
        <f t="shared" si="12"/>
        <v/>
      </c>
      <c r="L446" s="146" t="str">
        <f>IF(PROVEEDORES!G447="","",PROVEEDORES!G447)</f>
        <v/>
      </c>
    </row>
    <row r="447" spans="3:12" ht="17.45" customHeight="1" x14ac:dyDescent="0.2">
      <c r="C447" s="158">
        <f t="shared" si="13"/>
        <v>441</v>
      </c>
      <c r="D447" s="146" t="str">
        <f>IF(PROVEEDORES!E448="","",PROVEEDORES!E448)</f>
        <v/>
      </c>
      <c r="E447" s="146" t="str">
        <f>IF(PROVEEDORES!F448="","",PROVEEDORES!F448)</f>
        <v/>
      </c>
      <c r="F447" s="146" t="str">
        <f>IF(PROVEEDORES!D448="","",PROVEEDORES!D448)</f>
        <v/>
      </c>
      <c r="G447" s="159">
        <f>SUMIF('EG-AGO'!$F$18:$F$516,PROVEEDORES!$D448,'EG-AGO'!P$18:P$516)</f>
        <v>0</v>
      </c>
      <c r="H447" s="159">
        <f>SUMIF('EG-AGO'!$F$18:$F$516,PROVEEDORES!$D448,'EG-AGO'!Q$18:Q$516)</f>
        <v>0</v>
      </c>
      <c r="I447" s="159">
        <f>SUMIF('EG-AGO'!$F$18:$F$516,PROVEEDORES!$D448,'EG-AGO'!R$18:R$516)</f>
        <v>0</v>
      </c>
      <c r="J447" s="159">
        <f>SUMIF('EG-AGO'!$F$18:$F$516,PROVEEDORES!$D448,'EG-AGO'!S$18:S$516)</f>
        <v>0</v>
      </c>
      <c r="K447" s="159" t="str">
        <f t="shared" si="12"/>
        <v/>
      </c>
      <c r="L447" s="146" t="str">
        <f>IF(PROVEEDORES!G448="","",PROVEEDORES!G448)</f>
        <v/>
      </c>
    </row>
    <row r="448" spans="3:12" ht="17.45" customHeight="1" x14ac:dyDescent="0.2">
      <c r="C448" s="158">
        <f t="shared" si="13"/>
        <v>442</v>
      </c>
      <c r="D448" s="146" t="str">
        <f>IF(PROVEEDORES!E449="","",PROVEEDORES!E449)</f>
        <v/>
      </c>
      <c r="E448" s="146" t="str">
        <f>IF(PROVEEDORES!F449="","",PROVEEDORES!F449)</f>
        <v/>
      </c>
      <c r="F448" s="146" t="str">
        <f>IF(PROVEEDORES!D449="","",PROVEEDORES!D449)</f>
        <v/>
      </c>
      <c r="G448" s="159">
        <f>SUMIF('EG-AGO'!$F$18:$F$516,PROVEEDORES!$D449,'EG-AGO'!P$18:P$516)</f>
        <v>0</v>
      </c>
      <c r="H448" s="159">
        <f>SUMIF('EG-AGO'!$F$18:$F$516,PROVEEDORES!$D449,'EG-AGO'!Q$18:Q$516)</f>
        <v>0</v>
      </c>
      <c r="I448" s="159">
        <f>SUMIF('EG-AGO'!$F$18:$F$516,PROVEEDORES!$D449,'EG-AGO'!R$18:R$516)</f>
        <v>0</v>
      </c>
      <c r="J448" s="159">
        <f>SUMIF('EG-AGO'!$F$18:$F$516,PROVEEDORES!$D449,'EG-AGO'!S$18:S$516)</f>
        <v>0</v>
      </c>
      <c r="K448" s="159" t="str">
        <f t="shared" si="12"/>
        <v/>
      </c>
      <c r="L448" s="146" t="str">
        <f>IF(PROVEEDORES!G449="","",PROVEEDORES!G449)</f>
        <v/>
      </c>
    </row>
    <row r="449" spans="3:12" ht="17.45" customHeight="1" x14ac:dyDescent="0.2">
      <c r="C449" s="158">
        <f t="shared" si="13"/>
        <v>443</v>
      </c>
      <c r="D449" s="146" t="str">
        <f>IF(PROVEEDORES!E450="","",PROVEEDORES!E450)</f>
        <v/>
      </c>
      <c r="E449" s="146" t="str">
        <f>IF(PROVEEDORES!F450="","",PROVEEDORES!F450)</f>
        <v/>
      </c>
      <c r="F449" s="146" t="str">
        <f>IF(PROVEEDORES!D450="","",PROVEEDORES!D450)</f>
        <v/>
      </c>
      <c r="G449" s="159">
        <f>SUMIF('EG-AGO'!$F$18:$F$516,PROVEEDORES!$D450,'EG-AGO'!P$18:P$516)</f>
        <v>0</v>
      </c>
      <c r="H449" s="159">
        <f>SUMIF('EG-AGO'!$F$18:$F$516,PROVEEDORES!$D450,'EG-AGO'!Q$18:Q$516)</f>
        <v>0</v>
      </c>
      <c r="I449" s="159">
        <f>SUMIF('EG-AGO'!$F$18:$F$516,PROVEEDORES!$D450,'EG-AGO'!R$18:R$516)</f>
        <v>0</v>
      </c>
      <c r="J449" s="159">
        <f>SUMIF('EG-AGO'!$F$18:$F$516,PROVEEDORES!$D450,'EG-AGO'!S$18:S$516)</f>
        <v>0</v>
      </c>
      <c r="K449" s="159" t="str">
        <f t="shared" si="12"/>
        <v/>
      </c>
      <c r="L449" s="146" t="str">
        <f>IF(PROVEEDORES!G450="","",PROVEEDORES!G450)</f>
        <v/>
      </c>
    </row>
    <row r="450" spans="3:12" ht="17.45" customHeight="1" x14ac:dyDescent="0.2">
      <c r="C450" s="158">
        <f t="shared" si="13"/>
        <v>444</v>
      </c>
      <c r="D450" s="146" t="str">
        <f>IF(PROVEEDORES!E451="","",PROVEEDORES!E451)</f>
        <v/>
      </c>
      <c r="E450" s="146" t="str">
        <f>IF(PROVEEDORES!F451="","",PROVEEDORES!F451)</f>
        <v/>
      </c>
      <c r="F450" s="146" t="str">
        <f>IF(PROVEEDORES!D451="","",PROVEEDORES!D451)</f>
        <v/>
      </c>
      <c r="G450" s="159">
        <f>SUMIF('EG-AGO'!$F$18:$F$516,PROVEEDORES!$D451,'EG-AGO'!P$18:P$516)</f>
        <v>0</v>
      </c>
      <c r="H450" s="159">
        <f>SUMIF('EG-AGO'!$F$18:$F$516,PROVEEDORES!$D451,'EG-AGO'!Q$18:Q$516)</f>
        <v>0</v>
      </c>
      <c r="I450" s="159">
        <f>SUMIF('EG-AGO'!$F$18:$F$516,PROVEEDORES!$D451,'EG-AGO'!R$18:R$516)</f>
        <v>0</v>
      </c>
      <c r="J450" s="159">
        <f>SUMIF('EG-AGO'!$F$18:$F$516,PROVEEDORES!$D451,'EG-AGO'!S$18:S$516)</f>
        <v>0</v>
      </c>
      <c r="K450" s="159" t="str">
        <f t="shared" si="12"/>
        <v/>
      </c>
      <c r="L450" s="146" t="str">
        <f>IF(PROVEEDORES!G451="","",PROVEEDORES!G451)</f>
        <v/>
      </c>
    </row>
    <row r="451" spans="3:12" ht="17.45" customHeight="1" x14ac:dyDescent="0.2">
      <c r="C451" s="158">
        <f t="shared" si="13"/>
        <v>445</v>
      </c>
      <c r="D451" s="146" t="str">
        <f>IF(PROVEEDORES!E452="","",PROVEEDORES!E452)</f>
        <v/>
      </c>
      <c r="E451" s="146" t="str">
        <f>IF(PROVEEDORES!F452="","",PROVEEDORES!F452)</f>
        <v/>
      </c>
      <c r="F451" s="146" t="str">
        <f>IF(PROVEEDORES!D452="","",PROVEEDORES!D452)</f>
        <v/>
      </c>
      <c r="G451" s="159">
        <f>SUMIF('EG-AGO'!$F$18:$F$516,PROVEEDORES!$D452,'EG-AGO'!P$18:P$516)</f>
        <v>0</v>
      </c>
      <c r="H451" s="159">
        <f>SUMIF('EG-AGO'!$F$18:$F$516,PROVEEDORES!$D452,'EG-AGO'!Q$18:Q$516)</f>
        <v>0</v>
      </c>
      <c r="I451" s="159">
        <f>SUMIF('EG-AGO'!$F$18:$F$516,PROVEEDORES!$D452,'EG-AGO'!R$18:R$516)</f>
        <v>0</v>
      </c>
      <c r="J451" s="159">
        <f>SUMIF('EG-AGO'!$F$18:$F$516,PROVEEDORES!$D452,'EG-AGO'!S$18:S$516)</f>
        <v>0</v>
      </c>
      <c r="K451" s="159" t="str">
        <f t="shared" si="12"/>
        <v/>
      </c>
      <c r="L451" s="146" t="str">
        <f>IF(PROVEEDORES!G452="","",PROVEEDORES!G452)</f>
        <v/>
      </c>
    </row>
    <row r="452" spans="3:12" ht="17.45" customHeight="1" x14ac:dyDescent="0.2">
      <c r="C452" s="158">
        <f t="shared" si="13"/>
        <v>446</v>
      </c>
      <c r="D452" s="146" t="str">
        <f>IF(PROVEEDORES!E453="","",PROVEEDORES!E453)</f>
        <v/>
      </c>
      <c r="E452" s="146" t="str">
        <f>IF(PROVEEDORES!F453="","",PROVEEDORES!F453)</f>
        <v/>
      </c>
      <c r="F452" s="146" t="str">
        <f>IF(PROVEEDORES!D453="","",PROVEEDORES!D453)</f>
        <v/>
      </c>
      <c r="G452" s="159">
        <f>SUMIF('EG-AGO'!$F$18:$F$516,PROVEEDORES!$D453,'EG-AGO'!P$18:P$516)</f>
        <v>0</v>
      </c>
      <c r="H452" s="159">
        <f>SUMIF('EG-AGO'!$F$18:$F$516,PROVEEDORES!$D453,'EG-AGO'!Q$18:Q$516)</f>
        <v>0</v>
      </c>
      <c r="I452" s="159">
        <f>SUMIF('EG-AGO'!$F$18:$F$516,PROVEEDORES!$D453,'EG-AGO'!R$18:R$516)</f>
        <v>0</v>
      </c>
      <c r="J452" s="159">
        <f>SUMIF('EG-AGO'!$F$18:$F$516,PROVEEDORES!$D453,'EG-AGO'!S$18:S$516)</f>
        <v>0</v>
      </c>
      <c r="K452" s="159" t="str">
        <f t="shared" si="12"/>
        <v/>
      </c>
      <c r="L452" s="146" t="str">
        <f>IF(PROVEEDORES!G453="","",PROVEEDORES!G453)</f>
        <v/>
      </c>
    </row>
    <row r="453" spans="3:12" ht="17.45" customHeight="1" x14ac:dyDescent="0.2">
      <c r="C453" s="158">
        <f t="shared" si="13"/>
        <v>447</v>
      </c>
      <c r="D453" s="146" t="str">
        <f>IF(PROVEEDORES!E454="","",PROVEEDORES!E454)</f>
        <v/>
      </c>
      <c r="E453" s="146" t="str">
        <f>IF(PROVEEDORES!F454="","",PROVEEDORES!F454)</f>
        <v/>
      </c>
      <c r="F453" s="146" t="str">
        <f>IF(PROVEEDORES!D454="","",PROVEEDORES!D454)</f>
        <v/>
      </c>
      <c r="G453" s="159">
        <f>SUMIF('EG-AGO'!$F$18:$F$516,PROVEEDORES!$D454,'EG-AGO'!P$18:P$516)</f>
        <v>0</v>
      </c>
      <c r="H453" s="159">
        <f>SUMIF('EG-AGO'!$F$18:$F$516,PROVEEDORES!$D454,'EG-AGO'!Q$18:Q$516)</f>
        <v>0</v>
      </c>
      <c r="I453" s="159">
        <f>SUMIF('EG-AGO'!$F$18:$F$516,PROVEEDORES!$D454,'EG-AGO'!R$18:R$516)</f>
        <v>0</v>
      </c>
      <c r="J453" s="159">
        <f>SUMIF('EG-AGO'!$F$18:$F$516,PROVEEDORES!$D454,'EG-AGO'!S$18:S$516)</f>
        <v>0</v>
      </c>
      <c r="K453" s="159" t="str">
        <f t="shared" si="12"/>
        <v/>
      </c>
      <c r="L453" s="146" t="str">
        <f>IF(PROVEEDORES!G454="","",PROVEEDORES!G454)</f>
        <v/>
      </c>
    </row>
    <row r="454" spans="3:12" ht="17.45" customHeight="1" x14ac:dyDescent="0.2">
      <c r="C454" s="158">
        <f t="shared" si="13"/>
        <v>448</v>
      </c>
      <c r="D454" s="146" t="str">
        <f>IF(PROVEEDORES!E455="","",PROVEEDORES!E455)</f>
        <v/>
      </c>
      <c r="E454" s="146" t="str">
        <f>IF(PROVEEDORES!F455="","",PROVEEDORES!F455)</f>
        <v/>
      </c>
      <c r="F454" s="146" t="str">
        <f>IF(PROVEEDORES!D455="","",PROVEEDORES!D455)</f>
        <v/>
      </c>
      <c r="G454" s="159">
        <f>SUMIF('EG-AGO'!$F$18:$F$516,PROVEEDORES!$D455,'EG-AGO'!P$18:P$516)</f>
        <v>0</v>
      </c>
      <c r="H454" s="159">
        <f>SUMIF('EG-AGO'!$F$18:$F$516,PROVEEDORES!$D455,'EG-AGO'!Q$18:Q$516)</f>
        <v>0</v>
      </c>
      <c r="I454" s="159">
        <f>SUMIF('EG-AGO'!$F$18:$F$516,PROVEEDORES!$D455,'EG-AGO'!R$18:R$516)</f>
        <v>0</v>
      </c>
      <c r="J454" s="159">
        <f>SUMIF('EG-AGO'!$F$18:$F$516,PROVEEDORES!$D455,'EG-AGO'!S$18:S$516)</f>
        <v>0</v>
      </c>
      <c r="K454" s="159" t="str">
        <f t="shared" si="12"/>
        <v/>
      </c>
      <c r="L454" s="146" t="str">
        <f>IF(PROVEEDORES!G455="","",PROVEEDORES!G455)</f>
        <v/>
      </c>
    </row>
    <row r="455" spans="3:12" ht="17.45" customHeight="1" x14ac:dyDescent="0.2">
      <c r="C455" s="158">
        <f t="shared" si="13"/>
        <v>449</v>
      </c>
      <c r="D455" s="146" t="str">
        <f>IF(PROVEEDORES!E456="","",PROVEEDORES!E456)</f>
        <v/>
      </c>
      <c r="E455" s="146" t="str">
        <f>IF(PROVEEDORES!F456="","",PROVEEDORES!F456)</f>
        <v/>
      </c>
      <c r="F455" s="146" t="str">
        <f>IF(PROVEEDORES!D456="","",PROVEEDORES!D456)</f>
        <v/>
      </c>
      <c r="G455" s="159">
        <f>SUMIF('EG-AGO'!$F$18:$F$516,PROVEEDORES!$D456,'EG-AGO'!P$18:P$516)</f>
        <v>0</v>
      </c>
      <c r="H455" s="159">
        <f>SUMIF('EG-AGO'!$F$18:$F$516,PROVEEDORES!$D456,'EG-AGO'!Q$18:Q$516)</f>
        <v>0</v>
      </c>
      <c r="I455" s="159">
        <f>SUMIF('EG-AGO'!$F$18:$F$516,PROVEEDORES!$D456,'EG-AGO'!R$18:R$516)</f>
        <v>0</v>
      </c>
      <c r="J455" s="159">
        <f>SUMIF('EG-AGO'!$F$18:$F$516,PROVEEDORES!$D456,'EG-AGO'!S$18:S$516)</f>
        <v>0</v>
      </c>
      <c r="K455" s="159" t="str">
        <f t="shared" si="12"/>
        <v/>
      </c>
      <c r="L455" s="146" t="str">
        <f>IF(PROVEEDORES!G456="","",PROVEEDORES!G456)</f>
        <v/>
      </c>
    </row>
    <row r="456" spans="3:12" ht="17.45" customHeight="1" x14ac:dyDescent="0.2">
      <c r="C456" s="158">
        <f t="shared" si="13"/>
        <v>450</v>
      </c>
      <c r="D456" s="146" t="str">
        <f>IF(PROVEEDORES!E457="","",PROVEEDORES!E457)</f>
        <v/>
      </c>
      <c r="E456" s="146" t="str">
        <f>IF(PROVEEDORES!F457="","",PROVEEDORES!F457)</f>
        <v/>
      </c>
      <c r="F456" s="146" t="str">
        <f>IF(PROVEEDORES!D457="","",PROVEEDORES!D457)</f>
        <v/>
      </c>
      <c r="G456" s="159">
        <f>SUMIF('EG-AGO'!$F$18:$F$516,PROVEEDORES!$D457,'EG-AGO'!P$18:P$516)</f>
        <v>0</v>
      </c>
      <c r="H456" s="159">
        <f>SUMIF('EG-AGO'!$F$18:$F$516,PROVEEDORES!$D457,'EG-AGO'!Q$18:Q$516)</f>
        <v>0</v>
      </c>
      <c r="I456" s="159">
        <f>SUMIF('EG-AGO'!$F$18:$F$516,PROVEEDORES!$D457,'EG-AGO'!R$18:R$516)</f>
        <v>0</v>
      </c>
      <c r="J456" s="159">
        <f>SUMIF('EG-AGO'!$F$18:$F$516,PROVEEDORES!$D457,'EG-AGO'!S$18:S$516)</f>
        <v>0</v>
      </c>
      <c r="K456" s="159" t="str">
        <f t="shared" ref="K456:K506" si="14">IF(G456+H456+I456+J456&gt;0,"C/Información","")</f>
        <v/>
      </c>
      <c r="L456" s="146" t="str">
        <f>IF(PROVEEDORES!G457="","",PROVEEDORES!G457)</f>
        <v/>
      </c>
    </row>
    <row r="457" spans="3:12" ht="17.45" customHeight="1" x14ac:dyDescent="0.2">
      <c r="C457" s="158">
        <f t="shared" ref="C457:C506" si="15">C456+1</f>
        <v>451</v>
      </c>
      <c r="D457" s="146" t="str">
        <f>IF(PROVEEDORES!E458="","",PROVEEDORES!E458)</f>
        <v/>
      </c>
      <c r="E457" s="146" t="str">
        <f>IF(PROVEEDORES!F458="","",PROVEEDORES!F458)</f>
        <v/>
      </c>
      <c r="F457" s="146" t="str">
        <f>IF(PROVEEDORES!D458="","",PROVEEDORES!D458)</f>
        <v/>
      </c>
      <c r="G457" s="159">
        <f>SUMIF('EG-AGO'!$F$18:$F$516,PROVEEDORES!$D458,'EG-AGO'!P$18:P$516)</f>
        <v>0</v>
      </c>
      <c r="H457" s="159">
        <f>SUMIF('EG-AGO'!$F$18:$F$516,PROVEEDORES!$D458,'EG-AGO'!Q$18:Q$516)</f>
        <v>0</v>
      </c>
      <c r="I457" s="159">
        <f>SUMIF('EG-AGO'!$F$18:$F$516,PROVEEDORES!$D458,'EG-AGO'!R$18:R$516)</f>
        <v>0</v>
      </c>
      <c r="J457" s="159">
        <f>SUMIF('EG-AGO'!$F$18:$F$516,PROVEEDORES!$D458,'EG-AGO'!S$18:S$516)</f>
        <v>0</v>
      </c>
      <c r="K457" s="159" t="str">
        <f t="shared" si="14"/>
        <v/>
      </c>
      <c r="L457" s="146" t="str">
        <f>IF(PROVEEDORES!G458="","",PROVEEDORES!G458)</f>
        <v/>
      </c>
    </row>
    <row r="458" spans="3:12" ht="17.45" customHeight="1" x14ac:dyDescent="0.2">
      <c r="C458" s="158">
        <f t="shared" si="15"/>
        <v>452</v>
      </c>
      <c r="D458" s="146" t="str">
        <f>IF(PROVEEDORES!E459="","",PROVEEDORES!E459)</f>
        <v/>
      </c>
      <c r="E458" s="146" t="str">
        <f>IF(PROVEEDORES!F459="","",PROVEEDORES!F459)</f>
        <v/>
      </c>
      <c r="F458" s="146" t="str">
        <f>IF(PROVEEDORES!D459="","",PROVEEDORES!D459)</f>
        <v/>
      </c>
      <c r="G458" s="159">
        <f>SUMIF('EG-AGO'!$F$18:$F$516,PROVEEDORES!$D459,'EG-AGO'!P$18:P$516)</f>
        <v>0</v>
      </c>
      <c r="H458" s="159">
        <f>SUMIF('EG-AGO'!$F$18:$F$516,PROVEEDORES!$D459,'EG-AGO'!Q$18:Q$516)</f>
        <v>0</v>
      </c>
      <c r="I458" s="159">
        <f>SUMIF('EG-AGO'!$F$18:$F$516,PROVEEDORES!$D459,'EG-AGO'!R$18:R$516)</f>
        <v>0</v>
      </c>
      <c r="J458" s="159">
        <f>SUMIF('EG-AGO'!$F$18:$F$516,PROVEEDORES!$D459,'EG-AGO'!S$18:S$516)</f>
        <v>0</v>
      </c>
      <c r="K458" s="159" t="str">
        <f t="shared" si="14"/>
        <v/>
      </c>
      <c r="L458" s="146" t="str">
        <f>IF(PROVEEDORES!G459="","",PROVEEDORES!G459)</f>
        <v/>
      </c>
    </row>
    <row r="459" spans="3:12" ht="17.45" customHeight="1" x14ac:dyDescent="0.2">
      <c r="C459" s="158">
        <f t="shared" si="15"/>
        <v>453</v>
      </c>
      <c r="D459" s="146" t="str">
        <f>IF(PROVEEDORES!E460="","",PROVEEDORES!E460)</f>
        <v/>
      </c>
      <c r="E459" s="146" t="str">
        <f>IF(PROVEEDORES!F460="","",PROVEEDORES!F460)</f>
        <v/>
      </c>
      <c r="F459" s="146" t="str">
        <f>IF(PROVEEDORES!D460="","",PROVEEDORES!D460)</f>
        <v/>
      </c>
      <c r="G459" s="159">
        <f>SUMIF('EG-AGO'!$F$18:$F$516,PROVEEDORES!$D460,'EG-AGO'!P$18:P$516)</f>
        <v>0</v>
      </c>
      <c r="H459" s="159">
        <f>SUMIF('EG-AGO'!$F$18:$F$516,PROVEEDORES!$D460,'EG-AGO'!Q$18:Q$516)</f>
        <v>0</v>
      </c>
      <c r="I459" s="159">
        <f>SUMIF('EG-AGO'!$F$18:$F$516,PROVEEDORES!$D460,'EG-AGO'!R$18:R$516)</f>
        <v>0</v>
      </c>
      <c r="J459" s="159">
        <f>SUMIF('EG-AGO'!$F$18:$F$516,PROVEEDORES!$D460,'EG-AGO'!S$18:S$516)</f>
        <v>0</v>
      </c>
      <c r="K459" s="159" t="str">
        <f t="shared" si="14"/>
        <v/>
      </c>
      <c r="L459" s="146" t="str">
        <f>IF(PROVEEDORES!G460="","",PROVEEDORES!G460)</f>
        <v/>
      </c>
    </row>
    <row r="460" spans="3:12" ht="17.45" customHeight="1" x14ac:dyDescent="0.2">
      <c r="C460" s="158">
        <f t="shared" si="15"/>
        <v>454</v>
      </c>
      <c r="D460" s="146" t="str">
        <f>IF(PROVEEDORES!E461="","",PROVEEDORES!E461)</f>
        <v/>
      </c>
      <c r="E460" s="146" t="str">
        <f>IF(PROVEEDORES!F461="","",PROVEEDORES!F461)</f>
        <v/>
      </c>
      <c r="F460" s="146" t="str">
        <f>IF(PROVEEDORES!D461="","",PROVEEDORES!D461)</f>
        <v/>
      </c>
      <c r="G460" s="159">
        <f>SUMIF('EG-AGO'!$F$18:$F$516,PROVEEDORES!$D461,'EG-AGO'!P$18:P$516)</f>
        <v>0</v>
      </c>
      <c r="H460" s="159">
        <f>SUMIF('EG-AGO'!$F$18:$F$516,PROVEEDORES!$D461,'EG-AGO'!Q$18:Q$516)</f>
        <v>0</v>
      </c>
      <c r="I460" s="159">
        <f>SUMIF('EG-AGO'!$F$18:$F$516,PROVEEDORES!$D461,'EG-AGO'!R$18:R$516)</f>
        <v>0</v>
      </c>
      <c r="J460" s="159">
        <f>SUMIF('EG-AGO'!$F$18:$F$516,PROVEEDORES!$D461,'EG-AGO'!S$18:S$516)</f>
        <v>0</v>
      </c>
      <c r="K460" s="159" t="str">
        <f t="shared" si="14"/>
        <v/>
      </c>
      <c r="L460" s="146" t="str">
        <f>IF(PROVEEDORES!G461="","",PROVEEDORES!G461)</f>
        <v/>
      </c>
    </row>
    <row r="461" spans="3:12" ht="17.45" customHeight="1" x14ac:dyDescent="0.2">
      <c r="C461" s="158">
        <f t="shared" si="15"/>
        <v>455</v>
      </c>
      <c r="D461" s="146" t="str">
        <f>IF(PROVEEDORES!E462="","",PROVEEDORES!E462)</f>
        <v/>
      </c>
      <c r="E461" s="146" t="str">
        <f>IF(PROVEEDORES!F462="","",PROVEEDORES!F462)</f>
        <v/>
      </c>
      <c r="F461" s="146" t="str">
        <f>IF(PROVEEDORES!D462="","",PROVEEDORES!D462)</f>
        <v/>
      </c>
      <c r="G461" s="159">
        <f>SUMIF('EG-AGO'!$F$18:$F$516,PROVEEDORES!$D462,'EG-AGO'!P$18:P$516)</f>
        <v>0</v>
      </c>
      <c r="H461" s="159">
        <f>SUMIF('EG-AGO'!$F$18:$F$516,PROVEEDORES!$D462,'EG-AGO'!Q$18:Q$516)</f>
        <v>0</v>
      </c>
      <c r="I461" s="159">
        <f>SUMIF('EG-AGO'!$F$18:$F$516,PROVEEDORES!$D462,'EG-AGO'!R$18:R$516)</f>
        <v>0</v>
      </c>
      <c r="J461" s="159">
        <f>SUMIF('EG-AGO'!$F$18:$F$516,PROVEEDORES!$D462,'EG-AGO'!S$18:S$516)</f>
        <v>0</v>
      </c>
      <c r="K461" s="159" t="str">
        <f t="shared" si="14"/>
        <v/>
      </c>
      <c r="L461" s="146" t="str">
        <f>IF(PROVEEDORES!G462="","",PROVEEDORES!G462)</f>
        <v/>
      </c>
    </row>
    <row r="462" spans="3:12" ht="17.45" customHeight="1" x14ac:dyDescent="0.2">
      <c r="C462" s="158">
        <f t="shared" si="15"/>
        <v>456</v>
      </c>
      <c r="D462" s="146" t="str">
        <f>IF(PROVEEDORES!E463="","",PROVEEDORES!E463)</f>
        <v/>
      </c>
      <c r="E462" s="146" t="str">
        <f>IF(PROVEEDORES!F463="","",PROVEEDORES!F463)</f>
        <v/>
      </c>
      <c r="F462" s="146" t="str">
        <f>IF(PROVEEDORES!D463="","",PROVEEDORES!D463)</f>
        <v/>
      </c>
      <c r="G462" s="159">
        <f>SUMIF('EG-AGO'!$F$18:$F$516,PROVEEDORES!$D463,'EG-AGO'!P$18:P$516)</f>
        <v>0</v>
      </c>
      <c r="H462" s="159">
        <f>SUMIF('EG-AGO'!$F$18:$F$516,PROVEEDORES!$D463,'EG-AGO'!Q$18:Q$516)</f>
        <v>0</v>
      </c>
      <c r="I462" s="159">
        <f>SUMIF('EG-AGO'!$F$18:$F$516,PROVEEDORES!$D463,'EG-AGO'!R$18:R$516)</f>
        <v>0</v>
      </c>
      <c r="J462" s="159">
        <f>SUMIF('EG-AGO'!$F$18:$F$516,PROVEEDORES!$D463,'EG-AGO'!S$18:S$516)</f>
        <v>0</v>
      </c>
      <c r="K462" s="159" t="str">
        <f t="shared" si="14"/>
        <v/>
      </c>
      <c r="L462" s="146" t="str">
        <f>IF(PROVEEDORES!G463="","",PROVEEDORES!G463)</f>
        <v/>
      </c>
    </row>
    <row r="463" spans="3:12" ht="17.45" customHeight="1" x14ac:dyDescent="0.2">
      <c r="C463" s="158">
        <f t="shared" si="15"/>
        <v>457</v>
      </c>
      <c r="D463" s="146" t="str">
        <f>IF(PROVEEDORES!E464="","",PROVEEDORES!E464)</f>
        <v/>
      </c>
      <c r="E463" s="146" t="str">
        <f>IF(PROVEEDORES!F464="","",PROVEEDORES!F464)</f>
        <v/>
      </c>
      <c r="F463" s="146" t="str">
        <f>IF(PROVEEDORES!D464="","",PROVEEDORES!D464)</f>
        <v/>
      </c>
      <c r="G463" s="159">
        <f>SUMIF('EG-AGO'!$F$18:$F$516,PROVEEDORES!$D464,'EG-AGO'!P$18:P$516)</f>
        <v>0</v>
      </c>
      <c r="H463" s="159">
        <f>SUMIF('EG-AGO'!$F$18:$F$516,PROVEEDORES!$D464,'EG-AGO'!Q$18:Q$516)</f>
        <v>0</v>
      </c>
      <c r="I463" s="159">
        <f>SUMIF('EG-AGO'!$F$18:$F$516,PROVEEDORES!$D464,'EG-AGO'!R$18:R$516)</f>
        <v>0</v>
      </c>
      <c r="J463" s="159">
        <f>SUMIF('EG-AGO'!$F$18:$F$516,PROVEEDORES!$D464,'EG-AGO'!S$18:S$516)</f>
        <v>0</v>
      </c>
      <c r="K463" s="159" t="str">
        <f t="shared" si="14"/>
        <v/>
      </c>
      <c r="L463" s="146" t="str">
        <f>IF(PROVEEDORES!G464="","",PROVEEDORES!G464)</f>
        <v/>
      </c>
    </row>
    <row r="464" spans="3:12" ht="17.45" customHeight="1" x14ac:dyDescent="0.2">
      <c r="C464" s="158">
        <f t="shared" si="15"/>
        <v>458</v>
      </c>
      <c r="D464" s="146" t="str">
        <f>IF(PROVEEDORES!E465="","",PROVEEDORES!E465)</f>
        <v/>
      </c>
      <c r="E464" s="146" t="str">
        <f>IF(PROVEEDORES!F465="","",PROVEEDORES!F465)</f>
        <v/>
      </c>
      <c r="F464" s="146" t="str">
        <f>IF(PROVEEDORES!D465="","",PROVEEDORES!D465)</f>
        <v/>
      </c>
      <c r="G464" s="159">
        <f>SUMIF('EG-AGO'!$F$18:$F$516,PROVEEDORES!$D465,'EG-AGO'!P$18:P$516)</f>
        <v>0</v>
      </c>
      <c r="H464" s="159">
        <f>SUMIF('EG-AGO'!$F$18:$F$516,PROVEEDORES!$D465,'EG-AGO'!Q$18:Q$516)</f>
        <v>0</v>
      </c>
      <c r="I464" s="159">
        <f>SUMIF('EG-AGO'!$F$18:$F$516,PROVEEDORES!$D465,'EG-AGO'!R$18:R$516)</f>
        <v>0</v>
      </c>
      <c r="J464" s="159">
        <f>SUMIF('EG-AGO'!$F$18:$F$516,PROVEEDORES!$D465,'EG-AGO'!S$18:S$516)</f>
        <v>0</v>
      </c>
      <c r="K464" s="159" t="str">
        <f t="shared" si="14"/>
        <v/>
      </c>
      <c r="L464" s="146" t="str">
        <f>IF(PROVEEDORES!G465="","",PROVEEDORES!G465)</f>
        <v/>
      </c>
    </row>
    <row r="465" spans="3:12" ht="17.45" customHeight="1" x14ac:dyDescent="0.2">
      <c r="C465" s="158">
        <f t="shared" si="15"/>
        <v>459</v>
      </c>
      <c r="D465" s="146" t="str">
        <f>IF(PROVEEDORES!E466="","",PROVEEDORES!E466)</f>
        <v/>
      </c>
      <c r="E465" s="146" t="str">
        <f>IF(PROVEEDORES!F466="","",PROVEEDORES!F466)</f>
        <v/>
      </c>
      <c r="F465" s="146" t="str">
        <f>IF(PROVEEDORES!D466="","",PROVEEDORES!D466)</f>
        <v/>
      </c>
      <c r="G465" s="159">
        <f>SUMIF('EG-AGO'!$F$18:$F$516,PROVEEDORES!$D466,'EG-AGO'!P$18:P$516)</f>
        <v>0</v>
      </c>
      <c r="H465" s="159">
        <f>SUMIF('EG-AGO'!$F$18:$F$516,PROVEEDORES!$D466,'EG-AGO'!Q$18:Q$516)</f>
        <v>0</v>
      </c>
      <c r="I465" s="159">
        <f>SUMIF('EG-AGO'!$F$18:$F$516,PROVEEDORES!$D466,'EG-AGO'!R$18:R$516)</f>
        <v>0</v>
      </c>
      <c r="J465" s="159">
        <f>SUMIF('EG-AGO'!$F$18:$F$516,PROVEEDORES!$D466,'EG-AGO'!S$18:S$516)</f>
        <v>0</v>
      </c>
      <c r="K465" s="159" t="str">
        <f t="shared" si="14"/>
        <v/>
      </c>
      <c r="L465" s="146" t="str">
        <f>IF(PROVEEDORES!G466="","",PROVEEDORES!G466)</f>
        <v/>
      </c>
    </row>
    <row r="466" spans="3:12" ht="17.45" customHeight="1" x14ac:dyDescent="0.2">
      <c r="C466" s="158">
        <f t="shared" si="15"/>
        <v>460</v>
      </c>
      <c r="D466" s="146" t="str">
        <f>IF(PROVEEDORES!E467="","",PROVEEDORES!E467)</f>
        <v/>
      </c>
      <c r="E466" s="146" t="str">
        <f>IF(PROVEEDORES!F467="","",PROVEEDORES!F467)</f>
        <v/>
      </c>
      <c r="F466" s="146" t="str">
        <f>IF(PROVEEDORES!D467="","",PROVEEDORES!D467)</f>
        <v/>
      </c>
      <c r="G466" s="159">
        <f>SUMIF('EG-AGO'!$F$18:$F$516,PROVEEDORES!$D467,'EG-AGO'!P$18:P$516)</f>
        <v>0</v>
      </c>
      <c r="H466" s="159">
        <f>SUMIF('EG-AGO'!$F$18:$F$516,PROVEEDORES!$D467,'EG-AGO'!Q$18:Q$516)</f>
        <v>0</v>
      </c>
      <c r="I466" s="159">
        <f>SUMIF('EG-AGO'!$F$18:$F$516,PROVEEDORES!$D467,'EG-AGO'!R$18:R$516)</f>
        <v>0</v>
      </c>
      <c r="J466" s="159">
        <f>SUMIF('EG-AGO'!$F$18:$F$516,PROVEEDORES!$D467,'EG-AGO'!S$18:S$516)</f>
        <v>0</v>
      </c>
      <c r="K466" s="159" t="str">
        <f t="shared" si="14"/>
        <v/>
      </c>
      <c r="L466" s="146" t="str">
        <f>IF(PROVEEDORES!G467="","",PROVEEDORES!G467)</f>
        <v/>
      </c>
    </row>
    <row r="467" spans="3:12" ht="17.45" customHeight="1" x14ac:dyDescent="0.2">
      <c r="C467" s="158">
        <f t="shared" si="15"/>
        <v>461</v>
      </c>
      <c r="D467" s="146" t="str">
        <f>IF(PROVEEDORES!E468="","",PROVEEDORES!E468)</f>
        <v/>
      </c>
      <c r="E467" s="146" t="str">
        <f>IF(PROVEEDORES!F468="","",PROVEEDORES!F468)</f>
        <v/>
      </c>
      <c r="F467" s="146" t="str">
        <f>IF(PROVEEDORES!D468="","",PROVEEDORES!D468)</f>
        <v/>
      </c>
      <c r="G467" s="159">
        <f>SUMIF('EG-AGO'!$F$18:$F$516,PROVEEDORES!$D468,'EG-AGO'!P$18:P$516)</f>
        <v>0</v>
      </c>
      <c r="H467" s="159">
        <f>SUMIF('EG-AGO'!$F$18:$F$516,PROVEEDORES!$D468,'EG-AGO'!Q$18:Q$516)</f>
        <v>0</v>
      </c>
      <c r="I467" s="159">
        <f>SUMIF('EG-AGO'!$F$18:$F$516,PROVEEDORES!$D468,'EG-AGO'!R$18:R$516)</f>
        <v>0</v>
      </c>
      <c r="J467" s="159">
        <f>SUMIF('EG-AGO'!$F$18:$F$516,PROVEEDORES!$D468,'EG-AGO'!S$18:S$516)</f>
        <v>0</v>
      </c>
      <c r="K467" s="159" t="str">
        <f t="shared" si="14"/>
        <v/>
      </c>
      <c r="L467" s="146" t="str">
        <f>IF(PROVEEDORES!G468="","",PROVEEDORES!G468)</f>
        <v/>
      </c>
    </row>
    <row r="468" spans="3:12" ht="17.45" customHeight="1" x14ac:dyDescent="0.2">
      <c r="C468" s="158">
        <f t="shared" si="15"/>
        <v>462</v>
      </c>
      <c r="D468" s="146" t="str">
        <f>IF(PROVEEDORES!E469="","",PROVEEDORES!E469)</f>
        <v/>
      </c>
      <c r="E468" s="146" t="str">
        <f>IF(PROVEEDORES!F469="","",PROVEEDORES!F469)</f>
        <v/>
      </c>
      <c r="F468" s="146" t="str">
        <f>IF(PROVEEDORES!D469="","",PROVEEDORES!D469)</f>
        <v/>
      </c>
      <c r="G468" s="159">
        <f>SUMIF('EG-AGO'!$F$18:$F$516,PROVEEDORES!$D469,'EG-AGO'!P$18:P$516)</f>
        <v>0</v>
      </c>
      <c r="H468" s="159">
        <f>SUMIF('EG-AGO'!$F$18:$F$516,PROVEEDORES!$D469,'EG-AGO'!Q$18:Q$516)</f>
        <v>0</v>
      </c>
      <c r="I468" s="159">
        <f>SUMIF('EG-AGO'!$F$18:$F$516,PROVEEDORES!$D469,'EG-AGO'!R$18:R$516)</f>
        <v>0</v>
      </c>
      <c r="J468" s="159">
        <f>SUMIF('EG-AGO'!$F$18:$F$516,PROVEEDORES!$D469,'EG-AGO'!S$18:S$516)</f>
        <v>0</v>
      </c>
      <c r="K468" s="159" t="str">
        <f t="shared" si="14"/>
        <v/>
      </c>
      <c r="L468" s="146" t="str">
        <f>IF(PROVEEDORES!G469="","",PROVEEDORES!G469)</f>
        <v/>
      </c>
    </row>
    <row r="469" spans="3:12" ht="17.45" customHeight="1" x14ac:dyDescent="0.2">
      <c r="C469" s="158">
        <f t="shared" si="15"/>
        <v>463</v>
      </c>
      <c r="D469" s="146" t="str">
        <f>IF(PROVEEDORES!E470="","",PROVEEDORES!E470)</f>
        <v/>
      </c>
      <c r="E469" s="146" t="str">
        <f>IF(PROVEEDORES!F470="","",PROVEEDORES!F470)</f>
        <v/>
      </c>
      <c r="F469" s="146" t="str">
        <f>IF(PROVEEDORES!D470="","",PROVEEDORES!D470)</f>
        <v/>
      </c>
      <c r="G469" s="159">
        <f>SUMIF('EG-AGO'!$F$18:$F$516,PROVEEDORES!$D470,'EG-AGO'!P$18:P$516)</f>
        <v>0</v>
      </c>
      <c r="H469" s="159">
        <f>SUMIF('EG-AGO'!$F$18:$F$516,PROVEEDORES!$D470,'EG-AGO'!Q$18:Q$516)</f>
        <v>0</v>
      </c>
      <c r="I469" s="159">
        <f>SUMIF('EG-AGO'!$F$18:$F$516,PROVEEDORES!$D470,'EG-AGO'!R$18:R$516)</f>
        <v>0</v>
      </c>
      <c r="J469" s="159">
        <f>SUMIF('EG-AGO'!$F$18:$F$516,PROVEEDORES!$D470,'EG-AGO'!S$18:S$516)</f>
        <v>0</v>
      </c>
      <c r="K469" s="159" t="str">
        <f t="shared" si="14"/>
        <v/>
      </c>
      <c r="L469" s="146" t="str">
        <f>IF(PROVEEDORES!G470="","",PROVEEDORES!G470)</f>
        <v/>
      </c>
    </row>
    <row r="470" spans="3:12" ht="17.45" customHeight="1" x14ac:dyDescent="0.2">
      <c r="C470" s="158">
        <f t="shared" si="15"/>
        <v>464</v>
      </c>
      <c r="D470" s="146" t="str">
        <f>IF(PROVEEDORES!E471="","",PROVEEDORES!E471)</f>
        <v/>
      </c>
      <c r="E470" s="146" t="str">
        <f>IF(PROVEEDORES!F471="","",PROVEEDORES!F471)</f>
        <v/>
      </c>
      <c r="F470" s="146" t="str">
        <f>IF(PROVEEDORES!D471="","",PROVEEDORES!D471)</f>
        <v/>
      </c>
      <c r="G470" s="159">
        <f>SUMIF('EG-AGO'!$F$18:$F$516,PROVEEDORES!$D471,'EG-AGO'!P$18:P$516)</f>
        <v>0</v>
      </c>
      <c r="H470" s="159">
        <f>SUMIF('EG-AGO'!$F$18:$F$516,PROVEEDORES!$D471,'EG-AGO'!Q$18:Q$516)</f>
        <v>0</v>
      </c>
      <c r="I470" s="159">
        <f>SUMIF('EG-AGO'!$F$18:$F$516,PROVEEDORES!$D471,'EG-AGO'!R$18:R$516)</f>
        <v>0</v>
      </c>
      <c r="J470" s="159">
        <f>SUMIF('EG-AGO'!$F$18:$F$516,PROVEEDORES!$D471,'EG-AGO'!S$18:S$516)</f>
        <v>0</v>
      </c>
      <c r="K470" s="159" t="str">
        <f t="shared" si="14"/>
        <v/>
      </c>
      <c r="L470" s="146" t="str">
        <f>IF(PROVEEDORES!G471="","",PROVEEDORES!G471)</f>
        <v/>
      </c>
    </row>
    <row r="471" spans="3:12" ht="17.45" customHeight="1" x14ac:dyDescent="0.2">
      <c r="C471" s="158">
        <f t="shared" si="15"/>
        <v>465</v>
      </c>
      <c r="D471" s="146" t="str">
        <f>IF(PROVEEDORES!E472="","",PROVEEDORES!E472)</f>
        <v/>
      </c>
      <c r="E471" s="146" t="str">
        <f>IF(PROVEEDORES!F472="","",PROVEEDORES!F472)</f>
        <v/>
      </c>
      <c r="F471" s="146" t="str">
        <f>IF(PROVEEDORES!D472="","",PROVEEDORES!D472)</f>
        <v/>
      </c>
      <c r="G471" s="159">
        <f>SUMIF('EG-AGO'!$F$18:$F$516,PROVEEDORES!$D472,'EG-AGO'!P$18:P$516)</f>
        <v>0</v>
      </c>
      <c r="H471" s="159">
        <f>SUMIF('EG-AGO'!$F$18:$F$516,PROVEEDORES!$D472,'EG-AGO'!Q$18:Q$516)</f>
        <v>0</v>
      </c>
      <c r="I471" s="159">
        <f>SUMIF('EG-AGO'!$F$18:$F$516,PROVEEDORES!$D472,'EG-AGO'!R$18:R$516)</f>
        <v>0</v>
      </c>
      <c r="J471" s="159">
        <f>SUMIF('EG-AGO'!$F$18:$F$516,PROVEEDORES!$D472,'EG-AGO'!S$18:S$516)</f>
        <v>0</v>
      </c>
      <c r="K471" s="159" t="str">
        <f t="shared" si="14"/>
        <v/>
      </c>
      <c r="L471" s="146" t="str">
        <f>IF(PROVEEDORES!G472="","",PROVEEDORES!G472)</f>
        <v/>
      </c>
    </row>
    <row r="472" spans="3:12" ht="17.45" customHeight="1" x14ac:dyDescent="0.2">
      <c r="C472" s="158">
        <f t="shared" si="15"/>
        <v>466</v>
      </c>
      <c r="D472" s="146" t="str">
        <f>IF(PROVEEDORES!E473="","",PROVEEDORES!E473)</f>
        <v/>
      </c>
      <c r="E472" s="146" t="str">
        <f>IF(PROVEEDORES!F473="","",PROVEEDORES!F473)</f>
        <v/>
      </c>
      <c r="F472" s="146" t="str">
        <f>IF(PROVEEDORES!D473="","",PROVEEDORES!D473)</f>
        <v/>
      </c>
      <c r="G472" s="159">
        <f>SUMIF('EG-AGO'!$F$18:$F$516,PROVEEDORES!$D473,'EG-AGO'!P$18:P$516)</f>
        <v>0</v>
      </c>
      <c r="H472" s="159">
        <f>SUMIF('EG-AGO'!$F$18:$F$516,PROVEEDORES!$D473,'EG-AGO'!Q$18:Q$516)</f>
        <v>0</v>
      </c>
      <c r="I472" s="159">
        <f>SUMIF('EG-AGO'!$F$18:$F$516,PROVEEDORES!$D473,'EG-AGO'!R$18:R$516)</f>
        <v>0</v>
      </c>
      <c r="J472" s="159">
        <f>SUMIF('EG-AGO'!$F$18:$F$516,PROVEEDORES!$D473,'EG-AGO'!S$18:S$516)</f>
        <v>0</v>
      </c>
      <c r="K472" s="159" t="str">
        <f t="shared" si="14"/>
        <v/>
      </c>
      <c r="L472" s="146" t="str">
        <f>IF(PROVEEDORES!G473="","",PROVEEDORES!G473)</f>
        <v/>
      </c>
    </row>
    <row r="473" spans="3:12" ht="17.45" customHeight="1" x14ac:dyDescent="0.2">
      <c r="C473" s="158">
        <f t="shared" si="15"/>
        <v>467</v>
      </c>
      <c r="D473" s="146" t="str">
        <f>IF(PROVEEDORES!E474="","",PROVEEDORES!E474)</f>
        <v/>
      </c>
      <c r="E473" s="146" t="str">
        <f>IF(PROVEEDORES!F474="","",PROVEEDORES!F474)</f>
        <v/>
      </c>
      <c r="F473" s="146" t="str">
        <f>IF(PROVEEDORES!D474="","",PROVEEDORES!D474)</f>
        <v/>
      </c>
      <c r="G473" s="159">
        <f>SUMIF('EG-AGO'!$F$18:$F$516,PROVEEDORES!$D474,'EG-AGO'!P$18:P$516)</f>
        <v>0</v>
      </c>
      <c r="H473" s="159">
        <f>SUMIF('EG-AGO'!$F$18:$F$516,PROVEEDORES!$D474,'EG-AGO'!Q$18:Q$516)</f>
        <v>0</v>
      </c>
      <c r="I473" s="159">
        <f>SUMIF('EG-AGO'!$F$18:$F$516,PROVEEDORES!$D474,'EG-AGO'!R$18:R$516)</f>
        <v>0</v>
      </c>
      <c r="J473" s="159">
        <f>SUMIF('EG-AGO'!$F$18:$F$516,PROVEEDORES!$D474,'EG-AGO'!S$18:S$516)</f>
        <v>0</v>
      </c>
      <c r="K473" s="159" t="str">
        <f t="shared" si="14"/>
        <v/>
      </c>
      <c r="L473" s="146" t="str">
        <f>IF(PROVEEDORES!G474="","",PROVEEDORES!G474)</f>
        <v/>
      </c>
    </row>
    <row r="474" spans="3:12" ht="17.45" customHeight="1" x14ac:dyDescent="0.2">
      <c r="C474" s="158">
        <f t="shared" si="15"/>
        <v>468</v>
      </c>
      <c r="D474" s="146" t="str">
        <f>IF(PROVEEDORES!E475="","",PROVEEDORES!E475)</f>
        <v/>
      </c>
      <c r="E474" s="146" t="str">
        <f>IF(PROVEEDORES!F475="","",PROVEEDORES!F475)</f>
        <v/>
      </c>
      <c r="F474" s="146" t="str">
        <f>IF(PROVEEDORES!D475="","",PROVEEDORES!D475)</f>
        <v/>
      </c>
      <c r="G474" s="159">
        <f>SUMIF('EG-AGO'!$F$18:$F$516,PROVEEDORES!$D475,'EG-AGO'!P$18:P$516)</f>
        <v>0</v>
      </c>
      <c r="H474" s="159">
        <f>SUMIF('EG-AGO'!$F$18:$F$516,PROVEEDORES!$D475,'EG-AGO'!Q$18:Q$516)</f>
        <v>0</v>
      </c>
      <c r="I474" s="159">
        <f>SUMIF('EG-AGO'!$F$18:$F$516,PROVEEDORES!$D475,'EG-AGO'!R$18:R$516)</f>
        <v>0</v>
      </c>
      <c r="J474" s="159">
        <f>SUMIF('EG-AGO'!$F$18:$F$516,PROVEEDORES!$D475,'EG-AGO'!S$18:S$516)</f>
        <v>0</v>
      </c>
      <c r="K474" s="159" t="str">
        <f t="shared" si="14"/>
        <v/>
      </c>
      <c r="L474" s="146" t="str">
        <f>IF(PROVEEDORES!G475="","",PROVEEDORES!G475)</f>
        <v/>
      </c>
    </row>
    <row r="475" spans="3:12" ht="17.45" customHeight="1" x14ac:dyDescent="0.2">
      <c r="C475" s="158">
        <f t="shared" si="15"/>
        <v>469</v>
      </c>
      <c r="D475" s="146" t="str">
        <f>IF(PROVEEDORES!E476="","",PROVEEDORES!E476)</f>
        <v/>
      </c>
      <c r="E475" s="146" t="str">
        <f>IF(PROVEEDORES!F476="","",PROVEEDORES!F476)</f>
        <v/>
      </c>
      <c r="F475" s="146" t="str">
        <f>IF(PROVEEDORES!D476="","",PROVEEDORES!D476)</f>
        <v/>
      </c>
      <c r="G475" s="159">
        <f>SUMIF('EG-AGO'!$F$18:$F$516,PROVEEDORES!$D476,'EG-AGO'!P$18:P$516)</f>
        <v>0</v>
      </c>
      <c r="H475" s="159">
        <f>SUMIF('EG-AGO'!$F$18:$F$516,PROVEEDORES!$D476,'EG-AGO'!Q$18:Q$516)</f>
        <v>0</v>
      </c>
      <c r="I475" s="159">
        <f>SUMIF('EG-AGO'!$F$18:$F$516,PROVEEDORES!$D476,'EG-AGO'!R$18:R$516)</f>
        <v>0</v>
      </c>
      <c r="J475" s="159">
        <f>SUMIF('EG-AGO'!$F$18:$F$516,PROVEEDORES!$D476,'EG-AGO'!S$18:S$516)</f>
        <v>0</v>
      </c>
      <c r="K475" s="159" t="str">
        <f t="shared" si="14"/>
        <v/>
      </c>
      <c r="L475" s="146" t="str">
        <f>IF(PROVEEDORES!G476="","",PROVEEDORES!G476)</f>
        <v/>
      </c>
    </row>
    <row r="476" spans="3:12" ht="17.45" customHeight="1" x14ac:dyDescent="0.2">
      <c r="C476" s="158">
        <f t="shared" si="15"/>
        <v>470</v>
      </c>
      <c r="D476" s="146" t="str">
        <f>IF(PROVEEDORES!E477="","",PROVEEDORES!E477)</f>
        <v/>
      </c>
      <c r="E476" s="146" t="str">
        <f>IF(PROVEEDORES!F477="","",PROVEEDORES!F477)</f>
        <v/>
      </c>
      <c r="F476" s="146" t="str">
        <f>IF(PROVEEDORES!D477="","",PROVEEDORES!D477)</f>
        <v/>
      </c>
      <c r="G476" s="159">
        <f>SUMIF('EG-AGO'!$F$18:$F$516,PROVEEDORES!$D477,'EG-AGO'!P$18:P$516)</f>
        <v>0</v>
      </c>
      <c r="H476" s="159">
        <f>SUMIF('EG-AGO'!$F$18:$F$516,PROVEEDORES!$D477,'EG-AGO'!Q$18:Q$516)</f>
        <v>0</v>
      </c>
      <c r="I476" s="159">
        <f>SUMIF('EG-AGO'!$F$18:$F$516,PROVEEDORES!$D477,'EG-AGO'!R$18:R$516)</f>
        <v>0</v>
      </c>
      <c r="J476" s="159">
        <f>SUMIF('EG-AGO'!$F$18:$F$516,PROVEEDORES!$D477,'EG-AGO'!S$18:S$516)</f>
        <v>0</v>
      </c>
      <c r="K476" s="159" t="str">
        <f t="shared" si="14"/>
        <v/>
      </c>
      <c r="L476" s="146" t="str">
        <f>IF(PROVEEDORES!G477="","",PROVEEDORES!G477)</f>
        <v/>
      </c>
    </row>
    <row r="477" spans="3:12" ht="17.45" customHeight="1" x14ac:dyDescent="0.2">
      <c r="C477" s="158">
        <f t="shared" si="15"/>
        <v>471</v>
      </c>
      <c r="D477" s="146" t="str">
        <f>IF(PROVEEDORES!E478="","",PROVEEDORES!E478)</f>
        <v/>
      </c>
      <c r="E477" s="146" t="str">
        <f>IF(PROVEEDORES!F478="","",PROVEEDORES!F478)</f>
        <v/>
      </c>
      <c r="F477" s="146" t="str">
        <f>IF(PROVEEDORES!D478="","",PROVEEDORES!D478)</f>
        <v/>
      </c>
      <c r="G477" s="159">
        <f>SUMIF('EG-AGO'!$F$18:$F$516,PROVEEDORES!$D478,'EG-AGO'!P$18:P$516)</f>
        <v>0</v>
      </c>
      <c r="H477" s="159">
        <f>SUMIF('EG-AGO'!$F$18:$F$516,PROVEEDORES!$D478,'EG-AGO'!Q$18:Q$516)</f>
        <v>0</v>
      </c>
      <c r="I477" s="159">
        <f>SUMIF('EG-AGO'!$F$18:$F$516,PROVEEDORES!$D478,'EG-AGO'!R$18:R$516)</f>
        <v>0</v>
      </c>
      <c r="J477" s="159">
        <f>SUMIF('EG-AGO'!$F$18:$F$516,PROVEEDORES!$D478,'EG-AGO'!S$18:S$516)</f>
        <v>0</v>
      </c>
      <c r="K477" s="159" t="str">
        <f t="shared" si="14"/>
        <v/>
      </c>
      <c r="L477" s="146" t="str">
        <f>IF(PROVEEDORES!G478="","",PROVEEDORES!G478)</f>
        <v/>
      </c>
    </row>
    <row r="478" spans="3:12" ht="17.45" customHeight="1" x14ac:dyDescent="0.2">
      <c r="C478" s="158">
        <f t="shared" si="15"/>
        <v>472</v>
      </c>
      <c r="D478" s="146" t="str">
        <f>IF(PROVEEDORES!E479="","",PROVEEDORES!E479)</f>
        <v/>
      </c>
      <c r="E478" s="146" t="str">
        <f>IF(PROVEEDORES!F479="","",PROVEEDORES!F479)</f>
        <v/>
      </c>
      <c r="F478" s="146" t="str">
        <f>IF(PROVEEDORES!D479="","",PROVEEDORES!D479)</f>
        <v/>
      </c>
      <c r="G478" s="159">
        <f>SUMIF('EG-AGO'!$F$18:$F$516,PROVEEDORES!$D479,'EG-AGO'!P$18:P$516)</f>
        <v>0</v>
      </c>
      <c r="H478" s="159">
        <f>SUMIF('EG-AGO'!$F$18:$F$516,PROVEEDORES!$D479,'EG-AGO'!Q$18:Q$516)</f>
        <v>0</v>
      </c>
      <c r="I478" s="159">
        <f>SUMIF('EG-AGO'!$F$18:$F$516,PROVEEDORES!$D479,'EG-AGO'!R$18:R$516)</f>
        <v>0</v>
      </c>
      <c r="J478" s="159">
        <f>SUMIF('EG-AGO'!$F$18:$F$516,PROVEEDORES!$D479,'EG-AGO'!S$18:S$516)</f>
        <v>0</v>
      </c>
      <c r="K478" s="159" t="str">
        <f t="shared" si="14"/>
        <v/>
      </c>
      <c r="L478" s="146" t="str">
        <f>IF(PROVEEDORES!G479="","",PROVEEDORES!G479)</f>
        <v/>
      </c>
    </row>
    <row r="479" spans="3:12" ht="17.45" customHeight="1" x14ac:dyDescent="0.2">
      <c r="C479" s="158">
        <f t="shared" si="15"/>
        <v>473</v>
      </c>
      <c r="D479" s="146" t="str">
        <f>IF(PROVEEDORES!E480="","",PROVEEDORES!E480)</f>
        <v/>
      </c>
      <c r="E479" s="146" t="str">
        <f>IF(PROVEEDORES!F480="","",PROVEEDORES!F480)</f>
        <v/>
      </c>
      <c r="F479" s="146" t="str">
        <f>IF(PROVEEDORES!D480="","",PROVEEDORES!D480)</f>
        <v/>
      </c>
      <c r="G479" s="159">
        <f>SUMIF('EG-AGO'!$F$18:$F$516,PROVEEDORES!$D480,'EG-AGO'!P$18:P$516)</f>
        <v>0</v>
      </c>
      <c r="H479" s="159">
        <f>SUMIF('EG-AGO'!$F$18:$F$516,PROVEEDORES!$D480,'EG-AGO'!Q$18:Q$516)</f>
        <v>0</v>
      </c>
      <c r="I479" s="159">
        <f>SUMIF('EG-AGO'!$F$18:$F$516,PROVEEDORES!$D480,'EG-AGO'!R$18:R$516)</f>
        <v>0</v>
      </c>
      <c r="J479" s="159">
        <f>SUMIF('EG-AGO'!$F$18:$F$516,PROVEEDORES!$D480,'EG-AGO'!S$18:S$516)</f>
        <v>0</v>
      </c>
      <c r="K479" s="159" t="str">
        <f t="shared" si="14"/>
        <v/>
      </c>
      <c r="L479" s="146" t="str">
        <f>IF(PROVEEDORES!G480="","",PROVEEDORES!G480)</f>
        <v/>
      </c>
    </row>
    <row r="480" spans="3:12" ht="17.45" customHeight="1" x14ac:dyDescent="0.2">
      <c r="C480" s="158">
        <f t="shared" si="15"/>
        <v>474</v>
      </c>
      <c r="D480" s="146" t="str">
        <f>IF(PROVEEDORES!E481="","",PROVEEDORES!E481)</f>
        <v/>
      </c>
      <c r="E480" s="146" t="str">
        <f>IF(PROVEEDORES!F481="","",PROVEEDORES!F481)</f>
        <v/>
      </c>
      <c r="F480" s="146" t="str">
        <f>IF(PROVEEDORES!D481="","",PROVEEDORES!D481)</f>
        <v/>
      </c>
      <c r="G480" s="159">
        <f>SUMIF('EG-AGO'!$F$18:$F$516,PROVEEDORES!$D481,'EG-AGO'!P$18:P$516)</f>
        <v>0</v>
      </c>
      <c r="H480" s="159">
        <f>SUMIF('EG-AGO'!$F$18:$F$516,PROVEEDORES!$D481,'EG-AGO'!Q$18:Q$516)</f>
        <v>0</v>
      </c>
      <c r="I480" s="159">
        <f>SUMIF('EG-AGO'!$F$18:$F$516,PROVEEDORES!$D481,'EG-AGO'!R$18:R$516)</f>
        <v>0</v>
      </c>
      <c r="J480" s="159">
        <f>SUMIF('EG-AGO'!$F$18:$F$516,PROVEEDORES!$D481,'EG-AGO'!S$18:S$516)</f>
        <v>0</v>
      </c>
      <c r="K480" s="159" t="str">
        <f t="shared" si="14"/>
        <v/>
      </c>
      <c r="L480" s="146" t="str">
        <f>IF(PROVEEDORES!G481="","",PROVEEDORES!G481)</f>
        <v/>
      </c>
    </row>
    <row r="481" spans="3:12" ht="17.45" customHeight="1" x14ac:dyDescent="0.2">
      <c r="C481" s="158">
        <f t="shared" si="15"/>
        <v>475</v>
      </c>
      <c r="D481" s="146" t="str">
        <f>IF(PROVEEDORES!E482="","",PROVEEDORES!E482)</f>
        <v/>
      </c>
      <c r="E481" s="146" t="str">
        <f>IF(PROVEEDORES!F482="","",PROVEEDORES!F482)</f>
        <v/>
      </c>
      <c r="F481" s="146" t="str">
        <f>IF(PROVEEDORES!D482="","",PROVEEDORES!D482)</f>
        <v/>
      </c>
      <c r="G481" s="159">
        <f>SUMIF('EG-AGO'!$F$18:$F$516,PROVEEDORES!$D482,'EG-AGO'!P$18:P$516)</f>
        <v>0</v>
      </c>
      <c r="H481" s="159">
        <f>SUMIF('EG-AGO'!$F$18:$F$516,PROVEEDORES!$D482,'EG-AGO'!Q$18:Q$516)</f>
        <v>0</v>
      </c>
      <c r="I481" s="159">
        <f>SUMIF('EG-AGO'!$F$18:$F$516,PROVEEDORES!$D482,'EG-AGO'!R$18:R$516)</f>
        <v>0</v>
      </c>
      <c r="J481" s="159">
        <f>SUMIF('EG-AGO'!$F$18:$F$516,PROVEEDORES!$D482,'EG-AGO'!S$18:S$516)</f>
        <v>0</v>
      </c>
      <c r="K481" s="159" t="str">
        <f t="shared" si="14"/>
        <v/>
      </c>
      <c r="L481" s="146" t="str">
        <f>IF(PROVEEDORES!G482="","",PROVEEDORES!G482)</f>
        <v/>
      </c>
    </row>
    <row r="482" spans="3:12" ht="17.45" customHeight="1" x14ac:dyDescent="0.2">
      <c r="C482" s="158">
        <f t="shared" si="15"/>
        <v>476</v>
      </c>
      <c r="D482" s="146" t="str">
        <f>IF(PROVEEDORES!E483="","",PROVEEDORES!E483)</f>
        <v/>
      </c>
      <c r="E482" s="146" t="str">
        <f>IF(PROVEEDORES!F483="","",PROVEEDORES!F483)</f>
        <v/>
      </c>
      <c r="F482" s="146" t="str">
        <f>IF(PROVEEDORES!D483="","",PROVEEDORES!D483)</f>
        <v/>
      </c>
      <c r="G482" s="159">
        <f>SUMIF('EG-AGO'!$F$18:$F$516,PROVEEDORES!$D483,'EG-AGO'!P$18:P$516)</f>
        <v>0</v>
      </c>
      <c r="H482" s="159">
        <f>SUMIF('EG-AGO'!$F$18:$F$516,PROVEEDORES!$D483,'EG-AGO'!Q$18:Q$516)</f>
        <v>0</v>
      </c>
      <c r="I482" s="159">
        <f>SUMIF('EG-AGO'!$F$18:$F$516,PROVEEDORES!$D483,'EG-AGO'!R$18:R$516)</f>
        <v>0</v>
      </c>
      <c r="J482" s="159">
        <f>SUMIF('EG-AGO'!$F$18:$F$516,PROVEEDORES!$D483,'EG-AGO'!S$18:S$516)</f>
        <v>0</v>
      </c>
      <c r="K482" s="159" t="str">
        <f t="shared" si="14"/>
        <v/>
      </c>
      <c r="L482" s="146" t="str">
        <f>IF(PROVEEDORES!G483="","",PROVEEDORES!G483)</f>
        <v/>
      </c>
    </row>
    <row r="483" spans="3:12" ht="17.45" customHeight="1" x14ac:dyDescent="0.2">
      <c r="C483" s="158">
        <f t="shared" si="15"/>
        <v>477</v>
      </c>
      <c r="D483" s="146" t="str">
        <f>IF(PROVEEDORES!E484="","",PROVEEDORES!E484)</f>
        <v/>
      </c>
      <c r="E483" s="146" t="str">
        <f>IF(PROVEEDORES!F484="","",PROVEEDORES!F484)</f>
        <v/>
      </c>
      <c r="F483" s="146" t="str">
        <f>IF(PROVEEDORES!D484="","",PROVEEDORES!D484)</f>
        <v/>
      </c>
      <c r="G483" s="159">
        <f>SUMIF('EG-AGO'!$F$18:$F$516,PROVEEDORES!$D484,'EG-AGO'!P$18:P$516)</f>
        <v>0</v>
      </c>
      <c r="H483" s="159">
        <f>SUMIF('EG-AGO'!$F$18:$F$516,PROVEEDORES!$D484,'EG-AGO'!Q$18:Q$516)</f>
        <v>0</v>
      </c>
      <c r="I483" s="159">
        <f>SUMIF('EG-AGO'!$F$18:$F$516,PROVEEDORES!$D484,'EG-AGO'!R$18:R$516)</f>
        <v>0</v>
      </c>
      <c r="J483" s="159">
        <f>SUMIF('EG-AGO'!$F$18:$F$516,PROVEEDORES!$D484,'EG-AGO'!S$18:S$516)</f>
        <v>0</v>
      </c>
      <c r="K483" s="159" t="str">
        <f t="shared" si="14"/>
        <v/>
      </c>
      <c r="L483" s="146" t="str">
        <f>IF(PROVEEDORES!G484="","",PROVEEDORES!G484)</f>
        <v/>
      </c>
    </row>
    <row r="484" spans="3:12" ht="17.45" customHeight="1" x14ac:dyDescent="0.2">
      <c r="C484" s="158">
        <f t="shared" si="15"/>
        <v>478</v>
      </c>
      <c r="D484" s="146" t="str">
        <f>IF(PROVEEDORES!E485="","",PROVEEDORES!E485)</f>
        <v/>
      </c>
      <c r="E484" s="146" t="str">
        <f>IF(PROVEEDORES!F485="","",PROVEEDORES!F485)</f>
        <v/>
      </c>
      <c r="F484" s="146" t="str">
        <f>IF(PROVEEDORES!D485="","",PROVEEDORES!D485)</f>
        <v/>
      </c>
      <c r="G484" s="159">
        <f>SUMIF('EG-AGO'!$F$18:$F$516,PROVEEDORES!$D485,'EG-AGO'!P$18:P$516)</f>
        <v>0</v>
      </c>
      <c r="H484" s="159">
        <f>SUMIF('EG-AGO'!$F$18:$F$516,PROVEEDORES!$D485,'EG-AGO'!Q$18:Q$516)</f>
        <v>0</v>
      </c>
      <c r="I484" s="159">
        <f>SUMIF('EG-AGO'!$F$18:$F$516,PROVEEDORES!$D485,'EG-AGO'!R$18:R$516)</f>
        <v>0</v>
      </c>
      <c r="J484" s="159">
        <f>SUMIF('EG-AGO'!$F$18:$F$516,PROVEEDORES!$D485,'EG-AGO'!S$18:S$516)</f>
        <v>0</v>
      </c>
      <c r="K484" s="159" t="str">
        <f t="shared" si="14"/>
        <v/>
      </c>
      <c r="L484" s="146" t="str">
        <f>IF(PROVEEDORES!G485="","",PROVEEDORES!G485)</f>
        <v/>
      </c>
    </row>
    <row r="485" spans="3:12" ht="17.45" customHeight="1" x14ac:dyDescent="0.2">
      <c r="C485" s="158">
        <f t="shared" si="15"/>
        <v>479</v>
      </c>
      <c r="D485" s="146" t="str">
        <f>IF(PROVEEDORES!E486="","",PROVEEDORES!E486)</f>
        <v/>
      </c>
      <c r="E485" s="146" t="str">
        <f>IF(PROVEEDORES!F486="","",PROVEEDORES!F486)</f>
        <v/>
      </c>
      <c r="F485" s="146" t="str">
        <f>IF(PROVEEDORES!D486="","",PROVEEDORES!D486)</f>
        <v/>
      </c>
      <c r="G485" s="159">
        <f>SUMIF('EG-AGO'!$F$18:$F$516,PROVEEDORES!$D486,'EG-AGO'!P$18:P$516)</f>
        <v>0</v>
      </c>
      <c r="H485" s="159">
        <f>SUMIF('EG-AGO'!$F$18:$F$516,PROVEEDORES!$D486,'EG-AGO'!Q$18:Q$516)</f>
        <v>0</v>
      </c>
      <c r="I485" s="159">
        <f>SUMIF('EG-AGO'!$F$18:$F$516,PROVEEDORES!$D486,'EG-AGO'!R$18:R$516)</f>
        <v>0</v>
      </c>
      <c r="J485" s="159">
        <f>SUMIF('EG-AGO'!$F$18:$F$516,PROVEEDORES!$D486,'EG-AGO'!S$18:S$516)</f>
        <v>0</v>
      </c>
      <c r="K485" s="159" t="str">
        <f t="shared" si="14"/>
        <v/>
      </c>
      <c r="L485" s="146" t="str">
        <f>IF(PROVEEDORES!G486="","",PROVEEDORES!G486)</f>
        <v/>
      </c>
    </row>
    <row r="486" spans="3:12" ht="17.45" customHeight="1" x14ac:dyDescent="0.2">
      <c r="C486" s="158">
        <f t="shared" si="15"/>
        <v>480</v>
      </c>
      <c r="D486" s="146" t="str">
        <f>IF(PROVEEDORES!E487="","",PROVEEDORES!E487)</f>
        <v/>
      </c>
      <c r="E486" s="146" t="str">
        <f>IF(PROVEEDORES!F487="","",PROVEEDORES!F487)</f>
        <v/>
      </c>
      <c r="F486" s="146" t="str">
        <f>IF(PROVEEDORES!D487="","",PROVEEDORES!D487)</f>
        <v/>
      </c>
      <c r="G486" s="159">
        <f>SUMIF('EG-AGO'!$F$18:$F$516,PROVEEDORES!$D487,'EG-AGO'!P$18:P$516)</f>
        <v>0</v>
      </c>
      <c r="H486" s="159">
        <f>SUMIF('EG-AGO'!$F$18:$F$516,PROVEEDORES!$D487,'EG-AGO'!Q$18:Q$516)</f>
        <v>0</v>
      </c>
      <c r="I486" s="159">
        <f>SUMIF('EG-AGO'!$F$18:$F$516,PROVEEDORES!$D487,'EG-AGO'!R$18:R$516)</f>
        <v>0</v>
      </c>
      <c r="J486" s="159">
        <f>SUMIF('EG-AGO'!$F$18:$F$516,PROVEEDORES!$D487,'EG-AGO'!S$18:S$516)</f>
        <v>0</v>
      </c>
      <c r="K486" s="159" t="str">
        <f t="shared" si="14"/>
        <v/>
      </c>
      <c r="L486" s="146" t="str">
        <f>IF(PROVEEDORES!G487="","",PROVEEDORES!G487)</f>
        <v/>
      </c>
    </row>
    <row r="487" spans="3:12" ht="17.45" customHeight="1" x14ac:dyDescent="0.2">
      <c r="C487" s="158">
        <f t="shared" si="15"/>
        <v>481</v>
      </c>
      <c r="D487" s="146" t="str">
        <f>IF(PROVEEDORES!E488="","",PROVEEDORES!E488)</f>
        <v/>
      </c>
      <c r="E487" s="146" t="str">
        <f>IF(PROVEEDORES!F488="","",PROVEEDORES!F488)</f>
        <v/>
      </c>
      <c r="F487" s="146" t="str">
        <f>IF(PROVEEDORES!D488="","",PROVEEDORES!D488)</f>
        <v/>
      </c>
      <c r="G487" s="159">
        <f>SUMIF('EG-AGO'!$F$18:$F$516,PROVEEDORES!$D488,'EG-AGO'!P$18:P$516)</f>
        <v>0</v>
      </c>
      <c r="H487" s="159">
        <f>SUMIF('EG-AGO'!$F$18:$F$516,PROVEEDORES!$D488,'EG-AGO'!Q$18:Q$516)</f>
        <v>0</v>
      </c>
      <c r="I487" s="159">
        <f>SUMIF('EG-AGO'!$F$18:$F$516,PROVEEDORES!$D488,'EG-AGO'!R$18:R$516)</f>
        <v>0</v>
      </c>
      <c r="J487" s="159">
        <f>SUMIF('EG-AGO'!$F$18:$F$516,PROVEEDORES!$D488,'EG-AGO'!S$18:S$516)</f>
        <v>0</v>
      </c>
      <c r="K487" s="159" t="str">
        <f t="shared" si="14"/>
        <v/>
      </c>
      <c r="L487" s="146" t="str">
        <f>IF(PROVEEDORES!G488="","",PROVEEDORES!G488)</f>
        <v/>
      </c>
    </row>
    <row r="488" spans="3:12" ht="17.45" customHeight="1" x14ac:dyDescent="0.2">
      <c r="C488" s="158">
        <f t="shared" si="15"/>
        <v>482</v>
      </c>
      <c r="D488" s="146" t="str">
        <f>IF(PROVEEDORES!E489="","",PROVEEDORES!E489)</f>
        <v/>
      </c>
      <c r="E488" s="146" t="str">
        <f>IF(PROVEEDORES!F489="","",PROVEEDORES!F489)</f>
        <v/>
      </c>
      <c r="F488" s="146" t="str">
        <f>IF(PROVEEDORES!D489="","",PROVEEDORES!D489)</f>
        <v/>
      </c>
      <c r="G488" s="159">
        <f>SUMIF('EG-AGO'!$F$18:$F$516,PROVEEDORES!$D489,'EG-AGO'!P$18:P$516)</f>
        <v>0</v>
      </c>
      <c r="H488" s="159">
        <f>SUMIF('EG-AGO'!$F$18:$F$516,PROVEEDORES!$D489,'EG-AGO'!Q$18:Q$516)</f>
        <v>0</v>
      </c>
      <c r="I488" s="159">
        <f>SUMIF('EG-AGO'!$F$18:$F$516,PROVEEDORES!$D489,'EG-AGO'!R$18:R$516)</f>
        <v>0</v>
      </c>
      <c r="J488" s="159">
        <f>SUMIF('EG-AGO'!$F$18:$F$516,PROVEEDORES!$D489,'EG-AGO'!S$18:S$516)</f>
        <v>0</v>
      </c>
      <c r="K488" s="159" t="str">
        <f t="shared" si="14"/>
        <v/>
      </c>
      <c r="L488" s="146" t="str">
        <f>IF(PROVEEDORES!G489="","",PROVEEDORES!G489)</f>
        <v/>
      </c>
    </row>
    <row r="489" spans="3:12" ht="17.45" customHeight="1" x14ac:dyDescent="0.2">
      <c r="C489" s="158">
        <f t="shared" si="15"/>
        <v>483</v>
      </c>
      <c r="D489" s="146" t="str">
        <f>IF(PROVEEDORES!E490="","",PROVEEDORES!E490)</f>
        <v/>
      </c>
      <c r="E489" s="146" t="str">
        <f>IF(PROVEEDORES!F490="","",PROVEEDORES!F490)</f>
        <v/>
      </c>
      <c r="F489" s="146" t="str">
        <f>IF(PROVEEDORES!D490="","",PROVEEDORES!D490)</f>
        <v/>
      </c>
      <c r="G489" s="159">
        <f>SUMIF('EG-AGO'!$F$18:$F$516,PROVEEDORES!$D490,'EG-AGO'!P$18:P$516)</f>
        <v>0</v>
      </c>
      <c r="H489" s="159">
        <f>SUMIF('EG-AGO'!$F$18:$F$516,PROVEEDORES!$D490,'EG-AGO'!Q$18:Q$516)</f>
        <v>0</v>
      </c>
      <c r="I489" s="159">
        <f>SUMIF('EG-AGO'!$F$18:$F$516,PROVEEDORES!$D490,'EG-AGO'!R$18:R$516)</f>
        <v>0</v>
      </c>
      <c r="J489" s="159">
        <f>SUMIF('EG-AGO'!$F$18:$F$516,PROVEEDORES!$D490,'EG-AGO'!S$18:S$516)</f>
        <v>0</v>
      </c>
      <c r="K489" s="159" t="str">
        <f t="shared" si="14"/>
        <v/>
      </c>
      <c r="L489" s="146" t="str">
        <f>IF(PROVEEDORES!G490="","",PROVEEDORES!G490)</f>
        <v/>
      </c>
    </row>
    <row r="490" spans="3:12" ht="17.45" customHeight="1" x14ac:dyDescent="0.2">
      <c r="C490" s="158">
        <f t="shared" si="15"/>
        <v>484</v>
      </c>
      <c r="D490" s="146" t="str">
        <f>IF(PROVEEDORES!E491="","",PROVEEDORES!E491)</f>
        <v/>
      </c>
      <c r="E490" s="146" t="str">
        <f>IF(PROVEEDORES!F491="","",PROVEEDORES!F491)</f>
        <v/>
      </c>
      <c r="F490" s="146" t="str">
        <f>IF(PROVEEDORES!D491="","",PROVEEDORES!D491)</f>
        <v/>
      </c>
      <c r="G490" s="159">
        <f>SUMIF('EG-AGO'!$F$18:$F$516,PROVEEDORES!$D491,'EG-AGO'!P$18:P$516)</f>
        <v>0</v>
      </c>
      <c r="H490" s="159">
        <f>SUMIF('EG-AGO'!$F$18:$F$516,PROVEEDORES!$D491,'EG-AGO'!Q$18:Q$516)</f>
        <v>0</v>
      </c>
      <c r="I490" s="159">
        <f>SUMIF('EG-AGO'!$F$18:$F$516,PROVEEDORES!$D491,'EG-AGO'!R$18:R$516)</f>
        <v>0</v>
      </c>
      <c r="J490" s="159">
        <f>SUMIF('EG-AGO'!$F$18:$F$516,PROVEEDORES!$D491,'EG-AGO'!S$18:S$516)</f>
        <v>0</v>
      </c>
      <c r="K490" s="159" t="str">
        <f t="shared" si="14"/>
        <v/>
      </c>
      <c r="L490" s="146" t="str">
        <f>IF(PROVEEDORES!G491="","",PROVEEDORES!G491)</f>
        <v/>
      </c>
    </row>
    <row r="491" spans="3:12" ht="17.45" customHeight="1" x14ac:dyDescent="0.2">
      <c r="C491" s="158">
        <f t="shared" si="15"/>
        <v>485</v>
      </c>
      <c r="D491" s="146" t="str">
        <f>IF(PROVEEDORES!E492="","",PROVEEDORES!E492)</f>
        <v/>
      </c>
      <c r="E491" s="146" t="str">
        <f>IF(PROVEEDORES!F492="","",PROVEEDORES!F492)</f>
        <v/>
      </c>
      <c r="F491" s="146" t="str">
        <f>IF(PROVEEDORES!D492="","",PROVEEDORES!D492)</f>
        <v/>
      </c>
      <c r="G491" s="159">
        <f>SUMIF('EG-AGO'!$F$18:$F$516,PROVEEDORES!$D492,'EG-AGO'!P$18:P$516)</f>
        <v>0</v>
      </c>
      <c r="H491" s="159">
        <f>SUMIF('EG-AGO'!$F$18:$F$516,PROVEEDORES!$D492,'EG-AGO'!Q$18:Q$516)</f>
        <v>0</v>
      </c>
      <c r="I491" s="159">
        <f>SUMIF('EG-AGO'!$F$18:$F$516,PROVEEDORES!$D492,'EG-AGO'!R$18:R$516)</f>
        <v>0</v>
      </c>
      <c r="J491" s="159">
        <f>SUMIF('EG-AGO'!$F$18:$F$516,PROVEEDORES!$D492,'EG-AGO'!S$18:S$516)</f>
        <v>0</v>
      </c>
      <c r="K491" s="159" t="str">
        <f t="shared" si="14"/>
        <v/>
      </c>
      <c r="L491" s="146" t="str">
        <f>IF(PROVEEDORES!G492="","",PROVEEDORES!G492)</f>
        <v/>
      </c>
    </row>
    <row r="492" spans="3:12" ht="17.45" customHeight="1" x14ac:dyDescent="0.2">
      <c r="C492" s="158">
        <f t="shared" si="15"/>
        <v>486</v>
      </c>
      <c r="D492" s="146" t="str">
        <f>IF(PROVEEDORES!E493="","",PROVEEDORES!E493)</f>
        <v/>
      </c>
      <c r="E492" s="146" t="str">
        <f>IF(PROVEEDORES!F493="","",PROVEEDORES!F493)</f>
        <v/>
      </c>
      <c r="F492" s="146" t="str">
        <f>IF(PROVEEDORES!D493="","",PROVEEDORES!D493)</f>
        <v/>
      </c>
      <c r="G492" s="159">
        <f>SUMIF('EG-AGO'!$F$18:$F$516,PROVEEDORES!$D493,'EG-AGO'!P$18:P$516)</f>
        <v>0</v>
      </c>
      <c r="H492" s="159">
        <f>SUMIF('EG-AGO'!$F$18:$F$516,PROVEEDORES!$D493,'EG-AGO'!Q$18:Q$516)</f>
        <v>0</v>
      </c>
      <c r="I492" s="159">
        <f>SUMIF('EG-AGO'!$F$18:$F$516,PROVEEDORES!$D493,'EG-AGO'!R$18:R$516)</f>
        <v>0</v>
      </c>
      <c r="J492" s="159">
        <f>SUMIF('EG-AGO'!$F$18:$F$516,PROVEEDORES!$D493,'EG-AGO'!S$18:S$516)</f>
        <v>0</v>
      </c>
      <c r="K492" s="159" t="str">
        <f t="shared" si="14"/>
        <v/>
      </c>
      <c r="L492" s="146" t="str">
        <f>IF(PROVEEDORES!G493="","",PROVEEDORES!G493)</f>
        <v/>
      </c>
    </row>
    <row r="493" spans="3:12" ht="17.45" customHeight="1" x14ac:dyDescent="0.2">
      <c r="C493" s="158">
        <f t="shared" si="15"/>
        <v>487</v>
      </c>
      <c r="D493" s="146" t="str">
        <f>IF(PROVEEDORES!E494="","",PROVEEDORES!E494)</f>
        <v/>
      </c>
      <c r="E493" s="146" t="str">
        <f>IF(PROVEEDORES!F494="","",PROVEEDORES!F494)</f>
        <v/>
      </c>
      <c r="F493" s="146" t="str">
        <f>IF(PROVEEDORES!D494="","",PROVEEDORES!D494)</f>
        <v/>
      </c>
      <c r="G493" s="159">
        <f>SUMIF('EG-AGO'!$F$18:$F$516,PROVEEDORES!$D494,'EG-AGO'!P$18:P$516)</f>
        <v>0</v>
      </c>
      <c r="H493" s="159">
        <f>SUMIF('EG-AGO'!$F$18:$F$516,PROVEEDORES!$D494,'EG-AGO'!Q$18:Q$516)</f>
        <v>0</v>
      </c>
      <c r="I493" s="159">
        <f>SUMIF('EG-AGO'!$F$18:$F$516,PROVEEDORES!$D494,'EG-AGO'!R$18:R$516)</f>
        <v>0</v>
      </c>
      <c r="J493" s="159">
        <f>SUMIF('EG-AGO'!$F$18:$F$516,PROVEEDORES!$D494,'EG-AGO'!S$18:S$516)</f>
        <v>0</v>
      </c>
      <c r="K493" s="159" t="str">
        <f t="shared" si="14"/>
        <v/>
      </c>
      <c r="L493" s="146" t="str">
        <f>IF(PROVEEDORES!G494="","",PROVEEDORES!G494)</f>
        <v/>
      </c>
    </row>
    <row r="494" spans="3:12" ht="17.45" customHeight="1" x14ac:dyDescent="0.2">
      <c r="C494" s="158">
        <f t="shared" si="15"/>
        <v>488</v>
      </c>
      <c r="D494" s="146" t="str">
        <f>IF(PROVEEDORES!E495="","",PROVEEDORES!E495)</f>
        <v/>
      </c>
      <c r="E494" s="146" t="str">
        <f>IF(PROVEEDORES!F495="","",PROVEEDORES!F495)</f>
        <v/>
      </c>
      <c r="F494" s="146" t="str">
        <f>IF(PROVEEDORES!D495="","",PROVEEDORES!D495)</f>
        <v/>
      </c>
      <c r="G494" s="159">
        <f>SUMIF('EG-AGO'!$F$18:$F$516,PROVEEDORES!$D495,'EG-AGO'!P$18:P$516)</f>
        <v>0</v>
      </c>
      <c r="H494" s="159">
        <f>SUMIF('EG-AGO'!$F$18:$F$516,PROVEEDORES!$D495,'EG-AGO'!Q$18:Q$516)</f>
        <v>0</v>
      </c>
      <c r="I494" s="159">
        <f>SUMIF('EG-AGO'!$F$18:$F$516,PROVEEDORES!$D495,'EG-AGO'!R$18:R$516)</f>
        <v>0</v>
      </c>
      <c r="J494" s="159">
        <f>SUMIF('EG-AGO'!$F$18:$F$516,PROVEEDORES!$D495,'EG-AGO'!S$18:S$516)</f>
        <v>0</v>
      </c>
      <c r="K494" s="159" t="str">
        <f t="shared" si="14"/>
        <v/>
      </c>
      <c r="L494" s="146" t="str">
        <f>IF(PROVEEDORES!G495="","",PROVEEDORES!G495)</f>
        <v/>
      </c>
    </row>
    <row r="495" spans="3:12" ht="17.45" customHeight="1" x14ac:dyDescent="0.2">
      <c r="C495" s="158">
        <f t="shared" si="15"/>
        <v>489</v>
      </c>
      <c r="D495" s="146" t="str">
        <f>IF(PROVEEDORES!E496="","",PROVEEDORES!E496)</f>
        <v/>
      </c>
      <c r="E495" s="146" t="str">
        <f>IF(PROVEEDORES!F496="","",PROVEEDORES!F496)</f>
        <v/>
      </c>
      <c r="F495" s="146" t="str">
        <f>IF(PROVEEDORES!D496="","",PROVEEDORES!D496)</f>
        <v/>
      </c>
      <c r="G495" s="159">
        <f>SUMIF('EG-AGO'!$F$18:$F$516,PROVEEDORES!$D496,'EG-AGO'!P$18:P$516)</f>
        <v>0</v>
      </c>
      <c r="H495" s="159">
        <f>SUMIF('EG-AGO'!$F$18:$F$516,PROVEEDORES!$D496,'EG-AGO'!Q$18:Q$516)</f>
        <v>0</v>
      </c>
      <c r="I495" s="159">
        <f>SUMIF('EG-AGO'!$F$18:$F$516,PROVEEDORES!$D496,'EG-AGO'!R$18:R$516)</f>
        <v>0</v>
      </c>
      <c r="J495" s="159">
        <f>SUMIF('EG-AGO'!$F$18:$F$516,PROVEEDORES!$D496,'EG-AGO'!S$18:S$516)</f>
        <v>0</v>
      </c>
      <c r="K495" s="159" t="str">
        <f t="shared" si="14"/>
        <v/>
      </c>
      <c r="L495" s="146" t="str">
        <f>IF(PROVEEDORES!G496="","",PROVEEDORES!G496)</f>
        <v/>
      </c>
    </row>
    <row r="496" spans="3:12" ht="17.45" customHeight="1" x14ac:dyDescent="0.2">
      <c r="C496" s="158">
        <f t="shared" si="15"/>
        <v>490</v>
      </c>
      <c r="D496" s="146" t="str">
        <f>IF(PROVEEDORES!E497="","",PROVEEDORES!E497)</f>
        <v/>
      </c>
      <c r="E496" s="146" t="str">
        <f>IF(PROVEEDORES!F497="","",PROVEEDORES!F497)</f>
        <v/>
      </c>
      <c r="F496" s="146" t="str">
        <f>IF(PROVEEDORES!D497="","",PROVEEDORES!D497)</f>
        <v/>
      </c>
      <c r="G496" s="159">
        <f>SUMIF('EG-AGO'!$F$18:$F$516,PROVEEDORES!$D497,'EG-AGO'!P$18:P$516)</f>
        <v>0</v>
      </c>
      <c r="H496" s="159">
        <f>SUMIF('EG-AGO'!$F$18:$F$516,PROVEEDORES!$D497,'EG-AGO'!Q$18:Q$516)</f>
        <v>0</v>
      </c>
      <c r="I496" s="159">
        <f>SUMIF('EG-AGO'!$F$18:$F$516,PROVEEDORES!$D497,'EG-AGO'!R$18:R$516)</f>
        <v>0</v>
      </c>
      <c r="J496" s="159">
        <f>SUMIF('EG-AGO'!$F$18:$F$516,PROVEEDORES!$D497,'EG-AGO'!S$18:S$516)</f>
        <v>0</v>
      </c>
      <c r="K496" s="159" t="str">
        <f t="shared" si="14"/>
        <v/>
      </c>
      <c r="L496" s="146" t="str">
        <f>IF(PROVEEDORES!G497="","",PROVEEDORES!G497)</f>
        <v/>
      </c>
    </row>
    <row r="497" spans="3:12" ht="17.45" customHeight="1" x14ac:dyDescent="0.2">
      <c r="C497" s="158">
        <f t="shared" si="15"/>
        <v>491</v>
      </c>
      <c r="D497" s="146" t="str">
        <f>IF(PROVEEDORES!E498="","",PROVEEDORES!E498)</f>
        <v/>
      </c>
      <c r="E497" s="146" t="str">
        <f>IF(PROVEEDORES!F498="","",PROVEEDORES!F498)</f>
        <v/>
      </c>
      <c r="F497" s="146" t="str">
        <f>IF(PROVEEDORES!D498="","",PROVEEDORES!D498)</f>
        <v/>
      </c>
      <c r="G497" s="159">
        <f>SUMIF('EG-AGO'!$F$18:$F$516,PROVEEDORES!$D498,'EG-AGO'!P$18:P$516)</f>
        <v>0</v>
      </c>
      <c r="H497" s="159">
        <f>SUMIF('EG-AGO'!$F$18:$F$516,PROVEEDORES!$D498,'EG-AGO'!Q$18:Q$516)</f>
        <v>0</v>
      </c>
      <c r="I497" s="159">
        <f>SUMIF('EG-AGO'!$F$18:$F$516,PROVEEDORES!$D498,'EG-AGO'!R$18:R$516)</f>
        <v>0</v>
      </c>
      <c r="J497" s="159">
        <f>SUMIF('EG-AGO'!$F$18:$F$516,PROVEEDORES!$D498,'EG-AGO'!S$18:S$516)</f>
        <v>0</v>
      </c>
      <c r="K497" s="159" t="str">
        <f t="shared" si="14"/>
        <v/>
      </c>
      <c r="L497" s="146" t="str">
        <f>IF(PROVEEDORES!G498="","",PROVEEDORES!G498)</f>
        <v/>
      </c>
    </row>
    <row r="498" spans="3:12" ht="17.45" customHeight="1" x14ac:dyDescent="0.2">
      <c r="C498" s="158">
        <f t="shared" si="15"/>
        <v>492</v>
      </c>
      <c r="D498" s="146" t="str">
        <f>IF(PROVEEDORES!E499="","",PROVEEDORES!E499)</f>
        <v/>
      </c>
      <c r="E498" s="146" t="str">
        <f>IF(PROVEEDORES!F499="","",PROVEEDORES!F499)</f>
        <v/>
      </c>
      <c r="F498" s="146" t="str">
        <f>IF(PROVEEDORES!D499="","",PROVEEDORES!D499)</f>
        <v/>
      </c>
      <c r="G498" s="159">
        <f>SUMIF('EG-AGO'!$F$18:$F$516,PROVEEDORES!$D499,'EG-AGO'!P$18:P$516)</f>
        <v>0</v>
      </c>
      <c r="H498" s="159">
        <f>SUMIF('EG-AGO'!$F$18:$F$516,PROVEEDORES!$D499,'EG-AGO'!Q$18:Q$516)</f>
        <v>0</v>
      </c>
      <c r="I498" s="159">
        <f>SUMIF('EG-AGO'!$F$18:$F$516,PROVEEDORES!$D499,'EG-AGO'!R$18:R$516)</f>
        <v>0</v>
      </c>
      <c r="J498" s="159">
        <f>SUMIF('EG-AGO'!$F$18:$F$516,PROVEEDORES!$D499,'EG-AGO'!S$18:S$516)</f>
        <v>0</v>
      </c>
      <c r="K498" s="159" t="str">
        <f t="shared" si="14"/>
        <v/>
      </c>
      <c r="L498" s="146" t="str">
        <f>IF(PROVEEDORES!G499="","",PROVEEDORES!G499)</f>
        <v/>
      </c>
    </row>
    <row r="499" spans="3:12" ht="17.45" customHeight="1" x14ac:dyDescent="0.2">
      <c r="C499" s="158">
        <f t="shared" si="15"/>
        <v>493</v>
      </c>
      <c r="D499" s="146" t="str">
        <f>IF(PROVEEDORES!E500="","",PROVEEDORES!E500)</f>
        <v/>
      </c>
      <c r="E499" s="146" t="str">
        <f>IF(PROVEEDORES!F500="","",PROVEEDORES!F500)</f>
        <v/>
      </c>
      <c r="F499" s="146" t="str">
        <f>IF(PROVEEDORES!D500="","",PROVEEDORES!D500)</f>
        <v/>
      </c>
      <c r="G499" s="159">
        <f>SUMIF('EG-AGO'!$F$18:$F$516,PROVEEDORES!$D500,'EG-AGO'!P$18:P$516)</f>
        <v>0</v>
      </c>
      <c r="H499" s="159">
        <f>SUMIF('EG-AGO'!$F$18:$F$516,PROVEEDORES!$D500,'EG-AGO'!Q$18:Q$516)</f>
        <v>0</v>
      </c>
      <c r="I499" s="159">
        <f>SUMIF('EG-AGO'!$F$18:$F$516,PROVEEDORES!$D500,'EG-AGO'!R$18:R$516)</f>
        <v>0</v>
      </c>
      <c r="J499" s="159">
        <f>SUMIF('EG-AGO'!$F$18:$F$516,PROVEEDORES!$D500,'EG-AGO'!S$18:S$516)</f>
        <v>0</v>
      </c>
      <c r="K499" s="159" t="str">
        <f t="shared" si="14"/>
        <v/>
      </c>
      <c r="L499" s="146" t="str">
        <f>IF(PROVEEDORES!G500="","",PROVEEDORES!G500)</f>
        <v/>
      </c>
    </row>
    <row r="500" spans="3:12" ht="17.45" customHeight="1" x14ac:dyDescent="0.2">
      <c r="C500" s="158">
        <f t="shared" si="15"/>
        <v>494</v>
      </c>
      <c r="D500" s="146" t="str">
        <f>IF(PROVEEDORES!E501="","",PROVEEDORES!E501)</f>
        <v/>
      </c>
      <c r="E500" s="146" t="str">
        <f>IF(PROVEEDORES!F501="","",PROVEEDORES!F501)</f>
        <v/>
      </c>
      <c r="F500" s="146" t="str">
        <f>IF(PROVEEDORES!D501="","",PROVEEDORES!D501)</f>
        <v/>
      </c>
      <c r="G500" s="159">
        <f>SUMIF('EG-AGO'!$F$18:$F$516,PROVEEDORES!$D501,'EG-AGO'!P$18:P$516)</f>
        <v>0</v>
      </c>
      <c r="H500" s="159">
        <f>SUMIF('EG-AGO'!$F$18:$F$516,PROVEEDORES!$D501,'EG-AGO'!Q$18:Q$516)</f>
        <v>0</v>
      </c>
      <c r="I500" s="159">
        <f>SUMIF('EG-AGO'!$F$18:$F$516,PROVEEDORES!$D501,'EG-AGO'!R$18:R$516)</f>
        <v>0</v>
      </c>
      <c r="J500" s="159">
        <f>SUMIF('EG-AGO'!$F$18:$F$516,PROVEEDORES!$D501,'EG-AGO'!S$18:S$516)</f>
        <v>0</v>
      </c>
      <c r="K500" s="159" t="str">
        <f t="shared" si="14"/>
        <v/>
      </c>
      <c r="L500" s="146" t="str">
        <f>IF(PROVEEDORES!G501="","",PROVEEDORES!G501)</f>
        <v/>
      </c>
    </row>
    <row r="501" spans="3:12" ht="17.45" customHeight="1" x14ac:dyDescent="0.2">
      <c r="C501" s="158">
        <f t="shared" si="15"/>
        <v>495</v>
      </c>
      <c r="D501" s="146" t="str">
        <f>IF(PROVEEDORES!E502="","",PROVEEDORES!E502)</f>
        <v/>
      </c>
      <c r="E501" s="146" t="str">
        <f>IF(PROVEEDORES!F502="","",PROVEEDORES!F502)</f>
        <v/>
      </c>
      <c r="F501" s="146" t="str">
        <f>IF(PROVEEDORES!D502="","",PROVEEDORES!D502)</f>
        <v/>
      </c>
      <c r="G501" s="159">
        <f>SUMIF('EG-AGO'!$F$18:$F$516,PROVEEDORES!$D502,'EG-AGO'!P$18:P$516)</f>
        <v>0</v>
      </c>
      <c r="H501" s="159">
        <f>SUMIF('EG-AGO'!$F$18:$F$516,PROVEEDORES!$D502,'EG-AGO'!Q$18:Q$516)</f>
        <v>0</v>
      </c>
      <c r="I501" s="159">
        <f>SUMIF('EG-AGO'!$F$18:$F$516,PROVEEDORES!$D502,'EG-AGO'!R$18:R$516)</f>
        <v>0</v>
      </c>
      <c r="J501" s="159">
        <f>SUMIF('EG-AGO'!$F$18:$F$516,PROVEEDORES!$D502,'EG-AGO'!S$18:S$516)</f>
        <v>0</v>
      </c>
      <c r="K501" s="159" t="str">
        <f t="shared" si="14"/>
        <v/>
      </c>
      <c r="L501" s="146" t="str">
        <f>IF(PROVEEDORES!G502="","",PROVEEDORES!G502)</f>
        <v/>
      </c>
    </row>
    <row r="502" spans="3:12" ht="17.45" customHeight="1" x14ac:dyDescent="0.2">
      <c r="C502" s="158">
        <f t="shared" si="15"/>
        <v>496</v>
      </c>
      <c r="D502" s="146" t="str">
        <f>IF(PROVEEDORES!E503="","",PROVEEDORES!E503)</f>
        <v/>
      </c>
      <c r="E502" s="146" t="str">
        <f>IF(PROVEEDORES!F503="","",PROVEEDORES!F503)</f>
        <v/>
      </c>
      <c r="F502" s="146" t="str">
        <f>IF(PROVEEDORES!D503="","",PROVEEDORES!D503)</f>
        <v/>
      </c>
      <c r="G502" s="159">
        <f>SUMIF('EG-AGO'!$F$18:$F$516,PROVEEDORES!$D503,'EG-AGO'!P$18:P$516)</f>
        <v>0</v>
      </c>
      <c r="H502" s="159">
        <f>SUMIF('EG-AGO'!$F$18:$F$516,PROVEEDORES!$D503,'EG-AGO'!Q$18:Q$516)</f>
        <v>0</v>
      </c>
      <c r="I502" s="159">
        <f>SUMIF('EG-AGO'!$F$18:$F$516,PROVEEDORES!$D503,'EG-AGO'!R$18:R$516)</f>
        <v>0</v>
      </c>
      <c r="J502" s="159">
        <f>SUMIF('EG-AGO'!$F$18:$F$516,PROVEEDORES!$D503,'EG-AGO'!S$18:S$516)</f>
        <v>0</v>
      </c>
      <c r="K502" s="159" t="str">
        <f t="shared" si="14"/>
        <v/>
      </c>
      <c r="L502" s="146" t="str">
        <f>IF(PROVEEDORES!G503="","",PROVEEDORES!G503)</f>
        <v/>
      </c>
    </row>
    <row r="503" spans="3:12" ht="17.45" customHeight="1" x14ac:dyDescent="0.2">
      <c r="C503" s="158">
        <f t="shared" si="15"/>
        <v>497</v>
      </c>
      <c r="D503" s="146" t="str">
        <f>IF(PROVEEDORES!E504="","",PROVEEDORES!E504)</f>
        <v/>
      </c>
      <c r="E503" s="146" t="str">
        <f>IF(PROVEEDORES!F504="","",PROVEEDORES!F504)</f>
        <v/>
      </c>
      <c r="F503" s="146" t="str">
        <f>IF(PROVEEDORES!D504="","",PROVEEDORES!D504)</f>
        <v/>
      </c>
      <c r="G503" s="159">
        <f>SUMIF('EG-AGO'!$F$18:$F$516,PROVEEDORES!$D504,'EG-AGO'!P$18:P$516)</f>
        <v>0</v>
      </c>
      <c r="H503" s="159">
        <f>SUMIF('EG-AGO'!$F$18:$F$516,PROVEEDORES!$D504,'EG-AGO'!Q$18:Q$516)</f>
        <v>0</v>
      </c>
      <c r="I503" s="159">
        <f>SUMIF('EG-AGO'!$F$18:$F$516,PROVEEDORES!$D504,'EG-AGO'!R$18:R$516)</f>
        <v>0</v>
      </c>
      <c r="J503" s="159">
        <f>SUMIF('EG-AGO'!$F$18:$F$516,PROVEEDORES!$D504,'EG-AGO'!S$18:S$516)</f>
        <v>0</v>
      </c>
      <c r="K503" s="159" t="str">
        <f t="shared" si="14"/>
        <v/>
      </c>
      <c r="L503" s="146" t="str">
        <f>IF(PROVEEDORES!G504="","",PROVEEDORES!G504)</f>
        <v/>
      </c>
    </row>
    <row r="504" spans="3:12" ht="17.45" customHeight="1" x14ac:dyDescent="0.2">
      <c r="C504" s="158">
        <f t="shared" si="15"/>
        <v>498</v>
      </c>
      <c r="D504" s="146" t="str">
        <f>IF(PROVEEDORES!E505="","",PROVEEDORES!E505)</f>
        <v/>
      </c>
      <c r="E504" s="146" t="str">
        <f>IF(PROVEEDORES!F505="","",PROVEEDORES!F505)</f>
        <v/>
      </c>
      <c r="F504" s="146" t="str">
        <f>IF(PROVEEDORES!D505="","",PROVEEDORES!D505)</f>
        <v/>
      </c>
      <c r="G504" s="159">
        <f>SUMIF('EG-AGO'!$F$18:$F$516,PROVEEDORES!$D505,'EG-AGO'!P$18:P$516)</f>
        <v>0</v>
      </c>
      <c r="H504" s="159">
        <f>SUMIF('EG-AGO'!$F$18:$F$516,PROVEEDORES!$D505,'EG-AGO'!Q$18:Q$516)</f>
        <v>0</v>
      </c>
      <c r="I504" s="159">
        <f>SUMIF('EG-AGO'!$F$18:$F$516,PROVEEDORES!$D505,'EG-AGO'!R$18:R$516)</f>
        <v>0</v>
      </c>
      <c r="J504" s="159">
        <f>SUMIF('EG-AGO'!$F$18:$F$516,PROVEEDORES!$D505,'EG-AGO'!S$18:S$516)</f>
        <v>0</v>
      </c>
      <c r="K504" s="159" t="str">
        <f t="shared" si="14"/>
        <v/>
      </c>
      <c r="L504" s="146" t="str">
        <f>IF(PROVEEDORES!G505="","",PROVEEDORES!G505)</f>
        <v/>
      </c>
    </row>
    <row r="505" spans="3:12" ht="17.45" customHeight="1" x14ac:dyDescent="0.2">
      <c r="C505" s="158">
        <f t="shared" si="15"/>
        <v>499</v>
      </c>
      <c r="D505" s="146" t="str">
        <f>IF(PROVEEDORES!E506="","",PROVEEDORES!E506)</f>
        <v/>
      </c>
      <c r="E505" s="146" t="str">
        <f>IF(PROVEEDORES!F506="","",PROVEEDORES!F506)</f>
        <v/>
      </c>
      <c r="F505" s="146" t="str">
        <f>IF(PROVEEDORES!D506="","",PROVEEDORES!D506)</f>
        <v/>
      </c>
      <c r="G505" s="159">
        <f>SUMIF('EG-AGO'!$F$18:$F$516,PROVEEDORES!$D506,'EG-AGO'!P$18:P$516)</f>
        <v>0</v>
      </c>
      <c r="H505" s="159">
        <f>SUMIF('EG-AGO'!$F$18:$F$516,PROVEEDORES!$D506,'EG-AGO'!Q$18:Q$516)</f>
        <v>0</v>
      </c>
      <c r="I505" s="159">
        <f>SUMIF('EG-AGO'!$F$18:$F$516,PROVEEDORES!$D506,'EG-AGO'!R$18:R$516)</f>
        <v>0</v>
      </c>
      <c r="J505" s="159">
        <f>SUMIF('EG-AGO'!$F$18:$F$516,PROVEEDORES!$D506,'EG-AGO'!S$18:S$516)</f>
        <v>0</v>
      </c>
      <c r="K505" s="159" t="str">
        <f t="shared" si="14"/>
        <v/>
      </c>
      <c r="L505" s="146" t="str">
        <f>IF(PROVEEDORES!G506="","",PROVEEDORES!G506)</f>
        <v/>
      </c>
    </row>
    <row r="506" spans="3:12" ht="17.45" customHeight="1" x14ac:dyDescent="0.2">
      <c r="C506" s="158">
        <f t="shared" si="15"/>
        <v>500</v>
      </c>
      <c r="D506" s="146" t="str">
        <f>IF(PROVEEDORES!E507="","",PROVEEDORES!E507)</f>
        <v/>
      </c>
      <c r="E506" s="146" t="str">
        <f>IF(PROVEEDORES!F507="","",PROVEEDORES!F507)</f>
        <v/>
      </c>
      <c r="F506" s="146" t="str">
        <f>IF(PROVEEDORES!D507="","",PROVEEDORES!D507)</f>
        <v/>
      </c>
      <c r="G506" s="159">
        <f>SUMIF('EG-AGO'!$F$18:$F$516,PROVEEDORES!$D507,'EG-AGO'!P$18:P$516)</f>
        <v>0</v>
      </c>
      <c r="H506" s="159">
        <f>SUMIF('EG-AGO'!$F$18:$F$516,PROVEEDORES!$D507,'EG-AGO'!Q$18:Q$516)</f>
        <v>0</v>
      </c>
      <c r="I506" s="159">
        <f>SUMIF('EG-AGO'!$F$18:$F$516,PROVEEDORES!$D507,'EG-AGO'!R$18:R$516)</f>
        <v>0</v>
      </c>
      <c r="J506" s="159">
        <f>SUMIF('EG-AGO'!$F$18:$F$516,PROVEEDORES!$D507,'EG-AGO'!S$18:S$516)</f>
        <v>0</v>
      </c>
      <c r="K506" s="159" t="str">
        <f t="shared" si="14"/>
        <v/>
      </c>
      <c r="L506" s="146" t="str">
        <f>IF(PROVEEDORES!G507="","",PROVEEDORES!G507)</f>
        <v/>
      </c>
    </row>
  </sheetData>
  <sheetProtection algorithmName="SHA-512" hashValue="gZNCcJurLR2oIwZmEOstiD9Qve+ATs67TATq6Nb6/VdshRlX3hO2RlVEPXnhmCv64AZX7sPtT36jpFjQQxqv5A==" saltValue="pKcKssZXajFnytD9N/h16A==" spinCount="100000" sheet="1" objects="1" scenarios="1" formatColumns="0" formatRows="0" autoFilter="0"/>
  <autoFilter ref="K6:L6" xr:uid="{00000000-0009-0000-0000-00000F000000}"/>
  <mergeCells count="3">
    <mergeCell ref="A1:A4"/>
    <mergeCell ref="A5:A6"/>
    <mergeCell ref="A15:A16"/>
  </mergeCells>
  <phoneticPr fontId="13" type="noConversion"/>
  <hyperlinks>
    <hyperlink ref="A15:A16" location="CONTACTO!A1" display="Contacto" xr:uid="{00000000-0004-0000-0F00-000000000000}"/>
    <hyperlink ref="A5:A6" location="MENU!A1" display="M e n ú" xr:uid="{00000000-0004-0000-0F00-000001000000}"/>
    <hyperlink ref="A10" location="'INVERSIONES ARRENDAMIENTO'!A1" display="Inversiones Arrendamiento" xr:uid="{00000000-0004-0000-0F00-000002000000}"/>
    <hyperlink ref="A14" location="PROVEEDORES!A1" display="Catálogo de Proveedores" xr:uid="{00000000-0004-0000-0F00-000003000000}"/>
    <hyperlink ref="A13" location="DIOT!A1" display="Declaración del DIOT" xr:uid="{00000000-0004-0000-0F00-000004000000}"/>
    <hyperlink ref="A12" location="TARIFAS!A1" display="Tablas y Tarifas de ISR" xr:uid="{00000000-0004-0000-0F00-000005000000}"/>
    <hyperlink ref="A11" location="IMPUESTOS!A1" display="Impuestos" xr:uid="{00000000-0004-0000-0F00-000006000000}"/>
    <hyperlink ref="A9" location="'INVERSIONES EMPR PROF'!A1" display="Inversiones Empresarial y P" xr:uid="{00000000-0004-0000-0F00-000007000000}"/>
    <hyperlink ref="A8" location="'INGRESOS Y EGRESOS'!A1" display="Ingresos y Egresos" xr:uid="{00000000-0004-0000-0F00-000008000000}"/>
    <hyperlink ref="A7" location="DATOS!A1" display="Datos de la Empresa" xr:uid="{00000000-0004-0000-0F00-000009000000}"/>
  </hyperlinks>
  <printOptions horizontalCentered="1"/>
  <pageMargins left="0.78740157480314965" right="0.78740157480314965" top="0.78740157480314965" bottom="0.78740157480314965" header="0" footer="0"/>
  <pageSetup scale="70" orientation="portrait" blackAndWhite="1" r:id="rId1"/>
  <headerFooter alignWithMargins="0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506"/>
  <sheetViews>
    <sheetView zoomScaleNormal="100" workbookViewId="0">
      <pane xSplit="1" ySplit="6" topLeftCell="B7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5.7109375" style="15" customWidth="1"/>
    <col min="4" max="4" width="13.85546875" style="15" customWidth="1"/>
    <col min="5" max="5" width="23.7109375" style="15" customWidth="1"/>
    <col min="6" max="6" width="13.7109375" style="15" customWidth="1"/>
    <col min="7" max="11" width="11.7109375" style="15" customWidth="1"/>
    <col min="12" max="12" width="38" style="15" customWidth="1"/>
    <col min="13" max="16384" width="11.42578125" style="15"/>
  </cols>
  <sheetData>
    <row r="1" spans="1:12" ht="17.45" customHeight="1" x14ac:dyDescent="0.3">
      <c r="A1" s="212" t="s">
        <v>244</v>
      </c>
      <c r="C1" s="107" t="str">
        <f>IF(DATOS!H18=DATOS!I1,DATOS!$E$6&amp;" "&amp;DATOS!$I$6&amp;" "&amp;DATOS!$M$6, "N o m b r e")</f>
        <v>N o m b r e</v>
      </c>
      <c r="D1" s="198"/>
      <c r="E1" s="198"/>
      <c r="F1" s="198"/>
      <c r="G1" s="198"/>
      <c r="H1" s="198"/>
      <c r="I1" s="198"/>
      <c r="J1" s="13"/>
      <c r="K1" s="13"/>
      <c r="L1" s="21"/>
    </row>
    <row r="2" spans="1:12" ht="17.45" customHeight="1" x14ac:dyDescent="0.3">
      <c r="A2" s="260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199"/>
      <c r="F2" s="199"/>
      <c r="G2" s="199"/>
      <c r="H2" s="199"/>
      <c r="I2" s="199"/>
      <c r="J2" s="21"/>
      <c r="K2" s="21"/>
      <c r="L2" s="21"/>
    </row>
    <row r="3" spans="1:12" ht="17.45" customHeight="1" x14ac:dyDescent="0.2">
      <c r="A3" s="260"/>
      <c r="C3" s="200"/>
      <c r="D3" s="198"/>
      <c r="E3" s="199"/>
      <c r="F3" s="199"/>
      <c r="G3" s="199"/>
      <c r="H3" s="199"/>
      <c r="I3" s="199"/>
      <c r="J3" s="21"/>
      <c r="K3" s="21"/>
      <c r="L3" s="21"/>
    </row>
    <row r="4" spans="1:12" ht="17.45" customHeight="1" x14ac:dyDescent="0.3">
      <c r="A4" s="261"/>
      <c r="C4" s="107" t="str">
        <f>"Declaración Informativa de Operaciones con Terceros Septiembre "&amp;DATOS!E10</f>
        <v>Declaración Informativa de Operaciones con Terceros Septiembre 2020</v>
      </c>
      <c r="D4" s="198"/>
      <c r="E4" s="199"/>
      <c r="F4" s="199"/>
      <c r="G4" s="199"/>
      <c r="H4" s="199"/>
      <c r="I4" s="199"/>
      <c r="J4" s="21"/>
      <c r="K4" s="21"/>
      <c r="L4" s="21"/>
    </row>
    <row r="5" spans="1:12" ht="17.45" customHeight="1" x14ac:dyDescent="0.2">
      <c r="A5" s="262" t="s">
        <v>251</v>
      </c>
      <c r="C5" s="23"/>
      <c r="D5" s="13"/>
      <c r="E5" s="21"/>
      <c r="F5" s="21"/>
      <c r="G5" s="21"/>
      <c r="H5" s="21"/>
      <c r="I5" s="21"/>
      <c r="J5" s="21"/>
      <c r="K5" s="21"/>
      <c r="L5" s="21"/>
    </row>
    <row r="6" spans="1:12" ht="17.45" customHeight="1" x14ac:dyDescent="0.2">
      <c r="A6" s="263"/>
      <c r="C6" s="115" t="s">
        <v>152</v>
      </c>
      <c r="D6" s="117" t="s">
        <v>149</v>
      </c>
      <c r="E6" s="117" t="s">
        <v>150</v>
      </c>
      <c r="F6" s="115" t="s">
        <v>23</v>
      </c>
      <c r="G6" s="115" t="s">
        <v>156</v>
      </c>
      <c r="H6" s="115" t="s">
        <v>155</v>
      </c>
      <c r="I6" s="115" t="s">
        <v>260</v>
      </c>
      <c r="J6" s="115" t="s">
        <v>154</v>
      </c>
      <c r="K6" s="117" t="s">
        <v>167</v>
      </c>
      <c r="L6" s="115" t="s">
        <v>43</v>
      </c>
    </row>
    <row r="7" spans="1:12" ht="17.45" customHeight="1" x14ac:dyDescent="0.2">
      <c r="A7" s="114" t="s">
        <v>163</v>
      </c>
      <c r="C7" s="158">
        <v>1</v>
      </c>
      <c r="D7" s="146" t="str">
        <f>IF(PROVEEDORES!E8="","",PROVEEDORES!E8)</f>
        <v>NACIONAL</v>
      </c>
      <c r="E7" s="146" t="str">
        <f>IF(PROVEEDORES!F8="","",PROVEEDORES!F8)</f>
        <v>SERVICIOS PROFESIONALES</v>
      </c>
      <c r="F7" s="146" t="str">
        <f>IF(PROVEEDORES!D8="","",PROVEEDORES!D8)</f>
        <v>PEAF6903298H9</v>
      </c>
      <c r="G7" s="159">
        <f>SUMIF('EG-SEP'!$F$18:$F$516,PROVEEDORES!$D8,'EG-SEP'!P$18:P$516)</f>
        <v>0</v>
      </c>
      <c r="H7" s="159">
        <f>SUMIF('EG-SEP'!$F$18:$F$516,PROVEEDORES!$D8,'EG-SEP'!Q$18:Q$516)</f>
        <v>0</v>
      </c>
      <c r="I7" s="159">
        <f>SUMIF('EG-SEP'!$F$18:$F$516,PROVEEDORES!$D8,'EG-SEP'!R$18:R$516)</f>
        <v>0</v>
      </c>
      <c r="J7" s="159">
        <f>SUMIF('EG-SEP'!$F$18:$F$516,PROVEEDORES!$D8,'EG-SEP'!S$18:S$516)</f>
        <v>0</v>
      </c>
      <c r="K7" s="159" t="str">
        <f>IF(G7+H7+I7+J7&gt;0,"C/Información","")</f>
        <v/>
      </c>
      <c r="L7" s="146" t="str">
        <f>IF(PROVEEDORES!G8="","",PROVEEDORES!G8)</f>
        <v>FRANCISCO JAVIER PEREZ AGUAYO</v>
      </c>
    </row>
    <row r="8" spans="1:12" ht="17.45" customHeight="1" x14ac:dyDescent="0.2">
      <c r="A8" s="114" t="s">
        <v>166</v>
      </c>
      <c r="C8" s="158">
        <f>C7+1</f>
        <v>2</v>
      </c>
      <c r="D8" s="146" t="str">
        <f>IF(PROVEEDORES!E9="","",PROVEEDORES!E9)</f>
        <v/>
      </c>
      <c r="E8" s="146" t="str">
        <f>IF(PROVEEDORES!F9="","",PROVEEDORES!F9)</f>
        <v/>
      </c>
      <c r="F8" s="146" t="str">
        <f>IF(PROVEEDORES!D9="","",PROVEEDORES!D9)</f>
        <v/>
      </c>
      <c r="G8" s="159">
        <f>SUMIF('EG-SEP'!$F$18:$F$516,PROVEEDORES!$D9,'EG-SEP'!P$18:P$516)</f>
        <v>0</v>
      </c>
      <c r="H8" s="159">
        <f>SUMIF('EG-SEP'!$F$18:$F$516,PROVEEDORES!$D9,'EG-SEP'!Q$18:Q$516)</f>
        <v>0</v>
      </c>
      <c r="I8" s="159">
        <f>SUMIF('EG-SEP'!$F$18:$F$516,PROVEEDORES!$D9,'EG-SEP'!R$18:R$516)</f>
        <v>0</v>
      </c>
      <c r="J8" s="159">
        <f>SUMIF('EG-SEP'!$F$18:$F$516,PROVEEDORES!$D9,'EG-SEP'!S$18:S$516)</f>
        <v>0</v>
      </c>
      <c r="K8" s="159" t="str">
        <f t="shared" ref="K8:K71" si="0">IF(G8+H8+I8+J8&gt;0,"C/Información","")</f>
        <v/>
      </c>
      <c r="L8" s="146" t="str">
        <f>IF(PROVEEDORES!G9="","",PROVEEDORES!G9)</f>
        <v/>
      </c>
    </row>
    <row r="9" spans="1:12" ht="17.45" customHeight="1" x14ac:dyDescent="0.2">
      <c r="A9" s="114" t="s">
        <v>205</v>
      </c>
      <c r="C9" s="158">
        <f t="shared" ref="C9:C72" si="1">C8+1</f>
        <v>3</v>
      </c>
      <c r="D9" s="146" t="str">
        <f>IF(PROVEEDORES!E10="","",PROVEEDORES!E10)</f>
        <v/>
      </c>
      <c r="E9" s="146" t="str">
        <f>IF(PROVEEDORES!F10="","",PROVEEDORES!F10)</f>
        <v/>
      </c>
      <c r="F9" s="146" t="str">
        <f>IF(PROVEEDORES!D10="","",PROVEEDORES!D10)</f>
        <v/>
      </c>
      <c r="G9" s="159">
        <f>SUMIF('EG-SEP'!$F$18:$F$516,PROVEEDORES!$D10,'EG-SEP'!P$18:P$516)</f>
        <v>0</v>
      </c>
      <c r="H9" s="159">
        <f>SUMIF('EG-SEP'!$F$18:$F$516,PROVEEDORES!$D10,'EG-SEP'!Q$18:Q$516)</f>
        <v>0</v>
      </c>
      <c r="I9" s="159">
        <f>SUMIF('EG-SEP'!$F$18:$F$516,PROVEEDORES!$D10,'EG-SEP'!R$18:R$516)</f>
        <v>0</v>
      </c>
      <c r="J9" s="159">
        <f>SUMIF('EG-SEP'!$F$18:$F$516,PROVEEDORES!$D10,'EG-SEP'!S$18:S$516)</f>
        <v>0</v>
      </c>
      <c r="K9" s="159" t="str">
        <f t="shared" si="0"/>
        <v/>
      </c>
      <c r="L9" s="146" t="str">
        <f>IF(PROVEEDORES!G10="","",PROVEEDORES!G10)</f>
        <v/>
      </c>
    </row>
    <row r="10" spans="1:12" ht="17.45" customHeight="1" x14ac:dyDescent="0.2">
      <c r="A10" s="114" t="s">
        <v>206</v>
      </c>
      <c r="C10" s="158">
        <f t="shared" si="1"/>
        <v>4</v>
      </c>
      <c r="D10" s="146" t="str">
        <f>IF(PROVEEDORES!E11="","",PROVEEDORES!E11)</f>
        <v/>
      </c>
      <c r="E10" s="146" t="str">
        <f>IF(PROVEEDORES!F11="","",PROVEEDORES!F11)</f>
        <v/>
      </c>
      <c r="F10" s="146" t="str">
        <f>IF(PROVEEDORES!D11="","",PROVEEDORES!D11)</f>
        <v/>
      </c>
      <c r="G10" s="159">
        <f>SUMIF('EG-SEP'!$F$18:$F$516,PROVEEDORES!$D11,'EG-SEP'!P$18:P$516)</f>
        <v>0</v>
      </c>
      <c r="H10" s="159">
        <f>SUMIF('EG-SEP'!$F$18:$F$516,PROVEEDORES!$D11,'EG-SEP'!Q$18:Q$516)</f>
        <v>0</v>
      </c>
      <c r="I10" s="159">
        <f>SUMIF('EG-SEP'!$F$18:$F$516,PROVEEDORES!$D11,'EG-SEP'!R$18:R$516)</f>
        <v>0</v>
      </c>
      <c r="J10" s="159">
        <f>SUMIF('EG-SEP'!$F$18:$F$516,PROVEEDORES!$D11,'EG-SEP'!S$18:S$516)</f>
        <v>0</v>
      </c>
      <c r="K10" s="159" t="str">
        <f t="shared" si="0"/>
        <v/>
      </c>
      <c r="L10" s="146" t="str">
        <f>IF(PROVEEDORES!G11="","",PROVEEDORES!G11)</f>
        <v/>
      </c>
    </row>
    <row r="11" spans="1:12" ht="17.45" customHeight="1" x14ac:dyDescent="0.2">
      <c r="A11" s="114" t="s">
        <v>137</v>
      </c>
      <c r="C11" s="158">
        <f t="shared" si="1"/>
        <v>5</v>
      </c>
      <c r="D11" s="146" t="str">
        <f>IF(PROVEEDORES!E12="","",PROVEEDORES!E12)</f>
        <v/>
      </c>
      <c r="E11" s="146" t="str">
        <f>IF(PROVEEDORES!F12="","",PROVEEDORES!F12)</f>
        <v/>
      </c>
      <c r="F11" s="146" t="str">
        <f>IF(PROVEEDORES!D12="","",PROVEEDORES!D12)</f>
        <v/>
      </c>
      <c r="G11" s="159">
        <f>SUMIF('EG-SEP'!$F$18:$F$516,PROVEEDORES!$D12,'EG-SEP'!P$18:P$516)</f>
        <v>0</v>
      </c>
      <c r="H11" s="159">
        <f>SUMIF('EG-SEP'!$F$18:$F$516,PROVEEDORES!$D12,'EG-SEP'!Q$18:Q$516)</f>
        <v>0</v>
      </c>
      <c r="I11" s="159">
        <f>SUMIF('EG-SEP'!$F$18:$F$516,PROVEEDORES!$D12,'EG-SEP'!R$18:R$516)</f>
        <v>0</v>
      </c>
      <c r="J11" s="159">
        <f>SUMIF('EG-SEP'!$F$18:$F$516,PROVEEDORES!$D12,'EG-SEP'!S$18:S$516)</f>
        <v>0</v>
      </c>
      <c r="K11" s="159" t="str">
        <f t="shared" si="0"/>
        <v/>
      </c>
      <c r="L11" s="146" t="str">
        <f>IF(PROVEEDORES!G12="","",PROVEEDORES!G12)</f>
        <v/>
      </c>
    </row>
    <row r="12" spans="1:12" ht="17.45" customHeight="1" x14ac:dyDescent="0.2">
      <c r="A12" s="114" t="s">
        <v>164</v>
      </c>
      <c r="C12" s="158">
        <f t="shared" si="1"/>
        <v>6</v>
      </c>
      <c r="D12" s="146" t="str">
        <f>IF(PROVEEDORES!E13="","",PROVEEDORES!E13)</f>
        <v/>
      </c>
      <c r="E12" s="146" t="str">
        <f>IF(PROVEEDORES!F13="","",PROVEEDORES!F13)</f>
        <v/>
      </c>
      <c r="F12" s="146" t="str">
        <f>IF(PROVEEDORES!D13="","",PROVEEDORES!D13)</f>
        <v/>
      </c>
      <c r="G12" s="159">
        <f>SUMIF('EG-SEP'!$F$18:$F$516,PROVEEDORES!$D13,'EG-SEP'!P$18:P$516)</f>
        <v>0</v>
      </c>
      <c r="H12" s="159">
        <f>SUMIF('EG-SEP'!$F$18:$F$516,PROVEEDORES!$D13,'EG-SEP'!Q$18:Q$516)</f>
        <v>0</v>
      </c>
      <c r="I12" s="159">
        <f>SUMIF('EG-SEP'!$F$18:$F$516,PROVEEDORES!$D13,'EG-SEP'!R$18:R$516)</f>
        <v>0</v>
      </c>
      <c r="J12" s="159">
        <f>SUMIF('EG-SEP'!$F$18:$F$516,PROVEEDORES!$D13,'EG-SEP'!S$18:S$516)</f>
        <v>0</v>
      </c>
      <c r="K12" s="159" t="str">
        <f t="shared" si="0"/>
        <v/>
      </c>
      <c r="L12" s="146" t="str">
        <f>IF(PROVEEDORES!G13="","",PROVEEDORES!G13)</f>
        <v/>
      </c>
    </row>
    <row r="13" spans="1:12" ht="17.45" customHeight="1" x14ac:dyDescent="0.2">
      <c r="A13" s="114" t="s">
        <v>165</v>
      </c>
      <c r="C13" s="158">
        <f t="shared" si="1"/>
        <v>7</v>
      </c>
      <c r="D13" s="146" t="str">
        <f>IF(PROVEEDORES!E14="","",PROVEEDORES!E14)</f>
        <v/>
      </c>
      <c r="E13" s="146" t="str">
        <f>IF(PROVEEDORES!F14="","",PROVEEDORES!F14)</f>
        <v/>
      </c>
      <c r="F13" s="146" t="str">
        <f>IF(PROVEEDORES!D14="","",PROVEEDORES!D14)</f>
        <v/>
      </c>
      <c r="G13" s="159">
        <f>SUMIF('EG-SEP'!$F$18:$F$516,PROVEEDORES!$D14,'EG-SEP'!P$18:P$516)</f>
        <v>0</v>
      </c>
      <c r="H13" s="159">
        <f>SUMIF('EG-SEP'!$F$18:$F$516,PROVEEDORES!$D14,'EG-SEP'!Q$18:Q$516)</f>
        <v>0</v>
      </c>
      <c r="I13" s="159">
        <f>SUMIF('EG-SEP'!$F$18:$F$516,PROVEEDORES!$D14,'EG-SEP'!R$18:R$516)</f>
        <v>0</v>
      </c>
      <c r="J13" s="159">
        <f>SUMIF('EG-SEP'!$F$18:$F$516,PROVEEDORES!$D14,'EG-SEP'!S$18:S$516)</f>
        <v>0</v>
      </c>
      <c r="K13" s="159" t="str">
        <f t="shared" si="0"/>
        <v/>
      </c>
      <c r="L13" s="146" t="str">
        <f>IF(PROVEEDORES!G14="","",PROVEEDORES!G14)</f>
        <v/>
      </c>
    </row>
    <row r="14" spans="1:12" ht="17.45" customHeight="1" x14ac:dyDescent="0.2">
      <c r="A14" s="114" t="s">
        <v>160</v>
      </c>
      <c r="C14" s="158">
        <f t="shared" si="1"/>
        <v>8</v>
      </c>
      <c r="D14" s="146" t="str">
        <f>IF(PROVEEDORES!E15="","",PROVEEDORES!E15)</f>
        <v/>
      </c>
      <c r="E14" s="146" t="str">
        <f>IF(PROVEEDORES!F15="","",PROVEEDORES!F15)</f>
        <v/>
      </c>
      <c r="F14" s="146" t="str">
        <f>IF(PROVEEDORES!D15="","",PROVEEDORES!D15)</f>
        <v/>
      </c>
      <c r="G14" s="159">
        <f>SUMIF('EG-SEP'!$F$18:$F$516,PROVEEDORES!$D15,'EG-SEP'!P$18:P$516)</f>
        <v>0</v>
      </c>
      <c r="H14" s="159">
        <f>SUMIF('EG-SEP'!$F$18:$F$516,PROVEEDORES!$D15,'EG-SEP'!Q$18:Q$516)</f>
        <v>0</v>
      </c>
      <c r="I14" s="159">
        <f>SUMIF('EG-SEP'!$F$18:$F$516,PROVEEDORES!$D15,'EG-SEP'!R$18:R$516)</f>
        <v>0</v>
      </c>
      <c r="J14" s="159">
        <f>SUMIF('EG-SEP'!$F$18:$F$516,PROVEEDORES!$D15,'EG-SEP'!S$18:S$516)</f>
        <v>0</v>
      </c>
      <c r="K14" s="159" t="str">
        <f t="shared" si="0"/>
        <v/>
      </c>
      <c r="L14" s="146" t="str">
        <f>IF(PROVEEDORES!G15="","",PROVEEDORES!G15)</f>
        <v/>
      </c>
    </row>
    <row r="15" spans="1:12" ht="17.45" customHeight="1" x14ac:dyDescent="0.2">
      <c r="A15" s="258" t="s">
        <v>250</v>
      </c>
      <c r="C15" s="158">
        <f t="shared" si="1"/>
        <v>9</v>
      </c>
      <c r="D15" s="146" t="str">
        <f>IF(PROVEEDORES!E16="","",PROVEEDORES!E16)</f>
        <v/>
      </c>
      <c r="E15" s="146" t="str">
        <f>IF(PROVEEDORES!F16="","",PROVEEDORES!F16)</f>
        <v/>
      </c>
      <c r="F15" s="146" t="str">
        <f>IF(PROVEEDORES!D16="","",PROVEEDORES!D16)</f>
        <v/>
      </c>
      <c r="G15" s="159">
        <f>SUMIF('EG-SEP'!$F$18:$F$516,PROVEEDORES!$D16,'EG-SEP'!P$18:P$516)</f>
        <v>0</v>
      </c>
      <c r="H15" s="159">
        <f>SUMIF('EG-SEP'!$F$18:$F$516,PROVEEDORES!$D16,'EG-SEP'!Q$18:Q$516)</f>
        <v>0</v>
      </c>
      <c r="I15" s="159">
        <f>SUMIF('EG-SEP'!$F$18:$F$516,PROVEEDORES!$D16,'EG-SEP'!R$18:R$516)</f>
        <v>0</v>
      </c>
      <c r="J15" s="159">
        <f>SUMIF('EG-SEP'!$F$18:$F$516,PROVEEDORES!$D16,'EG-SEP'!S$18:S$516)</f>
        <v>0</v>
      </c>
      <c r="K15" s="159" t="str">
        <f t="shared" si="0"/>
        <v/>
      </c>
      <c r="L15" s="146" t="str">
        <f>IF(PROVEEDORES!G16="","",PROVEEDORES!G16)</f>
        <v/>
      </c>
    </row>
    <row r="16" spans="1:12" ht="17.45" customHeight="1" x14ac:dyDescent="0.2">
      <c r="A16" s="259"/>
      <c r="C16" s="158">
        <f t="shared" si="1"/>
        <v>10</v>
      </c>
      <c r="D16" s="146" t="str">
        <f>IF(PROVEEDORES!E17="","",PROVEEDORES!E17)</f>
        <v/>
      </c>
      <c r="E16" s="146" t="str">
        <f>IF(PROVEEDORES!F17="","",PROVEEDORES!F17)</f>
        <v/>
      </c>
      <c r="F16" s="146" t="str">
        <f>IF(PROVEEDORES!D17="","",PROVEEDORES!D17)</f>
        <v/>
      </c>
      <c r="G16" s="159">
        <f>SUMIF('EG-SEP'!$F$18:$F$516,PROVEEDORES!$D17,'EG-SEP'!P$18:P$516)</f>
        <v>0</v>
      </c>
      <c r="H16" s="159">
        <f>SUMIF('EG-SEP'!$F$18:$F$516,PROVEEDORES!$D17,'EG-SEP'!Q$18:Q$516)</f>
        <v>0</v>
      </c>
      <c r="I16" s="159">
        <f>SUMIF('EG-SEP'!$F$18:$F$516,PROVEEDORES!$D17,'EG-SEP'!R$18:R$516)</f>
        <v>0</v>
      </c>
      <c r="J16" s="159">
        <f>SUMIF('EG-SEP'!$F$18:$F$516,PROVEEDORES!$D17,'EG-SEP'!S$18:S$516)</f>
        <v>0</v>
      </c>
      <c r="K16" s="159" t="str">
        <f t="shared" si="0"/>
        <v/>
      </c>
      <c r="L16" s="146" t="str">
        <f>IF(PROVEEDORES!G17="","",PROVEEDORES!G17)</f>
        <v/>
      </c>
    </row>
    <row r="17" spans="1:12" ht="17.45" customHeight="1" x14ac:dyDescent="0.2">
      <c r="A17" s="113"/>
      <c r="C17" s="158">
        <f t="shared" si="1"/>
        <v>11</v>
      </c>
      <c r="D17" s="146" t="str">
        <f>IF(PROVEEDORES!E18="","",PROVEEDORES!E18)</f>
        <v/>
      </c>
      <c r="E17" s="146" t="str">
        <f>IF(PROVEEDORES!F18="","",PROVEEDORES!F18)</f>
        <v/>
      </c>
      <c r="F17" s="146" t="str">
        <f>IF(PROVEEDORES!D18="","",PROVEEDORES!D18)</f>
        <v/>
      </c>
      <c r="G17" s="159">
        <f>SUMIF('EG-SEP'!$F$18:$F$516,PROVEEDORES!$D18,'EG-SEP'!P$18:P$516)</f>
        <v>0</v>
      </c>
      <c r="H17" s="159">
        <f>SUMIF('EG-SEP'!$F$18:$F$516,PROVEEDORES!$D18,'EG-SEP'!Q$18:Q$516)</f>
        <v>0</v>
      </c>
      <c r="I17" s="159">
        <f>SUMIF('EG-SEP'!$F$18:$F$516,PROVEEDORES!$D18,'EG-SEP'!R$18:R$516)</f>
        <v>0</v>
      </c>
      <c r="J17" s="159">
        <f>SUMIF('EG-SEP'!$F$18:$F$516,PROVEEDORES!$D18,'EG-SEP'!S$18:S$516)</f>
        <v>0</v>
      </c>
      <c r="K17" s="159" t="str">
        <f t="shared" si="0"/>
        <v/>
      </c>
      <c r="L17" s="146" t="str">
        <f>IF(PROVEEDORES!G18="","",PROVEEDORES!G18)</f>
        <v/>
      </c>
    </row>
    <row r="18" spans="1:12" ht="17.45" customHeight="1" x14ac:dyDescent="0.2">
      <c r="A18" s="110"/>
      <c r="C18" s="158">
        <f t="shared" si="1"/>
        <v>12</v>
      </c>
      <c r="D18" s="146" t="str">
        <f>IF(PROVEEDORES!E19="","",PROVEEDORES!E19)</f>
        <v/>
      </c>
      <c r="E18" s="146" t="str">
        <f>IF(PROVEEDORES!F19="","",PROVEEDORES!F19)</f>
        <v/>
      </c>
      <c r="F18" s="146" t="str">
        <f>IF(PROVEEDORES!D19="","",PROVEEDORES!D19)</f>
        <v/>
      </c>
      <c r="G18" s="159">
        <f>SUMIF('EG-SEP'!$F$18:$F$516,PROVEEDORES!$D19,'EG-SEP'!P$18:P$516)</f>
        <v>0</v>
      </c>
      <c r="H18" s="159">
        <f>SUMIF('EG-SEP'!$F$18:$F$516,PROVEEDORES!$D19,'EG-SEP'!Q$18:Q$516)</f>
        <v>0</v>
      </c>
      <c r="I18" s="159">
        <f>SUMIF('EG-SEP'!$F$18:$F$516,PROVEEDORES!$D19,'EG-SEP'!R$18:R$516)</f>
        <v>0</v>
      </c>
      <c r="J18" s="159">
        <f>SUMIF('EG-SEP'!$F$18:$F$516,PROVEEDORES!$D19,'EG-SEP'!S$18:S$516)</f>
        <v>0</v>
      </c>
      <c r="K18" s="159" t="str">
        <f t="shared" si="0"/>
        <v/>
      </c>
      <c r="L18" s="146" t="str">
        <f>IF(PROVEEDORES!G19="","",PROVEEDORES!G19)</f>
        <v/>
      </c>
    </row>
    <row r="19" spans="1:12" ht="17.45" customHeight="1" x14ac:dyDescent="0.2">
      <c r="A19" s="110"/>
      <c r="C19" s="158">
        <f t="shared" si="1"/>
        <v>13</v>
      </c>
      <c r="D19" s="146" t="str">
        <f>IF(PROVEEDORES!E20="","",PROVEEDORES!E20)</f>
        <v/>
      </c>
      <c r="E19" s="146" t="str">
        <f>IF(PROVEEDORES!F20="","",PROVEEDORES!F20)</f>
        <v/>
      </c>
      <c r="F19" s="146" t="str">
        <f>IF(PROVEEDORES!D20="","",PROVEEDORES!D20)</f>
        <v/>
      </c>
      <c r="G19" s="159">
        <f>SUMIF('EG-SEP'!$F$18:$F$516,PROVEEDORES!$D20,'EG-SEP'!P$18:P$516)</f>
        <v>0</v>
      </c>
      <c r="H19" s="159">
        <f>SUMIF('EG-SEP'!$F$18:$F$516,PROVEEDORES!$D20,'EG-SEP'!Q$18:Q$516)</f>
        <v>0</v>
      </c>
      <c r="I19" s="159">
        <f>SUMIF('EG-SEP'!$F$18:$F$516,PROVEEDORES!$D20,'EG-SEP'!R$18:R$516)</f>
        <v>0</v>
      </c>
      <c r="J19" s="159">
        <f>SUMIF('EG-SEP'!$F$18:$F$516,PROVEEDORES!$D20,'EG-SEP'!S$18:S$516)</f>
        <v>0</v>
      </c>
      <c r="K19" s="159" t="str">
        <f t="shared" si="0"/>
        <v/>
      </c>
      <c r="L19" s="146" t="str">
        <f>IF(PROVEEDORES!G20="","",PROVEEDORES!G20)</f>
        <v/>
      </c>
    </row>
    <row r="20" spans="1:12" ht="17.45" customHeight="1" x14ac:dyDescent="0.2">
      <c r="A20" s="110"/>
      <c r="C20" s="158">
        <f t="shared" si="1"/>
        <v>14</v>
      </c>
      <c r="D20" s="146" t="str">
        <f>IF(PROVEEDORES!E21="","",PROVEEDORES!E21)</f>
        <v/>
      </c>
      <c r="E20" s="146" t="str">
        <f>IF(PROVEEDORES!F21="","",PROVEEDORES!F21)</f>
        <v/>
      </c>
      <c r="F20" s="146" t="str">
        <f>IF(PROVEEDORES!D21="","",PROVEEDORES!D21)</f>
        <v/>
      </c>
      <c r="G20" s="159">
        <f>SUMIF('EG-SEP'!$F$18:$F$516,PROVEEDORES!$D21,'EG-SEP'!P$18:P$516)</f>
        <v>0</v>
      </c>
      <c r="H20" s="159">
        <f>SUMIF('EG-SEP'!$F$18:$F$516,PROVEEDORES!$D21,'EG-SEP'!Q$18:Q$516)</f>
        <v>0</v>
      </c>
      <c r="I20" s="159">
        <f>SUMIF('EG-SEP'!$F$18:$F$516,PROVEEDORES!$D21,'EG-SEP'!R$18:R$516)</f>
        <v>0</v>
      </c>
      <c r="J20" s="159">
        <f>SUMIF('EG-SEP'!$F$18:$F$516,PROVEEDORES!$D21,'EG-SEP'!S$18:S$516)</f>
        <v>0</v>
      </c>
      <c r="K20" s="159" t="str">
        <f t="shared" si="0"/>
        <v/>
      </c>
      <c r="L20" s="146" t="str">
        <f>IF(PROVEEDORES!G21="","",PROVEEDORES!G21)</f>
        <v/>
      </c>
    </row>
    <row r="21" spans="1:12" ht="17.45" customHeight="1" x14ac:dyDescent="0.2">
      <c r="A21" s="110"/>
      <c r="C21" s="158">
        <f t="shared" si="1"/>
        <v>15</v>
      </c>
      <c r="D21" s="146" t="str">
        <f>IF(PROVEEDORES!E22="","",PROVEEDORES!E22)</f>
        <v/>
      </c>
      <c r="E21" s="146" t="str">
        <f>IF(PROVEEDORES!F22="","",PROVEEDORES!F22)</f>
        <v/>
      </c>
      <c r="F21" s="146" t="str">
        <f>IF(PROVEEDORES!D22="","",PROVEEDORES!D22)</f>
        <v/>
      </c>
      <c r="G21" s="159">
        <f>SUMIF('EG-SEP'!$F$18:$F$516,PROVEEDORES!$D22,'EG-SEP'!P$18:P$516)</f>
        <v>0</v>
      </c>
      <c r="H21" s="159">
        <f>SUMIF('EG-SEP'!$F$18:$F$516,PROVEEDORES!$D22,'EG-SEP'!Q$18:Q$516)</f>
        <v>0</v>
      </c>
      <c r="I21" s="159">
        <f>SUMIF('EG-SEP'!$F$18:$F$516,PROVEEDORES!$D22,'EG-SEP'!R$18:R$516)</f>
        <v>0</v>
      </c>
      <c r="J21" s="159">
        <f>SUMIF('EG-SEP'!$F$18:$F$516,PROVEEDORES!$D22,'EG-SEP'!S$18:S$516)</f>
        <v>0</v>
      </c>
      <c r="K21" s="159" t="str">
        <f t="shared" si="0"/>
        <v/>
      </c>
      <c r="L21" s="146" t="str">
        <f>IF(PROVEEDORES!G22="","",PROVEEDORES!G22)</f>
        <v/>
      </c>
    </row>
    <row r="22" spans="1:12" ht="17.45" customHeight="1" x14ac:dyDescent="0.2">
      <c r="A22" s="110"/>
      <c r="C22" s="158">
        <f t="shared" si="1"/>
        <v>16</v>
      </c>
      <c r="D22" s="146" t="str">
        <f>IF(PROVEEDORES!E23="","",PROVEEDORES!E23)</f>
        <v/>
      </c>
      <c r="E22" s="146" t="str">
        <f>IF(PROVEEDORES!F23="","",PROVEEDORES!F23)</f>
        <v/>
      </c>
      <c r="F22" s="146" t="str">
        <f>IF(PROVEEDORES!D23="","",PROVEEDORES!D23)</f>
        <v/>
      </c>
      <c r="G22" s="159">
        <f>SUMIF('EG-SEP'!$F$18:$F$516,PROVEEDORES!$D23,'EG-SEP'!P$18:P$516)</f>
        <v>0</v>
      </c>
      <c r="H22" s="159">
        <f>SUMIF('EG-SEP'!$F$18:$F$516,PROVEEDORES!$D23,'EG-SEP'!Q$18:Q$516)</f>
        <v>0</v>
      </c>
      <c r="I22" s="159">
        <f>SUMIF('EG-SEP'!$F$18:$F$516,PROVEEDORES!$D23,'EG-SEP'!R$18:R$516)</f>
        <v>0</v>
      </c>
      <c r="J22" s="159">
        <f>SUMIF('EG-SEP'!$F$18:$F$516,PROVEEDORES!$D23,'EG-SEP'!S$18:S$516)</f>
        <v>0</v>
      </c>
      <c r="K22" s="159" t="str">
        <f t="shared" si="0"/>
        <v/>
      </c>
      <c r="L22" s="146" t="str">
        <f>IF(PROVEEDORES!G23="","",PROVEEDORES!G23)</f>
        <v/>
      </c>
    </row>
    <row r="23" spans="1:12" ht="17.45" customHeight="1" x14ac:dyDescent="0.2">
      <c r="A23" s="110"/>
      <c r="C23" s="158">
        <f t="shared" si="1"/>
        <v>17</v>
      </c>
      <c r="D23" s="146" t="str">
        <f>IF(PROVEEDORES!E24="","",PROVEEDORES!E24)</f>
        <v/>
      </c>
      <c r="E23" s="146" t="str">
        <f>IF(PROVEEDORES!F24="","",PROVEEDORES!F24)</f>
        <v/>
      </c>
      <c r="F23" s="146" t="str">
        <f>IF(PROVEEDORES!D24="","",PROVEEDORES!D24)</f>
        <v/>
      </c>
      <c r="G23" s="159">
        <f>SUMIF('EG-SEP'!$F$18:$F$516,PROVEEDORES!$D24,'EG-SEP'!P$18:P$516)</f>
        <v>0</v>
      </c>
      <c r="H23" s="159">
        <f>SUMIF('EG-SEP'!$F$18:$F$516,PROVEEDORES!$D24,'EG-SEP'!Q$18:Q$516)</f>
        <v>0</v>
      </c>
      <c r="I23" s="159">
        <f>SUMIF('EG-SEP'!$F$18:$F$516,PROVEEDORES!$D24,'EG-SEP'!R$18:R$516)</f>
        <v>0</v>
      </c>
      <c r="J23" s="159">
        <f>SUMIF('EG-SEP'!$F$18:$F$516,PROVEEDORES!$D24,'EG-SEP'!S$18:S$516)</f>
        <v>0</v>
      </c>
      <c r="K23" s="159" t="str">
        <f t="shared" si="0"/>
        <v/>
      </c>
      <c r="L23" s="146" t="str">
        <f>IF(PROVEEDORES!G24="","",PROVEEDORES!G24)</f>
        <v/>
      </c>
    </row>
    <row r="24" spans="1:12" ht="17.45" customHeight="1" x14ac:dyDescent="0.2">
      <c r="A24" s="110"/>
      <c r="C24" s="158">
        <f t="shared" si="1"/>
        <v>18</v>
      </c>
      <c r="D24" s="146" t="str">
        <f>IF(PROVEEDORES!E25="","",PROVEEDORES!E25)</f>
        <v/>
      </c>
      <c r="E24" s="146" t="str">
        <f>IF(PROVEEDORES!F25="","",PROVEEDORES!F25)</f>
        <v/>
      </c>
      <c r="F24" s="146" t="str">
        <f>IF(PROVEEDORES!D25="","",PROVEEDORES!D25)</f>
        <v/>
      </c>
      <c r="G24" s="159">
        <f>SUMIF('EG-SEP'!$F$18:$F$516,PROVEEDORES!$D25,'EG-SEP'!P$18:P$516)</f>
        <v>0</v>
      </c>
      <c r="H24" s="159">
        <f>SUMIF('EG-SEP'!$F$18:$F$516,PROVEEDORES!$D25,'EG-SEP'!Q$18:Q$516)</f>
        <v>0</v>
      </c>
      <c r="I24" s="159">
        <f>SUMIF('EG-SEP'!$F$18:$F$516,PROVEEDORES!$D25,'EG-SEP'!R$18:R$516)</f>
        <v>0</v>
      </c>
      <c r="J24" s="159">
        <f>SUMIF('EG-SEP'!$F$18:$F$516,PROVEEDORES!$D25,'EG-SEP'!S$18:S$516)</f>
        <v>0</v>
      </c>
      <c r="K24" s="159" t="str">
        <f t="shared" si="0"/>
        <v/>
      </c>
      <c r="L24" s="146" t="str">
        <f>IF(PROVEEDORES!G25="","",PROVEEDORES!G25)</f>
        <v/>
      </c>
    </row>
    <row r="25" spans="1:12" ht="17.45" customHeight="1" x14ac:dyDescent="0.2">
      <c r="A25" s="110"/>
      <c r="C25" s="158">
        <f t="shared" si="1"/>
        <v>19</v>
      </c>
      <c r="D25" s="146" t="str">
        <f>IF(PROVEEDORES!E26="","",PROVEEDORES!E26)</f>
        <v/>
      </c>
      <c r="E25" s="146" t="str">
        <f>IF(PROVEEDORES!F26="","",PROVEEDORES!F26)</f>
        <v/>
      </c>
      <c r="F25" s="146" t="str">
        <f>IF(PROVEEDORES!D26="","",PROVEEDORES!D26)</f>
        <v/>
      </c>
      <c r="G25" s="159">
        <f>SUMIF('EG-SEP'!$F$18:$F$516,PROVEEDORES!$D26,'EG-SEP'!P$18:P$516)</f>
        <v>0</v>
      </c>
      <c r="H25" s="159">
        <f>SUMIF('EG-SEP'!$F$18:$F$516,PROVEEDORES!$D26,'EG-SEP'!Q$18:Q$516)</f>
        <v>0</v>
      </c>
      <c r="I25" s="159">
        <f>SUMIF('EG-SEP'!$F$18:$F$516,PROVEEDORES!$D26,'EG-SEP'!R$18:R$516)</f>
        <v>0</v>
      </c>
      <c r="J25" s="159">
        <f>SUMIF('EG-SEP'!$F$18:$F$516,PROVEEDORES!$D26,'EG-SEP'!S$18:S$516)</f>
        <v>0</v>
      </c>
      <c r="K25" s="159" t="str">
        <f t="shared" si="0"/>
        <v/>
      </c>
      <c r="L25" s="146" t="str">
        <f>IF(PROVEEDORES!G26="","",PROVEEDORES!G26)</f>
        <v/>
      </c>
    </row>
    <row r="26" spans="1:12" ht="17.45" customHeight="1" x14ac:dyDescent="0.2">
      <c r="A26" s="110"/>
      <c r="C26" s="158">
        <f t="shared" si="1"/>
        <v>20</v>
      </c>
      <c r="D26" s="146" t="str">
        <f>IF(PROVEEDORES!E27="","",PROVEEDORES!E27)</f>
        <v/>
      </c>
      <c r="E26" s="146" t="str">
        <f>IF(PROVEEDORES!F27="","",PROVEEDORES!F27)</f>
        <v/>
      </c>
      <c r="F26" s="146" t="str">
        <f>IF(PROVEEDORES!D27="","",PROVEEDORES!D27)</f>
        <v/>
      </c>
      <c r="G26" s="159">
        <f>SUMIF('EG-SEP'!$F$18:$F$516,PROVEEDORES!$D27,'EG-SEP'!P$18:P$516)</f>
        <v>0</v>
      </c>
      <c r="H26" s="159">
        <f>SUMIF('EG-SEP'!$F$18:$F$516,PROVEEDORES!$D27,'EG-SEP'!Q$18:Q$516)</f>
        <v>0</v>
      </c>
      <c r="I26" s="159">
        <f>SUMIF('EG-SEP'!$F$18:$F$516,PROVEEDORES!$D27,'EG-SEP'!R$18:R$516)</f>
        <v>0</v>
      </c>
      <c r="J26" s="159">
        <f>SUMIF('EG-SEP'!$F$18:$F$516,PROVEEDORES!$D27,'EG-SEP'!S$18:S$516)</f>
        <v>0</v>
      </c>
      <c r="K26" s="159" t="str">
        <f t="shared" si="0"/>
        <v/>
      </c>
      <c r="L26" s="146" t="str">
        <f>IF(PROVEEDORES!G27="","",PROVEEDORES!G27)</f>
        <v/>
      </c>
    </row>
    <row r="27" spans="1:12" ht="17.45" customHeight="1" x14ac:dyDescent="0.2">
      <c r="A27" s="110"/>
      <c r="C27" s="158">
        <f t="shared" si="1"/>
        <v>21</v>
      </c>
      <c r="D27" s="146" t="str">
        <f>IF(PROVEEDORES!E28="","",PROVEEDORES!E28)</f>
        <v/>
      </c>
      <c r="E27" s="146" t="str">
        <f>IF(PROVEEDORES!F28="","",PROVEEDORES!F28)</f>
        <v/>
      </c>
      <c r="F27" s="146" t="str">
        <f>IF(PROVEEDORES!D28="","",PROVEEDORES!D28)</f>
        <v/>
      </c>
      <c r="G27" s="159">
        <f>SUMIF('EG-SEP'!$F$18:$F$516,PROVEEDORES!$D28,'EG-SEP'!P$18:P$516)</f>
        <v>0</v>
      </c>
      <c r="H27" s="159">
        <f>SUMIF('EG-SEP'!$F$18:$F$516,PROVEEDORES!$D28,'EG-SEP'!Q$18:Q$516)</f>
        <v>0</v>
      </c>
      <c r="I27" s="159">
        <f>SUMIF('EG-SEP'!$F$18:$F$516,PROVEEDORES!$D28,'EG-SEP'!R$18:R$516)</f>
        <v>0</v>
      </c>
      <c r="J27" s="159">
        <f>SUMIF('EG-SEP'!$F$18:$F$516,PROVEEDORES!$D28,'EG-SEP'!S$18:S$516)</f>
        <v>0</v>
      </c>
      <c r="K27" s="159" t="str">
        <f t="shared" si="0"/>
        <v/>
      </c>
      <c r="L27" s="146" t="str">
        <f>IF(PROVEEDORES!G28="","",PROVEEDORES!G28)</f>
        <v/>
      </c>
    </row>
    <row r="28" spans="1:12" ht="17.45" customHeight="1" x14ac:dyDescent="0.2">
      <c r="A28" s="111"/>
      <c r="C28" s="158">
        <f t="shared" si="1"/>
        <v>22</v>
      </c>
      <c r="D28" s="146" t="str">
        <f>IF(PROVEEDORES!E29="","",PROVEEDORES!E29)</f>
        <v/>
      </c>
      <c r="E28" s="146" t="str">
        <f>IF(PROVEEDORES!F29="","",PROVEEDORES!F29)</f>
        <v/>
      </c>
      <c r="F28" s="146" t="str">
        <f>IF(PROVEEDORES!D29="","",PROVEEDORES!D29)</f>
        <v/>
      </c>
      <c r="G28" s="159">
        <f>SUMIF('EG-SEP'!$F$18:$F$516,PROVEEDORES!$D29,'EG-SEP'!P$18:P$516)</f>
        <v>0</v>
      </c>
      <c r="H28" s="159">
        <f>SUMIF('EG-SEP'!$F$18:$F$516,PROVEEDORES!$D29,'EG-SEP'!Q$18:Q$516)</f>
        <v>0</v>
      </c>
      <c r="I28" s="159">
        <f>SUMIF('EG-SEP'!$F$18:$F$516,PROVEEDORES!$D29,'EG-SEP'!R$18:R$516)</f>
        <v>0</v>
      </c>
      <c r="J28" s="159">
        <f>SUMIF('EG-SEP'!$F$18:$F$516,PROVEEDORES!$D29,'EG-SEP'!S$18:S$516)</f>
        <v>0</v>
      </c>
      <c r="K28" s="159" t="str">
        <f t="shared" si="0"/>
        <v/>
      </c>
      <c r="L28" s="146" t="str">
        <f>IF(PROVEEDORES!G29="","",PROVEEDORES!G29)</f>
        <v/>
      </c>
    </row>
    <row r="29" spans="1:12" ht="17.45" customHeight="1" x14ac:dyDescent="0.2">
      <c r="A29" s="111"/>
      <c r="C29" s="158">
        <f t="shared" si="1"/>
        <v>23</v>
      </c>
      <c r="D29" s="146" t="str">
        <f>IF(PROVEEDORES!E30="","",PROVEEDORES!E30)</f>
        <v/>
      </c>
      <c r="E29" s="146" t="str">
        <f>IF(PROVEEDORES!F30="","",PROVEEDORES!F30)</f>
        <v/>
      </c>
      <c r="F29" s="146" t="str">
        <f>IF(PROVEEDORES!D30="","",PROVEEDORES!D30)</f>
        <v/>
      </c>
      <c r="G29" s="159">
        <f>SUMIF('EG-SEP'!$F$18:$F$516,PROVEEDORES!$D30,'EG-SEP'!P$18:P$516)</f>
        <v>0</v>
      </c>
      <c r="H29" s="159">
        <f>SUMIF('EG-SEP'!$F$18:$F$516,PROVEEDORES!$D30,'EG-SEP'!Q$18:Q$516)</f>
        <v>0</v>
      </c>
      <c r="I29" s="159">
        <f>SUMIF('EG-SEP'!$F$18:$F$516,PROVEEDORES!$D30,'EG-SEP'!R$18:R$516)</f>
        <v>0</v>
      </c>
      <c r="J29" s="159">
        <f>SUMIF('EG-SEP'!$F$18:$F$516,PROVEEDORES!$D30,'EG-SEP'!S$18:S$516)</f>
        <v>0</v>
      </c>
      <c r="K29" s="159" t="str">
        <f t="shared" si="0"/>
        <v/>
      </c>
      <c r="L29" s="146" t="str">
        <f>IF(PROVEEDORES!G30="","",PROVEEDORES!G30)</f>
        <v/>
      </c>
    </row>
    <row r="30" spans="1:12" ht="17.45" customHeight="1" x14ac:dyDescent="0.2">
      <c r="A30" s="111"/>
      <c r="C30" s="158">
        <f t="shared" si="1"/>
        <v>24</v>
      </c>
      <c r="D30" s="146" t="str">
        <f>IF(PROVEEDORES!E31="","",PROVEEDORES!E31)</f>
        <v/>
      </c>
      <c r="E30" s="146" t="str">
        <f>IF(PROVEEDORES!F31="","",PROVEEDORES!F31)</f>
        <v/>
      </c>
      <c r="F30" s="146" t="str">
        <f>IF(PROVEEDORES!D31="","",PROVEEDORES!D31)</f>
        <v/>
      </c>
      <c r="G30" s="159">
        <f>SUMIF('EG-SEP'!$F$18:$F$516,PROVEEDORES!$D31,'EG-SEP'!P$18:P$516)</f>
        <v>0</v>
      </c>
      <c r="H30" s="159">
        <f>SUMIF('EG-SEP'!$F$18:$F$516,PROVEEDORES!$D31,'EG-SEP'!Q$18:Q$516)</f>
        <v>0</v>
      </c>
      <c r="I30" s="159">
        <f>SUMIF('EG-SEP'!$F$18:$F$516,PROVEEDORES!$D31,'EG-SEP'!R$18:R$516)</f>
        <v>0</v>
      </c>
      <c r="J30" s="159">
        <f>SUMIF('EG-SEP'!$F$18:$F$516,PROVEEDORES!$D31,'EG-SEP'!S$18:S$516)</f>
        <v>0</v>
      </c>
      <c r="K30" s="159" t="str">
        <f t="shared" si="0"/>
        <v/>
      </c>
      <c r="L30" s="146" t="str">
        <f>IF(PROVEEDORES!G31="","",PROVEEDORES!G31)</f>
        <v/>
      </c>
    </row>
    <row r="31" spans="1:12" ht="17.45" customHeight="1" x14ac:dyDescent="0.2">
      <c r="A31" s="111"/>
      <c r="C31" s="158">
        <f t="shared" si="1"/>
        <v>25</v>
      </c>
      <c r="D31" s="146" t="str">
        <f>IF(PROVEEDORES!E32="","",PROVEEDORES!E32)</f>
        <v/>
      </c>
      <c r="E31" s="146" t="str">
        <f>IF(PROVEEDORES!F32="","",PROVEEDORES!F32)</f>
        <v/>
      </c>
      <c r="F31" s="146" t="str">
        <f>IF(PROVEEDORES!D32="","",PROVEEDORES!D32)</f>
        <v/>
      </c>
      <c r="G31" s="159">
        <f>SUMIF('EG-SEP'!$F$18:$F$516,PROVEEDORES!$D32,'EG-SEP'!P$18:P$516)</f>
        <v>0</v>
      </c>
      <c r="H31" s="159">
        <f>SUMIF('EG-SEP'!$F$18:$F$516,PROVEEDORES!$D32,'EG-SEP'!Q$18:Q$516)</f>
        <v>0</v>
      </c>
      <c r="I31" s="159">
        <f>SUMIF('EG-SEP'!$F$18:$F$516,PROVEEDORES!$D32,'EG-SEP'!R$18:R$516)</f>
        <v>0</v>
      </c>
      <c r="J31" s="159">
        <f>SUMIF('EG-SEP'!$F$18:$F$516,PROVEEDORES!$D32,'EG-SEP'!S$18:S$516)</f>
        <v>0</v>
      </c>
      <c r="K31" s="159" t="str">
        <f t="shared" si="0"/>
        <v/>
      </c>
      <c r="L31" s="146" t="str">
        <f>IF(PROVEEDORES!G32="","",PROVEEDORES!G32)</f>
        <v/>
      </c>
    </row>
    <row r="32" spans="1:12" ht="17.45" customHeight="1" x14ac:dyDescent="0.2">
      <c r="A32" s="111"/>
      <c r="C32" s="158">
        <f t="shared" si="1"/>
        <v>26</v>
      </c>
      <c r="D32" s="146" t="str">
        <f>IF(PROVEEDORES!E33="","",PROVEEDORES!E33)</f>
        <v/>
      </c>
      <c r="E32" s="146" t="str">
        <f>IF(PROVEEDORES!F33="","",PROVEEDORES!F33)</f>
        <v/>
      </c>
      <c r="F32" s="146" t="str">
        <f>IF(PROVEEDORES!D33="","",PROVEEDORES!D33)</f>
        <v/>
      </c>
      <c r="G32" s="159">
        <f>SUMIF('EG-SEP'!$F$18:$F$516,PROVEEDORES!$D33,'EG-SEP'!P$18:P$516)</f>
        <v>0</v>
      </c>
      <c r="H32" s="159">
        <f>SUMIF('EG-SEP'!$F$18:$F$516,PROVEEDORES!$D33,'EG-SEP'!Q$18:Q$516)</f>
        <v>0</v>
      </c>
      <c r="I32" s="159">
        <f>SUMIF('EG-SEP'!$F$18:$F$516,PROVEEDORES!$D33,'EG-SEP'!R$18:R$516)</f>
        <v>0</v>
      </c>
      <c r="J32" s="159">
        <f>SUMIF('EG-SEP'!$F$18:$F$516,PROVEEDORES!$D33,'EG-SEP'!S$18:S$516)</f>
        <v>0</v>
      </c>
      <c r="K32" s="159" t="str">
        <f t="shared" si="0"/>
        <v/>
      </c>
      <c r="L32" s="146" t="str">
        <f>IF(PROVEEDORES!G33="","",PROVEEDORES!G33)</f>
        <v/>
      </c>
    </row>
    <row r="33" spans="1:12" ht="17.45" customHeight="1" x14ac:dyDescent="0.2">
      <c r="A33" s="111"/>
      <c r="C33" s="158">
        <f t="shared" si="1"/>
        <v>27</v>
      </c>
      <c r="D33" s="146" t="str">
        <f>IF(PROVEEDORES!E34="","",PROVEEDORES!E34)</f>
        <v/>
      </c>
      <c r="E33" s="146" t="str">
        <f>IF(PROVEEDORES!F34="","",PROVEEDORES!F34)</f>
        <v/>
      </c>
      <c r="F33" s="146" t="str">
        <f>IF(PROVEEDORES!D34="","",PROVEEDORES!D34)</f>
        <v/>
      </c>
      <c r="G33" s="159">
        <f>SUMIF('EG-SEP'!$F$18:$F$516,PROVEEDORES!$D34,'EG-SEP'!P$18:P$516)</f>
        <v>0</v>
      </c>
      <c r="H33" s="159">
        <f>SUMIF('EG-SEP'!$F$18:$F$516,PROVEEDORES!$D34,'EG-SEP'!Q$18:Q$516)</f>
        <v>0</v>
      </c>
      <c r="I33" s="159">
        <f>SUMIF('EG-SEP'!$F$18:$F$516,PROVEEDORES!$D34,'EG-SEP'!R$18:R$516)</f>
        <v>0</v>
      </c>
      <c r="J33" s="159">
        <f>SUMIF('EG-SEP'!$F$18:$F$516,PROVEEDORES!$D34,'EG-SEP'!S$18:S$516)</f>
        <v>0</v>
      </c>
      <c r="K33" s="159" t="str">
        <f t="shared" si="0"/>
        <v/>
      </c>
      <c r="L33" s="146" t="str">
        <f>IF(PROVEEDORES!G34="","",PROVEEDORES!G34)</f>
        <v/>
      </c>
    </row>
    <row r="34" spans="1:12" ht="17.45" customHeight="1" x14ac:dyDescent="0.2">
      <c r="A34" s="111"/>
      <c r="C34" s="158">
        <f t="shared" si="1"/>
        <v>28</v>
      </c>
      <c r="D34" s="146" t="str">
        <f>IF(PROVEEDORES!E35="","",PROVEEDORES!E35)</f>
        <v/>
      </c>
      <c r="E34" s="146" t="str">
        <f>IF(PROVEEDORES!F35="","",PROVEEDORES!F35)</f>
        <v/>
      </c>
      <c r="F34" s="146" t="str">
        <f>IF(PROVEEDORES!D35="","",PROVEEDORES!D35)</f>
        <v/>
      </c>
      <c r="G34" s="159">
        <f>SUMIF('EG-SEP'!$F$18:$F$516,PROVEEDORES!$D35,'EG-SEP'!P$18:P$516)</f>
        <v>0</v>
      </c>
      <c r="H34" s="159">
        <f>SUMIF('EG-SEP'!$F$18:$F$516,PROVEEDORES!$D35,'EG-SEP'!Q$18:Q$516)</f>
        <v>0</v>
      </c>
      <c r="I34" s="159">
        <f>SUMIF('EG-SEP'!$F$18:$F$516,PROVEEDORES!$D35,'EG-SEP'!R$18:R$516)</f>
        <v>0</v>
      </c>
      <c r="J34" s="159">
        <f>SUMIF('EG-SEP'!$F$18:$F$516,PROVEEDORES!$D35,'EG-SEP'!S$18:S$516)</f>
        <v>0</v>
      </c>
      <c r="K34" s="159" t="str">
        <f t="shared" si="0"/>
        <v/>
      </c>
      <c r="L34" s="146" t="str">
        <f>IF(PROVEEDORES!G35="","",PROVEEDORES!G35)</f>
        <v/>
      </c>
    </row>
    <row r="35" spans="1:12" ht="17.45" customHeight="1" x14ac:dyDescent="0.2">
      <c r="A35" s="111"/>
      <c r="C35" s="158">
        <f t="shared" si="1"/>
        <v>29</v>
      </c>
      <c r="D35" s="146" t="str">
        <f>IF(PROVEEDORES!E36="","",PROVEEDORES!E36)</f>
        <v/>
      </c>
      <c r="E35" s="146" t="str">
        <f>IF(PROVEEDORES!F36="","",PROVEEDORES!F36)</f>
        <v/>
      </c>
      <c r="F35" s="146" t="str">
        <f>IF(PROVEEDORES!D36="","",PROVEEDORES!D36)</f>
        <v/>
      </c>
      <c r="G35" s="159">
        <f>SUMIF('EG-SEP'!$F$18:$F$516,PROVEEDORES!$D36,'EG-SEP'!P$18:P$516)</f>
        <v>0</v>
      </c>
      <c r="H35" s="159">
        <f>SUMIF('EG-SEP'!$F$18:$F$516,PROVEEDORES!$D36,'EG-SEP'!Q$18:Q$516)</f>
        <v>0</v>
      </c>
      <c r="I35" s="159">
        <f>SUMIF('EG-SEP'!$F$18:$F$516,PROVEEDORES!$D36,'EG-SEP'!R$18:R$516)</f>
        <v>0</v>
      </c>
      <c r="J35" s="159">
        <f>SUMIF('EG-SEP'!$F$18:$F$516,PROVEEDORES!$D36,'EG-SEP'!S$18:S$516)</f>
        <v>0</v>
      </c>
      <c r="K35" s="159" t="str">
        <f t="shared" si="0"/>
        <v/>
      </c>
      <c r="L35" s="146" t="str">
        <f>IF(PROVEEDORES!G36="","",PROVEEDORES!G36)</f>
        <v/>
      </c>
    </row>
    <row r="36" spans="1:12" ht="17.45" customHeight="1" x14ac:dyDescent="0.2">
      <c r="A36" s="111"/>
      <c r="C36" s="158">
        <f t="shared" si="1"/>
        <v>30</v>
      </c>
      <c r="D36" s="146" t="str">
        <f>IF(PROVEEDORES!E37="","",PROVEEDORES!E37)</f>
        <v/>
      </c>
      <c r="E36" s="146" t="str">
        <f>IF(PROVEEDORES!F37="","",PROVEEDORES!F37)</f>
        <v/>
      </c>
      <c r="F36" s="146" t="str">
        <f>IF(PROVEEDORES!D37="","",PROVEEDORES!D37)</f>
        <v/>
      </c>
      <c r="G36" s="159">
        <f>SUMIF('EG-SEP'!$F$18:$F$516,PROVEEDORES!$D37,'EG-SEP'!P$18:P$516)</f>
        <v>0</v>
      </c>
      <c r="H36" s="159">
        <f>SUMIF('EG-SEP'!$F$18:$F$516,PROVEEDORES!$D37,'EG-SEP'!Q$18:Q$516)</f>
        <v>0</v>
      </c>
      <c r="I36" s="159">
        <f>SUMIF('EG-SEP'!$F$18:$F$516,PROVEEDORES!$D37,'EG-SEP'!R$18:R$516)</f>
        <v>0</v>
      </c>
      <c r="J36" s="159">
        <f>SUMIF('EG-SEP'!$F$18:$F$516,PROVEEDORES!$D37,'EG-SEP'!S$18:S$516)</f>
        <v>0</v>
      </c>
      <c r="K36" s="159" t="str">
        <f t="shared" si="0"/>
        <v/>
      </c>
      <c r="L36" s="146" t="str">
        <f>IF(PROVEEDORES!G37="","",PROVEEDORES!G37)</f>
        <v/>
      </c>
    </row>
    <row r="37" spans="1:12" ht="17.45" customHeight="1" x14ac:dyDescent="0.2">
      <c r="A37" s="111"/>
      <c r="C37" s="158">
        <f t="shared" si="1"/>
        <v>31</v>
      </c>
      <c r="D37" s="146" t="str">
        <f>IF(PROVEEDORES!E38="","",PROVEEDORES!E38)</f>
        <v/>
      </c>
      <c r="E37" s="146" t="str">
        <f>IF(PROVEEDORES!F38="","",PROVEEDORES!F38)</f>
        <v/>
      </c>
      <c r="F37" s="146" t="str">
        <f>IF(PROVEEDORES!D38="","",PROVEEDORES!D38)</f>
        <v/>
      </c>
      <c r="G37" s="159">
        <f>SUMIF('EG-SEP'!$F$18:$F$516,PROVEEDORES!$D38,'EG-SEP'!P$18:P$516)</f>
        <v>0</v>
      </c>
      <c r="H37" s="159">
        <f>SUMIF('EG-SEP'!$F$18:$F$516,PROVEEDORES!$D38,'EG-SEP'!Q$18:Q$516)</f>
        <v>0</v>
      </c>
      <c r="I37" s="159">
        <f>SUMIF('EG-SEP'!$F$18:$F$516,PROVEEDORES!$D38,'EG-SEP'!R$18:R$516)</f>
        <v>0</v>
      </c>
      <c r="J37" s="159">
        <f>SUMIF('EG-SEP'!$F$18:$F$516,PROVEEDORES!$D38,'EG-SEP'!S$18:S$516)</f>
        <v>0</v>
      </c>
      <c r="K37" s="159" t="str">
        <f t="shared" si="0"/>
        <v/>
      </c>
      <c r="L37" s="146" t="str">
        <f>IF(PROVEEDORES!G38="","",PROVEEDORES!G38)</f>
        <v/>
      </c>
    </row>
    <row r="38" spans="1:12" ht="17.45" customHeight="1" x14ac:dyDescent="0.2">
      <c r="A38" s="111"/>
      <c r="C38" s="158">
        <f t="shared" si="1"/>
        <v>32</v>
      </c>
      <c r="D38" s="146" t="str">
        <f>IF(PROVEEDORES!E39="","",PROVEEDORES!E39)</f>
        <v/>
      </c>
      <c r="E38" s="146" t="str">
        <f>IF(PROVEEDORES!F39="","",PROVEEDORES!F39)</f>
        <v/>
      </c>
      <c r="F38" s="146" t="str">
        <f>IF(PROVEEDORES!D39="","",PROVEEDORES!D39)</f>
        <v/>
      </c>
      <c r="G38" s="159">
        <f>SUMIF('EG-SEP'!$F$18:$F$516,PROVEEDORES!$D39,'EG-SEP'!P$18:P$516)</f>
        <v>0</v>
      </c>
      <c r="H38" s="159">
        <f>SUMIF('EG-SEP'!$F$18:$F$516,PROVEEDORES!$D39,'EG-SEP'!Q$18:Q$516)</f>
        <v>0</v>
      </c>
      <c r="I38" s="159">
        <f>SUMIF('EG-SEP'!$F$18:$F$516,PROVEEDORES!$D39,'EG-SEP'!R$18:R$516)</f>
        <v>0</v>
      </c>
      <c r="J38" s="159">
        <f>SUMIF('EG-SEP'!$F$18:$F$516,PROVEEDORES!$D39,'EG-SEP'!S$18:S$516)</f>
        <v>0</v>
      </c>
      <c r="K38" s="159" t="str">
        <f t="shared" si="0"/>
        <v/>
      </c>
      <c r="L38" s="146" t="str">
        <f>IF(PROVEEDORES!G39="","",PROVEEDORES!G39)</f>
        <v/>
      </c>
    </row>
    <row r="39" spans="1:12" ht="17.45" customHeight="1" x14ac:dyDescent="0.2">
      <c r="A39" s="111"/>
      <c r="C39" s="158">
        <f t="shared" si="1"/>
        <v>33</v>
      </c>
      <c r="D39" s="146" t="str">
        <f>IF(PROVEEDORES!E40="","",PROVEEDORES!E40)</f>
        <v/>
      </c>
      <c r="E39" s="146" t="str">
        <f>IF(PROVEEDORES!F40="","",PROVEEDORES!F40)</f>
        <v/>
      </c>
      <c r="F39" s="146" t="str">
        <f>IF(PROVEEDORES!D40="","",PROVEEDORES!D40)</f>
        <v/>
      </c>
      <c r="G39" s="159">
        <f>SUMIF('EG-SEP'!$F$18:$F$516,PROVEEDORES!$D40,'EG-SEP'!P$18:P$516)</f>
        <v>0</v>
      </c>
      <c r="H39" s="159">
        <f>SUMIF('EG-SEP'!$F$18:$F$516,PROVEEDORES!$D40,'EG-SEP'!Q$18:Q$516)</f>
        <v>0</v>
      </c>
      <c r="I39" s="159">
        <f>SUMIF('EG-SEP'!$F$18:$F$516,PROVEEDORES!$D40,'EG-SEP'!R$18:R$516)</f>
        <v>0</v>
      </c>
      <c r="J39" s="159">
        <f>SUMIF('EG-SEP'!$F$18:$F$516,PROVEEDORES!$D40,'EG-SEP'!S$18:S$516)</f>
        <v>0</v>
      </c>
      <c r="K39" s="159" t="str">
        <f t="shared" si="0"/>
        <v/>
      </c>
      <c r="L39" s="146" t="str">
        <f>IF(PROVEEDORES!G40="","",PROVEEDORES!G40)</f>
        <v/>
      </c>
    </row>
    <row r="40" spans="1:12" ht="17.45" customHeight="1" x14ac:dyDescent="0.2">
      <c r="A40" s="111"/>
      <c r="C40" s="158">
        <f t="shared" si="1"/>
        <v>34</v>
      </c>
      <c r="D40" s="146" t="str">
        <f>IF(PROVEEDORES!E41="","",PROVEEDORES!E41)</f>
        <v/>
      </c>
      <c r="E40" s="146" t="str">
        <f>IF(PROVEEDORES!F41="","",PROVEEDORES!F41)</f>
        <v/>
      </c>
      <c r="F40" s="146" t="str">
        <f>IF(PROVEEDORES!D41="","",PROVEEDORES!D41)</f>
        <v/>
      </c>
      <c r="G40" s="159">
        <f>SUMIF('EG-SEP'!$F$18:$F$516,PROVEEDORES!$D41,'EG-SEP'!P$18:P$516)</f>
        <v>0</v>
      </c>
      <c r="H40" s="159">
        <f>SUMIF('EG-SEP'!$F$18:$F$516,PROVEEDORES!$D41,'EG-SEP'!Q$18:Q$516)</f>
        <v>0</v>
      </c>
      <c r="I40" s="159">
        <f>SUMIF('EG-SEP'!$F$18:$F$516,PROVEEDORES!$D41,'EG-SEP'!R$18:R$516)</f>
        <v>0</v>
      </c>
      <c r="J40" s="159">
        <f>SUMIF('EG-SEP'!$F$18:$F$516,PROVEEDORES!$D41,'EG-SEP'!S$18:S$516)</f>
        <v>0</v>
      </c>
      <c r="K40" s="159" t="str">
        <f t="shared" si="0"/>
        <v/>
      </c>
      <c r="L40" s="146" t="str">
        <f>IF(PROVEEDORES!G41="","",PROVEEDORES!G41)</f>
        <v/>
      </c>
    </row>
    <row r="41" spans="1:12" ht="17.45" customHeight="1" x14ac:dyDescent="0.2">
      <c r="A41" s="111"/>
      <c r="C41" s="158">
        <f t="shared" si="1"/>
        <v>35</v>
      </c>
      <c r="D41" s="146" t="str">
        <f>IF(PROVEEDORES!E42="","",PROVEEDORES!E42)</f>
        <v/>
      </c>
      <c r="E41" s="146" t="str">
        <f>IF(PROVEEDORES!F42="","",PROVEEDORES!F42)</f>
        <v/>
      </c>
      <c r="F41" s="146" t="str">
        <f>IF(PROVEEDORES!D42="","",PROVEEDORES!D42)</f>
        <v/>
      </c>
      <c r="G41" s="159">
        <f>SUMIF('EG-SEP'!$F$18:$F$516,PROVEEDORES!$D42,'EG-SEP'!P$18:P$516)</f>
        <v>0</v>
      </c>
      <c r="H41" s="159">
        <f>SUMIF('EG-SEP'!$F$18:$F$516,PROVEEDORES!$D42,'EG-SEP'!Q$18:Q$516)</f>
        <v>0</v>
      </c>
      <c r="I41" s="159">
        <f>SUMIF('EG-SEP'!$F$18:$F$516,PROVEEDORES!$D42,'EG-SEP'!R$18:R$516)</f>
        <v>0</v>
      </c>
      <c r="J41" s="159">
        <f>SUMIF('EG-SEP'!$F$18:$F$516,PROVEEDORES!$D42,'EG-SEP'!S$18:S$516)</f>
        <v>0</v>
      </c>
      <c r="K41" s="159" t="str">
        <f t="shared" si="0"/>
        <v/>
      </c>
      <c r="L41" s="146" t="str">
        <f>IF(PROVEEDORES!G42="","",PROVEEDORES!G42)</f>
        <v/>
      </c>
    </row>
    <row r="42" spans="1:12" ht="17.45" customHeight="1" x14ac:dyDescent="0.2">
      <c r="A42" s="111"/>
      <c r="C42" s="158">
        <f t="shared" si="1"/>
        <v>36</v>
      </c>
      <c r="D42" s="146" t="str">
        <f>IF(PROVEEDORES!E43="","",PROVEEDORES!E43)</f>
        <v/>
      </c>
      <c r="E42" s="146" t="str">
        <f>IF(PROVEEDORES!F43="","",PROVEEDORES!F43)</f>
        <v/>
      </c>
      <c r="F42" s="146" t="str">
        <f>IF(PROVEEDORES!D43="","",PROVEEDORES!D43)</f>
        <v/>
      </c>
      <c r="G42" s="159">
        <f>SUMIF('EG-SEP'!$F$18:$F$516,PROVEEDORES!$D43,'EG-SEP'!P$18:P$516)</f>
        <v>0</v>
      </c>
      <c r="H42" s="159">
        <f>SUMIF('EG-SEP'!$F$18:$F$516,PROVEEDORES!$D43,'EG-SEP'!Q$18:Q$516)</f>
        <v>0</v>
      </c>
      <c r="I42" s="159">
        <f>SUMIF('EG-SEP'!$F$18:$F$516,PROVEEDORES!$D43,'EG-SEP'!R$18:R$516)</f>
        <v>0</v>
      </c>
      <c r="J42" s="159">
        <f>SUMIF('EG-SEP'!$F$18:$F$516,PROVEEDORES!$D43,'EG-SEP'!S$18:S$516)</f>
        <v>0</v>
      </c>
      <c r="K42" s="159" t="str">
        <f t="shared" si="0"/>
        <v/>
      </c>
      <c r="L42" s="146" t="str">
        <f>IF(PROVEEDORES!G43="","",PROVEEDORES!G43)</f>
        <v/>
      </c>
    </row>
    <row r="43" spans="1:12" ht="17.45" customHeight="1" x14ac:dyDescent="0.2">
      <c r="A43" s="111"/>
      <c r="C43" s="158">
        <f t="shared" si="1"/>
        <v>37</v>
      </c>
      <c r="D43" s="146" t="str">
        <f>IF(PROVEEDORES!E44="","",PROVEEDORES!E44)</f>
        <v/>
      </c>
      <c r="E43" s="146" t="str">
        <f>IF(PROVEEDORES!F44="","",PROVEEDORES!F44)</f>
        <v/>
      </c>
      <c r="F43" s="146" t="str">
        <f>IF(PROVEEDORES!D44="","",PROVEEDORES!D44)</f>
        <v/>
      </c>
      <c r="G43" s="159">
        <f>SUMIF('EG-SEP'!$F$18:$F$516,PROVEEDORES!$D44,'EG-SEP'!P$18:P$516)</f>
        <v>0</v>
      </c>
      <c r="H43" s="159">
        <f>SUMIF('EG-SEP'!$F$18:$F$516,PROVEEDORES!$D44,'EG-SEP'!Q$18:Q$516)</f>
        <v>0</v>
      </c>
      <c r="I43" s="159">
        <f>SUMIF('EG-SEP'!$F$18:$F$516,PROVEEDORES!$D44,'EG-SEP'!R$18:R$516)</f>
        <v>0</v>
      </c>
      <c r="J43" s="159">
        <f>SUMIF('EG-SEP'!$F$18:$F$516,PROVEEDORES!$D44,'EG-SEP'!S$18:S$516)</f>
        <v>0</v>
      </c>
      <c r="K43" s="159" t="str">
        <f t="shared" si="0"/>
        <v/>
      </c>
      <c r="L43" s="146" t="str">
        <f>IF(PROVEEDORES!G44="","",PROVEEDORES!G44)</f>
        <v/>
      </c>
    </row>
    <row r="44" spans="1:12" ht="17.45" customHeight="1" x14ac:dyDescent="0.2">
      <c r="A44" s="111"/>
      <c r="C44" s="158">
        <f t="shared" si="1"/>
        <v>38</v>
      </c>
      <c r="D44" s="146" t="str">
        <f>IF(PROVEEDORES!E45="","",PROVEEDORES!E45)</f>
        <v/>
      </c>
      <c r="E44" s="146" t="str">
        <f>IF(PROVEEDORES!F45="","",PROVEEDORES!F45)</f>
        <v/>
      </c>
      <c r="F44" s="146" t="str">
        <f>IF(PROVEEDORES!D45="","",PROVEEDORES!D45)</f>
        <v/>
      </c>
      <c r="G44" s="159">
        <f>SUMIF('EG-SEP'!$F$18:$F$516,PROVEEDORES!$D45,'EG-SEP'!P$18:P$516)</f>
        <v>0</v>
      </c>
      <c r="H44" s="159">
        <f>SUMIF('EG-SEP'!$F$18:$F$516,PROVEEDORES!$D45,'EG-SEP'!Q$18:Q$516)</f>
        <v>0</v>
      </c>
      <c r="I44" s="159">
        <f>SUMIF('EG-SEP'!$F$18:$F$516,PROVEEDORES!$D45,'EG-SEP'!R$18:R$516)</f>
        <v>0</v>
      </c>
      <c r="J44" s="159">
        <f>SUMIF('EG-SEP'!$F$18:$F$516,PROVEEDORES!$D45,'EG-SEP'!S$18:S$516)</f>
        <v>0</v>
      </c>
      <c r="K44" s="159" t="str">
        <f t="shared" si="0"/>
        <v/>
      </c>
      <c r="L44" s="146" t="str">
        <f>IF(PROVEEDORES!G45="","",PROVEEDORES!G45)</f>
        <v/>
      </c>
    </row>
    <row r="45" spans="1:12" ht="17.45" customHeight="1" x14ac:dyDescent="0.2">
      <c r="A45" s="111"/>
      <c r="C45" s="158">
        <f t="shared" si="1"/>
        <v>39</v>
      </c>
      <c r="D45" s="146" t="str">
        <f>IF(PROVEEDORES!E46="","",PROVEEDORES!E46)</f>
        <v/>
      </c>
      <c r="E45" s="146" t="str">
        <f>IF(PROVEEDORES!F46="","",PROVEEDORES!F46)</f>
        <v/>
      </c>
      <c r="F45" s="146" t="str">
        <f>IF(PROVEEDORES!D46="","",PROVEEDORES!D46)</f>
        <v/>
      </c>
      <c r="G45" s="159">
        <f>SUMIF('EG-SEP'!$F$18:$F$516,PROVEEDORES!$D46,'EG-SEP'!P$18:P$516)</f>
        <v>0</v>
      </c>
      <c r="H45" s="159">
        <f>SUMIF('EG-SEP'!$F$18:$F$516,PROVEEDORES!$D46,'EG-SEP'!Q$18:Q$516)</f>
        <v>0</v>
      </c>
      <c r="I45" s="159">
        <f>SUMIF('EG-SEP'!$F$18:$F$516,PROVEEDORES!$D46,'EG-SEP'!R$18:R$516)</f>
        <v>0</v>
      </c>
      <c r="J45" s="159">
        <f>SUMIF('EG-SEP'!$F$18:$F$516,PROVEEDORES!$D46,'EG-SEP'!S$18:S$516)</f>
        <v>0</v>
      </c>
      <c r="K45" s="159" t="str">
        <f t="shared" si="0"/>
        <v/>
      </c>
      <c r="L45" s="146" t="str">
        <f>IF(PROVEEDORES!G46="","",PROVEEDORES!G46)</f>
        <v/>
      </c>
    </row>
    <row r="46" spans="1:12" ht="17.45" customHeight="1" x14ac:dyDescent="0.2">
      <c r="C46" s="158">
        <f t="shared" si="1"/>
        <v>40</v>
      </c>
      <c r="D46" s="146" t="str">
        <f>IF(PROVEEDORES!E47="","",PROVEEDORES!E47)</f>
        <v/>
      </c>
      <c r="E46" s="146" t="str">
        <f>IF(PROVEEDORES!F47="","",PROVEEDORES!F47)</f>
        <v/>
      </c>
      <c r="F46" s="146" t="str">
        <f>IF(PROVEEDORES!D47="","",PROVEEDORES!D47)</f>
        <v/>
      </c>
      <c r="G46" s="159">
        <f>SUMIF('EG-SEP'!$F$18:$F$516,PROVEEDORES!$D47,'EG-SEP'!P$18:P$516)</f>
        <v>0</v>
      </c>
      <c r="H46" s="159">
        <f>SUMIF('EG-SEP'!$F$18:$F$516,PROVEEDORES!$D47,'EG-SEP'!Q$18:Q$516)</f>
        <v>0</v>
      </c>
      <c r="I46" s="159">
        <f>SUMIF('EG-SEP'!$F$18:$F$516,PROVEEDORES!$D47,'EG-SEP'!R$18:R$516)</f>
        <v>0</v>
      </c>
      <c r="J46" s="159">
        <f>SUMIF('EG-SEP'!$F$18:$F$516,PROVEEDORES!$D47,'EG-SEP'!S$18:S$516)</f>
        <v>0</v>
      </c>
      <c r="K46" s="159" t="str">
        <f t="shared" si="0"/>
        <v/>
      </c>
      <c r="L46" s="146" t="str">
        <f>IF(PROVEEDORES!G47="","",PROVEEDORES!G47)</f>
        <v/>
      </c>
    </row>
    <row r="47" spans="1:12" ht="17.45" customHeight="1" x14ac:dyDescent="0.2">
      <c r="C47" s="158">
        <f t="shared" si="1"/>
        <v>41</v>
      </c>
      <c r="D47" s="146" t="str">
        <f>IF(PROVEEDORES!E48="","",PROVEEDORES!E48)</f>
        <v/>
      </c>
      <c r="E47" s="146" t="str">
        <f>IF(PROVEEDORES!F48="","",PROVEEDORES!F48)</f>
        <v/>
      </c>
      <c r="F47" s="146" t="str">
        <f>IF(PROVEEDORES!D48="","",PROVEEDORES!D48)</f>
        <v/>
      </c>
      <c r="G47" s="159">
        <f>SUMIF('EG-SEP'!$F$18:$F$516,PROVEEDORES!$D48,'EG-SEP'!P$18:P$516)</f>
        <v>0</v>
      </c>
      <c r="H47" s="159">
        <f>SUMIF('EG-SEP'!$F$18:$F$516,PROVEEDORES!$D48,'EG-SEP'!Q$18:Q$516)</f>
        <v>0</v>
      </c>
      <c r="I47" s="159">
        <f>SUMIF('EG-SEP'!$F$18:$F$516,PROVEEDORES!$D48,'EG-SEP'!R$18:R$516)</f>
        <v>0</v>
      </c>
      <c r="J47" s="159">
        <f>SUMIF('EG-SEP'!$F$18:$F$516,PROVEEDORES!$D48,'EG-SEP'!S$18:S$516)</f>
        <v>0</v>
      </c>
      <c r="K47" s="159" t="str">
        <f t="shared" si="0"/>
        <v/>
      </c>
      <c r="L47" s="146" t="str">
        <f>IF(PROVEEDORES!G48="","",PROVEEDORES!G48)</f>
        <v/>
      </c>
    </row>
    <row r="48" spans="1:12" ht="17.45" customHeight="1" x14ac:dyDescent="0.2">
      <c r="C48" s="158">
        <f t="shared" si="1"/>
        <v>42</v>
      </c>
      <c r="D48" s="146" t="str">
        <f>IF(PROVEEDORES!E49="","",PROVEEDORES!E49)</f>
        <v/>
      </c>
      <c r="E48" s="146" t="str">
        <f>IF(PROVEEDORES!F49="","",PROVEEDORES!F49)</f>
        <v/>
      </c>
      <c r="F48" s="146" t="str">
        <f>IF(PROVEEDORES!D49="","",PROVEEDORES!D49)</f>
        <v/>
      </c>
      <c r="G48" s="159">
        <f>SUMIF('EG-SEP'!$F$18:$F$516,PROVEEDORES!$D49,'EG-SEP'!P$18:P$516)</f>
        <v>0</v>
      </c>
      <c r="H48" s="159">
        <f>SUMIF('EG-SEP'!$F$18:$F$516,PROVEEDORES!$D49,'EG-SEP'!Q$18:Q$516)</f>
        <v>0</v>
      </c>
      <c r="I48" s="159">
        <f>SUMIF('EG-SEP'!$F$18:$F$516,PROVEEDORES!$D49,'EG-SEP'!R$18:R$516)</f>
        <v>0</v>
      </c>
      <c r="J48" s="159">
        <f>SUMIF('EG-SEP'!$F$18:$F$516,PROVEEDORES!$D49,'EG-SEP'!S$18:S$516)</f>
        <v>0</v>
      </c>
      <c r="K48" s="159" t="str">
        <f t="shared" si="0"/>
        <v/>
      </c>
      <c r="L48" s="146" t="str">
        <f>IF(PROVEEDORES!G49="","",PROVEEDORES!G49)</f>
        <v/>
      </c>
    </row>
    <row r="49" spans="3:12" ht="17.45" customHeight="1" x14ac:dyDescent="0.2">
      <c r="C49" s="158">
        <f t="shared" si="1"/>
        <v>43</v>
      </c>
      <c r="D49" s="146" t="str">
        <f>IF(PROVEEDORES!E50="","",PROVEEDORES!E50)</f>
        <v/>
      </c>
      <c r="E49" s="146" t="str">
        <f>IF(PROVEEDORES!F50="","",PROVEEDORES!F50)</f>
        <v/>
      </c>
      <c r="F49" s="146" t="str">
        <f>IF(PROVEEDORES!D50="","",PROVEEDORES!D50)</f>
        <v/>
      </c>
      <c r="G49" s="159">
        <f>SUMIF('EG-SEP'!$F$18:$F$516,PROVEEDORES!$D50,'EG-SEP'!P$18:P$516)</f>
        <v>0</v>
      </c>
      <c r="H49" s="159">
        <f>SUMIF('EG-SEP'!$F$18:$F$516,PROVEEDORES!$D50,'EG-SEP'!Q$18:Q$516)</f>
        <v>0</v>
      </c>
      <c r="I49" s="159">
        <f>SUMIF('EG-SEP'!$F$18:$F$516,PROVEEDORES!$D50,'EG-SEP'!R$18:R$516)</f>
        <v>0</v>
      </c>
      <c r="J49" s="159">
        <f>SUMIF('EG-SEP'!$F$18:$F$516,PROVEEDORES!$D50,'EG-SEP'!S$18:S$516)</f>
        <v>0</v>
      </c>
      <c r="K49" s="159" t="str">
        <f t="shared" si="0"/>
        <v/>
      </c>
      <c r="L49" s="146" t="str">
        <f>IF(PROVEEDORES!G50="","",PROVEEDORES!G50)</f>
        <v/>
      </c>
    </row>
    <row r="50" spans="3:12" ht="17.45" customHeight="1" x14ac:dyDescent="0.2">
      <c r="C50" s="158">
        <f t="shared" si="1"/>
        <v>44</v>
      </c>
      <c r="D50" s="146" t="str">
        <f>IF(PROVEEDORES!E51="","",PROVEEDORES!E51)</f>
        <v/>
      </c>
      <c r="E50" s="146" t="str">
        <f>IF(PROVEEDORES!F51="","",PROVEEDORES!F51)</f>
        <v/>
      </c>
      <c r="F50" s="146" t="str">
        <f>IF(PROVEEDORES!D51="","",PROVEEDORES!D51)</f>
        <v/>
      </c>
      <c r="G50" s="159">
        <f>SUMIF('EG-SEP'!$F$18:$F$516,PROVEEDORES!$D51,'EG-SEP'!P$18:P$516)</f>
        <v>0</v>
      </c>
      <c r="H50" s="159">
        <f>SUMIF('EG-SEP'!$F$18:$F$516,PROVEEDORES!$D51,'EG-SEP'!Q$18:Q$516)</f>
        <v>0</v>
      </c>
      <c r="I50" s="159">
        <f>SUMIF('EG-SEP'!$F$18:$F$516,PROVEEDORES!$D51,'EG-SEP'!R$18:R$516)</f>
        <v>0</v>
      </c>
      <c r="J50" s="159">
        <f>SUMIF('EG-SEP'!$F$18:$F$516,PROVEEDORES!$D51,'EG-SEP'!S$18:S$516)</f>
        <v>0</v>
      </c>
      <c r="K50" s="159" t="str">
        <f t="shared" si="0"/>
        <v/>
      </c>
      <c r="L50" s="146" t="str">
        <f>IF(PROVEEDORES!G51="","",PROVEEDORES!G51)</f>
        <v/>
      </c>
    </row>
    <row r="51" spans="3:12" ht="17.45" customHeight="1" x14ac:dyDescent="0.2">
      <c r="C51" s="158">
        <f t="shared" si="1"/>
        <v>45</v>
      </c>
      <c r="D51" s="146" t="str">
        <f>IF(PROVEEDORES!E52="","",PROVEEDORES!E52)</f>
        <v/>
      </c>
      <c r="E51" s="146" t="str">
        <f>IF(PROVEEDORES!F52="","",PROVEEDORES!F52)</f>
        <v/>
      </c>
      <c r="F51" s="146" t="str">
        <f>IF(PROVEEDORES!D52="","",PROVEEDORES!D52)</f>
        <v/>
      </c>
      <c r="G51" s="159">
        <f>SUMIF('EG-SEP'!$F$18:$F$516,PROVEEDORES!$D52,'EG-SEP'!P$18:P$516)</f>
        <v>0</v>
      </c>
      <c r="H51" s="159">
        <f>SUMIF('EG-SEP'!$F$18:$F$516,PROVEEDORES!$D52,'EG-SEP'!Q$18:Q$516)</f>
        <v>0</v>
      </c>
      <c r="I51" s="159">
        <f>SUMIF('EG-SEP'!$F$18:$F$516,PROVEEDORES!$D52,'EG-SEP'!R$18:R$516)</f>
        <v>0</v>
      </c>
      <c r="J51" s="159">
        <f>SUMIF('EG-SEP'!$F$18:$F$516,PROVEEDORES!$D52,'EG-SEP'!S$18:S$516)</f>
        <v>0</v>
      </c>
      <c r="K51" s="159" t="str">
        <f t="shared" si="0"/>
        <v/>
      </c>
      <c r="L51" s="146" t="str">
        <f>IF(PROVEEDORES!G52="","",PROVEEDORES!G52)</f>
        <v/>
      </c>
    </row>
    <row r="52" spans="3:12" ht="17.45" customHeight="1" x14ac:dyDescent="0.2">
      <c r="C52" s="158">
        <f t="shared" si="1"/>
        <v>46</v>
      </c>
      <c r="D52" s="146" t="str">
        <f>IF(PROVEEDORES!E53="","",PROVEEDORES!E53)</f>
        <v/>
      </c>
      <c r="E52" s="146" t="str">
        <f>IF(PROVEEDORES!F53="","",PROVEEDORES!F53)</f>
        <v/>
      </c>
      <c r="F52" s="146" t="str">
        <f>IF(PROVEEDORES!D53="","",PROVEEDORES!D53)</f>
        <v/>
      </c>
      <c r="G52" s="159">
        <f>SUMIF('EG-SEP'!$F$18:$F$516,PROVEEDORES!$D53,'EG-SEP'!P$18:P$516)</f>
        <v>0</v>
      </c>
      <c r="H52" s="159">
        <f>SUMIF('EG-SEP'!$F$18:$F$516,PROVEEDORES!$D53,'EG-SEP'!Q$18:Q$516)</f>
        <v>0</v>
      </c>
      <c r="I52" s="159">
        <f>SUMIF('EG-SEP'!$F$18:$F$516,PROVEEDORES!$D53,'EG-SEP'!R$18:R$516)</f>
        <v>0</v>
      </c>
      <c r="J52" s="159">
        <f>SUMIF('EG-SEP'!$F$18:$F$516,PROVEEDORES!$D53,'EG-SEP'!S$18:S$516)</f>
        <v>0</v>
      </c>
      <c r="K52" s="159" t="str">
        <f t="shared" si="0"/>
        <v/>
      </c>
      <c r="L52" s="146" t="str">
        <f>IF(PROVEEDORES!G53="","",PROVEEDORES!G53)</f>
        <v/>
      </c>
    </row>
    <row r="53" spans="3:12" ht="17.45" customHeight="1" x14ac:dyDescent="0.2">
      <c r="C53" s="158">
        <f t="shared" si="1"/>
        <v>47</v>
      </c>
      <c r="D53" s="146" t="str">
        <f>IF(PROVEEDORES!E54="","",PROVEEDORES!E54)</f>
        <v/>
      </c>
      <c r="E53" s="146" t="str">
        <f>IF(PROVEEDORES!F54="","",PROVEEDORES!F54)</f>
        <v/>
      </c>
      <c r="F53" s="146" t="str">
        <f>IF(PROVEEDORES!D54="","",PROVEEDORES!D54)</f>
        <v/>
      </c>
      <c r="G53" s="159">
        <f>SUMIF('EG-SEP'!$F$18:$F$516,PROVEEDORES!$D54,'EG-SEP'!P$18:P$516)</f>
        <v>0</v>
      </c>
      <c r="H53" s="159">
        <f>SUMIF('EG-SEP'!$F$18:$F$516,PROVEEDORES!$D54,'EG-SEP'!Q$18:Q$516)</f>
        <v>0</v>
      </c>
      <c r="I53" s="159">
        <f>SUMIF('EG-SEP'!$F$18:$F$516,PROVEEDORES!$D54,'EG-SEP'!R$18:R$516)</f>
        <v>0</v>
      </c>
      <c r="J53" s="159">
        <f>SUMIF('EG-SEP'!$F$18:$F$516,PROVEEDORES!$D54,'EG-SEP'!S$18:S$516)</f>
        <v>0</v>
      </c>
      <c r="K53" s="159" t="str">
        <f t="shared" si="0"/>
        <v/>
      </c>
      <c r="L53" s="146" t="str">
        <f>IF(PROVEEDORES!G54="","",PROVEEDORES!G54)</f>
        <v/>
      </c>
    </row>
    <row r="54" spans="3:12" ht="17.45" customHeight="1" x14ac:dyDescent="0.2">
      <c r="C54" s="158">
        <f t="shared" si="1"/>
        <v>48</v>
      </c>
      <c r="D54" s="146" t="str">
        <f>IF(PROVEEDORES!E55="","",PROVEEDORES!E55)</f>
        <v/>
      </c>
      <c r="E54" s="146" t="str">
        <f>IF(PROVEEDORES!F55="","",PROVEEDORES!F55)</f>
        <v/>
      </c>
      <c r="F54" s="146" t="str">
        <f>IF(PROVEEDORES!D55="","",PROVEEDORES!D55)</f>
        <v/>
      </c>
      <c r="G54" s="159">
        <f>SUMIF('EG-SEP'!$F$18:$F$516,PROVEEDORES!$D55,'EG-SEP'!P$18:P$516)</f>
        <v>0</v>
      </c>
      <c r="H54" s="159">
        <f>SUMIF('EG-SEP'!$F$18:$F$516,PROVEEDORES!$D55,'EG-SEP'!Q$18:Q$516)</f>
        <v>0</v>
      </c>
      <c r="I54" s="159">
        <f>SUMIF('EG-SEP'!$F$18:$F$516,PROVEEDORES!$D55,'EG-SEP'!R$18:R$516)</f>
        <v>0</v>
      </c>
      <c r="J54" s="159">
        <f>SUMIF('EG-SEP'!$F$18:$F$516,PROVEEDORES!$D55,'EG-SEP'!S$18:S$516)</f>
        <v>0</v>
      </c>
      <c r="K54" s="159" t="str">
        <f t="shared" si="0"/>
        <v/>
      </c>
      <c r="L54" s="146" t="str">
        <f>IF(PROVEEDORES!G55="","",PROVEEDORES!G55)</f>
        <v/>
      </c>
    </row>
    <row r="55" spans="3:12" ht="17.45" customHeight="1" x14ac:dyDescent="0.2">
      <c r="C55" s="158">
        <f t="shared" si="1"/>
        <v>49</v>
      </c>
      <c r="D55" s="146" t="str">
        <f>IF(PROVEEDORES!E56="","",PROVEEDORES!E56)</f>
        <v/>
      </c>
      <c r="E55" s="146" t="str">
        <f>IF(PROVEEDORES!F56="","",PROVEEDORES!F56)</f>
        <v/>
      </c>
      <c r="F55" s="146" t="str">
        <f>IF(PROVEEDORES!D56="","",PROVEEDORES!D56)</f>
        <v/>
      </c>
      <c r="G55" s="159">
        <f>SUMIF('EG-SEP'!$F$18:$F$516,PROVEEDORES!$D56,'EG-SEP'!P$18:P$516)</f>
        <v>0</v>
      </c>
      <c r="H55" s="159">
        <f>SUMIF('EG-SEP'!$F$18:$F$516,PROVEEDORES!$D56,'EG-SEP'!Q$18:Q$516)</f>
        <v>0</v>
      </c>
      <c r="I55" s="159">
        <f>SUMIF('EG-SEP'!$F$18:$F$516,PROVEEDORES!$D56,'EG-SEP'!R$18:R$516)</f>
        <v>0</v>
      </c>
      <c r="J55" s="159">
        <f>SUMIF('EG-SEP'!$F$18:$F$516,PROVEEDORES!$D56,'EG-SEP'!S$18:S$516)</f>
        <v>0</v>
      </c>
      <c r="K55" s="159" t="str">
        <f t="shared" si="0"/>
        <v/>
      </c>
      <c r="L55" s="146" t="str">
        <f>IF(PROVEEDORES!G56="","",PROVEEDORES!G56)</f>
        <v/>
      </c>
    </row>
    <row r="56" spans="3:12" ht="17.45" customHeight="1" x14ac:dyDescent="0.2">
      <c r="C56" s="158">
        <f t="shared" si="1"/>
        <v>50</v>
      </c>
      <c r="D56" s="146" t="str">
        <f>IF(PROVEEDORES!E57="","",PROVEEDORES!E57)</f>
        <v/>
      </c>
      <c r="E56" s="146" t="str">
        <f>IF(PROVEEDORES!F57="","",PROVEEDORES!F57)</f>
        <v/>
      </c>
      <c r="F56" s="146" t="str">
        <f>IF(PROVEEDORES!D57="","",PROVEEDORES!D57)</f>
        <v/>
      </c>
      <c r="G56" s="159">
        <f>SUMIF('EG-SEP'!$F$18:$F$516,PROVEEDORES!$D57,'EG-SEP'!P$18:P$516)</f>
        <v>0</v>
      </c>
      <c r="H56" s="159">
        <f>SUMIF('EG-SEP'!$F$18:$F$516,PROVEEDORES!$D57,'EG-SEP'!Q$18:Q$516)</f>
        <v>0</v>
      </c>
      <c r="I56" s="159">
        <f>SUMIF('EG-SEP'!$F$18:$F$516,PROVEEDORES!$D57,'EG-SEP'!R$18:R$516)</f>
        <v>0</v>
      </c>
      <c r="J56" s="159">
        <f>SUMIF('EG-SEP'!$F$18:$F$516,PROVEEDORES!$D57,'EG-SEP'!S$18:S$516)</f>
        <v>0</v>
      </c>
      <c r="K56" s="159" t="str">
        <f t="shared" si="0"/>
        <v/>
      </c>
      <c r="L56" s="146" t="str">
        <f>IF(PROVEEDORES!G57="","",PROVEEDORES!G57)</f>
        <v/>
      </c>
    </row>
    <row r="57" spans="3:12" ht="17.45" customHeight="1" x14ac:dyDescent="0.2">
      <c r="C57" s="158">
        <f t="shared" si="1"/>
        <v>51</v>
      </c>
      <c r="D57" s="146" t="str">
        <f>IF(PROVEEDORES!E58="","",PROVEEDORES!E58)</f>
        <v/>
      </c>
      <c r="E57" s="146" t="str">
        <f>IF(PROVEEDORES!F58="","",PROVEEDORES!F58)</f>
        <v/>
      </c>
      <c r="F57" s="146" t="str">
        <f>IF(PROVEEDORES!D58="","",PROVEEDORES!D58)</f>
        <v/>
      </c>
      <c r="G57" s="159">
        <f>SUMIF('EG-SEP'!$F$18:$F$516,PROVEEDORES!$D58,'EG-SEP'!P$18:P$516)</f>
        <v>0</v>
      </c>
      <c r="H57" s="159">
        <f>SUMIF('EG-SEP'!$F$18:$F$516,PROVEEDORES!$D58,'EG-SEP'!Q$18:Q$516)</f>
        <v>0</v>
      </c>
      <c r="I57" s="159">
        <f>SUMIF('EG-SEP'!$F$18:$F$516,PROVEEDORES!$D58,'EG-SEP'!R$18:R$516)</f>
        <v>0</v>
      </c>
      <c r="J57" s="159">
        <f>SUMIF('EG-SEP'!$F$18:$F$516,PROVEEDORES!$D58,'EG-SEP'!S$18:S$516)</f>
        <v>0</v>
      </c>
      <c r="K57" s="159" t="str">
        <f t="shared" si="0"/>
        <v/>
      </c>
      <c r="L57" s="146" t="str">
        <f>IF(PROVEEDORES!G58="","",PROVEEDORES!G58)</f>
        <v/>
      </c>
    </row>
    <row r="58" spans="3:12" ht="17.45" customHeight="1" x14ac:dyDescent="0.2">
      <c r="C58" s="158">
        <f t="shared" si="1"/>
        <v>52</v>
      </c>
      <c r="D58" s="146" t="str">
        <f>IF(PROVEEDORES!E59="","",PROVEEDORES!E59)</f>
        <v/>
      </c>
      <c r="E58" s="146" t="str">
        <f>IF(PROVEEDORES!F59="","",PROVEEDORES!F59)</f>
        <v/>
      </c>
      <c r="F58" s="146" t="str">
        <f>IF(PROVEEDORES!D59="","",PROVEEDORES!D59)</f>
        <v/>
      </c>
      <c r="G58" s="159">
        <f>SUMIF('EG-SEP'!$F$18:$F$516,PROVEEDORES!$D59,'EG-SEP'!P$18:P$516)</f>
        <v>0</v>
      </c>
      <c r="H58" s="159">
        <f>SUMIF('EG-SEP'!$F$18:$F$516,PROVEEDORES!$D59,'EG-SEP'!Q$18:Q$516)</f>
        <v>0</v>
      </c>
      <c r="I58" s="159">
        <f>SUMIF('EG-SEP'!$F$18:$F$516,PROVEEDORES!$D59,'EG-SEP'!R$18:R$516)</f>
        <v>0</v>
      </c>
      <c r="J58" s="159">
        <f>SUMIF('EG-SEP'!$F$18:$F$516,PROVEEDORES!$D59,'EG-SEP'!S$18:S$516)</f>
        <v>0</v>
      </c>
      <c r="K58" s="159" t="str">
        <f t="shared" si="0"/>
        <v/>
      </c>
      <c r="L58" s="146" t="str">
        <f>IF(PROVEEDORES!G59="","",PROVEEDORES!G59)</f>
        <v/>
      </c>
    </row>
    <row r="59" spans="3:12" ht="17.45" customHeight="1" x14ac:dyDescent="0.2">
      <c r="C59" s="158">
        <f t="shared" si="1"/>
        <v>53</v>
      </c>
      <c r="D59" s="146" t="str">
        <f>IF(PROVEEDORES!E60="","",PROVEEDORES!E60)</f>
        <v/>
      </c>
      <c r="E59" s="146" t="str">
        <f>IF(PROVEEDORES!F60="","",PROVEEDORES!F60)</f>
        <v/>
      </c>
      <c r="F59" s="146" t="str">
        <f>IF(PROVEEDORES!D60="","",PROVEEDORES!D60)</f>
        <v/>
      </c>
      <c r="G59" s="159">
        <f>SUMIF('EG-SEP'!$F$18:$F$516,PROVEEDORES!$D60,'EG-SEP'!P$18:P$516)</f>
        <v>0</v>
      </c>
      <c r="H59" s="159">
        <f>SUMIF('EG-SEP'!$F$18:$F$516,PROVEEDORES!$D60,'EG-SEP'!Q$18:Q$516)</f>
        <v>0</v>
      </c>
      <c r="I59" s="159">
        <f>SUMIF('EG-SEP'!$F$18:$F$516,PROVEEDORES!$D60,'EG-SEP'!R$18:R$516)</f>
        <v>0</v>
      </c>
      <c r="J59" s="159">
        <f>SUMIF('EG-SEP'!$F$18:$F$516,PROVEEDORES!$D60,'EG-SEP'!S$18:S$516)</f>
        <v>0</v>
      </c>
      <c r="K59" s="159" t="str">
        <f t="shared" si="0"/>
        <v/>
      </c>
      <c r="L59" s="146" t="str">
        <f>IF(PROVEEDORES!G60="","",PROVEEDORES!G60)</f>
        <v/>
      </c>
    </row>
    <row r="60" spans="3:12" ht="17.45" customHeight="1" x14ac:dyDescent="0.2">
      <c r="C60" s="158">
        <f t="shared" si="1"/>
        <v>54</v>
      </c>
      <c r="D60" s="146" t="str">
        <f>IF(PROVEEDORES!E61="","",PROVEEDORES!E61)</f>
        <v/>
      </c>
      <c r="E60" s="146" t="str">
        <f>IF(PROVEEDORES!F61="","",PROVEEDORES!F61)</f>
        <v/>
      </c>
      <c r="F60" s="146" t="str">
        <f>IF(PROVEEDORES!D61="","",PROVEEDORES!D61)</f>
        <v/>
      </c>
      <c r="G60" s="159">
        <f>SUMIF('EG-SEP'!$F$18:$F$516,PROVEEDORES!$D61,'EG-SEP'!P$18:P$516)</f>
        <v>0</v>
      </c>
      <c r="H60" s="159">
        <f>SUMIF('EG-SEP'!$F$18:$F$516,PROVEEDORES!$D61,'EG-SEP'!Q$18:Q$516)</f>
        <v>0</v>
      </c>
      <c r="I60" s="159">
        <f>SUMIF('EG-SEP'!$F$18:$F$516,PROVEEDORES!$D61,'EG-SEP'!R$18:R$516)</f>
        <v>0</v>
      </c>
      <c r="J60" s="159">
        <f>SUMIF('EG-SEP'!$F$18:$F$516,PROVEEDORES!$D61,'EG-SEP'!S$18:S$516)</f>
        <v>0</v>
      </c>
      <c r="K60" s="159" t="str">
        <f t="shared" si="0"/>
        <v/>
      </c>
      <c r="L60" s="146" t="str">
        <f>IF(PROVEEDORES!G61="","",PROVEEDORES!G61)</f>
        <v/>
      </c>
    </row>
    <row r="61" spans="3:12" ht="17.45" customHeight="1" x14ac:dyDescent="0.2">
      <c r="C61" s="158">
        <f t="shared" si="1"/>
        <v>55</v>
      </c>
      <c r="D61" s="146" t="str">
        <f>IF(PROVEEDORES!E62="","",PROVEEDORES!E62)</f>
        <v/>
      </c>
      <c r="E61" s="146" t="str">
        <f>IF(PROVEEDORES!F62="","",PROVEEDORES!F62)</f>
        <v/>
      </c>
      <c r="F61" s="146" t="str">
        <f>IF(PROVEEDORES!D62="","",PROVEEDORES!D62)</f>
        <v/>
      </c>
      <c r="G61" s="159">
        <f>SUMIF('EG-SEP'!$F$18:$F$516,PROVEEDORES!$D62,'EG-SEP'!P$18:P$516)</f>
        <v>0</v>
      </c>
      <c r="H61" s="159">
        <f>SUMIF('EG-SEP'!$F$18:$F$516,PROVEEDORES!$D62,'EG-SEP'!Q$18:Q$516)</f>
        <v>0</v>
      </c>
      <c r="I61" s="159">
        <f>SUMIF('EG-SEP'!$F$18:$F$516,PROVEEDORES!$D62,'EG-SEP'!R$18:R$516)</f>
        <v>0</v>
      </c>
      <c r="J61" s="159">
        <f>SUMIF('EG-SEP'!$F$18:$F$516,PROVEEDORES!$D62,'EG-SEP'!S$18:S$516)</f>
        <v>0</v>
      </c>
      <c r="K61" s="159" t="str">
        <f t="shared" si="0"/>
        <v/>
      </c>
      <c r="L61" s="146" t="str">
        <f>IF(PROVEEDORES!G62="","",PROVEEDORES!G62)</f>
        <v/>
      </c>
    </row>
    <row r="62" spans="3:12" ht="17.45" customHeight="1" x14ac:dyDescent="0.2">
      <c r="C62" s="158">
        <f t="shared" si="1"/>
        <v>56</v>
      </c>
      <c r="D62" s="146" t="str">
        <f>IF(PROVEEDORES!E63="","",PROVEEDORES!E63)</f>
        <v/>
      </c>
      <c r="E62" s="146" t="str">
        <f>IF(PROVEEDORES!F63="","",PROVEEDORES!F63)</f>
        <v/>
      </c>
      <c r="F62" s="146" t="str">
        <f>IF(PROVEEDORES!D63="","",PROVEEDORES!D63)</f>
        <v/>
      </c>
      <c r="G62" s="159">
        <f>SUMIF('EG-SEP'!$F$18:$F$516,PROVEEDORES!$D63,'EG-SEP'!P$18:P$516)</f>
        <v>0</v>
      </c>
      <c r="H62" s="159">
        <f>SUMIF('EG-SEP'!$F$18:$F$516,PROVEEDORES!$D63,'EG-SEP'!Q$18:Q$516)</f>
        <v>0</v>
      </c>
      <c r="I62" s="159">
        <f>SUMIF('EG-SEP'!$F$18:$F$516,PROVEEDORES!$D63,'EG-SEP'!R$18:R$516)</f>
        <v>0</v>
      </c>
      <c r="J62" s="159">
        <f>SUMIF('EG-SEP'!$F$18:$F$516,PROVEEDORES!$D63,'EG-SEP'!S$18:S$516)</f>
        <v>0</v>
      </c>
      <c r="K62" s="159" t="str">
        <f t="shared" si="0"/>
        <v/>
      </c>
      <c r="L62" s="146" t="str">
        <f>IF(PROVEEDORES!G63="","",PROVEEDORES!G63)</f>
        <v/>
      </c>
    </row>
    <row r="63" spans="3:12" ht="17.45" customHeight="1" x14ac:dyDescent="0.2">
      <c r="C63" s="158">
        <f t="shared" si="1"/>
        <v>57</v>
      </c>
      <c r="D63" s="146" t="str">
        <f>IF(PROVEEDORES!E64="","",PROVEEDORES!E64)</f>
        <v/>
      </c>
      <c r="E63" s="146" t="str">
        <f>IF(PROVEEDORES!F64="","",PROVEEDORES!F64)</f>
        <v/>
      </c>
      <c r="F63" s="146" t="str">
        <f>IF(PROVEEDORES!D64="","",PROVEEDORES!D64)</f>
        <v/>
      </c>
      <c r="G63" s="159">
        <f>SUMIF('EG-SEP'!$F$18:$F$516,PROVEEDORES!$D64,'EG-SEP'!P$18:P$516)</f>
        <v>0</v>
      </c>
      <c r="H63" s="159">
        <f>SUMIF('EG-SEP'!$F$18:$F$516,PROVEEDORES!$D64,'EG-SEP'!Q$18:Q$516)</f>
        <v>0</v>
      </c>
      <c r="I63" s="159">
        <f>SUMIF('EG-SEP'!$F$18:$F$516,PROVEEDORES!$D64,'EG-SEP'!R$18:R$516)</f>
        <v>0</v>
      </c>
      <c r="J63" s="159">
        <f>SUMIF('EG-SEP'!$F$18:$F$516,PROVEEDORES!$D64,'EG-SEP'!S$18:S$516)</f>
        <v>0</v>
      </c>
      <c r="K63" s="159" t="str">
        <f t="shared" si="0"/>
        <v/>
      </c>
      <c r="L63" s="146" t="str">
        <f>IF(PROVEEDORES!G64="","",PROVEEDORES!G64)</f>
        <v/>
      </c>
    </row>
    <row r="64" spans="3:12" ht="17.45" customHeight="1" x14ac:dyDescent="0.2">
      <c r="C64" s="158">
        <f t="shared" si="1"/>
        <v>58</v>
      </c>
      <c r="D64" s="146" t="str">
        <f>IF(PROVEEDORES!E65="","",PROVEEDORES!E65)</f>
        <v/>
      </c>
      <c r="E64" s="146" t="str">
        <f>IF(PROVEEDORES!F65="","",PROVEEDORES!F65)</f>
        <v/>
      </c>
      <c r="F64" s="146" t="str">
        <f>IF(PROVEEDORES!D65="","",PROVEEDORES!D65)</f>
        <v/>
      </c>
      <c r="G64" s="159">
        <f>SUMIF('EG-SEP'!$F$18:$F$516,PROVEEDORES!$D65,'EG-SEP'!P$18:P$516)</f>
        <v>0</v>
      </c>
      <c r="H64" s="159">
        <f>SUMIF('EG-SEP'!$F$18:$F$516,PROVEEDORES!$D65,'EG-SEP'!Q$18:Q$516)</f>
        <v>0</v>
      </c>
      <c r="I64" s="159">
        <f>SUMIF('EG-SEP'!$F$18:$F$516,PROVEEDORES!$D65,'EG-SEP'!R$18:R$516)</f>
        <v>0</v>
      </c>
      <c r="J64" s="159">
        <f>SUMIF('EG-SEP'!$F$18:$F$516,PROVEEDORES!$D65,'EG-SEP'!S$18:S$516)</f>
        <v>0</v>
      </c>
      <c r="K64" s="159" t="str">
        <f t="shared" si="0"/>
        <v/>
      </c>
      <c r="L64" s="146" t="str">
        <f>IF(PROVEEDORES!G65="","",PROVEEDORES!G65)</f>
        <v/>
      </c>
    </row>
    <row r="65" spans="3:12" ht="17.45" customHeight="1" x14ac:dyDescent="0.2">
      <c r="C65" s="158">
        <f t="shared" si="1"/>
        <v>59</v>
      </c>
      <c r="D65" s="146" t="str">
        <f>IF(PROVEEDORES!E66="","",PROVEEDORES!E66)</f>
        <v/>
      </c>
      <c r="E65" s="146" t="str">
        <f>IF(PROVEEDORES!F66="","",PROVEEDORES!F66)</f>
        <v/>
      </c>
      <c r="F65" s="146" t="str">
        <f>IF(PROVEEDORES!D66="","",PROVEEDORES!D66)</f>
        <v/>
      </c>
      <c r="G65" s="159">
        <f>SUMIF('EG-SEP'!$F$18:$F$516,PROVEEDORES!$D66,'EG-SEP'!P$18:P$516)</f>
        <v>0</v>
      </c>
      <c r="H65" s="159">
        <f>SUMIF('EG-SEP'!$F$18:$F$516,PROVEEDORES!$D66,'EG-SEP'!Q$18:Q$516)</f>
        <v>0</v>
      </c>
      <c r="I65" s="159">
        <f>SUMIF('EG-SEP'!$F$18:$F$516,PROVEEDORES!$D66,'EG-SEP'!R$18:R$516)</f>
        <v>0</v>
      </c>
      <c r="J65" s="159">
        <f>SUMIF('EG-SEP'!$F$18:$F$516,PROVEEDORES!$D66,'EG-SEP'!S$18:S$516)</f>
        <v>0</v>
      </c>
      <c r="K65" s="159" t="str">
        <f t="shared" si="0"/>
        <v/>
      </c>
      <c r="L65" s="146" t="str">
        <f>IF(PROVEEDORES!G66="","",PROVEEDORES!G66)</f>
        <v/>
      </c>
    </row>
    <row r="66" spans="3:12" ht="17.45" customHeight="1" x14ac:dyDescent="0.2">
      <c r="C66" s="158">
        <f t="shared" si="1"/>
        <v>60</v>
      </c>
      <c r="D66" s="146" t="str">
        <f>IF(PROVEEDORES!E67="","",PROVEEDORES!E67)</f>
        <v/>
      </c>
      <c r="E66" s="146" t="str">
        <f>IF(PROVEEDORES!F67="","",PROVEEDORES!F67)</f>
        <v/>
      </c>
      <c r="F66" s="146" t="str">
        <f>IF(PROVEEDORES!D67="","",PROVEEDORES!D67)</f>
        <v/>
      </c>
      <c r="G66" s="159">
        <f>SUMIF('EG-SEP'!$F$18:$F$516,PROVEEDORES!$D67,'EG-SEP'!P$18:P$516)</f>
        <v>0</v>
      </c>
      <c r="H66" s="159">
        <f>SUMIF('EG-SEP'!$F$18:$F$516,PROVEEDORES!$D67,'EG-SEP'!Q$18:Q$516)</f>
        <v>0</v>
      </c>
      <c r="I66" s="159">
        <f>SUMIF('EG-SEP'!$F$18:$F$516,PROVEEDORES!$D67,'EG-SEP'!R$18:R$516)</f>
        <v>0</v>
      </c>
      <c r="J66" s="159">
        <f>SUMIF('EG-SEP'!$F$18:$F$516,PROVEEDORES!$D67,'EG-SEP'!S$18:S$516)</f>
        <v>0</v>
      </c>
      <c r="K66" s="159" t="str">
        <f t="shared" si="0"/>
        <v/>
      </c>
      <c r="L66" s="146" t="str">
        <f>IF(PROVEEDORES!G67="","",PROVEEDORES!G67)</f>
        <v/>
      </c>
    </row>
    <row r="67" spans="3:12" ht="17.45" customHeight="1" x14ac:dyDescent="0.2">
      <c r="C67" s="158">
        <f t="shared" si="1"/>
        <v>61</v>
      </c>
      <c r="D67" s="146" t="str">
        <f>IF(PROVEEDORES!E68="","",PROVEEDORES!E68)</f>
        <v/>
      </c>
      <c r="E67" s="146" t="str">
        <f>IF(PROVEEDORES!F68="","",PROVEEDORES!F68)</f>
        <v/>
      </c>
      <c r="F67" s="146" t="str">
        <f>IF(PROVEEDORES!D68="","",PROVEEDORES!D68)</f>
        <v/>
      </c>
      <c r="G67" s="159">
        <f>SUMIF('EG-SEP'!$F$18:$F$516,PROVEEDORES!$D68,'EG-SEP'!P$18:P$516)</f>
        <v>0</v>
      </c>
      <c r="H67" s="159">
        <f>SUMIF('EG-SEP'!$F$18:$F$516,PROVEEDORES!$D68,'EG-SEP'!Q$18:Q$516)</f>
        <v>0</v>
      </c>
      <c r="I67" s="159">
        <f>SUMIF('EG-SEP'!$F$18:$F$516,PROVEEDORES!$D68,'EG-SEP'!R$18:R$516)</f>
        <v>0</v>
      </c>
      <c r="J67" s="159">
        <f>SUMIF('EG-SEP'!$F$18:$F$516,PROVEEDORES!$D68,'EG-SEP'!S$18:S$516)</f>
        <v>0</v>
      </c>
      <c r="K67" s="159" t="str">
        <f t="shared" si="0"/>
        <v/>
      </c>
      <c r="L67" s="146" t="str">
        <f>IF(PROVEEDORES!G68="","",PROVEEDORES!G68)</f>
        <v/>
      </c>
    </row>
    <row r="68" spans="3:12" ht="17.45" customHeight="1" x14ac:dyDescent="0.2">
      <c r="C68" s="158">
        <f t="shared" si="1"/>
        <v>62</v>
      </c>
      <c r="D68" s="146" t="str">
        <f>IF(PROVEEDORES!E69="","",PROVEEDORES!E69)</f>
        <v/>
      </c>
      <c r="E68" s="146" t="str">
        <f>IF(PROVEEDORES!F69="","",PROVEEDORES!F69)</f>
        <v/>
      </c>
      <c r="F68" s="146" t="str">
        <f>IF(PROVEEDORES!D69="","",PROVEEDORES!D69)</f>
        <v/>
      </c>
      <c r="G68" s="159">
        <f>SUMIF('EG-SEP'!$F$18:$F$516,PROVEEDORES!$D69,'EG-SEP'!P$18:P$516)</f>
        <v>0</v>
      </c>
      <c r="H68" s="159">
        <f>SUMIF('EG-SEP'!$F$18:$F$516,PROVEEDORES!$D69,'EG-SEP'!Q$18:Q$516)</f>
        <v>0</v>
      </c>
      <c r="I68" s="159">
        <f>SUMIF('EG-SEP'!$F$18:$F$516,PROVEEDORES!$D69,'EG-SEP'!R$18:R$516)</f>
        <v>0</v>
      </c>
      <c r="J68" s="159">
        <f>SUMIF('EG-SEP'!$F$18:$F$516,PROVEEDORES!$D69,'EG-SEP'!S$18:S$516)</f>
        <v>0</v>
      </c>
      <c r="K68" s="159" t="str">
        <f t="shared" si="0"/>
        <v/>
      </c>
      <c r="L68" s="146" t="str">
        <f>IF(PROVEEDORES!G69="","",PROVEEDORES!G69)</f>
        <v/>
      </c>
    </row>
    <row r="69" spans="3:12" ht="17.45" customHeight="1" x14ac:dyDescent="0.2">
      <c r="C69" s="158">
        <f t="shared" si="1"/>
        <v>63</v>
      </c>
      <c r="D69" s="146" t="str">
        <f>IF(PROVEEDORES!E70="","",PROVEEDORES!E70)</f>
        <v/>
      </c>
      <c r="E69" s="146" t="str">
        <f>IF(PROVEEDORES!F70="","",PROVEEDORES!F70)</f>
        <v/>
      </c>
      <c r="F69" s="146" t="str">
        <f>IF(PROVEEDORES!D70="","",PROVEEDORES!D70)</f>
        <v/>
      </c>
      <c r="G69" s="159">
        <f>SUMIF('EG-SEP'!$F$18:$F$516,PROVEEDORES!$D70,'EG-SEP'!P$18:P$516)</f>
        <v>0</v>
      </c>
      <c r="H69" s="159">
        <f>SUMIF('EG-SEP'!$F$18:$F$516,PROVEEDORES!$D70,'EG-SEP'!Q$18:Q$516)</f>
        <v>0</v>
      </c>
      <c r="I69" s="159">
        <f>SUMIF('EG-SEP'!$F$18:$F$516,PROVEEDORES!$D70,'EG-SEP'!R$18:R$516)</f>
        <v>0</v>
      </c>
      <c r="J69" s="159">
        <f>SUMIF('EG-SEP'!$F$18:$F$516,PROVEEDORES!$D70,'EG-SEP'!S$18:S$516)</f>
        <v>0</v>
      </c>
      <c r="K69" s="159" t="str">
        <f t="shared" si="0"/>
        <v/>
      </c>
      <c r="L69" s="146" t="str">
        <f>IF(PROVEEDORES!G70="","",PROVEEDORES!G70)</f>
        <v/>
      </c>
    </row>
    <row r="70" spans="3:12" ht="17.45" customHeight="1" x14ac:dyDescent="0.2">
      <c r="C70" s="158">
        <f t="shared" si="1"/>
        <v>64</v>
      </c>
      <c r="D70" s="146" t="str">
        <f>IF(PROVEEDORES!E71="","",PROVEEDORES!E71)</f>
        <v/>
      </c>
      <c r="E70" s="146" t="str">
        <f>IF(PROVEEDORES!F71="","",PROVEEDORES!F71)</f>
        <v/>
      </c>
      <c r="F70" s="146" t="str">
        <f>IF(PROVEEDORES!D71="","",PROVEEDORES!D71)</f>
        <v/>
      </c>
      <c r="G70" s="159">
        <f>SUMIF('EG-SEP'!$F$18:$F$516,PROVEEDORES!$D71,'EG-SEP'!P$18:P$516)</f>
        <v>0</v>
      </c>
      <c r="H70" s="159">
        <f>SUMIF('EG-SEP'!$F$18:$F$516,PROVEEDORES!$D71,'EG-SEP'!Q$18:Q$516)</f>
        <v>0</v>
      </c>
      <c r="I70" s="159">
        <f>SUMIF('EG-SEP'!$F$18:$F$516,PROVEEDORES!$D71,'EG-SEP'!R$18:R$516)</f>
        <v>0</v>
      </c>
      <c r="J70" s="159">
        <f>SUMIF('EG-SEP'!$F$18:$F$516,PROVEEDORES!$D71,'EG-SEP'!S$18:S$516)</f>
        <v>0</v>
      </c>
      <c r="K70" s="159" t="str">
        <f t="shared" si="0"/>
        <v/>
      </c>
      <c r="L70" s="146" t="str">
        <f>IF(PROVEEDORES!G71="","",PROVEEDORES!G71)</f>
        <v/>
      </c>
    </row>
    <row r="71" spans="3:12" ht="17.45" customHeight="1" x14ac:dyDescent="0.2">
      <c r="C71" s="158">
        <f t="shared" si="1"/>
        <v>65</v>
      </c>
      <c r="D71" s="146" t="str">
        <f>IF(PROVEEDORES!E72="","",PROVEEDORES!E72)</f>
        <v/>
      </c>
      <c r="E71" s="146" t="str">
        <f>IF(PROVEEDORES!F72="","",PROVEEDORES!F72)</f>
        <v/>
      </c>
      <c r="F71" s="146" t="str">
        <f>IF(PROVEEDORES!D72="","",PROVEEDORES!D72)</f>
        <v/>
      </c>
      <c r="G71" s="159">
        <f>SUMIF('EG-SEP'!$F$18:$F$516,PROVEEDORES!$D72,'EG-SEP'!P$18:P$516)</f>
        <v>0</v>
      </c>
      <c r="H71" s="159">
        <f>SUMIF('EG-SEP'!$F$18:$F$516,PROVEEDORES!$D72,'EG-SEP'!Q$18:Q$516)</f>
        <v>0</v>
      </c>
      <c r="I71" s="159">
        <f>SUMIF('EG-SEP'!$F$18:$F$516,PROVEEDORES!$D72,'EG-SEP'!R$18:R$516)</f>
        <v>0</v>
      </c>
      <c r="J71" s="159">
        <f>SUMIF('EG-SEP'!$F$18:$F$516,PROVEEDORES!$D72,'EG-SEP'!S$18:S$516)</f>
        <v>0</v>
      </c>
      <c r="K71" s="159" t="str">
        <f t="shared" si="0"/>
        <v/>
      </c>
      <c r="L71" s="146" t="str">
        <f>IF(PROVEEDORES!G72="","",PROVEEDORES!G72)</f>
        <v/>
      </c>
    </row>
    <row r="72" spans="3:12" ht="17.45" customHeight="1" x14ac:dyDescent="0.2">
      <c r="C72" s="158">
        <f t="shared" si="1"/>
        <v>66</v>
      </c>
      <c r="D72" s="146" t="str">
        <f>IF(PROVEEDORES!E73="","",PROVEEDORES!E73)</f>
        <v/>
      </c>
      <c r="E72" s="146" t="str">
        <f>IF(PROVEEDORES!F73="","",PROVEEDORES!F73)</f>
        <v/>
      </c>
      <c r="F72" s="146" t="str">
        <f>IF(PROVEEDORES!D73="","",PROVEEDORES!D73)</f>
        <v/>
      </c>
      <c r="G72" s="159">
        <f>SUMIF('EG-SEP'!$F$18:$F$516,PROVEEDORES!$D73,'EG-SEP'!P$18:P$516)</f>
        <v>0</v>
      </c>
      <c r="H72" s="159">
        <f>SUMIF('EG-SEP'!$F$18:$F$516,PROVEEDORES!$D73,'EG-SEP'!Q$18:Q$516)</f>
        <v>0</v>
      </c>
      <c r="I72" s="159">
        <f>SUMIF('EG-SEP'!$F$18:$F$516,PROVEEDORES!$D73,'EG-SEP'!R$18:R$516)</f>
        <v>0</v>
      </c>
      <c r="J72" s="159">
        <f>SUMIF('EG-SEP'!$F$18:$F$516,PROVEEDORES!$D73,'EG-SEP'!S$18:S$516)</f>
        <v>0</v>
      </c>
      <c r="K72" s="159" t="str">
        <f t="shared" ref="K72:K135" si="2">IF(G72+H72+I72+J72&gt;0,"C/Información","")</f>
        <v/>
      </c>
      <c r="L72" s="146" t="str">
        <f>IF(PROVEEDORES!G73="","",PROVEEDORES!G73)</f>
        <v/>
      </c>
    </row>
    <row r="73" spans="3:12" ht="17.45" customHeight="1" x14ac:dyDescent="0.2">
      <c r="C73" s="158">
        <f t="shared" ref="C73:C136" si="3">C72+1</f>
        <v>67</v>
      </c>
      <c r="D73" s="146" t="str">
        <f>IF(PROVEEDORES!E74="","",PROVEEDORES!E74)</f>
        <v/>
      </c>
      <c r="E73" s="146" t="str">
        <f>IF(PROVEEDORES!F74="","",PROVEEDORES!F74)</f>
        <v/>
      </c>
      <c r="F73" s="146" t="str">
        <f>IF(PROVEEDORES!D74="","",PROVEEDORES!D74)</f>
        <v/>
      </c>
      <c r="G73" s="159">
        <f>SUMIF('EG-SEP'!$F$18:$F$516,PROVEEDORES!$D74,'EG-SEP'!P$18:P$516)</f>
        <v>0</v>
      </c>
      <c r="H73" s="159">
        <f>SUMIF('EG-SEP'!$F$18:$F$516,PROVEEDORES!$D74,'EG-SEP'!Q$18:Q$516)</f>
        <v>0</v>
      </c>
      <c r="I73" s="159">
        <f>SUMIF('EG-SEP'!$F$18:$F$516,PROVEEDORES!$D74,'EG-SEP'!R$18:R$516)</f>
        <v>0</v>
      </c>
      <c r="J73" s="159">
        <f>SUMIF('EG-SEP'!$F$18:$F$516,PROVEEDORES!$D74,'EG-SEP'!S$18:S$516)</f>
        <v>0</v>
      </c>
      <c r="K73" s="159" t="str">
        <f t="shared" si="2"/>
        <v/>
      </c>
      <c r="L73" s="146" t="str">
        <f>IF(PROVEEDORES!G74="","",PROVEEDORES!G74)</f>
        <v/>
      </c>
    </row>
    <row r="74" spans="3:12" ht="17.45" customHeight="1" x14ac:dyDescent="0.2">
      <c r="C74" s="158">
        <f t="shared" si="3"/>
        <v>68</v>
      </c>
      <c r="D74" s="146" t="str">
        <f>IF(PROVEEDORES!E75="","",PROVEEDORES!E75)</f>
        <v/>
      </c>
      <c r="E74" s="146" t="str">
        <f>IF(PROVEEDORES!F75="","",PROVEEDORES!F75)</f>
        <v/>
      </c>
      <c r="F74" s="146" t="str">
        <f>IF(PROVEEDORES!D75="","",PROVEEDORES!D75)</f>
        <v/>
      </c>
      <c r="G74" s="159">
        <f>SUMIF('EG-SEP'!$F$18:$F$516,PROVEEDORES!$D75,'EG-SEP'!P$18:P$516)</f>
        <v>0</v>
      </c>
      <c r="H74" s="159">
        <f>SUMIF('EG-SEP'!$F$18:$F$516,PROVEEDORES!$D75,'EG-SEP'!Q$18:Q$516)</f>
        <v>0</v>
      </c>
      <c r="I74" s="159">
        <f>SUMIF('EG-SEP'!$F$18:$F$516,PROVEEDORES!$D75,'EG-SEP'!R$18:R$516)</f>
        <v>0</v>
      </c>
      <c r="J74" s="159">
        <f>SUMIF('EG-SEP'!$F$18:$F$516,PROVEEDORES!$D75,'EG-SEP'!S$18:S$516)</f>
        <v>0</v>
      </c>
      <c r="K74" s="159" t="str">
        <f t="shared" si="2"/>
        <v/>
      </c>
      <c r="L74" s="146" t="str">
        <f>IF(PROVEEDORES!G75="","",PROVEEDORES!G75)</f>
        <v/>
      </c>
    </row>
    <row r="75" spans="3:12" ht="17.45" customHeight="1" x14ac:dyDescent="0.2">
      <c r="C75" s="158">
        <f t="shared" si="3"/>
        <v>69</v>
      </c>
      <c r="D75" s="146" t="str">
        <f>IF(PROVEEDORES!E76="","",PROVEEDORES!E76)</f>
        <v/>
      </c>
      <c r="E75" s="146" t="str">
        <f>IF(PROVEEDORES!F76="","",PROVEEDORES!F76)</f>
        <v/>
      </c>
      <c r="F75" s="146" t="str">
        <f>IF(PROVEEDORES!D76="","",PROVEEDORES!D76)</f>
        <v/>
      </c>
      <c r="G75" s="159">
        <f>SUMIF('EG-SEP'!$F$18:$F$516,PROVEEDORES!$D76,'EG-SEP'!P$18:P$516)</f>
        <v>0</v>
      </c>
      <c r="H75" s="159">
        <f>SUMIF('EG-SEP'!$F$18:$F$516,PROVEEDORES!$D76,'EG-SEP'!Q$18:Q$516)</f>
        <v>0</v>
      </c>
      <c r="I75" s="159">
        <f>SUMIF('EG-SEP'!$F$18:$F$516,PROVEEDORES!$D76,'EG-SEP'!R$18:R$516)</f>
        <v>0</v>
      </c>
      <c r="J75" s="159">
        <f>SUMIF('EG-SEP'!$F$18:$F$516,PROVEEDORES!$D76,'EG-SEP'!S$18:S$516)</f>
        <v>0</v>
      </c>
      <c r="K75" s="159" t="str">
        <f t="shared" si="2"/>
        <v/>
      </c>
      <c r="L75" s="146" t="str">
        <f>IF(PROVEEDORES!G76="","",PROVEEDORES!G76)</f>
        <v/>
      </c>
    </row>
    <row r="76" spans="3:12" ht="17.45" customHeight="1" x14ac:dyDescent="0.2">
      <c r="C76" s="158">
        <f t="shared" si="3"/>
        <v>70</v>
      </c>
      <c r="D76" s="146" t="str">
        <f>IF(PROVEEDORES!E77="","",PROVEEDORES!E77)</f>
        <v/>
      </c>
      <c r="E76" s="146" t="str">
        <f>IF(PROVEEDORES!F77="","",PROVEEDORES!F77)</f>
        <v/>
      </c>
      <c r="F76" s="146" t="str">
        <f>IF(PROVEEDORES!D77="","",PROVEEDORES!D77)</f>
        <v/>
      </c>
      <c r="G76" s="159">
        <f>SUMIF('EG-SEP'!$F$18:$F$516,PROVEEDORES!$D77,'EG-SEP'!P$18:P$516)</f>
        <v>0</v>
      </c>
      <c r="H76" s="159">
        <f>SUMIF('EG-SEP'!$F$18:$F$516,PROVEEDORES!$D77,'EG-SEP'!Q$18:Q$516)</f>
        <v>0</v>
      </c>
      <c r="I76" s="159">
        <f>SUMIF('EG-SEP'!$F$18:$F$516,PROVEEDORES!$D77,'EG-SEP'!R$18:R$516)</f>
        <v>0</v>
      </c>
      <c r="J76" s="159">
        <f>SUMIF('EG-SEP'!$F$18:$F$516,PROVEEDORES!$D77,'EG-SEP'!S$18:S$516)</f>
        <v>0</v>
      </c>
      <c r="K76" s="159" t="str">
        <f t="shared" si="2"/>
        <v/>
      </c>
      <c r="L76" s="146" t="str">
        <f>IF(PROVEEDORES!G77="","",PROVEEDORES!G77)</f>
        <v/>
      </c>
    </row>
    <row r="77" spans="3:12" ht="17.45" customHeight="1" x14ac:dyDescent="0.2">
      <c r="C77" s="158">
        <f t="shared" si="3"/>
        <v>71</v>
      </c>
      <c r="D77" s="146" t="str">
        <f>IF(PROVEEDORES!E78="","",PROVEEDORES!E78)</f>
        <v/>
      </c>
      <c r="E77" s="146" t="str">
        <f>IF(PROVEEDORES!F78="","",PROVEEDORES!F78)</f>
        <v/>
      </c>
      <c r="F77" s="146" t="str">
        <f>IF(PROVEEDORES!D78="","",PROVEEDORES!D78)</f>
        <v/>
      </c>
      <c r="G77" s="159">
        <f>SUMIF('EG-SEP'!$F$18:$F$516,PROVEEDORES!$D78,'EG-SEP'!P$18:P$516)</f>
        <v>0</v>
      </c>
      <c r="H77" s="159">
        <f>SUMIF('EG-SEP'!$F$18:$F$516,PROVEEDORES!$D78,'EG-SEP'!Q$18:Q$516)</f>
        <v>0</v>
      </c>
      <c r="I77" s="159">
        <f>SUMIF('EG-SEP'!$F$18:$F$516,PROVEEDORES!$D78,'EG-SEP'!R$18:R$516)</f>
        <v>0</v>
      </c>
      <c r="J77" s="159">
        <f>SUMIF('EG-SEP'!$F$18:$F$516,PROVEEDORES!$D78,'EG-SEP'!S$18:S$516)</f>
        <v>0</v>
      </c>
      <c r="K77" s="159" t="str">
        <f t="shared" si="2"/>
        <v/>
      </c>
      <c r="L77" s="146" t="str">
        <f>IF(PROVEEDORES!G78="","",PROVEEDORES!G78)</f>
        <v/>
      </c>
    </row>
    <row r="78" spans="3:12" ht="17.45" customHeight="1" x14ac:dyDescent="0.2">
      <c r="C78" s="158">
        <f t="shared" si="3"/>
        <v>72</v>
      </c>
      <c r="D78" s="146" t="str">
        <f>IF(PROVEEDORES!E79="","",PROVEEDORES!E79)</f>
        <v/>
      </c>
      <c r="E78" s="146" t="str">
        <f>IF(PROVEEDORES!F79="","",PROVEEDORES!F79)</f>
        <v/>
      </c>
      <c r="F78" s="146" t="str">
        <f>IF(PROVEEDORES!D79="","",PROVEEDORES!D79)</f>
        <v/>
      </c>
      <c r="G78" s="159">
        <f>SUMIF('EG-SEP'!$F$18:$F$516,PROVEEDORES!$D79,'EG-SEP'!P$18:P$516)</f>
        <v>0</v>
      </c>
      <c r="H78" s="159">
        <f>SUMIF('EG-SEP'!$F$18:$F$516,PROVEEDORES!$D79,'EG-SEP'!Q$18:Q$516)</f>
        <v>0</v>
      </c>
      <c r="I78" s="159">
        <f>SUMIF('EG-SEP'!$F$18:$F$516,PROVEEDORES!$D79,'EG-SEP'!R$18:R$516)</f>
        <v>0</v>
      </c>
      <c r="J78" s="159">
        <f>SUMIF('EG-SEP'!$F$18:$F$516,PROVEEDORES!$D79,'EG-SEP'!S$18:S$516)</f>
        <v>0</v>
      </c>
      <c r="K78" s="159" t="str">
        <f t="shared" si="2"/>
        <v/>
      </c>
      <c r="L78" s="146" t="str">
        <f>IF(PROVEEDORES!G79="","",PROVEEDORES!G79)</f>
        <v/>
      </c>
    </row>
    <row r="79" spans="3:12" ht="17.45" customHeight="1" x14ac:dyDescent="0.2">
      <c r="C79" s="158">
        <f t="shared" si="3"/>
        <v>73</v>
      </c>
      <c r="D79" s="146" t="str">
        <f>IF(PROVEEDORES!E80="","",PROVEEDORES!E80)</f>
        <v/>
      </c>
      <c r="E79" s="146" t="str">
        <f>IF(PROVEEDORES!F80="","",PROVEEDORES!F80)</f>
        <v/>
      </c>
      <c r="F79" s="146" t="str">
        <f>IF(PROVEEDORES!D80="","",PROVEEDORES!D80)</f>
        <v/>
      </c>
      <c r="G79" s="159">
        <f>SUMIF('EG-SEP'!$F$18:$F$516,PROVEEDORES!$D80,'EG-SEP'!P$18:P$516)</f>
        <v>0</v>
      </c>
      <c r="H79" s="159">
        <f>SUMIF('EG-SEP'!$F$18:$F$516,PROVEEDORES!$D80,'EG-SEP'!Q$18:Q$516)</f>
        <v>0</v>
      </c>
      <c r="I79" s="159">
        <f>SUMIF('EG-SEP'!$F$18:$F$516,PROVEEDORES!$D80,'EG-SEP'!R$18:R$516)</f>
        <v>0</v>
      </c>
      <c r="J79" s="159">
        <f>SUMIF('EG-SEP'!$F$18:$F$516,PROVEEDORES!$D80,'EG-SEP'!S$18:S$516)</f>
        <v>0</v>
      </c>
      <c r="K79" s="159" t="str">
        <f t="shared" si="2"/>
        <v/>
      </c>
      <c r="L79" s="146" t="str">
        <f>IF(PROVEEDORES!G80="","",PROVEEDORES!G80)</f>
        <v/>
      </c>
    </row>
    <row r="80" spans="3:12" ht="17.45" customHeight="1" x14ac:dyDescent="0.2">
      <c r="C80" s="158">
        <f t="shared" si="3"/>
        <v>74</v>
      </c>
      <c r="D80" s="146" t="str">
        <f>IF(PROVEEDORES!E81="","",PROVEEDORES!E81)</f>
        <v/>
      </c>
      <c r="E80" s="146" t="str">
        <f>IF(PROVEEDORES!F81="","",PROVEEDORES!F81)</f>
        <v/>
      </c>
      <c r="F80" s="146" t="str">
        <f>IF(PROVEEDORES!D81="","",PROVEEDORES!D81)</f>
        <v/>
      </c>
      <c r="G80" s="159">
        <f>SUMIF('EG-SEP'!$F$18:$F$516,PROVEEDORES!$D81,'EG-SEP'!P$18:P$516)</f>
        <v>0</v>
      </c>
      <c r="H80" s="159">
        <f>SUMIF('EG-SEP'!$F$18:$F$516,PROVEEDORES!$D81,'EG-SEP'!Q$18:Q$516)</f>
        <v>0</v>
      </c>
      <c r="I80" s="159">
        <f>SUMIF('EG-SEP'!$F$18:$F$516,PROVEEDORES!$D81,'EG-SEP'!R$18:R$516)</f>
        <v>0</v>
      </c>
      <c r="J80" s="159">
        <f>SUMIF('EG-SEP'!$F$18:$F$516,PROVEEDORES!$D81,'EG-SEP'!S$18:S$516)</f>
        <v>0</v>
      </c>
      <c r="K80" s="159" t="str">
        <f t="shared" si="2"/>
        <v/>
      </c>
      <c r="L80" s="146" t="str">
        <f>IF(PROVEEDORES!G81="","",PROVEEDORES!G81)</f>
        <v/>
      </c>
    </row>
    <row r="81" spans="3:12" ht="17.45" customHeight="1" x14ac:dyDescent="0.2">
      <c r="C81" s="158">
        <f t="shared" si="3"/>
        <v>75</v>
      </c>
      <c r="D81" s="146" t="str">
        <f>IF(PROVEEDORES!E82="","",PROVEEDORES!E82)</f>
        <v/>
      </c>
      <c r="E81" s="146" t="str">
        <f>IF(PROVEEDORES!F82="","",PROVEEDORES!F82)</f>
        <v/>
      </c>
      <c r="F81" s="146" t="str">
        <f>IF(PROVEEDORES!D82="","",PROVEEDORES!D82)</f>
        <v/>
      </c>
      <c r="G81" s="159">
        <f>SUMIF('EG-SEP'!$F$18:$F$516,PROVEEDORES!$D82,'EG-SEP'!P$18:P$516)</f>
        <v>0</v>
      </c>
      <c r="H81" s="159">
        <f>SUMIF('EG-SEP'!$F$18:$F$516,PROVEEDORES!$D82,'EG-SEP'!Q$18:Q$516)</f>
        <v>0</v>
      </c>
      <c r="I81" s="159">
        <f>SUMIF('EG-SEP'!$F$18:$F$516,PROVEEDORES!$D82,'EG-SEP'!R$18:R$516)</f>
        <v>0</v>
      </c>
      <c r="J81" s="159">
        <f>SUMIF('EG-SEP'!$F$18:$F$516,PROVEEDORES!$D82,'EG-SEP'!S$18:S$516)</f>
        <v>0</v>
      </c>
      <c r="K81" s="159" t="str">
        <f t="shared" si="2"/>
        <v/>
      </c>
      <c r="L81" s="146" t="str">
        <f>IF(PROVEEDORES!G82="","",PROVEEDORES!G82)</f>
        <v/>
      </c>
    </row>
    <row r="82" spans="3:12" ht="17.45" customHeight="1" x14ac:dyDescent="0.2">
      <c r="C82" s="158">
        <f t="shared" si="3"/>
        <v>76</v>
      </c>
      <c r="D82" s="146" t="str">
        <f>IF(PROVEEDORES!E83="","",PROVEEDORES!E83)</f>
        <v/>
      </c>
      <c r="E82" s="146" t="str">
        <f>IF(PROVEEDORES!F83="","",PROVEEDORES!F83)</f>
        <v/>
      </c>
      <c r="F82" s="146" t="str">
        <f>IF(PROVEEDORES!D83="","",PROVEEDORES!D83)</f>
        <v/>
      </c>
      <c r="G82" s="159">
        <f>SUMIF('EG-SEP'!$F$18:$F$516,PROVEEDORES!$D83,'EG-SEP'!P$18:P$516)</f>
        <v>0</v>
      </c>
      <c r="H82" s="159">
        <f>SUMIF('EG-SEP'!$F$18:$F$516,PROVEEDORES!$D83,'EG-SEP'!Q$18:Q$516)</f>
        <v>0</v>
      </c>
      <c r="I82" s="159">
        <f>SUMIF('EG-SEP'!$F$18:$F$516,PROVEEDORES!$D83,'EG-SEP'!R$18:R$516)</f>
        <v>0</v>
      </c>
      <c r="J82" s="159">
        <f>SUMIF('EG-SEP'!$F$18:$F$516,PROVEEDORES!$D83,'EG-SEP'!S$18:S$516)</f>
        <v>0</v>
      </c>
      <c r="K82" s="159" t="str">
        <f t="shared" si="2"/>
        <v/>
      </c>
      <c r="L82" s="146" t="str">
        <f>IF(PROVEEDORES!G83="","",PROVEEDORES!G83)</f>
        <v/>
      </c>
    </row>
    <row r="83" spans="3:12" ht="17.45" customHeight="1" x14ac:dyDescent="0.2">
      <c r="C83" s="158">
        <f t="shared" si="3"/>
        <v>77</v>
      </c>
      <c r="D83" s="146" t="str">
        <f>IF(PROVEEDORES!E84="","",PROVEEDORES!E84)</f>
        <v/>
      </c>
      <c r="E83" s="146" t="str">
        <f>IF(PROVEEDORES!F84="","",PROVEEDORES!F84)</f>
        <v/>
      </c>
      <c r="F83" s="146" t="str">
        <f>IF(PROVEEDORES!D84="","",PROVEEDORES!D84)</f>
        <v/>
      </c>
      <c r="G83" s="159">
        <f>SUMIF('EG-SEP'!$F$18:$F$516,PROVEEDORES!$D84,'EG-SEP'!P$18:P$516)</f>
        <v>0</v>
      </c>
      <c r="H83" s="159">
        <f>SUMIF('EG-SEP'!$F$18:$F$516,PROVEEDORES!$D84,'EG-SEP'!Q$18:Q$516)</f>
        <v>0</v>
      </c>
      <c r="I83" s="159">
        <f>SUMIF('EG-SEP'!$F$18:$F$516,PROVEEDORES!$D84,'EG-SEP'!R$18:R$516)</f>
        <v>0</v>
      </c>
      <c r="J83" s="159">
        <f>SUMIF('EG-SEP'!$F$18:$F$516,PROVEEDORES!$D84,'EG-SEP'!S$18:S$516)</f>
        <v>0</v>
      </c>
      <c r="K83" s="159" t="str">
        <f t="shared" si="2"/>
        <v/>
      </c>
      <c r="L83" s="146" t="str">
        <f>IF(PROVEEDORES!G84="","",PROVEEDORES!G84)</f>
        <v/>
      </c>
    </row>
    <row r="84" spans="3:12" ht="17.45" customHeight="1" x14ac:dyDescent="0.2">
      <c r="C84" s="158">
        <f t="shared" si="3"/>
        <v>78</v>
      </c>
      <c r="D84" s="146" t="str">
        <f>IF(PROVEEDORES!E85="","",PROVEEDORES!E85)</f>
        <v/>
      </c>
      <c r="E84" s="146" t="str">
        <f>IF(PROVEEDORES!F85="","",PROVEEDORES!F85)</f>
        <v/>
      </c>
      <c r="F84" s="146" t="str">
        <f>IF(PROVEEDORES!D85="","",PROVEEDORES!D85)</f>
        <v/>
      </c>
      <c r="G84" s="159">
        <f>SUMIF('EG-SEP'!$F$18:$F$516,PROVEEDORES!$D85,'EG-SEP'!P$18:P$516)</f>
        <v>0</v>
      </c>
      <c r="H84" s="159">
        <f>SUMIF('EG-SEP'!$F$18:$F$516,PROVEEDORES!$D85,'EG-SEP'!Q$18:Q$516)</f>
        <v>0</v>
      </c>
      <c r="I84" s="159">
        <f>SUMIF('EG-SEP'!$F$18:$F$516,PROVEEDORES!$D85,'EG-SEP'!R$18:R$516)</f>
        <v>0</v>
      </c>
      <c r="J84" s="159">
        <f>SUMIF('EG-SEP'!$F$18:$F$516,PROVEEDORES!$D85,'EG-SEP'!S$18:S$516)</f>
        <v>0</v>
      </c>
      <c r="K84" s="159" t="str">
        <f t="shared" si="2"/>
        <v/>
      </c>
      <c r="L84" s="146" t="str">
        <f>IF(PROVEEDORES!G85="","",PROVEEDORES!G85)</f>
        <v/>
      </c>
    </row>
    <row r="85" spans="3:12" ht="17.45" customHeight="1" x14ac:dyDescent="0.2">
      <c r="C85" s="158">
        <f t="shared" si="3"/>
        <v>79</v>
      </c>
      <c r="D85" s="146" t="str">
        <f>IF(PROVEEDORES!E86="","",PROVEEDORES!E86)</f>
        <v/>
      </c>
      <c r="E85" s="146" t="str">
        <f>IF(PROVEEDORES!F86="","",PROVEEDORES!F86)</f>
        <v/>
      </c>
      <c r="F85" s="146" t="str">
        <f>IF(PROVEEDORES!D86="","",PROVEEDORES!D86)</f>
        <v/>
      </c>
      <c r="G85" s="159">
        <f>SUMIF('EG-SEP'!$F$18:$F$516,PROVEEDORES!$D86,'EG-SEP'!P$18:P$516)</f>
        <v>0</v>
      </c>
      <c r="H85" s="159">
        <f>SUMIF('EG-SEP'!$F$18:$F$516,PROVEEDORES!$D86,'EG-SEP'!Q$18:Q$516)</f>
        <v>0</v>
      </c>
      <c r="I85" s="159">
        <f>SUMIF('EG-SEP'!$F$18:$F$516,PROVEEDORES!$D86,'EG-SEP'!R$18:R$516)</f>
        <v>0</v>
      </c>
      <c r="J85" s="159">
        <f>SUMIF('EG-SEP'!$F$18:$F$516,PROVEEDORES!$D86,'EG-SEP'!S$18:S$516)</f>
        <v>0</v>
      </c>
      <c r="K85" s="159" t="str">
        <f t="shared" si="2"/>
        <v/>
      </c>
      <c r="L85" s="146" t="str">
        <f>IF(PROVEEDORES!G86="","",PROVEEDORES!G86)</f>
        <v/>
      </c>
    </row>
    <row r="86" spans="3:12" ht="17.45" customHeight="1" x14ac:dyDescent="0.2">
      <c r="C86" s="158">
        <f t="shared" si="3"/>
        <v>80</v>
      </c>
      <c r="D86" s="146" t="str">
        <f>IF(PROVEEDORES!E87="","",PROVEEDORES!E87)</f>
        <v/>
      </c>
      <c r="E86" s="146" t="str">
        <f>IF(PROVEEDORES!F87="","",PROVEEDORES!F87)</f>
        <v/>
      </c>
      <c r="F86" s="146" t="str">
        <f>IF(PROVEEDORES!D87="","",PROVEEDORES!D87)</f>
        <v/>
      </c>
      <c r="G86" s="159">
        <f>SUMIF('EG-SEP'!$F$18:$F$516,PROVEEDORES!$D87,'EG-SEP'!P$18:P$516)</f>
        <v>0</v>
      </c>
      <c r="H86" s="159">
        <f>SUMIF('EG-SEP'!$F$18:$F$516,PROVEEDORES!$D87,'EG-SEP'!Q$18:Q$516)</f>
        <v>0</v>
      </c>
      <c r="I86" s="159">
        <f>SUMIF('EG-SEP'!$F$18:$F$516,PROVEEDORES!$D87,'EG-SEP'!R$18:R$516)</f>
        <v>0</v>
      </c>
      <c r="J86" s="159">
        <f>SUMIF('EG-SEP'!$F$18:$F$516,PROVEEDORES!$D87,'EG-SEP'!S$18:S$516)</f>
        <v>0</v>
      </c>
      <c r="K86" s="159" t="str">
        <f t="shared" si="2"/>
        <v/>
      </c>
      <c r="L86" s="146" t="str">
        <f>IF(PROVEEDORES!G87="","",PROVEEDORES!G87)</f>
        <v/>
      </c>
    </row>
    <row r="87" spans="3:12" ht="17.45" customHeight="1" x14ac:dyDescent="0.2">
      <c r="C87" s="158">
        <f t="shared" si="3"/>
        <v>81</v>
      </c>
      <c r="D87" s="146" t="str">
        <f>IF(PROVEEDORES!E88="","",PROVEEDORES!E88)</f>
        <v/>
      </c>
      <c r="E87" s="146" t="str">
        <f>IF(PROVEEDORES!F88="","",PROVEEDORES!F88)</f>
        <v/>
      </c>
      <c r="F87" s="146" t="str">
        <f>IF(PROVEEDORES!D88="","",PROVEEDORES!D88)</f>
        <v/>
      </c>
      <c r="G87" s="159">
        <f>SUMIF('EG-SEP'!$F$18:$F$516,PROVEEDORES!$D88,'EG-SEP'!P$18:P$516)</f>
        <v>0</v>
      </c>
      <c r="H87" s="159">
        <f>SUMIF('EG-SEP'!$F$18:$F$516,PROVEEDORES!$D88,'EG-SEP'!Q$18:Q$516)</f>
        <v>0</v>
      </c>
      <c r="I87" s="159">
        <f>SUMIF('EG-SEP'!$F$18:$F$516,PROVEEDORES!$D88,'EG-SEP'!R$18:R$516)</f>
        <v>0</v>
      </c>
      <c r="J87" s="159">
        <f>SUMIF('EG-SEP'!$F$18:$F$516,PROVEEDORES!$D88,'EG-SEP'!S$18:S$516)</f>
        <v>0</v>
      </c>
      <c r="K87" s="159" t="str">
        <f t="shared" si="2"/>
        <v/>
      </c>
      <c r="L87" s="146" t="str">
        <f>IF(PROVEEDORES!G88="","",PROVEEDORES!G88)</f>
        <v/>
      </c>
    </row>
    <row r="88" spans="3:12" ht="17.45" customHeight="1" x14ac:dyDescent="0.2">
      <c r="C88" s="158">
        <f t="shared" si="3"/>
        <v>82</v>
      </c>
      <c r="D88" s="146" t="str">
        <f>IF(PROVEEDORES!E89="","",PROVEEDORES!E89)</f>
        <v/>
      </c>
      <c r="E88" s="146" t="str">
        <f>IF(PROVEEDORES!F89="","",PROVEEDORES!F89)</f>
        <v/>
      </c>
      <c r="F88" s="146" t="str">
        <f>IF(PROVEEDORES!D89="","",PROVEEDORES!D89)</f>
        <v/>
      </c>
      <c r="G88" s="159">
        <f>SUMIF('EG-SEP'!$F$18:$F$516,PROVEEDORES!$D89,'EG-SEP'!P$18:P$516)</f>
        <v>0</v>
      </c>
      <c r="H88" s="159">
        <f>SUMIF('EG-SEP'!$F$18:$F$516,PROVEEDORES!$D89,'EG-SEP'!Q$18:Q$516)</f>
        <v>0</v>
      </c>
      <c r="I88" s="159">
        <f>SUMIF('EG-SEP'!$F$18:$F$516,PROVEEDORES!$D89,'EG-SEP'!R$18:R$516)</f>
        <v>0</v>
      </c>
      <c r="J88" s="159">
        <f>SUMIF('EG-SEP'!$F$18:$F$516,PROVEEDORES!$D89,'EG-SEP'!S$18:S$516)</f>
        <v>0</v>
      </c>
      <c r="K88" s="159" t="str">
        <f t="shared" si="2"/>
        <v/>
      </c>
      <c r="L88" s="146" t="str">
        <f>IF(PROVEEDORES!G89="","",PROVEEDORES!G89)</f>
        <v/>
      </c>
    </row>
    <row r="89" spans="3:12" ht="17.45" customHeight="1" x14ac:dyDescent="0.2">
      <c r="C89" s="158">
        <f t="shared" si="3"/>
        <v>83</v>
      </c>
      <c r="D89" s="146" t="str">
        <f>IF(PROVEEDORES!E90="","",PROVEEDORES!E90)</f>
        <v/>
      </c>
      <c r="E89" s="146" t="str">
        <f>IF(PROVEEDORES!F90="","",PROVEEDORES!F90)</f>
        <v/>
      </c>
      <c r="F89" s="146" t="str">
        <f>IF(PROVEEDORES!D90="","",PROVEEDORES!D90)</f>
        <v/>
      </c>
      <c r="G89" s="159">
        <f>SUMIF('EG-SEP'!$F$18:$F$516,PROVEEDORES!$D90,'EG-SEP'!P$18:P$516)</f>
        <v>0</v>
      </c>
      <c r="H89" s="159">
        <f>SUMIF('EG-SEP'!$F$18:$F$516,PROVEEDORES!$D90,'EG-SEP'!Q$18:Q$516)</f>
        <v>0</v>
      </c>
      <c r="I89" s="159">
        <f>SUMIF('EG-SEP'!$F$18:$F$516,PROVEEDORES!$D90,'EG-SEP'!R$18:R$516)</f>
        <v>0</v>
      </c>
      <c r="J89" s="159">
        <f>SUMIF('EG-SEP'!$F$18:$F$516,PROVEEDORES!$D90,'EG-SEP'!S$18:S$516)</f>
        <v>0</v>
      </c>
      <c r="K89" s="159" t="str">
        <f t="shared" si="2"/>
        <v/>
      </c>
      <c r="L89" s="146" t="str">
        <f>IF(PROVEEDORES!G90="","",PROVEEDORES!G90)</f>
        <v/>
      </c>
    </row>
    <row r="90" spans="3:12" ht="17.45" customHeight="1" x14ac:dyDescent="0.2">
      <c r="C90" s="158">
        <f t="shared" si="3"/>
        <v>84</v>
      </c>
      <c r="D90" s="146" t="str">
        <f>IF(PROVEEDORES!E91="","",PROVEEDORES!E91)</f>
        <v/>
      </c>
      <c r="E90" s="146" t="str">
        <f>IF(PROVEEDORES!F91="","",PROVEEDORES!F91)</f>
        <v/>
      </c>
      <c r="F90" s="146" t="str">
        <f>IF(PROVEEDORES!D91="","",PROVEEDORES!D91)</f>
        <v/>
      </c>
      <c r="G90" s="159">
        <f>SUMIF('EG-SEP'!$F$18:$F$516,PROVEEDORES!$D91,'EG-SEP'!P$18:P$516)</f>
        <v>0</v>
      </c>
      <c r="H90" s="159">
        <f>SUMIF('EG-SEP'!$F$18:$F$516,PROVEEDORES!$D91,'EG-SEP'!Q$18:Q$516)</f>
        <v>0</v>
      </c>
      <c r="I90" s="159">
        <f>SUMIF('EG-SEP'!$F$18:$F$516,PROVEEDORES!$D91,'EG-SEP'!R$18:R$516)</f>
        <v>0</v>
      </c>
      <c r="J90" s="159">
        <f>SUMIF('EG-SEP'!$F$18:$F$516,PROVEEDORES!$D91,'EG-SEP'!S$18:S$516)</f>
        <v>0</v>
      </c>
      <c r="K90" s="159" t="str">
        <f t="shared" si="2"/>
        <v/>
      </c>
      <c r="L90" s="146" t="str">
        <f>IF(PROVEEDORES!G91="","",PROVEEDORES!G91)</f>
        <v/>
      </c>
    </row>
    <row r="91" spans="3:12" ht="17.45" customHeight="1" x14ac:dyDescent="0.2">
      <c r="C91" s="158">
        <f t="shared" si="3"/>
        <v>85</v>
      </c>
      <c r="D91" s="146" t="str">
        <f>IF(PROVEEDORES!E92="","",PROVEEDORES!E92)</f>
        <v/>
      </c>
      <c r="E91" s="146" t="str">
        <f>IF(PROVEEDORES!F92="","",PROVEEDORES!F92)</f>
        <v/>
      </c>
      <c r="F91" s="146" t="str">
        <f>IF(PROVEEDORES!D92="","",PROVEEDORES!D92)</f>
        <v/>
      </c>
      <c r="G91" s="159">
        <f>SUMIF('EG-SEP'!$F$18:$F$516,PROVEEDORES!$D92,'EG-SEP'!P$18:P$516)</f>
        <v>0</v>
      </c>
      <c r="H91" s="159">
        <f>SUMIF('EG-SEP'!$F$18:$F$516,PROVEEDORES!$D92,'EG-SEP'!Q$18:Q$516)</f>
        <v>0</v>
      </c>
      <c r="I91" s="159">
        <f>SUMIF('EG-SEP'!$F$18:$F$516,PROVEEDORES!$D92,'EG-SEP'!R$18:R$516)</f>
        <v>0</v>
      </c>
      <c r="J91" s="159">
        <f>SUMIF('EG-SEP'!$F$18:$F$516,PROVEEDORES!$D92,'EG-SEP'!S$18:S$516)</f>
        <v>0</v>
      </c>
      <c r="K91" s="159" t="str">
        <f t="shared" si="2"/>
        <v/>
      </c>
      <c r="L91" s="146" t="str">
        <f>IF(PROVEEDORES!G92="","",PROVEEDORES!G92)</f>
        <v/>
      </c>
    </row>
    <row r="92" spans="3:12" ht="17.45" customHeight="1" x14ac:dyDescent="0.2">
      <c r="C92" s="158">
        <f t="shared" si="3"/>
        <v>86</v>
      </c>
      <c r="D92" s="146" t="str">
        <f>IF(PROVEEDORES!E93="","",PROVEEDORES!E93)</f>
        <v/>
      </c>
      <c r="E92" s="146" t="str">
        <f>IF(PROVEEDORES!F93="","",PROVEEDORES!F93)</f>
        <v/>
      </c>
      <c r="F92" s="146" t="str">
        <f>IF(PROVEEDORES!D93="","",PROVEEDORES!D93)</f>
        <v/>
      </c>
      <c r="G92" s="159">
        <f>SUMIF('EG-SEP'!$F$18:$F$516,PROVEEDORES!$D93,'EG-SEP'!P$18:P$516)</f>
        <v>0</v>
      </c>
      <c r="H92" s="159">
        <f>SUMIF('EG-SEP'!$F$18:$F$516,PROVEEDORES!$D93,'EG-SEP'!Q$18:Q$516)</f>
        <v>0</v>
      </c>
      <c r="I92" s="159">
        <f>SUMIF('EG-SEP'!$F$18:$F$516,PROVEEDORES!$D93,'EG-SEP'!R$18:R$516)</f>
        <v>0</v>
      </c>
      <c r="J92" s="159">
        <f>SUMIF('EG-SEP'!$F$18:$F$516,PROVEEDORES!$D93,'EG-SEP'!S$18:S$516)</f>
        <v>0</v>
      </c>
      <c r="K92" s="159" t="str">
        <f t="shared" si="2"/>
        <v/>
      </c>
      <c r="L92" s="146" t="str">
        <f>IF(PROVEEDORES!G93="","",PROVEEDORES!G93)</f>
        <v/>
      </c>
    </row>
    <row r="93" spans="3:12" ht="17.45" customHeight="1" x14ac:dyDescent="0.2">
      <c r="C93" s="158">
        <f t="shared" si="3"/>
        <v>87</v>
      </c>
      <c r="D93" s="146" t="str">
        <f>IF(PROVEEDORES!E94="","",PROVEEDORES!E94)</f>
        <v/>
      </c>
      <c r="E93" s="146" t="str">
        <f>IF(PROVEEDORES!F94="","",PROVEEDORES!F94)</f>
        <v/>
      </c>
      <c r="F93" s="146" t="str">
        <f>IF(PROVEEDORES!D94="","",PROVEEDORES!D94)</f>
        <v/>
      </c>
      <c r="G93" s="159">
        <f>SUMIF('EG-SEP'!$F$18:$F$516,PROVEEDORES!$D94,'EG-SEP'!P$18:P$516)</f>
        <v>0</v>
      </c>
      <c r="H93" s="159">
        <f>SUMIF('EG-SEP'!$F$18:$F$516,PROVEEDORES!$D94,'EG-SEP'!Q$18:Q$516)</f>
        <v>0</v>
      </c>
      <c r="I93" s="159">
        <f>SUMIF('EG-SEP'!$F$18:$F$516,PROVEEDORES!$D94,'EG-SEP'!R$18:R$516)</f>
        <v>0</v>
      </c>
      <c r="J93" s="159">
        <f>SUMIF('EG-SEP'!$F$18:$F$516,PROVEEDORES!$D94,'EG-SEP'!S$18:S$516)</f>
        <v>0</v>
      </c>
      <c r="K93" s="159" t="str">
        <f t="shared" si="2"/>
        <v/>
      </c>
      <c r="L93" s="146" t="str">
        <f>IF(PROVEEDORES!G94="","",PROVEEDORES!G94)</f>
        <v/>
      </c>
    </row>
    <row r="94" spans="3:12" ht="17.45" customHeight="1" x14ac:dyDescent="0.2">
      <c r="C94" s="158">
        <f t="shared" si="3"/>
        <v>88</v>
      </c>
      <c r="D94" s="146" t="str">
        <f>IF(PROVEEDORES!E95="","",PROVEEDORES!E95)</f>
        <v/>
      </c>
      <c r="E94" s="146" t="str">
        <f>IF(PROVEEDORES!F95="","",PROVEEDORES!F95)</f>
        <v/>
      </c>
      <c r="F94" s="146" t="str">
        <f>IF(PROVEEDORES!D95="","",PROVEEDORES!D95)</f>
        <v/>
      </c>
      <c r="G94" s="159">
        <f>SUMIF('EG-SEP'!$F$18:$F$516,PROVEEDORES!$D95,'EG-SEP'!P$18:P$516)</f>
        <v>0</v>
      </c>
      <c r="H94" s="159">
        <f>SUMIF('EG-SEP'!$F$18:$F$516,PROVEEDORES!$D95,'EG-SEP'!Q$18:Q$516)</f>
        <v>0</v>
      </c>
      <c r="I94" s="159">
        <f>SUMIF('EG-SEP'!$F$18:$F$516,PROVEEDORES!$D95,'EG-SEP'!R$18:R$516)</f>
        <v>0</v>
      </c>
      <c r="J94" s="159">
        <f>SUMIF('EG-SEP'!$F$18:$F$516,PROVEEDORES!$D95,'EG-SEP'!S$18:S$516)</f>
        <v>0</v>
      </c>
      <c r="K94" s="159" t="str">
        <f t="shared" si="2"/>
        <v/>
      </c>
      <c r="L94" s="146" t="str">
        <f>IF(PROVEEDORES!G95="","",PROVEEDORES!G95)</f>
        <v/>
      </c>
    </row>
    <row r="95" spans="3:12" ht="17.45" customHeight="1" x14ac:dyDescent="0.2">
      <c r="C95" s="158">
        <f t="shared" si="3"/>
        <v>89</v>
      </c>
      <c r="D95" s="146" t="str">
        <f>IF(PROVEEDORES!E96="","",PROVEEDORES!E96)</f>
        <v/>
      </c>
      <c r="E95" s="146" t="str">
        <f>IF(PROVEEDORES!F96="","",PROVEEDORES!F96)</f>
        <v/>
      </c>
      <c r="F95" s="146" t="str">
        <f>IF(PROVEEDORES!D96="","",PROVEEDORES!D96)</f>
        <v/>
      </c>
      <c r="G95" s="159">
        <f>SUMIF('EG-SEP'!$F$18:$F$516,PROVEEDORES!$D96,'EG-SEP'!P$18:P$516)</f>
        <v>0</v>
      </c>
      <c r="H95" s="159">
        <f>SUMIF('EG-SEP'!$F$18:$F$516,PROVEEDORES!$D96,'EG-SEP'!Q$18:Q$516)</f>
        <v>0</v>
      </c>
      <c r="I95" s="159">
        <f>SUMIF('EG-SEP'!$F$18:$F$516,PROVEEDORES!$D96,'EG-SEP'!R$18:R$516)</f>
        <v>0</v>
      </c>
      <c r="J95" s="159">
        <f>SUMIF('EG-SEP'!$F$18:$F$516,PROVEEDORES!$D96,'EG-SEP'!S$18:S$516)</f>
        <v>0</v>
      </c>
      <c r="K95" s="159" t="str">
        <f t="shared" si="2"/>
        <v/>
      </c>
      <c r="L95" s="146" t="str">
        <f>IF(PROVEEDORES!G96="","",PROVEEDORES!G96)</f>
        <v/>
      </c>
    </row>
    <row r="96" spans="3:12" ht="17.45" customHeight="1" x14ac:dyDescent="0.2">
      <c r="C96" s="158">
        <f t="shared" si="3"/>
        <v>90</v>
      </c>
      <c r="D96" s="146" t="str">
        <f>IF(PROVEEDORES!E97="","",PROVEEDORES!E97)</f>
        <v/>
      </c>
      <c r="E96" s="146" t="str">
        <f>IF(PROVEEDORES!F97="","",PROVEEDORES!F97)</f>
        <v/>
      </c>
      <c r="F96" s="146" t="str">
        <f>IF(PROVEEDORES!D97="","",PROVEEDORES!D97)</f>
        <v/>
      </c>
      <c r="G96" s="159">
        <f>SUMIF('EG-SEP'!$F$18:$F$516,PROVEEDORES!$D97,'EG-SEP'!P$18:P$516)</f>
        <v>0</v>
      </c>
      <c r="H96" s="159">
        <f>SUMIF('EG-SEP'!$F$18:$F$516,PROVEEDORES!$D97,'EG-SEP'!Q$18:Q$516)</f>
        <v>0</v>
      </c>
      <c r="I96" s="159">
        <f>SUMIF('EG-SEP'!$F$18:$F$516,PROVEEDORES!$D97,'EG-SEP'!R$18:R$516)</f>
        <v>0</v>
      </c>
      <c r="J96" s="159">
        <f>SUMIF('EG-SEP'!$F$18:$F$516,PROVEEDORES!$D97,'EG-SEP'!S$18:S$516)</f>
        <v>0</v>
      </c>
      <c r="K96" s="159" t="str">
        <f t="shared" si="2"/>
        <v/>
      </c>
      <c r="L96" s="146" t="str">
        <f>IF(PROVEEDORES!G97="","",PROVEEDORES!G97)</f>
        <v/>
      </c>
    </row>
    <row r="97" spans="3:12" ht="17.45" customHeight="1" x14ac:dyDescent="0.2">
      <c r="C97" s="158">
        <f t="shared" si="3"/>
        <v>91</v>
      </c>
      <c r="D97" s="146" t="str">
        <f>IF(PROVEEDORES!E98="","",PROVEEDORES!E98)</f>
        <v/>
      </c>
      <c r="E97" s="146" t="str">
        <f>IF(PROVEEDORES!F98="","",PROVEEDORES!F98)</f>
        <v/>
      </c>
      <c r="F97" s="146" t="str">
        <f>IF(PROVEEDORES!D98="","",PROVEEDORES!D98)</f>
        <v/>
      </c>
      <c r="G97" s="159">
        <f>SUMIF('EG-SEP'!$F$18:$F$516,PROVEEDORES!$D98,'EG-SEP'!P$18:P$516)</f>
        <v>0</v>
      </c>
      <c r="H97" s="159">
        <f>SUMIF('EG-SEP'!$F$18:$F$516,PROVEEDORES!$D98,'EG-SEP'!Q$18:Q$516)</f>
        <v>0</v>
      </c>
      <c r="I97" s="159">
        <f>SUMIF('EG-SEP'!$F$18:$F$516,PROVEEDORES!$D98,'EG-SEP'!R$18:R$516)</f>
        <v>0</v>
      </c>
      <c r="J97" s="159">
        <f>SUMIF('EG-SEP'!$F$18:$F$516,PROVEEDORES!$D98,'EG-SEP'!S$18:S$516)</f>
        <v>0</v>
      </c>
      <c r="K97" s="159" t="str">
        <f t="shared" si="2"/>
        <v/>
      </c>
      <c r="L97" s="146" t="str">
        <f>IF(PROVEEDORES!G98="","",PROVEEDORES!G98)</f>
        <v/>
      </c>
    </row>
    <row r="98" spans="3:12" ht="17.45" customHeight="1" x14ac:dyDescent="0.2">
      <c r="C98" s="158">
        <f t="shared" si="3"/>
        <v>92</v>
      </c>
      <c r="D98" s="146" t="str">
        <f>IF(PROVEEDORES!E99="","",PROVEEDORES!E99)</f>
        <v/>
      </c>
      <c r="E98" s="146" t="str">
        <f>IF(PROVEEDORES!F99="","",PROVEEDORES!F99)</f>
        <v/>
      </c>
      <c r="F98" s="146" t="str">
        <f>IF(PROVEEDORES!D99="","",PROVEEDORES!D99)</f>
        <v/>
      </c>
      <c r="G98" s="159">
        <f>SUMIF('EG-SEP'!$F$18:$F$516,PROVEEDORES!$D99,'EG-SEP'!P$18:P$516)</f>
        <v>0</v>
      </c>
      <c r="H98" s="159">
        <f>SUMIF('EG-SEP'!$F$18:$F$516,PROVEEDORES!$D99,'EG-SEP'!Q$18:Q$516)</f>
        <v>0</v>
      </c>
      <c r="I98" s="159">
        <f>SUMIF('EG-SEP'!$F$18:$F$516,PROVEEDORES!$D99,'EG-SEP'!R$18:R$516)</f>
        <v>0</v>
      </c>
      <c r="J98" s="159">
        <f>SUMIF('EG-SEP'!$F$18:$F$516,PROVEEDORES!$D99,'EG-SEP'!S$18:S$516)</f>
        <v>0</v>
      </c>
      <c r="K98" s="159" t="str">
        <f t="shared" si="2"/>
        <v/>
      </c>
      <c r="L98" s="146" t="str">
        <f>IF(PROVEEDORES!G99="","",PROVEEDORES!G99)</f>
        <v/>
      </c>
    </row>
    <row r="99" spans="3:12" ht="17.45" customHeight="1" x14ac:dyDescent="0.2">
      <c r="C99" s="158">
        <f t="shared" si="3"/>
        <v>93</v>
      </c>
      <c r="D99" s="146" t="str">
        <f>IF(PROVEEDORES!E100="","",PROVEEDORES!E100)</f>
        <v/>
      </c>
      <c r="E99" s="146" t="str">
        <f>IF(PROVEEDORES!F100="","",PROVEEDORES!F100)</f>
        <v/>
      </c>
      <c r="F99" s="146" t="str">
        <f>IF(PROVEEDORES!D100="","",PROVEEDORES!D100)</f>
        <v/>
      </c>
      <c r="G99" s="159">
        <f>SUMIF('EG-SEP'!$F$18:$F$516,PROVEEDORES!$D100,'EG-SEP'!P$18:P$516)</f>
        <v>0</v>
      </c>
      <c r="H99" s="159">
        <f>SUMIF('EG-SEP'!$F$18:$F$516,PROVEEDORES!$D100,'EG-SEP'!Q$18:Q$516)</f>
        <v>0</v>
      </c>
      <c r="I99" s="159">
        <f>SUMIF('EG-SEP'!$F$18:$F$516,PROVEEDORES!$D100,'EG-SEP'!R$18:R$516)</f>
        <v>0</v>
      </c>
      <c r="J99" s="159">
        <f>SUMIF('EG-SEP'!$F$18:$F$516,PROVEEDORES!$D100,'EG-SEP'!S$18:S$516)</f>
        <v>0</v>
      </c>
      <c r="K99" s="159" t="str">
        <f t="shared" si="2"/>
        <v/>
      </c>
      <c r="L99" s="146" t="str">
        <f>IF(PROVEEDORES!G100="","",PROVEEDORES!G100)</f>
        <v/>
      </c>
    </row>
    <row r="100" spans="3:12" ht="17.45" customHeight="1" x14ac:dyDescent="0.2">
      <c r="C100" s="158">
        <f t="shared" si="3"/>
        <v>94</v>
      </c>
      <c r="D100" s="146" t="str">
        <f>IF(PROVEEDORES!E101="","",PROVEEDORES!E101)</f>
        <v/>
      </c>
      <c r="E100" s="146" t="str">
        <f>IF(PROVEEDORES!F101="","",PROVEEDORES!F101)</f>
        <v/>
      </c>
      <c r="F100" s="146" t="str">
        <f>IF(PROVEEDORES!D101="","",PROVEEDORES!D101)</f>
        <v/>
      </c>
      <c r="G100" s="159">
        <f>SUMIF('EG-SEP'!$F$18:$F$516,PROVEEDORES!$D101,'EG-SEP'!P$18:P$516)</f>
        <v>0</v>
      </c>
      <c r="H100" s="159">
        <f>SUMIF('EG-SEP'!$F$18:$F$516,PROVEEDORES!$D101,'EG-SEP'!Q$18:Q$516)</f>
        <v>0</v>
      </c>
      <c r="I100" s="159">
        <f>SUMIF('EG-SEP'!$F$18:$F$516,PROVEEDORES!$D101,'EG-SEP'!R$18:R$516)</f>
        <v>0</v>
      </c>
      <c r="J100" s="159">
        <f>SUMIF('EG-SEP'!$F$18:$F$516,PROVEEDORES!$D101,'EG-SEP'!S$18:S$516)</f>
        <v>0</v>
      </c>
      <c r="K100" s="159" t="str">
        <f t="shared" si="2"/>
        <v/>
      </c>
      <c r="L100" s="146" t="str">
        <f>IF(PROVEEDORES!G101="","",PROVEEDORES!G101)</f>
        <v/>
      </c>
    </row>
    <row r="101" spans="3:12" ht="17.45" customHeight="1" x14ac:dyDescent="0.2">
      <c r="C101" s="158">
        <f t="shared" si="3"/>
        <v>95</v>
      </c>
      <c r="D101" s="146" t="str">
        <f>IF(PROVEEDORES!E102="","",PROVEEDORES!E102)</f>
        <v/>
      </c>
      <c r="E101" s="146" t="str">
        <f>IF(PROVEEDORES!F102="","",PROVEEDORES!F102)</f>
        <v/>
      </c>
      <c r="F101" s="146" t="str">
        <f>IF(PROVEEDORES!D102="","",PROVEEDORES!D102)</f>
        <v/>
      </c>
      <c r="G101" s="159">
        <f>SUMIF('EG-SEP'!$F$18:$F$516,PROVEEDORES!$D102,'EG-SEP'!P$18:P$516)</f>
        <v>0</v>
      </c>
      <c r="H101" s="159">
        <f>SUMIF('EG-SEP'!$F$18:$F$516,PROVEEDORES!$D102,'EG-SEP'!Q$18:Q$516)</f>
        <v>0</v>
      </c>
      <c r="I101" s="159">
        <f>SUMIF('EG-SEP'!$F$18:$F$516,PROVEEDORES!$D102,'EG-SEP'!R$18:R$516)</f>
        <v>0</v>
      </c>
      <c r="J101" s="159">
        <f>SUMIF('EG-SEP'!$F$18:$F$516,PROVEEDORES!$D102,'EG-SEP'!S$18:S$516)</f>
        <v>0</v>
      </c>
      <c r="K101" s="159" t="str">
        <f t="shared" si="2"/>
        <v/>
      </c>
      <c r="L101" s="146" t="str">
        <f>IF(PROVEEDORES!G102="","",PROVEEDORES!G102)</f>
        <v/>
      </c>
    </row>
    <row r="102" spans="3:12" ht="17.45" customHeight="1" x14ac:dyDescent="0.2">
      <c r="C102" s="158">
        <f t="shared" si="3"/>
        <v>96</v>
      </c>
      <c r="D102" s="146" t="str">
        <f>IF(PROVEEDORES!E103="","",PROVEEDORES!E103)</f>
        <v/>
      </c>
      <c r="E102" s="146" t="str">
        <f>IF(PROVEEDORES!F103="","",PROVEEDORES!F103)</f>
        <v/>
      </c>
      <c r="F102" s="146" t="str">
        <f>IF(PROVEEDORES!D103="","",PROVEEDORES!D103)</f>
        <v/>
      </c>
      <c r="G102" s="159">
        <f>SUMIF('EG-SEP'!$F$18:$F$516,PROVEEDORES!$D103,'EG-SEP'!P$18:P$516)</f>
        <v>0</v>
      </c>
      <c r="H102" s="159">
        <f>SUMIF('EG-SEP'!$F$18:$F$516,PROVEEDORES!$D103,'EG-SEP'!Q$18:Q$516)</f>
        <v>0</v>
      </c>
      <c r="I102" s="159">
        <f>SUMIF('EG-SEP'!$F$18:$F$516,PROVEEDORES!$D103,'EG-SEP'!R$18:R$516)</f>
        <v>0</v>
      </c>
      <c r="J102" s="159">
        <f>SUMIF('EG-SEP'!$F$18:$F$516,PROVEEDORES!$D103,'EG-SEP'!S$18:S$516)</f>
        <v>0</v>
      </c>
      <c r="K102" s="159" t="str">
        <f t="shared" si="2"/>
        <v/>
      </c>
      <c r="L102" s="146" t="str">
        <f>IF(PROVEEDORES!G103="","",PROVEEDORES!G103)</f>
        <v/>
      </c>
    </row>
    <row r="103" spans="3:12" ht="17.45" customHeight="1" x14ac:dyDescent="0.2">
      <c r="C103" s="158">
        <f t="shared" si="3"/>
        <v>97</v>
      </c>
      <c r="D103" s="146" t="str">
        <f>IF(PROVEEDORES!E104="","",PROVEEDORES!E104)</f>
        <v/>
      </c>
      <c r="E103" s="146" t="str">
        <f>IF(PROVEEDORES!F104="","",PROVEEDORES!F104)</f>
        <v/>
      </c>
      <c r="F103" s="146" t="str">
        <f>IF(PROVEEDORES!D104="","",PROVEEDORES!D104)</f>
        <v/>
      </c>
      <c r="G103" s="159">
        <f>SUMIF('EG-SEP'!$F$18:$F$516,PROVEEDORES!$D104,'EG-SEP'!P$18:P$516)</f>
        <v>0</v>
      </c>
      <c r="H103" s="159">
        <f>SUMIF('EG-SEP'!$F$18:$F$516,PROVEEDORES!$D104,'EG-SEP'!Q$18:Q$516)</f>
        <v>0</v>
      </c>
      <c r="I103" s="159">
        <f>SUMIF('EG-SEP'!$F$18:$F$516,PROVEEDORES!$D104,'EG-SEP'!R$18:R$516)</f>
        <v>0</v>
      </c>
      <c r="J103" s="159">
        <f>SUMIF('EG-SEP'!$F$18:$F$516,PROVEEDORES!$D104,'EG-SEP'!S$18:S$516)</f>
        <v>0</v>
      </c>
      <c r="K103" s="159" t="str">
        <f t="shared" si="2"/>
        <v/>
      </c>
      <c r="L103" s="146" t="str">
        <f>IF(PROVEEDORES!G104="","",PROVEEDORES!G104)</f>
        <v/>
      </c>
    </row>
    <row r="104" spans="3:12" ht="17.45" customHeight="1" x14ac:dyDescent="0.2">
      <c r="C104" s="158">
        <f t="shared" si="3"/>
        <v>98</v>
      </c>
      <c r="D104" s="146" t="str">
        <f>IF(PROVEEDORES!E105="","",PROVEEDORES!E105)</f>
        <v/>
      </c>
      <c r="E104" s="146" t="str">
        <f>IF(PROVEEDORES!F105="","",PROVEEDORES!F105)</f>
        <v/>
      </c>
      <c r="F104" s="146" t="str">
        <f>IF(PROVEEDORES!D105="","",PROVEEDORES!D105)</f>
        <v/>
      </c>
      <c r="G104" s="159">
        <f>SUMIF('EG-SEP'!$F$18:$F$516,PROVEEDORES!$D105,'EG-SEP'!P$18:P$516)</f>
        <v>0</v>
      </c>
      <c r="H104" s="159">
        <f>SUMIF('EG-SEP'!$F$18:$F$516,PROVEEDORES!$D105,'EG-SEP'!Q$18:Q$516)</f>
        <v>0</v>
      </c>
      <c r="I104" s="159">
        <f>SUMIF('EG-SEP'!$F$18:$F$516,PROVEEDORES!$D105,'EG-SEP'!R$18:R$516)</f>
        <v>0</v>
      </c>
      <c r="J104" s="159">
        <f>SUMIF('EG-SEP'!$F$18:$F$516,PROVEEDORES!$D105,'EG-SEP'!S$18:S$516)</f>
        <v>0</v>
      </c>
      <c r="K104" s="159" t="str">
        <f t="shared" si="2"/>
        <v/>
      </c>
      <c r="L104" s="146" t="str">
        <f>IF(PROVEEDORES!G105="","",PROVEEDORES!G105)</f>
        <v/>
      </c>
    </row>
    <row r="105" spans="3:12" ht="17.45" customHeight="1" x14ac:dyDescent="0.2">
      <c r="C105" s="158">
        <f t="shared" si="3"/>
        <v>99</v>
      </c>
      <c r="D105" s="146" t="str">
        <f>IF(PROVEEDORES!E106="","",PROVEEDORES!E106)</f>
        <v/>
      </c>
      <c r="E105" s="146" t="str">
        <f>IF(PROVEEDORES!F106="","",PROVEEDORES!F106)</f>
        <v/>
      </c>
      <c r="F105" s="146" t="str">
        <f>IF(PROVEEDORES!D106="","",PROVEEDORES!D106)</f>
        <v/>
      </c>
      <c r="G105" s="159">
        <f>SUMIF('EG-SEP'!$F$18:$F$516,PROVEEDORES!$D106,'EG-SEP'!P$18:P$516)</f>
        <v>0</v>
      </c>
      <c r="H105" s="159">
        <f>SUMIF('EG-SEP'!$F$18:$F$516,PROVEEDORES!$D106,'EG-SEP'!Q$18:Q$516)</f>
        <v>0</v>
      </c>
      <c r="I105" s="159">
        <f>SUMIF('EG-SEP'!$F$18:$F$516,PROVEEDORES!$D106,'EG-SEP'!R$18:R$516)</f>
        <v>0</v>
      </c>
      <c r="J105" s="159">
        <f>SUMIF('EG-SEP'!$F$18:$F$516,PROVEEDORES!$D106,'EG-SEP'!S$18:S$516)</f>
        <v>0</v>
      </c>
      <c r="K105" s="159" t="str">
        <f t="shared" si="2"/>
        <v/>
      </c>
      <c r="L105" s="146" t="str">
        <f>IF(PROVEEDORES!G106="","",PROVEEDORES!G106)</f>
        <v/>
      </c>
    </row>
    <row r="106" spans="3:12" ht="17.45" customHeight="1" x14ac:dyDescent="0.2">
      <c r="C106" s="158">
        <f t="shared" si="3"/>
        <v>100</v>
      </c>
      <c r="D106" s="146" t="str">
        <f>IF(PROVEEDORES!E107="","",PROVEEDORES!E107)</f>
        <v/>
      </c>
      <c r="E106" s="146" t="str">
        <f>IF(PROVEEDORES!F107="","",PROVEEDORES!F107)</f>
        <v/>
      </c>
      <c r="F106" s="146" t="str">
        <f>IF(PROVEEDORES!D107="","",PROVEEDORES!D107)</f>
        <v/>
      </c>
      <c r="G106" s="159">
        <f>SUMIF('EG-SEP'!$F$18:$F$516,PROVEEDORES!$D107,'EG-SEP'!P$18:P$516)</f>
        <v>0</v>
      </c>
      <c r="H106" s="159">
        <f>SUMIF('EG-SEP'!$F$18:$F$516,PROVEEDORES!$D107,'EG-SEP'!Q$18:Q$516)</f>
        <v>0</v>
      </c>
      <c r="I106" s="159">
        <f>SUMIF('EG-SEP'!$F$18:$F$516,PROVEEDORES!$D107,'EG-SEP'!R$18:R$516)</f>
        <v>0</v>
      </c>
      <c r="J106" s="159">
        <f>SUMIF('EG-SEP'!$F$18:$F$516,PROVEEDORES!$D107,'EG-SEP'!S$18:S$516)</f>
        <v>0</v>
      </c>
      <c r="K106" s="159" t="str">
        <f t="shared" si="2"/>
        <v/>
      </c>
      <c r="L106" s="146" t="str">
        <f>IF(PROVEEDORES!G107="","",PROVEEDORES!G107)</f>
        <v/>
      </c>
    </row>
    <row r="107" spans="3:12" ht="17.45" customHeight="1" x14ac:dyDescent="0.2">
      <c r="C107" s="158">
        <f t="shared" si="3"/>
        <v>101</v>
      </c>
      <c r="D107" s="146" t="str">
        <f>IF(PROVEEDORES!E108="","",PROVEEDORES!E108)</f>
        <v/>
      </c>
      <c r="E107" s="146" t="str">
        <f>IF(PROVEEDORES!F108="","",PROVEEDORES!F108)</f>
        <v/>
      </c>
      <c r="F107" s="146" t="str">
        <f>IF(PROVEEDORES!D108="","",PROVEEDORES!D108)</f>
        <v/>
      </c>
      <c r="G107" s="159">
        <f>SUMIF('EG-SEP'!$F$18:$F$516,PROVEEDORES!$D108,'EG-SEP'!P$18:P$516)</f>
        <v>0</v>
      </c>
      <c r="H107" s="159">
        <f>SUMIF('EG-SEP'!$F$18:$F$516,PROVEEDORES!$D108,'EG-SEP'!Q$18:Q$516)</f>
        <v>0</v>
      </c>
      <c r="I107" s="159">
        <f>SUMIF('EG-SEP'!$F$18:$F$516,PROVEEDORES!$D108,'EG-SEP'!R$18:R$516)</f>
        <v>0</v>
      </c>
      <c r="J107" s="159">
        <f>SUMIF('EG-SEP'!$F$18:$F$516,PROVEEDORES!$D108,'EG-SEP'!S$18:S$516)</f>
        <v>0</v>
      </c>
      <c r="K107" s="159" t="str">
        <f t="shared" si="2"/>
        <v/>
      </c>
      <c r="L107" s="146" t="str">
        <f>IF(PROVEEDORES!G108="","",PROVEEDORES!G108)</f>
        <v/>
      </c>
    </row>
    <row r="108" spans="3:12" ht="17.45" customHeight="1" x14ac:dyDescent="0.2">
      <c r="C108" s="158">
        <f t="shared" si="3"/>
        <v>102</v>
      </c>
      <c r="D108" s="146" t="str">
        <f>IF(PROVEEDORES!E109="","",PROVEEDORES!E109)</f>
        <v/>
      </c>
      <c r="E108" s="146" t="str">
        <f>IF(PROVEEDORES!F109="","",PROVEEDORES!F109)</f>
        <v/>
      </c>
      <c r="F108" s="146" t="str">
        <f>IF(PROVEEDORES!D109="","",PROVEEDORES!D109)</f>
        <v/>
      </c>
      <c r="G108" s="159">
        <f>SUMIF('EG-SEP'!$F$18:$F$516,PROVEEDORES!$D109,'EG-SEP'!P$18:P$516)</f>
        <v>0</v>
      </c>
      <c r="H108" s="159">
        <f>SUMIF('EG-SEP'!$F$18:$F$516,PROVEEDORES!$D109,'EG-SEP'!Q$18:Q$516)</f>
        <v>0</v>
      </c>
      <c r="I108" s="159">
        <f>SUMIF('EG-SEP'!$F$18:$F$516,PROVEEDORES!$D109,'EG-SEP'!R$18:R$516)</f>
        <v>0</v>
      </c>
      <c r="J108" s="159">
        <f>SUMIF('EG-SEP'!$F$18:$F$516,PROVEEDORES!$D109,'EG-SEP'!S$18:S$516)</f>
        <v>0</v>
      </c>
      <c r="K108" s="159" t="str">
        <f t="shared" si="2"/>
        <v/>
      </c>
      <c r="L108" s="146" t="str">
        <f>IF(PROVEEDORES!G109="","",PROVEEDORES!G109)</f>
        <v/>
      </c>
    </row>
    <row r="109" spans="3:12" ht="17.45" customHeight="1" x14ac:dyDescent="0.2">
      <c r="C109" s="158">
        <f t="shared" si="3"/>
        <v>103</v>
      </c>
      <c r="D109" s="146" t="str">
        <f>IF(PROVEEDORES!E110="","",PROVEEDORES!E110)</f>
        <v/>
      </c>
      <c r="E109" s="146" t="str">
        <f>IF(PROVEEDORES!F110="","",PROVEEDORES!F110)</f>
        <v/>
      </c>
      <c r="F109" s="146" t="str">
        <f>IF(PROVEEDORES!D110="","",PROVEEDORES!D110)</f>
        <v/>
      </c>
      <c r="G109" s="159">
        <f>SUMIF('EG-SEP'!$F$18:$F$516,PROVEEDORES!$D110,'EG-SEP'!P$18:P$516)</f>
        <v>0</v>
      </c>
      <c r="H109" s="159">
        <f>SUMIF('EG-SEP'!$F$18:$F$516,PROVEEDORES!$D110,'EG-SEP'!Q$18:Q$516)</f>
        <v>0</v>
      </c>
      <c r="I109" s="159">
        <f>SUMIF('EG-SEP'!$F$18:$F$516,PROVEEDORES!$D110,'EG-SEP'!R$18:R$516)</f>
        <v>0</v>
      </c>
      <c r="J109" s="159">
        <f>SUMIF('EG-SEP'!$F$18:$F$516,PROVEEDORES!$D110,'EG-SEP'!S$18:S$516)</f>
        <v>0</v>
      </c>
      <c r="K109" s="159" t="str">
        <f t="shared" si="2"/>
        <v/>
      </c>
      <c r="L109" s="146" t="str">
        <f>IF(PROVEEDORES!G110="","",PROVEEDORES!G110)</f>
        <v/>
      </c>
    </row>
    <row r="110" spans="3:12" ht="17.45" customHeight="1" x14ac:dyDescent="0.2">
      <c r="C110" s="158">
        <f t="shared" si="3"/>
        <v>104</v>
      </c>
      <c r="D110" s="146" t="str">
        <f>IF(PROVEEDORES!E111="","",PROVEEDORES!E111)</f>
        <v/>
      </c>
      <c r="E110" s="146" t="str">
        <f>IF(PROVEEDORES!F111="","",PROVEEDORES!F111)</f>
        <v/>
      </c>
      <c r="F110" s="146" t="str">
        <f>IF(PROVEEDORES!D111="","",PROVEEDORES!D111)</f>
        <v/>
      </c>
      <c r="G110" s="159">
        <f>SUMIF('EG-SEP'!$F$18:$F$516,PROVEEDORES!$D111,'EG-SEP'!P$18:P$516)</f>
        <v>0</v>
      </c>
      <c r="H110" s="159">
        <f>SUMIF('EG-SEP'!$F$18:$F$516,PROVEEDORES!$D111,'EG-SEP'!Q$18:Q$516)</f>
        <v>0</v>
      </c>
      <c r="I110" s="159">
        <f>SUMIF('EG-SEP'!$F$18:$F$516,PROVEEDORES!$D111,'EG-SEP'!R$18:R$516)</f>
        <v>0</v>
      </c>
      <c r="J110" s="159">
        <f>SUMIF('EG-SEP'!$F$18:$F$516,PROVEEDORES!$D111,'EG-SEP'!S$18:S$516)</f>
        <v>0</v>
      </c>
      <c r="K110" s="159" t="str">
        <f t="shared" si="2"/>
        <v/>
      </c>
      <c r="L110" s="146" t="str">
        <f>IF(PROVEEDORES!G111="","",PROVEEDORES!G111)</f>
        <v/>
      </c>
    </row>
    <row r="111" spans="3:12" ht="17.45" customHeight="1" x14ac:dyDescent="0.2">
      <c r="C111" s="158">
        <f t="shared" si="3"/>
        <v>105</v>
      </c>
      <c r="D111" s="146" t="str">
        <f>IF(PROVEEDORES!E112="","",PROVEEDORES!E112)</f>
        <v/>
      </c>
      <c r="E111" s="146" t="str">
        <f>IF(PROVEEDORES!F112="","",PROVEEDORES!F112)</f>
        <v/>
      </c>
      <c r="F111" s="146" t="str">
        <f>IF(PROVEEDORES!D112="","",PROVEEDORES!D112)</f>
        <v/>
      </c>
      <c r="G111" s="159">
        <f>SUMIF('EG-SEP'!$F$18:$F$516,PROVEEDORES!$D112,'EG-SEP'!P$18:P$516)</f>
        <v>0</v>
      </c>
      <c r="H111" s="159">
        <f>SUMIF('EG-SEP'!$F$18:$F$516,PROVEEDORES!$D112,'EG-SEP'!Q$18:Q$516)</f>
        <v>0</v>
      </c>
      <c r="I111" s="159">
        <f>SUMIF('EG-SEP'!$F$18:$F$516,PROVEEDORES!$D112,'EG-SEP'!R$18:R$516)</f>
        <v>0</v>
      </c>
      <c r="J111" s="159">
        <f>SUMIF('EG-SEP'!$F$18:$F$516,PROVEEDORES!$D112,'EG-SEP'!S$18:S$516)</f>
        <v>0</v>
      </c>
      <c r="K111" s="159" t="str">
        <f t="shared" si="2"/>
        <v/>
      </c>
      <c r="L111" s="146" t="str">
        <f>IF(PROVEEDORES!G112="","",PROVEEDORES!G112)</f>
        <v/>
      </c>
    </row>
    <row r="112" spans="3:12" ht="17.45" customHeight="1" x14ac:dyDescent="0.2">
      <c r="C112" s="158">
        <f t="shared" si="3"/>
        <v>106</v>
      </c>
      <c r="D112" s="146" t="str">
        <f>IF(PROVEEDORES!E113="","",PROVEEDORES!E113)</f>
        <v/>
      </c>
      <c r="E112" s="146" t="str">
        <f>IF(PROVEEDORES!F113="","",PROVEEDORES!F113)</f>
        <v/>
      </c>
      <c r="F112" s="146" t="str">
        <f>IF(PROVEEDORES!D113="","",PROVEEDORES!D113)</f>
        <v/>
      </c>
      <c r="G112" s="159">
        <f>SUMIF('EG-SEP'!$F$18:$F$516,PROVEEDORES!$D113,'EG-SEP'!P$18:P$516)</f>
        <v>0</v>
      </c>
      <c r="H112" s="159">
        <f>SUMIF('EG-SEP'!$F$18:$F$516,PROVEEDORES!$D113,'EG-SEP'!Q$18:Q$516)</f>
        <v>0</v>
      </c>
      <c r="I112" s="159">
        <f>SUMIF('EG-SEP'!$F$18:$F$516,PROVEEDORES!$D113,'EG-SEP'!R$18:R$516)</f>
        <v>0</v>
      </c>
      <c r="J112" s="159">
        <f>SUMIF('EG-SEP'!$F$18:$F$516,PROVEEDORES!$D113,'EG-SEP'!S$18:S$516)</f>
        <v>0</v>
      </c>
      <c r="K112" s="159" t="str">
        <f t="shared" si="2"/>
        <v/>
      </c>
      <c r="L112" s="146" t="str">
        <f>IF(PROVEEDORES!G113="","",PROVEEDORES!G113)</f>
        <v/>
      </c>
    </row>
    <row r="113" spans="3:12" ht="17.45" customHeight="1" x14ac:dyDescent="0.2">
      <c r="C113" s="158">
        <f t="shared" si="3"/>
        <v>107</v>
      </c>
      <c r="D113" s="146" t="str">
        <f>IF(PROVEEDORES!E114="","",PROVEEDORES!E114)</f>
        <v/>
      </c>
      <c r="E113" s="146" t="str">
        <f>IF(PROVEEDORES!F114="","",PROVEEDORES!F114)</f>
        <v/>
      </c>
      <c r="F113" s="146" t="str">
        <f>IF(PROVEEDORES!D114="","",PROVEEDORES!D114)</f>
        <v/>
      </c>
      <c r="G113" s="159">
        <f>SUMIF('EG-SEP'!$F$18:$F$516,PROVEEDORES!$D114,'EG-SEP'!P$18:P$516)</f>
        <v>0</v>
      </c>
      <c r="H113" s="159">
        <f>SUMIF('EG-SEP'!$F$18:$F$516,PROVEEDORES!$D114,'EG-SEP'!Q$18:Q$516)</f>
        <v>0</v>
      </c>
      <c r="I113" s="159">
        <f>SUMIF('EG-SEP'!$F$18:$F$516,PROVEEDORES!$D114,'EG-SEP'!R$18:R$516)</f>
        <v>0</v>
      </c>
      <c r="J113" s="159">
        <f>SUMIF('EG-SEP'!$F$18:$F$516,PROVEEDORES!$D114,'EG-SEP'!S$18:S$516)</f>
        <v>0</v>
      </c>
      <c r="K113" s="159" t="str">
        <f t="shared" si="2"/>
        <v/>
      </c>
      <c r="L113" s="146" t="str">
        <f>IF(PROVEEDORES!G114="","",PROVEEDORES!G114)</f>
        <v/>
      </c>
    </row>
    <row r="114" spans="3:12" ht="17.45" customHeight="1" x14ac:dyDescent="0.2">
      <c r="C114" s="158">
        <f t="shared" si="3"/>
        <v>108</v>
      </c>
      <c r="D114" s="146" t="str">
        <f>IF(PROVEEDORES!E115="","",PROVEEDORES!E115)</f>
        <v/>
      </c>
      <c r="E114" s="146" t="str">
        <f>IF(PROVEEDORES!F115="","",PROVEEDORES!F115)</f>
        <v/>
      </c>
      <c r="F114" s="146" t="str">
        <f>IF(PROVEEDORES!D115="","",PROVEEDORES!D115)</f>
        <v/>
      </c>
      <c r="G114" s="159">
        <f>SUMIF('EG-SEP'!$F$18:$F$516,PROVEEDORES!$D115,'EG-SEP'!P$18:P$516)</f>
        <v>0</v>
      </c>
      <c r="H114" s="159">
        <f>SUMIF('EG-SEP'!$F$18:$F$516,PROVEEDORES!$D115,'EG-SEP'!Q$18:Q$516)</f>
        <v>0</v>
      </c>
      <c r="I114" s="159">
        <f>SUMIF('EG-SEP'!$F$18:$F$516,PROVEEDORES!$D115,'EG-SEP'!R$18:R$516)</f>
        <v>0</v>
      </c>
      <c r="J114" s="159">
        <f>SUMIF('EG-SEP'!$F$18:$F$516,PROVEEDORES!$D115,'EG-SEP'!S$18:S$516)</f>
        <v>0</v>
      </c>
      <c r="K114" s="159" t="str">
        <f t="shared" si="2"/>
        <v/>
      </c>
      <c r="L114" s="146" t="str">
        <f>IF(PROVEEDORES!G115="","",PROVEEDORES!G115)</f>
        <v/>
      </c>
    </row>
    <row r="115" spans="3:12" ht="17.45" customHeight="1" x14ac:dyDescent="0.2">
      <c r="C115" s="158">
        <f t="shared" si="3"/>
        <v>109</v>
      </c>
      <c r="D115" s="146" t="str">
        <f>IF(PROVEEDORES!E116="","",PROVEEDORES!E116)</f>
        <v/>
      </c>
      <c r="E115" s="146" t="str">
        <f>IF(PROVEEDORES!F116="","",PROVEEDORES!F116)</f>
        <v/>
      </c>
      <c r="F115" s="146" t="str">
        <f>IF(PROVEEDORES!D116="","",PROVEEDORES!D116)</f>
        <v/>
      </c>
      <c r="G115" s="159">
        <f>SUMIF('EG-SEP'!$F$18:$F$516,PROVEEDORES!$D116,'EG-SEP'!P$18:P$516)</f>
        <v>0</v>
      </c>
      <c r="H115" s="159">
        <f>SUMIF('EG-SEP'!$F$18:$F$516,PROVEEDORES!$D116,'EG-SEP'!Q$18:Q$516)</f>
        <v>0</v>
      </c>
      <c r="I115" s="159">
        <f>SUMIF('EG-SEP'!$F$18:$F$516,PROVEEDORES!$D116,'EG-SEP'!R$18:R$516)</f>
        <v>0</v>
      </c>
      <c r="J115" s="159">
        <f>SUMIF('EG-SEP'!$F$18:$F$516,PROVEEDORES!$D116,'EG-SEP'!S$18:S$516)</f>
        <v>0</v>
      </c>
      <c r="K115" s="159" t="str">
        <f t="shared" si="2"/>
        <v/>
      </c>
      <c r="L115" s="146" t="str">
        <f>IF(PROVEEDORES!G116="","",PROVEEDORES!G116)</f>
        <v/>
      </c>
    </row>
    <row r="116" spans="3:12" ht="17.45" customHeight="1" x14ac:dyDescent="0.2">
      <c r="C116" s="158">
        <f t="shared" si="3"/>
        <v>110</v>
      </c>
      <c r="D116" s="146" t="str">
        <f>IF(PROVEEDORES!E117="","",PROVEEDORES!E117)</f>
        <v/>
      </c>
      <c r="E116" s="146" t="str">
        <f>IF(PROVEEDORES!F117="","",PROVEEDORES!F117)</f>
        <v/>
      </c>
      <c r="F116" s="146" t="str">
        <f>IF(PROVEEDORES!D117="","",PROVEEDORES!D117)</f>
        <v/>
      </c>
      <c r="G116" s="159">
        <f>SUMIF('EG-SEP'!$F$18:$F$516,PROVEEDORES!$D117,'EG-SEP'!P$18:P$516)</f>
        <v>0</v>
      </c>
      <c r="H116" s="159">
        <f>SUMIF('EG-SEP'!$F$18:$F$516,PROVEEDORES!$D117,'EG-SEP'!Q$18:Q$516)</f>
        <v>0</v>
      </c>
      <c r="I116" s="159">
        <f>SUMIF('EG-SEP'!$F$18:$F$516,PROVEEDORES!$D117,'EG-SEP'!R$18:R$516)</f>
        <v>0</v>
      </c>
      <c r="J116" s="159">
        <f>SUMIF('EG-SEP'!$F$18:$F$516,PROVEEDORES!$D117,'EG-SEP'!S$18:S$516)</f>
        <v>0</v>
      </c>
      <c r="K116" s="159" t="str">
        <f t="shared" si="2"/>
        <v/>
      </c>
      <c r="L116" s="146" t="str">
        <f>IF(PROVEEDORES!G117="","",PROVEEDORES!G117)</f>
        <v/>
      </c>
    </row>
    <row r="117" spans="3:12" ht="17.45" customHeight="1" x14ac:dyDescent="0.2">
      <c r="C117" s="158">
        <f t="shared" si="3"/>
        <v>111</v>
      </c>
      <c r="D117" s="146" t="str">
        <f>IF(PROVEEDORES!E118="","",PROVEEDORES!E118)</f>
        <v/>
      </c>
      <c r="E117" s="146" t="str">
        <f>IF(PROVEEDORES!F118="","",PROVEEDORES!F118)</f>
        <v/>
      </c>
      <c r="F117" s="146" t="str">
        <f>IF(PROVEEDORES!D118="","",PROVEEDORES!D118)</f>
        <v/>
      </c>
      <c r="G117" s="159">
        <f>SUMIF('EG-SEP'!$F$18:$F$516,PROVEEDORES!$D118,'EG-SEP'!P$18:P$516)</f>
        <v>0</v>
      </c>
      <c r="H117" s="159">
        <f>SUMIF('EG-SEP'!$F$18:$F$516,PROVEEDORES!$D118,'EG-SEP'!Q$18:Q$516)</f>
        <v>0</v>
      </c>
      <c r="I117" s="159">
        <f>SUMIF('EG-SEP'!$F$18:$F$516,PROVEEDORES!$D118,'EG-SEP'!R$18:R$516)</f>
        <v>0</v>
      </c>
      <c r="J117" s="159">
        <f>SUMIF('EG-SEP'!$F$18:$F$516,PROVEEDORES!$D118,'EG-SEP'!S$18:S$516)</f>
        <v>0</v>
      </c>
      <c r="K117" s="159" t="str">
        <f t="shared" si="2"/>
        <v/>
      </c>
      <c r="L117" s="146" t="str">
        <f>IF(PROVEEDORES!G118="","",PROVEEDORES!G118)</f>
        <v/>
      </c>
    </row>
    <row r="118" spans="3:12" ht="17.45" customHeight="1" x14ac:dyDescent="0.2">
      <c r="C118" s="158">
        <f t="shared" si="3"/>
        <v>112</v>
      </c>
      <c r="D118" s="146" t="str">
        <f>IF(PROVEEDORES!E119="","",PROVEEDORES!E119)</f>
        <v/>
      </c>
      <c r="E118" s="146" t="str">
        <f>IF(PROVEEDORES!F119="","",PROVEEDORES!F119)</f>
        <v/>
      </c>
      <c r="F118" s="146" t="str">
        <f>IF(PROVEEDORES!D119="","",PROVEEDORES!D119)</f>
        <v/>
      </c>
      <c r="G118" s="159">
        <f>SUMIF('EG-SEP'!$F$18:$F$516,PROVEEDORES!$D119,'EG-SEP'!P$18:P$516)</f>
        <v>0</v>
      </c>
      <c r="H118" s="159">
        <f>SUMIF('EG-SEP'!$F$18:$F$516,PROVEEDORES!$D119,'EG-SEP'!Q$18:Q$516)</f>
        <v>0</v>
      </c>
      <c r="I118" s="159">
        <f>SUMIF('EG-SEP'!$F$18:$F$516,PROVEEDORES!$D119,'EG-SEP'!R$18:R$516)</f>
        <v>0</v>
      </c>
      <c r="J118" s="159">
        <f>SUMIF('EG-SEP'!$F$18:$F$516,PROVEEDORES!$D119,'EG-SEP'!S$18:S$516)</f>
        <v>0</v>
      </c>
      <c r="K118" s="159" t="str">
        <f t="shared" si="2"/>
        <v/>
      </c>
      <c r="L118" s="146" t="str">
        <f>IF(PROVEEDORES!G119="","",PROVEEDORES!G119)</f>
        <v/>
      </c>
    </row>
    <row r="119" spans="3:12" ht="17.45" customHeight="1" x14ac:dyDescent="0.2">
      <c r="C119" s="158">
        <f t="shared" si="3"/>
        <v>113</v>
      </c>
      <c r="D119" s="146" t="str">
        <f>IF(PROVEEDORES!E120="","",PROVEEDORES!E120)</f>
        <v/>
      </c>
      <c r="E119" s="146" t="str">
        <f>IF(PROVEEDORES!F120="","",PROVEEDORES!F120)</f>
        <v/>
      </c>
      <c r="F119" s="146" t="str">
        <f>IF(PROVEEDORES!D120="","",PROVEEDORES!D120)</f>
        <v/>
      </c>
      <c r="G119" s="159">
        <f>SUMIF('EG-SEP'!$F$18:$F$516,PROVEEDORES!$D120,'EG-SEP'!P$18:P$516)</f>
        <v>0</v>
      </c>
      <c r="H119" s="159">
        <f>SUMIF('EG-SEP'!$F$18:$F$516,PROVEEDORES!$D120,'EG-SEP'!Q$18:Q$516)</f>
        <v>0</v>
      </c>
      <c r="I119" s="159">
        <f>SUMIF('EG-SEP'!$F$18:$F$516,PROVEEDORES!$D120,'EG-SEP'!R$18:R$516)</f>
        <v>0</v>
      </c>
      <c r="J119" s="159">
        <f>SUMIF('EG-SEP'!$F$18:$F$516,PROVEEDORES!$D120,'EG-SEP'!S$18:S$516)</f>
        <v>0</v>
      </c>
      <c r="K119" s="159" t="str">
        <f t="shared" si="2"/>
        <v/>
      </c>
      <c r="L119" s="146" t="str">
        <f>IF(PROVEEDORES!G120="","",PROVEEDORES!G120)</f>
        <v/>
      </c>
    </row>
    <row r="120" spans="3:12" ht="17.45" customHeight="1" x14ac:dyDescent="0.2">
      <c r="C120" s="158">
        <f t="shared" si="3"/>
        <v>114</v>
      </c>
      <c r="D120" s="146" t="str">
        <f>IF(PROVEEDORES!E121="","",PROVEEDORES!E121)</f>
        <v/>
      </c>
      <c r="E120" s="146" t="str">
        <f>IF(PROVEEDORES!F121="","",PROVEEDORES!F121)</f>
        <v/>
      </c>
      <c r="F120" s="146" t="str">
        <f>IF(PROVEEDORES!D121="","",PROVEEDORES!D121)</f>
        <v/>
      </c>
      <c r="G120" s="159">
        <f>SUMIF('EG-SEP'!$F$18:$F$516,PROVEEDORES!$D121,'EG-SEP'!P$18:P$516)</f>
        <v>0</v>
      </c>
      <c r="H120" s="159">
        <f>SUMIF('EG-SEP'!$F$18:$F$516,PROVEEDORES!$D121,'EG-SEP'!Q$18:Q$516)</f>
        <v>0</v>
      </c>
      <c r="I120" s="159">
        <f>SUMIF('EG-SEP'!$F$18:$F$516,PROVEEDORES!$D121,'EG-SEP'!R$18:R$516)</f>
        <v>0</v>
      </c>
      <c r="J120" s="159">
        <f>SUMIF('EG-SEP'!$F$18:$F$516,PROVEEDORES!$D121,'EG-SEP'!S$18:S$516)</f>
        <v>0</v>
      </c>
      <c r="K120" s="159" t="str">
        <f t="shared" si="2"/>
        <v/>
      </c>
      <c r="L120" s="146" t="str">
        <f>IF(PROVEEDORES!G121="","",PROVEEDORES!G121)</f>
        <v/>
      </c>
    </row>
    <row r="121" spans="3:12" ht="17.45" customHeight="1" x14ac:dyDescent="0.2">
      <c r="C121" s="158">
        <f t="shared" si="3"/>
        <v>115</v>
      </c>
      <c r="D121" s="146" t="str">
        <f>IF(PROVEEDORES!E122="","",PROVEEDORES!E122)</f>
        <v/>
      </c>
      <c r="E121" s="146" t="str">
        <f>IF(PROVEEDORES!F122="","",PROVEEDORES!F122)</f>
        <v/>
      </c>
      <c r="F121" s="146" t="str">
        <f>IF(PROVEEDORES!D122="","",PROVEEDORES!D122)</f>
        <v/>
      </c>
      <c r="G121" s="159">
        <f>SUMIF('EG-SEP'!$F$18:$F$516,PROVEEDORES!$D122,'EG-SEP'!P$18:P$516)</f>
        <v>0</v>
      </c>
      <c r="H121" s="159">
        <f>SUMIF('EG-SEP'!$F$18:$F$516,PROVEEDORES!$D122,'EG-SEP'!Q$18:Q$516)</f>
        <v>0</v>
      </c>
      <c r="I121" s="159">
        <f>SUMIF('EG-SEP'!$F$18:$F$516,PROVEEDORES!$D122,'EG-SEP'!R$18:R$516)</f>
        <v>0</v>
      </c>
      <c r="J121" s="159">
        <f>SUMIF('EG-SEP'!$F$18:$F$516,PROVEEDORES!$D122,'EG-SEP'!S$18:S$516)</f>
        <v>0</v>
      </c>
      <c r="K121" s="159" t="str">
        <f t="shared" si="2"/>
        <v/>
      </c>
      <c r="L121" s="146" t="str">
        <f>IF(PROVEEDORES!G122="","",PROVEEDORES!G122)</f>
        <v/>
      </c>
    </row>
    <row r="122" spans="3:12" ht="17.45" customHeight="1" x14ac:dyDescent="0.2">
      <c r="C122" s="158">
        <f t="shared" si="3"/>
        <v>116</v>
      </c>
      <c r="D122" s="146" t="str">
        <f>IF(PROVEEDORES!E123="","",PROVEEDORES!E123)</f>
        <v/>
      </c>
      <c r="E122" s="146" t="str">
        <f>IF(PROVEEDORES!F123="","",PROVEEDORES!F123)</f>
        <v/>
      </c>
      <c r="F122" s="146" t="str">
        <f>IF(PROVEEDORES!D123="","",PROVEEDORES!D123)</f>
        <v/>
      </c>
      <c r="G122" s="159">
        <f>SUMIF('EG-SEP'!$F$18:$F$516,PROVEEDORES!$D123,'EG-SEP'!P$18:P$516)</f>
        <v>0</v>
      </c>
      <c r="H122" s="159">
        <f>SUMIF('EG-SEP'!$F$18:$F$516,PROVEEDORES!$D123,'EG-SEP'!Q$18:Q$516)</f>
        <v>0</v>
      </c>
      <c r="I122" s="159">
        <f>SUMIF('EG-SEP'!$F$18:$F$516,PROVEEDORES!$D123,'EG-SEP'!R$18:R$516)</f>
        <v>0</v>
      </c>
      <c r="J122" s="159">
        <f>SUMIF('EG-SEP'!$F$18:$F$516,PROVEEDORES!$D123,'EG-SEP'!S$18:S$516)</f>
        <v>0</v>
      </c>
      <c r="K122" s="159" t="str">
        <f t="shared" si="2"/>
        <v/>
      </c>
      <c r="L122" s="146" t="str">
        <f>IF(PROVEEDORES!G123="","",PROVEEDORES!G123)</f>
        <v/>
      </c>
    </row>
    <row r="123" spans="3:12" ht="17.45" customHeight="1" x14ac:dyDescent="0.2">
      <c r="C123" s="158">
        <f t="shared" si="3"/>
        <v>117</v>
      </c>
      <c r="D123" s="146" t="str">
        <f>IF(PROVEEDORES!E124="","",PROVEEDORES!E124)</f>
        <v/>
      </c>
      <c r="E123" s="146" t="str">
        <f>IF(PROVEEDORES!F124="","",PROVEEDORES!F124)</f>
        <v/>
      </c>
      <c r="F123" s="146" t="str">
        <f>IF(PROVEEDORES!D124="","",PROVEEDORES!D124)</f>
        <v/>
      </c>
      <c r="G123" s="159">
        <f>SUMIF('EG-SEP'!$F$18:$F$516,PROVEEDORES!$D124,'EG-SEP'!P$18:P$516)</f>
        <v>0</v>
      </c>
      <c r="H123" s="159">
        <f>SUMIF('EG-SEP'!$F$18:$F$516,PROVEEDORES!$D124,'EG-SEP'!Q$18:Q$516)</f>
        <v>0</v>
      </c>
      <c r="I123" s="159">
        <f>SUMIF('EG-SEP'!$F$18:$F$516,PROVEEDORES!$D124,'EG-SEP'!R$18:R$516)</f>
        <v>0</v>
      </c>
      <c r="J123" s="159">
        <f>SUMIF('EG-SEP'!$F$18:$F$516,PROVEEDORES!$D124,'EG-SEP'!S$18:S$516)</f>
        <v>0</v>
      </c>
      <c r="K123" s="159" t="str">
        <f t="shared" si="2"/>
        <v/>
      </c>
      <c r="L123" s="146" t="str">
        <f>IF(PROVEEDORES!G124="","",PROVEEDORES!G124)</f>
        <v/>
      </c>
    </row>
    <row r="124" spans="3:12" ht="17.45" customHeight="1" x14ac:dyDescent="0.2">
      <c r="C124" s="158">
        <f t="shared" si="3"/>
        <v>118</v>
      </c>
      <c r="D124" s="146" t="str">
        <f>IF(PROVEEDORES!E125="","",PROVEEDORES!E125)</f>
        <v/>
      </c>
      <c r="E124" s="146" t="str">
        <f>IF(PROVEEDORES!F125="","",PROVEEDORES!F125)</f>
        <v/>
      </c>
      <c r="F124" s="146" t="str">
        <f>IF(PROVEEDORES!D125="","",PROVEEDORES!D125)</f>
        <v/>
      </c>
      <c r="G124" s="159">
        <f>SUMIF('EG-SEP'!$F$18:$F$516,PROVEEDORES!$D125,'EG-SEP'!P$18:P$516)</f>
        <v>0</v>
      </c>
      <c r="H124" s="159">
        <f>SUMIF('EG-SEP'!$F$18:$F$516,PROVEEDORES!$D125,'EG-SEP'!Q$18:Q$516)</f>
        <v>0</v>
      </c>
      <c r="I124" s="159">
        <f>SUMIF('EG-SEP'!$F$18:$F$516,PROVEEDORES!$D125,'EG-SEP'!R$18:R$516)</f>
        <v>0</v>
      </c>
      <c r="J124" s="159">
        <f>SUMIF('EG-SEP'!$F$18:$F$516,PROVEEDORES!$D125,'EG-SEP'!S$18:S$516)</f>
        <v>0</v>
      </c>
      <c r="K124" s="159" t="str">
        <f t="shared" si="2"/>
        <v/>
      </c>
      <c r="L124" s="146" t="str">
        <f>IF(PROVEEDORES!G125="","",PROVEEDORES!G125)</f>
        <v/>
      </c>
    </row>
    <row r="125" spans="3:12" ht="17.45" customHeight="1" x14ac:dyDescent="0.2">
      <c r="C125" s="158">
        <f t="shared" si="3"/>
        <v>119</v>
      </c>
      <c r="D125" s="146" t="str">
        <f>IF(PROVEEDORES!E126="","",PROVEEDORES!E126)</f>
        <v/>
      </c>
      <c r="E125" s="146" t="str">
        <f>IF(PROVEEDORES!F126="","",PROVEEDORES!F126)</f>
        <v/>
      </c>
      <c r="F125" s="146" t="str">
        <f>IF(PROVEEDORES!D126="","",PROVEEDORES!D126)</f>
        <v/>
      </c>
      <c r="G125" s="159">
        <f>SUMIF('EG-SEP'!$F$18:$F$516,PROVEEDORES!$D126,'EG-SEP'!P$18:P$516)</f>
        <v>0</v>
      </c>
      <c r="H125" s="159">
        <f>SUMIF('EG-SEP'!$F$18:$F$516,PROVEEDORES!$D126,'EG-SEP'!Q$18:Q$516)</f>
        <v>0</v>
      </c>
      <c r="I125" s="159">
        <f>SUMIF('EG-SEP'!$F$18:$F$516,PROVEEDORES!$D126,'EG-SEP'!R$18:R$516)</f>
        <v>0</v>
      </c>
      <c r="J125" s="159">
        <f>SUMIF('EG-SEP'!$F$18:$F$516,PROVEEDORES!$D126,'EG-SEP'!S$18:S$516)</f>
        <v>0</v>
      </c>
      <c r="K125" s="159" t="str">
        <f t="shared" si="2"/>
        <v/>
      </c>
      <c r="L125" s="146" t="str">
        <f>IF(PROVEEDORES!G126="","",PROVEEDORES!G126)</f>
        <v/>
      </c>
    </row>
    <row r="126" spans="3:12" ht="17.45" customHeight="1" x14ac:dyDescent="0.2">
      <c r="C126" s="158">
        <f t="shared" si="3"/>
        <v>120</v>
      </c>
      <c r="D126" s="146" t="str">
        <f>IF(PROVEEDORES!E127="","",PROVEEDORES!E127)</f>
        <v/>
      </c>
      <c r="E126" s="146" t="str">
        <f>IF(PROVEEDORES!F127="","",PROVEEDORES!F127)</f>
        <v/>
      </c>
      <c r="F126" s="146" t="str">
        <f>IF(PROVEEDORES!D127="","",PROVEEDORES!D127)</f>
        <v/>
      </c>
      <c r="G126" s="159">
        <f>SUMIF('EG-SEP'!$F$18:$F$516,PROVEEDORES!$D127,'EG-SEP'!P$18:P$516)</f>
        <v>0</v>
      </c>
      <c r="H126" s="159">
        <f>SUMIF('EG-SEP'!$F$18:$F$516,PROVEEDORES!$D127,'EG-SEP'!Q$18:Q$516)</f>
        <v>0</v>
      </c>
      <c r="I126" s="159">
        <f>SUMIF('EG-SEP'!$F$18:$F$516,PROVEEDORES!$D127,'EG-SEP'!R$18:R$516)</f>
        <v>0</v>
      </c>
      <c r="J126" s="159">
        <f>SUMIF('EG-SEP'!$F$18:$F$516,PROVEEDORES!$D127,'EG-SEP'!S$18:S$516)</f>
        <v>0</v>
      </c>
      <c r="K126" s="159" t="str">
        <f t="shared" si="2"/>
        <v/>
      </c>
      <c r="L126" s="146" t="str">
        <f>IF(PROVEEDORES!G127="","",PROVEEDORES!G127)</f>
        <v/>
      </c>
    </row>
    <row r="127" spans="3:12" ht="17.45" customHeight="1" x14ac:dyDescent="0.2">
      <c r="C127" s="158">
        <f t="shared" si="3"/>
        <v>121</v>
      </c>
      <c r="D127" s="146" t="str">
        <f>IF(PROVEEDORES!E128="","",PROVEEDORES!E128)</f>
        <v/>
      </c>
      <c r="E127" s="146" t="str">
        <f>IF(PROVEEDORES!F128="","",PROVEEDORES!F128)</f>
        <v/>
      </c>
      <c r="F127" s="146" t="str">
        <f>IF(PROVEEDORES!D128="","",PROVEEDORES!D128)</f>
        <v/>
      </c>
      <c r="G127" s="159">
        <f>SUMIF('EG-SEP'!$F$18:$F$516,PROVEEDORES!$D128,'EG-SEP'!P$18:P$516)</f>
        <v>0</v>
      </c>
      <c r="H127" s="159">
        <f>SUMIF('EG-SEP'!$F$18:$F$516,PROVEEDORES!$D128,'EG-SEP'!Q$18:Q$516)</f>
        <v>0</v>
      </c>
      <c r="I127" s="159">
        <f>SUMIF('EG-SEP'!$F$18:$F$516,PROVEEDORES!$D128,'EG-SEP'!R$18:R$516)</f>
        <v>0</v>
      </c>
      <c r="J127" s="159">
        <f>SUMIF('EG-SEP'!$F$18:$F$516,PROVEEDORES!$D128,'EG-SEP'!S$18:S$516)</f>
        <v>0</v>
      </c>
      <c r="K127" s="159" t="str">
        <f t="shared" si="2"/>
        <v/>
      </c>
      <c r="L127" s="146" t="str">
        <f>IF(PROVEEDORES!G128="","",PROVEEDORES!G128)</f>
        <v/>
      </c>
    </row>
    <row r="128" spans="3:12" ht="17.45" customHeight="1" x14ac:dyDescent="0.2">
      <c r="C128" s="158">
        <f t="shared" si="3"/>
        <v>122</v>
      </c>
      <c r="D128" s="146" t="str">
        <f>IF(PROVEEDORES!E129="","",PROVEEDORES!E129)</f>
        <v/>
      </c>
      <c r="E128" s="146" t="str">
        <f>IF(PROVEEDORES!F129="","",PROVEEDORES!F129)</f>
        <v/>
      </c>
      <c r="F128" s="146" t="str">
        <f>IF(PROVEEDORES!D129="","",PROVEEDORES!D129)</f>
        <v/>
      </c>
      <c r="G128" s="159">
        <f>SUMIF('EG-SEP'!$F$18:$F$516,PROVEEDORES!$D129,'EG-SEP'!P$18:P$516)</f>
        <v>0</v>
      </c>
      <c r="H128" s="159">
        <f>SUMIF('EG-SEP'!$F$18:$F$516,PROVEEDORES!$D129,'EG-SEP'!Q$18:Q$516)</f>
        <v>0</v>
      </c>
      <c r="I128" s="159">
        <f>SUMIF('EG-SEP'!$F$18:$F$516,PROVEEDORES!$D129,'EG-SEP'!R$18:R$516)</f>
        <v>0</v>
      </c>
      <c r="J128" s="159">
        <f>SUMIF('EG-SEP'!$F$18:$F$516,PROVEEDORES!$D129,'EG-SEP'!S$18:S$516)</f>
        <v>0</v>
      </c>
      <c r="K128" s="159" t="str">
        <f t="shared" si="2"/>
        <v/>
      </c>
      <c r="L128" s="146" t="str">
        <f>IF(PROVEEDORES!G129="","",PROVEEDORES!G129)</f>
        <v/>
      </c>
    </row>
    <row r="129" spans="3:12" ht="17.45" customHeight="1" x14ac:dyDescent="0.2">
      <c r="C129" s="158">
        <f t="shared" si="3"/>
        <v>123</v>
      </c>
      <c r="D129" s="146" t="str">
        <f>IF(PROVEEDORES!E130="","",PROVEEDORES!E130)</f>
        <v/>
      </c>
      <c r="E129" s="146" t="str">
        <f>IF(PROVEEDORES!F130="","",PROVEEDORES!F130)</f>
        <v/>
      </c>
      <c r="F129" s="146" t="str">
        <f>IF(PROVEEDORES!D130="","",PROVEEDORES!D130)</f>
        <v/>
      </c>
      <c r="G129" s="159">
        <f>SUMIF('EG-SEP'!$F$18:$F$516,PROVEEDORES!$D130,'EG-SEP'!P$18:P$516)</f>
        <v>0</v>
      </c>
      <c r="H129" s="159">
        <f>SUMIF('EG-SEP'!$F$18:$F$516,PROVEEDORES!$D130,'EG-SEP'!Q$18:Q$516)</f>
        <v>0</v>
      </c>
      <c r="I129" s="159">
        <f>SUMIF('EG-SEP'!$F$18:$F$516,PROVEEDORES!$D130,'EG-SEP'!R$18:R$516)</f>
        <v>0</v>
      </c>
      <c r="J129" s="159">
        <f>SUMIF('EG-SEP'!$F$18:$F$516,PROVEEDORES!$D130,'EG-SEP'!S$18:S$516)</f>
        <v>0</v>
      </c>
      <c r="K129" s="159" t="str">
        <f t="shared" si="2"/>
        <v/>
      </c>
      <c r="L129" s="146" t="str">
        <f>IF(PROVEEDORES!G130="","",PROVEEDORES!G130)</f>
        <v/>
      </c>
    </row>
    <row r="130" spans="3:12" ht="17.45" customHeight="1" x14ac:dyDescent="0.2">
      <c r="C130" s="158">
        <f t="shared" si="3"/>
        <v>124</v>
      </c>
      <c r="D130" s="146" t="str">
        <f>IF(PROVEEDORES!E131="","",PROVEEDORES!E131)</f>
        <v/>
      </c>
      <c r="E130" s="146" t="str">
        <f>IF(PROVEEDORES!F131="","",PROVEEDORES!F131)</f>
        <v/>
      </c>
      <c r="F130" s="146" t="str">
        <f>IF(PROVEEDORES!D131="","",PROVEEDORES!D131)</f>
        <v/>
      </c>
      <c r="G130" s="159">
        <f>SUMIF('EG-SEP'!$F$18:$F$516,PROVEEDORES!$D131,'EG-SEP'!P$18:P$516)</f>
        <v>0</v>
      </c>
      <c r="H130" s="159">
        <f>SUMIF('EG-SEP'!$F$18:$F$516,PROVEEDORES!$D131,'EG-SEP'!Q$18:Q$516)</f>
        <v>0</v>
      </c>
      <c r="I130" s="159">
        <f>SUMIF('EG-SEP'!$F$18:$F$516,PROVEEDORES!$D131,'EG-SEP'!R$18:R$516)</f>
        <v>0</v>
      </c>
      <c r="J130" s="159">
        <f>SUMIF('EG-SEP'!$F$18:$F$516,PROVEEDORES!$D131,'EG-SEP'!S$18:S$516)</f>
        <v>0</v>
      </c>
      <c r="K130" s="159" t="str">
        <f t="shared" si="2"/>
        <v/>
      </c>
      <c r="L130" s="146" t="str">
        <f>IF(PROVEEDORES!G131="","",PROVEEDORES!G131)</f>
        <v/>
      </c>
    </row>
    <row r="131" spans="3:12" ht="17.45" customHeight="1" x14ac:dyDescent="0.2">
      <c r="C131" s="158">
        <f t="shared" si="3"/>
        <v>125</v>
      </c>
      <c r="D131" s="146" t="str">
        <f>IF(PROVEEDORES!E132="","",PROVEEDORES!E132)</f>
        <v/>
      </c>
      <c r="E131" s="146" t="str">
        <f>IF(PROVEEDORES!F132="","",PROVEEDORES!F132)</f>
        <v/>
      </c>
      <c r="F131" s="146" t="str">
        <f>IF(PROVEEDORES!D132="","",PROVEEDORES!D132)</f>
        <v/>
      </c>
      <c r="G131" s="159">
        <f>SUMIF('EG-SEP'!$F$18:$F$516,PROVEEDORES!$D132,'EG-SEP'!P$18:P$516)</f>
        <v>0</v>
      </c>
      <c r="H131" s="159">
        <f>SUMIF('EG-SEP'!$F$18:$F$516,PROVEEDORES!$D132,'EG-SEP'!Q$18:Q$516)</f>
        <v>0</v>
      </c>
      <c r="I131" s="159">
        <f>SUMIF('EG-SEP'!$F$18:$F$516,PROVEEDORES!$D132,'EG-SEP'!R$18:R$516)</f>
        <v>0</v>
      </c>
      <c r="J131" s="159">
        <f>SUMIF('EG-SEP'!$F$18:$F$516,PROVEEDORES!$D132,'EG-SEP'!S$18:S$516)</f>
        <v>0</v>
      </c>
      <c r="K131" s="159" t="str">
        <f t="shared" si="2"/>
        <v/>
      </c>
      <c r="L131" s="146" t="str">
        <f>IF(PROVEEDORES!G132="","",PROVEEDORES!G132)</f>
        <v/>
      </c>
    </row>
    <row r="132" spans="3:12" ht="17.45" customHeight="1" x14ac:dyDescent="0.2">
      <c r="C132" s="158">
        <f t="shared" si="3"/>
        <v>126</v>
      </c>
      <c r="D132" s="146" t="str">
        <f>IF(PROVEEDORES!E133="","",PROVEEDORES!E133)</f>
        <v/>
      </c>
      <c r="E132" s="146" t="str">
        <f>IF(PROVEEDORES!F133="","",PROVEEDORES!F133)</f>
        <v/>
      </c>
      <c r="F132" s="146" t="str">
        <f>IF(PROVEEDORES!D133="","",PROVEEDORES!D133)</f>
        <v/>
      </c>
      <c r="G132" s="159">
        <f>SUMIF('EG-SEP'!$F$18:$F$516,PROVEEDORES!$D133,'EG-SEP'!P$18:P$516)</f>
        <v>0</v>
      </c>
      <c r="H132" s="159">
        <f>SUMIF('EG-SEP'!$F$18:$F$516,PROVEEDORES!$D133,'EG-SEP'!Q$18:Q$516)</f>
        <v>0</v>
      </c>
      <c r="I132" s="159">
        <f>SUMIF('EG-SEP'!$F$18:$F$516,PROVEEDORES!$D133,'EG-SEP'!R$18:R$516)</f>
        <v>0</v>
      </c>
      <c r="J132" s="159">
        <f>SUMIF('EG-SEP'!$F$18:$F$516,PROVEEDORES!$D133,'EG-SEP'!S$18:S$516)</f>
        <v>0</v>
      </c>
      <c r="K132" s="159" t="str">
        <f t="shared" si="2"/>
        <v/>
      </c>
      <c r="L132" s="146" t="str">
        <f>IF(PROVEEDORES!G133="","",PROVEEDORES!G133)</f>
        <v/>
      </c>
    </row>
    <row r="133" spans="3:12" ht="17.45" customHeight="1" x14ac:dyDescent="0.2">
      <c r="C133" s="158">
        <f t="shared" si="3"/>
        <v>127</v>
      </c>
      <c r="D133" s="146" t="str">
        <f>IF(PROVEEDORES!E134="","",PROVEEDORES!E134)</f>
        <v/>
      </c>
      <c r="E133" s="146" t="str">
        <f>IF(PROVEEDORES!F134="","",PROVEEDORES!F134)</f>
        <v/>
      </c>
      <c r="F133" s="146" t="str">
        <f>IF(PROVEEDORES!D134="","",PROVEEDORES!D134)</f>
        <v/>
      </c>
      <c r="G133" s="159">
        <f>SUMIF('EG-SEP'!$F$18:$F$516,PROVEEDORES!$D134,'EG-SEP'!P$18:P$516)</f>
        <v>0</v>
      </c>
      <c r="H133" s="159">
        <f>SUMIF('EG-SEP'!$F$18:$F$516,PROVEEDORES!$D134,'EG-SEP'!Q$18:Q$516)</f>
        <v>0</v>
      </c>
      <c r="I133" s="159">
        <f>SUMIF('EG-SEP'!$F$18:$F$516,PROVEEDORES!$D134,'EG-SEP'!R$18:R$516)</f>
        <v>0</v>
      </c>
      <c r="J133" s="159">
        <f>SUMIF('EG-SEP'!$F$18:$F$516,PROVEEDORES!$D134,'EG-SEP'!S$18:S$516)</f>
        <v>0</v>
      </c>
      <c r="K133" s="159" t="str">
        <f t="shared" si="2"/>
        <v/>
      </c>
      <c r="L133" s="146" t="str">
        <f>IF(PROVEEDORES!G134="","",PROVEEDORES!G134)</f>
        <v/>
      </c>
    </row>
    <row r="134" spans="3:12" ht="17.45" customHeight="1" x14ac:dyDescent="0.2">
      <c r="C134" s="158">
        <f t="shared" si="3"/>
        <v>128</v>
      </c>
      <c r="D134" s="146" t="str">
        <f>IF(PROVEEDORES!E135="","",PROVEEDORES!E135)</f>
        <v/>
      </c>
      <c r="E134" s="146" t="str">
        <f>IF(PROVEEDORES!F135="","",PROVEEDORES!F135)</f>
        <v/>
      </c>
      <c r="F134" s="146" t="str">
        <f>IF(PROVEEDORES!D135="","",PROVEEDORES!D135)</f>
        <v/>
      </c>
      <c r="G134" s="159">
        <f>SUMIF('EG-SEP'!$F$18:$F$516,PROVEEDORES!$D135,'EG-SEP'!P$18:P$516)</f>
        <v>0</v>
      </c>
      <c r="H134" s="159">
        <f>SUMIF('EG-SEP'!$F$18:$F$516,PROVEEDORES!$D135,'EG-SEP'!Q$18:Q$516)</f>
        <v>0</v>
      </c>
      <c r="I134" s="159">
        <f>SUMIF('EG-SEP'!$F$18:$F$516,PROVEEDORES!$D135,'EG-SEP'!R$18:R$516)</f>
        <v>0</v>
      </c>
      <c r="J134" s="159">
        <f>SUMIF('EG-SEP'!$F$18:$F$516,PROVEEDORES!$D135,'EG-SEP'!S$18:S$516)</f>
        <v>0</v>
      </c>
      <c r="K134" s="159" t="str">
        <f t="shared" si="2"/>
        <v/>
      </c>
      <c r="L134" s="146" t="str">
        <f>IF(PROVEEDORES!G135="","",PROVEEDORES!G135)</f>
        <v/>
      </c>
    </row>
    <row r="135" spans="3:12" ht="17.45" customHeight="1" x14ac:dyDescent="0.2">
      <c r="C135" s="158">
        <f t="shared" si="3"/>
        <v>129</v>
      </c>
      <c r="D135" s="146" t="str">
        <f>IF(PROVEEDORES!E136="","",PROVEEDORES!E136)</f>
        <v/>
      </c>
      <c r="E135" s="146" t="str">
        <f>IF(PROVEEDORES!F136="","",PROVEEDORES!F136)</f>
        <v/>
      </c>
      <c r="F135" s="146" t="str">
        <f>IF(PROVEEDORES!D136="","",PROVEEDORES!D136)</f>
        <v/>
      </c>
      <c r="G135" s="159">
        <f>SUMIF('EG-SEP'!$F$18:$F$516,PROVEEDORES!$D136,'EG-SEP'!P$18:P$516)</f>
        <v>0</v>
      </c>
      <c r="H135" s="159">
        <f>SUMIF('EG-SEP'!$F$18:$F$516,PROVEEDORES!$D136,'EG-SEP'!Q$18:Q$516)</f>
        <v>0</v>
      </c>
      <c r="I135" s="159">
        <f>SUMIF('EG-SEP'!$F$18:$F$516,PROVEEDORES!$D136,'EG-SEP'!R$18:R$516)</f>
        <v>0</v>
      </c>
      <c r="J135" s="159">
        <f>SUMIF('EG-SEP'!$F$18:$F$516,PROVEEDORES!$D136,'EG-SEP'!S$18:S$516)</f>
        <v>0</v>
      </c>
      <c r="K135" s="159" t="str">
        <f t="shared" si="2"/>
        <v/>
      </c>
      <c r="L135" s="146" t="str">
        <f>IF(PROVEEDORES!G136="","",PROVEEDORES!G136)</f>
        <v/>
      </c>
    </row>
    <row r="136" spans="3:12" ht="17.45" customHeight="1" x14ac:dyDescent="0.2">
      <c r="C136" s="158">
        <f t="shared" si="3"/>
        <v>130</v>
      </c>
      <c r="D136" s="146" t="str">
        <f>IF(PROVEEDORES!E137="","",PROVEEDORES!E137)</f>
        <v/>
      </c>
      <c r="E136" s="146" t="str">
        <f>IF(PROVEEDORES!F137="","",PROVEEDORES!F137)</f>
        <v/>
      </c>
      <c r="F136" s="146" t="str">
        <f>IF(PROVEEDORES!D137="","",PROVEEDORES!D137)</f>
        <v/>
      </c>
      <c r="G136" s="159">
        <f>SUMIF('EG-SEP'!$F$18:$F$516,PROVEEDORES!$D137,'EG-SEP'!P$18:P$516)</f>
        <v>0</v>
      </c>
      <c r="H136" s="159">
        <f>SUMIF('EG-SEP'!$F$18:$F$516,PROVEEDORES!$D137,'EG-SEP'!Q$18:Q$516)</f>
        <v>0</v>
      </c>
      <c r="I136" s="159">
        <f>SUMIF('EG-SEP'!$F$18:$F$516,PROVEEDORES!$D137,'EG-SEP'!R$18:R$516)</f>
        <v>0</v>
      </c>
      <c r="J136" s="159">
        <f>SUMIF('EG-SEP'!$F$18:$F$516,PROVEEDORES!$D137,'EG-SEP'!S$18:S$516)</f>
        <v>0</v>
      </c>
      <c r="K136" s="159" t="str">
        <f t="shared" ref="K136:K199" si="4">IF(G136+H136+I136+J136&gt;0,"C/Información","")</f>
        <v/>
      </c>
      <c r="L136" s="146" t="str">
        <f>IF(PROVEEDORES!G137="","",PROVEEDORES!G137)</f>
        <v/>
      </c>
    </row>
    <row r="137" spans="3:12" ht="17.45" customHeight="1" x14ac:dyDescent="0.2">
      <c r="C137" s="158">
        <f t="shared" ref="C137:C200" si="5">C136+1</f>
        <v>131</v>
      </c>
      <c r="D137" s="146" t="str">
        <f>IF(PROVEEDORES!E138="","",PROVEEDORES!E138)</f>
        <v/>
      </c>
      <c r="E137" s="146" t="str">
        <f>IF(PROVEEDORES!F138="","",PROVEEDORES!F138)</f>
        <v/>
      </c>
      <c r="F137" s="146" t="str">
        <f>IF(PROVEEDORES!D138="","",PROVEEDORES!D138)</f>
        <v/>
      </c>
      <c r="G137" s="159">
        <f>SUMIF('EG-SEP'!$F$18:$F$516,PROVEEDORES!$D138,'EG-SEP'!P$18:P$516)</f>
        <v>0</v>
      </c>
      <c r="H137" s="159">
        <f>SUMIF('EG-SEP'!$F$18:$F$516,PROVEEDORES!$D138,'EG-SEP'!Q$18:Q$516)</f>
        <v>0</v>
      </c>
      <c r="I137" s="159">
        <f>SUMIF('EG-SEP'!$F$18:$F$516,PROVEEDORES!$D138,'EG-SEP'!R$18:R$516)</f>
        <v>0</v>
      </c>
      <c r="J137" s="159">
        <f>SUMIF('EG-SEP'!$F$18:$F$516,PROVEEDORES!$D138,'EG-SEP'!S$18:S$516)</f>
        <v>0</v>
      </c>
      <c r="K137" s="159" t="str">
        <f t="shared" si="4"/>
        <v/>
      </c>
      <c r="L137" s="146" t="str">
        <f>IF(PROVEEDORES!G138="","",PROVEEDORES!G138)</f>
        <v/>
      </c>
    </row>
    <row r="138" spans="3:12" ht="17.45" customHeight="1" x14ac:dyDescent="0.2">
      <c r="C138" s="158">
        <f t="shared" si="5"/>
        <v>132</v>
      </c>
      <c r="D138" s="146" t="str">
        <f>IF(PROVEEDORES!E139="","",PROVEEDORES!E139)</f>
        <v/>
      </c>
      <c r="E138" s="146" t="str">
        <f>IF(PROVEEDORES!F139="","",PROVEEDORES!F139)</f>
        <v/>
      </c>
      <c r="F138" s="146" t="str">
        <f>IF(PROVEEDORES!D139="","",PROVEEDORES!D139)</f>
        <v/>
      </c>
      <c r="G138" s="159">
        <f>SUMIF('EG-SEP'!$F$18:$F$516,PROVEEDORES!$D139,'EG-SEP'!P$18:P$516)</f>
        <v>0</v>
      </c>
      <c r="H138" s="159">
        <f>SUMIF('EG-SEP'!$F$18:$F$516,PROVEEDORES!$D139,'EG-SEP'!Q$18:Q$516)</f>
        <v>0</v>
      </c>
      <c r="I138" s="159">
        <f>SUMIF('EG-SEP'!$F$18:$F$516,PROVEEDORES!$D139,'EG-SEP'!R$18:R$516)</f>
        <v>0</v>
      </c>
      <c r="J138" s="159">
        <f>SUMIF('EG-SEP'!$F$18:$F$516,PROVEEDORES!$D139,'EG-SEP'!S$18:S$516)</f>
        <v>0</v>
      </c>
      <c r="K138" s="159" t="str">
        <f t="shared" si="4"/>
        <v/>
      </c>
      <c r="L138" s="146" t="str">
        <f>IF(PROVEEDORES!G139="","",PROVEEDORES!G139)</f>
        <v/>
      </c>
    </row>
    <row r="139" spans="3:12" ht="17.45" customHeight="1" x14ac:dyDescent="0.2">
      <c r="C139" s="158">
        <f t="shared" si="5"/>
        <v>133</v>
      </c>
      <c r="D139" s="146" t="str">
        <f>IF(PROVEEDORES!E140="","",PROVEEDORES!E140)</f>
        <v/>
      </c>
      <c r="E139" s="146" t="str">
        <f>IF(PROVEEDORES!F140="","",PROVEEDORES!F140)</f>
        <v/>
      </c>
      <c r="F139" s="146" t="str">
        <f>IF(PROVEEDORES!D140="","",PROVEEDORES!D140)</f>
        <v/>
      </c>
      <c r="G139" s="159">
        <f>SUMIF('EG-SEP'!$F$18:$F$516,PROVEEDORES!$D140,'EG-SEP'!P$18:P$516)</f>
        <v>0</v>
      </c>
      <c r="H139" s="159">
        <f>SUMIF('EG-SEP'!$F$18:$F$516,PROVEEDORES!$D140,'EG-SEP'!Q$18:Q$516)</f>
        <v>0</v>
      </c>
      <c r="I139" s="159">
        <f>SUMIF('EG-SEP'!$F$18:$F$516,PROVEEDORES!$D140,'EG-SEP'!R$18:R$516)</f>
        <v>0</v>
      </c>
      <c r="J139" s="159">
        <f>SUMIF('EG-SEP'!$F$18:$F$516,PROVEEDORES!$D140,'EG-SEP'!S$18:S$516)</f>
        <v>0</v>
      </c>
      <c r="K139" s="159" t="str">
        <f t="shared" si="4"/>
        <v/>
      </c>
      <c r="L139" s="146" t="str">
        <f>IF(PROVEEDORES!G140="","",PROVEEDORES!G140)</f>
        <v/>
      </c>
    </row>
    <row r="140" spans="3:12" ht="17.45" customHeight="1" x14ac:dyDescent="0.2">
      <c r="C140" s="158">
        <f t="shared" si="5"/>
        <v>134</v>
      </c>
      <c r="D140" s="146" t="str">
        <f>IF(PROVEEDORES!E141="","",PROVEEDORES!E141)</f>
        <v/>
      </c>
      <c r="E140" s="146" t="str">
        <f>IF(PROVEEDORES!F141="","",PROVEEDORES!F141)</f>
        <v/>
      </c>
      <c r="F140" s="146" t="str">
        <f>IF(PROVEEDORES!D141="","",PROVEEDORES!D141)</f>
        <v/>
      </c>
      <c r="G140" s="159">
        <f>SUMIF('EG-SEP'!$F$18:$F$516,PROVEEDORES!$D141,'EG-SEP'!P$18:P$516)</f>
        <v>0</v>
      </c>
      <c r="H140" s="159">
        <f>SUMIF('EG-SEP'!$F$18:$F$516,PROVEEDORES!$D141,'EG-SEP'!Q$18:Q$516)</f>
        <v>0</v>
      </c>
      <c r="I140" s="159">
        <f>SUMIF('EG-SEP'!$F$18:$F$516,PROVEEDORES!$D141,'EG-SEP'!R$18:R$516)</f>
        <v>0</v>
      </c>
      <c r="J140" s="159">
        <f>SUMIF('EG-SEP'!$F$18:$F$516,PROVEEDORES!$D141,'EG-SEP'!S$18:S$516)</f>
        <v>0</v>
      </c>
      <c r="K140" s="159" t="str">
        <f t="shared" si="4"/>
        <v/>
      </c>
      <c r="L140" s="146" t="str">
        <f>IF(PROVEEDORES!G141="","",PROVEEDORES!G141)</f>
        <v/>
      </c>
    </row>
    <row r="141" spans="3:12" ht="17.45" customHeight="1" x14ac:dyDescent="0.2">
      <c r="C141" s="158">
        <f t="shared" si="5"/>
        <v>135</v>
      </c>
      <c r="D141" s="146" t="str">
        <f>IF(PROVEEDORES!E142="","",PROVEEDORES!E142)</f>
        <v/>
      </c>
      <c r="E141" s="146" t="str">
        <f>IF(PROVEEDORES!F142="","",PROVEEDORES!F142)</f>
        <v/>
      </c>
      <c r="F141" s="146" t="str">
        <f>IF(PROVEEDORES!D142="","",PROVEEDORES!D142)</f>
        <v/>
      </c>
      <c r="G141" s="159">
        <f>SUMIF('EG-SEP'!$F$18:$F$516,PROVEEDORES!$D142,'EG-SEP'!P$18:P$516)</f>
        <v>0</v>
      </c>
      <c r="H141" s="159">
        <f>SUMIF('EG-SEP'!$F$18:$F$516,PROVEEDORES!$D142,'EG-SEP'!Q$18:Q$516)</f>
        <v>0</v>
      </c>
      <c r="I141" s="159">
        <f>SUMIF('EG-SEP'!$F$18:$F$516,PROVEEDORES!$D142,'EG-SEP'!R$18:R$516)</f>
        <v>0</v>
      </c>
      <c r="J141" s="159">
        <f>SUMIF('EG-SEP'!$F$18:$F$516,PROVEEDORES!$D142,'EG-SEP'!S$18:S$516)</f>
        <v>0</v>
      </c>
      <c r="K141" s="159" t="str">
        <f t="shared" si="4"/>
        <v/>
      </c>
      <c r="L141" s="146" t="str">
        <f>IF(PROVEEDORES!G142="","",PROVEEDORES!G142)</f>
        <v/>
      </c>
    </row>
    <row r="142" spans="3:12" ht="17.45" customHeight="1" x14ac:dyDescent="0.2">
      <c r="C142" s="158">
        <f t="shared" si="5"/>
        <v>136</v>
      </c>
      <c r="D142" s="146" t="str">
        <f>IF(PROVEEDORES!E143="","",PROVEEDORES!E143)</f>
        <v/>
      </c>
      <c r="E142" s="146" t="str">
        <f>IF(PROVEEDORES!F143="","",PROVEEDORES!F143)</f>
        <v/>
      </c>
      <c r="F142" s="146" t="str">
        <f>IF(PROVEEDORES!D143="","",PROVEEDORES!D143)</f>
        <v/>
      </c>
      <c r="G142" s="159">
        <f>SUMIF('EG-SEP'!$F$18:$F$516,PROVEEDORES!$D143,'EG-SEP'!P$18:P$516)</f>
        <v>0</v>
      </c>
      <c r="H142" s="159">
        <f>SUMIF('EG-SEP'!$F$18:$F$516,PROVEEDORES!$D143,'EG-SEP'!Q$18:Q$516)</f>
        <v>0</v>
      </c>
      <c r="I142" s="159">
        <f>SUMIF('EG-SEP'!$F$18:$F$516,PROVEEDORES!$D143,'EG-SEP'!R$18:R$516)</f>
        <v>0</v>
      </c>
      <c r="J142" s="159">
        <f>SUMIF('EG-SEP'!$F$18:$F$516,PROVEEDORES!$D143,'EG-SEP'!S$18:S$516)</f>
        <v>0</v>
      </c>
      <c r="K142" s="159" t="str">
        <f t="shared" si="4"/>
        <v/>
      </c>
      <c r="L142" s="146" t="str">
        <f>IF(PROVEEDORES!G143="","",PROVEEDORES!G143)</f>
        <v/>
      </c>
    </row>
    <row r="143" spans="3:12" ht="17.45" customHeight="1" x14ac:dyDescent="0.2">
      <c r="C143" s="158">
        <f t="shared" si="5"/>
        <v>137</v>
      </c>
      <c r="D143" s="146" t="str">
        <f>IF(PROVEEDORES!E144="","",PROVEEDORES!E144)</f>
        <v/>
      </c>
      <c r="E143" s="146" t="str">
        <f>IF(PROVEEDORES!F144="","",PROVEEDORES!F144)</f>
        <v/>
      </c>
      <c r="F143" s="146" t="str">
        <f>IF(PROVEEDORES!D144="","",PROVEEDORES!D144)</f>
        <v/>
      </c>
      <c r="G143" s="159">
        <f>SUMIF('EG-SEP'!$F$18:$F$516,PROVEEDORES!$D144,'EG-SEP'!P$18:P$516)</f>
        <v>0</v>
      </c>
      <c r="H143" s="159">
        <f>SUMIF('EG-SEP'!$F$18:$F$516,PROVEEDORES!$D144,'EG-SEP'!Q$18:Q$516)</f>
        <v>0</v>
      </c>
      <c r="I143" s="159">
        <f>SUMIF('EG-SEP'!$F$18:$F$516,PROVEEDORES!$D144,'EG-SEP'!R$18:R$516)</f>
        <v>0</v>
      </c>
      <c r="J143" s="159">
        <f>SUMIF('EG-SEP'!$F$18:$F$516,PROVEEDORES!$D144,'EG-SEP'!S$18:S$516)</f>
        <v>0</v>
      </c>
      <c r="K143" s="159" t="str">
        <f t="shared" si="4"/>
        <v/>
      </c>
      <c r="L143" s="146" t="str">
        <f>IF(PROVEEDORES!G144="","",PROVEEDORES!G144)</f>
        <v/>
      </c>
    </row>
    <row r="144" spans="3:12" ht="17.45" customHeight="1" x14ac:dyDescent="0.2">
      <c r="C144" s="158">
        <f t="shared" si="5"/>
        <v>138</v>
      </c>
      <c r="D144" s="146" t="str">
        <f>IF(PROVEEDORES!E145="","",PROVEEDORES!E145)</f>
        <v/>
      </c>
      <c r="E144" s="146" t="str">
        <f>IF(PROVEEDORES!F145="","",PROVEEDORES!F145)</f>
        <v/>
      </c>
      <c r="F144" s="146" t="str">
        <f>IF(PROVEEDORES!D145="","",PROVEEDORES!D145)</f>
        <v/>
      </c>
      <c r="G144" s="159">
        <f>SUMIF('EG-SEP'!$F$18:$F$516,PROVEEDORES!$D145,'EG-SEP'!P$18:P$516)</f>
        <v>0</v>
      </c>
      <c r="H144" s="159">
        <f>SUMIF('EG-SEP'!$F$18:$F$516,PROVEEDORES!$D145,'EG-SEP'!Q$18:Q$516)</f>
        <v>0</v>
      </c>
      <c r="I144" s="159">
        <f>SUMIF('EG-SEP'!$F$18:$F$516,PROVEEDORES!$D145,'EG-SEP'!R$18:R$516)</f>
        <v>0</v>
      </c>
      <c r="J144" s="159">
        <f>SUMIF('EG-SEP'!$F$18:$F$516,PROVEEDORES!$D145,'EG-SEP'!S$18:S$516)</f>
        <v>0</v>
      </c>
      <c r="K144" s="159" t="str">
        <f t="shared" si="4"/>
        <v/>
      </c>
      <c r="L144" s="146" t="str">
        <f>IF(PROVEEDORES!G145="","",PROVEEDORES!G145)</f>
        <v/>
      </c>
    </row>
    <row r="145" spans="3:12" ht="17.45" customHeight="1" x14ac:dyDescent="0.2">
      <c r="C145" s="158">
        <f t="shared" si="5"/>
        <v>139</v>
      </c>
      <c r="D145" s="146" t="str">
        <f>IF(PROVEEDORES!E146="","",PROVEEDORES!E146)</f>
        <v/>
      </c>
      <c r="E145" s="146" t="str">
        <f>IF(PROVEEDORES!F146="","",PROVEEDORES!F146)</f>
        <v/>
      </c>
      <c r="F145" s="146" t="str">
        <f>IF(PROVEEDORES!D146="","",PROVEEDORES!D146)</f>
        <v/>
      </c>
      <c r="G145" s="159">
        <f>SUMIF('EG-SEP'!$F$18:$F$516,PROVEEDORES!$D146,'EG-SEP'!P$18:P$516)</f>
        <v>0</v>
      </c>
      <c r="H145" s="159">
        <f>SUMIF('EG-SEP'!$F$18:$F$516,PROVEEDORES!$D146,'EG-SEP'!Q$18:Q$516)</f>
        <v>0</v>
      </c>
      <c r="I145" s="159">
        <f>SUMIF('EG-SEP'!$F$18:$F$516,PROVEEDORES!$D146,'EG-SEP'!R$18:R$516)</f>
        <v>0</v>
      </c>
      <c r="J145" s="159">
        <f>SUMIF('EG-SEP'!$F$18:$F$516,PROVEEDORES!$D146,'EG-SEP'!S$18:S$516)</f>
        <v>0</v>
      </c>
      <c r="K145" s="159" t="str">
        <f t="shared" si="4"/>
        <v/>
      </c>
      <c r="L145" s="146" t="str">
        <f>IF(PROVEEDORES!G146="","",PROVEEDORES!G146)</f>
        <v/>
      </c>
    </row>
    <row r="146" spans="3:12" ht="17.45" customHeight="1" x14ac:dyDescent="0.2">
      <c r="C146" s="158">
        <f t="shared" si="5"/>
        <v>140</v>
      </c>
      <c r="D146" s="146" t="str">
        <f>IF(PROVEEDORES!E147="","",PROVEEDORES!E147)</f>
        <v/>
      </c>
      <c r="E146" s="146" t="str">
        <f>IF(PROVEEDORES!F147="","",PROVEEDORES!F147)</f>
        <v/>
      </c>
      <c r="F146" s="146" t="str">
        <f>IF(PROVEEDORES!D147="","",PROVEEDORES!D147)</f>
        <v/>
      </c>
      <c r="G146" s="159">
        <f>SUMIF('EG-SEP'!$F$18:$F$516,PROVEEDORES!$D147,'EG-SEP'!P$18:P$516)</f>
        <v>0</v>
      </c>
      <c r="H146" s="159">
        <f>SUMIF('EG-SEP'!$F$18:$F$516,PROVEEDORES!$D147,'EG-SEP'!Q$18:Q$516)</f>
        <v>0</v>
      </c>
      <c r="I146" s="159">
        <f>SUMIF('EG-SEP'!$F$18:$F$516,PROVEEDORES!$D147,'EG-SEP'!R$18:R$516)</f>
        <v>0</v>
      </c>
      <c r="J146" s="159">
        <f>SUMIF('EG-SEP'!$F$18:$F$516,PROVEEDORES!$D147,'EG-SEP'!S$18:S$516)</f>
        <v>0</v>
      </c>
      <c r="K146" s="159" t="str">
        <f t="shared" si="4"/>
        <v/>
      </c>
      <c r="L146" s="146" t="str">
        <f>IF(PROVEEDORES!G147="","",PROVEEDORES!G147)</f>
        <v/>
      </c>
    </row>
    <row r="147" spans="3:12" ht="17.45" customHeight="1" x14ac:dyDescent="0.2">
      <c r="C147" s="158">
        <f t="shared" si="5"/>
        <v>141</v>
      </c>
      <c r="D147" s="146" t="str">
        <f>IF(PROVEEDORES!E148="","",PROVEEDORES!E148)</f>
        <v/>
      </c>
      <c r="E147" s="146" t="str">
        <f>IF(PROVEEDORES!F148="","",PROVEEDORES!F148)</f>
        <v/>
      </c>
      <c r="F147" s="146" t="str">
        <f>IF(PROVEEDORES!D148="","",PROVEEDORES!D148)</f>
        <v/>
      </c>
      <c r="G147" s="159">
        <f>SUMIF('EG-SEP'!$F$18:$F$516,PROVEEDORES!$D148,'EG-SEP'!P$18:P$516)</f>
        <v>0</v>
      </c>
      <c r="H147" s="159">
        <f>SUMIF('EG-SEP'!$F$18:$F$516,PROVEEDORES!$D148,'EG-SEP'!Q$18:Q$516)</f>
        <v>0</v>
      </c>
      <c r="I147" s="159">
        <f>SUMIF('EG-SEP'!$F$18:$F$516,PROVEEDORES!$D148,'EG-SEP'!R$18:R$516)</f>
        <v>0</v>
      </c>
      <c r="J147" s="159">
        <f>SUMIF('EG-SEP'!$F$18:$F$516,PROVEEDORES!$D148,'EG-SEP'!S$18:S$516)</f>
        <v>0</v>
      </c>
      <c r="K147" s="159" t="str">
        <f t="shared" si="4"/>
        <v/>
      </c>
      <c r="L147" s="146" t="str">
        <f>IF(PROVEEDORES!G148="","",PROVEEDORES!G148)</f>
        <v/>
      </c>
    </row>
    <row r="148" spans="3:12" ht="17.45" customHeight="1" x14ac:dyDescent="0.2">
      <c r="C148" s="158">
        <f t="shared" si="5"/>
        <v>142</v>
      </c>
      <c r="D148" s="146" t="str">
        <f>IF(PROVEEDORES!E149="","",PROVEEDORES!E149)</f>
        <v/>
      </c>
      <c r="E148" s="146" t="str">
        <f>IF(PROVEEDORES!F149="","",PROVEEDORES!F149)</f>
        <v/>
      </c>
      <c r="F148" s="146" t="str">
        <f>IF(PROVEEDORES!D149="","",PROVEEDORES!D149)</f>
        <v/>
      </c>
      <c r="G148" s="159">
        <f>SUMIF('EG-SEP'!$F$18:$F$516,PROVEEDORES!$D149,'EG-SEP'!P$18:P$516)</f>
        <v>0</v>
      </c>
      <c r="H148" s="159">
        <f>SUMIF('EG-SEP'!$F$18:$F$516,PROVEEDORES!$D149,'EG-SEP'!Q$18:Q$516)</f>
        <v>0</v>
      </c>
      <c r="I148" s="159">
        <f>SUMIF('EG-SEP'!$F$18:$F$516,PROVEEDORES!$D149,'EG-SEP'!R$18:R$516)</f>
        <v>0</v>
      </c>
      <c r="J148" s="159">
        <f>SUMIF('EG-SEP'!$F$18:$F$516,PROVEEDORES!$D149,'EG-SEP'!S$18:S$516)</f>
        <v>0</v>
      </c>
      <c r="K148" s="159" t="str">
        <f t="shared" si="4"/>
        <v/>
      </c>
      <c r="L148" s="146" t="str">
        <f>IF(PROVEEDORES!G149="","",PROVEEDORES!G149)</f>
        <v/>
      </c>
    </row>
    <row r="149" spans="3:12" ht="17.45" customHeight="1" x14ac:dyDescent="0.2">
      <c r="C149" s="158">
        <f t="shared" si="5"/>
        <v>143</v>
      </c>
      <c r="D149" s="146" t="str">
        <f>IF(PROVEEDORES!E150="","",PROVEEDORES!E150)</f>
        <v/>
      </c>
      <c r="E149" s="146" t="str">
        <f>IF(PROVEEDORES!F150="","",PROVEEDORES!F150)</f>
        <v/>
      </c>
      <c r="F149" s="146" t="str">
        <f>IF(PROVEEDORES!D150="","",PROVEEDORES!D150)</f>
        <v/>
      </c>
      <c r="G149" s="159">
        <f>SUMIF('EG-SEP'!$F$18:$F$516,PROVEEDORES!$D150,'EG-SEP'!P$18:P$516)</f>
        <v>0</v>
      </c>
      <c r="H149" s="159">
        <f>SUMIF('EG-SEP'!$F$18:$F$516,PROVEEDORES!$D150,'EG-SEP'!Q$18:Q$516)</f>
        <v>0</v>
      </c>
      <c r="I149" s="159">
        <f>SUMIF('EG-SEP'!$F$18:$F$516,PROVEEDORES!$D150,'EG-SEP'!R$18:R$516)</f>
        <v>0</v>
      </c>
      <c r="J149" s="159">
        <f>SUMIF('EG-SEP'!$F$18:$F$516,PROVEEDORES!$D150,'EG-SEP'!S$18:S$516)</f>
        <v>0</v>
      </c>
      <c r="K149" s="159" t="str">
        <f t="shared" si="4"/>
        <v/>
      </c>
      <c r="L149" s="146" t="str">
        <f>IF(PROVEEDORES!G150="","",PROVEEDORES!G150)</f>
        <v/>
      </c>
    </row>
    <row r="150" spans="3:12" ht="17.45" customHeight="1" x14ac:dyDescent="0.2">
      <c r="C150" s="158">
        <f t="shared" si="5"/>
        <v>144</v>
      </c>
      <c r="D150" s="146" t="str">
        <f>IF(PROVEEDORES!E151="","",PROVEEDORES!E151)</f>
        <v/>
      </c>
      <c r="E150" s="146" t="str">
        <f>IF(PROVEEDORES!F151="","",PROVEEDORES!F151)</f>
        <v/>
      </c>
      <c r="F150" s="146" t="str">
        <f>IF(PROVEEDORES!D151="","",PROVEEDORES!D151)</f>
        <v/>
      </c>
      <c r="G150" s="159">
        <f>SUMIF('EG-SEP'!$F$18:$F$516,PROVEEDORES!$D151,'EG-SEP'!P$18:P$516)</f>
        <v>0</v>
      </c>
      <c r="H150" s="159">
        <f>SUMIF('EG-SEP'!$F$18:$F$516,PROVEEDORES!$D151,'EG-SEP'!Q$18:Q$516)</f>
        <v>0</v>
      </c>
      <c r="I150" s="159">
        <f>SUMIF('EG-SEP'!$F$18:$F$516,PROVEEDORES!$D151,'EG-SEP'!R$18:R$516)</f>
        <v>0</v>
      </c>
      <c r="J150" s="159">
        <f>SUMIF('EG-SEP'!$F$18:$F$516,PROVEEDORES!$D151,'EG-SEP'!S$18:S$516)</f>
        <v>0</v>
      </c>
      <c r="K150" s="159" t="str">
        <f t="shared" si="4"/>
        <v/>
      </c>
      <c r="L150" s="146" t="str">
        <f>IF(PROVEEDORES!G151="","",PROVEEDORES!G151)</f>
        <v/>
      </c>
    </row>
    <row r="151" spans="3:12" ht="17.45" customHeight="1" x14ac:dyDescent="0.2">
      <c r="C151" s="158">
        <f t="shared" si="5"/>
        <v>145</v>
      </c>
      <c r="D151" s="146" t="str">
        <f>IF(PROVEEDORES!E152="","",PROVEEDORES!E152)</f>
        <v/>
      </c>
      <c r="E151" s="146" t="str">
        <f>IF(PROVEEDORES!F152="","",PROVEEDORES!F152)</f>
        <v/>
      </c>
      <c r="F151" s="146" t="str">
        <f>IF(PROVEEDORES!D152="","",PROVEEDORES!D152)</f>
        <v/>
      </c>
      <c r="G151" s="159">
        <f>SUMIF('EG-SEP'!$F$18:$F$516,PROVEEDORES!$D152,'EG-SEP'!P$18:P$516)</f>
        <v>0</v>
      </c>
      <c r="H151" s="159">
        <f>SUMIF('EG-SEP'!$F$18:$F$516,PROVEEDORES!$D152,'EG-SEP'!Q$18:Q$516)</f>
        <v>0</v>
      </c>
      <c r="I151" s="159">
        <f>SUMIF('EG-SEP'!$F$18:$F$516,PROVEEDORES!$D152,'EG-SEP'!R$18:R$516)</f>
        <v>0</v>
      </c>
      <c r="J151" s="159">
        <f>SUMIF('EG-SEP'!$F$18:$F$516,PROVEEDORES!$D152,'EG-SEP'!S$18:S$516)</f>
        <v>0</v>
      </c>
      <c r="K151" s="159" t="str">
        <f t="shared" si="4"/>
        <v/>
      </c>
      <c r="L151" s="146" t="str">
        <f>IF(PROVEEDORES!G152="","",PROVEEDORES!G152)</f>
        <v/>
      </c>
    </row>
    <row r="152" spans="3:12" ht="17.45" customHeight="1" x14ac:dyDescent="0.2">
      <c r="C152" s="158">
        <f t="shared" si="5"/>
        <v>146</v>
      </c>
      <c r="D152" s="146" t="str">
        <f>IF(PROVEEDORES!E153="","",PROVEEDORES!E153)</f>
        <v/>
      </c>
      <c r="E152" s="146" t="str">
        <f>IF(PROVEEDORES!F153="","",PROVEEDORES!F153)</f>
        <v/>
      </c>
      <c r="F152" s="146" t="str">
        <f>IF(PROVEEDORES!D153="","",PROVEEDORES!D153)</f>
        <v/>
      </c>
      <c r="G152" s="159">
        <f>SUMIF('EG-SEP'!$F$18:$F$516,PROVEEDORES!$D153,'EG-SEP'!P$18:P$516)</f>
        <v>0</v>
      </c>
      <c r="H152" s="159">
        <f>SUMIF('EG-SEP'!$F$18:$F$516,PROVEEDORES!$D153,'EG-SEP'!Q$18:Q$516)</f>
        <v>0</v>
      </c>
      <c r="I152" s="159">
        <f>SUMIF('EG-SEP'!$F$18:$F$516,PROVEEDORES!$D153,'EG-SEP'!R$18:R$516)</f>
        <v>0</v>
      </c>
      <c r="J152" s="159">
        <f>SUMIF('EG-SEP'!$F$18:$F$516,PROVEEDORES!$D153,'EG-SEP'!S$18:S$516)</f>
        <v>0</v>
      </c>
      <c r="K152" s="159" t="str">
        <f t="shared" si="4"/>
        <v/>
      </c>
      <c r="L152" s="146" t="str">
        <f>IF(PROVEEDORES!G153="","",PROVEEDORES!G153)</f>
        <v/>
      </c>
    </row>
    <row r="153" spans="3:12" ht="17.45" customHeight="1" x14ac:dyDescent="0.2">
      <c r="C153" s="158">
        <f t="shared" si="5"/>
        <v>147</v>
      </c>
      <c r="D153" s="146" t="str">
        <f>IF(PROVEEDORES!E154="","",PROVEEDORES!E154)</f>
        <v/>
      </c>
      <c r="E153" s="146" t="str">
        <f>IF(PROVEEDORES!F154="","",PROVEEDORES!F154)</f>
        <v/>
      </c>
      <c r="F153" s="146" t="str">
        <f>IF(PROVEEDORES!D154="","",PROVEEDORES!D154)</f>
        <v/>
      </c>
      <c r="G153" s="159">
        <f>SUMIF('EG-SEP'!$F$18:$F$516,PROVEEDORES!$D154,'EG-SEP'!P$18:P$516)</f>
        <v>0</v>
      </c>
      <c r="H153" s="159">
        <f>SUMIF('EG-SEP'!$F$18:$F$516,PROVEEDORES!$D154,'EG-SEP'!Q$18:Q$516)</f>
        <v>0</v>
      </c>
      <c r="I153" s="159">
        <f>SUMIF('EG-SEP'!$F$18:$F$516,PROVEEDORES!$D154,'EG-SEP'!R$18:R$516)</f>
        <v>0</v>
      </c>
      <c r="J153" s="159">
        <f>SUMIF('EG-SEP'!$F$18:$F$516,PROVEEDORES!$D154,'EG-SEP'!S$18:S$516)</f>
        <v>0</v>
      </c>
      <c r="K153" s="159" t="str">
        <f t="shared" si="4"/>
        <v/>
      </c>
      <c r="L153" s="146" t="str">
        <f>IF(PROVEEDORES!G154="","",PROVEEDORES!G154)</f>
        <v/>
      </c>
    </row>
    <row r="154" spans="3:12" ht="17.45" customHeight="1" x14ac:dyDescent="0.2">
      <c r="C154" s="158">
        <f t="shared" si="5"/>
        <v>148</v>
      </c>
      <c r="D154" s="146" t="str">
        <f>IF(PROVEEDORES!E155="","",PROVEEDORES!E155)</f>
        <v/>
      </c>
      <c r="E154" s="146" t="str">
        <f>IF(PROVEEDORES!F155="","",PROVEEDORES!F155)</f>
        <v/>
      </c>
      <c r="F154" s="146" t="str">
        <f>IF(PROVEEDORES!D155="","",PROVEEDORES!D155)</f>
        <v/>
      </c>
      <c r="G154" s="159">
        <f>SUMIF('EG-SEP'!$F$18:$F$516,PROVEEDORES!$D155,'EG-SEP'!P$18:P$516)</f>
        <v>0</v>
      </c>
      <c r="H154" s="159">
        <f>SUMIF('EG-SEP'!$F$18:$F$516,PROVEEDORES!$D155,'EG-SEP'!Q$18:Q$516)</f>
        <v>0</v>
      </c>
      <c r="I154" s="159">
        <f>SUMIF('EG-SEP'!$F$18:$F$516,PROVEEDORES!$D155,'EG-SEP'!R$18:R$516)</f>
        <v>0</v>
      </c>
      <c r="J154" s="159">
        <f>SUMIF('EG-SEP'!$F$18:$F$516,PROVEEDORES!$D155,'EG-SEP'!S$18:S$516)</f>
        <v>0</v>
      </c>
      <c r="K154" s="159" t="str">
        <f t="shared" si="4"/>
        <v/>
      </c>
      <c r="L154" s="146" t="str">
        <f>IF(PROVEEDORES!G155="","",PROVEEDORES!G155)</f>
        <v/>
      </c>
    </row>
    <row r="155" spans="3:12" ht="17.45" customHeight="1" x14ac:dyDescent="0.2">
      <c r="C155" s="158">
        <f t="shared" si="5"/>
        <v>149</v>
      </c>
      <c r="D155" s="146" t="str">
        <f>IF(PROVEEDORES!E156="","",PROVEEDORES!E156)</f>
        <v/>
      </c>
      <c r="E155" s="146" t="str">
        <f>IF(PROVEEDORES!F156="","",PROVEEDORES!F156)</f>
        <v/>
      </c>
      <c r="F155" s="146" t="str">
        <f>IF(PROVEEDORES!D156="","",PROVEEDORES!D156)</f>
        <v/>
      </c>
      <c r="G155" s="159">
        <f>SUMIF('EG-SEP'!$F$18:$F$516,PROVEEDORES!$D156,'EG-SEP'!P$18:P$516)</f>
        <v>0</v>
      </c>
      <c r="H155" s="159">
        <f>SUMIF('EG-SEP'!$F$18:$F$516,PROVEEDORES!$D156,'EG-SEP'!Q$18:Q$516)</f>
        <v>0</v>
      </c>
      <c r="I155" s="159">
        <f>SUMIF('EG-SEP'!$F$18:$F$516,PROVEEDORES!$D156,'EG-SEP'!R$18:R$516)</f>
        <v>0</v>
      </c>
      <c r="J155" s="159">
        <f>SUMIF('EG-SEP'!$F$18:$F$516,PROVEEDORES!$D156,'EG-SEP'!S$18:S$516)</f>
        <v>0</v>
      </c>
      <c r="K155" s="159" t="str">
        <f t="shared" si="4"/>
        <v/>
      </c>
      <c r="L155" s="146" t="str">
        <f>IF(PROVEEDORES!G156="","",PROVEEDORES!G156)</f>
        <v/>
      </c>
    </row>
    <row r="156" spans="3:12" ht="17.45" customHeight="1" x14ac:dyDescent="0.2">
      <c r="C156" s="158">
        <f t="shared" si="5"/>
        <v>150</v>
      </c>
      <c r="D156" s="146" t="str">
        <f>IF(PROVEEDORES!E157="","",PROVEEDORES!E157)</f>
        <v/>
      </c>
      <c r="E156" s="146" t="str">
        <f>IF(PROVEEDORES!F157="","",PROVEEDORES!F157)</f>
        <v/>
      </c>
      <c r="F156" s="146" t="str">
        <f>IF(PROVEEDORES!D157="","",PROVEEDORES!D157)</f>
        <v/>
      </c>
      <c r="G156" s="159">
        <f>SUMIF('EG-SEP'!$F$18:$F$516,PROVEEDORES!$D157,'EG-SEP'!P$18:P$516)</f>
        <v>0</v>
      </c>
      <c r="H156" s="159">
        <f>SUMIF('EG-SEP'!$F$18:$F$516,PROVEEDORES!$D157,'EG-SEP'!Q$18:Q$516)</f>
        <v>0</v>
      </c>
      <c r="I156" s="159">
        <f>SUMIF('EG-SEP'!$F$18:$F$516,PROVEEDORES!$D157,'EG-SEP'!R$18:R$516)</f>
        <v>0</v>
      </c>
      <c r="J156" s="159">
        <f>SUMIF('EG-SEP'!$F$18:$F$516,PROVEEDORES!$D157,'EG-SEP'!S$18:S$516)</f>
        <v>0</v>
      </c>
      <c r="K156" s="159" t="str">
        <f t="shared" si="4"/>
        <v/>
      </c>
      <c r="L156" s="146" t="str">
        <f>IF(PROVEEDORES!G157="","",PROVEEDORES!G157)</f>
        <v/>
      </c>
    </row>
    <row r="157" spans="3:12" ht="17.45" customHeight="1" x14ac:dyDescent="0.2">
      <c r="C157" s="158">
        <f t="shared" si="5"/>
        <v>151</v>
      </c>
      <c r="D157" s="146" t="str">
        <f>IF(PROVEEDORES!E158="","",PROVEEDORES!E158)</f>
        <v/>
      </c>
      <c r="E157" s="146" t="str">
        <f>IF(PROVEEDORES!F158="","",PROVEEDORES!F158)</f>
        <v/>
      </c>
      <c r="F157" s="146" t="str">
        <f>IF(PROVEEDORES!D158="","",PROVEEDORES!D158)</f>
        <v/>
      </c>
      <c r="G157" s="159">
        <f>SUMIF('EG-SEP'!$F$18:$F$516,PROVEEDORES!$D158,'EG-SEP'!P$18:P$516)</f>
        <v>0</v>
      </c>
      <c r="H157" s="159">
        <f>SUMIF('EG-SEP'!$F$18:$F$516,PROVEEDORES!$D158,'EG-SEP'!Q$18:Q$516)</f>
        <v>0</v>
      </c>
      <c r="I157" s="159">
        <f>SUMIF('EG-SEP'!$F$18:$F$516,PROVEEDORES!$D158,'EG-SEP'!R$18:R$516)</f>
        <v>0</v>
      </c>
      <c r="J157" s="159">
        <f>SUMIF('EG-SEP'!$F$18:$F$516,PROVEEDORES!$D158,'EG-SEP'!S$18:S$516)</f>
        <v>0</v>
      </c>
      <c r="K157" s="159" t="str">
        <f t="shared" si="4"/>
        <v/>
      </c>
      <c r="L157" s="146" t="str">
        <f>IF(PROVEEDORES!G158="","",PROVEEDORES!G158)</f>
        <v/>
      </c>
    </row>
    <row r="158" spans="3:12" ht="17.45" customHeight="1" x14ac:dyDescent="0.2">
      <c r="C158" s="158">
        <f t="shared" si="5"/>
        <v>152</v>
      </c>
      <c r="D158" s="146" t="str">
        <f>IF(PROVEEDORES!E159="","",PROVEEDORES!E159)</f>
        <v/>
      </c>
      <c r="E158" s="146" t="str">
        <f>IF(PROVEEDORES!F159="","",PROVEEDORES!F159)</f>
        <v/>
      </c>
      <c r="F158" s="146" t="str">
        <f>IF(PROVEEDORES!D159="","",PROVEEDORES!D159)</f>
        <v/>
      </c>
      <c r="G158" s="159">
        <f>SUMIF('EG-SEP'!$F$18:$F$516,PROVEEDORES!$D159,'EG-SEP'!P$18:P$516)</f>
        <v>0</v>
      </c>
      <c r="H158" s="159">
        <f>SUMIF('EG-SEP'!$F$18:$F$516,PROVEEDORES!$D159,'EG-SEP'!Q$18:Q$516)</f>
        <v>0</v>
      </c>
      <c r="I158" s="159">
        <f>SUMIF('EG-SEP'!$F$18:$F$516,PROVEEDORES!$D159,'EG-SEP'!R$18:R$516)</f>
        <v>0</v>
      </c>
      <c r="J158" s="159">
        <f>SUMIF('EG-SEP'!$F$18:$F$516,PROVEEDORES!$D159,'EG-SEP'!S$18:S$516)</f>
        <v>0</v>
      </c>
      <c r="K158" s="159" t="str">
        <f t="shared" si="4"/>
        <v/>
      </c>
      <c r="L158" s="146" t="str">
        <f>IF(PROVEEDORES!G159="","",PROVEEDORES!G159)</f>
        <v/>
      </c>
    </row>
    <row r="159" spans="3:12" ht="17.45" customHeight="1" x14ac:dyDescent="0.2">
      <c r="C159" s="158">
        <f t="shared" si="5"/>
        <v>153</v>
      </c>
      <c r="D159" s="146" t="str">
        <f>IF(PROVEEDORES!E160="","",PROVEEDORES!E160)</f>
        <v/>
      </c>
      <c r="E159" s="146" t="str">
        <f>IF(PROVEEDORES!F160="","",PROVEEDORES!F160)</f>
        <v/>
      </c>
      <c r="F159" s="146" t="str">
        <f>IF(PROVEEDORES!D160="","",PROVEEDORES!D160)</f>
        <v/>
      </c>
      <c r="G159" s="159">
        <f>SUMIF('EG-SEP'!$F$18:$F$516,PROVEEDORES!$D160,'EG-SEP'!P$18:P$516)</f>
        <v>0</v>
      </c>
      <c r="H159" s="159">
        <f>SUMIF('EG-SEP'!$F$18:$F$516,PROVEEDORES!$D160,'EG-SEP'!Q$18:Q$516)</f>
        <v>0</v>
      </c>
      <c r="I159" s="159">
        <f>SUMIF('EG-SEP'!$F$18:$F$516,PROVEEDORES!$D160,'EG-SEP'!R$18:R$516)</f>
        <v>0</v>
      </c>
      <c r="J159" s="159">
        <f>SUMIF('EG-SEP'!$F$18:$F$516,PROVEEDORES!$D160,'EG-SEP'!S$18:S$516)</f>
        <v>0</v>
      </c>
      <c r="K159" s="159" t="str">
        <f t="shared" si="4"/>
        <v/>
      </c>
      <c r="L159" s="146" t="str">
        <f>IF(PROVEEDORES!G160="","",PROVEEDORES!G160)</f>
        <v/>
      </c>
    </row>
    <row r="160" spans="3:12" ht="17.45" customHeight="1" x14ac:dyDescent="0.2">
      <c r="C160" s="158">
        <f t="shared" si="5"/>
        <v>154</v>
      </c>
      <c r="D160" s="146" t="str">
        <f>IF(PROVEEDORES!E161="","",PROVEEDORES!E161)</f>
        <v/>
      </c>
      <c r="E160" s="146" t="str">
        <f>IF(PROVEEDORES!F161="","",PROVEEDORES!F161)</f>
        <v/>
      </c>
      <c r="F160" s="146" t="str">
        <f>IF(PROVEEDORES!D161="","",PROVEEDORES!D161)</f>
        <v/>
      </c>
      <c r="G160" s="159">
        <f>SUMIF('EG-SEP'!$F$18:$F$516,PROVEEDORES!$D161,'EG-SEP'!P$18:P$516)</f>
        <v>0</v>
      </c>
      <c r="H160" s="159">
        <f>SUMIF('EG-SEP'!$F$18:$F$516,PROVEEDORES!$D161,'EG-SEP'!Q$18:Q$516)</f>
        <v>0</v>
      </c>
      <c r="I160" s="159">
        <f>SUMIF('EG-SEP'!$F$18:$F$516,PROVEEDORES!$D161,'EG-SEP'!R$18:R$516)</f>
        <v>0</v>
      </c>
      <c r="J160" s="159">
        <f>SUMIF('EG-SEP'!$F$18:$F$516,PROVEEDORES!$D161,'EG-SEP'!S$18:S$516)</f>
        <v>0</v>
      </c>
      <c r="K160" s="159" t="str">
        <f t="shared" si="4"/>
        <v/>
      </c>
      <c r="L160" s="146" t="str">
        <f>IF(PROVEEDORES!G161="","",PROVEEDORES!G161)</f>
        <v/>
      </c>
    </row>
    <row r="161" spans="3:12" ht="17.45" customHeight="1" x14ac:dyDescent="0.2">
      <c r="C161" s="158">
        <f t="shared" si="5"/>
        <v>155</v>
      </c>
      <c r="D161" s="146" t="str">
        <f>IF(PROVEEDORES!E162="","",PROVEEDORES!E162)</f>
        <v/>
      </c>
      <c r="E161" s="146" t="str">
        <f>IF(PROVEEDORES!F162="","",PROVEEDORES!F162)</f>
        <v/>
      </c>
      <c r="F161" s="146" t="str">
        <f>IF(PROVEEDORES!D162="","",PROVEEDORES!D162)</f>
        <v/>
      </c>
      <c r="G161" s="159">
        <f>SUMIF('EG-SEP'!$F$18:$F$516,PROVEEDORES!$D162,'EG-SEP'!P$18:P$516)</f>
        <v>0</v>
      </c>
      <c r="H161" s="159">
        <f>SUMIF('EG-SEP'!$F$18:$F$516,PROVEEDORES!$D162,'EG-SEP'!Q$18:Q$516)</f>
        <v>0</v>
      </c>
      <c r="I161" s="159">
        <f>SUMIF('EG-SEP'!$F$18:$F$516,PROVEEDORES!$D162,'EG-SEP'!R$18:R$516)</f>
        <v>0</v>
      </c>
      <c r="J161" s="159">
        <f>SUMIF('EG-SEP'!$F$18:$F$516,PROVEEDORES!$D162,'EG-SEP'!S$18:S$516)</f>
        <v>0</v>
      </c>
      <c r="K161" s="159" t="str">
        <f t="shared" si="4"/>
        <v/>
      </c>
      <c r="L161" s="146" t="str">
        <f>IF(PROVEEDORES!G162="","",PROVEEDORES!G162)</f>
        <v/>
      </c>
    </row>
    <row r="162" spans="3:12" ht="17.45" customHeight="1" x14ac:dyDescent="0.2">
      <c r="C162" s="158">
        <f t="shared" si="5"/>
        <v>156</v>
      </c>
      <c r="D162" s="146" t="str">
        <f>IF(PROVEEDORES!E163="","",PROVEEDORES!E163)</f>
        <v/>
      </c>
      <c r="E162" s="146" t="str">
        <f>IF(PROVEEDORES!F163="","",PROVEEDORES!F163)</f>
        <v/>
      </c>
      <c r="F162" s="146" t="str">
        <f>IF(PROVEEDORES!D163="","",PROVEEDORES!D163)</f>
        <v/>
      </c>
      <c r="G162" s="159">
        <f>SUMIF('EG-SEP'!$F$18:$F$516,PROVEEDORES!$D163,'EG-SEP'!P$18:P$516)</f>
        <v>0</v>
      </c>
      <c r="H162" s="159">
        <f>SUMIF('EG-SEP'!$F$18:$F$516,PROVEEDORES!$D163,'EG-SEP'!Q$18:Q$516)</f>
        <v>0</v>
      </c>
      <c r="I162" s="159">
        <f>SUMIF('EG-SEP'!$F$18:$F$516,PROVEEDORES!$D163,'EG-SEP'!R$18:R$516)</f>
        <v>0</v>
      </c>
      <c r="J162" s="159">
        <f>SUMIF('EG-SEP'!$F$18:$F$516,PROVEEDORES!$D163,'EG-SEP'!S$18:S$516)</f>
        <v>0</v>
      </c>
      <c r="K162" s="159" t="str">
        <f t="shared" si="4"/>
        <v/>
      </c>
      <c r="L162" s="146" t="str">
        <f>IF(PROVEEDORES!G163="","",PROVEEDORES!G163)</f>
        <v/>
      </c>
    </row>
    <row r="163" spans="3:12" ht="17.45" customHeight="1" x14ac:dyDescent="0.2">
      <c r="C163" s="158">
        <f t="shared" si="5"/>
        <v>157</v>
      </c>
      <c r="D163" s="146" t="str">
        <f>IF(PROVEEDORES!E164="","",PROVEEDORES!E164)</f>
        <v/>
      </c>
      <c r="E163" s="146" t="str">
        <f>IF(PROVEEDORES!F164="","",PROVEEDORES!F164)</f>
        <v/>
      </c>
      <c r="F163" s="146" t="str">
        <f>IF(PROVEEDORES!D164="","",PROVEEDORES!D164)</f>
        <v/>
      </c>
      <c r="G163" s="159">
        <f>SUMIF('EG-SEP'!$F$18:$F$516,PROVEEDORES!$D164,'EG-SEP'!P$18:P$516)</f>
        <v>0</v>
      </c>
      <c r="H163" s="159">
        <f>SUMIF('EG-SEP'!$F$18:$F$516,PROVEEDORES!$D164,'EG-SEP'!Q$18:Q$516)</f>
        <v>0</v>
      </c>
      <c r="I163" s="159">
        <f>SUMIF('EG-SEP'!$F$18:$F$516,PROVEEDORES!$D164,'EG-SEP'!R$18:R$516)</f>
        <v>0</v>
      </c>
      <c r="J163" s="159">
        <f>SUMIF('EG-SEP'!$F$18:$F$516,PROVEEDORES!$D164,'EG-SEP'!S$18:S$516)</f>
        <v>0</v>
      </c>
      <c r="K163" s="159" t="str">
        <f t="shared" si="4"/>
        <v/>
      </c>
      <c r="L163" s="146" t="str">
        <f>IF(PROVEEDORES!G164="","",PROVEEDORES!G164)</f>
        <v/>
      </c>
    </row>
    <row r="164" spans="3:12" ht="17.45" customHeight="1" x14ac:dyDescent="0.2">
      <c r="C164" s="158">
        <f t="shared" si="5"/>
        <v>158</v>
      </c>
      <c r="D164" s="146" t="str">
        <f>IF(PROVEEDORES!E165="","",PROVEEDORES!E165)</f>
        <v/>
      </c>
      <c r="E164" s="146" t="str">
        <f>IF(PROVEEDORES!F165="","",PROVEEDORES!F165)</f>
        <v/>
      </c>
      <c r="F164" s="146" t="str">
        <f>IF(PROVEEDORES!D165="","",PROVEEDORES!D165)</f>
        <v/>
      </c>
      <c r="G164" s="159">
        <f>SUMIF('EG-SEP'!$F$18:$F$516,PROVEEDORES!$D165,'EG-SEP'!P$18:P$516)</f>
        <v>0</v>
      </c>
      <c r="H164" s="159">
        <f>SUMIF('EG-SEP'!$F$18:$F$516,PROVEEDORES!$D165,'EG-SEP'!Q$18:Q$516)</f>
        <v>0</v>
      </c>
      <c r="I164" s="159">
        <f>SUMIF('EG-SEP'!$F$18:$F$516,PROVEEDORES!$D165,'EG-SEP'!R$18:R$516)</f>
        <v>0</v>
      </c>
      <c r="J164" s="159">
        <f>SUMIF('EG-SEP'!$F$18:$F$516,PROVEEDORES!$D165,'EG-SEP'!S$18:S$516)</f>
        <v>0</v>
      </c>
      <c r="K164" s="159" t="str">
        <f t="shared" si="4"/>
        <v/>
      </c>
      <c r="L164" s="146" t="str">
        <f>IF(PROVEEDORES!G165="","",PROVEEDORES!G165)</f>
        <v/>
      </c>
    </row>
    <row r="165" spans="3:12" ht="17.45" customHeight="1" x14ac:dyDescent="0.2">
      <c r="C165" s="158">
        <f t="shared" si="5"/>
        <v>159</v>
      </c>
      <c r="D165" s="146" t="str">
        <f>IF(PROVEEDORES!E166="","",PROVEEDORES!E166)</f>
        <v/>
      </c>
      <c r="E165" s="146" t="str">
        <f>IF(PROVEEDORES!F166="","",PROVEEDORES!F166)</f>
        <v/>
      </c>
      <c r="F165" s="146" t="str">
        <f>IF(PROVEEDORES!D166="","",PROVEEDORES!D166)</f>
        <v/>
      </c>
      <c r="G165" s="159">
        <f>SUMIF('EG-SEP'!$F$18:$F$516,PROVEEDORES!$D166,'EG-SEP'!P$18:P$516)</f>
        <v>0</v>
      </c>
      <c r="H165" s="159">
        <f>SUMIF('EG-SEP'!$F$18:$F$516,PROVEEDORES!$D166,'EG-SEP'!Q$18:Q$516)</f>
        <v>0</v>
      </c>
      <c r="I165" s="159">
        <f>SUMIF('EG-SEP'!$F$18:$F$516,PROVEEDORES!$D166,'EG-SEP'!R$18:R$516)</f>
        <v>0</v>
      </c>
      <c r="J165" s="159">
        <f>SUMIF('EG-SEP'!$F$18:$F$516,PROVEEDORES!$D166,'EG-SEP'!S$18:S$516)</f>
        <v>0</v>
      </c>
      <c r="K165" s="159" t="str">
        <f t="shared" si="4"/>
        <v/>
      </c>
      <c r="L165" s="146" t="str">
        <f>IF(PROVEEDORES!G166="","",PROVEEDORES!G166)</f>
        <v/>
      </c>
    </row>
    <row r="166" spans="3:12" ht="17.45" customHeight="1" x14ac:dyDescent="0.2">
      <c r="C166" s="158">
        <f t="shared" si="5"/>
        <v>160</v>
      </c>
      <c r="D166" s="146" t="str">
        <f>IF(PROVEEDORES!E167="","",PROVEEDORES!E167)</f>
        <v/>
      </c>
      <c r="E166" s="146" t="str">
        <f>IF(PROVEEDORES!F167="","",PROVEEDORES!F167)</f>
        <v/>
      </c>
      <c r="F166" s="146" t="str">
        <f>IF(PROVEEDORES!D167="","",PROVEEDORES!D167)</f>
        <v/>
      </c>
      <c r="G166" s="159">
        <f>SUMIF('EG-SEP'!$F$18:$F$516,PROVEEDORES!$D167,'EG-SEP'!P$18:P$516)</f>
        <v>0</v>
      </c>
      <c r="H166" s="159">
        <f>SUMIF('EG-SEP'!$F$18:$F$516,PROVEEDORES!$D167,'EG-SEP'!Q$18:Q$516)</f>
        <v>0</v>
      </c>
      <c r="I166" s="159">
        <f>SUMIF('EG-SEP'!$F$18:$F$516,PROVEEDORES!$D167,'EG-SEP'!R$18:R$516)</f>
        <v>0</v>
      </c>
      <c r="J166" s="159">
        <f>SUMIF('EG-SEP'!$F$18:$F$516,PROVEEDORES!$D167,'EG-SEP'!S$18:S$516)</f>
        <v>0</v>
      </c>
      <c r="K166" s="159" t="str">
        <f t="shared" si="4"/>
        <v/>
      </c>
      <c r="L166" s="146" t="str">
        <f>IF(PROVEEDORES!G167="","",PROVEEDORES!G167)</f>
        <v/>
      </c>
    </row>
    <row r="167" spans="3:12" ht="17.45" customHeight="1" x14ac:dyDescent="0.2">
      <c r="C167" s="158">
        <f t="shared" si="5"/>
        <v>161</v>
      </c>
      <c r="D167" s="146" t="str">
        <f>IF(PROVEEDORES!E168="","",PROVEEDORES!E168)</f>
        <v/>
      </c>
      <c r="E167" s="146" t="str">
        <f>IF(PROVEEDORES!F168="","",PROVEEDORES!F168)</f>
        <v/>
      </c>
      <c r="F167" s="146" t="str">
        <f>IF(PROVEEDORES!D168="","",PROVEEDORES!D168)</f>
        <v/>
      </c>
      <c r="G167" s="159">
        <f>SUMIF('EG-SEP'!$F$18:$F$516,PROVEEDORES!$D168,'EG-SEP'!P$18:P$516)</f>
        <v>0</v>
      </c>
      <c r="H167" s="159">
        <f>SUMIF('EG-SEP'!$F$18:$F$516,PROVEEDORES!$D168,'EG-SEP'!Q$18:Q$516)</f>
        <v>0</v>
      </c>
      <c r="I167" s="159">
        <f>SUMIF('EG-SEP'!$F$18:$F$516,PROVEEDORES!$D168,'EG-SEP'!R$18:R$516)</f>
        <v>0</v>
      </c>
      <c r="J167" s="159">
        <f>SUMIF('EG-SEP'!$F$18:$F$516,PROVEEDORES!$D168,'EG-SEP'!S$18:S$516)</f>
        <v>0</v>
      </c>
      <c r="K167" s="159" t="str">
        <f t="shared" si="4"/>
        <v/>
      </c>
      <c r="L167" s="146" t="str">
        <f>IF(PROVEEDORES!G168="","",PROVEEDORES!G168)</f>
        <v/>
      </c>
    </row>
    <row r="168" spans="3:12" ht="17.45" customHeight="1" x14ac:dyDescent="0.2">
      <c r="C168" s="158">
        <f t="shared" si="5"/>
        <v>162</v>
      </c>
      <c r="D168" s="146" t="str">
        <f>IF(PROVEEDORES!E169="","",PROVEEDORES!E169)</f>
        <v/>
      </c>
      <c r="E168" s="146" t="str">
        <f>IF(PROVEEDORES!F169="","",PROVEEDORES!F169)</f>
        <v/>
      </c>
      <c r="F168" s="146" t="str">
        <f>IF(PROVEEDORES!D169="","",PROVEEDORES!D169)</f>
        <v/>
      </c>
      <c r="G168" s="159">
        <f>SUMIF('EG-SEP'!$F$18:$F$516,PROVEEDORES!$D169,'EG-SEP'!P$18:P$516)</f>
        <v>0</v>
      </c>
      <c r="H168" s="159">
        <f>SUMIF('EG-SEP'!$F$18:$F$516,PROVEEDORES!$D169,'EG-SEP'!Q$18:Q$516)</f>
        <v>0</v>
      </c>
      <c r="I168" s="159">
        <f>SUMIF('EG-SEP'!$F$18:$F$516,PROVEEDORES!$D169,'EG-SEP'!R$18:R$516)</f>
        <v>0</v>
      </c>
      <c r="J168" s="159">
        <f>SUMIF('EG-SEP'!$F$18:$F$516,PROVEEDORES!$D169,'EG-SEP'!S$18:S$516)</f>
        <v>0</v>
      </c>
      <c r="K168" s="159" t="str">
        <f t="shared" si="4"/>
        <v/>
      </c>
      <c r="L168" s="146" t="str">
        <f>IF(PROVEEDORES!G169="","",PROVEEDORES!G169)</f>
        <v/>
      </c>
    </row>
    <row r="169" spans="3:12" ht="17.45" customHeight="1" x14ac:dyDescent="0.2">
      <c r="C169" s="158">
        <f t="shared" si="5"/>
        <v>163</v>
      </c>
      <c r="D169" s="146" t="str">
        <f>IF(PROVEEDORES!E170="","",PROVEEDORES!E170)</f>
        <v/>
      </c>
      <c r="E169" s="146" t="str">
        <f>IF(PROVEEDORES!F170="","",PROVEEDORES!F170)</f>
        <v/>
      </c>
      <c r="F169" s="146" t="str">
        <f>IF(PROVEEDORES!D170="","",PROVEEDORES!D170)</f>
        <v/>
      </c>
      <c r="G169" s="159">
        <f>SUMIF('EG-SEP'!$F$18:$F$516,PROVEEDORES!$D170,'EG-SEP'!P$18:P$516)</f>
        <v>0</v>
      </c>
      <c r="H169" s="159">
        <f>SUMIF('EG-SEP'!$F$18:$F$516,PROVEEDORES!$D170,'EG-SEP'!Q$18:Q$516)</f>
        <v>0</v>
      </c>
      <c r="I169" s="159">
        <f>SUMIF('EG-SEP'!$F$18:$F$516,PROVEEDORES!$D170,'EG-SEP'!R$18:R$516)</f>
        <v>0</v>
      </c>
      <c r="J169" s="159">
        <f>SUMIF('EG-SEP'!$F$18:$F$516,PROVEEDORES!$D170,'EG-SEP'!S$18:S$516)</f>
        <v>0</v>
      </c>
      <c r="K169" s="159" t="str">
        <f t="shared" si="4"/>
        <v/>
      </c>
      <c r="L169" s="146" t="str">
        <f>IF(PROVEEDORES!G170="","",PROVEEDORES!G170)</f>
        <v/>
      </c>
    </row>
    <row r="170" spans="3:12" ht="17.45" customHeight="1" x14ac:dyDescent="0.2">
      <c r="C170" s="158">
        <f t="shared" si="5"/>
        <v>164</v>
      </c>
      <c r="D170" s="146" t="str">
        <f>IF(PROVEEDORES!E171="","",PROVEEDORES!E171)</f>
        <v/>
      </c>
      <c r="E170" s="146" t="str">
        <f>IF(PROVEEDORES!F171="","",PROVEEDORES!F171)</f>
        <v/>
      </c>
      <c r="F170" s="146" t="str">
        <f>IF(PROVEEDORES!D171="","",PROVEEDORES!D171)</f>
        <v/>
      </c>
      <c r="G170" s="159">
        <f>SUMIF('EG-SEP'!$F$18:$F$516,PROVEEDORES!$D171,'EG-SEP'!P$18:P$516)</f>
        <v>0</v>
      </c>
      <c r="H170" s="159">
        <f>SUMIF('EG-SEP'!$F$18:$F$516,PROVEEDORES!$D171,'EG-SEP'!Q$18:Q$516)</f>
        <v>0</v>
      </c>
      <c r="I170" s="159">
        <f>SUMIF('EG-SEP'!$F$18:$F$516,PROVEEDORES!$D171,'EG-SEP'!R$18:R$516)</f>
        <v>0</v>
      </c>
      <c r="J170" s="159">
        <f>SUMIF('EG-SEP'!$F$18:$F$516,PROVEEDORES!$D171,'EG-SEP'!S$18:S$516)</f>
        <v>0</v>
      </c>
      <c r="K170" s="159" t="str">
        <f t="shared" si="4"/>
        <v/>
      </c>
      <c r="L170" s="146" t="str">
        <f>IF(PROVEEDORES!G171="","",PROVEEDORES!G171)</f>
        <v/>
      </c>
    </row>
    <row r="171" spans="3:12" ht="17.45" customHeight="1" x14ac:dyDescent="0.2">
      <c r="C171" s="158">
        <f t="shared" si="5"/>
        <v>165</v>
      </c>
      <c r="D171" s="146" t="str">
        <f>IF(PROVEEDORES!E172="","",PROVEEDORES!E172)</f>
        <v/>
      </c>
      <c r="E171" s="146" t="str">
        <f>IF(PROVEEDORES!F172="","",PROVEEDORES!F172)</f>
        <v/>
      </c>
      <c r="F171" s="146" t="str">
        <f>IF(PROVEEDORES!D172="","",PROVEEDORES!D172)</f>
        <v/>
      </c>
      <c r="G171" s="159">
        <f>SUMIF('EG-SEP'!$F$18:$F$516,PROVEEDORES!$D172,'EG-SEP'!P$18:P$516)</f>
        <v>0</v>
      </c>
      <c r="H171" s="159">
        <f>SUMIF('EG-SEP'!$F$18:$F$516,PROVEEDORES!$D172,'EG-SEP'!Q$18:Q$516)</f>
        <v>0</v>
      </c>
      <c r="I171" s="159">
        <f>SUMIF('EG-SEP'!$F$18:$F$516,PROVEEDORES!$D172,'EG-SEP'!R$18:R$516)</f>
        <v>0</v>
      </c>
      <c r="J171" s="159">
        <f>SUMIF('EG-SEP'!$F$18:$F$516,PROVEEDORES!$D172,'EG-SEP'!S$18:S$516)</f>
        <v>0</v>
      </c>
      <c r="K171" s="159" t="str">
        <f t="shared" si="4"/>
        <v/>
      </c>
      <c r="L171" s="146" t="str">
        <f>IF(PROVEEDORES!G172="","",PROVEEDORES!G172)</f>
        <v/>
      </c>
    </row>
    <row r="172" spans="3:12" ht="17.45" customHeight="1" x14ac:dyDescent="0.2">
      <c r="C172" s="158">
        <f t="shared" si="5"/>
        <v>166</v>
      </c>
      <c r="D172" s="146" t="str">
        <f>IF(PROVEEDORES!E173="","",PROVEEDORES!E173)</f>
        <v/>
      </c>
      <c r="E172" s="146" t="str">
        <f>IF(PROVEEDORES!F173="","",PROVEEDORES!F173)</f>
        <v/>
      </c>
      <c r="F172" s="146" t="str">
        <f>IF(PROVEEDORES!D173="","",PROVEEDORES!D173)</f>
        <v/>
      </c>
      <c r="G172" s="159">
        <f>SUMIF('EG-SEP'!$F$18:$F$516,PROVEEDORES!$D173,'EG-SEP'!P$18:P$516)</f>
        <v>0</v>
      </c>
      <c r="H172" s="159">
        <f>SUMIF('EG-SEP'!$F$18:$F$516,PROVEEDORES!$D173,'EG-SEP'!Q$18:Q$516)</f>
        <v>0</v>
      </c>
      <c r="I172" s="159">
        <f>SUMIF('EG-SEP'!$F$18:$F$516,PROVEEDORES!$D173,'EG-SEP'!R$18:R$516)</f>
        <v>0</v>
      </c>
      <c r="J172" s="159">
        <f>SUMIF('EG-SEP'!$F$18:$F$516,PROVEEDORES!$D173,'EG-SEP'!S$18:S$516)</f>
        <v>0</v>
      </c>
      <c r="K172" s="159" t="str">
        <f t="shared" si="4"/>
        <v/>
      </c>
      <c r="L172" s="146" t="str">
        <f>IF(PROVEEDORES!G173="","",PROVEEDORES!G173)</f>
        <v/>
      </c>
    </row>
    <row r="173" spans="3:12" ht="17.45" customHeight="1" x14ac:dyDescent="0.2">
      <c r="C173" s="158">
        <f t="shared" si="5"/>
        <v>167</v>
      </c>
      <c r="D173" s="146" t="str">
        <f>IF(PROVEEDORES!E174="","",PROVEEDORES!E174)</f>
        <v/>
      </c>
      <c r="E173" s="146" t="str">
        <f>IF(PROVEEDORES!F174="","",PROVEEDORES!F174)</f>
        <v/>
      </c>
      <c r="F173" s="146" t="str">
        <f>IF(PROVEEDORES!D174="","",PROVEEDORES!D174)</f>
        <v/>
      </c>
      <c r="G173" s="159">
        <f>SUMIF('EG-SEP'!$F$18:$F$516,PROVEEDORES!$D174,'EG-SEP'!P$18:P$516)</f>
        <v>0</v>
      </c>
      <c r="H173" s="159">
        <f>SUMIF('EG-SEP'!$F$18:$F$516,PROVEEDORES!$D174,'EG-SEP'!Q$18:Q$516)</f>
        <v>0</v>
      </c>
      <c r="I173" s="159">
        <f>SUMIF('EG-SEP'!$F$18:$F$516,PROVEEDORES!$D174,'EG-SEP'!R$18:R$516)</f>
        <v>0</v>
      </c>
      <c r="J173" s="159">
        <f>SUMIF('EG-SEP'!$F$18:$F$516,PROVEEDORES!$D174,'EG-SEP'!S$18:S$516)</f>
        <v>0</v>
      </c>
      <c r="K173" s="159" t="str">
        <f t="shared" si="4"/>
        <v/>
      </c>
      <c r="L173" s="146" t="str">
        <f>IF(PROVEEDORES!G174="","",PROVEEDORES!G174)</f>
        <v/>
      </c>
    </row>
    <row r="174" spans="3:12" ht="17.45" customHeight="1" x14ac:dyDescent="0.2">
      <c r="C174" s="158">
        <f t="shared" si="5"/>
        <v>168</v>
      </c>
      <c r="D174" s="146" t="str">
        <f>IF(PROVEEDORES!E175="","",PROVEEDORES!E175)</f>
        <v/>
      </c>
      <c r="E174" s="146" t="str">
        <f>IF(PROVEEDORES!F175="","",PROVEEDORES!F175)</f>
        <v/>
      </c>
      <c r="F174" s="146" t="str">
        <f>IF(PROVEEDORES!D175="","",PROVEEDORES!D175)</f>
        <v/>
      </c>
      <c r="G174" s="159">
        <f>SUMIF('EG-SEP'!$F$18:$F$516,PROVEEDORES!$D175,'EG-SEP'!P$18:P$516)</f>
        <v>0</v>
      </c>
      <c r="H174" s="159">
        <f>SUMIF('EG-SEP'!$F$18:$F$516,PROVEEDORES!$D175,'EG-SEP'!Q$18:Q$516)</f>
        <v>0</v>
      </c>
      <c r="I174" s="159">
        <f>SUMIF('EG-SEP'!$F$18:$F$516,PROVEEDORES!$D175,'EG-SEP'!R$18:R$516)</f>
        <v>0</v>
      </c>
      <c r="J174" s="159">
        <f>SUMIF('EG-SEP'!$F$18:$F$516,PROVEEDORES!$D175,'EG-SEP'!S$18:S$516)</f>
        <v>0</v>
      </c>
      <c r="K174" s="159" t="str">
        <f t="shared" si="4"/>
        <v/>
      </c>
      <c r="L174" s="146" t="str">
        <f>IF(PROVEEDORES!G175="","",PROVEEDORES!G175)</f>
        <v/>
      </c>
    </row>
    <row r="175" spans="3:12" ht="17.45" customHeight="1" x14ac:dyDescent="0.2">
      <c r="C175" s="158">
        <f t="shared" si="5"/>
        <v>169</v>
      </c>
      <c r="D175" s="146" t="str">
        <f>IF(PROVEEDORES!E176="","",PROVEEDORES!E176)</f>
        <v/>
      </c>
      <c r="E175" s="146" t="str">
        <f>IF(PROVEEDORES!F176="","",PROVEEDORES!F176)</f>
        <v/>
      </c>
      <c r="F175" s="146" t="str">
        <f>IF(PROVEEDORES!D176="","",PROVEEDORES!D176)</f>
        <v/>
      </c>
      <c r="G175" s="159">
        <f>SUMIF('EG-SEP'!$F$18:$F$516,PROVEEDORES!$D176,'EG-SEP'!P$18:P$516)</f>
        <v>0</v>
      </c>
      <c r="H175" s="159">
        <f>SUMIF('EG-SEP'!$F$18:$F$516,PROVEEDORES!$D176,'EG-SEP'!Q$18:Q$516)</f>
        <v>0</v>
      </c>
      <c r="I175" s="159">
        <f>SUMIF('EG-SEP'!$F$18:$F$516,PROVEEDORES!$D176,'EG-SEP'!R$18:R$516)</f>
        <v>0</v>
      </c>
      <c r="J175" s="159">
        <f>SUMIF('EG-SEP'!$F$18:$F$516,PROVEEDORES!$D176,'EG-SEP'!S$18:S$516)</f>
        <v>0</v>
      </c>
      <c r="K175" s="159" t="str">
        <f t="shared" si="4"/>
        <v/>
      </c>
      <c r="L175" s="146" t="str">
        <f>IF(PROVEEDORES!G176="","",PROVEEDORES!G176)</f>
        <v/>
      </c>
    </row>
    <row r="176" spans="3:12" ht="17.45" customHeight="1" x14ac:dyDescent="0.2">
      <c r="C176" s="158">
        <f t="shared" si="5"/>
        <v>170</v>
      </c>
      <c r="D176" s="146" t="str">
        <f>IF(PROVEEDORES!E177="","",PROVEEDORES!E177)</f>
        <v/>
      </c>
      <c r="E176" s="146" t="str">
        <f>IF(PROVEEDORES!F177="","",PROVEEDORES!F177)</f>
        <v/>
      </c>
      <c r="F176" s="146" t="str">
        <f>IF(PROVEEDORES!D177="","",PROVEEDORES!D177)</f>
        <v/>
      </c>
      <c r="G176" s="159">
        <f>SUMIF('EG-SEP'!$F$18:$F$516,PROVEEDORES!$D177,'EG-SEP'!P$18:P$516)</f>
        <v>0</v>
      </c>
      <c r="H176" s="159">
        <f>SUMIF('EG-SEP'!$F$18:$F$516,PROVEEDORES!$D177,'EG-SEP'!Q$18:Q$516)</f>
        <v>0</v>
      </c>
      <c r="I176" s="159">
        <f>SUMIF('EG-SEP'!$F$18:$F$516,PROVEEDORES!$D177,'EG-SEP'!R$18:R$516)</f>
        <v>0</v>
      </c>
      <c r="J176" s="159">
        <f>SUMIF('EG-SEP'!$F$18:$F$516,PROVEEDORES!$D177,'EG-SEP'!S$18:S$516)</f>
        <v>0</v>
      </c>
      <c r="K176" s="159" t="str">
        <f t="shared" si="4"/>
        <v/>
      </c>
      <c r="L176" s="146" t="str">
        <f>IF(PROVEEDORES!G177="","",PROVEEDORES!G177)</f>
        <v/>
      </c>
    </row>
    <row r="177" spans="3:12" ht="17.45" customHeight="1" x14ac:dyDescent="0.2">
      <c r="C177" s="158">
        <f t="shared" si="5"/>
        <v>171</v>
      </c>
      <c r="D177" s="146" t="str">
        <f>IF(PROVEEDORES!E178="","",PROVEEDORES!E178)</f>
        <v/>
      </c>
      <c r="E177" s="146" t="str">
        <f>IF(PROVEEDORES!F178="","",PROVEEDORES!F178)</f>
        <v/>
      </c>
      <c r="F177" s="146" t="str">
        <f>IF(PROVEEDORES!D178="","",PROVEEDORES!D178)</f>
        <v/>
      </c>
      <c r="G177" s="159">
        <f>SUMIF('EG-SEP'!$F$18:$F$516,PROVEEDORES!$D178,'EG-SEP'!P$18:P$516)</f>
        <v>0</v>
      </c>
      <c r="H177" s="159">
        <f>SUMIF('EG-SEP'!$F$18:$F$516,PROVEEDORES!$D178,'EG-SEP'!Q$18:Q$516)</f>
        <v>0</v>
      </c>
      <c r="I177" s="159">
        <f>SUMIF('EG-SEP'!$F$18:$F$516,PROVEEDORES!$D178,'EG-SEP'!R$18:R$516)</f>
        <v>0</v>
      </c>
      <c r="J177" s="159">
        <f>SUMIF('EG-SEP'!$F$18:$F$516,PROVEEDORES!$D178,'EG-SEP'!S$18:S$516)</f>
        <v>0</v>
      </c>
      <c r="K177" s="159" t="str">
        <f t="shared" si="4"/>
        <v/>
      </c>
      <c r="L177" s="146" t="str">
        <f>IF(PROVEEDORES!G178="","",PROVEEDORES!G178)</f>
        <v/>
      </c>
    </row>
    <row r="178" spans="3:12" ht="17.45" customHeight="1" x14ac:dyDescent="0.2">
      <c r="C178" s="158">
        <f t="shared" si="5"/>
        <v>172</v>
      </c>
      <c r="D178" s="146" t="str">
        <f>IF(PROVEEDORES!E179="","",PROVEEDORES!E179)</f>
        <v/>
      </c>
      <c r="E178" s="146" t="str">
        <f>IF(PROVEEDORES!F179="","",PROVEEDORES!F179)</f>
        <v/>
      </c>
      <c r="F178" s="146" t="str">
        <f>IF(PROVEEDORES!D179="","",PROVEEDORES!D179)</f>
        <v/>
      </c>
      <c r="G178" s="159">
        <f>SUMIF('EG-SEP'!$F$18:$F$516,PROVEEDORES!$D179,'EG-SEP'!P$18:P$516)</f>
        <v>0</v>
      </c>
      <c r="H178" s="159">
        <f>SUMIF('EG-SEP'!$F$18:$F$516,PROVEEDORES!$D179,'EG-SEP'!Q$18:Q$516)</f>
        <v>0</v>
      </c>
      <c r="I178" s="159">
        <f>SUMIF('EG-SEP'!$F$18:$F$516,PROVEEDORES!$D179,'EG-SEP'!R$18:R$516)</f>
        <v>0</v>
      </c>
      <c r="J178" s="159">
        <f>SUMIF('EG-SEP'!$F$18:$F$516,PROVEEDORES!$D179,'EG-SEP'!S$18:S$516)</f>
        <v>0</v>
      </c>
      <c r="K178" s="159" t="str">
        <f t="shared" si="4"/>
        <v/>
      </c>
      <c r="L178" s="146" t="str">
        <f>IF(PROVEEDORES!G179="","",PROVEEDORES!G179)</f>
        <v/>
      </c>
    </row>
    <row r="179" spans="3:12" ht="17.45" customHeight="1" x14ac:dyDescent="0.2">
      <c r="C179" s="158">
        <f t="shared" si="5"/>
        <v>173</v>
      </c>
      <c r="D179" s="146" t="str">
        <f>IF(PROVEEDORES!E180="","",PROVEEDORES!E180)</f>
        <v/>
      </c>
      <c r="E179" s="146" t="str">
        <f>IF(PROVEEDORES!F180="","",PROVEEDORES!F180)</f>
        <v/>
      </c>
      <c r="F179" s="146" t="str">
        <f>IF(PROVEEDORES!D180="","",PROVEEDORES!D180)</f>
        <v/>
      </c>
      <c r="G179" s="159">
        <f>SUMIF('EG-SEP'!$F$18:$F$516,PROVEEDORES!$D180,'EG-SEP'!P$18:P$516)</f>
        <v>0</v>
      </c>
      <c r="H179" s="159">
        <f>SUMIF('EG-SEP'!$F$18:$F$516,PROVEEDORES!$D180,'EG-SEP'!Q$18:Q$516)</f>
        <v>0</v>
      </c>
      <c r="I179" s="159">
        <f>SUMIF('EG-SEP'!$F$18:$F$516,PROVEEDORES!$D180,'EG-SEP'!R$18:R$516)</f>
        <v>0</v>
      </c>
      <c r="J179" s="159">
        <f>SUMIF('EG-SEP'!$F$18:$F$516,PROVEEDORES!$D180,'EG-SEP'!S$18:S$516)</f>
        <v>0</v>
      </c>
      <c r="K179" s="159" t="str">
        <f t="shared" si="4"/>
        <v/>
      </c>
      <c r="L179" s="146" t="str">
        <f>IF(PROVEEDORES!G180="","",PROVEEDORES!G180)</f>
        <v/>
      </c>
    </row>
    <row r="180" spans="3:12" ht="17.45" customHeight="1" x14ac:dyDescent="0.2">
      <c r="C180" s="158">
        <f t="shared" si="5"/>
        <v>174</v>
      </c>
      <c r="D180" s="146" t="str">
        <f>IF(PROVEEDORES!E181="","",PROVEEDORES!E181)</f>
        <v/>
      </c>
      <c r="E180" s="146" t="str">
        <f>IF(PROVEEDORES!F181="","",PROVEEDORES!F181)</f>
        <v/>
      </c>
      <c r="F180" s="146" t="str">
        <f>IF(PROVEEDORES!D181="","",PROVEEDORES!D181)</f>
        <v/>
      </c>
      <c r="G180" s="159">
        <f>SUMIF('EG-SEP'!$F$18:$F$516,PROVEEDORES!$D181,'EG-SEP'!P$18:P$516)</f>
        <v>0</v>
      </c>
      <c r="H180" s="159">
        <f>SUMIF('EG-SEP'!$F$18:$F$516,PROVEEDORES!$D181,'EG-SEP'!Q$18:Q$516)</f>
        <v>0</v>
      </c>
      <c r="I180" s="159">
        <f>SUMIF('EG-SEP'!$F$18:$F$516,PROVEEDORES!$D181,'EG-SEP'!R$18:R$516)</f>
        <v>0</v>
      </c>
      <c r="J180" s="159">
        <f>SUMIF('EG-SEP'!$F$18:$F$516,PROVEEDORES!$D181,'EG-SEP'!S$18:S$516)</f>
        <v>0</v>
      </c>
      <c r="K180" s="159" t="str">
        <f t="shared" si="4"/>
        <v/>
      </c>
      <c r="L180" s="146" t="str">
        <f>IF(PROVEEDORES!G181="","",PROVEEDORES!G181)</f>
        <v/>
      </c>
    </row>
    <row r="181" spans="3:12" ht="17.45" customHeight="1" x14ac:dyDescent="0.2">
      <c r="C181" s="158">
        <f t="shared" si="5"/>
        <v>175</v>
      </c>
      <c r="D181" s="146" t="str">
        <f>IF(PROVEEDORES!E182="","",PROVEEDORES!E182)</f>
        <v/>
      </c>
      <c r="E181" s="146" t="str">
        <f>IF(PROVEEDORES!F182="","",PROVEEDORES!F182)</f>
        <v/>
      </c>
      <c r="F181" s="146" t="str">
        <f>IF(PROVEEDORES!D182="","",PROVEEDORES!D182)</f>
        <v/>
      </c>
      <c r="G181" s="159">
        <f>SUMIF('EG-SEP'!$F$18:$F$516,PROVEEDORES!$D182,'EG-SEP'!P$18:P$516)</f>
        <v>0</v>
      </c>
      <c r="H181" s="159">
        <f>SUMIF('EG-SEP'!$F$18:$F$516,PROVEEDORES!$D182,'EG-SEP'!Q$18:Q$516)</f>
        <v>0</v>
      </c>
      <c r="I181" s="159">
        <f>SUMIF('EG-SEP'!$F$18:$F$516,PROVEEDORES!$D182,'EG-SEP'!R$18:R$516)</f>
        <v>0</v>
      </c>
      <c r="J181" s="159">
        <f>SUMIF('EG-SEP'!$F$18:$F$516,PROVEEDORES!$D182,'EG-SEP'!S$18:S$516)</f>
        <v>0</v>
      </c>
      <c r="K181" s="159" t="str">
        <f t="shared" si="4"/>
        <v/>
      </c>
      <c r="L181" s="146" t="str">
        <f>IF(PROVEEDORES!G182="","",PROVEEDORES!G182)</f>
        <v/>
      </c>
    </row>
    <row r="182" spans="3:12" ht="17.45" customHeight="1" x14ac:dyDescent="0.2">
      <c r="C182" s="158">
        <f t="shared" si="5"/>
        <v>176</v>
      </c>
      <c r="D182" s="146" t="str">
        <f>IF(PROVEEDORES!E183="","",PROVEEDORES!E183)</f>
        <v/>
      </c>
      <c r="E182" s="146" t="str">
        <f>IF(PROVEEDORES!F183="","",PROVEEDORES!F183)</f>
        <v/>
      </c>
      <c r="F182" s="146" t="str">
        <f>IF(PROVEEDORES!D183="","",PROVEEDORES!D183)</f>
        <v/>
      </c>
      <c r="G182" s="159">
        <f>SUMIF('EG-SEP'!$F$18:$F$516,PROVEEDORES!$D183,'EG-SEP'!P$18:P$516)</f>
        <v>0</v>
      </c>
      <c r="H182" s="159">
        <f>SUMIF('EG-SEP'!$F$18:$F$516,PROVEEDORES!$D183,'EG-SEP'!Q$18:Q$516)</f>
        <v>0</v>
      </c>
      <c r="I182" s="159">
        <f>SUMIF('EG-SEP'!$F$18:$F$516,PROVEEDORES!$D183,'EG-SEP'!R$18:R$516)</f>
        <v>0</v>
      </c>
      <c r="J182" s="159">
        <f>SUMIF('EG-SEP'!$F$18:$F$516,PROVEEDORES!$D183,'EG-SEP'!S$18:S$516)</f>
        <v>0</v>
      </c>
      <c r="K182" s="159" t="str">
        <f t="shared" si="4"/>
        <v/>
      </c>
      <c r="L182" s="146" t="str">
        <f>IF(PROVEEDORES!G183="","",PROVEEDORES!G183)</f>
        <v/>
      </c>
    </row>
    <row r="183" spans="3:12" ht="17.45" customHeight="1" x14ac:dyDescent="0.2">
      <c r="C183" s="158">
        <f t="shared" si="5"/>
        <v>177</v>
      </c>
      <c r="D183" s="146" t="str">
        <f>IF(PROVEEDORES!E184="","",PROVEEDORES!E184)</f>
        <v/>
      </c>
      <c r="E183" s="146" t="str">
        <f>IF(PROVEEDORES!F184="","",PROVEEDORES!F184)</f>
        <v/>
      </c>
      <c r="F183" s="146" t="str">
        <f>IF(PROVEEDORES!D184="","",PROVEEDORES!D184)</f>
        <v/>
      </c>
      <c r="G183" s="159">
        <f>SUMIF('EG-SEP'!$F$18:$F$516,PROVEEDORES!$D184,'EG-SEP'!P$18:P$516)</f>
        <v>0</v>
      </c>
      <c r="H183" s="159">
        <f>SUMIF('EG-SEP'!$F$18:$F$516,PROVEEDORES!$D184,'EG-SEP'!Q$18:Q$516)</f>
        <v>0</v>
      </c>
      <c r="I183" s="159">
        <f>SUMIF('EG-SEP'!$F$18:$F$516,PROVEEDORES!$D184,'EG-SEP'!R$18:R$516)</f>
        <v>0</v>
      </c>
      <c r="J183" s="159">
        <f>SUMIF('EG-SEP'!$F$18:$F$516,PROVEEDORES!$D184,'EG-SEP'!S$18:S$516)</f>
        <v>0</v>
      </c>
      <c r="K183" s="159" t="str">
        <f t="shared" si="4"/>
        <v/>
      </c>
      <c r="L183" s="146" t="str">
        <f>IF(PROVEEDORES!G184="","",PROVEEDORES!G184)</f>
        <v/>
      </c>
    </row>
    <row r="184" spans="3:12" ht="17.45" customHeight="1" x14ac:dyDescent="0.2">
      <c r="C184" s="158">
        <f t="shared" si="5"/>
        <v>178</v>
      </c>
      <c r="D184" s="146" t="str">
        <f>IF(PROVEEDORES!E185="","",PROVEEDORES!E185)</f>
        <v/>
      </c>
      <c r="E184" s="146" t="str">
        <f>IF(PROVEEDORES!F185="","",PROVEEDORES!F185)</f>
        <v/>
      </c>
      <c r="F184" s="146" t="str">
        <f>IF(PROVEEDORES!D185="","",PROVEEDORES!D185)</f>
        <v/>
      </c>
      <c r="G184" s="159">
        <f>SUMIF('EG-SEP'!$F$18:$F$516,PROVEEDORES!$D185,'EG-SEP'!P$18:P$516)</f>
        <v>0</v>
      </c>
      <c r="H184" s="159">
        <f>SUMIF('EG-SEP'!$F$18:$F$516,PROVEEDORES!$D185,'EG-SEP'!Q$18:Q$516)</f>
        <v>0</v>
      </c>
      <c r="I184" s="159">
        <f>SUMIF('EG-SEP'!$F$18:$F$516,PROVEEDORES!$D185,'EG-SEP'!R$18:R$516)</f>
        <v>0</v>
      </c>
      <c r="J184" s="159">
        <f>SUMIF('EG-SEP'!$F$18:$F$516,PROVEEDORES!$D185,'EG-SEP'!S$18:S$516)</f>
        <v>0</v>
      </c>
      <c r="K184" s="159" t="str">
        <f t="shared" si="4"/>
        <v/>
      </c>
      <c r="L184" s="146" t="str">
        <f>IF(PROVEEDORES!G185="","",PROVEEDORES!G185)</f>
        <v/>
      </c>
    </row>
    <row r="185" spans="3:12" ht="17.45" customHeight="1" x14ac:dyDescent="0.2">
      <c r="C185" s="158">
        <f t="shared" si="5"/>
        <v>179</v>
      </c>
      <c r="D185" s="146" t="str">
        <f>IF(PROVEEDORES!E186="","",PROVEEDORES!E186)</f>
        <v/>
      </c>
      <c r="E185" s="146" t="str">
        <f>IF(PROVEEDORES!F186="","",PROVEEDORES!F186)</f>
        <v/>
      </c>
      <c r="F185" s="146" t="str">
        <f>IF(PROVEEDORES!D186="","",PROVEEDORES!D186)</f>
        <v/>
      </c>
      <c r="G185" s="159">
        <f>SUMIF('EG-SEP'!$F$18:$F$516,PROVEEDORES!$D186,'EG-SEP'!P$18:P$516)</f>
        <v>0</v>
      </c>
      <c r="H185" s="159">
        <f>SUMIF('EG-SEP'!$F$18:$F$516,PROVEEDORES!$D186,'EG-SEP'!Q$18:Q$516)</f>
        <v>0</v>
      </c>
      <c r="I185" s="159">
        <f>SUMIF('EG-SEP'!$F$18:$F$516,PROVEEDORES!$D186,'EG-SEP'!R$18:R$516)</f>
        <v>0</v>
      </c>
      <c r="J185" s="159">
        <f>SUMIF('EG-SEP'!$F$18:$F$516,PROVEEDORES!$D186,'EG-SEP'!S$18:S$516)</f>
        <v>0</v>
      </c>
      <c r="K185" s="159" t="str">
        <f t="shared" si="4"/>
        <v/>
      </c>
      <c r="L185" s="146" t="str">
        <f>IF(PROVEEDORES!G186="","",PROVEEDORES!G186)</f>
        <v/>
      </c>
    </row>
    <row r="186" spans="3:12" ht="17.45" customHeight="1" x14ac:dyDescent="0.2">
      <c r="C186" s="158">
        <f t="shared" si="5"/>
        <v>180</v>
      </c>
      <c r="D186" s="146" t="str">
        <f>IF(PROVEEDORES!E187="","",PROVEEDORES!E187)</f>
        <v/>
      </c>
      <c r="E186" s="146" t="str">
        <f>IF(PROVEEDORES!F187="","",PROVEEDORES!F187)</f>
        <v/>
      </c>
      <c r="F186" s="146" t="str">
        <f>IF(PROVEEDORES!D187="","",PROVEEDORES!D187)</f>
        <v/>
      </c>
      <c r="G186" s="159">
        <f>SUMIF('EG-SEP'!$F$18:$F$516,PROVEEDORES!$D187,'EG-SEP'!P$18:P$516)</f>
        <v>0</v>
      </c>
      <c r="H186" s="159">
        <f>SUMIF('EG-SEP'!$F$18:$F$516,PROVEEDORES!$D187,'EG-SEP'!Q$18:Q$516)</f>
        <v>0</v>
      </c>
      <c r="I186" s="159">
        <f>SUMIF('EG-SEP'!$F$18:$F$516,PROVEEDORES!$D187,'EG-SEP'!R$18:R$516)</f>
        <v>0</v>
      </c>
      <c r="J186" s="159">
        <f>SUMIF('EG-SEP'!$F$18:$F$516,PROVEEDORES!$D187,'EG-SEP'!S$18:S$516)</f>
        <v>0</v>
      </c>
      <c r="K186" s="159" t="str">
        <f t="shared" si="4"/>
        <v/>
      </c>
      <c r="L186" s="146" t="str">
        <f>IF(PROVEEDORES!G187="","",PROVEEDORES!G187)</f>
        <v/>
      </c>
    </row>
    <row r="187" spans="3:12" ht="17.45" customHeight="1" x14ac:dyDescent="0.2">
      <c r="C187" s="158">
        <f t="shared" si="5"/>
        <v>181</v>
      </c>
      <c r="D187" s="146" t="str">
        <f>IF(PROVEEDORES!E188="","",PROVEEDORES!E188)</f>
        <v/>
      </c>
      <c r="E187" s="146" t="str">
        <f>IF(PROVEEDORES!F188="","",PROVEEDORES!F188)</f>
        <v/>
      </c>
      <c r="F187" s="146" t="str">
        <f>IF(PROVEEDORES!D188="","",PROVEEDORES!D188)</f>
        <v/>
      </c>
      <c r="G187" s="159">
        <f>SUMIF('EG-SEP'!$F$18:$F$516,PROVEEDORES!$D188,'EG-SEP'!P$18:P$516)</f>
        <v>0</v>
      </c>
      <c r="H187" s="159">
        <f>SUMIF('EG-SEP'!$F$18:$F$516,PROVEEDORES!$D188,'EG-SEP'!Q$18:Q$516)</f>
        <v>0</v>
      </c>
      <c r="I187" s="159">
        <f>SUMIF('EG-SEP'!$F$18:$F$516,PROVEEDORES!$D188,'EG-SEP'!R$18:R$516)</f>
        <v>0</v>
      </c>
      <c r="J187" s="159">
        <f>SUMIF('EG-SEP'!$F$18:$F$516,PROVEEDORES!$D188,'EG-SEP'!S$18:S$516)</f>
        <v>0</v>
      </c>
      <c r="K187" s="159" t="str">
        <f t="shared" si="4"/>
        <v/>
      </c>
      <c r="L187" s="146" t="str">
        <f>IF(PROVEEDORES!G188="","",PROVEEDORES!G188)</f>
        <v/>
      </c>
    </row>
    <row r="188" spans="3:12" ht="17.45" customHeight="1" x14ac:dyDescent="0.2">
      <c r="C188" s="158">
        <f t="shared" si="5"/>
        <v>182</v>
      </c>
      <c r="D188" s="146" t="str">
        <f>IF(PROVEEDORES!E189="","",PROVEEDORES!E189)</f>
        <v/>
      </c>
      <c r="E188" s="146" t="str">
        <f>IF(PROVEEDORES!F189="","",PROVEEDORES!F189)</f>
        <v/>
      </c>
      <c r="F188" s="146" t="str">
        <f>IF(PROVEEDORES!D189="","",PROVEEDORES!D189)</f>
        <v/>
      </c>
      <c r="G188" s="159">
        <f>SUMIF('EG-SEP'!$F$18:$F$516,PROVEEDORES!$D189,'EG-SEP'!P$18:P$516)</f>
        <v>0</v>
      </c>
      <c r="H188" s="159">
        <f>SUMIF('EG-SEP'!$F$18:$F$516,PROVEEDORES!$D189,'EG-SEP'!Q$18:Q$516)</f>
        <v>0</v>
      </c>
      <c r="I188" s="159">
        <f>SUMIF('EG-SEP'!$F$18:$F$516,PROVEEDORES!$D189,'EG-SEP'!R$18:R$516)</f>
        <v>0</v>
      </c>
      <c r="J188" s="159">
        <f>SUMIF('EG-SEP'!$F$18:$F$516,PROVEEDORES!$D189,'EG-SEP'!S$18:S$516)</f>
        <v>0</v>
      </c>
      <c r="K188" s="159" t="str">
        <f t="shared" si="4"/>
        <v/>
      </c>
      <c r="L188" s="146" t="str">
        <f>IF(PROVEEDORES!G189="","",PROVEEDORES!G189)</f>
        <v/>
      </c>
    </row>
    <row r="189" spans="3:12" ht="17.45" customHeight="1" x14ac:dyDescent="0.2">
      <c r="C189" s="158">
        <f t="shared" si="5"/>
        <v>183</v>
      </c>
      <c r="D189" s="146" t="str">
        <f>IF(PROVEEDORES!E190="","",PROVEEDORES!E190)</f>
        <v/>
      </c>
      <c r="E189" s="146" t="str">
        <f>IF(PROVEEDORES!F190="","",PROVEEDORES!F190)</f>
        <v/>
      </c>
      <c r="F189" s="146" t="str">
        <f>IF(PROVEEDORES!D190="","",PROVEEDORES!D190)</f>
        <v/>
      </c>
      <c r="G189" s="159">
        <f>SUMIF('EG-SEP'!$F$18:$F$516,PROVEEDORES!$D190,'EG-SEP'!P$18:P$516)</f>
        <v>0</v>
      </c>
      <c r="H189" s="159">
        <f>SUMIF('EG-SEP'!$F$18:$F$516,PROVEEDORES!$D190,'EG-SEP'!Q$18:Q$516)</f>
        <v>0</v>
      </c>
      <c r="I189" s="159">
        <f>SUMIF('EG-SEP'!$F$18:$F$516,PROVEEDORES!$D190,'EG-SEP'!R$18:R$516)</f>
        <v>0</v>
      </c>
      <c r="J189" s="159">
        <f>SUMIF('EG-SEP'!$F$18:$F$516,PROVEEDORES!$D190,'EG-SEP'!S$18:S$516)</f>
        <v>0</v>
      </c>
      <c r="K189" s="159" t="str">
        <f t="shared" si="4"/>
        <v/>
      </c>
      <c r="L189" s="146" t="str">
        <f>IF(PROVEEDORES!G190="","",PROVEEDORES!G190)</f>
        <v/>
      </c>
    </row>
    <row r="190" spans="3:12" ht="17.45" customHeight="1" x14ac:dyDescent="0.2">
      <c r="C190" s="158">
        <f t="shared" si="5"/>
        <v>184</v>
      </c>
      <c r="D190" s="146" t="str">
        <f>IF(PROVEEDORES!E191="","",PROVEEDORES!E191)</f>
        <v/>
      </c>
      <c r="E190" s="146" t="str">
        <f>IF(PROVEEDORES!F191="","",PROVEEDORES!F191)</f>
        <v/>
      </c>
      <c r="F190" s="146" t="str">
        <f>IF(PROVEEDORES!D191="","",PROVEEDORES!D191)</f>
        <v/>
      </c>
      <c r="G190" s="159">
        <f>SUMIF('EG-SEP'!$F$18:$F$516,PROVEEDORES!$D191,'EG-SEP'!P$18:P$516)</f>
        <v>0</v>
      </c>
      <c r="H190" s="159">
        <f>SUMIF('EG-SEP'!$F$18:$F$516,PROVEEDORES!$D191,'EG-SEP'!Q$18:Q$516)</f>
        <v>0</v>
      </c>
      <c r="I190" s="159">
        <f>SUMIF('EG-SEP'!$F$18:$F$516,PROVEEDORES!$D191,'EG-SEP'!R$18:R$516)</f>
        <v>0</v>
      </c>
      <c r="J190" s="159">
        <f>SUMIF('EG-SEP'!$F$18:$F$516,PROVEEDORES!$D191,'EG-SEP'!S$18:S$516)</f>
        <v>0</v>
      </c>
      <c r="K190" s="159" t="str">
        <f t="shared" si="4"/>
        <v/>
      </c>
      <c r="L190" s="146" t="str">
        <f>IF(PROVEEDORES!G191="","",PROVEEDORES!G191)</f>
        <v/>
      </c>
    </row>
    <row r="191" spans="3:12" ht="17.45" customHeight="1" x14ac:dyDescent="0.2">
      <c r="C191" s="158">
        <f t="shared" si="5"/>
        <v>185</v>
      </c>
      <c r="D191" s="146" t="str">
        <f>IF(PROVEEDORES!E192="","",PROVEEDORES!E192)</f>
        <v/>
      </c>
      <c r="E191" s="146" t="str">
        <f>IF(PROVEEDORES!F192="","",PROVEEDORES!F192)</f>
        <v/>
      </c>
      <c r="F191" s="146" t="str">
        <f>IF(PROVEEDORES!D192="","",PROVEEDORES!D192)</f>
        <v/>
      </c>
      <c r="G191" s="159">
        <f>SUMIF('EG-SEP'!$F$18:$F$516,PROVEEDORES!$D192,'EG-SEP'!P$18:P$516)</f>
        <v>0</v>
      </c>
      <c r="H191" s="159">
        <f>SUMIF('EG-SEP'!$F$18:$F$516,PROVEEDORES!$D192,'EG-SEP'!Q$18:Q$516)</f>
        <v>0</v>
      </c>
      <c r="I191" s="159">
        <f>SUMIF('EG-SEP'!$F$18:$F$516,PROVEEDORES!$D192,'EG-SEP'!R$18:R$516)</f>
        <v>0</v>
      </c>
      <c r="J191" s="159">
        <f>SUMIF('EG-SEP'!$F$18:$F$516,PROVEEDORES!$D192,'EG-SEP'!S$18:S$516)</f>
        <v>0</v>
      </c>
      <c r="K191" s="159" t="str">
        <f t="shared" si="4"/>
        <v/>
      </c>
      <c r="L191" s="146" t="str">
        <f>IF(PROVEEDORES!G192="","",PROVEEDORES!G192)</f>
        <v/>
      </c>
    </row>
    <row r="192" spans="3:12" ht="17.45" customHeight="1" x14ac:dyDescent="0.2">
      <c r="C192" s="158">
        <f t="shared" si="5"/>
        <v>186</v>
      </c>
      <c r="D192" s="146" t="str">
        <f>IF(PROVEEDORES!E193="","",PROVEEDORES!E193)</f>
        <v/>
      </c>
      <c r="E192" s="146" t="str">
        <f>IF(PROVEEDORES!F193="","",PROVEEDORES!F193)</f>
        <v/>
      </c>
      <c r="F192" s="146" t="str">
        <f>IF(PROVEEDORES!D193="","",PROVEEDORES!D193)</f>
        <v/>
      </c>
      <c r="G192" s="159">
        <f>SUMIF('EG-SEP'!$F$18:$F$516,PROVEEDORES!$D193,'EG-SEP'!P$18:P$516)</f>
        <v>0</v>
      </c>
      <c r="H192" s="159">
        <f>SUMIF('EG-SEP'!$F$18:$F$516,PROVEEDORES!$D193,'EG-SEP'!Q$18:Q$516)</f>
        <v>0</v>
      </c>
      <c r="I192" s="159">
        <f>SUMIF('EG-SEP'!$F$18:$F$516,PROVEEDORES!$D193,'EG-SEP'!R$18:R$516)</f>
        <v>0</v>
      </c>
      <c r="J192" s="159">
        <f>SUMIF('EG-SEP'!$F$18:$F$516,PROVEEDORES!$D193,'EG-SEP'!S$18:S$516)</f>
        <v>0</v>
      </c>
      <c r="K192" s="159" t="str">
        <f t="shared" si="4"/>
        <v/>
      </c>
      <c r="L192" s="146" t="str">
        <f>IF(PROVEEDORES!G193="","",PROVEEDORES!G193)</f>
        <v/>
      </c>
    </row>
    <row r="193" spans="3:12" ht="17.45" customHeight="1" x14ac:dyDescent="0.2">
      <c r="C193" s="158">
        <f t="shared" si="5"/>
        <v>187</v>
      </c>
      <c r="D193" s="146" t="str">
        <f>IF(PROVEEDORES!E194="","",PROVEEDORES!E194)</f>
        <v/>
      </c>
      <c r="E193" s="146" t="str">
        <f>IF(PROVEEDORES!F194="","",PROVEEDORES!F194)</f>
        <v/>
      </c>
      <c r="F193" s="146" t="str">
        <f>IF(PROVEEDORES!D194="","",PROVEEDORES!D194)</f>
        <v/>
      </c>
      <c r="G193" s="159">
        <f>SUMIF('EG-SEP'!$F$18:$F$516,PROVEEDORES!$D194,'EG-SEP'!P$18:P$516)</f>
        <v>0</v>
      </c>
      <c r="H193" s="159">
        <f>SUMIF('EG-SEP'!$F$18:$F$516,PROVEEDORES!$D194,'EG-SEP'!Q$18:Q$516)</f>
        <v>0</v>
      </c>
      <c r="I193" s="159">
        <f>SUMIF('EG-SEP'!$F$18:$F$516,PROVEEDORES!$D194,'EG-SEP'!R$18:R$516)</f>
        <v>0</v>
      </c>
      <c r="J193" s="159">
        <f>SUMIF('EG-SEP'!$F$18:$F$516,PROVEEDORES!$D194,'EG-SEP'!S$18:S$516)</f>
        <v>0</v>
      </c>
      <c r="K193" s="159" t="str">
        <f t="shared" si="4"/>
        <v/>
      </c>
      <c r="L193" s="146" t="str">
        <f>IF(PROVEEDORES!G194="","",PROVEEDORES!G194)</f>
        <v/>
      </c>
    </row>
    <row r="194" spans="3:12" ht="17.45" customHeight="1" x14ac:dyDescent="0.2">
      <c r="C194" s="158">
        <f t="shared" si="5"/>
        <v>188</v>
      </c>
      <c r="D194" s="146" t="str">
        <f>IF(PROVEEDORES!E195="","",PROVEEDORES!E195)</f>
        <v/>
      </c>
      <c r="E194" s="146" t="str">
        <f>IF(PROVEEDORES!F195="","",PROVEEDORES!F195)</f>
        <v/>
      </c>
      <c r="F194" s="146" t="str">
        <f>IF(PROVEEDORES!D195="","",PROVEEDORES!D195)</f>
        <v/>
      </c>
      <c r="G194" s="159">
        <f>SUMIF('EG-SEP'!$F$18:$F$516,PROVEEDORES!$D195,'EG-SEP'!P$18:P$516)</f>
        <v>0</v>
      </c>
      <c r="H194" s="159">
        <f>SUMIF('EG-SEP'!$F$18:$F$516,PROVEEDORES!$D195,'EG-SEP'!Q$18:Q$516)</f>
        <v>0</v>
      </c>
      <c r="I194" s="159">
        <f>SUMIF('EG-SEP'!$F$18:$F$516,PROVEEDORES!$D195,'EG-SEP'!R$18:R$516)</f>
        <v>0</v>
      </c>
      <c r="J194" s="159">
        <f>SUMIF('EG-SEP'!$F$18:$F$516,PROVEEDORES!$D195,'EG-SEP'!S$18:S$516)</f>
        <v>0</v>
      </c>
      <c r="K194" s="159" t="str">
        <f t="shared" si="4"/>
        <v/>
      </c>
      <c r="L194" s="146" t="str">
        <f>IF(PROVEEDORES!G195="","",PROVEEDORES!G195)</f>
        <v/>
      </c>
    </row>
    <row r="195" spans="3:12" ht="17.45" customHeight="1" x14ac:dyDescent="0.2">
      <c r="C195" s="158">
        <f t="shared" si="5"/>
        <v>189</v>
      </c>
      <c r="D195" s="146" t="str">
        <f>IF(PROVEEDORES!E196="","",PROVEEDORES!E196)</f>
        <v/>
      </c>
      <c r="E195" s="146" t="str">
        <f>IF(PROVEEDORES!F196="","",PROVEEDORES!F196)</f>
        <v/>
      </c>
      <c r="F195" s="146" t="str">
        <f>IF(PROVEEDORES!D196="","",PROVEEDORES!D196)</f>
        <v/>
      </c>
      <c r="G195" s="159">
        <f>SUMIF('EG-SEP'!$F$18:$F$516,PROVEEDORES!$D196,'EG-SEP'!P$18:P$516)</f>
        <v>0</v>
      </c>
      <c r="H195" s="159">
        <f>SUMIF('EG-SEP'!$F$18:$F$516,PROVEEDORES!$D196,'EG-SEP'!Q$18:Q$516)</f>
        <v>0</v>
      </c>
      <c r="I195" s="159">
        <f>SUMIF('EG-SEP'!$F$18:$F$516,PROVEEDORES!$D196,'EG-SEP'!R$18:R$516)</f>
        <v>0</v>
      </c>
      <c r="J195" s="159">
        <f>SUMIF('EG-SEP'!$F$18:$F$516,PROVEEDORES!$D196,'EG-SEP'!S$18:S$516)</f>
        <v>0</v>
      </c>
      <c r="K195" s="159" t="str">
        <f t="shared" si="4"/>
        <v/>
      </c>
      <c r="L195" s="146" t="str">
        <f>IF(PROVEEDORES!G196="","",PROVEEDORES!G196)</f>
        <v/>
      </c>
    </row>
    <row r="196" spans="3:12" ht="17.45" customHeight="1" x14ac:dyDescent="0.2">
      <c r="C196" s="158">
        <f t="shared" si="5"/>
        <v>190</v>
      </c>
      <c r="D196" s="146" t="str">
        <f>IF(PROVEEDORES!E197="","",PROVEEDORES!E197)</f>
        <v/>
      </c>
      <c r="E196" s="146" t="str">
        <f>IF(PROVEEDORES!F197="","",PROVEEDORES!F197)</f>
        <v/>
      </c>
      <c r="F196" s="146" t="str">
        <f>IF(PROVEEDORES!D197="","",PROVEEDORES!D197)</f>
        <v/>
      </c>
      <c r="G196" s="159">
        <f>SUMIF('EG-SEP'!$F$18:$F$516,PROVEEDORES!$D197,'EG-SEP'!P$18:P$516)</f>
        <v>0</v>
      </c>
      <c r="H196" s="159">
        <f>SUMIF('EG-SEP'!$F$18:$F$516,PROVEEDORES!$D197,'EG-SEP'!Q$18:Q$516)</f>
        <v>0</v>
      </c>
      <c r="I196" s="159">
        <f>SUMIF('EG-SEP'!$F$18:$F$516,PROVEEDORES!$D197,'EG-SEP'!R$18:R$516)</f>
        <v>0</v>
      </c>
      <c r="J196" s="159">
        <f>SUMIF('EG-SEP'!$F$18:$F$516,PROVEEDORES!$D197,'EG-SEP'!S$18:S$516)</f>
        <v>0</v>
      </c>
      <c r="K196" s="159" t="str">
        <f t="shared" si="4"/>
        <v/>
      </c>
      <c r="L196" s="146" t="str">
        <f>IF(PROVEEDORES!G197="","",PROVEEDORES!G197)</f>
        <v/>
      </c>
    </row>
    <row r="197" spans="3:12" ht="17.45" customHeight="1" x14ac:dyDescent="0.2">
      <c r="C197" s="158">
        <f t="shared" si="5"/>
        <v>191</v>
      </c>
      <c r="D197" s="146" t="str">
        <f>IF(PROVEEDORES!E198="","",PROVEEDORES!E198)</f>
        <v/>
      </c>
      <c r="E197" s="146" t="str">
        <f>IF(PROVEEDORES!F198="","",PROVEEDORES!F198)</f>
        <v/>
      </c>
      <c r="F197" s="146" t="str">
        <f>IF(PROVEEDORES!D198="","",PROVEEDORES!D198)</f>
        <v/>
      </c>
      <c r="G197" s="159">
        <f>SUMIF('EG-SEP'!$F$18:$F$516,PROVEEDORES!$D198,'EG-SEP'!P$18:P$516)</f>
        <v>0</v>
      </c>
      <c r="H197" s="159">
        <f>SUMIF('EG-SEP'!$F$18:$F$516,PROVEEDORES!$D198,'EG-SEP'!Q$18:Q$516)</f>
        <v>0</v>
      </c>
      <c r="I197" s="159">
        <f>SUMIF('EG-SEP'!$F$18:$F$516,PROVEEDORES!$D198,'EG-SEP'!R$18:R$516)</f>
        <v>0</v>
      </c>
      <c r="J197" s="159">
        <f>SUMIF('EG-SEP'!$F$18:$F$516,PROVEEDORES!$D198,'EG-SEP'!S$18:S$516)</f>
        <v>0</v>
      </c>
      <c r="K197" s="159" t="str">
        <f t="shared" si="4"/>
        <v/>
      </c>
      <c r="L197" s="146" t="str">
        <f>IF(PROVEEDORES!G198="","",PROVEEDORES!G198)</f>
        <v/>
      </c>
    </row>
    <row r="198" spans="3:12" ht="17.45" customHeight="1" x14ac:dyDescent="0.2">
      <c r="C198" s="158">
        <f t="shared" si="5"/>
        <v>192</v>
      </c>
      <c r="D198" s="146" t="str">
        <f>IF(PROVEEDORES!E199="","",PROVEEDORES!E199)</f>
        <v/>
      </c>
      <c r="E198" s="146" t="str">
        <f>IF(PROVEEDORES!F199="","",PROVEEDORES!F199)</f>
        <v/>
      </c>
      <c r="F198" s="146" t="str">
        <f>IF(PROVEEDORES!D199="","",PROVEEDORES!D199)</f>
        <v/>
      </c>
      <c r="G198" s="159">
        <f>SUMIF('EG-SEP'!$F$18:$F$516,PROVEEDORES!$D199,'EG-SEP'!P$18:P$516)</f>
        <v>0</v>
      </c>
      <c r="H198" s="159">
        <f>SUMIF('EG-SEP'!$F$18:$F$516,PROVEEDORES!$D199,'EG-SEP'!Q$18:Q$516)</f>
        <v>0</v>
      </c>
      <c r="I198" s="159">
        <f>SUMIF('EG-SEP'!$F$18:$F$516,PROVEEDORES!$D199,'EG-SEP'!R$18:R$516)</f>
        <v>0</v>
      </c>
      <c r="J198" s="159">
        <f>SUMIF('EG-SEP'!$F$18:$F$516,PROVEEDORES!$D199,'EG-SEP'!S$18:S$516)</f>
        <v>0</v>
      </c>
      <c r="K198" s="159" t="str">
        <f t="shared" si="4"/>
        <v/>
      </c>
      <c r="L198" s="146" t="str">
        <f>IF(PROVEEDORES!G199="","",PROVEEDORES!G199)</f>
        <v/>
      </c>
    </row>
    <row r="199" spans="3:12" ht="17.45" customHeight="1" x14ac:dyDescent="0.2">
      <c r="C199" s="158">
        <f t="shared" si="5"/>
        <v>193</v>
      </c>
      <c r="D199" s="146" t="str">
        <f>IF(PROVEEDORES!E200="","",PROVEEDORES!E200)</f>
        <v/>
      </c>
      <c r="E199" s="146" t="str">
        <f>IF(PROVEEDORES!F200="","",PROVEEDORES!F200)</f>
        <v/>
      </c>
      <c r="F199" s="146" t="str">
        <f>IF(PROVEEDORES!D200="","",PROVEEDORES!D200)</f>
        <v/>
      </c>
      <c r="G199" s="159">
        <f>SUMIF('EG-SEP'!$F$18:$F$516,PROVEEDORES!$D200,'EG-SEP'!P$18:P$516)</f>
        <v>0</v>
      </c>
      <c r="H199" s="159">
        <f>SUMIF('EG-SEP'!$F$18:$F$516,PROVEEDORES!$D200,'EG-SEP'!Q$18:Q$516)</f>
        <v>0</v>
      </c>
      <c r="I199" s="159">
        <f>SUMIF('EG-SEP'!$F$18:$F$516,PROVEEDORES!$D200,'EG-SEP'!R$18:R$516)</f>
        <v>0</v>
      </c>
      <c r="J199" s="159">
        <f>SUMIF('EG-SEP'!$F$18:$F$516,PROVEEDORES!$D200,'EG-SEP'!S$18:S$516)</f>
        <v>0</v>
      </c>
      <c r="K199" s="159" t="str">
        <f t="shared" si="4"/>
        <v/>
      </c>
      <c r="L199" s="146" t="str">
        <f>IF(PROVEEDORES!G200="","",PROVEEDORES!G200)</f>
        <v/>
      </c>
    </row>
    <row r="200" spans="3:12" ht="17.45" customHeight="1" x14ac:dyDescent="0.2">
      <c r="C200" s="158">
        <f t="shared" si="5"/>
        <v>194</v>
      </c>
      <c r="D200" s="146" t="str">
        <f>IF(PROVEEDORES!E201="","",PROVEEDORES!E201)</f>
        <v/>
      </c>
      <c r="E200" s="146" t="str">
        <f>IF(PROVEEDORES!F201="","",PROVEEDORES!F201)</f>
        <v/>
      </c>
      <c r="F200" s="146" t="str">
        <f>IF(PROVEEDORES!D201="","",PROVEEDORES!D201)</f>
        <v/>
      </c>
      <c r="G200" s="159">
        <f>SUMIF('EG-SEP'!$F$18:$F$516,PROVEEDORES!$D201,'EG-SEP'!P$18:P$516)</f>
        <v>0</v>
      </c>
      <c r="H200" s="159">
        <f>SUMIF('EG-SEP'!$F$18:$F$516,PROVEEDORES!$D201,'EG-SEP'!Q$18:Q$516)</f>
        <v>0</v>
      </c>
      <c r="I200" s="159">
        <f>SUMIF('EG-SEP'!$F$18:$F$516,PROVEEDORES!$D201,'EG-SEP'!R$18:R$516)</f>
        <v>0</v>
      </c>
      <c r="J200" s="159">
        <f>SUMIF('EG-SEP'!$F$18:$F$516,PROVEEDORES!$D201,'EG-SEP'!S$18:S$516)</f>
        <v>0</v>
      </c>
      <c r="K200" s="159" t="str">
        <f t="shared" ref="K200:K263" si="6">IF(G200+H200+I200+J200&gt;0,"C/Información","")</f>
        <v/>
      </c>
      <c r="L200" s="146" t="str">
        <f>IF(PROVEEDORES!G201="","",PROVEEDORES!G201)</f>
        <v/>
      </c>
    </row>
    <row r="201" spans="3:12" ht="17.45" customHeight="1" x14ac:dyDescent="0.2">
      <c r="C201" s="158">
        <f t="shared" ref="C201:C264" si="7">C200+1</f>
        <v>195</v>
      </c>
      <c r="D201" s="146" t="str">
        <f>IF(PROVEEDORES!E202="","",PROVEEDORES!E202)</f>
        <v/>
      </c>
      <c r="E201" s="146" t="str">
        <f>IF(PROVEEDORES!F202="","",PROVEEDORES!F202)</f>
        <v/>
      </c>
      <c r="F201" s="146" t="str">
        <f>IF(PROVEEDORES!D202="","",PROVEEDORES!D202)</f>
        <v/>
      </c>
      <c r="G201" s="159">
        <f>SUMIF('EG-SEP'!$F$18:$F$516,PROVEEDORES!$D202,'EG-SEP'!P$18:P$516)</f>
        <v>0</v>
      </c>
      <c r="H201" s="159">
        <f>SUMIF('EG-SEP'!$F$18:$F$516,PROVEEDORES!$D202,'EG-SEP'!Q$18:Q$516)</f>
        <v>0</v>
      </c>
      <c r="I201" s="159">
        <f>SUMIF('EG-SEP'!$F$18:$F$516,PROVEEDORES!$D202,'EG-SEP'!R$18:R$516)</f>
        <v>0</v>
      </c>
      <c r="J201" s="159">
        <f>SUMIF('EG-SEP'!$F$18:$F$516,PROVEEDORES!$D202,'EG-SEP'!S$18:S$516)</f>
        <v>0</v>
      </c>
      <c r="K201" s="159" t="str">
        <f t="shared" si="6"/>
        <v/>
      </c>
      <c r="L201" s="146" t="str">
        <f>IF(PROVEEDORES!G202="","",PROVEEDORES!G202)</f>
        <v/>
      </c>
    </row>
    <row r="202" spans="3:12" ht="17.45" customHeight="1" x14ac:dyDescent="0.2">
      <c r="C202" s="158">
        <f t="shared" si="7"/>
        <v>196</v>
      </c>
      <c r="D202" s="146" t="str">
        <f>IF(PROVEEDORES!E203="","",PROVEEDORES!E203)</f>
        <v/>
      </c>
      <c r="E202" s="146" t="str">
        <f>IF(PROVEEDORES!F203="","",PROVEEDORES!F203)</f>
        <v/>
      </c>
      <c r="F202" s="146" t="str">
        <f>IF(PROVEEDORES!D203="","",PROVEEDORES!D203)</f>
        <v/>
      </c>
      <c r="G202" s="159">
        <f>SUMIF('EG-SEP'!$F$18:$F$516,PROVEEDORES!$D203,'EG-SEP'!P$18:P$516)</f>
        <v>0</v>
      </c>
      <c r="H202" s="159">
        <f>SUMIF('EG-SEP'!$F$18:$F$516,PROVEEDORES!$D203,'EG-SEP'!Q$18:Q$516)</f>
        <v>0</v>
      </c>
      <c r="I202" s="159">
        <f>SUMIF('EG-SEP'!$F$18:$F$516,PROVEEDORES!$D203,'EG-SEP'!R$18:R$516)</f>
        <v>0</v>
      </c>
      <c r="J202" s="159">
        <f>SUMIF('EG-SEP'!$F$18:$F$516,PROVEEDORES!$D203,'EG-SEP'!S$18:S$516)</f>
        <v>0</v>
      </c>
      <c r="K202" s="159" t="str">
        <f t="shared" si="6"/>
        <v/>
      </c>
      <c r="L202" s="146" t="str">
        <f>IF(PROVEEDORES!G203="","",PROVEEDORES!G203)</f>
        <v/>
      </c>
    </row>
    <row r="203" spans="3:12" ht="17.45" customHeight="1" x14ac:dyDescent="0.2">
      <c r="C203" s="158">
        <f t="shared" si="7"/>
        <v>197</v>
      </c>
      <c r="D203" s="146" t="str">
        <f>IF(PROVEEDORES!E204="","",PROVEEDORES!E204)</f>
        <v/>
      </c>
      <c r="E203" s="146" t="str">
        <f>IF(PROVEEDORES!F204="","",PROVEEDORES!F204)</f>
        <v/>
      </c>
      <c r="F203" s="146" t="str">
        <f>IF(PROVEEDORES!D204="","",PROVEEDORES!D204)</f>
        <v/>
      </c>
      <c r="G203" s="159">
        <f>SUMIF('EG-SEP'!$F$18:$F$516,PROVEEDORES!$D204,'EG-SEP'!P$18:P$516)</f>
        <v>0</v>
      </c>
      <c r="H203" s="159">
        <f>SUMIF('EG-SEP'!$F$18:$F$516,PROVEEDORES!$D204,'EG-SEP'!Q$18:Q$516)</f>
        <v>0</v>
      </c>
      <c r="I203" s="159">
        <f>SUMIF('EG-SEP'!$F$18:$F$516,PROVEEDORES!$D204,'EG-SEP'!R$18:R$516)</f>
        <v>0</v>
      </c>
      <c r="J203" s="159">
        <f>SUMIF('EG-SEP'!$F$18:$F$516,PROVEEDORES!$D204,'EG-SEP'!S$18:S$516)</f>
        <v>0</v>
      </c>
      <c r="K203" s="159" t="str">
        <f t="shared" si="6"/>
        <v/>
      </c>
      <c r="L203" s="146" t="str">
        <f>IF(PROVEEDORES!G204="","",PROVEEDORES!G204)</f>
        <v/>
      </c>
    </row>
    <row r="204" spans="3:12" ht="17.45" customHeight="1" x14ac:dyDescent="0.2">
      <c r="C204" s="158">
        <f t="shared" si="7"/>
        <v>198</v>
      </c>
      <c r="D204" s="146" t="str">
        <f>IF(PROVEEDORES!E205="","",PROVEEDORES!E205)</f>
        <v/>
      </c>
      <c r="E204" s="146" t="str">
        <f>IF(PROVEEDORES!F205="","",PROVEEDORES!F205)</f>
        <v/>
      </c>
      <c r="F204" s="146" t="str">
        <f>IF(PROVEEDORES!D205="","",PROVEEDORES!D205)</f>
        <v/>
      </c>
      <c r="G204" s="159">
        <f>SUMIF('EG-SEP'!$F$18:$F$516,PROVEEDORES!$D205,'EG-SEP'!P$18:P$516)</f>
        <v>0</v>
      </c>
      <c r="H204" s="159">
        <f>SUMIF('EG-SEP'!$F$18:$F$516,PROVEEDORES!$D205,'EG-SEP'!Q$18:Q$516)</f>
        <v>0</v>
      </c>
      <c r="I204" s="159">
        <f>SUMIF('EG-SEP'!$F$18:$F$516,PROVEEDORES!$D205,'EG-SEP'!R$18:R$516)</f>
        <v>0</v>
      </c>
      <c r="J204" s="159">
        <f>SUMIF('EG-SEP'!$F$18:$F$516,PROVEEDORES!$D205,'EG-SEP'!S$18:S$516)</f>
        <v>0</v>
      </c>
      <c r="K204" s="159" t="str">
        <f t="shared" si="6"/>
        <v/>
      </c>
      <c r="L204" s="146" t="str">
        <f>IF(PROVEEDORES!G205="","",PROVEEDORES!G205)</f>
        <v/>
      </c>
    </row>
    <row r="205" spans="3:12" ht="17.45" customHeight="1" x14ac:dyDescent="0.2">
      <c r="C205" s="158">
        <f t="shared" si="7"/>
        <v>199</v>
      </c>
      <c r="D205" s="146" t="str">
        <f>IF(PROVEEDORES!E206="","",PROVEEDORES!E206)</f>
        <v/>
      </c>
      <c r="E205" s="146" t="str">
        <f>IF(PROVEEDORES!F206="","",PROVEEDORES!F206)</f>
        <v/>
      </c>
      <c r="F205" s="146" t="str">
        <f>IF(PROVEEDORES!D206="","",PROVEEDORES!D206)</f>
        <v/>
      </c>
      <c r="G205" s="159">
        <f>SUMIF('EG-SEP'!$F$18:$F$516,PROVEEDORES!$D206,'EG-SEP'!P$18:P$516)</f>
        <v>0</v>
      </c>
      <c r="H205" s="159">
        <f>SUMIF('EG-SEP'!$F$18:$F$516,PROVEEDORES!$D206,'EG-SEP'!Q$18:Q$516)</f>
        <v>0</v>
      </c>
      <c r="I205" s="159">
        <f>SUMIF('EG-SEP'!$F$18:$F$516,PROVEEDORES!$D206,'EG-SEP'!R$18:R$516)</f>
        <v>0</v>
      </c>
      <c r="J205" s="159">
        <f>SUMIF('EG-SEP'!$F$18:$F$516,PROVEEDORES!$D206,'EG-SEP'!S$18:S$516)</f>
        <v>0</v>
      </c>
      <c r="K205" s="159" t="str">
        <f t="shared" si="6"/>
        <v/>
      </c>
      <c r="L205" s="146" t="str">
        <f>IF(PROVEEDORES!G206="","",PROVEEDORES!G206)</f>
        <v/>
      </c>
    </row>
    <row r="206" spans="3:12" ht="17.45" customHeight="1" x14ac:dyDescent="0.2">
      <c r="C206" s="158">
        <f t="shared" si="7"/>
        <v>200</v>
      </c>
      <c r="D206" s="146" t="str">
        <f>IF(PROVEEDORES!E207="","",PROVEEDORES!E207)</f>
        <v/>
      </c>
      <c r="E206" s="146" t="str">
        <f>IF(PROVEEDORES!F207="","",PROVEEDORES!F207)</f>
        <v/>
      </c>
      <c r="F206" s="146" t="str">
        <f>IF(PROVEEDORES!D207="","",PROVEEDORES!D207)</f>
        <v/>
      </c>
      <c r="G206" s="159">
        <f>SUMIF('EG-SEP'!$F$18:$F$516,PROVEEDORES!$D207,'EG-SEP'!P$18:P$516)</f>
        <v>0</v>
      </c>
      <c r="H206" s="159">
        <f>SUMIF('EG-SEP'!$F$18:$F$516,PROVEEDORES!$D207,'EG-SEP'!Q$18:Q$516)</f>
        <v>0</v>
      </c>
      <c r="I206" s="159">
        <f>SUMIF('EG-SEP'!$F$18:$F$516,PROVEEDORES!$D207,'EG-SEP'!R$18:R$516)</f>
        <v>0</v>
      </c>
      <c r="J206" s="159">
        <f>SUMIF('EG-SEP'!$F$18:$F$516,PROVEEDORES!$D207,'EG-SEP'!S$18:S$516)</f>
        <v>0</v>
      </c>
      <c r="K206" s="159" t="str">
        <f t="shared" si="6"/>
        <v/>
      </c>
      <c r="L206" s="146" t="str">
        <f>IF(PROVEEDORES!G207="","",PROVEEDORES!G207)</f>
        <v/>
      </c>
    </row>
    <row r="207" spans="3:12" ht="17.45" customHeight="1" x14ac:dyDescent="0.2">
      <c r="C207" s="158">
        <f t="shared" si="7"/>
        <v>201</v>
      </c>
      <c r="D207" s="146" t="str">
        <f>IF(PROVEEDORES!E208="","",PROVEEDORES!E208)</f>
        <v/>
      </c>
      <c r="E207" s="146" t="str">
        <f>IF(PROVEEDORES!F208="","",PROVEEDORES!F208)</f>
        <v/>
      </c>
      <c r="F207" s="146" t="str">
        <f>IF(PROVEEDORES!D208="","",PROVEEDORES!D208)</f>
        <v/>
      </c>
      <c r="G207" s="159">
        <f>SUMIF('EG-SEP'!$F$18:$F$516,PROVEEDORES!$D208,'EG-SEP'!P$18:P$516)</f>
        <v>0</v>
      </c>
      <c r="H207" s="159">
        <f>SUMIF('EG-SEP'!$F$18:$F$516,PROVEEDORES!$D208,'EG-SEP'!Q$18:Q$516)</f>
        <v>0</v>
      </c>
      <c r="I207" s="159">
        <f>SUMIF('EG-SEP'!$F$18:$F$516,PROVEEDORES!$D208,'EG-SEP'!R$18:R$516)</f>
        <v>0</v>
      </c>
      <c r="J207" s="159">
        <f>SUMIF('EG-SEP'!$F$18:$F$516,PROVEEDORES!$D208,'EG-SEP'!S$18:S$516)</f>
        <v>0</v>
      </c>
      <c r="K207" s="159" t="str">
        <f t="shared" si="6"/>
        <v/>
      </c>
      <c r="L207" s="146" t="str">
        <f>IF(PROVEEDORES!G208="","",PROVEEDORES!G208)</f>
        <v/>
      </c>
    </row>
    <row r="208" spans="3:12" ht="17.45" customHeight="1" x14ac:dyDescent="0.2">
      <c r="C208" s="158">
        <f t="shared" si="7"/>
        <v>202</v>
      </c>
      <c r="D208" s="146" t="str">
        <f>IF(PROVEEDORES!E209="","",PROVEEDORES!E209)</f>
        <v/>
      </c>
      <c r="E208" s="146" t="str">
        <f>IF(PROVEEDORES!F209="","",PROVEEDORES!F209)</f>
        <v/>
      </c>
      <c r="F208" s="146" t="str">
        <f>IF(PROVEEDORES!D209="","",PROVEEDORES!D209)</f>
        <v/>
      </c>
      <c r="G208" s="159">
        <f>SUMIF('EG-SEP'!$F$18:$F$516,PROVEEDORES!$D209,'EG-SEP'!P$18:P$516)</f>
        <v>0</v>
      </c>
      <c r="H208" s="159">
        <f>SUMIF('EG-SEP'!$F$18:$F$516,PROVEEDORES!$D209,'EG-SEP'!Q$18:Q$516)</f>
        <v>0</v>
      </c>
      <c r="I208" s="159">
        <f>SUMIF('EG-SEP'!$F$18:$F$516,PROVEEDORES!$D209,'EG-SEP'!R$18:R$516)</f>
        <v>0</v>
      </c>
      <c r="J208" s="159">
        <f>SUMIF('EG-SEP'!$F$18:$F$516,PROVEEDORES!$D209,'EG-SEP'!S$18:S$516)</f>
        <v>0</v>
      </c>
      <c r="K208" s="159" t="str">
        <f t="shared" si="6"/>
        <v/>
      </c>
      <c r="L208" s="146" t="str">
        <f>IF(PROVEEDORES!G209="","",PROVEEDORES!G209)</f>
        <v/>
      </c>
    </row>
    <row r="209" spans="3:12" ht="17.45" customHeight="1" x14ac:dyDescent="0.2">
      <c r="C209" s="158">
        <f t="shared" si="7"/>
        <v>203</v>
      </c>
      <c r="D209" s="146" t="str">
        <f>IF(PROVEEDORES!E210="","",PROVEEDORES!E210)</f>
        <v/>
      </c>
      <c r="E209" s="146" t="str">
        <f>IF(PROVEEDORES!F210="","",PROVEEDORES!F210)</f>
        <v/>
      </c>
      <c r="F209" s="146" t="str">
        <f>IF(PROVEEDORES!D210="","",PROVEEDORES!D210)</f>
        <v/>
      </c>
      <c r="G209" s="159">
        <f>SUMIF('EG-SEP'!$F$18:$F$516,PROVEEDORES!$D210,'EG-SEP'!P$18:P$516)</f>
        <v>0</v>
      </c>
      <c r="H209" s="159">
        <f>SUMIF('EG-SEP'!$F$18:$F$516,PROVEEDORES!$D210,'EG-SEP'!Q$18:Q$516)</f>
        <v>0</v>
      </c>
      <c r="I209" s="159">
        <f>SUMIF('EG-SEP'!$F$18:$F$516,PROVEEDORES!$D210,'EG-SEP'!R$18:R$516)</f>
        <v>0</v>
      </c>
      <c r="J209" s="159">
        <f>SUMIF('EG-SEP'!$F$18:$F$516,PROVEEDORES!$D210,'EG-SEP'!S$18:S$516)</f>
        <v>0</v>
      </c>
      <c r="K209" s="159" t="str">
        <f t="shared" si="6"/>
        <v/>
      </c>
      <c r="L209" s="146" t="str">
        <f>IF(PROVEEDORES!G210="","",PROVEEDORES!G210)</f>
        <v/>
      </c>
    </row>
    <row r="210" spans="3:12" ht="17.45" customHeight="1" x14ac:dyDescent="0.2">
      <c r="C210" s="158">
        <f t="shared" si="7"/>
        <v>204</v>
      </c>
      <c r="D210" s="146" t="str">
        <f>IF(PROVEEDORES!E211="","",PROVEEDORES!E211)</f>
        <v/>
      </c>
      <c r="E210" s="146" t="str">
        <f>IF(PROVEEDORES!F211="","",PROVEEDORES!F211)</f>
        <v/>
      </c>
      <c r="F210" s="146" t="str">
        <f>IF(PROVEEDORES!D211="","",PROVEEDORES!D211)</f>
        <v/>
      </c>
      <c r="G210" s="159">
        <f>SUMIF('EG-SEP'!$F$18:$F$516,PROVEEDORES!$D211,'EG-SEP'!P$18:P$516)</f>
        <v>0</v>
      </c>
      <c r="H210" s="159">
        <f>SUMIF('EG-SEP'!$F$18:$F$516,PROVEEDORES!$D211,'EG-SEP'!Q$18:Q$516)</f>
        <v>0</v>
      </c>
      <c r="I210" s="159">
        <f>SUMIF('EG-SEP'!$F$18:$F$516,PROVEEDORES!$D211,'EG-SEP'!R$18:R$516)</f>
        <v>0</v>
      </c>
      <c r="J210" s="159">
        <f>SUMIF('EG-SEP'!$F$18:$F$516,PROVEEDORES!$D211,'EG-SEP'!S$18:S$516)</f>
        <v>0</v>
      </c>
      <c r="K210" s="159" t="str">
        <f t="shared" si="6"/>
        <v/>
      </c>
      <c r="L210" s="146" t="str">
        <f>IF(PROVEEDORES!G211="","",PROVEEDORES!G211)</f>
        <v/>
      </c>
    </row>
    <row r="211" spans="3:12" ht="17.45" customHeight="1" x14ac:dyDescent="0.2">
      <c r="C211" s="158">
        <f t="shared" si="7"/>
        <v>205</v>
      </c>
      <c r="D211" s="146" t="str">
        <f>IF(PROVEEDORES!E212="","",PROVEEDORES!E212)</f>
        <v/>
      </c>
      <c r="E211" s="146" t="str">
        <f>IF(PROVEEDORES!F212="","",PROVEEDORES!F212)</f>
        <v/>
      </c>
      <c r="F211" s="146" t="str">
        <f>IF(PROVEEDORES!D212="","",PROVEEDORES!D212)</f>
        <v/>
      </c>
      <c r="G211" s="159">
        <f>SUMIF('EG-SEP'!$F$18:$F$516,PROVEEDORES!$D212,'EG-SEP'!P$18:P$516)</f>
        <v>0</v>
      </c>
      <c r="H211" s="159">
        <f>SUMIF('EG-SEP'!$F$18:$F$516,PROVEEDORES!$D212,'EG-SEP'!Q$18:Q$516)</f>
        <v>0</v>
      </c>
      <c r="I211" s="159">
        <f>SUMIF('EG-SEP'!$F$18:$F$516,PROVEEDORES!$D212,'EG-SEP'!R$18:R$516)</f>
        <v>0</v>
      </c>
      <c r="J211" s="159">
        <f>SUMIF('EG-SEP'!$F$18:$F$516,PROVEEDORES!$D212,'EG-SEP'!S$18:S$516)</f>
        <v>0</v>
      </c>
      <c r="K211" s="159" t="str">
        <f t="shared" si="6"/>
        <v/>
      </c>
      <c r="L211" s="146" t="str">
        <f>IF(PROVEEDORES!G212="","",PROVEEDORES!G212)</f>
        <v/>
      </c>
    </row>
    <row r="212" spans="3:12" ht="17.45" customHeight="1" x14ac:dyDescent="0.2">
      <c r="C212" s="158">
        <f t="shared" si="7"/>
        <v>206</v>
      </c>
      <c r="D212" s="146" t="str">
        <f>IF(PROVEEDORES!E213="","",PROVEEDORES!E213)</f>
        <v/>
      </c>
      <c r="E212" s="146" t="str">
        <f>IF(PROVEEDORES!F213="","",PROVEEDORES!F213)</f>
        <v/>
      </c>
      <c r="F212" s="146" t="str">
        <f>IF(PROVEEDORES!D213="","",PROVEEDORES!D213)</f>
        <v/>
      </c>
      <c r="G212" s="159">
        <f>SUMIF('EG-SEP'!$F$18:$F$516,PROVEEDORES!$D213,'EG-SEP'!P$18:P$516)</f>
        <v>0</v>
      </c>
      <c r="H212" s="159">
        <f>SUMIF('EG-SEP'!$F$18:$F$516,PROVEEDORES!$D213,'EG-SEP'!Q$18:Q$516)</f>
        <v>0</v>
      </c>
      <c r="I212" s="159">
        <f>SUMIF('EG-SEP'!$F$18:$F$516,PROVEEDORES!$D213,'EG-SEP'!R$18:R$516)</f>
        <v>0</v>
      </c>
      <c r="J212" s="159">
        <f>SUMIF('EG-SEP'!$F$18:$F$516,PROVEEDORES!$D213,'EG-SEP'!S$18:S$516)</f>
        <v>0</v>
      </c>
      <c r="K212" s="159" t="str">
        <f t="shared" si="6"/>
        <v/>
      </c>
      <c r="L212" s="146" t="str">
        <f>IF(PROVEEDORES!G213="","",PROVEEDORES!G213)</f>
        <v/>
      </c>
    </row>
    <row r="213" spans="3:12" ht="17.45" customHeight="1" x14ac:dyDescent="0.2">
      <c r="C213" s="158">
        <f t="shared" si="7"/>
        <v>207</v>
      </c>
      <c r="D213" s="146" t="str">
        <f>IF(PROVEEDORES!E214="","",PROVEEDORES!E214)</f>
        <v/>
      </c>
      <c r="E213" s="146" t="str">
        <f>IF(PROVEEDORES!F214="","",PROVEEDORES!F214)</f>
        <v/>
      </c>
      <c r="F213" s="146" t="str">
        <f>IF(PROVEEDORES!D214="","",PROVEEDORES!D214)</f>
        <v/>
      </c>
      <c r="G213" s="159">
        <f>SUMIF('EG-SEP'!$F$18:$F$516,PROVEEDORES!$D214,'EG-SEP'!P$18:P$516)</f>
        <v>0</v>
      </c>
      <c r="H213" s="159">
        <f>SUMIF('EG-SEP'!$F$18:$F$516,PROVEEDORES!$D214,'EG-SEP'!Q$18:Q$516)</f>
        <v>0</v>
      </c>
      <c r="I213" s="159">
        <f>SUMIF('EG-SEP'!$F$18:$F$516,PROVEEDORES!$D214,'EG-SEP'!R$18:R$516)</f>
        <v>0</v>
      </c>
      <c r="J213" s="159">
        <f>SUMIF('EG-SEP'!$F$18:$F$516,PROVEEDORES!$D214,'EG-SEP'!S$18:S$516)</f>
        <v>0</v>
      </c>
      <c r="K213" s="159" t="str">
        <f t="shared" si="6"/>
        <v/>
      </c>
      <c r="L213" s="146" t="str">
        <f>IF(PROVEEDORES!G214="","",PROVEEDORES!G214)</f>
        <v/>
      </c>
    </row>
    <row r="214" spans="3:12" ht="17.45" customHeight="1" x14ac:dyDescent="0.2">
      <c r="C214" s="158">
        <f t="shared" si="7"/>
        <v>208</v>
      </c>
      <c r="D214" s="146" t="str">
        <f>IF(PROVEEDORES!E215="","",PROVEEDORES!E215)</f>
        <v/>
      </c>
      <c r="E214" s="146" t="str">
        <f>IF(PROVEEDORES!F215="","",PROVEEDORES!F215)</f>
        <v/>
      </c>
      <c r="F214" s="146" t="str">
        <f>IF(PROVEEDORES!D215="","",PROVEEDORES!D215)</f>
        <v/>
      </c>
      <c r="G214" s="159">
        <f>SUMIF('EG-SEP'!$F$18:$F$516,PROVEEDORES!$D215,'EG-SEP'!P$18:P$516)</f>
        <v>0</v>
      </c>
      <c r="H214" s="159">
        <f>SUMIF('EG-SEP'!$F$18:$F$516,PROVEEDORES!$D215,'EG-SEP'!Q$18:Q$516)</f>
        <v>0</v>
      </c>
      <c r="I214" s="159">
        <f>SUMIF('EG-SEP'!$F$18:$F$516,PROVEEDORES!$D215,'EG-SEP'!R$18:R$516)</f>
        <v>0</v>
      </c>
      <c r="J214" s="159">
        <f>SUMIF('EG-SEP'!$F$18:$F$516,PROVEEDORES!$D215,'EG-SEP'!S$18:S$516)</f>
        <v>0</v>
      </c>
      <c r="K214" s="159" t="str">
        <f t="shared" si="6"/>
        <v/>
      </c>
      <c r="L214" s="146" t="str">
        <f>IF(PROVEEDORES!G215="","",PROVEEDORES!G215)</f>
        <v/>
      </c>
    </row>
    <row r="215" spans="3:12" ht="17.45" customHeight="1" x14ac:dyDescent="0.2">
      <c r="C215" s="158">
        <f t="shared" si="7"/>
        <v>209</v>
      </c>
      <c r="D215" s="146" t="str">
        <f>IF(PROVEEDORES!E216="","",PROVEEDORES!E216)</f>
        <v/>
      </c>
      <c r="E215" s="146" t="str">
        <f>IF(PROVEEDORES!F216="","",PROVEEDORES!F216)</f>
        <v/>
      </c>
      <c r="F215" s="146" t="str">
        <f>IF(PROVEEDORES!D216="","",PROVEEDORES!D216)</f>
        <v/>
      </c>
      <c r="G215" s="159">
        <f>SUMIF('EG-SEP'!$F$18:$F$516,PROVEEDORES!$D216,'EG-SEP'!P$18:P$516)</f>
        <v>0</v>
      </c>
      <c r="H215" s="159">
        <f>SUMIF('EG-SEP'!$F$18:$F$516,PROVEEDORES!$D216,'EG-SEP'!Q$18:Q$516)</f>
        <v>0</v>
      </c>
      <c r="I215" s="159">
        <f>SUMIF('EG-SEP'!$F$18:$F$516,PROVEEDORES!$D216,'EG-SEP'!R$18:R$516)</f>
        <v>0</v>
      </c>
      <c r="J215" s="159">
        <f>SUMIF('EG-SEP'!$F$18:$F$516,PROVEEDORES!$D216,'EG-SEP'!S$18:S$516)</f>
        <v>0</v>
      </c>
      <c r="K215" s="159" t="str">
        <f t="shared" si="6"/>
        <v/>
      </c>
      <c r="L215" s="146" t="str">
        <f>IF(PROVEEDORES!G216="","",PROVEEDORES!G216)</f>
        <v/>
      </c>
    </row>
    <row r="216" spans="3:12" ht="17.45" customHeight="1" x14ac:dyDescent="0.2">
      <c r="C216" s="158">
        <f t="shared" si="7"/>
        <v>210</v>
      </c>
      <c r="D216" s="146" t="str">
        <f>IF(PROVEEDORES!E217="","",PROVEEDORES!E217)</f>
        <v/>
      </c>
      <c r="E216" s="146" t="str">
        <f>IF(PROVEEDORES!F217="","",PROVEEDORES!F217)</f>
        <v/>
      </c>
      <c r="F216" s="146" t="str">
        <f>IF(PROVEEDORES!D217="","",PROVEEDORES!D217)</f>
        <v/>
      </c>
      <c r="G216" s="159">
        <f>SUMIF('EG-SEP'!$F$18:$F$516,PROVEEDORES!$D217,'EG-SEP'!P$18:P$516)</f>
        <v>0</v>
      </c>
      <c r="H216" s="159">
        <f>SUMIF('EG-SEP'!$F$18:$F$516,PROVEEDORES!$D217,'EG-SEP'!Q$18:Q$516)</f>
        <v>0</v>
      </c>
      <c r="I216" s="159">
        <f>SUMIF('EG-SEP'!$F$18:$F$516,PROVEEDORES!$D217,'EG-SEP'!R$18:R$516)</f>
        <v>0</v>
      </c>
      <c r="J216" s="159">
        <f>SUMIF('EG-SEP'!$F$18:$F$516,PROVEEDORES!$D217,'EG-SEP'!S$18:S$516)</f>
        <v>0</v>
      </c>
      <c r="K216" s="159" t="str">
        <f t="shared" si="6"/>
        <v/>
      </c>
      <c r="L216" s="146" t="str">
        <f>IF(PROVEEDORES!G217="","",PROVEEDORES!G217)</f>
        <v/>
      </c>
    </row>
    <row r="217" spans="3:12" ht="17.45" customHeight="1" x14ac:dyDescent="0.2">
      <c r="C217" s="158">
        <f t="shared" si="7"/>
        <v>211</v>
      </c>
      <c r="D217" s="146" t="str">
        <f>IF(PROVEEDORES!E218="","",PROVEEDORES!E218)</f>
        <v/>
      </c>
      <c r="E217" s="146" t="str">
        <f>IF(PROVEEDORES!F218="","",PROVEEDORES!F218)</f>
        <v/>
      </c>
      <c r="F217" s="146" t="str">
        <f>IF(PROVEEDORES!D218="","",PROVEEDORES!D218)</f>
        <v/>
      </c>
      <c r="G217" s="159">
        <f>SUMIF('EG-SEP'!$F$18:$F$516,PROVEEDORES!$D218,'EG-SEP'!P$18:P$516)</f>
        <v>0</v>
      </c>
      <c r="H217" s="159">
        <f>SUMIF('EG-SEP'!$F$18:$F$516,PROVEEDORES!$D218,'EG-SEP'!Q$18:Q$516)</f>
        <v>0</v>
      </c>
      <c r="I217" s="159">
        <f>SUMIF('EG-SEP'!$F$18:$F$516,PROVEEDORES!$D218,'EG-SEP'!R$18:R$516)</f>
        <v>0</v>
      </c>
      <c r="J217" s="159">
        <f>SUMIF('EG-SEP'!$F$18:$F$516,PROVEEDORES!$D218,'EG-SEP'!S$18:S$516)</f>
        <v>0</v>
      </c>
      <c r="K217" s="159" t="str">
        <f t="shared" si="6"/>
        <v/>
      </c>
      <c r="L217" s="146" t="str">
        <f>IF(PROVEEDORES!G218="","",PROVEEDORES!G218)</f>
        <v/>
      </c>
    </row>
    <row r="218" spans="3:12" ht="17.45" customHeight="1" x14ac:dyDescent="0.2">
      <c r="C218" s="158">
        <f t="shared" si="7"/>
        <v>212</v>
      </c>
      <c r="D218" s="146" t="str">
        <f>IF(PROVEEDORES!E219="","",PROVEEDORES!E219)</f>
        <v/>
      </c>
      <c r="E218" s="146" t="str">
        <f>IF(PROVEEDORES!F219="","",PROVEEDORES!F219)</f>
        <v/>
      </c>
      <c r="F218" s="146" t="str">
        <f>IF(PROVEEDORES!D219="","",PROVEEDORES!D219)</f>
        <v/>
      </c>
      <c r="G218" s="159">
        <f>SUMIF('EG-SEP'!$F$18:$F$516,PROVEEDORES!$D219,'EG-SEP'!P$18:P$516)</f>
        <v>0</v>
      </c>
      <c r="H218" s="159">
        <f>SUMIF('EG-SEP'!$F$18:$F$516,PROVEEDORES!$D219,'EG-SEP'!Q$18:Q$516)</f>
        <v>0</v>
      </c>
      <c r="I218" s="159">
        <f>SUMIF('EG-SEP'!$F$18:$F$516,PROVEEDORES!$D219,'EG-SEP'!R$18:R$516)</f>
        <v>0</v>
      </c>
      <c r="J218" s="159">
        <f>SUMIF('EG-SEP'!$F$18:$F$516,PROVEEDORES!$D219,'EG-SEP'!S$18:S$516)</f>
        <v>0</v>
      </c>
      <c r="K218" s="159" t="str">
        <f t="shared" si="6"/>
        <v/>
      </c>
      <c r="L218" s="146" t="str">
        <f>IF(PROVEEDORES!G219="","",PROVEEDORES!G219)</f>
        <v/>
      </c>
    </row>
    <row r="219" spans="3:12" ht="17.45" customHeight="1" x14ac:dyDescent="0.2">
      <c r="C219" s="158">
        <f t="shared" si="7"/>
        <v>213</v>
      </c>
      <c r="D219" s="146" t="str">
        <f>IF(PROVEEDORES!E220="","",PROVEEDORES!E220)</f>
        <v/>
      </c>
      <c r="E219" s="146" t="str">
        <f>IF(PROVEEDORES!F220="","",PROVEEDORES!F220)</f>
        <v/>
      </c>
      <c r="F219" s="146" t="str">
        <f>IF(PROVEEDORES!D220="","",PROVEEDORES!D220)</f>
        <v/>
      </c>
      <c r="G219" s="159">
        <f>SUMIF('EG-SEP'!$F$18:$F$516,PROVEEDORES!$D220,'EG-SEP'!P$18:P$516)</f>
        <v>0</v>
      </c>
      <c r="H219" s="159">
        <f>SUMIF('EG-SEP'!$F$18:$F$516,PROVEEDORES!$D220,'EG-SEP'!Q$18:Q$516)</f>
        <v>0</v>
      </c>
      <c r="I219" s="159">
        <f>SUMIF('EG-SEP'!$F$18:$F$516,PROVEEDORES!$D220,'EG-SEP'!R$18:R$516)</f>
        <v>0</v>
      </c>
      <c r="J219" s="159">
        <f>SUMIF('EG-SEP'!$F$18:$F$516,PROVEEDORES!$D220,'EG-SEP'!S$18:S$516)</f>
        <v>0</v>
      </c>
      <c r="K219" s="159" t="str">
        <f t="shared" si="6"/>
        <v/>
      </c>
      <c r="L219" s="146" t="str">
        <f>IF(PROVEEDORES!G220="","",PROVEEDORES!G220)</f>
        <v/>
      </c>
    </row>
    <row r="220" spans="3:12" ht="17.45" customHeight="1" x14ac:dyDescent="0.2">
      <c r="C220" s="158">
        <f t="shared" si="7"/>
        <v>214</v>
      </c>
      <c r="D220" s="146" t="str">
        <f>IF(PROVEEDORES!E221="","",PROVEEDORES!E221)</f>
        <v/>
      </c>
      <c r="E220" s="146" t="str">
        <f>IF(PROVEEDORES!F221="","",PROVEEDORES!F221)</f>
        <v/>
      </c>
      <c r="F220" s="146" t="str">
        <f>IF(PROVEEDORES!D221="","",PROVEEDORES!D221)</f>
        <v/>
      </c>
      <c r="G220" s="159">
        <f>SUMIF('EG-SEP'!$F$18:$F$516,PROVEEDORES!$D221,'EG-SEP'!P$18:P$516)</f>
        <v>0</v>
      </c>
      <c r="H220" s="159">
        <f>SUMIF('EG-SEP'!$F$18:$F$516,PROVEEDORES!$D221,'EG-SEP'!Q$18:Q$516)</f>
        <v>0</v>
      </c>
      <c r="I220" s="159">
        <f>SUMIF('EG-SEP'!$F$18:$F$516,PROVEEDORES!$D221,'EG-SEP'!R$18:R$516)</f>
        <v>0</v>
      </c>
      <c r="J220" s="159">
        <f>SUMIF('EG-SEP'!$F$18:$F$516,PROVEEDORES!$D221,'EG-SEP'!S$18:S$516)</f>
        <v>0</v>
      </c>
      <c r="K220" s="159" t="str">
        <f t="shared" si="6"/>
        <v/>
      </c>
      <c r="L220" s="146" t="str">
        <f>IF(PROVEEDORES!G221="","",PROVEEDORES!G221)</f>
        <v/>
      </c>
    </row>
    <row r="221" spans="3:12" ht="17.45" customHeight="1" x14ac:dyDescent="0.2">
      <c r="C221" s="158">
        <f t="shared" si="7"/>
        <v>215</v>
      </c>
      <c r="D221" s="146" t="str">
        <f>IF(PROVEEDORES!E222="","",PROVEEDORES!E222)</f>
        <v/>
      </c>
      <c r="E221" s="146" t="str">
        <f>IF(PROVEEDORES!F222="","",PROVEEDORES!F222)</f>
        <v/>
      </c>
      <c r="F221" s="146" t="str">
        <f>IF(PROVEEDORES!D222="","",PROVEEDORES!D222)</f>
        <v/>
      </c>
      <c r="G221" s="159">
        <f>SUMIF('EG-SEP'!$F$18:$F$516,PROVEEDORES!$D222,'EG-SEP'!P$18:P$516)</f>
        <v>0</v>
      </c>
      <c r="H221" s="159">
        <f>SUMIF('EG-SEP'!$F$18:$F$516,PROVEEDORES!$D222,'EG-SEP'!Q$18:Q$516)</f>
        <v>0</v>
      </c>
      <c r="I221" s="159">
        <f>SUMIF('EG-SEP'!$F$18:$F$516,PROVEEDORES!$D222,'EG-SEP'!R$18:R$516)</f>
        <v>0</v>
      </c>
      <c r="J221" s="159">
        <f>SUMIF('EG-SEP'!$F$18:$F$516,PROVEEDORES!$D222,'EG-SEP'!S$18:S$516)</f>
        <v>0</v>
      </c>
      <c r="K221" s="159" t="str">
        <f t="shared" si="6"/>
        <v/>
      </c>
      <c r="L221" s="146" t="str">
        <f>IF(PROVEEDORES!G222="","",PROVEEDORES!G222)</f>
        <v/>
      </c>
    </row>
    <row r="222" spans="3:12" ht="17.45" customHeight="1" x14ac:dyDescent="0.2">
      <c r="C222" s="158">
        <f t="shared" si="7"/>
        <v>216</v>
      </c>
      <c r="D222" s="146" t="str">
        <f>IF(PROVEEDORES!E223="","",PROVEEDORES!E223)</f>
        <v/>
      </c>
      <c r="E222" s="146" t="str">
        <f>IF(PROVEEDORES!F223="","",PROVEEDORES!F223)</f>
        <v/>
      </c>
      <c r="F222" s="146" t="str">
        <f>IF(PROVEEDORES!D223="","",PROVEEDORES!D223)</f>
        <v/>
      </c>
      <c r="G222" s="159">
        <f>SUMIF('EG-SEP'!$F$18:$F$516,PROVEEDORES!$D223,'EG-SEP'!P$18:P$516)</f>
        <v>0</v>
      </c>
      <c r="H222" s="159">
        <f>SUMIF('EG-SEP'!$F$18:$F$516,PROVEEDORES!$D223,'EG-SEP'!Q$18:Q$516)</f>
        <v>0</v>
      </c>
      <c r="I222" s="159">
        <f>SUMIF('EG-SEP'!$F$18:$F$516,PROVEEDORES!$D223,'EG-SEP'!R$18:R$516)</f>
        <v>0</v>
      </c>
      <c r="J222" s="159">
        <f>SUMIF('EG-SEP'!$F$18:$F$516,PROVEEDORES!$D223,'EG-SEP'!S$18:S$516)</f>
        <v>0</v>
      </c>
      <c r="K222" s="159" t="str">
        <f t="shared" si="6"/>
        <v/>
      </c>
      <c r="L222" s="146" t="str">
        <f>IF(PROVEEDORES!G223="","",PROVEEDORES!G223)</f>
        <v/>
      </c>
    </row>
    <row r="223" spans="3:12" ht="17.45" customHeight="1" x14ac:dyDescent="0.2">
      <c r="C223" s="158">
        <f t="shared" si="7"/>
        <v>217</v>
      </c>
      <c r="D223" s="146" t="str">
        <f>IF(PROVEEDORES!E224="","",PROVEEDORES!E224)</f>
        <v/>
      </c>
      <c r="E223" s="146" t="str">
        <f>IF(PROVEEDORES!F224="","",PROVEEDORES!F224)</f>
        <v/>
      </c>
      <c r="F223" s="146" t="str">
        <f>IF(PROVEEDORES!D224="","",PROVEEDORES!D224)</f>
        <v/>
      </c>
      <c r="G223" s="159">
        <f>SUMIF('EG-SEP'!$F$18:$F$516,PROVEEDORES!$D224,'EG-SEP'!P$18:P$516)</f>
        <v>0</v>
      </c>
      <c r="H223" s="159">
        <f>SUMIF('EG-SEP'!$F$18:$F$516,PROVEEDORES!$D224,'EG-SEP'!Q$18:Q$516)</f>
        <v>0</v>
      </c>
      <c r="I223" s="159">
        <f>SUMIF('EG-SEP'!$F$18:$F$516,PROVEEDORES!$D224,'EG-SEP'!R$18:R$516)</f>
        <v>0</v>
      </c>
      <c r="J223" s="159">
        <f>SUMIF('EG-SEP'!$F$18:$F$516,PROVEEDORES!$D224,'EG-SEP'!S$18:S$516)</f>
        <v>0</v>
      </c>
      <c r="K223" s="159" t="str">
        <f t="shared" si="6"/>
        <v/>
      </c>
      <c r="L223" s="146" t="str">
        <f>IF(PROVEEDORES!G224="","",PROVEEDORES!G224)</f>
        <v/>
      </c>
    </row>
    <row r="224" spans="3:12" ht="17.45" customHeight="1" x14ac:dyDescent="0.2">
      <c r="C224" s="158">
        <f t="shared" si="7"/>
        <v>218</v>
      </c>
      <c r="D224" s="146" t="str">
        <f>IF(PROVEEDORES!E225="","",PROVEEDORES!E225)</f>
        <v/>
      </c>
      <c r="E224" s="146" t="str">
        <f>IF(PROVEEDORES!F225="","",PROVEEDORES!F225)</f>
        <v/>
      </c>
      <c r="F224" s="146" t="str">
        <f>IF(PROVEEDORES!D225="","",PROVEEDORES!D225)</f>
        <v/>
      </c>
      <c r="G224" s="159">
        <f>SUMIF('EG-SEP'!$F$18:$F$516,PROVEEDORES!$D225,'EG-SEP'!P$18:P$516)</f>
        <v>0</v>
      </c>
      <c r="H224" s="159">
        <f>SUMIF('EG-SEP'!$F$18:$F$516,PROVEEDORES!$D225,'EG-SEP'!Q$18:Q$516)</f>
        <v>0</v>
      </c>
      <c r="I224" s="159">
        <f>SUMIF('EG-SEP'!$F$18:$F$516,PROVEEDORES!$D225,'EG-SEP'!R$18:R$516)</f>
        <v>0</v>
      </c>
      <c r="J224" s="159">
        <f>SUMIF('EG-SEP'!$F$18:$F$516,PROVEEDORES!$D225,'EG-SEP'!S$18:S$516)</f>
        <v>0</v>
      </c>
      <c r="K224" s="159" t="str">
        <f t="shared" si="6"/>
        <v/>
      </c>
      <c r="L224" s="146" t="str">
        <f>IF(PROVEEDORES!G225="","",PROVEEDORES!G225)</f>
        <v/>
      </c>
    </row>
    <row r="225" spans="3:12" ht="17.45" customHeight="1" x14ac:dyDescent="0.2">
      <c r="C225" s="158">
        <f t="shared" si="7"/>
        <v>219</v>
      </c>
      <c r="D225" s="146" t="str">
        <f>IF(PROVEEDORES!E226="","",PROVEEDORES!E226)</f>
        <v/>
      </c>
      <c r="E225" s="146" t="str">
        <f>IF(PROVEEDORES!F226="","",PROVEEDORES!F226)</f>
        <v/>
      </c>
      <c r="F225" s="146" t="str">
        <f>IF(PROVEEDORES!D226="","",PROVEEDORES!D226)</f>
        <v/>
      </c>
      <c r="G225" s="159">
        <f>SUMIF('EG-SEP'!$F$18:$F$516,PROVEEDORES!$D226,'EG-SEP'!P$18:P$516)</f>
        <v>0</v>
      </c>
      <c r="H225" s="159">
        <f>SUMIF('EG-SEP'!$F$18:$F$516,PROVEEDORES!$D226,'EG-SEP'!Q$18:Q$516)</f>
        <v>0</v>
      </c>
      <c r="I225" s="159">
        <f>SUMIF('EG-SEP'!$F$18:$F$516,PROVEEDORES!$D226,'EG-SEP'!R$18:R$516)</f>
        <v>0</v>
      </c>
      <c r="J225" s="159">
        <f>SUMIF('EG-SEP'!$F$18:$F$516,PROVEEDORES!$D226,'EG-SEP'!S$18:S$516)</f>
        <v>0</v>
      </c>
      <c r="K225" s="159" t="str">
        <f t="shared" si="6"/>
        <v/>
      </c>
      <c r="L225" s="146" t="str">
        <f>IF(PROVEEDORES!G226="","",PROVEEDORES!G226)</f>
        <v/>
      </c>
    </row>
    <row r="226" spans="3:12" ht="17.45" customHeight="1" x14ac:dyDescent="0.2">
      <c r="C226" s="158">
        <f t="shared" si="7"/>
        <v>220</v>
      </c>
      <c r="D226" s="146" t="str">
        <f>IF(PROVEEDORES!E227="","",PROVEEDORES!E227)</f>
        <v/>
      </c>
      <c r="E226" s="146" t="str">
        <f>IF(PROVEEDORES!F227="","",PROVEEDORES!F227)</f>
        <v/>
      </c>
      <c r="F226" s="146" t="str">
        <f>IF(PROVEEDORES!D227="","",PROVEEDORES!D227)</f>
        <v/>
      </c>
      <c r="G226" s="159">
        <f>SUMIF('EG-SEP'!$F$18:$F$516,PROVEEDORES!$D227,'EG-SEP'!P$18:P$516)</f>
        <v>0</v>
      </c>
      <c r="H226" s="159">
        <f>SUMIF('EG-SEP'!$F$18:$F$516,PROVEEDORES!$D227,'EG-SEP'!Q$18:Q$516)</f>
        <v>0</v>
      </c>
      <c r="I226" s="159">
        <f>SUMIF('EG-SEP'!$F$18:$F$516,PROVEEDORES!$D227,'EG-SEP'!R$18:R$516)</f>
        <v>0</v>
      </c>
      <c r="J226" s="159">
        <f>SUMIF('EG-SEP'!$F$18:$F$516,PROVEEDORES!$D227,'EG-SEP'!S$18:S$516)</f>
        <v>0</v>
      </c>
      <c r="K226" s="159" t="str">
        <f t="shared" si="6"/>
        <v/>
      </c>
      <c r="L226" s="146" t="str">
        <f>IF(PROVEEDORES!G227="","",PROVEEDORES!G227)</f>
        <v/>
      </c>
    </row>
    <row r="227" spans="3:12" ht="17.45" customHeight="1" x14ac:dyDescent="0.2">
      <c r="C227" s="158">
        <f t="shared" si="7"/>
        <v>221</v>
      </c>
      <c r="D227" s="146" t="str">
        <f>IF(PROVEEDORES!E228="","",PROVEEDORES!E228)</f>
        <v/>
      </c>
      <c r="E227" s="146" t="str">
        <f>IF(PROVEEDORES!F228="","",PROVEEDORES!F228)</f>
        <v/>
      </c>
      <c r="F227" s="146" t="str">
        <f>IF(PROVEEDORES!D228="","",PROVEEDORES!D228)</f>
        <v/>
      </c>
      <c r="G227" s="159">
        <f>SUMIF('EG-SEP'!$F$18:$F$516,PROVEEDORES!$D228,'EG-SEP'!P$18:P$516)</f>
        <v>0</v>
      </c>
      <c r="H227" s="159">
        <f>SUMIF('EG-SEP'!$F$18:$F$516,PROVEEDORES!$D228,'EG-SEP'!Q$18:Q$516)</f>
        <v>0</v>
      </c>
      <c r="I227" s="159">
        <f>SUMIF('EG-SEP'!$F$18:$F$516,PROVEEDORES!$D228,'EG-SEP'!R$18:R$516)</f>
        <v>0</v>
      </c>
      <c r="J227" s="159">
        <f>SUMIF('EG-SEP'!$F$18:$F$516,PROVEEDORES!$D228,'EG-SEP'!S$18:S$516)</f>
        <v>0</v>
      </c>
      <c r="K227" s="159" t="str">
        <f t="shared" si="6"/>
        <v/>
      </c>
      <c r="L227" s="146" t="str">
        <f>IF(PROVEEDORES!G228="","",PROVEEDORES!G228)</f>
        <v/>
      </c>
    </row>
    <row r="228" spans="3:12" ht="17.45" customHeight="1" x14ac:dyDescent="0.2">
      <c r="C228" s="158">
        <f t="shared" si="7"/>
        <v>222</v>
      </c>
      <c r="D228" s="146" t="str">
        <f>IF(PROVEEDORES!E229="","",PROVEEDORES!E229)</f>
        <v/>
      </c>
      <c r="E228" s="146" t="str">
        <f>IF(PROVEEDORES!F229="","",PROVEEDORES!F229)</f>
        <v/>
      </c>
      <c r="F228" s="146" t="str">
        <f>IF(PROVEEDORES!D229="","",PROVEEDORES!D229)</f>
        <v/>
      </c>
      <c r="G228" s="159">
        <f>SUMIF('EG-SEP'!$F$18:$F$516,PROVEEDORES!$D229,'EG-SEP'!P$18:P$516)</f>
        <v>0</v>
      </c>
      <c r="H228" s="159">
        <f>SUMIF('EG-SEP'!$F$18:$F$516,PROVEEDORES!$D229,'EG-SEP'!Q$18:Q$516)</f>
        <v>0</v>
      </c>
      <c r="I228" s="159">
        <f>SUMIF('EG-SEP'!$F$18:$F$516,PROVEEDORES!$D229,'EG-SEP'!R$18:R$516)</f>
        <v>0</v>
      </c>
      <c r="J228" s="159">
        <f>SUMIF('EG-SEP'!$F$18:$F$516,PROVEEDORES!$D229,'EG-SEP'!S$18:S$516)</f>
        <v>0</v>
      </c>
      <c r="K228" s="159" t="str">
        <f t="shared" si="6"/>
        <v/>
      </c>
      <c r="L228" s="146" t="str">
        <f>IF(PROVEEDORES!G229="","",PROVEEDORES!G229)</f>
        <v/>
      </c>
    </row>
    <row r="229" spans="3:12" ht="17.45" customHeight="1" x14ac:dyDescent="0.2">
      <c r="C229" s="158">
        <f t="shared" si="7"/>
        <v>223</v>
      </c>
      <c r="D229" s="146" t="str">
        <f>IF(PROVEEDORES!E230="","",PROVEEDORES!E230)</f>
        <v/>
      </c>
      <c r="E229" s="146" t="str">
        <f>IF(PROVEEDORES!F230="","",PROVEEDORES!F230)</f>
        <v/>
      </c>
      <c r="F229" s="146" t="str">
        <f>IF(PROVEEDORES!D230="","",PROVEEDORES!D230)</f>
        <v/>
      </c>
      <c r="G229" s="159">
        <f>SUMIF('EG-SEP'!$F$18:$F$516,PROVEEDORES!$D230,'EG-SEP'!P$18:P$516)</f>
        <v>0</v>
      </c>
      <c r="H229" s="159">
        <f>SUMIF('EG-SEP'!$F$18:$F$516,PROVEEDORES!$D230,'EG-SEP'!Q$18:Q$516)</f>
        <v>0</v>
      </c>
      <c r="I229" s="159">
        <f>SUMIF('EG-SEP'!$F$18:$F$516,PROVEEDORES!$D230,'EG-SEP'!R$18:R$516)</f>
        <v>0</v>
      </c>
      <c r="J229" s="159">
        <f>SUMIF('EG-SEP'!$F$18:$F$516,PROVEEDORES!$D230,'EG-SEP'!S$18:S$516)</f>
        <v>0</v>
      </c>
      <c r="K229" s="159" t="str">
        <f t="shared" si="6"/>
        <v/>
      </c>
      <c r="L229" s="146" t="str">
        <f>IF(PROVEEDORES!G230="","",PROVEEDORES!G230)</f>
        <v/>
      </c>
    </row>
    <row r="230" spans="3:12" ht="17.45" customHeight="1" x14ac:dyDescent="0.2">
      <c r="C230" s="158">
        <f t="shared" si="7"/>
        <v>224</v>
      </c>
      <c r="D230" s="146" t="str">
        <f>IF(PROVEEDORES!E231="","",PROVEEDORES!E231)</f>
        <v/>
      </c>
      <c r="E230" s="146" t="str">
        <f>IF(PROVEEDORES!F231="","",PROVEEDORES!F231)</f>
        <v/>
      </c>
      <c r="F230" s="146" t="str">
        <f>IF(PROVEEDORES!D231="","",PROVEEDORES!D231)</f>
        <v/>
      </c>
      <c r="G230" s="159">
        <f>SUMIF('EG-SEP'!$F$18:$F$516,PROVEEDORES!$D231,'EG-SEP'!P$18:P$516)</f>
        <v>0</v>
      </c>
      <c r="H230" s="159">
        <f>SUMIF('EG-SEP'!$F$18:$F$516,PROVEEDORES!$D231,'EG-SEP'!Q$18:Q$516)</f>
        <v>0</v>
      </c>
      <c r="I230" s="159">
        <f>SUMIF('EG-SEP'!$F$18:$F$516,PROVEEDORES!$D231,'EG-SEP'!R$18:R$516)</f>
        <v>0</v>
      </c>
      <c r="J230" s="159">
        <f>SUMIF('EG-SEP'!$F$18:$F$516,PROVEEDORES!$D231,'EG-SEP'!S$18:S$516)</f>
        <v>0</v>
      </c>
      <c r="K230" s="159" t="str">
        <f t="shared" si="6"/>
        <v/>
      </c>
      <c r="L230" s="146" t="str">
        <f>IF(PROVEEDORES!G231="","",PROVEEDORES!G231)</f>
        <v/>
      </c>
    </row>
    <row r="231" spans="3:12" ht="17.45" customHeight="1" x14ac:dyDescent="0.2">
      <c r="C231" s="158">
        <f t="shared" si="7"/>
        <v>225</v>
      </c>
      <c r="D231" s="146" t="str">
        <f>IF(PROVEEDORES!E232="","",PROVEEDORES!E232)</f>
        <v/>
      </c>
      <c r="E231" s="146" t="str">
        <f>IF(PROVEEDORES!F232="","",PROVEEDORES!F232)</f>
        <v/>
      </c>
      <c r="F231" s="146" t="str">
        <f>IF(PROVEEDORES!D232="","",PROVEEDORES!D232)</f>
        <v/>
      </c>
      <c r="G231" s="159">
        <f>SUMIF('EG-SEP'!$F$18:$F$516,PROVEEDORES!$D232,'EG-SEP'!P$18:P$516)</f>
        <v>0</v>
      </c>
      <c r="H231" s="159">
        <f>SUMIF('EG-SEP'!$F$18:$F$516,PROVEEDORES!$D232,'EG-SEP'!Q$18:Q$516)</f>
        <v>0</v>
      </c>
      <c r="I231" s="159">
        <f>SUMIF('EG-SEP'!$F$18:$F$516,PROVEEDORES!$D232,'EG-SEP'!R$18:R$516)</f>
        <v>0</v>
      </c>
      <c r="J231" s="159">
        <f>SUMIF('EG-SEP'!$F$18:$F$516,PROVEEDORES!$D232,'EG-SEP'!S$18:S$516)</f>
        <v>0</v>
      </c>
      <c r="K231" s="159" t="str">
        <f t="shared" si="6"/>
        <v/>
      </c>
      <c r="L231" s="146" t="str">
        <f>IF(PROVEEDORES!G232="","",PROVEEDORES!G232)</f>
        <v/>
      </c>
    </row>
    <row r="232" spans="3:12" ht="17.45" customHeight="1" x14ac:dyDescent="0.2">
      <c r="C232" s="158">
        <f t="shared" si="7"/>
        <v>226</v>
      </c>
      <c r="D232" s="146" t="str">
        <f>IF(PROVEEDORES!E233="","",PROVEEDORES!E233)</f>
        <v/>
      </c>
      <c r="E232" s="146" t="str">
        <f>IF(PROVEEDORES!F233="","",PROVEEDORES!F233)</f>
        <v/>
      </c>
      <c r="F232" s="146" t="str">
        <f>IF(PROVEEDORES!D233="","",PROVEEDORES!D233)</f>
        <v/>
      </c>
      <c r="G232" s="159">
        <f>SUMIF('EG-SEP'!$F$18:$F$516,PROVEEDORES!$D233,'EG-SEP'!P$18:P$516)</f>
        <v>0</v>
      </c>
      <c r="H232" s="159">
        <f>SUMIF('EG-SEP'!$F$18:$F$516,PROVEEDORES!$D233,'EG-SEP'!Q$18:Q$516)</f>
        <v>0</v>
      </c>
      <c r="I232" s="159">
        <f>SUMIF('EG-SEP'!$F$18:$F$516,PROVEEDORES!$D233,'EG-SEP'!R$18:R$516)</f>
        <v>0</v>
      </c>
      <c r="J232" s="159">
        <f>SUMIF('EG-SEP'!$F$18:$F$516,PROVEEDORES!$D233,'EG-SEP'!S$18:S$516)</f>
        <v>0</v>
      </c>
      <c r="K232" s="159" t="str">
        <f t="shared" si="6"/>
        <v/>
      </c>
      <c r="L232" s="146" t="str">
        <f>IF(PROVEEDORES!G233="","",PROVEEDORES!G233)</f>
        <v/>
      </c>
    </row>
    <row r="233" spans="3:12" ht="17.45" customHeight="1" x14ac:dyDescent="0.2">
      <c r="C233" s="158">
        <f t="shared" si="7"/>
        <v>227</v>
      </c>
      <c r="D233" s="146" t="str">
        <f>IF(PROVEEDORES!E234="","",PROVEEDORES!E234)</f>
        <v/>
      </c>
      <c r="E233" s="146" t="str">
        <f>IF(PROVEEDORES!F234="","",PROVEEDORES!F234)</f>
        <v/>
      </c>
      <c r="F233" s="146" t="str">
        <f>IF(PROVEEDORES!D234="","",PROVEEDORES!D234)</f>
        <v/>
      </c>
      <c r="G233" s="159">
        <f>SUMIF('EG-SEP'!$F$18:$F$516,PROVEEDORES!$D234,'EG-SEP'!P$18:P$516)</f>
        <v>0</v>
      </c>
      <c r="H233" s="159">
        <f>SUMIF('EG-SEP'!$F$18:$F$516,PROVEEDORES!$D234,'EG-SEP'!Q$18:Q$516)</f>
        <v>0</v>
      </c>
      <c r="I233" s="159">
        <f>SUMIF('EG-SEP'!$F$18:$F$516,PROVEEDORES!$D234,'EG-SEP'!R$18:R$516)</f>
        <v>0</v>
      </c>
      <c r="J233" s="159">
        <f>SUMIF('EG-SEP'!$F$18:$F$516,PROVEEDORES!$D234,'EG-SEP'!S$18:S$516)</f>
        <v>0</v>
      </c>
      <c r="K233" s="159" t="str">
        <f t="shared" si="6"/>
        <v/>
      </c>
      <c r="L233" s="146" t="str">
        <f>IF(PROVEEDORES!G234="","",PROVEEDORES!G234)</f>
        <v/>
      </c>
    </row>
    <row r="234" spans="3:12" ht="17.45" customHeight="1" x14ac:dyDescent="0.2">
      <c r="C234" s="158">
        <f t="shared" si="7"/>
        <v>228</v>
      </c>
      <c r="D234" s="146" t="str">
        <f>IF(PROVEEDORES!E235="","",PROVEEDORES!E235)</f>
        <v/>
      </c>
      <c r="E234" s="146" t="str">
        <f>IF(PROVEEDORES!F235="","",PROVEEDORES!F235)</f>
        <v/>
      </c>
      <c r="F234" s="146" t="str">
        <f>IF(PROVEEDORES!D235="","",PROVEEDORES!D235)</f>
        <v/>
      </c>
      <c r="G234" s="159">
        <f>SUMIF('EG-SEP'!$F$18:$F$516,PROVEEDORES!$D235,'EG-SEP'!P$18:P$516)</f>
        <v>0</v>
      </c>
      <c r="H234" s="159">
        <f>SUMIF('EG-SEP'!$F$18:$F$516,PROVEEDORES!$D235,'EG-SEP'!Q$18:Q$516)</f>
        <v>0</v>
      </c>
      <c r="I234" s="159">
        <f>SUMIF('EG-SEP'!$F$18:$F$516,PROVEEDORES!$D235,'EG-SEP'!R$18:R$516)</f>
        <v>0</v>
      </c>
      <c r="J234" s="159">
        <f>SUMIF('EG-SEP'!$F$18:$F$516,PROVEEDORES!$D235,'EG-SEP'!S$18:S$516)</f>
        <v>0</v>
      </c>
      <c r="K234" s="159" t="str">
        <f t="shared" si="6"/>
        <v/>
      </c>
      <c r="L234" s="146" t="str">
        <f>IF(PROVEEDORES!G235="","",PROVEEDORES!G235)</f>
        <v/>
      </c>
    </row>
    <row r="235" spans="3:12" ht="17.45" customHeight="1" x14ac:dyDescent="0.2">
      <c r="C235" s="158">
        <f t="shared" si="7"/>
        <v>229</v>
      </c>
      <c r="D235" s="146" t="str">
        <f>IF(PROVEEDORES!E236="","",PROVEEDORES!E236)</f>
        <v/>
      </c>
      <c r="E235" s="146" t="str">
        <f>IF(PROVEEDORES!F236="","",PROVEEDORES!F236)</f>
        <v/>
      </c>
      <c r="F235" s="146" t="str">
        <f>IF(PROVEEDORES!D236="","",PROVEEDORES!D236)</f>
        <v/>
      </c>
      <c r="G235" s="159">
        <f>SUMIF('EG-SEP'!$F$18:$F$516,PROVEEDORES!$D236,'EG-SEP'!P$18:P$516)</f>
        <v>0</v>
      </c>
      <c r="H235" s="159">
        <f>SUMIF('EG-SEP'!$F$18:$F$516,PROVEEDORES!$D236,'EG-SEP'!Q$18:Q$516)</f>
        <v>0</v>
      </c>
      <c r="I235" s="159">
        <f>SUMIF('EG-SEP'!$F$18:$F$516,PROVEEDORES!$D236,'EG-SEP'!R$18:R$516)</f>
        <v>0</v>
      </c>
      <c r="J235" s="159">
        <f>SUMIF('EG-SEP'!$F$18:$F$516,PROVEEDORES!$D236,'EG-SEP'!S$18:S$516)</f>
        <v>0</v>
      </c>
      <c r="K235" s="159" t="str">
        <f t="shared" si="6"/>
        <v/>
      </c>
      <c r="L235" s="146" t="str">
        <f>IF(PROVEEDORES!G236="","",PROVEEDORES!G236)</f>
        <v/>
      </c>
    </row>
    <row r="236" spans="3:12" ht="17.45" customHeight="1" x14ac:dyDescent="0.2">
      <c r="C236" s="158">
        <f t="shared" si="7"/>
        <v>230</v>
      </c>
      <c r="D236" s="146" t="str">
        <f>IF(PROVEEDORES!E237="","",PROVEEDORES!E237)</f>
        <v/>
      </c>
      <c r="E236" s="146" t="str">
        <f>IF(PROVEEDORES!F237="","",PROVEEDORES!F237)</f>
        <v/>
      </c>
      <c r="F236" s="146" t="str">
        <f>IF(PROVEEDORES!D237="","",PROVEEDORES!D237)</f>
        <v/>
      </c>
      <c r="G236" s="159">
        <f>SUMIF('EG-SEP'!$F$18:$F$516,PROVEEDORES!$D237,'EG-SEP'!P$18:P$516)</f>
        <v>0</v>
      </c>
      <c r="H236" s="159">
        <f>SUMIF('EG-SEP'!$F$18:$F$516,PROVEEDORES!$D237,'EG-SEP'!Q$18:Q$516)</f>
        <v>0</v>
      </c>
      <c r="I236" s="159">
        <f>SUMIF('EG-SEP'!$F$18:$F$516,PROVEEDORES!$D237,'EG-SEP'!R$18:R$516)</f>
        <v>0</v>
      </c>
      <c r="J236" s="159">
        <f>SUMIF('EG-SEP'!$F$18:$F$516,PROVEEDORES!$D237,'EG-SEP'!S$18:S$516)</f>
        <v>0</v>
      </c>
      <c r="K236" s="159" t="str">
        <f t="shared" si="6"/>
        <v/>
      </c>
      <c r="L236" s="146" t="str">
        <f>IF(PROVEEDORES!G237="","",PROVEEDORES!G237)</f>
        <v/>
      </c>
    </row>
    <row r="237" spans="3:12" ht="17.45" customHeight="1" x14ac:dyDescent="0.2">
      <c r="C237" s="158">
        <f t="shared" si="7"/>
        <v>231</v>
      </c>
      <c r="D237" s="146" t="str">
        <f>IF(PROVEEDORES!E238="","",PROVEEDORES!E238)</f>
        <v/>
      </c>
      <c r="E237" s="146" t="str">
        <f>IF(PROVEEDORES!F238="","",PROVEEDORES!F238)</f>
        <v/>
      </c>
      <c r="F237" s="146" t="str">
        <f>IF(PROVEEDORES!D238="","",PROVEEDORES!D238)</f>
        <v/>
      </c>
      <c r="G237" s="159">
        <f>SUMIF('EG-SEP'!$F$18:$F$516,PROVEEDORES!$D238,'EG-SEP'!P$18:P$516)</f>
        <v>0</v>
      </c>
      <c r="H237" s="159">
        <f>SUMIF('EG-SEP'!$F$18:$F$516,PROVEEDORES!$D238,'EG-SEP'!Q$18:Q$516)</f>
        <v>0</v>
      </c>
      <c r="I237" s="159">
        <f>SUMIF('EG-SEP'!$F$18:$F$516,PROVEEDORES!$D238,'EG-SEP'!R$18:R$516)</f>
        <v>0</v>
      </c>
      <c r="J237" s="159">
        <f>SUMIF('EG-SEP'!$F$18:$F$516,PROVEEDORES!$D238,'EG-SEP'!S$18:S$516)</f>
        <v>0</v>
      </c>
      <c r="K237" s="159" t="str">
        <f t="shared" si="6"/>
        <v/>
      </c>
      <c r="L237" s="146" t="str">
        <f>IF(PROVEEDORES!G238="","",PROVEEDORES!G238)</f>
        <v/>
      </c>
    </row>
    <row r="238" spans="3:12" ht="17.45" customHeight="1" x14ac:dyDescent="0.2">
      <c r="C238" s="158">
        <f t="shared" si="7"/>
        <v>232</v>
      </c>
      <c r="D238" s="146" t="str">
        <f>IF(PROVEEDORES!E239="","",PROVEEDORES!E239)</f>
        <v/>
      </c>
      <c r="E238" s="146" t="str">
        <f>IF(PROVEEDORES!F239="","",PROVEEDORES!F239)</f>
        <v/>
      </c>
      <c r="F238" s="146" t="str">
        <f>IF(PROVEEDORES!D239="","",PROVEEDORES!D239)</f>
        <v/>
      </c>
      <c r="G238" s="159">
        <f>SUMIF('EG-SEP'!$F$18:$F$516,PROVEEDORES!$D239,'EG-SEP'!P$18:P$516)</f>
        <v>0</v>
      </c>
      <c r="H238" s="159">
        <f>SUMIF('EG-SEP'!$F$18:$F$516,PROVEEDORES!$D239,'EG-SEP'!Q$18:Q$516)</f>
        <v>0</v>
      </c>
      <c r="I238" s="159">
        <f>SUMIF('EG-SEP'!$F$18:$F$516,PROVEEDORES!$D239,'EG-SEP'!R$18:R$516)</f>
        <v>0</v>
      </c>
      <c r="J238" s="159">
        <f>SUMIF('EG-SEP'!$F$18:$F$516,PROVEEDORES!$D239,'EG-SEP'!S$18:S$516)</f>
        <v>0</v>
      </c>
      <c r="K238" s="159" t="str">
        <f t="shared" si="6"/>
        <v/>
      </c>
      <c r="L238" s="146" t="str">
        <f>IF(PROVEEDORES!G239="","",PROVEEDORES!G239)</f>
        <v/>
      </c>
    </row>
    <row r="239" spans="3:12" ht="17.45" customHeight="1" x14ac:dyDescent="0.2">
      <c r="C239" s="158">
        <f t="shared" si="7"/>
        <v>233</v>
      </c>
      <c r="D239" s="146" t="str">
        <f>IF(PROVEEDORES!E240="","",PROVEEDORES!E240)</f>
        <v/>
      </c>
      <c r="E239" s="146" t="str">
        <f>IF(PROVEEDORES!F240="","",PROVEEDORES!F240)</f>
        <v/>
      </c>
      <c r="F239" s="146" t="str">
        <f>IF(PROVEEDORES!D240="","",PROVEEDORES!D240)</f>
        <v/>
      </c>
      <c r="G239" s="159">
        <f>SUMIF('EG-SEP'!$F$18:$F$516,PROVEEDORES!$D240,'EG-SEP'!P$18:P$516)</f>
        <v>0</v>
      </c>
      <c r="H239" s="159">
        <f>SUMIF('EG-SEP'!$F$18:$F$516,PROVEEDORES!$D240,'EG-SEP'!Q$18:Q$516)</f>
        <v>0</v>
      </c>
      <c r="I239" s="159">
        <f>SUMIF('EG-SEP'!$F$18:$F$516,PROVEEDORES!$D240,'EG-SEP'!R$18:R$516)</f>
        <v>0</v>
      </c>
      <c r="J239" s="159">
        <f>SUMIF('EG-SEP'!$F$18:$F$516,PROVEEDORES!$D240,'EG-SEP'!S$18:S$516)</f>
        <v>0</v>
      </c>
      <c r="K239" s="159" t="str">
        <f t="shared" si="6"/>
        <v/>
      </c>
      <c r="L239" s="146" t="str">
        <f>IF(PROVEEDORES!G240="","",PROVEEDORES!G240)</f>
        <v/>
      </c>
    </row>
    <row r="240" spans="3:12" ht="17.45" customHeight="1" x14ac:dyDescent="0.2">
      <c r="C240" s="158">
        <f t="shared" si="7"/>
        <v>234</v>
      </c>
      <c r="D240" s="146" t="str">
        <f>IF(PROVEEDORES!E241="","",PROVEEDORES!E241)</f>
        <v/>
      </c>
      <c r="E240" s="146" t="str">
        <f>IF(PROVEEDORES!F241="","",PROVEEDORES!F241)</f>
        <v/>
      </c>
      <c r="F240" s="146" t="str">
        <f>IF(PROVEEDORES!D241="","",PROVEEDORES!D241)</f>
        <v/>
      </c>
      <c r="G240" s="159">
        <f>SUMIF('EG-SEP'!$F$18:$F$516,PROVEEDORES!$D241,'EG-SEP'!P$18:P$516)</f>
        <v>0</v>
      </c>
      <c r="H240" s="159">
        <f>SUMIF('EG-SEP'!$F$18:$F$516,PROVEEDORES!$D241,'EG-SEP'!Q$18:Q$516)</f>
        <v>0</v>
      </c>
      <c r="I240" s="159">
        <f>SUMIF('EG-SEP'!$F$18:$F$516,PROVEEDORES!$D241,'EG-SEP'!R$18:R$516)</f>
        <v>0</v>
      </c>
      <c r="J240" s="159">
        <f>SUMIF('EG-SEP'!$F$18:$F$516,PROVEEDORES!$D241,'EG-SEP'!S$18:S$516)</f>
        <v>0</v>
      </c>
      <c r="K240" s="159" t="str">
        <f t="shared" si="6"/>
        <v/>
      </c>
      <c r="L240" s="146" t="str">
        <f>IF(PROVEEDORES!G241="","",PROVEEDORES!G241)</f>
        <v/>
      </c>
    </row>
    <row r="241" spans="3:12" ht="17.45" customHeight="1" x14ac:dyDescent="0.2">
      <c r="C241" s="158">
        <f t="shared" si="7"/>
        <v>235</v>
      </c>
      <c r="D241" s="146" t="str">
        <f>IF(PROVEEDORES!E242="","",PROVEEDORES!E242)</f>
        <v/>
      </c>
      <c r="E241" s="146" t="str">
        <f>IF(PROVEEDORES!F242="","",PROVEEDORES!F242)</f>
        <v/>
      </c>
      <c r="F241" s="146" t="str">
        <f>IF(PROVEEDORES!D242="","",PROVEEDORES!D242)</f>
        <v/>
      </c>
      <c r="G241" s="159">
        <f>SUMIF('EG-SEP'!$F$18:$F$516,PROVEEDORES!$D242,'EG-SEP'!P$18:P$516)</f>
        <v>0</v>
      </c>
      <c r="H241" s="159">
        <f>SUMIF('EG-SEP'!$F$18:$F$516,PROVEEDORES!$D242,'EG-SEP'!Q$18:Q$516)</f>
        <v>0</v>
      </c>
      <c r="I241" s="159">
        <f>SUMIF('EG-SEP'!$F$18:$F$516,PROVEEDORES!$D242,'EG-SEP'!R$18:R$516)</f>
        <v>0</v>
      </c>
      <c r="J241" s="159">
        <f>SUMIF('EG-SEP'!$F$18:$F$516,PROVEEDORES!$D242,'EG-SEP'!S$18:S$516)</f>
        <v>0</v>
      </c>
      <c r="K241" s="159" t="str">
        <f t="shared" si="6"/>
        <v/>
      </c>
      <c r="L241" s="146" t="str">
        <f>IF(PROVEEDORES!G242="","",PROVEEDORES!G242)</f>
        <v/>
      </c>
    </row>
    <row r="242" spans="3:12" ht="17.45" customHeight="1" x14ac:dyDescent="0.2">
      <c r="C242" s="158">
        <f t="shared" si="7"/>
        <v>236</v>
      </c>
      <c r="D242" s="146" t="str">
        <f>IF(PROVEEDORES!E243="","",PROVEEDORES!E243)</f>
        <v/>
      </c>
      <c r="E242" s="146" t="str">
        <f>IF(PROVEEDORES!F243="","",PROVEEDORES!F243)</f>
        <v/>
      </c>
      <c r="F242" s="146" t="str">
        <f>IF(PROVEEDORES!D243="","",PROVEEDORES!D243)</f>
        <v/>
      </c>
      <c r="G242" s="159">
        <f>SUMIF('EG-SEP'!$F$18:$F$516,PROVEEDORES!$D243,'EG-SEP'!P$18:P$516)</f>
        <v>0</v>
      </c>
      <c r="H242" s="159">
        <f>SUMIF('EG-SEP'!$F$18:$F$516,PROVEEDORES!$D243,'EG-SEP'!Q$18:Q$516)</f>
        <v>0</v>
      </c>
      <c r="I242" s="159">
        <f>SUMIF('EG-SEP'!$F$18:$F$516,PROVEEDORES!$D243,'EG-SEP'!R$18:R$516)</f>
        <v>0</v>
      </c>
      <c r="J242" s="159">
        <f>SUMIF('EG-SEP'!$F$18:$F$516,PROVEEDORES!$D243,'EG-SEP'!S$18:S$516)</f>
        <v>0</v>
      </c>
      <c r="K242" s="159" t="str">
        <f t="shared" si="6"/>
        <v/>
      </c>
      <c r="L242" s="146" t="str">
        <f>IF(PROVEEDORES!G243="","",PROVEEDORES!G243)</f>
        <v/>
      </c>
    </row>
    <row r="243" spans="3:12" ht="17.45" customHeight="1" x14ac:dyDescent="0.2">
      <c r="C243" s="158">
        <f t="shared" si="7"/>
        <v>237</v>
      </c>
      <c r="D243" s="146" t="str">
        <f>IF(PROVEEDORES!E244="","",PROVEEDORES!E244)</f>
        <v/>
      </c>
      <c r="E243" s="146" t="str">
        <f>IF(PROVEEDORES!F244="","",PROVEEDORES!F244)</f>
        <v/>
      </c>
      <c r="F243" s="146" t="str">
        <f>IF(PROVEEDORES!D244="","",PROVEEDORES!D244)</f>
        <v/>
      </c>
      <c r="G243" s="159">
        <f>SUMIF('EG-SEP'!$F$18:$F$516,PROVEEDORES!$D244,'EG-SEP'!P$18:P$516)</f>
        <v>0</v>
      </c>
      <c r="H243" s="159">
        <f>SUMIF('EG-SEP'!$F$18:$F$516,PROVEEDORES!$D244,'EG-SEP'!Q$18:Q$516)</f>
        <v>0</v>
      </c>
      <c r="I243" s="159">
        <f>SUMIF('EG-SEP'!$F$18:$F$516,PROVEEDORES!$D244,'EG-SEP'!R$18:R$516)</f>
        <v>0</v>
      </c>
      <c r="J243" s="159">
        <f>SUMIF('EG-SEP'!$F$18:$F$516,PROVEEDORES!$D244,'EG-SEP'!S$18:S$516)</f>
        <v>0</v>
      </c>
      <c r="K243" s="159" t="str">
        <f t="shared" si="6"/>
        <v/>
      </c>
      <c r="L243" s="146" t="str">
        <f>IF(PROVEEDORES!G244="","",PROVEEDORES!G244)</f>
        <v/>
      </c>
    </row>
    <row r="244" spans="3:12" ht="17.45" customHeight="1" x14ac:dyDescent="0.2">
      <c r="C244" s="158">
        <f t="shared" si="7"/>
        <v>238</v>
      </c>
      <c r="D244" s="146" t="str">
        <f>IF(PROVEEDORES!E245="","",PROVEEDORES!E245)</f>
        <v/>
      </c>
      <c r="E244" s="146" t="str">
        <f>IF(PROVEEDORES!F245="","",PROVEEDORES!F245)</f>
        <v/>
      </c>
      <c r="F244" s="146" t="str">
        <f>IF(PROVEEDORES!D245="","",PROVEEDORES!D245)</f>
        <v/>
      </c>
      <c r="G244" s="159">
        <f>SUMIF('EG-SEP'!$F$18:$F$516,PROVEEDORES!$D245,'EG-SEP'!P$18:P$516)</f>
        <v>0</v>
      </c>
      <c r="H244" s="159">
        <f>SUMIF('EG-SEP'!$F$18:$F$516,PROVEEDORES!$D245,'EG-SEP'!Q$18:Q$516)</f>
        <v>0</v>
      </c>
      <c r="I244" s="159">
        <f>SUMIF('EG-SEP'!$F$18:$F$516,PROVEEDORES!$D245,'EG-SEP'!R$18:R$516)</f>
        <v>0</v>
      </c>
      <c r="J244" s="159">
        <f>SUMIF('EG-SEP'!$F$18:$F$516,PROVEEDORES!$D245,'EG-SEP'!S$18:S$516)</f>
        <v>0</v>
      </c>
      <c r="K244" s="159" t="str">
        <f t="shared" si="6"/>
        <v/>
      </c>
      <c r="L244" s="146" t="str">
        <f>IF(PROVEEDORES!G245="","",PROVEEDORES!G245)</f>
        <v/>
      </c>
    </row>
    <row r="245" spans="3:12" ht="17.45" customHeight="1" x14ac:dyDescent="0.2">
      <c r="C245" s="158">
        <f t="shared" si="7"/>
        <v>239</v>
      </c>
      <c r="D245" s="146" t="str">
        <f>IF(PROVEEDORES!E246="","",PROVEEDORES!E246)</f>
        <v/>
      </c>
      <c r="E245" s="146" t="str">
        <f>IF(PROVEEDORES!F246="","",PROVEEDORES!F246)</f>
        <v/>
      </c>
      <c r="F245" s="146" t="str">
        <f>IF(PROVEEDORES!D246="","",PROVEEDORES!D246)</f>
        <v/>
      </c>
      <c r="G245" s="159">
        <f>SUMIF('EG-SEP'!$F$18:$F$516,PROVEEDORES!$D246,'EG-SEP'!P$18:P$516)</f>
        <v>0</v>
      </c>
      <c r="H245" s="159">
        <f>SUMIF('EG-SEP'!$F$18:$F$516,PROVEEDORES!$D246,'EG-SEP'!Q$18:Q$516)</f>
        <v>0</v>
      </c>
      <c r="I245" s="159">
        <f>SUMIF('EG-SEP'!$F$18:$F$516,PROVEEDORES!$D246,'EG-SEP'!R$18:R$516)</f>
        <v>0</v>
      </c>
      <c r="J245" s="159">
        <f>SUMIF('EG-SEP'!$F$18:$F$516,PROVEEDORES!$D246,'EG-SEP'!S$18:S$516)</f>
        <v>0</v>
      </c>
      <c r="K245" s="159" t="str">
        <f t="shared" si="6"/>
        <v/>
      </c>
      <c r="L245" s="146" t="str">
        <f>IF(PROVEEDORES!G246="","",PROVEEDORES!G246)</f>
        <v/>
      </c>
    </row>
    <row r="246" spans="3:12" ht="17.45" customHeight="1" x14ac:dyDescent="0.2">
      <c r="C246" s="158">
        <f t="shared" si="7"/>
        <v>240</v>
      </c>
      <c r="D246" s="146" t="str">
        <f>IF(PROVEEDORES!E247="","",PROVEEDORES!E247)</f>
        <v/>
      </c>
      <c r="E246" s="146" t="str">
        <f>IF(PROVEEDORES!F247="","",PROVEEDORES!F247)</f>
        <v/>
      </c>
      <c r="F246" s="146" t="str">
        <f>IF(PROVEEDORES!D247="","",PROVEEDORES!D247)</f>
        <v/>
      </c>
      <c r="G246" s="159">
        <f>SUMIF('EG-SEP'!$F$18:$F$516,PROVEEDORES!$D247,'EG-SEP'!P$18:P$516)</f>
        <v>0</v>
      </c>
      <c r="H246" s="159">
        <f>SUMIF('EG-SEP'!$F$18:$F$516,PROVEEDORES!$D247,'EG-SEP'!Q$18:Q$516)</f>
        <v>0</v>
      </c>
      <c r="I246" s="159">
        <f>SUMIF('EG-SEP'!$F$18:$F$516,PROVEEDORES!$D247,'EG-SEP'!R$18:R$516)</f>
        <v>0</v>
      </c>
      <c r="J246" s="159">
        <f>SUMIF('EG-SEP'!$F$18:$F$516,PROVEEDORES!$D247,'EG-SEP'!S$18:S$516)</f>
        <v>0</v>
      </c>
      <c r="K246" s="159" t="str">
        <f t="shared" si="6"/>
        <v/>
      </c>
      <c r="L246" s="146" t="str">
        <f>IF(PROVEEDORES!G247="","",PROVEEDORES!G247)</f>
        <v/>
      </c>
    </row>
    <row r="247" spans="3:12" ht="17.45" customHeight="1" x14ac:dyDescent="0.2">
      <c r="C247" s="158">
        <f t="shared" si="7"/>
        <v>241</v>
      </c>
      <c r="D247" s="146" t="str">
        <f>IF(PROVEEDORES!E248="","",PROVEEDORES!E248)</f>
        <v/>
      </c>
      <c r="E247" s="146" t="str">
        <f>IF(PROVEEDORES!F248="","",PROVEEDORES!F248)</f>
        <v/>
      </c>
      <c r="F247" s="146" t="str">
        <f>IF(PROVEEDORES!D248="","",PROVEEDORES!D248)</f>
        <v/>
      </c>
      <c r="G247" s="159">
        <f>SUMIF('EG-SEP'!$F$18:$F$516,PROVEEDORES!$D248,'EG-SEP'!P$18:P$516)</f>
        <v>0</v>
      </c>
      <c r="H247" s="159">
        <f>SUMIF('EG-SEP'!$F$18:$F$516,PROVEEDORES!$D248,'EG-SEP'!Q$18:Q$516)</f>
        <v>0</v>
      </c>
      <c r="I247" s="159">
        <f>SUMIF('EG-SEP'!$F$18:$F$516,PROVEEDORES!$D248,'EG-SEP'!R$18:R$516)</f>
        <v>0</v>
      </c>
      <c r="J247" s="159">
        <f>SUMIF('EG-SEP'!$F$18:$F$516,PROVEEDORES!$D248,'EG-SEP'!S$18:S$516)</f>
        <v>0</v>
      </c>
      <c r="K247" s="159" t="str">
        <f t="shared" si="6"/>
        <v/>
      </c>
      <c r="L247" s="146" t="str">
        <f>IF(PROVEEDORES!G248="","",PROVEEDORES!G248)</f>
        <v/>
      </c>
    </row>
    <row r="248" spans="3:12" ht="17.45" customHeight="1" x14ac:dyDescent="0.2">
      <c r="C248" s="158">
        <f t="shared" si="7"/>
        <v>242</v>
      </c>
      <c r="D248" s="146" t="str">
        <f>IF(PROVEEDORES!E249="","",PROVEEDORES!E249)</f>
        <v/>
      </c>
      <c r="E248" s="146" t="str">
        <f>IF(PROVEEDORES!F249="","",PROVEEDORES!F249)</f>
        <v/>
      </c>
      <c r="F248" s="146" t="str">
        <f>IF(PROVEEDORES!D249="","",PROVEEDORES!D249)</f>
        <v/>
      </c>
      <c r="G248" s="159">
        <f>SUMIF('EG-SEP'!$F$18:$F$516,PROVEEDORES!$D249,'EG-SEP'!P$18:P$516)</f>
        <v>0</v>
      </c>
      <c r="H248" s="159">
        <f>SUMIF('EG-SEP'!$F$18:$F$516,PROVEEDORES!$D249,'EG-SEP'!Q$18:Q$516)</f>
        <v>0</v>
      </c>
      <c r="I248" s="159">
        <f>SUMIF('EG-SEP'!$F$18:$F$516,PROVEEDORES!$D249,'EG-SEP'!R$18:R$516)</f>
        <v>0</v>
      </c>
      <c r="J248" s="159">
        <f>SUMIF('EG-SEP'!$F$18:$F$516,PROVEEDORES!$D249,'EG-SEP'!S$18:S$516)</f>
        <v>0</v>
      </c>
      <c r="K248" s="159" t="str">
        <f t="shared" si="6"/>
        <v/>
      </c>
      <c r="L248" s="146" t="str">
        <f>IF(PROVEEDORES!G249="","",PROVEEDORES!G249)</f>
        <v/>
      </c>
    </row>
    <row r="249" spans="3:12" ht="17.45" customHeight="1" x14ac:dyDescent="0.2">
      <c r="C249" s="158">
        <f t="shared" si="7"/>
        <v>243</v>
      </c>
      <c r="D249" s="146" t="str">
        <f>IF(PROVEEDORES!E250="","",PROVEEDORES!E250)</f>
        <v/>
      </c>
      <c r="E249" s="146" t="str">
        <f>IF(PROVEEDORES!F250="","",PROVEEDORES!F250)</f>
        <v/>
      </c>
      <c r="F249" s="146" t="str">
        <f>IF(PROVEEDORES!D250="","",PROVEEDORES!D250)</f>
        <v/>
      </c>
      <c r="G249" s="159">
        <f>SUMIF('EG-SEP'!$F$18:$F$516,PROVEEDORES!$D250,'EG-SEP'!P$18:P$516)</f>
        <v>0</v>
      </c>
      <c r="H249" s="159">
        <f>SUMIF('EG-SEP'!$F$18:$F$516,PROVEEDORES!$D250,'EG-SEP'!Q$18:Q$516)</f>
        <v>0</v>
      </c>
      <c r="I249" s="159">
        <f>SUMIF('EG-SEP'!$F$18:$F$516,PROVEEDORES!$D250,'EG-SEP'!R$18:R$516)</f>
        <v>0</v>
      </c>
      <c r="J249" s="159">
        <f>SUMIF('EG-SEP'!$F$18:$F$516,PROVEEDORES!$D250,'EG-SEP'!S$18:S$516)</f>
        <v>0</v>
      </c>
      <c r="K249" s="159" t="str">
        <f t="shared" si="6"/>
        <v/>
      </c>
      <c r="L249" s="146" t="str">
        <f>IF(PROVEEDORES!G250="","",PROVEEDORES!G250)</f>
        <v/>
      </c>
    </row>
    <row r="250" spans="3:12" ht="17.45" customHeight="1" x14ac:dyDescent="0.2">
      <c r="C250" s="158">
        <f t="shared" si="7"/>
        <v>244</v>
      </c>
      <c r="D250" s="146" t="str">
        <f>IF(PROVEEDORES!E251="","",PROVEEDORES!E251)</f>
        <v/>
      </c>
      <c r="E250" s="146" t="str">
        <f>IF(PROVEEDORES!F251="","",PROVEEDORES!F251)</f>
        <v/>
      </c>
      <c r="F250" s="146" t="str">
        <f>IF(PROVEEDORES!D251="","",PROVEEDORES!D251)</f>
        <v/>
      </c>
      <c r="G250" s="159">
        <f>SUMIF('EG-SEP'!$F$18:$F$516,PROVEEDORES!$D251,'EG-SEP'!P$18:P$516)</f>
        <v>0</v>
      </c>
      <c r="H250" s="159">
        <f>SUMIF('EG-SEP'!$F$18:$F$516,PROVEEDORES!$D251,'EG-SEP'!Q$18:Q$516)</f>
        <v>0</v>
      </c>
      <c r="I250" s="159">
        <f>SUMIF('EG-SEP'!$F$18:$F$516,PROVEEDORES!$D251,'EG-SEP'!R$18:R$516)</f>
        <v>0</v>
      </c>
      <c r="J250" s="159">
        <f>SUMIF('EG-SEP'!$F$18:$F$516,PROVEEDORES!$D251,'EG-SEP'!S$18:S$516)</f>
        <v>0</v>
      </c>
      <c r="K250" s="159" t="str">
        <f t="shared" si="6"/>
        <v/>
      </c>
      <c r="L250" s="146" t="str">
        <f>IF(PROVEEDORES!G251="","",PROVEEDORES!G251)</f>
        <v/>
      </c>
    </row>
    <row r="251" spans="3:12" ht="17.45" customHeight="1" x14ac:dyDescent="0.2">
      <c r="C251" s="158">
        <f t="shared" si="7"/>
        <v>245</v>
      </c>
      <c r="D251" s="146" t="str">
        <f>IF(PROVEEDORES!E252="","",PROVEEDORES!E252)</f>
        <v/>
      </c>
      <c r="E251" s="146" t="str">
        <f>IF(PROVEEDORES!F252="","",PROVEEDORES!F252)</f>
        <v/>
      </c>
      <c r="F251" s="146" t="str">
        <f>IF(PROVEEDORES!D252="","",PROVEEDORES!D252)</f>
        <v/>
      </c>
      <c r="G251" s="159">
        <f>SUMIF('EG-SEP'!$F$18:$F$516,PROVEEDORES!$D252,'EG-SEP'!P$18:P$516)</f>
        <v>0</v>
      </c>
      <c r="H251" s="159">
        <f>SUMIF('EG-SEP'!$F$18:$F$516,PROVEEDORES!$D252,'EG-SEP'!Q$18:Q$516)</f>
        <v>0</v>
      </c>
      <c r="I251" s="159">
        <f>SUMIF('EG-SEP'!$F$18:$F$516,PROVEEDORES!$D252,'EG-SEP'!R$18:R$516)</f>
        <v>0</v>
      </c>
      <c r="J251" s="159">
        <f>SUMIF('EG-SEP'!$F$18:$F$516,PROVEEDORES!$D252,'EG-SEP'!S$18:S$516)</f>
        <v>0</v>
      </c>
      <c r="K251" s="159" t="str">
        <f t="shared" si="6"/>
        <v/>
      </c>
      <c r="L251" s="146" t="str">
        <f>IF(PROVEEDORES!G252="","",PROVEEDORES!G252)</f>
        <v/>
      </c>
    </row>
    <row r="252" spans="3:12" ht="17.45" customHeight="1" x14ac:dyDescent="0.2">
      <c r="C252" s="158">
        <f t="shared" si="7"/>
        <v>246</v>
      </c>
      <c r="D252" s="146" t="str">
        <f>IF(PROVEEDORES!E253="","",PROVEEDORES!E253)</f>
        <v/>
      </c>
      <c r="E252" s="146" t="str">
        <f>IF(PROVEEDORES!F253="","",PROVEEDORES!F253)</f>
        <v/>
      </c>
      <c r="F252" s="146" t="str">
        <f>IF(PROVEEDORES!D253="","",PROVEEDORES!D253)</f>
        <v/>
      </c>
      <c r="G252" s="159">
        <f>SUMIF('EG-SEP'!$F$18:$F$516,PROVEEDORES!$D253,'EG-SEP'!P$18:P$516)</f>
        <v>0</v>
      </c>
      <c r="H252" s="159">
        <f>SUMIF('EG-SEP'!$F$18:$F$516,PROVEEDORES!$D253,'EG-SEP'!Q$18:Q$516)</f>
        <v>0</v>
      </c>
      <c r="I252" s="159">
        <f>SUMIF('EG-SEP'!$F$18:$F$516,PROVEEDORES!$D253,'EG-SEP'!R$18:R$516)</f>
        <v>0</v>
      </c>
      <c r="J252" s="159">
        <f>SUMIF('EG-SEP'!$F$18:$F$516,PROVEEDORES!$D253,'EG-SEP'!S$18:S$516)</f>
        <v>0</v>
      </c>
      <c r="K252" s="159" t="str">
        <f t="shared" si="6"/>
        <v/>
      </c>
      <c r="L252" s="146" t="str">
        <f>IF(PROVEEDORES!G253="","",PROVEEDORES!G253)</f>
        <v/>
      </c>
    </row>
    <row r="253" spans="3:12" ht="17.45" customHeight="1" x14ac:dyDescent="0.2">
      <c r="C253" s="158">
        <f t="shared" si="7"/>
        <v>247</v>
      </c>
      <c r="D253" s="146" t="str">
        <f>IF(PROVEEDORES!E254="","",PROVEEDORES!E254)</f>
        <v/>
      </c>
      <c r="E253" s="146" t="str">
        <f>IF(PROVEEDORES!F254="","",PROVEEDORES!F254)</f>
        <v/>
      </c>
      <c r="F253" s="146" t="str">
        <f>IF(PROVEEDORES!D254="","",PROVEEDORES!D254)</f>
        <v/>
      </c>
      <c r="G253" s="159">
        <f>SUMIF('EG-SEP'!$F$18:$F$516,PROVEEDORES!$D254,'EG-SEP'!P$18:P$516)</f>
        <v>0</v>
      </c>
      <c r="H253" s="159">
        <f>SUMIF('EG-SEP'!$F$18:$F$516,PROVEEDORES!$D254,'EG-SEP'!Q$18:Q$516)</f>
        <v>0</v>
      </c>
      <c r="I253" s="159">
        <f>SUMIF('EG-SEP'!$F$18:$F$516,PROVEEDORES!$D254,'EG-SEP'!R$18:R$516)</f>
        <v>0</v>
      </c>
      <c r="J253" s="159">
        <f>SUMIF('EG-SEP'!$F$18:$F$516,PROVEEDORES!$D254,'EG-SEP'!S$18:S$516)</f>
        <v>0</v>
      </c>
      <c r="K253" s="159" t="str">
        <f t="shared" si="6"/>
        <v/>
      </c>
      <c r="L253" s="146" t="str">
        <f>IF(PROVEEDORES!G254="","",PROVEEDORES!G254)</f>
        <v/>
      </c>
    </row>
    <row r="254" spans="3:12" ht="17.45" customHeight="1" x14ac:dyDescent="0.2">
      <c r="C254" s="158">
        <f t="shared" si="7"/>
        <v>248</v>
      </c>
      <c r="D254" s="146" t="str">
        <f>IF(PROVEEDORES!E255="","",PROVEEDORES!E255)</f>
        <v/>
      </c>
      <c r="E254" s="146" t="str">
        <f>IF(PROVEEDORES!F255="","",PROVEEDORES!F255)</f>
        <v/>
      </c>
      <c r="F254" s="146" t="str">
        <f>IF(PROVEEDORES!D255="","",PROVEEDORES!D255)</f>
        <v/>
      </c>
      <c r="G254" s="159">
        <f>SUMIF('EG-SEP'!$F$18:$F$516,PROVEEDORES!$D255,'EG-SEP'!P$18:P$516)</f>
        <v>0</v>
      </c>
      <c r="H254" s="159">
        <f>SUMIF('EG-SEP'!$F$18:$F$516,PROVEEDORES!$D255,'EG-SEP'!Q$18:Q$516)</f>
        <v>0</v>
      </c>
      <c r="I254" s="159">
        <f>SUMIF('EG-SEP'!$F$18:$F$516,PROVEEDORES!$D255,'EG-SEP'!R$18:R$516)</f>
        <v>0</v>
      </c>
      <c r="J254" s="159">
        <f>SUMIF('EG-SEP'!$F$18:$F$516,PROVEEDORES!$D255,'EG-SEP'!S$18:S$516)</f>
        <v>0</v>
      </c>
      <c r="K254" s="159" t="str">
        <f t="shared" si="6"/>
        <v/>
      </c>
      <c r="L254" s="146" t="str">
        <f>IF(PROVEEDORES!G255="","",PROVEEDORES!G255)</f>
        <v/>
      </c>
    </row>
    <row r="255" spans="3:12" ht="17.45" customHeight="1" x14ac:dyDescent="0.2">
      <c r="C255" s="158">
        <f t="shared" si="7"/>
        <v>249</v>
      </c>
      <c r="D255" s="146" t="str">
        <f>IF(PROVEEDORES!E256="","",PROVEEDORES!E256)</f>
        <v/>
      </c>
      <c r="E255" s="146" t="str">
        <f>IF(PROVEEDORES!F256="","",PROVEEDORES!F256)</f>
        <v/>
      </c>
      <c r="F255" s="146" t="str">
        <f>IF(PROVEEDORES!D256="","",PROVEEDORES!D256)</f>
        <v/>
      </c>
      <c r="G255" s="159">
        <f>SUMIF('EG-SEP'!$F$18:$F$516,PROVEEDORES!$D256,'EG-SEP'!P$18:P$516)</f>
        <v>0</v>
      </c>
      <c r="H255" s="159">
        <f>SUMIF('EG-SEP'!$F$18:$F$516,PROVEEDORES!$D256,'EG-SEP'!Q$18:Q$516)</f>
        <v>0</v>
      </c>
      <c r="I255" s="159">
        <f>SUMIF('EG-SEP'!$F$18:$F$516,PROVEEDORES!$D256,'EG-SEP'!R$18:R$516)</f>
        <v>0</v>
      </c>
      <c r="J255" s="159">
        <f>SUMIF('EG-SEP'!$F$18:$F$516,PROVEEDORES!$D256,'EG-SEP'!S$18:S$516)</f>
        <v>0</v>
      </c>
      <c r="K255" s="159" t="str">
        <f t="shared" si="6"/>
        <v/>
      </c>
      <c r="L255" s="146" t="str">
        <f>IF(PROVEEDORES!G256="","",PROVEEDORES!G256)</f>
        <v/>
      </c>
    </row>
    <row r="256" spans="3:12" ht="17.45" customHeight="1" x14ac:dyDescent="0.2">
      <c r="C256" s="158">
        <f t="shared" si="7"/>
        <v>250</v>
      </c>
      <c r="D256" s="146" t="str">
        <f>IF(PROVEEDORES!E257="","",PROVEEDORES!E257)</f>
        <v/>
      </c>
      <c r="E256" s="146" t="str">
        <f>IF(PROVEEDORES!F257="","",PROVEEDORES!F257)</f>
        <v/>
      </c>
      <c r="F256" s="146" t="str">
        <f>IF(PROVEEDORES!D257="","",PROVEEDORES!D257)</f>
        <v/>
      </c>
      <c r="G256" s="159">
        <f>SUMIF('EG-SEP'!$F$18:$F$516,PROVEEDORES!$D257,'EG-SEP'!P$18:P$516)</f>
        <v>0</v>
      </c>
      <c r="H256" s="159">
        <f>SUMIF('EG-SEP'!$F$18:$F$516,PROVEEDORES!$D257,'EG-SEP'!Q$18:Q$516)</f>
        <v>0</v>
      </c>
      <c r="I256" s="159">
        <f>SUMIF('EG-SEP'!$F$18:$F$516,PROVEEDORES!$D257,'EG-SEP'!R$18:R$516)</f>
        <v>0</v>
      </c>
      <c r="J256" s="159">
        <f>SUMIF('EG-SEP'!$F$18:$F$516,PROVEEDORES!$D257,'EG-SEP'!S$18:S$516)</f>
        <v>0</v>
      </c>
      <c r="K256" s="159" t="str">
        <f t="shared" si="6"/>
        <v/>
      </c>
      <c r="L256" s="146" t="str">
        <f>IF(PROVEEDORES!G257="","",PROVEEDORES!G257)</f>
        <v/>
      </c>
    </row>
    <row r="257" spans="3:12" ht="17.45" customHeight="1" x14ac:dyDescent="0.2">
      <c r="C257" s="158">
        <f t="shared" si="7"/>
        <v>251</v>
      </c>
      <c r="D257" s="146" t="str">
        <f>IF(PROVEEDORES!E258="","",PROVEEDORES!E258)</f>
        <v/>
      </c>
      <c r="E257" s="146" t="str">
        <f>IF(PROVEEDORES!F258="","",PROVEEDORES!F258)</f>
        <v/>
      </c>
      <c r="F257" s="146" t="str">
        <f>IF(PROVEEDORES!D258="","",PROVEEDORES!D258)</f>
        <v/>
      </c>
      <c r="G257" s="159">
        <f>SUMIF('EG-SEP'!$F$18:$F$516,PROVEEDORES!$D258,'EG-SEP'!P$18:P$516)</f>
        <v>0</v>
      </c>
      <c r="H257" s="159">
        <f>SUMIF('EG-SEP'!$F$18:$F$516,PROVEEDORES!$D258,'EG-SEP'!Q$18:Q$516)</f>
        <v>0</v>
      </c>
      <c r="I257" s="159">
        <f>SUMIF('EG-SEP'!$F$18:$F$516,PROVEEDORES!$D258,'EG-SEP'!R$18:R$516)</f>
        <v>0</v>
      </c>
      <c r="J257" s="159">
        <f>SUMIF('EG-SEP'!$F$18:$F$516,PROVEEDORES!$D258,'EG-SEP'!S$18:S$516)</f>
        <v>0</v>
      </c>
      <c r="K257" s="159" t="str">
        <f t="shared" si="6"/>
        <v/>
      </c>
      <c r="L257" s="146" t="str">
        <f>IF(PROVEEDORES!G258="","",PROVEEDORES!G258)</f>
        <v/>
      </c>
    </row>
    <row r="258" spans="3:12" ht="17.45" customHeight="1" x14ac:dyDescent="0.2">
      <c r="C258" s="158">
        <f t="shared" si="7"/>
        <v>252</v>
      </c>
      <c r="D258" s="146" t="str">
        <f>IF(PROVEEDORES!E259="","",PROVEEDORES!E259)</f>
        <v/>
      </c>
      <c r="E258" s="146" t="str">
        <f>IF(PROVEEDORES!F259="","",PROVEEDORES!F259)</f>
        <v/>
      </c>
      <c r="F258" s="146" t="str">
        <f>IF(PROVEEDORES!D259="","",PROVEEDORES!D259)</f>
        <v/>
      </c>
      <c r="G258" s="159">
        <f>SUMIF('EG-SEP'!$F$18:$F$516,PROVEEDORES!$D259,'EG-SEP'!P$18:P$516)</f>
        <v>0</v>
      </c>
      <c r="H258" s="159">
        <f>SUMIF('EG-SEP'!$F$18:$F$516,PROVEEDORES!$D259,'EG-SEP'!Q$18:Q$516)</f>
        <v>0</v>
      </c>
      <c r="I258" s="159">
        <f>SUMIF('EG-SEP'!$F$18:$F$516,PROVEEDORES!$D259,'EG-SEP'!R$18:R$516)</f>
        <v>0</v>
      </c>
      <c r="J258" s="159">
        <f>SUMIF('EG-SEP'!$F$18:$F$516,PROVEEDORES!$D259,'EG-SEP'!S$18:S$516)</f>
        <v>0</v>
      </c>
      <c r="K258" s="159" t="str">
        <f t="shared" si="6"/>
        <v/>
      </c>
      <c r="L258" s="146" t="str">
        <f>IF(PROVEEDORES!G259="","",PROVEEDORES!G259)</f>
        <v/>
      </c>
    </row>
    <row r="259" spans="3:12" ht="17.45" customHeight="1" x14ac:dyDescent="0.2">
      <c r="C259" s="158">
        <f t="shared" si="7"/>
        <v>253</v>
      </c>
      <c r="D259" s="146" t="str">
        <f>IF(PROVEEDORES!E260="","",PROVEEDORES!E260)</f>
        <v/>
      </c>
      <c r="E259" s="146" t="str">
        <f>IF(PROVEEDORES!F260="","",PROVEEDORES!F260)</f>
        <v/>
      </c>
      <c r="F259" s="146" t="str">
        <f>IF(PROVEEDORES!D260="","",PROVEEDORES!D260)</f>
        <v/>
      </c>
      <c r="G259" s="159">
        <f>SUMIF('EG-SEP'!$F$18:$F$516,PROVEEDORES!$D260,'EG-SEP'!P$18:P$516)</f>
        <v>0</v>
      </c>
      <c r="H259" s="159">
        <f>SUMIF('EG-SEP'!$F$18:$F$516,PROVEEDORES!$D260,'EG-SEP'!Q$18:Q$516)</f>
        <v>0</v>
      </c>
      <c r="I259" s="159">
        <f>SUMIF('EG-SEP'!$F$18:$F$516,PROVEEDORES!$D260,'EG-SEP'!R$18:R$516)</f>
        <v>0</v>
      </c>
      <c r="J259" s="159">
        <f>SUMIF('EG-SEP'!$F$18:$F$516,PROVEEDORES!$D260,'EG-SEP'!S$18:S$516)</f>
        <v>0</v>
      </c>
      <c r="K259" s="159" t="str">
        <f t="shared" si="6"/>
        <v/>
      </c>
      <c r="L259" s="146" t="str">
        <f>IF(PROVEEDORES!G260="","",PROVEEDORES!G260)</f>
        <v/>
      </c>
    </row>
    <row r="260" spans="3:12" ht="17.45" customHeight="1" x14ac:dyDescent="0.2">
      <c r="C260" s="158">
        <f t="shared" si="7"/>
        <v>254</v>
      </c>
      <c r="D260" s="146" t="str">
        <f>IF(PROVEEDORES!E261="","",PROVEEDORES!E261)</f>
        <v/>
      </c>
      <c r="E260" s="146" t="str">
        <f>IF(PROVEEDORES!F261="","",PROVEEDORES!F261)</f>
        <v/>
      </c>
      <c r="F260" s="146" t="str">
        <f>IF(PROVEEDORES!D261="","",PROVEEDORES!D261)</f>
        <v/>
      </c>
      <c r="G260" s="159">
        <f>SUMIF('EG-SEP'!$F$18:$F$516,PROVEEDORES!$D261,'EG-SEP'!P$18:P$516)</f>
        <v>0</v>
      </c>
      <c r="H260" s="159">
        <f>SUMIF('EG-SEP'!$F$18:$F$516,PROVEEDORES!$D261,'EG-SEP'!Q$18:Q$516)</f>
        <v>0</v>
      </c>
      <c r="I260" s="159">
        <f>SUMIF('EG-SEP'!$F$18:$F$516,PROVEEDORES!$D261,'EG-SEP'!R$18:R$516)</f>
        <v>0</v>
      </c>
      <c r="J260" s="159">
        <f>SUMIF('EG-SEP'!$F$18:$F$516,PROVEEDORES!$D261,'EG-SEP'!S$18:S$516)</f>
        <v>0</v>
      </c>
      <c r="K260" s="159" t="str">
        <f t="shared" si="6"/>
        <v/>
      </c>
      <c r="L260" s="146" t="str">
        <f>IF(PROVEEDORES!G261="","",PROVEEDORES!G261)</f>
        <v/>
      </c>
    </row>
    <row r="261" spans="3:12" ht="17.45" customHeight="1" x14ac:dyDescent="0.2">
      <c r="C261" s="158">
        <f t="shared" si="7"/>
        <v>255</v>
      </c>
      <c r="D261" s="146" t="str">
        <f>IF(PROVEEDORES!E262="","",PROVEEDORES!E262)</f>
        <v/>
      </c>
      <c r="E261" s="146" t="str">
        <f>IF(PROVEEDORES!F262="","",PROVEEDORES!F262)</f>
        <v/>
      </c>
      <c r="F261" s="146" t="str">
        <f>IF(PROVEEDORES!D262="","",PROVEEDORES!D262)</f>
        <v/>
      </c>
      <c r="G261" s="159">
        <f>SUMIF('EG-SEP'!$F$18:$F$516,PROVEEDORES!$D262,'EG-SEP'!P$18:P$516)</f>
        <v>0</v>
      </c>
      <c r="H261" s="159">
        <f>SUMIF('EG-SEP'!$F$18:$F$516,PROVEEDORES!$D262,'EG-SEP'!Q$18:Q$516)</f>
        <v>0</v>
      </c>
      <c r="I261" s="159">
        <f>SUMIF('EG-SEP'!$F$18:$F$516,PROVEEDORES!$D262,'EG-SEP'!R$18:R$516)</f>
        <v>0</v>
      </c>
      <c r="J261" s="159">
        <f>SUMIF('EG-SEP'!$F$18:$F$516,PROVEEDORES!$D262,'EG-SEP'!S$18:S$516)</f>
        <v>0</v>
      </c>
      <c r="K261" s="159" t="str">
        <f t="shared" si="6"/>
        <v/>
      </c>
      <c r="L261" s="146" t="str">
        <f>IF(PROVEEDORES!G262="","",PROVEEDORES!G262)</f>
        <v/>
      </c>
    </row>
    <row r="262" spans="3:12" ht="17.45" customHeight="1" x14ac:dyDescent="0.2">
      <c r="C262" s="158">
        <f t="shared" si="7"/>
        <v>256</v>
      </c>
      <c r="D262" s="146" t="str">
        <f>IF(PROVEEDORES!E263="","",PROVEEDORES!E263)</f>
        <v/>
      </c>
      <c r="E262" s="146" t="str">
        <f>IF(PROVEEDORES!F263="","",PROVEEDORES!F263)</f>
        <v/>
      </c>
      <c r="F262" s="146" t="str">
        <f>IF(PROVEEDORES!D263="","",PROVEEDORES!D263)</f>
        <v/>
      </c>
      <c r="G262" s="159">
        <f>SUMIF('EG-SEP'!$F$18:$F$516,PROVEEDORES!$D263,'EG-SEP'!P$18:P$516)</f>
        <v>0</v>
      </c>
      <c r="H262" s="159">
        <f>SUMIF('EG-SEP'!$F$18:$F$516,PROVEEDORES!$D263,'EG-SEP'!Q$18:Q$516)</f>
        <v>0</v>
      </c>
      <c r="I262" s="159">
        <f>SUMIF('EG-SEP'!$F$18:$F$516,PROVEEDORES!$D263,'EG-SEP'!R$18:R$516)</f>
        <v>0</v>
      </c>
      <c r="J262" s="159">
        <f>SUMIF('EG-SEP'!$F$18:$F$516,PROVEEDORES!$D263,'EG-SEP'!S$18:S$516)</f>
        <v>0</v>
      </c>
      <c r="K262" s="159" t="str">
        <f t="shared" si="6"/>
        <v/>
      </c>
      <c r="L262" s="146" t="str">
        <f>IF(PROVEEDORES!G263="","",PROVEEDORES!G263)</f>
        <v/>
      </c>
    </row>
    <row r="263" spans="3:12" ht="17.45" customHeight="1" x14ac:dyDescent="0.2">
      <c r="C263" s="158">
        <f t="shared" si="7"/>
        <v>257</v>
      </c>
      <c r="D263" s="146" t="str">
        <f>IF(PROVEEDORES!E264="","",PROVEEDORES!E264)</f>
        <v/>
      </c>
      <c r="E263" s="146" t="str">
        <f>IF(PROVEEDORES!F264="","",PROVEEDORES!F264)</f>
        <v/>
      </c>
      <c r="F263" s="146" t="str">
        <f>IF(PROVEEDORES!D264="","",PROVEEDORES!D264)</f>
        <v/>
      </c>
      <c r="G263" s="159">
        <f>SUMIF('EG-SEP'!$F$18:$F$516,PROVEEDORES!$D264,'EG-SEP'!P$18:P$516)</f>
        <v>0</v>
      </c>
      <c r="H263" s="159">
        <f>SUMIF('EG-SEP'!$F$18:$F$516,PROVEEDORES!$D264,'EG-SEP'!Q$18:Q$516)</f>
        <v>0</v>
      </c>
      <c r="I263" s="159">
        <f>SUMIF('EG-SEP'!$F$18:$F$516,PROVEEDORES!$D264,'EG-SEP'!R$18:R$516)</f>
        <v>0</v>
      </c>
      <c r="J263" s="159">
        <f>SUMIF('EG-SEP'!$F$18:$F$516,PROVEEDORES!$D264,'EG-SEP'!S$18:S$516)</f>
        <v>0</v>
      </c>
      <c r="K263" s="159" t="str">
        <f t="shared" si="6"/>
        <v/>
      </c>
      <c r="L263" s="146" t="str">
        <f>IF(PROVEEDORES!G264="","",PROVEEDORES!G264)</f>
        <v/>
      </c>
    </row>
    <row r="264" spans="3:12" ht="17.45" customHeight="1" x14ac:dyDescent="0.2">
      <c r="C264" s="158">
        <f t="shared" si="7"/>
        <v>258</v>
      </c>
      <c r="D264" s="146" t="str">
        <f>IF(PROVEEDORES!E265="","",PROVEEDORES!E265)</f>
        <v/>
      </c>
      <c r="E264" s="146" t="str">
        <f>IF(PROVEEDORES!F265="","",PROVEEDORES!F265)</f>
        <v/>
      </c>
      <c r="F264" s="146" t="str">
        <f>IF(PROVEEDORES!D265="","",PROVEEDORES!D265)</f>
        <v/>
      </c>
      <c r="G264" s="159">
        <f>SUMIF('EG-SEP'!$F$18:$F$516,PROVEEDORES!$D265,'EG-SEP'!P$18:P$516)</f>
        <v>0</v>
      </c>
      <c r="H264" s="159">
        <f>SUMIF('EG-SEP'!$F$18:$F$516,PROVEEDORES!$D265,'EG-SEP'!Q$18:Q$516)</f>
        <v>0</v>
      </c>
      <c r="I264" s="159">
        <f>SUMIF('EG-SEP'!$F$18:$F$516,PROVEEDORES!$D265,'EG-SEP'!R$18:R$516)</f>
        <v>0</v>
      </c>
      <c r="J264" s="159">
        <f>SUMIF('EG-SEP'!$F$18:$F$516,PROVEEDORES!$D265,'EG-SEP'!S$18:S$516)</f>
        <v>0</v>
      </c>
      <c r="K264" s="159" t="str">
        <f t="shared" ref="K264:K327" si="8">IF(G264+H264+I264+J264&gt;0,"C/Información","")</f>
        <v/>
      </c>
      <c r="L264" s="146" t="str">
        <f>IF(PROVEEDORES!G265="","",PROVEEDORES!G265)</f>
        <v/>
      </c>
    </row>
    <row r="265" spans="3:12" ht="17.45" customHeight="1" x14ac:dyDescent="0.2">
      <c r="C265" s="158">
        <f t="shared" ref="C265:C328" si="9">C264+1</f>
        <v>259</v>
      </c>
      <c r="D265" s="146" t="str">
        <f>IF(PROVEEDORES!E266="","",PROVEEDORES!E266)</f>
        <v/>
      </c>
      <c r="E265" s="146" t="str">
        <f>IF(PROVEEDORES!F266="","",PROVEEDORES!F266)</f>
        <v/>
      </c>
      <c r="F265" s="146" t="str">
        <f>IF(PROVEEDORES!D266="","",PROVEEDORES!D266)</f>
        <v/>
      </c>
      <c r="G265" s="159">
        <f>SUMIF('EG-SEP'!$F$18:$F$516,PROVEEDORES!$D266,'EG-SEP'!P$18:P$516)</f>
        <v>0</v>
      </c>
      <c r="H265" s="159">
        <f>SUMIF('EG-SEP'!$F$18:$F$516,PROVEEDORES!$D266,'EG-SEP'!Q$18:Q$516)</f>
        <v>0</v>
      </c>
      <c r="I265" s="159">
        <f>SUMIF('EG-SEP'!$F$18:$F$516,PROVEEDORES!$D266,'EG-SEP'!R$18:R$516)</f>
        <v>0</v>
      </c>
      <c r="J265" s="159">
        <f>SUMIF('EG-SEP'!$F$18:$F$516,PROVEEDORES!$D266,'EG-SEP'!S$18:S$516)</f>
        <v>0</v>
      </c>
      <c r="K265" s="159" t="str">
        <f t="shared" si="8"/>
        <v/>
      </c>
      <c r="L265" s="146" t="str">
        <f>IF(PROVEEDORES!G266="","",PROVEEDORES!G266)</f>
        <v/>
      </c>
    </row>
    <row r="266" spans="3:12" ht="17.45" customHeight="1" x14ac:dyDescent="0.2">
      <c r="C266" s="158">
        <f t="shared" si="9"/>
        <v>260</v>
      </c>
      <c r="D266" s="146" t="str">
        <f>IF(PROVEEDORES!E267="","",PROVEEDORES!E267)</f>
        <v/>
      </c>
      <c r="E266" s="146" t="str">
        <f>IF(PROVEEDORES!F267="","",PROVEEDORES!F267)</f>
        <v/>
      </c>
      <c r="F266" s="146" t="str">
        <f>IF(PROVEEDORES!D267="","",PROVEEDORES!D267)</f>
        <v/>
      </c>
      <c r="G266" s="159">
        <f>SUMIF('EG-SEP'!$F$18:$F$516,PROVEEDORES!$D267,'EG-SEP'!P$18:P$516)</f>
        <v>0</v>
      </c>
      <c r="H266" s="159">
        <f>SUMIF('EG-SEP'!$F$18:$F$516,PROVEEDORES!$D267,'EG-SEP'!Q$18:Q$516)</f>
        <v>0</v>
      </c>
      <c r="I266" s="159">
        <f>SUMIF('EG-SEP'!$F$18:$F$516,PROVEEDORES!$D267,'EG-SEP'!R$18:R$516)</f>
        <v>0</v>
      </c>
      <c r="J266" s="159">
        <f>SUMIF('EG-SEP'!$F$18:$F$516,PROVEEDORES!$D267,'EG-SEP'!S$18:S$516)</f>
        <v>0</v>
      </c>
      <c r="K266" s="159" t="str">
        <f t="shared" si="8"/>
        <v/>
      </c>
      <c r="L266" s="146" t="str">
        <f>IF(PROVEEDORES!G267="","",PROVEEDORES!G267)</f>
        <v/>
      </c>
    </row>
    <row r="267" spans="3:12" ht="17.45" customHeight="1" x14ac:dyDescent="0.2">
      <c r="C267" s="158">
        <f t="shared" si="9"/>
        <v>261</v>
      </c>
      <c r="D267" s="146" t="str">
        <f>IF(PROVEEDORES!E268="","",PROVEEDORES!E268)</f>
        <v/>
      </c>
      <c r="E267" s="146" t="str">
        <f>IF(PROVEEDORES!F268="","",PROVEEDORES!F268)</f>
        <v/>
      </c>
      <c r="F267" s="146" t="str">
        <f>IF(PROVEEDORES!D268="","",PROVEEDORES!D268)</f>
        <v/>
      </c>
      <c r="G267" s="159">
        <f>SUMIF('EG-SEP'!$F$18:$F$516,PROVEEDORES!$D268,'EG-SEP'!P$18:P$516)</f>
        <v>0</v>
      </c>
      <c r="H267" s="159">
        <f>SUMIF('EG-SEP'!$F$18:$F$516,PROVEEDORES!$D268,'EG-SEP'!Q$18:Q$516)</f>
        <v>0</v>
      </c>
      <c r="I267" s="159">
        <f>SUMIF('EG-SEP'!$F$18:$F$516,PROVEEDORES!$D268,'EG-SEP'!R$18:R$516)</f>
        <v>0</v>
      </c>
      <c r="J267" s="159">
        <f>SUMIF('EG-SEP'!$F$18:$F$516,PROVEEDORES!$D268,'EG-SEP'!S$18:S$516)</f>
        <v>0</v>
      </c>
      <c r="K267" s="159" t="str">
        <f t="shared" si="8"/>
        <v/>
      </c>
      <c r="L267" s="146" t="str">
        <f>IF(PROVEEDORES!G268="","",PROVEEDORES!G268)</f>
        <v/>
      </c>
    </row>
    <row r="268" spans="3:12" ht="17.45" customHeight="1" x14ac:dyDescent="0.2">
      <c r="C268" s="158">
        <f t="shared" si="9"/>
        <v>262</v>
      </c>
      <c r="D268" s="146" t="str">
        <f>IF(PROVEEDORES!E269="","",PROVEEDORES!E269)</f>
        <v/>
      </c>
      <c r="E268" s="146" t="str">
        <f>IF(PROVEEDORES!F269="","",PROVEEDORES!F269)</f>
        <v/>
      </c>
      <c r="F268" s="146" t="str">
        <f>IF(PROVEEDORES!D269="","",PROVEEDORES!D269)</f>
        <v/>
      </c>
      <c r="G268" s="159">
        <f>SUMIF('EG-SEP'!$F$18:$F$516,PROVEEDORES!$D269,'EG-SEP'!P$18:P$516)</f>
        <v>0</v>
      </c>
      <c r="H268" s="159">
        <f>SUMIF('EG-SEP'!$F$18:$F$516,PROVEEDORES!$D269,'EG-SEP'!Q$18:Q$516)</f>
        <v>0</v>
      </c>
      <c r="I268" s="159">
        <f>SUMIF('EG-SEP'!$F$18:$F$516,PROVEEDORES!$D269,'EG-SEP'!R$18:R$516)</f>
        <v>0</v>
      </c>
      <c r="J268" s="159">
        <f>SUMIF('EG-SEP'!$F$18:$F$516,PROVEEDORES!$D269,'EG-SEP'!S$18:S$516)</f>
        <v>0</v>
      </c>
      <c r="K268" s="159" t="str">
        <f t="shared" si="8"/>
        <v/>
      </c>
      <c r="L268" s="146" t="str">
        <f>IF(PROVEEDORES!G269="","",PROVEEDORES!G269)</f>
        <v/>
      </c>
    </row>
    <row r="269" spans="3:12" ht="17.45" customHeight="1" x14ac:dyDescent="0.2">
      <c r="C269" s="158">
        <f t="shared" si="9"/>
        <v>263</v>
      </c>
      <c r="D269" s="146" t="str">
        <f>IF(PROVEEDORES!E270="","",PROVEEDORES!E270)</f>
        <v/>
      </c>
      <c r="E269" s="146" t="str">
        <f>IF(PROVEEDORES!F270="","",PROVEEDORES!F270)</f>
        <v/>
      </c>
      <c r="F269" s="146" t="str">
        <f>IF(PROVEEDORES!D270="","",PROVEEDORES!D270)</f>
        <v/>
      </c>
      <c r="G269" s="159">
        <f>SUMIF('EG-SEP'!$F$18:$F$516,PROVEEDORES!$D270,'EG-SEP'!P$18:P$516)</f>
        <v>0</v>
      </c>
      <c r="H269" s="159">
        <f>SUMIF('EG-SEP'!$F$18:$F$516,PROVEEDORES!$D270,'EG-SEP'!Q$18:Q$516)</f>
        <v>0</v>
      </c>
      <c r="I269" s="159">
        <f>SUMIF('EG-SEP'!$F$18:$F$516,PROVEEDORES!$D270,'EG-SEP'!R$18:R$516)</f>
        <v>0</v>
      </c>
      <c r="J269" s="159">
        <f>SUMIF('EG-SEP'!$F$18:$F$516,PROVEEDORES!$D270,'EG-SEP'!S$18:S$516)</f>
        <v>0</v>
      </c>
      <c r="K269" s="159" t="str">
        <f t="shared" si="8"/>
        <v/>
      </c>
      <c r="L269" s="146" t="str">
        <f>IF(PROVEEDORES!G270="","",PROVEEDORES!G270)</f>
        <v/>
      </c>
    </row>
    <row r="270" spans="3:12" ht="17.45" customHeight="1" x14ac:dyDescent="0.2">
      <c r="C270" s="158">
        <f t="shared" si="9"/>
        <v>264</v>
      </c>
      <c r="D270" s="146" t="str">
        <f>IF(PROVEEDORES!E271="","",PROVEEDORES!E271)</f>
        <v/>
      </c>
      <c r="E270" s="146" t="str">
        <f>IF(PROVEEDORES!F271="","",PROVEEDORES!F271)</f>
        <v/>
      </c>
      <c r="F270" s="146" t="str">
        <f>IF(PROVEEDORES!D271="","",PROVEEDORES!D271)</f>
        <v/>
      </c>
      <c r="G270" s="159">
        <f>SUMIF('EG-SEP'!$F$18:$F$516,PROVEEDORES!$D271,'EG-SEP'!P$18:P$516)</f>
        <v>0</v>
      </c>
      <c r="H270" s="159">
        <f>SUMIF('EG-SEP'!$F$18:$F$516,PROVEEDORES!$D271,'EG-SEP'!Q$18:Q$516)</f>
        <v>0</v>
      </c>
      <c r="I270" s="159">
        <f>SUMIF('EG-SEP'!$F$18:$F$516,PROVEEDORES!$D271,'EG-SEP'!R$18:R$516)</f>
        <v>0</v>
      </c>
      <c r="J270" s="159">
        <f>SUMIF('EG-SEP'!$F$18:$F$516,PROVEEDORES!$D271,'EG-SEP'!S$18:S$516)</f>
        <v>0</v>
      </c>
      <c r="K270" s="159" t="str">
        <f t="shared" si="8"/>
        <v/>
      </c>
      <c r="L270" s="146" t="str">
        <f>IF(PROVEEDORES!G271="","",PROVEEDORES!G271)</f>
        <v/>
      </c>
    </row>
    <row r="271" spans="3:12" ht="17.45" customHeight="1" x14ac:dyDescent="0.2">
      <c r="C271" s="158">
        <f t="shared" si="9"/>
        <v>265</v>
      </c>
      <c r="D271" s="146" t="str">
        <f>IF(PROVEEDORES!E272="","",PROVEEDORES!E272)</f>
        <v/>
      </c>
      <c r="E271" s="146" t="str">
        <f>IF(PROVEEDORES!F272="","",PROVEEDORES!F272)</f>
        <v/>
      </c>
      <c r="F271" s="146" t="str">
        <f>IF(PROVEEDORES!D272="","",PROVEEDORES!D272)</f>
        <v/>
      </c>
      <c r="G271" s="159">
        <f>SUMIF('EG-SEP'!$F$18:$F$516,PROVEEDORES!$D272,'EG-SEP'!P$18:P$516)</f>
        <v>0</v>
      </c>
      <c r="H271" s="159">
        <f>SUMIF('EG-SEP'!$F$18:$F$516,PROVEEDORES!$D272,'EG-SEP'!Q$18:Q$516)</f>
        <v>0</v>
      </c>
      <c r="I271" s="159">
        <f>SUMIF('EG-SEP'!$F$18:$F$516,PROVEEDORES!$D272,'EG-SEP'!R$18:R$516)</f>
        <v>0</v>
      </c>
      <c r="J271" s="159">
        <f>SUMIF('EG-SEP'!$F$18:$F$516,PROVEEDORES!$D272,'EG-SEP'!S$18:S$516)</f>
        <v>0</v>
      </c>
      <c r="K271" s="159" t="str">
        <f t="shared" si="8"/>
        <v/>
      </c>
      <c r="L271" s="146" t="str">
        <f>IF(PROVEEDORES!G272="","",PROVEEDORES!G272)</f>
        <v/>
      </c>
    </row>
    <row r="272" spans="3:12" ht="17.45" customHeight="1" x14ac:dyDescent="0.2">
      <c r="C272" s="158">
        <f t="shared" si="9"/>
        <v>266</v>
      </c>
      <c r="D272" s="146" t="str">
        <f>IF(PROVEEDORES!E273="","",PROVEEDORES!E273)</f>
        <v/>
      </c>
      <c r="E272" s="146" t="str">
        <f>IF(PROVEEDORES!F273="","",PROVEEDORES!F273)</f>
        <v/>
      </c>
      <c r="F272" s="146" t="str">
        <f>IF(PROVEEDORES!D273="","",PROVEEDORES!D273)</f>
        <v/>
      </c>
      <c r="G272" s="159">
        <f>SUMIF('EG-SEP'!$F$18:$F$516,PROVEEDORES!$D273,'EG-SEP'!P$18:P$516)</f>
        <v>0</v>
      </c>
      <c r="H272" s="159">
        <f>SUMIF('EG-SEP'!$F$18:$F$516,PROVEEDORES!$D273,'EG-SEP'!Q$18:Q$516)</f>
        <v>0</v>
      </c>
      <c r="I272" s="159">
        <f>SUMIF('EG-SEP'!$F$18:$F$516,PROVEEDORES!$D273,'EG-SEP'!R$18:R$516)</f>
        <v>0</v>
      </c>
      <c r="J272" s="159">
        <f>SUMIF('EG-SEP'!$F$18:$F$516,PROVEEDORES!$D273,'EG-SEP'!S$18:S$516)</f>
        <v>0</v>
      </c>
      <c r="K272" s="159" t="str">
        <f t="shared" si="8"/>
        <v/>
      </c>
      <c r="L272" s="146" t="str">
        <f>IF(PROVEEDORES!G273="","",PROVEEDORES!G273)</f>
        <v/>
      </c>
    </row>
    <row r="273" spans="3:12" ht="17.45" customHeight="1" x14ac:dyDescent="0.2">
      <c r="C273" s="158">
        <f t="shared" si="9"/>
        <v>267</v>
      </c>
      <c r="D273" s="146" t="str">
        <f>IF(PROVEEDORES!E274="","",PROVEEDORES!E274)</f>
        <v/>
      </c>
      <c r="E273" s="146" t="str">
        <f>IF(PROVEEDORES!F274="","",PROVEEDORES!F274)</f>
        <v/>
      </c>
      <c r="F273" s="146" t="str">
        <f>IF(PROVEEDORES!D274="","",PROVEEDORES!D274)</f>
        <v/>
      </c>
      <c r="G273" s="159">
        <f>SUMIF('EG-SEP'!$F$18:$F$516,PROVEEDORES!$D274,'EG-SEP'!P$18:P$516)</f>
        <v>0</v>
      </c>
      <c r="H273" s="159">
        <f>SUMIF('EG-SEP'!$F$18:$F$516,PROVEEDORES!$D274,'EG-SEP'!Q$18:Q$516)</f>
        <v>0</v>
      </c>
      <c r="I273" s="159">
        <f>SUMIF('EG-SEP'!$F$18:$F$516,PROVEEDORES!$D274,'EG-SEP'!R$18:R$516)</f>
        <v>0</v>
      </c>
      <c r="J273" s="159">
        <f>SUMIF('EG-SEP'!$F$18:$F$516,PROVEEDORES!$D274,'EG-SEP'!S$18:S$516)</f>
        <v>0</v>
      </c>
      <c r="K273" s="159" t="str">
        <f t="shared" si="8"/>
        <v/>
      </c>
      <c r="L273" s="146" t="str">
        <f>IF(PROVEEDORES!G274="","",PROVEEDORES!G274)</f>
        <v/>
      </c>
    </row>
    <row r="274" spans="3:12" ht="17.45" customHeight="1" x14ac:dyDescent="0.2">
      <c r="C274" s="158">
        <f t="shared" si="9"/>
        <v>268</v>
      </c>
      <c r="D274" s="146" t="str">
        <f>IF(PROVEEDORES!E275="","",PROVEEDORES!E275)</f>
        <v/>
      </c>
      <c r="E274" s="146" t="str">
        <f>IF(PROVEEDORES!F275="","",PROVEEDORES!F275)</f>
        <v/>
      </c>
      <c r="F274" s="146" t="str">
        <f>IF(PROVEEDORES!D275="","",PROVEEDORES!D275)</f>
        <v/>
      </c>
      <c r="G274" s="159">
        <f>SUMIF('EG-SEP'!$F$18:$F$516,PROVEEDORES!$D275,'EG-SEP'!P$18:P$516)</f>
        <v>0</v>
      </c>
      <c r="H274" s="159">
        <f>SUMIF('EG-SEP'!$F$18:$F$516,PROVEEDORES!$D275,'EG-SEP'!Q$18:Q$516)</f>
        <v>0</v>
      </c>
      <c r="I274" s="159">
        <f>SUMIF('EG-SEP'!$F$18:$F$516,PROVEEDORES!$D275,'EG-SEP'!R$18:R$516)</f>
        <v>0</v>
      </c>
      <c r="J274" s="159">
        <f>SUMIF('EG-SEP'!$F$18:$F$516,PROVEEDORES!$D275,'EG-SEP'!S$18:S$516)</f>
        <v>0</v>
      </c>
      <c r="K274" s="159" t="str">
        <f t="shared" si="8"/>
        <v/>
      </c>
      <c r="L274" s="146" t="str">
        <f>IF(PROVEEDORES!G275="","",PROVEEDORES!G275)</f>
        <v/>
      </c>
    </row>
    <row r="275" spans="3:12" ht="17.45" customHeight="1" x14ac:dyDescent="0.2">
      <c r="C275" s="158">
        <f t="shared" si="9"/>
        <v>269</v>
      </c>
      <c r="D275" s="146" t="str">
        <f>IF(PROVEEDORES!E276="","",PROVEEDORES!E276)</f>
        <v/>
      </c>
      <c r="E275" s="146" t="str">
        <f>IF(PROVEEDORES!F276="","",PROVEEDORES!F276)</f>
        <v/>
      </c>
      <c r="F275" s="146" t="str">
        <f>IF(PROVEEDORES!D276="","",PROVEEDORES!D276)</f>
        <v/>
      </c>
      <c r="G275" s="159">
        <f>SUMIF('EG-SEP'!$F$18:$F$516,PROVEEDORES!$D276,'EG-SEP'!P$18:P$516)</f>
        <v>0</v>
      </c>
      <c r="H275" s="159">
        <f>SUMIF('EG-SEP'!$F$18:$F$516,PROVEEDORES!$D276,'EG-SEP'!Q$18:Q$516)</f>
        <v>0</v>
      </c>
      <c r="I275" s="159">
        <f>SUMIF('EG-SEP'!$F$18:$F$516,PROVEEDORES!$D276,'EG-SEP'!R$18:R$516)</f>
        <v>0</v>
      </c>
      <c r="J275" s="159">
        <f>SUMIF('EG-SEP'!$F$18:$F$516,PROVEEDORES!$D276,'EG-SEP'!S$18:S$516)</f>
        <v>0</v>
      </c>
      <c r="K275" s="159" t="str">
        <f t="shared" si="8"/>
        <v/>
      </c>
      <c r="L275" s="146" t="str">
        <f>IF(PROVEEDORES!G276="","",PROVEEDORES!G276)</f>
        <v/>
      </c>
    </row>
    <row r="276" spans="3:12" ht="17.45" customHeight="1" x14ac:dyDescent="0.2">
      <c r="C276" s="158">
        <f t="shared" si="9"/>
        <v>270</v>
      </c>
      <c r="D276" s="146" t="str">
        <f>IF(PROVEEDORES!E277="","",PROVEEDORES!E277)</f>
        <v/>
      </c>
      <c r="E276" s="146" t="str">
        <f>IF(PROVEEDORES!F277="","",PROVEEDORES!F277)</f>
        <v/>
      </c>
      <c r="F276" s="146" t="str">
        <f>IF(PROVEEDORES!D277="","",PROVEEDORES!D277)</f>
        <v/>
      </c>
      <c r="G276" s="159">
        <f>SUMIF('EG-SEP'!$F$18:$F$516,PROVEEDORES!$D277,'EG-SEP'!P$18:P$516)</f>
        <v>0</v>
      </c>
      <c r="H276" s="159">
        <f>SUMIF('EG-SEP'!$F$18:$F$516,PROVEEDORES!$D277,'EG-SEP'!Q$18:Q$516)</f>
        <v>0</v>
      </c>
      <c r="I276" s="159">
        <f>SUMIF('EG-SEP'!$F$18:$F$516,PROVEEDORES!$D277,'EG-SEP'!R$18:R$516)</f>
        <v>0</v>
      </c>
      <c r="J276" s="159">
        <f>SUMIF('EG-SEP'!$F$18:$F$516,PROVEEDORES!$D277,'EG-SEP'!S$18:S$516)</f>
        <v>0</v>
      </c>
      <c r="K276" s="159" t="str">
        <f t="shared" si="8"/>
        <v/>
      </c>
      <c r="L276" s="146" t="str">
        <f>IF(PROVEEDORES!G277="","",PROVEEDORES!G277)</f>
        <v/>
      </c>
    </row>
    <row r="277" spans="3:12" ht="17.45" customHeight="1" x14ac:dyDescent="0.2">
      <c r="C277" s="158">
        <f t="shared" si="9"/>
        <v>271</v>
      </c>
      <c r="D277" s="146" t="str">
        <f>IF(PROVEEDORES!E278="","",PROVEEDORES!E278)</f>
        <v/>
      </c>
      <c r="E277" s="146" t="str">
        <f>IF(PROVEEDORES!F278="","",PROVEEDORES!F278)</f>
        <v/>
      </c>
      <c r="F277" s="146" t="str">
        <f>IF(PROVEEDORES!D278="","",PROVEEDORES!D278)</f>
        <v/>
      </c>
      <c r="G277" s="159">
        <f>SUMIF('EG-SEP'!$F$18:$F$516,PROVEEDORES!$D278,'EG-SEP'!P$18:P$516)</f>
        <v>0</v>
      </c>
      <c r="H277" s="159">
        <f>SUMIF('EG-SEP'!$F$18:$F$516,PROVEEDORES!$D278,'EG-SEP'!Q$18:Q$516)</f>
        <v>0</v>
      </c>
      <c r="I277" s="159">
        <f>SUMIF('EG-SEP'!$F$18:$F$516,PROVEEDORES!$D278,'EG-SEP'!R$18:R$516)</f>
        <v>0</v>
      </c>
      <c r="J277" s="159">
        <f>SUMIF('EG-SEP'!$F$18:$F$516,PROVEEDORES!$D278,'EG-SEP'!S$18:S$516)</f>
        <v>0</v>
      </c>
      <c r="K277" s="159" t="str">
        <f t="shared" si="8"/>
        <v/>
      </c>
      <c r="L277" s="146" t="str">
        <f>IF(PROVEEDORES!G278="","",PROVEEDORES!G278)</f>
        <v/>
      </c>
    </row>
    <row r="278" spans="3:12" ht="17.45" customHeight="1" x14ac:dyDescent="0.2">
      <c r="C278" s="158">
        <f t="shared" si="9"/>
        <v>272</v>
      </c>
      <c r="D278" s="146" t="str">
        <f>IF(PROVEEDORES!E279="","",PROVEEDORES!E279)</f>
        <v/>
      </c>
      <c r="E278" s="146" t="str">
        <f>IF(PROVEEDORES!F279="","",PROVEEDORES!F279)</f>
        <v/>
      </c>
      <c r="F278" s="146" t="str">
        <f>IF(PROVEEDORES!D279="","",PROVEEDORES!D279)</f>
        <v/>
      </c>
      <c r="G278" s="159">
        <f>SUMIF('EG-SEP'!$F$18:$F$516,PROVEEDORES!$D279,'EG-SEP'!P$18:P$516)</f>
        <v>0</v>
      </c>
      <c r="H278" s="159">
        <f>SUMIF('EG-SEP'!$F$18:$F$516,PROVEEDORES!$D279,'EG-SEP'!Q$18:Q$516)</f>
        <v>0</v>
      </c>
      <c r="I278" s="159">
        <f>SUMIF('EG-SEP'!$F$18:$F$516,PROVEEDORES!$D279,'EG-SEP'!R$18:R$516)</f>
        <v>0</v>
      </c>
      <c r="J278" s="159">
        <f>SUMIF('EG-SEP'!$F$18:$F$516,PROVEEDORES!$D279,'EG-SEP'!S$18:S$516)</f>
        <v>0</v>
      </c>
      <c r="K278" s="159" t="str">
        <f t="shared" si="8"/>
        <v/>
      </c>
      <c r="L278" s="146" t="str">
        <f>IF(PROVEEDORES!G279="","",PROVEEDORES!G279)</f>
        <v/>
      </c>
    </row>
    <row r="279" spans="3:12" ht="17.45" customHeight="1" x14ac:dyDescent="0.2">
      <c r="C279" s="158">
        <f t="shared" si="9"/>
        <v>273</v>
      </c>
      <c r="D279" s="146" t="str">
        <f>IF(PROVEEDORES!E280="","",PROVEEDORES!E280)</f>
        <v/>
      </c>
      <c r="E279" s="146" t="str">
        <f>IF(PROVEEDORES!F280="","",PROVEEDORES!F280)</f>
        <v/>
      </c>
      <c r="F279" s="146" t="str">
        <f>IF(PROVEEDORES!D280="","",PROVEEDORES!D280)</f>
        <v/>
      </c>
      <c r="G279" s="159">
        <f>SUMIF('EG-SEP'!$F$18:$F$516,PROVEEDORES!$D280,'EG-SEP'!P$18:P$516)</f>
        <v>0</v>
      </c>
      <c r="H279" s="159">
        <f>SUMIF('EG-SEP'!$F$18:$F$516,PROVEEDORES!$D280,'EG-SEP'!Q$18:Q$516)</f>
        <v>0</v>
      </c>
      <c r="I279" s="159">
        <f>SUMIF('EG-SEP'!$F$18:$F$516,PROVEEDORES!$D280,'EG-SEP'!R$18:R$516)</f>
        <v>0</v>
      </c>
      <c r="J279" s="159">
        <f>SUMIF('EG-SEP'!$F$18:$F$516,PROVEEDORES!$D280,'EG-SEP'!S$18:S$516)</f>
        <v>0</v>
      </c>
      <c r="K279" s="159" t="str">
        <f t="shared" si="8"/>
        <v/>
      </c>
      <c r="L279" s="146" t="str">
        <f>IF(PROVEEDORES!G280="","",PROVEEDORES!G280)</f>
        <v/>
      </c>
    </row>
    <row r="280" spans="3:12" ht="17.45" customHeight="1" x14ac:dyDescent="0.2">
      <c r="C280" s="158">
        <f t="shared" si="9"/>
        <v>274</v>
      </c>
      <c r="D280" s="146" t="str">
        <f>IF(PROVEEDORES!E281="","",PROVEEDORES!E281)</f>
        <v/>
      </c>
      <c r="E280" s="146" t="str">
        <f>IF(PROVEEDORES!F281="","",PROVEEDORES!F281)</f>
        <v/>
      </c>
      <c r="F280" s="146" t="str">
        <f>IF(PROVEEDORES!D281="","",PROVEEDORES!D281)</f>
        <v/>
      </c>
      <c r="G280" s="159">
        <f>SUMIF('EG-SEP'!$F$18:$F$516,PROVEEDORES!$D281,'EG-SEP'!P$18:P$516)</f>
        <v>0</v>
      </c>
      <c r="H280" s="159">
        <f>SUMIF('EG-SEP'!$F$18:$F$516,PROVEEDORES!$D281,'EG-SEP'!Q$18:Q$516)</f>
        <v>0</v>
      </c>
      <c r="I280" s="159">
        <f>SUMIF('EG-SEP'!$F$18:$F$516,PROVEEDORES!$D281,'EG-SEP'!R$18:R$516)</f>
        <v>0</v>
      </c>
      <c r="J280" s="159">
        <f>SUMIF('EG-SEP'!$F$18:$F$516,PROVEEDORES!$D281,'EG-SEP'!S$18:S$516)</f>
        <v>0</v>
      </c>
      <c r="K280" s="159" t="str">
        <f t="shared" si="8"/>
        <v/>
      </c>
      <c r="L280" s="146" t="str">
        <f>IF(PROVEEDORES!G281="","",PROVEEDORES!G281)</f>
        <v/>
      </c>
    </row>
    <row r="281" spans="3:12" ht="17.45" customHeight="1" x14ac:dyDescent="0.2">
      <c r="C281" s="158">
        <f t="shared" si="9"/>
        <v>275</v>
      </c>
      <c r="D281" s="146" t="str">
        <f>IF(PROVEEDORES!E282="","",PROVEEDORES!E282)</f>
        <v/>
      </c>
      <c r="E281" s="146" t="str">
        <f>IF(PROVEEDORES!F282="","",PROVEEDORES!F282)</f>
        <v/>
      </c>
      <c r="F281" s="146" t="str">
        <f>IF(PROVEEDORES!D282="","",PROVEEDORES!D282)</f>
        <v/>
      </c>
      <c r="G281" s="159">
        <f>SUMIF('EG-SEP'!$F$18:$F$516,PROVEEDORES!$D282,'EG-SEP'!P$18:P$516)</f>
        <v>0</v>
      </c>
      <c r="H281" s="159">
        <f>SUMIF('EG-SEP'!$F$18:$F$516,PROVEEDORES!$D282,'EG-SEP'!Q$18:Q$516)</f>
        <v>0</v>
      </c>
      <c r="I281" s="159">
        <f>SUMIF('EG-SEP'!$F$18:$F$516,PROVEEDORES!$D282,'EG-SEP'!R$18:R$516)</f>
        <v>0</v>
      </c>
      <c r="J281" s="159">
        <f>SUMIF('EG-SEP'!$F$18:$F$516,PROVEEDORES!$D282,'EG-SEP'!S$18:S$516)</f>
        <v>0</v>
      </c>
      <c r="K281" s="159" t="str">
        <f t="shared" si="8"/>
        <v/>
      </c>
      <c r="L281" s="146" t="str">
        <f>IF(PROVEEDORES!G282="","",PROVEEDORES!G282)</f>
        <v/>
      </c>
    </row>
    <row r="282" spans="3:12" ht="17.45" customHeight="1" x14ac:dyDescent="0.2">
      <c r="C282" s="158">
        <f t="shared" si="9"/>
        <v>276</v>
      </c>
      <c r="D282" s="146" t="str">
        <f>IF(PROVEEDORES!E283="","",PROVEEDORES!E283)</f>
        <v/>
      </c>
      <c r="E282" s="146" t="str">
        <f>IF(PROVEEDORES!F283="","",PROVEEDORES!F283)</f>
        <v/>
      </c>
      <c r="F282" s="146" t="str">
        <f>IF(PROVEEDORES!D283="","",PROVEEDORES!D283)</f>
        <v/>
      </c>
      <c r="G282" s="159">
        <f>SUMIF('EG-SEP'!$F$18:$F$516,PROVEEDORES!$D283,'EG-SEP'!P$18:P$516)</f>
        <v>0</v>
      </c>
      <c r="H282" s="159">
        <f>SUMIF('EG-SEP'!$F$18:$F$516,PROVEEDORES!$D283,'EG-SEP'!Q$18:Q$516)</f>
        <v>0</v>
      </c>
      <c r="I282" s="159">
        <f>SUMIF('EG-SEP'!$F$18:$F$516,PROVEEDORES!$D283,'EG-SEP'!R$18:R$516)</f>
        <v>0</v>
      </c>
      <c r="J282" s="159">
        <f>SUMIF('EG-SEP'!$F$18:$F$516,PROVEEDORES!$D283,'EG-SEP'!S$18:S$516)</f>
        <v>0</v>
      </c>
      <c r="K282" s="159" t="str">
        <f t="shared" si="8"/>
        <v/>
      </c>
      <c r="L282" s="146" t="str">
        <f>IF(PROVEEDORES!G283="","",PROVEEDORES!G283)</f>
        <v/>
      </c>
    </row>
    <row r="283" spans="3:12" ht="17.45" customHeight="1" x14ac:dyDescent="0.2">
      <c r="C283" s="158">
        <f t="shared" si="9"/>
        <v>277</v>
      </c>
      <c r="D283" s="146" t="str">
        <f>IF(PROVEEDORES!E284="","",PROVEEDORES!E284)</f>
        <v/>
      </c>
      <c r="E283" s="146" t="str">
        <f>IF(PROVEEDORES!F284="","",PROVEEDORES!F284)</f>
        <v/>
      </c>
      <c r="F283" s="146" t="str">
        <f>IF(PROVEEDORES!D284="","",PROVEEDORES!D284)</f>
        <v/>
      </c>
      <c r="G283" s="159">
        <f>SUMIF('EG-SEP'!$F$18:$F$516,PROVEEDORES!$D284,'EG-SEP'!P$18:P$516)</f>
        <v>0</v>
      </c>
      <c r="H283" s="159">
        <f>SUMIF('EG-SEP'!$F$18:$F$516,PROVEEDORES!$D284,'EG-SEP'!Q$18:Q$516)</f>
        <v>0</v>
      </c>
      <c r="I283" s="159">
        <f>SUMIF('EG-SEP'!$F$18:$F$516,PROVEEDORES!$D284,'EG-SEP'!R$18:R$516)</f>
        <v>0</v>
      </c>
      <c r="J283" s="159">
        <f>SUMIF('EG-SEP'!$F$18:$F$516,PROVEEDORES!$D284,'EG-SEP'!S$18:S$516)</f>
        <v>0</v>
      </c>
      <c r="K283" s="159" t="str">
        <f t="shared" si="8"/>
        <v/>
      </c>
      <c r="L283" s="146" t="str">
        <f>IF(PROVEEDORES!G284="","",PROVEEDORES!G284)</f>
        <v/>
      </c>
    </row>
    <row r="284" spans="3:12" ht="17.45" customHeight="1" x14ac:dyDescent="0.2">
      <c r="C284" s="158">
        <f t="shared" si="9"/>
        <v>278</v>
      </c>
      <c r="D284" s="146" t="str">
        <f>IF(PROVEEDORES!E285="","",PROVEEDORES!E285)</f>
        <v/>
      </c>
      <c r="E284" s="146" t="str">
        <f>IF(PROVEEDORES!F285="","",PROVEEDORES!F285)</f>
        <v/>
      </c>
      <c r="F284" s="146" t="str">
        <f>IF(PROVEEDORES!D285="","",PROVEEDORES!D285)</f>
        <v/>
      </c>
      <c r="G284" s="159">
        <f>SUMIF('EG-SEP'!$F$18:$F$516,PROVEEDORES!$D285,'EG-SEP'!P$18:P$516)</f>
        <v>0</v>
      </c>
      <c r="H284" s="159">
        <f>SUMIF('EG-SEP'!$F$18:$F$516,PROVEEDORES!$D285,'EG-SEP'!Q$18:Q$516)</f>
        <v>0</v>
      </c>
      <c r="I284" s="159">
        <f>SUMIF('EG-SEP'!$F$18:$F$516,PROVEEDORES!$D285,'EG-SEP'!R$18:R$516)</f>
        <v>0</v>
      </c>
      <c r="J284" s="159">
        <f>SUMIF('EG-SEP'!$F$18:$F$516,PROVEEDORES!$D285,'EG-SEP'!S$18:S$516)</f>
        <v>0</v>
      </c>
      <c r="K284" s="159" t="str">
        <f t="shared" si="8"/>
        <v/>
      </c>
      <c r="L284" s="146" t="str">
        <f>IF(PROVEEDORES!G285="","",PROVEEDORES!G285)</f>
        <v/>
      </c>
    </row>
    <row r="285" spans="3:12" ht="17.45" customHeight="1" x14ac:dyDescent="0.2">
      <c r="C285" s="158">
        <f t="shared" si="9"/>
        <v>279</v>
      </c>
      <c r="D285" s="146" t="str">
        <f>IF(PROVEEDORES!E286="","",PROVEEDORES!E286)</f>
        <v/>
      </c>
      <c r="E285" s="146" t="str">
        <f>IF(PROVEEDORES!F286="","",PROVEEDORES!F286)</f>
        <v/>
      </c>
      <c r="F285" s="146" t="str">
        <f>IF(PROVEEDORES!D286="","",PROVEEDORES!D286)</f>
        <v/>
      </c>
      <c r="G285" s="159">
        <f>SUMIF('EG-SEP'!$F$18:$F$516,PROVEEDORES!$D286,'EG-SEP'!P$18:P$516)</f>
        <v>0</v>
      </c>
      <c r="H285" s="159">
        <f>SUMIF('EG-SEP'!$F$18:$F$516,PROVEEDORES!$D286,'EG-SEP'!Q$18:Q$516)</f>
        <v>0</v>
      </c>
      <c r="I285" s="159">
        <f>SUMIF('EG-SEP'!$F$18:$F$516,PROVEEDORES!$D286,'EG-SEP'!R$18:R$516)</f>
        <v>0</v>
      </c>
      <c r="J285" s="159">
        <f>SUMIF('EG-SEP'!$F$18:$F$516,PROVEEDORES!$D286,'EG-SEP'!S$18:S$516)</f>
        <v>0</v>
      </c>
      <c r="K285" s="159" t="str">
        <f t="shared" si="8"/>
        <v/>
      </c>
      <c r="L285" s="146" t="str">
        <f>IF(PROVEEDORES!G286="","",PROVEEDORES!G286)</f>
        <v/>
      </c>
    </row>
    <row r="286" spans="3:12" ht="17.45" customHeight="1" x14ac:dyDescent="0.2">
      <c r="C286" s="158">
        <f t="shared" si="9"/>
        <v>280</v>
      </c>
      <c r="D286" s="146" t="str">
        <f>IF(PROVEEDORES!E287="","",PROVEEDORES!E287)</f>
        <v/>
      </c>
      <c r="E286" s="146" t="str">
        <f>IF(PROVEEDORES!F287="","",PROVEEDORES!F287)</f>
        <v/>
      </c>
      <c r="F286" s="146" t="str">
        <f>IF(PROVEEDORES!D287="","",PROVEEDORES!D287)</f>
        <v/>
      </c>
      <c r="G286" s="159">
        <f>SUMIF('EG-SEP'!$F$18:$F$516,PROVEEDORES!$D287,'EG-SEP'!P$18:P$516)</f>
        <v>0</v>
      </c>
      <c r="H286" s="159">
        <f>SUMIF('EG-SEP'!$F$18:$F$516,PROVEEDORES!$D287,'EG-SEP'!Q$18:Q$516)</f>
        <v>0</v>
      </c>
      <c r="I286" s="159">
        <f>SUMIF('EG-SEP'!$F$18:$F$516,PROVEEDORES!$D287,'EG-SEP'!R$18:R$516)</f>
        <v>0</v>
      </c>
      <c r="J286" s="159">
        <f>SUMIF('EG-SEP'!$F$18:$F$516,PROVEEDORES!$D287,'EG-SEP'!S$18:S$516)</f>
        <v>0</v>
      </c>
      <c r="K286" s="159" t="str">
        <f t="shared" si="8"/>
        <v/>
      </c>
      <c r="L286" s="146" t="str">
        <f>IF(PROVEEDORES!G287="","",PROVEEDORES!G287)</f>
        <v/>
      </c>
    </row>
    <row r="287" spans="3:12" ht="17.45" customHeight="1" x14ac:dyDescent="0.2">
      <c r="C287" s="158">
        <f t="shared" si="9"/>
        <v>281</v>
      </c>
      <c r="D287" s="146" t="str">
        <f>IF(PROVEEDORES!E288="","",PROVEEDORES!E288)</f>
        <v/>
      </c>
      <c r="E287" s="146" t="str">
        <f>IF(PROVEEDORES!F288="","",PROVEEDORES!F288)</f>
        <v/>
      </c>
      <c r="F287" s="146" t="str">
        <f>IF(PROVEEDORES!D288="","",PROVEEDORES!D288)</f>
        <v/>
      </c>
      <c r="G287" s="159">
        <f>SUMIF('EG-SEP'!$F$18:$F$516,PROVEEDORES!$D288,'EG-SEP'!P$18:P$516)</f>
        <v>0</v>
      </c>
      <c r="H287" s="159">
        <f>SUMIF('EG-SEP'!$F$18:$F$516,PROVEEDORES!$D288,'EG-SEP'!Q$18:Q$516)</f>
        <v>0</v>
      </c>
      <c r="I287" s="159">
        <f>SUMIF('EG-SEP'!$F$18:$F$516,PROVEEDORES!$D288,'EG-SEP'!R$18:R$516)</f>
        <v>0</v>
      </c>
      <c r="J287" s="159">
        <f>SUMIF('EG-SEP'!$F$18:$F$516,PROVEEDORES!$D288,'EG-SEP'!S$18:S$516)</f>
        <v>0</v>
      </c>
      <c r="K287" s="159" t="str">
        <f t="shared" si="8"/>
        <v/>
      </c>
      <c r="L287" s="146" t="str">
        <f>IF(PROVEEDORES!G288="","",PROVEEDORES!G288)</f>
        <v/>
      </c>
    </row>
    <row r="288" spans="3:12" ht="17.45" customHeight="1" x14ac:dyDescent="0.2">
      <c r="C288" s="158">
        <f t="shared" si="9"/>
        <v>282</v>
      </c>
      <c r="D288" s="146" t="str">
        <f>IF(PROVEEDORES!E289="","",PROVEEDORES!E289)</f>
        <v/>
      </c>
      <c r="E288" s="146" t="str">
        <f>IF(PROVEEDORES!F289="","",PROVEEDORES!F289)</f>
        <v/>
      </c>
      <c r="F288" s="146" t="str">
        <f>IF(PROVEEDORES!D289="","",PROVEEDORES!D289)</f>
        <v/>
      </c>
      <c r="G288" s="159">
        <f>SUMIF('EG-SEP'!$F$18:$F$516,PROVEEDORES!$D289,'EG-SEP'!P$18:P$516)</f>
        <v>0</v>
      </c>
      <c r="H288" s="159">
        <f>SUMIF('EG-SEP'!$F$18:$F$516,PROVEEDORES!$D289,'EG-SEP'!Q$18:Q$516)</f>
        <v>0</v>
      </c>
      <c r="I288" s="159">
        <f>SUMIF('EG-SEP'!$F$18:$F$516,PROVEEDORES!$D289,'EG-SEP'!R$18:R$516)</f>
        <v>0</v>
      </c>
      <c r="J288" s="159">
        <f>SUMIF('EG-SEP'!$F$18:$F$516,PROVEEDORES!$D289,'EG-SEP'!S$18:S$516)</f>
        <v>0</v>
      </c>
      <c r="K288" s="159" t="str">
        <f t="shared" si="8"/>
        <v/>
      </c>
      <c r="L288" s="146" t="str">
        <f>IF(PROVEEDORES!G289="","",PROVEEDORES!G289)</f>
        <v/>
      </c>
    </row>
    <row r="289" spans="3:12" ht="17.45" customHeight="1" x14ac:dyDescent="0.2">
      <c r="C289" s="158">
        <f t="shared" si="9"/>
        <v>283</v>
      </c>
      <c r="D289" s="146" t="str">
        <f>IF(PROVEEDORES!E290="","",PROVEEDORES!E290)</f>
        <v/>
      </c>
      <c r="E289" s="146" t="str">
        <f>IF(PROVEEDORES!F290="","",PROVEEDORES!F290)</f>
        <v/>
      </c>
      <c r="F289" s="146" t="str">
        <f>IF(PROVEEDORES!D290="","",PROVEEDORES!D290)</f>
        <v/>
      </c>
      <c r="G289" s="159">
        <f>SUMIF('EG-SEP'!$F$18:$F$516,PROVEEDORES!$D290,'EG-SEP'!P$18:P$516)</f>
        <v>0</v>
      </c>
      <c r="H289" s="159">
        <f>SUMIF('EG-SEP'!$F$18:$F$516,PROVEEDORES!$D290,'EG-SEP'!Q$18:Q$516)</f>
        <v>0</v>
      </c>
      <c r="I289" s="159">
        <f>SUMIF('EG-SEP'!$F$18:$F$516,PROVEEDORES!$D290,'EG-SEP'!R$18:R$516)</f>
        <v>0</v>
      </c>
      <c r="J289" s="159">
        <f>SUMIF('EG-SEP'!$F$18:$F$516,PROVEEDORES!$D290,'EG-SEP'!S$18:S$516)</f>
        <v>0</v>
      </c>
      <c r="K289" s="159" t="str">
        <f t="shared" si="8"/>
        <v/>
      </c>
      <c r="L289" s="146" t="str">
        <f>IF(PROVEEDORES!G290="","",PROVEEDORES!G290)</f>
        <v/>
      </c>
    </row>
    <row r="290" spans="3:12" ht="17.45" customHeight="1" x14ac:dyDescent="0.2">
      <c r="C290" s="158">
        <f t="shared" si="9"/>
        <v>284</v>
      </c>
      <c r="D290" s="146" t="str">
        <f>IF(PROVEEDORES!E291="","",PROVEEDORES!E291)</f>
        <v/>
      </c>
      <c r="E290" s="146" t="str">
        <f>IF(PROVEEDORES!F291="","",PROVEEDORES!F291)</f>
        <v/>
      </c>
      <c r="F290" s="146" t="str">
        <f>IF(PROVEEDORES!D291="","",PROVEEDORES!D291)</f>
        <v/>
      </c>
      <c r="G290" s="159">
        <f>SUMIF('EG-SEP'!$F$18:$F$516,PROVEEDORES!$D291,'EG-SEP'!P$18:P$516)</f>
        <v>0</v>
      </c>
      <c r="H290" s="159">
        <f>SUMIF('EG-SEP'!$F$18:$F$516,PROVEEDORES!$D291,'EG-SEP'!Q$18:Q$516)</f>
        <v>0</v>
      </c>
      <c r="I290" s="159">
        <f>SUMIF('EG-SEP'!$F$18:$F$516,PROVEEDORES!$D291,'EG-SEP'!R$18:R$516)</f>
        <v>0</v>
      </c>
      <c r="J290" s="159">
        <f>SUMIF('EG-SEP'!$F$18:$F$516,PROVEEDORES!$D291,'EG-SEP'!S$18:S$516)</f>
        <v>0</v>
      </c>
      <c r="K290" s="159" t="str">
        <f t="shared" si="8"/>
        <v/>
      </c>
      <c r="L290" s="146" t="str">
        <f>IF(PROVEEDORES!G291="","",PROVEEDORES!G291)</f>
        <v/>
      </c>
    </row>
    <row r="291" spans="3:12" ht="17.45" customHeight="1" x14ac:dyDescent="0.2">
      <c r="C291" s="158">
        <f t="shared" si="9"/>
        <v>285</v>
      </c>
      <c r="D291" s="146" t="str">
        <f>IF(PROVEEDORES!E292="","",PROVEEDORES!E292)</f>
        <v/>
      </c>
      <c r="E291" s="146" t="str">
        <f>IF(PROVEEDORES!F292="","",PROVEEDORES!F292)</f>
        <v/>
      </c>
      <c r="F291" s="146" t="str">
        <f>IF(PROVEEDORES!D292="","",PROVEEDORES!D292)</f>
        <v/>
      </c>
      <c r="G291" s="159">
        <f>SUMIF('EG-SEP'!$F$18:$F$516,PROVEEDORES!$D292,'EG-SEP'!P$18:P$516)</f>
        <v>0</v>
      </c>
      <c r="H291" s="159">
        <f>SUMIF('EG-SEP'!$F$18:$F$516,PROVEEDORES!$D292,'EG-SEP'!Q$18:Q$516)</f>
        <v>0</v>
      </c>
      <c r="I291" s="159">
        <f>SUMIF('EG-SEP'!$F$18:$F$516,PROVEEDORES!$D292,'EG-SEP'!R$18:R$516)</f>
        <v>0</v>
      </c>
      <c r="J291" s="159">
        <f>SUMIF('EG-SEP'!$F$18:$F$516,PROVEEDORES!$D292,'EG-SEP'!S$18:S$516)</f>
        <v>0</v>
      </c>
      <c r="K291" s="159" t="str">
        <f t="shared" si="8"/>
        <v/>
      </c>
      <c r="L291" s="146" t="str">
        <f>IF(PROVEEDORES!G292="","",PROVEEDORES!G292)</f>
        <v/>
      </c>
    </row>
    <row r="292" spans="3:12" ht="17.45" customHeight="1" x14ac:dyDescent="0.2">
      <c r="C292" s="158">
        <f t="shared" si="9"/>
        <v>286</v>
      </c>
      <c r="D292" s="146" t="str">
        <f>IF(PROVEEDORES!E293="","",PROVEEDORES!E293)</f>
        <v/>
      </c>
      <c r="E292" s="146" t="str">
        <f>IF(PROVEEDORES!F293="","",PROVEEDORES!F293)</f>
        <v/>
      </c>
      <c r="F292" s="146" t="str">
        <f>IF(PROVEEDORES!D293="","",PROVEEDORES!D293)</f>
        <v/>
      </c>
      <c r="G292" s="159">
        <f>SUMIF('EG-SEP'!$F$18:$F$516,PROVEEDORES!$D293,'EG-SEP'!P$18:P$516)</f>
        <v>0</v>
      </c>
      <c r="H292" s="159">
        <f>SUMIF('EG-SEP'!$F$18:$F$516,PROVEEDORES!$D293,'EG-SEP'!Q$18:Q$516)</f>
        <v>0</v>
      </c>
      <c r="I292" s="159">
        <f>SUMIF('EG-SEP'!$F$18:$F$516,PROVEEDORES!$D293,'EG-SEP'!R$18:R$516)</f>
        <v>0</v>
      </c>
      <c r="J292" s="159">
        <f>SUMIF('EG-SEP'!$F$18:$F$516,PROVEEDORES!$D293,'EG-SEP'!S$18:S$516)</f>
        <v>0</v>
      </c>
      <c r="K292" s="159" t="str">
        <f t="shared" si="8"/>
        <v/>
      </c>
      <c r="L292" s="146" t="str">
        <f>IF(PROVEEDORES!G293="","",PROVEEDORES!G293)</f>
        <v/>
      </c>
    </row>
    <row r="293" spans="3:12" ht="17.45" customHeight="1" x14ac:dyDescent="0.2">
      <c r="C293" s="158">
        <f t="shared" si="9"/>
        <v>287</v>
      </c>
      <c r="D293" s="146" t="str">
        <f>IF(PROVEEDORES!E294="","",PROVEEDORES!E294)</f>
        <v/>
      </c>
      <c r="E293" s="146" t="str">
        <f>IF(PROVEEDORES!F294="","",PROVEEDORES!F294)</f>
        <v/>
      </c>
      <c r="F293" s="146" t="str">
        <f>IF(PROVEEDORES!D294="","",PROVEEDORES!D294)</f>
        <v/>
      </c>
      <c r="G293" s="159">
        <f>SUMIF('EG-SEP'!$F$18:$F$516,PROVEEDORES!$D294,'EG-SEP'!P$18:P$516)</f>
        <v>0</v>
      </c>
      <c r="H293" s="159">
        <f>SUMIF('EG-SEP'!$F$18:$F$516,PROVEEDORES!$D294,'EG-SEP'!Q$18:Q$516)</f>
        <v>0</v>
      </c>
      <c r="I293" s="159">
        <f>SUMIF('EG-SEP'!$F$18:$F$516,PROVEEDORES!$D294,'EG-SEP'!R$18:R$516)</f>
        <v>0</v>
      </c>
      <c r="J293" s="159">
        <f>SUMIF('EG-SEP'!$F$18:$F$516,PROVEEDORES!$D294,'EG-SEP'!S$18:S$516)</f>
        <v>0</v>
      </c>
      <c r="K293" s="159" t="str">
        <f t="shared" si="8"/>
        <v/>
      </c>
      <c r="L293" s="146" t="str">
        <f>IF(PROVEEDORES!G294="","",PROVEEDORES!G294)</f>
        <v/>
      </c>
    </row>
    <row r="294" spans="3:12" ht="17.45" customHeight="1" x14ac:dyDescent="0.2">
      <c r="C294" s="158">
        <f t="shared" si="9"/>
        <v>288</v>
      </c>
      <c r="D294" s="146" t="str">
        <f>IF(PROVEEDORES!E295="","",PROVEEDORES!E295)</f>
        <v/>
      </c>
      <c r="E294" s="146" t="str">
        <f>IF(PROVEEDORES!F295="","",PROVEEDORES!F295)</f>
        <v/>
      </c>
      <c r="F294" s="146" t="str">
        <f>IF(PROVEEDORES!D295="","",PROVEEDORES!D295)</f>
        <v/>
      </c>
      <c r="G294" s="159">
        <f>SUMIF('EG-SEP'!$F$18:$F$516,PROVEEDORES!$D295,'EG-SEP'!P$18:P$516)</f>
        <v>0</v>
      </c>
      <c r="H294" s="159">
        <f>SUMIF('EG-SEP'!$F$18:$F$516,PROVEEDORES!$D295,'EG-SEP'!Q$18:Q$516)</f>
        <v>0</v>
      </c>
      <c r="I294" s="159">
        <f>SUMIF('EG-SEP'!$F$18:$F$516,PROVEEDORES!$D295,'EG-SEP'!R$18:R$516)</f>
        <v>0</v>
      </c>
      <c r="J294" s="159">
        <f>SUMIF('EG-SEP'!$F$18:$F$516,PROVEEDORES!$D295,'EG-SEP'!S$18:S$516)</f>
        <v>0</v>
      </c>
      <c r="K294" s="159" t="str">
        <f t="shared" si="8"/>
        <v/>
      </c>
      <c r="L294" s="146" t="str">
        <f>IF(PROVEEDORES!G295="","",PROVEEDORES!G295)</f>
        <v/>
      </c>
    </row>
    <row r="295" spans="3:12" ht="17.45" customHeight="1" x14ac:dyDescent="0.2">
      <c r="C295" s="158">
        <f t="shared" si="9"/>
        <v>289</v>
      </c>
      <c r="D295" s="146" t="str">
        <f>IF(PROVEEDORES!E296="","",PROVEEDORES!E296)</f>
        <v/>
      </c>
      <c r="E295" s="146" t="str">
        <f>IF(PROVEEDORES!F296="","",PROVEEDORES!F296)</f>
        <v/>
      </c>
      <c r="F295" s="146" t="str">
        <f>IF(PROVEEDORES!D296="","",PROVEEDORES!D296)</f>
        <v/>
      </c>
      <c r="G295" s="159">
        <f>SUMIF('EG-SEP'!$F$18:$F$516,PROVEEDORES!$D296,'EG-SEP'!P$18:P$516)</f>
        <v>0</v>
      </c>
      <c r="H295" s="159">
        <f>SUMIF('EG-SEP'!$F$18:$F$516,PROVEEDORES!$D296,'EG-SEP'!Q$18:Q$516)</f>
        <v>0</v>
      </c>
      <c r="I295" s="159">
        <f>SUMIF('EG-SEP'!$F$18:$F$516,PROVEEDORES!$D296,'EG-SEP'!R$18:R$516)</f>
        <v>0</v>
      </c>
      <c r="J295" s="159">
        <f>SUMIF('EG-SEP'!$F$18:$F$516,PROVEEDORES!$D296,'EG-SEP'!S$18:S$516)</f>
        <v>0</v>
      </c>
      <c r="K295" s="159" t="str">
        <f t="shared" si="8"/>
        <v/>
      </c>
      <c r="L295" s="146" t="str">
        <f>IF(PROVEEDORES!G296="","",PROVEEDORES!G296)</f>
        <v/>
      </c>
    </row>
    <row r="296" spans="3:12" ht="17.45" customHeight="1" x14ac:dyDescent="0.2">
      <c r="C296" s="158">
        <f t="shared" si="9"/>
        <v>290</v>
      </c>
      <c r="D296" s="146" t="str">
        <f>IF(PROVEEDORES!E297="","",PROVEEDORES!E297)</f>
        <v/>
      </c>
      <c r="E296" s="146" t="str">
        <f>IF(PROVEEDORES!F297="","",PROVEEDORES!F297)</f>
        <v/>
      </c>
      <c r="F296" s="146" t="str">
        <f>IF(PROVEEDORES!D297="","",PROVEEDORES!D297)</f>
        <v/>
      </c>
      <c r="G296" s="159">
        <f>SUMIF('EG-SEP'!$F$18:$F$516,PROVEEDORES!$D297,'EG-SEP'!P$18:P$516)</f>
        <v>0</v>
      </c>
      <c r="H296" s="159">
        <f>SUMIF('EG-SEP'!$F$18:$F$516,PROVEEDORES!$D297,'EG-SEP'!Q$18:Q$516)</f>
        <v>0</v>
      </c>
      <c r="I296" s="159">
        <f>SUMIF('EG-SEP'!$F$18:$F$516,PROVEEDORES!$D297,'EG-SEP'!R$18:R$516)</f>
        <v>0</v>
      </c>
      <c r="J296" s="159">
        <f>SUMIF('EG-SEP'!$F$18:$F$516,PROVEEDORES!$D297,'EG-SEP'!S$18:S$516)</f>
        <v>0</v>
      </c>
      <c r="K296" s="159" t="str">
        <f t="shared" si="8"/>
        <v/>
      </c>
      <c r="L296" s="146" t="str">
        <f>IF(PROVEEDORES!G297="","",PROVEEDORES!G297)</f>
        <v/>
      </c>
    </row>
    <row r="297" spans="3:12" ht="17.45" customHeight="1" x14ac:dyDescent="0.2">
      <c r="C297" s="158">
        <f t="shared" si="9"/>
        <v>291</v>
      </c>
      <c r="D297" s="146" t="str">
        <f>IF(PROVEEDORES!E298="","",PROVEEDORES!E298)</f>
        <v/>
      </c>
      <c r="E297" s="146" t="str">
        <f>IF(PROVEEDORES!F298="","",PROVEEDORES!F298)</f>
        <v/>
      </c>
      <c r="F297" s="146" t="str">
        <f>IF(PROVEEDORES!D298="","",PROVEEDORES!D298)</f>
        <v/>
      </c>
      <c r="G297" s="159">
        <f>SUMIF('EG-SEP'!$F$18:$F$516,PROVEEDORES!$D298,'EG-SEP'!P$18:P$516)</f>
        <v>0</v>
      </c>
      <c r="H297" s="159">
        <f>SUMIF('EG-SEP'!$F$18:$F$516,PROVEEDORES!$D298,'EG-SEP'!Q$18:Q$516)</f>
        <v>0</v>
      </c>
      <c r="I297" s="159">
        <f>SUMIF('EG-SEP'!$F$18:$F$516,PROVEEDORES!$D298,'EG-SEP'!R$18:R$516)</f>
        <v>0</v>
      </c>
      <c r="J297" s="159">
        <f>SUMIF('EG-SEP'!$F$18:$F$516,PROVEEDORES!$D298,'EG-SEP'!S$18:S$516)</f>
        <v>0</v>
      </c>
      <c r="K297" s="159" t="str">
        <f t="shared" si="8"/>
        <v/>
      </c>
      <c r="L297" s="146" t="str">
        <f>IF(PROVEEDORES!G298="","",PROVEEDORES!G298)</f>
        <v/>
      </c>
    </row>
    <row r="298" spans="3:12" ht="17.45" customHeight="1" x14ac:dyDescent="0.2">
      <c r="C298" s="158">
        <f t="shared" si="9"/>
        <v>292</v>
      </c>
      <c r="D298" s="146" t="str">
        <f>IF(PROVEEDORES!E299="","",PROVEEDORES!E299)</f>
        <v/>
      </c>
      <c r="E298" s="146" t="str">
        <f>IF(PROVEEDORES!F299="","",PROVEEDORES!F299)</f>
        <v/>
      </c>
      <c r="F298" s="146" t="str">
        <f>IF(PROVEEDORES!D299="","",PROVEEDORES!D299)</f>
        <v/>
      </c>
      <c r="G298" s="159">
        <f>SUMIF('EG-SEP'!$F$18:$F$516,PROVEEDORES!$D299,'EG-SEP'!P$18:P$516)</f>
        <v>0</v>
      </c>
      <c r="H298" s="159">
        <f>SUMIF('EG-SEP'!$F$18:$F$516,PROVEEDORES!$D299,'EG-SEP'!Q$18:Q$516)</f>
        <v>0</v>
      </c>
      <c r="I298" s="159">
        <f>SUMIF('EG-SEP'!$F$18:$F$516,PROVEEDORES!$D299,'EG-SEP'!R$18:R$516)</f>
        <v>0</v>
      </c>
      <c r="J298" s="159">
        <f>SUMIF('EG-SEP'!$F$18:$F$516,PROVEEDORES!$D299,'EG-SEP'!S$18:S$516)</f>
        <v>0</v>
      </c>
      <c r="K298" s="159" t="str">
        <f t="shared" si="8"/>
        <v/>
      </c>
      <c r="L298" s="146" t="str">
        <f>IF(PROVEEDORES!G299="","",PROVEEDORES!G299)</f>
        <v/>
      </c>
    </row>
    <row r="299" spans="3:12" ht="17.45" customHeight="1" x14ac:dyDescent="0.2">
      <c r="C299" s="158">
        <f t="shared" si="9"/>
        <v>293</v>
      </c>
      <c r="D299" s="146" t="str">
        <f>IF(PROVEEDORES!E300="","",PROVEEDORES!E300)</f>
        <v/>
      </c>
      <c r="E299" s="146" t="str">
        <f>IF(PROVEEDORES!F300="","",PROVEEDORES!F300)</f>
        <v/>
      </c>
      <c r="F299" s="146" t="str">
        <f>IF(PROVEEDORES!D300="","",PROVEEDORES!D300)</f>
        <v/>
      </c>
      <c r="G299" s="159">
        <f>SUMIF('EG-SEP'!$F$18:$F$516,PROVEEDORES!$D300,'EG-SEP'!P$18:P$516)</f>
        <v>0</v>
      </c>
      <c r="H299" s="159">
        <f>SUMIF('EG-SEP'!$F$18:$F$516,PROVEEDORES!$D300,'EG-SEP'!Q$18:Q$516)</f>
        <v>0</v>
      </c>
      <c r="I299" s="159">
        <f>SUMIF('EG-SEP'!$F$18:$F$516,PROVEEDORES!$D300,'EG-SEP'!R$18:R$516)</f>
        <v>0</v>
      </c>
      <c r="J299" s="159">
        <f>SUMIF('EG-SEP'!$F$18:$F$516,PROVEEDORES!$D300,'EG-SEP'!S$18:S$516)</f>
        <v>0</v>
      </c>
      <c r="K299" s="159" t="str">
        <f t="shared" si="8"/>
        <v/>
      </c>
      <c r="L299" s="146" t="str">
        <f>IF(PROVEEDORES!G300="","",PROVEEDORES!G300)</f>
        <v/>
      </c>
    </row>
    <row r="300" spans="3:12" ht="17.45" customHeight="1" x14ac:dyDescent="0.2">
      <c r="C300" s="158">
        <f t="shared" si="9"/>
        <v>294</v>
      </c>
      <c r="D300" s="146" t="str">
        <f>IF(PROVEEDORES!E301="","",PROVEEDORES!E301)</f>
        <v/>
      </c>
      <c r="E300" s="146" t="str">
        <f>IF(PROVEEDORES!F301="","",PROVEEDORES!F301)</f>
        <v/>
      </c>
      <c r="F300" s="146" t="str">
        <f>IF(PROVEEDORES!D301="","",PROVEEDORES!D301)</f>
        <v/>
      </c>
      <c r="G300" s="159">
        <f>SUMIF('EG-SEP'!$F$18:$F$516,PROVEEDORES!$D301,'EG-SEP'!P$18:P$516)</f>
        <v>0</v>
      </c>
      <c r="H300" s="159">
        <f>SUMIF('EG-SEP'!$F$18:$F$516,PROVEEDORES!$D301,'EG-SEP'!Q$18:Q$516)</f>
        <v>0</v>
      </c>
      <c r="I300" s="159">
        <f>SUMIF('EG-SEP'!$F$18:$F$516,PROVEEDORES!$D301,'EG-SEP'!R$18:R$516)</f>
        <v>0</v>
      </c>
      <c r="J300" s="159">
        <f>SUMIF('EG-SEP'!$F$18:$F$516,PROVEEDORES!$D301,'EG-SEP'!S$18:S$516)</f>
        <v>0</v>
      </c>
      <c r="K300" s="159" t="str">
        <f t="shared" si="8"/>
        <v/>
      </c>
      <c r="L300" s="146" t="str">
        <f>IF(PROVEEDORES!G301="","",PROVEEDORES!G301)</f>
        <v/>
      </c>
    </row>
    <row r="301" spans="3:12" ht="17.45" customHeight="1" x14ac:dyDescent="0.2">
      <c r="C301" s="158">
        <f t="shared" si="9"/>
        <v>295</v>
      </c>
      <c r="D301" s="146" t="str">
        <f>IF(PROVEEDORES!E302="","",PROVEEDORES!E302)</f>
        <v/>
      </c>
      <c r="E301" s="146" t="str">
        <f>IF(PROVEEDORES!F302="","",PROVEEDORES!F302)</f>
        <v/>
      </c>
      <c r="F301" s="146" t="str">
        <f>IF(PROVEEDORES!D302="","",PROVEEDORES!D302)</f>
        <v/>
      </c>
      <c r="G301" s="159">
        <f>SUMIF('EG-SEP'!$F$18:$F$516,PROVEEDORES!$D302,'EG-SEP'!P$18:P$516)</f>
        <v>0</v>
      </c>
      <c r="H301" s="159">
        <f>SUMIF('EG-SEP'!$F$18:$F$516,PROVEEDORES!$D302,'EG-SEP'!Q$18:Q$516)</f>
        <v>0</v>
      </c>
      <c r="I301" s="159">
        <f>SUMIF('EG-SEP'!$F$18:$F$516,PROVEEDORES!$D302,'EG-SEP'!R$18:R$516)</f>
        <v>0</v>
      </c>
      <c r="J301" s="159">
        <f>SUMIF('EG-SEP'!$F$18:$F$516,PROVEEDORES!$D302,'EG-SEP'!S$18:S$516)</f>
        <v>0</v>
      </c>
      <c r="K301" s="159" t="str">
        <f t="shared" si="8"/>
        <v/>
      </c>
      <c r="L301" s="146" t="str">
        <f>IF(PROVEEDORES!G302="","",PROVEEDORES!G302)</f>
        <v/>
      </c>
    </row>
    <row r="302" spans="3:12" ht="17.45" customHeight="1" x14ac:dyDescent="0.2">
      <c r="C302" s="158">
        <f t="shared" si="9"/>
        <v>296</v>
      </c>
      <c r="D302" s="146" t="str">
        <f>IF(PROVEEDORES!E303="","",PROVEEDORES!E303)</f>
        <v/>
      </c>
      <c r="E302" s="146" t="str">
        <f>IF(PROVEEDORES!F303="","",PROVEEDORES!F303)</f>
        <v/>
      </c>
      <c r="F302" s="146" t="str">
        <f>IF(PROVEEDORES!D303="","",PROVEEDORES!D303)</f>
        <v/>
      </c>
      <c r="G302" s="159">
        <f>SUMIF('EG-SEP'!$F$18:$F$516,PROVEEDORES!$D303,'EG-SEP'!P$18:P$516)</f>
        <v>0</v>
      </c>
      <c r="H302" s="159">
        <f>SUMIF('EG-SEP'!$F$18:$F$516,PROVEEDORES!$D303,'EG-SEP'!Q$18:Q$516)</f>
        <v>0</v>
      </c>
      <c r="I302" s="159">
        <f>SUMIF('EG-SEP'!$F$18:$F$516,PROVEEDORES!$D303,'EG-SEP'!R$18:R$516)</f>
        <v>0</v>
      </c>
      <c r="J302" s="159">
        <f>SUMIF('EG-SEP'!$F$18:$F$516,PROVEEDORES!$D303,'EG-SEP'!S$18:S$516)</f>
        <v>0</v>
      </c>
      <c r="K302" s="159" t="str">
        <f t="shared" si="8"/>
        <v/>
      </c>
      <c r="L302" s="146" t="str">
        <f>IF(PROVEEDORES!G303="","",PROVEEDORES!G303)</f>
        <v/>
      </c>
    </row>
    <row r="303" spans="3:12" ht="17.45" customHeight="1" x14ac:dyDescent="0.2">
      <c r="C303" s="158">
        <f t="shared" si="9"/>
        <v>297</v>
      </c>
      <c r="D303" s="146" t="str">
        <f>IF(PROVEEDORES!E304="","",PROVEEDORES!E304)</f>
        <v/>
      </c>
      <c r="E303" s="146" t="str">
        <f>IF(PROVEEDORES!F304="","",PROVEEDORES!F304)</f>
        <v/>
      </c>
      <c r="F303" s="146" t="str">
        <f>IF(PROVEEDORES!D304="","",PROVEEDORES!D304)</f>
        <v/>
      </c>
      <c r="G303" s="159">
        <f>SUMIF('EG-SEP'!$F$18:$F$516,PROVEEDORES!$D304,'EG-SEP'!P$18:P$516)</f>
        <v>0</v>
      </c>
      <c r="H303" s="159">
        <f>SUMIF('EG-SEP'!$F$18:$F$516,PROVEEDORES!$D304,'EG-SEP'!Q$18:Q$516)</f>
        <v>0</v>
      </c>
      <c r="I303" s="159">
        <f>SUMIF('EG-SEP'!$F$18:$F$516,PROVEEDORES!$D304,'EG-SEP'!R$18:R$516)</f>
        <v>0</v>
      </c>
      <c r="J303" s="159">
        <f>SUMIF('EG-SEP'!$F$18:$F$516,PROVEEDORES!$D304,'EG-SEP'!S$18:S$516)</f>
        <v>0</v>
      </c>
      <c r="K303" s="159" t="str">
        <f t="shared" si="8"/>
        <v/>
      </c>
      <c r="L303" s="146" t="str">
        <f>IF(PROVEEDORES!G304="","",PROVEEDORES!G304)</f>
        <v/>
      </c>
    </row>
    <row r="304" spans="3:12" ht="17.45" customHeight="1" x14ac:dyDescent="0.2">
      <c r="C304" s="158">
        <f t="shared" si="9"/>
        <v>298</v>
      </c>
      <c r="D304" s="146" t="str">
        <f>IF(PROVEEDORES!E305="","",PROVEEDORES!E305)</f>
        <v/>
      </c>
      <c r="E304" s="146" t="str">
        <f>IF(PROVEEDORES!F305="","",PROVEEDORES!F305)</f>
        <v/>
      </c>
      <c r="F304" s="146" t="str">
        <f>IF(PROVEEDORES!D305="","",PROVEEDORES!D305)</f>
        <v/>
      </c>
      <c r="G304" s="159">
        <f>SUMIF('EG-SEP'!$F$18:$F$516,PROVEEDORES!$D305,'EG-SEP'!P$18:P$516)</f>
        <v>0</v>
      </c>
      <c r="H304" s="159">
        <f>SUMIF('EG-SEP'!$F$18:$F$516,PROVEEDORES!$D305,'EG-SEP'!Q$18:Q$516)</f>
        <v>0</v>
      </c>
      <c r="I304" s="159">
        <f>SUMIF('EG-SEP'!$F$18:$F$516,PROVEEDORES!$D305,'EG-SEP'!R$18:R$516)</f>
        <v>0</v>
      </c>
      <c r="J304" s="159">
        <f>SUMIF('EG-SEP'!$F$18:$F$516,PROVEEDORES!$D305,'EG-SEP'!S$18:S$516)</f>
        <v>0</v>
      </c>
      <c r="K304" s="159" t="str">
        <f t="shared" si="8"/>
        <v/>
      </c>
      <c r="L304" s="146" t="str">
        <f>IF(PROVEEDORES!G305="","",PROVEEDORES!G305)</f>
        <v/>
      </c>
    </row>
    <row r="305" spans="3:12" ht="17.45" customHeight="1" x14ac:dyDescent="0.2">
      <c r="C305" s="158">
        <f t="shared" si="9"/>
        <v>299</v>
      </c>
      <c r="D305" s="146" t="str">
        <f>IF(PROVEEDORES!E306="","",PROVEEDORES!E306)</f>
        <v/>
      </c>
      <c r="E305" s="146" t="str">
        <f>IF(PROVEEDORES!F306="","",PROVEEDORES!F306)</f>
        <v/>
      </c>
      <c r="F305" s="146" t="str">
        <f>IF(PROVEEDORES!D306="","",PROVEEDORES!D306)</f>
        <v/>
      </c>
      <c r="G305" s="159">
        <f>SUMIF('EG-SEP'!$F$18:$F$516,PROVEEDORES!$D306,'EG-SEP'!P$18:P$516)</f>
        <v>0</v>
      </c>
      <c r="H305" s="159">
        <f>SUMIF('EG-SEP'!$F$18:$F$516,PROVEEDORES!$D306,'EG-SEP'!Q$18:Q$516)</f>
        <v>0</v>
      </c>
      <c r="I305" s="159">
        <f>SUMIF('EG-SEP'!$F$18:$F$516,PROVEEDORES!$D306,'EG-SEP'!R$18:R$516)</f>
        <v>0</v>
      </c>
      <c r="J305" s="159">
        <f>SUMIF('EG-SEP'!$F$18:$F$516,PROVEEDORES!$D306,'EG-SEP'!S$18:S$516)</f>
        <v>0</v>
      </c>
      <c r="K305" s="159" t="str">
        <f t="shared" si="8"/>
        <v/>
      </c>
      <c r="L305" s="146" t="str">
        <f>IF(PROVEEDORES!G306="","",PROVEEDORES!G306)</f>
        <v/>
      </c>
    </row>
    <row r="306" spans="3:12" ht="17.45" customHeight="1" x14ac:dyDescent="0.2">
      <c r="C306" s="158">
        <f t="shared" si="9"/>
        <v>300</v>
      </c>
      <c r="D306" s="146" t="str">
        <f>IF(PROVEEDORES!E307="","",PROVEEDORES!E307)</f>
        <v/>
      </c>
      <c r="E306" s="146" t="str">
        <f>IF(PROVEEDORES!F307="","",PROVEEDORES!F307)</f>
        <v/>
      </c>
      <c r="F306" s="146" t="str">
        <f>IF(PROVEEDORES!D307="","",PROVEEDORES!D307)</f>
        <v/>
      </c>
      <c r="G306" s="159">
        <f>SUMIF('EG-SEP'!$F$18:$F$516,PROVEEDORES!$D307,'EG-SEP'!P$18:P$516)</f>
        <v>0</v>
      </c>
      <c r="H306" s="159">
        <f>SUMIF('EG-SEP'!$F$18:$F$516,PROVEEDORES!$D307,'EG-SEP'!Q$18:Q$516)</f>
        <v>0</v>
      </c>
      <c r="I306" s="159">
        <f>SUMIF('EG-SEP'!$F$18:$F$516,PROVEEDORES!$D307,'EG-SEP'!R$18:R$516)</f>
        <v>0</v>
      </c>
      <c r="J306" s="159">
        <f>SUMIF('EG-SEP'!$F$18:$F$516,PROVEEDORES!$D307,'EG-SEP'!S$18:S$516)</f>
        <v>0</v>
      </c>
      <c r="K306" s="159" t="str">
        <f t="shared" si="8"/>
        <v/>
      </c>
      <c r="L306" s="146" t="str">
        <f>IF(PROVEEDORES!G307="","",PROVEEDORES!G307)</f>
        <v/>
      </c>
    </row>
    <row r="307" spans="3:12" ht="17.45" customHeight="1" x14ac:dyDescent="0.2">
      <c r="C307" s="158">
        <f t="shared" si="9"/>
        <v>301</v>
      </c>
      <c r="D307" s="146" t="str">
        <f>IF(PROVEEDORES!E308="","",PROVEEDORES!E308)</f>
        <v/>
      </c>
      <c r="E307" s="146" t="str">
        <f>IF(PROVEEDORES!F308="","",PROVEEDORES!F308)</f>
        <v/>
      </c>
      <c r="F307" s="146" t="str">
        <f>IF(PROVEEDORES!D308="","",PROVEEDORES!D308)</f>
        <v/>
      </c>
      <c r="G307" s="159">
        <f>SUMIF('EG-SEP'!$F$18:$F$516,PROVEEDORES!$D308,'EG-SEP'!P$18:P$516)</f>
        <v>0</v>
      </c>
      <c r="H307" s="159">
        <f>SUMIF('EG-SEP'!$F$18:$F$516,PROVEEDORES!$D308,'EG-SEP'!Q$18:Q$516)</f>
        <v>0</v>
      </c>
      <c r="I307" s="159">
        <f>SUMIF('EG-SEP'!$F$18:$F$516,PROVEEDORES!$D308,'EG-SEP'!R$18:R$516)</f>
        <v>0</v>
      </c>
      <c r="J307" s="159">
        <f>SUMIF('EG-SEP'!$F$18:$F$516,PROVEEDORES!$D308,'EG-SEP'!S$18:S$516)</f>
        <v>0</v>
      </c>
      <c r="K307" s="159" t="str">
        <f t="shared" si="8"/>
        <v/>
      </c>
      <c r="L307" s="146" t="str">
        <f>IF(PROVEEDORES!G308="","",PROVEEDORES!G308)</f>
        <v/>
      </c>
    </row>
    <row r="308" spans="3:12" ht="17.45" customHeight="1" x14ac:dyDescent="0.2">
      <c r="C308" s="158">
        <f t="shared" si="9"/>
        <v>302</v>
      </c>
      <c r="D308" s="146" t="str">
        <f>IF(PROVEEDORES!E309="","",PROVEEDORES!E309)</f>
        <v/>
      </c>
      <c r="E308" s="146" t="str">
        <f>IF(PROVEEDORES!F309="","",PROVEEDORES!F309)</f>
        <v/>
      </c>
      <c r="F308" s="146" t="str">
        <f>IF(PROVEEDORES!D309="","",PROVEEDORES!D309)</f>
        <v/>
      </c>
      <c r="G308" s="159">
        <f>SUMIF('EG-SEP'!$F$18:$F$516,PROVEEDORES!$D309,'EG-SEP'!P$18:P$516)</f>
        <v>0</v>
      </c>
      <c r="H308" s="159">
        <f>SUMIF('EG-SEP'!$F$18:$F$516,PROVEEDORES!$D309,'EG-SEP'!Q$18:Q$516)</f>
        <v>0</v>
      </c>
      <c r="I308" s="159">
        <f>SUMIF('EG-SEP'!$F$18:$F$516,PROVEEDORES!$D309,'EG-SEP'!R$18:R$516)</f>
        <v>0</v>
      </c>
      <c r="J308" s="159">
        <f>SUMIF('EG-SEP'!$F$18:$F$516,PROVEEDORES!$D309,'EG-SEP'!S$18:S$516)</f>
        <v>0</v>
      </c>
      <c r="K308" s="159" t="str">
        <f t="shared" si="8"/>
        <v/>
      </c>
      <c r="L308" s="146" t="str">
        <f>IF(PROVEEDORES!G309="","",PROVEEDORES!G309)</f>
        <v/>
      </c>
    </row>
    <row r="309" spans="3:12" ht="17.45" customHeight="1" x14ac:dyDescent="0.2">
      <c r="C309" s="158">
        <f t="shared" si="9"/>
        <v>303</v>
      </c>
      <c r="D309" s="146" t="str">
        <f>IF(PROVEEDORES!E310="","",PROVEEDORES!E310)</f>
        <v/>
      </c>
      <c r="E309" s="146" t="str">
        <f>IF(PROVEEDORES!F310="","",PROVEEDORES!F310)</f>
        <v/>
      </c>
      <c r="F309" s="146" t="str">
        <f>IF(PROVEEDORES!D310="","",PROVEEDORES!D310)</f>
        <v/>
      </c>
      <c r="G309" s="159">
        <f>SUMIF('EG-SEP'!$F$18:$F$516,PROVEEDORES!$D310,'EG-SEP'!P$18:P$516)</f>
        <v>0</v>
      </c>
      <c r="H309" s="159">
        <f>SUMIF('EG-SEP'!$F$18:$F$516,PROVEEDORES!$D310,'EG-SEP'!Q$18:Q$516)</f>
        <v>0</v>
      </c>
      <c r="I309" s="159">
        <f>SUMIF('EG-SEP'!$F$18:$F$516,PROVEEDORES!$D310,'EG-SEP'!R$18:R$516)</f>
        <v>0</v>
      </c>
      <c r="J309" s="159">
        <f>SUMIF('EG-SEP'!$F$18:$F$516,PROVEEDORES!$D310,'EG-SEP'!S$18:S$516)</f>
        <v>0</v>
      </c>
      <c r="K309" s="159" t="str">
        <f t="shared" si="8"/>
        <v/>
      </c>
      <c r="L309" s="146" t="str">
        <f>IF(PROVEEDORES!G310="","",PROVEEDORES!G310)</f>
        <v/>
      </c>
    </row>
    <row r="310" spans="3:12" ht="17.45" customHeight="1" x14ac:dyDescent="0.2">
      <c r="C310" s="158">
        <f t="shared" si="9"/>
        <v>304</v>
      </c>
      <c r="D310" s="146" t="str">
        <f>IF(PROVEEDORES!E311="","",PROVEEDORES!E311)</f>
        <v/>
      </c>
      <c r="E310" s="146" t="str">
        <f>IF(PROVEEDORES!F311="","",PROVEEDORES!F311)</f>
        <v/>
      </c>
      <c r="F310" s="146" t="str">
        <f>IF(PROVEEDORES!D311="","",PROVEEDORES!D311)</f>
        <v/>
      </c>
      <c r="G310" s="159">
        <f>SUMIF('EG-SEP'!$F$18:$F$516,PROVEEDORES!$D311,'EG-SEP'!P$18:P$516)</f>
        <v>0</v>
      </c>
      <c r="H310" s="159">
        <f>SUMIF('EG-SEP'!$F$18:$F$516,PROVEEDORES!$D311,'EG-SEP'!Q$18:Q$516)</f>
        <v>0</v>
      </c>
      <c r="I310" s="159">
        <f>SUMIF('EG-SEP'!$F$18:$F$516,PROVEEDORES!$D311,'EG-SEP'!R$18:R$516)</f>
        <v>0</v>
      </c>
      <c r="J310" s="159">
        <f>SUMIF('EG-SEP'!$F$18:$F$516,PROVEEDORES!$D311,'EG-SEP'!S$18:S$516)</f>
        <v>0</v>
      </c>
      <c r="K310" s="159" t="str">
        <f t="shared" si="8"/>
        <v/>
      </c>
      <c r="L310" s="146" t="str">
        <f>IF(PROVEEDORES!G311="","",PROVEEDORES!G311)</f>
        <v/>
      </c>
    </row>
    <row r="311" spans="3:12" ht="17.45" customHeight="1" x14ac:dyDescent="0.2">
      <c r="C311" s="158">
        <f t="shared" si="9"/>
        <v>305</v>
      </c>
      <c r="D311" s="146" t="str">
        <f>IF(PROVEEDORES!E312="","",PROVEEDORES!E312)</f>
        <v/>
      </c>
      <c r="E311" s="146" t="str">
        <f>IF(PROVEEDORES!F312="","",PROVEEDORES!F312)</f>
        <v/>
      </c>
      <c r="F311" s="146" t="str">
        <f>IF(PROVEEDORES!D312="","",PROVEEDORES!D312)</f>
        <v/>
      </c>
      <c r="G311" s="159">
        <f>SUMIF('EG-SEP'!$F$18:$F$516,PROVEEDORES!$D312,'EG-SEP'!P$18:P$516)</f>
        <v>0</v>
      </c>
      <c r="H311" s="159">
        <f>SUMIF('EG-SEP'!$F$18:$F$516,PROVEEDORES!$D312,'EG-SEP'!Q$18:Q$516)</f>
        <v>0</v>
      </c>
      <c r="I311" s="159">
        <f>SUMIF('EG-SEP'!$F$18:$F$516,PROVEEDORES!$D312,'EG-SEP'!R$18:R$516)</f>
        <v>0</v>
      </c>
      <c r="J311" s="159">
        <f>SUMIF('EG-SEP'!$F$18:$F$516,PROVEEDORES!$D312,'EG-SEP'!S$18:S$516)</f>
        <v>0</v>
      </c>
      <c r="K311" s="159" t="str">
        <f t="shared" si="8"/>
        <v/>
      </c>
      <c r="L311" s="146" t="str">
        <f>IF(PROVEEDORES!G312="","",PROVEEDORES!G312)</f>
        <v/>
      </c>
    </row>
    <row r="312" spans="3:12" ht="17.45" customHeight="1" x14ac:dyDescent="0.2">
      <c r="C312" s="158">
        <f t="shared" si="9"/>
        <v>306</v>
      </c>
      <c r="D312" s="146" t="str">
        <f>IF(PROVEEDORES!E313="","",PROVEEDORES!E313)</f>
        <v/>
      </c>
      <c r="E312" s="146" t="str">
        <f>IF(PROVEEDORES!F313="","",PROVEEDORES!F313)</f>
        <v/>
      </c>
      <c r="F312" s="146" t="str">
        <f>IF(PROVEEDORES!D313="","",PROVEEDORES!D313)</f>
        <v/>
      </c>
      <c r="G312" s="159">
        <f>SUMIF('EG-SEP'!$F$18:$F$516,PROVEEDORES!$D313,'EG-SEP'!P$18:P$516)</f>
        <v>0</v>
      </c>
      <c r="H312" s="159">
        <f>SUMIF('EG-SEP'!$F$18:$F$516,PROVEEDORES!$D313,'EG-SEP'!Q$18:Q$516)</f>
        <v>0</v>
      </c>
      <c r="I312" s="159">
        <f>SUMIF('EG-SEP'!$F$18:$F$516,PROVEEDORES!$D313,'EG-SEP'!R$18:R$516)</f>
        <v>0</v>
      </c>
      <c r="J312" s="159">
        <f>SUMIF('EG-SEP'!$F$18:$F$516,PROVEEDORES!$D313,'EG-SEP'!S$18:S$516)</f>
        <v>0</v>
      </c>
      <c r="K312" s="159" t="str">
        <f t="shared" si="8"/>
        <v/>
      </c>
      <c r="L312" s="146" t="str">
        <f>IF(PROVEEDORES!G313="","",PROVEEDORES!G313)</f>
        <v/>
      </c>
    </row>
    <row r="313" spans="3:12" ht="17.45" customHeight="1" x14ac:dyDescent="0.2">
      <c r="C313" s="158">
        <f t="shared" si="9"/>
        <v>307</v>
      </c>
      <c r="D313" s="146" t="str">
        <f>IF(PROVEEDORES!E314="","",PROVEEDORES!E314)</f>
        <v/>
      </c>
      <c r="E313" s="146" t="str">
        <f>IF(PROVEEDORES!F314="","",PROVEEDORES!F314)</f>
        <v/>
      </c>
      <c r="F313" s="146" t="str">
        <f>IF(PROVEEDORES!D314="","",PROVEEDORES!D314)</f>
        <v/>
      </c>
      <c r="G313" s="159">
        <f>SUMIF('EG-SEP'!$F$18:$F$516,PROVEEDORES!$D314,'EG-SEP'!P$18:P$516)</f>
        <v>0</v>
      </c>
      <c r="H313" s="159">
        <f>SUMIF('EG-SEP'!$F$18:$F$516,PROVEEDORES!$D314,'EG-SEP'!Q$18:Q$516)</f>
        <v>0</v>
      </c>
      <c r="I313" s="159">
        <f>SUMIF('EG-SEP'!$F$18:$F$516,PROVEEDORES!$D314,'EG-SEP'!R$18:R$516)</f>
        <v>0</v>
      </c>
      <c r="J313" s="159">
        <f>SUMIF('EG-SEP'!$F$18:$F$516,PROVEEDORES!$D314,'EG-SEP'!S$18:S$516)</f>
        <v>0</v>
      </c>
      <c r="K313" s="159" t="str">
        <f t="shared" si="8"/>
        <v/>
      </c>
      <c r="L313" s="146" t="str">
        <f>IF(PROVEEDORES!G314="","",PROVEEDORES!G314)</f>
        <v/>
      </c>
    </row>
    <row r="314" spans="3:12" ht="17.45" customHeight="1" x14ac:dyDescent="0.2">
      <c r="C314" s="158">
        <f t="shared" si="9"/>
        <v>308</v>
      </c>
      <c r="D314" s="146" t="str">
        <f>IF(PROVEEDORES!E315="","",PROVEEDORES!E315)</f>
        <v/>
      </c>
      <c r="E314" s="146" t="str">
        <f>IF(PROVEEDORES!F315="","",PROVEEDORES!F315)</f>
        <v/>
      </c>
      <c r="F314" s="146" t="str">
        <f>IF(PROVEEDORES!D315="","",PROVEEDORES!D315)</f>
        <v/>
      </c>
      <c r="G314" s="159">
        <f>SUMIF('EG-SEP'!$F$18:$F$516,PROVEEDORES!$D315,'EG-SEP'!P$18:P$516)</f>
        <v>0</v>
      </c>
      <c r="H314" s="159">
        <f>SUMIF('EG-SEP'!$F$18:$F$516,PROVEEDORES!$D315,'EG-SEP'!Q$18:Q$516)</f>
        <v>0</v>
      </c>
      <c r="I314" s="159">
        <f>SUMIF('EG-SEP'!$F$18:$F$516,PROVEEDORES!$D315,'EG-SEP'!R$18:R$516)</f>
        <v>0</v>
      </c>
      <c r="J314" s="159">
        <f>SUMIF('EG-SEP'!$F$18:$F$516,PROVEEDORES!$D315,'EG-SEP'!S$18:S$516)</f>
        <v>0</v>
      </c>
      <c r="K314" s="159" t="str">
        <f t="shared" si="8"/>
        <v/>
      </c>
      <c r="L314" s="146" t="str">
        <f>IF(PROVEEDORES!G315="","",PROVEEDORES!G315)</f>
        <v/>
      </c>
    </row>
    <row r="315" spans="3:12" ht="17.45" customHeight="1" x14ac:dyDescent="0.2">
      <c r="C315" s="158">
        <f t="shared" si="9"/>
        <v>309</v>
      </c>
      <c r="D315" s="146" t="str">
        <f>IF(PROVEEDORES!E316="","",PROVEEDORES!E316)</f>
        <v/>
      </c>
      <c r="E315" s="146" t="str">
        <f>IF(PROVEEDORES!F316="","",PROVEEDORES!F316)</f>
        <v/>
      </c>
      <c r="F315" s="146" t="str">
        <f>IF(PROVEEDORES!D316="","",PROVEEDORES!D316)</f>
        <v/>
      </c>
      <c r="G315" s="159">
        <f>SUMIF('EG-SEP'!$F$18:$F$516,PROVEEDORES!$D316,'EG-SEP'!P$18:P$516)</f>
        <v>0</v>
      </c>
      <c r="H315" s="159">
        <f>SUMIF('EG-SEP'!$F$18:$F$516,PROVEEDORES!$D316,'EG-SEP'!Q$18:Q$516)</f>
        <v>0</v>
      </c>
      <c r="I315" s="159">
        <f>SUMIF('EG-SEP'!$F$18:$F$516,PROVEEDORES!$D316,'EG-SEP'!R$18:R$516)</f>
        <v>0</v>
      </c>
      <c r="J315" s="159">
        <f>SUMIF('EG-SEP'!$F$18:$F$516,PROVEEDORES!$D316,'EG-SEP'!S$18:S$516)</f>
        <v>0</v>
      </c>
      <c r="K315" s="159" t="str">
        <f t="shared" si="8"/>
        <v/>
      </c>
      <c r="L315" s="146" t="str">
        <f>IF(PROVEEDORES!G316="","",PROVEEDORES!G316)</f>
        <v/>
      </c>
    </row>
    <row r="316" spans="3:12" ht="17.45" customHeight="1" x14ac:dyDescent="0.2">
      <c r="C316" s="158">
        <f t="shared" si="9"/>
        <v>310</v>
      </c>
      <c r="D316" s="146" t="str">
        <f>IF(PROVEEDORES!E317="","",PROVEEDORES!E317)</f>
        <v/>
      </c>
      <c r="E316" s="146" t="str">
        <f>IF(PROVEEDORES!F317="","",PROVEEDORES!F317)</f>
        <v/>
      </c>
      <c r="F316" s="146" t="str">
        <f>IF(PROVEEDORES!D317="","",PROVEEDORES!D317)</f>
        <v/>
      </c>
      <c r="G316" s="159">
        <f>SUMIF('EG-SEP'!$F$18:$F$516,PROVEEDORES!$D317,'EG-SEP'!P$18:P$516)</f>
        <v>0</v>
      </c>
      <c r="H316" s="159">
        <f>SUMIF('EG-SEP'!$F$18:$F$516,PROVEEDORES!$D317,'EG-SEP'!Q$18:Q$516)</f>
        <v>0</v>
      </c>
      <c r="I316" s="159">
        <f>SUMIF('EG-SEP'!$F$18:$F$516,PROVEEDORES!$D317,'EG-SEP'!R$18:R$516)</f>
        <v>0</v>
      </c>
      <c r="J316" s="159">
        <f>SUMIF('EG-SEP'!$F$18:$F$516,PROVEEDORES!$D317,'EG-SEP'!S$18:S$516)</f>
        <v>0</v>
      </c>
      <c r="K316" s="159" t="str">
        <f t="shared" si="8"/>
        <v/>
      </c>
      <c r="L316" s="146" t="str">
        <f>IF(PROVEEDORES!G317="","",PROVEEDORES!G317)</f>
        <v/>
      </c>
    </row>
    <row r="317" spans="3:12" ht="17.45" customHeight="1" x14ac:dyDescent="0.2">
      <c r="C317" s="158">
        <f t="shared" si="9"/>
        <v>311</v>
      </c>
      <c r="D317" s="146" t="str">
        <f>IF(PROVEEDORES!E318="","",PROVEEDORES!E318)</f>
        <v/>
      </c>
      <c r="E317" s="146" t="str">
        <f>IF(PROVEEDORES!F318="","",PROVEEDORES!F318)</f>
        <v/>
      </c>
      <c r="F317" s="146" t="str">
        <f>IF(PROVEEDORES!D318="","",PROVEEDORES!D318)</f>
        <v/>
      </c>
      <c r="G317" s="159">
        <f>SUMIF('EG-SEP'!$F$18:$F$516,PROVEEDORES!$D318,'EG-SEP'!P$18:P$516)</f>
        <v>0</v>
      </c>
      <c r="H317" s="159">
        <f>SUMIF('EG-SEP'!$F$18:$F$516,PROVEEDORES!$D318,'EG-SEP'!Q$18:Q$516)</f>
        <v>0</v>
      </c>
      <c r="I317" s="159">
        <f>SUMIF('EG-SEP'!$F$18:$F$516,PROVEEDORES!$D318,'EG-SEP'!R$18:R$516)</f>
        <v>0</v>
      </c>
      <c r="J317" s="159">
        <f>SUMIF('EG-SEP'!$F$18:$F$516,PROVEEDORES!$D318,'EG-SEP'!S$18:S$516)</f>
        <v>0</v>
      </c>
      <c r="K317" s="159" t="str">
        <f t="shared" si="8"/>
        <v/>
      </c>
      <c r="L317" s="146" t="str">
        <f>IF(PROVEEDORES!G318="","",PROVEEDORES!G318)</f>
        <v/>
      </c>
    </row>
    <row r="318" spans="3:12" ht="17.45" customHeight="1" x14ac:dyDescent="0.2">
      <c r="C318" s="158">
        <f t="shared" si="9"/>
        <v>312</v>
      </c>
      <c r="D318" s="146" t="str">
        <f>IF(PROVEEDORES!E319="","",PROVEEDORES!E319)</f>
        <v/>
      </c>
      <c r="E318" s="146" t="str">
        <f>IF(PROVEEDORES!F319="","",PROVEEDORES!F319)</f>
        <v/>
      </c>
      <c r="F318" s="146" t="str">
        <f>IF(PROVEEDORES!D319="","",PROVEEDORES!D319)</f>
        <v/>
      </c>
      <c r="G318" s="159">
        <f>SUMIF('EG-SEP'!$F$18:$F$516,PROVEEDORES!$D319,'EG-SEP'!P$18:P$516)</f>
        <v>0</v>
      </c>
      <c r="H318" s="159">
        <f>SUMIF('EG-SEP'!$F$18:$F$516,PROVEEDORES!$D319,'EG-SEP'!Q$18:Q$516)</f>
        <v>0</v>
      </c>
      <c r="I318" s="159">
        <f>SUMIF('EG-SEP'!$F$18:$F$516,PROVEEDORES!$D319,'EG-SEP'!R$18:R$516)</f>
        <v>0</v>
      </c>
      <c r="J318" s="159">
        <f>SUMIF('EG-SEP'!$F$18:$F$516,PROVEEDORES!$D319,'EG-SEP'!S$18:S$516)</f>
        <v>0</v>
      </c>
      <c r="K318" s="159" t="str">
        <f t="shared" si="8"/>
        <v/>
      </c>
      <c r="L318" s="146" t="str">
        <f>IF(PROVEEDORES!G319="","",PROVEEDORES!G319)</f>
        <v/>
      </c>
    </row>
    <row r="319" spans="3:12" ht="17.45" customHeight="1" x14ac:dyDescent="0.2">
      <c r="C319" s="158">
        <f t="shared" si="9"/>
        <v>313</v>
      </c>
      <c r="D319" s="146" t="str">
        <f>IF(PROVEEDORES!E320="","",PROVEEDORES!E320)</f>
        <v/>
      </c>
      <c r="E319" s="146" t="str">
        <f>IF(PROVEEDORES!F320="","",PROVEEDORES!F320)</f>
        <v/>
      </c>
      <c r="F319" s="146" t="str">
        <f>IF(PROVEEDORES!D320="","",PROVEEDORES!D320)</f>
        <v/>
      </c>
      <c r="G319" s="159">
        <f>SUMIF('EG-SEP'!$F$18:$F$516,PROVEEDORES!$D320,'EG-SEP'!P$18:P$516)</f>
        <v>0</v>
      </c>
      <c r="H319" s="159">
        <f>SUMIF('EG-SEP'!$F$18:$F$516,PROVEEDORES!$D320,'EG-SEP'!Q$18:Q$516)</f>
        <v>0</v>
      </c>
      <c r="I319" s="159">
        <f>SUMIF('EG-SEP'!$F$18:$F$516,PROVEEDORES!$D320,'EG-SEP'!R$18:R$516)</f>
        <v>0</v>
      </c>
      <c r="J319" s="159">
        <f>SUMIF('EG-SEP'!$F$18:$F$516,PROVEEDORES!$D320,'EG-SEP'!S$18:S$516)</f>
        <v>0</v>
      </c>
      <c r="K319" s="159" t="str">
        <f t="shared" si="8"/>
        <v/>
      </c>
      <c r="L319" s="146" t="str">
        <f>IF(PROVEEDORES!G320="","",PROVEEDORES!G320)</f>
        <v/>
      </c>
    </row>
    <row r="320" spans="3:12" ht="17.45" customHeight="1" x14ac:dyDescent="0.2">
      <c r="C320" s="158">
        <f t="shared" si="9"/>
        <v>314</v>
      </c>
      <c r="D320" s="146" t="str">
        <f>IF(PROVEEDORES!E321="","",PROVEEDORES!E321)</f>
        <v/>
      </c>
      <c r="E320" s="146" t="str">
        <f>IF(PROVEEDORES!F321="","",PROVEEDORES!F321)</f>
        <v/>
      </c>
      <c r="F320" s="146" t="str">
        <f>IF(PROVEEDORES!D321="","",PROVEEDORES!D321)</f>
        <v/>
      </c>
      <c r="G320" s="159">
        <f>SUMIF('EG-SEP'!$F$18:$F$516,PROVEEDORES!$D321,'EG-SEP'!P$18:P$516)</f>
        <v>0</v>
      </c>
      <c r="H320" s="159">
        <f>SUMIF('EG-SEP'!$F$18:$F$516,PROVEEDORES!$D321,'EG-SEP'!Q$18:Q$516)</f>
        <v>0</v>
      </c>
      <c r="I320" s="159">
        <f>SUMIF('EG-SEP'!$F$18:$F$516,PROVEEDORES!$D321,'EG-SEP'!R$18:R$516)</f>
        <v>0</v>
      </c>
      <c r="J320" s="159">
        <f>SUMIF('EG-SEP'!$F$18:$F$516,PROVEEDORES!$D321,'EG-SEP'!S$18:S$516)</f>
        <v>0</v>
      </c>
      <c r="K320" s="159" t="str">
        <f t="shared" si="8"/>
        <v/>
      </c>
      <c r="L320" s="146" t="str">
        <f>IF(PROVEEDORES!G321="","",PROVEEDORES!G321)</f>
        <v/>
      </c>
    </row>
    <row r="321" spans="3:12" ht="17.45" customHeight="1" x14ac:dyDescent="0.2">
      <c r="C321" s="158">
        <f t="shared" si="9"/>
        <v>315</v>
      </c>
      <c r="D321" s="146" t="str">
        <f>IF(PROVEEDORES!E322="","",PROVEEDORES!E322)</f>
        <v/>
      </c>
      <c r="E321" s="146" t="str">
        <f>IF(PROVEEDORES!F322="","",PROVEEDORES!F322)</f>
        <v/>
      </c>
      <c r="F321" s="146" t="str">
        <f>IF(PROVEEDORES!D322="","",PROVEEDORES!D322)</f>
        <v/>
      </c>
      <c r="G321" s="159">
        <f>SUMIF('EG-SEP'!$F$18:$F$516,PROVEEDORES!$D322,'EG-SEP'!P$18:P$516)</f>
        <v>0</v>
      </c>
      <c r="H321" s="159">
        <f>SUMIF('EG-SEP'!$F$18:$F$516,PROVEEDORES!$D322,'EG-SEP'!Q$18:Q$516)</f>
        <v>0</v>
      </c>
      <c r="I321" s="159">
        <f>SUMIF('EG-SEP'!$F$18:$F$516,PROVEEDORES!$D322,'EG-SEP'!R$18:R$516)</f>
        <v>0</v>
      </c>
      <c r="J321" s="159">
        <f>SUMIF('EG-SEP'!$F$18:$F$516,PROVEEDORES!$D322,'EG-SEP'!S$18:S$516)</f>
        <v>0</v>
      </c>
      <c r="K321" s="159" t="str">
        <f t="shared" si="8"/>
        <v/>
      </c>
      <c r="L321" s="146" t="str">
        <f>IF(PROVEEDORES!G322="","",PROVEEDORES!G322)</f>
        <v/>
      </c>
    </row>
    <row r="322" spans="3:12" ht="17.45" customHeight="1" x14ac:dyDescent="0.2">
      <c r="C322" s="158">
        <f t="shared" si="9"/>
        <v>316</v>
      </c>
      <c r="D322" s="146" t="str">
        <f>IF(PROVEEDORES!E323="","",PROVEEDORES!E323)</f>
        <v/>
      </c>
      <c r="E322" s="146" t="str">
        <f>IF(PROVEEDORES!F323="","",PROVEEDORES!F323)</f>
        <v/>
      </c>
      <c r="F322" s="146" t="str">
        <f>IF(PROVEEDORES!D323="","",PROVEEDORES!D323)</f>
        <v/>
      </c>
      <c r="G322" s="159">
        <f>SUMIF('EG-SEP'!$F$18:$F$516,PROVEEDORES!$D323,'EG-SEP'!P$18:P$516)</f>
        <v>0</v>
      </c>
      <c r="H322" s="159">
        <f>SUMIF('EG-SEP'!$F$18:$F$516,PROVEEDORES!$D323,'EG-SEP'!Q$18:Q$516)</f>
        <v>0</v>
      </c>
      <c r="I322" s="159">
        <f>SUMIF('EG-SEP'!$F$18:$F$516,PROVEEDORES!$D323,'EG-SEP'!R$18:R$516)</f>
        <v>0</v>
      </c>
      <c r="J322" s="159">
        <f>SUMIF('EG-SEP'!$F$18:$F$516,PROVEEDORES!$D323,'EG-SEP'!S$18:S$516)</f>
        <v>0</v>
      </c>
      <c r="K322" s="159" t="str">
        <f t="shared" si="8"/>
        <v/>
      </c>
      <c r="L322" s="146" t="str">
        <f>IF(PROVEEDORES!G323="","",PROVEEDORES!G323)</f>
        <v/>
      </c>
    </row>
    <row r="323" spans="3:12" ht="17.45" customHeight="1" x14ac:dyDescent="0.2">
      <c r="C323" s="158">
        <f t="shared" si="9"/>
        <v>317</v>
      </c>
      <c r="D323" s="146" t="str">
        <f>IF(PROVEEDORES!E324="","",PROVEEDORES!E324)</f>
        <v/>
      </c>
      <c r="E323" s="146" t="str">
        <f>IF(PROVEEDORES!F324="","",PROVEEDORES!F324)</f>
        <v/>
      </c>
      <c r="F323" s="146" t="str">
        <f>IF(PROVEEDORES!D324="","",PROVEEDORES!D324)</f>
        <v/>
      </c>
      <c r="G323" s="159">
        <f>SUMIF('EG-SEP'!$F$18:$F$516,PROVEEDORES!$D324,'EG-SEP'!P$18:P$516)</f>
        <v>0</v>
      </c>
      <c r="H323" s="159">
        <f>SUMIF('EG-SEP'!$F$18:$F$516,PROVEEDORES!$D324,'EG-SEP'!Q$18:Q$516)</f>
        <v>0</v>
      </c>
      <c r="I323" s="159">
        <f>SUMIF('EG-SEP'!$F$18:$F$516,PROVEEDORES!$D324,'EG-SEP'!R$18:R$516)</f>
        <v>0</v>
      </c>
      <c r="J323" s="159">
        <f>SUMIF('EG-SEP'!$F$18:$F$516,PROVEEDORES!$D324,'EG-SEP'!S$18:S$516)</f>
        <v>0</v>
      </c>
      <c r="K323" s="159" t="str">
        <f t="shared" si="8"/>
        <v/>
      </c>
      <c r="L323" s="146" t="str">
        <f>IF(PROVEEDORES!G324="","",PROVEEDORES!G324)</f>
        <v/>
      </c>
    </row>
    <row r="324" spans="3:12" ht="17.45" customHeight="1" x14ac:dyDescent="0.2">
      <c r="C324" s="158">
        <f t="shared" si="9"/>
        <v>318</v>
      </c>
      <c r="D324" s="146" t="str">
        <f>IF(PROVEEDORES!E325="","",PROVEEDORES!E325)</f>
        <v/>
      </c>
      <c r="E324" s="146" t="str">
        <f>IF(PROVEEDORES!F325="","",PROVEEDORES!F325)</f>
        <v/>
      </c>
      <c r="F324" s="146" t="str">
        <f>IF(PROVEEDORES!D325="","",PROVEEDORES!D325)</f>
        <v/>
      </c>
      <c r="G324" s="159">
        <f>SUMIF('EG-SEP'!$F$18:$F$516,PROVEEDORES!$D325,'EG-SEP'!P$18:P$516)</f>
        <v>0</v>
      </c>
      <c r="H324" s="159">
        <f>SUMIF('EG-SEP'!$F$18:$F$516,PROVEEDORES!$D325,'EG-SEP'!Q$18:Q$516)</f>
        <v>0</v>
      </c>
      <c r="I324" s="159">
        <f>SUMIF('EG-SEP'!$F$18:$F$516,PROVEEDORES!$D325,'EG-SEP'!R$18:R$516)</f>
        <v>0</v>
      </c>
      <c r="J324" s="159">
        <f>SUMIF('EG-SEP'!$F$18:$F$516,PROVEEDORES!$D325,'EG-SEP'!S$18:S$516)</f>
        <v>0</v>
      </c>
      <c r="K324" s="159" t="str">
        <f t="shared" si="8"/>
        <v/>
      </c>
      <c r="L324" s="146" t="str">
        <f>IF(PROVEEDORES!G325="","",PROVEEDORES!G325)</f>
        <v/>
      </c>
    </row>
    <row r="325" spans="3:12" ht="17.45" customHeight="1" x14ac:dyDescent="0.2">
      <c r="C325" s="158">
        <f t="shared" si="9"/>
        <v>319</v>
      </c>
      <c r="D325" s="146" t="str">
        <f>IF(PROVEEDORES!E326="","",PROVEEDORES!E326)</f>
        <v/>
      </c>
      <c r="E325" s="146" t="str">
        <f>IF(PROVEEDORES!F326="","",PROVEEDORES!F326)</f>
        <v/>
      </c>
      <c r="F325" s="146" t="str">
        <f>IF(PROVEEDORES!D326="","",PROVEEDORES!D326)</f>
        <v/>
      </c>
      <c r="G325" s="159">
        <f>SUMIF('EG-SEP'!$F$18:$F$516,PROVEEDORES!$D326,'EG-SEP'!P$18:P$516)</f>
        <v>0</v>
      </c>
      <c r="H325" s="159">
        <f>SUMIF('EG-SEP'!$F$18:$F$516,PROVEEDORES!$D326,'EG-SEP'!Q$18:Q$516)</f>
        <v>0</v>
      </c>
      <c r="I325" s="159">
        <f>SUMIF('EG-SEP'!$F$18:$F$516,PROVEEDORES!$D326,'EG-SEP'!R$18:R$516)</f>
        <v>0</v>
      </c>
      <c r="J325" s="159">
        <f>SUMIF('EG-SEP'!$F$18:$F$516,PROVEEDORES!$D326,'EG-SEP'!S$18:S$516)</f>
        <v>0</v>
      </c>
      <c r="K325" s="159" t="str">
        <f t="shared" si="8"/>
        <v/>
      </c>
      <c r="L325" s="146" t="str">
        <f>IF(PROVEEDORES!G326="","",PROVEEDORES!G326)</f>
        <v/>
      </c>
    </row>
    <row r="326" spans="3:12" ht="17.45" customHeight="1" x14ac:dyDescent="0.2">
      <c r="C326" s="158">
        <f t="shared" si="9"/>
        <v>320</v>
      </c>
      <c r="D326" s="146" t="str">
        <f>IF(PROVEEDORES!E327="","",PROVEEDORES!E327)</f>
        <v/>
      </c>
      <c r="E326" s="146" t="str">
        <f>IF(PROVEEDORES!F327="","",PROVEEDORES!F327)</f>
        <v/>
      </c>
      <c r="F326" s="146" t="str">
        <f>IF(PROVEEDORES!D327="","",PROVEEDORES!D327)</f>
        <v/>
      </c>
      <c r="G326" s="159">
        <f>SUMIF('EG-SEP'!$F$18:$F$516,PROVEEDORES!$D327,'EG-SEP'!P$18:P$516)</f>
        <v>0</v>
      </c>
      <c r="H326" s="159">
        <f>SUMIF('EG-SEP'!$F$18:$F$516,PROVEEDORES!$D327,'EG-SEP'!Q$18:Q$516)</f>
        <v>0</v>
      </c>
      <c r="I326" s="159">
        <f>SUMIF('EG-SEP'!$F$18:$F$516,PROVEEDORES!$D327,'EG-SEP'!R$18:R$516)</f>
        <v>0</v>
      </c>
      <c r="J326" s="159">
        <f>SUMIF('EG-SEP'!$F$18:$F$516,PROVEEDORES!$D327,'EG-SEP'!S$18:S$516)</f>
        <v>0</v>
      </c>
      <c r="K326" s="159" t="str">
        <f t="shared" si="8"/>
        <v/>
      </c>
      <c r="L326" s="146" t="str">
        <f>IF(PROVEEDORES!G327="","",PROVEEDORES!G327)</f>
        <v/>
      </c>
    </row>
    <row r="327" spans="3:12" ht="17.45" customHeight="1" x14ac:dyDescent="0.2">
      <c r="C327" s="158">
        <f t="shared" si="9"/>
        <v>321</v>
      </c>
      <c r="D327" s="146" t="str">
        <f>IF(PROVEEDORES!E328="","",PROVEEDORES!E328)</f>
        <v/>
      </c>
      <c r="E327" s="146" t="str">
        <f>IF(PROVEEDORES!F328="","",PROVEEDORES!F328)</f>
        <v/>
      </c>
      <c r="F327" s="146" t="str">
        <f>IF(PROVEEDORES!D328="","",PROVEEDORES!D328)</f>
        <v/>
      </c>
      <c r="G327" s="159">
        <f>SUMIF('EG-SEP'!$F$18:$F$516,PROVEEDORES!$D328,'EG-SEP'!P$18:P$516)</f>
        <v>0</v>
      </c>
      <c r="H327" s="159">
        <f>SUMIF('EG-SEP'!$F$18:$F$516,PROVEEDORES!$D328,'EG-SEP'!Q$18:Q$516)</f>
        <v>0</v>
      </c>
      <c r="I327" s="159">
        <f>SUMIF('EG-SEP'!$F$18:$F$516,PROVEEDORES!$D328,'EG-SEP'!R$18:R$516)</f>
        <v>0</v>
      </c>
      <c r="J327" s="159">
        <f>SUMIF('EG-SEP'!$F$18:$F$516,PROVEEDORES!$D328,'EG-SEP'!S$18:S$516)</f>
        <v>0</v>
      </c>
      <c r="K327" s="159" t="str">
        <f t="shared" si="8"/>
        <v/>
      </c>
      <c r="L327" s="146" t="str">
        <f>IF(PROVEEDORES!G328="","",PROVEEDORES!G328)</f>
        <v/>
      </c>
    </row>
    <row r="328" spans="3:12" ht="17.45" customHeight="1" x14ac:dyDescent="0.2">
      <c r="C328" s="158">
        <f t="shared" si="9"/>
        <v>322</v>
      </c>
      <c r="D328" s="146" t="str">
        <f>IF(PROVEEDORES!E329="","",PROVEEDORES!E329)</f>
        <v/>
      </c>
      <c r="E328" s="146" t="str">
        <f>IF(PROVEEDORES!F329="","",PROVEEDORES!F329)</f>
        <v/>
      </c>
      <c r="F328" s="146" t="str">
        <f>IF(PROVEEDORES!D329="","",PROVEEDORES!D329)</f>
        <v/>
      </c>
      <c r="G328" s="159">
        <f>SUMIF('EG-SEP'!$F$18:$F$516,PROVEEDORES!$D329,'EG-SEP'!P$18:P$516)</f>
        <v>0</v>
      </c>
      <c r="H328" s="159">
        <f>SUMIF('EG-SEP'!$F$18:$F$516,PROVEEDORES!$D329,'EG-SEP'!Q$18:Q$516)</f>
        <v>0</v>
      </c>
      <c r="I328" s="159">
        <f>SUMIF('EG-SEP'!$F$18:$F$516,PROVEEDORES!$D329,'EG-SEP'!R$18:R$516)</f>
        <v>0</v>
      </c>
      <c r="J328" s="159">
        <f>SUMIF('EG-SEP'!$F$18:$F$516,PROVEEDORES!$D329,'EG-SEP'!S$18:S$516)</f>
        <v>0</v>
      </c>
      <c r="K328" s="159" t="str">
        <f t="shared" ref="K328:K391" si="10">IF(G328+H328+I328+J328&gt;0,"C/Información","")</f>
        <v/>
      </c>
      <c r="L328" s="146" t="str">
        <f>IF(PROVEEDORES!G329="","",PROVEEDORES!G329)</f>
        <v/>
      </c>
    </row>
    <row r="329" spans="3:12" ht="17.45" customHeight="1" x14ac:dyDescent="0.2">
      <c r="C329" s="158">
        <f t="shared" ref="C329:C392" si="11">C328+1</f>
        <v>323</v>
      </c>
      <c r="D329" s="146" t="str">
        <f>IF(PROVEEDORES!E330="","",PROVEEDORES!E330)</f>
        <v/>
      </c>
      <c r="E329" s="146" t="str">
        <f>IF(PROVEEDORES!F330="","",PROVEEDORES!F330)</f>
        <v/>
      </c>
      <c r="F329" s="146" t="str">
        <f>IF(PROVEEDORES!D330="","",PROVEEDORES!D330)</f>
        <v/>
      </c>
      <c r="G329" s="159">
        <f>SUMIF('EG-SEP'!$F$18:$F$516,PROVEEDORES!$D330,'EG-SEP'!P$18:P$516)</f>
        <v>0</v>
      </c>
      <c r="H329" s="159">
        <f>SUMIF('EG-SEP'!$F$18:$F$516,PROVEEDORES!$D330,'EG-SEP'!Q$18:Q$516)</f>
        <v>0</v>
      </c>
      <c r="I329" s="159">
        <f>SUMIF('EG-SEP'!$F$18:$F$516,PROVEEDORES!$D330,'EG-SEP'!R$18:R$516)</f>
        <v>0</v>
      </c>
      <c r="J329" s="159">
        <f>SUMIF('EG-SEP'!$F$18:$F$516,PROVEEDORES!$D330,'EG-SEP'!S$18:S$516)</f>
        <v>0</v>
      </c>
      <c r="K329" s="159" t="str">
        <f t="shared" si="10"/>
        <v/>
      </c>
      <c r="L329" s="146" t="str">
        <f>IF(PROVEEDORES!G330="","",PROVEEDORES!G330)</f>
        <v/>
      </c>
    </row>
    <row r="330" spans="3:12" ht="17.45" customHeight="1" x14ac:dyDescent="0.2">
      <c r="C330" s="158">
        <f t="shared" si="11"/>
        <v>324</v>
      </c>
      <c r="D330" s="146" t="str">
        <f>IF(PROVEEDORES!E331="","",PROVEEDORES!E331)</f>
        <v/>
      </c>
      <c r="E330" s="146" t="str">
        <f>IF(PROVEEDORES!F331="","",PROVEEDORES!F331)</f>
        <v/>
      </c>
      <c r="F330" s="146" t="str">
        <f>IF(PROVEEDORES!D331="","",PROVEEDORES!D331)</f>
        <v/>
      </c>
      <c r="G330" s="159">
        <f>SUMIF('EG-SEP'!$F$18:$F$516,PROVEEDORES!$D331,'EG-SEP'!P$18:P$516)</f>
        <v>0</v>
      </c>
      <c r="H330" s="159">
        <f>SUMIF('EG-SEP'!$F$18:$F$516,PROVEEDORES!$D331,'EG-SEP'!Q$18:Q$516)</f>
        <v>0</v>
      </c>
      <c r="I330" s="159">
        <f>SUMIF('EG-SEP'!$F$18:$F$516,PROVEEDORES!$D331,'EG-SEP'!R$18:R$516)</f>
        <v>0</v>
      </c>
      <c r="J330" s="159">
        <f>SUMIF('EG-SEP'!$F$18:$F$516,PROVEEDORES!$D331,'EG-SEP'!S$18:S$516)</f>
        <v>0</v>
      </c>
      <c r="K330" s="159" t="str">
        <f t="shared" si="10"/>
        <v/>
      </c>
      <c r="L330" s="146" t="str">
        <f>IF(PROVEEDORES!G331="","",PROVEEDORES!G331)</f>
        <v/>
      </c>
    </row>
    <row r="331" spans="3:12" ht="17.45" customHeight="1" x14ac:dyDescent="0.2">
      <c r="C331" s="158">
        <f t="shared" si="11"/>
        <v>325</v>
      </c>
      <c r="D331" s="146" t="str">
        <f>IF(PROVEEDORES!E332="","",PROVEEDORES!E332)</f>
        <v/>
      </c>
      <c r="E331" s="146" t="str">
        <f>IF(PROVEEDORES!F332="","",PROVEEDORES!F332)</f>
        <v/>
      </c>
      <c r="F331" s="146" t="str">
        <f>IF(PROVEEDORES!D332="","",PROVEEDORES!D332)</f>
        <v/>
      </c>
      <c r="G331" s="159">
        <f>SUMIF('EG-SEP'!$F$18:$F$516,PROVEEDORES!$D332,'EG-SEP'!P$18:P$516)</f>
        <v>0</v>
      </c>
      <c r="H331" s="159">
        <f>SUMIF('EG-SEP'!$F$18:$F$516,PROVEEDORES!$D332,'EG-SEP'!Q$18:Q$516)</f>
        <v>0</v>
      </c>
      <c r="I331" s="159">
        <f>SUMIF('EG-SEP'!$F$18:$F$516,PROVEEDORES!$D332,'EG-SEP'!R$18:R$516)</f>
        <v>0</v>
      </c>
      <c r="J331" s="159">
        <f>SUMIF('EG-SEP'!$F$18:$F$516,PROVEEDORES!$D332,'EG-SEP'!S$18:S$516)</f>
        <v>0</v>
      </c>
      <c r="K331" s="159" t="str">
        <f t="shared" si="10"/>
        <v/>
      </c>
      <c r="L331" s="146" t="str">
        <f>IF(PROVEEDORES!G332="","",PROVEEDORES!G332)</f>
        <v/>
      </c>
    </row>
    <row r="332" spans="3:12" ht="17.45" customHeight="1" x14ac:dyDescent="0.2">
      <c r="C332" s="158">
        <f t="shared" si="11"/>
        <v>326</v>
      </c>
      <c r="D332" s="146" t="str">
        <f>IF(PROVEEDORES!E333="","",PROVEEDORES!E333)</f>
        <v/>
      </c>
      <c r="E332" s="146" t="str">
        <f>IF(PROVEEDORES!F333="","",PROVEEDORES!F333)</f>
        <v/>
      </c>
      <c r="F332" s="146" t="str">
        <f>IF(PROVEEDORES!D333="","",PROVEEDORES!D333)</f>
        <v/>
      </c>
      <c r="G332" s="159">
        <f>SUMIF('EG-SEP'!$F$18:$F$516,PROVEEDORES!$D333,'EG-SEP'!P$18:P$516)</f>
        <v>0</v>
      </c>
      <c r="H332" s="159">
        <f>SUMIF('EG-SEP'!$F$18:$F$516,PROVEEDORES!$D333,'EG-SEP'!Q$18:Q$516)</f>
        <v>0</v>
      </c>
      <c r="I332" s="159">
        <f>SUMIF('EG-SEP'!$F$18:$F$516,PROVEEDORES!$D333,'EG-SEP'!R$18:R$516)</f>
        <v>0</v>
      </c>
      <c r="J332" s="159">
        <f>SUMIF('EG-SEP'!$F$18:$F$516,PROVEEDORES!$D333,'EG-SEP'!S$18:S$516)</f>
        <v>0</v>
      </c>
      <c r="K332" s="159" t="str">
        <f t="shared" si="10"/>
        <v/>
      </c>
      <c r="L332" s="146" t="str">
        <f>IF(PROVEEDORES!G333="","",PROVEEDORES!G333)</f>
        <v/>
      </c>
    </row>
    <row r="333" spans="3:12" ht="17.45" customHeight="1" x14ac:dyDescent="0.2">
      <c r="C333" s="158">
        <f t="shared" si="11"/>
        <v>327</v>
      </c>
      <c r="D333" s="146" t="str">
        <f>IF(PROVEEDORES!E334="","",PROVEEDORES!E334)</f>
        <v/>
      </c>
      <c r="E333" s="146" t="str">
        <f>IF(PROVEEDORES!F334="","",PROVEEDORES!F334)</f>
        <v/>
      </c>
      <c r="F333" s="146" t="str">
        <f>IF(PROVEEDORES!D334="","",PROVEEDORES!D334)</f>
        <v/>
      </c>
      <c r="G333" s="159">
        <f>SUMIF('EG-SEP'!$F$18:$F$516,PROVEEDORES!$D334,'EG-SEP'!P$18:P$516)</f>
        <v>0</v>
      </c>
      <c r="H333" s="159">
        <f>SUMIF('EG-SEP'!$F$18:$F$516,PROVEEDORES!$D334,'EG-SEP'!Q$18:Q$516)</f>
        <v>0</v>
      </c>
      <c r="I333" s="159">
        <f>SUMIF('EG-SEP'!$F$18:$F$516,PROVEEDORES!$D334,'EG-SEP'!R$18:R$516)</f>
        <v>0</v>
      </c>
      <c r="J333" s="159">
        <f>SUMIF('EG-SEP'!$F$18:$F$516,PROVEEDORES!$D334,'EG-SEP'!S$18:S$516)</f>
        <v>0</v>
      </c>
      <c r="K333" s="159" t="str">
        <f t="shared" si="10"/>
        <v/>
      </c>
      <c r="L333" s="146" t="str">
        <f>IF(PROVEEDORES!G334="","",PROVEEDORES!G334)</f>
        <v/>
      </c>
    </row>
    <row r="334" spans="3:12" ht="17.45" customHeight="1" x14ac:dyDescent="0.2">
      <c r="C334" s="158">
        <f t="shared" si="11"/>
        <v>328</v>
      </c>
      <c r="D334" s="146" t="str">
        <f>IF(PROVEEDORES!E335="","",PROVEEDORES!E335)</f>
        <v/>
      </c>
      <c r="E334" s="146" t="str">
        <f>IF(PROVEEDORES!F335="","",PROVEEDORES!F335)</f>
        <v/>
      </c>
      <c r="F334" s="146" t="str">
        <f>IF(PROVEEDORES!D335="","",PROVEEDORES!D335)</f>
        <v/>
      </c>
      <c r="G334" s="159">
        <f>SUMIF('EG-SEP'!$F$18:$F$516,PROVEEDORES!$D335,'EG-SEP'!P$18:P$516)</f>
        <v>0</v>
      </c>
      <c r="H334" s="159">
        <f>SUMIF('EG-SEP'!$F$18:$F$516,PROVEEDORES!$D335,'EG-SEP'!Q$18:Q$516)</f>
        <v>0</v>
      </c>
      <c r="I334" s="159">
        <f>SUMIF('EG-SEP'!$F$18:$F$516,PROVEEDORES!$D335,'EG-SEP'!R$18:R$516)</f>
        <v>0</v>
      </c>
      <c r="J334" s="159">
        <f>SUMIF('EG-SEP'!$F$18:$F$516,PROVEEDORES!$D335,'EG-SEP'!S$18:S$516)</f>
        <v>0</v>
      </c>
      <c r="K334" s="159" t="str">
        <f t="shared" si="10"/>
        <v/>
      </c>
      <c r="L334" s="146" t="str">
        <f>IF(PROVEEDORES!G335="","",PROVEEDORES!G335)</f>
        <v/>
      </c>
    </row>
    <row r="335" spans="3:12" ht="17.45" customHeight="1" x14ac:dyDescent="0.2">
      <c r="C335" s="158">
        <f t="shared" si="11"/>
        <v>329</v>
      </c>
      <c r="D335" s="146" t="str">
        <f>IF(PROVEEDORES!E336="","",PROVEEDORES!E336)</f>
        <v/>
      </c>
      <c r="E335" s="146" t="str">
        <f>IF(PROVEEDORES!F336="","",PROVEEDORES!F336)</f>
        <v/>
      </c>
      <c r="F335" s="146" t="str">
        <f>IF(PROVEEDORES!D336="","",PROVEEDORES!D336)</f>
        <v/>
      </c>
      <c r="G335" s="159">
        <f>SUMIF('EG-SEP'!$F$18:$F$516,PROVEEDORES!$D336,'EG-SEP'!P$18:P$516)</f>
        <v>0</v>
      </c>
      <c r="H335" s="159">
        <f>SUMIF('EG-SEP'!$F$18:$F$516,PROVEEDORES!$D336,'EG-SEP'!Q$18:Q$516)</f>
        <v>0</v>
      </c>
      <c r="I335" s="159">
        <f>SUMIF('EG-SEP'!$F$18:$F$516,PROVEEDORES!$D336,'EG-SEP'!R$18:R$516)</f>
        <v>0</v>
      </c>
      <c r="J335" s="159">
        <f>SUMIF('EG-SEP'!$F$18:$F$516,PROVEEDORES!$D336,'EG-SEP'!S$18:S$516)</f>
        <v>0</v>
      </c>
      <c r="K335" s="159" t="str">
        <f t="shared" si="10"/>
        <v/>
      </c>
      <c r="L335" s="146" t="str">
        <f>IF(PROVEEDORES!G336="","",PROVEEDORES!G336)</f>
        <v/>
      </c>
    </row>
    <row r="336" spans="3:12" ht="17.45" customHeight="1" x14ac:dyDescent="0.2">
      <c r="C336" s="158">
        <f t="shared" si="11"/>
        <v>330</v>
      </c>
      <c r="D336" s="146" t="str">
        <f>IF(PROVEEDORES!E337="","",PROVEEDORES!E337)</f>
        <v/>
      </c>
      <c r="E336" s="146" t="str">
        <f>IF(PROVEEDORES!F337="","",PROVEEDORES!F337)</f>
        <v/>
      </c>
      <c r="F336" s="146" t="str">
        <f>IF(PROVEEDORES!D337="","",PROVEEDORES!D337)</f>
        <v/>
      </c>
      <c r="G336" s="159">
        <f>SUMIF('EG-SEP'!$F$18:$F$516,PROVEEDORES!$D337,'EG-SEP'!P$18:P$516)</f>
        <v>0</v>
      </c>
      <c r="H336" s="159">
        <f>SUMIF('EG-SEP'!$F$18:$F$516,PROVEEDORES!$D337,'EG-SEP'!Q$18:Q$516)</f>
        <v>0</v>
      </c>
      <c r="I336" s="159">
        <f>SUMIF('EG-SEP'!$F$18:$F$516,PROVEEDORES!$D337,'EG-SEP'!R$18:R$516)</f>
        <v>0</v>
      </c>
      <c r="J336" s="159">
        <f>SUMIF('EG-SEP'!$F$18:$F$516,PROVEEDORES!$D337,'EG-SEP'!S$18:S$516)</f>
        <v>0</v>
      </c>
      <c r="K336" s="159" t="str">
        <f t="shared" si="10"/>
        <v/>
      </c>
      <c r="L336" s="146" t="str">
        <f>IF(PROVEEDORES!G337="","",PROVEEDORES!G337)</f>
        <v/>
      </c>
    </row>
    <row r="337" spans="3:12" ht="17.45" customHeight="1" x14ac:dyDescent="0.2">
      <c r="C337" s="158">
        <f t="shared" si="11"/>
        <v>331</v>
      </c>
      <c r="D337" s="146" t="str">
        <f>IF(PROVEEDORES!E338="","",PROVEEDORES!E338)</f>
        <v/>
      </c>
      <c r="E337" s="146" t="str">
        <f>IF(PROVEEDORES!F338="","",PROVEEDORES!F338)</f>
        <v/>
      </c>
      <c r="F337" s="146" t="str">
        <f>IF(PROVEEDORES!D338="","",PROVEEDORES!D338)</f>
        <v/>
      </c>
      <c r="G337" s="159">
        <f>SUMIF('EG-SEP'!$F$18:$F$516,PROVEEDORES!$D338,'EG-SEP'!P$18:P$516)</f>
        <v>0</v>
      </c>
      <c r="H337" s="159">
        <f>SUMIF('EG-SEP'!$F$18:$F$516,PROVEEDORES!$D338,'EG-SEP'!Q$18:Q$516)</f>
        <v>0</v>
      </c>
      <c r="I337" s="159">
        <f>SUMIF('EG-SEP'!$F$18:$F$516,PROVEEDORES!$D338,'EG-SEP'!R$18:R$516)</f>
        <v>0</v>
      </c>
      <c r="J337" s="159">
        <f>SUMIF('EG-SEP'!$F$18:$F$516,PROVEEDORES!$D338,'EG-SEP'!S$18:S$516)</f>
        <v>0</v>
      </c>
      <c r="K337" s="159" t="str">
        <f t="shared" si="10"/>
        <v/>
      </c>
      <c r="L337" s="146" t="str">
        <f>IF(PROVEEDORES!G338="","",PROVEEDORES!G338)</f>
        <v/>
      </c>
    </row>
    <row r="338" spans="3:12" ht="17.45" customHeight="1" x14ac:dyDescent="0.2">
      <c r="C338" s="158">
        <f t="shared" si="11"/>
        <v>332</v>
      </c>
      <c r="D338" s="146" t="str">
        <f>IF(PROVEEDORES!E339="","",PROVEEDORES!E339)</f>
        <v/>
      </c>
      <c r="E338" s="146" t="str">
        <f>IF(PROVEEDORES!F339="","",PROVEEDORES!F339)</f>
        <v/>
      </c>
      <c r="F338" s="146" t="str">
        <f>IF(PROVEEDORES!D339="","",PROVEEDORES!D339)</f>
        <v/>
      </c>
      <c r="G338" s="159">
        <f>SUMIF('EG-SEP'!$F$18:$F$516,PROVEEDORES!$D339,'EG-SEP'!P$18:P$516)</f>
        <v>0</v>
      </c>
      <c r="H338" s="159">
        <f>SUMIF('EG-SEP'!$F$18:$F$516,PROVEEDORES!$D339,'EG-SEP'!Q$18:Q$516)</f>
        <v>0</v>
      </c>
      <c r="I338" s="159">
        <f>SUMIF('EG-SEP'!$F$18:$F$516,PROVEEDORES!$D339,'EG-SEP'!R$18:R$516)</f>
        <v>0</v>
      </c>
      <c r="J338" s="159">
        <f>SUMIF('EG-SEP'!$F$18:$F$516,PROVEEDORES!$D339,'EG-SEP'!S$18:S$516)</f>
        <v>0</v>
      </c>
      <c r="K338" s="159" t="str">
        <f t="shared" si="10"/>
        <v/>
      </c>
      <c r="L338" s="146" t="str">
        <f>IF(PROVEEDORES!G339="","",PROVEEDORES!G339)</f>
        <v/>
      </c>
    </row>
    <row r="339" spans="3:12" ht="17.45" customHeight="1" x14ac:dyDescent="0.2">
      <c r="C339" s="158">
        <f t="shared" si="11"/>
        <v>333</v>
      </c>
      <c r="D339" s="146" t="str">
        <f>IF(PROVEEDORES!E340="","",PROVEEDORES!E340)</f>
        <v/>
      </c>
      <c r="E339" s="146" t="str">
        <f>IF(PROVEEDORES!F340="","",PROVEEDORES!F340)</f>
        <v/>
      </c>
      <c r="F339" s="146" t="str">
        <f>IF(PROVEEDORES!D340="","",PROVEEDORES!D340)</f>
        <v/>
      </c>
      <c r="G339" s="159">
        <f>SUMIF('EG-SEP'!$F$18:$F$516,PROVEEDORES!$D340,'EG-SEP'!P$18:P$516)</f>
        <v>0</v>
      </c>
      <c r="H339" s="159">
        <f>SUMIF('EG-SEP'!$F$18:$F$516,PROVEEDORES!$D340,'EG-SEP'!Q$18:Q$516)</f>
        <v>0</v>
      </c>
      <c r="I339" s="159">
        <f>SUMIF('EG-SEP'!$F$18:$F$516,PROVEEDORES!$D340,'EG-SEP'!R$18:R$516)</f>
        <v>0</v>
      </c>
      <c r="J339" s="159">
        <f>SUMIF('EG-SEP'!$F$18:$F$516,PROVEEDORES!$D340,'EG-SEP'!S$18:S$516)</f>
        <v>0</v>
      </c>
      <c r="K339" s="159" t="str">
        <f t="shared" si="10"/>
        <v/>
      </c>
      <c r="L339" s="146" t="str">
        <f>IF(PROVEEDORES!G340="","",PROVEEDORES!G340)</f>
        <v/>
      </c>
    </row>
    <row r="340" spans="3:12" ht="17.45" customHeight="1" x14ac:dyDescent="0.2">
      <c r="C340" s="158">
        <f t="shared" si="11"/>
        <v>334</v>
      </c>
      <c r="D340" s="146" t="str">
        <f>IF(PROVEEDORES!E341="","",PROVEEDORES!E341)</f>
        <v/>
      </c>
      <c r="E340" s="146" t="str">
        <f>IF(PROVEEDORES!F341="","",PROVEEDORES!F341)</f>
        <v/>
      </c>
      <c r="F340" s="146" t="str">
        <f>IF(PROVEEDORES!D341="","",PROVEEDORES!D341)</f>
        <v/>
      </c>
      <c r="G340" s="159">
        <f>SUMIF('EG-SEP'!$F$18:$F$516,PROVEEDORES!$D341,'EG-SEP'!P$18:P$516)</f>
        <v>0</v>
      </c>
      <c r="H340" s="159">
        <f>SUMIF('EG-SEP'!$F$18:$F$516,PROVEEDORES!$D341,'EG-SEP'!Q$18:Q$516)</f>
        <v>0</v>
      </c>
      <c r="I340" s="159">
        <f>SUMIF('EG-SEP'!$F$18:$F$516,PROVEEDORES!$D341,'EG-SEP'!R$18:R$516)</f>
        <v>0</v>
      </c>
      <c r="J340" s="159">
        <f>SUMIF('EG-SEP'!$F$18:$F$516,PROVEEDORES!$D341,'EG-SEP'!S$18:S$516)</f>
        <v>0</v>
      </c>
      <c r="K340" s="159" t="str">
        <f t="shared" si="10"/>
        <v/>
      </c>
      <c r="L340" s="146" t="str">
        <f>IF(PROVEEDORES!G341="","",PROVEEDORES!G341)</f>
        <v/>
      </c>
    </row>
    <row r="341" spans="3:12" ht="17.45" customHeight="1" x14ac:dyDescent="0.2">
      <c r="C341" s="158">
        <f t="shared" si="11"/>
        <v>335</v>
      </c>
      <c r="D341" s="146" t="str">
        <f>IF(PROVEEDORES!E342="","",PROVEEDORES!E342)</f>
        <v/>
      </c>
      <c r="E341" s="146" t="str">
        <f>IF(PROVEEDORES!F342="","",PROVEEDORES!F342)</f>
        <v/>
      </c>
      <c r="F341" s="146" t="str">
        <f>IF(PROVEEDORES!D342="","",PROVEEDORES!D342)</f>
        <v/>
      </c>
      <c r="G341" s="159">
        <f>SUMIF('EG-SEP'!$F$18:$F$516,PROVEEDORES!$D342,'EG-SEP'!P$18:P$516)</f>
        <v>0</v>
      </c>
      <c r="H341" s="159">
        <f>SUMIF('EG-SEP'!$F$18:$F$516,PROVEEDORES!$D342,'EG-SEP'!Q$18:Q$516)</f>
        <v>0</v>
      </c>
      <c r="I341" s="159">
        <f>SUMIF('EG-SEP'!$F$18:$F$516,PROVEEDORES!$D342,'EG-SEP'!R$18:R$516)</f>
        <v>0</v>
      </c>
      <c r="J341" s="159">
        <f>SUMIF('EG-SEP'!$F$18:$F$516,PROVEEDORES!$D342,'EG-SEP'!S$18:S$516)</f>
        <v>0</v>
      </c>
      <c r="K341" s="159" t="str">
        <f t="shared" si="10"/>
        <v/>
      </c>
      <c r="L341" s="146" t="str">
        <f>IF(PROVEEDORES!G342="","",PROVEEDORES!G342)</f>
        <v/>
      </c>
    </row>
    <row r="342" spans="3:12" ht="17.45" customHeight="1" x14ac:dyDescent="0.2">
      <c r="C342" s="158">
        <f t="shared" si="11"/>
        <v>336</v>
      </c>
      <c r="D342" s="146" t="str">
        <f>IF(PROVEEDORES!E343="","",PROVEEDORES!E343)</f>
        <v/>
      </c>
      <c r="E342" s="146" t="str">
        <f>IF(PROVEEDORES!F343="","",PROVEEDORES!F343)</f>
        <v/>
      </c>
      <c r="F342" s="146" t="str">
        <f>IF(PROVEEDORES!D343="","",PROVEEDORES!D343)</f>
        <v/>
      </c>
      <c r="G342" s="159">
        <f>SUMIF('EG-SEP'!$F$18:$F$516,PROVEEDORES!$D343,'EG-SEP'!P$18:P$516)</f>
        <v>0</v>
      </c>
      <c r="H342" s="159">
        <f>SUMIF('EG-SEP'!$F$18:$F$516,PROVEEDORES!$D343,'EG-SEP'!Q$18:Q$516)</f>
        <v>0</v>
      </c>
      <c r="I342" s="159">
        <f>SUMIF('EG-SEP'!$F$18:$F$516,PROVEEDORES!$D343,'EG-SEP'!R$18:R$516)</f>
        <v>0</v>
      </c>
      <c r="J342" s="159">
        <f>SUMIF('EG-SEP'!$F$18:$F$516,PROVEEDORES!$D343,'EG-SEP'!S$18:S$516)</f>
        <v>0</v>
      </c>
      <c r="K342" s="159" t="str">
        <f t="shared" si="10"/>
        <v/>
      </c>
      <c r="L342" s="146" t="str">
        <f>IF(PROVEEDORES!G343="","",PROVEEDORES!G343)</f>
        <v/>
      </c>
    </row>
    <row r="343" spans="3:12" ht="17.45" customHeight="1" x14ac:dyDescent="0.2">
      <c r="C343" s="158">
        <f t="shared" si="11"/>
        <v>337</v>
      </c>
      <c r="D343" s="146" t="str">
        <f>IF(PROVEEDORES!E344="","",PROVEEDORES!E344)</f>
        <v/>
      </c>
      <c r="E343" s="146" t="str">
        <f>IF(PROVEEDORES!F344="","",PROVEEDORES!F344)</f>
        <v/>
      </c>
      <c r="F343" s="146" t="str">
        <f>IF(PROVEEDORES!D344="","",PROVEEDORES!D344)</f>
        <v/>
      </c>
      <c r="G343" s="159">
        <f>SUMIF('EG-SEP'!$F$18:$F$516,PROVEEDORES!$D344,'EG-SEP'!P$18:P$516)</f>
        <v>0</v>
      </c>
      <c r="H343" s="159">
        <f>SUMIF('EG-SEP'!$F$18:$F$516,PROVEEDORES!$D344,'EG-SEP'!Q$18:Q$516)</f>
        <v>0</v>
      </c>
      <c r="I343" s="159">
        <f>SUMIF('EG-SEP'!$F$18:$F$516,PROVEEDORES!$D344,'EG-SEP'!R$18:R$516)</f>
        <v>0</v>
      </c>
      <c r="J343" s="159">
        <f>SUMIF('EG-SEP'!$F$18:$F$516,PROVEEDORES!$D344,'EG-SEP'!S$18:S$516)</f>
        <v>0</v>
      </c>
      <c r="K343" s="159" t="str">
        <f t="shared" si="10"/>
        <v/>
      </c>
      <c r="L343" s="146" t="str">
        <f>IF(PROVEEDORES!G344="","",PROVEEDORES!G344)</f>
        <v/>
      </c>
    </row>
    <row r="344" spans="3:12" ht="17.45" customHeight="1" x14ac:dyDescent="0.2">
      <c r="C344" s="158">
        <f t="shared" si="11"/>
        <v>338</v>
      </c>
      <c r="D344" s="146" t="str">
        <f>IF(PROVEEDORES!E345="","",PROVEEDORES!E345)</f>
        <v/>
      </c>
      <c r="E344" s="146" t="str">
        <f>IF(PROVEEDORES!F345="","",PROVEEDORES!F345)</f>
        <v/>
      </c>
      <c r="F344" s="146" t="str">
        <f>IF(PROVEEDORES!D345="","",PROVEEDORES!D345)</f>
        <v/>
      </c>
      <c r="G344" s="159">
        <f>SUMIF('EG-SEP'!$F$18:$F$516,PROVEEDORES!$D345,'EG-SEP'!P$18:P$516)</f>
        <v>0</v>
      </c>
      <c r="H344" s="159">
        <f>SUMIF('EG-SEP'!$F$18:$F$516,PROVEEDORES!$D345,'EG-SEP'!Q$18:Q$516)</f>
        <v>0</v>
      </c>
      <c r="I344" s="159">
        <f>SUMIF('EG-SEP'!$F$18:$F$516,PROVEEDORES!$D345,'EG-SEP'!R$18:R$516)</f>
        <v>0</v>
      </c>
      <c r="J344" s="159">
        <f>SUMIF('EG-SEP'!$F$18:$F$516,PROVEEDORES!$D345,'EG-SEP'!S$18:S$516)</f>
        <v>0</v>
      </c>
      <c r="K344" s="159" t="str">
        <f t="shared" si="10"/>
        <v/>
      </c>
      <c r="L344" s="146" t="str">
        <f>IF(PROVEEDORES!G345="","",PROVEEDORES!G345)</f>
        <v/>
      </c>
    </row>
    <row r="345" spans="3:12" ht="17.45" customHeight="1" x14ac:dyDescent="0.2">
      <c r="C345" s="158">
        <f t="shared" si="11"/>
        <v>339</v>
      </c>
      <c r="D345" s="146" t="str">
        <f>IF(PROVEEDORES!E346="","",PROVEEDORES!E346)</f>
        <v/>
      </c>
      <c r="E345" s="146" t="str">
        <f>IF(PROVEEDORES!F346="","",PROVEEDORES!F346)</f>
        <v/>
      </c>
      <c r="F345" s="146" t="str">
        <f>IF(PROVEEDORES!D346="","",PROVEEDORES!D346)</f>
        <v/>
      </c>
      <c r="G345" s="159">
        <f>SUMIF('EG-SEP'!$F$18:$F$516,PROVEEDORES!$D346,'EG-SEP'!P$18:P$516)</f>
        <v>0</v>
      </c>
      <c r="H345" s="159">
        <f>SUMIF('EG-SEP'!$F$18:$F$516,PROVEEDORES!$D346,'EG-SEP'!Q$18:Q$516)</f>
        <v>0</v>
      </c>
      <c r="I345" s="159">
        <f>SUMIF('EG-SEP'!$F$18:$F$516,PROVEEDORES!$D346,'EG-SEP'!R$18:R$516)</f>
        <v>0</v>
      </c>
      <c r="J345" s="159">
        <f>SUMIF('EG-SEP'!$F$18:$F$516,PROVEEDORES!$D346,'EG-SEP'!S$18:S$516)</f>
        <v>0</v>
      </c>
      <c r="K345" s="159" t="str">
        <f t="shared" si="10"/>
        <v/>
      </c>
      <c r="L345" s="146" t="str">
        <f>IF(PROVEEDORES!G346="","",PROVEEDORES!G346)</f>
        <v/>
      </c>
    </row>
    <row r="346" spans="3:12" ht="17.45" customHeight="1" x14ac:dyDescent="0.2">
      <c r="C346" s="158">
        <f t="shared" si="11"/>
        <v>340</v>
      </c>
      <c r="D346" s="146" t="str">
        <f>IF(PROVEEDORES!E347="","",PROVEEDORES!E347)</f>
        <v/>
      </c>
      <c r="E346" s="146" t="str">
        <f>IF(PROVEEDORES!F347="","",PROVEEDORES!F347)</f>
        <v/>
      </c>
      <c r="F346" s="146" t="str">
        <f>IF(PROVEEDORES!D347="","",PROVEEDORES!D347)</f>
        <v/>
      </c>
      <c r="G346" s="159">
        <f>SUMIF('EG-SEP'!$F$18:$F$516,PROVEEDORES!$D347,'EG-SEP'!P$18:P$516)</f>
        <v>0</v>
      </c>
      <c r="H346" s="159">
        <f>SUMIF('EG-SEP'!$F$18:$F$516,PROVEEDORES!$D347,'EG-SEP'!Q$18:Q$516)</f>
        <v>0</v>
      </c>
      <c r="I346" s="159">
        <f>SUMIF('EG-SEP'!$F$18:$F$516,PROVEEDORES!$D347,'EG-SEP'!R$18:R$516)</f>
        <v>0</v>
      </c>
      <c r="J346" s="159">
        <f>SUMIF('EG-SEP'!$F$18:$F$516,PROVEEDORES!$D347,'EG-SEP'!S$18:S$516)</f>
        <v>0</v>
      </c>
      <c r="K346" s="159" t="str">
        <f t="shared" si="10"/>
        <v/>
      </c>
      <c r="L346" s="146" t="str">
        <f>IF(PROVEEDORES!G347="","",PROVEEDORES!G347)</f>
        <v/>
      </c>
    </row>
    <row r="347" spans="3:12" ht="17.45" customHeight="1" x14ac:dyDescent="0.2">
      <c r="C347" s="158">
        <f t="shared" si="11"/>
        <v>341</v>
      </c>
      <c r="D347" s="146" t="str">
        <f>IF(PROVEEDORES!E348="","",PROVEEDORES!E348)</f>
        <v/>
      </c>
      <c r="E347" s="146" t="str">
        <f>IF(PROVEEDORES!F348="","",PROVEEDORES!F348)</f>
        <v/>
      </c>
      <c r="F347" s="146" t="str">
        <f>IF(PROVEEDORES!D348="","",PROVEEDORES!D348)</f>
        <v/>
      </c>
      <c r="G347" s="159">
        <f>SUMIF('EG-SEP'!$F$18:$F$516,PROVEEDORES!$D348,'EG-SEP'!P$18:P$516)</f>
        <v>0</v>
      </c>
      <c r="H347" s="159">
        <f>SUMIF('EG-SEP'!$F$18:$F$516,PROVEEDORES!$D348,'EG-SEP'!Q$18:Q$516)</f>
        <v>0</v>
      </c>
      <c r="I347" s="159">
        <f>SUMIF('EG-SEP'!$F$18:$F$516,PROVEEDORES!$D348,'EG-SEP'!R$18:R$516)</f>
        <v>0</v>
      </c>
      <c r="J347" s="159">
        <f>SUMIF('EG-SEP'!$F$18:$F$516,PROVEEDORES!$D348,'EG-SEP'!S$18:S$516)</f>
        <v>0</v>
      </c>
      <c r="K347" s="159" t="str">
        <f t="shared" si="10"/>
        <v/>
      </c>
      <c r="L347" s="146" t="str">
        <f>IF(PROVEEDORES!G348="","",PROVEEDORES!G348)</f>
        <v/>
      </c>
    </row>
    <row r="348" spans="3:12" ht="17.45" customHeight="1" x14ac:dyDescent="0.2">
      <c r="C348" s="158">
        <f t="shared" si="11"/>
        <v>342</v>
      </c>
      <c r="D348" s="146" t="str">
        <f>IF(PROVEEDORES!E349="","",PROVEEDORES!E349)</f>
        <v/>
      </c>
      <c r="E348" s="146" t="str">
        <f>IF(PROVEEDORES!F349="","",PROVEEDORES!F349)</f>
        <v/>
      </c>
      <c r="F348" s="146" t="str">
        <f>IF(PROVEEDORES!D349="","",PROVEEDORES!D349)</f>
        <v/>
      </c>
      <c r="G348" s="159">
        <f>SUMIF('EG-SEP'!$F$18:$F$516,PROVEEDORES!$D349,'EG-SEP'!P$18:P$516)</f>
        <v>0</v>
      </c>
      <c r="H348" s="159">
        <f>SUMIF('EG-SEP'!$F$18:$F$516,PROVEEDORES!$D349,'EG-SEP'!Q$18:Q$516)</f>
        <v>0</v>
      </c>
      <c r="I348" s="159">
        <f>SUMIF('EG-SEP'!$F$18:$F$516,PROVEEDORES!$D349,'EG-SEP'!R$18:R$516)</f>
        <v>0</v>
      </c>
      <c r="J348" s="159">
        <f>SUMIF('EG-SEP'!$F$18:$F$516,PROVEEDORES!$D349,'EG-SEP'!S$18:S$516)</f>
        <v>0</v>
      </c>
      <c r="K348" s="159" t="str">
        <f t="shared" si="10"/>
        <v/>
      </c>
      <c r="L348" s="146" t="str">
        <f>IF(PROVEEDORES!G349="","",PROVEEDORES!G349)</f>
        <v/>
      </c>
    </row>
    <row r="349" spans="3:12" ht="17.45" customHeight="1" x14ac:dyDescent="0.2">
      <c r="C349" s="158">
        <f t="shared" si="11"/>
        <v>343</v>
      </c>
      <c r="D349" s="146" t="str">
        <f>IF(PROVEEDORES!E350="","",PROVEEDORES!E350)</f>
        <v/>
      </c>
      <c r="E349" s="146" t="str">
        <f>IF(PROVEEDORES!F350="","",PROVEEDORES!F350)</f>
        <v/>
      </c>
      <c r="F349" s="146" t="str">
        <f>IF(PROVEEDORES!D350="","",PROVEEDORES!D350)</f>
        <v/>
      </c>
      <c r="G349" s="159">
        <f>SUMIF('EG-SEP'!$F$18:$F$516,PROVEEDORES!$D350,'EG-SEP'!P$18:P$516)</f>
        <v>0</v>
      </c>
      <c r="H349" s="159">
        <f>SUMIF('EG-SEP'!$F$18:$F$516,PROVEEDORES!$D350,'EG-SEP'!Q$18:Q$516)</f>
        <v>0</v>
      </c>
      <c r="I349" s="159">
        <f>SUMIF('EG-SEP'!$F$18:$F$516,PROVEEDORES!$D350,'EG-SEP'!R$18:R$516)</f>
        <v>0</v>
      </c>
      <c r="J349" s="159">
        <f>SUMIF('EG-SEP'!$F$18:$F$516,PROVEEDORES!$D350,'EG-SEP'!S$18:S$516)</f>
        <v>0</v>
      </c>
      <c r="K349" s="159" t="str">
        <f t="shared" si="10"/>
        <v/>
      </c>
      <c r="L349" s="146" t="str">
        <f>IF(PROVEEDORES!G350="","",PROVEEDORES!G350)</f>
        <v/>
      </c>
    </row>
    <row r="350" spans="3:12" ht="17.45" customHeight="1" x14ac:dyDescent="0.2">
      <c r="C350" s="158">
        <f t="shared" si="11"/>
        <v>344</v>
      </c>
      <c r="D350" s="146" t="str">
        <f>IF(PROVEEDORES!E351="","",PROVEEDORES!E351)</f>
        <v/>
      </c>
      <c r="E350" s="146" t="str">
        <f>IF(PROVEEDORES!F351="","",PROVEEDORES!F351)</f>
        <v/>
      </c>
      <c r="F350" s="146" t="str">
        <f>IF(PROVEEDORES!D351="","",PROVEEDORES!D351)</f>
        <v/>
      </c>
      <c r="G350" s="159">
        <f>SUMIF('EG-SEP'!$F$18:$F$516,PROVEEDORES!$D351,'EG-SEP'!P$18:P$516)</f>
        <v>0</v>
      </c>
      <c r="H350" s="159">
        <f>SUMIF('EG-SEP'!$F$18:$F$516,PROVEEDORES!$D351,'EG-SEP'!Q$18:Q$516)</f>
        <v>0</v>
      </c>
      <c r="I350" s="159">
        <f>SUMIF('EG-SEP'!$F$18:$F$516,PROVEEDORES!$D351,'EG-SEP'!R$18:R$516)</f>
        <v>0</v>
      </c>
      <c r="J350" s="159">
        <f>SUMIF('EG-SEP'!$F$18:$F$516,PROVEEDORES!$D351,'EG-SEP'!S$18:S$516)</f>
        <v>0</v>
      </c>
      <c r="K350" s="159" t="str">
        <f t="shared" si="10"/>
        <v/>
      </c>
      <c r="L350" s="146" t="str">
        <f>IF(PROVEEDORES!G351="","",PROVEEDORES!G351)</f>
        <v/>
      </c>
    </row>
    <row r="351" spans="3:12" ht="17.45" customHeight="1" x14ac:dyDescent="0.2">
      <c r="C351" s="158">
        <f t="shared" si="11"/>
        <v>345</v>
      </c>
      <c r="D351" s="146" t="str">
        <f>IF(PROVEEDORES!E352="","",PROVEEDORES!E352)</f>
        <v/>
      </c>
      <c r="E351" s="146" t="str">
        <f>IF(PROVEEDORES!F352="","",PROVEEDORES!F352)</f>
        <v/>
      </c>
      <c r="F351" s="146" t="str">
        <f>IF(PROVEEDORES!D352="","",PROVEEDORES!D352)</f>
        <v/>
      </c>
      <c r="G351" s="159">
        <f>SUMIF('EG-SEP'!$F$18:$F$516,PROVEEDORES!$D352,'EG-SEP'!P$18:P$516)</f>
        <v>0</v>
      </c>
      <c r="H351" s="159">
        <f>SUMIF('EG-SEP'!$F$18:$F$516,PROVEEDORES!$D352,'EG-SEP'!Q$18:Q$516)</f>
        <v>0</v>
      </c>
      <c r="I351" s="159">
        <f>SUMIF('EG-SEP'!$F$18:$F$516,PROVEEDORES!$D352,'EG-SEP'!R$18:R$516)</f>
        <v>0</v>
      </c>
      <c r="J351" s="159">
        <f>SUMIF('EG-SEP'!$F$18:$F$516,PROVEEDORES!$D352,'EG-SEP'!S$18:S$516)</f>
        <v>0</v>
      </c>
      <c r="K351" s="159" t="str">
        <f t="shared" si="10"/>
        <v/>
      </c>
      <c r="L351" s="146" t="str">
        <f>IF(PROVEEDORES!G352="","",PROVEEDORES!G352)</f>
        <v/>
      </c>
    </row>
    <row r="352" spans="3:12" ht="17.45" customHeight="1" x14ac:dyDescent="0.2">
      <c r="C352" s="158">
        <f t="shared" si="11"/>
        <v>346</v>
      </c>
      <c r="D352" s="146" t="str">
        <f>IF(PROVEEDORES!E353="","",PROVEEDORES!E353)</f>
        <v/>
      </c>
      <c r="E352" s="146" t="str">
        <f>IF(PROVEEDORES!F353="","",PROVEEDORES!F353)</f>
        <v/>
      </c>
      <c r="F352" s="146" t="str">
        <f>IF(PROVEEDORES!D353="","",PROVEEDORES!D353)</f>
        <v/>
      </c>
      <c r="G352" s="159">
        <f>SUMIF('EG-SEP'!$F$18:$F$516,PROVEEDORES!$D353,'EG-SEP'!P$18:P$516)</f>
        <v>0</v>
      </c>
      <c r="H352" s="159">
        <f>SUMIF('EG-SEP'!$F$18:$F$516,PROVEEDORES!$D353,'EG-SEP'!Q$18:Q$516)</f>
        <v>0</v>
      </c>
      <c r="I352" s="159">
        <f>SUMIF('EG-SEP'!$F$18:$F$516,PROVEEDORES!$D353,'EG-SEP'!R$18:R$516)</f>
        <v>0</v>
      </c>
      <c r="J352" s="159">
        <f>SUMIF('EG-SEP'!$F$18:$F$516,PROVEEDORES!$D353,'EG-SEP'!S$18:S$516)</f>
        <v>0</v>
      </c>
      <c r="K352" s="159" t="str">
        <f t="shared" si="10"/>
        <v/>
      </c>
      <c r="L352" s="146" t="str">
        <f>IF(PROVEEDORES!G353="","",PROVEEDORES!G353)</f>
        <v/>
      </c>
    </row>
    <row r="353" spans="3:12" ht="17.45" customHeight="1" x14ac:dyDescent="0.2">
      <c r="C353" s="158">
        <f t="shared" si="11"/>
        <v>347</v>
      </c>
      <c r="D353" s="146" t="str">
        <f>IF(PROVEEDORES!E354="","",PROVEEDORES!E354)</f>
        <v/>
      </c>
      <c r="E353" s="146" t="str">
        <f>IF(PROVEEDORES!F354="","",PROVEEDORES!F354)</f>
        <v/>
      </c>
      <c r="F353" s="146" t="str">
        <f>IF(PROVEEDORES!D354="","",PROVEEDORES!D354)</f>
        <v/>
      </c>
      <c r="G353" s="159">
        <f>SUMIF('EG-SEP'!$F$18:$F$516,PROVEEDORES!$D354,'EG-SEP'!P$18:P$516)</f>
        <v>0</v>
      </c>
      <c r="H353" s="159">
        <f>SUMIF('EG-SEP'!$F$18:$F$516,PROVEEDORES!$D354,'EG-SEP'!Q$18:Q$516)</f>
        <v>0</v>
      </c>
      <c r="I353" s="159">
        <f>SUMIF('EG-SEP'!$F$18:$F$516,PROVEEDORES!$D354,'EG-SEP'!R$18:R$516)</f>
        <v>0</v>
      </c>
      <c r="J353" s="159">
        <f>SUMIF('EG-SEP'!$F$18:$F$516,PROVEEDORES!$D354,'EG-SEP'!S$18:S$516)</f>
        <v>0</v>
      </c>
      <c r="K353" s="159" t="str">
        <f t="shared" si="10"/>
        <v/>
      </c>
      <c r="L353" s="146" t="str">
        <f>IF(PROVEEDORES!G354="","",PROVEEDORES!G354)</f>
        <v/>
      </c>
    </row>
    <row r="354" spans="3:12" ht="17.45" customHeight="1" x14ac:dyDescent="0.2">
      <c r="C354" s="158">
        <f t="shared" si="11"/>
        <v>348</v>
      </c>
      <c r="D354" s="146" t="str">
        <f>IF(PROVEEDORES!E355="","",PROVEEDORES!E355)</f>
        <v/>
      </c>
      <c r="E354" s="146" t="str">
        <f>IF(PROVEEDORES!F355="","",PROVEEDORES!F355)</f>
        <v/>
      </c>
      <c r="F354" s="146" t="str">
        <f>IF(PROVEEDORES!D355="","",PROVEEDORES!D355)</f>
        <v/>
      </c>
      <c r="G354" s="159">
        <f>SUMIF('EG-SEP'!$F$18:$F$516,PROVEEDORES!$D355,'EG-SEP'!P$18:P$516)</f>
        <v>0</v>
      </c>
      <c r="H354" s="159">
        <f>SUMIF('EG-SEP'!$F$18:$F$516,PROVEEDORES!$D355,'EG-SEP'!Q$18:Q$516)</f>
        <v>0</v>
      </c>
      <c r="I354" s="159">
        <f>SUMIF('EG-SEP'!$F$18:$F$516,PROVEEDORES!$D355,'EG-SEP'!R$18:R$516)</f>
        <v>0</v>
      </c>
      <c r="J354" s="159">
        <f>SUMIF('EG-SEP'!$F$18:$F$516,PROVEEDORES!$D355,'EG-SEP'!S$18:S$516)</f>
        <v>0</v>
      </c>
      <c r="K354" s="159" t="str">
        <f t="shared" si="10"/>
        <v/>
      </c>
      <c r="L354" s="146" t="str">
        <f>IF(PROVEEDORES!G355="","",PROVEEDORES!G355)</f>
        <v/>
      </c>
    </row>
    <row r="355" spans="3:12" ht="17.45" customHeight="1" x14ac:dyDescent="0.2">
      <c r="C355" s="158">
        <f t="shared" si="11"/>
        <v>349</v>
      </c>
      <c r="D355" s="146" t="str">
        <f>IF(PROVEEDORES!E356="","",PROVEEDORES!E356)</f>
        <v/>
      </c>
      <c r="E355" s="146" t="str">
        <f>IF(PROVEEDORES!F356="","",PROVEEDORES!F356)</f>
        <v/>
      </c>
      <c r="F355" s="146" t="str">
        <f>IF(PROVEEDORES!D356="","",PROVEEDORES!D356)</f>
        <v/>
      </c>
      <c r="G355" s="159">
        <f>SUMIF('EG-SEP'!$F$18:$F$516,PROVEEDORES!$D356,'EG-SEP'!P$18:P$516)</f>
        <v>0</v>
      </c>
      <c r="H355" s="159">
        <f>SUMIF('EG-SEP'!$F$18:$F$516,PROVEEDORES!$D356,'EG-SEP'!Q$18:Q$516)</f>
        <v>0</v>
      </c>
      <c r="I355" s="159">
        <f>SUMIF('EG-SEP'!$F$18:$F$516,PROVEEDORES!$D356,'EG-SEP'!R$18:R$516)</f>
        <v>0</v>
      </c>
      <c r="J355" s="159">
        <f>SUMIF('EG-SEP'!$F$18:$F$516,PROVEEDORES!$D356,'EG-SEP'!S$18:S$516)</f>
        <v>0</v>
      </c>
      <c r="K355" s="159" t="str">
        <f t="shared" si="10"/>
        <v/>
      </c>
      <c r="L355" s="146" t="str">
        <f>IF(PROVEEDORES!G356="","",PROVEEDORES!G356)</f>
        <v/>
      </c>
    </row>
    <row r="356" spans="3:12" ht="17.45" customHeight="1" x14ac:dyDescent="0.2">
      <c r="C356" s="158">
        <f t="shared" si="11"/>
        <v>350</v>
      </c>
      <c r="D356" s="146" t="str">
        <f>IF(PROVEEDORES!E357="","",PROVEEDORES!E357)</f>
        <v/>
      </c>
      <c r="E356" s="146" t="str">
        <f>IF(PROVEEDORES!F357="","",PROVEEDORES!F357)</f>
        <v/>
      </c>
      <c r="F356" s="146" t="str">
        <f>IF(PROVEEDORES!D357="","",PROVEEDORES!D357)</f>
        <v/>
      </c>
      <c r="G356" s="159">
        <f>SUMIF('EG-SEP'!$F$18:$F$516,PROVEEDORES!$D357,'EG-SEP'!P$18:P$516)</f>
        <v>0</v>
      </c>
      <c r="H356" s="159">
        <f>SUMIF('EG-SEP'!$F$18:$F$516,PROVEEDORES!$D357,'EG-SEP'!Q$18:Q$516)</f>
        <v>0</v>
      </c>
      <c r="I356" s="159">
        <f>SUMIF('EG-SEP'!$F$18:$F$516,PROVEEDORES!$D357,'EG-SEP'!R$18:R$516)</f>
        <v>0</v>
      </c>
      <c r="J356" s="159">
        <f>SUMIF('EG-SEP'!$F$18:$F$516,PROVEEDORES!$D357,'EG-SEP'!S$18:S$516)</f>
        <v>0</v>
      </c>
      <c r="K356" s="159" t="str">
        <f t="shared" si="10"/>
        <v/>
      </c>
      <c r="L356" s="146" t="str">
        <f>IF(PROVEEDORES!G357="","",PROVEEDORES!G357)</f>
        <v/>
      </c>
    </row>
    <row r="357" spans="3:12" ht="17.45" customHeight="1" x14ac:dyDescent="0.2">
      <c r="C357" s="158">
        <f t="shared" si="11"/>
        <v>351</v>
      </c>
      <c r="D357" s="146" t="str">
        <f>IF(PROVEEDORES!E358="","",PROVEEDORES!E358)</f>
        <v/>
      </c>
      <c r="E357" s="146" t="str">
        <f>IF(PROVEEDORES!F358="","",PROVEEDORES!F358)</f>
        <v/>
      </c>
      <c r="F357" s="146" t="str">
        <f>IF(PROVEEDORES!D358="","",PROVEEDORES!D358)</f>
        <v/>
      </c>
      <c r="G357" s="159">
        <f>SUMIF('EG-SEP'!$F$18:$F$516,PROVEEDORES!$D358,'EG-SEP'!P$18:P$516)</f>
        <v>0</v>
      </c>
      <c r="H357" s="159">
        <f>SUMIF('EG-SEP'!$F$18:$F$516,PROVEEDORES!$D358,'EG-SEP'!Q$18:Q$516)</f>
        <v>0</v>
      </c>
      <c r="I357" s="159">
        <f>SUMIF('EG-SEP'!$F$18:$F$516,PROVEEDORES!$D358,'EG-SEP'!R$18:R$516)</f>
        <v>0</v>
      </c>
      <c r="J357" s="159">
        <f>SUMIF('EG-SEP'!$F$18:$F$516,PROVEEDORES!$D358,'EG-SEP'!S$18:S$516)</f>
        <v>0</v>
      </c>
      <c r="K357" s="159" t="str">
        <f t="shared" si="10"/>
        <v/>
      </c>
      <c r="L357" s="146" t="str">
        <f>IF(PROVEEDORES!G358="","",PROVEEDORES!G358)</f>
        <v/>
      </c>
    </row>
    <row r="358" spans="3:12" ht="17.45" customHeight="1" x14ac:dyDescent="0.2">
      <c r="C358" s="158">
        <f t="shared" si="11"/>
        <v>352</v>
      </c>
      <c r="D358" s="146" t="str">
        <f>IF(PROVEEDORES!E359="","",PROVEEDORES!E359)</f>
        <v/>
      </c>
      <c r="E358" s="146" t="str">
        <f>IF(PROVEEDORES!F359="","",PROVEEDORES!F359)</f>
        <v/>
      </c>
      <c r="F358" s="146" t="str">
        <f>IF(PROVEEDORES!D359="","",PROVEEDORES!D359)</f>
        <v/>
      </c>
      <c r="G358" s="159">
        <f>SUMIF('EG-SEP'!$F$18:$F$516,PROVEEDORES!$D359,'EG-SEP'!P$18:P$516)</f>
        <v>0</v>
      </c>
      <c r="H358" s="159">
        <f>SUMIF('EG-SEP'!$F$18:$F$516,PROVEEDORES!$D359,'EG-SEP'!Q$18:Q$516)</f>
        <v>0</v>
      </c>
      <c r="I358" s="159">
        <f>SUMIF('EG-SEP'!$F$18:$F$516,PROVEEDORES!$D359,'EG-SEP'!R$18:R$516)</f>
        <v>0</v>
      </c>
      <c r="J358" s="159">
        <f>SUMIF('EG-SEP'!$F$18:$F$516,PROVEEDORES!$D359,'EG-SEP'!S$18:S$516)</f>
        <v>0</v>
      </c>
      <c r="K358" s="159" t="str">
        <f t="shared" si="10"/>
        <v/>
      </c>
      <c r="L358" s="146" t="str">
        <f>IF(PROVEEDORES!G359="","",PROVEEDORES!G359)</f>
        <v/>
      </c>
    </row>
    <row r="359" spans="3:12" ht="17.45" customHeight="1" x14ac:dyDescent="0.2">
      <c r="C359" s="158">
        <f t="shared" si="11"/>
        <v>353</v>
      </c>
      <c r="D359" s="146" t="str">
        <f>IF(PROVEEDORES!E360="","",PROVEEDORES!E360)</f>
        <v/>
      </c>
      <c r="E359" s="146" t="str">
        <f>IF(PROVEEDORES!F360="","",PROVEEDORES!F360)</f>
        <v/>
      </c>
      <c r="F359" s="146" t="str">
        <f>IF(PROVEEDORES!D360="","",PROVEEDORES!D360)</f>
        <v/>
      </c>
      <c r="G359" s="159">
        <f>SUMIF('EG-SEP'!$F$18:$F$516,PROVEEDORES!$D360,'EG-SEP'!P$18:P$516)</f>
        <v>0</v>
      </c>
      <c r="H359" s="159">
        <f>SUMIF('EG-SEP'!$F$18:$F$516,PROVEEDORES!$D360,'EG-SEP'!Q$18:Q$516)</f>
        <v>0</v>
      </c>
      <c r="I359" s="159">
        <f>SUMIF('EG-SEP'!$F$18:$F$516,PROVEEDORES!$D360,'EG-SEP'!R$18:R$516)</f>
        <v>0</v>
      </c>
      <c r="J359" s="159">
        <f>SUMIF('EG-SEP'!$F$18:$F$516,PROVEEDORES!$D360,'EG-SEP'!S$18:S$516)</f>
        <v>0</v>
      </c>
      <c r="K359" s="159" t="str">
        <f t="shared" si="10"/>
        <v/>
      </c>
      <c r="L359" s="146" t="str">
        <f>IF(PROVEEDORES!G360="","",PROVEEDORES!G360)</f>
        <v/>
      </c>
    </row>
    <row r="360" spans="3:12" ht="17.45" customHeight="1" x14ac:dyDescent="0.2">
      <c r="C360" s="158">
        <f t="shared" si="11"/>
        <v>354</v>
      </c>
      <c r="D360" s="146" t="str">
        <f>IF(PROVEEDORES!E361="","",PROVEEDORES!E361)</f>
        <v/>
      </c>
      <c r="E360" s="146" t="str">
        <f>IF(PROVEEDORES!F361="","",PROVEEDORES!F361)</f>
        <v/>
      </c>
      <c r="F360" s="146" t="str">
        <f>IF(PROVEEDORES!D361="","",PROVEEDORES!D361)</f>
        <v/>
      </c>
      <c r="G360" s="159">
        <f>SUMIF('EG-SEP'!$F$18:$F$516,PROVEEDORES!$D361,'EG-SEP'!P$18:P$516)</f>
        <v>0</v>
      </c>
      <c r="H360" s="159">
        <f>SUMIF('EG-SEP'!$F$18:$F$516,PROVEEDORES!$D361,'EG-SEP'!Q$18:Q$516)</f>
        <v>0</v>
      </c>
      <c r="I360" s="159">
        <f>SUMIF('EG-SEP'!$F$18:$F$516,PROVEEDORES!$D361,'EG-SEP'!R$18:R$516)</f>
        <v>0</v>
      </c>
      <c r="J360" s="159">
        <f>SUMIF('EG-SEP'!$F$18:$F$516,PROVEEDORES!$D361,'EG-SEP'!S$18:S$516)</f>
        <v>0</v>
      </c>
      <c r="K360" s="159" t="str">
        <f t="shared" si="10"/>
        <v/>
      </c>
      <c r="L360" s="146" t="str">
        <f>IF(PROVEEDORES!G361="","",PROVEEDORES!G361)</f>
        <v/>
      </c>
    </row>
    <row r="361" spans="3:12" ht="17.45" customHeight="1" x14ac:dyDescent="0.2">
      <c r="C361" s="158">
        <f t="shared" si="11"/>
        <v>355</v>
      </c>
      <c r="D361" s="146" t="str">
        <f>IF(PROVEEDORES!E362="","",PROVEEDORES!E362)</f>
        <v/>
      </c>
      <c r="E361" s="146" t="str">
        <f>IF(PROVEEDORES!F362="","",PROVEEDORES!F362)</f>
        <v/>
      </c>
      <c r="F361" s="146" t="str">
        <f>IF(PROVEEDORES!D362="","",PROVEEDORES!D362)</f>
        <v/>
      </c>
      <c r="G361" s="159">
        <f>SUMIF('EG-SEP'!$F$18:$F$516,PROVEEDORES!$D362,'EG-SEP'!P$18:P$516)</f>
        <v>0</v>
      </c>
      <c r="H361" s="159">
        <f>SUMIF('EG-SEP'!$F$18:$F$516,PROVEEDORES!$D362,'EG-SEP'!Q$18:Q$516)</f>
        <v>0</v>
      </c>
      <c r="I361" s="159">
        <f>SUMIF('EG-SEP'!$F$18:$F$516,PROVEEDORES!$D362,'EG-SEP'!R$18:R$516)</f>
        <v>0</v>
      </c>
      <c r="J361" s="159">
        <f>SUMIF('EG-SEP'!$F$18:$F$516,PROVEEDORES!$D362,'EG-SEP'!S$18:S$516)</f>
        <v>0</v>
      </c>
      <c r="K361" s="159" t="str">
        <f t="shared" si="10"/>
        <v/>
      </c>
      <c r="L361" s="146" t="str">
        <f>IF(PROVEEDORES!G362="","",PROVEEDORES!G362)</f>
        <v/>
      </c>
    </row>
    <row r="362" spans="3:12" ht="17.45" customHeight="1" x14ac:dyDescent="0.2">
      <c r="C362" s="158">
        <f t="shared" si="11"/>
        <v>356</v>
      </c>
      <c r="D362" s="146" t="str">
        <f>IF(PROVEEDORES!E363="","",PROVEEDORES!E363)</f>
        <v/>
      </c>
      <c r="E362" s="146" t="str">
        <f>IF(PROVEEDORES!F363="","",PROVEEDORES!F363)</f>
        <v/>
      </c>
      <c r="F362" s="146" t="str">
        <f>IF(PROVEEDORES!D363="","",PROVEEDORES!D363)</f>
        <v/>
      </c>
      <c r="G362" s="159">
        <f>SUMIF('EG-SEP'!$F$18:$F$516,PROVEEDORES!$D363,'EG-SEP'!P$18:P$516)</f>
        <v>0</v>
      </c>
      <c r="H362" s="159">
        <f>SUMIF('EG-SEP'!$F$18:$F$516,PROVEEDORES!$D363,'EG-SEP'!Q$18:Q$516)</f>
        <v>0</v>
      </c>
      <c r="I362" s="159">
        <f>SUMIF('EG-SEP'!$F$18:$F$516,PROVEEDORES!$D363,'EG-SEP'!R$18:R$516)</f>
        <v>0</v>
      </c>
      <c r="J362" s="159">
        <f>SUMIF('EG-SEP'!$F$18:$F$516,PROVEEDORES!$D363,'EG-SEP'!S$18:S$516)</f>
        <v>0</v>
      </c>
      <c r="K362" s="159" t="str">
        <f t="shared" si="10"/>
        <v/>
      </c>
      <c r="L362" s="146" t="str">
        <f>IF(PROVEEDORES!G363="","",PROVEEDORES!G363)</f>
        <v/>
      </c>
    </row>
    <row r="363" spans="3:12" ht="17.45" customHeight="1" x14ac:dyDescent="0.2">
      <c r="C363" s="158">
        <f t="shared" si="11"/>
        <v>357</v>
      </c>
      <c r="D363" s="146" t="str">
        <f>IF(PROVEEDORES!E364="","",PROVEEDORES!E364)</f>
        <v/>
      </c>
      <c r="E363" s="146" t="str">
        <f>IF(PROVEEDORES!F364="","",PROVEEDORES!F364)</f>
        <v/>
      </c>
      <c r="F363" s="146" t="str">
        <f>IF(PROVEEDORES!D364="","",PROVEEDORES!D364)</f>
        <v/>
      </c>
      <c r="G363" s="159">
        <f>SUMIF('EG-SEP'!$F$18:$F$516,PROVEEDORES!$D364,'EG-SEP'!P$18:P$516)</f>
        <v>0</v>
      </c>
      <c r="H363" s="159">
        <f>SUMIF('EG-SEP'!$F$18:$F$516,PROVEEDORES!$D364,'EG-SEP'!Q$18:Q$516)</f>
        <v>0</v>
      </c>
      <c r="I363" s="159">
        <f>SUMIF('EG-SEP'!$F$18:$F$516,PROVEEDORES!$D364,'EG-SEP'!R$18:R$516)</f>
        <v>0</v>
      </c>
      <c r="J363" s="159">
        <f>SUMIF('EG-SEP'!$F$18:$F$516,PROVEEDORES!$D364,'EG-SEP'!S$18:S$516)</f>
        <v>0</v>
      </c>
      <c r="K363" s="159" t="str">
        <f t="shared" si="10"/>
        <v/>
      </c>
      <c r="L363" s="146" t="str">
        <f>IF(PROVEEDORES!G364="","",PROVEEDORES!G364)</f>
        <v/>
      </c>
    </row>
    <row r="364" spans="3:12" ht="17.45" customHeight="1" x14ac:dyDescent="0.2">
      <c r="C364" s="158">
        <f t="shared" si="11"/>
        <v>358</v>
      </c>
      <c r="D364" s="146" t="str">
        <f>IF(PROVEEDORES!E365="","",PROVEEDORES!E365)</f>
        <v/>
      </c>
      <c r="E364" s="146" t="str">
        <f>IF(PROVEEDORES!F365="","",PROVEEDORES!F365)</f>
        <v/>
      </c>
      <c r="F364" s="146" t="str">
        <f>IF(PROVEEDORES!D365="","",PROVEEDORES!D365)</f>
        <v/>
      </c>
      <c r="G364" s="159">
        <f>SUMIF('EG-SEP'!$F$18:$F$516,PROVEEDORES!$D365,'EG-SEP'!P$18:P$516)</f>
        <v>0</v>
      </c>
      <c r="H364" s="159">
        <f>SUMIF('EG-SEP'!$F$18:$F$516,PROVEEDORES!$D365,'EG-SEP'!Q$18:Q$516)</f>
        <v>0</v>
      </c>
      <c r="I364" s="159">
        <f>SUMIF('EG-SEP'!$F$18:$F$516,PROVEEDORES!$D365,'EG-SEP'!R$18:R$516)</f>
        <v>0</v>
      </c>
      <c r="J364" s="159">
        <f>SUMIF('EG-SEP'!$F$18:$F$516,PROVEEDORES!$D365,'EG-SEP'!S$18:S$516)</f>
        <v>0</v>
      </c>
      <c r="K364" s="159" t="str">
        <f t="shared" si="10"/>
        <v/>
      </c>
      <c r="L364" s="146" t="str">
        <f>IF(PROVEEDORES!G365="","",PROVEEDORES!G365)</f>
        <v/>
      </c>
    </row>
    <row r="365" spans="3:12" ht="17.45" customHeight="1" x14ac:dyDescent="0.2">
      <c r="C365" s="158">
        <f t="shared" si="11"/>
        <v>359</v>
      </c>
      <c r="D365" s="146" t="str">
        <f>IF(PROVEEDORES!E366="","",PROVEEDORES!E366)</f>
        <v/>
      </c>
      <c r="E365" s="146" t="str">
        <f>IF(PROVEEDORES!F366="","",PROVEEDORES!F366)</f>
        <v/>
      </c>
      <c r="F365" s="146" t="str">
        <f>IF(PROVEEDORES!D366="","",PROVEEDORES!D366)</f>
        <v/>
      </c>
      <c r="G365" s="159">
        <f>SUMIF('EG-SEP'!$F$18:$F$516,PROVEEDORES!$D366,'EG-SEP'!P$18:P$516)</f>
        <v>0</v>
      </c>
      <c r="H365" s="159">
        <f>SUMIF('EG-SEP'!$F$18:$F$516,PROVEEDORES!$D366,'EG-SEP'!Q$18:Q$516)</f>
        <v>0</v>
      </c>
      <c r="I365" s="159">
        <f>SUMIF('EG-SEP'!$F$18:$F$516,PROVEEDORES!$D366,'EG-SEP'!R$18:R$516)</f>
        <v>0</v>
      </c>
      <c r="J365" s="159">
        <f>SUMIF('EG-SEP'!$F$18:$F$516,PROVEEDORES!$D366,'EG-SEP'!S$18:S$516)</f>
        <v>0</v>
      </c>
      <c r="K365" s="159" t="str">
        <f t="shared" si="10"/>
        <v/>
      </c>
      <c r="L365" s="146" t="str">
        <f>IF(PROVEEDORES!G366="","",PROVEEDORES!G366)</f>
        <v/>
      </c>
    </row>
    <row r="366" spans="3:12" ht="17.45" customHeight="1" x14ac:dyDescent="0.2">
      <c r="C366" s="158">
        <f t="shared" si="11"/>
        <v>360</v>
      </c>
      <c r="D366" s="146" t="str">
        <f>IF(PROVEEDORES!E367="","",PROVEEDORES!E367)</f>
        <v/>
      </c>
      <c r="E366" s="146" t="str">
        <f>IF(PROVEEDORES!F367="","",PROVEEDORES!F367)</f>
        <v/>
      </c>
      <c r="F366" s="146" t="str">
        <f>IF(PROVEEDORES!D367="","",PROVEEDORES!D367)</f>
        <v/>
      </c>
      <c r="G366" s="159">
        <f>SUMIF('EG-SEP'!$F$18:$F$516,PROVEEDORES!$D367,'EG-SEP'!P$18:P$516)</f>
        <v>0</v>
      </c>
      <c r="H366" s="159">
        <f>SUMIF('EG-SEP'!$F$18:$F$516,PROVEEDORES!$D367,'EG-SEP'!Q$18:Q$516)</f>
        <v>0</v>
      </c>
      <c r="I366" s="159">
        <f>SUMIF('EG-SEP'!$F$18:$F$516,PROVEEDORES!$D367,'EG-SEP'!R$18:R$516)</f>
        <v>0</v>
      </c>
      <c r="J366" s="159">
        <f>SUMIF('EG-SEP'!$F$18:$F$516,PROVEEDORES!$D367,'EG-SEP'!S$18:S$516)</f>
        <v>0</v>
      </c>
      <c r="K366" s="159" t="str">
        <f t="shared" si="10"/>
        <v/>
      </c>
      <c r="L366" s="146" t="str">
        <f>IF(PROVEEDORES!G367="","",PROVEEDORES!G367)</f>
        <v/>
      </c>
    </row>
    <row r="367" spans="3:12" ht="17.45" customHeight="1" x14ac:dyDescent="0.2">
      <c r="C367" s="158">
        <f t="shared" si="11"/>
        <v>361</v>
      </c>
      <c r="D367" s="146" t="str">
        <f>IF(PROVEEDORES!E368="","",PROVEEDORES!E368)</f>
        <v/>
      </c>
      <c r="E367" s="146" t="str">
        <f>IF(PROVEEDORES!F368="","",PROVEEDORES!F368)</f>
        <v/>
      </c>
      <c r="F367" s="146" t="str">
        <f>IF(PROVEEDORES!D368="","",PROVEEDORES!D368)</f>
        <v/>
      </c>
      <c r="G367" s="159">
        <f>SUMIF('EG-SEP'!$F$18:$F$516,PROVEEDORES!$D368,'EG-SEP'!P$18:P$516)</f>
        <v>0</v>
      </c>
      <c r="H367" s="159">
        <f>SUMIF('EG-SEP'!$F$18:$F$516,PROVEEDORES!$D368,'EG-SEP'!Q$18:Q$516)</f>
        <v>0</v>
      </c>
      <c r="I367" s="159">
        <f>SUMIF('EG-SEP'!$F$18:$F$516,PROVEEDORES!$D368,'EG-SEP'!R$18:R$516)</f>
        <v>0</v>
      </c>
      <c r="J367" s="159">
        <f>SUMIF('EG-SEP'!$F$18:$F$516,PROVEEDORES!$D368,'EG-SEP'!S$18:S$516)</f>
        <v>0</v>
      </c>
      <c r="K367" s="159" t="str">
        <f t="shared" si="10"/>
        <v/>
      </c>
      <c r="L367" s="146" t="str">
        <f>IF(PROVEEDORES!G368="","",PROVEEDORES!G368)</f>
        <v/>
      </c>
    </row>
    <row r="368" spans="3:12" ht="17.45" customHeight="1" x14ac:dyDescent="0.2">
      <c r="C368" s="158">
        <f t="shared" si="11"/>
        <v>362</v>
      </c>
      <c r="D368" s="146" t="str">
        <f>IF(PROVEEDORES!E369="","",PROVEEDORES!E369)</f>
        <v/>
      </c>
      <c r="E368" s="146" t="str">
        <f>IF(PROVEEDORES!F369="","",PROVEEDORES!F369)</f>
        <v/>
      </c>
      <c r="F368" s="146" t="str">
        <f>IF(PROVEEDORES!D369="","",PROVEEDORES!D369)</f>
        <v/>
      </c>
      <c r="G368" s="159">
        <f>SUMIF('EG-SEP'!$F$18:$F$516,PROVEEDORES!$D369,'EG-SEP'!P$18:P$516)</f>
        <v>0</v>
      </c>
      <c r="H368" s="159">
        <f>SUMIF('EG-SEP'!$F$18:$F$516,PROVEEDORES!$D369,'EG-SEP'!Q$18:Q$516)</f>
        <v>0</v>
      </c>
      <c r="I368" s="159">
        <f>SUMIF('EG-SEP'!$F$18:$F$516,PROVEEDORES!$D369,'EG-SEP'!R$18:R$516)</f>
        <v>0</v>
      </c>
      <c r="J368" s="159">
        <f>SUMIF('EG-SEP'!$F$18:$F$516,PROVEEDORES!$D369,'EG-SEP'!S$18:S$516)</f>
        <v>0</v>
      </c>
      <c r="K368" s="159" t="str">
        <f t="shared" si="10"/>
        <v/>
      </c>
      <c r="L368" s="146" t="str">
        <f>IF(PROVEEDORES!G369="","",PROVEEDORES!G369)</f>
        <v/>
      </c>
    </row>
    <row r="369" spans="3:12" ht="17.45" customHeight="1" x14ac:dyDescent="0.2">
      <c r="C369" s="158">
        <f t="shared" si="11"/>
        <v>363</v>
      </c>
      <c r="D369" s="146" t="str">
        <f>IF(PROVEEDORES!E370="","",PROVEEDORES!E370)</f>
        <v/>
      </c>
      <c r="E369" s="146" t="str">
        <f>IF(PROVEEDORES!F370="","",PROVEEDORES!F370)</f>
        <v/>
      </c>
      <c r="F369" s="146" t="str">
        <f>IF(PROVEEDORES!D370="","",PROVEEDORES!D370)</f>
        <v/>
      </c>
      <c r="G369" s="159">
        <f>SUMIF('EG-SEP'!$F$18:$F$516,PROVEEDORES!$D370,'EG-SEP'!P$18:P$516)</f>
        <v>0</v>
      </c>
      <c r="H369" s="159">
        <f>SUMIF('EG-SEP'!$F$18:$F$516,PROVEEDORES!$D370,'EG-SEP'!Q$18:Q$516)</f>
        <v>0</v>
      </c>
      <c r="I369" s="159">
        <f>SUMIF('EG-SEP'!$F$18:$F$516,PROVEEDORES!$D370,'EG-SEP'!R$18:R$516)</f>
        <v>0</v>
      </c>
      <c r="J369" s="159">
        <f>SUMIF('EG-SEP'!$F$18:$F$516,PROVEEDORES!$D370,'EG-SEP'!S$18:S$516)</f>
        <v>0</v>
      </c>
      <c r="K369" s="159" t="str">
        <f t="shared" si="10"/>
        <v/>
      </c>
      <c r="L369" s="146" t="str">
        <f>IF(PROVEEDORES!G370="","",PROVEEDORES!G370)</f>
        <v/>
      </c>
    </row>
    <row r="370" spans="3:12" ht="17.45" customHeight="1" x14ac:dyDescent="0.2">
      <c r="C370" s="158">
        <f t="shared" si="11"/>
        <v>364</v>
      </c>
      <c r="D370" s="146" t="str">
        <f>IF(PROVEEDORES!E371="","",PROVEEDORES!E371)</f>
        <v/>
      </c>
      <c r="E370" s="146" t="str">
        <f>IF(PROVEEDORES!F371="","",PROVEEDORES!F371)</f>
        <v/>
      </c>
      <c r="F370" s="146" t="str">
        <f>IF(PROVEEDORES!D371="","",PROVEEDORES!D371)</f>
        <v/>
      </c>
      <c r="G370" s="159">
        <f>SUMIF('EG-SEP'!$F$18:$F$516,PROVEEDORES!$D371,'EG-SEP'!P$18:P$516)</f>
        <v>0</v>
      </c>
      <c r="H370" s="159">
        <f>SUMIF('EG-SEP'!$F$18:$F$516,PROVEEDORES!$D371,'EG-SEP'!Q$18:Q$516)</f>
        <v>0</v>
      </c>
      <c r="I370" s="159">
        <f>SUMIF('EG-SEP'!$F$18:$F$516,PROVEEDORES!$D371,'EG-SEP'!R$18:R$516)</f>
        <v>0</v>
      </c>
      <c r="J370" s="159">
        <f>SUMIF('EG-SEP'!$F$18:$F$516,PROVEEDORES!$D371,'EG-SEP'!S$18:S$516)</f>
        <v>0</v>
      </c>
      <c r="K370" s="159" t="str">
        <f t="shared" si="10"/>
        <v/>
      </c>
      <c r="L370" s="146" t="str">
        <f>IF(PROVEEDORES!G371="","",PROVEEDORES!G371)</f>
        <v/>
      </c>
    </row>
    <row r="371" spans="3:12" ht="17.45" customHeight="1" x14ac:dyDescent="0.2">
      <c r="C371" s="158">
        <f t="shared" si="11"/>
        <v>365</v>
      </c>
      <c r="D371" s="146" t="str">
        <f>IF(PROVEEDORES!E372="","",PROVEEDORES!E372)</f>
        <v/>
      </c>
      <c r="E371" s="146" t="str">
        <f>IF(PROVEEDORES!F372="","",PROVEEDORES!F372)</f>
        <v/>
      </c>
      <c r="F371" s="146" t="str">
        <f>IF(PROVEEDORES!D372="","",PROVEEDORES!D372)</f>
        <v/>
      </c>
      <c r="G371" s="159">
        <f>SUMIF('EG-SEP'!$F$18:$F$516,PROVEEDORES!$D372,'EG-SEP'!P$18:P$516)</f>
        <v>0</v>
      </c>
      <c r="H371" s="159">
        <f>SUMIF('EG-SEP'!$F$18:$F$516,PROVEEDORES!$D372,'EG-SEP'!Q$18:Q$516)</f>
        <v>0</v>
      </c>
      <c r="I371" s="159">
        <f>SUMIF('EG-SEP'!$F$18:$F$516,PROVEEDORES!$D372,'EG-SEP'!R$18:R$516)</f>
        <v>0</v>
      </c>
      <c r="J371" s="159">
        <f>SUMIF('EG-SEP'!$F$18:$F$516,PROVEEDORES!$D372,'EG-SEP'!S$18:S$516)</f>
        <v>0</v>
      </c>
      <c r="K371" s="159" t="str">
        <f t="shared" si="10"/>
        <v/>
      </c>
      <c r="L371" s="146" t="str">
        <f>IF(PROVEEDORES!G372="","",PROVEEDORES!G372)</f>
        <v/>
      </c>
    </row>
    <row r="372" spans="3:12" ht="17.45" customHeight="1" x14ac:dyDescent="0.2">
      <c r="C372" s="158">
        <f t="shared" si="11"/>
        <v>366</v>
      </c>
      <c r="D372" s="146" t="str">
        <f>IF(PROVEEDORES!E373="","",PROVEEDORES!E373)</f>
        <v/>
      </c>
      <c r="E372" s="146" t="str">
        <f>IF(PROVEEDORES!F373="","",PROVEEDORES!F373)</f>
        <v/>
      </c>
      <c r="F372" s="146" t="str">
        <f>IF(PROVEEDORES!D373="","",PROVEEDORES!D373)</f>
        <v/>
      </c>
      <c r="G372" s="159">
        <f>SUMIF('EG-SEP'!$F$18:$F$516,PROVEEDORES!$D373,'EG-SEP'!P$18:P$516)</f>
        <v>0</v>
      </c>
      <c r="H372" s="159">
        <f>SUMIF('EG-SEP'!$F$18:$F$516,PROVEEDORES!$D373,'EG-SEP'!Q$18:Q$516)</f>
        <v>0</v>
      </c>
      <c r="I372" s="159">
        <f>SUMIF('EG-SEP'!$F$18:$F$516,PROVEEDORES!$D373,'EG-SEP'!R$18:R$516)</f>
        <v>0</v>
      </c>
      <c r="J372" s="159">
        <f>SUMIF('EG-SEP'!$F$18:$F$516,PROVEEDORES!$D373,'EG-SEP'!S$18:S$516)</f>
        <v>0</v>
      </c>
      <c r="K372" s="159" t="str">
        <f t="shared" si="10"/>
        <v/>
      </c>
      <c r="L372" s="146" t="str">
        <f>IF(PROVEEDORES!G373="","",PROVEEDORES!G373)</f>
        <v/>
      </c>
    </row>
    <row r="373" spans="3:12" ht="17.45" customHeight="1" x14ac:dyDescent="0.2">
      <c r="C373" s="158">
        <f t="shared" si="11"/>
        <v>367</v>
      </c>
      <c r="D373" s="146" t="str">
        <f>IF(PROVEEDORES!E374="","",PROVEEDORES!E374)</f>
        <v/>
      </c>
      <c r="E373" s="146" t="str">
        <f>IF(PROVEEDORES!F374="","",PROVEEDORES!F374)</f>
        <v/>
      </c>
      <c r="F373" s="146" t="str">
        <f>IF(PROVEEDORES!D374="","",PROVEEDORES!D374)</f>
        <v/>
      </c>
      <c r="G373" s="159">
        <f>SUMIF('EG-SEP'!$F$18:$F$516,PROVEEDORES!$D374,'EG-SEP'!P$18:P$516)</f>
        <v>0</v>
      </c>
      <c r="H373" s="159">
        <f>SUMIF('EG-SEP'!$F$18:$F$516,PROVEEDORES!$D374,'EG-SEP'!Q$18:Q$516)</f>
        <v>0</v>
      </c>
      <c r="I373" s="159">
        <f>SUMIF('EG-SEP'!$F$18:$F$516,PROVEEDORES!$D374,'EG-SEP'!R$18:R$516)</f>
        <v>0</v>
      </c>
      <c r="J373" s="159">
        <f>SUMIF('EG-SEP'!$F$18:$F$516,PROVEEDORES!$D374,'EG-SEP'!S$18:S$516)</f>
        <v>0</v>
      </c>
      <c r="K373" s="159" t="str">
        <f t="shared" si="10"/>
        <v/>
      </c>
      <c r="L373" s="146" t="str">
        <f>IF(PROVEEDORES!G374="","",PROVEEDORES!G374)</f>
        <v/>
      </c>
    </row>
    <row r="374" spans="3:12" ht="17.45" customHeight="1" x14ac:dyDescent="0.2">
      <c r="C374" s="158">
        <f t="shared" si="11"/>
        <v>368</v>
      </c>
      <c r="D374" s="146" t="str">
        <f>IF(PROVEEDORES!E375="","",PROVEEDORES!E375)</f>
        <v/>
      </c>
      <c r="E374" s="146" t="str">
        <f>IF(PROVEEDORES!F375="","",PROVEEDORES!F375)</f>
        <v/>
      </c>
      <c r="F374" s="146" t="str">
        <f>IF(PROVEEDORES!D375="","",PROVEEDORES!D375)</f>
        <v/>
      </c>
      <c r="G374" s="159">
        <f>SUMIF('EG-SEP'!$F$18:$F$516,PROVEEDORES!$D375,'EG-SEP'!P$18:P$516)</f>
        <v>0</v>
      </c>
      <c r="H374" s="159">
        <f>SUMIF('EG-SEP'!$F$18:$F$516,PROVEEDORES!$D375,'EG-SEP'!Q$18:Q$516)</f>
        <v>0</v>
      </c>
      <c r="I374" s="159">
        <f>SUMIF('EG-SEP'!$F$18:$F$516,PROVEEDORES!$D375,'EG-SEP'!R$18:R$516)</f>
        <v>0</v>
      </c>
      <c r="J374" s="159">
        <f>SUMIF('EG-SEP'!$F$18:$F$516,PROVEEDORES!$D375,'EG-SEP'!S$18:S$516)</f>
        <v>0</v>
      </c>
      <c r="K374" s="159" t="str">
        <f t="shared" si="10"/>
        <v/>
      </c>
      <c r="L374" s="146" t="str">
        <f>IF(PROVEEDORES!G375="","",PROVEEDORES!G375)</f>
        <v/>
      </c>
    </row>
    <row r="375" spans="3:12" ht="17.45" customHeight="1" x14ac:dyDescent="0.2">
      <c r="C375" s="158">
        <f t="shared" si="11"/>
        <v>369</v>
      </c>
      <c r="D375" s="146" t="str">
        <f>IF(PROVEEDORES!E376="","",PROVEEDORES!E376)</f>
        <v/>
      </c>
      <c r="E375" s="146" t="str">
        <f>IF(PROVEEDORES!F376="","",PROVEEDORES!F376)</f>
        <v/>
      </c>
      <c r="F375" s="146" t="str">
        <f>IF(PROVEEDORES!D376="","",PROVEEDORES!D376)</f>
        <v/>
      </c>
      <c r="G375" s="159">
        <f>SUMIF('EG-SEP'!$F$18:$F$516,PROVEEDORES!$D376,'EG-SEP'!P$18:P$516)</f>
        <v>0</v>
      </c>
      <c r="H375" s="159">
        <f>SUMIF('EG-SEP'!$F$18:$F$516,PROVEEDORES!$D376,'EG-SEP'!Q$18:Q$516)</f>
        <v>0</v>
      </c>
      <c r="I375" s="159">
        <f>SUMIF('EG-SEP'!$F$18:$F$516,PROVEEDORES!$D376,'EG-SEP'!R$18:R$516)</f>
        <v>0</v>
      </c>
      <c r="J375" s="159">
        <f>SUMIF('EG-SEP'!$F$18:$F$516,PROVEEDORES!$D376,'EG-SEP'!S$18:S$516)</f>
        <v>0</v>
      </c>
      <c r="K375" s="159" t="str">
        <f t="shared" si="10"/>
        <v/>
      </c>
      <c r="L375" s="146" t="str">
        <f>IF(PROVEEDORES!G376="","",PROVEEDORES!G376)</f>
        <v/>
      </c>
    </row>
    <row r="376" spans="3:12" ht="17.45" customHeight="1" x14ac:dyDescent="0.2">
      <c r="C376" s="158">
        <f t="shared" si="11"/>
        <v>370</v>
      </c>
      <c r="D376" s="146" t="str">
        <f>IF(PROVEEDORES!E377="","",PROVEEDORES!E377)</f>
        <v/>
      </c>
      <c r="E376" s="146" t="str">
        <f>IF(PROVEEDORES!F377="","",PROVEEDORES!F377)</f>
        <v/>
      </c>
      <c r="F376" s="146" t="str">
        <f>IF(PROVEEDORES!D377="","",PROVEEDORES!D377)</f>
        <v/>
      </c>
      <c r="G376" s="159">
        <f>SUMIF('EG-SEP'!$F$18:$F$516,PROVEEDORES!$D377,'EG-SEP'!P$18:P$516)</f>
        <v>0</v>
      </c>
      <c r="H376" s="159">
        <f>SUMIF('EG-SEP'!$F$18:$F$516,PROVEEDORES!$D377,'EG-SEP'!Q$18:Q$516)</f>
        <v>0</v>
      </c>
      <c r="I376" s="159">
        <f>SUMIF('EG-SEP'!$F$18:$F$516,PROVEEDORES!$D377,'EG-SEP'!R$18:R$516)</f>
        <v>0</v>
      </c>
      <c r="J376" s="159">
        <f>SUMIF('EG-SEP'!$F$18:$F$516,PROVEEDORES!$D377,'EG-SEP'!S$18:S$516)</f>
        <v>0</v>
      </c>
      <c r="K376" s="159" t="str">
        <f t="shared" si="10"/>
        <v/>
      </c>
      <c r="L376" s="146" t="str">
        <f>IF(PROVEEDORES!G377="","",PROVEEDORES!G377)</f>
        <v/>
      </c>
    </row>
    <row r="377" spans="3:12" ht="17.45" customHeight="1" x14ac:dyDescent="0.2">
      <c r="C377" s="158">
        <f t="shared" si="11"/>
        <v>371</v>
      </c>
      <c r="D377" s="146" t="str">
        <f>IF(PROVEEDORES!E378="","",PROVEEDORES!E378)</f>
        <v/>
      </c>
      <c r="E377" s="146" t="str">
        <f>IF(PROVEEDORES!F378="","",PROVEEDORES!F378)</f>
        <v/>
      </c>
      <c r="F377" s="146" t="str">
        <f>IF(PROVEEDORES!D378="","",PROVEEDORES!D378)</f>
        <v/>
      </c>
      <c r="G377" s="159">
        <f>SUMIF('EG-SEP'!$F$18:$F$516,PROVEEDORES!$D378,'EG-SEP'!P$18:P$516)</f>
        <v>0</v>
      </c>
      <c r="H377" s="159">
        <f>SUMIF('EG-SEP'!$F$18:$F$516,PROVEEDORES!$D378,'EG-SEP'!Q$18:Q$516)</f>
        <v>0</v>
      </c>
      <c r="I377" s="159">
        <f>SUMIF('EG-SEP'!$F$18:$F$516,PROVEEDORES!$D378,'EG-SEP'!R$18:R$516)</f>
        <v>0</v>
      </c>
      <c r="J377" s="159">
        <f>SUMIF('EG-SEP'!$F$18:$F$516,PROVEEDORES!$D378,'EG-SEP'!S$18:S$516)</f>
        <v>0</v>
      </c>
      <c r="K377" s="159" t="str">
        <f t="shared" si="10"/>
        <v/>
      </c>
      <c r="L377" s="146" t="str">
        <f>IF(PROVEEDORES!G378="","",PROVEEDORES!G378)</f>
        <v/>
      </c>
    </row>
    <row r="378" spans="3:12" ht="17.45" customHeight="1" x14ac:dyDescent="0.2">
      <c r="C378" s="158">
        <f t="shared" si="11"/>
        <v>372</v>
      </c>
      <c r="D378" s="146" t="str">
        <f>IF(PROVEEDORES!E379="","",PROVEEDORES!E379)</f>
        <v/>
      </c>
      <c r="E378" s="146" t="str">
        <f>IF(PROVEEDORES!F379="","",PROVEEDORES!F379)</f>
        <v/>
      </c>
      <c r="F378" s="146" t="str">
        <f>IF(PROVEEDORES!D379="","",PROVEEDORES!D379)</f>
        <v/>
      </c>
      <c r="G378" s="159">
        <f>SUMIF('EG-SEP'!$F$18:$F$516,PROVEEDORES!$D379,'EG-SEP'!P$18:P$516)</f>
        <v>0</v>
      </c>
      <c r="H378" s="159">
        <f>SUMIF('EG-SEP'!$F$18:$F$516,PROVEEDORES!$D379,'EG-SEP'!Q$18:Q$516)</f>
        <v>0</v>
      </c>
      <c r="I378" s="159">
        <f>SUMIF('EG-SEP'!$F$18:$F$516,PROVEEDORES!$D379,'EG-SEP'!R$18:R$516)</f>
        <v>0</v>
      </c>
      <c r="J378" s="159">
        <f>SUMIF('EG-SEP'!$F$18:$F$516,PROVEEDORES!$D379,'EG-SEP'!S$18:S$516)</f>
        <v>0</v>
      </c>
      <c r="K378" s="159" t="str">
        <f t="shared" si="10"/>
        <v/>
      </c>
      <c r="L378" s="146" t="str">
        <f>IF(PROVEEDORES!G379="","",PROVEEDORES!G379)</f>
        <v/>
      </c>
    </row>
    <row r="379" spans="3:12" ht="17.45" customHeight="1" x14ac:dyDescent="0.2">
      <c r="C379" s="158">
        <f t="shared" si="11"/>
        <v>373</v>
      </c>
      <c r="D379" s="146" t="str">
        <f>IF(PROVEEDORES!E380="","",PROVEEDORES!E380)</f>
        <v/>
      </c>
      <c r="E379" s="146" t="str">
        <f>IF(PROVEEDORES!F380="","",PROVEEDORES!F380)</f>
        <v/>
      </c>
      <c r="F379" s="146" t="str">
        <f>IF(PROVEEDORES!D380="","",PROVEEDORES!D380)</f>
        <v/>
      </c>
      <c r="G379" s="159">
        <f>SUMIF('EG-SEP'!$F$18:$F$516,PROVEEDORES!$D380,'EG-SEP'!P$18:P$516)</f>
        <v>0</v>
      </c>
      <c r="H379" s="159">
        <f>SUMIF('EG-SEP'!$F$18:$F$516,PROVEEDORES!$D380,'EG-SEP'!Q$18:Q$516)</f>
        <v>0</v>
      </c>
      <c r="I379" s="159">
        <f>SUMIF('EG-SEP'!$F$18:$F$516,PROVEEDORES!$D380,'EG-SEP'!R$18:R$516)</f>
        <v>0</v>
      </c>
      <c r="J379" s="159">
        <f>SUMIF('EG-SEP'!$F$18:$F$516,PROVEEDORES!$D380,'EG-SEP'!S$18:S$516)</f>
        <v>0</v>
      </c>
      <c r="K379" s="159" t="str">
        <f t="shared" si="10"/>
        <v/>
      </c>
      <c r="L379" s="146" t="str">
        <f>IF(PROVEEDORES!G380="","",PROVEEDORES!G380)</f>
        <v/>
      </c>
    </row>
    <row r="380" spans="3:12" ht="17.45" customHeight="1" x14ac:dyDescent="0.2">
      <c r="C380" s="158">
        <f t="shared" si="11"/>
        <v>374</v>
      </c>
      <c r="D380" s="146" t="str">
        <f>IF(PROVEEDORES!E381="","",PROVEEDORES!E381)</f>
        <v/>
      </c>
      <c r="E380" s="146" t="str">
        <f>IF(PROVEEDORES!F381="","",PROVEEDORES!F381)</f>
        <v/>
      </c>
      <c r="F380" s="146" t="str">
        <f>IF(PROVEEDORES!D381="","",PROVEEDORES!D381)</f>
        <v/>
      </c>
      <c r="G380" s="159">
        <f>SUMIF('EG-SEP'!$F$18:$F$516,PROVEEDORES!$D381,'EG-SEP'!P$18:P$516)</f>
        <v>0</v>
      </c>
      <c r="H380" s="159">
        <f>SUMIF('EG-SEP'!$F$18:$F$516,PROVEEDORES!$D381,'EG-SEP'!Q$18:Q$516)</f>
        <v>0</v>
      </c>
      <c r="I380" s="159">
        <f>SUMIF('EG-SEP'!$F$18:$F$516,PROVEEDORES!$D381,'EG-SEP'!R$18:R$516)</f>
        <v>0</v>
      </c>
      <c r="J380" s="159">
        <f>SUMIF('EG-SEP'!$F$18:$F$516,PROVEEDORES!$D381,'EG-SEP'!S$18:S$516)</f>
        <v>0</v>
      </c>
      <c r="K380" s="159" t="str">
        <f t="shared" si="10"/>
        <v/>
      </c>
      <c r="L380" s="146" t="str">
        <f>IF(PROVEEDORES!G381="","",PROVEEDORES!G381)</f>
        <v/>
      </c>
    </row>
    <row r="381" spans="3:12" ht="17.45" customHeight="1" x14ac:dyDescent="0.2">
      <c r="C381" s="158">
        <f t="shared" si="11"/>
        <v>375</v>
      </c>
      <c r="D381" s="146" t="str">
        <f>IF(PROVEEDORES!E382="","",PROVEEDORES!E382)</f>
        <v/>
      </c>
      <c r="E381" s="146" t="str">
        <f>IF(PROVEEDORES!F382="","",PROVEEDORES!F382)</f>
        <v/>
      </c>
      <c r="F381" s="146" t="str">
        <f>IF(PROVEEDORES!D382="","",PROVEEDORES!D382)</f>
        <v/>
      </c>
      <c r="G381" s="159">
        <f>SUMIF('EG-SEP'!$F$18:$F$516,PROVEEDORES!$D382,'EG-SEP'!P$18:P$516)</f>
        <v>0</v>
      </c>
      <c r="H381" s="159">
        <f>SUMIF('EG-SEP'!$F$18:$F$516,PROVEEDORES!$D382,'EG-SEP'!Q$18:Q$516)</f>
        <v>0</v>
      </c>
      <c r="I381" s="159">
        <f>SUMIF('EG-SEP'!$F$18:$F$516,PROVEEDORES!$D382,'EG-SEP'!R$18:R$516)</f>
        <v>0</v>
      </c>
      <c r="J381" s="159">
        <f>SUMIF('EG-SEP'!$F$18:$F$516,PROVEEDORES!$D382,'EG-SEP'!S$18:S$516)</f>
        <v>0</v>
      </c>
      <c r="K381" s="159" t="str">
        <f t="shared" si="10"/>
        <v/>
      </c>
      <c r="L381" s="146" t="str">
        <f>IF(PROVEEDORES!G382="","",PROVEEDORES!G382)</f>
        <v/>
      </c>
    </row>
    <row r="382" spans="3:12" ht="17.45" customHeight="1" x14ac:dyDescent="0.2">
      <c r="C382" s="158">
        <f t="shared" si="11"/>
        <v>376</v>
      </c>
      <c r="D382" s="146" t="str">
        <f>IF(PROVEEDORES!E383="","",PROVEEDORES!E383)</f>
        <v/>
      </c>
      <c r="E382" s="146" t="str">
        <f>IF(PROVEEDORES!F383="","",PROVEEDORES!F383)</f>
        <v/>
      </c>
      <c r="F382" s="146" t="str">
        <f>IF(PROVEEDORES!D383="","",PROVEEDORES!D383)</f>
        <v/>
      </c>
      <c r="G382" s="159">
        <f>SUMIF('EG-SEP'!$F$18:$F$516,PROVEEDORES!$D383,'EG-SEP'!P$18:P$516)</f>
        <v>0</v>
      </c>
      <c r="H382" s="159">
        <f>SUMIF('EG-SEP'!$F$18:$F$516,PROVEEDORES!$D383,'EG-SEP'!Q$18:Q$516)</f>
        <v>0</v>
      </c>
      <c r="I382" s="159">
        <f>SUMIF('EG-SEP'!$F$18:$F$516,PROVEEDORES!$D383,'EG-SEP'!R$18:R$516)</f>
        <v>0</v>
      </c>
      <c r="J382" s="159">
        <f>SUMIF('EG-SEP'!$F$18:$F$516,PROVEEDORES!$D383,'EG-SEP'!S$18:S$516)</f>
        <v>0</v>
      </c>
      <c r="K382" s="159" t="str">
        <f t="shared" si="10"/>
        <v/>
      </c>
      <c r="L382" s="146" t="str">
        <f>IF(PROVEEDORES!G383="","",PROVEEDORES!G383)</f>
        <v/>
      </c>
    </row>
    <row r="383" spans="3:12" ht="17.45" customHeight="1" x14ac:dyDescent="0.2">
      <c r="C383" s="158">
        <f t="shared" si="11"/>
        <v>377</v>
      </c>
      <c r="D383" s="146" t="str">
        <f>IF(PROVEEDORES!E384="","",PROVEEDORES!E384)</f>
        <v/>
      </c>
      <c r="E383" s="146" t="str">
        <f>IF(PROVEEDORES!F384="","",PROVEEDORES!F384)</f>
        <v/>
      </c>
      <c r="F383" s="146" t="str">
        <f>IF(PROVEEDORES!D384="","",PROVEEDORES!D384)</f>
        <v/>
      </c>
      <c r="G383" s="159">
        <f>SUMIF('EG-SEP'!$F$18:$F$516,PROVEEDORES!$D384,'EG-SEP'!P$18:P$516)</f>
        <v>0</v>
      </c>
      <c r="H383" s="159">
        <f>SUMIF('EG-SEP'!$F$18:$F$516,PROVEEDORES!$D384,'EG-SEP'!Q$18:Q$516)</f>
        <v>0</v>
      </c>
      <c r="I383" s="159">
        <f>SUMIF('EG-SEP'!$F$18:$F$516,PROVEEDORES!$D384,'EG-SEP'!R$18:R$516)</f>
        <v>0</v>
      </c>
      <c r="J383" s="159">
        <f>SUMIF('EG-SEP'!$F$18:$F$516,PROVEEDORES!$D384,'EG-SEP'!S$18:S$516)</f>
        <v>0</v>
      </c>
      <c r="K383" s="159" t="str">
        <f t="shared" si="10"/>
        <v/>
      </c>
      <c r="L383" s="146" t="str">
        <f>IF(PROVEEDORES!G384="","",PROVEEDORES!G384)</f>
        <v/>
      </c>
    </row>
    <row r="384" spans="3:12" ht="17.45" customHeight="1" x14ac:dyDescent="0.2">
      <c r="C384" s="158">
        <f t="shared" si="11"/>
        <v>378</v>
      </c>
      <c r="D384" s="146" t="str">
        <f>IF(PROVEEDORES!E385="","",PROVEEDORES!E385)</f>
        <v/>
      </c>
      <c r="E384" s="146" t="str">
        <f>IF(PROVEEDORES!F385="","",PROVEEDORES!F385)</f>
        <v/>
      </c>
      <c r="F384" s="146" t="str">
        <f>IF(PROVEEDORES!D385="","",PROVEEDORES!D385)</f>
        <v/>
      </c>
      <c r="G384" s="159">
        <f>SUMIF('EG-SEP'!$F$18:$F$516,PROVEEDORES!$D385,'EG-SEP'!P$18:P$516)</f>
        <v>0</v>
      </c>
      <c r="H384" s="159">
        <f>SUMIF('EG-SEP'!$F$18:$F$516,PROVEEDORES!$D385,'EG-SEP'!Q$18:Q$516)</f>
        <v>0</v>
      </c>
      <c r="I384" s="159">
        <f>SUMIF('EG-SEP'!$F$18:$F$516,PROVEEDORES!$D385,'EG-SEP'!R$18:R$516)</f>
        <v>0</v>
      </c>
      <c r="J384" s="159">
        <f>SUMIF('EG-SEP'!$F$18:$F$516,PROVEEDORES!$D385,'EG-SEP'!S$18:S$516)</f>
        <v>0</v>
      </c>
      <c r="K384" s="159" t="str">
        <f t="shared" si="10"/>
        <v/>
      </c>
      <c r="L384" s="146" t="str">
        <f>IF(PROVEEDORES!G385="","",PROVEEDORES!G385)</f>
        <v/>
      </c>
    </row>
    <row r="385" spans="3:12" ht="17.45" customHeight="1" x14ac:dyDescent="0.2">
      <c r="C385" s="158">
        <f t="shared" si="11"/>
        <v>379</v>
      </c>
      <c r="D385" s="146" t="str">
        <f>IF(PROVEEDORES!E386="","",PROVEEDORES!E386)</f>
        <v/>
      </c>
      <c r="E385" s="146" t="str">
        <f>IF(PROVEEDORES!F386="","",PROVEEDORES!F386)</f>
        <v/>
      </c>
      <c r="F385" s="146" t="str">
        <f>IF(PROVEEDORES!D386="","",PROVEEDORES!D386)</f>
        <v/>
      </c>
      <c r="G385" s="159">
        <f>SUMIF('EG-SEP'!$F$18:$F$516,PROVEEDORES!$D386,'EG-SEP'!P$18:P$516)</f>
        <v>0</v>
      </c>
      <c r="H385" s="159">
        <f>SUMIF('EG-SEP'!$F$18:$F$516,PROVEEDORES!$D386,'EG-SEP'!Q$18:Q$516)</f>
        <v>0</v>
      </c>
      <c r="I385" s="159">
        <f>SUMIF('EG-SEP'!$F$18:$F$516,PROVEEDORES!$D386,'EG-SEP'!R$18:R$516)</f>
        <v>0</v>
      </c>
      <c r="J385" s="159">
        <f>SUMIF('EG-SEP'!$F$18:$F$516,PROVEEDORES!$D386,'EG-SEP'!S$18:S$516)</f>
        <v>0</v>
      </c>
      <c r="K385" s="159" t="str">
        <f t="shared" si="10"/>
        <v/>
      </c>
      <c r="L385" s="146" t="str">
        <f>IF(PROVEEDORES!G386="","",PROVEEDORES!G386)</f>
        <v/>
      </c>
    </row>
    <row r="386" spans="3:12" ht="17.45" customHeight="1" x14ac:dyDescent="0.2">
      <c r="C386" s="158">
        <f t="shared" si="11"/>
        <v>380</v>
      </c>
      <c r="D386" s="146" t="str">
        <f>IF(PROVEEDORES!E387="","",PROVEEDORES!E387)</f>
        <v/>
      </c>
      <c r="E386" s="146" t="str">
        <f>IF(PROVEEDORES!F387="","",PROVEEDORES!F387)</f>
        <v/>
      </c>
      <c r="F386" s="146" t="str">
        <f>IF(PROVEEDORES!D387="","",PROVEEDORES!D387)</f>
        <v/>
      </c>
      <c r="G386" s="159">
        <f>SUMIF('EG-SEP'!$F$18:$F$516,PROVEEDORES!$D387,'EG-SEP'!P$18:P$516)</f>
        <v>0</v>
      </c>
      <c r="H386" s="159">
        <f>SUMIF('EG-SEP'!$F$18:$F$516,PROVEEDORES!$D387,'EG-SEP'!Q$18:Q$516)</f>
        <v>0</v>
      </c>
      <c r="I386" s="159">
        <f>SUMIF('EG-SEP'!$F$18:$F$516,PROVEEDORES!$D387,'EG-SEP'!R$18:R$516)</f>
        <v>0</v>
      </c>
      <c r="J386" s="159">
        <f>SUMIF('EG-SEP'!$F$18:$F$516,PROVEEDORES!$D387,'EG-SEP'!S$18:S$516)</f>
        <v>0</v>
      </c>
      <c r="K386" s="159" t="str">
        <f t="shared" si="10"/>
        <v/>
      </c>
      <c r="L386" s="146" t="str">
        <f>IF(PROVEEDORES!G387="","",PROVEEDORES!G387)</f>
        <v/>
      </c>
    </row>
    <row r="387" spans="3:12" ht="17.45" customHeight="1" x14ac:dyDescent="0.2">
      <c r="C387" s="158">
        <f t="shared" si="11"/>
        <v>381</v>
      </c>
      <c r="D387" s="146" t="str">
        <f>IF(PROVEEDORES!E388="","",PROVEEDORES!E388)</f>
        <v/>
      </c>
      <c r="E387" s="146" t="str">
        <f>IF(PROVEEDORES!F388="","",PROVEEDORES!F388)</f>
        <v/>
      </c>
      <c r="F387" s="146" t="str">
        <f>IF(PROVEEDORES!D388="","",PROVEEDORES!D388)</f>
        <v/>
      </c>
      <c r="G387" s="159">
        <f>SUMIF('EG-SEP'!$F$18:$F$516,PROVEEDORES!$D388,'EG-SEP'!P$18:P$516)</f>
        <v>0</v>
      </c>
      <c r="H387" s="159">
        <f>SUMIF('EG-SEP'!$F$18:$F$516,PROVEEDORES!$D388,'EG-SEP'!Q$18:Q$516)</f>
        <v>0</v>
      </c>
      <c r="I387" s="159">
        <f>SUMIF('EG-SEP'!$F$18:$F$516,PROVEEDORES!$D388,'EG-SEP'!R$18:R$516)</f>
        <v>0</v>
      </c>
      <c r="J387" s="159">
        <f>SUMIF('EG-SEP'!$F$18:$F$516,PROVEEDORES!$D388,'EG-SEP'!S$18:S$516)</f>
        <v>0</v>
      </c>
      <c r="K387" s="159" t="str">
        <f t="shared" si="10"/>
        <v/>
      </c>
      <c r="L387" s="146" t="str">
        <f>IF(PROVEEDORES!G388="","",PROVEEDORES!G388)</f>
        <v/>
      </c>
    </row>
    <row r="388" spans="3:12" ht="17.45" customHeight="1" x14ac:dyDescent="0.2">
      <c r="C388" s="158">
        <f t="shared" si="11"/>
        <v>382</v>
      </c>
      <c r="D388" s="146" t="str">
        <f>IF(PROVEEDORES!E389="","",PROVEEDORES!E389)</f>
        <v/>
      </c>
      <c r="E388" s="146" t="str">
        <f>IF(PROVEEDORES!F389="","",PROVEEDORES!F389)</f>
        <v/>
      </c>
      <c r="F388" s="146" t="str">
        <f>IF(PROVEEDORES!D389="","",PROVEEDORES!D389)</f>
        <v/>
      </c>
      <c r="G388" s="159">
        <f>SUMIF('EG-SEP'!$F$18:$F$516,PROVEEDORES!$D389,'EG-SEP'!P$18:P$516)</f>
        <v>0</v>
      </c>
      <c r="H388" s="159">
        <f>SUMIF('EG-SEP'!$F$18:$F$516,PROVEEDORES!$D389,'EG-SEP'!Q$18:Q$516)</f>
        <v>0</v>
      </c>
      <c r="I388" s="159">
        <f>SUMIF('EG-SEP'!$F$18:$F$516,PROVEEDORES!$D389,'EG-SEP'!R$18:R$516)</f>
        <v>0</v>
      </c>
      <c r="J388" s="159">
        <f>SUMIF('EG-SEP'!$F$18:$F$516,PROVEEDORES!$D389,'EG-SEP'!S$18:S$516)</f>
        <v>0</v>
      </c>
      <c r="K388" s="159" t="str">
        <f t="shared" si="10"/>
        <v/>
      </c>
      <c r="L388" s="146" t="str">
        <f>IF(PROVEEDORES!G389="","",PROVEEDORES!G389)</f>
        <v/>
      </c>
    </row>
    <row r="389" spans="3:12" ht="17.45" customHeight="1" x14ac:dyDescent="0.2">
      <c r="C389" s="158">
        <f t="shared" si="11"/>
        <v>383</v>
      </c>
      <c r="D389" s="146" t="str">
        <f>IF(PROVEEDORES!E390="","",PROVEEDORES!E390)</f>
        <v/>
      </c>
      <c r="E389" s="146" t="str">
        <f>IF(PROVEEDORES!F390="","",PROVEEDORES!F390)</f>
        <v/>
      </c>
      <c r="F389" s="146" t="str">
        <f>IF(PROVEEDORES!D390="","",PROVEEDORES!D390)</f>
        <v/>
      </c>
      <c r="G389" s="159">
        <f>SUMIF('EG-SEP'!$F$18:$F$516,PROVEEDORES!$D390,'EG-SEP'!P$18:P$516)</f>
        <v>0</v>
      </c>
      <c r="H389" s="159">
        <f>SUMIF('EG-SEP'!$F$18:$F$516,PROVEEDORES!$D390,'EG-SEP'!Q$18:Q$516)</f>
        <v>0</v>
      </c>
      <c r="I389" s="159">
        <f>SUMIF('EG-SEP'!$F$18:$F$516,PROVEEDORES!$D390,'EG-SEP'!R$18:R$516)</f>
        <v>0</v>
      </c>
      <c r="J389" s="159">
        <f>SUMIF('EG-SEP'!$F$18:$F$516,PROVEEDORES!$D390,'EG-SEP'!S$18:S$516)</f>
        <v>0</v>
      </c>
      <c r="K389" s="159" t="str">
        <f t="shared" si="10"/>
        <v/>
      </c>
      <c r="L389" s="146" t="str">
        <f>IF(PROVEEDORES!G390="","",PROVEEDORES!G390)</f>
        <v/>
      </c>
    </row>
    <row r="390" spans="3:12" ht="17.45" customHeight="1" x14ac:dyDescent="0.2">
      <c r="C390" s="158">
        <f t="shared" si="11"/>
        <v>384</v>
      </c>
      <c r="D390" s="146" t="str">
        <f>IF(PROVEEDORES!E391="","",PROVEEDORES!E391)</f>
        <v/>
      </c>
      <c r="E390" s="146" t="str">
        <f>IF(PROVEEDORES!F391="","",PROVEEDORES!F391)</f>
        <v/>
      </c>
      <c r="F390" s="146" t="str">
        <f>IF(PROVEEDORES!D391="","",PROVEEDORES!D391)</f>
        <v/>
      </c>
      <c r="G390" s="159">
        <f>SUMIF('EG-SEP'!$F$18:$F$516,PROVEEDORES!$D391,'EG-SEP'!P$18:P$516)</f>
        <v>0</v>
      </c>
      <c r="H390" s="159">
        <f>SUMIF('EG-SEP'!$F$18:$F$516,PROVEEDORES!$D391,'EG-SEP'!Q$18:Q$516)</f>
        <v>0</v>
      </c>
      <c r="I390" s="159">
        <f>SUMIF('EG-SEP'!$F$18:$F$516,PROVEEDORES!$D391,'EG-SEP'!R$18:R$516)</f>
        <v>0</v>
      </c>
      <c r="J390" s="159">
        <f>SUMIF('EG-SEP'!$F$18:$F$516,PROVEEDORES!$D391,'EG-SEP'!S$18:S$516)</f>
        <v>0</v>
      </c>
      <c r="K390" s="159" t="str">
        <f t="shared" si="10"/>
        <v/>
      </c>
      <c r="L390" s="146" t="str">
        <f>IF(PROVEEDORES!G391="","",PROVEEDORES!G391)</f>
        <v/>
      </c>
    </row>
    <row r="391" spans="3:12" ht="17.45" customHeight="1" x14ac:dyDescent="0.2">
      <c r="C391" s="158">
        <f t="shared" si="11"/>
        <v>385</v>
      </c>
      <c r="D391" s="146" t="str">
        <f>IF(PROVEEDORES!E392="","",PROVEEDORES!E392)</f>
        <v/>
      </c>
      <c r="E391" s="146" t="str">
        <f>IF(PROVEEDORES!F392="","",PROVEEDORES!F392)</f>
        <v/>
      </c>
      <c r="F391" s="146" t="str">
        <f>IF(PROVEEDORES!D392="","",PROVEEDORES!D392)</f>
        <v/>
      </c>
      <c r="G391" s="159">
        <f>SUMIF('EG-SEP'!$F$18:$F$516,PROVEEDORES!$D392,'EG-SEP'!P$18:P$516)</f>
        <v>0</v>
      </c>
      <c r="H391" s="159">
        <f>SUMIF('EG-SEP'!$F$18:$F$516,PROVEEDORES!$D392,'EG-SEP'!Q$18:Q$516)</f>
        <v>0</v>
      </c>
      <c r="I391" s="159">
        <f>SUMIF('EG-SEP'!$F$18:$F$516,PROVEEDORES!$D392,'EG-SEP'!R$18:R$516)</f>
        <v>0</v>
      </c>
      <c r="J391" s="159">
        <f>SUMIF('EG-SEP'!$F$18:$F$516,PROVEEDORES!$D392,'EG-SEP'!S$18:S$516)</f>
        <v>0</v>
      </c>
      <c r="K391" s="159" t="str">
        <f t="shared" si="10"/>
        <v/>
      </c>
      <c r="L391" s="146" t="str">
        <f>IF(PROVEEDORES!G392="","",PROVEEDORES!G392)</f>
        <v/>
      </c>
    </row>
    <row r="392" spans="3:12" ht="17.45" customHeight="1" x14ac:dyDescent="0.2">
      <c r="C392" s="158">
        <f t="shared" si="11"/>
        <v>386</v>
      </c>
      <c r="D392" s="146" t="str">
        <f>IF(PROVEEDORES!E393="","",PROVEEDORES!E393)</f>
        <v/>
      </c>
      <c r="E392" s="146" t="str">
        <f>IF(PROVEEDORES!F393="","",PROVEEDORES!F393)</f>
        <v/>
      </c>
      <c r="F392" s="146" t="str">
        <f>IF(PROVEEDORES!D393="","",PROVEEDORES!D393)</f>
        <v/>
      </c>
      <c r="G392" s="159">
        <f>SUMIF('EG-SEP'!$F$18:$F$516,PROVEEDORES!$D393,'EG-SEP'!P$18:P$516)</f>
        <v>0</v>
      </c>
      <c r="H392" s="159">
        <f>SUMIF('EG-SEP'!$F$18:$F$516,PROVEEDORES!$D393,'EG-SEP'!Q$18:Q$516)</f>
        <v>0</v>
      </c>
      <c r="I392" s="159">
        <f>SUMIF('EG-SEP'!$F$18:$F$516,PROVEEDORES!$D393,'EG-SEP'!R$18:R$516)</f>
        <v>0</v>
      </c>
      <c r="J392" s="159">
        <f>SUMIF('EG-SEP'!$F$18:$F$516,PROVEEDORES!$D393,'EG-SEP'!S$18:S$516)</f>
        <v>0</v>
      </c>
      <c r="K392" s="159" t="str">
        <f t="shared" ref="K392:K455" si="12">IF(G392+H392+I392+J392&gt;0,"C/Información","")</f>
        <v/>
      </c>
      <c r="L392" s="146" t="str">
        <f>IF(PROVEEDORES!G393="","",PROVEEDORES!G393)</f>
        <v/>
      </c>
    </row>
    <row r="393" spans="3:12" ht="17.45" customHeight="1" x14ac:dyDescent="0.2">
      <c r="C393" s="158">
        <f t="shared" ref="C393:C456" si="13">C392+1</f>
        <v>387</v>
      </c>
      <c r="D393" s="146" t="str">
        <f>IF(PROVEEDORES!E394="","",PROVEEDORES!E394)</f>
        <v/>
      </c>
      <c r="E393" s="146" t="str">
        <f>IF(PROVEEDORES!F394="","",PROVEEDORES!F394)</f>
        <v/>
      </c>
      <c r="F393" s="146" t="str">
        <f>IF(PROVEEDORES!D394="","",PROVEEDORES!D394)</f>
        <v/>
      </c>
      <c r="G393" s="159">
        <f>SUMIF('EG-SEP'!$F$18:$F$516,PROVEEDORES!$D394,'EG-SEP'!P$18:P$516)</f>
        <v>0</v>
      </c>
      <c r="H393" s="159">
        <f>SUMIF('EG-SEP'!$F$18:$F$516,PROVEEDORES!$D394,'EG-SEP'!Q$18:Q$516)</f>
        <v>0</v>
      </c>
      <c r="I393" s="159">
        <f>SUMIF('EG-SEP'!$F$18:$F$516,PROVEEDORES!$D394,'EG-SEP'!R$18:R$516)</f>
        <v>0</v>
      </c>
      <c r="J393" s="159">
        <f>SUMIF('EG-SEP'!$F$18:$F$516,PROVEEDORES!$D394,'EG-SEP'!S$18:S$516)</f>
        <v>0</v>
      </c>
      <c r="K393" s="159" t="str">
        <f t="shared" si="12"/>
        <v/>
      </c>
      <c r="L393" s="146" t="str">
        <f>IF(PROVEEDORES!G394="","",PROVEEDORES!G394)</f>
        <v/>
      </c>
    </row>
    <row r="394" spans="3:12" ht="17.45" customHeight="1" x14ac:dyDescent="0.2">
      <c r="C394" s="158">
        <f t="shared" si="13"/>
        <v>388</v>
      </c>
      <c r="D394" s="146" t="str">
        <f>IF(PROVEEDORES!E395="","",PROVEEDORES!E395)</f>
        <v/>
      </c>
      <c r="E394" s="146" t="str">
        <f>IF(PROVEEDORES!F395="","",PROVEEDORES!F395)</f>
        <v/>
      </c>
      <c r="F394" s="146" t="str">
        <f>IF(PROVEEDORES!D395="","",PROVEEDORES!D395)</f>
        <v/>
      </c>
      <c r="G394" s="159">
        <f>SUMIF('EG-SEP'!$F$18:$F$516,PROVEEDORES!$D395,'EG-SEP'!P$18:P$516)</f>
        <v>0</v>
      </c>
      <c r="H394" s="159">
        <f>SUMIF('EG-SEP'!$F$18:$F$516,PROVEEDORES!$D395,'EG-SEP'!Q$18:Q$516)</f>
        <v>0</v>
      </c>
      <c r="I394" s="159">
        <f>SUMIF('EG-SEP'!$F$18:$F$516,PROVEEDORES!$D395,'EG-SEP'!R$18:R$516)</f>
        <v>0</v>
      </c>
      <c r="J394" s="159">
        <f>SUMIF('EG-SEP'!$F$18:$F$516,PROVEEDORES!$D395,'EG-SEP'!S$18:S$516)</f>
        <v>0</v>
      </c>
      <c r="K394" s="159" t="str">
        <f t="shared" si="12"/>
        <v/>
      </c>
      <c r="L394" s="146" t="str">
        <f>IF(PROVEEDORES!G395="","",PROVEEDORES!G395)</f>
        <v/>
      </c>
    </row>
    <row r="395" spans="3:12" ht="17.45" customHeight="1" x14ac:dyDescent="0.2">
      <c r="C395" s="158">
        <f t="shared" si="13"/>
        <v>389</v>
      </c>
      <c r="D395" s="146" t="str">
        <f>IF(PROVEEDORES!E396="","",PROVEEDORES!E396)</f>
        <v/>
      </c>
      <c r="E395" s="146" t="str">
        <f>IF(PROVEEDORES!F396="","",PROVEEDORES!F396)</f>
        <v/>
      </c>
      <c r="F395" s="146" t="str">
        <f>IF(PROVEEDORES!D396="","",PROVEEDORES!D396)</f>
        <v/>
      </c>
      <c r="G395" s="159">
        <f>SUMIF('EG-SEP'!$F$18:$F$516,PROVEEDORES!$D396,'EG-SEP'!P$18:P$516)</f>
        <v>0</v>
      </c>
      <c r="H395" s="159">
        <f>SUMIF('EG-SEP'!$F$18:$F$516,PROVEEDORES!$D396,'EG-SEP'!Q$18:Q$516)</f>
        <v>0</v>
      </c>
      <c r="I395" s="159">
        <f>SUMIF('EG-SEP'!$F$18:$F$516,PROVEEDORES!$D396,'EG-SEP'!R$18:R$516)</f>
        <v>0</v>
      </c>
      <c r="J395" s="159">
        <f>SUMIF('EG-SEP'!$F$18:$F$516,PROVEEDORES!$D396,'EG-SEP'!S$18:S$516)</f>
        <v>0</v>
      </c>
      <c r="K395" s="159" t="str">
        <f t="shared" si="12"/>
        <v/>
      </c>
      <c r="L395" s="146" t="str">
        <f>IF(PROVEEDORES!G396="","",PROVEEDORES!G396)</f>
        <v/>
      </c>
    </row>
    <row r="396" spans="3:12" ht="17.45" customHeight="1" x14ac:dyDescent="0.2">
      <c r="C396" s="158">
        <f t="shared" si="13"/>
        <v>390</v>
      </c>
      <c r="D396" s="146" t="str">
        <f>IF(PROVEEDORES!E397="","",PROVEEDORES!E397)</f>
        <v/>
      </c>
      <c r="E396" s="146" t="str">
        <f>IF(PROVEEDORES!F397="","",PROVEEDORES!F397)</f>
        <v/>
      </c>
      <c r="F396" s="146" t="str">
        <f>IF(PROVEEDORES!D397="","",PROVEEDORES!D397)</f>
        <v/>
      </c>
      <c r="G396" s="159">
        <f>SUMIF('EG-SEP'!$F$18:$F$516,PROVEEDORES!$D397,'EG-SEP'!P$18:P$516)</f>
        <v>0</v>
      </c>
      <c r="H396" s="159">
        <f>SUMIF('EG-SEP'!$F$18:$F$516,PROVEEDORES!$D397,'EG-SEP'!Q$18:Q$516)</f>
        <v>0</v>
      </c>
      <c r="I396" s="159">
        <f>SUMIF('EG-SEP'!$F$18:$F$516,PROVEEDORES!$D397,'EG-SEP'!R$18:R$516)</f>
        <v>0</v>
      </c>
      <c r="J396" s="159">
        <f>SUMIF('EG-SEP'!$F$18:$F$516,PROVEEDORES!$D397,'EG-SEP'!S$18:S$516)</f>
        <v>0</v>
      </c>
      <c r="K396" s="159" t="str">
        <f t="shared" si="12"/>
        <v/>
      </c>
      <c r="L396" s="146" t="str">
        <f>IF(PROVEEDORES!G397="","",PROVEEDORES!G397)</f>
        <v/>
      </c>
    </row>
    <row r="397" spans="3:12" ht="17.45" customHeight="1" x14ac:dyDescent="0.2">
      <c r="C397" s="158">
        <f t="shared" si="13"/>
        <v>391</v>
      </c>
      <c r="D397" s="146" t="str">
        <f>IF(PROVEEDORES!E398="","",PROVEEDORES!E398)</f>
        <v/>
      </c>
      <c r="E397" s="146" t="str">
        <f>IF(PROVEEDORES!F398="","",PROVEEDORES!F398)</f>
        <v/>
      </c>
      <c r="F397" s="146" t="str">
        <f>IF(PROVEEDORES!D398="","",PROVEEDORES!D398)</f>
        <v/>
      </c>
      <c r="G397" s="159">
        <f>SUMIF('EG-SEP'!$F$18:$F$516,PROVEEDORES!$D398,'EG-SEP'!P$18:P$516)</f>
        <v>0</v>
      </c>
      <c r="H397" s="159">
        <f>SUMIF('EG-SEP'!$F$18:$F$516,PROVEEDORES!$D398,'EG-SEP'!Q$18:Q$516)</f>
        <v>0</v>
      </c>
      <c r="I397" s="159">
        <f>SUMIF('EG-SEP'!$F$18:$F$516,PROVEEDORES!$D398,'EG-SEP'!R$18:R$516)</f>
        <v>0</v>
      </c>
      <c r="J397" s="159">
        <f>SUMIF('EG-SEP'!$F$18:$F$516,PROVEEDORES!$D398,'EG-SEP'!S$18:S$516)</f>
        <v>0</v>
      </c>
      <c r="K397" s="159" t="str">
        <f t="shared" si="12"/>
        <v/>
      </c>
      <c r="L397" s="146" t="str">
        <f>IF(PROVEEDORES!G398="","",PROVEEDORES!G398)</f>
        <v/>
      </c>
    </row>
    <row r="398" spans="3:12" ht="17.45" customHeight="1" x14ac:dyDescent="0.2">
      <c r="C398" s="158">
        <f t="shared" si="13"/>
        <v>392</v>
      </c>
      <c r="D398" s="146" t="str">
        <f>IF(PROVEEDORES!E399="","",PROVEEDORES!E399)</f>
        <v/>
      </c>
      <c r="E398" s="146" t="str">
        <f>IF(PROVEEDORES!F399="","",PROVEEDORES!F399)</f>
        <v/>
      </c>
      <c r="F398" s="146" t="str">
        <f>IF(PROVEEDORES!D399="","",PROVEEDORES!D399)</f>
        <v/>
      </c>
      <c r="G398" s="159">
        <f>SUMIF('EG-SEP'!$F$18:$F$516,PROVEEDORES!$D399,'EG-SEP'!P$18:P$516)</f>
        <v>0</v>
      </c>
      <c r="H398" s="159">
        <f>SUMIF('EG-SEP'!$F$18:$F$516,PROVEEDORES!$D399,'EG-SEP'!Q$18:Q$516)</f>
        <v>0</v>
      </c>
      <c r="I398" s="159">
        <f>SUMIF('EG-SEP'!$F$18:$F$516,PROVEEDORES!$D399,'EG-SEP'!R$18:R$516)</f>
        <v>0</v>
      </c>
      <c r="J398" s="159">
        <f>SUMIF('EG-SEP'!$F$18:$F$516,PROVEEDORES!$D399,'EG-SEP'!S$18:S$516)</f>
        <v>0</v>
      </c>
      <c r="K398" s="159" t="str">
        <f t="shared" si="12"/>
        <v/>
      </c>
      <c r="L398" s="146" t="str">
        <f>IF(PROVEEDORES!G399="","",PROVEEDORES!G399)</f>
        <v/>
      </c>
    </row>
    <row r="399" spans="3:12" ht="17.45" customHeight="1" x14ac:dyDescent="0.2">
      <c r="C399" s="158">
        <f t="shared" si="13"/>
        <v>393</v>
      </c>
      <c r="D399" s="146" t="str">
        <f>IF(PROVEEDORES!E400="","",PROVEEDORES!E400)</f>
        <v/>
      </c>
      <c r="E399" s="146" t="str">
        <f>IF(PROVEEDORES!F400="","",PROVEEDORES!F400)</f>
        <v/>
      </c>
      <c r="F399" s="146" t="str">
        <f>IF(PROVEEDORES!D400="","",PROVEEDORES!D400)</f>
        <v/>
      </c>
      <c r="G399" s="159">
        <f>SUMIF('EG-SEP'!$F$18:$F$516,PROVEEDORES!$D400,'EG-SEP'!P$18:P$516)</f>
        <v>0</v>
      </c>
      <c r="H399" s="159">
        <f>SUMIF('EG-SEP'!$F$18:$F$516,PROVEEDORES!$D400,'EG-SEP'!Q$18:Q$516)</f>
        <v>0</v>
      </c>
      <c r="I399" s="159">
        <f>SUMIF('EG-SEP'!$F$18:$F$516,PROVEEDORES!$D400,'EG-SEP'!R$18:R$516)</f>
        <v>0</v>
      </c>
      <c r="J399" s="159">
        <f>SUMIF('EG-SEP'!$F$18:$F$516,PROVEEDORES!$D400,'EG-SEP'!S$18:S$516)</f>
        <v>0</v>
      </c>
      <c r="K399" s="159" t="str">
        <f t="shared" si="12"/>
        <v/>
      </c>
      <c r="L399" s="146" t="str">
        <f>IF(PROVEEDORES!G400="","",PROVEEDORES!G400)</f>
        <v/>
      </c>
    </row>
    <row r="400" spans="3:12" ht="17.45" customHeight="1" x14ac:dyDescent="0.2">
      <c r="C400" s="158">
        <f t="shared" si="13"/>
        <v>394</v>
      </c>
      <c r="D400" s="146" t="str">
        <f>IF(PROVEEDORES!E401="","",PROVEEDORES!E401)</f>
        <v/>
      </c>
      <c r="E400" s="146" t="str">
        <f>IF(PROVEEDORES!F401="","",PROVEEDORES!F401)</f>
        <v/>
      </c>
      <c r="F400" s="146" t="str">
        <f>IF(PROVEEDORES!D401="","",PROVEEDORES!D401)</f>
        <v/>
      </c>
      <c r="G400" s="159">
        <f>SUMIF('EG-SEP'!$F$18:$F$516,PROVEEDORES!$D401,'EG-SEP'!P$18:P$516)</f>
        <v>0</v>
      </c>
      <c r="H400" s="159">
        <f>SUMIF('EG-SEP'!$F$18:$F$516,PROVEEDORES!$D401,'EG-SEP'!Q$18:Q$516)</f>
        <v>0</v>
      </c>
      <c r="I400" s="159">
        <f>SUMIF('EG-SEP'!$F$18:$F$516,PROVEEDORES!$D401,'EG-SEP'!R$18:R$516)</f>
        <v>0</v>
      </c>
      <c r="J400" s="159">
        <f>SUMIF('EG-SEP'!$F$18:$F$516,PROVEEDORES!$D401,'EG-SEP'!S$18:S$516)</f>
        <v>0</v>
      </c>
      <c r="K400" s="159" t="str">
        <f t="shared" si="12"/>
        <v/>
      </c>
      <c r="L400" s="146" t="str">
        <f>IF(PROVEEDORES!G401="","",PROVEEDORES!G401)</f>
        <v/>
      </c>
    </row>
    <row r="401" spans="3:12" ht="17.45" customHeight="1" x14ac:dyDescent="0.2">
      <c r="C401" s="158">
        <f t="shared" si="13"/>
        <v>395</v>
      </c>
      <c r="D401" s="146" t="str">
        <f>IF(PROVEEDORES!E402="","",PROVEEDORES!E402)</f>
        <v/>
      </c>
      <c r="E401" s="146" t="str">
        <f>IF(PROVEEDORES!F402="","",PROVEEDORES!F402)</f>
        <v/>
      </c>
      <c r="F401" s="146" t="str">
        <f>IF(PROVEEDORES!D402="","",PROVEEDORES!D402)</f>
        <v/>
      </c>
      <c r="G401" s="159">
        <f>SUMIF('EG-SEP'!$F$18:$F$516,PROVEEDORES!$D402,'EG-SEP'!P$18:P$516)</f>
        <v>0</v>
      </c>
      <c r="H401" s="159">
        <f>SUMIF('EG-SEP'!$F$18:$F$516,PROVEEDORES!$D402,'EG-SEP'!Q$18:Q$516)</f>
        <v>0</v>
      </c>
      <c r="I401" s="159">
        <f>SUMIF('EG-SEP'!$F$18:$F$516,PROVEEDORES!$D402,'EG-SEP'!R$18:R$516)</f>
        <v>0</v>
      </c>
      <c r="J401" s="159">
        <f>SUMIF('EG-SEP'!$F$18:$F$516,PROVEEDORES!$D402,'EG-SEP'!S$18:S$516)</f>
        <v>0</v>
      </c>
      <c r="K401" s="159" t="str">
        <f t="shared" si="12"/>
        <v/>
      </c>
      <c r="L401" s="146" t="str">
        <f>IF(PROVEEDORES!G402="","",PROVEEDORES!G402)</f>
        <v/>
      </c>
    </row>
    <row r="402" spans="3:12" ht="17.45" customHeight="1" x14ac:dyDescent="0.2">
      <c r="C402" s="158">
        <f t="shared" si="13"/>
        <v>396</v>
      </c>
      <c r="D402" s="146" t="str">
        <f>IF(PROVEEDORES!E403="","",PROVEEDORES!E403)</f>
        <v/>
      </c>
      <c r="E402" s="146" t="str">
        <f>IF(PROVEEDORES!F403="","",PROVEEDORES!F403)</f>
        <v/>
      </c>
      <c r="F402" s="146" t="str">
        <f>IF(PROVEEDORES!D403="","",PROVEEDORES!D403)</f>
        <v/>
      </c>
      <c r="G402" s="159">
        <f>SUMIF('EG-SEP'!$F$18:$F$516,PROVEEDORES!$D403,'EG-SEP'!P$18:P$516)</f>
        <v>0</v>
      </c>
      <c r="H402" s="159">
        <f>SUMIF('EG-SEP'!$F$18:$F$516,PROVEEDORES!$D403,'EG-SEP'!Q$18:Q$516)</f>
        <v>0</v>
      </c>
      <c r="I402" s="159">
        <f>SUMIF('EG-SEP'!$F$18:$F$516,PROVEEDORES!$D403,'EG-SEP'!R$18:R$516)</f>
        <v>0</v>
      </c>
      <c r="J402" s="159">
        <f>SUMIF('EG-SEP'!$F$18:$F$516,PROVEEDORES!$D403,'EG-SEP'!S$18:S$516)</f>
        <v>0</v>
      </c>
      <c r="K402" s="159" t="str">
        <f t="shared" si="12"/>
        <v/>
      </c>
      <c r="L402" s="146" t="str">
        <f>IF(PROVEEDORES!G403="","",PROVEEDORES!G403)</f>
        <v/>
      </c>
    </row>
    <row r="403" spans="3:12" ht="17.45" customHeight="1" x14ac:dyDescent="0.2">
      <c r="C403" s="158">
        <f t="shared" si="13"/>
        <v>397</v>
      </c>
      <c r="D403" s="146" t="str">
        <f>IF(PROVEEDORES!E404="","",PROVEEDORES!E404)</f>
        <v/>
      </c>
      <c r="E403" s="146" t="str">
        <f>IF(PROVEEDORES!F404="","",PROVEEDORES!F404)</f>
        <v/>
      </c>
      <c r="F403" s="146" t="str">
        <f>IF(PROVEEDORES!D404="","",PROVEEDORES!D404)</f>
        <v/>
      </c>
      <c r="G403" s="159">
        <f>SUMIF('EG-SEP'!$F$18:$F$516,PROVEEDORES!$D404,'EG-SEP'!P$18:P$516)</f>
        <v>0</v>
      </c>
      <c r="H403" s="159">
        <f>SUMIF('EG-SEP'!$F$18:$F$516,PROVEEDORES!$D404,'EG-SEP'!Q$18:Q$516)</f>
        <v>0</v>
      </c>
      <c r="I403" s="159">
        <f>SUMIF('EG-SEP'!$F$18:$F$516,PROVEEDORES!$D404,'EG-SEP'!R$18:R$516)</f>
        <v>0</v>
      </c>
      <c r="J403" s="159">
        <f>SUMIF('EG-SEP'!$F$18:$F$516,PROVEEDORES!$D404,'EG-SEP'!S$18:S$516)</f>
        <v>0</v>
      </c>
      <c r="K403" s="159" t="str">
        <f t="shared" si="12"/>
        <v/>
      </c>
      <c r="L403" s="146" t="str">
        <f>IF(PROVEEDORES!G404="","",PROVEEDORES!G404)</f>
        <v/>
      </c>
    </row>
    <row r="404" spans="3:12" ht="17.45" customHeight="1" x14ac:dyDescent="0.2">
      <c r="C404" s="158">
        <f t="shared" si="13"/>
        <v>398</v>
      </c>
      <c r="D404" s="146" t="str">
        <f>IF(PROVEEDORES!E405="","",PROVEEDORES!E405)</f>
        <v/>
      </c>
      <c r="E404" s="146" t="str">
        <f>IF(PROVEEDORES!F405="","",PROVEEDORES!F405)</f>
        <v/>
      </c>
      <c r="F404" s="146" t="str">
        <f>IF(PROVEEDORES!D405="","",PROVEEDORES!D405)</f>
        <v/>
      </c>
      <c r="G404" s="159">
        <f>SUMIF('EG-SEP'!$F$18:$F$516,PROVEEDORES!$D405,'EG-SEP'!P$18:P$516)</f>
        <v>0</v>
      </c>
      <c r="H404" s="159">
        <f>SUMIF('EG-SEP'!$F$18:$F$516,PROVEEDORES!$D405,'EG-SEP'!Q$18:Q$516)</f>
        <v>0</v>
      </c>
      <c r="I404" s="159">
        <f>SUMIF('EG-SEP'!$F$18:$F$516,PROVEEDORES!$D405,'EG-SEP'!R$18:R$516)</f>
        <v>0</v>
      </c>
      <c r="J404" s="159">
        <f>SUMIF('EG-SEP'!$F$18:$F$516,PROVEEDORES!$D405,'EG-SEP'!S$18:S$516)</f>
        <v>0</v>
      </c>
      <c r="K404" s="159" t="str">
        <f t="shared" si="12"/>
        <v/>
      </c>
      <c r="L404" s="146" t="str">
        <f>IF(PROVEEDORES!G405="","",PROVEEDORES!G405)</f>
        <v/>
      </c>
    </row>
    <row r="405" spans="3:12" ht="17.45" customHeight="1" x14ac:dyDescent="0.2">
      <c r="C405" s="158">
        <f t="shared" si="13"/>
        <v>399</v>
      </c>
      <c r="D405" s="146" t="str">
        <f>IF(PROVEEDORES!E406="","",PROVEEDORES!E406)</f>
        <v/>
      </c>
      <c r="E405" s="146" t="str">
        <f>IF(PROVEEDORES!F406="","",PROVEEDORES!F406)</f>
        <v/>
      </c>
      <c r="F405" s="146" t="str">
        <f>IF(PROVEEDORES!D406="","",PROVEEDORES!D406)</f>
        <v/>
      </c>
      <c r="G405" s="159">
        <f>SUMIF('EG-SEP'!$F$18:$F$516,PROVEEDORES!$D406,'EG-SEP'!P$18:P$516)</f>
        <v>0</v>
      </c>
      <c r="H405" s="159">
        <f>SUMIF('EG-SEP'!$F$18:$F$516,PROVEEDORES!$D406,'EG-SEP'!Q$18:Q$516)</f>
        <v>0</v>
      </c>
      <c r="I405" s="159">
        <f>SUMIF('EG-SEP'!$F$18:$F$516,PROVEEDORES!$D406,'EG-SEP'!R$18:R$516)</f>
        <v>0</v>
      </c>
      <c r="J405" s="159">
        <f>SUMIF('EG-SEP'!$F$18:$F$516,PROVEEDORES!$D406,'EG-SEP'!S$18:S$516)</f>
        <v>0</v>
      </c>
      <c r="K405" s="159" t="str">
        <f t="shared" si="12"/>
        <v/>
      </c>
      <c r="L405" s="146" t="str">
        <f>IF(PROVEEDORES!G406="","",PROVEEDORES!G406)</f>
        <v/>
      </c>
    </row>
    <row r="406" spans="3:12" ht="17.45" customHeight="1" x14ac:dyDescent="0.2">
      <c r="C406" s="158">
        <f t="shared" si="13"/>
        <v>400</v>
      </c>
      <c r="D406" s="146" t="str">
        <f>IF(PROVEEDORES!E407="","",PROVEEDORES!E407)</f>
        <v/>
      </c>
      <c r="E406" s="146" t="str">
        <f>IF(PROVEEDORES!F407="","",PROVEEDORES!F407)</f>
        <v/>
      </c>
      <c r="F406" s="146" t="str">
        <f>IF(PROVEEDORES!D407="","",PROVEEDORES!D407)</f>
        <v/>
      </c>
      <c r="G406" s="159">
        <f>SUMIF('EG-SEP'!$F$18:$F$516,PROVEEDORES!$D407,'EG-SEP'!P$18:P$516)</f>
        <v>0</v>
      </c>
      <c r="H406" s="159">
        <f>SUMIF('EG-SEP'!$F$18:$F$516,PROVEEDORES!$D407,'EG-SEP'!Q$18:Q$516)</f>
        <v>0</v>
      </c>
      <c r="I406" s="159">
        <f>SUMIF('EG-SEP'!$F$18:$F$516,PROVEEDORES!$D407,'EG-SEP'!R$18:R$516)</f>
        <v>0</v>
      </c>
      <c r="J406" s="159">
        <f>SUMIF('EG-SEP'!$F$18:$F$516,PROVEEDORES!$D407,'EG-SEP'!S$18:S$516)</f>
        <v>0</v>
      </c>
      <c r="K406" s="159" t="str">
        <f t="shared" si="12"/>
        <v/>
      </c>
      <c r="L406" s="146" t="str">
        <f>IF(PROVEEDORES!G407="","",PROVEEDORES!G407)</f>
        <v/>
      </c>
    </row>
    <row r="407" spans="3:12" ht="17.45" customHeight="1" x14ac:dyDescent="0.2">
      <c r="C407" s="158">
        <f t="shared" si="13"/>
        <v>401</v>
      </c>
      <c r="D407" s="146" t="str">
        <f>IF(PROVEEDORES!E408="","",PROVEEDORES!E408)</f>
        <v/>
      </c>
      <c r="E407" s="146" t="str">
        <f>IF(PROVEEDORES!F408="","",PROVEEDORES!F408)</f>
        <v/>
      </c>
      <c r="F407" s="146" t="str">
        <f>IF(PROVEEDORES!D408="","",PROVEEDORES!D408)</f>
        <v/>
      </c>
      <c r="G407" s="159">
        <f>SUMIF('EG-SEP'!$F$18:$F$516,PROVEEDORES!$D408,'EG-SEP'!P$18:P$516)</f>
        <v>0</v>
      </c>
      <c r="H407" s="159">
        <f>SUMIF('EG-SEP'!$F$18:$F$516,PROVEEDORES!$D408,'EG-SEP'!Q$18:Q$516)</f>
        <v>0</v>
      </c>
      <c r="I407" s="159">
        <f>SUMIF('EG-SEP'!$F$18:$F$516,PROVEEDORES!$D408,'EG-SEP'!R$18:R$516)</f>
        <v>0</v>
      </c>
      <c r="J407" s="159">
        <f>SUMIF('EG-SEP'!$F$18:$F$516,PROVEEDORES!$D408,'EG-SEP'!S$18:S$516)</f>
        <v>0</v>
      </c>
      <c r="K407" s="159" t="str">
        <f t="shared" si="12"/>
        <v/>
      </c>
      <c r="L407" s="146" t="str">
        <f>IF(PROVEEDORES!G408="","",PROVEEDORES!G408)</f>
        <v/>
      </c>
    </row>
    <row r="408" spans="3:12" ht="17.45" customHeight="1" x14ac:dyDescent="0.2">
      <c r="C408" s="158">
        <f t="shared" si="13"/>
        <v>402</v>
      </c>
      <c r="D408" s="146" t="str">
        <f>IF(PROVEEDORES!E409="","",PROVEEDORES!E409)</f>
        <v/>
      </c>
      <c r="E408" s="146" t="str">
        <f>IF(PROVEEDORES!F409="","",PROVEEDORES!F409)</f>
        <v/>
      </c>
      <c r="F408" s="146" t="str">
        <f>IF(PROVEEDORES!D409="","",PROVEEDORES!D409)</f>
        <v/>
      </c>
      <c r="G408" s="159">
        <f>SUMIF('EG-SEP'!$F$18:$F$516,PROVEEDORES!$D409,'EG-SEP'!P$18:P$516)</f>
        <v>0</v>
      </c>
      <c r="H408" s="159">
        <f>SUMIF('EG-SEP'!$F$18:$F$516,PROVEEDORES!$D409,'EG-SEP'!Q$18:Q$516)</f>
        <v>0</v>
      </c>
      <c r="I408" s="159">
        <f>SUMIF('EG-SEP'!$F$18:$F$516,PROVEEDORES!$D409,'EG-SEP'!R$18:R$516)</f>
        <v>0</v>
      </c>
      <c r="J408" s="159">
        <f>SUMIF('EG-SEP'!$F$18:$F$516,PROVEEDORES!$D409,'EG-SEP'!S$18:S$516)</f>
        <v>0</v>
      </c>
      <c r="K408" s="159" t="str">
        <f t="shared" si="12"/>
        <v/>
      </c>
      <c r="L408" s="146" t="str">
        <f>IF(PROVEEDORES!G409="","",PROVEEDORES!G409)</f>
        <v/>
      </c>
    </row>
    <row r="409" spans="3:12" ht="17.45" customHeight="1" x14ac:dyDescent="0.2">
      <c r="C409" s="158">
        <f t="shared" si="13"/>
        <v>403</v>
      </c>
      <c r="D409" s="146" t="str">
        <f>IF(PROVEEDORES!E410="","",PROVEEDORES!E410)</f>
        <v/>
      </c>
      <c r="E409" s="146" t="str">
        <f>IF(PROVEEDORES!F410="","",PROVEEDORES!F410)</f>
        <v/>
      </c>
      <c r="F409" s="146" t="str">
        <f>IF(PROVEEDORES!D410="","",PROVEEDORES!D410)</f>
        <v/>
      </c>
      <c r="G409" s="159">
        <f>SUMIF('EG-SEP'!$F$18:$F$516,PROVEEDORES!$D410,'EG-SEP'!P$18:P$516)</f>
        <v>0</v>
      </c>
      <c r="H409" s="159">
        <f>SUMIF('EG-SEP'!$F$18:$F$516,PROVEEDORES!$D410,'EG-SEP'!Q$18:Q$516)</f>
        <v>0</v>
      </c>
      <c r="I409" s="159">
        <f>SUMIF('EG-SEP'!$F$18:$F$516,PROVEEDORES!$D410,'EG-SEP'!R$18:R$516)</f>
        <v>0</v>
      </c>
      <c r="J409" s="159">
        <f>SUMIF('EG-SEP'!$F$18:$F$516,PROVEEDORES!$D410,'EG-SEP'!S$18:S$516)</f>
        <v>0</v>
      </c>
      <c r="K409" s="159" t="str">
        <f t="shared" si="12"/>
        <v/>
      </c>
      <c r="L409" s="146" t="str">
        <f>IF(PROVEEDORES!G410="","",PROVEEDORES!G410)</f>
        <v/>
      </c>
    </row>
    <row r="410" spans="3:12" ht="17.45" customHeight="1" x14ac:dyDescent="0.2">
      <c r="C410" s="158">
        <f t="shared" si="13"/>
        <v>404</v>
      </c>
      <c r="D410" s="146" t="str">
        <f>IF(PROVEEDORES!E411="","",PROVEEDORES!E411)</f>
        <v/>
      </c>
      <c r="E410" s="146" t="str">
        <f>IF(PROVEEDORES!F411="","",PROVEEDORES!F411)</f>
        <v/>
      </c>
      <c r="F410" s="146" t="str">
        <f>IF(PROVEEDORES!D411="","",PROVEEDORES!D411)</f>
        <v/>
      </c>
      <c r="G410" s="159">
        <f>SUMIF('EG-SEP'!$F$18:$F$516,PROVEEDORES!$D411,'EG-SEP'!P$18:P$516)</f>
        <v>0</v>
      </c>
      <c r="H410" s="159">
        <f>SUMIF('EG-SEP'!$F$18:$F$516,PROVEEDORES!$D411,'EG-SEP'!Q$18:Q$516)</f>
        <v>0</v>
      </c>
      <c r="I410" s="159">
        <f>SUMIF('EG-SEP'!$F$18:$F$516,PROVEEDORES!$D411,'EG-SEP'!R$18:R$516)</f>
        <v>0</v>
      </c>
      <c r="J410" s="159">
        <f>SUMIF('EG-SEP'!$F$18:$F$516,PROVEEDORES!$D411,'EG-SEP'!S$18:S$516)</f>
        <v>0</v>
      </c>
      <c r="K410" s="159" t="str">
        <f t="shared" si="12"/>
        <v/>
      </c>
      <c r="L410" s="146" t="str">
        <f>IF(PROVEEDORES!G411="","",PROVEEDORES!G411)</f>
        <v/>
      </c>
    </row>
    <row r="411" spans="3:12" ht="17.45" customHeight="1" x14ac:dyDescent="0.2">
      <c r="C411" s="158">
        <f t="shared" si="13"/>
        <v>405</v>
      </c>
      <c r="D411" s="146" t="str">
        <f>IF(PROVEEDORES!E412="","",PROVEEDORES!E412)</f>
        <v/>
      </c>
      <c r="E411" s="146" t="str">
        <f>IF(PROVEEDORES!F412="","",PROVEEDORES!F412)</f>
        <v/>
      </c>
      <c r="F411" s="146" t="str">
        <f>IF(PROVEEDORES!D412="","",PROVEEDORES!D412)</f>
        <v/>
      </c>
      <c r="G411" s="159">
        <f>SUMIF('EG-SEP'!$F$18:$F$516,PROVEEDORES!$D412,'EG-SEP'!P$18:P$516)</f>
        <v>0</v>
      </c>
      <c r="H411" s="159">
        <f>SUMIF('EG-SEP'!$F$18:$F$516,PROVEEDORES!$D412,'EG-SEP'!Q$18:Q$516)</f>
        <v>0</v>
      </c>
      <c r="I411" s="159">
        <f>SUMIF('EG-SEP'!$F$18:$F$516,PROVEEDORES!$D412,'EG-SEP'!R$18:R$516)</f>
        <v>0</v>
      </c>
      <c r="J411" s="159">
        <f>SUMIF('EG-SEP'!$F$18:$F$516,PROVEEDORES!$D412,'EG-SEP'!S$18:S$516)</f>
        <v>0</v>
      </c>
      <c r="K411" s="159" t="str">
        <f t="shared" si="12"/>
        <v/>
      </c>
      <c r="L411" s="146" t="str">
        <f>IF(PROVEEDORES!G412="","",PROVEEDORES!G412)</f>
        <v/>
      </c>
    </row>
    <row r="412" spans="3:12" ht="17.45" customHeight="1" x14ac:dyDescent="0.2">
      <c r="C412" s="158">
        <f t="shared" si="13"/>
        <v>406</v>
      </c>
      <c r="D412" s="146" t="str">
        <f>IF(PROVEEDORES!E413="","",PROVEEDORES!E413)</f>
        <v/>
      </c>
      <c r="E412" s="146" t="str">
        <f>IF(PROVEEDORES!F413="","",PROVEEDORES!F413)</f>
        <v/>
      </c>
      <c r="F412" s="146" t="str">
        <f>IF(PROVEEDORES!D413="","",PROVEEDORES!D413)</f>
        <v/>
      </c>
      <c r="G412" s="159">
        <f>SUMIF('EG-SEP'!$F$18:$F$516,PROVEEDORES!$D413,'EG-SEP'!P$18:P$516)</f>
        <v>0</v>
      </c>
      <c r="H412" s="159">
        <f>SUMIF('EG-SEP'!$F$18:$F$516,PROVEEDORES!$D413,'EG-SEP'!Q$18:Q$516)</f>
        <v>0</v>
      </c>
      <c r="I412" s="159">
        <f>SUMIF('EG-SEP'!$F$18:$F$516,PROVEEDORES!$D413,'EG-SEP'!R$18:R$516)</f>
        <v>0</v>
      </c>
      <c r="J412" s="159">
        <f>SUMIF('EG-SEP'!$F$18:$F$516,PROVEEDORES!$D413,'EG-SEP'!S$18:S$516)</f>
        <v>0</v>
      </c>
      <c r="K412" s="159" t="str">
        <f t="shared" si="12"/>
        <v/>
      </c>
      <c r="L412" s="146" t="str">
        <f>IF(PROVEEDORES!G413="","",PROVEEDORES!G413)</f>
        <v/>
      </c>
    </row>
    <row r="413" spans="3:12" ht="17.45" customHeight="1" x14ac:dyDescent="0.2">
      <c r="C413" s="158">
        <f t="shared" si="13"/>
        <v>407</v>
      </c>
      <c r="D413" s="146" t="str">
        <f>IF(PROVEEDORES!E414="","",PROVEEDORES!E414)</f>
        <v/>
      </c>
      <c r="E413" s="146" t="str">
        <f>IF(PROVEEDORES!F414="","",PROVEEDORES!F414)</f>
        <v/>
      </c>
      <c r="F413" s="146" t="str">
        <f>IF(PROVEEDORES!D414="","",PROVEEDORES!D414)</f>
        <v/>
      </c>
      <c r="G413" s="159">
        <f>SUMIF('EG-SEP'!$F$18:$F$516,PROVEEDORES!$D414,'EG-SEP'!P$18:P$516)</f>
        <v>0</v>
      </c>
      <c r="H413" s="159">
        <f>SUMIF('EG-SEP'!$F$18:$F$516,PROVEEDORES!$D414,'EG-SEP'!Q$18:Q$516)</f>
        <v>0</v>
      </c>
      <c r="I413" s="159">
        <f>SUMIF('EG-SEP'!$F$18:$F$516,PROVEEDORES!$D414,'EG-SEP'!R$18:R$516)</f>
        <v>0</v>
      </c>
      <c r="J413" s="159">
        <f>SUMIF('EG-SEP'!$F$18:$F$516,PROVEEDORES!$D414,'EG-SEP'!S$18:S$516)</f>
        <v>0</v>
      </c>
      <c r="K413" s="159" t="str">
        <f t="shared" si="12"/>
        <v/>
      </c>
      <c r="L413" s="146" t="str">
        <f>IF(PROVEEDORES!G414="","",PROVEEDORES!G414)</f>
        <v/>
      </c>
    </row>
    <row r="414" spans="3:12" ht="17.45" customHeight="1" x14ac:dyDescent="0.2">
      <c r="C414" s="158">
        <f t="shared" si="13"/>
        <v>408</v>
      </c>
      <c r="D414" s="146" t="str">
        <f>IF(PROVEEDORES!E415="","",PROVEEDORES!E415)</f>
        <v/>
      </c>
      <c r="E414" s="146" t="str">
        <f>IF(PROVEEDORES!F415="","",PROVEEDORES!F415)</f>
        <v/>
      </c>
      <c r="F414" s="146" t="str">
        <f>IF(PROVEEDORES!D415="","",PROVEEDORES!D415)</f>
        <v/>
      </c>
      <c r="G414" s="159">
        <f>SUMIF('EG-SEP'!$F$18:$F$516,PROVEEDORES!$D415,'EG-SEP'!P$18:P$516)</f>
        <v>0</v>
      </c>
      <c r="H414" s="159">
        <f>SUMIF('EG-SEP'!$F$18:$F$516,PROVEEDORES!$D415,'EG-SEP'!Q$18:Q$516)</f>
        <v>0</v>
      </c>
      <c r="I414" s="159">
        <f>SUMIF('EG-SEP'!$F$18:$F$516,PROVEEDORES!$D415,'EG-SEP'!R$18:R$516)</f>
        <v>0</v>
      </c>
      <c r="J414" s="159">
        <f>SUMIF('EG-SEP'!$F$18:$F$516,PROVEEDORES!$D415,'EG-SEP'!S$18:S$516)</f>
        <v>0</v>
      </c>
      <c r="K414" s="159" t="str">
        <f t="shared" si="12"/>
        <v/>
      </c>
      <c r="L414" s="146" t="str">
        <f>IF(PROVEEDORES!G415="","",PROVEEDORES!G415)</f>
        <v/>
      </c>
    </row>
    <row r="415" spans="3:12" ht="17.45" customHeight="1" x14ac:dyDescent="0.2">
      <c r="C415" s="158">
        <f t="shared" si="13"/>
        <v>409</v>
      </c>
      <c r="D415" s="146" t="str">
        <f>IF(PROVEEDORES!E416="","",PROVEEDORES!E416)</f>
        <v/>
      </c>
      <c r="E415" s="146" t="str">
        <f>IF(PROVEEDORES!F416="","",PROVEEDORES!F416)</f>
        <v/>
      </c>
      <c r="F415" s="146" t="str">
        <f>IF(PROVEEDORES!D416="","",PROVEEDORES!D416)</f>
        <v/>
      </c>
      <c r="G415" s="159">
        <f>SUMIF('EG-SEP'!$F$18:$F$516,PROVEEDORES!$D416,'EG-SEP'!P$18:P$516)</f>
        <v>0</v>
      </c>
      <c r="H415" s="159">
        <f>SUMIF('EG-SEP'!$F$18:$F$516,PROVEEDORES!$D416,'EG-SEP'!Q$18:Q$516)</f>
        <v>0</v>
      </c>
      <c r="I415" s="159">
        <f>SUMIF('EG-SEP'!$F$18:$F$516,PROVEEDORES!$D416,'EG-SEP'!R$18:R$516)</f>
        <v>0</v>
      </c>
      <c r="J415" s="159">
        <f>SUMIF('EG-SEP'!$F$18:$F$516,PROVEEDORES!$D416,'EG-SEP'!S$18:S$516)</f>
        <v>0</v>
      </c>
      <c r="K415" s="159" t="str">
        <f t="shared" si="12"/>
        <v/>
      </c>
      <c r="L415" s="146" t="str">
        <f>IF(PROVEEDORES!G416="","",PROVEEDORES!G416)</f>
        <v/>
      </c>
    </row>
    <row r="416" spans="3:12" ht="17.45" customHeight="1" x14ac:dyDescent="0.2">
      <c r="C416" s="158">
        <f t="shared" si="13"/>
        <v>410</v>
      </c>
      <c r="D416" s="146" t="str">
        <f>IF(PROVEEDORES!E417="","",PROVEEDORES!E417)</f>
        <v/>
      </c>
      <c r="E416" s="146" t="str">
        <f>IF(PROVEEDORES!F417="","",PROVEEDORES!F417)</f>
        <v/>
      </c>
      <c r="F416" s="146" t="str">
        <f>IF(PROVEEDORES!D417="","",PROVEEDORES!D417)</f>
        <v/>
      </c>
      <c r="G416" s="159">
        <f>SUMIF('EG-SEP'!$F$18:$F$516,PROVEEDORES!$D417,'EG-SEP'!P$18:P$516)</f>
        <v>0</v>
      </c>
      <c r="H416" s="159">
        <f>SUMIF('EG-SEP'!$F$18:$F$516,PROVEEDORES!$D417,'EG-SEP'!Q$18:Q$516)</f>
        <v>0</v>
      </c>
      <c r="I416" s="159">
        <f>SUMIF('EG-SEP'!$F$18:$F$516,PROVEEDORES!$D417,'EG-SEP'!R$18:R$516)</f>
        <v>0</v>
      </c>
      <c r="J416" s="159">
        <f>SUMIF('EG-SEP'!$F$18:$F$516,PROVEEDORES!$D417,'EG-SEP'!S$18:S$516)</f>
        <v>0</v>
      </c>
      <c r="K416" s="159" t="str">
        <f t="shared" si="12"/>
        <v/>
      </c>
      <c r="L416" s="146" t="str">
        <f>IF(PROVEEDORES!G417="","",PROVEEDORES!G417)</f>
        <v/>
      </c>
    </row>
    <row r="417" spans="3:12" ht="17.45" customHeight="1" x14ac:dyDescent="0.2">
      <c r="C417" s="158">
        <f t="shared" si="13"/>
        <v>411</v>
      </c>
      <c r="D417" s="146" t="str">
        <f>IF(PROVEEDORES!E418="","",PROVEEDORES!E418)</f>
        <v/>
      </c>
      <c r="E417" s="146" t="str">
        <f>IF(PROVEEDORES!F418="","",PROVEEDORES!F418)</f>
        <v/>
      </c>
      <c r="F417" s="146" t="str">
        <f>IF(PROVEEDORES!D418="","",PROVEEDORES!D418)</f>
        <v/>
      </c>
      <c r="G417" s="159">
        <f>SUMIF('EG-SEP'!$F$18:$F$516,PROVEEDORES!$D418,'EG-SEP'!P$18:P$516)</f>
        <v>0</v>
      </c>
      <c r="H417" s="159">
        <f>SUMIF('EG-SEP'!$F$18:$F$516,PROVEEDORES!$D418,'EG-SEP'!Q$18:Q$516)</f>
        <v>0</v>
      </c>
      <c r="I417" s="159">
        <f>SUMIF('EG-SEP'!$F$18:$F$516,PROVEEDORES!$D418,'EG-SEP'!R$18:R$516)</f>
        <v>0</v>
      </c>
      <c r="J417" s="159">
        <f>SUMIF('EG-SEP'!$F$18:$F$516,PROVEEDORES!$D418,'EG-SEP'!S$18:S$516)</f>
        <v>0</v>
      </c>
      <c r="K417" s="159" t="str">
        <f t="shared" si="12"/>
        <v/>
      </c>
      <c r="L417" s="146" t="str">
        <f>IF(PROVEEDORES!G418="","",PROVEEDORES!G418)</f>
        <v/>
      </c>
    </row>
    <row r="418" spans="3:12" ht="17.45" customHeight="1" x14ac:dyDescent="0.2">
      <c r="C418" s="158">
        <f t="shared" si="13"/>
        <v>412</v>
      </c>
      <c r="D418" s="146" t="str">
        <f>IF(PROVEEDORES!E419="","",PROVEEDORES!E419)</f>
        <v/>
      </c>
      <c r="E418" s="146" t="str">
        <f>IF(PROVEEDORES!F419="","",PROVEEDORES!F419)</f>
        <v/>
      </c>
      <c r="F418" s="146" t="str">
        <f>IF(PROVEEDORES!D419="","",PROVEEDORES!D419)</f>
        <v/>
      </c>
      <c r="G418" s="159">
        <f>SUMIF('EG-SEP'!$F$18:$F$516,PROVEEDORES!$D419,'EG-SEP'!P$18:P$516)</f>
        <v>0</v>
      </c>
      <c r="H418" s="159">
        <f>SUMIF('EG-SEP'!$F$18:$F$516,PROVEEDORES!$D419,'EG-SEP'!Q$18:Q$516)</f>
        <v>0</v>
      </c>
      <c r="I418" s="159">
        <f>SUMIF('EG-SEP'!$F$18:$F$516,PROVEEDORES!$D419,'EG-SEP'!R$18:R$516)</f>
        <v>0</v>
      </c>
      <c r="J418" s="159">
        <f>SUMIF('EG-SEP'!$F$18:$F$516,PROVEEDORES!$D419,'EG-SEP'!S$18:S$516)</f>
        <v>0</v>
      </c>
      <c r="K418" s="159" t="str">
        <f t="shared" si="12"/>
        <v/>
      </c>
      <c r="L418" s="146" t="str">
        <f>IF(PROVEEDORES!G419="","",PROVEEDORES!G419)</f>
        <v/>
      </c>
    </row>
    <row r="419" spans="3:12" ht="17.45" customHeight="1" x14ac:dyDescent="0.2">
      <c r="C419" s="158">
        <f t="shared" si="13"/>
        <v>413</v>
      </c>
      <c r="D419" s="146" t="str">
        <f>IF(PROVEEDORES!E420="","",PROVEEDORES!E420)</f>
        <v/>
      </c>
      <c r="E419" s="146" t="str">
        <f>IF(PROVEEDORES!F420="","",PROVEEDORES!F420)</f>
        <v/>
      </c>
      <c r="F419" s="146" t="str">
        <f>IF(PROVEEDORES!D420="","",PROVEEDORES!D420)</f>
        <v/>
      </c>
      <c r="G419" s="159">
        <f>SUMIF('EG-SEP'!$F$18:$F$516,PROVEEDORES!$D420,'EG-SEP'!P$18:P$516)</f>
        <v>0</v>
      </c>
      <c r="H419" s="159">
        <f>SUMIF('EG-SEP'!$F$18:$F$516,PROVEEDORES!$D420,'EG-SEP'!Q$18:Q$516)</f>
        <v>0</v>
      </c>
      <c r="I419" s="159">
        <f>SUMIF('EG-SEP'!$F$18:$F$516,PROVEEDORES!$D420,'EG-SEP'!R$18:R$516)</f>
        <v>0</v>
      </c>
      <c r="J419" s="159">
        <f>SUMIF('EG-SEP'!$F$18:$F$516,PROVEEDORES!$D420,'EG-SEP'!S$18:S$516)</f>
        <v>0</v>
      </c>
      <c r="K419" s="159" t="str">
        <f t="shared" si="12"/>
        <v/>
      </c>
      <c r="L419" s="146" t="str">
        <f>IF(PROVEEDORES!G420="","",PROVEEDORES!G420)</f>
        <v/>
      </c>
    </row>
    <row r="420" spans="3:12" ht="17.45" customHeight="1" x14ac:dyDescent="0.2">
      <c r="C420" s="158">
        <f t="shared" si="13"/>
        <v>414</v>
      </c>
      <c r="D420" s="146" t="str">
        <f>IF(PROVEEDORES!E421="","",PROVEEDORES!E421)</f>
        <v/>
      </c>
      <c r="E420" s="146" t="str">
        <f>IF(PROVEEDORES!F421="","",PROVEEDORES!F421)</f>
        <v/>
      </c>
      <c r="F420" s="146" t="str">
        <f>IF(PROVEEDORES!D421="","",PROVEEDORES!D421)</f>
        <v/>
      </c>
      <c r="G420" s="159">
        <f>SUMIF('EG-SEP'!$F$18:$F$516,PROVEEDORES!$D421,'EG-SEP'!P$18:P$516)</f>
        <v>0</v>
      </c>
      <c r="H420" s="159">
        <f>SUMIF('EG-SEP'!$F$18:$F$516,PROVEEDORES!$D421,'EG-SEP'!Q$18:Q$516)</f>
        <v>0</v>
      </c>
      <c r="I420" s="159">
        <f>SUMIF('EG-SEP'!$F$18:$F$516,PROVEEDORES!$D421,'EG-SEP'!R$18:R$516)</f>
        <v>0</v>
      </c>
      <c r="J420" s="159">
        <f>SUMIF('EG-SEP'!$F$18:$F$516,PROVEEDORES!$D421,'EG-SEP'!S$18:S$516)</f>
        <v>0</v>
      </c>
      <c r="K420" s="159" t="str">
        <f t="shared" si="12"/>
        <v/>
      </c>
      <c r="L420" s="146" t="str">
        <f>IF(PROVEEDORES!G421="","",PROVEEDORES!G421)</f>
        <v/>
      </c>
    </row>
    <row r="421" spans="3:12" ht="17.45" customHeight="1" x14ac:dyDescent="0.2">
      <c r="C421" s="158">
        <f t="shared" si="13"/>
        <v>415</v>
      </c>
      <c r="D421" s="146" t="str">
        <f>IF(PROVEEDORES!E422="","",PROVEEDORES!E422)</f>
        <v/>
      </c>
      <c r="E421" s="146" t="str">
        <f>IF(PROVEEDORES!F422="","",PROVEEDORES!F422)</f>
        <v/>
      </c>
      <c r="F421" s="146" t="str">
        <f>IF(PROVEEDORES!D422="","",PROVEEDORES!D422)</f>
        <v/>
      </c>
      <c r="G421" s="159">
        <f>SUMIF('EG-SEP'!$F$18:$F$516,PROVEEDORES!$D422,'EG-SEP'!P$18:P$516)</f>
        <v>0</v>
      </c>
      <c r="H421" s="159">
        <f>SUMIF('EG-SEP'!$F$18:$F$516,PROVEEDORES!$D422,'EG-SEP'!Q$18:Q$516)</f>
        <v>0</v>
      </c>
      <c r="I421" s="159">
        <f>SUMIF('EG-SEP'!$F$18:$F$516,PROVEEDORES!$D422,'EG-SEP'!R$18:R$516)</f>
        <v>0</v>
      </c>
      <c r="J421" s="159">
        <f>SUMIF('EG-SEP'!$F$18:$F$516,PROVEEDORES!$D422,'EG-SEP'!S$18:S$516)</f>
        <v>0</v>
      </c>
      <c r="K421" s="159" t="str">
        <f t="shared" si="12"/>
        <v/>
      </c>
      <c r="L421" s="146" t="str">
        <f>IF(PROVEEDORES!G422="","",PROVEEDORES!G422)</f>
        <v/>
      </c>
    </row>
    <row r="422" spans="3:12" ht="17.45" customHeight="1" x14ac:dyDescent="0.2">
      <c r="C422" s="158">
        <f t="shared" si="13"/>
        <v>416</v>
      </c>
      <c r="D422" s="146" t="str">
        <f>IF(PROVEEDORES!E423="","",PROVEEDORES!E423)</f>
        <v/>
      </c>
      <c r="E422" s="146" t="str">
        <f>IF(PROVEEDORES!F423="","",PROVEEDORES!F423)</f>
        <v/>
      </c>
      <c r="F422" s="146" t="str">
        <f>IF(PROVEEDORES!D423="","",PROVEEDORES!D423)</f>
        <v/>
      </c>
      <c r="G422" s="159">
        <f>SUMIF('EG-SEP'!$F$18:$F$516,PROVEEDORES!$D423,'EG-SEP'!P$18:P$516)</f>
        <v>0</v>
      </c>
      <c r="H422" s="159">
        <f>SUMIF('EG-SEP'!$F$18:$F$516,PROVEEDORES!$D423,'EG-SEP'!Q$18:Q$516)</f>
        <v>0</v>
      </c>
      <c r="I422" s="159">
        <f>SUMIF('EG-SEP'!$F$18:$F$516,PROVEEDORES!$D423,'EG-SEP'!R$18:R$516)</f>
        <v>0</v>
      </c>
      <c r="J422" s="159">
        <f>SUMIF('EG-SEP'!$F$18:$F$516,PROVEEDORES!$D423,'EG-SEP'!S$18:S$516)</f>
        <v>0</v>
      </c>
      <c r="K422" s="159" t="str">
        <f t="shared" si="12"/>
        <v/>
      </c>
      <c r="L422" s="146" t="str">
        <f>IF(PROVEEDORES!G423="","",PROVEEDORES!G423)</f>
        <v/>
      </c>
    </row>
    <row r="423" spans="3:12" ht="17.45" customHeight="1" x14ac:dyDescent="0.2">
      <c r="C423" s="158">
        <f t="shared" si="13"/>
        <v>417</v>
      </c>
      <c r="D423" s="146" t="str">
        <f>IF(PROVEEDORES!E424="","",PROVEEDORES!E424)</f>
        <v/>
      </c>
      <c r="E423" s="146" t="str">
        <f>IF(PROVEEDORES!F424="","",PROVEEDORES!F424)</f>
        <v/>
      </c>
      <c r="F423" s="146" t="str">
        <f>IF(PROVEEDORES!D424="","",PROVEEDORES!D424)</f>
        <v/>
      </c>
      <c r="G423" s="159">
        <f>SUMIF('EG-SEP'!$F$18:$F$516,PROVEEDORES!$D424,'EG-SEP'!P$18:P$516)</f>
        <v>0</v>
      </c>
      <c r="H423" s="159">
        <f>SUMIF('EG-SEP'!$F$18:$F$516,PROVEEDORES!$D424,'EG-SEP'!Q$18:Q$516)</f>
        <v>0</v>
      </c>
      <c r="I423" s="159">
        <f>SUMIF('EG-SEP'!$F$18:$F$516,PROVEEDORES!$D424,'EG-SEP'!R$18:R$516)</f>
        <v>0</v>
      </c>
      <c r="J423" s="159">
        <f>SUMIF('EG-SEP'!$F$18:$F$516,PROVEEDORES!$D424,'EG-SEP'!S$18:S$516)</f>
        <v>0</v>
      </c>
      <c r="K423" s="159" t="str">
        <f t="shared" si="12"/>
        <v/>
      </c>
      <c r="L423" s="146" t="str">
        <f>IF(PROVEEDORES!G424="","",PROVEEDORES!G424)</f>
        <v/>
      </c>
    </row>
    <row r="424" spans="3:12" ht="17.45" customHeight="1" x14ac:dyDescent="0.2">
      <c r="C424" s="158">
        <f t="shared" si="13"/>
        <v>418</v>
      </c>
      <c r="D424" s="146" t="str">
        <f>IF(PROVEEDORES!E425="","",PROVEEDORES!E425)</f>
        <v/>
      </c>
      <c r="E424" s="146" t="str">
        <f>IF(PROVEEDORES!F425="","",PROVEEDORES!F425)</f>
        <v/>
      </c>
      <c r="F424" s="146" t="str">
        <f>IF(PROVEEDORES!D425="","",PROVEEDORES!D425)</f>
        <v/>
      </c>
      <c r="G424" s="159">
        <f>SUMIF('EG-SEP'!$F$18:$F$516,PROVEEDORES!$D425,'EG-SEP'!P$18:P$516)</f>
        <v>0</v>
      </c>
      <c r="H424" s="159">
        <f>SUMIF('EG-SEP'!$F$18:$F$516,PROVEEDORES!$D425,'EG-SEP'!Q$18:Q$516)</f>
        <v>0</v>
      </c>
      <c r="I424" s="159">
        <f>SUMIF('EG-SEP'!$F$18:$F$516,PROVEEDORES!$D425,'EG-SEP'!R$18:R$516)</f>
        <v>0</v>
      </c>
      <c r="J424" s="159">
        <f>SUMIF('EG-SEP'!$F$18:$F$516,PROVEEDORES!$D425,'EG-SEP'!S$18:S$516)</f>
        <v>0</v>
      </c>
      <c r="K424" s="159" t="str">
        <f t="shared" si="12"/>
        <v/>
      </c>
      <c r="L424" s="146" t="str">
        <f>IF(PROVEEDORES!G425="","",PROVEEDORES!G425)</f>
        <v/>
      </c>
    </row>
    <row r="425" spans="3:12" ht="17.45" customHeight="1" x14ac:dyDescent="0.2">
      <c r="C425" s="158">
        <f t="shared" si="13"/>
        <v>419</v>
      </c>
      <c r="D425" s="146" t="str">
        <f>IF(PROVEEDORES!E426="","",PROVEEDORES!E426)</f>
        <v/>
      </c>
      <c r="E425" s="146" t="str">
        <f>IF(PROVEEDORES!F426="","",PROVEEDORES!F426)</f>
        <v/>
      </c>
      <c r="F425" s="146" t="str">
        <f>IF(PROVEEDORES!D426="","",PROVEEDORES!D426)</f>
        <v/>
      </c>
      <c r="G425" s="159">
        <f>SUMIF('EG-SEP'!$F$18:$F$516,PROVEEDORES!$D426,'EG-SEP'!P$18:P$516)</f>
        <v>0</v>
      </c>
      <c r="H425" s="159">
        <f>SUMIF('EG-SEP'!$F$18:$F$516,PROVEEDORES!$D426,'EG-SEP'!Q$18:Q$516)</f>
        <v>0</v>
      </c>
      <c r="I425" s="159">
        <f>SUMIF('EG-SEP'!$F$18:$F$516,PROVEEDORES!$D426,'EG-SEP'!R$18:R$516)</f>
        <v>0</v>
      </c>
      <c r="J425" s="159">
        <f>SUMIF('EG-SEP'!$F$18:$F$516,PROVEEDORES!$D426,'EG-SEP'!S$18:S$516)</f>
        <v>0</v>
      </c>
      <c r="K425" s="159" t="str">
        <f t="shared" si="12"/>
        <v/>
      </c>
      <c r="L425" s="146" t="str">
        <f>IF(PROVEEDORES!G426="","",PROVEEDORES!G426)</f>
        <v/>
      </c>
    </row>
    <row r="426" spans="3:12" ht="17.45" customHeight="1" x14ac:dyDescent="0.2">
      <c r="C426" s="158">
        <f t="shared" si="13"/>
        <v>420</v>
      </c>
      <c r="D426" s="146" t="str">
        <f>IF(PROVEEDORES!E427="","",PROVEEDORES!E427)</f>
        <v/>
      </c>
      <c r="E426" s="146" t="str">
        <f>IF(PROVEEDORES!F427="","",PROVEEDORES!F427)</f>
        <v/>
      </c>
      <c r="F426" s="146" t="str">
        <f>IF(PROVEEDORES!D427="","",PROVEEDORES!D427)</f>
        <v/>
      </c>
      <c r="G426" s="159">
        <f>SUMIF('EG-SEP'!$F$18:$F$516,PROVEEDORES!$D427,'EG-SEP'!P$18:P$516)</f>
        <v>0</v>
      </c>
      <c r="H426" s="159">
        <f>SUMIF('EG-SEP'!$F$18:$F$516,PROVEEDORES!$D427,'EG-SEP'!Q$18:Q$516)</f>
        <v>0</v>
      </c>
      <c r="I426" s="159">
        <f>SUMIF('EG-SEP'!$F$18:$F$516,PROVEEDORES!$D427,'EG-SEP'!R$18:R$516)</f>
        <v>0</v>
      </c>
      <c r="J426" s="159">
        <f>SUMIF('EG-SEP'!$F$18:$F$516,PROVEEDORES!$D427,'EG-SEP'!S$18:S$516)</f>
        <v>0</v>
      </c>
      <c r="K426" s="159" t="str">
        <f t="shared" si="12"/>
        <v/>
      </c>
      <c r="L426" s="146" t="str">
        <f>IF(PROVEEDORES!G427="","",PROVEEDORES!G427)</f>
        <v/>
      </c>
    </row>
    <row r="427" spans="3:12" ht="17.45" customHeight="1" x14ac:dyDescent="0.2">
      <c r="C427" s="158">
        <f t="shared" si="13"/>
        <v>421</v>
      </c>
      <c r="D427" s="146" t="str">
        <f>IF(PROVEEDORES!E428="","",PROVEEDORES!E428)</f>
        <v/>
      </c>
      <c r="E427" s="146" t="str">
        <f>IF(PROVEEDORES!F428="","",PROVEEDORES!F428)</f>
        <v/>
      </c>
      <c r="F427" s="146" t="str">
        <f>IF(PROVEEDORES!D428="","",PROVEEDORES!D428)</f>
        <v/>
      </c>
      <c r="G427" s="159">
        <f>SUMIF('EG-SEP'!$F$18:$F$516,PROVEEDORES!$D428,'EG-SEP'!P$18:P$516)</f>
        <v>0</v>
      </c>
      <c r="H427" s="159">
        <f>SUMIF('EG-SEP'!$F$18:$F$516,PROVEEDORES!$D428,'EG-SEP'!Q$18:Q$516)</f>
        <v>0</v>
      </c>
      <c r="I427" s="159">
        <f>SUMIF('EG-SEP'!$F$18:$F$516,PROVEEDORES!$D428,'EG-SEP'!R$18:R$516)</f>
        <v>0</v>
      </c>
      <c r="J427" s="159">
        <f>SUMIF('EG-SEP'!$F$18:$F$516,PROVEEDORES!$D428,'EG-SEP'!S$18:S$516)</f>
        <v>0</v>
      </c>
      <c r="K427" s="159" t="str">
        <f t="shared" si="12"/>
        <v/>
      </c>
      <c r="L427" s="146" t="str">
        <f>IF(PROVEEDORES!G428="","",PROVEEDORES!G428)</f>
        <v/>
      </c>
    </row>
    <row r="428" spans="3:12" ht="17.45" customHeight="1" x14ac:dyDescent="0.2">
      <c r="C428" s="158">
        <f t="shared" si="13"/>
        <v>422</v>
      </c>
      <c r="D428" s="146" t="str">
        <f>IF(PROVEEDORES!E429="","",PROVEEDORES!E429)</f>
        <v/>
      </c>
      <c r="E428" s="146" t="str">
        <f>IF(PROVEEDORES!F429="","",PROVEEDORES!F429)</f>
        <v/>
      </c>
      <c r="F428" s="146" t="str">
        <f>IF(PROVEEDORES!D429="","",PROVEEDORES!D429)</f>
        <v/>
      </c>
      <c r="G428" s="159">
        <f>SUMIF('EG-SEP'!$F$18:$F$516,PROVEEDORES!$D429,'EG-SEP'!P$18:P$516)</f>
        <v>0</v>
      </c>
      <c r="H428" s="159">
        <f>SUMIF('EG-SEP'!$F$18:$F$516,PROVEEDORES!$D429,'EG-SEP'!Q$18:Q$516)</f>
        <v>0</v>
      </c>
      <c r="I428" s="159">
        <f>SUMIF('EG-SEP'!$F$18:$F$516,PROVEEDORES!$D429,'EG-SEP'!R$18:R$516)</f>
        <v>0</v>
      </c>
      <c r="J428" s="159">
        <f>SUMIF('EG-SEP'!$F$18:$F$516,PROVEEDORES!$D429,'EG-SEP'!S$18:S$516)</f>
        <v>0</v>
      </c>
      <c r="K428" s="159" t="str">
        <f t="shared" si="12"/>
        <v/>
      </c>
      <c r="L428" s="146" t="str">
        <f>IF(PROVEEDORES!G429="","",PROVEEDORES!G429)</f>
        <v/>
      </c>
    </row>
    <row r="429" spans="3:12" ht="17.45" customHeight="1" x14ac:dyDescent="0.2">
      <c r="C429" s="158">
        <f t="shared" si="13"/>
        <v>423</v>
      </c>
      <c r="D429" s="146" t="str">
        <f>IF(PROVEEDORES!E430="","",PROVEEDORES!E430)</f>
        <v/>
      </c>
      <c r="E429" s="146" t="str">
        <f>IF(PROVEEDORES!F430="","",PROVEEDORES!F430)</f>
        <v/>
      </c>
      <c r="F429" s="146" t="str">
        <f>IF(PROVEEDORES!D430="","",PROVEEDORES!D430)</f>
        <v/>
      </c>
      <c r="G429" s="159">
        <f>SUMIF('EG-SEP'!$F$18:$F$516,PROVEEDORES!$D430,'EG-SEP'!P$18:P$516)</f>
        <v>0</v>
      </c>
      <c r="H429" s="159">
        <f>SUMIF('EG-SEP'!$F$18:$F$516,PROVEEDORES!$D430,'EG-SEP'!Q$18:Q$516)</f>
        <v>0</v>
      </c>
      <c r="I429" s="159">
        <f>SUMIF('EG-SEP'!$F$18:$F$516,PROVEEDORES!$D430,'EG-SEP'!R$18:R$516)</f>
        <v>0</v>
      </c>
      <c r="J429" s="159">
        <f>SUMIF('EG-SEP'!$F$18:$F$516,PROVEEDORES!$D430,'EG-SEP'!S$18:S$516)</f>
        <v>0</v>
      </c>
      <c r="K429" s="159" t="str">
        <f t="shared" si="12"/>
        <v/>
      </c>
      <c r="L429" s="146" t="str">
        <f>IF(PROVEEDORES!G430="","",PROVEEDORES!G430)</f>
        <v/>
      </c>
    </row>
    <row r="430" spans="3:12" ht="17.45" customHeight="1" x14ac:dyDescent="0.2">
      <c r="C430" s="158">
        <f t="shared" si="13"/>
        <v>424</v>
      </c>
      <c r="D430" s="146" t="str">
        <f>IF(PROVEEDORES!E431="","",PROVEEDORES!E431)</f>
        <v/>
      </c>
      <c r="E430" s="146" t="str">
        <f>IF(PROVEEDORES!F431="","",PROVEEDORES!F431)</f>
        <v/>
      </c>
      <c r="F430" s="146" t="str">
        <f>IF(PROVEEDORES!D431="","",PROVEEDORES!D431)</f>
        <v/>
      </c>
      <c r="G430" s="159">
        <f>SUMIF('EG-SEP'!$F$18:$F$516,PROVEEDORES!$D431,'EG-SEP'!P$18:P$516)</f>
        <v>0</v>
      </c>
      <c r="H430" s="159">
        <f>SUMIF('EG-SEP'!$F$18:$F$516,PROVEEDORES!$D431,'EG-SEP'!Q$18:Q$516)</f>
        <v>0</v>
      </c>
      <c r="I430" s="159">
        <f>SUMIF('EG-SEP'!$F$18:$F$516,PROVEEDORES!$D431,'EG-SEP'!R$18:R$516)</f>
        <v>0</v>
      </c>
      <c r="J430" s="159">
        <f>SUMIF('EG-SEP'!$F$18:$F$516,PROVEEDORES!$D431,'EG-SEP'!S$18:S$516)</f>
        <v>0</v>
      </c>
      <c r="K430" s="159" t="str">
        <f t="shared" si="12"/>
        <v/>
      </c>
      <c r="L430" s="146" t="str">
        <f>IF(PROVEEDORES!G431="","",PROVEEDORES!G431)</f>
        <v/>
      </c>
    </row>
    <row r="431" spans="3:12" ht="17.45" customHeight="1" x14ac:dyDescent="0.2">
      <c r="C431" s="158">
        <f t="shared" si="13"/>
        <v>425</v>
      </c>
      <c r="D431" s="146" t="str">
        <f>IF(PROVEEDORES!E432="","",PROVEEDORES!E432)</f>
        <v/>
      </c>
      <c r="E431" s="146" t="str">
        <f>IF(PROVEEDORES!F432="","",PROVEEDORES!F432)</f>
        <v/>
      </c>
      <c r="F431" s="146" t="str">
        <f>IF(PROVEEDORES!D432="","",PROVEEDORES!D432)</f>
        <v/>
      </c>
      <c r="G431" s="159">
        <f>SUMIF('EG-SEP'!$F$18:$F$516,PROVEEDORES!$D432,'EG-SEP'!P$18:P$516)</f>
        <v>0</v>
      </c>
      <c r="H431" s="159">
        <f>SUMIF('EG-SEP'!$F$18:$F$516,PROVEEDORES!$D432,'EG-SEP'!Q$18:Q$516)</f>
        <v>0</v>
      </c>
      <c r="I431" s="159">
        <f>SUMIF('EG-SEP'!$F$18:$F$516,PROVEEDORES!$D432,'EG-SEP'!R$18:R$516)</f>
        <v>0</v>
      </c>
      <c r="J431" s="159">
        <f>SUMIF('EG-SEP'!$F$18:$F$516,PROVEEDORES!$D432,'EG-SEP'!S$18:S$516)</f>
        <v>0</v>
      </c>
      <c r="K431" s="159" t="str">
        <f t="shared" si="12"/>
        <v/>
      </c>
      <c r="L431" s="146" t="str">
        <f>IF(PROVEEDORES!G432="","",PROVEEDORES!G432)</f>
        <v/>
      </c>
    </row>
    <row r="432" spans="3:12" ht="17.45" customHeight="1" x14ac:dyDescent="0.2">
      <c r="C432" s="158">
        <f t="shared" si="13"/>
        <v>426</v>
      </c>
      <c r="D432" s="146" t="str">
        <f>IF(PROVEEDORES!E433="","",PROVEEDORES!E433)</f>
        <v/>
      </c>
      <c r="E432" s="146" t="str">
        <f>IF(PROVEEDORES!F433="","",PROVEEDORES!F433)</f>
        <v/>
      </c>
      <c r="F432" s="146" t="str">
        <f>IF(PROVEEDORES!D433="","",PROVEEDORES!D433)</f>
        <v/>
      </c>
      <c r="G432" s="159">
        <f>SUMIF('EG-SEP'!$F$18:$F$516,PROVEEDORES!$D433,'EG-SEP'!P$18:P$516)</f>
        <v>0</v>
      </c>
      <c r="H432" s="159">
        <f>SUMIF('EG-SEP'!$F$18:$F$516,PROVEEDORES!$D433,'EG-SEP'!Q$18:Q$516)</f>
        <v>0</v>
      </c>
      <c r="I432" s="159">
        <f>SUMIF('EG-SEP'!$F$18:$F$516,PROVEEDORES!$D433,'EG-SEP'!R$18:R$516)</f>
        <v>0</v>
      </c>
      <c r="J432" s="159">
        <f>SUMIF('EG-SEP'!$F$18:$F$516,PROVEEDORES!$D433,'EG-SEP'!S$18:S$516)</f>
        <v>0</v>
      </c>
      <c r="K432" s="159" t="str">
        <f t="shared" si="12"/>
        <v/>
      </c>
      <c r="L432" s="146" t="str">
        <f>IF(PROVEEDORES!G433="","",PROVEEDORES!G433)</f>
        <v/>
      </c>
    </row>
    <row r="433" spans="3:12" ht="17.45" customHeight="1" x14ac:dyDescent="0.2">
      <c r="C433" s="158">
        <f t="shared" si="13"/>
        <v>427</v>
      </c>
      <c r="D433" s="146" t="str">
        <f>IF(PROVEEDORES!E434="","",PROVEEDORES!E434)</f>
        <v/>
      </c>
      <c r="E433" s="146" t="str">
        <f>IF(PROVEEDORES!F434="","",PROVEEDORES!F434)</f>
        <v/>
      </c>
      <c r="F433" s="146" t="str">
        <f>IF(PROVEEDORES!D434="","",PROVEEDORES!D434)</f>
        <v/>
      </c>
      <c r="G433" s="159">
        <f>SUMIF('EG-SEP'!$F$18:$F$516,PROVEEDORES!$D434,'EG-SEP'!P$18:P$516)</f>
        <v>0</v>
      </c>
      <c r="H433" s="159">
        <f>SUMIF('EG-SEP'!$F$18:$F$516,PROVEEDORES!$D434,'EG-SEP'!Q$18:Q$516)</f>
        <v>0</v>
      </c>
      <c r="I433" s="159">
        <f>SUMIF('EG-SEP'!$F$18:$F$516,PROVEEDORES!$D434,'EG-SEP'!R$18:R$516)</f>
        <v>0</v>
      </c>
      <c r="J433" s="159">
        <f>SUMIF('EG-SEP'!$F$18:$F$516,PROVEEDORES!$D434,'EG-SEP'!S$18:S$516)</f>
        <v>0</v>
      </c>
      <c r="K433" s="159" t="str">
        <f t="shared" si="12"/>
        <v/>
      </c>
      <c r="L433" s="146" t="str">
        <f>IF(PROVEEDORES!G434="","",PROVEEDORES!G434)</f>
        <v/>
      </c>
    </row>
    <row r="434" spans="3:12" ht="17.45" customHeight="1" x14ac:dyDescent="0.2">
      <c r="C434" s="158">
        <f t="shared" si="13"/>
        <v>428</v>
      </c>
      <c r="D434" s="146" t="str">
        <f>IF(PROVEEDORES!E435="","",PROVEEDORES!E435)</f>
        <v/>
      </c>
      <c r="E434" s="146" t="str">
        <f>IF(PROVEEDORES!F435="","",PROVEEDORES!F435)</f>
        <v/>
      </c>
      <c r="F434" s="146" t="str">
        <f>IF(PROVEEDORES!D435="","",PROVEEDORES!D435)</f>
        <v/>
      </c>
      <c r="G434" s="159">
        <f>SUMIF('EG-SEP'!$F$18:$F$516,PROVEEDORES!$D435,'EG-SEP'!P$18:P$516)</f>
        <v>0</v>
      </c>
      <c r="H434" s="159">
        <f>SUMIF('EG-SEP'!$F$18:$F$516,PROVEEDORES!$D435,'EG-SEP'!Q$18:Q$516)</f>
        <v>0</v>
      </c>
      <c r="I434" s="159">
        <f>SUMIF('EG-SEP'!$F$18:$F$516,PROVEEDORES!$D435,'EG-SEP'!R$18:R$516)</f>
        <v>0</v>
      </c>
      <c r="J434" s="159">
        <f>SUMIF('EG-SEP'!$F$18:$F$516,PROVEEDORES!$D435,'EG-SEP'!S$18:S$516)</f>
        <v>0</v>
      </c>
      <c r="K434" s="159" t="str">
        <f t="shared" si="12"/>
        <v/>
      </c>
      <c r="L434" s="146" t="str">
        <f>IF(PROVEEDORES!G435="","",PROVEEDORES!G435)</f>
        <v/>
      </c>
    </row>
    <row r="435" spans="3:12" ht="17.45" customHeight="1" x14ac:dyDescent="0.2">
      <c r="C435" s="158">
        <f t="shared" si="13"/>
        <v>429</v>
      </c>
      <c r="D435" s="146" t="str">
        <f>IF(PROVEEDORES!E436="","",PROVEEDORES!E436)</f>
        <v/>
      </c>
      <c r="E435" s="146" t="str">
        <f>IF(PROVEEDORES!F436="","",PROVEEDORES!F436)</f>
        <v/>
      </c>
      <c r="F435" s="146" t="str">
        <f>IF(PROVEEDORES!D436="","",PROVEEDORES!D436)</f>
        <v/>
      </c>
      <c r="G435" s="159">
        <f>SUMIF('EG-SEP'!$F$18:$F$516,PROVEEDORES!$D436,'EG-SEP'!P$18:P$516)</f>
        <v>0</v>
      </c>
      <c r="H435" s="159">
        <f>SUMIF('EG-SEP'!$F$18:$F$516,PROVEEDORES!$D436,'EG-SEP'!Q$18:Q$516)</f>
        <v>0</v>
      </c>
      <c r="I435" s="159">
        <f>SUMIF('EG-SEP'!$F$18:$F$516,PROVEEDORES!$D436,'EG-SEP'!R$18:R$516)</f>
        <v>0</v>
      </c>
      <c r="J435" s="159">
        <f>SUMIF('EG-SEP'!$F$18:$F$516,PROVEEDORES!$D436,'EG-SEP'!S$18:S$516)</f>
        <v>0</v>
      </c>
      <c r="K435" s="159" t="str">
        <f t="shared" si="12"/>
        <v/>
      </c>
      <c r="L435" s="146" t="str">
        <f>IF(PROVEEDORES!G436="","",PROVEEDORES!G436)</f>
        <v/>
      </c>
    </row>
    <row r="436" spans="3:12" ht="17.45" customHeight="1" x14ac:dyDescent="0.2">
      <c r="C436" s="158">
        <f t="shared" si="13"/>
        <v>430</v>
      </c>
      <c r="D436" s="146" t="str">
        <f>IF(PROVEEDORES!E437="","",PROVEEDORES!E437)</f>
        <v/>
      </c>
      <c r="E436" s="146" t="str">
        <f>IF(PROVEEDORES!F437="","",PROVEEDORES!F437)</f>
        <v/>
      </c>
      <c r="F436" s="146" t="str">
        <f>IF(PROVEEDORES!D437="","",PROVEEDORES!D437)</f>
        <v/>
      </c>
      <c r="G436" s="159">
        <f>SUMIF('EG-SEP'!$F$18:$F$516,PROVEEDORES!$D437,'EG-SEP'!P$18:P$516)</f>
        <v>0</v>
      </c>
      <c r="H436" s="159">
        <f>SUMIF('EG-SEP'!$F$18:$F$516,PROVEEDORES!$D437,'EG-SEP'!Q$18:Q$516)</f>
        <v>0</v>
      </c>
      <c r="I436" s="159">
        <f>SUMIF('EG-SEP'!$F$18:$F$516,PROVEEDORES!$D437,'EG-SEP'!R$18:R$516)</f>
        <v>0</v>
      </c>
      <c r="J436" s="159">
        <f>SUMIF('EG-SEP'!$F$18:$F$516,PROVEEDORES!$D437,'EG-SEP'!S$18:S$516)</f>
        <v>0</v>
      </c>
      <c r="K436" s="159" t="str">
        <f t="shared" si="12"/>
        <v/>
      </c>
      <c r="L436" s="146" t="str">
        <f>IF(PROVEEDORES!G437="","",PROVEEDORES!G437)</f>
        <v/>
      </c>
    </row>
    <row r="437" spans="3:12" ht="17.45" customHeight="1" x14ac:dyDescent="0.2">
      <c r="C437" s="158">
        <f t="shared" si="13"/>
        <v>431</v>
      </c>
      <c r="D437" s="146" t="str">
        <f>IF(PROVEEDORES!E438="","",PROVEEDORES!E438)</f>
        <v/>
      </c>
      <c r="E437" s="146" t="str">
        <f>IF(PROVEEDORES!F438="","",PROVEEDORES!F438)</f>
        <v/>
      </c>
      <c r="F437" s="146" t="str">
        <f>IF(PROVEEDORES!D438="","",PROVEEDORES!D438)</f>
        <v/>
      </c>
      <c r="G437" s="159">
        <f>SUMIF('EG-SEP'!$F$18:$F$516,PROVEEDORES!$D438,'EG-SEP'!P$18:P$516)</f>
        <v>0</v>
      </c>
      <c r="H437" s="159">
        <f>SUMIF('EG-SEP'!$F$18:$F$516,PROVEEDORES!$D438,'EG-SEP'!Q$18:Q$516)</f>
        <v>0</v>
      </c>
      <c r="I437" s="159">
        <f>SUMIF('EG-SEP'!$F$18:$F$516,PROVEEDORES!$D438,'EG-SEP'!R$18:R$516)</f>
        <v>0</v>
      </c>
      <c r="J437" s="159">
        <f>SUMIF('EG-SEP'!$F$18:$F$516,PROVEEDORES!$D438,'EG-SEP'!S$18:S$516)</f>
        <v>0</v>
      </c>
      <c r="K437" s="159" t="str">
        <f t="shared" si="12"/>
        <v/>
      </c>
      <c r="L437" s="146" t="str">
        <f>IF(PROVEEDORES!G438="","",PROVEEDORES!G438)</f>
        <v/>
      </c>
    </row>
    <row r="438" spans="3:12" ht="17.45" customHeight="1" x14ac:dyDescent="0.2">
      <c r="C438" s="158">
        <f t="shared" si="13"/>
        <v>432</v>
      </c>
      <c r="D438" s="146" t="str">
        <f>IF(PROVEEDORES!E439="","",PROVEEDORES!E439)</f>
        <v/>
      </c>
      <c r="E438" s="146" t="str">
        <f>IF(PROVEEDORES!F439="","",PROVEEDORES!F439)</f>
        <v/>
      </c>
      <c r="F438" s="146" t="str">
        <f>IF(PROVEEDORES!D439="","",PROVEEDORES!D439)</f>
        <v/>
      </c>
      <c r="G438" s="159">
        <f>SUMIF('EG-SEP'!$F$18:$F$516,PROVEEDORES!$D439,'EG-SEP'!P$18:P$516)</f>
        <v>0</v>
      </c>
      <c r="H438" s="159">
        <f>SUMIF('EG-SEP'!$F$18:$F$516,PROVEEDORES!$D439,'EG-SEP'!Q$18:Q$516)</f>
        <v>0</v>
      </c>
      <c r="I438" s="159">
        <f>SUMIF('EG-SEP'!$F$18:$F$516,PROVEEDORES!$D439,'EG-SEP'!R$18:R$516)</f>
        <v>0</v>
      </c>
      <c r="J438" s="159">
        <f>SUMIF('EG-SEP'!$F$18:$F$516,PROVEEDORES!$D439,'EG-SEP'!S$18:S$516)</f>
        <v>0</v>
      </c>
      <c r="K438" s="159" t="str">
        <f t="shared" si="12"/>
        <v/>
      </c>
      <c r="L438" s="146" t="str">
        <f>IF(PROVEEDORES!G439="","",PROVEEDORES!G439)</f>
        <v/>
      </c>
    </row>
    <row r="439" spans="3:12" ht="17.45" customHeight="1" x14ac:dyDescent="0.2">
      <c r="C439" s="158">
        <f t="shared" si="13"/>
        <v>433</v>
      </c>
      <c r="D439" s="146" t="str">
        <f>IF(PROVEEDORES!E440="","",PROVEEDORES!E440)</f>
        <v/>
      </c>
      <c r="E439" s="146" t="str">
        <f>IF(PROVEEDORES!F440="","",PROVEEDORES!F440)</f>
        <v/>
      </c>
      <c r="F439" s="146" t="str">
        <f>IF(PROVEEDORES!D440="","",PROVEEDORES!D440)</f>
        <v/>
      </c>
      <c r="G439" s="159">
        <f>SUMIF('EG-SEP'!$F$18:$F$516,PROVEEDORES!$D440,'EG-SEP'!P$18:P$516)</f>
        <v>0</v>
      </c>
      <c r="H439" s="159">
        <f>SUMIF('EG-SEP'!$F$18:$F$516,PROVEEDORES!$D440,'EG-SEP'!Q$18:Q$516)</f>
        <v>0</v>
      </c>
      <c r="I439" s="159">
        <f>SUMIF('EG-SEP'!$F$18:$F$516,PROVEEDORES!$D440,'EG-SEP'!R$18:R$516)</f>
        <v>0</v>
      </c>
      <c r="J439" s="159">
        <f>SUMIF('EG-SEP'!$F$18:$F$516,PROVEEDORES!$D440,'EG-SEP'!S$18:S$516)</f>
        <v>0</v>
      </c>
      <c r="K439" s="159" t="str">
        <f t="shared" si="12"/>
        <v/>
      </c>
      <c r="L439" s="146" t="str">
        <f>IF(PROVEEDORES!G440="","",PROVEEDORES!G440)</f>
        <v/>
      </c>
    </row>
    <row r="440" spans="3:12" ht="17.45" customHeight="1" x14ac:dyDescent="0.2">
      <c r="C440" s="158">
        <f t="shared" si="13"/>
        <v>434</v>
      </c>
      <c r="D440" s="146" t="str">
        <f>IF(PROVEEDORES!E441="","",PROVEEDORES!E441)</f>
        <v/>
      </c>
      <c r="E440" s="146" t="str">
        <f>IF(PROVEEDORES!F441="","",PROVEEDORES!F441)</f>
        <v/>
      </c>
      <c r="F440" s="146" t="str">
        <f>IF(PROVEEDORES!D441="","",PROVEEDORES!D441)</f>
        <v/>
      </c>
      <c r="G440" s="159">
        <f>SUMIF('EG-SEP'!$F$18:$F$516,PROVEEDORES!$D441,'EG-SEP'!P$18:P$516)</f>
        <v>0</v>
      </c>
      <c r="H440" s="159">
        <f>SUMIF('EG-SEP'!$F$18:$F$516,PROVEEDORES!$D441,'EG-SEP'!Q$18:Q$516)</f>
        <v>0</v>
      </c>
      <c r="I440" s="159">
        <f>SUMIF('EG-SEP'!$F$18:$F$516,PROVEEDORES!$D441,'EG-SEP'!R$18:R$516)</f>
        <v>0</v>
      </c>
      <c r="J440" s="159">
        <f>SUMIF('EG-SEP'!$F$18:$F$516,PROVEEDORES!$D441,'EG-SEP'!S$18:S$516)</f>
        <v>0</v>
      </c>
      <c r="K440" s="159" t="str">
        <f t="shared" si="12"/>
        <v/>
      </c>
      <c r="L440" s="146" t="str">
        <f>IF(PROVEEDORES!G441="","",PROVEEDORES!G441)</f>
        <v/>
      </c>
    </row>
    <row r="441" spans="3:12" ht="17.45" customHeight="1" x14ac:dyDescent="0.2">
      <c r="C441" s="158">
        <f t="shared" si="13"/>
        <v>435</v>
      </c>
      <c r="D441" s="146" t="str">
        <f>IF(PROVEEDORES!E442="","",PROVEEDORES!E442)</f>
        <v/>
      </c>
      <c r="E441" s="146" t="str">
        <f>IF(PROVEEDORES!F442="","",PROVEEDORES!F442)</f>
        <v/>
      </c>
      <c r="F441" s="146" t="str">
        <f>IF(PROVEEDORES!D442="","",PROVEEDORES!D442)</f>
        <v/>
      </c>
      <c r="G441" s="159">
        <f>SUMIF('EG-SEP'!$F$18:$F$516,PROVEEDORES!$D442,'EG-SEP'!P$18:P$516)</f>
        <v>0</v>
      </c>
      <c r="H441" s="159">
        <f>SUMIF('EG-SEP'!$F$18:$F$516,PROVEEDORES!$D442,'EG-SEP'!Q$18:Q$516)</f>
        <v>0</v>
      </c>
      <c r="I441" s="159">
        <f>SUMIF('EG-SEP'!$F$18:$F$516,PROVEEDORES!$D442,'EG-SEP'!R$18:R$516)</f>
        <v>0</v>
      </c>
      <c r="J441" s="159">
        <f>SUMIF('EG-SEP'!$F$18:$F$516,PROVEEDORES!$D442,'EG-SEP'!S$18:S$516)</f>
        <v>0</v>
      </c>
      <c r="K441" s="159" t="str">
        <f t="shared" si="12"/>
        <v/>
      </c>
      <c r="L441" s="146" t="str">
        <f>IF(PROVEEDORES!G442="","",PROVEEDORES!G442)</f>
        <v/>
      </c>
    </row>
    <row r="442" spans="3:12" ht="17.45" customHeight="1" x14ac:dyDescent="0.2">
      <c r="C442" s="158">
        <f t="shared" si="13"/>
        <v>436</v>
      </c>
      <c r="D442" s="146" t="str">
        <f>IF(PROVEEDORES!E443="","",PROVEEDORES!E443)</f>
        <v/>
      </c>
      <c r="E442" s="146" t="str">
        <f>IF(PROVEEDORES!F443="","",PROVEEDORES!F443)</f>
        <v/>
      </c>
      <c r="F442" s="146" t="str">
        <f>IF(PROVEEDORES!D443="","",PROVEEDORES!D443)</f>
        <v/>
      </c>
      <c r="G442" s="159">
        <f>SUMIF('EG-SEP'!$F$18:$F$516,PROVEEDORES!$D443,'EG-SEP'!P$18:P$516)</f>
        <v>0</v>
      </c>
      <c r="H442" s="159">
        <f>SUMIF('EG-SEP'!$F$18:$F$516,PROVEEDORES!$D443,'EG-SEP'!Q$18:Q$516)</f>
        <v>0</v>
      </c>
      <c r="I442" s="159">
        <f>SUMIF('EG-SEP'!$F$18:$F$516,PROVEEDORES!$D443,'EG-SEP'!R$18:R$516)</f>
        <v>0</v>
      </c>
      <c r="J442" s="159">
        <f>SUMIF('EG-SEP'!$F$18:$F$516,PROVEEDORES!$D443,'EG-SEP'!S$18:S$516)</f>
        <v>0</v>
      </c>
      <c r="K442" s="159" t="str">
        <f t="shared" si="12"/>
        <v/>
      </c>
      <c r="L442" s="146" t="str">
        <f>IF(PROVEEDORES!G443="","",PROVEEDORES!G443)</f>
        <v/>
      </c>
    </row>
    <row r="443" spans="3:12" ht="17.45" customHeight="1" x14ac:dyDescent="0.2">
      <c r="C443" s="158">
        <f t="shared" si="13"/>
        <v>437</v>
      </c>
      <c r="D443" s="146" t="str">
        <f>IF(PROVEEDORES!E444="","",PROVEEDORES!E444)</f>
        <v/>
      </c>
      <c r="E443" s="146" t="str">
        <f>IF(PROVEEDORES!F444="","",PROVEEDORES!F444)</f>
        <v/>
      </c>
      <c r="F443" s="146" t="str">
        <f>IF(PROVEEDORES!D444="","",PROVEEDORES!D444)</f>
        <v/>
      </c>
      <c r="G443" s="159">
        <f>SUMIF('EG-SEP'!$F$18:$F$516,PROVEEDORES!$D444,'EG-SEP'!P$18:P$516)</f>
        <v>0</v>
      </c>
      <c r="H443" s="159">
        <f>SUMIF('EG-SEP'!$F$18:$F$516,PROVEEDORES!$D444,'EG-SEP'!Q$18:Q$516)</f>
        <v>0</v>
      </c>
      <c r="I443" s="159">
        <f>SUMIF('EG-SEP'!$F$18:$F$516,PROVEEDORES!$D444,'EG-SEP'!R$18:R$516)</f>
        <v>0</v>
      </c>
      <c r="J443" s="159">
        <f>SUMIF('EG-SEP'!$F$18:$F$516,PROVEEDORES!$D444,'EG-SEP'!S$18:S$516)</f>
        <v>0</v>
      </c>
      <c r="K443" s="159" t="str">
        <f t="shared" si="12"/>
        <v/>
      </c>
      <c r="L443" s="146" t="str">
        <f>IF(PROVEEDORES!G444="","",PROVEEDORES!G444)</f>
        <v/>
      </c>
    </row>
    <row r="444" spans="3:12" ht="17.45" customHeight="1" x14ac:dyDescent="0.2">
      <c r="C444" s="158">
        <f t="shared" si="13"/>
        <v>438</v>
      </c>
      <c r="D444" s="146" t="str">
        <f>IF(PROVEEDORES!E445="","",PROVEEDORES!E445)</f>
        <v/>
      </c>
      <c r="E444" s="146" t="str">
        <f>IF(PROVEEDORES!F445="","",PROVEEDORES!F445)</f>
        <v/>
      </c>
      <c r="F444" s="146" t="str">
        <f>IF(PROVEEDORES!D445="","",PROVEEDORES!D445)</f>
        <v/>
      </c>
      <c r="G444" s="159">
        <f>SUMIF('EG-SEP'!$F$18:$F$516,PROVEEDORES!$D445,'EG-SEP'!P$18:P$516)</f>
        <v>0</v>
      </c>
      <c r="H444" s="159">
        <f>SUMIF('EG-SEP'!$F$18:$F$516,PROVEEDORES!$D445,'EG-SEP'!Q$18:Q$516)</f>
        <v>0</v>
      </c>
      <c r="I444" s="159">
        <f>SUMIF('EG-SEP'!$F$18:$F$516,PROVEEDORES!$D445,'EG-SEP'!R$18:R$516)</f>
        <v>0</v>
      </c>
      <c r="J444" s="159">
        <f>SUMIF('EG-SEP'!$F$18:$F$516,PROVEEDORES!$D445,'EG-SEP'!S$18:S$516)</f>
        <v>0</v>
      </c>
      <c r="K444" s="159" t="str">
        <f t="shared" si="12"/>
        <v/>
      </c>
      <c r="L444" s="146" t="str">
        <f>IF(PROVEEDORES!G445="","",PROVEEDORES!G445)</f>
        <v/>
      </c>
    </row>
    <row r="445" spans="3:12" ht="17.45" customHeight="1" x14ac:dyDescent="0.2">
      <c r="C445" s="158">
        <f t="shared" si="13"/>
        <v>439</v>
      </c>
      <c r="D445" s="146" t="str">
        <f>IF(PROVEEDORES!E446="","",PROVEEDORES!E446)</f>
        <v/>
      </c>
      <c r="E445" s="146" t="str">
        <f>IF(PROVEEDORES!F446="","",PROVEEDORES!F446)</f>
        <v/>
      </c>
      <c r="F445" s="146" t="str">
        <f>IF(PROVEEDORES!D446="","",PROVEEDORES!D446)</f>
        <v/>
      </c>
      <c r="G445" s="159">
        <f>SUMIF('EG-SEP'!$F$18:$F$516,PROVEEDORES!$D446,'EG-SEP'!P$18:P$516)</f>
        <v>0</v>
      </c>
      <c r="H445" s="159">
        <f>SUMIF('EG-SEP'!$F$18:$F$516,PROVEEDORES!$D446,'EG-SEP'!Q$18:Q$516)</f>
        <v>0</v>
      </c>
      <c r="I445" s="159">
        <f>SUMIF('EG-SEP'!$F$18:$F$516,PROVEEDORES!$D446,'EG-SEP'!R$18:R$516)</f>
        <v>0</v>
      </c>
      <c r="J445" s="159">
        <f>SUMIF('EG-SEP'!$F$18:$F$516,PROVEEDORES!$D446,'EG-SEP'!S$18:S$516)</f>
        <v>0</v>
      </c>
      <c r="K445" s="159" t="str">
        <f t="shared" si="12"/>
        <v/>
      </c>
      <c r="L445" s="146" t="str">
        <f>IF(PROVEEDORES!G446="","",PROVEEDORES!G446)</f>
        <v/>
      </c>
    </row>
    <row r="446" spans="3:12" ht="17.45" customHeight="1" x14ac:dyDescent="0.2">
      <c r="C446" s="158">
        <f t="shared" si="13"/>
        <v>440</v>
      </c>
      <c r="D446" s="146" t="str">
        <f>IF(PROVEEDORES!E447="","",PROVEEDORES!E447)</f>
        <v/>
      </c>
      <c r="E446" s="146" t="str">
        <f>IF(PROVEEDORES!F447="","",PROVEEDORES!F447)</f>
        <v/>
      </c>
      <c r="F446" s="146" t="str">
        <f>IF(PROVEEDORES!D447="","",PROVEEDORES!D447)</f>
        <v/>
      </c>
      <c r="G446" s="159">
        <f>SUMIF('EG-SEP'!$F$18:$F$516,PROVEEDORES!$D447,'EG-SEP'!P$18:P$516)</f>
        <v>0</v>
      </c>
      <c r="H446" s="159">
        <f>SUMIF('EG-SEP'!$F$18:$F$516,PROVEEDORES!$D447,'EG-SEP'!Q$18:Q$516)</f>
        <v>0</v>
      </c>
      <c r="I446" s="159">
        <f>SUMIF('EG-SEP'!$F$18:$F$516,PROVEEDORES!$D447,'EG-SEP'!R$18:R$516)</f>
        <v>0</v>
      </c>
      <c r="J446" s="159">
        <f>SUMIF('EG-SEP'!$F$18:$F$516,PROVEEDORES!$D447,'EG-SEP'!S$18:S$516)</f>
        <v>0</v>
      </c>
      <c r="K446" s="159" t="str">
        <f t="shared" si="12"/>
        <v/>
      </c>
      <c r="L446" s="146" t="str">
        <f>IF(PROVEEDORES!G447="","",PROVEEDORES!G447)</f>
        <v/>
      </c>
    </row>
    <row r="447" spans="3:12" ht="17.45" customHeight="1" x14ac:dyDescent="0.2">
      <c r="C447" s="158">
        <f t="shared" si="13"/>
        <v>441</v>
      </c>
      <c r="D447" s="146" t="str">
        <f>IF(PROVEEDORES!E448="","",PROVEEDORES!E448)</f>
        <v/>
      </c>
      <c r="E447" s="146" t="str">
        <f>IF(PROVEEDORES!F448="","",PROVEEDORES!F448)</f>
        <v/>
      </c>
      <c r="F447" s="146" t="str">
        <f>IF(PROVEEDORES!D448="","",PROVEEDORES!D448)</f>
        <v/>
      </c>
      <c r="G447" s="159">
        <f>SUMIF('EG-SEP'!$F$18:$F$516,PROVEEDORES!$D448,'EG-SEP'!P$18:P$516)</f>
        <v>0</v>
      </c>
      <c r="H447" s="159">
        <f>SUMIF('EG-SEP'!$F$18:$F$516,PROVEEDORES!$D448,'EG-SEP'!Q$18:Q$516)</f>
        <v>0</v>
      </c>
      <c r="I447" s="159">
        <f>SUMIF('EG-SEP'!$F$18:$F$516,PROVEEDORES!$D448,'EG-SEP'!R$18:R$516)</f>
        <v>0</v>
      </c>
      <c r="J447" s="159">
        <f>SUMIF('EG-SEP'!$F$18:$F$516,PROVEEDORES!$D448,'EG-SEP'!S$18:S$516)</f>
        <v>0</v>
      </c>
      <c r="K447" s="159" t="str">
        <f t="shared" si="12"/>
        <v/>
      </c>
      <c r="L447" s="146" t="str">
        <f>IF(PROVEEDORES!G448="","",PROVEEDORES!G448)</f>
        <v/>
      </c>
    </row>
    <row r="448" spans="3:12" ht="17.45" customHeight="1" x14ac:dyDescent="0.2">
      <c r="C448" s="158">
        <f t="shared" si="13"/>
        <v>442</v>
      </c>
      <c r="D448" s="146" t="str">
        <f>IF(PROVEEDORES!E449="","",PROVEEDORES!E449)</f>
        <v/>
      </c>
      <c r="E448" s="146" t="str">
        <f>IF(PROVEEDORES!F449="","",PROVEEDORES!F449)</f>
        <v/>
      </c>
      <c r="F448" s="146" t="str">
        <f>IF(PROVEEDORES!D449="","",PROVEEDORES!D449)</f>
        <v/>
      </c>
      <c r="G448" s="159">
        <f>SUMIF('EG-SEP'!$F$18:$F$516,PROVEEDORES!$D449,'EG-SEP'!P$18:P$516)</f>
        <v>0</v>
      </c>
      <c r="H448" s="159">
        <f>SUMIF('EG-SEP'!$F$18:$F$516,PROVEEDORES!$D449,'EG-SEP'!Q$18:Q$516)</f>
        <v>0</v>
      </c>
      <c r="I448" s="159">
        <f>SUMIF('EG-SEP'!$F$18:$F$516,PROVEEDORES!$D449,'EG-SEP'!R$18:R$516)</f>
        <v>0</v>
      </c>
      <c r="J448" s="159">
        <f>SUMIF('EG-SEP'!$F$18:$F$516,PROVEEDORES!$D449,'EG-SEP'!S$18:S$516)</f>
        <v>0</v>
      </c>
      <c r="K448" s="159" t="str">
        <f t="shared" si="12"/>
        <v/>
      </c>
      <c r="L448" s="146" t="str">
        <f>IF(PROVEEDORES!G449="","",PROVEEDORES!G449)</f>
        <v/>
      </c>
    </row>
    <row r="449" spans="3:12" ht="17.45" customHeight="1" x14ac:dyDescent="0.2">
      <c r="C449" s="158">
        <f t="shared" si="13"/>
        <v>443</v>
      </c>
      <c r="D449" s="146" t="str">
        <f>IF(PROVEEDORES!E450="","",PROVEEDORES!E450)</f>
        <v/>
      </c>
      <c r="E449" s="146" t="str">
        <f>IF(PROVEEDORES!F450="","",PROVEEDORES!F450)</f>
        <v/>
      </c>
      <c r="F449" s="146" t="str">
        <f>IF(PROVEEDORES!D450="","",PROVEEDORES!D450)</f>
        <v/>
      </c>
      <c r="G449" s="159">
        <f>SUMIF('EG-SEP'!$F$18:$F$516,PROVEEDORES!$D450,'EG-SEP'!P$18:P$516)</f>
        <v>0</v>
      </c>
      <c r="H449" s="159">
        <f>SUMIF('EG-SEP'!$F$18:$F$516,PROVEEDORES!$D450,'EG-SEP'!Q$18:Q$516)</f>
        <v>0</v>
      </c>
      <c r="I449" s="159">
        <f>SUMIF('EG-SEP'!$F$18:$F$516,PROVEEDORES!$D450,'EG-SEP'!R$18:R$516)</f>
        <v>0</v>
      </c>
      <c r="J449" s="159">
        <f>SUMIF('EG-SEP'!$F$18:$F$516,PROVEEDORES!$D450,'EG-SEP'!S$18:S$516)</f>
        <v>0</v>
      </c>
      <c r="K449" s="159" t="str">
        <f t="shared" si="12"/>
        <v/>
      </c>
      <c r="L449" s="146" t="str">
        <f>IF(PROVEEDORES!G450="","",PROVEEDORES!G450)</f>
        <v/>
      </c>
    </row>
    <row r="450" spans="3:12" ht="17.45" customHeight="1" x14ac:dyDescent="0.2">
      <c r="C450" s="158">
        <f t="shared" si="13"/>
        <v>444</v>
      </c>
      <c r="D450" s="146" t="str">
        <f>IF(PROVEEDORES!E451="","",PROVEEDORES!E451)</f>
        <v/>
      </c>
      <c r="E450" s="146" t="str">
        <f>IF(PROVEEDORES!F451="","",PROVEEDORES!F451)</f>
        <v/>
      </c>
      <c r="F450" s="146" t="str">
        <f>IF(PROVEEDORES!D451="","",PROVEEDORES!D451)</f>
        <v/>
      </c>
      <c r="G450" s="159">
        <f>SUMIF('EG-SEP'!$F$18:$F$516,PROVEEDORES!$D451,'EG-SEP'!P$18:P$516)</f>
        <v>0</v>
      </c>
      <c r="H450" s="159">
        <f>SUMIF('EG-SEP'!$F$18:$F$516,PROVEEDORES!$D451,'EG-SEP'!Q$18:Q$516)</f>
        <v>0</v>
      </c>
      <c r="I450" s="159">
        <f>SUMIF('EG-SEP'!$F$18:$F$516,PROVEEDORES!$D451,'EG-SEP'!R$18:R$516)</f>
        <v>0</v>
      </c>
      <c r="J450" s="159">
        <f>SUMIF('EG-SEP'!$F$18:$F$516,PROVEEDORES!$D451,'EG-SEP'!S$18:S$516)</f>
        <v>0</v>
      </c>
      <c r="K450" s="159" t="str">
        <f t="shared" si="12"/>
        <v/>
      </c>
      <c r="L450" s="146" t="str">
        <f>IF(PROVEEDORES!G451="","",PROVEEDORES!G451)</f>
        <v/>
      </c>
    </row>
    <row r="451" spans="3:12" ht="17.45" customHeight="1" x14ac:dyDescent="0.2">
      <c r="C451" s="158">
        <f t="shared" si="13"/>
        <v>445</v>
      </c>
      <c r="D451" s="146" t="str">
        <f>IF(PROVEEDORES!E452="","",PROVEEDORES!E452)</f>
        <v/>
      </c>
      <c r="E451" s="146" t="str">
        <f>IF(PROVEEDORES!F452="","",PROVEEDORES!F452)</f>
        <v/>
      </c>
      <c r="F451" s="146" t="str">
        <f>IF(PROVEEDORES!D452="","",PROVEEDORES!D452)</f>
        <v/>
      </c>
      <c r="G451" s="159">
        <f>SUMIF('EG-SEP'!$F$18:$F$516,PROVEEDORES!$D452,'EG-SEP'!P$18:P$516)</f>
        <v>0</v>
      </c>
      <c r="H451" s="159">
        <f>SUMIF('EG-SEP'!$F$18:$F$516,PROVEEDORES!$D452,'EG-SEP'!Q$18:Q$516)</f>
        <v>0</v>
      </c>
      <c r="I451" s="159">
        <f>SUMIF('EG-SEP'!$F$18:$F$516,PROVEEDORES!$D452,'EG-SEP'!R$18:R$516)</f>
        <v>0</v>
      </c>
      <c r="J451" s="159">
        <f>SUMIF('EG-SEP'!$F$18:$F$516,PROVEEDORES!$D452,'EG-SEP'!S$18:S$516)</f>
        <v>0</v>
      </c>
      <c r="K451" s="159" t="str">
        <f t="shared" si="12"/>
        <v/>
      </c>
      <c r="L451" s="146" t="str">
        <f>IF(PROVEEDORES!G452="","",PROVEEDORES!G452)</f>
        <v/>
      </c>
    </row>
    <row r="452" spans="3:12" ht="17.45" customHeight="1" x14ac:dyDescent="0.2">
      <c r="C452" s="158">
        <f t="shared" si="13"/>
        <v>446</v>
      </c>
      <c r="D452" s="146" t="str">
        <f>IF(PROVEEDORES!E453="","",PROVEEDORES!E453)</f>
        <v/>
      </c>
      <c r="E452" s="146" t="str">
        <f>IF(PROVEEDORES!F453="","",PROVEEDORES!F453)</f>
        <v/>
      </c>
      <c r="F452" s="146" t="str">
        <f>IF(PROVEEDORES!D453="","",PROVEEDORES!D453)</f>
        <v/>
      </c>
      <c r="G452" s="159">
        <f>SUMIF('EG-SEP'!$F$18:$F$516,PROVEEDORES!$D453,'EG-SEP'!P$18:P$516)</f>
        <v>0</v>
      </c>
      <c r="H452" s="159">
        <f>SUMIF('EG-SEP'!$F$18:$F$516,PROVEEDORES!$D453,'EG-SEP'!Q$18:Q$516)</f>
        <v>0</v>
      </c>
      <c r="I452" s="159">
        <f>SUMIF('EG-SEP'!$F$18:$F$516,PROVEEDORES!$D453,'EG-SEP'!R$18:R$516)</f>
        <v>0</v>
      </c>
      <c r="J452" s="159">
        <f>SUMIF('EG-SEP'!$F$18:$F$516,PROVEEDORES!$D453,'EG-SEP'!S$18:S$516)</f>
        <v>0</v>
      </c>
      <c r="K452" s="159" t="str">
        <f t="shared" si="12"/>
        <v/>
      </c>
      <c r="L452" s="146" t="str">
        <f>IF(PROVEEDORES!G453="","",PROVEEDORES!G453)</f>
        <v/>
      </c>
    </row>
    <row r="453" spans="3:12" ht="17.45" customHeight="1" x14ac:dyDescent="0.2">
      <c r="C453" s="158">
        <f t="shared" si="13"/>
        <v>447</v>
      </c>
      <c r="D453" s="146" t="str">
        <f>IF(PROVEEDORES!E454="","",PROVEEDORES!E454)</f>
        <v/>
      </c>
      <c r="E453" s="146" t="str">
        <f>IF(PROVEEDORES!F454="","",PROVEEDORES!F454)</f>
        <v/>
      </c>
      <c r="F453" s="146" t="str">
        <f>IF(PROVEEDORES!D454="","",PROVEEDORES!D454)</f>
        <v/>
      </c>
      <c r="G453" s="159">
        <f>SUMIF('EG-SEP'!$F$18:$F$516,PROVEEDORES!$D454,'EG-SEP'!P$18:P$516)</f>
        <v>0</v>
      </c>
      <c r="H453" s="159">
        <f>SUMIF('EG-SEP'!$F$18:$F$516,PROVEEDORES!$D454,'EG-SEP'!Q$18:Q$516)</f>
        <v>0</v>
      </c>
      <c r="I453" s="159">
        <f>SUMIF('EG-SEP'!$F$18:$F$516,PROVEEDORES!$D454,'EG-SEP'!R$18:R$516)</f>
        <v>0</v>
      </c>
      <c r="J453" s="159">
        <f>SUMIF('EG-SEP'!$F$18:$F$516,PROVEEDORES!$D454,'EG-SEP'!S$18:S$516)</f>
        <v>0</v>
      </c>
      <c r="K453" s="159" t="str">
        <f t="shared" si="12"/>
        <v/>
      </c>
      <c r="L453" s="146" t="str">
        <f>IF(PROVEEDORES!G454="","",PROVEEDORES!G454)</f>
        <v/>
      </c>
    </row>
    <row r="454" spans="3:12" ht="17.45" customHeight="1" x14ac:dyDescent="0.2">
      <c r="C454" s="158">
        <f t="shared" si="13"/>
        <v>448</v>
      </c>
      <c r="D454" s="146" t="str">
        <f>IF(PROVEEDORES!E455="","",PROVEEDORES!E455)</f>
        <v/>
      </c>
      <c r="E454" s="146" t="str">
        <f>IF(PROVEEDORES!F455="","",PROVEEDORES!F455)</f>
        <v/>
      </c>
      <c r="F454" s="146" t="str">
        <f>IF(PROVEEDORES!D455="","",PROVEEDORES!D455)</f>
        <v/>
      </c>
      <c r="G454" s="159">
        <f>SUMIF('EG-SEP'!$F$18:$F$516,PROVEEDORES!$D455,'EG-SEP'!P$18:P$516)</f>
        <v>0</v>
      </c>
      <c r="H454" s="159">
        <f>SUMIF('EG-SEP'!$F$18:$F$516,PROVEEDORES!$D455,'EG-SEP'!Q$18:Q$516)</f>
        <v>0</v>
      </c>
      <c r="I454" s="159">
        <f>SUMIF('EG-SEP'!$F$18:$F$516,PROVEEDORES!$D455,'EG-SEP'!R$18:R$516)</f>
        <v>0</v>
      </c>
      <c r="J454" s="159">
        <f>SUMIF('EG-SEP'!$F$18:$F$516,PROVEEDORES!$D455,'EG-SEP'!S$18:S$516)</f>
        <v>0</v>
      </c>
      <c r="K454" s="159" t="str">
        <f t="shared" si="12"/>
        <v/>
      </c>
      <c r="L454" s="146" t="str">
        <f>IF(PROVEEDORES!G455="","",PROVEEDORES!G455)</f>
        <v/>
      </c>
    </row>
    <row r="455" spans="3:12" ht="17.45" customHeight="1" x14ac:dyDescent="0.2">
      <c r="C455" s="158">
        <f t="shared" si="13"/>
        <v>449</v>
      </c>
      <c r="D455" s="146" t="str">
        <f>IF(PROVEEDORES!E456="","",PROVEEDORES!E456)</f>
        <v/>
      </c>
      <c r="E455" s="146" t="str">
        <f>IF(PROVEEDORES!F456="","",PROVEEDORES!F456)</f>
        <v/>
      </c>
      <c r="F455" s="146" t="str">
        <f>IF(PROVEEDORES!D456="","",PROVEEDORES!D456)</f>
        <v/>
      </c>
      <c r="G455" s="159">
        <f>SUMIF('EG-SEP'!$F$18:$F$516,PROVEEDORES!$D456,'EG-SEP'!P$18:P$516)</f>
        <v>0</v>
      </c>
      <c r="H455" s="159">
        <f>SUMIF('EG-SEP'!$F$18:$F$516,PROVEEDORES!$D456,'EG-SEP'!Q$18:Q$516)</f>
        <v>0</v>
      </c>
      <c r="I455" s="159">
        <f>SUMIF('EG-SEP'!$F$18:$F$516,PROVEEDORES!$D456,'EG-SEP'!R$18:R$516)</f>
        <v>0</v>
      </c>
      <c r="J455" s="159">
        <f>SUMIF('EG-SEP'!$F$18:$F$516,PROVEEDORES!$D456,'EG-SEP'!S$18:S$516)</f>
        <v>0</v>
      </c>
      <c r="K455" s="159" t="str">
        <f t="shared" si="12"/>
        <v/>
      </c>
      <c r="L455" s="146" t="str">
        <f>IF(PROVEEDORES!G456="","",PROVEEDORES!G456)</f>
        <v/>
      </c>
    </row>
    <row r="456" spans="3:12" ht="17.45" customHeight="1" x14ac:dyDescent="0.2">
      <c r="C456" s="158">
        <f t="shared" si="13"/>
        <v>450</v>
      </c>
      <c r="D456" s="146" t="str">
        <f>IF(PROVEEDORES!E457="","",PROVEEDORES!E457)</f>
        <v/>
      </c>
      <c r="E456" s="146" t="str">
        <f>IF(PROVEEDORES!F457="","",PROVEEDORES!F457)</f>
        <v/>
      </c>
      <c r="F456" s="146" t="str">
        <f>IF(PROVEEDORES!D457="","",PROVEEDORES!D457)</f>
        <v/>
      </c>
      <c r="G456" s="159">
        <f>SUMIF('EG-SEP'!$F$18:$F$516,PROVEEDORES!$D457,'EG-SEP'!P$18:P$516)</f>
        <v>0</v>
      </c>
      <c r="H456" s="159">
        <f>SUMIF('EG-SEP'!$F$18:$F$516,PROVEEDORES!$D457,'EG-SEP'!Q$18:Q$516)</f>
        <v>0</v>
      </c>
      <c r="I456" s="159">
        <f>SUMIF('EG-SEP'!$F$18:$F$516,PROVEEDORES!$D457,'EG-SEP'!R$18:R$516)</f>
        <v>0</v>
      </c>
      <c r="J456" s="159">
        <f>SUMIF('EG-SEP'!$F$18:$F$516,PROVEEDORES!$D457,'EG-SEP'!S$18:S$516)</f>
        <v>0</v>
      </c>
      <c r="K456" s="159" t="str">
        <f t="shared" ref="K456:K506" si="14">IF(G456+H456+I456+J456&gt;0,"C/Información","")</f>
        <v/>
      </c>
      <c r="L456" s="146" t="str">
        <f>IF(PROVEEDORES!G457="","",PROVEEDORES!G457)</f>
        <v/>
      </c>
    </row>
    <row r="457" spans="3:12" ht="17.45" customHeight="1" x14ac:dyDescent="0.2">
      <c r="C457" s="158">
        <f t="shared" ref="C457:C506" si="15">C456+1</f>
        <v>451</v>
      </c>
      <c r="D457" s="146" t="str">
        <f>IF(PROVEEDORES!E458="","",PROVEEDORES!E458)</f>
        <v/>
      </c>
      <c r="E457" s="146" t="str">
        <f>IF(PROVEEDORES!F458="","",PROVEEDORES!F458)</f>
        <v/>
      </c>
      <c r="F457" s="146" t="str">
        <f>IF(PROVEEDORES!D458="","",PROVEEDORES!D458)</f>
        <v/>
      </c>
      <c r="G457" s="159">
        <f>SUMIF('EG-SEP'!$F$18:$F$516,PROVEEDORES!$D458,'EG-SEP'!P$18:P$516)</f>
        <v>0</v>
      </c>
      <c r="H457" s="159">
        <f>SUMIF('EG-SEP'!$F$18:$F$516,PROVEEDORES!$D458,'EG-SEP'!Q$18:Q$516)</f>
        <v>0</v>
      </c>
      <c r="I457" s="159">
        <f>SUMIF('EG-SEP'!$F$18:$F$516,PROVEEDORES!$D458,'EG-SEP'!R$18:R$516)</f>
        <v>0</v>
      </c>
      <c r="J457" s="159">
        <f>SUMIF('EG-SEP'!$F$18:$F$516,PROVEEDORES!$D458,'EG-SEP'!S$18:S$516)</f>
        <v>0</v>
      </c>
      <c r="K457" s="159" t="str">
        <f t="shared" si="14"/>
        <v/>
      </c>
      <c r="L457" s="146" t="str">
        <f>IF(PROVEEDORES!G458="","",PROVEEDORES!G458)</f>
        <v/>
      </c>
    </row>
    <row r="458" spans="3:12" ht="17.45" customHeight="1" x14ac:dyDescent="0.2">
      <c r="C458" s="158">
        <f t="shared" si="15"/>
        <v>452</v>
      </c>
      <c r="D458" s="146" t="str">
        <f>IF(PROVEEDORES!E459="","",PROVEEDORES!E459)</f>
        <v/>
      </c>
      <c r="E458" s="146" t="str">
        <f>IF(PROVEEDORES!F459="","",PROVEEDORES!F459)</f>
        <v/>
      </c>
      <c r="F458" s="146" t="str">
        <f>IF(PROVEEDORES!D459="","",PROVEEDORES!D459)</f>
        <v/>
      </c>
      <c r="G458" s="159">
        <f>SUMIF('EG-SEP'!$F$18:$F$516,PROVEEDORES!$D459,'EG-SEP'!P$18:P$516)</f>
        <v>0</v>
      </c>
      <c r="H458" s="159">
        <f>SUMIF('EG-SEP'!$F$18:$F$516,PROVEEDORES!$D459,'EG-SEP'!Q$18:Q$516)</f>
        <v>0</v>
      </c>
      <c r="I458" s="159">
        <f>SUMIF('EG-SEP'!$F$18:$F$516,PROVEEDORES!$D459,'EG-SEP'!R$18:R$516)</f>
        <v>0</v>
      </c>
      <c r="J458" s="159">
        <f>SUMIF('EG-SEP'!$F$18:$F$516,PROVEEDORES!$D459,'EG-SEP'!S$18:S$516)</f>
        <v>0</v>
      </c>
      <c r="K458" s="159" t="str">
        <f t="shared" si="14"/>
        <v/>
      </c>
      <c r="L458" s="146" t="str">
        <f>IF(PROVEEDORES!G459="","",PROVEEDORES!G459)</f>
        <v/>
      </c>
    </row>
    <row r="459" spans="3:12" ht="17.45" customHeight="1" x14ac:dyDescent="0.2">
      <c r="C459" s="158">
        <f t="shared" si="15"/>
        <v>453</v>
      </c>
      <c r="D459" s="146" t="str">
        <f>IF(PROVEEDORES!E460="","",PROVEEDORES!E460)</f>
        <v/>
      </c>
      <c r="E459" s="146" t="str">
        <f>IF(PROVEEDORES!F460="","",PROVEEDORES!F460)</f>
        <v/>
      </c>
      <c r="F459" s="146" t="str">
        <f>IF(PROVEEDORES!D460="","",PROVEEDORES!D460)</f>
        <v/>
      </c>
      <c r="G459" s="159">
        <f>SUMIF('EG-SEP'!$F$18:$F$516,PROVEEDORES!$D460,'EG-SEP'!P$18:P$516)</f>
        <v>0</v>
      </c>
      <c r="H459" s="159">
        <f>SUMIF('EG-SEP'!$F$18:$F$516,PROVEEDORES!$D460,'EG-SEP'!Q$18:Q$516)</f>
        <v>0</v>
      </c>
      <c r="I459" s="159">
        <f>SUMIF('EG-SEP'!$F$18:$F$516,PROVEEDORES!$D460,'EG-SEP'!R$18:R$516)</f>
        <v>0</v>
      </c>
      <c r="J459" s="159">
        <f>SUMIF('EG-SEP'!$F$18:$F$516,PROVEEDORES!$D460,'EG-SEP'!S$18:S$516)</f>
        <v>0</v>
      </c>
      <c r="K459" s="159" t="str">
        <f t="shared" si="14"/>
        <v/>
      </c>
      <c r="L459" s="146" t="str">
        <f>IF(PROVEEDORES!G460="","",PROVEEDORES!G460)</f>
        <v/>
      </c>
    </row>
    <row r="460" spans="3:12" ht="17.45" customHeight="1" x14ac:dyDescent="0.2">
      <c r="C460" s="158">
        <f t="shared" si="15"/>
        <v>454</v>
      </c>
      <c r="D460" s="146" t="str">
        <f>IF(PROVEEDORES!E461="","",PROVEEDORES!E461)</f>
        <v/>
      </c>
      <c r="E460" s="146" t="str">
        <f>IF(PROVEEDORES!F461="","",PROVEEDORES!F461)</f>
        <v/>
      </c>
      <c r="F460" s="146" t="str">
        <f>IF(PROVEEDORES!D461="","",PROVEEDORES!D461)</f>
        <v/>
      </c>
      <c r="G460" s="159">
        <f>SUMIF('EG-SEP'!$F$18:$F$516,PROVEEDORES!$D461,'EG-SEP'!P$18:P$516)</f>
        <v>0</v>
      </c>
      <c r="H460" s="159">
        <f>SUMIF('EG-SEP'!$F$18:$F$516,PROVEEDORES!$D461,'EG-SEP'!Q$18:Q$516)</f>
        <v>0</v>
      </c>
      <c r="I460" s="159">
        <f>SUMIF('EG-SEP'!$F$18:$F$516,PROVEEDORES!$D461,'EG-SEP'!R$18:R$516)</f>
        <v>0</v>
      </c>
      <c r="J460" s="159">
        <f>SUMIF('EG-SEP'!$F$18:$F$516,PROVEEDORES!$D461,'EG-SEP'!S$18:S$516)</f>
        <v>0</v>
      </c>
      <c r="K460" s="159" t="str">
        <f t="shared" si="14"/>
        <v/>
      </c>
      <c r="L460" s="146" t="str">
        <f>IF(PROVEEDORES!G461="","",PROVEEDORES!G461)</f>
        <v/>
      </c>
    </row>
    <row r="461" spans="3:12" ht="17.45" customHeight="1" x14ac:dyDescent="0.2">
      <c r="C461" s="158">
        <f t="shared" si="15"/>
        <v>455</v>
      </c>
      <c r="D461" s="146" t="str">
        <f>IF(PROVEEDORES!E462="","",PROVEEDORES!E462)</f>
        <v/>
      </c>
      <c r="E461" s="146" t="str">
        <f>IF(PROVEEDORES!F462="","",PROVEEDORES!F462)</f>
        <v/>
      </c>
      <c r="F461" s="146" t="str">
        <f>IF(PROVEEDORES!D462="","",PROVEEDORES!D462)</f>
        <v/>
      </c>
      <c r="G461" s="159">
        <f>SUMIF('EG-SEP'!$F$18:$F$516,PROVEEDORES!$D462,'EG-SEP'!P$18:P$516)</f>
        <v>0</v>
      </c>
      <c r="H461" s="159">
        <f>SUMIF('EG-SEP'!$F$18:$F$516,PROVEEDORES!$D462,'EG-SEP'!Q$18:Q$516)</f>
        <v>0</v>
      </c>
      <c r="I461" s="159">
        <f>SUMIF('EG-SEP'!$F$18:$F$516,PROVEEDORES!$D462,'EG-SEP'!R$18:R$516)</f>
        <v>0</v>
      </c>
      <c r="J461" s="159">
        <f>SUMIF('EG-SEP'!$F$18:$F$516,PROVEEDORES!$D462,'EG-SEP'!S$18:S$516)</f>
        <v>0</v>
      </c>
      <c r="K461" s="159" t="str">
        <f t="shared" si="14"/>
        <v/>
      </c>
      <c r="L461" s="146" t="str">
        <f>IF(PROVEEDORES!G462="","",PROVEEDORES!G462)</f>
        <v/>
      </c>
    </row>
    <row r="462" spans="3:12" ht="17.45" customHeight="1" x14ac:dyDescent="0.2">
      <c r="C462" s="158">
        <f t="shared" si="15"/>
        <v>456</v>
      </c>
      <c r="D462" s="146" t="str">
        <f>IF(PROVEEDORES!E463="","",PROVEEDORES!E463)</f>
        <v/>
      </c>
      <c r="E462" s="146" t="str">
        <f>IF(PROVEEDORES!F463="","",PROVEEDORES!F463)</f>
        <v/>
      </c>
      <c r="F462" s="146" t="str">
        <f>IF(PROVEEDORES!D463="","",PROVEEDORES!D463)</f>
        <v/>
      </c>
      <c r="G462" s="159">
        <f>SUMIF('EG-SEP'!$F$18:$F$516,PROVEEDORES!$D463,'EG-SEP'!P$18:P$516)</f>
        <v>0</v>
      </c>
      <c r="H462" s="159">
        <f>SUMIF('EG-SEP'!$F$18:$F$516,PROVEEDORES!$D463,'EG-SEP'!Q$18:Q$516)</f>
        <v>0</v>
      </c>
      <c r="I462" s="159">
        <f>SUMIF('EG-SEP'!$F$18:$F$516,PROVEEDORES!$D463,'EG-SEP'!R$18:R$516)</f>
        <v>0</v>
      </c>
      <c r="J462" s="159">
        <f>SUMIF('EG-SEP'!$F$18:$F$516,PROVEEDORES!$D463,'EG-SEP'!S$18:S$516)</f>
        <v>0</v>
      </c>
      <c r="K462" s="159" t="str">
        <f t="shared" si="14"/>
        <v/>
      </c>
      <c r="L462" s="146" t="str">
        <f>IF(PROVEEDORES!G463="","",PROVEEDORES!G463)</f>
        <v/>
      </c>
    </row>
    <row r="463" spans="3:12" ht="17.45" customHeight="1" x14ac:dyDescent="0.2">
      <c r="C463" s="158">
        <f t="shared" si="15"/>
        <v>457</v>
      </c>
      <c r="D463" s="146" t="str">
        <f>IF(PROVEEDORES!E464="","",PROVEEDORES!E464)</f>
        <v/>
      </c>
      <c r="E463" s="146" t="str">
        <f>IF(PROVEEDORES!F464="","",PROVEEDORES!F464)</f>
        <v/>
      </c>
      <c r="F463" s="146" t="str">
        <f>IF(PROVEEDORES!D464="","",PROVEEDORES!D464)</f>
        <v/>
      </c>
      <c r="G463" s="159">
        <f>SUMIF('EG-SEP'!$F$18:$F$516,PROVEEDORES!$D464,'EG-SEP'!P$18:P$516)</f>
        <v>0</v>
      </c>
      <c r="H463" s="159">
        <f>SUMIF('EG-SEP'!$F$18:$F$516,PROVEEDORES!$D464,'EG-SEP'!Q$18:Q$516)</f>
        <v>0</v>
      </c>
      <c r="I463" s="159">
        <f>SUMIF('EG-SEP'!$F$18:$F$516,PROVEEDORES!$D464,'EG-SEP'!R$18:R$516)</f>
        <v>0</v>
      </c>
      <c r="J463" s="159">
        <f>SUMIF('EG-SEP'!$F$18:$F$516,PROVEEDORES!$D464,'EG-SEP'!S$18:S$516)</f>
        <v>0</v>
      </c>
      <c r="K463" s="159" t="str">
        <f t="shared" si="14"/>
        <v/>
      </c>
      <c r="L463" s="146" t="str">
        <f>IF(PROVEEDORES!G464="","",PROVEEDORES!G464)</f>
        <v/>
      </c>
    </row>
    <row r="464" spans="3:12" ht="17.45" customHeight="1" x14ac:dyDescent="0.2">
      <c r="C464" s="158">
        <f t="shared" si="15"/>
        <v>458</v>
      </c>
      <c r="D464" s="146" t="str">
        <f>IF(PROVEEDORES!E465="","",PROVEEDORES!E465)</f>
        <v/>
      </c>
      <c r="E464" s="146" t="str">
        <f>IF(PROVEEDORES!F465="","",PROVEEDORES!F465)</f>
        <v/>
      </c>
      <c r="F464" s="146" t="str">
        <f>IF(PROVEEDORES!D465="","",PROVEEDORES!D465)</f>
        <v/>
      </c>
      <c r="G464" s="159">
        <f>SUMIF('EG-SEP'!$F$18:$F$516,PROVEEDORES!$D465,'EG-SEP'!P$18:P$516)</f>
        <v>0</v>
      </c>
      <c r="H464" s="159">
        <f>SUMIF('EG-SEP'!$F$18:$F$516,PROVEEDORES!$D465,'EG-SEP'!Q$18:Q$516)</f>
        <v>0</v>
      </c>
      <c r="I464" s="159">
        <f>SUMIF('EG-SEP'!$F$18:$F$516,PROVEEDORES!$D465,'EG-SEP'!R$18:R$516)</f>
        <v>0</v>
      </c>
      <c r="J464" s="159">
        <f>SUMIF('EG-SEP'!$F$18:$F$516,PROVEEDORES!$D465,'EG-SEP'!S$18:S$516)</f>
        <v>0</v>
      </c>
      <c r="K464" s="159" t="str">
        <f t="shared" si="14"/>
        <v/>
      </c>
      <c r="L464" s="146" t="str">
        <f>IF(PROVEEDORES!G465="","",PROVEEDORES!G465)</f>
        <v/>
      </c>
    </row>
    <row r="465" spans="3:12" ht="17.45" customHeight="1" x14ac:dyDescent="0.2">
      <c r="C465" s="158">
        <f t="shared" si="15"/>
        <v>459</v>
      </c>
      <c r="D465" s="146" t="str">
        <f>IF(PROVEEDORES!E466="","",PROVEEDORES!E466)</f>
        <v/>
      </c>
      <c r="E465" s="146" t="str">
        <f>IF(PROVEEDORES!F466="","",PROVEEDORES!F466)</f>
        <v/>
      </c>
      <c r="F465" s="146" t="str">
        <f>IF(PROVEEDORES!D466="","",PROVEEDORES!D466)</f>
        <v/>
      </c>
      <c r="G465" s="159">
        <f>SUMIF('EG-SEP'!$F$18:$F$516,PROVEEDORES!$D466,'EG-SEP'!P$18:P$516)</f>
        <v>0</v>
      </c>
      <c r="H465" s="159">
        <f>SUMIF('EG-SEP'!$F$18:$F$516,PROVEEDORES!$D466,'EG-SEP'!Q$18:Q$516)</f>
        <v>0</v>
      </c>
      <c r="I465" s="159">
        <f>SUMIF('EG-SEP'!$F$18:$F$516,PROVEEDORES!$D466,'EG-SEP'!R$18:R$516)</f>
        <v>0</v>
      </c>
      <c r="J465" s="159">
        <f>SUMIF('EG-SEP'!$F$18:$F$516,PROVEEDORES!$D466,'EG-SEP'!S$18:S$516)</f>
        <v>0</v>
      </c>
      <c r="K465" s="159" t="str">
        <f t="shared" si="14"/>
        <v/>
      </c>
      <c r="L465" s="146" t="str">
        <f>IF(PROVEEDORES!G466="","",PROVEEDORES!G466)</f>
        <v/>
      </c>
    </row>
    <row r="466" spans="3:12" ht="17.45" customHeight="1" x14ac:dyDescent="0.2">
      <c r="C466" s="158">
        <f t="shared" si="15"/>
        <v>460</v>
      </c>
      <c r="D466" s="146" t="str">
        <f>IF(PROVEEDORES!E467="","",PROVEEDORES!E467)</f>
        <v/>
      </c>
      <c r="E466" s="146" t="str">
        <f>IF(PROVEEDORES!F467="","",PROVEEDORES!F467)</f>
        <v/>
      </c>
      <c r="F466" s="146" t="str">
        <f>IF(PROVEEDORES!D467="","",PROVEEDORES!D467)</f>
        <v/>
      </c>
      <c r="G466" s="159">
        <f>SUMIF('EG-SEP'!$F$18:$F$516,PROVEEDORES!$D467,'EG-SEP'!P$18:P$516)</f>
        <v>0</v>
      </c>
      <c r="H466" s="159">
        <f>SUMIF('EG-SEP'!$F$18:$F$516,PROVEEDORES!$D467,'EG-SEP'!Q$18:Q$516)</f>
        <v>0</v>
      </c>
      <c r="I466" s="159">
        <f>SUMIF('EG-SEP'!$F$18:$F$516,PROVEEDORES!$D467,'EG-SEP'!R$18:R$516)</f>
        <v>0</v>
      </c>
      <c r="J466" s="159">
        <f>SUMIF('EG-SEP'!$F$18:$F$516,PROVEEDORES!$D467,'EG-SEP'!S$18:S$516)</f>
        <v>0</v>
      </c>
      <c r="K466" s="159" t="str">
        <f t="shared" si="14"/>
        <v/>
      </c>
      <c r="L466" s="146" t="str">
        <f>IF(PROVEEDORES!G467="","",PROVEEDORES!G467)</f>
        <v/>
      </c>
    </row>
    <row r="467" spans="3:12" ht="17.45" customHeight="1" x14ac:dyDescent="0.2">
      <c r="C467" s="158">
        <f t="shared" si="15"/>
        <v>461</v>
      </c>
      <c r="D467" s="146" t="str">
        <f>IF(PROVEEDORES!E468="","",PROVEEDORES!E468)</f>
        <v/>
      </c>
      <c r="E467" s="146" t="str">
        <f>IF(PROVEEDORES!F468="","",PROVEEDORES!F468)</f>
        <v/>
      </c>
      <c r="F467" s="146" t="str">
        <f>IF(PROVEEDORES!D468="","",PROVEEDORES!D468)</f>
        <v/>
      </c>
      <c r="G467" s="159">
        <f>SUMIF('EG-SEP'!$F$18:$F$516,PROVEEDORES!$D468,'EG-SEP'!P$18:P$516)</f>
        <v>0</v>
      </c>
      <c r="H467" s="159">
        <f>SUMIF('EG-SEP'!$F$18:$F$516,PROVEEDORES!$D468,'EG-SEP'!Q$18:Q$516)</f>
        <v>0</v>
      </c>
      <c r="I467" s="159">
        <f>SUMIF('EG-SEP'!$F$18:$F$516,PROVEEDORES!$D468,'EG-SEP'!R$18:R$516)</f>
        <v>0</v>
      </c>
      <c r="J467" s="159">
        <f>SUMIF('EG-SEP'!$F$18:$F$516,PROVEEDORES!$D468,'EG-SEP'!S$18:S$516)</f>
        <v>0</v>
      </c>
      <c r="K467" s="159" t="str">
        <f t="shared" si="14"/>
        <v/>
      </c>
      <c r="L467" s="146" t="str">
        <f>IF(PROVEEDORES!G468="","",PROVEEDORES!G468)</f>
        <v/>
      </c>
    </row>
    <row r="468" spans="3:12" ht="17.45" customHeight="1" x14ac:dyDescent="0.2">
      <c r="C468" s="158">
        <f t="shared" si="15"/>
        <v>462</v>
      </c>
      <c r="D468" s="146" t="str">
        <f>IF(PROVEEDORES!E469="","",PROVEEDORES!E469)</f>
        <v/>
      </c>
      <c r="E468" s="146" t="str">
        <f>IF(PROVEEDORES!F469="","",PROVEEDORES!F469)</f>
        <v/>
      </c>
      <c r="F468" s="146" t="str">
        <f>IF(PROVEEDORES!D469="","",PROVEEDORES!D469)</f>
        <v/>
      </c>
      <c r="G468" s="159">
        <f>SUMIF('EG-SEP'!$F$18:$F$516,PROVEEDORES!$D469,'EG-SEP'!P$18:P$516)</f>
        <v>0</v>
      </c>
      <c r="H468" s="159">
        <f>SUMIF('EG-SEP'!$F$18:$F$516,PROVEEDORES!$D469,'EG-SEP'!Q$18:Q$516)</f>
        <v>0</v>
      </c>
      <c r="I468" s="159">
        <f>SUMIF('EG-SEP'!$F$18:$F$516,PROVEEDORES!$D469,'EG-SEP'!R$18:R$516)</f>
        <v>0</v>
      </c>
      <c r="J468" s="159">
        <f>SUMIF('EG-SEP'!$F$18:$F$516,PROVEEDORES!$D469,'EG-SEP'!S$18:S$516)</f>
        <v>0</v>
      </c>
      <c r="K468" s="159" t="str">
        <f t="shared" si="14"/>
        <v/>
      </c>
      <c r="L468" s="146" t="str">
        <f>IF(PROVEEDORES!G469="","",PROVEEDORES!G469)</f>
        <v/>
      </c>
    </row>
    <row r="469" spans="3:12" ht="17.45" customHeight="1" x14ac:dyDescent="0.2">
      <c r="C469" s="158">
        <f t="shared" si="15"/>
        <v>463</v>
      </c>
      <c r="D469" s="146" t="str">
        <f>IF(PROVEEDORES!E470="","",PROVEEDORES!E470)</f>
        <v/>
      </c>
      <c r="E469" s="146" t="str">
        <f>IF(PROVEEDORES!F470="","",PROVEEDORES!F470)</f>
        <v/>
      </c>
      <c r="F469" s="146" t="str">
        <f>IF(PROVEEDORES!D470="","",PROVEEDORES!D470)</f>
        <v/>
      </c>
      <c r="G469" s="159">
        <f>SUMIF('EG-SEP'!$F$18:$F$516,PROVEEDORES!$D470,'EG-SEP'!P$18:P$516)</f>
        <v>0</v>
      </c>
      <c r="H469" s="159">
        <f>SUMIF('EG-SEP'!$F$18:$F$516,PROVEEDORES!$D470,'EG-SEP'!Q$18:Q$516)</f>
        <v>0</v>
      </c>
      <c r="I469" s="159">
        <f>SUMIF('EG-SEP'!$F$18:$F$516,PROVEEDORES!$D470,'EG-SEP'!R$18:R$516)</f>
        <v>0</v>
      </c>
      <c r="J469" s="159">
        <f>SUMIF('EG-SEP'!$F$18:$F$516,PROVEEDORES!$D470,'EG-SEP'!S$18:S$516)</f>
        <v>0</v>
      </c>
      <c r="K469" s="159" t="str">
        <f t="shared" si="14"/>
        <v/>
      </c>
      <c r="L469" s="146" t="str">
        <f>IF(PROVEEDORES!G470="","",PROVEEDORES!G470)</f>
        <v/>
      </c>
    </row>
    <row r="470" spans="3:12" ht="17.45" customHeight="1" x14ac:dyDescent="0.2">
      <c r="C470" s="158">
        <f t="shared" si="15"/>
        <v>464</v>
      </c>
      <c r="D470" s="146" t="str">
        <f>IF(PROVEEDORES!E471="","",PROVEEDORES!E471)</f>
        <v/>
      </c>
      <c r="E470" s="146" t="str">
        <f>IF(PROVEEDORES!F471="","",PROVEEDORES!F471)</f>
        <v/>
      </c>
      <c r="F470" s="146" t="str">
        <f>IF(PROVEEDORES!D471="","",PROVEEDORES!D471)</f>
        <v/>
      </c>
      <c r="G470" s="159">
        <f>SUMIF('EG-SEP'!$F$18:$F$516,PROVEEDORES!$D471,'EG-SEP'!P$18:P$516)</f>
        <v>0</v>
      </c>
      <c r="H470" s="159">
        <f>SUMIF('EG-SEP'!$F$18:$F$516,PROVEEDORES!$D471,'EG-SEP'!Q$18:Q$516)</f>
        <v>0</v>
      </c>
      <c r="I470" s="159">
        <f>SUMIF('EG-SEP'!$F$18:$F$516,PROVEEDORES!$D471,'EG-SEP'!R$18:R$516)</f>
        <v>0</v>
      </c>
      <c r="J470" s="159">
        <f>SUMIF('EG-SEP'!$F$18:$F$516,PROVEEDORES!$D471,'EG-SEP'!S$18:S$516)</f>
        <v>0</v>
      </c>
      <c r="K470" s="159" t="str">
        <f t="shared" si="14"/>
        <v/>
      </c>
      <c r="L470" s="146" t="str">
        <f>IF(PROVEEDORES!G471="","",PROVEEDORES!G471)</f>
        <v/>
      </c>
    </row>
    <row r="471" spans="3:12" ht="17.45" customHeight="1" x14ac:dyDescent="0.2">
      <c r="C471" s="158">
        <f t="shared" si="15"/>
        <v>465</v>
      </c>
      <c r="D471" s="146" t="str">
        <f>IF(PROVEEDORES!E472="","",PROVEEDORES!E472)</f>
        <v/>
      </c>
      <c r="E471" s="146" t="str">
        <f>IF(PROVEEDORES!F472="","",PROVEEDORES!F472)</f>
        <v/>
      </c>
      <c r="F471" s="146" t="str">
        <f>IF(PROVEEDORES!D472="","",PROVEEDORES!D472)</f>
        <v/>
      </c>
      <c r="G471" s="159">
        <f>SUMIF('EG-SEP'!$F$18:$F$516,PROVEEDORES!$D472,'EG-SEP'!P$18:P$516)</f>
        <v>0</v>
      </c>
      <c r="H471" s="159">
        <f>SUMIF('EG-SEP'!$F$18:$F$516,PROVEEDORES!$D472,'EG-SEP'!Q$18:Q$516)</f>
        <v>0</v>
      </c>
      <c r="I471" s="159">
        <f>SUMIF('EG-SEP'!$F$18:$F$516,PROVEEDORES!$D472,'EG-SEP'!R$18:R$516)</f>
        <v>0</v>
      </c>
      <c r="J471" s="159">
        <f>SUMIF('EG-SEP'!$F$18:$F$516,PROVEEDORES!$D472,'EG-SEP'!S$18:S$516)</f>
        <v>0</v>
      </c>
      <c r="K471" s="159" t="str">
        <f t="shared" si="14"/>
        <v/>
      </c>
      <c r="L471" s="146" t="str">
        <f>IF(PROVEEDORES!G472="","",PROVEEDORES!G472)</f>
        <v/>
      </c>
    </row>
    <row r="472" spans="3:12" ht="17.45" customHeight="1" x14ac:dyDescent="0.2">
      <c r="C472" s="158">
        <f t="shared" si="15"/>
        <v>466</v>
      </c>
      <c r="D472" s="146" t="str">
        <f>IF(PROVEEDORES!E473="","",PROVEEDORES!E473)</f>
        <v/>
      </c>
      <c r="E472" s="146" t="str">
        <f>IF(PROVEEDORES!F473="","",PROVEEDORES!F473)</f>
        <v/>
      </c>
      <c r="F472" s="146" t="str">
        <f>IF(PROVEEDORES!D473="","",PROVEEDORES!D473)</f>
        <v/>
      </c>
      <c r="G472" s="159">
        <f>SUMIF('EG-SEP'!$F$18:$F$516,PROVEEDORES!$D473,'EG-SEP'!P$18:P$516)</f>
        <v>0</v>
      </c>
      <c r="H472" s="159">
        <f>SUMIF('EG-SEP'!$F$18:$F$516,PROVEEDORES!$D473,'EG-SEP'!Q$18:Q$516)</f>
        <v>0</v>
      </c>
      <c r="I472" s="159">
        <f>SUMIF('EG-SEP'!$F$18:$F$516,PROVEEDORES!$D473,'EG-SEP'!R$18:R$516)</f>
        <v>0</v>
      </c>
      <c r="J472" s="159">
        <f>SUMIF('EG-SEP'!$F$18:$F$516,PROVEEDORES!$D473,'EG-SEP'!S$18:S$516)</f>
        <v>0</v>
      </c>
      <c r="K472" s="159" t="str">
        <f t="shared" si="14"/>
        <v/>
      </c>
      <c r="L472" s="146" t="str">
        <f>IF(PROVEEDORES!G473="","",PROVEEDORES!G473)</f>
        <v/>
      </c>
    </row>
    <row r="473" spans="3:12" ht="17.45" customHeight="1" x14ac:dyDescent="0.2">
      <c r="C473" s="158">
        <f t="shared" si="15"/>
        <v>467</v>
      </c>
      <c r="D473" s="146" t="str">
        <f>IF(PROVEEDORES!E474="","",PROVEEDORES!E474)</f>
        <v/>
      </c>
      <c r="E473" s="146" t="str">
        <f>IF(PROVEEDORES!F474="","",PROVEEDORES!F474)</f>
        <v/>
      </c>
      <c r="F473" s="146" t="str">
        <f>IF(PROVEEDORES!D474="","",PROVEEDORES!D474)</f>
        <v/>
      </c>
      <c r="G473" s="159">
        <f>SUMIF('EG-SEP'!$F$18:$F$516,PROVEEDORES!$D474,'EG-SEP'!P$18:P$516)</f>
        <v>0</v>
      </c>
      <c r="H473" s="159">
        <f>SUMIF('EG-SEP'!$F$18:$F$516,PROVEEDORES!$D474,'EG-SEP'!Q$18:Q$516)</f>
        <v>0</v>
      </c>
      <c r="I473" s="159">
        <f>SUMIF('EG-SEP'!$F$18:$F$516,PROVEEDORES!$D474,'EG-SEP'!R$18:R$516)</f>
        <v>0</v>
      </c>
      <c r="J473" s="159">
        <f>SUMIF('EG-SEP'!$F$18:$F$516,PROVEEDORES!$D474,'EG-SEP'!S$18:S$516)</f>
        <v>0</v>
      </c>
      <c r="K473" s="159" t="str">
        <f t="shared" si="14"/>
        <v/>
      </c>
      <c r="L473" s="146" t="str">
        <f>IF(PROVEEDORES!G474="","",PROVEEDORES!G474)</f>
        <v/>
      </c>
    </row>
    <row r="474" spans="3:12" ht="17.45" customHeight="1" x14ac:dyDescent="0.2">
      <c r="C474" s="158">
        <f t="shared" si="15"/>
        <v>468</v>
      </c>
      <c r="D474" s="146" t="str">
        <f>IF(PROVEEDORES!E475="","",PROVEEDORES!E475)</f>
        <v/>
      </c>
      <c r="E474" s="146" t="str">
        <f>IF(PROVEEDORES!F475="","",PROVEEDORES!F475)</f>
        <v/>
      </c>
      <c r="F474" s="146" t="str">
        <f>IF(PROVEEDORES!D475="","",PROVEEDORES!D475)</f>
        <v/>
      </c>
      <c r="G474" s="159">
        <f>SUMIF('EG-SEP'!$F$18:$F$516,PROVEEDORES!$D475,'EG-SEP'!P$18:P$516)</f>
        <v>0</v>
      </c>
      <c r="H474" s="159">
        <f>SUMIF('EG-SEP'!$F$18:$F$516,PROVEEDORES!$D475,'EG-SEP'!Q$18:Q$516)</f>
        <v>0</v>
      </c>
      <c r="I474" s="159">
        <f>SUMIF('EG-SEP'!$F$18:$F$516,PROVEEDORES!$D475,'EG-SEP'!R$18:R$516)</f>
        <v>0</v>
      </c>
      <c r="J474" s="159">
        <f>SUMIF('EG-SEP'!$F$18:$F$516,PROVEEDORES!$D475,'EG-SEP'!S$18:S$516)</f>
        <v>0</v>
      </c>
      <c r="K474" s="159" t="str">
        <f t="shared" si="14"/>
        <v/>
      </c>
      <c r="L474" s="146" t="str">
        <f>IF(PROVEEDORES!G475="","",PROVEEDORES!G475)</f>
        <v/>
      </c>
    </row>
    <row r="475" spans="3:12" ht="17.45" customHeight="1" x14ac:dyDescent="0.2">
      <c r="C475" s="158">
        <f t="shared" si="15"/>
        <v>469</v>
      </c>
      <c r="D475" s="146" t="str">
        <f>IF(PROVEEDORES!E476="","",PROVEEDORES!E476)</f>
        <v/>
      </c>
      <c r="E475" s="146" t="str">
        <f>IF(PROVEEDORES!F476="","",PROVEEDORES!F476)</f>
        <v/>
      </c>
      <c r="F475" s="146" t="str">
        <f>IF(PROVEEDORES!D476="","",PROVEEDORES!D476)</f>
        <v/>
      </c>
      <c r="G475" s="159">
        <f>SUMIF('EG-SEP'!$F$18:$F$516,PROVEEDORES!$D476,'EG-SEP'!P$18:P$516)</f>
        <v>0</v>
      </c>
      <c r="H475" s="159">
        <f>SUMIF('EG-SEP'!$F$18:$F$516,PROVEEDORES!$D476,'EG-SEP'!Q$18:Q$516)</f>
        <v>0</v>
      </c>
      <c r="I475" s="159">
        <f>SUMIF('EG-SEP'!$F$18:$F$516,PROVEEDORES!$D476,'EG-SEP'!R$18:R$516)</f>
        <v>0</v>
      </c>
      <c r="J475" s="159">
        <f>SUMIF('EG-SEP'!$F$18:$F$516,PROVEEDORES!$D476,'EG-SEP'!S$18:S$516)</f>
        <v>0</v>
      </c>
      <c r="K475" s="159" t="str">
        <f t="shared" si="14"/>
        <v/>
      </c>
      <c r="L475" s="146" t="str">
        <f>IF(PROVEEDORES!G476="","",PROVEEDORES!G476)</f>
        <v/>
      </c>
    </row>
    <row r="476" spans="3:12" ht="17.45" customHeight="1" x14ac:dyDescent="0.2">
      <c r="C476" s="158">
        <f t="shared" si="15"/>
        <v>470</v>
      </c>
      <c r="D476" s="146" t="str">
        <f>IF(PROVEEDORES!E477="","",PROVEEDORES!E477)</f>
        <v/>
      </c>
      <c r="E476" s="146" t="str">
        <f>IF(PROVEEDORES!F477="","",PROVEEDORES!F477)</f>
        <v/>
      </c>
      <c r="F476" s="146" t="str">
        <f>IF(PROVEEDORES!D477="","",PROVEEDORES!D477)</f>
        <v/>
      </c>
      <c r="G476" s="159">
        <f>SUMIF('EG-SEP'!$F$18:$F$516,PROVEEDORES!$D477,'EG-SEP'!P$18:P$516)</f>
        <v>0</v>
      </c>
      <c r="H476" s="159">
        <f>SUMIF('EG-SEP'!$F$18:$F$516,PROVEEDORES!$D477,'EG-SEP'!Q$18:Q$516)</f>
        <v>0</v>
      </c>
      <c r="I476" s="159">
        <f>SUMIF('EG-SEP'!$F$18:$F$516,PROVEEDORES!$D477,'EG-SEP'!R$18:R$516)</f>
        <v>0</v>
      </c>
      <c r="J476" s="159">
        <f>SUMIF('EG-SEP'!$F$18:$F$516,PROVEEDORES!$D477,'EG-SEP'!S$18:S$516)</f>
        <v>0</v>
      </c>
      <c r="K476" s="159" t="str">
        <f t="shared" si="14"/>
        <v/>
      </c>
      <c r="L476" s="146" t="str">
        <f>IF(PROVEEDORES!G477="","",PROVEEDORES!G477)</f>
        <v/>
      </c>
    </row>
    <row r="477" spans="3:12" ht="17.45" customHeight="1" x14ac:dyDescent="0.2">
      <c r="C477" s="158">
        <f t="shared" si="15"/>
        <v>471</v>
      </c>
      <c r="D477" s="146" t="str">
        <f>IF(PROVEEDORES!E478="","",PROVEEDORES!E478)</f>
        <v/>
      </c>
      <c r="E477" s="146" t="str">
        <f>IF(PROVEEDORES!F478="","",PROVEEDORES!F478)</f>
        <v/>
      </c>
      <c r="F477" s="146" t="str">
        <f>IF(PROVEEDORES!D478="","",PROVEEDORES!D478)</f>
        <v/>
      </c>
      <c r="G477" s="159">
        <f>SUMIF('EG-SEP'!$F$18:$F$516,PROVEEDORES!$D478,'EG-SEP'!P$18:P$516)</f>
        <v>0</v>
      </c>
      <c r="H477" s="159">
        <f>SUMIF('EG-SEP'!$F$18:$F$516,PROVEEDORES!$D478,'EG-SEP'!Q$18:Q$516)</f>
        <v>0</v>
      </c>
      <c r="I477" s="159">
        <f>SUMIF('EG-SEP'!$F$18:$F$516,PROVEEDORES!$D478,'EG-SEP'!R$18:R$516)</f>
        <v>0</v>
      </c>
      <c r="J477" s="159">
        <f>SUMIF('EG-SEP'!$F$18:$F$516,PROVEEDORES!$D478,'EG-SEP'!S$18:S$516)</f>
        <v>0</v>
      </c>
      <c r="K477" s="159" t="str">
        <f t="shared" si="14"/>
        <v/>
      </c>
      <c r="L477" s="146" t="str">
        <f>IF(PROVEEDORES!G478="","",PROVEEDORES!G478)</f>
        <v/>
      </c>
    </row>
    <row r="478" spans="3:12" ht="17.45" customHeight="1" x14ac:dyDescent="0.2">
      <c r="C478" s="158">
        <f t="shared" si="15"/>
        <v>472</v>
      </c>
      <c r="D478" s="146" t="str">
        <f>IF(PROVEEDORES!E479="","",PROVEEDORES!E479)</f>
        <v/>
      </c>
      <c r="E478" s="146" t="str">
        <f>IF(PROVEEDORES!F479="","",PROVEEDORES!F479)</f>
        <v/>
      </c>
      <c r="F478" s="146" t="str">
        <f>IF(PROVEEDORES!D479="","",PROVEEDORES!D479)</f>
        <v/>
      </c>
      <c r="G478" s="159">
        <f>SUMIF('EG-SEP'!$F$18:$F$516,PROVEEDORES!$D479,'EG-SEP'!P$18:P$516)</f>
        <v>0</v>
      </c>
      <c r="H478" s="159">
        <f>SUMIF('EG-SEP'!$F$18:$F$516,PROVEEDORES!$D479,'EG-SEP'!Q$18:Q$516)</f>
        <v>0</v>
      </c>
      <c r="I478" s="159">
        <f>SUMIF('EG-SEP'!$F$18:$F$516,PROVEEDORES!$D479,'EG-SEP'!R$18:R$516)</f>
        <v>0</v>
      </c>
      <c r="J478" s="159">
        <f>SUMIF('EG-SEP'!$F$18:$F$516,PROVEEDORES!$D479,'EG-SEP'!S$18:S$516)</f>
        <v>0</v>
      </c>
      <c r="K478" s="159" t="str">
        <f t="shared" si="14"/>
        <v/>
      </c>
      <c r="L478" s="146" t="str">
        <f>IF(PROVEEDORES!G479="","",PROVEEDORES!G479)</f>
        <v/>
      </c>
    </row>
    <row r="479" spans="3:12" ht="17.45" customHeight="1" x14ac:dyDescent="0.2">
      <c r="C479" s="158">
        <f t="shared" si="15"/>
        <v>473</v>
      </c>
      <c r="D479" s="146" t="str">
        <f>IF(PROVEEDORES!E480="","",PROVEEDORES!E480)</f>
        <v/>
      </c>
      <c r="E479" s="146" t="str">
        <f>IF(PROVEEDORES!F480="","",PROVEEDORES!F480)</f>
        <v/>
      </c>
      <c r="F479" s="146" t="str">
        <f>IF(PROVEEDORES!D480="","",PROVEEDORES!D480)</f>
        <v/>
      </c>
      <c r="G479" s="159">
        <f>SUMIF('EG-SEP'!$F$18:$F$516,PROVEEDORES!$D480,'EG-SEP'!P$18:P$516)</f>
        <v>0</v>
      </c>
      <c r="H479" s="159">
        <f>SUMIF('EG-SEP'!$F$18:$F$516,PROVEEDORES!$D480,'EG-SEP'!Q$18:Q$516)</f>
        <v>0</v>
      </c>
      <c r="I479" s="159">
        <f>SUMIF('EG-SEP'!$F$18:$F$516,PROVEEDORES!$D480,'EG-SEP'!R$18:R$516)</f>
        <v>0</v>
      </c>
      <c r="J479" s="159">
        <f>SUMIF('EG-SEP'!$F$18:$F$516,PROVEEDORES!$D480,'EG-SEP'!S$18:S$516)</f>
        <v>0</v>
      </c>
      <c r="K479" s="159" t="str">
        <f t="shared" si="14"/>
        <v/>
      </c>
      <c r="L479" s="146" t="str">
        <f>IF(PROVEEDORES!G480="","",PROVEEDORES!G480)</f>
        <v/>
      </c>
    </row>
    <row r="480" spans="3:12" ht="17.45" customHeight="1" x14ac:dyDescent="0.2">
      <c r="C480" s="158">
        <f t="shared" si="15"/>
        <v>474</v>
      </c>
      <c r="D480" s="146" t="str">
        <f>IF(PROVEEDORES!E481="","",PROVEEDORES!E481)</f>
        <v/>
      </c>
      <c r="E480" s="146" t="str">
        <f>IF(PROVEEDORES!F481="","",PROVEEDORES!F481)</f>
        <v/>
      </c>
      <c r="F480" s="146" t="str">
        <f>IF(PROVEEDORES!D481="","",PROVEEDORES!D481)</f>
        <v/>
      </c>
      <c r="G480" s="159">
        <f>SUMIF('EG-SEP'!$F$18:$F$516,PROVEEDORES!$D481,'EG-SEP'!P$18:P$516)</f>
        <v>0</v>
      </c>
      <c r="H480" s="159">
        <f>SUMIF('EG-SEP'!$F$18:$F$516,PROVEEDORES!$D481,'EG-SEP'!Q$18:Q$516)</f>
        <v>0</v>
      </c>
      <c r="I480" s="159">
        <f>SUMIF('EG-SEP'!$F$18:$F$516,PROVEEDORES!$D481,'EG-SEP'!R$18:R$516)</f>
        <v>0</v>
      </c>
      <c r="J480" s="159">
        <f>SUMIF('EG-SEP'!$F$18:$F$516,PROVEEDORES!$D481,'EG-SEP'!S$18:S$516)</f>
        <v>0</v>
      </c>
      <c r="K480" s="159" t="str">
        <f t="shared" si="14"/>
        <v/>
      </c>
      <c r="L480" s="146" t="str">
        <f>IF(PROVEEDORES!G481="","",PROVEEDORES!G481)</f>
        <v/>
      </c>
    </row>
    <row r="481" spans="3:12" ht="17.45" customHeight="1" x14ac:dyDescent="0.2">
      <c r="C481" s="158">
        <f t="shared" si="15"/>
        <v>475</v>
      </c>
      <c r="D481" s="146" t="str">
        <f>IF(PROVEEDORES!E482="","",PROVEEDORES!E482)</f>
        <v/>
      </c>
      <c r="E481" s="146" t="str">
        <f>IF(PROVEEDORES!F482="","",PROVEEDORES!F482)</f>
        <v/>
      </c>
      <c r="F481" s="146" t="str">
        <f>IF(PROVEEDORES!D482="","",PROVEEDORES!D482)</f>
        <v/>
      </c>
      <c r="G481" s="159">
        <f>SUMIF('EG-SEP'!$F$18:$F$516,PROVEEDORES!$D482,'EG-SEP'!P$18:P$516)</f>
        <v>0</v>
      </c>
      <c r="H481" s="159">
        <f>SUMIF('EG-SEP'!$F$18:$F$516,PROVEEDORES!$D482,'EG-SEP'!Q$18:Q$516)</f>
        <v>0</v>
      </c>
      <c r="I481" s="159">
        <f>SUMIF('EG-SEP'!$F$18:$F$516,PROVEEDORES!$D482,'EG-SEP'!R$18:R$516)</f>
        <v>0</v>
      </c>
      <c r="J481" s="159">
        <f>SUMIF('EG-SEP'!$F$18:$F$516,PROVEEDORES!$D482,'EG-SEP'!S$18:S$516)</f>
        <v>0</v>
      </c>
      <c r="K481" s="159" t="str">
        <f t="shared" si="14"/>
        <v/>
      </c>
      <c r="L481" s="146" t="str">
        <f>IF(PROVEEDORES!G482="","",PROVEEDORES!G482)</f>
        <v/>
      </c>
    </row>
    <row r="482" spans="3:12" ht="17.45" customHeight="1" x14ac:dyDescent="0.2">
      <c r="C482" s="158">
        <f t="shared" si="15"/>
        <v>476</v>
      </c>
      <c r="D482" s="146" t="str">
        <f>IF(PROVEEDORES!E483="","",PROVEEDORES!E483)</f>
        <v/>
      </c>
      <c r="E482" s="146" t="str">
        <f>IF(PROVEEDORES!F483="","",PROVEEDORES!F483)</f>
        <v/>
      </c>
      <c r="F482" s="146" t="str">
        <f>IF(PROVEEDORES!D483="","",PROVEEDORES!D483)</f>
        <v/>
      </c>
      <c r="G482" s="159">
        <f>SUMIF('EG-SEP'!$F$18:$F$516,PROVEEDORES!$D483,'EG-SEP'!P$18:P$516)</f>
        <v>0</v>
      </c>
      <c r="H482" s="159">
        <f>SUMIF('EG-SEP'!$F$18:$F$516,PROVEEDORES!$D483,'EG-SEP'!Q$18:Q$516)</f>
        <v>0</v>
      </c>
      <c r="I482" s="159">
        <f>SUMIF('EG-SEP'!$F$18:$F$516,PROVEEDORES!$D483,'EG-SEP'!R$18:R$516)</f>
        <v>0</v>
      </c>
      <c r="J482" s="159">
        <f>SUMIF('EG-SEP'!$F$18:$F$516,PROVEEDORES!$D483,'EG-SEP'!S$18:S$516)</f>
        <v>0</v>
      </c>
      <c r="K482" s="159" t="str">
        <f t="shared" si="14"/>
        <v/>
      </c>
      <c r="L482" s="146" t="str">
        <f>IF(PROVEEDORES!G483="","",PROVEEDORES!G483)</f>
        <v/>
      </c>
    </row>
    <row r="483" spans="3:12" ht="17.45" customHeight="1" x14ac:dyDescent="0.2">
      <c r="C483" s="158">
        <f t="shared" si="15"/>
        <v>477</v>
      </c>
      <c r="D483" s="146" t="str">
        <f>IF(PROVEEDORES!E484="","",PROVEEDORES!E484)</f>
        <v/>
      </c>
      <c r="E483" s="146" t="str">
        <f>IF(PROVEEDORES!F484="","",PROVEEDORES!F484)</f>
        <v/>
      </c>
      <c r="F483" s="146" t="str">
        <f>IF(PROVEEDORES!D484="","",PROVEEDORES!D484)</f>
        <v/>
      </c>
      <c r="G483" s="159">
        <f>SUMIF('EG-SEP'!$F$18:$F$516,PROVEEDORES!$D484,'EG-SEP'!P$18:P$516)</f>
        <v>0</v>
      </c>
      <c r="H483" s="159">
        <f>SUMIF('EG-SEP'!$F$18:$F$516,PROVEEDORES!$D484,'EG-SEP'!Q$18:Q$516)</f>
        <v>0</v>
      </c>
      <c r="I483" s="159">
        <f>SUMIF('EG-SEP'!$F$18:$F$516,PROVEEDORES!$D484,'EG-SEP'!R$18:R$516)</f>
        <v>0</v>
      </c>
      <c r="J483" s="159">
        <f>SUMIF('EG-SEP'!$F$18:$F$516,PROVEEDORES!$D484,'EG-SEP'!S$18:S$516)</f>
        <v>0</v>
      </c>
      <c r="K483" s="159" t="str">
        <f t="shared" si="14"/>
        <v/>
      </c>
      <c r="L483" s="146" t="str">
        <f>IF(PROVEEDORES!G484="","",PROVEEDORES!G484)</f>
        <v/>
      </c>
    </row>
    <row r="484" spans="3:12" ht="17.45" customHeight="1" x14ac:dyDescent="0.2">
      <c r="C484" s="158">
        <f t="shared" si="15"/>
        <v>478</v>
      </c>
      <c r="D484" s="146" t="str">
        <f>IF(PROVEEDORES!E485="","",PROVEEDORES!E485)</f>
        <v/>
      </c>
      <c r="E484" s="146" t="str">
        <f>IF(PROVEEDORES!F485="","",PROVEEDORES!F485)</f>
        <v/>
      </c>
      <c r="F484" s="146" t="str">
        <f>IF(PROVEEDORES!D485="","",PROVEEDORES!D485)</f>
        <v/>
      </c>
      <c r="G484" s="159">
        <f>SUMIF('EG-SEP'!$F$18:$F$516,PROVEEDORES!$D485,'EG-SEP'!P$18:P$516)</f>
        <v>0</v>
      </c>
      <c r="H484" s="159">
        <f>SUMIF('EG-SEP'!$F$18:$F$516,PROVEEDORES!$D485,'EG-SEP'!Q$18:Q$516)</f>
        <v>0</v>
      </c>
      <c r="I484" s="159">
        <f>SUMIF('EG-SEP'!$F$18:$F$516,PROVEEDORES!$D485,'EG-SEP'!R$18:R$516)</f>
        <v>0</v>
      </c>
      <c r="J484" s="159">
        <f>SUMIF('EG-SEP'!$F$18:$F$516,PROVEEDORES!$D485,'EG-SEP'!S$18:S$516)</f>
        <v>0</v>
      </c>
      <c r="K484" s="159" t="str">
        <f t="shared" si="14"/>
        <v/>
      </c>
      <c r="L484" s="146" t="str">
        <f>IF(PROVEEDORES!G485="","",PROVEEDORES!G485)</f>
        <v/>
      </c>
    </row>
    <row r="485" spans="3:12" ht="17.45" customHeight="1" x14ac:dyDescent="0.2">
      <c r="C485" s="158">
        <f t="shared" si="15"/>
        <v>479</v>
      </c>
      <c r="D485" s="146" t="str">
        <f>IF(PROVEEDORES!E486="","",PROVEEDORES!E486)</f>
        <v/>
      </c>
      <c r="E485" s="146" t="str">
        <f>IF(PROVEEDORES!F486="","",PROVEEDORES!F486)</f>
        <v/>
      </c>
      <c r="F485" s="146" t="str">
        <f>IF(PROVEEDORES!D486="","",PROVEEDORES!D486)</f>
        <v/>
      </c>
      <c r="G485" s="159">
        <f>SUMIF('EG-SEP'!$F$18:$F$516,PROVEEDORES!$D486,'EG-SEP'!P$18:P$516)</f>
        <v>0</v>
      </c>
      <c r="H485" s="159">
        <f>SUMIF('EG-SEP'!$F$18:$F$516,PROVEEDORES!$D486,'EG-SEP'!Q$18:Q$516)</f>
        <v>0</v>
      </c>
      <c r="I485" s="159">
        <f>SUMIF('EG-SEP'!$F$18:$F$516,PROVEEDORES!$D486,'EG-SEP'!R$18:R$516)</f>
        <v>0</v>
      </c>
      <c r="J485" s="159">
        <f>SUMIF('EG-SEP'!$F$18:$F$516,PROVEEDORES!$D486,'EG-SEP'!S$18:S$516)</f>
        <v>0</v>
      </c>
      <c r="K485" s="159" t="str">
        <f t="shared" si="14"/>
        <v/>
      </c>
      <c r="L485" s="146" t="str">
        <f>IF(PROVEEDORES!G486="","",PROVEEDORES!G486)</f>
        <v/>
      </c>
    </row>
    <row r="486" spans="3:12" ht="17.45" customHeight="1" x14ac:dyDescent="0.2">
      <c r="C486" s="158">
        <f t="shared" si="15"/>
        <v>480</v>
      </c>
      <c r="D486" s="146" t="str">
        <f>IF(PROVEEDORES!E487="","",PROVEEDORES!E487)</f>
        <v/>
      </c>
      <c r="E486" s="146" t="str">
        <f>IF(PROVEEDORES!F487="","",PROVEEDORES!F487)</f>
        <v/>
      </c>
      <c r="F486" s="146" t="str">
        <f>IF(PROVEEDORES!D487="","",PROVEEDORES!D487)</f>
        <v/>
      </c>
      <c r="G486" s="159">
        <f>SUMIF('EG-SEP'!$F$18:$F$516,PROVEEDORES!$D487,'EG-SEP'!P$18:P$516)</f>
        <v>0</v>
      </c>
      <c r="H486" s="159">
        <f>SUMIF('EG-SEP'!$F$18:$F$516,PROVEEDORES!$D487,'EG-SEP'!Q$18:Q$516)</f>
        <v>0</v>
      </c>
      <c r="I486" s="159">
        <f>SUMIF('EG-SEP'!$F$18:$F$516,PROVEEDORES!$D487,'EG-SEP'!R$18:R$516)</f>
        <v>0</v>
      </c>
      <c r="J486" s="159">
        <f>SUMIF('EG-SEP'!$F$18:$F$516,PROVEEDORES!$D487,'EG-SEP'!S$18:S$516)</f>
        <v>0</v>
      </c>
      <c r="K486" s="159" t="str">
        <f t="shared" si="14"/>
        <v/>
      </c>
      <c r="L486" s="146" t="str">
        <f>IF(PROVEEDORES!G487="","",PROVEEDORES!G487)</f>
        <v/>
      </c>
    </row>
    <row r="487" spans="3:12" ht="17.45" customHeight="1" x14ac:dyDescent="0.2">
      <c r="C487" s="158">
        <f t="shared" si="15"/>
        <v>481</v>
      </c>
      <c r="D487" s="146" t="str">
        <f>IF(PROVEEDORES!E488="","",PROVEEDORES!E488)</f>
        <v/>
      </c>
      <c r="E487" s="146" t="str">
        <f>IF(PROVEEDORES!F488="","",PROVEEDORES!F488)</f>
        <v/>
      </c>
      <c r="F487" s="146" t="str">
        <f>IF(PROVEEDORES!D488="","",PROVEEDORES!D488)</f>
        <v/>
      </c>
      <c r="G487" s="159">
        <f>SUMIF('EG-SEP'!$F$18:$F$516,PROVEEDORES!$D488,'EG-SEP'!P$18:P$516)</f>
        <v>0</v>
      </c>
      <c r="H487" s="159">
        <f>SUMIF('EG-SEP'!$F$18:$F$516,PROVEEDORES!$D488,'EG-SEP'!Q$18:Q$516)</f>
        <v>0</v>
      </c>
      <c r="I487" s="159">
        <f>SUMIF('EG-SEP'!$F$18:$F$516,PROVEEDORES!$D488,'EG-SEP'!R$18:R$516)</f>
        <v>0</v>
      </c>
      <c r="J487" s="159">
        <f>SUMIF('EG-SEP'!$F$18:$F$516,PROVEEDORES!$D488,'EG-SEP'!S$18:S$516)</f>
        <v>0</v>
      </c>
      <c r="K487" s="159" t="str">
        <f t="shared" si="14"/>
        <v/>
      </c>
      <c r="L487" s="146" t="str">
        <f>IF(PROVEEDORES!G488="","",PROVEEDORES!G488)</f>
        <v/>
      </c>
    </row>
    <row r="488" spans="3:12" ht="17.45" customHeight="1" x14ac:dyDescent="0.2">
      <c r="C488" s="158">
        <f t="shared" si="15"/>
        <v>482</v>
      </c>
      <c r="D488" s="146" t="str">
        <f>IF(PROVEEDORES!E489="","",PROVEEDORES!E489)</f>
        <v/>
      </c>
      <c r="E488" s="146" t="str">
        <f>IF(PROVEEDORES!F489="","",PROVEEDORES!F489)</f>
        <v/>
      </c>
      <c r="F488" s="146" t="str">
        <f>IF(PROVEEDORES!D489="","",PROVEEDORES!D489)</f>
        <v/>
      </c>
      <c r="G488" s="159">
        <f>SUMIF('EG-SEP'!$F$18:$F$516,PROVEEDORES!$D489,'EG-SEP'!P$18:P$516)</f>
        <v>0</v>
      </c>
      <c r="H488" s="159">
        <f>SUMIF('EG-SEP'!$F$18:$F$516,PROVEEDORES!$D489,'EG-SEP'!Q$18:Q$516)</f>
        <v>0</v>
      </c>
      <c r="I488" s="159">
        <f>SUMIF('EG-SEP'!$F$18:$F$516,PROVEEDORES!$D489,'EG-SEP'!R$18:R$516)</f>
        <v>0</v>
      </c>
      <c r="J488" s="159">
        <f>SUMIF('EG-SEP'!$F$18:$F$516,PROVEEDORES!$D489,'EG-SEP'!S$18:S$516)</f>
        <v>0</v>
      </c>
      <c r="K488" s="159" t="str">
        <f t="shared" si="14"/>
        <v/>
      </c>
      <c r="L488" s="146" t="str">
        <f>IF(PROVEEDORES!G489="","",PROVEEDORES!G489)</f>
        <v/>
      </c>
    </row>
    <row r="489" spans="3:12" ht="17.45" customHeight="1" x14ac:dyDescent="0.2">
      <c r="C489" s="158">
        <f t="shared" si="15"/>
        <v>483</v>
      </c>
      <c r="D489" s="146" t="str">
        <f>IF(PROVEEDORES!E490="","",PROVEEDORES!E490)</f>
        <v/>
      </c>
      <c r="E489" s="146" t="str">
        <f>IF(PROVEEDORES!F490="","",PROVEEDORES!F490)</f>
        <v/>
      </c>
      <c r="F489" s="146" t="str">
        <f>IF(PROVEEDORES!D490="","",PROVEEDORES!D490)</f>
        <v/>
      </c>
      <c r="G489" s="159">
        <f>SUMIF('EG-SEP'!$F$18:$F$516,PROVEEDORES!$D490,'EG-SEP'!P$18:P$516)</f>
        <v>0</v>
      </c>
      <c r="H489" s="159">
        <f>SUMIF('EG-SEP'!$F$18:$F$516,PROVEEDORES!$D490,'EG-SEP'!Q$18:Q$516)</f>
        <v>0</v>
      </c>
      <c r="I489" s="159">
        <f>SUMIF('EG-SEP'!$F$18:$F$516,PROVEEDORES!$D490,'EG-SEP'!R$18:R$516)</f>
        <v>0</v>
      </c>
      <c r="J489" s="159">
        <f>SUMIF('EG-SEP'!$F$18:$F$516,PROVEEDORES!$D490,'EG-SEP'!S$18:S$516)</f>
        <v>0</v>
      </c>
      <c r="K489" s="159" t="str">
        <f t="shared" si="14"/>
        <v/>
      </c>
      <c r="L489" s="146" t="str">
        <f>IF(PROVEEDORES!G490="","",PROVEEDORES!G490)</f>
        <v/>
      </c>
    </row>
    <row r="490" spans="3:12" ht="17.45" customHeight="1" x14ac:dyDescent="0.2">
      <c r="C490" s="158">
        <f t="shared" si="15"/>
        <v>484</v>
      </c>
      <c r="D490" s="146" t="str">
        <f>IF(PROVEEDORES!E491="","",PROVEEDORES!E491)</f>
        <v/>
      </c>
      <c r="E490" s="146" t="str">
        <f>IF(PROVEEDORES!F491="","",PROVEEDORES!F491)</f>
        <v/>
      </c>
      <c r="F490" s="146" t="str">
        <f>IF(PROVEEDORES!D491="","",PROVEEDORES!D491)</f>
        <v/>
      </c>
      <c r="G490" s="159">
        <f>SUMIF('EG-SEP'!$F$18:$F$516,PROVEEDORES!$D491,'EG-SEP'!P$18:P$516)</f>
        <v>0</v>
      </c>
      <c r="H490" s="159">
        <f>SUMIF('EG-SEP'!$F$18:$F$516,PROVEEDORES!$D491,'EG-SEP'!Q$18:Q$516)</f>
        <v>0</v>
      </c>
      <c r="I490" s="159">
        <f>SUMIF('EG-SEP'!$F$18:$F$516,PROVEEDORES!$D491,'EG-SEP'!R$18:R$516)</f>
        <v>0</v>
      </c>
      <c r="J490" s="159">
        <f>SUMIF('EG-SEP'!$F$18:$F$516,PROVEEDORES!$D491,'EG-SEP'!S$18:S$516)</f>
        <v>0</v>
      </c>
      <c r="K490" s="159" t="str">
        <f t="shared" si="14"/>
        <v/>
      </c>
      <c r="L490" s="146" t="str">
        <f>IF(PROVEEDORES!G491="","",PROVEEDORES!G491)</f>
        <v/>
      </c>
    </row>
    <row r="491" spans="3:12" ht="17.45" customHeight="1" x14ac:dyDescent="0.2">
      <c r="C491" s="158">
        <f t="shared" si="15"/>
        <v>485</v>
      </c>
      <c r="D491" s="146" t="str">
        <f>IF(PROVEEDORES!E492="","",PROVEEDORES!E492)</f>
        <v/>
      </c>
      <c r="E491" s="146" t="str">
        <f>IF(PROVEEDORES!F492="","",PROVEEDORES!F492)</f>
        <v/>
      </c>
      <c r="F491" s="146" t="str">
        <f>IF(PROVEEDORES!D492="","",PROVEEDORES!D492)</f>
        <v/>
      </c>
      <c r="G491" s="159">
        <f>SUMIF('EG-SEP'!$F$18:$F$516,PROVEEDORES!$D492,'EG-SEP'!P$18:P$516)</f>
        <v>0</v>
      </c>
      <c r="H491" s="159">
        <f>SUMIF('EG-SEP'!$F$18:$F$516,PROVEEDORES!$D492,'EG-SEP'!Q$18:Q$516)</f>
        <v>0</v>
      </c>
      <c r="I491" s="159">
        <f>SUMIF('EG-SEP'!$F$18:$F$516,PROVEEDORES!$D492,'EG-SEP'!R$18:R$516)</f>
        <v>0</v>
      </c>
      <c r="J491" s="159">
        <f>SUMIF('EG-SEP'!$F$18:$F$516,PROVEEDORES!$D492,'EG-SEP'!S$18:S$516)</f>
        <v>0</v>
      </c>
      <c r="K491" s="159" t="str">
        <f t="shared" si="14"/>
        <v/>
      </c>
      <c r="L491" s="146" t="str">
        <f>IF(PROVEEDORES!G492="","",PROVEEDORES!G492)</f>
        <v/>
      </c>
    </row>
    <row r="492" spans="3:12" ht="17.45" customHeight="1" x14ac:dyDescent="0.2">
      <c r="C492" s="158">
        <f t="shared" si="15"/>
        <v>486</v>
      </c>
      <c r="D492" s="146" t="str">
        <f>IF(PROVEEDORES!E493="","",PROVEEDORES!E493)</f>
        <v/>
      </c>
      <c r="E492" s="146" t="str">
        <f>IF(PROVEEDORES!F493="","",PROVEEDORES!F493)</f>
        <v/>
      </c>
      <c r="F492" s="146" t="str">
        <f>IF(PROVEEDORES!D493="","",PROVEEDORES!D493)</f>
        <v/>
      </c>
      <c r="G492" s="159">
        <f>SUMIF('EG-SEP'!$F$18:$F$516,PROVEEDORES!$D493,'EG-SEP'!P$18:P$516)</f>
        <v>0</v>
      </c>
      <c r="H492" s="159">
        <f>SUMIF('EG-SEP'!$F$18:$F$516,PROVEEDORES!$D493,'EG-SEP'!Q$18:Q$516)</f>
        <v>0</v>
      </c>
      <c r="I492" s="159">
        <f>SUMIF('EG-SEP'!$F$18:$F$516,PROVEEDORES!$D493,'EG-SEP'!R$18:R$516)</f>
        <v>0</v>
      </c>
      <c r="J492" s="159">
        <f>SUMIF('EG-SEP'!$F$18:$F$516,PROVEEDORES!$D493,'EG-SEP'!S$18:S$516)</f>
        <v>0</v>
      </c>
      <c r="K492" s="159" t="str">
        <f t="shared" si="14"/>
        <v/>
      </c>
      <c r="L492" s="146" t="str">
        <f>IF(PROVEEDORES!G493="","",PROVEEDORES!G493)</f>
        <v/>
      </c>
    </row>
    <row r="493" spans="3:12" ht="17.45" customHeight="1" x14ac:dyDescent="0.2">
      <c r="C493" s="158">
        <f t="shared" si="15"/>
        <v>487</v>
      </c>
      <c r="D493" s="146" t="str">
        <f>IF(PROVEEDORES!E494="","",PROVEEDORES!E494)</f>
        <v/>
      </c>
      <c r="E493" s="146" t="str">
        <f>IF(PROVEEDORES!F494="","",PROVEEDORES!F494)</f>
        <v/>
      </c>
      <c r="F493" s="146" t="str">
        <f>IF(PROVEEDORES!D494="","",PROVEEDORES!D494)</f>
        <v/>
      </c>
      <c r="G493" s="159">
        <f>SUMIF('EG-SEP'!$F$18:$F$516,PROVEEDORES!$D494,'EG-SEP'!P$18:P$516)</f>
        <v>0</v>
      </c>
      <c r="H493" s="159">
        <f>SUMIF('EG-SEP'!$F$18:$F$516,PROVEEDORES!$D494,'EG-SEP'!Q$18:Q$516)</f>
        <v>0</v>
      </c>
      <c r="I493" s="159">
        <f>SUMIF('EG-SEP'!$F$18:$F$516,PROVEEDORES!$D494,'EG-SEP'!R$18:R$516)</f>
        <v>0</v>
      </c>
      <c r="J493" s="159">
        <f>SUMIF('EG-SEP'!$F$18:$F$516,PROVEEDORES!$D494,'EG-SEP'!S$18:S$516)</f>
        <v>0</v>
      </c>
      <c r="K493" s="159" t="str">
        <f t="shared" si="14"/>
        <v/>
      </c>
      <c r="L493" s="146" t="str">
        <f>IF(PROVEEDORES!G494="","",PROVEEDORES!G494)</f>
        <v/>
      </c>
    </row>
    <row r="494" spans="3:12" ht="17.45" customHeight="1" x14ac:dyDescent="0.2">
      <c r="C494" s="158">
        <f t="shared" si="15"/>
        <v>488</v>
      </c>
      <c r="D494" s="146" t="str">
        <f>IF(PROVEEDORES!E495="","",PROVEEDORES!E495)</f>
        <v/>
      </c>
      <c r="E494" s="146" t="str">
        <f>IF(PROVEEDORES!F495="","",PROVEEDORES!F495)</f>
        <v/>
      </c>
      <c r="F494" s="146" t="str">
        <f>IF(PROVEEDORES!D495="","",PROVEEDORES!D495)</f>
        <v/>
      </c>
      <c r="G494" s="159">
        <f>SUMIF('EG-SEP'!$F$18:$F$516,PROVEEDORES!$D495,'EG-SEP'!P$18:P$516)</f>
        <v>0</v>
      </c>
      <c r="H494" s="159">
        <f>SUMIF('EG-SEP'!$F$18:$F$516,PROVEEDORES!$D495,'EG-SEP'!Q$18:Q$516)</f>
        <v>0</v>
      </c>
      <c r="I494" s="159">
        <f>SUMIF('EG-SEP'!$F$18:$F$516,PROVEEDORES!$D495,'EG-SEP'!R$18:R$516)</f>
        <v>0</v>
      </c>
      <c r="J494" s="159">
        <f>SUMIF('EG-SEP'!$F$18:$F$516,PROVEEDORES!$D495,'EG-SEP'!S$18:S$516)</f>
        <v>0</v>
      </c>
      <c r="K494" s="159" t="str">
        <f t="shared" si="14"/>
        <v/>
      </c>
      <c r="L494" s="146" t="str">
        <f>IF(PROVEEDORES!G495="","",PROVEEDORES!G495)</f>
        <v/>
      </c>
    </row>
    <row r="495" spans="3:12" ht="17.45" customHeight="1" x14ac:dyDescent="0.2">
      <c r="C495" s="158">
        <f t="shared" si="15"/>
        <v>489</v>
      </c>
      <c r="D495" s="146" t="str">
        <f>IF(PROVEEDORES!E496="","",PROVEEDORES!E496)</f>
        <v/>
      </c>
      <c r="E495" s="146" t="str">
        <f>IF(PROVEEDORES!F496="","",PROVEEDORES!F496)</f>
        <v/>
      </c>
      <c r="F495" s="146" t="str">
        <f>IF(PROVEEDORES!D496="","",PROVEEDORES!D496)</f>
        <v/>
      </c>
      <c r="G495" s="159">
        <f>SUMIF('EG-SEP'!$F$18:$F$516,PROVEEDORES!$D496,'EG-SEP'!P$18:P$516)</f>
        <v>0</v>
      </c>
      <c r="H495" s="159">
        <f>SUMIF('EG-SEP'!$F$18:$F$516,PROVEEDORES!$D496,'EG-SEP'!Q$18:Q$516)</f>
        <v>0</v>
      </c>
      <c r="I495" s="159">
        <f>SUMIF('EG-SEP'!$F$18:$F$516,PROVEEDORES!$D496,'EG-SEP'!R$18:R$516)</f>
        <v>0</v>
      </c>
      <c r="J495" s="159">
        <f>SUMIF('EG-SEP'!$F$18:$F$516,PROVEEDORES!$D496,'EG-SEP'!S$18:S$516)</f>
        <v>0</v>
      </c>
      <c r="K495" s="159" t="str">
        <f t="shared" si="14"/>
        <v/>
      </c>
      <c r="L495" s="146" t="str">
        <f>IF(PROVEEDORES!G496="","",PROVEEDORES!G496)</f>
        <v/>
      </c>
    </row>
    <row r="496" spans="3:12" ht="17.45" customHeight="1" x14ac:dyDescent="0.2">
      <c r="C496" s="158">
        <f t="shared" si="15"/>
        <v>490</v>
      </c>
      <c r="D496" s="146" t="str">
        <f>IF(PROVEEDORES!E497="","",PROVEEDORES!E497)</f>
        <v/>
      </c>
      <c r="E496" s="146" t="str">
        <f>IF(PROVEEDORES!F497="","",PROVEEDORES!F497)</f>
        <v/>
      </c>
      <c r="F496" s="146" t="str">
        <f>IF(PROVEEDORES!D497="","",PROVEEDORES!D497)</f>
        <v/>
      </c>
      <c r="G496" s="159">
        <f>SUMIF('EG-SEP'!$F$18:$F$516,PROVEEDORES!$D497,'EG-SEP'!P$18:P$516)</f>
        <v>0</v>
      </c>
      <c r="H496" s="159">
        <f>SUMIF('EG-SEP'!$F$18:$F$516,PROVEEDORES!$D497,'EG-SEP'!Q$18:Q$516)</f>
        <v>0</v>
      </c>
      <c r="I496" s="159">
        <f>SUMIF('EG-SEP'!$F$18:$F$516,PROVEEDORES!$D497,'EG-SEP'!R$18:R$516)</f>
        <v>0</v>
      </c>
      <c r="J496" s="159">
        <f>SUMIF('EG-SEP'!$F$18:$F$516,PROVEEDORES!$D497,'EG-SEP'!S$18:S$516)</f>
        <v>0</v>
      </c>
      <c r="K496" s="159" t="str">
        <f t="shared" si="14"/>
        <v/>
      </c>
      <c r="L496" s="146" t="str">
        <f>IF(PROVEEDORES!G497="","",PROVEEDORES!G497)</f>
        <v/>
      </c>
    </row>
    <row r="497" spans="3:12" ht="17.45" customHeight="1" x14ac:dyDescent="0.2">
      <c r="C497" s="158">
        <f t="shared" si="15"/>
        <v>491</v>
      </c>
      <c r="D497" s="146" t="str">
        <f>IF(PROVEEDORES!E498="","",PROVEEDORES!E498)</f>
        <v/>
      </c>
      <c r="E497" s="146" t="str">
        <f>IF(PROVEEDORES!F498="","",PROVEEDORES!F498)</f>
        <v/>
      </c>
      <c r="F497" s="146" t="str">
        <f>IF(PROVEEDORES!D498="","",PROVEEDORES!D498)</f>
        <v/>
      </c>
      <c r="G497" s="159">
        <f>SUMIF('EG-SEP'!$F$18:$F$516,PROVEEDORES!$D498,'EG-SEP'!P$18:P$516)</f>
        <v>0</v>
      </c>
      <c r="H497" s="159">
        <f>SUMIF('EG-SEP'!$F$18:$F$516,PROVEEDORES!$D498,'EG-SEP'!Q$18:Q$516)</f>
        <v>0</v>
      </c>
      <c r="I497" s="159">
        <f>SUMIF('EG-SEP'!$F$18:$F$516,PROVEEDORES!$D498,'EG-SEP'!R$18:R$516)</f>
        <v>0</v>
      </c>
      <c r="J497" s="159">
        <f>SUMIF('EG-SEP'!$F$18:$F$516,PROVEEDORES!$D498,'EG-SEP'!S$18:S$516)</f>
        <v>0</v>
      </c>
      <c r="K497" s="159" t="str">
        <f t="shared" si="14"/>
        <v/>
      </c>
      <c r="L497" s="146" t="str">
        <f>IF(PROVEEDORES!G498="","",PROVEEDORES!G498)</f>
        <v/>
      </c>
    </row>
    <row r="498" spans="3:12" ht="17.45" customHeight="1" x14ac:dyDescent="0.2">
      <c r="C498" s="158">
        <f t="shared" si="15"/>
        <v>492</v>
      </c>
      <c r="D498" s="146" t="str">
        <f>IF(PROVEEDORES!E499="","",PROVEEDORES!E499)</f>
        <v/>
      </c>
      <c r="E498" s="146" t="str">
        <f>IF(PROVEEDORES!F499="","",PROVEEDORES!F499)</f>
        <v/>
      </c>
      <c r="F498" s="146" t="str">
        <f>IF(PROVEEDORES!D499="","",PROVEEDORES!D499)</f>
        <v/>
      </c>
      <c r="G498" s="159">
        <f>SUMIF('EG-SEP'!$F$18:$F$516,PROVEEDORES!$D499,'EG-SEP'!P$18:P$516)</f>
        <v>0</v>
      </c>
      <c r="H498" s="159">
        <f>SUMIF('EG-SEP'!$F$18:$F$516,PROVEEDORES!$D499,'EG-SEP'!Q$18:Q$516)</f>
        <v>0</v>
      </c>
      <c r="I498" s="159">
        <f>SUMIF('EG-SEP'!$F$18:$F$516,PROVEEDORES!$D499,'EG-SEP'!R$18:R$516)</f>
        <v>0</v>
      </c>
      <c r="J498" s="159">
        <f>SUMIF('EG-SEP'!$F$18:$F$516,PROVEEDORES!$D499,'EG-SEP'!S$18:S$516)</f>
        <v>0</v>
      </c>
      <c r="K498" s="159" t="str">
        <f t="shared" si="14"/>
        <v/>
      </c>
      <c r="L498" s="146" t="str">
        <f>IF(PROVEEDORES!G499="","",PROVEEDORES!G499)</f>
        <v/>
      </c>
    </row>
    <row r="499" spans="3:12" ht="17.45" customHeight="1" x14ac:dyDescent="0.2">
      <c r="C499" s="158">
        <f t="shared" si="15"/>
        <v>493</v>
      </c>
      <c r="D499" s="146" t="str">
        <f>IF(PROVEEDORES!E500="","",PROVEEDORES!E500)</f>
        <v/>
      </c>
      <c r="E499" s="146" t="str">
        <f>IF(PROVEEDORES!F500="","",PROVEEDORES!F500)</f>
        <v/>
      </c>
      <c r="F499" s="146" t="str">
        <f>IF(PROVEEDORES!D500="","",PROVEEDORES!D500)</f>
        <v/>
      </c>
      <c r="G499" s="159">
        <f>SUMIF('EG-SEP'!$F$18:$F$516,PROVEEDORES!$D500,'EG-SEP'!P$18:P$516)</f>
        <v>0</v>
      </c>
      <c r="H499" s="159">
        <f>SUMIF('EG-SEP'!$F$18:$F$516,PROVEEDORES!$D500,'EG-SEP'!Q$18:Q$516)</f>
        <v>0</v>
      </c>
      <c r="I499" s="159">
        <f>SUMIF('EG-SEP'!$F$18:$F$516,PROVEEDORES!$D500,'EG-SEP'!R$18:R$516)</f>
        <v>0</v>
      </c>
      <c r="J499" s="159">
        <f>SUMIF('EG-SEP'!$F$18:$F$516,PROVEEDORES!$D500,'EG-SEP'!S$18:S$516)</f>
        <v>0</v>
      </c>
      <c r="K499" s="159" t="str">
        <f t="shared" si="14"/>
        <v/>
      </c>
      <c r="L499" s="146" t="str">
        <f>IF(PROVEEDORES!G500="","",PROVEEDORES!G500)</f>
        <v/>
      </c>
    </row>
    <row r="500" spans="3:12" ht="17.45" customHeight="1" x14ac:dyDescent="0.2">
      <c r="C500" s="158">
        <f t="shared" si="15"/>
        <v>494</v>
      </c>
      <c r="D500" s="146" t="str">
        <f>IF(PROVEEDORES!E501="","",PROVEEDORES!E501)</f>
        <v/>
      </c>
      <c r="E500" s="146" t="str">
        <f>IF(PROVEEDORES!F501="","",PROVEEDORES!F501)</f>
        <v/>
      </c>
      <c r="F500" s="146" t="str">
        <f>IF(PROVEEDORES!D501="","",PROVEEDORES!D501)</f>
        <v/>
      </c>
      <c r="G500" s="159">
        <f>SUMIF('EG-SEP'!$F$18:$F$516,PROVEEDORES!$D501,'EG-SEP'!P$18:P$516)</f>
        <v>0</v>
      </c>
      <c r="H500" s="159">
        <f>SUMIF('EG-SEP'!$F$18:$F$516,PROVEEDORES!$D501,'EG-SEP'!Q$18:Q$516)</f>
        <v>0</v>
      </c>
      <c r="I500" s="159">
        <f>SUMIF('EG-SEP'!$F$18:$F$516,PROVEEDORES!$D501,'EG-SEP'!R$18:R$516)</f>
        <v>0</v>
      </c>
      <c r="J500" s="159">
        <f>SUMIF('EG-SEP'!$F$18:$F$516,PROVEEDORES!$D501,'EG-SEP'!S$18:S$516)</f>
        <v>0</v>
      </c>
      <c r="K500" s="159" t="str">
        <f t="shared" si="14"/>
        <v/>
      </c>
      <c r="L500" s="146" t="str">
        <f>IF(PROVEEDORES!G501="","",PROVEEDORES!G501)</f>
        <v/>
      </c>
    </row>
    <row r="501" spans="3:12" ht="17.45" customHeight="1" x14ac:dyDescent="0.2">
      <c r="C501" s="158">
        <f t="shared" si="15"/>
        <v>495</v>
      </c>
      <c r="D501" s="146" t="str">
        <f>IF(PROVEEDORES!E502="","",PROVEEDORES!E502)</f>
        <v/>
      </c>
      <c r="E501" s="146" t="str">
        <f>IF(PROVEEDORES!F502="","",PROVEEDORES!F502)</f>
        <v/>
      </c>
      <c r="F501" s="146" t="str">
        <f>IF(PROVEEDORES!D502="","",PROVEEDORES!D502)</f>
        <v/>
      </c>
      <c r="G501" s="159">
        <f>SUMIF('EG-SEP'!$F$18:$F$516,PROVEEDORES!$D502,'EG-SEP'!P$18:P$516)</f>
        <v>0</v>
      </c>
      <c r="H501" s="159">
        <f>SUMIF('EG-SEP'!$F$18:$F$516,PROVEEDORES!$D502,'EG-SEP'!Q$18:Q$516)</f>
        <v>0</v>
      </c>
      <c r="I501" s="159">
        <f>SUMIF('EG-SEP'!$F$18:$F$516,PROVEEDORES!$D502,'EG-SEP'!R$18:R$516)</f>
        <v>0</v>
      </c>
      <c r="J501" s="159">
        <f>SUMIF('EG-SEP'!$F$18:$F$516,PROVEEDORES!$D502,'EG-SEP'!S$18:S$516)</f>
        <v>0</v>
      </c>
      <c r="K501" s="159" t="str">
        <f t="shared" si="14"/>
        <v/>
      </c>
      <c r="L501" s="146" t="str">
        <f>IF(PROVEEDORES!G502="","",PROVEEDORES!G502)</f>
        <v/>
      </c>
    </row>
    <row r="502" spans="3:12" ht="17.45" customHeight="1" x14ac:dyDescent="0.2">
      <c r="C502" s="158">
        <f t="shared" si="15"/>
        <v>496</v>
      </c>
      <c r="D502" s="146" t="str">
        <f>IF(PROVEEDORES!E503="","",PROVEEDORES!E503)</f>
        <v/>
      </c>
      <c r="E502" s="146" t="str">
        <f>IF(PROVEEDORES!F503="","",PROVEEDORES!F503)</f>
        <v/>
      </c>
      <c r="F502" s="146" t="str">
        <f>IF(PROVEEDORES!D503="","",PROVEEDORES!D503)</f>
        <v/>
      </c>
      <c r="G502" s="159">
        <f>SUMIF('EG-SEP'!$F$18:$F$516,PROVEEDORES!$D503,'EG-SEP'!P$18:P$516)</f>
        <v>0</v>
      </c>
      <c r="H502" s="159">
        <f>SUMIF('EG-SEP'!$F$18:$F$516,PROVEEDORES!$D503,'EG-SEP'!Q$18:Q$516)</f>
        <v>0</v>
      </c>
      <c r="I502" s="159">
        <f>SUMIF('EG-SEP'!$F$18:$F$516,PROVEEDORES!$D503,'EG-SEP'!R$18:R$516)</f>
        <v>0</v>
      </c>
      <c r="J502" s="159">
        <f>SUMIF('EG-SEP'!$F$18:$F$516,PROVEEDORES!$D503,'EG-SEP'!S$18:S$516)</f>
        <v>0</v>
      </c>
      <c r="K502" s="159" t="str">
        <f t="shared" si="14"/>
        <v/>
      </c>
      <c r="L502" s="146" t="str">
        <f>IF(PROVEEDORES!G503="","",PROVEEDORES!G503)</f>
        <v/>
      </c>
    </row>
    <row r="503" spans="3:12" ht="17.45" customHeight="1" x14ac:dyDescent="0.2">
      <c r="C503" s="158">
        <f t="shared" si="15"/>
        <v>497</v>
      </c>
      <c r="D503" s="146" t="str">
        <f>IF(PROVEEDORES!E504="","",PROVEEDORES!E504)</f>
        <v/>
      </c>
      <c r="E503" s="146" t="str">
        <f>IF(PROVEEDORES!F504="","",PROVEEDORES!F504)</f>
        <v/>
      </c>
      <c r="F503" s="146" t="str">
        <f>IF(PROVEEDORES!D504="","",PROVEEDORES!D504)</f>
        <v/>
      </c>
      <c r="G503" s="159">
        <f>SUMIF('EG-SEP'!$F$18:$F$516,PROVEEDORES!$D504,'EG-SEP'!P$18:P$516)</f>
        <v>0</v>
      </c>
      <c r="H503" s="159">
        <f>SUMIF('EG-SEP'!$F$18:$F$516,PROVEEDORES!$D504,'EG-SEP'!Q$18:Q$516)</f>
        <v>0</v>
      </c>
      <c r="I503" s="159">
        <f>SUMIF('EG-SEP'!$F$18:$F$516,PROVEEDORES!$D504,'EG-SEP'!R$18:R$516)</f>
        <v>0</v>
      </c>
      <c r="J503" s="159">
        <f>SUMIF('EG-SEP'!$F$18:$F$516,PROVEEDORES!$D504,'EG-SEP'!S$18:S$516)</f>
        <v>0</v>
      </c>
      <c r="K503" s="159" t="str">
        <f t="shared" si="14"/>
        <v/>
      </c>
      <c r="L503" s="146" t="str">
        <f>IF(PROVEEDORES!G504="","",PROVEEDORES!G504)</f>
        <v/>
      </c>
    </row>
    <row r="504" spans="3:12" ht="17.45" customHeight="1" x14ac:dyDescent="0.2">
      <c r="C504" s="158">
        <f t="shared" si="15"/>
        <v>498</v>
      </c>
      <c r="D504" s="146" t="str">
        <f>IF(PROVEEDORES!E505="","",PROVEEDORES!E505)</f>
        <v/>
      </c>
      <c r="E504" s="146" t="str">
        <f>IF(PROVEEDORES!F505="","",PROVEEDORES!F505)</f>
        <v/>
      </c>
      <c r="F504" s="146" t="str">
        <f>IF(PROVEEDORES!D505="","",PROVEEDORES!D505)</f>
        <v/>
      </c>
      <c r="G504" s="159">
        <f>SUMIF('EG-SEP'!$F$18:$F$516,PROVEEDORES!$D505,'EG-SEP'!P$18:P$516)</f>
        <v>0</v>
      </c>
      <c r="H504" s="159">
        <f>SUMIF('EG-SEP'!$F$18:$F$516,PROVEEDORES!$D505,'EG-SEP'!Q$18:Q$516)</f>
        <v>0</v>
      </c>
      <c r="I504" s="159">
        <f>SUMIF('EG-SEP'!$F$18:$F$516,PROVEEDORES!$D505,'EG-SEP'!R$18:R$516)</f>
        <v>0</v>
      </c>
      <c r="J504" s="159">
        <f>SUMIF('EG-SEP'!$F$18:$F$516,PROVEEDORES!$D505,'EG-SEP'!S$18:S$516)</f>
        <v>0</v>
      </c>
      <c r="K504" s="159" t="str">
        <f t="shared" si="14"/>
        <v/>
      </c>
      <c r="L504" s="146" t="str">
        <f>IF(PROVEEDORES!G505="","",PROVEEDORES!G505)</f>
        <v/>
      </c>
    </row>
    <row r="505" spans="3:12" ht="17.45" customHeight="1" x14ac:dyDescent="0.2">
      <c r="C505" s="158">
        <f t="shared" si="15"/>
        <v>499</v>
      </c>
      <c r="D505" s="146" t="str">
        <f>IF(PROVEEDORES!E506="","",PROVEEDORES!E506)</f>
        <v/>
      </c>
      <c r="E505" s="146" t="str">
        <f>IF(PROVEEDORES!F506="","",PROVEEDORES!F506)</f>
        <v/>
      </c>
      <c r="F505" s="146" t="str">
        <f>IF(PROVEEDORES!D506="","",PROVEEDORES!D506)</f>
        <v/>
      </c>
      <c r="G505" s="159">
        <f>SUMIF('EG-SEP'!$F$18:$F$516,PROVEEDORES!$D506,'EG-SEP'!P$18:P$516)</f>
        <v>0</v>
      </c>
      <c r="H505" s="159">
        <f>SUMIF('EG-SEP'!$F$18:$F$516,PROVEEDORES!$D506,'EG-SEP'!Q$18:Q$516)</f>
        <v>0</v>
      </c>
      <c r="I505" s="159">
        <f>SUMIF('EG-SEP'!$F$18:$F$516,PROVEEDORES!$D506,'EG-SEP'!R$18:R$516)</f>
        <v>0</v>
      </c>
      <c r="J505" s="159">
        <f>SUMIF('EG-SEP'!$F$18:$F$516,PROVEEDORES!$D506,'EG-SEP'!S$18:S$516)</f>
        <v>0</v>
      </c>
      <c r="K505" s="159" t="str">
        <f t="shared" si="14"/>
        <v/>
      </c>
      <c r="L505" s="146" t="str">
        <f>IF(PROVEEDORES!G506="","",PROVEEDORES!G506)</f>
        <v/>
      </c>
    </row>
    <row r="506" spans="3:12" ht="17.45" customHeight="1" x14ac:dyDescent="0.2">
      <c r="C506" s="158">
        <f t="shared" si="15"/>
        <v>500</v>
      </c>
      <c r="D506" s="146" t="str">
        <f>IF(PROVEEDORES!E507="","",PROVEEDORES!E507)</f>
        <v/>
      </c>
      <c r="E506" s="146" t="str">
        <f>IF(PROVEEDORES!F507="","",PROVEEDORES!F507)</f>
        <v/>
      </c>
      <c r="F506" s="146" t="str">
        <f>IF(PROVEEDORES!D507="","",PROVEEDORES!D507)</f>
        <v/>
      </c>
      <c r="G506" s="159">
        <f>SUMIF('EG-SEP'!$F$18:$F$516,PROVEEDORES!$D507,'EG-SEP'!P$18:P$516)</f>
        <v>0</v>
      </c>
      <c r="H506" s="159">
        <f>SUMIF('EG-SEP'!$F$18:$F$516,PROVEEDORES!$D507,'EG-SEP'!Q$18:Q$516)</f>
        <v>0</v>
      </c>
      <c r="I506" s="159">
        <f>SUMIF('EG-SEP'!$F$18:$F$516,PROVEEDORES!$D507,'EG-SEP'!R$18:R$516)</f>
        <v>0</v>
      </c>
      <c r="J506" s="159">
        <f>SUMIF('EG-SEP'!$F$18:$F$516,PROVEEDORES!$D507,'EG-SEP'!S$18:S$516)</f>
        <v>0</v>
      </c>
      <c r="K506" s="159" t="str">
        <f t="shared" si="14"/>
        <v/>
      </c>
      <c r="L506" s="146" t="str">
        <f>IF(PROVEEDORES!G507="","",PROVEEDORES!G507)</f>
        <v/>
      </c>
    </row>
  </sheetData>
  <sheetProtection algorithmName="SHA-512" hashValue="Egwp44a22UtrqrW1drLLUTavOn+5MWJobsZXo+cHW37PE5c6VeSqjtwg2Qfdg96q6rgd+JncDVP8uobgxku6fA==" saltValue="JLnIw3bUdHIeoKfuQOcbKA==" spinCount="100000" sheet="1" objects="1" scenarios="1" formatColumns="0" formatRows="0" autoFilter="0"/>
  <autoFilter ref="K6:L6" xr:uid="{00000000-0009-0000-0000-000010000000}"/>
  <mergeCells count="3">
    <mergeCell ref="A1:A4"/>
    <mergeCell ref="A5:A6"/>
    <mergeCell ref="A15:A16"/>
  </mergeCells>
  <phoneticPr fontId="13" type="noConversion"/>
  <hyperlinks>
    <hyperlink ref="A15:A16" location="CONTACTO!A1" display="Contacto" xr:uid="{00000000-0004-0000-1000-000000000000}"/>
    <hyperlink ref="A5:A6" location="MENU!A1" display="M e n ú" xr:uid="{00000000-0004-0000-1000-000001000000}"/>
    <hyperlink ref="A10" location="'INVERSIONES ARRENDAMIENTO'!A1" display="Inversiones Arrendamiento" xr:uid="{00000000-0004-0000-1000-000002000000}"/>
    <hyperlink ref="A14" location="PROVEEDORES!A1" display="Catálogo de Proveedores" xr:uid="{00000000-0004-0000-1000-000003000000}"/>
    <hyperlink ref="A13" location="DIOT!A1" display="Declaración del DIOT" xr:uid="{00000000-0004-0000-1000-000004000000}"/>
    <hyperlink ref="A12" location="TARIFAS!A1" display="Tablas y Tarifas de ISR" xr:uid="{00000000-0004-0000-1000-000005000000}"/>
    <hyperlink ref="A11" location="IMPUESTOS!A1" display="Impuestos" xr:uid="{00000000-0004-0000-1000-000006000000}"/>
    <hyperlink ref="A9" location="'INVERSIONES EMPR PROF'!A1" display="Inversiones Empresarial y P" xr:uid="{00000000-0004-0000-1000-000007000000}"/>
    <hyperlink ref="A8" location="'INGRESOS Y EGRESOS'!A1" display="Ingresos y Egresos" xr:uid="{00000000-0004-0000-1000-000008000000}"/>
    <hyperlink ref="A7" location="DATOS!A1" display="Datos de la Empresa" xr:uid="{00000000-0004-0000-1000-000009000000}"/>
  </hyperlinks>
  <printOptions horizontalCentered="1"/>
  <pageMargins left="0.78740157480314965" right="0.78740157480314965" top="0.78740157480314965" bottom="0.78740157480314965" header="0" footer="0"/>
  <pageSetup scale="70" orientation="portrait" blackAndWhite="1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506"/>
  <sheetViews>
    <sheetView zoomScaleNormal="100" workbookViewId="0">
      <pane xSplit="1" ySplit="6" topLeftCell="B7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5.7109375" style="15" customWidth="1"/>
    <col min="4" max="4" width="13.85546875" style="15" customWidth="1"/>
    <col min="5" max="5" width="23.7109375" style="15" customWidth="1"/>
    <col min="6" max="6" width="13.7109375" style="15" customWidth="1"/>
    <col min="7" max="11" width="11.7109375" style="15" customWidth="1"/>
    <col min="12" max="12" width="38" style="15" customWidth="1"/>
    <col min="13" max="16384" width="11.42578125" style="15"/>
  </cols>
  <sheetData>
    <row r="1" spans="1:12" ht="17.45" customHeight="1" x14ac:dyDescent="0.3">
      <c r="A1" s="212" t="s">
        <v>244</v>
      </c>
      <c r="C1" s="107" t="str">
        <f>IF(DATOS!H18=DATOS!I1,DATOS!$E$6&amp;" "&amp;DATOS!$I$6&amp;" "&amp;DATOS!$M$6, "N o m b r e")</f>
        <v>N o m b r e</v>
      </c>
      <c r="D1" s="198"/>
      <c r="E1" s="198"/>
      <c r="F1" s="198"/>
      <c r="G1" s="198"/>
      <c r="H1" s="198"/>
      <c r="I1" s="198"/>
      <c r="J1" s="13"/>
      <c r="K1" s="13"/>
      <c r="L1" s="21"/>
    </row>
    <row r="2" spans="1:12" ht="17.45" customHeight="1" x14ac:dyDescent="0.3">
      <c r="A2" s="260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199"/>
      <c r="F2" s="199"/>
      <c r="G2" s="199"/>
      <c r="H2" s="199"/>
      <c r="I2" s="199"/>
      <c r="J2" s="21"/>
      <c r="K2" s="21"/>
      <c r="L2" s="21"/>
    </row>
    <row r="3" spans="1:12" ht="17.45" customHeight="1" x14ac:dyDescent="0.2">
      <c r="A3" s="260"/>
      <c r="C3" s="200"/>
      <c r="D3" s="198"/>
      <c r="E3" s="199"/>
      <c r="F3" s="199"/>
      <c r="G3" s="199"/>
      <c r="H3" s="199"/>
      <c r="I3" s="199"/>
      <c r="J3" s="21"/>
      <c r="K3" s="21"/>
      <c r="L3" s="21"/>
    </row>
    <row r="4" spans="1:12" ht="17.45" customHeight="1" x14ac:dyDescent="0.3">
      <c r="A4" s="261"/>
      <c r="C4" s="107" t="str">
        <f>"Declaración Informativa de Operaciones con Terceros Octubre "&amp;DATOS!E10</f>
        <v>Declaración Informativa de Operaciones con Terceros Octubre 2020</v>
      </c>
      <c r="D4" s="198"/>
      <c r="E4" s="199"/>
      <c r="F4" s="199"/>
      <c r="G4" s="199"/>
      <c r="H4" s="199"/>
      <c r="I4" s="199"/>
      <c r="J4" s="21"/>
      <c r="K4" s="21"/>
      <c r="L4" s="21"/>
    </row>
    <row r="5" spans="1:12" ht="17.45" customHeight="1" x14ac:dyDescent="0.2">
      <c r="A5" s="262" t="s">
        <v>251</v>
      </c>
      <c r="C5" s="23"/>
      <c r="D5" s="13"/>
      <c r="E5" s="21"/>
      <c r="F5" s="21"/>
      <c r="G5" s="21"/>
      <c r="H5" s="21"/>
      <c r="I5" s="21"/>
      <c r="J5" s="21"/>
      <c r="K5" s="21"/>
      <c r="L5" s="21"/>
    </row>
    <row r="6" spans="1:12" ht="17.45" customHeight="1" x14ac:dyDescent="0.2">
      <c r="A6" s="263"/>
      <c r="C6" s="115" t="s">
        <v>152</v>
      </c>
      <c r="D6" s="117" t="s">
        <v>149</v>
      </c>
      <c r="E6" s="117" t="s">
        <v>150</v>
      </c>
      <c r="F6" s="115" t="s">
        <v>23</v>
      </c>
      <c r="G6" s="115" t="s">
        <v>156</v>
      </c>
      <c r="H6" s="115" t="s">
        <v>155</v>
      </c>
      <c r="I6" s="115" t="s">
        <v>260</v>
      </c>
      <c r="J6" s="115" t="s">
        <v>154</v>
      </c>
      <c r="K6" s="117" t="s">
        <v>167</v>
      </c>
      <c r="L6" s="115" t="s">
        <v>43</v>
      </c>
    </row>
    <row r="7" spans="1:12" ht="17.45" customHeight="1" x14ac:dyDescent="0.2">
      <c r="A7" s="114" t="s">
        <v>163</v>
      </c>
      <c r="C7" s="158">
        <v>1</v>
      </c>
      <c r="D7" s="146" t="str">
        <f>IF(PROVEEDORES!E8="","",PROVEEDORES!E8)</f>
        <v>NACIONAL</v>
      </c>
      <c r="E7" s="146" t="str">
        <f>IF(PROVEEDORES!F8="","",PROVEEDORES!F8)</f>
        <v>SERVICIOS PROFESIONALES</v>
      </c>
      <c r="F7" s="146" t="str">
        <f>IF(PROVEEDORES!D8="","",PROVEEDORES!D8)</f>
        <v>PEAF6903298H9</v>
      </c>
      <c r="G7" s="159">
        <f>SUMIF('EG-OCT'!$F$18:$F$516,PROVEEDORES!$D8,'EG-OCT'!P$18:P$516)</f>
        <v>0</v>
      </c>
      <c r="H7" s="159">
        <f>SUMIF('EG-OCT'!$F$18:$F$516,PROVEEDORES!$D8,'EG-OCT'!Q$18:Q$516)</f>
        <v>0</v>
      </c>
      <c r="I7" s="159">
        <f>SUMIF('EG-OCT'!$F$18:$F$516,PROVEEDORES!$D8,'EG-OCT'!R$18:R$516)</f>
        <v>0</v>
      </c>
      <c r="J7" s="159">
        <f>SUMIF('EG-OCT'!$F$18:$F$516,PROVEEDORES!$D8,'EG-OCT'!S$18:S$516)</f>
        <v>0</v>
      </c>
      <c r="K7" s="159" t="str">
        <f>IF(G7+H7+I7+J7&gt;0,"C/Información","")</f>
        <v/>
      </c>
      <c r="L7" s="146" t="str">
        <f>IF(PROVEEDORES!G8="","",PROVEEDORES!G8)</f>
        <v>FRANCISCO JAVIER PEREZ AGUAYO</v>
      </c>
    </row>
    <row r="8" spans="1:12" ht="17.45" customHeight="1" x14ac:dyDescent="0.2">
      <c r="A8" s="114" t="s">
        <v>166</v>
      </c>
      <c r="C8" s="158">
        <f>C7+1</f>
        <v>2</v>
      </c>
      <c r="D8" s="146" t="str">
        <f>IF(PROVEEDORES!E9="","",PROVEEDORES!E9)</f>
        <v/>
      </c>
      <c r="E8" s="146" t="str">
        <f>IF(PROVEEDORES!F9="","",PROVEEDORES!F9)</f>
        <v/>
      </c>
      <c r="F8" s="146" t="str">
        <f>IF(PROVEEDORES!D9="","",PROVEEDORES!D9)</f>
        <v/>
      </c>
      <c r="G8" s="159">
        <f>SUMIF('EG-OCT'!$F$18:$F$516,PROVEEDORES!$D9,'EG-OCT'!P$18:P$516)</f>
        <v>0</v>
      </c>
      <c r="H8" s="159">
        <f>SUMIF('EG-OCT'!$F$18:$F$516,PROVEEDORES!$D9,'EG-OCT'!Q$18:Q$516)</f>
        <v>0</v>
      </c>
      <c r="I8" s="159">
        <f>SUMIF('EG-OCT'!$F$18:$F$516,PROVEEDORES!$D9,'EG-OCT'!R$18:R$516)</f>
        <v>0</v>
      </c>
      <c r="J8" s="159">
        <f>SUMIF('EG-OCT'!$F$18:$F$516,PROVEEDORES!$D9,'EG-OCT'!S$18:S$516)</f>
        <v>0</v>
      </c>
      <c r="K8" s="159" t="str">
        <f t="shared" ref="K8:K71" si="0">IF(G8+H8+I8+J8&gt;0,"C/Información","")</f>
        <v/>
      </c>
      <c r="L8" s="146" t="str">
        <f>IF(PROVEEDORES!G9="","",PROVEEDORES!G9)</f>
        <v/>
      </c>
    </row>
    <row r="9" spans="1:12" ht="17.45" customHeight="1" x14ac:dyDescent="0.2">
      <c r="A9" s="114" t="s">
        <v>205</v>
      </c>
      <c r="C9" s="158">
        <f t="shared" ref="C9:C72" si="1">C8+1</f>
        <v>3</v>
      </c>
      <c r="D9" s="146" t="str">
        <f>IF(PROVEEDORES!E10="","",PROVEEDORES!E10)</f>
        <v/>
      </c>
      <c r="E9" s="146" t="str">
        <f>IF(PROVEEDORES!F10="","",PROVEEDORES!F10)</f>
        <v/>
      </c>
      <c r="F9" s="146" t="str">
        <f>IF(PROVEEDORES!D10="","",PROVEEDORES!D10)</f>
        <v/>
      </c>
      <c r="G9" s="159">
        <f>SUMIF('EG-OCT'!$F$18:$F$516,PROVEEDORES!$D10,'EG-OCT'!P$18:P$516)</f>
        <v>0</v>
      </c>
      <c r="H9" s="159">
        <f>SUMIF('EG-OCT'!$F$18:$F$516,PROVEEDORES!$D10,'EG-OCT'!Q$18:Q$516)</f>
        <v>0</v>
      </c>
      <c r="I9" s="159">
        <f>SUMIF('EG-OCT'!$F$18:$F$516,PROVEEDORES!$D10,'EG-OCT'!R$18:R$516)</f>
        <v>0</v>
      </c>
      <c r="J9" s="159">
        <f>SUMIF('EG-OCT'!$F$18:$F$516,PROVEEDORES!$D10,'EG-OCT'!S$18:S$516)</f>
        <v>0</v>
      </c>
      <c r="K9" s="159" t="str">
        <f t="shared" si="0"/>
        <v/>
      </c>
      <c r="L9" s="146" t="str">
        <f>IF(PROVEEDORES!G10="","",PROVEEDORES!G10)</f>
        <v/>
      </c>
    </row>
    <row r="10" spans="1:12" ht="17.45" customHeight="1" x14ac:dyDescent="0.2">
      <c r="A10" s="114" t="s">
        <v>206</v>
      </c>
      <c r="C10" s="158">
        <f t="shared" si="1"/>
        <v>4</v>
      </c>
      <c r="D10" s="146" t="str">
        <f>IF(PROVEEDORES!E11="","",PROVEEDORES!E11)</f>
        <v/>
      </c>
      <c r="E10" s="146" t="str">
        <f>IF(PROVEEDORES!F11="","",PROVEEDORES!F11)</f>
        <v/>
      </c>
      <c r="F10" s="146" t="str">
        <f>IF(PROVEEDORES!D11="","",PROVEEDORES!D11)</f>
        <v/>
      </c>
      <c r="G10" s="159">
        <f>SUMIF('EG-OCT'!$F$18:$F$516,PROVEEDORES!$D11,'EG-OCT'!P$18:P$516)</f>
        <v>0</v>
      </c>
      <c r="H10" s="159">
        <f>SUMIF('EG-OCT'!$F$18:$F$516,PROVEEDORES!$D11,'EG-OCT'!Q$18:Q$516)</f>
        <v>0</v>
      </c>
      <c r="I10" s="159">
        <f>SUMIF('EG-OCT'!$F$18:$F$516,PROVEEDORES!$D11,'EG-OCT'!R$18:R$516)</f>
        <v>0</v>
      </c>
      <c r="J10" s="159">
        <f>SUMIF('EG-OCT'!$F$18:$F$516,PROVEEDORES!$D11,'EG-OCT'!S$18:S$516)</f>
        <v>0</v>
      </c>
      <c r="K10" s="159" t="str">
        <f t="shared" si="0"/>
        <v/>
      </c>
      <c r="L10" s="146" t="str">
        <f>IF(PROVEEDORES!G11="","",PROVEEDORES!G11)</f>
        <v/>
      </c>
    </row>
    <row r="11" spans="1:12" ht="17.45" customHeight="1" x14ac:dyDescent="0.2">
      <c r="A11" s="114" t="s">
        <v>137</v>
      </c>
      <c r="C11" s="158">
        <f t="shared" si="1"/>
        <v>5</v>
      </c>
      <c r="D11" s="146" t="str">
        <f>IF(PROVEEDORES!E12="","",PROVEEDORES!E12)</f>
        <v/>
      </c>
      <c r="E11" s="146" t="str">
        <f>IF(PROVEEDORES!F12="","",PROVEEDORES!F12)</f>
        <v/>
      </c>
      <c r="F11" s="146" t="str">
        <f>IF(PROVEEDORES!D12="","",PROVEEDORES!D12)</f>
        <v/>
      </c>
      <c r="G11" s="159">
        <f>SUMIF('EG-OCT'!$F$18:$F$516,PROVEEDORES!$D12,'EG-OCT'!P$18:P$516)</f>
        <v>0</v>
      </c>
      <c r="H11" s="159">
        <f>SUMIF('EG-OCT'!$F$18:$F$516,PROVEEDORES!$D12,'EG-OCT'!Q$18:Q$516)</f>
        <v>0</v>
      </c>
      <c r="I11" s="159">
        <f>SUMIF('EG-OCT'!$F$18:$F$516,PROVEEDORES!$D12,'EG-OCT'!R$18:R$516)</f>
        <v>0</v>
      </c>
      <c r="J11" s="159">
        <f>SUMIF('EG-OCT'!$F$18:$F$516,PROVEEDORES!$D12,'EG-OCT'!S$18:S$516)</f>
        <v>0</v>
      </c>
      <c r="K11" s="159" t="str">
        <f t="shared" si="0"/>
        <v/>
      </c>
      <c r="L11" s="146" t="str">
        <f>IF(PROVEEDORES!G12="","",PROVEEDORES!G12)</f>
        <v/>
      </c>
    </row>
    <row r="12" spans="1:12" ht="17.45" customHeight="1" x14ac:dyDescent="0.2">
      <c r="A12" s="114" t="s">
        <v>164</v>
      </c>
      <c r="C12" s="158">
        <f t="shared" si="1"/>
        <v>6</v>
      </c>
      <c r="D12" s="146" t="str">
        <f>IF(PROVEEDORES!E13="","",PROVEEDORES!E13)</f>
        <v/>
      </c>
      <c r="E12" s="146" t="str">
        <f>IF(PROVEEDORES!F13="","",PROVEEDORES!F13)</f>
        <v/>
      </c>
      <c r="F12" s="146" t="str">
        <f>IF(PROVEEDORES!D13="","",PROVEEDORES!D13)</f>
        <v/>
      </c>
      <c r="G12" s="159">
        <f>SUMIF('EG-OCT'!$F$18:$F$516,PROVEEDORES!$D13,'EG-OCT'!P$18:P$516)</f>
        <v>0</v>
      </c>
      <c r="H12" s="159">
        <f>SUMIF('EG-OCT'!$F$18:$F$516,PROVEEDORES!$D13,'EG-OCT'!Q$18:Q$516)</f>
        <v>0</v>
      </c>
      <c r="I12" s="159">
        <f>SUMIF('EG-OCT'!$F$18:$F$516,PROVEEDORES!$D13,'EG-OCT'!R$18:R$516)</f>
        <v>0</v>
      </c>
      <c r="J12" s="159">
        <f>SUMIF('EG-OCT'!$F$18:$F$516,PROVEEDORES!$D13,'EG-OCT'!S$18:S$516)</f>
        <v>0</v>
      </c>
      <c r="K12" s="159" t="str">
        <f t="shared" si="0"/>
        <v/>
      </c>
      <c r="L12" s="146" t="str">
        <f>IF(PROVEEDORES!G13="","",PROVEEDORES!G13)</f>
        <v/>
      </c>
    </row>
    <row r="13" spans="1:12" ht="17.45" customHeight="1" x14ac:dyDescent="0.2">
      <c r="A13" s="114" t="s">
        <v>165</v>
      </c>
      <c r="C13" s="158">
        <f t="shared" si="1"/>
        <v>7</v>
      </c>
      <c r="D13" s="146" t="str">
        <f>IF(PROVEEDORES!E14="","",PROVEEDORES!E14)</f>
        <v/>
      </c>
      <c r="E13" s="146" t="str">
        <f>IF(PROVEEDORES!F14="","",PROVEEDORES!F14)</f>
        <v/>
      </c>
      <c r="F13" s="146" t="str">
        <f>IF(PROVEEDORES!D14="","",PROVEEDORES!D14)</f>
        <v/>
      </c>
      <c r="G13" s="159">
        <f>SUMIF('EG-OCT'!$F$18:$F$516,PROVEEDORES!$D14,'EG-OCT'!P$18:P$516)</f>
        <v>0</v>
      </c>
      <c r="H13" s="159">
        <f>SUMIF('EG-OCT'!$F$18:$F$516,PROVEEDORES!$D14,'EG-OCT'!Q$18:Q$516)</f>
        <v>0</v>
      </c>
      <c r="I13" s="159">
        <f>SUMIF('EG-OCT'!$F$18:$F$516,PROVEEDORES!$D14,'EG-OCT'!R$18:R$516)</f>
        <v>0</v>
      </c>
      <c r="J13" s="159">
        <f>SUMIF('EG-OCT'!$F$18:$F$516,PROVEEDORES!$D14,'EG-OCT'!S$18:S$516)</f>
        <v>0</v>
      </c>
      <c r="K13" s="159" t="str">
        <f t="shared" si="0"/>
        <v/>
      </c>
      <c r="L13" s="146" t="str">
        <f>IF(PROVEEDORES!G14="","",PROVEEDORES!G14)</f>
        <v/>
      </c>
    </row>
    <row r="14" spans="1:12" ht="17.45" customHeight="1" x14ac:dyDescent="0.2">
      <c r="A14" s="114" t="s">
        <v>160</v>
      </c>
      <c r="C14" s="158">
        <f t="shared" si="1"/>
        <v>8</v>
      </c>
      <c r="D14" s="146" t="str">
        <f>IF(PROVEEDORES!E15="","",PROVEEDORES!E15)</f>
        <v/>
      </c>
      <c r="E14" s="146" t="str">
        <f>IF(PROVEEDORES!F15="","",PROVEEDORES!F15)</f>
        <v/>
      </c>
      <c r="F14" s="146" t="str">
        <f>IF(PROVEEDORES!D15="","",PROVEEDORES!D15)</f>
        <v/>
      </c>
      <c r="G14" s="159">
        <f>SUMIF('EG-OCT'!$F$18:$F$516,PROVEEDORES!$D15,'EG-OCT'!P$18:P$516)</f>
        <v>0</v>
      </c>
      <c r="H14" s="159">
        <f>SUMIF('EG-OCT'!$F$18:$F$516,PROVEEDORES!$D15,'EG-OCT'!Q$18:Q$516)</f>
        <v>0</v>
      </c>
      <c r="I14" s="159">
        <f>SUMIF('EG-OCT'!$F$18:$F$516,PROVEEDORES!$D15,'EG-OCT'!R$18:R$516)</f>
        <v>0</v>
      </c>
      <c r="J14" s="159">
        <f>SUMIF('EG-OCT'!$F$18:$F$516,PROVEEDORES!$D15,'EG-OCT'!S$18:S$516)</f>
        <v>0</v>
      </c>
      <c r="K14" s="159" t="str">
        <f t="shared" si="0"/>
        <v/>
      </c>
      <c r="L14" s="146" t="str">
        <f>IF(PROVEEDORES!G15="","",PROVEEDORES!G15)</f>
        <v/>
      </c>
    </row>
    <row r="15" spans="1:12" ht="17.45" customHeight="1" x14ac:dyDescent="0.2">
      <c r="A15" s="258" t="s">
        <v>250</v>
      </c>
      <c r="C15" s="158">
        <f t="shared" si="1"/>
        <v>9</v>
      </c>
      <c r="D15" s="146" t="str">
        <f>IF(PROVEEDORES!E16="","",PROVEEDORES!E16)</f>
        <v/>
      </c>
      <c r="E15" s="146" t="str">
        <f>IF(PROVEEDORES!F16="","",PROVEEDORES!F16)</f>
        <v/>
      </c>
      <c r="F15" s="146" t="str">
        <f>IF(PROVEEDORES!D16="","",PROVEEDORES!D16)</f>
        <v/>
      </c>
      <c r="G15" s="159">
        <f>SUMIF('EG-OCT'!$F$18:$F$516,PROVEEDORES!$D16,'EG-OCT'!P$18:P$516)</f>
        <v>0</v>
      </c>
      <c r="H15" s="159">
        <f>SUMIF('EG-OCT'!$F$18:$F$516,PROVEEDORES!$D16,'EG-OCT'!Q$18:Q$516)</f>
        <v>0</v>
      </c>
      <c r="I15" s="159">
        <f>SUMIF('EG-OCT'!$F$18:$F$516,PROVEEDORES!$D16,'EG-OCT'!R$18:R$516)</f>
        <v>0</v>
      </c>
      <c r="J15" s="159">
        <f>SUMIF('EG-OCT'!$F$18:$F$516,PROVEEDORES!$D16,'EG-OCT'!S$18:S$516)</f>
        <v>0</v>
      </c>
      <c r="K15" s="159" t="str">
        <f t="shared" si="0"/>
        <v/>
      </c>
      <c r="L15" s="146" t="str">
        <f>IF(PROVEEDORES!G16="","",PROVEEDORES!G16)</f>
        <v/>
      </c>
    </row>
    <row r="16" spans="1:12" ht="17.45" customHeight="1" x14ac:dyDescent="0.2">
      <c r="A16" s="259"/>
      <c r="C16" s="158">
        <f t="shared" si="1"/>
        <v>10</v>
      </c>
      <c r="D16" s="146" t="str">
        <f>IF(PROVEEDORES!E17="","",PROVEEDORES!E17)</f>
        <v/>
      </c>
      <c r="E16" s="146" t="str">
        <f>IF(PROVEEDORES!F17="","",PROVEEDORES!F17)</f>
        <v/>
      </c>
      <c r="F16" s="146" t="str">
        <f>IF(PROVEEDORES!D17="","",PROVEEDORES!D17)</f>
        <v/>
      </c>
      <c r="G16" s="159">
        <f>SUMIF('EG-OCT'!$F$18:$F$516,PROVEEDORES!$D17,'EG-OCT'!P$18:P$516)</f>
        <v>0</v>
      </c>
      <c r="H16" s="159">
        <f>SUMIF('EG-OCT'!$F$18:$F$516,PROVEEDORES!$D17,'EG-OCT'!Q$18:Q$516)</f>
        <v>0</v>
      </c>
      <c r="I16" s="159">
        <f>SUMIF('EG-OCT'!$F$18:$F$516,PROVEEDORES!$D17,'EG-OCT'!R$18:R$516)</f>
        <v>0</v>
      </c>
      <c r="J16" s="159">
        <f>SUMIF('EG-OCT'!$F$18:$F$516,PROVEEDORES!$D17,'EG-OCT'!S$18:S$516)</f>
        <v>0</v>
      </c>
      <c r="K16" s="159" t="str">
        <f t="shared" si="0"/>
        <v/>
      </c>
      <c r="L16" s="146" t="str">
        <f>IF(PROVEEDORES!G17="","",PROVEEDORES!G17)</f>
        <v/>
      </c>
    </row>
    <row r="17" spans="1:12" ht="17.45" customHeight="1" x14ac:dyDescent="0.2">
      <c r="A17" s="113"/>
      <c r="C17" s="158">
        <f t="shared" si="1"/>
        <v>11</v>
      </c>
      <c r="D17" s="146" t="str">
        <f>IF(PROVEEDORES!E18="","",PROVEEDORES!E18)</f>
        <v/>
      </c>
      <c r="E17" s="146" t="str">
        <f>IF(PROVEEDORES!F18="","",PROVEEDORES!F18)</f>
        <v/>
      </c>
      <c r="F17" s="146" t="str">
        <f>IF(PROVEEDORES!D18="","",PROVEEDORES!D18)</f>
        <v/>
      </c>
      <c r="G17" s="159">
        <f>SUMIF('EG-OCT'!$F$18:$F$516,PROVEEDORES!$D18,'EG-OCT'!P$18:P$516)</f>
        <v>0</v>
      </c>
      <c r="H17" s="159">
        <f>SUMIF('EG-OCT'!$F$18:$F$516,PROVEEDORES!$D18,'EG-OCT'!Q$18:Q$516)</f>
        <v>0</v>
      </c>
      <c r="I17" s="159">
        <f>SUMIF('EG-OCT'!$F$18:$F$516,PROVEEDORES!$D18,'EG-OCT'!R$18:R$516)</f>
        <v>0</v>
      </c>
      <c r="J17" s="159">
        <f>SUMIF('EG-OCT'!$F$18:$F$516,PROVEEDORES!$D18,'EG-OCT'!S$18:S$516)</f>
        <v>0</v>
      </c>
      <c r="K17" s="159" t="str">
        <f t="shared" si="0"/>
        <v/>
      </c>
      <c r="L17" s="146" t="str">
        <f>IF(PROVEEDORES!G18="","",PROVEEDORES!G18)</f>
        <v/>
      </c>
    </row>
    <row r="18" spans="1:12" ht="17.45" customHeight="1" x14ac:dyDescent="0.2">
      <c r="A18" s="110"/>
      <c r="C18" s="158">
        <f t="shared" si="1"/>
        <v>12</v>
      </c>
      <c r="D18" s="146" t="str">
        <f>IF(PROVEEDORES!E19="","",PROVEEDORES!E19)</f>
        <v/>
      </c>
      <c r="E18" s="146" t="str">
        <f>IF(PROVEEDORES!F19="","",PROVEEDORES!F19)</f>
        <v/>
      </c>
      <c r="F18" s="146" t="str">
        <f>IF(PROVEEDORES!D19="","",PROVEEDORES!D19)</f>
        <v/>
      </c>
      <c r="G18" s="159">
        <f>SUMIF('EG-OCT'!$F$18:$F$516,PROVEEDORES!$D19,'EG-OCT'!P$18:P$516)</f>
        <v>0</v>
      </c>
      <c r="H18" s="159">
        <f>SUMIF('EG-OCT'!$F$18:$F$516,PROVEEDORES!$D19,'EG-OCT'!Q$18:Q$516)</f>
        <v>0</v>
      </c>
      <c r="I18" s="159">
        <f>SUMIF('EG-OCT'!$F$18:$F$516,PROVEEDORES!$D19,'EG-OCT'!R$18:R$516)</f>
        <v>0</v>
      </c>
      <c r="J18" s="159">
        <f>SUMIF('EG-OCT'!$F$18:$F$516,PROVEEDORES!$D19,'EG-OCT'!S$18:S$516)</f>
        <v>0</v>
      </c>
      <c r="K18" s="159" t="str">
        <f t="shared" si="0"/>
        <v/>
      </c>
      <c r="L18" s="146" t="str">
        <f>IF(PROVEEDORES!G19="","",PROVEEDORES!G19)</f>
        <v/>
      </c>
    </row>
    <row r="19" spans="1:12" ht="17.45" customHeight="1" x14ac:dyDescent="0.2">
      <c r="A19" s="110"/>
      <c r="C19" s="158">
        <f t="shared" si="1"/>
        <v>13</v>
      </c>
      <c r="D19" s="146" t="str">
        <f>IF(PROVEEDORES!E20="","",PROVEEDORES!E20)</f>
        <v/>
      </c>
      <c r="E19" s="146" t="str">
        <f>IF(PROVEEDORES!F20="","",PROVEEDORES!F20)</f>
        <v/>
      </c>
      <c r="F19" s="146" t="str">
        <f>IF(PROVEEDORES!D20="","",PROVEEDORES!D20)</f>
        <v/>
      </c>
      <c r="G19" s="159">
        <f>SUMIF('EG-OCT'!$F$18:$F$516,PROVEEDORES!$D20,'EG-OCT'!P$18:P$516)</f>
        <v>0</v>
      </c>
      <c r="H19" s="159">
        <f>SUMIF('EG-OCT'!$F$18:$F$516,PROVEEDORES!$D20,'EG-OCT'!Q$18:Q$516)</f>
        <v>0</v>
      </c>
      <c r="I19" s="159">
        <f>SUMIF('EG-OCT'!$F$18:$F$516,PROVEEDORES!$D20,'EG-OCT'!R$18:R$516)</f>
        <v>0</v>
      </c>
      <c r="J19" s="159">
        <f>SUMIF('EG-OCT'!$F$18:$F$516,PROVEEDORES!$D20,'EG-OCT'!S$18:S$516)</f>
        <v>0</v>
      </c>
      <c r="K19" s="159" t="str">
        <f t="shared" si="0"/>
        <v/>
      </c>
      <c r="L19" s="146" t="str">
        <f>IF(PROVEEDORES!G20="","",PROVEEDORES!G20)</f>
        <v/>
      </c>
    </row>
    <row r="20" spans="1:12" ht="17.45" customHeight="1" x14ac:dyDescent="0.2">
      <c r="A20" s="110"/>
      <c r="C20" s="158">
        <f t="shared" si="1"/>
        <v>14</v>
      </c>
      <c r="D20" s="146" t="str">
        <f>IF(PROVEEDORES!E21="","",PROVEEDORES!E21)</f>
        <v/>
      </c>
      <c r="E20" s="146" t="str">
        <f>IF(PROVEEDORES!F21="","",PROVEEDORES!F21)</f>
        <v/>
      </c>
      <c r="F20" s="146" t="str">
        <f>IF(PROVEEDORES!D21="","",PROVEEDORES!D21)</f>
        <v/>
      </c>
      <c r="G20" s="159">
        <f>SUMIF('EG-OCT'!$F$18:$F$516,PROVEEDORES!$D21,'EG-OCT'!P$18:P$516)</f>
        <v>0</v>
      </c>
      <c r="H20" s="159">
        <f>SUMIF('EG-OCT'!$F$18:$F$516,PROVEEDORES!$D21,'EG-OCT'!Q$18:Q$516)</f>
        <v>0</v>
      </c>
      <c r="I20" s="159">
        <f>SUMIF('EG-OCT'!$F$18:$F$516,PROVEEDORES!$D21,'EG-OCT'!R$18:R$516)</f>
        <v>0</v>
      </c>
      <c r="J20" s="159">
        <f>SUMIF('EG-OCT'!$F$18:$F$516,PROVEEDORES!$D21,'EG-OCT'!S$18:S$516)</f>
        <v>0</v>
      </c>
      <c r="K20" s="159" t="str">
        <f t="shared" si="0"/>
        <v/>
      </c>
      <c r="L20" s="146" t="str">
        <f>IF(PROVEEDORES!G21="","",PROVEEDORES!G21)</f>
        <v/>
      </c>
    </row>
    <row r="21" spans="1:12" ht="17.45" customHeight="1" x14ac:dyDescent="0.2">
      <c r="A21" s="110"/>
      <c r="C21" s="158">
        <f t="shared" si="1"/>
        <v>15</v>
      </c>
      <c r="D21" s="146" t="str">
        <f>IF(PROVEEDORES!E22="","",PROVEEDORES!E22)</f>
        <v/>
      </c>
      <c r="E21" s="146" t="str">
        <f>IF(PROVEEDORES!F22="","",PROVEEDORES!F22)</f>
        <v/>
      </c>
      <c r="F21" s="146" t="str">
        <f>IF(PROVEEDORES!D22="","",PROVEEDORES!D22)</f>
        <v/>
      </c>
      <c r="G21" s="159">
        <f>SUMIF('EG-OCT'!$F$18:$F$516,PROVEEDORES!$D22,'EG-OCT'!P$18:P$516)</f>
        <v>0</v>
      </c>
      <c r="H21" s="159">
        <f>SUMIF('EG-OCT'!$F$18:$F$516,PROVEEDORES!$D22,'EG-OCT'!Q$18:Q$516)</f>
        <v>0</v>
      </c>
      <c r="I21" s="159">
        <f>SUMIF('EG-OCT'!$F$18:$F$516,PROVEEDORES!$D22,'EG-OCT'!R$18:R$516)</f>
        <v>0</v>
      </c>
      <c r="J21" s="159">
        <f>SUMIF('EG-OCT'!$F$18:$F$516,PROVEEDORES!$D22,'EG-OCT'!S$18:S$516)</f>
        <v>0</v>
      </c>
      <c r="K21" s="159" t="str">
        <f t="shared" si="0"/>
        <v/>
      </c>
      <c r="L21" s="146" t="str">
        <f>IF(PROVEEDORES!G22="","",PROVEEDORES!G22)</f>
        <v/>
      </c>
    </row>
    <row r="22" spans="1:12" ht="17.45" customHeight="1" x14ac:dyDescent="0.2">
      <c r="A22" s="110"/>
      <c r="C22" s="158">
        <f t="shared" si="1"/>
        <v>16</v>
      </c>
      <c r="D22" s="146" t="str">
        <f>IF(PROVEEDORES!E23="","",PROVEEDORES!E23)</f>
        <v/>
      </c>
      <c r="E22" s="146" t="str">
        <f>IF(PROVEEDORES!F23="","",PROVEEDORES!F23)</f>
        <v/>
      </c>
      <c r="F22" s="146" t="str">
        <f>IF(PROVEEDORES!D23="","",PROVEEDORES!D23)</f>
        <v/>
      </c>
      <c r="G22" s="159">
        <f>SUMIF('EG-OCT'!$F$18:$F$516,PROVEEDORES!$D23,'EG-OCT'!P$18:P$516)</f>
        <v>0</v>
      </c>
      <c r="H22" s="159">
        <f>SUMIF('EG-OCT'!$F$18:$F$516,PROVEEDORES!$D23,'EG-OCT'!Q$18:Q$516)</f>
        <v>0</v>
      </c>
      <c r="I22" s="159">
        <f>SUMIF('EG-OCT'!$F$18:$F$516,PROVEEDORES!$D23,'EG-OCT'!R$18:R$516)</f>
        <v>0</v>
      </c>
      <c r="J22" s="159">
        <f>SUMIF('EG-OCT'!$F$18:$F$516,PROVEEDORES!$D23,'EG-OCT'!S$18:S$516)</f>
        <v>0</v>
      </c>
      <c r="K22" s="159" t="str">
        <f t="shared" si="0"/>
        <v/>
      </c>
      <c r="L22" s="146" t="str">
        <f>IF(PROVEEDORES!G23="","",PROVEEDORES!G23)</f>
        <v/>
      </c>
    </row>
    <row r="23" spans="1:12" ht="17.45" customHeight="1" x14ac:dyDescent="0.2">
      <c r="A23" s="110"/>
      <c r="C23" s="158">
        <f t="shared" si="1"/>
        <v>17</v>
      </c>
      <c r="D23" s="146" t="str">
        <f>IF(PROVEEDORES!E24="","",PROVEEDORES!E24)</f>
        <v/>
      </c>
      <c r="E23" s="146" t="str">
        <f>IF(PROVEEDORES!F24="","",PROVEEDORES!F24)</f>
        <v/>
      </c>
      <c r="F23" s="146" t="str">
        <f>IF(PROVEEDORES!D24="","",PROVEEDORES!D24)</f>
        <v/>
      </c>
      <c r="G23" s="159">
        <f>SUMIF('EG-OCT'!$F$18:$F$516,PROVEEDORES!$D24,'EG-OCT'!P$18:P$516)</f>
        <v>0</v>
      </c>
      <c r="H23" s="159">
        <f>SUMIF('EG-OCT'!$F$18:$F$516,PROVEEDORES!$D24,'EG-OCT'!Q$18:Q$516)</f>
        <v>0</v>
      </c>
      <c r="I23" s="159">
        <f>SUMIF('EG-OCT'!$F$18:$F$516,PROVEEDORES!$D24,'EG-OCT'!R$18:R$516)</f>
        <v>0</v>
      </c>
      <c r="J23" s="159">
        <f>SUMIF('EG-OCT'!$F$18:$F$516,PROVEEDORES!$D24,'EG-OCT'!S$18:S$516)</f>
        <v>0</v>
      </c>
      <c r="K23" s="159" t="str">
        <f t="shared" si="0"/>
        <v/>
      </c>
      <c r="L23" s="146" t="str">
        <f>IF(PROVEEDORES!G24="","",PROVEEDORES!G24)</f>
        <v/>
      </c>
    </row>
    <row r="24" spans="1:12" ht="17.45" customHeight="1" x14ac:dyDescent="0.2">
      <c r="A24" s="110"/>
      <c r="C24" s="158">
        <f t="shared" si="1"/>
        <v>18</v>
      </c>
      <c r="D24" s="146" t="str">
        <f>IF(PROVEEDORES!E25="","",PROVEEDORES!E25)</f>
        <v/>
      </c>
      <c r="E24" s="146" t="str">
        <f>IF(PROVEEDORES!F25="","",PROVEEDORES!F25)</f>
        <v/>
      </c>
      <c r="F24" s="146" t="str">
        <f>IF(PROVEEDORES!D25="","",PROVEEDORES!D25)</f>
        <v/>
      </c>
      <c r="G24" s="159">
        <f>SUMIF('EG-OCT'!$F$18:$F$516,PROVEEDORES!$D25,'EG-OCT'!P$18:P$516)</f>
        <v>0</v>
      </c>
      <c r="H24" s="159">
        <f>SUMIF('EG-OCT'!$F$18:$F$516,PROVEEDORES!$D25,'EG-OCT'!Q$18:Q$516)</f>
        <v>0</v>
      </c>
      <c r="I24" s="159">
        <f>SUMIF('EG-OCT'!$F$18:$F$516,PROVEEDORES!$D25,'EG-OCT'!R$18:R$516)</f>
        <v>0</v>
      </c>
      <c r="J24" s="159">
        <f>SUMIF('EG-OCT'!$F$18:$F$516,PROVEEDORES!$D25,'EG-OCT'!S$18:S$516)</f>
        <v>0</v>
      </c>
      <c r="K24" s="159" t="str">
        <f t="shared" si="0"/>
        <v/>
      </c>
      <c r="L24" s="146" t="str">
        <f>IF(PROVEEDORES!G25="","",PROVEEDORES!G25)</f>
        <v/>
      </c>
    </row>
    <row r="25" spans="1:12" ht="17.45" customHeight="1" x14ac:dyDescent="0.2">
      <c r="A25" s="110"/>
      <c r="C25" s="158">
        <f t="shared" si="1"/>
        <v>19</v>
      </c>
      <c r="D25" s="146" t="str">
        <f>IF(PROVEEDORES!E26="","",PROVEEDORES!E26)</f>
        <v/>
      </c>
      <c r="E25" s="146" t="str">
        <f>IF(PROVEEDORES!F26="","",PROVEEDORES!F26)</f>
        <v/>
      </c>
      <c r="F25" s="146" t="str">
        <f>IF(PROVEEDORES!D26="","",PROVEEDORES!D26)</f>
        <v/>
      </c>
      <c r="G25" s="159">
        <f>SUMIF('EG-OCT'!$F$18:$F$516,PROVEEDORES!$D26,'EG-OCT'!P$18:P$516)</f>
        <v>0</v>
      </c>
      <c r="H25" s="159">
        <f>SUMIF('EG-OCT'!$F$18:$F$516,PROVEEDORES!$D26,'EG-OCT'!Q$18:Q$516)</f>
        <v>0</v>
      </c>
      <c r="I25" s="159">
        <f>SUMIF('EG-OCT'!$F$18:$F$516,PROVEEDORES!$D26,'EG-OCT'!R$18:R$516)</f>
        <v>0</v>
      </c>
      <c r="J25" s="159">
        <f>SUMIF('EG-OCT'!$F$18:$F$516,PROVEEDORES!$D26,'EG-OCT'!S$18:S$516)</f>
        <v>0</v>
      </c>
      <c r="K25" s="159" t="str">
        <f t="shared" si="0"/>
        <v/>
      </c>
      <c r="L25" s="146" t="str">
        <f>IF(PROVEEDORES!G26="","",PROVEEDORES!G26)</f>
        <v/>
      </c>
    </row>
    <row r="26" spans="1:12" ht="17.45" customHeight="1" x14ac:dyDescent="0.2">
      <c r="A26" s="110"/>
      <c r="C26" s="158">
        <f t="shared" si="1"/>
        <v>20</v>
      </c>
      <c r="D26" s="146" t="str">
        <f>IF(PROVEEDORES!E27="","",PROVEEDORES!E27)</f>
        <v/>
      </c>
      <c r="E26" s="146" t="str">
        <f>IF(PROVEEDORES!F27="","",PROVEEDORES!F27)</f>
        <v/>
      </c>
      <c r="F26" s="146" t="str">
        <f>IF(PROVEEDORES!D27="","",PROVEEDORES!D27)</f>
        <v/>
      </c>
      <c r="G26" s="159">
        <f>SUMIF('EG-OCT'!$F$18:$F$516,PROVEEDORES!$D27,'EG-OCT'!P$18:P$516)</f>
        <v>0</v>
      </c>
      <c r="H26" s="159">
        <f>SUMIF('EG-OCT'!$F$18:$F$516,PROVEEDORES!$D27,'EG-OCT'!Q$18:Q$516)</f>
        <v>0</v>
      </c>
      <c r="I26" s="159">
        <f>SUMIF('EG-OCT'!$F$18:$F$516,PROVEEDORES!$D27,'EG-OCT'!R$18:R$516)</f>
        <v>0</v>
      </c>
      <c r="J26" s="159">
        <f>SUMIF('EG-OCT'!$F$18:$F$516,PROVEEDORES!$D27,'EG-OCT'!S$18:S$516)</f>
        <v>0</v>
      </c>
      <c r="K26" s="159" t="str">
        <f t="shared" si="0"/>
        <v/>
      </c>
      <c r="L26" s="146" t="str">
        <f>IF(PROVEEDORES!G27="","",PROVEEDORES!G27)</f>
        <v/>
      </c>
    </row>
    <row r="27" spans="1:12" ht="17.45" customHeight="1" x14ac:dyDescent="0.2">
      <c r="A27" s="110"/>
      <c r="C27" s="158">
        <f t="shared" si="1"/>
        <v>21</v>
      </c>
      <c r="D27" s="146" t="str">
        <f>IF(PROVEEDORES!E28="","",PROVEEDORES!E28)</f>
        <v/>
      </c>
      <c r="E27" s="146" t="str">
        <f>IF(PROVEEDORES!F28="","",PROVEEDORES!F28)</f>
        <v/>
      </c>
      <c r="F27" s="146" t="str">
        <f>IF(PROVEEDORES!D28="","",PROVEEDORES!D28)</f>
        <v/>
      </c>
      <c r="G27" s="159">
        <f>SUMIF('EG-OCT'!$F$18:$F$516,PROVEEDORES!$D28,'EG-OCT'!P$18:P$516)</f>
        <v>0</v>
      </c>
      <c r="H27" s="159">
        <f>SUMIF('EG-OCT'!$F$18:$F$516,PROVEEDORES!$D28,'EG-OCT'!Q$18:Q$516)</f>
        <v>0</v>
      </c>
      <c r="I27" s="159">
        <f>SUMIF('EG-OCT'!$F$18:$F$516,PROVEEDORES!$D28,'EG-OCT'!R$18:R$516)</f>
        <v>0</v>
      </c>
      <c r="J27" s="159">
        <f>SUMIF('EG-OCT'!$F$18:$F$516,PROVEEDORES!$D28,'EG-OCT'!S$18:S$516)</f>
        <v>0</v>
      </c>
      <c r="K27" s="159" t="str">
        <f t="shared" si="0"/>
        <v/>
      </c>
      <c r="L27" s="146" t="str">
        <f>IF(PROVEEDORES!G28="","",PROVEEDORES!G28)</f>
        <v/>
      </c>
    </row>
    <row r="28" spans="1:12" ht="17.45" customHeight="1" x14ac:dyDescent="0.2">
      <c r="A28" s="111"/>
      <c r="C28" s="158">
        <f t="shared" si="1"/>
        <v>22</v>
      </c>
      <c r="D28" s="146" t="str">
        <f>IF(PROVEEDORES!E29="","",PROVEEDORES!E29)</f>
        <v/>
      </c>
      <c r="E28" s="146" t="str">
        <f>IF(PROVEEDORES!F29="","",PROVEEDORES!F29)</f>
        <v/>
      </c>
      <c r="F28" s="146" t="str">
        <f>IF(PROVEEDORES!D29="","",PROVEEDORES!D29)</f>
        <v/>
      </c>
      <c r="G28" s="159">
        <f>SUMIF('EG-OCT'!$F$18:$F$516,PROVEEDORES!$D29,'EG-OCT'!P$18:P$516)</f>
        <v>0</v>
      </c>
      <c r="H28" s="159">
        <f>SUMIF('EG-OCT'!$F$18:$F$516,PROVEEDORES!$D29,'EG-OCT'!Q$18:Q$516)</f>
        <v>0</v>
      </c>
      <c r="I28" s="159">
        <f>SUMIF('EG-OCT'!$F$18:$F$516,PROVEEDORES!$D29,'EG-OCT'!R$18:R$516)</f>
        <v>0</v>
      </c>
      <c r="J28" s="159">
        <f>SUMIF('EG-OCT'!$F$18:$F$516,PROVEEDORES!$D29,'EG-OCT'!S$18:S$516)</f>
        <v>0</v>
      </c>
      <c r="K28" s="159" t="str">
        <f t="shared" si="0"/>
        <v/>
      </c>
      <c r="L28" s="146" t="str">
        <f>IF(PROVEEDORES!G29="","",PROVEEDORES!G29)</f>
        <v/>
      </c>
    </row>
    <row r="29" spans="1:12" ht="17.45" customHeight="1" x14ac:dyDescent="0.2">
      <c r="A29" s="111"/>
      <c r="C29" s="158">
        <f t="shared" si="1"/>
        <v>23</v>
      </c>
      <c r="D29" s="146" t="str">
        <f>IF(PROVEEDORES!E30="","",PROVEEDORES!E30)</f>
        <v/>
      </c>
      <c r="E29" s="146" t="str">
        <f>IF(PROVEEDORES!F30="","",PROVEEDORES!F30)</f>
        <v/>
      </c>
      <c r="F29" s="146" t="str">
        <f>IF(PROVEEDORES!D30="","",PROVEEDORES!D30)</f>
        <v/>
      </c>
      <c r="G29" s="159">
        <f>SUMIF('EG-OCT'!$F$18:$F$516,PROVEEDORES!$D30,'EG-OCT'!P$18:P$516)</f>
        <v>0</v>
      </c>
      <c r="H29" s="159">
        <f>SUMIF('EG-OCT'!$F$18:$F$516,PROVEEDORES!$D30,'EG-OCT'!Q$18:Q$516)</f>
        <v>0</v>
      </c>
      <c r="I29" s="159">
        <f>SUMIF('EG-OCT'!$F$18:$F$516,PROVEEDORES!$D30,'EG-OCT'!R$18:R$516)</f>
        <v>0</v>
      </c>
      <c r="J29" s="159">
        <f>SUMIF('EG-OCT'!$F$18:$F$516,PROVEEDORES!$D30,'EG-OCT'!S$18:S$516)</f>
        <v>0</v>
      </c>
      <c r="K29" s="159" t="str">
        <f t="shared" si="0"/>
        <v/>
      </c>
      <c r="L29" s="146" t="str">
        <f>IF(PROVEEDORES!G30="","",PROVEEDORES!G30)</f>
        <v/>
      </c>
    </row>
    <row r="30" spans="1:12" ht="17.45" customHeight="1" x14ac:dyDescent="0.2">
      <c r="A30" s="111"/>
      <c r="C30" s="158">
        <f t="shared" si="1"/>
        <v>24</v>
      </c>
      <c r="D30" s="146" t="str">
        <f>IF(PROVEEDORES!E31="","",PROVEEDORES!E31)</f>
        <v/>
      </c>
      <c r="E30" s="146" t="str">
        <f>IF(PROVEEDORES!F31="","",PROVEEDORES!F31)</f>
        <v/>
      </c>
      <c r="F30" s="146" t="str">
        <f>IF(PROVEEDORES!D31="","",PROVEEDORES!D31)</f>
        <v/>
      </c>
      <c r="G30" s="159">
        <f>SUMIF('EG-OCT'!$F$18:$F$516,PROVEEDORES!$D31,'EG-OCT'!P$18:P$516)</f>
        <v>0</v>
      </c>
      <c r="H30" s="159">
        <f>SUMIF('EG-OCT'!$F$18:$F$516,PROVEEDORES!$D31,'EG-OCT'!Q$18:Q$516)</f>
        <v>0</v>
      </c>
      <c r="I30" s="159">
        <f>SUMIF('EG-OCT'!$F$18:$F$516,PROVEEDORES!$D31,'EG-OCT'!R$18:R$516)</f>
        <v>0</v>
      </c>
      <c r="J30" s="159">
        <f>SUMIF('EG-OCT'!$F$18:$F$516,PROVEEDORES!$D31,'EG-OCT'!S$18:S$516)</f>
        <v>0</v>
      </c>
      <c r="K30" s="159" t="str">
        <f t="shared" si="0"/>
        <v/>
      </c>
      <c r="L30" s="146" t="str">
        <f>IF(PROVEEDORES!G31="","",PROVEEDORES!G31)</f>
        <v/>
      </c>
    </row>
    <row r="31" spans="1:12" ht="17.45" customHeight="1" x14ac:dyDescent="0.2">
      <c r="A31" s="111"/>
      <c r="C31" s="158">
        <f t="shared" si="1"/>
        <v>25</v>
      </c>
      <c r="D31" s="146" t="str">
        <f>IF(PROVEEDORES!E32="","",PROVEEDORES!E32)</f>
        <v/>
      </c>
      <c r="E31" s="146" t="str">
        <f>IF(PROVEEDORES!F32="","",PROVEEDORES!F32)</f>
        <v/>
      </c>
      <c r="F31" s="146" t="str">
        <f>IF(PROVEEDORES!D32="","",PROVEEDORES!D32)</f>
        <v/>
      </c>
      <c r="G31" s="159">
        <f>SUMIF('EG-OCT'!$F$18:$F$516,PROVEEDORES!$D32,'EG-OCT'!P$18:P$516)</f>
        <v>0</v>
      </c>
      <c r="H31" s="159">
        <f>SUMIF('EG-OCT'!$F$18:$F$516,PROVEEDORES!$D32,'EG-OCT'!Q$18:Q$516)</f>
        <v>0</v>
      </c>
      <c r="I31" s="159">
        <f>SUMIF('EG-OCT'!$F$18:$F$516,PROVEEDORES!$D32,'EG-OCT'!R$18:R$516)</f>
        <v>0</v>
      </c>
      <c r="J31" s="159">
        <f>SUMIF('EG-OCT'!$F$18:$F$516,PROVEEDORES!$D32,'EG-OCT'!S$18:S$516)</f>
        <v>0</v>
      </c>
      <c r="K31" s="159" t="str">
        <f t="shared" si="0"/>
        <v/>
      </c>
      <c r="L31" s="146" t="str">
        <f>IF(PROVEEDORES!G32="","",PROVEEDORES!G32)</f>
        <v/>
      </c>
    </row>
    <row r="32" spans="1:12" ht="17.45" customHeight="1" x14ac:dyDescent="0.2">
      <c r="A32" s="111"/>
      <c r="C32" s="158">
        <f t="shared" si="1"/>
        <v>26</v>
      </c>
      <c r="D32" s="146" t="str">
        <f>IF(PROVEEDORES!E33="","",PROVEEDORES!E33)</f>
        <v/>
      </c>
      <c r="E32" s="146" t="str">
        <f>IF(PROVEEDORES!F33="","",PROVEEDORES!F33)</f>
        <v/>
      </c>
      <c r="F32" s="146" t="str">
        <f>IF(PROVEEDORES!D33="","",PROVEEDORES!D33)</f>
        <v/>
      </c>
      <c r="G32" s="159">
        <f>SUMIF('EG-OCT'!$F$18:$F$516,PROVEEDORES!$D33,'EG-OCT'!P$18:P$516)</f>
        <v>0</v>
      </c>
      <c r="H32" s="159">
        <f>SUMIF('EG-OCT'!$F$18:$F$516,PROVEEDORES!$D33,'EG-OCT'!Q$18:Q$516)</f>
        <v>0</v>
      </c>
      <c r="I32" s="159">
        <f>SUMIF('EG-OCT'!$F$18:$F$516,PROVEEDORES!$D33,'EG-OCT'!R$18:R$516)</f>
        <v>0</v>
      </c>
      <c r="J32" s="159">
        <f>SUMIF('EG-OCT'!$F$18:$F$516,PROVEEDORES!$D33,'EG-OCT'!S$18:S$516)</f>
        <v>0</v>
      </c>
      <c r="K32" s="159" t="str">
        <f t="shared" si="0"/>
        <v/>
      </c>
      <c r="L32" s="146" t="str">
        <f>IF(PROVEEDORES!G33="","",PROVEEDORES!G33)</f>
        <v/>
      </c>
    </row>
    <row r="33" spans="1:12" ht="17.45" customHeight="1" x14ac:dyDescent="0.2">
      <c r="A33" s="111"/>
      <c r="C33" s="158">
        <f t="shared" si="1"/>
        <v>27</v>
      </c>
      <c r="D33" s="146" t="str">
        <f>IF(PROVEEDORES!E34="","",PROVEEDORES!E34)</f>
        <v/>
      </c>
      <c r="E33" s="146" t="str">
        <f>IF(PROVEEDORES!F34="","",PROVEEDORES!F34)</f>
        <v/>
      </c>
      <c r="F33" s="146" t="str">
        <f>IF(PROVEEDORES!D34="","",PROVEEDORES!D34)</f>
        <v/>
      </c>
      <c r="G33" s="159">
        <f>SUMIF('EG-OCT'!$F$18:$F$516,PROVEEDORES!$D34,'EG-OCT'!P$18:P$516)</f>
        <v>0</v>
      </c>
      <c r="H33" s="159">
        <f>SUMIF('EG-OCT'!$F$18:$F$516,PROVEEDORES!$D34,'EG-OCT'!Q$18:Q$516)</f>
        <v>0</v>
      </c>
      <c r="I33" s="159">
        <f>SUMIF('EG-OCT'!$F$18:$F$516,PROVEEDORES!$D34,'EG-OCT'!R$18:R$516)</f>
        <v>0</v>
      </c>
      <c r="J33" s="159">
        <f>SUMIF('EG-OCT'!$F$18:$F$516,PROVEEDORES!$D34,'EG-OCT'!S$18:S$516)</f>
        <v>0</v>
      </c>
      <c r="K33" s="159" t="str">
        <f t="shared" si="0"/>
        <v/>
      </c>
      <c r="L33" s="146" t="str">
        <f>IF(PROVEEDORES!G34="","",PROVEEDORES!G34)</f>
        <v/>
      </c>
    </row>
    <row r="34" spans="1:12" ht="17.45" customHeight="1" x14ac:dyDescent="0.2">
      <c r="A34" s="111"/>
      <c r="C34" s="158">
        <f t="shared" si="1"/>
        <v>28</v>
      </c>
      <c r="D34" s="146" t="str">
        <f>IF(PROVEEDORES!E35="","",PROVEEDORES!E35)</f>
        <v/>
      </c>
      <c r="E34" s="146" t="str">
        <f>IF(PROVEEDORES!F35="","",PROVEEDORES!F35)</f>
        <v/>
      </c>
      <c r="F34" s="146" t="str">
        <f>IF(PROVEEDORES!D35="","",PROVEEDORES!D35)</f>
        <v/>
      </c>
      <c r="G34" s="159">
        <f>SUMIF('EG-OCT'!$F$18:$F$516,PROVEEDORES!$D35,'EG-OCT'!P$18:P$516)</f>
        <v>0</v>
      </c>
      <c r="H34" s="159">
        <f>SUMIF('EG-OCT'!$F$18:$F$516,PROVEEDORES!$D35,'EG-OCT'!Q$18:Q$516)</f>
        <v>0</v>
      </c>
      <c r="I34" s="159">
        <f>SUMIF('EG-OCT'!$F$18:$F$516,PROVEEDORES!$D35,'EG-OCT'!R$18:R$516)</f>
        <v>0</v>
      </c>
      <c r="J34" s="159">
        <f>SUMIF('EG-OCT'!$F$18:$F$516,PROVEEDORES!$D35,'EG-OCT'!S$18:S$516)</f>
        <v>0</v>
      </c>
      <c r="K34" s="159" t="str">
        <f t="shared" si="0"/>
        <v/>
      </c>
      <c r="L34" s="146" t="str">
        <f>IF(PROVEEDORES!G35="","",PROVEEDORES!G35)</f>
        <v/>
      </c>
    </row>
    <row r="35" spans="1:12" ht="17.45" customHeight="1" x14ac:dyDescent="0.2">
      <c r="A35" s="111"/>
      <c r="C35" s="158">
        <f t="shared" si="1"/>
        <v>29</v>
      </c>
      <c r="D35" s="146" t="str">
        <f>IF(PROVEEDORES!E36="","",PROVEEDORES!E36)</f>
        <v/>
      </c>
      <c r="E35" s="146" t="str">
        <f>IF(PROVEEDORES!F36="","",PROVEEDORES!F36)</f>
        <v/>
      </c>
      <c r="F35" s="146" t="str">
        <f>IF(PROVEEDORES!D36="","",PROVEEDORES!D36)</f>
        <v/>
      </c>
      <c r="G35" s="159">
        <f>SUMIF('EG-OCT'!$F$18:$F$516,PROVEEDORES!$D36,'EG-OCT'!P$18:P$516)</f>
        <v>0</v>
      </c>
      <c r="H35" s="159">
        <f>SUMIF('EG-OCT'!$F$18:$F$516,PROVEEDORES!$D36,'EG-OCT'!Q$18:Q$516)</f>
        <v>0</v>
      </c>
      <c r="I35" s="159">
        <f>SUMIF('EG-OCT'!$F$18:$F$516,PROVEEDORES!$D36,'EG-OCT'!R$18:R$516)</f>
        <v>0</v>
      </c>
      <c r="J35" s="159">
        <f>SUMIF('EG-OCT'!$F$18:$F$516,PROVEEDORES!$D36,'EG-OCT'!S$18:S$516)</f>
        <v>0</v>
      </c>
      <c r="K35" s="159" t="str">
        <f t="shared" si="0"/>
        <v/>
      </c>
      <c r="L35" s="146" t="str">
        <f>IF(PROVEEDORES!G36="","",PROVEEDORES!G36)</f>
        <v/>
      </c>
    </row>
    <row r="36" spans="1:12" ht="17.45" customHeight="1" x14ac:dyDescent="0.2">
      <c r="A36" s="111"/>
      <c r="C36" s="158">
        <f t="shared" si="1"/>
        <v>30</v>
      </c>
      <c r="D36" s="146" t="str">
        <f>IF(PROVEEDORES!E37="","",PROVEEDORES!E37)</f>
        <v/>
      </c>
      <c r="E36" s="146" t="str">
        <f>IF(PROVEEDORES!F37="","",PROVEEDORES!F37)</f>
        <v/>
      </c>
      <c r="F36" s="146" t="str">
        <f>IF(PROVEEDORES!D37="","",PROVEEDORES!D37)</f>
        <v/>
      </c>
      <c r="G36" s="159">
        <f>SUMIF('EG-OCT'!$F$18:$F$516,PROVEEDORES!$D37,'EG-OCT'!P$18:P$516)</f>
        <v>0</v>
      </c>
      <c r="H36" s="159">
        <f>SUMIF('EG-OCT'!$F$18:$F$516,PROVEEDORES!$D37,'EG-OCT'!Q$18:Q$516)</f>
        <v>0</v>
      </c>
      <c r="I36" s="159">
        <f>SUMIF('EG-OCT'!$F$18:$F$516,PROVEEDORES!$D37,'EG-OCT'!R$18:R$516)</f>
        <v>0</v>
      </c>
      <c r="J36" s="159">
        <f>SUMIF('EG-OCT'!$F$18:$F$516,PROVEEDORES!$D37,'EG-OCT'!S$18:S$516)</f>
        <v>0</v>
      </c>
      <c r="K36" s="159" t="str">
        <f t="shared" si="0"/>
        <v/>
      </c>
      <c r="L36" s="146" t="str">
        <f>IF(PROVEEDORES!G37="","",PROVEEDORES!G37)</f>
        <v/>
      </c>
    </row>
    <row r="37" spans="1:12" ht="17.45" customHeight="1" x14ac:dyDescent="0.2">
      <c r="A37" s="111"/>
      <c r="C37" s="158">
        <f t="shared" si="1"/>
        <v>31</v>
      </c>
      <c r="D37" s="146" t="str">
        <f>IF(PROVEEDORES!E38="","",PROVEEDORES!E38)</f>
        <v/>
      </c>
      <c r="E37" s="146" t="str">
        <f>IF(PROVEEDORES!F38="","",PROVEEDORES!F38)</f>
        <v/>
      </c>
      <c r="F37" s="146" t="str">
        <f>IF(PROVEEDORES!D38="","",PROVEEDORES!D38)</f>
        <v/>
      </c>
      <c r="G37" s="159">
        <f>SUMIF('EG-OCT'!$F$18:$F$516,PROVEEDORES!$D38,'EG-OCT'!P$18:P$516)</f>
        <v>0</v>
      </c>
      <c r="H37" s="159">
        <f>SUMIF('EG-OCT'!$F$18:$F$516,PROVEEDORES!$D38,'EG-OCT'!Q$18:Q$516)</f>
        <v>0</v>
      </c>
      <c r="I37" s="159">
        <f>SUMIF('EG-OCT'!$F$18:$F$516,PROVEEDORES!$D38,'EG-OCT'!R$18:R$516)</f>
        <v>0</v>
      </c>
      <c r="J37" s="159">
        <f>SUMIF('EG-OCT'!$F$18:$F$516,PROVEEDORES!$D38,'EG-OCT'!S$18:S$516)</f>
        <v>0</v>
      </c>
      <c r="K37" s="159" t="str">
        <f t="shared" si="0"/>
        <v/>
      </c>
      <c r="L37" s="146" t="str">
        <f>IF(PROVEEDORES!G38="","",PROVEEDORES!G38)</f>
        <v/>
      </c>
    </row>
    <row r="38" spans="1:12" ht="17.45" customHeight="1" x14ac:dyDescent="0.2">
      <c r="A38" s="111"/>
      <c r="C38" s="158">
        <f t="shared" si="1"/>
        <v>32</v>
      </c>
      <c r="D38" s="146" t="str">
        <f>IF(PROVEEDORES!E39="","",PROVEEDORES!E39)</f>
        <v/>
      </c>
      <c r="E38" s="146" t="str">
        <f>IF(PROVEEDORES!F39="","",PROVEEDORES!F39)</f>
        <v/>
      </c>
      <c r="F38" s="146" t="str">
        <f>IF(PROVEEDORES!D39="","",PROVEEDORES!D39)</f>
        <v/>
      </c>
      <c r="G38" s="159">
        <f>SUMIF('EG-OCT'!$F$18:$F$516,PROVEEDORES!$D39,'EG-OCT'!P$18:P$516)</f>
        <v>0</v>
      </c>
      <c r="H38" s="159">
        <f>SUMIF('EG-OCT'!$F$18:$F$516,PROVEEDORES!$D39,'EG-OCT'!Q$18:Q$516)</f>
        <v>0</v>
      </c>
      <c r="I38" s="159">
        <f>SUMIF('EG-OCT'!$F$18:$F$516,PROVEEDORES!$D39,'EG-OCT'!R$18:R$516)</f>
        <v>0</v>
      </c>
      <c r="J38" s="159">
        <f>SUMIF('EG-OCT'!$F$18:$F$516,PROVEEDORES!$D39,'EG-OCT'!S$18:S$516)</f>
        <v>0</v>
      </c>
      <c r="K38" s="159" t="str">
        <f t="shared" si="0"/>
        <v/>
      </c>
      <c r="L38" s="146" t="str">
        <f>IF(PROVEEDORES!G39="","",PROVEEDORES!G39)</f>
        <v/>
      </c>
    </row>
    <row r="39" spans="1:12" ht="17.45" customHeight="1" x14ac:dyDescent="0.2">
      <c r="A39" s="111"/>
      <c r="C39" s="158">
        <f t="shared" si="1"/>
        <v>33</v>
      </c>
      <c r="D39" s="146" t="str">
        <f>IF(PROVEEDORES!E40="","",PROVEEDORES!E40)</f>
        <v/>
      </c>
      <c r="E39" s="146" t="str">
        <f>IF(PROVEEDORES!F40="","",PROVEEDORES!F40)</f>
        <v/>
      </c>
      <c r="F39" s="146" t="str">
        <f>IF(PROVEEDORES!D40="","",PROVEEDORES!D40)</f>
        <v/>
      </c>
      <c r="G39" s="159">
        <f>SUMIF('EG-OCT'!$F$18:$F$516,PROVEEDORES!$D40,'EG-OCT'!P$18:P$516)</f>
        <v>0</v>
      </c>
      <c r="H39" s="159">
        <f>SUMIF('EG-OCT'!$F$18:$F$516,PROVEEDORES!$D40,'EG-OCT'!Q$18:Q$516)</f>
        <v>0</v>
      </c>
      <c r="I39" s="159">
        <f>SUMIF('EG-OCT'!$F$18:$F$516,PROVEEDORES!$D40,'EG-OCT'!R$18:R$516)</f>
        <v>0</v>
      </c>
      <c r="J39" s="159">
        <f>SUMIF('EG-OCT'!$F$18:$F$516,PROVEEDORES!$D40,'EG-OCT'!S$18:S$516)</f>
        <v>0</v>
      </c>
      <c r="K39" s="159" t="str">
        <f t="shared" si="0"/>
        <v/>
      </c>
      <c r="L39" s="146" t="str">
        <f>IF(PROVEEDORES!G40="","",PROVEEDORES!G40)</f>
        <v/>
      </c>
    </row>
    <row r="40" spans="1:12" ht="17.45" customHeight="1" x14ac:dyDescent="0.2">
      <c r="A40" s="111"/>
      <c r="C40" s="158">
        <f t="shared" si="1"/>
        <v>34</v>
      </c>
      <c r="D40" s="146" t="str">
        <f>IF(PROVEEDORES!E41="","",PROVEEDORES!E41)</f>
        <v/>
      </c>
      <c r="E40" s="146" t="str">
        <f>IF(PROVEEDORES!F41="","",PROVEEDORES!F41)</f>
        <v/>
      </c>
      <c r="F40" s="146" t="str">
        <f>IF(PROVEEDORES!D41="","",PROVEEDORES!D41)</f>
        <v/>
      </c>
      <c r="G40" s="159">
        <f>SUMIF('EG-OCT'!$F$18:$F$516,PROVEEDORES!$D41,'EG-OCT'!P$18:P$516)</f>
        <v>0</v>
      </c>
      <c r="H40" s="159">
        <f>SUMIF('EG-OCT'!$F$18:$F$516,PROVEEDORES!$D41,'EG-OCT'!Q$18:Q$516)</f>
        <v>0</v>
      </c>
      <c r="I40" s="159">
        <f>SUMIF('EG-OCT'!$F$18:$F$516,PROVEEDORES!$D41,'EG-OCT'!R$18:R$516)</f>
        <v>0</v>
      </c>
      <c r="J40" s="159">
        <f>SUMIF('EG-OCT'!$F$18:$F$516,PROVEEDORES!$D41,'EG-OCT'!S$18:S$516)</f>
        <v>0</v>
      </c>
      <c r="K40" s="159" t="str">
        <f t="shared" si="0"/>
        <v/>
      </c>
      <c r="L40" s="146" t="str">
        <f>IF(PROVEEDORES!G41="","",PROVEEDORES!G41)</f>
        <v/>
      </c>
    </row>
    <row r="41" spans="1:12" ht="17.45" customHeight="1" x14ac:dyDescent="0.2">
      <c r="A41" s="111"/>
      <c r="C41" s="158">
        <f t="shared" si="1"/>
        <v>35</v>
      </c>
      <c r="D41" s="146" t="str">
        <f>IF(PROVEEDORES!E42="","",PROVEEDORES!E42)</f>
        <v/>
      </c>
      <c r="E41" s="146" t="str">
        <f>IF(PROVEEDORES!F42="","",PROVEEDORES!F42)</f>
        <v/>
      </c>
      <c r="F41" s="146" t="str">
        <f>IF(PROVEEDORES!D42="","",PROVEEDORES!D42)</f>
        <v/>
      </c>
      <c r="G41" s="159">
        <f>SUMIF('EG-OCT'!$F$18:$F$516,PROVEEDORES!$D42,'EG-OCT'!P$18:P$516)</f>
        <v>0</v>
      </c>
      <c r="H41" s="159">
        <f>SUMIF('EG-OCT'!$F$18:$F$516,PROVEEDORES!$D42,'EG-OCT'!Q$18:Q$516)</f>
        <v>0</v>
      </c>
      <c r="I41" s="159">
        <f>SUMIF('EG-OCT'!$F$18:$F$516,PROVEEDORES!$D42,'EG-OCT'!R$18:R$516)</f>
        <v>0</v>
      </c>
      <c r="J41" s="159">
        <f>SUMIF('EG-OCT'!$F$18:$F$516,PROVEEDORES!$D42,'EG-OCT'!S$18:S$516)</f>
        <v>0</v>
      </c>
      <c r="K41" s="159" t="str">
        <f t="shared" si="0"/>
        <v/>
      </c>
      <c r="L41" s="146" t="str">
        <f>IF(PROVEEDORES!G42="","",PROVEEDORES!G42)</f>
        <v/>
      </c>
    </row>
    <row r="42" spans="1:12" ht="17.45" customHeight="1" x14ac:dyDescent="0.2">
      <c r="A42" s="111"/>
      <c r="C42" s="158">
        <f t="shared" si="1"/>
        <v>36</v>
      </c>
      <c r="D42" s="146" t="str">
        <f>IF(PROVEEDORES!E43="","",PROVEEDORES!E43)</f>
        <v/>
      </c>
      <c r="E42" s="146" t="str">
        <f>IF(PROVEEDORES!F43="","",PROVEEDORES!F43)</f>
        <v/>
      </c>
      <c r="F42" s="146" t="str">
        <f>IF(PROVEEDORES!D43="","",PROVEEDORES!D43)</f>
        <v/>
      </c>
      <c r="G42" s="159">
        <f>SUMIF('EG-OCT'!$F$18:$F$516,PROVEEDORES!$D43,'EG-OCT'!P$18:P$516)</f>
        <v>0</v>
      </c>
      <c r="H42" s="159">
        <f>SUMIF('EG-OCT'!$F$18:$F$516,PROVEEDORES!$D43,'EG-OCT'!Q$18:Q$516)</f>
        <v>0</v>
      </c>
      <c r="I42" s="159">
        <f>SUMIF('EG-OCT'!$F$18:$F$516,PROVEEDORES!$D43,'EG-OCT'!R$18:R$516)</f>
        <v>0</v>
      </c>
      <c r="J42" s="159">
        <f>SUMIF('EG-OCT'!$F$18:$F$516,PROVEEDORES!$D43,'EG-OCT'!S$18:S$516)</f>
        <v>0</v>
      </c>
      <c r="K42" s="159" t="str">
        <f t="shared" si="0"/>
        <v/>
      </c>
      <c r="L42" s="146" t="str">
        <f>IF(PROVEEDORES!G43="","",PROVEEDORES!G43)</f>
        <v/>
      </c>
    </row>
    <row r="43" spans="1:12" ht="17.45" customHeight="1" x14ac:dyDescent="0.2">
      <c r="A43" s="111"/>
      <c r="C43" s="158">
        <f t="shared" si="1"/>
        <v>37</v>
      </c>
      <c r="D43" s="146" t="str">
        <f>IF(PROVEEDORES!E44="","",PROVEEDORES!E44)</f>
        <v/>
      </c>
      <c r="E43" s="146" t="str">
        <f>IF(PROVEEDORES!F44="","",PROVEEDORES!F44)</f>
        <v/>
      </c>
      <c r="F43" s="146" t="str">
        <f>IF(PROVEEDORES!D44="","",PROVEEDORES!D44)</f>
        <v/>
      </c>
      <c r="G43" s="159">
        <f>SUMIF('EG-OCT'!$F$18:$F$516,PROVEEDORES!$D44,'EG-OCT'!P$18:P$516)</f>
        <v>0</v>
      </c>
      <c r="H43" s="159">
        <f>SUMIF('EG-OCT'!$F$18:$F$516,PROVEEDORES!$D44,'EG-OCT'!Q$18:Q$516)</f>
        <v>0</v>
      </c>
      <c r="I43" s="159">
        <f>SUMIF('EG-OCT'!$F$18:$F$516,PROVEEDORES!$D44,'EG-OCT'!R$18:R$516)</f>
        <v>0</v>
      </c>
      <c r="J43" s="159">
        <f>SUMIF('EG-OCT'!$F$18:$F$516,PROVEEDORES!$D44,'EG-OCT'!S$18:S$516)</f>
        <v>0</v>
      </c>
      <c r="K43" s="159" t="str">
        <f t="shared" si="0"/>
        <v/>
      </c>
      <c r="L43" s="146" t="str">
        <f>IF(PROVEEDORES!G44="","",PROVEEDORES!G44)</f>
        <v/>
      </c>
    </row>
    <row r="44" spans="1:12" ht="17.45" customHeight="1" x14ac:dyDescent="0.2">
      <c r="A44" s="111"/>
      <c r="C44" s="158">
        <f t="shared" si="1"/>
        <v>38</v>
      </c>
      <c r="D44" s="146" t="str">
        <f>IF(PROVEEDORES!E45="","",PROVEEDORES!E45)</f>
        <v/>
      </c>
      <c r="E44" s="146" t="str">
        <f>IF(PROVEEDORES!F45="","",PROVEEDORES!F45)</f>
        <v/>
      </c>
      <c r="F44" s="146" t="str">
        <f>IF(PROVEEDORES!D45="","",PROVEEDORES!D45)</f>
        <v/>
      </c>
      <c r="G44" s="159">
        <f>SUMIF('EG-OCT'!$F$18:$F$516,PROVEEDORES!$D45,'EG-OCT'!P$18:P$516)</f>
        <v>0</v>
      </c>
      <c r="H44" s="159">
        <f>SUMIF('EG-OCT'!$F$18:$F$516,PROVEEDORES!$D45,'EG-OCT'!Q$18:Q$516)</f>
        <v>0</v>
      </c>
      <c r="I44" s="159">
        <f>SUMIF('EG-OCT'!$F$18:$F$516,PROVEEDORES!$D45,'EG-OCT'!R$18:R$516)</f>
        <v>0</v>
      </c>
      <c r="J44" s="159">
        <f>SUMIF('EG-OCT'!$F$18:$F$516,PROVEEDORES!$D45,'EG-OCT'!S$18:S$516)</f>
        <v>0</v>
      </c>
      <c r="K44" s="159" t="str">
        <f t="shared" si="0"/>
        <v/>
      </c>
      <c r="L44" s="146" t="str">
        <f>IF(PROVEEDORES!G45="","",PROVEEDORES!G45)</f>
        <v/>
      </c>
    </row>
    <row r="45" spans="1:12" ht="17.45" customHeight="1" x14ac:dyDescent="0.2">
      <c r="A45" s="111"/>
      <c r="C45" s="158">
        <f t="shared" si="1"/>
        <v>39</v>
      </c>
      <c r="D45" s="146" t="str">
        <f>IF(PROVEEDORES!E46="","",PROVEEDORES!E46)</f>
        <v/>
      </c>
      <c r="E45" s="146" t="str">
        <f>IF(PROVEEDORES!F46="","",PROVEEDORES!F46)</f>
        <v/>
      </c>
      <c r="F45" s="146" t="str">
        <f>IF(PROVEEDORES!D46="","",PROVEEDORES!D46)</f>
        <v/>
      </c>
      <c r="G45" s="159">
        <f>SUMIF('EG-OCT'!$F$18:$F$516,PROVEEDORES!$D46,'EG-OCT'!P$18:P$516)</f>
        <v>0</v>
      </c>
      <c r="H45" s="159">
        <f>SUMIF('EG-OCT'!$F$18:$F$516,PROVEEDORES!$D46,'EG-OCT'!Q$18:Q$516)</f>
        <v>0</v>
      </c>
      <c r="I45" s="159">
        <f>SUMIF('EG-OCT'!$F$18:$F$516,PROVEEDORES!$D46,'EG-OCT'!R$18:R$516)</f>
        <v>0</v>
      </c>
      <c r="J45" s="159">
        <f>SUMIF('EG-OCT'!$F$18:$F$516,PROVEEDORES!$D46,'EG-OCT'!S$18:S$516)</f>
        <v>0</v>
      </c>
      <c r="K45" s="159" t="str">
        <f t="shared" si="0"/>
        <v/>
      </c>
      <c r="L45" s="146" t="str">
        <f>IF(PROVEEDORES!G46="","",PROVEEDORES!G46)</f>
        <v/>
      </c>
    </row>
    <row r="46" spans="1:12" ht="17.45" customHeight="1" x14ac:dyDescent="0.2">
      <c r="C46" s="158">
        <f t="shared" si="1"/>
        <v>40</v>
      </c>
      <c r="D46" s="146" t="str">
        <f>IF(PROVEEDORES!E47="","",PROVEEDORES!E47)</f>
        <v/>
      </c>
      <c r="E46" s="146" t="str">
        <f>IF(PROVEEDORES!F47="","",PROVEEDORES!F47)</f>
        <v/>
      </c>
      <c r="F46" s="146" t="str">
        <f>IF(PROVEEDORES!D47="","",PROVEEDORES!D47)</f>
        <v/>
      </c>
      <c r="G46" s="159">
        <f>SUMIF('EG-OCT'!$F$18:$F$516,PROVEEDORES!$D47,'EG-OCT'!P$18:P$516)</f>
        <v>0</v>
      </c>
      <c r="H46" s="159">
        <f>SUMIF('EG-OCT'!$F$18:$F$516,PROVEEDORES!$D47,'EG-OCT'!Q$18:Q$516)</f>
        <v>0</v>
      </c>
      <c r="I46" s="159">
        <f>SUMIF('EG-OCT'!$F$18:$F$516,PROVEEDORES!$D47,'EG-OCT'!R$18:R$516)</f>
        <v>0</v>
      </c>
      <c r="J46" s="159">
        <f>SUMIF('EG-OCT'!$F$18:$F$516,PROVEEDORES!$D47,'EG-OCT'!S$18:S$516)</f>
        <v>0</v>
      </c>
      <c r="K46" s="159" t="str">
        <f t="shared" si="0"/>
        <v/>
      </c>
      <c r="L46" s="146" t="str">
        <f>IF(PROVEEDORES!G47="","",PROVEEDORES!G47)</f>
        <v/>
      </c>
    </row>
    <row r="47" spans="1:12" ht="17.45" customHeight="1" x14ac:dyDescent="0.2">
      <c r="C47" s="158">
        <f t="shared" si="1"/>
        <v>41</v>
      </c>
      <c r="D47" s="146" t="str">
        <f>IF(PROVEEDORES!E48="","",PROVEEDORES!E48)</f>
        <v/>
      </c>
      <c r="E47" s="146" t="str">
        <f>IF(PROVEEDORES!F48="","",PROVEEDORES!F48)</f>
        <v/>
      </c>
      <c r="F47" s="146" t="str">
        <f>IF(PROVEEDORES!D48="","",PROVEEDORES!D48)</f>
        <v/>
      </c>
      <c r="G47" s="159">
        <f>SUMIF('EG-OCT'!$F$18:$F$516,PROVEEDORES!$D48,'EG-OCT'!P$18:P$516)</f>
        <v>0</v>
      </c>
      <c r="H47" s="159">
        <f>SUMIF('EG-OCT'!$F$18:$F$516,PROVEEDORES!$D48,'EG-OCT'!Q$18:Q$516)</f>
        <v>0</v>
      </c>
      <c r="I47" s="159">
        <f>SUMIF('EG-OCT'!$F$18:$F$516,PROVEEDORES!$D48,'EG-OCT'!R$18:R$516)</f>
        <v>0</v>
      </c>
      <c r="J47" s="159">
        <f>SUMIF('EG-OCT'!$F$18:$F$516,PROVEEDORES!$D48,'EG-OCT'!S$18:S$516)</f>
        <v>0</v>
      </c>
      <c r="K47" s="159" t="str">
        <f t="shared" si="0"/>
        <v/>
      </c>
      <c r="L47" s="146" t="str">
        <f>IF(PROVEEDORES!G48="","",PROVEEDORES!G48)</f>
        <v/>
      </c>
    </row>
    <row r="48" spans="1:12" ht="17.45" customHeight="1" x14ac:dyDescent="0.2">
      <c r="C48" s="158">
        <f t="shared" si="1"/>
        <v>42</v>
      </c>
      <c r="D48" s="146" t="str">
        <f>IF(PROVEEDORES!E49="","",PROVEEDORES!E49)</f>
        <v/>
      </c>
      <c r="E48" s="146" t="str">
        <f>IF(PROVEEDORES!F49="","",PROVEEDORES!F49)</f>
        <v/>
      </c>
      <c r="F48" s="146" t="str">
        <f>IF(PROVEEDORES!D49="","",PROVEEDORES!D49)</f>
        <v/>
      </c>
      <c r="G48" s="159">
        <f>SUMIF('EG-OCT'!$F$18:$F$516,PROVEEDORES!$D49,'EG-OCT'!P$18:P$516)</f>
        <v>0</v>
      </c>
      <c r="H48" s="159">
        <f>SUMIF('EG-OCT'!$F$18:$F$516,PROVEEDORES!$D49,'EG-OCT'!Q$18:Q$516)</f>
        <v>0</v>
      </c>
      <c r="I48" s="159">
        <f>SUMIF('EG-OCT'!$F$18:$F$516,PROVEEDORES!$D49,'EG-OCT'!R$18:R$516)</f>
        <v>0</v>
      </c>
      <c r="J48" s="159">
        <f>SUMIF('EG-OCT'!$F$18:$F$516,PROVEEDORES!$D49,'EG-OCT'!S$18:S$516)</f>
        <v>0</v>
      </c>
      <c r="K48" s="159" t="str">
        <f t="shared" si="0"/>
        <v/>
      </c>
      <c r="L48" s="146" t="str">
        <f>IF(PROVEEDORES!G49="","",PROVEEDORES!G49)</f>
        <v/>
      </c>
    </row>
    <row r="49" spans="3:12" ht="17.45" customHeight="1" x14ac:dyDescent="0.2">
      <c r="C49" s="158">
        <f t="shared" si="1"/>
        <v>43</v>
      </c>
      <c r="D49" s="146" t="str">
        <f>IF(PROVEEDORES!E50="","",PROVEEDORES!E50)</f>
        <v/>
      </c>
      <c r="E49" s="146" t="str">
        <f>IF(PROVEEDORES!F50="","",PROVEEDORES!F50)</f>
        <v/>
      </c>
      <c r="F49" s="146" t="str">
        <f>IF(PROVEEDORES!D50="","",PROVEEDORES!D50)</f>
        <v/>
      </c>
      <c r="G49" s="159">
        <f>SUMIF('EG-OCT'!$F$18:$F$516,PROVEEDORES!$D50,'EG-OCT'!P$18:P$516)</f>
        <v>0</v>
      </c>
      <c r="H49" s="159">
        <f>SUMIF('EG-OCT'!$F$18:$F$516,PROVEEDORES!$D50,'EG-OCT'!Q$18:Q$516)</f>
        <v>0</v>
      </c>
      <c r="I49" s="159">
        <f>SUMIF('EG-OCT'!$F$18:$F$516,PROVEEDORES!$D50,'EG-OCT'!R$18:R$516)</f>
        <v>0</v>
      </c>
      <c r="J49" s="159">
        <f>SUMIF('EG-OCT'!$F$18:$F$516,PROVEEDORES!$D50,'EG-OCT'!S$18:S$516)</f>
        <v>0</v>
      </c>
      <c r="K49" s="159" t="str">
        <f t="shared" si="0"/>
        <v/>
      </c>
      <c r="L49" s="146" t="str">
        <f>IF(PROVEEDORES!G50="","",PROVEEDORES!G50)</f>
        <v/>
      </c>
    </row>
    <row r="50" spans="3:12" ht="17.45" customHeight="1" x14ac:dyDescent="0.2">
      <c r="C50" s="158">
        <f t="shared" si="1"/>
        <v>44</v>
      </c>
      <c r="D50" s="146" t="str">
        <f>IF(PROVEEDORES!E51="","",PROVEEDORES!E51)</f>
        <v/>
      </c>
      <c r="E50" s="146" t="str">
        <f>IF(PROVEEDORES!F51="","",PROVEEDORES!F51)</f>
        <v/>
      </c>
      <c r="F50" s="146" t="str">
        <f>IF(PROVEEDORES!D51="","",PROVEEDORES!D51)</f>
        <v/>
      </c>
      <c r="G50" s="159">
        <f>SUMIF('EG-OCT'!$F$18:$F$516,PROVEEDORES!$D51,'EG-OCT'!P$18:P$516)</f>
        <v>0</v>
      </c>
      <c r="H50" s="159">
        <f>SUMIF('EG-OCT'!$F$18:$F$516,PROVEEDORES!$D51,'EG-OCT'!Q$18:Q$516)</f>
        <v>0</v>
      </c>
      <c r="I50" s="159">
        <f>SUMIF('EG-OCT'!$F$18:$F$516,PROVEEDORES!$D51,'EG-OCT'!R$18:R$516)</f>
        <v>0</v>
      </c>
      <c r="J50" s="159">
        <f>SUMIF('EG-OCT'!$F$18:$F$516,PROVEEDORES!$D51,'EG-OCT'!S$18:S$516)</f>
        <v>0</v>
      </c>
      <c r="K50" s="159" t="str">
        <f t="shared" si="0"/>
        <v/>
      </c>
      <c r="L50" s="146" t="str">
        <f>IF(PROVEEDORES!G51="","",PROVEEDORES!G51)</f>
        <v/>
      </c>
    </row>
    <row r="51" spans="3:12" ht="17.45" customHeight="1" x14ac:dyDescent="0.2">
      <c r="C51" s="158">
        <f t="shared" si="1"/>
        <v>45</v>
      </c>
      <c r="D51" s="146" t="str">
        <f>IF(PROVEEDORES!E52="","",PROVEEDORES!E52)</f>
        <v/>
      </c>
      <c r="E51" s="146" t="str">
        <f>IF(PROVEEDORES!F52="","",PROVEEDORES!F52)</f>
        <v/>
      </c>
      <c r="F51" s="146" t="str">
        <f>IF(PROVEEDORES!D52="","",PROVEEDORES!D52)</f>
        <v/>
      </c>
      <c r="G51" s="159">
        <f>SUMIF('EG-OCT'!$F$18:$F$516,PROVEEDORES!$D52,'EG-OCT'!P$18:P$516)</f>
        <v>0</v>
      </c>
      <c r="H51" s="159">
        <f>SUMIF('EG-OCT'!$F$18:$F$516,PROVEEDORES!$D52,'EG-OCT'!Q$18:Q$516)</f>
        <v>0</v>
      </c>
      <c r="I51" s="159">
        <f>SUMIF('EG-OCT'!$F$18:$F$516,PROVEEDORES!$D52,'EG-OCT'!R$18:R$516)</f>
        <v>0</v>
      </c>
      <c r="J51" s="159">
        <f>SUMIF('EG-OCT'!$F$18:$F$516,PROVEEDORES!$D52,'EG-OCT'!S$18:S$516)</f>
        <v>0</v>
      </c>
      <c r="K51" s="159" t="str">
        <f t="shared" si="0"/>
        <v/>
      </c>
      <c r="L51" s="146" t="str">
        <f>IF(PROVEEDORES!G52="","",PROVEEDORES!G52)</f>
        <v/>
      </c>
    </row>
    <row r="52" spans="3:12" ht="17.45" customHeight="1" x14ac:dyDescent="0.2">
      <c r="C52" s="158">
        <f t="shared" si="1"/>
        <v>46</v>
      </c>
      <c r="D52" s="146" t="str">
        <f>IF(PROVEEDORES!E53="","",PROVEEDORES!E53)</f>
        <v/>
      </c>
      <c r="E52" s="146" t="str">
        <f>IF(PROVEEDORES!F53="","",PROVEEDORES!F53)</f>
        <v/>
      </c>
      <c r="F52" s="146" t="str">
        <f>IF(PROVEEDORES!D53="","",PROVEEDORES!D53)</f>
        <v/>
      </c>
      <c r="G52" s="159">
        <f>SUMIF('EG-OCT'!$F$18:$F$516,PROVEEDORES!$D53,'EG-OCT'!P$18:P$516)</f>
        <v>0</v>
      </c>
      <c r="H52" s="159">
        <f>SUMIF('EG-OCT'!$F$18:$F$516,PROVEEDORES!$D53,'EG-OCT'!Q$18:Q$516)</f>
        <v>0</v>
      </c>
      <c r="I52" s="159">
        <f>SUMIF('EG-OCT'!$F$18:$F$516,PROVEEDORES!$D53,'EG-OCT'!R$18:R$516)</f>
        <v>0</v>
      </c>
      <c r="J52" s="159">
        <f>SUMIF('EG-OCT'!$F$18:$F$516,PROVEEDORES!$D53,'EG-OCT'!S$18:S$516)</f>
        <v>0</v>
      </c>
      <c r="K52" s="159" t="str">
        <f t="shared" si="0"/>
        <v/>
      </c>
      <c r="L52" s="146" t="str">
        <f>IF(PROVEEDORES!G53="","",PROVEEDORES!G53)</f>
        <v/>
      </c>
    </row>
    <row r="53" spans="3:12" ht="17.45" customHeight="1" x14ac:dyDescent="0.2">
      <c r="C53" s="158">
        <f t="shared" si="1"/>
        <v>47</v>
      </c>
      <c r="D53" s="146" t="str">
        <f>IF(PROVEEDORES!E54="","",PROVEEDORES!E54)</f>
        <v/>
      </c>
      <c r="E53" s="146" t="str">
        <f>IF(PROVEEDORES!F54="","",PROVEEDORES!F54)</f>
        <v/>
      </c>
      <c r="F53" s="146" t="str">
        <f>IF(PROVEEDORES!D54="","",PROVEEDORES!D54)</f>
        <v/>
      </c>
      <c r="G53" s="159">
        <f>SUMIF('EG-OCT'!$F$18:$F$516,PROVEEDORES!$D54,'EG-OCT'!P$18:P$516)</f>
        <v>0</v>
      </c>
      <c r="H53" s="159">
        <f>SUMIF('EG-OCT'!$F$18:$F$516,PROVEEDORES!$D54,'EG-OCT'!Q$18:Q$516)</f>
        <v>0</v>
      </c>
      <c r="I53" s="159">
        <f>SUMIF('EG-OCT'!$F$18:$F$516,PROVEEDORES!$D54,'EG-OCT'!R$18:R$516)</f>
        <v>0</v>
      </c>
      <c r="J53" s="159">
        <f>SUMIF('EG-OCT'!$F$18:$F$516,PROVEEDORES!$D54,'EG-OCT'!S$18:S$516)</f>
        <v>0</v>
      </c>
      <c r="K53" s="159" t="str">
        <f t="shared" si="0"/>
        <v/>
      </c>
      <c r="L53" s="146" t="str">
        <f>IF(PROVEEDORES!G54="","",PROVEEDORES!G54)</f>
        <v/>
      </c>
    </row>
    <row r="54" spans="3:12" ht="17.45" customHeight="1" x14ac:dyDescent="0.2">
      <c r="C54" s="158">
        <f t="shared" si="1"/>
        <v>48</v>
      </c>
      <c r="D54" s="146" t="str">
        <f>IF(PROVEEDORES!E55="","",PROVEEDORES!E55)</f>
        <v/>
      </c>
      <c r="E54" s="146" t="str">
        <f>IF(PROVEEDORES!F55="","",PROVEEDORES!F55)</f>
        <v/>
      </c>
      <c r="F54" s="146" t="str">
        <f>IF(PROVEEDORES!D55="","",PROVEEDORES!D55)</f>
        <v/>
      </c>
      <c r="G54" s="159">
        <f>SUMIF('EG-OCT'!$F$18:$F$516,PROVEEDORES!$D55,'EG-OCT'!P$18:P$516)</f>
        <v>0</v>
      </c>
      <c r="H54" s="159">
        <f>SUMIF('EG-OCT'!$F$18:$F$516,PROVEEDORES!$D55,'EG-OCT'!Q$18:Q$516)</f>
        <v>0</v>
      </c>
      <c r="I54" s="159">
        <f>SUMIF('EG-OCT'!$F$18:$F$516,PROVEEDORES!$D55,'EG-OCT'!R$18:R$516)</f>
        <v>0</v>
      </c>
      <c r="J54" s="159">
        <f>SUMIF('EG-OCT'!$F$18:$F$516,PROVEEDORES!$D55,'EG-OCT'!S$18:S$516)</f>
        <v>0</v>
      </c>
      <c r="K54" s="159" t="str">
        <f t="shared" si="0"/>
        <v/>
      </c>
      <c r="L54" s="146" t="str">
        <f>IF(PROVEEDORES!G55="","",PROVEEDORES!G55)</f>
        <v/>
      </c>
    </row>
    <row r="55" spans="3:12" ht="17.45" customHeight="1" x14ac:dyDescent="0.2">
      <c r="C55" s="158">
        <f t="shared" si="1"/>
        <v>49</v>
      </c>
      <c r="D55" s="146" t="str">
        <f>IF(PROVEEDORES!E56="","",PROVEEDORES!E56)</f>
        <v/>
      </c>
      <c r="E55" s="146" t="str">
        <f>IF(PROVEEDORES!F56="","",PROVEEDORES!F56)</f>
        <v/>
      </c>
      <c r="F55" s="146" t="str">
        <f>IF(PROVEEDORES!D56="","",PROVEEDORES!D56)</f>
        <v/>
      </c>
      <c r="G55" s="159">
        <f>SUMIF('EG-OCT'!$F$18:$F$516,PROVEEDORES!$D56,'EG-OCT'!P$18:P$516)</f>
        <v>0</v>
      </c>
      <c r="H55" s="159">
        <f>SUMIF('EG-OCT'!$F$18:$F$516,PROVEEDORES!$D56,'EG-OCT'!Q$18:Q$516)</f>
        <v>0</v>
      </c>
      <c r="I55" s="159">
        <f>SUMIF('EG-OCT'!$F$18:$F$516,PROVEEDORES!$D56,'EG-OCT'!R$18:R$516)</f>
        <v>0</v>
      </c>
      <c r="J55" s="159">
        <f>SUMIF('EG-OCT'!$F$18:$F$516,PROVEEDORES!$D56,'EG-OCT'!S$18:S$516)</f>
        <v>0</v>
      </c>
      <c r="K55" s="159" t="str">
        <f t="shared" si="0"/>
        <v/>
      </c>
      <c r="L55" s="146" t="str">
        <f>IF(PROVEEDORES!G56="","",PROVEEDORES!G56)</f>
        <v/>
      </c>
    </row>
    <row r="56" spans="3:12" ht="17.45" customHeight="1" x14ac:dyDescent="0.2">
      <c r="C56" s="158">
        <f t="shared" si="1"/>
        <v>50</v>
      </c>
      <c r="D56" s="146" t="str">
        <f>IF(PROVEEDORES!E57="","",PROVEEDORES!E57)</f>
        <v/>
      </c>
      <c r="E56" s="146" t="str">
        <f>IF(PROVEEDORES!F57="","",PROVEEDORES!F57)</f>
        <v/>
      </c>
      <c r="F56" s="146" t="str">
        <f>IF(PROVEEDORES!D57="","",PROVEEDORES!D57)</f>
        <v/>
      </c>
      <c r="G56" s="159">
        <f>SUMIF('EG-OCT'!$F$18:$F$516,PROVEEDORES!$D57,'EG-OCT'!P$18:P$516)</f>
        <v>0</v>
      </c>
      <c r="H56" s="159">
        <f>SUMIF('EG-OCT'!$F$18:$F$516,PROVEEDORES!$D57,'EG-OCT'!Q$18:Q$516)</f>
        <v>0</v>
      </c>
      <c r="I56" s="159">
        <f>SUMIF('EG-OCT'!$F$18:$F$516,PROVEEDORES!$D57,'EG-OCT'!R$18:R$516)</f>
        <v>0</v>
      </c>
      <c r="J56" s="159">
        <f>SUMIF('EG-OCT'!$F$18:$F$516,PROVEEDORES!$D57,'EG-OCT'!S$18:S$516)</f>
        <v>0</v>
      </c>
      <c r="K56" s="159" t="str">
        <f t="shared" si="0"/>
        <v/>
      </c>
      <c r="L56" s="146" t="str">
        <f>IF(PROVEEDORES!G57="","",PROVEEDORES!G57)</f>
        <v/>
      </c>
    </row>
    <row r="57" spans="3:12" ht="17.45" customHeight="1" x14ac:dyDescent="0.2">
      <c r="C57" s="158">
        <f t="shared" si="1"/>
        <v>51</v>
      </c>
      <c r="D57" s="146" t="str">
        <f>IF(PROVEEDORES!E58="","",PROVEEDORES!E58)</f>
        <v/>
      </c>
      <c r="E57" s="146" t="str">
        <f>IF(PROVEEDORES!F58="","",PROVEEDORES!F58)</f>
        <v/>
      </c>
      <c r="F57" s="146" t="str">
        <f>IF(PROVEEDORES!D58="","",PROVEEDORES!D58)</f>
        <v/>
      </c>
      <c r="G57" s="159">
        <f>SUMIF('EG-OCT'!$F$18:$F$516,PROVEEDORES!$D58,'EG-OCT'!P$18:P$516)</f>
        <v>0</v>
      </c>
      <c r="H57" s="159">
        <f>SUMIF('EG-OCT'!$F$18:$F$516,PROVEEDORES!$D58,'EG-OCT'!Q$18:Q$516)</f>
        <v>0</v>
      </c>
      <c r="I57" s="159">
        <f>SUMIF('EG-OCT'!$F$18:$F$516,PROVEEDORES!$D58,'EG-OCT'!R$18:R$516)</f>
        <v>0</v>
      </c>
      <c r="J57" s="159">
        <f>SUMIF('EG-OCT'!$F$18:$F$516,PROVEEDORES!$D58,'EG-OCT'!S$18:S$516)</f>
        <v>0</v>
      </c>
      <c r="K57" s="159" t="str">
        <f t="shared" si="0"/>
        <v/>
      </c>
      <c r="L57" s="146" t="str">
        <f>IF(PROVEEDORES!G58="","",PROVEEDORES!G58)</f>
        <v/>
      </c>
    </row>
    <row r="58" spans="3:12" ht="17.45" customHeight="1" x14ac:dyDescent="0.2">
      <c r="C58" s="158">
        <f t="shared" si="1"/>
        <v>52</v>
      </c>
      <c r="D58" s="146" t="str">
        <f>IF(PROVEEDORES!E59="","",PROVEEDORES!E59)</f>
        <v/>
      </c>
      <c r="E58" s="146" t="str">
        <f>IF(PROVEEDORES!F59="","",PROVEEDORES!F59)</f>
        <v/>
      </c>
      <c r="F58" s="146" t="str">
        <f>IF(PROVEEDORES!D59="","",PROVEEDORES!D59)</f>
        <v/>
      </c>
      <c r="G58" s="159">
        <f>SUMIF('EG-OCT'!$F$18:$F$516,PROVEEDORES!$D59,'EG-OCT'!P$18:P$516)</f>
        <v>0</v>
      </c>
      <c r="H58" s="159">
        <f>SUMIF('EG-OCT'!$F$18:$F$516,PROVEEDORES!$D59,'EG-OCT'!Q$18:Q$516)</f>
        <v>0</v>
      </c>
      <c r="I58" s="159">
        <f>SUMIF('EG-OCT'!$F$18:$F$516,PROVEEDORES!$D59,'EG-OCT'!R$18:R$516)</f>
        <v>0</v>
      </c>
      <c r="J58" s="159">
        <f>SUMIF('EG-OCT'!$F$18:$F$516,PROVEEDORES!$D59,'EG-OCT'!S$18:S$516)</f>
        <v>0</v>
      </c>
      <c r="K58" s="159" t="str">
        <f t="shared" si="0"/>
        <v/>
      </c>
      <c r="L58" s="146" t="str">
        <f>IF(PROVEEDORES!G59="","",PROVEEDORES!G59)</f>
        <v/>
      </c>
    </row>
    <row r="59" spans="3:12" ht="17.45" customHeight="1" x14ac:dyDescent="0.2">
      <c r="C59" s="158">
        <f t="shared" si="1"/>
        <v>53</v>
      </c>
      <c r="D59" s="146" t="str">
        <f>IF(PROVEEDORES!E60="","",PROVEEDORES!E60)</f>
        <v/>
      </c>
      <c r="E59" s="146" t="str">
        <f>IF(PROVEEDORES!F60="","",PROVEEDORES!F60)</f>
        <v/>
      </c>
      <c r="F59" s="146" t="str">
        <f>IF(PROVEEDORES!D60="","",PROVEEDORES!D60)</f>
        <v/>
      </c>
      <c r="G59" s="159">
        <f>SUMIF('EG-OCT'!$F$18:$F$516,PROVEEDORES!$D60,'EG-OCT'!P$18:P$516)</f>
        <v>0</v>
      </c>
      <c r="H59" s="159">
        <f>SUMIF('EG-OCT'!$F$18:$F$516,PROVEEDORES!$D60,'EG-OCT'!Q$18:Q$516)</f>
        <v>0</v>
      </c>
      <c r="I59" s="159">
        <f>SUMIF('EG-OCT'!$F$18:$F$516,PROVEEDORES!$D60,'EG-OCT'!R$18:R$516)</f>
        <v>0</v>
      </c>
      <c r="J59" s="159">
        <f>SUMIF('EG-OCT'!$F$18:$F$516,PROVEEDORES!$D60,'EG-OCT'!S$18:S$516)</f>
        <v>0</v>
      </c>
      <c r="K59" s="159" t="str">
        <f t="shared" si="0"/>
        <v/>
      </c>
      <c r="L59" s="146" t="str">
        <f>IF(PROVEEDORES!G60="","",PROVEEDORES!G60)</f>
        <v/>
      </c>
    </row>
    <row r="60" spans="3:12" ht="17.45" customHeight="1" x14ac:dyDescent="0.2">
      <c r="C60" s="158">
        <f t="shared" si="1"/>
        <v>54</v>
      </c>
      <c r="D60" s="146" t="str">
        <f>IF(PROVEEDORES!E61="","",PROVEEDORES!E61)</f>
        <v/>
      </c>
      <c r="E60" s="146" t="str">
        <f>IF(PROVEEDORES!F61="","",PROVEEDORES!F61)</f>
        <v/>
      </c>
      <c r="F60" s="146" t="str">
        <f>IF(PROVEEDORES!D61="","",PROVEEDORES!D61)</f>
        <v/>
      </c>
      <c r="G60" s="159">
        <f>SUMIF('EG-OCT'!$F$18:$F$516,PROVEEDORES!$D61,'EG-OCT'!P$18:P$516)</f>
        <v>0</v>
      </c>
      <c r="H60" s="159">
        <f>SUMIF('EG-OCT'!$F$18:$F$516,PROVEEDORES!$D61,'EG-OCT'!Q$18:Q$516)</f>
        <v>0</v>
      </c>
      <c r="I60" s="159">
        <f>SUMIF('EG-OCT'!$F$18:$F$516,PROVEEDORES!$D61,'EG-OCT'!R$18:R$516)</f>
        <v>0</v>
      </c>
      <c r="J60" s="159">
        <f>SUMIF('EG-OCT'!$F$18:$F$516,PROVEEDORES!$D61,'EG-OCT'!S$18:S$516)</f>
        <v>0</v>
      </c>
      <c r="K60" s="159" t="str">
        <f t="shared" si="0"/>
        <v/>
      </c>
      <c r="L60" s="146" t="str">
        <f>IF(PROVEEDORES!G61="","",PROVEEDORES!G61)</f>
        <v/>
      </c>
    </row>
    <row r="61" spans="3:12" ht="17.45" customHeight="1" x14ac:dyDescent="0.2">
      <c r="C61" s="158">
        <f t="shared" si="1"/>
        <v>55</v>
      </c>
      <c r="D61" s="146" t="str">
        <f>IF(PROVEEDORES!E62="","",PROVEEDORES!E62)</f>
        <v/>
      </c>
      <c r="E61" s="146" t="str">
        <f>IF(PROVEEDORES!F62="","",PROVEEDORES!F62)</f>
        <v/>
      </c>
      <c r="F61" s="146" t="str">
        <f>IF(PROVEEDORES!D62="","",PROVEEDORES!D62)</f>
        <v/>
      </c>
      <c r="G61" s="159">
        <f>SUMIF('EG-OCT'!$F$18:$F$516,PROVEEDORES!$D62,'EG-OCT'!P$18:P$516)</f>
        <v>0</v>
      </c>
      <c r="H61" s="159">
        <f>SUMIF('EG-OCT'!$F$18:$F$516,PROVEEDORES!$D62,'EG-OCT'!Q$18:Q$516)</f>
        <v>0</v>
      </c>
      <c r="I61" s="159">
        <f>SUMIF('EG-OCT'!$F$18:$F$516,PROVEEDORES!$D62,'EG-OCT'!R$18:R$516)</f>
        <v>0</v>
      </c>
      <c r="J61" s="159">
        <f>SUMIF('EG-OCT'!$F$18:$F$516,PROVEEDORES!$D62,'EG-OCT'!S$18:S$516)</f>
        <v>0</v>
      </c>
      <c r="K61" s="159" t="str">
        <f t="shared" si="0"/>
        <v/>
      </c>
      <c r="L61" s="146" t="str">
        <f>IF(PROVEEDORES!G62="","",PROVEEDORES!G62)</f>
        <v/>
      </c>
    </row>
    <row r="62" spans="3:12" ht="17.45" customHeight="1" x14ac:dyDescent="0.2">
      <c r="C62" s="158">
        <f t="shared" si="1"/>
        <v>56</v>
      </c>
      <c r="D62" s="146" t="str">
        <f>IF(PROVEEDORES!E63="","",PROVEEDORES!E63)</f>
        <v/>
      </c>
      <c r="E62" s="146" t="str">
        <f>IF(PROVEEDORES!F63="","",PROVEEDORES!F63)</f>
        <v/>
      </c>
      <c r="F62" s="146" t="str">
        <f>IF(PROVEEDORES!D63="","",PROVEEDORES!D63)</f>
        <v/>
      </c>
      <c r="G62" s="159">
        <f>SUMIF('EG-OCT'!$F$18:$F$516,PROVEEDORES!$D63,'EG-OCT'!P$18:P$516)</f>
        <v>0</v>
      </c>
      <c r="H62" s="159">
        <f>SUMIF('EG-OCT'!$F$18:$F$516,PROVEEDORES!$D63,'EG-OCT'!Q$18:Q$516)</f>
        <v>0</v>
      </c>
      <c r="I62" s="159">
        <f>SUMIF('EG-OCT'!$F$18:$F$516,PROVEEDORES!$D63,'EG-OCT'!R$18:R$516)</f>
        <v>0</v>
      </c>
      <c r="J62" s="159">
        <f>SUMIF('EG-OCT'!$F$18:$F$516,PROVEEDORES!$D63,'EG-OCT'!S$18:S$516)</f>
        <v>0</v>
      </c>
      <c r="K62" s="159" t="str">
        <f t="shared" si="0"/>
        <v/>
      </c>
      <c r="L62" s="146" t="str">
        <f>IF(PROVEEDORES!G63="","",PROVEEDORES!G63)</f>
        <v/>
      </c>
    </row>
    <row r="63" spans="3:12" ht="17.45" customHeight="1" x14ac:dyDescent="0.2">
      <c r="C63" s="158">
        <f t="shared" si="1"/>
        <v>57</v>
      </c>
      <c r="D63" s="146" t="str">
        <f>IF(PROVEEDORES!E64="","",PROVEEDORES!E64)</f>
        <v/>
      </c>
      <c r="E63" s="146" t="str">
        <f>IF(PROVEEDORES!F64="","",PROVEEDORES!F64)</f>
        <v/>
      </c>
      <c r="F63" s="146" t="str">
        <f>IF(PROVEEDORES!D64="","",PROVEEDORES!D64)</f>
        <v/>
      </c>
      <c r="G63" s="159">
        <f>SUMIF('EG-OCT'!$F$18:$F$516,PROVEEDORES!$D64,'EG-OCT'!P$18:P$516)</f>
        <v>0</v>
      </c>
      <c r="H63" s="159">
        <f>SUMIF('EG-OCT'!$F$18:$F$516,PROVEEDORES!$D64,'EG-OCT'!Q$18:Q$516)</f>
        <v>0</v>
      </c>
      <c r="I63" s="159">
        <f>SUMIF('EG-OCT'!$F$18:$F$516,PROVEEDORES!$D64,'EG-OCT'!R$18:R$516)</f>
        <v>0</v>
      </c>
      <c r="J63" s="159">
        <f>SUMIF('EG-OCT'!$F$18:$F$516,PROVEEDORES!$D64,'EG-OCT'!S$18:S$516)</f>
        <v>0</v>
      </c>
      <c r="K63" s="159" t="str">
        <f t="shared" si="0"/>
        <v/>
      </c>
      <c r="L63" s="146" t="str">
        <f>IF(PROVEEDORES!G64="","",PROVEEDORES!G64)</f>
        <v/>
      </c>
    </row>
    <row r="64" spans="3:12" ht="17.45" customHeight="1" x14ac:dyDescent="0.2">
      <c r="C64" s="158">
        <f t="shared" si="1"/>
        <v>58</v>
      </c>
      <c r="D64" s="146" t="str">
        <f>IF(PROVEEDORES!E65="","",PROVEEDORES!E65)</f>
        <v/>
      </c>
      <c r="E64" s="146" t="str">
        <f>IF(PROVEEDORES!F65="","",PROVEEDORES!F65)</f>
        <v/>
      </c>
      <c r="F64" s="146" t="str">
        <f>IF(PROVEEDORES!D65="","",PROVEEDORES!D65)</f>
        <v/>
      </c>
      <c r="G64" s="159">
        <f>SUMIF('EG-OCT'!$F$18:$F$516,PROVEEDORES!$D65,'EG-OCT'!P$18:P$516)</f>
        <v>0</v>
      </c>
      <c r="H64" s="159">
        <f>SUMIF('EG-OCT'!$F$18:$F$516,PROVEEDORES!$D65,'EG-OCT'!Q$18:Q$516)</f>
        <v>0</v>
      </c>
      <c r="I64" s="159">
        <f>SUMIF('EG-OCT'!$F$18:$F$516,PROVEEDORES!$D65,'EG-OCT'!R$18:R$516)</f>
        <v>0</v>
      </c>
      <c r="J64" s="159">
        <f>SUMIF('EG-OCT'!$F$18:$F$516,PROVEEDORES!$D65,'EG-OCT'!S$18:S$516)</f>
        <v>0</v>
      </c>
      <c r="K64" s="159" t="str">
        <f t="shared" si="0"/>
        <v/>
      </c>
      <c r="L64" s="146" t="str">
        <f>IF(PROVEEDORES!G65="","",PROVEEDORES!G65)</f>
        <v/>
      </c>
    </row>
    <row r="65" spans="3:12" ht="17.45" customHeight="1" x14ac:dyDescent="0.2">
      <c r="C65" s="158">
        <f t="shared" si="1"/>
        <v>59</v>
      </c>
      <c r="D65" s="146" t="str">
        <f>IF(PROVEEDORES!E66="","",PROVEEDORES!E66)</f>
        <v/>
      </c>
      <c r="E65" s="146" t="str">
        <f>IF(PROVEEDORES!F66="","",PROVEEDORES!F66)</f>
        <v/>
      </c>
      <c r="F65" s="146" t="str">
        <f>IF(PROVEEDORES!D66="","",PROVEEDORES!D66)</f>
        <v/>
      </c>
      <c r="G65" s="159">
        <f>SUMIF('EG-OCT'!$F$18:$F$516,PROVEEDORES!$D66,'EG-OCT'!P$18:P$516)</f>
        <v>0</v>
      </c>
      <c r="H65" s="159">
        <f>SUMIF('EG-OCT'!$F$18:$F$516,PROVEEDORES!$D66,'EG-OCT'!Q$18:Q$516)</f>
        <v>0</v>
      </c>
      <c r="I65" s="159">
        <f>SUMIF('EG-OCT'!$F$18:$F$516,PROVEEDORES!$D66,'EG-OCT'!R$18:R$516)</f>
        <v>0</v>
      </c>
      <c r="J65" s="159">
        <f>SUMIF('EG-OCT'!$F$18:$F$516,PROVEEDORES!$D66,'EG-OCT'!S$18:S$516)</f>
        <v>0</v>
      </c>
      <c r="K65" s="159" t="str">
        <f t="shared" si="0"/>
        <v/>
      </c>
      <c r="L65" s="146" t="str">
        <f>IF(PROVEEDORES!G66="","",PROVEEDORES!G66)</f>
        <v/>
      </c>
    </row>
    <row r="66" spans="3:12" ht="17.45" customHeight="1" x14ac:dyDescent="0.2">
      <c r="C66" s="158">
        <f t="shared" si="1"/>
        <v>60</v>
      </c>
      <c r="D66" s="146" t="str">
        <f>IF(PROVEEDORES!E67="","",PROVEEDORES!E67)</f>
        <v/>
      </c>
      <c r="E66" s="146" t="str">
        <f>IF(PROVEEDORES!F67="","",PROVEEDORES!F67)</f>
        <v/>
      </c>
      <c r="F66" s="146" t="str">
        <f>IF(PROVEEDORES!D67="","",PROVEEDORES!D67)</f>
        <v/>
      </c>
      <c r="G66" s="159">
        <f>SUMIF('EG-OCT'!$F$18:$F$516,PROVEEDORES!$D67,'EG-OCT'!P$18:P$516)</f>
        <v>0</v>
      </c>
      <c r="H66" s="159">
        <f>SUMIF('EG-OCT'!$F$18:$F$516,PROVEEDORES!$D67,'EG-OCT'!Q$18:Q$516)</f>
        <v>0</v>
      </c>
      <c r="I66" s="159">
        <f>SUMIF('EG-OCT'!$F$18:$F$516,PROVEEDORES!$D67,'EG-OCT'!R$18:R$516)</f>
        <v>0</v>
      </c>
      <c r="J66" s="159">
        <f>SUMIF('EG-OCT'!$F$18:$F$516,PROVEEDORES!$D67,'EG-OCT'!S$18:S$516)</f>
        <v>0</v>
      </c>
      <c r="K66" s="159" t="str">
        <f t="shared" si="0"/>
        <v/>
      </c>
      <c r="L66" s="146" t="str">
        <f>IF(PROVEEDORES!G67="","",PROVEEDORES!G67)</f>
        <v/>
      </c>
    </row>
    <row r="67" spans="3:12" ht="17.45" customHeight="1" x14ac:dyDescent="0.2">
      <c r="C67" s="158">
        <f t="shared" si="1"/>
        <v>61</v>
      </c>
      <c r="D67" s="146" t="str">
        <f>IF(PROVEEDORES!E68="","",PROVEEDORES!E68)</f>
        <v/>
      </c>
      <c r="E67" s="146" t="str">
        <f>IF(PROVEEDORES!F68="","",PROVEEDORES!F68)</f>
        <v/>
      </c>
      <c r="F67" s="146" t="str">
        <f>IF(PROVEEDORES!D68="","",PROVEEDORES!D68)</f>
        <v/>
      </c>
      <c r="G67" s="159">
        <f>SUMIF('EG-OCT'!$F$18:$F$516,PROVEEDORES!$D68,'EG-OCT'!P$18:P$516)</f>
        <v>0</v>
      </c>
      <c r="H67" s="159">
        <f>SUMIF('EG-OCT'!$F$18:$F$516,PROVEEDORES!$D68,'EG-OCT'!Q$18:Q$516)</f>
        <v>0</v>
      </c>
      <c r="I67" s="159">
        <f>SUMIF('EG-OCT'!$F$18:$F$516,PROVEEDORES!$D68,'EG-OCT'!R$18:R$516)</f>
        <v>0</v>
      </c>
      <c r="J67" s="159">
        <f>SUMIF('EG-OCT'!$F$18:$F$516,PROVEEDORES!$D68,'EG-OCT'!S$18:S$516)</f>
        <v>0</v>
      </c>
      <c r="K67" s="159" t="str">
        <f t="shared" si="0"/>
        <v/>
      </c>
      <c r="L67" s="146" t="str">
        <f>IF(PROVEEDORES!G68="","",PROVEEDORES!G68)</f>
        <v/>
      </c>
    </row>
    <row r="68" spans="3:12" ht="17.45" customHeight="1" x14ac:dyDescent="0.2">
      <c r="C68" s="158">
        <f t="shared" si="1"/>
        <v>62</v>
      </c>
      <c r="D68" s="146" t="str">
        <f>IF(PROVEEDORES!E69="","",PROVEEDORES!E69)</f>
        <v/>
      </c>
      <c r="E68" s="146" t="str">
        <f>IF(PROVEEDORES!F69="","",PROVEEDORES!F69)</f>
        <v/>
      </c>
      <c r="F68" s="146" t="str">
        <f>IF(PROVEEDORES!D69="","",PROVEEDORES!D69)</f>
        <v/>
      </c>
      <c r="G68" s="159">
        <f>SUMIF('EG-OCT'!$F$18:$F$516,PROVEEDORES!$D69,'EG-OCT'!P$18:P$516)</f>
        <v>0</v>
      </c>
      <c r="H68" s="159">
        <f>SUMIF('EG-OCT'!$F$18:$F$516,PROVEEDORES!$D69,'EG-OCT'!Q$18:Q$516)</f>
        <v>0</v>
      </c>
      <c r="I68" s="159">
        <f>SUMIF('EG-OCT'!$F$18:$F$516,PROVEEDORES!$D69,'EG-OCT'!R$18:R$516)</f>
        <v>0</v>
      </c>
      <c r="J68" s="159">
        <f>SUMIF('EG-OCT'!$F$18:$F$516,PROVEEDORES!$D69,'EG-OCT'!S$18:S$516)</f>
        <v>0</v>
      </c>
      <c r="K68" s="159" t="str">
        <f t="shared" si="0"/>
        <v/>
      </c>
      <c r="L68" s="146" t="str">
        <f>IF(PROVEEDORES!G69="","",PROVEEDORES!G69)</f>
        <v/>
      </c>
    </row>
    <row r="69" spans="3:12" ht="17.45" customHeight="1" x14ac:dyDescent="0.2">
      <c r="C69" s="158">
        <f t="shared" si="1"/>
        <v>63</v>
      </c>
      <c r="D69" s="146" t="str">
        <f>IF(PROVEEDORES!E70="","",PROVEEDORES!E70)</f>
        <v/>
      </c>
      <c r="E69" s="146" t="str">
        <f>IF(PROVEEDORES!F70="","",PROVEEDORES!F70)</f>
        <v/>
      </c>
      <c r="F69" s="146" t="str">
        <f>IF(PROVEEDORES!D70="","",PROVEEDORES!D70)</f>
        <v/>
      </c>
      <c r="G69" s="159">
        <f>SUMIF('EG-OCT'!$F$18:$F$516,PROVEEDORES!$D70,'EG-OCT'!P$18:P$516)</f>
        <v>0</v>
      </c>
      <c r="H69" s="159">
        <f>SUMIF('EG-OCT'!$F$18:$F$516,PROVEEDORES!$D70,'EG-OCT'!Q$18:Q$516)</f>
        <v>0</v>
      </c>
      <c r="I69" s="159">
        <f>SUMIF('EG-OCT'!$F$18:$F$516,PROVEEDORES!$D70,'EG-OCT'!R$18:R$516)</f>
        <v>0</v>
      </c>
      <c r="J69" s="159">
        <f>SUMIF('EG-OCT'!$F$18:$F$516,PROVEEDORES!$D70,'EG-OCT'!S$18:S$516)</f>
        <v>0</v>
      </c>
      <c r="K69" s="159" t="str">
        <f t="shared" si="0"/>
        <v/>
      </c>
      <c r="L69" s="146" t="str">
        <f>IF(PROVEEDORES!G70="","",PROVEEDORES!G70)</f>
        <v/>
      </c>
    </row>
    <row r="70" spans="3:12" ht="17.45" customHeight="1" x14ac:dyDescent="0.2">
      <c r="C70" s="158">
        <f t="shared" si="1"/>
        <v>64</v>
      </c>
      <c r="D70" s="146" t="str">
        <f>IF(PROVEEDORES!E71="","",PROVEEDORES!E71)</f>
        <v/>
      </c>
      <c r="E70" s="146" t="str">
        <f>IF(PROVEEDORES!F71="","",PROVEEDORES!F71)</f>
        <v/>
      </c>
      <c r="F70" s="146" t="str">
        <f>IF(PROVEEDORES!D71="","",PROVEEDORES!D71)</f>
        <v/>
      </c>
      <c r="G70" s="159">
        <f>SUMIF('EG-OCT'!$F$18:$F$516,PROVEEDORES!$D71,'EG-OCT'!P$18:P$516)</f>
        <v>0</v>
      </c>
      <c r="H70" s="159">
        <f>SUMIF('EG-OCT'!$F$18:$F$516,PROVEEDORES!$D71,'EG-OCT'!Q$18:Q$516)</f>
        <v>0</v>
      </c>
      <c r="I70" s="159">
        <f>SUMIF('EG-OCT'!$F$18:$F$516,PROVEEDORES!$D71,'EG-OCT'!R$18:R$516)</f>
        <v>0</v>
      </c>
      <c r="J70" s="159">
        <f>SUMIF('EG-OCT'!$F$18:$F$516,PROVEEDORES!$D71,'EG-OCT'!S$18:S$516)</f>
        <v>0</v>
      </c>
      <c r="K70" s="159" t="str">
        <f t="shared" si="0"/>
        <v/>
      </c>
      <c r="L70" s="146" t="str">
        <f>IF(PROVEEDORES!G71="","",PROVEEDORES!G71)</f>
        <v/>
      </c>
    </row>
    <row r="71" spans="3:12" ht="17.45" customHeight="1" x14ac:dyDescent="0.2">
      <c r="C71" s="158">
        <f t="shared" si="1"/>
        <v>65</v>
      </c>
      <c r="D71" s="146" t="str">
        <f>IF(PROVEEDORES!E72="","",PROVEEDORES!E72)</f>
        <v/>
      </c>
      <c r="E71" s="146" t="str">
        <f>IF(PROVEEDORES!F72="","",PROVEEDORES!F72)</f>
        <v/>
      </c>
      <c r="F71" s="146" t="str">
        <f>IF(PROVEEDORES!D72="","",PROVEEDORES!D72)</f>
        <v/>
      </c>
      <c r="G71" s="159">
        <f>SUMIF('EG-OCT'!$F$18:$F$516,PROVEEDORES!$D72,'EG-OCT'!P$18:P$516)</f>
        <v>0</v>
      </c>
      <c r="H71" s="159">
        <f>SUMIF('EG-OCT'!$F$18:$F$516,PROVEEDORES!$D72,'EG-OCT'!Q$18:Q$516)</f>
        <v>0</v>
      </c>
      <c r="I71" s="159">
        <f>SUMIF('EG-OCT'!$F$18:$F$516,PROVEEDORES!$D72,'EG-OCT'!R$18:R$516)</f>
        <v>0</v>
      </c>
      <c r="J71" s="159">
        <f>SUMIF('EG-OCT'!$F$18:$F$516,PROVEEDORES!$D72,'EG-OCT'!S$18:S$516)</f>
        <v>0</v>
      </c>
      <c r="K71" s="159" t="str">
        <f t="shared" si="0"/>
        <v/>
      </c>
      <c r="L71" s="146" t="str">
        <f>IF(PROVEEDORES!G72="","",PROVEEDORES!G72)</f>
        <v/>
      </c>
    </row>
    <row r="72" spans="3:12" ht="17.45" customHeight="1" x14ac:dyDescent="0.2">
      <c r="C72" s="158">
        <f t="shared" si="1"/>
        <v>66</v>
      </c>
      <c r="D72" s="146" t="str">
        <f>IF(PROVEEDORES!E73="","",PROVEEDORES!E73)</f>
        <v/>
      </c>
      <c r="E72" s="146" t="str">
        <f>IF(PROVEEDORES!F73="","",PROVEEDORES!F73)</f>
        <v/>
      </c>
      <c r="F72" s="146" t="str">
        <f>IF(PROVEEDORES!D73="","",PROVEEDORES!D73)</f>
        <v/>
      </c>
      <c r="G72" s="159">
        <f>SUMIF('EG-OCT'!$F$18:$F$516,PROVEEDORES!$D73,'EG-OCT'!P$18:P$516)</f>
        <v>0</v>
      </c>
      <c r="H72" s="159">
        <f>SUMIF('EG-OCT'!$F$18:$F$516,PROVEEDORES!$D73,'EG-OCT'!Q$18:Q$516)</f>
        <v>0</v>
      </c>
      <c r="I72" s="159">
        <f>SUMIF('EG-OCT'!$F$18:$F$516,PROVEEDORES!$D73,'EG-OCT'!R$18:R$516)</f>
        <v>0</v>
      </c>
      <c r="J72" s="159">
        <f>SUMIF('EG-OCT'!$F$18:$F$516,PROVEEDORES!$D73,'EG-OCT'!S$18:S$516)</f>
        <v>0</v>
      </c>
      <c r="K72" s="159" t="str">
        <f t="shared" ref="K72:K135" si="2">IF(G72+H72+I72+J72&gt;0,"C/Información","")</f>
        <v/>
      </c>
      <c r="L72" s="146" t="str">
        <f>IF(PROVEEDORES!G73="","",PROVEEDORES!G73)</f>
        <v/>
      </c>
    </row>
    <row r="73" spans="3:12" ht="17.45" customHeight="1" x14ac:dyDescent="0.2">
      <c r="C73" s="158">
        <f t="shared" ref="C73:C136" si="3">C72+1</f>
        <v>67</v>
      </c>
      <c r="D73" s="146" t="str">
        <f>IF(PROVEEDORES!E74="","",PROVEEDORES!E74)</f>
        <v/>
      </c>
      <c r="E73" s="146" t="str">
        <f>IF(PROVEEDORES!F74="","",PROVEEDORES!F74)</f>
        <v/>
      </c>
      <c r="F73" s="146" t="str">
        <f>IF(PROVEEDORES!D74="","",PROVEEDORES!D74)</f>
        <v/>
      </c>
      <c r="G73" s="159">
        <f>SUMIF('EG-OCT'!$F$18:$F$516,PROVEEDORES!$D74,'EG-OCT'!P$18:P$516)</f>
        <v>0</v>
      </c>
      <c r="H73" s="159">
        <f>SUMIF('EG-OCT'!$F$18:$F$516,PROVEEDORES!$D74,'EG-OCT'!Q$18:Q$516)</f>
        <v>0</v>
      </c>
      <c r="I73" s="159">
        <f>SUMIF('EG-OCT'!$F$18:$F$516,PROVEEDORES!$D74,'EG-OCT'!R$18:R$516)</f>
        <v>0</v>
      </c>
      <c r="J73" s="159">
        <f>SUMIF('EG-OCT'!$F$18:$F$516,PROVEEDORES!$D74,'EG-OCT'!S$18:S$516)</f>
        <v>0</v>
      </c>
      <c r="K73" s="159" t="str">
        <f t="shared" si="2"/>
        <v/>
      </c>
      <c r="L73" s="146" t="str">
        <f>IF(PROVEEDORES!G74="","",PROVEEDORES!G74)</f>
        <v/>
      </c>
    </row>
    <row r="74" spans="3:12" ht="17.45" customHeight="1" x14ac:dyDescent="0.2">
      <c r="C74" s="158">
        <f t="shared" si="3"/>
        <v>68</v>
      </c>
      <c r="D74" s="146" t="str">
        <f>IF(PROVEEDORES!E75="","",PROVEEDORES!E75)</f>
        <v/>
      </c>
      <c r="E74" s="146" t="str">
        <f>IF(PROVEEDORES!F75="","",PROVEEDORES!F75)</f>
        <v/>
      </c>
      <c r="F74" s="146" t="str">
        <f>IF(PROVEEDORES!D75="","",PROVEEDORES!D75)</f>
        <v/>
      </c>
      <c r="G74" s="159">
        <f>SUMIF('EG-OCT'!$F$18:$F$516,PROVEEDORES!$D75,'EG-OCT'!P$18:P$516)</f>
        <v>0</v>
      </c>
      <c r="H74" s="159">
        <f>SUMIF('EG-OCT'!$F$18:$F$516,PROVEEDORES!$D75,'EG-OCT'!Q$18:Q$516)</f>
        <v>0</v>
      </c>
      <c r="I74" s="159">
        <f>SUMIF('EG-OCT'!$F$18:$F$516,PROVEEDORES!$D75,'EG-OCT'!R$18:R$516)</f>
        <v>0</v>
      </c>
      <c r="J74" s="159">
        <f>SUMIF('EG-OCT'!$F$18:$F$516,PROVEEDORES!$D75,'EG-OCT'!S$18:S$516)</f>
        <v>0</v>
      </c>
      <c r="K74" s="159" t="str">
        <f t="shared" si="2"/>
        <v/>
      </c>
      <c r="L74" s="146" t="str">
        <f>IF(PROVEEDORES!G75="","",PROVEEDORES!G75)</f>
        <v/>
      </c>
    </row>
    <row r="75" spans="3:12" ht="17.45" customHeight="1" x14ac:dyDescent="0.2">
      <c r="C75" s="158">
        <f t="shared" si="3"/>
        <v>69</v>
      </c>
      <c r="D75" s="146" t="str">
        <f>IF(PROVEEDORES!E76="","",PROVEEDORES!E76)</f>
        <v/>
      </c>
      <c r="E75" s="146" t="str">
        <f>IF(PROVEEDORES!F76="","",PROVEEDORES!F76)</f>
        <v/>
      </c>
      <c r="F75" s="146" t="str">
        <f>IF(PROVEEDORES!D76="","",PROVEEDORES!D76)</f>
        <v/>
      </c>
      <c r="G75" s="159">
        <f>SUMIF('EG-OCT'!$F$18:$F$516,PROVEEDORES!$D76,'EG-OCT'!P$18:P$516)</f>
        <v>0</v>
      </c>
      <c r="H75" s="159">
        <f>SUMIF('EG-OCT'!$F$18:$F$516,PROVEEDORES!$D76,'EG-OCT'!Q$18:Q$516)</f>
        <v>0</v>
      </c>
      <c r="I75" s="159">
        <f>SUMIF('EG-OCT'!$F$18:$F$516,PROVEEDORES!$D76,'EG-OCT'!R$18:R$516)</f>
        <v>0</v>
      </c>
      <c r="J75" s="159">
        <f>SUMIF('EG-OCT'!$F$18:$F$516,PROVEEDORES!$D76,'EG-OCT'!S$18:S$516)</f>
        <v>0</v>
      </c>
      <c r="K75" s="159" t="str">
        <f t="shared" si="2"/>
        <v/>
      </c>
      <c r="L75" s="146" t="str">
        <f>IF(PROVEEDORES!G76="","",PROVEEDORES!G76)</f>
        <v/>
      </c>
    </row>
    <row r="76" spans="3:12" ht="17.45" customHeight="1" x14ac:dyDescent="0.2">
      <c r="C76" s="158">
        <f t="shared" si="3"/>
        <v>70</v>
      </c>
      <c r="D76" s="146" t="str">
        <f>IF(PROVEEDORES!E77="","",PROVEEDORES!E77)</f>
        <v/>
      </c>
      <c r="E76" s="146" t="str">
        <f>IF(PROVEEDORES!F77="","",PROVEEDORES!F77)</f>
        <v/>
      </c>
      <c r="F76" s="146" t="str">
        <f>IF(PROVEEDORES!D77="","",PROVEEDORES!D77)</f>
        <v/>
      </c>
      <c r="G76" s="159">
        <f>SUMIF('EG-OCT'!$F$18:$F$516,PROVEEDORES!$D77,'EG-OCT'!P$18:P$516)</f>
        <v>0</v>
      </c>
      <c r="H76" s="159">
        <f>SUMIF('EG-OCT'!$F$18:$F$516,PROVEEDORES!$D77,'EG-OCT'!Q$18:Q$516)</f>
        <v>0</v>
      </c>
      <c r="I76" s="159">
        <f>SUMIF('EG-OCT'!$F$18:$F$516,PROVEEDORES!$D77,'EG-OCT'!R$18:R$516)</f>
        <v>0</v>
      </c>
      <c r="J76" s="159">
        <f>SUMIF('EG-OCT'!$F$18:$F$516,PROVEEDORES!$D77,'EG-OCT'!S$18:S$516)</f>
        <v>0</v>
      </c>
      <c r="K76" s="159" t="str">
        <f t="shared" si="2"/>
        <v/>
      </c>
      <c r="L76" s="146" t="str">
        <f>IF(PROVEEDORES!G77="","",PROVEEDORES!G77)</f>
        <v/>
      </c>
    </row>
    <row r="77" spans="3:12" ht="17.45" customHeight="1" x14ac:dyDescent="0.2">
      <c r="C77" s="158">
        <f t="shared" si="3"/>
        <v>71</v>
      </c>
      <c r="D77" s="146" t="str">
        <f>IF(PROVEEDORES!E78="","",PROVEEDORES!E78)</f>
        <v/>
      </c>
      <c r="E77" s="146" t="str">
        <f>IF(PROVEEDORES!F78="","",PROVEEDORES!F78)</f>
        <v/>
      </c>
      <c r="F77" s="146" t="str">
        <f>IF(PROVEEDORES!D78="","",PROVEEDORES!D78)</f>
        <v/>
      </c>
      <c r="G77" s="159">
        <f>SUMIF('EG-OCT'!$F$18:$F$516,PROVEEDORES!$D78,'EG-OCT'!P$18:P$516)</f>
        <v>0</v>
      </c>
      <c r="H77" s="159">
        <f>SUMIF('EG-OCT'!$F$18:$F$516,PROVEEDORES!$D78,'EG-OCT'!Q$18:Q$516)</f>
        <v>0</v>
      </c>
      <c r="I77" s="159">
        <f>SUMIF('EG-OCT'!$F$18:$F$516,PROVEEDORES!$D78,'EG-OCT'!R$18:R$516)</f>
        <v>0</v>
      </c>
      <c r="J77" s="159">
        <f>SUMIF('EG-OCT'!$F$18:$F$516,PROVEEDORES!$D78,'EG-OCT'!S$18:S$516)</f>
        <v>0</v>
      </c>
      <c r="K77" s="159" t="str">
        <f t="shared" si="2"/>
        <v/>
      </c>
      <c r="L77" s="146" t="str">
        <f>IF(PROVEEDORES!G78="","",PROVEEDORES!G78)</f>
        <v/>
      </c>
    </row>
    <row r="78" spans="3:12" ht="17.45" customHeight="1" x14ac:dyDescent="0.2">
      <c r="C78" s="158">
        <f t="shared" si="3"/>
        <v>72</v>
      </c>
      <c r="D78" s="146" t="str">
        <f>IF(PROVEEDORES!E79="","",PROVEEDORES!E79)</f>
        <v/>
      </c>
      <c r="E78" s="146" t="str">
        <f>IF(PROVEEDORES!F79="","",PROVEEDORES!F79)</f>
        <v/>
      </c>
      <c r="F78" s="146" t="str">
        <f>IF(PROVEEDORES!D79="","",PROVEEDORES!D79)</f>
        <v/>
      </c>
      <c r="G78" s="159">
        <f>SUMIF('EG-OCT'!$F$18:$F$516,PROVEEDORES!$D79,'EG-OCT'!P$18:P$516)</f>
        <v>0</v>
      </c>
      <c r="H78" s="159">
        <f>SUMIF('EG-OCT'!$F$18:$F$516,PROVEEDORES!$D79,'EG-OCT'!Q$18:Q$516)</f>
        <v>0</v>
      </c>
      <c r="I78" s="159">
        <f>SUMIF('EG-OCT'!$F$18:$F$516,PROVEEDORES!$D79,'EG-OCT'!R$18:R$516)</f>
        <v>0</v>
      </c>
      <c r="J78" s="159">
        <f>SUMIF('EG-OCT'!$F$18:$F$516,PROVEEDORES!$D79,'EG-OCT'!S$18:S$516)</f>
        <v>0</v>
      </c>
      <c r="K78" s="159" t="str">
        <f t="shared" si="2"/>
        <v/>
      </c>
      <c r="L78" s="146" t="str">
        <f>IF(PROVEEDORES!G79="","",PROVEEDORES!G79)</f>
        <v/>
      </c>
    </row>
    <row r="79" spans="3:12" ht="17.45" customHeight="1" x14ac:dyDescent="0.2">
      <c r="C79" s="158">
        <f t="shared" si="3"/>
        <v>73</v>
      </c>
      <c r="D79" s="146" t="str">
        <f>IF(PROVEEDORES!E80="","",PROVEEDORES!E80)</f>
        <v/>
      </c>
      <c r="E79" s="146" t="str">
        <f>IF(PROVEEDORES!F80="","",PROVEEDORES!F80)</f>
        <v/>
      </c>
      <c r="F79" s="146" t="str">
        <f>IF(PROVEEDORES!D80="","",PROVEEDORES!D80)</f>
        <v/>
      </c>
      <c r="G79" s="159">
        <f>SUMIF('EG-OCT'!$F$18:$F$516,PROVEEDORES!$D80,'EG-OCT'!P$18:P$516)</f>
        <v>0</v>
      </c>
      <c r="H79" s="159">
        <f>SUMIF('EG-OCT'!$F$18:$F$516,PROVEEDORES!$D80,'EG-OCT'!Q$18:Q$516)</f>
        <v>0</v>
      </c>
      <c r="I79" s="159">
        <f>SUMIF('EG-OCT'!$F$18:$F$516,PROVEEDORES!$D80,'EG-OCT'!R$18:R$516)</f>
        <v>0</v>
      </c>
      <c r="J79" s="159">
        <f>SUMIF('EG-OCT'!$F$18:$F$516,PROVEEDORES!$D80,'EG-OCT'!S$18:S$516)</f>
        <v>0</v>
      </c>
      <c r="K79" s="159" t="str">
        <f t="shared" si="2"/>
        <v/>
      </c>
      <c r="L79" s="146" t="str">
        <f>IF(PROVEEDORES!G80="","",PROVEEDORES!G80)</f>
        <v/>
      </c>
    </row>
    <row r="80" spans="3:12" ht="17.45" customHeight="1" x14ac:dyDescent="0.2">
      <c r="C80" s="158">
        <f t="shared" si="3"/>
        <v>74</v>
      </c>
      <c r="D80" s="146" t="str">
        <f>IF(PROVEEDORES!E81="","",PROVEEDORES!E81)</f>
        <v/>
      </c>
      <c r="E80" s="146" t="str">
        <f>IF(PROVEEDORES!F81="","",PROVEEDORES!F81)</f>
        <v/>
      </c>
      <c r="F80" s="146" t="str">
        <f>IF(PROVEEDORES!D81="","",PROVEEDORES!D81)</f>
        <v/>
      </c>
      <c r="G80" s="159">
        <f>SUMIF('EG-OCT'!$F$18:$F$516,PROVEEDORES!$D81,'EG-OCT'!P$18:P$516)</f>
        <v>0</v>
      </c>
      <c r="H80" s="159">
        <f>SUMIF('EG-OCT'!$F$18:$F$516,PROVEEDORES!$D81,'EG-OCT'!Q$18:Q$516)</f>
        <v>0</v>
      </c>
      <c r="I80" s="159">
        <f>SUMIF('EG-OCT'!$F$18:$F$516,PROVEEDORES!$D81,'EG-OCT'!R$18:R$516)</f>
        <v>0</v>
      </c>
      <c r="J80" s="159">
        <f>SUMIF('EG-OCT'!$F$18:$F$516,PROVEEDORES!$D81,'EG-OCT'!S$18:S$516)</f>
        <v>0</v>
      </c>
      <c r="K80" s="159" t="str">
        <f t="shared" si="2"/>
        <v/>
      </c>
      <c r="L80" s="146" t="str">
        <f>IF(PROVEEDORES!G81="","",PROVEEDORES!G81)</f>
        <v/>
      </c>
    </row>
    <row r="81" spans="3:12" ht="17.45" customHeight="1" x14ac:dyDescent="0.2">
      <c r="C81" s="158">
        <f t="shared" si="3"/>
        <v>75</v>
      </c>
      <c r="D81" s="146" t="str">
        <f>IF(PROVEEDORES!E82="","",PROVEEDORES!E82)</f>
        <v/>
      </c>
      <c r="E81" s="146" t="str">
        <f>IF(PROVEEDORES!F82="","",PROVEEDORES!F82)</f>
        <v/>
      </c>
      <c r="F81" s="146" t="str">
        <f>IF(PROVEEDORES!D82="","",PROVEEDORES!D82)</f>
        <v/>
      </c>
      <c r="G81" s="159">
        <f>SUMIF('EG-OCT'!$F$18:$F$516,PROVEEDORES!$D82,'EG-OCT'!P$18:P$516)</f>
        <v>0</v>
      </c>
      <c r="H81" s="159">
        <f>SUMIF('EG-OCT'!$F$18:$F$516,PROVEEDORES!$D82,'EG-OCT'!Q$18:Q$516)</f>
        <v>0</v>
      </c>
      <c r="I81" s="159">
        <f>SUMIF('EG-OCT'!$F$18:$F$516,PROVEEDORES!$D82,'EG-OCT'!R$18:R$516)</f>
        <v>0</v>
      </c>
      <c r="J81" s="159">
        <f>SUMIF('EG-OCT'!$F$18:$F$516,PROVEEDORES!$D82,'EG-OCT'!S$18:S$516)</f>
        <v>0</v>
      </c>
      <c r="K81" s="159" t="str">
        <f t="shared" si="2"/>
        <v/>
      </c>
      <c r="L81" s="146" t="str">
        <f>IF(PROVEEDORES!G82="","",PROVEEDORES!G82)</f>
        <v/>
      </c>
    </row>
    <row r="82" spans="3:12" ht="17.45" customHeight="1" x14ac:dyDescent="0.2">
      <c r="C82" s="158">
        <f t="shared" si="3"/>
        <v>76</v>
      </c>
      <c r="D82" s="146" t="str">
        <f>IF(PROVEEDORES!E83="","",PROVEEDORES!E83)</f>
        <v/>
      </c>
      <c r="E82" s="146" t="str">
        <f>IF(PROVEEDORES!F83="","",PROVEEDORES!F83)</f>
        <v/>
      </c>
      <c r="F82" s="146" t="str">
        <f>IF(PROVEEDORES!D83="","",PROVEEDORES!D83)</f>
        <v/>
      </c>
      <c r="G82" s="159">
        <f>SUMIF('EG-OCT'!$F$18:$F$516,PROVEEDORES!$D83,'EG-OCT'!P$18:P$516)</f>
        <v>0</v>
      </c>
      <c r="H82" s="159">
        <f>SUMIF('EG-OCT'!$F$18:$F$516,PROVEEDORES!$D83,'EG-OCT'!Q$18:Q$516)</f>
        <v>0</v>
      </c>
      <c r="I82" s="159">
        <f>SUMIF('EG-OCT'!$F$18:$F$516,PROVEEDORES!$D83,'EG-OCT'!R$18:R$516)</f>
        <v>0</v>
      </c>
      <c r="J82" s="159">
        <f>SUMIF('EG-OCT'!$F$18:$F$516,PROVEEDORES!$D83,'EG-OCT'!S$18:S$516)</f>
        <v>0</v>
      </c>
      <c r="K82" s="159" t="str">
        <f t="shared" si="2"/>
        <v/>
      </c>
      <c r="L82" s="146" t="str">
        <f>IF(PROVEEDORES!G83="","",PROVEEDORES!G83)</f>
        <v/>
      </c>
    </row>
    <row r="83" spans="3:12" ht="17.45" customHeight="1" x14ac:dyDescent="0.2">
      <c r="C83" s="158">
        <f t="shared" si="3"/>
        <v>77</v>
      </c>
      <c r="D83" s="146" t="str">
        <f>IF(PROVEEDORES!E84="","",PROVEEDORES!E84)</f>
        <v/>
      </c>
      <c r="E83" s="146" t="str">
        <f>IF(PROVEEDORES!F84="","",PROVEEDORES!F84)</f>
        <v/>
      </c>
      <c r="F83" s="146" t="str">
        <f>IF(PROVEEDORES!D84="","",PROVEEDORES!D84)</f>
        <v/>
      </c>
      <c r="G83" s="159">
        <f>SUMIF('EG-OCT'!$F$18:$F$516,PROVEEDORES!$D84,'EG-OCT'!P$18:P$516)</f>
        <v>0</v>
      </c>
      <c r="H83" s="159">
        <f>SUMIF('EG-OCT'!$F$18:$F$516,PROVEEDORES!$D84,'EG-OCT'!Q$18:Q$516)</f>
        <v>0</v>
      </c>
      <c r="I83" s="159">
        <f>SUMIF('EG-OCT'!$F$18:$F$516,PROVEEDORES!$D84,'EG-OCT'!R$18:R$516)</f>
        <v>0</v>
      </c>
      <c r="J83" s="159">
        <f>SUMIF('EG-OCT'!$F$18:$F$516,PROVEEDORES!$D84,'EG-OCT'!S$18:S$516)</f>
        <v>0</v>
      </c>
      <c r="K83" s="159" t="str">
        <f t="shared" si="2"/>
        <v/>
      </c>
      <c r="L83" s="146" t="str">
        <f>IF(PROVEEDORES!G84="","",PROVEEDORES!G84)</f>
        <v/>
      </c>
    </row>
    <row r="84" spans="3:12" ht="17.45" customHeight="1" x14ac:dyDescent="0.2">
      <c r="C84" s="158">
        <f t="shared" si="3"/>
        <v>78</v>
      </c>
      <c r="D84" s="146" t="str">
        <f>IF(PROVEEDORES!E85="","",PROVEEDORES!E85)</f>
        <v/>
      </c>
      <c r="E84" s="146" t="str">
        <f>IF(PROVEEDORES!F85="","",PROVEEDORES!F85)</f>
        <v/>
      </c>
      <c r="F84" s="146" t="str">
        <f>IF(PROVEEDORES!D85="","",PROVEEDORES!D85)</f>
        <v/>
      </c>
      <c r="G84" s="159">
        <f>SUMIF('EG-OCT'!$F$18:$F$516,PROVEEDORES!$D85,'EG-OCT'!P$18:P$516)</f>
        <v>0</v>
      </c>
      <c r="H84" s="159">
        <f>SUMIF('EG-OCT'!$F$18:$F$516,PROVEEDORES!$D85,'EG-OCT'!Q$18:Q$516)</f>
        <v>0</v>
      </c>
      <c r="I84" s="159">
        <f>SUMIF('EG-OCT'!$F$18:$F$516,PROVEEDORES!$D85,'EG-OCT'!R$18:R$516)</f>
        <v>0</v>
      </c>
      <c r="J84" s="159">
        <f>SUMIF('EG-OCT'!$F$18:$F$516,PROVEEDORES!$D85,'EG-OCT'!S$18:S$516)</f>
        <v>0</v>
      </c>
      <c r="K84" s="159" t="str">
        <f t="shared" si="2"/>
        <v/>
      </c>
      <c r="L84" s="146" t="str">
        <f>IF(PROVEEDORES!G85="","",PROVEEDORES!G85)</f>
        <v/>
      </c>
    </row>
    <row r="85" spans="3:12" ht="17.45" customHeight="1" x14ac:dyDescent="0.2">
      <c r="C85" s="158">
        <f t="shared" si="3"/>
        <v>79</v>
      </c>
      <c r="D85" s="146" t="str">
        <f>IF(PROVEEDORES!E86="","",PROVEEDORES!E86)</f>
        <v/>
      </c>
      <c r="E85" s="146" t="str">
        <f>IF(PROVEEDORES!F86="","",PROVEEDORES!F86)</f>
        <v/>
      </c>
      <c r="F85" s="146" t="str">
        <f>IF(PROVEEDORES!D86="","",PROVEEDORES!D86)</f>
        <v/>
      </c>
      <c r="G85" s="159">
        <f>SUMIF('EG-OCT'!$F$18:$F$516,PROVEEDORES!$D86,'EG-OCT'!P$18:P$516)</f>
        <v>0</v>
      </c>
      <c r="H85" s="159">
        <f>SUMIF('EG-OCT'!$F$18:$F$516,PROVEEDORES!$D86,'EG-OCT'!Q$18:Q$516)</f>
        <v>0</v>
      </c>
      <c r="I85" s="159">
        <f>SUMIF('EG-OCT'!$F$18:$F$516,PROVEEDORES!$D86,'EG-OCT'!R$18:R$516)</f>
        <v>0</v>
      </c>
      <c r="J85" s="159">
        <f>SUMIF('EG-OCT'!$F$18:$F$516,PROVEEDORES!$D86,'EG-OCT'!S$18:S$516)</f>
        <v>0</v>
      </c>
      <c r="K85" s="159" t="str">
        <f t="shared" si="2"/>
        <v/>
      </c>
      <c r="L85" s="146" t="str">
        <f>IF(PROVEEDORES!G86="","",PROVEEDORES!G86)</f>
        <v/>
      </c>
    </row>
    <row r="86" spans="3:12" ht="17.45" customHeight="1" x14ac:dyDescent="0.2">
      <c r="C86" s="158">
        <f t="shared" si="3"/>
        <v>80</v>
      </c>
      <c r="D86" s="146" t="str">
        <f>IF(PROVEEDORES!E87="","",PROVEEDORES!E87)</f>
        <v/>
      </c>
      <c r="E86" s="146" t="str">
        <f>IF(PROVEEDORES!F87="","",PROVEEDORES!F87)</f>
        <v/>
      </c>
      <c r="F86" s="146" t="str">
        <f>IF(PROVEEDORES!D87="","",PROVEEDORES!D87)</f>
        <v/>
      </c>
      <c r="G86" s="159">
        <f>SUMIF('EG-OCT'!$F$18:$F$516,PROVEEDORES!$D87,'EG-OCT'!P$18:P$516)</f>
        <v>0</v>
      </c>
      <c r="H86" s="159">
        <f>SUMIF('EG-OCT'!$F$18:$F$516,PROVEEDORES!$D87,'EG-OCT'!Q$18:Q$516)</f>
        <v>0</v>
      </c>
      <c r="I86" s="159">
        <f>SUMIF('EG-OCT'!$F$18:$F$516,PROVEEDORES!$D87,'EG-OCT'!R$18:R$516)</f>
        <v>0</v>
      </c>
      <c r="J86" s="159">
        <f>SUMIF('EG-OCT'!$F$18:$F$516,PROVEEDORES!$D87,'EG-OCT'!S$18:S$516)</f>
        <v>0</v>
      </c>
      <c r="K86" s="159" t="str">
        <f t="shared" si="2"/>
        <v/>
      </c>
      <c r="L86" s="146" t="str">
        <f>IF(PROVEEDORES!G87="","",PROVEEDORES!G87)</f>
        <v/>
      </c>
    </row>
    <row r="87" spans="3:12" ht="17.45" customHeight="1" x14ac:dyDescent="0.2">
      <c r="C87" s="158">
        <f t="shared" si="3"/>
        <v>81</v>
      </c>
      <c r="D87" s="146" t="str">
        <f>IF(PROVEEDORES!E88="","",PROVEEDORES!E88)</f>
        <v/>
      </c>
      <c r="E87" s="146" t="str">
        <f>IF(PROVEEDORES!F88="","",PROVEEDORES!F88)</f>
        <v/>
      </c>
      <c r="F87" s="146" t="str">
        <f>IF(PROVEEDORES!D88="","",PROVEEDORES!D88)</f>
        <v/>
      </c>
      <c r="G87" s="159">
        <f>SUMIF('EG-OCT'!$F$18:$F$516,PROVEEDORES!$D88,'EG-OCT'!P$18:P$516)</f>
        <v>0</v>
      </c>
      <c r="H87" s="159">
        <f>SUMIF('EG-OCT'!$F$18:$F$516,PROVEEDORES!$D88,'EG-OCT'!Q$18:Q$516)</f>
        <v>0</v>
      </c>
      <c r="I87" s="159">
        <f>SUMIF('EG-OCT'!$F$18:$F$516,PROVEEDORES!$D88,'EG-OCT'!R$18:R$516)</f>
        <v>0</v>
      </c>
      <c r="J87" s="159">
        <f>SUMIF('EG-OCT'!$F$18:$F$516,PROVEEDORES!$D88,'EG-OCT'!S$18:S$516)</f>
        <v>0</v>
      </c>
      <c r="K87" s="159" t="str">
        <f t="shared" si="2"/>
        <v/>
      </c>
      <c r="L87" s="146" t="str">
        <f>IF(PROVEEDORES!G88="","",PROVEEDORES!G88)</f>
        <v/>
      </c>
    </row>
    <row r="88" spans="3:12" ht="17.45" customHeight="1" x14ac:dyDescent="0.2">
      <c r="C88" s="158">
        <f t="shared" si="3"/>
        <v>82</v>
      </c>
      <c r="D88" s="146" t="str">
        <f>IF(PROVEEDORES!E89="","",PROVEEDORES!E89)</f>
        <v/>
      </c>
      <c r="E88" s="146" t="str">
        <f>IF(PROVEEDORES!F89="","",PROVEEDORES!F89)</f>
        <v/>
      </c>
      <c r="F88" s="146" t="str">
        <f>IF(PROVEEDORES!D89="","",PROVEEDORES!D89)</f>
        <v/>
      </c>
      <c r="G88" s="159">
        <f>SUMIF('EG-OCT'!$F$18:$F$516,PROVEEDORES!$D89,'EG-OCT'!P$18:P$516)</f>
        <v>0</v>
      </c>
      <c r="H88" s="159">
        <f>SUMIF('EG-OCT'!$F$18:$F$516,PROVEEDORES!$D89,'EG-OCT'!Q$18:Q$516)</f>
        <v>0</v>
      </c>
      <c r="I88" s="159">
        <f>SUMIF('EG-OCT'!$F$18:$F$516,PROVEEDORES!$D89,'EG-OCT'!R$18:R$516)</f>
        <v>0</v>
      </c>
      <c r="J88" s="159">
        <f>SUMIF('EG-OCT'!$F$18:$F$516,PROVEEDORES!$D89,'EG-OCT'!S$18:S$516)</f>
        <v>0</v>
      </c>
      <c r="K88" s="159" t="str">
        <f t="shared" si="2"/>
        <v/>
      </c>
      <c r="L88" s="146" t="str">
        <f>IF(PROVEEDORES!G89="","",PROVEEDORES!G89)</f>
        <v/>
      </c>
    </row>
    <row r="89" spans="3:12" ht="17.45" customHeight="1" x14ac:dyDescent="0.2">
      <c r="C89" s="158">
        <f t="shared" si="3"/>
        <v>83</v>
      </c>
      <c r="D89" s="146" t="str">
        <f>IF(PROVEEDORES!E90="","",PROVEEDORES!E90)</f>
        <v/>
      </c>
      <c r="E89" s="146" t="str">
        <f>IF(PROVEEDORES!F90="","",PROVEEDORES!F90)</f>
        <v/>
      </c>
      <c r="F89" s="146" t="str">
        <f>IF(PROVEEDORES!D90="","",PROVEEDORES!D90)</f>
        <v/>
      </c>
      <c r="G89" s="159">
        <f>SUMIF('EG-OCT'!$F$18:$F$516,PROVEEDORES!$D90,'EG-OCT'!P$18:P$516)</f>
        <v>0</v>
      </c>
      <c r="H89" s="159">
        <f>SUMIF('EG-OCT'!$F$18:$F$516,PROVEEDORES!$D90,'EG-OCT'!Q$18:Q$516)</f>
        <v>0</v>
      </c>
      <c r="I89" s="159">
        <f>SUMIF('EG-OCT'!$F$18:$F$516,PROVEEDORES!$D90,'EG-OCT'!R$18:R$516)</f>
        <v>0</v>
      </c>
      <c r="J89" s="159">
        <f>SUMIF('EG-OCT'!$F$18:$F$516,PROVEEDORES!$D90,'EG-OCT'!S$18:S$516)</f>
        <v>0</v>
      </c>
      <c r="K89" s="159" t="str">
        <f t="shared" si="2"/>
        <v/>
      </c>
      <c r="L89" s="146" t="str">
        <f>IF(PROVEEDORES!G90="","",PROVEEDORES!G90)</f>
        <v/>
      </c>
    </row>
    <row r="90" spans="3:12" ht="17.45" customHeight="1" x14ac:dyDescent="0.2">
      <c r="C90" s="158">
        <f t="shared" si="3"/>
        <v>84</v>
      </c>
      <c r="D90" s="146" t="str">
        <f>IF(PROVEEDORES!E91="","",PROVEEDORES!E91)</f>
        <v/>
      </c>
      <c r="E90" s="146" t="str">
        <f>IF(PROVEEDORES!F91="","",PROVEEDORES!F91)</f>
        <v/>
      </c>
      <c r="F90" s="146" t="str">
        <f>IF(PROVEEDORES!D91="","",PROVEEDORES!D91)</f>
        <v/>
      </c>
      <c r="G90" s="159">
        <f>SUMIF('EG-OCT'!$F$18:$F$516,PROVEEDORES!$D91,'EG-OCT'!P$18:P$516)</f>
        <v>0</v>
      </c>
      <c r="H90" s="159">
        <f>SUMIF('EG-OCT'!$F$18:$F$516,PROVEEDORES!$D91,'EG-OCT'!Q$18:Q$516)</f>
        <v>0</v>
      </c>
      <c r="I90" s="159">
        <f>SUMIF('EG-OCT'!$F$18:$F$516,PROVEEDORES!$D91,'EG-OCT'!R$18:R$516)</f>
        <v>0</v>
      </c>
      <c r="J90" s="159">
        <f>SUMIF('EG-OCT'!$F$18:$F$516,PROVEEDORES!$D91,'EG-OCT'!S$18:S$516)</f>
        <v>0</v>
      </c>
      <c r="K90" s="159" t="str">
        <f t="shared" si="2"/>
        <v/>
      </c>
      <c r="L90" s="146" t="str">
        <f>IF(PROVEEDORES!G91="","",PROVEEDORES!G91)</f>
        <v/>
      </c>
    </row>
    <row r="91" spans="3:12" ht="17.45" customHeight="1" x14ac:dyDescent="0.2">
      <c r="C91" s="158">
        <f t="shared" si="3"/>
        <v>85</v>
      </c>
      <c r="D91" s="146" t="str">
        <f>IF(PROVEEDORES!E92="","",PROVEEDORES!E92)</f>
        <v/>
      </c>
      <c r="E91" s="146" t="str">
        <f>IF(PROVEEDORES!F92="","",PROVEEDORES!F92)</f>
        <v/>
      </c>
      <c r="F91" s="146" t="str">
        <f>IF(PROVEEDORES!D92="","",PROVEEDORES!D92)</f>
        <v/>
      </c>
      <c r="G91" s="159">
        <f>SUMIF('EG-OCT'!$F$18:$F$516,PROVEEDORES!$D92,'EG-OCT'!P$18:P$516)</f>
        <v>0</v>
      </c>
      <c r="H91" s="159">
        <f>SUMIF('EG-OCT'!$F$18:$F$516,PROVEEDORES!$D92,'EG-OCT'!Q$18:Q$516)</f>
        <v>0</v>
      </c>
      <c r="I91" s="159">
        <f>SUMIF('EG-OCT'!$F$18:$F$516,PROVEEDORES!$D92,'EG-OCT'!R$18:R$516)</f>
        <v>0</v>
      </c>
      <c r="J91" s="159">
        <f>SUMIF('EG-OCT'!$F$18:$F$516,PROVEEDORES!$D92,'EG-OCT'!S$18:S$516)</f>
        <v>0</v>
      </c>
      <c r="K91" s="159" t="str">
        <f t="shared" si="2"/>
        <v/>
      </c>
      <c r="L91" s="146" t="str">
        <f>IF(PROVEEDORES!G92="","",PROVEEDORES!G92)</f>
        <v/>
      </c>
    </row>
    <row r="92" spans="3:12" ht="17.45" customHeight="1" x14ac:dyDescent="0.2">
      <c r="C92" s="158">
        <f t="shared" si="3"/>
        <v>86</v>
      </c>
      <c r="D92" s="146" t="str">
        <f>IF(PROVEEDORES!E93="","",PROVEEDORES!E93)</f>
        <v/>
      </c>
      <c r="E92" s="146" t="str">
        <f>IF(PROVEEDORES!F93="","",PROVEEDORES!F93)</f>
        <v/>
      </c>
      <c r="F92" s="146" t="str">
        <f>IF(PROVEEDORES!D93="","",PROVEEDORES!D93)</f>
        <v/>
      </c>
      <c r="G92" s="159">
        <f>SUMIF('EG-OCT'!$F$18:$F$516,PROVEEDORES!$D93,'EG-OCT'!P$18:P$516)</f>
        <v>0</v>
      </c>
      <c r="H92" s="159">
        <f>SUMIF('EG-OCT'!$F$18:$F$516,PROVEEDORES!$D93,'EG-OCT'!Q$18:Q$516)</f>
        <v>0</v>
      </c>
      <c r="I92" s="159">
        <f>SUMIF('EG-OCT'!$F$18:$F$516,PROVEEDORES!$D93,'EG-OCT'!R$18:R$516)</f>
        <v>0</v>
      </c>
      <c r="J92" s="159">
        <f>SUMIF('EG-OCT'!$F$18:$F$516,PROVEEDORES!$D93,'EG-OCT'!S$18:S$516)</f>
        <v>0</v>
      </c>
      <c r="K92" s="159" t="str">
        <f t="shared" si="2"/>
        <v/>
      </c>
      <c r="L92" s="146" t="str">
        <f>IF(PROVEEDORES!G93="","",PROVEEDORES!G93)</f>
        <v/>
      </c>
    </row>
    <row r="93" spans="3:12" ht="17.45" customHeight="1" x14ac:dyDescent="0.2">
      <c r="C93" s="158">
        <f t="shared" si="3"/>
        <v>87</v>
      </c>
      <c r="D93" s="146" t="str">
        <f>IF(PROVEEDORES!E94="","",PROVEEDORES!E94)</f>
        <v/>
      </c>
      <c r="E93" s="146" t="str">
        <f>IF(PROVEEDORES!F94="","",PROVEEDORES!F94)</f>
        <v/>
      </c>
      <c r="F93" s="146" t="str">
        <f>IF(PROVEEDORES!D94="","",PROVEEDORES!D94)</f>
        <v/>
      </c>
      <c r="G93" s="159">
        <f>SUMIF('EG-OCT'!$F$18:$F$516,PROVEEDORES!$D94,'EG-OCT'!P$18:P$516)</f>
        <v>0</v>
      </c>
      <c r="H93" s="159">
        <f>SUMIF('EG-OCT'!$F$18:$F$516,PROVEEDORES!$D94,'EG-OCT'!Q$18:Q$516)</f>
        <v>0</v>
      </c>
      <c r="I93" s="159">
        <f>SUMIF('EG-OCT'!$F$18:$F$516,PROVEEDORES!$D94,'EG-OCT'!R$18:R$516)</f>
        <v>0</v>
      </c>
      <c r="J93" s="159">
        <f>SUMIF('EG-OCT'!$F$18:$F$516,PROVEEDORES!$D94,'EG-OCT'!S$18:S$516)</f>
        <v>0</v>
      </c>
      <c r="K93" s="159" t="str">
        <f t="shared" si="2"/>
        <v/>
      </c>
      <c r="L93" s="146" t="str">
        <f>IF(PROVEEDORES!G94="","",PROVEEDORES!G94)</f>
        <v/>
      </c>
    </row>
    <row r="94" spans="3:12" ht="17.45" customHeight="1" x14ac:dyDescent="0.2">
      <c r="C94" s="158">
        <f t="shared" si="3"/>
        <v>88</v>
      </c>
      <c r="D94" s="146" t="str">
        <f>IF(PROVEEDORES!E95="","",PROVEEDORES!E95)</f>
        <v/>
      </c>
      <c r="E94" s="146" t="str">
        <f>IF(PROVEEDORES!F95="","",PROVEEDORES!F95)</f>
        <v/>
      </c>
      <c r="F94" s="146" t="str">
        <f>IF(PROVEEDORES!D95="","",PROVEEDORES!D95)</f>
        <v/>
      </c>
      <c r="G94" s="159">
        <f>SUMIF('EG-OCT'!$F$18:$F$516,PROVEEDORES!$D95,'EG-OCT'!P$18:P$516)</f>
        <v>0</v>
      </c>
      <c r="H94" s="159">
        <f>SUMIF('EG-OCT'!$F$18:$F$516,PROVEEDORES!$D95,'EG-OCT'!Q$18:Q$516)</f>
        <v>0</v>
      </c>
      <c r="I94" s="159">
        <f>SUMIF('EG-OCT'!$F$18:$F$516,PROVEEDORES!$D95,'EG-OCT'!R$18:R$516)</f>
        <v>0</v>
      </c>
      <c r="J94" s="159">
        <f>SUMIF('EG-OCT'!$F$18:$F$516,PROVEEDORES!$D95,'EG-OCT'!S$18:S$516)</f>
        <v>0</v>
      </c>
      <c r="K94" s="159" t="str">
        <f t="shared" si="2"/>
        <v/>
      </c>
      <c r="L94" s="146" t="str">
        <f>IF(PROVEEDORES!G95="","",PROVEEDORES!G95)</f>
        <v/>
      </c>
    </row>
    <row r="95" spans="3:12" ht="17.45" customHeight="1" x14ac:dyDescent="0.2">
      <c r="C95" s="158">
        <f t="shared" si="3"/>
        <v>89</v>
      </c>
      <c r="D95" s="146" t="str">
        <f>IF(PROVEEDORES!E96="","",PROVEEDORES!E96)</f>
        <v/>
      </c>
      <c r="E95" s="146" t="str">
        <f>IF(PROVEEDORES!F96="","",PROVEEDORES!F96)</f>
        <v/>
      </c>
      <c r="F95" s="146" t="str">
        <f>IF(PROVEEDORES!D96="","",PROVEEDORES!D96)</f>
        <v/>
      </c>
      <c r="G95" s="159">
        <f>SUMIF('EG-OCT'!$F$18:$F$516,PROVEEDORES!$D96,'EG-OCT'!P$18:P$516)</f>
        <v>0</v>
      </c>
      <c r="H95" s="159">
        <f>SUMIF('EG-OCT'!$F$18:$F$516,PROVEEDORES!$D96,'EG-OCT'!Q$18:Q$516)</f>
        <v>0</v>
      </c>
      <c r="I95" s="159">
        <f>SUMIF('EG-OCT'!$F$18:$F$516,PROVEEDORES!$D96,'EG-OCT'!R$18:R$516)</f>
        <v>0</v>
      </c>
      <c r="J95" s="159">
        <f>SUMIF('EG-OCT'!$F$18:$F$516,PROVEEDORES!$D96,'EG-OCT'!S$18:S$516)</f>
        <v>0</v>
      </c>
      <c r="K95" s="159" t="str">
        <f t="shared" si="2"/>
        <v/>
      </c>
      <c r="L95" s="146" t="str">
        <f>IF(PROVEEDORES!G96="","",PROVEEDORES!G96)</f>
        <v/>
      </c>
    </row>
    <row r="96" spans="3:12" ht="17.45" customHeight="1" x14ac:dyDescent="0.2">
      <c r="C96" s="158">
        <f t="shared" si="3"/>
        <v>90</v>
      </c>
      <c r="D96" s="146" t="str">
        <f>IF(PROVEEDORES!E97="","",PROVEEDORES!E97)</f>
        <v/>
      </c>
      <c r="E96" s="146" t="str">
        <f>IF(PROVEEDORES!F97="","",PROVEEDORES!F97)</f>
        <v/>
      </c>
      <c r="F96" s="146" t="str">
        <f>IF(PROVEEDORES!D97="","",PROVEEDORES!D97)</f>
        <v/>
      </c>
      <c r="G96" s="159">
        <f>SUMIF('EG-OCT'!$F$18:$F$516,PROVEEDORES!$D97,'EG-OCT'!P$18:P$516)</f>
        <v>0</v>
      </c>
      <c r="H96" s="159">
        <f>SUMIF('EG-OCT'!$F$18:$F$516,PROVEEDORES!$D97,'EG-OCT'!Q$18:Q$516)</f>
        <v>0</v>
      </c>
      <c r="I96" s="159">
        <f>SUMIF('EG-OCT'!$F$18:$F$516,PROVEEDORES!$D97,'EG-OCT'!R$18:R$516)</f>
        <v>0</v>
      </c>
      <c r="J96" s="159">
        <f>SUMIF('EG-OCT'!$F$18:$F$516,PROVEEDORES!$D97,'EG-OCT'!S$18:S$516)</f>
        <v>0</v>
      </c>
      <c r="K96" s="159" t="str">
        <f t="shared" si="2"/>
        <v/>
      </c>
      <c r="L96" s="146" t="str">
        <f>IF(PROVEEDORES!G97="","",PROVEEDORES!G97)</f>
        <v/>
      </c>
    </row>
    <row r="97" spans="3:12" ht="17.45" customHeight="1" x14ac:dyDescent="0.2">
      <c r="C97" s="158">
        <f t="shared" si="3"/>
        <v>91</v>
      </c>
      <c r="D97" s="146" t="str">
        <f>IF(PROVEEDORES!E98="","",PROVEEDORES!E98)</f>
        <v/>
      </c>
      <c r="E97" s="146" t="str">
        <f>IF(PROVEEDORES!F98="","",PROVEEDORES!F98)</f>
        <v/>
      </c>
      <c r="F97" s="146" t="str">
        <f>IF(PROVEEDORES!D98="","",PROVEEDORES!D98)</f>
        <v/>
      </c>
      <c r="G97" s="159">
        <f>SUMIF('EG-OCT'!$F$18:$F$516,PROVEEDORES!$D98,'EG-OCT'!P$18:P$516)</f>
        <v>0</v>
      </c>
      <c r="H97" s="159">
        <f>SUMIF('EG-OCT'!$F$18:$F$516,PROVEEDORES!$D98,'EG-OCT'!Q$18:Q$516)</f>
        <v>0</v>
      </c>
      <c r="I97" s="159">
        <f>SUMIF('EG-OCT'!$F$18:$F$516,PROVEEDORES!$D98,'EG-OCT'!R$18:R$516)</f>
        <v>0</v>
      </c>
      <c r="J97" s="159">
        <f>SUMIF('EG-OCT'!$F$18:$F$516,PROVEEDORES!$D98,'EG-OCT'!S$18:S$516)</f>
        <v>0</v>
      </c>
      <c r="K97" s="159" t="str">
        <f t="shared" si="2"/>
        <v/>
      </c>
      <c r="L97" s="146" t="str">
        <f>IF(PROVEEDORES!G98="","",PROVEEDORES!G98)</f>
        <v/>
      </c>
    </row>
    <row r="98" spans="3:12" ht="17.45" customHeight="1" x14ac:dyDescent="0.2">
      <c r="C98" s="158">
        <f t="shared" si="3"/>
        <v>92</v>
      </c>
      <c r="D98" s="146" t="str">
        <f>IF(PROVEEDORES!E99="","",PROVEEDORES!E99)</f>
        <v/>
      </c>
      <c r="E98" s="146" t="str">
        <f>IF(PROVEEDORES!F99="","",PROVEEDORES!F99)</f>
        <v/>
      </c>
      <c r="F98" s="146" t="str">
        <f>IF(PROVEEDORES!D99="","",PROVEEDORES!D99)</f>
        <v/>
      </c>
      <c r="G98" s="159">
        <f>SUMIF('EG-OCT'!$F$18:$F$516,PROVEEDORES!$D99,'EG-OCT'!P$18:P$516)</f>
        <v>0</v>
      </c>
      <c r="H98" s="159">
        <f>SUMIF('EG-OCT'!$F$18:$F$516,PROVEEDORES!$D99,'EG-OCT'!Q$18:Q$516)</f>
        <v>0</v>
      </c>
      <c r="I98" s="159">
        <f>SUMIF('EG-OCT'!$F$18:$F$516,PROVEEDORES!$D99,'EG-OCT'!R$18:R$516)</f>
        <v>0</v>
      </c>
      <c r="J98" s="159">
        <f>SUMIF('EG-OCT'!$F$18:$F$516,PROVEEDORES!$D99,'EG-OCT'!S$18:S$516)</f>
        <v>0</v>
      </c>
      <c r="K98" s="159" t="str">
        <f t="shared" si="2"/>
        <v/>
      </c>
      <c r="L98" s="146" t="str">
        <f>IF(PROVEEDORES!G99="","",PROVEEDORES!G99)</f>
        <v/>
      </c>
    </row>
    <row r="99" spans="3:12" ht="17.45" customHeight="1" x14ac:dyDescent="0.2">
      <c r="C99" s="158">
        <f t="shared" si="3"/>
        <v>93</v>
      </c>
      <c r="D99" s="146" t="str">
        <f>IF(PROVEEDORES!E100="","",PROVEEDORES!E100)</f>
        <v/>
      </c>
      <c r="E99" s="146" t="str">
        <f>IF(PROVEEDORES!F100="","",PROVEEDORES!F100)</f>
        <v/>
      </c>
      <c r="F99" s="146" t="str">
        <f>IF(PROVEEDORES!D100="","",PROVEEDORES!D100)</f>
        <v/>
      </c>
      <c r="G99" s="159">
        <f>SUMIF('EG-OCT'!$F$18:$F$516,PROVEEDORES!$D100,'EG-OCT'!P$18:P$516)</f>
        <v>0</v>
      </c>
      <c r="H99" s="159">
        <f>SUMIF('EG-OCT'!$F$18:$F$516,PROVEEDORES!$D100,'EG-OCT'!Q$18:Q$516)</f>
        <v>0</v>
      </c>
      <c r="I99" s="159">
        <f>SUMIF('EG-OCT'!$F$18:$F$516,PROVEEDORES!$D100,'EG-OCT'!R$18:R$516)</f>
        <v>0</v>
      </c>
      <c r="J99" s="159">
        <f>SUMIF('EG-OCT'!$F$18:$F$516,PROVEEDORES!$D100,'EG-OCT'!S$18:S$516)</f>
        <v>0</v>
      </c>
      <c r="K99" s="159" t="str">
        <f t="shared" si="2"/>
        <v/>
      </c>
      <c r="L99" s="146" t="str">
        <f>IF(PROVEEDORES!G100="","",PROVEEDORES!G100)</f>
        <v/>
      </c>
    </row>
    <row r="100" spans="3:12" ht="17.45" customHeight="1" x14ac:dyDescent="0.2">
      <c r="C100" s="158">
        <f t="shared" si="3"/>
        <v>94</v>
      </c>
      <c r="D100" s="146" t="str">
        <f>IF(PROVEEDORES!E101="","",PROVEEDORES!E101)</f>
        <v/>
      </c>
      <c r="E100" s="146" t="str">
        <f>IF(PROVEEDORES!F101="","",PROVEEDORES!F101)</f>
        <v/>
      </c>
      <c r="F100" s="146" t="str">
        <f>IF(PROVEEDORES!D101="","",PROVEEDORES!D101)</f>
        <v/>
      </c>
      <c r="G100" s="159">
        <f>SUMIF('EG-OCT'!$F$18:$F$516,PROVEEDORES!$D101,'EG-OCT'!P$18:P$516)</f>
        <v>0</v>
      </c>
      <c r="H100" s="159">
        <f>SUMIF('EG-OCT'!$F$18:$F$516,PROVEEDORES!$D101,'EG-OCT'!Q$18:Q$516)</f>
        <v>0</v>
      </c>
      <c r="I100" s="159">
        <f>SUMIF('EG-OCT'!$F$18:$F$516,PROVEEDORES!$D101,'EG-OCT'!R$18:R$516)</f>
        <v>0</v>
      </c>
      <c r="J100" s="159">
        <f>SUMIF('EG-OCT'!$F$18:$F$516,PROVEEDORES!$D101,'EG-OCT'!S$18:S$516)</f>
        <v>0</v>
      </c>
      <c r="K100" s="159" t="str">
        <f t="shared" si="2"/>
        <v/>
      </c>
      <c r="L100" s="146" t="str">
        <f>IF(PROVEEDORES!G101="","",PROVEEDORES!G101)</f>
        <v/>
      </c>
    </row>
    <row r="101" spans="3:12" ht="17.45" customHeight="1" x14ac:dyDescent="0.2">
      <c r="C101" s="158">
        <f t="shared" si="3"/>
        <v>95</v>
      </c>
      <c r="D101" s="146" t="str">
        <f>IF(PROVEEDORES!E102="","",PROVEEDORES!E102)</f>
        <v/>
      </c>
      <c r="E101" s="146" t="str">
        <f>IF(PROVEEDORES!F102="","",PROVEEDORES!F102)</f>
        <v/>
      </c>
      <c r="F101" s="146" t="str">
        <f>IF(PROVEEDORES!D102="","",PROVEEDORES!D102)</f>
        <v/>
      </c>
      <c r="G101" s="159">
        <f>SUMIF('EG-OCT'!$F$18:$F$516,PROVEEDORES!$D102,'EG-OCT'!P$18:P$516)</f>
        <v>0</v>
      </c>
      <c r="H101" s="159">
        <f>SUMIF('EG-OCT'!$F$18:$F$516,PROVEEDORES!$D102,'EG-OCT'!Q$18:Q$516)</f>
        <v>0</v>
      </c>
      <c r="I101" s="159">
        <f>SUMIF('EG-OCT'!$F$18:$F$516,PROVEEDORES!$D102,'EG-OCT'!R$18:R$516)</f>
        <v>0</v>
      </c>
      <c r="J101" s="159">
        <f>SUMIF('EG-OCT'!$F$18:$F$516,PROVEEDORES!$D102,'EG-OCT'!S$18:S$516)</f>
        <v>0</v>
      </c>
      <c r="K101" s="159" t="str">
        <f t="shared" si="2"/>
        <v/>
      </c>
      <c r="L101" s="146" t="str">
        <f>IF(PROVEEDORES!G102="","",PROVEEDORES!G102)</f>
        <v/>
      </c>
    </row>
    <row r="102" spans="3:12" ht="17.45" customHeight="1" x14ac:dyDescent="0.2">
      <c r="C102" s="158">
        <f t="shared" si="3"/>
        <v>96</v>
      </c>
      <c r="D102" s="146" t="str">
        <f>IF(PROVEEDORES!E103="","",PROVEEDORES!E103)</f>
        <v/>
      </c>
      <c r="E102" s="146" t="str">
        <f>IF(PROVEEDORES!F103="","",PROVEEDORES!F103)</f>
        <v/>
      </c>
      <c r="F102" s="146" t="str">
        <f>IF(PROVEEDORES!D103="","",PROVEEDORES!D103)</f>
        <v/>
      </c>
      <c r="G102" s="159">
        <f>SUMIF('EG-OCT'!$F$18:$F$516,PROVEEDORES!$D103,'EG-OCT'!P$18:P$516)</f>
        <v>0</v>
      </c>
      <c r="H102" s="159">
        <f>SUMIF('EG-OCT'!$F$18:$F$516,PROVEEDORES!$D103,'EG-OCT'!Q$18:Q$516)</f>
        <v>0</v>
      </c>
      <c r="I102" s="159">
        <f>SUMIF('EG-OCT'!$F$18:$F$516,PROVEEDORES!$D103,'EG-OCT'!R$18:R$516)</f>
        <v>0</v>
      </c>
      <c r="J102" s="159">
        <f>SUMIF('EG-OCT'!$F$18:$F$516,PROVEEDORES!$D103,'EG-OCT'!S$18:S$516)</f>
        <v>0</v>
      </c>
      <c r="K102" s="159" t="str">
        <f t="shared" si="2"/>
        <v/>
      </c>
      <c r="L102" s="146" t="str">
        <f>IF(PROVEEDORES!G103="","",PROVEEDORES!G103)</f>
        <v/>
      </c>
    </row>
    <row r="103" spans="3:12" ht="17.45" customHeight="1" x14ac:dyDescent="0.2">
      <c r="C103" s="158">
        <f t="shared" si="3"/>
        <v>97</v>
      </c>
      <c r="D103" s="146" t="str">
        <f>IF(PROVEEDORES!E104="","",PROVEEDORES!E104)</f>
        <v/>
      </c>
      <c r="E103" s="146" t="str">
        <f>IF(PROVEEDORES!F104="","",PROVEEDORES!F104)</f>
        <v/>
      </c>
      <c r="F103" s="146" t="str">
        <f>IF(PROVEEDORES!D104="","",PROVEEDORES!D104)</f>
        <v/>
      </c>
      <c r="G103" s="159">
        <f>SUMIF('EG-OCT'!$F$18:$F$516,PROVEEDORES!$D104,'EG-OCT'!P$18:P$516)</f>
        <v>0</v>
      </c>
      <c r="H103" s="159">
        <f>SUMIF('EG-OCT'!$F$18:$F$516,PROVEEDORES!$D104,'EG-OCT'!Q$18:Q$516)</f>
        <v>0</v>
      </c>
      <c r="I103" s="159">
        <f>SUMIF('EG-OCT'!$F$18:$F$516,PROVEEDORES!$D104,'EG-OCT'!R$18:R$516)</f>
        <v>0</v>
      </c>
      <c r="J103" s="159">
        <f>SUMIF('EG-OCT'!$F$18:$F$516,PROVEEDORES!$D104,'EG-OCT'!S$18:S$516)</f>
        <v>0</v>
      </c>
      <c r="K103" s="159" t="str">
        <f t="shared" si="2"/>
        <v/>
      </c>
      <c r="L103" s="146" t="str">
        <f>IF(PROVEEDORES!G104="","",PROVEEDORES!G104)</f>
        <v/>
      </c>
    </row>
    <row r="104" spans="3:12" ht="17.45" customHeight="1" x14ac:dyDescent="0.2">
      <c r="C104" s="158">
        <f t="shared" si="3"/>
        <v>98</v>
      </c>
      <c r="D104" s="146" t="str">
        <f>IF(PROVEEDORES!E105="","",PROVEEDORES!E105)</f>
        <v/>
      </c>
      <c r="E104" s="146" t="str">
        <f>IF(PROVEEDORES!F105="","",PROVEEDORES!F105)</f>
        <v/>
      </c>
      <c r="F104" s="146" t="str">
        <f>IF(PROVEEDORES!D105="","",PROVEEDORES!D105)</f>
        <v/>
      </c>
      <c r="G104" s="159">
        <f>SUMIF('EG-OCT'!$F$18:$F$516,PROVEEDORES!$D105,'EG-OCT'!P$18:P$516)</f>
        <v>0</v>
      </c>
      <c r="H104" s="159">
        <f>SUMIF('EG-OCT'!$F$18:$F$516,PROVEEDORES!$D105,'EG-OCT'!Q$18:Q$516)</f>
        <v>0</v>
      </c>
      <c r="I104" s="159">
        <f>SUMIF('EG-OCT'!$F$18:$F$516,PROVEEDORES!$D105,'EG-OCT'!R$18:R$516)</f>
        <v>0</v>
      </c>
      <c r="J104" s="159">
        <f>SUMIF('EG-OCT'!$F$18:$F$516,PROVEEDORES!$D105,'EG-OCT'!S$18:S$516)</f>
        <v>0</v>
      </c>
      <c r="K104" s="159" t="str">
        <f t="shared" si="2"/>
        <v/>
      </c>
      <c r="L104" s="146" t="str">
        <f>IF(PROVEEDORES!G105="","",PROVEEDORES!G105)</f>
        <v/>
      </c>
    </row>
    <row r="105" spans="3:12" ht="17.45" customHeight="1" x14ac:dyDescent="0.2">
      <c r="C105" s="158">
        <f t="shared" si="3"/>
        <v>99</v>
      </c>
      <c r="D105" s="146" t="str">
        <f>IF(PROVEEDORES!E106="","",PROVEEDORES!E106)</f>
        <v/>
      </c>
      <c r="E105" s="146" t="str">
        <f>IF(PROVEEDORES!F106="","",PROVEEDORES!F106)</f>
        <v/>
      </c>
      <c r="F105" s="146" t="str">
        <f>IF(PROVEEDORES!D106="","",PROVEEDORES!D106)</f>
        <v/>
      </c>
      <c r="G105" s="159">
        <f>SUMIF('EG-OCT'!$F$18:$F$516,PROVEEDORES!$D106,'EG-OCT'!P$18:P$516)</f>
        <v>0</v>
      </c>
      <c r="H105" s="159">
        <f>SUMIF('EG-OCT'!$F$18:$F$516,PROVEEDORES!$D106,'EG-OCT'!Q$18:Q$516)</f>
        <v>0</v>
      </c>
      <c r="I105" s="159">
        <f>SUMIF('EG-OCT'!$F$18:$F$516,PROVEEDORES!$D106,'EG-OCT'!R$18:R$516)</f>
        <v>0</v>
      </c>
      <c r="J105" s="159">
        <f>SUMIF('EG-OCT'!$F$18:$F$516,PROVEEDORES!$D106,'EG-OCT'!S$18:S$516)</f>
        <v>0</v>
      </c>
      <c r="K105" s="159" t="str">
        <f t="shared" si="2"/>
        <v/>
      </c>
      <c r="L105" s="146" t="str">
        <f>IF(PROVEEDORES!G106="","",PROVEEDORES!G106)</f>
        <v/>
      </c>
    </row>
    <row r="106" spans="3:12" ht="17.45" customHeight="1" x14ac:dyDescent="0.2">
      <c r="C106" s="158">
        <f t="shared" si="3"/>
        <v>100</v>
      </c>
      <c r="D106" s="146" t="str">
        <f>IF(PROVEEDORES!E107="","",PROVEEDORES!E107)</f>
        <v/>
      </c>
      <c r="E106" s="146" t="str">
        <f>IF(PROVEEDORES!F107="","",PROVEEDORES!F107)</f>
        <v/>
      </c>
      <c r="F106" s="146" t="str">
        <f>IF(PROVEEDORES!D107="","",PROVEEDORES!D107)</f>
        <v/>
      </c>
      <c r="G106" s="159">
        <f>SUMIF('EG-OCT'!$F$18:$F$516,PROVEEDORES!$D107,'EG-OCT'!P$18:P$516)</f>
        <v>0</v>
      </c>
      <c r="H106" s="159">
        <f>SUMIF('EG-OCT'!$F$18:$F$516,PROVEEDORES!$D107,'EG-OCT'!Q$18:Q$516)</f>
        <v>0</v>
      </c>
      <c r="I106" s="159">
        <f>SUMIF('EG-OCT'!$F$18:$F$516,PROVEEDORES!$D107,'EG-OCT'!R$18:R$516)</f>
        <v>0</v>
      </c>
      <c r="J106" s="159">
        <f>SUMIF('EG-OCT'!$F$18:$F$516,PROVEEDORES!$D107,'EG-OCT'!S$18:S$516)</f>
        <v>0</v>
      </c>
      <c r="K106" s="159" t="str">
        <f t="shared" si="2"/>
        <v/>
      </c>
      <c r="L106" s="146" t="str">
        <f>IF(PROVEEDORES!G107="","",PROVEEDORES!G107)</f>
        <v/>
      </c>
    </row>
    <row r="107" spans="3:12" ht="17.45" customHeight="1" x14ac:dyDescent="0.2">
      <c r="C107" s="158">
        <f t="shared" si="3"/>
        <v>101</v>
      </c>
      <c r="D107" s="146" t="str">
        <f>IF(PROVEEDORES!E108="","",PROVEEDORES!E108)</f>
        <v/>
      </c>
      <c r="E107" s="146" t="str">
        <f>IF(PROVEEDORES!F108="","",PROVEEDORES!F108)</f>
        <v/>
      </c>
      <c r="F107" s="146" t="str">
        <f>IF(PROVEEDORES!D108="","",PROVEEDORES!D108)</f>
        <v/>
      </c>
      <c r="G107" s="159">
        <f>SUMIF('EG-OCT'!$F$18:$F$516,PROVEEDORES!$D108,'EG-OCT'!P$18:P$516)</f>
        <v>0</v>
      </c>
      <c r="H107" s="159">
        <f>SUMIF('EG-OCT'!$F$18:$F$516,PROVEEDORES!$D108,'EG-OCT'!Q$18:Q$516)</f>
        <v>0</v>
      </c>
      <c r="I107" s="159">
        <f>SUMIF('EG-OCT'!$F$18:$F$516,PROVEEDORES!$D108,'EG-OCT'!R$18:R$516)</f>
        <v>0</v>
      </c>
      <c r="J107" s="159">
        <f>SUMIF('EG-OCT'!$F$18:$F$516,PROVEEDORES!$D108,'EG-OCT'!S$18:S$516)</f>
        <v>0</v>
      </c>
      <c r="K107" s="159" t="str">
        <f t="shared" si="2"/>
        <v/>
      </c>
      <c r="L107" s="146" t="str">
        <f>IF(PROVEEDORES!G108="","",PROVEEDORES!G108)</f>
        <v/>
      </c>
    </row>
    <row r="108" spans="3:12" ht="17.45" customHeight="1" x14ac:dyDescent="0.2">
      <c r="C108" s="158">
        <f t="shared" si="3"/>
        <v>102</v>
      </c>
      <c r="D108" s="146" t="str">
        <f>IF(PROVEEDORES!E109="","",PROVEEDORES!E109)</f>
        <v/>
      </c>
      <c r="E108" s="146" t="str">
        <f>IF(PROVEEDORES!F109="","",PROVEEDORES!F109)</f>
        <v/>
      </c>
      <c r="F108" s="146" t="str">
        <f>IF(PROVEEDORES!D109="","",PROVEEDORES!D109)</f>
        <v/>
      </c>
      <c r="G108" s="159">
        <f>SUMIF('EG-OCT'!$F$18:$F$516,PROVEEDORES!$D109,'EG-OCT'!P$18:P$516)</f>
        <v>0</v>
      </c>
      <c r="H108" s="159">
        <f>SUMIF('EG-OCT'!$F$18:$F$516,PROVEEDORES!$D109,'EG-OCT'!Q$18:Q$516)</f>
        <v>0</v>
      </c>
      <c r="I108" s="159">
        <f>SUMIF('EG-OCT'!$F$18:$F$516,PROVEEDORES!$D109,'EG-OCT'!R$18:R$516)</f>
        <v>0</v>
      </c>
      <c r="J108" s="159">
        <f>SUMIF('EG-OCT'!$F$18:$F$516,PROVEEDORES!$D109,'EG-OCT'!S$18:S$516)</f>
        <v>0</v>
      </c>
      <c r="K108" s="159" t="str">
        <f t="shared" si="2"/>
        <v/>
      </c>
      <c r="L108" s="146" t="str">
        <f>IF(PROVEEDORES!G109="","",PROVEEDORES!G109)</f>
        <v/>
      </c>
    </row>
    <row r="109" spans="3:12" ht="17.45" customHeight="1" x14ac:dyDescent="0.2">
      <c r="C109" s="158">
        <f t="shared" si="3"/>
        <v>103</v>
      </c>
      <c r="D109" s="146" t="str">
        <f>IF(PROVEEDORES!E110="","",PROVEEDORES!E110)</f>
        <v/>
      </c>
      <c r="E109" s="146" t="str">
        <f>IF(PROVEEDORES!F110="","",PROVEEDORES!F110)</f>
        <v/>
      </c>
      <c r="F109" s="146" t="str">
        <f>IF(PROVEEDORES!D110="","",PROVEEDORES!D110)</f>
        <v/>
      </c>
      <c r="G109" s="159">
        <f>SUMIF('EG-OCT'!$F$18:$F$516,PROVEEDORES!$D110,'EG-OCT'!P$18:P$516)</f>
        <v>0</v>
      </c>
      <c r="H109" s="159">
        <f>SUMIF('EG-OCT'!$F$18:$F$516,PROVEEDORES!$D110,'EG-OCT'!Q$18:Q$516)</f>
        <v>0</v>
      </c>
      <c r="I109" s="159">
        <f>SUMIF('EG-OCT'!$F$18:$F$516,PROVEEDORES!$D110,'EG-OCT'!R$18:R$516)</f>
        <v>0</v>
      </c>
      <c r="J109" s="159">
        <f>SUMIF('EG-OCT'!$F$18:$F$516,PROVEEDORES!$D110,'EG-OCT'!S$18:S$516)</f>
        <v>0</v>
      </c>
      <c r="K109" s="159" t="str">
        <f t="shared" si="2"/>
        <v/>
      </c>
      <c r="L109" s="146" t="str">
        <f>IF(PROVEEDORES!G110="","",PROVEEDORES!G110)</f>
        <v/>
      </c>
    </row>
    <row r="110" spans="3:12" ht="17.45" customHeight="1" x14ac:dyDescent="0.2">
      <c r="C110" s="158">
        <f t="shared" si="3"/>
        <v>104</v>
      </c>
      <c r="D110" s="146" t="str">
        <f>IF(PROVEEDORES!E111="","",PROVEEDORES!E111)</f>
        <v/>
      </c>
      <c r="E110" s="146" t="str">
        <f>IF(PROVEEDORES!F111="","",PROVEEDORES!F111)</f>
        <v/>
      </c>
      <c r="F110" s="146" t="str">
        <f>IF(PROVEEDORES!D111="","",PROVEEDORES!D111)</f>
        <v/>
      </c>
      <c r="G110" s="159">
        <f>SUMIF('EG-OCT'!$F$18:$F$516,PROVEEDORES!$D111,'EG-OCT'!P$18:P$516)</f>
        <v>0</v>
      </c>
      <c r="H110" s="159">
        <f>SUMIF('EG-OCT'!$F$18:$F$516,PROVEEDORES!$D111,'EG-OCT'!Q$18:Q$516)</f>
        <v>0</v>
      </c>
      <c r="I110" s="159">
        <f>SUMIF('EG-OCT'!$F$18:$F$516,PROVEEDORES!$D111,'EG-OCT'!R$18:R$516)</f>
        <v>0</v>
      </c>
      <c r="J110" s="159">
        <f>SUMIF('EG-OCT'!$F$18:$F$516,PROVEEDORES!$D111,'EG-OCT'!S$18:S$516)</f>
        <v>0</v>
      </c>
      <c r="K110" s="159" t="str">
        <f t="shared" si="2"/>
        <v/>
      </c>
      <c r="L110" s="146" t="str">
        <f>IF(PROVEEDORES!G111="","",PROVEEDORES!G111)</f>
        <v/>
      </c>
    </row>
    <row r="111" spans="3:12" ht="17.45" customHeight="1" x14ac:dyDescent="0.2">
      <c r="C111" s="158">
        <f t="shared" si="3"/>
        <v>105</v>
      </c>
      <c r="D111" s="146" t="str">
        <f>IF(PROVEEDORES!E112="","",PROVEEDORES!E112)</f>
        <v/>
      </c>
      <c r="E111" s="146" t="str">
        <f>IF(PROVEEDORES!F112="","",PROVEEDORES!F112)</f>
        <v/>
      </c>
      <c r="F111" s="146" t="str">
        <f>IF(PROVEEDORES!D112="","",PROVEEDORES!D112)</f>
        <v/>
      </c>
      <c r="G111" s="159">
        <f>SUMIF('EG-OCT'!$F$18:$F$516,PROVEEDORES!$D112,'EG-OCT'!P$18:P$516)</f>
        <v>0</v>
      </c>
      <c r="H111" s="159">
        <f>SUMIF('EG-OCT'!$F$18:$F$516,PROVEEDORES!$D112,'EG-OCT'!Q$18:Q$516)</f>
        <v>0</v>
      </c>
      <c r="I111" s="159">
        <f>SUMIF('EG-OCT'!$F$18:$F$516,PROVEEDORES!$D112,'EG-OCT'!R$18:R$516)</f>
        <v>0</v>
      </c>
      <c r="J111" s="159">
        <f>SUMIF('EG-OCT'!$F$18:$F$516,PROVEEDORES!$D112,'EG-OCT'!S$18:S$516)</f>
        <v>0</v>
      </c>
      <c r="K111" s="159" t="str">
        <f t="shared" si="2"/>
        <v/>
      </c>
      <c r="L111" s="146" t="str">
        <f>IF(PROVEEDORES!G112="","",PROVEEDORES!G112)</f>
        <v/>
      </c>
    </row>
    <row r="112" spans="3:12" ht="17.45" customHeight="1" x14ac:dyDescent="0.2">
      <c r="C112" s="158">
        <f t="shared" si="3"/>
        <v>106</v>
      </c>
      <c r="D112" s="146" t="str">
        <f>IF(PROVEEDORES!E113="","",PROVEEDORES!E113)</f>
        <v/>
      </c>
      <c r="E112" s="146" t="str">
        <f>IF(PROVEEDORES!F113="","",PROVEEDORES!F113)</f>
        <v/>
      </c>
      <c r="F112" s="146" t="str">
        <f>IF(PROVEEDORES!D113="","",PROVEEDORES!D113)</f>
        <v/>
      </c>
      <c r="G112" s="159">
        <f>SUMIF('EG-OCT'!$F$18:$F$516,PROVEEDORES!$D113,'EG-OCT'!P$18:P$516)</f>
        <v>0</v>
      </c>
      <c r="H112" s="159">
        <f>SUMIF('EG-OCT'!$F$18:$F$516,PROVEEDORES!$D113,'EG-OCT'!Q$18:Q$516)</f>
        <v>0</v>
      </c>
      <c r="I112" s="159">
        <f>SUMIF('EG-OCT'!$F$18:$F$516,PROVEEDORES!$D113,'EG-OCT'!R$18:R$516)</f>
        <v>0</v>
      </c>
      <c r="J112" s="159">
        <f>SUMIF('EG-OCT'!$F$18:$F$516,PROVEEDORES!$D113,'EG-OCT'!S$18:S$516)</f>
        <v>0</v>
      </c>
      <c r="K112" s="159" t="str">
        <f t="shared" si="2"/>
        <v/>
      </c>
      <c r="L112" s="146" t="str">
        <f>IF(PROVEEDORES!G113="","",PROVEEDORES!G113)</f>
        <v/>
      </c>
    </row>
    <row r="113" spans="3:12" ht="17.45" customHeight="1" x14ac:dyDescent="0.2">
      <c r="C113" s="158">
        <f t="shared" si="3"/>
        <v>107</v>
      </c>
      <c r="D113" s="146" t="str">
        <f>IF(PROVEEDORES!E114="","",PROVEEDORES!E114)</f>
        <v/>
      </c>
      <c r="E113" s="146" t="str">
        <f>IF(PROVEEDORES!F114="","",PROVEEDORES!F114)</f>
        <v/>
      </c>
      <c r="F113" s="146" t="str">
        <f>IF(PROVEEDORES!D114="","",PROVEEDORES!D114)</f>
        <v/>
      </c>
      <c r="G113" s="159">
        <f>SUMIF('EG-OCT'!$F$18:$F$516,PROVEEDORES!$D114,'EG-OCT'!P$18:P$516)</f>
        <v>0</v>
      </c>
      <c r="H113" s="159">
        <f>SUMIF('EG-OCT'!$F$18:$F$516,PROVEEDORES!$D114,'EG-OCT'!Q$18:Q$516)</f>
        <v>0</v>
      </c>
      <c r="I113" s="159">
        <f>SUMIF('EG-OCT'!$F$18:$F$516,PROVEEDORES!$D114,'EG-OCT'!R$18:R$516)</f>
        <v>0</v>
      </c>
      <c r="J113" s="159">
        <f>SUMIF('EG-OCT'!$F$18:$F$516,PROVEEDORES!$D114,'EG-OCT'!S$18:S$516)</f>
        <v>0</v>
      </c>
      <c r="K113" s="159" t="str">
        <f t="shared" si="2"/>
        <v/>
      </c>
      <c r="L113" s="146" t="str">
        <f>IF(PROVEEDORES!G114="","",PROVEEDORES!G114)</f>
        <v/>
      </c>
    </row>
    <row r="114" spans="3:12" ht="17.45" customHeight="1" x14ac:dyDescent="0.2">
      <c r="C114" s="158">
        <f t="shared" si="3"/>
        <v>108</v>
      </c>
      <c r="D114" s="146" t="str">
        <f>IF(PROVEEDORES!E115="","",PROVEEDORES!E115)</f>
        <v/>
      </c>
      <c r="E114" s="146" t="str">
        <f>IF(PROVEEDORES!F115="","",PROVEEDORES!F115)</f>
        <v/>
      </c>
      <c r="F114" s="146" t="str">
        <f>IF(PROVEEDORES!D115="","",PROVEEDORES!D115)</f>
        <v/>
      </c>
      <c r="G114" s="159">
        <f>SUMIF('EG-OCT'!$F$18:$F$516,PROVEEDORES!$D115,'EG-OCT'!P$18:P$516)</f>
        <v>0</v>
      </c>
      <c r="H114" s="159">
        <f>SUMIF('EG-OCT'!$F$18:$F$516,PROVEEDORES!$D115,'EG-OCT'!Q$18:Q$516)</f>
        <v>0</v>
      </c>
      <c r="I114" s="159">
        <f>SUMIF('EG-OCT'!$F$18:$F$516,PROVEEDORES!$D115,'EG-OCT'!R$18:R$516)</f>
        <v>0</v>
      </c>
      <c r="J114" s="159">
        <f>SUMIF('EG-OCT'!$F$18:$F$516,PROVEEDORES!$D115,'EG-OCT'!S$18:S$516)</f>
        <v>0</v>
      </c>
      <c r="K114" s="159" t="str">
        <f t="shared" si="2"/>
        <v/>
      </c>
      <c r="L114" s="146" t="str">
        <f>IF(PROVEEDORES!G115="","",PROVEEDORES!G115)</f>
        <v/>
      </c>
    </row>
    <row r="115" spans="3:12" ht="17.45" customHeight="1" x14ac:dyDescent="0.2">
      <c r="C115" s="158">
        <f t="shared" si="3"/>
        <v>109</v>
      </c>
      <c r="D115" s="146" t="str">
        <f>IF(PROVEEDORES!E116="","",PROVEEDORES!E116)</f>
        <v/>
      </c>
      <c r="E115" s="146" t="str">
        <f>IF(PROVEEDORES!F116="","",PROVEEDORES!F116)</f>
        <v/>
      </c>
      <c r="F115" s="146" t="str">
        <f>IF(PROVEEDORES!D116="","",PROVEEDORES!D116)</f>
        <v/>
      </c>
      <c r="G115" s="159">
        <f>SUMIF('EG-OCT'!$F$18:$F$516,PROVEEDORES!$D116,'EG-OCT'!P$18:P$516)</f>
        <v>0</v>
      </c>
      <c r="H115" s="159">
        <f>SUMIF('EG-OCT'!$F$18:$F$516,PROVEEDORES!$D116,'EG-OCT'!Q$18:Q$516)</f>
        <v>0</v>
      </c>
      <c r="I115" s="159">
        <f>SUMIF('EG-OCT'!$F$18:$F$516,PROVEEDORES!$D116,'EG-OCT'!R$18:R$516)</f>
        <v>0</v>
      </c>
      <c r="J115" s="159">
        <f>SUMIF('EG-OCT'!$F$18:$F$516,PROVEEDORES!$D116,'EG-OCT'!S$18:S$516)</f>
        <v>0</v>
      </c>
      <c r="K115" s="159" t="str">
        <f t="shared" si="2"/>
        <v/>
      </c>
      <c r="L115" s="146" t="str">
        <f>IF(PROVEEDORES!G116="","",PROVEEDORES!G116)</f>
        <v/>
      </c>
    </row>
    <row r="116" spans="3:12" ht="17.45" customHeight="1" x14ac:dyDescent="0.2">
      <c r="C116" s="158">
        <f t="shared" si="3"/>
        <v>110</v>
      </c>
      <c r="D116" s="146" t="str">
        <f>IF(PROVEEDORES!E117="","",PROVEEDORES!E117)</f>
        <v/>
      </c>
      <c r="E116" s="146" t="str">
        <f>IF(PROVEEDORES!F117="","",PROVEEDORES!F117)</f>
        <v/>
      </c>
      <c r="F116" s="146" t="str">
        <f>IF(PROVEEDORES!D117="","",PROVEEDORES!D117)</f>
        <v/>
      </c>
      <c r="G116" s="159">
        <f>SUMIF('EG-OCT'!$F$18:$F$516,PROVEEDORES!$D117,'EG-OCT'!P$18:P$516)</f>
        <v>0</v>
      </c>
      <c r="H116" s="159">
        <f>SUMIF('EG-OCT'!$F$18:$F$516,PROVEEDORES!$D117,'EG-OCT'!Q$18:Q$516)</f>
        <v>0</v>
      </c>
      <c r="I116" s="159">
        <f>SUMIF('EG-OCT'!$F$18:$F$516,PROVEEDORES!$D117,'EG-OCT'!R$18:R$516)</f>
        <v>0</v>
      </c>
      <c r="J116" s="159">
        <f>SUMIF('EG-OCT'!$F$18:$F$516,PROVEEDORES!$D117,'EG-OCT'!S$18:S$516)</f>
        <v>0</v>
      </c>
      <c r="K116" s="159" t="str">
        <f t="shared" si="2"/>
        <v/>
      </c>
      <c r="L116" s="146" t="str">
        <f>IF(PROVEEDORES!G117="","",PROVEEDORES!G117)</f>
        <v/>
      </c>
    </row>
    <row r="117" spans="3:12" ht="17.45" customHeight="1" x14ac:dyDescent="0.2">
      <c r="C117" s="158">
        <f t="shared" si="3"/>
        <v>111</v>
      </c>
      <c r="D117" s="146" t="str">
        <f>IF(PROVEEDORES!E118="","",PROVEEDORES!E118)</f>
        <v/>
      </c>
      <c r="E117" s="146" t="str">
        <f>IF(PROVEEDORES!F118="","",PROVEEDORES!F118)</f>
        <v/>
      </c>
      <c r="F117" s="146" t="str">
        <f>IF(PROVEEDORES!D118="","",PROVEEDORES!D118)</f>
        <v/>
      </c>
      <c r="G117" s="159">
        <f>SUMIF('EG-OCT'!$F$18:$F$516,PROVEEDORES!$D118,'EG-OCT'!P$18:P$516)</f>
        <v>0</v>
      </c>
      <c r="H117" s="159">
        <f>SUMIF('EG-OCT'!$F$18:$F$516,PROVEEDORES!$D118,'EG-OCT'!Q$18:Q$516)</f>
        <v>0</v>
      </c>
      <c r="I117" s="159">
        <f>SUMIF('EG-OCT'!$F$18:$F$516,PROVEEDORES!$D118,'EG-OCT'!R$18:R$516)</f>
        <v>0</v>
      </c>
      <c r="J117" s="159">
        <f>SUMIF('EG-OCT'!$F$18:$F$516,PROVEEDORES!$D118,'EG-OCT'!S$18:S$516)</f>
        <v>0</v>
      </c>
      <c r="K117" s="159" t="str">
        <f t="shared" si="2"/>
        <v/>
      </c>
      <c r="L117" s="146" t="str">
        <f>IF(PROVEEDORES!G118="","",PROVEEDORES!G118)</f>
        <v/>
      </c>
    </row>
    <row r="118" spans="3:12" ht="17.45" customHeight="1" x14ac:dyDescent="0.2">
      <c r="C118" s="158">
        <f t="shared" si="3"/>
        <v>112</v>
      </c>
      <c r="D118" s="146" t="str">
        <f>IF(PROVEEDORES!E119="","",PROVEEDORES!E119)</f>
        <v/>
      </c>
      <c r="E118" s="146" t="str">
        <f>IF(PROVEEDORES!F119="","",PROVEEDORES!F119)</f>
        <v/>
      </c>
      <c r="F118" s="146" t="str">
        <f>IF(PROVEEDORES!D119="","",PROVEEDORES!D119)</f>
        <v/>
      </c>
      <c r="G118" s="159">
        <f>SUMIF('EG-OCT'!$F$18:$F$516,PROVEEDORES!$D119,'EG-OCT'!P$18:P$516)</f>
        <v>0</v>
      </c>
      <c r="H118" s="159">
        <f>SUMIF('EG-OCT'!$F$18:$F$516,PROVEEDORES!$D119,'EG-OCT'!Q$18:Q$516)</f>
        <v>0</v>
      </c>
      <c r="I118" s="159">
        <f>SUMIF('EG-OCT'!$F$18:$F$516,PROVEEDORES!$D119,'EG-OCT'!R$18:R$516)</f>
        <v>0</v>
      </c>
      <c r="J118" s="159">
        <f>SUMIF('EG-OCT'!$F$18:$F$516,PROVEEDORES!$D119,'EG-OCT'!S$18:S$516)</f>
        <v>0</v>
      </c>
      <c r="K118" s="159" t="str">
        <f t="shared" si="2"/>
        <v/>
      </c>
      <c r="L118" s="146" t="str">
        <f>IF(PROVEEDORES!G119="","",PROVEEDORES!G119)</f>
        <v/>
      </c>
    </row>
    <row r="119" spans="3:12" ht="17.45" customHeight="1" x14ac:dyDescent="0.2">
      <c r="C119" s="158">
        <f t="shared" si="3"/>
        <v>113</v>
      </c>
      <c r="D119" s="146" t="str">
        <f>IF(PROVEEDORES!E120="","",PROVEEDORES!E120)</f>
        <v/>
      </c>
      <c r="E119" s="146" t="str">
        <f>IF(PROVEEDORES!F120="","",PROVEEDORES!F120)</f>
        <v/>
      </c>
      <c r="F119" s="146" t="str">
        <f>IF(PROVEEDORES!D120="","",PROVEEDORES!D120)</f>
        <v/>
      </c>
      <c r="G119" s="159">
        <f>SUMIF('EG-OCT'!$F$18:$F$516,PROVEEDORES!$D120,'EG-OCT'!P$18:P$516)</f>
        <v>0</v>
      </c>
      <c r="H119" s="159">
        <f>SUMIF('EG-OCT'!$F$18:$F$516,PROVEEDORES!$D120,'EG-OCT'!Q$18:Q$516)</f>
        <v>0</v>
      </c>
      <c r="I119" s="159">
        <f>SUMIF('EG-OCT'!$F$18:$F$516,PROVEEDORES!$D120,'EG-OCT'!R$18:R$516)</f>
        <v>0</v>
      </c>
      <c r="J119" s="159">
        <f>SUMIF('EG-OCT'!$F$18:$F$516,PROVEEDORES!$D120,'EG-OCT'!S$18:S$516)</f>
        <v>0</v>
      </c>
      <c r="K119" s="159" t="str">
        <f t="shared" si="2"/>
        <v/>
      </c>
      <c r="L119" s="146" t="str">
        <f>IF(PROVEEDORES!G120="","",PROVEEDORES!G120)</f>
        <v/>
      </c>
    </row>
    <row r="120" spans="3:12" ht="17.45" customHeight="1" x14ac:dyDescent="0.2">
      <c r="C120" s="158">
        <f t="shared" si="3"/>
        <v>114</v>
      </c>
      <c r="D120" s="146" t="str">
        <f>IF(PROVEEDORES!E121="","",PROVEEDORES!E121)</f>
        <v/>
      </c>
      <c r="E120" s="146" t="str">
        <f>IF(PROVEEDORES!F121="","",PROVEEDORES!F121)</f>
        <v/>
      </c>
      <c r="F120" s="146" t="str">
        <f>IF(PROVEEDORES!D121="","",PROVEEDORES!D121)</f>
        <v/>
      </c>
      <c r="G120" s="159">
        <f>SUMIF('EG-OCT'!$F$18:$F$516,PROVEEDORES!$D121,'EG-OCT'!P$18:P$516)</f>
        <v>0</v>
      </c>
      <c r="H120" s="159">
        <f>SUMIF('EG-OCT'!$F$18:$F$516,PROVEEDORES!$D121,'EG-OCT'!Q$18:Q$516)</f>
        <v>0</v>
      </c>
      <c r="I120" s="159">
        <f>SUMIF('EG-OCT'!$F$18:$F$516,PROVEEDORES!$D121,'EG-OCT'!R$18:R$516)</f>
        <v>0</v>
      </c>
      <c r="J120" s="159">
        <f>SUMIF('EG-OCT'!$F$18:$F$516,PROVEEDORES!$D121,'EG-OCT'!S$18:S$516)</f>
        <v>0</v>
      </c>
      <c r="K120" s="159" t="str">
        <f t="shared" si="2"/>
        <v/>
      </c>
      <c r="L120" s="146" t="str">
        <f>IF(PROVEEDORES!G121="","",PROVEEDORES!G121)</f>
        <v/>
      </c>
    </row>
    <row r="121" spans="3:12" ht="17.45" customHeight="1" x14ac:dyDescent="0.2">
      <c r="C121" s="158">
        <f t="shared" si="3"/>
        <v>115</v>
      </c>
      <c r="D121" s="146" t="str">
        <f>IF(PROVEEDORES!E122="","",PROVEEDORES!E122)</f>
        <v/>
      </c>
      <c r="E121" s="146" t="str">
        <f>IF(PROVEEDORES!F122="","",PROVEEDORES!F122)</f>
        <v/>
      </c>
      <c r="F121" s="146" t="str">
        <f>IF(PROVEEDORES!D122="","",PROVEEDORES!D122)</f>
        <v/>
      </c>
      <c r="G121" s="159">
        <f>SUMIF('EG-OCT'!$F$18:$F$516,PROVEEDORES!$D122,'EG-OCT'!P$18:P$516)</f>
        <v>0</v>
      </c>
      <c r="H121" s="159">
        <f>SUMIF('EG-OCT'!$F$18:$F$516,PROVEEDORES!$D122,'EG-OCT'!Q$18:Q$516)</f>
        <v>0</v>
      </c>
      <c r="I121" s="159">
        <f>SUMIF('EG-OCT'!$F$18:$F$516,PROVEEDORES!$D122,'EG-OCT'!R$18:R$516)</f>
        <v>0</v>
      </c>
      <c r="J121" s="159">
        <f>SUMIF('EG-OCT'!$F$18:$F$516,PROVEEDORES!$D122,'EG-OCT'!S$18:S$516)</f>
        <v>0</v>
      </c>
      <c r="K121" s="159" t="str">
        <f t="shared" si="2"/>
        <v/>
      </c>
      <c r="L121" s="146" t="str">
        <f>IF(PROVEEDORES!G122="","",PROVEEDORES!G122)</f>
        <v/>
      </c>
    </row>
    <row r="122" spans="3:12" ht="17.45" customHeight="1" x14ac:dyDescent="0.2">
      <c r="C122" s="158">
        <f t="shared" si="3"/>
        <v>116</v>
      </c>
      <c r="D122" s="146" t="str">
        <f>IF(PROVEEDORES!E123="","",PROVEEDORES!E123)</f>
        <v/>
      </c>
      <c r="E122" s="146" t="str">
        <f>IF(PROVEEDORES!F123="","",PROVEEDORES!F123)</f>
        <v/>
      </c>
      <c r="F122" s="146" t="str">
        <f>IF(PROVEEDORES!D123="","",PROVEEDORES!D123)</f>
        <v/>
      </c>
      <c r="G122" s="159">
        <f>SUMIF('EG-OCT'!$F$18:$F$516,PROVEEDORES!$D123,'EG-OCT'!P$18:P$516)</f>
        <v>0</v>
      </c>
      <c r="H122" s="159">
        <f>SUMIF('EG-OCT'!$F$18:$F$516,PROVEEDORES!$D123,'EG-OCT'!Q$18:Q$516)</f>
        <v>0</v>
      </c>
      <c r="I122" s="159">
        <f>SUMIF('EG-OCT'!$F$18:$F$516,PROVEEDORES!$D123,'EG-OCT'!R$18:R$516)</f>
        <v>0</v>
      </c>
      <c r="J122" s="159">
        <f>SUMIF('EG-OCT'!$F$18:$F$516,PROVEEDORES!$D123,'EG-OCT'!S$18:S$516)</f>
        <v>0</v>
      </c>
      <c r="K122" s="159" t="str">
        <f t="shared" si="2"/>
        <v/>
      </c>
      <c r="L122" s="146" t="str">
        <f>IF(PROVEEDORES!G123="","",PROVEEDORES!G123)</f>
        <v/>
      </c>
    </row>
    <row r="123" spans="3:12" ht="17.45" customHeight="1" x14ac:dyDescent="0.2">
      <c r="C123" s="158">
        <f t="shared" si="3"/>
        <v>117</v>
      </c>
      <c r="D123" s="146" t="str">
        <f>IF(PROVEEDORES!E124="","",PROVEEDORES!E124)</f>
        <v/>
      </c>
      <c r="E123" s="146" t="str">
        <f>IF(PROVEEDORES!F124="","",PROVEEDORES!F124)</f>
        <v/>
      </c>
      <c r="F123" s="146" t="str">
        <f>IF(PROVEEDORES!D124="","",PROVEEDORES!D124)</f>
        <v/>
      </c>
      <c r="G123" s="159">
        <f>SUMIF('EG-OCT'!$F$18:$F$516,PROVEEDORES!$D124,'EG-OCT'!P$18:P$516)</f>
        <v>0</v>
      </c>
      <c r="H123" s="159">
        <f>SUMIF('EG-OCT'!$F$18:$F$516,PROVEEDORES!$D124,'EG-OCT'!Q$18:Q$516)</f>
        <v>0</v>
      </c>
      <c r="I123" s="159">
        <f>SUMIF('EG-OCT'!$F$18:$F$516,PROVEEDORES!$D124,'EG-OCT'!R$18:R$516)</f>
        <v>0</v>
      </c>
      <c r="J123" s="159">
        <f>SUMIF('EG-OCT'!$F$18:$F$516,PROVEEDORES!$D124,'EG-OCT'!S$18:S$516)</f>
        <v>0</v>
      </c>
      <c r="K123" s="159" t="str">
        <f t="shared" si="2"/>
        <v/>
      </c>
      <c r="L123" s="146" t="str">
        <f>IF(PROVEEDORES!G124="","",PROVEEDORES!G124)</f>
        <v/>
      </c>
    </row>
    <row r="124" spans="3:12" ht="17.45" customHeight="1" x14ac:dyDescent="0.2">
      <c r="C124" s="158">
        <f t="shared" si="3"/>
        <v>118</v>
      </c>
      <c r="D124" s="146" t="str">
        <f>IF(PROVEEDORES!E125="","",PROVEEDORES!E125)</f>
        <v/>
      </c>
      <c r="E124" s="146" t="str">
        <f>IF(PROVEEDORES!F125="","",PROVEEDORES!F125)</f>
        <v/>
      </c>
      <c r="F124" s="146" t="str">
        <f>IF(PROVEEDORES!D125="","",PROVEEDORES!D125)</f>
        <v/>
      </c>
      <c r="G124" s="159">
        <f>SUMIF('EG-OCT'!$F$18:$F$516,PROVEEDORES!$D125,'EG-OCT'!P$18:P$516)</f>
        <v>0</v>
      </c>
      <c r="H124" s="159">
        <f>SUMIF('EG-OCT'!$F$18:$F$516,PROVEEDORES!$D125,'EG-OCT'!Q$18:Q$516)</f>
        <v>0</v>
      </c>
      <c r="I124" s="159">
        <f>SUMIF('EG-OCT'!$F$18:$F$516,PROVEEDORES!$D125,'EG-OCT'!R$18:R$516)</f>
        <v>0</v>
      </c>
      <c r="J124" s="159">
        <f>SUMIF('EG-OCT'!$F$18:$F$516,PROVEEDORES!$D125,'EG-OCT'!S$18:S$516)</f>
        <v>0</v>
      </c>
      <c r="K124" s="159" t="str">
        <f t="shared" si="2"/>
        <v/>
      </c>
      <c r="L124" s="146" t="str">
        <f>IF(PROVEEDORES!G125="","",PROVEEDORES!G125)</f>
        <v/>
      </c>
    </row>
    <row r="125" spans="3:12" ht="17.45" customHeight="1" x14ac:dyDescent="0.2">
      <c r="C125" s="158">
        <f t="shared" si="3"/>
        <v>119</v>
      </c>
      <c r="D125" s="146" t="str">
        <f>IF(PROVEEDORES!E126="","",PROVEEDORES!E126)</f>
        <v/>
      </c>
      <c r="E125" s="146" t="str">
        <f>IF(PROVEEDORES!F126="","",PROVEEDORES!F126)</f>
        <v/>
      </c>
      <c r="F125" s="146" t="str">
        <f>IF(PROVEEDORES!D126="","",PROVEEDORES!D126)</f>
        <v/>
      </c>
      <c r="G125" s="159">
        <f>SUMIF('EG-OCT'!$F$18:$F$516,PROVEEDORES!$D126,'EG-OCT'!P$18:P$516)</f>
        <v>0</v>
      </c>
      <c r="H125" s="159">
        <f>SUMIF('EG-OCT'!$F$18:$F$516,PROVEEDORES!$D126,'EG-OCT'!Q$18:Q$516)</f>
        <v>0</v>
      </c>
      <c r="I125" s="159">
        <f>SUMIF('EG-OCT'!$F$18:$F$516,PROVEEDORES!$D126,'EG-OCT'!R$18:R$516)</f>
        <v>0</v>
      </c>
      <c r="J125" s="159">
        <f>SUMIF('EG-OCT'!$F$18:$F$516,PROVEEDORES!$D126,'EG-OCT'!S$18:S$516)</f>
        <v>0</v>
      </c>
      <c r="K125" s="159" t="str">
        <f t="shared" si="2"/>
        <v/>
      </c>
      <c r="L125" s="146" t="str">
        <f>IF(PROVEEDORES!G126="","",PROVEEDORES!G126)</f>
        <v/>
      </c>
    </row>
    <row r="126" spans="3:12" ht="17.45" customHeight="1" x14ac:dyDescent="0.2">
      <c r="C126" s="158">
        <f t="shared" si="3"/>
        <v>120</v>
      </c>
      <c r="D126" s="146" t="str">
        <f>IF(PROVEEDORES!E127="","",PROVEEDORES!E127)</f>
        <v/>
      </c>
      <c r="E126" s="146" t="str">
        <f>IF(PROVEEDORES!F127="","",PROVEEDORES!F127)</f>
        <v/>
      </c>
      <c r="F126" s="146" t="str">
        <f>IF(PROVEEDORES!D127="","",PROVEEDORES!D127)</f>
        <v/>
      </c>
      <c r="G126" s="159">
        <f>SUMIF('EG-OCT'!$F$18:$F$516,PROVEEDORES!$D127,'EG-OCT'!P$18:P$516)</f>
        <v>0</v>
      </c>
      <c r="H126" s="159">
        <f>SUMIF('EG-OCT'!$F$18:$F$516,PROVEEDORES!$D127,'EG-OCT'!Q$18:Q$516)</f>
        <v>0</v>
      </c>
      <c r="I126" s="159">
        <f>SUMIF('EG-OCT'!$F$18:$F$516,PROVEEDORES!$D127,'EG-OCT'!R$18:R$516)</f>
        <v>0</v>
      </c>
      <c r="J126" s="159">
        <f>SUMIF('EG-OCT'!$F$18:$F$516,PROVEEDORES!$D127,'EG-OCT'!S$18:S$516)</f>
        <v>0</v>
      </c>
      <c r="K126" s="159" t="str">
        <f t="shared" si="2"/>
        <v/>
      </c>
      <c r="L126" s="146" t="str">
        <f>IF(PROVEEDORES!G127="","",PROVEEDORES!G127)</f>
        <v/>
      </c>
    </row>
    <row r="127" spans="3:12" ht="17.45" customHeight="1" x14ac:dyDescent="0.2">
      <c r="C127" s="158">
        <f t="shared" si="3"/>
        <v>121</v>
      </c>
      <c r="D127" s="146" t="str">
        <f>IF(PROVEEDORES!E128="","",PROVEEDORES!E128)</f>
        <v/>
      </c>
      <c r="E127" s="146" t="str">
        <f>IF(PROVEEDORES!F128="","",PROVEEDORES!F128)</f>
        <v/>
      </c>
      <c r="F127" s="146" t="str">
        <f>IF(PROVEEDORES!D128="","",PROVEEDORES!D128)</f>
        <v/>
      </c>
      <c r="G127" s="159">
        <f>SUMIF('EG-OCT'!$F$18:$F$516,PROVEEDORES!$D128,'EG-OCT'!P$18:P$516)</f>
        <v>0</v>
      </c>
      <c r="H127" s="159">
        <f>SUMIF('EG-OCT'!$F$18:$F$516,PROVEEDORES!$D128,'EG-OCT'!Q$18:Q$516)</f>
        <v>0</v>
      </c>
      <c r="I127" s="159">
        <f>SUMIF('EG-OCT'!$F$18:$F$516,PROVEEDORES!$D128,'EG-OCT'!R$18:R$516)</f>
        <v>0</v>
      </c>
      <c r="J127" s="159">
        <f>SUMIF('EG-OCT'!$F$18:$F$516,PROVEEDORES!$D128,'EG-OCT'!S$18:S$516)</f>
        <v>0</v>
      </c>
      <c r="K127" s="159" t="str">
        <f t="shared" si="2"/>
        <v/>
      </c>
      <c r="L127" s="146" t="str">
        <f>IF(PROVEEDORES!G128="","",PROVEEDORES!G128)</f>
        <v/>
      </c>
    </row>
    <row r="128" spans="3:12" ht="17.45" customHeight="1" x14ac:dyDescent="0.2">
      <c r="C128" s="158">
        <f t="shared" si="3"/>
        <v>122</v>
      </c>
      <c r="D128" s="146" t="str">
        <f>IF(PROVEEDORES!E129="","",PROVEEDORES!E129)</f>
        <v/>
      </c>
      <c r="E128" s="146" t="str">
        <f>IF(PROVEEDORES!F129="","",PROVEEDORES!F129)</f>
        <v/>
      </c>
      <c r="F128" s="146" t="str">
        <f>IF(PROVEEDORES!D129="","",PROVEEDORES!D129)</f>
        <v/>
      </c>
      <c r="G128" s="159">
        <f>SUMIF('EG-OCT'!$F$18:$F$516,PROVEEDORES!$D129,'EG-OCT'!P$18:P$516)</f>
        <v>0</v>
      </c>
      <c r="H128" s="159">
        <f>SUMIF('EG-OCT'!$F$18:$F$516,PROVEEDORES!$D129,'EG-OCT'!Q$18:Q$516)</f>
        <v>0</v>
      </c>
      <c r="I128" s="159">
        <f>SUMIF('EG-OCT'!$F$18:$F$516,PROVEEDORES!$D129,'EG-OCT'!R$18:R$516)</f>
        <v>0</v>
      </c>
      <c r="J128" s="159">
        <f>SUMIF('EG-OCT'!$F$18:$F$516,PROVEEDORES!$D129,'EG-OCT'!S$18:S$516)</f>
        <v>0</v>
      </c>
      <c r="K128" s="159" t="str">
        <f t="shared" si="2"/>
        <v/>
      </c>
      <c r="L128" s="146" t="str">
        <f>IF(PROVEEDORES!G129="","",PROVEEDORES!G129)</f>
        <v/>
      </c>
    </row>
    <row r="129" spans="3:12" ht="17.45" customHeight="1" x14ac:dyDescent="0.2">
      <c r="C129" s="158">
        <f t="shared" si="3"/>
        <v>123</v>
      </c>
      <c r="D129" s="146" t="str">
        <f>IF(PROVEEDORES!E130="","",PROVEEDORES!E130)</f>
        <v/>
      </c>
      <c r="E129" s="146" t="str">
        <f>IF(PROVEEDORES!F130="","",PROVEEDORES!F130)</f>
        <v/>
      </c>
      <c r="F129" s="146" t="str">
        <f>IF(PROVEEDORES!D130="","",PROVEEDORES!D130)</f>
        <v/>
      </c>
      <c r="G129" s="159">
        <f>SUMIF('EG-OCT'!$F$18:$F$516,PROVEEDORES!$D130,'EG-OCT'!P$18:P$516)</f>
        <v>0</v>
      </c>
      <c r="H129" s="159">
        <f>SUMIF('EG-OCT'!$F$18:$F$516,PROVEEDORES!$D130,'EG-OCT'!Q$18:Q$516)</f>
        <v>0</v>
      </c>
      <c r="I129" s="159">
        <f>SUMIF('EG-OCT'!$F$18:$F$516,PROVEEDORES!$D130,'EG-OCT'!R$18:R$516)</f>
        <v>0</v>
      </c>
      <c r="J129" s="159">
        <f>SUMIF('EG-OCT'!$F$18:$F$516,PROVEEDORES!$D130,'EG-OCT'!S$18:S$516)</f>
        <v>0</v>
      </c>
      <c r="K129" s="159" t="str">
        <f t="shared" si="2"/>
        <v/>
      </c>
      <c r="L129" s="146" t="str">
        <f>IF(PROVEEDORES!G130="","",PROVEEDORES!G130)</f>
        <v/>
      </c>
    </row>
    <row r="130" spans="3:12" ht="17.45" customHeight="1" x14ac:dyDescent="0.2">
      <c r="C130" s="158">
        <f t="shared" si="3"/>
        <v>124</v>
      </c>
      <c r="D130" s="146" t="str">
        <f>IF(PROVEEDORES!E131="","",PROVEEDORES!E131)</f>
        <v/>
      </c>
      <c r="E130" s="146" t="str">
        <f>IF(PROVEEDORES!F131="","",PROVEEDORES!F131)</f>
        <v/>
      </c>
      <c r="F130" s="146" t="str">
        <f>IF(PROVEEDORES!D131="","",PROVEEDORES!D131)</f>
        <v/>
      </c>
      <c r="G130" s="159">
        <f>SUMIF('EG-OCT'!$F$18:$F$516,PROVEEDORES!$D131,'EG-OCT'!P$18:P$516)</f>
        <v>0</v>
      </c>
      <c r="H130" s="159">
        <f>SUMIF('EG-OCT'!$F$18:$F$516,PROVEEDORES!$D131,'EG-OCT'!Q$18:Q$516)</f>
        <v>0</v>
      </c>
      <c r="I130" s="159">
        <f>SUMIF('EG-OCT'!$F$18:$F$516,PROVEEDORES!$D131,'EG-OCT'!R$18:R$516)</f>
        <v>0</v>
      </c>
      <c r="J130" s="159">
        <f>SUMIF('EG-OCT'!$F$18:$F$516,PROVEEDORES!$D131,'EG-OCT'!S$18:S$516)</f>
        <v>0</v>
      </c>
      <c r="K130" s="159" t="str">
        <f t="shared" si="2"/>
        <v/>
      </c>
      <c r="L130" s="146" t="str">
        <f>IF(PROVEEDORES!G131="","",PROVEEDORES!G131)</f>
        <v/>
      </c>
    </row>
    <row r="131" spans="3:12" ht="17.45" customHeight="1" x14ac:dyDescent="0.2">
      <c r="C131" s="158">
        <f t="shared" si="3"/>
        <v>125</v>
      </c>
      <c r="D131" s="146" t="str">
        <f>IF(PROVEEDORES!E132="","",PROVEEDORES!E132)</f>
        <v/>
      </c>
      <c r="E131" s="146" t="str">
        <f>IF(PROVEEDORES!F132="","",PROVEEDORES!F132)</f>
        <v/>
      </c>
      <c r="F131" s="146" t="str">
        <f>IF(PROVEEDORES!D132="","",PROVEEDORES!D132)</f>
        <v/>
      </c>
      <c r="G131" s="159">
        <f>SUMIF('EG-OCT'!$F$18:$F$516,PROVEEDORES!$D132,'EG-OCT'!P$18:P$516)</f>
        <v>0</v>
      </c>
      <c r="H131" s="159">
        <f>SUMIF('EG-OCT'!$F$18:$F$516,PROVEEDORES!$D132,'EG-OCT'!Q$18:Q$516)</f>
        <v>0</v>
      </c>
      <c r="I131" s="159">
        <f>SUMIF('EG-OCT'!$F$18:$F$516,PROVEEDORES!$D132,'EG-OCT'!R$18:R$516)</f>
        <v>0</v>
      </c>
      <c r="J131" s="159">
        <f>SUMIF('EG-OCT'!$F$18:$F$516,PROVEEDORES!$D132,'EG-OCT'!S$18:S$516)</f>
        <v>0</v>
      </c>
      <c r="K131" s="159" t="str">
        <f t="shared" si="2"/>
        <v/>
      </c>
      <c r="L131" s="146" t="str">
        <f>IF(PROVEEDORES!G132="","",PROVEEDORES!G132)</f>
        <v/>
      </c>
    </row>
    <row r="132" spans="3:12" ht="17.45" customHeight="1" x14ac:dyDescent="0.2">
      <c r="C132" s="158">
        <f t="shared" si="3"/>
        <v>126</v>
      </c>
      <c r="D132" s="146" t="str">
        <f>IF(PROVEEDORES!E133="","",PROVEEDORES!E133)</f>
        <v/>
      </c>
      <c r="E132" s="146" t="str">
        <f>IF(PROVEEDORES!F133="","",PROVEEDORES!F133)</f>
        <v/>
      </c>
      <c r="F132" s="146" t="str">
        <f>IF(PROVEEDORES!D133="","",PROVEEDORES!D133)</f>
        <v/>
      </c>
      <c r="G132" s="159">
        <f>SUMIF('EG-OCT'!$F$18:$F$516,PROVEEDORES!$D133,'EG-OCT'!P$18:P$516)</f>
        <v>0</v>
      </c>
      <c r="H132" s="159">
        <f>SUMIF('EG-OCT'!$F$18:$F$516,PROVEEDORES!$D133,'EG-OCT'!Q$18:Q$516)</f>
        <v>0</v>
      </c>
      <c r="I132" s="159">
        <f>SUMIF('EG-OCT'!$F$18:$F$516,PROVEEDORES!$D133,'EG-OCT'!R$18:R$516)</f>
        <v>0</v>
      </c>
      <c r="J132" s="159">
        <f>SUMIF('EG-OCT'!$F$18:$F$516,PROVEEDORES!$D133,'EG-OCT'!S$18:S$516)</f>
        <v>0</v>
      </c>
      <c r="K132" s="159" t="str">
        <f t="shared" si="2"/>
        <v/>
      </c>
      <c r="L132" s="146" t="str">
        <f>IF(PROVEEDORES!G133="","",PROVEEDORES!G133)</f>
        <v/>
      </c>
    </row>
    <row r="133" spans="3:12" ht="17.45" customHeight="1" x14ac:dyDescent="0.2">
      <c r="C133" s="158">
        <f t="shared" si="3"/>
        <v>127</v>
      </c>
      <c r="D133" s="146" t="str">
        <f>IF(PROVEEDORES!E134="","",PROVEEDORES!E134)</f>
        <v/>
      </c>
      <c r="E133" s="146" t="str">
        <f>IF(PROVEEDORES!F134="","",PROVEEDORES!F134)</f>
        <v/>
      </c>
      <c r="F133" s="146" t="str">
        <f>IF(PROVEEDORES!D134="","",PROVEEDORES!D134)</f>
        <v/>
      </c>
      <c r="G133" s="159">
        <f>SUMIF('EG-OCT'!$F$18:$F$516,PROVEEDORES!$D134,'EG-OCT'!P$18:P$516)</f>
        <v>0</v>
      </c>
      <c r="H133" s="159">
        <f>SUMIF('EG-OCT'!$F$18:$F$516,PROVEEDORES!$D134,'EG-OCT'!Q$18:Q$516)</f>
        <v>0</v>
      </c>
      <c r="I133" s="159">
        <f>SUMIF('EG-OCT'!$F$18:$F$516,PROVEEDORES!$D134,'EG-OCT'!R$18:R$516)</f>
        <v>0</v>
      </c>
      <c r="J133" s="159">
        <f>SUMIF('EG-OCT'!$F$18:$F$516,PROVEEDORES!$D134,'EG-OCT'!S$18:S$516)</f>
        <v>0</v>
      </c>
      <c r="K133" s="159" t="str">
        <f t="shared" si="2"/>
        <v/>
      </c>
      <c r="L133" s="146" t="str">
        <f>IF(PROVEEDORES!G134="","",PROVEEDORES!G134)</f>
        <v/>
      </c>
    </row>
    <row r="134" spans="3:12" ht="17.45" customHeight="1" x14ac:dyDescent="0.2">
      <c r="C134" s="158">
        <f t="shared" si="3"/>
        <v>128</v>
      </c>
      <c r="D134" s="146" t="str">
        <f>IF(PROVEEDORES!E135="","",PROVEEDORES!E135)</f>
        <v/>
      </c>
      <c r="E134" s="146" t="str">
        <f>IF(PROVEEDORES!F135="","",PROVEEDORES!F135)</f>
        <v/>
      </c>
      <c r="F134" s="146" t="str">
        <f>IF(PROVEEDORES!D135="","",PROVEEDORES!D135)</f>
        <v/>
      </c>
      <c r="G134" s="159">
        <f>SUMIF('EG-OCT'!$F$18:$F$516,PROVEEDORES!$D135,'EG-OCT'!P$18:P$516)</f>
        <v>0</v>
      </c>
      <c r="H134" s="159">
        <f>SUMIF('EG-OCT'!$F$18:$F$516,PROVEEDORES!$D135,'EG-OCT'!Q$18:Q$516)</f>
        <v>0</v>
      </c>
      <c r="I134" s="159">
        <f>SUMIF('EG-OCT'!$F$18:$F$516,PROVEEDORES!$D135,'EG-OCT'!R$18:R$516)</f>
        <v>0</v>
      </c>
      <c r="J134" s="159">
        <f>SUMIF('EG-OCT'!$F$18:$F$516,PROVEEDORES!$D135,'EG-OCT'!S$18:S$516)</f>
        <v>0</v>
      </c>
      <c r="K134" s="159" t="str">
        <f t="shared" si="2"/>
        <v/>
      </c>
      <c r="L134" s="146" t="str">
        <f>IF(PROVEEDORES!G135="","",PROVEEDORES!G135)</f>
        <v/>
      </c>
    </row>
    <row r="135" spans="3:12" ht="17.45" customHeight="1" x14ac:dyDescent="0.2">
      <c r="C135" s="158">
        <f t="shared" si="3"/>
        <v>129</v>
      </c>
      <c r="D135" s="146" t="str">
        <f>IF(PROVEEDORES!E136="","",PROVEEDORES!E136)</f>
        <v/>
      </c>
      <c r="E135" s="146" t="str">
        <f>IF(PROVEEDORES!F136="","",PROVEEDORES!F136)</f>
        <v/>
      </c>
      <c r="F135" s="146" t="str">
        <f>IF(PROVEEDORES!D136="","",PROVEEDORES!D136)</f>
        <v/>
      </c>
      <c r="G135" s="159">
        <f>SUMIF('EG-OCT'!$F$18:$F$516,PROVEEDORES!$D136,'EG-OCT'!P$18:P$516)</f>
        <v>0</v>
      </c>
      <c r="H135" s="159">
        <f>SUMIF('EG-OCT'!$F$18:$F$516,PROVEEDORES!$D136,'EG-OCT'!Q$18:Q$516)</f>
        <v>0</v>
      </c>
      <c r="I135" s="159">
        <f>SUMIF('EG-OCT'!$F$18:$F$516,PROVEEDORES!$D136,'EG-OCT'!R$18:R$516)</f>
        <v>0</v>
      </c>
      <c r="J135" s="159">
        <f>SUMIF('EG-OCT'!$F$18:$F$516,PROVEEDORES!$D136,'EG-OCT'!S$18:S$516)</f>
        <v>0</v>
      </c>
      <c r="K135" s="159" t="str">
        <f t="shared" si="2"/>
        <v/>
      </c>
      <c r="L135" s="146" t="str">
        <f>IF(PROVEEDORES!G136="","",PROVEEDORES!G136)</f>
        <v/>
      </c>
    </row>
    <row r="136" spans="3:12" ht="17.45" customHeight="1" x14ac:dyDescent="0.2">
      <c r="C136" s="158">
        <f t="shared" si="3"/>
        <v>130</v>
      </c>
      <c r="D136" s="146" t="str">
        <f>IF(PROVEEDORES!E137="","",PROVEEDORES!E137)</f>
        <v/>
      </c>
      <c r="E136" s="146" t="str">
        <f>IF(PROVEEDORES!F137="","",PROVEEDORES!F137)</f>
        <v/>
      </c>
      <c r="F136" s="146" t="str">
        <f>IF(PROVEEDORES!D137="","",PROVEEDORES!D137)</f>
        <v/>
      </c>
      <c r="G136" s="159">
        <f>SUMIF('EG-OCT'!$F$18:$F$516,PROVEEDORES!$D137,'EG-OCT'!P$18:P$516)</f>
        <v>0</v>
      </c>
      <c r="H136" s="159">
        <f>SUMIF('EG-OCT'!$F$18:$F$516,PROVEEDORES!$D137,'EG-OCT'!Q$18:Q$516)</f>
        <v>0</v>
      </c>
      <c r="I136" s="159">
        <f>SUMIF('EG-OCT'!$F$18:$F$516,PROVEEDORES!$D137,'EG-OCT'!R$18:R$516)</f>
        <v>0</v>
      </c>
      <c r="J136" s="159">
        <f>SUMIF('EG-OCT'!$F$18:$F$516,PROVEEDORES!$D137,'EG-OCT'!S$18:S$516)</f>
        <v>0</v>
      </c>
      <c r="K136" s="159" t="str">
        <f t="shared" ref="K136:K199" si="4">IF(G136+H136+I136+J136&gt;0,"C/Información","")</f>
        <v/>
      </c>
      <c r="L136" s="146" t="str">
        <f>IF(PROVEEDORES!G137="","",PROVEEDORES!G137)</f>
        <v/>
      </c>
    </row>
    <row r="137" spans="3:12" ht="17.45" customHeight="1" x14ac:dyDescent="0.2">
      <c r="C137" s="158">
        <f t="shared" ref="C137:C200" si="5">C136+1</f>
        <v>131</v>
      </c>
      <c r="D137" s="146" t="str">
        <f>IF(PROVEEDORES!E138="","",PROVEEDORES!E138)</f>
        <v/>
      </c>
      <c r="E137" s="146" t="str">
        <f>IF(PROVEEDORES!F138="","",PROVEEDORES!F138)</f>
        <v/>
      </c>
      <c r="F137" s="146" t="str">
        <f>IF(PROVEEDORES!D138="","",PROVEEDORES!D138)</f>
        <v/>
      </c>
      <c r="G137" s="159">
        <f>SUMIF('EG-OCT'!$F$18:$F$516,PROVEEDORES!$D138,'EG-OCT'!P$18:P$516)</f>
        <v>0</v>
      </c>
      <c r="H137" s="159">
        <f>SUMIF('EG-OCT'!$F$18:$F$516,PROVEEDORES!$D138,'EG-OCT'!Q$18:Q$516)</f>
        <v>0</v>
      </c>
      <c r="I137" s="159">
        <f>SUMIF('EG-OCT'!$F$18:$F$516,PROVEEDORES!$D138,'EG-OCT'!R$18:R$516)</f>
        <v>0</v>
      </c>
      <c r="J137" s="159">
        <f>SUMIF('EG-OCT'!$F$18:$F$516,PROVEEDORES!$D138,'EG-OCT'!S$18:S$516)</f>
        <v>0</v>
      </c>
      <c r="K137" s="159" t="str">
        <f t="shared" si="4"/>
        <v/>
      </c>
      <c r="L137" s="146" t="str">
        <f>IF(PROVEEDORES!G138="","",PROVEEDORES!G138)</f>
        <v/>
      </c>
    </row>
    <row r="138" spans="3:12" ht="17.45" customHeight="1" x14ac:dyDescent="0.2">
      <c r="C138" s="158">
        <f t="shared" si="5"/>
        <v>132</v>
      </c>
      <c r="D138" s="146" t="str">
        <f>IF(PROVEEDORES!E139="","",PROVEEDORES!E139)</f>
        <v/>
      </c>
      <c r="E138" s="146" t="str">
        <f>IF(PROVEEDORES!F139="","",PROVEEDORES!F139)</f>
        <v/>
      </c>
      <c r="F138" s="146" t="str">
        <f>IF(PROVEEDORES!D139="","",PROVEEDORES!D139)</f>
        <v/>
      </c>
      <c r="G138" s="159">
        <f>SUMIF('EG-OCT'!$F$18:$F$516,PROVEEDORES!$D139,'EG-OCT'!P$18:P$516)</f>
        <v>0</v>
      </c>
      <c r="H138" s="159">
        <f>SUMIF('EG-OCT'!$F$18:$F$516,PROVEEDORES!$D139,'EG-OCT'!Q$18:Q$516)</f>
        <v>0</v>
      </c>
      <c r="I138" s="159">
        <f>SUMIF('EG-OCT'!$F$18:$F$516,PROVEEDORES!$D139,'EG-OCT'!R$18:R$516)</f>
        <v>0</v>
      </c>
      <c r="J138" s="159">
        <f>SUMIF('EG-OCT'!$F$18:$F$516,PROVEEDORES!$D139,'EG-OCT'!S$18:S$516)</f>
        <v>0</v>
      </c>
      <c r="K138" s="159" t="str">
        <f t="shared" si="4"/>
        <v/>
      </c>
      <c r="L138" s="146" t="str">
        <f>IF(PROVEEDORES!G139="","",PROVEEDORES!G139)</f>
        <v/>
      </c>
    </row>
    <row r="139" spans="3:12" ht="17.45" customHeight="1" x14ac:dyDescent="0.2">
      <c r="C139" s="158">
        <f t="shared" si="5"/>
        <v>133</v>
      </c>
      <c r="D139" s="146" t="str">
        <f>IF(PROVEEDORES!E140="","",PROVEEDORES!E140)</f>
        <v/>
      </c>
      <c r="E139" s="146" t="str">
        <f>IF(PROVEEDORES!F140="","",PROVEEDORES!F140)</f>
        <v/>
      </c>
      <c r="F139" s="146" t="str">
        <f>IF(PROVEEDORES!D140="","",PROVEEDORES!D140)</f>
        <v/>
      </c>
      <c r="G139" s="159">
        <f>SUMIF('EG-OCT'!$F$18:$F$516,PROVEEDORES!$D140,'EG-OCT'!P$18:P$516)</f>
        <v>0</v>
      </c>
      <c r="H139" s="159">
        <f>SUMIF('EG-OCT'!$F$18:$F$516,PROVEEDORES!$D140,'EG-OCT'!Q$18:Q$516)</f>
        <v>0</v>
      </c>
      <c r="I139" s="159">
        <f>SUMIF('EG-OCT'!$F$18:$F$516,PROVEEDORES!$D140,'EG-OCT'!R$18:R$516)</f>
        <v>0</v>
      </c>
      <c r="J139" s="159">
        <f>SUMIF('EG-OCT'!$F$18:$F$516,PROVEEDORES!$D140,'EG-OCT'!S$18:S$516)</f>
        <v>0</v>
      </c>
      <c r="K139" s="159" t="str">
        <f t="shared" si="4"/>
        <v/>
      </c>
      <c r="L139" s="146" t="str">
        <f>IF(PROVEEDORES!G140="","",PROVEEDORES!G140)</f>
        <v/>
      </c>
    </row>
    <row r="140" spans="3:12" ht="17.45" customHeight="1" x14ac:dyDescent="0.2">
      <c r="C140" s="158">
        <f t="shared" si="5"/>
        <v>134</v>
      </c>
      <c r="D140" s="146" t="str">
        <f>IF(PROVEEDORES!E141="","",PROVEEDORES!E141)</f>
        <v/>
      </c>
      <c r="E140" s="146" t="str">
        <f>IF(PROVEEDORES!F141="","",PROVEEDORES!F141)</f>
        <v/>
      </c>
      <c r="F140" s="146" t="str">
        <f>IF(PROVEEDORES!D141="","",PROVEEDORES!D141)</f>
        <v/>
      </c>
      <c r="G140" s="159">
        <f>SUMIF('EG-OCT'!$F$18:$F$516,PROVEEDORES!$D141,'EG-OCT'!P$18:P$516)</f>
        <v>0</v>
      </c>
      <c r="H140" s="159">
        <f>SUMIF('EG-OCT'!$F$18:$F$516,PROVEEDORES!$D141,'EG-OCT'!Q$18:Q$516)</f>
        <v>0</v>
      </c>
      <c r="I140" s="159">
        <f>SUMIF('EG-OCT'!$F$18:$F$516,PROVEEDORES!$D141,'EG-OCT'!R$18:R$516)</f>
        <v>0</v>
      </c>
      <c r="J140" s="159">
        <f>SUMIF('EG-OCT'!$F$18:$F$516,PROVEEDORES!$D141,'EG-OCT'!S$18:S$516)</f>
        <v>0</v>
      </c>
      <c r="K140" s="159" t="str">
        <f t="shared" si="4"/>
        <v/>
      </c>
      <c r="L140" s="146" t="str">
        <f>IF(PROVEEDORES!G141="","",PROVEEDORES!G141)</f>
        <v/>
      </c>
    </row>
    <row r="141" spans="3:12" ht="17.45" customHeight="1" x14ac:dyDescent="0.2">
      <c r="C141" s="158">
        <f t="shared" si="5"/>
        <v>135</v>
      </c>
      <c r="D141" s="146" t="str">
        <f>IF(PROVEEDORES!E142="","",PROVEEDORES!E142)</f>
        <v/>
      </c>
      <c r="E141" s="146" t="str">
        <f>IF(PROVEEDORES!F142="","",PROVEEDORES!F142)</f>
        <v/>
      </c>
      <c r="F141" s="146" t="str">
        <f>IF(PROVEEDORES!D142="","",PROVEEDORES!D142)</f>
        <v/>
      </c>
      <c r="G141" s="159">
        <f>SUMIF('EG-OCT'!$F$18:$F$516,PROVEEDORES!$D142,'EG-OCT'!P$18:P$516)</f>
        <v>0</v>
      </c>
      <c r="H141" s="159">
        <f>SUMIF('EG-OCT'!$F$18:$F$516,PROVEEDORES!$D142,'EG-OCT'!Q$18:Q$516)</f>
        <v>0</v>
      </c>
      <c r="I141" s="159">
        <f>SUMIF('EG-OCT'!$F$18:$F$516,PROVEEDORES!$D142,'EG-OCT'!R$18:R$516)</f>
        <v>0</v>
      </c>
      <c r="J141" s="159">
        <f>SUMIF('EG-OCT'!$F$18:$F$516,PROVEEDORES!$D142,'EG-OCT'!S$18:S$516)</f>
        <v>0</v>
      </c>
      <c r="K141" s="159" t="str">
        <f t="shared" si="4"/>
        <v/>
      </c>
      <c r="L141" s="146" t="str">
        <f>IF(PROVEEDORES!G142="","",PROVEEDORES!G142)</f>
        <v/>
      </c>
    </row>
    <row r="142" spans="3:12" ht="17.45" customHeight="1" x14ac:dyDescent="0.2">
      <c r="C142" s="158">
        <f t="shared" si="5"/>
        <v>136</v>
      </c>
      <c r="D142" s="146" t="str">
        <f>IF(PROVEEDORES!E143="","",PROVEEDORES!E143)</f>
        <v/>
      </c>
      <c r="E142" s="146" t="str">
        <f>IF(PROVEEDORES!F143="","",PROVEEDORES!F143)</f>
        <v/>
      </c>
      <c r="F142" s="146" t="str">
        <f>IF(PROVEEDORES!D143="","",PROVEEDORES!D143)</f>
        <v/>
      </c>
      <c r="G142" s="159">
        <f>SUMIF('EG-OCT'!$F$18:$F$516,PROVEEDORES!$D143,'EG-OCT'!P$18:P$516)</f>
        <v>0</v>
      </c>
      <c r="H142" s="159">
        <f>SUMIF('EG-OCT'!$F$18:$F$516,PROVEEDORES!$D143,'EG-OCT'!Q$18:Q$516)</f>
        <v>0</v>
      </c>
      <c r="I142" s="159">
        <f>SUMIF('EG-OCT'!$F$18:$F$516,PROVEEDORES!$D143,'EG-OCT'!R$18:R$516)</f>
        <v>0</v>
      </c>
      <c r="J142" s="159">
        <f>SUMIF('EG-OCT'!$F$18:$F$516,PROVEEDORES!$D143,'EG-OCT'!S$18:S$516)</f>
        <v>0</v>
      </c>
      <c r="K142" s="159" t="str">
        <f t="shared" si="4"/>
        <v/>
      </c>
      <c r="L142" s="146" t="str">
        <f>IF(PROVEEDORES!G143="","",PROVEEDORES!G143)</f>
        <v/>
      </c>
    </row>
    <row r="143" spans="3:12" ht="17.45" customHeight="1" x14ac:dyDescent="0.2">
      <c r="C143" s="158">
        <f t="shared" si="5"/>
        <v>137</v>
      </c>
      <c r="D143" s="146" t="str">
        <f>IF(PROVEEDORES!E144="","",PROVEEDORES!E144)</f>
        <v/>
      </c>
      <c r="E143" s="146" t="str">
        <f>IF(PROVEEDORES!F144="","",PROVEEDORES!F144)</f>
        <v/>
      </c>
      <c r="F143" s="146" t="str">
        <f>IF(PROVEEDORES!D144="","",PROVEEDORES!D144)</f>
        <v/>
      </c>
      <c r="G143" s="159">
        <f>SUMIF('EG-OCT'!$F$18:$F$516,PROVEEDORES!$D144,'EG-OCT'!P$18:P$516)</f>
        <v>0</v>
      </c>
      <c r="H143" s="159">
        <f>SUMIF('EG-OCT'!$F$18:$F$516,PROVEEDORES!$D144,'EG-OCT'!Q$18:Q$516)</f>
        <v>0</v>
      </c>
      <c r="I143" s="159">
        <f>SUMIF('EG-OCT'!$F$18:$F$516,PROVEEDORES!$D144,'EG-OCT'!R$18:R$516)</f>
        <v>0</v>
      </c>
      <c r="J143" s="159">
        <f>SUMIF('EG-OCT'!$F$18:$F$516,PROVEEDORES!$D144,'EG-OCT'!S$18:S$516)</f>
        <v>0</v>
      </c>
      <c r="K143" s="159" t="str">
        <f t="shared" si="4"/>
        <v/>
      </c>
      <c r="L143" s="146" t="str">
        <f>IF(PROVEEDORES!G144="","",PROVEEDORES!G144)</f>
        <v/>
      </c>
    </row>
    <row r="144" spans="3:12" ht="17.45" customHeight="1" x14ac:dyDescent="0.2">
      <c r="C144" s="158">
        <f t="shared" si="5"/>
        <v>138</v>
      </c>
      <c r="D144" s="146" t="str">
        <f>IF(PROVEEDORES!E145="","",PROVEEDORES!E145)</f>
        <v/>
      </c>
      <c r="E144" s="146" t="str">
        <f>IF(PROVEEDORES!F145="","",PROVEEDORES!F145)</f>
        <v/>
      </c>
      <c r="F144" s="146" t="str">
        <f>IF(PROVEEDORES!D145="","",PROVEEDORES!D145)</f>
        <v/>
      </c>
      <c r="G144" s="159">
        <f>SUMIF('EG-OCT'!$F$18:$F$516,PROVEEDORES!$D145,'EG-OCT'!P$18:P$516)</f>
        <v>0</v>
      </c>
      <c r="H144" s="159">
        <f>SUMIF('EG-OCT'!$F$18:$F$516,PROVEEDORES!$D145,'EG-OCT'!Q$18:Q$516)</f>
        <v>0</v>
      </c>
      <c r="I144" s="159">
        <f>SUMIF('EG-OCT'!$F$18:$F$516,PROVEEDORES!$D145,'EG-OCT'!R$18:R$516)</f>
        <v>0</v>
      </c>
      <c r="J144" s="159">
        <f>SUMIF('EG-OCT'!$F$18:$F$516,PROVEEDORES!$D145,'EG-OCT'!S$18:S$516)</f>
        <v>0</v>
      </c>
      <c r="K144" s="159" t="str">
        <f t="shared" si="4"/>
        <v/>
      </c>
      <c r="L144" s="146" t="str">
        <f>IF(PROVEEDORES!G145="","",PROVEEDORES!G145)</f>
        <v/>
      </c>
    </row>
    <row r="145" spans="3:12" ht="17.45" customHeight="1" x14ac:dyDescent="0.2">
      <c r="C145" s="158">
        <f t="shared" si="5"/>
        <v>139</v>
      </c>
      <c r="D145" s="146" t="str">
        <f>IF(PROVEEDORES!E146="","",PROVEEDORES!E146)</f>
        <v/>
      </c>
      <c r="E145" s="146" t="str">
        <f>IF(PROVEEDORES!F146="","",PROVEEDORES!F146)</f>
        <v/>
      </c>
      <c r="F145" s="146" t="str">
        <f>IF(PROVEEDORES!D146="","",PROVEEDORES!D146)</f>
        <v/>
      </c>
      <c r="G145" s="159">
        <f>SUMIF('EG-OCT'!$F$18:$F$516,PROVEEDORES!$D146,'EG-OCT'!P$18:P$516)</f>
        <v>0</v>
      </c>
      <c r="H145" s="159">
        <f>SUMIF('EG-OCT'!$F$18:$F$516,PROVEEDORES!$D146,'EG-OCT'!Q$18:Q$516)</f>
        <v>0</v>
      </c>
      <c r="I145" s="159">
        <f>SUMIF('EG-OCT'!$F$18:$F$516,PROVEEDORES!$D146,'EG-OCT'!R$18:R$516)</f>
        <v>0</v>
      </c>
      <c r="J145" s="159">
        <f>SUMIF('EG-OCT'!$F$18:$F$516,PROVEEDORES!$D146,'EG-OCT'!S$18:S$516)</f>
        <v>0</v>
      </c>
      <c r="K145" s="159" t="str">
        <f t="shared" si="4"/>
        <v/>
      </c>
      <c r="L145" s="146" t="str">
        <f>IF(PROVEEDORES!G146="","",PROVEEDORES!G146)</f>
        <v/>
      </c>
    </row>
    <row r="146" spans="3:12" ht="17.45" customHeight="1" x14ac:dyDescent="0.2">
      <c r="C146" s="158">
        <f t="shared" si="5"/>
        <v>140</v>
      </c>
      <c r="D146" s="146" t="str">
        <f>IF(PROVEEDORES!E147="","",PROVEEDORES!E147)</f>
        <v/>
      </c>
      <c r="E146" s="146" t="str">
        <f>IF(PROVEEDORES!F147="","",PROVEEDORES!F147)</f>
        <v/>
      </c>
      <c r="F146" s="146" t="str">
        <f>IF(PROVEEDORES!D147="","",PROVEEDORES!D147)</f>
        <v/>
      </c>
      <c r="G146" s="159">
        <f>SUMIF('EG-OCT'!$F$18:$F$516,PROVEEDORES!$D147,'EG-OCT'!P$18:P$516)</f>
        <v>0</v>
      </c>
      <c r="H146" s="159">
        <f>SUMIF('EG-OCT'!$F$18:$F$516,PROVEEDORES!$D147,'EG-OCT'!Q$18:Q$516)</f>
        <v>0</v>
      </c>
      <c r="I146" s="159">
        <f>SUMIF('EG-OCT'!$F$18:$F$516,PROVEEDORES!$D147,'EG-OCT'!R$18:R$516)</f>
        <v>0</v>
      </c>
      <c r="J146" s="159">
        <f>SUMIF('EG-OCT'!$F$18:$F$516,PROVEEDORES!$D147,'EG-OCT'!S$18:S$516)</f>
        <v>0</v>
      </c>
      <c r="K146" s="159" t="str">
        <f t="shared" si="4"/>
        <v/>
      </c>
      <c r="L146" s="146" t="str">
        <f>IF(PROVEEDORES!G147="","",PROVEEDORES!G147)</f>
        <v/>
      </c>
    </row>
    <row r="147" spans="3:12" ht="17.45" customHeight="1" x14ac:dyDescent="0.2">
      <c r="C147" s="158">
        <f t="shared" si="5"/>
        <v>141</v>
      </c>
      <c r="D147" s="146" t="str">
        <f>IF(PROVEEDORES!E148="","",PROVEEDORES!E148)</f>
        <v/>
      </c>
      <c r="E147" s="146" t="str">
        <f>IF(PROVEEDORES!F148="","",PROVEEDORES!F148)</f>
        <v/>
      </c>
      <c r="F147" s="146" t="str">
        <f>IF(PROVEEDORES!D148="","",PROVEEDORES!D148)</f>
        <v/>
      </c>
      <c r="G147" s="159">
        <f>SUMIF('EG-OCT'!$F$18:$F$516,PROVEEDORES!$D148,'EG-OCT'!P$18:P$516)</f>
        <v>0</v>
      </c>
      <c r="H147" s="159">
        <f>SUMIF('EG-OCT'!$F$18:$F$516,PROVEEDORES!$D148,'EG-OCT'!Q$18:Q$516)</f>
        <v>0</v>
      </c>
      <c r="I147" s="159">
        <f>SUMIF('EG-OCT'!$F$18:$F$516,PROVEEDORES!$D148,'EG-OCT'!R$18:R$516)</f>
        <v>0</v>
      </c>
      <c r="J147" s="159">
        <f>SUMIF('EG-OCT'!$F$18:$F$516,PROVEEDORES!$D148,'EG-OCT'!S$18:S$516)</f>
        <v>0</v>
      </c>
      <c r="K147" s="159" t="str">
        <f t="shared" si="4"/>
        <v/>
      </c>
      <c r="L147" s="146" t="str">
        <f>IF(PROVEEDORES!G148="","",PROVEEDORES!G148)</f>
        <v/>
      </c>
    </row>
    <row r="148" spans="3:12" ht="17.45" customHeight="1" x14ac:dyDescent="0.2">
      <c r="C148" s="158">
        <f t="shared" si="5"/>
        <v>142</v>
      </c>
      <c r="D148" s="146" t="str">
        <f>IF(PROVEEDORES!E149="","",PROVEEDORES!E149)</f>
        <v/>
      </c>
      <c r="E148" s="146" t="str">
        <f>IF(PROVEEDORES!F149="","",PROVEEDORES!F149)</f>
        <v/>
      </c>
      <c r="F148" s="146" t="str">
        <f>IF(PROVEEDORES!D149="","",PROVEEDORES!D149)</f>
        <v/>
      </c>
      <c r="G148" s="159">
        <f>SUMIF('EG-OCT'!$F$18:$F$516,PROVEEDORES!$D149,'EG-OCT'!P$18:P$516)</f>
        <v>0</v>
      </c>
      <c r="H148" s="159">
        <f>SUMIF('EG-OCT'!$F$18:$F$516,PROVEEDORES!$D149,'EG-OCT'!Q$18:Q$516)</f>
        <v>0</v>
      </c>
      <c r="I148" s="159">
        <f>SUMIF('EG-OCT'!$F$18:$F$516,PROVEEDORES!$D149,'EG-OCT'!R$18:R$516)</f>
        <v>0</v>
      </c>
      <c r="J148" s="159">
        <f>SUMIF('EG-OCT'!$F$18:$F$516,PROVEEDORES!$D149,'EG-OCT'!S$18:S$516)</f>
        <v>0</v>
      </c>
      <c r="K148" s="159" t="str">
        <f t="shared" si="4"/>
        <v/>
      </c>
      <c r="L148" s="146" t="str">
        <f>IF(PROVEEDORES!G149="","",PROVEEDORES!G149)</f>
        <v/>
      </c>
    </row>
    <row r="149" spans="3:12" ht="17.45" customHeight="1" x14ac:dyDescent="0.2">
      <c r="C149" s="158">
        <f t="shared" si="5"/>
        <v>143</v>
      </c>
      <c r="D149" s="146" t="str">
        <f>IF(PROVEEDORES!E150="","",PROVEEDORES!E150)</f>
        <v/>
      </c>
      <c r="E149" s="146" t="str">
        <f>IF(PROVEEDORES!F150="","",PROVEEDORES!F150)</f>
        <v/>
      </c>
      <c r="F149" s="146" t="str">
        <f>IF(PROVEEDORES!D150="","",PROVEEDORES!D150)</f>
        <v/>
      </c>
      <c r="G149" s="159">
        <f>SUMIF('EG-OCT'!$F$18:$F$516,PROVEEDORES!$D150,'EG-OCT'!P$18:P$516)</f>
        <v>0</v>
      </c>
      <c r="H149" s="159">
        <f>SUMIF('EG-OCT'!$F$18:$F$516,PROVEEDORES!$D150,'EG-OCT'!Q$18:Q$516)</f>
        <v>0</v>
      </c>
      <c r="I149" s="159">
        <f>SUMIF('EG-OCT'!$F$18:$F$516,PROVEEDORES!$D150,'EG-OCT'!R$18:R$516)</f>
        <v>0</v>
      </c>
      <c r="J149" s="159">
        <f>SUMIF('EG-OCT'!$F$18:$F$516,PROVEEDORES!$D150,'EG-OCT'!S$18:S$516)</f>
        <v>0</v>
      </c>
      <c r="K149" s="159" t="str">
        <f t="shared" si="4"/>
        <v/>
      </c>
      <c r="L149" s="146" t="str">
        <f>IF(PROVEEDORES!G150="","",PROVEEDORES!G150)</f>
        <v/>
      </c>
    </row>
    <row r="150" spans="3:12" ht="17.45" customHeight="1" x14ac:dyDescent="0.2">
      <c r="C150" s="158">
        <f t="shared" si="5"/>
        <v>144</v>
      </c>
      <c r="D150" s="146" t="str">
        <f>IF(PROVEEDORES!E151="","",PROVEEDORES!E151)</f>
        <v/>
      </c>
      <c r="E150" s="146" t="str">
        <f>IF(PROVEEDORES!F151="","",PROVEEDORES!F151)</f>
        <v/>
      </c>
      <c r="F150" s="146" t="str">
        <f>IF(PROVEEDORES!D151="","",PROVEEDORES!D151)</f>
        <v/>
      </c>
      <c r="G150" s="159">
        <f>SUMIF('EG-OCT'!$F$18:$F$516,PROVEEDORES!$D151,'EG-OCT'!P$18:P$516)</f>
        <v>0</v>
      </c>
      <c r="H150" s="159">
        <f>SUMIF('EG-OCT'!$F$18:$F$516,PROVEEDORES!$D151,'EG-OCT'!Q$18:Q$516)</f>
        <v>0</v>
      </c>
      <c r="I150" s="159">
        <f>SUMIF('EG-OCT'!$F$18:$F$516,PROVEEDORES!$D151,'EG-OCT'!R$18:R$516)</f>
        <v>0</v>
      </c>
      <c r="J150" s="159">
        <f>SUMIF('EG-OCT'!$F$18:$F$516,PROVEEDORES!$D151,'EG-OCT'!S$18:S$516)</f>
        <v>0</v>
      </c>
      <c r="K150" s="159" t="str">
        <f t="shared" si="4"/>
        <v/>
      </c>
      <c r="L150" s="146" t="str">
        <f>IF(PROVEEDORES!G151="","",PROVEEDORES!G151)</f>
        <v/>
      </c>
    </row>
    <row r="151" spans="3:12" ht="17.45" customHeight="1" x14ac:dyDescent="0.2">
      <c r="C151" s="158">
        <f t="shared" si="5"/>
        <v>145</v>
      </c>
      <c r="D151" s="146" t="str">
        <f>IF(PROVEEDORES!E152="","",PROVEEDORES!E152)</f>
        <v/>
      </c>
      <c r="E151" s="146" t="str">
        <f>IF(PROVEEDORES!F152="","",PROVEEDORES!F152)</f>
        <v/>
      </c>
      <c r="F151" s="146" t="str">
        <f>IF(PROVEEDORES!D152="","",PROVEEDORES!D152)</f>
        <v/>
      </c>
      <c r="G151" s="159">
        <f>SUMIF('EG-OCT'!$F$18:$F$516,PROVEEDORES!$D152,'EG-OCT'!P$18:P$516)</f>
        <v>0</v>
      </c>
      <c r="H151" s="159">
        <f>SUMIF('EG-OCT'!$F$18:$F$516,PROVEEDORES!$D152,'EG-OCT'!Q$18:Q$516)</f>
        <v>0</v>
      </c>
      <c r="I151" s="159">
        <f>SUMIF('EG-OCT'!$F$18:$F$516,PROVEEDORES!$D152,'EG-OCT'!R$18:R$516)</f>
        <v>0</v>
      </c>
      <c r="J151" s="159">
        <f>SUMIF('EG-OCT'!$F$18:$F$516,PROVEEDORES!$D152,'EG-OCT'!S$18:S$516)</f>
        <v>0</v>
      </c>
      <c r="K151" s="159" t="str">
        <f t="shared" si="4"/>
        <v/>
      </c>
      <c r="L151" s="146" t="str">
        <f>IF(PROVEEDORES!G152="","",PROVEEDORES!G152)</f>
        <v/>
      </c>
    </row>
    <row r="152" spans="3:12" ht="17.45" customHeight="1" x14ac:dyDescent="0.2">
      <c r="C152" s="158">
        <f t="shared" si="5"/>
        <v>146</v>
      </c>
      <c r="D152" s="146" t="str">
        <f>IF(PROVEEDORES!E153="","",PROVEEDORES!E153)</f>
        <v/>
      </c>
      <c r="E152" s="146" t="str">
        <f>IF(PROVEEDORES!F153="","",PROVEEDORES!F153)</f>
        <v/>
      </c>
      <c r="F152" s="146" t="str">
        <f>IF(PROVEEDORES!D153="","",PROVEEDORES!D153)</f>
        <v/>
      </c>
      <c r="G152" s="159">
        <f>SUMIF('EG-OCT'!$F$18:$F$516,PROVEEDORES!$D153,'EG-OCT'!P$18:P$516)</f>
        <v>0</v>
      </c>
      <c r="H152" s="159">
        <f>SUMIF('EG-OCT'!$F$18:$F$516,PROVEEDORES!$D153,'EG-OCT'!Q$18:Q$516)</f>
        <v>0</v>
      </c>
      <c r="I152" s="159">
        <f>SUMIF('EG-OCT'!$F$18:$F$516,PROVEEDORES!$D153,'EG-OCT'!R$18:R$516)</f>
        <v>0</v>
      </c>
      <c r="J152" s="159">
        <f>SUMIF('EG-OCT'!$F$18:$F$516,PROVEEDORES!$D153,'EG-OCT'!S$18:S$516)</f>
        <v>0</v>
      </c>
      <c r="K152" s="159" t="str">
        <f t="shared" si="4"/>
        <v/>
      </c>
      <c r="L152" s="146" t="str">
        <f>IF(PROVEEDORES!G153="","",PROVEEDORES!G153)</f>
        <v/>
      </c>
    </row>
    <row r="153" spans="3:12" ht="17.45" customHeight="1" x14ac:dyDescent="0.2">
      <c r="C153" s="158">
        <f t="shared" si="5"/>
        <v>147</v>
      </c>
      <c r="D153" s="146" t="str">
        <f>IF(PROVEEDORES!E154="","",PROVEEDORES!E154)</f>
        <v/>
      </c>
      <c r="E153" s="146" t="str">
        <f>IF(PROVEEDORES!F154="","",PROVEEDORES!F154)</f>
        <v/>
      </c>
      <c r="F153" s="146" t="str">
        <f>IF(PROVEEDORES!D154="","",PROVEEDORES!D154)</f>
        <v/>
      </c>
      <c r="G153" s="159">
        <f>SUMIF('EG-OCT'!$F$18:$F$516,PROVEEDORES!$D154,'EG-OCT'!P$18:P$516)</f>
        <v>0</v>
      </c>
      <c r="H153" s="159">
        <f>SUMIF('EG-OCT'!$F$18:$F$516,PROVEEDORES!$D154,'EG-OCT'!Q$18:Q$516)</f>
        <v>0</v>
      </c>
      <c r="I153" s="159">
        <f>SUMIF('EG-OCT'!$F$18:$F$516,PROVEEDORES!$D154,'EG-OCT'!R$18:R$516)</f>
        <v>0</v>
      </c>
      <c r="J153" s="159">
        <f>SUMIF('EG-OCT'!$F$18:$F$516,PROVEEDORES!$D154,'EG-OCT'!S$18:S$516)</f>
        <v>0</v>
      </c>
      <c r="K153" s="159" t="str">
        <f t="shared" si="4"/>
        <v/>
      </c>
      <c r="L153" s="146" t="str">
        <f>IF(PROVEEDORES!G154="","",PROVEEDORES!G154)</f>
        <v/>
      </c>
    </row>
    <row r="154" spans="3:12" ht="17.45" customHeight="1" x14ac:dyDescent="0.2">
      <c r="C154" s="158">
        <f t="shared" si="5"/>
        <v>148</v>
      </c>
      <c r="D154" s="146" t="str">
        <f>IF(PROVEEDORES!E155="","",PROVEEDORES!E155)</f>
        <v/>
      </c>
      <c r="E154" s="146" t="str">
        <f>IF(PROVEEDORES!F155="","",PROVEEDORES!F155)</f>
        <v/>
      </c>
      <c r="F154" s="146" t="str">
        <f>IF(PROVEEDORES!D155="","",PROVEEDORES!D155)</f>
        <v/>
      </c>
      <c r="G154" s="159">
        <f>SUMIF('EG-OCT'!$F$18:$F$516,PROVEEDORES!$D155,'EG-OCT'!P$18:P$516)</f>
        <v>0</v>
      </c>
      <c r="H154" s="159">
        <f>SUMIF('EG-OCT'!$F$18:$F$516,PROVEEDORES!$D155,'EG-OCT'!Q$18:Q$516)</f>
        <v>0</v>
      </c>
      <c r="I154" s="159">
        <f>SUMIF('EG-OCT'!$F$18:$F$516,PROVEEDORES!$D155,'EG-OCT'!R$18:R$516)</f>
        <v>0</v>
      </c>
      <c r="J154" s="159">
        <f>SUMIF('EG-OCT'!$F$18:$F$516,PROVEEDORES!$D155,'EG-OCT'!S$18:S$516)</f>
        <v>0</v>
      </c>
      <c r="K154" s="159" t="str">
        <f t="shared" si="4"/>
        <v/>
      </c>
      <c r="L154" s="146" t="str">
        <f>IF(PROVEEDORES!G155="","",PROVEEDORES!G155)</f>
        <v/>
      </c>
    </row>
    <row r="155" spans="3:12" ht="17.45" customHeight="1" x14ac:dyDescent="0.2">
      <c r="C155" s="158">
        <f t="shared" si="5"/>
        <v>149</v>
      </c>
      <c r="D155" s="146" t="str">
        <f>IF(PROVEEDORES!E156="","",PROVEEDORES!E156)</f>
        <v/>
      </c>
      <c r="E155" s="146" t="str">
        <f>IF(PROVEEDORES!F156="","",PROVEEDORES!F156)</f>
        <v/>
      </c>
      <c r="F155" s="146" t="str">
        <f>IF(PROVEEDORES!D156="","",PROVEEDORES!D156)</f>
        <v/>
      </c>
      <c r="G155" s="159">
        <f>SUMIF('EG-OCT'!$F$18:$F$516,PROVEEDORES!$D156,'EG-OCT'!P$18:P$516)</f>
        <v>0</v>
      </c>
      <c r="H155" s="159">
        <f>SUMIF('EG-OCT'!$F$18:$F$516,PROVEEDORES!$D156,'EG-OCT'!Q$18:Q$516)</f>
        <v>0</v>
      </c>
      <c r="I155" s="159">
        <f>SUMIF('EG-OCT'!$F$18:$F$516,PROVEEDORES!$D156,'EG-OCT'!R$18:R$516)</f>
        <v>0</v>
      </c>
      <c r="J155" s="159">
        <f>SUMIF('EG-OCT'!$F$18:$F$516,PROVEEDORES!$D156,'EG-OCT'!S$18:S$516)</f>
        <v>0</v>
      </c>
      <c r="K155" s="159" t="str">
        <f t="shared" si="4"/>
        <v/>
      </c>
      <c r="L155" s="146" t="str">
        <f>IF(PROVEEDORES!G156="","",PROVEEDORES!G156)</f>
        <v/>
      </c>
    </row>
    <row r="156" spans="3:12" ht="17.45" customHeight="1" x14ac:dyDescent="0.2">
      <c r="C156" s="158">
        <f t="shared" si="5"/>
        <v>150</v>
      </c>
      <c r="D156" s="146" t="str">
        <f>IF(PROVEEDORES!E157="","",PROVEEDORES!E157)</f>
        <v/>
      </c>
      <c r="E156" s="146" t="str">
        <f>IF(PROVEEDORES!F157="","",PROVEEDORES!F157)</f>
        <v/>
      </c>
      <c r="F156" s="146" t="str">
        <f>IF(PROVEEDORES!D157="","",PROVEEDORES!D157)</f>
        <v/>
      </c>
      <c r="G156" s="159">
        <f>SUMIF('EG-OCT'!$F$18:$F$516,PROVEEDORES!$D157,'EG-OCT'!P$18:P$516)</f>
        <v>0</v>
      </c>
      <c r="H156" s="159">
        <f>SUMIF('EG-OCT'!$F$18:$F$516,PROVEEDORES!$D157,'EG-OCT'!Q$18:Q$516)</f>
        <v>0</v>
      </c>
      <c r="I156" s="159">
        <f>SUMIF('EG-OCT'!$F$18:$F$516,PROVEEDORES!$D157,'EG-OCT'!R$18:R$516)</f>
        <v>0</v>
      </c>
      <c r="J156" s="159">
        <f>SUMIF('EG-OCT'!$F$18:$F$516,PROVEEDORES!$D157,'EG-OCT'!S$18:S$516)</f>
        <v>0</v>
      </c>
      <c r="K156" s="159" t="str">
        <f t="shared" si="4"/>
        <v/>
      </c>
      <c r="L156" s="146" t="str">
        <f>IF(PROVEEDORES!G157="","",PROVEEDORES!G157)</f>
        <v/>
      </c>
    </row>
    <row r="157" spans="3:12" ht="17.45" customHeight="1" x14ac:dyDescent="0.2">
      <c r="C157" s="158">
        <f t="shared" si="5"/>
        <v>151</v>
      </c>
      <c r="D157" s="146" t="str">
        <f>IF(PROVEEDORES!E158="","",PROVEEDORES!E158)</f>
        <v/>
      </c>
      <c r="E157" s="146" t="str">
        <f>IF(PROVEEDORES!F158="","",PROVEEDORES!F158)</f>
        <v/>
      </c>
      <c r="F157" s="146" t="str">
        <f>IF(PROVEEDORES!D158="","",PROVEEDORES!D158)</f>
        <v/>
      </c>
      <c r="G157" s="159">
        <f>SUMIF('EG-OCT'!$F$18:$F$516,PROVEEDORES!$D158,'EG-OCT'!P$18:P$516)</f>
        <v>0</v>
      </c>
      <c r="H157" s="159">
        <f>SUMIF('EG-OCT'!$F$18:$F$516,PROVEEDORES!$D158,'EG-OCT'!Q$18:Q$516)</f>
        <v>0</v>
      </c>
      <c r="I157" s="159">
        <f>SUMIF('EG-OCT'!$F$18:$F$516,PROVEEDORES!$D158,'EG-OCT'!R$18:R$516)</f>
        <v>0</v>
      </c>
      <c r="J157" s="159">
        <f>SUMIF('EG-OCT'!$F$18:$F$516,PROVEEDORES!$D158,'EG-OCT'!S$18:S$516)</f>
        <v>0</v>
      </c>
      <c r="K157" s="159" t="str">
        <f t="shared" si="4"/>
        <v/>
      </c>
      <c r="L157" s="146" t="str">
        <f>IF(PROVEEDORES!G158="","",PROVEEDORES!G158)</f>
        <v/>
      </c>
    </row>
    <row r="158" spans="3:12" ht="17.45" customHeight="1" x14ac:dyDescent="0.2">
      <c r="C158" s="158">
        <f t="shared" si="5"/>
        <v>152</v>
      </c>
      <c r="D158" s="146" t="str">
        <f>IF(PROVEEDORES!E159="","",PROVEEDORES!E159)</f>
        <v/>
      </c>
      <c r="E158" s="146" t="str">
        <f>IF(PROVEEDORES!F159="","",PROVEEDORES!F159)</f>
        <v/>
      </c>
      <c r="F158" s="146" t="str">
        <f>IF(PROVEEDORES!D159="","",PROVEEDORES!D159)</f>
        <v/>
      </c>
      <c r="G158" s="159">
        <f>SUMIF('EG-OCT'!$F$18:$F$516,PROVEEDORES!$D159,'EG-OCT'!P$18:P$516)</f>
        <v>0</v>
      </c>
      <c r="H158" s="159">
        <f>SUMIF('EG-OCT'!$F$18:$F$516,PROVEEDORES!$D159,'EG-OCT'!Q$18:Q$516)</f>
        <v>0</v>
      </c>
      <c r="I158" s="159">
        <f>SUMIF('EG-OCT'!$F$18:$F$516,PROVEEDORES!$D159,'EG-OCT'!R$18:R$516)</f>
        <v>0</v>
      </c>
      <c r="J158" s="159">
        <f>SUMIF('EG-OCT'!$F$18:$F$516,PROVEEDORES!$D159,'EG-OCT'!S$18:S$516)</f>
        <v>0</v>
      </c>
      <c r="K158" s="159" t="str">
        <f t="shared" si="4"/>
        <v/>
      </c>
      <c r="L158" s="146" t="str">
        <f>IF(PROVEEDORES!G159="","",PROVEEDORES!G159)</f>
        <v/>
      </c>
    </row>
    <row r="159" spans="3:12" ht="17.45" customHeight="1" x14ac:dyDescent="0.2">
      <c r="C159" s="158">
        <f t="shared" si="5"/>
        <v>153</v>
      </c>
      <c r="D159" s="146" t="str">
        <f>IF(PROVEEDORES!E160="","",PROVEEDORES!E160)</f>
        <v/>
      </c>
      <c r="E159" s="146" t="str">
        <f>IF(PROVEEDORES!F160="","",PROVEEDORES!F160)</f>
        <v/>
      </c>
      <c r="F159" s="146" t="str">
        <f>IF(PROVEEDORES!D160="","",PROVEEDORES!D160)</f>
        <v/>
      </c>
      <c r="G159" s="159">
        <f>SUMIF('EG-OCT'!$F$18:$F$516,PROVEEDORES!$D160,'EG-OCT'!P$18:P$516)</f>
        <v>0</v>
      </c>
      <c r="H159" s="159">
        <f>SUMIF('EG-OCT'!$F$18:$F$516,PROVEEDORES!$D160,'EG-OCT'!Q$18:Q$516)</f>
        <v>0</v>
      </c>
      <c r="I159" s="159">
        <f>SUMIF('EG-OCT'!$F$18:$F$516,PROVEEDORES!$D160,'EG-OCT'!R$18:R$516)</f>
        <v>0</v>
      </c>
      <c r="J159" s="159">
        <f>SUMIF('EG-OCT'!$F$18:$F$516,PROVEEDORES!$D160,'EG-OCT'!S$18:S$516)</f>
        <v>0</v>
      </c>
      <c r="K159" s="159" t="str">
        <f t="shared" si="4"/>
        <v/>
      </c>
      <c r="L159" s="146" t="str">
        <f>IF(PROVEEDORES!G160="","",PROVEEDORES!G160)</f>
        <v/>
      </c>
    </row>
    <row r="160" spans="3:12" ht="17.45" customHeight="1" x14ac:dyDescent="0.2">
      <c r="C160" s="158">
        <f t="shared" si="5"/>
        <v>154</v>
      </c>
      <c r="D160" s="146" t="str">
        <f>IF(PROVEEDORES!E161="","",PROVEEDORES!E161)</f>
        <v/>
      </c>
      <c r="E160" s="146" t="str">
        <f>IF(PROVEEDORES!F161="","",PROVEEDORES!F161)</f>
        <v/>
      </c>
      <c r="F160" s="146" t="str">
        <f>IF(PROVEEDORES!D161="","",PROVEEDORES!D161)</f>
        <v/>
      </c>
      <c r="G160" s="159">
        <f>SUMIF('EG-OCT'!$F$18:$F$516,PROVEEDORES!$D161,'EG-OCT'!P$18:P$516)</f>
        <v>0</v>
      </c>
      <c r="H160" s="159">
        <f>SUMIF('EG-OCT'!$F$18:$F$516,PROVEEDORES!$D161,'EG-OCT'!Q$18:Q$516)</f>
        <v>0</v>
      </c>
      <c r="I160" s="159">
        <f>SUMIF('EG-OCT'!$F$18:$F$516,PROVEEDORES!$D161,'EG-OCT'!R$18:R$516)</f>
        <v>0</v>
      </c>
      <c r="J160" s="159">
        <f>SUMIF('EG-OCT'!$F$18:$F$516,PROVEEDORES!$D161,'EG-OCT'!S$18:S$516)</f>
        <v>0</v>
      </c>
      <c r="K160" s="159" t="str">
        <f t="shared" si="4"/>
        <v/>
      </c>
      <c r="L160" s="146" t="str">
        <f>IF(PROVEEDORES!G161="","",PROVEEDORES!G161)</f>
        <v/>
      </c>
    </row>
    <row r="161" spans="3:12" ht="17.45" customHeight="1" x14ac:dyDescent="0.2">
      <c r="C161" s="158">
        <f t="shared" si="5"/>
        <v>155</v>
      </c>
      <c r="D161" s="146" t="str">
        <f>IF(PROVEEDORES!E162="","",PROVEEDORES!E162)</f>
        <v/>
      </c>
      <c r="E161" s="146" t="str">
        <f>IF(PROVEEDORES!F162="","",PROVEEDORES!F162)</f>
        <v/>
      </c>
      <c r="F161" s="146" t="str">
        <f>IF(PROVEEDORES!D162="","",PROVEEDORES!D162)</f>
        <v/>
      </c>
      <c r="G161" s="159">
        <f>SUMIF('EG-OCT'!$F$18:$F$516,PROVEEDORES!$D162,'EG-OCT'!P$18:P$516)</f>
        <v>0</v>
      </c>
      <c r="H161" s="159">
        <f>SUMIF('EG-OCT'!$F$18:$F$516,PROVEEDORES!$D162,'EG-OCT'!Q$18:Q$516)</f>
        <v>0</v>
      </c>
      <c r="I161" s="159">
        <f>SUMIF('EG-OCT'!$F$18:$F$516,PROVEEDORES!$D162,'EG-OCT'!R$18:R$516)</f>
        <v>0</v>
      </c>
      <c r="J161" s="159">
        <f>SUMIF('EG-OCT'!$F$18:$F$516,PROVEEDORES!$D162,'EG-OCT'!S$18:S$516)</f>
        <v>0</v>
      </c>
      <c r="K161" s="159" t="str">
        <f t="shared" si="4"/>
        <v/>
      </c>
      <c r="L161" s="146" t="str">
        <f>IF(PROVEEDORES!G162="","",PROVEEDORES!G162)</f>
        <v/>
      </c>
    </row>
    <row r="162" spans="3:12" ht="17.45" customHeight="1" x14ac:dyDescent="0.2">
      <c r="C162" s="158">
        <f t="shared" si="5"/>
        <v>156</v>
      </c>
      <c r="D162" s="146" t="str">
        <f>IF(PROVEEDORES!E163="","",PROVEEDORES!E163)</f>
        <v/>
      </c>
      <c r="E162" s="146" t="str">
        <f>IF(PROVEEDORES!F163="","",PROVEEDORES!F163)</f>
        <v/>
      </c>
      <c r="F162" s="146" t="str">
        <f>IF(PROVEEDORES!D163="","",PROVEEDORES!D163)</f>
        <v/>
      </c>
      <c r="G162" s="159">
        <f>SUMIF('EG-OCT'!$F$18:$F$516,PROVEEDORES!$D163,'EG-OCT'!P$18:P$516)</f>
        <v>0</v>
      </c>
      <c r="H162" s="159">
        <f>SUMIF('EG-OCT'!$F$18:$F$516,PROVEEDORES!$D163,'EG-OCT'!Q$18:Q$516)</f>
        <v>0</v>
      </c>
      <c r="I162" s="159">
        <f>SUMIF('EG-OCT'!$F$18:$F$516,PROVEEDORES!$D163,'EG-OCT'!R$18:R$516)</f>
        <v>0</v>
      </c>
      <c r="J162" s="159">
        <f>SUMIF('EG-OCT'!$F$18:$F$516,PROVEEDORES!$D163,'EG-OCT'!S$18:S$516)</f>
        <v>0</v>
      </c>
      <c r="K162" s="159" t="str">
        <f t="shared" si="4"/>
        <v/>
      </c>
      <c r="L162" s="146" t="str">
        <f>IF(PROVEEDORES!G163="","",PROVEEDORES!G163)</f>
        <v/>
      </c>
    </row>
    <row r="163" spans="3:12" ht="17.45" customHeight="1" x14ac:dyDescent="0.2">
      <c r="C163" s="158">
        <f t="shared" si="5"/>
        <v>157</v>
      </c>
      <c r="D163" s="146" t="str">
        <f>IF(PROVEEDORES!E164="","",PROVEEDORES!E164)</f>
        <v/>
      </c>
      <c r="E163" s="146" t="str">
        <f>IF(PROVEEDORES!F164="","",PROVEEDORES!F164)</f>
        <v/>
      </c>
      <c r="F163" s="146" t="str">
        <f>IF(PROVEEDORES!D164="","",PROVEEDORES!D164)</f>
        <v/>
      </c>
      <c r="G163" s="159">
        <f>SUMIF('EG-OCT'!$F$18:$F$516,PROVEEDORES!$D164,'EG-OCT'!P$18:P$516)</f>
        <v>0</v>
      </c>
      <c r="H163" s="159">
        <f>SUMIF('EG-OCT'!$F$18:$F$516,PROVEEDORES!$D164,'EG-OCT'!Q$18:Q$516)</f>
        <v>0</v>
      </c>
      <c r="I163" s="159">
        <f>SUMIF('EG-OCT'!$F$18:$F$516,PROVEEDORES!$D164,'EG-OCT'!R$18:R$516)</f>
        <v>0</v>
      </c>
      <c r="J163" s="159">
        <f>SUMIF('EG-OCT'!$F$18:$F$516,PROVEEDORES!$D164,'EG-OCT'!S$18:S$516)</f>
        <v>0</v>
      </c>
      <c r="K163" s="159" t="str">
        <f t="shared" si="4"/>
        <v/>
      </c>
      <c r="L163" s="146" t="str">
        <f>IF(PROVEEDORES!G164="","",PROVEEDORES!G164)</f>
        <v/>
      </c>
    </row>
    <row r="164" spans="3:12" ht="17.45" customHeight="1" x14ac:dyDescent="0.2">
      <c r="C164" s="158">
        <f t="shared" si="5"/>
        <v>158</v>
      </c>
      <c r="D164" s="146" t="str">
        <f>IF(PROVEEDORES!E165="","",PROVEEDORES!E165)</f>
        <v/>
      </c>
      <c r="E164" s="146" t="str">
        <f>IF(PROVEEDORES!F165="","",PROVEEDORES!F165)</f>
        <v/>
      </c>
      <c r="F164" s="146" t="str">
        <f>IF(PROVEEDORES!D165="","",PROVEEDORES!D165)</f>
        <v/>
      </c>
      <c r="G164" s="159">
        <f>SUMIF('EG-OCT'!$F$18:$F$516,PROVEEDORES!$D165,'EG-OCT'!P$18:P$516)</f>
        <v>0</v>
      </c>
      <c r="H164" s="159">
        <f>SUMIF('EG-OCT'!$F$18:$F$516,PROVEEDORES!$D165,'EG-OCT'!Q$18:Q$516)</f>
        <v>0</v>
      </c>
      <c r="I164" s="159">
        <f>SUMIF('EG-OCT'!$F$18:$F$516,PROVEEDORES!$D165,'EG-OCT'!R$18:R$516)</f>
        <v>0</v>
      </c>
      <c r="J164" s="159">
        <f>SUMIF('EG-OCT'!$F$18:$F$516,PROVEEDORES!$D165,'EG-OCT'!S$18:S$516)</f>
        <v>0</v>
      </c>
      <c r="K164" s="159" t="str">
        <f t="shared" si="4"/>
        <v/>
      </c>
      <c r="L164" s="146" t="str">
        <f>IF(PROVEEDORES!G165="","",PROVEEDORES!G165)</f>
        <v/>
      </c>
    </row>
    <row r="165" spans="3:12" ht="17.45" customHeight="1" x14ac:dyDescent="0.2">
      <c r="C165" s="158">
        <f t="shared" si="5"/>
        <v>159</v>
      </c>
      <c r="D165" s="146" t="str">
        <f>IF(PROVEEDORES!E166="","",PROVEEDORES!E166)</f>
        <v/>
      </c>
      <c r="E165" s="146" t="str">
        <f>IF(PROVEEDORES!F166="","",PROVEEDORES!F166)</f>
        <v/>
      </c>
      <c r="F165" s="146" t="str">
        <f>IF(PROVEEDORES!D166="","",PROVEEDORES!D166)</f>
        <v/>
      </c>
      <c r="G165" s="159">
        <f>SUMIF('EG-OCT'!$F$18:$F$516,PROVEEDORES!$D166,'EG-OCT'!P$18:P$516)</f>
        <v>0</v>
      </c>
      <c r="H165" s="159">
        <f>SUMIF('EG-OCT'!$F$18:$F$516,PROVEEDORES!$D166,'EG-OCT'!Q$18:Q$516)</f>
        <v>0</v>
      </c>
      <c r="I165" s="159">
        <f>SUMIF('EG-OCT'!$F$18:$F$516,PROVEEDORES!$D166,'EG-OCT'!R$18:R$516)</f>
        <v>0</v>
      </c>
      <c r="J165" s="159">
        <f>SUMIF('EG-OCT'!$F$18:$F$516,PROVEEDORES!$D166,'EG-OCT'!S$18:S$516)</f>
        <v>0</v>
      </c>
      <c r="K165" s="159" t="str">
        <f t="shared" si="4"/>
        <v/>
      </c>
      <c r="L165" s="146" t="str">
        <f>IF(PROVEEDORES!G166="","",PROVEEDORES!G166)</f>
        <v/>
      </c>
    </row>
    <row r="166" spans="3:12" ht="17.45" customHeight="1" x14ac:dyDescent="0.2">
      <c r="C166" s="158">
        <f t="shared" si="5"/>
        <v>160</v>
      </c>
      <c r="D166" s="146" t="str">
        <f>IF(PROVEEDORES!E167="","",PROVEEDORES!E167)</f>
        <v/>
      </c>
      <c r="E166" s="146" t="str">
        <f>IF(PROVEEDORES!F167="","",PROVEEDORES!F167)</f>
        <v/>
      </c>
      <c r="F166" s="146" t="str">
        <f>IF(PROVEEDORES!D167="","",PROVEEDORES!D167)</f>
        <v/>
      </c>
      <c r="G166" s="159">
        <f>SUMIF('EG-OCT'!$F$18:$F$516,PROVEEDORES!$D167,'EG-OCT'!P$18:P$516)</f>
        <v>0</v>
      </c>
      <c r="H166" s="159">
        <f>SUMIF('EG-OCT'!$F$18:$F$516,PROVEEDORES!$D167,'EG-OCT'!Q$18:Q$516)</f>
        <v>0</v>
      </c>
      <c r="I166" s="159">
        <f>SUMIF('EG-OCT'!$F$18:$F$516,PROVEEDORES!$D167,'EG-OCT'!R$18:R$516)</f>
        <v>0</v>
      </c>
      <c r="J166" s="159">
        <f>SUMIF('EG-OCT'!$F$18:$F$516,PROVEEDORES!$D167,'EG-OCT'!S$18:S$516)</f>
        <v>0</v>
      </c>
      <c r="K166" s="159" t="str">
        <f t="shared" si="4"/>
        <v/>
      </c>
      <c r="L166" s="146" t="str">
        <f>IF(PROVEEDORES!G167="","",PROVEEDORES!G167)</f>
        <v/>
      </c>
    </row>
    <row r="167" spans="3:12" ht="17.45" customHeight="1" x14ac:dyDescent="0.2">
      <c r="C167" s="158">
        <f t="shared" si="5"/>
        <v>161</v>
      </c>
      <c r="D167" s="146" t="str">
        <f>IF(PROVEEDORES!E168="","",PROVEEDORES!E168)</f>
        <v/>
      </c>
      <c r="E167" s="146" t="str">
        <f>IF(PROVEEDORES!F168="","",PROVEEDORES!F168)</f>
        <v/>
      </c>
      <c r="F167" s="146" t="str">
        <f>IF(PROVEEDORES!D168="","",PROVEEDORES!D168)</f>
        <v/>
      </c>
      <c r="G167" s="159">
        <f>SUMIF('EG-OCT'!$F$18:$F$516,PROVEEDORES!$D168,'EG-OCT'!P$18:P$516)</f>
        <v>0</v>
      </c>
      <c r="H167" s="159">
        <f>SUMIF('EG-OCT'!$F$18:$F$516,PROVEEDORES!$D168,'EG-OCT'!Q$18:Q$516)</f>
        <v>0</v>
      </c>
      <c r="I167" s="159">
        <f>SUMIF('EG-OCT'!$F$18:$F$516,PROVEEDORES!$D168,'EG-OCT'!R$18:R$516)</f>
        <v>0</v>
      </c>
      <c r="J167" s="159">
        <f>SUMIF('EG-OCT'!$F$18:$F$516,PROVEEDORES!$D168,'EG-OCT'!S$18:S$516)</f>
        <v>0</v>
      </c>
      <c r="K167" s="159" t="str">
        <f t="shared" si="4"/>
        <v/>
      </c>
      <c r="L167" s="146" t="str">
        <f>IF(PROVEEDORES!G168="","",PROVEEDORES!G168)</f>
        <v/>
      </c>
    </row>
    <row r="168" spans="3:12" ht="17.45" customHeight="1" x14ac:dyDescent="0.2">
      <c r="C168" s="158">
        <f t="shared" si="5"/>
        <v>162</v>
      </c>
      <c r="D168" s="146" t="str">
        <f>IF(PROVEEDORES!E169="","",PROVEEDORES!E169)</f>
        <v/>
      </c>
      <c r="E168" s="146" t="str">
        <f>IF(PROVEEDORES!F169="","",PROVEEDORES!F169)</f>
        <v/>
      </c>
      <c r="F168" s="146" t="str">
        <f>IF(PROVEEDORES!D169="","",PROVEEDORES!D169)</f>
        <v/>
      </c>
      <c r="G168" s="159">
        <f>SUMIF('EG-OCT'!$F$18:$F$516,PROVEEDORES!$D169,'EG-OCT'!P$18:P$516)</f>
        <v>0</v>
      </c>
      <c r="H168" s="159">
        <f>SUMIF('EG-OCT'!$F$18:$F$516,PROVEEDORES!$D169,'EG-OCT'!Q$18:Q$516)</f>
        <v>0</v>
      </c>
      <c r="I168" s="159">
        <f>SUMIF('EG-OCT'!$F$18:$F$516,PROVEEDORES!$D169,'EG-OCT'!R$18:R$516)</f>
        <v>0</v>
      </c>
      <c r="J168" s="159">
        <f>SUMIF('EG-OCT'!$F$18:$F$516,PROVEEDORES!$D169,'EG-OCT'!S$18:S$516)</f>
        <v>0</v>
      </c>
      <c r="K168" s="159" t="str">
        <f t="shared" si="4"/>
        <v/>
      </c>
      <c r="L168" s="146" t="str">
        <f>IF(PROVEEDORES!G169="","",PROVEEDORES!G169)</f>
        <v/>
      </c>
    </row>
    <row r="169" spans="3:12" ht="17.45" customHeight="1" x14ac:dyDescent="0.2">
      <c r="C169" s="158">
        <f t="shared" si="5"/>
        <v>163</v>
      </c>
      <c r="D169" s="146" t="str">
        <f>IF(PROVEEDORES!E170="","",PROVEEDORES!E170)</f>
        <v/>
      </c>
      <c r="E169" s="146" t="str">
        <f>IF(PROVEEDORES!F170="","",PROVEEDORES!F170)</f>
        <v/>
      </c>
      <c r="F169" s="146" t="str">
        <f>IF(PROVEEDORES!D170="","",PROVEEDORES!D170)</f>
        <v/>
      </c>
      <c r="G169" s="159">
        <f>SUMIF('EG-OCT'!$F$18:$F$516,PROVEEDORES!$D170,'EG-OCT'!P$18:P$516)</f>
        <v>0</v>
      </c>
      <c r="H169" s="159">
        <f>SUMIF('EG-OCT'!$F$18:$F$516,PROVEEDORES!$D170,'EG-OCT'!Q$18:Q$516)</f>
        <v>0</v>
      </c>
      <c r="I169" s="159">
        <f>SUMIF('EG-OCT'!$F$18:$F$516,PROVEEDORES!$D170,'EG-OCT'!R$18:R$516)</f>
        <v>0</v>
      </c>
      <c r="J169" s="159">
        <f>SUMIF('EG-OCT'!$F$18:$F$516,PROVEEDORES!$D170,'EG-OCT'!S$18:S$516)</f>
        <v>0</v>
      </c>
      <c r="K169" s="159" t="str">
        <f t="shared" si="4"/>
        <v/>
      </c>
      <c r="L169" s="146" t="str">
        <f>IF(PROVEEDORES!G170="","",PROVEEDORES!G170)</f>
        <v/>
      </c>
    </row>
    <row r="170" spans="3:12" ht="17.45" customHeight="1" x14ac:dyDescent="0.2">
      <c r="C170" s="158">
        <f t="shared" si="5"/>
        <v>164</v>
      </c>
      <c r="D170" s="146" t="str">
        <f>IF(PROVEEDORES!E171="","",PROVEEDORES!E171)</f>
        <v/>
      </c>
      <c r="E170" s="146" t="str">
        <f>IF(PROVEEDORES!F171="","",PROVEEDORES!F171)</f>
        <v/>
      </c>
      <c r="F170" s="146" t="str">
        <f>IF(PROVEEDORES!D171="","",PROVEEDORES!D171)</f>
        <v/>
      </c>
      <c r="G170" s="159">
        <f>SUMIF('EG-OCT'!$F$18:$F$516,PROVEEDORES!$D171,'EG-OCT'!P$18:P$516)</f>
        <v>0</v>
      </c>
      <c r="H170" s="159">
        <f>SUMIF('EG-OCT'!$F$18:$F$516,PROVEEDORES!$D171,'EG-OCT'!Q$18:Q$516)</f>
        <v>0</v>
      </c>
      <c r="I170" s="159">
        <f>SUMIF('EG-OCT'!$F$18:$F$516,PROVEEDORES!$D171,'EG-OCT'!R$18:R$516)</f>
        <v>0</v>
      </c>
      <c r="J170" s="159">
        <f>SUMIF('EG-OCT'!$F$18:$F$516,PROVEEDORES!$D171,'EG-OCT'!S$18:S$516)</f>
        <v>0</v>
      </c>
      <c r="K170" s="159" t="str">
        <f t="shared" si="4"/>
        <v/>
      </c>
      <c r="L170" s="146" t="str">
        <f>IF(PROVEEDORES!G171="","",PROVEEDORES!G171)</f>
        <v/>
      </c>
    </row>
    <row r="171" spans="3:12" ht="17.45" customHeight="1" x14ac:dyDescent="0.2">
      <c r="C171" s="158">
        <f t="shared" si="5"/>
        <v>165</v>
      </c>
      <c r="D171" s="146" t="str">
        <f>IF(PROVEEDORES!E172="","",PROVEEDORES!E172)</f>
        <v/>
      </c>
      <c r="E171" s="146" t="str">
        <f>IF(PROVEEDORES!F172="","",PROVEEDORES!F172)</f>
        <v/>
      </c>
      <c r="F171" s="146" t="str">
        <f>IF(PROVEEDORES!D172="","",PROVEEDORES!D172)</f>
        <v/>
      </c>
      <c r="G171" s="159">
        <f>SUMIF('EG-OCT'!$F$18:$F$516,PROVEEDORES!$D172,'EG-OCT'!P$18:P$516)</f>
        <v>0</v>
      </c>
      <c r="H171" s="159">
        <f>SUMIF('EG-OCT'!$F$18:$F$516,PROVEEDORES!$D172,'EG-OCT'!Q$18:Q$516)</f>
        <v>0</v>
      </c>
      <c r="I171" s="159">
        <f>SUMIF('EG-OCT'!$F$18:$F$516,PROVEEDORES!$D172,'EG-OCT'!R$18:R$516)</f>
        <v>0</v>
      </c>
      <c r="J171" s="159">
        <f>SUMIF('EG-OCT'!$F$18:$F$516,PROVEEDORES!$D172,'EG-OCT'!S$18:S$516)</f>
        <v>0</v>
      </c>
      <c r="K171" s="159" t="str">
        <f t="shared" si="4"/>
        <v/>
      </c>
      <c r="L171" s="146" t="str">
        <f>IF(PROVEEDORES!G172="","",PROVEEDORES!G172)</f>
        <v/>
      </c>
    </row>
    <row r="172" spans="3:12" ht="17.45" customHeight="1" x14ac:dyDescent="0.2">
      <c r="C172" s="158">
        <f t="shared" si="5"/>
        <v>166</v>
      </c>
      <c r="D172" s="146" t="str">
        <f>IF(PROVEEDORES!E173="","",PROVEEDORES!E173)</f>
        <v/>
      </c>
      <c r="E172" s="146" t="str">
        <f>IF(PROVEEDORES!F173="","",PROVEEDORES!F173)</f>
        <v/>
      </c>
      <c r="F172" s="146" t="str">
        <f>IF(PROVEEDORES!D173="","",PROVEEDORES!D173)</f>
        <v/>
      </c>
      <c r="G172" s="159">
        <f>SUMIF('EG-OCT'!$F$18:$F$516,PROVEEDORES!$D173,'EG-OCT'!P$18:P$516)</f>
        <v>0</v>
      </c>
      <c r="H172" s="159">
        <f>SUMIF('EG-OCT'!$F$18:$F$516,PROVEEDORES!$D173,'EG-OCT'!Q$18:Q$516)</f>
        <v>0</v>
      </c>
      <c r="I172" s="159">
        <f>SUMIF('EG-OCT'!$F$18:$F$516,PROVEEDORES!$D173,'EG-OCT'!R$18:R$516)</f>
        <v>0</v>
      </c>
      <c r="J172" s="159">
        <f>SUMIF('EG-OCT'!$F$18:$F$516,PROVEEDORES!$D173,'EG-OCT'!S$18:S$516)</f>
        <v>0</v>
      </c>
      <c r="K172" s="159" t="str">
        <f t="shared" si="4"/>
        <v/>
      </c>
      <c r="L172" s="146" t="str">
        <f>IF(PROVEEDORES!G173="","",PROVEEDORES!G173)</f>
        <v/>
      </c>
    </row>
    <row r="173" spans="3:12" ht="17.45" customHeight="1" x14ac:dyDescent="0.2">
      <c r="C173" s="158">
        <f t="shared" si="5"/>
        <v>167</v>
      </c>
      <c r="D173" s="146" t="str">
        <f>IF(PROVEEDORES!E174="","",PROVEEDORES!E174)</f>
        <v/>
      </c>
      <c r="E173" s="146" t="str">
        <f>IF(PROVEEDORES!F174="","",PROVEEDORES!F174)</f>
        <v/>
      </c>
      <c r="F173" s="146" t="str">
        <f>IF(PROVEEDORES!D174="","",PROVEEDORES!D174)</f>
        <v/>
      </c>
      <c r="G173" s="159">
        <f>SUMIF('EG-OCT'!$F$18:$F$516,PROVEEDORES!$D174,'EG-OCT'!P$18:P$516)</f>
        <v>0</v>
      </c>
      <c r="H173" s="159">
        <f>SUMIF('EG-OCT'!$F$18:$F$516,PROVEEDORES!$D174,'EG-OCT'!Q$18:Q$516)</f>
        <v>0</v>
      </c>
      <c r="I173" s="159">
        <f>SUMIF('EG-OCT'!$F$18:$F$516,PROVEEDORES!$D174,'EG-OCT'!R$18:R$516)</f>
        <v>0</v>
      </c>
      <c r="J173" s="159">
        <f>SUMIF('EG-OCT'!$F$18:$F$516,PROVEEDORES!$D174,'EG-OCT'!S$18:S$516)</f>
        <v>0</v>
      </c>
      <c r="K173" s="159" t="str">
        <f t="shared" si="4"/>
        <v/>
      </c>
      <c r="L173" s="146" t="str">
        <f>IF(PROVEEDORES!G174="","",PROVEEDORES!G174)</f>
        <v/>
      </c>
    </row>
    <row r="174" spans="3:12" ht="17.45" customHeight="1" x14ac:dyDescent="0.2">
      <c r="C174" s="158">
        <f t="shared" si="5"/>
        <v>168</v>
      </c>
      <c r="D174" s="146" t="str">
        <f>IF(PROVEEDORES!E175="","",PROVEEDORES!E175)</f>
        <v/>
      </c>
      <c r="E174" s="146" t="str">
        <f>IF(PROVEEDORES!F175="","",PROVEEDORES!F175)</f>
        <v/>
      </c>
      <c r="F174" s="146" t="str">
        <f>IF(PROVEEDORES!D175="","",PROVEEDORES!D175)</f>
        <v/>
      </c>
      <c r="G174" s="159">
        <f>SUMIF('EG-OCT'!$F$18:$F$516,PROVEEDORES!$D175,'EG-OCT'!P$18:P$516)</f>
        <v>0</v>
      </c>
      <c r="H174" s="159">
        <f>SUMIF('EG-OCT'!$F$18:$F$516,PROVEEDORES!$D175,'EG-OCT'!Q$18:Q$516)</f>
        <v>0</v>
      </c>
      <c r="I174" s="159">
        <f>SUMIF('EG-OCT'!$F$18:$F$516,PROVEEDORES!$D175,'EG-OCT'!R$18:R$516)</f>
        <v>0</v>
      </c>
      <c r="J174" s="159">
        <f>SUMIF('EG-OCT'!$F$18:$F$516,PROVEEDORES!$D175,'EG-OCT'!S$18:S$516)</f>
        <v>0</v>
      </c>
      <c r="K174" s="159" t="str">
        <f t="shared" si="4"/>
        <v/>
      </c>
      <c r="L174" s="146" t="str">
        <f>IF(PROVEEDORES!G175="","",PROVEEDORES!G175)</f>
        <v/>
      </c>
    </row>
    <row r="175" spans="3:12" ht="17.45" customHeight="1" x14ac:dyDescent="0.2">
      <c r="C175" s="158">
        <f t="shared" si="5"/>
        <v>169</v>
      </c>
      <c r="D175" s="146" t="str">
        <f>IF(PROVEEDORES!E176="","",PROVEEDORES!E176)</f>
        <v/>
      </c>
      <c r="E175" s="146" t="str">
        <f>IF(PROVEEDORES!F176="","",PROVEEDORES!F176)</f>
        <v/>
      </c>
      <c r="F175" s="146" t="str">
        <f>IF(PROVEEDORES!D176="","",PROVEEDORES!D176)</f>
        <v/>
      </c>
      <c r="G175" s="159">
        <f>SUMIF('EG-OCT'!$F$18:$F$516,PROVEEDORES!$D176,'EG-OCT'!P$18:P$516)</f>
        <v>0</v>
      </c>
      <c r="H175" s="159">
        <f>SUMIF('EG-OCT'!$F$18:$F$516,PROVEEDORES!$D176,'EG-OCT'!Q$18:Q$516)</f>
        <v>0</v>
      </c>
      <c r="I175" s="159">
        <f>SUMIF('EG-OCT'!$F$18:$F$516,PROVEEDORES!$D176,'EG-OCT'!R$18:R$516)</f>
        <v>0</v>
      </c>
      <c r="J175" s="159">
        <f>SUMIF('EG-OCT'!$F$18:$F$516,PROVEEDORES!$D176,'EG-OCT'!S$18:S$516)</f>
        <v>0</v>
      </c>
      <c r="K175" s="159" t="str">
        <f t="shared" si="4"/>
        <v/>
      </c>
      <c r="L175" s="146" t="str">
        <f>IF(PROVEEDORES!G176="","",PROVEEDORES!G176)</f>
        <v/>
      </c>
    </row>
    <row r="176" spans="3:12" ht="17.45" customHeight="1" x14ac:dyDescent="0.2">
      <c r="C176" s="158">
        <f t="shared" si="5"/>
        <v>170</v>
      </c>
      <c r="D176" s="146" t="str">
        <f>IF(PROVEEDORES!E177="","",PROVEEDORES!E177)</f>
        <v/>
      </c>
      <c r="E176" s="146" t="str">
        <f>IF(PROVEEDORES!F177="","",PROVEEDORES!F177)</f>
        <v/>
      </c>
      <c r="F176" s="146" t="str">
        <f>IF(PROVEEDORES!D177="","",PROVEEDORES!D177)</f>
        <v/>
      </c>
      <c r="G176" s="159">
        <f>SUMIF('EG-OCT'!$F$18:$F$516,PROVEEDORES!$D177,'EG-OCT'!P$18:P$516)</f>
        <v>0</v>
      </c>
      <c r="H176" s="159">
        <f>SUMIF('EG-OCT'!$F$18:$F$516,PROVEEDORES!$D177,'EG-OCT'!Q$18:Q$516)</f>
        <v>0</v>
      </c>
      <c r="I176" s="159">
        <f>SUMIF('EG-OCT'!$F$18:$F$516,PROVEEDORES!$D177,'EG-OCT'!R$18:R$516)</f>
        <v>0</v>
      </c>
      <c r="J176" s="159">
        <f>SUMIF('EG-OCT'!$F$18:$F$516,PROVEEDORES!$D177,'EG-OCT'!S$18:S$516)</f>
        <v>0</v>
      </c>
      <c r="K176" s="159" t="str">
        <f t="shared" si="4"/>
        <v/>
      </c>
      <c r="L176" s="146" t="str">
        <f>IF(PROVEEDORES!G177="","",PROVEEDORES!G177)</f>
        <v/>
      </c>
    </row>
    <row r="177" spans="3:12" ht="17.45" customHeight="1" x14ac:dyDescent="0.2">
      <c r="C177" s="158">
        <f t="shared" si="5"/>
        <v>171</v>
      </c>
      <c r="D177" s="146" t="str">
        <f>IF(PROVEEDORES!E178="","",PROVEEDORES!E178)</f>
        <v/>
      </c>
      <c r="E177" s="146" t="str">
        <f>IF(PROVEEDORES!F178="","",PROVEEDORES!F178)</f>
        <v/>
      </c>
      <c r="F177" s="146" t="str">
        <f>IF(PROVEEDORES!D178="","",PROVEEDORES!D178)</f>
        <v/>
      </c>
      <c r="G177" s="159">
        <f>SUMIF('EG-OCT'!$F$18:$F$516,PROVEEDORES!$D178,'EG-OCT'!P$18:P$516)</f>
        <v>0</v>
      </c>
      <c r="H177" s="159">
        <f>SUMIF('EG-OCT'!$F$18:$F$516,PROVEEDORES!$D178,'EG-OCT'!Q$18:Q$516)</f>
        <v>0</v>
      </c>
      <c r="I177" s="159">
        <f>SUMIF('EG-OCT'!$F$18:$F$516,PROVEEDORES!$D178,'EG-OCT'!R$18:R$516)</f>
        <v>0</v>
      </c>
      <c r="J177" s="159">
        <f>SUMIF('EG-OCT'!$F$18:$F$516,PROVEEDORES!$D178,'EG-OCT'!S$18:S$516)</f>
        <v>0</v>
      </c>
      <c r="K177" s="159" t="str">
        <f t="shared" si="4"/>
        <v/>
      </c>
      <c r="L177" s="146" t="str">
        <f>IF(PROVEEDORES!G178="","",PROVEEDORES!G178)</f>
        <v/>
      </c>
    </row>
    <row r="178" spans="3:12" ht="17.45" customHeight="1" x14ac:dyDescent="0.2">
      <c r="C178" s="158">
        <f t="shared" si="5"/>
        <v>172</v>
      </c>
      <c r="D178" s="146" t="str">
        <f>IF(PROVEEDORES!E179="","",PROVEEDORES!E179)</f>
        <v/>
      </c>
      <c r="E178" s="146" t="str">
        <f>IF(PROVEEDORES!F179="","",PROVEEDORES!F179)</f>
        <v/>
      </c>
      <c r="F178" s="146" t="str">
        <f>IF(PROVEEDORES!D179="","",PROVEEDORES!D179)</f>
        <v/>
      </c>
      <c r="G178" s="159">
        <f>SUMIF('EG-OCT'!$F$18:$F$516,PROVEEDORES!$D179,'EG-OCT'!P$18:P$516)</f>
        <v>0</v>
      </c>
      <c r="H178" s="159">
        <f>SUMIF('EG-OCT'!$F$18:$F$516,PROVEEDORES!$D179,'EG-OCT'!Q$18:Q$516)</f>
        <v>0</v>
      </c>
      <c r="I178" s="159">
        <f>SUMIF('EG-OCT'!$F$18:$F$516,PROVEEDORES!$D179,'EG-OCT'!R$18:R$516)</f>
        <v>0</v>
      </c>
      <c r="J178" s="159">
        <f>SUMIF('EG-OCT'!$F$18:$F$516,PROVEEDORES!$D179,'EG-OCT'!S$18:S$516)</f>
        <v>0</v>
      </c>
      <c r="K178" s="159" t="str">
        <f t="shared" si="4"/>
        <v/>
      </c>
      <c r="L178" s="146" t="str">
        <f>IF(PROVEEDORES!G179="","",PROVEEDORES!G179)</f>
        <v/>
      </c>
    </row>
    <row r="179" spans="3:12" ht="17.45" customHeight="1" x14ac:dyDescent="0.2">
      <c r="C179" s="158">
        <f t="shared" si="5"/>
        <v>173</v>
      </c>
      <c r="D179" s="146" t="str">
        <f>IF(PROVEEDORES!E180="","",PROVEEDORES!E180)</f>
        <v/>
      </c>
      <c r="E179" s="146" t="str">
        <f>IF(PROVEEDORES!F180="","",PROVEEDORES!F180)</f>
        <v/>
      </c>
      <c r="F179" s="146" t="str">
        <f>IF(PROVEEDORES!D180="","",PROVEEDORES!D180)</f>
        <v/>
      </c>
      <c r="G179" s="159">
        <f>SUMIF('EG-OCT'!$F$18:$F$516,PROVEEDORES!$D180,'EG-OCT'!P$18:P$516)</f>
        <v>0</v>
      </c>
      <c r="H179" s="159">
        <f>SUMIF('EG-OCT'!$F$18:$F$516,PROVEEDORES!$D180,'EG-OCT'!Q$18:Q$516)</f>
        <v>0</v>
      </c>
      <c r="I179" s="159">
        <f>SUMIF('EG-OCT'!$F$18:$F$516,PROVEEDORES!$D180,'EG-OCT'!R$18:R$516)</f>
        <v>0</v>
      </c>
      <c r="J179" s="159">
        <f>SUMIF('EG-OCT'!$F$18:$F$516,PROVEEDORES!$D180,'EG-OCT'!S$18:S$516)</f>
        <v>0</v>
      </c>
      <c r="K179" s="159" t="str">
        <f t="shared" si="4"/>
        <v/>
      </c>
      <c r="L179" s="146" t="str">
        <f>IF(PROVEEDORES!G180="","",PROVEEDORES!G180)</f>
        <v/>
      </c>
    </row>
    <row r="180" spans="3:12" ht="17.45" customHeight="1" x14ac:dyDescent="0.2">
      <c r="C180" s="158">
        <f t="shared" si="5"/>
        <v>174</v>
      </c>
      <c r="D180" s="146" t="str">
        <f>IF(PROVEEDORES!E181="","",PROVEEDORES!E181)</f>
        <v/>
      </c>
      <c r="E180" s="146" t="str">
        <f>IF(PROVEEDORES!F181="","",PROVEEDORES!F181)</f>
        <v/>
      </c>
      <c r="F180" s="146" t="str">
        <f>IF(PROVEEDORES!D181="","",PROVEEDORES!D181)</f>
        <v/>
      </c>
      <c r="G180" s="159">
        <f>SUMIF('EG-OCT'!$F$18:$F$516,PROVEEDORES!$D181,'EG-OCT'!P$18:P$516)</f>
        <v>0</v>
      </c>
      <c r="H180" s="159">
        <f>SUMIF('EG-OCT'!$F$18:$F$516,PROVEEDORES!$D181,'EG-OCT'!Q$18:Q$516)</f>
        <v>0</v>
      </c>
      <c r="I180" s="159">
        <f>SUMIF('EG-OCT'!$F$18:$F$516,PROVEEDORES!$D181,'EG-OCT'!R$18:R$516)</f>
        <v>0</v>
      </c>
      <c r="J180" s="159">
        <f>SUMIF('EG-OCT'!$F$18:$F$516,PROVEEDORES!$D181,'EG-OCT'!S$18:S$516)</f>
        <v>0</v>
      </c>
      <c r="K180" s="159" t="str">
        <f t="shared" si="4"/>
        <v/>
      </c>
      <c r="L180" s="146" t="str">
        <f>IF(PROVEEDORES!G181="","",PROVEEDORES!G181)</f>
        <v/>
      </c>
    </row>
    <row r="181" spans="3:12" ht="17.45" customHeight="1" x14ac:dyDescent="0.2">
      <c r="C181" s="158">
        <f t="shared" si="5"/>
        <v>175</v>
      </c>
      <c r="D181" s="146" t="str">
        <f>IF(PROVEEDORES!E182="","",PROVEEDORES!E182)</f>
        <v/>
      </c>
      <c r="E181" s="146" t="str">
        <f>IF(PROVEEDORES!F182="","",PROVEEDORES!F182)</f>
        <v/>
      </c>
      <c r="F181" s="146" t="str">
        <f>IF(PROVEEDORES!D182="","",PROVEEDORES!D182)</f>
        <v/>
      </c>
      <c r="G181" s="159">
        <f>SUMIF('EG-OCT'!$F$18:$F$516,PROVEEDORES!$D182,'EG-OCT'!P$18:P$516)</f>
        <v>0</v>
      </c>
      <c r="H181" s="159">
        <f>SUMIF('EG-OCT'!$F$18:$F$516,PROVEEDORES!$D182,'EG-OCT'!Q$18:Q$516)</f>
        <v>0</v>
      </c>
      <c r="I181" s="159">
        <f>SUMIF('EG-OCT'!$F$18:$F$516,PROVEEDORES!$D182,'EG-OCT'!R$18:R$516)</f>
        <v>0</v>
      </c>
      <c r="J181" s="159">
        <f>SUMIF('EG-OCT'!$F$18:$F$516,PROVEEDORES!$D182,'EG-OCT'!S$18:S$516)</f>
        <v>0</v>
      </c>
      <c r="K181" s="159" t="str">
        <f t="shared" si="4"/>
        <v/>
      </c>
      <c r="L181" s="146" t="str">
        <f>IF(PROVEEDORES!G182="","",PROVEEDORES!G182)</f>
        <v/>
      </c>
    </row>
    <row r="182" spans="3:12" ht="17.45" customHeight="1" x14ac:dyDescent="0.2">
      <c r="C182" s="158">
        <f t="shared" si="5"/>
        <v>176</v>
      </c>
      <c r="D182" s="146" t="str">
        <f>IF(PROVEEDORES!E183="","",PROVEEDORES!E183)</f>
        <v/>
      </c>
      <c r="E182" s="146" t="str">
        <f>IF(PROVEEDORES!F183="","",PROVEEDORES!F183)</f>
        <v/>
      </c>
      <c r="F182" s="146" t="str">
        <f>IF(PROVEEDORES!D183="","",PROVEEDORES!D183)</f>
        <v/>
      </c>
      <c r="G182" s="159">
        <f>SUMIF('EG-OCT'!$F$18:$F$516,PROVEEDORES!$D183,'EG-OCT'!P$18:P$516)</f>
        <v>0</v>
      </c>
      <c r="H182" s="159">
        <f>SUMIF('EG-OCT'!$F$18:$F$516,PROVEEDORES!$D183,'EG-OCT'!Q$18:Q$516)</f>
        <v>0</v>
      </c>
      <c r="I182" s="159">
        <f>SUMIF('EG-OCT'!$F$18:$F$516,PROVEEDORES!$D183,'EG-OCT'!R$18:R$516)</f>
        <v>0</v>
      </c>
      <c r="J182" s="159">
        <f>SUMIF('EG-OCT'!$F$18:$F$516,PROVEEDORES!$D183,'EG-OCT'!S$18:S$516)</f>
        <v>0</v>
      </c>
      <c r="K182" s="159" t="str">
        <f t="shared" si="4"/>
        <v/>
      </c>
      <c r="L182" s="146" t="str">
        <f>IF(PROVEEDORES!G183="","",PROVEEDORES!G183)</f>
        <v/>
      </c>
    </row>
    <row r="183" spans="3:12" ht="17.45" customHeight="1" x14ac:dyDescent="0.2">
      <c r="C183" s="158">
        <f t="shared" si="5"/>
        <v>177</v>
      </c>
      <c r="D183" s="146" t="str">
        <f>IF(PROVEEDORES!E184="","",PROVEEDORES!E184)</f>
        <v/>
      </c>
      <c r="E183" s="146" t="str">
        <f>IF(PROVEEDORES!F184="","",PROVEEDORES!F184)</f>
        <v/>
      </c>
      <c r="F183" s="146" t="str">
        <f>IF(PROVEEDORES!D184="","",PROVEEDORES!D184)</f>
        <v/>
      </c>
      <c r="G183" s="159">
        <f>SUMIF('EG-OCT'!$F$18:$F$516,PROVEEDORES!$D184,'EG-OCT'!P$18:P$516)</f>
        <v>0</v>
      </c>
      <c r="H183" s="159">
        <f>SUMIF('EG-OCT'!$F$18:$F$516,PROVEEDORES!$D184,'EG-OCT'!Q$18:Q$516)</f>
        <v>0</v>
      </c>
      <c r="I183" s="159">
        <f>SUMIF('EG-OCT'!$F$18:$F$516,PROVEEDORES!$D184,'EG-OCT'!R$18:R$516)</f>
        <v>0</v>
      </c>
      <c r="J183" s="159">
        <f>SUMIF('EG-OCT'!$F$18:$F$516,PROVEEDORES!$D184,'EG-OCT'!S$18:S$516)</f>
        <v>0</v>
      </c>
      <c r="K183" s="159" t="str">
        <f t="shared" si="4"/>
        <v/>
      </c>
      <c r="L183" s="146" t="str">
        <f>IF(PROVEEDORES!G184="","",PROVEEDORES!G184)</f>
        <v/>
      </c>
    </row>
    <row r="184" spans="3:12" ht="17.45" customHeight="1" x14ac:dyDescent="0.2">
      <c r="C184" s="158">
        <f t="shared" si="5"/>
        <v>178</v>
      </c>
      <c r="D184" s="146" t="str">
        <f>IF(PROVEEDORES!E185="","",PROVEEDORES!E185)</f>
        <v/>
      </c>
      <c r="E184" s="146" t="str">
        <f>IF(PROVEEDORES!F185="","",PROVEEDORES!F185)</f>
        <v/>
      </c>
      <c r="F184" s="146" t="str">
        <f>IF(PROVEEDORES!D185="","",PROVEEDORES!D185)</f>
        <v/>
      </c>
      <c r="G184" s="159">
        <f>SUMIF('EG-OCT'!$F$18:$F$516,PROVEEDORES!$D185,'EG-OCT'!P$18:P$516)</f>
        <v>0</v>
      </c>
      <c r="H184" s="159">
        <f>SUMIF('EG-OCT'!$F$18:$F$516,PROVEEDORES!$D185,'EG-OCT'!Q$18:Q$516)</f>
        <v>0</v>
      </c>
      <c r="I184" s="159">
        <f>SUMIF('EG-OCT'!$F$18:$F$516,PROVEEDORES!$D185,'EG-OCT'!R$18:R$516)</f>
        <v>0</v>
      </c>
      <c r="J184" s="159">
        <f>SUMIF('EG-OCT'!$F$18:$F$516,PROVEEDORES!$D185,'EG-OCT'!S$18:S$516)</f>
        <v>0</v>
      </c>
      <c r="K184" s="159" t="str">
        <f t="shared" si="4"/>
        <v/>
      </c>
      <c r="L184" s="146" t="str">
        <f>IF(PROVEEDORES!G185="","",PROVEEDORES!G185)</f>
        <v/>
      </c>
    </row>
    <row r="185" spans="3:12" ht="17.45" customHeight="1" x14ac:dyDescent="0.2">
      <c r="C185" s="158">
        <f t="shared" si="5"/>
        <v>179</v>
      </c>
      <c r="D185" s="146" t="str">
        <f>IF(PROVEEDORES!E186="","",PROVEEDORES!E186)</f>
        <v/>
      </c>
      <c r="E185" s="146" t="str">
        <f>IF(PROVEEDORES!F186="","",PROVEEDORES!F186)</f>
        <v/>
      </c>
      <c r="F185" s="146" t="str">
        <f>IF(PROVEEDORES!D186="","",PROVEEDORES!D186)</f>
        <v/>
      </c>
      <c r="G185" s="159">
        <f>SUMIF('EG-OCT'!$F$18:$F$516,PROVEEDORES!$D186,'EG-OCT'!P$18:P$516)</f>
        <v>0</v>
      </c>
      <c r="H185" s="159">
        <f>SUMIF('EG-OCT'!$F$18:$F$516,PROVEEDORES!$D186,'EG-OCT'!Q$18:Q$516)</f>
        <v>0</v>
      </c>
      <c r="I185" s="159">
        <f>SUMIF('EG-OCT'!$F$18:$F$516,PROVEEDORES!$D186,'EG-OCT'!R$18:R$516)</f>
        <v>0</v>
      </c>
      <c r="J185" s="159">
        <f>SUMIF('EG-OCT'!$F$18:$F$516,PROVEEDORES!$D186,'EG-OCT'!S$18:S$516)</f>
        <v>0</v>
      </c>
      <c r="K185" s="159" t="str">
        <f t="shared" si="4"/>
        <v/>
      </c>
      <c r="L185" s="146" t="str">
        <f>IF(PROVEEDORES!G186="","",PROVEEDORES!G186)</f>
        <v/>
      </c>
    </row>
    <row r="186" spans="3:12" ht="17.45" customHeight="1" x14ac:dyDescent="0.2">
      <c r="C186" s="158">
        <f t="shared" si="5"/>
        <v>180</v>
      </c>
      <c r="D186" s="146" t="str">
        <f>IF(PROVEEDORES!E187="","",PROVEEDORES!E187)</f>
        <v/>
      </c>
      <c r="E186" s="146" t="str">
        <f>IF(PROVEEDORES!F187="","",PROVEEDORES!F187)</f>
        <v/>
      </c>
      <c r="F186" s="146" t="str">
        <f>IF(PROVEEDORES!D187="","",PROVEEDORES!D187)</f>
        <v/>
      </c>
      <c r="G186" s="159">
        <f>SUMIF('EG-OCT'!$F$18:$F$516,PROVEEDORES!$D187,'EG-OCT'!P$18:P$516)</f>
        <v>0</v>
      </c>
      <c r="H186" s="159">
        <f>SUMIF('EG-OCT'!$F$18:$F$516,PROVEEDORES!$D187,'EG-OCT'!Q$18:Q$516)</f>
        <v>0</v>
      </c>
      <c r="I186" s="159">
        <f>SUMIF('EG-OCT'!$F$18:$F$516,PROVEEDORES!$D187,'EG-OCT'!R$18:R$516)</f>
        <v>0</v>
      </c>
      <c r="J186" s="159">
        <f>SUMIF('EG-OCT'!$F$18:$F$516,PROVEEDORES!$D187,'EG-OCT'!S$18:S$516)</f>
        <v>0</v>
      </c>
      <c r="K186" s="159" t="str">
        <f t="shared" si="4"/>
        <v/>
      </c>
      <c r="L186" s="146" t="str">
        <f>IF(PROVEEDORES!G187="","",PROVEEDORES!G187)</f>
        <v/>
      </c>
    </row>
    <row r="187" spans="3:12" ht="17.45" customHeight="1" x14ac:dyDescent="0.2">
      <c r="C187" s="158">
        <f t="shared" si="5"/>
        <v>181</v>
      </c>
      <c r="D187" s="146" t="str">
        <f>IF(PROVEEDORES!E188="","",PROVEEDORES!E188)</f>
        <v/>
      </c>
      <c r="E187" s="146" t="str">
        <f>IF(PROVEEDORES!F188="","",PROVEEDORES!F188)</f>
        <v/>
      </c>
      <c r="F187" s="146" t="str">
        <f>IF(PROVEEDORES!D188="","",PROVEEDORES!D188)</f>
        <v/>
      </c>
      <c r="G187" s="159">
        <f>SUMIF('EG-OCT'!$F$18:$F$516,PROVEEDORES!$D188,'EG-OCT'!P$18:P$516)</f>
        <v>0</v>
      </c>
      <c r="H187" s="159">
        <f>SUMIF('EG-OCT'!$F$18:$F$516,PROVEEDORES!$D188,'EG-OCT'!Q$18:Q$516)</f>
        <v>0</v>
      </c>
      <c r="I187" s="159">
        <f>SUMIF('EG-OCT'!$F$18:$F$516,PROVEEDORES!$D188,'EG-OCT'!R$18:R$516)</f>
        <v>0</v>
      </c>
      <c r="J187" s="159">
        <f>SUMIF('EG-OCT'!$F$18:$F$516,PROVEEDORES!$D188,'EG-OCT'!S$18:S$516)</f>
        <v>0</v>
      </c>
      <c r="K187" s="159" t="str">
        <f t="shared" si="4"/>
        <v/>
      </c>
      <c r="L187" s="146" t="str">
        <f>IF(PROVEEDORES!G188="","",PROVEEDORES!G188)</f>
        <v/>
      </c>
    </row>
    <row r="188" spans="3:12" ht="17.45" customHeight="1" x14ac:dyDescent="0.2">
      <c r="C188" s="158">
        <f t="shared" si="5"/>
        <v>182</v>
      </c>
      <c r="D188" s="146" t="str">
        <f>IF(PROVEEDORES!E189="","",PROVEEDORES!E189)</f>
        <v/>
      </c>
      <c r="E188" s="146" t="str">
        <f>IF(PROVEEDORES!F189="","",PROVEEDORES!F189)</f>
        <v/>
      </c>
      <c r="F188" s="146" t="str">
        <f>IF(PROVEEDORES!D189="","",PROVEEDORES!D189)</f>
        <v/>
      </c>
      <c r="G188" s="159">
        <f>SUMIF('EG-OCT'!$F$18:$F$516,PROVEEDORES!$D189,'EG-OCT'!P$18:P$516)</f>
        <v>0</v>
      </c>
      <c r="H188" s="159">
        <f>SUMIF('EG-OCT'!$F$18:$F$516,PROVEEDORES!$D189,'EG-OCT'!Q$18:Q$516)</f>
        <v>0</v>
      </c>
      <c r="I188" s="159">
        <f>SUMIF('EG-OCT'!$F$18:$F$516,PROVEEDORES!$D189,'EG-OCT'!R$18:R$516)</f>
        <v>0</v>
      </c>
      <c r="J188" s="159">
        <f>SUMIF('EG-OCT'!$F$18:$F$516,PROVEEDORES!$D189,'EG-OCT'!S$18:S$516)</f>
        <v>0</v>
      </c>
      <c r="K188" s="159" t="str">
        <f t="shared" si="4"/>
        <v/>
      </c>
      <c r="L188" s="146" t="str">
        <f>IF(PROVEEDORES!G189="","",PROVEEDORES!G189)</f>
        <v/>
      </c>
    </row>
    <row r="189" spans="3:12" ht="17.45" customHeight="1" x14ac:dyDescent="0.2">
      <c r="C189" s="158">
        <f t="shared" si="5"/>
        <v>183</v>
      </c>
      <c r="D189" s="146" t="str">
        <f>IF(PROVEEDORES!E190="","",PROVEEDORES!E190)</f>
        <v/>
      </c>
      <c r="E189" s="146" t="str">
        <f>IF(PROVEEDORES!F190="","",PROVEEDORES!F190)</f>
        <v/>
      </c>
      <c r="F189" s="146" t="str">
        <f>IF(PROVEEDORES!D190="","",PROVEEDORES!D190)</f>
        <v/>
      </c>
      <c r="G189" s="159">
        <f>SUMIF('EG-OCT'!$F$18:$F$516,PROVEEDORES!$D190,'EG-OCT'!P$18:P$516)</f>
        <v>0</v>
      </c>
      <c r="H189" s="159">
        <f>SUMIF('EG-OCT'!$F$18:$F$516,PROVEEDORES!$D190,'EG-OCT'!Q$18:Q$516)</f>
        <v>0</v>
      </c>
      <c r="I189" s="159">
        <f>SUMIF('EG-OCT'!$F$18:$F$516,PROVEEDORES!$D190,'EG-OCT'!R$18:R$516)</f>
        <v>0</v>
      </c>
      <c r="J189" s="159">
        <f>SUMIF('EG-OCT'!$F$18:$F$516,PROVEEDORES!$D190,'EG-OCT'!S$18:S$516)</f>
        <v>0</v>
      </c>
      <c r="K189" s="159" t="str">
        <f t="shared" si="4"/>
        <v/>
      </c>
      <c r="L189" s="146" t="str">
        <f>IF(PROVEEDORES!G190="","",PROVEEDORES!G190)</f>
        <v/>
      </c>
    </row>
    <row r="190" spans="3:12" ht="17.45" customHeight="1" x14ac:dyDescent="0.2">
      <c r="C190" s="158">
        <f t="shared" si="5"/>
        <v>184</v>
      </c>
      <c r="D190" s="146" t="str">
        <f>IF(PROVEEDORES!E191="","",PROVEEDORES!E191)</f>
        <v/>
      </c>
      <c r="E190" s="146" t="str">
        <f>IF(PROVEEDORES!F191="","",PROVEEDORES!F191)</f>
        <v/>
      </c>
      <c r="F190" s="146" t="str">
        <f>IF(PROVEEDORES!D191="","",PROVEEDORES!D191)</f>
        <v/>
      </c>
      <c r="G190" s="159">
        <f>SUMIF('EG-OCT'!$F$18:$F$516,PROVEEDORES!$D191,'EG-OCT'!P$18:P$516)</f>
        <v>0</v>
      </c>
      <c r="H190" s="159">
        <f>SUMIF('EG-OCT'!$F$18:$F$516,PROVEEDORES!$D191,'EG-OCT'!Q$18:Q$516)</f>
        <v>0</v>
      </c>
      <c r="I190" s="159">
        <f>SUMIF('EG-OCT'!$F$18:$F$516,PROVEEDORES!$D191,'EG-OCT'!R$18:R$516)</f>
        <v>0</v>
      </c>
      <c r="J190" s="159">
        <f>SUMIF('EG-OCT'!$F$18:$F$516,PROVEEDORES!$D191,'EG-OCT'!S$18:S$516)</f>
        <v>0</v>
      </c>
      <c r="K190" s="159" t="str">
        <f t="shared" si="4"/>
        <v/>
      </c>
      <c r="L190" s="146" t="str">
        <f>IF(PROVEEDORES!G191="","",PROVEEDORES!G191)</f>
        <v/>
      </c>
    </row>
    <row r="191" spans="3:12" ht="17.45" customHeight="1" x14ac:dyDescent="0.2">
      <c r="C191" s="158">
        <f t="shared" si="5"/>
        <v>185</v>
      </c>
      <c r="D191" s="146" t="str">
        <f>IF(PROVEEDORES!E192="","",PROVEEDORES!E192)</f>
        <v/>
      </c>
      <c r="E191" s="146" t="str">
        <f>IF(PROVEEDORES!F192="","",PROVEEDORES!F192)</f>
        <v/>
      </c>
      <c r="F191" s="146" t="str">
        <f>IF(PROVEEDORES!D192="","",PROVEEDORES!D192)</f>
        <v/>
      </c>
      <c r="G191" s="159">
        <f>SUMIF('EG-OCT'!$F$18:$F$516,PROVEEDORES!$D192,'EG-OCT'!P$18:P$516)</f>
        <v>0</v>
      </c>
      <c r="H191" s="159">
        <f>SUMIF('EG-OCT'!$F$18:$F$516,PROVEEDORES!$D192,'EG-OCT'!Q$18:Q$516)</f>
        <v>0</v>
      </c>
      <c r="I191" s="159">
        <f>SUMIF('EG-OCT'!$F$18:$F$516,PROVEEDORES!$D192,'EG-OCT'!R$18:R$516)</f>
        <v>0</v>
      </c>
      <c r="J191" s="159">
        <f>SUMIF('EG-OCT'!$F$18:$F$516,PROVEEDORES!$D192,'EG-OCT'!S$18:S$516)</f>
        <v>0</v>
      </c>
      <c r="K191" s="159" t="str">
        <f t="shared" si="4"/>
        <v/>
      </c>
      <c r="L191" s="146" t="str">
        <f>IF(PROVEEDORES!G192="","",PROVEEDORES!G192)</f>
        <v/>
      </c>
    </row>
    <row r="192" spans="3:12" ht="17.45" customHeight="1" x14ac:dyDescent="0.2">
      <c r="C192" s="158">
        <f t="shared" si="5"/>
        <v>186</v>
      </c>
      <c r="D192" s="146" t="str">
        <f>IF(PROVEEDORES!E193="","",PROVEEDORES!E193)</f>
        <v/>
      </c>
      <c r="E192" s="146" t="str">
        <f>IF(PROVEEDORES!F193="","",PROVEEDORES!F193)</f>
        <v/>
      </c>
      <c r="F192" s="146" t="str">
        <f>IF(PROVEEDORES!D193="","",PROVEEDORES!D193)</f>
        <v/>
      </c>
      <c r="G192" s="159">
        <f>SUMIF('EG-OCT'!$F$18:$F$516,PROVEEDORES!$D193,'EG-OCT'!P$18:P$516)</f>
        <v>0</v>
      </c>
      <c r="H192" s="159">
        <f>SUMIF('EG-OCT'!$F$18:$F$516,PROVEEDORES!$D193,'EG-OCT'!Q$18:Q$516)</f>
        <v>0</v>
      </c>
      <c r="I192" s="159">
        <f>SUMIF('EG-OCT'!$F$18:$F$516,PROVEEDORES!$D193,'EG-OCT'!R$18:R$516)</f>
        <v>0</v>
      </c>
      <c r="J192" s="159">
        <f>SUMIF('EG-OCT'!$F$18:$F$516,PROVEEDORES!$D193,'EG-OCT'!S$18:S$516)</f>
        <v>0</v>
      </c>
      <c r="K192" s="159" t="str">
        <f t="shared" si="4"/>
        <v/>
      </c>
      <c r="L192" s="146" t="str">
        <f>IF(PROVEEDORES!G193="","",PROVEEDORES!G193)</f>
        <v/>
      </c>
    </row>
    <row r="193" spans="3:12" ht="17.45" customHeight="1" x14ac:dyDescent="0.2">
      <c r="C193" s="158">
        <f t="shared" si="5"/>
        <v>187</v>
      </c>
      <c r="D193" s="146" t="str">
        <f>IF(PROVEEDORES!E194="","",PROVEEDORES!E194)</f>
        <v/>
      </c>
      <c r="E193" s="146" t="str">
        <f>IF(PROVEEDORES!F194="","",PROVEEDORES!F194)</f>
        <v/>
      </c>
      <c r="F193" s="146" t="str">
        <f>IF(PROVEEDORES!D194="","",PROVEEDORES!D194)</f>
        <v/>
      </c>
      <c r="G193" s="159">
        <f>SUMIF('EG-OCT'!$F$18:$F$516,PROVEEDORES!$D194,'EG-OCT'!P$18:P$516)</f>
        <v>0</v>
      </c>
      <c r="H193" s="159">
        <f>SUMIF('EG-OCT'!$F$18:$F$516,PROVEEDORES!$D194,'EG-OCT'!Q$18:Q$516)</f>
        <v>0</v>
      </c>
      <c r="I193" s="159">
        <f>SUMIF('EG-OCT'!$F$18:$F$516,PROVEEDORES!$D194,'EG-OCT'!R$18:R$516)</f>
        <v>0</v>
      </c>
      <c r="J193" s="159">
        <f>SUMIF('EG-OCT'!$F$18:$F$516,PROVEEDORES!$D194,'EG-OCT'!S$18:S$516)</f>
        <v>0</v>
      </c>
      <c r="K193" s="159" t="str">
        <f t="shared" si="4"/>
        <v/>
      </c>
      <c r="L193" s="146" t="str">
        <f>IF(PROVEEDORES!G194="","",PROVEEDORES!G194)</f>
        <v/>
      </c>
    </row>
    <row r="194" spans="3:12" ht="17.45" customHeight="1" x14ac:dyDescent="0.2">
      <c r="C194" s="158">
        <f t="shared" si="5"/>
        <v>188</v>
      </c>
      <c r="D194" s="146" t="str">
        <f>IF(PROVEEDORES!E195="","",PROVEEDORES!E195)</f>
        <v/>
      </c>
      <c r="E194" s="146" t="str">
        <f>IF(PROVEEDORES!F195="","",PROVEEDORES!F195)</f>
        <v/>
      </c>
      <c r="F194" s="146" t="str">
        <f>IF(PROVEEDORES!D195="","",PROVEEDORES!D195)</f>
        <v/>
      </c>
      <c r="G194" s="159">
        <f>SUMIF('EG-OCT'!$F$18:$F$516,PROVEEDORES!$D195,'EG-OCT'!P$18:P$516)</f>
        <v>0</v>
      </c>
      <c r="H194" s="159">
        <f>SUMIF('EG-OCT'!$F$18:$F$516,PROVEEDORES!$D195,'EG-OCT'!Q$18:Q$516)</f>
        <v>0</v>
      </c>
      <c r="I194" s="159">
        <f>SUMIF('EG-OCT'!$F$18:$F$516,PROVEEDORES!$D195,'EG-OCT'!R$18:R$516)</f>
        <v>0</v>
      </c>
      <c r="J194" s="159">
        <f>SUMIF('EG-OCT'!$F$18:$F$516,PROVEEDORES!$D195,'EG-OCT'!S$18:S$516)</f>
        <v>0</v>
      </c>
      <c r="K194" s="159" t="str">
        <f t="shared" si="4"/>
        <v/>
      </c>
      <c r="L194" s="146" t="str">
        <f>IF(PROVEEDORES!G195="","",PROVEEDORES!G195)</f>
        <v/>
      </c>
    </row>
    <row r="195" spans="3:12" ht="17.45" customHeight="1" x14ac:dyDescent="0.2">
      <c r="C195" s="158">
        <f t="shared" si="5"/>
        <v>189</v>
      </c>
      <c r="D195" s="146" t="str">
        <f>IF(PROVEEDORES!E196="","",PROVEEDORES!E196)</f>
        <v/>
      </c>
      <c r="E195" s="146" t="str">
        <f>IF(PROVEEDORES!F196="","",PROVEEDORES!F196)</f>
        <v/>
      </c>
      <c r="F195" s="146" t="str">
        <f>IF(PROVEEDORES!D196="","",PROVEEDORES!D196)</f>
        <v/>
      </c>
      <c r="G195" s="159">
        <f>SUMIF('EG-OCT'!$F$18:$F$516,PROVEEDORES!$D196,'EG-OCT'!P$18:P$516)</f>
        <v>0</v>
      </c>
      <c r="H195" s="159">
        <f>SUMIF('EG-OCT'!$F$18:$F$516,PROVEEDORES!$D196,'EG-OCT'!Q$18:Q$516)</f>
        <v>0</v>
      </c>
      <c r="I195" s="159">
        <f>SUMIF('EG-OCT'!$F$18:$F$516,PROVEEDORES!$D196,'EG-OCT'!R$18:R$516)</f>
        <v>0</v>
      </c>
      <c r="J195" s="159">
        <f>SUMIF('EG-OCT'!$F$18:$F$516,PROVEEDORES!$D196,'EG-OCT'!S$18:S$516)</f>
        <v>0</v>
      </c>
      <c r="K195" s="159" t="str">
        <f t="shared" si="4"/>
        <v/>
      </c>
      <c r="L195" s="146" t="str">
        <f>IF(PROVEEDORES!G196="","",PROVEEDORES!G196)</f>
        <v/>
      </c>
    </row>
    <row r="196" spans="3:12" ht="17.45" customHeight="1" x14ac:dyDescent="0.2">
      <c r="C196" s="158">
        <f t="shared" si="5"/>
        <v>190</v>
      </c>
      <c r="D196" s="146" t="str">
        <f>IF(PROVEEDORES!E197="","",PROVEEDORES!E197)</f>
        <v/>
      </c>
      <c r="E196" s="146" t="str">
        <f>IF(PROVEEDORES!F197="","",PROVEEDORES!F197)</f>
        <v/>
      </c>
      <c r="F196" s="146" t="str">
        <f>IF(PROVEEDORES!D197="","",PROVEEDORES!D197)</f>
        <v/>
      </c>
      <c r="G196" s="159">
        <f>SUMIF('EG-OCT'!$F$18:$F$516,PROVEEDORES!$D197,'EG-OCT'!P$18:P$516)</f>
        <v>0</v>
      </c>
      <c r="H196" s="159">
        <f>SUMIF('EG-OCT'!$F$18:$F$516,PROVEEDORES!$D197,'EG-OCT'!Q$18:Q$516)</f>
        <v>0</v>
      </c>
      <c r="I196" s="159">
        <f>SUMIF('EG-OCT'!$F$18:$F$516,PROVEEDORES!$D197,'EG-OCT'!R$18:R$516)</f>
        <v>0</v>
      </c>
      <c r="J196" s="159">
        <f>SUMIF('EG-OCT'!$F$18:$F$516,PROVEEDORES!$D197,'EG-OCT'!S$18:S$516)</f>
        <v>0</v>
      </c>
      <c r="K196" s="159" t="str">
        <f t="shared" si="4"/>
        <v/>
      </c>
      <c r="L196" s="146" t="str">
        <f>IF(PROVEEDORES!G197="","",PROVEEDORES!G197)</f>
        <v/>
      </c>
    </row>
    <row r="197" spans="3:12" ht="17.45" customHeight="1" x14ac:dyDescent="0.2">
      <c r="C197" s="158">
        <f t="shared" si="5"/>
        <v>191</v>
      </c>
      <c r="D197" s="146" t="str">
        <f>IF(PROVEEDORES!E198="","",PROVEEDORES!E198)</f>
        <v/>
      </c>
      <c r="E197" s="146" t="str">
        <f>IF(PROVEEDORES!F198="","",PROVEEDORES!F198)</f>
        <v/>
      </c>
      <c r="F197" s="146" t="str">
        <f>IF(PROVEEDORES!D198="","",PROVEEDORES!D198)</f>
        <v/>
      </c>
      <c r="G197" s="159">
        <f>SUMIF('EG-OCT'!$F$18:$F$516,PROVEEDORES!$D198,'EG-OCT'!P$18:P$516)</f>
        <v>0</v>
      </c>
      <c r="H197" s="159">
        <f>SUMIF('EG-OCT'!$F$18:$F$516,PROVEEDORES!$D198,'EG-OCT'!Q$18:Q$516)</f>
        <v>0</v>
      </c>
      <c r="I197" s="159">
        <f>SUMIF('EG-OCT'!$F$18:$F$516,PROVEEDORES!$D198,'EG-OCT'!R$18:R$516)</f>
        <v>0</v>
      </c>
      <c r="J197" s="159">
        <f>SUMIF('EG-OCT'!$F$18:$F$516,PROVEEDORES!$D198,'EG-OCT'!S$18:S$516)</f>
        <v>0</v>
      </c>
      <c r="K197" s="159" t="str">
        <f t="shared" si="4"/>
        <v/>
      </c>
      <c r="L197" s="146" t="str">
        <f>IF(PROVEEDORES!G198="","",PROVEEDORES!G198)</f>
        <v/>
      </c>
    </row>
    <row r="198" spans="3:12" ht="17.45" customHeight="1" x14ac:dyDescent="0.2">
      <c r="C198" s="158">
        <f t="shared" si="5"/>
        <v>192</v>
      </c>
      <c r="D198" s="146" t="str">
        <f>IF(PROVEEDORES!E199="","",PROVEEDORES!E199)</f>
        <v/>
      </c>
      <c r="E198" s="146" t="str">
        <f>IF(PROVEEDORES!F199="","",PROVEEDORES!F199)</f>
        <v/>
      </c>
      <c r="F198" s="146" t="str">
        <f>IF(PROVEEDORES!D199="","",PROVEEDORES!D199)</f>
        <v/>
      </c>
      <c r="G198" s="159">
        <f>SUMIF('EG-OCT'!$F$18:$F$516,PROVEEDORES!$D199,'EG-OCT'!P$18:P$516)</f>
        <v>0</v>
      </c>
      <c r="H198" s="159">
        <f>SUMIF('EG-OCT'!$F$18:$F$516,PROVEEDORES!$D199,'EG-OCT'!Q$18:Q$516)</f>
        <v>0</v>
      </c>
      <c r="I198" s="159">
        <f>SUMIF('EG-OCT'!$F$18:$F$516,PROVEEDORES!$D199,'EG-OCT'!R$18:R$516)</f>
        <v>0</v>
      </c>
      <c r="J198" s="159">
        <f>SUMIF('EG-OCT'!$F$18:$F$516,PROVEEDORES!$D199,'EG-OCT'!S$18:S$516)</f>
        <v>0</v>
      </c>
      <c r="K198" s="159" t="str">
        <f t="shared" si="4"/>
        <v/>
      </c>
      <c r="L198" s="146" t="str">
        <f>IF(PROVEEDORES!G199="","",PROVEEDORES!G199)</f>
        <v/>
      </c>
    </row>
    <row r="199" spans="3:12" ht="17.45" customHeight="1" x14ac:dyDescent="0.2">
      <c r="C199" s="158">
        <f t="shared" si="5"/>
        <v>193</v>
      </c>
      <c r="D199" s="146" t="str">
        <f>IF(PROVEEDORES!E200="","",PROVEEDORES!E200)</f>
        <v/>
      </c>
      <c r="E199" s="146" t="str">
        <f>IF(PROVEEDORES!F200="","",PROVEEDORES!F200)</f>
        <v/>
      </c>
      <c r="F199" s="146" t="str">
        <f>IF(PROVEEDORES!D200="","",PROVEEDORES!D200)</f>
        <v/>
      </c>
      <c r="G199" s="159">
        <f>SUMIF('EG-OCT'!$F$18:$F$516,PROVEEDORES!$D200,'EG-OCT'!P$18:P$516)</f>
        <v>0</v>
      </c>
      <c r="H199" s="159">
        <f>SUMIF('EG-OCT'!$F$18:$F$516,PROVEEDORES!$D200,'EG-OCT'!Q$18:Q$516)</f>
        <v>0</v>
      </c>
      <c r="I199" s="159">
        <f>SUMIF('EG-OCT'!$F$18:$F$516,PROVEEDORES!$D200,'EG-OCT'!R$18:R$516)</f>
        <v>0</v>
      </c>
      <c r="J199" s="159">
        <f>SUMIF('EG-OCT'!$F$18:$F$516,PROVEEDORES!$D200,'EG-OCT'!S$18:S$516)</f>
        <v>0</v>
      </c>
      <c r="K199" s="159" t="str">
        <f t="shared" si="4"/>
        <v/>
      </c>
      <c r="L199" s="146" t="str">
        <f>IF(PROVEEDORES!G200="","",PROVEEDORES!G200)</f>
        <v/>
      </c>
    </row>
    <row r="200" spans="3:12" ht="17.45" customHeight="1" x14ac:dyDescent="0.2">
      <c r="C200" s="158">
        <f t="shared" si="5"/>
        <v>194</v>
      </c>
      <c r="D200" s="146" t="str">
        <f>IF(PROVEEDORES!E201="","",PROVEEDORES!E201)</f>
        <v/>
      </c>
      <c r="E200" s="146" t="str">
        <f>IF(PROVEEDORES!F201="","",PROVEEDORES!F201)</f>
        <v/>
      </c>
      <c r="F200" s="146" t="str">
        <f>IF(PROVEEDORES!D201="","",PROVEEDORES!D201)</f>
        <v/>
      </c>
      <c r="G200" s="159">
        <f>SUMIF('EG-OCT'!$F$18:$F$516,PROVEEDORES!$D201,'EG-OCT'!P$18:P$516)</f>
        <v>0</v>
      </c>
      <c r="H200" s="159">
        <f>SUMIF('EG-OCT'!$F$18:$F$516,PROVEEDORES!$D201,'EG-OCT'!Q$18:Q$516)</f>
        <v>0</v>
      </c>
      <c r="I200" s="159">
        <f>SUMIF('EG-OCT'!$F$18:$F$516,PROVEEDORES!$D201,'EG-OCT'!R$18:R$516)</f>
        <v>0</v>
      </c>
      <c r="J200" s="159">
        <f>SUMIF('EG-OCT'!$F$18:$F$516,PROVEEDORES!$D201,'EG-OCT'!S$18:S$516)</f>
        <v>0</v>
      </c>
      <c r="K200" s="159" t="str">
        <f t="shared" ref="K200:K263" si="6">IF(G200+H200+I200+J200&gt;0,"C/Información","")</f>
        <v/>
      </c>
      <c r="L200" s="146" t="str">
        <f>IF(PROVEEDORES!G201="","",PROVEEDORES!G201)</f>
        <v/>
      </c>
    </row>
    <row r="201" spans="3:12" ht="17.45" customHeight="1" x14ac:dyDescent="0.2">
      <c r="C201" s="158">
        <f t="shared" ref="C201:C264" si="7">C200+1</f>
        <v>195</v>
      </c>
      <c r="D201" s="146" t="str">
        <f>IF(PROVEEDORES!E202="","",PROVEEDORES!E202)</f>
        <v/>
      </c>
      <c r="E201" s="146" t="str">
        <f>IF(PROVEEDORES!F202="","",PROVEEDORES!F202)</f>
        <v/>
      </c>
      <c r="F201" s="146" t="str">
        <f>IF(PROVEEDORES!D202="","",PROVEEDORES!D202)</f>
        <v/>
      </c>
      <c r="G201" s="159">
        <f>SUMIF('EG-OCT'!$F$18:$F$516,PROVEEDORES!$D202,'EG-OCT'!P$18:P$516)</f>
        <v>0</v>
      </c>
      <c r="H201" s="159">
        <f>SUMIF('EG-OCT'!$F$18:$F$516,PROVEEDORES!$D202,'EG-OCT'!Q$18:Q$516)</f>
        <v>0</v>
      </c>
      <c r="I201" s="159">
        <f>SUMIF('EG-OCT'!$F$18:$F$516,PROVEEDORES!$D202,'EG-OCT'!R$18:R$516)</f>
        <v>0</v>
      </c>
      <c r="J201" s="159">
        <f>SUMIF('EG-OCT'!$F$18:$F$516,PROVEEDORES!$D202,'EG-OCT'!S$18:S$516)</f>
        <v>0</v>
      </c>
      <c r="K201" s="159" t="str">
        <f t="shared" si="6"/>
        <v/>
      </c>
      <c r="L201" s="146" t="str">
        <f>IF(PROVEEDORES!G202="","",PROVEEDORES!G202)</f>
        <v/>
      </c>
    </row>
    <row r="202" spans="3:12" ht="17.45" customHeight="1" x14ac:dyDescent="0.2">
      <c r="C202" s="158">
        <f t="shared" si="7"/>
        <v>196</v>
      </c>
      <c r="D202" s="146" t="str">
        <f>IF(PROVEEDORES!E203="","",PROVEEDORES!E203)</f>
        <v/>
      </c>
      <c r="E202" s="146" t="str">
        <f>IF(PROVEEDORES!F203="","",PROVEEDORES!F203)</f>
        <v/>
      </c>
      <c r="F202" s="146" t="str">
        <f>IF(PROVEEDORES!D203="","",PROVEEDORES!D203)</f>
        <v/>
      </c>
      <c r="G202" s="159">
        <f>SUMIF('EG-OCT'!$F$18:$F$516,PROVEEDORES!$D203,'EG-OCT'!P$18:P$516)</f>
        <v>0</v>
      </c>
      <c r="H202" s="159">
        <f>SUMIF('EG-OCT'!$F$18:$F$516,PROVEEDORES!$D203,'EG-OCT'!Q$18:Q$516)</f>
        <v>0</v>
      </c>
      <c r="I202" s="159">
        <f>SUMIF('EG-OCT'!$F$18:$F$516,PROVEEDORES!$D203,'EG-OCT'!R$18:R$516)</f>
        <v>0</v>
      </c>
      <c r="J202" s="159">
        <f>SUMIF('EG-OCT'!$F$18:$F$516,PROVEEDORES!$D203,'EG-OCT'!S$18:S$516)</f>
        <v>0</v>
      </c>
      <c r="K202" s="159" t="str">
        <f t="shared" si="6"/>
        <v/>
      </c>
      <c r="L202" s="146" t="str">
        <f>IF(PROVEEDORES!G203="","",PROVEEDORES!G203)</f>
        <v/>
      </c>
    </row>
    <row r="203" spans="3:12" ht="17.45" customHeight="1" x14ac:dyDescent="0.2">
      <c r="C203" s="158">
        <f t="shared" si="7"/>
        <v>197</v>
      </c>
      <c r="D203" s="146" t="str">
        <f>IF(PROVEEDORES!E204="","",PROVEEDORES!E204)</f>
        <v/>
      </c>
      <c r="E203" s="146" t="str">
        <f>IF(PROVEEDORES!F204="","",PROVEEDORES!F204)</f>
        <v/>
      </c>
      <c r="F203" s="146" t="str">
        <f>IF(PROVEEDORES!D204="","",PROVEEDORES!D204)</f>
        <v/>
      </c>
      <c r="G203" s="159">
        <f>SUMIF('EG-OCT'!$F$18:$F$516,PROVEEDORES!$D204,'EG-OCT'!P$18:P$516)</f>
        <v>0</v>
      </c>
      <c r="H203" s="159">
        <f>SUMIF('EG-OCT'!$F$18:$F$516,PROVEEDORES!$D204,'EG-OCT'!Q$18:Q$516)</f>
        <v>0</v>
      </c>
      <c r="I203" s="159">
        <f>SUMIF('EG-OCT'!$F$18:$F$516,PROVEEDORES!$D204,'EG-OCT'!R$18:R$516)</f>
        <v>0</v>
      </c>
      <c r="J203" s="159">
        <f>SUMIF('EG-OCT'!$F$18:$F$516,PROVEEDORES!$D204,'EG-OCT'!S$18:S$516)</f>
        <v>0</v>
      </c>
      <c r="K203" s="159" t="str">
        <f t="shared" si="6"/>
        <v/>
      </c>
      <c r="L203" s="146" t="str">
        <f>IF(PROVEEDORES!G204="","",PROVEEDORES!G204)</f>
        <v/>
      </c>
    </row>
    <row r="204" spans="3:12" ht="17.45" customHeight="1" x14ac:dyDescent="0.2">
      <c r="C204" s="158">
        <f t="shared" si="7"/>
        <v>198</v>
      </c>
      <c r="D204" s="146" t="str">
        <f>IF(PROVEEDORES!E205="","",PROVEEDORES!E205)</f>
        <v/>
      </c>
      <c r="E204" s="146" t="str">
        <f>IF(PROVEEDORES!F205="","",PROVEEDORES!F205)</f>
        <v/>
      </c>
      <c r="F204" s="146" t="str">
        <f>IF(PROVEEDORES!D205="","",PROVEEDORES!D205)</f>
        <v/>
      </c>
      <c r="G204" s="159">
        <f>SUMIF('EG-OCT'!$F$18:$F$516,PROVEEDORES!$D205,'EG-OCT'!P$18:P$516)</f>
        <v>0</v>
      </c>
      <c r="H204" s="159">
        <f>SUMIF('EG-OCT'!$F$18:$F$516,PROVEEDORES!$D205,'EG-OCT'!Q$18:Q$516)</f>
        <v>0</v>
      </c>
      <c r="I204" s="159">
        <f>SUMIF('EG-OCT'!$F$18:$F$516,PROVEEDORES!$D205,'EG-OCT'!R$18:R$516)</f>
        <v>0</v>
      </c>
      <c r="J204" s="159">
        <f>SUMIF('EG-OCT'!$F$18:$F$516,PROVEEDORES!$D205,'EG-OCT'!S$18:S$516)</f>
        <v>0</v>
      </c>
      <c r="K204" s="159" t="str">
        <f t="shared" si="6"/>
        <v/>
      </c>
      <c r="L204" s="146" t="str">
        <f>IF(PROVEEDORES!G205="","",PROVEEDORES!G205)</f>
        <v/>
      </c>
    </row>
    <row r="205" spans="3:12" ht="17.45" customHeight="1" x14ac:dyDescent="0.2">
      <c r="C205" s="158">
        <f t="shared" si="7"/>
        <v>199</v>
      </c>
      <c r="D205" s="146" t="str">
        <f>IF(PROVEEDORES!E206="","",PROVEEDORES!E206)</f>
        <v/>
      </c>
      <c r="E205" s="146" t="str">
        <f>IF(PROVEEDORES!F206="","",PROVEEDORES!F206)</f>
        <v/>
      </c>
      <c r="F205" s="146" t="str">
        <f>IF(PROVEEDORES!D206="","",PROVEEDORES!D206)</f>
        <v/>
      </c>
      <c r="G205" s="159">
        <f>SUMIF('EG-OCT'!$F$18:$F$516,PROVEEDORES!$D206,'EG-OCT'!P$18:P$516)</f>
        <v>0</v>
      </c>
      <c r="H205" s="159">
        <f>SUMIF('EG-OCT'!$F$18:$F$516,PROVEEDORES!$D206,'EG-OCT'!Q$18:Q$516)</f>
        <v>0</v>
      </c>
      <c r="I205" s="159">
        <f>SUMIF('EG-OCT'!$F$18:$F$516,PROVEEDORES!$D206,'EG-OCT'!R$18:R$516)</f>
        <v>0</v>
      </c>
      <c r="J205" s="159">
        <f>SUMIF('EG-OCT'!$F$18:$F$516,PROVEEDORES!$D206,'EG-OCT'!S$18:S$516)</f>
        <v>0</v>
      </c>
      <c r="K205" s="159" t="str">
        <f t="shared" si="6"/>
        <v/>
      </c>
      <c r="L205" s="146" t="str">
        <f>IF(PROVEEDORES!G206="","",PROVEEDORES!G206)</f>
        <v/>
      </c>
    </row>
    <row r="206" spans="3:12" ht="17.45" customHeight="1" x14ac:dyDescent="0.2">
      <c r="C206" s="158">
        <f t="shared" si="7"/>
        <v>200</v>
      </c>
      <c r="D206" s="146" t="str">
        <f>IF(PROVEEDORES!E207="","",PROVEEDORES!E207)</f>
        <v/>
      </c>
      <c r="E206" s="146" t="str">
        <f>IF(PROVEEDORES!F207="","",PROVEEDORES!F207)</f>
        <v/>
      </c>
      <c r="F206" s="146" t="str">
        <f>IF(PROVEEDORES!D207="","",PROVEEDORES!D207)</f>
        <v/>
      </c>
      <c r="G206" s="159">
        <f>SUMIF('EG-OCT'!$F$18:$F$516,PROVEEDORES!$D207,'EG-OCT'!P$18:P$516)</f>
        <v>0</v>
      </c>
      <c r="H206" s="159">
        <f>SUMIF('EG-OCT'!$F$18:$F$516,PROVEEDORES!$D207,'EG-OCT'!Q$18:Q$516)</f>
        <v>0</v>
      </c>
      <c r="I206" s="159">
        <f>SUMIF('EG-OCT'!$F$18:$F$516,PROVEEDORES!$D207,'EG-OCT'!R$18:R$516)</f>
        <v>0</v>
      </c>
      <c r="J206" s="159">
        <f>SUMIF('EG-OCT'!$F$18:$F$516,PROVEEDORES!$D207,'EG-OCT'!S$18:S$516)</f>
        <v>0</v>
      </c>
      <c r="K206" s="159" t="str">
        <f t="shared" si="6"/>
        <v/>
      </c>
      <c r="L206" s="146" t="str">
        <f>IF(PROVEEDORES!G207="","",PROVEEDORES!G207)</f>
        <v/>
      </c>
    </row>
    <row r="207" spans="3:12" ht="17.45" customHeight="1" x14ac:dyDescent="0.2">
      <c r="C207" s="158">
        <f t="shared" si="7"/>
        <v>201</v>
      </c>
      <c r="D207" s="146" t="str">
        <f>IF(PROVEEDORES!E208="","",PROVEEDORES!E208)</f>
        <v/>
      </c>
      <c r="E207" s="146" t="str">
        <f>IF(PROVEEDORES!F208="","",PROVEEDORES!F208)</f>
        <v/>
      </c>
      <c r="F207" s="146" t="str">
        <f>IF(PROVEEDORES!D208="","",PROVEEDORES!D208)</f>
        <v/>
      </c>
      <c r="G207" s="159">
        <f>SUMIF('EG-OCT'!$F$18:$F$516,PROVEEDORES!$D208,'EG-OCT'!P$18:P$516)</f>
        <v>0</v>
      </c>
      <c r="H207" s="159">
        <f>SUMIF('EG-OCT'!$F$18:$F$516,PROVEEDORES!$D208,'EG-OCT'!Q$18:Q$516)</f>
        <v>0</v>
      </c>
      <c r="I207" s="159">
        <f>SUMIF('EG-OCT'!$F$18:$F$516,PROVEEDORES!$D208,'EG-OCT'!R$18:R$516)</f>
        <v>0</v>
      </c>
      <c r="J207" s="159">
        <f>SUMIF('EG-OCT'!$F$18:$F$516,PROVEEDORES!$D208,'EG-OCT'!S$18:S$516)</f>
        <v>0</v>
      </c>
      <c r="K207" s="159" t="str">
        <f t="shared" si="6"/>
        <v/>
      </c>
      <c r="L207" s="146" t="str">
        <f>IF(PROVEEDORES!G208="","",PROVEEDORES!G208)</f>
        <v/>
      </c>
    </row>
    <row r="208" spans="3:12" ht="17.45" customHeight="1" x14ac:dyDescent="0.2">
      <c r="C208" s="158">
        <f t="shared" si="7"/>
        <v>202</v>
      </c>
      <c r="D208" s="146" t="str">
        <f>IF(PROVEEDORES!E209="","",PROVEEDORES!E209)</f>
        <v/>
      </c>
      <c r="E208" s="146" t="str">
        <f>IF(PROVEEDORES!F209="","",PROVEEDORES!F209)</f>
        <v/>
      </c>
      <c r="F208" s="146" t="str">
        <f>IF(PROVEEDORES!D209="","",PROVEEDORES!D209)</f>
        <v/>
      </c>
      <c r="G208" s="159">
        <f>SUMIF('EG-OCT'!$F$18:$F$516,PROVEEDORES!$D209,'EG-OCT'!P$18:P$516)</f>
        <v>0</v>
      </c>
      <c r="H208" s="159">
        <f>SUMIF('EG-OCT'!$F$18:$F$516,PROVEEDORES!$D209,'EG-OCT'!Q$18:Q$516)</f>
        <v>0</v>
      </c>
      <c r="I208" s="159">
        <f>SUMIF('EG-OCT'!$F$18:$F$516,PROVEEDORES!$D209,'EG-OCT'!R$18:R$516)</f>
        <v>0</v>
      </c>
      <c r="J208" s="159">
        <f>SUMIF('EG-OCT'!$F$18:$F$516,PROVEEDORES!$D209,'EG-OCT'!S$18:S$516)</f>
        <v>0</v>
      </c>
      <c r="K208" s="159" t="str">
        <f t="shared" si="6"/>
        <v/>
      </c>
      <c r="L208" s="146" t="str">
        <f>IF(PROVEEDORES!G209="","",PROVEEDORES!G209)</f>
        <v/>
      </c>
    </row>
    <row r="209" spans="3:12" ht="17.45" customHeight="1" x14ac:dyDescent="0.2">
      <c r="C209" s="158">
        <f t="shared" si="7"/>
        <v>203</v>
      </c>
      <c r="D209" s="146" t="str">
        <f>IF(PROVEEDORES!E210="","",PROVEEDORES!E210)</f>
        <v/>
      </c>
      <c r="E209" s="146" t="str">
        <f>IF(PROVEEDORES!F210="","",PROVEEDORES!F210)</f>
        <v/>
      </c>
      <c r="F209" s="146" t="str">
        <f>IF(PROVEEDORES!D210="","",PROVEEDORES!D210)</f>
        <v/>
      </c>
      <c r="G209" s="159">
        <f>SUMIF('EG-OCT'!$F$18:$F$516,PROVEEDORES!$D210,'EG-OCT'!P$18:P$516)</f>
        <v>0</v>
      </c>
      <c r="H209" s="159">
        <f>SUMIF('EG-OCT'!$F$18:$F$516,PROVEEDORES!$D210,'EG-OCT'!Q$18:Q$516)</f>
        <v>0</v>
      </c>
      <c r="I209" s="159">
        <f>SUMIF('EG-OCT'!$F$18:$F$516,PROVEEDORES!$D210,'EG-OCT'!R$18:R$516)</f>
        <v>0</v>
      </c>
      <c r="J209" s="159">
        <f>SUMIF('EG-OCT'!$F$18:$F$516,PROVEEDORES!$D210,'EG-OCT'!S$18:S$516)</f>
        <v>0</v>
      </c>
      <c r="K209" s="159" t="str">
        <f t="shared" si="6"/>
        <v/>
      </c>
      <c r="L209" s="146" t="str">
        <f>IF(PROVEEDORES!G210="","",PROVEEDORES!G210)</f>
        <v/>
      </c>
    </row>
    <row r="210" spans="3:12" ht="17.45" customHeight="1" x14ac:dyDescent="0.2">
      <c r="C210" s="158">
        <f t="shared" si="7"/>
        <v>204</v>
      </c>
      <c r="D210" s="146" t="str">
        <f>IF(PROVEEDORES!E211="","",PROVEEDORES!E211)</f>
        <v/>
      </c>
      <c r="E210" s="146" t="str">
        <f>IF(PROVEEDORES!F211="","",PROVEEDORES!F211)</f>
        <v/>
      </c>
      <c r="F210" s="146" t="str">
        <f>IF(PROVEEDORES!D211="","",PROVEEDORES!D211)</f>
        <v/>
      </c>
      <c r="G210" s="159">
        <f>SUMIF('EG-OCT'!$F$18:$F$516,PROVEEDORES!$D211,'EG-OCT'!P$18:P$516)</f>
        <v>0</v>
      </c>
      <c r="H210" s="159">
        <f>SUMIF('EG-OCT'!$F$18:$F$516,PROVEEDORES!$D211,'EG-OCT'!Q$18:Q$516)</f>
        <v>0</v>
      </c>
      <c r="I210" s="159">
        <f>SUMIF('EG-OCT'!$F$18:$F$516,PROVEEDORES!$D211,'EG-OCT'!R$18:R$516)</f>
        <v>0</v>
      </c>
      <c r="J210" s="159">
        <f>SUMIF('EG-OCT'!$F$18:$F$516,PROVEEDORES!$D211,'EG-OCT'!S$18:S$516)</f>
        <v>0</v>
      </c>
      <c r="K210" s="159" t="str">
        <f t="shared" si="6"/>
        <v/>
      </c>
      <c r="L210" s="146" t="str">
        <f>IF(PROVEEDORES!G211="","",PROVEEDORES!G211)</f>
        <v/>
      </c>
    </row>
    <row r="211" spans="3:12" ht="17.45" customHeight="1" x14ac:dyDescent="0.2">
      <c r="C211" s="158">
        <f t="shared" si="7"/>
        <v>205</v>
      </c>
      <c r="D211" s="146" t="str">
        <f>IF(PROVEEDORES!E212="","",PROVEEDORES!E212)</f>
        <v/>
      </c>
      <c r="E211" s="146" t="str">
        <f>IF(PROVEEDORES!F212="","",PROVEEDORES!F212)</f>
        <v/>
      </c>
      <c r="F211" s="146" t="str">
        <f>IF(PROVEEDORES!D212="","",PROVEEDORES!D212)</f>
        <v/>
      </c>
      <c r="G211" s="159">
        <f>SUMIF('EG-OCT'!$F$18:$F$516,PROVEEDORES!$D212,'EG-OCT'!P$18:P$516)</f>
        <v>0</v>
      </c>
      <c r="H211" s="159">
        <f>SUMIF('EG-OCT'!$F$18:$F$516,PROVEEDORES!$D212,'EG-OCT'!Q$18:Q$516)</f>
        <v>0</v>
      </c>
      <c r="I211" s="159">
        <f>SUMIF('EG-OCT'!$F$18:$F$516,PROVEEDORES!$D212,'EG-OCT'!R$18:R$516)</f>
        <v>0</v>
      </c>
      <c r="J211" s="159">
        <f>SUMIF('EG-OCT'!$F$18:$F$516,PROVEEDORES!$D212,'EG-OCT'!S$18:S$516)</f>
        <v>0</v>
      </c>
      <c r="K211" s="159" t="str">
        <f t="shared" si="6"/>
        <v/>
      </c>
      <c r="L211" s="146" t="str">
        <f>IF(PROVEEDORES!G212="","",PROVEEDORES!G212)</f>
        <v/>
      </c>
    </row>
    <row r="212" spans="3:12" ht="17.45" customHeight="1" x14ac:dyDescent="0.2">
      <c r="C212" s="158">
        <f t="shared" si="7"/>
        <v>206</v>
      </c>
      <c r="D212" s="146" t="str">
        <f>IF(PROVEEDORES!E213="","",PROVEEDORES!E213)</f>
        <v/>
      </c>
      <c r="E212" s="146" t="str">
        <f>IF(PROVEEDORES!F213="","",PROVEEDORES!F213)</f>
        <v/>
      </c>
      <c r="F212" s="146" t="str">
        <f>IF(PROVEEDORES!D213="","",PROVEEDORES!D213)</f>
        <v/>
      </c>
      <c r="G212" s="159">
        <f>SUMIF('EG-OCT'!$F$18:$F$516,PROVEEDORES!$D213,'EG-OCT'!P$18:P$516)</f>
        <v>0</v>
      </c>
      <c r="H212" s="159">
        <f>SUMIF('EG-OCT'!$F$18:$F$516,PROVEEDORES!$D213,'EG-OCT'!Q$18:Q$516)</f>
        <v>0</v>
      </c>
      <c r="I212" s="159">
        <f>SUMIF('EG-OCT'!$F$18:$F$516,PROVEEDORES!$D213,'EG-OCT'!R$18:R$516)</f>
        <v>0</v>
      </c>
      <c r="J212" s="159">
        <f>SUMIF('EG-OCT'!$F$18:$F$516,PROVEEDORES!$D213,'EG-OCT'!S$18:S$516)</f>
        <v>0</v>
      </c>
      <c r="K212" s="159" t="str">
        <f t="shared" si="6"/>
        <v/>
      </c>
      <c r="L212" s="146" t="str">
        <f>IF(PROVEEDORES!G213="","",PROVEEDORES!G213)</f>
        <v/>
      </c>
    </row>
    <row r="213" spans="3:12" ht="17.45" customHeight="1" x14ac:dyDescent="0.2">
      <c r="C213" s="158">
        <f t="shared" si="7"/>
        <v>207</v>
      </c>
      <c r="D213" s="146" t="str">
        <f>IF(PROVEEDORES!E214="","",PROVEEDORES!E214)</f>
        <v/>
      </c>
      <c r="E213" s="146" t="str">
        <f>IF(PROVEEDORES!F214="","",PROVEEDORES!F214)</f>
        <v/>
      </c>
      <c r="F213" s="146" t="str">
        <f>IF(PROVEEDORES!D214="","",PROVEEDORES!D214)</f>
        <v/>
      </c>
      <c r="G213" s="159">
        <f>SUMIF('EG-OCT'!$F$18:$F$516,PROVEEDORES!$D214,'EG-OCT'!P$18:P$516)</f>
        <v>0</v>
      </c>
      <c r="H213" s="159">
        <f>SUMIF('EG-OCT'!$F$18:$F$516,PROVEEDORES!$D214,'EG-OCT'!Q$18:Q$516)</f>
        <v>0</v>
      </c>
      <c r="I213" s="159">
        <f>SUMIF('EG-OCT'!$F$18:$F$516,PROVEEDORES!$D214,'EG-OCT'!R$18:R$516)</f>
        <v>0</v>
      </c>
      <c r="J213" s="159">
        <f>SUMIF('EG-OCT'!$F$18:$F$516,PROVEEDORES!$D214,'EG-OCT'!S$18:S$516)</f>
        <v>0</v>
      </c>
      <c r="K213" s="159" t="str">
        <f t="shared" si="6"/>
        <v/>
      </c>
      <c r="L213" s="146" t="str">
        <f>IF(PROVEEDORES!G214="","",PROVEEDORES!G214)</f>
        <v/>
      </c>
    </row>
    <row r="214" spans="3:12" ht="17.45" customHeight="1" x14ac:dyDescent="0.2">
      <c r="C214" s="158">
        <f t="shared" si="7"/>
        <v>208</v>
      </c>
      <c r="D214" s="146" t="str">
        <f>IF(PROVEEDORES!E215="","",PROVEEDORES!E215)</f>
        <v/>
      </c>
      <c r="E214" s="146" t="str">
        <f>IF(PROVEEDORES!F215="","",PROVEEDORES!F215)</f>
        <v/>
      </c>
      <c r="F214" s="146" t="str">
        <f>IF(PROVEEDORES!D215="","",PROVEEDORES!D215)</f>
        <v/>
      </c>
      <c r="G214" s="159">
        <f>SUMIF('EG-OCT'!$F$18:$F$516,PROVEEDORES!$D215,'EG-OCT'!P$18:P$516)</f>
        <v>0</v>
      </c>
      <c r="H214" s="159">
        <f>SUMIF('EG-OCT'!$F$18:$F$516,PROVEEDORES!$D215,'EG-OCT'!Q$18:Q$516)</f>
        <v>0</v>
      </c>
      <c r="I214" s="159">
        <f>SUMIF('EG-OCT'!$F$18:$F$516,PROVEEDORES!$D215,'EG-OCT'!R$18:R$516)</f>
        <v>0</v>
      </c>
      <c r="J214" s="159">
        <f>SUMIF('EG-OCT'!$F$18:$F$516,PROVEEDORES!$D215,'EG-OCT'!S$18:S$516)</f>
        <v>0</v>
      </c>
      <c r="K214" s="159" t="str">
        <f t="shared" si="6"/>
        <v/>
      </c>
      <c r="L214" s="146" t="str">
        <f>IF(PROVEEDORES!G215="","",PROVEEDORES!G215)</f>
        <v/>
      </c>
    </row>
    <row r="215" spans="3:12" ht="17.45" customHeight="1" x14ac:dyDescent="0.2">
      <c r="C215" s="158">
        <f t="shared" si="7"/>
        <v>209</v>
      </c>
      <c r="D215" s="146" t="str">
        <f>IF(PROVEEDORES!E216="","",PROVEEDORES!E216)</f>
        <v/>
      </c>
      <c r="E215" s="146" t="str">
        <f>IF(PROVEEDORES!F216="","",PROVEEDORES!F216)</f>
        <v/>
      </c>
      <c r="F215" s="146" t="str">
        <f>IF(PROVEEDORES!D216="","",PROVEEDORES!D216)</f>
        <v/>
      </c>
      <c r="G215" s="159">
        <f>SUMIF('EG-OCT'!$F$18:$F$516,PROVEEDORES!$D216,'EG-OCT'!P$18:P$516)</f>
        <v>0</v>
      </c>
      <c r="H215" s="159">
        <f>SUMIF('EG-OCT'!$F$18:$F$516,PROVEEDORES!$D216,'EG-OCT'!Q$18:Q$516)</f>
        <v>0</v>
      </c>
      <c r="I215" s="159">
        <f>SUMIF('EG-OCT'!$F$18:$F$516,PROVEEDORES!$D216,'EG-OCT'!R$18:R$516)</f>
        <v>0</v>
      </c>
      <c r="J215" s="159">
        <f>SUMIF('EG-OCT'!$F$18:$F$516,PROVEEDORES!$D216,'EG-OCT'!S$18:S$516)</f>
        <v>0</v>
      </c>
      <c r="K215" s="159" t="str">
        <f t="shared" si="6"/>
        <v/>
      </c>
      <c r="L215" s="146" t="str">
        <f>IF(PROVEEDORES!G216="","",PROVEEDORES!G216)</f>
        <v/>
      </c>
    </row>
    <row r="216" spans="3:12" ht="17.45" customHeight="1" x14ac:dyDescent="0.2">
      <c r="C216" s="158">
        <f t="shared" si="7"/>
        <v>210</v>
      </c>
      <c r="D216" s="146" t="str">
        <f>IF(PROVEEDORES!E217="","",PROVEEDORES!E217)</f>
        <v/>
      </c>
      <c r="E216" s="146" t="str">
        <f>IF(PROVEEDORES!F217="","",PROVEEDORES!F217)</f>
        <v/>
      </c>
      <c r="F216" s="146" t="str">
        <f>IF(PROVEEDORES!D217="","",PROVEEDORES!D217)</f>
        <v/>
      </c>
      <c r="G216" s="159">
        <f>SUMIF('EG-OCT'!$F$18:$F$516,PROVEEDORES!$D217,'EG-OCT'!P$18:P$516)</f>
        <v>0</v>
      </c>
      <c r="H216" s="159">
        <f>SUMIF('EG-OCT'!$F$18:$F$516,PROVEEDORES!$D217,'EG-OCT'!Q$18:Q$516)</f>
        <v>0</v>
      </c>
      <c r="I216" s="159">
        <f>SUMIF('EG-OCT'!$F$18:$F$516,PROVEEDORES!$D217,'EG-OCT'!R$18:R$516)</f>
        <v>0</v>
      </c>
      <c r="J216" s="159">
        <f>SUMIF('EG-OCT'!$F$18:$F$516,PROVEEDORES!$D217,'EG-OCT'!S$18:S$516)</f>
        <v>0</v>
      </c>
      <c r="K216" s="159" t="str">
        <f t="shared" si="6"/>
        <v/>
      </c>
      <c r="L216" s="146" t="str">
        <f>IF(PROVEEDORES!G217="","",PROVEEDORES!G217)</f>
        <v/>
      </c>
    </row>
    <row r="217" spans="3:12" ht="17.45" customHeight="1" x14ac:dyDescent="0.2">
      <c r="C217" s="158">
        <f t="shared" si="7"/>
        <v>211</v>
      </c>
      <c r="D217" s="146" t="str">
        <f>IF(PROVEEDORES!E218="","",PROVEEDORES!E218)</f>
        <v/>
      </c>
      <c r="E217" s="146" t="str">
        <f>IF(PROVEEDORES!F218="","",PROVEEDORES!F218)</f>
        <v/>
      </c>
      <c r="F217" s="146" t="str">
        <f>IF(PROVEEDORES!D218="","",PROVEEDORES!D218)</f>
        <v/>
      </c>
      <c r="G217" s="159">
        <f>SUMIF('EG-OCT'!$F$18:$F$516,PROVEEDORES!$D218,'EG-OCT'!P$18:P$516)</f>
        <v>0</v>
      </c>
      <c r="H217" s="159">
        <f>SUMIF('EG-OCT'!$F$18:$F$516,PROVEEDORES!$D218,'EG-OCT'!Q$18:Q$516)</f>
        <v>0</v>
      </c>
      <c r="I217" s="159">
        <f>SUMIF('EG-OCT'!$F$18:$F$516,PROVEEDORES!$D218,'EG-OCT'!R$18:R$516)</f>
        <v>0</v>
      </c>
      <c r="J217" s="159">
        <f>SUMIF('EG-OCT'!$F$18:$F$516,PROVEEDORES!$D218,'EG-OCT'!S$18:S$516)</f>
        <v>0</v>
      </c>
      <c r="K217" s="159" t="str">
        <f t="shared" si="6"/>
        <v/>
      </c>
      <c r="L217" s="146" t="str">
        <f>IF(PROVEEDORES!G218="","",PROVEEDORES!G218)</f>
        <v/>
      </c>
    </row>
    <row r="218" spans="3:12" ht="17.45" customHeight="1" x14ac:dyDescent="0.2">
      <c r="C218" s="158">
        <f t="shared" si="7"/>
        <v>212</v>
      </c>
      <c r="D218" s="146" t="str">
        <f>IF(PROVEEDORES!E219="","",PROVEEDORES!E219)</f>
        <v/>
      </c>
      <c r="E218" s="146" t="str">
        <f>IF(PROVEEDORES!F219="","",PROVEEDORES!F219)</f>
        <v/>
      </c>
      <c r="F218" s="146" t="str">
        <f>IF(PROVEEDORES!D219="","",PROVEEDORES!D219)</f>
        <v/>
      </c>
      <c r="G218" s="159">
        <f>SUMIF('EG-OCT'!$F$18:$F$516,PROVEEDORES!$D219,'EG-OCT'!P$18:P$516)</f>
        <v>0</v>
      </c>
      <c r="H218" s="159">
        <f>SUMIF('EG-OCT'!$F$18:$F$516,PROVEEDORES!$D219,'EG-OCT'!Q$18:Q$516)</f>
        <v>0</v>
      </c>
      <c r="I218" s="159">
        <f>SUMIF('EG-OCT'!$F$18:$F$516,PROVEEDORES!$D219,'EG-OCT'!R$18:R$516)</f>
        <v>0</v>
      </c>
      <c r="J218" s="159">
        <f>SUMIF('EG-OCT'!$F$18:$F$516,PROVEEDORES!$D219,'EG-OCT'!S$18:S$516)</f>
        <v>0</v>
      </c>
      <c r="K218" s="159" t="str">
        <f t="shared" si="6"/>
        <v/>
      </c>
      <c r="L218" s="146" t="str">
        <f>IF(PROVEEDORES!G219="","",PROVEEDORES!G219)</f>
        <v/>
      </c>
    </row>
    <row r="219" spans="3:12" ht="17.45" customHeight="1" x14ac:dyDescent="0.2">
      <c r="C219" s="158">
        <f t="shared" si="7"/>
        <v>213</v>
      </c>
      <c r="D219" s="146" t="str">
        <f>IF(PROVEEDORES!E220="","",PROVEEDORES!E220)</f>
        <v/>
      </c>
      <c r="E219" s="146" t="str">
        <f>IF(PROVEEDORES!F220="","",PROVEEDORES!F220)</f>
        <v/>
      </c>
      <c r="F219" s="146" t="str">
        <f>IF(PROVEEDORES!D220="","",PROVEEDORES!D220)</f>
        <v/>
      </c>
      <c r="G219" s="159">
        <f>SUMIF('EG-OCT'!$F$18:$F$516,PROVEEDORES!$D220,'EG-OCT'!P$18:P$516)</f>
        <v>0</v>
      </c>
      <c r="H219" s="159">
        <f>SUMIF('EG-OCT'!$F$18:$F$516,PROVEEDORES!$D220,'EG-OCT'!Q$18:Q$516)</f>
        <v>0</v>
      </c>
      <c r="I219" s="159">
        <f>SUMIF('EG-OCT'!$F$18:$F$516,PROVEEDORES!$D220,'EG-OCT'!R$18:R$516)</f>
        <v>0</v>
      </c>
      <c r="J219" s="159">
        <f>SUMIF('EG-OCT'!$F$18:$F$516,PROVEEDORES!$D220,'EG-OCT'!S$18:S$516)</f>
        <v>0</v>
      </c>
      <c r="K219" s="159" t="str">
        <f t="shared" si="6"/>
        <v/>
      </c>
      <c r="L219" s="146" t="str">
        <f>IF(PROVEEDORES!G220="","",PROVEEDORES!G220)</f>
        <v/>
      </c>
    </row>
    <row r="220" spans="3:12" ht="17.45" customHeight="1" x14ac:dyDescent="0.2">
      <c r="C220" s="158">
        <f t="shared" si="7"/>
        <v>214</v>
      </c>
      <c r="D220" s="146" t="str">
        <f>IF(PROVEEDORES!E221="","",PROVEEDORES!E221)</f>
        <v/>
      </c>
      <c r="E220" s="146" t="str">
        <f>IF(PROVEEDORES!F221="","",PROVEEDORES!F221)</f>
        <v/>
      </c>
      <c r="F220" s="146" t="str">
        <f>IF(PROVEEDORES!D221="","",PROVEEDORES!D221)</f>
        <v/>
      </c>
      <c r="G220" s="159">
        <f>SUMIF('EG-OCT'!$F$18:$F$516,PROVEEDORES!$D221,'EG-OCT'!P$18:P$516)</f>
        <v>0</v>
      </c>
      <c r="H220" s="159">
        <f>SUMIF('EG-OCT'!$F$18:$F$516,PROVEEDORES!$D221,'EG-OCT'!Q$18:Q$516)</f>
        <v>0</v>
      </c>
      <c r="I220" s="159">
        <f>SUMIF('EG-OCT'!$F$18:$F$516,PROVEEDORES!$D221,'EG-OCT'!R$18:R$516)</f>
        <v>0</v>
      </c>
      <c r="J220" s="159">
        <f>SUMIF('EG-OCT'!$F$18:$F$516,PROVEEDORES!$D221,'EG-OCT'!S$18:S$516)</f>
        <v>0</v>
      </c>
      <c r="K220" s="159" t="str">
        <f t="shared" si="6"/>
        <v/>
      </c>
      <c r="L220" s="146" t="str">
        <f>IF(PROVEEDORES!G221="","",PROVEEDORES!G221)</f>
        <v/>
      </c>
    </row>
    <row r="221" spans="3:12" ht="17.45" customHeight="1" x14ac:dyDescent="0.2">
      <c r="C221" s="158">
        <f t="shared" si="7"/>
        <v>215</v>
      </c>
      <c r="D221" s="146" t="str">
        <f>IF(PROVEEDORES!E222="","",PROVEEDORES!E222)</f>
        <v/>
      </c>
      <c r="E221" s="146" t="str">
        <f>IF(PROVEEDORES!F222="","",PROVEEDORES!F222)</f>
        <v/>
      </c>
      <c r="F221" s="146" t="str">
        <f>IF(PROVEEDORES!D222="","",PROVEEDORES!D222)</f>
        <v/>
      </c>
      <c r="G221" s="159">
        <f>SUMIF('EG-OCT'!$F$18:$F$516,PROVEEDORES!$D222,'EG-OCT'!P$18:P$516)</f>
        <v>0</v>
      </c>
      <c r="H221" s="159">
        <f>SUMIF('EG-OCT'!$F$18:$F$516,PROVEEDORES!$D222,'EG-OCT'!Q$18:Q$516)</f>
        <v>0</v>
      </c>
      <c r="I221" s="159">
        <f>SUMIF('EG-OCT'!$F$18:$F$516,PROVEEDORES!$D222,'EG-OCT'!R$18:R$516)</f>
        <v>0</v>
      </c>
      <c r="J221" s="159">
        <f>SUMIF('EG-OCT'!$F$18:$F$516,PROVEEDORES!$D222,'EG-OCT'!S$18:S$516)</f>
        <v>0</v>
      </c>
      <c r="K221" s="159" t="str">
        <f t="shared" si="6"/>
        <v/>
      </c>
      <c r="L221" s="146" t="str">
        <f>IF(PROVEEDORES!G222="","",PROVEEDORES!G222)</f>
        <v/>
      </c>
    </row>
    <row r="222" spans="3:12" ht="17.45" customHeight="1" x14ac:dyDescent="0.2">
      <c r="C222" s="158">
        <f t="shared" si="7"/>
        <v>216</v>
      </c>
      <c r="D222" s="146" t="str">
        <f>IF(PROVEEDORES!E223="","",PROVEEDORES!E223)</f>
        <v/>
      </c>
      <c r="E222" s="146" t="str">
        <f>IF(PROVEEDORES!F223="","",PROVEEDORES!F223)</f>
        <v/>
      </c>
      <c r="F222" s="146" t="str">
        <f>IF(PROVEEDORES!D223="","",PROVEEDORES!D223)</f>
        <v/>
      </c>
      <c r="G222" s="159">
        <f>SUMIF('EG-OCT'!$F$18:$F$516,PROVEEDORES!$D223,'EG-OCT'!P$18:P$516)</f>
        <v>0</v>
      </c>
      <c r="H222" s="159">
        <f>SUMIF('EG-OCT'!$F$18:$F$516,PROVEEDORES!$D223,'EG-OCT'!Q$18:Q$516)</f>
        <v>0</v>
      </c>
      <c r="I222" s="159">
        <f>SUMIF('EG-OCT'!$F$18:$F$516,PROVEEDORES!$D223,'EG-OCT'!R$18:R$516)</f>
        <v>0</v>
      </c>
      <c r="J222" s="159">
        <f>SUMIF('EG-OCT'!$F$18:$F$516,PROVEEDORES!$D223,'EG-OCT'!S$18:S$516)</f>
        <v>0</v>
      </c>
      <c r="K222" s="159" t="str">
        <f t="shared" si="6"/>
        <v/>
      </c>
      <c r="L222" s="146" t="str">
        <f>IF(PROVEEDORES!G223="","",PROVEEDORES!G223)</f>
        <v/>
      </c>
    </row>
    <row r="223" spans="3:12" ht="17.45" customHeight="1" x14ac:dyDescent="0.2">
      <c r="C223" s="158">
        <f t="shared" si="7"/>
        <v>217</v>
      </c>
      <c r="D223" s="146" t="str">
        <f>IF(PROVEEDORES!E224="","",PROVEEDORES!E224)</f>
        <v/>
      </c>
      <c r="E223" s="146" t="str">
        <f>IF(PROVEEDORES!F224="","",PROVEEDORES!F224)</f>
        <v/>
      </c>
      <c r="F223" s="146" t="str">
        <f>IF(PROVEEDORES!D224="","",PROVEEDORES!D224)</f>
        <v/>
      </c>
      <c r="G223" s="159">
        <f>SUMIF('EG-OCT'!$F$18:$F$516,PROVEEDORES!$D224,'EG-OCT'!P$18:P$516)</f>
        <v>0</v>
      </c>
      <c r="H223" s="159">
        <f>SUMIF('EG-OCT'!$F$18:$F$516,PROVEEDORES!$D224,'EG-OCT'!Q$18:Q$516)</f>
        <v>0</v>
      </c>
      <c r="I223" s="159">
        <f>SUMIF('EG-OCT'!$F$18:$F$516,PROVEEDORES!$D224,'EG-OCT'!R$18:R$516)</f>
        <v>0</v>
      </c>
      <c r="J223" s="159">
        <f>SUMIF('EG-OCT'!$F$18:$F$516,PROVEEDORES!$D224,'EG-OCT'!S$18:S$516)</f>
        <v>0</v>
      </c>
      <c r="K223" s="159" t="str">
        <f t="shared" si="6"/>
        <v/>
      </c>
      <c r="L223" s="146" t="str">
        <f>IF(PROVEEDORES!G224="","",PROVEEDORES!G224)</f>
        <v/>
      </c>
    </row>
    <row r="224" spans="3:12" ht="17.45" customHeight="1" x14ac:dyDescent="0.2">
      <c r="C224" s="158">
        <f t="shared" si="7"/>
        <v>218</v>
      </c>
      <c r="D224" s="146" t="str">
        <f>IF(PROVEEDORES!E225="","",PROVEEDORES!E225)</f>
        <v/>
      </c>
      <c r="E224" s="146" t="str">
        <f>IF(PROVEEDORES!F225="","",PROVEEDORES!F225)</f>
        <v/>
      </c>
      <c r="F224" s="146" t="str">
        <f>IF(PROVEEDORES!D225="","",PROVEEDORES!D225)</f>
        <v/>
      </c>
      <c r="G224" s="159">
        <f>SUMIF('EG-OCT'!$F$18:$F$516,PROVEEDORES!$D225,'EG-OCT'!P$18:P$516)</f>
        <v>0</v>
      </c>
      <c r="H224" s="159">
        <f>SUMIF('EG-OCT'!$F$18:$F$516,PROVEEDORES!$D225,'EG-OCT'!Q$18:Q$516)</f>
        <v>0</v>
      </c>
      <c r="I224" s="159">
        <f>SUMIF('EG-OCT'!$F$18:$F$516,PROVEEDORES!$D225,'EG-OCT'!R$18:R$516)</f>
        <v>0</v>
      </c>
      <c r="J224" s="159">
        <f>SUMIF('EG-OCT'!$F$18:$F$516,PROVEEDORES!$D225,'EG-OCT'!S$18:S$516)</f>
        <v>0</v>
      </c>
      <c r="K224" s="159" t="str">
        <f t="shared" si="6"/>
        <v/>
      </c>
      <c r="L224" s="146" t="str">
        <f>IF(PROVEEDORES!G225="","",PROVEEDORES!G225)</f>
        <v/>
      </c>
    </row>
    <row r="225" spans="3:12" ht="17.45" customHeight="1" x14ac:dyDescent="0.2">
      <c r="C225" s="158">
        <f t="shared" si="7"/>
        <v>219</v>
      </c>
      <c r="D225" s="146" t="str">
        <f>IF(PROVEEDORES!E226="","",PROVEEDORES!E226)</f>
        <v/>
      </c>
      <c r="E225" s="146" t="str">
        <f>IF(PROVEEDORES!F226="","",PROVEEDORES!F226)</f>
        <v/>
      </c>
      <c r="F225" s="146" t="str">
        <f>IF(PROVEEDORES!D226="","",PROVEEDORES!D226)</f>
        <v/>
      </c>
      <c r="G225" s="159">
        <f>SUMIF('EG-OCT'!$F$18:$F$516,PROVEEDORES!$D226,'EG-OCT'!P$18:P$516)</f>
        <v>0</v>
      </c>
      <c r="H225" s="159">
        <f>SUMIF('EG-OCT'!$F$18:$F$516,PROVEEDORES!$D226,'EG-OCT'!Q$18:Q$516)</f>
        <v>0</v>
      </c>
      <c r="I225" s="159">
        <f>SUMIF('EG-OCT'!$F$18:$F$516,PROVEEDORES!$D226,'EG-OCT'!R$18:R$516)</f>
        <v>0</v>
      </c>
      <c r="J225" s="159">
        <f>SUMIF('EG-OCT'!$F$18:$F$516,PROVEEDORES!$D226,'EG-OCT'!S$18:S$516)</f>
        <v>0</v>
      </c>
      <c r="K225" s="159" t="str">
        <f t="shared" si="6"/>
        <v/>
      </c>
      <c r="L225" s="146" t="str">
        <f>IF(PROVEEDORES!G226="","",PROVEEDORES!G226)</f>
        <v/>
      </c>
    </row>
    <row r="226" spans="3:12" ht="17.45" customHeight="1" x14ac:dyDescent="0.2">
      <c r="C226" s="158">
        <f t="shared" si="7"/>
        <v>220</v>
      </c>
      <c r="D226" s="146" t="str">
        <f>IF(PROVEEDORES!E227="","",PROVEEDORES!E227)</f>
        <v/>
      </c>
      <c r="E226" s="146" t="str">
        <f>IF(PROVEEDORES!F227="","",PROVEEDORES!F227)</f>
        <v/>
      </c>
      <c r="F226" s="146" t="str">
        <f>IF(PROVEEDORES!D227="","",PROVEEDORES!D227)</f>
        <v/>
      </c>
      <c r="G226" s="159">
        <f>SUMIF('EG-OCT'!$F$18:$F$516,PROVEEDORES!$D227,'EG-OCT'!P$18:P$516)</f>
        <v>0</v>
      </c>
      <c r="H226" s="159">
        <f>SUMIF('EG-OCT'!$F$18:$F$516,PROVEEDORES!$D227,'EG-OCT'!Q$18:Q$516)</f>
        <v>0</v>
      </c>
      <c r="I226" s="159">
        <f>SUMIF('EG-OCT'!$F$18:$F$516,PROVEEDORES!$D227,'EG-OCT'!R$18:R$516)</f>
        <v>0</v>
      </c>
      <c r="J226" s="159">
        <f>SUMIF('EG-OCT'!$F$18:$F$516,PROVEEDORES!$D227,'EG-OCT'!S$18:S$516)</f>
        <v>0</v>
      </c>
      <c r="K226" s="159" t="str">
        <f t="shared" si="6"/>
        <v/>
      </c>
      <c r="L226" s="146" t="str">
        <f>IF(PROVEEDORES!G227="","",PROVEEDORES!G227)</f>
        <v/>
      </c>
    </row>
    <row r="227" spans="3:12" ht="17.45" customHeight="1" x14ac:dyDescent="0.2">
      <c r="C227" s="158">
        <f t="shared" si="7"/>
        <v>221</v>
      </c>
      <c r="D227" s="146" t="str">
        <f>IF(PROVEEDORES!E228="","",PROVEEDORES!E228)</f>
        <v/>
      </c>
      <c r="E227" s="146" t="str">
        <f>IF(PROVEEDORES!F228="","",PROVEEDORES!F228)</f>
        <v/>
      </c>
      <c r="F227" s="146" t="str">
        <f>IF(PROVEEDORES!D228="","",PROVEEDORES!D228)</f>
        <v/>
      </c>
      <c r="G227" s="159">
        <f>SUMIF('EG-OCT'!$F$18:$F$516,PROVEEDORES!$D228,'EG-OCT'!P$18:P$516)</f>
        <v>0</v>
      </c>
      <c r="H227" s="159">
        <f>SUMIF('EG-OCT'!$F$18:$F$516,PROVEEDORES!$D228,'EG-OCT'!Q$18:Q$516)</f>
        <v>0</v>
      </c>
      <c r="I227" s="159">
        <f>SUMIF('EG-OCT'!$F$18:$F$516,PROVEEDORES!$D228,'EG-OCT'!R$18:R$516)</f>
        <v>0</v>
      </c>
      <c r="J227" s="159">
        <f>SUMIF('EG-OCT'!$F$18:$F$516,PROVEEDORES!$D228,'EG-OCT'!S$18:S$516)</f>
        <v>0</v>
      </c>
      <c r="K227" s="159" t="str">
        <f t="shared" si="6"/>
        <v/>
      </c>
      <c r="L227" s="146" t="str">
        <f>IF(PROVEEDORES!G228="","",PROVEEDORES!G228)</f>
        <v/>
      </c>
    </row>
    <row r="228" spans="3:12" ht="17.45" customHeight="1" x14ac:dyDescent="0.2">
      <c r="C228" s="158">
        <f t="shared" si="7"/>
        <v>222</v>
      </c>
      <c r="D228" s="146" t="str">
        <f>IF(PROVEEDORES!E229="","",PROVEEDORES!E229)</f>
        <v/>
      </c>
      <c r="E228" s="146" t="str">
        <f>IF(PROVEEDORES!F229="","",PROVEEDORES!F229)</f>
        <v/>
      </c>
      <c r="F228" s="146" t="str">
        <f>IF(PROVEEDORES!D229="","",PROVEEDORES!D229)</f>
        <v/>
      </c>
      <c r="G228" s="159">
        <f>SUMIF('EG-OCT'!$F$18:$F$516,PROVEEDORES!$D229,'EG-OCT'!P$18:P$516)</f>
        <v>0</v>
      </c>
      <c r="H228" s="159">
        <f>SUMIF('EG-OCT'!$F$18:$F$516,PROVEEDORES!$D229,'EG-OCT'!Q$18:Q$516)</f>
        <v>0</v>
      </c>
      <c r="I228" s="159">
        <f>SUMIF('EG-OCT'!$F$18:$F$516,PROVEEDORES!$D229,'EG-OCT'!R$18:R$516)</f>
        <v>0</v>
      </c>
      <c r="J228" s="159">
        <f>SUMIF('EG-OCT'!$F$18:$F$516,PROVEEDORES!$D229,'EG-OCT'!S$18:S$516)</f>
        <v>0</v>
      </c>
      <c r="K228" s="159" t="str">
        <f t="shared" si="6"/>
        <v/>
      </c>
      <c r="L228" s="146" t="str">
        <f>IF(PROVEEDORES!G229="","",PROVEEDORES!G229)</f>
        <v/>
      </c>
    </row>
    <row r="229" spans="3:12" ht="17.45" customHeight="1" x14ac:dyDescent="0.2">
      <c r="C229" s="158">
        <f t="shared" si="7"/>
        <v>223</v>
      </c>
      <c r="D229" s="146" t="str">
        <f>IF(PROVEEDORES!E230="","",PROVEEDORES!E230)</f>
        <v/>
      </c>
      <c r="E229" s="146" t="str">
        <f>IF(PROVEEDORES!F230="","",PROVEEDORES!F230)</f>
        <v/>
      </c>
      <c r="F229" s="146" t="str">
        <f>IF(PROVEEDORES!D230="","",PROVEEDORES!D230)</f>
        <v/>
      </c>
      <c r="G229" s="159">
        <f>SUMIF('EG-OCT'!$F$18:$F$516,PROVEEDORES!$D230,'EG-OCT'!P$18:P$516)</f>
        <v>0</v>
      </c>
      <c r="H229" s="159">
        <f>SUMIF('EG-OCT'!$F$18:$F$516,PROVEEDORES!$D230,'EG-OCT'!Q$18:Q$516)</f>
        <v>0</v>
      </c>
      <c r="I229" s="159">
        <f>SUMIF('EG-OCT'!$F$18:$F$516,PROVEEDORES!$D230,'EG-OCT'!R$18:R$516)</f>
        <v>0</v>
      </c>
      <c r="J229" s="159">
        <f>SUMIF('EG-OCT'!$F$18:$F$516,PROVEEDORES!$D230,'EG-OCT'!S$18:S$516)</f>
        <v>0</v>
      </c>
      <c r="K229" s="159" t="str">
        <f t="shared" si="6"/>
        <v/>
      </c>
      <c r="L229" s="146" t="str">
        <f>IF(PROVEEDORES!G230="","",PROVEEDORES!G230)</f>
        <v/>
      </c>
    </row>
    <row r="230" spans="3:12" ht="17.45" customHeight="1" x14ac:dyDescent="0.2">
      <c r="C230" s="158">
        <f t="shared" si="7"/>
        <v>224</v>
      </c>
      <c r="D230" s="146" t="str">
        <f>IF(PROVEEDORES!E231="","",PROVEEDORES!E231)</f>
        <v/>
      </c>
      <c r="E230" s="146" t="str">
        <f>IF(PROVEEDORES!F231="","",PROVEEDORES!F231)</f>
        <v/>
      </c>
      <c r="F230" s="146" t="str">
        <f>IF(PROVEEDORES!D231="","",PROVEEDORES!D231)</f>
        <v/>
      </c>
      <c r="G230" s="159">
        <f>SUMIF('EG-OCT'!$F$18:$F$516,PROVEEDORES!$D231,'EG-OCT'!P$18:P$516)</f>
        <v>0</v>
      </c>
      <c r="H230" s="159">
        <f>SUMIF('EG-OCT'!$F$18:$F$516,PROVEEDORES!$D231,'EG-OCT'!Q$18:Q$516)</f>
        <v>0</v>
      </c>
      <c r="I230" s="159">
        <f>SUMIF('EG-OCT'!$F$18:$F$516,PROVEEDORES!$D231,'EG-OCT'!R$18:R$516)</f>
        <v>0</v>
      </c>
      <c r="J230" s="159">
        <f>SUMIF('EG-OCT'!$F$18:$F$516,PROVEEDORES!$D231,'EG-OCT'!S$18:S$516)</f>
        <v>0</v>
      </c>
      <c r="K230" s="159" t="str">
        <f t="shared" si="6"/>
        <v/>
      </c>
      <c r="L230" s="146" t="str">
        <f>IF(PROVEEDORES!G231="","",PROVEEDORES!G231)</f>
        <v/>
      </c>
    </row>
    <row r="231" spans="3:12" ht="17.45" customHeight="1" x14ac:dyDescent="0.2">
      <c r="C231" s="158">
        <f t="shared" si="7"/>
        <v>225</v>
      </c>
      <c r="D231" s="146" t="str">
        <f>IF(PROVEEDORES!E232="","",PROVEEDORES!E232)</f>
        <v/>
      </c>
      <c r="E231" s="146" t="str">
        <f>IF(PROVEEDORES!F232="","",PROVEEDORES!F232)</f>
        <v/>
      </c>
      <c r="F231" s="146" t="str">
        <f>IF(PROVEEDORES!D232="","",PROVEEDORES!D232)</f>
        <v/>
      </c>
      <c r="G231" s="159">
        <f>SUMIF('EG-OCT'!$F$18:$F$516,PROVEEDORES!$D232,'EG-OCT'!P$18:P$516)</f>
        <v>0</v>
      </c>
      <c r="H231" s="159">
        <f>SUMIF('EG-OCT'!$F$18:$F$516,PROVEEDORES!$D232,'EG-OCT'!Q$18:Q$516)</f>
        <v>0</v>
      </c>
      <c r="I231" s="159">
        <f>SUMIF('EG-OCT'!$F$18:$F$516,PROVEEDORES!$D232,'EG-OCT'!R$18:R$516)</f>
        <v>0</v>
      </c>
      <c r="J231" s="159">
        <f>SUMIF('EG-OCT'!$F$18:$F$516,PROVEEDORES!$D232,'EG-OCT'!S$18:S$516)</f>
        <v>0</v>
      </c>
      <c r="K231" s="159" t="str">
        <f t="shared" si="6"/>
        <v/>
      </c>
      <c r="L231" s="146" t="str">
        <f>IF(PROVEEDORES!G232="","",PROVEEDORES!G232)</f>
        <v/>
      </c>
    </row>
    <row r="232" spans="3:12" ht="17.45" customHeight="1" x14ac:dyDescent="0.2">
      <c r="C232" s="158">
        <f t="shared" si="7"/>
        <v>226</v>
      </c>
      <c r="D232" s="146" t="str">
        <f>IF(PROVEEDORES!E233="","",PROVEEDORES!E233)</f>
        <v/>
      </c>
      <c r="E232" s="146" t="str">
        <f>IF(PROVEEDORES!F233="","",PROVEEDORES!F233)</f>
        <v/>
      </c>
      <c r="F232" s="146" t="str">
        <f>IF(PROVEEDORES!D233="","",PROVEEDORES!D233)</f>
        <v/>
      </c>
      <c r="G232" s="159">
        <f>SUMIF('EG-OCT'!$F$18:$F$516,PROVEEDORES!$D233,'EG-OCT'!P$18:P$516)</f>
        <v>0</v>
      </c>
      <c r="H232" s="159">
        <f>SUMIF('EG-OCT'!$F$18:$F$516,PROVEEDORES!$D233,'EG-OCT'!Q$18:Q$516)</f>
        <v>0</v>
      </c>
      <c r="I232" s="159">
        <f>SUMIF('EG-OCT'!$F$18:$F$516,PROVEEDORES!$D233,'EG-OCT'!R$18:R$516)</f>
        <v>0</v>
      </c>
      <c r="J232" s="159">
        <f>SUMIF('EG-OCT'!$F$18:$F$516,PROVEEDORES!$D233,'EG-OCT'!S$18:S$516)</f>
        <v>0</v>
      </c>
      <c r="K232" s="159" t="str">
        <f t="shared" si="6"/>
        <v/>
      </c>
      <c r="L232" s="146" t="str">
        <f>IF(PROVEEDORES!G233="","",PROVEEDORES!G233)</f>
        <v/>
      </c>
    </row>
    <row r="233" spans="3:12" ht="17.45" customHeight="1" x14ac:dyDescent="0.2">
      <c r="C233" s="158">
        <f t="shared" si="7"/>
        <v>227</v>
      </c>
      <c r="D233" s="146" t="str">
        <f>IF(PROVEEDORES!E234="","",PROVEEDORES!E234)</f>
        <v/>
      </c>
      <c r="E233" s="146" t="str">
        <f>IF(PROVEEDORES!F234="","",PROVEEDORES!F234)</f>
        <v/>
      </c>
      <c r="F233" s="146" t="str">
        <f>IF(PROVEEDORES!D234="","",PROVEEDORES!D234)</f>
        <v/>
      </c>
      <c r="G233" s="159">
        <f>SUMIF('EG-OCT'!$F$18:$F$516,PROVEEDORES!$D234,'EG-OCT'!P$18:P$516)</f>
        <v>0</v>
      </c>
      <c r="H233" s="159">
        <f>SUMIF('EG-OCT'!$F$18:$F$516,PROVEEDORES!$D234,'EG-OCT'!Q$18:Q$516)</f>
        <v>0</v>
      </c>
      <c r="I233" s="159">
        <f>SUMIF('EG-OCT'!$F$18:$F$516,PROVEEDORES!$D234,'EG-OCT'!R$18:R$516)</f>
        <v>0</v>
      </c>
      <c r="J233" s="159">
        <f>SUMIF('EG-OCT'!$F$18:$F$516,PROVEEDORES!$D234,'EG-OCT'!S$18:S$516)</f>
        <v>0</v>
      </c>
      <c r="K233" s="159" t="str">
        <f t="shared" si="6"/>
        <v/>
      </c>
      <c r="L233" s="146" t="str">
        <f>IF(PROVEEDORES!G234="","",PROVEEDORES!G234)</f>
        <v/>
      </c>
    </row>
    <row r="234" spans="3:12" ht="17.45" customHeight="1" x14ac:dyDescent="0.2">
      <c r="C234" s="158">
        <f t="shared" si="7"/>
        <v>228</v>
      </c>
      <c r="D234" s="146" t="str">
        <f>IF(PROVEEDORES!E235="","",PROVEEDORES!E235)</f>
        <v/>
      </c>
      <c r="E234" s="146" t="str">
        <f>IF(PROVEEDORES!F235="","",PROVEEDORES!F235)</f>
        <v/>
      </c>
      <c r="F234" s="146" t="str">
        <f>IF(PROVEEDORES!D235="","",PROVEEDORES!D235)</f>
        <v/>
      </c>
      <c r="G234" s="159">
        <f>SUMIF('EG-OCT'!$F$18:$F$516,PROVEEDORES!$D235,'EG-OCT'!P$18:P$516)</f>
        <v>0</v>
      </c>
      <c r="H234" s="159">
        <f>SUMIF('EG-OCT'!$F$18:$F$516,PROVEEDORES!$D235,'EG-OCT'!Q$18:Q$516)</f>
        <v>0</v>
      </c>
      <c r="I234" s="159">
        <f>SUMIF('EG-OCT'!$F$18:$F$516,PROVEEDORES!$D235,'EG-OCT'!R$18:R$516)</f>
        <v>0</v>
      </c>
      <c r="J234" s="159">
        <f>SUMIF('EG-OCT'!$F$18:$F$516,PROVEEDORES!$D235,'EG-OCT'!S$18:S$516)</f>
        <v>0</v>
      </c>
      <c r="K234" s="159" t="str">
        <f t="shared" si="6"/>
        <v/>
      </c>
      <c r="L234" s="146" t="str">
        <f>IF(PROVEEDORES!G235="","",PROVEEDORES!G235)</f>
        <v/>
      </c>
    </row>
    <row r="235" spans="3:12" ht="17.45" customHeight="1" x14ac:dyDescent="0.2">
      <c r="C235" s="158">
        <f t="shared" si="7"/>
        <v>229</v>
      </c>
      <c r="D235" s="146" t="str">
        <f>IF(PROVEEDORES!E236="","",PROVEEDORES!E236)</f>
        <v/>
      </c>
      <c r="E235" s="146" t="str">
        <f>IF(PROVEEDORES!F236="","",PROVEEDORES!F236)</f>
        <v/>
      </c>
      <c r="F235" s="146" t="str">
        <f>IF(PROVEEDORES!D236="","",PROVEEDORES!D236)</f>
        <v/>
      </c>
      <c r="G235" s="159">
        <f>SUMIF('EG-OCT'!$F$18:$F$516,PROVEEDORES!$D236,'EG-OCT'!P$18:P$516)</f>
        <v>0</v>
      </c>
      <c r="H235" s="159">
        <f>SUMIF('EG-OCT'!$F$18:$F$516,PROVEEDORES!$D236,'EG-OCT'!Q$18:Q$516)</f>
        <v>0</v>
      </c>
      <c r="I235" s="159">
        <f>SUMIF('EG-OCT'!$F$18:$F$516,PROVEEDORES!$D236,'EG-OCT'!R$18:R$516)</f>
        <v>0</v>
      </c>
      <c r="J235" s="159">
        <f>SUMIF('EG-OCT'!$F$18:$F$516,PROVEEDORES!$D236,'EG-OCT'!S$18:S$516)</f>
        <v>0</v>
      </c>
      <c r="K235" s="159" t="str">
        <f t="shared" si="6"/>
        <v/>
      </c>
      <c r="L235" s="146" t="str">
        <f>IF(PROVEEDORES!G236="","",PROVEEDORES!G236)</f>
        <v/>
      </c>
    </row>
    <row r="236" spans="3:12" ht="17.45" customHeight="1" x14ac:dyDescent="0.2">
      <c r="C236" s="158">
        <f t="shared" si="7"/>
        <v>230</v>
      </c>
      <c r="D236" s="146" t="str">
        <f>IF(PROVEEDORES!E237="","",PROVEEDORES!E237)</f>
        <v/>
      </c>
      <c r="E236" s="146" t="str">
        <f>IF(PROVEEDORES!F237="","",PROVEEDORES!F237)</f>
        <v/>
      </c>
      <c r="F236" s="146" t="str">
        <f>IF(PROVEEDORES!D237="","",PROVEEDORES!D237)</f>
        <v/>
      </c>
      <c r="G236" s="159">
        <f>SUMIF('EG-OCT'!$F$18:$F$516,PROVEEDORES!$D237,'EG-OCT'!P$18:P$516)</f>
        <v>0</v>
      </c>
      <c r="H236" s="159">
        <f>SUMIF('EG-OCT'!$F$18:$F$516,PROVEEDORES!$D237,'EG-OCT'!Q$18:Q$516)</f>
        <v>0</v>
      </c>
      <c r="I236" s="159">
        <f>SUMIF('EG-OCT'!$F$18:$F$516,PROVEEDORES!$D237,'EG-OCT'!R$18:R$516)</f>
        <v>0</v>
      </c>
      <c r="J236" s="159">
        <f>SUMIF('EG-OCT'!$F$18:$F$516,PROVEEDORES!$D237,'EG-OCT'!S$18:S$516)</f>
        <v>0</v>
      </c>
      <c r="K236" s="159" t="str">
        <f t="shared" si="6"/>
        <v/>
      </c>
      <c r="L236" s="146" t="str">
        <f>IF(PROVEEDORES!G237="","",PROVEEDORES!G237)</f>
        <v/>
      </c>
    </row>
    <row r="237" spans="3:12" ht="17.45" customHeight="1" x14ac:dyDescent="0.2">
      <c r="C237" s="158">
        <f t="shared" si="7"/>
        <v>231</v>
      </c>
      <c r="D237" s="146" t="str">
        <f>IF(PROVEEDORES!E238="","",PROVEEDORES!E238)</f>
        <v/>
      </c>
      <c r="E237" s="146" t="str">
        <f>IF(PROVEEDORES!F238="","",PROVEEDORES!F238)</f>
        <v/>
      </c>
      <c r="F237" s="146" t="str">
        <f>IF(PROVEEDORES!D238="","",PROVEEDORES!D238)</f>
        <v/>
      </c>
      <c r="G237" s="159">
        <f>SUMIF('EG-OCT'!$F$18:$F$516,PROVEEDORES!$D238,'EG-OCT'!P$18:P$516)</f>
        <v>0</v>
      </c>
      <c r="H237" s="159">
        <f>SUMIF('EG-OCT'!$F$18:$F$516,PROVEEDORES!$D238,'EG-OCT'!Q$18:Q$516)</f>
        <v>0</v>
      </c>
      <c r="I237" s="159">
        <f>SUMIF('EG-OCT'!$F$18:$F$516,PROVEEDORES!$D238,'EG-OCT'!R$18:R$516)</f>
        <v>0</v>
      </c>
      <c r="J237" s="159">
        <f>SUMIF('EG-OCT'!$F$18:$F$516,PROVEEDORES!$D238,'EG-OCT'!S$18:S$516)</f>
        <v>0</v>
      </c>
      <c r="K237" s="159" t="str">
        <f t="shared" si="6"/>
        <v/>
      </c>
      <c r="L237" s="146" t="str">
        <f>IF(PROVEEDORES!G238="","",PROVEEDORES!G238)</f>
        <v/>
      </c>
    </row>
    <row r="238" spans="3:12" ht="17.45" customHeight="1" x14ac:dyDescent="0.2">
      <c r="C238" s="158">
        <f t="shared" si="7"/>
        <v>232</v>
      </c>
      <c r="D238" s="146" t="str">
        <f>IF(PROVEEDORES!E239="","",PROVEEDORES!E239)</f>
        <v/>
      </c>
      <c r="E238" s="146" t="str">
        <f>IF(PROVEEDORES!F239="","",PROVEEDORES!F239)</f>
        <v/>
      </c>
      <c r="F238" s="146" t="str">
        <f>IF(PROVEEDORES!D239="","",PROVEEDORES!D239)</f>
        <v/>
      </c>
      <c r="G238" s="159">
        <f>SUMIF('EG-OCT'!$F$18:$F$516,PROVEEDORES!$D239,'EG-OCT'!P$18:P$516)</f>
        <v>0</v>
      </c>
      <c r="H238" s="159">
        <f>SUMIF('EG-OCT'!$F$18:$F$516,PROVEEDORES!$D239,'EG-OCT'!Q$18:Q$516)</f>
        <v>0</v>
      </c>
      <c r="I238" s="159">
        <f>SUMIF('EG-OCT'!$F$18:$F$516,PROVEEDORES!$D239,'EG-OCT'!R$18:R$516)</f>
        <v>0</v>
      </c>
      <c r="J238" s="159">
        <f>SUMIF('EG-OCT'!$F$18:$F$516,PROVEEDORES!$D239,'EG-OCT'!S$18:S$516)</f>
        <v>0</v>
      </c>
      <c r="K238" s="159" t="str">
        <f t="shared" si="6"/>
        <v/>
      </c>
      <c r="L238" s="146" t="str">
        <f>IF(PROVEEDORES!G239="","",PROVEEDORES!G239)</f>
        <v/>
      </c>
    </row>
    <row r="239" spans="3:12" ht="17.45" customHeight="1" x14ac:dyDescent="0.2">
      <c r="C239" s="158">
        <f t="shared" si="7"/>
        <v>233</v>
      </c>
      <c r="D239" s="146" t="str">
        <f>IF(PROVEEDORES!E240="","",PROVEEDORES!E240)</f>
        <v/>
      </c>
      <c r="E239" s="146" t="str">
        <f>IF(PROVEEDORES!F240="","",PROVEEDORES!F240)</f>
        <v/>
      </c>
      <c r="F239" s="146" t="str">
        <f>IF(PROVEEDORES!D240="","",PROVEEDORES!D240)</f>
        <v/>
      </c>
      <c r="G239" s="159">
        <f>SUMIF('EG-OCT'!$F$18:$F$516,PROVEEDORES!$D240,'EG-OCT'!P$18:P$516)</f>
        <v>0</v>
      </c>
      <c r="H239" s="159">
        <f>SUMIF('EG-OCT'!$F$18:$F$516,PROVEEDORES!$D240,'EG-OCT'!Q$18:Q$516)</f>
        <v>0</v>
      </c>
      <c r="I239" s="159">
        <f>SUMIF('EG-OCT'!$F$18:$F$516,PROVEEDORES!$D240,'EG-OCT'!R$18:R$516)</f>
        <v>0</v>
      </c>
      <c r="J239" s="159">
        <f>SUMIF('EG-OCT'!$F$18:$F$516,PROVEEDORES!$D240,'EG-OCT'!S$18:S$516)</f>
        <v>0</v>
      </c>
      <c r="K239" s="159" t="str">
        <f t="shared" si="6"/>
        <v/>
      </c>
      <c r="L239" s="146" t="str">
        <f>IF(PROVEEDORES!G240="","",PROVEEDORES!G240)</f>
        <v/>
      </c>
    </row>
    <row r="240" spans="3:12" ht="17.45" customHeight="1" x14ac:dyDescent="0.2">
      <c r="C240" s="158">
        <f t="shared" si="7"/>
        <v>234</v>
      </c>
      <c r="D240" s="146" t="str">
        <f>IF(PROVEEDORES!E241="","",PROVEEDORES!E241)</f>
        <v/>
      </c>
      <c r="E240" s="146" t="str">
        <f>IF(PROVEEDORES!F241="","",PROVEEDORES!F241)</f>
        <v/>
      </c>
      <c r="F240" s="146" t="str">
        <f>IF(PROVEEDORES!D241="","",PROVEEDORES!D241)</f>
        <v/>
      </c>
      <c r="G240" s="159">
        <f>SUMIF('EG-OCT'!$F$18:$F$516,PROVEEDORES!$D241,'EG-OCT'!P$18:P$516)</f>
        <v>0</v>
      </c>
      <c r="H240" s="159">
        <f>SUMIF('EG-OCT'!$F$18:$F$516,PROVEEDORES!$D241,'EG-OCT'!Q$18:Q$516)</f>
        <v>0</v>
      </c>
      <c r="I240" s="159">
        <f>SUMIF('EG-OCT'!$F$18:$F$516,PROVEEDORES!$D241,'EG-OCT'!R$18:R$516)</f>
        <v>0</v>
      </c>
      <c r="J240" s="159">
        <f>SUMIF('EG-OCT'!$F$18:$F$516,PROVEEDORES!$D241,'EG-OCT'!S$18:S$516)</f>
        <v>0</v>
      </c>
      <c r="K240" s="159" t="str">
        <f t="shared" si="6"/>
        <v/>
      </c>
      <c r="L240" s="146" t="str">
        <f>IF(PROVEEDORES!G241="","",PROVEEDORES!G241)</f>
        <v/>
      </c>
    </row>
    <row r="241" spans="3:12" ht="17.45" customHeight="1" x14ac:dyDescent="0.2">
      <c r="C241" s="158">
        <f t="shared" si="7"/>
        <v>235</v>
      </c>
      <c r="D241" s="146" t="str">
        <f>IF(PROVEEDORES!E242="","",PROVEEDORES!E242)</f>
        <v/>
      </c>
      <c r="E241" s="146" t="str">
        <f>IF(PROVEEDORES!F242="","",PROVEEDORES!F242)</f>
        <v/>
      </c>
      <c r="F241" s="146" t="str">
        <f>IF(PROVEEDORES!D242="","",PROVEEDORES!D242)</f>
        <v/>
      </c>
      <c r="G241" s="159">
        <f>SUMIF('EG-OCT'!$F$18:$F$516,PROVEEDORES!$D242,'EG-OCT'!P$18:P$516)</f>
        <v>0</v>
      </c>
      <c r="H241" s="159">
        <f>SUMIF('EG-OCT'!$F$18:$F$516,PROVEEDORES!$D242,'EG-OCT'!Q$18:Q$516)</f>
        <v>0</v>
      </c>
      <c r="I241" s="159">
        <f>SUMIF('EG-OCT'!$F$18:$F$516,PROVEEDORES!$D242,'EG-OCT'!R$18:R$516)</f>
        <v>0</v>
      </c>
      <c r="J241" s="159">
        <f>SUMIF('EG-OCT'!$F$18:$F$516,PROVEEDORES!$D242,'EG-OCT'!S$18:S$516)</f>
        <v>0</v>
      </c>
      <c r="K241" s="159" t="str">
        <f t="shared" si="6"/>
        <v/>
      </c>
      <c r="L241" s="146" t="str">
        <f>IF(PROVEEDORES!G242="","",PROVEEDORES!G242)</f>
        <v/>
      </c>
    </row>
    <row r="242" spans="3:12" ht="17.45" customHeight="1" x14ac:dyDescent="0.2">
      <c r="C242" s="158">
        <f t="shared" si="7"/>
        <v>236</v>
      </c>
      <c r="D242" s="146" t="str">
        <f>IF(PROVEEDORES!E243="","",PROVEEDORES!E243)</f>
        <v/>
      </c>
      <c r="E242" s="146" t="str">
        <f>IF(PROVEEDORES!F243="","",PROVEEDORES!F243)</f>
        <v/>
      </c>
      <c r="F242" s="146" t="str">
        <f>IF(PROVEEDORES!D243="","",PROVEEDORES!D243)</f>
        <v/>
      </c>
      <c r="G242" s="159">
        <f>SUMIF('EG-OCT'!$F$18:$F$516,PROVEEDORES!$D243,'EG-OCT'!P$18:P$516)</f>
        <v>0</v>
      </c>
      <c r="H242" s="159">
        <f>SUMIF('EG-OCT'!$F$18:$F$516,PROVEEDORES!$D243,'EG-OCT'!Q$18:Q$516)</f>
        <v>0</v>
      </c>
      <c r="I242" s="159">
        <f>SUMIF('EG-OCT'!$F$18:$F$516,PROVEEDORES!$D243,'EG-OCT'!R$18:R$516)</f>
        <v>0</v>
      </c>
      <c r="J242" s="159">
        <f>SUMIF('EG-OCT'!$F$18:$F$516,PROVEEDORES!$D243,'EG-OCT'!S$18:S$516)</f>
        <v>0</v>
      </c>
      <c r="K242" s="159" t="str">
        <f t="shared" si="6"/>
        <v/>
      </c>
      <c r="L242" s="146" t="str">
        <f>IF(PROVEEDORES!G243="","",PROVEEDORES!G243)</f>
        <v/>
      </c>
    </row>
    <row r="243" spans="3:12" ht="17.45" customHeight="1" x14ac:dyDescent="0.2">
      <c r="C243" s="158">
        <f t="shared" si="7"/>
        <v>237</v>
      </c>
      <c r="D243" s="146" t="str">
        <f>IF(PROVEEDORES!E244="","",PROVEEDORES!E244)</f>
        <v/>
      </c>
      <c r="E243" s="146" t="str">
        <f>IF(PROVEEDORES!F244="","",PROVEEDORES!F244)</f>
        <v/>
      </c>
      <c r="F243" s="146" t="str">
        <f>IF(PROVEEDORES!D244="","",PROVEEDORES!D244)</f>
        <v/>
      </c>
      <c r="G243" s="159">
        <f>SUMIF('EG-OCT'!$F$18:$F$516,PROVEEDORES!$D244,'EG-OCT'!P$18:P$516)</f>
        <v>0</v>
      </c>
      <c r="H243" s="159">
        <f>SUMIF('EG-OCT'!$F$18:$F$516,PROVEEDORES!$D244,'EG-OCT'!Q$18:Q$516)</f>
        <v>0</v>
      </c>
      <c r="I243" s="159">
        <f>SUMIF('EG-OCT'!$F$18:$F$516,PROVEEDORES!$D244,'EG-OCT'!R$18:R$516)</f>
        <v>0</v>
      </c>
      <c r="J243" s="159">
        <f>SUMIF('EG-OCT'!$F$18:$F$516,PROVEEDORES!$D244,'EG-OCT'!S$18:S$516)</f>
        <v>0</v>
      </c>
      <c r="K243" s="159" t="str">
        <f t="shared" si="6"/>
        <v/>
      </c>
      <c r="L243" s="146" t="str">
        <f>IF(PROVEEDORES!G244="","",PROVEEDORES!G244)</f>
        <v/>
      </c>
    </row>
    <row r="244" spans="3:12" ht="17.45" customHeight="1" x14ac:dyDescent="0.2">
      <c r="C244" s="158">
        <f t="shared" si="7"/>
        <v>238</v>
      </c>
      <c r="D244" s="146" t="str">
        <f>IF(PROVEEDORES!E245="","",PROVEEDORES!E245)</f>
        <v/>
      </c>
      <c r="E244" s="146" t="str">
        <f>IF(PROVEEDORES!F245="","",PROVEEDORES!F245)</f>
        <v/>
      </c>
      <c r="F244" s="146" t="str">
        <f>IF(PROVEEDORES!D245="","",PROVEEDORES!D245)</f>
        <v/>
      </c>
      <c r="G244" s="159">
        <f>SUMIF('EG-OCT'!$F$18:$F$516,PROVEEDORES!$D245,'EG-OCT'!P$18:P$516)</f>
        <v>0</v>
      </c>
      <c r="H244" s="159">
        <f>SUMIF('EG-OCT'!$F$18:$F$516,PROVEEDORES!$D245,'EG-OCT'!Q$18:Q$516)</f>
        <v>0</v>
      </c>
      <c r="I244" s="159">
        <f>SUMIF('EG-OCT'!$F$18:$F$516,PROVEEDORES!$D245,'EG-OCT'!R$18:R$516)</f>
        <v>0</v>
      </c>
      <c r="J244" s="159">
        <f>SUMIF('EG-OCT'!$F$18:$F$516,PROVEEDORES!$D245,'EG-OCT'!S$18:S$516)</f>
        <v>0</v>
      </c>
      <c r="K244" s="159" t="str">
        <f t="shared" si="6"/>
        <v/>
      </c>
      <c r="L244" s="146" t="str">
        <f>IF(PROVEEDORES!G245="","",PROVEEDORES!G245)</f>
        <v/>
      </c>
    </row>
    <row r="245" spans="3:12" ht="17.45" customHeight="1" x14ac:dyDescent="0.2">
      <c r="C245" s="158">
        <f t="shared" si="7"/>
        <v>239</v>
      </c>
      <c r="D245" s="146" t="str">
        <f>IF(PROVEEDORES!E246="","",PROVEEDORES!E246)</f>
        <v/>
      </c>
      <c r="E245" s="146" t="str">
        <f>IF(PROVEEDORES!F246="","",PROVEEDORES!F246)</f>
        <v/>
      </c>
      <c r="F245" s="146" t="str">
        <f>IF(PROVEEDORES!D246="","",PROVEEDORES!D246)</f>
        <v/>
      </c>
      <c r="G245" s="159">
        <f>SUMIF('EG-OCT'!$F$18:$F$516,PROVEEDORES!$D246,'EG-OCT'!P$18:P$516)</f>
        <v>0</v>
      </c>
      <c r="H245" s="159">
        <f>SUMIF('EG-OCT'!$F$18:$F$516,PROVEEDORES!$D246,'EG-OCT'!Q$18:Q$516)</f>
        <v>0</v>
      </c>
      <c r="I245" s="159">
        <f>SUMIF('EG-OCT'!$F$18:$F$516,PROVEEDORES!$D246,'EG-OCT'!R$18:R$516)</f>
        <v>0</v>
      </c>
      <c r="J245" s="159">
        <f>SUMIF('EG-OCT'!$F$18:$F$516,PROVEEDORES!$D246,'EG-OCT'!S$18:S$516)</f>
        <v>0</v>
      </c>
      <c r="K245" s="159" t="str">
        <f t="shared" si="6"/>
        <v/>
      </c>
      <c r="L245" s="146" t="str">
        <f>IF(PROVEEDORES!G246="","",PROVEEDORES!G246)</f>
        <v/>
      </c>
    </row>
    <row r="246" spans="3:12" ht="17.45" customHeight="1" x14ac:dyDescent="0.2">
      <c r="C246" s="158">
        <f t="shared" si="7"/>
        <v>240</v>
      </c>
      <c r="D246" s="146" t="str">
        <f>IF(PROVEEDORES!E247="","",PROVEEDORES!E247)</f>
        <v/>
      </c>
      <c r="E246" s="146" t="str">
        <f>IF(PROVEEDORES!F247="","",PROVEEDORES!F247)</f>
        <v/>
      </c>
      <c r="F246" s="146" t="str">
        <f>IF(PROVEEDORES!D247="","",PROVEEDORES!D247)</f>
        <v/>
      </c>
      <c r="G246" s="159">
        <f>SUMIF('EG-OCT'!$F$18:$F$516,PROVEEDORES!$D247,'EG-OCT'!P$18:P$516)</f>
        <v>0</v>
      </c>
      <c r="H246" s="159">
        <f>SUMIF('EG-OCT'!$F$18:$F$516,PROVEEDORES!$D247,'EG-OCT'!Q$18:Q$516)</f>
        <v>0</v>
      </c>
      <c r="I246" s="159">
        <f>SUMIF('EG-OCT'!$F$18:$F$516,PROVEEDORES!$D247,'EG-OCT'!R$18:R$516)</f>
        <v>0</v>
      </c>
      <c r="J246" s="159">
        <f>SUMIF('EG-OCT'!$F$18:$F$516,PROVEEDORES!$D247,'EG-OCT'!S$18:S$516)</f>
        <v>0</v>
      </c>
      <c r="K246" s="159" t="str">
        <f t="shared" si="6"/>
        <v/>
      </c>
      <c r="L246" s="146" t="str">
        <f>IF(PROVEEDORES!G247="","",PROVEEDORES!G247)</f>
        <v/>
      </c>
    </row>
    <row r="247" spans="3:12" ht="17.45" customHeight="1" x14ac:dyDescent="0.2">
      <c r="C247" s="158">
        <f t="shared" si="7"/>
        <v>241</v>
      </c>
      <c r="D247" s="146" t="str">
        <f>IF(PROVEEDORES!E248="","",PROVEEDORES!E248)</f>
        <v/>
      </c>
      <c r="E247" s="146" t="str">
        <f>IF(PROVEEDORES!F248="","",PROVEEDORES!F248)</f>
        <v/>
      </c>
      <c r="F247" s="146" t="str">
        <f>IF(PROVEEDORES!D248="","",PROVEEDORES!D248)</f>
        <v/>
      </c>
      <c r="G247" s="159">
        <f>SUMIF('EG-OCT'!$F$18:$F$516,PROVEEDORES!$D248,'EG-OCT'!P$18:P$516)</f>
        <v>0</v>
      </c>
      <c r="H247" s="159">
        <f>SUMIF('EG-OCT'!$F$18:$F$516,PROVEEDORES!$D248,'EG-OCT'!Q$18:Q$516)</f>
        <v>0</v>
      </c>
      <c r="I247" s="159">
        <f>SUMIF('EG-OCT'!$F$18:$F$516,PROVEEDORES!$D248,'EG-OCT'!R$18:R$516)</f>
        <v>0</v>
      </c>
      <c r="J247" s="159">
        <f>SUMIF('EG-OCT'!$F$18:$F$516,PROVEEDORES!$D248,'EG-OCT'!S$18:S$516)</f>
        <v>0</v>
      </c>
      <c r="K247" s="159" t="str">
        <f t="shared" si="6"/>
        <v/>
      </c>
      <c r="L247" s="146" t="str">
        <f>IF(PROVEEDORES!G248="","",PROVEEDORES!G248)</f>
        <v/>
      </c>
    </row>
    <row r="248" spans="3:12" ht="17.45" customHeight="1" x14ac:dyDescent="0.2">
      <c r="C248" s="158">
        <f t="shared" si="7"/>
        <v>242</v>
      </c>
      <c r="D248" s="146" t="str">
        <f>IF(PROVEEDORES!E249="","",PROVEEDORES!E249)</f>
        <v/>
      </c>
      <c r="E248" s="146" t="str">
        <f>IF(PROVEEDORES!F249="","",PROVEEDORES!F249)</f>
        <v/>
      </c>
      <c r="F248" s="146" t="str">
        <f>IF(PROVEEDORES!D249="","",PROVEEDORES!D249)</f>
        <v/>
      </c>
      <c r="G248" s="159">
        <f>SUMIF('EG-OCT'!$F$18:$F$516,PROVEEDORES!$D249,'EG-OCT'!P$18:P$516)</f>
        <v>0</v>
      </c>
      <c r="H248" s="159">
        <f>SUMIF('EG-OCT'!$F$18:$F$516,PROVEEDORES!$D249,'EG-OCT'!Q$18:Q$516)</f>
        <v>0</v>
      </c>
      <c r="I248" s="159">
        <f>SUMIF('EG-OCT'!$F$18:$F$516,PROVEEDORES!$D249,'EG-OCT'!R$18:R$516)</f>
        <v>0</v>
      </c>
      <c r="J248" s="159">
        <f>SUMIF('EG-OCT'!$F$18:$F$516,PROVEEDORES!$D249,'EG-OCT'!S$18:S$516)</f>
        <v>0</v>
      </c>
      <c r="K248" s="159" t="str">
        <f t="shared" si="6"/>
        <v/>
      </c>
      <c r="L248" s="146" t="str">
        <f>IF(PROVEEDORES!G249="","",PROVEEDORES!G249)</f>
        <v/>
      </c>
    </row>
    <row r="249" spans="3:12" ht="17.45" customHeight="1" x14ac:dyDescent="0.2">
      <c r="C249" s="158">
        <f t="shared" si="7"/>
        <v>243</v>
      </c>
      <c r="D249" s="146" t="str">
        <f>IF(PROVEEDORES!E250="","",PROVEEDORES!E250)</f>
        <v/>
      </c>
      <c r="E249" s="146" t="str">
        <f>IF(PROVEEDORES!F250="","",PROVEEDORES!F250)</f>
        <v/>
      </c>
      <c r="F249" s="146" t="str">
        <f>IF(PROVEEDORES!D250="","",PROVEEDORES!D250)</f>
        <v/>
      </c>
      <c r="G249" s="159">
        <f>SUMIF('EG-OCT'!$F$18:$F$516,PROVEEDORES!$D250,'EG-OCT'!P$18:P$516)</f>
        <v>0</v>
      </c>
      <c r="H249" s="159">
        <f>SUMIF('EG-OCT'!$F$18:$F$516,PROVEEDORES!$D250,'EG-OCT'!Q$18:Q$516)</f>
        <v>0</v>
      </c>
      <c r="I249" s="159">
        <f>SUMIF('EG-OCT'!$F$18:$F$516,PROVEEDORES!$D250,'EG-OCT'!R$18:R$516)</f>
        <v>0</v>
      </c>
      <c r="J249" s="159">
        <f>SUMIF('EG-OCT'!$F$18:$F$516,PROVEEDORES!$D250,'EG-OCT'!S$18:S$516)</f>
        <v>0</v>
      </c>
      <c r="K249" s="159" t="str">
        <f t="shared" si="6"/>
        <v/>
      </c>
      <c r="L249" s="146" t="str">
        <f>IF(PROVEEDORES!G250="","",PROVEEDORES!G250)</f>
        <v/>
      </c>
    </row>
    <row r="250" spans="3:12" ht="17.45" customHeight="1" x14ac:dyDescent="0.2">
      <c r="C250" s="158">
        <f t="shared" si="7"/>
        <v>244</v>
      </c>
      <c r="D250" s="146" t="str">
        <f>IF(PROVEEDORES!E251="","",PROVEEDORES!E251)</f>
        <v/>
      </c>
      <c r="E250" s="146" t="str">
        <f>IF(PROVEEDORES!F251="","",PROVEEDORES!F251)</f>
        <v/>
      </c>
      <c r="F250" s="146" t="str">
        <f>IF(PROVEEDORES!D251="","",PROVEEDORES!D251)</f>
        <v/>
      </c>
      <c r="G250" s="159">
        <f>SUMIF('EG-OCT'!$F$18:$F$516,PROVEEDORES!$D251,'EG-OCT'!P$18:P$516)</f>
        <v>0</v>
      </c>
      <c r="H250" s="159">
        <f>SUMIF('EG-OCT'!$F$18:$F$516,PROVEEDORES!$D251,'EG-OCT'!Q$18:Q$516)</f>
        <v>0</v>
      </c>
      <c r="I250" s="159">
        <f>SUMIF('EG-OCT'!$F$18:$F$516,PROVEEDORES!$D251,'EG-OCT'!R$18:R$516)</f>
        <v>0</v>
      </c>
      <c r="J250" s="159">
        <f>SUMIF('EG-OCT'!$F$18:$F$516,PROVEEDORES!$D251,'EG-OCT'!S$18:S$516)</f>
        <v>0</v>
      </c>
      <c r="K250" s="159" t="str">
        <f t="shared" si="6"/>
        <v/>
      </c>
      <c r="L250" s="146" t="str">
        <f>IF(PROVEEDORES!G251="","",PROVEEDORES!G251)</f>
        <v/>
      </c>
    </row>
    <row r="251" spans="3:12" ht="17.45" customHeight="1" x14ac:dyDescent="0.2">
      <c r="C251" s="158">
        <f t="shared" si="7"/>
        <v>245</v>
      </c>
      <c r="D251" s="146" t="str">
        <f>IF(PROVEEDORES!E252="","",PROVEEDORES!E252)</f>
        <v/>
      </c>
      <c r="E251" s="146" t="str">
        <f>IF(PROVEEDORES!F252="","",PROVEEDORES!F252)</f>
        <v/>
      </c>
      <c r="F251" s="146" t="str">
        <f>IF(PROVEEDORES!D252="","",PROVEEDORES!D252)</f>
        <v/>
      </c>
      <c r="G251" s="159">
        <f>SUMIF('EG-OCT'!$F$18:$F$516,PROVEEDORES!$D252,'EG-OCT'!P$18:P$516)</f>
        <v>0</v>
      </c>
      <c r="H251" s="159">
        <f>SUMIF('EG-OCT'!$F$18:$F$516,PROVEEDORES!$D252,'EG-OCT'!Q$18:Q$516)</f>
        <v>0</v>
      </c>
      <c r="I251" s="159">
        <f>SUMIF('EG-OCT'!$F$18:$F$516,PROVEEDORES!$D252,'EG-OCT'!R$18:R$516)</f>
        <v>0</v>
      </c>
      <c r="J251" s="159">
        <f>SUMIF('EG-OCT'!$F$18:$F$516,PROVEEDORES!$D252,'EG-OCT'!S$18:S$516)</f>
        <v>0</v>
      </c>
      <c r="K251" s="159" t="str">
        <f t="shared" si="6"/>
        <v/>
      </c>
      <c r="L251" s="146" t="str">
        <f>IF(PROVEEDORES!G252="","",PROVEEDORES!G252)</f>
        <v/>
      </c>
    </row>
    <row r="252" spans="3:12" ht="17.45" customHeight="1" x14ac:dyDescent="0.2">
      <c r="C252" s="158">
        <f t="shared" si="7"/>
        <v>246</v>
      </c>
      <c r="D252" s="146" t="str">
        <f>IF(PROVEEDORES!E253="","",PROVEEDORES!E253)</f>
        <v/>
      </c>
      <c r="E252" s="146" t="str">
        <f>IF(PROVEEDORES!F253="","",PROVEEDORES!F253)</f>
        <v/>
      </c>
      <c r="F252" s="146" t="str">
        <f>IF(PROVEEDORES!D253="","",PROVEEDORES!D253)</f>
        <v/>
      </c>
      <c r="G252" s="159">
        <f>SUMIF('EG-OCT'!$F$18:$F$516,PROVEEDORES!$D253,'EG-OCT'!P$18:P$516)</f>
        <v>0</v>
      </c>
      <c r="H252" s="159">
        <f>SUMIF('EG-OCT'!$F$18:$F$516,PROVEEDORES!$D253,'EG-OCT'!Q$18:Q$516)</f>
        <v>0</v>
      </c>
      <c r="I252" s="159">
        <f>SUMIF('EG-OCT'!$F$18:$F$516,PROVEEDORES!$D253,'EG-OCT'!R$18:R$516)</f>
        <v>0</v>
      </c>
      <c r="J252" s="159">
        <f>SUMIF('EG-OCT'!$F$18:$F$516,PROVEEDORES!$D253,'EG-OCT'!S$18:S$516)</f>
        <v>0</v>
      </c>
      <c r="K252" s="159" t="str">
        <f t="shared" si="6"/>
        <v/>
      </c>
      <c r="L252" s="146" t="str">
        <f>IF(PROVEEDORES!G253="","",PROVEEDORES!G253)</f>
        <v/>
      </c>
    </row>
    <row r="253" spans="3:12" ht="17.45" customHeight="1" x14ac:dyDescent="0.2">
      <c r="C253" s="158">
        <f t="shared" si="7"/>
        <v>247</v>
      </c>
      <c r="D253" s="146" t="str">
        <f>IF(PROVEEDORES!E254="","",PROVEEDORES!E254)</f>
        <v/>
      </c>
      <c r="E253" s="146" t="str">
        <f>IF(PROVEEDORES!F254="","",PROVEEDORES!F254)</f>
        <v/>
      </c>
      <c r="F253" s="146" t="str">
        <f>IF(PROVEEDORES!D254="","",PROVEEDORES!D254)</f>
        <v/>
      </c>
      <c r="G253" s="159">
        <f>SUMIF('EG-OCT'!$F$18:$F$516,PROVEEDORES!$D254,'EG-OCT'!P$18:P$516)</f>
        <v>0</v>
      </c>
      <c r="H253" s="159">
        <f>SUMIF('EG-OCT'!$F$18:$F$516,PROVEEDORES!$D254,'EG-OCT'!Q$18:Q$516)</f>
        <v>0</v>
      </c>
      <c r="I253" s="159">
        <f>SUMIF('EG-OCT'!$F$18:$F$516,PROVEEDORES!$D254,'EG-OCT'!R$18:R$516)</f>
        <v>0</v>
      </c>
      <c r="J253" s="159">
        <f>SUMIF('EG-OCT'!$F$18:$F$516,PROVEEDORES!$D254,'EG-OCT'!S$18:S$516)</f>
        <v>0</v>
      </c>
      <c r="K253" s="159" t="str">
        <f t="shared" si="6"/>
        <v/>
      </c>
      <c r="L253" s="146" t="str">
        <f>IF(PROVEEDORES!G254="","",PROVEEDORES!G254)</f>
        <v/>
      </c>
    </row>
    <row r="254" spans="3:12" ht="17.45" customHeight="1" x14ac:dyDescent="0.2">
      <c r="C254" s="158">
        <f t="shared" si="7"/>
        <v>248</v>
      </c>
      <c r="D254" s="146" t="str">
        <f>IF(PROVEEDORES!E255="","",PROVEEDORES!E255)</f>
        <v/>
      </c>
      <c r="E254" s="146" t="str">
        <f>IF(PROVEEDORES!F255="","",PROVEEDORES!F255)</f>
        <v/>
      </c>
      <c r="F254" s="146" t="str">
        <f>IF(PROVEEDORES!D255="","",PROVEEDORES!D255)</f>
        <v/>
      </c>
      <c r="G254" s="159">
        <f>SUMIF('EG-OCT'!$F$18:$F$516,PROVEEDORES!$D255,'EG-OCT'!P$18:P$516)</f>
        <v>0</v>
      </c>
      <c r="H254" s="159">
        <f>SUMIF('EG-OCT'!$F$18:$F$516,PROVEEDORES!$D255,'EG-OCT'!Q$18:Q$516)</f>
        <v>0</v>
      </c>
      <c r="I254" s="159">
        <f>SUMIF('EG-OCT'!$F$18:$F$516,PROVEEDORES!$D255,'EG-OCT'!R$18:R$516)</f>
        <v>0</v>
      </c>
      <c r="J254" s="159">
        <f>SUMIF('EG-OCT'!$F$18:$F$516,PROVEEDORES!$D255,'EG-OCT'!S$18:S$516)</f>
        <v>0</v>
      </c>
      <c r="K254" s="159" t="str">
        <f t="shared" si="6"/>
        <v/>
      </c>
      <c r="L254" s="146" t="str">
        <f>IF(PROVEEDORES!G255="","",PROVEEDORES!G255)</f>
        <v/>
      </c>
    </row>
    <row r="255" spans="3:12" ht="17.45" customHeight="1" x14ac:dyDescent="0.2">
      <c r="C255" s="158">
        <f t="shared" si="7"/>
        <v>249</v>
      </c>
      <c r="D255" s="146" t="str">
        <f>IF(PROVEEDORES!E256="","",PROVEEDORES!E256)</f>
        <v/>
      </c>
      <c r="E255" s="146" t="str">
        <f>IF(PROVEEDORES!F256="","",PROVEEDORES!F256)</f>
        <v/>
      </c>
      <c r="F255" s="146" t="str">
        <f>IF(PROVEEDORES!D256="","",PROVEEDORES!D256)</f>
        <v/>
      </c>
      <c r="G255" s="159">
        <f>SUMIF('EG-OCT'!$F$18:$F$516,PROVEEDORES!$D256,'EG-OCT'!P$18:P$516)</f>
        <v>0</v>
      </c>
      <c r="H255" s="159">
        <f>SUMIF('EG-OCT'!$F$18:$F$516,PROVEEDORES!$D256,'EG-OCT'!Q$18:Q$516)</f>
        <v>0</v>
      </c>
      <c r="I255" s="159">
        <f>SUMIF('EG-OCT'!$F$18:$F$516,PROVEEDORES!$D256,'EG-OCT'!R$18:R$516)</f>
        <v>0</v>
      </c>
      <c r="J255" s="159">
        <f>SUMIF('EG-OCT'!$F$18:$F$516,PROVEEDORES!$D256,'EG-OCT'!S$18:S$516)</f>
        <v>0</v>
      </c>
      <c r="K255" s="159" t="str">
        <f t="shared" si="6"/>
        <v/>
      </c>
      <c r="L255" s="146" t="str">
        <f>IF(PROVEEDORES!G256="","",PROVEEDORES!G256)</f>
        <v/>
      </c>
    </row>
    <row r="256" spans="3:12" ht="17.45" customHeight="1" x14ac:dyDescent="0.2">
      <c r="C256" s="158">
        <f t="shared" si="7"/>
        <v>250</v>
      </c>
      <c r="D256" s="146" t="str">
        <f>IF(PROVEEDORES!E257="","",PROVEEDORES!E257)</f>
        <v/>
      </c>
      <c r="E256" s="146" t="str">
        <f>IF(PROVEEDORES!F257="","",PROVEEDORES!F257)</f>
        <v/>
      </c>
      <c r="F256" s="146" t="str">
        <f>IF(PROVEEDORES!D257="","",PROVEEDORES!D257)</f>
        <v/>
      </c>
      <c r="G256" s="159">
        <f>SUMIF('EG-OCT'!$F$18:$F$516,PROVEEDORES!$D257,'EG-OCT'!P$18:P$516)</f>
        <v>0</v>
      </c>
      <c r="H256" s="159">
        <f>SUMIF('EG-OCT'!$F$18:$F$516,PROVEEDORES!$D257,'EG-OCT'!Q$18:Q$516)</f>
        <v>0</v>
      </c>
      <c r="I256" s="159">
        <f>SUMIF('EG-OCT'!$F$18:$F$516,PROVEEDORES!$D257,'EG-OCT'!R$18:R$516)</f>
        <v>0</v>
      </c>
      <c r="J256" s="159">
        <f>SUMIF('EG-OCT'!$F$18:$F$516,PROVEEDORES!$D257,'EG-OCT'!S$18:S$516)</f>
        <v>0</v>
      </c>
      <c r="K256" s="159" t="str">
        <f t="shared" si="6"/>
        <v/>
      </c>
      <c r="L256" s="146" t="str">
        <f>IF(PROVEEDORES!G257="","",PROVEEDORES!G257)</f>
        <v/>
      </c>
    </row>
    <row r="257" spans="3:12" ht="17.45" customHeight="1" x14ac:dyDescent="0.2">
      <c r="C257" s="158">
        <f t="shared" si="7"/>
        <v>251</v>
      </c>
      <c r="D257" s="146" t="str">
        <f>IF(PROVEEDORES!E258="","",PROVEEDORES!E258)</f>
        <v/>
      </c>
      <c r="E257" s="146" t="str">
        <f>IF(PROVEEDORES!F258="","",PROVEEDORES!F258)</f>
        <v/>
      </c>
      <c r="F257" s="146" t="str">
        <f>IF(PROVEEDORES!D258="","",PROVEEDORES!D258)</f>
        <v/>
      </c>
      <c r="G257" s="159">
        <f>SUMIF('EG-OCT'!$F$18:$F$516,PROVEEDORES!$D258,'EG-OCT'!P$18:P$516)</f>
        <v>0</v>
      </c>
      <c r="H257" s="159">
        <f>SUMIF('EG-OCT'!$F$18:$F$516,PROVEEDORES!$D258,'EG-OCT'!Q$18:Q$516)</f>
        <v>0</v>
      </c>
      <c r="I257" s="159">
        <f>SUMIF('EG-OCT'!$F$18:$F$516,PROVEEDORES!$D258,'EG-OCT'!R$18:R$516)</f>
        <v>0</v>
      </c>
      <c r="J257" s="159">
        <f>SUMIF('EG-OCT'!$F$18:$F$516,PROVEEDORES!$D258,'EG-OCT'!S$18:S$516)</f>
        <v>0</v>
      </c>
      <c r="K257" s="159" t="str">
        <f t="shared" si="6"/>
        <v/>
      </c>
      <c r="L257" s="146" t="str">
        <f>IF(PROVEEDORES!G258="","",PROVEEDORES!G258)</f>
        <v/>
      </c>
    </row>
    <row r="258" spans="3:12" ht="17.45" customHeight="1" x14ac:dyDescent="0.2">
      <c r="C258" s="158">
        <f t="shared" si="7"/>
        <v>252</v>
      </c>
      <c r="D258" s="146" t="str">
        <f>IF(PROVEEDORES!E259="","",PROVEEDORES!E259)</f>
        <v/>
      </c>
      <c r="E258" s="146" t="str">
        <f>IF(PROVEEDORES!F259="","",PROVEEDORES!F259)</f>
        <v/>
      </c>
      <c r="F258" s="146" t="str">
        <f>IF(PROVEEDORES!D259="","",PROVEEDORES!D259)</f>
        <v/>
      </c>
      <c r="G258" s="159">
        <f>SUMIF('EG-OCT'!$F$18:$F$516,PROVEEDORES!$D259,'EG-OCT'!P$18:P$516)</f>
        <v>0</v>
      </c>
      <c r="H258" s="159">
        <f>SUMIF('EG-OCT'!$F$18:$F$516,PROVEEDORES!$D259,'EG-OCT'!Q$18:Q$516)</f>
        <v>0</v>
      </c>
      <c r="I258" s="159">
        <f>SUMIF('EG-OCT'!$F$18:$F$516,PROVEEDORES!$D259,'EG-OCT'!R$18:R$516)</f>
        <v>0</v>
      </c>
      <c r="J258" s="159">
        <f>SUMIF('EG-OCT'!$F$18:$F$516,PROVEEDORES!$D259,'EG-OCT'!S$18:S$516)</f>
        <v>0</v>
      </c>
      <c r="K258" s="159" t="str">
        <f t="shared" si="6"/>
        <v/>
      </c>
      <c r="L258" s="146" t="str">
        <f>IF(PROVEEDORES!G259="","",PROVEEDORES!G259)</f>
        <v/>
      </c>
    </row>
    <row r="259" spans="3:12" ht="17.45" customHeight="1" x14ac:dyDescent="0.2">
      <c r="C259" s="158">
        <f t="shared" si="7"/>
        <v>253</v>
      </c>
      <c r="D259" s="146" t="str">
        <f>IF(PROVEEDORES!E260="","",PROVEEDORES!E260)</f>
        <v/>
      </c>
      <c r="E259" s="146" t="str">
        <f>IF(PROVEEDORES!F260="","",PROVEEDORES!F260)</f>
        <v/>
      </c>
      <c r="F259" s="146" t="str">
        <f>IF(PROVEEDORES!D260="","",PROVEEDORES!D260)</f>
        <v/>
      </c>
      <c r="G259" s="159">
        <f>SUMIF('EG-OCT'!$F$18:$F$516,PROVEEDORES!$D260,'EG-OCT'!P$18:P$516)</f>
        <v>0</v>
      </c>
      <c r="H259" s="159">
        <f>SUMIF('EG-OCT'!$F$18:$F$516,PROVEEDORES!$D260,'EG-OCT'!Q$18:Q$516)</f>
        <v>0</v>
      </c>
      <c r="I259" s="159">
        <f>SUMIF('EG-OCT'!$F$18:$F$516,PROVEEDORES!$D260,'EG-OCT'!R$18:R$516)</f>
        <v>0</v>
      </c>
      <c r="J259" s="159">
        <f>SUMIF('EG-OCT'!$F$18:$F$516,PROVEEDORES!$D260,'EG-OCT'!S$18:S$516)</f>
        <v>0</v>
      </c>
      <c r="K259" s="159" t="str">
        <f t="shared" si="6"/>
        <v/>
      </c>
      <c r="L259" s="146" t="str">
        <f>IF(PROVEEDORES!G260="","",PROVEEDORES!G260)</f>
        <v/>
      </c>
    </row>
    <row r="260" spans="3:12" ht="17.45" customHeight="1" x14ac:dyDescent="0.2">
      <c r="C260" s="158">
        <f t="shared" si="7"/>
        <v>254</v>
      </c>
      <c r="D260" s="146" t="str">
        <f>IF(PROVEEDORES!E261="","",PROVEEDORES!E261)</f>
        <v/>
      </c>
      <c r="E260" s="146" t="str">
        <f>IF(PROVEEDORES!F261="","",PROVEEDORES!F261)</f>
        <v/>
      </c>
      <c r="F260" s="146" t="str">
        <f>IF(PROVEEDORES!D261="","",PROVEEDORES!D261)</f>
        <v/>
      </c>
      <c r="G260" s="159">
        <f>SUMIF('EG-OCT'!$F$18:$F$516,PROVEEDORES!$D261,'EG-OCT'!P$18:P$516)</f>
        <v>0</v>
      </c>
      <c r="H260" s="159">
        <f>SUMIF('EG-OCT'!$F$18:$F$516,PROVEEDORES!$D261,'EG-OCT'!Q$18:Q$516)</f>
        <v>0</v>
      </c>
      <c r="I260" s="159">
        <f>SUMIF('EG-OCT'!$F$18:$F$516,PROVEEDORES!$D261,'EG-OCT'!R$18:R$516)</f>
        <v>0</v>
      </c>
      <c r="J260" s="159">
        <f>SUMIF('EG-OCT'!$F$18:$F$516,PROVEEDORES!$D261,'EG-OCT'!S$18:S$516)</f>
        <v>0</v>
      </c>
      <c r="K260" s="159" t="str">
        <f t="shared" si="6"/>
        <v/>
      </c>
      <c r="L260" s="146" t="str">
        <f>IF(PROVEEDORES!G261="","",PROVEEDORES!G261)</f>
        <v/>
      </c>
    </row>
    <row r="261" spans="3:12" ht="17.45" customHeight="1" x14ac:dyDescent="0.2">
      <c r="C261" s="158">
        <f t="shared" si="7"/>
        <v>255</v>
      </c>
      <c r="D261" s="146" t="str">
        <f>IF(PROVEEDORES!E262="","",PROVEEDORES!E262)</f>
        <v/>
      </c>
      <c r="E261" s="146" t="str">
        <f>IF(PROVEEDORES!F262="","",PROVEEDORES!F262)</f>
        <v/>
      </c>
      <c r="F261" s="146" t="str">
        <f>IF(PROVEEDORES!D262="","",PROVEEDORES!D262)</f>
        <v/>
      </c>
      <c r="G261" s="159">
        <f>SUMIF('EG-OCT'!$F$18:$F$516,PROVEEDORES!$D262,'EG-OCT'!P$18:P$516)</f>
        <v>0</v>
      </c>
      <c r="H261" s="159">
        <f>SUMIF('EG-OCT'!$F$18:$F$516,PROVEEDORES!$D262,'EG-OCT'!Q$18:Q$516)</f>
        <v>0</v>
      </c>
      <c r="I261" s="159">
        <f>SUMIF('EG-OCT'!$F$18:$F$516,PROVEEDORES!$D262,'EG-OCT'!R$18:R$516)</f>
        <v>0</v>
      </c>
      <c r="J261" s="159">
        <f>SUMIF('EG-OCT'!$F$18:$F$516,PROVEEDORES!$D262,'EG-OCT'!S$18:S$516)</f>
        <v>0</v>
      </c>
      <c r="K261" s="159" t="str">
        <f t="shared" si="6"/>
        <v/>
      </c>
      <c r="L261" s="146" t="str">
        <f>IF(PROVEEDORES!G262="","",PROVEEDORES!G262)</f>
        <v/>
      </c>
    </row>
    <row r="262" spans="3:12" ht="17.45" customHeight="1" x14ac:dyDescent="0.2">
      <c r="C262" s="158">
        <f t="shared" si="7"/>
        <v>256</v>
      </c>
      <c r="D262" s="146" t="str">
        <f>IF(PROVEEDORES!E263="","",PROVEEDORES!E263)</f>
        <v/>
      </c>
      <c r="E262" s="146" t="str">
        <f>IF(PROVEEDORES!F263="","",PROVEEDORES!F263)</f>
        <v/>
      </c>
      <c r="F262" s="146" t="str">
        <f>IF(PROVEEDORES!D263="","",PROVEEDORES!D263)</f>
        <v/>
      </c>
      <c r="G262" s="159">
        <f>SUMIF('EG-OCT'!$F$18:$F$516,PROVEEDORES!$D263,'EG-OCT'!P$18:P$516)</f>
        <v>0</v>
      </c>
      <c r="H262" s="159">
        <f>SUMIF('EG-OCT'!$F$18:$F$516,PROVEEDORES!$D263,'EG-OCT'!Q$18:Q$516)</f>
        <v>0</v>
      </c>
      <c r="I262" s="159">
        <f>SUMIF('EG-OCT'!$F$18:$F$516,PROVEEDORES!$D263,'EG-OCT'!R$18:R$516)</f>
        <v>0</v>
      </c>
      <c r="J262" s="159">
        <f>SUMIF('EG-OCT'!$F$18:$F$516,PROVEEDORES!$D263,'EG-OCT'!S$18:S$516)</f>
        <v>0</v>
      </c>
      <c r="K262" s="159" t="str">
        <f t="shared" si="6"/>
        <v/>
      </c>
      <c r="L262" s="146" t="str">
        <f>IF(PROVEEDORES!G263="","",PROVEEDORES!G263)</f>
        <v/>
      </c>
    </row>
    <row r="263" spans="3:12" ht="17.45" customHeight="1" x14ac:dyDescent="0.2">
      <c r="C263" s="158">
        <f t="shared" si="7"/>
        <v>257</v>
      </c>
      <c r="D263" s="146" t="str">
        <f>IF(PROVEEDORES!E264="","",PROVEEDORES!E264)</f>
        <v/>
      </c>
      <c r="E263" s="146" t="str">
        <f>IF(PROVEEDORES!F264="","",PROVEEDORES!F264)</f>
        <v/>
      </c>
      <c r="F263" s="146" t="str">
        <f>IF(PROVEEDORES!D264="","",PROVEEDORES!D264)</f>
        <v/>
      </c>
      <c r="G263" s="159">
        <f>SUMIF('EG-OCT'!$F$18:$F$516,PROVEEDORES!$D264,'EG-OCT'!P$18:P$516)</f>
        <v>0</v>
      </c>
      <c r="H263" s="159">
        <f>SUMIF('EG-OCT'!$F$18:$F$516,PROVEEDORES!$D264,'EG-OCT'!Q$18:Q$516)</f>
        <v>0</v>
      </c>
      <c r="I263" s="159">
        <f>SUMIF('EG-OCT'!$F$18:$F$516,PROVEEDORES!$D264,'EG-OCT'!R$18:R$516)</f>
        <v>0</v>
      </c>
      <c r="J263" s="159">
        <f>SUMIF('EG-OCT'!$F$18:$F$516,PROVEEDORES!$D264,'EG-OCT'!S$18:S$516)</f>
        <v>0</v>
      </c>
      <c r="K263" s="159" t="str">
        <f t="shared" si="6"/>
        <v/>
      </c>
      <c r="L263" s="146" t="str">
        <f>IF(PROVEEDORES!G264="","",PROVEEDORES!G264)</f>
        <v/>
      </c>
    </row>
    <row r="264" spans="3:12" ht="17.45" customHeight="1" x14ac:dyDescent="0.2">
      <c r="C264" s="158">
        <f t="shared" si="7"/>
        <v>258</v>
      </c>
      <c r="D264" s="146" t="str">
        <f>IF(PROVEEDORES!E265="","",PROVEEDORES!E265)</f>
        <v/>
      </c>
      <c r="E264" s="146" t="str">
        <f>IF(PROVEEDORES!F265="","",PROVEEDORES!F265)</f>
        <v/>
      </c>
      <c r="F264" s="146" t="str">
        <f>IF(PROVEEDORES!D265="","",PROVEEDORES!D265)</f>
        <v/>
      </c>
      <c r="G264" s="159">
        <f>SUMIF('EG-OCT'!$F$18:$F$516,PROVEEDORES!$D265,'EG-OCT'!P$18:P$516)</f>
        <v>0</v>
      </c>
      <c r="H264" s="159">
        <f>SUMIF('EG-OCT'!$F$18:$F$516,PROVEEDORES!$D265,'EG-OCT'!Q$18:Q$516)</f>
        <v>0</v>
      </c>
      <c r="I264" s="159">
        <f>SUMIF('EG-OCT'!$F$18:$F$516,PROVEEDORES!$D265,'EG-OCT'!R$18:R$516)</f>
        <v>0</v>
      </c>
      <c r="J264" s="159">
        <f>SUMIF('EG-OCT'!$F$18:$F$516,PROVEEDORES!$D265,'EG-OCT'!S$18:S$516)</f>
        <v>0</v>
      </c>
      <c r="K264" s="159" t="str">
        <f t="shared" ref="K264:K327" si="8">IF(G264+H264+I264+J264&gt;0,"C/Información","")</f>
        <v/>
      </c>
      <c r="L264" s="146" t="str">
        <f>IF(PROVEEDORES!G265="","",PROVEEDORES!G265)</f>
        <v/>
      </c>
    </row>
    <row r="265" spans="3:12" ht="17.45" customHeight="1" x14ac:dyDescent="0.2">
      <c r="C265" s="158">
        <f t="shared" ref="C265:C328" si="9">C264+1</f>
        <v>259</v>
      </c>
      <c r="D265" s="146" t="str">
        <f>IF(PROVEEDORES!E266="","",PROVEEDORES!E266)</f>
        <v/>
      </c>
      <c r="E265" s="146" t="str">
        <f>IF(PROVEEDORES!F266="","",PROVEEDORES!F266)</f>
        <v/>
      </c>
      <c r="F265" s="146" t="str">
        <f>IF(PROVEEDORES!D266="","",PROVEEDORES!D266)</f>
        <v/>
      </c>
      <c r="G265" s="159">
        <f>SUMIF('EG-OCT'!$F$18:$F$516,PROVEEDORES!$D266,'EG-OCT'!P$18:P$516)</f>
        <v>0</v>
      </c>
      <c r="H265" s="159">
        <f>SUMIF('EG-OCT'!$F$18:$F$516,PROVEEDORES!$D266,'EG-OCT'!Q$18:Q$516)</f>
        <v>0</v>
      </c>
      <c r="I265" s="159">
        <f>SUMIF('EG-OCT'!$F$18:$F$516,PROVEEDORES!$D266,'EG-OCT'!R$18:R$516)</f>
        <v>0</v>
      </c>
      <c r="J265" s="159">
        <f>SUMIF('EG-OCT'!$F$18:$F$516,PROVEEDORES!$D266,'EG-OCT'!S$18:S$516)</f>
        <v>0</v>
      </c>
      <c r="K265" s="159" t="str">
        <f t="shared" si="8"/>
        <v/>
      </c>
      <c r="L265" s="146" t="str">
        <f>IF(PROVEEDORES!G266="","",PROVEEDORES!G266)</f>
        <v/>
      </c>
    </row>
    <row r="266" spans="3:12" ht="17.45" customHeight="1" x14ac:dyDescent="0.2">
      <c r="C266" s="158">
        <f t="shared" si="9"/>
        <v>260</v>
      </c>
      <c r="D266" s="146" t="str">
        <f>IF(PROVEEDORES!E267="","",PROVEEDORES!E267)</f>
        <v/>
      </c>
      <c r="E266" s="146" t="str">
        <f>IF(PROVEEDORES!F267="","",PROVEEDORES!F267)</f>
        <v/>
      </c>
      <c r="F266" s="146" t="str">
        <f>IF(PROVEEDORES!D267="","",PROVEEDORES!D267)</f>
        <v/>
      </c>
      <c r="G266" s="159">
        <f>SUMIF('EG-OCT'!$F$18:$F$516,PROVEEDORES!$D267,'EG-OCT'!P$18:P$516)</f>
        <v>0</v>
      </c>
      <c r="H266" s="159">
        <f>SUMIF('EG-OCT'!$F$18:$F$516,PROVEEDORES!$D267,'EG-OCT'!Q$18:Q$516)</f>
        <v>0</v>
      </c>
      <c r="I266" s="159">
        <f>SUMIF('EG-OCT'!$F$18:$F$516,PROVEEDORES!$D267,'EG-OCT'!R$18:R$516)</f>
        <v>0</v>
      </c>
      <c r="J266" s="159">
        <f>SUMIF('EG-OCT'!$F$18:$F$516,PROVEEDORES!$D267,'EG-OCT'!S$18:S$516)</f>
        <v>0</v>
      </c>
      <c r="K266" s="159" t="str">
        <f t="shared" si="8"/>
        <v/>
      </c>
      <c r="L266" s="146" t="str">
        <f>IF(PROVEEDORES!G267="","",PROVEEDORES!G267)</f>
        <v/>
      </c>
    </row>
    <row r="267" spans="3:12" ht="17.45" customHeight="1" x14ac:dyDescent="0.2">
      <c r="C267" s="158">
        <f t="shared" si="9"/>
        <v>261</v>
      </c>
      <c r="D267" s="146" t="str">
        <f>IF(PROVEEDORES!E268="","",PROVEEDORES!E268)</f>
        <v/>
      </c>
      <c r="E267" s="146" t="str">
        <f>IF(PROVEEDORES!F268="","",PROVEEDORES!F268)</f>
        <v/>
      </c>
      <c r="F267" s="146" t="str">
        <f>IF(PROVEEDORES!D268="","",PROVEEDORES!D268)</f>
        <v/>
      </c>
      <c r="G267" s="159">
        <f>SUMIF('EG-OCT'!$F$18:$F$516,PROVEEDORES!$D268,'EG-OCT'!P$18:P$516)</f>
        <v>0</v>
      </c>
      <c r="H267" s="159">
        <f>SUMIF('EG-OCT'!$F$18:$F$516,PROVEEDORES!$D268,'EG-OCT'!Q$18:Q$516)</f>
        <v>0</v>
      </c>
      <c r="I267" s="159">
        <f>SUMIF('EG-OCT'!$F$18:$F$516,PROVEEDORES!$D268,'EG-OCT'!R$18:R$516)</f>
        <v>0</v>
      </c>
      <c r="J267" s="159">
        <f>SUMIF('EG-OCT'!$F$18:$F$516,PROVEEDORES!$D268,'EG-OCT'!S$18:S$516)</f>
        <v>0</v>
      </c>
      <c r="K267" s="159" t="str">
        <f t="shared" si="8"/>
        <v/>
      </c>
      <c r="L267" s="146" t="str">
        <f>IF(PROVEEDORES!G268="","",PROVEEDORES!G268)</f>
        <v/>
      </c>
    </row>
    <row r="268" spans="3:12" ht="17.45" customHeight="1" x14ac:dyDescent="0.2">
      <c r="C268" s="158">
        <f t="shared" si="9"/>
        <v>262</v>
      </c>
      <c r="D268" s="146" t="str">
        <f>IF(PROVEEDORES!E269="","",PROVEEDORES!E269)</f>
        <v/>
      </c>
      <c r="E268" s="146" t="str">
        <f>IF(PROVEEDORES!F269="","",PROVEEDORES!F269)</f>
        <v/>
      </c>
      <c r="F268" s="146" t="str">
        <f>IF(PROVEEDORES!D269="","",PROVEEDORES!D269)</f>
        <v/>
      </c>
      <c r="G268" s="159">
        <f>SUMIF('EG-OCT'!$F$18:$F$516,PROVEEDORES!$D269,'EG-OCT'!P$18:P$516)</f>
        <v>0</v>
      </c>
      <c r="H268" s="159">
        <f>SUMIF('EG-OCT'!$F$18:$F$516,PROVEEDORES!$D269,'EG-OCT'!Q$18:Q$516)</f>
        <v>0</v>
      </c>
      <c r="I268" s="159">
        <f>SUMIF('EG-OCT'!$F$18:$F$516,PROVEEDORES!$D269,'EG-OCT'!R$18:R$516)</f>
        <v>0</v>
      </c>
      <c r="J268" s="159">
        <f>SUMIF('EG-OCT'!$F$18:$F$516,PROVEEDORES!$D269,'EG-OCT'!S$18:S$516)</f>
        <v>0</v>
      </c>
      <c r="K268" s="159" t="str">
        <f t="shared" si="8"/>
        <v/>
      </c>
      <c r="L268" s="146" t="str">
        <f>IF(PROVEEDORES!G269="","",PROVEEDORES!G269)</f>
        <v/>
      </c>
    </row>
    <row r="269" spans="3:12" ht="17.45" customHeight="1" x14ac:dyDescent="0.2">
      <c r="C269" s="158">
        <f t="shared" si="9"/>
        <v>263</v>
      </c>
      <c r="D269" s="146" t="str">
        <f>IF(PROVEEDORES!E270="","",PROVEEDORES!E270)</f>
        <v/>
      </c>
      <c r="E269" s="146" t="str">
        <f>IF(PROVEEDORES!F270="","",PROVEEDORES!F270)</f>
        <v/>
      </c>
      <c r="F269" s="146" t="str">
        <f>IF(PROVEEDORES!D270="","",PROVEEDORES!D270)</f>
        <v/>
      </c>
      <c r="G269" s="159">
        <f>SUMIF('EG-OCT'!$F$18:$F$516,PROVEEDORES!$D270,'EG-OCT'!P$18:P$516)</f>
        <v>0</v>
      </c>
      <c r="H269" s="159">
        <f>SUMIF('EG-OCT'!$F$18:$F$516,PROVEEDORES!$D270,'EG-OCT'!Q$18:Q$516)</f>
        <v>0</v>
      </c>
      <c r="I269" s="159">
        <f>SUMIF('EG-OCT'!$F$18:$F$516,PROVEEDORES!$D270,'EG-OCT'!R$18:R$516)</f>
        <v>0</v>
      </c>
      <c r="J269" s="159">
        <f>SUMIF('EG-OCT'!$F$18:$F$516,PROVEEDORES!$D270,'EG-OCT'!S$18:S$516)</f>
        <v>0</v>
      </c>
      <c r="K269" s="159" t="str">
        <f t="shared" si="8"/>
        <v/>
      </c>
      <c r="L269" s="146" t="str">
        <f>IF(PROVEEDORES!G270="","",PROVEEDORES!G270)</f>
        <v/>
      </c>
    </row>
    <row r="270" spans="3:12" ht="17.45" customHeight="1" x14ac:dyDescent="0.2">
      <c r="C270" s="158">
        <f t="shared" si="9"/>
        <v>264</v>
      </c>
      <c r="D270" s="146" t="str">
        <f>IF(PROVEEDORES!E271="","",PROVEEDORES!E271)</f>
        <v/>
      </c>
      <c r="E270" s="146" t="str">
        <f>IF(PROVEEDORES!F271="","",PROVEEDORES!F271)</f>
        <v/>
      </c>
      <c r="F270" s="146" t="str">
        <f>IF(PROVEEDORES!D271="","",PROVEEDORES!D271)</f>
        <v/>
      </c>
      <c r="G270" s="159">
        <f>SUMIF('EG-OCT'!$F$18:$F$516,PROVEEDORES!$D271,'EG-OCT'!P$18:P$516)</f>
        <v>0</v>
      </c>
      <c r="H270" s="159">
        <f>SUMIF('EG-OCT'!$F$18:$F$516,PROVEEDORES!$D271,'EG-OCT'!Q$18:Q$516)</f>
        <v>0</v>
      </c>
      <c r="I270" s="159">
        <f>SUMIF('EG-OCT'!$F$18:$F$516,PROVEEDORES!$D271,'EG-OCT'!R$18:R$516)</f>
        <v>0</v>
      </c>
      <c r="J270" s="159">
        <f>SUMIF('EG-OCT'!$F$18:$F$516,PROVEEDORES!$D271,'EG-OCT'!S$18:S$516)</f>
        <v>0</v>
      </c>
      <c r="K270" s="159" t="str">
        <f t="shared" si="8"/>
        <v/>
      </c>
      <c r="L270" s="146" t="str">
        <f>IF(PROVEEDORES!G271="","",PROVEEDORES!G271)</f>
        <v/>
      </c>
    </row>
    <row r="271" spans="3:12" ht="17.45" customHeight="1" x14ac:dyDescent="0.2">
      <c r="C271" s="158">
        <f t="shared" si="9"/>
        <v>265</v>
      </c>
      <c r="D271" s="146" t="str">
        <f>IF(PROVEEDORES!E272="","",PROVEEDORES!E272)</f>
        <v/>
      </c>
      <c r="E271" s="146" t="str">
        <f>IF(PROVEEDORES!F272="","",PROVEEDORES!F272)</f>
        <v/>
      </c>
      <c r="F271" s="146" t="str">
        <f>IF(PROVEEDORES!D272="","",PROVEEDORES!D272)</f>
        <v/>
      </c>
      <c r="G271" s="159">
        <f>SUMIF('EG-OCT'!$F$18:$F$516,PROVEEDORES!$D272,'EG-OCT'!P$18:P$516)</f>
        <v>0</v>
      </c>
      <c r="H271" s="159">
        <f>SUMIF('EG-OCT'!$F$18:$F$516,PROVEEDORES!$D272,'EG-OCT'!Q$18:Q$516)</f>
        <v>0</v>
      </c>
      <c r="I271" s="159">
        <f>SUMIF('EG-OCT'!$F$18:$F$516,PROVEEDORES!$D272,'EG-OCT'!R$18:R$516)</f>
        <v>0</v>
      </c>
      <c r="J271" s="159">
        <f>SUMIF('EG-OCT'!$F$18:$F$516,PROVEEDORES!$D272,'EG-OCT'!S$18:S$516)</f>
        <v>0</v>
      </c>
      <c r="K271" s="159" t="str">
        <f t="shared" si="8"/>
        <v/>
      </c>
      <c r="L271" s="146" t="str">
        <f>IF(PROVEEDORES!G272="","",PROVEEDORES!G272)</f>
        <v/>
      </c>
    </row>
    <row r="272" spans="3:12" ht="17.45" customHeight="1" x14ac:dyDescent="0.2">
      <c r="C272" s="158">
        <f t="shared" si="9"/>
        <v>266</v>
      </c>
      <c r="D272" s="146" t="str">
        <f>IF(PROVEEDORES!E273="","",PROVEEDORES!E273)</f>
        <v/>
      </c>
      <c r="E272" s="146" t="str">
        <f>IF(PROVEEDORES!F273="","",PROVEEDORES!F273)</f>
        <v/>
      </c>
      <c r="F272" s="146" t="str">
        <f>IF(PROVEEDORES!D273="","",PROVEEDORES!D273)</f>
        <v/>
      </c>
      <c r="G272" s="159">
        <f>SUMIF('EG-OCT'!$F$18:$F$516,PROVEEDORES!$D273,'EG-OCT'!P$18:P$516)</f>
        <v>0</v>
      </c>
      <c r="H272" s="159">
        <f>SUMIF('EG-OCT'!$F$18:$F$516,PROVEEDORES!$D273,'EG-OCT'!Q$18:Q$516)</f>
        <v>0</v>
      </c>
      <c r="I272" s="159">
        <f>SUMIF('EG-OCT'!$F$18:$F$516,PROVEEDORES!$D273,'EG-OCT'!R$18:R$516)</f>
        <v>0</v>
      </c>
      <c r="J272" s="159">
        <f>SUMIF('EG-OCT'!$F$18:$F$516,PROVEEDORES!$D273,'EG-OCT'!S$18:S$516)</f>
        <v>0</v>
      </c>
      <c r="K272" s="159" t="str">
        <f t="shared" si="8"/>
        <v/>
      </c>
      <c r="L272" s="146" t="str">
        <f>IF(PROVEEDORES!G273="","",PROVEEDORES!G273)</f>
        <v/>
      </c>
    </row>
    <row r="273" spans="3:12" ht="17.45" customHeight="1" x14ac:dyDescent="0.2">
      <c r="C273" s="158">
        <f t="shared" si="9"/>
        <v>267</v>
      </c>
      <c r="D273" s="146" t="str">
        <f>IF(PROVEEDORES!E274="","",PROVEEDORES!E274)</f>
        <v/>
      </c>
      <c r="E273" s="146" t="str">
        <f>IF(PROVEEDORES!F274="","",PROVEEDORES!F274)</f>
        <v/>
      </c>
      <c r="F273" s="146" t="str">
        <f>IF(PROVEEDORES!D274="","",PROVEEDORES!D274)</f>
        <v/>
      </c>
      <c r="G273" s="159">
        <f>SUMIF('EG-OCT'!$F$18:$F$516,PROVEEDORES!$D274,'EG-OCT'!P$18:P$516)</f>
        <v>0</v>
      </c>
      <c r="H273" s="159">
        <f>SUMIF('EG-OCT'!$F$18:$F$516,PROVEEDORES!$D274,'EG-OCT'!Q$18:Q$516)</f>
        <v>0</v>
      </c>
      <c r="I273" s="159">
        <f>SUMIF('EG-OCT'!$F$18:$F$516,PROVEEDORES!$D274,'EG-OCT'!R$18:R$516)</f>
        <v>0</v>
      </c>
      <c r="J273" s="159">
        <f>SUMIF('EG-OCT'!$F$18:$F$516,PROVEEDORES!$D274,'EG-OCT'!S$18:S$516)</f>
        <v>0</v>
      </c>
      <c r="K273" s="159" t="str">
        <f t="shared" si="8"/>
        <v/>
      </c>
      <c r="L273" s="146" t="str">
        <f>IF(PROVEEDORES!G274="","",PROVEEDORES!G274)</f>
        <v/>
      </c>
    </row>
    <row r="274" spans="3:12" ht="17.45" customHeight="1" x14ac:dyDescent="0.2">
      <c r="C274" s="158">
        <f t="shared" si="9"/>
        <v>268</v>
      </c>
      <c r="D274" s="146" t="str">
        <f>IF(PROVEEDORES!E275="","",PROVEEDORES!E275)</f>
        <v/>
      </c>
      <c r="E274" s="146" t="str">
        <f>IF(PROVEEDORES!F275="","",PROVEEDORES!F275)</f>
        <v/>
      </c>
      <c r="F274" s="146" t="str">
        <f>IF(PROVEEDORES!D275="","",PROVEEDORES!D275)</f>
        <v/>
      </c>
      <c r="G274" s="159">
        <f>SUMIF('EG-OCT'!$F$18:$F$516,PROVEEDORES!$D275,'EG-OCT'!P$18:P$516)</f>
        <v>0</v>
      </c>
      <c r="H274" s="159">
        <f>SUMIF('EG-OCT'!$F$18:$F$516,PROVEEDORES!$D275,'EG-OCT'!Q$18:Q$516)</f>
        <v>0</v>
      </c>
      <c r="I274" s="159">
        <f>SUMIF('EG-OCT'!$F$18:$F$516,PROVEEDORES!$D275,'EG-OCT'!R$18:R$516)</f>
        <v>0</v>
      </c>
      <c r="J274" s="159">
        <f>SUMIF('EG-OCT'!$F$18:$F$516,PROVEEDORES!$D275,'EG-OCT'!S$18:S$516)</f>
        <v>0</v>
      </c>
      <c r="K274" s="159" t="str">
        <f t="shared" si="8"/>
        <v/>
      </c>
      <c r="L274" s="146" t="str">
        <f>IF(PROVEEDORES!G275="","",PROVEEDORES!G275)</f>
        <v/>
      </c>
    </row>
    <row r="275" spans="3:12" ht="17.45" customHeight="1" x14ac:dyDescent="0.2">
      <c r="C275" s="158">
        <f t="shared" si="9"/>
        <v>269</v>
      </c>
      <c r="D275" s="146" t="str">
        <f>IF(PROVEEDORES!E276="","",PROVEEDORES!E276)</f>
        <v/>
      </c>
      <c r="E275" s="146" t="str">
        <f>IF(PROVEEDORES!F276="","",PROVEEDORES!F276)</f>
        <v/>
      </c>
      <c r="F275" s="146" t="str">
        <f>IF(PROVEEDORES!D276="","",PROVEEDORES!D276)</f>
        <v/>
      </c>
      <c r="G275" s="159">
        <f>SUMIF('EG-OCT'!$F$18:$F$516,PROVEEDORES!$D276,'EG-OCT'!P$18:P$516)</f>
        <v>0</v>
      </c>
      <c r="H275" s="159">
        <f>SUMIF('EG-OCT'!$F$18:$F$516,PROVEEDORES!$D276,'EG-OCT'!Q$18:Q$516)</f>
        <v>0</v>
      </c>
      <c r="I275" s="159">
        <f>SUMIF('EG-OCT'!$F$18:$F$516,PROVEEDORES!$D276,'EG-OCT'!R$18:R$516)</f>
        <v>0</v>
      </c>
      <c r="J275" s="159">
        <f>SUMIF('EG-OCT'!$F$18:$F$516,PROVEEDORES!$D276,'EG-OCT'!S$18:S$516)</f>
        <v>0</v>
      </c>
      <c r="K275" s="159" t="str">
        <f t="shared" si="8"/>
        <v/>
      </c>
      <c r="L275" s="146" t="str">
        <f>IF(PROVEEDORES!G276="","",PROVEEDORES!G276)</f>
        <v/>
      </c>
    </row>
    <row r="276" spans="3:12" ht="17.45" customHeight="1" x14ac:dyDescent="0.2">
      <c r="C276" s="158">
        <f t="shared" si="9"/>
        <v>270</v>
      </c>
      <c r="D276" s="146" t="str">
        <f>IF(PROVEEDORES!E277="","",PROVEEDORES!E277)</f>
        <v/>
      </c>
      <c r="E276" s="146" t="str">
        <f>IF(PROVEEDORES!F277="","",PROVEEDORES!F277)</f>
        <v/>
      </c>
      <c r="F276" s="146" t="str">
        <f>IF(PROVEEDORES!D277="","",PROVEEDORES!D277)</f>
        <v/>
      </c>
      <c r="G276" s="159">
        <f>SUMIF('EG-OCT'!$F$18:$F$516,PROVEEDORES!$D277,'EG-OCT'!P$18:P$516)</f>
        <v>0</v>
      </c>
      <c r="H276" s="159">
        <f>SUMIF('EG-OCT'!$F$18:$F$516,PROVEEDORES!$D277,'EG-OCT'!Q$18:Q$516)</f>
        <v>0</v>
      </c>
      <c r="I276" s="159">
        <f>SUMIF('EG-OCT'!$F$18:$F$516,PROVEEDORES!$D277,'EG-OCT'!R$18:R$516)</f>
        <v>0</v>
      </c>
      <c r="J276" s="159">
        <f>SUMIF('EG-OCT'!$F$18:$F$516,PROVEEDORES!$D277,'EG-OCT'!S$18:S$516)</f>
        <v>0</v>
      </c>
      <c r="K276" s="159" t="str">
        <f t="shared" si="8"/>
        <v/>
      </c>
      <c r="L276" s="146" t="str">
        <f>IF(PROVEEDORES!G277="","",PROVEEDORES!G277)</f>
        <v/>
      </c>
    </row>
    <row r="277" spans="3:12" ht="17.45" customHeight="1" x14ac:dyDescent="0.2">
      <c r="C277" s="158">
        <f t="shared" si="9"/>
        <v>271</v>
      </c>
      <c r="D277" s="146" t="str">
        <f>IF(PROVEEDORES!E278="","",PROVEEDORES!E278)</f>
        <v/>
      </c>
      <c r="E277" s="146" t="str">
        <f>IF(PROVEEDORES!F278="","",PROVEEDORES!F278)</f>
        <v/>
      </c>
      <c r="F277" s="146" t="str">
        <f>IF(PROVEEDORES!D278="","",PROVEEDORES!D278)</f>
        <v/>
      </c>
      <c r="G277" s="159">
        <f>SUMIF('EG-OCT'!$F$18:$F$516,PROVEEDORES!$D278,'EG-OCT'!P$18:P$516)</f>
        <v>0</v>
      </c>
      <c r="H277" s="159">
        <f>SUMIF('EG-OCT'!$F$18:$F$516,PROVEEDORES!$D278,'EG-OCT'!Q$18:Q$516)</f>
        <v>0</v>
      </c>
      <c r="I277" s="159">
        <f>SUMIF('EG-OCT'!$F$18:$F$516,PROVEEDORES!$D278,'EG-OCT'!R$18:R$516)</f>
        <v>0</v>
      </c>
      <c r="J277" s="159">
        <f>SUMIF('EG-OCT'!$F$18:$F$516,PROVEEDORES!$D278,'EG-OCT'!S$18:S$516)</f>
        <v>0</v>
      </c>
      <c r="K277" s="159" t="str">
        <f t="shared" si="8"/>
        <v/>
      </c>
      <c r="L277" s="146" t="str">
        <f>IF(PROVEEDORES!G278="","",PROVEEDORES!G278)</f>
        <v/>
      </c>
    </row>
    <row r="278" spans="3:12" ht="17.45" customHeight="1" x14ac:dyDescent="0.2">
      <c r="C278" s="158">
        <f t="shared" si="9"/>
        <v>272</v>
      </c>
      <c r="D278" s="146" t="str">
        <f>IF(PROVEEDORES!E279="","",PROVEEDORES!E279)</f>
        <v/>
      </c>
      <c r="E278" s="146" t="str">
        <f>IF(PROVEEDORES!F279="","",PROVEEDORES!F279)</f>
        <v/>
      </c>
      <c r="F278" s="146" t="str">
        <f>IF(PROVEEDORES!D279="","",PROVEEDORES!D279)</f>
        <v/>
      </c>
      <c r="G278" s="159">
        <f>SUMIF('EG-OCT'!$F$18:$F$516,PROVEEDORES!$D279,'EG-OCT'!P$18:P$516)</f>
        <v>0</v>
      </c>
      <c r="H278" s="159">
        <f>SUMIF('EG-OCT'!$F$18:$F$516,PROVEEDORES!$D279,'EG-OCT'!Q$18:Q$516)</f>
        <v>0</v>
      </c>
      <c r="I278" s="159">
        <f>SUMIF('EG-OCT'!$F$18:$F$516,PROVEEDORES!$D279,'EG-OCT'!R$18:R$516)</f>
        <v>0</v>
      </c>
      <c r="J278" s="159">
        <f>SUMIF('EG-OCT'!$F$18:$F$516,PROVEEDORES!$D279,'EG-OCT'!S$18:S$516)</f>
        <v>0</v>
      </c>
      <c r="K278" s="159" t="str">
        <f t="shared" si="8"/>
        <v/>
      </c>
      <c r="L278" s="146" t="str">
        <f>IF(PROVEEDORES!G279="","",PROVEEDORES!G279)</f>
        <v/>
      </c>
    </row>
    <row r="279" spans="3:12" ht="17.45" customHeight="1" x14ac:dyDescent="0.2">
      <c r="C279" s="158">
        <f t="shared" si="9"/>
        <v>273</v>
      </c>
      <c r="D279" s="146" t="str">
        <f>IF(PROVEEDORES!E280="","",PROVEEDORES!E280)</f>
        <v/>
      </c>
      <c r="E279" s="146" t="str">
        <f>IF(PROVEEDORES!F280="","",PROVEEDORES!F280)</f>
        <v/>
      </c>
      <c r="F279" s="146" t="str">
        <f>IF(PROVEEDORES!D280="","",PROVEEDORES!D280)</f>
        <v/>
      </c>
      <c r="G279" s="159">
        <f>SUMIF('EG-OCT'!$F$18:$F$516,PROVEEDORES!$D280,'EG-OCT'!P$18:P$516)</f>
        <v>0</v>
      </c>
      <c r="H279" s="159">
        <f>SUMIF('EG-OCT'!$F$18:$F$516,PROVEEDORES!$D280,'EG-OCT'!Q$18:Q$516)</f>
        <v>0</v>
      </c>
      <c r="I279" s="159">
        <f>SUMIF('EG-OCT'!$F$18:$F$516,PROVEEDORES!$D280,'EG-OCT'!R$18:R$516)</f>
        <v>0</v>
      </c>
      <c r="J279" s="159">
        <f>SUMIF('EG-OCT'!$F$18:$F$516,PROVEEDORES!$D280,'EG-OCT'!S$18:S$516)</f>
        <v>0</v>
      </c>
      <c r="K279" s="159" t="str">
        <f t="shared" si="8"/>
        <v/>
      </c>
      <c r="L279" s="146" t="str">
        <f>IF(PROVEEDORES!G280="","",PROVEEDORES!G280)</f>
        <v/>
      </c>
    </row>
    <row r="280" spans="3:12" ht="17.45" customHeight="1" x14ac:dyDescent="0.2">
      <c r="C280" s="158">
        <f t="shared" si="9"/>
        <v>274</v>
      </c>
      <c r="D280" s="146" t="str">
        <f>IF(PROVEEDORES!E281="","",PROVEEDORES!E281)</f>
        <v/>
      </c>
      <c r="E280" s="146" t="str">
        <f>IF(PROVEEDORES!F281="","",PROVEEDORES!F281)</f>
        <v/>
      </c>
      <c r="F280" s="146" t="str">
        <f>IF(PROVEEDORES!D281="","",PROVEEDORES!D281)</f>
        <v/>
      </c>
      <c r="G280" s="159">
        <f>SUMIF('EG-OCT'!$F$18:$F$516,PROVEEDORES!$D281,'EG-OCT'!P$18:P$516)</f>
        <v>0</v>
      </c>
      <c r="H280" s="159">
        <f>SUMIF('EG-OCT'!$F$18:$F$516,PROVEEDORES!$D281,'EG-OCT'!Q$18:Q$516)</f>
        <v>0</v>
      </c>
      <c r="I280" s="159">
        <f>SUMIF('EG-OCT'!$F$18:$F$516,PROVEEDORES!$D281,'EG-OCT'!R$18:R$516)</f>
        <v>0</v>
      </c>
      <c r="J280" s="159">
        <f>SUMIF('EG-OCT'!$F$18:$F$516,PROVEEDORES!$D281,'EG-OCT'!S$18:S$516)</f>
        <v>0</v>
      </c>
      <c r="K280" s="159" t="str">
        <f t="shared" si="8"/>
        <v/>
      </c>
      <c r="L280" s="146" t="str">
        <f>IF(PROVEEDORES!G281="","",PROVEEDORES!G281)</f>
        <v/>
      </c>
    </row>
    <row r="281" spans="3:12" ht="17.45" customHeight="1" x14ac:dyDescent="0.2">
      <c r="C281" s="158">
        <f t="shared" si="9"/>
        <v>275</v>
      </c>
      <c r="D281" s="146" t="str">
        <f>IF(PROVEEDORES!E282="","",PROVEEDORES!E282)</f>
        <v/>
      </c>
      <c r="E281" s="146" t="str">
        <f>IF(PROVEEDORES!F282="","",PROVEEDORES!F282)</f>
        <v/>
      </c>
      <c r="F281" s="146" t="str">
        <f>IF(PROVEEDORES!D282="","",PROVEEDORES!D282)</f>
        <v/>
      </c>
      <c r="G281" s="159">
        <f>SUMIF('EG-OCT'!$F$18:$F$516,PROVEEDORES!$D282,'EG-OCT'!P$18:P$516)</f>
        <v>0</v>
      </c>
      <c r="H281" s="159">
        <f>SUMIF('EG-OCT'!$F$18:$F$516,PROVEEDORES!$D282,'EG-OCT'!Q$18:Q$516)</f>
        <v>0</v>
      </c>
      <c r="I281" s="159">
        <f>SUMIF('EG-OCT'!$F$18:$F$516,PROVEEDORES!$D282,'EG-OCT'!R$18:R$516)</f>
        <v>0</v>
      </c>
      <c r="J281" s="159">
        <f>SUMIF('EG-OCT'!$F$18:$F$516,PROVEEDORES!$D282,'EG-OCT'!S$18:S$516)</f>
        <v>0</v>
      </c>
      <c r="K281" s="159" t="str">
        <f t="shared" si="8"/>
        <v/>
      </c>
      <c r="L281" s="146" t="str">
        <f>IF(PROVEEDORES!G282="","",PROVEEDORES!G282)</f>
        <v/>
      </c>
    </row>
    <row r="282" spans="3:12" ht="17.45" customHeight="1" x14ac:dyDescent="0.2">
      <c r="C282" s="158">
        <f t="shared" si="9"/>
        <v>276</v>
      </c>
      <c r="D282" s="146" t="str">
        <f>IF(PROVEEDORES!E283="","",PROVEEDORES!E283)</f>
        <v/>
      </c>
      <c r="E282" s="146" t="str">
        <f>IF(PROVEEDORES!F283="","",PROVEEDORES!F283)</f>
        <v/>
      </c>
      <c r="F282" s="146" t="str">
        <f>IF(PROVEEDORES!D283="","",PROVEEDORES!D283)</f>
        <v/>
      </c>
      <c r="G282" s="159">
        <f>SUMIF('EG-OCT'!$F$18:$F$516,PROVEEDORES!$D283,'EG-OCT'!P$18:P$516)</f>
        <v>0</v>
      </c>
      <c r="H282" s="159">
        <f>SUMIF('EG-OCT'!$F$18:$F$516,PROVEEDORES!$D283,'EG-OCT'!Q$18:Q$516)</f>
        <v>0</v>
      </c>
      <c r="I282" s="159">
        <f>SUMIF('EG-OCT'!$F$18:$F$516,PROVEEDORES!$D283,'EG-OCT'!R$18:R$516)</f>
        <v>0</v>
      </c>
      <c r="J282" s="159">
        <f>SUMIF('EG-OCT'!$F$18:$F$516,PROVEEDORES!$D283,'EG-OCT'!S$18:S$516)</f>
        <v>0</v>
      </c>
      <c r="K282" s="159" t="str">
        <f t="shared" si="8"/>
        <v/>
      </c>
      <c r="L282" s="146" t="str">
        <f>IF(PROVEEDORES!G283="","",PROVEEDORES!G283)</f>
        <v/>
      </c>
    </row>
    <row r="283" spans="3:12" ht="17.45" customHeight="1" x14ac:dyDescent="0.2">
      <c r="C283" s="158">
        <f t="shared" si="9"/>
        <v>277</v>
      </c>
      <c r="D283" s="146" t="str">
        <f>IF(PROVEEDORES!E284="","",PROVEEDORES!E284)</f>
        <v/>
      </c>
      <c r="E283" s="146" t="str">
        <f>IF(PROVEEDORES!F284="","",PROVEEDORES!F284)</f>
        <v/>
      </c>
      <c r="F283" s="146" t="str">
        <f>IF(PROVEEDORES!D284="","",PROVEEDORES!D284)</f>
        <v/>
      </c>
      <c r="G283" s="159">
        <f>SUMIF('EG-OCT'!$F$18:$F$516,PROVEEDORES!$D284,'EG-OCT'!P$18:P$516)</f>
        <v>0</v>
      </c>
      <c r="H283" s="159">
        <f>SUMIF('EG-OCT'!$F$18:$F$516,PROVEEDORES!$D284,'EG-OCT'!Q$18:Q$516)</f>
        <v>0</v>
      </c>
      <c r="I283" s="159">
        <f>SUMIF('EG-OCT'!$F$18:$F$516,PROVEEDORES!$D284,'EG-OCT'!R$18:R$516)</f>
        <v>0</v>
      </c>
      <c r="J283" s="159">
        <f>SUMIF('EG-OCT'!$F$18:$F$516,PROVEEDORES!$D284,'EG-OCT'!S$18:S$516)</f>
        <v>0</v>
      </c>
      <c r="K283" s="159" t="str">
        <f t="shared" si="8"/>
        <v/>
      </c>
      <c r="L283" s="146" t="str">
        <f>IF(PROVEEDORES!G284="","",PROVEEDORES!G284)</f>
        <v/>
      </c>
    </row>
    <row r="284" spans="3:12" ht="17.45" customHeight="1" x14ac:dyDescent="0.2">
      <c r="C284" s="158">
        <f t="shared" si="9"/>
        <v>278</v>
      </c>
      <c r="D284" s="146" t="str">
        <f>IF(PROVEEDORES!E285="","",PROVEEDORES!E285)</f>
        <v/>
      </c>
      <c r="E284" s="146" t="str">
        <f>IF(PROVEEDORES!F285="","",PROVEEDORES!F285)</f>
        <v/>
      </c>
      <c r="F284" s="146" t="str">
        <f>IF(PROVEEDORES!D285="","",PROVEEDORES!D285)</f>
        <v/>
      </c>
      <c r="G284" s="159">
        <f>SUMIF('EG-OCT'!$F$18:$F$516,PROVEEDORES!$D285,'EG-OCT'!P$18:P$516)</f>
        <v>0</v>
      </c>
      <c r="H284" s="159">
        <f>SUMIF('EG-OCT'!$F$18:$F$516,PROVEEDORES!$D285,'EG-OCT'!Q$18:Q$516)</f>
        <v>0</v>
      </c>
      <c r="I284" s="159">
        <f>SUMIF('EG-OCT'!$F$18:$F$516,PROVEEDORES!$D285,'EG-OCT'!R$18:R$516)</f>
        <v>0</v>
      </c>
      <c r="J284" s="159">
        <f>SUMIF('EG-OCT'!$F$18:$F$516,PROVEEDORES!$D285,'EG-OCT'!S$18:S$516)</f>
        <v>0</v>
      </c>
      <c r="K284" s="159" t="str">
        <f t="shared" si="8"/>
        <v/>
      </c>
      <c r="L284" s="146" t="str">
        <f>IF(PROVEEDORES!G285="","",PROVEEDORES!G285)</f>
        <v/>
      </c>
    </row>
    <row r="285" spans="3:12" ht="17.45" customHeight="1" x14ac:dyDescent="0.2">
      <c r="C285" s="158">
        <f t="shared" si="9"/>
        <v>279</v>
      </c>
      <c r="D285" s="146" t="str">
        <f>IF(PROVEEDORES!E286="","",PROVEEDORES!E286)</f>
        <v/>
      </c>
      <c r="E285" s="146" t="str">
        <f>IF(PROVEEDORES!F286="","",PROVEEDORES!F286)</f>
        <v/>
      </c>
      <c r="F285" s="146" t="str">
        <f>IF(PROVEEDORES!D286="","",PROVEEDORES!D286)</f>
        <v/>
      </c>
      <c r="G285" s="159">
        <f>SUMIF('EG-OCT'!$F$18:$F$516,PROVEEDORES!$D286,'EG-OCT'!P$18:P$516)</f>
        <v>0</v>
      </c>
      <c r="H285" s="159">
        <f>SUMIF('EG-OCT'!$F$18:$F$516,PROVEEDORES!$D286,'EG-OCT'!Q$18:Q$516)</f>
        <v>0</v>
      </c>
      <c r="I285" s="159">
        <f>SUMIF('EG-OCT'!$F$18:$F$516,PROVEEDORES!$D286,'EG-OCT'!R$18:R$516)</f>
        <v>0</v>
      </c>
      <c r="J285" s="159">
        <f>SUMIF('EG-OCT'!$F$18:$F$516,PROVEEDORES!$D286,'EG-OCT'!S$18:S$516)</f>
        <v>0</v>
      </c>
      <c r="K285" s="159" t="str">
        <f t="shared" si="8"/>
        <v/>
      </c>
      <c r="L285" s="146" t="str">
        <f>IF(PROVEEDORES!G286="","",PROVEEDORES!G286)</f>
        <v/>
      </c>
    </row>
    <row r="286" spans="3:12" ht="17.45" customHeight="1" x14ac:dyDescent="0.2">
      <c r="C286" s="158">
        <f t="shared" si="9"/>
        <v>280</v>
      </c>
      <c r="D286" s="146" t="str">
        <f>IF(PROVEEDORES!E287="","",PROVEEDORES!E287)</f>
        <v/>
      </c>
      <c r="E286" s="146" t="str">
        <f>IF(PROVEEDORES!F287="","",PROVEEDORES!F287)</f>
        <v/>
      </c>
      <c r="F286" s="146" t="str">
        <f>IF(PROVEEDORES!D287="","",PROVEEDORES!D287)</f>
        <v/>
      </c>
      <c r="G286" s="159">
        <f>SUMIF('EG-OCT'!$F$18:$F$516,PROVEEDORES!$D287,'EG-OCT'!P$18:P$516)</f>
        <v>0</v>
      </c>
      <c r="H286" s="159">
        <f>SUMIF('EG-OCT'!$F$18:$F$516,PROVEEDORES!$D287,'EG-OCT'!Q$18:Q$516)</f>
        <v>0</v>
      </c>
      <c r="I286" s="159">
        <f>SUMIF('EG-OCT'!$F$18:$F$516,PROVEEDORES!$D287,'EG-OCT'!R$18:R$516)</f>
        <v>0</v>
      </c>
      <c r="J286" s="159">
        <f>SUMIF('EG-OCT'!$F$18:$F$516,PROVEEDORES!$D287,'EG-OCT'!S$18:S$516)</f>
        <v>0</v>
      </c>
      <c r="K286" s="159" t="str">
        <f t="shared" si="8"/>
        <v/>
      </c>
      <c r="L286" s="146" t="str">
        <f>IF(PROVEEDORES!G287="","",PROVEEDORES!G287)</f>
        <v/>
      </c>
    </row>
    <row r="287" spans="3:12" ht="17.45" customHeight="1" x14ac:dyDescent="0.2">
      <c r="C287" s="158">
        <f t="shared" si="9"/>
        <v>281</v>
      </c>
      <c r="D287" s="146" t="str">
        <f>IF(PROVEEDORES!E288="","",PROVEEDORES!E288)</f>
        <v/>
      </c>
      <c r="E287" s="146" t="str">
        <f>IF(PROVEEDORES!F288="","",PROVEEDORES!F288)</f>
        <v/>
      </c>
      <c r="F287" s="146" t="str">
        <f>IF(PROVEEDORES!D288="","",PROVEEDORES!D288)</f>
        <v/>
      </c>
      <c r="G287" s="159">
        <f>SUMIF('EG-OCT'!$F$18:$F$516,PROVEEDORES!$D288,'EG-OCT'!P$18:P$516)</f>
        <v>0</v>
      </c>
      <c r="H287" s="159">
        <f>SUMIF('EG-OCT'!$F$18:$F$516,PROVEEDORES!$D288,'EG-OCT'!Q$18:Q$516)</f>
        <v>0</v>
      </c>
      <c r="I287" s="159">
        <f>SUMIF('EG-OCT'!$F$18:$F$516,PROVEEDORES!$D288,'EG-OCT'!R$18:R$516)</f>
        <v>0</v>
      </c>
      <c r="J287" s="159">
        <f>SUMIF('EG-OCT'!$F$18:$F$516,PROVEEDORES!$D288,'EG-OCT'!S$18:S$516)</f>
        <v>0</v>
      </c>
      <c r="K287" s="159" t="str">
        <f t="shared" si="8"/>
        <v/>
      </c>
      <c r="L287" s="146" t="str">
        <f>IF(PROVEEDORES!G288="","",PROVEEDORES!G288)</f>
        <v/>
      </c>
    </row>
    <row r="288" spans="3:12" ht="17.45" customHeight="1" x14ac:dyDescent="0.2">
      <c r="C288" s="158">
        <f t="shared" si="9"/>
        <v>282</v>
      </c>
      <c r="D288" s="146" t="str">
        <f>IF(PROVEEDORES!E289="","",PROVEEDORES!E289)</f>
        <v/>
      </c>
      <c r="E288" s="146" t="str">
        <f>IF(PROVEEDORES!F289="","",PROVEEDORES!F289)</f>
        <v/>
      </c>
      <c r="F288" s="146" t="str">
        <f>IF(PROVEEDORES!D289="","",PROVEEDORES!D289)</f>
        <v/>
      </c>
      <c r="G288" s="159">
        <f>SUMIF('EG-OCT'!$F$18:$F$516,PROVEEDORES!$D289,'EG-OCT'!P$18:P$516)</f>
        <v>0</v>
      </c>
      <c r="H288" s="159">
        <f>SUMIF('EG-OCT'!$F$18:$F$516,PROVEEDORES!$D289,'EG-OCT'!Q$18:Q$516)</f>
        <v>0</v>
      </c>
      <c r="I288" s="159">
        <f>SUMIF('EG-OCT'!$F$18:$F$516,PROVEEDORES!$D289,'EG-OCT'!R$18:R$516)</f>
        <v>0</v>
      </c>
      <c r="J288" s="159">
        <f>SUMIF('EG-OCT'!$F$18:$F$516,PROVEEDORES!$D289,'EG-OCT'!S$18:S$516)</f>
        <v>0</v>
      </c>
      <c r="K288" s="159" t="str">
        <f t="shared" si="8"/>
        <v/>
      </c>
      <c r="L288" s="146" t="str">
        <f>IF(PROVEEDORES!G289="","",PROVEEDORES!G289)</f>
        <v/>
      </c>
    </row>
    <row r="289" spans="3:12" ht="17.45" customHeight="1" x14ac:dyDescent="0.2">
      <c r="C289" s="158">
        <f t="shared" si="9"/>
        <v>283</v>
      </c>
      <c r="D289" s="146" t="str">
        <f>IF(PROVEEDORES!E290="","",PROVEEDORES!E290)</f>
        <v/>
      </c>
      <c r="E289" s="146" t="str">
        <f>IF(PROVEEDORES!F290="","",PROVEEDORES!F290)</f>
        <v/>
      </c>
      <c r="F289" s="146" t="str">
        <f>IF(PROVEEDORES!D290="","",PROVEEDORES!D290)</f>
        <v/>
      </c>
      <c r="G289" s="159">
        <f>SUMIF('EG-OCT'!$F$18:$F$516,PROVEEDORES!$D290,'EG-OCT'!P$18:P$516)</f>
        <v>0</v>
      </c>
      <c r="H289" s="159">
        <f>SUMIF('EG-OCT'!$F$18:$F$516,PROVEEDORES!$D290,'EG-OCT'!Q$18:Q$516)</f>
        <v>0</v>
      </c>
      <c r="I289" s="159">
        <f>SUMIF('EG-OCT'!$F$18:$F$516,PROVEEDORES!$D290,'EG-OCT'!R$18:R$516)</f>
        <v>0</v>
      </c>
      <c r="J289" s="159">
        <f>SUMIF('EG-OCT'!$F$18:$F$516,PROVEEDORES!$D290,'EG-OCT'!S$18:S$516)</f>
        <v>0</v>
      </c>
      <c r="K289" s="159" t="str">
        <f t="shared" si="8"/>
        <v/>
      </c>
      <c r="L289" s="146" t="str">
        <f>IF(PROVEEDORES!G290="","",PROVEEDORES!G290)</f>
        <v/>
      </c>
    </row>
    <row r="290" spans="3:12" ht="17.45" customHeight="1" x14ac:dyDescent="0.2">
      <c r="C290" s="158">
        <f t="shared" si="9"/>
        <v>284</v>
      </c>
      <c r="D290" s="146" t="str">
        <f>IF(PROVEEDORES!E291="","",PROVEEDORES!E291)</f>
        <v/>
      </c>
      <c r="E290" s="146" t="str">
        <f>IF(PROVEEDORES!F291="","",PROVEEDORES!F291)</f>
        <v/>
      </c>
      <c r="F290" s="146" t="str">
        <f>IF(PROVEEDORES!D291="","",PROVEEDORES!D291)</f>
        <v/>
      </c>
      <c r="G290" s="159">
        <f>SUMIF('EG-OCT'!$F$18:$F$516,PROVEEDORES!$D291,'EG-OCT'!P$18:P$516)</f>
        <v>0</v>
      </c>
      <c r="H290" s="159">
        <f>SUMIF('EG-OCT'!$F$18:$F$516,PROVEEDORES!$D291,'EG-OCT'!Q$18:Q$516)</f>
        <v>0</v>
      </c>
      <c r="I290" s="159">
        <f>SUMIF('EG-OCT'!$F$18:$F$516,PROVEEDORES!$D291,'EG-OCT'!R$18:R$516)</f>
        <v>0</v>
      </c>
      <c r="J290" s="159">
        <f>SUMIF('EG-OCT'!$F$18:$F$516,PROVEEDORES!$D291,'EG-OCT'!S$18:S$516)</f>
        <v>0</v>
      </c>
      <c r="K290" s="159" t="str">
        <f t="shared" si="8"/>
        <v/>
      </c>
      <c r="L290" s="146" t="str">
        <f>IF(PROVEEDORES!G291="","",PROVEEDORES!G291)</f>
        <v/>
      </c>
    </row>
    <row r="291" spans="3:12" ht="17.45" customHeight="1" x14ac:dyDescent="0.2">
      <c r="C291" s="158">
        <f t="shared" si="9"/>
        <v>285</v>
      </c>
      <c r="D291" s="146" t="str">
        <f>IF(PROVEEDORES!E292="","",PROVEEDORES!E292)</f>
        <v/>
      </c>
      <c r="E291" s="146" t="str">
        <f>IF(PROVEEDORES!F292="","",PROVEEDORES!F292)</f>
        <v/>
      </c>
      <c r="F291" s="146" t="str">
        <f>IF(PROVEEDORES!D292="","",PROVEEDORES!D292)</f>
        <v/>
      </c>
      <c r="G291" s="159">
        <f>SUMIF('EG-OCT'!$F$18:$F$516,PROVEEDORES!$D292,'EG-OCT'!P$18:P$516)</f>
        <v>0</v>
      </c>
      <c r="H291" s="159">
        <f>SUMIF('EG-OCT'!$F$18:$F$516,PROVEEDORES!$D292,'EG-OCT'!Q$18:Q$516)</f>
        <v>0</v>
      </c>
      <c r="I291" s="159">
        <f>SUMIF('EG-OCT'!$F$18:$F$516,PROVEEDORES!$D292,'EG-OCT'!R$18:R$516)</f>
        <v>0</v>
      </c>
      <c r="J291" s="159">
        <f>SUMIF('EG-OCT'!$F$18:$F$516,PROVEEDORES!$D292,'EG-OCT'!S$18:S$516)</f>
        <v>0</v>
      </c>
      <c r="K291" s="159" t="str">
        <f t="shared" si="8"/>
        <v/>
      </c>
      <c r="L291" s="146" t="str">
        <f>IF(PROVEEDORES!G292="","",PROVEEDORES!G292)</f>
        <v/>
      </c>
    </row>
    <row r="292" spans="3:12" ht="17.45" customHeight="1" x14ac:dyDescent="0.2">
      <c r="C292" s="158">
        <f t="shared" si="9"/>
        <v>286</v>
      </c>
      <c r="D292" s="146" t="str">
        <f>IF(PROVEEDORES!E293="","",PROVEEDORES!E293)</f>
        <v/>
      </c>
      <c r="E292" s="146" t="str">
        <f>IF(PROVEEDORES!F293="","",PROVEEDORES!F293)</f>
        <v/>
      </c>
      <c r="F292" s="146" t="str">
        <f>IF(PROVEEDORES!D293="","",PROVEEDORES!D293)</f>
        <v/>
      </c>
      <c r="G292" s="159">
        <f>SUMIF('EG-OCT'!$F$18:$F$516,PROVEEDORES!$D293,'EG-OCT'!P$18:P$516)</f>
        <v>0</v>
      </c>
      <c r="H292" s="159">
        <f>SUMIF('EG-OCT'!$F$18:$F$516,PROVEEDORES!$D293,'EG-OCT'!Q$18:Q$516)</f>
        <v>0</v>
      </c>
      <c r="I292" s="159">
        <f>SUMIF('EG-OCT'!$F$18:$F$516,PROVEEDORES!$D293,'EG-OCT'!R$18:R$516)</f>
        <v>0</v>
      </c>
      <c r="J292" s="159">
        <f>SUMIF('EG-OCT'!$F$18:$F$516,PROVEEDORES!$D293,'EG-OCT'!S$18:S$516)</f>
        <v>0</v>
      </c>
      <c r="K292" s="159" t="str">
        <f t="shared" si="8"/>
        <v/>
      </c>
      <c r="L292" s="146" t="str">
        <f>IF(PROVEEDORES!G293="","",PROVEEDORES!G293)</f>
        <v/>
      </c>
    </row>
    <row r="293" spans="3:12" ht="17.45" customHeight="1" x14ac:dyDescent="0.2">
      <c r="C293" s="158">
        <f t="shared" si="9"/>
        <v>287</v>
      </c>
      <c r="D293" s="146" t="str">
        <f>IF(PROVEEDORES!E294="","",PROVEEDORES!E294)</f>
        <v/>
      </c>
      <c r="E293" s="146" t="str">
        <f>IF(PROVEEDORES!F294="","",PROVEEDORES!F294)</f>
        <v/>
      </c>
      <c r="F293" s="146" t="str">
        <f>IF(PROVEEDORES!D294="","",PROVEEDORES!D294)</f>
        <v/>
      </c>
      <c r="G293" s="159">
        <f>SUMIF('EG-OCT'!$F$18:$F$516,PROVEEDORES!$D294,'EG-OCT'!P$18:P$516)</f>
        <v>0</v>
      </c>
      <c r="H293" s="159">
        <f>SUMIF('EG-OCT'!$F$18:$F$516,PROVEEDORES!$D294,'EG-OCT'!Q$18:Q$516)</f>
        <v>0</v>
      </c>
      <c r="I293" s="159">
        <f>SUMIF('EG-OCT'!$F$18:$F$516,PROVEEDORES!$D294,'EG-OCT'!R$18:R$516)</f>
        <v>0</v>
      </c>
      <c r="J293" s="159">
        <f>SUMIF('EG-OCT'!$F$18:$F$516,PROVEEDORES!$D294,'EG-OCT'!S$18:S$516)</f>
        <v>0</v>
      </c>
      <c r="K293" s="159" t="str">
        <f t="shared" si="8"/>
        <v/>
      </c>
      <c r="L293" s="146" t="str">
        <f>IF(PROVEEDORES!G294="","",PROVEEDORES!G294)</f>
        <v/>
      </c>
    </row>
    <row r="294" spans="3:12" ht="17.45" customHeight="1" x14ac:dyDescent="0.2">
      <c r="C294" s="158">
        <f t="shared" si="9"/>
        <v>288</v>
      </c>
      <c r="D294" s="146" t="str">
        <f>IF(PROVEEDORES!E295="","",PROVEEDORES!E295)</f>
        <v/>
      </c>
      <c r="E294" s="146" t="str">
        <f>IF(PROVEEDORES!F295="","",PROVEEDORES!F295)</f>
        <v/>
      </c>
      <c r="F294" s="146" t="str">
        <f>IF(PROVEEDORES!D295="","",PROVEEDORES!D295)</f>
        <v/>
      </c>
      <c r="G294" s="159">
        <f>SUMIF('EG-OCT'!$F$18:$F$516,PROVEEDORES!$D295,'EG-OCT'!P$18:P$516)</f>
        <v>0</v>
      </c>
      <c r="H294" s="159">
        <f>SUMIF('EG-OCT'!$F$18:$F$516,PROVEEDORES!$D295,'EG-OCT'!Q$18:Q$516)</f>
        <v>0</v>
      </c>
      <c r="I294" s="159">
        <f>SUMIF('EG-OCT'!$F$18:$F$516,PROVEEDORES!$D295,'EG-OCT'!R$18:R$516)</f>
        <v>0</v>
      </c>
      <c r="J294" s="159">
        <f>SUMIF('EG-OCT'!$F$18:$F$516,PROVEEDORES!$D295,'EG-OCT'!S$18:S$516)</f>
        <v>0</v>
      </c>
      <c r="K294" s="159" t="str">
        <f t="shared" si="8"/>
        <v/>
      </c>
      <c r="L294" s="146" t="str">
        <f>IF(PROVEEDORES!G295="","",PROVEEDORES!G295)</f>
        <v/>
      </c>
    </row>
    <row r="295" spans="3:12" ht="17.45" customHeight="1" x14ac:dyDescent="0.2">
      <c r="C295" s="158">
        <f t="shared" si="9"/>
        <v>289</v>
      </c>
      <c r="D295" s="146" t="str">
        <f>IF(PROVEEDORES!E296="","",PROVEEDORES!E296)</f>
        <v/>
      </c>
      <c r="E295" s="146" t="str">
        <f>IF(PROVEEDORES!F296="","",PROVEEDORES!F296)</f>
        <v/>
      </c>
      <c r="F295" s="146" t="str">
        <f>IF(PROVEEDORES!D296="","",PROVEEDORES!D296)</f>
        <v/>
      </c>
      <c r="G295" s="159">
        <f>SUMIF('EG-OCT'!$F$18:$F$516,PROVEEDORES!$D296,'EG-OCT'!P$18:P$516)</f>
        <v>0</v>
      </c>
      <c r="H295" s="159">
        <f>SUMIF('EG-OCT'!$F$18:$F$516,PROVEEDORES!$D296,'EG-OCT'!Q$18:Q$516)</f>
        <v>0</v>
      </c>
      <c r="I295" s="159">
        <f>SUMIF('EG-OCT'!$F$18:$F$516,PROVEEDORES!$D296,'EG-OCT'!R$18:R$516)</f>
        <v>0</v>
      </c>
      <c r="J295" s="159">
        <f>SUMIF('EG-OCT'!$F$18:$F$516,PROVEEDORES!$D296,'EG-OCT'!S$18:S$516)</f>
        <v>0</v>
      </c>
      <c r="K295" s="159" t="str">
        <f t="shared" si="8"/>
        <v/>
      </c>
      <c r="L295" s="146" t="str">
        <f>IF(PROVEEDORES!G296="","",PROVEEDORES!G296)</f>
        <v/>
      </c>
    </row>
    <row r="296" spans="3:12" ht="17.45" customHeight="1" x14ac:dyDescent="0.2">
      <c r="C296" s="158">
        <f t="shared" si="9"/>
        <v>290</v>
      </c>
      <c r="D296" s="146" t="str">
        <f>IF(PROVEEDORES!E297="","",PROVEEDORES!E297)</f>
        <v/>
      </c>
      <c r="E296" s="146" t="str">
        <f>IF(PROVEEDORES!F297="","",PROVEEDORES!F297)</f>
        <v/>
      </c>
      <c r="F296" s="146" t="str">
        <f>IF(PROVEEDORES!D297="","",PROVEEDORES!D297)</f>
        <v/>
      </c>
      <c r="G296" s="159">
        <f>SUMIF('EG-OCT'!$F$18:$F$516,PROVEEDORES!$D297,'EG-OCT'!P$18:P$516)</f>
        <v>0</v>
      </c>
      <c r="H296" s="159">
        <f>SUMIF('EG-OCT'!$F$18:$F$516,PROVEEDORES!$D297,'EG-OCT'!Q$18:Q$516)</f>
        <v>0</v>
      </c>
      <c r="I296" s="159">
        <f>SUMIF('EG-OCT'!$F$18:$F$516,PROVEEDORES!$D297,'EG-OCT'!R$18:R$516)</f>
        <v>0</v>
      </c>
      <c r="J296" s="159">
        <f>SUMIF('EG-OCT'!$F$18:$F$516,PROVEEDORES!$D297,'EG-OCT'!S$18:S$516)</f>
        <v>0</v>
      </c>
      <c r="K296" s="159" t="str">
        <f t="shared" si="8"/>
        <v/>
      </c>
      <c r="L296" s="146" t="str">
        <f>IF(PROVEEDORES!G297="","",PROVEEDORES!G297)</f>
        <v/>
      </c>
    </row>
    <row r="297" spans="3:12" ht="17.45" customHeight="1" x14ac:dyDescent="0.2">
      <c r="C297" s="158">
        <f t="shared" si="9"/>
        <v>291</v>
      </c>
      <c r="D297" s="146" t="str">
        <f>IF(PROVEEDORES!E298="","",PROVEEDORES!E298)</f>
        <v/>
      </c>
      <c r="E297" s="146" t="str">
        <f>IF(PROVEEDORES!F298="","",PROVEEDORES!F298)</f>
        <v/>
      </c>
      <c r="F297" s="146" t="str">
        <f>IF(PROVEEDORES!D298="","",PROVEEDORES!D298)</f>
        <v/>
      </c>
      <c r="G297" s="159">
        <f>SUMIF('EG-OCT'!$F$18:$F$516,PROVEEDORES!$D298,'EG-OCT'!P$18:P$516)</f>
        <v>0</v>
      </c>
      <c r="H297" s="159">
        <f>SUMIF('EG-OCT'!$F$18:$F$516,PROVEEDORES!$D298,'EG-OCT'!Q$18:Q$516)</f>
        <v>0</v>
      </c>
      <c r="I297" s="159">
        <f>SUMIF('EG-OCT'!$F$18:$F$516,PROVEEDORES!$D298,'EG-OCT'!R$18:R$516)</f>
        <v>0</v>
      </c>
      <c r="J297" s="159">
        <f>SUMIF('EG-OCT'!$F$18:$F$516,PROVEEDORES!$D298,'EG-OCT'!S$18:S$516)</f>
        <v>0</v>
      </c>
      <c r="K297" s="159" t="str">
        <f t="shared" si="8"/>
        <v/>
      </c>
      <c r="L297" s="146" t="str">
        <f>IF(PROVEEDORES!G298="","",PROVEEDORES!G298)</f>
        <v/>
      </c>
    </row>
    <row r="298" spans="3:12" ht="17.45" customHeight="1" x14ac:dyDescent="0.2">
      <c r="C298" s="158">
        <f t="shared" si="9"/>
        <v>292</v>
      </c>
      <c r="D298" s="146" t="str">
        <f>IF(PROVEEDORES!E299="","",PROVEEDORES!E299)</f>
        <v/>
      </c>
      <c r="E298" s="146" t="str">
        <f>IF(PROVEEDORES!F299="","",PROVEEDORES!F299)</f>
        <v/>
      </c>
      <c r="F298" s="146" t="str">
        <f>IF(PROVEEDORES!D299="","",PROVEEDORES!D299)</f>
        <v/>
      </c>
      <c r="G298" s="159">
        <f>SUMIF('EG-OCT'!$F$18:$F$516,PROVEEDORES!$D299,'EG-OCT'!P$18:P$516)</f>
        <v>0</v>
      </c>
      <c r="H298" s="159">
        <f>SUMIF('EG-OCT'!$F$18:$F$516,PROVEEDORES!$D299,'EG-OCT'!Q$18:Q$516)</f>
        <v>0</v>
      </c>
      <c r="I298" s="159">
        <f>SUMIF('EG-OCT'!$F$18:$F$516,PROVEEDORES!$D299,'EG-OCT'!R$18:R$516)</f>
        <v>0</v>
      </c>
      <c r="J298" s="159">
        <f>SUMIF('EG-OCT'!$F$18:$F$516,PROVEEDORES!$D299,'EG-OCT'!S$18:S$516)</f>
        <v>0</v>
      </c>
      <c r="K298" s="159" t="str">
        <f t="shared" si="8"/>
        <v/>
      </c>
      <c r="L298" s="146" t="str">
        <f>IF(PROVEEDORES!G299="","",PROVEEDORES!G299)</f>
        <v/>
      </c>
    </row>
    <row r="299" spans="3:12" ht="17.45" customHeight="1" x14ac:dyDescent="0.2">
      <c r="C299" s="158">
        <f t="shared" si="9"/>
        <v>293</v>
      </c>
      <c r="D299" s="146" t="str">
        <f>IF(PROVEEDORES!E300="","",PROVEEDORES!E300)</f>
        <v/>
      </c>
      <c r="E299" s="146" t="str">
        <f>IF(PROVEEDORES!F300="","",PROVEEDORES!F300)</f>
        <v/>
      </c>
      <c r="F299" s="146" t="str">
        <f>IF(PROVEEDORES!D300="","",PROVEEDORES!D300)</f>
        <v/>
      </c>
      <c r="G299" s="159">
        <f>SUMIF('EG-OCT'!$F$18:$F$516,PROVEEDORES!$D300,'EG-OCT'!P$18:P$516)</f>
        <v>0</v>
      </c>
      <c r="H299" s="159">
        <f>SUMIF('EG-OCT'!$F$18:$F$516,PROVEEDORES!$D300,'EG-OCT'!Q$18:Q$516)</f>
        <v>0</v>
      </c>
      <c r="I299" s="159">
        <f>SUMIF('EG-OCT'!$F$18:$F$516,PROVEEDORES!$D300,'EG-OCT'!R$18:R$516)</f>
        <v>0</v>
      </c>
      <c r="J299" s="159">
        <f>SUMIF('EG-OCT'!$F$18:$F$516,PROVEEDORES!$D300,'EG-OCT'!S$18:S$516)</f>
        <v>0</v>
      </c>
      <c r="K299" s="159" t="str">
        <f t="shared" si="8"/>
        <v/>
      </c>
      <c r="L299" s="146" t="str">
        <f>IF(PROVEEDORES!G300="","",PROVEEDORES!G300)</f>
        <v/>
      </c>
    </row>
    <row r="300" spans="3:12" ht="17.45" customHeight="1" x14ac:dyDescent="0.2">
      <c r="C300" s="158">
        <f t="shared" si="9"/>
        <v>294</v>
      </c>
      <c r="D300" s="146" t="str">
        <f>IF(PROVEEDORES!E301="","",PROVEEDORES!E301)</f>
        <v/>
      </c>
      <c r="E300" s="146" t="str">
        <f>IF(PROVEEDORES!F301="","",PROVEEDORES!F301)</f>
        <v/>
      </c>
      <c r="F300" s="146" t="str">
        <f>IF(PROVEEDORES!D301="","",PROVEEDORES!D301)</f>
        <v/>
      </c>
      <c r="G300" s="159">
        <f>SUMIF('EG-OCT'!$F$18:$F$516,PROVEEDORES!$D301,'EG-OCT'!P$18:P$516)</f>
        <v>0</v>
      </c>
      <c r="H300" s="159">
        <f>SUMIF('EG-OCT'!$F$18:$F$516,PROVEEDORES!$D301,'EG-OCT'!Q$18:Q$516)</f>
        <v>0</v>
      </c>
      <c r="I300" s="159">
        <f>SUMIF('EG-OCT'!$F$18:$F$516,PROVEEDORES!$D301,'EG-OCT'!R$18:R$516)</f>
        <v>0</v>
      </c>
      <c r="J300" s="159">
        <f>SUMIF('EG-OCT'!$F$18:$F$516,PROVEEDORES!$D301,'EG-OCT'!S$18:S$516)</f>
        <v>0</v>
      </c>
      <c r="K300" s="159" t="str">
        <f t="shared" si="8"/>
        <v/>
      </c>
      <c r="L300" s="146" t="str">
        <f>IF(PROVEEDORES!G301="","",PROVEEDORES!G301)</f>
        <v/>
      </c>
    </row>
    <row r="301" spans="3:12" ht="17.45" customHeight="1" x14ac:dyDescent="0.2">
      <c r="C301" s="158">
        <f t="shared" si="9"/>
        <v>295</v>
      </c>
      <c r="D301" s="146" t="str">
        <f>IF(PROVEEDORES!E302="","",PROVEEDORES!E302)</f>
        <v/>
      </c>
      <c r="E301" s="146" t="str">
        <f>IF(PROVEEDORES!F302="","",PROVEEDORES!F302)</f>
        <v/>
      </c>
      <c r="F301" s="146" t="str">
        <f>IF(PROVEEDORES!D302="","",PROVEEDORES!D302)</f>
        <v/>
      </c>
      <c r="G301" s="159">
        <f>SUMIF('EG-OCT'!$F$18:$F$516,PROVEEDORES!$D302,'EG-OCT'!P$18:P$516)</f>
        <v>0</v>
      </c>
      <c r="H301" s="159">
        <f>SUMIF('EG-OCT'!$F$18:$F$516,PROVEEDORES!$D302,'EG-OCT'!Q$18:Q$516)</f>
        <v>0</v>
      </c>
      <c r="I301" s="159">
        <f>SUMIF('EG-OCT'!$F$18:$F$516,PROVEEDORES!$D302,'EG-OCT'!R$18:R$516)</f>
        <v>0</v>
      </c>
      <c r="J301" s="159">
        <f>SUMIF('EG-OCT'!$F$18:$F$516,PROVEEDORES!$D302,'EG-OCT'!S$18:S$516)</f>
        <v>0</v>
      </c>
      <c r="K301" s="159" t="str">
        <f t="shared" si="8"/>
        <v/>
      </c>
      <c r="L301" s="146" t="str">
        <f>IF(PROVEEDORES!G302="","",PROVEEDORES!G302)</f>
        <v/>
      </c>
    </row>
    <row r="302" spans="3:12" ht="17.45" customHeight="1" x14ac:dyDescent="0.2">
      <c r="C302" s="158">
        <f t="shared" si="9"/>
        <v>296</v>
      </c>
      <c r="D302" s="146" t="str">
        <f>IF(PROVEEDORES!E303="","",PROVEEDORES!E303)</f>
        <v/>
      </c>
      <c r="E302" s="146" t="str">
        <f>IF(PROVEEDORES!F303="","",PROVEEDORES!F303)</f>
        <v/>
      </c>
      <c r="F302" s="146" t="str">
        <f>IF(PROVEEDORES!D303="","",PROVEEDORES!D303)</f>
        <v/>
      </c>
      <c r="G302" s="159">
        <f>SUMIF('EG-OCT'!$F$18:$F$516,PROVEEDORES!$D303,'EG-OCT'!P$18:P$516)</f>
        <v>0</v>
      </c>
      <c r="H302" s="159">
        <f>SUMIF('EG-OCT'!$F$18:$F$516,PROVEEDORES!$D303,'EG-OCT'!Q$18:Q$516)</f>
        <v>0</v>
      </c>
      <c r="I302" s="159">
        <f>SUMIF('EG-OCT'!$F$18:$F$516,PROVEEDORES!$D303,'EG-OCT'!R$18:R$516)</f>
        <v>0</v>
      </c>
      <c r="J302" s="159">
        <f>SUMIF('EG-OCT'!$F$18:$F$516,PROVEEDORES!$D303,'EG-OCT'!S$18:S$516)</f>
        <v>0</v>
      </c>
      <c r="K302" s="159" t="str">
        <f t="shared" si="8"/>
        <v/>
      </c>
      <c r="L302" s="146" t="str">
        <f>IF(PROVEEDORES!G303="","",PROVEEDORES!G303)</f>
        <v/>
      </c>
    </row>
    <row r="303" spans="3:12" ht="17.45" customHeight="1" x14ac:dyDescent="0.2">
      <c r="C303" s="158">
        <f t="shared" si="9"/>
        <v>297</v>
      </c>
      <c r="D303" s="146" t="str">
        <f>IF(PROVEEDORES!E304="","",PROVEEDORES!E304)</f>
        <v/>
      </c>
      <c r="E303" s="146" t="str">
        <f>IF(PROVEEDORES!F304="","",PROVEEDORES!F304)</f>
        <v/>
      </c>
      <c r="F303" s="146" t="str">
        <f>IF(PROVEEDORES!D304="","",PROVEEDORES!D304)</f>
        <v/>
      </c>
      <c r="G303" s="159">
        <f>SUMIF('EG-OCT'!$F$18:$F$516,PROVEEDORES!$D304,'EG-OCT'!P$18:P$516)</f>
        <v>0</v>
      </c>
      <c r="H303" s="159">
        <f>SUMIF('EG-OCT'!$F$18:$F$516,PROVEEDORES!$D304,'EG-OCT'!Q$18:Q$516)</f>
        <v>0</v>
      </c>
      <c r="I303" s="159">
        <f>SUMIF('EG-OCT'!$F$18:$F$516,PROVEEDORES!$D304,'EG-OCT'!R$18:R$516)</f>
        <v>0</v>
      </c>
      <c r="J303" s="159">
        <f>SUMIF('EG-OCT'!$F$18:$F$516,PROVEEDORES!$D304,'EG-OCT'!S$18:S$516)</f>
        <v>0</v>
      </c>
      <c r="K303" s="159" t="str">
        <f t="shared" si="8"/>
        <v/>
      </c>
      <c r="L303" s="146" t="str">
        <f>IF(PROVEEDORES!G304="","",PROVEEDORES!G304)</f>
        <v/>
      </c>
    </row>
    <row r="304" spans="3:12" ht="17.45" customHeight="1" x14ac:dyDescent="0.2">
      <c r="C304" s="158">
        <f t="shared" si="9"/>
        <v>298</v>
      </c>
      <c r="D304" s="146" t="str">
        <f>IF(PROVEEDORES!E305="","",PROVEEDORES!E305)</f>
        <v/>
      </c>
      <c r="E304" s="146" t="str">
        <f>IF(PROVEEDORES!F305="","",PROVEEDORES!F305)</f>
        <v/>
      </c>
      <c r="F304" s="146" t="str">
        <f>IF(PROVEEDORES!D305="","",PROVEEDORES!D305)</f>
        <v/>
      </c>
      <c r="G304" s="159">
        <f>SUMIF('EG-OCT'!$F$18:$F$516,PROVEEDORES!$D305,'EG-OCT'!P$18:P$516)</f>
        <v>0</v>
      </c>
      <c r="H304" s="159">
        <f>SUMIF('EG-OCT'!$F$18:$F$516,PROVEEDORES!$D305,'EG-OCT'!Q$18:Q$516)</f>
        <v>0</v>
      </c>
      <c r="I304" s="159">
        <f>SUMIF('EG-OCT'!$F$18:$F$516,PROVEEDORES!$D305,'EG-OCT'!R$18:R$516)</f>
        <v>0</v>
      </c>
      <c r="J304" s="159">
        <f>SUMIF('EG-OCT'!$F$18:$F$516,PROVEEDORES!$D305,'EG-OCT'!S$18:S$516)</f>
        <v>0</v>
      </c>
      <c r="K304" s="159" t="str">
        <f t="shared" si="8"/>
        <v/>
      </c>
      <c r="L304" s="146" t="str">
        <f>IF(PROVEEDORES!G305="","",PROVEEDORES!G305)</f>
        <v/>
      </c>
    </row>
    <row r="305" spans="3:12" ht="17.45" customHeight="1" x14ac:dyDescent="0.2">
      <c r="C305" s="158">
        <f t="shared" si="9"/>
        <v>299</v>
      </c>
      <c r="D305" s="146" t="str">
        <f>IF(PROVEEDORES!E306="","",PROVEEDORES!E306)</f>
        <v/>
      </c>
      <c r="E305" s="146" t="str">
        <f>IF(PROVEEDORES!F306="","",PROVEEDORES!F306)</f>
        <v/>
      </c>
      <c r="F305" s="146" t="str">
        <f>IF(PROVEEDORES!D306="","",PROVEEDORES!D306)</f>
        <v/>
      </c>
      <c r="G305" s="159">
        <f>SUMIF('EG-OCT'!$F$18:$F$516,PROVEEDORES!$D306,'EG-OCT'!P$18:P$516)</f>
        <v>0</v>
      </c>
      <c r="H305" s="159">
        <f>SUMIF('EG-OCT'!$F$18:$F$516,PROVEEDORES!$D306,'EG-OCT'!Q$18:Q$516)</f>
        <v>0</v>
      </c>
      <c r="I305" s="159">
        <f>SUMIF('EG-OCT'!$F$18:$F$516,PROVEEDORES!$D306,'EG-OCT'!R$18:R$516)</f>
        <v>0</v>
      </c>
      <c r="J305" s="159">
        <f>SUMIF('EG-OCT'!$F$18:$F$516,PROVEEDORES!$D306,'EG-OCT'!S$18:S$516)</f>
        <v>0</v>
      </c>
      <c r="K305" s="159" t="str">
        <f t="shared" si="8"/>
        <v/>
      </c>
      <c r="L305" s="146" t="str">
        <f>IF(PROVEEDORES!G306="","",PROVEEDORES!G306)</f>
        <v/>
      </c>
    </row>
    <row r="306" spans="3:12" ht="17.45" customHeight="1" x14ac:dyDescent="0.2">
      <c r="C306" s="158">
        <f t="shared" si="9"/>
        <v>300</v>
      </c>
      <c r="D306" s="146" t="str">
        <f>IF(PROVEEDORES!E307="","",PROVEEDORES!E307)</f>
        <v/>
      </c>
      <c r="E306" s="146" t="str">
        <f>IF(PROVEEDORES!F307="","",PROVEEDORES!F307)</f>
        <v/>
      </c>
      <c r="F306" s="146" t="str">
        <f>IF(PROVEEDORES!D307="","",PROVEEDORES!D307)</f>
        <v/>
      </c>
      <c r="G306" s="159">
        <f>SUMIF('EG-OCT'!$F$18:$F$516,PROVEEDORES!$D307,'EG-OCT'!P$18:P$516)</f>
        <v>0</v>
      </c>
      <c r="H306" s="159">
        <f>SUMIF('EG-OCT'!$F$18:$F$516,PROVEEDORES!$D307,'EG-OCT'!Q$18:Q$516)</f>
        <v>0</v>
      </c>
      <c r="I306" s="159">
        <f>SUMIF('EG-OCT'!$F$18:$F$516,PROVEEDORES!$D307,'EG-OCT'!R$18:R$516)</f>
        <v>0</v>
      </c>
      <c r="J306" s="159">
        <f>SUMIF('EG-OCT'!$F$18:$F$516,PROVEEDORES!$D307,'EG-OCT'!S$18:S$516)</f>
        <v>0</v>
      </c>
      <c r="K306" s="159" t="str">
        <f t="shared" si="8"/>
        <v/>
      </c>
      <c r="L306" s="146" t="str">
        <f>IF(PROVEEDORES!G307="","",PROVEEDORES!G307)</f>
        <v/>
      </c>
    </row>
    <row r="307" spans="3:12" ht="17.45" customHeight="1" x14ac:dyDescent="0.2">
      <c r="C307" s="158">
        <f t="shared" si="9"/>
        <v>301</v>
      </c>
      <c r="D307" s="146" t="str">
        <f>IF(PROVEEDORES!E308="","",PROVEEDORES!E308)</f>
        <v/>
      </c>
      <c r="E307" s="146" t="str">
        <f>IF(PROVEEDORES!F308="","",PROVEEDORES!F308)</f>
        <v/>
      </c>
      <c r="F307" s="146" t="str">
        <f>IF(PROVEEDORES!D308="","",PROVEEDORES!D308)</f>
        <v/>
      </c>
      <c r="G307" s="159">
        <f>SUMIF('EG-OCT'!$F$18:$F$516,PROVEEDORES!$D308,'EG-OCT'!P$18:P$516)</f>
        <v>0</v>
      </c>
      <c r="H307" s="159">
        <f>SUMIF('EG-OCT'!$F$18:$F$516,PROVEEDORES!$D308,'EG-OCT'!Q$18:Q$516)</f>
        <v>0</v>
      </c>
      <c r="I307" s="159">
        <f>SUMIF('EG-OCT'!$F$18:$F$516,PROVEEDORES!$D308,'EG-OCT'!R$18:R$516)</f>
        <v>0</v>
      </c>
      <c r="J307" s="159">
        <f>SUMIF('EG-OCT'!$F$18:$F$516,PROVEEDORES!$D308,'EG-OCT'!S$18:S$516)</f>
        <v>0</v>
      </c>
      <c r="K307" s="159" t="str">
        <f t="shared" si="8"/>
        <v/>
      </c>
      <c r="L307" s="146" t="str">
        <f>IF(PROVEEDORES!G308="","",PROVEEDORES!G308)</f>
        <v/>
      </c>
    </row>
    <row r="308" spans="3:12" ht="17.45" customHeight="1" x14ac:dyDescent="0.2">
      <c r="C308" s="158">
        <f t="shared" si="9"/>
        <v>302</v>
      </c>
      <c r="D308" s="146" t="str">
        <f>IF(PROVEEDORES!E309="","",PROVEEDORES!E309)</f>
        <v/>
      </c>
      <c r="E308" s="146" t="str">
        <f>IF(PROVEEDORES!F309="","",PROVEEDORES!F309)</f>
        <v/>
      </c>
      <c r="F308" s="146" t="str">
        <f>IF(PROVEEDORES!D309="","",PROVEEDORES!D309)</f>
        <v/>
      </c>
      <c r="G308" s="159">
        <f>SUMIF('EG-OCT'!$F$18:$F$516,PROVEEDORES!$D309,'EG-OCT'!P$18:P$516)</f>
        <v>0</v>
      </c>
      <c r="H308" s="159">
        <f>SUMIF('EG-OCT'!$F$18:$F$516,PROVEEDORES!$D309,'EG-OCT'!Q$18:Q$516)</f>
        <v>0</v>
      </c>
      <c r="I308" s="159">
        <f>SUMIF('EG-OCT'!$F$18:$F$516,PROVEEDORES!$D309,'EG-OCT'!R$18:R$516)</f>
        <v>0</v>
      </c>
      <c r="J308" s="159">
        <f>SUMIF('EG-OCT'!$F$18:$F$516,PROVEEDORES!$D309,'EG-OCT'!S$18:S$516)</f>
        <v>0</v>
      </c>
      <c r="K308" s="159" t="str">
        <f t="shared" si="8"/>
        <v/>
      </c>
      <c r="L308" s="146" t="str">
        <f>IF(PROVEEDORES!G309="","",PROVEEDORES!G309)</f>
        <v/>
      </c>
    </row>
    <row r="309" spans="3:12" ht="17.45" customHeight="1" x14ac:dyDescent="0.2">
      <c r="C309" s="158">
        <f t="shared" si="9"/>
        <v>303</v>
      </c>
      <c r="D309" s="146" t="str">
        <f>IF(PROVEEDORES!E310="","",PROVEEDORES!E310)</f>
        <v/>
      </c>
      <c r="E309" s="146" t="str">
        <f>IF(PROVEEDORES!F310="","",PROVEEDORES!F310)</f>
        <v/>
      </c>
      <c r="F309" s="146" t="str">
        <f>IF(PROVEEDORES!D310="","",PROVEEDORES!D310)</f>
        <v/>
      </c>
      <c r="G309" s="159">
        <f>SUMIF('EG-OCT'!$F$18:$F$516,PROVEEDORES!$D310,'EG-OCT'!P$18:P$516)</f>
        <v>0</v>
      </c>
      <c r="H309" s="159">
        <f>SUMIF('EG-OCT'!$F$18:$F$516,PROVEEDORES!$D310,'EG-OCT'!Q$18:Q$516)</f>
        <v>0</v>
      </c>
      <c r="I309" s="159">
        <f>SUMIF('EG-OCT'!$F$18:$F$516,PROVEEDORES!$D310,'EG-OCT'!R$18:R$516)</f>
        <v>0</v>
      </c>
      <c r="J309" s="159">
        <f>SUMIF('EG-OCT'!$F$18:$F$516,PROVEEDORES!$D310,'EG-OCT'!S$18:S$516)</f>
        <v>0</v>
      </c>
      <c r="K309" s="159" t="str">
        <f t="shared" si="8"/>
        <v/>
      </c>
      <c r="L309" s="146" t="str">
        <f>IF(PROVEEDORES!G310="","",PROVEEDORES!G310)</f>
        <v/>
      </c>
    </row>
    <row r="310" spans="3:12" ht="17.45" customHeight="1" x14ac:dyDescent="0.2">
      <c r="C310" s="158">
        <f t="shared" si="9"/>
        <v>304</v>
      </c>
      <c r="D310" s="146" t="str">
        <f>IF(PROVEEDORES!E311="","",PROVEEDORES!E311)</f>
        <v/>
      </c>
      <c r="E310" s="146" t="str">
        <f>IF(PROVEEDORES!F311="","",PROVEEDORES!F311)</f>
        <v/>
      </c>
      <c r="F310" s="146" t="str">
        <f>IF(PROVEEDORES!D311="","",PROVEEDORES!D311)</f>
        <v/>
      </c>
      <c r="G310" s="159">
        <f>SUMIF('EG-OCT'!$F$18:$F$516,PROVEEDORES!$D311,'EG-OCT'!P$18:P$516)</f>
        <v>0</v>
      </c>
      <c r="H310" s="159">
        <f>SUMIF('EG-OCT'!$F$18:$F$516,PROVEEDORES!$D311,'EG-OCT'!Q$18:Q$516)</f>
        <v>0</v>
      </c>
      <c r="I310" s="159">
        <f>SUMIF('EG-OCT'!$F$18:$F$516,PROVEEDORES!$D311,'EG-OCT'!R$18:R$516)</f>
        <v>0</v>
      </c>
      <c r="J310" s="159">
        <f>SUMIF('EG-OCT'!$F$18:$F$516,PROVEEDORES!$D311,'EG-OCT'!S$18:S$516)</f>
        <v>0</v>
      </c>
      <c r="K310" s="159" t="str">
        <f t="shared" si="8"/>
        <v/>
      </c>
      <c r="L310" s="146" t="str">
        <f>IF(PROVEEDORES!G311="","",PROVEEDORES!G311)</f>
        <v/>
      </c>
    </row>
    <row r="311" spans="3:12" ht="17.45" customHeight="1" x14ac:dyDescent="0.2">
      <c r="C311" s="158">
        <f t="shared" si="9"/>
        <v>305</v>
      </c>
      <c r="D311" s="146" t="str">
        <f>IF(PROVEEDORES!E312="","",PROVEEDORES!E312)</f>
        <v/>
      </c>
      <c r="E311" s="146" t="str">
        <f>IF(PROVEEDORES!F312="","",PROVEEDORES!F312)</f>
        <v/>
      </c>
      <c r="F311" s="146" t="str">
        <f>IF(PROVEEDORES!D312="","",PROVEEDORES!D312)</f>
        <v/>
      </c>
      <c r="G311" s="159">
        <f>SUMIF('EG-OCT'!$F$18:$F$516,PROVEEDORES!$D312,'EG-OCT'!P$18:P$516)</f>
        <v>0</v>
      </c>
      <c r="H311" s="159">
        <f>SUMIF('EG-OCT'!$F$18:$F$516,PROVEEDORES!$D312,'EG-OCT'!Q$18:Q$516)</f>
        <v>0</v>
      </c>
      <c r="I311" s="159">
        <f>SUMIF('EG-OCT'!$F$18:$F$516,PROVEEDORES!$D312,'EG-OCT'!R$18:R$516)</f>
        <v>0</v>
      </c>
      <c r="J311" s="159">
        <f>SUMIF('EG-OCT'!$F$18:$F$516,PROVEEDORES!$D312,'EG-OCT'!S$18:S$516)</f>
        <v>0</v>
      </c>
      <c r="K311" s="159" t="str">
        <f t="shared" si="8"/>
        <v/>
      </c>
      <c r="L311" s="146" t="str">
        <f>IF(PROVEEDORES!G312="","",PROVEEDORES!G312)</f>
        <v/>
      </c>
    </row>
    <row r="312" spans="3:12" ht="17.45" customHeight="1" x14ac:dyDescent="0.2">
      <c r="C312" s="158">
        <f t="shared" si="9"/>
        <v>306</v>
      </c>
      <c r="D312" s="146" t="str">
        <f>IF(PROVEEDORES!E313="","",PROVEEDORES!E313)</f>
        <v/>
      </c>
      <c r="E312" s="146" t="str">
        <f>IF(PROVEEDORES!F313="","",PROVEEDORES!F313)</f>
        <v/>
      </c>
      <c r="F312" s="146" t="str">
        <f>IF(PROVEEDORES!D313="","",PROVEEDORES!D313)</f>
        <v/>
      </c>
      <c r="G312" s="159">
        <f>SUMIF('EG-OCT'!$F$18:$F$516,PROVEEDORES!$D313,'EG-OCT'!P$18:P$516)</f>
        <v>0</v>
      </c>
      <c r="H312" s="159">
        <f>SUMIF('EG-OCT'!$F$18:$F$516,PROVEEDORES!$D313,'EG-OCT'!Q$18:Q$516)</f>
        <v>0</v>
      </c>
      <c r="I312" s="159">
        <f>SUMIF('EG-OCT'!$F$18:$F$516,PROVEEDORES!$D313,'EG-OCT'!R$18:R$516)</f>
        <v>0</v>
      </c>
      <c r="J312" s="159">
        <f>SUMIF('EG-OCT'!$F$18:$F$516,PROVEEDORES!$D313,'EG-OCT'!S$18:S$516)</f>
        <v>0</v>
      </c>
      <c r="K312" s="159" t="str">
        <f t="shared" si="8"/>
        <v/>
      </c>
      <c r="L312" s="146" t="str">
        <f>IF(PROVEEDORES!G313="","",PROVEEDORES!G313)</f>
        <v/>
      </c>
    </row>
    <row r="313" spans="3:12" ht="17.45" customHeight="1" x14ac:dyDescent="0.2">
      <c r="C313" s="158">
        <f t="shared" si="9"/>
        <v>307</v>
      </c>
      <c r="D313" s="146" t="str">
        <f>IF(PROVEEDORES!E314="","",PROVEEDORES!E314)</f>
        <v/>
      </c>
      <c r="E313" s="146" t="str">
        <f>IF(PROVEEDORES!F314="","",PROVEEDORES!F314)</f>
        <v/>
      </c>
      <c r="F313" s="146" t="str">
        <f>IF(PROVEEDORES!D314="","",PROVEEDORES!D314)</f>
        <v/>
      </c>
      <c r="G313" s="159">
        <f>SUMIF('EG-OCT'!$F$18:$F$516,PROVEEDORES!$D314,'EG-OCT'!P$18:P$516)</f>
        <v>0</v>
      </c>
      <c r="H313" s="159">
        <f>SUMIF('EG-OCT'!$F$18:$F$516,PROVEEDORES!$D314,'EG-OCT'!Q$18:Q$516)</f>
        <v>0</v>
      </c>
      <c r="I313" s="159">
        <f>SUMIF('EG-OCT'!$F$18:$F$516,PROVEEDORES!$D314,'EG-OCT'!R$18:R$516)</f>
        <v>0</v>
      </c>
      <c r="J313" s="159">
        <f>SUMIF('EG-OCT'!$F$18:$F$516,PROVEEDORES!$D314,'EG-OCT'!S$18:S$516)</f>
        <v>0</v>
      </c>
      <c r="K313" s="159" t="str">
        <f t="shared" si="8"/>
        <v/>
      </c>
      <c r="L313" s="146" t="str">
        <f>IF(PROVEEDORES!G314="","",PROVEEDORES!G314)</f>
        <v/>
      </c>
    </row>
    <row r="314" spans="3:12" ht="17.45" customHeight="1" x14ac:dyDescent="0.2">
      <c r="C314" s="158">
        <f t="shared" si="9"/>
        <v>308</v>
      </c>
      <c r="D314" s="146" t="str">
        <f>IF(PROVEEDORES!E315="","",PROVEEDORES!E315)</f>
        <v/>
      </c>
      <c r="E314" s="146" t="str">
        <f>IF(PROVEEDORES!F315="","",PROVEEDORES!F315)</f>
        <v/>
      </c>
      <c r="F314" s="146" t="str">
        <f>IF(PROVEEDORES!D315="","",PROVEEDORES!D315)</f>
        <v/>
      </c>
      <c r="G314" s="159">
        <f>SUMIF('EG-OCT'!$F$18:$F$516,PROVEEDORES!$D315,'EG-OCT'!P$18:P$516)</f>
        <v>0</v>
      </c>
      <c r="H314" s="159">
        <f>SUMIF('EG-OCT'!$F$18:$F$516,PROVEEDORES!$D315,'EG-OCT'!Q$18:Q$516)</f>
        <v>0</v>
      </c>
      <c r="I314" s="159">
        <f>SUMIF('EG-OCT'!$F$18:$F$516,PROVEEDORES!$D315,'EG-OCT'!R$18:R$516)</f>
        <v>0</v>
      </c>
      <c r="J314" s="159">
        <f>SUMIF('EG-OCT'!$F$18:$F$516,PROVEEDORES!$D315,'EG-OCT'!S$18:S$516)</f>
        <v>0</v>
      </c>
      <c r="K314" s="159" t="str">
        <f t="shared" si="8"/>
        <v/>
      </c>
      <c r="L314" s="146" t="str">
        <f>IF(PROVEEDORES!G315="","",PROVEEDORES!G315)</f>
        <v/>
      </c>
    </row>
    <row r="315" spans="3:12" ht="17.45" customHeight="1" x14ac:dyDescent="0.2">
      <c r="C315" s="158">
        <f t="shared" si="9"/>
        <v>309</v>
      </c>
      <c r="D315" s="146" t="str">
        <f>IF(PROVEEDORES!E316="","",PROVEEDORES!E316)</f>
        <v/>
      </c>
      <c r="E315" s="146" t="str">
        <f>IF(PROVEEDORES!F316="","",PROVEEDORES!F316)</f>
        <v/>
      </c>
      <c r="F315" s="146" t="str">
        <f>IF(PROVEEDORES!D316="","",PROVEEDORES!D316)</f>
        <v/>
      </c>
      <c r="G315" s="159">
        <f>SUMIF('EG-OCT'!$F$18:$F$516,PROVEEDORES!$D316,'EG-OCT'!P$18:P$516)</f>
        <v>0</v>
      </c>
      <c r="H315" s="159">
        <f>SUMIF('EG-OCT'!$F$18:$F$516,PROVEEDORES!$D316,'EG-OCT'!Q$18:Q$516)</f>
        <v>0</v>
      </c>
      <c r="I315" s="159">
        <f>SUMIF('EG-OCT'!$F$18:$F$516,PROVEEDORES!$D316,'EG-OCT'!R$18:R$516)</f>
        <v>0</v>
      </c>
      <c r="J315" s="159">
        <f>SUMIF('EG-OCT'!$F$18:$F$516,PROVEEDORES!$D316,'EG-OCT'!S$18:S$516)</f>
        <v>0</v>
      </c>
      <c r="K315" s="159" t="str">
        <f t="shared" si="8"/>
        <v/>
      </c>
      <c r="L315" s="146" t="str">
        <f>IF(PROVEEDORES!G316="","",PROVEEDORES!G316)</f>
        <v/>
      </c>
    </row>
    <row r="316" spans="3:12" ht="17.45" customHeight="1" x14ac:dyDescent="0.2">
      <c r="C316" s="158">
        <f t="shared" si="9"/>
        <v>310</v>
      </c>
      <c r="D316" s="146" t="str">
        <f>IF(PROVEEDORES!E317="","",PROVEEDORES!E317)</f>
        <v/>
      </c>
      <c r="E316" s="146" t="str">
        <f>IF(PROVEEDORES!F317="","",PROVEEDORES!F317)</f>
        <v/>
      </c>
      <c r="F316" s="146" t="str">
        <f>IF(PROVEEDORES!D317="","",PROVEEDORES!D317)</f>
        <v/>
      </c>
      <c r="G316" s="159">
        <f>SUMIF('EG-OCT'!$F$18:$F$516,PROVEEDORES!$D317,'EG-OCT'!P$18:P$516)</f>
        <v>0</v>
      </c>
      <c r="H316" s="159">
        <f>SUMIF('EG-OCT'!$F$18:$F$516,PROVEEDORES!$D317,'EG-OCT'!Q$18:Q$516)</f>
        <v>0</v>
      </c>
      <c r="I316" s="159">
        <f>SUMIF('EG-OCT'!$F$18:$F$516,PROVEEDORES!$D317,'EG-OCT'!R$18:R$516)</f>
        <v>0</v>
      </c>
      <c r="J316" s="159">
        <f>SUMIF('EG-OCT'!$F$18:$F$516,PROVEEDORES!$D317,'EG-OCT'!S$18:S$516)</f>
        <v>0</v>
      </c>
      <c r="K316" s="159" t="str">
        <f t="shared" si="8"/>
        <v/>
      </c>
      <c r="L316" s="146" t="str">
        <f>IF(PROVEEDORES!G317="","",PROVEEDORES!G317)</f>
        <v/>
      </c>
    </row>
    <row r="317" spans="3:12" ht="17.45" customHeight="1" x14ac:dyDescent="0.2">
      <c r="C317" s="158">
        <f t="shared" si="9"/>
        <v>311</v>
      </c>
      <c r="D317" s="146" t="str">
        <f>IF(PROVEEDORES!E318="","",PROVEEDORES!E318)</f>
        <v/>
      </c>
      <c r="E317" s="146" t="str">
        <f>IF(PROVEEDORES!F318="","",PROVEEDORES!F318)</f>
        <v/>
      </c>
      <c r="F317" s="146" t="str">
        <f>IF(PROVEEDORES!D318="","",PROVEEDORES!D318)</f>
        <v/>
      </c>
      <c r="G317" s="159">
        <f>SUMIF('EG-OCT'!$F$18:$F$516,PROVEEDORES!$D318,'EG-OCT'!P$18:P$516)</f>
        <v>0</v>
      </c>
      <c r="H317" s="159">
        <f>SUMIF('EG-OCT'!$F$18:$F$516,PROVEEDORES!$D318,'EG-OCT'!Q$18:Q$516)</f>
        <v>0</v>
      </c>
      <c r="I317" s="159">
        <f>SUMIF('EG-OCT'!$F$18:$F$516,PROVEEDORES!$D318,'EG-OCT'!R$18:R$516)</f>
        <v>0</v>
      </c>
      <c r="J317" s="159">
        <f>SUMIF('EG-OCT'!$F$18:$F$516,PROVEEDORES!$D318,'EG-OCT'!S$18:S$516)</f>
        <v>0</v>
      </c>
      <c r="K317" s="159" t="str">
        <f t="shared" si="8"/>
        <v/>
      </c>
      <c r="L317" s="146" t="str">
        <f>IF(PROVEEDORES!G318="","",PROVEEDORES!G318)</f>
        <v/>
      </c>
    </row>
    <row r="318" spans="3:12" ht="17.45" customHeight="1" x14ac:dyDescent="0.2">
      <c r="C318" s="158">
        <f t="shared" si="9"/>
        <v>312</v>
      </c>
      <c r="D318" s="146" t="str">
        <f>IF(PROVEEDORES!E319="","",PROVEEDORES!E319)</f>
        <v/>
      </c>
      <c r="E318" s="146" t="str">
        <f>IF(PROVEEDORES!F319="","",PROVEEDORES!F319)</f>
        <v/>
      </c>
      <c r="F318" s="146" t="str">
        <f>IF(PROVEEDORES!D319="","",PROVEEDORES!D319)</f>
        <v/>
      </c>
      <c r="G318" s="159">
        <f>SUMIF('EG-OCT'!$F$18:$F$516,PROVEEDORES!$D319,'EG-OCT'!P$18:P$516)</f>
        <v>0</v>
      </c>
      <c r="H318" s="159">
        <f>SUMIF('EG-OCT'!$F$18:$F$516,PROVEEDORES!$D319,'EG-OCT'!Q$18:Q$516)</f>
        <v>0</v>
      </c>
      <c r="I318" s="159">
        <f>SUMIF('EG-OCT'!$F$18:$F$516,PROVEEDORES!$D319,'EG-OCT'!R$18:R$516)</f>
        <v>0</v>
      </c>
      <c r="J318" s="159">
        <f>SUMIF('EG-OCT'!$F$18:$F$516,PROVEEDORES!$D319,'EG-OCT'!S$18:S$516)</f>
        <v>0</v>
      </c>
      <c r="K318" s="159" t="str">
        <f t="shared" si="8"/>
        <v/>
      </c>
      <c r="L318" s="146" t="str">
        <f>IF(PROVEEDORES!G319="","",PROVEEDORES!G319)</f>
        <v/>
      </c>
    </row>
    <row r="319" spans="3:12" ht="17.45" customHeight="1" x14ac:dyDescent="0.2">
      <c r="C319" s="158">
        <f t="shared" si="9"/>
        <v>313</v>
      </c>
      <c r="D319" s="146" t="str">
        <f>IF(PROVEEDORES!E320="","",PROVEEDORES!E320)</f>
        <v/>
      </c>
      <c r="E319" s="146" t="str">
        <f>IF(PROVEEDORES!F320="","",PROVEEDORES!F320)</f>
        <v/>
      </c>
      <c r="F319" s="146" t="str">
        <f>IF(PROVEEDORES!D320="","",PROVEEDORES!D320)</f>
        <v/>
      </c>
      <c r="G319" s="159">
        <f>SUMIF('EG-OCT'!$F$18:$F$516,PROVEEDORES!$D320,'EG-OCT'!P$18:P$516)</f>
        <v>0</v>
      </c>
      <c r="H319" s="159">
        <f>SUMIF('EG-OCT'!$F$18:$F$516,PROVEEDORES!$D320,'EG-OCT'!Q$18:Q$516)</f>
        <v>0</v>
      </c>
      <c r="I319" s="159">
        <f>SUMIF('EG-OCT'!$F$18:$F$516,PROVEEDORES!$D320,'EG-OCT'!R$18:R$516)</f>
        <v>0</v>
      </c>
      <c r="J319" s="159">
        <f>SUMIF('EG-OCT'!$F$18:$F$516,PROVEEDORES!$D320,'EG-OCT'!S$18:S$516)</f>
        <v>0</v>
      </c>
      <c r="K319" s="159" t="str">
        <f t="shared" si="8"/>
        <v/>
      </c>
      <c r="L319" s="146" t="str">
        <f>IF(PROVEEDORES!G320="","",PROVEEDORES!G320)</f>
        <v/>
      </c>
    </row>
    <row r="320" spans="3:12" ht="17.45" customHeight="1" x14ac:dyDescent="0.2">
      <c r="C320" s="158">
        <f t="shared" si="9"/>
        <v>314</v>
      </c>
      <c r="D320" s="146" t="str">
        <f>IF(PROVEEDORES!E321="","",PROVEEDORES!E321)</f>
        <v/>
      </c>
      <c r="E320" s="146" t="str">
        <f>IF(PROVEEDORES!F321="","",PROVEEDORES!F321)</f>
        <v/>
      </c>
      <c r="F320" s="146" t="str">
        <f>IF(PROVEEDORES!D321="","",PROVEEDORES!D321)</f>
        <v/>
      </c>
      <c r="G320" s="159">
        <f>SUMIF('EG-OCT'!$F$18:$F$516,PROVEEDORES!$D321,'EG-OCT'!P$18:P$516)</f>
        <v>0</v>
      </c>
      <c r="H320" s="159">
        <f>SUMIF('EG-OCT'!$F$18:$F$516,PROVEEDORES!$D321,'EG-OCT'!Q$18:Q$516)</f>
        <v>0</v>
      </c>
      <c r="I320" s="159">
        <f>SUMIF('EG-OCT'!$F$18:$F$516,PROVEEDORES!$D321,'EG-OCT'!R$18:R$516)</f>
        <v>0</v>
      </c>
      <c r="J320" s="159">
        <f>SUMIF('EG-OCT'!$F$18:$F$516,PROVEEDORES!$D321,'EG-OCT'!S$18:S$516)</f>
        <v>0</v>
      </c>
      <c r="K320" s="159" t="str">
        <f t="shared" si="8"/>
        <v/>
      </c>
      <c r="L320" s="146" t="str">
        <f>IF(PROVEEDORES!G321="","",PROVEEDORES!G321)</f>
        <v/>
      </c>
    </row>
    <row r="321" spans="3:12" ht="17.45" customHeight="1" x14ac:dyDescent="0.2">
      <c r="C321" s="158">
        <f t="shared" si="9"/>
        <v>315</v>
      </c>
      <c r="D321" s="146" t="str">
        <f>IF(PROVEEDORES!E322="","",PROVEEDORES!E322)</f>
        <v/>
      </c>
      <c r="E321" s="146" t="str">
        <f>IF(PROVEEDORES!F322="","",PROVEEDORES!F322)</f>
        <v/>
      </c>
      <c r="F321" s="146" t="str">
        <f>IF(PROVEEDORES!D322="","",PROVEEDORES!D322)</f>
        <v/>
      </c>
      <c r="G321" s="159">
        <f>SUMIF('EG-OCT'!$F$18:$F$516,PROVEEDORES!$D322,'EG-OCT'!P$18:P$516)</f>
        <v>0</v>
      </c>
      <c r="H321" s="159">
        <f>SUMIF('EG-OCT'!$F$18:$F$516,PROVEEDORES!$D322,'EG-OCT'!Q$18:Q$516)</f>
        <v>0</v>
      </c>
      <c r="I321" s="159">
        <f>SUMIF('EG-OCT'!$F$18:$F$516,PROVEEDORES!$D322,'EG-OCT'!R$18:R$516)</f>
        <v>0</v>
      </c>
      <c r="J321" s="159">
        <f>SUMIF('EG-OCT'!$F$18:$F$516,PROVEEDORES!$D322,'EG-OCT'!S$18:S$516)</f>
        <v>0</v>
      </c>
      <c r="K321" s="159" t="str">
        <f t="shared" si="8"/>
        <v/>
      </c>
      <c r="L321" s="146" t="str">
        <f>IF(PROVEEDORES!G322="","",PROVEEDORES!G322)</f>
        <v/>
      </c>
    </row>
    <row r="322" spans="3:12" ht="17.45" customHeight="1" x14ac:dyDescent="0.2">
      <c r="C322" s="158">
        <f t="shared" si="9"/>
        <v>316</v>
      </c>
      <c r="D322" s="146" t="str">
        <f>IF(PROVEEDORES!E323="","",PROVEEDORES!E323)</f>
        <v/>
      </c>
      <c r="E322" s="146" t="str">
        <f>IF(PROVEEDORES!F323="","",PROVEEDORES!F323)</f>
        <v/>
      </c>
      <c r="F322" s="146" t="str">
        <f>IF(PROVEEDORES!D323="","",PROVEEDORES!D323)</f>
        <v/>
      </c>
      <c r="G322" s="159">
        <f>SUMIF('EG-OCT'!$F$18:$F$516,PROVEEDORES!$D323,'EG-OCT'!P$18:P$516)</f>
        <v>0</v>
      </c>
      <c r="H322" s="159">
        <f>SUMIF('EG-OCT'!$F$18:$F$516,PROVEEDORES!$D323,'EG-OCT'!Q$18:Q$516)</f>
        <v>0</v>
      </c>
      <c r="I322" s="159">
        <f>SUMIF('EG-OCT'!$F$18:$F$516,PROVEEDORES!$D323,'EG-OCT'!R$18:R$516)</f>
        <v>0</v>
      </c>
      <c r="J322" s="159">
        <f>SUMIF('EG-OCT'!$F$18:$F$516,PROVEEDORES!$D323,'EG-OCT'!S$18:S$516)</f>
        <v>0</v>
      </c>
      <c r="K322" s="159" t="str">
        <f t="shared" si="8"/>
        <v/>
      </c>
      <c r="L322" s="146" t="str">
        <f>IF(PROVEEDORES!G323="","",PROVEEDORES!G323)</f>
        <v/>
      </c>
    </row>
    <row r="323" spans="3:12" ht="17.45" customHeight="1" x14ac:dyDescent="0.2">
      <c r="C323" s="158">
        <f t="shared" si="9"/>
        <v>317</v>
      </c>
      <c r="D323" s="146" t="str">
        <f>IF(PROVEEDORES!E324="","",PROVEEDORES!E324)</f>
        <v/>
      </c>
      <c r="E323" s="146" t="str">
        <f>IF(PROVEEDORES!F324="","",PROVEEDORES!F324)</f>
        <v/>
      </c>
      <c r="F323" s="146" t="str">
        <f>IF(PROVEEDORES!D324="","",PROVEEDORES!D324)</f>
        <v/>
      </c>
      <c r="G323" s="159">
        <f>SUMIF('EG-OCT'!$F$18:$F$516,PROVEEDORES!$D324,'EG-OCT'!P$18:P$516)</f>
        <v>0</v>
      </c>
      <c r="H323" s="159">
        <f>SUMIF('EG-OCT'!$F$18:$F$516,PROVEEDORES!$D324,'EG-OCT'!Q$18:Q$516)</f>
        <v>0</v>
      </c>
      <c r="I323" s="159">
        <f>SUMIF('EG-OCT'!$F$18:$F$516,PROVEEDORES!$D324,'EG-OCT'!R$18:R$516)</f>
        <v>0</v>
      </c>
      <c r="J323" s="159">
        <f>SUMIF('EG-OCT'!$F$18:$F$516,PROVEEDORES!$D324,'EG-OCT'!S$18:S$516)</f>
        <v>0</v>
      </c>
      <c r="K323" s="159" t="str">
        <f t="shared" si="8"/>
        <v/>
      </c>
      <c r="L323" s="146" t="str">
        <f>IF(PROVEEDORES!G324="","",PROVEEDORES!G324)</f>
        <v/>
      </c>
    </row>
    <row r="324" spans="3:12" ht="17.45" customHeight="1" x14ac:dyDescent="0.2">
      <c r="C324" s="158">
        <f t="shared" si="9"/>
        <v>318</v>
      </c>
      <c r="D324" s="146" t="str">
        <f>IF(PROVEEDORES!E325="","",PROVEEDORES!E325)</f>
        <v/>
      </c>
      <c r="E324" s="146" t="str">
        <f>IF(PROVEEDORES!F325="","",PROVEEDORES!F325)</f>
        <v/>
      </c>
      <c r="F324" s="146" t="str">
        <f>IF(PROVEEDORES!D325="","",PROVEEDORES!D325)</f>
        <v/>
      </c>
      <c r="G324" s="159">
        <f>SUMIF('EG-OCT'!$F$18:$F$516,PROVEEDORES!$D325,'EG-OCT'!P$18:P$516)</f>
        <v>0</v>
      </c>
      <c r="H324" s="159">
        <f>SUMIF('EG-OCT'!$F$18:$F$516,PROVEEDORES!$D325,'EG-OCT'!Q$18:Q$516)</f>
        <v>0</v>
      </c>
      <c r="I324" s="159">
        <f>SUMIF('EG-OCT'!$F$18:$F$516,PROVEEDORES!$D325,'EG-OCT'!R$18:R$516)</f>
        <v>0</v>
      </c>
      <c r="J324" s="159">
        <f>SUMIF('EG-OCT'!$F$18:$F$516,PROVEEDORES!$D325,'EG-OCT'!S$18:S$516)</f>
        <v>0</v>
      </c>
      <c r="K324" s="159" t="str">
        <f t="shared" si="8"/>
        <v/>
      </c>
      <c r="L324" s="146" t="str">
        <f>IF(PROVEEDORES!G325="","",PROVEEDORES!G325)</f>
        <v/>
      </c>
    </row>
    <row r="325" spans="3:12" ht="17.45" customHeight="1" x14ac:dyDescent="0.2">
      <c r="C325" s="158">
        <f t="shared" si="9"/>
        <v>319</v>
      </c>
      <c r="D325" s="146" t="str">
        <f>IF(PROVEEDORES!E326="","",PROVEEDORES!E326)</f>
        <v/>
      </c>
      <c r="E325" s="146" t="str">
        <f>IF(PROVEEDORES!F326="","",PROVEEDORES!F326)</f>
        <v/>
      </c>
      <c r="F325" s="146" t="str">
        <f>IF(PROVEEDORES!D326="","",PROVEEDORES!D326)</f>
        <v/>
      </c>
      <c r="G325" s="159">
        <f>SUMIF('EG-OCT'!$F$18:$F$516,PROVEEDORES!$D326,'EG-OCT'!P$18:P$516)</f>
        <v>0</v>
      </c>
      <c r="H325" s="159">
        <f>SUMIF('EG-OCT'!$F$18:$F$516,PROVEEDORES!$D326,'EG-OCT'!Q$18:Q$516)</f>
        <v>0</v>
      </c>
      <c r="I325" s="159">
        <f>SUMIF('EG-OCT'!$F$18:$F$516,PROVEEDORES!$D326,'EG-OCT'!R$18:R$516)</f>
        <v>0</v>
      </c>
      <c r="J325" s="159">
        <f>SUMIF('EG-OCT'!$F$18:$F$516,PROVEEDORES!$D326,'EG-OCT'!S$18:S$516)</f>
        <v>0</v>
      </c>
      <c r="K325" s="159" t="str">
        <f t="shared" si="8"/>
        <v/>
      </c>
      <c r="L325" s="146" t="str">
        <f>IF(PROVEEDORES!G326="","",PROVEEDORES!G326)</f>
        <v/>
      </c>
    </row>
    <row r="326" spans="3:12" ht="17.45" customHeight="1" x14ac:dyDescent="0.2">
      <c r="C326" s="158">
        <f t="shared" si="9"/>
        <v>320</v>
      </c>
      <c r="D326" s="146" t="str">
        <f>IF(PROVEEDORES!E327="","",PROVEEDORES!E327)</f>
        <v/>
      </c>
      <c r="E326" s="146" t="str">
        <f>IF(PROVEEDORES!F327="","",PROVEEDORES!F327)</f>
        <v/>
      </c>
      <c r="F326" s="146" t="str">
        <f>IF(PROVEEDORES!D327="","",PROVEEDORES!D327)</f>
        <v/>
      </c>
      <c r="G326" s="159">
        <f>SUMIF('EG-OCT'!$F$18:$F$516,PROVEEDORES!$D327,'EG-OCT'!P$18:P$516)</f>
        <v>0</v>
      </c>
      <c r="H326" s="159">
        <f>SUMIF('EG-OCT'!$F$18:$F$516,PROVEEDORES!$D327,'EG-OCT'!Q$18:Q$516)</f>
        <v>0</v>
      </c>
      <c r="I326" s="159">
        <f>SUMIF('EG-OCT'!$F$18:$F$516,PROVEEDORES!$D327,'EG-OCT'!R$18:R$516)</f>
        <v>0</v>
      </c>
      <c r="J326" s="159">
        <f>SUMIF('EG-OCT'!$F$18:$F$516,PROVEEDORES!$D327,'EG-OCT'!S$18:S$516)</f>
        <v>0</v>
      </c>
      <c r="K326" s="159" t="str">
        <f t="shared" si="8"/>
        <v/>
      </c>
      <c r="L326" s="146" t="str">
        <f>IF(PROVEEDORES!G327="","",PROVEEDORES!G327)</f>
        <v/>
      </c>
    </row>
    <row r="327" spans="3:12" ht="17.45" customHeight="1" x14ac:dyDescent="0.2">
      <c r="C327" s="158">
        <f t="shared" si="9"/>
        <v>321</v>
      </c>
      <c r="D327" s="146" t="str">
        <f>IF(PROVEEDORES!E328="","",PROVEEDORES!E328)</f>
        <v/>
      </c>
      <c r="E327" s="146" t="str">
        <f>IF(PROVEEDORES!F328="","",PROVEEDORES!F328)</f>
        <v/>
      </c>
      <c r="F327" s="146" t="str">
        <f>IF(PROVEEDORES!D328="","",PROVEEDORES!D328)</f>
        <v/>
      </c>
      <c r="G327" s="159">
        <f>SUMIF('EG-OCT'!$F$18:$F$516,PROVEEDORES!$D328,'EG-OCT'!P$18:P$516)</f>
        <v>0</v>
      </c>
      <c r="H327" s="159">
        <f>SUMIF('EG-OCT'!$F$18:$F$516,PROVEEDORES!$D328,'EG-OCT'!Q$18:Q$516)</f>
        <v>0</v>
      </c>
      <c r="I327" s="159">
        <f>SUMIF('EG-OCT'!$F$18:$F$516,PROVEEDORES!$D328,'EG-OCT'!R$18:R$516)</f>
        <v>0</v>
      </c>
      <c r="J327" s="159">
        <f>SUMIF('EG-OCT'!$F$18:$F$516,PROVEEDORES!$D328,'EG-OCT'!S$18:S$516)</f>
        <v>0</v>
      </c>
      <c r="K327" s="159" t="str">
        <f t="shared" si="8"/>
        <v/>
      </c>
      <c r="L327" s="146" t="str">
        <f>IF(PROVEEDORES!G328="","",PROVEEDORES!G328)</f>
        <v/>
      </c>
    </row>
    <row r="328" spans="3:12" ht="17.45" customHeight="1" x14ac:dyDescent="0.2">
      <c r="C328" s="158">
        <f t="shared" si="9"/>
        <v>322</v>
      </c>
      <c r="D328" s="146" t="str">
        <f>IF(PROVEEDORES!E329="","",PROVEEDORES!E329)</f>
        <v/>
      </c>
      <c r="E328" s="146" t="str">
        <f>IF(PROVEEDORES!F329="","",PROVEEDORES!F329)</f>
        <v/>
      </c>
      <c r="F328" s="146" t="str">
        <f>IF(PROVEEDORES!D329="","",PROVEEDORES!D329)</f>
        <v/>
      </c>
      <c r="G328" s="159">
        <f>SUMIF('EG-OCT'!$F$18:$F$516,PROVEEDORES!$D329,'EG-OCT'!P$18:P$516)</f>
        <v>0</v>
      </c>
      <c r="H328" s="159">
        <f>SUMIF('EG-OCT'!$F$18:$F$516,PROVEEDORES!$D329,'EG-OCT'!Q$18:Q$516)</f>
        <v>0</v>
      </c>
      <c r="I328" s="159">
        <f>SUMIF('EG-OCT'!$F$18:$F$516,PROVEEDORES!$D329,'EG-OCT'!R$18:R$516)</f>
        <v>0</v>
      </c>
      <c r="J328" s="159">
        <f>SUMIF('EG-OCT'!$F$18:$F$516,PROVEEDORES!$D329,'EG-OCT'!S$18:S$516)</f>
        <v>0</v>
      </c>
      <c r="K328" s="159" t="str">
        <f t="shared" ref="K328:K391" si="10">IF(G328+H328+I328+J328&gt;0,"C/Información","")</f>
        <v/>
      </c>
      <c r="L328" s="146" t="str">
        <f>IF(PROVEEDORES!G329="","",PROVEEDORES!G329)</f>
        <v/>
      </c>
    </row>
    <row r="329" spans="3:12" ht="17.45" customHeight="1" x14ac:dyDescent="0.2">
      <c r="C329" s="158">
        <f t="shared" ref="C329:C392" si="11">C328+1</f>
        <v>323</v>
      </c>
      <c r="D329" s="146" t="str">
        <f>IF(PROVEEDORES!E330="","",PROVEEDORES!E330)</f>
        <v/>
      </c>
      <c r="E329" s="146" t="str">
        <f>IF(PROVEEDORES!F330="","",PROVEEDORES!F330)</f>
        <v/>
      </c>
      <c r="F329" s="146" t="str">
        <f>IF(PROVEEDORES!D330="","",PROVEEDORES!D330)</f>
        <v/>
      </c>
      <c r="G329" s="159">
        <f>SUMIF('EG-OCT'!$F$18:$F$516,PROVEEDORES!$D330,'EG-OCT'!P$18:P$516)</f>
        <v>0</v>
      </c>
      <c r="H329" s="159">
        <f>SUMIF('EG-OCT'!$F$18:$F$516,PROVEEDORES!$D330,'EG-OCT'!Q$18:Q$516)</f>
        <v>0</v>
      </c>
      <c r="I329" s="159">
        <f>SUMIF('EG-OCT'!$F$18:$F$516,PROVEEDORES!$D330,'EG-OCT'!R$18:R$516)</f>
        <v>0</v>
      </c>
      <c r="J329" s="159">
        <f>SUMIF('EG-OCT'!$F$18:$F$516,PROVEEDORES!$D330,'EG-OCT'!S$18:S$516)</f>
        <v>0</v>
      </c>
      <c r="K329" s="159" t="str">
        <f t="shared" si="10"/>
        <v/>
      </c>
      <c r="L329" s="146" t="str">
        <f>IF(PROVEEDORES!G330="","",PROVEEDORES!G330)</f>
        <v/>
      </c>
    </row>
    <row r="330" spans="3:12" ht="17.45" customHeight="1" x14ac:dyDescent="0.2">
      <c r="C330" s="158">
        <f t="shared" si="11"/>
        <v>324</v>
      </c>
      <c r="D330" s="146" t="str">
        <f>IF(PROVEEDORES!E331="","",PROVEEDORES!E331)</f>
        <v/>
      </c>
      <c r="E330" s="146" t="str">
        <f>IF(PROVEEDORES!F331="","",PROVEEDORES!F331)</f>
        <v/>
      </c>
      <c r="F330" s="146" t="str">
        <f>IF(PROVEEDORES!D331="","",PROVEEDORES!D331)</f>
        <v/>
      </c>
      <c r="G330" s="159">
        <f>SUMIF('EG-OCT'!$F$18:$F$516,PROVEEDORES!$D331,'EG-OCT'!P$18:P$516)</f>
        <v>0</v>
      </c>
      <c r="H330" s="159">
        <f>SUMIF('EG-OCT'!$F$18:$F$516,PROVEEDORES!$D331,'EG-OCT'!Q$18:Q$516)</f>
        <v>0</v>
      </c>
      <c r="I330" s="159">
        <f>SUMIF('EG-OCT'!$F$18:$F$516,PROVEEDORES!$D331,'EG-OCT'!R$18:R$516)</f>
        <v>0</v>
      </c>
      <c r="J330" s="159">
        <f>SUMIF('EG-OCT'!$F$18:$F$516,PROVEEDORES!$D331,'EG-OCT'!S$18:S$516)</f>
        <v>0</v>
      </c>
      <c r="K330" s="159" t="str">
        <f t="shared" si="10"/>
        <v/>
      </c>
      <c r="L330" s="146" t="str">
        <f>IF(PROVEEDORES!G331="","",PROVEEDORES!G331)</f>
        <v/>
      </c>
    </row>
    <row r="331" spans="3:12" ht="17.45" customHeight="1" x14ac:dyDescent="0.2">
      <c r="C331" s="158">
        <f t="shared" si="11"/>
        <v>325</v>
      </c>
      <c r="D331" s="146" t="str">
        <f>IF(PROVEEDORES!E332="","",PROVEEDORES!E332)</f>
        <v/>
      </c>
      <c r="E331" s="146" t="str">
        <f>IF(PROVEEDORES!F332="","",PROVEEDORES!F332)</f>
        <v/>
      </c>
      <c r="F331" s="146" t="str">
        <f>IF(PROVEEDORES!D332="","",PROVEEDORES!D332)</f>
        <v/>
      </c>
      <c r="G331" s="159">
        <f>SUMIF('EG-OCT'!$F$18:$F$516,PROVEEDORES!$D332,'EG-OCT'!P$18:P$516)</f>
        <v>0</v>
      </c>
      <c r="H331" s="159">
        <f>SUMIF('EG-OCT'!$F$18:$F$516,PROVEEDORES!$D332,'EG-OCT'!Q$18:Q$516)</f>
        <v>0</v>
      </c>
      <c r="I331" s="159">
        <f>SUMIF('EG-OCT'!$F$18:$F$516,PROVEEDORES!$D332,'EG-OCT'!R$18:R$516)</f>
        <v>0</v>
      </c>
      <c r="J331" s="159">
        <f>SUMIF('EG-OCT'!$F$18:$F$516,PROVEEDORES!$D332,'EG-OCT'!S$18:S$516)</f>
        <v>0</v>
      </c>
      <c r="K331" s="159" t="str">
        <f t="shared" si="10"/>
        <v/>
      </c>
      <c r="L331" s="146" t="str">
        <f>IF(PROVEEDORES!G332="","",PROVEEDORES!G332)</f>
        <v/>
      </c>
    </row>
    <row r="332" spans="3:12" ht="17.45" customHeight="1" x14ac:dyDescent="0.2">
      <c r="C332" s="158">
        <f t="shared" si="11"/>
        <v>326</v>
      </c>
      <c r="D332" s="146" t="str">
        <f>IF(PROVEEDORES!E333="","",PROVEEDORES!E333)</f>
        <v/>
      </c>
      <c r="E332" s="146" t="str">
        <f>IF(PROVEEDORES!F333="","",PROVEEDORES!F333)</f>
        <v/>
      </c>
      <c r="F332" s="146" t="str">
        <f>IF(PROVEEDORES!D333="","",PROVEEDORES!D333)</f>
        <v/>
      </c>
      <c r="G332" s="159">
        <f>SUMIF('EG-OCT'!$F$18:$F$516,PROVEEDORES!$D333,'EG-OCT'!P$18:P$516)</f>
        <v>0</v>
      </c>
      <c r="H332" s="159">
        <f>SUMIF('EG-OCT'!$F$18:$F$516,PROVEEDORES!$D333,'EG-OCT'!Q$18:Q$516)</f>
        <v>0</v>
      </c>
      <c r="I332" s="159">
        <f>SUMIF('EG-OCT'!$F$18:$F$516,PROVEEDORES!$D333,'EG-OCT'!R$18:R$516)</f>
        <v>0</v>
      </c>
      <c r="J332" s="159">
        <f>SUMIF('EG-OCT'!$F$18:$F$516,PROVEEDORES!$D333,'EG-OCT'!S$18:S$516)</f>
        <v>0</v>
      </c>
      <c r="K332" s="159" t="str">
        <f t="shared" si="10"/>
        <v/>
      </c>
      <c r="L332" s="146" t="str">
        <f>IF(PROVEEDORES!G333="","",PROVEEDORES!G333)</f>
        <v/>
      </c>
    </row>
    <row r="333" spans="3:12" ht="17.45" customHeight="1" x14ac:dyDescent="0.2">
      <c r="C333" s="158">
        <f t="shared" si="11"/>
        <v>327</v>
      </c>
      <c r="D333" s="146" t="str">
        <f>IF(PROVEEDORES!E334="","",PROVEEDORES!E334)</f>
        <v/>
      </c>
      <c r="E333" s="146" t="str">
        <f>IF(PROVEEDORES!F334="","",PROVEEDORES!F334)</f>
        <v/>
      </c>
      <c r="F333" s="146" t="str">
        <f>IF(PROVEEDORES!D334="","",PROVEEDORES!D334)</f>
        <v/>
      </c>
      <c r="G333" s="159">
        <f>SUMIF('EG-OCT'!$F$18:$F$516,PROVEEDORES!$D334,'EG-OCT'!P$18:P$516)</f>
        <v>0</v>
      </c>
      <c r="H333" s="159">
        <f>SUMIF('EG-OCT'!$F$18:$F$516,PROVEEDORES!$D334,'EG-OCT'!Q$18:Q$516)</f>
        <v>0</v>
      </c>
      <c r="I333" s="159">
        <f>SUMIF('EG-OCT'!$F$18:$F$516,PROVEEDORES!$D334,'EG-OCT'!R$18:R$516)</f>
        <v>0</v>
      </c>
      <c r="J333" s="159">
        <f>SUMIF('EG-OCT'!$F$18:$F$516,PROVEEDORES!$D334,'EG-OCT'!S$18:S$516)</f>
        <v>0</v>
      </c>
      <c r="K333" s="159" t="str">
        <f t="shared" si="10"/>
        <v/>
      </c>
      <c r="L333" s="146" t="str">
        <f>IF(PROVEEDORES!G334="","",PROVEEDORES!G334)</f>
        <v/>
      </c>
    </row>
    <row r="334" spans="3:12" ht="17.45" customHeight="1" x14ac:dyDescent="0.2">
      <c r="C334" s="158">
        <f t="shared" si="11"/>
        <v>328</v>
      </c>
      <c r="D334" s="146" t="str">
        <f>IF(PROVEEDORES!E335="","",PROVEEDORES!E335)</f>
        <v/>
      </c>
      <c r="E334" s="146" t="str">
        <f>IF(PROVEEDORES!F335="","",PROVEEDORES!F335)</f>
        <v/>
      </c>
      <c r="F334" s="146" t="str">
        <f>IF(PROVEEDORES!D335="","",PROVEEDORES!D335)</f>
        <v/>
      </c>
      <c r="G334" s="159">
        <f>SUMIF('EG-OCT'!$F$18:$F$516,PROVEEDORES!$D335,'EG-OCT'!P$18:P$516)</f>
        <v>0</v>
      </c>
      <c r="H334" s="159">
        <f>SUMIF('EG-OCT'!$F$18:$F$516,PROVEEDORES!$D335,'EG-OCT'!Q$18:Q$516)</f>
        <v>0</v>
      </c>
      <c r="I334" s="159">
        <f>SUMIF('EG-OCT'!$F$18:$F$516,PROVEEDORES!$D335,'EG-OCT'!R$18:R$516)</f>
        <v>0</v>
      </c>
      <c r="J334" s="159">
        <f>SUMIF('EG-OCT'!$F$18:$F$516,PROVEEDORES!$D335,'EG-OCT'!S$18:S$516)</f>
        <v>0</v>
      </c>
      <c r="K334" s="159" t="str">
        <f t="shared" si="10"/>
        <v/>
      </c>
      <c r="L334" s="146" t="str">
        <f>IF(PROVEEDORES!G335="","",PROVEEDORES!G335)</f>
        <v/>
      </c>
    </row>
    <row r="335" spans="3:12" ht="17.45" customHeight="1" x14ac:dyDescent="0.2">
      <c r="C335" s="158">
        <f t="shared" si="11"/>
        <v>329</v>
      </c>
      <c r="D335" s="146" t="str">
        <f>IF(PROVEEDORES!E336="","",PROVEEDORES!E336)</f>
        <v/>
      </c>
      <c r="E335" s="146" t="str">
        <f>IF(PROVEEDORES!F336="","",PROVEEDORES!F336)</f>
        <v/>
      </c>
      <c r="F335" s="146" t="str">
        <f>IF(PROVEEDORES!D336="","",PROVEEDORES!D336)</f>
        <v/>
      </c>
      <c r="G335" s="159">
        <f>SUMIF('EG-OCT'!$F$18:$F$516,PROVEEDORES!$D336,'EG-OCT'!P$18:P$516)</f>
        <v>0</v>
      </c>
      <c r="H335" s="159">
        <f>SUMIF('EG-OCT'!$F$18:$F$516,PROVEEDORES!$D336,'EG-OCT'!Q$18:Q$516)</f>
        <v>0</v>
      </c>
      <c r="I335" s="159">
        <f>SUMIF('EG-OCT'!$F$18:$F$516,PROVEEDORES!$D336,'EG-OCT'!R$18:R$516)</f>
        <v>0</v>
      </c>
      <c r="J335" s="159">
        <f>SUMIF('EG-OCT'!$F$18:$F$516,PROVEEDORES!$D336,'EG-OCT'!S$18:S$516)</f>
        <v>0</v>
      </c>
      <c r="K335" s="159" t="str">
        <f t="shared" si="10"/>
        <v/>
      </c>
      <c r="L335" s="146" t="str">
        <f>IF(PROVEEDORES!G336="","",PROVEEDORES!G336)</f>
        <v/>
      </c>
    </row>
    <row r="336" spans="3:12" ht="17.45" customHeight="1" x14ac:dyDescent="0.2">
      <c r="C336" s="158">
        <f t="shared" si="11"/>
        <v>330</v>
      </c>
      <c r="D336" s="146" t="str">
        <f>IF(PROVEEDORES!E337="","",PROVEEDORES!E337)</f>
        <v/>
      </c>
      <c r="E336" s="146" t="str">
        <f>IF(PROVEEDORES!F337="","",PROVEEDORES!F337)</f>
        <v/>
      </c>
      <c r="F336" s="146" t="str">
        <f>IF(PROVEEDORES!D337="","",PROVEEDORES!D337)</f>
        <v/>
      </c>
      <c r="G336" s="159">
        <f>SUMIF('EG-OCT'!$F$18:$F$516,PROVEEDORES!$D337,'EG-OCT'!P$18:P$516)</f>
        <v>0</v>
      </c>
      <c r="H336" s="159">
        <f>SUMIF('EG-OCT'!$F$18:$F$516,PROVEEDORES!$D337,'EG-OCT'!Q$18:Q$516)</f>
        <v>0</v>
      </c>
      <c r="I336" s="159">
        <f>SUMIF('EG-OCT'!$F$18:$F$516,PROVEEDORES!$D337,'EG-OCT'!R$18:R$516)</f>
        <v>0</v>
      </c>
      <c r="J336" s="159">
        <f>SUMIF('EG-OCT'!$F$18:$F$516,PROVEEDORES!$D337,'EG-OCT'!S$18:S$516)</f>
        <v>0</v>
      </c>
      <c r="K336" s="159" t="str">
        <f t="shared" si="10"/>
        <v/>
      </c>
      <c r="L336" s="146" t="str">
        <f>IF(PROVEEDORES!G337="","",PROVEEDORES!G337)</f>
        <v/>
      </c>
    </row>
    <row r="337" spans="3:12" ht="17.45" customHeight="1" x14ac:dyDescent="0.2">
      <c r="C337" s="158">
        <f t="shared" si="11"/>
        <v>331</v>
      </c>
      <c r="D337" s="146" t="str">
        <f>IF(PROVEEDORES!E338="","",PROVEEDORES!E338)</f>
        <v/>
      </c>
      <c r="E337" s="146" t="str">
        <f>IF(PROVEEDORES!F338="","",PROVEEDORES!F338)</f>
        <v/>
      </c>
      <c r="F337" s="146" t="str">
        <f>IF(PROVEEDORES!D338="","",PROVEEDORES!D338)</f>
        <v/>
      </c>
      <c r="G337" s="159">
        <f>SUMIF('EG-OCT'!$F$18:$F$516,PROVEEDORES!$D338,'EG-OCT'!P$18:P$516)</f>
        <v>0</v>
      </c>
      <c r="H337" s="159">
        <f>SUMIF('EG-OCT'!$F$18:$F$516,PROVEEDORES!$D338,'EG-OCT'!Q$18:Q$516)</f>
        <v>0</v>
      </c>
      <c r="I337" s="159">
        <f>SUMIF('EG-OCT'!$F$18:$F$516,PROVEEDORES!$D338,'EG-OCT'!R$18:R$516)</f>
        <v>0</v>
      </c>
      <c r="J337" s="159">
        <f>SUMIF('EG-OCT'!$F$18:$F$516,PROVEEDORES!$D338,'EG-OCT'!S$18:S$516)</f>
        <v>0</v>
      </c>
      <c r="K337" s="159" t="str">
        <f t="shared" si="10"/>
        <v/>
      </c>
      <c r="L337" s="146" t="str">
        <f>IF(PROVEEDORES!G338="","",PROVEEDORES!G338)</f>
        <v/>
      </c>
    </row>
    <row r="338" spans="3:12" ht="17.45" customHeight="1" x14ac:dyDescent="0.2">
      <c r="C338" s="158">
        <f t="shared" si="11"/>
        <v>332</v>
      </c>
      <c r="D338" s="146" t="str">
        <f>IF(PROVEEDORES!E339="","",PROVEEDORES!E339)</f>
        <v/>
      </c>
      <c r="E338" s="146" t="str">
        <f>IF(PROVEEDORES!F339="","",PROVEEDORES!F339)</f>
        <v/>
      </c>
      <c r="F338" s="146" t="str">
        <f>IF(PROVEEDORES!D339="","",PROVEEDORES!D339)</f>
        <v/>
      </c>
      <c r="G338" s="159">
        <f>SUMIF('EG-OCT'!$F$18:$F$516,PROVEEDORES!$D339,'EG-OCT'!P$18:P$516)</f>
        <v>0</v>
      </c>
      <c r="H338" s="159">
        <f>SUMIF('EG-OCT'!$F$18:$F$516,PROVEEDORES!$D339,'EG-OCT'!Q$18:Q$516)</f>
        <v>0</v>
      </c>
      <c r="I338" s="159">
        <f>SUMIF('EG-OCT'!$F$18:$F$516,PROVEEDORES!$D339,'EG-OCT'!R$18:R$516)</f>
        <v>0</v>
      </c>
      <c r="J338" s="159">
        <f>SUMIF('EG-OCT'!$F$18:$F$516,PROVEEDORES!$D339,'EG-OCT'!S$18:S$516)</f>
        <v>0</v>
      </c>
      <c r="K338" s="159" t="str">
        <f t="shared" si="10"/>
        <v/>
      </c>
      <c r="L338" s="146" t="str">
        <f>IF(PROVEEDORES!G339="","",PROVEEDORES!G339)</f>
        <v/>
      </c>
    </row>
    <row r="339" spans="3:12" ht="17.45" customHeight="1" x14ac:dyDescent="0.2">
      <c r="C339" s="158">
        <f t="shared" si="11"/>
        <v>333</v>
      </c>
      <c r="D339" s="146" t="str">
        <f>IF(PROVEEDORES!E340="","",PROVEEDORES!E340)</f>
        <v/>
      </c>
      <c r="E339" s="146" t="str">
        <f>IF(PROVEEDORES!F340="","",PROVEEDORES!F340)</f>
        <v/>
      </c>
      <c r="F339" s="146" t="str">
        <f>IF(PROVEEDORES!D340="","",PROVEEDORES!D340)</f>
        <v/>
      </c>
      <c r="G339" s="159">
        <f>SUMIF('EG-OCT'!$F$18:$F$516,PROVEEDORES!$D340,'EG-OCT'!P$18:P$516)</f>
        <v>0</v>
      </c>
      <c r="H339" s="159">
        <f>SUMIF('EG-OCT'!$F$18:$F$516,PROVEEDORES!$D340,'EG-OCT'!Q$18:Q$516)</f>
        <v>0</v>
      </c>
      <c r="I339" s="159">
        <f>SUMIF('EG-OCT'!$F$18:$F$516,PROVEEDORES!$D340,'EG-OCT'!R$18:R$516)</f>
        <v>0</v>
      </c>
      <c r="J339" s="159">
        <f>SUMIF('EG-OCT'!$F$18:$F$516,PROVEEDORES!$D340,'EG-OCT'!S$18:S$516)</f>
        <v>0</v>
      </c>
      <c r="K339" s="159" t="str">
        <f t="shared" si="10"/>
        <v/>
      </c>
      <c r="L339" s="146" t="str">
        <f>IF(PROVEEDORES!G340="","",PROVEEDORES!G340)</f>
        <v/>
      </c>
    </row>
    <row r="340" spans="3:12" ht="17.45" customHeight="1" x14ac:dyDescent="0.2">
      <c r="C340" s="158">
        <f t="shared" si="11"/>
        <v>334</v>
      </c>
      <c r="D340" s="146" t="str">
        <f>IF(PROVEEDORES!E341="","",PROVEEDORES!E341)</f>
        <v/>
      </c>
      <c r="E340" s="146" t="str">
        <f>IF(PROVEEDORES!F341="","",PROVEEDORES!F341)</f>
        <v/>
      </c>
      <c r="F340" s="146" t="str">
        <f>IF(PROVEEDORES!D341="","",PROVEEDORES!D341)</f>
        <v/>
      </c>
      <c r="G340" s="159">
        <f>SUMIF('EG-OCT'!$F$18:$F$516,PROVEEDORES!$D341,'EG-OCT'!P$18:P$516)</f>
        <v>0</v>
      </c>
      <c r="H340" s="159">
        <f>SUMIF('EG-OCT'!$F$18:$F$516,PROVEEDORES!$D341,'EG-OCT'!Q$18:Q$516)</f>
        <v>0</v>
      </c>
      <c r="I340" s="159">
        <f>SUMIF('EG-OCT'!$F$18:$F$516,PROVEEDORES!$D341,'EG-OCT'!R$18:R$516)</f>
        <v>0</v>
      </c>
      <c r="J340" s="159">
        <f>SUMIF('EG-OCT'!$F$18:$F$516,PROVEEDORES!$D341,'EG-OCT'!S$18:S$516)</f>
        <v>0</v>
      </c>
      <c r="K340" s="159" t="str">
        <f t="shared" si="10"/>
        <v/>
      </c>
      <c r="L340" s="146" t="str">
        <f>IF(PROVEEDORES!G341="","",PROVEEDORES!G341)</f>
        <v/>
      </c>
    </row>
    <row r="341" spans="3:12" ht="17.45" customHeight="1" x14ac:dyDescent="0.2">
      <c r="C341" s="158">
        <f t="shared" si="11"/>
        <v>335</v>
      </c>
      <c r="D341" s="146" t="str">
        <f>IF(PROVEEDORES!E342="","",PROVEEDORES!E342)</f>
        <v/>
      </c>
      <c r="E341" s="146" t="str">
        <f>IF(PROVEEDORES!F342="","",PROVEEDORES!F342)</f>
        <v/>
      </c>
      <c r="F341" s="146" t="str">
        <f>IF(PROVEEDORES!D342="","",PROVEEDORES!D342)</f>
        <v/>
      </c>
      <c r="G341" s="159">
        <f>SUMIF('EG-OCT'!$F$18:$F$516,PROVEEDORES!$D342,'EG-OCT'!P$18:P$516)</f>
        <v>0</v>
      </c>
      <c r="H341" s="159">
        <f>SUMIF('EG-OCT'!$F$18:$F$516,PROVEEDORES!$D342,'EG-OCT'!Q$18:Q$516)</f>
        <v>0</v>
      </c>
      <c r="I341" s="159">
        <f>SUMIF('EG-OCT'!$F$18:$F$516,PROVEEDORES!$D342,'EG-OCT'!R$18:R$516)</f>
        <v>0</v>
      </c>
      <c r="J341" s="159">
        <f>SUMIF('EG-OCT'!$F$18:$F$516,PROVEEDORES!$D342,'EG-OCT'!S$18:S$516)</f>
        <v>0</v>
      </c>
      <c r="K341" s="159" t="str">
        <f t="shared" si="10"/>
        <v/>
      </c>
      <c r="L341" s="146" t="str">
        <f>IF(PROVEEDORES!G342="","",PROVEEDORES!G342)</f>
        <v/>
      </c>
    </row>
    <row r="342" spans="3:12" ht="17.45" customHeight="1" x14ac:dyDescent="0.2">
      <c r="C342" s="158">
        <f t="shared" si="11"/>
        <v>336</v>
      </c>
      <c r="D342" s="146" t="str">
        <f>IF(PROVEEDORES!E343="","",PROVEEDORES!E343)</f>
        <v/>
      </c>
      <c r="E342" s="146" t="str">
        <f>IF(PROVEEDORES!F343="","",PROVEEDORES!F343)</f>
        <v/>
      </c>
      <c r="F342" s="146" t="str">
        <f>IF(PROVEEDORES!D343="","",PROVEEDORES!D343)</f>
        <v/>
      </c>
      <c r="G342" s="159">
        <f>SUMIF('EG-OCT'!$F$18:$F$516,PROVEEDORES!$D343,'EG-OCT'!P$18:P$516)</f>
        <v>0</v>
      </c>
      <c r="H342" s="159">
        <f>SUMIF('EG-OCT'!$F$18:$F$516,PROVEEDORES!$D343,'EG-OCT'!Q$18:Q$516)</f>
        <v>0</v>
      </c>
      <c r="I342" s="159">
        <f>SUMIF('EG-OCT'!$F$18:$F$516,PROVEEDORES!$D343,'EG-OCT'!R$18:R$516)</f>
        <v>0</v>
      </c>
      <c r="J342" s="159">
        <f>SUMIF('EG-OCT'!$F$18:$F$516,PROVEEDORES!$D343,'EG-OCT'!S$18:S$516)</f>
        <v>0</v>
      </c>
      <c r="K342" s="159" t="str">
        <f t="shared" si="10"/>
        <v/>
      </c>
      <c r="L342" s="146" t="str">
        <f>IF(PROVEEDORES!G343="","",PROVEEDORES!G343)</f>
        <v/>
      </c>
    </row>
    <row r="343" spans="3:12" ht="17.45" customHeight="1" x14ac:dyDescent="0.2">
      <c r="C343" s="158">
        <f t="shared" si="11"/>
        <v>337</v>
      </c>
      <c r="D343" s="146" t="str">
        <f>IF(PROVEEDORES!E344="","",PROVEEDORES!E344)</f>
        <v/>
      </c>
      <c r="E343" s="146" t="str">
        <f>IF(PROVEEDORES!F344="","",PROVEEDORES!F344)</f>
        <v/>
      </c>
      <c r="F343" s="146" t="str">
        <f>IF(PROVEEDORES!D344="","",PROVEEDORES!D344)</f>
        <v/>
      </c>
      <c r="G343" s="159">
        <f>SUMIF('EG-OCT'!$F$18:$F$516,PROVEEDORES!$D344,'EG-OCT'!P$18:P$516)</f>
        <v>0</v>
      </c>
      <c r="H343" s="159">
        <f>SUMIF('EG-OCT'!$F$18:$F$516,PROVEEDORES!$D344,'EG-OCT'!Q$18:Q$516)</f>
        <v>0</v>
      </c>
      <c r="I343" s="159">
        <f>SUMIF('EG-OCT'!$F$18:$F$516,PROVEEDORES!$D344,'EG-OCT'!R$18:R$516)</f>
        <v>0</v>
      </c>
      <c r="J343" s="159">
        <f>SUMIF('EG-OCT'!$F$18:$F$516,PROVEEDORES!$D344,'EG-OCT'!S$18:S$516)</f>
        <v>0</v>
      </c>
      <c r="K343" s="159" t="str">
        <f t="shared" si="10"/>
        <v/>
      </c>
      <c r="L343" s="146" t="str">
        <f>IF(PROVEEDORES!G344="","",PROVEEDORES!G344)</f>
        <v/>
      </c>
    </row>
    <row r="344" spans="3:12" ht="17.45" customHeight="1" x14ac:dyDescent="0.2">
      <c r="C344" s="158">
        <f t="shared" si="11"/>
        <v>338</v>
      </c>
      <c r="D344" s="146" t="str">
        <f>IF(PROVEEDORES!E345="","",PROVEEDORES!E345)</f>
        <v/>
      </c>
      <c r="E344" s="146" t="str">
        <f>IF(PROVEEDORES!F345="","",PROVEEDORES!F345)</f>
        <v/>
      </c>
      <c r="F344" s="146" t="str">
        <f>IF(PROVEEDORES!D345="","",PROVEEDORES!D345)</f>
        <v/>
      </c>
      <c r="G344" s="159">
        <f>SUMIF('EG-OCT'!$F$18:$F$516,PROVEEDORES!$D345,'EG-OCT'!P$18:P$516)</f>
        <v>0</v>
      </c>
      <c r="H344" s="159">
        <f>SUMIF('EG-OCT'!$F$18:$F$516,PROVEEDORES!$D345,'EG-OCT'!Q$18:Q$516)</f>
        <v>0</v>
      </c>
      <c r="I344" s="159">
        <f>SUMIF('EG-OCT'!$F$18:$F$516,PROVEEDORES!$D345,'EG-OCT'!R$18:R$516)</f>
        <v>0</v>
      </c>
      <c r="J344" s="159">
        <f>SUMIF('EG-OCT'!$F$18:$F$516,PROVEEDORES!$D345,'EG-OCT'!S$18:S$516)</f>
        <v>0</v>
      </c>
      <c r="K344" s="159" t="str">
        <f t="shared" si="10"/>
        <v/>
      </c>
      <c r="L344" s="146" t="str">
        <f>IF(PROVEEDORES!G345="","",PROVEEDORES!G345)</f>
        <v/>
      </c>
    </row>
    <row r="345" spans="3:12" ht="17.45" customHeight="1" x14ac:dyDescent="0.2">
      <c r="C345" s="158">
        <f t="shared" si="11"/>
        <v>339</v>
      </c>
      <c r="D345" s="146" t="str">
        <f>IF(PROVEEDORES!E346="","",PROVEEDORES!E346)</f>
        <v/>
      </c>
      <c r="E345" s="146" t="str">
        <f>IF(PROVEEDORES!F346="","",PROVEEDORES!F346)</f>
        <v/>
      </c>
      <c r="F345" s="146" t="str">
        <f>IF(PROVEEDORES!D346="","",PROVEEDORES!D346)</f>
        <v/>
      </c>
      <c r="G345" s="159">
        <f>SUMIF('EG-OCT'!$F$18:$F$516,PROVEEDORES!$D346,'EG-OCT'!P$18:P$516)</f>
        <v>0</v>
      </c>
      <c r="H345" s="159">
        <f>SUMIF('EG-OCT'!$F$18:$F$516,PROVEEDORES!$D346,'EG-OCT'!Q$18:Q$516)</f>
        <v>0</v>
      </c>
      <c r="I345" s="159">
        <f>SUMIF('EG-OCT'!$F$18:$F$516,PROVEEDORES!$D346,'EG-OCT'!R$18:R$516)</f>
        <v>0</v>
      </c>
      <c r="J345" s="159">
        <f>SUMIF('EG-OCT'!$F$18:$F$516,PROVEEDORES!$D346,'EG-OCT'!S$18:S$516)</f>
        <v>0</v>
      </c>
      <c r="K345" s="159" t="str">
        <f t="shared" si="10"/>
        <v/>
      </c>
      <c r="L345" s="146" t="str">
        <f>IF(PROVEEDORES!G346="","",PROVEEDORES!G346)</f>
        <v/>
      </c>
    </row>
    <row r="346" spans="3:12" ht="17.45" customHeight="1" x14ac:dyDescent="0.2">
      <c r="C346" s="158">
        <f t="shared" si="11"/>
        <v>340</v>
      </c>
      <c r="D346" s="146" t="str">
        <f>IF(PROVEEDORES!E347="","",PROVEEDORES!E347)</f>
        <v/>
      </c>
      <c r="E346" s="146" t="str">
        <f>IF(PROVEEDORES!F347="","",PROVEEDORES!F347)</f>
        <v/>
      </c>
      <c r="F346" s="146" t="str">
        <f>IF(PROVEEDORES!D347="","",PROVEEDORES!D347)</f>
        <v/>
      </c>
      <c r="G346" s="159">
        <f>SUMIF('EG-OCT'!$F$18:$F$516,PROVEEDORES!$D347,'EG-OCT'!P$18:P$516)</f>
        <v>0</v>
      </c>
      <c r="H346" s="159">
        <f>SUMIF('EG-OCT'!$F$18:$F$516,PROVEEDORES!$D347,'EG-OCT'!Q$18:Q$516)</f>
        <v>0</v>
      </c>
      <c r="I346" s="159">
        <f>SUMIF('EG-OCT'!$F$18:$F$516,PROVEEDORES!$D347,'EG-OCT'!R$18:R$516)</f>
        <v>0</v>
      </c>
      <c r="J346" s="159">
        <f>SUMIF('EG-OCT'!$F$18:$F$516,PROVEEDORES!$D347,'EG-OCT'!S$18:S$516)</f>
        <v>0</v>
      </c>
      <c r="K346" s="159" t="str">
        <f t="shared" si="10"/>
        <v/>
      </c>
      <c r="L346" s="146" t="str">
        <f>IF(PROVEEDORES!G347="","",PROVEEDORES!G347)</f>
        <v/>
      </c>
    </row>
    <row r="347" spans="3:12" ht="17.45" customHeight="1" x14ac:dyDescent="0.2">
      <c r="C347" s="158">
        <f t="shared" si="11"/>
        <v>341</v>
      </c>
      <c r="D347" s="146" t="str">
        <f>IF(PROVEEDORES!E348="","",PROVEEDORES!E348)</f>
        <v/>
      </c>
      <c r="E347" s="146" t="str">
        <f>IF(PROVEEDORES!F348="","",PROVEEDORES!F348)</f>
        <v/>
      </c>
      <c r="F347" s="146" t="str">
        <f>IF(PROVEEDORES!D348="","",PROVEEDORES!D348)</f>
        <v/>
      </c>
      <c r="G347" s="159">
        <f>SUMIF('EG-OCT'!$F$18:$F$516,PROVEEDORES!$D348,'EG-OCT'!P$18:P$516)</f>
        <v>0</v>
      </c>
      <c r="H347" s="159">
        <f>SUMIF('EG-OCT'!$F$18:$F$516,PROVEEDORES!$D348,'EG-OCT'!Q$18:Q$516)</f>
        <v>0</v>
      </c>
      <c r="I347" s="159">
        <f>SUMIF('EG-OCT'!$F$18:$F$516,PROVEEDORES!$D348,'EG-OCT'!R$18:R$516)</f>
        <v>0</v>
      </c>
      <c r="J347" s="159">
        <f>SUMIF('EG-OCT'!$F$18:$F$516,PROVEEDORES!$D348,'EG-OCT'!S$18:S$516)</f>
        <v>0</v>
      </c>
      <c r="K347" s="159" t="str">
        <f t="shared" si="10"/>
        <v/>
      </c>
      <c r="L347" s="146" t="str">
        <f>IF(PROVEEDORES!G348="","",PROVEEDORES!G348)</f>
        <v/>
      </c>
    </row>
    <row r="348" spans="3:12" ht="17.45" customHeight="1" x14ac:dyDescent="0.2">
      <c r="C348" s="158">
        <f t="shared" si="11"/>
        <v>342</v>
      </c>
      <c r="D348" s="146" t="str">
        <f>IF(PROVEEDORES!E349="","",PROVEEDORES!E349)</f>
        <v/>
      </c>
      <c r="E348" s="146" t="str">
        <f>IF(PROVEEDORES!F349="","",PROVEEDORES!F349)</f>
        <v/>
      </c>
      <c r="F348" s="146" t="str">
        <f>IF(PROVEEDORES!D349="","",PROVEEDORES!D349)</f>
        <v/>
      </c>
      <c r="G348" s="159">
        <f>SUMIF('EG-OCT'!$F$18:$F$516,PROVEEDORES!$D349,'EG-OCT'!P$18:P$516)</f>
        <v>0</v>
      </c>
      <c r="H348" s="159">
        <f>SUMIF('EG-OCT'!$F$18:$F$516,PROVEEDORES!$D349,'EG-OCT'!Q$18:Q$516)</f>
        <v>0</v>
      </c>
      <c r="I348" s="159">
        <f>SUMIF('EG-OCT'!$F$18:$F$516,PROVEEDORES!$D349,'EG-OCT'!R$18:R$516)</f>
        <v>0</v>
      </c>
      <c r="J348" s="159">
        <f>SUMIF('EG-OCT'!$F$18:$F$516,PROVEEDORES!$D349,'EG-OCT'!S$18:S$516)</f>
        <v>0</v>
      </c>
      <c r="K348" s="159" t="str">
        <f t="shared" si="10"/>
        <v/>
      </c>
      <c r="L348" s="146" t="str">
        <f>IF(PROVEEDORES!G349="","",PROVEEDORES!G349)</f>
        <v/>
      </c>
    </row>
    <row r="349" spans="3:12" ht="17.45" customHeight="1" x14ac:dyDescent="0.2">
      <c r="C349" s="158">
        <f t="shared" si="11"/>
        <v>343</v>
      </c>
      <c r="D349" s="146" t="str">
        <f>IF(PROVEEDORES!E350="","",PROVEEDORES!E350)</f>
        <v/>
      </c>
      <c r="E349" s="146" t="str">
        <f>IF(PROVEEDORES!F350="","",PROVEEDORES!F350)</f>
        <v/>
      </c>
      <c r="F349" s="146" t="str">
        <f>IF(PROVEEDORES!D350="","",PROVEEDORES!D350)</f>
        <v/>
      </c>
      <c r="G349" s="159">
        <f>SUMIF('EG-OCT'!$F$18:$F$516,PROVEEDORES!$D350,'EG-OCT'!P$18:P$516)</f>
        <v>0</v>
      </c>
      <c r="H349" s="159">
        <f>SUMIF('EG-OCT'!$F$18:$F$516,PROVEEDORES!$D350,'EG-OCT'!Q$18:Q$516)</f>
        <v>0</v>
      </c>
      <c r="I349" s="159">
        <f>SUMIF('EG-OCT'!$F$18:$F$516,PROVEEDORES!$D350,'EG-OCT'!R$18:R$516)</f>
        <v>0</v>
      </c>
      <c r="J349" s="159">
        <f>SUMIF('EG-OCT'!$F$18:$F$516,PROVEEDORES!$D350,'EG-OCT'!S$18:S$516)</f>
        <v>0</v>
      </c>
      <c r="K349" s="159" t="str">
        <f t="shared" si="10"/>
        <v/>
      </c>
      <c r="L349" s="146" t="str">
        <f>IF(PROVEEDORES!G350="","",PROVEEDORES!G350)</f>
        <v/>
      </c>
    </row>
    <row r="350" spans="3:12" ht="17.45" customHeight="1" x14ac:dyDescent="0.2">
      <c r="C350" s="158">
        <f t="shared" si="11"/>
        <v>344</v>
      </c>
      <c r="D350" s="146" t="str">
        <f>IF(PROVEEDORES!E351="","",PROVEEDORES!E351)</f>
        <v/>
      </c>
      <c r="E350" s="146" t="str">
        <f>IF(PROVEEDORES!F351="","",PROVEEDORES!F351)</f>
        <v/>
      </c>
      <c r="F350" s="146" t="str">
        <f>IF(PROVEEDORES!D351="","",PROVEEDORES!D351)</f>
        <v/>
      </c>
      <c r="G350" s="159">
        <f>SUMIF('EG-OCT'!$F$18:$F$516,PROVEEDORES!$D351,'EG-OCT'!P$18:P$516)</f>
        <v>0</v>
      </c>
      <c r="H350" s="159">
        <f>SUMIF('EG-OCT'!$F$18:$F$516,PROVEEDORES!$D351,'EG-OCT'!Q$18:Q$516)</f>
        <v>0</v>
      </c>
      <c r="I350" s="159">
        <f>SUMIF('EG-OCT'!$F$18:$F$516,PROVEEDORES!$D351,'EG-OCT'!R$18:R$516)</f>
        <v>0</v>
      </c>
      <c r="J350" s="159">
        <f>SUMIF('EG-OCT'!$F$18:$F$516,PROVEEDORES!$D351,'EG-OCT'!S$18:S$516)</f>
        <v>0</v>
      </c>
      <c r="K350" s="159" t="str">
        <f t="shared" si="10"/>
        <v/>
      </c>
      <c r="L350" s="146" t="str">
        <f>IF(PROVEEDORES!G351="","",PROVEEDORES!G351)</f>
        <v/>
      </c>
    </row>
    <row r="351" spans="3:12" ht="17.45" customHeight="1" x14ac:dyDescent="0.2">
      <c r="C351" s="158">
        <f t="shared" si="11"/>
        <v>345</v>
      </c>
      <c r="D351" s="146" t="str">
        <f>IF(PROVEEDORES!E352="","",PROVEEDORES!E352)</f>
        <v/>
      </c>
      <c r="E351" s="146" t="str">
        <f>IF(PROVEEDORES!F352="","",PROVEEDORES!F352)</f>
        <v/>
      </c>
      <c r="F351" s="146" t="str">
        <f>IF(PROVEEDORES!D352="","",PROVEEDORES!D352)</f>
        <v/>
      </c>
      <c r="G351" s="159">
        <f>SUMIF('EG-OCT'!$F$18:$F$516,PROVEEDORES!$D352,'EG-OCT'!P$18:P$516)</f>
        <v>0</v>
      </c>
      <c r="H351" s="159">
        <f>SUMIF('EG-OCT'!$F$18:$F$516,PROVEEDORES!$D352,'EG-OCT'!Q$18:Q$516)</f>
        <v>0</v>
      </c>
      <c r="I351" s="159">
        <f>SUMIF('EG-OCT'!$F$18:$F$516,PROVEEDORES!$D352,'EG-OCT'!R$18:R$516)</f>
        <v>0</v>
      </c>
      <c r="J351" s="159">
        <f>SUMIF('EG-OCT'!$F$18:$F$516,PROVEEDORES!$D352,'EG-OCT'!S$18:S$516)</f>
        <v>0</v>
      </c>
      <c r="K351" s="159" t="str">
        <f t="shared" si="10"/>
        <v/>
      </c>
      <c r="L351" s="146" t="str">
        <f>IF(PROVEEDORES!G352="","",PROVEEDORES!G352)</f>
        <v/>
      </c>
    </row>
    <row r="352" spans="3:12" ht="17.45" customHeight="1" x14ac:dyDescent="0.2">
      <c r="C352" s="158">
        <f t="shared" si="11"/>
        <v>346</v>
      </c>
      <c r="D352" s="146" t="str">
        <f>IF(PROVEEDORES!E353="","",PROVEEDORES!E353)</f>
        <v/>
      </c>
      <c r="E352" s="146" t="str">
        <f>IF(PROVEEDORES!F353="","",PROVEEDORES!F353)</f>
        <v/>
      </c>
      <c r="F352" s="146" t="str">
        <f>IF(PROVEEDORES!D353="","",PROVEEDORES!D353)</f>
        <v/>
      </c>
      <c r="G352" s="159">
        <f>SUMIF('EG-OCT'!$F$18:$F$516,PROVEEDORES!$D353,'EG-OCT'!P$18:P$516)</f>
        <v>0</v>
      </c>
      <c r="H352" s="159">
        <f>SUMIF('EG-OCT'!$F$18:$F$516,PROVEEDORES!$D353,'EG-OCT'!Q$18:Q$516)</f>
        <v>0</v>
      </c>
      <c r="I352" s="159">
        <f>SUMIF('EG-OCT'!$F$18:$F$516,PROVEEDORES!$D353,'EG-OCT'!R$18:R$516)</f>
        <v>0</v>
      </c>
      <c r="J352" s="159">
        <f>SUMIF('EG-OCT'!$F$18:$F$516,PROVEEDORES!$D353,'EG-OCT'!S$18:S$516)</f>
        <v>0</v>
      </c>
      <c r="K352" s="159" t="str">
        <f t="shared" si="10"/>
        <v/>
      </c>
      <c r="L352" s="146" t="str">
        <f>IF(PROVEEDORES!G353="","",PROVEEDORES!G353)</f>
        <v/>
      </c>
    </row>
    <row r="353" spans="3:12" ht="17.45" customHeight="1" x14ac:dyDescent="0.2">
      <c r="C353" s="158">
        <f t="shared" si="11"/>
        <v>347</v>
      </c>
      <c r="D353" s="146" t="str">
        <f>IF(PROVEEDORES!E354="","",PROVEEDORES!E354)</f>
        <v/>
      </c>
      <c r="E353" s="146" t="str">
        <f>IF(PROVEEDORES!F354="","",PROVEEDORES!F354)</f>
        <v/>
      </c>
      <c r="F353" s="146" t="str">
        <f>IF(PROVEEDORES!D354="","",PROVEEDORES!D354)</f>
        <v/>
      </c>
      <c r="G353" s="159">
        <f>SUMIF('EG-OCT'!$F$18:$F$516,PROVEEDORES!$D354,'EG-OCT'!P$18:P$516)</f>
        <v>0</v>
      </c>
      <c r="H353" s="159">
        <f>SUMIF('EG-OCT'!$F$18:$F$516,PROVEEDORES!$D354,'EG-OCT'!Q$18:Q$516)</f>
        <v>0</v>
      </c>
      <c r="I353" s="159">
        <f>SUMIF('EG-OCT'!$F$18:$F$516,PROVEEDORES!$D354,'EG-OCT'!R$18:R$516)</f>
        <v>0</v>
      </c>
      <c r="J353" s="159">
        <f>SUMIF('EG-OCT'!$F$18:$F$516,PROVEEDORES!$D354,'EG-OCT'!S$18:S$516)</f>
        <v>0</v>
      </c>
      <c r="K353" s="159" t="str">
        <f t="shared" si="10"/>
        <v/>
      </c>
      <c r="L353" s="146" t="str">
        <f>IF(PROVEEDORES!G354="","",PROVEEDORES!G354)</f>
        <v/>
      </c>
    </row>
    <row r="354" spans="3:12" ht="17.45" customHeight="1" x14ac:dyDescent="0.2">
      <c r="C354" s="158">
        <f t="shared" si="11"/>
        <v>348</v>
      </c>
      <c r="D354" s="146" t="str">
        <f>IF(PROVEEDORES!E355="","",PROVEEDORES!E355)</f>
        <v/>
      </c>
      <c r="E354" s="146" t="str">
        <f>IF(PROVEEDORES!F355="","",PROVEEDORES!F355)</f>
        <v/>
      </c>
      <c r="F354" s="146" t="str">
        <f>IF(PROVEEDORES!D355="","",PROVEEDORES!D355)</f>
        <v/>
      </c>
      <c r="G354" s="159">
        <f>SUMIF('EG-OCT'!$F$18:$F$516,PROVEEDORES!$D355,'EG-OCT'!P$18:P$516)</f>
        <v>0</v>
      </c>
      <c r="H354" s="159">
        <f>SUMIF('EG-OCT'!$F$18:$F$516,PROVEEDORES!$D355,'EG-OCT'!Q$18:Q$516)</f>
        <v>0</v>
      </c>
      <c r="I354" s="159">
        <f>SUMIF('EG-OCT'!$F$18:$F$516,PROVEEDORES!$D355,'EG-OCT'!R$18:R$516)</f>
        <v>0</v>
      </c>
      <c r="J354" s="159">
        <f>SUMIF('EG-OCT'!$F$18:$F$516,PROVEEDORES!$D355,'EG-OCT'!S$18:S$516)</f>
        <v>0</v>
      </c>
      <c r="K354" s="159" t="str">
        <f t="shared" si="10"/>
        <v/>
      </c>
      <c r="L354" s="146" t="str">
        <f>IF(PROVEEDORES!G355="","",PROVEEDORES!G355)</f>
        <v/>
      </c>
    </row>
    <row r="355" spans="3:12" ht="17.45" customHeight="1" x14ac:dyDescent="0.2">
      <c r="C355" s="158">
        <f t="shared" si="11"/>
        <v>349</v>
      </c>
      <c r="D355" s="146" t="str">
        <f>IF(PROVEEDORES!E356="","",PROVEEDORES!E356)</f>
        <v/>
      </c>
      <c r="E355" s="146" t="str">
        <f>IF(PROVEEDORES!F356="","",PROVEEDORES!F356)</f>
        <v/>
      </c>
      <c r="F355" s="146" t="str">
        <f>IF(PROVEEDORES!D356="","",PROVEEDORES!D356)</f>
        <v/>
      </c>
      <c r="G355" s="159">
        <f>SUMIF('EG-OCT'!$F$18:$F$516,PROVEEDORES!$D356,'EG-OCT'!P$18:P$516)</f>
        <v>0</v>
      </c>
      <c r="H355" s="159">
        <f>SUMIF('EG-OCT'!$F$18:$F$516,PROVEEDORES!$D356,'EG-OCT'!Q$18:Q$516)</f>
        <v>0</v>
      </c>
      <c r="I355" s="159">
        <f>SUMIF('EG-OCT'!$F$18:$F$516,PROVEEDORES!$D356,'EG-OCT'!R$18:R$516)</f>
        <v>0</v>
      </c>
      <c r="J355" s="159">
        <f>SUMIF('EG-OCT'!$F$18:$F$516,PROVEEDORES!$D356,'EG-OCT'!S$18:S$516)</f>
        <v>0</v>
      </c>
      <c r="K355" s="159" t="str">
        <f t="shared" si="10"/>
        <v/>
      </c>
      <c r="L355" s="146" t="str">
        <f>IF(PROVEEDORES!G356="","",PROVEEDORES!G356)</f>
        <v/>
      </c>
    </row>
    <row r="356" spans="3:12" ht="17.45" customHeight="1" x14ac:dyDescent="0.2">
      <c r="C356" s="158">
        <f t="shared" si="11"/>
        <v>350</v>
      </c>
      <c r="D356" s="146" t="str">
        <f>IF(PROVEEDORES!E357="","",PROVEEDORES!E357)</f>
        <v/>
      </c>
      <c r="E356" s="146" t="str">
        <f>IF(PROVEEDORES!F357="","",PROVEEDORES!F357)</f>
        <v/>
      </c>
      <c r="F356" s="146" t="str">
        <f>IF(PROVEEDORES!D357="","",PROVEEDORES!D357)</f>
        <v/>
      </c>
      <c r="G356" s="159">
        <f>SUMIF('EG-OCT'!$F$18:$F$516,PROVEEDORES!$D357,'EG-OCT'!P$18:P$516)</f>
        <v>0</v>
      </c>
      <c r="H356" s="159">
        <f>SUMIF('EG-OCT'!$F$18:$F$516,PROVEEDORES!$D357,'EG-OCT'!Q$18:Q$516)</f>
        <v>0</v>
      </c>
      <c r="I356" s="159">
        <f>SUMIF('EG-OCT'!$F$18:$F$516,PROVEEDORES!$D357,'EG-OCT'!R$18:R$516)</f>
        <v>0</v>
      </c>
      <c r="J356" s="159">
        <f>SUMIF('EG-OCT'!$F$18:$F$516,PROVEEDORES!$D357,'EG-OCT'!S$18:S$516)</f>
        <v>0</v>
      </c>
      <c r="K356" s="159" t="str">
        <f t="shared" si="10"/>
        <v/>
      </c>
      <c r="L356" s="146" t="str">
        <f>IF(PROVEEDORES!G357="","",PROVEEDORES!G357)</f>
        <v/>
      </c>
    </row>
    <row r="357" spans="3:12" ht="17.45" customHeight="1" x14ac:dyDescent="0.2">
      <c r="C357" s="158">
        <f t="shared" si="11"/>
        <v>351</v>
      </c>
      <c r="D357" s="146" t="str">
        <f>IF(PROVEEDORES!E358="","",PROVEEDORES!E358)</f>
        <v/>
      </c>
      <c r="E357" s="146" t="str">
        <f>IF(PROVEEDORES!F358="","",PROVEEDORES!F358)</f>
        <v/>
      </c>
      <c r="F357" s="146" t="str">
        <f>IF(PROVEEDORES!D358="","",PROVEEDORES!D358)</f>
        <v/>
      </c>
      <c r="G357" s="159">
        <f>SUMIF('EG-OCT'!$F$18:$F$516,PROVEEDORES!$D358,'EG-OCT'!P$18:P$516)</f>
        <v>0</v>
      </c>
      <c r="H357" s="159">
        <f>SUMIF('EG-OCT'!$F$18:$F$516,PROVEEDORES!$D358,'EG-OCT'!Q$18:Q$516)</f>
        <v>0</v>
      </c>
      <c r="I357" s="159">
        <f>SUMIF('EG-OCT'!$F$18:$F$516,PROVEEDORES!$D358,'EG-OCT'!R$18:R$516)</f>
        <v>0</v>
      </c>
      <c r="J357" s="159">
        <f>SUMIF('EG-OCT'!$F$18:$F$516,PROVEEDORES!$D358,'EG-OCT'!S$18:S$516)</f>
        <v>0</v>
      </c>
      <c r="K357" s="159" t="str">
        <f t="shared" si="10"/>
        <v/>
      </c>
      <c r="L357" s="146" t="str">
        <f>IF(PROVEEDORES!G358="","",PROVEEDORES!G358)</f>
        <v/>
      </c>
    </row>
    <row r="358" spans="3:12" ht="17.45" customHeight="1" x14ac:dyDescent="0.2">
      <c r="C358" s="158">
        <f t="shared" si="11"/>
        <v>352</v>
      </c>
      <c r="D358" s="146" t="str">
        <f>IF(PROVEEDORES!E359="","",PROVEEDORES!E359)</f>
        <v/>
      </c>
      <c r="E358" s="146" t="str">
        <f>IF(PROVEEDORES!F359="","",PROVEEDORES!F359)</f>
        <v/>
      </c>
      <c r="F358" s="146" t="str">
        <f>IF(PROVEEDORES!D359="","",PROVEEDORES!D359)</f>
        <v/>
      </c>
      <c r="G358" s="159">
        <f>SUMIF('EG-OCT'!$F$18:$F$516,PROVEEDORES!$D359,'EG-OCT'!P$18:P$516)</f>
        <v>0</v>
      </c>
      <c r="H358" s="159">
        <f>SUMIF('EG-OCT'!$F$18:$F$516,PROVEEDORES!$D359,'EG-OCT'!Q$18:Q$516)</f>
        <v>0</v>
      </c>
      <c r="I358" s="159">
        <f>SUMIF('EG-OCT'!$F$18:$F$516,PROVEEDORES!$D359,'EG-OCT'!R$18:R$516)</f>
        <v>0</v>
      </c>
      <c r="J358" s="159">
        <f>SUMIF('EG-OCT'!$F$18:$F$516,PROVEEDORES!$D359,'EG-OCT'!S$18:S$516)</f>
        <v>0</v>
      </c>
      <c r="K358" s="159" t="str">
        <f t="shared" si="10"/>
        <v/>
      </c>
      <c r="L358" s="146" t="str">
        <f>IF(PROVEEDORES!G359="","",PROVEEDORES!G359)</f>
        <v/>
      </c>
    </row>
    <row r="359" spans="3:12" ht="17.45" customHeight="1" x14ac:dyDescent="0.2">
      <c r="C359" s="158">
        <f t="shared" si="11"/>
        <v>353</v>
      </c>
      <c r="D359" s="146" t="str">
        <f>IF(PROVEEDORES!E360="","",PROVEEDORES!E360)</f>
        <v/>
      </c>
      <c r="E359" s="146" t="str">
        <f>IF(PROVEEDORES!F360="","",PROVEEDORES!F360)</f>
        <v/>
      </c>
      <c r="F359" s="146" t="str">
        <f>IF(PROVEEDORES!D360="","",PROVEEDORES!D360)</f>
        <v/>
      </c>
      <c r="G359" s="159">
        <f>SUMIF('EG-OCT'!$F$18:$F$516,PROVEEDORES!$D360,'EG-OCT'!P$18:P$516)</f>
        <v>0</v>
      </c>
      <c r="H359" s="159">
        <f>SUMIF('EG-OCT'!$F$18:$F$516,PROVEEDORES!$D360,'EG-OCT'!Q$18:Q$516)</f>
        <v>0</v>
      </c>
      <c r="I359" s="159">
        <f>SUMIF('EG-OCT'!$F$18:$F$516,PROVEEDORES!$D360,'EG-OCT'!R$18:R$516)</f>
        <v>0</v>
      </c>
      <c r="J359" s="159">
        <f>SUMIF('EG-OCT'!$F$18:$F$516,PROVEEDORES!$D360,'EG-OCT'!S$18:S$516)</f>
        <v>0</v>
      </c>
      <c r="K359" s="159" t="str">
        <f t="shared" si="10"/>
        <v/>
      </c>
      <c r="L359" s="146" t="str">
        <f>IF(PROVEEDORES!G360="","",PROVEEDORES!G360)</f>
        <v/>
      </c>
    </row>
    <row r="360" spans="3:12" ht="17.45" customHeight="1" x14ac:dyDescent="0.2">
      <c r="C360" s="158">
        <f t="shared" si="11"/>
        <v>354</v>
      </c>
      <c r="D360" s="146" t="str">
        <f>IF(PROVEEDORES!E361="","",PROVEEDORES!E361)</f>
        <v/>
      </c>
      <c r="E360" s="146" t="str">
        <f>IF(PROVEEDORES!F361="","",PROVEEDORES!F361)</f>
        <v/>
      </c>
      <c r="F360" s="146" t="str">
        <f>IF(PROVEEDORES!D361="","",PROVEEDORES!D361)</f>
        <v/>
      </c>
      <c r="G360" s="159">
        <f>SUMIF('EG-OCT'!$F$18:$F$516,PROVEEDORES!$D361,'EG-OCT'!P$18:P$516)</f>
        <v>0</v>
      </c>
      <c r="H360" s="159">
        <f>SUMIF('EG-OCT'!$F$18:$F$516,PROVEEDORES!$D361,'EG-OCT'!Q$18:Q$516)</f>
        <v>0</v>
      </c>
      <c r="I360" s="159">
        <f>SUMIF('EG-OCT'!$F$18:$F$516,PROVEEDORES!$D361,'EG-OCT'!R$18:R$516)</f>
        <v>0</v>
      </c>
      <c r="J360" s="159">
        <f>SUMIF('EG-OCT'!$F$18:$F$516,PROVEEDORES!$D361,'EG-OCT'!S$18:S$516)</f>
        <v>0</v>
      </c>
      <c r="K360" s="159" t="str">
        <f t="shared" si="10"/>
        <v/>
      </c>
      <c r="L360" s="146" t="str">
        <f>IF(PROVEEDORES!G361="","",PROVEEDORES!G361)</f>
        <v/>
      </c>
    </row>
    <row r="361" spans="3:12" ht="17.45" customHeight="1" x14ac:dyDescent="0.2">
      <c r="C361" s="158">
        <f t="shared" si="11"/>
        <v>355</v>
      </c>
      <c r="D361" s="146" t="str">
        <f>IF(PROVEEDORES!E362="","",PROVEEDORES!E362)</f>
        <v/>
      </c>
      <c r="E361" s="146" t="str">
        <f>IF(PROVEEDORES!F362="","",PROVEEDORES!F362)</f>
        <v/>
      </c>
      <c r="F361" s="146" t="str">
        <f>IF(PROVEEDORES!D362="","",PROVEEDORES!D362)</f>
        <v/>
      </c>
      <c r="G361" s="159">
        <f>SUMIF('EG-OCT'!$F$18:$F$516,PROVEEDORES!$D362,'EG-OCT'!P$18:P$516)</f>
        <v>0</v>
      </c>
      <c r="H361" s="159">
        <f>SUMIF('EG-OCT'!$F$18:$F$516,PROVEEDORES!$D362,'EG-OCT'!Q$18:Q$516)</f>
        <v>0</v>
      </c>
      <c r="I361" s="159">
        <f>SUMIF('EG-OCT'!$F$18:$F$516,PROVEEDORES!$D362,'EG-OCT'!R$18:R$516)</f>
        <v>0</v>
      </c>
      <c r="J361" s="159">
        <f>SUMIF('EG-OCT'!$F$18:$F$516,PROVEEDORES!$D362,'EG-OCT'!S$18:S$516)</f>
        <v>0</v>
      </c>
      <c r="K361" s="159" t="str">
        <f t="shared" si="10"/>
        <v/>
      </c>
      <c r="L361" s="146" t="str">
        <f>IF(PROVEEDORES!G362="","",PROVEEDORES!G362)</f>
        <v/>
      </c>
    </row>
    <row r="362" spans="3:12" ht="17.45" customHeight="1" x14ac:dyDescent="0.2">
      <c r="C362" s="158">
        <f t="shared" si="11"/>
        <v>356</v>
      </c>
      <c r="D362" s="146" t="str">
        <f>IF(PROVEEDORES!E363="","",PROVEEDORES!E363)</f>
        <v/>
      </c>
      <c r="E362" s="146" t="str">
        <f>IF(PROVEEDORES!F363="","",PROVEEDORES!F363)</f>
        <v/>
      </c>
      <c r="F362" s="146" t="str">
        <f>IF(PROVEEDORES!D363="","",PROVEEDORES!D363)</f>
        <v/>
      </c>
      <c r="G362" s="159">
        <f>SUMIF('EG-OCT'!$F$18:$F$516,PROVEEDORES!$D363,'EG-OCT'!P$18:P$516)</f>
        <v>0</v>
      </c>
      <c r="H362" s="159">
        <f>SUMIF('EG-OCT'!$F$18:$F$516,PROVEEDORES!$D363,'EG-OCT'!Q$18:Q$516)</f>
        <v>0</v>
      </c>
      <c r="I362" s="159">
        <f>SUMIF('EG-OCT'!$F$18:$F$516,PROVEEDORES!$D363,'EG-OCT'!R$18:R$516)</f>
        <v>0</v>
      </c>
      <c r="J362" s="159">
        <f>SUMIF('EG-OCT'!$F$18:$F$516,PROVEEDORES!$D363,'EG-OCT'!S$18:S$516)</f>
        <v>0</v>
      </c>
      <c r="K362" s="159" t="str">
        <f t="shared" si="10"/>
        <v/>
      </c>
      <c r="L362" s="146" t="str">
        <f>IF(PROVEEDORES!G363="","",PROVEEDORES!G363)</f>
        <v/>
      </c>
    </row>
    <row r="363" spans="3:12" ht="17.45" customHeight="1" x14ac:dyDescent="0.2">
      <c r="C363" s="158">
        <f t="shared" si="11"/>
        <v>357</v>
      </c>
      <c r="D363" s="146" t="str">
        <f>IF(PROVEEDORES!E364="","",PROVEEDORES!E364)</f>
        <v/>
      </c>
      <c r="E363" s="146" t="str">
        <f>IF(PROVEEDORES!F364="","",PROVEEDORES!F364)</f>
        <v/>
      </c>
      <c r="F363" s="146" t="str">
        <f>IF(PROVEEDORES!D364="","",PROVEEDORES!D364)</f>
        <v/>
      </c>
      <c r="G363" s="159">
        <f>SUMIF('EG-OCT'!$F$18:$F$516,PROVEEDORES!$D364,'EG-OCT'!P$18:P$516)</f>
        <v>0</v>
      </c>
      <c r="H363" s="159">
        <f>SUMIF('EG-OCT'!$F$18:$F$516,PROVEEDORES!$D364,'EG-OCT'!Q$18:Q$516)</f>
        <v>0</v>
      </c>
      <c r="I363" s="159">
        <f>SUMIF('EG-OCT'!$F$18:$F$516,PROVEEDORES!$D364,'EG-OCT'!R$18:R$516)</f>
        <v>0</v>
      </c>
      <c r="J363" s="159">
        <f>SUMIF('EG-OCT'!$F$18:$F$516,PROVEEDORES!$D364,'EG-OCT'!S$18:S$516)</f>
        <v>0</v>
      </c>
      <c r="K363" s="159" t="str">
        <f t="shared" si="10"/>
        <v/>
      </c>
      <c r="L363" s="146" t="str">
        <f>IF(PROVEEDORES!G364="","",PROVEEDORES!G364)</f>
        <v/>
      </c>
    </row>
    <row r="364" spans="3:12" ht="17.45" customHeight="1" x14ac:dyDescent="0.2">
      <c r="C364" s="158">
        <f t="shared" si="11"/>
        <v>358</v>
      </c>
      <c r="D364" s="146" t="str">
        <f>IF(PROVEEDORES!E365="","",PROVEEDORES!E365)</f>
        <v/>
      </c>
      <c r="E364" s="146" t="str">
        <f>IF(PROVEEDORES!F365="","",PROVEEDORES!F365)</f>
        <v/>
      </c>
      <c r="F364" s="146" t="str">
        <f>IF(PROVEEDORES!D365="","",PROVEEDORES!D365)</f>
        <v/>
      </c>
      <c r="G364" s="159">
        <f>SUMIF('EG-OCT'!$F$18:$F$516,PROVEEDORES!$D365,'EG-OCT'!P$18:P$516)</f>
        <v>0</v>
      </c>
      <c r="H364" s="159">
        <f>SUMIF('EG-OCT'!$F$18:$F$516,PROVEEDORES!$D365,'EG-OCT'!Q$18:Q$516)</f>
        <v>0</v>
      </c>
      <c r="I364" s="159">
        <f>SUMIF('EG-OCT'!$F$18:$F$516,PROVEEDORES!$D365,'EG-OCT'!R$18:R$516)</f>
        <v>0</v>
      </c>
      <c r="J364" s="159">
        <f>SUMIF('EG-OCT'!$F$18:$F$516,PROVEEDORES!$D365,'EG-OCT'!S$18:S$516)</f>
        <v>0</v>
      </c>
      <c r="K364" s="159" t="str">
        <f t="shared" si="10"/>
        <v/>
      </c>
      <c r="L364" s="146" t="str">
        <f>IF(PROVEEDORES!G365="","",PROVEEDORES!G365)</f>
        <v/>
      </c>
    </row>
    <row r="365" spans="3:12" ht="17.45" customHeight="1" x14ac:dyDescent="0.2">
      <c r="C365" s="158">
        <f t="shared" si="11"/>
        <v>359</v>
      </c>
      <c r="D365" s="146" t="str">
        <f>IF(PROVEEDORES!E366="","",PROVEEDORES!E366)</f>
        <v/>
      </c>
      <c r="E365" s="146" t="str">
        <f>IF(PROVEEDORES!F366="","",PROVEEDORES!F366)</f>
        <v/>
      </c>
      <c r="F365" s="146" t="str">
        <f>IF(PROVEEDORES!D366="","",PROVEEDORES!D366)</f>
        <v/>
      </c>
      <c r="G365" s="159">
        <f>SUMIF('EG-OCT'!$F$18:$F$516,PROVEEDORES!$D366,'EG-OCT'!P$18:P$516)</f>
        <v>0</v>
      </c>
      <c r="H365" s="159">
        <f>SUMIF('EG-OCT'!$F$18:$F$516,PROVEEDORES!$D366,'EG-OCT'!Q$18:Q$516)</f>
        <v>0</v>
      </c>
      <c r="I365" s="159">
        <f>SUMIF('EG-OCT'!$F$18:$F$516,PROVEEDORES!$D366,'EG-OCT'!R$18:R$516)</f>
        <v>0</v>
      </c>
      <c r="J365" s="159">
        <f>SUMIF('EG-OCT'!$F$18:$F$516,PROVEEDORES!$D366,'EG-OCT'!S$18:S$516)</f>
        <v>0</v>
      </c>
      <c r="K365" s="159" t="str">
        <f t="shared" si="10"/>
        <v/>
      </c>
      <c r="L365" s="146" t="str">
        <f>IF(PROVEEDORES!G366="","",PROVEEDORES!G366)</f>
        <v/>
      </c>
    </row>
    <row r="366" spans="3:12" ht="17.45" customHeight="1" x14ac:dyDescent="0.2">
      <c r="C366" s="158">
        <f t="shared" si="11"/>
        <v>360</v>
      </c>
      <c r="D366" s="146" t="str">
        <f>IF(PROVEEDORES!E367="","",PROVEEDORES!E367)</f>
        <v/>
      </c>
      <c r="E366" s="146" t="str">
        <f>IF(PROVEEDORES!F367="","",PROVEEDORES!F367)</f>
        <v/>
      </c>
      <c r="F366" s="146" t="str">
        <f>IF(PROVEEDORES!D367="","",PROVEEDORES!D367)</f>
        <v/>
      </c>
      <c r="G366" s="159">
        <f>SUMIF('EG-OCT'!$F$18:$F$516,PROVEEDORES!$D367,'EG-OCT'!P$18:P$516)</f>
        <v>0</v>
      </c>
      <c r="H366" s="159">
        <f>SUMIF('EG-OCT'!$F$18:$F$516,PROVEEDORES!$D367,'EG-OCT'!Q$18:Q$516)</f>
        <v>0</v>
      </c>
      <c r="I366" s="159">
        <f>SUMIF('EG-OCT'!$F$18:$F$516,PROVEEDORES!$D367,'EG-OCT'!R$18:R$516)</f>
        <v>0</v>
      </c>
      <c r="J366" s="159">
        <f>SUMIF('EG-OCT'!$F$18:$F$516,PROVEEDORES!$D367,'EG-OCT'!S$18:S$516)</f>
        <v>0</v>
      </c>
      <c r="K366" s="159" t="str">
        <f t="shared" si="10"/>
        <v/>
      </c>
      <c r="L366" s="146" t="str">
        <f>IF(PROVEEDORES!G367="","",PROVEEDORES!G367)</f>
        <v/>
      </c>
    </row>
    <row r="367" spans="3:12" ht="17.45" customHeight="1" x14ac:dyDescent="0.2">
      <c r="C367" s="158">
        <f t="shared" si="11"/>
        <v>361</v>
      </c>
      <c r="D367" s="146" t="str">
        <f>IF(PROVEEDORES!E368="","",PROVEEDORES!E368)</f>
        <v/>
      </c>
      <c r="E367" s="146" t="str">
        <f>IF(PROVEEDORES!F368="","",PROVEEDORES!F368)</f>
        <v/>
      </c>
      <c r="F367" s="146" t="str">
        <f>IF(PROVEEDORES!D368="","",PROVEEDORES!D368)</f>
        <v/>
      </c>
      <c r="G367" s="159">
        <f>SUMIF('EG-OCT'!$F$18:$F$516,PROVEEDORES!$D368,'EG-OCT'!P$18:P$516)</f>
        <v>0</v>
      </c>
      <c r="H367" s="159">
        <f>SUMIF('EG-OCT'!$F$18:$F$516,PROVEEDORES!$D368,'EG-OCT'!Q$18:Q$516)</f>
        <v>0</v>
      </c>
      <c r="I367" s="159">
        <f>SUMIF('EG-OCT'!$F$18:$F$516,PROVEEDORES!$D368,'EG-OCT'!R$18:R$516)</f>
        <v>0</v>
      </c>
      <c r="J367" s="159">
        <f>SUMIF('EG-OCT'!$F$18:$F$516,PROVEEDORES!$D368,'EG-OCT'!S$18:S$516)</f>
        <v>0</v>
      </c>
      <c r="K367" s="159" t="str">
        <f t="shared" si="10"/>
        <v/>
      </c>
      <c r="L367" s="146" t="str">
        <f>IF(PROVEEDORES!G368="","",PROVEEDORES!G368)</f>
        <v/>
      </c>
    </row>
    <row r="368" spans="3:12" ht="17.45" customHeight="1" x14ac:dyDescent="0.2">
      <c r="C368" s="158">
        <f t="shared" si="11"/>
        <v>362</v>
      </c>
      <c r="D368" s="146" t="str">
        <f>IF(PROVEEDORES!E369="","",PROVEEDORES!E369)</f>
        <v/>
      </c>
      <c r="E368" s="146" t="str">
        <f>IF(PROVEEDORES!F369="","",PROVEEDORES!F369)</f>
        <v/>
      </c>
      <c r="F368" s="146" t="str">
        <f>IF(PROVEEDORES!D369="","",PROVEEDORES!D369)</f>
        <v/>
      </c>
      <c r="G368" s="159">
        <f>SUMIF('EG-OCT'!$F$18:$F$516,PROVEEDORES!$D369,'EG-OCT'!P$18:P$516)</f>
        <v>0</v>
      </c>
      <c r="H368" s="159">
        <f>SUMIF('EG-OCT'!$F$18:$F$516,PROVEEDORES!$D369,'EG-OCT'!Q$18:Q$516)</f>
        <v>0</v>
      </c>
      <c r="I368" s="159">
        <f>SUMIF('EG-OCT'!$F$18:$F$516,PROVEEDORES!$D369,'EG-OCT'!R$18:R$516)</f>
        <v>0</v>
      </c>
      <c r="J368" s="159">
        <f>SUMIF('EG-OCT'!$F$18:$F$516,PROVEEDORES!$D369,'EG-OCT'!S$18:S$516)</f>
        <v>0</v>
      </c>
      <c r="K368" s="159" t="str">
        <f t="shared" si="10"/>
        <v/>
      </c>
      <c r="L368" s="146" t="str">
        <f>IF(PROVEEDORES!G369="","",PROVEEDORES!G369)</f>
        <v/>
      </c>
    </row>
    <row r="369" spans="3:12" ht="17.45" customHeight="1" x14ac:dyDescent="0.2">
      <c r="C369" s="158">
        <f t="shared" si="11"/>
        <v>363</v>
      </c>
      <c r="D369" s="146" t="str">
        <f>IF(PROVEEDORES!E370="","",PROVEEDORES!E370)</f>
        <v/>
      </c>
      <c r="E369" s="146" t="str">
        <f>IF(PROVEEDORES!F370="","",PROVEEDORES!F370)</f>
        <v/>
      </c>
      <c r="F369" s="146" t="str">
        <f>IF(PROVEEDORES!D370="","",PROVEEDORES!D370)</f>
        <v/>
      </c>
      <c r="G369" s="159">
        <f>SUMIF('EG-OCT'!$F$18:$F$516,PROVEEDORES!$D370,'EG-OCT'!P$18:P$516)</f>
        <v>0</v>
      </c>
      <c r="H369" s="159">
        <f>SUMIF('EG-OCT'!$F$18:$F$516,PROVEEDORES!$D370,'EG-OCT'!Q$18:Q$516)</f>
        <v>0</v>
      </c>
      <c r="I369" s="159">
        <f>SUMIF('EG-OCT'!$F$18:$F$516,PROVEEDORES!$D370,'EG-OCT'!R$18:R$516)</f>
        <v>0</v>
      </c>
      <c r="J369" s="159">
        <f>SUMIF('EG-OCT'!$F$18:$F$516,PROVEEDORES!$D370,'EG-OCT'!S$18:S$516)</f>
        <v>0</v>
      </c>
      <c r="K369" s="159" t="str">
        <f t="shared" si="10"/>
        <v/>
      </c>
      <c r="L369" s="146" t="str">
        <f>IF(PROVEEDORES!G370="","",PROVEEDORES!G370)</f>
        <v/>
      </c>
    </row>
    <row r="370" spans="3:12" ht="17.45" customHeight="1" x14ac:dyDescent="0.2">
      <c r="C370" s="158">
        <f t="shared" si="11"/>
        <v>364</v>
      </c>
      <c r="D370" s="146" t="str">
        <f>IF(PROVEEDORES!E371="","",PROVEEDORES!E371)</f>
        <v/>
      </c>
      <c r="E370" s="146" t="str">
        <f>IF(PROVEEDORES!F371="","",PROVEEDORES!F371)</f>
        <v/>
      </c>
      <c r="F370" s="146" t="str">
        <f>IF(PROVEEDORES!D371="","",PROVEEDORES!D371)</f>
        <v/>
      </c>
      <c r="G370" s="159">
        <f>SUMIF('EG-OCT'!$F$18:$F$516,PROVEEDORES!$D371,'EG-OCT'!P$18:P$516)</f>
        <v>0</v>
      </c>
      <c r="H370" s="159">
        <f>SUMIF('EG-OCT'!$F$18:$F$516,PROVEEDORES!$D371,'EG-OCT'!Q$18:Q$516)</f>
        <v>0</v>
      </c>
      <c r="I370" s="159">
        <f>SUMIF('EG-OCT'!$F$18:$F$516,PROVEEDORES!$D371,'EG-OCT'!R$18:R$516)</f>
        <v>0</v>
      </c>
      <c r="J370" s="159">
        <f>SUMIF('EG-OCT'!$F$18:$F$516,PROVEEDORES!$D371,'EG-OCT'!S$18:S$516)</f>
        <v>0</v>
      </c>
      <c r="K370" s="159" t="str">
        <f t="shared" si="10"/>
        <v/>
      </c>
      <c r="L370" s="146" t="str">
        <f>IF(PROVEEDORES!G371="","",PROVEEDORES!G371)</f>
        <v/>
      </c>
    </row>
    <row r="371" spans="3:12" ht="17.45" customHeight="1" x14ac:dyDescent="0.2">
      <c r="C371" s="158">
        <f t="shared" si="11"/>
        <v>365</v>
      </c>
      <c r="D371" s="146" t="str">
        <f>IF(PROVEEDORES!E372="","",PROVEEDORES!E372)</f>
        <v/>
      </c>
      <c r="E371" s="146" t="str">
        <f>IF(PROVEEDORES!F372="","",PROVEEDORES!F372)</f>
        <v/>
      </c>
      <c r="F371" s="146" t="str">
        <f>IF(PROVEEDORES!D372="","",PROVEEDORES!D372)</f>
        <v/>
      </c>
      <c r="G371" s="159">
        <f>SUMIF('EG-OCT'!$F$18:$F$516,PROVEEDORES!$D372,'EG-OCT'!P$18:P$516)</f>
        <v>0</v>
      </c>
      <c r="H371" s="159">
        <f>SUMIF('EG-OCT'!$F$18:$F$516,PROVEEDORES!$D372,'EG-OCT'!Q$18:Q$516)</f>
        <v>0</v>
      </c>
      <c r="I371" s="159">
        <f>SUMIF('EG-OCT'!$F$18:$F$516,PROVEEDORES!$D372,'EG-OCT'!R$18:R$516)</f>
        <v>0</v>
      </c>
      <c r="J371" s="159">
        <f>SUMIF('EG-OCT'!$F$18:$F$516,PROVEEDORES!$D372,'EG-OCT'!S$18:S$516)</f>
        <v>0</v>
      </c>
      <c r="K371" s="159" t="str">
        <f t="shared" si="10"/>
        <v/>
      </c>
      <c r="L371" s="146" t="str">
        <f>IF(PROVEEDORES!G372="","",PROVEEDORES!G372)</f>
        <v/>
      </c>
    </row>
    <row r="372" spans="3:12" ht="17.45" customHeight="1" x14ac:dyDescent="0.2">
      <c r="C372" s="158">
        <f t="shared" si="11"/>
        <v>366</v>
      </c>
      <c r="D372" s="146" t="str">
        <f>IF(PROVEEDORES!E373="","",PROVEEDORES!E373)</f>
        <v/>
      </c>
      <c r="E372" s="146" t="str">
        <f>IF(PROVEEDORES!F373="","",PROVEEDORES!F373)</f>
        <v/>
      </c>
      <c r="F372" s="146" t="str">
        <f>IF(PROVEEDORES!D373="","",PROVEEDORES!D373)</f>
        <v/>
      </c>
      <c r="G372" s="159">
        <f>SUMIF('EG-OCT'!$F$18:$F$516,PROVEEDORES!$D373,'EG-OCT'!P$18:P$516)</f>
        <v>0</v>
      </c>
      <c r="H372" s="159">
        <f>SUMIF('EG-OCT'!$F$18:$F$516,PROVEEDORES!$D373,'EG-OCT'!Q$18:Q$516)</f>
        <v>0</v>
      </c>
      <c r="I372" s="159">
        <f>SUMIF('EG-OCT'!$F$18:$F$516,PROVEEDORES!$D373,'EG-OCT'!R$18:R$516)</f>
        <v>0</v>
      </c>
      <c r="J372" s="159">
        <f>SUMIF('EG-OCT'!$F$18:$F$516,PROVEEDORES!$D373,'EG-OCT'!S$18:S$516)</f>
        <v>0</v>
      </c>
      <c r="K372" s="159" t="str">
        <f t="shared" si="10"/>
        <v/>
      </c>
      <c r="L372" s="146" t="str">
        <f>IF(PROVEEDORES!G373="","",PROVEEDORES!G373)</f>
        <v/>
      </c>
    </row>
    <row r="373" spans="3:12" ht="17.45" customHeight="1" x14ac:dyDescent="0.2">
      <c r="C373" s="158">
        <f t="shared" si="11"/>
        <v>367</v>
      </c>
      <c r="D373" s="146" t="str">
        <f>IF(PROVEEDORES!E374="","",PROVEEDORES!E374)</f>
        <v/>
      </c>
      <c r="E373" s="146" t="str">
        <f>IF(PROVEEDORES!F374="","",PROVEEDORES!F374)</f>
        <v/>
      </c>
      <c r="F373" s="146" t="str">
        <f>IF(PROVEEDORES!D374="","",PROVEEDORES!D374)</f>
        <v/>
      </c>
      <c r="G373" s="159">
        <f>SUMIF('EG-OCT'!$F$18:$F$516,PROVEEDORES!$D374,'EG-OCT'!P$18:P$516)</f>
        <v>0</v>
      </c>
      <c r="H373" s="159">
        <f>SUMIF('EG-OCT'!$F$18:$F$516,PROVEEDORES!$D374,'EG-OCT'!Q$18:Q$516)</f>
        <v>0</v>
      </c>
      <c r="I373" s="159">
        <f>SUMIF('EG-OCT'!$F$18:$F$516,PROVEEDORES!$D374,'EG-OCT'!R$18:R$516)</f>
        <v>0</v>
      </c>
      <c r="J373" s="159">
        <f>SUMIF('EG-OCT'!$F$18:$F$516,PROVEEDORES!$D374,'EG-OCT'!S$18:S$516)</f>
        <v>0</v>
      </c>
      <c r="K373" s="159" t="str">
        <f t="shared" si="10"/>
        <v/>
      </c>
      <c r="L373" s="146" t="str">
        <f>IF(PROVEEDORES!G374="","",PROVEEDORES!G374)</f>
        <v/>
      </c>
    </row>
    <row r="374" spans="3:12" ht="17.45" customHeight="1" x14ac:dyDescent="0.2">
      <c r="C374" s="158">
        <f t="shared" si="11"/>
        <v>368</v>
      </c>
      <c r="D374" s="146" t="str">
        <f>IF(PROVEEDORES!E375="","",PROVEEDORES!E375)</f>
        <v/>
      </c>
      <c r="E374" s="146" t="str">
        <f>IF(PROVEEDORES!F375="","",PROVEEDORES!F375)</f>
        <v/>
      </c>
      <c r="F374" s="146" t="str">
        <f>IF(PROVEEDORES!D375="","",PROVEEDORES!D375)</f>
        <v/>
      </c>
      <c r="G374" s="159">
        <f>SUMIF('EG-OCT'!$F$18:$F$516,PROVEEDORES!$D375,'EG-OCT'!P$18:P$516)</f>
        <v>0</v>
      </c>
      <c r="H374" s="159">
        <f>SUMIF('EG-OCT'!$F$18:$F$516,PROVEEDORES!$D375,'EG-OCT'!Q$18:Q$516)</f>
        <v>0</v>
      </c>
      <c r="I374" s="159">
        <f>SUMIF('EG-OCT'!$F$18:$F$516,PROVEEDORES!$D375,'EG-OCT'!R$18:R$516)</f>
        <v>0</v>
      </c>
      <c r="J374" s="159">
        <f>SUMIF('EG-OCT'!$F$18:$F$516,PROVEEDORES!$D375,'EG-OCT'!S$18:S$516)</f>
        <v>0</v>
      </c>
      <c r="K374" s="159" t="str">
        <f t="shared" si="10"/>
        <v/>
      </c>
      <c r="L374" s="146" t="str">
        <f>IF(PROVEEDORES!G375="","",PROVEEDORES!G375)</f>
        <v/>
      </c>
    </row>
    <row r="375" spans="3:12" ht="17.45" customHeight="1" x14ac:dyDescent="0.2">
      <c r="C375" s="158">
        <f t="shared" si="11"/>
        <v>369</v>
      </c>
      <c r="D375" s="146" t="str">
        <f>IF(PROVEEDORES!E376="","",PROVEEDORES!E376)</f>
        <v/>
      </c>
      <c r="E375" s="146" t="str">
        <f>IF(PROVEEDORES!F376="","",PROVEEDORES!F376)</f>
        <v/>
      </c>
      <c r="F375" s="146" t="str">
        <f>IF(PROVEEDORES!D376="","",PROVEEDORES!D376)</f>
        <v/>
      </c>
      <c r="G375" s="159">
        <f>SUMIF('EG-OCT'!$F$18:$F$516,PROVEEDORES!$D376,'EG-OCT'!P$18:P$516)</f>
        <v>0</v>
      </c>
      <c r="H375" s="159">
        <f>SUMIF('EG-OCT'!$F$18:$F$516,PROVEEDORES!$D376,'EG-OCT'!Q$18:Q$516)</f>
        <v>0</v>
      </c>
      <c r="I375" s="159">
        <f>SUMIF('EG-OCT'!$F$18:$F$516,PROVEEDORES!$D376,'EG-OCT'!R$18:R$516)</f>
        <v>0</v>
      </c>
      <c r="J375" s="159">
        <f>SUMIF('EG-OCT'!$F$18:$F$516,PROVEEDORES!$D376,'EG-OCT'!S$18:S$516)</f>
        <v>0</v>
      </c>
      <c r="K375" s="159" t="str">
        <f t="shared" si="10"/>
        <v/>
      </c>
      <c r="L375" s="146" t="str">
        <f>IF(PROVEEDORES!G376="","",PROVEEDORES!G376)</f>
        <v/>
      </c>
    </row>
    <row r="376" spans="3:12" ht="17.45" customHeight="1" x14ac:dyDescent="0.2">
      <c r="C376" s="158">
        <f t="shared" si="11"/>
        <v>370</v>
      </c>
      <c r="D376" s="146" t="str">
        <f>IF(PROVEEDORES!E377="","",PROVEEDORES!E377)</f>
        <v/>
      </c>
      <c r="E376" s="146" t="str">
        <f>IF(PROVEEDORES!F377="","",PROVEEDORES!F377)</f>
        <v/>
      </c>
      <c r="F376" s="146" t="str">
        <f>IF(PROVEEDORES!D377="","",PROVEEDORES!D377)</f>
        <v/>
      </c>
      <c r="G376" s="159">
        <f>SUMIF('EG-OCT'!$F$18:$F$516,PROVEEDORES!$D377,'EG-OCT'!P$18:P$516)</f>
        <v>0</v>
      </c>
      <c r="H376" s="159">
        <f>SUMIF('EG-OCT'!$F$18:$F$516,PROVEEDORES!$D377,'EG-OCT'!Q$18:Q$516)</f>
        <v>0</v>
      </c>
      <c r="I376" s="159">
        <f>SUMIF('EG-OCT'!$F$18:$F$516,PROVEEDORES!$D377,'EG-OCT'!R$18:R$516)</f>
        <v>0</v>
      </c>
      <c r="J376" s="159">
        <f>SUMIF('EG-OCT'!$F$18:$F$516,PROVEEDORES!$D377,'EG-OCT'!S$18:S$516)</f>
        <v>0</v>
      </c>
      <c r="K376" s="159" t="str">
        <f t="shared" si="10"/>
        <v/>
      </c>
      <c r="L376" s="146" t="str">
        <f>IF(PROVEEDORES!G377="","",PROVEEDORES!G377)</f>
        <v/>
      </c>
    </row>
    <row r="377" spans="3:12" ht="17.45" customHeight="1" x14ac:dyDescent="0.2">
      <c r="C377" s="158">
        <f t="shared" si="11"/>
        <v>371</v>
      </c>
      <c r="D377" s="146" t="str">
        <f>IF(PROVEEDORES!E378="","",PROVEEDORES!E378)</f>
        <v/>
      </c>
      <c r="E377" s="146" t="str">
        <f>IF(PROVEEDORES!F378="","",PROVEEDORES!F378)</f>
        <v/>
      </c>
      <c r="F377" s="146" t="str">
        <f>IF(PROVEEDORES!D378="","",PROVEEDORES!D378)</f>
        <v/>
      </c>
      <c r="G377" s="159">
        <f>SUMIF('EG-OCT'!$F$18:$F$516,PROVEEDORES!$D378,'EG-OCT'!P$18:P$516)</f>
        <v>0</v>
      </c>
      <c r="H377" s="159">
        <f>SUMIF('EG-OCT'!$F$18:$F$516,PROVEEDORES!$D378,'EG-OCT'!Q$18:Q$516)</f>
        <v>0</v>
      </c>
      <c r="I377" s="159">
        <f>SUMIF('EG-OCT'!$F$18:$F$516,PROVEEDORES!$D378,'EG-OCT'!R$18:R$516)</f>
        <v>0</v>
      </c>
      <c r="J377" s="159">
        <f>SUMIF('EG-OCT'!$F$18:$F$516,PROVEEDORES!$D378,'EG-OCT'!S$18:S$516)</f>
        <v>0</v>
      </c>
      <c r="K377" s="159" t="str">
        <f t="shared" si="10"/>
        <v/>
      </c>
      <c r="L377" s="146" t="str">
        <f>IF(PROVEEDORES!G378="","",PROVEEDORES!G378)</f>
        <v/>
      </c>
    </row>
    <row r="378" spans="3:12" ht="17.45" customHeight="1" x14ac:dyDescent="0.2">
      <c r="C378" s="158">
        <f t="shared" si="11"/>
        <v>372</v>
      </c>
      <c r="D378" s="146" t="str">
        <f>IF(PROVEEDORES!E379="","",PROVEEDORES!E379)</f>
        <v/>
      </c>
      <c r="E378" s="146" t="str">
        <f>IF(PROVEEDORES!F379="","",PROVEEDORES!F379)</f>
        <v/>
      </c>
      <c r="F378" s="146" t="str">
        <f>IF(PROVEEDORES!D379="","",PROVEEDORES!D379)</f>
        <v/>
      </c>
      <c r="G378" s="159">
        <f>SUMIF('EG-OCT'!$F$18:$F$516,PROVEEDORES!$D379,'EG-OCT'!P$18:P$516)</f>
        <v>0</v>
      </c>
      <c r="H378" s="159">
        <f>SUMIF('EG-OCT'!$F$18:$F$516,PROVEEDORES!$D379,'EG-OCT'!Q$18:Q$516)</f>
        <v>0</v>
      </c>
      <c r="I378" s="159">
        <f>SUMIF('EG-OCT'!$F$18:$F$516,PROVEEDORES!$D379,'EG-OCT'!R$18:R$516)</f>
        <v>0</v>
      </c>
      <c r="J378" s="159">
        <f>SUMIF('EG-OCT'!$F$18:$F$516,PROVEEDORES!$D379,'EG-OCT'!S$18:S$516)</f>
        <v>0</v>
      </c>
      <c r="K378" s="159" t="str">
        <f t="shared" si="10"/>
        <v/>
      </c>
      <c r="L378" s="146" t="str">
        <f>IF(PROVEEDORES!G379="","",PROVEEDORES!G379)</f>
        <v/>
      </c>
    </row>
    <row r="379" spans="3:12" ht="17.45" customHeight="1" x14ac:dyDescent="0.2">
      <c r="C379" s="158">
        <f t="shared" si="11"/>
        <v>373</v>
      </c>
      <c r="D379" s="146" t="str">
        <f>IF(PROVEEDORES!E380="","",PROVEEDORES!E380)</f>
        <v/>
      </c>
      <c r="E379" s="146" t="str">
        <f>IF(PROVEEDORES!F380="","",PROVEEDORES!F380)</f>
        <v/>
      </c>
      <c r="F379" s="146" t="str">
        <f>IF(PROVEEDORES!D380="","",PROVEEDORES!D380)</f>
        <v/>
      </c>
      <c r="G379" s="159">
        <f>SUMIF('EG-OCT'!$F$18:$F$516,PROVEEDORES!$D380,'EG-OCT'!P$18:P$516)</f>
        <v>0</v>
      </c>
      <c r="H379" s="159">
        <f>SUMIF('EG-OCT'!$F$18:$F$516,PROVEEDORES!$D380,'EG-OCT'!Q$18:Q$516)</f>
        <v>0</v>
      </c>
      <c r="I379" s="159">
        <f>SUMIF('EG-OCT'!$F$18:$F$516,PROVEEDORES!$D380,'EG-OCT'!R$18:R$516)</f>
        <v>0</v>
      </c>
      <c r="J379" s="159">
        <f>SUMIF('EG-OCT'!$F$18:$F$516,PROVEEDORES!$D380,'EG-OCT'!S$18:S$516)</f>
        <v>0</v>
      </c>
      <c r="K379" s="159" t="str">
        <f t="shared" si="10"/>
        <v/>
      </c>
      <c r="L379" s="146" t="str">
        <f>IF(PROVEEDORES!G380="","",PROVEEDORES!G380)</f>
        <v/>
      </c>
    </row>
    <row r="380" spans="3:12" ht="17.45" customHeight="1" x14ac:dyDescent="0.2">
      <c r="C380" s="158">
        <f t="shared" si="11"/>
        <v>374</v>
      </c>
      <c r="D380" s="146" t="str">
        <f>IF(PROVEEDORES!E381="","",PROVEEDORES!E381)</f>
        <v/>
      </c>
      <c r="E380" s="146" t="str">
        <f>IF(PROVEEDORES!F381="","",PROVEEDORES!F381)</f>
        <v/>
      </c>
      <c r="F380" s="146" t="str">
        <f>IF(PROVEEDORES!D381="","",PROVEEDORES!D381)</f>
        <v/>
      </c>
      <c r="G380" s="159">
        <f>SUMIF('EG-OCT'!$F$18:$F$516,PROVEEDORES!$D381,'EG-OCT'!P$18:P$516)</f>
        <v>0</v>
      </c>
      <c r="H380" s="159">
        <f>SUMIF('EG-OCT'!$F$18:$F$516,PROVEEDORES!$D381,'EG-OCT'!Q$18:Q$516)</f>
        <v>0</v>
      </c>
      <c r="I380" s="159">
        <f>SUMIF('EG-OCT'!$F$18:$F$516,PROVEEDORES!$D381,'EG-OCT'!R$18:R$516)</f>
        <v>0</v>
      </c>
      <c r="J380" s="159">
        <f>SUMIF('EG-OCT'!$F$18:$F$516,PROVEEDORES!$D381,'EG-OCT'!S$18:S$516)</f>
        <v>0</v>
      </c>
      <c r="K380" s="159" t="str">
        <f t="shared" si="10"/>
        <v/>
      </c>
      <c r="L380" s="146" t="str">
        <f>IF(PROVEEDORES!G381="","",PROVEEDORES!G381)</f>
        <v/>
      </c>
    </row>
    <row r="381" spans="3:12" ht="17.45" customHeight="1" x14ac:dyDescent="0.2">
      <c r="C381" s="158">
        <f t="shared" si="11"/>
        <v>375</v>
      </c>
      <c r="D381" s="146" t="str">
        <f>IF(PROVEEDORES!E382="","",PROVEEDORES!E382)</f>
        <v/>
      </c>
      <c r="E381" s="146" t="str">
        <f>IF(PROVEEDORES!F382="","",PROVEEDORES!F382)</f>
        <v/>
      </c>
      <c r="F381" s="146" t="str">
        <f>IF(PROVEEDORES!D382="","",PROVEEDORES!D382)</f>
        <v/>
      </c>
      <c r="G381" s="159">
        <f>SUMIF('EG-OCT'!$F$18:$F$516,PROVEEDORES!$D382,'EG-OCT'!P$18:P$516)</f>
        <v>0</v>
      </c>
      <c r="H381" s="159">
        <f>SUMIF('EG-OCT'!$F$18:$F$516,PROVEEDORES!$D382,'EG-OCT'!Q$18:Q$516)</f>
        <v>0</v>
      </c>
      <c r="I381" s="159">
        <f>SUMIF('EG-OCT'!$F$18:$F$516,PROVEEDORES!$D382,'EG-OCT'!R$18:R$516)</f>
        <v>0</v>
      </c>
      <c r="J381" s="159">
        <f>SUMIF('EG-OCT'!$F$18:$F$516,PROVEEDORES!$D382,'EG-OCT'!S$18:S$516)</f>
        <v>0</v>
      </c>
      <c r="K381" s="159" t="str">
        <f t="shared" si="10"/>
        <v/>
      </c>
      <c r="L381" s="146" t="str">
        <f>IF(PROVEEDORES!G382="","",PROVEEDORES!G382)</f>
        <v/>
      </c>
    </row>
    <row r="382" spans="3:12" ht="17.45" customHeight="1" x14ac:dyDescent="0.2">
      <c r="C382" s="158">
        <f t="shared" si="11"/>
        <v>376</v>
      </c>
      <c r="D382" s="146" t="str">
        <f>IF(PROVEEDORES!E383="","",PROVEEDORES!E383)</f>
        <v/>
      </c>
      <c r="E382" s="146" t="str">
        <f>IF(PROVEEDORES!F383="","",PROVEEDORES!F383)</f>
        <v/>
      </c>
      <c r="F382" s="146" t="str">
        <f>IF(PROVEEDORES!D383="","",PROVEEDORES!D383)</f>
        <v/>
      </c>
      <c r="G382" s="159">
        <f>SUMIF('EG-OCT'!$F$18:$F$516,PROVEEDORES!$D383,'EG-OCT'!P$18:P$516)</f>
        <v>0</v>
      </c>
      <c r="H382" s="159">
        <f>SUMIF('EG-OCT'!$F$18:$F$516,PROVEEDORES!$D383,'EG-OCT'!Q$18:Q$516)</f>
        <v>0</v>
      </c>
      <c r="I382" s="159">
        <f>SUMIF('EG-OCT'!$F$18:$F$516,PROVEEDORES!$D383,'EG-OCT'!R$18:R$516)</f>
        <v>0</v>
      </c>
      <c r="J382" s="159">
        <f>SUMIF('EG-OCT'!$F$18:$F$516,PROVEEDORES!$D383,'EG-OCT'!S$18:S$516)</f>
        <v>0</v>
      </c>
      <c r="K382" s="159" t="str">
        <f t="shared" si="10"/>
        <v/>
      </c>
      <c r="L382" s="146" t="str">
        <f>IF(PROVEEDORES!G383="","",PROVEEDORES!G383)</f>
        <v/>
      </c>
    </row>
    <row r="383" spans="3:12" ht="17.45" customHeight="1" x14ac:dyDescent="0.2">
      <c r="C383" s="158">
        <f t="shared" si="11"/>
        <v>377</v>
      </c>
      <c r="D383" s="146" t="str">
        <f>IF(PROVEEDORES!E384="","",PROVEEDORES!E384)</f>
        <v/>
      </c>
      <c r="E383" s="146" t="str">
        <f>IF(PROVEEDORES!F384="","",PROVEEDORES!F384)</f>
        <v/>
      </c>
      <c r="F383" s="146" t="str">
        <f>IF(PROVEEDORES!D384="","",PROVEEDORES!D384)</f>
        <v/>
      </c>
      <c r="G383" s="159">
        <f>SUMIF('EG-OCT'!$F$18:$F$516,PROVEEDORES!$D384,'EG-OCT'!P$18:P$516)</f>
        <v>0</v>
      </c>
      <c r="H383" s="159">
        <f>SUMIF('EG-OCT'!$F$18:$F$516,PROVEEDORES!$D384,'EG-OCT'!Q$18:Q$516)</f>
        <v>0</v>
      </c>
      <c r="I383" s="159">
        <f>SUMIF('EG-OCT'!$F$18:$F$516,PROVEEDORES!$D384,'EG-OCT'!R$18:R$516)</f>
        <v>0</v>
      </c>
      <c r="J383" s="159">
        <f>SUMIF('EG-OCT'!$F$18:$F$516,PROVEEDORES!$D384,'EG-OCT'!S$18:S$516)</f>
        <v>0</v>
      </c>
      <c r="K383" s="159" t="str">
        <f t="shared" si="10"/>
        <v/>
      </c>
      <c r="L383" s="146" t="str">
        <f>IF(PROVEEDORES!G384="","",PROVEEDORES!G384)</f>
        <v/>
      </c>
    </row>
    <row r="384" spans="3:12" ht="17.45" customHeight="1" x14ac:dyDescent="0.2">
      <c r="C384" s="158">
        <f t="shared" si="11"/>
        <v>378</v>
      </c>
      <c r="D384" s="146" t="str">
        <f>IF(PROVEEDORES!E385="","",PROVEEDORES!E385)</f>
        <v/>
      </c>
      <c r="E384" s="146" t="str">
        <f>IF(PROVEEDORES!F385="","",PROVEEDORES!F385)</f>
        <v/>
      </c>
      <c r="F384" s="146" t="str">
        <f>IF(PROVEEDORES!D385="","",PROVEEDORES!D385)</f>
        <v/>
      </c>
      <c r="G384" s="159">
        <f>SUMIF('EG-OCT'!$F$18:$F$516,PROVEEDORES!$D385,'EG-OCT'!P$18:P$516)</f>
        <v>0</v>
      </c>
      <c r="H384" s="159">
        <f>SUMIF('EG-OCT'!$F$18:$F$516,PROVEEDORES!$D385,'EG-OCT'!Q$18:Q$516)</f>
        <v>0</v>
      </c>
      <c r="I384" s="159">
        <f>SUMIF('EG-OCT'!$F$18:$F$516,PROVEEDORES!$D385,'EG-OCT'!R$18:R$516)</f>
        <v>0</v>
      </c>
      <c r="J384" s="159">
        <f>SUMIF('EG-OCT'!$F$18:$F$516,PROVEEDORES!$D385,'EG-OCT'!S$18:S$516)</f>
        <v>0</v>
      </c>
      <c r="K384" s="159" t="str">
        <f t="shared" si="10"/>
        <v/>
      </c>
      <c r="L384" s="146" t="str">
        <f>IF(PROVEEDORES!G385="","",PROVEEDORES!G385)</f>
        <v/>
      </c>
    </row>
    <row r="385" spans="3:12" ht="17.45" customHeight="1" x14ac:dyDescent="0.2">
      <c r="C385" s="158">
        <f t="shared" si="11"/>
        <v>379</v>
      </c>
      <c r="D385" s="146" t="str">
        <f>IF(PROVEEDORES!E386="","",PROVEEDORES!E386)</f>
        <v/>
      </c>
      <c r="E385" s="146" t="str">
        <f>IF(PROVEEDORES!F386="","",PROVEEDORES!F386)</f>
        <v/>
      </c>
      <c r="F385" s="146" t="str">
        <f>IF(PROVEEDORES!D386="","",PROVEEDORES!D386)</f>
        <v/>
      </c>
      <c r="G385" s="159">
        <f>SUMIF('EG-OCT'!$F$18:$F$516,PROVEEDORES!$D386,'EG-OCT'!P$18:P$516)</f>
        <v>0</v>
      </c>
      <c r="H385" s="159">
        <f>SUMIF('EG-OCT'!$F$18:$F$516,PROVEEDORES!$D386,'EG-OCT'!Q$18:Q$516)</f>
        <v>0</v>
      </c>
      <c r="I385" s="159">
        <f>SUMIF('EG-OCT'!$F$18:$F$516,PROVEEDORES!$D386,'EG-OCT'!R$18:R$516)</f>
        <v>0</v>
      </c>
      <c r="J385" s="159">
        <f>SUMIF('EG-OCT'!$F$18:$F$516,PROVEEDORES!$D386,'EG-OCT'!S$18:S$516)</f>
        <v>0</v>
      </c>
      <c r="K385" s="159" t="str">
        <f t="shared" si="10"/>
        <v/>
      </c>
      <c r="L385" s="146" t="str">
        <f>IF(PROVEEDORES!G386="","",PROVEEDORES!G386)</f>
        <v/>
      </c>
    </row>
    <row r="386" spans="3:12" ht="17.45" customHeight="1" x14ac:dyDescent="0.2">
      <c r="C386" s="158">
        <f t="shared" si="11"/>
        <v>380</v>
      </c>
      <c r="D386" s="146" t="str">
        <f>IF(PROVEEDORES!E387="","",PROVEEDORES!E387)</f>
        <v/>
      </c>
      <c r="E386" s="146" t="str">
        <f>IF(PROVEEDORES!F387="","",PROVEEDORES!F387)</f>
        <v/>
      </c>
      <c r="F386" s="146" t="str">
        <f>IF(PROVEEDORES!D387="","",PROVEEDORES!D387)</f>
        <v/>
      </c>
      <c r="G386" s="159">
        <f>SUMIF('EG-OCT'!$F$18:$F$516,PROVEEDORES!$D387,'EG-OCT'!P$18:P$516)</f>
        <v>0</v>
      </c>
      <c r="H386" s="159">
        <f>SUMIF('EG-OCT'!$F$18:$F$516,PROVEEDORES!$D387,'EG-OCT'!Q$18:Q$516)</f>
        <v>0</v>
      </c>
      <c r="I386" s="159">
        <f>SUMIF('EG-OCT'!$F$18:$F$516,PROVEEDORES!$D387,'EG-OCT'!R$18:R$516)</f>
        <v>0</v>
      </c>
      <c r="J386" s="159">
        <f>SUMIF('EG-OCT'!$F$18:$F$516,PROVEEDORES!$D387,'EG-OCT'!S$18:S$516)</f>
        <v>0</v>
      </c>
      <c r="K386" s="159" t="str">
        <f t="shared" si="10"/>
        <v/>
      </c>
      <c r="L386" s="146" t="str">
        <f>IF(PROVEEDORES!G387="","",PROVEEDORES!G387)</f>
        <v/>
      </c>
    </row>
    <row r="387" spans="3:12" ht="17.45" customHeight="1" x14ac:dyDescent="0.2">
      <c r="C387" s="158">
        <f t="shared" si="11"/>
        <v>381</v>
      </c>
      <c r="D387" s="146" t="str">
        <f>IF(PROVEEDORES!E388="","",PROVEEDORES!E388)</f>
        <v/>
      </c>
      <c r="E387" s="146" t="str">
        <f>IF(PROVEEDORES!F388="","",PROVEEDORES!F388)</f>
        <v/>
      </c>
      <c r="F387" s="146" t="str">
        <f>IF(PROVEEDORES!D388="","",PROVEEDORES!D388)</f>
        <v/>
      </c>
      <c r="G387" s="159">
        <f>SUMIF('EG-OCT'!$F$18:$F$516,PROVEEDORES!$D388,'EG-OCT'!P$18:P$516)</f>
        <v>0</v>
      </c>
      <c r="H387" s="159">
        <f>SUMIF('EG-OCT'!$F$18:$F$516,PROVEEDORES!$D388,'EG-OCT'!Q$18:Q$516)</f>
        <v>0</v>
      </c>
      <c r="I387" s="159">
        <f>SUMIF('EG-OCT'!$F$18:$F$516,PROVEEDORES!$D388,'EG-OCT'!R$18:R$516)</f>
        <v>0</v>
      </c>
      <c r="J387" s="159">
        <f>SUMIF('EG-OCT'!$F$18:$F$516,PROVEEDORES!$D388,'EG-OCT'!S$18:S$516)</f>
        <v>0</v>
      </c>
      <c r="K387" s="159" t="str">
        <f t="shared" si="10"/>
        <v/>
      </c>
      <c r="L387" s="146" t="str">
        <f>IF(PROVEEDORES!G388="","",PROVEEDORES!G388)</f>
        <v/>
      </c>
    </row>
    <row r="388" spans="3:12" ht="17.45" customHeight="1" x14ac:dyDescent="0.2">
      <c r="C388" s="158">
        <f t="shared" si="11"/>
        <v>382</v>
      </c>
      <c r="D388" s="146" t="str">
        <f>IF(PROVEEDORES!E389="","",PROVEEDORES!E389)</f>
        <v/>
      </c>
      <c r="E388" s="146" t="str">
        <f>IF(PROVEEDORES!F389="","",PROVEEDORES!F389)</f>
        <v/>
      </c>
      <c r="F388" s="146" t="str">
        <f>IF(PROVEEDORES!D389="","",PROVEEDORES!D389)</f>
        <v/>
      </c>
      <c r="G388" s="159">
        <f>SUMIF('EG-OCT'!$F$18:$F$516,PROVEEDORES!$D389,'EG-OCT'!P$18:P$516)</f>
        <v>0</v>
      </c>
      <c r="H388" s="159">
        <f>SUMIF('EG-OCT'!$F$18:$F$516,PROVEEDORES!$D389,'EG-OCT'!Q$18:Q$516)</f>
        <v>0</v>
      </c>
      <c r="I388" s="159">
        <f>SUMIF('EG-OCT'!$F$18:$F$516,PROVEEDORES!$D389,'EG-OCT'!R$18:R$516)</f>
        <v>0</v>
      </c>
      <c r="J388" s="159">
        <f>SUMIF('EG-OCT'!$F$18:$F$516,PROVEEDORES!$D389,'EG-OCT'!S$18:S$516)</f>
        <v>0</v>
      </c>
      <c r="K388" s="159" t="str">
        <f t="shared" si="10"/>
        <v/>
      </c>
      <c r="L388" s="146" t="str">
        <f>IF(PROVEEDORES!G389="","",PROVEEDORES!G389)</f>
        <v/>
      </c>
    </row>
    <row r="389" spans="3:12" ht="17.45" customHeight="1" x14ac:dyDescent="0.2">
      <c r="C389" s="158">
        <f t="shared" si="11"/>
        <v>383</v>
      </c>
      <c r="D389" s="146" t="str">
        <f>IF(PROVEEDORES!E390="","",PROVEEDORES!E390)</f>
        <v/>
      </c>
      <c r="E389" s="146" t="str">
        <f>IF(PROVEEDORES!F390="","",PROVEEDORES!F390)</f>
        <v/>
      </c>
      <c r="F389" s="146" t="str">
        <f>IF(PROVEEDORES!D390="","",PROVEEDORES!D390)</f>
        <v/>
      </c>
      <c r="G389" s="159">
        <f>SUMIF('EG-OCT'!$F$18:$F$516,PROVEEDORES!$D390,'EG-OCT'!P$18:P$516)</f>
        <v>0</v>
      </c>
      <c r="H389" s="159">
        <f>SUMIF('EG-OCT'!$F$18:$F$516,PROVEEDORES!$D390,'EG-OCT'!Q$18:Q$516)</f>
        <v>0</v>
      </c>
      <c r="I389" s="159">
        <f>SUMIF('EG-OCT'!$F$18:$F$516,PROVEEDORES!$D390,'EG-OCT'!R$18:R$516)</f>
        <v>0</v>
      </c>
      <c r="J389" s="159">
        <f>SUMIF('EG-OCT'!$F$18:$F$516,PROVEEDORES!$D390,'EG-OCT'!S$18:S$516)</f>
        <v>0</v>
      </c>
      <c r="K389" s="159" t="str">
        <f t="shared" si="10"/>
        <v/>
      </c>
      <c r="L389" s="146" t="str">
        <f>IF(PROVEEDORES!G390="","",PROVEEDORES!G390)</f>
        <v/>
      </c>
    </row>
    <row r="390" spans="3:12" ht="17.45" customHeight="1" x14ac:dyDescent="0.2">
      <c r="C390" s="158">
        <f t="shared" si="11"/>
        <v>384</v>
      </c>
      <c r="D390" s="146" t="str">
        <f>IF(PROVEEDORES!E391="","",PROVEEDORES!E391)</f>
        <v/>
      </c>
      <c r="E390" s="146" t="str">
        <f>IF(PROVEEDORES!F391="","",PROVEEDORES!F391)</f>
        <v/>
      </c>
      <c r="F390" s="146" t="str">
        <f>IF(PROVEEDORES!D391="","",PROVEEDORES!D391)</f>
        <v/>
      </c>
      <c r="G390" s="159">
        <f>SUMIF('EG-OCT'!$F$18:$F$516,PROVEEDORES!$D391,'EG-OCT'!P$18:P$516)</f>
        <v>0</v>
      </c>
      <c r="H390" s="159">
        <f>SUMIF('EG-OCT'!$F$18:$F$516,PROVEEDORES!$D391,'EG-OCT'!Q$18:Q$516)</f>
        <v>0</v>
      </c>
      <c r="I390" s="159">
        <f>SUMIF('EG-OCT'!$F$18:$F$516,PROVEEDORES!$D391,'EG-OCT'!R$18:R$516)</f>
        <v>0</v>
      </c>
      <c r="J390" s="159">
        <f>SUMIF('EG-OCT'!$F$18:$F$516,PROVEEDORES!$D391,'EG-OCT'!S$18:S$516)</f>
        <v>0</v>
      </c>
      <c r="K390" s="159" t="str">
        <f t="shared" si="10"/>
        <v/>
      </c>
      <c r="L390" s="146" t="str">
        <f>IF(PROVEEDORES!G391="","",PROVEEDORES!G391)</f>
        <v/>
      </c>
    </row>
    <row r="391" spans="3:12" ht="17.45" customHeight="1" x14ac:dyDescent="0.2">
      <c r="C391" s="158">
        <f t="shared" si="11"/>
        <v>385</v>
      </c>
      <c r="D391" s="146" t="str">
        <f>IF(PROVEEDORES!E392="","",PROVEEDORES!E392)</f>
        <v/>
      </c>
      <c r="E391" s="146" t="str">
        <f>IF(PROVEEDORES!F392="","",PROVEEDORES!F392)</f>
        <v/>
      </c>
      <c r="F391" s="146" t="str">
        <f>IF(PROVEEDORES!D392="","",PROVEEDORES!D392)</f>
        <v/>
      </c>
      <c r="G391" s="159">
        <f>SUMIF('EG-OCT'!$F$18:$F$516,PROVEEDORES!$D392,'EG-OCT'!P$18:P$516)</f>
        <v>0</v>
      </c>
      <c r="H391" s="159">
        <f>SUMIF('EG-OCT'!$F$18:$F$516,PROVEEDORES!$D392,'EG-OCT'!Q$18:Q$516)</f>
        <v>0</v>
      </c>
      <c r="I391" s="159">
        <f>SUMIF('EG-OCT'!$F$18:$F$516,PROVEEDORES!$D392,'EG-OCT'!R$18:R$516)</f>
        <v>0</v>
      </c>
      <c r="J391" s="159">
        <f>SUMIF('EG-OCT'!$F$18:$F$516,PROVEEDORES!$D392,'EG-OCT'!S$18:S$516)</f>
        <v>0</v>
      </c>
      <c r="K391" s="159" t="str">
        <f t="shared" si="10"/>
        <v/>
      </c>
      <c r="L391" s="146" t="str">
        <f>IF(PROVEEDORES!G392="","",PROVEEDORES!G392)</f>
        <v/>
      </c>
    </row>
    <row r="392" spans="3:12" ht="17.45" customHeight="1" x14ac:dyDescent="0.2">
      <c r="C392" s="158">
        <f t="shared" si="11"/>
        <v>386</v>
      </c>
      <c r="D392" s="146" t="str">
        <f>IF(PROVEEDORES!E393="","",PROVEEDORES!E393)</f>
        <v/>
      </c>
      <c r="E392" s="146" t="str">
        <f>IF(PROVEEDORES!F393="","",PROVEEDORES!F393)</f>
        <v/>
      </c>
      <c r="F392" s="146" t="str">
        <f>IF(PROVEEDORES!D393="","",PROVEEDORES!D393)</f>
        <v/>
      </c>
      <c r="G392" s="159">
        <f>SUMIF('EG-OCT'!$F$18:$F$516,PROVEEDORES!$D393,'EG-OCT'!P$18:P$516)</f>
        <v>0</v>
      </c>
      <c r="H392" s="159">
        <f>SUMIF('EG-OCT'!$F$18:$F$516,PROVEEDORES!$D393,'EG-OCT'!Q$18:Q$516)</f>
        <v>0</v>
      </c>
      <c r="I392" s="159">
        <f>SUMIF('EG-OCT'!$F$18:$F$516,PROVEEDORES!$D393,'EG-OCT'!R$18:R$516)</f>
        <v>0</v>
      </c>
      <c r="J392" s="159">
        <f>SUMIF('EG-OCT'!$F$18:$F$516,PROVEEDORES!$D393,'EG-OCT'!S$18:S$516)</f>
        <v>0</v>
      </c>
      <c r="K392" s="159" t="str">
        <f t="shared" ref="K392:K455" si="12">IF(G392+H392+I392+J392&gt;0,"C/Información","")</f>
        <v/>
      </c>
      <c r="L392" s="146" t="str">
        <f>IF(PROVEEDORES!G393="","",PROVEEDORES!G393)</f>
        <v/>
      </c>
    </row>
    <row r="393" spans="3:12" ht="17.45" customHeight="1" x14ac:dyDescent="0.2">
      <c r="C393" s="158">
        <f t="shared" ref="C393:C456" si="13">C392+1</f>
        <v>387</v>
      </c>
      <c r="D393" s="146" t="str">
        <f>IF(PROVEEDORES!E394="","",PROVEEDORES!E394)</f>
        <v/>
      </c>
      <c r="E393" s="146" t="str">
        <f>IF(PROVEEDORES!F394="","",PROVEEDORES!F394)</f>
        <v/>
      </c>
      <c r="F393" s="146" t="str">
        <f>IF(PROVEEDORES!D394="","",PROVEEDORES!D394)</f>
        <v/>
      </c>
      <c r="G393" s="159">
        <f>SUMIF('EG-OCT'!$F$18:$F$516,PROVEEDORES!$D394,'EG-OCT'!P$18:P$516)</f>
        <v>0</v>
      </c>
      <c r="H393" s="159">
        <f>SUMIF('EG-OCT'!$F$18:$F$516,PROVEEDORES!$D394,'EG-OCT'!Q$18:Q$516)</f>
        <v>0</v>
      </c>
      <c r="I393" s="159">
        <f>SUMIF('EG-OCT'!$F$18:$F$516,PROVEEDORES!$D394,'EG-OCT'!R$18:R$516)</f>
        <v>0</v>
      </c>
      <c r="J393" s="159">
        <f>SUMIF('EG-OCT'!$F$18:$F$516,PROVEEDORES!$D394,'EG-OCT'!S$18:S$516)</f>
        <v>0</v>
      </c>
      <c r="K393" s="159" t="str">
        <f t="shared" si="12"/>
        <v/>
      </c>
      <c r="L393" s="146" t="str">
        <f>IF(PROVEEDORES!G394="","",PROVEEDORES!G394)</f>
        <v/>
      </c>
    </row>
    <row r="394" spans="3:12" ht="17.45" customHeight="1" x14ac:dyDescent="0.2">
      <c r="C394" s="158">
        <f t="shared" si="13"/>
        <v>388</v>
      </c>
      <c r="D394" s="146" t="str">
        <f>IF(PROVEEDORES!E395="","",PROVEEDORES!E395)</f>
        <v/>
      </c>
      <c r="E394" s="146" t="str">
        <f>IF(PROVEEDORES!F395="","",PROVEEDORES!F395)</f>
        <v/>
      </c>
      <c r="F394" s="146" t="str">
        <f>IF(PROVEEDORES!D395="","",PROVEEDORES!D395)</f>
        <v/>
      </c>
      <c r="G394" s="159">
        <f>SUMIF('EG-OCT'!$F$18:$F$516,PROVEEDORES!$D395,'EG-OCT'!P$18:P$516)</f>
        <v>0</v>
      </c>
      <c r="H394" s="159">
        <f>SUMIF('EG-OCT'!$F$18:$F$516,PROVEEDORES!$D395,'EG-OCT'!Q$18:Q$516)</f>
        <v>0</v>
      </c>
      <c r="I394" s="159">
        <f>SUMIF('EG-OCT'!$F$18:$F$516,PROVEEDORES!$D395,'EG-OCT'!R$18:R$516)</f>
        <v>0</v>
      </c>
      <c r="J394" s="159">
        <f>SUMIF('EG-OCT'!$F$18:$F$516,PROVEEDORES!$D395,'EG-OCT'!S$18:S$516)</f>
        <v>0</v>
      </c>
      <c r="K394" s="159" t="str">
        <f t="shared" si="12"/>
        <v/>
      </c>
      <c r="L394" s="146" t="str">
        <f>IF(PROVEEDORES!G395="","",PROVEEDORES!G395)</f>
        <v/>
      </c>
    </row>
    <row r="395" spans="3:12" ht="17.45" customHeight="1" x14ac:dyDescent="0.2">
      <c r="C395" s="158">
        <f t="shared" si="13"/>
        <v>389</v>
      </c>
      <c r="D395" s="146" t="str">
        <f>IF(PROVEEDORES!E396="","",PROVEEDORES!E396)</f>
        <v/>
      </c>
      <c r="E395" s="146" t="str">
        <f>IF(PROVEEDORES!F396="","",PROVEEDORES!F396)</f>
        <v/>
      </c>
      <c r="F395" s="146" t="str">
        <f>IF(PROVEEDORES!D396="","",PROVEEDORES!D396)</f>
        <v/>
      </c>
      <c r="G395" s="159">
        <f>SUMIF('EG-OCT'!$F$18:$F$516,PROVEEDORES!$D396,'EG-OCT'!P$18:P$516)</f>
        <v>0</v>
      </c>
      <c r="H395" s="159">
        <f>SUMIF('EG-OCT'!$F$18:$F$516,PROVEEDORES!$D396,'EG-OCT'!Q$18:Q$516)</f>
        <v>0</v>
      </c>
      <c r="I395" s="159">
        <f>SUMIF('EG-OCT'!$F$18:$F$516,PROVEEDORES!$D396,'EG-OCT'!R$18:R$516)</f>
        <v>0</v>
      </c>
      <c r="J395" s="159">
        <f>SUMIF('EG-OCT'!$F$18:$F$516,PROVEEDORES!$D396,'EG-OCT'!S$18:S$516)</f>
        <v>0</v>
      </c>
      <c r="K395" s="159" t="str">
        <f t="shared" si="12"/>
        <v/>
      </c>
      <c r="L395" s="146" t="str">
        <f>IF(PROVEEDORES!G396="","",PROVEEDORES!G396)</f>
        <v/>
      </c>
    </row>
    <row r="396" spans="3:12" ht="17.45" customHeight="1" x14ac:dyDescent="0.2">
      <c r="C396" s="158">
        <f t="shared" si="13"/>
        <v>390</v>
      </c>
      <c r="D396" s="146" t="str">
        <f>IF(PROVEEDORES!E397="","",PROVEEDORES!E397)</f>
        <v/>
      </c>
      <c r="E396" s="146" t="str">
        <f>IF(PROVEEDORES!F397="","",PROVEEDORES!F397)</f>
        <v/>
      </c>
      <c r="F396" s="146" t="str">
        <f>IF(PROVEEDORES!D397="","",PROVEEDORES!D397)</f>
        <v/>
      </c>
      <c r="G396" s="159">
        <f>SUMIF('EG-OCT'!$F$18:$F$516,PROVEEDORES!$D397,'EG-OCT'!P$18:P$516)</f>
        <v>0</v>
      </c>
      <c r="H396" s="159">
        <f>SUMIF('EG-OCT'!$F$18:$F$516,PROVEEDORES!$D397,'EG-OCT'!Q$18:Q$516)</f>
        <v>0</v>
      </c>
      <c r="I396" s="159">
        <f>SUMIF('EG-OCT'!$F$18:$F$516,PROVEEDORES!$D397,'EG-OCT'!R$18:R$516)</f>
        <v>0</v>
      </c>
      <c r="J396" s="159">
        <f>SUMIF('EG-OCT'!$F$18:$F$516,PROVEEDORES!$D397,'EG-OCT'!S$18:S$516)</f>
        <v>0</v>
      </c>
      <c r="K396" s="159" t="str">
        <f t="shared" si="12"/>
        <v/>
      </c>
      <c r="L396" s="146" t="str">
        <f>IF(PROVEEDORES!G397="","",PROVEEDORES!G397)</f>
        <v/>
      </c>
    </row>
    <row r="397" spans="3:12" ht="17.45" customHeight="1" x14ac:dyDescent="0.2">
      <c r="C397" s="158">
        <f t="shared" si="13"/>
        <v>391</v>
      </c>
      <c r="D397" s="146" t="str">
        <f>IF(PROVEEDORES!E398="","",PROVEEDORES!E398)</f>
        <v/>
      </c>
      <c r="E397" s="146" t="str">
        <f>IF(PROVEEDORES!F398="","",PROVEEDORES!F398)</f>
        <v/>
      </c>
      <c r="F397" s="146" t="str">
        <f>IF(PROVEEDORES!D398="","",PROVEEDORES!D398)</f>
        <v/>
      </c>
      <c r="G397" s="159">
        <f>SUMIF('EG-OCT'!$F$18:$F$516,PROVEEDORES!$D398,'EG-OCT'!P$18:P$516)</f>
        <v>0</v>
      </c>
      <c r="H397" s="159">
        <f>SUMIF('EG-OCT'!$F$18:$F$516,PROVEEDORES!$D398,'EG-OCT'!Q$18:Q$516)</f>
        <v>0</v>
      </c>
      <c r="I397" s="159">
        <f>SUMIF('EG-OCT'!$F$18:$F$516,PROVEEDORES!$D398,'EG-OCT'!R$18:R$516)</f>
        <v>0</v>
      </c>
      <c r="J397" s="159">
        <f>SUMIF('EG-OCT'!$F$18:$F$516,PROVEEDORES!$D398,'EG-OCT'!S$18:S$516)</f>
        <v>0</v>
      </c>
      <c r="K397" s="159" t="str">
        <f t="shared" si="12"/>
        <v/>
      </c>
      <c r="L397" s="146" t="str">
        <f>IF(PROVEEDORES!G398="","",PROVEEDORES!G398)</f>
        <v/>
      </c>
    </row>
    <row r="398" spans="3:12" ht="17.45" customHeight="1" x14ac:dyDescent="0.2">
      <c r="C398" s="158">
        <f t="shared" si="13"/>
        <v>392</v>
      </c>
      <c r="D398" s="146" t="str">
        <f>IF(PROVEEDORES!E399="","",PROVEEDORES!E399)</f>
        <v/>
      </c>
      <c r="E398" s="146" t="str">
        <f>IF(PROVEEDORES!F399="","",PROVEEDORES!F399)</f>
        <v/>
      </c>
      <c r="F398" s="146" t="str">
        <f>IF(PROVEEDORES!D399="","",PROVEEDORES!D399)</f>
        <v/>
      </c>
      <c r="G398" s="159">
        <f>SUMIF('EG-OCT'!$F$18:$F$516,PROVEEDORES!$D399,'EG-OCT'!P$18:P$516)</f>
        <v>0</v>
      </c>
      <c r="H398" s="159">
        <f>SUMIF('EG-OCT'!$F$18:$F$516,PROVEEDORES!$D399,'EG-OCT'!Q$18:Q$516)</f>
        <v>0</v>
      </c>
      <c r="I398" s="159">
        <f>SUMIF('EG-OCT'!$F$18:$F$516,PROVEEDORES!$D399,'EG-OCT'!R$18:R$516)</f>
        <v>0</v>
      </c>
      <c r="J398" s="159">
        <f>SUMIF('EG-OCT'!$F$18:$F$516,PROVEEDORES!$D399,'EG-OCT'!S$18:S$516)</f>
        <v>0</v>
      </c>
      <c r="K398" s="159" t="str">
        <f t="shared" si="12"/>
        <v/>
      </c>
      <c r="L398" s="146" t="str">
        <f>IF(PROVEEDORES!G399="","",PROVEEDORES!G399)</f>
        <v/>
      </c>
    </row>
    <row r="399" spans="3:12" ht="17.45" customHeight="1" x14ac:dyDescent="0.2">
      <c r="C399" s="158">
        <f t="shared" si="13"/>
        <v>393</v>
      </c>
      <c r="D399" s="146" t="str">
        <f>IF(PROVEEDORES!E400="","",PROVEEDORES!E400)</f>
        <v/>
      </c>
      <c r="E399" s="146" t="str">
        <f>IF(PROVEEDORES!F400="","",PROVEEDORES!F400)</f>
        <v/>
      </c>
      <c r="F399" s="146" t="str">
        <f>IF(PROVEEDORES!D400="","",PROVEEDORES!D400)</f>
        <v/>
      </c>
      <c r="G399" s="159">
        <f>SUMIF('EG-OCT'!$F$18:$F$516,PROVEEDORES!$D400,'EG-OCT'!P$18:P$516)</f>
        <v>0</v>
      </c>
      <c r="H399" s="159">
        <f>SUMIF('EG-OCT'!$F$18:$F$516,PROVEEDORES!$D400,'EG-OCT'!Q$18:Q$516)</f>
        <v>0</v>
      </c>
      <c r="I399" s="159">
        <f>SUMIF('EG-OCT'!$F$18:$F$516,PROVEEDORES!$D400,'EG-OCT'!R$18:R$516)</f>
        <v>0</v>
      </c>
      <c r="J399" s="159">
        <f>SUMIF('EG-OCT'!$F$18:$F$516,PROVEEDORES!$D400,'EG-OCT'!S$18:S$516)</f>
        <v>0</v>
      </c>
      <c r="K399" s="159" t="str">
        <f t="shared" si="12"/>
        <v/>
      </c>
      <c r="L399" s="146" t="str">
        <f>IF(PROVEEDORES!G400="","",PROVEEDORES!G400)</f>
        <v/>
      </c>
    </row>
    <row r="400" spans="3:12" ht="17.45" customHeight="1" x14ac:dyDescent="0.2">
      <c r="C400" s="158">
        <f t="shared" si="13"/>
        <v>394</v>
      </c>
      <c r="D400" s="146" t="str">
        <f>IF(PROVEEDORES!E401="","",PROVEEDORES!E401)</f>
        <v/>
      </c>
      <c r="E400" s="146" t="str">
        <f>IF(PROVEEDORES!F401="","",PROVEEDORES!F401)</f>
        <v/>
      </c>
      <c r="F400" s="146" t="str">
        <f>IF(PROVEEDORES!D401="","",PROVEEDORES!D401)</f>
        <v/>
      </c>
      <c r="G400" s="159">
        <f>SUMIF('EG-OCT'!$F$18:$F$516,PROVEEDORES!$D401,'EG-OCT'!P$18:P$516)</f>
        <v>0</v>
      </c>
      <c r="H400" s="159">
        <f>SUMIF('EG-OCT'!$F$18:$F$516,PROVEEDORES!$D401,'EG-OCT'!Q$18:Q$516)</f>
        <v>0</v>
      </c>
      <c r="I400" s="159">
        <f>SUMIF('EG-OCT'!$F$18:$F$516,PROVEEDORES!$D401,'EG-OCT'!R$18:R$516)</f>
        <v>0</v>
      </c>
      <c r="J400" s="159">
        <f>SUMIF('EG-OCT'!$F$18:$F$516,PROVEEDORES!$D401,'EG-OCT'!S$18:S$516)</f>
        <v>0</v>
      </c>
      <c r="K400" s="159" t="str">
        <f t="shared" si="12"/>
        <v/>
      </c>
      <c r="L400" s="146" t="str">
        <f>IF(PROVEEDORES!G401="","",PROVEEDORES!G401)</f>
        <v/>
      </c>
    </row>
    <row r="401" spans="3:12" ht="17.45" customHeight="1" x14ac:dyDescent="0.2">
      <c r="C401" s="158">
        <f t="shared" si="13"/>
        <v>395</v>
      </c>
      <c r="D401" s="146" t="str">
        <f>IF(PROVEEDORES!E402="","",PROVEEDORES!E402)</f>
        <v/>
      </c>
      <c r="E401" s="146" t="str">
        <f>IF(PROVEEDORES!F402="","",PROVEEDORES!F402)</f>
        <v/>
      </c>
      <c r="F401" s="146" t="str">
        <f>IF(PROVEEDORES!D402="","",PROVEEDORES!D402)</f>
        <v/>
      </c>
      <c r="G401" s="159">
        <f>SUMIF('EG-OCT'!$F$18:$F$516,PROVEEDORES!$D402,'EG-OCT'!P$18:P$516)</f>
        <v>0</v>
      </c>
      <c r="H401" s="159">
        <f>SUMIF('EG-OCT'!$F$18:$F$516,PROVEEDORES!$D402,'EG-OCT'!Q$18:Q$516)</f>
        <v>0</v>
      </c>
      <c r="I401" s="159">
        <f>SUMIF('EG-OCT'!$F$18:$F$516,PROVEEDORES!$D402,'EG-OCT'!R$18:R$516)</f>
        <v>0</v>
      </c>
      <c r="J401" s="159">
        <f>SUMIF('EG-OCT'!$F$18:$F$516,PROVEEDORES!$D402,'EG-OCT'!S$18:S$516)</f>
        <v>0</v>
      </c>
      <c r="K401" s="159" t="str">
        <f t="shared" si="12"/>
        <v/>
      </c>
      <c r="L401" s="146" t="str">
        <f>IF(PROVEEDORES!G402="","",PROVEEDORES!G402)</f>
        <v/>
      </c>
    </row>
    <row r="402" spans="3:12" ht="17.45" customHeight="1" x14ac:dyDescent="0.2">
      <c r="C402" s="158">
        <f t="shared" si="13"/>
        <v>396</v>
      </c>
      <c r="D402" s="146" t="str">
        <f>IF(PROVEEDORES!E403="","",PROVEEDORES!E403)</f>
        <v/>
      </c>
      <c r="E402" s="146" t="str">
        <f>IF(PROVEEDORES!F403="","",PROVEEDORES!F403)</f>
        <v/>
      </c>
      <c r="F402" s="146" t="str">
        <f>IF(PROVEEDORES!D403="","",PROVEEDORES!D403)</f>
        <v/>
      </c>
      <c r="G402" s="159">
        <f>SUMIF('EG-OCT'!$F$18:$F$516,PROVEEDORES!$D403,'EG-OCT'!P$18:P$516)</f>
        <v>0</v>
      </c>
      <c r="H402" s="159">
        <f>SUMIF('EG-OCT'!$F$18:$F$516,PROVEEDORES!$D403,'EG-OCT'!Q$18:Q$516)</f>
        <v>0</v>
      </c>
      <c r="I402" s="159">
        <f>SUMIF('EG-OCT'!$F$18:$F$516,PROVEEDORES!$D403,'EG-OCT'!R$18:R$516)</f>
        <v>0</v>
      </c>
      <c r="J402" s="159">
        <f>SUMIF('EG-OCT'!$F$18:$F$516,PROVEEDORES!$D403,'EG-OCT'!S$18:S$516)</f>
        <v>0</v>
      </c>
      <c r="K402" s="159" t="str">
        <f t="shared" si="12"/>
        <v/>
      </c>
      <c r="L402" s="146" t="str">
        <f>IF(PROVEEDORES!G403="","",PROVEEDORES!G403)</f>
        <v/>
      </c>
    </row>
    <row r="403" spans="3:12" ht="17.45" customHeight="1" x14ac:dyDescent="0.2">
      <c r="C403" s="158">
        <f t="shared" si="13"/>
        <v>397</v>
      </c>
      <c r="D403" s="146" t="str">
        <f>IF(PROVEEDORES!E404="","",PROVEEDORES!E404)</f>
        <v/>
      </c>
      <c r="E403" s="146" t="str">
        <f>IF(PROVEEDORES!F404="","",PROVEEDORES!F404)</f>
        <v/>
      </c>
      <c r="F403" s="146" t="str">
        <f>IF(PROVEEDORES!D404="","",PROVEEDORES!D404)</f>
        <v/>
      </c>
      <c r="G403" s="159">
        <f>SUMIF('EG-OCT'!$F$18:$F$516,PROVEEDORES!$D404,'EG-OCT'!P$18:P$516)</f>
        <v>0</v>
      </c>
      <c r="H403" s="159">
        <f>SUMIF('EG-OCT'!$F$18:$F$516,PROVEEDORES!$D404,'EG-OCT'!Q$18:Q$516)</f>
        <v>0</v>
      </c>
      <c r="I403" s="159">
        <f>SUMIF('EG-OCT'!$F$18:$F$516,PROVEEDORES!$D404,'EG-OCT'!R$18:R$516)</f>
        <v>0</v>
      </c>
      <c r="J403" s="159">
        <f>SUMIF('EG-OCT'!$F$18:$F$516,PROVEEDORES!$D404,'EG-OCT'!S$18:S$516)</f>
        <v>0</v>
      </c>
      <c r="K403" s="159" t="str">
        <f t="shared" si="12"/>
        <v/>
      </c>
      <c r="L403" s="146" t="str">
        <f>IF(PROVEEDORES!G404="","",PROVEEDORES!G404)</f>
        <v/>
      </c>
    </row>
    <row r="404" spans="3:12" ht="17.45" customHeight="1" x14ac:dyDescent="0.2">
      <c r="C404" s="158">
        <f t="shared" si="13"/>
        <v>398</v>
      </c>
      <c r="D404" s="146" t="str">
        <f>IF(PROVEEDORES!E405="","",PROVEEDORES!E405)</f>
        <v/>
      </c>
      <c r="E404" s="146" t="str">
        <f>IF(PROVEEDORES!F405="","",PROVEEDORES!F405)</f>
        <v/>
      </c>
      <c r="F404" s="146" t="str">
        <f>IF(PROVEEDORES!D405="","",PROVEEDORES!D405)</f>
        <v/>
      </c>
      <c r="G404" s="159">
        <f>SUMIF('EG-OCT'!$F$18:$F$516,PROVEEDORES!$D405,'EG-OCT'!P$18:P$516)</f>
        <v>0</v>
      </c>
      <c r="H404" s="159">
        <f>SUMIF('EG-OCT'!$F$18:$F$516,PROVEEDORES!$D405,'EG-OCT'!Q$18:Q$516)</f>
        <v>0</v>
      </c>
      <c r="I404" s="159">
        <f>SUMIF('EG-OCT'!$F$18:$F$516,PROVEEDORES!$D405,'EG-OCT'!R$18:R$516)</f>
        <v>0</v>
      </c>
      <c r="J404" s="159">
        <f>SUMIF('EG-OCT'!$F$18:$F$516,PROVEEDORES!$D405,'EG-OCT'!S$18:S$516)</f>
        <v>0</v>
      </c>
      <c r="K404" s="159" t="str">
        <f t="shared" si="12"/>
        <v/>
      </c>
      <c r="L404" s="146" t="str">
        <f>IF(PROVEEDORES!G405="","",PROVEEDORES!G405)</f>
        <v/>
      </c>
    </row>
    <row r="405" spans="3:12" ht="17.45" customHeight="1" x14ac:dyDescent="0.2">
      <c r="C405" s="158">
        <f t="shared" si="13"/>
        <v>399</v>
      </c>
      <c r="D405" s="146" t="str">
        <f>IF(PROVEEDORES!E406="","",PROVEEDORES!E406)</f>
        <v/>
      </c>
      <c r="E405" s="146" t="str">
        <f>IF(PROVEEDORES!F406="","",PROVEEDORES!F406)</f>
        <v/>
      </c>
      <c r="F405" s="146" t="str">
        <f>IF(PROVEEDORES!D406="","",PROVEEDORES!D406)</f>
        <v/>
      </c>
      <c r="G405" s="159">
        <f>SUMIF('EG-OCT'!$F$18:$F$516,PROVEEDORES!$D406,'EG-OCT'!P$18:P$516)</f>
        <v>0</v>
      </c>
      <c r="H405" s="159">
        <f>SUMIF('EG-OCT'!$F$18:$F$516,PROVEEDORES!$D406,'EG-OCT'!Q$18:Q$516)</f>
        <v>0</v>
      </c>
      <c r="I405" s="159">
        <f>SUMIF('EG-OCT'!$F$18:$F$516,PROVEEDORES!$D406,'EG-OCT'!R$18:R$516)</f>
        <v>0</v>
      </c>
      <c r="J405" s="159">
        <f>SUMIF('EG-OCT'!$F$18:$F$516,PROVEEDORES!$D406,'EG-OCT'!S$18:S$516)</f>
        <v>0</v>
      </c>
      <c r="K405" s="159" t="str">
        <f t="shared" si="12"/>
        <v/>
      </c>
      <c r="L405" s="146" t="str">
        <f>IF(PROVEEDORES!G406="","",PROVEEDORES!G406)</f>
        <v/>
      </c>
    </row>
    <row r="406" spans="3:12" ht="17.45" customHeight="1" x14ac:dyDescent="0.2">
      <c r="C406" s="158">
        <f t="shared" si="13"/>
        <v>400</v>
      </c>
      <c r="D406" s="146" t="str">
        <f>IF(PROVEEDORES!E407="","",PROVEEDORES!E407)</f>
        <v/>
      </c>
      <c r="E406" s="146" t="str">
        <f>IF(PROVEEDORES!F407="","",PROVEEDORES!F407)</f>
        <v/>
      </c>
      <c r="F406" s="146" t="str">
        <f>IF(PROVEEDORES!D407="","",PROVEEDORES!D407)</f>
        <v/>
      </c>
      <c r="G406" s="159">
        <f>SUMIF('EG-OCT'!$F$18:$F$516,PROVEEDORES!$D407,'EG-OCT'!P$18:P$516)</f>
        <v>0</v>
      </c>
      <c r="H406" s="159">
        <f>SUMIF('EG-OCT'!$F$18:$F$516,PROVEEDORES!$D407,'EG-OCT'!Q$18:Q$516)</f>
        <v>0</v>
      </c>
      <c r="I406" s="159">
        <f>SUMIF('EG-OCT'!$F$18:$F$516,PROVEEDORES!$D407,'EG-OCT'!R$18:R$516)</f>
        <v>0</v>
      </c>
      <c r="J406" s="159">
        <f>SUMIF('EG-OCT'!$F$18:$F$516,PROVEEDORES!$D407,'EG-OCT'!S$18:S$516)</f>
        <v>0</v>
      </c>
      <c r="K406" s="159" t="str">
        <f t="shared" si="12"/>
        <v/>
      </c>
      <c r="L406" s="146" t="str">
        <f>IF(PROVEEDORES!G407="","",PROVEEDORES!G407)</f>
        <v/>
      </c>
    </row>
    <row r="407" spans="3:12" ht="17.45" customHeight="1" x14ac:dyDescent="0.2">
      <c r="C407" s="158">
        <f t="shared" si="13"/>
        <v>401</v>
      </c>
      <c r="D407" s="146" t="str">
        <f>IF(PROVEEDORES!E408="","",PROVEEDORES!E408)</f>
        <v/>
      </c>
      <c r="E407" s="146" t="str">
        <f>IF(PROVEEDORES!F408="","",PROVEEDORES!F408)</f>
        <v/>
      </c>
      <c r="F407" s="146" t="str">
        <f>IF(PROVEEDORES!D408="","",PROVEEDORES!D408)</f>
        <v/>
      </c>
      <c r="G407" s="159">
        <f>SUMIF('EG-OCT'!$F$18:$F$516,PROVEEDORES!$D408,'EG-OCT'!P$18:P$516)</f>
        <v>0</v>
      </c>
      <c r="H407" s="159">
        <f>SUMIF('EG-OCT'!$F$18:$F$516,PROVEEDORES!$D408,'EG-OCT'!Q$18:Q$516)</f>
        <v>0</v>
      </c>
      <c r="I407" s="159">
        <f>SUMIF('EG-OCT'!$F$18:$F$516,PROVEEDORES!$D408,'EG-OCT'!R$18:R$516)</f>
        <v>0</v>
      </c>
      <c r="J407" s="159">
        <f>SUMIF('EG-OCT'!$F$18:$F$516,PROVEEDORES!$D408,'EG-OCT'!S$18:S$516)</f>
        <v>0</v>
      </c>
      <c r="K407" s="159" t="str">
        <f t="shared" si="12"/>
        <v/>
      </c>
      <c r="L407" s="146" t="str">
        <f>IF(PROVEEDORES!G408="","",PROVEEDORES!G408)</f>
        <v/>
      </c>
    </row>
    <row r="408" spans="3:12" ht="17.45" customHeight="1" x14ac:dyDescent="0.2">
      <c r="C408" s="158">
        <f t="shared" si="13"/>
        <v>402</v>
      </c>
      <c r="D408" s="146" t="str">
        <f>IF(PROVEEDORES!E409="","",PROVEEDORES!E409)</f>
        <v/>
      </c>
      <c r="E408" s="146" t="str">
        <f>IF(PROVEEDORES!F409="","",PROVEEDORES!F409)</f>
        <v/>
      </c>
      <c r="F408" s="146" t="str">
        <f>IF(PROVEEDORES!D409="","",PROVEEDORES!D409)</f>
        <v/>
      </c>
      <c r="G408" s="159">
        <f>SUMIF('EG-OCT'!$F$18:$F$516,PROVEEDORES!$D409,'EG-OCT'!P$18:P$516)</f>
        <v>0</v>
      </c>
      <c r="H408" s="159">
        <f>SUMIF('EG-OCT'!$F$18:$F$516,PROVEEDORES!$D409,'EG-OCT'!Q$18:Q$516)</f>
        <v>0</v>
      </c>
      <c r="I408" s="159">
        <f>SUMIF('EG-OCT'!$F$18:$F$516,PROVEEDORES!$D409,'EG-OCT'!R$18:R$516)</f>
        <v>0</v>
      </c>
      <c r="J408" s="159">
        <f>SUMIF('EG-OCT'!$F$18:$F$516,PROVEEDORES!$D409,'EG-OCT'!S$18:S$516)</f>
        <v>0</v>
      </c>
      <c r="K408" s="159" t="str">
        <f t="shared" si="12"/>
        <v/>
      </c>
      <c r="L408" s="146" t="str">
        <f>IF(PROVEEDORES!G409="","",PROVEEDORES!G409)</f>
        <v/>
      </c>
    </row>
    <row r="409" spans="3:12" ht="17.45" customHeight="1" x14ac:dyDescent="0.2">
      <c r="C409" s="158">
        <f t="shared" si="13"/>
        <v>403</v>
      </c>
      <c r="D409" s="146" t="str">
        <f>IF(PROVEEDORES!E410="","",PROVEEDORES!E410)</f>
        <v/>
      </c>
      <c r="E409" s="146" t="str">
        <f>IF(PROVEEDORES!F410="","",PROVEEDORES!F410)</f>
        <v/>
      </c>
      <c r="F409" s="146" t="str">
        <f>IF(PROVEEDORES!D410="","",PROVEEDORES!D410)</f>
        <v/>
      </c>
      <c r="G409" s="159">
        <f>SUMIF('EG-OCT'!$F$18:$F$516,PROVEEDORES!$D410,'EG-OCT'!P$18:P$516)</f>
        <v>0</v>
      </c>
      <c r="H409" s="159">
        <f>SUMIF('EG-OCT'!$F$18:$F$516,PROVEEDORES!$D410,'EG-OCT'!Q$18:Q$516)</f>
        <v>0</v>
      </c>
      <c r="I409" s="159">
        <f>SUMIF('EG-OCT'!$F$18:$F$516,PROVEEDORES!$D410,'EG-OCT'!R$18:R$516)</f>
        <v>0</v>
      </c>
      <c r="J409" s="159">
        <f>SUMIF('EG-OCT'!$F$18:$F$516,PROVEEDORES!$D410,'EG-OCT'!S$18:S$516)</f>
        <v>0</v>
      </c>
      <c r="K409" s="159" t="str">
        <f t="shared" si="12"/>
        <v/>
      </c>
      <c r="L409" s="146" t="str">
        <f>IF(PROVEEDORES!G410="","",PROVEEDORES!G410)</f>
        <v/>
      </c>
    </row>
    <row r="410" spans="3:12" ht="17.45" customHeight="1" x14ac:dyDescent="0.2">
      <c r="C410" s="158">
        <f t="shared" si="13"/>
        <v>404</v>
      </c>
      <c r="D410" s="146" t="str">
        <f>IF(PROVEEDORES!E411="","",PROVEEDORES!E411)</f>
        <v/>
      </c>
      <c r="E410" s="146" t="str">
        <f>IF(PROVEEDORES!F411="","",PROVEEDORES!F411)</f>
        <v/>
      </c>
      <c r="F410" s="146" t="str">
        <f>IF(PROVEEDORES!D411="","",PROVEEDORES!D411)</f>
        <v/>
      </c>
      <c r="G410" s="159">
        <f>SUMIF('EG-OCT'!$F$18:$F$516,PROVEEDORES!$D411,'EG-OCT'!P$18:P$516)</f>
        <v>0</v>
      </c>
      <c r="H410" s="159">
        <f>SUMIF('EG-OCT'!$F$18:$F$516,PROVEEDORES!$D411,'EG-OCT'!Q$18:Q$516)</f>
        <v>0</v>
      </c>
      <c r="I410" s="159">
        <f>SUMIF('EG-OCT'!$F$18:$F$516,PROVEEDORES!$D411,'EG-OCT'!R$18:R$516)</f>
        <v>0</v>
      </c>
      <c r="J410" s="159">
        <f>SUMIF('EG-OCT'!$F$18:$F$516,PROVEEDORES!$D411,'EG-OCT'!S$18:S$516)</f>
        <v>0</v>
      </c>
      <c r="K410" s="159" t="str">
        <f t="shared" si="12"/>
        <v/>
      </c>
      <c r="L410" s="146" t="str">
        <f>IF(PROVEEDORES!G411="","",PROVEEDORES!G411)</f>
        <v/>
      </c>
    </row>
    <row r="411" spans="3:12" ht="17.45" customHeight="1" x14ac:dyDescent="0.2">
      <c r="C411" s="158">
        <f t="shared" si="13"/>
        <v>405</v>
      </c>
      <c r="D411" s="146" t="str">
        <f>IF(PROVEEDORES!E412="","",PROVEEDORES!E412)</f>
        <v/>
      </c>
      <c r="E411" s="146" t="str">
        <f>IF(PROVEEDORES!F412="","",PROVEEDORES!F412)</f>
        <v/>
      </c>
      <c r="F411" s="146" t="str">
        <f>IF(PROVEEDORES!D412="","",PROVEEDORES!D412)</f>
        <v/>
      </c>
      <c r="G411" s="159">
        <f>SUMIF('EG-OCT'!$F$18:$F$516,PROVEEDORES!$D412,'EG-OCT'!P$18:P$516)</f>
        <v>0</v>
      </c>
      <c r="H411" s="159">
        <f>SUMIF('EG-OCT'!$F$18:$F$516,PROVEEDORES!$D412,'EG-OCT'!Q$18:Q$516)</f>
        <v>0</v>
      </c>
      <c r="I411" s="159">
        <f>SUMIF('EG-OCT'!$F$18:$F$516,PROVEEDORES!$D412,'EG-OCT'!R$18:R$516)</f>
        <v>0</v>
      </c>
      <c r="J411" s="159">
        <f>SUMIF('EG-OCT'!$F$18:$F$516,PROVEEDORES!$D412,'EG-OCT'!S$18:S$516)</f>
        <v>0</v>
      </c>
      <c r="K411" s="159" t="str">
        <f t="shared" si="12"/>
        <v/>
      </c>
      <c r="L411" s="146" t="str">
        <f>IF(PROVEEDORES!G412="","",PROVEEDORES!G412)</f>
        <v/>
      </c>
    </row>
    <row r="412" spans="3:12" ht="17.45" customHeight="1" x14ac:dyDescent="0.2">
      <c r="C412" s="158">
        <f t="shared" si="13"/>
        <v>406</v>
      </c>
      <c r="D412" s="146" t="str">
        <f>IF(PROVEEDORES!E413="","",PROVEEDORES!E413)</f>
        <v/>
      </c>
      <c r="E412" s="146" t="str">
        <f>IF(PROVEEDORES!F413="","",PROVEEDORES!F413)</f>
        <v/>
      </c>
      <c r="F412" s="146" t="str">
        <f>IF(PROVEEDORES!D413="","",PROVEEDORES!D413)</f>
        <v/>
      </c>
      <c r="G412" s="159">
        <f>SUMIF('EG-OCT'!$F$18:$F$516,PROVEEDORES!$D413,'EG-OCT'!P$18:P$516)</f>
        <v>0</v>
      </c>
      <c r="H412" s="159">
        <f>SUMIF('EG-OCT'!$F$18:$F$516,PROVEEDORES!$D413,'EG-OCT'!Q$18:Q$516)</f>
        <v>0</v>
      </c>
      <c r="I412" s="159">
        <f>SUMIF('EG-OCT'!$F$18:$F$516,PROVEEDORES!$D413,'EG-OCT'!R$18:R$516)</f>
        <v>0</v>
      </c>
      <c r="J412" s="159">
        <f>SUMIF('EG-OCT'!$F$18:$F$516,PROVEEDORES!$D413,'EG-OCT'!S$18:S$516)</f>
        <v>0</v>
      </c>
      <c r="K412" s="159" t="str">
        <f t="shared" si="12"/>
        <v/>
      </c>
      <c r="L412" s="146" t="str">
        <f>IF(PROVEEDORES!G413="","",PROVEEDORES!G413)</f>
        <v/>
      </c>
    </row>
    <row r="413" spans="3:12" ht="17.45" customHeight="1" x14ac:dyDescent="0.2">
      <c r="C413" s="158">
        <f t="shared" si="13"/>
        <v>407</v>
      </c>
      <c r="D413" s="146" t="str">
        <f>IF(PROVEEDORES!E414="","",PROVEEDORES!E414)</f>
        <v/>
      </c>
      <c r="E413" s="146" t="str">
        <f>IF(PROVEEDORES!F414="","",PROVEEDORES!F414)</f>
        <v/>
      </c>
      <c r="F413" s="146" t="str">
        <f>IF(PROVEEDORES!D414="","",PROVEEDORES!D414)</f>
        <v/>
      </c>
      <c r="G413" s="159">
        <f>SUMIF('EG-OCT'!$F$18:$F$516,PROVEEDORES!$D414,'EG-OCT'!P$18:P$516)</f>
        <v>0</v>
      </c>
      <c r="H413" s="159">
        <f>SUMIF('EG-OCT'!$F$18:$F$516,PROVEEDORES!$D414,'EG-OCT'!Q$18:Q$516)</f>
        <v>0</v>
      </c>
      <c r="I413" s="159">
        <f>SUMIF('EG-OCT'!$F$18:$F$516,PROVEEDORES!$D414,'EG-OCT'!R$18:R$516)</f>
        <v>0</v>
      </c>
      <c r="J413" s="159">
        <f>SUMIF('EG-OCT'!$F$18:$F$516,PROVEEDORES!$D414,'EG-OCT'!S$18:S$516)</f>
        <v>0</v>
      </c>
      <c r="K413" s="159" t="str">
        <f t="shared" si="12"/>
        <v/>
      </c>
      <c r="L413" s="146" t="str">
        <f>IF(PROVEEDORES!G414="","",PROVEEDORES!G414)</f>
        <v/>
      </c>
    </row>
    <row r="414" spans="3:12" ht="17.45" customHeight="1" x14ac:dyDescent="0.2">
      <c r="C414" s="158">
        <f t="shared" si="13"/>
        <v>408</v>
      </c>
      <c r="D414" s="146" t="str">
        <f>IF(PROVEEDORES!E415="","",PROVEEDORES!E415)</f>
        <v/>
      </c>
      <c r="E414" s="146" t="str">
        <f>IF(PROVEEDORES!F415="","",PROVEEDORES!F415)</f>
        <v/>
      </c>
      <c r="F414" s="146" t="str">
        <f>IF(PROVEEDORES!D415="","",PROVEEDORES!D415)</f>
        <v/>
      </c>
      <c r="G414" s="159">
        <f>SUMIF('EG-OCT'!$F$18:$F$516,PROVEEDORES!$D415,'EG-OCT'!P$18:P$516)</f>
        <v>0</v>
      </c>
      <c r="H414" s="159">
        <f>SUMIF('EG-OCT'!$F$18:$F$516,PROVEEDORES!$D415,'EG-OCT'!Q$18:Q$516)</f>
        <v>0</v>
      </c>
      <c r="I414" s="159">
        <f>SUMIF('EG-OCT'!$F$18:$F$516,PROVEEDORES!$D415,'EG-OCT'!R$18:R$516)</f>
        <v>0</v>
      </c>
      <c r="J414" s="159">
        <f>SUMIF('EG-OCT'!$F$18:$F$516,PROVEEDORES!$D415,'EG-OCT'!S$18:S$516)</f>
        <v>0</v>
      </c>
      <c r="K414" s="159" t="str">
        <f t="shared" si="12"/>
        <v/>
      </c>
      <c r="L414" s="146" t="str">
        <f>IF(PROVEEDORES!G415="","",PROVEEDORES!G415)</f>
        <v/>
      </c>
    </row>
    <row r="415" spans="3:12" ht="17.45" customHeight="1" x14ac:dyDescent="0.2">
      <c r="C415" s="158">
        <f t="shared" si="13"/>
        <v>409</v>
      </c>
      <c r="D415" s="146" t="str">
        <f>IF(PROVEEDORES!E416="","",PROVEEDORES!E416)</f>
        <v/>
      </c>
      <c r="E415" s="146" t="str">
        <f>IF(PROVEEDORES!F416="","",PROVEEDORES!F416)</f>
        <v/>
      </c>
      <c r="F415" s="146" t="str">
        <f>IF(PROVEEDORES!D416="","",PROVEEDORES!D416)</f>
        <v/>
      </c>
      <c r="G415" s="159">
        <f>SUMIF('EG-OCT'!$F$18:$F$516,PROVEEDORES!$D416,'EG-OCT'!P$18:P$516)</f>
        <v>0</v>
      </c>
      <c r="H415" s="159">
        <f>SUMIF('EG-OCT'!$F$18:$F$516,PROVEEDORES!$D416,'EG-OCT'!Q$18:Q$516)</f>
        <v>0</v>
      </c>
      <c r="I415" s="159">
        <f>SUMIF('EG-OCT'!$F$18:$F$516,PROVEEDORES!$D416,'EG-OCT'!R$18:R$516)</f>
        <v>0</v>
      </c>
      <c r="J415" s="159">
        <f>SUMIF('EG-OCT'!$F$18:$F$516,PROVEEDORES!$D416,'EG-OCT'!S$18:S$516)</f>
        <v>0</v>
      </c>
      <c r="K415" s="159" t="str">
        <f t="shared" si="12"/>
        <v/>
      </c>
      <c r="L415" s="146" t="str">
        <f>IF(PROVEEDORES!G416="","",PROVEEDORES!G416)</f>
        <v/>
      </c>
    </row>
    <row r="416" spans="3:12" ht="17.45" customHeight="1" x14ac:dyDescent="0.2">
      <c r="C416" s="158">
        <f t="shared" si="13"/>
        <v>410</v>
      </c>
      <c r="D416" s="146" t="str">
        <f>IF(PROVEEDORES!E417="","",PROVEEDORES!E417)</f>
        <v/>
      </c>
      <c r="E416" s="146" t="str">
        <f>IF(PROVEEDORES!F417="","",PROVEEDORES!F417)</f>
        <v/>
      </c>
      <c r="F416" s="146" t="str">
        <f>IF(PROVEEDORES!D417="","",PROVEEDORES!D417)</f>
        <v/>
      </c>
      <c r="G416" s="159">
        <f>SUMIF('EG-OCT'!$F$18:$F$516,PROVEEDORES!$D417,'EG-OCT'!P$18:P$516)</f>
        <v>0</v>
      </c>
      <c r="H416" s="159">
        <f>SUMIF('EG-OCT'!$F$18:$F$516,PROVEEDORES!$D417,'EG-OCT'!Q$18:Q$516)</f>
        <v>0</v>
      </c>
      <c r="I416" s="159">
        <f>SUMIF('EG-OCT'!$F$18:$F$516,PROVEEDORES!$D417,'EG-OCT'!R$18:R$516)</f>
        <v>0</v>
      </c>
      <c r="J416" s="159">
        <f>SUMIF('EG-OCT'!$F$18:$F$516,PROVEEDORES!$D417,'EG-OCT'!S$18:S$516)</f>
        <v>0</v>
      </c>
      <c r="K416" s="159" t="str">
        <f t="shared" si="12"/>
        <v/>
      </c>
      <c r="L416" s="146" t="str">
        <f>IF(PROVEEDORES!G417="","",PROVEEDORES!G417)</f>
        <v/>
      </c>
    </row>
    <row r="417" spans="3:12" ht="17.45" customHeight="1" x14ac:dyDescent="0.2">
      <c r="C417" s="158">
        <f t="shared" si="13"/>
        <v>411</v>
      </c>
      <c r="D417" s="146" t="str">
        <f>IF(PROVEEDORES!E418="","",PROVEEDORES!E418)</f>
        <v/>
      </c>
      <c r="E417" s="146" t="str">
        <f>IF(PROVEEDORES!F418="","",PROVEEDORES!F418)</f>
        <v/>
      </c>
      <c r="F417" s="146" t="str">
        <f>IF(PROVEEDORES!D418="","",PROVEEDORES!D418)</f>
        <v/>
      </c>
      <c r="G417" s="159">
        <f>SUMIF('EG-OCT'!$F$18:$F$516,PROVEEDORES!$D418,'EG-OCT'!P$18:P$516)</f>
        <v>0</v>
      </c>
      <c r="H417" s="159">
        <f>SUMIF('EG-OCT'!$F$18:$F$516,PROVEEDORES!$D418,'EG-OCT'!Q$18:Q$516)</f>
        <v>0</v>
      </c>
      <c r="I417" s="159">
        <f>SUMIF('EG-OCT'!$F$18:$F$516,PROVEEDORES!$D418,'EG-OCT'!R$18:R$516)</f>
        <v>0</v>
      </c>
      <c r="J417" s="159">
        <f>SUMIF('EG-OCT'!$F$18:$F$516,PROVEEDORES!$D418,'EG-OCT'!S$18:S$516)</f>
        <v>0</v>
      </c>
      <c r="K417" s="159" t="str">
        <f t="shared" si="12"/>
        <v/>
      </c>
      <c r="L417" s="146" t="str">
        <f>IF(PROVEEDORES!G418="","",PROVEEDORES!G418)</f>
        <v/>
      </c>
    </row>
    <row r="418" spans="3:12" ht="17.45" customHeight="1" x14ac:dyDescent="0.2">
      <c r="C418" s="158">
        <f t="shared" si="13"/>
        <v>412</v>
      </c>
      <c r="D418" s="146" t="str">
        <f>IF(PROVEEDORES!E419="","",PROVEEDORES!E419)</f>
        <v/>
      </c>
      <c r="E418" s="146" t="str">
        <f>IF(PROVEEDORES!F419="","",PROVEEDORES!F419)</f>
        <v/>
      </c>
      <c r="F418" s="146" t="str">
        <f>IF(PROVEEDORES!D419="","",PROVEEDORES!D419)</f>
        <v/>
      </c>
      <c r="G418" s="159">
        <f>SUMIF('EG-OCT'!$F$18:$F$516,PROVEEDORES!$D419,'EG-OCT'!P$18:P$516)</f>
        <v>0</v>
      </c>
      <c r="H418" s="159">
        <f>SUMIF('EG-OCT'!$F$18:$F$516,PROVEEDORES!$D419,'EG-OCT'!Q$18:Q$516)</f>
        <v>0</v>
      </c>
      <c r="I418" s="159">
        <f>SUMIF('EG-OCT'!$F$18:$F$516,PROVEEDORES!$D419,'EG-OCT'!R$18:R$516)</f>
        <v>0</v>
      </c>
      <c r="J418" s="159">
        <f>SUMIF('EG-OCT'!$F$18:$F$516,PROVEEDORES!$D419,'EG-OCT'!S$18:S$516)</f>
        <v>0</v>
      </c>
      <c r="K418" s="159" t="str">
        <f t="shared" si="12"/>
        <v/>
      </c>
      <c r="L418" s="146" t="str">
        <f>IF(PROVEEDORES!G419="","",PROVEEDORES!G419)</f>
        <v/>
      </c>
    </row>
    <row r="419" spans="3:12" ht="17.45" customHeight="1" x14ac:dyDescent="0.2">
      <c r="C419" s="158">
        <f t="shared" si="13"/>
        <v>413</v>
      </c>
      <c r="D419" s="146" t="str">
        <f>IF(PROVEEDORES!E420="","",PROVEEDORES!E420)</f>
        <v/>
      </c>
      <c r="E419" s="146" t="str">
        <f>IF(PROVEEDORES!F420="","",PROVEEDORES!F420)</f>
        <v/>
      </c>
      <c r="F419" s="146" t="str">
        <f>IF(PROVEEDORES!D420="","",PROVEEDORES!D420)</f>
        <v/>
      </c>
      <c r="G419" s="159">
        <f>SUMIF('EG-OCT'!$F$18:$F$516,PROVEEDORES!$D420,'EG-OCT'!P$18:P$516)</f>
        <v>0</v>
      </c>
      <c r="H419" s="159">
        <f>SUMIF('EG-OCT'!$F$18:$F$516,PROVEEDORES!$D420,'EG-OCT'!Q$18:Q$516)</f>
        <v>0</v>
      </c>
      <c r="I419" s="159">
        <f>SUMIF('EG-OCT'!$F$18:$F$516,PROVEEDORES!$D420,'EG-OCT'!R$18:R$516)</f>
        <v>0</v>
      </c>
      <c r="J419" s="159">
        <f>SUMIF('EG-OCT'!$F$18:$F$516,PROVEEDORES!$D420,'EG-OCT'!S$18:S$516)</f>
        <v>0</v>
      </c>
      <c r="K419" s="159" t="str">
        <f t="shared" si="12"/>
        <v/>
      </c>
      <c r="L419" s="146" t="str">
        <f>IF(PROVEEDORES!G420="","",PROVEEDORES!G420)</f>
        <v/>
      </c>
    </row>
    <row r="420" spans="3:12" ht="17.45" customHeight="1" x14ac:dyDescent="0.2">
      <c r="C420" s="158">
        <f t="shared" si="13"/>
        <v>414</v>
      </c>
      <c r="D420" s="146" t="str">
        <f>IF(PROVEEDORES!E421="","",PROVEEDORES!E421)</f>
        <v/>
      </c>
      <c r="E420" s="146" t="str">
        <f>IF(PROVEEDORES!F421="","",PROVEEDORES!F421)</f>
        <v/>
      </c>
      <c r="F420" s="146" t="str">
        <f>IF(PROVEEDORES!D421="","",PROVEEDORES!D421)</f>
        <v/>
      </c>
      <c r="G420" s="159">
        <f>SUMIF('EG-OCT'!$F$18:$F$516,PROVEEDORES!$D421,'EG-OCT'!P$18:P$516)</f>
        <v>0</v>
      </c>
      <c r="H420" s="159">
        <f>SUMIF('EG-OCT'!$F$18:$F$516,PROVEEDORES!$D421,'EG-OCT'!Q$18:Q$516)</f>
        <v>0</v>
      </c>
      <c r="I420" s="159">
        <f>SUMIF('EG-OCT'!$F$18:$F$516,PROVEEDORES!$D421,'EG-OCT'!R$18:R$516)</f>
        <v>0</v>
      </c>
      <c r="J420" s="159">
        <f>SUMIF('EG-OCT'!$F$18:$F$516,PROVEEDORES!$D421,'EG-OCT'!S$18:S$516)</f>
        <v>0</v>
      </c>
      <c r="K420" s="159" t="str">
        <f t="shared" si="12"/>
        <v/>
      </c>
      <c r="L420" s="146" t="str">
        <f>IF(PROVEEDORES!G421="","",PROVEEDORES!G421)</f>
        <v/>
      </c>
    </row>
    <row r="421" spans="3:12" ht="17.45" customHeight="1" x14ac:dyDescent="0.2">
      <c r="C421" s="158">
        <f t="shared" si="13"/>
        <v>415</v>
      </c>
      <c r="D421" s="146" t="str">
        <f>IF(PROVEEDORES!E422="","",PROVEEDORES!E422)</f>
        <v/>
      </c>
      <c r="E421" s="146" t="str">
        <f>IF(PROVEEDORES!F422="","",PROVEEDORES!F422)</f>
        <v/>
      </c>
      <c r="F421" s="146" t="str">
        <f>IF(PROVEEDORES!D422="","",PROVEEDORES!D422)</f>
        <v/>
      </c>
      <c r="G421" s="159">
        <f>SUMIF('EG-OCT'!$F$18:$F$516,PROVEEDORES!$D422,'EG-OCT'!P$18:P$516)</f>
        <v>0</v>
      </c>
      <c r="H421" s="159">
        <f>SUMIF('EG-OCT'!$F$18:$F$516,PROVEEDORES!$D422,'EG-OCT'!Q$18:Q$516)</f>
        <v>0</v>
      </c>
      <c r="I421" s="159">
        <f>SUMIF('EG-OCT'!$F$18:$F$516,PROVEEDORES!$D422,'EG-OCT'!R$18:R$516)</f>
        <v>0</v>
      </c>
      <c r="J421" s="159">
        <f>SUMIF('EG-OCT'!$F$18:$F$516,PROVEEDORES!$D422,'EG-OCT'!S$18:S$516)</f>
        <v>0</v>
      </c>
      <c r="K421" s="159" t="str">
        <f t="shared" si="12"/>
        <v/>
      </c>
      <c r="L421" s="146" t="str">
        <f>IF(PROVEEDORES!G422="","",PROVEEDORES!G422)</f>
        <v/>
      </c>
    </row>
    <row r="422" spans="3:12" ht="17.45" customHeight="1" x14ac:dyDescent="0.2">
      <c r="C422" s="158">
        <f t="shared" si="13"/>
        <v>416</v>
      </c>
      <c r="D422" s="146" t="str">
        <f>IF(PROVEEDORES!E423="","",PROVEEDORES!E423)</f>
        <v/>
      </c>
      <c r="E422" s="146" t="str">
        <f>IF(PROVEEDORES!F423="","",PROVEEDORES!F423)</f>
        <v/>
      </c>
      <c r="F422" s="146" t="str">
        <f>IF(PROVEEDORES!D423="","",PROVEEDORES!D423)</f>
        <v/>
      </c>
      <c r="G422" s="159">
        <f>SUMIF('EG-OCT'!$F$18:$F$516,PROVEEDORES!$D423,'EG-OCT'!P$18:P$516)</f>
        <v>0</v>
      </c>
      <c r="H422" s="159">
        <f>SUMIF('EG-OCT'!$F$18:$F$516,PROVEEDORES!$D423,'EG-OCT'!Q$18:Q$516)</f>
        <v>0</v>
      </c>
      <c r="I422" s="159">
        <f>SUMIF('EG-OCT'!$F$18:$F$516,PROVEEDORES!$D423,'EG-OCT'!R$18:R$516)</f>
        <v>0</v>
      </c>
      <c r="J422" s="159">
        <f>SUMIF('EG-OCT'!$F$18:$F$516,PROVEEDORES!$D423,'EG-OCT'!S$18:S$516)</f>
        <v>0</v>
      </c>
      <c r="K422" s="159" t="str">
        <f t="shared" si="12"/>
        <v/>
      </c>
      <c r="L422" s="146" t="str">
        <f>IF(PROVEEDORES!G423="","",PROVEEDORES!G423)</f>
        <v/>
      </c>
    </row>
    <row r="423" spans="3:12" ht="17.45" customHeight="1" x14ac:dyDescent="0.2">
      <c r="C423" s="158">
        <f t="shared" si="13"/>
        <v>417</v>
      </c>
      <c r="D423" s="146" t="str">
        <f>IF(PROVEEDORES!E424="","",PROVEEDORES!E424)</f>
        <v/>
      </c>
      <c r="E423" s="146" t="str">
        <f>IF(PROVEEDORES!F424="","",PROVEEDORES!F424)</f>
        <v/>
      </c>
      <c r="F423" s="146" t="str">
        <f>IF(PROVEEDORES!D424="","",PROVEEDORES!D424)</f>
        <v/>
      </c>
      <c r="G423" s="159">
        <f>SUMIF('EG-OCT'!$F$18:$F$516,PROVEEDORES!$D424,'EG-OCT'!P$18:P$516)</f>
        <v>0</v>
      </c>
      <c r="H423" s="159">
        <f>SUMIF('EG-OCT'!$F$18:$F$516,PROVEEDORES!$D424,'EG-OCT'!Q$18:Q$516)</f>
        <v>0</v>
      </c>
      <c r="I423" s="159">
        <f>SUMIF('EG-OCT'!$F$18:$F$516,PROVEEDORES!$D424,'EG-OCT'!R$18:R$516)</f>
        <v>0</v>
      </c>
      <c r="J423" s="159">
        <f>SUMIF('EG-OCT'!$F$18:$F$516,PROVEEDORES!$D424,'EG-OCT'!S$18:S$516)</f>
        <v>0</v>
      </c>
      <c r="K423" s="159" t="str">
        <f t="shared" si="12"/>
        <v/>
      </c>
      <c r="L423" s="146" t="str">
        <f>IF(PROVEEDORES!G424="","",PROVEEDORES!G424)</f>
        <v/>
      </c>
    </row>
    <row r="424" spans="3:12" ht="17.45" customHeight="1" x14ac:dyDescent="0.2">
      <c r="C424" s="158">
        <f t="shared" si="13"/>
        <v>418</v>
      </c>
      <c r="D424" s="146" t="str">
        <f>IF(PROVEEDORES!E425="","",PROVEEDORES!E425)</f>
        <v/>
      </c>
      <c r="E424" s="146" t="str">
        <f>IF(PROVEEDORES!F425="","",PROVEEDORES!F425)</f>
        <v/>
      </c>
      <c r="F424" s="146" t="str">
        <f>IF(PROVEEDORES!D425="","",PROVEEDORES!D425)</f>
        <v/>
      </c>
      <c r="G424" s="159">
        <f>SUMIF('EG-OCT'!$F$18:$F$516,PROVEEDORES!$D425,'EG-OCT'!P$18:P$516)</f>
        <v>0</v>
      </c>
      <c r="H424" s="159">
        <f>SUMIF('EG-OCT'!$F$18:$F$516,PROVEEDORES!$D425,'EG-OCT'!Q$18:Q$516)</f>
        <v>0</v>
      </c>
      <c r="I424" s="159">
        <f>SUMIF('EG-OCT'!$F$18:$F$516,PROVEEDORES!$D425,'EG-OCT'!R$18:R$516)</f>
        <v>0</v>
      </c>
      <c r="J424" s="159">
        <f>SUMIF('EG-OCT'!$F$18:$F$516,PROVEEDORES!$D425,'EG-OCT'!S$18:S$516)</f>
        <v>0</v>
      </c>
      <c r="K424" s="159" t="str">
        <f t="shared" si="12"/>
        <v/>
      </c>
      <c r="L424" s="146" t="str">
        <f>IF(PROVEEDORES!G425="","",PROVEEDORES!G425)</f>
        <v/>
      </c>
    </row>
    <row r="425" spans="3:12" ht="17.45" customHeight="1" x14ac:dyDescent="0.2">
      <c r="C425" s="158">
        <f t="shared" si="13"/>
        <v>419</v>
      </c>
      <c r="D425" s="146" t="str">
        <f>IF(PROVEEDORES!E426="","",PROVEEDORES!E426)</f>
        <v/>
      </c>
      <c r="E425" s="146" t="str">
        <f>IF(PROVEEDORES!F426="","",PROVEEDORES!F426)</f>
        <v/>
      </c>
      <c r="F425" s="146" t="str">
        <f>IF(PROVEEDORES!D426="","",PROVEEDORES!D426)</f>
        <v/>
      </c>
      <c r="G425" s="159">
        <f>SUMIF('EG-OCT'!$F$18:$F$516,PROVEEDORES!$D426,'EG-OCT'!P$18:P$516)</f>
        <v>0</v>
      </c>
      <c r="H425" s="159">
        <f>SUMIF('EG-OCT'!$F$18:$F$516,PROVEEDORES!$D426,'EG-OCT'!Q$18:Q$516)</f>
        <v>0</v>
      </c>
      <c r="I425" s="159">
        <f>SUMIF('EG-OCT'!$F$18:$F$516,PROVEEDORES!$D426,'EG-OCT'!R$18:R$516)</f>
        <v>0</v>
      </c>
      <c r="J425" s="159">
        <f>SUMIF('EG-OCT'!$F$18:$F$516,PROVEEDORES!$D426,'EG-OCT'!S$18:S$516)</f>
        <v>0</v>
      </c>
      <c r="K425" s="159" t="str">
        <f t="shared" si="12"/>
        <v/>
      </c>
      <c r="L425" s="146" t="str">
        <f>IF(PROVEEDORES!G426="","",PROVEEDORES!G426)</f>
        <v/>
      </c>
    </row>
    <row r="426" spans="3:12" ht="17.45" customHeight="1" x14ac:dyDescent="0.2">
      <c r="C426" s="158">
        <f t="shared" si="13"/>
        <v>420</v>
      </c>
      <c r="D426" s="146" t="str">
        <f>IF(PROVEEDORES!E427="","",PROVEEDORES!E427)</f>
        <v/>
      </c>
      <c r="E426" s="146" t="str">
        <f>IF(PROVEEDORES!F427="","",PROVEEDORES!F427)</f>
        <v/>
      </c>
      <c r="F426" s="146" t="str">
        <f>IF(PROVEEDORES!D427="","",PROVEEDORES!D427)</f>
        <v/>
      </c>
      <c r="G426" s="159">
        <f>SUMIF('EG-OCT'!$F$18:$F$516,PROVEEDORES!$D427,'EG-OCT'!P$18:P$516)</f>
        <v>0</v>
      </c>
      <c r="H426" s="159">
        <f>SUMIF('EG-OCT'!$F$18:$F$516,PROVEEDORES!$D427,'EG-OCT'!Q$18:Q$516)</f>
        <v>0</v>
      </c>
      <c r="I426" s="159">
        <f>SUMIF('EG-OCT'!$F$18:$F$516,PROVEEDORES!$D427,'EG-OCT'!R$18:R$516)</f>
        <v>0</v>
      </c>
      <c r="J426" s="159">
        <f>SUMIF('EG-OCT'!$F$18:$F$516,PROVEEDORES!$D427,'EG-OCT'!S$18:S$516)</f>
        <v>0</v>
      </c>
      <c r="K426" s="159" t="str">
        <f t="shared" si="12"/>
        <v/>
      </c>
      <c r="L426" s="146" t="str">
        <f>IF(PROVEEDORES!G427="","",PROVEEDORES!G427)</f>
        <v/>
      </c>
    </row>
    <row r="427" spans="3:12" ht="17.45" customHeight="1" x14ac:dyDescent="0.2">
      <c r="C427" s="158">
        <f t="shared" si="13"/>
        <v>421</v>
      </c>
      <c r="D427" s="146" t="str">
        <f>IF(PROVEEDORES!E428="","",PROVEEDORES!E428)</f>
        <v/>
      </c>
      <c r="E427" s="146" t="str">
        <f>IF(PROVEEDORES!F428="","",PROVEEDORES!F428)</f>
        <v/>
      </c>
      <c r="F427" s="146" t="str">
        <f>IF(PROVEEDORES!D428="","",PROVEEDORES!D428)</f>
        <v/>
      </c>
      <c r="G427" s="159">
        <f>SUMIF('EG-OCT'!$F$18:$F$516,PROVEEDORES!$D428,'EG-OCT'!P$18:P$516)</f>
        <v>0</v>
      </c>
      <c r="H427" s="159">
        <f>SUMIF('EG-OCT'!$F$18:$F$516,PROVEEDORES!$D428,'EG-OCT'!Q$18:Q$516)</f>
        <v>0</v>
      </c>
      <c r="I427" s="159">
        <f>SUMIF('EG-OCT'!$F$18:$F$516,PROVEEDORES!$D428,'EG-OCT'!R$18:R$516)</f>
        <v>0</v>
      </c>
      <c r="J427" s="159">
        <f>SUMIF('EG-OCT'!$F$18:$F$516,PROVEEDORES!$D428,'EG-OCT'!S$18:S$516)</f>
        <v>0</v>
      </c>
      <c r="K427" s="159" t="str">
        <f t="shared" si="12"/>
        <v/>
      </c>
      <c r="L427" s="146" t="str">
        <f>IF(PROVEEDORES!G428="","",PROVEEDORES!G428)</f>
        <v/>
      </c>
    </row>
    <row r="428" spans="3:12" ht="17.45" customHeight="1" x14ac:dyDescent="0.2">
      <c r="C428" s="158">
        <f t="shared" si="13"/>
        <v>422</v>
      </c>
      <c r="D428" s="146" t="str">
        <f>IF(PROVEEDORES!E429="","",PROVEEDORES!E429)</f>
        <v/>
      </c>
      <c r="E428" s="146" t="str">
        <f>IF(PROVEEDORES!F429="","",PROVEEDORES!F429)</f>
        <v/>
      </c>
      <c r="F428" s="146" t="str">
        <f>IF(PROVEEDORES!D429="","",PROVEEDORES!D429)</f>
        <v/>
      </c>
      <c r="G428" s="159">
        <f>SUMIF('EG-OCT'!$F$18:$F$516,PROVEEDORES!$D429,'EG-OCT'!P$18:P$516)</f>
        <v>0</v>
      </c>
      <c r="H428" s="159">
        <f>SUMIF('EG-OCT'!$F$18:$F$516,PROVEEDORES!$D429,'EG-OCT'!Q$18:Q$516)</f>
        <v>0</v>
      </c>
      <c r="I428" s="159">
        <f>SUMIF('EG-OCT'!$F$18:$F$516,PROVEEDORES!$D429,'EG-OCT'!R$18:R$516)</f>
        <v>0</v>
      </c>
      <c r="J428" s="159">
        <f>SUMIF('EG-OCT'!$F$18:$F$516,PROVEEDORES!$D429,'EG-OCT'!S$18:S$516)</f>
        <v>0</v>
      </c>
      <c r="K428" s="159" t="str">
        <f t="shared" si="12"/>
        <v/>
      </c>
      <c r="L428" s="146" t="str">
        <f>IF(PROVEEDORES!G429="","",PROVEEDORES!G429)</f>
        <v/>
      </c>
    </row>
    <row r="429" spans="3:12" ht="17.45" customHeight="1" x14ac:dyDescent="0.2">
      <c r="C429" s="158">
        <f t="shared" si="13"/>
        <v>423</v>
      </c>
      <c r="D429" s="146" t="str">
        <f>IF(PROVEEDORES!E430="","",PROVEEDORES!E430)</f>
        <v/>
      </c>
      <c r="E429" s="146" t="str">
        <f>IF(PROVEEDORES!F430="","",PROVEEDORES!F430)</f>
        <v/>
      </c>
      <c r="F429" s="146" t="str">
        <f>IF(PROVEEDORES!D430="","",PROVEEDORES!D430)</f>
        <v/>
      </c>
      <c r="G429" s="159">
        <f>SUMIF('EG-OCT'!$F$18:$F$516,PROVEEDORES!$D430,'EG-OCT'!P$18:P$516)</f>
        <v>0</v>
      </c>
      <c r="H429" s="159">
        <f>SUMIF('EG-OCT'!$F$18:$F$516,PROVEEDORES!$D430,'EG-OCT'!Q$18:Q$516)</f>
        <v>0</v>
      </c>
      <c r="I429" s="159">
        <f>SUMIF('EG-OCT'!$F$18:$F$516,PROVEEDORES!$D430,'EG-OCT'!R$18:R$516)</f>
        <v>0</v>
      </c>
      <c r="J429" s="159">
        <f>SUMIF('EG-OCT'!$F$18:$F$516,PROVEEDORES!$D430,'EG-OCT'!S$18:S$516)</f>
        <v>0</v>
      </c>
      <c r="K429" s="159" t="str">
        <f t="shared" si="12"/>
        <v/>
      </c>
      <c r="L429" s="146" t="str">
        <f>IF(PROVEEDORES!G430="","",PROVEEDORES!G430)</f>
        <v/>
      </c>
    </row>
    <row r="430" spans="3:12" ht="17.45" customHeight="1" x14ac:dyDescent="0.2">
      <c r="C430" s="158">
        <f t="shared" si="13"/>
        <v>424</v>
      </c>
      <c r="D430" s="146" t="str">
        <f>IF(PROVEEDORES!E431="","",PROVEEDORES!E431)</f>
        <v/>
      </c>
      <c r="E430" s="146" t="str">
        <f>IF(PROVEEDORES!F431="","",PROVEEDORES!F431)</f>
        <v/>
      </c>
      <c r="F430" s="146" t="str">
        <f>IF(PROVEEDORES!D431="","",PROVEEDORES!D431)</f>
        <v/>
      </c>
      <c r="G430" s="159">
        <f>SUMIF('EG-OCT'!$F$18:$F$516,PROVEEDORES!$D431,'EG-OCT'!P$18:P$516)</f>
        <v>0</v>
      </c>
      <c r="H430" s="159">
        <f>SUMIF('EG-OCT'!$F$18:$F$516,PROVEEDORES!$D431,'EG-OCT'!Q$18:Q$516)</f>
        <v>0</v>
      </c>
      <c r="I430" s="159">
        <f>SUMIF('EG-OCT'!$F$18:$F$516,PROVEEDORES!$D431,'EG-OCT'!R$18:R$516)</f>
        <v>0</v>
      </c>
      <c r="J430" s="159">
        <f>SUMIF('EG-OCT'!$F$18:$F$516,PROVEEDORES!$D431,'EG-OCT'!S$18:S$516)</f>
        <v>0</v>
      </c>
      <c r="K430" s="159" t="str">
        <f t="shared" si="12"/>
        <v/>
      </c>
      <c r="L430" s="146" t="str">
        <f>IF(PROVEEDORES!G431="","",PROVEEDORES!G431)</f>
        <v/>
      </c>
    </row>
    <row r="431" spans="3:12" ht="17.45" customHeight="1" x14ac:dyDescent="0.2">
      <c r="C431" s="158">
        <f t="shared" si="13"/>
        <v>425</v>
      </c>
      <c r="D431" s="146" t="str">
        <f>IF(PROVEEDORES!E432="","",PROVEEDORES!E432)</f>
        <v/>
      </c>
      <c r="E431" s="146" t="str">
        <f>IF(PROVEEDORES!F432="","",PROVEEDORES!F432)</f>
        <v/>
      </c>
      <c r="F431" s="146" t="str">
        <f>IF(PROVEEDORES!D432="","",PROVEEDORES!D432)</f>
        <v/>
      </c>
      <c r="G431" s="159">
        <f>SUMIF('EG-OCT'!$F$18:$F$516,PROVEEDORES!$D432,'EG-OCT'!P$18:P$516)</f>
        <v>0</v>
      </c>
      <c r="H431" s="159">
        <f>SUMIF('EG-OCT'!$F$18:$F$516,PROVEEDORES!$D432,'EG-OCT'!Q$18:Q$516)</f>
        <v>0</v>
      </c>
      <c r="I431" s="159">
        <f>SUMIF('EG-OCT'!$F$18:$F$516,PROVEEDORES!$D432,'EG-OCT'!R$18:R$516)</f>
        <v>0</v>
      </c>
      <c r="J431" s="159">
        <f>SUMIF('EG-OCT'!$F$18:$F$516,PROVEEDORES!$D432,'EG-OCT'!S$18:S$516)</f>
        <v>0</v>
      </c>
      <c r="K431" s="159" t="str">
        <f t="shared" si="12"/>
        <v/>
      </c>
      <c r="L431" s="146" t="str">
        <f>IF(PROVEEDORES!G432="","",PROVEEDORES!G432)</f>
        <v/>
      </c>
    </row>
    <row r="432" spans="3:12" ht="17.45" customHeight="1" x14ac:dyDescent="0.2">
      <c r="C432" s="158">
        <f t="shared" si="13"/>
        <v>426</v>
      </c>
      <c r="D432" s="146" t="str">
        <f>IF(PROVEEDORES!E433="","",PROVEEDORES!E433)</f>
        <v/>
      </c>
      <c r="E432" s="146" t="str">
        <f>IF(PROVEEDORES!F433="","",PROVEEDORES!F433)</f>
        <v/>
      </c>
      <c r="F432" s="146" t="str">
        <f>IF(PROVEEDORES!D433="","",PROVEEDORES!D433)</f>
        <v/>
      </c>
      <c r="G432" s="159">
        <f>SUMIF('EG-OCT'!$F$18:$F$516,PROVEEDORES!$D433,'EG-OCT'!P$18:P$516)</f>
        <v>0</v>
      </c>
      <c r="H432" s="159">
        <f>SUMIF('EG-OCT'!$F$18:$F$516,PROVEEDORES!$D433,'EG-OCT'!Q$18:Q$516)</f>
        <v>0</v>
      </c>
      <c r="I432" s="159">
        <f>SUMIF('EG-OCT'!$F$18:$F$516,PROVEEDORES!$D433,'EG-OCT'!R$18:R$516)</f>
        <v>0</v>
      </c>
      <c r="J432" s="159">
        <f>SUMIF('EG-OCT'!$F$18:$F$516,PROVEEDORES!$D433,'EG-OCT'!S$18:S$516)</f>
        <v>0</v>
      </c>
      <c r="K432" s="159" t="str">
        <f t="shared" si="12"/>
        <v/>
      </c>
      <c r="L432" s="146" t="str">
        <f>IF(PROVEEDORES!G433="","",PROVEEDORES!G433)</f>
        <v/>
      </c>
    </row>
    <row r="433" spans="3:12" ht="17.45" customHeight="1" x14ac:dyDescent="0.2">
      <c r="C433" s="158">
        <f t="shared" si="13"/>
        <v>427</v>
      </c>
      <c r="D433" s="146" t="str">
        <f>IF(PROVEEDORES!E434="","",PROVEEDORES!E434)</f>
        <v/>
      </c>
      <c r="E433" s="146" t="str">
        <f>IF(PROVEEDORES!F434="","",PROVEEDORES!F434)</f>
        <v/>
      </c>
      <c r="F433" s="146" t="str">
        <f>IF(PROVEEDORES!D434="","",PROVEEDORES!D434)</f>
        <v/>
      </c>
      <c r="G433" s="159">
        <f>SUMIF('EG-OCT'!$F$18:$F$516,PROVEEDORES!$D434,'EG-OCT'!P$18:P$516)</f>
        <v>0</v>
      </c>
      <c r="H433" s="159">
        <f>SUMIF('EG-OCT'!$F$18:$F$516,PROVEEDORES!$D434,'EG-OCT'!Q$18:Q$516)</f>
        <v>0</v>
      </c>
      <c r="I433" s="159">
        <f>SUMIF('EG-OCT'!$F$18:$F$516,PROVEEDORES!$D434,'EG-OCT'!R$18:R$516)</f>
        <v>0</v>
      </c>
      <c r="J433" s="159">
        <f>SUMIF('EG-OCT'!$F$18:$F$516,PROVEEDORES!$D434,'EG-OCT'!S$18:S$516)</f>
        <v>0</v>
      </c>
      <c r="K433" s="159" t="str">
        <f t="shared" si="12"/>
        <v/>
      </c>
      <c r="L433" s="146" t="str">
        <f>IF(PROVEEDORES!G434="","",PROVEEDORES!G434)</f>
        <v/>
      </c>
    </row>
    <row r="434" spans="3:12" ht="17.45" customHeight="1" x14ac:dyDescent="0.2">
      <c r="C434" s="158">
        <f t="shared" si="13"/>
        <v>428</v>
      </c>
      <c r="D434" s="146" t="str">
        <f>IF(PROVEEDORES!E435="","",PROVEEDORES!E435)</f>
        <v/>
      </c>
      <c r="E434" s="146" t="str">
        <f>IF(PROVEEDORES!F435="","",PROVEEDORES!F435)</f>
        <v/>
      </c>
      <c r="F434" s="146" t="str">
        <f>IF(PROVEEDORES!D435="","",PROVEEDORES!D435)</f>
        <v/>
      </c>
      <c r="G434" s="159">
        <f>SUMIF('EG-OCT'!$F$18:$F$516,PROVEEDORES!$D435,'EG-OCT'!P$18:P$516)</f>
        <v>0</v>
      </c>
      <c r="H434" s="159">
        <f>SUMIF('EG-OCT'!$F$18:$F$516,PROVEEDORES!$D435,'EG-OCT'!Q$18:Q$516)</f>
        <v>0</v>
      </c>
      <c r="I434" s="159">
        <f>SUMIF('EG-OCT'!$F$18:$F$516,PROVEEDORES!$D435,'EG-OCT'!R$18:R$516)</f>
        <v>0</v>
      </c>
      <c r="J434" s="159">
        <f>SUMIF('EG-OCT'!$F$18:$F$516,PROVEEDORES!$D435,'EG-OCT'!S$18:S$516)</f>
        <v>0</v>
      </c>
      <c r="K434" s="159" t="str">
        <f t="shared" si="12"/>
        <v/>
      </c>
      <c r="L434" s="146" t="str">
        <f>IF(PROVEEDORES!G435="","",PROVEEDORES!G435)</f>
        <v/>
      </c>
    </row>
    <row r="435" spans="3:12" ht="17.45" customHeight="1" x14ac:dyDescent="0.2">
      <c r="C435" s="158">
        <f t="shared" si="13"/>
        <v>429</v>
      </c>
      <c r="D435" s="146" t="str">
        <f>IF(PROVEEDORES!E436="","",PROVEEDORES!E436)</f>
        <v/>
      </c>
      <c r="E435" s="146" t="str">
        <f>IF(PROVEEDORES!F436="","",PROVEEDORES!F436)</f>
        <v/>
      </c>
      <c r="F435" s="146" t="str">
        <f>IF(PROVEEDORES!D436="","",PROVEEDORES!D436)</f>
        <v/>
      </c>
      <c r="G435" s="159">
        <f>SUMIF('EG-OCT'!$F$18:$F$516,PROVEEDORES!$D436,'EG-OCT'!P$18:P$516)</f>
        <v>0</v>
      </c>
      <c r="H435" s="159">
        <f>SUMIF('EG-OCT'!$F$18:$F$516,PROVEEDORES!$D436,'EG-OCT'!Q$18:Q$516)</f>
        <v>0</v>
      </c>
      <c r="I435" s="159">
        <f>SUMIF('EG-OCT'!$F$18:$F$516,PROVEEDORES!$D436,'EG-OCT'!R$18:R$516)</f>
        <v>0</v>
      </c>
      <c r="J435" s="159">
        <f>SUMIF('EG-OCT'!$F$18:$F$516,PROVEEDORES!$D436,'EG-OCT'!S$18:S$516)</f>
        <v>0</v>
      </c>
      <c r="K435" s="159" t="str">
        <f t="shared" si="12"/>
        <v/>
      </c>
      <c r="L435" s="146" t="str">
        <f>IF(PROVEEDORES!G436="","",PROVEEDORES!G436)</f>
        <v/>
      </c>
    </row>
    <row r="436" spans="3:12" ht="17.45" customHeight="1" x14ac:dyDescent="0.2">
      <c r="C436" s="158">
        <f t="shared" si="13"/>
        <v>430</v>
      </c>
      <c r="D436" s="146" t="str">
        <f>IF(PROVEEDORES!E437="","",PROVEEDORES!E437)</f>
        <v/>
      </c>
      <c r="E436" s="146" t="str">
        <f>IF(PROVEEDORES!F437="","",PROVEEDORES!F437)</f>
        <v/>
      </c>
      <c r="F436" s="146" t="str">
        <f>IF(PROVEEDORES!D437="","",PROVEEDORES!D437)</f>
        <v/>
      </c>
      <c r="G436" s="159">
        <f>SUMIF('EG-OCT'!$F$18:$F$516,PROVEEDORES!$D437,'EG-OCT'!P$18:P$516)</f>
        <v>0</v>
      </c>
      <c r="H436" s="159">
        <f>SUMIF('EG-OCT'!$F$18:$F$516,PROVEEDORES!$D437,'EG-OCT'!Q$18:Q$516)</f>
        <v>0</v>
      </c>
      <c r="I436" s="159">
        <f>SUMIF('EG-OCT'!$F$18:$F$516,PROVEEDORES!$D437,'EG-OCT'!R$18:R$516)</f>
        <v>0</v>
      </c>
      <c r="J436" s="159">
        <f>SUMIF('EG-OCT'!$F$18:$F$516,PROVEEDORES!$D437,'EG-OCT'!S$18:S$516)</f>
        <v>0</v>
      </c>
      <c r="K436" s="159" t="str">
        <f t="shared" si="12"/>
        <v/>
      </c>
      <c r="L436" s="146" t="str">
        <f>IF(PROVEEDORES!G437="","",PROVEEDORES!G437)</f>
        <v/>
      </c>
    </row>
    <row r="437" spans="3:12" ht="17.45" customHeight="1" x14ac:dyDescent="0.2">
      <c r="C437" s="158">
        <f t="shared" si="13"/>
        <v>431</v>
      </c>
      <c r="D437" s="146" t="str">
        <f>IF(PROVEEDORES!E438="","",PROVEEDORES!E438)</f>
        <v/>
      </c>
      <c r="E437" s="146" t="str">
        <f>IF(PROVEEDORES!F438="","",PROVEEDORES!F438)</f>
        <v/>
      </c>
      <c r="F437" s="146" t="str">
        <f>IF(PROVEEDORES!D438="","",PROVEEDORES!D438)</f>
        <v/>
      </c>
      <c r="G437" s="159">
        <f>SUMIF('EG-OCT'!$F$18:$F$516,PROVEEDORES!$D438,'EG-OCT'!P$18:P$516)</f>
        <v>0</v>
      </c>
      <c r="H437" s="159">
        <f>SUMIF('EG-OCT'!$F$18:$F$516,PROVEEDORES!$D438,'EG-OCT'!Q$18:Q$516)</f>
        <v>0</v>
      </c>
      <c r="I437" s="159">
        <f>SUMIF('EG-OCT'!$F$18:$F$516,PROVEEDORES!$D438,'EG-OCT'!R$18:R$516)</f>
        <v>0</v>
      </c>
      <c r="J437" s="159">
        <f>SUMIF('EG-OCT'!$F$18:$F$516,PROVEEDORES!$D438,'EG-OCT'!S$18:S$516)</f>
        <v>0</v>
      </c>
      <c r="K437" s="159" t="str">
        <f t="shared" si="12"/>
        <v/>
      </c>
      <c r="L437" s="146" t="str">
        <f>IF(PROVEEDORES!G438="","",PROVEEDORES!G438)</f>
        <v/>
      </c>
    </row>
    <row r="438" spans="3:12" ht="17.45" customHeight="1" x14ac:dyDescent="0.2">
      <c r="C438" s="158">
        <f t="shared" si="13"/>
        <v>432</v>
      </c>
      <c r="D438" s="146" t="str">
        <f>IF(PROVEEDORES!E439="","",PROVEEDORES!E439)</f>
        <v/>
      </c>
      <c r="E438" s="146" t="str">
        <f>IF(PROVEEDORES!F439="","",PROVEEDORES!F439)</f>
        <v/>
      </c>
      <c r="F438" s="146" t="str">
        <f>IF(PROVEEDORES!D439="","",PROVEEDORES!D439)</f>
        <v/>
      </c>
      <c r="G438" s="159">
        <f>SUMIF('EG-OCT'!$F$18:$F$516,PROVEEDORES!$D439,'EG-OCT'!P$18:P$516)</f>
        <v>0</v>
      </c>
      <c r="H438" s="159">
        <f>SUMIF('EG-OCT'!$F$18:$F$516,PROVEEDORES!$D439,'EG-OCT'!Q$18:Q$516)</f>
        <v>0</v>
      </c>
      <c r="I438" s="159">
        <f>SUMIF('EG-OCT'!$F$18:$F$516,PROVEEDORES!$D439,'EG-OCT'!R$18:R$516)</f>
        <v>0</v>
      </c>
      <c r="J438" s="159">
        <f>SUMIF('EG-OCT'!$F$18:$F$516,PROVEEDORES!$D439,'EG-OCT'!S$18:S$516)</f>
        <v>0</v>
      </c>
      <c r="K438" s="159" t="str">
        <f t="shared" si="12"/>
        <v/>
      </c>
      <c r="L438" s="146" t="str">
        <f>IF(PROVEEDORES!G439="","",PROVEEDORES!G439)</f>
        <v/>
      </c>
    </row>
    <row r="439" spans="3:12" ht="17.45" customHeight="1" x14ac:dyDescent="0.2">
      <c r="C439" s="158">
        <f t="shared" si="13"/>
        <v>433</v>
      </c>
      <c r="D439" s="146" t="str">
        <f>IF(PROVEEDORES!E440="","",PROVEEDORES!E440)</f>
        <v/>
      </c>
      <c r="E439" s="146" t="str">
        <f>IF(PROVEEDORES!F440="","",PROVEEDORES!F440)</f>
        <v/>
      </c>
      <c r="F439" s="146" t="str">
        <f>IF(PROVEEDORES!D440="","",PROVEEDORES!D440)</f>
        <v/>
      </c>
      <c r="G439" s="159">
        <f>SUMIF('EG-OCT'!$F$18:$F$516,PROVEEDORES!$D440,'EG-OCT'!P$18:P$516)</f>
        <v>0</v>
      </c>
      <c r="H439" s="159">
        <f>SUMIF('EG-OCT'!$F$18:$F$516,PROVEEDORES!$D440,'EG-OCT'!Q$18:Q$516)</f>
        <v>0</v>
      </c>
      <c r="I439" s="159">
        <f>SUMIF('EG-OCT'!$F$18:$F$516,PROVEEDORES!$D440,'EG-OCT'!R$18:R$516)</f>
        <v>0</v>
      </c>
      <c r="J439" s="159">
        <f>SUMIF('EG-OCT'!$F$18:$F$516,PROVEEDORES!$D440,'EG-OCT'!S$18:S$516)</f>
        <v>0</v>
      </c>
      <c r="K439" s="159" t="str">
        <f t="shared" si="12"/>
        <v/>
      </c>
      <c r="L439" s="146" t="str">
        <f>IF(PROVEEDORES!G440="","",PROVEEDORES!G440)</f>
        <v/>
      </c>
    </row>
    <row r="440" spans="3:12" ht="17.45" customHeight="1" x14ac:dyDescent="0.2">
      <c r="C440" s="158">
        <f t="shared" si="13"/>
        <v>434</v>
      </c>
      <c r="D440" s="146" t="str">
        <f>IF(PROVEEDORES!E441="","",PROVEEDORES!E441)</f>
        <v/>
      </c>
      <c r="E440" s="146" t="str">
        <f>IF(PROVEEDORES!F441="","",PROVEEDORES!F441)</f>
        <v/>
      </c>
      <c r="F440" s="146" t="str">
        <f>IF(PROVEEDORES!D441="","",PROVEEDORES!D441)</f>
        <v/>
      </c>
      <c r="G440" s="159">
        <f>SUMIF('EG-OCT'!$F$18:$F$516,PROVEEDORES!$D441,'EG-OCT'!P$18:P$516)</f>
        <v>0</v>
      </c>
      <c r="H440" s="159">
        <f>SUMIF('EG-OCT'!$F$18:$F$516,PROVEEDORES!$D441,'EG-OCT'!Q$18:Q$516)</f>
        <v>0</v>
      </c>
      <c r="I440" s="159">
        <f>SUMIF('EG-OCT'!$F$18:$F$516,PROVEEDORES!$D441,'EG-OCT'!R$18:R$516)</f>
        <v>0</v>
      </c>
      <c r="J440" s="159">
        <f>SUMIF('EG-OCT'!$F$18:$F$516,PROVEEDORES!$D441,'EG-OCT'!S$18:S$516)</f>
        <v>0</v>
      </c>
      <c r="K440" s="159" t="str">
        <f t="shared" si="12"/>
        <v/>
      </c>
      <c r="L440" s="146" t="str">
        <f>IF(PROVEEDORES!G441="","",PROVEEDORES!G441)</f>
        <v/>
      </c>
    </row>
    <row r="441" spans="3:12" ht="17.45" customHeight="1" x14ac:dyDescent="0.2">
      <c r="C441" s="158">
        <f t="shared" si="13"/>
        <v>435</v>
      </c>
      <c r="D441" s="146" t="str">
        <f>IF(PROVEEDORES!E442="","",PROVEEDORES!E442)</f>
        <v/>
      </c>
      <c r="E441" s="146" t="str">
        <f>IF(PROVEEDORES!F442="","",PROVEEDORES!F442)</f>
        <v/>
      </c>
      <c r="F441" s="146" t="str">
        <f>IF(PROVEEDORES!D442="","",PROVEEDORES!D442)</f>
        <v/>
      </c>
      <c r="G441" s="159">
        <f>SUMIF('EG-OCT'!$F$18:$F$516,PROVEEDORES!$D442,'EG-OCT'!P$18:P$516)</f>
        <v>0</v>
      </c>
      <c r="H441" s="159">
        <f>SUMIF('EG-OCT'!$F$18:$F$516,PROVEEDORES!$D442,'EG-OCT'!Q$18:Q$516)</f>
        <v>0</v>
      </c>
      <c r="I441" s="159">
        <f>SUMIF('EG-OCT'!$F$18:$F$516,PROVEEDORES!$D442,'EG-OCT'!R$18:R$516)</f>
        <v>0</v>
      </c>
      <c r="J441" s="159">
        <f>SUMIF('EG-OCT'!$F$18:$F$516,PROVEEDORES!$D442,'EG-OCT'!S$18:S$516)</f>
        <v>0</v>
      </c>
      <c r="K441" s="159" t="str">
        <f t="shared" si="12"/>
        <v/>
      </c>
      <c r="L441" s="146" t="str">
        <f>IF(PROVEEDORES!G442="","",PROVEEDORES!G442)</f>
        <v/>
      </c>
    </row>
    <row r="442" spans="3:12" ht="17.45" customHeight="1" x14ac:dyDescent="0.2">
      <c r="C442" s="158">
        <f t="shared" si="13"/>
        <v>436</v>
      </c>
      <c r="D442" s="146" t="str">
        <f>IF(PROVEEDORES!E443="","",PROVEEDORES!E443)</f>
        <v/>
      </c>
      <c r="E442" s="146" t="str">
        <f>IF(PROVEEDORES!F443="","",PROVEEDORES!F443)</f>
        <v/>
      </c>
      <c r="F442" s="146" t="str">
        <f>IF(PROVEEDORES!D443="","",PROVEEDORES!D443)</f>
        <v/>
      </c>
      <c r="G442" s="159">
        <f>SUMIF('EG-OCT'!$F$18:$F$516,PROVEEDORES!$D443,'EG-OCT'!P$18:P$516)</f>
        <v>0</v>
      </c>
      <c r="H442" s="159">
        <f>SUMIF('EG-OCT'!$F$18:$F$516,PROVEEDORES!$D443,'EG-OCT'!Q$18:Q$516)</f>
        <v>0</v>
      </c>
      <c r="I442" s="159">
        <f>SUMIF('EG-OCT'!$F$18:$F$516,PROVEEDORES!$D443,'EG-OCT'!R$18:R$516)</f>
        <v>0</v>
      </c>
      <c r="J442" s="159">
        <f>SUMIF('EG-OCT'!$F$18:$F$516,PROVEEDORES!$D443,'EG-OCT'!S$18:S$516)</f>
        <v>0</v>
      </c>
      <c r="K442" s="159" t="str">
        <f t="shared" si="12"/>
        <v/>
      </c>
      <c r="L442" s="146" t="str">
        <f>IF(PROVEEDORES!G443="","",PROVEEDORES!G443)</f>
        <v/>
      </c>
    </row>
    <row r="443" spans="3:12" ht="17.45" customHeight="1" x14ac:dyDescent="0.2">
      <c r="C443" s="158">
        <f t="shared" si="13"/>
        <v>437</v>
      </c>
      <c r="D443" s="146" t="str">
        <f>IF(PROVEEDORES!E444="","",PROVEEDORES!E444)</f>
        <v/>
      </c>
      <c r="E443" s="146" t="str">
        <f>IF(PROVEEDORES!F444="","",PROVEEDORES!F444)</f>
        <v/>
      </c>
      <c r="F443" s="146" t="str">
        <f>IF(PROVEEDORES!D444="","",PROVEEDORES!D444)</f>
        <v/>
      </c>
      <c r="G443" s="159">
        <f>SUMIF('EG-OCT'!$F$18:$F$516,PROVEEDORES!$D444,'EG-OCT'!P$18:P$516)</f>
        <v>0</v>
      </c>
      <c r="H443" s="159">
        <f>SUMIF('EG-OCT'!$F$18:$F$516,PROVEEDORES!$D444,'EG-OCT'!Q$18:Q$516)</f>
        <v>0</v>
      </c>
      <c r="I443" s="159">
        <f>SUMIF('EG-OCT'!$F$18:$F$516,PROVEEDORES!$D444,'EG-OCT'!R$18:R$516)</f>
        <v>0</v>
      </c>
      <c r="J443" s="159">
        <f>SUMIF('EG-OCT'!$F$18:$F$516,PROVEEDORES!$D444,'EG-OCT'!S$18:S$516)</f>
        <v>0</v>
      </c>
      <c r="K443" s="159" t="str">
        <f t="shared" si="12"/>
        <v/>
      </c>
      <c r="L443" s="146" t="str">
        <f>IF(PROVEEDORES!G444="","",PROVEEDORES!G444)</f>
        <v/>
      </c>
    </row>
    <row r="444" spans="3:12" ht="17.45" customHeight="1" x14ac:dyDescent="0.2">
      <c r="C444" s="158">
        <f t="shared" si="13"/>
        <v>438</v>
      </c>
      <c r="D444" s="146" t="str">
        <f>IF(PROVEEDORES!E445="","",PROVEEDORES!E445)</f>
        <v/>
      </c>
      <c r="E444" s="146" t="str">
        <f>IF(PROVEEDORES!F445="","",PROVEEDORES!F445)</f>
        <v/>
      </c>
      <c r="F444" s="146" t="str">
        <f>IF(PROVEEDORES!D445="","",PROVEEDORES!D445)</f>
        <v/>
      </c>
      <c r="G444" s="159">
        <f>SUMIF('EG-OCT'!$F$18:$F$516,PROVEEDORES!$D445,'EG-OCT'!P$18:P$516)</f>
        <v>0</v>
      </c>
      <c r="H444" s="159">
        <f>SUMIF('EG-OCT'!$F$18:$F$516,PROVEEDORES!$D445,'EG-OCT'!Q$18:Q$516)</f>
        <v>0</v>
      </c>
      <c r="I444" s="159">
        <f>SUMIF('EG-OCT'!$F$18:$F$516,PROVEEDORES!$D445,'EG-OCT'!R$18:R$516)</f>
        <v>0</v>
      </c>
      <c r="J444" s="159">
        <f>SUMIF('EG-OCT'!$F$18:$F$516,PROVEEDORES!$D445,'EG-OCT'!S$18:S$516)</f>
        <v>0</v>
      </c>
      <c r="K444" s="159" t="str">
        <f t="shared" si="12"/>
        <v/>
      </c>
      <c r="L444" s="146" t="str">
        <f>IF(PROVEEDORES!G445="","",PROVEEDORES!G445)</f>
        <v/>
      </c>
    </row>
    <row r="445" spans="3:12" ht="17.45" customHeight="1" x14ac:dyDescent="0.2">
      <c r="C445" s="158">
        <f t="shared" si="13"/>
        <v>439</v>
      </c>
      <c r="D445" s="146" t="str">
        <f>IF(PROVEEDORES!E446="","",PROVEEDORES!E446)</f>
        <v/>
      </c>
      <c r="E445" s="146" t="str">
        <f>IF(PROVEEDORES!F446="","",PROVEEDORES!F446)</f>
        <v/>
      </c>
      <c r="F445" s="146" t="str">
        <f>IF(PROVEEDORES!D446="","",PROVEEDORES!D446)</f>
        <v/>
      </c>
      <c r="G445" s="159">
        <f>SUMIF('EG-OCT'!$F$18:$F$516,PROVEEDORES!$D446,'EG-OCT'!P$18:P$516)</f>
        <v>0</v>
      </c>
      <c r="H445" s="159">
        <f>SUMIF('EG-OCT'!$F$18:$F$516,PROVEEDORES!$D446,'EG-OCT'!Q$18:Q$516)</f>
        <v>0</v>
      </c>
      <c r="I445" s="159">
        <f>SUMIF('EG-OCT'!$F$18:$F$516,PROVEEDORES!$D446,'EG-OCT'!R$18:R$516)</f>
        <v>0</v>
      </c>
      <c r="J445" s="159">
        <f>SUMIF('EG-OCT'!$F$18:$F$516,PROVEEDORES!$D446,'EG-OCT'!S$18:S$516)</f>
        <v>0</v>
      </c>
      <c r="K445" s="159" t="str">
        <f t="shared" si="12"/>
        <v/>
      </c>
      <c r="L445" s="146" t="str">
        <f>IF(PROVEEDORES!G446="","",PROVEEDORES!G446)</f>
        <v/>
      </c>
    </row>
    <row r="446" spans="3:12" ht="17.45" customHeight="1" x14ac:dyDescent="0.2">
      <c r="C446" s="158">
        <f t="shared" si="13"/>
        <v>440</v>
      </c>
      <c r="D446" s="146" t="str">
        <f>IF(PROVEEDORES!E447="","",PROVEEDORES!E447)</f>
        <v/>
      </c>
      <c r="E446" s="146" t="str">
        <f>IF(PROVEEDORES!F447="","",PROVEEDORES!F447)</f>
        <v/>
      </c>
      <c r="F446" s="146" t="str">
        <f>IF(PROVEEDORES!D447="","",PROVEEDORES!D447)</f>
        <v/>
      </c>
      <c r="G446" s="159">
        <f>SUMIF('EG-OCT'!$F$18:$F$516,PROVEEDORES!$D447,'EG-OCT'!P$18:P$516)</f>
        <v>0</v>
      </c>
      <c r="H446" s="159">
        <f>SUMIF('EG-OCT'!$F$18:$F$516,PROVEEDORES!$D447,'EG-OCT'!Q$18:Q$516)</f>
        <v>0</v>
      </c>
      <c r="I446" s="159">
        <f>SUMIF('EG-OCT'!$F$18:$F$516,PROVEEDORES!$D447,'EG-OCT'!R$18:R$516)</f>
        <v>0</v>
      </c>
      <c r="J446" s="159">
        <f>SUMIF('EG-OCT'!$F$18:$F$516,PROVEEDORES!$D447,'EG-OCT'!S$18:S$516)</f>
        <v>0</v>
      </c>
      <c r="K446" s="159" t="str">
        <f t="shared" si="12"/>
        <v/>
      </c>
      <c r="L446" s="146" t="str">
        <f>IF(PROVEEDORES!G447="","",PROVEEDORES!G447)</f>
        <v/>
      </c>
    </row>
    <row r="447" spans="3:12" ht="17.45" customHeight="1" x14ac:dyDescent="0.2">
      <c r="C447" s="158">
        <f t="shared" si="13"/>
        <v>441</v>
      </c>
      <c r="D447" s="146" t="str">
        <f>IF(PROVEEDORES!E448="","",PROVEEDORES!E448)</f>
        <v/>
      </c>
      <c r="E447" s="146" t="str">
        <f>IF(PROVEEDORES!F448="","",PROVEEDORES!F448)</f>
        <v/>
      </c>
      <c r="F447" s="146" t="str">
        <f>IF(PROVEEDORES!D448="","",PROVEEDORES!D448)</f>
        <v/>
      </c>
      <c r="G447" s="159">
        <f>SUMIF('EG-OCT'!$F$18:$F$516,PROVEEDORES!$D448,'EG-OCT'!P$18:P$516)</f>
        <v>0</v>
      </c>
      <c r="H447" s="159">
        <f>SUMIF('EG-OCT'!$F$18:$F$516,PROVEEDORES!$D448,'EG-OCT'!Q$18:Q$516)</f>
        <v>0</v>
      </c>
      <c r="I447" s="159">
        <f>SUMIF('EG-OCT'!$F$18:$F$516,PROVEEDORES!$D448,'EG-OCT'!R$18:R$516)</f>
        <v>0</v>
      </c>
      <c r="J447" s="159">
        <f>SUMIF('EG-OCT'!$F$18:$F$516,PROVEEDORES!$D448,'EG-OCT'!S$18:S$516)</f>
        <v>0</v>
      </c>
      <c r="K447" s="159" t="str">
        <f t="shared" si="12"/>
        <v/>
      </c>
      <c r="L447" s="146" t="str">
        <f>IF(PROVEEDORES!G448="","",PROVEEDORES!G448)</f>
        <v/>
      </c>
    </row>
    <row r="448" spans="3:12" ht="17.45" customHeight="1" x14ac:dyDescent="0.2">
      <c r="C448" s="158">
        <f t="shared" si="13"/>
        <v>442</v>
      </c>
      <c r="D448" s="146" t="str">
        <f>IF(PROVEEDORES!E449="","",PROVEEDORES!E449)</f>
        <v/>
      </c>
      <c r="E448" s="146" t="str">
        <f>IF(PROVEEDORES!F449="","",PROVEEDORES!F449)</f>
        <v/>
      </c>
      <c r="F448" s="146" t="str">
        <f>IF(PROVEEDORES!D449="","",PROVEEDORES!D449)</f>
        <v/>
      </c>
      <c r="G448" s="159">
        <f>SUMIF('EG-OCT'!$F$18:$F$516,PROVEEDORES!$D449,'EG-OCT'!P$18:P$516)</f>
        <v>0</v>
      </c>
      <c r="H448" s="159">
        <f>SUMIF('EG-OCT'!$F$18:$F$516,PROVEEDORES!$D449,'EG-OCT'!Q$18:Q$516)</f>
        <v>0</v>
      </c>
      <c r="I448" s="159">
        <f>SUMIF('EG-OCT'!$F$18:$F$516,PROVEEDORES!$D449,'EG-OCT'!R$18:R$516)</f>
        <v>0</v>
      </c>
      <c r="J448" s="159">
        <f>SUMIF('EG-OCT'!$F$18:$F$516,PROVEEDORES!$D449,'EG-OCT'!S$18:S$516)</f>
        <v>0</v>
      </c>
      <c r="K448" s="159" t="str">
        <f t="shared" si="12"/>
        <v/>
      </c>
      <c r="L448" s="146" t="str">
        <f>IF(PROVEEDORES!G449="","",PROVEEDORES!G449)</f>
        <v/>
      </c>
    </row>
    <row r="449" spans="3:12" ht="17.45" customHeight="1" x14ac:dyDescent="0.2">
      <c r="C449" s="158">
        <f t="shared" si="13"/>
        <v>443</v>
      </c>
      <c r="D449" s="146" t="str">
        <f>IF(PROVEEDORES!E450="","",PROVEEDORES!E450)</f>
        <v/>
      </c>
      <c r="E449" s="146" t="str">
        <f>IF(PROVEEDORES!F450="","",PROVEEDORES!F450)</f>
        <v/>
      </c>
      <c r="F449" s="146" t="str">
        <f>IF(PROVEEDORES!D450="","",PROVEEDORES!D450)</f>
        <v/>
      </c>
      <c r="G449" s="159">
        <f>SUMIF('EG-OCT'!$F$18:$F$516,PROVEEDORES!$D450,'EG-OCT'!P$18:P$516)</f>
        <v>0</v>
      </c>
      <c r="H449" s="159">
        <f>SUMIF('EG-OCT'!$F$18:$F$516,PROVEEDORES!$D450,'EG-OCT'!Q$18:Q$516)</f>
        <v>0</v>
      </c>
      <c r="I449" s="159">
        <f>SUMIF('EG-OCT'!$F$18:$F$516,PROVEEDORES!$D450,'EG-OCT'!R$18:R$516)</f>
        <v>0</v>
      </c>
      <c r="J449" s="159">
        <f>SUMIF('EG-OCT'!$F$18:$F$516,PROVEEDORES!$D450,'EG-OCT'!S$18:S$516)</f>
        <v>0</v>
      </c>
      <c r="K449" s="159" t="str">
        <f t="shared" si="12"/>
        <v/>
      </c>
      <c r="L449" s="146" t="str">
        <f>IF(PROVEEDORES!G450="","",PROVEEDORES!G450)</f>
        <v/>
      </c>
    </row>
    <row r="450" spans="3:12" ht="17.45" customHeight="1" x14ac:dyDescent="0.2">
      <c r="C450" s="158">
        <f t="shared" si="13"/>
        <v>444</v>
      </c>
      <c r="D450" s="146" t="str">
        <f>IF(PROVEEDORES!E451="","",PROVEEDORES!E451)</f>
        <v/>
      </c>
      <c r="E450" s="146" t="str">
        <f>IF(PROVEEDORES!F451="","",PROVEEDORES!F451)</f>
        <v/>
      </c>
      <c r="F450" s="146" t="str">
        <f>IF(PROVEEDORES!D451="","",PROVEEDORES!D451)</f>
        <v/>
      </c>
      <c r="G450" s="159">
        <f>SUMIF('EG-OCT'!$F$18:$F$516,PROVEEDORES!$D451,'EG-OCT'!P$18:P$516)</f>
        <v>0</v>
      </c>
      <c r="H450" s="159">
        <f>SUMIF('EG-OCT'!$F$18:$F$516,PROVEEDORES!$D451,'EG-OCT'!Q$18:Q$516)</f>
        <v>0</v>
      </c>
      <c r="I450" s="159">
        <f>SUMIF('EG-OCT'!$F$18:$F$516,PROVEEDORES!$D451,'EG-OCT'!R$18:R$516)</f>
        <v>0</v>
      </c>
      <c r="J450" s="159">
        <f>SUMIF('EG-OCT'!$F$18:$F$516,PROVEEDORES!$D451,'EG-OCT'!S$18:S$516)</f>
        <v>0</v>
      </c>
      <c r="K450" s="159" t="str">
        <f t="shared" si="12"/>
        <v/>
      </c>
      <c r="L450" s="146" t="str">
        <f>IF(PROVEEDORES!G451="","",PROVEEDORES!G451)</f>
        <v/>
      </c>
    </row>
    <row r="451" spans="3:12" ht="17.45" customHeight="1" x14ac:dyDescent="0.2">
      <c r="C451" s="158">
        <f t="shared" si="13"/>
        <v>445</v>
      </c>
      <c r="D451" s="146" t="str">
        <f>IF(PROVEEDORES!E452="","",PROVEEDORES!E452)</f>
        <v/>
      </c>
      <c r="E451" s="146" t="str">
        <f>IF(PROVEEDORES!F452="","",PROVEEDORES!F452)</f>
        <v/>
      </c>
      <c r="F451" s="146" t="str">
        <f>IF(PROVEEDORES!D452="","",PROVEEDORES!D452)</f>
        <v/>
      </c>
      <c r="G451" s="159">
        <f>SUMIF('EG-OCT'!$F$18:$F$516,PROVEEDORES!$D452,'EG-OCT'!P$18:P$516)</f>
        <v>0</v>
      </c>
      <c r="H451" s="159">
        <f>SUMIF('EG-OCT'!$F$18:$F$516,PROVEEDORES!$D452,'EG-OCT'!Q$18:Q$516)</f>
        <v>0</v>
      </c>
      <c r="I451" s="159">
        <f>SUMIF('EG-OCT'!$F$18:$F$516,PROVEEDORES!$D452,'EG-OCT'!R$18:R$516)</f>
        <v>0</v>
      </c>
      <c r="J451" s="159">
        <f>SUMIF('EG-OCT'!$F$18:$F$516,PROVEEDORES!$D452,'EG-OCT'!S$18:S$516)</f>
        <v>0</v>
      </c>
      <c r="K451" s="159" t="str">
        <f t="shared" si="12"/>
        <v/>
      </c>
      <c r="L451" s="146" t="str">
        <f>IF(PROVEEDORES!G452="","",PROVEEDORES!G452)</f>
        <v/>
      </c>
    </row>
    <row r="452" spans="3:12" ht="17.45" customHeight="1" x14ac:dyDescent="0.2">
      <c r="C452" s="158">
        <f t="shared" si="13"/>
        <v>446</v>
      </c>
      <c r="D452" s="146" t="str">
        <f>IF(PROVEEDORES!E453="","",PROVEEDORES!E453)</f>
        <v/>
      </c>
      <c r="E452" s="146" t="str">
        <f>IF(PROVEEDORES!F453="","",PROVEEDORES!F453)</f>
        <v/>
      </c>
      <c r="F452" s="146" t="str">
        <f>IF(PROVEEDORES!D453="","",PROVEEDORES!D453)</f>
        <v/>
      </c>
      <c r="G452" s="159">
        <f>SUMIF('EG-OCT'!$F$18:$F$516,PROVEEDORES!$D453,'EG-OCT'!P$18:P$516)</f>
        <v>0</v>
      </c>
      <c r="H452" s="159">
        <f>SUMIF('EG-OCT'!$F$18:$F$516,PROVEEDORES!$D453,'EG-OCT'!Q$18:Q$516)</f>
        <v>0</v>
      </c>
      <c r="I452" s="159">
        <f>SUMIF('EG-OCT'!$F$18:$F$516,PROVEEDORES!$D453,'EG-OCT'!R$18:R$516)</f>
        <v>0</v>
      </c>
      <c r="J452" s="159">
        <f>SUMIF('EG-OCT'!$F$18:$F$516,PROVEEDORES!$D453,'EG-OCT'!S$18:S$516)</f>
        <v>0</v>
      </c>
      <c r="K452" s="159" t="str">
        <f t="shared" si="12"/>
        <v/>
      </c>
      <c r="L452" s="146" t="str">
        <f>IF(PROVEEDORES!G453="","",PROVEEDORES!G453)</f>
        <v/>
      </c>
    </row>
    <row r="453" spans="3:12" ht="17.45" customHeight="1" x14ac:dyDescent="0.2">
      <c r="C453" s="158">
        <f t="shared" si="13"/>
        <v>447</v>
      </c>
      <c r="D453" s="146" t="str">
        <f>IF(PROVEEDORES!E454="","",PROVEEDORES!E454)</f>
        <v/>
      </c>
      <c r="E453" s="146" t="str">
        <f>IF(PROVEEDORES!F454="","",PROVEEDORES!F454)</f>
        <v/>
      </c>
      <c r="F453" s="146" t="str">
        <f>IF(PROVEEDORES!D454="","",PROVEEDORES!D454)</f>
        <v/>
      </c>
      <c r="G453" s="159">
        <f>SUMIF('EG-OCT'!$F$18:$F$516,PROVEEDORES!$D454,'EG-OCT'!P$18:P$516)</f>
        <v>0</v>
      </c>
      <c r="H453" s="159">
        <f>SUMIF('EG-OCT'!$F$18:$F$516,PROVEEDORES!$D454,'EG-OCT'!Q$18:Q$516)</f>
        <v>0</v>
      </c>
      <c r="I453" s="159">
        <f>SUMIF('EG-OCT'!$F$18:$F$516,PROVEEDORES!$D454,'EG-OCT'!R$18:R$516)</f>
        <v>0</v>
      </c>
      <c r="J453" s="159">
        <f>SUMIF('EG-OCT'!$F$18:$F$516,PROVEEDORES!$D454,'EG-OCT'!S$18:S$516)</f>
        <v>0</v>
      </c>
      <c r="K453" s="159" t="str">
        <f t="shared" si="12"/>
        <v/>
      </c>
      <c r="L453" s="146" t="str">
        <f>IF(PROVEEDORES!G454="","",PROVEEDORES!G454)</f>
        <v/>
      </c>
    </row>
    <row r="454" spans="3:12" ht="17.45" customHeight="1" x14ac:dyDescent="0.2">
      <c r="C454" s="158">
        <f t="shared" si="13"/>
        <v>448</v>
      </c>
      <c r="D454" s="146" t="str">
        <f>IF(PROVEEDORES!E455="","",PROVEEDORES!E455)</f>
        <v/>
      </c>
      <c r="E454" s="146" t="str">
        <f>IF(PROVEEDORES!F455="","",PROVEEDORES!F455)</f>
        <v/>
      </c>
      <c r="F454" s="146" t="str">
        <f>IF(PROVEEDORES!D455="","",PROVEEDORES!D455)</f>
        <v/>
      </c>
      <c r="G454" s="159">
        <f>SUMIF('EG-OCT'!$F$18:$F$516,PROVEEDORES!$D455,'EG-OCT'!P$18:P$516)</f>
        <v>0</v>
      </c>
      <c r="H454" s="159">
        <f>SUMIF('EG-OCT'!$F$18:$F$516,PROVEEDORES!$D455,'EG-OCT'!Q$18:Q$516)</f>
        <v>0</v>
      </c>
      <c r="I454" s="159">
        <f>SUMIF('EG-OCT'!$F$18:$F$516,PROVEEDORES!$D455,'EG-OCT'!R$18:R$516)</f>
        <v>0</v>
      </c>
      <c r="J454" s="159">
        <f>SUMIF('EG-OCT'!$F$18:$F$516,PROVEEDORES!$D455,'EG-OCT'!S$18:S$516)</f>
        <v>0</v>
      </c>
      <c r="K454" s="159" t="str">
        <f t="shared" si="12"/>
        <v/>
      </c>
      <c r="L454" s="146" t="str">
        <f>IF(PROVEEDORES!G455="","",PROVEEDORES!G455)</f>
        <v/>
      </c>
    </row>
    <row r="455" spans="3:12" ht="17.45" customHeight="1" x14ac:dyDescent="0.2">
      <c r="C455" s="158">
        <f t="shared" si="13"/>
        <v>449</v>
      </c>
      <c r="D455" s="146" t="str">
        <f>IF(PROVEEDORES!E456="","",PROVEEDORES!E456)</f>
        <v/>
      </c>
      <c r="E455" s="146" t="str">
        <f>IF(PROVEEDORES!F456="","",PROVEEDORES!F456)</f>
        <v/>
      </c>
      <c r="F455" s="146" t="str">
        <f>IF(PROVEEDORES!D456="","",PROVEEDORES!D456)</f>
        <v/>
      </c>
      <c r="G455" s="159">
        <f>SUMIF('EG-OCT'!$F$18:$F$516,PROVEEDORES!$D456,'EG-OCT'!P$18:P$516)</f>
        <v>0</v>
      </c>
      <c r="H455" s="159">
        <f>SUMIF('EG-OCT'!$F$18:$F$516,PROVEEDORES!$D456,'EG-OCT'!Q$18:Q$516)</f>
        <v>0</v>
      </c>
      <c r="I455" s="159">
        <f>SUMIF('EG-OCT'!$F$18:$F$516,PROVEEDORES!$D456,'EG-OCT'!R$18:R$516)</f>
        <v>0</v>
      </c>
      <c r="J455" s="159">
        <f>SUMIF('EG-OCT'!$F$18:$F$516,PROVEEDORES!$D456,'EG-OCT'!S$18:S$516)</f>
        <v>0</v>
      </c>
      <c r="K455" s="159" t="str">
        <f t="shared" si="12"/>
        <v/>
      </c>
      <c r="L455" s="146" t="str">
        <f>IF(PROVEEDORES!G456="","",PROVEEDORES!G456)</f>
        <v/>
      </c>
    </row>
    <row r="456" spans="3:12" ht="17.45" customHeight="1" x14ac:dyDescent="0.2">
      <c r="C456" s="158">
        <f t="shared" si="13"/>
        <v>450</v>
      </c>
      <c r="D456" s="146" t="str">
        <f>IF(PROVEEDORES!E457="","",PROVEEDORES!E457)</f>
        <v/>
      </c>
      <c r="E456" s="146" t="str">
        <f>IF(PROVEEDORES!F457="","",PROVEEDORES!F457)</f>
        <v/>
      </c>
      <c r="F456" s="146" t="str">
        <f>IF(PROVEEDORES!D457="","",PROVEEDORES!D457)</f>
        <v/>
      </c>
      <c r="G456" s="159">
        <f>SUMIF('EG-OCT'!$F$18:$F$516,PROVEEDORES!$D457,'EG-OCT'!P$18:P$516)</f>
        <v>0</v>
      </c>
      <c r="H456" s="159">
        <f>SUMIF('EG-OCT'!$F$18:$F$516,PROVEEDORES!$D457,'EG-OCT'!Q$18:Q$516)</f>
        <v>0</v>
      </c>
      <c r="I456" s="159">
        <f>SUMIF('EG-OCT'!$F$18:$F$516,PROVEEDORES!$D457,'EG-OCT'!R$18:R$516)</f>
        <v>0</v>
      </c>
      <c r="J456" s="159">
        <f>SUMIF('EG-OCT'!$F$18:$F$516,PROVEEDORES!$D457,'EG-OCT'!S$18:S$516)</f>
        <v>0</v>
      </c>
      <c r="K456" s="159" t="str">
        <f t="shared" ref="K456:K506" si="14">IF(G456+H456+I456+J456&gt;0,"C/Información","")</f>
        <v/>
      </c>
      <c r="L456" s="146" t="str">
        <f>IF(PROVEEDORES!G457="","",PROVEEDORES!G457)</f>
        <v/>
      </c>
    </row>
    <row r="457" spans="3:12" ht="17.45" customHeight="1" x14ac:dyDescent="0.2">
      <c r="C457" s="158">
        <f t="shared" ref="C457:C506" si="15">C456+1</f>
        <v>451</v>
      </c>
      <c r="D457" s="146" t="str">
        <f>IF(PROVEEDORES!E458="","",PROVEEDORES!E458)</f>
        <v/>
      </c>
      <c r="E457" s="146" t="str">
        <f>IF(PROVEEDORES!F458="","",PROVEEDORES!F458)</f>
        <v/>
      </c>
      <c r="F457" s="146" t="str">
        <f>IF(PROVEEDORES!D458="","",PROVEEDORES!D458)</f>
        <v/>
      </c>
      <c r="G457" s="159">
        <f>SUMIF('EG-OCT'!$F$18:$F$516,PROVEEDORES!$D458,'EG-OCT'!P$18:P$516)</f>
        <v>0</v>
      </c>
      <c r="H457" s="159">
        <f>SUMIF('EG-OCT'!$F$18:$F$516,PROVEEDORES!$D458,'EG-OCT'!Q$18:Q$516)</f>
        <v>0</v>
      </c>
      <c r="I457" s="159">
        <f>SUMIF('EG-OCT'!$F$18:$F$516,PROVEEDORES!$D458,'EG-OCT'!R$18:R$516)</f>
        <v>0</v>
      </c>
      <c r="J457" s="159">
        <f>SUMIF('EG-OCT'!$F$18:$F$516,PROVEEDORES!$D458,'EG-OCT'!S$18:S$516)</f>
        <v>0</v>
      </c>
      <c r="K457" s="159" t="str">
        <f t="shared" si="14"/>
        <v/>
      </c>
      <c r="L457" s="146" t="str">
        <f>IF(PROVEEDORES!G458="","",PROVEEDORES!G458)</f>
        <v/>
      </c>
    </row>
    <row r="458" spans="3:12" ht="17.45" customHeight="1" x14ac:dyDescent="0.2">
      <c r="C458" s="158">
        <f t="shared" si="15"/>
        <v>452</v>
      </c>
      <c r="D458" s="146" t="str">
        <f>IF(PROVEEDORES!E459="","",PROVEEDORES!E459)</f>
        <v/>
      </c>
      <c r="E458" s="146" t="str">
        <f>IF(PROVEEDORES!F459="","",PROVEEDORES!F459)</f>
        <v/>
      </c>
      <c r="F458" s="146" t="str">
        <f>IF(PROVEEDORES!D459="","",PROVEEDORES!D459)</f>
        <v/>
      </c>
      <c r="G458" s="159">
        <f>SUMIF('EG-OCT'!$F$18:$F$516,PROVEEDORES!$D459,'EG-OCT'!P$18:P$516)</f>
        <v>0</v>
      </c>
      <c r="H458" s="159">
        <f>SUMIF('EG-OCT'!$F$18:$F$516,PROVEEDORES!$D459,'EG-OCT'!Q$18:Q$516)</f>
        <v>0</v>
      </c>
      <c r="I458" s="159">
        <f>SUMIF('EG-OCT'!$F$18:$F$516,PROVEEDORES!$D459,'EG-OCT'!R$18:R$516)</f>
        <v>0</v>
      </c>
      <c r="J458" s="159">
        <f>SUMIF('EG-OCT'!$F$18:$F$516,PROVEEDORES!$D459,'EG-OCT'!S$18:S$516)</f>
        <v>0</v>
      </c>
      <c r="K458" s="159" t="str">
        <f t="shared" si="14"/>
        <v/>
      </c>
      <c r="L458" s="146" t="str">
        <f>IF(PROVEEDORES!G459="","",PROVEEDORES!G459)</f>
        <v/>
      </c>
    </row>
    <row r="459" spans="3:12" ht="17.45" customHeight="1" x14ac:dyDescent="0.2">
      <c r="C459" s="158">
        <f t="shared" si="15"/>
        <v>453</v>
      </c>
      <c r="D459" s="146" t="str">
        <f>IF(PROVEEDORES!E460="","",PROVEEDORES!E460)</f>
        <v/>
      </c>
      <c r="E459" s="146" t="str">
        <f>IF(PROVEEDORES!F460="","",PROVEEDORES!F460)</f>
        <v/>
      </c>
      <c r="F459" s="146" t="str">
        <f>IF(PROVEEDORES!D460="","",PROVEEDORES!D460)</f>
        <v/>
      </c>
      <c r="G459" s="159">
        <f>SUMIF('EG-OCT'!$F$18:$F$516,PROVEEDORES!$D460,'EG-OCT'!P$18:P$516)</f>
        <v>0</v>
      </c>
      <c r="H459" s="159">
        <f>SUMIF('EG-OCT'!$F$18:$F$516,PROVEEDORES!$D460,'EG-OCT'!Q$18:Q$516)</f>
        <v>0</v>
      </c>
      <c r="I459" s="159">
        <f>SUMIF('EG-OCT'!$F$18:$F$516,PROVEEDORES!$D460,'EG-OCT'!R$18:R$516)</f>
        <v>0</v>
      </c>
      <c r="J459" s="159">
        <f>SUMIF('EG-OCT'!$F$18:$F$516,PROVEEDORES!$D460,'EG-OCT'!S$18:S$516)</f>
        <v>0</v>
      </c>
      <c r="K459" s="159" t="str">
        <f t="shared" si="14"/>
        <v/>
      </c>
      <c r="L459" s="146" t="str">
        <f>IF(PROVEEDORES!G460="","",PROVEEDORES!G460)</f>
        <v/>
      </c>
    </row>
    <row r="460" spans="3:12" ht="17.45" customHeight="1" x14ac:dyDescent="0.2">
      <c r="C460" s="158">
        <f t="shared" si="15"/>
        <v>454</v>
      </c>
      <c r="D460" s="146" t="str">
        <f>IF(PROVEEDORES!E461="","",PROVEEDORES!E461)</f>
        <v/>
      </c>
      <c r="E460" s="146" t="str">
        <f>IF(PROVEEDORES!F461="","",PROVEEDORES!F461)</f>
        <v/>
      </c>
      <c r="F460" s="146" t="str">
        <f>IF(PROVEEDORES!D461="","",PROVEEDORES!D461)</f>
        <v/>
      </c>
      <c r="G460" s="159">
        <f>SUMIF('EG-OCT'!$F$18:$F$516,PROVEEDORES!$D461,'EG-OCT'!P$18:P$516)</f>
        <v>0</v>
      </c>
      <c r="H460" s="159">
        <f>SUMIF('EG-OCT'!$F$18:$F$516,PROVEEDORES!$D461,'EG-OCT'!Q$18:Q$516)</f>
        <v>0</v>
      </c>
      <c r="I460" s="159">
        <f>SUMIF('EG-OCT'!$F$18:$F$516,PROVEEDORES!$D461,'EG-OCT'!R$18:R$516)</f>
        <v>0</v>
      </c>
      <c r="J460" s="159">
        <f>SUMIF('EG-OCT'!$F$18:$F$516,PROVEEDORES!$D461,'EG-OCT'!S$18:S$516)</f>
        <v>0</v>
      </c>
      <c r="K460" s="159" t="str">
        <f t="shared" si="14"/>
        <v/>
      </c>
      <c r="L460" s="146" t="str">
        <f>IF(PROVEEDORES!G461="","",PROVEEDORES!G461)</f>
        <v/>
      </c>
    </row>
    <row r="461" spans="3:12" ht="17.45" customHeight="1" x14ac:dyDescent="0.2">
      <c r="C461" s="158">
        <f t="shared" si="15"/>
        <v>455</v>
      </c>
      <c r="D461" s="146" t="str">
        <f>IF(PROVEEDORES!E462="","",PROVEEDORES!E462)</f>
        <v/>
      </c>
      <c r="E461" s="146" t="str">
        <f>IF(PROVEEDORES!F462="","",PROVEEDORES!F462)</f>
        <v/>
      </c>
      <c r="F461" s="146" t="str">
        <f>IF(PROVEEDORES!D462="","",PROVEEDORES!D462)</f>
        <v/>
      </c>
      <c r="G461" s="159">
        <f>SUMIF('EG-OCT'!$F$18:$F$516,PROVEEDORES!$D462,'EG-OCT'!P$18:P$516)</f>
        <v>0</v>
      </c>
      <c r="H461" s="159">
        <f>SUMIF('EG-OCT'!$F$18:$F$516,PROVEEDORES!$D462,'EG-OCT'!Q$18:Q$516)</f>
        <v>0</v>
      </c>
      <c r="I461" s="159">
        <f>SUMIF('EG-OCT'!$F$18:$F$516,PROVEEDORES!$D462,'EG-OCT'!R$18:R$516)</f>
        <v>0</v>
      </c>
      <c r="J461" s="159">
        <f>SUMIF('EG-OCT'!$F$18:$F$516,PROVEEDORES!$D462,'EG-OCT'!S$18:S$516)</f>
        <v>0</v>
      </c>
      <c r="K461" s="159" t="str">
        <f t="shared" si="14"/>
        <v/>
      </c>
      <c r="L461" s="146" t="str">
        <f>IF(PROVEEDORES!G462="","",PROVEEDORES!G462)</f>
        <v/>
      </c>
    </row>
    <row r="462" spans="3:12" ht="17.45" customHeight="1" x14ac:dyDescent="0.2">
      <c r="C462" s="158">
        <f t="shared" si="15"/>
        <v>456</v>
      </c>
      <c r="D462" s="146" t="str">
        <f>IF(PROVEEDORES!E463="","",PROVEEDORES!E463)</f>
        <v/>
      </c>
      <c r="E462" s="146" t="str">
        <f>IF(PROVEEDORES!F463="","",PROVEEDORES!F463)</f>
        <v/>
      </c>
      <c r="F462" s="146" t="str">
        <f>IF(PROVEEDORES!D463="","",PROVEEDORES!D463)</f>
        <v/>
      </c>
      <c r="G462" s="159">
        <f>SUMIF('EG-OCT'!$F$18:$F$516,PROVEEDORES!$D463,'EG-OCT'!P$18:P$516)</f>
        <v>0</v>
      </c>
      <c r="H462" s="159">
        <f>SUMIF('EG-OCT'!$F$18:$F$516,PROVEEDORES!$D463,'EG-OCT'!Q$18:Q$516)</f>
        <v>0</v>
      </c>
      <c r="I462" s="159">
        <f>SUMIF('EG-OCT'!$F$18:$F$516,PROVEEDORES!$D463,'EG-OCT'!R$18:R$516)</f>
        <v>0</v>
      </c>
      <c r="J462" s="159">
        <f>SUMIF('EG-OCT'!$F$18:$F$516,PROVEEDORES!$D463,'EG-OCT'!S$18:S$516)</f>
        <v>0</v>
      </c>
      <c r="K462" s="159" t="str">
        <f t="shared" si="14"/>
        <v/>
      </c>
      <c r="L462" s="146" t="str">
        <f>IF(PROVEEDORES!G463="","",PROVEEDORES!G463)</f>
        <v/>
      </c>
    </row>
    <row r="463" spans="3:12" ht="17.45" customHeight="1" x14ac:dyDescent="0.2">
      <c r="C463" s="158">
        <f t="shared" si="15"/>
        <v>457</v>
      </c>
      <c r="D463" s="146" t="str">
        <f>IF(PROVEEDORES!E464="","",PROVEEDORES!E464)</f>
        <v/>
      </c>
      <c r="E463" s="146" t="str">
        <f>IF(PROVEEDORES!F464="","",PROVEEDORES!F464)</f>
        <v/>
      </c>
      <c r="F463" s="146" t="str">
        <f>IF(PROVEEDORES!D464="","",PROVEEDORES!D464)</f>
        <v/>
      </c>
      <c r="G463" s="159">
        <f>SUMIF('EG-OCT'!$F$18:$F$516,PROVEEDORES!$D464,'EG-OCT'!P$18:P$516)</f>
        <v>0</v>
      </c>
      <c r="H463" s="159">
        <f>SUMIF('EG-OCT'!$F$18:$F$516,PROVEEDORES!$D464,'EG-OCT'!Q$18:Q$516)</f>
        <v>0</v>
      </c>
      <c r="I463" s="159">
        <f>SUMIF('EG-OCT'!$F$18:$F$516,PROVEEDORES!$D464,'EG-OCT'!R$18:R$516)</f>
        <v>0</v>
      </c>
      <c r="J463" s="159">
        <f>SUMIF('EG-OCT'!$F$18:$F$516,PROVEEDORES!$D464,'EG-OCT'!S$18:S$516)</f>
        <v>0</v>
      </c>
      <c r="K463" s="159" t="str">
        <f t="shared" si="14"/>
        <v/>
      </c>
      <c r="L463" s="146" t="str">
        <f>IF(PROVEEDORES!G464="","",PROVEEDORES!G464)</f>
        <v/>
      </c>
    </row>
    <row r="464" spans="3:12" ht="17.45" customHeight="1" x14ac:dyDescent="0.2">
      <c r="C464" s="158">
        <f t="shared" si="15"/>
        <v>458</v>
      </c>
      <c r="D464" s="146" t="str">
        <f>IF(PROVEEDORES!E465="","",PROVEEDORES!E465)</f>
        <v/>
      </c>
      <c r="E464" s="146" t="str">
        <f>IF(PROVEEDORES!F465="","",PROVEEDORES!F465)</f>
        <v/>
      </c>
      <c r="F464" s="146" t="str">
        <f>IF(PROVEEDORES!D465="","",PROVEEDORES!D465)</f>
        <v/>
      </c>
      <c r="G464" s="159">
        <f>SUMIF('EG-OCT'!$F$18:$F$516,PROVEEDORES!$D465,'EG-OCT'!P$18:P$516)</f>
        <v>0</v>
      </c>
      <c r="H464" s="159">
        <f>SUMIF('EG-OCT'!$F$18:$F$516,PROVEEDORES!$D465,'EG-OCT'!Q$18:Q$516)</f>
        <v>0</v>
      </c>
      <c r="I464" s="159">
        <f>SUMIF('EG-OCT'!$F$18:$F$516,PROVEEDORES!$D465,'EG-OCT'!R$18:R$516)</f>
        <v>0</v>
      </c>
      <c r="J464" s="159">
        <f>SUMIF('EG-OCT'!$F$18:$F$516,PROVEEDORES!$D465,'EG-OCT'!S$18:S$516)</f>
        <v>0</v>
      </c>
      <c r="K464" s="159" t="str">
        <f t="shared" si="14"/>
        <v/>
      </c>
      <c r="L464" s="146" t="str">
        <f>IF(PROVEEDORES!G465="","",PROVEEDORES!G465)</f>
        <v/>
      </c>
    </row>
    <row r="465" spans="3:12" ht="17.45" customHeight="1" x14ac:dyDescent="0.2">
      <c r="C465" s="158">
        <f t="shared" si="15"/>
        <v>459</v>
      </c>
      <c r="D465" s="146" t="str">
        <f>IF(PROVEEDORES!E466="","",PROVEEDORES!E466)</f>
        <v/>
      </c>
      <c r="E465" s="146" t="str">
        <f>IF(PROVEEDORES!F466="","",PROVEEDORES!F466)</f>
        <v/>
      </c>
      <c r="F465" s="146" t="str">
        <f>IF(PROVEEDORES!D466="","",PROVEEDORES!D466)</f>
        <v/>
      </c>
      <c r="G465" s="159">
        <f>SUMIF('EG-OCT'!$F$18:$F$516,PROVEEDORES!$D466,'EG-OCT'!P$18:P$516)</f>
        <v>0</v>
      </c>
      <c r="H465" s="159">
        <f>SUMIF('EG-OCT'!$F$18:$F$516,PROVEEDORES!$D466,'EG-OCT'!Q$18:Q$516)</f>
        <v>0</v>
      </c>
      <c r="I465" s="159">
        <f>SUMIF('EG-OCT'!$F$18:$F$516,PROVEEDORES!$D466,'EG-OCT'!R$18:R$516)</f>
        <v>0</v>
      </c>
      <c r="J465" s="159">
        <f>SUMIF('EG-OCT'!$F$18:$F$516,PROVEEDORES!$D466,'EG-OCT'!S$18:S$516)</f>
        <v>0</v>
      </c>
      <c r="K465" s="159" t="str">
        <f t="shared" si="14"/>
        <v/>
      </c>
      <c r="L465" s="146" t="str">
        <f>IF(PROVEEDORES!G466="","",PROVEEDORES!G466)</f>
        <v/>
      </c>
    </row>
    <row r="466" spans="3:12" ht="17.45" customHeight="1" x14ac:dyDescent="0.2">
      <c r="C466" s="158">
        <f t="shared" si="15"/>
        <v>460</v>
      </c>
      <c r="D466" s="146" t="str">
        <f>IF(PROVEEDORES!E467="","",PROVEEDORES!E467)</f>
        <v/>
      </c>
      <c r="E466" s="146" t="str">
        <f>IF(PROVEEDORES!F467="","",PROVEEDORES!F467)</f>
        <v/>
      </c>
      <c r="F466" s="146" t="str">
        <f>IF(PROVEEDORES!D467="","",PROVEEDORES!D467)</f>
        <v/>
      </c>
      <c r="G466" s="159">
        <f>SUMIF('EG-OCT'!$F$18:$F$516,PROVEEDORES!$D467,'EG-OCT'!P$18:P$516)</f>
        <v>0</v>
      </c>
      <c r="H466" s="159">
        <f>SUMIF('EG-OCT'!$F$18:$F$516,PROVEEDORES!$D467,'EG-OCT'!Q$18:Q$516)</f>
        <v>0</v>
      </c>
      <c r="I466" s="159">
        <f>SUMIF('EG-OCT'!$F$18:$F$516,PROVEEDORES!$D467,'EG-OCT'!R$18:R$516)</f>
        <v>0</v>
      </c>
      <c r="J466" s="159">
        <f>SUMIF('EG-OCT'!$F$18:$F$516,PROVEEDORES!$D467,'EG-OCT'!S$18:S$516)</f>
        <v>0</v>
      </c>
      <c r="K466" s="159" t="str">
        <f t="shared" si="14"/>
        <v/>
      </c>
      <c r="L466" s="146" t="str">
        <f>IF(PROVEEDORES!G467="","",PROVEEDORES!G467)</f>
        <v/>
      </c>
    </row>
    <row r="467" spans="3:12" ht="17.45" customHeight="1" x14ac:dyDescent="0.2">
      <c r="C467" s="158">
        <f t="shared" si="15"/>
        <v>461</v>
      </c>
      <c r="D467" s="146" t="str">
        <f>IF(PROVEEDORES!E468="","",PROVEEDORES!E468)</f>
        <v/>
      </c>
      <c r="E467" s="146" t="str">
        <f>IF(PROVEEDORES!F468="","",PROVEEDORES!F468)</f>
        <v/>
      </c>
      <c r="F467" s="146" t="str">
        <f>IF(PROVEEDORES!D468="","",PROVEEDORES!D468)</f>
        <v/>
      </c>
      <c r="G467" s="159">
        <f>SUMIF('EG-OCT'!$F$18:$F$516,PROVEEDORES!$D468,'EG-OCT'!P$18:P$516)</f>
        <v>0</v>
      </c>
      <c r="H467" s="159">
        <f>SUMIF('EG-OCT'!$F$18:$F$516,PROVEEDORES!$D468,'EG-OCT'!Q$18:Q$516)</f>
        <v>0</v>
      </c>
      <c r="I467" s="159">
        <f>SUMIF('EG-OCT'!$F$18:$F$516,PROVEEDORES!$D468,'EG-OCT'!R$18:R$516)</f>
        <v>0</v>
      </c>
      <c r="J467" s="159">
        <f>SUMIF('EG-OCT'!$F$18:$F$516,PROVEEDORES!$D468,'EG-OCT'!S$18:S$516)</f>
        <v>0</v>
      </c>
      <c r="K467" s="159" t="str">
        <f t="shared" si="14"/>
        <v/>
      </c>
      <c r="L467" s="146" t="str">
        <f>IF(PROVEEDORES!G468="","",PROVEEDORES!G468)</f>
        <v/>
      </c>
    </row>
    <row r="468" spans="3:12" ht="17.45" customHeight="1" x14ac:dyDescent="0.2">
      <c r="C468" s="158">
        <f t="shared" si="15"/>
        <v>462</v>
      </c>
      <c r="D468" s="146" t="str">
        <f>IF(PROVEEDORES!E469="","",PROVEEDORES!E469)</f>
        <v/>
      </c>
      <c r="E468" s="146" t="str">
        <f>IF(PROVEEDORES!F469="","",PROVEEDORES!F469)</f>
        <v/>
      </c>
      <c r="F468" s="146" t="str">
        <f>IF(PROVEEDORES!D469="","",PROVEEDORES!D469)</f>
        <v/>
      </c>
      <c r="G468" s="159">
        <f>SUMIF('EG-OCT'!$F$18:$F$516,PROVEEDORES!$D469,'EG-OCT'!P$18:P$516)</f>
        <v>0</v>
      </c>
      <c r="H468" s="159">
        <f>SUMIF('EG-OCT'!$F$18:$F$516,PROVEEDORES!$D469,'EG-OCT'!Q$18:Q$516)</f>
        <v>0</v>
      </c>
      <c r="I468" s="159">
        <f>SUMIF('EG-OCT'!$F$18:$F$516,PROVEEDORES!$D469,'EG-OCT'!R$18:R$516)</f>
        <v>0</v>
      </c>
      <c r="J468" s="159">
        <f>SUMIF('EG-OCT'!$F$18:$F$516,PROVEEDORES!$D469,'EG-OCT'!S$18:S$516)</f>
        <v>0</v>
      </c>
      <c r="K468" s="159" t="str">
        <f t="shared" si="14"/>
        <v/>
      </c>
      <c r="L468" s="146" t="str">
        <f>IF(PROVEEDORES!G469="","",PROVEEDORES!G469)</f>
        <v/>
      </c>
    </row>
    <row r="469" spans="3:12" ht="17.45" customHeight="1" x14ac:dyDescent="0.2">
      <c r="C469" s="158">
        <f t="shared" si="15"/>
        <v>463</v>
      </c>
      <c r="D469" s="146" t="str">
        <f>IF(PROVEEDORES!E470="","",PROVEEDORES!E470)</f>
        <v/>
      </c>
      <c r="E469" s="146" t="str">
        <f>IF(PROVEEDORES!F470="","",PROVEEDORES!F470)</f>
        <v/>
      </c>
      <c r="F469" s="146" t="str">
        <f>IF(PROVEEDORES!D470="","",PROVEEDORES!D470)</f>
        <v/>
      </c>
      <c r="G469" s="159">
        <f>SUMIF('EG-OCT'!$F$18:$F$516,PROVEEDORES!$D470,'EG-OCT'!P$18:P$516)</f>
        <v>0</v>
      </c>
      <c r="H469" s="159">
        <f>SUMIF('EG-OCT'!$F$18:$F$516,PROVEEDORES!$D470,'EG-OCT'!Q$18:Q$516)</f>
        <v>0</v>
      </c>
      <c r="I469" s="159">
        <f>SUMIF('EG-OCT'!$F$18:$F$516,PROVEEDORES!$D470,'EG-OCT'!R$18:R$516)</f>
        <v>0</v>
      </c>
      <c r="J469" s="159">
        <f>SUMIF('EG-OCT'!$F$18:$F$516,PROVEEDORES!$D470,'EG-OCT'!S$18:S$516)</f>
        <v>0</v>
      </c>
      <c r="K469" s="159" t="str">
        <f t="shared" si="14"/>
        <v/>
      </c>
      <c r="L469" s="146" t="str">
        <f>IF(PROVEEDORES!G470="","",PROVEEDORES!G470)</f>
        <v/>
      </c>
    </row>
    <row r="470" spans="3:12" ht="17.45" customHeight="1" x14ac:dyDescent="0.2">
      <c r="C470" s="158">
        <f t="shared" si="15"/>
        <v>464</v>
      </c>
      <c r="D470" s="146" t="str">
        <f>IF(PROVEEDORES!E471="","",PROVEEDORES!E471)</f>
        <v/>
      </c>
      <c r="E470" s="146" t="str">
        <f>IF(PROVEEDORES!F471="","",PROVEEDORES!F471)</f>
        <v/>
      </c>
      <c r="F470" s="146" t="str">
        <f>IF(PROVEEDORES!D471="","",PROVEEDORES!D471)</f>
        <v/>
      </c>
      <c r="G470" s="159">
        <f>SUMIF('EG-OCT'!$F$18:$F$516,PROVEEDORES!$D471,'EG-OCT'!P$18:P$516)</f>
        <v>0</v>
      </c>
      <c r="H470" s="159">
        <f>SUMIF('EG-OCT'!$F$18:$F$516,PROVEEDORES!$D471,'EG-OCT'!Q$18:Q$516)</f>
        <v>0</v>
      </c>
      <c r="I470" s="159">
        <f>SUMIF('EG-OCT'!$F$18:$F$516,PROVEEDORES!$D471,'EG-OCT'!R$18:R$516)</f>
        <v>0</v>
      </c>
      <c r="J470" s="159">
        <f>SUMIF('EG-OCT'!$F$18:$F$516,PROVEEDORES!$D471,'EG-OCT'!S$18:S$516)</f>
        <v>0</v>
      </c>
      <c r="K470" s="159" t="str">
        <f t="shared" si="14"/>
        <v/>
      </c>
      <c r="L470" s="146" t="str">
        <f>IF(PROVEEDORES!G471="","",PROVEEDORES!G471)</f>
        <v/>
      </c>
    </row>
    <row r="471" spans="3:12" ht="17.45" customHeight="1" x14ac:dyDescent="0.2">
      <c r="C471" s="158">
        <f t="shared" si="15"/>
        <v>465</v>
      </c>
      <c r="D471" s="146" t="str">
        <f>IF(PROVEEDORES!E472="","",PROVEEDORES!E472)</f>
        <v/>
      </c>
      <c r="E471" s="146" t="str">
        <f>IF(PROVEEDORES!F472="","",PROVEEDORES!F472)</f>
        <v/>
      </c>
      <c r="F471" s="146" t="str">
        <f>IF(PROVEEDORES!D472="","",PROVEEDORES!D472)</f>
        <v/>
      </c>
      <c r="G471" s="159">
        <f>SUMIF('EG-OCT'!$F$18:$F$516,PROVEEDORES!$D472,'EG-OCT'!P$18:P$516)</f>
        <v>0</v>
      </c>
      <c r="H471" s="159">
        <f>SUMIF('EG-OCT'!$F$18:$F$516,PROVEEDORES!$D472,'EG-OCT'!Q$18:Q$516)</f>
        <v>0</v>
      </c>
      <c r="I471" s="159">
        <f>SUMIF('EG-OCT'!$F$18:$F$516,PROVEEDORES!$D472,'EG-OCT'!R$18:R$516)</f>
        <v>0</v>
      </c>
      <c r="J471" s="159">
        <f>SUMIF('EG-OCT'!$F$18:$F$516,PROVEEDORES!$D472,'EG-OCT'!S$18:S$516)</f>
        <v>0</v>
      </c>
      <c r="K471" s="159" t="str">
        <f t="shared" si="14"/>
        <v/>
      </c>
      <c r="L471" s="146" t="str">
        <f>IF(PROVEEDORES!G472="","",PROVEEDORES!G472)</f>
        <v/>
      </c>
    </row>
    <row r="472" spans="3:12" ht="17.45" customHeight="1" x14ac:dyDescent="0.2">
      <c r="C472" s="158">
        <f t="shared" si="15"/>
        <v>466</v>
      </c>
      <c r="D472" s="146" t="str">
        <f>IF(PROVEEDORES!E473="","",PROVEEDORES!E473)</f>
        <v/>
      </c>
      <c r="E472" s="146" t="str">
        <f>IF(PROVEEDORES!F473="","",PROVEEDORES!F473)</f>
        <v/>
      </c>
      <c r="F472" s="146" t="str">
        <f>IF(PROVEEDORES!D473="","",PROVEEDORES!D473)</f>
        <v/>
      </c>
      <c r="G472" s="159">
        <f>SUMIF('EG-OCT'!$F$18:$F$516,PROVEEDORES!$D473,'EG-OCT'!P$18:P$516)</f>
        <v>0</v>
      </c>
      <c r="H472" s="159">
        <f>SUMIF('EG-OCT'!$F$18:$F$516,PROVEEDORES!$D473,'EG-OCT'!Q$18:Q$516)</f>
        <v>0</v>
      </c>
      <c r="I472" s="159">
        <f>SUMIF('EG-OCT'!$F$18:$F$516,PROVEEDORES!$D473,'EG-OCT'!R$18:R$516)</f>
        <v>0</v>
      </c>
      <c r="J472" s="159">
        <f>SUMIF('EG-OCT'!$F$18:$F$516,PROVEEDORES!$D473,'EG-OCT'!S$18:S$516)</f>
        <v>0</v>
      </c>
      <c r="K472" s="159" t="str">
        <f t="shared" si="14"/>
        <v/>
      </c>
      <c r="L472" s="146" t="str">
        <f>IF(PROVEEDORES!G473="","",PROVEEDORES!G473)</f>
        <v/>
      </c>
    </row>
    <row r="473" spans="3:12" ht="17.45" customHeight="1" x14ac:dyDescent="0.2">
      <c r="C473" s="158">
        <f t="shared" si="15"/>
        <v>467</v>
      </c>
      <c r="D473" s="146" t="str">
        <f>IF(PROVEEDORES!E474="","",PROVEEDORES!E474)</f>
        <v/>
      </c>
      <c r="E473" s="146" t="str">
        <f>IF(PROVEEDORES!F474="","",PROVEEDORES!F474)</f>
        <v/>
      </c>
      <c r="F473" s="146" t="str">
        <f>IF(PROVEEDORES!D474="","",PROVEEDORES!D474)</f>
        <v/>
      </c>
      <c r="G473" s="159">
        <f>SUMIF('EG-OCT'!$F$18:$F$516,PROVEEDORES!$D474,'EG-OCT'!P$18:P$516)</f>
        <v>0</v>
      </c>
      <c r="H473" s="159">
        <f>SUMIF('EG-OCT'!$F$18:$F$516,PROVEEDORES!$D474,'EG-OCT'!Q$18:Q$516)</f>
        <v>0</v>
      </c>
      <c r="I473" s="159">
        <f>SUMIF('EG-OCT'!$F$18:$F$516,PROVEEDORES!$D474,'EG-OCT'!R$18:R$516)</f>
        <v>0</v>
      </c>
      <c r="J473" s="159">
        <f>SUMIF('EG-OCT'!$F$18:$F$516,PROVEEDORES!$D474,'EG-OCT'!S$18:S$516)</f>
        <v>0</v>
      </c>
      <c r="K473" s="159" t="str">
        <f t="shared" si="14"/>
        <v/>
      </c>
      <c r="L473" s="146" t="str">
        <f>IF(PROVEEDORES!G474="","",PROVEEDORES!G474)</f>
        <v/>
      </c>
    </row>
    <row r="474" spans="3:12" ht="17.45" customHeight="1" x14ac:dyDescent="0.2">
      <c r="C474" s="158">
        <f t="shared" si="15"/>
        <v>468</v>
      </c>
      <c r="D474" s="146" t="str">
        <f>IF(PROVEEDORES!E475="","",PROVEEDORES!E475)</f>
        <v/>
      </c>
      <c r="E474" s="146" t="str">
        <f>IF(PROVEEDORES!F475="","",PROVEEDORES!F475)</f>
        <v/>
      </c>
      <c r="F474" s="146" t="str">
        <f>IF(PROVEEDORES!D475="","",PROVEEDORES!D475)</f>
        <v/>
      </c>
      <c r="G474" s="159">
        <f>SUMIF('EG-OCT'!$F$18:$F$516,PROVEEDORES!$D475,'EG-OCT'!P$18:P$516)</f>
        <v>0</v>
      </c>
      <c r="H474" s="159">
        <f>SUMIF('EG-OCT'!$F$18:$F$516,PROVEEDORES!$D475,'EG-OCT'!Q$18:Q$516)</f>
        <v>0</v>
      </c>
      <c r="I474" s="159">
        <f>SUMIF('EG-OCT'!$F$18:$F$516,PROVEEDORES!$D475,'EG-OCT'!R$18:R$516)</f>
        <v>0</v>
      </c>
      <c r="J474" s="159">
        <f>SUMIF('EG-OCT'!$F$18:$F$516,PROVEEDORES!$D475,'EG-OCT'!S$18:S$516)</f>
        <v>0</v>
      </c>
      <c r="K474" s="159" t="str">
        <f t="shared" si="14"/>
        <v/>
      </c>
      <c r="L474" s="146" t="str">
        <f>IF(PROVEEDORES!G475="","",PROVEEDORES!G475)</f>
        <v/>
      </c>
    </row>
    <row r="475" spans="3:12" ht="17.45" customHeight="1" x14ac:dyDescent="0.2">
      <c r="C475" s="158">
        <f t="shared" si="15"/>
        <v>469</v>
      </c>
      <c r="D475" s="146" t="str">
        <f>IF(PROVEEDORES!E476="","",PROVEEDORES!E476)</f>
        <v/>
      </c>
      <c r="E475" s="146" t="str">
        <f>IF(PROVEEDORES!F476="","",PROVEEDORES!F476)</f>
        <v/>
      </c>
      <c r="F475" s="146" t="str">
        <f>IF(PROVEEDORES!D476="","",PROVEEDORES!D476)</f>
        <v/>
      </c>
      <c r="G475" s="159">
        <f>SUMIF('EG-OCT'!$F$18:$F$516,PROVEEDORES!$D476,'EG-OCT'!P$18:P$516)</f>
        <v>0</v>
      </c>
      <c r="H475" s="159">
        <f>SUMIF('EG-OCT'!$F$18:$F$516,PROVEEDORES!$D476,'EG-OCT'!Q$18:Q$516)</f>
        <v>0</v>
      </c>
      <c r="I475" s="159">
        <f>SUMIF('EG-OCT'!$F$18:$F$516,PROVEEDORES!$D476,'EG-OCT'!R$18:R$516)</f>
        <v>0</v>
      </c>
      <c r="J475" s="159">
        <f>SUMIF('EG-OCT'!$F$18:$F$516,PROVEEDORES!$D476,'EG-OCT'!S$18:S$516)</f>
        <v>0</v>
      </c>
      <c r="K475" s="159" t="str">
        <f t="shared" si="14"/>
        <v/>
      </c>
      <c r="L475" s="146" t="str">
        <f>IF(PROVEEDORES!G476="","",PROVEEDORES!G476)</f>
        <v/>
      </c>
    </row>
    <row r="476" spans="3:12" ht="17.45" customHeight="1" x14ac:dyDescent="0.2">
      <c r="C476" s="158">
        <f t="shared" si="15"/>
        <v>470</v>
      </c>
      <c r="D476" s="146" t="str">
        <f>IF(PROVEEDORES!E477="","",PROVEEDORES!E477)</f>
        <v/>
      </c>
      <c r="E476" s="146" t="str">
        <f>IF(PROVEEDORES!F477="","",PROVEEDORES!F477)</f>
        <v/>
      </c>
      <c r="F476" s="146" t="str">
        <f>IF(PROVEEDORES!D477="","",PROVEEDORES!D477)</f>
        <v/>
      </c>
      <c r="G476" s="159">
        <f>SUMIF('EG-OCT'!$F$18:$F$516,PROVEEDORES!$D477,'EG-OCT'!P$18:P$516)</f>
        <v>0</v>
      </c>
      <c r="H476" s="159">
        <f>SUMIF('EG-OCT'!$F$18:$F$516,PROVEEDORES!$D477,'EG-OCT'!Q$18:Q$516)</f>
        <v>0</v>
      </c>
      <c r="I476" s="159">
        <f>SUMIF('EG-OCT'!$F$18:$F$516,PROVEEDORES!$D477,'EG-OCT'!R$18:R$516)</f>
        <v>0</v>
      </c>
      <c r="J476" s="159">
        <f>SUMIF('EG-OCT'!$F$18:$F$516,PROVEEDORES!$D477,'EG-OCT'!S$18:S$516)</f>
        <v>0</v>
      </c>
      <c r="K476" s="159" t="str">
        <f t="shared" si="14"/>
        <v/>
      </c>
      <c r="L476" s="146" t="str">
        <f>IF(PROVEEDORES!G477="","",PROVEEDORES!G477)</f>
        <v/>
      </c>
    </row>
    <row r="477" spans="3:12" ht="17.45" customHeight="1" x14ac:dyDescent="0.2">
      <c r="C477" s="158">
        <f t="shared" si="15"/>
        <v>471</v>
      </c>
      <c r="D477" s="146" t="str">
        <f>IF(PROVEEDORES!E478="","",PROVEEDORES!E478)</f>
        <v/>
      </c>
      <c r="E477" s="146" t="str">
        <f>IF(PROVEEDORES!F478="","",PROVEEDORES!F478)</f>
        <v/>
      </c>
      <c r="F477" s="146" t="str">
        <f>IF(PROVEEDORES!D478="","",PROVEEDORES!D478)</f>
        <v/>
      </c>
      <c r="G477" s="159">
        <f>SUMIF('EG-OCT'!$F$18:$F$516,PROVEEDORES!$D478,'EG-OCT'!P$18:P$516)</f>
        <v>0</v>
      </c>
      <c r="H477" s="159">
        <f>SUMIF('EG-OCT'!$F$18:$F$516,PROVEEDORES!$D478,'EG-OCT'!Q$18:Q$516)</f>
        <v>0</v>
      </c>
      <c r="I477" s="159">
        <f>SUMIF('EG-OCT'!$F$18:$F$516,PROVEEDORES!$D478,'EG-OCT'!R$18:R$516)</f>
        <v>0</v>
      </c>
      <c r="J477" s="159">
        <f>SUMIF('EG-OCT'!$F$18:$F$516,PROVEEDORES!$D478,'EG-OCT'!S$18:S$516)</f>
        <v>0</v>
      </c>
      <c r="K477" s="159" t="str">
        <f t="shared" si="14"/>
        <v/>
      </c>
      <c r="L477" s="146" t="str">
        <f>IF(PROVEEDORES!G478="","",PROVEEDORES!G478)</f>
        <v/>
      </c>
    </row>
    <row r="478" spans="3:12" ht="17.45" customHeight="1" x14ac:dyDescent="0.2">
      <c r="C478" s="158">
        <f t="shared" si="15"/>
        <v>472</v>
      </c>
      <c r="D478" s="146" t="str">
        <f>IF(PROVEEDORES!E479="","",PROVEEDORES!E479)</f>
        <v/>
      </c>
      <c r="E478" s="146" t="str">
        <f>IF(PROVEEDORES!F479="","",PROVEEDORES!F479)</f>
        <v/>
      </c>
      <c r="F478" s="146" t="str">
        <f>IF(PROVEEDORES!D479="","",PROVEEDORES!D479)</f>
        <v/>
      </c>
      <c r="G478" s="159">
        <f>SUMIF('EG-OCT'!$F$18:$F$516,PROVEEDORES!$D479,'EG-OCT'!P$18:P$516)</f>
        <v>0</v>
      </c>
      <c r="H478" s="159">
        <f>SUMIF('EG-OCT'!$F$18:$F$516,PROVEEDORES!$D479,'EG-OCT'!Q$18:Q$516)</f>
        <v>0</v>
      </c>
      <c r="I478" s="159">
        <f>SUMIF('EG-OCT'!$F$18:$F$516,PROVEEDORES!$D479,'EG-OCT'!R$18:R$516)</f>
        <v>0</v>
      </c>
      <c r="J478" s="159">
        <f>SUMIF('EG-OCT'!$F$18:$F$516,PROVEEDORES!$D479,'EG-OCT'!S$18:S$516)</f>
        <v>0</v>
      </c>
      <c r="K478" s="159" t="str">
        <f t="shared" si="14"/>
        <v/>
      </c>
      <c r="L478" s="146" t="str">
        <f>IF(PROVEEDORES!G479="","",PROVEEDORES!G479)</f>
        <v/>
      </c>
    </row>
    <row r="479" spans="3:12" ht="17.45" customHeight="1" x14ac:dyDescent="0.2">
      <c r="C479" s="158">
        <f t="shared" si="15"/>
        <v>473</v>
      </c>
      <c r="D479" s="146" t="str">
        <f>IF(PROVEEDORES!E480="","",PROVEEDORES!E480)</f>
        <v/>
      </c>
      <c r="E479" s="146" t="str">
        <f>IF(PROVEEDORES!F480="","",PROVEEDORES!F480)</f>
        <v/>
      </c>
      <c r="F479" s="146" t="str">
        <f>IF(PROVEEDORES!D480="","",PROVEEDORES!D480)</f>
        <v/>
      </c>
      <c r="G479" s="159">
        <f>SUMIF('EG-OCT'!$F$18:$F$516,PROVEEDORES!$D480,'EG-OCT'!P$18:P$516)</f>
        <v>0</v>
      </c>
      <c r="H479" s="159">
        <f>SUMIF('EG-OCT'!$F$18:$F$516,PROVEEDORES!$D480,'EG-OCT'!Q$18:Q$516)</f>
        <v>0</v>
      </c>
      <c r="I479" s="159">
        <f>SUMIF('EG-OCT'!$F$18:$F$516,PROVEEDORES!$D480,'EG-OCT'!R$18:R$516)</f>
        <v>0</v>
      </c>
      <c r="J479" s="159">
        <f>SUMIF('EG-OCT'!$F$18:$F$516,PROVEEDORES!$D480,'EG-OCT'!S$18:S$516)</f>
        <v>0</v>
      </c>
      <c r="K479" s="159" t="str">
        <f t="shared" si="14"/>
        <v/>
      </c>
      <c r="L479" s="146" t="str">
        <f>IF(PROVEEDORES!G480="","",PROVEEDORES!G480)</f>
        <v/>
      </c>
    </row>
    <row r="480" spans="3:12" ht="17.45" customHeight="1" x14ac:dyDescent="0.2">
      <c r="C480" s="158">
        <f t="shared" si="15"/>
        <v>474</v>
      </c>
      <c r="D480" s="146" t="str">
        <f>IF(PROVEEDORES!E481="","",PROVEEDORES!E481)</f>
        <v/>
      </c>
      <c r="E480" s="146" t="str">
        <f>IF(PROVEEDORES!F481="","",PROVEEDORES!F481)</f>
        <v/>
      </c>
      <c r="F480" s="146" t="str">
        <f>IF(PROVEEDORES!D481="","",PROVEEDORES!D481)</f>
        <v/>
      </c>
      <c r="G480" s="159">
        <f>SUMIF('EG-OCT'!$F$18:$F$516,PROVEEDORES!$D481,'EG-OCT'!P$18:P$516)</f>
        <v>0</v>
      </c>
      <c r="H480" s="159">
        <f>SUMIF('EG-OCT'!$F$18:$F$516,PROVEEDORES!$D481,'EG-OCT'!Q$18:Q$516)</f>
        <v>0</v>
      </c>
      <c r="I480" s="159">
        <f>SUMIF('EG-OCT'!$F$18:$F$516,PROVEEDORES!$D481,'EG-OCT'!R$18:R$516)</f>
        <v>0</v>
      </c>
      <c r="J480" s="159">
        <f>SUMIF('EG-OCT'!$F$18:$F$516,PROVEEDORES!$D481,'EG-OCT'!S$18:S$516)</f>
        <v>0</v>
      </c>
      <c r="K480" s="159" t="str">
        <f t="shared" si="14"/>
        <v/>
      </c>
      <c r="L480" s="146" t="str">
        <f>IF(PROVEEDORES!G481="","",PROVEEDORES!G481)</f>
        <v/>
      </c>
    </row>
    <row r="481" spans="3:12" ht="17.45" customHeight="1" x14ac:dyDescent="0.2">
      <c r="C481" s="158">
        <f t="shared" si="15"/>
        <v>475</v>
      </c>
      <c r="D481" s="146" t="str">
        <f>IF(PROVEEDORES!E482="","",PROVEEDORES!E482)</f>
        <v/>
      </c>
      <c r="E481" s="146" t="str">
        <f>IF(PROVEEDORES!F482="","",PROVEEDORES!F482)</f>
        <v/>
      </c>
      <c r="F481" s="146" t="str">
        <f>IF(PROVEEDORES!D482="","",PROVEEDORES!D482)</f>
        <v/>
      </c>
      <c r="G481" s="159">
        <f>SUMIF('EG-OCT'!$F$18:$F$516,PROVEEDORES!$D482,'EG-OCT'!P$18:P$516)</f>
        <v>0</v>
      </c>
      <c r="H481" s="159">
        <f>SUMIF('EG-OCT'!$F$18:$F$516,PROVEEDORES!$D482,'EG-OCT'!Q$18:Q$516)</f>
        <v>0</v>
      </c>
      <c r="I481" s="159">
        <f>SUMIF('EG-OCT'!$F$18:$F$516,PROVEEDORES!$D482,'EG-OCT'!R$18:R$516)</f>
        <v>0</v>
      </c>
      <c r="J481" s="159">
        <f>SUMIF('EG-OCT'!$F$18:$F$516,PROVEEDORES!$D482,'EG-OCT'!S$18:S$516)</f>
        <v>0</v>
      </c>
      <c r="K481" s="159" t="str">
        <f t="shared" si="14"/>
        <v/>
      </c>
      <c r="L481" s="146" t="str">
        <f>IF(PROVEEDORES!G482="","",PROVEEDORES!G482)</f>
        <v/>
      </c>
    </row>
    <row r="482" spans="3:12" ht="17.45" customHeight="1" x14ac:dyDescent="0.2">
      <c r="C482" s="158">
        <f t="shared" si="15"/>
        <v>476</v>
      </c>
      <c r="D482" s="146" t="str">
        <f>IF(PROVEEDORES!E483="","",PROVEEDORES!E483)</f>
        <v/>
      </c>
      <c r="E482" s="146" t="str">
        <f>IF(PROVEEDORES!F483="","",PROVEEDORES!F483)</f>
        <v/>
      </c>
      <c r="F482" s="146" t="str">
        <f>IF(PROVEEDORES!D483="","",PROVEEDORES!D483)</f>
        <v/>
      </c>
      <c r="G482" s="159">
        <f>SUMIF('EG-OCT'!$F$18:$F$516,PROVEEDORES!$D483,'EG-OCT'!P$18:P$516)</f>
        <v>0</v>
      </c>
      <c r="H482" s="159">
        <f>SUMIF('EG-OCT'!$F$18:$F$516,PROVEEDORES!$D483,'EG-OCT'!Q$18:Q$516)</f>
        <v>0</v>
      </c>
      <c r="I482" s="159">
        <f>SUMIF('EG-OCT'!$F$18:$F$516,PROVEEDORES!$D483,'EG-OCT'!R$18:R$516)</f>
        <v>0</v>
      </c>
      <c r="J482" s="159">
        <f>SUMIF('EG-OCT'!$F$18:$F$516,PROVEEDORES!$D483,'EG-OCT'!S$18:S$516)</f>
        <v>0</v>
      </c>
      <c r="K482" s="159" t="str">
        <f t="shared" si="14"/>
        <v/>
      </c>
      <c r="L482" s="146" t="str">
        <f>IF(PROVEEDORES!G483="","",PROVEEDORES!G483)</f>
        <v/>
      </c>
    </row>
    <row r="483" spans="3:12" ht="17.45" customHeight="1" x14ac:dyDescent="0.2">
      <c r="C483" s="158">
        <f t="shared" si="15"/>
        <v>477</v>
      </c>
      <c r="D483" s="146" t="str">
        <f>IF(PROVEEDORES!E484="","",PROVEEDORES!E484)</f>
        <v/>
      </c>
      <c r="E483" s="146" t="str">
        <f>IF(PROVEEDORES!F484="","",PROVEEDORES!F484)</f>
        <v/>
      </c>
      <c r="F483" s="146" t="str">
        <f>IF(PROVEEDORES!D484="","",PROVEEDORES!D484)</f>
        <v/>
      </c>
      <c r="G483" s="159">
        <f>SUMIF('EG-OCT'!$F$18:$F$516,PROVEEDORES!$D484,'EG-OCT'!P$18:P$516)</f>
        <v>0</v>
      </c>
      <c r="H483" s="159">
        <f>SUMIF('EG-OCT'!$F$18:$F$516,PROVEEDORES!$D484,'EG-OCT'!Q$18:Q$516)</f>
        <v>0</v>
      </c>
      <c r="I483" s="159">
        <f>SUMIF('EG-OCT'!$F$18:$F$516,PROVEEDORES!$D484,'EG-OCT'!R$18:R$516)</f>
        <v>0</v>
      </c>
      <c r="J483" s="159">
        <f>SUMIF('EG-OCT'!$F$18:$F$516,PROVEEDORES!$D484,'EG-OCT'!S$18:S$516)</f>
        <v>0</v>
      </c>
      <c r="K483" s="159" t="str">
        <f t="shared" si="14"/>
        <v/>
      </c>
      <c r="L483" s="146" t="str">
        <f>IF(PROVEEDORES!G484="","",PROVEEDORES!G484)</f>
        <v/>
      </c>
    </row>
    <row r="484" spans="3:12" ht="17.45" customHeight="1" x14ac:dyDescent="0.2">
      <c r="C484" s="158">
        <f t="shared" si="15"/>
        <v>478</v>
      </c>
      <c r="D484" s="146" t="str">
        <f>IF(PROVEEDORES!E485="","",PROVEEDORES!E485)</f>
        <v/>
      </c>
      <c r="E484" s="146" t="str">
        <f>IF(PROVEEDORES!F485="","",PROVEEDORES!F485)</f>
        <v/>
      </c>
      <c r="F484" s="146" t="str">
        <f>IF(PROVEEDORES!D485="","",PROVEEDORES!D485)</f>
        <v/>
      </c>
      <c r="G484" s="159">
        <f>SUMIF('EG-OCT'!$F$18:$F$516,PROVEEDORES!$D485,'EG-OCT'!P$18:P$516)</f>
        <v>0</v>
      </c>
      <c r="H484" s="159">
        <f>SUMIF('EG-OCT'!$F$18:$F$516,PROVEEDORES!$D485,'EG-OCT'!Q$18:Q$516)</f>
        <v>0</v>
      </c>
      <c r="I484" s="159">
        <f>SUMIF('EG-OCT'!$F$18:$F$516,PROVEEDORES!$D485,'EG-OCT'!R$18:R$516)</f>
        <v>0</v>
      </c>
      <c r="J484" s="159">
        <f>SUMIF('EG-OCT'!$F$18:$F$516,PROVEEDORES!$D485,'EG-OCT'!S$18:S$516)</f>
        <v>0</v>
      </c>
      <c r="K484" s="159" t="str">
        <f t="shared" si="14"/>
        <v/>
      </c>
      <c r="L484" s="146" t="str">
        <f>IF(PROVEEDORES!G485="","",PROVEEDORES!G485)</f>
        <v/>
      </c>
    </row>
    <row r="485" spans="3:12" ht="17.45" customHeight="1" x14ac:dyDescent="0.2">
      <c r="C485" s="158">
        <f t="shared" si="15"/>
        <v>479</v>
      </c>
      <c r="D485" s="146" t="str">
        <f>IF(PROVEEDORES!E486="","",PROVEEDORES!E486)</f>
        <v/>
      </c>
      <c r="E485" s="146" t="str">
        <f>IF(PROVEEDORES!F486="","",PROVEEDORES!F486)</f>
        <v/>
      </c>
      <c r="F485" s="146" t="str">
        <f>IF(PROVEEDORES!D486="","",PROVEEDORES!D486)</f>
        <v/>
      </c>
      <c r="G485" s="159">
        <f>SUMIF('EG-OCT'!$F$18:$F$516,PROVEEDORES!$D486,'EG-OCT'!P$18:P$516)</f>
        <v>0</v>
      </c>
      <c r="H485" s="159">
        <f>SUMIF('EG-OCT'!$F$18:$F$516,PROVEEDORES!$D486,'EG-OCT'!Q$18:Q$516)</f>
        <v>0</v>
      </c>
      <c r="I485" s="159">
        <f>SUMIF('EG-OCT'!$F$18:$F$516,PROVEEDORES!$D486,'EG-OCT'!R$18:R$516)</f>
        <v>0</v>
      </c>
      <c r="J485" s="159">
        <f>SUMIF('EG-OCT'!$F$18:$F$516,PROVEEDORES!$D486,'EG-OCT'!S$18:S$516)</f>
        <v>0</v>
      </c>
      <c r="K485" s="159" t="str">
        <f t="shared" si="14"/>
        <v/>
      </c>
      <c r="L485" s="146" t="str">
        <f>IF(PROVEEDORES!G486="","",PROVEEDORES!G486)</f>
        <v/>
      </c>
    </row>
    <row r="486" spans="3:12" ht="17.45" customHeight="1" x14ac:dyDescent="0.2">
      <c r="C486" s="158">
        <f t="shared" si="15"/>
        <v>480</v>
      </c>
      <c r="D486" s="146" t="str">
        <f>IF(PROVEEDORES!E487="","",PROVEEDORES!E487)</f>
        <v/>
      </c>
      <c r="E486" s="146" t="str">
        <f>IF(PROVEEDORES!F487="","",PROVEEDORES!F487)</f>
        <v/>
      </c>
      <c r="F486" s="146" t="str">
        <f>IF(PROVEEDORES!D487="","",PROVEEDORES!D487)</f>
        <v/>
      </c>
      <c r="G486" s="159">
        <f>SUMIF('EG-OCT'!$F$18:$F$516,PROVEEDORES!$D487,'EG-OCT'!P$18:P$516)</f>
        <v>0</v>
      </c>
      <c r="H486" s="159">
        <f>SUMIF('EG-OCT'!$F$18:$F$516,PROVEEDORES!$D487,'EG-OCT'!Q$18:Q$516)</f>
        <v>0</v>
      </c>
      <c r="I486" s="159">
        <f>SUMIF('EG-OCT'!$F$18:$F$516,PROVEEDORES!$D487,'EG-OCT'!R$18:R$516)</f>
        <v>0</v>
      </c>
      <c r="J486" s="159">
        <f>SUMIF('EG-OCT'!$F$18:$F$516,PROVEEDORES!$D487,'EG-OCT'!S$18:S$516)</f>
        <v>0</v>
      </c>
      <c r="K486" s="159" t="str">
        <f t="shared" si="14"/>
        <v/>
      </c>
      <c r="L486" s="146" t="str">
        <f>IF(PROVEEDORES!G487="","",PROVEEDORES!G487)</f>
        <v/>
      </c>
    </row>
    <row r="487" spans="3:12" ht="17.45" customHeight="1" x14ac:dyDescent="0.2">
      <c r="C487" s="158">
        <f t="shared" si="15"/>
        <v>481</v>
      </c>
      <c r="D487" s="146" t="str">
        <f>IF(PROVEEDORES!E488="","",PROVEEDORES!E488)</f>
        <v/>
      </c>
      <c r="E487" s="146" t="str">
        <f>IF(PROVEEDORES!F488="","",PROVEEDORES!F488)</f>
        <v/>
      </c>
      <c r="F487" s="146" t="str">
        <f>IF(PROVEEDORES!D488="","",PROVEEDORES!D488)</f>
        <v/>
      </c>
      <c r="G487" s="159">
        <f>SUMIF('EG-OCT'!$F$18:$F$516,PROVEEDORES!$D488,'EG-OCT'!P$18:P$516)</f>
        <v>0</v>
      </c>
      <c r="H487" s="159">
        <f>SUMIF('EG-OCT'!$F$18:$F$516,PROVEEDORES!$D488,'EG-OCT'!Q$18:Q$516)</f>
        <v>0</v>
      </c>
      <c r="I487" s="159">
        <f>SUMIF('EG-OCT'!$F$18:$F$516,PROVEEDORES!$D488,'EG-OCT'!R$18:R$516)</f>
        <v>0</v>
      </c>
      <c r="J487" s="159">
        <f>SUMIF('EG-OCT'!$F$18:$F$516,PROVEEDORES!$D488,'EG-OCT'!S$18:S$516)</f>
        <v>0</v>
      </c>
      <c r="K487" s="159" t="str">
        <f t="shared" si="14"/>
        <v/>
      </c>
      <c r="L487" s="146" t="str">
        <f>IF(PROVEEDORES!G488="","",PROVEEDORES!G488)</f>
        <v/>
      </c>
    </row>
    <row r="488" spans="3:12" ht="17.45" customHeight="1" x14ac:dyDescent="0.2">
      <c r="C488" s="158">
        <f t="shared" si="15"/>
        <v>482</v>
      </c>
      <c r="D488" s="146" t="str">
        <f>IF(PROVEEDORES!E489="","",PROVEEDORES!E489)</f>
        <v/>
      </c>
      <c r="E488" s="146" t="str">
        <f>IF(PROVEEDORES!F489="","",PROVEEDORES!F489)</f>
        <v/>
      </c>
      <c r="F488" s="146" t="str">
        <f>IF(PROVEEDORES!D489="","",PROVEEDORES!D489)</f>
        <v/>
      </c>
      <c r="G488" s="159">
        <f>SUMIF('EG-OCT'!$F$18:$F$516,PROVEEDORES!$D489,'EG-OCT'!P$18:P$516)</f>
        <v>0</v>
      </c>
      <c r="H488" s="159">
        <f>SUMIF('EG-OCT'!$F$18:$F$516,PROVEEDORES!$D489,'EG-OCT'!Q$18:Q$516)</f>
        <v>0</v>
      </c>
      <c r="I488" s="159">
        <f>SUMIF('EG-OCT'!$F$18:$F$516,PROVEEDORES!$D489,'EG-OCT'!R$18:R$516)</f>
        <v>0</v>
      </c>
      <c r="J488" s="159">
        <f>SUMIF('EG-OCT'!$F$18:$F$516,PROVEEDORES!$D489,'EG-OCT'!S$18:S$516)</f>
        <v>0</v>
      </c>
      <c r="K488" s="159" t="str">
        <f t="shared" si="14"/>
        <v/>
      </c>
      <c r="L488" s="146" t="str">
        <f>IF(PROVEEDORES!G489="","",PROVEEDORES!G489)</f>
        <v/>
      </c>
    </row>
    <row r="489" spans="3:12" ht="17.45" customHeight="1" x14ac:dyDescent="0.2">
      <c r="C489" s="158">
        <f t="shared" si="15"/>
        <v>483</v>
      </c>
      <c r="D489" s="146" t="str">
        <f>IF(PROVEEDORES!E490="","",PROVEEDORES!E490)</f>
        <v/>
      </c>
      <c r="E489" s="146" t="str">
        <f>IF(PROVEEDORES!F490="","",PROVEEDORES!F490)</f>
        <v/>
      </c>
      <c r="F489" s="146" t="str">
        <f>IF(PROVEEDORES!D490="","",PROVEEDORES!D490)</f>
        <v/>
      </c>
      <c r="G489" s="159">
        <f>SUMIF('EG-OCT'!$F$18:$F$516,PROVEEDORES!$D490,'EG-OCT'!P$18:P$516)</f>
        <v>0</v>
      </c>
      <c r="H489" s="159">
        <f>SUMIF('EG-OCT'!$F$18:$F$516,PROVEEDORES!$D490,'EG-OCT'!Q$18:Q$516)</f>
        <v>0</v>
      </c>
      <c r="I489" s="159">
        <f>SUMIF('EG-OCT'!$F$18:$F$516,PROVEEDORES!$D490,'EG-OCT'!R$18:R$516)</f>
        <v>0</v>
      </c>
      <c r="J489" s="159">
        <f>SUMIF('EG-OCT'!$F$18:$F$516,PROVEEDORES!$D490,'EG-OCT'!S$18:S$516)</f>
        <v>0</v>
      </c>
      <c r="K489" s="159" t="str">
        <f t="shared" si="14"/>
        <v/>
      </c>
      <c r="L489" s="146" t="str">
        <f>IF(PROVEEDORES!G490="","",PROVEEDORES!G490)</f>
        <v/>
      </c>
    </row>
    <row r="490" spans="3:12" ht="17.45" customHeight="1" x14ac:dyDescent="0.2">
      <c r="C490" s="158">
        <f t="shared" si="15"/>
        <v>484</v>
      </c>
      <c r="D490" s="146" t="str">
        <f>IF(PROVEEDORES!E491="","",PROVEEDORES!E491)</f>
        <v/>
      </c>
      <c r="E490" s="146" t="str">
        <f>IF(PROVEEDORES!F491="","",PROVEEDORES!F491)</f>
        <v/>
      </c>
      <c r="F490" s="146" t="str">
        <f>IF(PROVEEDORES!D491="","",PROVEEDORES!D491)</f>
        <v/>
      </c>
      <c r="G490" s="159">
        <f>SUMIF('EG-OCT'!$F$18:$F$516,PROVEEDORES!$D491,'EG-OCT'!P$18:P$516)</f>
        <v>0</v>
      </c>
      <c r="H490" s="159">
        <f>SUMIF('EG-OCT'!$F$18:$F$516,PROVEEDORES!$D491,'EG-OCT'!Q$18:Q$516)</f>
        <v>0</v>
      </c>
      <c r="I490" s="159">
        <f>SUMIF('EG-OCT'!$F$18:$F$516,PROVEEDORES!$D491,'EG-OCT'!R$18:R$516)</f>
        <v>0</v>
      </c>
      <c r="J490" s="159">
        <f>SUMIF('EG-OCT'!$F$18:$F$516,PROVEEDORES!$D491,'EG-OCT'!S$18:S$516)</f>
        <v>0</v>
      </c>
      <c r="K490" s="159" t="str">
        <f t="shared" si="14"/>
        <v/>
      </c>
      <c r="L490" s="146" t="str">
        <f>IF(PROVEEDORES!G491="","",PROVEEDORES!G491)</f>
        <v/>
      </c>
    </row>
    <row r="491" spans="3:12" ht="17.45" customHeight="1" x14ac:dyDescent="0.2">
      <c r="C491" s="158">
        <f t="shared" si="15"/>
        <v>485</v>
      </c>
      <c r="D491" s="146" t="str">
        <f>IF(PROVEEDORES!E492="","",PROVEEDORES!E492)</f>
        <v/>
      </c>
      <c r="E491" s="146" t="str">
        <f>IF(PROVEEDORES!F492="","",PROVEEDORES!F492)</f>
        <v/>
      </c>
      <c r="F491" s="146" t="str">
        <f>IF(PROVEEDORES!D492="","",PROVEEDORES!D492)</f>
        <v/>
      </c>
      <c r="G491" s="159">
        <f>SUMIF('EG-OCT'!$F$18:$F$516,PROVEEDORES!$D492,'EG-OCT'!P$18:P$516)</f>
        <v>0</v>
      </c>
      <c r="H491" s="159">
        <f>SUMIF('EG-OCT'!$F$18:$F$516,PROVEEDORES!$D492,'EG-OCT'!Q$18:Q$516)</f>
        <v>0</v>
      </c>
      <c r="I491" s="159">
        <f>SUMIF('EG-OCT'!$F$18:$F$516,PROVEEDORES!$D492,'EG-OCT'!R$18:R$516)</f>
        <v>0</v>
      </c>
      <c r="J491" s="159">
        <f>SUMIF('EG-OCT'!$F$18:$F$516,PROVEEDORES!$D492,'EG-OCT'!S$18:S$516)</f>
        <v>0</v>
      </c>
      <c r="K491" s="159" t="str">
        <f t="shared" si="14"/>
        <v/>
      </c>
      <c r="L491" s="146" t="str">
        <f>IF(PROVEEDORES!G492="","",PROVEEDORES!G492)</f>
        <v/>
      </c>
    </row>
    <row r="492" spans="3:12" ht="17.45" customHeight="1" x14ac:dyDescent="0.2">
      <c r="C492" s="158">
        <f t="shared" si="15"/>
        <v>486</v>
      </c>
      <c r="D492" s="146" t="str">
        <f>IF(PROVEEDORES!E493="","",PROVEEDORES!E493)</f>
        <v/>
      </c>
      <c r="E492" s="146" t="str">
        <f>IF(PROVEEDORES!F493="","",PROVEEDORES!F493)</f>
        <v/>
      </c>
      <c r="F492" s="146" t="str">
        <f>IF(PROVEEDORES!D493="","",PROVEEDORES!D493)</f>
        <v/>
      </c>
      <c r="G492" s="159">
        <f>SUMIF('EG-OCT'!$F$18:$F$516,PROVEEDORES!$D493,'EG-OCT'!P$18:P$516)</f>
        <v>0</v>
      </c>
      <c r="H492" s="159">
        <f>SUMIF('EG-OCT'!$F$18:$F$516,PROVEEDORES!$D493,'EG-OCT'!Q$18:Q$516)</f>
        <v>0</v>
      </c>
      <c r="I492" s="159">
        <f>SUMIF('EG-OCT'!$F$18:$F$516,PROVEEDORES!$D493,'EG-OCT'!R$18:R$516)</f>
        <v>0</v>
      </c>
      <c r="J492" s="159">
        <f>SUMIF('EG-OCT'!$F$18:$F$516,PROVEEDORES!$D493,'EG-OCT'!S$18:S$516)</f>
        <v>0</v>
      </c>
      <c r="K492" s="159" t="str">
        <f t="shared" si="14"/>
        <v/>
      </c>
      <c r="L492" s="146" t="str">
        <f>IF(PROVEEDORES!G493="","",PROVEEDORES!G493)</f>
        <v/>
      </c>
    </row>
    <row r="493" spans="3:12" ht="17.45" customHeight="1" x14ac:dyDescent="0.2">
      <c r="C493" s="158">
        <f t="shared" si="15"/>
        <v>487</v>
      </c>
      <c r="D493" s="146" t="str">
        <f>IF(PROVEEDORES!E494="","",PROVEEDORES!E494)</f>
        <v/>
      </c>
      <c r="E493" s="146" t="str">
        <f>IF(PROVEEDORES!F494="","",PROVEEDORES!F494)</f>
        <v/>
      </c>
      <c r="F493" s="146" t="str">
        <f>IF(PROVEEDORES!D494="","",PROVEEDORES!D494)</f>
        <v/>
      </c>
      <c r="G493" s="159">
        <f>SUMIF('EG-OCT'!$F$18:$F$516,PROVEEDORES!$D494,'EG-OCT'!P$18:P$516)</f>
        <v>0</v>
      </c>
      <c r="H493" s="159">
        <f>SUMIF('EG-OCT'!$F$18:$F$516,PROVEEDORES!$D494,'EG-OCT'!Q$18:Q$516)</f>
        <v>0</v>
      </c>
      <c r="I493" s="159">
        <f>SUMIF('EG-OCT'!$F$18:$F$516,PROVEEDORES!$D494,'EG-OCT'!R$18:R$516)</f>
        <v>0</v>
      </c>
      <c r="J493" s="159">
        <f>SUMIF('EG-OCT'!$F$18:$F$516,PROVEEDORES!$D494,'EG-OCT'!S$18:S$516)</f>
        <v>0</v>
      </c>
      <c r="K493" s="159" t="str">
        <f t="shared" si="14"/>
        <v/>
      </c>
      <c r="L493" s="146" t="str">
        <f>IF(PROVEEDORES!G494="","",PROVEEDORES!G494)</f>
        <v/>
      </c>
    </row>
    <row r="494" spans="3:12" ht="17.45" customHeight="1" x14ac:dyDescent="0.2">
      <c r="C494" s="158">
        <f t="shared" si="15"/>
        <v>488</v>
      </c>
      <c r="D494" s="146" t="str">
        <f>IF(PROVEEDORES!E495="","",PROVEEDORES!E495)</f>
        <v/>
      </c>
      <c r="E494" s="146" t="str">
        <f>IF(PROVEEDORES!F495="","",PROVEEDORES!F495)</f>
        <v/>
      </c>
      <c r="F494" s="146" t="str">
        <f>IF(PROVEEDORES!D495="","",PROVEEDORES!D495)</f>
        <v/>
      </c>
      <c r="G494" s="159">
        <f>SUMIF('EG-OCT'!$F$18:$F$516,PROVEEDORES!$D495,'EG-OCT'!P$18:P$516)</f>
        <v>0</v>
      </c>
      <c r="H494" s="159">
        <f>SUMIF('EG-OCT'!$F$18:$F$516,PROVEEDORES!$D495,'EG-OCT'!Q$18:Q$516)</f>
        <v>0</v>
      </c>
      <c r="I494" s="159">
        <f>SUMIF('EG-OCT'!$F$18:$F$516,PROVEEDORES!$D495,'EG-OCT'!R$18:R$516)</f>
        <v>0</v>
      </c>
      <c r="J494" s="159">
        <f>SUMIF('EG-OCT'!$F$18:$F$516,PROVEEDORES!$D495,'EG-OCT'!S$18:S$516)</f>
        <v>0</v>
      </c>
      <c r="K494" s="159" t="str">
        <f t="shared" si="14"/>
        <v/>
      </c>
      <c r="L494" s="146" t="str">
        <f>IF(PROVEEDORES!G495="","",PROVEEDORES!G495)</f>
        <v/>
      </c>
    </row>
    <row r="495" spans="3:12" ht="17.45" customHeight="1" x14ac:dyDescent="0.2">
      <c r="C495" s="158">
        <f t="shared" si="15"/>
        <v>489</v>
      </c>
      <c r="D495" s="146" t="str">
        <f>IF(PROVEEDORES!E496="","",PROVEEDORES!E496)</f>
        <v/>
      </c>
      <c r="E495" s="146" t="str">
        <f>IF(PROVEEDORES!F496="","",PROVEEDORES!F496)</f>
        <v/>
      </c>
      <c r="F495" s="146" t="str">
        <f>IF(PROVEEDORES!D496="","",PROVEEDORES!D496)</f>
        <v/>
      </c>
      <c r="G495" s="159">
        <f>SUMIF('EG-OCT'!$F$18:$F$516,PROVEEDORES!$D496,'EG-OCT'!P$18:P$516)</f>
        <v>0</v>
      </c>
      <c r="H495" s="159">
        <f>SUMIF('EG-OCT'!$F$18:$F$516,PROVEEDORES!$D496,'EG-OCT'!Q$18:Q$516)</f>
        <v>0</v>
      </c>
      <c r="I495" s="159">
        <f>SUMIF('EG-OCT'!$F$18:$F$516,PROVEEDORES!$D496,'EG-OCT'!R$18:R$516)</f>
        <v>0</v>
      </c>
      <c r="J495" s="159">
        <f>SUMIF('EG-OCT'!$F$18:$F$516,PROVEEDORES!$D496,'EG-OCT'!S$18:S$516)</f>
        <v>0</v>
      </c>
      <c r="K495" s="159" t="str">
        <f t="shared" si="14"/>
        <v/>
      </c>
      <c r="L495" s="146" t="str">
        <f>IF(PROVEEDORES!G496="","",PROVEEDORES!G496)</f>
        <v/>
      </c>
    </row>
    <row r="496" spans="3:12" ht="17.45" customHeight="1" x14ac:dyDescent="0.2">
      <c r="C496" s="158">
        <f t="shared" si="15"/>
        <v>490</v>
      </c>
      <c r="D496" s="146" t="str">
        <f>IF(PROVEEDORES!E497="","",PROVEEDORES!E497)</f>
        <v/>
      </c>
      <c r="E496" s="146" t="str">
        <f>IF(PROVEEDORES!F497="","",PROVEEDORES!F497)</f>
        <v/>
      </c>
      <c r="F496" s="146" t="str">
        <f>IF(PROVEEDORES!D497="","",PROVEEDORES!D497)</f>
        <v/>
      </c>
      <c r="G496" s="159">
        <f>SUMIF('EG-OCT'!$F$18:$F$516,PROVEEDORES!$D497,'EG-OCT'!P$18:P$516)</f>
        <v>0</v>
      </c>
      <c r="H496" s="159">
        <f>SUMIF('EG-OCT'!$F$18:$F$516,PROVEEDORES!$D497,'EG-OCT'!Q$18:Q$516)</f>
        <v>0</v>
      </c>
      <c r="I496" s="159">
        <f>SUMIF('EG-OCT'!$F$18:$F$516,PROVEEDORES!$D497,'EG-OCT'!R$18:R$516)</f>
        <v>0</v>
      </c>
      <c r="J496" s="159">
        <f>SUMIF('EG-OCT'!$F$18:$F$516,PROVEEDORES!$D497,'EG-OCT'!S$18:S$516)</f>
        <v>0</v>
      </c>
      <c r="K496" s="159" t="str">
        <f t="shared" si="14"/>
        <v/>
      </c>
      <c r="L496" s="146" t="str">
        <f>IF(PROVEEDORES!G497="","",PROVEEDORES!G497)</f>
        <v/>
      </c>
    </row>
    <row r="497" spans="3:12" ht="17.45" customHeight="1" x14ac:dyDescent="0.2">
      <c r="C497" s="158">
        <f t="shared" si="15"/>
        <v>491</v>
      </c>
      <c r="D497" s="146" t="str">
        <f>IF(PROVEEDORES!E498="","",PROVEEDORES!E498)</f>
        <v/>
      </c>
      <c r="E497" s="146" t="str">
        <f>IF(PROVEEDORES!F498="","",PROVEEDORES!F498)</f>
        <v/>
      </c>
      <c r="F497" s="146" t="str">
        <f>IF(PROVEEDORES!D498="","",PROVEEDORES!D498)</f>
        <v/>
      </c>
      <c r="G497" s="159">
        <f>SUMIF('EG-OCT'!$F$18:$F$516,PROVEEDORES!$D498,'EG-OCT'!P$18:P$516)</f>
        <v>0</v>
      </c>
      <c r="H497" s="159">
        <f>SUMIF('EG-OCT'!$F$18:$F$516,PROVEEDORES!$D498,'EG-OCT'!Q$18:Q$516)</f>
        <v>0</v>
      </c>
      <c r="I497" s="159">
        <f>SUMIF('EG-OCT'!$F$18:$F$516,PROVEEDORES!$D498,'EG-OCT'!R$18:R$516)</f>
        <v>0</v>
      </c>
      <c r="J497" s="159">
        <f>SUMIF('EG-OCT'!$F$18:$F$516,PROVEEDORES!$D498,'EG-OCT'!S$18:S$516)</f>
        <v>0</v>
      </c>
      <c r="K497" s="159" t="str">
        <f t="shared" si="14"/>
        <v/>
      </c>
      <c r="L497" s="146" t="str">
        <f>IF(PROVEEDORES!G498="","",PROVEEDORES!G498)</f>
        <v/>
      </c>
    </row>
    <row r="498" spans="3:12" ht="17.45" customHeight="1" x14ac:dyDescent="0.2">
      <c r="C498" s="158">
        <f t="shared" si="15"/>
        <v>492</v>
      </c>
      <c r="D498" s="146" t="str">
        <f>IF(PROVEEDORES!E499="","",PROVEEDORES!E499)</f>
        <v/>
      </c>
      <c r="E498" s="146" t="str">
        <f>IF(PROVEEDORES!F499="","",PROVEEDORES!F499)</f>
        <v/>
      </c>
      <c r="F498" s="146" t="str">
        <f>IF(PROVEEDORES!D499="","",PROVEEDORES!D499)</f>
        <v/>
      </c>
      <c r="G498" s="159">
        <f>SUMIF('EG-OCT'!$F$18:$F$516,PROVEEDORES!$D499,'EG-OCT'!P$18:P$516)</f>
        <v>0</v>
      </c>
      <c r="H498" s="159">
        <f>SUMIF('EG-OCT'!$F$18:$F$516,PROVEEDORES!$D499,'EG-OCT'!Q$18:Q$516)</f>
        <v>0</v>
      </c>
      <c r="I498" s="159">
        <f>SUMIF('EG-OCT'!$F$18:$F$516,PROVEEDORES!$D499,'EG-OCT'!R$18:R$516)</f>
        <v>0</v>
      </c>
      <c r="J498" s="159">
        <f>SUMIF('EG-OCT'!$F$18:$F$516,PROVEEDORES!$D499,'EG-OCT'!S$18:S$516)</f>
        <v>0</v>
      </c>
      <c r="K498" s="159" t="str">
        <f t="shared" si="14"/>
        <v/>
      </c>
      <c r="L498" s="146" t="str">
        <f>IF(PROVEEDORES!G499="","",PROVEEDORES!G499)</f>
        <v/>
      </c>
    </row>
    <row r="499" spans="3:12" ht="17.45" customHeight="1" x14ac:dyDescent="0.2">
      <c r="C499" s="158">
        <f t="shared" si="15"/>
        <v>493</v>
      </c>
      <c r="D499" s="146" t="str">
        <f>IF(PROVEEDORES!E500="","",PROVEEDORES!E500)</f>
        <v/>
      </c>
      <c r="E499" s="146" t="str">
        <f>IF(PROVEEDORES!F500="","",PROVEEDORES!F500)</f>
        <v/>
      </c>
      <c r="F499" s="146" t="str">
        <f>IF(PROVEEDORES!D500="","",PROVEEDORES!D500)</f>
        <v/>
      </c>
      <c r="G499" s="159">
        <f>SUMIF('EG-OCT'!$F$18:$F$516,PROVEEDORES!$D500,'EG-OCT'!P$18:P$516)</f>
        <v>0</v>
      </c>
      <c r="H499" s="159">
        <f>SUMIF('EG-OCT'!$F$18:$F$516,PROVEEDORES!$D500,'EG-OCT'!Q$18:Q$516)</f>
        <v>0</v>
      </c>
      <c r="I499" s="159">
        <f>SUMIF('EG-OCT'!$F$18:$F$516,PROVEEDORES!$D500,'EG-OCT'!R$18:R$516)</f>
        <v>0</v>
      </c>
      <c r="J499" s="159">
        <f>SUMIF('EG-OCT'!$F$18:$F$516,PROVEEDORES!$D500,'EG-OCT'!S$18:S$516)</f>
        <v>0</v>
      </c>
      <c r="K499" s="159" t="str">
        <f t="shared" si="14"/>
        <v/>
      </c>
      <c r="L499" s="146" t="str">
        <f>IF(PROVEEDORES!G500="","",PROVEEDORES!G500)</f>
        <v/>
      </c>
    </row>
    <row r="500" spans="3:12" ht="17.45" customHeight="1" x14ac:dyDescent="0.2">
      <c r="C500" s="158">
        <f t="shared" si="15"/>
        <v>494</v>
      </c>
      <c r="D500" s="146" t="str">
        <f>IF(PROVEEDORES!E501="","",PROVEEDORES!E501)</f>
        <v/>
      </c>
      <c r="E500" s="146" t="str">
        <f>IF(PROVEEDORES!F501="","",PROVEEDORES!F501)</f>
        <v/>
      </c>
      <c r="F500" s="146" t="str">
        <f>IF(PROVEEDORES!D501="","",PROVEEDORES!D501)</f>
        <v/>
      </c>
      <c r="G500" s="159">
        <f>SUMIF('EG-OCT'!$F$18:$F$516,PROVEEDORES!$D501,'EG-OCT'!P$18:P$516)</f>
        <v>0</v>
      </c>
      <c r="H500" s="159">
        <f>SUMIF('EG-OCT'!$F$18:$F$516,PROVEEDORES!$D501,'EG-OCT'!Q$18:Q$516)</f>
        <v>0</v>
      </c>
      <c r="I500" s="159">
        <f>SUMIF('EG-OCT'!$F$18:$F$516,PROVEEDORES!$D501,'EG-OCT'!R$18:R$516)</f>
        <v>0</v>
      </c>
      <c r="J500" s="159">
        <f>SUMIF('EG-OCT'!$F$18:$F$516,PROVEEDORES!$D501,'EG-OCT'!S$18:S$516)</f>
        <v>0</v>
      </c>
      <c r="K500" s="159" t="str">
        <f t="shared" si="14"/>
        <v/>
      </c>
      <c r="L500" s="146" t="str">
        <f>IF(PROVEEDORES!G501="","",PROVEEDORES!G501)</f>
        <v/>
      </c>
    </row>
    <row r="501" spans="3:12" ht="17.45" customHeight="1" x14ac:dyDescent="0.2">
      <c r="C501" s="158">
        <f t="shared" si="15"/>
        <v>495</v>
      </c>
      <c r="D501" s="146" t="str">
        <f>IF(PROVEEDORES!E502="","",PROVEEDORES!E502)</f>
        <v/>
      </c>
      <c r="E501" s="146" t="str">
        <f>IF(PROVEEDORES!F502="","",PROVEEDORES!F502)</f>
        <v/>
      </c>
      <c r="F501" s="146" t="str">
        <f>IF(PROVEEDORES!D502="","",PROVEEDORES!D502)</f>
        <v/>
      </c>
      <c r="G501" s="159">
        <f>SUMIF('EG-OCT'!$F$18:$F$516,PROVEEDORES!$D502,'EG-OCT'!P$18:P$516)</f>
        <v>0</v>
      </c>
      <c r="H501" s="159">
        <f>SUMIF('EG-OCT'!$F$18:$F$516,PROVEEDORES!$D502,'EG-OCT'!Q$18:Q$516)</f>
        <v>0</v>
      </c>
      <c r="I501" s="159">
        <f>SUMIF('EG-OCT'!$F$18:$F$516,PROVEEDORES!$D502,'EG-OCT'!R$18:R$516)</f>
        <v>0</v>
      </c>
      <c r="J501" s="159">
        <f>SUMIF('EG-OCT'!$F$18:$F$516,PROVEEDORES!$D502,'EG-OCT'!S$18:S$516)</f>
        <v>0</v>
      </c>
      <c r="K501" s="159" t="str">
        <f t="shared" si="14"/>
        <v/>
      </c>
      <c r="L501" s="146" t="str">
        <f>IF(PROVEEDORES!G502="","",PROVEEDORES!G502)</f>
        <v/>
      </c>
    </row>
    <row r="502" spans="3:12" ht="17.45" customHeight="1" x14ac:dyDescent="0.2">
      <c r="C502" s="158">
        <f t="shared" si="15"/>
        <v>496</v>
      </c>
      <c r="D502" s="146" t="str">
        <f>IF(PROVEEDORES!E503="","",PROVEEDORES!E503)</f>
        <v/>
      </c>
      <c r="E502" s="146" t="str">
        <f>IF(PROVEEDORES!F503="","",PROVEEDORES!F503)</f>
        <v/>
      </c>
      <c r="F502" s="146" t="str">
        <f>IF(PROVEEDORES!D503="","",PROVEEDORES!D503)</f>
        <v/>
      </c>
      <c r="G502" s="159">
        <f>SUMIF('EG-OCT'!$F$18:$F$516,PROVEEDORES!$D503,'EG-OCT'!P$18:P$516)</f>
        <v>0</v>
      </c>
      <c r="H502" s="159">
        <f>SUMIF('EG-OCT'!$F$18:$F$516,PROVEEDORES!$D503,'EG-OCT'!Q$18:Q$516)</f>
        <v>0</v>
      </c>
      <c r="I502" s="159">
        <f>SUMIF('EG-OCT'!$F$18:$F$516,PROVEEDORES!$D503,'EG-OCT'!R$18:R$516)</f>
        <v>0</v>
      </c>
      <c r="J502" s="159">
        <f>SUMIF('EG-OCT'!$F$18:$F$516,PROVEEDORES!$D503,'EG-OCT'!S$18:S$516)</f>
        <v>0</v>
      </c>
      <c r="K502" s="159" t="str">
        <f t="shared" si="14"/>
        <v/>
      </c>
      <c r="L502" s="146" t="str">
        <f>IF(PROVEEDORES!G503="","",PROVEEDORES!G503)</f>
        <v/>
      </c>
    </row>
    <row r="503" spans="3:12" ht="17.45" customHeight="1" x14ac:dyDescent="0.2">
      <c r="C503" s="158">
        <f t="shared" si="15"/>
        <v>497</v>
      </c>
      <c r="D503" s="146" t="str">
        <f>IF(PROVEEDORES!E504="","",PROVEEDORES!E504)</f>
        <v/>
      </c>
      <c r="E503" s="146" t="str">
        <f>IF(PROVEEDORES!F504="","",PROVEEDORES!F504)</f>
        <v/>
      </c>
      <c r="F503" s="146" t="str">
        <f>IF(PROVEEDORES!D504="","",PROVEEDORES!D504)</f>
        <v/>
      </c>
      <c r="G503" s="159">
        <f>SUMIF('EG-OCT'!$F$18:$F$516,PROVEEDORES!$D504,'EG-OCT'!P$18:P$516)</f>
        <v>0</v>
      </c>
      <c r="H503" s="159">
        <f>SUMIF('EG-OCT'!$F$18:$F$516,PROVEEDORES!$D504,'EG-OCT'!Q$18:Q$516)</f>
        <v>0</v>
      </c>
      <c r="I503" s="159">
        <f>SUMIF('EG-OCT'!$F$18:$F$516,PROVEEDORES!$D504,'EG-OCT'!R$18:R$516)</f>
        <v>0</v>
      </c>
      <c r="J503" s="159">
        <f>SUMIF('EG-OCT'!$F$18:$F$516,PROVEEDORES!$D504,'EG-OCT'!S$18:S$516)</f>
        <v>0</v>
      </c>
      <c r="K503" s="159" t="str">
        <f t="shared" si="14"/>
        <v/>
      </c>
      <c r="L503" s="146" t="str">
        <f>IF(PROVEEDORES!G504="","",PROVEEDORES!G504)</f>
        <v/>
      </c>
    </row>
    <row r="504" spans="3:12" ht="17.45" customHeight="1" x14ac:dyDescent="0.2">
      <c r="C504" s="158">
        <f t="shared" si="15"/>
        <v>498</v>
      </c>
      <c r="D504" s="146" t="str">
        <f>IF(PROVEEDORES!E505="","",PROVEEDORES!E505)</f>
        <v/>
      </c>
      <c r="E504" s="146" t="str">
        <f>IF(PROVEEDORES!F505="","",PROVEEDORES!F505)</f>
        <v/>
      </c>
      <c r="F504" s="146" t="str">
        <f>IF(PROVEEDORES!D505="","",PROVEEDORES!D505)</f>
        <v/>
      </c>
      <c r="G504" s="159">
        <f>SUMIF('EG-OCT'!$F$18:$F$516,PROVEEDORES!$D505,'EG-OCT'!P$18:P$516)</f>
        <v>0</v>
      </c>
      <c r="H504" s="159">
        <f>SUMIF('EG-OCT'!$F$18:$F$516,PROVEEDORES!$D505,'EG-OCT'!Q$18:Q$516)</f>
        <v>0</v>
      </c>
      <c r="I504" s="159">
        <f>SUMIF('EG-OCT'!$F$18:$F$516,PROVEEDORES!$D505,'EG-OCT'!R$18:R$516)</f>
        <v>0</v>
      </c>
      <c r="J504" s="159">
        <f>SUMIF('EG-OCT'!$F$18:$F$516,PROVEEDORES!$D505,'EG-OCT'!S$18:S$516)</f>
        <v>0</v>
      </c>
      <c r="K504" s="159" t="str">
        <f t="shared" si="14"/>
        <v/>
      </c>
      <c r="L504" s="146" t="str">
        <f>IF(PROVEEDORES!G505="","",PROVEEDORES!G505)</f>
        <v/>
      </c>
    </row>
    <row r="505" spans="3:12" ht="17.45" customHeight="1" x14ac:dyDescent="0.2">
      <c r="C505" s="158">
        <f t="shared" si="15"/>
        <v>499</v>
      </c>
      <c r="D505" s="146" t="str">
        <f>IF(PROVEEDORES!E506="","",PROVEEDORES!E506)</f>
        <v/>
      </c>
      <c r="E505" s="146" t="str">
        <f>IF(PROVEEDORES!F506="","",PROVEEDORES!F506)</f>
        <v/>
      </c>
      <c r="F505" s="146" t="str">
        <f>IF(PROVEEDORES!D506="","",PROVEEDORES!D506)</f>
        <v/>
      </c>
      <c r="G505" s="159">
        <f>SUMIF('EG-OCT'!$F$18:$F$516,PROVEEDORES!$D506,'EG-OCT'!P$18:P$516)</f>
        <v>0</v>
      </c>
      <c r="H505" s="159">
        <f>SUMIF('EG-OCT'!$F$18:$F$516,PROVEEDORES!$D506,'EG-OCT'!Q$18:Q$516)</f>
        <v>0</v>
      </c>
      <c r="I505" s="159">
        <f>SUMIF('EG-OCT'!$F$18:$F$516,PROVEEDORES!$D506,'EG-OCT'!R$18:R$516)</f>
        <v>0</v>
      </c>
      <c r="J505" s="159">
        <f>SUMIF('EG-OCT'!$F$18:$F$516,PROVEEDORES!$D506,'EG-OCT'!S$18:S$516)</f>
        <v>0</v>
      </c>
      <c r="K505" s="159" t="str">
        <f t="shared" si="14"/>
        <v/>
      </c>
      <c r="L505" s="146" t="str">
        <f>IF(PROVEEDORES!G506="","",PROVEEDORES!G506)</f>
        <v/>
      </c>
    </row>
    <row r="506" spans="3:12" ht="17.45" customHeight="1" x14ac:dyDescent="0.2">
      <c r="C506" s="158">
        <f t="shared" si="15"/>
        <v>500</v>
      </c>
      <c r="D506" s="146" t="str">
        <f>IF(PROVEEDORES!E507="","",PROVEEDORES!E507)</f>
        <v/>
      </c>
      <c r="E506" s="146" t="str">
        <f>IF(PROVEEDORES!F507="","",PROVEEDORES!F507)</f>
        <v/>
      </c>
      <c r="F506" s="146" t="str">
        <f>IF(PROVEEDORES!D507="","",PROVEEDORES!D507)</f>
        <v/>
      </c>
      <c r="G506" s="159">
        <f>SUMIF('EG-OCT'!$F$18:$F$516,PROVEEDORES!$D507,'EG-OCT'!P$18:P$516)</f>
        <v>0</v>
      </c>
      <c r="H506" s="159">
        <f>SUMIF('EG-OCT'!$F$18:$F$516,PROVEEDORES!$D507,'EG-OCT'!Q$18:Q$516)</f>
        <v>0</v>
      </c>
      <c r="I506" s="159">
        <f>SUMIF('EG-OCT'!$F$18:$F$516,PROVEEDORES!$D507,'EG-OCT'!R$18:R$516)</f>
        <v>0</v>
      </c>
      <c r="J506" s="159">
        <f>SUMIF('EG-OCT'!$F$18:$F$516,PROVEEDORES!$D507,'EG-OCT'!S$18:S$516)</f>
        <v>0</v>
      </c>
      <c r="K506" s="159" t="str">
        <f t="shared" si="14"/>
        <v/>
      </c>
      <c r="L506" s="146" t="str">
        <f>IF(PROVEEDORES!G507="","",PROVEEDORES!G507)</f>
        <v/>
      </c>
    </row>
  </sheetData>
  <sheetProtection algorithmName="SHA-512" hashValue="zUaqPBlm09g42j4fCMa3R0mhwT/YnWd9vYO6ePChRVZYEhgmOvubWJncGQrAlVy9TtDExHcE36pbzNGuD4GBWg==" saltValue="3tMxJDESZO652KZVIrm8Sw==" spinCount="100000" sheet="1" objects="1" scenarios="1" formatColumns="0" formatRows="0" autoFilter="0"/>
  <autoFilter ref="K6:L6" xr:uid="{00000000-0009-0000-0000-000011000000}"/>
  <mergeCells count="3">
    <mergeCell ref="A1:A4"/>
    <mergeCell ref="A5:A6"/>
    <mergeCell ref="A15:A16"/>
  </mergeCells>
  <phoneticPr fontId="13" type="noConversion"/>
  <hyperlinks>
    <hyperlink ref="A15:A16" location="CONTACTO!A1" display="Contacto" xr:uid="{00000000-0004-0000-1100-000000000000}"/>
    <hyperlink ref="A5:A6" location="MENU!A1" display="M e n ú" xr:uid="{00000000-0004-0000-1100-000001000000}"/>
    <hyperlink ref="A10" location="'INVERSIONES ARRENDAMIENTO'!A1" display="Inversiones Arrendamiento" xr:uid="{00000000-0004-0000-1100-000002000000}"/>
    <hyperlink ref="A14" location="PROVEEDORES!A1" display="Catálogo de Proveedores" xr:uid="{00000000-0004-0000-1100-000003000000}"/>
    <hyperlink ref="A13" location="DIOT!A1" display="Declaración del DIOT" xr:uid="{00000000-0004-0000-1100-000004000000}"/>
    <hyperlink ref="A12" location="TARIFAS!A1" display="Tablas y Tarifas de ISR" xr:uid="{00000000-0004-0000-1100-000005000000}"/>
    <hyperlink ref="A11" location="IMPUESTOS!A1" display="Impuestos" xr:uid="{00000000-0004-0000-1100-000006000000}"/>
    <hyperlink ref="A9" location="'INVERSIONES EMPR PROF'!A1" display="Inversiones Empresarial y P" xr:uid="{00000000-0004-0000-1100-000007000000}"/>
    <hyperlink ref="A8" location="'INGRESOS Y EGRESOS'!A1" display="Ingresos y Egresos" xr:uid="{00000000-0004-0000-1100-000008000000}"/>
    <hyperlink ref="A7" location="DATOS!A1" display="Datos de la Empresa" xr:uid="{00000000-0004-0000-1100-000009000000}"/>
  </hyperlinks>
  <printOptions horizontalCentered="1"/>
  <pageMargins left="0.78740157480314965" right="0.78740157480314965" top="0.78740157480314965" bottom="0.78740157480314965" header="0" footer="0"/>
  <pageSetup scale="70" orientation="portrait" blackAndWhite="1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506"/>
  <sheetViews>
    <sheetView zoomScaleNormal="100" workbookViewId="0">
      <pane xSplit="1" ySplit="6" topLeftCell="B7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5.7109375" style="15" customWidth="1"/>
    <col min="4" max="4" width="13.85546875" style="15" customWidth="1"/>
    <col min="5" max="5" width="23.7109375" style="15" customWidth="1"/>
    <col min="6" max="6" width="13.7109375" style="15" customWidth="1"/>
    <col min="7" max="11" width="11.7109375" style="15" customWidth="1"/>
    <col min="12" max="12" width="38" style="15" customWidth="1"/>
    <col min="13" max="16384" width="11.42578125" style="15"/>
  </cols>
  <sheetData>
    <row r="1" spans="1:12" ht="17.45" customHeight="1" x14ac:dyDescent="0.3">
      <c r="A1" s="212" t="s">
        <v>244</v>
      </c>
      <c r="C1" s="107" t="str">
        <f>IF(DATOS!H18=DATOS!I1,DATOS!$E$6&amp;" "&amp;DATOS!$I$6&amp;" "&amp;DATOS!$M$6, "N o m b r e")</f>
        <v>N o m b r e</v>
      </c>
      <c r="D1" s="198"/>
      <c r="E1" s="198"/>
      <c r="F1" s="198"/>
      <c r="G1" s="198"/>
      <c r="H1" s="198"/>
      <c r="I1" s="198"/>
      <c r="J1" s="13"/>
      <c r="K1" s="13"/>
      <c r="L1" s="21"/>
    </row>
    <row r="2" spans="1:12" ht="17.45" customHeight="1" x14ac:dyDescent="0.3">
      <c r="A2" s="260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199"/>
      <c r="F2" s="199"/>
      <c r="G2" s="199"/>
      <c r="H2" s="199"/>
      <c r="I2" s="199"/>
      <c r="J2" s="21"/>
      <c r="K2" s="21"/>
      <c r="L2" s="21"/>
    </row>
    <row r="3" spans="1:12" ht="17.45" customHeight="1" x14ac:dyDescent="0.2">
      <c r="A3" s="260"/>
      <c r="C3" s="200"/>
      <c r="D3" s="198"/>
      <c r="E3" s="199"/>
      <c r="F3" s="199"/>
      <c r="G3" s="199"/>
      <c r="H3" s="199"/>
      <c r="I3" s="199"/>
      <c r="J3" s="21"/>
      <c r="K3" s="21"/>
      <c r="L3" s="21"/>
    </row>
    <row r="4" spans="1:12" ht="17.45" customHeight="1" x14ac:dyDescent="0.3">
      <c r="A4" s="261"/>
      <c r="C4" s="107" t="str">
        <f>"Declaración Informativa de Operaciones con Terceros Noviembre "&amp;DATOS!E10</f>
        <v>Declaración Informativa de Operaciones con Terceros Noviembre 2020</v>
      </c>
      <c r="D4" s="198"/>
      <c r="E4" s="199"/>
      <c r="F4" s="199"/>
      <c r="G4" s="199"/>
      <c r="H4" s="199"/>
      <c r="I4" s="199"/>
      <c r="J4" s="21"/>
      <c r="K4" s="21"/>
      <c r="L4" s="21"/>
    </row>
    <row r="5" spans="1:12" ht="17.45" customHeight="1" x14ac:dyDescent="0.2">
      <c r="A5" s="262" t="s">
        <v>251</v>
      </c>
      <c r="C5" s="23"/>
      <c r="D5" s="13"/>
      <c r="E5" s="21"/>
      <c r="F5" s="21"/>
      <c r="G5" s="21"/>
      <c r="H5" s="21"/>
      <c r="I5" s="21"/>
      <c r="J5" s="21"/>
      <c r="K5" s="21"/>
      <c r="L5" s="21"/>
    </row>
    <row r="6" spans="1:12" ht="17.45" customHeight="1" x14ac:dyDescent="0.2">
      <c r="A6" s="263"/>
      <c r="C6" s="115" t="s">
        <v>152</v>
      </c>
      <c r="D6" s="117" t="s">
        <v>149</v>
      </c>
      <c r="E6" s="117" t="s">
        <v>150</v>
      </c>
      <c r="F6" s="115" t="s">
        <v>23</v>
      </c>
      <c r="G6" s="115" t="s">
        <v>156</v>
      </c>
      <c r="H6" s="115" t="s">
        <v>155</v>
      </c>
      <c r="I6" s="115" t="s">
        <v>260</v>
      </c>
      <c r="J6" s="115" t="s">
        <v>154</v>
      </c>
      <c r="K6" s="117" t="s">
        <v>167</v>
      </c>
      <c r="L6" s="115" t="s">
        <v>43</v>
      </c>
    </row>
    <row r="7" spans="1:12" ht="17.45" customHeight="1" x14ac:dyDescent="0.2">
      <c r="A7" s="114" t="s">
        <v>163</v>
      </c>
      <c r="C7" s="158">
        <v>1</v>
      </c>
      <c r="D7" s="146" t="str">
        <f>IF(PROVEEDORES!E8="","",PROVEEDORES!E8)</f>
        <v>NACIONAL</v>
      </c>
      <c r="E7" s="146" t="str">
        <f>IF(PROVEEDORES!F8="","",PROVEEDORES!F8)</f>
        <v>SERVICIOS PROFESIONALES</v>
      </c>
      <c r="F7" s="146" t="str">
        <f>IF(PROVEEDORES!D8="","",PROVEEDORES!D8)</f>
        <v>PEAF6903298H9</v>
      </c>
      <c r="G7" s="159">
        <f>SUMIF('EG-NOV'!$F$18:$F$516,PROVEEDORES!$D8,'EG-NOV'!P$18:P$516)</f>
        <v>0</v>
      </c>
      <c r="H7" s="159">
        <f>SUMIF('EG-NOV'!$F$18:$F$516,PROVEEDORES!$D8,'EG-NOV'!Q$18:Q$516)</f>
        <v>0</v>
      </c>
      <c r="I7" s="159">
        <f>SUMIF('EG-NOV'!$F$18:$F$516,PROVEEDORES!$D8,'EG-NOV'!R$18:R$516)</f>
        <v>0</v>
      </c>
      <c r="J7" s="159">
        <f>SUMIF('EG-NOV'!$F$18:$F$516,PROVEEDORES!$D8,'EG-NOV'!S$18:S$516)</f>
        <v>0</v>
      </c>
      <c r="K7" s="159" t="str">
        <f>IF(G7+H7+I7+J7&gt;0,"C/Información","")</f>
        <v/>
      </c>
      <c r="L7" s="146" t="str">
        <f>IF(PROVEEDORES!G8="","",PROVEEDORES!G8)</f>
        <v>FRANCISCO JAVIER PEREZ AGUAYO</v>
      </c>
    </row>
    <row r="8" spans="1:12" ht="17.45" customHeight="1" x14ac:dyDescent="0.2">
      <c r="A8" s="114" t="s">
        <v>166</v>
      </c>
      <c r="C8" s="158">
        <f>C7+1</f>
        <v>2</v>
      </c>
      <c r="D8" s="146" t="str">
        <f>IF(PROVEEDORES!E9="","",PROVEEDORES!E9)</f>
        <v/>
      </c>
      <c r="E8" s="146" t="str">
        <f>IF(PROVEEDORES!F9="","",PROVEEDORES!F9)</f>
        <v/>
      </c>
      <c r="F8" s="146" t="str">
        <f>IF(PROVEEDORES!D9="","",PROVEEDORES!D9)</f>
        <v/>
      </c>
      <c r="G8" s="159">
        <f>SUMIF('EG-NOV'!$F$18:$F$516,PROVEEDORES!$D9,'EG-NOV'!P$18:P$516)</f>
        <v>0</v>
      </c>
      <c r="H8" s="159">
        <f>SUMIF('EG-NOV'!$F$18:$F$516,PROVEEDORES!$D9,'EG-NOV'!Q$18:Q$516)</f>
        <v>0</v>
      </c>
      <c r="I8" s="159">
        <f>SUMIF('EG-NOV'!$F$18:$F$516,PROVEEDORES!$D9,'EG-NOV'!R$18:R$516)</f>
        <v>0</v>
      </c>
      <c r="J8" s="159">
        <f>SUMIF('EG-NOV'!$F$18:$F$516,PROVEEDORES!$D9,'EG-NOV'!S$18:S$516)</f>
        <v>0</v>
      </c>
      <c r="K8" s="159" t="str">
        <f t="shared" ref="K8:K71" si="0">IF(G8+H8+I8+J8&gt;0,"C/Información","")</f>
        <v/>
      </c>
      <c r="L8" s="146" t="str">
        <f>IF(PROVEEDORES!G9="","",PROVEEDORES!G9)</f>
        <v/>
      </c>
    </row>
    <row r="9" spans="1:12" ht="17.45" customHeight="1" x14ac:dyDescent="0.2">
      <c r="A9" s="114" t="s">
        <v>205</v>
      </c>
      <c r="C9" s="158">
        <f t="shared" ref="C9:C72" si="1">C8+1</f>
        <v>3</v>
      </c>
      <c r="D9" s="146" t="str">
        <f>IF(PROVEEDORES!E10="","",PROVEEDORES!E10)</f>
        <v/>
      </c>
      <c r="E9" s="146" t="str">
        <f>IF(PROVEEDORES!F10="","",PROVEEDORES!F10)</f>
        <v/>
      </c>
      <c r="F9" s="146" t="str">
        <f>IF(PROVEEDORES!D10="","",PROVEEDORES!D10)</f>
        <v/>
      </c>
      <c r="G9" s="159">
        <f>SUMIF('EG-NOV'!$F$18:$F$516,PROVEEDORES!$D10,'EG-NOV'!P$18:P$516)</f>
        <v>0</v>
      </c>
      <c r="H9" s="159">
        <f>SUMIF('EG-NOV'!$F$18:$F$516,PROVEEDORES!$D10,'EG-NOV'!Q$18:Q$516)</f>
        <v>0</v>
      </c>
      <c r="I9" s="159">
        <f>SUMIF('EG-NOV'!$F$18:$F$516,PROVEEDORES!$D10,'EG-NOV'!R$18:R$516)</f>
        <v>0</v>
      </c>
      <c r="J9" s="159">
        <f>SUMIF('EG-NOV'!$F$18:$F$516,PROVEEDORES!$D10,'EG-NOV'!S$18:S$516)</f>
        <v>0</v>
      </c>
      <c r="K9" s="159" t="str">
        <f t="shared" si="0"/>
        <v/>
      </c>
      <c r="L9" s="146" t="str">
        <f>IF(PROVEEDORES!G10="","",PROVEEDORES!G10)</f>
        <v/>
      </c>
    </row>
    <row r="10" spans="1:12" ht="17.45" customHeight="1" x14ac:dyDescent="0.2">
      <c r="A10" s="114" t="s">
        <v>206</v>
      </c>
      <c r="C10" s="158">
        <f t="shared" si="1"/>
        <v>4</v>
      </c>
      <c r="D10" s="146" t="str">
        <f>IF(PROVEEDORES!E11="","",PROVEEDORES!E11)</f>
        <v/>
      </c>
      <c r="E10" s="146" t="str">
        <f>IF(PROVEEDORES!F11="","",PROVEEDORES!F11)</f>
        <v/>
      </c>
      <c r="F10" s="146" t="str">
        <f>IF(PROVEEDORES!D11="","",PROVEEDORES!D11)</f>
        <v/>
      </c>
      <c r="G10" s="159">
        <f>SUMIF('EG-NOV'!$F$18:$F$516,PROVEEDORES!$D11,'EG-NOV'!P$18:P$516)</f>
        <v>0</v>
      </c>
      <c r="H10" s="159">
        <f>SUMIF('EG-NOV'!$F$18:$F$516,PROVEEDORES!$D11,'EG-NOV'!Q$18:Q$516)</f>
        <v>0</v>
      </c>
      <c r="I10" s="159">
        <f>SUMIF('EG-NOV'!$F$18:$F$516,PROVEEDORES!$D11,'EG-NOV'!R$18:R$516)</f>
        <v>0</v>
      </c>
      <c r="J10" s="159">
        <f>SUMIF('EG-NOV'!$F$18:$F$516,PROVEEDORES!$D11,'EG-NOV'!S$18:S$516)</f>
        <v>0</v>
      </c>
      <c r="K10" s="159" t="str">
        <f t="shared" si="0"/>
        <v/>
      </c>
      <c r="L10" s="146" t="str">
        <f>IF(PROVEEDORES!G11="","",PROVEEDORES!G11)</f>
        <v/>
      </c>
    </row>
    <row r="11" spans="1:12" ht="17.45" customHeight="1" x14ac:dyDescent="0.2">
      <c r="A11" s="114" t="s">
        <v>137</v>
      </c>
      <c r="C11" s="158">
        <f t="shared" si="1"/>
        <v>5</v>
      </c>
      <c r="D11" s="146" t="str">
        <f>IF(PROVEEDORES!E12="","",PROVEEDORES!E12)</f>
        <v/>
      </c>
      <c r="E11" s="146" t="str">
        <f>IF(PROVEEDORES!F12="","",PROVEEDORES!F12)</f>
        <v/>
      </c>
      <c r="F11" s="146" t="str">
        <f>IF(PROVEEDORES!D12="","",PROVEEDORES!D12)</f>
        <v/>
      </c>
      <c r="G11" s="159">
        <f>SUMIF('EG-NOV'!$F$18:$F$516,PROVEEDORES!$D12,'EG-NOV'!P$18:P$516)</f>
        <v>0</v>
      </c>
      <c r="H11" s="159">
        <f>SUMIF('EG-NOV'!$F$18:$F$516,PROVEEDORES!$D12,'EG-NOV'!Q$18:Q$516)</f>
        <v>0</v>
      </c>
      <c r="I11" s="159">
        <f>SUMIF('EG-NOV'!$F$18:$F$516,PROVEEDORES!$D12,'EG-NOV'!R$18:R$516)</f>
        <v>0</v>
      </c>
      <c r="J11" s="159">
        <f>SUMIF('EG-NOV'!$F$18:$F$516,PROVEEDORES!$D12,'EG-NOV'!S$18:S$516)</f>
        <v>0</v>
      </c>
      <c r="K11" s="159" t="str">
        <f t="shared" si="0"/>
        <v/>
      </c>
      <c r="L11" s="146" t="str">
        <f>IF(PROVEEDORES!G12="","",PROVEEDORES!G12)</f>
        <v/>
      </c>
    </row>
    <row r="12" spans="1:12" ht="17.45" customHeight="1" x14ac:dyDescent="0.2">
      <c r="A12" s="114" t="s">
        <v>164</v>
      </c>
      <c r="C12" s="158">
        <f t="shared" si="1"/>
        <v>6</v>
      </c>
      <c r="D12" s="146" t="str">
        <f>IF(PROVEEDORES!E13="","",PROVEEDORES!E13)</f>
        <v/>
      </c>
      <c r="E12" s="146" t="str">
        <f>IF(PROVEEDORES!F13="","",PROVEEDORES!F13)</f>
        <v/>
      </c>
      <c r="F12" s="146" t="str">
        <f>IF(PROVEEDORES!D13="","",PROVEEDORES!D13)</f>
        <v/>
      </c>
      <c r="G12" s="159">
        <f>SUMIF('EG-NOV'!$F$18:$F$516,PROVEEDORES!$D13,'EG-NOV'!P$18:P$516)</f>
        <v>0</v>
      </c>
      <c r="H12" s="159">
        <f>SUMIF('EG-NOV'!$F$18:$F$516,PROVEEDORES!$D13,'EG-NOV'!Q$18:Q$516)</f>
        <v>0</v>
      </c>
      <c r="I12" s="159">
        <f>SUMIF('EG-NOV'!$F$18:$F$516,PROVEEDORES!$D13,'EG-NOV'!R$18:R$516)</f>
        <v>0</v>
      </c>
      <c r="J12" s="159">
        <f>SUMIF('EG-NOV'!$F$18:$F$516,PROVEEDORES!$D13,'EG-NOV'!S$18:S$516)</f>
        <v>0</v>
      </c>
      <c r="K12" s="159" t="str">
        <f t="shared" si="0"/>
        <v/>
      </c>
      <c r="L12" s="146" t="str">
        <f>IF(PROVEEDORES!G13="","",PROVEEDORES!G13)</f>
        <v/>
      </c>
    </row>
    <row r="13" spans="1:12" ht="17.45" customHeight="1" x14ac:dyDescent="0.2">
      <c r="A13" s="114" t="s">
        <v>165</v>
      </c>
      <c r="C13" s="158">
        <f t="shared" si="1"/>
        <v>7</v>
      </c>
      <c r="D13" s="146" t="str">
        <f>IF(PROVEEDORES!E14="","",PROVEEDORES!E14)</f>
        <v/>
      </c>
      <c r="E13" s="146" t="str">
        <f>IF(PROVEEDORES!F14="","",PROVEEDORES!F14)</f>
        <v/>
      </c>
      <c r="F13" s="146" t="str">
        <f>IF(PROVEEDORES!D14="","",PROVEEDORES!D14)</f>
        <v/>
      </c>
      <c r="G13" s="159">
        <f>SUMIF('EG-NOV'!$F$18:$F$516,PROVEEDORES!$D14,'EG-NOV'!P$18:P$516)</f>
        <v>0</v>
      </c>
      <c r="H13" s="159">
        <f>SUMIF('EG-NOV'!$F$18:$F$516,PROVEEDORES!$D14,'EG-NOV'!Q$18:Q$516)</f>
        <v>0</v>
      </c>
      <c r="I13" s="159">
        <f>SUMIF('EG-NOV'!$F$18:$F$516,PROVEEDORES!$D14,'EG-NOV'!R$18:R$516)</f>
        <v>0</v>
      </c>
      <c r="J13" s="159">
        <f>SUMIF('EG-NOV'!$F$18:$F$516,PROVEEDORES!$D14,'EG-NOV'!S$18:S$516)</f>
        <v>0</v>
      </c>
      <c r="K13" s="159" t="str">
        <f t="shared" si="0"/>
        <v/>
      </c>
      <c r="L13" s="146" t="str">
        <f>IF(PROVEEDORES!G14="","",PROVEEDORES!G14)</f>
        <v/>
      </c>
    </row>
    <row r="14" spans="1:12" ht="17.45" customHeight="1" x14ac:dyDescent="0.2">
      <c r="A14" s="114" t="s">
        <v>160</v>
      </c>
      <c r="C14" s="158">
        <f t="shared" si="1"/>
        <v>8</v>
      </c>
      <c r="D14" s="146" t="str">
        <f>IF(PROVEEDORES!E15="","",PROVEEDORES!E15)</f>
        <v/>
      </c>
      <c r="E14" s="146" t="str">
        <f>IF(PROVEEDORES!F15="","",PROVEEDORES!F15)</f>
        <v/>
      </c>
      <c r="F14" s="146" t="str">
        <f>IF(PROVEEDORES!D15="","",PROVEEDORES!D15)</f>
        <v/>
      </c>
      <c r="G14" s="159">
        <f>SUMIF('EG-NOV'!$F$18:$F$516,PROVEEDORES!$D15,'EG-NOV'!P$18:P$516)</f>
        <v>0</v>
      </c>
      <c r="H14" s="159">
        <f>SUMIF('EG-NOV'!$F$18:$F$516,PROVEEDORES!$D15,'EG-NOV'!Q$18:Q$516)</f>
        <v>0</v>
      </c>
      <c r="I14" s="159">
        <f>SUMIF('EG-NOV'!$F$18:$F$516,PROVEEDORES!$D15,'EG-NOV'!R$18:R$516)</f>
        <v>0</v>
      </c>
      <c r="J14" s="159">
        <f>SUMIF('EG-NOV'!$F$18:$F$516,PROVEEDORES!$D15,'EG-NOV'!S$18:S$516)</f>
        <v>0</v>
      </c>
      <c r="K14" s="159" t="str">
        <f t="shared" si="0"/>
        <v/>
      </c>
      <c r="L14" s="146" t="str">
        <f>IF(PROVEEDORES!G15="","",PROVEEDORES!G15)</f>
        <v/>
      </c>
    </row>
    <row r="15" spans="1:12" ht="17.45" customHeight="1" x14ac:dyDescent="0.2">
      <c r="A15" s="258" t="s">
        <v>250</v>
      </c>
      <c r="C15" s="158">
        <f t="shared" si="1"/>
        <v>9</v>
      </c>
      <c r="D15" s="146" t="str">
        <f>IF(PROVEEDORES!E16="","",PROVEEDORES!E16)</f>
        <v/>
      </c>
      <c r="E15" s="146" t="str">
        <f>IF(PROVEEDORES!F16="","",PROVEEDORES!F16)</f>
        <v/>
      </c>
      <c r="F15" s="146" t="str">
        <f>IF(PROVEEDORES!D16="","",PROVEEDORES!D16)</f>
        <v/>
      </c>
      <c r="G15" s="159">
        <f>SUMIF('EG-NOV'!$F$18:$F$516,PROVEEDORES!$D16,'EG-NOV'!P$18:P$516)</f>
        <v>0</v>
      </c>
      <c r="H15" s="159">
        <f>SUMIF('EG-NOV'!$F$18:$F$516,PROVEEDORES!$D16,'EG-NOV'!Q$18:Q$516)</f>
        <v>0</v>
      </c>
      <c r="I15" s="159">
        <f>SUMIF('EG-NOV'!$F$18:$F$516,PROVEEDORES!$D16,'EG-NOV'!R$18:R$516)</f>
        <v>0</v>
      </c>
      <c r="J15" s="159">
        <f>SUMIF('EG-NOV'!$F$18:$F$516,PROVEEDORES!$D16,'EG-NOV'!S$18:S$516)</f>
        <v>0</v>
      </c>
      <c r="K15" s="159" t="str">
        <f t="shared" si="0"/>
        <v/>
      </c>
      <c r="L15" s="146" t="str">
        <f>IF(PROVEEDORES!G16="","",PROVEEDORES!G16)</f>
        <v/>
      </c>
    </row>
    <row r="16" spans="1:12" ht="17.45" customHeight="1" x14ac:dyDescent="0.2">
      <c r="A16" s="259"/>
      <c r="C16" s="158">
        <f t="shared" si="1"/>
        <v>10</v>
      </c>
      <c r="D16" s="146" t="str">
        <f>IF(PROVEEDORES!E17="","",PROVEEDORES!E17)</f>
        <v/>
      </c>
      <c r="E16" s="146" t="str">
        <f>IF(PROVEEDORES!F17="","",PROVEEDORES!F17)</f>
        <v/>
      </c>
      <c r="F16" s="146" t="str">
        <f>IF(PROVEEDORES!D17="","",PROVEEDORES!D17)</f>
        <v/>
      </c>
      <c r="G16" s="159">
        <f>SUMIF('EG-NOV'!$F$18:$F$516,PROVEEDORES!$D17,'EG-NOV'!P$18:P$516)</f>
        <v>0</v>
      </c>
      <c r="H16" s="159">
        <f>SUMIF('EG-NOV'!$F$18:$F$516,PROVEEDORES!$D17,'EG-NOV'!Q$18:Q$516)</f>
        <v>0</v>
      </c>
      <c r="I16" s="159">
        <f>SUMIF('EG-NOV'!$F$18:$F$516,PROVEEDORES!$D17,'EG-NOV'!R$18:R$516)</f>
        <v>0</v>
      </c>
      <c r="J16" s="159">
        <f>SUMIF('EG-NOV'!$F$18:$F$516,PROVEEDORES!$D17,'EG-NOV'!S$18:S$516)</f>
        <v>0</v>
      </c>
      <c r="K16" s="159" t="str">
        <f t="shared" si="0"/>
        <v/>
      </c>
      <c r="L16" s="146" t="str">
        <f>IF(PROVEEDORES!G17="","",PROVEEDORES!G17)</f>
        <v/>
      </c>
    </row>
    <row r="17" spans="1:12" ht="17.45" customHeight="1" x14ac:dyDescent="0.2">
      <c r="A17" s="113"/>
      <c r="C17" s="158">
        <f t="shared" si="1"/>
        <v>11</v>
      </c>
      <c r="D17" s="146" t="str">
        <f>IF(PROVEEDORES!E18="","",PROVEEDORES!E18)</f>
        <v/>
      </c>
      <c r="E17" s="146" t="str">
        <f>IF(PROVEEDORES!F18="","",PROVEEDORES!F18)</f>
        <v/>
      </c>
      <c r="F17" s="146" t="str">
        <f>IF(PROVEEDORES!D18="","",PROVEEDORES!D18)</f>
        <v/>
      </c>
      <c r="G17" s="159">
        <f>SUMIF('EG-NOV'!$F$18:$F$516,PROVEEDORES!$D18,'EG-NOV'!P$18:P$516)</f>
        <v>0</v>
      </c>
      <c r="H17" s="159">
        <f>SUMIF('EG-NOV'!$F$18:$F$516,PROVEEDORES!$D18,'EG-NOV'!Q$18:Q$516)</f>
        <v>0</v>
      </c>
      <c r="I17" s="159">
        <f>SUMIF('EG-NOV'!$F$18:$F$516,PROVEEDORES!$D18,'EG-NOV'!R$18:R$516)</f>
        <v>0</v>
      </c>
      <c r="J17" s="159">
        <f>SUMIF('EG-NOV'!$F$18:$F$516,PROVEEDORES!$D18,'EG-NOV'!S$18:S$516)</f>
        <v>0</v>
      </c>
      <c r="K17" s="159" t="str">
        <f t="shared" si="0"/>
        <v/>
      </c>
      <c r="L17" s="146" t="str">
        <f>IF(PROVEEDORES!G18="","",PROVEEDORES!G18)</f>
        <v/>
      </c>
    </row>
    <row r="18" spans="1:12" ht="17.45" customHeight="1" x14ac:dyDescent="0.2">
      <c r="A18" s="110"/>
      <c r="C18" s="158">
        <f t="shared" si="1"/>
        <v>12</v>
      </c>
      <c r="D18" s="146" t="str">
        <f>IF(PROVEEDORES!E19="","",PROVEEDORES!E19)</f>
        <v/>
      </c>
      <c r="E18" s="146" t="str">
        <f>IF(PROVEEDORES!F19="","",PROVEEDORES!F19)</f>
        <v/>
      </c>
      <c r="F18" s="146" t="str">
        <f>IF(PROVEEDORES!D19="","",PROVEEDORES!D19)</f>
        <v/>
      </c>
      <c r="G18" s="159">
        <f>SUMIF('EG-NOV'!$F$18:$F$516,PROVEEDORES!$D19,'EG-NOV'!P$18:P$516)</f>
        <v>0</v>
      </c>
      <c r="H18" s="159">
        <f>SUMIF('EG-NOV'!$F$18:$F$516,PROVEEDORES!$D19,'EG-NOV'!Q$18:Q$516)</f>
        <v>0</v>
      </c>
      <c r="I18" s="159">
        <f>SUMIF('EG-NOV'!$F$18:$F$516,PROVEEDORES!$D19,'EG-NOV'!R$18:R$516)</f>
        <v>0</v>
      </c>
      <c r="J18" s="159">
        <f>SUMIF('EG-NOV'!$F$18:$F$516,PROVEEDORES!$D19,'EG-NOV'!S$18:S$516)</f>
        <v>0</v>
      </c>
      <c r="K18" s="159" t="str">
        <f t="shared" si="0"/>
        <v/>
      </c>
      <c r="L18" s="146" t="str">
        <f>IF(PROVEEDORES!G19="","",PROVEEDORES!G19)</f>
        <v/>
      </c>
    </row>
    <row r="19" spans="1:12" ht="17.45" customHeight="1" x14ac:dyDescent="0.2">
      <c r="A19" s="110"/>
      <c r="C19" s="158">
        <f t="shared" si="1"/>
        <v>13</v>
      </c>
      <c r="D19" s="146" t="str">
        <f>IF(PROVEEDORES!E20="","",PROVEEDORES!E20)</f>
        <v/>
      </c>
      <c r="E19" s="146" t="str">
        <f>IF(PROVEEDORES!F20="","",PROVEEDORES!F20)</f>
        <v/>
      </c>
      <c r="F19" s="146" t="str">
        <f>IF(PROVEEDORES!D20="","",PROVEEDORES!D20)</f>
        <v/>
      </c>
      <c r="G19" s="159">
        <f>SUMIF('EG-NOV'!$F$18:$F$516,PROVEEDORES!$D20,'EG-NOV'!P$18:P$516)</f>
        <v>0</v>
      </c>
      <c r="H19" s="159">
        <f>SUMIF('EG-NOV'!$F$18:$F$516,PROVEEDORES!$D20,'EG-NOV'!Q$18:Q$516)</f>
        <v>0</v>
      </c>
      <c r="I19" s="159">
        <f>SUMIF('EG-NOV'!$F$18:$F$516,PROVEEDORES!$D20,'EG-NOV'!R$18:R$516)</f>
        <v>0</v>
      </c>
      <c r="J19" s="159">
        <f>SUMIF('EG-NOV'!$F$18:$F$516,PROVEEDORES!$D20,'EG-NOV'!S$18:S$516)</f>
        <v>0</v>
      </c>
      <c r="K19" s="159" t="str">
        <f t="shared" si="0"/>
        <v/>
      </c>
      <c r="L19" s="146" t="str">
        <f>IF(PROVEEDORES!G20="","",PROVEEDORES!G20)</f>
        <v/>
      </c>
    </row>
    <row r="20" spans="1:12" ht="17.45" customHeight="1" x14ac:dyDescent="0.2">
      <c r="A20" s="110"/>
      <c r="C20" s="158">
        <f t="shared" si="1"/>
        <v>14</v>
      </c>
      <c r="D20" s="146" t="str">
        <f>IF(PROVEEDORES!E21="","",PROVEEDORES!E21)</f>
        <v/>
      </c>
      <c r="E20" s="146" t="str">
        <f>IF(PROVEEDORES!F21="","",PROVEEDORES!F21)</f>
        <v/>
      </c>
      <c r="F20" s="146" t="str">
        <f>IF(PROVEEDORES!D21="","",PROVEEDORES!D21)</f>
        <v/>
      </c>
      <c r="G20" s="159">
        <f>SUMIF('EG-NOV'!$F$18:$F$516,PROVEEDORES!$D21,'EG-NOV'!P$18:P$516)</f>
        <v>0</v>
      </c>
      <c r="H20" s="159">
        <f>SUMIF('EG-NOV'!$F$18:$F$516,PROVEEDORES!$D21,'EG-NOV'!Q$18:Q$516)</f>
        <v>0</v>
      </c>
      <c r="I20" s="159">
        <f>SUMIF('EG-NOV'!$F$18:$F$516,PROVEEDORES!$D21,'EG-NOV'!R$18:R$516)</f>
        <v>0</v>
      </c>
      <c r="J20" s="159">
        <f>SUMIF('EG-NOV'!$F$18:$F$516,PROVEEDORES!$D21,'EG-NOV'!S$18:S$516)</f>
        <v>0</v>
      </c>
      <c r="K20" s="159" t="str">
        <f t="shared" si="0"/>
        <v/>
      </c>
      <c r="L20" s="146" t="str">
        <f>IF(PROVEEDORES!G21="","",PROVEEDORES!G21)</f>
        <v/>
      </c>
    </row>
    <row r="21" spans="1:12" ht="17.45" customHeight="1" x14ac:dyDescent="0.2">
      <c r="A21" s="110"/>
      <c r="C21" s="158">
        <f t="shared" si="1"/>
        <v>15</v>
      </c>
      <c r="D21" s="146" t="str">
        <f>IF(PROVEEDORES!E22="","",PROVEEDORES!E22)</f>
        <v/>
      </c>
      <c r="E21" s="146" t="str">
        <f>IF(PROVEEDORES!F22="","",PROVEEDORES!F22)</f>
        <v/>
      </c>
      <c r="F21" s="146" t="str">
        <f>IF(PROVEEDORES!D22="","",PROVEEDORES!D22)</f>
        <v/>
      </c>
      <c r="G21" s="159">
        <f>SUMIF('EG-NOV'!$F$18:$F$516,PROVEEDORES!$D22,'EG-NOV'!P$18:P$516)</f>
        <v>0</v>
      </c>
      <c r="H21" s="159">
        <f>SUMIF('EG-NOV'!$F$18:$F$516,PROVEEDORES!$D22,'EG-NOV'!Q$18:Q$516)</f>
        <v>0</v>
      </c>
      <c r="I21" s="159">
        <f>SUMIF('EG-NOV'!$F$18:$F$516,PROVEEDORES!$D22,'EG-NOV'!R$18:R$516)</f>
        <v>0</v>
      </c>
      <c r="J21" s="159">
        <f>SUMIF('EG-NOV'!$F$18:$F$516,PROVEEDORES!$D22,'EG-NOV'!S$18:S$516)</f>
        <v>0</v>
      </c>
      <c r="K21" s="159" t="str">
        <f t="shared" si="0"/>
        <v/>
      </c>
      <c r="L21" s="146" t="str">
        <f>IF(PROVEEDORES!G22="","",PROVEEDORES!G22)</f>
        <v/>
      </c>
    </row>
    <row r="22" spans="1:12" ht="17.45" customHeight="1" x14ac:dyDescent="0.2">
      <c r="A22" s="110"/>
      <c r="C22" s="158">
        <f t="shared" si="1"/>
        <v>16</v>
      </c>
      <c r="D22" s="146" t="str">
        <f>IF(PROVEEDORES!E23="","",PROVEEDORES!E23)</f>
        <v/>
      </c>
      <c r="E22" s="146" t="str">
        <f>IF(PROVEEDORES!F23="","",PROVEEDORES!F23)</f>
        <v/>
      </c>
      <c r="F22" s="146" t="str">
        <f>IF(PROVEEDORES!D23="","",PROVEEDORES!D23)</f>
        <v/>
      </c>
      <c r="G22" s="159">
        <f>SUMIF('EG-NOV'!$F$18:$F$516,PROVEEDORES!$D23,'EG-NOV'!P$18:P$516)</f>
        <v>0</v>
      </c>
      <c r="H22" s="159">
        <f>SUMIF('EG-NOV'!$F$18:$F$516,PROVEEDORES!$D23,'EG-NOV'!Q$18:Q$516)</f>
        <v>0</v>
      </c>
      <c r="I22" s="159">
        <f>SUMIF('EG-NOV'!$F$18:$F$516,PROVEEDORES!$D23,'EG-NOV'!R$18:R$516)</f>
        <v>0</v>
      </c>
      <c r="J22" s="159">
        <f>SUMIF('EG-NOV'!$F$18:$F$516,PROVEEDORES!$D23,'EG-NOV'!S$18:S$516)</f>
        <v>0</v>
      </c>
      <c r="K22" s="159" t="str">
        <f t="shared" si="0"/>
        <v/>
      </c>
      <c r="L22" s="146" t="str">
        <f>IF(PROVEEDORES!G23="","",PROVEEDORES!G23)</f>
        <v/>
      </c>
    </row>
    <row r="23" spans="1:12" ht="17.45" customHeight="1" x14ac:dyDescent="0.2">
      <c r="A23" s="110"/>
      <c r="C23" s="158">
        <f t="shared" si="1"/>
        <v>17</v>
      </c>
      <c r="D23" s="146" t="str">
        <f>IF(PROVEEDORES!E24="","",PROVEEDORES!E24)</f>
        <v/>
      </c>
      <c r="E23" s="146" t="str">
        <f>IF(PROVEEDORES!F24="","",PROVEEDORES!F24)</f>
        <v/>
      </c>
      <c r="F23" s="146" t="str">
        <f>IF(PROVEEDORES!D24="","",PROVEEDORES!D24)</f>
        <v/>
      </c>
      <c r="G23" s="159">
        <f>SUMIF('EG-NOV'!$F$18:$F$516,PROVEEDORES!$D24,'EG-NOV'!P$18:P$516)</f>
        <v>0</v>
      </c>
      <c r="H23" s="159">
        <f>SUMIF('EG-NOV'!$F$18:$F$516,PROVEEDORES!$D24,'EG-NOV'!Q$18:Q$516)</f>
        <v>0</v>
      </c>
      <c r="I23" s="159">
        <f>SUMIF('EG-NOV'!$F$18:$F$516,PROVEEDORES!$D24,'EG-NOV'!R$18:R$516)</f>
        <v>0</v>
      </c>
      <c r="J23" s="159">
        <f>SUMIF('EG-NOV'!$F$18:$F$516,PROVEEDORES!$D24,'EG-NOV'!S$18:S$516)</f>
        <v>0</v>
      </c>
      <c r="K23" s="159" t="str">
        <f t="shared" si="0"/>
        <v/>
      </c>
      <c r="L23" s="146" t="str">
        <f>IF(PROVEEDORES!G24="","",PROVEEDORES!G24)</f>
        <v/>
      </c>
    </row>
    <row r="24" spans="1:12" ht="17.45" customHeight="1" x14ac:dyDescent="0.2">
      <c r="A24" s="110"/>
      <c r="C24" s="158">
        <f t="shared" si="1"/>
        <v>18</v>
      </c>
      <c r="D24" s="146" t="str">
        <f>IF(PROVEEDORES!E25="","",PROVEEDORES!E25)</f>
        <v/>
      </c>
      <c r="E24" s="146" t="str">
        <f>IF(PROVEEDORES!F25="","",PROVEEDORES!F25)</f>
        <v/>
      </c>
      <c r="F24" s="146" t="str">
        <f>IF(PROVEEDORES!D25="","",PROVEEDORES!D25)</f>
        <v/>
      </c>
      <c r="G24" s="159">
        <f>SUMIF('EG-NOV'!$F$18:$F$516,PROVEEDORES!$D25,'EG-NOV'!P$18:P$516)</f>
        <v>0</v>
      </c>
      <c r="H24" s="159">
        <f>SUMIF('EG-NOV'!$F$18:$F$516,PROVEEDORES!$D25,'EG-NOV'!Q$18:Q$516)</f>
        <v>0</v>
      </c>
      <c r="I24" s="159">
        <f>SUMIF('EG-NOV'!$F$18:$F$516,PROVEEDORES!$D25,'EG-NOV'!R$18:R$516)</f>
        <v>0</v>
      </c>
      <c r="J24" s="159">
        <f>SUMIF('EG-NOV'!$F$18:$F$516,PROVEEDORES!$D25,'EG-NOV'!S$18:S$516)</f>
        <v>0</v>
      </c>
      <c r="K24" s="159" t="str">
        <f t="shared" si="0"/>
        <v/>
      </c>
      <c r="L24" s="146" t="str">
        <f>IF(PROVEEDORES!G25="","",PROVEEDORES!G25)</f>
        <v/>
      </c>
    </row>
    <row r="25" spans="1:12" ht="17.45" customHeight="1" x14ac:dyDescent="0.2">
      <c r="A25" s="110"/>
      <c r="C25" s="158">
        <f t="shared" si="1"/>
        <v>19</v>
      </c>
      <c r="D25" s="146" t="str">
        <f>IF(PROVEEDORES!E26="","",PROVEEDORES!E26)</f>
        <v/>
      </c>
      <c r="E25" s="146" t="str">
        <f>IF(PROVEEDORES!F26="","",PROVEEDORES!F26)</f>
        <v/>
      </c>
      <c r="F25" s="146" t="str">
        <f>IF(PROVEEDORES!D26="","",PROVEEDORES!D26)</f>
        <v/>
      </c>
      <c r="G25" s="159">
        <f>SUMIF('EG-NOV'!$F$18:$F$516,PROVEEDORES!$D26,'EG-NOV'!P$18:P$516)</f>
        <v>0</v>
      </c>
      <c r="H25" s="159">
        <f>SUMIF('EG-NOV'!$F$18:$F$516,PROVEEDORES!$D26,'EG-NOV'!Q$18:Q$516)</f>
        <v>0</v>
      </c>
      <c r="I25" s="159">
        <f>SUMIF('EG-NOV'!$F$18:$F$516,PROVEEDORES!$D26,'EG-NOV'!R$18:R$516)</f>
        <v>0</v>
      </c>
      <c r="J25" s="159">
        <f>SUMIF('EG-NOV'!$F$18:$F$516,PROVEEDORES!$D26,'EG-NOV'!S$18:S$516)</f>
        <v>0</v>
      </c>
      <c r="K25" s="159" t="str">
        <f t="shared" si="0"/>
        <v/>
      </c>
      <c r="L25" s="146" t="str">
        <f>IF(PROVEEDORES!G26="","",PROVEEDORES!G26)</f>
        <v/>
      </c>
    </row>
    <row r="26" spans="1:12" ht="17.45" customHeight="1" x14ac:dyDescent="0.2">
      <c r="A26" s="110"/>
      <c r="C26" s="158">
        <f t="shared" si="1"/>
        <v>20</v>
      </c>
      <c r="D26" s="146" t="str">
        <f>IF(PROVEEDORES!E27="","",PROVEEDORES!E27)</f>
        <v/>
      </c>
      <c r="E26" s="146" t="str">
        <f>IF(PROVEEDORES!F27="","",PROVEEDORES!F27)</f>
        <v/>
      </c>
      <c r="F26" s="146" t="str">
        <f>IF(PROVEEDORES!D27="","",PROVEEDORES!D27)</f>
        <v/>
      </c>
      <c r="G26" s="159">
        <f>SUMIF('EG-NOV'!$F$18:$F$516,PROVEEDORES!$D27,'EG-NOV'!P$18:P$516)</f>
        <v>0</v>
      </c>
      <c r="H26" s="159">
        <f>SUMIF('EG-NOV'!$F$18:$F$516,PROVEEDORES!$D27,'EG-NOV'!Q$18:Q$516)</f>
        <v>0</v>
      </c>
      <c r="I26" s="159">
        <f>SUMIF('EG-NOV'!$F$18:$F$516,PROVEEDORES!$D27,'EG-NOV'!R$18:R$516)</f>
        <v>0</v>
      </c>
      <c r="J26" s="159">
        <f>SUMIF('EG-NOV'!$F$18:$F$516,PROVEEDORES!$D27,'EG-NOV'!S$18:S$516)</f>
        <v>0</v>
      </c>
      <c r="K26" s="159" t="str">
        <f t="shared" si="0"/>
        <v/>
      </c>
      <c r="L26" s="146" t="str">
        <f>IF(PROVEEDORES!G27="","",PROVEEDORES!G27)</f>
        <v/>
      </c>
    </row>
    <row r="27" spans="1:12" ht="17.45" customHeight="1" x14ac:dyDescent="0.2">
      <c r="A27" s="110"/>
      <c r="C27" s="158">
        <f t="shared" si="1"/>
        <v>21</v>
      </c>
      <c r="D27" s="146" t="str">
        <f>IF(PROVEEDORES!E28="","",PROVEEDORES!E28)</f>
        <v/>
      </c>
      <c r="E27" s="146" t="str">
        <f>IF(PROVEEDORES!F28="","",PROVEEDORES!F28)</f>
        <v/>
      </c>
      <c r="F27" s="146" t="str">
        <f>IF(PROVEEDORES!D28="","",PROVEEDORES!D28)</f>
        <v/>
      </c>
      <c r="G27" s="159">
        <f>SUMIF('EG-NOV'!$F$18:$F$516,PROVEEDORES!$D28,'EG-NOV'!P$18:P$516)</f>
        <v>0</v>
      </c>
      <c r="H27" s="159">
        <f>SUMIF('EG-NOV'!$F$18:$F$516,PROVEEDORES!$D28,'EG-NOV'!Q$18:Q$516)</f>
        <v>0</v>
      </c>
      <c r="I27" s="159">
        <f>SUMIF('EG-NOV'!$F$18:$F$516,PROVEEDORES!$D28,'EG-NOV'!R$18:R$516)</f>
        <v>0</v>
      </c>
      <c r="J27" s="159">
        <f>SUMIF('EG-NOV'!$F$18:$F$516,PROVEEDORES!$D28,'EG-NOV'!S$18:S$516)</f>
        <v>0</v>
      </c>
      <c r="K27" s="159" t="str">
        <f t="shared" si="0"/>
        <v/>
      </c>
      <c r="L27" s="146" t="str">
        <f>IF(PROVEEDORES!G28="","",PROVEEDORES!G28)</f>
        <v/>
      </c>
    </row>
    <row r="28" spans="1:12" ht="17.45" customHeight="1" x14ac:dyDescent="0.2">
      <c r="A28" s="111"/>
      <c r="C28" s="158">
        <f t="shared" si="1"/>
        <v>22</v>
      </c>
      <c r="D28" s="146" t="str">
        <f>IF(PROVEEDORES!E29="","",PROVEEDORES!E29)</f>
        <v/>
      </c>
      <c r="E28" s="146" t="str">
        <f>IF(PROVEEDORES!F29="","",PROVEEDORES!F29)</f>
        <v/>
      </c>
      <c r="F28" s="146" t="str">
        <f>IF(PROVEEDORES!D29="","",PROVEEDORES!D29)</f>
        <v/>
      </c>
      <c r="G28" s="159">
        <f>SUMIF('EG-NOV'!$F$18:$F$516,PROVEEDORES!$D29,'EG-NOV'!P$18:P$516)</f>
        <v>0</v>
      </c>
      <c r="H28" s="159">
        <f>SUMIF('EG-NOV'!$F$18:$F$516,PROVEEDORES!$D29,'EG-NOV'!Q$18:Q$516)</f>
        <v>0</v>
      </c>
      <c r="I28" s="159">
        <f>SUMIF('EG-NOV'!$F$18:$F$516,PROVEEDORES!$D29,'EG-NOV'!R$18:R$516)</f>
        <v>0</v>
      </c>
      <c r="J28" s="159">
        <f>SUMIF('EG-NOV'!$F$18:$F$516,PROVEEDORES!$D29,'EG-NOV'!S$18:S$516)</f>
        <v>0</v>
      </c>
      <c r="K28" s="159" t="str">
        <f t="shared" si="0"/>
        <v/>
      </c>
      <c r="L28" s="146" t="str">
        <f>IF(PROVEEDORES!G29="","",PROVEEDORES!G29)</f>
        <v/>
      </c>
    </row>
    <row r="29" spans="1:12" ht="17.45" customHeight="1" x14ac:dyDescent="0.2">
      <c r="A29" s="111"/>
      <c r="C29" s="158">
        <f t="shared" si="1"/>
        <v>23</v>
      </c>
      <c r="D29" s="146" t="str">
        <f>IF(PROVEEDORES!E30="","",PROVEEDORES!E30)</f>
        <v/>
      </c>
      <c r="E29" s="146" t="str">
        <f>IF(PROVEEDORES!F30="","",PROVEEDORES!F30)</f>
        <v/>
      </c>
      <c r="F29" s="146" t="str">
        <f>IF(PROVEEDORES!D30="","",PROVEEDORES!D30)</f>
        <v/>
      </c>
      <c r="G29" s="159">
        <f>SUMIF('EG-NOV'!$F$18:$F$516,PROVEEDORES!$D30,'EG-NOV'!P$18:P$516)</f>
        <v>0</v>
      </c>
      <c r="H29" s="159">
        <f>SUMIF('EG-NOV'!$F$18:$F$516,PROVEEDORES!$D30,'EG-NOV'!Q$18:Q$516)</f>
        <v>0</v>
      </c>
      <c r="I29" s="159">
        <f>SUMIF('EG-NOV'!$F$18:$F$516,PROVEEDORES!$D30,'EG-NOV'!R$18:R$516)</f>
        <v>0</v>
      </c>
      <c r="J29" s="159">
        <f>SUMIF('EG-NOV'!$F$18:$F$516,PROVEEDORES!$D30,'EG-NOV'!S$18:S$516)</f>
        <v>0</v>
      </c>
      <c r="K29" s="159" t="str">
        <f t="shared" si="0"/>
        <v/>
      </c>
      <c r="L29" s="146" t="str">
        <f>IF(PROVEEDORES!G30="","",PROVEEDORES!G30)</f>
        <v/>
      </c>
    </row>
    <row r="30" spans="1:12" ht="17.45" customHeight="1" x14ac:dyDescent="0.2">
      <c r="A30" s="111"/>
      <c r="C30" s="158">
        <f t="shared" si="1"/>
        <v>24</v>
      </c>
      <c r="D30" s="146" t="str">
        <f>IF(PROVEEDORES!E31="","",PROVEEDORES!E31)</f>
        <v/>
      </c>
      <c r="E30" s="146" t="str">
        <f>IF(PROVEEDORES!F31="","",PROVEEDORES!F31)</f>
        <v/>
      </c>
      <c r="F30" s="146" t="str">
        <f>IF(PROVEEDORES!D31="","",PROVEEDORES!D31)</f>
        <v/>
      </c>
      <c r="G30" s="159">
        <f>SUMIF('EG-NOV'!$F$18:$F$516,PROVEEDORES!$D31,'EG-NOV'!P$18:P$516)</f>
        <v>0</v>
      </c>
      <c r="H30" s="159">
        <f>SUMIF('EG-NOV'!$F$18:$F$516,PROVEEDORES!$D31,'EG-NOV'!Q$18:Q$516)</f>
        <v>0</v>
      </c>
      <c r="I30" s="159">
        <f>SUMIF('EG-NOV'!$F$18:$F$516,PROVEEDORES!$D31,'EG-NOV'!R$18:R$516)</f>
        <v>0</v>
      </c>
      <c r="J30" s="159">
        <f>SUMIF('EG-NOV'!$F$18:$F$516,PROVEEDORES!$D31,'EG-NOV'!S$18:S$516)</f>
        <v>0</v>
      </c>
      <c r="K30" s="159" t="str">
        <f t="shared" si="0"/>
        <v/>
      </c>
      <c r="L30" s="146" t="str">
        <f>IF(PROVEEDORES!G31="","",PROVEEDORES!G31)</f>
        <v/>
      </c>
    </row>
    <row r="31" spans="1:12" ht="17.45" customHeight="1" x14ac:dyDescent="0.2">
      <c r="A31" s="111"/>
      <c r="C31" s="158">
        <f t="shared" si="1"/>
        <v>25</v>
      </c>
      <c r="D31" s="146" t="str">
        <f>IF(PROVEEDORES!E32="","",PROVEEDORES!E32)</f>
        <v/>
      </c>
      <c r="E31" s="146" t="str">
        <f>IF(PROVEEDORES!F32="","",PROVEEDORES!F32)</f>
        <v/>
      </c>
      <c r="F31" s="146" t="str">
        <f>IF(PROVEEDORES!D32="","",PROVEEDORES!D32)</f>
        <v/>
      </c>
      <c r="G31" s="159">
        <f>SUMIF('EG-NOV'!$F$18:$F$516,PROVEEDORES!$D32,'EG-NOV'!P$18:P$516)</f>
        <v>0</v>
      </c>
      <c r="H31" s="159">
        <f>SUMIF('EG-NOV'!$F$18:$F$516,PROVEEDORES!$D32,'EG-NOV'!Q$18:Q$516)</f>
        <v>0</v>
      </c>
      <c r="I31" s="159">
        <f>SUMIF('EG-NOV'!$F$18:$F$516,PROVEEDORES!$D32,'EG-NOV'!R$18:R$516)</f>
        <v>0</v>
      </c>
      <c r="J31" s="159">
        <f>SUMIF('EG-NOV'!$F$18:$F$516,PROVEEDORES!$D32,'EG-NOV'!S$18:S$516)</f>
        <v>0</v>
      </c>
      <c r="K31" s="159" t="str">
        <f t="shared" si="0"/>
        <v/>
      </c>
      <c r="L31" s="146" t="str">
        <f>IF(PROVEEDORES!G32="","",PROVEEDORES!G32)</f>
        <v/>
      </c>
    </row>
    <row r="32" spans="1:12" ht="17.45" customHeight="1" x14ac:dyDescent="0.2">
      <c r="A32" s="111"/>
      <c r="C32" s="158">
        <f t="shared" si="1"/>
        <v>26</v>
      </c>
      <c r="D32" s="146" t="str">
        <f>IF(PROVEEDORES!E33="","",PROVEEDORES!E33)</f>
        <v/>
      </c>
      <c r="E32" s="146" t="str">
        <f>IF(PROVEEDORES!F33="","",PROVEEDORES!F33)</f>
        <v/>
      </c>
      <c r="F32" s="146" t="str">
        <f>IF(PROVEEDORES!D33="","",PROVEEDORES!D33)</f>
        <v/>
      </c>
      <c r="G32" s="159">
        <f>SUMIF('EG-NOV'!$F$18:$F$516,PROVEEDORES!$D33,'EG-NOV'!P$18:P$516)</f>
        <v>0</v>
      </c>
      <c r="H32" s="159">
        <f>SUMIF('EG-NOV'!$F$18:$F$516,PROVEEDORES!$D33,'EG-NOV'!Q$18:Q$516)</f>
        <v>0</v>
      </c>
      <c r="I32" s="159">
        <f>SUMIF('EG-NOV'!$F$18:$F$516,PROVEEDORES!$D33,'EG-NOV'!R$18:R$516)</f>
        <v>0</v>
      </c>
      <c r="J32" s="159">
        <f>SUMIF('EG-NOV'!$F$18:$F$516,PROVEEDORES!$D33,'EG-NOV'!S$18:S$516)</f>
        <v>0</v>
      </c>
      <c r="K32" s="159" t="str">
        <f t="shared" si="0"/>
        <v/>
      </c>
      <c r="L32" s="146" t="str">
        <f>IF(PROVEEDORES!G33="","",PROVEEDORES!G33)</f>
        <v/>
      </c>
    </row>
    <row r="33" spans="1:12" ht="17.45" customHeight="1" x14ac:dyDescent="0.2">
      <c r="A33" s="111"/>
      <c r="C33" s="158">
        <f t="shared" si="1"/>
        <v>27</v>
      </c>
      <c r="D33" s="146" t="str">
        <f>IF(PROVEEDORES!E34="","",PROVEEDORES!E34)</f>
        <v/>
      </c>
      <c r="E33" s="146" t="str">
        <f>IF(PROVEEDORES!F34="","",PROVEEDORES!F34)</f>
        <v/>
      </c>
      <c r="F33" s="146" t="str">
        <f>IF(PROVEEDORES!D34="","",PROVEEDORES!D34)</f>
        <v/>
      </c>
      <c r="G33" s="159">
        <f>SUMIF('EG-NOV'!$F$18:$F$516,PROVEEDORES!$D34,'EG-NOV'!P$18:P$516)</f>
        <v>0</v>
      </c>
      <c r="H33" s="159">
        <f>SUMIF('EG-NOV'!$F$18:$F$516,PROVEEDORES!$D34,'EG-NOV'!Q$18:Q$516)</f>
        <v>0</v>
      </c>
      <c r="I33" s="159">
        <f>SUMIF('EG-NOV'!$F$18:$F$516,PROVEEDORES!$D34,'EG-NOV'!R$18:R$516)</f>
        <v>0</v>
      </c>
      <c r="J33" s="159">
        <f>SUMIF('EG-NOV'!$F$18:$F$516,PROVEEDORES!$D34,'EG-NOV'!S$18:S$516)</f>
        <v>0</v>
      </c>
      <c r="K33" s="159" t="str">
        <f t="shared" si="0"/>
        <v/>
      </c>
      <c r="L33" s="146" t="str">
        <f>IF(PROVEEDORES!G34="","",PROVEEDORES!G34)</f>
        <v/>
      </c>
    </row>
    <row r="34" spans="1:12" ht="17.45" customHeight="1" x14ac:dyDescent="0.2">
      <c r="A34" s="111"/>
      <c r="C34" s="158">
        <f t="shared" si="1"/>
        <v>28</v>
      </c>
      <c r="D34" s="146" t="str">
        <f>IF(PROVEEDORES!E35="","",PROVEEDORES!E35)</f>
        <v/>
      </c>
      <c r="E34" s="146" t="str">
        <f>IF(PROVEEDORES!F35="","",PROVEEDORES!F35)</f>
        <v/>
      </c>
      <c r="F34" s="146" t="str">
        <f>IF(PROVEEDORES!D35="","",PROVEEDORES!D35)</f>
        <v/>
      </c>
      <c r="G34" s="159">
        <f>SUMIF('EG-NOV'!$F$18:$F$516,PROVEEDORES!$D35,'EG-NOV'!P$18:P$516)</f>
        <v>0</v>
      </c>
      <c r="H34" s="159">
        <f>SUMIF('EG-NOV'!$F$18:$F$516,PROVEEDORES!$D35,'EG-NOV'!Q$18:Q$516)</f>
        <v>0</v>
      </c>
      <c r="I34" s="159">
        <f>SUMIF('EG-NOV'!$F$18:$F$516,PROVEEDORES!$D35,'EG-NOV'!R$18:R$516)</f>
        <v>0</v>
      </c>
      <c r="J34" s="159">
        <f>SUMIF('EG-NOV'!$F$18:$F$516,PROVEEDORES!$D35,'EG-NOV'!S$18:S$516)</f>
        <v>0</v>
      </c>
      <c r="K34" s="159" t="str">
        <f t="shared" si="0"/>
        <v/>
      </c>
      <c r="L34" s="146" t="str">
        <f>IF(PROVEEDORES!G35="","",PROVEEDORES!G35)</f>
        <v/>
      </c>
    </row>
    <row r="35" spans="1:12" ht="17.45" customHeight="1" x14ac:dyDescent="0.2">
      <c r="A35" s="111"/>
      <c r="C35" s="158">
        <f t="shared" si="1"/>
        <v>29</v>
      </c>
      <c r="D35" s="146" t="str">
        <f>IF(PROVEEDORES!E36="","",PROVEEDORES!E36)</f>
        <v/>
      </c>
      <c r="E35" s="146" t="str">
        <f>IF(PROVEEDORES!F36="","",PROVEEDORES!F36)</f>
        <v/>
      </c>
      <c r="F35" s="146" t="str">
        <f>IF(PROVEEDORES!D36="","",PROVEEDORES!D36)</f>
        <v/>
      </c>
      <c r="G35" s="159">
        <f>SUMIF('EG-NOV'!$F$18:$F$516,PROVEEDORES!$D36,'EG-NOV'!P$18:P$516)</f>
        <v>0</v>
      </c>
      <c r="H35" s="159">
        <f>SUMIF('EG-NOV'!$F$18:$F$516,PROVEEDORES!$D36,'EG-NOV'!Q$18:Q$516)</f>
        <v>0</v>
      </c>
      <c r="I35" s="159">
        <f>SUMIF('EG-NOV'!$F$18:$F$516,PROVEEDORES!$D36,'EG-NOV'!R$18:R$516)</f>
        <v>0</v>
      </c>
      <c r="J35" s="159">
        <f>SUMIF('EG-NOV'!$F$18:$F$516,PROVEEDORES!$D36,'EG-NOV'!S$18:S$516)</f>
        <v>0</v>
      </c>
      <c r="K35" s="159" t="str">
        <f t="shared" si="0"/>
        <v/>
      </c>
      <c r="L35" s="146" t="str">
        <f>IF(PROVEEDORES!G36="","",PROVEEDORES!G36)</f>
        <v/>
      </c>
    </row>
    <row r="36" spans="1:12" ht="17.45" customHeight="1" x14ac:dyDescent="0.2">
      <c r="A36" s="111"/>
      <c r="C36" s="158">
        <f t="shared" si="1"/>
        <v>30</v>
      </c>
      <c r="D36" s="146" t="str">
        <f>IF(PROVEEDORES!E37="","",PROVEEDORES!E37)</f>
        <v/>
      </c>
      <c r="E36" s="146" t="str">
        <f>IF(PROVEEDORES!F37="","",PROVEEDORES!F37)</f>
        <v/>
      </c>
      <c r="F36" s="146" t="str">
        <f>IF(PROVEEDORES!D37="","",PROVEEDORES!D37)</f>
        <v/>
      </c>
      <c r="G36" s="159">
        <f>SUMIF('EG-NOV'!$F$18:$F$516,PROVEEDORES!$D37,'EG-NOV'!P$18:P$516)</f>
        <v>0</v>
      </c>
      <c r="H36" s="159">
        <f>SUMIF('EG-NOV'!$F$18:$F$516,PROVEEDORES!$D37,'EG-NOV'!Q$18:Q$516)</f>
        <v>0</v>
      </c>
      <c r="I36" s="159">
        <f>SUMIF('EG-NOV'!$F$18:$F$516,PROVEEDORES!$D37,'EG-NOV'!R$18:R$516)</f>
        <v>0</v>
      </c>
      <c r="J36" s="159">
        <f>SUMIF('EG-NOV'!$F$18:$F$516,PROVEEDORES!$D37,'EG-NOV'!S$18:S$516)</f>
        <v>0</v>
      </c>
      <c r="K36" s="159" t="str">
        <f t="shared" si="0"/>
        <v/>
      </c>
      <c r="L36" s="146" t="str">
        <f>IF(PROVEEDORES!G37="","",PROVEEDORES!G37)</f>
        <v/>
      </c>
    </row>
    <row r="37" spans="1:12" ht="17.45" customHeight="1" x14ac:dyDescent="0.2">
      <c r="A37" s="111"/>
      <c r="C37" s="158">
        <f t="shared" si="1"/>
        <v>31</v>
      </c>
      <c r="D37" s="146" t="str">
        <f>IF(PROVEEDORES!E38="","",PROVEEDORES!E38)</f>
        <v/>
      </c>
      <c r="E37" s="146" t="str">
        <f>IF(PROVEEDORES!F38="","",PROVEEDORES!F38)</f>
        <v/>
      </c>
      <c r="F37" s="146" t="str">
        <f>IF(PROVEEDORES!D38="","",PROVEEDORES!D38)</f>
        <v/>
      </c>
      <c r="G37" s="159">
        <f>SUMIF('EG-NOV'!$F$18:$F$516,PROVEEDORES!$D38,'EG-NOV'!P$18:P$516)</f>
        <v>0</v>
      </c>
      <c r="H37" s="159">
        <f>SUMIF('EG-NOV'!$F$18:$F$516,PROVEEDORES!$D38,'EG-NOV'!Q$18:Q$516)</f>
        <v>0</v>
      </c>
      <c r="I37" s="159">
        <f>SUMIF('EG-NOV'!$F$18:$F$516,PROVEEDORES!$D38,'EG-NOV'!R$18:R$516)</f>
        <v>0</v>
      </c>
      <c r="J37" s="159">
        <f>SUMIF('EG-NOV'!$F$18:$F$516,PROVEEDORES!$D38,'EG-NOV'!S$18:S$516)</f>
        <v>0</v>
      </c>
      <c r="K37" s="159" t="str">
        <f t="shared" si="0"/>
        <v/>
      </c>
      <c r="L37" s="146" t="str">
        <f>IF(PROVEEDORES!G38="","",PROVEEDORES!G38)</f>
        <v/>
      </c>
    </row>
    <row r="38" spans="1:12" ht="17.45" customHeight="1" x14ac:dyDescent="0.2">
      <c r="A38" s="111"/>
      <c r="C38" s="158">
        <f t="shared" si="1"/>
        <v>32</v>
      </c>
      <c r="D38" s="146" t="str">
        <f>IF(PROVEEDORES!E39="","",PROVEEDORES!E39)</f>
        <v/>
      </c>
      <c r="E38" s="146" t="str">
        <f>IF(PROVEEDORES!F39="","",PROVEEDORES!F39)</f>
        <v/>
      </c>
      <c r="F38" s="146" t="str">
        <f>IF(PROVEEDORES!D39="","",PROVEEDORES!D39)</f>
        <v/>
      </c>
      <c r="G38" s="159">
        <f>SUMIF('EG-NOV'!$F$18:$F$516,PROVEEDORES!$D39,'EG-NOV'!P$18:P$516)</f>
        <v>0</v>
      </c>
      <c r="H38" s="159">
        <f>SUMIF('EG-NOV'!$F$18:$F$516,PROVEEDORES!$D39,'EG-NOV'!Q$18:Q$516)</f>
        <v>0</v>
      </c>
      <c r="I38" s="159">
        <f>SUMIF('EG-NOV'!$F$18:$F$516,PROVEEDORES!$D39,'EG-NOV'!R$18:R$516)</f>
        <v>0</v>
      </c>
      <c r="J38" s="159">
        <f>SUMIF('EG-NOV'!$F$18:$F$516,PROVEEDORES!$D39,'EG-NOV'!S$18:S$516)</f>
        <v>0</v>
      </c>
      <c r="K38" s="159" t="str">
        <f t="shared" si="0"/>
        <v/>
      </c>
      <c r="L38" s="146" t="str">
        <f>IF(PROVEEDORES!G39="","",PROVEEDORES!G39)</f>
        <v/>
      </c>
    </row>
    <row r="39" spans="1:12" ht="17.45" customHeight="1" x14ac:dyDescent="0.2">
      <c r="A39" s="111"/>
      <c r="C39" s="158">
        <f t="shared" si="1"/>
        <v>33</v>
      </c>
      <c r="D39" s="146" t="str">
        <f>IF(PROVEEDORES!E40="","",PROVEEDORES!E40)</f>
        <v/>
      </c>
      <c r="E39" s="146" t="str">
        <f>IF(PROVEEDORES!F40="","",PROVEEDORES!F40)</f>
        <v/>
      </c>
      <c r="F39" s="146" t="str">
        <f>IF(PROVEEDORES!D40="","",PROVEEDORES!D40)</f>
        <v/>
      </c>
      <c r="G39" s="159">
        <f>SUMIF('EG-NOV'!$F$18:$F$516,PROVEEDORES!$D40,'EG-NOV'!P$18:P$516)</f>
        <v>0</v>
      </c>
      <c r="H39" s="159">
        <f>SUMIF('EG-NOV'!$F$18:$F$516,PROVEEDORES!$D40,'EG-NOV'!Q$18:Q$516)</f>
        <v>0</v>
      </c>
      <c r="I39" s="159">
        <f>SUMIF('EG-NOV'!$F$18:$F$516,PROVEEDORES!$D40,'EG-NOV'!R$18:R$516)</f>
        <v>0</v>
      </c>
      <c r="J39" s="159">
        <f>SUMIF('EG-NOV'!$F$18:$F$516,PROVEEDORES!$D40,'EG-NOV'!S$18:S$516)</f>
        <v>0</v>
      </c>
      <c r="K39" s="159" t="str">
        <f t="shared" si="0"/>
        <v/>
      </c>
      <c r="L39" s="146" t="str">
        <f>IF(PROVEEDORES!G40="","",PROVEEDORES!G40)</f>
        <v/>
      </c>
    </row>
    <row r="40" spans="1:12" ht="17.45" customHeight="1" x14ac:dyDescent="0.2">
      <c r="A40" s="111"/>
      <c r="C40" s="158">
        <f t="shared" si="1"/>
        <v>34</v>
      </c>
      <c r="D40" s="146" t="str">
        <f>IF(PROVEEDORES!E41="","",PROVEEDORES!E41)</f>
        <v/>
      </c>
      <c r="E40" s="146" t="str">
        <f>IF(PROVEEDORES!F41="","",PROVEEDORES!F41)</f>
        <v/>
      </c>
      <c r="F40" s="146" t="str">
        <f>IF(PROVEEDORES!D41="","",PROVEEDORES!D41)</f>
        <v/>
      </c>
      <c r="G40" s="159">
        <f>SUMIF('EG-NOV'!$F$18:$F$516,PROVEEDORES!$D41,'EG-NOV'!P$18:P$516)</f>
        <v>0</v>
      </c>
      <c r="H40" s="159">
        <f>SUMIF('EG-NOV'!$F$18:$F$516,PROVEEDORES!$D41,'EG-NOV'!Q$18:Q$516)</f>
        <v>0</v>
      </c>
      <c r="I40" s="159">
        <f>SUMIF('EG-NOV'!$F$18:$F$516,PROVEEDORES!$D41,'EG-NOV'!R$18:R$516)</f>
        <v>0</v>
      </c>
      <c r="J40" s="159">
        <f>SUMIF('EG-NOV'!$F$18:$F$516,PROVEEDORES!$D41,'EG-NOV'!S$18:S$516)</f>
        <v>0</v>
      </c>
      <c r="K40" s="159" t="str">
        <f t="shared" si="0"/>
        <v/>
      </c>
      <c r="L40" s="146" t="str">
        <f>IF(PROVEEDORES!G41="","",PROVEEDORES!G41)</f>
        <v/>
      </c>
    </row>
    <row r="41" spans="1:12" ht="17.45" customHeight="1" x14ac:dyDescent="0.2">
      <c r="A41" s="111"/>
      <c r="C41" s="158">
        <f t="shared" si="1"/>
        <v>35</v>
      </c>
      <c r="D41" s="146" t="str">
        <f>IF(PROVEEDORES!E42="","",PROVEEDORES!E42)</f>
        <v/>
      </c>
      <c r="E41" s="146" t="str">
        <f>IF(PROVEEDORES!F42="","",PROVEEDORES!F42)</f>
        <v/>
      </c>
      <c r="F41" s="146" t="str">
        <f>IF(PROVEEDORES!D42="","",PROVEEDORES!D42)</f>
        <v/>
      </c>
      <c r="G41" s="159">
        <f>SUMIF('EG-NOV'!$F$18:$F$516,PROVEEDORES!$D42,'EG-NOV'!P$18:P$516)</f>
        <v>0</v>
      </c>
      <c r="H41" s="159">
        <f>SUMIF('EG-NOV'!$F$18:$F$516,PROVEEDORES!$D42,'EG-NOV'!Q$18:Q$516)</f>
        <v>0</v>
      </c>
      <c r="I41" s="159">
        <f>SUMIF('EG-NOV'!$F$18:$F$516,PROVEEDORES!$D42,'EG-NOV'!R$18:R$516)</f>
        <v>0</v>
      </c>
      <c r="J41" s="159">
        <f>SUMIF('EG-NOV'!$F$18:$F$516,PROVEEDORES!$D42,'EG-NOV'!S$18:S$516)</f>
        <v>0</v>
      </c>
      <c r="K41" s="159" t="str">
        <f t="shared" si="0"/>
        <v/>
      </c>
      <c r="L41" s="146" t="str">
        <f>IF(PROVEEDORES!G42="","",PROVEEDORES!G42)</f>
        <v/>
      </c>
    </row>
    <row r="42" spans="1:12" ht="17.45" customHeight="1" x14ac:dyDescent="0.2">
      <c r="A42" s="111"/>
      <c r="C42" s="158">
        <f t="shared" si="1"/>
        <v>36</v>
      </c>
      <c r="D42" s="146" t="str">
        <f>IF(PROVEEDORES!E43="","",PROVEEDORES!E43)</f>
        <v/>
      </c>
      <c r="E42" s="146" t="str">
        <f>IF(PROVEEDORES!F43="","",PROVEEDORES!F43)</f>
        <v/>
      </c>
      <c r="F42" s="146" t="str">
        <f>IF(PROVEEDORES!D43="","",PROVEEDORES!D43)</f>
        <v/>
      </c>
      <c r="G42" s="159">
        <f>SUMIF('EG-NOV'!$F$18:$F$516,PROVEEDORES!$D43,'EG-NOV'!P$18:P$516)</f>
        <v>0</v>
      </c>
      <c r="H42" s="159">
        <f>SUMIF('EG-NOV'!$F$18:$F$516,PROVEEDORES!$D43,'EG-NOV'!Q$18:Q$516)</f>
        <v>0</v>
      </c>
      <c r="I42" s="159">
        <f>SUMIF('EG-NOV'!$F$18:$F$516,PROVEEDORES!$D43,'EG-NOV'!R$18:R$516)</f>
        <v>0</v>
      </c>
      <c r="J42" s="159">
        <f>SUMIF('EG-NOV'!$F$18:$F$516,PROVEEDORES!$D43,'EG-NOV'!S$18:S$516)</f>
        <v>0</v>
      </c>
      <c r="K42" s="159" t="str">
        <f t="shared" si="0"/>
        <v/>
      </c>
      <c r="L42" s="146" t="str">
        <f>IF(PROVEEDORES!G43="","",PROVEEDORES!G43)</f>
        <v/>
      </c>
    </row>
    <row r="43" spans="1:12" ht="17.45" customHeight="1" x14ac:dyDescent="0.2">
      <c r="A43" s="111"/>
      <c r="C43" s="158">
        <f t="shared" si="1"/>
        <v>37</v>
      </c>
      <c r="D43" s="146" t="str">
        <f>IF(PROVEEDORES!E44="","",PROVEEDORES!E44)</f>
        <v/>
      </c>
      <c r="E43" s="146" t="str">
        <f>IF(PROVEEDORES!F44="","",PROVEEDORES!F44)</f>
        <v/>
      </c>
      <c r="F43" s="146" t="str">
        <f>IF(PROVEEDORES!D44="","",PROVEEDORES!D44)</f>
        <v/>
      </c>
      <c r="G43" s="159">
        <f>SUMIF('EG-NOV'!$F$18:$F$516,PROVEEDORES!$D44,'EG-NOV'!P$18:P$516)</f>
        <v>0</v>
      </c>
      <c r="H43" s="159">
        <f>SUMIF('EG-NOV'!$F$18:$F$516,PROVEEDORES!$D44,'EG-NOV'!Q$18:Q$516)</f>
        <v>0</v>
      </c>
      <c r="I43" s="159">
        <f>SUMIF('EG-NOV'!$F$18:$F$516,PROVEEDORES!$D44,'EG-NOV'!R$18:R$516)</f>
        <v>0</v>
      </c>
      <c r="J43" s="159">
        <f>SUMIF('EG-NOV'!$F$18:$F$516,PROVEEDORES!$D44,'EG-NOV'!S$18:S$516)</f>
        <v>0</v>
      </c>
      <c r="K43" s="159" t="str">
        <f t="shared" si="0"/>
        <v/>
      </c>
      <c r="L43" s="146" t="str">
        <f>IF(PROVEEDORES!G44="","",PROVEEDORES!G44)</f>
        <v/>
      </c>
    </row>
    <row r="44" spans="1:12" ht="17.45" customHeight="1" x14ac:dyDescent="0.2">
      <c r="A44" s="111"/>
      <c r="C44" s="158">
        <f t="shared" si="1"/>
        <v>38</v>
      </c>
      <c r="D44" s="146" t="str">
        <f>IF(PROVEEDORES!E45="","",PROVEEDORES!E45)</f>
        <v/>
      </c>
      <c r="E44" s="146" t="str">
        <f>IF(PROVEEDORES!F45="","",PROVEEDORES!F45)</f>
        <v/>
      </c>
      <c r="F44" s="146" t="str">
        <f>IF(PROVEEDORES!D45="","",PROVEEDORES!D45)</f>
        <v/>
      </c>
      <c r="G44" s="159">
        <f>SUMIF('EG-NOV'!$F$18:$F$516,PROVEEDORES!$D45,'EG-NOV'!P$18:P$516)</f>
        <v>0</v>
      </c>
      <c r="H44" s="159">
        <f>SUMIF('EG-NOV'!$F$18:$F$516,PROVEEDORES!$D45,'EG-NOV'!Q$18:Q$516)</f>
        <v>0</v>
      </c>
      <c r="I44" s="159">
        <f>SUMIF('EG-NOV'!$F$18:$F$516,PROVEEDORES!$D45,'EG-NOV'!R$18:R$516)</f>
        <v>0</v>
      </c>
      <c r="J44" s="159">
        <f>SUMIF('EG-NOV'!$F$18:$F$516,PROVEEDORES!$D45,'EG-NOV'!S$18:S$516)</f>
        <v>0</v>
      </c>
      <c r="K44" s="159" t="str">
        <f t="shared" si="0"/>
        <v/>
      </c>
      <c r="L44" s="146" t="str">
        <f>IF(PROVEEDORES!G45="","",PROVEEDORES!G45)</f>
        <v/>
      </c>
    </row>
    <row r="45" spans="1:12" ht="17.45" customHeight="1" x14ac:dyDescent="0.2">
      <c r="A45" s="111"/>
      <c r="C45" s="158">
        <f t="shared" si="1"/>
        <v>39</v>
      </c>
      <c r="D45" s="146" t="str">
        <f>IF(PROVEEDORES!E46="","",PROVEEDORES!E46)</f>
        <v/>
      </c>
      <c r="E45" s="146" t="str">
        <f>IF(PROVEEDORES!F46="","",PROVEEDORES!F46)</f>
        <v/>
      </c>
      <c r="F45" s="146" t="str">
        <f>IF(PROVEEDORES!D46="","",PROVEEDORES!D46)</f>
        <v/>
      </c>
      <c r="G45" s="159">
        <f>SUMIF('EG-NOV'!$F$18:$F$516,PROVEEDORES!$D46,'EG-NOV'!P$18:P$516)</f>
        <v>0</v>
      </c>
      <c r="H45" s="159">
        <f>SUMIF('EG-NOV'!$F$18:$F$516,PROVEEDORES!$D46,'EG-NOV'!Q$18:Q$516)</f>
        <v>0</v>
      </c>
      <c r="I45" s="159">
        <f>SUMIF('EG-NOV'!$F$18:$F$516,PROVEEDORES!$D46,'EG-NOV'!R$18:R$516)</f>
        <v>0</v>
      </c>
      <c r="J45" s="159">
        <f>SUMIF('EG-NOV'!$F$18:$F$516,PROVEEDORES!$D46,'EG-NOV'!S$18:S$516)</f>
        <v>0</v>
      </c>
      <c r="K45" s="159" t="str">
        <f t="shared" si="0"/>
        <v/>
      </c>
      <c r="L45" s="146" t="str">
        <f>IF(PROVEEDORES!G46="","",PROVEEDORES!G46)</f>
        <v/>
      </c>
    </row>
    <row r="46" spans="1:12" ht="17.45" customHeight="1" x14ac:dyDescent="0.2">
      <c r="C46" s="158">
        <f t="shared" si="1"/>
        <v>40</v>
      </c>
      <c r="D46" s="146" t="str">
        <f>IF(PROVEEDORES!E47="","",PROVEEDORES!E47)</f>
        <v/>
      </c>
      <c r="E46" s="146" t="str">
        <f>IF(PROVEEDORES!F47="","",PROVEEDORES!F47)</f>
        <v/>
      </c>
      <c r="F46" s="146" t="str">
        <f>IF(PROVEEDORES!D47="","",PROVEEDORES!D47)</f>
        <v/>
      </c>
      <c r="G46" s="159">
        <f>SUMIF('EG-NOV'!$F$18:$F$516,PROVEEDORES!$D47,'EG-NOV'!P$18:P$516)</f>
        <v>0</v>
      </c>
      <c r="H46" s="159">
        <f>SUMIF('EG-NOV'!$F$18:$F$516,PROVEEDORES!$D47,'EG-NOV'!Q$18:Q$516)</f>
        <v>0</v>
      </c>
      <c r="I46" s="159">
        <f>SUMIF('EG-NOV'!$F$18:$F$516,PROVEEDORES!$D47,'EG-NOV'!R$18:R$516)</f>
        <v>0</v>
      </c>
      <c r="J46" s="159">
        <f>SUMIF('EG-NOV'!$F$18:$F$516,PROVEEDORES!$D47,'EG-NOV'!S$18:S$516)</f>
        <v>0</v>
      </c>
      <c r="K46" s="159" t="str">
        <f t="shared" si="0"/>
        <v/>
      </c>
      <c r="L46" s="146" t="str">
        <f>IF(PROVEEDORES!G47="","",PROVEEDORES!G47)</f>
        <v/>
      </c>
    </row>
    <row r="47" spans="1:12" ht="17.45" customHeight="1" x14ac:dyDescent="0.2">
      <c r="C47" s="158">
        <f t="shared" si="1"/>
        <v>41</v>
      </c>
      <c r="D47" s="146" t="str">
        <f>IF(PROVEEDORES!E48="","",PROVEEDORES!E48)</f>
        <v/>
      </c>
      <c r="E47" s="146" t="str">
        <f>IF(PROVEEDORES!F48="","",PROVEEDORES!F48)</f>
        <v/>
      </c>
      <c r="F47" s="146" t="str">
        <f>IF(PROVEEDORES!D48="","",PROVEEDORES!D48)</f>
        <v/>
      </c>
      <c r="G47" s="159">
        <f>SUMIF('EG-NOV'!$F$18:$F$516,PROVEEDORES!$D48,'EG-NOV'!P$18:P$516)</f>
        <v>0</v>
      </c>
      <c r="H47" s="159">
        <f>SUMIF('EG-NOV'!$F$18:$F$516,PROVEEDORES!$D48,'EG-NOV'!Q$18:Q$516)</f>
        <v>0</v>
      </c>
      <c r="I47" s="159">
        <f>SUMIF('EG-NOV'!$F$18:$F$516,PROVEEDORES!$D48,'EG-NOV'!R$18:R$516)</f>
        <v>0</v>
      </c>
      <c r="J47" s="159">
        <f>SUMIF('EG-NOV'!$F$18:$F$516,PROVEEDORES!$D48,'EG-NOV'!S$18:S$516)</f>
        <v>0</v>
      </c>
      <c r="K47" s="159" t="str">
        <f t="shared" si="0"/>
        <v/>
      </c>
      <c r="L47" s="146" t="str">
        <f>IF(PROVEEDORES!G48="","",PROVEEDORES!G48)</f>
        <v/>
      </c>
    </row>
    <row r="48" spans="1:12" ht="17.45" customHeight="1" x14ac:dyDescent="0.2">
      <c r="C48" s="158">
        <f t="shared" si="1"/>
        <v>42</v>
      </c>
      <c r="D48" s="146" t="str">
        <f>IF(PROVEEDORES!E49="","",PROVEEDORES!E49)</f>
        <v/>
      </c>
      <c r="E48" s="146" t="str">
        <f>IF(PROVEEDORES!F49="","",PROVEEDORES!F49)</f>
        <v/>
      </c>
      <c r="F48" s="146" t="str">
        <f>IF(PROVEEDORES!D49="","",PROVEEDORES!D49)</f>
        <v/>
      </c>
      <c r="G48" s="159">
        <f>SUMIF('EG-NOV'!$F$18:$F$516,PROVEEDORES!$D49,'EG-NOV'!P$18:P$516)</f>
        <v>0</v>
      </c>
      <c r="H48" s="159">
        <f>SUMIF('EG-NOV'!$F$18:$F$516,PROVEEDORES!$D49,'EG-NOV'!Q$18:Q$516)</f>
        <v>0</v>
      </c>
      <c r="I48" s="159">
        <f>SUMIF('EG-NOV'!$F$18:$F$516,PROVEEDORES!$D49,'EG-NOV'!R$18:R$516)</f>
        <v>0</v>
      </c>
      <c r="J48" s="159">
        <f>SUMIF('EG-NOV'!$F$18:$F$516,PROVEEDORES!$D49,'EG-NOV'!S$18:S$516)</f>
        <v>0</v>
      </c>
      <c r="K48" s="159" t="str">
        <f t="shared" si="0"/>
        <v/>
      </c>
      <c r="L48" s="146" t="str">
        <f>IF(PROVEEDORES!G49="","",PROVEEDORES!G49)</f>
        <v/>
      </c>
    </row>
    <row r="49" spans="3:12" ht="17.45" customHeight="1" x14ac:dyDescent="0.2">
      <c r="C49" s="158">
        <f t="shared" si="1"/>
        <v>43</v>
      </c>
      <c r="D49" s="146" t="str">
        <f>IF(PROVEEDORES!E50="","",PROVEEDORES!E50)</f>
        <v/>
      </c>
      <c r="E49" s="146" t="str">
        <f>IF(PROVEEDORES!F50="","",PROVEEDORES!F50)</f>
        <v/>
      </c>
      <c r="F49" s="146" t="str">
        <f>IF(PROVEEDORES!D50="","",PROVEEDORES!D50)</f>
        <v/>
      </c>
      <c r="G49" s="159">
        <f>SUMIF('EG-NOV'!$F$18:$F$516,PROVEEDORES!$D50,'EG-NOV'!P$18:P$516)</f>
        <v>0</v>
      </c>
      <c r="H49" s="159">
        <f>SUMIF('EG-NOV'!$F$18:$F$516,PROVEEDORES!$D50,'EG-NOV'!Q$18:Q$516)</f>
        <v>0</v>
      </c>
      <c r="I49" s="159">
        <f>SUMIF('EG-NOV'!$F$18:$F$516,PROVEEDORES!$D50,'EG-NOV'!R$18:R$516)</f>
        <v>0</v>
      </c>
      <c r="J49" s="159">
        <f>SUMIF('EG-NOV'!$F$18:$F$516,PROVEEDORES!$D50,'EG-NOV'!S$18:S$516)</f>
        <v>0</v>
      </c>
      <c r="K49" s="159" t="str">
        <f t="shared" si="0"/>
        <v/>
      </c>
      <c r="L49" s="146" t="str">
        <f>IF(PROVEEDORES!G50="","",PROVEEDORES!G50)</f>
        <v/>
      </c>
    </row>
    <row r="50" spans="3:12" ht="17.45" customHeight="1" x14ac:dyDescent="0.2">
      <c r="C50" s="158">
        <f t="shared" si="1"/>
        <v>44</v>
      </c>
      <c r="D50" s="146" t="str">
        <f>IF(PROVEEDORES!E51="","",PROVEEDORES!E51)</f>
        <v/>
      </c>
      <c r="E50" s="146" t="str">
        <f>IF(PROVEEDORES!F51="","",PROVEEDORES!F51)</f>
        <v/>
      </c>
      <c r="F50" s="146" t="str">
        <f>IF(PROVEEDORES!D51="","",PROVEEDORES!D51)</f>
        <v/>
      </c>
      <c r="G50" s="159">
        <f>SUMIF('EG-NOV'!$F$18:$F$516,PROVEEDORES!$D51,'EG-NOV'!P$18:P$516)</f>
        <v>0</v>
      </c>
      <c r="H50" s="159">
        <f>SUMIF('EG-NOV'!$F$18:$F$516,PROVEEDORES!$D51,'EG-NOV'!Q$18:Q$516)</f>
        <v>0</v>
      </c>
      <c r="I50" s="159">
        <f>SUMIF('EG-NOV'!$F$18:$F$516,PROVEEDORES!$D51,'EG-NOV'!R$18:R$516)</f>
        <v>0</v>
      </c>
      <c r="J50" s="159">
        <f>SUMIF('EG-NOV'!$F$18:$F$516,PROVEEDORES!$D51,'EG-NOV'!S$18:S$516)</f>
        <v>0</v>
      </c>
      <c r="K50" s="159" t="str">
        <f t="shared" si="0"/>
        <v/>
      </c>
      <c r="L50" s="146" t="str">
        <f>IF(PROVEEDORES!G51="","",PROVEEDORES!G51)</f>
        <v/>
      </c>
    </row>
    <row r="51" spans="3:12" ht="17.45" customHeight="1" x14ac:dyDescent="0.2">
      <c r="C51" s="158">
        <f t="shared" si="1"/>
        <v>45</v>
      </c>
      <c r="D51" s="146" t="str">
        <f>IF(PROVEEDORES!E52="","",PROVEEDORES!E52)</f>
        <v/>
      </c>
      <c r="E51" s="146" t="str">
        <f>IF(PROVEEDORES!F52="","",PROVEEDORES!F52)</f>
        <v/>
      </c>
      <c r="F51" s="146" t="str">
        <f>IF(PROVEEDORES!D52="","",PROVEEDORES!D52)</f>
        <v/>
      </c>
      <c r="G51" s="159">
        <f>SUMIF('EG-NOV'!$F$18:$F$516,PROVEEDORES!$D52,'EG-NOV'!P$18:P$516)</f>
        <v>0</v>
      </c>
      <c r="H51" s="159">
        <f>SUMIF('EG-NOV'!$F$18:$F$516,PROVEEDORES!$D52,'EG-NOV'!Q$18:Q$516)</f>
        <v>0</v>
      </c>
      <c r="I51" s="159">
        <f>SUMIF('EG-NOV'!$F$18:$F$516,PROVEEDORES!$D52,'EG-NOV'!R$18:R$516)</f>
        <v>0</v>
      </c>
      <c r="J51" s="159">
        <f>SUMIF('EG-NOV'!$F$18:$F$516,PROVEEDORES!$D52,'EG-NOV'!S$18:S$516)</f>
        <v>0</v>
      </c>
      <c r="K51" s="159" t="str">
        <f t="shared" si="0"/>
        <v/>
      </c>
      <c r="L51" s="146" t="str">
        <f>IF(PROVEEDORES!G52="","",PROVEEDORES!G52)</f>
        <v/>
      </c>
    </row>
    <row r="52" spans="3:12" ht="17.45" customHeight="1" x14ac:dyDescent="0.2">
      <c r="C52" s="158">
        <f t="shared" si="1"/>
        <v>46</v>
      </c>
      <c r="D52" s="146" t="str">
        <f>IF(PROVEEDORES!E53="","",PROVEEDORES!E53)</f>
        <v/>
      </c>
      <c r="E52" s="146" t="str">
        <f>IF(PROVEEDORES!F53="","",PROVEEDORES!F53)</f>
        <v/>
      </c>
      <c r="F52" s="146" t="str">
        <f>IF(PROVEEDORES!D53="","",PROVEEDORES!D53)</f>
        <v/>
      </c>
      <c r="G52" s="159">
        <f>SUMIF('EG-NOV'!$F$18:$F$516,PROVEEDORES!$D53,'EG-NOV'!P$18:P$516)</f>
        <v>0</v>
      </c>
      <c r="H52" s="159">
        <f>SUMIF('EG-NOV'!$F$18:$F$516,PROVEEDORES!$D53,'EG-NOV'!Q$18:Q$516)</f>
        <v>0</v>
      </c>
      <c r="I52" s="159">
        <f>SUMIF('EG-NOV'!$F$18:$F$516,PROVEEDORES!$D53,'EG-NOV'!R$18:R$516)</f>
        <v>0</v>
      </c>
      <c r="J52" s="159">
        <f>SUMIF('EG-NOV'!$F$18:$F$516,PROVEEDORES!$D53,'EG-NOV'!S$18:S$516)</f>
        <v>0</v>
      </c>
      <c r="K52" s="159" t="str">
        <f t="shared" si="0"/>
        <v/>
      </c>
      <c r="L52" s="146" t="str">
        <f>IF(PROVEEDORES!G53="","",PROVEEDORES!G53)</f>
        <v/>
      </c>
    </row>
    <row r="53" spans="3:12" ht="17.45" customHeight="1" x14ac:dyDescent="0.2">
      <c r="C53" s="158">
        <f t="shared" si="1"/>
        <v>47</v>
      </c>
      <c r="D53" s="146" t="str">
        <f>IF(PROVEEDORES!E54="","",PROVEEDORES!E54)</f>
        <v/>
      </c>
      <c r="E53" s="146" t="str">
        <f>IF(PROVEEDORES!F54="","",PROVEEDORES!F54)</f>
        <v/>
      </c>
      <c r="F53" s="146" t="str">
        <f>IF(PROVEEDORES!D54="","",PROVEEDORES!D54)</f>
        <v/>
      </c>
      <c r="G53" s="159">
        <f>SUMIF('EG-NOV'!$F$18:$F$516,PROVEEDORES!$D54,'EG-NOV'!P$18:P$516)</f>
        <v>0</v>
      </c>
      <c r="H53" s="159">
        <f>SUMIF('EG-NOV'!$F$18:$F$516,PROVEEDORES!$D54,'EG-NOV'!Q$18:Q$516)</f>
        <v>0</v>
      </c>
      <c r="I53" s="159">
        <f>SUMIF('EG-NOV'!$F$18:$F$516,PROVEEDORES!$D54,'EG-NOV'!R$18:R$516)</f>
        <v>0</v>
      </c>
      <c r="J53" s="159">
        <f>SUMIF('EG-NOV'!$F$18:$F$516,PROVEEDORES!$D54,'EG-NOV'!S$18:S$516)</f>
        <v>0</v>
      </c>
      <c r="K53" s="159" t="str">
        <f t="shared" si="0"/>
        <v/>
      </c>
      <c r="L53" s="146" t="str">
        <f>IF(PROVEEDORES!G54="","",PROVEEDORES!G54)</f>
        <v/>
      </c>
    </row>
    <row r="54" spans="3:12" ht="17.45" customHeight="1" x14ac:dyDescent="0.2">
      <c r="C54" s="158">
        <f t="shared" si="1"/>
        <v>48</v>
      </c>
      <c r="D54" s="146" t="str">
        <f>IF(PROVEEDORES!E55="","",PROVEEDORES!E55)</f>
        <v/>
      </c>
      <c r="E54" s="146" t="str">
        <f>IF(PROVEEDORES!F55="","",PROVEEDORES!F55)</f>
        <v/>
      </c>
      <c r="F54" s="146" t="str">
        <f>IF(PROVEEDORES!D55="","",PROVEEDORES!D55)</f>
        <v/>
      </c>
      <c r="G54" s="159">
        <f>SUMIF('EG-NOV'!$F$18:$F$516,PROVEEDORES!$D55,'EG-NOV'!P$18:P$516)</f>
        <v>0</v>
      </c>
      <c r="H54" s="159">
        <f>SUMIF('EG-NOV'!$F$18:$F$516,PROVEEDORES!$D55,'EG-NOV'!Q$18:Q$516)</f>
        <v>0</v>
      </c>
      <c r="I54" s="159">
        <f>SUMIF('EG-NOV'!$F$18:$F$516,PROVEEDORES!$D55,'EG-NOV'!R$18:R$516)</f>
        <v>0</v>
      </c>
      <c r="J54" s="159">
        <f>SUMIF('EG-NOV'!$F$18:$F$516,PROVEEDORES!$D55,'EG-NOV'!S$18:S$516)</f>
        <v>0</v>
      </c>
      <c r="K54" s="159" t="str">
        <f t="shared" si="0"/>
        <v/>
      </c>
      <c r="L54" s="146" t="str">
        <f>IF(PROVEEDORES!G55="","",PROVEEDORES!G55)</f>
        <v/>
      </c>
    </row>
    <row r="55" spans="3:12" ht="17.45" customHeight="1" x14ac:dyDescent="0.2">
      <c r="C55" s="158">
        <f t="shared" si="1"/>
        <v>49</v>
      </c>
      <c r="D55" s="146" t="str">
        <f>IF(PROVEEDORES!E56="","",PROVEEDORES!E56)</f>
        <v/>
      </c>
      <c r="E55" s="146" t="str">
        <f>IF(PROVEEDORES!F56="","",PROVEEDORES!F56)</f>
        <v/>
      </c>
      <c r="F55" s="146" t="str">
        <f>IF(PROVEEDORES!D56="","",PROVEEDORES!D56)</f>
        <v/>
      </c>
      <c r="G55" s="159">
        <f>SUMIF('EG-NOV'!$F$18:$F$516,PROVEEDORES!$D56,'EG-NOV'!P$18:P$516)</f>
        <v>0</v>
      </c>
      <c r="H55" s="159">
        <f>SUMIF('EG-NOV'!$F$18:$F$516,PROVEEDORES!$D56,'EG-NOV'!Q$18:Q$516)</f>
        <v>0</v>
      </c>
      <c r="I55" s="159">
        <f>SUMIF('EG-NOV'!$F$18:$F$516,PROVEEDORES!$D56,'EG-NOV'!R$18:R$516)</f>
        <v>0</v>
      </c>
      <c r="J55" s="159">
        <f>SUMIF('EG-NOV'!$F$18:$F$516,PROVEEDORES!$D56,'EG-NOV'!S$18:S$516)</f>
        <v>0</v>
      </c>
      <c r="K55" s="159" t="str">
        <f t="shared" si="0"/>
        <v/>
      </c>
      <c r="L55" s="146" t="str">
        <f>IF(PROVEEDORES!G56="","",PROVEEDORES!G56)</f>
        <v/>
      </c>
    </row>
    <row r="56" spans="3:12" ht="17.45" customHeight="1" x14ac:dyDescent="0.2">
      <c r="C56" s="158">
        <f t="shared" si="1"/>
        <v>50</v>
      </c>
      <c r="D56" s="146" t="str">
        <f>IF(PROVEEDORES!E57="","",PROVEEDORES!E57)</f>
        <v/>
      </c>
      <c r="E56" s="146" t="str">
        <f>IF(PROVEEDORES!F57="","",PROVEEDORES!F57)</f>
        <v/>
      </c>
      <c r="F56" s="146" t="str">
        <f>IF(PROVEEDORES!D57="","",PROVEEDORES!D57)</f>
        <v/>
      </c>
      <c r="G56" s="159">
        <f>SUMIF('EG-NOV'!$F$18:$F$516,PROVEEDORES!$D57,'EG-NOV'!P$18:P$516)</f>
        <v>0</v>
      </c>
      <c r="H56" s="159">
        <f>SUMIF('EG-NOV'!$F$18:$F$516,PROVEEDORES!$D57,'EG-NOV'!Q$18:Q$516)</f>
        <v>0</v>
      </c>
      <c r="I56" s="159">
        <f>SUMIF('EG-NOV'!$F$18:$F$516,PROVEEDORES!$D57,'EG-NOV'!R$18:R$516)</f>
        <v>0</v>
      </c>
      <c r="J56" s="159">
        <f>SUMIF('EG-NOV'!$F$18:$F$516,PROVEEDORES!$D57,'EG-NOV'!S$18:S$516)</f>
        <v>0</v>
      </c>
      <c r="K56" s="159" t="str">
        <f t="shared" si="0"/>
        <v/>
      </c>
      <c r="L56" s="146" t="str">
        <f>IF(PROVEEDORES!G57="","",PROVEEDORES!G57)</f>
        <v/>
      </c>
    </row>
    <row r="57" spans="3:12" ht="17.45" customHeight="1" x14ac:dyDescent="0.2">
      <c r="C57" s="158">
        <f t="shared" si="1"/>
        <v>51</v>
      </c>
      <c r="D57" s="146" t="str">
        <f>IF(PROVEEDORES!E58="","",PROVEEDORES!E58)</f>
        <v/>
      </c>
      <c r="E57" s="146" t="str">
        <f>IF(PROVEEDORES!F58="","",PROVEEDORES!F58)</f>
        <v/>
      </c>
      <c r="F57" s="146" t="str">
        <f>IF(PROVEEDORES!D58="","",PROVEEDORES!D58)</f>
        <v/>
      </c>
      <c r="G57" s="159">
        <f>SUMIF('EG-NOV'!$F$18:$F$516,PROVEEDORES!$D58,'EG-NOV'!P$18:P$516)</f>
        <v>0</v>
      </c>
      <c r="H57" s="159">
        <f>SUMIF('EG-NOV'!$F$18:$F$516,PROVEEDORES!$D58,'EG-NOV'!Q$18:Q$516)</f>
        <v>0</v>
      </c>
      <c r="I57" s="159">
        <f>SUMIF('EG-NOV'!$F$18:$F$516,PROVEEDORES!$D58,'EG-NOV'!R$18:R$516)</f>
        <v>0</v>
      </c>
      <c r="J57" s="159">
        <f>SUMIF('EG-NOV'!$F$18:$F$516,PROVEEDORES!$D58,'EG-NOV'!S$18:S$516)</f>
        <v>0</v>
      </c>
      <c r="K57" s="159" t="str">
        <f t="shared" si="0"/>
        <v/>
      </c>
      <c r="L57" s="146" t="str">
        <f>IF(PROVEEDORES!G58="","",PROVEEDORES!G58)</f>
        <v/>
      </c>
    </row>
    <row r="58" spans="3:12" ht="17.45" customHeight="1" x14ac:dyDescent="0.2">
      <c r="C58" s="158">
        <f t="shared" si="1"/>
        <v>52</v>
      </c>
      <c r="D58" s="146" t="str">
        <f>IF(PROVEEDORES!E59="","",PROVEEDORES!E59)</f>
        <v/>
      </c>
      <c r="E58" s="146" t="str">
        <f>IF(PROVEEDORES!F59="","",PROVEEDORES!F59)</f>
        <v/>
      </c>
      <c r="F58" s="146" t="str">
        <f>IF(PROVEEDORES!D59="","",PROVEEDORES!D59)</f>
        <v/>
      </c>
      <c r="G58" s="159">
        <f>SUMIF('EG-NOV'!$F$18:$F$516,PROVEEDORES!$D59,'EG-NOV'!P$18:P$516)</f>
        <v>0</v>
      </c>
      <c r="H58" s="159">
        <f>SUMIF('EG-NOV'!$F$18:$F$516,PROVEEDORES!$D59,'EG-NOV'!Q$18:Q$516)</f>
        <v>0</v>
      </c>
      <c r="I58" s="159">
        <f>SUMIF('EG-NOV'!$F$18:$F$516,PROVEEDORES!$D59,'EG-NOV'!R$18:R$516)</f>
        <v>0</v>
      </c>
      <c r="J58" s="159">
        <f>SUMIF('EG-NOV'!$F$18:$F$516,PROVEEDORES!$D59,'EG-NOV'!S$18:S$516)</f>
        <v>0</v>
      </c>
      <c r="K58" s="159" t="str">
        <f t="shared" si="0"/>
        <v/>
      </c>
      <c r="L58" s="146" t="str">
        <f>IF(PROVEEDORES!G59="","",PROVEEDORES!G59)</f>
        <v/>
      </c>
    </row>
    <row r="59" spans="3:12" ht="17.45" customHeight="1" x14ac:dyDescent="0.2">
      <c r="C59" s="158">
        <f t="shared" si="1"/>
        <v>53</v>
      </c>
      <c r="D59" s="146" t="str">
        <f>IF(PROVEEDORES!E60="","",PROVEEDORES!E60)</f>
        <v/>
      </c>
      <c r="E59" s="146" t="str">
        <f>IF(PROVEEDORES!F60="","",PROVEEDORES!F60)</f>
        <v/>
      </c>
      <c r="F59" s="146" t="str">
        <f>IF(PROVEEDORES!D60="","",PROVEEDORES!D60)</f>
        <v/>
      </c>
      <c r="G59" s="159">
        <f>SUMIF('EG-NOV'!$F$18:$F$516,PROVEEDORES!$D60,'EG-NOV'!P$18:P$516)</f>
        <v>0</v>
      </c>
      <c r="H59" s="159">
        <f>SUMIF('EG-NOV'!$F$18:$F$516,PROVEEDORES!$D60,'EG-NOV'!Q$18:Q$516)</f>
        <v>0</v>
      </c>
      <c r="I59" s="159">
        <f>SUMIF('EG-NOV'!$F$18:$F$516,PROVEEDORES!$D60,'EG-NOV'!R$18:R$516)</f>
        <v>0</v>
      </c>
      <c r="J59" s="159">
        <f>SUMIF('EG-NOV'!$F$18:$F$516,PROVEEDORES!$D60,'EG-NOV'!S$18:S$516)</f>
        <v>0</v>
      </c>
      <c r="K59" s="159" t="str">
        <f t="shared" si="0"/>
        <v/>
      </c>
      <c r="L59" s="146" t="str">
        <f>IF(PROVEEDORES!G60="","",PROVEEDORES!G60)</f>
        <v/>
      </c>
    </row>
    <row r="60" spans="3:12" ht="17.45" customHeight="1" x14ac:dyDescent="0.2">
      <c r="C60" s="158">
        <f t="shared" si="1"/>
        <v>54</v>
      </c>
      <c r="D60" s="146" t="str">
        <f>IF(PROVEEDORES!E61="","",PROVEEDORES!E61)</f>
        <v/>
      </c>
      <c r="E60" s="146" t="str">
        <f>IF(PROVEEDORES!F61="","",PROVEEDORES!F61)</f>
        <v/>
      </c>
      <c r="F60" s="146" t="str">
        <f>IF(PROVEEDORES!D61="","",PROVEEDORES!D61)</f>
        <v/>
      </c>
      <c r="G60" s="159">
        <f>SUMIF('EG-NOV'!$F$18:$F$516,PROVEEDORES!$D61,'EG-NOV'!P$18:P$516)</f>
        <v>0</v>
      </c>
      <c r="H60" s="159">
        <f>SUMIF('EG-NOV'!$F$18:$F$516,PROVEEDORES!$D61,'EG-NOV'!Q$18:Q$516)</f>
        <v>0</v>
      </c>
      <c r="I60" s="159">
        <f>SUMIF('EG-NOV'!$F$18:$F$516,PROVEEDORES!$D61,'EG-NOV'!R$18:R$516)</f>
        <v>0</v>
      </c>
      <c r="J60" s="159">
        <f>SUMIF('EG-NOV'!$F$18:$F$516,PROVEEDORES!$D61,'EG-NOV'!S$18:S$516)</f>
        <v>0</v>
      </c>
      <c r="K60" s="159" t="str">
        <f t="shared" si="0"/>
        <v/>
      </c>
      <c r="L60" s="146" t="str">
        <f>IF(PROVEEDORES!G61="","",PROVEEDORES!G61)</f>
        <v/>
      </c>
    </row>
    <row r="61" spans="3:12" ht="17.45" customHeight="1" x14ac:dyDescent="0.2">
      <c r="C61" s="158">
        <f t="shared" si="1"/>
        <v>55</v>
      </c>
      <c r="D61" s="146" t="str">
        <f>IF(PROVEEDORES!E62="","",PROVEEDORES!E62)</f>
        <v/>
      </c>
      <c r="E61" s="146" t="str">
        <f>IF(PROVEEDORES!F62="","",PROVEEDORES!F62)</f>
        <v/>
      </c>
      <c r="F61" s="146" t="str">
        <f>IF(PROVEEDORES!D62="","",PROVEEDORES!D62)</f>
        <v/>
      </c>
      <c r="G61" s="159">
        <f>SUMIF('EG-NOV'!$F$18:$F$516,PROVEEDORES!$D62,'EG-NOV'!P$18:P$516)</f>
        <v>0</v>
      </c>
      <c r="H61" s="159">
        <f>SUMIF('EG-NOV'!$F$18:$F$516,PROVEEDORES!$D62,'EG-NOV'!Q$18:Q$516)</f>
        <v>0</v>
      </c>
      <c r="I61" s="159">
        <f>SUMIF('EG-NOV'!$F$18:$F$516,PROVEEDORES!$D62,'EG-NOV'!R$18:R$516)</f>
        <v>0</v>
      </c>
      <c r="J61" s="159">
        <f>SUMIF('EG-NOV'!$F$18:$F$516,PROVEEDORES!$D62,'EG-NOV'!S$18:S$516)</f>
        <v>0</v>
      </c>
      <c r="K61" s="159" t="str">
        <f t="shared" si="0"/>
        <v/>
      </c>
      <c r="L61" s="146" t="str">
        <f>IF(PROVEEDORES!G62="","",PROVEEDORES!G62)</f>
        <v/>
      </c>
    </row>
    <row r="62" spans="3:12" ht="17.45" customHeight="1" x14ac:dyDescent="0.2">
      <c r="C62" s="158">
        <f t="shared" si="1"/>
        <v>56</v>
      </c>
      <c r="D62" s="146" t="str">
        <f>IF(PROVEEDORES!E63="","",PROVEEDORES!E63)</f>
        <v/>
      </c>
      <c r="E62" s="146" t="str">
        <f>IF(PROVEEDORES!F63="","",PROVEEDORES!F63)</f>
        <v/>
      </c>
      <c r="F62" s="146" t="str">
        <f>IF(PROVEEDORES!D63="","",PROVEEDORES!D63)</f>
        <v/>
      </c>
      <c r="G62" s="159">
        <f>SUMIF('EG-NOV'!$F$18:$F$516,PROVEEDORES!$D63,'EG-NOV'!P$18:P$516)</f>
        <v>0</v>
      </c>
      <c r="H62" s="159">
        <f>SUMIF('EG-NOV'!$F$18:$F$516,PROVEEDORES!$D63,'EG-NOV'!Q$18:Q$516)</f>
        <v>0</v>
      </c>
      <c r="I62" s="159">
        <f>SUMIF('EG-NOV'!$F$18:$F$516,PROVEEDORES!$D63,'EG-NOV'!R$18:R$516)</f>
        <v>0</v>
      </c>
      <c r="J62" s="159">
        <f>SUMIF('EG-NOV'!$F$18:$F$516,PROVEEDORES!$D63,'EG-NOV'!S$18:S$516)</f>
        <v>0</v>
      </c>
      <c r="K62" s="159" t="str">
        <f t="shared" si="0"/>
        <v/>
      </c>
      <c r="L62" s="146" t="str">
        <f>IF(PROVEEDORES!G63="","",PROVEEDORES!G63)</f>
        <v/>
      </c>
    </row>
    <row r="63" spans="3:12" ht="17.45" customHeight="1" x14ac:dyDescent="0.2">
      <c r="C63" s="158">
        <f t="shared" si="1"/>
        <v>57</v>
      </c>
      <c r="D63" s="146" t="str">
        <f>IF(PROVEEDORES!E64="","",PROVEEDORES!E64)</f>
        <v/>
      </c>
      <c r="E63" s="146" t="str">
        <f>IF(PROVEEDORES!F64="","",PROVEEDORES!F64)</f>
        <v/>
      </c>
      <c r="F63" s="146" t="str">
        <f>IF(PROVEEDORES!D64="","",PROVEEDORES!D64)</f>
        <v/>
      </c>
      <c r="G63" s="159">
        <f>SUMIF('EG-NOV'!$F$18:$F$516,PROVEEDORES!$D64,'EG-NOV'!P$18:P$516)</f>
        <v>0</v>
      </c>
      <c r="H63" s="159">
        <f>SUMIF('EG-NOV'!$F$18:$F$516,PROVEEDORES!$D64,'EG-NOV'!Q$18:Q$516)</f>
        <v>0</v>
      </c>
      <c r="I63" s="159">
        <f>SUMIF('EG-NOV'!$F$18:$F$516,PROVEEDORES!$D64,'EG-NOV'!R$18:R$516)</f>
        <v>0</v>
      </c>
      <c r="J63" s="159">
        <f>SUMIF('EG-NOV'!$F$18:$F$516,PROVEEDORES!$D64,'EG-NOV'!S$18:S$516)</f>
        <v>0</v>
      </c>
      <c r="K63" s="159" t="str">
        <f t="shared" si="0"/>
        <v/>
      </c>
      <c r="L63" s="146" t="str">
        <f>IF(PROVEEDORES!G64="","",PROVEEDORES!G64)</f>
        <v/>
      </c>
    </row>
    <row r="64" spans="3:12" ht="17.45" customHeight="1" x14ac:dyDescent="0.2">
      <c r="C64" s="158">
        <f t="shared" si="1"/>
        <v>58</v>
      </c>
      <c r="D64" s="146" t="str">
        <f>IF(PROVEEDORES!E65="","",PROVEEDORES!E65)</f>
        <v/>
      </c>
      <c r="E64" s="146" t="str">
        <f>IF(PROVEEDORES!F65="","",PROVEEDORES!F65)</f>
        <v/>
      </c>
      <c r="F64" s="146" t="str">
        <f>IF(PROVEEDORES!D65="","",PROVEEDORES!D65)</f>
        <v/>
      </c>
      <c r="G64" s="159">
        <f>SUMIF('EG-NOV'!$F$18:$F$516,PROVEEDORES!$D65,'EG-NOV'!P$18:P$516)</f>
        <v>0</v>
      </c>
      <c r="H64" s="159">
        <f>SUMIF('EG-NOV'!$F$18:$F$516,PROVEEDORES!$D65,'EG-NOV'!Q$18:Q$516)</f>
        <v>0</v>
      </c>
      <c r="I64" s="159">
        <f>SUMIF('EG-NOV'!$F$18:$F$516,PROVEEDORES!$D65,'EG-NOV'!R$18:R$516)</f>
        <v>0</v>
      </c>
      <c r="J64" s="159">
        <f>SUMIF('EG-NOV'!$F$18:$F$516,PROVEEDORES!$D65,'EG-NOV'!S$18:S$516)</f>
        <v>0</v>
      </c>
      <c r="K64" s="159" t="str">
        <f t="shared" si="0"/>
        <v/>
      </c>
      <c r="L64" s="146" t="str">
        <f>IF(PROVEEDORES!G65="","",PROVEEDORES!G65)</f>
        <v/>
      </c>
    </row>
    <row r="65" spans="3:12" ht="17.45" customHeight="1" x14ac:dyDescent="0.2">
      <c r="C65" s="158">
        <f t="shared" si="1"/>
        <v>59</v>
      </c>
      <c r="D65" s="146" t="str">
        <f>IF(PROVEEDORES!E66="","",PROVEEDORES!E66)</f>
        <v/>
      </c>
      <c r="E65" s="146" t="str">
        <f>IF(PROVEEDORES!F66="","",PROVEEDORES!F66)</f>
        <v/>
      </c>
      <c r="F65" s="146" t="str">
        <f>IF(PROVEEDORES!D66="","",PROVEEDORES!D66)</f>
        <v/>
      </c>
      <c r="G65" s="159">
        <f>SUMIF('EG-NOV'!$F$18:$F$516,PROVEEDORES!$D66,'EG-NOV'!P$18:P$516)</f>
        <v>0</v>
      </c>
      <c r="H65" s="159">
        <f>SUMIF('EG-NOV'!$F$18:$F$516,PROVEEDORES!$D66,'EG-NOV'!Q$18:Q$516)</f>
        <v>0</v>
      </c>
      <c r="I65" s="159">
        <f>SUMIF('EG-NOV'!$F$18:$F$516,PROVEEDORES!$D66,'EG-NOV'!R$18:R$516)</f>
        <v>0</v>
      </c>
      <c r="J65" s="159">
        <f>SUMIF('EG-NOV'!$F$18:$F$516,PROVEEDORES!$D66,'EG-NOV'!S$18:S$516)</f>
        <v>0</v>
      </c>
      <c r="K65" s="159" t="str">
        <f t="shared" si="0"/>
        <v/>
      </c>
      <c r="L65" s="146" t="str">
        <f>IF(PROVEEDORES!G66="","",PROVEEDORES!G66)</f>
        <v/>
      </c>
    </row>
    <row r="66" spans="3:12" ht="17.45" customHeight="1" x14ac:dyDescent="0.2">
      <c r="C66" s="158">
        <f t="shared" si="1"/>
        <v>60</v>
      </c>
      <c r="D66" s="146" t="str">
        <f>IF(PROVEEDORES!E67="","",PROVEEDORES!E67)</f>
        <v/>
      </c>
      <c r="E66" s="146" t="str">
        <f>IF(PROVEEDORES!F67="","",PROVEEDORES!F67)</f>
        <v/>
      </c>
      <c r="F66" s="146" t="str">
        <f>IF(PROVEEDORES!D67="","",PROVEEDORES!D67)</f>
        <v/>
      </c>
      <c r="G66" s="159">
        <f>SUMIF('EG-NOV'!$F$18:$F$516,PROVEEDORES!$D67,'EG-NOV'!P$18:P$516)</f>
        <v>0</v>
      </c>
      <c r="H66" s="159">
        <f>SUMIF('EG-NOV'!$F$18:$F$516,PROVEEDORES!$D67,'EG-NOV'!Q$18:Q$516)</f>
        <v>0</v>
      </c>
      <c r="I66" s="159">
        <f>SUMIF('EG-NOV'!$F$18:$F$516,PROVEEDORES!$D67,'EG-NOV'!R$18:R$516)</f>
        <v>0</v>
      </c>
      <c r="J66" s="159">
        <f>SUMIF('EG-NOV'!$F$18:$F$516,PROVEEDORES!$D67,'EG-NOV'!S$18:S$516)</f>
        <v>0</v>
      </c>
      <c r="K66" s="159" t="str">
        <f t="shared" si="0"/>
        <v/>
      </c>
      <c r="L66" s="146" t="str">
        <f>IF(PROVEEDORES!G67="","",PROVEEDORES!G67)</f>
        <v/>
      </c>
    </row>
    <row r="67" spans="3:12" ht="17.45" customHeight="1" x14ac:dyDescent="0.2">
      <c r="C67" s="158">
        <f t="shared" si="1"/>
        <v>61</v>
      </c>
      <c r="D67" s="146" t="str">
        <f>IF(PROVEEDORES!E68="","",PROVEEDORES!E68)</f>
        <v/>
      </c>
      <c r="E67" s="146" t="str">
        <f>IF(PROVEEDORES!F68="","",PROVEEDORES!F68)</f>
        <v/>
      </c>
      <c r="F67" s="146" t="str">
        <f>IF(PROVEEDORES!D68="","",PROVEEDORES!D68)</f>
        <v/>
      </c>
      <c r="G67" s="159">
        <f>SUMIF('EG-NOV'!$F$18:$F$516,PROVEEDORES!$D68,'EG-NOV'!P$18:P$516)</f>
        <v>0</v>
      </c>
      <c r="H67" s="159">
        <f>SUMIF('EG-NOV'!$F$18:$F$516,PROVEEDORES!$D68,'EG-NOV'!Q$18:Q$516)</f>
        <v>0</v>
      </c>
      <c r="I67" s="159">
        <f>SUMIF('EG-NOV'!$F$18:$F$516,PROVEEDORES!$D68,'EG-NOV'!R$18:R$516)</f>
        <v>0</v>
      </c>
      <c r="J67" s="159">
        <f>SUMIF('EG-NOV'!$F$18:$F$516,PROVEEDORES!$D68,'EG-NOV'!S$18:S$516)</f>
        <v>0</v>
      </c>
      <c r="K67" s="159" t="str">
        <f t="shared" si="0"/>
        <v/>
      </c>
      <c r="L67" s="146" t="str">
        <f>IF(PROVEEDORES!G68="","",PROVEEDORES!G68)</f>
        <v/>
      </c>
    </row>
    <row r="68" spans="3:12" ht="17.45" customHeight="1" x14ac:dyDescent="0.2">
      <c r="C68" s="158">
        <f t="shared" si="1"/>
        <v>62</v>
      </c>
      <c r="D68" s="146" t="str">
        <f>IF(PROVEEDORES!E69="","",PROVEEDORES!E69)</f>
        <v/>
      </c>
      <c r="E68" s="146" t="str">
        <f>IF(PROVEEDORES!F69="","",PROVEEDORES!F69)</f>
        <v/>
      </c>
      <c r="F68" s="146" t="str">
        <f>IF(PROVEEDORES!D69="","",PROVEEDORES!D69)</f>
        <v/>
      </c>
      <c r="G68" s="159">
        <f>SUMIF('EG-NOV'!$F$18:$F$516,PROVEEDORES!$D69,'EG-NOV'!P$18:P$516)</f>
        <v>0</v>
      </c>
      <c r="H68" s="159">
        <f>SUMIF('EG-NOV'!$F$18:$F$516,PROVEEDORES!$D69,'EG-NOV'!Q$18:Q$516)</f>
        <v>0</v>
      </c>
      <c r="I68" s="159">
        <f>SUMIF('EG-NOV'!$F$18:$F$516,PROVEEDORES!$D69,'EG-NOV'!R$18:R$516)</f>
        <v>0</v>
      </c>
      <c r="J68" s="159">
        <f>SUMIF('EG-NOV'!$F$18:$F$516,PROVEEDORES!$D69,'EG-NOV'!S$18:S$516)</f>
        <v>0</v>
      </c>
      <c r="K68" s="159" t="str">
        <f t="shared" si="0"/>
        <v/>
      </c>
      <c r="L68" s="146" t="str">
        <f>IF(PROVEEDORES!G69="","",PROVEEDORES!G69)</f>
        <v/>
      </c>
    </row>
    <row r="69" spans="3:12" ht="17.45" customHeight="1" x14ac:dyDescent="0.2">
      <c r="C69" s="158">
        <f t="shared" si="1"/>
        <v>63</v>
      </c>
      <c r="D69" s="146" t="str">
        <f>IF(PROVEEDORES!E70="","",PROVEEDORES!E70)</f>
        <v/>
      </c>
      <c r="E69" s="146" t="str">
        <f>IF(PROVEEDORES!F70="","",PROVEEDORES!F70)</f>
        <v/>
      </c>
      <c r="F69" s="146" t="str">
        <f>IF(PROVEEDORES!D70="","",PROVEEDORES!D70)</f>
        <v/>
      </c>
      <c r="G69" s="159">
        <f>SUMIF('EG-NOV'!$F$18:$F$516,PROVEEDORES!$D70,'EG-NOV'!P$18:P$516)</f>
        <v>0</v>
      </c>
      <c r="H69" s="159">
        <f>SUMIF('EG-NOV'!$F$18:$F$516,PROVEEDORES!$D70,'EG-NOV'!Q$18:Q$516)</f>
        <v>0</v>
      </c>
      <c r="I69" s="159">
        <f>SUMIF('EG-NOV'!$F$18:$F$516,PROVEEDORES!$D70,'EG-NOV'!R$18:R$516)</f>
        <v>0</v>
      </c>
      <c r="J69" s="159">
        <f>SUMIF('EG-NOV'!$F$18:$F$516,PROVEEDORES!$D70,'EG-NOV'!S$18:S$516)</f>
        <v>0</v>
      </c>
      <c r="K69" s="159" t="str">
        <f t="shared" si="0"/>
        <v/>
      </c>
      <c r="L69" s="146" t="str">
        <f>IF(PROVEEDORES!G70="","",PROVEEDORES!G70)</f>
        <v/>
      </c>
    </row>
    <row r="70" spans="3:12" ht="17.45" customHeight="1" x14ac:dyDescent="0.2">
      <c r="C70" s="158">
        <f t="shared" si="1"/>
        <v>64</v>
      </c>
      <c r="D70" s="146" t="str">
        <f>IF(PROVEEDORES!E71="","",PROVEEDORES!E71)</f>
        <v/>
      </c>
      <c r="E70" s="146" t="str">
        <f>IF(PROVEEDORES!F71="","",PROVEEDORES!F71)</f>
        <v/>
      </c>
      <c r="F70" s="146" t="str">
        <f>IF(PROVEEDORES!D71="","",PROVEEDORES!D71)</f>
        <v/>
      </c>
      <c r="G70" s="159">
        <f>SUMIF('EG-NOV'!$F$18:$F$516,PROVEEDORES!$D71,'EG-NOV'!P$18:P$516)</f>
        <v>0</v>
      </c>
      <c r="H70" s="159">
        <f>SUMIF('EG-NOV'!$F$18:$F$516,PROVEEDORES!$D71,'EG-NOV'!Q$18:Q$516)</f>
        <v>0</v>
      </c>
      <c r="I70" s="159">
        <f>SUMIF('EG-NOV'!$F$18:$F$516,PROVEEDORES!$D71,'EG-NOV'!R$18:R$516)</f>
        <v>0</v>
      </c>
      <c r="J70" s="159">
        <f>SUMIF('EG-NOV'!$F$18:$F$516,PROVEEDORES!$D71,'EG-NOV'!S$18:S$516)</f>
        <v>0</v>
      </c>
      <c r="K70" s="159" t="str">
        <f t="shared" si="0"/>
        <v/>
      </c>
      <c r="L70" s="146" t="str">
        <f>IF(PROVEEDORES!G71="","",PROVEEDORES!G71)</f>
        <v/>
      </c>
    </row>
    <row r="71" spans="3:12" ht="17.45" customHeight="1" x14ac:dyDescent="0.2">
      <c r="C71" s="158">
        <f t="shared" si="1"/>
        <v>65</v>
      </c>
      <c r="D71" s="146" t="str">
        <f>IF(PROVEEDORES!E72="","",PROVEEDORES!E72)</f>
        <v/>
      </c>
      <c r="E71" s="146" t="str">
        <f>IF(PROVEEDORES!F72="","",PROVEEDORES!F72)</f>
        <v/>
      </c>
      <c r="F71" s="146" t="str">
        <f>IF(PROVEEDORES!D72="","",PROVEEDORES!D72)</f>
        <v/>
      </c>
      <c r="G71" s="159">
        <f>SUMIF('EG-NOV'!$F$18:$F$516,PROVEEDORES!$D72,'EG-NOV'!P$18:P$516)</f>
        <v>0</v>
      </c>
      <c r="H71" s="159">
        <f>SUMIF('EG-NOV'!$F$18:$F$516,PROVEEDORES!$D72,'EG-NOV'!Q$18:Q$516)</f>
        <v>0</v>
      </c>
      <c r="I71" s="159">
        <f>SUMIF('EG-NOV'!$F$18:$F$516,PROVEEDORES!$D72,'EG-NOV'!R$18:R$516)</f>
        <v>0</v>
      </c>
      <c r="J71" s="159">
        <f>SUMIF('EG-NOV'!$F$18:$F$516,PROVEEDORES!$D72,'EG-NOV'!S$18:S$516)</f>
        <v>0</v>
      </c>
      <c r="K71" s="159" t="str">
        <f t="shared" si="0"/>
        <v/>
      </c>
      <c r="L71" s="146" t="str">
        <f>IF(PROVEEDORES!G72="","",PROVEEDORES!G72)</f>
        <v/>
      </c>
    </row>
    <row r="72" spans="3:12" ht="17.45" customHeight="1" x14ac:dyDescent="0.2">
      <c r="C72" s="158">
        <f t="shared" si="1"/>
        <v>66</v>
      </c>
      <c r="D72" s="146" t="str">
        <f>IF(PROVEEDORES!E73="","",PROVEEDORES!E73)</f>
        <v/>
      </c>
      <c r="E72" s="146" t="str">
        <f>IF(PROVEEDORES!F73="","",PROVEEDORES!F73)</f>
        <v/>
      </c>
      <c r="F72" s="146" t="str">
        <f>IF(PROVEEDORES!D73="","",PROVEEDORES!D73)</f>
        <v/>
      </c>
      <c r="G72" s="159">
        <f>SUMIF('EG-NOV'!$F$18:$F$516,PROVEEDORES!$D73,'EG-NOV'!P$18:P$516)</f>
        <v>0</v>
      </c>
      <c r="H72" s="159">
        <f>SUMIF('EG-NOV'!$F$18:$F$516,PROVEEDORES!$D73,'EG-NOV'!Q$18:Q$516)</f>
        <v>0</v>
      </c>
      <c r="I72" s="159">
        <f>SUMIF('EG-NOV'!$F$18:$F$516,PROVEEDORES!$D73,'EG-NOV'!R$18:R$516)</f>
        <v>0</v>
      </c>
      <c r="J72" s="159">
        <f>SUMIF('EG-NOV'!$F$18:$F$516,PROVEEDORES!$D73,'EG-NOV'!S$18:S$516)</f>
        <v>0</v>
      </c>
      <c r="K72" s="159" t="str">
        <f t="shared" ref="K72:K135" si="2">IF(G72+H72+I72+J72&gt;0,"C/Información","")</f>
        <v/>
      </c>
      <c r="L72" s="146" t="str">
        <f>IF(PROVEEDORES!G73="","",PROVEEDORES!G73)</f>
        <v/>
      </c>
    </row>
    <row r="73" spans="3:12" ht="17.45" customHeight="1" x14ac:dyDescent="0.2">
      <c r="C73" s="158">
        <f t="shared" ref="C73:C136" si="3">C72+1</f>
        <v>67</v>
      </c>
      <c r="D73" s="146" t="str">
        <f>IF(PROVEEDORES!E74="","",PROVEEDORES!E74)</f>
        <v/>
      </c>
      <c r="E73" s="146" t="str">
        <f>IF(PROVEEDORES!F74="","",PROVEEDORES!F74)</f>
        <v/>
      </c>
      <c r="F73" s="146" t="str">
        <f>IF(PROVEEDORES!D74="","",PROVEEDORES!D74)</f>
        <v/>
      </c>
      <c r="G73" s="159">
        <f>SUMIF('EG-NOV'!$F$18:$F$516,PROVEEDORES!$D74,'EG-NOV'!P$18:P$516)</f>
        <v>0</v>
      </c>
      <c r="H73" s="159">
        <f>SUMIF('EG-NOV'!$F$18:$F$516,PROVEEDORES!$D74,'EG-NOV'!Q$18:Q$516)</f>
        <v>0</v>
      </c>
      <c r="I73" s="159">
        <f>SUMIF('EG-NOV'!$F$18:$F$516,PROVEEDORES!$D74,'EG-NOV'!R$18:R$516)</f>
        <v>0</v>
      </c>
      <c r="J73" s="159">
        <f>SUMIF('EG-NOV'!$F$18:$F$516,PROVEEDORES!$D74,'EG-NOV'!S$18:S$516)</f>
        <v>0</v>
      </c>
      <c r="K73" s="159" t="str">
        <f t="shared" si="2"/>
        <v/>
      </c>
      <c r="L73" s="146" t="str">
        <f>IF(PROVEEDORES!G74="","",PROVEEDORES!G74)</f>
        <v/>
      </c>
    </row>
    <row r="74" spans="3:12" ht="17.45" customHeight="1" x14ac:dyDescent="0.2">
      <c r="C74" s="158">
        <f t="shared" si="3"/>
        <v>68</v>
      </c>
      <c r="D74" s="146" t="str">
        <f>IF(PROVEEDORES!E75="","",PROVEEDORES!E75)</f>
        <v/>
      </c>
      <c r="E74" s="146" t="str">
        <f>IF(PROVEEDORES!F75="","",PROVEEDORES!F75)</f>
        <v/>
      </c>
      <c r="F74" s="146" t="str">
        <f>IF(PROVEEDORES!D75="","",PROVEEDORES!D75)</f>
        <v/>
      </c>
      <c r="G74" s="159">
        <f>SUMIF('EG-NOV'!$F$18:$F$516,PROVEEDORES!$D75,'EG-NOV'!P$18:P$516)</f>
        <v>0</v>
      </c>
      <c r="H74" s="159">
        <f>SUMIF('EG-NOV'!$F$18:$F$516,PROVEEDORES!$D75,'EG-NOV'!Q$18:Q$516)</f>
        <v>0</v>
      </c>
      <c r="I74" s="159">
        <f>SUMIF('EG-NOV'!$F$18:$F$516,PROVEEDORES!$D75,'EG-NOV'!R$18:R$516)</f>
        <v>0</v>
      </c>
      <c r="J74" s="159">
        <f>SUMIF('EG-NOV'!$F$18:$F$516,PROVEEDORES!$D75,'EG-NOV'!S$18:S$516)</f>
        <v>0</v>
      </c>
      <c r="K74" s="159" t="str">
        <f t="shared" si="2"/>
        <v/>
      </c>
      <c r="L74" s="146" t="str">
        <f>IF(PROVEEDORES!G75="","",PROVEEDORES!G75)</f>
        <v/>
      </c>
    </row>
    <row r="75" spans="3:12" ht="17.45" customHeight="1" x14ac:dyDescent="0.2">
      <c r="C75" s="158">
        <f t="shared" si="3"/>
        <v>69</v>
      </c>
      <c r="D75" s="146" t="str">
        <f>IF(PROVEEDORES!E76="","",PROVEEDORES!E76)</f>
        <v/>
      </c>
      <c r="E75" s="146" t="str">
        <f>IF(PROVEEDORES!F76="","",PROVEEDORES!F76)</f>
        <v/>
      </c>
      <c r="F75" s="146" t="str">
        <f>IF(PROVEEDORES!D76="","",PROVEEDORES!D76)</f>
        <v/>
      </c>
      <c r="G75" s="159">
        <f>SUMIF('EG-NOV'!$F$18:$F$516,PROVEEDORES!$D76,'EG-NOV'!P$18:P$516)</f>
        <v>0</v>
      </c>
      <c r="H75" s="159">
        <f>SUMIF('EG-NOV'!$F$18:$F$516,PROVEEDORES!$D76,'EG-NOV'!Q$18:Q$516)</f>
        <v>0</v>
      </c>
      <c r="I75" s="159">
        <f>SUMIF('EG-NOV'!$F$18:$F$516,PROVEEDORES!$D76,'EG-NOV'!R$18:R$516)</f>
        <v>0</v>
      </c>
      <c r="J75" s="159">
        <f>SUMIF('EG-NOV'!$F$18:$F$516,PROVEEDORES!$D76,'EG-NOV'!S$18:S$516)</f>
        <v>0</v>
      </c>
      <c r="K75" s="159" t="str">
        <f t="shared" si="2"/>
        <v/>
      </c>
      <c r="L75" s="146" t="str">
        <f>IF(PROVEEDORES!G76="","",PROVEEDORES!G76)</f>
        <v/>
      </c>
    </row>
    <row r="76" spans="3:12" ht="17.45" customHeight="1" x14ac:dyDescent="0.2">
      <c r="C76" s="158">
        <f t="shared" si="3"/>
        <v>70</v>
      </c>
      <c r="D76" s="146" t="str">
        <f>IF(PROVEEDORES!E77="","",PROVEEDORES!E77)</f>
        <v/>
      </c>
      <c r="E76" s="146" t="str">
        <f>IF(PROVEEDORES!F77="","",PROVEEDORES!F77)</f>
        <v/>
      </c>
      <c r="F76" s="146" t="str">
        <f>IF(PROVEEDORES!D77="","",PROVEEDORES!D77)</f>
        <v/>
      </c>
      <c r="G76" s="159">
        <f>SUMIF('EG-NOV'!$F$18:$F$516,PROVEEDORES!$D77,'EG-NOV'!P$18:P$516)</f>
        <v>0</v>
      </c>
      <c r="H76" s="159">
        <f>SUMIF('EG-NOV'!$F$18:$F$516,PROVEEDORES!$D77,'EG-NOV'!Q$18:Q$516)</f>
        <v>0</v>
      </c>
      <c r="I76" s="159">
        <f>SUMIF('EG-NOV'!$F$18:$F$516,PROVEEDORES!$D77,'EG-NOV'!R$18:R$516)</f>
        <v>0</v>
      </c>
      <c r="J76" s="159">
        <f>SUMIF('EG-NOV'!$F$18:$F$516,PROVEEDORES!$D77,'EG-NOV'!S$18:S$516)</f>
        <v>0</v>
      </c>
      <c r="K76" s="159" t="str">
        <f t="shared" si="2"/>
        <v/>
      </c>
      <c r="L76" s="146" t="str">
        <f>IF(PROVEEDORES!G77="","",PROVEEDORES!G77)</f>
        <v/>
      </c>
    </row>
    <row r="77" spans="3:12" ht="17.45" customHeight="1" x14ac:dyDescent="0.2">
      <c r="C77" s="158">
        <f t="shared" si="3"/>
        <v>71</v>
      </c>
      <c r="D77" s="146" t="str">
        <f>IF(PROVEEDORES!E78="","",PROVEEDORES!E78)</f>
        <v/>
      </c>
      <c r="E77" s="146" t="str">
        <f>IF(PROVEEDORES!F78="","",PROVEEDORES!F78)</f>
        <v/>
      </c>
      <c r="F77" s="146" t="str">
        <f>IF(PROVEEDORES!D78="","",PROVEEDORES!D78)</f>
        <v/>
      </c>
      <c r="G77" s="159">
        <f>SUMIF('EG-NOV'!$F$18:$F$516,PROVEEDORES!$D78,'EG-NOV'!P$18:P$516)</f>
        <v>0</v>
      </c>
      <c r="H77" s="159">
        <f>SUMIF('EG-NOV'!$F$18:$F$516,PROVEEDORES!$D78,'EG-NOV'!Q$18:Q$516)</f>
        <v>0</v>
      </c>
      <c r="I77" s="159">
        <f>SUMIF('EG-NOV'!$F$18:$F$516,PROVEEDORES!$D78,'EG-NOV'!R$18:R$516)</f>
        <v>0</v>
      </c>
      <c r="J77" s="159">
        <f>SUMIF('EG-NOV'!$F$18:$F$516,PROVEEDORES!$D78,'EG-NOV'!S$18:S$516)</f>
        <v>0</v>
      </c>
      <c r="K77" s="159" t="str">
        <f t="shared" si="2"/>
        <v/>
      </c>
      <c r="L77" s="146" t="str">
        <f>IF(PROVEEDORES!G78="","",PROVEEDORES!G78)</f>
        <v/>
      </c>
    </row>
    <row r="78" spans="3:12" ht="17.45" customHeight="1" x14ac:dyDescent="0.2">
      <c r="C78" s="158">
        <f t="shared" si="3"/>
        <v>72</v>
      </c>
      <c r="D78" s="146" t="str">
        <f>IF(PROVEEDORES!E79="","",PROVEEDORES!E79)</f>
        <v/>
      </c>
      <c r="E78" s="146" t="str">
        <f>IF(PROVEEDORES!F79="","",PROVEEDORES!F79)</f>
        <v/>
      </c>
      <c r="F78" s="146" t="str">
        <f>IF(PROVEEDORES!D79="","",PROVEEDORES!D79)</f>
        <v/>
      </c>
      <c r="G78" s="159">
        <f>SUMIF('EG-NOV'!$F$18:$F$516,PROVEEDORES!$D79,'EG-NOV'!P$18:P$516)</f>
        <v>0</v>
      </c>
      <c r="H78" s="159">
        <f>SUMIF('EG-NOV'!$F$18:$F$516,PROVEEDORES!$D79,'EG-NOV'!Q$18:Q$516)</f>
        <v>0</v>
      </c>
      <c r="I78" s="159">
        <f>SUMIF('EG-NOV'!$F$18:$F$516,PROVEEDORES!$D79,'EG-NOV'!R$18:R$516)</f>
        <v>0</v>
      </c>
      <c r="J78" s="159">
        <f>SUMIF('EG-NOV'!$F$18:$F$516,PROVEEDORES!$D79,'EG-NOV'!S$18:S$516)</f>
        <v>0</v>
      </c>
      <c r="K78" s="159" t="str">
        <f t="shared" si="2"/>
        <v/>
      </c>
      <c r="L78" s="146" t="str">
        <f>IF(PROVEEDORES!G79="","",PROVEEDORES!G79)</f>
        <v/>
      </c>
    </row>
    <row r="79" spans="3:12" ht="17.45" customHeight="1" x14ac:dyDescent="0.2">
      <c r="C79" s="158">
        <f t="shared" si="3"/>
        <v>73</v>
      </c>
      <c r="D79" s="146" t="str">
        <f>IF(PROVEEDORES!E80="","",PROVEEDORES!E80)</f>
        <v/>
      </c>
      <c r="E79" s="146" t="str">
        <f>IF(PROVEEDORES!F80="","",PROVEEDORES!F80)</f>
        <v/>
      </c>
      <c r="F79" s="146" t="str">
        <f>IF(PROVEEDORES!D80="","",PROVEEDORES!D80)</f>
        <v/>
      </c>
      <c r="G79" s="159">
        <f>SUMIF('EG-NOV'!$F$18:$F$516,PROVEEDORES!$D80,'EG-NOV'!P$18:P$516)</f>
        <v>0</v>
      </c>
      <c r="H79" s="159">
        <f>SUMIF('EG-NOV'!$F$18:$F$516,PROVEEDORES!$D80,'EG-NOV'!Q$18:Q$516)</f>
        <v>0</v>
      </c>
      <c r="I79" s="159">
        <f>SUMIF('EG-NOV'!$F$18:$F$516,PROVEEDORES!$D80,'EG-NOV'!R$18:R$516)</f>
        <v>0</v>
      </c>
      <c r="J79" s="159">
        <f>SUMIF('EG-NOV'!$F$18:$F$516,PROVEEDORES!$D80,'EG-NOV'!S$18:S$516)</f>
        <v>0</v>
      </c>
      <c r="K79" s="159" t="str">
        <f t="shared" si="2"/>
        <v/>
      </c>
      <c r="L79" s="146" t="str">
        <f>IF(PROVEEDORES!G80="","",PROVEEDORES!G80)</f>
        <v/>
      </c>
    </row>
    <row r="80" spans="3:12" ht="17.45" customHeight="1" x14ac:dyDescent="0.2">
      <c r="C80" s="158">
        <f t="shared" si="3"/>
        <v>74</v>
      </c>
      <c r="D80" s="146" t="str">
        <f>IF(PROVEEDORES!E81="","",PROVEEDORES!E81)</f>
        <v/>
      </c>
      <c r="E80" s="146" t="str">
        <f>IF(PROVEEDORES!F81="","",PROVEEDORES!F81)</f>
        <v/>
      </c>
      <c r="F80" s="146" t="str">
        <f>IF(PROVEEDORES!D81="","",PROVEEDORES!D81)</f>
        <v/>
      </c>
      <c r="G80" s="159">
        <f>SUMIF('EG-NOV'!$F$18:$F$516,PROVEEDORES!$D81,'EG-NOV'!P$18:P$516)</f>
        <v>0</v>
      </c>
      <c r="H80" s="159">
        <f>SUMIF('EG-NOV'!$F$18:$F$516,PROVEEDORES!$D81,'EG-NOV'!Q$18:Q$516)</f>
        <v>0</v>
      </c>
      <c r="I80" s="159">
        <f>SUMIF('EG-NOV'!$F$18:$F$516,PROVEEDORES!$D81,'EG-NOV'!R$18:R$516)</f>
        <v>0</v>
      </c>
      <c r="J80" s="159">
        <f>SUMIF('EG-NOV'!$F$18:$F$516,PROVEEDORES!$D81,'EG-NOV'!S$18:S$516)</f>
        <v>0</v>
      </c>
      <c r="K80" s="159" t="str">
        <f t="shared" si="2"/>
        <v/>
      </c>
      <c r="L80" s="146" t="str">
        <f>IF(PROVEEDORES!G81="","",PROVEEDORES!G81)</f>
        <v/>
      </c>
    </row>
    <row r="81" spans="3:12" ht="17.45" customHeight="1" x14ac:dyDescent="0.2">
      <c r="C81" s="158">
        <f t="shared" si="3"/>
        <v>75</v>
      </c>
      <c r="D81" s="146" t="str">
        <f>IF(PROVEEDORES!E82="","",PROVEEDORES!E82)</f>
        <v/>
      </c>
      <c r="E81" s="146" t="str">
        <f>IF(PROVEEDORES!F82="","",PROVEEDORES!F82)</f>
        <v/>
      </c>
      <c r="F81" s="146" t="str">
        <f>IF(PROVEEDORES!D82="","",PROVEEDORES!D82)</f>
        <v/>
      </c>
      <c r="G81" s="159">
        <f>SUMIF('EG-NOV'!$F$18:$F$516,PROVEEDORES!$D82,'EG-NOV'!P$18:P$516)</f>
        <v>0</v>
      </c>
      <c r="H81" s="159">
        <f>SUMIF('EG-NOV'!$F$18:$F$516,PROVEEDORES!$D82,'EG-NOV'!Q$18:Q$516)</f>
        <v>0</v>
      </c>
      <c r="I81" s="159">
        <f>SUMIF('EG-NOV'!$F$18:$F$516,PROVEEDORES!$D82,'EG-NOV'!R$18:R$516)</f>
        <v>0</v>
      </c>
      <c r="J81" s="159">
        <f>SUMIF('EG-NOV'!$F$18:$F$516,PROVEEDORES!$D82,'EG-NOV'!S$18:S$516)</f>
        <v>0</v>
      </c>
      <c r="K81" s="159" t="str">
        <f t="shared" si="2"/>
        <v/>
      </c>
      <c r="L81" s="146" t="str">
        <f>IF(PROVEEDORES!G82="","",PROVEEDORES!G82)</f>
        <v/>
      </c>
    </row>
    <row r="82" spans="3:12" ht="17.45" customHeight="1" x14ac:dyDescent="0.2">
      <c r="C82" s="158">
        <f t="shared" si="3"/>
        <v>76</v>
      </c>
      <c r="D82" s="146" t="str">
        <f>IF(PROVEEDORES!E83="","",PROVEEDORES!E83)</f>
        <v/>
      </c>
      <c r="E82" s="146" t="str">
        <f>IF(PROVEEDORES!F83="","",PROVEEDORES!F83)</f>
        <v/>
      </c>
      <c r="F82" s="146" t="str">
        <f>IF(PROVEEDORES!D83="","",PROVEEDORES!D83)</f>
        <v/>
      </c>
      <c r="G82" s="159">
        <f>SUMIF('EG-NOV'!$F$18:$F$516,PROVEEDORES!$D83,'EG-NOV'!P$18:P$516)</f>
        <v>0</v>
      </c>
      <c r="H82" s="159">
        <f>SUMIF('EG-NOV'!$F$18:$F$516,PROVEEDORES!$D83,'EG-NOV'!Q$18:Q$516)</f>
        <v>0</v>
      </c>
      <c r="I82" s="159">
        <f>SUMIF('EG-NOV'!$F$18:$F$516,PROVEEDORES!$D83,'EG-NOV'!R$18:R$516)</f>
        <v>0</v>
      </c>
      <c r="J82" s="159">
        <f>SUMIF('EG-NOV'!$F$18:$F$516,PROVEEDORES!$D83,'EG-NOV'!S$18:S$516)</f>
        <v>0</v>
      </c>
      <c r="K82" s="159" t="str">
        <f t="shared" si="2"/>
        <v/>
      </c>
      <c r="L82" s="146" t="str">
        <f>IF(PROVEEDORES!G83="","",PROVEEDORES!G83)</f>
        <v/>
      </c>
    </row>
    <row r="83" spans="3:12" ht="17.45" customHeight="1" x14ac:dyDescent="0.2">
      <c r="C83" s="158">
        <f t="shared" si="3"/>
        <v>77</v>
      </c>
      <c r="D83" s="146" t="str">
        <f>IF(PROVEEDORES!E84="","",PROVEEDORES!E84)</f>
        <v/>
      </c>
      <c r="E83" s="146" t="str">
        <f>IF(PROVEEDORES!F84="","",PROVEEDORES!F84)</f>
        <v/>
      </c>
      <c r="F83" s="146" t="str">
        <f>IF(PROVEEDORES!D84="","",PROVEEDORES!D84)</f>
        <v/>
      </c>
      <c r="G83" s="159">
        <f>SUMIF('EG-NOV'!$F$18:$F$516,PROVEEDORES!$D84,'EG-NOV'!P$18:P$516)</f>
        <v>0</v>
      </c>
      <c r="H83" s="159">
        <f>SUMIF('EG-NOV'!$F$18:$F$516,PROVEEDORES!$D84,'EG-NOV'!Q$18:Q$516)</f>
        <v>0</v>
      </c>
      <c r="I83" s="159">
        <f>SUMIF('EG-NOV'!$F$18:$F$516,PROVEEDORES!$D84,'EG-NOV'!R$18:R$516)</f>
        <v>0</v>
      </c>
      <c r="J83" s="159">
        <f>SUMIF('EG-NOV'!$F$18:$F$516,PROVEEDORES!$D84,'EG-NOV'!S$18:S$516)</f>
        <v>0</v>
      </c>
      <c r="K83" s="159" t="str">
        <f t="shared" si="2"/>
        <v/>
      </c>
      <c r="L83" s="146" t="str">
        <f>IF(PROVEEDORES!G84="","",PROVEEDORES!G84)</f>
        <v/>
      </c>
    </row>
    <row r="84" spans="3:12" ht="17.45" customHeight="1" x14ac:dyDescent="0.2">
      <c r="C84" s="158">
        <f t="shared" si="3"/>
        <v>78</v>
      </c>
      <c r="D84" s="146" t="str">
        <f>IF(PROVEEDORES!E85="","",PROVEEDORES!E85)</f>
        <v/>
      </c>
      <c r="E84" s="146" t="str">
        <f>IF(PROVEEDORES!F85="","",PROVEEDORES!F85)</f>
        <v/>
      </c>
      <c r="F84" s="146" t="str">
        <f>IF(PROVEEDORES!D85="","",PROVEEDORES!D85)</f>
        <v/>
      </c>
      <c r="G84" s="159">
        <f>SUMIF('EG-NOV'!$F$18:$F$516,PROVEEDORES!$D85,'EG-NOV'!P$18:P$516)</f>
        <v>0</v>
      </c>
      <c r="H84" s="159">
        <f>SUMIF('EG-NOV'!$F$18:$F$516,PROVEEDORES!$D85,'EG-NOV'!Q$18:Q$516)</f>
        <v>0</v>
      </c>
      <c r="I84" s="159">
        <f>SUMIF('EG-NOV'!$F$18:$F$516,PROVEEDORES!$D85,'EG-NOV'!R$18:R$516)</f>
        <v>0</v>
      </c>
      <c r="J84" s="159">
        <f>SUMIF('EG-NOV'!$F$18:$F$516,PROVEEDORES!$D85,'EG-NOV'!S$18:S$516)</f>
        <v>0</v>
      </c>
      <c r="K84" s="159" t="str">
        <f t="shared" si="2"/>
        <v/>
      </c>
      <c r="L84" s="146" t="str">
        <f>IF(PROVEEDORES!G85="","",PROVEEDORES!G85)</f>
        <v/>
      </c>
    </row>
    <row r="85" spans="3:12" ht="17.45" customHeight="1" x14ac:dyDescent="0.2">
      <c r="C85" s="158">
        <f t="shared" si="3"/>
        <v>79</v>
      </c>
      <c r="D85" s="146" t="str">
        <f>IF(PROVEEDORES!E86="","",PROVEEDORES!E86)</f>
        <v/>
      </c>
      <c r="E85" s="146" t="str">
        <f>IF(PROVEEDORES!F86="","",PROVEEDORES!F86)</f>
        <v/>
      </c>
      <c r="F85" s="146" t="str">
        <f>IF(PROVEEDORES!D86="","",PROVEEDORES!D86)</f>
        <v/>
      </c>
      <c r="G85" s="159">
        <f>SUMIF('EG-NOV'!$F$18:$F$516,PROVEEDORES!$D86,'EG-NOV'!P$18:P$516)</f>
        <v>0</v>
      </c>
      <c r="H85" s="159">
        <f>SUMIF('EG-NOV'!$F$18:$F$516,PROVEEDORES!$D86,'EG-NOV'!Q$18:Q$516)</f>
        <v>0</v>
      </c>
      <c r="I85" s="159">
        <f>SUMIF('EG-NOV'!$F$18:$F$516,PROVEEDORES!$D86,'EG-NOV'!R$18:R$516)</f>
        <v>0</v>
      </c>
      <c r="J85" s="159">
        <f>SUMIF('EG-NOV'!$F$18:$F$516,PROVEEDORES!$D86,'EG-NOV'!S$18:S$516)</f>
        <v>0</v>
      </c>
      <c r="K85" s="159" t="str">
        <f t="shared" si="2"/>
        <v/>
      </c>
      <c r="L85" s="146" t="str">
        <f>IF(PROVEEDORES!G86="","",PROVEEDORES!G86)</f>
        <v/>
      </c>
    </row>
    <row r="86" spans="3:12" ht="17.45" customHeight="1" x14ac:dyDescent="0.2">
      <c r="C86" s="158">
        <f t="shared" si="3"/>
        <v>80</v>
      </c>
      <c r="D86" s="146" t="str">
        <f>IF(PROVEEDORES!E87="","",PROVEEDORES!E87)</f>
        <v/>
      </c>
      <c r="E86" s="146" t="str">
        <f>IF(PROVEEDORES!F87="","",PROVEEDORES!F87)</f>
        <v/>
      </c>
      <c r="F86" s="146" t="str">
        <f>IF(PROVEEDORES!D87="","",PROVEEDORES!D87)</f>
        <v/>
      </c>
      <c r="G86" s="159">
        <f>SUMIF('EG-NOV'!$F$18:$F$516,PROVEEDORES!$D87,'EG-NOV'!P$18:P$516)</f>
        <v>0</v>
      </c>
      <c r="H86" s="159">
        <f>SUMIF('EG-NOV'!$F$18:$F$516,PROVEEDORES!$D87,'EG-NOV'!Q$18:Q$516)</f>
        <v>0</v>
      </c>
      <c r="I86" s="159">
        <f>SUMIF('EG-NOV'!$F$18:$F$516,PROVEEDORES!$D87,'EG-NOV'!R$18:R$516)</f>
        <v>0</v>
      </c>
      <c r="J86" s="159">
        <f>SUMIF('EG-NOV'!$F$18:$F$516,PROVEEDORES!$D87,'EG-NOV'!S$18:S$516)</f>
        <v>0</v>
      </c>
      <c r="K86" s="159" t="str">
        <f t="shared" si="2"/>
        <v/>
      </c>
      <c r="L86" s="146" t="str">
        <f>IF(PROVEEDORES!G87="","",PROVEEDORES!G87)</f>
        <v/>
      </c>
    </row>
    <row r="87" spans="3:12" ht="17.45" customHeight="1" x14ac:dyDescent="0.2">
      <c r="C87" s="158">
        <f t="shared" si="3"/>
        <v>81</v>
      </c>
      <c r="D87" s="146" t="str">
        <f>IF(PROVEEDORES!E88="","",PROVEEDORES!E88)</f>
        <v/>
      </c>
      <c r="E87" s="146" t="str">
        <f>IF(PROVEEDORES!F88="","",PROVEEDORES!F88)</f>
        <v/>
      </c>
      <c r="F87" s="146" t="str">
        <f>IF(PROVEEDORES!D88="","",PROVEEDORES!D88)</f>
        <v/>
      </c>
      <c r="G87" s="159">
        <f>SUMIF('EG-NOV'!$F$18:$F$516,PROVEEDORES!$D88,'EG-NOV'!P$18:P$516)</f>
        <v>0</v>
      </c>
      <c r="H87" s="159">
        <f>SUMIF('EG-NOV'!$F$18:$F$516,PROVEEDORES!$D88,'EG-NOV'!Q$18:Q$516)</f>
        <v>0</v>
      </c>
      <c r="I87" s="159">
        <f>SUMIF('EG-NOV'!$F$18:$F$516,PROVEEDORES!$D88,'EG-NOV'!R$18:R$516)</f>
        <v>0</v>
      </c>
      <c r="J87" s="159">
        <f>SUMIF('EG-NOV'!$F$18:$F$516,PROVEEDORES!$D88,'EG-NOV'!S$18:S$516)</f>
        <v>0</v>
      </c>
      <c r="K87" s="159" t="str">
        <f t="shared" si="2"/>
        <v/>
      </c>
      <c r="L87" s="146" t="str">
        <f>IF(PROVEEDORES!G88="","",PROVEEDORES!G88)</f>
        <v/>
      </c>
    </row>
    <row r="88" spans="3:12" ht="17.45" customHeight="1" x14ac:dyDescent="0.2">
      <c r="C88" s="158">
        <f t="shared" si="3"/>
        <v>82</v>
      </c>
      <c r="D88" s="146" t="str">
        <f>IF(PROVEEDORES!E89="","",PROVEEDORES!E89)</f>
        <v/>
      </c>
      <c r="E88" s="146" t="str">
        <f>IF(PROVEEDORES!F89="","",PROVEEDORES!F89)</f>
        <v/>
      </c>
      <c r="F88" s="146" t="str">
        <f>IF(PROVEEDORES!D89="","",PROVEEDORES!D89)</f>
        <v/>
      </c>
      <c r="G88" s="159">
        <f>SUMIF('EG-NOV'!$F$18:$F$516,PROVEEDORES!$D89,'EG-NOV'!P$18:P$516)</f>
        <v>0</v>
      </c>
      <c r="H88" s="159">
        <f>SUMIF('EG-NOV'!$F$18:$F$516,PROVEEDORES!$D89,'EG-NOV'!Q$18:Q$516)</f>
        <v>0</v>
      </c>
      <c r="I88" s="159">
        <f>SUMIF('EG-NOV'!$F$18:$F$516,PROVEEDORES!$D89,'EG-NOV'!R$18:R$516)</f>
        <v>0</v>
      </c>
      <c r="J88" s="159">
        <f>SUMIF('EG-NOV'!$F$18:$F$516,PROVEEDORES!$D89,'EG-NOV'!S$18:S$516)</f>
        <v>0</v>
      </c>
      <c r="K88" s="159" t="str">
        <f t="shared" si="2"/>
        <v/>
      </c>
      <c r="L88" s="146" t="str">
        <f>IF(PROVEEDORES!G89="","",PROVEEDORES!G89)</f>
        <v/>
      </c>
    </row>
    <row r="89" spans="3:12" ht="17.45" customHeight="1" x14ac:dyDescent="0.2">
      <c r="C89" s="158">
        <f t="shared" si="3"/>
        <v>83</v>
      </c>
      <c r="D89" s="146" t="str">
        <f>IF(PROVEEDORES!E90="","",PROVEEDORES!E90)</f>
        <v/>
      </c>
      <c r="E89" s="146" t="str">
        <f>IF(PROVEEDORES!F90="","",PROVEEDORES!F90)</f>
        <v/>
      </c>
      <c r="F89" s="146" t="str">
        <f>IF(PROVEEDORES!D90="","",PROVEEDORES!D90)</f>
        <v/>
      </c>
      <c r="G89" s="159">
        <f>SUMIF('EG-NOV'!$F$18:$F$516,PROVEEDORES!$D90,'EG-NOV'!P$18:P$516)</f>
        <v>0</v>
      </c>
      <c r="H89" s="159">
        <f>SUMIF('EG-NOV'!$F$18:$F$516,PROVEEDORES!$D90,'EG-NOV'!Q$18:Q$516)</f>
        <v>0</v>
      </c>
      <c r="I89" s="159">
        <f>SUMIF('EG-NOV'!$F$18:$F$516,PROVEEDORES!$D90,'EG-NOV'!R$18:R$516)</f>
        <v>0</v>
      </c>
      <c r="J89" s="159">
        <f>SUMIF('EG-NOV'!$F$18:$F$516,PROVEEDORES!$D90,'EG-NOV'!S$18:S$516)</f>
        <v>0</v>
      </c>
      <c r="K89" s="159" t="str">
        <f t="shared" si="2"/>
        <v/>
      </c>
      <c r="L89" s="146" t="str">
        <f>IF(PROVEEDORES!G90="","",PROVEEDORES!G90)</f>
        <v/>
      </c>
    </row>
    <row r="90" spans="3:12" ht="17.45" customHeight="1" x14ac:dyDescent="0.2">
      <c r="C90" s="158">
        <f t="shared" si="3"/>
        <v>84</v>
      </c>
      <c r="D90" s="146" t="str">
        <f>IF(PROVEEDORES!E91="","",PROVEEDORES!E91)</f>
        <v/>
      </c>
      <c r="E90" s="146" t="str">
        <f>IF(PROVEEDORES!F91="","",PROVEEDORES!F91)</f>
        <v/>
      </c>
      <c r="F90" s="146" t="str">
        <f>IF(PROVEEDORES!D91="","",PROVEEDORES!D91)</f>
        <v/>
      </c>
      <c r="G90" s="159">
        <f>SUMIF('EG-NOV'!$F$18:$F$516,PROVEEDORES!$D91,'EG-NOV'!P$18:P$516)</f>
        <v>0</v>
      </c>
      <c r="H90" s="159">
        <f>SUMIF('EG-NOV'!$F$18:$F$516,PROVEEDORES!$D91,'EG-NOV'!Q$18:Q$516)</f>
        <v>0</v>
      </c>
      <c r="I90" s="159">
        <f>SUMIF('EG-NOV'!$F$18:$F$516,PROVEEDORES!$D91,'EG-NOV'!R$18:R$516)</f>
        <v>0</v>
      </c>
      <c r="J90" s="159">
        <f>SUMIF('EG-NOV'!$F$18:$F$516,PROVEEDORES!$D91,'EG-NOV'!S$18:S$516)</f>
        <v>0</v>
      </c>
      <c r="K90" s="159" t="str">
        <f t="shared" si="2"/>
        <v/>
      </c>
      <c r="L90" s="146" t="str">
        <f>IF(PROVEEDORES!G91="","",PROVEEDORES!G91)</f>
        <v/>
      </c>
    </row>
    <row r="91" spans="3:12" ht="17.45" customHeight="1" x14ac:dyDescent="0.2">
      <c r="C91" s="158">
        <f t="shared" si="3"/>
        <v>85</v>
      </c>
      <c r="D91" s="146" t="str">
        <f>IF(PROVEEDORES!E92="","",PROVEEDORES!E92)</f>
        <v/>
      </c>
      <c r="E91" s="146" t="str">
        <f>IF(PROVEEDORES!F92="","",PROVEEDORES!F92)</f>
        <v/>
      </c>
      <c r="F91" s="146" t="str">
        <f>IF(PROVEEDORES!D92="","",PROVEEDORES!D92)</f>
        <v/>
      </c>
      <c r="G91" s="159">
        <f>SUMIF('EG-NOV'!$F$18:$F$516,PROVEEDORES!$D92,'EG-NOV'!P$18:P$516)</f>
        <v>0</v>
      </c>
      <c r="H91" s="159">
        <f>SUMIF('EG-NOV'!$F$18:$F$516,PROVEEDORES!$D92,'EG-NOV'!Q$18:Q$516)</f>
        <v>0</v>
      </c>
      <c r="I91" s="159">
        <f>SUMIF('EG-NOV'!$F$18:$F$516,PROVEEDORES!$D92,'EG-NOV'!R$18:R$516)</f>
        <v>0</v>
      </c>
      <c r="J91" s="159">
        <f>SUMIF('EG-NOV'!$F$18:$F$516,PROVEEDORES!$D92,'EG-NOV'!S$18:S$516)</f>
        <v>0</v>
      </c>
      <c r="K91" s="159" t="str">
        <f t="shared" si="2"/>
        <v/>
      </c>
      <c r="L91" s="146" t="str">
        <f>IF(PROVEEDORES!G92="","",PROVEEDORES!G92)</f>
        <v/>
      </c>
    </row>
    <row r="92" spans="3:12" ht="17.45" customHeight="1" x14ac:dyDescent="0.2">
      <c r="C92" s="158">
        <f t="shared" si="3"/>
        <v>86</v>
      </c>
      <c r="D92" s="146" t="str">
        <f>IF(PROVEEDORES!E93="","",PROVEEDORES!E93)</f>
        <v/>
      </c>
      <c r="E92" s="146" t="str">
        <f>IF(PROVEEDORES!F93="","",PROVEEDORES!F93)</f>
        <v/>
      </c>
      <c r="F92" s="146" t="str">
        <f>IF(PROVEEDORES!D93="","",PROVEEDORES!D93)</f>
        <v/>
      </c>
      <c r="G92" s="159">
        <f>SUMIF('EG-NOV'!$F$18:$F$516,PROVEEDORES!$D93,'EG-NOV'!P$18:P$516)</f>
        <v>0</v>
      </c>
      <c r="H92" s="159">
        <f>SUMIF('EG-NOV'!$F$18:$F$516,PROVEEDORES!$D93,'EG-NOV'!Q$18:Q$516)</f>
        <v>0</v>
      </c>
      <c r="I92" s="159">
        <f>SUMIF('EG-NOV'!$F$18:$F$516,PROVEEDORES!$D93,'EG-NOV'!R$18:R$516)</f>
        <v>0</v>
      </c>
      <c r="J92" s="159">
        <f>SUMIF('EG-NOV'!$F$18:$F$516,PROVEEDORES!$D93,'EG-NOV'!S$18:S$516)</f>
        <v>0</v>
      </c>
      <c r="K92" s="159" t="str">
        <f t="shared" si="2"/>
        <v/>
      </c>
      <c r="L92" s="146" t="str">
        <f>IF(PROVEEDORES!G93="","",PROVEEDORES!G93)</f>
        <v/>
      </c>
    </row>
    <row r="93" spans="3:12" ht="17.45" customHeight="1" x14ac:dyDescent="0.2">
      <c r="C93" s="158">
        <f t="shared" si="3"/>
        <v>87</v>
      </c>
      <c r="D93" s="146" t="str">
        <f>IF(PROVEEDORES!E94="","",PROVEEDORES!E94)</f>
        <v/>
      </c>
      <c r="E93" s="146" t="str">
        <f>IF(PROVEEDORES!F94="","",PROVEEDORES!F94)</f>
        <v/>
      </c>
      <c r="F93" s="146" t="str">
        <f>IF(PROVEEDORES!D94="","",PROVEEDORES!D94)</f>
        <v/>
      </c>
      <c r="G93" s="159">
        <f>SUMIF('EG-NOV'!$F$18:$F$516,PROVEEDORES!$D94,'EG-NOV'!P$18:P$516)</f>
        <v>0</v>
      </c>
      <c r="H93" s="159">
        <f>SUMIF('EG-NOV'!$F$18:$F$516,PROVEEDORES!$D94,'EG-NOV'!Q$18:Q$516)</f>
        <v>0</v>
      </c>
      <c r="I93" s="159">
        <f>SUMIF('EG-NOV'!$F$18:$F$516,PROVEEDORES!$D94,'EG-NOV'!R$18:R$516)</f>
        <v>0</v>
      </c>
      <c r="J93" s="159">
        <f>SUMIF('EG-NOV'!$F$18:$F$516,PROVEEDORES!$D94,'EG-NOV'!S$18:S$516)</f>
        <v>0</v>
      </c>
      <c r="K93" s="159" t="str">
        <f t="shared" si="2"/>
        <v/>
      </c>
      <c r="L93" s="146" t="str">
        <f>IF(PROVEEDORES!G94="","",PROVEEDORES!G94)</f>
        <v/>
      </c>
    </row>
    <row r="94" spans="3:12" ht="17.45" customHeight="1" x14ac:dyDescent="0.2">
      <c r="C94" s="158">
        <f t="shared" si="3"/>
        <v>88</v>
      </c>
      <c r="D94" s="146" t="str">
        <f>IF(PROVEEDORES!E95="","",PROVEEDORES!E95)</f>
        <v/>
      </c>
      <c r="E94" s="146" t="str">
        <f>IF(PROVEEDORES!F95="","",PROVEEDORES!F95)</f>
        <v/>
      </c>
      <c r="F94" s="146" t="str">
        <f>IF(PROVEEDORES!D95="","",PROVEEDORES!D95)</f>
        <v/>
      </c>
      <c r="G94" s="159">
        <f>SUMIF('EG-NOV'!$F$18:$F$516,PROVEEDORES!$D95,'EG-NOV'!P$18:P$516)</f>
        <v>0</v>
      </c>
      <c r="H94" s="159">
        <f>SUMIF('EG-NOV'!$F$18:$F$516,PROVEEDORES!$D95,'EG-NOV'!Q$18:Q$516)</f>
        <v>0</v>
      </c>
      <c r="I94" s="159">
        <f>SUMIF('EG-NOV'!$F$18:$F$516,PROVEEDORES!$D95,'EG-NOV'!R$18:R$516)</f>
        <v>0</v>
      </c>
      <c r="J94" s="159">
        <f>SUMIF('EG-NOV'!$F$18:$F$516,PROVEEDORES!$D95,'EG-NOV'!S$18:S$516)</f>
        <v>0</v>
      </c>
      <c r="K94" s="159" t="str">
        <f t="shared" si="2"/>
        <v/>
      </c>
      <c r="L94" s="146" t="str">
        <f>IF(PROVEEDORES!G95="","",PROVEEDORES!G95)</f>
        <v/>
      </c>
    </row>
    <row r="95" spans="3:12" ht="17.45" customHeight="1" x14ac:dyDescent="0.2">
      <c r="C95" s="158">
        <f t="shared" si="3"/>
        <v>89</v>
      </c>
      <c r="D95" s="146" t="str">
        <f>IF(PROVEEDORES!E96="","",PROVEEDORES!E96)</f>
        <v/>
      </c>
      <c r="E95" s="146" t="str">
        <f>IF(PROVEEDORES!F96="","",PROVEEDORES!F96)</f>
        <v/>
      </c>
      <c r="F95" s="146" t="str">
        <f>IF(PROVEEDORES!D96="","",PROVEEDORES!D96)</f>
        <v/>
      </c>
      <c r="G95" s="159">
        <f>SUMIF('EG-NOV'!$F$18:$F$516,PROVEEDORES!$D96,'EG-NOV'!P$18:P$516)</f>
        <v>0</v>
      </c>
      <c r="H95" s="159">
        <f>SUMIF('EG-NOV'!$F$18:$F$516,PROVEEDORES!$D96,'EG-NOV'!Q$18:Q$516)</f>
        <v>0</v>
      </c>
      <c r="I95" s="159">
        <f>SUMIF('EG-NOV'!$F$18:$F$516,PROVEEDORES!$D96,'EG-NOV'!R$18:R$516)</f>
        <v>0</v>
      </c>
      <c r="J95" s="159">
        <f>SUMIF('EG-NOV'!$F$18:$F$516,PROVEEDORES!$D96,'EG-NOV'!S$18:S$516)</f>
        <v>0</v>
      </c>
      <c r="K95" s="159" t="str">
        <f t="shared" si="2"/>
        <v/>
      </c>
      <c r="L95" s="146" t="str">
        <f>IF(PROVEEDORES!G96="","",PROVEEDORES!G96)</f>
        <v/>
      </c>
    </row>
    <row r="96" spans="3:12" ht="17.45" customHeight="1" x14ac:dyDescent="0.2">
      <c r="C96" s="158">
        <f t="shared" si="3"/>
        <v>90</v>
      </c>
      <c r="D96" s="146" t="str">
        <f>IF(PROVEEDORES!E97="","",PROVEEDORES!E97)</f>
        <v/>
      </c>
      <c r="E96" s="146" t="str">
        <f>IF(PROVEEDORES!F97="","",PROVEEDORES!F97)</f>
        <v/>
      </c>
      <c r="F96" s="146" t="str">
        <f>IF(PROVEEDORES!D97="","",PROVEEDORES!D97)</f>
        <v/>
      </c>
      <c r="G96" s="159">
        <f>SUMIF('EG-NOV'!$F$18:$F$516,PROVEEDORES!$D97,'EG-NOV'!P$18:P$516)</f>
        <v>0</v>
      </c>
      <c r="H96" s="159">
        <f>SUMIF('EG-NOV'!$F$18:$F$516,PROVEEDORES!$D97,'EG-NOV'!Q$18:Q$516)</f>
        <v>0</v>
      </c>
      <c r="I96" s="159">
        <f>SUMIF('EG-NOV'!$F$18:$F$516,PROVEEDORES!$D97,'EG-NOV'!R$18:R$516)</f>
        <v>0</v>
      </c>
      <c r="J96" s="159">
        <f>SUMIF('EG-NOV'!$F$18:$F$516,PROVEEDORES!$D97,'EG-NOV'!S$18:S$516)</f>
        <v>0</v>
      </c>
      <c r="K96" s="159" t="str">
        <f t="shared" si="2"/>
        <v/>
      </c>
      <c r="L96" s="146" t="str">
        <f>IF(PROVEEDORES!G97="","",PROVEEDORES!G97)</f>
        <v/>
      </c>
    </row>
    <row r="97" spans="3:12" ht="17.45" customHeight="1" x14ac:dyDescent="0.2">
      <c r="C97" s="158">
        <f t="shared" si="3"/>
        <v>91</v>
      </c>
      <c r="D97" s="146" t="str">
        <f>IF(PROVEEDORES!E98="","",PROVEEDORES!E98)</f>
        <v/>
      </c>
      <c r="E97" s="146" t="str">
        <f>IF(PROVEEDORES!F98="","",PROVEEDORES!F98)</f>
        <v/>
      </c>
      <c r="F97" s="146" t="str">
        <f>IF(PROVEEDORES!D98="","",PROVEEDORES!D98)</f>
        <v/>
      </c>
      <c r="G97" s="159">
        <f>SUMIF('EG-NOV'!$F$18:$F$516,PROVEEDORES!$D98,'EG-NOV'!P$18:P$516)</f>
        <v>0</v>
      </c>
      <c r="H97" s="159">
        <f>SUMIF('EG-NOV'!$F$18:$F$516,PROVEEDORES!$D98,'EG-NOV'!Q$18:Q$516)</f>
        <v>0</v>
      </c>
      <c r="I97" s="159">
        <f>SUMIF('EG-NOV'!$F$18:$F$516,PROVEEDORES!$D98,'EG-NOV'!R$18:R$516)</f>
        <v>0</v>
      </c>
      <c r="J97" s="159">
        <f>SUMIF('EG-NOV'!$F$18:$F$516,PROVEEDORES!$D98,'EG-NOV'!S$18:S$516)</f>
        <v>0</v>
      </c>
      <c r="K97" s="159" t="str">
        <f t="shared" si="2"/>
        <v/>
      </c>
      <c r="L97" s="146" t="str">
        <f>IF(PROVEEDORES!G98="","",PROVEEDORES!G98)</f>
        <v/>
      </c>
    </row>
    <row r="98" spans="3:12" ht="17.45" customHeight="1" x14ac:dyDescent="0.2">
      <c r="C98" s="158">
        <f t="shared" si="3"/>
        <v>92</v>
      </c>
      <c r="D98" s="146" t="str">
        <f>IF(PROVEEDORES!E99="","",PROVEEDORES!E99)</f>
        <v/>
      </c>
      <c r="E98" s="146" t="str">
        <f>IF(PROVEEDORES!F99="","",PROVEEDORES!F99)</f>
        <v/>
      </c>
      <c r="F98" s="146" t="str">
        <f>IF(PROVEEDORES!D99="","",PROVEEDORES!D99)</f>
        <v/>
      </c>
      <c r="G98" s="159">
        <f>SUMIF('EG-NOV'!$F$18:$F$516,PROVEEDORES!$D99,'EG-NOV'!P$18:P$516)</f>
        <v>0</v>
      </c>
      <c r="H98" s="159">
        <f>SUMIF('EG-NOV'!$F$18:$F$516,PROVEEDORES!$D99,'EG-NOV'!Q$18:Q$516)</f>
        <v>0</v>
      </c>
      <c r="I98" s="159">
        <f>SUMIF('EG-NOV'!$F$18:$F$516,PROVEEDORES!$D99,'EG-NOV'!R$18:R$516)</f>
        <v>0</v>
      </c>
      <c r="J98" s="159">
        <f>SUMIF('EG-NOV'!$F$18:$F$516,PROVEEDORES!$D99,'EG-NOV'!S$18:S$516)</f>
        <v>0</v>
      </c>
      <c r="K98" s="159" t="str">
        <f t="shared" si="2"/>
        <v/>
      </c>
      <c r="L98" s="146" t="str">
        <f>IF(PROVEEDORES!G99="","",PROVEEDORES!G99)</f>
        <v/>
      </c>
    </row>
    <row r="99" spans="3:12" ht="17.45" customHeight="1" x14ac:dyDescent="0.2">
      <c r="C99" s="158">
        <f t="shared" si="3"/>
        <v>93</v>
      </c>
      <c r="D99" s="146" t="str">
        <f>IF(PROVEEDORES!E100="","",PROVEEDORES!E100)</f>
        <v/>
      </c>
      <c r="E99" s="146" t="str">
        <f>IF(PROVEEDORES!F100="","",PROVEEDORES!F100)</f>
        <v/>
      </c>
      <c r="F99" s="146" t="str">
        <f>IF(PROVEEDORES!D100="","",PROVEEDORES!D100)</f>
        <v/>
      </c>
      <c r="G99" s="159">
        <f>SUMIF('EG-NOV'!$F$18:$F$516,PROVEEDORES!$D100,'EG-NOV'!P$18:P$516)</f>
        <v>0</v>
      </c>
      <c r="H99" s="159">
        <f>SUMIF('EG-NOV'!$F$18:$F$516,PROVEEDORES!$D100,'EG-NOV'!Q$18:Q$516)</f>
        <v>0</v>
      </c>
      <c r="I99" s="159">
        <f>SUMIF('EG-NOV'!$F$18:$F$516,PROVEEDORES!$D100,'EG-NOV'!R$18:R$516)</f>
        <v>0</v>
      </c>
      <c r="J99" s="159">
        <f>SUMIF('EG-NOV'!$F$18:$F$516,PROVEEDORES!$D100,'EG-NOV'!S$18:S$516)</f>
        <v>0</v>
      </c>
      <c r="K99" s="159" t="str">
        <f t="shared" si="2"/>
        <v/>
      </c>
      <c r="L99" s="146" t="str">
        <f>IF(PROVEEDORES!G100="","",PROVEEDORES!G100)</f>
        <v/>
      </c>
    </row>
    <row r="100" spans="3:12" ht="17.45" customHeight="1" x14ac:dyDescent="0.2">
      <c r="C100" s="158">
        <f t="shared" si="3"/>
        <v>94</v>
      </c>
      <c r="D100" s="146" t="str">
        <f>IF(PROVEEDORES!E101="","",PROVEEDORES!E101)</f>
        <v/>
      </c>
      <c r="E100" s="146" t="str">
        <f>IF(PROVEEDORES!F101="","",PROVEEDORES!F101)</f>
        <v/>
      </c>
      <c r="F100" s="146" t="str">
        <f>IF(PROVEEDORES!D101="","",PROVEEDORES!D101)</f>
        <v/>
      </c>
      <c r="G100" s="159">
        <f>SUMIF('EG-NOV'!$F$18:$F$516,PROVEEDORES!$D101,'EG-NOV'!P$18:P$516)</f>
        <v>0</v>
      </c>
      <c r="H100" s="159">
        <f>SUMIF('EG-NOV'!$F$18:$F$516,PROVEEDORES!$D101,'EG-NOV'!Q$18:Q$516)</f>
        <v>0</v>
      </c>
      <c r="I100" s="159">
        <f>SUMIF('EG-NOV'!$F$18:$F$516,PROVEEDORES!$D101,'EG-NOV'!R$18:R$516)</f>
        <v>0</v>
      </c>
      <c r="J100" s="159">
        <f>SUMIF('EG-NOV'!$F$18:$F$516,PROVEEDORES!$D101,'EG-NOV'!S$18:S$516)</f>
        <v>0</v>
      </c>
      <c r="K100" s="159" t="str">
        <f t="shared" si="2"/>
        <v/>
      </c>
      <c r="L100" s="146" t="str">
        <f>IF(PROVEEDORES!G101="","",PROVEEDORES!G101)</f>
        <v/>
      </c>
    </row>
    <row r="101" spans="3:12" ht="17.45" customHeight="1" x14ac:dyDescent="0.2">
      <c r="C101" s="158">
        <f t="shared" si="3"/>
        <v>95</v>
      </c>
      <c r="D101" s="146" t="str">
        <f>IF(PROVEEDORES!E102="","",PROVEEDORES!E102)</f>
        <v/>
      </c>
      <c r="E101" s="146" t="str">
        <f>IF(PROVEEDORES!F102="","",PROVEEDORES!F102)</f>
        <v/>
      </c>
      <c r="F101" s="146" t="str">
        <f>IF(PROVEEDORES!D102="","",PROVEEDORES!D102)</f>
        <v/>
      </c>
      <c r="G101" s="159">
        <f>SUMIF('EG-NOV'!$F$18:$F$516,PROVEEDORES!$D102,'EG-NOV'!P$18:P$516)</f>
        <v>0</v>
      </c>
      <c r="H101" s="159">
        <f>SUMIF('EG-NOV'!$F$18:$F$516,PROVEEDORES!$D102,'EG-NOV'!Q$18:Q$516)</f>
        <v>0</v>
      </c>
      <c r="I101" s="159">
        <f>SUMIF('EG-NOV'!$F$18:$F$516,PROVEEDORES!$D102,'EG-NOV'!R$18:R$516)</f>
        <v>0</v>
      </c>
      <c r="J101" s="159">
        <f>SUMIF('EG-NOV'!$F$18:$F$516,PROVEEDORES!$D102,'EG-NOV'!S$18:S$516)</f>
        <v>0</v>
      </c>
      <c r="K101" s="159" t="str">
        <f t="shared" si="2"/>
        <v/>
      </c>
      <c r="L101" s="146" t="str">
        <f>IF(PROVEEDORES!G102="","",PROVEEDORES!G102)</f>
        <v/>
      </c>
    </row>
    <row r="102" spans="3:12" ht="17.45" customHeight="1" x14ac:dyDescent="0.2">
      <c r="C102" s="158">
        <f t="shared" si="3"/>
        <v>96</v>
      </c>
      <c r="D102" s="146" t="str">
        <f>IF(PROVEEDORES!E103="","",PROVEEDORES!E103)</f>
        <v/>
      </c>
      <c r="E102" s="146" t="str">
        <f>IF(PROVEEDORES!F103="","",PROVEEDORES!F103)</f>
        <v/>
      </c>
      <c r="F102" s="146" t="str">
        <f>IF(PROVEEDORES!D103="","",PROVEEDORES!D103)</f>
        <v/>
      </c>
      <c r="G102" s="159">
        <f>SUMIF('EG-NOV'!$F$18:$F$516,PROVEEDORES!$D103,'EG-NOV'!P$18:P$516)</f>
        <v>0</v>
      </c>
      <c r="H102" s="159">
        <f>SUMIF('EG-NOV'!$F$18:$F$516,PROVEEDORES!$D103,'EG-NOV'!Q$18:Q$516)</f>
        <v>0</v>
      </c>
      <c r="I102" s="159">
        <f>SUMIF('EG-NOV'!$F$18:$F$516,PROVEEDORES!$D103,'EG-NOV'!R$18:R$516)</f>
        <v>0</v>
      </c>
      <c r="J102" s="159">
        <f>SUMIF('EG-NOV'!$F$18:$F$516,PROVEEDORES!$D103,'EG-NOV'!S$18:S$516)</f>
        <v>0</v>
      </c>
      <c r="K102" s="159" t="str">
        <f t="shared" si="2"/>
        <v/>
      </c>
      <c r="L102" s="146" t="str">
        <f>IF(PROVEEDORES!G103="","",PROVEEDORES!G103)</f>
        <v/>
      </c>
    </row>
    <row r="103" spans="3:12" ht="17.45" customHeight="1" x14ac:dyDescent="0.2">
      <c r="C103" s="158">
        <f t="shared" si="3"/>
        <v>97</v>
      </c>
      <c r="D103" s="146" t="str">
        <f>IF(PROVEEDORES!E104="","",PROVEEDORES!E104)</f>
        <v/>
      </c>
      <c r="E103" s="146" t="str">
        <f>IF(PROVEEDORES!F104="","",PROVEEDORES!F104)</f>
        <v/>
      </c>
      <c r="F103" s="146" t="str">
        <f>IF(PROVEEDORES!D104="","",PROVEEDORES!D104)</f>
        <v/>
      </c>
      <c r="G103" s="159">
        <f>SUMIF('EG-NOV'!$F$18:$F$516,PROVEEDORES!$D104,'EG-NOV'!P$18:P$516)</f>
        <v>0</v>
      </c>
      <c r="H103" s="159">
        <f>SUMIF('EG-NOV'!$F$18:$F$516,PROVEEDORES!$D104,'EG-NOV'!Q$18:Q$516)</f>
        <v>0</v>
      </c>
      <c r="I103" s="159">
        <f>SUMIF('EG-NOV'!$F$18:$F$516,PROVEEDORES!$D104,'EG-NOV'!R$18:R$516)</f>
        <v>0</v>
      </c>
      <c r="J103" s="159">
        <f>SUMIF('EG-NOV'!$F$18:$F$516,PROVEEDORES!$D104,'EG-NOV'!S$18:S$516)</f>
        <v>0</v>
      </c>
      <c r="K103" s="159" t="str">
        <f t="shared" si="2"/>
        <v/>
      </c>
      <c r="L103" s="146" t="str">
        <f>IF(PROVEEDORES!G104="","",PROVEEDORES!G104)</f>
        <v/>
      </c>
    </row>
    <row r="104" spans="3:12" ht="17.45" customHeight="1" x14ac:dyDescent="0.2">
      <c r="C104" s="158">
        <f t="shared" si="3"/>
        <v>98</v>
      </c>
      <c r="D104" s="146" t="str">
        <f>IF(PROVEEDORES!E105="","",PROVEEDORES!E105)</f>
        <v/>
      </c>
      <c r="E104" s="146" t="str">
        <f>IF(PROVEEDORES!F105="","",PROVEEDORES!F105)</f>
        <v/>
      </c>
      <c r="F104" s="146" t="str">
        <f>IF(PROVEEDORES!D105="","",PROVEEDORES!D105)</f>
        <v/>
      </c>
      <c r="G104" s="159">
        <f>SUMIF('EG-NOV'!$F$18:$F$516,PROVEEDORES!$D105,'EG-NOV'!P$18:P$516)</f>
        <v>0</v>
      </c>
      <c r="H104" s="159">
        <f>SUMIF('EG-NOV'!$F$18:$F$516,PROVEEDORES!$D105,'EG-NOV'!Q$18:Q$516)</f>
        <v>0</v>
      </c>
      <c r="I104" s="159">
        <f>SUMIF('EG-NOV'!$F$18:$F$516,PROVEEDORES!$D105,'EG-NOV'!R$18:R$516)</f>
        <v>0</v>
      </c>
      <c r="J104" s="159">
        <f>SUMIF('EG-NOV'!$F$18:$F$516,PROVEEDORES!$D105,'EG-NOV'!S$18:S$516)</f>
        <v>0</v>
      </c>
      <c r="K104" s="159" t="str">
        <f t="shared" si="2"/>
        <v/>
      </c>
      <c r="L104" s="146" t="str">
        <f>IF(PROVEEDORES!G105="","",PROVEEDORES!G105)</f>
        <v/>
      </c>
    </row>
    <row r="105" spans="3:12" ht="17.45" customHeight="1" x14ac:dyDescent="0.2">
      <c r="C105" s="158">
        <f t="shared" si="3"/>
        <v>99</v>
      </c>
      <c r="D105" s="146" t="str">
        <f>IF(PROVEEDORES!E106="","",PROVEEDORES!E106)</f>
        <v/>
      </c>
      <c r="E105" s="146" t="str">
        <f>IF(PROVEEDORES!F106="","",PROVEEDORES!F106)</f>
        <v/>
      </c>
      <c r="F105" s="146" t="str">
        <f>IF(PROVEEDORES!D106="","",PROVEEDORES!D106)</f>
        <v/>
      </c>
      <c r="G105" s="159">
        <f>SUMIF('EG-NOV'!$F$18:$F$516,PROVEEDORES!$D106,'EG-NOV'!P$18:P$516)</f>
        <v>0</v>
      </c>
      <c r="H105" s="159">
        <f>SUMIF('EG-NOV'!$F$18:$F$516,PROVEEDORES!$D106,'EG-NOV'!Q$18:Q$516)</f>
        <v>0</v>
      </c>
      <c r="I105" s="159">
        <f>SUMIF('EG-NOV'!$F$18:$F$516,PROVEEDORES!$D106,'EG-NOV'!R$18:R$516)</f>
        <v>0</v>
      </c>
      <c r="J105" s="159">
        <f>SUMIF('EG-NOV'!$F$18:$F$516,PROVEEDORES!$D106,'EG-NOV'!S$18:S$516)</f>
        <v>0</v>
      </c>
      <c r="K105" s="159" t="str">
        <f t="shared" si="2"/>
        <v/>
      </c>
      <c r="L105" s="146" t="str">
        <f>IF(PROVEEDORES!G106="","",PROVEEDORES!G106)</f>
        <v/>
      </c>
    </row>
    <row r="106" spans="3:12" ht="17.45" customHeight="1" x14ac:dyDescent="0.2">
      <c r="C106" s="158">
        <f t="shared" si="3"/>
        <v>100</v>
      </c>
      <c r="D106" s="146" t="str">
        <f>IF(PROVEEDORES!E107="","",PROVEEDORES!E107)</f>
        <v/>
      </c>
      <c r="E106" s="146" t="str">
        <f>IF(PROVEEDORES!F107="","",PROVEEDORES!F107)</f>
        <v/>
      </c>
      <c r="F106" s="146" t="str">
        <f>IF(PROVEEDORES!D107="","",PROVEEDORES!D107)</f>
        <v/>
      </c>
      <c r="G106" s="159">
        <f>SUMIF('EG-NOV'!$F$18:$F$516,PROVEEDORES!$D107,'EG-NOV'!P$18:P$516)</f>
        <v>0</v>
      </c>
      <c r="H106" s="159">
        <f>SUMIF('EG-NOV'!$F$18:$F$516,PROVEEDORES!$D107,'EG-NOV'!Q$18:Q$516)</f>
        <v>0</v>
      </c>
      <c r="I106" s="159">
        <f>SUMIF('EG-NOV'!$F$18:$F$516,PROVEEDORES!$D107,'EG-NOV'!R$18:R$516)</f>
        <v>0</v>
      </c>
      <c r="J106" s="159">
        <f>SUMIF('EG-NOV'!$F$18:$F$516,PROVEEDORES!$D107,'EG-NOV'!S$18:S$516)</f>
        <v>0</v>
      </c>
      <c r="K106" s="159" t="str">
        <f t="shared" si="2"/>
        <v/>
      </c>
      <c r="L106" s="146" t="str">
        <f>IF(PROVEEDORES!G107="","",PROVEEDORES!G107)</f>
        <v/>
      </c>
    </row>
    <row r="107" spans="3:12" ht="17.45" customHeight="1" x14ac:dyDescent="0.2">
      <c r="C107" s="158">
        <f t="shared" si="3"/>
        <v>101</v>
      </c>
      <c r="D107" s="146" t="str">
        <f>IF(PROVEEDORES!E108="","",PROVEEDORES!E108)</f>
        <v/>
      </c>
      <c r="E107" s="146" t="str">
        <f>IF(PROVEEDORES!F108="","",PROVEEDORES!F108)</f>
        <v/>
      </c>
      <c r="F107" s="146" t="str">
        <f>IF(PROVEEDORES!D108="","",PROVEEDORES!D108)</f>
        <v/>
      </c>
      <c r="G107" s="159">
        <f>SUMIF('EG-NOV'!$F$18:$F$516,PROVEEDORES!$D108,'EG-NOV'!P$18:P$516)</f>
        <v>0</v>
      </c>
      <c r="H107" s="159">
        <f>SUMIF('EG-NOV'!$F$18:$F$516,PROVEEDORES!$D108,'EG-NOV'!Q$18:Q$516)</f>
        <v>0</v>
      </c>
      <c r="I107" s="159">
        <f>SUMIF('EG-NOV'!$F$18:$F$516,PROVEEDORES!$D108,'EG-NOV'!R$18:R$516)</f>
        <v>0</v>
      </c>
      <c r="J107" s="159">
        <f>SUMIF('EG-NOV'!$F$18:$F$516,PROVEEDORES!$D108,'EG-NOV'!S$18:S$516)</f>
        <v>0</v>
      </c>
      <c r="K107" s="159" t="str">
        <f t="shared" si="2"/>
        <v/>
      </c>
      <c r="L107" s="146" t="str">
        <f>IF(PROVEEDORES!G108="","",PROVEEDORES!G108)</f>
        <v/>
      </c>
    </row>
    <row r="108" spans="3:12" ht="17.45" customHeight="1" x14ac:dyDescent="0.2">
      <c r="C108" s="158">
        <f t="shared" si="3"/>
        <v>102</v>
      </c>
      <c r="D108" s="146" t="str">
        <f>IF(PROVEEDORES!E109="","",PROVEEDORES!E109)</f>
        <v/>
      </c>
      <c r="E108" s="146" t="str">
        <f>IF(PROVEEDORES!F109="","",PROVEEDORES!F109)</f>
        <v/>
      </c>
      <c r="F108" s="146" t="str">
        <f>IF(PROVEEDORES!D109="","",PROVEEDORES!D109)</f>
        <v/>
      </c>
      <c r="G108" s="159">
        <f>SUMIF('EG-NOV'!$F$18:$F$516,PROVEEDORES!$D109,'EG-NOV'!P$18:P$516)</f>
        <v>0</v>
      </c>
      <c r="H108" s="159">
        <f>SUMIF('EG-NOV'!$F$18:$F$516,PROVEEDORES!$D109,'EG-NOV'!Q$18:Q$516)</f>
        <v>0</v>
      </c>
      <c r="I108" s="159">
        <f>SUMIF('EG-NOV'!$F$18:$F$516,PROVEEDORES!$D109,'EG-NOV'!R$18:R$516)</f>
        <v>0</v>
      </c>
      <c r="J108" s="159">
        <f>SUMIF('EG-NOV'!$F$18:$F$516,PROVEEDORES!$D109,'EG-NOV'!S$18:S$516)</f>
        <v>0</v>
      </c>
      <c r="K108" s="159" t="str">
        <f t="shared" si="2"/>
        <v/>
      </c>
      <c r="L108" s="146" t="str">
        <f>IF(PROVEEDORES!G109="","",PROVEEDORES!G109)</f>
        <v/>
      </c>
    </row>
    <row r="109" spans="3:12" ht="17.45" customHeight="1" x14ac:dyDescent="0.2">
      <c r="C109" s="158">
        <f t="shared" si="3"/>
        <v>103</v>
      </c>
      <c r="D109" s="146" t="str">
        <f>IF(PROVEEDORES!E110="","",PROVEEDORES!E110)</f>
        <v/>
      </c>
      <c r="E109" s="146" t="str">
        <f>IF(PROVEEDORES!F110="","",PROVEEDORES!F110)</f>
        <v/>
      </c>
      <c r="F109" s="146" t="str">
        <f>IF(PROVEEDORES!D110="","",PROVEEDORES!D110)</f>
        <v/>
      </c>
      <c r="G109" s="159">
        <f>SUMIF('EG-NOV'!$F$18:$F$516,PROVEEDORES!$D110,'EG-NOV'!P$18:P$516)</f>
        <v>0</v>
      </c>
      <c r="H109" s="159">
        <f>SUMIF('EG-NOV'!$F$18:$F$516,PROVEEDORES!$D110,'EG-NOV'!Q$18:Q$516)</f>
        <v>0</v>
      </c>
      <c r="I109" s="159">
        <f>SUMIF('EG-NOV'!$F$18:$F$516,PROVEEDORES!$D110,'EG-NOV'!R$18:R$516)</f>
        <v>0</v>
      </c>
      <c r="J109" s="159">
        <f>SUMIF('EG-NOV'!$F$18:$F$516,PROVEEDORES!$D110,'EG-NOV'!S$18:S$516)</f>
        <v>0</v>
      </c>
      <c r="K109" s="159" t="str">
        <f t="shared" si="2"/>
        <v/>
      </c>
      <c r="L109" s="146" t="str">
        <f>IF(PROVEEDORES!G110="","",PROVEEDORES!G110)</f>
        <v/>
      </c>
    </row>
    <row r="110" spans="3:12" ht="17.45" customHeight="1" x14ac:dyDescent="0.2">
      <c r="C110" s="158">
        <f t="shared" si="3"/>
        <v>104</v>
      </c>
      <c r="D110" s="146" t="str">
        <f>IF(PROVEEDORES!E111="","",PROVEEDORES!E111)</f>
        <v/>
      </c>
      <c r="E110" s="146" t="str">
        <f>IF(PROVEEDORES!F111="","",PROVEEDORES!F111)</f>
        <v/>
      </c>
      <c r="F110" s="146" t="str">
        <f>IF(PROVEEDORES!D111="","",PROVEEDORES!D111)</f>
        <v/>
      </c>
      <c r="G110" s="159">
        <f>SUMIF('EG-NOV'!$F$18:$F$516,PROVEEDORES!$D111,'EG-NOV'!P$18:P$516)</f>
        <v>0</v>
      </c>
      <c r="H110" s="159">
        <f>SUMIF('EG-NOV'!$F$18:$F$516,PROVEEDORES!$D111,'EG-NOV'!Q$18:Q$516)</f>
        <v>0</v>
      </c>
      <c r="I110" s="159">
        <f>SUMIF('EG-NOV'!$F$18:$F$516,PROVEEDORES!$D111,'EG-NOV'!R$18:R$516)</f>
        <v>0</v>
      </c>
      <c r="J110" s="159">
        <f>SUMIF('EG-NOV'!$F$18:$F$516,PROVEEDORES!$D111,'EG-NOV'!S$18:S$516)</f>
        <v>0</v>
      </c>
      <c r="K110" s="159" t="str">
        <f t="shared" si="2"/>
        <v/>
      </c>
      <c r="L110" s="146" t="str">
        <f>IF(PROVEEDORES!G111="","",PROVEEDORES!G111)</f>
        <v/>
      </c>
    </row>
    <row r="111" spans="3:12" ht="17.45" customHeight="1" x14ac:dyDescent="0.2">
      <c r="C111" s="158">
        <f t="shared" si="3"/>
        <v>105</v>
      </c>
      <c r="D111" s="146" t="str">
        <f>IF(PROVEEDORES!E112="","",PROVEEDORES!E112)</f>
        <v/>
      </c>
      <c r="E111" s="146" t="str">
        <f>IF(PROVEEDORES!F112="","",PROVEEDORES!F112)</f>
        <v/>
      </c>
      <c r="F111" s="146" t="str">
        <f>IF(PROVEEDORES!D112="","",PROVEEDORES!D112)</f>
        <v/>
      </c>
      <c r="G111" s="159">
        <f>SUMIF('EG-NOV'!$F$18:$F$516,PROVEEDORES!$D112,'EG-NOV'!P$18:P$516)</f>
        <v>0</v>
      </c>
      <c r="H111" s="159">
        <f>SUMIF('EG-NOV'!$F$18:$F$516,PROVEEDORES!$D112,'EG-NOV'!Q$18:Q$516)</f>
        <v>0</v>
      </c>
      <c r="I111" s="159">
        <f>SUMIF('EG-NOV'!$F$18:$F$516,PROVEEDORES!$D112,'EG-NOV'!R$18:R$516)</f>
        <v>0</v>
      </c>
      <c r="J111" s="159">
        <f>SUMIF('EG-NOV'!$F$18:$F$516,PROVEEDORES!$D112,'EG-NOV'!S$18:S$516)</f>
        <v>0</v>
      </c>
      <c r="K111" s="159" t="str">
        <f t="shared" si="2"/>
        <v/>
      </c>
      <c r="L111" s="146" t="str">
        <f>IF(PROVEEDORES!G112="","",PROVEEDORES!G112)</f>
        <v/>
      </c>
    </row>
    <row r="112" spans="3:12" ht="17.45" customHeight="1" x14ac:dyDescent="0.2">
      <c r="C112" s="158">
        <f t="shared" si="3"/>
        <v>106</v>
      </c>
      <c r="D112" s="146" t="str">
        <f>IF(PROVEEDORES!E113="","",PROVEEDORES!E113)</f>
        <v/>
      </c>
      <c r="E112" s="146" t="str">
        <f>IF(PROVEEDORES!F113="","",PROVEEDORES!F113)</f>
        <v/>
      </c>
      <c r="F112" s="146" t="str">
        <f>IF(PROVEEDORES!D113="","",PROVEEDORES!D113)</f>
        <v/>
      </c>
      <c r="G112" s="159">
        <f>SUMIF('EG-NOV'!$F$18:$F$516,PROVEEDORES!$D113,'EG-NOV'!P$18:P$516)</f>
        <v>0</v>
      </c>
      <c r="H112" s="159">
        <f>SUMIF('EG-NOV'!$F$18:$F$516,PROVEEDORES!$D113,'EG-NOV'!Q$18:Q$516)</f>
        <v>0</v>
      </c>
      <c r="I112" s="159">
        <f>SUMIF('EG-NOV'!$F$18:$F$516,PROVEEDORES!$D113,'EG-NOV'!R$18:R$516)</f>
        <v>0</v>
      </c>
      <c r="J112" s="159">
        <f>SUMIF('EG-NOV'!$F$18:$F$516,PROVEEDORES!$D113,'EG-NOV'!S$18:S$516)</f>
        <v>0</v>
      </c>
      <c r="K112" s="159" t="str">
        <f t="shared" si="2"/>
        <v/>
      </c>
      <c r="L112" s="146" t="str">
        <f>IF(PROVEEDORES!G113="","",PROVEEDORES!G113)</f>
        <v/>
      </c>
    </row>
    <row r="113" spans="3:12" ht="17.45" customHeight="1" x14ac:dyDescent="0.2">
      <c r="C113" s="158">
        <f t="shared" si="3"/>
        <v>107</v>
      </c>
      <c r="D113" s="146" t="str">
        <f>IF(PROVEEDORES!E114="","",PROVEEDORES!E114)</f>
        <v/>
      </c>
      <c r="E113" s="146" t="str">
        <f>IF(PROVEEDORES!F114="","",PROVEEDORES!F114)</f>
        <v/>
      </c>
      <c r="F113" s="146" t="str">
        <f>IF(PROVEEDORES!D114="","",PROVEEDORES!D114)</f>
        <v/>
      </c>
      <c r="G113" s="159">
        <f>SUMIF('EG-NOV'!$F$18:$F$516,PROVEEDORES!$D114,'EG-NOV'!P$18:P$516)</f>
        <v>0</v>
      </c>
      <c r="H113" s="159">
        <f>SUMIF('EG-NOV'!$F$18:$F$516,PROVEEDORES!$D114,'EG-NOV'!Q$18:Q$516)</f>
        <v>0</v>
      </c>
      <c r="I113" s="159">
        <f>SUMIF('EG-NOV'!$F$18:$F$516,PROVEEDORES!$D114,'EG-NOV'!R$18:R$516)</f>
        <v>0</v>
      </c>
      <c r="J113" s="159">
        <f>SUMIF('EG-NOV'!$F$18:$F$516,PROVEEDORES!$D114,'EG-NOV'!S$18:S$516)</f>
        <v>0</v>
      </c>
      <c r="K113" s="159" t="str">
        <f t="shared" si="2"/>
        <v/>
      </c>
      <c r="L113" s="146" t="str">
        <f>IF(PROVEEDORES!G114="","",PROVEEDORES!G114)</f>
        <v/>
      </c>
    </row>
    <row r="114" spans="3:12" ht="17.45" customHeight="1" x14ac:dyDescent="0.2">
      <c r="C114" s="158">
        <f t="shared" si="3"/>
        <v>108</v>
      </c>
      <c r="D114" s="146" t="str">
        <f>IF(PROVEEDORES!E115="","",PROVEEDORES!E115)</f>
        <v/>
      </c>
      <c r="E114" s="146" t="str">
        <f>IF(PROVEEDORES!F115="","",PROVEEDORES!F115)</f>
        <v/>
      </c>
      <c r="F114" s="146" t="str">
        <f>IF(PROVEEDORES!D115="","",PROVEEDORES!D115)</f>
        <v/>
      </c>
      <c r="G114" s="159">
        <f>SUMIF('EG-NOV'!$F$18:$F$516,PROVEEDORES!$D115,'EG-NOV'!P$18:P$516)</f>
        <v>0</v>
      </c>
      <c r="H114" s="159">
        <f>SUMIF('EG-NOV'!$F$18:$F$516,PROVEEDORES!$D115,'EG-NOV'!Q$18:Q$516)</f>
        <v>0</v>
      </c>
      <c r="I114" s="159">
        <f>SUMIF('EG-NOV'!$F$18:$F$516,PROVEEDORES!$D115,'EG-NOV'!R$18:R$516)</f>
        <v>0</v>
      </c>
      <c r="J114" s="159">
        <f>SUMIF('EG-NOV'!$F$18:$F$516,PROVEEDORES!$D115,'EG-NOV'!S$18:S$516)</f>
        <v>0</v>
      </c>
      <c r="K114" s="159" t="str">
        <f t="shared" si="2"/>
        <v/>
      </c>
      <c r="L114" s="146" t="str">
        <f>IF(PROVEEDORES!G115="","",PROVEEDORES!G115)</f>
        <v/>
      </c>
    </row>
    <row r="115" spans="3:12" ht="17.45" customHeight="1" x14ac:dyDescent="0.2">
      <c r="C115" s="158">
        <f t="shared" si="3"/>
        <v>109</v>
      </c>
      <c r="D115" s="146" t="str">
        <f>IF(PROVEEDORES!E116="","",PROVEEDORES!E116)</f>
        <v/>
      </c>
      <c r="E115" s="146" t="str">
        <f>IF(PROVEEDORES!F116="","",PROVEEDORES!F116)</f>
        <v/>
      </c>
      <c r="F115" s="146" t="str">
        <f>IF(PROVEEDORES!D116="","",PROVEEDORES!D116)</f>
        <v/>
      </c>
      <c r="G115" s="159">
        <f>SUMIF('EG-NOV'!$F$18:$F$516,PROVEEDORES!$D116,'EG-NOV'!P$18:P$516)</f>
        <v>0</v>
      </c>
      <c r="H115" s="159">
        <f>SUMIF('EG-NOV'!$F$18:$F$516,PROVEEDORES!$D116,'EG-NOV'!Q$18:Q$516)</f>
        <v>0</v>
      </c>
      <c r="I115" s="159">
        <f>SUMIF('EG-NOV'!$F$18:$F$516,PROVEEDORES!$D116,'EG-NOV'!R$18:R$516)</f>
        <v>0</v>
      </c>
      <c r="J115" s="159">
        <f>SUMIF('EG-NOV'!$F$18:$F$516,PROVEEDORES!$D116,'EG-NOV'!S$18:S$516)</f>
        <v>0</v>
      </c>
      <c r="K115" s="159" t="str">
        <f t="shared" si="2"/>
        <v/>
      </c>
      <c r="L115" s="146" t="str">
        <f>IF(PROVEEDORES!G116="","",PROVEEDORES!G116)</f>
        <v/>
      </c>
    </row>
    <row r="116" spans="3:12" ht="17.45" customHeight="1" x14ac:dyDescent="0.2">
      <c r="C116" s="158">
        <f t="shared" si="3"/>
        <v>110</v>
      </c>
      <c r="D116" s="146" t="str">
        <f>IF(PROVEEDORES!E117="","",PROVEEDORES!E117)</f>
        <v/>
      </c>
      <c r="E116" s="146" t="str">
        <f>IF(PROVEEDORES!F117="","",PROVEEDORES!F117)</f>
        <v/>
      </c>
      <c r="F116" s="146" t="str">
        <f>IF(PROVEEDORES!D117="","",PROVEEDORES!D117)</f>
        <v/>
      </c>
      <c r="G116" s="159">
        <f>SUMIF('EG-NOV'!$F$18:$F$516,PROVEEDORES!$D117,'EG-NOV'!P$18:P$516)</f>
        <v>0</v>
      </c>
      <c r="H116" s="159">
        <f>SUMIF('EG-NOV'!$F$18:$F$516,PROVEEDORES!$D117,'EG-NOV'!Q$18:Q$516)</f>
        <v>0</v>
      </c>
      <c r="I116" s="159">
        <f>SUMIF('EG-NOV'!$F$18:$F$516,PROVEEDORES!$D117,'EG-NOV'!R$18:R$516)</f>
        <v>0</v>
      </c>
      <c r="J116" s="159">
        <f>SUMIF('EG-NOV'!$F$18:$F$516,PROVEEDORES!$D117,'EG-NOV'!S$18:S$516)</f>
        <v>0</v>
      </c>
      <c r="K116" s="159" t="str">
        <f t="shared" si="2"/>
        <v/>
      </c>
      <c r="L116" s="146" t="str">
        <f>IF(PROVEEDORES!G117="","",PROVEEDORES!G117)</f>
        <v/>
      </c>
    </row>
    <row r="117" spans="3:12" ht="17.45" customHeight="1" x14ac:dyDescent="0.2">
      <c r="C117" s="158">
        <f t="shared" si="3"/>
        <v>111</v>
      </c>
      <c r="D117" s="146" t="str">
        <f>IF(PROVEEDORES!E118="","",PROVEEDORES!E118)</f>
        <v/>
      </c>
      <c r="E117" s="146" t="str">
        <f>IF(PROVEEDORES!F118="","",PROVEEDORES!F118)</f>
        <v/>
      </c>
      <c r="F117" s="146" t="str">
        <f>IF(PROVEEDORES!D118="","",PROVEEDORES!D118)</f>
        <v/>
      </c>
      <c r="G117" s="159">
        <f>SUMIF('EG-NOV'!$F$18:$F$516,PROVEEDORES!$D118,'EG-NOV'!P$18:P$516)</f>
        <v>0</v>
      </c>
      <c r="H117" s="159">
        <f>SUMIF('EG-NOV'!$F$18:$F$516,PROVEEDORES!$D118,'EG-NOV'!Q$18:Q$516)</f>
        <v>0</v>
      </c>
      <c r="I117" s="159">
        <f>SUMIF('EG-NOV'!$F$18:$F$516,PROVEEDORES!$D118,'EG-NOV'!R$18:R$516)</f>
        <v>0</v>
      </c>
      <c r="J117" s="159">
        <f>SUMIF('EG-NOV'!$F$18:$F$516,PROVEEDORES!$D118,'EG-NOV'!S$18:S$516)</f>
        <v>0</v>
      </c>
      <c r="K117" s="159" t="str">
        <f t="shared" si="2"/>
        <v/>
      </c>
      <c r="L117" s="146" t="str">
        <f>IF(PROVEEDORES!G118="","",PROVEEDORES!G118)</f>
        <v/>
      </c>
    </row>
    <row r="118" spans="3:12" ht="17.45" customHeight="1" x14ac:dyDescent="0.2">
      <c r="C118" s="158">
        <f t="shared" si="3"/>
        <v>112</v>
      </c>
      <c r="D118" s="146" t="str">
        <f>IF(PROVEEDORES!E119="","",PROVEEDORES!E119)</f>
        <v/>
      </c>
      <c r="E118" s="146" t="str">
        <f>IF(PROVEEDORES!F119="","",PROVEEDORES!F119)</f>
        <v/>
      </c>
      <c r="F118" s="146" t="str">
        <f>IF(PROVEEDORES!D119="","",PROVEEDORES!D119)</f>
        <v/>
      </c>
      <c r="G118" s="159">
        <f>SUMIF('EG-NOV'!$F$18:$F$516,PROVEEDORES!$D119,'EG-NOV'!P$18:P$516)</f>
        <v>0</v>
      </c>
      <c r="H118" s="159">
        <f>SUMIF('EG-NOV'!$F$18:$F$516,PROVEEDORES!$D119,'EG-NOV'!Q$18:Q$516)</f>
        <v>0</v>
      </c>
      <c r="I118" s="159">
        <f>SUMIF('EG-NOV'!$F$18:$F$516,PROVEEDORES!$D119,'EG-NOV'!R$18:R$516)</f>
        <v>0</v>
      </c>
      <c r="J118" s="159">
        <f>SUMIF('EG-NOV'!$F$18:$F$516,PROVEEDORES!$D119,'EG-NOV'!S$18:S$516)</f>
        <v>0</v>
      </c>
      <c r="K118" s="159" t="str">
        <f t="shared" si="2"/>
        <v/>
      </c>
      <c r="L118" s="146" t="str">
        <f>IF(PROVEEDORES!G119="","",PROVEEDORES!G119)</f>
        <v/>
      </c>
    </row>
    <row r="119" spans="3:12" ht="17.45" customHeight="1" x14ac:dyDescent="0.2">
      <c r="C119" s="158">
        <f t="shared" si="3"/>
        <v>113</v>
      </c>
      <c r="D119" s="146" t="str">
        <f>IF(PROVEEDORES!E120="","",PROVEEDORES!E120)</f>
        <v/>
      </c>
      <c r="E119" s="146" t="str">
        <f>IF(PROVEEDORES!F120="","",PROVEEDORES!F120)</f>
        <v/>
      </c>
      <c r="F119" s="146" t="str">
        <f>IF(PROVEEDORES!D120="","",PROVEEDORES!D120)</f>
        <v/>
      </c>
      <c r="G119" s="159">
        <f>SUMIF('EG-NOV'!$F$18:$F$516,PROVEEDORES!$D120,'EG-NOV'!P$18:P$516)</f>
        <v>0</v>
      </c>
      <c r="H119" s="159">
        <f>SUMIF('EG-NOV'!$F$18:$F$516,PROVEEDORES!$D120,'EG-NOV'!Q$18:Q$516)</f>
        <v>0</v>
      </c>
      <c r="I119" s="159">
        <f>SUMIF('EG-NOV'!$F$18:$F$516,PROVEEDORES!$D120,'EG-NOV'!R$18:R$516)</f>
        <v>0</v>
      </c>
      <c r="J119" s="159">
        <f>SUMIF('EG-NOV'!$F$18:$F$516,PROVEEDORES!$D120,'EG-NOV'!S$18:S$516)</f>
        <v>0</v>
      </c>
      <c r="K119" s="159" t="str">
        <f t="shared" si="2"/>
        <v/>
      </c>
      <c r="L119" s="146" t="str">
        <f>IF(PROVEEDORES!G120="","",PROVEEDORES!G120)</f>
        <v/>
      </c>
    </row>
    <row r="120" spans="3:12" ht="17.45" customHeight="1" x14ac:dyDescent="0.2">
      <c r="C120" s="158">
        <f t="shared" si="3"/>
        <v>114</v>
      </c>
      <c r="D120" s="146" t="str">
        <f>IF(PROVEEDORES!E121="","",PROVEEDORES!E121)</f>
        <v/>
      </c>
      <c r="E120" s="146" t="str">
        <f>IF(PROVEEDORES!F121="","",PROVEEDORES!F121)</f>
        <v/>
      </c>
      <c r="F120" s="146" t="str">
        <f>IF(PROVEEDORES!D121="","",PROVEEDORES!D121)</f>
        <v/>
      </c>
      <c r="G120" s="159">
        <f>SUMIF('EG-NOV'!$F$18:$F$516,PROVEEDORES!$D121,'EG-NOV'!P$18:P$516)</f>
        <v>0</v>
      </c>
      <c r="H120" s="159">
        <f>SUMIF('EG-NOV'!$F$18:$F$516,PROVEEDORES!$D121,'EG-NOV'!Q$18:Q$516)</f>
        <v>0</v>
      </c>
      <c r="I120" s="159">
        <f>SUMIF('EG-NOV'!$F$18:$F$516,PROVEEDORES!$D121,'EG-NOV'!R$18:R$516)</f>
        <v>0</v>
      </c>
      <c r="J120" s="159">
        <f>SUMIF('EG-NOV'!$F$18:$F$516,PROVEEDORES!$D121,'EG-NOV'!S$18:S$516)</f>
        <v>0</v>
      </c>
      <c r="K120" s="159" t="str">
        <f t="shared" si="2"/>
        <v/>
      </c>
      <c r="L120" s="146" t="str">
        <f>IF(PROVEEDORES!G121="","",PROVEEDORES!G121)</f>
        <v/>
      </c>
    </row>
    <row r="121" spans="3:12" ht="17.45" customHeight="1" x14ac:dyDescent="0.2">
      <c r="C121" s="158">
        <f t="shared" si="3"/>
        <v>115</v>
      </c>
      <c r="D121" s="146" t="str">
        <f>IF(PROVEEDORES!E122="","",PROVEEDORES!E122)</f>
        <v/>
      </c>
      <c r="E121" s="146" t="str">
        <f>IF(PROVEEDORES!F122="","",PROVEEDORES!F122)</f>
        <v/>
      </c>
      <c r="F121" s="146" t="str">
        <f>IF(PROVEEDORES!D122="","",PROVEEDORES!D122)</f>
        <v/>
      </c>
      <c r="G121" s="159">
        <f>SUMIF('EG-NOV'!$F$18:$F$516,PROVEEDORES!$D122,'EG-NOV'!P$18:P$516)</f>
        <v>0</v>
      </c>
      <c r="H121" s="159">
        <f>SUMIF('EG-NOV'!$F$18:$F$516,PROVEEDORES!$D122,'EG-NOV'!Q$18:Q$516)</f>
        <v>0</v>
      </c>
      <c r="I121" s="159">
        <f>SUMIF('EG-NOV'!$F$18:$F$516,PROVEEDORES!$D122,'EG-NOV'!R$18:R$516)</f>
        <v>0</v>
      </c>
      <c r="J121" s="159">
        <f>SUMIF('EG-NOV'!$F$18:$F$516,PROVEEDORES!$D122,'EG-NOV'!S$18:S$516)</f>
        <v>0</v>
      </c>
      <c r="K121" s="159" t="str">
        <f t="shared" si="2"/>
        <v/>
      </c>
      <c r="L121" s="146" t="str">
        <f>IF(PROVEEDORES!G122="","",PROVEEDORES!G122)</f>
        <v/>
      </c>
    </row>
    <row r="122" spans="3:12" ht="17.45" customHeight="1" x14ac:dyDescent="0.2">
      <c r="C122" s="158">
        <f t="shared" si="3"/>
        <v>116</v>
      </c>
      <c r="D122" s="146" t="str">
        <f>IF(PROVEEDORES!E123="","",PROVEEDORES!E123)</f>
        <v/>
      </c>
      <c r="E122" s="146" t="str">
        <f>IF(PROVEEDORES!F123="","",PROVEEDORES!F123)</f>
        <v/>
      </c>
      <c r="F122" s="146" t="str">
        <f>IF(PROVEEDORES!D123="","",PROVEEDORES!D123)</f>
        <v/>
      </c>
      <c r="G122" s="159">
        <f>SUMIF('EG-NOV'!$F$18:$F$516,PROVEEDORES!$D123,'EG-NOV'!P$18:P$516)</f>
        <v>0</v>
      </c>
      <c r="H122" s="159">
        <f>SUMIF('EG-NOV'!$F$18:$F$516,PROVEEDORES!$D123,'EG-NOV'!Q$18:Q$516)</f>
        <v>0</v>
      </c>
      <c r="I122" s="159">
        <f>SUMIF('EG-NOV'!$F$18:$F$516,PROVEEDORES!$D123,'EG-NOV'!R$18:R$516)</f>
        <v>0</v>
      </c>
      <c r="J122" s="159">
        <f>SUMIF('EG-NOV'!$F$18:$F$516,PROVEEDORES!$D123,'EG-NOV'!S$18:S$516)</f>
        <v>0</v>
      </c>
      <c r="K122" s="159" t="str">
        <f t="shared" si="2"/>
        <v/>
      </c>
      <c r="L122" s="146" t="str">
        <f>IF(PROVEEDORES!G123="","",PROVEEDORES!G123)</f>
        <v/>
      </c>
    </row>
    <row r="123" spans="3:12" ht="17.45" customHeight="1" x14ac:dyDescent="0.2">
      <c r="C123" s="158">
        <f t="shared" si="3"/>
        <v>117</v>
      </c>
      <c r="D123" s="146" t="str">
        <f>IF(PROVEEDORES!E124="","",PROVEEDORES!E124)</f>
        <v/>
      </c>
      <c r="E123" s="146" t="str">
        <f>IF(PROVEEDORES!F124="","",PROVEEDORES!F124)</f>
        <v/>
      </c>
      <c r="F123" s="146" t="str">
        <f>IF(PROVEEDORES!D124="","",PROVEEDORES!D124)</f>
        <v/>
      </c>
      <c r="G123" s="159">
        <f>SUMIF('EG-NOV'!$F$18:$F$516,PROVEEDORES!$D124,'EG-NOV'!P$18:P$516)</f>
        <v>0</v>
      </c>
      <c r="H123" s="159">
        <f>SUMIF('EG-NOV'!$F$18:$F$516,PROVEEDORES!$D124,'EG-NOV'!Q$18:Q$516)</f>
        <v>0</v>
      </c>
      <c r="I123" s="159">
        <f>SUMIF('EG-NOV'!$F$18:$F$516,PROVEEDORES!$D124,'EG-NOV'!R$18:R$516)</f>
        <v>0</v>
      </c>
      <c r="J123" s="159">
        <f>SUMIF('EG-NOV'!$F$18:$F$516,PROVEEDORES!$D124,'EG-NOV'!S$18:S$516)</f>
        <v>0</v>
      </c>
      <c r="K123" s="159" t="str">
        <f t="shared" si="2"/>
        <v/>
      </c>
      <c r="L123" s="146" t="str">
        <f>IF(PROVEEDORES!G124="","",PROVEEDORES!G124)</f>
        <v/>
      </c>
    </row>
    <row r="124" spans="3:12" ht="17.45" customHeight="1" x14ac:dyDescent="0.2">
      <c r="C124" s="158">
        <f t="shared" si="3"/>
        <v>118</v>
      </c>
      <c r="D124" s="146" t="str">
        <f>IF(PROVEEDORES!E125="","",PROVEEDORES!E125)</f>
        <v/>
      </c>
      <c r="E124" s="146" t="str">
        <f>IF(PROVEEDORES!F125="","",PROVEEDORES!F125)</f>
        <v/>
      </c>
      <c r="F124" s="146" t="str">
        <f>IF(PROVEEDORES!D125="","",PROVEEDORES!D125)</f>
        <v/>
      </c>
      <c r="G124" s="159">
        <f>SUMIF('EG-NOV'!$F$18:$F$516,PROVEEDORES!$D125,'EG-NOV'!P$18:P$516)</f>
        <v>0</v>
      </c>
      <c r="H124" s="159">
        <f>SUMIF('EG-NOV'!$F$18:$F$516,PROVEEDORES!$D125,'EG-NOV'!Q$18:Q$516)</f>
        <v>0</v>
      </c>
      <c r="I124" s="159">
        <f>SUMIF('EG-NOV'!$F$18:$F$516,PROVEEDORES!$D125,'EG-NOV'!R$18:R$516)</f>
        <v>0</v>
      </c>
      <c r="J124" s="159">
        <f>SUMIF('EG-NOV'!$F$18:$F$516,PROVEEDORES!$D125,'EG-NOV'!S$18:S$516)</f>
        <v>0</v>
      </c>
      <c r="K124" s="159" t="str">
        <f t="shared" si="2"/>
        <v/>
      </c>
      <c r="L124" s="146" t="str">
        <f>IF(PROVEEDORES!G125="","",PROVEEDORES!G125)</f>
        <v/>
      </c>
    </row>
    <row r="125" spans="3:12" ht="17.45" customHeight="1" x14ac:dyDescent="0.2">
      <c r="C125" s="158">
        <f t="shared" si="3"/>
        <v>119</v>
      </c>
      <c r="D125" s="146" t="str">
        <f>IF(PROVEEDORES!E126="","",PROVEEDORES!E126)</f>
        <v/>
      </c>
      <c r="E125" s="146" t="str">
        <f>IF(PROVEEDORES!F126="","",PROVEEDORES!F126)</f>
        <v/>
      </c>
      <c r="F125" s="146" t="str">
        <f>IF(PROVEEDORES!D126="","",PROVEEDORES!D126)</f>
        <v/>
      </c>
      <c r="G125" s="159">
        <f>SUMIF('EG-NOV'!$F$18:$F$516,PROVEEDORES!$D126,'EG-NOV'!P$18:P$516)</f>
        <v>0</v>
      </c>
      <c r="H125" s="159">
        <f>SUMIF('EG-NOV'!$F$18:$F$516,PROVEEDORES!$D126,'EG-NOV'!Q$18:Q$516)</f>
        <v>0</v>
      </c>
      <c r="I125" s="159">
        <f>SUMIF('EG-NOV'!$F$18:$F$516,PROVEEDORES!$D126,'EG-NOV'!R$18:R$516)</f>
        <v>0</v>
      </c>
      <c r="J125" s="159">
        <f>SUMIF('EG-NOV'!$F$18:$F$516,PROVEEDORES!$D126,'EG-NOV'!S$18:S$516)</f>
        <v>0</v>
      </c>
      <c r="K125" s="159" t="str">
        <f t="shared" si="2"/>
        <v/>
      </c>
      <c r="L125" s="146" t="str">
        <f>IF(PROVEEDORES!G126="","",PROVEEDORES!G126)</f>
        <v/>
      </c>
    </row>
    <row r="126" spans="3:12" ht="17.45" customHeight="1" x14ac:dyDescent="0.2">
      <c r="C126" s="158">
        <f t="shared" si="3"/>
        <v>120</v>
      </c>
      <c r="D126" s="146" t="str">
        <f>IF(PROVEEDORES!E127="","",PROVEEDORES!E127)</f>
        <v/>
      </c>
      <c r="E126" s="146" t="str">
        <f>IF(PROVEEDORES!F127="","",PROVEEDORES!F127)</f>
        <v/>
      </c>
      <c r="F126" s="146" t="str">
        <f>IF(PROVEEDORES!D127="","",PROVEEDORES!D127)</f>
        <v/>
      </c>
      <c r="G126" s="159">
        <f>SUMIF('EG-NOV'!$F$18:$F$516,PROVEEDORES!$D127,'EG-NOV'!P$18:P$516)</f>
        <v>0</v>
      </c>
      <c r="H126" s="159">
        <f>SUMIF('EG-NOV'!$F$18:$F$516,PROVEEDORES!$D127,'EG-NOV'!Q$18:Q$516)</f>
        <v>0</v>
      </c>
      <c r="I126" s="159">
        <f>SUMIF('EG-NOV'!$F$18:$F$516,PROVEEDORES!$D127,'EG-NOV'!R$18:R$516)</f>
        <v>0</v>
      </c>
      <c r="J126" s="159">
        <f>SUMIF('EG-NOV'!$F$18:$F$516,PROVEEDORES!$D127,'EG-NOV'!S$18:S$516)</f>
        <v>0</v>
      </c>
      <c r="K126" s="159" t="str">
        <f t="shared" si="2"/>
        <v/>
      </c>
      <c r="L126" s="146" t="str">
        <f>IF(PROVEEDORES!G127="","",PROVEEDORES!G127)</f>
        <v/>
      </c>
    </row>
    <row r="127" spans="3:12" ht="17.45" customHeight="1" x14ac:dyDescent="0.2">
      <c r="C127" s="158">
        <f t="shared" si="3"/>
        <v>121</v>
      </c>
      <c r="D127" s="146" t="str">
        <f>IF(PROVEEDORES!E128="","",PROVEEDORES!E128)</f>
        <v/>
      </c>
      <c r="E127" s="146" t="str">
        <f>IF(PROVEEDORES!F128="","",PROVEEDORES!F128)</f>
        <v/>
      </c>
      <c r="F127" s="146" t="str">
        <f>IF(PROVEEDORES!D128="","",PROVEEDORES!D128)</f>
        <v/>
      </c>
      <c r="G127" s="159">
        <f>SUMIF('EG-NOV'!$F$18:$F$516,PROVEEDORES!$D128,'EG-NOV'!P$18:P$516)</f>
        <v>0</v>
      </c>
      <c r="H127" s="159">
        <f>SUMIF('EG-NOV'!$F$18:$F$516,PROVEEDORES!$D128,'EG-NOV'!Q$18:Q$516)</f>
        <v>0</v>
      </c>
      <c r="I127" s="159">
        <f>SUMIF('EG-NOV'!$F$18:$F$516,PROVEEDORES!$D128,'EG-NOV'!R$18:R$516)</f>
        <v>0</v>
      </c>
      <c r="J127" s="159">
        <f>SUMIF('EG-NOV'!$F$18:$F$516,PROVEEDORES!$D128,'EG-NOV'!S$18:S$516)</f>
        <v>0</v>
      </c>
      <c r="K127" s="159" t="str">
        <f t="shared" si="2"/>
        <v/>
      </c>
      <c r="L127" s="146" t="str">
        <f>IF(PROVEEDORES!G128="","",PROVEEDORES!G128)</f>
        <v/>
      </c>
    </row>
    <row r="128" spans="3:12" ht="17.45" customHeight="1" x14ac:dyDescent="0.2">
      <c r="C128" s="158">
        <f t="shared" si="3"/>
        <v>122</v>
      </c>
      <c r="D128" s="146" t="str">
        <f>IF(PROVEEDORES!E129="","",PROVEEDORES!E129)</f>
        <v/>
      </c>
      <c r="E128" s="146" t="str">
        <f>IF(PROVEEDORES!F129="","",PROVEEDORES!F129)</f>
        <v/>
      </c>
      <c r="F128" s="146" t="str">
        <f>IF(PROVEEDORES!D129="","",PROVEEDORES!D129)</f>
        <v/>
      </c>
      <c r="G128" s="159">
        <f>SUMIF('EG-NOV'!$F$18:$F$516,PROVEEDORES!$D129,'EG-NOV'!P$18:P$516)</f>
        <v>0</v>
      </c>
      <c r="H128" s="159">
        <f>SUMIF('EG-NOV'!$F$18:$F$516,PROVEEDORES!$D129,'EG-NOV'!Q$18:Q$516)</f>
        <v>0</v>
      </c>
      <c r="I128" s="159">
        <f>SUMIF('EG-NOV'!$F$18:$F$516,PROVEEDORES!$D129,'EG-NOV'!R$18:R$516)</f>
        <v>0</v>
      </c>
      <c r="J128" s="159">
        <f>SUMIF('EG-NOV'!$F$18:$F$516,PROVEEDORES!$D129,'EG-NOV'!S$18:S$516)</f>
        <v>0</v>
      </c>
      <c r="K128" s="159" t="str">
        <f t="shared" si="2"/>
        <v/>
      </c>
      <c r="L128" s="146" t="str">
        <f>IF(PROVEEDORES!G129="","",PROVEEDORES!G129)</f>
        <v/>
      </c>
    </row>
    <row r="129" spans="3:12" ht="17.45" customHeight="1" x14ac:dyDescent="0.2">
      <c r="C129" s="158">
        <f t="shared" si="3"/>
        <v>123</v>
      </c>
      <c r="D129" s="146" t="str">
        <f>IF(PROVEEDORES!E130="","",PROVEEDORES!E130)</f>
        <v/>
      </c>
      <c r="E129" s="146" t="str">
        <f>IF(PROVEEDORES!F130="","",PROVEEDORES!F130)</f>
        <v/>
      </c>
      <c r="F129" s="146" t="str">
        <f>IF(PROVEEDORES!D130="","",PROVEEDORES!D130)</f>
        <v/>
      </c>
      <c r="G129" s="159">
        <f>SUMIF('EG-NOV'!$F$18:$F$516,PROVEEDORES!$D130,'EG-NOV'!P$18:P$516)</f>
        <v>0</v>
      </c>
      <c r="H129" s="159">
        <f>SUMIF('EG-NOV'!$F$18:$F$516,PROVEEDORES!$D130,'EG-NOV'!Q$18:Q$516)</f>
        <v>0</v>
      </c>
      <c r="I129" s="159">
        <f>SUMIF('EG-NOV'!$F$18:$F$516,PROVEEDORES!$D130,'EG-NOV'!R$18:R$516)</f>
        <v>0</v>
      </c>
      <c r="J129" s="159">
        <f>SUMIF('EG-NOV'!$F$18:$F$516,PROVEEDORES!$D130,'EG-NOV'!S$18:S$516)</f>
        <v>0</v>
      </c>
      <c r="K129" s="159" t="str">
        <f t="shared" si="2"/>
        <v/>
      </c>
      <c r="L129" s="146" t="str">
        <f>IF(PROVEEDORES!G130="","",PROVEEDORES!G130)</f>
        <v/>
      </c>
    </row>
    <row r="130" spans="3:12" ht="17.45" customHeight="1" x14ac:dyDescent="0.2">
      <c r="C130" s="158">
        <f t="shared" si="3"/>
        <v>124</v>
      </c>
      <c r="D130" s="146" t="str">
        <f>IF(PROVEEDORES!E131="","",PROVEEDORES!E131)</f>
        <v/>
      </c>
      <c r="E130" s="146" t="str">
        <f>IF(PROVEEDORES!F131="","",PROVEEDORES!F131)</f>
        <v/>
      </c>
      <c r="F130" s="146" t="str">
        <f>IF(PROVEEDORES!D131="","",PROVEEDORES!D131)</f>
        <v/>
      </c>
      <c r="G130" s="159">
        <f>SUMIF('EG-NOV'!$F$18:$F$516,PROVEEDORES!$D131,'EG-NOV'!P$18:P$516)</f>
        <v>0</v>
      </c>
      <c r="H130" s="159">
        <f>SUMIF('EG-NOV'!$F$18:$F$516,PROVEEDORES!$D131,'EG-NOV'!Q$18:Q$516)</f>
        <v>0</v>
      </c>
      <c r="I130" s="159">
        <f>SUMIF('EG-NOV'!$F$18:$F$516,PROVEEDORES!$D131,'EG-NOV'!R$18:R$516)</f>
        <v>0</v>
      </c>
      <c r="J130" s="159">
        <f>SUMIF('EG-NOV'!$F$18:$F$516,PROVEEDORES!$D131,'EG-NOV'!S$18:S$516)</f>
        <v>0</v>
      </c>
      <c r="K130" s="159" t="str">
        <f t="shared" si="2"/>
        <v/>
      </c>
      <c r="L130" s="146" t="str">
        <f>IF(PROVEEDORES!G131="","",PROVEEDORES!G131)</f>
        <v/>
      </c>
    </row>
    <row r="131" spans="3:12" ht="17.45" customHeight="1" x14ac:dyDescent="0.2">
      <c r="C131" s="158">
        <f t="shared" si="3"/>
        <v>125</v>
      </c>
      <c r="D131" s="146" t="str">
        <f>IF(PROVEEDORES!E132="","",PROVEEDORES!E132)</f>
        <v/>
      </c>
      <c r="E131" s="146" t="str">
        <f>IF(PROVEEDORES!F132="","",PROVEEDORES!F132)</f>
        <v/>
      </c>
      <c r="F131" s="146" t="str">
        <f>IF(PROVEEDORES!D132="","",PROVEEDORES!D132)</f>
        <v/>
      </c>
      <c r="G131" s="159">
        <f>SUMIF('EG-NOV'!$F$18:$F$516,PROVEEDORES!$D132,'EG-NOV'!P$18:P$516)</f>
        <v>0</v>
      </c>
      <c r="H131" s="159">
        <f>SUMIF('EG-NOV'!$F$18:$F$516,PROVEEDORES!$D132,'EG-NOV'!Q$18:Q$516)</f>
        <v>0</v>
      </c>
      <c r="I131" s="159">
        <f>SUMIF('EG-NOV'!$F$18:$F$516,PROVEEDORES!$D132,'EG-NOV'!R$18:R$516)</f>
        <v>0</v>
      </c>
      <c r="J131" s="159">
        <f>SUMIF('EG-NOV'!$F$18:$F$516,PROVEEDORES!$D132,'EG-NOV'!S$18:S$516)</f>
        <v>0</v>
      </c>
      <c r="K131" s="159" t="str">
        <f t="shared" si="2"/>
        <v/>
      </c>
      <c r="L131" s="146" t="str">
        <f>IF(PROVEEDORES!G132="","",PROVEEDORES!G132)</f>
        <v/>
      </c>
    </row>
    <row r="132" spans="3:12" ht="17.45" customHeight="1" x14ac:dyDescent="0.2">
      <c r="C132" s="158">
        <f t="shared" si="3"/>
        <v>126</v>
      </c>
      <c r="D132" s="146" t="str">
        <f>IF(PROVEEDORES!E133="","",PROVEEDORES!E133)</f>
        <v/>
      </c>
      <c r="E132" s="146" t="str">
        <f>IF(PROVEEDORES!F133="","",PROVEEDORES!F133)</f>
        <v/>
      </c>
      <c r="F132" s="146" t="str">
        <f>IF(PROVEEDORES!D133="","",PROVEEDORES!D133)</f>
        <v/>
      </c>
      <c r="G132" s="159">
        <f>SUMIF('EG-NOV'!$F$18:$F$516,PROVEEDORES!$D133,'EG-NOV'!P$18:P$516)</f>
        <v>0</v>
      </c>
      <c r="H132" s="159">
        <f>SUMIF('EG-NOV'!$F$18:$F$516,PROVEEDORES!$D133,'EG-NOV'!Q$18:Q$516)</f>
        <v>0</v>
      </c>
      <c r="I132" s="159">
        <f>SUMIF('EG-NOV'!$F$18:$F$516,PROVEEDORES!$D133,'EG-NOV'!R$18:R$516)</f>
        <v>0</v>
      </c>
      <c r="J132" s="159">
        <f>SUMIF('EG-NOV'!$F$18:$F$516,PROVEEDORES!$D133,'EG-NOV'!S$18:S$516)</f>
        <v>0</v>
      </c>
      <c r="K132" s="159" t="str">
        <f t="shared" si="2"/>
        <v/>
      </c>
      <c r="L132" s="146" t="str">
        <f>IF(PROVEEDORES!G133="","",PROVEEDORES!G133)</f>
        <v/>
      </c>
    </row>
    <row r="133" spans="3:12" ht="17.45" customHeight="1" x14ac:dyDescent="0.2">
      <c r="C133" s="158">
        <f t="shared" si="3"/>
        <v>127</v>
      </c>
      <c r="D133" s="146" t="str">
        <f>IF(PROVEEDORES!E134="","",PROVEEDORES!E134)</f>
        <v/>
      </c>
      <c r="E133" s="146" t="str">
        <f>IF(PROVEEDORES!F134="","",PROVEEDORES!F134)</f>
        <v/>
      </c>
      <c r="F133" s="146" t="str">
        <f>IF(PROVEEDORES!D134="","",PROVEEDORES!D134)</f>
        <v/>
      </c>
      <c r="G133" s="159">
        <f>SUMIF('EG-NOV'!$F$18:$F$516,PROVEEDORES!$D134,'EG-NOV'!P$18:P$516)</f>
        <v>0</v>
      </c>
      <c r="H133" s="159">
        <f>SUMIF('EG-NOV'!$F$18:$F$516,PROVEEDORES!$D134,'EG-NOV'!Q$18:Q$516)</f>
        <v>0</v>
      </c>
      <c r="I133" s="159">
        <f>SUMIF('EG-NOV'!$F$18:$F$516,PROVEEDORES!$D134,'EG-NOV'!R$18:R$516)</f>
        <v>0</v>
      </c>
      <c r="J133" s="159">
        <f>SUMIF('EG-NOV'!$F$18:$F$516,PROVEEDORES!$D134,'EG-NOV'!S$18:S$516)</f>
        <v>0</v>
      </c>
      <c r="K133" s="159" t="str">
        <f t="shared" si="2"/>
        <v/>
      </c>
      <c r="L133" s="146" t="str">
        <f>IF(PROVEEDORES!G134="","",PROVEEDORES!G134)</f>
        <v/>
      </c>
    </row>
    <row r="134" spans="3:12" ht="17.45" customHeight="1" x14ac:dyDescent="0.2">
      <c r="C134" s="158">
        <f t="shared" si="3"/>
        <v>128</v>
      </c>
      <c r="D134" s="146" t="str">
        <f>IF(PROVEEDORES!E135="","",PROVEEDORES!E135)</f>
        <v/>
      </c>
      <c r="E134" s="146" t="str">
        <f>IF(PROVEEDORES!F135="","",PROVEEDORES!F135)</f>
        <v/>
      </c>
      <c r="F134" s="146" t="str">
        <f>IF(PROVEEDORES!D135="","",PROVEEDORES!D135)</f>
        <v/>
      </c>
      <c r="G134" s="159">
        <f>SUMIF('EG-NOV'!$F$18:$F$516,PROVEEDORES!$D135,'EG-NOV'!P$18:P$516)</f>
        <v>0</v>
      </c>
      <c r="H134" s="159">
        <f>SUMIF('EG-NOV'!$F$18:$F$516,PROVEEDORES!$D135,'EG-NOV'!Q$18:Q$516)</f>
        <v>0</v>
      </c>
      <c r="I134" s="159">
        <f>SUMIF('EG-NOV'!$F$18:$F$516,PROVEEDORES!$D135,'EG-NOV'!R$18:R$516)</f>
        <v>0</v>
      </c>
      <c r="J134" s="159">
        <f>SUMIF('EG-NOV'!$F$18:$F$516,PROVEEDORES!$D135,'EG-NOV'!S$18:S$516)</f>
        <v>0</v>
      </c>
      <c r="K134" s="159" t="str">
        <f t="shared" si="2"/>
        <v/>
      </c>
      <c r="L134" s="146" t="str">
        <f>IF(PROVEEDORES!G135="","",PROVEEDORES!G135)</f>
        <v/>
      </c>
    </row>
    <row r="135" spans="3:12" ht="17.45" customHeight="1" x14ac:dyDescent="0.2">
      <c r="C135" s="158">
        <f t="shared" si="3"/>
        <v>129</v>
      </c>
      <c r="D135" s="146" t="str">
        <f>IF(PROVEEDORES!E136="","",PROVEEDORES!E136)</f>
        <v/>
      </c>
      <c r="E135" s="146" t="str">
        <f>IF(PROVEEDORES!F136="","",PROVEEDORES!F136)</f>
        <v/>
      </c>
      <c r="F135" s="146" t="str">
        <f>IF(PROVEEDORES!D136="","",PROVEEDORES!D136)</f>
        <v/>
      </c>
      <c r="G135" s="159">
        <f>SUMIF('EG-NOV'!$F$18:$F$516,PROVEEDORES!$D136,'EG-NOV'!P$18:P$516)</f>
        <v>0</v>
      </c>
      <c r="H135" s="159">
        <f>SUMIF('EG-NOV'!$F$18:$F$516,PROVEEDORES!$D136,'EG-NOV'!Q$18:Q$516)</f>
        <v>0</v>
      </c>
      <c r="I135" s="159">
        <f>SUMIF('EG-NOV'!$F$18:$F$516,PROVEEDORES!$D136,'EG-NOV'!R$18:R$516)</f>
        <v>0</v>
      </c>
      <c r="J135" s="159">
        <f>SUMIF('EG-NOV'!$F$18:$F$516,PROVEEDORES!$D136,'EG-NOV'!S$18:S$516)</f>
        <v>0</v>
      </c>
      <c r="K135" s="159" t="str">
        <f t="shared" si="2"/>
        <v/>
      </c>
      <c r="L135" s="146" t="str">
        <f>IF(PROVEEDORES!G136="","",PROVEEDORES!G136)</f>
        <v/>
      </c>
    </row>
    <row r="136" spans="3:12" ht="17.45" customHeight="1" x14ac:dyDescent="0.2">
      <c r="C136" s="158">
        <f t="shared" si="3"/>
        <v>130</v>
      </c>
      <c r="D136" s="146" t="str">
        <f>IF(PROVEEDORES!E137="","",PROVEEDORES!E137)</f>
        <v/>
      </c>
      <c r="E136" s="146" t="str">
        <f>IF(PROVEEDORES!F137="","",PROVEEDORES!F137)</f>
        <v/>
      </c>
      <c r="F136" s="146" t="str">
        <f>IF(PROVEEDORES!D137="","",PROVEEDORES!D137)</f>
        <v/>
      </c>
      <c r="G136" s="159">
        <f>SUMIF('EG-NOV'!$F$18:$F$516,PROVEEDORES!$D137,'EG-NOV'!P$18:P$516)</f>
        <v>0</v>
      </c>
      <c r="H136" s="159">
        <f>SUMIF('EG-NOV'!$F$18:$F$516,PROVEEDORES!$D137,'EG-NOV'!Q$18:Q$516)</f>
        <v>0</v>
      </c>
      <c r="I136" s="159">
        <f>SUMIF('EG-NOV'!$F$18:$F$516,PROVEEDORES!$D137,'EG-NOV'!R$18:R$516)</f>
        <v>0</v>
      </c>
      <c r="J136" s="159">
        <f>SUMIF('EG-NOV'!$F$18:$F$516,PROVEEDORES!$D137,'EG-NOV'!S$18:S$516)</f>
        <v>0</v>
      </c>
      <c r="K136" s="159" t="str">
        <f t="shared" ref="K136:K199" si="4">IF(G136+H136+I136+J136&gt;0,"C/Información","")</f>
        <v/>
      </c>
      <c r="L136" s="146" t="str">
        <f>IF(PROVEEDORES!G137="","",PROVEEDORES!G137)</f>
        <v/>
      </c>
    </row>
    <row r="137" spans="3:12" ht="17.45" customHeight="1" x14ac:dyDescent="0.2">
      <c r="C137" s="158">
        <f t="shared" ref="C137:C200" si="5">C136+1</f>
        <v>131</v>
      </c>
      <c r="D137" s="146" t="str">
        <f>IF(PROVEEDORES!E138="","",PROVEEDORES!E138)</f>
        <v/>
      </c>
      <c r="E137" s="146" t="str">
        <f>IF(PROVEEDORES!F138="","",PROVEEDORES!F138)</f>
        <v/>
      </c>
      <c r="F137" s="146" t="str">
        <f>IF(PROVEEDORES!D138="","",PROVEEDORES!D138)</f>
        <v/>
      </c>
      <c r="G137" s="159">
        <f>SUMIF('EG-NOV'!$F$18:$F$516,PROVEEDORES!$D138,'EG-NOV'!P$18:P$516)</f>
        <v>0</v>
      </c>
      <c r="H137" s="159">
        <f>SUMIF('EG-NOV'!$F$18:$F$516,PROVEEDORES!$D138,'EG-NOV'!Q$18:Q$516)</f>
        <v>0</v>
      </c>
      <c r="I137" s="159">
        <f>SUMIF('EG-NOV'!$F$18:$F$516,PROVEEDORES!$D138,'EG-NOV'!R$18:R$516)</f>
        <v>0</v>
      </c>
      <c r="J137" s="159">
        <f>SUMIF('EG-NOV'!$F$18:$F$516,PROVEEDORES!$D138,'EG-NOV'!S$18:S$516)</f>
        <v>0</v>
      </c>
      <c r="K137" s="159" t="str">
        <f t="shared" si="4"/>
        <v/>
      </c>
      <c r="L137" s="146" t="str">
        <f>IF(PROVEEDORES!G138="","",PROVEEDORES!G138)</f>
        <v/>
      </c>
    </row>
    <row r="138" spans="3:12" ht="17.45" customHeight="1" x14ac:dyDescent="0.2">
      <c r="C138" s="158">
        <f t="shared" si="5"/>
        <v>132</v>
      </c>
      <c r="D138" s="146" t="str">
        <f>IF(PROVEEDORES!E139="","",PROVEEDORES!E139)</f>
        <v/>
      </c>
      <c r="E138" s="146" t="str">
        <f>IF(PROVEEDORES!F139="","",PROVEEDORES!F139)</f>
        <v/>
      </c>
      <c r="F138" s="146" t="str">
        <f>IF(PROVEEDORES!D139="","",PROVEEDORES!D139)</f>
        <v/>
      </c>
      <c r="G138" s="159">
        <f>SUMIF('EG-NOV'!$F$18:$F$516,PROVEEDORES!$D139,'EG-NOV'!P$18:P$516)</f>
        <v>0</v>
      </c>
      <c r="H138" s="159">
        <f>SUMIF('EG-NOV'!$F$18:$F$516,PROVEEDORES!$D139,'EG-NOV'!Q$18:Q$516)</f>
        <v>0</v>
      </c>
      <c r="I138" s="159">
        <f>SUMIF('EG-NOV'!$F$18:$F$516,PROVEEDORES!$D139,'EG-NOV'!R$18:R$516)</f>
        <v>0</v>
      </c>
      <c r="J138" s="159">
        <f>SUMIF('EG-NOV'!$F$18:$F$516,PROVEEDORES!$D139,'EG-NOV'!S$18:S$516)</f>
        <v>0</v>
      </c>
      <c r="K138" s="159" t="str">
        <f t="shared" si="4"/>
        <v/>
      </c>
      <c r="L138" s="146" t="str">
        <f>IF(PROVEEDORES!G139="","",PROVEEDORES!G139)</f>
        <v/>
      </c>
    </row>
    <row r="139" spans="3:12" ht="17.45" customHeight="1" x14ac:dyDescent="0.2">
      <c r="C139" s="158">
        <f t="shared" si="5"/>
        <v>133</v>
      </c>
      <c r="D139" s="146" t="str">
        <f>IF(PROVEEDORES!E140="","",PROVEEDORES!E140)</f>
        <v/>
      </c>
      <c r="E139" s="146" t="str">
        <f>IF(PROVEEDORES!F140="","",PROVEEDORES!F140)</f>
        <v/>
      </c>
      <c r="F139" s="146" t="str">
        <f>IF(PROVEEDORES!D140="","",PROVEEDORES!D140)</f>
        <v/>
      </c>
      <c r="G139" s="159">
        <f>SUMIF('EG-NOV'!$F$18:$F$516,PROVEEDORES!$D140,'EG-NOV'!P$18:P$516)</f>
        <v>0</v>
      </c>
      <c r="H139" s="159">
        <f>SUMIF('EG-NOV'!$F$18:$F$516,PROVEEDORES!$D140,'EG-NOV'!Q$18:Q$516)</f>
        <v>0</v>
      </c>
      <c r="I139" s="159">
        <f>SUMIF('EG-NOV'!$F$18:$F$516,PROVEEDORES!$D140,'EG-NOV'!R$18:R$516)</f>
        <v>0</v>
      </c>
      <c r="J139" s="159">
        <f>SUMIF('EG-NOV'!$F$18:$F$516,PROVEEDORES!$D140,'EG-NOV'!S$18:S$516)</f>
        <v>0</v>
      </c>
      <c r="K139" s="159" t="str">
        <f t="shared" si="4"/>
        <v/>
      </c>
      <c r="L139" s="146" t="str">
        <f>IF(PROVEEDORES!G140="","",PROVEEDORES!G140)</f>
        <v/>
      </c>
    </row>
    <row r="140" spans="3:12" ht="17.45" customHeight="1" x14ac:dyDescent="0.2">
      <c r="C140" s="158">
        <f t="shared" si="5"/>
        <v>134</v>
      </c>
      <c r="D140" s="146" t="str">
        <f>IF(PROVEEDORES!E141="","",PROVEEDORES!E141)</f>
        <v/>
      </c>
      <c r="E140" s="146" t="str">
        <f>IF(PROVEEDORES!F141="","",PROVEEDORES!F141)</f>
        <v/>
      </c>
      <c r="F140" s="146" t="str">
        <f>IF(PROVEEDORES!D141="","",PROVEEDORES!D141)</f>
        <v/>
      </c>
      <c r="G140" s="159">
        <f>SUMIF('EG-NOV'!$F$18:$F$516,PROVEEDORES!$D141,'EG-NOV'!P$18:P$516)</f>
        <v>0</v>
      </c>
      <c r="H140" s="159">
        <f>SUMIF('EG-NOV'!$F$18:$F$516,PROVEEDORES!$D141,'EG-NOV'!Q$18:Q$516)</f>
        <v>0</v>
      </c>
      <c r="I140" s="159">
        <f>SUMIF('EG-NOV'!$F$18:$F$516,PROVEEDORES!$D141,'EG-NOV'!R$18:R$516)</f>
        <v>0</v>
      </c>
      <c r="J140" s="159">
        <f>SUMIF('EG-NOV'!$F$18:$F$516,PROVEEDORES!$D141,'EG-NOV'!S$18:S$516)</f>
        <v>0</v>
      </c>
      <c r="K140" s="159" t="str">
        <f t="shared" si="4"/>
        <v/>
      </c>
      <c r="L140" s="146" t="str">
        <f>IF(PROVEEDORES!G141="","",PROVEEDORES!G141)</f>
        <v/>
      </c>
    </row>
    <row r="141" spans="3:12" ht="17.45" customHeight="1" x14ac:dyDescent="0.2">
      <c r="C141" s="158">
        <f t="shared" si="5"/>
        <v>135</v>
      </c>
      <c r="D141" s="146" t="str">
        <f>IF(PROVEEDORES!E142="","",PROVEEDORES!E142)</f>
        <v/>
      </c>
      <c r="E141" s="146" t="str">
        <f>IF(PROVEEDORES!F142="","",PROVEEDORES!F142)</f>
        <v/>
      </c>
      <c r="F141" s="146" t="str">
        <f>IF(PROVEEDORES!D142="","",PROVEEDORES!D142)</f>
        <v/>
      </c>
      <c r="G141" s="159">
        <f>SUMIF('EG-NOV'!$F$18:$F$516,PROVEEDORES!$D142,'EG-NOV'!P$18:P$516)</f>
        <v>0</v>
      </c>
      <c r="H141" s="159">
        <f>SUMIF('EG-NOV'!$F$18:$F$516,PROVEEDORES!$D142,'EG-NOV'!Q$18:Q$516)</f>
        <v>0</v>
      </c>
      <c r="I141" s="159">
        <f>SUMIF('EG-NOV'!$F$18:$F$516,PROVEEDORES!$D142,'EG-NOV'!R$18:R$516)</f>
        <v>0</v>
      </c>
      <c r="J141" s="159">
        <f>SUMIF('EG-NOV'!$F$18:$F$516,PROVEEDORES!$D142,'EG-NOV'!S$18:S$516)</f>
        <v>0</v>
      </c>
      <c r="K141" s="159" t="str">
        <f t="shared" si="4"/>
        <v/>
      </c>
      <c r="L141" s="146" t="str">
        <f>IF(PROVEEDORES!G142="","",PROVEEDORES!G142)</f>
        <v/>
      </c>
    </row>
    <row r="142" spans="3:12" ht="17.45" customHeight="1" x14ac:dyDescent="0.2">
      <c r="C142" s="158">
        <f t="shared" si="5"/>
        <v>136</v>
      </c>
      <c r="D142" s="146" t="str">
        <f>IF(PROVEEDORES!E143="","",PROVEEDORES!E143)</f>
        <v/>
      </c>
      <c r="E142" s="146" t="str">
        <f>IF(PROVEEDORES!F143="","",PROVEEDORES!F143)</f>
        <v/>
      </c>
      <c r="F142" s="146" t="str">
        <f>IF(PROVEEDORES!D143="","",PROVEEDORES!D143)</f>
        <v/>
      </c>
      <c r="G142" s="159">
        <f>SUMIF('EG-NOV'!$F$18:$F$516,PROVEEDORES!$D143,'EG-NOV'!P$18:P$516)</f>
        <v>0</v>
      </c>
      <c r="H142" s="159">
        <f>SUMIF('EG-NOV'!$F$18:$F$516,PROVEEDORES!$D143,'EG-NOV'!Q$18:Q$516)</f>
        <v>0</v>
      </c>
      <c r="I142" s="159">
        <f>SUMIF('EG-NOV'!$F$18:$F$516,PROVEEDORES!$D143,'EG-NOV'!R$18:R$516)</f>
        <v>0</v>
      </c>
      <c r="J142" s="159">
        <f>SUMIF('EG-NOV'!$F$18:$F$516,PROVEEDORES!$D143,'EG-NOV'!S$18:S$516)</f>
        <v>0</v>
      </c>
      <c r="K142" s="159" t="str">
        <f t="shared" si="4"/>
        <v/>
      </c>
      <c r="L142" s="146" t="str">
        <f>IF(PROVEEDORES!G143="","",PROVEEDORES!G143)</f>
        <v/>
      </c>
    </row>
    <row r="143" spans="3:12" ht="17.45" customHeight="1" x14ac:dyDescent="0.2">
      <c r="C143" s="158">
        <f t="shared" si="5"/>
        <v>137</v>
      </c>
      <c r="D143" s="146" t="str">
        <f>IF(PROVEEDORES!E144="","",PROVEEDORES!E144)</f>
        <v/>
      </c>
      <c r="E143" s="146" t="str">
        <f>IF(PROVEEDORES!F144="","",PROVEEDORES!F144)</f>
        <v/>
      </c>
      <c r="F143" s="146" t="str">
        <f>IF(PROVEEDORES!D144="","",PROVEEDORES!D144)</f>
        <v/>
      </c>
      <c r="G143" s="159">
        <f>SUMIF('EG-NOV'!$F$18:$F$516,PROVEEDORES!$D144,'EG-NOV'!P$18:P$516)</f>
        <v>0</v>
      </c>
      <c r="H143" s="159">
        <f>SUMIF('EG-NOV'!$F$18:$F$516,PROVEEDORES!$D144,'EG-NOV'!Q$18:Q$516)</f>
        <v>0</v>
      </c>
      <c r="I143" s="159">
        <f>SUMIF('EG-NOV'!$F$18:$F$516,PROVEEDORES!$D144,'EG-NOV'!R$18:R$516)</f>
        <v>0</v>
      </c>
      <c r="J143" s="159">
        <f>SUMIF('EG-NOV'!$F$18:$F$516,PROVEEDORES!$D144,'EG-NOV'!S$18:S$516)</f>
        <v>0</v>
      </c>
      <c r="K143" s="159" t="str">
        <f t="shared" si="4"/>
        <v/>
      </c>
      <c r="L143" s="146" t="str">
        <f>IF(PROVEEDORES!G144="","",PROVEEDORES!G144)</f>
        <v/>
      </c>
    </row>
    <row r="144" spans="3:12" ht="17.45" customHeight="1" x14ac:dyDescent="0.2">
      <c r="C144" s="158">
        <f t="shared" si="5"/>
        <v>138</v>
      </c>
      <c r="D144" s="146" t="str">
        <f>IF(PROVEEDORES!E145="","",PROVEEDORES!E145)</f>
        <v/>
      </c>
      <c r="E144" s="146" t="str">
        <f>IF(PROVEEDORES!F145="","",PROVEEDORES!F145)</f>
        <v/>
      </c>
      <c r="F144" s="146" t="str">
        <f>IF(PROVEEDORES!D145="","",PROVEEDORES!D145)</f>
        <v/>
      </c>
      <c r="G144" s="159">
        <f>SUMIF('EG-NOV'!$F$18:$F$516,PROVEEDORES!$D145,'EG-NOV'!P$18:P$516)</f>
        <v>0</v>
      </c>
      <c r="H144" s="159">
        <f>SUMIF('EG-NOV'!$F$18:$F$516,PROVEEDORES!$D145,'EG-NOV'!Q$18:Q$516)</f>
        <v>0</v>
      </c>
      <c r="I144" s="159">
        <f>SUMIF('EG-NOV'!$F$18:$F$516,PROVEEDORES!$D145,'EG-NOV'!R$18:R$516)</f>
        <v>0</v>
      </c>
      <c r="J144" s="159">
        <f>SUMIF('EG-NOV'!$F$18:$F$516,PROVEEDORES!$D145,'EG-NOV'!S$18:S$516)</f>
        <v>0</v>
      </c>
      <c r="K144" s="159" t="str">
        <f t="shared" si="4"/>
        <v/>
      </c>
      <c r="L144" s="146" t="str">
        <f>IF(PROVEEDORES!G145="","",PROVEEDORES!G145)</f>
        <v/>
      </c>
    </row>
    <row r="145" spans="3:12" ht="17.45" customHeight="1" x14ac:dyDescent="0.2">
      <c r="C145" s="158">
        <f t="shared" si="5"/>
        <v>139</v>
      </c>
      <c r="D145" s="146" t="str">
        <f>IF(PROVEEDORES!E146="","",PROVEEDORES!E146)</f>
        <v/>
      </c>
      <c r="E145" s="146" t="str">
        <f>IF(PROVEEDORES!F146="","",PROVEEDORES!F146)</f>
        <v/>
      </c>
      <c r="F145" s="146" t="str">
        <f>IF(PROVEEDORES!D146="","",PROVEEDORES!D146)</f>
        <v/>
      </c>
      <c r="G145" s="159">
        <f>SUMIF('EG-NOV'!$F$18:$F$516,PROVEEDORES!$D146,'EG-NOV'!P$18:P$516)</f>
        <v>0</v>
      </c>
      <c r="H145" s="159">
        <f>SUMIF('EG-NOV'!$F$18:$F$516,PROVEEDORES!$D146,'EG-NOV'!Q$18:Q$516)</f>
        <v>0</v>
      </c>
      <c r="I145" s="159">
        <f>SUMIF('EG-NOV'!$F$18:$F$516,PROVEEDORES!$D146,'EG-NOV'!R$18:R$516)</f>
        <v>0</v>
      </c>
      <c r="J145" s="159">
        <f>SUMIF('EG-NOV'!$F$18:$F$516,PROVEEDORES!$D146,'EG-NOV'!S$18:S$516)</f>
        <v>0</v>
      </c>
      <c r="K145" s="159" t="str">
        <f t="shared" si="4"/>
        <v/>
      </c>
      <c r="L145" s="146" t="str">
        <f>IF(PROVEEDORES!G146="","",PROVEEDORES!G146)</f>
        <v/>
      </c>
    </row>
    <row r="146" spans="3:12" ht="17.45" customHeight="1" x14ac:dyDescent="0.2">
      <c r="C146" s="158">
        <f t="shared" si="5"/>
        <v>140</v>
      </c>
      <c r="D146" s="146" t="str">
        <f>IF(PROVEEDORES!E147="","",PROVEEDORES!E147)</f>
        <v/>
      </c>
      <c r="E146" s="146" t="str">
        <f>IF(PROVEEDORES!F147="","",PROVEEDORES!F147)</f>
        <v/>
      </c>
      <c r="F146" s="146" t="str">
        <f>IF(PROVEEDORES!D147="","",PROVEEDORES!D147)</f>
        <v/>
      </c>
      <c r="G146" s="159">
        <f>SUMIF('EG-NOV'!$F$18:$F$516,PROVEEDORES!$D147,'EG-NOV'!P$18:P$516)</f>
        <v>0</v>
      </c>
      <c r="H146" s="159">
        <f>SUMIF('EG-NOV'!$F$18:$F$516,PROVEEDORES!$D147,'EG-NOV'!Q$18:Q$516)</f>
        <v>0</v>
      </c>
      <c r="I146" s="159">
        <f>SUMIF('EG-NOV'!$F$18:$F$516,PROVEEDORES!$D147,'EG-NOV'!R$18:R$516)</f>
        <v>0</v>
      </c>
      <c r="J146" s="159">
        <f>SUMIF('EG-NOV'!$F$18:$F$516,PROVEEDORES!$D147,'EG-NOV'!S$18:S$516)</f>
        <v>0</v>
      </c>
      <c r="K146" s="159" t="str">
        <f t="shared" si="4"/>
        <v/>
      </c>
      <c r="L146" s="146" t="str">
        <f>IF(PROVEEDORES!G147="","",PROVEEDORES!G147)</f>
        <v/>
      </c>
    </row>
    <row r="147" spans="3:12" ht="17.45" customHeight="1" x14ac:dyDescent="0.2">
      <c r="C147" s="158">
        <f t="shared" si="5"/>
        <v>141</v>
      </c>
      <c r="D147" s="146" t="str">
        <f>IF(PROVEEDORES!E148="","",PROVEEDORES!E148)</f>
        <v/>
      </c>
      <c r="E147" s="146" t="str">
        <f>IF(PROVEEDORES!F148="","",PROVEEDORES!F148)</f>
        <v/>
      </c>
      <c r="F147" s="146" t="str">
        <f>IF(PROVEEDORES!D148="","",PROVEEDORES!D148)</f>
        <v/>
      </c>
      <c r="G147" s="159">
        <f>SUMIF('EG-NOV'!$F$18:$F$516,PROVEEDORES!$D148,'EG-NOV'!P$18:P$516)</f>
        <v>0</v>
      </c>
      <c r="H147" s="159">
        <f>SUMIF('EG-NOV'!$F$18:$F$516,PROVEEDORES!$D148,'EG-NOV'!Q$18:Q$516)</f>
        <v>0</v>
      </c>
      <c r="I147" s="159">
        <f>SUMIF('EG-NOV'!$F$18:$F$516,PROVEEDORES!$D148,'EG-NOV'!R$18:R$516)</f>
        <v>0</v>
      </c>
      <c r="J147" s="159">
        <f>SUMIF('EG-NOV'!$F$18:$F$516,PROVEEDORES!$D148,'EG-NOV'!S$18:S$516)</f>
        <v>0</v>
      </c>
      <c r="K147" s="159" t="str">
        <f t="shared" si="4"/>
        <v/>
      </c>
      <c r="L147" s="146" t="str">
        <f>IF(PROVEEDORES!G148="","",PROVEEDORES!G148)</f>
        <v/>
      </c>
    </row>
    <row r="148" spans="3:12" ht="17.45" customHeight="1" x14ac:dyDescent="0.2">
      <c r="C148" s="158">
        <f t="shared" si="5"/>
        <v>142</v>
      </c>
      <c r="D148" s="146" t="str">
        <f>IF(PROVEEDORES!E149="","",PROVEEDORES!E149)</f>
        <v/>
      </c>
      <c r="E148" s="146" t="str">
        <f>IF(PROVEEDORES!F149="","",PROVEEDORES!F149)</f>
        <v/>
      </c>
      <c r="F148" s="146" t="str">
        <f>IF(PROVEEDORES!D149="","",PROVEEDORES!D149)</f>
        <v/>
      </c>
      <c r="G148" s="159">
        <f>SUMIF('EG-NOV'!$F$18:$F$516,PROVEEDORES!$D149,'EG-NOV'!P$18:P$516)</f>
        <v>0</v>
      </c>
      <c r="H148" s="159">
        <f>SUMIF('EG-NOV'!$F$18:$F$516,PROVEEDORES!$D149,'EG-NOV'!Q$18:Q$516)</f>
        <v>0</v>
      </c>
      <c r="I148" s="159">
        <f>SUMIF('EG-NOV'!$F$18:$F$516,PROVEEDORES!$D149,'EG-NOV'!R$18:R$516)</f>
        <v>0</v>
      </c>
      <c r="J148" s="159">
        <f>SUMIF('EG-NOV'!$F$18:$F$516,PROVEEDORES!$D149,'EG-NOV'!S$18:S$516)</f>
        <v>0</v>
      </c>
      <c r="K148" s="159" t="str">
        <f t="shared" si="4"/>
        <v/>
      </c>
      <c r="L148" s="146" t="str">
        <f>IF(PROVEEDORES!G149="","",PROVEEDORES!G149)</f>
        <v/>
      </c>
    </row>
    <row r="149" spans="3:12" ht="17.45" customHeight="1" x14ac:dyDescent="0.2">
      <c r="C149" s="158">
        <f t="shared" si="5"/>
        <v>143</v>
      </c>
      <c r="D149" s="146" t="str">
        <f>IF(PROVEEDORES!E150="","",PROVEEDORES!E150)</f>
        <v/>
      </c>
      <c r="E149" s="146" t="str">
        <f>IF(PROVEEDORES!F150="","",PROVEEDORES!F150)</f>
        <v/>
      </c>
      <c r="F149" s="146" t="str">
        <f>IF(PROVEEDORES!D150="","",PROVEEDORES!D150)</f>
        <v/>
      </c>
      <c r="G149" s="159">
        <f>SUMIF('EG-NOV'!$F$18:$F$516,PROVEEDORES!$D150,'EG-NOV'!P$18:P$516)</f>
        <v>0</v>
      </c>
      <c r="H149" s="159">
        <f>SUMIF('EG-NOV'!$F$18:$F$516,PROVEEDORES!$D150,'EG-NOV'!Q$18:Q$516)</f>
        <v>0</v>
      </c>
      <c r="I149" s="159">
        <f>SUMIF('EG-NOV'!$F$18:$F$516,PROVEEDORES!$D150,'EG-NOV'!R$18:R$516)</f>
        <v>0</v>
      </c>
      <c r="J149" s="159">
        <f>SUMIF('EG-NOV'!$F$18:$F$516,PROVEEDORES!$D150,'EG-NOV'!S$18:S$516)</f>
        <v>0</v>
      </c>
      <c r="K149" s="159" t="str">
        <f t="shared" si="4"/>
        <v/>
      </c>
      <c r="L149" s="146" t="str">
        <f>IF(PROVEEDORES!G150="","",PROVEEDORES!G150)</f>
        <v/>
      </c>
    </row>
    <row r="150" spans="3:12" ht="17.45" customHeight="1" x14ac:dyDescent="0.2">
      <c r="C150" s="158">
        <f t="shared" si="5"/>
        <v>144</v>
      </c>
      <c r="D150" s="146" t="str">
        <f>IF(PROVEEDORES!E151="","",PROVEEDORES!E151)</f>
        <v/>
      </c>
      <c r="E150" s="146" t="str">
        <f>IF(PROVEEDORES!F151="","",PROVEEDORES!F151)</f>
        <v/>
      </c>
      <c r="F150" s="146" t="str">
        <f>IF(PROVEEDORES!D151="","",PROVEEDORES!D151)</f>
        <v/>
      </c>
      <c r="G150" s="159">
        <f>SUMIF('EG-NOV'!$F$18:$F$516,PROVEEDORES!$D151,'EG-NOV'!P$18:P$516)</f>
        <v>0</v>
      </c>
      <c r="H150" s="159">
        <f>SUMIF('EG-NOV'!$F$18:$F$516,PROVEEDORES!$D151,'EG-NOV'!Q$18:Q$516)</f>
        <v>0</v>
      </c>
      <c r="I150" s="159">
        <f>SUMIF('EG-NOV'!$F$18:$F$516,PROVEEDORES!$D151,'EG-NOV'!R$18:R$516)</f>
        <v>0</v>
      </c>
      <c r="J150" s="159">
        <f>SUMIF('EG-NOV'!$F$18:$F$516,PROVEEDORES!$D151,'EG-NOV'!S$18:S$516)</f>
        <v>0</v>
      </c>
      <c r="K150" s="159" t="str">
        <f t="shared" si="4"/>
        <v/>
      </c>
      <c r="L150" s="146" t="str">
        <f>IF(PROVEEDORES!G151="","",PROVEEDORES!G151)</f>
        <v/>
      </c>
    </row>
    <row r="151" spans="3:12" ht="17.45" customHeight="1" x14ac:dyDescent="0.2">
      <c r="C151" s="158">
        <f t="shared" si="5"/>
        <v>145</v>
      </c>
      <c r="D151" s="146" t="str">
        <f>IF(PROVEEDORES!E152="","",PROVEEDORES!E152)</f>
        <v/>
      </c>
      <c r="E151" s="146" t="str">
        <f>IF(PROVEEDORES!F152="","",PROVEEDORES!F152)</f>
        <v/>
      </c>
      <c r="F151" s="146" t="str">
        <f>IF(PROVEEDORES!D152="","",PROVEEDORES!D152)</f>
        <v/>
      </c>
      <c r="G151" s="159">
        <f>SUMIF('EG-NOV'!$F$18:$F$516,PROVEEDORES!$D152,'EG-NOV'!P$18:P$516)</f>
        <v>0</v>
      </c>
      <c r="H151" s="159">
        <f>SUMIF('EG-NOV'!$F$18:$F$516,PROVEEDORES!$D152,'EG-NOV'!Q$18:Q$516)</f>
        <v>0</v>
      </c>
      <c r="I151" s="159">
        <f>SUMIF('EG-NOV'!$F$18:$F$516,PROVEEDORES!$D152,'EG-NOV'!R$18:R$516)</f>
        <v>0</v>
      </c>
      <c r="J151" s="159">
        <f>SUMIF('EG-NOV'!$F$18:$F$516,PROVEEDORES!$D152,'EG-NOV'!S$18:S$516)</f>
        <v>0</v>
      </c>
      <c r="K151" s="159" t="str">
        <f t="shared" si="4"/>
        <v/>
      </c>
      <c r="L151" s="146" t="str">
        <f>IF(PROVEEDORES!G152="","",PROVEEDORES!G152)</f>
        <v/>
      </c>
    </row>
    <row r="152" spans="3:12" ht="17.45" customHeight="1" x14ac:dyDescent="0.2">
      <c r="C152" s="158">
        <f t="shared" si="5"/>
        <v>146</v>
      </c>
      <c r="D152" s="146" t="str">
        <f>IF(PROVEEDORES!E153="","",PROVEEDORES!E153)</f>
        <v/>
      </c>
      <c r="E152" s="146" t="str">
        <f>IF(PROVEEDORES!F153="","",PROVEEDORES!F153)</f>
        <v/>
      </c>
      <c r="F152" s="146" t="str">
        <f>IF(PROVEEDORES!D153="","",PROVEEDORES!D153)</f>
        <v/>
      </c>
      <c r="G152" s="159">
        <f>SUMIF('EG-NOV'!$F$18:$F$516,PROVEEDORES!$D153,'EG-NOV'!P$18:P$516)</f>
        <v>0</v>
      </c>
      <c r="H152" s="159">
        <f>SUMIF('EG-NOV'!$F$18:$F$516,PROVEEDORES!$D153,'EG-NOV'!Q$18:Q$516)</f>
        <v>0</v>
      </c>
      <c r="I152" s="159">
        <f>SUMIF('EG-NOV'!$F$18:$F$516,PROVEEDORES!$D153,'EG-NOV'!R$18:R$516)</f>
        <v>0</v>
      </c>
      <c r="J152" s="159">
        <f>SUMIF('EG-NOV'!$F$18:$F$516,PROVEEDORES!$D153,'EG-NOV'!S$18:S$516)</f>
        <v>0</v>
      </c>
      <c r="K152" s="159" t="str">
        <f t="shared" si="4"/>
        <v/>
      </c>
      <c r="L152" s="146" t="str">
        <f>IF(PROVEEDORES!G153="","",PROVEEDORES!G153)</f>
        <v/>
      </c>
    </row>
    <row r="153" spans="3:12" ht="17.45" customHeight="1" x14ac:dyDescent="0.2">
      <c r="C153" s="158">
        <f t="shared" si="5"/>
        <v>147</v>
      </c>
      <c r="D153" s="146" t="str">
        <f>IF(PROVEEDORES!E154="","",PROVEEDORES!E154)</f>
        <v/>
      </c>
      <c r="E153" s="146" t="str">
        <f>IF(PROVEEDORES!F154="","",PROVEEDORES!F154)</f>
        <v/>
      </c>
      <c r="F153" s="146" t="str">
        <f>IF(PROVEEDORES!D154="","",PROVEEDORES!D154)</f>
        <v/>
      </c>
      <c r="G153" s="159">
        <f>SUMIF('EG-NOV'!$F$18:$F$516,PROVEEDORES!$D154,'EG-NOV'!P$18:P$516)</f>
        <v>0</v>
      </c>
      <c r="H153" s="159">
        <f>SUMIF('EG-NOV'!$F$18:$F$516,PROVEEDORES!$D154,'EG-NOV'!Q$18:Q$516)</f>
        <v>0</v>
      </c>
      <c r="I153" s="159">
        <f>SUMIF('EG-NOV'!$F$18:$F$516,PROVEEDORES!$D154,'EG-NOV'!R$18:R$516)</f>
        <v>0</v>
      </c>
      <c r="J153" s="159">
        <f>SUMIF('EG-NOV'!$F$18:$F$516,PROVEEDORES!$D154,'EG-NOV'!S$18:S$516)</f>
        <v>0</v>
      </c>
      <c r="K153" s="159" t="str">
        <f t="shared" si="4"/>
        <v/>
      </c>
      <c r="L153" s="146" t="str">
        <f>IF(PROVEEDORES!G154="","",PROVEEDORES!G154)</f>
        <v/>
      </c>
    </row>
    <row r="154" spans="3:12" ht="17.45" customHeight="1" x14ac:dyDescent="0.2">
      <c r="C154" s="158">
        <f t="shared" si="5"/>
        <v>148</v>
      </c>
      <c r="D154" s="146" t="str">
        <f>IF(PROVEEDORES!E155="","",PROVEEDORES!E155)</f>
        <v/>
      </c>
      <c r="E154" s="146" t="str">
        <f>IF(PROVEEDORES!F155="","",PROVEEDORES!F155)</f>
        <v/>
      </c>
      <c r="F154" s="146" t="str">
        <f>IF(PROVEEDORES!D155="","",PROVEEDORES!D155)</f>
        <v/>
      </c>
      <c r="G154" s="159">
        <f>SUMIF('EG-NOV'!$F$18:$F$516,PROVEEDORES!$D155,'EG-NOV'!P$18:P$516)</f>
        <v>0</v>
      </c>
      <c r="H154" s="159">
        <f>SUMIF('EG-NOV'!$F$18:$F$516,PROVEEDORES!$D155,'EG-NOV'!Q$18:Q$516)</f>
        <v>0</v>
      </c>
      <c r="I154" s="159">
        <f>SUMIF('EG-NOV'!$F$18:$F$516,PROVEEDORES!$D155,'EG-NOV'!R$18:R$516)</f>
        <v>0</v>
      </c>
      <c r="J154" s="159">
        <f>SUMIF('EG-NOV'!$F$18:$F$516,PROVEEDORES!$D155,'EG-NOV'!S$18:S$516)</f>
        <v>0</v>
      </c>
      <c r="K154" s="159" t="str">
        <f t="shared" si="4"/>
        <v/>
      </c>
      <c r="L154" s="146" t="str">
        <f>IF(PROVEEDORES!G155="","",PROVEEDORES!G155)</f>
        <v/>
      </c>
    </row>
    <row r="155" spans="3:12" ht="17.45" customHeight="1" x14ac:dyDescent="0.2">
      <c r="C155" s="158">
        <f t="shared" si="5"/>
        <v>149</v>
      </c>
      <c r="D155" s="146" t="str">
        <f>IF(PROVEEDORES!E156="","",PROVEEDORES!E156)</f>
        <v/>
      </c>
      <c r="E155" s="146" t="str">
        <f>IF(PROVEEDORES!F156="","",PROVEEDORES!F156)</f>
        <v/>
      </c>
      <c r="F155" s="146" t="str">
        <f>IF(PROVEEDORES!D156="","",PROVEEDORES!D156)</f>
        <v/>
      </c>
      <c r="G155" s="159">
        <f>SUMIF('EG-NOV'!$F$18:$F$516,PROVEEDORES!$D156,'EG-NOV'!P$18:P$516)</f>
        <v>0</v>
      </c>
      <c r="H155" s="159">
        <f>SUMIF('EG-NOV'!$F$18:$F$516,PROVEEDORES!$D156,'EG-NOV'!Q$18:Q$516)</f>
        <v>0</v>
      </c>
      <c r="I155" s="159">
        <f>SUMIF('EG-NOV'!$F$18:$F$516,PROVEEDORES!$D156,'EG-NOV'!R$18:R$516)</f>
        <v>0</v>
      </c>
      <c r="J155" s="159">
        <f>SUMIF('EG-NOV'!$F$18:$F$516,PROVEEDORES!$D156,'EG-NOV'!S$18:S$516)</f>
        <v>0</v>
      </c>
      <c r="K155" s="159" t="str">
        <f t="shared" si="4"/>
        <v/>
      </c>
      <c r="L155" s="146" t="str">
        <f>IF(PROVEEDORES!G156="","",PROVEEDORES!G156)</f>
        <v/>
      </c>
    </row>
    <row r="156" spans="3:12" ht="17.45" customHeight="1" x14ac:dyDescent="0.2">
      <c r="C156" s="158">
        <f t="shared" si="5"/>
        <v>150</v>
      </c>
      <c r="D156" s="146" t="str">
        <f>IF(PROVEEDORES!E157="","",PROVEEDORES!E157)</f>
        <v/>
      </c>
      <c r="E156" s="146" t="str">
        <f>IF(PROVEEDORES!F157="","",PROVEEDORES!F157)</f>
        <v/>
      </c>
      <c r="F156" s="146" t="str">
        <f>IF(PROVEEDORES!D157="","",PROVEEDORES!D157)</f>
        <v/>
      </c>
      <c r="G156" s="159">
        <f>SUMIF('EG-NOV'!$F$18:$F$516,PROVEEDORES!$D157,'EG-NOV'!P$18:P$516)</f>
        <v>0</v>
      </c>
      <c r="H156" s="159">
        <f>SUMIF('EG-NOV'!$F$18:$F$516,PROVEEDORES!$D157,'EG-NOV'!Q$18:Q$516)</f>
        <v>0</v>
      </c>
      <c r="I156" s="159">
        <f>SUMIF('EG-NOV'!$F$18:$F$516,PROVEEDORES!$D157,'EG-NOV'!R$18:R$516)</f>
        <v>0</v>
      </c>
      <c r="J156" s="159">
        <f>SUMIF('EG-NOV'!$F$18:$F$516,PROVEEDORES!$D157,'EG-NOV'!S$18:S$516)</f>
        <v>0</v>
      </c>
      <c r="K156" s="159" t="str">
        <f t="shared" si="4"/>
        <v/>
      </c>
      <c r="L156" s="146" t="str">
        <f>IF(PROVEEDORES!G157="","",PROVEEDORES!G157)</f>
        <v/>
      </c>
    </row>
    <row r="157" spans="3:12" ht="17.45" customHeight="1" x14ac:dyDescent="0.2">
      <c r="C157" s="158">
        <f t="shared" si="5"/>
        <v>151</v>
      </c>
      <c r="D157" s="146" t="str">
        <f>IF(PROVEEDORES!E158="","",PROVEEDORES!E158)</f>
        <v/>
      </c>
      <c r="E157" s="146" t="str">
        <f>IF(PROVEEDORES!F158="","",PROVEEDORES!F158)</f>
        <v/>
      </c>
      <c r="F157" s="146" t="str">
        <f>IF(PROVEEDORES!D158="","",PROVEEDORES!D158)</f>
        <v/>
      </c>
      <c r="G157" s="159">
        <f>SUMIF('EG-NOV'!$F$18:$F$516,PROVEEDORES!$D158,'EG-NOV'!P$18:P$516)</f>
        <v>0</v>
      </c>
      <c r="H157" s="159">
        <f>SUMIF('EG-NOV'!$F$18:$F$516,PROVEEDORES!$D158,'EG-NOV'!Q$18:Q$516)</f>
        <v>0</v>
      </c>
      <c r="I157" s="159">
        <f>SUMIF('EG-NOV'!$F$18:$F$516,PROVEEDORES!$D158,'EG-NOV'!R$18:R$516)</f>
        <v>0</v>
      </c>
      <c r="J157" s="159">
        <f>SUMIF('EG-NOV'!$F$18:$F$516,PROVEEDORES!$D158,'EG-NOV'!S$18:S$516)</f>
        <v>0</v>
      </c>
      <c r="K157" s="159" t="str">
        <f t="shared" si="4"/>
        <v/>
      </c>
      <c r="L157" s="146" t="str">
        <f>IF(PROVEEDORES!G158="","",PROVEEDORES!G158)</f>
        <v/>
      </c>
    </row>
    <row r="158" spans="3:12" ht="17.45" customHeight="1" x14ac:dyDescent="0.2">
      <c r="C158" s="158">
        <f t="shared" si="5"/>
        <v>152</v>
      </c>
      <c r="D158" s="146" t="str">
        <f>IF(PROVEEDORES!E159="","",PROVEEDORES!E159)</f>
        <v/>
      </c>
      <c r="E158" s="146" t="str">
        <f>IF(PROVEEDORES!F159="","",PROVEEDORES!F159)</f>
        <v/>
      </c>
      <c r="F158" s="146" t="str">
        <f>IF(PROVEEDORES!D159="","",PROVEEDORES!D159)</f>
        <v/>
      </c>
      <c r="G158" s="159">
        <f>SUMIF('EG-NOV'!$F$18:$F$516,PROVEEDORES!$D159,'EG-NOV'!P$18:P$516)</f>
        <v>0</v>
      </c>
      <c r="H158" s="159">
        <f>SUMIF('EG-NOV'!$F$18:$F$516,PROVEEDORES!$D159,'EG-NOV'!Q$18:Q$516)</f>
        <v>0</v>
      </c>
      <c r="I158" s="159">
        <f>SUMIF('EG-NOV'!$F$18:$F$516,PROVEEDORES!$D159,'EG-NOV'!R$18:R$516)</f>
        <v>0</v>
      </c>
      <c r="J158" s="159">
        <f>SUMIF('EG-NOV'!$F$18:$F$516,PROVEEDORES!$D159,'EG-NOV'!S$18:S$516)</f>
        <v>0</v>
      </c>
      <c r="K158" s="159" t="str">
        <f t="shared" si="4"/>
        <v/>
      </c>
      <c r="L158" s="146" t="str">
        <f>IF(PROVEEDORES!G159="","",PROVEEDORES!G159)</f>
        <v/>
      </c>
    </row>
    <row r="159" spans="3:12" ht="17.45" customHeight="1" x14ac:dyDescent="0.2">
      <c r="C159" s="158">
        <f t="shared" si="5"/>
        <v>153</v>
      </c>
      <c r="D159" s="146" t="str">
        <f>IF(PROVEEDORES!E160="","",PROVEEDORES!E160)</f>
        <v/>
      </c>
      <c r="E159" s="146" t="str">
        <f>IF(PROVEEDORES!F160="","",PROVEEDORES!F160)</f>
        <v/>
      </c>
      <c r="F159" s="146" t="str">
        <f>IF(PROVEEDORES!D160="","",PROVEEDORES!D160)</f>
        <v/>
      </c>
      <c r="G159" s="159">
        <f>SUMIF('EG-NOV'!$F$18:$F$516,PROVEEDORES!$D160,'EG-NOV'!P$18:P$516)</f>
        <v>0</v>
      </c>
      <c r="H159" s="159">
        <f>SUMIF('EG-NOV'!$F$18:$F$516,PROVEEDORES!$D160,'EG-NOV'!Q$18:Q$516)</f>
        <v>0</v>
      </c>
      <c r="I159" s="159">
        <f>SUMIF('EG-NOV'!$F$18:$F$516,PROVEEDORES!$D160,'EG-NOV'!R$18:R$516)</f>
        <v>0</v>
      </c>
      <c r="J159" s="159">
        <f>SUMIF('EG-NOV'!$F$18:$F$516,PROVEEDORES!$D160,'EG-NOV'!S$18:S$516)</f>
        <v>0</v>
      </c>
      <c r="K159" s="159" t="str">
        <f t="shared" si="4"/>
        <v/>
      </c>
      <c r="L159" s="146" t="str">
        <f>IF(PROVEEDORES!G160="","",PROVEEDORES!G160)</f>
        <v/>
      </c>
    </row>
    <row r="160" spans="3:12" ht="17.45" customHeight="1" x14ac:dyDescent="0.2">
      <c r="C160" s="158">
        <f t="shared" si="5"/>
        <v>154</v>
      </c>
      <c r="D160" s="146" t="str">
        <f>IF(PROVEEDORES!E161="","",PROVEEDORES!E161)</f>
        <v/>
      </c>
      <c r="E160" s="146" t="str">
        <f>IF(PROVEEDORES!F161="","",PROVEEDORES!F161)</f>
        <v/>
      </c>
      <c r="F160" s="146" t="str">
        <f>IF(PROVEEDORES!D161="","",PROVEEDORES!D161)</f>
        <v/>
      </c>
      <c r="G160" s="159">
        <f>SUMIF('EG-NOV'!$F$18:$F$516,PROVEEDORES!$D161,'EG-NOV'!P$18:P$516)</f>
        <v>0</v>
      </c>
      <c r="H160" s="159">
        <f>SUMIF('EG-NOV'!$F$18:$F$516,PROVEEDORES!$D161,'EG-NOV'!Q$18:Q$516)</f>
        <v>0</v>
      </c>
      <c r="I160" s="159">
        <f>SUMIF('EG-NOV'!$F$18:$F$516,PROVEEDORES!$D161,'EG-NOV'!R$18:R$516)</f>
        <v>0</v>
      </c>
      <c r="J160" s="159">
        <f>SUMIF('EG-NOV'!$F$18:$F$516,PROVEEDORES!$D161,'EG-NOV'!S$18:S$516)</f>
        <v>0</v>
      </c>
      <c r="K160" s="159" t="str">
        <f t="shared" si="4"/>
        <v/>
      </c>
      <c r="L160" s="146" t="str">
        <f>IF(PROVEEDORES!G161="","",PROVEEDORES!G161)</f>
        <v/>
      </c>
    </row>
    <row r="161" spans="3:12" ht="17.45" customHeight="1" x14ac:dyDescent="0.2">
      <c r="C161" s="158">
        <f t="shared" si="5"/>
        <v>155</v>
      </c>
      <c r="D161" s="146" t="str">
        <f>IF(PROVEEDORES!E162="","",PROVEEDORES!E162)</f>
        <v/>
      </c>
      <c r="E161" s="146" t="str">
        <f>IF(PROVEEDORES!F162="","",PROVEEDORES!F162)</f>
        <v/>
      </c>
      <c r="F161" s="146" t="str">
        <f>IF(PROVEEDORES!D162="","",PROVEEDORES!D162)</f>
        <v/>
      </c>
      <c r="G161" s="159">
        <f>SUMIF('EG-NOV'!$F$18:$F$516,PROVEEDORES!$D162,'EG-NOV'!P$18:P$516)</f>
        <v>0</v>
      </c>
      <c r="H161" s="159">
        <f>SUMIF('EG-NOV'!$F$18:$F$516,PROVEEDORES!$D162,'EG-NOV'!Q$18:Q$516)</f>
        <v>0</v>
      </c>
      <c r="I161" s="159">
        <f>SUMIF('EG-NOV'!$F$18:$F$516,PROVEEDORES!$D162,'EG-NOV'!R$18:R$516)</f>
        <v>0</v>
      </c>
      <c r="J161" s="159">
        <f>SUMIF('EG-NOV'!$F$18:$F$516,PROVEEDORES!$D162,'EG-NOV'!S$18:S$516)</f>
        <v>0</v>
      </c>
      <c r="K161" s="159" t="str">
        <f t="shared" si="4"/>
        <v/>
      </c>
      <c r="L161" s="146" t="str">
        <f>IF(PROVEEDORES!G162="","",PROVEEDORES!G162)</f>
        <v/>
      </c>
    </row>
    <row r="162" spans="3:12" ht="17.45" customHeight="1" x14ac:dyDescent="0.2">
      <c r="C162" s="158">
        <f t="shared" si="5"/>
        <v>156</v>
      </c>
      <c r="D162" s="146" t="str">
        <f>IF(PROVEEDORES!E163="","",PROVEEDORES!E163)</f>
        <v/>
      </c>
      <c r="E162" s="146" t="str">
        <f>IF(PROVEEDORES!F163="","",PROVEEDORES!F163)</f>
        <v/>
      </c>
      <c r="F162" s="146" t="str">
        <f>IF(PROVEEDORES!D163="","",PROVEEDORES!D163)</f>
        <v/>
      </c>
      <c r="G162" s="159">
        <f>SUMIF('EG-NOV'!$F$18:$F$516,PROVEEDORES!$D163,'EG-NOV'!P$18:P$516)</f>
        <v>0</v>
      </c>
      <c r="H162" s="159">
        <f>SUMIF('EG-NOV'!$F$18:$F$516,PROVEEDORES!$D163,'EG-NOV'!Q$18:Q$516)</f>
        <v>0</v>
      </c>
      <c r="I162" s="159">
        <f>SUMIF('EG-NOV'!$F$18:$F$516,PROVEEDORES!$D163,'EG-NOV'!R$18:R$516)</f>
        <v>0</v>
      </c>
      <c r="J162" s="159">
        <f>SUMIF('EG-NOV'!$F$18:$F$516,PROVEEDORES!$D163,'EG-NOV'!S$18:S$516)</f>
        <v>0</v>
      </c>
      <c r="K162" s="159" t="str">
        <f t="shared" si="4"/>
        <v/>
      </c>
      <c r="L162" s="146" t="str">
        <f>IF(PROVEEDORES!G163="","",PROVEEDORES!G163)</f>
        <v/>
      </c>
    </row>
    <row r="163" spans="3:12" ht="17.45" customHeight="1" x14ac:dyDescent="0.2">
      <c r="C163" s="158">
        <f t="shared" si="5"/>
        <v>157</v>
      </c>
      <c r="D163" s="146" t="str">
        <f>IF(PROVEEDORES!E164="","",PROVEEDORES!E164)</f>
        <v/>
      </c>
      <c r="E163" s="146" t="str">
        <f>IF(PROVEEDORES!F164="","",PROVEEDORES!F164)</f>
        <v/>
      </c>
      <c r="F163" s="146" t="str">
        <f>IF(PROVEEDORES!D164="","",PROVEEDORES!D164)</f>
        <v/>
      </c>
      <c r="G163" s="159">
        <f>SUMIF('EG-NOV'!$F$18:$F$516,PROVEEDORES!$D164,'EG-NOV'!P$18:P$516)</f>
        <v>0</v>
      </c>
      <c r="H163" s="159">
        <f>SUMIF('EG-NOV'!$F$18:$F$516,PROVEEDORES!$D164,'EG-NOV'!Q$18:Q$516)</f>
        <v>0</v>
      </c>
      <c r="I163" s="159">
        <f>SUMIF('EG-NOV'!$F$18:$F$516,PROVEEDORES!$D164,'EG-NOV'!R$18:R$516)</f>
        <v>0</v>
      </c>
      <c r="J163" s="159">
        <f>SUMIF('EG-NOV'!$F$18:$F$516,PROVEEDORES!$D164,'EG-NOV'!S$18:S$516)</f>
        <v>0</v>
      </c>
      <c r="K163" s="159" t="str">
        <f t="shared" si="4"/>
        <v/>
      </c>
      <c r="L163" s="146" t="str">
        <f>IF(PROVEEDORES!G164="","",PROVEEDORES!G164)</f>
        <v/>
      </c>
    </row>
    <row r="164" spans="3:12" ht="17.45" customHeight="1" x14ac:dyDescent="0.2">
      <c r="C164" s="158">
        <f t="shared" si="5"/>
        <v>158</v>
      </c>
      <c r="D164" s="146" t="str">
        <f>IF(PROVEEDORES!E165="","",PROVEEDORES!E165)</f>
        <v/>
      </c>
      <c r="E164" s="146" t="str">
        <f>IF(PROVEEDORES!F165="","",PROVEEDORES!F165)</f>
        <v/>
      </c>
      <c r="F164" s="146" t="str">
        <f>IF(PROVEEDORES!D165="","",PROVEEDORES!D165)</f>
        <v/>
      </c>
      <c r="G164" s="159">
        <f>SUMIF('EG-NOV'!$F$18:$F$516,PROVEEDORES!$D165,'EG-NOV'!P$18:P$516)</f>
        <v>0</v>
      </c>
      <c r="H164" s="159">
        <f>SUMIF('EG-NOV'!$F$18:$F$516,PROVEEDORES!$D165,'EG-NOV'!Q$18:Q$516)</f>
        <v>0</v>
      </c>
      <c r="I164" s="159">
        <f>SUMIF('EG-NOV'!$F$18:$F$516,PROVEEDORES!$D165,'EG-NOV'!R$18:R$516)</f>
        <v>0</v>
      </c>
      <c r="J164" s="159">
        <f>SUMIF('EG-NOV'!$F$18:$F$516,PROVEEDORES!$D165,'EG-NOV'!S$18:S$516)</f>
        <v>0</v>
      </c>
      <c r="K164" s="159" t="str">
        <f t="shared" si="4"/>
        <v/>
      </c>
      <c r="L164" s="146" t="str">
        <f>IF(PROVEEDORES!G165="","",PROVEEDORES!G165)</f>
        <v/>
      </c>
    </row>
    <row r="165" spans="3:12" ht="17.45" customHeight="1" x14ac:dyDescent="0.2">
      <c r="C165" s="158">
        <f t="shared" si="5"/>
        <v>159</v>
      </c>
      <c r="D165" s="146" t="str">
        <f>IF(PROVEEDORES!E166="","",PROVEEDORES!E166)</f>
        <v/>
      </c>
      <c r="E165" s="146" t="str">
        <f>IF(PROVEEDORES!F166="","",PROVEEDORES!F166)</f>
        <v/>
      </c>
      <c r="F165" s="146" t="str">
        <f>IF(PROVEEDORES!D166="","",PROVEEDORES!D166)</f>
        <v/>
      </c>
      <c r="G165" s="159">
        <f>SUMIF('EG-NOV'!$F$18:$F$516,PROVEEDORES!$D166,'EG-NOV'!P$18:P$516)</f>
        <v>0</v>
      </c>
      <c r="H165" s="159">
        <f>SUMIF('EG-NOV'!$F$18:$F$516,PROVEEDORES!$D166,'EG-NOV'!Q$18:Q$516)</f>
        <v>0</v>
      </c>
      <c r="I165" s="159">
        <f>SUMIF('EG-NOV'!$F$18:$F$516,PROVEEDORES!$D166,'EG-NOV'!R$18:R$516)</f>
        <v>0</v>
      </c>
      <c r="J165" s="159">
        <f>SUMIF('EG-NOV'!$F$18:$F$516,PROVEEDORES!$D166,'EG-NOV'!S$18:S$516)</f>
        <v>0</v>
      </c>
      <c r="K165" s="159" t="str">
        <f t="shared" si="4"/>
        <v/>
      </c>
      <c r="L165" s="146" t="str">
        <f>IF(PROVEEDORES!G166="","",PROVEEDORES!G166)</f>
        <v/>
      </c>
    </row>
    <row r="166" spans="3:12" ht="17.45" customHeight="1" x14ac:dyDescent="0.2">
      <c r="C166" s="158">
        <f t="shared" si="5"/>
        <v>160</v>
      </c>
      <c r="D166" s="146" t="str">
        <f>IF(PROVEEDORES!E167="","",PROVEEDORES!E167)</f>
        <v/>
      </c>
      <c r="E166" s="146" t="str">
        <f>IF(PROVEEDORES!F167="","",PROVEEDORES!F167)</f>
        <v/>
      </c>
      <c r="F166" s="146" t="str">
        <f>IF(PROVEEDORES!D167="","",PROVEEDORES!D167)</f>
        <v/>
      </c>
      <c r="G166" s="159">
        <f>SUMIF('EG-NOV'!$F$18:$F$516,PROVEEDORES!$D167,'EG-NOV'!P$18:P$516)</f>
        <v>0</v>
      </c>
      <c r="H166" s="159">
        <f>SUMIF('EG-NOV'!$F$18:$F$516,PROVEEDORES!$D167,'EG-NOV'!Q$18:Q$516)</f>
        <v>0</v>
      </c>
      <c r="I166" s="159">
        <f>SUMIF('EG-NOV'!$F$18:$F$516,PROVEEDORES!$D167,'EG-NOV'!R$18:R$516)</f>
        <v>0</v>
      </c>
      <c r="J166" s="159">
        <f>SUMIF('EG-NOV'!$F$18:$F$516,PROVEEDORES!$D167,'EG-NOV'!S$18:S$516)</f>
        <v>0</v>
      </c>
      <c r="K166" s="159" t="str">
        <f t="shared" si="4"/>
        <v/>
      </c>
      <c r="L166" s="146" t="str">
        <f>IF(PROVEEDORES!G167="","",PROVEEDORES!G167)</f>
        <v/>
      </c>
    </row>
    <row r="167" spans="3:12" ht="17.45" customHeight="1" x14ac:dyDescent="0.2">
      <c r="C167" s="158">
        <f t="shared" si="5"/>
        <v>161</v>
      </c>
      <c r="D167" s="146" t="str">
        <f>IF(PROVEEDORES!E168="","",PROVEEDORES!E168)</f>
        <v/>
      </c>
      <c r="E167" s="146" t="str">
        <f>IF(PROVEEDORES!F168="","",PROVEEDORES!F168)</f>
        <v/>
      </c>
      <c r="F167" s="146" t="str">
        <f>IF(PROVEEDORES!D168="","",PROVEEDORES!D168)</f>
        <v/>
      </c>
      <c r="G167" s="159">
        <f>SUMIF('EG-NOV'!$F$18:$F$516,PROVEEDORES!$D168,'EG-NOV'!P$18:P$516)</f>
        <v>0</v>
      </c>
      <c r="H167" s="159">
        <f>SUMIF('EG-NOV'!$F$18:$F$516,PROVEEDORES!$D168,'EG-NOV'!Q$18:Q$516)</f>
        <v>0</v>
      </c>
      <c r="I167" s="159">
        <f>SUMIF('EG-NOV'!$F$18:$F$516,PROVEEDORES!$D168,'EG-NOV'!R$18:R$516)</f>
        <v>0</v>
      </c>
      <c r="J167" s="159">
        <f>SUMIF('EG-NOV'!$F$18:$F$516,PROVEEDORES!$D168,'EG-NOV'!S$18:S$516)</f>
        <v>0</v>
      </c>
      <c r="K167" s="159" t="str">
        <f t="shared" si="4"/>
        <v/>
      </c>
      <c r="L167" s="146" t="str">
        <f>IF(PROVEEDORES!G168="","",PROVEEDORES!G168)</f>
        <v/>
      </c>
    </row>
    <row r="168" spans="3:12" ht="17.45" customHeight="1" x14ac:dyDescent="0.2">
      <c r="C168" s="158">
        <f t="shared" si="5"/>
        <v>162</v>
      </c>
      <c r="D168" s="146" t="str">
        <f>IF(PROVEEDORES!E169="","",PROVEEDORES!E169)</f>
        <v/>
      </c>
      <c r="E168" s="146" t="str">
        <f>IF(PROVEEDORES!F169="","",PROVEEDORES!F169)</f>
        <v/>
      </c>
      <c r="F168" s="146" t="str">
        <f>IF(PROVEEDORES!D169="","",PROVEEDORES!D169)</f>
        <v/>
      </c>
      <c r="G168" s="159">
        <f>SUMIF('EG-NOV'!$F$18:$F$516,PROVEEDORES!$D169,'EG-NOV'!P$18:P$516)</f>
        <v>0</v>
      </c>
      <c r="H168" s="159">
        <f>SUMIF('EG-NOV'!$F$18:$F$516,PROVEEDORES!$D169,'EG-NOV'!Q$18:Q$516)</f>
        <v>0</v>
      </c>
      <c r="I168" s="159">
        <f>SUMIF('EG-NOV'!$F$18:$F$516,PROVEEDORES!$D169,'EG-NOV'!R$18:R$516)</f>
        <v>0</v>
      </c>
      <c r="J168" s="159">
        <f>SUMIF('EG-NOV'!$F$18:$F$516,PROVEEDORES!$D169,'EG-NOV'!S$18:S$516)</f>
        <v>0</v>
      </c>
      <c r="K168" s="159" t="str">
        <f t="shared" si="4"/>
        <v/>
      </c>
      <c r="L168" s="146" t="str">
        <f>IF(PROVEEDORES!G169="","",PROVEEDORES!G169)</f>
        <v/>
      </c>
    </row>
    <row r="169" spans="3:12" ht="17.45" customHeight="1" x14ac:dyDescent="0.2">
      <c r="C169" s="158">
        <f t="shared" si="5"/>
        <v>163</v>
      </c>
      <c r="D169" s="146" t="str">
        <f>IF(PROVEEDORES!E170="","",PROVEEDORES!E170)</f>
        <v/>
      </c>
      <c r="E169" s="146" t="str">
        <f>IF(PROVEEDORES!F170="","",PROVEEDORES!F170)</f>
        <v/>
      </c>
      <c r="F169" s="146" t="str">
        <f>IF(PROVEEDORES!D170="","",PROVEEDORES!D170)</f>
        <v/>
      </c>
      <c r="G169" s="159">
        <f>SUMIF('EG-NOV'!$F$18:$F$516,PROVEEDORES!$D170,'EG-NOV'!P$18:P$516)</f>
        <v>0</v>
      </c>
      <c r="H169" s="159">
        <f>SUMIF('EG-NOV'!$F$18:$F$516,PROVEEDORES!$D170,'EG-NOV'!Q$18:Q$516)</f>
        <v>0</v>
      </c>
      <c r="I169" s="159">
        <f>SUMIF('EG-NOV'!$F$18:$F$516,PROVEEDORES!$D170,'EG-NOV'!R$18:R$516)</f>
        <v>0</v>
      </c>
      <c r="J169" s="159">
        <f>SUMIF('EG-NOV'!$F$18:$F$516,PROVEEDORES!$D170,'EG-NOV'!S$18:S$516)</f>
        <v>0</v>
      </c>
      <c r="K169" s="159" t="str">
        <f t="shared" si="4"/>
        <v/>
      </c>
      <c r="L169" s="146" t="str">
        <f>IF(PROVEEDORES!G170="","",PROVEEDORES!G170)</f>
        <v/>
      </c>
    </row>
    <row r="170" spans="3:12" ht="17.45" customHeight="1" x14ac:dyDescent="0.2">
      <c r="C170" s="158">
        <f t="shared" si="5"/>
        <v>164</v>
      </c>
      <c r="D170" s="146" t="str">
        <f>IF(PROVEEDORES!E171="","",PROVEEDORES!E171)</f>
        <v/>
      </c>
      <c r="E170" s="146" t="str">
        <f>IF(PROVEEDORES!F171="","",PROVEEDORES!F171)</f>
        <v/>
      </c>
      <c r="F170" s="146" t="str">
        <f>IF(PROVEEDORES!D171="","",PROVEEDORES!D171)</f>
        <v/>
      </c>
      <c r="G170" s="159">
        <f>SUMIF('EG-NOV'!$F$18:$F$516,PROVEEDORES!$D171,'EG-NOV'!P$18:P$516)</f>
        <v>0</v>
      </c>
      <c r="H170" s="159">
        <f>SUMIF('EG-NOV'!$F$18:$F$516,PROVEEDORES!$D171,'EG-NOV'!Q$18:Q$516)</f>
        <v>0</v>
      </c>
      <c r="I170" s="159">
        <f>SUMIF('EG-NOV'!$F$18:$F$516,PROVEEDORES!$D171,'EG-NOV'!R$18:R$516)</f>
        <v>0</v>
      </c>
      <c r="J170" s="159">
        <f>SUMIF('EG-NOV'!$F$18:$F$516,PROVEEDORES!$D171,'EG-NOV'!S$18:S$516)</f>
        <v>0</v>
      </c>
      <c r="K170" s="159" t="str">
        <f t="shared" si="4"/>
        <v/>
      </c>
      <c r="L170" s="146" t="str">
        <f>IF(PROVEEDORES!G171="","",PROVEEDORES!G171)</f>
        <v/>
      </c>
    </row>
    <row r="171" spans="3:12" ht="17.45" customHeight="1" x14ac:dyDescent="0.2">
      <c r="C171" s="158">
        <f t="shared" si="5"/>
        <v>165</v>
      </c>
      <c r="D171" s="146" t="str">
        <f>IF(PROVEEDORES!E172="","",PROVEEDORES!E172)</f>
        <v/>
      </c>
      <c r="E171" s="146" t="str">
        <f>IF(PROVEEDORES!F172="","",PROVEEDORES!F172)</f>
        <v/>
      </c>
      <c r="F171" s="146" t="str">
        <f>IF(PROVEEDORES!D172="","",PROVEEDORES!D172)</f>
        <v/>
      </c>
      <c r="G171" s="159">
        <f>SUMIF('EG-NOV'!$F$18:$F$516,PROVEEDORES!$D172,'EG-NOV'!P$18:P$516)</f>
        <v>0</v>
      </c>
      <c r="H171" s="159">
        <f>SUMIF('EG-NOV'!$F$18:$F$516,PROVEEDORES!$D172,'EG-NOV'!Q$18:Q$516)</f>
        <v>0</v>
      </c>
      <c r="I171" s="159">
        <f>SUMIF('EG-NOV'!$F$18:$F$516,PROVEEDORES!$D172,'EG-NOV'!R$18:R$516)</f>
        <v>0</v>
      </c>
      <c r="J171" s="159">
        <f>SUMIF('EG-NOV'!$F$18:$F$516,PROVEEDORES!$D172,'EG-NOV'!S$18:S$516)</f>
        <v>0</v>
      </c>
      <c r="K171" s="159" t="str">
        <f t="shared" si="4"/>
        <v/>
      </c>
      <c r="L171" s="146" t="str">
        <f>IF(PROVEEDORES!G172="","",PROVEEDORES!G172)</f>
        <v/>
      </c>
    </row>
    <row r="172" spans="3:12" ht="17.45" customHeight="1" x14ac:dyDescent="0.2">
      <c r="C172" s="158">
        <f t="shared" si="5"/>
        <v>166</v>
      </c>
      <c r="D172" s="146" t="str">
        <f>IF(PROVEEDORES!E173="","",PROVEEDORES!E173)</f>
        <v/>
      </c>
      <c r="E172" s="146" t="str">
        <f>IF(PROVEEDORES!F173="","",PROVEEDORES!F173)</f>
        <v/>
      </c>
      <c r="F172" s="146" t="str">
        <f>IF(PROVEEDORES!D173="","",PROVEEDORES!D173)</f>
        <v/>
      </c>
      <c r="G172" s="159">
        <f>SUMIF('EG-NOV'!$F$18:$F$516,PROVEEDORES!$D173,'EG-NOV'!P$18:P$516)</f>
        <v>0</v>
      </c>
      <c r="H172" s="159">
        <f>SUMIF('EG-NOV'!$F$18:$F$516,PROVEEDORES!$D173,'EG-NOV'!Q$18:Q$516)</f>
        <v>0</v>
      </c>
      <c r="I172" s="159">
        <f>SUMIF('EG-NOV'!$F$18:$F$516,PROVEEDORES!$D173,'EG-NOV'!R$18:R$516)</f>
        <v>0</v>
      </c>
      <c r="J172" s="159">
        <f>SUMIF('EG-NOV'!$F$18:$F$516,PROVEEDORES!$D173,'EG-NOV'!S$18:S$516)</f>
        <v>0</v>
      </c>
      <c r="K172" s="159" t="str">
        <f t="shared" si="4"/>
        <v/>
      </c>
      <c r="L172" s="146" t="str">
        <f>IF(PROVEEDORES!G173="","",PROVEEDORES!G173)</f>
        <v/>
      </c>
    </row>
    <row r="173" spans="3:12" ht="17.45" customHeight="1" x14ac:dyDescent="0.2">
      <c r="C173" s="158">
        <f t="shared" si="5"/>
        <v>167</v>
      </c>
      <c r="D173" s="146" t="str">
        <f>IF(PROVEEDORES!E174="","",PROVEEDORES!E174)</f>
        <v/>
      </c>
      <c r="E173" s="146" t="str">
        <f>IF(PROVEEDORES!F174="","",PROVEEDORES!F174)</f>
        <v/>
      </c>
      <c r="F173" s="146" t="str">
        <f>IF(PROVEEDORES!D174="","",PROVEEDORES!D174)</f>
        <v/>
      </c>
      <c r="G173" s="159">
        <f>SUMIF('EG-NOV'!$F$18:$F$516,PROVEEDORES!$D174,'EG-NOV'!P$18:P$516)</f>
        <v>0</v>
      </c>
      <c r="H173" s="159">
        <f>SUMIF('EG-NOV'!$F$18:$F$516,PROVEEDORES!$D174,'EG-NOV'!Q$18:Q$516)</f>
        <v>0</v>
      </c>
      <c r="I173" s="159">
        <f>SUMIF('EG-NOV'!$F$18:$F$516,PROVEEDORES!$D174,'EG-NOV'!R$18:R$516)</f>
        <v>0</v>
      </c>
      <c r="J173" s="159">
        <f>SUMIF('EG-NOV'!$F$18:$F$516,PROVEEDORES!$D174,'EG-NOV'!S$18:S$516)</f>
        <v>0</v>
      </c>
      <c r="K173" s="159" t="str">
        <f t="shared" si="4"/>
        <v/>
      </c>
      <c r="L173" s="146" t="str">
        <f>IF(PROVEEDORES!G174="","",PROVEEDORES!G174)</f>
        <v/>
      </c>
    </row>
    <row r="174" spans="3:12" ht="17.45" customHeight="1" x14ac:dyDescent="0.2">
      <c r="C174" s="158">
        <f t="shared" si="5"/>
        <v>168</v>
      </c>
      <c r="D174" s="146" t="str">
        <f>IF(PROVEEDORES!E175="","",PROVEEDORES!E175)</f>
        <v/>
      </c>
      <c r="E174" s="146" t="str">
        <f>IF(PROVEEDORES!F175="","",PROVEEDORES!F175)</f>
        <v/>
      </c>
      <c r="F174" s="146" t="str">
        <f>IF(PROVEEDORES!D175="","",PROVEEDORES!D175)</f>
        <v/>
      </c>
      <c r="G174" s="159">
        <f>SUMIF('EG-NOV'!$F$18:$F$516,PROVEEDORES!$D175,'EG-NOV'!P$18:P$516)</f>
        <v>0</v>
      </c>
      <c r="H174" s="159">
        <f>SUMIF('EG-NOV'!$F$18:$F$516,PROVEEDORES!$D175,'EG-NOV'!Q$18:Q$516)</f>
        <v>0</v>
      </c>
      <c r="I174" s="159">
        <f>SUMIF('EG-NOV'!$F$18:$F$516,PROVEEDORES!$D175,'EG-NOV'!R$18:R$516)</f>
        <v>0</v>
      </c>
      <c r="J174" s="159">
        <f>SUMIF('EG-NOV'!$F$18:$F$516,PROVEEDORES!$D175,'EG-NOV'!S$18:S$516)</f>
        <v>0</v>
      </c>
      <c r="K174" s="159" t="str">
        <f t="shared" si="4"/>
        <v/>
      </c>
      <c r="L174" s="146" t="str">
        <f>IF(PROVEEDORES!G175="","",PROVEEDORES!G175)</f>
        <v/>
      </c>
    </row>
    <row r="175" spans="3:12" ht="17.45" customHeight="1" x14ac:dyDescent="0.2">
      <c r="C175" s="158">
        <f t="shared" si="5"/>
        <v>169</v>
      </c>
      <c r="D175" s="146" t="str">
        <f>IF(PROVEEDORES!E176="","",PROVEEDORES!E176)</f>
        <v/>
      </c>
      <c r="E175" s="146" t="str">
        <f>IF(PROVEEDORES!F176="","",PROVEEDORES!F176)</f>
        <v/>
      </c>
      <c r="F175" s="146" t="str">
        <f>IF(PROVEEDORES!D176="","",PROVEEDORES!D176)</f>
        <v/>
      </c>
      <c r="G175" s="159">
        <f>SUMIF('EG-NOV'!$F$18:$F$516,PROVEEDORES!$D176,'EG-NOV'!P$18:P$516)</f>
        <v>0</v>
      </c>
      <c r="H175" s="159">
        <f>SUMIF('EG-NOV'!$F$18:$F$516,PROVEEDORES!$D176,'EG-NOV'!Q$18:Q$516)</f>
        <v>0</v>
      </c>
      <c r="I175" s="159">
        <f>SUMIF('EG-NOV'!$F$18:$F$516,PROVEEDORES!$D176,'EG-NOV'!R$18:R$516)</f>
        <v>0</v>
      </c>
      <c r="J175" s="159">
        <f>SUMIF('EG-NOV'!$F$18:$F$516,PROVEEDORES!$D176,'EG-NOV'!S$18:S$516)</f>
        <v>0</v>
      </c>
      <c r="K175" s="159" t="str">
        <f t="shared" si="4"/>
        <v/>
      </c>
      <c r="L175" s="146" t="str">
        <f>IF(PROVEEDORES!G176="","",PROVEEDORES!G176)</f>
        <v/>
      </c>
    </row>
    <row r="176" spans="3:12" ht="17.45" customHeight="1" x14ac:dyDescent="0.2">
      <c r="C176" s="158">
        <f t="shared" si="5"/>
        <v>170</v>
      </c>
      <c r="D176" s="146" t="str">
        <f>IF(PROVEEDORES!E177="","",PROVEEDORES!E177)</f>
        <v/>
      </c>
      <c r="E176" s="146" t="str">
        <f>IF(PROVEEDORES!F177="","",PROVEEDORES!F177)</f>
        <v/>
      </c>
      <c r="F176" s="146" t="str">
        <f>IF(PROVEEDORES!D177="","",PROVEEDORES!D177)</f>
        <v/>
      </c>
      <c r="G176" s="159">
        <f>SUMIF('EG-NOV'!$F$18:$F$516,PROVEEDORES!$D177,'EG-NOV'!P$18:P$516)</f>
        <v>0</v>
      </c>
      <c r="H176" s="159">
        <f>SUMIF('EG-NOV'!$F$18:$F$516,PROVEEDORES!$D177,'EG-NOV'!Q$18:Q$516)</f>
        <v>0</v>
      </c>
      <c r="I176" s="159">
        <f>SUMIF('EG-NOV'!$F$18:$F$516,PROVEEDORES!$D177,'EG-NOV'!R$18:R$516)</f>
        <v>0</v>
      </c>
      <c r="J176" s="159">
        <f>SUMIF('EG-NOV'!$F$18:$F$516,PROVEEDORES!$D177,'EG-NOV'!S$18:S$516)</f>
        <v>0</v>
      </c>
      <c r="K176" s="159" t="str">
        <f t="shared" si="4"/>
        <v/>
      </c>
      <c r="L176" s="146" t="str">
        <f>IF(PROVEEDORES!G177="","",PROVEEDORES!G177)</f>
        <v/>
      </c>
    </row>
    <row r="177" spans="3:12" ht="17.45" customHeight="1" x14ac:dyDescent="0.2">
      <c r="C177" s="158">
        <f t="shared" si="5"/>
        <v>171</v>
      </c>
      <c r="D177" s="146" t="str">
        <f>IF(PROVEEDORES!E178="","",PROVEEDORES!E178)</f>
        <v/>
      </c>
      <c r="E177" s="146" t="str">
        <f>IF(PROVEEDORES!F178="","",PROVEEDORES!F178)</f>
        <v/>
      </c>
      <c r="F177" s="146" t="str">
        <f>IF(PROVEEDORES!D178="","",PROVEEDORES!D178)</f>
        <v/>
      </c>
      <c r="G177" s="159">
        <f>SUMIF('EG-NOV'!$F$18:$F$516,PROVEEDORES!$D178,'EG-NOV'!P$18:P$516)</f>
        <v>0</v>
      </c>
      <c r="H177" s="159">
        <f>SUMIF('EG-NOV'!$F$18:$F$516,PROVEEDORES!$D178,'EG-NOV'!Q$18:Q$516)</f>
        <v>0</v>
      </c>
      <c r="I177" s="159">
        <f>SUMIF('EG-NOV'!$F$18:$F$516,PROVEEDORES!$D178,'EG-NOV'!R$18:R$516)</f>
        <v>0</v>
      </c>
      <c r="J177" s="159">
        <f>SUMIF('EG-NOV'!$F$18:$F$516,PROVEEDORES!$D178,'EG-NOV'!S$18:S$516)</f>
        <v>0</v>
      </c>
      <c r="K177" s="159" t="str">
        <f t="shared" si="4"/>
        <v/>
      </c>
      <c r="L177" s="146" t="str">
        <f>IF(PROVEEDORES!G178="","",PROVEEDORES!G178)</f>
        <v/>
      </c>
    </row>
    <row r="178" spans="3:12" ht="17.45" customHeight="1" x14ac:dyDescent="0.2">
      <c r="C178" s="158">
        <f t="shared" si="5"/>
        <v>172</v>
      </c>
      <c r="D178" s="146" t="str">
        <f>IF(PROVEEDORES!E179="","",PROVEEDORES!E179)</f>
        <v/>
      </c>
      <c r="E178" s="146" t="str">
        <f>IF(PROVEEDORES!F179="","",PROVEEDORES!F179)</f>
        <v/>
      </c>
      <c r="F178" s="146" t="str">
        <f>IF(PROVEEDORES!D179="","",PROVEEDORES!D179)</f>
        <v/>
      </c>
      <c r="G178" s="159">
        <f>SUMIF('EG-NOV'!$F$18:$F$516,PROVEEDORES!$D179,'EG-NOV'!P$18:P$516)</f>
        <v>0</v>
      </c>
      <c r="H178" s="159">
        <f>SUMIF('EG-NOV'!$F$18:$F$516,PROVEEDORES!$D179,'EG-NOV'!Q$18:Q$516)</f>
        <v>0</v>
      </c>
      <c r="I178" s="159">
        <f>SUMIF('EG-NOV'!$F$18:$F$516,PROVEEDORES!$D179,'EG-NOV'!R$18:R$516)</f>
        <v>0</v>
      </c>
      <c r="J178" s="159">
        <f>SUMIF('EG-NOV'!$F$18:$F$516,PROVEEDORES!$D179,'EG-NOV'!S$18:S$516)</f>
        <v>0</v>
      </c>
      <c r="K178" s="159" t="str">
        <f t="shared" si="4"/>
        <v/>
      </c>
      <c r="L178" s="146" t="str">
        <f>IF(PROVEEDORES!G179="","",PROVEEDORES!G179)</f>
        <v/>
      </c>
    </row>
    <row r="179" spans="3:12" ht="17.45" customHeight="1" x14ac:dyDescent="0.2">
      <c r="C179" s="158">
        <f t="shared" si="5"/>
        <v>173</v>
      </c>
      <c r="D179" s="146" t="str">
        <f>IF(PROVEEDORES!E180="","",PROVEEDORES!E180)</f>
        <v/>
      </c>
      <c r="E179" s="146" t="str">
        <f>IF(PROVEEDORES!F180="","",PROVEEDORES!F180)</f>
        <v/>
      </c>
      <c r="F179" s="146" t="str">
        <f>IF(PROVEEDORES!D180="","",PROVEEDORES!D180)</f>
        <v/>
      </c>
      <c r="G179" s="159">
        <f>SUMIF('EG-NOV'!$F$18:$F$516,PROVEEDORES!$D180,'EG-NOV'!P$18:P$516)</f>
        <v>0</v>
      </c>
      <c r="H179" s="159">
        <f>SUMIF('EG-NOV'!$F$18:$F$516,PROVEEDORES!$D180,'EG-NOV'!Q$18:Q$516)</f>
        <v>0</v>
      </c>
      <c r="I179" s="159">
        <f>SUMIF('EG-NOV'!$F$18:$F$516,PROVEEDORES!$D180,'EG-NOV'!R$18:R$516)</f>
        <v>0</v>
      </c>
      <c r="J179" s="159">
        <f>SUMIF('EG-NOV'!$F$18:$F$516,PROVEEDORES!$D180,'EG-NOV'!S$18:S$516)</f>
        <v>0</v>
      </c>
      <c r="K179" s="159" t="str">
        <f t="shared" si="4"/>
        <v/>
      </c>
      <c r="L179" s="146" t="str">
        <f>IF(PROVEEDORES!G180="","",PROVEEDORES!G180)</f>
        <v/>
      </c>
    </row>
    <row r="180" spans="3:12" ht="17.45" customHeight="1" x14ac:dyDescent="0.2">
      <c r="C180" s="158">
        <f t="shared" si="5"/>
        <v>174</v>
      </c>
      <c r="D180" s="146" t="str">
        <f>IF(PROVEEDORES!E181="","",PROVEEDORES!E181)</f>
        <v/>
      </c>
      <c r="E180" s="146" t="str">
        <f>IF(PROVEEDORES!F181="","",PROVEEDORES!F181)</f>
        <v/>
      </c>
      <c r="F180" s="146" t="str">
        <f>IF(PROVEEDORES!D181="","",PROVEEDORES!D181)</f>
        <v/>
      </c>
      <c r="G180" s="159">
        <f>SUMIF('EG-NOV'!$F$18:$F$516,PROVEEDORES!$D181,'EG-NOV'!P$18:P$516)</f>
        <v>0</v>
      </c>
      <c r="H180" s="159">
        <f>SUMIF('EG-NOV'!$F$18:$F$516,PROVEEDORES!$D181,'EG-NOV'!Q$18:Q$516)</f>
        <v>0</v>
      </c>
      <c r="I180" s="159">
        <f>SUMIF('EG-NOV'!$F$18:$F$516,PROVEEDORES!$D181,'EG-NOV'!R$18:R$516)</f>
        <v>0</v>
      </c>
      <c r="J180" s="159">
        <f>SUMIF('EG-NOV'!$F$18:$F$516,PROVEEDORES!$D181,'EG-NOV'!S$18:S$516)</f>
        <v>0</v>
      </c>
      <c r="K180" s="159" t="str">
        <f t="shared" si="4"/>
        <v/>
      </c>
      <c r="L180" s="146" t="str">
        <f>IF(PROVEEDORES!G181="","",PROVEEDORES!G181)</f>
        <v/>
      </c>
    </row>
    <row r="181" spans="3:12" ht="17.45" customHeight="1" x14ac:dyDescent="0.2">
      <c r="C181" s="158">
        <f t="shared" si="5"/>
        <v>175</v>
      </c>
      <c r="D181" s="146" t="str">
        <f>IF(PROVEEDORES!E182="","",PROVEEDORES!E182)</f>
        <v/>
      </c>
      <c r="E181" s="146" t="str">
        <f>IF(PROVEEDORES!F182="","",PROVEEDORES!F182)</f>
        <v/>
      </c>
      <c r="F181" s="146" t="str">
        <f>IF(PROVEEDORES!D182="","",PROVEEDORES!D182)</f>
        <v/>
      </c>
      <c r="G181" s="159">
        <f>SUMIF('EG-NOV'!$F$18:$F$516,PROVEEDORES!$D182,'EG-NOV'!P$18:P$516)</f>
        <v>0</v>
      </c>
      <c r="H181" s="159">
        <f>SUMIF('EG-NOV'!$F$18:$F$516,PROVEEDORES!$D182,'EG-NOV'!Q$18:Q$516)</f>
        <v>0</v>
      </c>
      <c r="I181" s="159">
        <f>SUMIF('EG-NOV'!$F$18:$F$516,PROVEEDORES!$D182,'EG-NOV'!R$18:R$516)</f>
        <v>0</v>
      </c>
      <c r="J181" s="159">
        <f>SUMIF('EG-NOV'!$F$18:$F$516,PROVEEDORES!$D182,'EG-NOV'!S$18:S$516)</f>
        <v>0</v>
      </c>
      <c r="K181" s="159" t="str">
        <f t="shared" si="4"/>
        <v/>
      </c>
      <c r="L181" s="146" t="str">
        <f>IF(PROVEEDORES!G182="","",PROVEEDORES!G182)</f>
        <v/>
      </c>
    </row>
    <row r="182" spans="3:12" ht="17.45" customHeight="1" x14ac:dyDescent="0.2">
      <c r="C182" s="158">
        <f t="shared" si="5"/>
        <v>176</v>
      </c>
      <c r="D182" s="146" t="str">
        <f>IF(PROVEEDORES!E183="","",PROVEEDORES!E183)</f>
        <v/>
      </c>
      <c r="E182" s="146" t="str">
        <f>IF(PROVEEDORES!F183="","",PROVEEDORES!F183)</f>
        <v/>
      </c>
      <c r="F182" s="146" t="str">
        <f>IF(PROVEEDORES!D183="","",PROVEEDORES!D183)</f>
        <v/>
      </c>
      <c r="G182" s="159">
        <f>SUMIF('EG-NOV'!$F$18:$F$516,PROVEEDORES!$D183,'EG-NOV'!P$18:P$516)</f>
        <v>0</v>
      </c>
      <c r="H182" s="159">
        <f>SUMIF('EG-NOV'!$F$18:$F$516,PROVEEDORES!$D183,'EG-NOV'!Q$18:Q$516)</f>
        <v>0</v>
      </c>
      <c r="I182" s="159">
        <f>SUMIF('EG-NOV'!$F$18:$F$516,PROVEEDORES!$D183,'EG-NOV'!R$18:R$516)</f>
        <v>0</v>
      </c>
      <c r="J182" s="159">
        <f>SUMIF('EG-NOV'!$F$18:$F$516,PROVEEDORES!$D183,'EG-NOV'!S$18:S$516)</f>
        <v>0</v>
      </c>
      <c r="K182" s="159" t="str">
        <f t="shared" si="4"/>
        <v/>
      </c>
      <c r="L182" s="146" t="str">
        <f>IF(PROVEEDORES!G183="","",PROVEEDORES!G183)</f>
        <v/>
      </c>
    </row>
    <row r="183" spans="3:12" ht="17.45" customHeight="1" x14ac:dyDescent="0.2">
      <c r="C183" s="158">
        <f t="shared" si="5"/>
        <v>177</v>
      </c>
      <c r="D183" s="146" t="str">
        <f>IF(PROVEEDORES!E184="","",PROVEEDORES!E184)</f>
        <v/>
      </c>
      <c r="E183" s="146" t="str">
        <f>IF(PROVEEDORES!F184="","",PROVEEDORES!F184)</f>
        <v/>
      </c>
      <c r="F183" s="146" t="str">
        <f>IF(PROVEEDORES!D184="","",PROVEEDORES!D184)</f>
        <v/>
      </c>
      <c r="G183" s="159">
        <f>SUMIF('EG-NOV'!$F$18:$F$516,PROVEEDORES!$D184,'EG-NOV'!P$18:P$516)</f>
        <v>0</v>
      </c>
      <c r="H183" s="159">
        <f>SUMIF('EG-NOV'!$F$18:$F$516,PROVEEDORES!$D184,'EG-NOV'!Q$18:Q$516)</f>
        <v>0</v>
      </c>
      <c r="I183" s="159">
        <f>SUMIF('EG-NOV'!$F$18:$F$516,PROVEEDORES!$D184,'EG-NOV'!R$18:R$516)</f>
        <v>0</v>
      </c>
      <c r="J183" s="159">
        <f>SUMIF('EG-NOV'!$F$18:$F$516,PROVEEDORES!$D184,'EG-NOV'!S$18:S$516)</f>
        <v>0</v>
      </c>
      <c r="K183" s="159" t="str">
        <f t="shared" si="4"/>
        <v/>
      </c>
      <c r="L183" s="146" t="str">
        <f>IF(PROVEEDORES!G184="","",PROVEEDORES!G184)</f>
        <v/>
      </c>
    </row>
    <row r="184" spans="3:12" ht="17.45" customHeight="1" x14ac:dyDescent="0.2">
      <c r="C184" s="158">
        <f t="shared" si="5"/>
        <v>178</v>
      </c>
      <c r="D184" s="146" t="str">
        <f>IF(PROVEEDORES!E185="","",PROVEEDORES!E185)</f>
        <v/>
      </c>
      <c r="E184" s="146" t="str">
        <f>IF(PROVEEDORES!F185="","",PROVEEDORES!F185)</f>
        <v/>
      </c>
      <c r="F184" s="146" t="str">
        <f>IF(PROVEEDORES!D185="","",PROVEEDORES!D185)</f>
        <v/>
      </c>
      <c r="G184" s="159">
        <f>SUMIF('EG-NOV'!$F$18:$F$516,PROVEEDORES!$D185,'EG-NOV'!P$18:P$516)</f>
        <v>0</v>
      </c>
      <c r="H184" s="159">
        <f>SUMIF('EG-NOV'!$F$18:$F$516,PROVEEDORES!$D185,'EG-NOV'!Q$18:Q$516)</f>
        <v>0</v>
      </c>
      <c r="I184" s="159">
        <f>SUMIF('EG-NOV'!$F$18:$F$516,PROVEEDORES!$D185,'EG-NOV'!R$18:R$516)</f>
        <v>0</v>
      </c>
      <c r="J184" s="159">
        <f>SUMIF('EG-NOV'!$F$18:$F$516,PROVEEDORES!$D185,'EG-NOV'!S$18:S$516)</f>
        <v>0</v>
      </c>
      <c r="K184" s="159" t="str">
        <f t="shared" si="4"/>
        <v/>
      </c>
      <c r="L184" s="146" t="str">
        <f>IF(PROVEEDORES!G185="","",PROVEEDORES!G185)</f>
        <v/>
      </c>
    </row>
    <row r="185" spans="3:12" ht="17.45" customHeight="1" x14ac:dyDescent="0.2">
      <c r="C185" s="158">
        <f t="shared" si="5"/>
        <v>179</v>
      </c>
      <c r="D185" s="146" t="str">
        <f>IF(PROVEEDORES!E186="","",PROVEEDORES!E186)</f>
        <v/>
      </c>
      <c r="E185" s="146" t="str">
        <f>IF(PROVEEDORES!F186="","",PROVEEDORES!F186)</f>
        <v/>
      </c>
      <c r="F185" s="146" t="str">
        <f>IF(PROVEEDORES!D186="","",PROVEEDORES!D186)</f>
        <v/>
      </c>
      <c r="G185" s="159">
        <f>SUMIF('EG-NOV'!$F$18:$F$516,PROVEEDORES!$D186,'EG-NOV'!P$18:P$516)</f>
        <v>0</v>
      </c>
      <c r="H185" s="159">
        <f>SUMIF('EG-NOV'!$F$18:$F$516,PROVEEDORES!$D186,'EG-NOV'!Q$18:Q$516)</f>
        <v>0</v>
      </c>
      <c r="I185" s="159">
        <f>SUMIF('EG-NOV'!$F$18:$F$516,PROVEEDORES!$D186,'EG-NOV'!R$18:R$516)</f>
        <v>0</v>
      </c>
      <c r="J185" s="159">
        <f>SUMIF('EG-NOV'!$F$18:$F$516,PROVEEDORES!$D186,'EG-NOV'!S$18:S$516)</f>
        <v>0</v>
      </c>
      <c r="K185" s="159" t="str">
        <f t="shared" si="4"/>
        <v/>
      </c>
      <c r="L185" s="146" t="str">
        <f>IF(PROVEEDORES!G186="","",PROVEEDORES!G186)</f>
        <v/>
      </c>
    </row>
    <row r="186" spans="3:12" ht="17.45" customHeight="1" x14ac:dyDescent="0.2">
      <c r="C186" s="158">
        <f t="shared" si="5"/>
        <v>180</v>
      </c>
      <c r="D186" s="146" t="str">
        <f>IF(PROVEEDORES!E187="","",PROVEEDORES!E187)</f>
        <v/>
      </c>
      <c r="E186" s="146" t="str">
        <f>IF(PROVEEDORES!F187="","",PROVEEDORES!F187)</f>
        <v/>
      </c>
      <c r="F186" s="146" t="str">
        <f>IF(PROVEEDORES!D187="","",PROVEEDORES!D187)</f>
        <v/>
      </c>
      <c r="G186" s="159">
        <f>SUMIF('EG-NOV'!$F$18:$F$516,PROVEEDORES!$D187,'EG-NOV'!P$18:P$516)</f>
        <v>0</v>
      </c>
      <c r="H186" s="159">
        <f>SUMIF('EG-NOV'!$F$18:$F$516,PROVEEDORES!$D187,'EG-NOV'!Q$18:Q$516)</f>
        <v>0</v>
      </c>
      <c r="I186" s="159">
        <f>SUMIF('EG-NOV'!$F$18:$F$516,PROVEEDORES!$D187,'EG-NOV'!R$18:R$516)</f>
        <v>0</v>
      </c>
      <c r="J186" s="159">
        <f>SUMIF('EG-NOV'!$F$18:$F$516,PROVEEDORES!$D187,'EG-NOV'!S$18:S$516)</f>
        <v>0</v>
      </c>
      <c r="K186" s="159" t="str">
        <f t="shared" si="4"/>
        <v/>
      </c>
      <c r="L186" s="146" t="str">
        <f>IF(PROVEEDORES!G187="","",PROVEEDORES!G187)</f>
        <v/>
      </c>
    </row>
    <row r="187" spans="3:12" ht="17.45" customHeight="1" x14ac:dyDescent="0.2">
      <c r="C187" s="158">
        <f t="shared" si="5"/>
        <v>181</v>
      </c>
      <c r="D187" s="146" t="str">
        <f>IF(PROVEEDORES!E188="","",PROVEEDORES!E188)</f>
        <v/>
      </c>
      <c r="E187" s="146" t="str">
        <f>IF(PROVEEDORES!F188="","",PROVEEDORES!F188)</f>
        <v/>
      </c>
      <c r="F187" s="146" t="str">
        <f>IF(PROVEEDORES!D188="","",PROVEEDORES!D188)</f>
        <v/>
      </c>
      <c r="G187" s="159">
        <f>SUMIF('EG-NOV'!$F$18:$F$516,PROVEEDORES!$D188,'EG-NOV'!P$18:P$516)</f>
        <v>0</v>
      </c>
      <c r="H187" s="159">
        <f>SUMIF('EG-NOV'!$F$18:$F$516,PROVEEDORES!$D188,'EG-NOV'!Q$18:Q$516)</f>
        <v>0</v>
      </c>
      <c r="I187" s="159">
        <f>SUMIF('EG-NOV'!$F$18:$F$516,PROVEEDORES!$D188,'EG-NOV'!R$18:R$516)</f>
        <v>0</v>
      </c>
      <c r="J187" s="159">
        <f>SUMIF('EG-NOV'!$F$18:$F$516,PROVEEDORES!$D188,'EG-NOV'!S$18:S$516)</f>
        <v>0</v>
      </c>
      <c r="K187" s="159" t="str">
        <f t="shared" si="4"/>
        <v/>
      </c>
      <c r="L187" s="146" t="str">
        <f>IF(PROVEEDORES!G188="","",PROVEEDORES!G188)</f>
        <v/>
      </c>
    </row>
    <row r="188" spans="3:12" ht="17.45" customHeight="1" x14ac:dyDescent="0.2">
      <c r="C188" s="158">
        <f t="shared" si="5"/>
        <v>182</v>
      </c>
      <c r="D188" s="146" t="str">
        <f>IF(PROVEEDORES!E189="","",PROVEEDORES!E189)</f>
        <v/>
      </c>
      <c r="E188" s="146" t="str">
        <f>IF(PROVEEDORES!F189="","",PROVEEDORES!F189)</f>
        <v/>
      </c>
      <c r="F188" s="146" t="str">
        <f>IF(PROVEEDORES!D189="","",PROVEEDORES!D189)</f>
        <v/>
      </c>
      <c r="G188" s="159">
        <f>SUMIF('EG-NOV'!$F$18:$F$516,PROVEEDORES!$D189,'EG-NOV'!P$18:P$516)</f>
        <v>0</v>
      </c>
      <c r="H188" s="159">
        <f>SUMIF('EG-NOV'!$F$18:$F$516,PROVEEDORES!$D189,'EG-NOV'!Q$18:Q$516)</f>
        <v>0</v>
      </c>
      <c r="I188" s="159">
        <f>SUMIF('EG-NOV'!$F$18:$F$516,PROVEEDORES!$D189,'EG-NOV'!R$18:R$516)</f>
        <v>0</v>
      </c>
      <c r="J188" s="159">
        <f>SUMIF('EG-NOV'!$F$18:$F$516,PROVEEDORES!$D189,'EG-NOV'!S$18:S$516)</f>
        <v>0</v>
      </c>
      <c r="K188" s="159" t="str">
        <f t="shared" si="4"/>
        <v/>
      </c>
      <c r="L188" s="146" t="str">
        <f>IF(PROVEEDORES!G189="","",PROVEEDORES!G189)</f>
        <v/>
      </c>
    </row>
    <row r="189" spans="3:12" ht="17.45" customHeight="1" x14ac:dyDescent="0.2">
      <c r="C189" s="158">
        <f t="shared" si="5"/>
        <v>183</v>
      </c>
      <c r="D189" s="146" t="str">
        <f>IF(PROVEEDORES!E190="","",PROVEEDORES!E190)</f>
        <v/>
      </c>
      <c r="E189" s="146" t="str">
        <f>IF(PROVEEDORES!F190="","",PROVEEDORES!F190)</f>
        <v/>
      </c>
      <c r="F189" s="146" t="str">
        <f>IF(PROVEEDORES!D190="","",PROVEEDORES!D190)</f>
        <v/>
      </c>
      <c r="G189" s="159">
        <f>SUMIF('EG-NOV'!$F$18:$F$516,PROVEEDORES!$D190,'EG-NOV'!P$18:P$516)</f>
        <v>0</v>
      </c>
      <c r="H189" s="159">
        <f>SUMIF('EG-NOV'!$F$18:$F$516,PROVEEDORES!$D190,'EG-NOV'!Q$18:Q$516)</f>
        <v>0</v>
      </c>
      <c r="I189" s="159">
        <f>SUMIF('EG-NOV'!$F$18:$F$516,PROVEEDORES!$D190,'EG-NOV'!R$18:R$516)</f>
        <v>0</v>
      </c>
      <c r="J189" s="159">
        <f>SUMIF('EG-NOV'!$F$18:$F$516,PROVEEDORES!$D190,'EG-NOV'!S$18:S$516)</f>
        <v>0</v>
      </c>
      <c r="K189" s="159" t="str">
        <f t="shared" si="4"/>
        <v/>
      </c>
      <c r="L189" s="146" t="str">
        <f>IF(PROVEEDORES!G190="","",PROVEEDORES!G190)</f>
        <v/>
      </c>
    </row>
    <row r="190" spans="3:12" ht="17.45" customHeight="1" x14ac:dyDescent="0.2">
      <c r="C190" s="158">
        <f t="shared" si="5"/>
        <v>184</v>
      </c>
      <c r="D190" s="146" t="str">
        <f>IF(PROVEEDORES!E191="","",PROVEEDORES!E191)</f>
        <v/>
      </c>
      <c r="E190" s="146" t="str">
        <f>IF(PROVEEDORES!F191="","",PROVEEDORES!F191)</f>
        <v/>
      </c>
      <c r="F190" s="146" t="str">
        <f>IF(PROVEEDORES!D191="","",PROVEEDORES!D191)</f>
        <v/>
      </c>
      <c r="G190" s="159">
        <f>SUMIF('EG-NOV'!$F$18:$F$516,PROVEEDORES!$D191,'EG-NOV'!P$18:P$516)</f>
        <v>0</v>
      </c>
      <c r="H190" s="159">
        <f>SUMIF('EG-NOV'!$F$18:$F$516,PROVEEDORES!$D191,'EG-NOV'!Q$18:Q$516)</f>
        <v>0</v>
      </c>
      <c r="I190" s="159">
        <f>SUMIF('EG-NOV'!$F$18:$F$516,PROVEEDORES!$D191,'EG-NOV'!R$18:R$516)</f>
        <v>0</v>
      </c>
      <c r="J190" s="159">
        <f>SUMIF('EG-NOV'!$F$18:$F$516,PROVEEDORES!$D191,'EG-NOV'!S$18:S$516)</f>
        <v>0</v>
      </c>
      <c r="K190" s="159" t="str">
        <f t="shared" si="4"/>
        <v/>
      </c>
      <c r="L190" s="146" t="str">
        <f>IF(PROVEEDORES!G191="","",PROVEEDORES!G191)</f>
        <v/>
      </c>
    </row>
    <row r="191" spans="3:12" ht="17.45" customHeight="1" x14ac:dyDescent="0.2">
      <c r="C191" s="158">
        <f t="shared" si="5"/>
        <v>185</v>
      </c>
      <c r="D191" s="146" t="str">
        <f>IF(PROVEEDORES!E192="","",PROVEEDORES!E192)</f>
        <v/>
      </c>
      <c r="E191" s="146" t="str">
        <f>IF(PROVEEDORES!F192="","",PROVEEDORES!F192)</f>
        <v/>
      </c>
      <c r="F191" s="146" t="str">
        <f>IF(PROVEEDORES!D192="","",PROVEEDORES!D192)</f>
        <v/>
      </c>
      <c r="G191" s="159">
        <f>SUMIF('EG-NOV'!$F$18:$F$516,PROVEEDORES!$D192,'EG-NOV'!P$18:P$516)</f>
        <v>0</v>
      </c>
      <c r="H191" s="159">
        <f>SUMIF('EG-NOV'!$F$18:$F$516,PROVEEDORES!$D192,'EG-NOV'!Q$18:Q$516)</f>
        <v>0</v>
      </c>
      <c r="I191" s="159">
        <f>SUMIF('EG-NOV'!$F$18:$F$516,PROVEEDORES!$D192,'EG-NOV'!R$18:R$516)</f>
        <v>0</v>
      </c>
      <c r="J191" s="159">
        <f>SUMIF('EG-NOV'!$F$18:$F$516,PROVEEDORES!$D192,'EG-NOV'!S$18:S$516)</f>
        <v>0</v>
      </c>
      <c r="K191" s="159" t="str">
        <f t="shared" si="4"/>
        <v/>
      </c>
      <c r="L191" s="146" t="str">
        <f>IF(PROVEEDORES!G192="","",PROVEEDORES!G192)</f>
        <v/>
      </c>
    </row>
    <row r="192" spans="3:12" ht="17.45" customHeight="1" x14ac:dyDescent="0.2">
      <c r="C192" s="158">
        <f t="shared" si="5"/>
        <v>186</v>
      </c>
      <c r="D192" s="146" t="str">
        <f>IF(PROVEEDORES!E193="","",PROVEEDORES!E193)</f>
        <v/>
      </c>
      <c r="E192" s="146" t="str">
        <f>IF(PROVEEDORES!F193="","",PROVEEDORES!F193)</f>
        <v/>
      </c>
      <c r="F192" s="146" t="str">
        <f>IF(PROVEEDORES!D193="","",PROVEEDORES!D193)</f>
        <v/>
      </c>
      <c r="G192" s="159">
        <f>SUMIF('EG-NOV'!$F$18:$F$516,PROVEEDORES!$D193,'EG-NOV'!P$18:P$516)</f>
        <v>0</v>
      </c>
      <c r="H192" s="159">
        <f>SUMIF('EG-NOV'!$F$18:$F$516,PROVEEDORES!$D193,'EG-NOV'!Q$18:Q$516)</f>
        <v>0</v>
      </c>
      <c r="I192" s="159">
        <f>SUMIF('EG-NOV'!$F$18:$F$516,PROVEEDORES!$D193,'EG-NOV'!R$18:R$516)</f>
        <v>0</v>
      </c>
      <c r="J192" s="159">
        <f>SUMIF('EG-NOV'!$F$18:$F$516,PROVEEDORES!$D193,'EG-NOV'!S$18:S$516)</f>
        <v>0</v>
      </c>
      <c r="K192" s="159" t="str">
        <f t="shared" si="4"/>
        <v/>
      </c>
      <c r="L192" s="146" t="str">
        <f>IF(PROVEEDORES!G193="","",PROVEEDORES!G193)</f>
        <v/>
      </c>
    </row>
    <row r="193" spans="3:12" ht="17.45" customHeight="1" x14ac:dyDescent="0.2">
      <c r="C193" s="158">
        <f t="shared" si="5"/>
        <v>187</v>
      </c>
      <c r="D193" s="146" t="str">
        <f>IF(PROVEEDORES!E194="","",PROVEEDORES!E194)</f>
        <v/>
      </c>
      <c r="E193" s="146" t="str">
        <f>IF(PROVEEDORES!F194="","",PROVEEDORES!F194)</f>
        <v/>
      </c>
      <c r="F193" s="146" t="str">
        <f>IF(PROVEEDORES!D194="","",PROVEEDORES!D194)</f>
        <v/>
      </c>
      <c r="G193" s="159">
        <f>SUMIF('EG-NOV'!$F$18:$F$516,PROVEEDORES!$D194,'EG-NOV'!P$18:P$516)</f>
        <v>0</v>
      </c>
      <c r="H193" s="159">
        <f>SUMIF('EG-NOV'!$F$18:$F$516,PROVEEDORES!$D194,'EG-NOV'!Q$18:Q$516)</f>
        <v>0</v>
      </c>
      <c r="I193" s="159">
        <f>SUMIF('EG-NOV'!$F$18:$F$516,PROVEEDORES!$D194,'EG-NOV'!R$18:R$516)</f>
        <v>0</v>
      </c>
      <c r="J193" s="159">
        <f>SUMIF('EG-NOV'!$F$18:$F$516,PROVEEDORES!$D194,'EG-NOV'!S$18:S$516)</f>
        <v>0</v>
      </c>
      <c r="K193" s="159" t="str">
        <f t="shared" si="4"/>
        <v/>
      </c>
      <c r="L193" s="146" t="str">
        <f>IF(PROVEEDORES!G194="","",PROVEEDORES!G194)</f>
        <v/>
      </c>
    </row>
    <row r="194" spans="3:12" ht="17.45" customHeight="1" x14ac:dyDescent="0.2">
      <c r="C194" s="158">
        <f t="shared" si="5"/>
        <v>188</v>
      </c>
      <c r="D194" s="146" t="str">
        <f>IF(PROVEEDORES!E195="","",PROVEEDORES!E195)</f>
        <v/>
      </c>
      <c r="E194" s="146" t="str">
        <f>IF(PROVEEDORES!F195="","",PROVEEDORES!F195)</f>
        <v/>
      </c>
      <c r="F194" s="146" t="str">
        <f>IF(PROVEEDORES!D195="","",PROVEEDORES!D195)</f>
        <v/>
      </c>
      <c r="G194" s="159">
        <f>SUMIF('EG-NOV'!$F$18:$F$516,PROVEEDORES!$D195,'EG-NOV'!P$18:P$516)</f>
        <v>0</v>
      </c>
      <c r="H194" s="159">
        <f>SUMIF('EG-NOV'!$F$18:$F$516,PROVEEDORES!$D195,'EG-NOV'!Q$18:Q$516)</f>
        <v>0</v>
      </c>
      <c r="I194" s="159">
        <f>SUMIF('EG-NOV'!$F$18:$F$516,PROVEEDORES!$D195,'EG-NOV'!R$18:R$516)</f>
        <v>0</v>
      </c>
      <c r="J194" s="159">
        <f>SUMIF('EG-NOV'!$F$18:$F$516,PROVEEDORES!$D195,'EG-NOV'!S$18:S$516)</f>
        <v>0</v>
      </c>
      <c r="K194" s="159" t="str">
        <f t="shared" si="4"/>
        <v/>
      </c>
      <c r="L194" s="146" t="str">
        <f>IF(PROVEEDORES!G195="","",PROVEEDORES!G195)</f>
        <v/>
      </c>
    </row>
    <row r="195" spans="3:12" ht="17.45" customHeight="1" x14ac:dyDescent="0.2">
      <c r="C195" s="158">
        <f t="shared" si="5"/>
        <v>189</v>
      </c>
      <c r="D195" s="146" t="str">
        <f>IF(PROVEEDORES!E196="","",PROVEEDORES!E196)</f>
        <v/>
      </c>
      <c r="E195" s="146" t="str">
        <f>IF(PROVEEDORES!F196="","",PROVEEDORES!F196)</f>
        <v/>
      </c>
      <c r="F195" s="146" t="str">
        <f>IF(PROVEEDORES!D196="","",PROVEEDORES!D196)</f>
        <v/>
      </c>
      <c r="G195" s="159">
        <f>SUMIF('EG-NOV'!$F$18:$F$516,PROVEEDORES!$D196,'EG-NOV'!P$18:P$516)</f>
        <v>0</v>
      </c>
      <c r="H195" s="159">
        <f>SUMIF('EG-NOV'!$F$18:$F$516,PROVEEDORES!$D196,'EG-NOV'!Q$18:Q$516)</f>
        <v>0</v>
      </c>
      <c r="I195" s="159">
        <f>SUMIF('EG-NOV'!$F$18:$F$516,PROVEEDORES!$D196,'EG-NOV'!R$18:R$516)</f>
        <v>0</v>
      </c>
      <c r="J195" s="159">
        <f>SUMIF('EG-NOV'!$F$18:$F$516,PROVEEDORES!$D196,'EG-NOV'!S$18:S$516)</f>
        <v>0</v>
      </c>
      <c r="K195" s="159" t="str">
        <f t="shared" si="4"/>
        <v/>
      </c>
      <c r="L195" s="146" t="str">
        <f>IF(PROVEEDORES!G196="","",PROVEEDORES!G196)</f>
        <v/>
      </c>
    </row>
    <row r="196" spans="3:12" ht="17.45" customHeight="1" x14ac:dyDescent="0.2">
      <c r="C196" s="158">
        <f t="shared" si="5"/>
        <v>190</v>
      </c>
      <c r="D196" s="146" t="str">
        <f>IF(PROVEEDORES!E197="","",PROVEEDORES!E197)</f>
        <v/>
      </c>
      <c r="E196" s="146" t="str">
        <f>IF(PROVEEDORES!F197="","",PROVEEDORES!F197)</f>
        <v/>
      </c>
      <c r="F196" s="146" t="str">
        <f>IF(PROVEEDORES!D197="","",PROVEEDORES!D197)</f>
        <v/>
      </c>
      <c r="G196" s="159">
        <f>SUMIF('EG-NOV'!$F$18:$F$516,PROVEEDORES!$D197,'EG-NOV'!P$18:P$516)</f>
        <v>0</v>
      </c>
      <c r="H196" s="159">
        <f>SUMIF('EG-NOV'!$F$18:$F$516,PROVEEDORES!$D197,'EG-NOV'!Q$18:Q$516)</f>
        <v>0</v>
      </c>
      <c r="I196" s="159">
        <f>SUMIF('EG-NOV'!$F$18:$F$516,PROVEEDORES!$D197,'EG-NOV'!R$18:R$516)</f>
        <v>0</v>
      </c>
      <c r="J196" s="159">
        <f>SUMIF('EG-NOV'!$F$18:$F$516,PROVEEDORES!$D197,'EG-NOV'!S$18:S$516)</f>
        <v>0</v>
      </c>
      <c r="K196" s="159" t="str">
        <f t="shared" si="4"/>
        <v/>
      </c>
      <c r="L196" s="146" t="str">
        <f>IF(PROVEEDORES!G197="","",PROVEEDORES!G197)</f>
        <v/>
      </c>
    </row>
    <row r="197" spans="3:12" ht="17.45" customHeight="1" x14ac:dyDescent="0.2">
      <c r="C197" s="158">
        <f t="shared" si="5"/>
        <v>191</v>
      </c>
      <c r="D197" s="146" t="str">
        <f>IF(PROVEEDORES!E198="","",PROVEEDORES!E198)</f>
        <v/>
      </c>
      <c r="E197" s="146" t="str">
        <f>IF(PROVEEDORES!F198="","",PROVEEDORES!F198)</f>
        <v/>
      </c>
      <c r="F197" s="146" t="str">
        <f>IF(PROVEEDORES!D198="","",PROVEEDORES!D198)</f>
        <v/>
      </c>
      <c r="G197" s="159">
        <f>SUMIF('EG-NOV'!$F$18:$F$516,PROVEEDORES!$D198,'EG-NOV'!P$18:P$516)</f>
        <v>0</v>
      </c>
      <c r="H197" s="159">
        <f>SUMIF('EG-NOV'!$F$18:$F$516,PROVEEDORES!$D198,'EG-NOV'!Q$18:Q$516)</f>
        <v>0</v>
      </c>
      <c r="I197" s="159">
        <f>SUMIF('EG-NOV'!$F$18:$F$516,PROVEEDORES!$D198,'EG-NOV'!R$18:R$516)</f>
        <v>0</v>
      </c>
      <c r="J197" s="159">
        <f>SUMIF('EG-NOV'!$F$18:$F$516,PROVEEDORES!$D198,'EG-NOV'!S$18:S$516)</f>
        <v>0</v>
      </c>
      <c r="K197" s="159" t="str">
        <f t="shared" si="4"/>
        <v/>
      </c>
      <c r="L197" s="146" t="str">
        <f>IF(PROVEEDORES!G198="","",PROVEEDORES!G198)</f>
        <v/>
      </c>
    </row>
    <row r="198" spans="3:12" ht="17.45" customHeight="1" x14ac:dyDescent="0.2">
      <c r="C198" s="158">
        <f t="shared" si="5"/>
        <v>192</v>
      </c>
      <c r="D198" s="146" t="str">
        <f>IF(PROVEEDORES!E199="","",PROVEEDORES!E199)</f>
        <v/>
      </c>
      <c r="E198" s="146" t="str">
        <f>IF(PROVEEDORES!F199="","",PROVEEDORES!F199)</f>
        <v/>
      </c>
      <c r="F198" s="146" t="str">
        <f>IF(PROVEEDORES!D199="","",PROVEEDORES!D199)</f>
        <v/>
      </c>
      <c r="G198" s="159">
        <f>SUMIF('EG-NOV'!$F$18:$F$516,PROVEEDORES!$D199,'EG-NOV'!P$18:P$516)</f>
        <v>0</v>
      </c>
      <c r="H198" s="159">
        <f>SUMIF('EG-NOV'!$F$18:$F$516,PROVEEDORES!$D199,'EG-NOV'!Q$18:Q$516)</f>
        <v>0</v>
      </c>
      <c r="I198" s="159">
        <f>SUMIF('EG-NOV'!$F$18:$F$516,PROVEEDORES!$D199,'EG-NOV'!R$18:R$516)</f>
        <v>0</v>
      </c>
      <c r="J198" s="159">
        <f>SUMIF('EG-NOV'!$F$18:$F$516,PROVEEDORES!$D199,'EG-NOV'!S$18:S$516)</f>
        <v>0</v>
      </c>
      <c r="K198" s="159" t="str">
        <f t="shared" si="4"/>
        <v/>
      </c>
      <c r="L198" s="146" t="str">
        <f>IF(PROVEEDORES!G199="","",PROVEEDORES!G199)</f>
        <v/>
      </c>
    </row>
    <row r="199" spans="3:12" ht="17.45" customHeight="1" x14ac:dyDescent="0.2">
      <c r="C199" s="158">
        <f t="shared" si="5"/>
        <v>193</v>
      </c>
      <c r="D199" s="146" t="str">
        <f>IF(PROVEEDORES!E200="","",PROVEEDORES!E200)</f>
        <v/>
      </c>
      <c r="E199" s="146" t="str">
        <f>IF(PROVEEDORES!F200="","",PROVEEDORES!F200)</f>
        <v/>
      </c>
      <c r="F199" s="146" t="str">
        <f>IF(PROVEEDORES!D200="","",PROVEEDORES!D200)</f>
        <v/>
      </c>
      <c r="G199" s="159">
        <f>SUMIF('EG-NOV'!$F$18:$F$516,PROVEEDORES!$D200,'EG-NOV'!P$18:P$516)</f>
        <v>0</v>
      </c>
      <c r="H199" s="159">
        <f>SUMIF('EG-NOV'!$F$18:$F$516,PROVEEDORES!$D200,'EG-NOV'!Q$18:Q$516)</f>
        <v>0</v>
      </c>
      <c r="I199" s="159">
        <f>SUMIF('EG-NOV'!$F$18:$F$516,PROVEEDORES!$D200,'EG-NOV'!R$18:R$516)</f>
        <v>0</v>
      </c>
      <c r="J199" s="159">
        <f>SUMIF('EG-NOV'!$F$18:$F$516,PROVEEDORES!$D200,'EG-NOV'!S$18:S$516)</f>
        <v>0</v>
      </c>
      <c r="K199" s="159" t="str">
        <f t="shared" si="4"/>
        <v/>
      </c>
      <c r="L199" s="146" t="str">
        <f>IF(PROVEEDORES!G200="","",PROVEEDORES!G200)</f>
        <v/>
      </c>
    </row>
    <row r="200" spans="3:12" ht="17.45" customHeight="1" x14ac:dyDescent="0.2">
      <c r="C200" s="158">
        <f t="shared" si="5"/>
        <v>194</v>
      </c>
      <c r="D200" s="146" t="str">
        <f>IF(PROVEEDORES!E201="","",PROVEEDORES!E201)</f>
        <v/>
      </c>
      <c r="E200" s="146" t="str">
        <f>IF(PROVEEDORES!F201="","",PROVEEDORES!F201)</f>
        <v/>
      </c>
      <c r="F200" s="146" t="str">
        <f>IF(PROVEEDORES!D201="","",PROVEEDORES!D201)</f>
        <v/>
      </c>
      <c r="G200" s="159">
        <f>SUMIF('EG-NOV'!$F$18:$F$516,PROVEEDORES!$D201,'EG-NOV'!P$18:P$516)</f>
        <v>0</v>
      </c>
      <c r="H200" s="159">
        <f>SUMIF('EG-NOV'!$F$18:$F$516,PROVEEDORES!$D201,'EG-NOV'!Q$18:Q$516)</f>
        <v>0</v>
      </c>
      <c r="I200" s="159">
        <f>SUMIF('EG-NOV'!$F$18:$F$516,PROVEEDORES!$D201,'EG-NOV'!R$18:R$516)</f>
        <v>0</v>
      </c>
      <c r="J200" s="159">
        <f>SUMIF('EG-NOV'!$F$18:$F$516,PROVEEDORES!$D201,'EG-NOV'!S$18:S$516)</f>
        <v>0</v>
      </c>
      <c r="K200" s="159" t="str">
        <f t="shared" ref="K200:K263" si="6">IF(G200+H200+I200+J200&gt;0,"C/Información","")</f>
        <v/>
      </c>
      <c r="L200" s="146" t="str">
        <f>IF(PROVEEDORES!G201="","",PROVEEDORES!G201)</f>
        <v/>
      </c>
    </row>
    <row r="201" spans="3:12" ht="17.45" customHeight="1" x14ac:dyDescent="0.2">
      <c r="C201" s="158">
        <f t="shared" ref="C201:C264" si="7">C200+1</f>
        <v>195</v>
      </c>
      <c r="D201" s="146" t="str">
        <f>IF(PROVEEDORES!E202="","",PROVEEDORES!E202)</f>
        <v/>
      </c>
      <c r="E201" s="146" t="str">
        <f>IF(PROVEEDORES!F202="","",PROVEEDORES!F202)</f>
        <v/>
      </c>
      <c r="F201" s="146" t="str">
        <f>IF(PROVEEDORES!D202="","",PROVEEDORES!D202)</f>
        <v/>
      </c>
      <c r="G201" s="159">
        <f>SUMIF('EG-NOV'!$F$18:$F$516,PROVEEDORES!$D202,'EG-NOV'!P$18:P$516)</f>
        <v>0</v>
      </c>
      <c r="H201" s="159">
        <f>SUMIF('EG-NOV'!$F$18:$F$516,PROVEEDORES!$D202,'EG-NOV'!Q$18:Q$516)</f>
        <v>0</v>
      </c>
      <c r="I201" s="159">
        <f>SUMIF('EG-NOV'!$F$18:$F$516,PROVEEDORES!$D202,'EG-NOV'!R$18:R$516)</f>
        <v>0</v>
      </c>
      <c r="J201" s="159">
        <f>SUMIF('EG-NOV'!$F$18:$F$516,PROVEEDORES!$D202,'EG-NOV'!S$18:S$516)</f>
        <v>0</v>
      </c>
      <c r="K201" s="159" t="str">
        <f t="shared" si="6"/>
        <v/>
      </c>
      <c r="L201" s="146" t="str">
        <f>IF(PROVEEDORES!G202="","",PROVEEDORES!G202)</f>
        <v/>
      </c>
    </row>
    <row r="202" spans="3:12" ht="17.45" customHeight="1" x14ac:dyDescent="0.2">
      <c r="C202" s="158">
        <f t="shared" si="7"/>
        <v>196</v>
      </c>
      <c r="D202" s="146" t="str">
        <f>IF(PROVEEDORES!E203="","",PROVEEDORES!E203)</f>
        <v/>
      </c>
      <c r="E202" s="146" t="str">
        <f>IF(PROVEEDORES!F203="","",PROVEEDORES!F203)</f>
        <v/>
      </c>
      <c r="F202" s="146" t="str">
        <f>IF(PROVEEDORES!D203="","",PROVEEDORES!D203)</f>
        <v/>
      </c>
      <c r="G202" s="159">
        <f>SUMIF('EG-NOV'!$F$18:$F$516,PROVEEDORES!$D203,'EG-NOV'!P$18:P$516)</f>
        <v>0</v>
      </c>
      <c r="H202" s="159">
        <f>SUMIF('EG-NOV'!$F$18:$F$516,PROVEEDORES!$D203,'EG-NOV'!Q$18:Q$516)</f>
        <v>0</v>
      </c>
      <c r="I202" s="159">
        <f>SUMIF('EG-NOV'!$F$18:$F$516,PROVEEDORES!$D203,'EG-NOV'!R$18:R$516)</f>
        <v>0</v>
      </c>
      <c r="J202" s="159">
        <f>SUMIF('EG-NOV'!$F$18:$F$516,PROVEEDORES!$D203,'EG-NOV'!S$18:S$516)</f>
        <v>0</v>
      </c>
      <c r="K202" s="159" t="str">
        <f t="shared" si="6"/>
        <v/>
      </c>
      <c r="L202" s="146" t="str">
        <f>IF(PROVEEDORES!G203="","",PROVEEDORES!G203)</f>
        <v/>
      </c>
    </row>
    <row r="203" spans="3:12" ht="17.45" customHeight="1" x14ac:dyDescent="0.2">
      <c r="C203" s="158">
        <f t="shared" si="7"/>
        <v>197</v>
      </c>
      <c r="D203" s="146" t="str">
        <f>IF(PROVEEDORES!E204="","",PROVEEDORES!E204)</f>
        <v/>
      </c>
      <c r="E203" s="146" t="str">
        <f>IF(PROVEEDORES!F204="","",PROVEEDORES!F204)</f>
        <v/>
      </c>
      <c r="F203" s="146" t="str">
        <f>IF(PROVEEDORES!D204="","",PROVEEDORES!D204)</f>
        <v/>
      </c>
      <c r="G203" s="159">
        <f>SUMIF('EG-NOV'!$F$18:$F$516,PROVEEDORES!$D204,'EG-NOV'!P$18:P$516)</f>
        <v>0</v>
      </c>
      <c r="H203" s="159">
        <f>SUMIF('EG-NOV'!$F$18:$F$516,PROVEEDORES!$D204,'EG-NOV'!Q$18:Q$516)</f>
        <v>0</v>
      </c>
      <c r="I203" s="159">
        <f>SUMIF('EG-NOV'!$F$18:$F$516,PROVEEDORES!$D204,'EG-NOV'!R$18:R$516)</f>
        <v>0</v>
      </c>
      <c r="J203" s="159">
        <f>SUMIF('EG-NOV'!$F$18:$F$516,PROVEEDORES!$D204,'EG-NOV'!S$18:S$516)</f>
        <v>0</v>
      </c>
      <c r="K203" s="159" t="str">
        <f t="shared" si="6"/>
        <v/>
      </c>
      <c r="L203" s="146" t="str">
        <f>IF(PROVEEDORES!G204="","",PROVEEDORES!G204)</f>
        <v/>
      </c>
    </row>
    <row r="204" spans="3:12" ht="17.45" customHeight="1" x14ac:dyDescent="0.2">
      <c r="C204" s="158">
        <f t="shared" si="7"/>
        <v>198</v>
      </c>
      <c r="D204" s="146" t="str">
        <f>IF(PROVEEDORES!E205="","",PROVEEDORES!E205)</f>
        <v/>
      </c>
      <c r="E204" s="146" t="str">
        <f>IF(PROVEEDORES!F205="","",PROVEEDORES!F205)</f>
        <v/>
      </c>
      <c r="F204" s="146" t="str">
        <f>IF(PROVEEDORES!D205="","",PROVEEDORES!D205)</f>
        <v/>
      </c>
      <c r="G204" s="159">
        <f>SUMIF('EG-NOV'!$F$18:$F$516,PROVEEDORES!$D205,'EG-NOV'!P$18:P$516)</f>
        <v>0</v>
      </c>
      <c r="H204" s="159">
        <f>SUMIF('EG-NOV'!$F$18:$F$516,PROVEEDORES!$D205,'EG-NOV'!Q$18:Q$516)</f>
        <v>0</v>
      </c>
      <c r="I204" s="159">
        <f>SUMIF('EG-NOV'!$F$18:$F$516,PROVEEDORES!$D205,'EG-NOV'!R$18:R$516)</f>
        <v>0</v>
      </c>
      <c r="J204" s="159">
        <f>SUMIF('EG-NOV'!$F$18:$F$516,PROVEEDORES!$D205,'EG-NOV'!S$18:S$516)</f>
        <v>0</v>
      </c>
      <c r="K204" s="159" t="str">
        <f t="shared" si="6"/>
        <v/>
      </c>
      <c r="L204" s="146" t="str">
        <f>IF(PROVEEDORES!G205="","",PROVEEDORES!G205)</f>
        <v/>
      </c>
    </row>
    <row r="205" spans="3:12" ht="17.45" customHeight="1" x14ac:dyDescent="0.2">
      <c r="C205" s="158">
        <f t="shared" si="7"/>
        <v>199</v>
      </c>
      <c r="D205" s="146" t="str">
        <f>IF(PROVEEDORES!E206="","",PROVEEDORES!E206)</f>
        <v/>
      </c>
      <c r="E205" s="146" t="str">
        <f>IF(PROVEEDORES!F206="","",PROVEEDORES!F206)</f>
        <v/>
      </c>
      <c r="F205" s="146" t="str">
        <f>IF(PROVEEDORES!D206="","",PROVEEDORES!D206)</f>
        <v/>
      </c>
      <c r="G205" s="159">
        <f>SUMIF('EG-NOV'!$F$18:$F$516,PROVEEDORES!$D206,'EG-NOV'!P$18:P$516)</f>
        <v>0</v>
      </c>
      <c r="H205" s="159">
        <f>SUMIF('EG-NOV'!$F$18:$F$516,PROVEEDORES!$D206,'EG-NOV'!Q$18:Q$516)</f>
        <v>0</v>
      </c>
      <c r="I205" s="159">
        <f>SUMIF('EG-NOV'!$F$18:$F$516,PROVEEDORES!$D206,'EG-NOV'!R$18:R$516)</f>
        <v>0</v>
      </c>
      <c r="J205" s="159">
        <f>SUMIF('EG-NOV'!$F$18:$F$516,PROVEEDORES!$D206,'EG-NOV'!S$18:S$516)</f>
        <v>0</v>
      </c>
      <c r="K205" s="159" t="str">
        <f t="shared" si="6"/>
        <v/>
      </c>
      <c r="L205" s="146" t="str">
        <f>IF(PROVEEDORES!G206="","",PROVEEDORES!G206)</f>
        <v/>
      </c>
    </row>
    <row r="206" spans="3:12" ht="17.45" customHeight="1" x14ac:dyDescent="0.2">
      <c r="C206" s="158">
        <f t="shared" si="7"/>
        <v>200</v>
      </c>
      <c r="D206" s="146" t="str">
        <f>IF(PROVEEDORES!E207="","",PROVEEDORES!E207)</f>
        <v/>
      </c>
      <c r="E206" s="146" t="str">
        <f>IF(PROVEEDORES!F207="","",PROVEEDORES!F207)</f>
        <v/>
      </c>
      <c r="F206" s="146" t="str">
        <f>IF(PROVEEDORES!D207="","",PROVEEDORES!D207)</f>
        <v/>
      </c>
      <c r="G206" s="159">
        <f>SUMIF('EG-NOV'!$F$18:$F$516,PROVEEDORES!$D207,'EG-NOV'!P$18:P$516)</f>
        <v>0</v>
      </c>
      <c r="H206" s="159">
        <f>SUMIF('EG-NOV'!$F$18:$F$516,PROVEEDORES!$D207,'EG-NOV'!Q$18:Q$516)</f>
        <v>0</v>
      </c>
      <c r="I206" s="159">
        <f>SUMIF('EG-NOV'!$F$18:$F$516,PROVEEDORES!$D207,'EG-NOV'!R$18:R$516)</f>
        <v>0</v>
      </c>
      <c r="J206" s="159">
        <f>SUMIF('EG-NOV'!$F$18:$F$516,PROVEEDORES!$D207,'EG-NOV'!S$18:S$516)</f>
        <v>0</v>
      </c>
      <c r="K206" s="159" t="str">
        <f t="shared" si="6"/>
        <v/>
      </c>
      <c r="L206" s="146" t="str">
        <f>IF(PROVEEDORES!G207="","",PROVEEDORES!G207)</f>
        <v/>
      </c>
    </row>
    <row r="207" spans="3:12" ht="17.45" customHeight="1" x14ac:dyDescent="0.2">
      <c r="C207" s="158">
        <f t="shared" si="7"/>
        <v>201</v>
      </c>
      <c r="D207" s="146" t="str">
        <f>IF(PROVEEDORES!E208="","",PROVEEDORES!E208)</f>
        <v/>
      </c>
      <c r="E207" s="146" t="str">
        <f>IF(PROVEEDORES!F208="","",PROVEEDORES!F208)</f>
        <v/>
      </c>
      <c r="F207" s="146" t="str">
        <f>IF(PROVEEDORES!D208="","",PROVEEDORES!D208)</f>
        <v/>
      </c>
      <c r="G207" s="159">
        <f>SUMIF('EG-NOV'!$F$18:$F$516,PROVEEDORES!$D208,'EG-NOV'!P$18:P$516)</f>
        <v>0</v>
      </c>
      <c r="H207" s="159">
        <f>SUMIF('EG-NOV'!$F$18:$F$516,PROVEEDORES!$D208,'EG-NOV'!Q$18:Q$516)</f>
        <v>0</v>
      </c>
      <c r="I207" s="159">
        <f>SUMIF('EG-NOV'!$F$18:$F$516,PROVEEDORES!$D208,'EG-NOV'!R$18:R$516)</f>
        <v>0</v>
      </c>
      <c r="J207" s="159">
        <f>SUMIF('EG-NOV'!$F$18:$F$516,PROVEEDORES!$D208,'EG-NOV'!S$18:S$516)</f>
        <v>0</v>
      </c>
      <c r="K207" s="159" t="str">
        <f t="shared" si="6"/>
        <v/>
      </c>
      <c r="L207" s="146" t="str">
        <f>IF(PROVEEDORES!G208="","",PROVEEDORES!G208)</f>
        <v/>
      </c>
    </row>
    <row r="208" spans="3:12" ht="17.45" customHeight="1" x14ac:dyDescent="0.2">
      <c r="C208" s="158">
        <f t="shared" si="7"/>
        <v>202</v>
      </c>
      <c r="D208" s="146" t="str">
        <f>IF(PROVEEDORES!E209="","",PROVEEDORES!E209)</f>
        <v/>
      </c>
      <c r="E208" s="146" t="str">
        <f>IF(PROVEEDORES!F209="","",PROVEEDORES!F209)</f>
        <v/>
      </c>
      <c r="F208" s="146" t="str">
        <f>IF(PROVEEDORES!D209="","",PROVEEDORES!D209)</f>
        <v/>
      </c>
      <c r="G208" s="159">
        <f>SUMIF('EG-NOV'!$F$18:$F$516,PROVEEDORES!$D209,'EG-NOV'!P$18:P$516)</f>
        <v>0</v>
      </c>
      <c r="H208" s="159">
        <f>SUMIF('EG-NOV'!$F$18:$F$516,PROVEEDORES!$D209,'EG-NOV'!Q$18:Q$516)</f>
        <v>0</v>
      </c>
      <c r="I208" s="159">
        <f>SUMIF('EG-NOV'!$F$18:$F$516,PROVEEDORES!$D209,'EG-NOV'!R$18:R$516)</f>
        <v>0</v>
      </c>
      <c r="J208" s="159">
        <f>SUMIF('EG-NOV'!$F$18:$F$516,PROVEEDORES!$D209,'EG-NOV'!S$18:S$516)</f>
        <v>0</v>
      </c>
      <c r="K208" s="159" t="str">
        <f t="shared" si="6"/>
        <v/>
      </c>
      <c r="L208" s="146" t="str">
        <f>IF(PROVEEDORES!G209="","",PROVEEDORES!G209)</f>
        <v/>
      </c>
    </row>
    <row r="209" spans="3:12" ht="17.45" customHeight="1" x14ac:dyDescent="0.2">
      <c r="C209" s="158">
        <f t="shared" si="7"/>
        <v>203</v>
      </c>
      <c r="D209" s="146" t="str">
        <f>IF(PROVEEDORES!E210="","",PROVEEDORES!E210)</f>
        <v/>
      </c>
      <c r="E209" s="146" t="str">
        <f>IF(PROVEEDORES!F210="","",PROVEEDORES!F210)</f>
        <v/>
      </c>
      <c r="F209" s="146" t="str">
        <f>IF(PROVEEDORES!D210="","",PROVEEDORES!D210)</f>
        <v/>
      </c>
      <c r="G209" s="159">
        <f>SUMIF('EG-NOV'!$F$18:$F$516,PROVEEDORES!$D210,'EG-NOV'!P$18:P$516)</f>
        <v>0</v>
      </c>
      <c r="H209" s="159">
        <f>SUMIF('EG-NOV'!$F$18:$F$516,PROVEEDORES!$D210,'EG-NOV'!Q$18:Q$516)</f>
        <v>0</v>
      </c>
      <c r="I209" s="159">
        <f>SUMIF('EG-NOV'!$F$18:$F$516,PROVEEDORES!$D210,'EG-NOV'!R$18:R$516)</f>
        <v>0</v>
      </c>
      <c r="J209" s="159">
        <f>SUMIF('EG-NOV'!$F$18:$F$516,PROVEEDORES!$D210,'EG-NOV'!S$18:S$516)</f>
        <v>0</v>
      </c>
      <c r="K209" s="159" t="str">
        <f t="shared" si="6"/>
        <v/>
      </c>
      <c r="L209" s="146" t="str">
        <f>IF(PROVEEDORES!G210="","",PROVEEDORES!G210)</f>
        <v/>
      </c>
    </row>
    <row r="210" spans="3:12" ht="17.45" customHeight="1" x14ac:dyDescent="0.2">
      <c r="C210" s="158">
        <f t="shared" si="7"/>
        <v>204</v>
      </c>
      <c r="D210" s="146" t="str">
        <f>IF(PROVEEDORES!E211="","",PROVEEDORES!E211)</f>
        <v/>
      </c>
      <c r="E210" s="146" t="str">
        <f>IF(PROVEEDORES!F211="","",PROVEEDORES!F211)</f>
        <v/>
      </c>
      <c r="F210" s="146" t="str">
        <f>IF(PROVEEDORES!D211="","",PROVEEDORES!D211)</f>
        <v/>
      </c>
      <c r="G210" s="159">
        <f>SUMIF('EG-NOV'!$F$18:$F$516,PROVEEDORES!$D211,'EG-NOV'!P$18:P$516)</f>
        <v>0</v>
      </c>
      <c r="H210" s="159">
        <f>SUMIF('EG-NOV'!$F$18:$F$516,PROVEEDORES!$D211,'EG-NOV'!Q$18:Q$516)</f>
        <v>0</v>
      </c>
      <c r="I210" s="159">
        <f>SUMIF('EG-NOV'!$F$18:$F$516,PROVEEDORES!$D211,'EG-NOV'!R$18:R$516)</f>
        <v>0</v>
      </c>
      <c r="J210" s="159">
        <f>SUMIF('EG-NOV'!$F$18:$F$516,PROVEEDORES!$D211,'EG-NOV'!S$18:S$516)</f>
        <v>0</v>
      </c>
      <c r="K210" s="159" t="str">
        <f t="shared" si="6"/>
        <v/>
      </c>
      <c r="L210" s="146" t="str">
        <f>IF(PROVEEDORES!G211="","",PROVEEDORES!G211)</f>
        <v/>
      </c>
    </row>
    <row r="211" spans="3:12" ht="17.45" customHeight="1" x14ac:dyDescent="0.2">
      <c r="C211" s="158">
        <f t="shared" si="7"/>
        <v>205</v>
      </c>
      <c r="D211" s="146" t="str">
        <f>IF(PROVEEDORES!E212="","",PROVEEDORES!E212)</f>
        <v/>
      </c>
      <c r="E211" s="146" t="str">
        <f>IF(PROVEEDORES!F212="","",PROVEEDORES!F212)</f>
        <v/>
      </c>
      <c r="F211" s="146" t="str">
        <f>IF(PROVEEDORES!D212="","",PROVEEDORES!D212)</f>
        <v/>
      </c>
      <c r="G211" s="159">
        <f>SUMIF('EG-NOV'!$F$18:$F$516,PROVEEDORES!$D212,'EG-NOV'!P$18:P$516)</f>
        <v>0</v>
      </c>
      <c r="H211" s="159">
        <f>SUMIF('EG-NOV'!$F$18:$F$516,PROVEEDORES!$D212,'EG-NOV'!Q$18:Q$516)</f>
        <v>0</v>
      </c>
      <c r="I211" s="159">
        <f>SUMIF('EG-NOV'!$F$18:$F$516,PROVEEDORES!$D212,'EG-NOV'!R$18:R$516)</f>
        <v>0</v>
      </c>
      <c r="J211" s="159">
        <f>SUMIF('EG-NOV'!$F$18:$F$516,PROVEEDORES!$D212,'EG-NOV'!S$18:S$516)</f>
        <v>0</v>
      </c>
      <c r="K211" s="159" t="str">
        <f t="shared" si="6"/>
        <v/>
      </c>
      <c r="L211" s="146" t="str">
        <f>IF(PROVEEDORES!G212="","",PROVEEDORES!G212)</f>
        <v/>
      </c>
    </row>
    <row r="212" spans="3:12" ht="17.45" customHeight="1" x14ac:dyDescent="0.2">
      <c r="C212" s="158">
        <f t="shared" si="7"/>
        <v>206</v>
      </c>
      <c r="D212" s="146" t="str">
        <f>IF(PROVEEDORES!E213="","",PROVEEDORES!E213)</f>
        <v/>
      </c>
      <c r="E212" s="146" t="str">
        <f>IF(PROVEEDORES!F213="","",PROVEEDORES!F213)</f>
        <v/>
      </c>
      <c r="F212" s="146" t="str">
        <f>IF(PROVEEDORES!D213="","",PROVEEDORES!D213)</f>
        <v/>
      </c>
      <c r="G212" s="159">
        <f>SUMIF('EG-NOV'!$F$18:$F$516,PROVEEDORES!$D213,'EG-NOV'!P$18:P$516)</f>
        <v>0</v>
      </c>
      <c r="H212" s="159">
        <f>SUMIF('EG-NOV'!$F$18:$F$516,PROVEEDORES!$D213,'EG-NOV'!Q$18:Q$516)</f>
        <v>0</v>
      </c>
      <c r="I212" s="159">
        <f>SUMIF('EG-NOV'!$F$18:$F$516,PROVEEDORES!$D213,'EG-NOV'!R$18:R$516)</f>
        <v>0</v>
      </c>
      <c r="J212" s="159">
        <f>SUMIF('EG-NOV'!$F$18:$F$516,PROVEEDORES!$D213,'EG-NOV'!S$18:S$516)</f>
        <v>0</v>
      </c>
      <c r="K212" s="159" t="str">
        <f t="shared" si="6"/>
        <v/>
      </c>
      <c r="L212" s="146" t="str">
        <f>IF(PROVEEDORES!G213="","",PROVEEDORES!G213)</f>
        <v/>
      </c>
    </row>
    <row r="213" spans="3:12" ht="17.45" customHeight="1" x14ac:dyDescent="0.2">
      <c r="C213" s="158">
        <f t="shared" si="7"/>
        <v>207</v>
      </c>
      <c r="D213" s="146" t="str">
        <f>IF(PROVEEDORES!E214="","",PROVEEDORES!E214)</f>
        <v/>
      </c>
      <c r="E213" s="146" t="str">
        <f>IF(PROVEEDORES!F214="","",PROVEEDORES!F214)</f>
        <v/>
      </c>
      <c r="F213" s="146" t="str">
        <f>IF(PROVEEDORES!D214="","",PROVEEDORES!D214)</f>
        <v/>
      </c>
      <c r="G213" s="159">
        <f>SUMIF('EG-NOV'!$F$18:$F$516,PROVEEDORES!$D214,'EG-NOV'!P$18:P$516)</f>
        <v>0</v>
      </c>
      <c r="H213" s="159">
        <f>SUMIF('EG-NOV'!$F$18:$F$516,PROVEEDORES!$D214,'EG-NOV'!Q$18:Q$516)</f>
        <v>0</v>
      </c>
      <c r="I213" s="159">
        <f>SUMIF('EG-NOV'!$F$18:$F$516,PROVEEDORES!$D214,'EG-NOV'!R$18:R$516)</f>
        <v>0</v>
      </c>
      <c r="J213" s="159">
        <f>SUMIF('EG-NOV'!$F$18:$F$516,PROVEEDORES!$D214,'EG-NOV'!S$18:S$516)</f>
        <v>0</v>
      </c>
      <c r="K213" s="159" t="str">
        <f t="shared" si="6"/>
        <v/>
      </c>
      <c r="L213" s="146" t="str">
        <f>IF(PROVEEDORES!G214="","",PROVEEDORES!G214)</f>
        <v/>
      </c>
    </row>
    <row r="214" spans="3:12" ht="17.45" customHeight="1" x14ac:dyDescent="0.2">
      <c r="C214" s="158">
        <f t="shared" si="7"/>
        <v>208</v>
      </c>
      <c r="D214" s="146" t="str">
        <f>IF(PROVEEDORES!E215="","",PROVEEDORES!E215)</f>
        <v/>
      </c>
      <c r="E214" s="146" t="str">
        <f>IF(PROVEEDORES!F215="","",PROVEEDORES!F215)</f>
        <v/>
      </c>
      <c r="F214" s="146" t="str">
        <f>IF(PROVEEDORES!D215="","",PROVEEDORES!D215)</f>
        <v/>
      </c>
      <c r="G214" s="159">
        <f>SUMIF('EG-NOV'!$F$18:$F$516,PROVEEDORES!$D215,'EG-NOV'!P$18:P$516)</f>
        <v>0</v>
      </c>
      <c r="H214" s="159">
        <f>SUMIF('EG-NOV'!$F$18:$F$516,PROVEEDORES!$D215,'EG-NOV'!Q$18:Q$516)</f>
        <v>0</v>
      </c>
      <c r="I214" s="159">
        <f>SUMIF('EG-NOV'!$F$18:$F$516,PROVEEDORES!$D215,'EG-NOV'!R$18:R$516)</f>
        <v>0</v>
      </c>
      <c r="J214" s="159">
        <f>SUMIF('EG-NOV'!$F$18:$F$516,PROVEEDORES!$D215,'EG-NOV'!S$18:S$516)</f>
        <v>0</v>
      </c>
      <c r="K214" s="159" t="str">
        <f t="shared" si="6"/>
        <v/>
      </c>
      <c r="L214" s="146" t="str">
        <f>IF(PROVEEDORES!G215="","",PROVEEDORES!G215)</f>
        <v/>
      </c>
    </row>
    <row r="215" spans="3:12" ht="17.45" customHeight="1" x14ac:dyDescent="0.2">
      <c r="C215" s="158">
        <f t="shared" si="7"/>
        <v>209</v>
      </c>
      <c r="D215" s="146" t="str">
        <f>IF(PROVEEDORES!E216="","",PROVEEDORES!E216)</f>
        <v/>
      </c>
      <c r="E215" s="146" t="str">
        <f>IF(PROVEEDORES!F216="","",PROVEEDORES!F216)</f>
        <v/>
      </c>
      <c r="F215" s="146" t="str">
        <f>IF(PROVEEDORES!D216="","",PROVEEDORES!D216)</f>
        <v/>
      </c>
      <c r="G215" s="159">
        <f>SUMIF('EG-NOV'!$F$18:$F$516,PROVEEDORES!$D216,'EG-NOV'!P$18:P$516)</f>
        <v>0</v>
      </c>
      <c r="H215" s="159">
        <f>SUMIF('EG-NOV'!$F$18:$F$516,PROVEEDORES!$D216,'EG-NOV'!Q$18:Q$516)</f>
        <v>0</v>
      </c>
      <c r="I215" s="159">
        <f>SUMIF('EG-NOV'!$F$18:$F$516,PROVEEDORES!$D216,'EG-NOV'!R$18:R$516)</f>
        <v>0</v>
      </c>
      <c r="J215" s="159">
        <f>SUMIF('EG-NOV'!$F$18:$F$516,PROVEEDORES!$D216,'EG-NOV'!S$18:S$516)</f>
        <v>0</v>
      </c>
      <c r="K215" s="159" t="str">
        <f t="shared" si="6"/>
        <v/>
      </c>
      <c r="L215" s="146" t="str">
        <f>IF(PROVEEDORES!G216="","",PROVEEDORES!G216)</f>
        <v/>
      </c>
    </row>
    <row r="216" spans="3:12" ht="17.45" customHeight="1" x14ac:dyDescent="0.2">
      <c r="C216" s="158">
        <f t="shared" si="7"/>
        <v>210</v>
      </c>
      <c r="D216" s="146" t="str">
        <f>IF(PROVEEDORES!E217="","",PROVEEDORES!E217)</f>
        <v/>
      </c>
      <c r="E216" s="146" t="str">
        <f>IF(PROVEEDORES!F217="","",PROVEEDORES!F217)</f>
        <v/>
      </c>
      <c r="F216" s="146" t="str">
        <f>IF(PROVEEDORES!D217="","",PROVEEDORES!D217)</f>
        <v/>
      </c>
      <c r="G216" s="159">
        <f>SUMIF('EG-NOV'!$F$18:$F$516,PROVEEDORES!$D217,'EG-NOV'!P$18:P$516)</f>
        <v>0</v>
      </c>
      <c r="H216" s="159">
        <f>SUMIF('EG-NOV'!$F$18:$F$516,PROVEEDORES!$D217,'EG-NOV'!Q$18:Q$516)</f>
        <v>0</v>
      </c>
      <c r="I216" s="159">
        <f>SUMIF('EG-NOV'!$F$18:$F$516,PROVEEDORES!$D217,'EG-NOV'!R$18:R$516)</f>
        <v>0</v>
      </c>
      <c r="J216" s="159">
        <f>SUMIF('EG-NOV'!$F$18:$F$516,PROVEEDORES!$D217,'EG-NOV'!S$18:S$516)</f>
        <v>0</v>
      </c>
      <c r="K216" s="159" t="str">
        <f t="shared" si="6"/>
        <v/>
      </c>
      <c r="L216" s="146" t="str">
        <f>IF(PROVEEDORES!G217="","",PROVEEDORES!G217)</f>
        <v/>
      </c>
    </row>
    <row r="217" spans="3:12" ht="17.45" customHeight="1" x14ac:dyDescent="0.2">
      <c r="C217" s="158">
        <f t="shared" si="7"/>
        <v>211</v>
      </c>
      <c r="D217" s="146" t="str">
        <f>IF(PROVEEDORES!E218="","",PROVEEDORES!E218)</f>
        <v/>
      </c>
      <c r="E217" s="146" t="str">
        <f>IF(PROVEEDORES!F218="","",PROVEEDORES!F218)</f>
        <v/>
      </c>
      <c r="F217" s="146" t="str">
        <f>IF(PROVEEDORES!D218="","",PROVEEDORES!D218)</f>
        <v/>
      </c>
      <c r="G217" s="159">
        <f>SUMIF('EG-NOV'!$F$18:$F$516,PROVEEDORES!$D218,'EG-NOV'!P$18:P$516)</f>
        <v>0</v>
      </c>
      <c r="H217" s="159">
        <f>SUMIF('EG-NOV'!$F$18:$F$516,PROVEEDORES!$D218,'EG-NOV'!Q$18:Q$516)</f>
        <v>0</v>
      </c>
      <c r="I217" s="159">
        <f>SUMIF('EG-NOV'!$F$18:$F$516,PROVEEDORES!$D218,'EG-NOV'!R$18:R$516)</f>
        <v>0</v>
      </c>
      <c r="J217" s="159">
        <f>SUMIF('EG-NOV'!$F$18:$F$516,PROVEEDORES!$D218,'EG-NOV'!S$18:S$516)</f>
        <v>0</v>
      </c>
      <c r="K217" s="159" t="str">
        <f t="shared" si="6"/>
        <v/>
      </c>
      <c r="L217" s="146" t="str">
        <f>IF(PROVEEDORES!G218="","",PROVEEDORES!G218)</f>
        <v/>
      </c>
    </row>
    <row r="218" spans="3:12" ht="17.45" customHeight="1" x14ac:dyDescent="0.2">
      <c r="C218" s="158">
        <f t="shared" si="7"/>
        <v>212</v>
      </c>
      <c r="D218" s="146" t="str">
        <f>IF(PROVEEDORES!E219="","",PROVEEDORES!E219)</f>
        <v/>
      </c>
      <c r="E218" s="146" t="str">
        <f>IF(PROVEEDORES!F219="","",PROVEEDORES!F219)</f>
        <v/>
      </c>
      <c r="F218" s="146" t="str">
        <f>IF(PROVEEDORES!D219="","",PROVEEDORES!D219)</f>
        <v/>
      </c>
      <c r="G218" s="159">
        <f>SUMIF('EG-NOV'!$F$18:$F$516,PROVEEDORES!$D219,'EG-NOV'!P$18:P$516)</f>
        <v>0</v>
      </c>
      <c r="H218" s="159">
        <f>SUMIF('EG-NOV'!$F$18:$F$516,PROVEEDORES!$D219,'EG-NOV'!Q$18:Q$516)</f>
        <v>0</v>
      </c>
      <c r="I218" s="159">
        <f>SUMIF('EG-NOV'!$F$18:$F$516,PROVEEDORES!$D219,'EG-NOV'!R$18:R$516)</f>
        <v>0</v>
      </c>
      <c r="J218" s="159">
        <f>SUMIF('EG-NOV'!$F$18:$F$516,PROVEEDORES!$D219,'EG-NOV'!S$18:S$516)</f>
        <v>0</v>
      </c>
      <c r="K218" s="159" t="str">
        <f t="shared" si="6"/>
        <v/>
      </c>
      <c r="L218" s="146" t="str">
        <f>IF(PROVEEDORES!G219="","",PROVEEDORES!G219)</f>
        <v/>
      </c>
    </row>
    <row r="219" spans="3:12" ht="17.45" customHeight="1" x14ac:dyDescent="0.2">
      <c r="C219" s="158">
        <f t="shared" si="7"/>
        <v>213</v>
      </c>
      <c r="D219" s="146" t="str">
        <f>IF(PROVEEDORES!E220="","",PROVEEDORES!E220)</f>
        <v/>
      </c>
      <c r="E219" s="146" t="str">
        <f>IF(PROVEEDORES!F220="","",PROVEEDORES!F220)</f>
        <v/>
      </c>
      <c r="F219" s="146" t="str">
        <f>IF(PROVEEDORES!D220="","",PROVEEDORES!D220)</f>
        <v/>
      </c>
      <c r="G219" s="159">
        <f>SUMIF('EG-NOV'!$F$18:$F$516,PROVEEDORES!$D220,'EG-NOV'!P$18:P$516)</f>
        <v>0</v>
      </c>
      <c r="H219" s="159">
        <f>SUMIF('EG-NOV'!$F$18:$F$516,PROVEEDORES!$D220,'EG-NOV'!Q$18:Q$516)</f>
        <v>0</v>
      </c>
      <c r="I219" s="159">
        <f>SUMIF('EG-NOV'!$F$18:$F$516,PROVEEDORES!$D220,'EG-NOV'!R$18:R$516)</f>
        <v>0</v>
      </c>
      <c r="J219" s="159">
        <f>SUMIF('EG-NOV'!$F$18:$F$516,PROVEEDORES!$D220,'EG-NOV'!S$18:S$516)</f>
        <v>0</v>
      </c>
      <c r="K219" s="159" t="str">
        <f t="shared" si="6"/>
        <v/>
      </c>
      <c r="L219" s="146" t="str">
        <f>IF(PROVEEDORES!G220="","",PROVEEDORES!G220)</f>
        <v/>
      </c>
    </row>
    <row r="220" spans="3:12" ht="17.45" customHeight="1" x14ac:dyDescent="0.2">
      <c r="C220" s="158">
        <f t="shared" si="7"/>
        <v>214</v>
      </c>
      <c r="D220" s="146" t="str">
        <f>IF(PROVEEDORES!E221="","",PROVEEDORES!E221)</f>
        <v/>
      </c>
      <c r="E220" s="146" t="str">
        <f>IF(PROVEEDORES!F221="","",PROVEEDORES!F221)</f>
        <v/>
      </c>
      <c r="F220" s="146" t="str">
        <f>IF(PROVEEDORES!D221="","",PROVEEDORES!D221)</f>
        <v/>
      </c>
      <c r="G220" s="159">
        <f>SUMIF('EG-NOV'!$F$18:$F$516,PROVEEDORES!$D221,'EG-NOV'!P$18:P$516)</f>
        <v>0</v>
      </c>
      <c r="H220" s="159">
        <f>SUMIF('EG-NOV'!$F$18:$F$516,PROVEEDORES!$D221,'EG-NOV'!Q$18:Q$516)</f>
        <v>0</v>
      </c>
      <c r="I220" s="159">
        <f>SUMIF('EG-NOV'!$F$18:$F$516,PROVEEDORES!$D221,'EG-NOV'!R$18:R$516)</f>
        <v>0</v>
      </c>
      <c r="J220" s="159">
        <f>SUMIF('EG-NOV'!$F$18:$F$516,PROVEEDORES!$D221,'EG-NOV'!S$18:S$516)</f>
        <v>0</v>
      </c>
      <c r="K220" s="159" t="str">
        <f t="shared" si="6"/>
        <v/>
      </c>
      <c r="L220" s="146" t="str">
        <f>IF(PROVEEDORES!G221="","",PROVEEDORES!G221)</f>
        <v/>
      </c>
    </row>
    <row r="221" spans="3:12" ht="17.45" customHeight="1" x14ac:dyDescent="0.2">
      <c r="C221" s="158">
        <f t="shared" si="7"/>
        <v>215</v>
      </c>
      <c r="D221" s="146" t="str">
        <f>IF(PROVEEDORES!E222="","",PROVEEDORES!E222)</f>
        <v/>
      </c>
      <c r="E221" s="146" t="str">
        <f>IF(PROVEEDORES!F222="","",PROVEEDORES!F222)</f>
        <v/>
      </c>
      <c r="F221" s="146" t="str">
        <f>IF(PROVEEDORES!D222="","",PROVEEDORES!D222)</f>
        <v/>
      </c>
      <c r="G221" s="159">
        <f>SUMIF('EG-NOV'!$F$18:$F$516,PROVEEDORES!$D222,'EG-NOV'!P$18:P$516)</f>
        <v>0</v>
      </c>
      <c r="H221" s="159">
        <f>SUMIF('EG-NOV'!$F$18:$F$516,PROVEEDORES!$D222,'EG-NOV'!Q$18:Q$516)</f>
        <v>0</v>
      </c>
      <c r="I221" s="159">
        <f>SUMIF('EG-NOV'!$F$18:$F$516,PROVEEDORES!$D222,'EG-NOV'!R$18:R$516)</f>
        <v>0</v>
      </c>
      <c r="J221" s="159">
        <f>SUMIF('EG-NOV'!$F$18:$F$516,PROVEEDORES!$D222,'EG-NOV'!S$18:S$516)</f>
        <v>0</v>
      </c>
      <c r="K221" s="159" t="str">
        <f t="shared" si="6"/>
        <v/>
      </c>
      <c r="L221" s="146" t="str">
        <f>IF(PROVEEDORES!G222="","",PROVEEDORES!G222)</f>
        <v/>
      </c>
    </row>
    <row r="222" spans="3:12" ht="17.45" customHeight="1" x14ac:dyDescent="0.2">
      <c r="C222" s="158">
        <f t="shared" si="7"/>
        <v>216</v>
      </c>
      <c r="D222" s="146" t="str">
        <f>IF(PROVEEDORES!E223="","",PROVEEDORES!E223)</f>
        <v/>
      </c>
      <c r="E222" s="146" t="str">
        <f>IF(PROVEEDORES!F223="","",PROVEEDORES!F223)</f>
        <v/>
      </c>
      <c r="F222" s="146" t="str">
        <f>IF(PROVEEDORES!D223="","",PROVEEDORES!D223)</f>
        <v/>
      </c>
      <c r="G222" s="159">
        <f>SUMIF('EG-NOV'!$F$18:$F$516,PROVEEDORES!$D223,'EG-NOV'!P$18:P$516)</f>
        <v>0</v>
      </c>
      <c r="H222" s="159">
        <f>SUMIF('EG-NOV'!$F$18:$F$516,PROVEEDORES!$D223,'EG-NOV'!Q$18:Q$516)</f>
        <v>0</v>
      </c>
      <c r="I222" s="159">
        <f>SUMIF('EG-NOV'!$F$18:$F$516,PROVEEDORES!$D223,'EG-NOV'!R$18:R$516)</f>
        <v>0</v>
      </c>
      <c r="J222" s="159">
        <f>SUMIF('EG-NOV'!$F$18:$F$516,PROVEEDORES!$D223,'EG-NOV'!S$18:S$516)</f>
        <v>0</v>
      </c>
      <c r="K222" s="159" t="str">
        <f t="shared" si="6"/>
        <v/>
      </c>
      <c r="L222" s="146" t="str">
        <f>IF(PROVEEDORES!G223="","",PROVEEDORES!G223)</f>
        <v/>
      </c>
    </row>
    <row r="223" spans="3:12" ht="17.45" customHeight="1" x14ac:dyDescent="0.2">
      <c r="C223" s="158">
        <f t="shared" si="7"/>
        <v>217</v>
      </c>
      <c r="D223" s="146" t="str">
        <f>IF(PROVEEDORES!E224="","",PROVEEDORES!E224)</f>
        <v/>
      </c>
      <c r="E223" s="146" t="str">
        <f>IF(PROVEEDORES!F224="","",PROVEEDORES!F224)</f>
        <v/>
      </c>
      <c r="F223" s="146" t="str">
        <f>IF(PROVEEDORES!D224="","",PROVEEDORES!D224)</f>
        <v/>
      </c>
      <c r="G223" s="159">
        <f>SUMIF('EG-NOV'!$F$18:$F$516,PROVEEDORES!$D224,'EG-NOV'!P$18:P$516)</f>
        <v>0</v>
      </c>
      <c r="H223" s="159">
        <f>SUMIF('EG-NOV'!$F$18:$F$516,PROVEEDORES!$D224,'EG-NOV'!Q$18:Q$516)</f>
        <v>0</v>
      </c>
      <c r="I223" s="159">
        <f>SUMIF('EG-NOV'!$F$18:$F$516,PROVEEDORES!$D224,'EG-NOV'!R$18:R$516)</f>
        <v>0</v>
      </c>
      <c r="J223" s="159">
        <f>SUMIF('EG-NOV'!$F$18:$F$516,PROVEEDORES!$D224,'EG-NOV'!S$18:S$516)</f>
        <v>0</v>
      </c>
      <c r="K223" s="159" t="str">
        <f t="shared" si="6"/>
        <v/>
      </c>
      <c r="L223" s="146" t="str">
        <f>IF(PROVEEDORES!G224="","",PROVEEDORES!G224)</f>
        <v/>
      </c>
    </row>
    <row r="224" spans="3:12" ht="17.45" customHeight="1" x14ac:dyDescent="0.2">
      <c r="C224" s="158">
        <f t="shared" si="7"/>
        <v>218</v>
      </c>
      <c r="D224" s="146" t="str">
        <f>IF(PROVEEDORES!E225="","",PROVEEDORES!E225)</f>
        <v/>
      </c>
      <c r="E224" s="146" t="str">
        <f>IF(PROVEEDORES!F225="","",PROVEEDORES!F225)</f>
        <v/>
      </c>
      <c r="F224" s="146" t="str">
        <f>IF(PROVEEDORES!D225="","",PROVEEDORES!D225)</f>
        <v/>
      </c>
      <c r="G224" s="159">
        <f>SUMIF('EG-NOV'!$F$18:$F$516,PROVEEDORES!$D225,'EG-NOV'!P$18:P$516)</f>
        <v>0</v>
      </c>
      <c r="H224" s="159">
        <f>SUMIF('EG-NOV'!$F$18:$F$516,PROVEEDORES!$D225,'EG-NOV'!Q$18:Q$516)</f>
        <v>0</v>
      </c>
      <c r="I224" s="159">
        <f>SUMIF('EG-NOV'!$F$18:$F$516,PROVEEDORES!$D225,'EG-NOV'!R$18:R$516)</f>
        <v>0</v>
      </c>
      <c r="J224" s="159">
        <f>SUMIF('EG-NOV'!$F$18:$F$516,PROVEEDORES!$D225,'EG-NOV'!S$18:S$516)</f>
        <v>0</v>
      </c>
      <c r="K224" s="159" t="str">
        <f t="shared" si="6"/>
        <v/>
      </c>
      <c r="L224" s="146" t="str">
        <f>IF(PROVEEDORES!G225="","",PROVEEDORES!G225)</f>
        <v/>
      </c>
    </row>
    <row r="225" spans="3:12" ht="17.45" customHeight="1" x14ac:dyDescent="0.2">
      <c r="C225" s="158">
        <f t="shared" si="7"/>
        <v>219</v>
      </c>
      <c r="D225" s="146" t="str">
        <f>IF(PROVEEDORES!E226="","",PROVEEDORES!E226)</f>
        <v/>
      </c>
      <c r="E225" s="146" t="str">
        <f>IF(PROVEEDORES!F226="","",PROVEEDORES!F226)</f>
        <v/>
      </c>
      <c r="F225" s="146" t="str">
        <f>IF(PROVEEDORES!D226="","",PROVEEDORES!D226)</f>
        <v/>
      </c>
      <c r="G225" s="159">
        <f>SUMIF('EG-NOV'!$F$18:$F$516,PROVEEDORES!$D226,'EG-NOV'!P$18:P$516)</f>
        <v>0</v>
      </c>
      <c r="H225" s="159">
        <f>SUMIF('EG-NOV'!$F$18:$F$516,PROVEEDORES!$D226,'EG-NOV'!Q$18:Q$516)</f>
        <v>0</v>
      </c>
      <c r="I225" s="159">
        <f>SUMIF('EG-NOV'!$F$18:$F$516,PROVEEDORES!$D226,'EG-NOV'!R$18:R$516)</f>
        <v>0</v>
      </c>
      <c r="J225" s="159">
        <f>SUMIF('EG-NOV'!$F$18:$F$516,PROVEEDORES!$D226,'EG-NOV'!S$18:S$516)</f>
        <v>0</v>
      </c>
      <c r="K225" s="159" t="str">
        <f t="shared" si="6"/>
        <v/>
      </c>
      <c r="L225" s="146" t="str">
        <f>IF(PROVEEDORES!G226="","",PROVEEDORES!G226)</f>
        <v/>
      </c>
    </row>
    <row r="226" spans="3:12" ht="17.45" customHeight="1" x14ac:dyDescent="0.2">
      <c r="C226" s="158">
        <f t="shared" si="7"/>
        <v>220</v>
      </c>
      <c r="D226" s="146" t="str">
        <f>IF(PROVEEDORES!E227="","",PROVEEDORES!E227)</f>
        <v/>
      </c>
      <c r="E226" s="146" t="str">
        <f>IF(PROVEEDORES!F227="","",PROVEEDORES!F227)</f>
        <v/>
      </c>
      <c r="F226" s="146" t="str">
        <f>IF(PROVEEDORES!D227="","",PROVEEDORES!D227)</f>
        <v/>
      </c>
      <c r="G226" s="159">
        <f>SUMIF('EG-NOV'!$F$18:$F$516,PROVEEDORES!$D227,'EG-NOV'!P$18:P$516)</f>
        <v>0</v>
      </c>
      <c r="H226" s="159">
        <f>SUMIF('EG-NOV'!$F$18:$F$516,PROVEEDORES!$D227,'EG-NOV'!Q$18:Q$516)</f>
        <v>0</v>
      </c>
      <c r="I226" s="159">
        <f>SUMIF('EG-NOV'!$F$18:$F$516,PROVEEDORES!$D227,'EG-NOV'!R$18:R$516)</f>
        <v>0</v>
      </c>
      <c r="J226" s="159">
        <f>SUMIF('EG-NOV'!$F$18:$F$516,PROVEEDORES!$D227,'EG-NOV'!S$18:S$516)</f>
        <v>0</v>
      </c>
      <c r="K226" s="159" t="str">
        <f t="shared" si="6"/>
        <v/>
      </c>
      <c r="L226" s="146" t="str">
        <f>IF(PROVEEDORES!G227="","",PROVEEDORES!G227)</f>
        <v/>
      </c>
    </row>
    <row r="227" spans="3:12" ht="17.45" customHeight="1" x14ac:dyDescent="0.2">
      <c r="C227" s="158">
        <f t="shared" si="7"/>
        <v>221</v>
      </c>
      <c r="D227" s="146" t="str">
        <f>IF(PROVEEDORES!E228="","",PROVEEDORES!E228)</f>
        <v/>
      </c>
      <c r="E227" s="146" t="str">
        <f>IF(PROVEEDORES!F228="","",PROVEEDORES!F228)</f>
        <v/>
      </c>
      <c r="F227" s="146" t="str">
        <f>IF(PROVEEDORES!D228="","",PROVEEDORES!D228)</f>
        <v/>
      </c>
      <c r="G227" s="159">
        <f>SUMIF('EG-NOV'!$F$18:$F$516,PROVEEDORES!$D228,'EG-NOV'!P$18:P$516)</f>
        <v>0</v>
      </c>
      <c r="H227" s="159">
        <f>SUMIF('EG-NOV'!$F$18:$F$516,PROVEEDORES!$D228,'EG-NOV'!Q$18:Q$516)</f>
        <v>0</v>
      </c>
      <c r="I227" s="159">
        <f>SUMIF('EG-NOV'!$F$18:$F$516,PROVEEDORES!$D228,'EG-NOV'!R$18:R$516)</f>
        <v>0</v>
      </c>
      <c r="J227" s="159">
        <f>SUMIF('EG-NOV'!$F$18:$F$516,PROVEEDORES!$D228,'EG-NOV'!S$18:S$516)</f>
        <v>0</v>
      </c>
      <c r="K227" s="159" t="str">
        <f t="shared" si="6"/>
        <v/>
      </c>
      <c r="L227" s="146" t="str">
        <f>IF(PROVEEDORES!G228="","",PROVEEDORES!G228)</f>
        <v/>
      </c>
    </row>
    <row r="228" spans="3:12" ht="17.45" customHeight="1" x14ac:dyDescent="0.2">
      <c r="C228" s="158">
        <f t="shared" si="7"/>
        <v>222</v>
      </c>
      <c r="D228" s="146" t="str">
        <f>IF(PROVEEDORES!E229="","",PROVEEDORES!E229)</f>
        <v/>
      </c>
      <c r="E228" s="146" t="str">
        <f>IF(PROVEEDORES!F229="","",PROVEEDORES!F229)</f>
        <v/>
      </c>
      <c r="F228" s="146" t="str">
        <f>IF(PROVEEDORES!D229="","",PROVEEDORES!D229)</f>
        <v/>
      </c>
      <c r="G228" s="159">
        <f>SUMIF('EG-NOV'!$F$18:$F$516,PROVEEDORES!$D229,'EG-NOV'!P$18:P$516)</f>
        <v>0</v>
      </c>
      <c r="H228" s="159">
        <f>SUMIF('EG-NOV'!$F$18:$F$516,PROVEEDORES!$D229,'EG-NOV'!Q$18:Q$516)</f>
        <v>0</v>
      </c>
      <c r="I228" s="159">
        <f>SUMIF('EG-NOV'!$F$18:$F$516,PROVEEDORES!$D229,'EG-NOV'!R$18:R$516)</f>
        <v>0</v>
      </c>
      <c r="J228" s="159">
        <f>SUMIF('EG-NOV'!$F$18:$F$516,PROVEEDORES!$D229,'EG-NOV'!S$18:S$516)</f>
        <v>0</v>
      </c>
      <c r="K228" s="159" t="str">
        <f t="shared" si="6"/>
        <v/>
      </c>
      <c r="L228" s="146" t="str">
        <f>IF(PROVEEDORES!G229="","",PROVEEDORES!G229)</f>
        <v/>
      </c>
    </row>
    <row r="229" spans="3:12" ht="17.45" customHeight="1" x14ac:dyDescent="0.2">
      <c r="C229" s="158">
        <f t="shared" si="7"/>
        <v>223</v>
      </c>
      <c r="D229" s="146" t="str">
        <f>IF(PROVEEDORES!E230="","",PROVEEDORES!E230)</f>
        <v/>
      </c>
      <c r="E229" s="146" t="str">
        <f>IF(PROVEEDORES!F230="","",PROVEEDORES!F230)</f>
        <v/>
      </c>
      <c r="F229" s="146" t="str">
        <f>IF(PROVEEDORES!D230="","",PROVEEDORES!D230)</f>
        <v/>
      </c>
      <c r="G229" s="159">
        <f>SUMIF('EG-NOV'!$F$18:$F$516,PROVEEDORES!$D230,'EG-NOV'!P$18:P$516)</f>
        <v>0</v>
      </c>
      <c r="H229" s="159">
        <f>SUMIF('EG-NOV'!$F$18:$F$516,PROVEEDORES!$D230,'EG-NOV'!Q$18:Q$516)</f>
        <v>0</v>
      </c>
      <c r="I229" s="159">
        <f>SUMIF('EG-NOV'!$F$18:$F$516,PROVEEDORES!$D230,'EG-NOV'!R$18:R$516)</f>
        <v>0</v>
      </c>
      <c r="J229" s="159">
        <f>SUMIF('EG-NOV'!$F$18:$F$516,PROVEEDORES!$D230,'EG-NOV'!S$18:S$516)</f>
        <v>0</v>
      </c>
      <c r="K229" s="159" t="str">
        <f t="shared" si="6"/>
        <v/>
      </c>
      <c r="L229" s="146" t="str">
        <f>IF(PROVEEDORES!G230="","",PROVEEDORES!G230)</f>
        <v/>
      </c>
    </row>
    <row r="230" spans="3:12" ht="17.45" customHeight="1" x14ac:dyDescent="0.2">
      <c r="C230" s="158">
        <f t="shared" si="7"/>
        <v>224</v>
      </c>
      <c r="D230" s="146" t="str">
        <f>IF(PROVEEDORES!E231="","",PROVEEDORES!E231)</f>
        <v/>
      </c>
      <c r="E230" s="146" t="str">
        <f>IF(PROVEEDORES!F231="","",PROVEEDORES!F231)</f>
        <v/>
      </c>
      <c r="F230" s="146" t="str">
        <f>IF(PROVEEDORES!D231="","",PROVEEDORES!D231)</f>
        <v/>
      </c>
      <c r="G230" s="159">
        <f>SUMIF('EG-NOV'!$F$18:$F$516,PROVEEDORES!$D231,'EG-NOV'!P$18:P$516)</f>
        <v>0</v>
      </c>
      <c r="H230" s="159">
        <f>SUMIF('EG-NOV'!$F$18:$F$516,PROVEEDORES!$D231,'EG-NOV'!Q$18:Q$516)</f>
        <v>0</v>
      </c>
      <c r="I230" s="159">
        <f>SUMIF('EG-NOV'!$F$18:$F$516,PROVEEDORES!$D231,'EG-NOV'!R$18:R$516)</f>
        <v>0</v>
      </c>
      <c r="J230" s="159">
        <f>SUMIF('EG-NOV'!$F$18:$F$516,PROVEEDORES!$D231,'EG-NOV'!S$18:S$516)</f>
        <v>0</v>
      </c>
      <c r="K230" s="159" t="str">
        <f t="shared" si="6"/>
        <v/>
      </c>
      <c r="L230" s="146" t="str">
        <f>IF(PROVEEDORES!G231="","",PROVEEDORES!G231)</f>
        <v/>
      </c>
    </row>
    <row r="231" spans="3:12" ht="17.45" customHeight="1" x14ac:dyDescent="0.2">
      <c r="C231" s="158">
        <f t="shared" si="7"/>
        <v>225</v>
      </c>
      <c r="D231" s="146" t="str">
        <f>IF(PROVEEDORES!E232="","",PROVEEDORES!E232)</f>
        <v/>
      </c>
      <c r="E231" s="146" t="str">
        <f>IF(PROVEEDORES!F232="","",PROVEEDORES!F232)</f>
        <v/>
      </c>
      <c r="F231" s="146" t="str">
        <f>IF(PROVEEDORES!D232="","",PROVEEDORES!D232)</f>
        <v/>
      </c>
      <c r="G231" s="159">
        <f>SUMIF('EG-NOV'!$F$18:$F$516,PROVEEDORES!$D232,'EG-NOV'!P$18:P$516)</f>
        <v>0</v>
      </c>
      <c r="H231" s="159">
        <f>SUMIF('EG-NOV'!$F$18:$F$516,PROVEEDORES!$D232,'EG-NOV'!Q$18:Q$516)</f>
        <v>0</v>
      </c>
      <c r="I231" s="159">
        <f>SUMIF('EG-NOV'!$F$18:$F$516,PROVEEDORES!$D232,'EG-NOV'!R$18:R$516)</f>
        <v>0</v>
      </c>
      <c r="J231" s="159">
        <f>SUMIF('EG-NOV'!$F$18:$F$516,PROVEEDORES!$D232,'EG-NOV'!S$18:S$516)</f>
        <v>0</v>
      </c>
      <c r="K231" s="159" t="str">
        <f t="shared" si="6"/>
        <v/>
      </c>
      <c r="L231" s="146" t="str">
        <f>IF(PROVEEDORES!G232="","",PROVEEDORES!G232)</f>
        <v/>
      </c>
    </row>
    <row r="232" spans="3:12" ht="17.45" customHeight="1" x14ac:dyDescent="0.2">
      <c r="C232" s="158">
        <f t="shared" si="7"/>
        <v>226</v>
      </c>
      <c r="D232" s="146" t="str">
        <f>IF(PROVEEDORES!E233="","",PROVEEDORES!E233)</f>
        <v/>
      </c>
      <c r="E232" s="146" t="str">
        <f>IF(PROVEEDORES!F233="","",PROVEEDORES!F233)</f>
        <v/>
      </c>
      <c r="F232" s="146" t="str">
        <f>IF(PROVEEDORES!D233="","",PROVEEDORES!D233)</f>
        <v/>
      </c>
      <c r="G232" s="159">
        <f>SUMIF('EG-NOV'!$F$18:$F$516,PROVEEDORES!$D233,'EG-NOV'!P$18:P$516)</f>
        <v>0</v>
      </c>
      <c r="H232" s="159">
        <f>SUMIF('EG-NOV'!$F$18:$F$516,PROVEEDORES!$D233,'EG-NOV'!Q$18:Q$516)</f>
        <v>0</v>
      </c>
      <c r="I232" s="159">
        <f>SUMIF('EG-NOV'!$F$18:$F$516,PROVEEDORES!$D233,'EG-NOV'!R$18:R$516)</f>
        <v>0</v>
      </c>
      <c r="J232" s="159">
        <f>SUMIF('EG-NOV'!$F$18:$F$516,PROVEEDORES!$D233,'EG-NOV'!S$18:S$516)</f>
        <v>0</v>
      </c>
      <c r="K232" s="159" t="str">
        <f t="shared" si="6"/>
        <v/>
      </c>
      <c r="L232" s="146" t="str">
        <f>IF(PROVEEDORES!G233="","",PROVEEDORES!G233)</f>
        <v/>
      </c>
    </row>
    <row r="233" spans="3:12" ht="17.45" customHeight="1" x14ac:dyDescent="0.2">
      <c r="C233" s="158">
        <f t="shared" si="7"/>
        <v>227</v>
      </c>
      <c r="D233" s="146" t="str">
        <f>IF(PROVEEDORES!E234="","",PROVEEDORES!E234)</f>
        <v/>
      </c>
      <c r="E233" s="146" t="str">
        <f>IF(PROVEEDORES!F234="","",PROVEEDORES!F234)</f>
        <v/>
      </c>
      <c r="F233" s="146" t="str">
        <f>IF(PROVEEDORES!D234="","",PROVEEDORES!D234)</f>
        <v/>
      </c>
      <c r="G233" s="159">
        <f>SUMIF('EG-NOV'!$F$18:$F$516,PROVEEDORES!$D234,'EG-NOV'!P$18:P$516)</f>
        <v>0</v>
      </c>
      <c r="H233" s="159">
        <f>SUMIF('EG-NOV'!$F$18:$F$516,PROVEEDORES!$D234,'EG-NOV'!Q$18:Q$516)</f>
        <v>0</v>
      </c>
      <c r="I233" s="159">
        <f>SUMIF('EG-NOV'!$F$18:$F$516,PROVEEDORES!$D234,'EG-NOV'!R$18:R$516)</f>
        <v>0</v>
      </c>
      <c r="J233" s="159">
        <f>SUMIF('EG-NOV'!$F$18:$F$516,PROVEEDORES!$D234,'EG-NOV'!S$18:S$516)</f>
        <v>0</v>
      </c>
      <c r="K233" s="159" t="str">
        <f t="shared" si="6"/>
        <v/>
      </c>
      <c r="L233" s="146" t="str">
        <f>IF(PROVEEDORES!G234="","",PROVEEDORES!G234)</f>
        <v/>
      </c>
    </row>
    <row r="234" spans="3:12" ht="17.45" customHeight="1" x14ac:dyDescent="0.2">
      <c r="C234" s="158">
        <f t="shared" si="7"/>
        <v>228</v>
      </c>
      <c r="D234" s="146" t="str">
        <f>IF(PROVEEDORES!E235="","",PROVEEDORES!E235)</f>
        <v/>
      </c>
      <c r="E234" s="146" t="str">
        <f>IF(PROVEEDORES!F235="","",PROVEEDORES!F235)</f>
        <v/>
      </c>
      <c r="F234" s="146" t="str">
        <f>IF(PROVEEDORES!D235="","",PROVEEDORES!D235)</f>
        <v/>
      </c>
      <c r="G234" s="159">
        <f>SUMIF('EG-NOV'!$F$18:$F$516,PROVEEDORES!$D235,'EG-NOV'!P$18:P$516)</f>
        <v>0</v>
      </c>
      <c r="H234" s="159">
        <f>SUMIF('EG-NOV'!$F$18:$F$516,PROVEEDORES!$D235,'EG-NOV'!Q$18:Q$516)</f>
        <v>0</v>
      </c>
      <c r="I234" s="159">
        <f>SUMIF('EG-NOV'!$F$18:$F$516,PROVEEDORES!$D235,'EG-NOV'!R$18:R$516)</f>
        <v>0</v>
      </c>
      <c r="J234" s="159">
        <f>SUMIF('EG-NOV'!$F$18:$F$516,PROVEEDORES!$D235,'EG-NOV'!S$18:S$516)</f>
        <v>0</v>
      </c>
      <c r="K234" s="159" t="str">
        <f t="shared" si="6"/>
        <v/>
      </c>
      <c r="L234" s="146" t="str">
        <f>IF(PROVEEDORES!G235="","",PROVEEDORES!G235)</f>
        <v/>
      </c>
    </row>
    <row r="235" spans="3:12" ht="17.45" customHeight="1" x14ac:dyDescent="0.2">
      <c r="C235" s="158">
        <f t="shared" si="7"/>
        <v>229</v>
      </c>
      <c r="D235" s="146" t="str">
        <f>IF(PROVEEDORES!E236="","",PROVEEDORES!E236)</f>
        <v/>
      </c>
      <c r="E235" s="146" t="str">
        <f>IF(PROVEEDORES!F236="","",PROVEEDORES!F236)</f>
        <v/>
      </c>
      <c r="F235" s="146" t="str">
        <f>IF(PROVEEDORES!D236="","",PROVEEDORES!D236)</f>
        <v/>
      </c>
      <c r="G235" s="159">
        <f>SUMIF('EG-NOV'!$F$18:$F$516,PROVEEDORES!$D236,'EG-NOV'!P$18:P$516)</f>
        <v>0</v>
      </c>
      <c r="H235" s="159">
        <f>SUMIF('EG-NOV'!$F$18:$F$516,PROVEEDORES!$D236,'EG-NOV'!Q$18:Q$516)</f>
        <v>0</v>
      </c>
      <c r="I235" s="159">
        <f>SUMIF('EG-NOV'!$F$18:$F$516,PROVEEDORES!$D236,'EG-NOV'!R$18:R$516)</f>
        <v>0</v>
      </c>
      <c r="J235" s="159">
        <f>SUMIF('EG-NOV'!$F$18:$F$516,PROVEEDORES!$D236,'EG-NOV'!S$18:S$516)</f>
        <v>0</v>
      </c>
      <c r="K235" s="159" t="str">
        <f t="shared" si="6"/>
        <v/>
      </c>
      <c r="L235" s="146" t="str">
        <f>IF(PROVEEDORES!G236="","",PROVEEDORES!G236)</f>
        <v/>
      </c>
    </row>
    <row r="236" spans="3:12" ht="17.45" customHeight="1" x14ac:dyDescent="0.2">
      <c r="C236" s="158">
        <f t="shared" si="7"/>
        <v>230</v>
      </c>
      <c r="D236" s="146" t="str">
        <f>IF(PROVEEDORES!E237="","",PROVEEDORES!E237)</f>
        <v/>
      </c>
      <c r="E236" s="146" t="str">
        <f>IF(PROVEEDORES!F237="","",PROVEEDORES!F237)</f>
        <v/>
      </c>
      <c r="F236" s="146" t="str">
        <f>IF(PROVEEDORES!D237="","",PROVEEDORES!D237)</f>
        <v/>
      </c>
      <c r="G236" s="159">
        <f>SUMIF('EG-NOV'!$F$18:$F$516,PROVEEDORES!$D237,'EG-NOV'!P$18:P$516)</f>
        <v>0</v>
      </c>
      <c r="H236" s="159">
        <f>SUMIF('EG-NOV'!$F$18:$F$516,PROVEEDORES!$D237,'EG-NOV'!Q$18:Q$516)</f>
        <v>0</v>
      </c>
      <c r="I236" s="159">
        <f>SUMIF('EG-NOV'!$F$18:$F$516,PROVEEDORES!$D237,'EG-NOV'!R$18:R$516)</f>
        <v>0</v>
      </c>
      <c r="J236" s="159">
        <f>SUMIF('EG-NOV'!$F$18:$F$516,PROVEEDORES!$D237,'EG-NOV'!S$18:S$516)</f>
        <v>0</v>
      </c>
      <c r="K236" s="159" t="str">
        <f t="shared" si="6"/>
        <v/>
      </c>
      <c r="L236" s="146" t="str">
        <f>IF(PROVEEDORES!G237="","",PROVEEDORES!G237)</f>
        <v/>
      </c>
    </row>
    <row r="237" spans="3:12" ht="17.45" customHeight="1" x14ac:dyDescent="0.2">
      <c r="C237" s="158">
        <f t="shared" si="7"/>
        <v>231</v>
      </c>
      <c r="D237" s="146" t="str">
        <f>IF(PROVEEDORES!E238="","",PROVEEDORES!E238)</f>
        <v/>
      </c>
      <c r="E237" s="146" t="str">
        <f>IF(PROVEEDORES!F238="","",PROVEEDORES!F238)</f>
        <v/>
      </c>
      <c r="F237" s="146" t="str">
        <f>IF(PROVEEDORES!D238="","",PROVEEDORES!D238)</f>
        <v/>
      </c>
      <c r="G237" s="159">
        <f>SUMIF('EG-NOV'!$F$18:$F$516,PROVEEDORES!$D238,'EG-NOV'!P$18:P$516)</f>
        <v>0</v>
      </c>
      <c r="H237" s="159">
        <f>SUMIF('EG-NOV'!$F$18:$F$516,PROVEEDORES!$D238,'EG-NOV'!Q$18:Q$516)</f>
        <v>0</v>
      </c>
      <c r="I237" s="159">
        <f>SUMIF('EG-NOV'!$F$18:$F$516,PROVEEDORES!$D238,'EG-NOV'!R$18:R$516)</f>
        <v>0</v>
      </c>
      <c r="J237" s="159">
        <f>SUMIF('EG-NOV'!$F$18:$F$516,PROVEEDORES!$D238,'EG-NOV'!S$18:S$516)</f>
        <v>0</v>
      </c>
      <c r="K237" s="159" t="str">
        <f t="shared" si="6"/>
        <v/>
      </c>
      <c r="L237" s="146" t="str">
        <f>IF(PROVEEDORES!G238="","",PROVEEDORES!G238)</f>
        <v/>
      </c>
    </row>
    <row r="238" spans="3:12" ht="17.45" customHeight="1" x14ac:dyDescent="0.2">
      <c r="C238" s="158">
        <f t="shared" si="7"/>
        <v>232</v>
      </c>
      <c r="D238" s="146" t="str">
        <f>IF(PROVEEDORES!E239="","",PROVEEDORES!E239)</f>
        <v/>
      </c>
      <c r="E238" s="146" t="str">
        <f>IF(PROVEEDORES!F239="","",PROVEEDORES!F239)</f>
        <v/>
      </c>
      <c r="F238" s="146" t="str">
        <f>IF(PROVEEDORES!D239="","",PROVEEDORES!D239)</f>
        <v/>
      </c>
      <c r="G238" s="159">
        <f>SUMIF('EG-NOV'!$F$18:$F$516,PROVEEDORES!$D239,'EG-NOV'!P$18:P$516)</f>
        <v>0</v>
      </c>
      <c r="H238" s="159">
        <f>SUMIF('EG-NOV'!$F$18:$F$516,PROVEEDORES!$D239,'EG-NOV'!Q$18:Q$516)</f>
        <v>0</v>
      </c>
      <c r="I238" s="159">
        <f>SUMIF('EG-NOV'!$F$18:$F$516,PROVEEDORES!$D239,'EG-NOV'!R$18:R$516)</f>
        <v>0</v>
      </c>
      <c r="J238" s="159">
        <f>SUMIF('EG-NOV'!$F$18:$F$516,PROVEEDORES!$D239,'EG-NOV'!S$18:S$516)</f>
        <v>0</v>
      </c>
      <c r="K238" s="159" t="str">
        <f t="shared" si="6"/>
        <v/>
      </c>
      <c r="L238" s="146" t="str">
        <f>IF(PROVEEDORES!G239="","",PROVEEDORES!G239)</f>
        <v/>
      </c>
    </row>
    <row r="239" spans="3:12" ht="17.45" customHeight="1" x14ac:dyDescent="0.2">
      <c r="C239" s="158">
        <f t="shared" si="7"/>
        <v>233</v>
      </c>
      <c r="D239" s="146" t="str">
        <f>IF(PROVEEDORES!E240="","",PROVEEDORES!E240)</f>
        <v/>
      </c>
      <c r="E239" s="146" t="str">
        <f>IF(PROVEEDORES!F240="","",PROVEEDORES!F240)</f>
        <v/>
      </c>
      <c r="F239" s="146" t="str">
        <f>IF(PROVEEDORES!D240="","",PROVEEDORES!D240)</f>
        <v/>
      </c>
      <c r="G239" s="159">
        <f>SUMIF('EG-NOV'!$F$18:$F$516,PROVEEDORES!$D240,'EG-NOV'!P$18:P$516)</f>
        <v>0</v>
      </c>
      <c r="H239" s="159">
        <f>SUMIF('EG-NOV'!$F$18:$F$516,PROVEEDORES!$D240,'EG-NOV'!Q$18:Q$516)</f>
        <v>0</v>
      </c>
      <c r="I239" s="159">
        <f>SUMIF('EG-NOV'!$F$18:$F$516,PROVEEDORES!$D240,'EG-NOV'!R$18:R$516)</f>
        <v>0</v>
      </c>
      <c r="J239" s="159">
        <f>SUMIF('EG-NOV'!$F$18:$F$516,PROVEEDORES!$D240,'EG-NOV'!S$18:S$516)</f>
        <v>0</v>
      </c>
      <c r="K239" s="159" t="str">
        <f t="shared" si="6"/>
        <v/>
      </c>
      <c r="L239" s="146" t="str">
        <f>IF(PROVEEDORES!G240="","",PROVEEDORES!G240)</f>
        <v/>
      </c>
    </row>
    <row r="240" spans="3:12" ht="17.45" customHeight="1" x14ac:dyDescent="0.2">
      <c r="C240" s="158">
        <f t="shared" si="7"/>
        <v>234</v>
      </c>
      <c r="D240" s="146" t="str">
        <f>IF(PROVEEDORES!E241="","",PROVEEDORES!E241)</f>
        <v/>
      </c>
      <c r="E240" s="146" t="str">
        <f>IF(PROVEEDORES!F241="","",PROVEEDORES!F241)</f>
        <v/>
      </c>
      <c r="F240" s="146" t="str">
        <f>IF(PROVEEDORES!D241="","",PROVEEDORES!D241)</f>
        <v/>
      </c>
      <c r="G240" s="159">
        <f>SUMIF('EG-NOV'!$F$18:$F$516,PROVEEDORES!$D241,'EG-NOV'!P$18:P$516)</f>
        <v>0</v>
      </c>
      <c r="H240" s="159">
        <f>SUMIF('EG-NOV'!$F$18:$F$516,PROVEEDORES!$D241,'EG-NOV'!Q$18:Q$516)</f>
        <v>0</v>
      </c>
      <c r="I240" s="159">
        <f>SUMIF('EG-NOV'!$F$18:$F$516,PROVEEDORES!$D241,'EG-NOV'!R$18:R$516)</f>
        <v>0</v>
      </c>
      <c r="J240" s="159">
        <f>SUMIF('EG-NOV'!$F$18:$F$516,PROVEEDORES!$D241,'EG-NOV'!S$18:S$516)</f>
        <v>0</v>
      </c>
      <c r="K240" s="159" t="str">
        <f t="shared" si="6"/>
        <v/>
      </c>
      <c r="L240" s="146" t="str">
        <f>IF(PROVEEDORES!G241="","",PROVEEDORES!G241)</f>
        <v/>
      </c>
    </row>
    <row r="241" spans="3:12" ht="17.45" customHeight="1" x14ac:dyDescent="0.2">
      <c r="C241" s="158">
        <f t="shared" si="7"/>
        <v>235</v>
      </c>
      <c r="D241" s="146" t="str">
        <f>IF(PROVEEDORES!E242="","",PROVEEDORES!E242)</f>
        <v/>
      </c>
      <c r="E241" s="146" t="str">
        <f>IF(PROVEEDORES!F242="","",PROVEEDORES!F242)</f>
        <v/>
      </c>
      <c r="F241" s="146" t="str">
        <f>IF(PROVEEDORES!D242="","",PROVEEDORES!D242)</f>
        <v/>
      </c>
      <c r="G241" s="159">
        <f>SUMIF('EG-NOV'!$F$18:$F$516,PROVEEDORES!$D242,'EG-NOV'!P$18:P$516)</f>
        <v>0</v>
      </c>
      <c r="H241" s="159">
        <f>SUMIF('EG-NOV'!$F$18:$F$516,PROVEEDORES!$D242,'EG-NOV'!Q$18:Q$516)</f>
        <v>0</v>
      </c>
      <c r="I241" s="159">
        <f>SUMIF('EG-NOV'!$F$18:$F$516,PROVEEDORES!$D242,'EG-NOV'!R$18:R$516)</f>
        <v>0</v>
      </c>
      <c r="J241" s="159">
        <f>SUMIF('EG-NOV'!$F$18:$F$516,PROVEEDORES!$D242,'EG-NOV'!S$18:S$516)</f>
        <v>0</v>
      </c>
      <c r="K241" s="159" t="str">
        <f t="shared" si="6"/>
        <v/>
      </c>
      <c r="L241" s="146" t="str">
        <f>IF(PROVEEDORES!G242="","",PROVEEDORES!G242)</f>
        <v/>
      </c>
    </row>
    <row r="242" spans="3:12" ht="17.45" customHeight="1" x14ac:dyDescent="0.2">
      <c r="C242" s="158">
        <f t="shared" si="7"/>
        <v>236</v>
      </c>
      <c r="D242" s="146" t="str">
        <f>IF(PROVEEDORES!E243="","",PROVEEDORES!E243)</f>
        <v/>
      </c>
      <c r="E242" s="146" t="str">
        <f>IF(PROVEEDORES!F243="","",PROVEEDORES!F243)</f>
        <v/>
      </c>
      <c r="F242" s="146" t="str">
        <f>IF(PROVEEDORES!D243="","",PROVEEDORES!D243)</f>
        <v/>
      </c>
      <c r="G242" s="159">
        <f>SUMIF('EG-NOV'!$F$18:$F$516,PROVEEDORES!$D243,'EG-NOV'!P$18:P$516)</f>
        <v>0</v>
      </c>
      <c r="H242" s="159">
        <f>SUMIF('EG-NOV'!$F$18:$F$516,PROVEEDORES!$D243,'EG-NOV'!Q$18:Q$516)</f>
        <v>0</v>
      </c>
      <c r="I242" s="159">
        <f>SUMIF('EG-NOV'!$F$18:$F$516,PROVEEDORES!$D243,'EG-NOV'!R$18:R$516)</f>
        <v>0</v>
      </c>
      <c r="J242" s="159">
        <f>SUMIF('EG-NOV'!$F$18:$F$516,PROVEEDORES!$D243,'EG-NOV'!S$18:S$516)</f>
        <v>0</v>
      </c>
      <c r="K242" s="159" t="str">
        <f t="shared" si="6"/>
        <v/>
      </c>
      <c r="L242" s="146" t="str">
        <f>IF(PROVEEDORES!G243="","",PROVEEDORES!G243)</f>
        <v/>
      </c>
    </row>
    <row r="243" spans="3:12" ht="17.45" customHeight="1" x14ac:dyDescent="0.2">
      <c r="C243" s="158">
        <f t="shared" si="7"/>
        <v>237</v>
      </c>
      <c r="D243" s="146" t="str">
        <f>IF(PROVEEDORES!E244="","",PROVEEDORES!E244)</f>
        <v/>
      </c>
      <c r="E243" s="146" t="str">
        <f>IF(PROVEEDORES!F244="","",PROVEEDORES!F244)</f>
        <v/>
      </c>
      <c r="F243" s="146" t="str">
        <f>IF(PROVEEDORES!D244="","",PROVEEDORES!D244)</f>
        <v/>
      </c>
      <c r="G243" s="159">
        <f>SUMIF('EG-NOV'!$F$18:$F$516,PROVEEDORES!$D244,'EG-NOV'!P$18:P$516)</f>
        <v>0</v>
      </c>
      <c r="H243" s="159">
        <f>SUMIF('EG-NOV'!$F$18:$F$516,PROVEEDORES!$D244,'EG-NOV'!Q$18:Q$516)</f>
        <v>0</v>
      </c>
      <c r="I243" s="159">
        <f>SUMIF('EG-NOV'!$F$18:$F$516,PROVEEDORES!$D244,'EG-NOV'!R$18:R$516)</f>
        <v>0</v>
      </c>
      <c r="J243" s="159">
        <f>SUMIF('EG-NOV'!$F$18:$F$516,PROVEEDORES!$D244,'EG-NOV'!S$18:S$516)</f>
        <v>0</v>
      </c>
      <c r="K243" s="159" t="str">
        <f t="shared" si="6"/>
        <v/>
      </c>
      <c r="L243" s="146" t="str">
        <f>IF(PROVEEDORES!G244="","",PROVEEDORES!G244)</f>
        <v/>
      </c>
    </row>
    <row r="244" spans="3:12" ht="17.45" customHeight="1" x14ac:dyDescent="0.2">
      <c r="C244" s="158">
        <f t="shared" si="7"/>
        <v>238</v>
      </c>
      <c r="D244" s="146" t="str">
        <f>IF(PROVEEDORES!E245="","",PROVEEDORES!E245)</f>
        <v/>
      </c>
      <c r="E244" s="146" t="str">
        <f>IF(PROVEEDORES!F245="","",PROVEEDORES!F245)</f>
        <v/>
      </c>
      <c r="F244" s="146" t="str">
        <f>IF(PROVEEDORES!D245="","",PROVEEDORES!D245)</f>
        <v/>
      </c>
      <c r="G244" s="159">
        <f>SUMIF('EG-NOV'!$F$18:$F$516,PROVEEDORES!$D245,'EG-NOV'!P$18:P$516)</f>
        <v>0</v>
      </c>
      <c r="H244" s="159">
        <f>SUMIF('EG-NOV'!$F$18:$F$516,PROVEEDORES!$D245,'EG-NOV'!Q$18:Q$516)</f>
        <v>0</v>
      </c>
      <c r="I244" s="159">
        <f>SUMIF('EG-NOV'!$F$18:$F$516,PROVEEDORES!$D245,'EG-NOV'!R$18:R$516)</f>
        <v>0</v>
      </c>
      <c r="J244" s="159">
        <f>SUMIF('EG-NOV'!$F$18:$F$516,PROVEEDORES!$D245,'EG-NOV'!S$18:S$516)</f>
        <v>0</v>
      </c>
      <c r="K244" s="159" t="str">
        <f t="shared" si="6"/>
        <v/>
      </c>
      <c r="L244" s="146" t="str">
        <f>IF(PROVEEDORES!G245="","",PROVEEDORES!G245)</f>
        <v/>
      </c>
    </row>
    <row r="245" spans="3:12" ht="17.45" customHeight="1" x14ac:dyDescent="0.2">
      <c r="C245" s="158">
        <f t="shared" si="7"/>
        <v>239</v>
      </c>
      <c r="D245" s="146" t="str">
        <f>IF(PROVEEDORES!E246="","",PROVEEDORES!E246)</f>
        <v/>
      </c>
      <c r="E245" s="146" t="str">
        <f>IF(PROVEEDORES!F246="","",PROVEEDORES!F246)</f>
        <v/>
      </c>
      <c r="F245" s="146" t="str">
        <f>IF(PROVEEDORES!D246="","",PROVEEDORES!D246)</f>
        <v/>
      </c>
      <c r="G245" s="159">
        <f>SUMIF('EG-NOV'!$F$18:$F$516,PROVEEDORES!$D246,'EG-NOV'!P$18:P$516)</f>
        <v>0</v>
      </c>
      <c r="H245" s="159">
        <f>SUMIF('EG-NOV'!$F$18:$F$516,PROVEEDORES!$D246,'EG-NOV'!Q$18:Q$516)</f>
        <v>0</v>
      </c>
      <c r="I245" s="159">
        <f>SUMIF('EG-NOV'!$F$18:$F$516,PROVEEDORES!$D246,'EG-NOV'!R$18:R$516)</f>
        <v>0</v>
      </c>
      <c r="J245" s="159">
        <f>SUMIF('EG-NOV'!$F$18:$F$516,PROVEEDORES!$D246,'EG-NOV'!S$18:S$516)</f>
        <v>0</v>
      </c>
      <c r="K245" s="159" t="str">
        <f t="shared" si="6"/>
        <v/>
      </c>
      <c r="L245" s="146" t="str">
        <f>IF(PROVEEDORES!G246="","",PROVEEDORES!G246)</f>
        <v/>
      </c>
    </row>
    <row r="246" spans="3:12" ht="17.45" customHeight="1" x14ac:dyDescent="0.2">
      <c r="C246" s="158">
        <f t="shared" si="7"/>
        <v>240</v>
      </c>
      <c r="D246" s="146" t="str">
        <f>IF(PROVEEDORES!E247="","",PROVEEDORES!E247)</f>
        <v/>
      </c>
      <c r="E246" s="146" t="str">
        <f>IF(PROVEEDORES!F247="","",PROVEEDORES!F247)</f>
        <v/>
      </c>
      <c r="F246" s="146" t="str">
        <f>IF(PROVEEDORES!D247="","",PROVEEDORES!D247)</f>
        <v/>
      </c>
      <c r="G246" s="159">
        <f>SUMIF('EG-NOV'!$F$18:$F$516,PROVEEDORES!$D247,'EG-NOV'!P$18:P$516)</f>
        <v>0</v>
      </c>
      <c r="H246" s="159">
        <f>SUMIF('EG-NOV'!$F$18:$F$516,PROVEEDORES!$D247,'EG-NOV'!Q$18:Q$516)</f>
        <v>0</v>
      </c>
      <c r="I246" s="159">
        <f>SUMIF('EG-NOV'!$F$18:$F$516,PROVEEDORES!$D247,'EG-NOV'!R$18:R$516)</f>
        <v>0</v>
      </c>
      <c r="J246" s="159">
        <f>SUMIF('EG-NOV'!$F$18:$F$516,PROVEEDORES!$D247,'EG-NOV'!S$18:S$516)</f>
        <v>0</v>
      </c>
      <c r="K246" s="159" t="str">
        <f t="shared" si="6"/>
        <v/>
      </c>
      <c r="L246" s="146" t="str">
        <f>IF(PROVEEDORES!G247="","",PROVEEDORES!G247)</f>
        <v/>
      </c>
    </row>
    <row r="247" spans="3:12" ht="17.45" customHeight="1" x14ac:dyDescent="0.2">
      <c r="C247" s="158">
        <f t="shared" si="7"/>
        <v>241</v>
      </c>
      <c r="D247" s="146" t="str">
        <f>IF(PROVEEDORES!E248="","",PROVEEDORES!E248)</f>
        <v/>
      </c>
      <c r="E247" s="146" t="str">
        <f>IF(PROVEEDORES!F248="","",PROVEEDORES!F248)</f>
        <v/>
      </c>
      <c r="F247" s="146" t="str">
        <f>IF(PROVEEDORES!D248="","",PROVEEDORES!D248)</f>
        <v/>
      </c>
      <c r="G247" s="159">
        <f>SUMIF('EG-NOV'!$F$18:$F$516,PROVEEDORES!$D248,'EG-NOV'!P$18:P$516)</f>
        <v>0</v>
      </c>
      <c r="H247" s="159">
        <f>SUMIF('EG-NOV'!$F$18:$F$516,PROVEEDORES!$D248,'EG-NOV'!Q$18:Q$516)</f>
        <v>0</v>
      </c>
      <c r="I247" s="159">
        <f>SUMIF('EG-NOV'!$F$18:$F$516,PROVEEDORES!$D248,'EG-NOV'!R$18:R$516)</f>
        <v>0</v>
      </c>
      <c r="J247" s="159">
        <f>SUMIF('EG-NOV'!$F$18:$F$516,PROVEEDORES!$D248,'EG-NOV'!S$18:S$516)</f>
        <v>0</v>
      </c>
      <c r="K247" s="159" t="str">
        <f t="shared" si="6"/>
        <v/>
      </c>
      <c r="L247" s="146" t="str">
        <f>IF(PROVEEDORES!G248="","",PROVEEDORES!G248)</f>
        <v/>
      </c>
    </row>
    <row r="248" spans="3:12" ht="17.45" customHeight="1" x14ac:dyDescent="0.2">
      <c r="C248" s="158">
        <f t="shared" si="7"/>
        <v>242</v>
      </c>
      <c r="D248" s="146" t="str">
        <f>IF(PROVEEDORES!E249="","",PROVEEDORES!E249)</f>
        <v/>
      </c>
      <c r="E248" s="146" t="str">
        <f>IF(PROVEEDORES!F249="","",PROVEEDORES!F249)</f>
        <v/>
      </c>
      <c r="F248" s="146" t="str">
        <f>IF(PROVEEDORES!D249="","",PROVEEDORES!D249)</f>
        <v/>
      </c>
      <c r="G248" s="159">
        <f>SUMIF('EG-NOV'!$F$18:$F$516,PROVEEDORES!$D249,'EG-NOV'!P$18:P$516)</f>
        <v>0</v>
      </c>
      <c r="H248" s="159">
        <f>SUMIF('EG-NOV'!$F$18:$F$516,PROVEEDORES!$D249,'EG-NOV'!Q$18:Q$516)</f>
        <v>0</v>
      </c>
      <c r="I248" s="159">
        <f>SUMIF('EG-NOV'!$F$18:$F$516,PROVEEDORES!$D249,'EG-NOV'!R$18:R$516)</f>
        <v>0</v>
      </c>
      <c r="J248" s="159">
        <f>SUMIF('EG-NOV'!$F$18:$F$516,PROVEEDORES!$D249,'EG-NOV'!S$18:S$516)</f>
        <v>0</v>
      </c>
      <c r="K248" s="159" t="str">
        <f t="shared" si="6"/>
        <v/>
      </c>
      <c r="L248" s="146" t="str">
        <f>IF(PROVEEDORES!G249="","",PROVEEDORES!G249)</f>
        <v/>
      </c>
    </row>
    <row r="249" spans="3:12" ht="17.45" customHeight="1" x14ac:dyDescent="0.2">
      <c r="C249" s="158">
        <f t="shared" si="7"/>
        <v>243</v>
      </c>
      <c r="D249" s="146" t="str">
        <f>IF(PROVEEDORES!E250="","",PROVEEDORES!E250)</f>
        <v/>
      </c>
      <c r="E249" s="146" t="str">
        <f>IF(PROVEEDORES!F250="","",PROVEEDORES!F250)</f>
        <v/>
      </c>
      <c r="F249" s="146" t="str">
        <f>IF(PROVEEDORES!D250="","",PROVEEDORES!D250)</f>
        <v/>
      </c>
      <c r="G249" s="159">
        <f>SUMIF('EG-NOV'!$F$18:$F$516,PROVEEDORES!$D250,'EG-NOV'!P$18:P$516)</f>
        <v>0</v>
      </c>
      <c r="H249" s="159">
        <f>SUMIF('EG-NOV'!$F$18:$F$516,PROVEEDORES!$D250,'EG-NOV'!Q$18:Q$516)</f>
        <v>0</v>
      </c>
      <c r="I249" s="159">
        <f>SUMIF('EG-NOV'!$F$18:$F$516,PROVEEDORES!$D250,'EG-NOV'!R$18:R$516)</f>
        <v>0</v>
      </c>
      <c r="J249" s="159">
        <f>SUMIF('EG-NOV'!$F$18:$F$516,PROVEEDORES!$D250,'EG-NOV'!S$18:S$516)</f>
        <v>0</v>
      </c>
      <c r="K249" s="159" t="str">
        <f t="shared" si="6"/>
        <v/>
      </c>
      <c r="L249" s="146" t="str">
        <f>IF(PROVEEDORES!G250="","",PROVEEDORES!G250)</f>
        <v/>
      </c>
    </row>
    <row r="250" spans="3:12" ht="17.45" customHeight="1" x14ac:dyDescent="0.2">
      <c r="C250" s="158">
        <f t="shared" si="7"/>
        <v>244</v>
      </c>
      <c r="D250" s="146" t="str">
        <f>IF(PROVEEDORES!E251="","",PROVEEDORES!E251)</f>
        <v/>
      </c>
      <c r="E250" s="146" t="str">
        <f>IF(PROVEEDORES!F251="","",PROVEEDORES!F251)</f>
        <v/>
      </c>
      <c r="F250" s="146" t="str">
        <f>IF(PROVEEDORES!D251="","",PROVEEDORES!D251)</f>
        <v/>
      </c>
      <c r="G250" s="159">
        <f>SUMIF('EG-NOV'!$F$18:$F$516,PROVEEDORES!$D251,'EG-NOV'!P$18:P$516)</f>
        <v>0</v>
      </c>
      <c r="H250" s="159">
        <f>SUMIF('EG-NOV'!$F$18:$F$516,PROVEEDORES!$D251,'EG-NOV'!Q$18:Q$516)</f>
        <v>0</v>
      </c>
      <c r="I250" s="159">
        <f>SUMIF('EG-NOV'!$F$18:$F$516,PROVEEDORES!$D251,'EG-NOV'!R$18:R$516)</f>
        <v>0</v>
      </c>
      <c r="J250" s="159">
        <f>SUMIF('EG-NOV'!$F$18:$F$516,PROVEEDORES!$D251,'EG-NOV'!S$18:S$516)</f>
        <v>0</v>
      </c>
      <c r="K250" s="159" t="str">
        <f t="shared" si="6"/>
        <v/>
      </c>
      <c r="L250" s="146" t="str">
        <f>IF(PROVEEDORES!G251="","",PROVEEDORES!G251)</f>
        <v/>
      </c>
    </row>
    <row r="251" spans="3:12" ht="17.45" customHeight="1" x14ac:dyDescent="0.2">
      <c r="C251" s="158">
        <f t="shared" si="7"/>
        <v>245</v>
      </c>
      <c r="D251" s="146" t="str">
        <f>IF(PROVEEDORES!E252="","",PROVEEDORES!E252)</f>
        <v/>
      </c>
      <c r="E251" s="146" t="str">
        <f>IF(PROVEEDORES!F252="","",PROVEEDORES!F252)</f>
        <v/>
      </c>
      <c r="F251" s="146" t="str">
        <f>IF(PROVEEDORES!D252="","",PROVEEDORES!D252)</f>
        <v/>
      </c>
      <c r="G251" s="159">
        <f>SUMIF('EG-NOV'!$F$18:$F$516,PROVEEDORES!$D252,'EG-NOV'!P$18:P$516)</f>
        <v>0</v>
      </c>
      <c r="H251" s="159">
        <f>SUMIF('EG-NOV'!$F$18:$F$516,PROVEEDORES!$D252,'EG-NOV'!Q$18:Q$516)</f>
        <v>0</v>
      </c>
      <c r="I251" s="159">
        <f>SUMIF('EG-NOV'!$F$18:$F$516,PROVEEDORES!$D252,'EG-NOV'!R$18:R$516)</f>
        <v>0</v>
      </c>
      <c r="J251" s="159">
        <f>SUMIF('EG-NOV'!$F$18:$F$516,PROVEEDORES!$D252,'EG-NOV'!S$18:S$516)</f>
        <v>0</v>
      </c>
      <c r="K251" s="159" t="str">
        <f t="shared" si="6"/>
        <v/>
      </c>
      <c r="L251" s="146" t="str">
        <f>IF(PROVEEDORES!G252="","",PROVEEDORES!G252)</f>
        <v/>
      </c>
    </row>
    <row r="252" spans="3:12" ht="17.45" customHeight="1" x14ac:dyDescent="0.2">
      <c r="C252" s="158">
        <f t="shared" si="7"/>
        <v>246</v>
      </c>
      <c r="D252" s="146" t="str">
        <f>IF(PROVEEDORES!E253="","",PROVEEDORES!E253)</f>
        <v/>
      </c>
      <c r="E252" s="146" t="str">
        <f>IF(PROVEEDORES!F253="","",PROVEEDORES!F253)</f>
        <v/>
      </c>
      <c r="F252" s="146" t="str">
        <f>IF(PROVEEDORES!D253="","",PROVEEDORES!D253)</f>
        <v/>
      </c>
      <c r="G252" s="159">
        <f>SUMIF('EG-NOV'!$F$18:$F$516,PROVEEDORES!$D253,'EG-NOV'!P$18:P$516)</f>
        <v>0</v>
      </c>
      <c r="H252" s="159">
        <f>SUMIF('EG-NOV'!$F$18:$F$516,PROVEEDORES!$D253,'EG-NOV'!Q$18:Q$516)</f>
        <v>0</v>
      </c>
      <c r="I252" s="159">
        <f>SUMIF('EG-NOV'!$F$18:$F$516,PROVEEDORES!$D253,'EG-NOV'!R$18:R$516)</f>
        <v>0</v>
      </c>
      <c r="J252" s="159">
        <f>SUMIF('EG-NOV'!$F$18:$F$516,PROVEEDORES!$D253,'EG-NOV'!S$18:S$516)</f>
        <v>0</v>
      </c>
      <c r="K252" s="159" t="str">
        <f t="shared" si="6"/>
        <v/>
      </c>
      <c r="L252" s="146" t="str">
        <f>IF(PROVEEDORES!G253="","",PROVEEDORES!G253)</f>
        <v/>
      </c>
    </row>
    <row r="253" spans="3:12" ht="17.45" customHeight="1" x14ac:dyDescent="0.2">
      <c r="C253" s="158">
        <f t="shared" si="7"/>
        <v>247</v>
      </c>
      <c r="D253" s="146" t="str">
        <f>IF(PROVEEDORES!E254="","",PROVEEDORES!E254)</f>
        <v/>
      </c>
      <c r="E253" s="146" t="str">
        <f>IF(PROVEEDORES!F254="","",PROVEEDORES!F254)</f>
        <v/>
      </c>
      <c r="F253" s="146" t="str">
        <f>IF(PROVEEDORES!D254="","",PROVEEDORES!D254)</f>
        <v/>
      </c>
      <c r="G253" s="159">
        <f>SUMIF('EG-NOV'!$F$18:$F$516,PROVEEDORES!$D254,'EG-NOV'!P$18:P$516)</f>
        <v>0</v>
      </c>
      <c r="H253" s="159">
        <f>SUMIF('EG-NOV'!$F$18:$F$516,PROVEEDORES!$D254,'EG-NOV'!Q$18:Q$516)</f>
        <v>0</v>
      </c>
      <c r="I253" s="159">
        <f>SUMIF('EG-NOV'!$F$18:$F$516,PROVEEDORES!$D254,'EG-NOV'!R$18:R$516)</f>
        <v>0</v>
      </c>
      <c r="J253" s="159">
        <f>SUMIF('EG-NOV'!$F$18:$F$516,PROVEEDORES!$D254,'EG-NOV'!S$18:S$516)</f>
        <v>0</v>
      </c>
      <c r="K253" s="159" t="str">
        <f t="shared" si="6"/>
        <v/>
      </c>
      <c r="L253" s="146" t="str">
        <f>IF(PROVEEDORES!G254="","",PROVEEDORES!G254)</f>
        <v/>
      </c>
    </row>
    <row r="254" spans="3:12" ht="17.45" customHeight="1" x14ac:dyDescent="0.2">
      <c r="C254" s="158">
        <f t="shared" si="7"/>
        <v>248</v>
      </c>
      <c r="D254" s="146" t="str">
        <f>IF(PROVEEDORES!E255="","",PROVEEDORES!E255)</f>
        <v/>
      </c>
      <c r="E254" s="146" t="str">
        <f>IF(PROVEEDORES!F255="","",PROVEEDORES!F255)</f>
        <v/>
      </c>
      <c r="F254" s="146" t="str">
        <f>IF(PROVEEDORES!D255="","",PROVEEDORES!D255)</f>
        <v/>
      </c>
      <c r="G254" s="159">
        <f>SUMIF('EG-NOV'!$F$18:$F$516,PROVEEDORES!$D255,'EG-NOV'!P$18:P$516)</f>
        <v>0</v>
      </c>
      <c r="H254" s="159">
        <f>SUMIF('EG-NOV'!$F$18:$F$516,PROVEEDORES!$D255,'EG-NOV'!Q$18:Q$516)</f>
        <v>0</v>
      </c>
      <c r="I254" s="159">
        <f>SUMIF('EG-NOV'!$F$18:$F$516,PROVEEDORES!$D255,'EG-NOV'!R$18:R$516)</f>
        <v>0</v>
      </c>
      <c r="J254" s="159">
        <f>SUMIF('EG-NOV'!$F$18:$F$516,PROVEEDORES!$D255,'EG-NOV'!S$18:S$516)</f>
        <v>0</v>
      </c>
      <c r="K254" s="159" t="str">
        <f t="shared" si="6"/>
        <v/>
      </c>
      <c r="L254" s="146" t="str">
        <f>IF(PROVEEDORES!G255="","",PROVEEDORES!G255)</f>
        <v/>
      </c>
    </row>
    <row r="255" spans="3:12" ht="17.45" customHeight="1" x14ac:dyDescent="0.2">
      <c r="C255" s="158">
        <f t="shared" si="7"/>
        <v>249</v>
      </c>
      <c r="D255" s="146" t="str">
        <f>IF(PROVEEDORES!E256="","",PROVEEDORES!E256)</f>
        <v/>
      </c>
      <c r="E255" s="146" t="str">
        <f>IF(PROVEEDORES!F256="","",PROVEEDORES!F256)</f>
        <v/>
      </c>
      <c r="F255" s="146" t="str">
        <f>IF(PROVEEDORES!D256="","",PROVEEDORES!D256)</f>
        <v/>
      </c>
      <c r="G255" s="159">
        <f>SUMIF('EG-NOV'!$F$18:$F$516,PROVEEDORES!$D256,'EG-NOV'!P$18:P$516)</f>
        <v>0</v>
      </c>
      <c r="H255" s="159">
        <f>SUMIF('EG-NOV'!$F$18:$F$516,PROVEEDORES!$D256,'EG-NOV'!Q$18:Q$516)</f>
        <v>0</v>
      </c>
      <c r="I255" s="159">
        <f>SUMIF('EG-NOV'!$F$18:$F$516,PROVEEDORES!$D256,'EG-NOV'!R$18:R$516)</f>
        <v>0</v>
      </c>
      <c r="J255" s="159">
        <f>SUMIF('EG-NOV'!$F$18:$F$516,PROVEEDORES!$D256,'EG-NOV'!S$18:S$516)</f>
        <v>0</v>
      </c>
      <c r="K255" s="159" t="str">
        <f t="shared" si="6"/>
        <v/>
      </c>
      <c r="L255" s="146" t="str">
        <f>IF(PROVEEDORES!G256="","",PROVEEDORES!G256)</f>
        <v/>
      </c>
    </row>
    <row r="256" spans="3:12" ht="17.45" customHeight="1" x14ac:dyDescent="0.2">
      <c r="C256" s="158">
        <f t="shared" si="7"/>
        <v>250</v>
      </c>
      <c r="D256" s="146" t="str">
        <f>IF(PROVEEDORES!E257="","",PROVEEDORES!E257)</f>
        <v/>
      </c>
      <c r="E256" s="146" t="str">
        <f>IF(PROVEEDORES!F257="","",PROVEEDORES!F257)</f>
        <v/>
      </c>
      <c r="F256" s="146" t="str">
        <f>IF(PROVEEDORES!D257="","",PROVEEDORES!D257)</f>
        <v/>
      </c>
      <c r="G256" s="159">
        <f>SUMIF('EG-NOV'!$F$18:$F$516,PROVEEDORES!$D257,'EG-NOV'!P$18:P$516)</f>
        <v>0</v>
      </c>
      <c r="H256" s="159">
        <f>SUMIF('EG-NOV'!$F$18:$F$516,PROVEEDORES!$D257,'EG-NOV'!Q$18:Q$516)</f>
        <v>0</v>
      </c>
      <c r="I256" s="159">
        <f>SUMIF('EG-NOV'!$F$18:$F$516,PROVEEDORES!$D257,'EG-NOV'!R$18:R$516)</f>
        <v>0</v>
      </c>
      <c r="J256" s="159">
        <f>SUMIF('EG-NOV'!$F$18:$F$516,PROVEEDORES!$D257,'EG-NOV'!S$18:S$516)</f>
        <v>0</v>
      </c>
      <c r="K256" s="159" t="str">
        <f t="shared" si="6"/>
        <v/>
      </c>
      <c r="L256" s="146" t="str">
        <f>IF(PROVEEDORES!G257="","",PROVEEDORES!G257)</f>
        <v/>
      </c>
    </row>
    <row r="257" spans="3:12" ht="17.45" customHeight="1" x14ac:dyDescent="0.2">
      <c r="C257" s="158">
        <f t="shared" si="7"/>
        <v>251</v>
      </c>
      <c r="D257" s="146" t="str">
        <f>IF(PROVEEDORES!E258="","",PROVEEDORES!E258)</f>
        <v/>
      </c>
      <c r="E257" s="146" t="str">
        <f>IF(PROVEEDORES!F258="","",PROVEEDORES!F258)</f>
        <v/>
      </c>
      <c r="F257" s="146" t="str">
        <f>IF(PROVEEDORES!D258="","",PROVEEDORES!D258)</f>
        <v/>
      </c>
      <c r="G257" s="159">
        <f>SUMIF('EG-NOV'!$F$18:$F$516,PROVEEDORES!$D258,'EG-NOV'!P$18:P$516)</f>
        <v>0</v>
      </c>
      <c r="H257" s="159">
        <f>SUMIF('EG-NOV'!$F$18:$F$516,PROVEEDORES!$D258,'EG-NOV'!Q$18:Q$516)</f>
        <v>0</v>
      </c>
      <c r="I257" s="159">
        <f>SUMIF('EG-NOV'!$F$18:$F$516,PROVEEDORES!$D258,'EG-NOV'!R$18:R$516)</f>
        <v>0</v>
      </c>
      <c r="J257" s="159">
        <f>SUMIF('EG-NOV'!$F$18:$F$516,PROVEEDORES!$D258,'EG-NOV'!S$18:S$516)</f>
        <v>0</v>
      </c>
      <c r="K257" s="159" t="str">
        <f t="shared" si="6"/>
        <v/>
      </c>
      <c r="L257" s="146" t="str">
        <f>IF(PROVEEDORES!G258="","",PROVEEDORES!G258)</f>
        <v/>
      </c>
    </row>
    <row r="258" spans="3:12" ht="17.45" customHeight="1" x14ac:dyDescent="0.2">
      <c r="C258" s="158">
        <f t="shared" si="7"/>
        <v>252</v>
      </c>
      <c r="D258" s="146" t="str">
        <f>IF(PROVEEDORES!E259="","",PROVEEDORES!E259)</f>
        <v/>
      </c>
      <c r="E258" s="146" t="str">
        <f>IF(PROVEEDORES!F259="","",PROVEEDORES!F259)</f>
        <v/>
      </c>
      <c r="F258" s="146" t="str">
        <f>IF(PROVEEDORES!D259="","",PROVEEDORES!D259)</f>
        <v/>
      </c>
      <c r="G258" s="159">
        <f>SUMIF('EG-NOV'!$F$18:$F$516,PROVEEDORES!$D259,'EG-NOV'!P$18:P$516)</f>
        <v>0</v>
      </c>
      <c r="H258" s="159">
        <f>SUMIF('EG-NOV'!$F$18:$F$516,PROVEEDORES!$D259,'EG-NOV'!Q$18:Q$516)</f>
        <v>0</v>
      </c>
      <c r="I258" s="159">
        <f>SUMIF('EG-NOV'!$F$18:$F$516,PROVEEDORES!$D259,'EG-NOV'!R$18:R$516)</f>
        <v>0</v>
      </c>
      <c r="J258" s="159">
        <f>SUMIF('EG-NOV'!$F$18:$F$516,PROVEEDORES!$D259,'EG-NOV'!S$18:S$516)</f>
        <v>0</v>
      </c>
      <c r="K258" s="159" t="str">
        <f t="shared" si="6"/>
        <v/>
      </c>
      <c r="L258" s="146" t="str">
        <f>IF(PROVEEDORES!G259="","",PROVEEDORES!G259)</f>
        <v/>
      </c>
    </row>
    <row r="259" spans="3:12" ht="17.45" customHeight="1" x14ac:dyDescent="0.2">
      <c r="C259" s="158">
        <f t="shared" si="7"/>
        <v>253</v>
      </c>
      <c r="D259" s="146" t="str">
        <f>IF(PROVEEDORES!E260="","",PROVEEDORES!E260)</f>
        <v/>
      </c>
      <c r="E259" s="146" t="str">
        <f>IF(PROVEEDORES!F260="","",PROVEEDORES!F260)</f>
        <v/>
      </c>
      <c r="F259" s="146" t="str">
        <f>IF(PROVEEDORES!D260="","",PROVEEDORES!D260)</f>
        <v/>
      </c>
      <c r="G259" s="159">
        <f>SUMIF('EG-NOV'!$F$18:$F$516,PROVEEDORES!$D260,'EG-NOV'!P$18:P$516)</f>
        <v>0</v>
      </c>
      <c r="H259" s="159">
        <f>SUMIF('EG-NOV'!$F$18:$F$516,PROVEEDORES!$D260,'EG-NOV'!Q$18:Q$516)</f>
        <v>0</v>
      </c>
      <c r="I259" s="159">
        <f>SUMIF('EG-NOV'!$F$18:$F$516,PROVEEDORES!$D260,'EG-NOV'!R$18:R$516)</f>
        <v>0</v>
      </c>
      <c r="J259" s="159">
        <f>SUMIF('EG-NOV'!$F$18:$F$516,PROVEEDORES!$D260,'EG-NOV'!S$18:S$516)</f>
        <v>0</v>
      </c>
      <c r="K259" s="159" t="str">
        <f t="shared" si="6"/>
        <v/>
      </c>
      <c r="L259" s="146" t="str">
        <f>IF(PROVEEDORES!G260="","",PROVEEDORES!G260)</f>
        <v/>
      </c>
    </row>
    <row r="260" spans="3:12" ht="17.45" customHeight="1" x14ac:dyDescent="0.2">
      <c r="C260" s="158">
        <f t="shared" si="7"/>
        <v>254</v>
      </c>
      <c r="D260" s="146" t="str">
        <f>IF(PROVEEDORES!E261="","",PROVEEDORES!E261)</f>
        <v/>
      </c>
      <c r="E260" s="146" t="str">
        <f>IF(PROVEEDORES!F261="","",PROVEEDORES!F261)</f>
        <v/>
      </c>
      <c r="F260" s="146" t="str">
        <f>IF(PROVEEDORES!D261="","",PROVEEDORES!D261)</f>
        <v/>
      </c>
      <c r="G260" s="159">
        <f>SUMIF('EG-NOV'!$F$18:$F$516,PROVEEDORES!$D261,'EG-NOV'!P$18:P$516)</f>
        <v>0</v>
      </c>
      <c r="H260" s="159">
        <f>SUMIF('EG-NOV'!$F$18:$F$516,PROVEEDORES!$D261,'EG-NOV'!Q$18:Q$516)</f>
        <v>0</v>
      </c>
      <c r="I260" s="159">
        <f>SUMIF('EG-NOV'!$F$18:$F$516,PROVEEDORES!$D261,'EG-NOV'!R$18:R$516)</f>
        <v>0</v>
      </c>
      <c r="J260" s="159">
        <f>SUMIF('EG-NOV'!$F$18:$F$516,PROVEEDORES!$D261,'EG-NOV'!S$18:S$516)</f>
        <v>0</v>
      </c>
      <c r="K260" s="159" t="str">
        <f t="shared" si="6"/>
        <v/>
      </c>
      <c r="L260" s="146" t="str">
        <f>IF(PROVEEDORES!G261="","",PROVEEDORES!G261)</f>
        <v/>
      </c>
    </row>
    <row r="261" spans="3:12" ht="17.45" customHeight="1" x14ac:dyDescent="0.2">
      <c r="C261" s="158">
        <f t="shared" si="7"/>
        <v>255</v>
      </c>
      <c r="D261" s="146" t="str">
        <f>IF(PROVEEDORES!E262="","",PROVEEDORES!E262)</f>
        <v/>
      </c>
      <c r="E261" s="146" t="str">
        <f>IF(PROVEEDORES!F262="","",PROVEEDORES!F262)</f>
        <v/>
      </c>
      <c r="F261" s="146" t="str">
        <f>IF(PROVEEDORES!D262="","",PROVEEDORES!D262)</f>
        <v/>
      </c>
      <c r="G261" s="159">
        <f>SUMIF('EG-NOV'!$F$18:$F$516,PROVEEDORES!$D262,'EG-NOV'!P$18:P$516)</f>
        <v>0</v>
      </c>
      <c r="H261" s="159">
        <f>SUMIF('EG-NOV'!$F$18:$F$516,PROVEEDORES!$D262,'EG-NOV'!Q$18:Q$516)</f>
        <v>0</v>
      </c>
      <c r="I261" s="159">
        <f>SUMIF('EG-NOV'!$F$18:$F$516,PROVEEDORES!$D262,'EG-NOV'!R$18:R$516)</f>
        <v>0</v>
      </c>
      <c r="J261" s="159">
        <f>SUMIF('EG-NOV'!$F$18:$F$516,PROVEEDORES!$D262,'EG-NOV'!S$18:S$516)</f>
        <v>0</v>
      </c>
      <c r="K261" s="159" t="str">
        <f t="shared" si="6"/>
        <v/>
      </c>
      <c r="L261" s="146" t="str">
        <f>IF(PROVEEDORES!G262="","",PROVEEDORES!G262)</f>
        <v/>
      </c>
    </row>
    <row r="262" spans="3:12" ht="17.45" customHeight="1" x14ac:dyDescent="0.2">
      <c r="C262" s="158">
        <f t="shared" si="7"/>
        <v>256</v>
      </c>
      <c r="D262" s="146" t="str">
        <f>IF(PROVEEDORES!E263="","",PROVEEDORES!E263)</f>
        <v/>
      </c>
      <c r="E262" s="146" t="str">
        <f>IF(PROVEEDORES!F263="","",PROVEEDORES!F263)</f>
        <v/>
      </c>
      <c r="F262" s="146" t="str">
        <f>IF(PROVEEDORES!D263="","",PROVEEDORES!D263)</f>
        <v/>
      </c>
      <c r="G262" s="159">
        <f>SUMIF('EG-NOV'!$F$18:$F$516,PROVEEDORES!$D263,'EG-NOV'!P$18:P$516)</f>
        <v>0</v>
      </c>
      <c r="H262" s="159">
        <f>SUMIF('EG-NOV'!$F$18:$F$516,PROVEEDORES!$D263,'EG-NOV'!Q$18:Q$516)</f>
        <v>0</v>
      </c>
      <c r="I262" s="159">
        <f>SUMIF('EG-NOV'!$F$18:$F$516,PROVEEDORES!$D263,'EG-NOV'!R$18:R$516)</f>
        <v>0</v>
      </c>
      <c r="J262" s="159">
        <f>SUMIF('EG-NOV'!$F$18:$F$516,PROVEEDORES!$D263,'EG-NOV'!S$18:S$516)</f>
        <v>0</v>
      </c>
      <c r="K262" s="159" t="str">
        <f t="shared" si="6"/>
        <v/>
      </c>
      <c r="L262" s="146" t="str">
        <f>IF(PROVEEDORES!G263="","",PROVEEDORES!G263)</f>
        <v/>
      </c>
    </row>
    <row r="263" spans="3:12" ht="17.45" customHeight="1" x14ac:dyDescent="0.2">
      <c r="C263" s="158">
        <f t="shared" si="7"/>
        <v>257</v>
      </c>
      <c r="D263" s="146" t="str">
        <f>IF(PROVEEDORES!E264="","",PROVEEDORES!E264)</f>
        <v/>
      </c>
      <c r="E263" s="146" t="str">
        <f>IF(PROVEEDORES!F264="","",PROVEEDORES!F264)</f>
        <v/>
      </c>
      <c r="F263" s="146" t="str">
        <f>IF(PROVEEDORES!D264="","",PROVEEDORES!D264)</f>
        <v/>
      </c>
      <c r="G263" s="159">
        <f>SUMIF('EG-NOV'!$F$18:$F$516,PROVEEDORES!$D264,'EG-NOV'!P$18:P$516)</f>
        <v>0</v>
      </c>
      <c r="H263" s="159">
        <f>SUMIF('EG-NOV'!$F$18:$F$516,PROVEEDORES!$D264,'EG-NOV'!Q$18:Q$516)</f>
        <v>0</v>
      </c>
      <c r="I263" s="159">
        <f>SUMIF('EG-NOV'!$F$18:$F$516,PROVEEDORES!$D264,'EG-NOV'!R$18:R$516)</f>
        <v>0</v>
      </c>
      <c r="J263" s="159">
        <f>SUMIF('EG-NOV'!$F$18:$F$516,PROVEEDORES!$D264,'EG-NOV'!S$18:S$516)</f>
        <v>0</v>
      </c>
      <c r="K263" s="159" t="str">
        <f t="shared" si="6"/>
        <v/>
      </c>
      <c r="L263" s="146" t="str">
        <f>IF(PROVEEDORES!G264="","",PROVEEDORES!G264)</f>
        <v/>
      </c>
    </row>
    <row r="264" spans="3:12" ht="17.45" customHeight="1" x14ac:dyDescent="0.2">
      <c r="C264" s="158">
        <f t="shared" si="7"/>
        <v>258</v>
      </c>
      <c r="D264" s="146" t="str">
        <f>IF(PROVEEDORES!E265="","",PROVEEDORES!E265)</f>
        <v/>
      </c>
      <c r="E264" s="146" t="str">
        <f>IF(PROVEEDORES!F265="","",PROVEEDORES!F265)</f>
        <v/>
      </c>
      <c r="F264" s="146" t="str">
        <f>IF(PROVEEDORES!D265="","",PROVEEDORES!D265)</f>
        <v/>
      </c>
      <c r="G264" s="159">
        <f>SUMIF('EG-NOV'!$F$18:$F$516,PROVEEDORES!$D265,'EG-NOV'!P$18:P$516)</f>
        <v>0</v>
      </c>
      <c r="H264" s="159">
        <f>SUMIF('EG-NOV'!$F$18:$F$516,PROVEEDORES!$D265,'EG-NOV'!Q$18:Q$516)</f>
        <v>0</v>
      </c>
      <c r="I264" s="159">
        <f>SUMIF('EG-NOV'!$F$18:$F$516,PROVEEDORES!$D265,'EG-NOV'!R$18:R$516)</f>
        <v>0</v>
      </c>
      <c r="J264" s="159">
        <f>SUMIF('EG-NOV'!$F$18:$F$516,PROVEEDORES!$D265,'EG-NOV'!S$18:S$516)</f>
        <v>0</v>
      </c>
      <c r="K264" s="159" t="str">
        <f t="shared" ref="K264:K327" si="8">IF(G264+H264+I264+J264&gt;0,"C/Información","")</f>
        <v/>
      </c>
      <c r="L264" s="146" t="str">
        <f>IF(PROVEEDORES!G265="","",PROVEEDORES!G265)</f>
        <v/>
      </c>
    </row>
    <row r="265" spans="3:12" ht="17.45" customHeight="1" x14ac:dyDescent="0.2">
      <c r="C265" s="158">
        <f t="shared" ref="C265:C328" si="9">C264+1</f>
        <v>259</v>
      </c>
      <c r="D265" s="146" t="str">
        <f>IF(PROVEEDORES!E266="","",PROVEEDORES!E266)</f>
        <v/>
      </c>
      <c r="E265" s="146" t="str">
        <f>IF(PROVEEDORES!F266="","",PROVEEDORES!F266)</f>
        <v/>
      </c>
      <c r="F265" s="146" t="str">
        <f>IF(PROVEEDORES!D266="","",PROVEEDORES!D266)</f>
        <v/>
      </c>
      <c r="G265" s="159">
        <f>SUMIF('EG-NOV'!$F$18:$F$516,PROVEEDORES!$D266,'EG-NOV'!P$18:P$516)</f>
        <v>0</v>
      </c>
      <c r="H265" s="159">
        <f>SUMIF('EG-NOV'!$F$18:$F$516,PROVEEDORES!$D266,'EG-NOV'!Q$18:Q$516)</f>
        <v>0</v>
      </c>
      <c r="I265" s="159">
        <f>SUMIF('EG-NOV'!$F$18:$F$516,PROVEEDORES!$D266,'EG-NOV'!R$18:R$516)</f>
        <v>0</v>
      </c>
      <c r="J265" s="159">
        <f>SUMIF('EG-NOV'!$F$18:$F$516,PROVEEDORES!$D266,'EG-NOV'!S$18:S$516)</f>
        <v>0</v>
      </c>
      <c r="K265" s="159" t="str">
        <f t="shared" si="8"/>
        <v/>
      </c>
      <c r="L265" s="146" t="str">
        <f>IF(PROVEEDORES!G266="","",PROVEEDORES!G266)</f>
        <v/>
      </c>
    </row>
    <row r="266" spans="3:12" ht="17.45" customHeight="1" x14ac:dyDescent="0.2">
      <c r="C266" s="158">
        <f t="shared" si="9"/>
        <v>260</v>
      </c>
      <c r="D266" s="146" t="str">
        <f>IF(PROVEEDORES!E267="","",PROVEEDORES!E267)</f>
        <v/>
      </c>
      <c r="E266" s="146" t="str">
        <f>IF(PROVEEDORES!F267="","",PROVEEDORES!F267)</f>
        <v/>
      </c>
      <c r="F266" s="146" t="str">
        <f>IF(PROVEEDORES!D267="","",PROVEEDORES!D267)</f>
        <v/>
      </c>
      <c r="G266" s="159">
        <f>SUMIF('EG-NOV'!$F$18:$F$516,PROVEEDORES!$D267,'EG-NOV'!P$18:P$516)</f>
        <v>0</v>
      </c>
      <c r="H266" s="159">
        <f>SUMIF('EG-NOV'!$F$18:$F$516,PROVEEDORES!$D267,'EG-NOV'!Q$18:Q$516)</f>
        <v>0</v>
      </c>
      <c r="I266" s="159">
        <f>SUMIF('EG-NOV'!$F$18:$F$516,PROVEEDORES!$D267,'EG-NOV'!R$18:R$516)</f>
        <v>0</v>
      </c>
      <c r="J266" s="159">
        <f>SUMIF('EG-NOV'!$F$18:$F$516,PROVEEDORES!$D267,'EG-NOV'!S$18:S$516)</f>
        <v>0</v>
      </c>
      <c r="K266" s="159" t="str">
        <f t="shared" si="8"/>
        <v/>
      </c>
      <c r="L266" s="146" t="str">
        <f>IF(PROVEEDORES!G267="","",PROVEEDORES!G267)</f>
        <v/>
      </c>
    </row>
    <row r="267" spans="3:12" ht="17.45" customHeight="1" x14ac:dyDescent="0.2">
      <c r="C267" s="158">
        <f t="shared" si="9"/>
        <v>261</v>
      </c>
      <c r="D267" s="146" t="str">
        <f>IF(PROVEEDORES!E268="","",PROVEEDORES!E268)</f>
        <v/>
      </c>
      <c r="E267" s="146" t="str">
        <f>IF(PROVEEDORES!F268="","",PROVEEDORES!F268)</f>
        <v/>
      </c>
      <c r="F267" s="146" t="str">
        <f>IF(PROVEEDORES!D268="","",PROVEEDORES!D268)</f>
        <v/>
      </c>
      <c r="G267" s="159">
        <f>SUMIF('EG-NOV'!$F$18:$F$516,PROVEEDORES!$D268,'EG-NOV'!P$18:P$516)</f>
        <v>0</v>
      </c>
      <c r="H267" s="159">
        <f>SUMIF('EG-NOV'!$F$18:$F$516,PROVEEDORES!$D268,'EG-NOV'!Q$18:Q$516)</f>
        <v>0</v>
      </c>
      <c r="I267" s="159">
        <f>SUMIF('EG-NOV'!$F$18:$F$516,PROVEEDORES!$D268,'EG-NOV'!R$18:R$516)</f>
        <v>0</v>
      </c>
      <c r="J267" s="159">
        <f>SUMIF('EG-NOV'!$F$18:$F$516,PROVEEDORES!$D268,'EG-NOV'!S$18:S$516)</f>
        <v>0</v>
      </c>
      <c r="K267" s="159" t="str">
        <f t="shared" si="8"/>
        <v/>
      </c>
      <c r="L267" s="146" t="str">
        <f>IF(PROVEEDORES!G268="","",PROVEEDORES!G268)</f>
        <v/>
      </c>
    </row>
    <row r="268" spans="3:12" ht="17.45" customHeight="1" x14ac:dyDescent="0.2">
      <c r="C268" s="158">
        <f t="shared" si="9"/>
        <v>262</v>
      </c>
      <c r="D268" s="146" t="str">
        <f>IF(PROVEEDORES!E269="","",PROVEEDORES!E269)</f>
        <v/>
      </c>
      <c r="E268" s="146" t="str">
        <f>IF(PROVEEDORES!F269="","",PROVEEDORES!F269)</f>
        <v/>
      </c>
      <c r="F268" s="146" t="str">
        <f>IF(PROVEEDORES!D269="","",PROVEEDORES!D269)</f>
        <v/>
      </c>
      <c r="G268" s="159">
        <f>SUMIF('EG-NOV'!$F$18:$F$516,PROVEEDORES!$D269,'EG-NOV'!P$18:P$516)</f>
        <v>0</v>
      </c>
      <c r="H268" s="159">
        <f>SUMIF('EG-NOV'!$F$18:$F$516,PROVEEDORES!$D269,'EG-NOV'!Q$18:Q$516)</f>
        <v>0</v>
      </c>
      <c r="I268" s="159">
        <f>SUMIF('EG-NOV'!$F$18:$F$516,PROVEEDORES!$D269,'EG-NOV'!R$18:R$516)</f>
        <v>0</v>
      </c>
      <c r="J268" s="159">
        <f>SUMIF('EG-NOV'!$F$18:$F$516,PROVEEDORES!$D269,'EG-NOV'!S$18:S$516)</f>
        <v>0</v>
      </c>
      <c r="K268" s="159" t="str">
        <f t="shared" si="8"/>
        <v/>
      </c>
      <c r="L268" s="146" t="str">
        <f>IF(PROVEEDORES!G269="","",PROVEEDORES!G269)</f>
        <v/>
      </c>
    </row>
    <row r="269" spans="3:12" ht="17.45" customHeight="1" x14ac:dyDescent="0.2">
      <c r="C269" s="158">
        <f t="shared" si="9"/>
        <v>263</v>
      </c>
      <c r="D269" s="146" t="str">
        <f>IF(PROVEEDORES!E270="","",PROVEEDORES!E270)</f>
        <v/>
      </c>
      <c r="E269" s="146" t="str">
        <f>IF(PROVEEDORES!F270="","",PROVEEDORES!F270)</f>
        <v/>
      </c>
      <c r="F269" s="146" t="str">
        <f>IF(PROVEEDORES!D270="","",PROVEEDORES!D270)</f>
        <v/>
      </c>
      <c r="G269" s="159">
        <f>SUMIF('EG-NOV'!$F$18:$F$516,PROVEEDORES!$D270,'EG-NOV'!P$18:P$516)</f>
        <v>0</v>
      </c>
      <c r="H269" s="159">
        <f>SUMIF('EG-NOV'!$F$18:$F$516,PROVEEDORES!$D270,'EG-NOV'!Q$18:Q$516)</f>
        <v>0</v>
      </c>
      <c r="I269" s="159">
        <f>SUMIF('EG-NOV'!$F$18:$F$516,PROVEEDORES!$D270,'EG-NOV'!R$18:R$516)</f>
        <v>0</v>
      </c>
      <c r="J269" s="159">
        <f>SUMIF('EG-NOV'!$F$18:$F$516,PROVEEDORES!$D270,'EG-NOV'!S$18:S$516)</f>
        <v>0</v>
      </c>
      <c r="K269" s="159" t="str">
        <f t="shared" si="8"/>
        <v/>
      </c>
      <c r="L269" s="146" t="str">
        <f>IF(PROVEEDORES!G270="","",PROVEEDORES!G270)</f>
        <v/>
      </c>
    </row>
    <row r="270" spans="3:12" ht="17.45" customHeight="1" x14ac:dyDescent="0.2">
      <c r="C270" s="158">
        <f t="shared" si="9"/>
        <v>264</v>
      </c>
      <c r="D270" s="146" t="str">
        <f>IF(PROVEEDORES!E271="","",PROVEEDORES!E271)</f>
        <v/>
      </c>
      <c r="E270" s="146" t="str">
        <f>IF(PROVEEDORES!F271="","",PROVEEDORES!F271)</f>
        <v/>
      </c>
      <c r="F270" s="146" t="str">
        <f>IF(PROVEEDORES!D271="","",PROVEEDORES!D271)</f>
        <v/>
      </c>
      <c r="G270" s="159">
        <f>SUMIF('EG-NOV'!$F$18:$F$516,PROVEEDORES!$D271,'EG-NOV'!P$18:P$516)</f>
        <v>0</v>
      </c>
      <c r="H270" s="159">
        <f>SUMIF('EG-NOV'!$F$18:$F$516,PROVEEDORES!$D271,'EG-NOV'!Q$18:Q$516)</f>
        <v>0</v>
      </c>
      <c r="I270" s="159">
        <f>SUMIF('EG-NOV'!$F$18:$F$516,PROVEEDORES!$D271,'EG-NOV'!R$18:R$516)</f>
        <v>0</v>
      </c>
      <c r="J270" s="159">
        <f>SUMIF('EG-NOV'!$F$18:$F$516,PROVEEDORES!$D271,'EG-NOV'!S$18:S$516)</f>
        <v>0</v>
      </c>
      <c r="K270" s="159" t="str">
        <f t="shared" si="8"/>
        <v/>
      </c>
      <c r="L270" s="146" t="str">
        <f>IF(PROVEEDORES!G271="","",PROVEEDORES!G271)</f>
        <v/>
      </c>
    </row>
    <row r="271" spans="3:12" ht="17.45" customHeight="1" x14ac:dyDescent="0.2">
      <c r="C271" s="158">
        <f t="shared" si="9"/>
        <v>265</v>
      </c>
      <c r="D271" s="146" t="str">
        <f>IF(PROVEEDORES!E272="","",PROVEEDORES!E272)</f>
        <v/>
      </c>
      <c r="E271" s="146" t="str">
        <f>IF(PROVEEDORES!F272="","",PROVEEDORES!F272)</f>
        <v/>
      </c>
      <c r="F271" s="146" t="str">
        <f>IF(PROVEEDORES!D272="","",PROVEEDORES!D272)</f>
        <v/>
      </c>
      <c r="G271" s="159">
        <f>SUMIF('EG-NOV'!$F$18:$F$516,PROVEEDORES!$D272,'EG-NOV'!P$18:P$516)</f>
        <v>0</v>
      </c>
      <c r="H271" s="159">
        <f>SUMIF('EG-NOV'!$F$18:$F$516,PROVEEDORES!$D272,'EG-NOV'!Q$18:Q$516)</f>
        <v>0</v>
      </c>
      <c r="I271" s="159">
        <f>SUMIF('EG-NOV'!$F$18:$F$516,PROVEEDORES!$D272,'EG-NOV'!R$18:R$516)</f>
        <v>0</v>
      </c>
      <c r="J271" s="159">
        <f>SUMIF('EG-NOV'!$F$18:$F$516,PROVEEDORES!$D272,'EG-NOV'!S$18:S$516)</f>
        <v>0</v>
      </c>
      <c r="K271" s="159" t="str">
        <f t="shared" si="8"/>
        <v/>
      </c>
      <c r="L271" s="146" t="str">
        <f>IF(PROVEEDORES!G272="","",PROVEEDORES!G272)</f>
        <v/>
      </c>
    </row>
    <row r="272" spans="3:12" ht="17.45" customHeight="1" x14ac:dyDescent="0.2">
      <c r="C272" s="158">
        <f t="shared" si="9"/>
        <v>266</v>
      </c>
      <c r="D272" s="146" t="str">
        <f>IF(PROVEEDORES!E273="","",PROVEEDORES!E273)</f>
        <v/>
      </c>
      <c r="E272" s="146" t="str">
        <f>IF(PROVEEDORES!F273="","",PROVEEDORES!F273)</f>
        <v/>
      </c>
      <c r="F272" s="146" t="str">
        <f>IF(PROVEEDORES!D273="","",PROVEEDORES!D273)</f>
        <v/>
      </c>
      <c r="G272" s="159">
        <f>SUMIF('EG-NOV'!$F$18:$F$516,PROVEEDORES!$D273,'EG-NOV'!P$18:P$516)</f>
        <v>0</v>
      </c>
      <c r="H272" s="159">
        <f>SUMIF('EG-NOV'!$F$18:$F$516,PROVEEDORES!$D273,'EG-NOV'!Q$18:Q$516)</f>
        <v>0</v>
      </c>
      <c r="I272" s="159">
        <f>SUMIF('EG-NOV'!$F$18:$F$516,PROVEEDORES!$D273,'EG-NOV'!R$18:R$516)</f>
        <v>0</v>
      </c>
      <c r="J272" s="159">
        <f>SUMIF('EG-NOV'!$F$18:$F$516,PROVEEDORES!$D273,'EG-NOV'!S$18:S$516)</f>
        <v>0</v>
      </c>
      <c r="K272" s="159" t="str">
        <f t="shared" si="8"/>
        <v/>
      </c>
      <c r="L272" s="146" t="str">
        <f>IF(PROVEEDORES!G273="","",PROVEEDORES!G273)</f>
        <v/>
      </c>
    </row>
    <row r="273" spans="3:12" ht="17.45" customHeight="1" x14ac:dyDescent="0.2">
      <c r="C273" s="158">
        <f t="shared" si="9"/>
        <v>267</v>
      </c>
      <c r="D273" s="146" t="str">
        <f>IF(PROVEEDORES!E274="","",PROVEEDORES!E274)</f>
        <v/>
      </c>
      <c r="E273" s="146" t="str">
        <f>IF(PROVEEDORES!F274="","",PROVEEDORES!F274)</f>
        <v/>
      </c>
      <c r="F273" s="146" t="str">
        <f>IF(PROVEEDORES!D274="","",PROVEEDORES!D274)</f>
        <v/>
      </c>
      <c r="G273" s="159">
        <f>SUMIF('EG-NOV'!$F$18:$F$516,PROVEEDORES!$D274,'EG-NOV'!P$18:P$516)</f>
        <v>0</v>
      </c>
      <c r="H273" s="159">
        <f>SUMIF('EG-NOV'!$F$18:$F$516,PROVEEDORES!$D274,'EG-NOV'!Q$18:Q$516)</f>
        <v>0</v>
      </c>
      <c r="I273" s="159">
        <f>SUMIF('EG-NOV'!$F$18:$F$516,PROVEEDORES!$D274,'EG-NOV'!R$18:R$516)</f>
        <v>0</v>
      </c>
      <c r="J273" s="159">
        <f>SUMIF('EG-NOV'!$F$18:$F$516,PROVEEDORES!$D274,'EG-NOV'!S$18:S$516)</f>
        <v>0</v>
      </c>
      <c r="K273" s="159" t="str">
        <f t="shared" si="8"/>
        <v/>
      </c>
      <c r="L273" s="146" t="str">
        <f>IF(PROVEEDORES!G274="","",PROVEEDORES!G274)</f>
        <v/>
      </c>
    </row>
    <row r="274" spans="3:12" ht="17.45" customHeight="1" x14ac:dyDescent="0.2">
      <c r="C274" s="158">
        <f t="shared" si="9"/>
        <v>268</v>
      </c>
      <c r="D274" s="146" t="str">
        <f>IF(PROVEEDORES!E275="","",PROVEEDORES!E275)</f>
        <v/>
      </c>
      <c r="E274" s="146" t="str">
        <f>IF(PROVEEDORES!F275="","",PROVEEDORES!F275)</f>
        <v/>
      </c>
      <c r="F274" s="146" t="str">
        <f>IF(PROVEEDORES!D275="","",PROVEEDORES!D275)</f>
        <v/>
      </c>
      <c r="G274" s="159">
        <f>SUMIF('EG-NOV'!$F$18:$F$516,PROVEEDORES!$D275,'EG-NOV'!P$18:P$516)</f>
        <v>0</v>
      </c>
      <c r="H274" s="159">
        <f>SUMIF('EG-NOV'!$F$18:$F$516,PROVEEDORES!$D275,'EG-NOV'!Q$18:Q$516)</f>
        <v>0</v>
      </c>
      <c r="I274" s="159">
        <f>SUMIF('EG-NOV'!$F$18:$F$516,PROVEEDORES!$D275,'EG-NOV'!R$18:R$516)</f>
        <v>0</v>
      </c>
      <c r="J274" s="159">
        <f>SUMIF('EG-NOV'!$F$18:$F$516,PROVEEDORES!$D275,'EG-NOV'!S$18:S$516)</f>
        <v>0</v>
      </c>
      <c r="K274" s="159" t="str">
        <f t="shared" si="8"/>
        <v/>
      </c>
      <c r="L274" s="146" t="str">
        <f>IF(PROVEEDORES!G275="","",PROVEEDORES!G275)</f>
        <v/>
      </c>
    </row>
    <row r="275" spans="3:12" ht="17.45" customHeight="1" x14ac:dyDescent="0.2">
      <c r="C275" s="158">
        <f t="shared" si="9"/>
        <v>269</v>
      </c>
      <c r="D275" s="146" t="str">
        <f>IF(PROVEEDORES!E276="","",PROVEEDORES!E276)</f>
        <v/>
      </c>
      <c r="E275" s="146" t="str">
        <f>IF(PROVEEDORES!F276="","",PROVEEDORES!F276)</f>
        <v/>
      </c>
      <c r="F275" s="146" t="str">
        <f>IF(PROVEEDORES!D276="","",PROVEEDORES!D276)</f>
        <v/>
      </c>
      <c r="G275" s="159">
        <f>SUMIF('EG-NOV'!$F$18:$F$516,PROVEEDORES!$D276,'EG-NOV'!P$18:P$516)</f>
        <v>0</v>
      </c>
      <c r="H275" s="159">
        <f>SUMIF('EG-NOV'!$F$18:$F$516,PROVEEDORES!$D276,'EG-NOV'!Q$18:Q$516)</f>
        <v>0</v>
      </c>
      <c r="I275" s="159">
        <f>SUMIF('EG-NOV'!$F$18:$F$516,PROVEEDORES!$D276,'EG-NOV'!R$18:R$516)</f>
        <v>0</v>
      </c>
      <c r="J275" s="159">
        <f>SUMIF('EG-NOV'!$F$18:$F$516,PROVEEDORES!$D276,'EG-NOV'!S$18:S$516)</f>
        <v>0</v>
      </c>
      <c r="K275" s="159" t="str">
        <f t="shared" si="8"/>
        <v/>
      </c>
      <c r="L275" s="146" t="str">
        <f>IF(PROVEEDORES!G276="","",PROVEEDORES!G276)</f>
        <v/>
      </c>
    </row>
    <row r="276" spans="3:12" ht="17.45" customHeight="1" x14ac:dyDescent="0.2">
      <c r="C276" s="158">
        <f t="shared" si="9"/>
        <v>270</v>
      </c>
      <c r="D276" s="146" t="str">
        <f>IF(PROVEEDORES!E277="","",PROVEEDORES!E277)</f>
        <v/>
      </c>
      <c r="E276" s="146" t="str">
        <f>IF(PROVEEDORES!F277="","",PROVEEDORES!F277)</f>
        <v/>
      </c>
      <c r="F276" s="146" t="str">
        <f>IF(PROVEEDORES!D277="","",PROVEEDORES!D277)</f>
        <v/>
      </c>
      <c r="G276" s="159">
        <f>SUMIF('EG-NOV'!$F$18:$F$516,PROVEEDORES!$D277,'EG-NOV'!P$18:P$516)</f>
        <v>0</v>
      </c>
      <c r="H276" s="159">
        <f>SUMIF('EG-NOV'!$F$18:$F$516,PROVEEDORES!$D277,'EG-NOV'!Q$18:Q$516)</f>
        <v>0</v>
      </c>
      <c r="I276" s="159">
        <f>SUMIF('EG-NOV'!$F$18:$F$516,PROVEEDORES!$D277,'EG-NOV'!R$18:R$516)</f>
        <v>0</v>
      </c>
      <c r="J276" s="159">
        <f>SUMIF('EG-NOV'!$F$18:$F$516,PROVEEDORES!$D277,'EG-NOV'!S$18:S$516)</f>
        <v>0</v>
      </c>
      <c r="K276" s="159" t="str">
        <f t="shared" si="8"/>
        <v/>
      </c>
      <c r="L276" s="146" t="str">
        <f>IF(PROVEEDORES!G277="","",PROVEEDORES!G277)</f>
        <v/>
      </c>
    </row>
    <row r="277" spans="3:12" ht="17.45" customHeight="1" x14ac:dyDescent="0.2">
      <c r="C277" s="158">
        <f t="shared" si="9"/>
        <v>271</v>
      </c>
      <c r="D277" s="146" t="str">
        <f>IF(PROVEEDORES!E278="","",PROVEEDORES!E278)</f>
        <v/>
      </c>
      <c r="E277" s="146" t="str">
        <f>IF(PROVEEDORES!F278="","",PROVEEDORES!F278)</f>
        <v/>
      </c>
      <c r="F277" s="146" t="str">
        <f>IF(PROVEEDORES!D278="","",PROVEEDORES!D278)</f>
        <v/>
      </c>
      <c r="G277" s="159">
        <f>SUMIF('EG-NOV'!$F$18:$F$516,PROVEEDORES!$D278,'EG-NOV'!P$18:P$516)</f>
        <v>0</v>
      </c>
      <c r="H277" s="159">
        <f>SUMIF('EG-NOV'!$F$18:$F$516,PROVEEDORES!$D278,'EG-NOV'!Q$18:Q$516)</f>
        <v>0</v>
      </c>
      <c r="I277" s="159">
        <f>SUMIF('EG-NOV'!$F$18:$F$516,PROVEEDORES!$D278,'EG-NOV'!R$18:R$516)</f>
        <v>0</v>
      </c>
      <c r="J277" s="159">
        <f>SUMIF('EG-NOV'!$F$18:$F$516,PROVEEDORES!$D278,'EG-NOV'!S$18:S$516)</f>
        <v>0</v>
      </c>
      <c r="K277" s="159" t="str">
        <f t="shared" si="8"/>
        <v/>
      </c>
      <c r="L277" s="146" t="str">
        <f>IF(PROVEEDORES!G278="","",PROVEEDORES!G278)</f>
        <v/>
      </c>
    </row>
    <row r="278" spans="3:12" ht="17.45" customHeight="1" x14ac:dyDescent="0.2">
      <c r="C278" s="158">
        <f t="shared" si="9"/>
        <v>272</v>
      </c>
      <c r="D278" s="146" t="str">
        <f>IF(PROVEEDORES!E279="","",PROVEEDORES!E279)</f>
        <v/>
      </c>
      <c r="E278" s="146" t="str">
        <f>IF(PROVEEDORES!F279="","",PROVEEDORES!F279)</f>
        <v/>
      </c>
      <c r="F278" s="146" t="str">
        <f>IF(PROVEEDORES!D279="","",PROVEEDORES!D279)</f>
        <v/>
      </c>
      <c r="G278" s="159">
        <f>SUMIF('EG-NOV'!$F$18:$F$516,PROVEEDORES!$D279,'EG-NOV'!P$18:P$516)</f>
        <v>0</v>
      </c>
      <c r="H278" s="159">
        <f>SUMIF('EG-NOV'!$F$18:$F$516,PROVEEDORES!$D279,'EG-NOV'!Q$18:Q$516)</f>
        <v>0</v>
      </c>
      <c r="I278" s="159">
        <f>SUMIF('EG-NOV'!$F$18:$F$516,PROVEEDORES!$D279,'EG-NOV'!R$18:R$516)</f>
        <v>0</v>
      </c>
      <c r="J278" s="159">
        <f>SUMIF('EG-NOV'!$F$18:$F$516,PROVEEDORES!$D279,'EG-NOV'!S$18:S$516)</f>
        <v>0</v>
      </c>
      <c r="K278" s="159" t="str">
        <f t="shared" si="8"/>
        <v/>
      </c>
      <c r="L278" s="146" t="str">
        <f>IF(PROVEEDORES!G279="","",PROVEEDORES!G279)</f>
        <v/>
      </c>
    </row>
    <row r="279" spans="3:12" ht="17.45" customHeight="1" x14ac:dyDescent="0.2">
      <c r="C279" s="158">
        <f t="shared" si="9"/>
        <v>273</v>
      </c>
      <c r="D279" s="146" t="str">
        <f>IF(PROVEEDORES!E280="","",PROVEEDORES!E280)</f>
        <v/>
      </c>
      <c r="E279" s="146" t="str">
        <f>IF(PROVEEDORES!F280="","",PROVEEDORES!F280)</f>
        <v/>
      </c>
      <c r="F279" s="146" t="str">
        <f>IF(PROVEEDORES!D280="","",PROVEEDORES!D280)</f>
        <v/>
      </c>
      <c r="G279" s="159">
        <f>SUMIF('EG-NOV'!$F$18:$F$516,PROVEEDORES!$D280,'EG-NOV'!P$18:P$516)</f>
        <v>0</v>
      </c>
      <c r="H279" s="159">
        <f>SUMIF('EG-NOV'!$F$18:$F$516,PROVEEDORES!$D280,'EG-NOV'!Q$18:Q$516)</f>
        <v>0</v>
      </c>
      <c r="I279" s="159">
        <f>SUMIF('EG-NOV'!$F$18:$F$516,PROVEEDORES!$D280,'EG-NOV'!R$18:R$516)</f>
        <v>0</v>
      </c>
      <c r="J279" s="159">
        <f>SUMIF('EG-NOV'!$F$18:$F$516,PROVEEDORES!$D280,'EG-NOV'!S$18:S$516)</f>
        <v>0</v>
      </c>
      <c r="K279" s="159" t="str">
        <f t="shared" si="8"/>
        <v/>
      </c>
      <c r="L279" s="146" t="str">
        <f>IF(PROVEEDORES!G280="","",PROVEEDORES!G280)</f>
        <v/>
      </c>
    </row>
    <row r="280" spans="3:12" ht="17.45" customHeight="1" x14ac:dyDescent="0.2">
      <c r="C280" s="158">
        <f t="shared" si="9"/>
        <v>274</v>
      </c>
      <c r="D280" s="146" t="str">
        <f>IF(PROVEEDORES!E281="","",PROVEEDORES!E281)</f>
        <v/>
      </c>
      <c r="E280" s="146" t="str">
        <f>IF(PROVEEDORES!F281="","",PROVEEDORES!F281)</f>
        <v/>
      </c>
      <c r="F280" s="146" t="str">
        <f>IF(PROVEEDORES!D281="","",PROVEEDORES!D281)</f>
        <v/>
      </c>
      <c r="G280" s="159">
        <f>SUMIF('EG-NOV'!$F$18:$F$516,PROVEEDORES!$D281,'EG-NOV'!P$18:P$516)</f>
        <v>0</v>
      </c>
      <c r="H280" s="159">
        <f>SUMIF('EG-NOV'!$F$18:$F$516,PROVEEDORES!$D281,'EG-NOV'!Q$18:Q$516)</f>
        <v>0</v>
      </c>
      <c r="I280" s="159">
        <f>SUMIF('EG-NOV'!$F$18:$F$516,PROVEEDORES!$D281,'EG-NOV'!R$18:R$516)</f>
        <v>0</v>
      </c>
      <c r="J280" s="159">
        <f>SUMIF('EG-NOV'!$F$18:$F$516,PROVEEDORES!$D281,'EG-NOV'!S$18:S$516)</f>
        <v>0</v>
      </c>
      <c r="K280" s="159" t="str">
        <f t="shared" si="8"/>
        <v/>
      </c>
      <c r="L280" s="146" t="str">
        <f>IF(PROVEEDORES!G281="","",PROVEEDORES!G281)</f>
        <v/>
      </c>
    </row>
    <row r="281" spans="3:12" ht="17.45" customHeight="1" x14ac:dyDescent="0.2">
      <c r="C281" s="158">
        <f t="shared" si="9"/>
        <v>275</v>
      </c>
      <c r="D281" s="146" t="str">
        <f>IF(PROVEEDORES!E282="","",PROVEEDORES!E282)</f>
        <v/>
      </c>
      <c r="E281" s="146" t="str">
        <f>IF(PROVEEDORES!F282="","",PROVEEDORES!F282)</f>
        <v/>
      </c>
      <c r="F281" s="146" t="str">
        <f>IF(PROVEEDORES!D282="","",PROVEEDORES!D282)</f>
        <v/>
      </c>
      <c r="G281" s="159">
        <f>SUMIF('EG-NOV'!$F$18:$F$516,PROVEEDORES!$D282,'EG-NOV'!P$18:P$516)</f>
        <v>0</v>
      </c>
      <c r="H281" s="159">
        <f>SUMIF('EG-NOV'!$F$18:$F$516,PROVEEDORES!$D282,'EG-NOV'!Q$18:Q$516)</f>
        <v>0</v>
      </c>
      <c r="I281" s="159">
        <f>SUMIF('EG-NOV'!$F$18:$F$516,PROVEEDORES!$D282,'EG-NOV'!R$18:R$516)</f>
        <v>0</v>
      </c>
      <c r="J281" s="159">
        <f>SUMIF('EG-NOV'!$F$18:$F$516,PROVEEDORES!$D282,'EG-NOV'!S$18:S$516)</f>
        <v>0</v>
      </c>
      <c r="K281" s="159" t="str">
        <f t="shared" si="8"/>
        <v/>
      </c>
      <c r="L281" s="146" t="str">
        <f>IF(PROVEEDORES!G282="","",PROVEEDORES!G282)</f>
        <v/>
      </c>
    </row>
    <row r="282" spans="3:12" ht="17.45" customHeight="1" x14ac:dyDescent="0.2">
      <c r="C282" s="158">
        <f t="shared" si="9"/>
        <v>276</v>
      </c>
      <c r="D282" s="146" t="str">
        <f>IF(PROVEEDORES!E283="","",PROVEEDORES!E283)</f>
        <v/>
      </c>
      <c r="E282" s="146" t="str">
        <f>IF(PROVEEDORES!F283="","",PROVEEDORES!F283)</f>
        <v/>
      </c>
      <c r="F282" s="146" t="str">
        <f>IF(PROVEEDORES!D283="","",PROVEEDORES!D283)</f>
        <v/>
      </c>
      <c r="G282" s="159">
        <f>SUMIF('EG-NOV'!$F$18:$F$516,PROVEEDORES!$D283,'EG-NOV'!P$18:P$516)</f>
        <v>0</v>
      </c>
      <c r="H282" s="159">
        <f>SUMIF('EG-NOV'!$F$18:$F$516,PROVEEDORES!$D283,'EG-NOV'!Q$18:Q$516)</f>
        <v>0</v>
      </c>
      <c r="I282" s="159">
        <f>SUMIF('EG-NOV'!$F$18:$F$516,PROVEEDORES!$D283,'EG-NOV'!R$18:R$516)</f>
        <v>0</v>
      </c>
      <c r="J282" s="159">
        <f>SUMIF('EG-NOV'!$F$18:$F$516,PROVEEDORES!$D283,'EG-NOV'!S$18:S$516)</f>
        <v>0</v>
      </c>
      <c r="K282" s="159" t="str">
        <f t="shared" si="8"/>
        <v/>
      </c>
      <c r="L282" s="146" t="str">
        <f>IF(PROVEEDORES!G283="","",PROVEEDORES!G283)</f>
        <v/>
      </c>
    </row>
    <row r="283" spans="3:12" ht="17.45" customHeight="1" x14ac:dyDescent="0.2">
      <c r="C283" s="158">
        <f t="shared" si="9"/>
        <v>277</v>
      </c>
      <c r="D283" s="146" t="str">
        <f>IF(PROVEEDORES!E284="","",PROVEEDORES!E284)</f>
        <v/>
      </c>
      <c r="E283" s="146" t="str">
        <f>IF(PROVEEDORES!F284="","",PROVEEDORES!F284)</f>
        <v/>
      </c>
      <c r="F283" s="146" t="str">
        <f>IF(PROVEEDORES!D284="","",PROVEEDORES!D284)</f>
        <v/>
      </c>
      <c r="G283" s="159">
        <f>SUMIF('EG-NOV'!$F$18:$F$516,PROVEEDORES!$D284,'EG-NOV'!P$18:P$516)</f>
        <v>0</v>
      </c>
      <c r="H283" s="159">
        <f>SUMIF('EG-NOV'!$F$18:$F$516,PROVEEDORES!$D284,'EG-NOV'!Q$18:Q$516)</f>
        <v>0</v>
      </c>
      <c r="I283" s="159">
        <f>SUMIF('EG-NOV'!$F$18:$F$516,PROVEEDORES!$D284,'EG-NOV'!R$18:R$516)</f>
        <v>0</v>
      </c>
      <c r="J283" s="159">
        <f>SUMIF('EG-NOV'!$F$18:$F$516,PROVEEDORES!$D284,'EG-NOV'!S$18:S$516)</f>
        <v>0</v>
      </c>
      <c r="K283" s="159" t="str">
        <f t="shared" si="8"/>
        <v/>
      </c>
      <c r="L283" s="146" t="str">
        <f>IF(PROVEEDORES!G284="","",PROVEEDORES!G284)</f>
        <v/>
      </c>
    </row>
    <row r="284" spans="3:12" ht="17.45" customHeight="1" x14ac:dyDescent="0.2">
      <c r="C284" s="158">
        <f t="shared" si="9"/>
        <v>278</v>
      </c>
      <c r="D284" s="146" t="str">
        <f>IF(PROVEEDORES!E285="","",PROVEEDORES!E285)</f>
        <v/>
      </c>
      <c r="E284" s="146" t="str">
        <f>IF(PROVEEDORES!F285="","",PROVEEDORES!F285)</f>
        <v/>
      </c>
      <c r="F284" s="146" t="str">
        <f>IF(PROVEEDORES!D285="","",PROVEEDORES!D285)</f>
        <v/>
      </c>
      <c r="G284" s="159">
        <f>SUMIF('EG-NOV'!$F$18:$F$516,PROVEEDORES!$D285,'EG-NOV'!P$18:P$516)</f>
        <v>0</v>
      </c>
      <c r="H284" s="159">
        <f>SUMIF('EG-NOV'!$F$18:$F$516,PROVEEDORES!$D285,'EG-NOV'!Q$18:Q$516)</f>
        <v>0</v>
      </c>
      <c r="I284" s="159">
        <f>SUMIF('EG-NOV'!$F$18:$F$516,PROVEEDORES!$D285,'EG-NOV'!R$18:R$516)</f>
        <v>0</v>
      </c>
      <c r="J284" s="159">
        <f>SUMIF('EG-NOV'!$F$18:$F$516,PROVEEDORES!$D285,'EG-NOV'!S$18:S$516)</f>
        <v>0</v>
      </c>
      <c r="K284" s="159" t="str">
        <f t="shared" si="8"/>
        <v/>
      </c>
      <c r="L284" s="146" t="str">
        <f>IF(PROVEEDORES!G285="","",PROVEEDORES!G285)</f>
        <v/>
      </c>
    </row>
    <row r="285" spans="3:12" ht="17.45" customHeight="1" x14ac:dyDescent="0.2">
      <c r="C285" s="158">
        <f t="shared" si="9"/>
        <v>279</v>
      </c>
      <c r="D285" s="146" t="str">
        <f>IF(PROVEEDORES!E286="","",PROVEEDORES!E286)</f>
        <v/>
      </c>
      <c r="E285" s="146" t="str">
        <f>IF(PROVEEDORES!F286="","",PROVEEDORES!F286)</f>
        <v/>
      </c>
      <c r="F285" s="146" t="str">
        <f>IF(PROVEEDORES!D286="","",PROVEEDORES!D286)</f>
        <v/>
      </c>
      <c r="G285" s="159">
        <f>SUMIF('EG-NOV'!$F$18:$F$516,PROVEEDORES!$D286,'EG-NOV'!P$18:P$516)</f>
        <v>0</v>
      </c>
      <c r="H285" s="159">
        <f>SUMIF('EG-NOV'!$F$18:$F$516,PROVEEDORES!$D286,'EG-NOV'!Q$18:Q$516)</f>
        <v>0</v>
      </c>
      <c r="I285" s="159">
        <f>SUMIF('EG-NOV'!$F$18:$F$516,PROVEEDORES!$D286,'EG-NOV'!R$18:R$516)</f>
        <v>0</v>
      </c>
      <c r="J285" s="159">
        <f>SUMIF('EG-NOV'!$F$18:$F$516,PROVEEDORES!$D286,'EG-NOV'!S$18:S$516)</f>
        <v>0</v>
      </c>
      <c r="K285" s="159" t="str">
        <f t="shared" si="8"/>
        <v/>
      </c>
      <c r="L285" s="146" t="str">
        <f>IF(PROVEEDORES!G286="","",PROVEEDORES!G286)</f>
        <v/>
      </c>
    </row>
    <row r="286" spans="3:12" ht="17.45" customHeight="1" x14ac:dyDescent="0.2">
      <c r="C286" s="158">
        <f t="shared" si="9"/>
        <v>280</v>
      </c>
      <c r="D286" s="146" t="str">
        <f>IF(PROVEEDORES!E287="","",PROVEEDORES!E287)</f>
        <v/>
      </c>
      <c r="E286" s="146" t="str">
        <f>IF(PROVEEDORES!F287="","",PROVEEDORES!F287)</f>
        <v/>
      </c>
      <c r="F286" s="146" t="str">
        <f>IF(PROVEEDORES!D287="","",PROVEEDORES!D287)</f>
        <v/>
      </c>
      <c r="G286" s="159">
        <f>SUMIF('EG-NOV'!$F$18:$F$516,PROVEEDORES!$D287,'EG-NOV'!P$18:P$516)</f>
        <v>0</v>
      </c>
      <c r="H286" s="159">
        <f>SUMIF('EG-NOV'!$F$18:$F$516,PROVEEDORES!$D287,'EG-NOV'!Q$18:Q$516)</f>
        <v>0</v>
      </c>
      <c r="I286" s="159">
        <f>SUMIF('EG-NOV'!$F$18:$F$516,PROVEEDORES!$D287,'EG-NOV'!R$18:R$516)</f>
        <v>0</v>
      </c>
      <c r="J286" s="159">
        <f>SUMIF('EG-NOV'!$F$18:$F$516,PROVEEDORES!$D287,'EG-NOV'!S$18:S$516)</f>
        <v>0</v>
      </c>
      <c r="K286" s="159" t="str">
        <f t="shared" si="8"/>
        <v/>
      </c>
      <c r="L286" s="146" t="str">
        <f>IF(PROVEEDORES!G287="","",PROVEEDORES!G287)</f>
        <v/>
      </c>
    </row>
    <row r="287" spans="3:12" ht="17.45" customHeight="1" x14ac:dyDescent="0.2">
      <c r="C287" s="158">
        <f t="shared" si="9"/>
        <v>281</v>
      </c>
      <c r="D287" s="146" t="str">
        <f>IF(PROVEEDORES!E288="","",PROVEEDORES!E288)</f>
        <v/>
      </c>
      <c r="E287" s="146" t="str">
        <f>IF(PROVEEDORES!F288="","",PROVEEDORES!F288)</f>
        <v/>
      </c>
      <c r="F287" s="146" t="str">
        <f>IF(PROVEEDORES!D288="","",PROVEEDORES!D288)</f>
        <v/>
      </c>
      <c r="G287" s="159">
        <f>SUMIF('EG-NOV'!$F$18:$F$516,PROVEEDORES!$D288,'EG-NOV'!P$18:P$516)</f>
        <v>0</v>
      </c>
      <c r="H287" s="159">
        <f>SUMIF('EG-NOV'!$F$18:$F$516,PROVEEDORES!$D288,'EG-NOV'!Q$18:Q$516)</f>
        <v>0</v>
      </c>
      <c r="I287" s="159">
        <f>SUMIF('EG-NOV'!$F$18:$F$516,PROVEEDORES!$D288,'EG-NOV'!R$18:R$516)</f>
        <v>0</v>
      </c>
      <c r="J287" s="159">
        <f>SUMIF('EG-NOV'!$F$18:$F$516,PROVEEDORES!$D288,'EG-NOV'!S$18:S$516)</f>
        <v>0</v>
      </c>
      <c r="K287" s="159" t="str">
        <f t="shared" si="8"/>
        <v/>
      </c>
      <c r="L287" s="146" t="str">
        <f>IF(PROVEEDORES!G288="","",PROVEEDORES!G288)</f>
        <v/>
      </c>
    </row>
    <row r="288" spans="3:12" ht="17.45" customHeight="1" x14ac:dyDescent="0.2">
      <c r="C288" s="158">
        <f t="shared" si="9"/>
        <v>282</v>
      </c>
      <c r="D288" s="146" t="str">
        <f>IF(PROVEEDORES!E289="","",PROVEEDORES!E289)</f>
        <v/>
      </c>
      <c r="E288" s="146" t="str">
        <f>IF(PROVEEDORES!F289="","",PROVEEDORES!F289)</f>
        <v/>
      </c>
      <c r="F288" s="146" t="str">
        <f>IF(PROVEEDORES!D289="","",PROVEEDORES!D289)</f>
        <v/>
      </c>
      <c r="G288" s="159">
        <f>SUMIF('EG-NOV'!$F$18:$F$516,PROVEEDORES!$D289,'EG-NOV'!P$18:P$516)</f>
        <v>0</v>
      </c>
      <c r="H288" s="159">
        <f>SUMIF('EG-NOV'!$F$18:$F$516,PROVEEDORES!$D289,'EG-NOV'!Q$18:Q$516)</f>
        <v>0</v>
      </c>
      <c r="I288" s="159">
        <f>SUMIF('EG-NOV'!$F$18:$F$516,PROVEEDORES!$D289,'EG-NOV'!R$18:R$516)</f>
        <v>0</v>
      </c>
      <c r="J288" s="159">
        <f>SUMIF('EG-NOV'!$F$18:$F$516,PROVEEDORES!$D289,'EG-NOV'!S$18:S$516)</f>
        <v>0</v>
      </c>
      <c r="K288" s="159" t="str">
        <f t="shared" si="8"/>
        <v/>
      </c>
      <c r="L288" s="146" t="str">
        <f>IF(PROVEEDORES!G289="","",PROVEEDORES!G289)</f>
        <v/>
      </c>
    </row>
    <row r="289" spans="3:12" ht="17.45" customHeight="1" x14ac:dyDescent="0.2">
      <c r="C289" s="158">
        <f t="shared" si="9"/>
        <v>283</v>
      </c>
      <c r="D289" s="146" t="str">
        <f>IF(PROVEEDORES!E290="","",PROVEEDORES!E290)</f>
        <v/>
      </c>
      <c r="E289" s="146" t="str">
        <f>IF(PROVEEDORES!F290="","",PROVEEDORES!F290)</f>
        <v/>
      </c>
      <c r="F289" s="146" t="str">
        <f>IF(PROVEEDORES!D290="","",PROVEEDORES!D290)</f>
        <v/>
      </c>
      <c r="G289" s="159">
        <f>SUMIF('EG-NOV'!$F$18:$F$516,PROVEEDORES!$D290,'EG-NOV'!P$18:P$516)</f>
        <v>0</v>
      </c>
      <c r="H289" s="159">
        <f>SUMIF('EG-NOV'!$F$18:$F$516,PROVEEDORES!$D290,'EG-NOV'!Q$18:Q$516)</f>
        <v>0</v>
      </c>
      <c r="I289" s="159">
        <f>SUMIF('EG-NOV'!$F$18:$F$516,PROVEEDORES!$D290,'EG-NOV'!R$18:R$516)</f>
        <v>0</v>
      </c>
      <c r="J289" s="159">
        <f>SUMIF('EG-NOV'!$F$18:$F$516,PROVEEDORES!$D290,'EG-NOV'!S$18:S$516)</f>
        <v>0</v>
      </c>
      <c r="K289" s="159" t="str">
        <f t="shared" si="8"/>
        <v/>
      </c>
      <c r="L289" s="146" t="str">
        <f>IF(PROVEEDORES!G290="","",PROVEEDORES!G290)</f>
        <v/>
      </c>
    </row>
    <row r="290" spans="3:12" ht="17.45" customHeight="1" x14ac:dyDescent="0.2">
      <c r="C290" s="158">
        <f t="shared" si="9"/>
        <v>284</v>
      </c>
      <c r="D290" s="146" t="str">
        <f>IF(PROVEEDORES!E291="","",PROVEEDORES!E291)</f>
        <v/>
      </c>
      <c r="E290" s="146" t="str">
        <f>IF(PROVEEDORES!F291="","",PROVEEDORES!F291)</f>
        <v/>
      </c>
      <c r="F290" s="146" t="str">
        <f>IF(PROVEEDORES!D291="","",PROVEEDORES!D291)</f>
        <v/>
      </c>
      <c r="G290" s="159">
        <f>SUMIF('EG-NOV'!$F$18:$F$516,PROVEEDORES!$D291,'EG-NOV'!P$18:P$516)</f>
        <v>0</v>
      </c>
      <c r="H290" s="159">
        <f>SUMIF('EG-NOV'!$F$18:$F$516,PROVEEDORES!$D291,'EG-NOV'!Q$18:Q$516)</f>
        <v>0</v>
      </c>
      <c r="I290" s="159">
        <f>SUMIF('EG-NOV'!$F$18:$F$516,PROVEEDORES!$D291,'EG-NOV'!R$18:R$516)</f>
        <v>0</v>
      </c>
      <c r="J290" s="159">
        <f>SUMIF('EG-NOV'!$F$18:$F$516,PROVEEDORES!$D291,'EG-NOV'!S$18:S$516)</f>
        <v>0</v>
      </c>
      <c r="K290" s="159" t="str">
        <f t="shared" si="8"/>
        <v/>
      </c>
      <c r="L290" s="146" t="str">
        <f>IF(PROVEEDORES!G291="","",PROVEEDORES!G291)</f>
        <v/>
      </c>
    </row>
    <row r="291" spans="3:12" ht="17.45" customHeight="1" x14ac:dyDescent="0.2">
      <c r="C291" s="158">
        <f t="shared" si="9"/>
        <v>285</v>
      </c>
      <c r="D291" s="146" t="str">
        <f>IF(PROVEEDORES!E292="","",PROVEEDORES!E292)</f>
        <v/>
      </c>
      <c r="E291" s="146" t="str">
        <f>IF(PROVEEDORES!F292="","",PROVEEDORES!F292)</f>
        <v/>
      </c>
      <c r="F291" s="146" t="str">
        <f>IF(PROVEEDORES!D292="","",PROVEEDORES!D292)</f>
        <v/>
      </c>
      <c r="G291" s="159">
        <f>SUMIF('EG-NOV'!$F$18:$F$516,PROVEEDORES!$D292,'EG-NOV'!P$18:P$516)</f>
        <v>0</v>
      </c>
      <c r="H291" s="159">
        <f>SUMIF('EG-NOV'!$F$18:$F$516,PROVEEDORES!$D292,'EG-NOV'!Q$18:Q$516)</f>
        <v>0</v>
      </c>
      <c r="I291" s="159">
        <f>SUMIF('EG-NOV'!$F$18:$F$516,PROVEEDORES!$D292,'EG-NOV'!R$18:R$516)</f>
        <v>0</v>
      </c>
      <c r="J291" s="159">
        <f>SUMIF('EG-NOV'!$F$18:$F$516,PROVEEDORES!$D292,'EG-NOV'!S$18:S$516)</f>
        <v>0</v>
      </c>
      <c r="K291" s="159" t="str">
        <f t="shared" si="8"/>
        <v/>
      </c>
      <c r="L291" s="146" t="str">
        <f>IF(PROVEEDORES!G292="","",PROVEEDORES!G292)</f>
        <v/>
      </c>
    </row>
    <row r="292" spans="3:12" ht="17.45" customHeight="1" x14ac:dyDescent="0.2">
      <c r="C292" s="158">
        <f t="shared" si="9"/>
        <v>286</v>
      </c>
      <c r="D292" s="146" t="str">
        <f>IF(PROVEEDORES!E293="","",PROVEEDORES!E293)</f>
        <v/>
      </c>
      <c r="E292" s="146" t="str">
        <f>IF(PROVEEDORES!F293="","",PROVEEDORES!F293)</f>
        <v/>
      </c>
      <c r="F292" s="146" t="str">
        <f>IF(PROVEEDORES!D293="","",PROVEEDORES!D293)</f>
        <v/>
      </c>
      <c r="G292" s="159">
        <f>SUMIF('EG-NOV'!$F$18:$F$516,PROVEEDORES!$D293,'EG-NOV'!P$18:P$516)</f>
        <v>0</v>
      </c>
      <c r="H292" s="159">
        <f>SUMIF('EG-NOV'!$F$18:$F$516,PROVEEDORES!$D293,'EG-NOV'!Q$18:Q$516)</f>
        <v>0</v>
      </c>
      <c r="I292" s="159">
        <f>SUMIF('EG-NOV'!$F$18:$F$516,PROVEEDORES!$D293,'EG-NOV'!R$18:R$516)</f>
        <v>0</v>
      </c>
      <c r="J292" s="159">
        <f>SUMIF('EG-NOV'!$F$18:$F$516,PROVEEDORES!$D293,'EG-NOV'!S$18:S$516)</f>
        <v>0</v>
      </c>
      <c r="K292" s="159" t="str">
        <f t="shared" si="8"/>
        <v/>
      </c>
      <c r="L292" s="146" t="str">
        <f>IF(PROVEEDORES!G293="","",PROVEEDORES!G293)</f>
        <v/>
      </c>
    </row>
    <row r="293" spans="3:12" ht="17.45" customHeight="1" x14ac:dyDescent="0.2">
      <c r="C293" s="158">
        <f t="shared" si="9"/>
        <v>287</v>
      </c>
      <c r="D293" s="146" t="str">
        <f>IF(PROVEEDORES!E294="","",PROVEEDORES!E294)</f>
        <v/>
      </c>
      <c r="E293" s="146" t="str">
        <f>IF(PROVEEDORES!F294="","",PROVEEDORES!F294)</f>
        <v/>
      </c>
      <c r="F293" s="146" t="str">
        <f>IF(PROVEEDORES!D294="","",PROVEEDORES!D294)</f>
        <v/>
      </c>
      <c r="G293" s="159">
        <f>SUMIF('EG-NOV'!$F$18:$F$516,PROVEEDORES!$D294,'EG-NOV'!P$18:P$516)</f>
        <v>0</v>
      </c>
      <c r="H293" s="159">
        <f>SUMIF('EG-NOV'!$F$18:$F$516,PROVEEDORES!$D294,'EG-NOV'!Q$18:Q$516)</f>
        <v>0</v>
      </c>
      <c r="I293" s="159">
        <f>SUMIF('EG-NOV'!$F$18:$F$516,PROVEEDORES!$D294,'EG-NOV'!R$18:R$516)</f>
        <v>0</v>
      </c>
      <c r="J293" s="159">
        <f>SUMIF('EG-NOV'!$F$18:$F$516,PROVEEDORES!$D294,'EG-NOV'!S$18:S$516)</f>
        <v>0</v>
      </c>
      <c r="K293" s="159" t="str">
        <f t="shared" si="8"/>
        <v/>
      </c>
      <c r="L293" s="146" t="str">
        <f>IF(PROVEEDORES!G294="","",PROVEEDORES!G294)</f>
        <v/>
      </c>
    </row>
    <row r="294" spans="3:12" ht="17.45" customHeight="1" x14ac:dyDescent="0.2">
      <c r="C294" s="158">
        <f t="shared" si="9"/>
        <v>288</v>
      </c>
      <c r="D294" s="146" t="str">
        <f>IF(PROVEEDORES!E295="","",PROVEEDORES!E295)</f>
        <v/>
      </c>
      <c r="E294" s="146" t="str">
        <f>IF(PROVEEDORES!F295="","",PROVEEDORES!F295)</f>
        <v/>
      </c>
      <c r="F294" s="146" t="str">
        <f>IF(PROVEEDORES!D295="","",PROVEEDORES!D295)</f>
        <v/>
      </c>
      <c r="G294" s="159">
        <f>SUMIF('EG-NOV'!$F$18:$F$516,PROVEEDORES!$D295,'EG-NOV'!P$18:P$516)</f>
        <v>0</v>
      </c>
      <c r="H294" s="159">
        <f>SUMIF('EG-NOV'!$F$18:$F$516,PROVEEDORES!$D295,'EG-NOV'!Q$18:Q$516)</f>
        <v>0</v>
      </c>
      <c r="I294" s="159">
        <f>SUMIF('EG-NOV'!$F$18:$F$516,PROVEEDORES!$D295,'EG-NOV'!R$18:R$516)</f>
        <v>0</v>
      </c>
      <c r="J294" s="159">
        <f>SUMIF('EG-NOV'!$F$18:$F$516,PROVEEDORES!$D295,'EG-NOV'!S$18:S$516)</f>
        <v>0</v>
      </c>
      <c r="K294" s="159" t="str">
        <f t="shared" si="8"/>
        <v/>
      </c>
      <c r="L294" s="146" t="str">
        <f>IF(PROVEEDORES!G295="","",PROVEEDORES!G295)</f>
        <v/>
      </c>
    </row>
    <row r="295" spans="3:12" ht="17.45" customHeight="1" x14ac:dyDescent="0.2">
      <c r="C295" s="158">
        <f t="shared" si="9"/>
        <v>289</v>
      </c>
      <c r="D295" s="146" t="str">
        <f>IF(PROVEEDORES!E296="","",PROVEEDORES!E296)</f>
        <v/>
      </c>
      <c r="E295" s="146" t="str">
        <f>IF(PROVEEDORES!F296="","",PROVEEDORES!F296)</f>
        <v/>
      </c>
      <c r="F295" s="146" t="str">
        <f>IF(PROVEEDORES!D296="","",PROVEEDORES!D296)</f>
        <v/>
      </c>
      <c r="G295" s="159">
        <f>SUMIF('EG-NOV'!$F$18:$F$516,PROVEEDORES!$D296,'EG-NOV'!P$18:P$516)</f>
        <v>0</v>
      </c>
      <c r="H295" s="159">
        <f>SUMIF('EG-NOV'!$F$18:$F$516,PROVEEDORES!$D296,'EG-NOV'!Q$18:Q$516)</f>
        <v>0</v>
      </c>
      <c r="I295" s="159">
        <f>SUMIF('EG-NOV'!$F$18:$F$516,PROVEEDORES!$D296,'EG-NOV'!R$18:R$516)</f>
        <v>0</v>
      </c>
      <c r="J295" s="159">
        <f>SUMIF('EG-NOV'!$F$18:$F$516,PROVEEDORES!$D296,'EG-NOV'!S$18:S$516)</f>
        <v>0</v>
      </c>
      <c r="K295" s="159" t="str">
        <f t="shared" si="8"/>
        <v/>
      </c>
      <c r="L295" s="146" t="str">
        <f>IF(PROVEEDORES!G296="","",PROVEEDORES!G296)</f>
        <v/>
      </c>
    </row>
    <row r="296" spans="3:12" ht="17.45" customHeight="1" x14ac:dyDescent="0.2">
      <c r="C296" s="158">
        <f t="shared" si="9"/>
        <v>290</v>
      </c>
      <c r="D296" s="146" t="str">
        <f>IF(PROVEEDORES!E297="","",PROVEEDORES!E297)</f>
        <v/>
      </c>
      <c r="E296" s="146" t="str">
        <f>IF(PROVEEDORES!F297="","",PROVEEDORES!F297)</f>
        <v/>
      </c>
      <c r="F296" s="146" t="str">
        <f>IF(PROVEEDORES!D297="","",PROVEEDORES!D297)</f>
        <v/>
      </c>
      <c r="G296" s="159">
        <f>SUMIF('EG-NOV'!$F$18:$F$516,PROVEEDORES!$D297,'EG-NOV'!P$18:P$516)</f>
        <v>0</v>
      </c>
      <c r="H296" s="159">
        <f>SUMIF('EG-NOV'!$F$18:$F$516,PROVEEDORES!$D297,'EG-NOV'!Q$18:Q$516)</f>
        <v>0</v>
      </c>
      <c r="I296" s="159">
        <f>SUMIF('EG-NOV'!$F$18:$F$516,PROVEEDORES!$D297,'EG-NOV'!R$18:R$516)</f>
        <v>0</v>
      </c>
      <c r="J296" s="159">
        <f>SUMIF('EG-NOV'!$F$18:$F$516,PROVEEDORES!$D297,'EG-NOV'!S$18:S$516)</f>
        <v>0</v>
      </c>
      <c r="K296" s="159" t="str">
        <f t="shared" si="8"/>
        <v/>
      </c>
      <c r="L296" s="146" t="str">
        <f>IF(PROVEEDORES!G297="","",PROVEEDORES!G297)</f>
        <v/>
      </c>
    </row>
    <row r="297" spans="3:12" ht="17.45" customHeight="1" x14ac:dyDescent="0.2">
      <c r="C297" s="158">
        <f t="shared" si="9"/>
        <v>291</v>
      </c>
      <c r="D297" s="146" t="str">
        <f>IF(PROVEEDORES!E298="","",PROVEEDORES!E298)</f>
        <v/>
      </c>
      <c r="E297" s="146" t="str">
        <f>IF(PROVEEDORES!F298="","",PROVEEDORES!F298)</f>
        <v/>
      </c>
      <c r="F297" s="146" t="str">
        <f>IF(PROVEEDORES!D298="","",PROVEEDORES!D298)</f>
        <v/>
      </c>
      <c r="G297" s="159">
        <f>SUMIF('EG-NOV'!$F$18:$F$516,PROVEEDORES!$D298,'EG-NOV'!P$18:P$516)</f>
        <v>0</v>
      </c>
      <c r="H297" s="159">
        <f>SUMIF('EG-NOV'!$F$18:$F$516,PROVEEDORES!$D298,'EG-NOV'!Q$18:Q$516)</f>
        <v>0</v>
      </c>
      <c r="I297" s="159">
        <f>SUMIF('EG-NOV'!$F$18:$F$516,PROVEEDORES!$D298,'EG-NOV'!R$18:R$516)</f>
        <v>0</v>
      </c>
      <c r="J297" s="159">
        <f>SUMIF('EG-NOV'!$F$18:$F$516,PROVEEDORES!$D298,'EG-NOV'!S$18:S$516)</f>
        <v>0</v>
      </c>
      <c r="K297" s="159" t="str">
        <f t="shared" si="8"/>
        <v/>
      </c>
      <c r="L297" s="146" t="str">
        <f>IF(PROVEEDORES!G298="","",PROVEEDORES!G298)</f>
        <v/>
      </c>
    </row>
    <row r="298" spans="3:12" ht="17.45" customHeight="1" x14ac:dyDescent="0.2">
      <c r="C298" s="158">
        <f t="shared" si="9"/>
        <v>292</v>
      </c>
      <c r="D298" s="146" t="str">
        <f>IF(PROVEEDORES!E299="","",PROVEEDORES!E299)</f>
        <v/>
      </c>
      <c r="E298" s="146" t="str">
        <f>IF(PROVEEDORES!F299="","",PROVEEDORES!F299)</f>
        <v/>
      </c>
      <c r="F298" s="146" t="str">
        <f>IF(PROVEEDORES!D299="","",PROVEEDORES!D299)</f>
        <v/>
      </c>
      <c r="G298" s="159">
        <f>SUMIF('EG-NOV'!$F$18:$F$516,PROVEEDORES!$D299,'EG-NOV'!P$18:P$516)</f>
        <v>0</v>
      </c>
      <c r="H298" s="159">
        <f>SUMIF('EG-NOV'!$F$18:$F$516,PROVEEDORES!$D299,'EG-NOV'!Q$18:Q$516)</f>
        <v>0</v>
      </c>
      <c r="I298" s="159">
        <f>SUMIF('EG-NOV'!$F$18:$F$516,PROVEEDORES!$D299,'EG-NOV'!R$18:R$516)</f>
        <v>0</v>
      </c>
      <c r="J298" s="159">
        <f>SUMIF('EG-NOV'!$F$18:$F$516,PROVEEDORES!$D299,'EG-NOV'!S$18:S$516)</f>
        <v>0</v>
      </c>
      <c r="K298" s="159" t="str">
        <f t="shared" si="8"/>
        <v/>
      </c>
      <c r="L298" s="146" t="str">
        <f>IF(PROVEEDORES!G299="","",PROVEEDORES!G299)</f>
        <v/>
      </c>
    </row>
    <row r="299" spans="3:12" ht="17.45" customHeight="1" x14ac:dyDescent="0.2">
      <c r="C299" s="158">
        <f t="shared" si="9"/>
        <v>293</v>
      </c>
      <c r="D299" s="146" t="str">
        <f>IF(PROVEEDORES!E300="","",PROVEEDORES!E300)</f>
        <v/>
      </c>
      <c r="E299" s="146" t="str">
        <f>IF(PROVEEDORES!F300="","",PROVEEDORES!F300)</f>
        <v/>
      </c>
      <c r="F299" s="146" t="str">
        <f>IF(PROVEEDORES!D300="","",PROVEEDORES!D300)</f>
        <v/>
      </c>
      <c r="G299" s="159">
        <f>SUMIF('EG-NOV'!$F$18:$F$516,PROVEEDORES!$D300,'EG-NOV'!P$18:P$516)</f>
        <v>0</v>
      </c>
      <c r="H299" s="159">
        <f>SUMIF('EG-NOV'!$F$18:$F$516,PROVEEDORES!$D300,'EG-NOV'!Q$18:Q$516)</f>
        <v>0</v>
      </c>
      <c r="I299" s="159">
        <f>SUMIF('EG-NOV'!$F$18:$F$516,PROVEEDORES!$D300,'EG-NOV'!R$18:R$516)</f>
        <v>0</v>
      </c>
      <c r="J299" s="159">
        <f>SUMIF('EG-NOV'!$F$18:$F$516,PROVEEDORES!$D300,'EG-NOV'!S$18:S$516)</f>
        <v>0</v>
      </c>
      <c r="K299" s="159" t="str">
        <f t="shared" si="8"/>
        <v/>
      </c>
      <c r="L299" s="146" t="str">
        <f>IF(PROVEEDORES!G300="","",PROVEEDORES!G300)</f>
        <v/>
      </c>
    </row>
    <row r="300" spans="3:12" ht="17.45" customHeight="1" x14ac:dyDescent="0.2">
      <c r="C300" s="158">
        <f t="shared" si="9"/>
        <v>294</v>
      </c>
      <c r="D300" s="146" t="str">
        <f>IF(PROVEEDORES!E301="","",PROVEEDORES!E301)</f>
        <v/>
      </c>
      <c r="E300" s="146" t="str">
        <f>IF(PROVEEDORES!F301="","",PROVEEDORES!F301)</f>
        <v/>
      </c>
      <c r="F300" s="146" t="str">
        <f>IF(PROVEEDORES!D301="","",PROVEEDORES!D301)</f>
        <v/>
      </c>
      <c r="G300" s="159">
        <f>SUMIF('EG-NOV'!$F$18:$F$516,PROVEEDORES!$D301,'EG-NOV'!P$18:P$516)</f>
        <v>0</v>
      </c>
      <c r="H300" s="159">
        <f>SUMIF('EG-NOV'!$F$18:$F$516,PROVEEDORES!$D301,'EG-NOV'!Q$18:Q$516)</f>
        <v>0</v>
      </c>
      <c r="I300" s="159">
        <f>SUMIF('EG-NOV'!$F$18:$F$516,PROVEEDORES!$D301,'EG-NOV'!R$18:R$516)</f>
        <v>0</v>
      </c>
      <c r="J300" s="159">
        <f>SUMIF('EG-NOV'!$F$18:$F$516,PROVEEDORES!$D301,'EG-NOV'!S$18:S$516)</f>
        <v>0</v>
      </c>
      <c r="K300" s="159" t="str">
        <f t="shared" si="8"/>
        <v/>
      </c>
      <c r="L300" s="146" t="str">
        <f>IF(PROVEEDORES!G301="","",PROVEEDORES!G301)</f>
        <v/>
      </c>
    </row>
    <row r="301" spans="3:12" ht="17.45" customHeight="1" x14ac:dyDescent="0.2">
      <c r="C301" s="158">
        <f t="shared" si="9"/>
        <v>295</v>
      </c>
      <c r="D301" s="146" t="str">
        <f>IF(PROVEEDORES!E302="","",PROVEEDORES!E302)</f>
        <v/>
      </c>
      <c r="E301" s="146" t="str">
        <f>IF(PROVEEDORES!F302="","",PROVEEDORES!F302)</f>
        <v/>
      </c>
      <c r="F301" s="146" t="str">
        <f>IF(PROVEEDORES!D302="","",PROVEEDORES!D302)</f>
        <v/>
      </c>
      <c r="G301" s="159">
        <f>SUMIF('EG-NOV'!$F$18:$F$516,PROVEEDORES!$D302,'EG-NOV'!P$18:P$516)</f>
        <v>0</v>
      </c>
      <c r="H301" s="159">
        <f>SUMIF('EG-NOV'!$F$18:$F$516,PROVEEDORES!$D302,'EG-NOV'!Q$18:Q$516)</f>
        <v>0</v>
      </c>
      <c r="I301" s="159">
        <f>SUMIF('EG-NOV'!$F$18:$F$516,PROVEEDORES!$D302,'EG-NOV'!R$18:R$516)</f>
        <v>0</v>
      </c>
      <c r="J301" s="159">
        <f>SUMIF('EG-NOV'!$F$18:$F$516,PROVEEDORES!$D302,'EG-NOV'!S$18:S$516)</f>
        <v>0</v>
      </c>
      <c r="K301" s="159" t="str">
        <f t="shared" si="8"/>
        <v/>
      </c>
      <c r="L301" s="146" t="str">
        <f>IF(PROVEEDORES!G302="","",PROVEEDORES!G302)</f>
        <v/>
      </c>
    </row>
    <row r="302" spans="3:12" ht="17.45" customHeight="1" x14ac:dyDescent="0.2">
      <c r="C302" s="158">
        <f t="shared" si="9"/>
        <v>296</v>
      </c>
      <c r="D302" s="146" t="str">
        <f>IF(PROVEEDORES!E303="","",PROVEEDORES!E303)</f>
        <v/>
      </c>
      <c r="E302" s="146" t="str">
        <f>IF(PROVEEDORES!F303="","",PROVEEDORES!F303)</f>
        <v/>
      </c>
      <c r="F302" s="146" t="str">
        <f>IF(PROVEEDORES!D303="","",PROVEEDORES!D303)</f>
        <v/>
      </c>
      <c r="G302" s="159">
        <f>SUMIF('EG-NOV'!$F$18:$F$516,PROVEEDORES!$D303,'EG-NOV'!P$18:P$516)</f>
        <v>0</v>
      </c>
      <c r="H302" s="159">
        <f>SUMIF('EG-NOV'!$F$18:$F$516,PROVEEDORES!$D303,'EG-NOV'!Q$18:Q$516)</f>
        <v>0</v>
      </c>
      <c r="I302" s="159">
        <f>SUMIF('EG-NOV'!$F$18:$F$516,PROVEEDORES!$D303,'EG-NOV'!R$18:R$516)</f>
        <v>0</v>
      </c>
      <c r="J302" s="159">
        <f>SUMIF('EG-NOV'!$F$18:$F$516,PROVEEDORES!$D303,'EG-NOV'!S$18:S$516)</f>
        <v>0</v>
      </c>
      <c r="K302" s="159" t="str">
        <f t="shared" si="8"/>
        <v/>
      </c>
      <c r="L302" s="146" t="str">
        <f>IF(PROVEEDORES!G303="","",PROVEEDORES!G303)</f>
        <v/>
      </c>
    </row>
    <row r="303" spans="3:12" ht="17.45" customHeight="1" x14ac:dyDescent="0.2">
      <c r="C303" s="158">
        <f t="shared" si="9"/>
        <v>297</v>
      </c>
      <c r="D303" s="146" t="str">
        <f>IF(PROVEEDORES!E304="","",PROVEEDORES!E304)</f>
        <v/>
      </c>
      <c r="E303" s="146" t="str">
        <f>IF(PROVEEDORES!F304="","",PROVEEDORES!F304)</f>
        <v/>
      </c>
      <c r="F303" s="146" t="str">
        <f>IF(PROVEEDORES!D304="","",PROVEEDORES!D304)</f>
        <v/>
      </c>
      <c r="G303" s="159">
        <f>SUMIF('EG-NOV'!$F$18:$F$516,PROVEEDORES!$D304,'EG-NOV'!P$18:P$516)</f>
        <v>0</v>
      </c>
      <c r="H303" s="159">
        <f>SUMIF('EG-NOV'!$F$18:$F$516,PROVEEDORES!$D304,'EG-NOV'!Q$18:Q$516)</f>
        <v>0</v>
      </c>
      <c r="I303" s="159">
        <f>SUMIF('EG-NOV'!$F$18:$F$516,PROVEEDORES!$D304,'EG-NOV'!R$18:R$516)</f>
        <v>0</v>
      </c>
      <c r="J303" s="159">
        <f>SUMIF('EG-NOV'!$F$18:$F$516,PROVEEDORES!$D304,'EG-NOV'!S$18:S$516)</f>
        <v>0</v>
      </c>
      <c r="K303" s="159" t="str">
        <f t="shared" si="8"/>
        <v/>
      </c>
      <c r="L303" s="146" t="str">
        <f>IF(PROVEEDORES!G304="","",PROVEEDORES!G304)</f>
        <v/>
      </c>
    </row>
    <row r="304" spans="3:12" ht="17.45" customHeight="1" x14ac:dyDescent="0.2">
      <c r="C304" s="158">
        <f t="shared" si="9"/>
        <v>298</v>
      </c>
      <c r="D304" s="146" t="str">
        <f>IF(PROVEEDORES!E305="","",PROVEEDORES!E305)</f>
        <v/>
      </c>
      <c r="E304" s="146" t="str">
        <f>IF(PROVEEDORES!F305="","",PROVEEDORES!F305)</f>
        <v/>
      </c>
      <c r="F304" s="146" t="str">
        <f>IF(PROVEEDORES!D305="","",PROVEEDORES!D305)</f>
        <v/>
      </c>
      <c r="G304" s="159">
        <f>SUMIF('EG-NOV'!$F$18:$F$516,PROVEEDORES!$D305,'EG-NOV'!P$18:P$516)</f>
        <v>0</v>
      </c>
      <c r="H304" s="159">
        <f>SUMIF('EG-NOV'!$F$18:$F$516,PROVEEDORES!$D305,'EG-NOV'!Q$18:Q$516)</f>
        <v>0</v>
      </c>
      <c r="I304" s="159">
        <f>SUMIF('EG-NOV'!$F$18:$F$516,PROVEEDORES!$D305,'EG-NOV'!R$18:R$516)</f>
        <v>0</v>
      </c>
      <c r="J304" s="159">
        <f>SUMIF('EG-NOV'!$F$18:$F$516,PROVEEDORES!$D305,'EG-NOV'!S$18:S$516)</f>
        <v>0</v>
      </c>
      <c r="K304" s="159" t="str">
        <f t="shared" si="8"/>
        <v/>
      </c>
      <c r="L304" s="146" t="str">
        <f>IF(PROVEEDORES!G305="","",PROVEEDORES!G305)</f>
        <v/>
      </c>
    </row>
    <row r="305" spans="3:12" ht="17.45" customHeight="1" x14ac:dyDescent="0.2">
      <c r="C305" s="158">
        <f t="shared" si="9"/>
        <v>299</v>
      </c>
      <c r="D305" s="146" t="str">
        <f>IF(PROVEEDORES!E306="","",PROVEEDORES!E306)</f>
        <v/>
      </c>
      <c r="E305" s="146" t="str">
        <f>IF(PROVEEDORES!F306="","",PROVEEDORES!F306)</f>
        <v/>
      </c>
      <c r="F305" s="146" t="str">
        <f>IF(PROVEEDORES!D306="","",PROVEEDORES!D306)</f>
        <v/>
      </c>
      <c r="G305" s="159">
        <f>SUMIF('EG-NOV'!$F$18:$F$516,PROVEEDORES!$D306,'EG-NOV'!P$18:P$516)</f>
        <v>0</v>
      </c>
      <c r="H305" s="159">
        <f>SUMIF('EG-NOV'!$F$18:$F$516,PROVEEDORES!$D306,'EG-NOV'!Q$18:Q$516)</f>
        <v>0</v>
      </c>
      <c r="I305" s="159">
        <f>SUMIF('EG-NOV'!$F$18:$F$516,PROVEEDORES!$D306,'EG-NOV'!R$18:R$516)</f>
        <v>0</v>
      </c>
      <c r="J305" s="159">
        <f>SUMIF('EG-NOV'!$F$18:$F$516,PROVEEDORES!$D306,'EG-NOV'!S$18:S$516)</f>
        <v>0</v>
      </c>
      <c r="K305" s="159" t="str">
        <f t="shared" si="8"/>
        <v/>
      </c>
      <c r="L305" s="146" t="str">
        <f>IF(PROVEEDORES!G306="","",PROVEEDORES!G306)</f>
        <v/>
      </c>
    </row>
    <row r="306" spans="3:12" ht="17.45" customHeight="1" x14ac:dyDescent="0.2">
      <c r="C306" s="158">
        <f t="shared" si="9"/>
        <v>300</v>
      </c>
      <c r="D306" s="146" t="str">
        <f>IF(PROVEEDORES!E307="","",PROVEEDORES!E307)</f>
        <v/>
      </c>
      <c r="E306" s="146" t="str">
        <f>IF(PROVEEDORES!F307="","",PROVEEDORES!F307)</f>
        <v/>
      </c>
      <c r="F306" s="146" t="str">
        <f>IF(PROVEEDORES!D307="","",PROVEEDORES!D307)</f>
        <v/>
      </c>
      <c r="G306" s="159">
        <f>SUMIF('EG-NOV'!$F$18:$F$516,PROVEEDORES!$D307,'EG-NOV'!P$18:P$516)</f>
        <v>0</v>
      </c>
      <c r="H306" s="159">
        <f>SUMIF('EG-NOV'!$F$18:$F$516,PROVEEDORES!$D307,'EG-NOV'!Q$18:Q$516)</f>
        <v>0</v>
      </c>
      <c r="I306" s="159">
        <f>SUMIF('EG-NOV'!$F$18:$F$516,PROVEEDORES!$D307,'EG-NOV'!R$18:R$516)</f>
        <v>0</v>
      </c>
      <c r="J306" s="159">
        <f>SUMIF('EG-NOV'!$F$18:$F$516,PROVEEDORES!$D307,'EG-NOV'!S$18:S$516)</f>
        <v>0</v>
      </c>
      <c r="K306" s="159" t="str">
        <f t="shared" si="8"/>
        <v/>
      </c>
      <c r="L306" s="146" t="str">
        <f>IF(PROVEEDORES!G307="","",PROVEEDORES!G307)</f>
        <v/>
      </c>
    </row>
    <row r="307" spans="3:12" ht="17.45" customHeight="1" x14ac:dyDescent="0.2">
      <c r="C307" s="158">
        <f t="shared" si="9"/>
        <v>301</v>
      </c>
      <c r="D307" s="146" t="str">
        <f>IF(PROVEEDORES!E308="","",PROVEEDORES!E308)</f>
        <v/>
      </c>
      <c r="E307" s="146" t="str">
        <f>IF(PROVEEDORES!F308="","",PROVEEDORES!F308)</f>
        <v/>
      </c>
      <c r="F307" s="146" t="str">
        <f>IF(PROVEEDORES!D308="","",PROVEEDORES!D308)</f>
        <v/>
      </c>
      <c r="G307" s="159">
        <f>SUMIF('EG-NOV'!$F$18:$F$516,PROVEEDORES!$D308,'EG-NOV'!P$18:P$516)</f>
        <v>0</v>
      </c>
      <c r="H307" s="159">
        <f>SUMIF('EG-NOV'!$F$18:$F$516,PROVEEDORES!$D308,'EG-NOV'!Q$18:Q$516)</f>
        <v>0</v>
      </c>
      <c r="I307" s="159">
        <f>SUMIF('EG-NOV'!$F$18:$F$516,PROVEEDORES!$D308,'EG-NOV'!R$18:R$516)</f>
        <v>0</v>
      </c>
      <c r="J307" s="159">
        <f>SUMIF('EG-NOV'!$F$18:$F$516,PROVEEDORES!$D308,'EG-NOV'!S$18:S$516)</f>
        <v>0</v>
      </c>
      <c r="K307" s="159" t="str">
        <f t="shared" si="8"/>
        <v/>
      </c>
      <c r="L307" s="146" t="str">
        <f>IF(PROVEEDORES!G308="","",PROVEEDORES!G308)</f>
        <v/>
      </c>
    </row>
    <row r="308" spans="3:12" ht="17.45" customHeight="1" x14ac:dyDescent="0.2">
      <c r="C308" s="158">
        <f t="shared" si="9"/>
        <v>302</v>
      </c>
      <c r="D308" s="146" t="str">
        <f>IF(PROVEEDORES!E309="","",PROVEEDORES!E309)</f>
        <v/>
      </c>
      <c r="E308" s="146" t="str">
        <f>IF(PROVEEDORES!F309="","",PROVEEDORES!F309)</f>
        <v/>
      </c>
      <c r="F308" s="146" t="str">
        <f>IF(PROVEEDORES!D309="","",PROVEEDORES!D309)</f>
        <v/>
      </c>
      <c r="G308" s="159">
        <f>SUMIF('EG-NOV'!$F$18:$F$516,PROVEEDORES!$D309,'EG-NOV'!P$18:P$516)</f>
        <v>0</v>
      </c>
      <c r="H308" s="159">
        <f>SUMIF('EG-NOV'!$F$18:$F$516,PROVEEDORES!$D309,'EG-NOV'!Q$18:Q$516)</f>
        <v>0</v>
      </c>
      <c r="I308" s="159">
        <f>SUMIF('EG-NOV'!$F$18:$F$516,PROVEEDORES!$D309,'EG-NOV'!R$18:R$516)</f>
        <v>0</v>
      </c>
      <c r="J308" s="159">
        <f>SUMIF('EG-NOV'!$F$18:$F$516,PROVEEDORES!$D309,'EG-NOV'!S$18:S$516)</f>
        <v>0</v>
      </c>
      <c r="K308" s="159" t="str">
        <f t="shared" si="8"/>
        <v/>
      </c>
      <c r="L308" s="146" t="str">
        <f>IF(PROVEEDORES!G309="","",PROVEEDORES!G309)</f>
        <v/>
      </c>
    </row>
    <row r="309" spans="3:12" ht="17.45" customHeight="1" x14ac:dyDescent="0.2">
      <c r="C309" s="158">
        <f t="shared" si="9"/>
        <v>303</v>
      </c>
      <c r="D309" s="146" t="str">
        <f>IF(PROVEEDORES!E310="","",PROVEEDORES!E310)</f>
        <v/>
      </c>
      <c r="E309" s="146" t="str">
        <f>IF(PROVEEDORES!F310="","",PROVEEDORES!F310)</f>
        <v/>
      </c>
      <c r="F309" s="146" t="str">
        <f>IF(PROVEEDORES!D310="","",PROVEEDORES!D310)</f>
        <v/>
      </c>
      <c r="G309" s="159">
        <f>SUMIF('EG-NOV'!$F$18:$F$516,PROVEEDORES!$D310,'EG-NOV'!P$18:P$516)</f>
        <v>0</v>
      </c>
      <c r="H309" s="159">
        <f>SUMIF('EG-NOV'!$F$18:$F$516,PROVEEDORES!$D310,'EG-NOV'!Q$18:Q$516)</f>
        <v>0</v>
      </c>
      <c r="I309" s="159">
        <f>SUMIF('EG-NOV'!$F$18:$F$516,PROVEEDORES!$D310,'EG-NOV'!R$18:R$516)</f>
        <v>0</v>
      </c>
      <c r="J309" s="159">
        <f>SUMIF('EG-NOV'!$F$18:$F$516,PROVEEDORES!$D310,'EG-NOV'!S$18:S$516)</f>
        <v>0</v>
      </c>
      <c r="K309" s="159" t="str">
        <f t="shared" si="8"/>
        <v/>
      </c>
      <c r="L309" s="146" t="str">
        <f>IF(PROVEEDORES!G310="","",PROVEEDORES!G310)</f>
        <v/>
      </c>
    </row>
    <row r="310" spans="3:12" ht="17.45" customHeight="1" x14ac:dyDescent="0.2">
      <c r="C310" s="158">
        <f t="shared" si="9"/>
        <v>304</v>
      </c>
      <c r="D310" s="146" t="str">
        <f>IF(PROVEEDORES!E311="","",PROVEEDORES!E311)</f>
        <v/>
      </c>
      <c r="E310" s="146" t="str">
        <f>IF(PROVEEDORES!F311="","",PROVEEDORES!F311)</f>
        <v/>
      </c>
      <c r="F310" s="146" t="str">
        <f>IF(PROVEEDORES!D311="","",PROVEEDORES!D311)</f>
        <v/>
      </c>
      <c r="G310" s="159">
        <f>SUMIF('EG-NOV'!$F$18:$F$516,PROVEEDORES!$D311,'EG-NOV'!P$18:P$516)</f>
        <v>0</v>
      </c>
      <c r="H310" s="159">
        <f>SUMIF('EG-NOV'!$F$18:$F$516,PROVEEDORES!$D311,'EG-NOV'!Q$18:Q$516)</f>
        <v>0</v>
      </c>
      <c r="I310" s="159">
        <f>SUMIF('EG-NOV'!$F$18:$F$516,PROVEEDORES!$D311,'EG-NOV'!R$18:R$516)</f>
        <v>0</v>
      </c>
      <c r="J310" s="159">
        <f>SUMIF('EG-NOV'!$F$18:$F$516,PROVEEDORES!$D311,'EG-NOV'!S$18:S$516)</f>
        <v>0</v>
      </c>
      <c r="K310" s="159" t="str">
        <f t="shared" si="8"/>
        <v/>
      </c>
      <c r="L310" s="146" t="str">
        <f>IF(PROVEEDORES!G311="","",PROVEEDORES!G311)</f>
        <v/>
      </c>
    </row>
    <row r="311" spans="3:12" ht="17.45" customHeight="1" x14ac:dyDescent="0.2">
      <c r="C311" s="158">
        <f t="shared" si="9"/>
        <v>305</v>
      </c>
      <c r="D311" s="146" t="str">
        <f>IF(PROVEEDORES!E312="","",PROVEEDORES!E312)</f>
        <v/>
      </c>
      <c r="E311" s="146" t="str">
        <f>IF(PROVEEDORES!F312="","",PROVEEDORES!F312)</f>
        <v/>
      </c>
      <c r="F311" s="146" t="str">
        <f>IF(PROVEEDORES!D312="","",PROVEEDORES!D312)</f>
        <v/>
      </c>
      <c r="G311" s="159">
        <f>SUMIF('EG-NOV'!$F$18:$F$516,PROVEEDORES!$D312,'EG-NOV'!P$18:P$516)</f>
        <v>0</v>
      </c>
      <c r="H311" s="159">
        <f>SUMIF('EG-NOV'!$F$18:$F$516,PROVEEDORES!$D312,'EG-NOV'!Q$18:Q$516)</f>
        <v>0</v>
      </c>
      <c r="I311" s="159">
        <f>SUMIF('EG-NOV'!$F$18:$F$516,PROVEEDORES!$D312,'EG-NOV'!R$18:R$516)</f>
        <v>0</v>
      </c>
      <c r="J311" s="159">
        <f>SUMIF('EG-NOV'!$F$18:$F$516,PROVEEDORES!$D312,'EG-NOV'!S$18:S$516)</f>
        <v>0</v>
      </c>
      <c r="K311" s="159" t="str">
        <f t="shared" si="8"/>
        <v/>
      </c>
      <c r="L311" s="146" t="str">
        <f>IF(PROVEEDORES!G312="","",PROVEEDORES!G312)</f>
        <v/>
      </c>
    </row>
    <row r="312" spans="3:12" ht="17.45" customHeight="1" x14ac:dyDescent="0.2">
      <c r="C312" s="158">
        <f t="shared" si="9"/>
        <v>306</v>
      </c>
      <c r="D312" s="146" t="str">
        <f>IF(PROVEEDORES!E313="","",PROVEEDORES!E313)</f>
        <v/>
      </c>
      <c r="E312" s="146" t="str">
        <f>IF(PROVEEDORES!F313="","",PROVEEDORES!F313)</f>
        <v/>
      </c>
      <c r="F312" s="146" t="str">
        <f>IF(PROVEEDORES!D313="","",PROVEEDORES!D313)</f>
        <v/>
      </c>
      <c r="G312" s="159">
        <f>SUMIF('EG-NOV'!$F$18:$F$516,PROVEEDORES!$D313,'EG-NOV'!P$18:P$516)</f>
        <v>0</v>
      </c>
      <c r="H312" s="159">
        <f>SUMIF('EG-NOV'!$F$18:$F$516,PROVEEDORES!$D313,'EG-NOV'!Q$18:Q$516)</f>
        <v>0</v>
      </c>
      <c r="I312" s="159">
        <f>SUMIF('EG-NOV'!$F$18:$F$516,PROVEEDORES!$D313,'EG-NOV'!R$18:R$516)</f>
        <v>0</v>
      </c>
      <c r="J312" s="159">
        <f>SUMIF('EG-NOV'!$F$18:$F$516,PROVEEDORES!$D313,'EG-NOV'!S$18:S$516)</f>
        <v>0</v>
      </c>
      <c r="K312" s="159" t="str">
        <f t="shared" si="8"/>
        <v/>
      </c>
      <c r="L312" s="146" t="str">
        <f>IF(PROVEEDORES!G313="","",PROVEEDORES!G313)</f>
        <v/>
      </c>
    </row>
    <row r="313" spans="3:12" ht="17.45" customHeight="1" x14ac:dyDescent="0.2">
      <c r="C313" s="158">
        <f t="shared" si="9"/>
        <v>307</v>
      </c>
      <c r="D313" s="146" t="str">
        <f>IF(PROVEEDORES!E314="","",PROVEEDORES!E314)</f>
        <v/>
      </c>
      <c r="E313" s="146" t="str">
        <f>IF(PROVEEDORES!F314="","",PROVEEDORES!F314)</f>
        <v/>
      </c>
      <c r="F313" s="146" t="str">
        <f>IF(PROVEEDORES!D314="","",PROVEEDORES!D314)</f>
        <v/>
      </c>
      <c r="G313" s="159">
        <f>SUMIF('EG-NOV'!$F$18:$F$516,PROVEEDORES!$D314,'EG-NOV'!P$18:P$516)</f>
        <v>0</v>
      </c>
      <c r="H313" s="159">
        <f>SUMIF('EG-NOV'!$F$18:$F$516,PROVEEDORES!$D314,'EG-NOV'!Q$18:Q$516)</f>
        <v>0</v>
      </c>
      <c r="I313" s="159">
        <f>SUMIF('EG-NOV'!$F$18:$F$516,PROVEEDORES!$D314,'EG-NOV'!R$18:R$516)</f>
        <v>0</v>
      </c>
      <c r="J313" s="159">
        <f>SUMIF('EG-NOV'!$F$18:$F$516,PROVEEDORES!$D314,'EG-NOV'!S$18:S$516)</f>
        <v>0</v>
      </c>
      <c r="K313" s="159" t="str">
        <f t="shared" si="8"/>
        <v/>
      </c>
      <c r="L313" s="146" t="str">
        <f>IF(PROVEEDORES!G314="","",PROVEEDORES!G314)</f>
        <v/>
      </c>
    </row>
    <row r="314" spans="3:12" ht="17.45" customHeight="1" x14ac:dyDescent="0.2">
      <c r="C314" s="158">
        <f t="shared" si="9"/>
        <v>308</v>
      </c>
      <c r="D314" s="146" t="str">
        <f>IF(PROVEEDORES!E315="","",PROVEEDORES!E315)</f>
        <v/>
      </c>
      <c r="E314" s="146" t="str">
        <f>IF(PROVEEDORES!F315="","",PROVEEDORES!F315)</f>
        <v/>
      </c>
      <c r="F314" s="146" t="str">
        <f>IF(PROVEEDORES!D315="","",PROVEEDORES!D315)</f>
        <v/>
      </c>
      <c r="G314" s="159">
        <f>SUMIF('EG-NOV'!$F$18:$F$516,PROVEEDORES!$D315,'EG-NOV'!P$18:P$516)</f>
        <v>0</v>
      </c>
      <c r="H314" s="159">
        <f>SUMIF('EG-NOV'!$F$18:$F$516,PROVEEDORES!$D315,'EG-NOV'!Q$18:Q$516)</f>
        <v>0</v>
      </c>
      <c r="I314" s="159">
        <f>SUMIF('EG-NOV'!$F$18:$F$516,PROVEEDORES!$D315,'EG-NOV'!R$18:R$516)</f>
        <v>0</v>
      </c>
      <c r="J314" s="159">
        <f>SUMIF('EG-NOV'!$F$18:$F$516,PROVEEDORES!$D315,'EG-NOV'!S$18:S$516)</f>
        <v>0</v>
      </c>
      <c r="K314" s="159" t="str">
        <f t="shared" si="8"/>
        <v/>
      </c>
      <c r="L314" s="146" t="str">
        <f>IF(PROVEEDORES!G315="","",PROVEEDORES!G315)</f>
        <v/>
      </c>
    </row>
    <row r="315" spans="3:12" ht="17.45" customHeight="1" x14ac:dyDescent="0.2">
      <c r="C315" s="158">
        <f t="shared" si="9"/>
        <v>309</v>
      </c>
      <c r="D315" s="146" t="str">
        <f>IF(PROVEEDORES!E316="","",PROVEEDORES!E316)</f>
        <v/>
      </c>
      <c r="E315" s="146" t="str">
        <f>IF(PROVEEDORES!F316="","",PROVEEDORES!F316)</f>
        <v/>
      </c>
      <c r="F315" s="146" t="str">
        <f>IF(PROVEEDORES!D316="","",PROVEEDORES!D316)</f>
        <v/>
      </c>
      <c r="G315" s="159">
        <f>SUMIF('EG-NOV'!$F$18:$F$516,PROVEEDORES!$D316,'EG-NOV'!P$18:P$516)</f>
        <v>0</v>
      </c>
      <c r="H315" s="159">
        <f>SUMIF('EG-NOV'!$F$18:$F$516,PROVEEDORES!$D316,'EG-NOV'!Q$18:Q$516)</f>
        <v>0</v>
      </c>
      <c r="I315" s="159">
        <f>SUMIF('EG-NOV'!$F$18:$F$516,PROVEEDORES!$D316,'EG-NOV'!R$18:R$516)</f>
        <v>0</v>
      </c>
      <c r="J315" s="159">
        <f>SUMIF('EG-NOV'!$F$18:$F$516,PROVEEDORES!$D316,'EG-NOV'!S$18:S$516)</f>
        <v>0</v>
      </c>
      <c r="K315" s="159" t="str">
        <f t="shared" si="8"/>
        <v/>
      </c>
      <c r="L315" s="146" t="str">
        <f>IF(PROVEEDORES!G316="","",PROVEEDORES!G316)</f>
        <v/>
      </c>
    </row>
    <row r="316" spans="3:12" ht="17.45" customHeight="1" x14ac:dyDescent="0.2">
      <c r="C316" s="158">
        <f t="shared" si="9"/>
        <v>310</v>
      </c>
      <c r="D316" s="146" t="str">
        <f>IF(PROVEEDORES!E317="","",PROVEEDORES!E317)</f>
        <v/>
      </c>
      <c r="E316" s="146" t="str">
        <f>IF(PROVEEDORES!F317="","",PROVEEDORES!F317)</f>
        <v/>
      </c>
      <c r="F316" s="146" t="str">
        <f>IF(PROVEEDORES!D317="","",PROVEEDORES!D317)</f>
        <v/>
      </c>
      <c r="G316" s="159">
        <f>SUMIF('EG-NOV'!$F$18:$F$516,PROVEEDORES!$D317,'EG-NOV'!P$18:P$516)</f>
        <v>0</v>
      </c>
      <c r="H316" s="159">
        <f>SUMIF('EG-NOV'!$F$18:$F$516,PROVEEDORES!$D317,'EG-NOV'!Q$18:Q$516)</f>
        <v>0</v>
      </c>
      <c r="I316" s="159">
        <f>SUMIF('EG-NOV'!$F$18:$F$516,PROVEEDORES!$D317,'EG-NOV'!R$18:R$516)</f>
        <v>0</v>
      </c>
      <c r="J316" s="159">
        <f>SUMIF('EG-NOV'!$F$18:$F$516,PROVEEDORES!$D317,'EG-NOV'!S$18:S$516)</f>
        <v>0</v>
      </c>
      <c r="K316" s="159" t="str">
        <f t="shared" si="8"/>
        <v/>
      </c>
      <c r="L316" s="146" t="str">
        <f>IF(PROVEEDORES!G317="","",PROVEEDORES!G317)</f>
        <v/>
      </c>
    </row>
    <row r="317" spans="3:12" ht="17.45" customHeight="1" x14ac:dyDescent="0.2">
      <c r="C317" s="158">
        <f t="shared" si="9"/>
        <v>311</v>
      </c>
      <c r="D317" s="146" t="str">
        <f>IF(PROVEEDORES!E318="","",PROVEEDORES!E318)</f>
        <v/>
      </c>
      <c r="E317" s="146" t="str">
        <f>IF(PROVEEDORES!F318="","",PROVEEDORES!F318)</f>
        <v/>
      </c>
      <c r="F317" s="146" t="str">
        <f>IF(PROVEEDORES!D318="","",PROVEEDORES!D318)</f>
        <v/>
      </c>
      <c r="G317" s="159">
        <f>SUMIF('EG-NOV'!$F$18:$F$516,PROVEEDORES!$D318,'EG-NOV'!P$18:P$516)</f>
        <v>0</v>
      </c>
      <c r="H317" s="159">
        <f>SUMIF('EG-NOV'!$F$18:$F$516,PROVEEDORES!$D318,'EG-NOV'!Q$18:Q$516)</f>
        <v>0</v>
      </c>
      <c r="I317" s="159">
        <f>SUMIF('EG-NOV'!$F$18:$F$516,PROVEEDORES!$D318,'EG-NOV'!R$18:R$516)</f>
        <v>0</v>
      </c>
      <c r="J317" s="159">
        <f>SUMIF('EG-NOV'!$F$18:$F$516,PROVEEDORES!$D318,'EG-NOV'!S$18:S$516)</f>
        <v>0</v>
      </c>
      <c r="K317" s="159" t="str">
        <f t="shared" si="8"/>
        <v/>
      </c>
      <c r="L317" s="146" t="str">
        <f>IF(PROVEEDORES!G318="","",PROVEEDORES!G318)</f>
        <v/>
      </c>
    </row>
    <row r="318" spans="3:12" ht="17.45" customHeight="1" x14ac:dyDescent="0.2">
      <c r="C318" s="158">
        <f t="shared" si="9"/>
        <v>312</v>
      </c>
      <c r="D318" s="146" t="str">
        <f>IF(PROVEEDORES!E319="","",PROVEEDORES!E319)</f>
        <v/>
      </c>
      <c r="E318" s="146" t="str">
        <f>IF(PROVEEDORES!F319="","",PROVEEDORES!F319)</f>
        <v/>
      </c>
      <c r="F318" s="146" t="str">
        <f>IF(PROVEEDORES!D319="","",PROVEEDORES!D319)</f>
        <v/>
      </c>
      <c r="G318" s="159">
        <f>SUMIF('EG-NOV'!$F$18:$F$516,PROVEEDORES!$D319,'EG-NOV'!P$18:P$516)</f>
        <v>0</v>
      </c>
      <c r="H318" s="159">
        <f>SUMIF('EG-NOV'!$F$18:$F$516,PROVEEDORES!$D319,'EG-NOV'!Q$18:Q$516)</f>
        <v>0</v>
      </c>
      <c r="I318" s="159">
        <f>SUMIF('EG-NOV'!$F$18:$F$516,PROVEEDORES!$D319,'EG-NOV'!R$18:R$516)</f>
        <v>0</v>
      </c>
      <c r="J318" s="159">
        <f>SUMIF('EG-NOV'!$F$18:$F$516,PROVEEDORES!$D319,'EG-NOV'!S$18:S$516)</f>
        <v>0</v>
      </c>
      <c r="K318" s="159" t="str">
        <f t="shared" si="8"/>
        <v/>
      </c>
      <c r="L318" s="146" t="str">
        <f>IF(PROVEEDORES!G319="","",PROVEEDORES!G319)</f>
        <v/>
      </c>
    </row>
    <row r="319" spans="3:12" ht="17.45" customHeight="1" x14ac:dyDescent="0.2">
      <c r="C319" s="158">
        <f t="shared" si="9"/>
        <v>313</v>
      </c>
      <c r="D319" s="146" t="str">
        <f>IF(PROVEEDORES!E320="","",PROVEEDORES!E320)</f>
        <v/>
      </c>
      <c r="E319" s="146" t="str">
        <f>IF(PROVEEDORES!F320="","",PROVEEDORES!F320)</f>
        <v/>
      </c>
      <c r="F319" s="146" t="str">
        <f>IF(PROVEEDORES!D320="","",PROVEEDORES!D320)</f>
        <v/>
      </c>
      <c r="G319" s="159">
        <f>SUMIF('EG-NOV'!$F$18:$F$516,PROVEEDORES!$D320,'EG-NOV'!P$18:P$516)</f>
        <v>0</v>
      </c>
      <c r="H319" s="159">
        <f>SUMIF('EG-NOV'!$F$18:$F$516,PROVEEDORES!$D320,'EG-NOV'!Q$18:Q$516)</f>
        <v>0</v>
      </c>
      <c r="I319" s="159">
        <f>SUMIF('EG-NOV'!$F$18:$F$516,PROVEEDORES!$D320,'EG-NOV'!R$18:R$516)</f>
        <v>0</v>
      </c>
      <c r="J319" s="159">
        <f>SUMIF('EG-NOV'!$F$18:$F$516,PROVEEDORES!$D320,'EG-NOV'!S$18:S$516)</f>
        <v>0</v>
      </c>
      <c r="K319" s="159" t="str">
        <f t="shared" si="8"/>
        <v/>
      </c>
      <c r="L319" s="146" t="str">
        <f>IF(PROVEEDORES!G320="","",PROVEEDORES!G320)</f>
        <v/>
      </c>
    </row>
    <row r="320" spans="3:12" ht="17.45" customHeight="1" x14ac:dyDescent="0.2">
      <c r="C320" s="158">
        <f t="shared" si="9"/>
        <v>314</v>
      </c>
      <c r="D320" s="146" t="str">
        <f>IF(PROVEEDORES!E321="","",PROVEEDORES!E321)</f>
        <v/>
      </c>
      <c r="E320" s="146" t="str">
        <f>IF(PROVEEDORES!F321="","",PROVEEDORES!F321)</f>
        <v/>
      </c>
      <c r="F320" s="146" t="str">
        <f>IF(PROVEEDORES!D321="","",PROVEEDORES!D321)</f>
        <v/>
      </c>
      <c r="G320" s="159">
        <f>SUMIF('EG-NOV'!$F$18:$F$516,PROVEEDORES!$D321,'EG-NOV'!P$18:P$516)</f>
        <v>0</v>
      </c>
      <c r="H320" s="159">
        <f>SUMIF('EG-NOV'!$F$18:$F$516,PROVEEDORES!$D321,'EG-NOV'!Q$18:Q$516)</f>
        <v>0</v>
      </c>
      <c r="I320" s="159">
        <f>SUMIF('EG-NOV'!$F$18:$F$516,PROVEEDORES!$D321,'EG-NOV'!R$18:R$516)</f>
        <v>0</v>
      </c>
      <c r="J320" s="159">
        <f>SUMIF('EG-NOV'!$F$18:$F$516,PROVEEDORES!$D321,'EG-NOV'!S$18:S$516)</f>
        <v>0</v>
      </c>
      <c r="K320" s="159" t="str">
        <f t="shared" si="8"/>
        <v/>
      </c>
      <c r="L320" s="146" t="str">
        <f>IF(PROVEEDORES!G321="","",PROVEEDORES!G321)</f>
        <v/>
      </c>
    </row>
    <row r="321" spans="3:12" ht="17.45" customHeight="1" x14ac:dyDescent="0.2">
      <c r="C321" s="158">
        <f t="shared" si="9"/>
        <v>315</v>
      </c>
      <c r="D321" s="146" t="str">
        <f>IF(PROVEEDORES!E322="","",PROVEEDORES!E322)</f>
        <v/>
      </c>
      <c r="E321" s="146" t="str">
        <f>IF(PROVEEDORES!F322="","",PROVEEDORES!F322)</f>
        <v/>
      </c>
      <c r="F321" s="146" t="str">
        <f>IF(PROVEEDORES!D322="","",PROVEEDORES!D322)</f>
        <v/>
      </c>
      <c r="G321" s="159">
        <f>SUMIF('EG-NOV'!$F$18:$F$516,PROVEEDORES!$D322,'EG-NOV'!P$18:P$516)</f>
        <v>0</v>
      </c>
      <c r="H321" s="159">
        <f>SUMIF('EG-NOV'!$F$18:$F$516,PROVEEDORES!$D322,'EG-NOV'!Q$18:Q$516)</f>
        <v>0</v>
      </c>
      <c r="I321" s="159">
        <f>SUMIF('EG-NOV'!$F$18:$F$516,PROVEEDORES!$D322,'EG-NOV'!R$18:R$516)</f>
        <v>0</v>
      </c>
      <c r="J321" s="159">
        <f>SUMIF('EG-NOV'!$F$18:$F$516,PROVEEDORES!$D322,'EG-NOV'!S$18:S$516)</f>
        <v>0</v>
      </c>
      <c r="K321" s="159" t="str">
        <f t="shared" si="8"/>
        <v/>
      </c>
      <c r="L321" s="146" t="str">
        <f>IF(PROVEEDORES!G322="","",PROVEEDORES!G322)</f>
        <v/>
      </c>
    </row>
    <row r="322" spans="3:12" ht="17.45" customHeight="1" x14ac:dyDescent="0.2">
      <c r="C322" s="158">
        <f t="shared" si="9"/>
        <v>316</v>
      </c>
      <c r="D322" s="146" t="str">
        <f>IF(PROVEEDORES!E323="","",PROVEEDORES!E323)</f>
        <v/>
      </c>
      <c r="E322" s="146" t="str">
        <f>IF(PROVEEDORES!F323="","",PROVEEDORES!F323)</f>
        <v/>
      </c>
      <c r="F322" s="146" t="str">
        <f>IF(PROVEEDORES!D323="","",PROVEEDORES!D323)</f>
        <v/>
      </c>
      <c r="G322" s="159">
        <f>SUMIF('EG-NOV'!$F$18:$F$516,PROVEEDORES!$D323,'EG-NOV'!P$18:P$516)</f>
        <v>0</v>
      </c>
      <c r="H322" s="159">
        <f>SUMIF('EG-NOV'!$F$18:$F$516,PROVEEDORES!$D323,'EG-NOV'!Q$18:Q$516)</f>
        <v>0</v>
      </c>
      <c r="I322" s="159">
        <f>SUMIF('EG-NOV'!$F$18:$F$516,PROVEEDORES!$D323,'EG-NOV'!R$18:R$516)</f>
        <v>0</v>
      </c>
      <c r="J322" s="159">
        <f>SUMIF('EG-NOV'!$F$18:$F$516,PROVEEDORES!$D323,'EG-NOV'!S$18:S$516)</f>
        <v>0</v>
      </c>
      <c r="K322" s="159" t="str">
        <f t="shared" si="8"/>
        <v/>
      </c>
      <c r="L322" s="146" t="str">
        <f>IF(PROVEEDORES!G323="","",PROVEEDORES!G323)</f>
        <v/>
      </c>
    </row>
    <row r="323" spans="3:12" ht="17.45" customHeight="1" x14ac:dyDescent="0.2">
      <c r="C323" s="158">
        <f t="shared" si="9"/>
        <v>317</v>
      </c>
      <c r="D323" s="146" t="str">
        <f>IF(PROVEEDORES!E324="","",PROVEEDORES!E324)</f>
        <v/>
      </c>
      <c r="E323" s="146" t="str">
        <f>IF(PROVEEDORES!F324="","",PROVEEDORES!F324)</f>
        <v/>
      </c>
      <c r="F323" s="146" t="str">
        <f>IF(PROVEEDORES!D324="","",PROVEEDORES!D324)</f>
        <v/>
      </c>
      <c r="G323" s="159">
        <f>SUMIF('EG-NOV'!$F$18:$F$516,PROVEEDORES!$D324,'EG-NOV'!P$18:P$516)</f>
        <v>0</v>
      </c>
      <c r="H323" s="159">
        <f>SUMIF('EG-NOV'!$F$18:$F$516,PROVEEDORES!$D324,'EG-NOV'!Q$18:Q$516)</f>
        <v>0</v>
      </c>
      <c r="I323" s="159">
        <f>SUMIF('EG-NOV'!$F$18:$F$516,PROVEEDORES!$D324,'EG-NOV'!R$18:R$516)</f>
        <v>0</v>
      </c>
      <c r="J323" s="159">
        <f>SUMIF('EG-NOV'!$F$18:$F$516,PROVEEDORES!$D324,'EG-NOV'!S$18:S$516)</f>
        <v>0</v>
      </c>
      <c r="K323" s="159" t="str">
        <f t="shared" si="8"/>
        <v/>
      </c>
      <c r="L323" s="146" t="str">
        <f>IF(PROVEEDORES!G324="","",PROVEEDORES!G324)</f>
        <v/>
      </c>
    </row>
    <row r="324" spans="3:12" ht="17.45" customHeight="1" x14ac:dyDescent="0.2">
      <c r="C324" s="158">
        <f t="shared" si="9"/>
        <v>318</v>
      </c>
      <c r="D324" s="146" t="str">
        <f>IF(PROVEEDORES!E325="","",PROVEEDORES!E325)</f>
        <v/>
      </c>
      <c r="E324" s="146" t="str">
        <f>IF(PROVEEDORES!F325="","",PROVEEDORES!F325)</f>
        <v/>
      </c>
      <c r="F324" s="146" t="str">
        <f>IF(PROVEEDORES!D325="","",PROVEEDORES!D325)</f>
        <v/>
      </c>
      <c r="G324" s="159">
        <f>SUMIF('EG-NOV'!$F$18:$F$516,PROVEEDORES!$D325,'EG-NOV'!P$18:P$516)</f>
        <v>0</v>
      </c>
      <c r="H324" s="159">
        <f>SUMIF('EG-NOV'!$F$18:$F$516,PROVEEDORES!$D325,'EG-NOV'!Q$18:Q$516)</f>
        <v>0</v>
      </c>
      <c r="I324" s="159">
        <f>SUMIF('EG-NOV'!$F$18:$F$516,PROVEEDORES!$D325,'EG-NOV'!R$18:R$516)</f>
        <v>0</v>
      </c>
      <c r="J324" s="159">
        <f>SUMIF('EG-NOV'!$F$18:$F$516,PROVEEDORES!$D325,'EG-NOV'!S$18:S$516)</f>
        <v>0</v>
      </c>
      <c r="K324" s="159" t="str">
        <f t="shared" si="8"/>
        <v/>
      </c>
      <c r="L324" s="146" t="str">
        <f>IF(PROVEEDORES!G325="","",PROVEEDORES!G325)</f>
        <v/>
      </c>
    </row>
    <row r="325" spans="3:12" ht="17.45" customHeight="1" x14ac:dyDescent="0.2">
      <c r="C325" s="158">
        <f t="shared" si="9"/>
        <v>319</v>
      </c>
      <c r="D325" s="146" t="str">
        <f>IF(PROVEEDORES!E326="","",PROVEEDORES!E326)</f>
        <v/>
      </c>
      <c r="E325" s="146" t="str">
        <f>IF(PROVEEDORES!F326="","",PROVEEDORES!F326)</f>
        <v/>
      </c>
      <c r="F325" s="146" t="str">
        <f>IF(PROVEEDORES!D326="","",PROVEEDORES!D326)</f>
        <v/>
      </c>
      <c r="G325" s="159">
        <f>SUMIF('EG-NOV'!$F$18:$F$516,PROVEEDORES!$D326,'EG-NOV'!P$18:P$516)</f>
        <v>0</v>
      </c>
      <c r="H325" s="159">
        <f>SUMIF('EG-NOV'!$F$18:$F$516,PROVEEDORES!$D326,'EG-NOV'!Q$18:Q$516)</f>
        <v>0</v>
      </c>
      <c r="I325" s="159">
        <f>SUMIF('EG-NOV'!$F$18:$F$516,PROVEEDORES!$D326,'EG-NOV'!R$18:R$516)</f>
        <v>0</v>
      </c>
      <c r="J325" s="159">
        <f>SUMIF('EG-NOV'!$F$18:$F$516,PROVEEDORES!$D326,'EG-NOV'!S$18:S$516)</f>
        <v>0</v>
      </c>
      <c r="K325" s="159" t="str">
        <f t="shared" si="8"/>
        <v/>
      </c>
      <c r="L325" s="146" t="str">
        <f>IF(PROVEEDORES!G326="","",PROVEEDORES!G326)</f>
        <v/>
      </c>
    </row>
    <row r="326" spans="3:12" ht="17.45" customHeight="1" x14ac:dyDescent="0.2">
      <c r="C326" s="158">
        <f t="shared" si="9"/>
        <v>320</v>
      </c>
      <c r="D326" s="146" t="str">
        <f>IF(PROVEEDORES!E327="","",PROVEEDORES!E327)</f>
        <v/>
      </c>
      <c r="E326" s="146" t="str">
        <f>IF(PROVEEDORES!F327="","",PROVEEDORES!F327)</f>
        <v/>
      </c>
      <c r="F326" s="146" t="str">
        <f>IF(PROVEEDORES!D327="","",PROVEEDORES!D327)</f>
        <v/>
      </c>
      <c r="G326" s="159">
        <f>SUMIF('EG-NOV'!$F$18:$F$516,PROVEEDORES!$D327,'EG-NOV'!P$18:P$516)</f>
        <v>0</v>
      </c>
      <c r="H326" s="159">
        <f>SUMIF('EG-NOV'!$F$18:$F$516,PROVEEDORES!$D327,'EG-NOV'!Q$18:Q$516)</f>
        <v>0</v>
      </c>
      <c r="I326" s="159">
        <f>SUMIF('EG-NOV'!$F$18:$F$516,PROVEEDORES!$D327,'EG-NOV'!R$18:R$516)</f>
        <v>0</v>
      </c>
      <c r="J326" s="159">
        <f>SUMIF('EG-NOV'!$F$18:$F$516,PROVEEDORES!$D327,'EG-NOV'!S$18:S$516)</f>
        <v>0</v>
      </c>
      <c r="K326" s="159" t="str">
        <f t="shared" si="8"/>
        <v/>
      </c>
      <c r="L326" s="146" t="str">
        <f>IF(PROVEEDORES!G327="","",PROVEEDORES!G327)</f>
        <v/>
      </c>
    </row>
    <row r="327" spans="3:12" ht="17.45" customHeight="1" x14ac:dyDescent="0.2">
      <c r="C327" s="158">
        <f t="shared" si="9"/>
        <v>321</v>
      </c>
      <c r="D327" s="146" t="str">
        <f>IF(PROVEEDORES!E328="","",PROVEEDORES!E328)</f>
        <v/>
      </c>
      <c r="E327" s="146" t="str">
        <f>IF(PROVEEDORES!F328="","",PROVEEDORES!F328)</f>
        <v/>
      </c>
      <c r="F327" s="146" t="str">
        <f>IF(PROVEEDORES!D328="","",PROVEEDORES!D328)</f>
        <v/>
      </c>
      <c r="G327" s="159">
        <f>SUMIF('EG-NOV'!$F$18:$F$516,PROVEEDORES!$D328,'EG-NOV'!P$18:P$516)</f>
        <v>0</v>
      </c>
      <c r="H327" s="159">
        <f>SUMIF('EG-NOV'!$F$18:$F$516,PROVEEDORES!$D328,'EG-NOV'!Q$18:Q$516)</f>
        <v>0</v>
      </c>
      <c r="I327" s="159">
        <f>SUMIF('EG-NOV'!$F$18:$F$516,PROVEEDORES!$D328,'EG-NOV'!R$18:R$516)</f>
        <v>0</v>
      </c>
      <c r="J327" s="159">
        <f>SUMIF('EG-NOV'!$F$18:$F$516,PROVEEDORES!$D328,'EG-NOV'!S$18:S$516)</f>
        <v>0</v>
      </c>
      <c r="K327" s="159" t="str">
        <f t="shared" si="8"/>
        <v/>
      </c>
      <c r="L327" s="146" t="str">
        <f>IF(PROVEEDORES!G328="","",PROVEEDORES!G328)</f>
        <v/>
      </c>
    </row>
    <row r="328" spans="3:12" ht="17.45" customHeight="1" x14ac:dyDescent="0.2">
      <c r="C328" s="158">
        <f t="shared" si="9"/>
        <v>322</v>
      </c>
      <c r="D328" s="146" t="str">
        <f>IF(PROVEEDORES!E329="","",PROVEEDORES!E329)</f>
        <v/>
      </c>
      <c r="E328" s="146" t="str">
        <f>IF(PROVEEDORES!F329="","",PROVEEDORES!F329)</f>
        <v/>
      </c>
      <c r="F328" s="146" t="str">
        <f>IF(PROVEEDORES!D329="","",PROVEEDORES!D329)</f>
        <v/>
      </c>
      <c r="G328" s="159">
        <f>SUMIF('EG-NOV'!$F$18:$F$516,PROVEEDORES!$D329,'EG-NOV'!P$18:P$516)</f>
        <v>0</v>
      </c>
      <c r="H328" s="159">
        <f>SUMIF('EG-NOV'!$F$18:$F$516,PROVEEDORES!$D329,'EG-NOV'!Q$18:Q$516)</f>
        <v>0</v>
      </c>
      <c r="I328" s="159">
        <f>SUMIF('EG-NOV'!$F$18:$F$516,PROVEEDORES!$D329,'EG-NOV'!R$18:R$516)</f>
        <v>0</v>
      </c>
      <c r="J328" s="159">
        <f>SUMIF('EG-NOV'!$F$18:$F$516,PROVEEDORES!$D329,'EG-NOV'!S$18:S$516)</f>
        <v>0</v>
      </c>
      <c r="K328" s="159" t="str">
        <f t="shared" ref="K328:K391" si="10">IF(G328+H328+I328+J328&gt;0,"C/Información","")</f>
        <v/>
      </c>
      <c r="L328" s="146" t="str">
        <f>IF(PROVEEDORES!G329="","",PROVEEDORES!G329)</f>
        <v/>
      </c>
    </row>
    <row r="329" spans="3:12" ht="17.45" customHeight="1" x14ac:dyDescent="0.2">
      <c r="C329" s="158">
        <f t="shared" ref="C329:C392" si="11">C328+1</f>
        <v>323</v>
      </c>
      <c r="D329" s="146" t="str">
        <f>IF(PROVEEDORES!E330="","",PROVEEDORES!E330)</f>
        <v/>
      </c>
      <c r="E329" s="146" t="str">
        <f>IF(PROVEEDORES!F330="","",PROVEEDORES!F330)</f>
        <v/>
      </c>
      <c r="F329" s="146" t="str">
        <f>IF(PROVEEDORES!D330="","",PROVEEDORES!D330)</f>
        <v/>
      </c>
      <c r="G329" s="159">
        <f>SUMIF('EG-NOV'!$F$18:$F$516,PROVEEDORES!$D330,'EG-NOV'!P$18:P$516)</f>
        <v>0</v>
      </c>
      <c r="H329" s="159">
        <f>SUMIF('EG-NOV'!$F$18:$F$516,PROVEEDORES!$D330,'EG-NOV'!Q$18:Q$516)</f>
        <v>0</v>
      </c>
      <c r="I329" s="159">
        <f>SUMIF('EG-NOV'!$F$18:$F$516,PROVEEDORES!$D330,'EG-NOV'!R$18:R$516)</f>
        <v>0</v>
      </c>
      <c r="J329" s="159">
        <f>SUMIF('EG-NOV'!$F$18:$F$516,PROVEEDORES!$D330,'EG-NOV'!S$18:S$516)</f>
        <v>0</v>
      </c>
      <c r="K329" s="159" t="str">
        <f t="shared" si="10"/>
        <v/>
      </c>
      <c r="L329" s="146" t="str">
        <f>IF(PROVEEDORES!G330="","",PROVEEDORES!G330)</f>
        <v/>
      </c>
    </row>
    <row r="330" spans="3:12" ht="17.45" customHeight="1" x14ac:dyDescent="0.2">
      <c r="C330" s="158">
        <f t="shared" si="11"/>
        <v>324</v>
      </c>
      <c r="D330" s="146" t="str">
        <f>IF(PROVEEDORES!E331="","",PROVEEDORES!E331)</f>
        <v/>
      </c>
      <c r="E330" s="146" t="str">
        <f>IF(PROVEEDORES!F331="","",PROVEEDORES!F331)</f>
        <v/>
      </c>
      <c r="F330" s="146" t="str">
        <f>IF(PROVEEDORES!D331="","",PROVEEDORES!D331)</f>
        <v/>
      </c>
      <c r="G330" s="159">
        <f>SUMIF('EG-NOV'!$F$18:$F$516,PROVEEDORES!$D331,'EG-NOV'!P$18:P$516)</f>
        <v>0</v>
      </c>
      <c r="H330" s="159">
        <f>SUMIF('EG-NOV'!$F$18:$F$516,PROVEEDORES!$D331,'EG-NOV'!Q$18:Q$516)</f>
        <v>0</v>
      </c>
      <c r="I330" s="159">
        <f>SUMIF('EG-NOV'!$F$18:$F$516,PROVEEDORES!$D331,'EG-NOV'!R$18:R$516)</f>
        <v>0</v>
      </c>
      <c r="J330" s="159">
        <f>SUMIF('EG-NOV'!$F$18:$F$516,PROVEEDORES!$D331,'EG-NOV'!S$18:S$516)</f>
        <v>0</v>
      </c>
      <c r="K330" s="159" t="str">
        <f t="shared" si="10"/>
        <v/>
      </c>
      <c r="L330" s="146" t="str">
        <f>IF(PROVEEDORES!G331="","",PROVEEDORES!G331)</f>
        <v/>
      </c>
    </row>
    <row r="331" spans="3:12" ht="17.45" customHeight="1" x14ac:dyDescent="0.2">
      <c r="C331" s="158">
        <f t="shared" si="11"/>
        <v>325</v>
      </c>
      <c r="D331" s="146" t="str">
        <f>IF(PROVEEDORES!E332="","",PROVEEDORES!E332)</f>
        <v/>
      </c>
      <c r="E331" s="146" t="str">
        <f>IF(PROVEEDORES!F332="","",PROVEEDORES!F332)</f>
        <v/>
      </c>
      <c r="F331" s="146" t="str">
        <f>IF(PROVEEDORES!D332="","",PROVEEDORES!D332)</f>
        <v/>
      </c>
      <c r="G331" s="159">
        <f>SUMIF('EG-NOV'!$F$18:$F$516,PROVEEDORES!$D332,'EG-NOV'!P$18:P$516)</f>
        <v>0</v>
      </c>
      <c r="H331" s="159">
        <f>SUMIF('EG-NOV'!$F$18:$F$516,PROVEEDORES!$D332,'EG-NOV'!Q$18:Q$516)</f>
        <v>0</v>
      </c>
      <c r="I331" s="159">
        <f>SUMIF('EG-NOV'!$F$18:$F$516,PROVEEDORES!$D332,'EG-NOV'!R$18:R$516)</f>
        <v>0</v>
      </c>
      <c r="J331" s="159">
        <f>SUMIF('EG-NOV'!$F$18:$F$516,PROVEEDORES!$D332,'EG-NOV'!S$18:S$516)</f>
        <v>0</v>
      </c>
      <c r="K331" s="159" t="str">
        <f t="shared" si="10"/>
        <v/>
      </c>
      <c r="L331" s="146" t="str">
        <f>IF(PROVEEDORES!G332="","",PROVEEDORES!G332)</f>
        <v/>
      </c>
    </row>
    <row r="332" spans="3:12" ht="17.45" customHeight="1" x14ac:dyDescent="0.2">
      <c r="C332" s="158">
        <f t="shared" si="11"/>
        <v>326</v>
      </c>
      <c r="D332" s="146" t="str">
        <f>IF(PROVEEDORES!E333="","",PROVEEDORES!E333)</f>
        <v/>
      </c>
      <c r="E332" s="146" t="str">
        <f>IF(PROVEEDORES!F333="","",PROVEEDORES!F333)</f>
        <v/>
      </c>
      <c r="F332" s="146" t="str">
        <f>IF(PROVEEDORES!D333="","",PROVEEDORES!D333)</f>
        <v/>
      </c>
      <c r="G332" s="159">
        <f>SUMIF('EG-NOV'!$F$18:$F$516,PROVEEDORES!$D333,'EG-NOV'!P$18:P$516)</f>
        <v>0</v>
      </c>
      <c r="H332" s="159">
        <f>SUMIF('EG-NOV'!$F$18:$F$516,PROVEEDORES!$D333,'EG-NOV'!Q$18:Q$516)</f>
        <v>0</v>
      </c>
      <c r="I332" s="159">
        <f>SUMIF('EG-NOV'!$F$18:$F$516,PROVEEDORES!$D333,'EG-NOV'!R$18:R$516)</f>
        <v>0</v>
      </c>
      <c r="J332" s="159">
        <f>SUMIF('EG-NOV'!$F$18:$F$516,PROVEEDORES!$D333,'EG-NOV'!S$18:S$516)</f>
        <v>0</v>
      </c>
      <c r="K332" s="159" t="str">
        <f t="shared" si="10"/>
        <v/>
      </c>
      <c r="L332" s="146" t="str">
        <f>IF(PROVEEDORES!G333="","",PROVEEDORES!G333)</f>
        <v/>
      </c>
    </row>
    <row r="333" spans="3:12" ht="17.45" customHeight="1" x14ac:dyDescent="0.2">
      <c r="C333" s="158">
        <f t="shared" si="11"/>
        <v>327</v>
      </c>
      <c r="D333" s="146" t="str">
        <f>IF(PROVEEDORES!E334="","",PROVEEDORES!E334)</f>
        <v/>
      </c>
      <c r="E333" s="146" t="str">
        <f>IF(PROVEEDORES!F334="","",PROVEEDORES!F334)</f>
        <v/>
      </c>
      <c r="F333" s="146" t="str">
        <f>IF(PROVEEDORES!D334="","",PROVEEDORES!D334)</f>
        <v/>
      </c>
      <c r="G333" s="159">
        <f>SUMIF('EG-NOV'!$F$18:$F$516,PROVEEDORES!$D334,'EG-NOV'!P$18:P$516)</f>
        <v>0</v>
      </c>
      <c r="H333" s="159">
        <f>SUMIF('EG-NOV'!$F$18:$F$516,PROVEEDORES!$D334,'EG-NOV'!Q$18:Q$516)</f>
        <v>0</v>
      </c>
      <c r="I333" s="159">
        <f>SUMIF('EG-NOV'!$F$18:$F$516,PROVEEDORES!$D334,'EG-NOV'!R$18:R$516)</f>
        <v>0</v>
      </c>
      <c r="J333" s="159">
        <f>SUMIF('EG-NOV'!$F$18:$F$516,PROVEEDORES!$D334,'EG-NOV'!S$18:S$516)</f>
        <v>0</v>
      </c>
      <c r="K333" s="159" t="str">
        <f t="shared" si="10"/>
        <v/>
      </c>
      <c r="L333" s="146" t="str">
        <f>IF(PROVEEDORES!G334="","",PROVEEDORES!G334)</f>
        <v/>
      </c>
    </row>
    <row r="334" spans="3:12" ht="17.45" customHeight="1" x14ac:dyDescent="0.2">
      <c r="C334" s="158">
        <f t="shared" si="11"/>
        <v>328</v>
      </c>
      <c r="D334" s="146" t="str">
        <f>IF(PROVEEDORES!E335="","",PROVEEDORES!E335)</f>
        <v/>
      </c>
      <c r="E334" s="146" t="str">
        <f>IF(PROVEEDORES!F335="","",PROVEEDORES!F335)</f>
        <v/>
      </c>
      <c r="F334" s="146" t="str">
        <f>IF(PROVEEDORES!D335="","",PROVEEDORES!D335)</f>
        <v/>
      </c>
      <c r="G334" s="159">
        <f>SUMIF('EG-NOV'!$F$18:$F$516,PROVEEDORES!$D335,'EG-NOV'!P$18:P$516)</f>
        <v>0</v>
      </c>
      <c r="H334" s="159">
        <f>SUMIF('EG-NOV'!$F$18:$F$516,PROVEEDORES!$D335,'EG-NOV'!Q$18:Q$516)</f>
        <v>0</v>
      </c>
      <c r="I334" s="159">
        <f>SUMIF('EG-NOV'!$F$18:$F$516,PROVEEDORES!$D335,'EG-NOV'!R$18:R$516)</f>
        <v>0</v>
      </c>
      <c r="J334" s="159">
        <f>SUMIF('EG-NOV'!$F$18:$F$516,PROVEEDORES!$D335,'EG-NOV'!S$18:S$516)</f>
        <v>0</v>
      </c>
      <c r="K334" s="159" t="str">
        <f t="shared" si="10"/>
        <v/>
      </c>
      <c r="L334" s="146" t="str">
        <f>IF(PROVEEDORES!G335="","",PROVEEDORES!G335)</f>
        <v/>
      </c>
    </row>
    <row r="335" spans="3:12" ht="17.45" customHeight="1" x14ac:dyDescent="0.2">
      <c r="C335" s="158">
        <f t="shared" si="11"/>
        <v>329</v>
      </c>
      <c r="D335" s="146" t="str">
        <f>IF(PROVEEDORES!E336="","",PROVEEDORES!E336)</f>
        <v/>
      </c>
      <c r="E335" s="146" t="str">
        <f>IF(PROVEEDORES!F336="","",PROVEEDORES!F336)</f>
        <v/>
      </c>
      <c r="F335" s="146" t="str">
        <f>IF(PROVEEDORES!D336="","",PROVEEDORES!D336)</f>
        <v/>
      </c>
      <c r="G335" s="159">
        <f>SUMIF('EG-NOV'!$F$18:$F$516,PROVEEDORES!$D336,'EG-NOV'!P$18:P$516)</f>
        <v>0</v>
      </c>
      <c r="H335" s="159">
        <f>SUMIF('EG-NOV'!$F$18:$F$516,PROVEEDORES!$D336,'EG-NOV'!Q$18:Q$516)</f>
        <v>0</v>
      </c>
      <c r="I335" s="159">
        <f>SUMIF('EG-NOV'!$F$18:$F$516,PROVEEDORES!$D336,'EG-NOV'!R$18:R$516)</f>
        <v>0</v>
      </c>
      <c r="J335" s="159">
        <f>SUMIF('EG-NOV'!$F$18:$F$516,PROVEEDORES!$D336,'EG-NOV'!S$18:S$516)</f>
        <v>0</v>
      </c>
      <c r="K335" s="159" t="str">
        <f t="shared" si="10"/>
        <v/>
      </c>
      <c r="L335" s="146" t="str">
        <f>IF(PROVEEDORES!G336="","",PROVEEDORES!G336)</f>
        <v/>
      </c>
    </row>
    <row r="336" spans="3:12" ht="17.45" customHeight="1" x14ac:dyDescent="0.2">
      <c r="C336" s="158">
        <f t="shared" si="11"/>
        <v>330</v>
      </c>
      <c r="D336" s="146" t="str">
        <f>IF(PROVEEDORES!E337="","",PROVEEDORES!E337)</f>
        <v/>
      </c>
      <c r="E336" s="146" t="str">
        <f>IF(PROVEEDORES!F337="","",PROVEEDORES!F337)</f>
        <v/>
      </c>
      <c r="F336" s="146" t="str">
        <f>IF(PROVEEDORES!D337="","",PROVEEDORES!D337)</f>
        <v/>
      </c>
      <c r="G336" s="159">
        <f>SUMIF('EG-NOV'!$F$18:$F$516,PROVEEDORES!$D337,'EG-NOV'!P$18:P$516)</f>
        <v>0</v>
      </c>
      <c r="H336" s="159">
        <f>SUMIF('EG-NOV'!$F$18:$F$516,PROVEEDORES!$D337,'EG-NOV'!Q$18:Q$516)</f>
        <v>0</v>
      </c>
      <c r="I336" s="159">
        <f>SUMIF('EG-NOV'!$F$18:$F$516,PROVEEDORES!$D337,'EG-NOV'!R$18:R$516)</f>
        <v>0</v>
      </c>
      <c r="J336" s="159">
        <f>SUMIF('EG-NOV'!$F$18:$F$516,PROVEEDORES!$D337,'EG-NOV'!S$18:S$516)</f>
        <v>0</v>
      </c>
      <c r="K336" s="159" t="str">
        <f t="shared" si="10"/>
        <v/>
      </c>
      <c r="L336" s="146" t="str">
        <f>IF(PROVEEDORES!G337="","",PROVEEDORES!G337)</f>
        <v/>
      </c>
    </row>
    <row r="337" spans="3:12" ht="17.45" customHeight="1" x14ac:dyDescent="0.2">
      <c r="C337" s="158">
        <f t="shared" si="11"/>
        <v>331</v>
      </c>
      <c r="D337" s="146" t="str">
        <f>IF(PROVEEDORES!E338="","",PROVEEDORES!E338)</f>
        <v/>
      </c>
      <c r="E337" s="146" t="str">
        <f>IF(PROVEEDORES!F338="","",PROVEEDORES!F338)</f>
        <v/>
      </c>
      <c r="F337" s="146" t="str">
        <f>IF(PROVEEDORES!D338="","",PROVEEDORES!D338)</f>
        <v/>
      </c>
      <c r="G337" s="159">
        <f>SUMIF('EG-NOV'!$F$18:$F$516,PROVEEDORES!$D338,'EG-NOV'!P$18:P$516)</f>
        <v>0</v>
      </c>
      <c r="H337" s="159">
        <f>SUMIF('EG-NOV'!$F$18:$F$516,PROVEEDORES!$D338,'EG-NOV'!Q$18:Q$516)</f>
        <v>0</v>
      </c>
      <c r="I337" s="159">
        <f>SUMIF('EG-NOV'!$F$18:$F$516,PROVEEDORES!$D338,'EG-NOV'!R$18:R$516)</f>
        <v>0</v>
      </c>
      <c r="J337" s="159">
        <f>SUMIF('EG-NOV'!$F$18:$F$516,PROVEEDORES!$D338,'EG-NOV'!S$18:S$516)</f>
        <v>0</v>
      </c>
      <c r="K337" s="159" t="str">
        <f t="shared" si="10"/>
        <v/>
      </c>
      <c r="L337" s="146" t="str">
        <f>IF(PROVEEDORES!G338="","",PROVEEDORES!G338)</f>
        <v/>
      </c>
    </row>
    <row r="338" spans="3:12" ht="17.45" customHeight="1" x14ac:dyDescent="0.2">
      <c r="C338" s="158">
        <f t="shared" si="11"/>
        <v>332</v>
      </c>
      <c r="D338" s="146" t="str">
        <f>IF(PROVEEDORES!E339="","",PROVEEDORES!E339)</f>
        <v/>
      </c>
      <c r="E338" s="146" t="str">
        <f>IF(PROVEEDORES!F339="","",PROVEEDORES!F339)</f>
        <v/>
      </c>
      <c r="F338" s="146" t="str">
        <f>IF(PROVEEDORES!D339="","",PROVEEDORES!D339)</f>
        <v/>
      </c>
      <c r="G338" s="159">
        <f>SUMIF('EG-NOV'!$F$18:$F$516,PROVEEDORES!$D339,'EG-NOV'!P$18:P$516)</f>
        <v>0</v>
      </c>
      <c r="H338" s="159">
        <f>SUMIF('EG-NOV'!$F$18:$F$516,PROVEEDORES!$D339,'EG-NOV'!Q$18:Q$516)</f>
        <v>0</v>
      </c>
      <c r="I338" s="159">
        <f>SUMIF('EG-NOV'!$F$18:$F$516,PROVEEDORES!$D339,'EG-NOV'!R$18:R$516)</f>
        <v>0</v>
      </c>
      <c r="J338" s="159">
        <f>SUMIF('EG-NOV'!$F$18:$F$516,PROVEEDORES!$D339,'EG-NOV'!S$18:S$516)</f>
        <v>0</v>
      </c>
      <c r="K338" s="159" t="str">
        <f t="shared" si="10"/>
        <v/>
      </c>
      <c r="L338" s="146" t="str">
        <f>IF(PROVEEDORES!G339="","",PROVEEDORES!G339)</f>
        <v/>
      </c>
    </row>
    <row r="339" spans="3:12" ht="17.45" customHeight="1" x14ac:dyDescent="0.2">
      <c r="C339" s="158">
        <f t="shared" si="11"/>
        <v>333</v>
      </c>
      <c r="D339" s="146" t="str">
        <f>IF(PROVEEDORES!E340="","",PROVEEDORES!E340)</f>
        <v/>
      </c>
      <c r="E339" s="146" t="str">
        <f>IF(PROVEEDORES!F340="","",PROVEEDORES!F340)</f>
        <v/>
      </c>
      <c r="F339" s="146" t="str">
        <f>IF(PROVEEDORES!D340="","",PROVEEDORES!D340)</f>
        <v/>
      </c>
      <c r="G339" s="159">
        <f>SUMIF('EG-NOV'!$F$18:$F$516,PROVEEDORES!$D340,'EG-NOV'!P$18:P$516)</f>
        <v>0</v>
      </c>
      <c r="H339" s="159">
        <f>SUMIF('EG-NOV'!$F$18:$F$516,PROVEEDORES!$D340,'EG-NOV'!Q$18:Q$516)</f>
        <v>0</v>
      </c>
      <c r="I339" s="159">
        <f>SUMIF('EG-NOV'!$F$18:$F$516,PROVEEDORES!$D340,'EG-NOV'!R$18:R$516)</f>
        <v>0</v>
      </c>
      <c r="J339" s="159">
        <f>SUMIF('EG-NOV'!$F$18:$F$516,PROVEEDORES!$D340,'EG-NOV'!S$18:S$516)</f>
        <v>0</v>
      </c>
      <c r="K339" s="159" t="str">
        <f t="shared" si="10"/>
        <v/>
      </c>
      <c r="L339" s="146" t="str">
        <f>IF(PROVEEDORES!G340="","",PROVEEDORES!G340)</f>
        <v/>
      </c>
    </row>
    <row r="340" spans="3:12" ht="17.45" customHeight="1" x14ac:dyDescent="0.2">
      <c r="C340" s="158">
        <f t="shared" si="11"/>
        <v>334</v>
      </c>
      <c r="D340" s="146" t="str">
        <f>IF(PROVEEDORES!E341="","",PROVEEDORES!E341)</f>
        <v/>
      </c>
      <c r="E340" s="146" t="str">
        <f>IF(PROVEEDORES!F341="","",PROVEEDORES!F341)</f>
        <v/>
      </c>
      <c r="F340" s="146" t="str">
        <f>IF(PROVEEDORES!D341="","",PROVEEDORES!D341)</f>
        <v/>
      </c>
      <c r="G340" s="159">
        <f>SUMIF('EG-NOV'!$F$18:$F$516,PROVEEDORES!$D341,'EG-NOV'!P$18:P$516)</f>
        <v>0</v>
      </c>
      <c r="H340" s="159">
        <f>SUMIF('EG-NOV'!$F$18:$F$516,PROVEEDORES!$D341,'EG-NOV'!Q$18:Q$516)</f>
        <v>0</v>
      </c>
      <c r="I340" s="159">
        <f>SUMIF('EG-NOV'!$F$18:$F$516,PROVEEDORES!$D341,'EG-NOV'!R$18:R$516)</f>
        <v>0</v>
      </c>
      <c r="J340" s="159">
        <f>SUMIF('EG-NOV'!$F$18:$F$516,PROVEEDORES!$D341,'EG-NOV'!S$18:S$516)</f>
        <v>0</v>
      </c>
      <c r="K340" s="159" t="str">
        <f t="shared" si="10"/>
        <v/>
      </c>
      <c r="L340" s="146" t="str">
        <f>IF(PROVEEDORES!G341="","",PROVEEDORES!G341)</f>
        <v/>
      </c>
    </row>
    <row r="341" spans="3:12" ht="17.45" customHeight="1" x14ac:dyDescent="0.2">
      <c r="C341" s="158">
        <f t="shared" si="11"/>
        <v>335</v>
      </c>
      <c r="D341" s="146" t="str">
        <f>IF(PROVEEDORES!E342="","",PROVEEDORES!E342)</f>
        <v/>
      </c>
      <c r="E341" s="146" t="str">
        <f>IF(PROVEEDORES!F342="","",PROVEEDORES!F342)</f>
        <v/>
      </c>
      <c r="F341" s="146" t="str">
        <f>IF(PROVEEDORES!D342="","",PROVEEDORES!D342)</f>
        <v/>
      </c>
      <c r="G341" s="159">
        <f>SUMIF('EG-NOV'!$F$18:$F$516,PROVEEDORES!$D342,'EG-NOV'!P$18:P$516)</f>
        <v>0</v>
      </c>
      <c r="H341" s="159">
        <f>SUMIF('EG-NOV'!$F$18:$F$516,PROVEEDORES!$D342,'EG-NOV'!Q$18:Q$516)</f>
        <v>0</v>
      </c>
      <c r="I341" s="159">
        <f>SUMIF('EG-NOV'!$F$18:$F$516,PROVEEDORES!$D342,'EG-NOV'!R$18:R$516)</f>
        <v>0</v>
      </c>
      <c r="J341" s="159">
        <f>SUMIF('EG-NOV'!$F$18:$F$516,PROVEEDORES!$D342,'EG-NOV'!S$18:S$516)</f>
        <v>0</v>
      </c>
      <c r="K341" s="159" t="str">
        <f t="shared" si="10"/>
        <v/>
      </c>
      <c r="L341" s="146" t="str">
        <f>IF(PROVEEDORES!G342="","",PROVEEDORES!G342)</f>
        <v/>
      </c>
    </row>
    <row r="342" spans="3:12" ht="17.45" customHeight="1" x14ac:dyDescent="0.2">
      <c r="C342" s="158">
        <f t="shared" si="11"/>
        <v>336</v>
      </c>
      <c r="D342" s="146" t="str">
        <f>IF(PROVEEDORES!E343="","",PROVEEDORES!E343)</f>
        <v/>
      </c>
      <c r="E342" s="146" t="str">
        <f>IF(PROVEEDORES!F343="","",PROVEEDORES!F343)</f>
        <v/>
      </c>
      <c r="F342" s="146" t="str">
        <f>IF(PROVEEDORES!D343="","",PROVEEDORES!D343)</f>
        <v/>
      </c>
      <c r="G342" s="159">
        <f>SUMIF('EG-NOV'!$F$18:$F$516,PROVEEDORES!$D343,'EG-NOV'!P$18:P$516)</f>
        <v>0</v>
      </c>
      <c r="H342" s="159">
        <f>SUMIF('EG-NOV'!$F$18:$F$516,PROVEEDORES!$D343,'EG-NOV'!Q$18:Q$516)</f>
        <v>0</v>
      </c>
      <c r="I342" s="159">
        <f>SUMIF('EG-NOV'!$F$18:$F$516,PROVEEDORES!$D343,'EG-NOV'!R$18:R$516)</f>
        <v>0</v>
      </c>
      <c r="J342" s="159">
        <f>SUMIF('EG-NOV'!$F$18:$F$516,PROVEEDORES!$D343,'EG-NOV'!S$18:S$516)</f>
        <v>0</v>
      </c>
      <c r="K342" s="159" t="str">
        <f t="shared" si="10"/>
        <v/>
      </c>
      <c r="L342" s="146" t="str">
        <f>IF(PROVEEDORES!G343="","",PROVEEDORES!G343)</f>
        <v/>
      </c>
    </row>
    <row r="343" spans="3:12" ht="17.45" customHeight="1" x14ac:dyDescent="0.2">
      <c r="C343" s="158">
        <f t="shared" si="11"/>
        <v>337</v>
      </c>
      <c r="D343" s="146" t="str">
        <f>IF(PROVEEDORES!E344="","",PROVEEDORES!E344)</f>
        <v/>
      </c>
      <c r="E343" s="146" t="str">
        <f>IF(PROVEEDORES!F344="","",PROVEEDORES!F344)</f>
        <v/>
      </c>
      <c r="F343" s="146" t="str">
        <f>IF(PROVEEDORES!D344="","",PROVEEDORES!D344)</f>
        <v/>
      </c>
      <c r="G343" s="159">
        <f>SUMIF('EG-NOV'!$F$18:$F$516,PROVEEDORES!$D344,'EG-NOV'!P$18:P$516)</f>
        <v>0</v>
      </c>
      <c r="H343" s="159">
        <f>SUMIF('EG-NOV'!$F$18:$F$516,PROVEEDORES!$D344,'EG-NOV'!Q$18:Q$516)</f>
        <v>0</v>
      </c>
      <c r="I343" s="159">
        <f>SUMIF('EG-NOV'!$F$18:$F$516,PROVEEDORES!$D344,'EG-NOV'!R$18:R$516)</f>
        <v>0</v>
      </c>
      <c r="J343" s="159">
        <f>SUMIF('EG-NOV'!$F$18:$F$516,PROVEEDORES!$D344,'EG-NOV'!S$18:S$516)</f>
        <v>0</v>
      </c>
      <c r="K343" s="159" t="str">
        <f t="shared" si="10"/>
        <v/>
      </c>
      <c r="L343" s="146" t="str">
        <f>IF(PROVEEDORES!G344="","",PROVEEDORES!G344)</f>
        <v/>
      </c>
    </row>
    <row r="344" spans="3:12" ht="17.45" customHeight="1" x14ac:dyDescent="0.2">
      <c r="C344" s="158">
        <f t="shared" si="11"/>
        <v>338</v>
      </c>
      <c r="D344" s="146" t="str">
        <f>IF(PROVEEDORES!E345="","",PROVEEDORES!E345)</f>
        <v/>
      </c>
      <c r="E344" s="146" t="str">
        <f>IF(PROVEEDORES!F345="","",PROVEEDORES!F345)</f>
        <v/>
      </c>
      <c r="F344" s="146" t="str">
        <f>IF(PROVEEDORES!D345="","",PROVEEDORES!D345)</f>
        <v/>
      </c>
      <c r="G344" s="159">
        <f>SUMIF('EG-NOV'!$F$18:$F$516,PROVEEDORES!$D345,'EG-NOV'!P$18:P$516)</f>
        <v>0</v>
      </c>
      <c r="H344" s="159">
        <f>SUMIF('EG-NOV'!$F$18:$F$516,PROVEEDORES!$D345,'EG-NOV'!Q$18:Q$516)</f>
        <v>0</v>
      </c>
      <c r="I344" s="159">
        <f>SUMIF('EG-NOV'!$F$18:$F$516,PROVEEDORES!$D345,'EG-NOV'!R$18:R$516)</f>
        <v>0</v>
      </c>
      <c r="J344" s="159">
        <f>SUMIF('EG-NOV'!$F$18:$F$516,PROVEEDORES!$D345,'EG-NOV'!S$18:S$516)</f>
        <v>0</v>
      </c>
      <c r="K344" s="159" t="str">
        <f t="shared" si="10"/>
        <v/>
      </c>
      <c r="L344" s="146" t="str">
        <f>IF(PROVEEDORES!G345="","",PROVEEDORES!G345)</f>
        <v/>
      </c>
    </row>
    <row r="345" spans="3:12" ht="17.45" customHeight="1" x14ac:dyDescent="0.2">
      <c r="C345" s="158">
        <f t="shared" si="11"/>
        <v>339</v>
      </c>
      <c r="D345" s="146" t="str">
        <f>IF(PROVEEDORES!E346="","",PROVEEDORES!E346)</f>
        <v/>
      </c>
      <c r="E345" s="146" t="str">
        <f>IF(PROVEEDORES!F346="","",PROVEEDORES!F346)</f>
        <v/>
      </c>
      <c r="F345" s="146" t="str">
        <f>IF(PROVEEDORES!D346="","",PROVEEDORES!D346)</f>
        <v/>
      </c>
      <c r="G345" s="159">
        <f>SUMIF('EG-NOV'!$F$18:$F$516,PROVEEDORES!$D346,'EG-NOV'!P$18:P$516)</f>
        <v>0</v>
      </c>
      <c r="H345" s="159">
        <f>SUMIF('EG-NOV'!$F$18:$F$516,PROVEEDORES!$D346,'EG-NOV'!Q$18:Q$516)</f>
        <v>0</v>
      </c>
      <c r="I345" s="159">
        <f>SUMIF('EG-NOV'!$F$18:$F$516,PROVEEDORES!$D346,'EG-NOV'!R$18:R$516)</f>
        <v>0</v>
      </c>
      <c r="J345" s="159">
        <f>SUMIF('EG-NOV'!$F$18:$F$516,PROVEEDORES!$D346,'EG-NOV'!S$18:S$516)</f>
        <v>0</v>
      </c>
      <c r="K345" s="159" t="str">
        <f t="shared" si="10"/>
        <v/>
      </c>
      <c r="L345" s="146" t="str">
        <f>IF(PROVEEDORES!G346="","",PROVEEDORES!G346)</f>
        <v/>
      </c>
    </row>
    <row r="346" spans="3:12" ht="17.45" customHeight="1" x14ac:dyDescent="0.2">
      <c r="C346" s="158">
        <f t="shared" si="11"/>
        <v>340</v>
      </c>
      <c r="D346" s="146" t="str">
        <f>IF(PROVEEDORES!E347="","",PROVEEDORES!E347)</f>
        <v/>
      </c>
      <c r="E346" s="146" t="str">
        <f>IF(PROVEEDORES!F347="","",PROVEEDORES!F347)</f>
        <v/>
      </c>
      <c r="F346" s="146" t="str">
        <f>IF(PROVEEDORES!D347="","",PROVEEDORES!D347)</f>
        <v/>
      </c>
      <c r="G346" s="159">
        <f>SUMIF('EG-NOV'!$F$18:$F$516,PROVEEDORES!$D347,'EG-NOV'!P$18:P$516)</f>
        <v>0</v>
      </c>
      <c r="H346" s="159">
        <f>SUMIF('EG-NOV'!$F$18:$F$516,PROVEEDORES!$D347,'EG-NOV'!Q$18:Q$516)</f>
        <v>0</v>
      </c>
      <c r="I346" s="159">
        <f>SUMIF('EG-NOV'!$F$18:$F$516,PROVEEDORES!$D347,'EG-NOV'!R$18:R$516)</f>
        <v>0</v>
      </c>
      <c r="J346" s="159">
        <f>SUMIF('EG-NOV'!$F$18:$F$516,PROVEEDORES!$D347,'EG-NOV'!S$18:S$516)</f>
        <v>0</v>
      </c>
      <c r="K346" s="159" t="str">
        <f t="shared" si="10"/>
        <v/>
      </c>
      <c r="L346" s="146" t="str">
        <f>IF(PROVEEDORES!G347="","",PROVEEDORES!G347)</f>
        <v/>
      </c>
    </row>
    <row r="347" spans="3:12" ht="17.45" customHeight="1" x14ac:dyDescent="0.2">
      <c r="C347" s="158">
        <f t="shared" si="11"/>
        <v>341</v>
      </c>
      <c r="D347" s="146" t="str">
        <f>IF(PROVEEDORES!E348="","",PROVEEDORES!E348)</f>
        <v/>
      </c>
      <c r="E347" s="146" t="str">
        <f>IF(PROVEEDORES!F348="","",PROVEEDORES!F348)</f>
        <v/>
      </c>
      <c r="F347" s="146" t="str">
        <f>IF(PROVEEDORES!D348="","",PROVEEDORES!D348)</f>
        <v/>
      </c>
      <c r="G347" s="159">
        <f>SUMIF('EG-NOV'!$F$18:$F$516,PROVEEDORES!$D348,'EG-NOV'!P$18:P$516)</f>
        <v>0</v>
      </c>
      <c r="H347" s="159">
        <f>SUMIF('EG-NOV'!$F$18:$F$516,PROVEEDORES!$D348,'EG-NOV'!Q$18:Q$516)</f>
        <v>0</v>
      </c>
      <c r="I347" s="159">
        <f>SUMIF('EG-NOV'!$F$18:$F$516,PROVEEDORES!$D348,'EG-NOV'!R$18:R$516)</f>
        <v>0</v>
      </c>
      <c r="J347" s="159">
        <f>SUMIF('EG-NOV'!$F$18:$F$516,PROVEEDORES!$D348,'EG-NOV'!S$18:S$516)</f>
        <v>0</v>
      </c>
      <c r="K347" s="159" t="str">
        <f t="shared" si="10"/>
        <v/>
      </c>
      <c r="L347" s="146" t="str">
        <f>IF(PROVEEDORES!G348="","",PROVEEDORES!G348)</f>
        <v/>
      </c>
    </row>
    <row r="348" spans="3:12" ht="17.45" customHeight="1" x14ac:dyDescent="0.2">
      <c r="C348" s="158">
        <f t="shared" si="11"/>
        <v>342</v>
      </c>
      <c r="D348" s="146" t="str">
        <f>IF(PROVEEDORES!E349="","",PROVEEDORES!E349)</f>
        <v/>
      </c>
      <c r="E348" s="146" t="str">
        <f>IF(PROVEEDORES!F349="","",PROVEEDORES!F349)</f>
        <v/>
      </c>
      <c r="F348" s="146" t="str">
        <f>IF(PROVEEDORES!D349="","",PROVEEDORES!D349)</f>
        <v/>
      </c>
      <c r="G348" s="159">
        <f>SUMIF('EG-NOV'!$F$18:$F$516,PROVEEDORES!$D349,'EG-NOV'!P$18:P$516)</f>
        <v>0</v>
      </c>
      <c r="H348" s="159">
        <f>SUMIF('EG-NOV'!$F$18:$F$516,PROVEEDORES!$D349,'EG-NOV'!Q$18:Q$516)</f>
        <v>0</v>
      </c>
      <c r="I348" s="159">
        <f>SUMIF('EG-NOV'!$F$18:$F$516,PROVEEDORES!$D349,'EG-NOV'!R$18:R$516)</f>
        <v>0</v>
      </c>
      <c r="J348" s="159">
        <f>SUMIF('EG-NOV'!$F$18:$F$516,PROVEEDORES!$D349,'EG-NOV'!S$18:S$516)</f>
        <v>0</v>
      </c>
      <c r="K348" s="159" t="str">
        <f t="shared" si="10"/>
        <v/>
      </c>
      <c r="L348" s="146" t="str">
        <f>IF(PROVEEDORES!G349="","",PROVEEDORES!G349)</f>
        <v/>
      </c>
    </row>
    <row r="349" spans="3:12" ht="17.45" customHeight="1" x14ac:dyDescent="0.2">
      <c r="C349" s="158">
        <f t="shared" si="11"/>
        <v>343</v>
      </c>
      <c r="D349" s="146" t="str">
        <f>IF(PROVEEDORES!E350="","",PROVEEDORES!E350)</f>
        <v/>
      </c>
      <c r="E349" s="146" t="str">
        <f>IF(PROVEEDORES!F350="","",PROVEEDORES!F350)</f>
        <v/>
      </c>
      <c r="F349" s="146" t="str">
        <f>IF(PROVEEDORES!D350="","",PROVEEDORES!D350)</f>
        <v/>
      </c>
      <c r="G349" s="159">
        <f>SUMIF('EG-NOV'!$F$18:$F$516,PROVEEDORES!$D350,'EG-NOV'!P$18:P$516)</f>
        <v>0</v>
      </c>
      <c r="H349" s="159">
        <f>SUMIF('EG-NOV'!$F$18:$F$516,PROVEEDORES!$D350,'EG-NOV'!Q$18:Q$516)</f>
        <v>0</v>
      </c>
      <c r="I349" s="159">
        <f>SUMIF('EG-NOV'!$F$18:$F$516,PROVEEDORES!$D350,'EG-NOV'!R$18:R$516)</f>
        <v>0</v>
      </c>
      <c r="J349" s="159">
        <f>SUMIF('EG-NOV'!$F$18:$F$516,PROVEEDORES!$D350,'EG-NOV'!S$18:S$516)</f>
        <v>0</v>
      </c>
      <c r="K349" s="159" t="str">
        <f t="shared" si="10"/>
        <v/>
      </c>
      <c r="L349" s="146" t="str">
        <f>IF(PROVEEDORES!G350="","",PROVEEDORES!G350)</f>
        <v/>
      </c>
    </row>
    <row r="350" spans="3:12" ht="17.45" customHeight="1" x14ac:dyDescent="0.2">
      <c r="C350" s="158">
        <f t="shared" si="11"/>
        <v>344</v>
      </c>
      <c r="D350" s="146" t="str">
        <f>IF(PROVEEDORES!E351="","",PROVEEDORES!E351)</f>
        <v/>
      </c>
      <c r="E350" s="146" t="str">
        <f>IF(PROVEEDORES!F351="","",PROVEEDORES!F351)</f>
        <v/>
      </c>
      <c r="F350" s="146" t="str">
        <f>IF(PROVEEDORES!D351="","",PROVEEDORES!D351)</f>
        <v/>
      </c>
      <c r="G350" s="159">
        <f>SUMIF('EG-NOV'!$F$18:$F$516,PROVEEDORES!$D351,'EG-NOV'!P$18:P$516)</f>
        <v>0</v>
      </c>
      <c r="H350" s="159">
        <f>SUMIF('EG-NOV'!$F$18:$F$516,PROVEEDORES!$D351,'EG-NOV'!Q$18:Q$516)</f>
        <v>0</v>
      </c>
      <c r="I350" s="159">
        <f>SUMIF('EG-NOV'!$F$18:$F$516,PROVEEDORES!$D351,'EG-NOV'!R$18:R$516)</f>
        <v>0</v>
      </c>
      <c r="J350" s="159">
        <f>SUMIF('EG-NOV'!$F$18:$F$516,PROVEEDORES!$D351,'EG-NOV'!S$18:S$516)</f>
        <v>0</v>
      </c>
      <c r="K350" s="159" t="str">
        <f t="shared" si="10"/>
        <v/>
      </c>
      <c r="L350" s="146" t="str">
        <f>IF(PROVEEDORES!G351="","",PROVEEDORES!G351)</f>
        <v/>
      </c>
    </row>
    <row r="351" spans="3:12" ht="17.45" customHeight="1" x14ac:dyDescent="0.2">
      <c r="C351" s="158">
        <f t="shared" si="11"/>
        <v>345</v>
      </c>
      <c r="D351" s="146" t="str">
        <f>IF(PROVEEDORES!E352="","",PROVEEDORES!E352)</f>
        <v/>
      </c>
      <c r="E351" s="146" t="str">
        <f>IF(PROVEEDORES!F352="","",PROVEEDORES!F352)</f>
        <v/>
      </c>
      <c r="F351" s="146" t="str">
        <f>IF(PROVEEDORES!D352="","",PROVEEDORES!D352)</f>
        <v/>
      </c>
      <c r="G351" s="159">
        <f>SUMIF('EG-NOV'!$F$18:$F$516,PROVEEDORES!$D352,'EG-NOV'!P$18:P$516)</f>
        <v>0</v>
      </c>
      <c r="H351" s="159">
        <f>SUMIF('EG-NOV'!$F$18:$F$516,PROVEEDORES!$D352,'EG-NOV'!Q$18:Q$516)</f>
        <v>0</v>
      </c>
      <c r="I351" s="159">
        <f>SUMIF('EG-NOV'!$F$18:$F$516,PROVEEDORES!$D352,'EG-NOV'!R$18:R$516)</f>
        <v>0</v>
      </c>
      <c r="J351" s="159">
        <f>SUMIF('EG-NOV'!$F$18:$F$516,PROVEEDORES!$D352,'EG-NOV'!S$18:S$516)</f>
        <v>0</v>
      </c>
      <c r="K351" s="159" t="str">
        <f t="shared" si="10"/>
        <v/>
      </c>
      <c r="L351" s="146" t="str">
        <f>IF(PROVEEDORES!G352="","",PROVEEDORES!G352)</f>
        <v/>
      </c>
    </row>
    <row r="352" spans="3:12" ht="17.45" customHeight="1" x14ac:dyDescent="0.2">
      <c r="C352" s="158">
        <f t="shared" si="11"/>
        <v>346</v>
      </c>
      <c r="D352" s="146" t="str">
        <f>IF(PROVEEDORES!E353="","",PROVEEDORES!E353)</f>
        <v/>
      </c>
      <c r="E352" s="146" t="str">
        <f>IF(PROVEEDORES!F353="","",PROVEEDORES!F353)</f>
        <v/>
      </c>
      <c r="F352" s="146" t="str">
        <f>IF(PROVEEDORES!D353="","",PROVEEDORES!D353)</f>
        <v/>
      </c>
      <c r="G352" s="159">
        <f>SUMIF('EG-NOV'!$F$18:$F$516,PROVEEDORES!$D353,'EG-NOV'!P$18:P$516)</f>
        <v>0</v>
      </c>
      <c r="H352" s="159">
        <f>SUMIF('EG-NOV'!$F$18:$F$516,PROVEEDORES!$D353,'EG-NOV'!Q$18:Q$516)</f>
        <v>0</v>
      </c>
      <c r="I352" s="159">
        <f>SUMIF('EG-NOV'!$F$18:$F$516,PROVEEDORES!$D353,'EG-NOV'!R$18:R$516)</f>
        <v>0</v>
      </c>
      <c r="J352" s="159">
        <f>SUMIF('EG-NOV'!$F$18:$F$516,PROVEEDORES!$D353,'EG-NOV'!S$18:S$516)</f>
        <v>0</v>
      </c>
      <c r="K352" s="159" t="str">
        <f t="shared" si="10"/>
        <v/>
      </c>
      <c r="L352" s="146" t="str">
        <f>IF(PROVEEDORES!G353="","",PROVEEDORES!G353)</f>
        <v/>
      </c>
    </row>
    <row r="353" spans="3:12" ht="17.45" customHeight="1" x14ac:dyDescent="0.2">
      <c r="C353" s="158">
        <f t="shared" si="11"/>
        <v>347</v>
      </c>
      <c r="D353" s="146" t="str">
        <f>IF(PROVEEDORES!E354="","",PROVEEDORES!E354)</f>
        <v/>
      </c>
      <c r="E353" s="146" t="str">
        <f>IF(PROVEEDORES!F354="","",PROVEEDORES!F354)</f>
        <v/>
      </c>
      <c r="F353" s="146" t="str">
        <f>IF(PROVEEDORES!D354="","",PROVEEDORES!D354)</f>
        <v/>
      </c>
      <c r="G353" s="159">
        <f>SUMIF('EG-NOV'!$F$18:$F$516,PROVEEDORES!$D354,'EG-NOV'!P$18:P$516)</f>
        <v>0</v>
      </c>
      <c r="H353" s="159">
        <f>SUMIF('EG-NOV'!$F$18:$F$516,PROVEEDORES!$D354,'EG-NOV'!Q$18:Q$516)</f>
        <v>0</v>
      </c>
      <c r="I353" s="159">
        <f>SUMIF('EG-NOV'!$F$18:$F$516,PROVEEDORES!$D354,'EG-NOV'!R$18:R$516)</f>
        <v>0</v>
      </c>
      <c r="J353" s="159">
        <f>SUMIF('EG-NOV'!$F$18:$F$516,PROVEEDORES!$D354,'EG-NOV'!S$18:S$516)</f>
        <v>0</v>
      </c>
      <c r="K353" s="159" t="str">
        <f t="shared" si="10"/>
        <v/>
      </c>
      <c r="L353" s="146" t="str">
        <f>IF(PROVEEDORES!G354="","",PROVEEDORES!G354)</f>
        <v/>
      </c>
    </row>
    <row r="354" spans="3:12" ht="17.45" customHeight="1" x14ac:dyDescent="0.2">
      <c r="C354" s="158">
        <f t="shared" si="11"/>
        <v>348</v>
      </c>
      <c r="D354" s="146" t="str">
        <f>IF(PROVEEDORES!E355="","",PROVEEDORES!E355)</f>
        <v/>
      </c>
      <c r="E354" s="146" t="str">
        <f>IF(PROVEEDORES!F355="","",PROVEEDORES!F355)</f>
        <v/>
      </c>
      <c r="F354" s="146" t="str">
        <f>IF(PROVEEDORES!D355="","",PROVEEDORES!D355)</f>
        <v/>
      </c>
      <c r="G354" s="159">
        <f>SUMIF('EG-NOV'!$F$18:$F$516,PROVEEDORES!$D355,'EG-NOV'!P$18:P$516)</f>
        <v>0</v>
      </c>
      <c r="H354" s="159">
        <f>SUMIF('EG-NOV'!$F$18:$F$516,PROVEEDORES!$D355,'EG-NOV'!Q$18:Q$516)</f>
        <v>0</v>
      </c>
      <c r="I354" s="159">
        <f>SUMIF('EG-NOV'!$F$18:$F$516,PROVEEDORES!$D355,'EG-NOV'!R$18:R$516)</f>
        <v>0</v>
      </c>
      <c r="J354" s="159">
        <f>SUMIF('EG-NOV'!$F$18:$F$516,PROVEEDORES!$D355,'EG-NOV'!S$18:S$516)</f>
        <v>0</v>
      </c>
      <c r="K354" s="159" t="str">
        <f t="shared" si="10"/>
        <v/>
      </c>
      <c r="L354" s="146" t="str">
        <f>IF(PROVEEDORES!G355="","",PROVEEDORES!G355)</f>
        <v/>
      </c>
    </row>
    <row r="355" spans="3:12" ht="17.45" customHeight="1" x14ac:dyDescent="0.2">
      <c r="C355" s="158">
        <f t="shared" si="11"/>
        <v>349</v>
      </c>
      <c r="D355" s="146" t="str">
        <f>IF(PROVEEDORES!E356="","",PROVEEDORES!E356)</f>
        <v/>
      </c>
      <c r="E355" s="146" t="str">
        <f>IF(PROVEEDORES!F356="","",PROVEEDORES!F356)</f>
        <v/>
      </c>
      <c r="F355" s="146" t="str">
        <f>IF(PROVEEDORES!D356="","",PROVEEDORES!D356)</f>
        <v/>
      </c>
      <c r="G355" s="159">
        <f>SUMIF('EG-NOV'!$F$18:$F$516,PROVEEDORES!$D356,'EG-NOV'!P$18:P$516)</f>
        <v>0</v>
      </c>
      <c r="H355" s="159">
        <f>SUMIF('EG-NOV'!$F$18:$F$516,PROVEEDORES!$D356,'EG-NOV'!Q$18:Q$516)</f>
        <v>0</v>
      </c>
      <c r="I355" s="159">
        <f>SUMIF('EG-NOV'!$F$18:$F$516,PROVEEDORES!$D356,'EG-NOV'!R$18:R$516)</f>
        <v>0</v>
      </c>
      <c r="J355" s="159">
        <f>SUMIF('EG-NOV'!$F$18:$F$516,PROVEEDORES!$D356,'EG-NOV'!S$18:S$516)</f>
        <v>0</v>
      </c>
      <c r="K355" s="159" t="str">
        <f t="shared" si="10"/>
        <v/>
      </c>
      <c r="L355" s="146" t="str">
        <f>IF(PROVEEDORES!G356="","",PROVEEDORES!G356)</f>
        <v/>
      </c>
    </row>
    <row r="356" spans="3:12" ht="17.45" customHeight="1" x14ac:dyDescent="0.2">
      <c r="C356" s="158">
        <f t="shared" si="11"/>
        <v>350</v>
      </c>
      <c r="D356" s="146" t="str">
        <f>IF(PROVEEDORES!E357="","",PROVEEDORES!E357)</f>
        <v/>
      </c>
      <c r="E356" s="146" t="str">
        <f>IF(PROVEEDORES!F357="","",PROVEEDORES!F357)</f>
        <v/>
      </c>
      <c r="F356" s="146" t="str">
        <f>IF(PROVEEDORES!D357="","",PROVEEDORES!D357)</f>
        <v/>
      </c>
      <c r="G356" s="159">
        <f>SUMIF('EG-NOV'!$F$18:$F$516,PROVEEDORES!$D357,'EG-NOV'!P$18:P$516)</f>
        <v>0</v>
      </c>
      <c r="H356" s="159">
        <f>SUMIF('EG-NOV'!$F$18:$F$516,PROVEEDORES!$D357,'EG-NOV'!Q$18:Q$516)</f>
        <v>0</v>
      </c>
      <c r="I356" s="159">
        <f>SUMIF('EG-NOV'!$F$18:$F$516,PROVEEDORES!$D357,'EG-NOV'!R$18:R$516)</f>
        <v>0</v>
      </c>
      <c r="J356" s="159">
        <f>SUMIF('EG-NOV'!$F$18:$F$516,PROVEEDORES!$D357,'EG-NOV'!S$18:S$516)</f>
        <v>0</v>
      </c>
      <c r="K356" s="159" t="str">
        <f t="shared" si="10"/>
        <v/>
      </c>
      <c r="L356" s="146" t="str">
        <f>IF(PROVEEDORES!G357="","",PROVEEDORES!G357)</f>
        <v/>
      </c>
    </row>
    <row r="357" spans="3:12" ht="17.45" customHeight="1" x14ac:dyDescent="0.2">
      <c r="C357" s="158">
        <f t="shared" si="11"/>
        <v>351</v>
      </c>
      <c r="D357" s="146" t="str">
        <f>IF(PROVEEDORES!E358="","",PROVEEDORES!E358)</f>
        <v/>
      </c>
      <c r="E357" s="146" t="str">
        <f>IF(PROVEEDORES!F358="","",PROVEEDORES!F358)</f>
        <v/>
      </c>
      <c r="F357" s="146" t="str">
        <f>IF(PROVEEDORES!D358="","",PROVEEDORES!D358)</f>
        <v/>
      </c>
      <c r="G357" s="159">
        <f>SUMIF('EG-NOV'!$F$18:$F$516,PROVEEDORES!$D358,'EG-NOV'!P$18:P$516)</f>
        <v>0</v>
      </c>
      <c r="H357" s="159">
        <f>SUMIF('EG-NOV'!$F$18:$F$516,PROVEEDORES!$D358,'EG-NOV'!Q$18:Q$516)</f>
        <v>0</v>
      </c>
      <c r="I357" s="159">
        <f>SUMIF('EG-NOV'!$F$18:$F$516,PROVEEDORES!$D358,'EG-NOV'!R$18:R$516)</f>
        <v>0</v>
      </c>
      <c r="J357" s="159">
        <f>SUMIF('EG-NOV'!$F$18:$F$516,PROVEEDORES!$D358,'EG-NOV'!S$18:S$516)</f>
        <v>0</v>
      </c>
      <c r="K357" s="159" t="str">
        <f t="shared" si="10"/>
        <v/>
      </c>
      <c r="L357" s="146" t="str">
        <f>IF(PROVEEDORES!G358="","",PROVEEDORES!G358)</f>
        <v/>
      </c>
    </row>
    <row r="358" spans="3:12" ht="17.45" customHeight="1" x14ac:dyDescent="0.2">
      <c r="C358" s="158">
        <f t="shared" si="11"/>
        <v>352</v>
      </c>
      <c r="D358" s="146" t="str">
        <f>IF(PROVEEDORES!E359="","",PROVEEDORES!E359)</f>
        <v/>
      </c>
      <c r="E358" s="146" t="str">
        <f>IF(PROVEEDORES!F359="","",PROVEEDORES!F359)</f>
        <v/>
      </c>
      <c r="F358" s="146" t="str">
        <f>IF(PROVEEDORES!D359="","",PROVEEDORES!D359)</f>
        <v/>
      </c>
      <c r="G358" s="159">
        <f>SUMIF('EG-NOV'!$F$18:$F$516,PROVEEDORES!$D359,'EG-NOV'!P$18:P$516)</f>
        <v>0</v>
      </c>
      <c r="H358" s="159">
        <f>SUMIF('EG-NOV'!$F$18:$F$516,PROVEEDORES!$D359,'EG-NOV'!Q$18:Q$516)</f>
        <v>0</v>
      </c>
      <c r="I358" s="159">
        <f>SUMIF('EG-NOV'!$F$18:$F$516,PROVEEDORES!$D359,'EG-NOV'!R$18:R$516)</f>
        <v>0</v>
      </c>
      <c r="J358" s="159">
        <f>SUMIF('EG-NOV'!$F$18:$F$516,PROVEEDORES!$D359,'EG-NOV'!S$18:S$516)</f>
        <v>0</v>
      </c>
      <c r="K358" s="159" t="str">
        <f t="shared" si="10"/>
        <v/>
      </c>
      <c r="L358" s="146" t="str">
        <f>IF(PROVEEDORES!G359="","",PROVEEDORES!G359)</f>
        <v/>
      </c>
    </row>
    <row r="359" spans="3:12" ht="17.45" customHeight="1" x14ac:dyDescent="0.2">
      <c r="C359" s="158">
        <f t="shared" si="11"/>
        <v>353</v>
      </c>
      <c r="D359" s="146" t="str">
        <f>IF(PROVEEDORES!E360="","",PROVEEDORES!E360)</f>
        <v/>
      </c>
      <c r="E359" s="146" t="str">
        <f>IF(PROVEEDORES!F360="","",PROVEEDORES!F360)</f>
        <v/>
      </c>
      <c r="F359" s="146" t="str">
        <f>IF(PROVEEDORES!D360="","",PROVEEDORES!D360)</f>
        <v/>
      </c>
      <c r="G359" s="159">
        <f>SUMIF('EG-NOV'!$F$18:$F$516,PROVEEDORES!$D360,'EG-NOV'!P$18:P$516)</f>
        <v>0</v>
      </c>
      <c r="H359" s="159">
        <f>SUMIF('EG-NOV'!$F$18:$F$516,PROVEEDORES!$D360,'EG-NOV'!Q$18:Q$516)</f>
        <v>0</v>
      </c>
      <c r="I359" s="159">
        <f>SUMIF('EG-NOV'!$F$18:$F$516,PROVEEDORES!$D360,'EG-NOV'!R$18:R$516)</f>
        <v>0</v>
      </c>
      <c r="J359" s="159">
        <f>SUMIF('EG-NOV'!$F$18:$F$516,PROVEEDORES!$D360,'EG-NOV'!S$18:S$516)</f>
        <v>0</v>
      </c>
      <c r="K359" s="159" t="str">
        <f t="shared" si="10"/>
        <v/>
      </c>
      <c r="L359" s="146" t="str">
        <f>IF(PROVEEDORES!G360="","",PROVEEDORES!G360)</f>
        <v/>
      </c>
    </row>
    <row r="360" spans="3:12" ht="17.45" customHeight="1" x14ac:dyDescent="0.2">
      <c r="C360" s="158">
        <f t="shared" si="11"/>
        <v>354</v>
      </c>
      <c r="D360" s="146" t="str">
        <f>IF(PROVEEDORES!E361="","",PROVEEDORES!E361)</f>
        <v/>
      </c>
      <c r="E360" s="146" t="str">
        <f>IF(PROVEEDORES!F361="","",PROVEEDORES!F361)</f>
        <v/>
      </c>
      <c r="F360" s="146" t="str">
        <f>IF(PROVEEDORES!D361="","",PROVEEDORES!D361)</f>
        <v/>
      </c>
      <c r="G360" s="159">
        <f>SUMIF('EG-NOV'!$F$18:$F$516,PROVEEDORES!$D361,'EG-NOV'!P$18:P$516)</f>
        <v>0</v>
      </c>
      <c r="H360" s="159">
        <f>SUMIF('EG-NOV'!$F$18:$F$516,PROVEEDORES!$D361,'EG-NOV'!Q$18:Q$516)</f>
        <v>0</v>
      </c>
      <c r="I360" s="159">
        <f>SUMIF('EG-NOV'!$F$18:$F$516,PROVEEDORES!$D361,'EG-NOV'!R$18:R$516)</f>
        <v>0</v>
      </c>
      <c r="J360" s="159">
        <f>SUMIF('EG-NOV'!$F$18:$F$516,PROVEEDORES!$D361,'EG-NOV'!S$18:S$516)</f>
        <v>0</v>
      </c>
      <c r="K360" s="159" t="str">
        <f t="shared" si="10"/>
        <v/>
      </c>
      <c r="L360" s="146" t="str">
        <f>IF(PROVEEDORES!G361="","",PROVEEDORES!G361)</f>
        <v/>
      </c>
    </row>
    <row r="361" spans="3:12" ht="17.45" customHeight="1" x14ac:dyDescent="0.2">
      <c r="C361" s="158">
        <f t="shared" si="11"/>
        <v>355</v>
      </c>
      <c r="D361" s="146" t="str">
        <f>IF(PROVEEDORES!E362="","",PROVEEDORES!E362)</f>
        <v/>
      </c>
      <c r="E361" s="146" t="str">
        <f>IF(PROVEEDORES!F362="","",PROVEEDORES!F362)</f>
        <v/>
      </c>
      <c r="F361" s="146" t="str">
        <f>IF(PROVEEDORES!D362="","",PROVEEDORES!D362)</f>
        <v/>
      </c>
      <c r="G361" s="159">
        <f>SUMIF('EG-NOV'!$F$18:$F$516,PROVEEDORES!$D362,'EG-NOV'!P$18:P$516)</f>
        <v>0</v>
      </c>
      <c r="H361" s="159">
        <f>SUMIF('EG-NOV'!$F$18:$F$516,PROVEEDORES!$D362,'EG-NOV'!Q$18:Q$516)</f>
        <v>0</v>
      </c>
      <c r="I361" s="159">
        <f>SUMIF('EG-NOV'!$F$18:$F$516,PROVEEDORES!$D362,'EG-NOV'!R$18:R$516)</f>
        <v>0</v>
      </c>
      <c r="J361" s="159">
        <f>SUMIF('EG-NOV'!$F$18:$F$516,PROVEEDORES!$D362,'EG-NOV'!S$18:S$516)</f>
        <v>0</v>
      </c>
      <c r="K361" s="159" t="str">
        <f t="shared" si="10"/>
        <v/>
      </c>
      <c r="L361" s="146" t="str">
        <f>IF(PROVEEDORES!G362="","",PROVEEDORES!G362)</f>
        <v/>
      </c>
    </row>
    <row r="362" spans="3:12" ht="17.45" customHeight="1" x14ac:dyDescent="0.2">
      <c r="C362" s="158">
        <f t="shared" si="11"/>
        <v>356</v>
      </c>
      <c r="D362" s="146" t="str">
        <f>IF(PROVEEDORES!E363="","",PROVEEDORES!E363)</f>
        <v/>
      </c>
      <c r="E362" s="146" t="str">
        <f>IF(PROVEEDORES!F363="","",PROVEEDORES!F363)</f>
        <v/>
      </c>
      <c r="F362" s="146" t="str">
        <f>IF(PROVEEDORES!D363="","",PROVEEDORES!D363)</f>
        <v/>
      </c>
      <c r="G362" s="159">
        <f>SUMIF('EG-NOV'!$F$18:$F$516,PROVEEDORES!$D363,'EG-NOV'!P$18:P$516)</f>
        <v>0</v>
      </c>
      <c r="H362" s="159">
        <f>SUMIF('EG-NOV'!$F$18:$F$516,PROVEEDORES!$D363,'EG-NOV'!Q$18:Q$516)</f>
        <v>0</v>
      </c>
      <c r="I362" s="159">
        <f>SUMIF('EG-NOV'!$F$18:$F$516,PROVEEDORES!$D363,'EG-NOV'!R$18:R$516)</f>
        <v>0</v>
      </c>
      <c r="J362" s="159">
        <f>SUMIF('EG-NOV'!$F$18:$F$516,PROVEEDORES!$D363,'EG-NOV'!S$18:S$516)</f>
        <v>0</v>
      </c>
      <c r="K362" s="159" t="str">
        <f t="shared" si="10"/>
        <v/>
      </c>
      <c r="L362" s="146" t="str">
        <f>IF(PROVEEDORES!G363="","",PROVEEDORES!G363)</f>
        <v/>
      </c>
    </row>
    <row r="363" spans="3:12" ht="17.45" customHeight="1" x14ac:dyDescent="0.2">
      <c r="C363" s="158">
        <f t="shared" si="11"/>
        <v>357</v>
      </c>
      <c r="D363" s="146" t="str">
        <f>IF(PROVEEDORES!E364="","",PROVEEDORES!E364)</f>
        <v/>
      </c>
      <c r="E363" s="146" t="str">
        <f>IF(PROVEEDORES!F364="","",PROVEEDORES!F364)</f>
        <v/>
      </c>
      <c r="F363" s="146" t="str">
        <f>IF(PROVEEDORES!D364="","",PROVEEDORES!D364)</f>
        <v/>
      </c>
      <c r="G363" s="159">
        <f>SUMIF('EG-NOV'!$F$18:$F$516,PROVEEDORES!$D364,'EG-NOV'!P$18:P$516)</f>
        <v>0</v>
      </c>
      <c r="H363" s="159">
        <f>SUMIF('EG-NOV'!$F$18:$F$516,PROVEEDORES!$D364,'EG-NOV'!Q$18:Q$516)</f>
        <v>0</v>
      </c>
      <c r="I363" s="159">
        <f>SUMIF('EG-NOV'!$F$18:$F$516,PROVEEDORES!$D364,'EG-NOV'!R$18:R$516)</f>
        <v>0</v>
      </c>
      <c r="J363" s="159">
        <f>SUMIF('EG-NOV'!$F$18:$F$516,PROVEEDORES!$D364,'EG-NOV'!S$18:S$516)</f>
        <v>0</v>
      </c>
      <c r="K363" s="159" t="str">
        <f t="shared" si="10"/>
        <v/>
      </c>
      <c r="L363" s="146" t="str">
        <f>IF(PROVEEDORES!G364="","",PROVEEDORES!G364)</f>
        <v/>
      </c>
    </row>
    <row r="364" spans="3:12" ht="17.45" customHeight="1" x14ac:dyDescent="0.2">
      <c r="C364" s="158">
        <f t="shared" si="11"/>
        <v>358</v>
      </c>
      <c r="D364" s="146" t="str">
        <f>IF(PROVEEDORES!E365="","",PROVEEDORES!E365)</f>
        <v/>
      </c>
      <c r="E364" s="146" t="str">
        <f>IF(PROVEEDORES!F365="","",PROVEEDORES!F365)</f>
        <v/>
      </c>
      <c r="F364" s="146" t="str">
        <f>IF(PROVEEDORES!D365="","",PROVEEDORES!D365)</f>
        <v/>
      </c>
      <c r="G364" s="159">
        <f>SUMIF('EG-NOV'!$F$18:$F$516,PROVEEDORES!$D365,'EG-NOV'!P$18:P$516)</f>
        <v>0</v>
      </c>
      <c r="H364" s="159">
        <f>SUMIF('EG-NOV'!$F$18:$F$516,PROVEEDORES!$D365,'EG-NOV'!Q$18:Q$516)</f>
        <v>0</v>
      </c>
      <c r="I364" s="159">
        <f>SUMIF('EG-NOV'!$F$18:$F$516,PROVEEDORES!$D365,'EG-NOV'!R$18:R$516)</f>
        <v>0</v>
      </c>
      <c r="J364" s="159">
        <f>SUMIF('EG-NOV'!$F$18:$F$516,PROVEEDORES!$D365,'EG-NOV'!S$18:S$516)</f>
        <v>0</v>
      </c>
      <c r="K364" s="159" t="str">
        <f t="shared" si="10"/>
        <v/>
      </c>
      <c r="L364" s="146" t="str">
        <f>IF(PROVEEDORES!G365="","",PROVEEDORES!G365)</f>
        <v/>
      </c>
    </row>
    <row r="365" spans="3:12" ht="17.45" customHeight="1" x14ac:dyDescent="0.2">
      <c r="C365" s="158">
        <f t="shared" si="11"/>
        <v>359</v>
      </c>
      <c r="D365" s="146" t="str">
        <f>IF(PROVEEDORES!E366="","",PROVEEDORES!E366)</f>
        <v/>
      </c>
      <c r="E365" s="146" t="str">
        <f>IF(PROVEEDORES!F366="","",PROVEEDORES!F366)</f>
        <v/>
      </c>
      <c r="F365" s="146" t="str">
        <f>IF(PROVEEDORES!D366="","",PROVEEDORES!D366)</f>
        <v/>
      </c>
      <c r="G365" s="159">
        <f>SUMIF('EG-NOV'!$F$18:$F$516,PROVEEDORES!$D366,'EG-NOV'!P$18:P$516)</f>
        <v>0</v>
      </c>
      <c r="H365" s="159">
        <f>SUMIF('EG-NOV'!$F$18:$F$516,PROVEEDORES!$D366,'EG-NOV'!Q$18:Q$516)</f>
        <v>0</v>
      </c>
      <c r="I365" s="159">
        <f>SUMIF('EG-NOV'!$F$18:$F$516,PROVEEDORES!$D366,'EG-NOV'!R$18:R$516)</f>
        <v>0</v>
      </c>
      <c r="J365" s="159">
        <f>SUMIF('EG-NOV'!$F$18:$F$516,PROVEEDORES!$D366,'EG-NOV'!S$18:S$516)</f>
        <v>0</v>
      </c>
      <c r="K365" s="159" t="str">
        <f t="shared" si="10"/>
        <v/>
      </c>
      <c r="L365" s="146" t="str">
        <f>IF(PROVEEDORES!G366="","",PROVEEDORES!G366)</f>
        <v/>
      </c>
    </row>
    <row r="366" spans="3:12" ht="17.45" customHeight="1" x14ac:dyDescent="0.2">
      <c r="C366" s="158">
        <f t="shared" si="11"/>
        <v>360</v>
      </c>
      <c r="D366" s="146" t="str">
        <f>IF(PROVEEDORES!E367="","",PROVEEDORES!E367)</f>
        <v/>
      </c>
      <c r="E366" s="146" t="str">
        <f>IF(PROVEEDORES!F367="","",PROVEEDORES!F367)</f>
        <v/>
      </c>
      <c r="F366" s="146" t="str">
        <f>IF(PROVEEDORES!D367="","",PROVEEDORES!D367)</f>
        <v/>
      </c>
      <c r="G366" s="159">
        <f>SUMIF('EG-NOV'!$F$18:$F$516,PROVEEDORES!$D367,'EG-NOV'!P$18:P$516)</f>
        <v>0</v>
      </c>
      <c r="H366" s="159">
        <f>SUMIF('EG-NOV'!$F$18:$F$516,PROVEEDORES!$D367,'EG-NOV'!Q$18:Q$516)</f>
        <v>0</v>
      </c>
      <c r="I366" s="159">
        <f>SUMIF('EG-NOV'!$F$18:$F$516,PROVEEDORES!$D367,'EG-NOV'!R$18:R$516)</f>
        <v>0</v>
      </c>
      <c r="J366" s="159">
        <f>SUMIF('EG-NOV'!$F$18:$F$516,PROVEEDORES!$D367,'EG-NOV'!S$18:S$516)</f>
        <v>0</v>
      </c>
      <c r="K366" s="159" t="str">
        <f t="shared" si="10"/>
        <v/>
      </c>
      <c r="L366" s="146" t="str">
        <f>IF(PROVEEDORES!G367="","",PROVEEDORES!G367)</f>
        <v/>
      </c>
    </row>
    <row r="367" spans="3:12" ht="17.45" customHeight="1" x14ac:dyDescent="0.2">
      <c r="C367" s="158">
        <f t="shared" si="11"/>
        <v>361</v>
      </c>
      <c r="D367" s="146" t="str">
        <f>IF(PROVEEDORES!E368="","",PROVEEDORES!E368)</f>
        <v/>
      </c>
      <c r="E367" s="146" t="str">
        <f>IF(PROVEEDORES!F368="","",PROVEEDORES!F368)</f>
        <v/>
      </c>
      <c r="F367" s="146" t="str">
        <f>IF(PROVEEDORES!D368="","",PROVEEDORES!D368)</f>
        <v/>
      </c>
      <c r="G367" s="159">
        <f>SUMIF('EG-NOV'!$F$18:$F$516,PROVEEDORES!$D368,'EG-NOV'!P$18:P$516)</f>
        <v>0</v>
      </c>
      <c r="H367" s="159">
        <f>SUMIF('EG-NOV'!$F$18:$F$516,PROVEEDORES!$D368,'EG-NOV'!Q$18:Q$516)</f>
        <v>0</v>
      </c>
      <c r="I367" s="159">
        <f>SUMIF('EG-NOV'!$F$18:$F$516,PROVEEDORES!$D368,'EG-NOV'!R$18:R$516)</f>
        <v>0</v>
      </c>
      <c r="J367" s="159">
        <f>SUMIF('EG-NOV'!$F$18:$F$516,PROVEEDORES!$D368,'EG-NOV'!S$18:S$516)</f>
        <v>0</v>
      </c>
      <c r="K367" s="159" t="str">
        <f t="shared" si="10"/>
        <v/>
      </c>
      <c r="L367" s="146" t="str">
        <f>IF(PROVEEDORES!G368="","",PROVEEDORES!G368)</f>
        <v/>
      </c>
    </row>
    <row r="368" spans="3:12" ht="17.45" customHeight="1" x14ac:dyDescent="0.2">
      <c r="C368" s="158">
        <f t="shared" si="11"/>
        <v>362</v>
      </c>
      <c r="D368" s="146" t="str">
        <f>IF(PROVEEDORES!E369="","",PROVEEDORES!E369)</f>
        <v/>
      </c>
      <c r="E368" s="146" t="str">
        <f>IF(PROVEEDORES!F369="","",PROVEEDORES!F369)</f>
        <v/>
      </c>
      <c r="F368" s="146" t="str">
        <f>IF(PROVEEDORES!D369="","",PROVEEDORES!D369)</f>
        <v/>
      </c>
      <c r="G368" s="159">
        <f>SUMIF('EG-NOV'!$F$18:$F$516,PROVEEDORES!$D369,'EG-NOV'!P$18:P$516)</f>
        <v>0</v>
      </c>
      <c r="H368" s="159">
        <f>SUMIF('EG-NOV'!$F$18:$F$516,PROVEEDORES!$D369,'EG-NOV'!Q$18:Q$516)</f>
        <v>0</v>
      </c>
      <c r="I368" s="159">
        <f>SUMIF('EG-NOV'!$F$18:$F$516,PROVEEDORES!$D369,'EG-NOV'!R$18:R$516)</f>
        <v>0</v>
      </c>
      <c r="J368" s="159">
        <f>SUMIF('EG-NOV'!$F$18:$F$516,PROVEEDORES!$D369,'EG-NOV'!S$18:S$516)</f>
        <v>0</v>
      </c>
      <c r="K368" s="159" t="str">
        <f t="shared" si="10"/>
        <v/>
      </c>
      <c r="L368" s="146" t="str">
        <f>IF(PROVEEDORES!G369="","",PROVEEDORES!G369)</f>
        <v/>
      </c>
    </row>
    <row r="369" spans="3:12" ht="17.45" customHeight="1" x14ac:dyDescent="0.2">
      <c r="C369" s="158">
        <f t="shared" si="11"/>
        <v>363</v>
      </c>
      <c r="D369" s="146" t="str">
        <f>IF(PROVEEDORES!E370="","",PROVEEDORES!E370)</f>
        <v/>
      </c>
      <c r="E369" s="146" t="str">
        <f>IF(PROVEEDORES!F370="","",PROVEEDORES!F370)</f>
        <v/>
      </c>
      <c r="F369" s="146" t="str">
        <f>IF(PROVEEDORES!D370="","",PROVEEDORES!D370)</f>
        <v/>
      </c>
      <c r="G369" s="159">
        <f>SUMIF('EG-NOV'!$F$18:$F$516,PROVEEDORES!$D370,'EG-NOV'!P$18:P$516)</f>
        <v>0</v>
      </c>
      <c r="H369" s="159">
        <f>SUMIF('EG-NOV'!$F$18:$F$516,PROVEEDORES!$D370,'EG-NOV'!Q$18:Q$516)</f>
        <v>0</v>
      </c>
      <c r="I369" s="159">
        <f>SUMIF('EG-NOV'!$F$18:$F$516,PROVEEDORES!$D370,'EG-NOV'!R$18:R$516)</f>
        <v>0</v>
      </c>
      <c r="J369" s="159">
        <f>SUMIF('EG-NOV'!$F$18:$F$516,PROVEEDORES!$D370,'EG-NOV'!S$18:S$516)</f>
        <v>0</v>
      </c>
      <c r="K369" s="159" t="str">
        <f t="shared" si="10"/>
        <v/>
      </c>
      <c r="L369" s="146" t="str">
        <f>IF(PROVEEDORES!G370="","",PROVEEDORES!G370)</f>
        <v/>
      </c>
    </row>
    <row r="370" spans="3:12" ht="17.45" customHeight="1" x14ac:dyDescent="0.2">
      <c r="C370" s="158">
        <f t="shared" si="11"/>
        <v>364</v>
      </c>
      <c r="D370" s="146" t="str">
        <f>IF(PROVEEDORES!E371="","",PROVEEDORES!E371)</f>
        <v/>
      </c>
      <c r="E370" s="146" t="str">
        <f>IF(PROVEEDORES!F371="","",PROVEEDORES!F371)</f>
        <v/>
      </c>
      <c r="F370" s="146" t="str">
        <f>IF(PROVEEDORES!D371="","",PROVEEDORES!D371)</f>
        <v/>
      </c>
      <c r="G370" s="159">
        <f>SUMIF('EG-NOV'!$F$18:$F$516,PROVEEDORES!$D371,'EG-NOV'!P$18:P$516)</f>
        <v>0</v>
      </c>
      <c r="H370" s="159">
        <f>SUMIF('EG-NOV'!$F$18:$F$516,PROVEEDORES!$D371,'EG-NOV'!Q$18:Q$516)</f>
        <v>0</v>
      </c>
      <c r="I370" s="159">
        <f>SUMIF('EG-NOV'!$F$18:$F$516,PROVEEDORES!$D371,'EG-NOV'!R$18:R$516)</f>
        <v>0</v>
      </c>
      <c r="J370" s="159">
        <f>SUMIF('EG-NOV'!$F$18:$F$516,PROVEEDORES!$D371,'EG-NOV'!S$18:S$516)</f>
        <v>0</v>
      </c>
      <c r="K370" s="159" t="str">
        <f t="shared" si="10"/>
        <v/>
      </c>
      <c r="L370" s="146" t="str">
        <f>IF(PROVEEDORES!G371="","",PROVEEDORES!G371)</f>
        <v/>
      </c>
    </row>
    <row r="371" spans="3:12" ht="17.45" customHeight="1" x14ac:dyDescent="0.2">
      <c r="C371" s="158">
        <f t="shared" si="11"/>
        <v>365</v>
      </c>
      <c r="D371" s="146" t="str">
        <f>IF(PROVEEDORES!E372="","",PROVEEDORES!E372)</f>
        <v/>
      </c>
      <c r="E371" s="146" t="str">
        <f>IF(PROVEEDORES!F372="","",PROVEEDORES!F372)</f>
        <v/>
      </c>
      <c r="F371" s="146" t="str">
        <f>IF(PROVEEDORES!D372="","",PROVEEDORES!D372)</f>
        <v/>
      </c>
      <c r="G371" s="159">
        <f>SUMIF('EG-NOV'!$F$18:$F$516,PROVEEDORES!$D372,'EG-NOV'!P$18:P$516)</f>
        <v>0</v>
      </c>
      <c r="H371" s="159">
        <f>SUMIF('EG-NOV'!$F$18:$F$516,PROVEEDORES!$D372,'EG-NOV'!Q$18:Q$516)</f>
        <v>0</v>
      </c>
      <c r="I371" s="159">
        <f>SUMIF('EG-NOV'!$F$18:$F$516,PROVEEDORES!$D372,'EG-NOV'!R$18:R$516)</f>
        <v>0</v>
      </c>
      <c r="J371" s="159">
        <f>SUMIF('EG-NOV'!$F$18:$F$516,PROVEEDORES!$D372,'EG-NOV'!S$18:S$516)</f>
        <v>0</v>
      </c>
      <c r="K371" s="159" t="str">
        <f t="shared" si="10"/>
        <v/>
      </c>
      <c r="L371" s="146" t="str">
        <f>IF(PROVEEDORES!G372="","",PROVEEDORES!G372)</f>
        <v/>
      </c>
    </row>
    <row r="372" spans="3:12" ht="17.45" customHeight="1" x14ac:dyDescent="0.2">
      <c r="C372" s="158">
        <f t="shared" si="11"/>
        <v>366</v>
      </c>
      <c r="D372" s="146" t="str">
        <f>IF(PROVEEDORES!E373="","",PROVEEDORES!E373)</f>
        <v/>
      </c>
      <c r="E372" s="146" t="str">
        <f>IF(PROVEEDORES!F373="","",PROVEEDORES!F373)</f>
        <v/>
      </c>
      <c r="F372" s="146" t="str">
        <f>IF(PROVEEDORES!D373="","",PROVEEDORES!D373)</f>
        <v/>
      </c>
      <c r="G372" s="159">
        <f>SUMIF('EG-NOV'!$F$18:$F$516,PROVEEDORES!$D373,'EG-NOV'!P$18:P$516)</f>
        <v>0</v>
      </c>
      <c r="H372" s="159">
        <f>SUMIF('EG-NOV'!$F$18:$F$516,PROVEEDORES!$D373,'EG-NOV'!Q$18:Q$516)</f>
        <v>0</v>
      </c>
      <c r="I372" s="159">
        <f>SUMIF('EG-NOV'!$F$18:$F$516,PROVEEDORES!$D373,'EG-NOV'!R$18:R$516)</f>
        <v>0</v>
      </c>
      <c r="J372" s="159">
        <f>SUMIF('EG-NOV'!$F$18:$F$516,PROVEEDORES!$D373,'EG-NOV'!S$18:S$516)</f>
        <v>0</v>
      </c>
      <c r="K372" s="159" t="str">
        <f t="shared" si="10"/>
        <v/>
      </c>
      <c r="L372" s="146" t="str">
        <f>IF(PROVEEDORES!G373="","",PROVEEDORES!G373)</f>
        <v/>
      </c>
    </row>
    <row r="373" spans="3:12" ht="17.45" customHeight="1" x14ac:dyDescent="0.2">
      <c r="C373" s="158">
        <f t="shared" si="11"/>
        <v>367</v>
      </c>
      <c r="D373" s="146" t="str">
        <f>IF(PROVEEDORES!E374="","",PROVEEDORES!E374)</f>
        <v/>
      </c>
      <c r="E373" s="146" t="str">
        <f>IF(PROVEEDORES!F374="","",PROVEEDORES!F374)</f>
        <v/>
      </c>
      <c r="F373" s="146" t="str">
        <f>IF(PROVEEDORES!D374="","",PROVEEDORES!D374)</f>
        <v/>
      </c>
      <c r="G373" s="159">
        <f>SUMIF('EG-NOV'!$F$18:$F$516,PROVEEDORES!$D374,'EG-NOV'!P$18:P$516)</f>
        <v>0</v>
      </c>
      <c r="H373" s="159">
        <f>SUMIF('EG-NOV'!$F$18:$F$516,PROVEEDORES!$D374,'EG-NOV'!Q$18:Q$516)</f>
        <v>0</v>
      </c>
      <c r="I373" s="159">
        <f>SUMIF('EG-NOV'!$F$18:$F$516,PROVEEDORES!$D374,'EG-NOV'!R$18:R$516)</f>
        <v>0</v>
      </c>
      <c r="J373" s="159">
        <f>SUMIF('EG-NOV'!$F$18:$F$516,PROVEEDORES!$D374,'EG-NOV'!S$18:S$516)</f>
        <v>0</v>
      </c>
      <c r="K373" s="159" t="str">
        <f t="shared" si="10"/>
        <v/>
      </c>
      <c r="L373" s="146" t="str">
        <f>IF(PROVEEDORES!G374="","",PROVEEDORES!G374)</f>
        <v/>
      </c>
    </row>
    <row r="374" spans="3:12" ht="17.45" customHeight="1" x14ac:dyDescent="0.2">
      <c r="C374" s="158">
        <f t="shared" si="11"/>
        <v>368</v>
      </c>
      <c r="D374" s="146" t="str">
        <f>IF(PROVEEDORES!E375="","",PROVEEDORES!E375)</f>
        <v/>
      </c>
      <c r="E374" s="146" t="str">
        <f>IF(PROVEEDORES!F375="","",PROVEEDORES!F375)</f>
        <v/>
      </c>
      <c r="F374" s="146" t="str">
        <f>IF(PROVEEDORES!D375="","",PROVEEDORES!D375)</f>
        <v/>
      </c>
      <c r="G374" s="159">
        <f>SUMIF('EG-NOV'!$F$18:$F$516,PROVEEDORES!$D375,'EG-NOV'!P$18:P$516)</f>
        <v>0</v>
      </c>
      <c r="H374" s="159">
        <f>SUMIF('EG-NOV'!$F$18:$F$516,PROVEEDORES!$D375,'EG-NOV'!Q$18:Q$516)</f>
        <v>0</v>
      </c>
      <c r="I374" s="159">
        <f>SUMIF('EG-NOV'!$F$18:$F$516,PROVEEDORES!$D375,'EG-NOV'!R$18:R$516)</f>
        <v>0</v>
      </c>
      <c r="J374" s="159">
        <f>SUMIF('EG-NOV'!$F$18:$F$516,PROVEEDORES!$D375,'EG-NOV'!S$18:S$516)</f>
        <v>0</v>
      </c>
      <c r="K374" s="159" t="str">
        <f t="shared" si="10"/>
        <v/>
      </c>
      <c r="L374" s="146" t="str">
        <f>IF(PROVEEDORES!G375="","",PROVEEDORES!G375)</f>
        <v/>
      </c>
    </row>
    <row r="375" spans="3:12" ht="17.45" customHeight="1" x14ac:dyDescent="0.2">
      <c r="C375" s="158">
        <f t="shared" si="11"/>
        <v>369</v>
      </c>
      <c r="D375" s="146" t="str">
        <f>IF(PROVEEDORES!E376="","",PROVEEDORES!E376)</f>
        <v/>
      </c>
      <c r="E375" s="146" t="str">
        <f>IF(PROVEEDORES!F376="","",PROVEEDORES!F376)</f>
        <v/>
      </c>
      <c r="F375" s="146" t="str">
        <f>IF(PROVEEDORES!D376="","",PROVEEDORES!D376)</f>
        <v/>
      </c>
      <c r="G375" s="159">
        <f>SUMIF('EG-NOV'!$F$18:$F$516,PROVEEDORES!$D376,'EG-NOV'!P$18:P$516)</f>
        <v>0</v>
      </c>
      <c r="H375" s="159">
        <f>SUMIF('EG-NOV'!$F$18:$F$516,PROVEEDORES!$D376,'EG-NOV'!Q$18:Q$516)</f>
        <v>0</v>
      </c>
      <c r="I375" s="159">
        <f>SUMIF('EG-NOV'!$F$18:$F$516,PROVEEDORES!$D376,'EG-NOV'!R$18:R$516)</f>
        <v>0</v>
      </c>
      <c r="J375" s="159">
        <f>SUMIF('EG-NOV'!$F$18:$F$516,PROVEEDORES!$D376,'EG-NOV'!S$18:S$516)</f>
        <v>0</v>
      </c>
      <c r="K375" s="159" t="str">
        <f t="shared" si="10"/>
        <v/>
      </c>
      <c r="L375" s="146" t="str">
        <f>IF(PROVEEDORES!G376="","",PROVEEDORES!G376)</f>
        <v/>
      </c>
    </row>
    <row r="376" spans="3:12" ht="17.45" customHeight="1" x14ac:dyDescent="0.2">
      <c r="C376" s="158">
        <f t="shared" si="11"/>
        <v>370</v>
      </c>
      <c r="D376" s="146" t="str">
        <f>IF(PROVEEDORES!E377="","",PROVEEDORES!E377)</f>
        <v/>
      </c>
      <c r="E376" s="146" t="str">
        <f>IF(PROVEEDORES!F377="","",PROVEEDORES!F377)</f>
        <v/>
      </c>
      <c r="F376" s="146" t="str">
        <f>IF(PROVEEDORES!D377="","",PROVEEDORES!D377)</f>
        <v/>
      </c>
      <c r="G376" s="159">
        <f>SUMIF('EG-NOV'!$F$18:$F$516,PROVEEDORES!$D377,'EG-NOV'!P$18:P$516)</f>
        <v>0</v>
      </c>
      <c r="H376" s="159">
        <f>SUMIF('EG-NOV'!$F$18:$F$516,PROVEEDORES!$D377,'EG-NOV'!Q$18:Q$516)</f>
        <v>0</v>
      </c>
      <c r="I376" s="159">
        <f>SUMIF('EG-NOV'!$F$18:$F$516,PROVEEDORES!$D377,'EG-NOV'!R$18:R$516)</f>
        <v>0</v>
      </c>
      <c r="J376" s="159">
        <f>SUMIF('EG-NOV'!$F$18:$F$516,PROVEEDORES!$D377,'EG-NOV'!S$18:S$516)</f>
        <v>0</v>
      </c>
      <c r="K376" s="159" t="str">
        <f t="shared" si="10"/>
        <v/>
      </c>
      <c r="L376" s="146" t="str">
        <f>IF(PROVEEDORES!G377="","",PROVEEDORES!G377)</f>
        <v/>
      </c>
    </row>
    <row r="377" spans="3:12" ht="17.45" customHeight="1" x14ac:dyDescent="0.2">
      <c r="C377" s="158">
        <f t="shared" si="11"/>
        <v>371</v>
      </c>
      <c r="D377" s="146" t="str">
        <f>IF(PROVEEDORES!E378="","",PROVEEDORES!E378)</f>
        <v/>
      </c>
      <c r="E377" s="146" t="str">
        <f>IF(PROVEEDORES!F378="","",PROVEEDORES!F378)</f>
        <v/>
      </c>
      <c r="F377" s="146" t="str">
        <f>IF(PROVEEDORES!D378="","",PROVEEDORES!D378)</f>
        <v/>
      </c>
      <c r="G377" s="159">
        <f>SUMIF('EG-NOV'!$F$18:$F$516,PROVEEDORES!$D378,'EG-NOV'!P$18:P$516)</f>
        <v>0</v>
      </c>
      <c r="H377" s="159">
        <f>SUMIF('EG-NOV'!$F$18:$F$516,PROVEEDORES!$D378,'EG-NOV'!Q$18:Q$516)</f>
        <v>0</v>
      </c>
      <c r="I377" s="159">
        <f>SUMIF('EG-NOV'!$F$18:$F$516,PROVEEDORES!$D378,'EG-NOV'!R$18:R$516)</f>
        <v>0</v>
      </c>
      <c r="J377" s="159">
        <f>SUMIF('EG-NOV'!$F$18:$F$516,PROVEEDORES!$D378,'EG-NOV'!S$18:S$516)</f>
        <v>0</v>
      </c>
      <c r="K377" s="159" t="str">
        <f t="shared" si="10"/>
        <v/>
      </c>
      <c r="L377" s="146" t="str">
        <f>IF(PROVEEDORES!G378="","",PROVEEDORES!G378)</f>
        <v/>
      </c>
    </row>
    <row r="378" spans="3:12" ht="17.45" customHeight="1" x14ac:dyDescent="0.2">
      <c r="C378" s="158">
        <f t="shared" si="11"/>
        <v>372</v>
      </c>
      <c r="D378" s="146" t="str">
        <f>IF(PROVEEDORES!E379="","",PROVEEDORES!E379)</f>
        <v/>
      </c>
      <c r="E378" s="146" t="str">
        <f>IF(PROVEEDORES!F379="","",PROVEEDORES!F379)</f>
        <v/>
      </c>
      <c r="F378" s="146" t="str">
        <f>IF(PROVEEDORES!D379="","",PROVEEDORES!D379)</f>
        <v/>
      </c>
      <c r="G378" s="159">
        <f>SUMIF('EG-NOV'!$F$18:$F$516,PROVEEDORES!$D379,'EG-NOV'!P$18:P$516)</f>
        <v>0</v>
      </c>
      <c r="H378" s="159">
        <f>SUMIF('EG-NOV'!$F$18:$F$516,PROVEEDORES!$D379,'EG-NOV'!Q$18:Q$516)</f>
        <v>0</v>
      </c>
      <c r="I378" s="159">
        <f>SUMIF('EG-NOV'!$F$18:$F$516,PROVEEDORES!$D379,'EG-NOV'!R$18:R$516)</f>
        <v>0</v>
      </c>
      <c r="J378" s="159">
        <f>SUMIF('EG-NOV'!$F$18:$F$516,PROVEEDORES!$D379,'EG-NOV'!S$18:S$516)</f>
        <v>0</v>
      </c>
      <c r="K378" s="159" t="str">
        <f t="shared" si="10"/>
        <v/>
      </c>
      <c r="L378" s="146" t="str">
        <f>IF(PROVEEDORES!G379="","",PROVEEDORES!G379)</f>
        <v/>
      </c>
    </row>
    <row r="379" spans="3:12" ht="17.45" customHeight="1" x14ac:dyDescent="0.2">
      <c r="C379" s="158">
        <f t="shared" si="11"/>
        <v>373</v>
      </c>
      <c r="D379" s="146" t="str">
        <f>IF(PROVEEDORES!E380="","",PROVEEDORES!E380)</f>
        <v/>
      </c>
      <c r="E379" s="146" t="str">
        <f>IF(PROVEEDORES!F380="","",PROVEEDORES!F380)</f>
        <v/>
      </c>
      <c r="F379" s="146" t="str">
        <f>IF(PROVEEDORES!D380="","",PROVEEDORES!D380)</f>
        <v/>
      </c>
      <c r="G379" s="159">
        <f>SUMIF('EG-NOV'!$F$18:$F$516,PROVEEDORES!$D380,'EG-NOV'!P$18:P$516)</f>
        <v>0</v>
      </c>
      <c r="H379" s="159">
        <f>SUMIF('EG-NOV'!$F$18:$F$516,PROVEEDORES!$D380,'EG-NOV'!Q$18:Q$516)</f>
        <v>0</v>
      </c>
      <c r="I379" s="159">
        <f>SUMIF('EG-NOV'!$F$18:$F$516,PROVEEDORES!$D380,'EG-NOV'!R$18:R$516)</f>
        <v>0</v>
      </c>
      <c r="J379" s="159">
        <f>SUMIF('EG-NOV'!$F$18:$F$516,PROVEEDORES!$D380,'EG-NOV'!S$18:S$516)</f>
        <v>0</v>
      </c>
      <c r="K379" s="159" t="str">
        <f t="shared" si="10"/>
        <v/>
      </c>
      <c r="L379" s="146" t="str">
        <f>IF(PROVEEDORES!G380="","",PROVEEDORES!G380)</f>
        <v/>
      </c>
    </row>
    <row r="380" spans="3:12" ht="17.45" customHeight="1" x14ac:dyDescent="0.2">
      <c r="C380" s="158">
        <f t="shared" si="11"/>
        <v>374</v>
      </c>
      <c r="D380" s="146" t="str">
        <f>IF(PROVEEDORES!E381="","",PROVEEDORES!E381)</f>
        <v/>
      </c>
      <c r="E380" s="146" t="str">
        <f>IF(PROVEEDORES!F381="","",PROVEEDORES!F381)</f>
        <v/>
      </c>
      <c r="F380" s="146" t="str">
        <f>IF(PROVEEDORES!D381="","",PROVEEDORES!D381)</f>
        <v/>
      </c>
      <c r="G380" s="159">
        <f>SUMIF('EG-NOV'!$F$18:$F$516,PROVEEDORES!$D381,'EG-NOV'!P$18:P$516)</f>
        <v>0</v>
      </c>
      <c r="H380" s="159">
        <f>SUMIF('EG-NOV'!$F$18:$F$516,PROVEEDORES!$D381,'EG-NOV'!Q$18:Q$516)</f>
        <v>0</v>
      </c>
      <c r="I380" s="159">
        <f>SUMIF('EG-NOV'!$F$18:$F$516,PROVEEDORES!$D381,'EG-NOV'!R$18:R$516)</f>
        <v>0</v>
      </c>
      <c r="J380" s="159">
        <f>SUMIF('EG-NOV'!$F$18:$F$516,PROVEEDORES!$D381,'EG-NOV'!S$18:S$516)</f>
        <v>0</v>
      </c>
      <c r="K380" s="159" t="str">
        <f t="shared" si="10"/>
        <v/>
      </c>
      <c r="L380" s="146" t="str">
        <f>IF(PROVEEDORES!G381="","",PROVEEDORES!G381)</f>
        <v/>
      </c>
    </row>
    <row r="381" spans="3:12" ht="17.45" customHeight="1" x14ac:dyDescent="0.2">
      <c r="C381" s="158">
        <f t="shared" si="11"/>
        <v>375</v>
      </c>
      <c r="D381" s="146" t="str">
        <f>IF(PROVEEDORES!E382="","",PROVEEDORES!E382)</f>
        <v/>
      </c>
      <c r="E381" s="146" t="str">
        <f>IF(PROVEEDORES!F382="","",PROVEEDORES!F382)</f>
        <v/>
      </c>
      <c r="F381" s="146" t="str">
        <f>IF(PROVEEDORES!D382="","",PROVEEDORES!D382)</f>
        <v/>
      </c>
      <c r="G381" s="159">
        <f>SUMIF('EG-NOV'!$F$18:$F$516,PROVEEDORES!$D382,'EG-NOV'!P$18:P$516)</f>
        <v>0</v>
      </c>
      <c r="H381" s="159">
        <f>SUMIF('EG-NOV'!$F$18:$F$516,PROVEEDORES!$D382,'EG-NOV'!Q$18:Q$516)</f>
        <v>0</v>
      </c>
      <c r="I381" s="159">
        <f>SUMIF('EG-NOV'!$F$18:$F$516,PROVEEDORES!$D382,'EG-NOV'!R$18:R$516)</f>
        <v>0</v>
      </c>
      <c r="J381" s="159">
        <f>SUMIF('EG-NOV'!$F$18:$F$516,PROVEEDORES!$D382,'EG-NOV'!S$18:S$516)</f>
        <v>0</v>
      </c>
      <c r="K381" s="159" t="str">
        <f t="shared" si="10"/>
        <v/>
      </c>
      <c r="L381" s="146" t="str">
        <f>IF(PROVEEDORES!G382="","",PROVEEDORES!G382)</f>
        <v/>
      </c>
    </row>
    <row r="382" spans="3:12" ht="17.45" customHeight="1" x14ac:dyDescent="0.2">
      <c r="C382" s="158">
        <f t="shared" si="11"/>
        <v>376</v>
      </c>
      <c r="D382" s="146" t="str">
        <f>IF(PROVEEDORES!E383="","",PROVEEDORES!E383)</f>
        <v/>
      </c>
      <c r="E382" s="146" t="str">
        <f>IF(PROVEEDORES!F383="","",PROVEEDORES!F383)</f>
        <v/>
      </c>
      <c r="F382" s="146" t="str">
        <f>IF(PROVEEDORES!D383="","",PROVEEDORES!D383)</f>
        <v/>
      </c>
      <c r="G382" s="159">
        <f>SUMIF('EG-NOV'!$F$18:$F$516,PROVEEDORES!$D383,'EG-NOV'!P$18:P$516)</f>
        <v>0</v>
      </c>
      <c r="H382" s="159">
        <f>SUMIF('EG-NOV'!$F$18:$F$516,PROVEEDORES!$D383,'EG-NOV'!Q$18:Q$516)</f>
        <v>0</v>
      </c>
      <c r="I382" s="159">
        <f>SUMIF('EG-NOV'!$F$18:$F$516,PROVEEDORES!$D383,'EG-NOV'!R$18:R$516)</f>
        <v>0</v>
      </c>
      <c r="J382" s="159">
        <f>SUMIF('EG-NOV'!$F$18:$F$516,PROVEEDORES!$D383,'EG-NOV'!S$18:S$516)</f>
        <v>0</v>
      </c>
      <c r="K382" s="159" t="str">
        <f t="shared" si="10"/>
        <v/>
      </c>
      <c r="L382" s="146" t="str">
        <f>IF(PROVEEDORES!G383="","",PROVEEDORES!G383)</f>
        <v/>
      </c>
    </row>
    <row r="383" spans="3:12" ht="17.45" customHeight="1" x14ac:dyDescent="0.2">
      <c r="C383" s="158">
        <f t="shared" si="11"/>
        <v>377</v>
      </c>
      <c r="D383" s="146" t="str">
        <f>IF(PROVEEDORES!E384="","",PROVEEDORES!E384)</f>
        <v/>
      </c>
      <c r="E383" s="146" t="str">
        <f>IF(PROVEEDORES!F384="","",PROVEEDORES!F384)</f>
        <v/>
      </c>
      <c r="F383" s="146" t="str">
        <f>IF(PROVEEDORES!D384="","",PROVEEDORES!D384)</f>
        <v/>
      </c>
      <c r="G383" s="159">
        <f>SUMIF('EG-NOV'!$F$18:$F$516,PROVEEDORES!$D384,'EG-NOV'!P$18:P$516)</f>
        <v>0</v>
      </c>
      <c r="H383" s="159">
        <f>SUMIF('EG-NOV'!$F$18:$F$516,PROVEEDORES!$D384,'EG-NOV'!Q$18:Q$516)</f>
        <v>0</v>
      </c>
      <c r="I383" s="159">
        <f>SUMIF('EG-NOV'!$F$18:$F$516,PROVEEDORES!$D384,'EG-NOV'!R$18:R$516)</f>
        <v>0</v>
      </c>
      <c r="J383" s="159">
        <f>SUMIF('EG-NOV'!$F$18:$F$516,PROVEEDORES!$D384,'EG-NOV'!S$18:S$516)</f>
        <v>0</v>
      </c>
      <c r="K383" s="159" t="str">
        <f t="shared" si="10"/>
        <v/>
      </c>
      <c r="L383" s="146" t="str">
        <f>IF(PROVEEDORES!G384="","",PROVEEDORES!G384)</f>
        <v/>
      </c>
    </row>
    <row r="384" spans="3:12" ht="17.45" customHeight="1" x14ac:dyDescent="0.2">
      <c r="C384" s="158">
        <f t="shared" si="11"/>
        <v>378</v>
      </c>
      <c r="D384" s="146" t="str">
        <f>IF(PROVEEDORES!E385="","",PROVEEDORES!E385)</f>
        <v/>
      </c>
      <c r="E384" s="146" t="str">
        <f>IF(PROVEEDORES!F385="","",PROVEEDORES!F385)</f>
        <v/>
      </c>
      <c r="F384" s="146" t="str">
        <f>IF(PROVEEDORES!D385="","",PROVEEDORES!D385)</f>
        <v/>
      </c>
      <c r="G384" s="159">
        <f>SUMIF('EG-NOV'!$F$18:$F$516,PROVEEDORES!$D385,'EG-NOV'!P$18:P$516)</f>
        <v>0</v>
      </c>
      <c r="H384" s="159">
        <f>SUMIF('EG-NOV'!$F$18:$F$516,PROVEEDORES!$D385,'EG-NOV'!Q$18:Q$516)</f>
        <v>0</v>
      </c>
      <c r="I384" s="159">
        <f>SUMIF('EG-NOV'!$F$18:$F$516,PROVEEDORES!$D385,'EG-NOV'!R$18:R$516)</f>
        <v>0</v>
      </c>
      <c r="J384" s="159">
        <f>SUMIF('EG-NOV'!$F$18:$F$516,PROVEEDORES!$D385,'EG-NOV'!S$18:S$516)</f>
        <v>0</v>
      </c>
      <c r="K384" s="159" t="str">
        <f t="shared" si="10"/>
        <v/>
      </c>
      <c r="L384" s="146" t="str">
        <f>IF(PROVEEDORES!G385="","",PROVEEDORES!G385)</f>
        <v/>
      </c>
    </row>
    <row r="385" spans="3:12" ht="17.45" customHeight="1" x14ac:dyDescent="0.2">
      <c r="C385" s="158">
        <f t="shared" si="11"/>
        <v>379</v>
      </c>
      <c r="D385" s="146" t="str">
        <f>IF(PROVEEDORES!E386="","",PROVEEDORES!E386)</f>
        <v/>
      </c>
      <c r="E385" s="146" t="str">
        <f>IF(PROVEEDORES!F386="","",PROVEEDORES!F386)</f>
        <v/>
      </c>
      <c r="F385" s="146" t="str">
        <f>IF(PROVEEDORES!D386="","",PROVEEDORES!D386)</f>
        <v/>
      </c>
      <c r="G385" s="159">
        <f>SUMIF('EG-NOV'!$F$18:$F$516,PROVEEDORES!$D386,'EG-NOV'!P$18:P$516)</f>
        <v>0</v>
      </c>
      <c r="H385" s="159">
        <f>SUMIF('EG-NOV'!$F$18:$F$516,PROVEEDORES!$D386,'EG-NOV'!Q$18:Q$516)</f>
        <v>0</v>
      </c>
      <c r="I385" s="159">
        <f>SUMIF('EG-NOV'!$F$18:$F$516,PROVEEDORES!$D386,'EG-NOV'!R$18:R$516)</f>
        <v>0</v>
      </c>
      <c r="J385" s="159">
        <f>SUMIF('EG-NOV'!$F$18:$F$516,PROVEEDORES!$D386,'EG-NOV'!S$18:S$516)</f>
        <v>0</v>
      </c>
      <c r="K385" s="159" t="str">
        <f t="shared" si="10"/>
        <v/>
      </c>
      <c r="L385" s="146" t="str">
        <f>IF(PROVEEDORES!G386="","",PROVEEDORES!G386)</f>
        <v/>
      </c>
    </row>
    <row r="386" spans="3:12" ht="17.45" customHeight="1" x14ac:dyDescent="0.2">
      <c r="C386" s="158">
        <f t="shared" si="11"/>
        <v>380</v>
      </c>
      <c r="D386" s="146" t="str">
        <f>IF(PROVEEDORES!E387="","",PROVEEDORES!E387)</f>
        <v/>
      </c>
      <c r="E386" s="146" t="str">
        <f>IF(PROVEEDORES!F387="","",PROVEEDORES!F387)</f>
        <v/>
      </c>
      <c r="F386" s="146" t="str">
        <f>IF(PROVEEDORES!D387="","",PROVEEDORES!D387)</f>
        <v/>
      </c>
      <c r="G386" s="159">
        <f>SUMIF('EG-NOV'!$F$18:$F$516,PROVEEDORES!$D387,'EG-NOV'!P$18:P$516)</f>
        <v>0</v>
      </c>
      <c r="H386" s="159">
        <f>SUMIF('EG-NOV'!$F$18:$F$516,PROVEEDORES!$D387,'EG-NOV'!Q$18:Q$516)</f>
        <v>0</v>
      </c>
      <c r="I386" s="159">
        <f>SUMIF('EG-NOV'!$F$18:$F$516,PROVEEDORES!$D387,'EG-NOV'!R$18:R$516)</f>
        <v>0</v>
      </c>
      <c r="J386" s="159">
        <f>SUMIF('EG-NOV'!$F$18:$F$516,PROVEEDORES!$D387,'EG-NOV'!S$18:S$516)</f>
        <v>0</v>
      </c>
      <c r="K386" s="159" t="str">
        <f t="shared" si="10"/>
        <v/>
      </c>
      <c r="L386" s="146" t="str">
        <f>IF(PROVEEDORES!G387="","",PROVEEDORES!G387)</f>
        <v/>
      </c>
    </row>
    <row r="387" spans="3:12" ht="17.45" customHeight="1" x14ac:dyDescent="0.2">
      <c r="C387" s="158">
        <f t="shared" si="11"/>
        <v>381</v>
      </c>
      <c r="D387" s="146" t="str">
        <f>IF(PROVEEDORES!E388="","",PROVEEDORES!E388)</f>
        <v/>
      </c>
      <c r="E387" s="146" t="str">
        <f>IF(PROVEEDORES!F388="","",PROVEEDORES!F388)</f>
        <v/>
      </c>
      <c r="F387" s="146" t="str">
        <f>IF(PROVEEDORES!D388="","",PROVEEDORES!D388)</f>
        <v/>
      </c>
      <c r="G387" s="159">
        <f>SUMIF('EG-NOV'!$F$18:$F$516,PROVEEDORES!$D388,'EG-NOV'!P$18:P$516)</f>
        <v>0</v>
      </c>
      <c r="H387" s="159">
        <f>SUMIF('EG-NOV'!$F$18:$F$516,PROVEEDORES!$D388,'EG-NOV'!Q$18:Q$516)</f>
        <v>0</v>
      </c>
      <c r="I387" s="159">
        <f>SUMIF('EG-NOV'!$F$18:$F$516,PROVEEDORES!$D388,'EG-NOV'!R$18:R$516)</f>
        <v>0</v>
      </c>
      <c r="J387" s="159">
        <f>SUMIF('EG-NOV'!$F$18:$F$516,PROVEEDORES!$D388,'EG-NOV'!S$18:S$516)</f>
        <v>0</v>
      </c>
      <c r="K387" s="159" t="str">
        <f t="shared" si="10"/>
        <v/>
      </c>
      <c r="L387" s="146" t="str">
        <f>IF(PROVEEDORES!G388="","",PROVEEDORES!G388)</f>
        <v/>
      </c>
    </row>
    <row r="388" spans="3:12" ht="17.45" customHeight="1" x14ac:dyDescent="0.2">
      <c r="C388" s="158">
        <f t="shared" si="11"/>
        <v>382</v>
      </c>
      <c r="D388" s="146" t="str">
        <f>IF(PROVEEDORES!E389="","",PROVEEDORES!E389)</f>
        <v/>
      </c>
      <c r="E388" s="146" t="str">
        <f>IF(PROVEEDORES!F389="","",PROVEEDORES!F389)</f>
        <v/>
      </c>
      <c r="F388" s="146" t="str">
        <f>IF(PROVEEDORES!D389="","",PROVEEDORES!D389)</f>
        <v/>
      </c>
      <c r="G388" s="159">
        <f>SUMIF('EG-NOV'!$F$18:$F$516,PROVEEDORES!$D389,'EG-NOV'!P$18:P$516)</f>
        <v>0</v>
      </c>
      <c r="H388" s="159">
        <f>SUMIF('EG-NOV'!$F$18:$F$516,PROVEEDORES!$D389,'EG-NOV'!Q$18:Q$516)</f>
        <v>0</v>
      </c>
      <c r="I388" s="159">
        <f>SUMIF('EG-NOV'!$F$18:$F$516,PROVEEDORES!$D389,'EG-NOV'!R$18:R$516)</f>
        <v>0</v>
      </c>
      <c r="J388" s="159">
        <f>SUMIF('EG-NOV'!$F$18:$F$516,PROVEEDORES!$D389,'EG-NOV'!S$18:S$516)</f>
        <v>0</v>
      </c>
      <c r="K388" s="159" t="str">
        <f t="shared" si="10"/>
        <v/>
      </c>
      <c r="L388" s="146" t="str">
        <f>IF(PROVEEDORES!G389="","",PROVEEDORES!G389)</f>
        <v/>
      </c>
    </row>
    <row r="389" spans="3:12" ht="17.45" customHeight="1" x14ac:dyDescent="0.2">
      <c r="C389" s="158">
        <f t="shared" si="11"/>
        <v>383</v>
      </c>
      <c r="D389" s="146" t="str">
        <f>IF(PROVEEDORES!E390="","",PROVEEDORES!E390)</f>
        <v/>
      </c>
      <c r="E389" s="146" t="str">
        <f>IF(PROVEEDORES!F390="","",PROVEEDORES!F390)</f>
        <v/>
      </c>
      <c r="F389" s="146" t="str">
        <f>IF(PROVEEDORES!D390="","",PROVEEDORES!D390)</f>
        <v/>
      </c>
      <c r="G389" s="159">
        <f>SUMIF('EG-NOV'!$F$18:$F$516,PROVEEDORES!$D390,'EG-NOV'!P$18:P$516)</f>
        <v>0</v>
      </c>
      <c r="H389" s="159">
        <f>SUMIF('EG-NOV'!$F$18:$F$516,PROVEEDORES!$D390,'EG-NOV'!Q$18:Q$516)</f>
        <v>0</v>
      </c>
      <c r="I389" s="159">
        <f>SUMIF('EG-NOV'!$F$18:$F$516,PROVEEDORES!$D390,'EG-NOV'!R$18:R$516)</f>
        <v>0</v>
      </c>
      <c r="J389" s="159">
        <f>SUMIF('EG-NOV'!$F$18:$F$516,PROVEEDORES!$D390,'EG-NOV'!S$18:S$516)</f>
        <v>0</v>
      </c>
      <c r="K389" s="159" t="str">
        <f t="shared" si="10"/>
        <v/>
      </c>
      <c r="L389" s="146" t="str">
        <f>IF(PROVEEDORES!G390="","",PROVEEDORES!G390)</f>
        <v/>
      </c>
    </row>
    <row r="390" spans="3:12" ht="17.45" customHeight="1" x14ac:dyDescent="0.2">
      <c r="C390" s="158">
        <f t="shared" si="11"/>
        <v>384</v>
      </c>
      <c r="D390" s="146" t="str">
        <f>IF(PROVEEDORES!E391="","",PROVEEDORES!E391)</f>
        <v/>
      </c>
      <c r="E390" s="146" t="str">
        <f>IF(PROVEEDORES!F391="","",PROVEEDORES!F391)</f>
        <v/>
      </c>
      <c r="F390" s="146" t="str">
        <f>IF(PROVEEDORES!D391="","",PROVEEDORES!D391)</f>
        <v/>
      </c>
      <c r="G390" s="159">
        <f>SUMIF('EG-NOV'!$F$18:$F$516,PROVEEDORES!$D391,'EG-NOV'!P$18:P$516)</f>
        <v>0</v>
      </c>
      <c r="H390" s="159">
        <f>SUMIF('EG-NOV'!$F$18:$F$516,PROVEEDORES!$D391,'EG-NOV'!Q$18:Q$516)</f>
        <v>0</v>
      </c>
      <c r="I390" s="159">
        <f>SUMIF('EG-NOV'!$F$18:$F$516,PROVEEDORES!$D391,'EG-NOV'!R$18:R$516)</f>
        <v>0</v>
      </c>
      <c r="J390" s="159">
        <f>SUMIF('EG-NOV'!$F$18:$F$516,PROVEEDORES!$D391,'EG-NOV'!S$18:S$516)</f>
        <v>0</v>
      </c>
      <c r="K390" s="159" t="str">
        <f t="shared" si="10"/>
        <v/>
      </c>
      <c r="L390" s="146" t="str">
        <f>IF(PROVEEDORES!G391="","",PROVEEDORES!G391)</f>
        <v/>
      </c>
    </row>
    <row r="391" spans="3:12" ht="17.45" customHeight="1" x14ac:dyDescent="0.2">
      <c r="C391" s="158">
        <f t="shared" si="11"/>
        <v>385</v>
      </c>
      <c r="D391" s="146" t="str">
        <f>IF(PROVEEDORES!E392="","",PROVEEDORES!E392)</f>
        <v/>
      </c>
      <c r="E391" s="146" t="str">
        <f>IF(PROVEEDORES!F392="","",PROVEEDORES!F392)</f>
        <v/>
      </c>
      <c r="F391" s="146" t="str">
        <f>IF(PROVEEDORES!D392="","",PROVEEDORES!D392)</f>
        <v/>
      </c>
      <c r="G391" s="159">
        <f>SUMIF('EG-NOV'!$F$18:$F$516,PROVEEDORES!$D392,'EG-NOV'!P$18:P$516)</f>
        <v>0</v>
      </c>
      <c r="H391" s="159">
        <f>SUMIF('EG-NOV'!$F$18:$F$516,PROVEEDORES!$D392,'EG-NOV'!Q$18:Q$516)</f>
        <v>0</v>
      </c>
      <c r="I391" s="159">
        <f>SUMIF('EG-NOV'!$F$18:$F$516,PROVEEDORES!$D392,'EG-NOV'!R$18:R$516)</f>
        <v>0</v>
      </c>
      <c r="J391" s="159">
        <f>SUMIF('EG-NOV'!$F$18:$F$516,PROVEEDORES!$D392,'EG-NOV'!S$18:S$516)</f>
        <v>0</v>
      </c>
      <c r="K391" s="159" t="str">
        <f t="shared" si="10"/>
        <v/>
      </c>
      <c r="L391" s="146" t="str">
        <f>IF(PROVEEDORES!G392="","",PROVEEDORES!G392)</f>
        <v/>
      </c>
    </row>
    <row r="392" spans="3:12" ht="17.45" customHeight="1" x14ac:dyDescent="0.2">
      <c r="C392" s="158">
        <f t="shared" si="11"/>
        <v>386</v>
      </c>
      <c r="D392" s="146" t="str">
        <f>IF(PROVEEDORES!E393="","",PROVEEDORES!E393)</f>
        <v/>
      </c>
      <c r="E392" s="146" t="str">
        <f>IF(PROVEEDORES!F393="","",PROVEEDORES!F393)</f>
        <v/>
      </c>
      <c r="F392" s="146" t="str">
        <f>IF(PROVEEDORES!D393="","",PROVEEDORES!D393)</f>
        <v/>
      </c>
      <c r="G392" s="159">
        <f>SUMIF('EG-NOV'!$F$18:$F$516,PROVEEDORES!$D393,'EG-NOV'!P$18:P$516)</f>
        <v>0</v>
      </c>
      <c r="H392" s="159">
        <f>SUMIF('EG-NOV'!$F$18:$F$516,PROVEEDORES!$D393,'EG-NOV'!Q$18:Q$516)</f>
        <v>0</v>
      </c>
      <c r="I392" s="159">
        <f>SUMIF('EG-NOV'!$F$18:$F$516,PROVEEDORES!$D393,'EG-NOV'!R$18:R$516)</f>
        <v>0</v>
      </c>
      <c r="J392" s="159">
        <f>SUMIF('EG-NOV'!$F$18:$F$516,PROVEEDORES!$D393,'EG-NOV'!S$18:S$516)</f>
        <v>0</v>
      </c>
      <c r="K392" s="159" t="str">
        <f t="shared" ref="K392:K455" si="12">IF(G392+H392+I392+J392&gt;0,"C/Información","")</f>
        <v/>
      </c>
      <c r="L392" s="146" t="str">
        <f>IF(PROVEEDORES!G393="","",PROVEEDORES!G393)</f>
        <v/>
      </c>
    </row>
    <row r="393" spans="3:12" ht="17.45" customHeight="1" x14ac:dyDescent="0.2">
      <c r="C393" s="158">
        <f t="shared" ref="C393:C456" si="13">C392+1</f>
        <v>387</v>
      </c>
      <c r="D393" s="146" t="str">
        <f>IF(PROVEEDORES!E394="","",PROVEEDORES!E394)</f>
        <v/>
      </c>
      <c r="E393" s="146" t="str">
        <f>IF(PROVEEDORES!F394="","",PROVEEDORES!F394)</f>
        <v/>
      </c>
      <c r="F393" s="146" t="str">
        <f>IF(PROVEEDORES!D394="","",PROVEEDORES!D394)</f>
        <v/>
      </c>
      <c r="G393" s="159">
        <f>SUMIF('EG-NOV'!$F$18:$F$516,PROVEEDORES!$D394,'EG-NOV'!P$18:P$516)</f>
        <v>0</v>
      </c>
      <c r="H393" s="159">
        <f>SUMIF('EG-NOV'!$F$18:$F$516,PROVEEDORES!$D394,'EG-NOV'!Q$18:Q$516)</f>
        <v>0</v>
      </c>
      <c r="I393" s="159">
        <f>SUMIF('EG-NOV'!$F$18:$F$516,PROVEEDORES!$D394,'EG-NOV'!R$18:R$516)</f>
        <v>0</v>
      </c>
      <c r="J393" s="159">
        <f>SUMIF('EG-NOV'!$F$18:$F$516,PROVEEDORES!$D394,'EG-NOV'!S$18:S$516)</f>
        <v>0</v>
      </c>
      <c r="K393" s="159" t="str">
        <f t="shared" si="12"/>
        <v/>
      </c>
      <c r="L393" s="146" t="str">
        <f>IF(PROVEEDORES!G394="","",PROVEEDORES!G394)</f>
        <v/>
      </c>
    </row>
    <row r="394" spans="3:12" ht="17.45" customHeight="1" x14ac:dyDescent="0.2">
      <c r="C394" s="158">
        <f t="shared" si="13"/>
        <v>388</v>
      </c>
      <c r="D394" s="146" t="str">
        <f>IF(PROVEEDORES!E395="","",PROVEEDORES!E395)</f>
        <v/>
      </c>
      <c r="E394" s="146" t="str">
        <f>IF(PROVEEDORES!F395="","",PROVEEDORES!F395)</f>
        <v/>
      </c>
      <c r="F394" s="146" t="str">
        <f>IF(PROVEEDORES!D395="","",PROVEEDORES!D395)</f>
        <v/>
      </c>
      <c r="G394" s="159">
        <f>SUMIF('EG-NOV'!$F$18:$F$516,PROVEEDORES!$D395,'EG-NOV'!P$18:P$516)</f>
        <v>0</v>
      </c>
      <c r="H394" s="159">
        <f>SUMIF('EG-NOV'!$F$18:$F$516,PROVEEDORES!$D395,'EG-NOV'!Q$18:Q$516)</f>
        <v>0</v>
      </c>
      <c r="I394" s="159">
        <f>SUMIF('EG-NOV'!$F$18:$F$516,PROVEEDORES!$D395,'EG-NOV'!R$18:R$516)</f>
        <v>0</v>
      </c>
      <c r="J394" s="159">
        <f>SUMIF('EG-NOV'!$F$18:$F$516,PROVEEDORES!$D395,'EG-NOV'!S$18:S$516)</f>
        <v>0</v>
      </c>
      <c r="K394" s="159" t="str">
        <f t="shared" si="12"/>
        <v/>
      </c>
      <c r="L394" s="146" t="str">
        <f>IF(PROVEEDORES!G395="","",PROVEEDORES!G395)</f>
        <v/>
      </c>
    </row>
    <row r="395" spans="3:12" ht="17.45" customHeight="1" x14ac:dyDescent="0.2">
      <c r="C395" s="158">
        <f t="shared" si="13"/>
        <v>389</v>
      </c>
      <c r="D395" s="146" t="str">
        <f>IF(PROVEEDORES!E396="","",PROVEEDORES!E396)</f>
        <v/>
      </c>
      <c r="E395" s="146" t="str">
        <f>IF(PROVEEDORES!F396="","",PROVEEDORES!F396)</f>
        <v/>
      </c>
      <c r="F395" s="146" t="str">
        <f>IF(PROVEEDORES!D396="","",PROVEEDORES!D396)</f>
        <v/>
      </c>
      <c r="G395" s="159">
        <f>SUMIF('EG-NOV'!$F$18:$F$516,PROVEEDORES!$D396,'EG-NOV'!P$18:P$516)</f>
        <v>0</v>
      </c>
      <c r="H395" s="159">
        <f>SUMIF('EG-NOV'!$F$18:$F$516,PROVEEDORES!$D396,'EG-NOV'!Q$18:Q$516)</f>
        <v>0</v>
      </c>
      <c r="I395" s="159">
        <f>SUMIF('EG-NOV'!$F$18:$F$516,PROVEEDORES!$D396,'EG-NOV'!R$18:R$516)</f>
        <v>0</v>
      </c>
      <c r="J395" s="159">
        <f>SUMIF('EG-NOV'!$F$18:$F$516,PROVEEDORES!$D396,'EG-NOV'!S$18:S$516)</f>
        <v>0</v>
      </c>
      <c r="K395" s="159" t="str">
        <f t="shared" si="12"/>
        <v/>
      </c>
      <c r="L395" s="146" t="str">
        <f>IF(PROVEEDORES!G396="","",PROVEEDORES!G396)</f>
        <v/>
      </c>
    </row>
    <row r="396" spans="3:12" ht="17.45" customHeight="1" x14ac:dyDescent="0.2">
      <c r="C396" s="158">
        <f t="shared" si="13"/>
        <v>390</v>
      </c>
      <c r="D396" s="146" t="str">
        <f>IF(PROVEEDORES!E397="","",PROVEEDORES!E397)</f>
        <v/>
      </c>
      <c r="E396" s="146" t="str">
        <f>IF(PROVEEDORES!F397="","",PROVEEDORES!F397)</f>
        <v/>
      </c>
      <c r="F396" s="146" t="str">
        <f>IF(PROVEEDORES!D397="","",PROVEEDORES!D397)</f>
        <v/>
      </c>
      <c r="G396" s="159">
        <f>SUMIF('EG-NOV'!$F$18:$F$516,PROVEEDORES!$D397,'EG-NOV'!P$18:P$516)</f>
        <v>0</v>
      </c>
      <c r="H396" s="159">
        <f>SUMIF('EG-NOV'!$F$18:$F$516,PROVEEDORES!$D397,'EG-NOV'!Q$18:Q$516)</f>
        <v>0</v>
      </c>
      <c r="I396" s="159">
        <f>SUMIF('EG-NOV'!$F$18:$F$516,PROVEEDORES!$D397,'EG-NOV'!R$18:R$516)</f>
        <v>0</v>
      </c>
      <c r="J396" s="159">
        <f>SUMIF('EG-NOV'!$F$18:$F$516,PROVEEDORES!$D397,'EG-NOV'!S$18:S$516)</f>
        <v>0</v>
      </c>
      <c r="K396" s="159" t="str">
        <f t="shared" si="12"/>
        <v/>
      </c>
      <c r="L396" s="146" t="str">
        <f>IF(PROVEEDORES!G397="","",PROVEEDORES!G397)</f>
        <v/>
      </c>
    </row>
    <row r="397" spans="3:12" ht="17.45" customHeight="1" x14ac:dyDescent="0.2">
      <c r="C397" s="158">
        <f t="shared" si="13"/>
        <v>391</v>
      </c>
      <c r="D397" s="146" t="str">
        <f>IF(PROVEEDORES!E398="","",PROVEEDORES!E398)</f>
        <v/>
      </c>
      <c r="E397" s="146" t="str">
        <f>IF(PROVEEDORES!F398="","",PROVEEDORES!F398)</f>
        <v/>
      </c>
      <c r="F397" s="146" t="str">
        <f>IF(PROVEEDORES!D398="","",PROVEEDORES!D398)</f>
        <v/>
      </c>
      <c r="G397" s="159">
        <f>SUMIF('EG-NOV'!$F$18:$F$516,PROVEEDORES!$D398,'EG-NOV'!P$18:P$516)</f>
        <v>0</v>
      </c>
      <c r="H397" s="159">
        <f>SUMIF('EG-NOV'!$F$18:$F$516,PROVEEDORES!$D398,'EG-NOV'!Q$18:Q$516)</f>
        <v>0</v>
      </c>
      <c r="I397" s="159">
        <f>SUMIF('EG-NOV'!$F$18:$F$516,PROVEEDORES!$D398,'EG-NOV'!R$18:R$516)</f>
        <v>0</v>
      </c>
      <c r="J397" s="159">
        <f>SUMIF('EG-NOV'!$F$18:$F$516,PROVEEDORES!$D398,'EG-NOV'!S$18:S$516)</f>
        <v>0</v>
      </c>
      <c r="K397" s="159" t="str">
        <f t="shared" si="12"/>
        <v/>
      </c>
      <c r="L397" s="146" t="str">
        <f>IF(PROVEEDORES!G398="","",PROVEEDORES!G398)</f>
        <v/>
      </c>
    </row>
    <row r="398" spans="3:12" ht="17.45" customHeight="1" x14ac:dyDescent="0.2">
      <c r="C398" s="158">
        <f t="shared" si="13"/>
        <v>392</v>
      </c>
      <c r="D398" s="146" t="str">
        <f>IF(PROVEEDORES!E399="","",PROVEEDORES!E399)</f>
        <v/>
      </c>
      <c r="E398" s="146" t="str">
        <f>IF(PROVEEDORES!F399="","",PROVEEDORES!F399)</f>
        <v/>
      </c>
      <c r="F398" s="146" t="str">
        <f>IF(PROVEEDORES!D399="","",PROVEEDORES!D399)</f>
        <v/>
      </c>
      <c r="G398" s="159">
        <f>SUMIF('EG-NOV'!$F$18:$F$516,PROVEEDORES!$D399,'EG-NOV'!P$18:P$516)</f>
        <v>0</v>
      </c>
      <c r="H398" s="159">
        <f>SUMIF('EG-NOV'!$F$18:$F$516,PROVEEDORES!$D399,'EG-NOV'!Q$18:Q$516)</f>
        <v>0</v>
      </c>
      <c r="I398" s="159">
        <f>SUMIF('EG-NOV'!$F$18:$F$516,PROVEEDORES!$D399,'EG-NOV'!R$18:R$516)</f>
        <v>0</v>
      </c>
      <c r="J398" s="159">
        <f>SUMIF('EG-NOV'!$F$18:$F$516,PROVEEDORES!$D399,'EG-NOV'!S$18:S$516)</f>
        <v>0</v>
      </c>
      <c r="K398" s="159" t="str">
        <f t="shared" si="12"/>
        <v/>
      </c>
      <c r="L398" s="146" t="str">
        <f>IF(PROVEEDORES!G399="","",PROVEEDORES!G399)</f>
        <v/>
      </c>
    </row>
    <row r="399" spans="3:12" ht="17.45" customHeight="1" x14ac:dyDescent="0.2">
      <c r="C399" s="158">
        <f t="shared" si="13"/>
        <v>393</v>
      </c>
      <c r="D399" s="146" t="str">
        <f>IF(PROVEEDORES!E400="","",PROVEEDORES!E400)</f>
        <v/>
      </c>
      <c r="E399" s="146" t="str">
        <f>IF(PROVEEDORES!F400="","",PROVEEDORES!F400)</f>
        <v/>
      </c>
      <c r="F399" s="146" t="str">
        <f>IF(PROVEEDORES!D400="","",PROVEEDORES!D400)</f>
        <v/>
      </c>
      <c r="G399" s="159">
        <f>SUMIF('EG-NOV'!$F$18:$F$516,PROVEEDORES!$D400,'EG-NOV'!P$18:P$516)</f>
        <v>0</v>
      </c>
      <c r="H399" s="159">
        <f>SUMIF('EG-NOV'!$F$18:$F$516,PROVEEDORES!$D400,'EG-NOV'!Q$18:Q$516)</f>
        <v>0</v>
      </c>
      <c r="I399" s="159">
        <f>SUMIF('EG-NOV'!$F$18:$F$516,PROVEEDORES!$D400,'EG-NOV'!R$18:R$516)</f>
        <v>0</v>
      </c>
      <c r="J399" s="159">
        <f>SUMIF('EG-NOV'!$F$18:$F$516,PROVEEDORES!$D400,'EG-NOV'!S$18:S$516)</f>
        <v>0</v>
      </c>
      <c r="K399" s="159" t="str">
        <f t="shared" si="12"/>
        <v/>
      </c>
      <c r="L399" s="146" t="str">
        <f>IF(PROVEEDORES!G400="","",PROVEEDORES!G400)</f>
        <v/>
      </c>
    </row>
    <row r="400" spans="3:12" ht="17.45" customHeight="1" x14ac:dyDescent="0.2">
      <c r="C400" s="158">
        <f t="shared" si="13"/>
        <v>394</v>
      </c>
      <c r="D400" s="146" t="str">
        <f>IF(PROVEEDORES!E401="","",PROVEEDORES!E401)</f>
        <v/>
      </c>
      <c r="E400" s="146" t="str">
        <f>IF(PROVEEDORES!F401="","",PROVEEDORES!F401)</f>
        <v/>
      </c>
      <c r="F400" s="146" t="str">
        <f>IF(PROVEEDORES!D401="","",PROVEEDORES!D401)</f>
        <v/>
      </c>
      <c r="G400" s="159">
        <f>SUMIF('EG-NOV'!$F$18:$F$516,PROVEEDORES!$D401,'EG-NOV'!P$18:P$516)</f>
        <v>0</v>
      </c>
      <c r="H400" s="159">
        <f>SUMIF('EG-NOV'!$F$18:$F$516,PROVEEDORES!$D401,'EG-NOV'!Q$18:Q$516)</f>
        <v>0</v>
      </c>
      <c r="I400" s="159">
        <f>SUMIF('EG-NOV'!$F$18:$F$516,PROVEEDORES!$D401,'EG-NOV'!R$18:R$516)</f>
        <v>0</v>
      </c>
      <c r="J400" s="159">
        <f>SUMIF('EG-NOV'!$F$18:$F$516,PROVEEDORES!$D401,'EG-NOV'!S$18:S$516)</f>
        <v>0</v>
      </c>
      <c r="K400" s="159" t="str">
        <f t="shared" si="12"/>
        <v/>
      </c>
      <c r="L400" s="146" t="str">
        <f>IF(PROVEEDORES!G401="","",PROVEEDORES!G401)</f>
        <v/>
      </c>
    </row>
    <row r="401" spans="3:12" ht="17.45" customHeight="1" x14ac:dyDescent="0.2">
      <c r="C401" s="158">
        <f t="shared" si="13"/>
        <v>395</v>
      </c>
      <c r="D401" s="146" t="str">
        <f>IF(PROVEEDORES!E402="","",PROVEEDORES!E402)</f>
        <v/>
      </c>
      <c r="E401" s="146" t="str">
        <f>IF(PROVEEDORES!F402="","",PROVEEDORES!F402)</f>
        <v/>
      </c>
      <c r="F401" s="146" t="str">
        <f>IF(PROVEEDORES!D402="","",PROVEEDORES!D402)</f>
        <v/>
      </c>
      <c r="G401" s="159">
        <f>SUMIF('EG-NOV'!$F$18:$F$516,PROVEEDORES!$D402,'EG-NOV'!P$18:P$516)</f>
        <v>0</v>
      </c>
      <c r="H401" s="159">
        <f>SUMIF('EG-NOV'!$F$18:$F$516,PROVEEDORES!$D402,'EG-NOV'!Q$18:Q$516)</f>
        <v>0</v>
      </c>
      <c r="I401" s="159">
        <f>SUMIF('EG-NOV'!$F$18:$F$516,PROVEEDORES!$D402,'EG-NOV'!R$18:R$516)</f>
        <v>0</v>
      </c>
      <c r="J401" s="159">
        <f>SUMIF('EG-NOV'!$F$18:$F$516,PROVEEDORES!$D402,'EG-NOV'!S$18:S$516)</f>
        <v>0</v>
      </c>
      <c r="K401" s="159" t="str">
        <f t="shared" si="12"/>
        <v/>
      </c>
      <c r="L401" s="146" t="str">
        <f>IF(PROVEEDORES!G402="","",PROVEEDORES!G402)</f>
        <v/>
      </c>
    </row>
    <row r="402" spans="3:12" ht="17.45" customHeight="1" x14ac:dyDescent="0.2">
      <c r="C402" s="158">
        <f t="shared" si="13"/>
        <v>396</v>
      </c>
      <c r="D402" s="146" t="str">
        <f>IF(PROVEEDORES!E403="","",PROVEEDORES!E403)</f>
        <v/>
      </c>
      <c r="E402" s="146" t="str">
        <f>IF(PROVEEDORES!F403="","",PROVEEDORES!F403)</f>
        <v/>
      </c>
      <c r="F402" s="146" t="str">
        <f>IF(PROVEEDORES!D403="","",PROVEEDORES!D403)</f>
        <v/>
      </c>
      <c r="G402" s="159">
        <f>SUMIF('EG-NOV'!$F$18:$F$516,PROVEEDORES!$D403,'EG-NOV'!P$18:P$516)</f>
        <v>0</v>
      </c>
      <c r="H402" s="159">
        <f>SUMIF('EG-NOV'!$F$18:$F$516,PROVEEDORES!$D403,'EG-NOV'!Q$18:Q$516)</f>
        <v>0</v>
      </c>
      <c r="I402" s="159">
        <f>SUMIF('EG-NOV'!$F$18:$F$516,PROVEEDORES!$D403,'EG-NOV'!R$18:R$516)</f>
        <v>0</v>
      </c>
      <c r="J402" s="159">
        <f>SUMIF('EG-NOV'!$F$18:$F$516,PROVEEDORES!$D403,'EG-NOV'!S$18:S$516)</f>
        <v>0</v>
      </c>
      <c r="K402" s="159" t="str">
        <f t="shared" si="12"/>
        <v/>
      </c>
      <c r="L402" s="146" t="str">
        <f>IF(PROVEEDORES!G403="","",PROVEEDORES!G403)</f>
        <v/>
      </c>
    </row>
    <row r="403" spans="3:12" ht="17.45" customHeight="1" x14ac:dyDescent="0.2">
      <c r="C403" s="158">
        <f t="shared" si="13"/>
        <v>397</v>
      </c>
      <c r="D403" s="146" t="str">
        <f>IF(PROVEEDORES!E404="","",PROVEEDORES!E404)</f>
        <v/>
      </c>
      <c r="E403" s="146" t="str">
        <f>IF(PROVEEDORES!F404="","",PROVEEDORES!F404)</f>
        <v/>
      </c>
      <c r="F403" s="146" t="str">
        <f>IF(PROVEEDORES!D404="","",PROVEEDORES!D404)</f>
        <v/>
      </c>
      <c r="G403" s="159">
        <f>SUMIF('EG-NOV'!$F$18:$F$516,PROVEEDORES!$D404,'EG-NOV'!P$18:P$516)</f>
        <v>0</v>
      </c>
      <c r="H403" s="159">
        <f>SUMIF('EG-NOV'!$F$18:$F$516,PROVEEDORES!$D404,'EG-NOV'!Q$18:Q$516)</f>
        <v>0</v>
      </c>
      <c r="I403" s="159">
        <f>SUMIF('EG-NOV'!$F$18:$F$516,PROVEEDORES!$D404,'EG-NOV'!R$18:R$516)</f>
        <v>0</v>
      </c>
      <c r="J403" s="159">
        <f>SUMIF('EG-NOV'!$F$18:$F$516,PROVEEDORES!$D404,'EG-NOV'!S$18:S$516)</f>
        <v>0</v>
      </c>
      <c r="K403" s="159" t="str">
        <f t="shared" si="12"/>
        <v/>
      </c>
      <c r="L403" s="146" t="str">
        <f>IF(PROVEEDORES!G404="","",PROVEEDORES!G404)</f>
        <v/>
      </c>
    </row>
    <row r="404" spans="3:12" ht="17.45" customHeight="1" x14ac:dyDescent="0.2">
      <c r="C404" s="158">
        <f t="shared" si="13"/>
        <v>398</v>
      </c>
      <c r="D404" s="146" t="str">
        <f>IF(PROVEEDORES!E405="","",PROVEEDORES!E405)</f>
        <v/>
      </c>
      <c r="E404" s="146" t="str">
        <f>IF(PROVEEDORES!F405="","",PROVEEDORES!F405)</f>
        <v/>
      </c>
      <c r="F404" s="146" t="str">
        <f>IF(PROVEEDORES!D405="","",PROVEEDORES!D405)</f>
        <v/>
      </c>
      <c r="G404" s="159">
        <f>SUMIF('EG-NOV'!$F$18:$F$516,PROVEEDORES!$D405,'EG-NOV'!P$18:P$516)</f>
        <v>0</v>
      </c>
      <c r="H404" s="159">
        <f>SUMIF('EG-NOV'!$F$18:$F$516,PROVEEDORES!$D405,'EG-NOV'!Q$18:Q$516)</f>
        <v>0</v>
      </c>
      <c r="I404" s="159">
        <f>SUMIF('EG-NOV'!$F$18:$F$516,PROVEEDORES!$D405,'EG-NOV'!R$18:R$516)</f>
        <v>0</v>
      </c>
      <c r="J404" s="159">
        <f>SUMIF('EG-NOV'!$F$18:$F$516,PROVEEDORES!$D405,'EG-NOV'!S$18:S$516)</f>
        <v>0</v>
      </c>
      <c r="K404" s="159" t="str">
        <f t="shared" si="12"/>
        <v/>
      </c>
      <c r="L404" s="146" t="str">
        <f>IF(PROVEEDORES!G405="","",PROVEEDORES!G405)</f>
        <v/>
      </c>
    </row>
    <row r="405" spans="3:12" ht="17.45" customHeight="1" x14ac:dyDescent="0.2">
      <c r="C405" s="158">
        <f t="shared" si="13"/>
        <v>399</v>
      </c>
      <c r="D405" s="146" t="str">
        <f>IF(PROVEEDORES!E406="","",PROVEEDORES!E406)</f>
        <v/>
      </c>
      <c r="E405" s="146" t="str">
        <f>IF(PROVEEDORES!F406="","",PROVEEDORES!F406)</f>
        <v/>
      </c>
      <c r="F405" s="146" t="str">
        <f>IF(PROVEEDORES!D406="","",PROVEEDORES!D406)</f>
        <v/>
      </c>
      <c r="G405" s="159">
        <f>SUMIF('EG-NOV'!$F$18:$F$516,PROVEEDORES!$D406,'EG-NOV'!P$18:P$516)</f>
        <v>0</v>
      </c>
      <c r="H405" s="159">
        <f>SUMIF('EG-NOV'!$F$18:$F$516,PROVEEDORES!$D406,'EG-NOV'!Q$18:Q$516)</f>
        <v>0</v>
      </c>
      <c r="I405" s="159">
        <f>SUMIF('EG-NOV'!$F$18:$F$516,PROVEEDORES!$D406,'EG-NOV'!R$18:R$516)</f>
        <v>0</v>
      </c>
      <c r="J405" s="159">
        <f>SUMIF('EG-NOV'!$F$18:$F$516,PROVEEDORES!$D406,'EG-NOV'!S$18:S$516)</f>
        <v>0</v>
      </c>
      <c r="K405" s="159" t="str">
        <f t="shared" si="12"/>
        <v/>
      </c>
      <c r="L405" s="146" t="str">
        <f>IF(PROVEEDORES!G406="","",PROVEEDORES!G406)</f>
        <v/>
      </c>
    </row>
    <row r="406" spans="3:12" ht="17.45" customHeight="1" x14ac:dyDescent="0.2">
      <c r="C406" s="158">
        <f t="shared" si="13"/>
        <v>400</v>
      </c>
      <c r="D406" s="146" t="str">
        <f>IF(PROVEEDORES!E407="","",PROVEEDORES!E407)</f>
        <v/>
      </c>
      <c r="E406" s="146" t="str">
        <f>IF(PROVEEDORES!F407="","",PROVEEDORES!F407)</f>
        <v/>
      </c>
      <c r="F406" s="146" t="str">
        <f>IF(PROVEEDORES!D407="","",PROVEEDORES!D407)</f>
        <v/>
      </c>
      <c r="G406" s="159">
        <f>SUMIF('EG-NOV'!$F$18:$F$516,PROVEEDORES!$D407,'EG-NOV'!P$18:P$516)</f>
        <v>0</v>
      </c>
      <c r="H406" s="159">
        <f>SUMIF('EG-NOV'!$F$18:$F$516,PROVEEDORES!$D407,'EG-NOV'!Q$18:Q$516)</f>
        <v>0</v>
      </c>
      <c r="I406" s="159">
        <f>SUMIF('EG-NOV'!$F$18:$F$516,PROVEEDORES!$D407,'EG-NOV'!R$18:R$516)</f>
        <v>0</v>
      </c>
      <c r="J406" s="159">
        <f>SUMIF('EG-NOV'!$F$18:$F$516,PROVEEDORES!$D407,'EG-NOV'!S$18:S$516)</f>
        <v>0</v>
      </c>
      <c r="K406" s="159" t="str">
        <f t="shared" si="12"/>
        <v/>
      </c>
      <c r="L406" s="146" t="str">
        <f>IF(PROVEEDORES!G407="","",PROVEEDORES!G407)</f>
        <v/>
      </c>
    </row>
    <row r="407" spans="3:12" ht="17.45" customHeight="1" x14ac:dyDescent="0.2">
      <c r="C407" s="158">
        <f t="shared" si="13"/>
        <v>401</v>
      </c>
      <c r="D407" s="146" t="str">
        <f>IF(PROVEEDORES!E408="","",PROVEEDORES!E408)</f>
        <v/>
      </c>
      <c r="E407" s="146" t="str">
        <f>IF(PROVEEDORES!F408="","",PROVEEDORES!F408)</f>
        <v/>
      </c>
      <c r="F407" s="146" t="str">
        <f>IF(PROVEEDORES!D408="","",PROVEEDORES!D408)</f>
        <v/>
      </c>
      <c r="G407" s="159">
        <f>SUMIF('EG-NOV'!$F$18:$F$516,PROVEEDORES!$D408,'EG-NOV'!P$18:P$516)</f>
        <v>0</v>
      </c>
      <c r="H407" s="159">
        <f>SUMIF('EG-NOV'!$F$18:$F$516,PROVEEDORES!$D408,'EG-NOV'!Q$18:Q$516)</f>
        <v>0</v>
      </c>
      <c r="I407" s="159">
        <f>SUMIF('EG-NOV'!$F$18:$F$516,PROVEEDORES!$D408,'EG-NOV'!R$18:R$516)</f>
        <v>0</v>
      </c>
      <c r="J407" s="159">
        <f>SUMIF('EG-NOV'!$F$18:$F$516,PROVEEDORES!$D408,'EG-NOV'!S$18:S$516)</f>
        <v>0</v>
      </c>
      <c r="K407" s="159" t="str">
        <f t="shared" si="12"/>
        <v/>
      </c>
      <c r="L407" s="146" t="str">
        <f>IF(PROVEEDORES!G408="","",PROVEEDORES!G408)</f>
        <v/>
      </c>
    </row>
    <row r="408" spans="3:12" ht="17.45" customHeight="1" x14ac:dyDescent="0.2">
      <c r="C408" s="158">
        <f t="shared" si="13"/>
        <v>402</v>
      </c>
      <c r="D408" s="146" t="str">
        <f>IF(PROVEEDORES!E409="","",PROVEEDORES!E409)</f>
        <v/>
      </c>
      <c r="E408" s="146" t="str">
        <f>IF(PROVEEDORES!F409="","",PROVEEDORES!F409)</f>
        <v/>
      </c>
      <c r="F408" s="146" t="str">
        <f>IF(PROVEEDORES!D409="","",PROVEEDORES!D409)</f>
        <v/>
      </c>
      <c r="G408" s="159">
        <f>SUMIF('EG-NOV'!$F$18:$F$516,PROVEEDORES!$D409,'EG-NOV'!P$18:P$516)</f>
        <v>0</v>
      </c>
      <c r="H408" s="159">
        <f>SUMIF('EG-NOV'!$F$18:$F$516,PROVEEDORES!$D409,'EG-NOV'!Q$18:Q$516)</f>
        <v>0</v>
      </c>
      <c r="I408" s="159">
        <f>SUMIF('EG-NOV'!$F$18:$F$516,PROVEEDORES!$D409,'EG-NOV'!R$18:R$516)</f>
        <v>0</v>
      </c>
      <c r="J408" s="159">
        <f>SUMIF('EG-NOV'!$F$18:$F$516,PROVEEDORES!$D409,'EG-NOV'!S$18:S$516)</f>
        <v>0</v>
      </c>
      <c r="K408" s="159" t="str">
        <f t="shared" si="12"/>
        <v/>
      </c>
      <c r="L408" s="146" t="str">
        <f>IF(PROVEEDORES!G409="","",PROVEEDORES!G409)</f>
        <v/>
      </c>
    </row>
    <row r="409" spans="3:12" ht="17.45" customHeight="1" x14ac:dyDescent="0.2">
      <c r="C409" s="158">
        <f t="shared" si="13"/>
        <v>403</v>
      </c>
      <c r="D409" s="146" t="str">
        <f>IF(PROVEEDORES!E410="","",PROVEEDORES!E410)</f>
        <v/>
      </c>
      <c r="E409" s="146" t="str">
        <f>IF(PROVEEDORES!F410="","",PROVEEDORES!F410)</f>
        <v/>
      </c>
      <c r="F409" s="146" t="str">
        <f>IF(PROVEEDORES!D410="","",PROVEEDORES!D410)</f>
        <v/>
      </c>
      <c r="G409" s="159">
        <f>SUMIF('EG-NOV'!$F$18:$F$516,PROVEEDORES!$D410,'EG-NOV'!P$18:P$516)</f>
        <v>0</v>
      </c>
      <c r="H409" s="159">
        <f>SUMIF('EG-NOV'!$F$18:$F$516,PROVEEDORES!$D410,'EG-NOV'!Q$18:Q$516)</f>
        <v>0</v>
      </c>
      <c r="I409" s="159">
        <f>SUMIF('EG-NOV'!$F$18:$F$516,PROVEEDORES!$D410,'EG-NOV'!R$18:R$516)</f>
        <v>0</v>
      </c>
      <c r="J409" s="159">
        <f>SUMIF('EG-NOV'!$F$18:$F$516,PROVEEDORES!$D410,'EG-NOV'!S$18:S$516)</f>
        <v>0</v>
      </c>
      <c r="K409" s="159" t="str">
        <f t="shared" si="12"/>
        <v/>
      </c>
      <c r="L409" s="146" t="str">
        <f>IF(PROVEEDORES!G410="","",PROVEEDORES!G410)</f>
        <v/>
      </c>
    </row>
    <row r="410" spans="3:12" ht="17.45" customHeight="1" x14ac:dyDescent="0.2">
      <c r="C410" s="158">
        <f t="shared" si="13"/>
        <v>404</v>
      </c>
      <c r="D410" s="146" t="str">
        <f>IF(PROVEEDORES!E411="","",PROVEEDORES!E411)</f>
        <v/>
      </c>
      <c r="E410" s="146" t="str">
        <f>IF(PROVEEDORES!F411="","",PROVEEDORES!F411)</f>
        <v/>
      </c>
      <c r="F410" s="146" t="str">
        <f>IF(PROVEEDORES!D411="","",PROVEEDORES!D411)</f>
        <v/>
      </c>
      <c r="G410" s="159">
        <f>SUMIF('EG-NOV'!$F$18:$F$516,PROVEEDORES!$D411,'EG-NOV'!P$18:P$516)</f>
        <v>0</v>
      </c>
      <c r="H410" s="159">
        <f>SUMIF('EG-NOV'!$F$18:$F$516,PROVEEDORES!$D411,'EG-NOV'!Q$18:Q$516)</f>
        <v>0</v>
      </c>
      <c r="I410" s="159">
        <f>SUMIF('EG-NOV'!$F$18:$F$516,PROVEEDORES!$D411,'EG-NOV'!R$18:R$516)</f>
        <v>0</v>
      </c>
      <c r="J410" s="159">
        <f>SUMIF('EG-NOV'!$F$18:$F$516,PROVEEDORES!$D411,'EG-NOV'!S$18:S$516)</f>
        <v>0</v>
      </c>
      <c r="K410" s="159" t="str">
        <f t="shared" si="12"/>
        <v/>
      </c>
      <c r="L410" s="146" t="str">
        <f>IF(PROVEEDORES!G411="","",PROVEEDORES!G411)</f>
        <v/>
      </c>
    </row>
    <row r="411" spans="3:12" ht="17.45" customHeight="1" x14ac:dyDescent="0.2">
      <c r="C411" s="158">
        <f t="shared" si="13"/>
        <v>405</v>
      </c>
      <c r="D411" s="146" t="str">
        <f>IF(PROVEEDORES!E412="","",PROVEEDORES!E412)</f>
        <v/>
      </c>
      <c r="E411" s="146" t="str">
        <f>IF(PROVEEDORES!F412="","",PROVEEDORES!F412)</f>
        <v/>
      </c>
      <c r="F411" s="146" t="str">
        <f>IF(PROVEEDORES!D412="","",PROVEEDORES!D412)</f>
        <v/>
      </c>
      <c r="G411" s="159">
        <f>SUMIF('EG-NOV'!$F$18:$F$516,PROVEEDORES!$D412,'EG-NOV'!P$18:P$516)</f>
        <v>0</v>
      </c>
      <c r="H411" s="159">
        <f>SUMIF('EG-NOV'!$F$18:$F$516,PROVEEDORES!$D412,'EG-NOV'!Q$18:Q$516)</f>
        <v>0</v>
      </c>
      <c r="I411" s="159">
        <f>SUMIF('EG-NOV'!$F$18:$F$516,PROVEEDORES!$D412,'EG-NOV'!R$18:R$516)</f>
        <v>0</v>
      </c>
      <c r="J411" s="159">
        <f>SUMIF('EG-NOV'!$F$18:$F$516,PROVEEDORES!$D412,'EG-NOV'!S$18:S$516)</f>
        <v>0</v>
      </c>
      <c r="K411" s="159" t="str">
        <f t="shared" si="12"/>
        <v/>
      </c>
      <c r="L411" s="146" t="str">
        <f>IF(PROVEEDORES!G412="","",PROVEEDORES!G412)</f>
        <v/>
      </c>
    </row>
    <row r="412" spans="3:12" ht="17.45" customHeight="1" x14ac:dyDescent="0.2">
      <c r="C412" s="158">
        <f t="shared" si="13"/>
        <v>406</v>
      </c>
      <c r="D412" s="146" t="str">
        <f>IF(PROVEEDORES!E413="","",PROVEEDORES!E413)</f>
        <v/>
      </c>
      <c r="E412" s="146" t="str">
        <f>IF(PROVEEDORES!F413="","",PROVEEDORES!F413)</f>
        <v/>
      </c>
      <c r="F412" s="146" t="str">
        <f>IF(PROVEEDORES!D413="","",PROVEEDORES!D413)</f>
        <v/>
      </c>
      <c r="G412" s="159">
        <f>SUMIF('EG-NOV'!$F$18:$F$516,PROVEEDORES!$D413,'EG-NOV'!P$18:P$516)</f>
        <v>0</v>
      </c>
      <c r="H412" s="159">
        <f>SUMIF('EG-NOV'!$F$18:$F$516,PROVEEDORES!$D413,'EG-NOV'!Q$18:Q$516)</f>
        <v>0</v>
      </c>
      <c r="I412" s="159">
        <f>SUMIF('EG-NOV'!$F$18:$F$516,PROVEEDORES!$D413,'EG-NOV'!R$18:R$516)</f>
        <v>0</v>
      </c>
      <c r="J412" s="159">
        <f>SUMIF('EG-NOV'!$F$18:$F$516,PROVEEDORES!$D413,'EG-NOV'!S$18:S$516)</f>
        <v>0</v>
      </c>
      <c r="K412" s="159" t="str">
        <f t="shared" si="12"/>
        <v/>
      </c>
      <c r="L412" s="146" t="str">
        <f>IF(PROVEEDORES!G413="","",PROVEEDORES!G413)</f>
        <v/>
      </c>
    </row>
    <row r="413" spans="3:12" ht="17.45" customHeight="1" x14ac:dyDescent="0.2">
      <c r="C413" s="158">
        <f t="shared" si="13"/>
        <v>407</v>
      </c>
      <c r="D413" s="146" t="str">
        <f>IF(PROVEEDORES!E414="","",PROVEEDORES!E414)</f>
        <v/>
      </c>
      <c r="E413" s="146" t="str">
        <f>IF(PROVEEDORES!F414="","",PROVEEDORES!F414)</f>
        <v/>
      </c>
      <c r="F413" s="146" t="str">
        <f>IF(PROVEEDORES!D414="","",PROVEEDORES!D414)</f>
        <v/>
      </c>
      <c r="G413" s="159">
        <f>SUMIF('EG-NOV'!$F$18:$F$516,PROVEEDORES!$D414,'EG-NOV'!P$18:P$516)</f>
        <v>0</v>
      </c>
      <c r="H413" s="159">
        <f>SUMIF('EG-NOV'!$F$18:$F$516,PROVEEDORES!$D414,'EG-NOV'!Q$18:Q$516)</f>
        <v>0</v>
      </c>
      <c r="I413" s="159">
        <f>SUMIF('EG-NOV'!$F$18:$F$516,PROVEEDORES!$D414,'EG-NOV'!R$18:R$516)</f>
        <v>0</v>
      </c>
      <c r="J413" s="159">
        <f>SUMIF('EG-NOV'!$F$18:$F$516,PROVEEDORES!$D414,'EG-NOV'!S$18:S$516)</f>
        <v>0</v>
      </c>
      <c r="K413" s="159" t="str">
        <f t="shared" si="12"/>
        <v/>
      </c>
      <c r="L413" s="146" t="str">
        <f>IF(PROVEEDORES!G414="","",PROVEEDORES!G414)</f>
        <v/>
      </c>
    </row>
    <row r="414" spans="3:12" ht="17.45" customHeight="1" x14ac:dyDescent="0.2">
      <c r="C414" s="158">
        <f t="shared" si="13"/>
        <v>408</v>
      </c>
      <c r="D414" s="146" t="str">
        <f>IF(PROVEEDORES!E415="","",PROVEEDORES!E415)</f>
        <v/>
      </c>
      <c r="E414" s="146" t="str">
        <f>IF(PROVEEDORES!F415="","",PROVEEDORES!F415)</f>
        <v/>
      </c>
      <c r="F414" s="146" t="str">
        <f>IF(PROVEEDORES!D415="","",PROVEEDORES!D415)</f>
        <v/>
      </c>
      <c r="G414" s="159">
        <f>SUMIF('EG-NOV'!$F$18:$F$516,PROVEEDORES!$D415,'EG-NOV'!P$18:P$516)</f>
        <v>0</v>
      </c>
      <c r="H414" s="159">
        <f>SUMIF('EG-NOV'!$F$18:$F$516,PROVEEDORES!$D415,'EG-NOV'!Q$18:Q$516)</f>
        <v>0</v>
      </c>
      <c r="I414" s="159">
        <f>SUMIF('EG-NOV'!$F$18:$F$516,PROVEEDORES!$D415,'EG-NOV'!R$18:R$516)</f>
        <v>0</v>
      </c>
      <c r="J414" s="159">
        <f>SUMIF('EG-NOV'!$F$18:$F$516,PROVEEDORES!$D415,'EG-NOV'!S$18:S$516)</f>
        <v>0</v>
      </c>
      <c r="K414" s="159" t="str">
        <f t="shared" si="12"/>
        <v/>
      </c>
      <c r="L414" s="146" t="str">
        <f>IF(PROVEEDORES!G415="","",PROVEEDORES!G415)</f>
        <v/>
      </c>
    </row>
    <row r="415" spans="3:12" ht="17.45" customHeight="1" x14ac:dyDescent="0.2">
      <c r="C415" s="158">
        <f t="shared" si="13"/>
        <v>409</v>
      </c>
      <c r="D415" s="146" t="str">
        <f>IF(PROVEEDORES!E416="","",PROVEEDORES!E416)</f>
        <v/>
      </c>
      <c r="E415" s="146" t="str">
        <f>IF(PROVEEDORES!F416="","",PROVEEDORES!F416)</f>
        <v/>
      </c>
      <c r="F415" s="146" t="str">
        <f>IF(PROVEEDORES!D416="","",PROVEEDORES!D416)</f>
        <v/>
      </c>
      <c r="G415" s="159">
        <f>SUMIF('EG-NOV'!$F$18:$F$516,PROVEEDORES!$D416,'EG-NOV'!P$18:P$516)</f>
        <v>0</v>
      </c>
      <c r="H415" s="159">
        <f>SUMIF('EG-NOV'!$F$18:$F$516,PROVEEDORES!$D416,'EG-NOV'!Q$18:Q$516)</f>
        <v>0</v>
      </c>
      <c r="I415" s="159">
        <f>SUMIF('EG-NOV'!$F$18:$F$516,PROVEEDORES!$D416,'EG-NOV'!R$18:R$516)</f>
        <v>0</v>
      </c>
      <c r="J415" s="159">
        <f>SUMIF('EG-NOV'!$F$18:$F$516,PROVEEDORES!$D416,'EG-NOV'!S$18:S$516)</f>
        <v>0</v>
      </c>
      <c r="K415" s="159" t="str">
        <f t="shared" si="12"/>
        <v/>
      </c>
      <c r="L415" s="146" t="str">
        <f>IF(PROVEEDORES!G416="","",PROVEEDORES!G416)</f>
        <v/>
      </c>
    </row>
    <row r="416" spans="3:12" ht="17.45" customHeight="1" x14ac:dyDescent="0.2">
      <c r="C416" s="158">
        <f t="shared" si="13"/>
        <v>410</v>
      </c>
      <c r="D416" s="146" t="str">
        <f>IF(PROVEEDORES!E417="","",PROVEEDORES!E417)</f>
        <v/>
      </c>
      <c r="E416" s="146" t="str">
        <f>IF(PROVEEDORES!F417="","",PROVEEDORES!F417)</f>
        <v/>
      </c>
      <c r="F416" s="146" t="str">
        <f>IF(PROVEEDORES!D417="","",PROVEEDORES!D417)</f>
        <v/>
      </c>
      <c r="G416" s="159">
        <f>SUMIF('EG-NOV'!$F$18:$F$516,PROVEEDORES!$D417,'EG-NOV'!P$18:P$516)</f>
        <v>0</v>
      </c>
      <c r="H416" s="159">
        <f>SUMIF('EG-NOV'!$F$18:$F$516,PROVEEDORES!$D417,'EG-NOV'!Q$18:Q$516)</f>
        <v>0</v>
      </c>
      <c r="I416" s="159">
        <f>SUMIF('EG-NOV'!$F$18:$F$516,PROVEEDORES!$D417,'EG-NOV'!R$18:R$516)</f>
        <v>0</v>
      </c>
      <c r="J416" s="159">
        <f>SUMIF('EG-NOV'!$F$18:$F$516,PROVEEDORES!$D417,'EG-NOV'!S$18:S$516)</f>
        <v>0</v>
      </c>
      <c r="K416" s="159" t="str">
        <f t="shared" si="12"/>
        <v/>
      </c>
      <c r="L416" s="146" t="str">
        <f>IF(PROVEEDORES!G417="","",PROVEEDORES!G417)</f>
        <v/>
      </c>
    </row>
    <row r="417" spans="3:12" ht="17.45" customHeight="1" x14ac:dyDescent="0.2">
      <c r="C417" s="158">
        <f t="shared" si="13"/>
        <v>411</v>
      </c>
      <c r="D417" s="146" t="str">
        <f>IF(PROVEEDORES!E418="","",PROVEEDORES!E418)</f>
        <v/>
      </c>
      <c r="E417" s="146" t="str">
        <f>IF(PROVEEDORES!F418="","",PROVEEDORES!F418)</f>
        <v/>
      </c>
      <c r="F417" s="146" t="str">
        <f>IF(PROVEEDORES!D418="","",PROVEEDORES!D418)</f>
        <v/>
      </c>
      <c r="G417" s="159">
        <f>SUMIF('EG-NOV'!$F$18:$F$516,PROVEEDORES!$D418,'EG-NOV'!P$18:P$516)</f>
        <v>0</v>
      </c>
      <c r="H417" s="159">
        <f>SUMIF('EG-NOV'!$F$18:$F$516,PROVEEDORES!$D418,'EG-NOV'!Q$18:Q$516)</f>
        <v>0</v>
      </c>
      <c r="I417" s="159">
        <f>SUMIF('EG-NOV'!$F$18:$F$516,PROVEEDORES!$D418,'EG-NOV'!R$18:R$516)</f>
        <v>0</v>
      </c>
      <c r="J417" s="159">
        <f>SUMIF('EG-NOV'!$F$18:$F$516,PROVEEDORES!$D418,'EG-NOV'!S$18:S$516)</f>
        <v>0</v>
      </c>
      <c r="K417" s="159" t="str">
        <f t="shared" si="12"/>
        <v/>
      </c>
      <c r="L417" s="146" t="str">
        <f>IF(PROVEEDORES!G418="","",PROVEEDORES!G418)</f>
        <v/>
      </c>
    </row>
    <row r="418" spans="3:12" ht="17.45" customHeight="1" x14ac:dyDescent="0.2">
      <c r="C418" s="158">
        <f t="shared" si="13"/>
        <v>412</v>
      </c>
      <c r="D418" s="146" t="str">
        <f>IF(PROVEEDORES!E419="","",PROVEEDORES!E419)</f>
        <v/>
      </c>
      <c r="E418" s="146" t="str">
        <f>IF(PROVEEDORES!F419="","",PROVEEDORES!F419)</f>
        <v/>
      </c>
      <c r="F418" s="146" t="str">
        <f>IF(PROVEEDORES!D419="","",PROVEEDORES!D419)</f>
        <v/>
      </c>
      <c r="G418" s="159">
        <f>SUMIF('EG-NOV'!$F$18:$F$516,PROVEEDORES!$D419,'EG-NOV'!P$18:P$516)</f>
        <v>0</v>
      </c>
      <c r="H418" s="159">
        <f>SUMIF('EG-NOV'!$F$18:$F$516,PROVEEDORES!$D419,'EG-NOV'!Q$18:Q$516)</f>
        <v>0</v>
      </c>
      <c r="I418" s="159">
        <f>SUMIF('EG-NOV'!$F$18:$F$516,PROVEEDORES!$D419,'EG-NOV'!R$18:R$516)</f>
        <v>0</v>
      </c>
      <c r="J418" s="159">
        <f>SUMIF('EG-NOV'!$F$18:$F$516,PROVEEDORES!$D419,'EG-NOV'!S$18:S$516)</f>
        <v>0</v>
      </c>
      <c r="K418" s="159" t="str">
        <f t="shared" si="12"/>
        <v/>
      </c>
      <c r="L418" s="146" t="str">
        <f>IF(PROVEEDORES!G419="","",PROVEEDORES!G419)</f>
        <v/>
      </c>
    </row>
    <row r="419" spans="3:12" ht="17.45" customHeight="1" x14ac:dyDescent="0.2">
      <c r="C419" s="158">
        <f t="shared" si="13"/>
        <v>413</v>
      </c>
      <c r="D419" s="146" t="str">
        <f>IF(PROVEEDORES!E420="","",PROVEEDORES!E420)</f>
        <v/>
      </c>
      <c r="E419" s="146" t="str">
        <f>IF(PROVEEDORES!F420="","",PROVEEDORES!F420)</f>
        <v/>
      </c>
      <c r="F419" s="146" t="str">
        <f>IF(PROVEEDORES!D420="","",PROVEEDORES!D420)</f>
        <v/>
      </c>
      <c r="G419" s="159">
        <f>SUMIF('EG-NOV'!$F$18:$F$516,PROVEEDORES!$D420,'EG-NOV'!P$18:P$516)</f>
        <v>0</v>
      </c>
      <c r="H419" s="159">
        <f>SUMIF('EG-NOV'!$F$18:$F$516,PROVEEDORES!$D420,'EG-NOV'!Q$18:Q$516)</f>
        <v>0</v>
      </c>
      <c r="I419" s="159">
        <f>SUMIF('EG-NOV'!$F$18:$F$516,PROVEEDORES!$D420,'EG-NOV'!R$18:R$516)</f>
        <v>0</v>
      </c>
      <c r="J419" s="159">
        <f>SUMIF('EG-NOV'!$F$18:$F$516,PROVEEDORES!$D420,'EG-NOV'!S$18:S$516)</f>
        <v>0</v>
      </c>
      <c r="K419" s="159" t="str">
        <f t="shared" si="12"/>
        <v/>
      </c>
      <c r="L419" s="146" t="str">
        <f>IF(PROVEEDORES!G420="","",PROVEEDORES!G420)</f>
        <v/>
      </c>
    </row>
    <row r="420" spans="3:12" ht="17.45" customHeight="1" x14ac:dyDescent="0.2">
      <c r="C420" s="158">
        <f t="shared" si="13"/>
        <v>414</v>
      </c>
      <c r="D420" s="146" t="str">
        <f>IF(PROVEEDORES!E421="","",PROVEEDORES!E421)</f>
        <v/>
      </c>
      <c r="E420" s="146" t="str">
        <f>IF(PROVEEDORES!F421="","",PROVEEDORES!F421)</f>
        <v/>
      </c>
      <c r="F420" s="146" t="str">
        <f>IF(PROVEEDORES!D421="","",PROVEEDORES!D421)</f>
        <v/>
      </c>
      <c r="G420" s="159">
        <f>SUMIF('EG-NOV'!$F$18:$F$516,PROVEEDORES!$D421,'EG-NOV'!P$18:P$516)</f>
        <v>0</v>
      </c>
      <c r="H420" s="159">
        <f>SUMIF('EG-NOV'!$F$18:$F$516,PROVEEDORES!$D421,'EG-NOV'!Q$18:Q$516)</f>
        <v>0</v>
      </c>
      <c r="I420" s="159">
        <f>SUMIF('EG-NOV'!$F$18:$F$516,PROVEEDORES!$D421,'EG-NOV'!R$18:R$516)</f>
        <v>0</v>
      </c>
      <c r="J420" s="159">
        <f>SUMIF('EG-NOV'!$F$18:$F$516,PROVEEDORES!$D421,'EG-NOV'!S$18:S$516)</f>
        <v>0</v>
      </c>
      <c r="K420" s="159" t="str">
        <f t="shared" si="12"/>
        <v/>
      </c>
      <c r="L420" s="146" t="str">
        <f>IF(PROVEEDORES!G421="","",PROVEEDORES!G421)</f>
        <v/>
      </c>
    </row>
    <row r="421" spans="3:12" ht="17.45" customHeight="1" x14ac:dyDescent="0.2">
      <c r="C421" s="158">
        <f t="shared" si="13"/>
        <v>415</v>
      </c>
      <c r="D421" s="146" t="str">
        <f>IF(PROVEEDORES!E422="","",PROVEEDORES!E422)</f>
        <v/>
      </c>
      <c r="E421" s="146" t="str">
        <f>IF(PROVEEDORES!F422="","",PROVEEDORES!F422)</f>
        <v/>
      </c>
      <c r="F421" s="146" t="str">
        <f>IF(PROVEEDORES!D422="","",PROVEEDORES!D422)</f>
        <v/>
      </c>
      <c r="G421" s="159">
        <f>SUMIF('EG-NOV'!$F$18:$F$516,PROVEEDORES!$D422,'EG-NOV'!P$18:P$516)</f>
        <v>0</v>
      </c>
      <c r="H421" s="159">
        <f>SUMIF('EG-NOV'!$F$18:$F$516,PROVEEDORES!$D422,'EG-NOV'!Q$18:Q$516)</f>
        <v>0</v>
      </c>
      <c r="I421" s="159">
        <f>SUMIF('EG-NOV'!$F$18:$F$516,PROVEEDORES!$D422,'EG-NOV'!R$18:R$516)</f>
        <v>0</v>
      </c>
      <c r="J421" s="159">
        <f>SUMIF('EG-NOV'!$F$18:$F$516,PROVEEDORES!$D422,'EG-NOV'!S$18:S$516)</f>
        <v>0</v>
      </c>
      <c r="K421" s="159" t="str">
        <f t="shared" si="12"/>
        <v/>
      </c>
      <c r="L421" s="146" t="str">
        <f>IF(PROVEEDORES!G422="","",PROVEEDORES!G422)</f>
        <v/>
      </c>
    </row>
    <row r="422" spans="3:12" ht="17.45" customHeight="1" x14ac:dyDescent="0.2">
      <c r="C422" s="158">
        <f t="shared" si="13"/>
        <v>416</v>
      </c>
      <c r="D422" s="146" t="str">
        <f>IF(PROVEEDORES!E423="","",PROVEEDORES!E423)</f>
        <v/>
      </c>
      <c r="E422" s="146" t="str">
        <f>IF(PROVEEDORES!F423="","",PROVEEDORES!F423)</f>
        <v/>
      </c>
      <c r="F422" s="146" t="str">
        <f>IF(PROVEEDORES!D423="","",PROVEEDORES!D423)</f>
        <v/>
      </c>
      <c r="G422" s="159">
        <f>SUMIF('EG-NOV'!$F$18:$F$516,PROVEEDORES!$D423,'EG-NOV'!P$18:P$516)</f>
        <v>0</v>
      </c>
      <c r="H422" s="159">
        <f>SUMIF('EG-NOV'!$F$18:$F$516,PROVEEDORES!$D423,'EG-NOV'!Q$18:Q$516)</f>
        <v>0</v>
      </c>
      <c r="I422" s="159">
        <f>SUMIF('EG-NOV'!$F$18:$F$516,PROVEEDORES!$D423,'EG-NOV'!R$18:R$516)</f>
        <v>0</v>
      </c>
      <c r="J422" s="159">
        <f>SUMIF('EG-NOV'!$F$18:$F$516,PROVEEDORES!$D423,'EG-NOV'!S$18:S$516)</f>
        <v>0</v>
      </c>
      <c r="K422" s="159" t="str">
        <f t="shared" si="12"/>
        <v/>
      </c>
      <c r="L422" s="146" t="str">
        <f>IF(PROVEEDORES!G423="","",PROVEEDORES!G423)</f>
        <v/>
      </c>
    </row>
    <row r="423" spans="3:12" ht="17.45" customHeight="1" x14ac:dyDescent="0.2">
      <c r="C423" s="158">
        <f t="shared" si="13"/>
        <v>417</v>
      </c>
      <c r="D423" s="146" t="str">
        <f>IF(PROVEEDORES!E424="","",PROVEEDORES!E424)</f>
        <v/>
      </c>
      <c r="E423" s="146" t="str">
        <f>IF(PROVEEDORES!F424="","",PROVEEDORES!F424)</f>
        <v/>
      </c>
      <c r="F423" s="146" t="str">
        <f>IF(PROVEEDORES!D424="","",PROVEEDORES!D424)</f>
        <v/>
      </c>
      <c r="G423" s="159">
        <f>SUMIF('EG-NOV'!$F$18:$F$516,PROVEEDORES!$D424,'EG-NOV'!P$18:P$516)</f>
        <v>0</v>
      </c>
      <c r="H423" s="159">
        <f>SUMIF('EG-NOV'!$F$18:$F$516,PROVEEDORES!$D424,'EG-NOV'!Q$18:Q$516)</f>
        <v>0</v>
      </c>
      <c r="I423" s="159">
        <f>SUMIF('EG-NOV'!$F$18:$F$516,PROVEEDORES!$D424,'EG-NOV'!R$18:R$516)</f>
        <v>0</v>
      </c>
      <c r="J423" s="159">
        <f>SUMIF('EG-NOV'!$F$18:$F$516,PROVEEDORES!$D424,'EG-NOV'!S$18:S$516)</f>
        <v>0</v>
      </c>
      <c r="K423" s="159" t="str">
        <f t="shared" si="12"/>
        <v/>
      </c>
      <c r="L423" s="146" t="str">
        <f>IF(PROVEEDORES!G424="","",PROVEEDORES!G424)</f>
        <v/>
      </c>
    </row>
    <row r="424" spans="3:12" ht="17.45" customHeight="1" x14ac:dyDescent="0.2">
      <c r="C424" s="158">
        <f t="shared" si="13"/>
        <v>418</v>
      </c>
      <c r="D424" s="146" t="str">
        <f>IF(PROVEEDORES!E425="","",PROVEEDORES!E425)</f>
        <v/>
      </c>
      <c r="E424" s="146" t="str">
        <f>IF(PROVEEDORES!F425="","",PROVEEDORES!F425)</f>
        <v/>
      </c>
      <c r="F424" s="146" t="str">
        <f>IF(PROVEEDORES!D425="","",PROVEEDORES!D425)</f>
        <v/>
      </c>
      <c r="G424" s="159">
        <f>SUMIF('EG-NOV'!$F$18:$F$516,PROVEEDORES!$D425,'EG-NOV'!P$18:P$516)</f>
        <v>0</v>
      </c>
      <c r="H424" s="159">
        <f>SUMIF('EG-NOV'!$F$18:$F$516,PROVEEDORES!$D425,'EG-NOV'!Q$18:Q$516)</f>
        <v>0</v>
      </c>
      <c r="I424" s="159">
        <f>SUMIF('EG-NOV'!$F$18:$F$516,PROVEEDORES!$D425,'EG-NOV'!R$18:R$516)</f>
        <v>0</v>
      </c>
      <c r="J424" s="159">
        <f>SUMIF('EG-NOV'!$F$18:$F$516,PROVEEDORES!$D425,'EG-NOV'!S$18:S$516)</f>
        <v>0</v>
      </c>
      <c r="K424" s="159" t="str">
        <f t="shared" si="12"/>
        <v/>
      </c>
      <c r="L424" s="146" t="str">
        <f>IF(PROVEEDORES!G425="","",PROVEEDORES!G425)</f>
        <v/>
      </c>
    </row>
    <row r="425" spans="3:12" ht="17.45" customHeight="1" x14ac:dyDescent="0.2">
      <c r="C425" s="158">
        <f t="shared" si="13"/>
        <v>419</v>
      </c>
      <c r="D425" s="146" t="str">
        <f>IF(PROVEEDORES!E426="","",PROVEEDORES!E426)</f>
        <v/>
      </c>
      <c r="E425" s="146" t="str">
        <f>IF(PROVEEDORES!F426="","",PROVEEDORES!F426)</f>
        <v/>
      </c>
      <c r="F425" s="146" t="str">
        <f>IF(PROVEEDORES!D426="","",PROVEEDORES!D426)</f>
        <v/>
      </c>
      <c r="G425" s="159">
        <f>SUMIF('EG-NOV'!$F$18:$F$516,PROVEEDORES!$D426,'EG-NOV'!P$18:P$516)</f>
        <v>0</v>
      </c>
      <c r="H425" s="159">
        <f>SUMIF('EG-NOV'!$F$18:$F$516,PROVEEDORES!$D426,'EG-NOV'!Q$18:Q$516)</f>
        <v>0</v>
      </c>
      <c r="I425" s="159">
        <f>SUMIF('EG-NOV'!$F$18:$F$516,PROVEEDORES!$D426,'EG-NOV'!R$18:R$516)</f>
        <v>0</v>
      </c>
      <c r="J425" s="159">
        <f>SUMIF('EG-NOV'!$F$18:$F$516,PROVEEDORES!$D426,'EG-NOV'!S$18:S$516)</f>
        <v>0</v>
      </c>
      <c r="K425" s="159" t="str">
        <f t="shared" si="12"/>
        <v/>
      </c>
      <c r="L425" s="146" t="str">
        <f>IF(PROVEEDORES!G426="","",PROVEEDORES!G426)</f>
        <v/>
      </c>
    </row>
    <row r="426" spans="3:12" ht="17.45" customHeight="1" x14ac:dyDescent="0.2">
      <c r="C426" s="158">
        <f t="shared" si="13"/>
        <v>420</v>
      </c>
      <c r="D426" s="146" t="str">
        <f>IF(PROVEEDORES!E427="","",PROVEEDORES!E427)</f>
        <v/>
      </c>
      <c r="E426" s="146" t="str">
        <f>IF(PROVEEDORES!F427="","",PROVEEDORES!F427)</f>
        <v/>
      </c>
      <c r="F426" s="146" t="str">
        <f>IF(PROVEEDORES!D427="","",PROVEEDORES!D427)</f>
        <v/>
      </c>
      <c r="G426" s="159">
        <f>SUMIF('EG-NOV'!$F$18:$F$516,PROVEEDORES!$D427,'EG-NOV'!P$18:P$516)</f>
        <v>0</v>
      </c>
      <c r="H426" s="159">
        <f>SUMIF('EG-NOV'!$F$18:$F$516,PROVEEDORES!$D427,'EG-NOV'!Q$18:Q$516)</f>
        <v>0</v>
      </c>
      <c r="I426" s="159">
        <f>SUMIF('EG-NOV'!$F$18:$F$516,PROVEEDORES!$D427,'EG-NOV'!R$18:R$516)</f>
        <v>0</v>
      </c>
      <c r="J426" s="159">
        <f>SUMIF('EG-NOV'!$F$18:$F$516,PROVEEDORES!$D427,'EG-NOV'!S$18:S$516)</f>
        <v>0</v>
      </c>
      <c r="K426" s="159" t="str">
        <f t="shared" si="12"/>
        <v/>
      </c>
      <c r="L426" s="146" t="str">
        <f>IF(PROVEEDORES!G427="","",PROVEEDORES!G427)</f>
        <v/>
      </c>
    </row>
    <row r="427" spans="3:12" ht="17.45" customHeight="1" x14ac:dyDescent="0.2">
      <c r="C427" s="158">
        <f t="shared" si="13"/>
        <v>421</v>
      </c>
      <c r="D427" s="146" t="str">
        <f>IF(PROVEEDORES!E428="","",PROVEEDORES!E428)</f>
        <v/>
      </c>
      <c r="E427" s="146" t="str">
        <f>IF(PROVEEDORES!F428="","",PROVEEDORES!F428)</f>
        <v/>
      </c>
      <c r="F427" s="146" t="str">
        <f>IF(PROVEEDORES!D428="","",PROVEEDORES!D428)</f>
        <v/>
      </c>
      <c r="G427" s="159">
        <f>SUMIF('EG-NOV'!$F$18:$F$516,PROVEEDORES!$D428,'EG-NOV'!P$18:P$516)</f>
        <v>0</v>
      </c>
      <c r="H427" s="159">
        <f>SUMIF('EG-NOV'!$F$18:$F$516,PROVEEDORES!$D428,'EG-NOV'!Q$18:Q$516)</f>
        <v>0</v>
      </c>
      <c r="I427" s="159">
        <f>SUMIF('EG-NOV'!$F$18:$F$516,PROVEEDORES!$D428,'EG-NOV'!R$18:R$516)</f>
        <v>0</v>
      </c>
      <c r="J427" s="159">
        <f>SUMIF('EG-NOV'!$F$18:$F$516,PROVEEDORES!$D428,'EG-NOV'!S$18:S$516)</f>
        <v>0</v>
      </c>
      <c r="K427" s="159" t="str">
        <f t="shared" si="12"/>
        <v/>
      </c>
      <c r="L427" s="146" t="str">
        <f>IF(PROVEEDORES!G428="","",PROVEEDORES!G428)</f>
        <v/>
      </c>
    </row>
    <row r="428" spans="3:12" ht="17.45" customHeight="1" x14ac:dyDescent="0.2">
      <c r="C428" s="158">
        <f t="shared" si="13"/>
        <v>422</v>
      </c>
      <c r="D428" s="146" t="str">
        <f>IF(PROVEEDORES!E429="","",PROVEEDORES!E429)</f>
        <v/>
      </c>
      <c r="E428" s="146" t="str">
        <f>IF(PROVEEDORES!F429="","",PROVEEDORES!F429)</f>
        <v/>
      </c>
      <c r="F428" s="146" t="str">
        <f>IF(PROVEEDORES!D429="","",PROVEEDORES!D429)</f>
        <v/>
      </c>
      <c r="G428" s="159">
        <f>SUMIF('EG-NOV'!$F$18:$F$516,PROVEEDORES!$D429,'EG-NOV'!P$18:P$516)</f>
        <v>0</v>
      </c>
      <c r="H428" s="159">
        <f>SUMIF('EG-NOV'!$F$18:$F$516,PROVEEDORES!$D429,'EG-NOV'!Q$18:Q$516)</f>
        <v>0</v>
      </c>
      <c r="I428" s="159">
        <f>SUMIF('EG-NOV'!$F$18:$F$516,PROVEEDORES!$D429,'EG-NOV'!R$18:R$516)</f>
        <v>0</v>
      </c>
      <c r="J428" s="159">
        <f>SUMIF('EG-NOV'!$F$18:$F$516,PROVEEDORES!$D429,'EG-NOV'!S$18:S$516)</f>
        <v>0</v>
      </c>
      <c r="K428" s="159" t="str">
        <f t="shared" si="12"/>
        <v/>
      </c>
      <c r="L428" s="146" t="str">
        <f>IF(PROVEEDORES!G429="","",PROVEEDORES!G429)</f>
        <v/>
      </c>
    </row>
    <row r="429" spans="3:12" ht="17.45" customHeight="1" x14ac:dyDescent="0.2">
      <c r="C429" s="158">
        <f t="shared" si="13"/>
        <v>423</v>
      </c>
      <c r="D429" s="146" t="str">
        <f>IF(PROVEEDORES!E430="","",PROVEEDORES!E430)</f>
        <v/>
      </c>
      <c r="E429" s="146" t="str">
        <f>IF(PROVEEDORES!F430="","",PROVEEDORES!F430)</f>
        <v/>
      </c>
      <c r="F429" s="146" t="str">
        <f>IF(PROVEEDORES!D430="","",PROVEEDORES!D430)</f>
        <v/>
      </c>
      <c r="G429" s="159">
        <f>SUMIF('EG-NOV'!$F$18:$F$516,PROVEEDORES!$D430,'EG-NOV'!P$18:P$516)</f>
        <v>0</v>
      </c>
      <c r="H429" s="159">
        <f>SUMIF('EG-NOV'!$F$18:$F$516,PROVEEDORES!$D430,'EG-NOV'!Q$18:Q$516)</f>
        <v>0</v>
      </c>
      <c r="I429" s="159">
        <f>SUMIF('EG-NOV'!$F$18:$F$516,PROVEEDORES!$D430,'EG-NOV'!R$18:R$516)</f>
        <v>0</v>
      </c>
      <c r="J429" s="159">
        <f>SUMIF('EG-NOV'!$F$18:$F$516,PROVEEDORES!$D430,'EG-NOV'!S$18:S$516)</f>
        <v>0</v>
      </c>
      <c r="K429" s="159" t="str">
        <f t="shared" si="12"/>
        <v/>
      </c>
      <c r="L429" s="146" t="str">
        <f>IF(PROVEEDORES!G430="","",PROVEEDORES!G430)</f>
        <v/>
      </c>
    </row>
    <row r="430" spans="3:12" ht="17.45" customHeight="1" x14ac:dyDescent="0.2">
      <c r="C430" s="158">
        <f t="shared" si="13"/>
        <v>424</v>
      </c>
      <c r="D430" s="146" t="str">
        <f>IF(PROVEEDORES!E431="","",PROVEEDORES!E431)</f>
        <v/>
      </c>
      <c r="E430" s="146" t="str">
        <f>IF(PROVEEDORES!F431="","",PROVEEDORES!F431)</f>
        <v/>
      </c>
      <c r="F430" s="146" t="str">
        <f>IF(PROVEEDORES!D431="","",PROVEEDORES!D431)</f>
        <v/>
      </c>
      <c r="G430" s="159">
        <f>SUMIF('EG-NOV'!$F$18:$F$516,PROVEEDORES!$D431,'EG-NOV'!P$18:P$516)</f>
        <v>0</v>
      </c>
      <c r="H430" s="159">
        <f>SUMIF('EG-NOV'!$F$18:$F$516,PROVEEDORES!$D431,'EG-NOV'!Q$18:Q$516)</f>
        <v>0</v>
      </c>
      <c r="I430" s="159">
        <f>SUMIF('EG-NOV'!$F$18:$F$516,PROVEEDORES!$D431,'EG-NOV'!R$18:R$516)</f>
        <v>0</v>
      </c>
      <c r="J430" s="159">
        <f>SUMIF('EG-NOV'!$F$18:$F$516,PROVEEDORES!$D431,'EG-NOV'!S$18:S$516)</f>
        <v>0</v>
      </c>
      <c r="K430" s="159" t="str">
        <f t="shared" si="12"/>
        <v/>
      </c>
      <c r="L430" s="146" t="str">
        <f>IF(PROVEEDORES!G431="","",PROVEEDORES!G431)</f>
        <v/>
      </c>
    </row>
    <row r="431" spans="3:12" ht="17.45" customHeight="1" x14ac:dyDescent="0.2">
      <c r="C431" s="158">
        <f t="shared" si="13"/>
        <v>425</v>
      </c>
      <c r="D431" s="146" t="str">
        <f>IF(PROVEEDORES!E432="","",PROVEEDORES!E432)</f>
        <v/>
      </c>
      <c r="E431" s="146" t="str">
        <f>IF(PROVEEDORES!F432="","",PROVEEDORES!F432)</f>
        <v/>
      </c>
      <c r="F431" s="146" t="str">
        <f>IF(PROVEEDORES!D432="","",PROVEEDORES!D432)</f>
        <v/>
      </c>
      <c r="G431" s="159">
        <f>SUMIF('EG-NOV'!$F$18:$F$516,PROVEEDORES!$D432,'EG-NOV'!P$18:P$516)</f>
        <v>0</v>
      </c>
      <c r="H431" s="159">
        <f>SUMIF('EG-NOV'!$F$18:$F$516,PROVEEDORES!$D432,'EG-NOV'!Q$18:Q$516)</f>
        <v>0</v>
      </c>
      <c r="I431" s="159">
        <f>SUMIF('EG-NOV'!$F$18:$F$516,PROVEEDORES!$D432,'EG-NOV'!R$18:R$516)</f>
        <v>0</v>
      </c>
      <c r="J431" s="159">
        <f>SUMIF('EG-NOV'!$F$18:$F$516,PROVEEDORES!$D432,'EG-NOV'!S$18:S$516)</f>
        <v>0</v>
      </c>
      <c r="K431" s="159" t="str">
        <f t="shared" si="12"/>
        <v/>
      </c>
      <c r="L431" s="146" t="str">
        <f>IF(PROVEEDORES!G432="","",PROVEEDORES!G432)</f>
        <v/>
      </c>
    </row>
    <row r="432" spans="3:12" ht="17.45" customHeight="1" x14ac:dyDescent="0.2">
      <c r="C432" s="158">
        <f t="shared" si="13"/>
        <v>426</v>
      </c>
      <c r="D432" s="146" t="str">
        <f>IF(PROVEEDORES!E433="","",PROVEEDORES!E433)</f>
        <v/>
      </c>
      <c r="E432" s="146" t="str">
        <f>IF(PROVEEDORES!F433="","",PROVEEDORES!F433)</f>
        <v/>
      </c>
      <c r="F432" s="146" t="str">
        <f>IF(PROVEEDORES!D433="","",PROVEEDORES!D433)</f>
        <v/>
      </c>
      <c r="G432" s="159">
        <f>SUMIF('EG-NOV'!$F$18:$F$516,PROVEEDORES!$D433,'EG-NOV'!P$18:P$516)</f>
        <v>0</v>
      </c>
      <c r="H432" s="159">
        <f>SUMIF('EG-NOV'!$F$18:$F$516,PROVEEDORES!$D433,'EG-NOV'!Q$18:Q$516)</f>
        <v>0</v>
      </c>
      <c r="I432" s="159">
        <f>SUMIF('EG-NOV'!$F$18:$F$516,PROVEEDORES!$D433,'EG-NOV'!R$18:R$516)</f>
        <v>0</v>
      </c>
      <c r="J432" s="159">
        <f>SUMIF('EG-NOV'!$F$18:$F$516,PROVEEDORES!$D433,'EG-NOV'!S$18:S$516)</f>
        <v>0</v>
      </c>
      <c r="K432" s="159" t="str">
        <f t="shared" si="12"/>
        <v/>
      </c>
      <c r="L432" s="146" t="str">
        <f>IF(PROVEEDORES!G433="","",PROVEEDORES!G433)</f>
        <v/>
      </c>
    </row>
    <row r="433" spans="3:12" ht="17.45" customHeight="1" x14ac:dyDescent="0.2">
      <c r="C433" s="158">
        <f t="shared" si="13"/>
        <v>427</v>
      </c>
      <c r="D433" s="146" t="str">
        <f>IF(PROVEEDORES!E434="","",PROVEEDORES!E434)</f>
        <v/>
      </c>
      <c r="E433" s="146" t="str">
        <f>IF(PROVEEDORES!F434="","",PROVEEDORES!F434)</f>
        <v/>
      </c>
      <c r="F433" s="146" t="str">
        <f>IF(PROVEEDORES!D434="","",PROVEEDORES!D434)</f>
        <v/>
      </c>
      <c r="G433" s="159">
        <f>SUMIF('EG-NOV'!$F$18:$F$516,PROVEEDORES!$D434,'EG-NOV'!P$18:P$516)</f>
        <v>0</v>
      </c>
      <c r="H433" s="159">
        <f>SUMIF('EG-NOV'!$F$18:$F$516,PROVEEDORES!$D434,'EG-NOV'!Q$18:Q$516)</f>
        <v>0</v>
      </c>
      <c r="I433" s="159">
        <f>SUMIF('EG-NOV'!$F$18:$F$516,PROVEEDORES!$D434,'EG-NOV'!R$18:R$516)</f>
        <v>0</v>
      </c>
      <c r="J433" s="159">
        <f>SUMIF('EG-NOV'!$F$18:$F$516,PROVEEDORES!$D434,'EG-NOV'!S$18:S$516)</f>
        <v>0</v>
      </c>
      <c r="K433" s="159" t="str">
        <f t="shared" si="12"/>
        <v/>
      </c>
      <c r="L433" s="146" t="str">
        <f>IF(PROVEEDORES!G434="","",PROVEEDORES!G434)</f>
        <v/>
      </c>
    </row>
    <row r="434" spans="3:12" ht="17.45" customHeight="1" x14ac:dyDescent="0.2">
      <c r="C434" s="158">
        <f t="shared" si="13"/>
        <v>428</v>
      </c>
      <c r="D434" s="146" t="str">
        <f>IF(PROVEEDORES!E435="","",PROVEEDORES!E435)</f>
        <v/>
      </c>
      <c r="E434" s="146" t="str">
        <f>IF(PROVEEDORES!F435="","",PROVEEDORES!F435)</f>
        <v/>
      </c>
      <c r="F434" s="146" t="str">
        <f>IF(PROVEEDORES!D435="","",PROVEEDORES!D435)</f>
        <v/>
      </c>
      <c r="G434" s="159">
        <f>SUMIF('EG-NOV'!$F$18:$F$516,PROVEEDORES!$D435,'EG-NOV'!P$18:P$516)</f>
        <v>0</v>
      </c>
      <c r="H434" s="159">
        <f>SUMIF('EG-NOV'!$F$18:$F$516,PROVEEDORES!$D435,'EG-NOV'!Q$18:Q$516)</f>
        <v>0</v>
      </c>
      <c r="I434" s="159">
        <f>SUMIF('EG-NOV'!$F$18:$F$516,PROVEEDORES!$D435,'EG-NOV'!R$18:R$516)</f>
        <v>0</v>
      </c>
      <c r="J434" s="159">
        <f>SUMIF('EG-NOV'!$F$18:$F$516,PROVEEDORES!$D435,'EG-NOV'!S$18:S$516)</f>
        <v>0</v>
      </c>
      <c r="K434" s="159" t="str">
        <f t="shared" si="12"/>
        <v/>
      </c>
      <c r="L434" s="146" t="str">
        <f>IF(PROVEEDORES!G435="","",PROVEEDORES!G435)</f>
        <v/>
      </c>
    </row>
    <row r="435" spans="3:12" ht="17.45" customHeight="1" x14ac:dyDescent="0.2">
      <c r="C435" s="158">
        <f t="shared" si="13"/>
        <v>429</v>
      </c>
      <c r="D435" s="146" t="str">
        <f>IF(PROVEEDORES!E436="","",PROVEEDORES!E436)</f>
        <v/>
      </c>
      <c r="E435" s="146" t="str">
        <f>IF(PROVEEDORES!F436="","",PROVEEDORES!F436)</f>
        <v/>
      </c>
      <c r="F435" s="146" t="str">
        <f>IF(PROVEEDORES!D436="","",PROVEEDORES!D436)</f>
        <v/>
      </c>
      <c r="G435" s="159">
        <f>SUMIF('EG-NOV'!$F$18:$F$516,PROVEEDORES!$D436,'EG-NOV'!P$18:P$516)</f>
        <v>0</v>
      </c>
      <c r="H435" s="159">
        <f>SUMIF('EG-NOV'!$F$18:$F$516,PROVEEDORES!$D436,'EG-NOV'!Q$18:Q$516)</f>
        <v>0</v>
      </c>
      <c r="I435" s="159">
        <f>SUMIF('EG-NOV'!$F$18:$F$516,PROVEEDORES!$D436,'EG-NOV'!R$18:R$516)</f>
        <v>0</v>
      </c>
      <c r="J435" s="159">
        <f>SUMIF('EG-NOV'!$F$18:$F$516,PROVEEDORES!$D436,'EG-NOV'!S$18:S$516)</f>
        <v>0</v>
      </c>
      <c r="K435" s="159" t="str">
        <f t="shared" si="12"/>
        <v/>
      </c>
      <c r="L435" s="146" t="str">
        <f>IF(PROVEEDORES!G436="","",PROVEEDORES!G436)</f>
        <v/>
      </c>
    </row>
    <row r="436" spans="3:12" ht="17.45" customHeight="1" x14ac:dyDescent="0.2">
      <c r="C436" s="158">
        <f t="shared" si="13"/>
        <v>430</v>
      </c>
      <c r="D436" s="146" t="str">
        <f>IF(PROVEEDORES!E437="","",PROVEEDORES!E437)</f>
        <v/>
      </c>
      <c r="E436" s="146" t="str">
        <f>IF(PROVEEDORES!F437="","",PROVEEDORES!F437)</f>
        <v/>
      </c>
      <c r="F436" s="146" t="str">
        <f>IF(PROVEEDORES!D437="","",PROVEEDORES!D437)</f>
        <v/>
      </c>
      <c r="G436" s="159">
        <f>SUMIF('EG-NOV'!$F$18:$F$516,PROVEEDORES!$D437,'EG-NOV'!P$18:P$516)</f>
        <v>0</v>
      </c>
      <c r="H436" s="159">
        <f>SUMIF('EG-NOV'!$F$18:$F$516,PROVEEDORES!$D437,'EG-NOV'!Q$18:Q$516)</f>
        <v>0</v>
      </c>
      <c r="I436" s="159">
        <f>SUMIF('EG-NOV'!$F$18:$F$516,PROVEEDORES!$D437,'EG-NOV'!R$18:R$516)</f>
        <v>0</v>
      </c>
      <c r="J436" s="159">
        <f>SUMIF('EG-NOV'!$F$18:$F$516,PROVEEDORES!$D437,'EG-NOV'!S$18:S$516)</f>
        <v>0</v>
      </c>
      <c r="K436" s="159" t="str">
        <f t="shared" si="12"/>
        <v/>
      </c>
      <c r="L436" s="146" t="str">
        <f>IF(PROVEEDORES!G437="","",PROVEEDORES!G437)</f>
        <v/>
      </c>
    </row>
    <row r="437" spans="3:12" ht="17.45" customHeight="1" x14ac:dyDescent="0.2">
      <c r="C437" s="158">
        <f t="shared" si="13"/>
        <v>431</v>
      </c>
      <c r="D437" s="146" t="str">
        <f>IF(PROVEEDORES!E438="","",PROVEEDORES!E438)</f>
        <v/>
      </c>
      <c r="E437" s="146" t="str">
        <f>IF(PROVEEDORES!F438="","",PROVEEDORES!F438)</f>
        <v/>
      </c>
      <c r="F437" s="146" t="str">
        <f>IF(PROVEEDORES!D438="","",PROVEEDORES!D438)</f>
        <v/>
      </c>
      <c r="G437" s="159">
        <f>SUMIF('EG-NOV'!$F$18:$F$516,PROVEEDORES!$D438,'EG-NOV'!P$18:P$516)</f>
        <v>0</v>
      </c>
      <c r="H437" s="159">
        <f>SUMIF('EG-NOV'!$F$18:$F$516,PROVEEDORES!$D438,'EG-NOV'!Q$18:Q$516)</f>
        <v>0</v>
      </c>
      <c r="I437" s="159">
        <f>SUMIF('EG-NOV'!$F$18:$F$516,PROVEEDORES!$D438,'EG-NOV'!R$18:R$516)</f>
        <v>0</v>
      </c>
      <c r="J437" s="159">
        <f>SUMIF('EG-NOV'!$F$18:$F$516,PROVEEDORES!$D438,'EG-NOV'!S$18:S$516)</f>
        <v>0</v>
      </c>
      <c r="K437" s="159" t="str">
        <f t="shared" si="12"/>
        <v/>
      </c>
      <c r="L437" s="146" t="str">
        <f>IF(PROVEEDORES!G438="","",PROVEEDORES!G438)</f>
        <v/>
      </c>
    </row>
    <row r="438" spans="3:12" ht="17.45" customHeight="1" x14ac:dyDescent="0.2">
      <c r="C438" s="158">
        <f t="shared" si="13"/>
        <v>432</v>
      </c>
      <c r="D438" s="146" t="str">
        <f>IF(PROVEEDORES!E439="","",PROVEEDORES!E439)</f>
        <v/>
      </c>
      <c r="E438" s="146" t="str">
        <f>IF(PROVEEDORES!F439="","",PROVEEDORES!F439)</f>
        <v/>
      </c>
      <c r="F438" s="146" t="str">
        <f>IF(PROVEEDORES!D439="","",PROVEEDORES!D439)</f>
        <v/>
      </c>
      <c r="G438" s="159">
        <f>SUMIF('EG-NOV'!$F$18:$F$516,PROVEEDORES!$D439,'EG-NOV'!P$18:P$516)</f>
        <v>0</v>
      </c>
      <c r="H438" s="159">
        <f>SUMIF('EG-NOV'!$F$18:$F$516,PROVEEDORES!$D439,'EG-NOV'!Q$18:Q$516)</f>
        <v>0</v>
      </c>
      <c r="I438" s="159">
        <f>SUMIF('EG-NOV'!$F$18:$F$516,PROVEEDORES!$D439,'EG-NOV'!R$18:R$516)</f>
        <v>0</v>
      </c>
      <c r="J438" s="159">
        <f>SUMIF('EG-NOV'!$F$18:$F$516,PROVEEDORES!$D439,'EG-NOV'!S$18:S$516)</f>
        <v>0</v>
      </c>
      <c r="K438" s="159" t="str">
        <f t="shared" si="12"/>
        <v/>
      </c>
      <c r="L438" s="146" t="str">
        <f>IF(PROVEEDORES!G439="","",PROVEEDORES!G439)</f>
        <v/>
      </c>
    </row>
    <row r="439" spans="3:12" ht="17.45" customHeight="1" x14ac:dyDescent="0.2">
      <c r="C439" s="158">
        <f t="shared" si="13"/>
        <v>433</v>
      </c>
      <c r="D439" s="146" t="str">
        <f>IF(PROVEEDORES!E440="","",PROVEEDORES!E440)</f>
        <v/>
      </c>
      <c r="E439" s="146" t="str">
        <f>IF(PROVEEDORES!F440="","",PROVEEDORES!F440)</f>
        <v/>
      </c>
      <c r="F439" s="146" t="str">
        <f>IF(PROVEEDORES!D440="","",PROVEEDORES!D440)</f>
        <v/>
      </c>
      <c r="G439" s="159">
        <f>SUMIF('EG-NOV'!$F$18:$F$516,PROVEEDORES!$D440,'EG-NOV'!P$18:P$516)</f>
        <v>0</v>
      </c>
      <c r="H439" s="159">
        <f>SUMIF('EG-NOV'!$F$18:$F$516,PROVEEDORES!$D440,'EG-NOV'!Q$18:Q$516)</f>
        <v>0</v>
      </c>
      <c r="I439" s="159">
        <f>SUMIF('EG-NOV'!$F$18:$F$516,PROVEEDORES!$D440,'EG-NOV'!R$18:R$516)</f>
        <v>0</v>
      </c>
      <c r="J439" s="159">
        <f>SUMIF('EG-NOV'!$F$18:$F$516,PROVEEDORES!$D440,'EG-NOV'!S$18:S$516)</f>
        <v>0</v>
      </c>
      <c r="K439" s="159" t="str">
        <f t="shared" si="12"/>
        <v/>
      </c>
      <c r="L439" s="146" t="str">
        <f>IF(PROVEEDORES!G440="","",PROVEEDORES!G440)</f>
        <v/>
      </c>
    </row>
    <row r="440" spans="3:12" ht="17.45" customHeight="1" x14ac:dyDescent="0.2">
      <c r="C440" s="158">
        <f t="shared" si="13"/>
        <v>434</v>
      </c>
      <c r="D440" s="146" t="str">
        <f>IF(PROVEEDORES!E441="","",PROVEEDORES!E441)</f>
        <v/>
      </c>
      <c r="E440" s="146" t="str">
        <f>IF(PROVEEDORES!F441="","",PROVEEDORES!F441)</f>
        <v/>
      </c>
      <c r="F440" s="146" t="str">
        <f>IF(PROVEEDORES!D441="","",PROVEEDORES!D441)</f>
        <v/>
      </c>
      <c r="G440" s="159">
        <f>SUMIF('EG-NOV'!$F$18:$F$516,PROVEEDORES!$D441,'EG-NOV'!P$18:P$516)</f>
        <v>0</v>
      </c>
      <c r="H440" s="159">
        <f>SUMIF('EG-NOV'!$F$18:$F$516,PROVEEDORES!$D441,'EG-NOV'!Q$18:Q$516)</f>
        <v>0</v>
      </c>
      <c r="I440" s="159">
        <f>SUMIF('EG-NOV'!$F$18:$F$516,PROVEEDORES!$D441,'EG-NOV'!R$18:R$516)</f>
        <v>0</v>
      </c>
      <c r="J440" s="159">
        <f>SUMIF('EG-NOV'!$F$18:$F$516,PROVEEDORES!$D441,'EG-NOV'!S$18:S$516)</f>
        <v>0</v>
      </c>
      <c r="K440" s="159" t="str">
        <f t="shared" si="12"/>
        <v/>
      </c>
      <c r="L440" s="146" t="str">
        <f>IF(PROVEEDORES!G441="","",PROVEEDORES!G441)</f>
        <v/>
      </c>
    </row>
    <row r="441" spans="3:12" ht="17.45" customHeight="1" x14ac:dyDescent="0.2">
      <c r="C441" s="158">
        <f t="shared" si="13"/>
        <v>435</v>
      </c>
      <c r="D441" s="146" t="str">
        <f>IF(PROVEEDORES!E442="","",PROVEEDORES!E442)</f>
        <v/>
      </c>
      <c r="E441" s="146" t="str">
        <f>IF(PROVEEDORES!F442="","",PROVEEDORES!F442)</f>
        <v/>
      </c>
      <c r="F441" s="146" t="str">
        <f>IF(PROVEEDORES!D442="","",PROVEEDORES!D442)</f>
        <v/>
      </c>
      <c r="G441" s="159">
        <f>SUMIF('EG-NOV'!$F$18:$F$516,PROVEEDORES!$D442,'EG-NOV'!P$18:P$516)</f>
        <v>0</v>
      </c>
      <c r="H441" s="159">
        <f>SUMIF('EG-NOV'!$F$18:$F$516,PROVEEDORES!$D442,'EG-NOV'!Q$18:Q$516)</f>
        <v>0</v>
      </c>
      <c r="I441" s="159">
        <f>SUMIF('EG-NOV'!$F$18:$F$516,PROVEEDORES!$D442,'EG-NOV'!R$18:R$516)</f>
        <v>0</v>
      </c>
      <c r="J441" s="159">
        <f>SUMIF('EG-NOV'!$F$18:$F$516,PROVEEDORES!$D442,'EG-NOV'!S$18:S$516)</f>
        <v>0</v>
      </c>
      <c r="K441" s="159" t="str">
        <f t="shared" si="12"/>
        <v/>
      </c>
      <c r="L441" s="146" t="str">
        <f>IF(PROVEEDORES!G442="","",PROVEEDORES!G442)</f>
        <v/>
      </c>
    </row>
    <row r="442" spans="3:12" ht="17.45" customHeight="1" x14ac:dyDescent="0.2">
      <c r="C442" s="158">
        <f t="shared" si="13"/>
        <v>436</v>
      </c>
      <c r="D442" s="146" t="str">
        <f>IF(PROVEEDORES!E443="","",PROVEEDORES!E443)</f>
        <v/>
      </c>
      <c r="E442" s="146" t="str">
        <f>IF(PROVEEDORES!F443="","",PROVEEDORES!F443)</f>
        <v/>
      </c>
      <c r="F442" s="146" t="str">
        <f>IF(PROVEEDORES!D443="","",PROVEEDORES!D443)</f>
        <v/>
      </c>
      <c r="G442" s="159">
        <f>SUMIF('EG-NOV'!$F$18:$F$516,PROVEEDORES!$D443,'EG-NOV'!P$18:P$516)</f>
        <v>0</v>
      </c>
      <c r="H442" s="159">
        <f>SUMIF('EG-NOV'!$F$18:$F$516,PROVEEDORES!$D443,'EG-NOV'!Q$18:Q$516)</f>
        <v>0</v>
      </c>
      <c r="I442" s="159">
        <f>SUMIF('EG-NOV'!$F$18:$F$516,PROVEEDORES!$D443,'EG-NOV'!R$18:R$516)</f>
        <v>0</v>
      </c>
      <c r="J442" s="159">
        <f>SUMIF('EG-NOV'!$F$18:$F$516,PROVEEDORES!$D443,'EG-NOV'!S$18:S$516)</f>
        <v>0</v>
      </c>
      <c r="K442" s="159" t="str">
        <f t="shared" si="12"/>
        <v/>
      </c>
      <c r="L442" s="146" t="str">
        <f>IF(PROVEEDORES!G443="","",PROVEEDORES!G443)</f>
        <v/>
      </c>
    </row>
    <row r="443" spans="3:12" ht="17.45" customHeight="1" x14ac:dyDescent="0.2">
      <c r="C443" s="158">
        <f t="shared" si="13"/>
        <v>437</v>
      </c>
      <c r="D443" s="146" t="str">
        <f>IF(PROVEEDORES!E444="","",PROVEEDORES!E444)</f>
        <v/>
      </c>
      <c r="E443" s="146" t="str">
        <f>IF(PROVEEDORES!F444="","",PROVEEDORES!F444)</f>
        <v/>
      </c>
      <c r="F443" s="146" t="str">
        <f>IF(PROVEEDORES!D444="","",PROVEEDORES!D444)</f>
        <v/>
      </c>
      <c r="G443" s="159">
        <f>SUMIF('EG-NOV'!$F$18:$F$516,PROVEEDORES!$D444,'EG-NOV'!P$18:P$516)</f>
        <v>0</v>
      </c>
      <c r="H443" s="159">
        <f>SUMIF('EG-NOV'!$F$18:$F$516,PROVEEDORES!$D444,'EG-NOV'!Q$18:Q$516)</f>
        <v>0</v>
      </c>
      <c r="I443" s="159">
        <f>SUMIF('EG-NOV'!$F$18:$F$516,PROVEEDORES!$D444,'EG-NOV'!R$18:R$516)</f>
        <v>0</v>
      </c>
      <c r="J443" s="159">
        <f>SUMIF('EG-NOV'!$F$18:$F$516,PROVEEDORES!$D444,'EG-NOV'!S$18:S$516)</f>
        <v>0</v>
      </c>
      <c r="K443" s="159" t="str">
        <f t="shared" si="12"/>
        <v/>
      </c>
      <c r="L443" s="146" t="str">
        <f>IF(PROVEEDORES!G444="","",PROVEEDORES!G444)</f>
        <v/>
      </c>
    </row>
    <row r="444" spans="3:12" ht="17.45" customHeight="1" x14ac:dyDescent="0.2">
      <c r="C444" s="158">
        <f t="shared" si="13"/>
        <v>438</v>
      </c>
      <c r="D444" s="146" t="str">
        <f>IF(PROVEEDORES!E445="","",PROVEEDORES!E445)</f>
        <v/>
      </c>
      <c r="E444" s="146" t="str">
        <f>IF(PROVEEDORES!F445="","",PROVEEDORES!F445)</f>
        <v/>
      </c>
      <c r="F444" s="146" t="str">
        <f>IF(PROVEEDORES!D445="","",PROVEEDORES!D445)</f>
        <v/>
      </c>
      <c r="G444" s="159">
        <f>SUMIF('EG-NOV'!$F$18:$F$516,PROVEEDORES!$D445,'EG-NOV'!P$18:P$516)</f>
        <v>0</v>
      </c>
      <c r="H444" s="159">
        <f>SUMIF('EG-NOV'!$F$18:$F$516,PROVEEDORES!$D445,'EG-NOV'!Q$18:Q$516)</f>
        <v>0</v>
      </c>
      <c r="I444" s="159">
        <f>SUMIF('EG-NOV'!$F$18:$F$516,PROVEEDORES!$D445,'EG-NOV'!R$18:R$516)</f>
        <v>0</v>
      </c>
      <c r="J444" s="159">
        <f>SUMIF('EG-NOV'!$F$18:$F$516,PROVEEDORES!$D445,'EG-NOV'!S$18:S$516)</f>
        <v>0</v>
      </c>
      <c r="K444" s="159" t="str">
        <f t="shared" si="12"/>
        <v/>
      </c>
      <c r="L444" s="146" t="str">
        <f>IF(PROVEEDORES!G445="","",PROVEEDORES!G445)</f>
        <v/>
      </c>
    </row>
    <row r="445" spans="3:12" ht="17.45" customHeight="1" x14ac:dyDescent="0.2">
      <c r="C445" s="158">
        <f t="shared" si="13"/>
        <v>439</v>
      </c>
      <c r="D445" s="146" t="str">
        <f>IF(PROVEEDORES!E446="","",PROVEEDORES!E446)</f>
        <v/>
      </c>
      <c r="E445" s="146" t="str">
        <f>IF(PROVEEDORES!F446="","",PROVEEDORES!F446)</f>
        <v/>
      </c>
      <c r="F445" s="146" t="str">
        <f>IF(PROVEEDORES!D446="","",PROVEEDORES!D446)</f>
        <v/>
      </c>
      <c r="G445" s="159">
        <f>SUMIF('EG-NOV'!$F$18:$F$516,PROVEEDORES!$D446,'EG-NOV'!P$18:P$516)</f>
        <v>0</v>
      </c>
      <c r="H445" s="159">
        <f>SUMIF('EG-NOV'!$F$18:$F$516,PROVEEDORES!$D446,'EG-NOV'!Q$18:Q$516)</f>
        <v>0</v>
      </c>
      <c r="I445" s="159">
        <f>SUMIF('EG-NOV'!$F$18:$F$516,PROVEEDORES!$D446,'EG-NOV'!R$18:R$516)</f>
        <v>0</v>
      </c>
      <c r="J445" s="159">
        <f>SUMIF('EG-NOV'!$F$18:$F$516,PROVEEDORES!$D446,'EG-NOV'!S$18:S$516)</f>
        <v>0</v>
      </c>
      <c r="K445" s="159" t="str">
        <f t="shared" si="12"/>
        <v/>
      </c>
      <c r="L445" s="146" t="str">
        <f>IF(PROVEEDORES!G446="","",PROVEEDORES!G446)</f>
        <v/>
      </c>
    </row>
    <row r="446" spans="3:12" ht="17.45" customHeight="1" x14ac:dyDescent="0.2">
      <c r="C446" s="158">
        <f t="shared" si="13"/>
        <v>440</v>
      </c>
      <c r="D446" s="146" t="str">
        <f>IF(PROVEEDORES!E447="","",PROVEEDORES!E447)</f>
        <v/>
      </c>
      <c r="E446" s="146" t="str">
        <f>IF(PROVEEDORES!F447="","",PROVEEDORES!F447)</f>
        <v/>
      </c>
      <c r="F446" s="146" t="str">
        <f>IF(PROVEEDORES!D447="","",PROVEEDORES!D447)</f>
        <v/>
      </c>
      <c r="G446" s="159">
        <f>SUMIF('EG-NOV'!$F$18:$F$516,PROVEEDORES!$D447,'EG-NOV'!P$18:P$516)</f>
        <v>0</v>
      </c>
      <c r="H446" s="159">
        <f>SUMIF('EG-NOV'!$F$18:$F$516,PROVEEDORES!$D447,'EG-NOV'!Q$18:Q$516)</f>
        <v>0</v>
      </c>
      <c r="I446" s="159">
        <f>SUMIF('EG-NOV'!$F$18:$F$516,PROVEEDORES!$D447,'EG-NOV'!R$18:R$516)</f>
        <v>0</v>
      </c>
      <c r="J446" s="159">
        <f>SUMIF('EG-NOV'!$F$18:$F$516,PROVEEDORES!$D447,'EG-NOV'!S$18:S$516)</f>
        <v>0</v>
      </c>
      <c r="K446" s="159" t="str">
        <f t="shared" si="12"/>
        <v/>
      </c>
      <c r="L446" s="146" t="str">
        <f>IF(PROVEEDORES!G447="","",PROVEEDORES!G447)</f>
        <v/>
      </c>
    </row>
    <row r="447" spans="3:12" ht="17.45" customHeight="1" x14ac:dyDescent="0.2">
      <c r="C447" s="158">
        <f t="shared" si="13"/>
        <v>441</v>
      </c>
      <c r="D447" s="146" t="str">
        <f>IF(PROVEEDORES!E448="","",PROVEEDORES!E448)</f>
        <v/>
      </c>
      <c r="E447" s="146" t="str">
        <f>IF(PROVEEDORES!F448="","",PROVEEDORES!F448)</f>
        <v/>
      </c>
      <c r="F447" s="146" t="str">
        <f>IF(PROVEEDORES!D448="","",PROVEEDORES!D448)</f>
        <v/>
      </c>
      <c r="G447" s="159">
        <f>SUMIF('EG-NOV'!$F$18:$F$516,PROVEEDORES!$D448,'EG-NOV'!P$18:P$516)</f>
        <v>0</v>
      </c>
      <c r="H447" s="159">
        <f>SUMIF('EG-NOV'!$F$18:$F$516,PROVEEDORES!$D448,'EG-NOV'!Q$18:Q$516)</f>
        <v>0</v>
      </c>
      <c r="I447" s="159">
        <f>SUMIF('EG-NOV'!$F$18:$F$516,PROVEEDORES!$D448,'EG-NOV'!R$18:R$516)</f>
        <v>0</v>
      </c>
      <c r="J447" s="159">
        <f>SUMIF('EG-NOV'!$F$18:$F$516,PROVEEDORES!$D448,'EG-NOV'!S$18:S$516)</f>
        <v>0</v>
      </c>
      <c r="K447" s="159" t="str">
        <f t="shared" si="12"/>
        <v/>
      </c>
      <c r="L447" s="146" t="str">
        <f>IF(PROVEEDORES!G448="","",PROVEEDORES!G448)</f>
        <v/>
      </c>
    </row>
    <row r="448" spans="3:12" ht="17.45" customHeight="1" x14ac:dyDescent="0.2">
      <c r="C448" s="158">
        <f t="shared" si="13"/>
        <v>442</v>
      </c>
      <c r="D448" s="146" t="str">
        <f>IF(PROVEEDORES!E449="","",PROVEEDORES!E449)</f>
        <v/>
      </c>
      <c r="E448" s="146" t="str">
        <f>IF(PROVEEDORES!F449="","",PROVEEDORES!F449)</f>
        <v/>
      </c>
      <c r="F448" s="146" t="str">
        <f>IF(PROVEEDORES!D449="","",PROVEEDORES!D449)</f>
        <v/>
      </c>
      <c r="G448" s="159">
        <f>SUMIF('EG-NOV'!$F$18:$F$516,PROVEEDORES!$D449,'EG-NOV'!P$18:P$516)</f>
        <v>0</v>
      </c>
      <c r="H448" s="159">
        <f>SUMIF('EG-NOV'!$F$18:$F$516,PROVEEDORES!$D449,'EG-NOV'!Q$18:Q$516)</f>
        <v>0</v>
      </c>
      <c r="I448" s="159">
        <f>SUMIF('EG-NOV'!$F$18:$F$516,PROVEEDORES!$D449,'EG-NOV'!R$18:R$516)</f>
        <v>0</v>
      </c>
      <c r="J448" s="159">
        <f>SUMIF('EG-NOV'!$F$18:$F$516,PROVEEDORES!$D449,'EG-NOV'!S$18:S$516)</f>
        <v>0</v>
      </c>
      <c r="K448" s="159" t="str">
        <f t="shared" si="12"/>
        <v/>
      </c>
      <c r="L448" s="146" t="str">
        <f>IF(PROVEEDORES!G449="","",PROVEEDORES!G449)</f>
        <v/>
      </c>
    </row>
    <row r="449" spans="3:12" ht="17.45" customHeight="1" x14ac:dyDescent="0.2">
      <c r="C449" s="158">
        <f t="shared" si="13"/>
        <v>443</v>
      </c>
      <c r="D449" s="146" t="str">
        <f>IF(PROVEEDORES!E450="","",PROVEEDORES!E450)</f>
        <v/>
      </c>
      <c r="E449" s="146" t="str">
        <f>IF(PROVEEDORES!F450="","",PROVEEDORES!F450)</f>
        <v/>
      </c>
      <c r="F449" s="146" t="str">
        <f>IF(PROVEEDORES!D450="","",PROVEEDORES!D450)</f>
        <v/>
      </c>
      <c r="G449" s="159">
        <f>SUMIF('EG-NOV'!$F$18:$F$516,PROVEEDORES!$D450,'EG-NOV'!P$18:P$516)</f>
        <v>0</v>
      </c>
      <c r="H449" s="159">
        <f>SUMIF('EG-NOV'!$F$18:$F$516,PROVEEDORES!$D450,'EG-NOV'!Q$18:Q$516)</f>
        <v>0</v>
      </c>
      <c r="I449" s="159">
        <f>SUMIF('EG-NOV'!$F$18:$F$516,PROVEEDORES!$D450,'EG-NOV'!R$18:R$516)</f>
        <v>0</v>
      </c>
      <c r="J449" s="159">
        <f>SUMIF('EG-NOV'!$F$18:$F$516,PROVEEDORES!$D450,'EG-NOV'!S$18:S$516)</f>
        <v>0</v>
      </c>
      <c r="K449" s="159" t="str">
        <f t="shared" si="12"/>
        <v/>
      </c>
      <c r="L449" s="146" t="str">
        <f>IF(PROVEEDORES!G450="","",PROVEEDORES!G450)</f>
        <v/>
      </c>
    </row>
    <row r="450" spans="3:12" ht="17.45" customHeight="1" x14ac:dyDescent="0.2">
      <c r="C450" s="158">
        <f t="shared" si="13"/>
        <v>444</v>
      </c>
      <c r="D450" s="146" t="str">
        <f>IF(PROVEEDORES!E451="","",PROVEEDORES!E451)</f>
        <v/>
      </c>
      <c r="E450" s="146" t="str">
        <f>IF(PROVEEDORES!F451="","",PROVEEDORES!F451)</f>
        <v/>
      </c>
      <c r="F450" s="146" t="str">
        <f>IF(PROVEEDORES!D451="","",PROVEEDORES!D451)</f>
        <v/>
      </c>
      <c r="G450" s="159">
        <f>SUMIF('EG-NOV'!$F$18:$F$516,PROVEEDORES!$D451,'EG-NOV'!P$18:P$516)</f>
        <v>0</v>
      </c>
      <c r="H450" s="159">
        <f>SUMIF('EG-NOV'!$F$18:$F$516,PROVEEDORES!$D451,'EG-NOV'!Q$18:Q$516)</f>
        <v>0</v>
      </c>
      <c r="I450" s="159">
        <f>SUMIF('EG-NOV'!$F$18:$F$516,PROVEEDORES!$D451,'EG-NOV'!R$18:R$516)</f>
        <v>0</v>
      </c>
      <c r="J450" s="159">
        <f>SUMIF('EG-NOV'!$F$18:$F$516,PROVEEDORES!$D451,'EG-NOV'!S$18:S$516)</f>
        <v>0</v>
      </c>
      <c r="K450" s="159" t="str">
        <f t="shared" si="12"/>
        <v/>
      </c>
      <c r="L450" s="146" t="str">
        <f>IF(PROVEEDORES!G451="","",PROVEEDORES!G451)</f>
        <v/>
      </c>
    </row>
    <row r="451" spans="3:12" ht="17.45" customHeight="1" x14ac:dyDescent="0.2">
      <c r="C451" s="158">
        <f t="shared" si="13"/>
        <v>445</v>
      </c>
      <c r="D451" s="146" t="str">
        <f>IF(PROVEEDORES!E452="","",PROVEEDORES!E452)</f>
        <v/>
      </c>
      <c r="E451" s="146" t="str">
        <f>IF(PROVEEDORES!F452="","",PROVEEDORES!F452)</f>
        <v/>
      </c>
      <c r="F451" s="146" t="str">
        <f>IF(PROVEEDORES!D452="","",PROVEEDORES!D452)</f>
        <v/>
      </c>
      <c r="G451" s="159">
        <f>SUMIF('EG-NOV'!$F$18:$F$516,PROVEEDORES!$D452,'EG-NOV'!P$18:P$516)</f>
        <v>0</v>
      </c>
      <c r="H451" s="159">
        <f>SUMIF('EG-NOV'!$F$18:$F$516,PROVEEDORES!$D452,'EG-NOV'!Q$18:Q$516)</f>
        <v>0</v>
      </c>
      <c r="I451" s="159">
        <f>SUMIF('EG-NOV'!$F$18:$F$516,PROVEEDORES!$D452,'EG-NOV'!R$18:R$516)</f>
        <v>0</v>
      </c>
      <c r="J451" s="159">
        <f>SUMIF('EG-NOV'!$F$18:$F$516,PROVEEDORES!$D452,'EG-NOV'!S$18:S$516)</f>
        <v>0</v>
      </c>
      <c r="K451" s="159" t="str">
        <f t="shared" si="12"/>
        <v/>
      </c>
      <c r="L451" s="146" t="str">
        <f>IF(PROVEEDORES!G452="","",PROVEEDORES!G452)</f>
        <v/>
      </c>
    </row>
    <row r="452" spans="3:12" ht="17.45" customHeight="1" x14ac:dyDescent="0.2">
      <c r="C452" s="158">
        <f t="shared" si="13"/>
        <v>446</v>
      </c>
      <c r="D452" s="146" t="str">
        <f>IF(PROVEEDORES!E453="","",PROVEEDORES!E453)</f>
        <v/>
      </c>
      <c r="E452" s="146" t="str">
        <f>IF(PROVEEDORES!F453="","",PROVEEDORES!F453)</f>
        <v/>
      </c>
      <c r="F452" s="146" t="str">
        <f>IF(PROVEEDORES!D453="","",PROVEEDORES!D453)</f>
        <v/>
      </c>
      <c r="G452" s="159">
        <f>SUMIF('EG-NOV'!$F$18:$F$516,PROVEEDORES!$D453,'EG-NOV'!P$18:P$516)</f>
        <v>0</v>
      </c>
      <c r="H452" s="159">
        <f>SUMIF('EG-NOV'!$F$18:$F$516,PROVEEDORES!$D453,'EG-NOV'!Q$18:Q$516)</f>
        <v>0</v>
      </c>
      <c r="I452" s="159">
        <f>SUMIF('EG-NOV'!$F$18:$F$516,PROVEEDORES!$D453,'EG-NOV'!R$18:R$516)</f>
        <v>0</v>
      </c>
      <c r="J452" s="159">
        <f>SUMIF('EG-NOV'!$F$18:$F$516,PROVEEDORES!$D453,'EG-NOV'!S$18:S$516)</f>
        <v>0</v>
      </c>
      <c r="K452" s="159" t="str">
        <f t="shared" si="12"/>
        <v/>
      </c>
      <c r="L452" s="146" t="str">
        <f>IF(PROVEEDORES!G453="","",PROVEEDORES!G453)</f>
        <v/>
      </c>
    </row>
    <row r="453" spans="3:12" ht="17.45" customHeight="1" x14ac:dyDescent="0.2">
      <c r="C453" s="158">
        <f t="shared" si="13"/>
        <v>447</v>
      </c>
      <c r="D453" s="146" t="str">
        <f>IF(PROVEEDORES!E454="","",PROVEEDORES!E454)</f>
        <v/>
      </c>
      <c r="E453" s="146" t="str">
        <f>IF(PROVEEDORES!F454="","",PROVEEDORES!F454)</f>
        <v/>
      </c>
      <c r="F453" s="146" t="str">
        <f>IF(PROVEEDORES!D454="","",PROVEEDORES!D454)</f>
        <v/>
      </c>
      <c r="G453" s="159">
        <f>SUMIF('EG-NOV'!$F$18:$F$516,PROVEEDORES!$D454,'EG-NOV'!P$18:P$516)</f>
        <v>0</v>
      </c>
      <c r="H453" s="159">
        <f>SUMIF('EG-NOV'!$F$18:$F$516,PROVEEDORES!$D454,'EG-NOV'!Q$18:Q$516)</f>
        <v>0</v>
      </c>
      <c r="I453" s="159">
        <f>SUMIF('EG-NOV'!$F$18:$F$516,PROVEEDORES!$D454,'EG-NOV'!R$18:R$516)</f>
        <v>0</v>
      </c>
      <c r="J453" s="159">
        <f>SUMIF('EG-NOV'!$F$18:$F$516,PROVEEDORES!$D454,'EG-NOV'!S$18:S$516)</f>
        <v>0</v>
      </c>
      <c r="K453" s="159" t="str">
        <f t="shared" si="12"/>
        <v/>
      </c>
      <c r="L453" s="146" t="str">
        <f>IF(PROVEEDORES!G454="","",PROVEEDORES!G454)</f>
        <v/>
      </c>
    </row>
    <row r="454" spans="3:12" ht="17.45" customHeight="1" x14ac:dyDescent="0.2">
      <c r="C454" s="158">
        <f t="shared" si="13"/>
        <v>448</v>
      </c>
      <c r="D454" s="146" t="str">
        <f>IF(PROVEEDORES!E455="","",PROVEEDORES!E455)</f>
        <v/>
      </c>
      <c r="E454" s="146" t="str">
        <f>IF(PROVEEDORES!F455="","",PROVEEDORES!F455)</f>
        <v/>
      </c>
      <c r="F454" s="146" t="str">
        <f>IF(PROVEEDORES!D455="","",PROVEEDORES!D455)</f>
        <v/>
      </c>
      <c r="G454" s="159">
        <f>SUMIF('EG-NOV'!$F$18:$F$516,PROVEEDORES!$D455,'EG-NOV'!P$18:P$516)</f>
        <v>0</v>
      </c>
      <c r="H454" s="159">
        <f>SUMIF('EG-NOV'!$F$18:$F$516,PROVEEDORES!$D455,'EG-NOV'!Q$18:Q$516)</f>
        <v>0</v>
      </c>
      <c r="I454" s="159">
        <f>SUMIF('EG-NOV'!$F$18:$F$516,PROVEEDORES!$D455,'EG-NOV'!R$18:R$516)</f>
        <v>0</v>
      </c>
      <c r="J454" s="159">
        <f>SUMIF('EG-NOV'!$F$18:$F$516,PROVEEDORES!$D455,'EG-NOV'!S$18:S$516)</f>
        <v>0</v>
      </c>
      <c r="K454" s="159" t="str">
        <f t="shared" si="12"/>
        <v/>
      </c>
      <c r="L454" s="146" t="str">
        <f>IF(PROVEEDORES!G455="","",PROVEEDORES!G455)</f>
        <v/>
      </c>
    </row>
    <row r="455" spans="3:12" ht="17.45" customHeight="1" x14ac:dyDescent="0.2">
      <c r="C455" s="158">
        <f t="shared" si="13"/>
        <v>449</v>
      </c>
      <c r="D455" s="146" t="str">
        <f>IF(PROVEEDORES!E456="","",PROVEEDORES!E456)</f>
        <v/>
      </c>
      <c r="E455" s="146" t="str">
        <f>IF(PROVEEDORES!F456="","",PROVEEDORES!F456)</f>
        <v/>
      </c>
      <c r="F455" s="146" t="str">
        <f>IF(PROVEEDORES!D456="","",PROVEEDORES!D456)</f>
        <v/>
      </c>
      <c r="G455" s="159">
        <f>SUMIF('EG-NOV'!$F$18:$F$516,PROVEEDORES!$D456,'EG-NOV'!P$18:P$516)</f>
        <v>0</v>
      </c>
      <c r="H455" s="159">
        <f>SUMIF('EG-NOV'!$F$18:$F$516,PROVEEDORES!$D456,'EG-NOV'!Q$18:Q$516)</f>
        <v>0</v>
      </c>
      <c r="I455" s="159">
        <f>SUMIF('EG-NOV'!$F$18:$F$516,PROVEEDORES!$D456,'EG-NOV'!R$18:R$516)</f>
        <v>0</v>
      </c>
      <c r="J455" s="159">
        <f>SUMIF('EG-NOV'!$F$18:$F$516,PROVEEDORES!$D456,'EG-NOV'!S$18:S$516)</f>
        <v>0</v>
      </c>
      <c r="K455" s="159" t="str">
        <f t="shared" si="12"/>
        <v/>
      </c>
      <c r="L455" s="146" t="str">
        <f>IF(PROVEEDORES!G456="","",PROVEEDORES!G456)</f>
        <v/>
      </c>
    </row>
    <row r="456" spans="3:12" ht="17.45" customHeight="1" x14ac:dyDescent="0.2">
      <c r="C456" s="158">
        <f t="shared" si="13"/>
        <v>450</v>
      </c>
      <c r="D456" s="146" t="str">
        <f>IF(PROVEEDORES!E457="","",PROVEEDORES!E457)</f>
        <v/>
      </c>
      <c r="E456" s="146" t="str">
        <f>IF(PROVEEDORES!F457="","",PROVEEDORES!F457)</f>
        <v/>
      </c>
      <c r="F456" s="146" t="str">
        <f>IF(PROVEEDORES!D457="","",PROVEEDORES!D457)</f>
        <v/>
      </c>
      <c r="G456" s="159">
        <f>SUMIF('EG-NOV'!$F$18:$F$516,PROVEEDORES!$D457,'EG-NOV'!P$18:P$516)</f>
        <v>0</v>
      </c>
      <c r="H456" s="159">
        <f>SUMIF('EG-NOV'!$F$18:$F$516,PROVEEDORES!$D457,'EG-NOV'!Q$18:Q$516)</f>
        <v>0</v>
      </c>
      <c r="I456" s="159">
        <f>SUMIF('EG-NOV'!$F$18:$F$516,PROVEEDORES!$D457,'EG-NOV'!R$18:R$516)</f>
        <v>0</v>
      </c>
      <c r="J456" s="159">
        <f>SUMIF('EG-NOV'!$F$18:$F$516,PROVEEDORES!$D457,'EG-NOV'!S$18:S$516)</f>
        <v>0</v>
      </c>
      <c r="K456" s="159" t="str">
        <f t="shared" ref="K456:K506" si="14">IF(G456+H456+I456+J456&gt;0,"C/Información","")</f>
        <v/>
      </c>
      <c r="L456" s="146" t="str">
        <f>IF(PROVEEDORES!G457="","",PROVEEDORES!G457)</f>
        <v/>
      </c>
    </row>
    <row r="457" spans="3:12" ht="17.45" customHeight="1" x14ac:dyDescent="0.2">
      <c r="C457" s="158">
        <f t="shared" ref="C457:C506" si="15">C456+1</f>
        <v>451</v>
      </c>
      <c r="D457" s="146" t="str">
        <f>IF(PROVEEDORES!E458="","",PROVEEDORES!E458)</f>
        <v/>
      </c>
      <c r="E457" s="146" t="str">
        <f>IF(PROVEEDORES!F458="","",PROVEEDORES!F458)</f>
        <v/>
      </c>
      <c r="F457" s="146" t="str">
        <f>IF(PROVEEDORES!D458="","",PROVEEDORES!D458)</f>
        <v/>
      </c>
      <c r="G457" s="159">
        <f>SUMIF('EG-NOV'!$F$18:$F$516,PROVEEDORES!$D458,'EG-NOV'!P$18:P$516)</f>
        <v>0</v>
      </c>
      <c r="H457" s="159">
        <f>SUMIF('EG-NOV'!$F$18:$F$516,PROVEEDORES!$D458,'EG-NOV'!Q$18:Q$516)</f>
        <v>0</v>
      </c>
      <c r="I457" s="159">
        <f>SUMIF('EG-NOV'!$F$18:$F$516,PROVEEDORES!$D458,'EG-NOV'!R$18:R$516)</f>
        <v>0</v>
      </c>
      <c r="J457" s="159">
        <f>SUMIF('EG-NOV'!$F$18:$F$516,PROVEEDORES!$D458,'EG-NOV'!S$18:S$516)</f>
        <v>0</v>
      </c>
      <c r="K457" s="159" t="str">
        <f t="shared" si="14"/>
        <v/>
      </c>
      <c r="L457" s="146" t="str">
        <f>IF(PROVEEDORES!G458="","",PROVEEDORES!G458)</f>
        <v/>
      </c>
    </row>
    <row r="458" spans="3:12" ht="17.45" customHeight="1" x14ac:dyDescent="0.2">
      <c r="C458" s="158">
        <f t="shared" si="15"/>
        <v>452</v>
      </c>
      <c r="D458" s="146" t="str">
        <f>IF(PROVEEDORES!E459="","",PROVEEDORES!E459)</f>
        <v/>
      </c>
      <c r="E458" s="146" t="str">
        <f>IF(PROVEEDORES!F459="","",PROVEEDORES!F459)</f>
        <v/>
      </c>
      <c r="F458" s="146" t="str">
        <f>IF(PROVEEDORES!D459="","",PROVEEDORES!D459)</f>
        <v/>
      </c>
      <c r="G458" s="159">
        <f>SUMIF('EG-NOV'!$F$18:$F$516,PROVEEDORES!$D459,'EG-NOV'!P$18:P$516)</f>
        <v>0</v>
      </c>
      <c r="H458" s="159">
        <f>SUMIF('EG-NOV'!$F$18:$F$516,PROVEEDORES!$D459,'EG-NOV'!Q$18:Q$516)</f>
        <v>0</v>
      </c>
      <c r="I458" s="159">
        <f>SUMIF('EG-NOV'!$F$18:$F$516,PROVEEDORES!$D459,'EG-NOV'!R$18:R$516)</f>
        <v>0</v>
      </c>
      <c r="J458" s="159">
        <f>SUMIF('EG-NOV'!$F$18:$F$516,PROVEEDORES!$D459,'EG-NOV'!S$18:S$516)</f>
        <v>0</v>
      </c>
      <c r="K458" s="159" t="str">
        <f t="shared" si="14"/>
        <v/>
      </c>
      <c r="L458" s="146" t="str">
        <f>IF(PROVEEDORES!G459="","",PROVEEDORES!G459)</f>
        <v/>
      </c>
    </row>
    <row r="459" spans="3:12" ht="17.45" customHeight="1" x14ac:dyDescent="0.2">
      <c r="C459" s="158">
        <f t="shared" si="15"/>
        <v>453</v>
      </c>
      <c r="D459" s="146" t="str">
        <f>IF(PROVEEDORES!E460="","",PROVEEDORES!E460)</f>
        <v/>
      </c>
      <c r="E459" s="146" t="str">
        <f>IF(PROVEEDORES!F460="","",PROVEEDORES!F460)</f>
        <v/>
      </c>
      <c r="F459" s="146" t="str">
        <f>IF(PROVEEDORES!D460="","",PROVEEDORES!D460)</f>
        <v/>
      </c>
      <c r="G459" s="159">
        <f>SUMIF('EG-NOV'!$F$18:$F$516,PROVEEDORES!$D460,'EG-NOV'!P$18:P$516)</f>
        <v>0</v>
      </c>
      <c r="H459" s="159">
        <f>SUMIF('EG-NOV'!$F$18:$F$516,PROVEEDORES!$D460,'EG-NOV'!Q$18:Q$516)</f>
        <v>0</v>
      </c>
      <c r="I459" s="159">
        <f>SUMIF('EG-NOV'!$F$18:$F$516,PROVEEDORES!$D460,'EG-NOV'!R$18:R$516)</f>
        <v>0</v>
      </c>
      <c r="J459" s="159">
        <f>SUMIF('EG-NOV'!$F$18:$F$516,PROVEEDORES!$D460,'EG-NOV'!S$18:S$516)</f>
        <v>0</v>
      </c>
      <c r="K459" s="159" t="str">
        <f t="shared" si="14"/>
        <v/>
      </c>
      <c r="L459" s="146" t="str">
        <f>IF(PROVEEDORES!G460="","",PROVEEDORES!G460)</f>
        <v/>
      </c>
    </row>
    <row r="460" spans="3:12" ht="17.45" customHeight="1" x14ac:dyDescent="0.2">
      <c r="C460" s="158">
        <f t="shared" si="15"/>
        <v>454</v>
      </c>
      <c r="D460" s="146" t="str">
        <f>IF(PROVEEDORES!E461="","",PROVEEDORES!E461)</f>
        <v/>
      </c>
      <c r="E460" s="146" t="str">
        <f>IF(PROVEEDORES!F461="","",PROVEEDORES!F461)</f>
        <v/>
      </c>
      <c r="F460" s="146" t="str">
        <f>IF(PROVEEDORES!D461="","",PROVEEDORES!D461)</f>
        <v/>
      </c>
      <c r="G460" s="159">
        <f>SUMIF('EG-NOV'!$F$18:$F$516,PROVEEDORES!$D461,'EG-NOV'!P$18:P$516)</f>
        <v>0</v>
      </c>
      <c r="H460" s="159">
        <f>SUMIF('EG-NOV'!$F$18:$F$516,PROVEEDORES!$D461,'EG-NOV'!Q$18:Q$516)</f>
        <v>0</v>
      </c>
      <c r="I460" s="159">
        <f>SUMIF('EG-NOV'!$F$18:$F$516,PROVEEDORES!$D461,'EG-NOV'!R$18:R$516)</f>
        <v>0</v>
      </c>
      <c r="J460" s="159">
        <f>SUMIF('EG-NOV'!$F$18:$F$516,PROVEEDORES!$D461,'EG-NOV'!S$18:S$516)</f>
        <v>0</v>
      </c>
      <c r="K460" s="159" t="str">
        <f t="shared" si="14"/>
        <v/>
      </c>
      <c r="L460" s="146" t="str">
        <f>IF(PROVEEDORES!G461="","",PROVEEDORES!G461)</f>
        <v/>
      </c>
    </row>
    <row r="461" spans="3:12" ht="17.45" customHeight="1" x14ac:dyDescent="0.2">
      <c r="C461" s="158">
        <f t="shared" si="15"/>
        <v>455</v>
      </c>
      <c r="D461" s="146" t="str">
        <f>IF(PROVEEDORES!E462="","",PROVEEDORES!E462)</f>
        <v/>
      </c>
      <c r="E461" s="146" t="str">
        <f>IF(PROVEEDORES!F462="","",PROVEEDORES!F462)</f>
        <v/>
      </c>
      <c r="F461" s="146" t="str">
        <f>IF(PROVEEDORES!D462="","",PROVEEDORES!D462)</f>
        <v/>
      </c>
      <c r="G461" s="159">
        <f>SUMIF('EG-NOV'!$F$18:$F$516,PROVEEDORES!$D462,'EG-NOV'!P$18:P$516)</f>
        <v>0</v>
      </c>
      <c r="H461" s="159">
        <f>SUMIF('EG-NOV'!$F$18:$F$516,PROVEEDORES!$D462,'EG-NOV'!Q$18:Q$516)</f>
        <v>0</v>
      </c>
      <c r="I461" s="159">
        <f>SUMIF('EG-NOV'!$F$18:$F$516,PROVEEDORES!$D462,'EG-NOV'!R$18:R$516)</f>
        <v>0</v>
      </c>
      <c r="J461" s="159">
        <f>SUMIF('EG-NOV'!$F$18:$F$516,PROVEEDORES!$D462,'EG-NOV'!S$18:S$516)</f>
        <v>0</v>
      </c>
      <c r="K461" s="159" t="str">
        <f t="shared" si="14"/>
        <v/>
      </c>
      <c r="L461" s="146" t="str">
        <f>IF(PROVEEDORES!G462="","",PROVEEDORES!G462)</f>
        <v/>
      </c>
    </row>
    <row r="462" spans="3:12" ht="17.45" customHeight="1" x14ac:dyDescent="0.2">
      <c r="C462" s="158">
        <f t="shared" si="15"/>
        <v>456</v>
      </c>
      <c r="D462" s="146" t="str">
        <f>IF(PROVEEDORES!E463="","",PROVEEDORES!E463)</f>
        <v/>
      </c>
      <c r="E462" s="146" t="str">
        <f>IF(PROVEEDORES!F463="","",PROVEEDORES!F463)</f>
        <v/>
      </c>
      <c r="F462" s="146" t="str">
        <f>IF(PROVEEDORES!D463="","",PROVEEDORES!D463)</f>
        <v/>
      </c>
      <c r="G462" s="159">
        <f>SUMIF('EG-NOV'!$F$18:$F$516,PROVEEDORES!$D463,'EG-NOV'!P$18:P$516)</f>
        <v>0</v>
      </c>
      <c r="H462" s="159">
        <f>SUMIF('EG-NOV'!$F$18:$F$516,PROVEEDORES!$D463,'EG-NOV'!Q$18:Q$516)</f>
        <v>0</v>
      </c>
      <c r="I462" s="159">
        <f>SUMIF('EG-NOV'!$F$18:$F$516,PROVEEDORES!$D463,'EG-NOV'!R$18:R$516)</f>
        <v>0</v>
      </c>
      <c r="J462" s="159">
        <f>SUMIF('EG-NOV'!$F$18:$F$516,PROVEEDORES!$D463,'EG-NOV'!S$18:S$516)</f>
        <v>0</v>
      </c>
      <c r="K462" s="159" t="str">
        <f t="shared" si="14"/>
        <v/>
      </c>
      <c r="L462" s="146" t="str">
        <f>IF(PROVEEDORES!G463="","",PROVEEDORES!G463)</f>
        <v/>
      </c>
    </row>
    <row r="463" spans="3:12" ht="17.45" customHeight="1" x14ac:dyDescent="0.2">
      <c r="C463" s="158">
        <f t="shared" si="15"/>
        <v>457</v>
      </c>
      <c r="D463" s="146" t="str">
        <f>IF(PROVEEDORES!E464="","",PROVEEDORES!E464)</f>
        <v/>
      </c>
      <c r="E463" s="146" t="str">
        <f>IF(PROVEEDORES!F464="","",PROVEEDORES!F464)</f>
        <v/>
      </c>
      <c r="F463" s="146" t="str">
        <f>IF(PROVEEDORES!D464="","",PROVEEDORES!D464)</f>
        <v/>
      </c>
      <c r="G463" s="159">
        <f>SUMIF('EG-NOV'!$F$18:$F$516,PROVEEDORES!$D464,'EG-NOV'!P$18:P$516)</f>
        <v>0</v>
      </c>
      <c r="H463" s="159">
        <f>SUMIF('EG-NOV'!$F$18:$F$516,PROVEEDORES!$D464,'EG-NOV'!Q$18:Q$516)</f>
        <v>0</v>
      </c>
      <c r="I463" s="159">
        <f>SUMIF('EG-NOV'!$F$18:$F$516,PROVEEDORES!$D464,'EG-NOV'!R$18:R$516)</f>
        <v>0</v>
      </c>
      <c r="J463" s="159">
        <f>SUMIF('EG-NOV'!$F$18:$F$516,PROVEEDORES!$D464,'EG-NOV'!S$18:S$516)</f>
        <v>0</v>
      </c>
      <c r="K463" s="159" t="str">
        <f t="shared" si="14"/>
        <v/>
      </c>
      <c r="L463" s="146" t="str">
        <f>IF(PROVEEDORES!G464="","",PROVEEDORES!G464)</f>
        <v/>
      </c>
    </row>
    <row r="464" spans="3:12" ht="17.45" customHeight="1" x14ac:dyDescent="0.2">
      <c r="C464" s="158">
        <f t="shared" si="15"/>
        <v>458</v>
      </c>
      <c r="D464" s="146" t="str">
        <f>IF(PROVEEDORES!E465="","",PROVEEDORES!E465)</f>
        <v/>
      </c>
      <c r="E464" s="146" t="str">
        <f>IF(PROVEEDORES!F465="","",PROVEEDORES!F465)</f>
        <v/>
      </c>
      <c r="F464" s="146" t="str">
        <f>IF(PROVEEDORES!D465="","",PROVEEDORES!D465)</f>
        <v/>
      </c>
      <c r="G464" s="159">
        <f>SUMIF('EG-NOV'!$F$18:$F$516,PROVEEDORES!$D465,'EG-NOV'!P$18:P$516)</f>
        <v>0</v>
      </c>
      <c r="H464" s="159">
        <f>SUMIF('EG-NOV'!$F$18:$F$516,PROVEEDORES!$D465,'EG-NOV'!Q$18:Q$516)</f>
        <v>0</v>
      </c>
      <c r="I464" s="159">
        <f>SUMIF('EG-NOV'!$F$18:$F$516,PROVEEDORES!$D465,'EG-NOV'!R$18:R$516)</f>
        <v>0</v>
      </c>
      <c r="J464" s="159">
        <f>SUMIF('EG-NOV'!$F$18:$F$516,PROVEEDORES!$D465,'EG-NOV'!S$18:S$516)</f>
        <v>0</v>
      </c>
      <c r="K464" s="159" t="str">
        <f t="shared" si="14"/>
        <v/>
      </c>
      <c r="L464" s="146" t="str">
        <f>IF(PROVEEDORES!G465="","",PROVEEDORES!G465)</f>
        <v/>
      </c>
    </row>
    <row r="465" spans="3:12" ht="17.45" customHeight="1" x14ac:dyDescent="0.2">
      <c r="C465" s="158">
        <f t="shared" si="15"/>
        <v>459</v>
      </c>
      <c r="D465" s="146" t="str">
        <f>IF(PROVEEDORES!E466="","",PROVEEDORES!E466)</f>
        <v/>
      </c>
      <c r="E465" s="146" t="str">
        <f>IF(PROVEEDORES!F466="","",PROVEEDORES!F466)</f>
        <v/>
      </c>
      <c r="F465" s="146" t="str">
        <f>IF(PROVEEDORES!D466="","",PROVEEDORES!D466)</f>
        <v/>
      </c>
      <c r="G465" s="159">
        <f>SUMIF('EG-NOV'!$F$18:$F$516,PROVEEDORES!$D466,'EG-NOV'!P$18:P$516)</f>
        <v>0</v>
      </c>
      <c r="H465" s="159">
        <f>SUMIF('EG-NOV'!$F$18:$F$516,PROVEEDORES!$D466,'EG-NOV'!Q$18:Q$516)</f>
        <v>0</v>
      </c>
      <c r="I465" s="159">
        <f>SUMIF('EG-NOV'!$F$18:$F$516,PROVEEDORES!$D466,'EG-NOV'!R$18:R$516)</f>
        <v>0</v>
      </c>
      <c r="J465" s="159">
        <f>SUMIF('EG-NOV'!$F$18:$F$516,PROVEEDORES!$D466,'EG-NOV'!S$18:S$516)</f>
        <v>0</v>
      </c>
      <c r="K465" s="159" t="str">
        <f t="shared" si="14"/>
        <v/>
      </c>
      <c r="L465" s="146" t="str">
        <f>IF(PROVEEDORES!G466="","",PROVEEDORES!G466)</f>
        <v/>
      </c>
    </row>
    <row r="466" spans="3:12" ht="17.45" customHeight="1" x14ac:dyDescent="0.2">
      <c r="C466" s="158">
        <f t="shared" si="15"/>
        <v>460</v>
      </c>
      <c r="D466" s="146" t="str">
        <f>IF(PROVEEDORES!E467="","",PROVEEDORES!E467)</f>
        <v/>
      </c>
      <c r="E466" s="146" t="str">
        <f>IF(PROVEEDORES!F467="","",PROVEEDORES!F467)</f>
        <v/>
      </c>
      <c r="F466" s="146" t="str">
        <f>IF(PROVEEDORES!D467="","",PROVEEDORES!D467)</f>
        <v/>
      </c>
      <c r="G466" s="159">
        <f>SUMIF('EG-NOV'!$F$18:$F$516,PROVEEDORES!$D467,'EG-NOV'!P$18:P$516)</f>
        <v>0</v>
      </c>
      <c r="H466" s="159">
        <f>SUMIF('EG-NOV'!$F$18:$F$516,PROVEEDORES!$D467,'EG-NOV'!Q$18:Q$516)</f>
        <v>0</v>
      </c>
      <c r="I466" s="159">
        <f>SUMIF('EG-NOV'!$F$18:$F$516,PROVEEDORES!$D467,'EG-NOV'!R$18:R$516)</f>
        <v>0</v>
      </c>
      <c r="J466" s="159">
        <f>SUMIF('EG-NOV'!$F$18:$F$516,PROVEEDORES!$D467,'EG-NOV'!S$18:S$516)</f>
        <v>0</v>
      </c>
      <c r="K466" s="159" t="str">
        <f t="shared" si="14"/>
        <v/>
      </c>
      <c r="L466" s="146" t="str">
        <f>IF(PROVEEDORES!G467="","",PROVEEDORES!G467)</f>
        <v/>
      </c>
    </row>
    <row r="467" spans="3:12" ht="17.45" customHeight="1" x14ac:dyDescent="0.2">
      <c r="C467" s="158">
        <f t="shared" si="15"/>
        <v>461</v>
      </c>
      <c r="D467" s="146" t="str">
        <f>IF(PROVEEDORES!E468="","",PROVEEDORES!E468)</f>
        <v/>
      </c>
      <c r="E467" s="146" t="str">
        <f>IF(PROVEEDORES!F468="","",PROVEEDORES!F468)</f>
        <v/>
      </c>
      <c r="F467" s="146" t="str">
        <f>IF(PROVEEDORES!D468="","",PROVEEDORES!D468)</f>
        <v/>
      </c>
      <c r="G467" s="159">
        <f>SUMIF('EG-NOV'!$F$18:$F$516,PROVEEDORES!$D468,'EG-NOV'!P$18:P$516)</f>
        <v>0</v>
      </c>
      <c r="H467" s="159">
        <f>SUMIF('EG-NOV'!$F$18:$F$516,PROVEEDORES!$D468,'EG-NOV'!Q$18:Q$516)</f>
        <v>0</v>
      </c>
      <c r="I467" s="159">
        <f>SUMIF('EG-NOV'!$F$18:$F$516,PROVEEDORES!$D468,'EG-NOV'!R$18:R$516)</f>
        <v>0</v>
      </c>
      <c r="J467" s="159">
        <f>SUMIF('EG-NOV'!$F$18:$F$516,PROVEEDORES!$D468,'EG-NOV'!S$18:S$516)</f>
        <v>0</v>
      </c>
      <c r="K467" s="159" t="str">
        <f t="shared" si="14"/>
        <v/>
      </c>
      <c r="L467" s="146" t="str">
        <f>IF(PROVEEDORES!G468="","",PROVEEDORES!G468)</f>
        <v/>
      </c>
    </row>
    <row r="468" spans="3:12" ht="17.45" customHeight="1" x14ac:dyDescent="0.2">
      <c r="C468" s="158">
        <f t="shared" si="15"/>
        <v>462</v>
      </c>
      <c r="D468" s="146" t="str">
        <f>IF(PROVEEDORES!E469="","",PROVEEDORES!E469)</f>
        <v/>
      </c>
      <c r="E468" s="146" t="str">
        <f>IF(PROVEEDORES!F469="","",PROVEEDORES!F469)</f>
        <v/>
      </c>
      <c r="F468" s="146" t="str">
        <f>IF(PROVEEDORES!D469="","",PROVEEDORES!D469)</f>
        <v/>
      </c>
      <c r="G468" s="159">
        <f>SUMIF('EG-NOV'!$F$18:$F$516,PROVEEDORES!$D469,'EG-NOV'!P$18:P$516)</f>
        <v>0</v>
      </c>
      <c r="H468" s="159">
        <f>SUMIF('EG-NOV'!$F$18:$F$516,PROVEEDORES!$D469,'EG-NOV'!Q$18:Q$516)</f>
        <v>0</v>
      </c>
      <c r="I468" s="159">
        <f>SUMIF('EG-NOV'!$F$18:$F$516,PROVEEDORES!$D469,'EG-NOV'!R$18:R$516)</f>
        <v>0</v>
      </c>
      <c r="J468" s="159">
        <f>SUMIF('EG-NOV'!$F$18:$F$516,PROVEEDORES!$D469,'EG-NOV'!S$18:S$516)</f>
        <v>0</v>
      </c>
      <c r="K468" s="159" t="str">
        <f t="shared" si="14"/>
        <v/>
      </c>
      <c r="L468" s="146" t="str">
        <f>IF(PROVEEDORES!G469="","",PROVEEDORES!G469)</f>
        <v/>
      </c>
    </row>
    <row r="469" spans="3:12" ht="17.45" customHeight="1" x14ac:dyDescent="0.2">
      <c r="C469" s="158">
        <f t="shared" si="15"/>
        <v>463</v>
      </c>
      <c r="D469" s="146" t="str">
        <f>IF(PROVEEDORES!E470="","",PROVEEDORES!E470)</f>
        <v/>
      </c>
      <c r="E469" s="146" t="str">
        <f>IF(PROVEEDORES!F470="","",PROVEEDORES!F470)</f>
        <v/>
      </c>
      <c r="F469" s="146" t="str">
        <f>IF(PROVEEDORES!D470="","",PROVEEDORES!D470)</f>
        <v/>
      </c>
      <c r="G469" s="159">
        <f>SUMIF('EG-NOV'!$F$18:$F$516,PROVEEDORES!$D470,'EG-NOV'!P$18:P$516)</f>
        <v>0</v>
      </c>
      <c r="H469" s="159">
        <f>SUMIF('EG-NOV'!$F$18:$F$516,PROVEEDORES!$D470,'EG-NOV'!Q$18:Q$516)</f>
        <v>0</v>
      </c>
      <c r="I469" s="159">
        <f>SUMIF('EG-NOV'!$F$18:$F$516,PROVEEDORES!$D470,'EG-NOV'!R$18:R$516)</f>
        <v>0</v>
      </c>
      <c r="J469" s="159">
        <f>SUMIF('EG-NOV'!$F$18:$F$516,PROVEEDORES!$D470,'EG-NOV'!S$18:S$516)</f>
        <v>0</v>
      </c>
      <c r="K469" s="159" t="str">
        <f t="shared" si="14"/>
        <v/>
      </c>
      <c r="L469" s="146" t="str">
        <f>IF(PROVEEDORES!G470="","",PROVEEDORES!G470)</f>
        <v/>
      </c>
    </row>
    <row r="470" spans="3:12" ht="17.45" customHeight="1" x14ac:dyDescent="0.2">
      <c r="C470" s="158">
        <f t="shared" si="15"/>
        <v>464</v>
      </c>
      <c r="D470" s="146" t="str">
        <f>IF(PROVEEDORES!E471="","",PROVEEDORES!E471)</f>
        <v/>
      </c>
      <c r="E470" s="146" t="str">
        <f>IF(PROVEEDORES!F471="","",PROVEEDORES!F471)</f>
        <v/>
      </c>
      <c r="F470" s="146" t="str">
        <f>IF(PROVEEDORES!D471="","",PROVEEDORES!D471)</f>
        <v/>
      </c>
      <c r="G470" s="159">
        <f>SUMIF('EG-NOV'!$F$18:$F$516,PROVEEDORES!$D471,'EG-NOV'!P$18:P$516)</f>
        <v>0</v>
      </c>
      <c r="H470" s="159">
        <f>SUMIF('EG-NOV'!$F$18:$F$516,PROVEEDORES!$D471,'EG-NOV'!Q$18:Q$516)</f>
        <v>0</v>
      </c>
      <c r="I470" s="159">
        <f>SUMIF('EG-NOV'!$F$18:$F$516,PROVEEDORES!$D471,'EG-NOV'!R$18:R$516)</f>
        <v>0</v>
      </c>
      <c r="J470" s="159">
        <f>SUMIF('EG-NOV'!$F$18:$F$516,PROVEEDORES!$D471,'EG-NOV'!S$18:S$516)</f>
        <v>0</v>
      </c>
      <c r="K470" s="159" t="str">
        <f t="shared" si="14"/>
        <v/>
      </c>
      <c r="L470" s="146" t="str">
        <f>IF(PROVEEDORES!G471="","",PROVEEDORES!G471)</f>
        <v/>
      </c>
    </row>
    <row r="471" spans="3:12" ht="17.45" customHeight="1" x14ac:dyDescent="0.2">
      <c r="C471" s="158">
        <f t="shared" si="15"/>
        <v>465</v>
      </c>
      <c r="D471" s="146" t="str">
        <f>IF(PROVEEDORES!E472="","",PROVEEDORES!E472)</f>
        <v/>
      </c>
      <c r="E471" s="146" t="str">
        <f>IF(PROVEEDORES!F472="","",PROVEEDORES!F472)</f>
        <v/>
      </c>
      <c r="F471" s="146" t="str">
        <f>IF(PROVEEDORES!D472="","",PROVEEDORES!D472)</f>
        <v/>
      </c>
      <c r="G471" s="159">
        <f>SUMIF('EG-NOV'!$F$18:$F$516,PROVEEDORES!$D472,'EG-NOV'!P$18:P$516)</f>
        <v>0</v>
      </c>
      <c r="H471" s="159">
        <f>SUMIF('EG-NOV'!$F$18:$F$516,PROVEEDORES!$D472,'EG-NOV'!Q$18:Q$516)</f>
        <v>0</v>
      </c>
      <c r="I471" s="159">
        <f>SUMIF('EG-NOV'!$F$18:$F$516,PROVEEDORES!$D472,'EG-NOV'!R$18:R$516)</f>
        <v>0</v>
      </c>
      <c r="J471" s="159">
        <f>SUMIF('EG-NOV'!$F$18:$F$516,PROVEEDORES!$D472,'EG-NOV'!S$18:S$516)</f>
        <v>0</v>
      </c>
      <c r="K471" s="159" t="str">
        <f t="shared" si="14"/>
        <v/>
      </c>
      <c r="L471" s="146" t="str">
        <f>IF(PROVEEDORES!G472="","",PROVEEDORES!G472)</f>
        <v/>
      </c>
    </row>
    <row r="472" spans="3:12" ht="17.45" customHeight="1" x14ac:dyDescent="0.2">
      <c r="C472" s="158">
        <f t="shared" si="15"/>
        <v>466</v>
      </c>
      <c r="D472" s="146" t="str">
        <f>IF(PROVEEDORES!E473="","",PROVEEDORES!E473)</f>
        <v/>
      </c>
      <c r="E472" s="146" t="str">
        <f>IF(PROVEEDORES!F473="","",PROVEEDORES!F473)</f>
        <v/>
      </c>
      <c r="F472" s="146" t="str">
        <f>IF(PROVEEDORES!D473="","",PROVEEDORES!D473)</f>
        <v/>
      </c>
      <c r="G472" s="159">
        <f>SUMIF('EG-NOV'!$F$18:$F$516,PROVEEDORES!$D473,'EG-NOV'!P$18:P$516)</f>
        <v>0</v>
      </c>
      <c r="H472" s="159">
        <f>SUMIF('EG-NOV'!$F$18:$F$516,PROVEEDORES!$D473,'EG-NOV'!Q$18:Q$516)</f>
        <v>0</v>
      </c>
      <c r="I472" s="159">
        <f>SUMIF('EG-NOV'!$F$18:$F$516,PROVEEDORES!$D473,'EG-NOV'!R$18:R$516)</f>
        <v>0</v>
      </c>
      <c r="J472" s="159">
        <f>SUMIF('EG-NOV'!$F$18:$F$516,PROVEEDORES!$D473,'EG-NOV'!S$18:S$516)</f>
        <v>0</v>
      </c>
      <c r="K472" s="159" t="str">
        <f t="shared" si="14"/>
        <v/>
      </c>
      <c r="L472" s="146" t="str">
        <f>IF(PROVEEDORES!G473="","",PROVEEDORES!G473)</f>
        <v/>
      </c>
    </row>
    <row r="473" spans="3:12" ht="17.45" customHeight="1" x14ac:dyDescent="0.2">
      <c r="C473" s="158">
        <f t="shared" si="15"/>
        <v>467</v>
      </c>
      <c r="D473" s="146" t="str">
        <f>IF(PROVEEDORES!E474="","",PROVEEDORES!E474)</f>
        <v/>
      </c>
      <c r="E473" s="146" t="str">
        <f>IF(PROVEEDORES!F474="","",PROVEEDORES!F474)</f>
        <v/>
      </c>
      <c r="F473" s="146" t="str">
        <f>IF(PROVEEDORES!D474="","",PROVEEDORES!D474)</f>
        <v/>
      </c>
      <c r="G473" s="159">
        <f>SUMIF('EG-NOV'!$F$18:$F$516,PROVEEDORES!$D474,'EG-NOV'!P$18:P$516)</f>
        <v>0</v>
      </c>
      <c r="H473" s="159">
        <f>SUMIF('EG-NOV'!$F$18:$F$516,PROVEEDORES!$D474,'EG-NOV'!Q$18:Q$516)</f>
        <v>0</v>
      </c>
      <c r="I473" s="159">
        <f>SUMIF('EG-NOV'!$F$18:$F$516,PROVEEDORES!$D474,'EG-NOV'!R$18:R$516)</f>
        <v>0</v>
      </c>
      <c r="J473" s="159">
        <f>SUMIF('EG-NOV'!$F$18:$F$516,PROVEEDORES!$D474,'EG-NOV'!S$18:S$516)</f>
        <v>0</v>
      </c>
      <c r="K473" s="159" t="str">
        <f t="shared" si="14"/>
        <v/>
      </c>
      <c r="L473" s="146" t="str">
        <f>IF(PROVEEDORES!G474="","",PROVEEDORES!G474)</f>
        <v/>
      </c>
    </row>
    <row r="474" spans="3:12" ht="17.45" customHeight="1" x14ac:dyDescent="0.2">
      <c r="C474" s="158">
        <f t="shared" si="15"/>
        <v>468</v>
      </c>
      <c r="D474" s="146" t="str">
        <f>IF(PROVEEDORES!E475="","",PROVEEDORES!E475)</f>
        <v/>
      </c>
      <c r="E474" s="146" t="str">
        <f>IF(PROVEEDORES!F475="","",PROVEEDORES!F475)</f>
        <v/>
      </c>
      <c r="F474" s="146" t="str">
        <f>IF(PROVEEDORES!D475="","",PROVEEDORES!D475)</f>
        <v/>
      </c>
      <c r="G474" s="159">
        <f>SUMIF('EG-NOV'!$F$18:$F$516,PROVEEDORES!$D475,'EG-NOV'!P$18:P$516)</f>
        <v>0</v>
      </c>
      <c r="H474" s="159">
        <f>SUMIF('EG-NOV'!$F$18:$F$516,PROVEEDORES!$D475,'EG-NOV'!Q$18:Q$516)</f>
        <v>0</v>
      </c>
      <c r="I474" s="159">
        <f>SUMIF('EG-NOV'!$F$18:$F$516,PROVEEDORES!$D475,'EG-NOV'!R$18:R$516)</f>
        <v>0</v>
      </c>
      <c r="J474" s="159">
        <f>SUMIF('EG-NOV'!$F$18:$F$516,PROVEEDORES!$D475,'EG-NOV'!S$18:S$516)</f>
        <v>0</v>
      </c>
      <c r="K474" s="159" t="str">
        <f t="shared" si="14"/>
        <v/>
      </c>
      <c r="L474" s="146" t="str">
        <f>IF(PROVEEDORES!G475="","",PROVEEDORES!G475)</f>
        <v/>
      </c>
    </row>
    <row r="475" spans="3:12" ht="17.45" customHeight="1" x14ac:dyDescent="0.2">
      <c r="C475" s="158">
        <f t="shared" si="15"/>
        <v>469</v>
      </c>
      <c r="D475" s="146" t="str">
        <f>IF(PROVEEDORES!E476="","",PROVEEDORES!E476)</f>
        <v/>
      </c>
      <c r="E475" s="146" t="str">
        <f>IF(PROVEEDORES!F476="","",PROVEEDORES!F476)</f>
        <v/>
      </c>
      <c r="F475" s="146" t="str">
        <f>IF(PROVEEDORES!D476="","",PROVEEDORES!D476)</f>
        <v/>
      </c>
      <c r="G475" s="159">
        <f>SUMIF('EG-NOV'!$F$18:$F$516,PROVEEDORES!$D476,'EG-NOV'!P$18:P$516)</f>
        <v>0</v>
      </c>
      <c r="H475" s="159">
        <f>SUMIF('EG-NOV'!$F$18:$F$516,PROVEEDORES!$D476,'EG-NOV'!Q$18:Q$516)</f>
        <v>0</v>
      </c>
      <c r="I475" s="159">
        <f>SUMIF('EG-NOV'!$F$18:$F$516,PROVEEDORES!$D476,'EG-NOV'!R$18:R$516)</f>
        <v>0</v>
      </c>
      <c r="J475" s="159">
        <f>SUMIF('EG-NOV'!$F$18:$F$516,PROVEEDORES!$D476,'EG-NOV'!S$18:S$516)</f>
        <v>0</v>
      </c>
      <c r="K475" s="159" t="str">
        <f t="shared" si="14"/>
        <v/>
      </c>
      <c r="L475" s="146" t="str">
        <f>IF(PROVEEDORES!G476="","",PROVEEDORES!G476)</f>
        <v/>
      </c>
    </row>
    <row r="476" spans="3:12" ht="17.45" customHeight="1" x14ac:dyDescent="0.2">
      <c r="C476" s="158">
        <f t="shared" si="15"/>
        <v>470</v>
      </c>
      <c r="D476" s="146" t="str">
        <f>IF(PROVEEDORES!E477="","",PROVEEDORES!E477)</f>
        <v/>
      </c>
      <c r="E476" s="146" t="str">
        <f>IF(PROVEEDORES!F477="","",PROVEEDORES!F477)</f>
        <v/>
      </c>
      <c r="F476" s="146" t="str">
        <f>IF(PROVEEDORES!D477="","",PROVEEDORES!D477)</f>
        <v/>
      </c>
      <c r="G476" s="159">
        <f>SUMIF('EG-NOV'!$F$18:$F$516,PROVEEDORES!$D477,'EG-NOV'!P$18:P$516)</f>
        <v>0</v>
      </c>
      <c r="H476" s="159">
        <f>SUMIF('EG-NOV'!$F$18:$F$516,PROVEEDORES!$D477,'EG-NOV'!Q$18:Q$516)</f>
        <v>0</v>
      </c>
      <c r="I476" s="159">
        <f>SUMIF('EG-NOV'!$F$18:$F$516,PROVEEDORES!$D477,'EG-NOV'!R$18:R$516)</f>
        <v>0</v>
      </c>
      <c r="J476" s="159">
        <f>SUMIF('EG-NOV'!$F$18:$F$516,PROVEEDORES!$D477,'EG-NOV'!S$18:S$516)</f>
        <v>0</v>
      </c>
      <c r="K476" s="159" t="str">
        <f t="shared" si="14"/>
        <v/>
      </c>
      <c r="L476" s="146" t="str">
        <f>IF(PROVEEDORES!G477="","",PROVEEDORES!G477)</f>
        <v/>
      </c>
    </row>
    <row r="477" spans="3:12" ht="17.45" customHeight="1" x14ac:dyDescent="0.2">
      <c r="C477" s="158">
        <f t="shared" si="15"/>
        <v>471</v>
      </c>
      <c r="D477" s="146" t="str">
        <f>IF(PROVEEDORES!E478="","",PROVEEDORES!E478)</f>
        <v/>
      </c>
      <c r="E477" s="146" t="str">
        <f>IF(PROVEEDORES!F478="","",PROVEEDORES!F478)</f>
        <v/>
      </c>
      <c r="F477" s="146" t="str">
        <f>IF(PROVEEDORES!D478="","",PROVEEDORES!D478)</f>
        <v/>
      </c>
      <c r="G477" s="159">
        <f>SUMIF('EG-NOV'!$F$18:$F$516,PROVEEDORES!$D478,'EG-NOV'!P$18:P$516)</f>
        <v>0</v>
      </c>
      <c r="H477" s="159">
        <f>SUMIF('EG-NOV'!$F$18:$F$516,PROVEEDORES!$D478,'EG-NOV'!Q$18:Q$516)</f>
        <v>0</v>
      </c>
      <c r="I477" s="159">
        <f>SUMIF('EG-NOV'!$F$18:$F$516,PROVEEDORES!$D478,'EG-NOV'!R$18:R$516)</f>
        <v>0</v>
      </c>
      <c r="J477" s="159">
        <f>SUMIF('EG-NOV'!$F$18:$F$516,PROVEEDORES!$D478,'EG-NOV'!S$18:S$516)</f>
        <v>0</v>
      </c>
      <c r="K477" s="159" t="str">
        <f t="shared" si="14"/>
        <v/>
      </c>
      <c r="L477" s="146" t="str">
        <f>IF(PROVEEDORES!G478="","",PROVEEDORES!G478)</f>
        <v/>
      </c>
    </row>
    <row r="478" spans="3:12" ht="17.45" customHeight="1" x14ac:dyDescent="0.2">
      <c r="C478" s="158">
        <f t="shared" si="15"/>
        <v>472</v>
      </c>
      <c r="D478" s="146" t="str">
        <f>IF(PROVEEDORES!E479="","",PROVEEDORES!E479)</f>
        <v/>
      </c>
      <c r="E478" s="146" t="str">
        <f>IF(PROVEEDORES!F479="","",PROVEEDORES!F479)</f>
        <v/>
      </c>
      <c r="F478" s="146" t="str">
        <f>IF(PROVEEDORES!D479="","",PROVEEDORES!D479)</f>
        <v/>
      </c>
      <c r="G478" s="159">
        <f>SUMIF('EG-NOV'!$F$18:$F$516,PROVEEDORES!$D479,'EG-NOV'!P$18:P$516)</f>
        <v>0</v>
      </c>
      <c r="H478" s="159">
        <f>SUMIF('EG-NOV'!$F$18:$F$516,PROVEEDORES!$D479,'EG-NOV'!Q$18:Q$516)</f>
        <v>0</v>
      </c>
      <c r="I478" s="159">
        <f>SUMIF('EG-NOV'!$F$18:$F$516,PROVEEDORES!$D479,'EG-NOV'!R$18:R$516)</f>
        <v>0</v>
      </c>
      <c r="J478" s="159">
        <f>SUMIF('EG-NOV'!$F$18:$F$516,PROVEEDORES!$D479,'EG-NOV'!S$18:S$516)</f>
        <v>0</v>
      </c>
      <c r="K478" s="159" t="str">
        <f t="shared" si="14"/>
        <v/>
      </c>
      <c r="L478" s="146" t="str">
        <f>IF(PROVEEDORES!G479="","",PROVEEDORES!G479)</f>
        <v/>
      </c>
    </row>
    <row r="479" spans="3:12" ht="17.45" customHeight="1" x14ac:dyDescent="0.2">
      <c r="C479" s="158">
        <f t="shared" si="15"/>
        <v>473</v>
      </c>
      <c r="D479" s="146" t="str">
        <f>IF(PROVEEDORES!E480="","",PROVEEDORES!E480)</f>
        <v/>
      </c>
      <c r="E479" s="146" t="str">
        <f>IF(PROVEEDORES!F480="","",PROVEEDORES!F480)</f>
        <v/>
      </c>
      <c r="F479" s="146" t="str">
        <f>IF(PROVEEDORES!D480="","",PROVEEDORES!D480)</f>
        <v/>
      </c>
      <c r="G479" s="159">
        <f>SUMIF('EG-NOV'!$F$18:$F$516,PROVEEDORES!$D480,'EG-NOV'!P$18:P$516)</f>
        <v>0</v>
      </c>
      <c r="H479" s="159">
        <f>SUMIF('EG-NOV'!$F$18:$F$516,PROVEEDORES!$D480,'EG-NOV'!Q$18:Q$516)</f>
        <v>0</v>
      </c>
      <c r="I479" s="159">
        <f>SUMIF('EG-NOV'!$F$18:$F$516,PROVEEDORES!$D480,'EG-NOV'!R$18:R$516)</f>
        <v>0</v>
      </c>
      <c r="J479" s="159">
        <f>SUMIF('EG-NOV'!$F$18:$F$516,PROVEEDORES!$D480,'EG-NOV'!S$18:S$516)</f>
        <v>0</v>
      </c>
      <c r="K479" s="159" t="str">
        <f t="shared" si="14"/>
        <v/>
      </c>
      <c r="L479" s="146" t="str">
        <f>IF(PROVEEDORES!G480="","",PROVEEDORES!G480)</f>
        <v/>
      </c>
    </row>
    <row r="480" spans="3:12" ht="17.45" customHeight="1" x14ac:dyDescent="0.2">
      <c r="C480" s="158">
        <f t="shared" si="15"/>
        <v>474</v>
      </c>
      <c r="D480" s="146" t="str">
        <f>IF(PROVEEDORES!E481="","",PROVEEDORES!E481)</f>
        <v/>
      </c>
      <c r="E480" s="146" t="str">
        <f>IF(PROVEEDORES!F481="","",PROVEEDORES!F481)</f>
        <v/>
      </c>
      <c r="F480" s="146" t="str">
        <f>IF(PROVEEDORES!D481="","",PROVEEDORES!D481)</f>
        <v/>
      </c>
      <c r="G480" s="159">
        <f>SUMIF('EG-NOV'!$F$18:$F$516,PROVEEDORES!$D481,'EG-NOV'!P$18:P$516)</f>
        <v>0</v>
      </c>
      <c r="H480" s="159">
        <f>SUMIF('EG-NOV'!$F$18:$F$516,PROVEEDORES!$D481,'EG-NOV'!Q$18:Q$516)</f>
        <v>0</v>
      </c>
      <c r="I480" s="159">
        <f>SUMIF('EG-NOV'!$F$18:$F$516,PROVEEDORES!$D481,'EG-NOV'!R$18:R$516)</f>
        <v>0</v>
      </c>
      <c r="J480" s="159">
        <f>SUMIF('EG-NOV'!$F$18:$F$516,PROVEEDORES!$D481,'EG-NOV'!S$18:S$516)</f>
        <v>0</v>
      </c>
      <c r="K480" s="159" t="str">
        <f t="shared" si="14"/>
        <v/>
      </c>
      <c r="L480" s="146" t="str">
        <f>IF(PROVEEDORES!G481="","",PROVEEDORES!G481)</f>
        <v/>
      </c>
    </row>
    <row r="481" spans="3:12" ht="17.45" customHeight="1" x14ac:dyDescent="0.2">
      <c r="C481" s="158">
        <f t="shared" si="15"/>
        <v>475</v>
      </c>
      <c r="D481" s="146" t="str">
        <f>IF(PROVEEDORES!E482="","",PROVEEDORES!E482)</f>
        <v/>
      </c>
      <c r="E481" s="146" t="str">
        <f>IF(PROVEEDORES!F482="","",PROVEEDORES!F482)</f>
        <v/>
      </c>
      <c r="F481" s="146" t="str">
        <f>IF(PROVEEDORES!D482="","",PROVEEDORES!D482)</f>
        <v/>
      </c>
      <c r="G481" s="159">
        <f>SUMIF('EG-NOV'!$F$18:$F$516,PROVEEDORES!$D482,'EG-NOV'!P$18:P$516)</f>
        <v>0</v>
      </c>
      <c r="H481" s="159">
        <f>SUMIF('EG-NOV'!$F$18:$F$516,PROVEEDORES!$D482,'EG-NOV'!Q$18:Q$516)</f>
        <v>0</v>
      </c>
      <c r="I481" s="159">
        <f>SUMIF('EG-NOV'!$F$18:$F$516,PROVEEDORES!$D482,'EG-NOV'!R$18:R$516)</f>
        <v>0</v>
      </c>
      <c r="J481" s="159">
        <f>SUMIF('EG-NOV'!$F$18:$F$516,PROVEEDORES!$D482,'EG-NOV'!S$18:S$516)</f>
        <v>0</v>
      </c>
      <c r="K481" s="159" t="str">
        <f t="shared" si="14"/>
        <v/>
      </c>
      <c r="L481" s="146" t="str">
        <f>IF(PROVEEDORES!G482="","",PROVEEDORES!G482)</f>
        <v/>
      </c>
    </row>
    <row r="482" spans="3:12" ht="17.45" customHeight="1" x14ac:dyDescent="0.2">
      <c r="C482" s="158">
        <f t="shared" si="15"/>
        <v>476</v>
      </c>
      <c r="D482" s="146" t="str">
        <f>IF(PROVEEDORES!E483="","",PROVEEDORES!E483)</f>
        <v/>
      </c>
      <c r="E482" s="146" t="str">
        <f>IF(PROVEEDORES!F483="","",PROVEEDORES!F483)</f>
        <v/>
      </c>
      <c r="F482" s="146" t="str">
        <f>IF(PROVEEDORES!D483="","",PROVEEDORES!D483)</f>
        <v/>
      </c>
      <c r="G482" s="159">
        <f>SUMIF('EG-NOV'!$F$18:$F$516,PROVEEDORES!$D483,'EG-NOV'!P$18:P$516)</f>
        <v>0</v>
      </c>
      <c r="H482" s="159">
        <f>SUMIF('EG-NOV'!$F$18:$F$516,PROVEEDORES!$D483,'EG-NOV'!Q$18:Q$516)</f>
        <v>0</v>
      </c>
      <c r="I482" s="159">
        <f>SUMIF('EG-NOV'!$F$18:$F$516,PROVEEDORES!$D483,'EG-NOV'!R$18:R$516)</f>
        <v>0</v>
      </c>
      <c r="J482" s="159">
        <f>SUMIF('EG-NOV'!$F$18:$F$516,PROVEEDORES!$D483,'EG-NOV'!S$18:S$516)</f>
        <v>0</v>
      </c>
      <c r="K482" s="159" t="str">
        <f t="shared" si="14"/>
        <v/>
      </c>
      <c r="L482" s="146" t="str">
        <f>IF(PROVEEDORES!G483="","",PROVEEDORES!G483)</f>
        <v/>
      </c>
    </row>
    <row r="483" spans="3:12" ht="17.45" customHeight="1" x14ac:dyDescent="0.2">
      <c r="C483" s="158">
        <f t="shared" si="15"/>
        <v>477</v>
      </c>
      <c r="D483" s="146" t="str">
        <f>IF(PROVEEDORES!E484="","",PROVEEDORES!E484)</f>
        <v/>
      </c>
      <c r="E483" s="146" t="str">
        <f>IF(PROVEEDORES!F484="","",PROVEEDORES!F484)</f>
        <v/>
      </c>
      <c r="F483" s="146" t="str">
        <f>IF(PROVEEDORES!D484="","",PROVEEDORES!D484)</f>
        <v/>
      </c>
      <c r="G483" s="159">
        <f>SUMIF('EG-NOV'!$F$18:$F$516,PROVEEDORES!$D484,'EG-NOV'!P$18:P$516)</f>
        <v>0</v>
      </c>
      <c r="H483" s="159">
        <f>SUMIF('EG-NOV'!$F$18:$F$516,PROVEEDORES!$D484,'EG-NOV'!Q$18:Q$516)</f>
        <v>0</v>
      </c>
      <c r="I483" s="159">
        <f>SUMIF('EG-NOV'!$F$18:$F$516,PROVEEDORES!$D484,'EG-NOV'!R$18:R$516)</f>
        <v>0</v>
      </c>
      <c r="J483" s="159">
        <f>SUMIF('EG-NOV'!$F$18:$F$516,PROVEEDORES!$D484,'EG-NOV'!S$18:S$516)</f>
        <v>0</v>
      </c>
      <c r="K483" s="159" t="str">
        <f t="shared" si="14"/>
        <v/>
      </c>
      <c r="L483" s="146" t="str">
        <f>IF(PROVEEDORES!G484="","",PROVEEDORES!G484)</f>
        <v/>
      </c>
    </row>
    <row r="484" spans="3:12" ht="17.45" customHeight="1" x14ac:dyDescent="0.2">
      <c r="C484" s="158">
        <f t="shared" si="15"/>
        <v>478</v>
      </c>
      <c r="D484" s="146" t="str">
        <f>IF(PROVEEDORES!E485="","",PROVEEDORES!E485)</f>
        <v/>
      </c>
      <c r="E484" s="146" t="str">
        <f>IF(PROVEEDORES!F485="","",PROVEEDORES!F485)</f>
        <v/>
      </c>
      <c r="F484" s="146" t="str">
        <f>IF(PROVEEDORES!D485="","",PROVEEDORES!D485)</f>
        <v/>
      </c>
      <c r="G484" s="159">
        <f>SUMIF('EG-NOV'!$F$18:$F$516,PROVEEDORES!$D485,'EG-NOV'!P$18:P$516)</f>
        <v>0</v>
      </c>
      <c r="H484" s="159">
        <f>SUMIF('EG-NOV'!$F$18:$F$516,PROVEEDORES!$D485,'EG-NOV'!Q$18:Q$516)</f>
        <v>0</v>
      </c>
      <c r="I484" s="159">
        <f>SUMIF('EG-NOV'!$F$18:$F$516,PROVEEDORES!$D485,'EG-NOV'!R$18:R$516)</f>
        <v>0</v>
      </c>
      <c r="J484" s="159">
        <f>SUMIF('EG-NOV'!$F$18:$F$516,PROVEEDORES!$D485,'EG-NOV'!S$18:S$516)</f>
        <v>0</v>
      </c>
      <c r="K484" s="159" t="str">
        <f t="shared" si="14"/>
        <v/>
      </c>
      <c r="L484" s="146" t="str">
        <f>IF(PROVEEDORES!G485="","",PROVEEDORES!G485)</f>
        <v/>
      </c>
    </row>
    <row r="485" spans="3:12" ht="17.45" customHeight="1" x14ac:dyDescent="0.2">
      <c r="C485" s="158">
        <f t="shared" si="15"/>
        <v>479</v>
      </c>
      <c r="D485" s="146" t="str">
        <f>IF(PROVEEDORES!E486="","",PROVEEDORES!E486)</f>
        <v/>
      </c>
      <c r="E485" s="146" t="str">
        <f>IF(PROVEEDORES!F486="","",PROVEEDORES!F486)</f>
        <v/>
      </c>
      <c r="F485" s="146" t="str">
        <f>IF(PROVEEDORES!D486="","",PROVEEDORES!D486)</f>
        <v/>
      </c>
      <c r="G485" s="159">
        <f>SUMIF('EG-NOV'!$F$18:$F$516,PROVEEDORES!$D486,'EG-NOV'!P$18:P$516)</f>
        <v>0</v>
      </c>
      <c r="H485" s="159">
        <f>SUMIF('EG-NOV'!$F$18:$F$516,PROVEEDORES!$D486,'EG-NOV'!Q$18:Q$516)</f>
        <v>0</v>
      </c>
      <c r="I485" s="159">
        <f>SUMIF('EG-NOV'!$F$18:$F$516,PROVEEDORES!$D486,'EG-NOV'!R$18:R$516)</f>
        <v>0</v>
      </c>
      <c r="J485" s="159">
        <f>SUMIF('EG-NOV'!$F$18:$F$516,PROVEEDORES!$D486,'EG-NOV'!S$18:S$516)</f>
        <v>0</v>
      </c>
      <c r="K485" s="159" t="str">
        <f t="shared" si="14"/>
        <v/>
      </c>
      <c r="L485" s="146" t="str">
        <f>IF(PROVEEDORES!G486="","",PROVEEDORES!G486)</f>
        <v/>
      </c>
    </row>
    <row r="486" spans="3:12" ht="17.45" customHeight="1" x14ac:dyDescent="0.2">
      <c r="C486" s="158">
        <f t="shared" si="15"/>
        <v>480</v>
      </c>
      <c r="D486" s="146" t="str">
        <f>IF(PROVEEDORES!E487="","",PROVEEDORES!E487)</f>
        <v/>
      </c>
      <c r="E486" s="146" t="str">
        <f>IF(PROVEEDORES!F487="","",PROVEEDORES!F487)</f>
        <v/>
      </c>
      <c r="F486" s="146" t="str">
        <f>IF(PROVEEDORES!D487="","",PROVEEDORES!D487)</f>
        <v/>
      </c>
      <c r="G486" s="159">
        <f>SUMIF('EG-NOV'!$F$18:$F$516,PROVEEDORES!$D487,'EG-NOV'!P$18:P$516)</f>
        <v>0</v>
      </c>
      <c r="H486" s="159">
        <f>SUMIF('EG-NOV'!$F$18:$F$516,PROVEEDORES!$D487,'EG-NOV'!Q$18:Q$516)</f>
        <v>0</v>
      </c>
      <c r="I486" s="159">
        <f>SUMIF('EG-NOV'!$F$18:$F$516,PROVEEDORES!$D487,'EG-NOV'!R$18:R$516)</f>
        <v>0</v>
      </c>
      <c r="J486" s="159">
        <f>SUMIF('EG-NOV'!$F$18:$F$516,PROVEEDORES!$D487,'EG-NOV'!S$18:S$516)</f>
        <v>0</v>
      </c>
      <c r="K486" s="159" t="str">
        <f t="shared" si="14"/>
        <v/>
      </c>
      <c r="L486" s="146" t="str">
        <f>IF(PROVEEDORES!G487="","",PROVEEDORES!G487)</f>
        <v/>
      </c>
    </row>
    <row r="487" spans="3:12" ht="17.45" customHeight="1" x14ac:dyDescent="0.2">
      <c r="C487" s="158">
        <f t="shared" si="15"/>
        <v>481</v>
      </c>
      <c r="D487" s="146" t="str">
        <f>IF(PROVEEDORES!E488="","",PROVEEDORES!E488)</f>
        <v/>
      </c>
      <c r="E487" s="146" t="str">
        <f>IF(PROVEEDORES!F488="","",PROVEEDORES!F488)</f>
        <v/>
      </c>
      <c r="F487" s="146" t="str">
        <f>IF(PROVEEDORES!D488="","",PROVEEDORES!D488)</f>
        <v/>
      </c>
      <c r="G487" s="159">
        <f>SUMIF('EG-NOV'!$F$18:$F$516,PROVEEDORES!$D488,'EG-NOV'!P$18:P$516)</f>
        <v>0</v>
      </c>
      <c r="H487" s="159">
        <f>SUMIF('EG-NOV'!$F$18:$F$516,PROVEEDORES!$D488,'EG-NOV'!Q$18:Q$516)</f>
        <v>0</v>
      </c>
      <c r="I487" s="159">
        <f>SUMIF('EG-NOV'!$F$18:$F$516,PROVEEDORES!$D488,'EG-NOV'!R$18:R$516)</f>
        <v>0</v>
      </c>
      <c r="J487" s="159">
        <f>SUMIF('EG-NOV'!$F$18:$F$516,PROVEEDORES!$D488,'EG-NOV'!S$18:S$516)</f>
        <v>0</v>
      </c>
      <c r="K487" s="159" t="str">
        <f t="shared" si="14"/>
        <v/>
      </c>
      <c r="L487" s="146" t="str">
        <f>IF(PROVEEDORES!G488="","",PROVEEDORES!G488)</f>
        <v/>
      </c>
    </row>
    <row r="488" spans="3:12" ht="17.45" customHeight="1" x14ac:dyDescent="0.2">
      <c r="C488" s="158">
        <f t="shared" si="15"/>
        <v>482</v>
      </c>
      <c r="D488" s="146" t="str">
        <f>IF(PROVEEDORES!E489="","",PROVEEDORES!E489)</f>
        <v/>
      </c>
      <c r="E488" s="146" t="str">
        <f>IF(PROVEEDORES!F489="","",PROVEEDORES!F489)</f>
        <v/>
      </c>
      <c r="F488" s="146" t="str">
        <f>IF(PROVEEDORES!D489="","",PROVEEDORES!D489)</f>
        <v/>
      </c>
      <c r="G488" s="159">
        <f>SUMIF('EG-NOV'!$F$18:$F$516,PROVEEDORES!$D489,'EG-NOV'!P$18:P$516)</f>
        <v>0</v>
      </c>
      <c r="H488" s="159">
        <f>SUMIF('EG-NOV'!$F$18:$F$516,PROVEEDORES!$D489,'EG-NOV'!Q$18:Q$516)</f>
        <v>0</v>
      </c>
      <c r="I488" s="159">
        <f>SUMIF('EG-NOV'!$F$18:$F$516,PROVEEDORES!$D489,'EG-NOV'!R$18:R$516)</f>
        <v>0</v>
      </c>
      <c r="J488" s="159">
        <f>SUMIF('EG-NOV'!$F$18:$F$516,PROVEEDORES!$D489,'EG-NOV'!S$18:S$516)</f>
        <v>0</v>
      </c>
      <c r="K488" s="159" t="str">
        <f t="shared" si="14"/>
        <v/>
      </c>
      <c r="L488" s="146" t="str">
        <f>IF(PROVEEDORES!G489="","",PROVEEDORES!G489)</f>
        <v/>
      </c>
    </row>
    <row r="489" spans="3:12" ht="17.45" customHeight="1" x14ac:dyDescent="0.2">
      <c r="C489" s="158">
        <f t="shared" si="15"/>
        <v>483</v>
      </c>
      <c r="D489" s="146" t="str">
        <f>IF(PROVEEDORES!E490="","",PROVEEDORES!E490)</f>
        <v/>
      </c>
      <c r="E489" s="146" t="str">
        <f>IF(PROVEEDORES!F490="","",PROVEEDORES!F490)</f>
        <v/>
      </c>
      <c r="F489" s="146" t="str">
        <f>IF(PROVEEDORES!D490="","",PROVEEDORES!D490)</f>
        <v/>
      </c>
      <c r="G489" s="159">
        <f>SUMIF('EG-NOV'!$F$18:$F$516,PROVEEDORES!$D490,'EG-NOV'!P$18:P$516)</f>
        <v>0</v>
      </c>
      <c r="H489" s="159">
        <f>SUMIF('EG-NOV'!$F$18:$F$516,PROVEEDORES!$D490,'EG-NOV'!Q$18:Q$516)</f>
        <v>0</v>
      </c>
      <c r="I489" s="159">
        <f>SUMIF('EG-NOV'!$F$18:$F$516,PROVEEDORES!$D490,'EG-NOV'!R$18:R$516)</f>
        <v>0</v>
      </c>
      <c r="J489" s="159">
        <f>SUMIF('EG-NOV'!$F$18:$F$516,PROVEEDORES!$D490,'EG-NOV'!S$18:S$516)</f>
        <v>0</v>
      </c>
      <c r="K489" s="159" t="str">
        <f t="shared" si="14"/>
        <v/>
      </c>
      <c r="L489" s="146" t="str">
        <f>IF(PROVEEDORES!G490="","",PROVEEDORES!G490)</f>
        <v/>
      </c>
    </row>
    <row r="490" spans="3:12" ht="17.45" customHeight="1" x14ac:dyDescent="0.2">
      <c r="C490" s="158">
        <f t="shared" si="15"/>
        <v>484</v>
      </c>
      <c r="D490" s="146" t="str">
        <f>IF(PROVEEDORES!E491="","",PROVEEDORES!E491)</f>
        <v/>
      </c>
      <c r="E490" s="146" t="str">
        <f>IF(PROVEEDORES!F491="","",PROVEEDORES!F491)</f>
        <v/>
      </c>
      <c r="F490" s="146" t="str">
        <f>IF(PROVEEDORES!D491="","",PROVEEDORES!D491)</f>
        <v/>
      </c>
      <c r="G490" s="159">
        <f>SUMIF('EG-NOV'!$F$18:$F$516,PROVEEDORES!$D491,'EG-NOV'!P$18:P$516)</f>
        <v>0</v>
      </c>
      <c r="H490" s="159">
        <f>SUMIF('EG-NOV'!$F$18:$F$516,PROVEEDORES!$D491,'EG-NOV'!Q$18:Q$516)</f>
        <v>0</v>
      </c>
      <c r="I490" s="159">
        <f>SUMIF('EG-NOV'!$F$18:$F$516,PROVEEDORES!$D491,'EG-NOV'!R$18:R$516)</f>
        <v>0</v>
      </c>
      <c r="J490" s="159">
        <f>SUMIF('EG-NOV'!$F$18:$F$516,PROVEEDORES!$D491,'EG-NOV'!S$18:S$516)</f>
        <v>0</v>
      </c>
      <c r="K490" s="159" t="str">
        <f t="shared" si="14"/>
        <v/>
      </c>
      <c r="L490" s="146" t="str">
        <f>IF(PROVEEDORES!G491="","",PROVEEDORES!G491)</f>
        <v/>
      </c>
    </row>
    <row r="491" spans="3:12" ht="17.45" customHeight="1" x14ac:dyDescent="0.2">
      <c r="C491" s="158">
        <f t="shared" si="15"/>
        <v>485</v>
      </c>
      <c r="D491" s="146" t="str">
        <f>IF(PROVEEDORES!E492="","",PROVEEDORES!E492)</f>
        <v/>
      </c>
      <c r="E491" s="146" t="str">
        <f>IF(PROVEEDORES!F492="","",PROVEEDORES!F492)</f>
        <v/>
      </c>
      <c r="F491" s="146" t="str">
        <f>IF(PROVEEDORES!D492="","",PROVEEDORES!D492)</f>
        <v/>
      </c>
      <c r="G491" s="159">
        <f>SUMIF('EG-NOV'!$F$18:$F$516,PROVEEDORES!$D492,'EG-NOV'!P$18:P$516)</f>
        <v>0</v>
      </c>
      <c r="H491" s="159">
        <f>SUMIF('EG-NOV'!$F$18:$F$516,PROVEEDORES!$D492,'EG-NOV'!Q$18:Q$516)</f>
        <v>0</v>
      </c>
      <c r="I491" s="159">
        <f>SUMIF('EG-NOV'!$F$18:$F$516,PROVEEDORES!$D492,'EG-NOV'!R$18:R$516)</f>
        <v>0</v>
      </c>
      <c r="J491" s="159">
        <f>SUMIF('EG-NOV'!$F$18:$F$516,PROVEEDORES!$D492,'EG-NOV'!S$18:S$516)</f>
        <v>0</v>
      </c>
      <c r="K491" s="159" t="str">
        <f t="shared" si="14"/>
        <v/>
      </c>
      <c r="L491" s="146" t="str">
        <f>IF(PROVEEDORES!G492="","",PROVEEDORES!G492)</f>
        <v/>
      </c>
    </row>
    <row r="492" spans="3:12" ht="17.45" customHeight="1" x14ac:dyDescent="0.2">
      <c r="C492" s="158">
        <f t="shared" si="15"/>
        <v>486</v>
      </c>
      <c r="D492" s="146" t="str">
        <f>IF(PROVEEDORES!E493="","",PROVEEDORES!E493)</f>
        <v/>
      </c>
      <c r="E492" s="146" t="str">
        <f>IF(PROVEEDORES!F493="","",PROVEEDORES!F493)</f>
        <v/>
      </c>
      <c r="F492" s="146" t="str">
        <f>IF(PROVEEDORES!D493="","",PROVEEDORES!D493)</f>
        <v/>
      </c>
      <c r="G492" s="159">
        <f>SUMIF('EG-NOV'!$F$18:$F$516,PROVEEDORES!$D493,'EG-NOV'!P$18:P$516)</f>
        <v>0</v>
      </c>
      <c r="H492" s="159">
        <f>SUMIF('EG-NOV'!$F$18:$F$516,PROVEEDORES!$D493,'EG-NOV'!Q$18:Q$516)</f>
        <v>0</v>
      </c>
      <c r="I492" s="159">
        <f>SUMIF('EG-NOV'!$F$18:$F$516,PROVEEDORES!$D493,'EG-NOV'!R$18:R$516)</f>
        <v>0</v>
      </c>
      <c r="J492" s="159">
        <f>SUMIF('EG-NOV'!$F$18:$F$516,PROVEEDORES!$D493,'EG-NOV'!S$18:S$516)</f>
        <v>0</v>
      </c>
      <c r="K492" s="159" t="str">
        <f t="shared" si="14"/>
        <v/>
      </c>
      <c r="L492" s="146" t="str">
        <f>IF(PROVEEDORES!G493="","",PROVEEDORES!G493)</f>
        <v/>
      </c>
    </row>
    <row r="493" spans="3:12" ht="17.45" customHeight="1" x14ac:dyDescent="0.2">
      <c r="C493" s="158">
        <f t="shared" si="15"/>
        <v>487</v>
      </c>
      <c r="D493" s="146" t="str">
        <f>IF(PROVEEDORES!E494="","",PROVEEDORES!E494)</f>
        <v/>
      </c>
      <c r="E493" s="146" t="str">
        <f>IF(PROVEEDORES!F494="","",PROVEEDORES!F494)</f>
        <v/>
      </c>
      <c r="F493" s="146" t="str">
        <f>IF(PROVEEDORES!D494="","",PROVEEDORES!D494)</f>
        <v/>
      </c>
      <c r="G493" s="159">
        <f>SUMIF('EG-NOV'!$F$18:$F$516,PROVEEDORES!$D494,'EG-NOV'!P$18:P$516)</f>
        <v>0</v>
      </c>
      <c r="H493" s="159">
        <f>SUMIF('EG-NOV'!$F$18:$F$516,PROVEEDORES!$D494,'EG-NOV'!Q$18:Q$516)</f>
        <v>0</v>
      </c>
      <c r="I493" s="159">
        <f>SUMIF('EG-NOV'!$F$18:$F$516,PROVEEDORES!$D494,'EG-NOV'!R$18:R$516)</f>
        <v>0</v>
      </c>
      <c r="J493" s="159">
        <f>SUMIF('EG-NOV'!$F$18:$F$516,PROVEEDORES!$D494,'EG-NOV'!S$18:S$516)</f>
        <v>0</v>
      </c>
      <c r="K493" s="159" t="str">
        <f t="shared" si="14"/>
        <v/>
      </c>
      <c r="L493" s="146" t="str">
        <f>IF(PROVEEDORES!G494="","",PROVEEDORES!G494)</f>
        <v/>
      </c>
    </row>
    <row r="494" spans="3:12" ht="17.45" customHeight="1" x14ac:dyDescent="0.2">
      <c r="C494" s="158">
        <f t="shared" si="15"/>
        <v>488</v>
      </c>
      <c r="D494" s="146" t="str">
        <f>IF(PROVEEDORES!E495="","",PROVEEDORES!E495)</f>
        <v/>
      </c>
      <c r="E494" s="146" t="str">
        <f>IF(PROVEEDORES!F495="","",PROVEEDORES!F495)</f>
        <v/>
      </c>
      <c r="F494" s="146" t="str">
        <f>IF(PROVEEDORES!D495="","",PROVEEDORES!D495)</f>
        <v/>
      </c>
      <c r="G494" s="159">
        <f>SUMIF('EG-NOV'!$F$18:$F$516,PROVEEDORES!$D495,'EG-NOV'!P$18:P$516)</f>
        <v>0</v>
      </c>
      <c r="H494" s="159">
        <f>SUMIF('EG-NOV'!$F$18:$F$516,PROVEEDORES!$D495,'EG-NOV'!Q$18:Q$516)</f>
        <v>0</v>
      </c>
      <c r="I494" s="159">
        <f>SUMIF('EG-NOV'!$F$18:$F$516,PROVEEDORES!$D495,'EG-NOV'!R$18:R$516)</f>
        <v>0</v>
      </c>
      <c r="J494" s="159">
        <f>SUMIF('EG-NOV'!$F$18:$F$516,PROVEEDORES!$D495,'EG-NOV'!S$18:S$516)</f>
        <v>0</v>
      </c>
      <c r="K494" s="159" t="str">
        <f t="shared" si="14"/>
        <v/>
      </c>
      <c r="L494" s="146" t="str">
        <f>IF(PROVEEDORES!G495="","",PROVEEDORES!G495)</f>
        <v/>
      </c>
    </row>
    <row r="495" spans="3:12" ht="17.45" customHeight="1" x14ac:dyDescent="0.2">
      <c r="C495" s="158">
        <f t="shared" si="15"/>
        <v>489</v>
      </c>
      <c r="D495" s="146" t="str">
        <f>IF(PROVEEDORES!E496="","",PROVEEDORES!E496)</f>
        <v/>
      </c>
      <c r="E495" s="146" t="str">
        <f>IF(PROVEEDORES!F496="","",PROVEEDORES!F496)</f>
        <v/>
      </c>
      <c r="F495" s="146" t="str">
        <f>IF(PROVEEDORES!D496="","",PROVEEDORES!D496)</f>
        <v/>
      </c>
      <c r="G495" s="159">
        <f>SUMIF('EG-NOV'!$F$18:$F$516,PROVEEDORES!$D496,'EG-NOV'!P$18:P$516)</f>
        <v>0</v>
      </c>
      <c r="H495" s="159">
        <f>SUMIF('EG-NOV'!$F$18:$F$516,PROVEEDORES!$D496,'EG-NOV'!Q$18:Q$516)</f>
        <v>0</v>
      </c>
      <c r="I495" s="159">
        <f>SUMIF('EG-NOV'!$F$18:$F$516,PROVEEDORES!$D496,'EG-NOV'!R$18:R$516)</f>
        <v>0</v>
      </c>
      <c r="J495" s="159">
        <f>SUMIF('EG-NOV'!$F$18:$F$516,PROVEEDORES!$D496,'EG-NOV'!S$18:S$516)</f>
        <v>0</v>
      </c>
      <c r="K495" s="159" t="str">
        <f t="shared" si="14"/>
        <v/>
      </c>
      <c r="L495" s="146" t="str">
        <f>IF(PROVEEDORES!G496="","",PROVEEDORES!G496)</f>
        <v/>
      </c>
    </row>
    <row r="496" spans="3:12" ht="17.45" customHeight="1" x14ac:dyDescent="0.2">
      <c r="C496" s="158">
        <f t="shared" si="15"/>
        <v>490</v>
      </c>
      <c r="D496" s="146" t="str">
        <f>IF(PROVEEDORES!E497="","",PROVEEDORES!E497)</f>
        <v/>
      </c>
      <c r="E496" s="146" t="str">
        <f>IF(PROVEEDORES!F497="","",PROVEEDORES!F497)</f>
        <v/>
      </c>
      <c r="F496" s="146" t="str">
        <f>IF(PROVEEDORES!D497="","",PROVEEDORES!D497)</f>
        <v/>
      </c>
      <c r="G496" s="159">
        <f>SUMIF('EG-NOV'!$F$18:$F$516,PROVEEDORES!$D497,'EG-NOV'!P$18:P$516)</f>
        <v>0</v>
      </c>
      <c r="H496" s="159">
        <f>SUMIF('EG-NOV'!$F$18:$F$516,PROVEEDORES!$D497,'EG-NOV'!Q$18:Q$516)</f>
        <v>0</v>
      </c>
      <c r="I496" s="159">
        <f>SUMIF('EG-NOV'!$F$18:$F$516,PROVEEDORES!$D497,'EG-NOV'!R$18:R$516)</f>
        <v>0</v>
      </c>
      <c r="J496" s="159">
        <f>SUMIF('EG-NOV'!$F$18:$F$516,PROVEEDORES!$D497,'EG-NOV'!S$18:S$516)</f>
        <v>0</v>
      </c>
      <c r="K496" s="159" t="str">
        <f t="shared" si="14"/>
        <v/>
      </c>
      <c r="L496" s="146" t="str">
        <f>IF(PROVEEDORES!G497="","",PROVEEDORES!G497)</f>
        <v/>
      </c>
    </row>
    <row r="497" spans="3:12" ht="17.45" customHeight="1" x14ac:dyDescent="0.2">
      <c r="C497" s="158">
        <f t="shared" si="15"/>
        <v>491</v>
      </c>
      <c r="D497" s="146" t="str">
        <f>IF(PROVEEDORES!E498="","",PROVEEDORES!E498)</f>
        <v/>
      </c>
      <c r="E497" s="146" t="str">
        <f>IF(PROVEEDORES!F498="","",PROVEEDORES!F498)</f>
        <v/>
      </c>
      <c r="F497" s="146" t="str">
        <f>IF(PROVEEDORES!D498="","",PROVEEDORES!D498)</f>
        <v/>
      </c>
      <c r="G497" s="159">
        <f>SUMIF('EG-NOV'!$F$18:$F$516,PROVEEDORES!$D498,'EG-NOV'!P$18:P$516)</f>
        <v>0</v>
      </c>
      <c r="H497" s="159">
        <f>SUMIF('EG-NOV'!$F$18:$F$516,PROVEEDORES!$D498,'EG-NOV'!Q$18:Q$516)</f>
        <v>0</v>
      </c>
      <c r="I497" s="159">
        <f>SUMIF('EG-NOV'!$F$18:$F$516,PROVEEDORES!$D498,'EG-NOV'!R$18:R$516)</f>
        <v>0</v>
      </c>
      <c r="J497" s="159">
        <f>SUMIF('EG-NOV'!$F$18:$F$516,PROVEEDORES!$D498,'EG-NOV'!S$18:S$516)</f>
        <v>0</v>
      </c>
      <c r="K497" s="159" t="str">
        <f t="shared" si="14"/>
        <v/>
      </c>
      <c r="L497" s="146" t="str">
        <f>IF(PROVEEDORES!G498="","",PROVEEDORES!G498)</f>
        <v/>
      </c>
    </row>
    <row r="498" spans="3:12" ht="17.45" customHeight="1" x14ac:dyDescent="0.2">
      <c r="C498" s="158">
        <f t="shared" si="15"/>
        <v>492</v>
      </c>
      <c r="D498" s="146" t="str">
        <f>IF(PROVEEDORES!E499="","",PROVEEDORES!E499)</f>
        <v/>
      </c>
      <c r="E498" s="146" t="str">
        <f>IF(PROVEEDORES!F499="","",PROVEEDORES!F499)</f>
        <v/>
      </c>
      <c r="F498" s="146" t="str">
        <f>IF(PROVEEDORES!D499="","",PROVEEDORES!D499)</f>
        <v/>
      </c>
      <c r="G498" s="159">
        <f>SUMIF('EG-NOV'!$F$18:$F$516,PROVEEDORES!$D499,'EG-NOV'!P$18:P$516)</f>
        <v>0</v>
      </c>
      <c r="H498" s="159">
        <f>SUMIF('EG-NOV'!$F$18:$F$516,PROVEEDORES!$D499,'EG-NOV'!Q$18:Q$516)</f>
        <v>0</v>
      </c>
      <c r="I498" s="159">
        <f>SUMIF('EG-NOV'!$F$18:$F$516,PROVEEDORES!$D499,'EG-NOV'!R$18:R$516)</f>
        <v>0</v>
      </c>
      <c r="J498" s="159">
        <f>SUMIF('EG-NOV'!$F$18:$F$516,PROVEEDORES!$D499,'EG-NOV'!S$18:S$516)</f>
        <v>0</v>
      </c>
      <c r="K498" s="159" t="str">
        <f t="shared" si="14"/>
        <v/>
      </c>
      <c r="L498" s="146" t="str">
        <f>IF(PROVEEDORES!G499="","",PROVEEDORES!G499)</f>
        <v/>
      </c>
    </row>
    <row r="499" spans="3:12" ht="17.45" customHeight="1" x14ac:dyDescent="0.2">
      <c r="C499" s="158">
        <f t="shared" si="15"/>
        <v>493</v>
      </c>
      <c r="D499" s="146" t="str">
        <f>IF(PROVEEDORES!E500="","",PROVEEDORES!E500)</f>
        <v/>
      </c>
      <c r="E499" s="146" t="str">
        <f>IF(PROVEEDORES!F500="","",PROVEEDORES!F500)</f>
        <v/>
      </c>
      <c r="F499" s="146" t="str">
        <f>IF(PROVEEDORES!D500="","",PROVEEDORES!D500)</f>
        <v/>
      </c>
      <c r="G499" s="159">
        <f>SUMIF('EG-NOV'!$F$18:$F$516,PROVEEDORES!$D500,'EG-NOV'!P$18:P$516)</f>
        <v>0</v>
      </c>
      <c r="H499" s="159">
        <f>SUMIF('EG-NOV'!$F$18:$F$516,PROVEEDORES!$D500,'EG-NOV'!Q$18:Q$516)</f>
        <v>0</v>
      </c>
      <c r="I499" s="159">
        <f>SUMIF('EG-NOV'!$F$18:$F$516,PROVEEDORES!$D500,'EG-NOV'!R$18:R$516)</f>
        <v>0</v>
      </c>
      <c r="J499" s="159">
        <f>SUMIF('EG-NOV'!$F$18:$F$516,PROVEEDORES!$D500,'EG-NOV'!S$18:S$516)</f>
        <v>0</v>
      </c>
      <c r="K499" s="159" t="str">
        <f t="shared" si="14"/>
        <v/>
      </c>
      <c r="L499" s="146" t="str">
        <f>IF(PROVEEDORES!G500="","",PROVEEDORES!G500)</f>
        <v/>
      </c>
    </row>
    <row r="500" spans="3:12" ht="17.45" customHeight="1" x14ac:dyDescent="0.2">
      <c r="C500" s="158">
        <f t="shared" si="15"/>
        <v>494</v>
      </c>
      <c r="D500" s="146" t="str">
        <f>IF(PROVEEDORES!E501="","",PROVEEDORES!E501)</f>
        <v/>
      </c>
      <c r="E500" s="146" t="str">
        <f>IF(PROVEEDORES!F501="","",PROVEEDORES!F501)</f>
        <v/>
      </c>
      <c r="F500" s="146" t="str">
        <f>IF(PROVEEDORES!D501="","",PROVEEDORES!D501)</f>
        <v/>
      </c>
      <c r="G500" s="159">
        <f>SUMIF('EG-NOV'!$F$18:$F$516,PROVEEDORES!$D501,'EG-NOV'!P$18:P$516)</f>
        <v>0</v>
      </c>
      <c r="H500" s="159">
        <f>SUMIF('EG-NOV'!$F$18:$F$516,PROVEEDORES!$D501,'EG-NOV'!Q$18:Q$516)</f>
        <v>0</v>
      </c>
      <c r="I500" s="159">
        <f>SUMIF('EG-NOV'!$F$18:$F$516,PROVEEDORES!$D501,'EG-NOV'!R$18:R$516)</f>
        <v>0</v>
      </c>
      <c r="J500" s="159">
        <f>SUMIF('EG-NOV'!$F$18:$F$516,PROVEEDORES!$D501,'EG-NOV'!S$18:S$516)</f>
        <v>0</v>
      </c>
      <c r="K500" s="159" t="str">
        <f t="shared" si="14"/>
        <v/>
      </c>
      <c r="L500" s="146" t="str">
        <f>IF(PROVEEDORES!G501="","",PROVEEDORES!G501)</f>
        <v/>
      </c>
    </row>
    <row r="501" spans="3:12" ht="17.45" customHeight="1" x14ac:dyDescent="0.2">
      <c r="C501" s="158">
        <f t="shared" si="15"/>
        <v>495</v>
      </c>
      <c r="D501" s="146" t="str">
        <f>IF(PROVEEDORES!E502="","",PROVEEDORES!E502)</f>
        <v/>
      </c>
      <c r="E501" s="146" t="str">
        <f>IF(PROVEEDORES!F502="","",PROVEEDORES!F502)</f>
        <v/>
      </c>
      <c r="F501" s="146" t="str">
        <f>IF(PROVEEDORES!D502="","",PROVEEDORES!D502)</f>
        <v/>
      </c>
      <c r="G501" s="159">
        <f>SUMIF('EG-NOV'!$F$18:$F$516,PROVEEDORES!$D502,'EG-NOV'!P$18:P$516)</f>
        <v>0</v>
      </c>
      <c r="H501" s="159">
        <f>SUMIF('EG-NOV'!$F$18:$F$516,PROVEEDORES!$D502,'EG-NOV'!Q$18:Q$516)</f>
        <v>0</v>
      </c>
      <c r="I501" s="159">
        <f>SUMIF('EG-NOV'!$F$18:$F$516,PROVEEDORES!$D502,'EG-NOV'!R$18:R$516)</f>
        <v>0</v>
      </c>
      <c r="J501" s="159">
        <f>SUMIF('EG-NOV'!$F$18:$F$516,PROVEEDORES!$D502,'EG-NOV'!S$18:S$516)</f>
        <v>0</v>
      </c>
      <c r="K501" s="159" t="str">
        <f t="shared" si="14"/>
        <v/>
      </c>
      <c r="L501" s="146" t="str">
        <f>IF(PROVEEDORES!G502="","",PROVEEDORES!G502)</f>
        <v/>
      </c>
    </row>
    <row r="502" spans="3:12" ht="17.45" customHeight="1" x14ac:dyDescent="0.2">
      <c r="C502" s="158">
        <f t="shared" si="15"/>
        <v>496</v>
      </c>
      <c r="D502" s="146" t="str">
        <f>IF(PROVEEDORES!E503="","",PROVEEDORES!E503)</f>
        <v/>
      </c>
      <c r="E502" s="146" t="str">
        <f>IF(PROVEEDORES!F503="","",PROVEEDORES!F503)</f>
        <v/>
      </c>
      <c r="F502" s="146" t="str">
        <f>IF(PROVEEDORES!D503="","",PROVEEDORES!D503)</f>
        <v/>
      </c>
      <c r="G502" s="159">
        <f>SUMIF('EG-NOV'!$F$18:$F$516,PROVEEDORES!$D503,'EG-NOV'!P$18:P$516)</f>
        <v>0</v>
      </c>
      <c r="H502" s="159">
        <f>SUMIF('EG-NOV'!$F$18:$F$516,PROVEEDORES!$D503,'EG-NOV'!Q$18:Q$516)</f>
        <v>0</v>
      </c>
      <c r="I502" s="159">
        <f>SUMIF('EG-NOV'!$F$18:$F$516,PROVEEDORES!$D503,'EG-NOV'!R$18:R$516)</f>
        <v>0</v>
      </c>
      <c r="J502" s="159">
        <f>SUMIF('EG-NOV'!$F$18:$F$516,PROVEEDORES!$D503,'EG-NOV'!S$18:S$516)</f>
        <v>0</v>
      </c>
      <c r="K502" s="159" t="str">
        <f t="shared" si="14"/>
        <v/>
      </c>
      <c r="L502" s="146" t="str">
        <f>IF(PROVEEDORES!G503="","",PROVEEDORES!G503)</f>
        <v/>
      </c>
    </row>
    <row r="503" spans="3:12" ht="17.45" customHeight="1" x14ac:dyDescent="0.2">
      <c r="C503" s="158">
        <f t="shared" si="15"/>
        <v>497</v>
      </c>
      <c r="D503" s="146" t="str">
        <f>IF(PROVEEDORES!E504="","",PROVEEDORES!E504)</f>
        <v/>
      </c>
      <c r="E503" s="146" t="str">
        <f>IF(PROVEEDORES!F504="","",PROVEEDORES!F504)</f>
        <v/>
      </c>
      <c r="F503" s="146" t="str">
        <f>IF(PROVEEDORES!D504="","",PROVEEDORES!D504)</f>
        <v/>
      </c>
      <c r="G503" s="159">
        <f>SUMIF('EG-NOV'!$F$18:$F$516,PROVEEDORES!$D504,'EG-NOV'!P$18:P$516)</f>
        <v>0</v>
      </c>
      <c r="H503" s="159">
        <f>SUMIF('EG-NOV'!$F$18:$F$516,PROVEEDORES!$D504,'EG-NOV'!Q$18:Q$516)</f>
        <v>0</v>
      </c>
      <c r="I503" s="159">
        <f>SUMIF('EG-NOV'!$F$18:$F$516,PROVEEDORES!$D504,'EG-NOV'!R$18:R$516)</f>
        <v>0</v>
      </c>
      <c r="J503" s="159">
        <f>SUMIF('EG-NOV'!$F$18:$F$516,PROVEEDORES!$D504,'EG-NOV'!S$18:S$516)</f>
        <v>0</v>
      </c>
      <c r="K503" s="159" t="str">
        <f t="shared" si="14"/>
        <v/>
      </c>
      <c r="L503" s="146" t="str">
        <f>IF(PROVEEDORES!G504="","",PROVEEDORES!G504)</f>
        <v/>
      </c>
    </row>
    <row r="504" spans="3:12" ht="17.45" customHeight="1" x14ac:dyDescent="0.2">
      <c r="C504" s="158">
        <f t="shared" si="15"/>
        <v>498</v>
      </c>
      <c r="D504" s="146" t="str">
        <f>IF(PROVEEDORES!E505="","",PROVEEDORES!E505)</f>
        <v/>
      </c>
      <c r="E504" s="146" t="str">
        <f>IF(PROVEEDORES!F505="","",PROVEEDORES!F505)</f>
        <v/>
      </c>
      <c r="F504" s="146" t="str">
        <f>IF(PROVEEDORES!D505="","",PROVEEDORES!D505)</f>
        <v/>
      </c>
      <c r="G504" s="159">
        <f>SUMIF('EG-NOV'!$F$18:$F$516,PROVEEDORES!$D505,'EG-NOV'!P$18:P$516)</f>
        <v>0</v>
      </c>
      <c r="H504" s="159">
        <f>SUMIF('EG-NOV'!$F$18:$F$516,PROVEEDORES!$D505,'EG-NOV'!Q$18:Q$516)</f>
        <v>0</v>
      </c>
      <c r="I504" s="159">
        <f>SUMIF('EG-NOV'!$F$18:$F$516,PROVEEDORES!$D505,'EG-NOV'!R$18:R$516)</f>
        <v>0</v>
      </c>
      <c r="J504" s="159">
        <f>SUMIF('EG-NOV'!$F$18:$F$516,PROVEEDORES!$D505,'EG-NOV'!S$18:S$516)</f>
        <v>0</v>
      </c>
      <c r="K504" s="159" t="str">
        <f t="shared" si="14"/>
        <v/>
      </c>
      <c r="L504" s="146" t="str">
        <f>IF(PROVEEDORES!G505="","",PROVEEDORES!G505)</f>
        <v/>
      </c>
    </row>
    <row r="505" spans="3:12" ht="17.45" customHeight="1" x14ac:dyDescent="0.2">
      <c r="C505" s="158">
        <f t="shared" si="15"/>
        <v>499</v>
      </c>
      <c r="D505" s="146" t="str">
        <f>IF(PROVEEDORES!E506="","",PROVEEDORES!E506)</f>
        <v/>
      </c>
      <c r="E505" s="146" t="str">
        <f>IF(PROVEEDORES!F506="","",PROVEEDORES!F506)</f>
        <v/>
      </c>
      <c r="F505" s="146" t="str">
        <f>IF(PROVEEDORES!D506="","",PROVEEDORES!D506)</f>
        <v/>
      </c>
      <c r="G505" s="159">
        <f>SUMIF('EG-NOV'!$F$18:$F$516,PROVEEDORES!$D506,'EG-NOV'!P$18:P$516)</f>
        <v>0</v>
      </c>
      <c r="H505" s="159">
        <f>SUMIF('EG-NOV'!$F$18:$F$516,PROVEEDORES!$D506,'EG-NOV'!Q$18:Q$516)</f>
        <v>0</v>
      </c>
      <c r="I505" s="159">
        <f>SUMIF('EG-NOV'!$F$18:$F$516,PROVEEDORES!$D506,'EG-NOV'!R$18:R$516)</f>
        <v>0</v>
      </c>
      <c r="J505" s="159">
        <f>SUMIF('EG-NOV'!$F$18:$F$516,PROVEEDORES!$D506,'EG-NOV'!S$18:S$516)</f>
        <v>0</v>
      </c>
      <c r="K505" s="159" t="str">
        <f t="shared" si="14"/>
        <v/>
      </c>
      <c r="L505" s="146" t="str">
        <f>IF(PROVEEDORES!G506="","",PROVEEDORES!G506)</f>
        <v/>
      </c>
    </row>
    <row r="506" spans="3:12" ht="17.45" customHeight="1" x14ac:dyDescent="0.2">
      <c r="C506" s="158">
        <f t="shared" si="15"/>
        <v>500</v>
      </c>
      <c r="D506" s="146" t="str">
        <f>IF(PROVEEDORES!E507="","",PROVEEDORES!E507)</f>
        <v/>
      </c>
      <c r="E506" s="146" t="str">
        <f>IF(PROVEEDORES!F507="","",PROVEEDORES!F507)</f>
        <v/>
      </c>
      <c r="F506" s="146" t="str">
        <f>IF(PROVEEDORES!D507="","",PROVEEDORES!D507)</f>
        <v/>
      </c>
      <c r="G506" s="159">
        <f>SUMIF('EG-NOV'!$F$18:$F$516,PROVEEDORES!$D507,'EG-NOV'!P$18:P$516)</f>
        <v>0</v>
      </c>
      <c r="H506" s="159">
        <f>SUMIF('EG-NOV'!$F$18:$F$516,PROVEEDORES!$D507,'EG-NOV'!Q$18:Q$516)</f>
        <v>0</v>
      </c>
      <c r="I506" s="159">
        <f>SUMIF('EG-NOV'!$F$18:$F$516,PROVEEDORES!$D507,'EG-NOV'!R$18:R$516)</f>
        <v>0</v>
      </c>
      <c r="J506" s="159">
        <f>SUMIF('EG-NOV'!$F$18:$F$516,PROVEEDORES!$D507,'EG-NOV'!S$18:S$516)</f>
        <v>0</v>
      </c>
      <c r="K506" s="159" t="str">
        <f t="shared" si="14"/>
        <v/>
      </c>
      <c r="L506" s="146" t="str">
        <f>IF(PROVEEDORES!G507="","",PROVEEDORES!G507)</f>
        <v/>
      </c>
    </row>
  </sheetData>
  <sheetProtection algorithmName="SHA-512" hashValue="oltpsf2dT43/kxzcgOPB+P/Q3p4Hhr6SITwzksTa6TvEMifhvM0tL/H4MzUi9E5WjcBMymvdgwHflhPXXED5+w==" saltValue="5Dd5KPu5h0QRjFO2UWoTPA==" spinCount="100000" sheet="1" objects="1" scenarios="1" formatColumns="0" formatRows="0" autoFilter="0"/>
  <autoFilter ref="K6:L6" xr:uid="{00000000-0009-0000-0000-000012000000}"/>
  <mergeCells count="3">
    <mergeCell ref="A1:A4"/>
    <mergeCell ref="A5:A6"/>
    <mergeCell ref="A15:A16"/>
  </mergeCells>
  <phoneticPr fontId="13" type="noConversion"/>
  <hyperlinks>
    <hyperlink ref="A15:A16" location="CONTACTO!A1" display="Contacto" xr:uid="{00000000-0004-0000-1200-000000000000}"/>
    <hyperlink ref="A5:A6" location="MENU!A1" display="M e n ú" xr:uid="{00000000-0004-0000-1200-000001000000}"/>
    <hyperlink ref="A10" location="'INVERSIONES ARRENDAMIENTO'!A1" display="Inversiones Arrendamiento" xr:uid="{00000000-0004-0000-1200-000002000000}"/>
    <hyperlink ref="A14" location="PROVEEDORES!A1" display="Catálogo de Proveedores" xr:uid="{00000000-0004-0000-1200-000003000000}"/>
    <hyperlink ref="A13" location="DIOT!A1" display="Declaración del DIOT" xr:uid="{00000000-0004-0000-1200-000004000000}"/>
    <hyperlink ref="A12" location="TARIFAS!A1" display="Tablas y Tarifas de ISR" xr:uid="{00000000-0004-0000-1200-000005000000}"/>
    <hyperlink ref="A11" location="IMPUESTOS!A1" display="Impuestos" xr:uid="{00000000-0004-0000-1200-000006000000}"/>
    <hyperlink ref="A9" location="'INVERSIONES EMPR PROF'!A1" display="Inversiones Empresarial y P" xr:uid="{00000000-0004-0000-1200-000007000000}"/>
    <hyperlink ref="A8" location="'INGRESOS Y EGRESOS'!A1" display="Ingresos y Egresos" xr:uid="{00000000-0004-0000-1200-000008000000}"/>
    <hyperlink ref="A7" location="DATOS!A1" display="Datos de la Empresa" xr:uid="{00000000-0004-0000-1200-000009000000}"/>
  </hyperlinks>
  <printOptions horizontalCentered="1"/>
  <pageMargins left="0.78740157480314965" right="0.78740157480314965" top="0.78740157480314965" bottom="0.78740157480314965" header="0" footer="0"/>
  <pageSetup scale="70" orientation="portrait" blackAndWhite="1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P45"/>
  <sheetViews>
    <sheetView zoomScaleNormal="100" workbookViewId="0">
      <pane xSplit="1" topLeftCell="B1" activePane="topRight" state="frozen"/>
      <selection pane="top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4" width="13.5703125" style="15" customWidth="1"/>
    <col min="5" max="10" width="12.7109375" style="15" customWidth="1"/>
    <col min="11" max="11" width="4.7109375" style="15" customWidth="1"/>
    <col min="12" max="16384" width="11.42578125" style="15"/>
  </cols>
  <sheetData>
    <row r="1" spans="1:10" ht="17.45" customHeight="1" x14ac:dyDescent="0.2">
      <c r="A1" s="211" t="s">
        <v>244</v>
      </c>
    </row>
    <row r="2" spans="1:10" ht="17.45" customHeight="1" x14ac:dyDescent="0.2">
      <c r="A2" s="211"/>
      <c r="C2" s="214" t="s">
        <v>258</v>
      </c>
      <c r="D2" s="214"/>
      <c r="E2" s="214"/>
      <c r="F2" s="214"/>
      <c r="G2" s="214"/>
      <c r="H2" s="214"/>
      <c r="I2" s="214"/>
      <c r="J2" s="214"/>
    </row>
    <row r="3" spans="1:10" ht="17.45" customHeight="1" x14ac:dyDescent="0.2">
      <c r="A3" s="211"/>
      <c r="C3" s="214"/>
      <c r="D3" s="214"/>
      <c r="E3" s="214"/>
      <c r="F3" s="214"/>
      <c r="G3" s="214"/>
      <c r="H3" s="214"/>
      <c r="I3" s="214"/>
      <c r="J3" s="214"/>
    </row>
    <row r="4" spans="1:10" ht="17.45" customHeight="1" x14ac:dyDescent="0.2">
      <c r="A4" s="212"/>
      <c r="J4" s="13"/>
    </row>
    <row r="5" spans="1:10" ht="17.45" customHeight="1" x14ac:dyDescent="0.2">
      <c r="A5" s="213" t="s">
        <v>251</v>
      </c>
      <c r="C5" s="102" t="s">
        <v>253</v>
      </c>
      <c r="D5" s="13"/>
      <c r="E5" s="105" t="s">
        <v>122</v>
      </c>
      <c r="G5" s="102" t="s">
        <v>171</v>
      </c>
      <c r="I5" s="13"/>
      <c r="J5" s="13"/>
    </row>
    <row r="6" spans="1:10" ht="17.45" customHeight="1" x14ac:dyDescent="0.2">
      <c r="A6" s="213"/>
      <c r="C6" s="102"/>
      <c r="D6" s="13"/>
      <c r="E6" s="81"/>
      <c r="G6" s="102"/>
      <c r="I6" s="13"/>
      <c r="J6" s="13"/>
    </row>
    <row r="7" spans="1:10" ht="17.45" customHeight="1" x14ac:dyDescent="0.2">
      <c r="A7" s="114" t="s">
        <v>163</v>
      </c>
      <c r="C7" s="102" t="s">
        <v>252</v>
      </c>
      <c r="D7" s="13"/>
      <c r="E7" s="187" t="s">
        <v>169</v>
      </c>
      <c r="G7" s="102" t="s">
        <v>172</v>
      </c>
      <c r="I7" s="13"/>
      <c r="J7" s="13"/>
    </row>
    <row r="8" spans="1:10" ht="17.45" customHeight="1" x14ac:dyDescent="0.2">
      <c r="A8" s="114" t="s">
        <v>166</v>
      </c>
      <c r="C8" s="102"/>
      <c r="D8" s="13"/>
      <c r="E8" s="81"/>
      <c r="G8" s="102"/>
      <c r="I8" s="13"/>
      <c r="J8" s="13"/>
    </row>
    <row r="9" spans="1:10" ht="17.45" customHeight="1" x14ac:dyDescent="0.2">
      <c r="A9" s="114" t="s">
        <v>205</v>
      </c>
      <c r="C9" s="102" t="s">
        <v>120</v>
      </c>
      <c r="D9" s="13"/>
      <c r="E9" s="103" t="s">
        <v>121</v>
      </c>
      <c r="G9" s="102" t="s">
        <v>173</v>
      </c>
      <c r="I9" s="13"/>
      <c r="J9" s="13"/>
    </row>
    <row r="10" spans="1:10" ht="17.45" customHeight="1" x14ac:dyDescent="0.2">
      <c r="A10" s="114" t="s">
        <v>206</v>
      </c>
      <c r="C10" s="102"/>
      <c r="D10" s="13"/>
      <c r="E10" s="81"/>
      <c r="G10" s="102"/>
      <c r="I10" s="13"/>
    </row>
    <row r="11" spans="1:10" ht="17.45" customHeight="1" x14ac:dyDescent="0.2">
      <c r="A11" s="114" t="s">
        <v>137</v>
      </c>
      <c r="C11" s="102" t="s">
        <v>254</v>
      </c>
      <c r="D11" s="13"/>
      <c r="E11" s="106" t="s">
        <v>170</v>
      </c>
      <c r="G11" s="102" t="s">
        <v>174</v>
      </c>
      <c r="I11" s="13"/>
    </row>
    <row r="12" spans="1:10" ht="17.45" customHeight="1" x14ac:dyDescent="0.2">
      <c r="A12" s="114" t="s">
        <v>164</v>
      </c>
    </row>
    <row r="13" spans="1:10" ht="17.45" customHeight="1" x14ac:dyDescent="0.2">
      <c r="A13" s="114" t="s">
        <v>165</v>
      </c>
    </row>
    <row r="14" spans="1:10" ht="17.45" customHeight="1" x14ac:dyDescent="0.2">
      <c r="A14" s="114" t="s">
        <v>160</v>
      </c>
    </row>
    <row r="15" spans="1:10" ht="17.45" customHeight="1" x14ac:dyDescent="0.2">
      <c r="A15" s="210" t="s">
        <v>250</v>
      </c>
    </row>
    <row r="16" spans="1:10" ht="17.45" customHeight="1" x14ac:dyDescent="0.2">
      <c r="A16" s="210"/>
    </row>
    <row r="17" spans="1:16" ht="17.45" customHeight="1" x14ac:dyDescent="0.2">
      <c r="A17" s="113"/>
    </row>
    <row r="18" spans="1:16" ht="17.45" customHeight="1" x14ac:dyDescent="0.2">
      <c r="A18" s="110"/>
    </row>
    <row r="19" spans="1:16" ht="17.45" customHeight="1" x14ac:dyDescent="0.2">
      <c r="A19" s="110"/>
    </row>
    <row r="20" spans="1:16" ht="17.45" customHeight="1" x14ac:dyDescent="0.2">
      <c r="A20" s="110"/>
    </row>
    <row r="21" spans="1:16" ht="17.45" customHeight="1" x14ac:dyDescent="0.3">
      <c r="A21" s="110"/>
      <c r="K21" s="72"/>
    </row>
    <row r="22" spans="1:16" ht="17.45" customHeight="1" x14ac:dyDescent="0.3">
      <c r="A22" s="110"/>
      <c r="K22" s="16"/>
      <c r="M22" s="16"/>
      <c r="N22" s="16"/>
      <c r="O22" s="16"/>
      <c r="P22" s="16"/>
    </row>
    <row r="23" spans="1:16" ht="17.45" customHeight="1" x14ac:dyDescent="0.3">
      <c r="A23" s="110"/>
      <c r="K23" s="72"/>
      <c r="M23" s="16"/>
      <c r="N23" s="16"/>
      <c r="O23" s="16"/>
      <c r="P23" s="16"/>
    </row>
    <row r="24" spans="1:16" ht="17.45" customHeight="1" x14ac:dyDescent="0.3">
      <c r="A24" s="110"/>
      <c r="K24" s="16"/>
      <c r="M24" s="16"/>
      <c r="N24" s="16"/>
      <c r="O24" s="16"/>
      <c r="P24" s="16"/>
    </row>
    <row r="25" spans="1:16" ht="17.45" customHeight="1" x14ac:dyDescent="0.3">
      <c r="A25" s="110"/>
      <c r="K25" s="16"/>
      <c r="M25" s="16"/>
      <c r="N25" s="16"/>
      <c r="O25" s="16"/>
      <c r="P25" s="16"/>
    </row>
    <row r="26" spans="1:16" ht="17.45" customHeight="1" x14ac:dyDescent="0.3">
      <c r="A26" s="110"/>
      <c r="K26" s="16"/>
      <c r="M26" s="16"/>
      <c r="N26" s="16"/>
      <c r="O26" s="16"/>
      <c r="P26" s="16"/>
    </row>
    <row r="27" spans="1:16" ht="17.45" customHeight="1" x14ac:dyDescent="0.3">
      <c r="A27" s="110"/>
      <c r="K27" s="16"/>
      <c r="M27" s="16"/>
      <c r="N27" s="16"/>
      <c r="O27" s="16"/>
      <c r="P27" s="16"/>
    </row>
    <row r="28" spans="1:16" ht="17.45" customHeight="1" x14ac:dyDescent="0.3">
      <c r="A28" s="111"/>
      <c r="M28" s="16"/>
      <c r="N28" s="16"/>
      <c r="O28" s="16"/>
      <c r="P28" s="16"/>
    </row>
    <row r="29" spans="1:16" ht="17.45" customHeight="1" x14ac:dyDescent="0.2">
      <c r="A29" s="111"/>
    </row>
    <row r="30" spans="1:16" ht="17.45" customHeight="1" x14ac:dyDescent="0.2">
      <c r="A30" s="111"/>
    </row>
    <row r="31" spans="1:16" ht="17.45" customHeight="1" x14ac:dyDescent="0.2">
      <c r="A31" s="111"/>
    </row>
    <row r="32" spans="1:16" ht="17.45" customHeight="1" x14ac:dyDescent="0.2">
      <c r="A32" s="111"/>
    </row>
    <row r="33" spans="1:1" ht="17.45" customHeight="1" x14ac:dyDescent="0.2">
      <c r="A33" s="111"/>
    </row>
    <row r="34" spans="1:1" ht="17.45" customHeight="1" x14ac:dyDescent="0.2">
      <c r="A34" s="111"/>
    </row>
    <row r="35" spans="1:1" ht="17.45" customHeight="1" x14ac:dyDescent="0.2">
      <c r="A35" s="111"/>
    </row>
    <row r="36" spans="1:1" ht="17.45" customHeight="1" x14ac:dyDescent="0.2">
      <c r="A36" s="111"/>
    </row>
    <row r="37" spans="1:1" ht="17.45" customHeight="1" x14ac:dyDescent="0.2">
      <c r="A37" s="111"/>
    </row>
    <row r="38" spans="1:1" ht="17.45" customHeight="1" x14ac:dyDescent="0.2">
      <c r="A38" s="111"/>
    </row>
    <row r="39" spans="1:1" ht="17.45" customHeight="1" x14ac:dyDescent="0.2">
      <c r="A39" s="111"/>
    </row>
    <row r="40" spans="1:1" ht="17.45" customHeight="1" x14ac:dyDescent="0.2">
      <c r="A40" s="111"/>
    </row>
    <row r="41" spans="1:1" ht="17.45" customHeight="1" x14ac:dyDescent="0.2">
      <c r="A41" s="111"/>
    </row>
    <row r="42" spans="1:1" ht="17.45" customHeight="1" x14ac:dyDescent="0.2">
      <c r="A42" s="111"/>
    </row>
    <row r="43" spans="1:1" ht="17.45" customHeight="1" x14ac:dyDescent="0.2">
      <c r="A43" s="111"/>
    </row>
    <row r="44" spans="1:1" ht="17.45" customHeight="1" x14ac:dyDescent="0.2">
      <c r="A44" s="111"/>
    </row>
    <row r="45" spans="1:1" ht="17.45" customHeight="1" x14ac:dyDescent="0.2">
      <c r="A45" s="111"/>
    </row>
  </sheetData>
  <sheetProtection algorithmName="SHA-512" hashValue="439Hnpr53uZ1V3MMfMwyzMJJC/HMV/qxxG5iC2y2eGIgQ+yc6J61/LvuYAtVQYUS5Y09TbK4uYSTS4oGtJ3aCw==" saltValue="lRtqkY0ZO1FCNS3TJj//uA==" spinCount="100000" sheet="1" objects="1" scenarios="1" autoFilter="0"/>
  <mergeCells count="4">
    <mergeCell ref="A15:A16"/>
    <mergeCell ref="A1:A4"/>
    <mergeCell ref="A5:A6"/>
    <mergeCell ref="C2:J3"/>
  </mergeCells>
  <phoneticPr fontId="13" type="noConversion"/>
  <hyperlinks>
    <hyperlink ref="A15:A16" location="CONTACTO!A1" display="Contacto" xr:uid="{00000000-0004-0000-0100-000000000000}"/>
    <hyperlink ref="A5:A6" location="MENU!A1" display="M e n ú" xr:uid="{00000000-0004-0000-0100-000001000000}"/>
    <hyperlink ref="A10" location="'INVERSIONES ARRENDAMIENTO'!A1" display="Inversiones Arrendamiento" xr:uid="{00000000-0004-0000-0100-000002000000}"/>
    <hyperlink ref="A14" location="PROVEEDORES!A1" display="Catálogo de Proveedores" xr:uid="{00000000-0004-0000-0100-000003000000}"/>
    <hyperlink ref="A13" location="DIOT!A1" display="Declaración del DIOT" xr:uid="{00000000-0004-0000-0100-000004000000}"/>
    <hyperlink ref="A12" location="TARIFAS!A1" display="Tablas y Tarifas de ISR" xr:uid="{00000000-0004-0000-0100-000005000000}"/>
    <hyperlink ref="A11" location="IMPUESTOS!A1" display="Impuestos" xr:uid="{00000000-0004-0000-0100-000006000000}"/>
    <hyperlink ref="A9" location="'INVERSIONES EMPR PROF'!A1" display="Inversiones Empresarial y P" xr:uid="{00000000-0004-0000-0100-000007000000}"/>
    <hyperlink ref="A8" location="'INGRESOS Y EGRESOS'!A1" display="Ingresos y Egresos" xr:uid="{00000000-0004-0000-0100-000008000000}"/>
    <hyperlink ref="A7" location="DATOS!A1" display="Datos de la Empresa" xr:uid="{00000000-0004-0000-0100-000009000000}"/>
  </hyperlinks>
  <printOptions horizontalCentered="1"/>
  <pageMargins left="0.78740157480314965" right="0.78740157480314965" top="0.98425196850393704" bottom="0.98425196850393704" header="0" footer="0"/>
  <pageSetup scale="63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506"/>
  <sheetViews>
    <sheetView zoomScaleNormal="100" workbookViewId="0">
      <pane xSplit="1" ySplit="6" topLeftCell="B7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5.7109375" style="15" customWidth="1"/>
    <col min="4" max="4" width="13.85546875" style="15" customWidth="1"/>
    <col min="5" max="5" width="23.7109375" style="15" customWidth="1"/>
    <col min="6" max="6" width="13.7109375" style="15" customWidth="1"/>
    <col min="7" max="11" width="11.7109375" style="15" customWidth="1"/>
    <col min="12" max="12" width="38" style="15" customWidth="1"/>
    <col min="13" max="16384" width="11.42578125" style="15"/>
  </cols>
  <sheetData>
    <row r="1" spans="1:12" ht="17.45" customHeight="1" x14ac:dyDescent="0.3">
      <c r="A1" s="212" t="s">
        <v>244</v>
      </c>
      <c r="C1" s="107" t="str">
        <f>IF(DATOS!H18=DATOS!I1,DATOS!$E$6&amp;" "&amp;DATOS!$I$6&amp;" "&amp;DATOS!$M$6, "N o m b r e")</f>
        <v>N o m b r e</v>
      </c>
      <c r="D1" s="198"/>
      <c r="E1" s="198"/>
      <c r="F1" s="198"/>
      <c r="G1" s="198"/>
      <c r="H1" s="198"/>
      <c r="I1" s="198"/>
      <c r="J1" s="13"/>
      <c r="K1" s="13"/>
      <c r="L1" s="21"/>
    </row>
    <row r="2" spans="1:12" ht="17.45" customHeight="1" x14ac:dyDescent="0.3">
      <c r="A2" s="260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199"/>
      <c r="F2" s="199"/>
      <c r="G2" s="199"/>
      <c r="H2" s="199"/>
      <c r="I2" s="199"/>
      <c r="J2" s="21"/>
      <c r="K2" s="21"/>
      <c r="L2" s="21"/>
    </row>
    <row r="3" spans="1:12" ht="17.45" customHeight="1" x14ac:dyDescent="0.2">
      <c r="A3" s="260"/>
      <c r="C3" s="200"/>
      <c r="D3" s="198"/>
      <c r="E3" s="199"/>
      <c r="F3" s="199"/>
      <c r="G3" s="199"/>
      <c r="H3" s="199"/>
      <c r="I3" s="199"/>
      <c r="J3" s="21"/>
      <c r="K3" s="21"/>
      <c r="L3" s="21"/>
    </row>
    <row r="4" spans="1:12" ht="17.45" customHeight="1" x14ac:dyDescent="0.3">
      <c r="A4" s="261"/>
      <c r="C4" s="107" t="str">
        <f>"Declaración Informativa de Operaciones con Terceros Diciembre "&amp;DATOS!E10</f>
        <v>Declaración Informativa de Operaciones con Terceros Diciembre 2020</v>
      </c>
      <c r="D4" s="198"/>
      <c r="E4" s="199"/>
      <c r="F4" s="199"/>
      <c r="G4" s="199"/>
      <c r="H4" s="199"/>
      <c r="I4" s="199"/>
      <c r="J4" s="21"/>
      <c r="K4" s="21"/>
      <c r="L4" s="21"/>
    </row>
    <row r="5" spans="1:12" ht="17.45" customHeight="1" x14ac:dyDescent="0.2">
      <c r="A5" s="262" t="s">
        <v>251</v>
      </c>
      <c r="C5" s="23"/>
      <c r="D5" s="13"/>
      <c r="E5" s="21"/>
      <c r="F5" s="21"/>
      <c r="G5" s="21"/>
      <c r="H5" s="21"/>
      <c r="I5" s="21"/>
      <c r="J5" s="21"/>
      <c r="K5" s="21"/>
      <c r="L5" s="21"/>
    </row>
    <row r="6" spans="1:12" ht="17.45" customHeight="1" x14ac:dyDescent="0.2">
      <c r="A6" s="263"/>
      <c r="C6" s="115" t="s">
        <v>152</v>
      </c>
      <c r="D6" s="117" t="s">
        <v>149</v>
      </c>
      <c r="E6" s="117" t="s">
        <v>150</v>
      </c>
      <c r="F6" s="115" t="s">
        <v>23</v>
      </c>
      <c r="G6" s="115" t="s">
        <v>156</v>
      </c>
      <c r="H6" s="115" t="s">
        <v>155</v>
      </c>
      <c r="I6" s="115" t="s">
        <v>260</v>
      </c>
      <c r="J6" s="115" t="s">
        <v>154</v>
      </c>
      <c r="K6" s="117" t="s">
        <v>167</v>
      </c>
      <c r="L6" s="115" t="s">
        <v>43</v>
      </c>
    </row>
    <row r="7" spans="1:12" ht="17.45" customHeight="1" x14ac:dyDescent="0.2">
      <c r="A7" s="114" t="s">
        <v>163</v>
      </c>
      <c r="C7" s="158">
        <v>1</v>
      </c>
      <c r="D7" s="146" t="str">
        <f>IF(PROVEEDORES!E8="","",PROVEEDORES!E8)</f>
        <v>NACIONAL</v>
      </c>
      <c r="E7" s="146" t="str">
        <f>IF(PROVEEDORES!F8="","",PROVEEDORES!F8)</f>
        <v>SERVICIOS PROFESIONALES</v>
      </c>
      <c r="F7" s="146" t="str">
        <f>IF(PROVEEDORES!D8="","",PROVEEDORES!D8)</f>
        <v>PEAF6903298H9</v>
      </c>
      <c r="G7" s="159">
        <f>SUMIF('EG-DIC'!$F$18:$F$516,PROVEEDORES!$D8,'EG-DIC'!P$18:P$516)</f>
        <v>0</v>
      </c>
      <c r="H7" s="159">
        <f>SUMIF('EG-DIC'!$F$18:$F$516,PROVEEDORES!$D8,'EG-DIC'!Q$18:Q$516)</f>
        <v>0</v>
      </c>
      <c r="I7" s="159">
        <f>SUMIF('EG-DIC'!$F$18:$F$516,PROVEEDORES!$D8,'EG-DIC'!R$18:R$516)</f>
        <v>0</v>
      </c>
      <c r="J7" s="159">
        <f>SUMIF('EG-DIC'!$F$18:$F$516,PROVEEDORES!$D8,'EG-DIC'!S$18:S$516)</f>
        <v>0</v>
      </c>
      <c r="K7" s="159" t="str">
        <f>IF(G7+H7+I7+J7&gt;0,"C/Información","")</f>
        <v/>
      </c>
      <c r="L7" s="146" t="str">
        <f>IF(PROVEEDORES!G8="","",PROVEEDORES!G8)</f>
        <v>FRANCISCO JAVIER PEREZ AGUAYO</v>
      </c>
    </row>
    <row r="8" spans="1:12" ht="17.45" customHeight="1" x14ac:dyDescent="0.2">
      <c r="A8" s="114" t="s">
        <v>166</v>
      </c>
      <c r="C8" s="158">
        <f>C7+1</f>
        <v>2</v>
      </c>
      <c r="D8" s="146" t="str">
        <f>IF(PROVEEDORES!E9="","",PROVEEDORES!E9)</f>
        <v/>
      </c>
      <c r="E8" s="146" t="str">
        <f>IF(PROVEEDORES!F9="","",PROVEEDORES!F9)</f>
        <v/>
      </c>
      <c r="F8" s="146" t="str">
        <f>IF(PROVEEDORES!D9="","",PROVEEDORES!D9)</f>
        <v/>
      </c>
      <c r="G8" s="159">
        <f>SUMIF('EG-DIC'!$F$18:$F$516,PROVEEDORES!$D9,'EG-DIC'!P$18:P$516)</f>
        <v>0</v>
      </c>
      <c r="H8" s="159">
        <f>SUMIF('EG-DIC'!$F$18:$F$516,PROVEEDORES!$D9,'EG-DIC'!Q$18:Q$516)</f>
        <v>0</v>
      </c>
      <c r="I8" s="159">
        <f>SUMIF('EG-DIC'!$F$18:$F$516,PROVEEDORES!$D9,'EG-DIC'!R$18:R$516)</f>
        <v>0</v>
      </c>
      <c r="J8" s="159">
        <f>SUMIF('EG-DIC'!$F$18:$F$516,PROVEEDORES!$D9,'EG-DIC'!S$18:S$516)</f>
        <v>0</v>
      </c>
      <c r="K8" s="159" t="str">
        <f t="shared" ref="K8:K71" si="0">IF(G8+H8+I8+J8&gt;0,"C/Información","")</f>
        <v/>
      </c>
      <c r="L8" s="146" t="str">
        <f>IF(PROVEEDORES!G9="","",PROVEEDORES!G9)</f>
        <v/>
      </c>
    </row>
    <row r="9" spans="1:12" ht="17.45" customHeight="1" x14ac:dyDescent="0.2">
      <c r="A9" s="114" t="s">
        <v>205</v>
      </c>
      <c r="C9" s="158">
        <f t="shared" ref="C9:C72" si="1">C8+1</f>
        <v>3</v>
      </c>
      <c r="D9" s="146" t="str">
        <f>IF(PROVEEDORES!E10="","",PROVEEDORES!E10)</f>
        <v/>
      </c>
      <c r="E9" s="146" t="str">
        <f>IF(PROVEEDORES!F10="","",PROVEEDORES!F10)</f>
        <v/>
      </c>
      <c r="F9" s="146" t="str">
        <f>IF(PROVEEDORES!D10="","",PROVEEDORES!D10)</f>
        <v/>
      </c>
      <c r="G9" s="159">
        <f>SUMIF('EG-DIC'!$F$18:$F$516,PROVEEDORES!$D10,'EG-DIC'!P$18:P$516)</f>
        <v>0</v>
      </c>
      <c r="H9" s="159">
        <f>SUMIF('EG-DIC'!$F$18:$F$516,PROVEEDORES!$D10,'EG-DIC'!Q$18:Q$516)</f>
        <v>0</v>
      </c>
      <c r="I9" s="159">
        <f>SUMIF('EG-DIC'!$F$18:$F$516,PROVEEDORES!$D10,'EG-DIC'!R$18:R$516)</f>
        <v>0</v>
      </c>
      <c r="J9" s="159">
        <f>SUMIF('EG-DIC'!$F$18:$F$516,PROVEEDORES!$D10,'EG-DIC'!S$18:S$516)</f>
        <v>0</v>
      </c>
      <c r="K9" s="159" t="str">
        <f t="shared" si="0"/>
        <v/>
      </c>
      <c r="L9" s="146" t="str">
        <f>IF(PROVEEDORES!G10="","",PROVEEDORES!G10)</f>
        <v/>
      </c>
    </row>
    <row r="10" spans="1:12" ht="17.45" customHeight="1" x14ac:dyDescent="0.2">
      <c r="A10" s="114" t="s">
        <v>206</v>
      </c>
      <c r="C10" s="158">
        <f t="shared" si="1"/>
        <v>4</v>
      </c>
      <c r="D10" s="146" t="str">
        <f>IF(PROVEEDORES!E11="","",PROVEEDORES!E11)</f>
        <v/>
      </c>
      <c r="E10" s="146" t="str">
        <f>IF(PROVEEDORES!F11="","",PROVEEDORES!F11)</f>
        <v/>
      </c>
      <c r="F10" s="146" t="str">
        <f>IF(PROVEEDORES!D11="","",PROVEEDORES!D11)</f>
        <v/>
      </c>
      <c r="G10" s="159">
        <f>SUMIF('EG-DIC'!$F$18:$F$516,PROVEEDORES!$D11,'EG-DIC'!P$18:P$516)</f>
        <v>0</v>
      </c>
      <c r="H10" s="159">
        <f>SUMIF('EG-DIC'!$F$18:$F$516,PROVEEDORES!$D11,'EG-DIC'!Q$18:Q$516)</f>
        <v>0</v>
      </c>
      <c r="I10" s="159">
        <f>SUMIF('EG-DIC'!$F$18:$F$516,PROVEEDORES!$D11,'EG-DIC'!R$18:R$516)</f>
        <v>0</v>
      </c>
      <c r="J10" s="159">
        <f>SUMIF('EG-DIC'!$F$18:$F$516,PROVEEDORES!$D11,'EG-DIC'!S$18:S$516)</f>
        <v>0</v>
      </c>
      <c r="K10" s="159" t="str">
        <f t="shared" si="0"/>
        <v/>
      </c>
      <c r="L10" s="146" t="str">
        <f>IF(PROVEEDORES!G11="","",PROVEEDORES!G11)</f>
        <v/>
      </c>
    </row>
    <row r="11" spans="1:12" ht="17.45" customHeight="1" x14ac:dyDescent="0.2">
      <c r="A11" s="114" t="s">
        <v>137</v>
      </c>
      <c r="C11" s="158">
        <f t="shared" si="1"/>
        <v>5</v>
      </c>
      <c r="D11" s="146" t="str">
        <f>IF(PROVEEDORES!E12="","",PROVEEDORES!E12)</f>
        <v/>
      </c>
      <c r="E11" s="146" t="str">
        <f>IF(PROVEEDORES!F12="","",PROVEEDORES!F12)</f>
        <v/>
      </c>
      <c r="F11" s="146" t="str">
        <f>IF(PROVEEDORES!D12="","",PROVEEDORES!D12)</f>
        <v/>
      </c>
      <c r="G11" s="159">
        <f>SUMIF('EG-DIC'!$F$18:$F$516,PROVEEDORES!$D12,'EG-DIC'!P$18:P$516)</f>
        <v>0</v>
      </c>
      <c r="H11" s="159">
        <f>SUMIF('EG-DIC'!$F$18:$F$516,PROVEEDORES!$D12,'EG-DIC'!Q$18:Q$516)</f>
        <v>0</v>
      </c>
      <c r="I11" s="159">
        <f>SUMIF('EG-DIC'!$F$18:$F$516,PROVEEDORES!$D12,'EG-DIC'!R$18:R$516)</f>
        <v>0</v>
      </c>
      <c r="J11" s="159">
        <f>SUMIF('EG-DIC'!$F$18:$F$516,PROVEEDORES!$D12,'EG-DIC'!S$18:S$516)</f>
        <v>0</v>
      </c>
      <c r="K11" s="159" t="str">
        <f t="shared" si="0"/>
        <v/>
      </c>
      <c r="L11" s="146" t="str">
        <f>IF(PROVEEDORES!G12="","",PROVEEDORES!G12)</f>
        <v/>
      </c>
    </row>
    <row r="12" spans="1:12" ht="17.45" customHeight="1" x14ac:dyDescent="0.2">
      <c r="A12" s="114" t="s">
        <v>164</v>
      </c>
      <c r="C12" s="158">
        <f t="shared" si="1"/>
        <v>6</v>
      </c>
      <c r="D12" s="146" t="str">
        <f>IF(PROVEEDORES!E13="","",PROVEEDORES!E13)</f>
        <v/>
      </c>
      <c r="E12" s="146" t="str">
        <f>IF(PROVEEDORES!F13="","",PROVEEDORES!F13)</f>
        <v/>
      </c>
      <c r="F12" s="146" t="str">
        <f>IF(PROVEEDORES!D13="","",PROVEEDORES!D13)</f>
        <v/>
      </c>
      <c r="G12" s="159">
        <f>SUMIF('EG-DIC'!$F$18:$F$516,PROVEEDORES!$D13,'EG-DIC'!P$18:P$516)</f>
        <v>0</v>
      </c>
      <c r="H12" s="159">
        <f>SUMIF('EG-DIC'!$F$18:$F$516,PROVEEDORES!$D13,'EG-DIC'!Q$18:Q$516)</f>
        <v>0</v>
      </c>
      <c r="I12" s="159">
        <f>SUMIF('EG-DIC'!$F$18:$F$516,PROVEEDORES!$D13,'EG-DIC'!R$18:R$516)</f>
        <v>0</v>
      </c>
      <c r="J12" s="159">
        <f>SUMIF('EG-DIC'!$F$18:$F$516,PROVEEDORES!$D13,'EG-DIC'!S$18:S$516)</f>
        <v>0</v>
      </c>
      <c r="K12" s="159" t="str">
        <f t="shared" si="0"/>
        <v/>
      </c>
      <c r="L12" s="146" t="str">
        <f>IF(PROVEEDORES!G13="","",PROVEEDORES!G13)</f>
        <v/>
      </c>
    </row>
    <row r="13" spans="1:12" ht="17.45" customHeight="1" x14ac:dyDescent="0.2">
      <c r="A13" s="114" t="s">
        <v>165</v>
      </c>
      <c r="C13" s="158">
        <f t="shared" si="1"/>
        <v>7</v>
      </c>
      <c r="D13" s="146" t="str">
        <f>IF(PROVEEDORES!E14="","",PROVEEDORES!E14)</f>
        <v/>
      </c>
      <c r="E13" s="146" t="str">
        <f>IF(PROVEEDORES!F14="","",PROVEEDORES!F14)</f>
        <v/>
      </c>
      <c r="F13" s="146" t="str">
        <f>IF(PROVEEDORES!D14="","",PROVEEDORES!D14)</f>
        <v/>
      </c>
      <c r="G13" s="159">
        <f>SUMIF('EG-DIC'!$F$18:$F$516,PROVEEDORES!$D14,'EG-DIC'!P$18:P$516)</f>
        <v>0</v>
      </c>
      <c r="H13" s="159">
        <f>SUMIF('EG-DIC'!$F$18:$F$516,PROVEEDORES!$D14,'EG-DIC'!Q$18:Q$516)</f>
        <v>0</v>
      </c>
      <c r="I13" s="159">
        <f>SUMIF('EG-DIC'!$F$18:$F$516,PROVEEDORES!$D14,'EG-DIC'!R$18:R$516)</f>
        <v>0</v>
      </c>
      <c r="J13" s="159">
        <f>SUMIF('EG-DIC'!$F$18:$F$516,PROVEEDORES!$D14,'EG-DIC'!S$18:S$516)</f>
        <v>0</v>
      </c>
      <c r="K13" s="159" t="str">
        <f t="shared" si="0"/>
        <v/>
      </c>
      <c r="L13" s="146" t="str">
        <f>IF(PROVEEDORES!G14="","",PROVEEDORES!G14)</f>
        <v/>
      </c>
    </row>
    <row r="14" spans="1:12" ht="17.45" customHeight="1" x14ac:dyDescent="0.2">
      <c r="A14" s="114" t="s">
        <v>160</v>
      </c>
      <c r="C14" s="158">
        <f t="shared" si="1"/>
        <v>8</v>
      </c>
      <c r="D14" s="146" t="str">
        <f>IF(PROVEEDORES!E15="","",PROVEEDORES!E15)</f>
        <v/>
      </c>
      <c r="E14" s="146" t="str">
        <f>IF(PROVEEDORES!F15="","",PROVEEDORES!F15)</f>
        <v/>
      </c>
      <c r="F14" s="146" t="str">
        <f>IF(PROVEEDORES!D15="","",PROVEEDORES!D15)</f>
        <v/>
      </c>
      <c r="G14" s="159">
        <f>SUMIF('EG-DIC'!$F$18:$F$516,PROVEEDORES!$D15,'EG-DIC'!P$18:P$516)</f>
        <v>0</v>
      </c>
      <c r="H14" s="159">
        <f>SUMIF('EG-DIC'!$F$18:$F$516,PROVEEDORES!$D15,'EG-DIC'!Q$18:Q$516)</f>
        <v>0</v>
      </c>
      <c r="I14" s="159">
        <f>SUMIF('EG-DIC'!$F$18:$F$516,PROVEEDORES!$D15,'EG-DIC'!R$18:R$516)</f>
        <v>0</v>
      </c>
      <c r="J14" s="159">
        <f>SUMIF('EG-DIC'!$F$18:$F$516,PROVEEDORES!$D15,'EG-DIC'!S$18:S$516)</f>
        <v>0</v>
      </c>
      <c r="K14" s="159" t="str">
        <f t="shared" si="0"/>
        <v/>
      </c>
      <c r="L14" s="146" t="str">
        <f>IF(PROVEEDORES!G15="","",PROVEEDORES!G15)</f>
        <v/>
      </c>
    </row>
    <row r="15" spans="1:12" ht="17.45" customHeight="1" x14ac:dyDescent="0.2">
      <c r="A15" s="258" t="s">
        <v>250</v>
      </c>
      <c r="C15" s="158">
        <f t="shared" si="1"/>
        <v>9</v>
      </c>
      <c r="D15" s="146" t="str">
        <f>IF(PROVEEDORES!E16="","",PROVEEDORES!E16)</f>
        <v/>
      </c>
      <c r="E15" s="146" t="str">
        <f>IF(PROVEEDORES!F16="","",PROVEEDORES!F16)</f>
        <v/>
      </c>
      <c r="F15" s="146" t="str">
        <f>IF(PROVEEDORES!D16="","",PROVEEDORES!D16)</f>
        <v/>
      </c>
      <c r="G15" s="159">
        <f>SUMIF('EG-DIC'!$F$18:$F$516,PROVEEDORES!$D16,'EG-DIC'!P$18:P$516)</f>
        <v>0</v>
      </c>
      <c r="H15" s="159">
        <f>SUMIF('EG-DIC'!$F$18:$F$516,PROVEEDORES!$D16,'EG-DIC'!Q$18:Q$516)</f>
        <v>0</v>
      </c>
      <c r="I15" s="159">
        <f>SUMIF('EG-DIC'!$F$18:$F$516,PROVEEDORES!$D16,'EG-DIC'!R$18:R$516)</f>
        <v>0</v>
      </c>
      <c r="J15" s="159">
        <f>SUMIF('EG-DIC'!$F$18:$F$516,PROVEEDORES!$D16,'EG-DIC'!S$18:S$516)</f>
        <v>0</v>
      </c>
      <c r="K15" s="159" t="str">
        <f t="shared" si="0"/>
        <v/>
      </c>
      <c r="L15" s="146" t="str">
        <f>IF(PROVEEDORES!G16="","",PROVEEDORES!G16)</f>
        <v/>
      </c>
    </row>
    <row r="16" spans="1:12" ht="17.45" customHeight="1" x14ac:dyDescent="0.2">
      <c r="A16" s="259"/>
      <c r="C16" s="158">
        <f t="shared" si="1"/>
        <v>10</v>
      </c>
      <c r="D16" s="146" t="str">
        <f>IF(PROVEEDORES!E17="","",PROVEEDORES!E17)</f>
        <v/>
      </c>
      <c r="E16" s="146" t="str">
        <f>IF(PROVEEDORES!F17="","",PROVEEDORES!F17)</f>
        <v/>
      </c>
      <c r="F16" s="146" t="str">
        <f>IF(PROVEEDORES!D17="","",PROVEEDORES!D17)</f>
        <v/>
      </c>
      <c r="G16" s="159">
        <f>SUMIF('EG-DIC'!$F$18:$F$516,PROVEEDORES!$D17,'EG-DIC'!P$18:P$516)</f>
        <v>0</v>
      </c>
      <c r="H16" s="159">
        <f>SUMIF('EG-DIC'!$F$18:$F$516,PROVEEDORES!$D17,'EG-DIC'!Q$18:Q$516)</f>
        <v>0</v>
      </c>
      <c r="I16" s="159">
        <f>SUMIF('EG-DIC'!$F$18:$F$516,PROVEEDORES!$D17,'EG-DIC'!R$18:R$516)</f>
        <v>0</v>
      </c>
      <c r="J16" s="159">
        <f>SUMIF('EG-DIC'!$F$18:$F$516,PROVEEDORES!$D17,'EG-DIC'!S$18:S$516)</f>
        <v>0</v>
      </c>
      <c r="K16" s="159" t="str">
        <f t="shared" si="0"/>
        <v/>
      </c>
      <c r="L16" s="146" t="str">
        <f>IF(PROVEEDORES!G17="","",PROVEEDORES!G17)</f>
        <v/>
      </c>
    </row>
    <row r="17" spans="1:12" ht="17.45" customHeight="1" x14ac:dyDescent="0.2">
      <c r="A17" s="113"/>
      <c r="C17" s="158">
        <f t="shared" si="1"/>
        <v>11</v>
      </c>
      <c r="D17" s="146" t="str">
        <f>IF(PROVEEDORES!E18="","",PROVEEDORES!E18)</f>
        <v/>
      </c>
      <c r="E17" s="146" t="str">
        <f>IF(PROVEEDORES!F18="","",PROVEEDORES!F18)</f>
        <v/>
      </c>
      <c r="F17" s="146" t="str">
        <f>IF(PROVEEDORES!D18="","",PROVEEDORES!D18)</f>
        <v/>
      </c>
      <c r="G17" s="159">
        <f>SUMIF('EG-DIC'!$F$18:$F$516,PROVEEDORES!$D18,'EG-DIC'!P$18:P$516)</f>
        <v>0</v>
      </c>
      <c r="H17" s="159">
        <f>SUMIF('EG-DIC'!$F$18:$F$516,PROVEEDORES!$D18,'EG-DIC'!Q$18:Q$516)</f>
        <v>0</v>
      </c>
      <c r="I17" s="159">
        <f>SUMIF('EG-DIC'!$F$18:$F$516,PROVEEDORES!$D18,'EG-DIC'!R$18:R$516)</f>
        <v>0</v>
      </c>
      <c r="J17" s="159">
        <f>SUMIF('EG-DIC'!$F$18:$F$516,PROVEEDORES!$D18,'EG-DIC'!S$18:S$516)</f>
        <v>0</v>
      </c>
      <c r="K17" s="159" t="str">
        <f t="shared" si="0"/>
        <v/>
      </c>
      <c r="L17" s="146" t="str">
        <f>IF(PROVEEDORES!G18="","",PROVEEDORES!G18)</f>
        <v/>
      </c>
    </row>
    <row r="18" spans="1:12" ht="17.45" customHeight="1" x14ac:dyDescent="0.2">
      <c r="A18" s="110"/>
      <c r="C18" s="158">
        <f t="shared" si="1"/>
        <v>12</v>
      </c>
      <c r="D18" s="146" t="str">
        <f>IF(PROVEEDORES!E19="","",PROVEEDORES!E19)</f>
        <v/>
      </c>
      <c r="E18" s="146" t="str">
        <f>IF(PROVEEDORES!F19="","",PROVEEDORES!F19)</f>
        <v/>
      </c>
      <c r="F18" s="146" t="str">
        <f>IF(PROVEEDORES!D19="","",PROVEEDORES!D19)</f>
        <v/>
      </c>
      <c r="G18" s="159">
        <f>SUMIF('EG-DIC'!$F$18:$F$516,PROVEEDORES!$D19,'EG-DIC'!P$18:P$516)</f>
        <v>0</v>
      </c>
      <c r="H18" s="159">
        <f>SUMIF('EG-DIC'!$F$18:$F$516,PROVEEDORES!$D19,'EG-DIC'!Q$18:Q$516)</f>
        <v>0</v>
      </c>
      <c r="I18" s="159">
        <f>SUMIF('EG-DIC'!$F$18:$F$516,PROVEEDORES!$D19,'EG-DIC'!R$18:R$516)</f>
        <v>0</v>
      </c>
      <c r="J18" s="159">
        <f>SUMIF('EG-DIC'!$F$18:$F$516,PROVEEDORES!$D19,'EG-DIC'!S$18:S$516)</f>
        <v>0</v>
      </c>
      <c r="K18" s="159" t="str">
        <f t="shared" si="0"/>
        <v/>
      </c>
      <c r="L18" s="146" t="str">
        <f>IF(PROVEEDORES!G19="","",PROVEEDORES!G19)</f>
        <v/>
      </c>
    </row>
    <row r="19" spans="1:12" ht="17.45" customHeight="1" x14ac:dyDescent="0.2">
      <c r="A19" s="110"/>
      <c r="C19" s="158">
        <f t="shared" si="1"/>
        <v>13</v>
      </c>
      <c r="D19" s="146" t="str">
        <f>IF(PROVEEDORES!E20="","",PROVEEDORES!E20)</f>
        <v/>
      </c>
      <c r="E19" s="146" t="str">
        <f>IF(PROVEEDORES!F20="","",PROVEEDORES!F20)</f>
        <v/>
      </c>
      <c r="F19" s="146" t="str">
        <f>IF(PROVEEDORES!D20="","",PROVEEDORES!D20)</f>
        <v/>
      </c>
      <c r="G19" s="159">
        <f>SUMIF('EG-DIC'!$F$18:$F$516,PROVEEDORES!$D20,'EG-DIC'!P$18:P$516)</f>
        <v>0</v>
      </c>
      <c r="H19" s="159">
        <f>SUMIF('EG-DIC'!$F$18:$F$516,PROVEEDORES!$D20,'EG-DIC'!Q$18:Q$516)</f>
        <v>0</v>
      </c>
      <c r="I19" s="159">
        <f>SUMIF('EG-DIC'!$F$18:$F$516,PROVEEDORES!$D20,'EG-DIC'!R$18:R$516)</f>
        <v>0</v>
      </c>
      <c r="J19" s="159">
        <f>SUMIF('EG-DIC'!$F$18:$F$516,PROVEEDORES!$D20,'EG-DIC'!S$18:S$516)</f>
        <v>0</v>
      </c>
      <c r="K19" s="159" t="str">
        <f t="shared" si="0"/>
        <v/>
      </c>
      <c r="L19" s="146" t="str">
        <f>IF(PROVEEDORES!G20="","",PROVEEDORES!G20)</f>
        <v/>
      </c>
    </row>
    <row r="20" spans="1:12" ht="17.45" customHeight="1" x14ac:dyDescent="0.2">
      <c r="A20" s="110"/>
      <c r="C20" s="158">
        <f t="shared" si="1"/>
        <v>14</v>
      </c>
      <c r="D20" s="146" t="str">
        <f>IF(PROVEEDORES!E21="","",PROVEEDORES!E21)</f>
        <v/>
      </c>
      <c r="E20" s="146" t="str">
        <f>IF(PROVEEDORES!F21="","",PROVEEDORES!F21)</f>
        <v/>
      </c>
      <c r="F20" s="146" t="str">
        <f>IF(PROVEEDORES!D21="","",PROVEEDORES!D21)</f>
        <v/>
      </c>
      <c r="G20" s="159">
        <f>SUMIF('EG-DIC'!$F$18:$F$516,PROVEEDORES!$D21,'EG-DIC'!P$18:P$516)</f>
        <v>0</v>
      </c>
      <c r="H20" s="159">
        <f>SUMIF('EG-DIC'!$F$18:$F$516,PROVEEDORES!$D21,'EG-DIC'!Q$18:Q$516)</f>
        <v>0</v>
      </c>
      <c r="I20" s="159">
        <f>SUMIF('EG-DIC'!$F$18:$F$516,PROVEEDORES!$D21,'EG-DIC'!R$18:R$516)</f>
        <v>0</v>
      </c>
      <c r="J20" s="159">
        <f>SUMIF('EG-DIC'!$F$18:$F$516,PROVEEDORES!$D21,'EG-DIC'!S$18:S$516)</f>
        <v>0</v>
      </c>
      <c r="K20" s="159" t="str">
        <f t="shared" si="0"/>
        <v/>
      </c>
      <c r="L20" s="146" t="str">
        <f>IF(PROVEEDORES!G21="","",PROVEEDORES!G21)</f>
        <v/>
      </c>
    </row>
    <row r="21" spans="1:12" ht="17.45" customHeight="1" x14ac:dyDescent="0.2">
      <c r="A21" s="110"/>
      <c r="C21" s="158">
        <f t="shared" si="1"/>
        <v>15</v>
      </c>
      <c r="D21" s="146" t="str">
        <f>IF(PROVEEDORES!E22="","",PROVEEDORES!E22)</f>
        <v/>
      </c>
      <c r="E21" s="146" t="str">
        <f>IF(PROVEEDORES!F22="","",PROVEEDORES!F22)</f>
        <v/>
      </c>
      <c r="F21" s="146" t="str">
        <f>IF(PROVEEDORES!D22="","",PROVEEDORES!D22)</f>
        <v/>
      </c>
      <c r="G21" s="159">
        <f>SUMIF('EG-DIC'!$F$18:$F$516,PROVEEDORES!$D22,'EG-DIC'!P$18:P$516)</f>
        <v>0</v>
      </c>
      <c r="H21" s="159">
        <f>SUMIF('EG-DIC'!$F$18:$F$516,PROVEEDORES!$D22,'EG-DIC'!Q$18:Q$516)</f>
        <v>0</v>
      </c>
      <c r="I21" s="159">
        <f>SUMIF('EG-DIC'!$F$18:$F$516,PROVEEDORES!$D22,'EG-DIC'!R$18:R$516)</f>
        <v>0</v>
      </c>
      <c r="J21" s="159">
        <f>SUMIF('EG-DIC'!$F$18:$F$516,PROVEEDORES!$D22,'EG-DIC'!S$18:S$516)</f>
        <v>0</v>
      </c>
      <c r="K21" s="159" t="str">
        <f t="shared" si="0"/>
        <v/>
      </c>
      <c r="L21" s="146" t="str">
        <f>IF(PROVEEDORES!G22="","",PROVEEDORES!G22)</f>
        <v/>
      </c>
    </row>
    <row r="22" spans="1:12" ht="17.45" customHeight="1" x14ac:dyDescent="0.2">
      <c r="A22" s="110"/>
      <c r="C22" s="158">
        <f t="shared" si="1"/>
        <v>16</v>
      </c>
      <c r="D22" s="146" t="str">
        <f>IF(PROVEEDORES!E23="","",PROVEEDORES!E23)</f>
        <v/>
      </c>
      <c r="E22" s="146" t="str">
        <f>IF(PROVEEDORES!F23="","",PROVEEDORES!F23)</f>
        <v/>
      </c>
      <c r="F22" s="146" t="str">
        <f>IF(PROVEEDORES!D23="","",PROVEEDORES!D23)</f>
        <v/>
      </c>
      <c r="G22" s="159">
        <f>SUMIF('EG-DIC'!$F$18:$F$516,PROVEEDORES!$D23,'EG-DIC'!P$18:P$516)</f>
        <v>0</v>
      </c>
      <c r="H22" s="159">
        <f>SUMIF('EG-DIC'!$F$18:$F$516,PROVEEDORES!$D23,'EG-DIC'!Q$18:Q$516)</f>
        <v>0</v>
      </c>
      <c r="I22" s="159">
        <f>SUMIF('EG-DIC'!$F$18:$F$516,PROVEEDORES!$D23,'EG-DIC'!R$18:R$516)</f>
        <v>0</v>
      </c>
      <c r="J22" s="159">
        <f>SUMIF('EG-DIC'!$F$18:$F$516,PROVEEDORES!$D23,'EG-DIC'!S$18:S$516)</f>
        <v>0</v>
      </c>
      <c r="K22" s="159" t="str">
        <f t="shared" si="0"/>
        <v/>
      </c>
      <c r="L22" s="146" t="str">
        <f>IF(PROVEEDORES!G23="","",PROVEEDORES!G23)</f>
        <v/>
      </c>
    </row>
    <row r="23" spans="1:12" ht="17.45" customHeight="1" x14ac:dyDescent="0.2">
      <c r="A23" s="110"/>
      <c r="C23" s="158">
        <f t="shared" si="1"/>
        <v>17</v>
      </c>
      <c r="D23" s="146" t="str">
        <f>IF(PROVEEDORES!E24="","",PROVEEDORES!E24)</f>
        <v/>
      </c>
      <c r="E23" s="146" t="str">
        <f>IF(PROVEEDORES!F24="","",PROVEEDORES!F24)</f>
        <v/>
      </c>
      <c r="F23" s="146" t="str">
        <f>IF(PROVEEDORES!D24="","",PROVEEDORES!D24)</f>
        <v/>
      </c>
      <c r="G23" s="159">
        <f>SUMIF('EG-DIC'!$F$18:$F$516,PROVEEDORES!$D24,'EG-DIC'!P$18:P$516)</f>
        <v>0</v>
      </c>
      <c r="H23" s="159">
        <f>SUMIF('EG-DIC'!$F$18:$F$516,PROVEEDORES!$D24,'EG-DIC'!Q$18:Q$516)</f>
        <v>0</v>
      </c>
      <c r="I23" s="159">
        <f>SUMIF('EG-DIC'!$F$18:$F$516,PROVEEDORES!$D24,'EG-DIC'!R$18:R$516)</f>
        <v>0</v>
      </c>
      <c r="J23" s="159">
        <f>SUMIF('EG-DIC'!$F$18:$F$516,PROVEEDORES!$D24,'EG-DIC'!S$18:S$516)</f>
        <v>0</v>
      </c>
      <c r="K23" s="159" t="str">
        <f t="shared" si="0"/>
        <v/>
      </c>
      <c r="L23" s="146" t="str">
        <f>IF(PROVEEDORES!G24="","",PROVEEDORES!G24)</f>
        <v/>
      </c>
    </row>
    <row r="24" spans="1:12" ht="17.45" customHeight="1" x14ac:dyDescent="0.2">
      <c r="A24" s="110"/>
      <c r="C24" s="158">
        <f t="shared" si="1"/>
        <v>18</v>
      </c>
      <c r="D24" s="146" t="str">
        <f>IF(PROVEEDORES!E25="","",PROVEEDORES!E25)</f>
        <v/>
      </c>
      <c r="E24" s="146" t="str">
        <f>IF(PROVEEDORES!F25="","",PROVEEDORES!F25)</f>
        <v/>
      </c>
      <c r="F24" s="146" t="str">
        <f>IF(PROVEEDORES!D25="","",PROVEEDORES!D25)</f>
        <v/>
      </c>
      <c r="G24" s="159">
        <f>SUMIF('EG-DIC'!$F$18:$F$516,PROVEEDORES!$D25,'EG-DIC'!P$18:P$516)</f>
        <v>0</v>
      </c>
      <c r="H24" s="159">
        <f>SUMIF('EG-DIC'!$F$18:$F$516,PROVEEDORES!$D25,'EG-DIC'!Q$18:Q$516)</f>
        <v>0</v>
      </c>
      <c r="I24" s="159">
        <f>SUMIF('EG-DIC'!$F$18:$F$516,PROVEEDORES!$D25,'EG-DIC'!R$18:R$516)</f>
        <v>0</v>
      </c>
      <c r="J24" s="159">
        <f>SUMIF('EG-DIC'!$F$18:$F$516,PROVEEDORES!$D25,'EG-DIC'!S$18:S$516)</f>
        <v>0</v>
      </c>
      <c r="K24" s="159" t="str">
        <f t="shared" si="0"/>
        <v/>
      </c>
      <c r="L24" s="146" t="str">
        <f>IF(PROVEEDORES!G25="","",PROVEEDORES!G25)</f>
        <v/>
      </c>
    </row>
    <row r="25" spans="1:12" ht="17.45" customHeight="1" x14ac:dyDescent="0.2">
      <c r="A25" s="110"/>
      <c r="C25" s="158">
        <f t="shared" si="1"/>
        <v>19</v>
      </c>
      <c r="D25" s="146" t="str">
        <f>IF(PROVEEDORES!E26="","",PROVEEDORES!E26)</f>
        <v/>
      </c>
      <c r="E25" s="146" t="str">
        <f>IF(PROVEEDORES!F26="","",PROVEEDORES!F26)</f>
        <v/>
      </c>
      <c r="F25" s="146" t="str">
        <f>IF(PROVEEDORES!D26="","",PROVEEDORES!D26)</f>
        <v/>
      </c>
      <c r="G25" s="159">
        <f>SUMIF('EG-DIC'!$F$18:$F$516,PROVEEDORES!$D26,'EG-DIC'!P$18:P$516)</f>
        <v>0</v>
      </c>
      <c r="H25" s="159">
        <f>SUMIF('EG-DIC'!$F$18:$F$516,PROVEEDORES!$D26,'EG-DIC'!Q$18:Q$516)</f>
        <v>0</v>
      </c>
      <c r="I25" s="159">
        <f>SUMIF('EG-DIC'!$F$18:$F$516,PROVEEDORES!$D26,'EG-DIC'!R$18:R$516)</f>
        <v>0</v>
      </c>
      <c r="J25" s="159">
        <f>SUMIF('EG-DIC'!$F$18:$F$516,PROVEEDORES!$D26,'EG-DIC'!S$18:S$516)</f>
        <v>0</v>
      </c>
      <c r="K25" s="159" t="str">
        <f t="shared" si="0"/>
        <v/>
      </c>
      <c r="L25" s="146" t="str">
        <f>IF(PROVEEDORES!G26="","",PROVEEDORES!G26)</f>
        <v/>
      </c>
    </row>
    <row r="26" spans="1:12" ht="17.45" customHeight="1" x14ac:dyDescent="0.2">
      <c r="A26" s="110"/>
      <c r="C26" s="158">
        <f t="shared" si="1"/>
        <v>20</v>
      </c>
      <c r="D26" s="146" t="str">
        <f>IF(PROVEEDORES!E27="","",PROVEEDORES!E27)</f>
        <v/>
      </c>
      <c r="E26" s="146" t="str">
        <f>IF(PROVEEDORES!F27="","",PROVEEDORES!F27)</f>
        <v/>
      </c>
      <c r="F26" s="146" t="str">
        <f>IF(PROVEEDORES!D27="","",PROVEEDORES!D27)</f>
        <v/>
      </c>
      <c r="G26" s="159">
        <f>SUMIF('EG-DIC'!$F$18:$F$516,PROVEEDORES!$D27,'EG-DIC'!P$18:P$516)</f>
        <v>0</v>
      </c>
      <c r="H26" s="159">
        <f>SUMIF('EG-DIC'!$F$18:$F$516,PROVEEDORES!$D27,'EG-DIC'!Q$18:Q$516)</f>
        <v>0</v>
      </c>
      <c r="I26" s="159">
        <f>SUMIF('EG-DIC'!$F$18:$F$516,PROVEEDORES!$D27,'EG-DIC'!R$18:R$516)</f>
        <v>0</v>
      </c>
      <c r="J26" s="159">
        <f>SUMIF('EG-DIC'!$F$18:$F$516,PROVEEDORES!$D27,'EG-DIC'!S$18:S$516)</f>
        <v>0</v>
      </c>
      <c r="K26" s="159" t="str">
        <f t="shared" si="0"/>
        <v/>
      </c>
      <c r="L26" s="146" t="str">
        <f>IF(PROVEEDORES!G27="","",PROVEEDORES!G27)</f>
        <v/>
      </c>
    </row>
    <row r="27" spans="1:12" ht="17.45" customHeight="1" x14ac:dyDescent="0.2">
      <c r="A27" s="110"/>
      <c r="C27" s="158">
        <f t="shared" si="1"/>
        <v>21</v>
      </c>
      <c r="D27" s="146" t="str">
        <f>IF(PROVEEDORES!E28="","",PROVEEDORES!E28)</f>
        <v/>
      </c>
      <c r="E27" s="146" t="str">
        <f>IF(PROVEEDORES!F28="","",PROVEEDORES!F28)</f>
        <v/>
      </c>
      <c r="F27" s="146" t="str">
        <f>IF(PROVEEDORES!D28="","",PROVEEDORES!D28)</f>
        <v/>
      </c>
      <c r="G27" s="159">
        <f>SUMIF('EG-DIC'!$F$18:$F$516,PROVEEDORES!$D28,'EG-DIC'!P$18:P$516)</f>
        <v>0</v>
      </c>
      <c r="H27" s="159">
        <f>SUMIF('EG-DIC'!$F$18:$F$516,PROVEEDORES!$D28,'EG-DIC'!Q$18:Q$516)</f>
        <v>0</v>
      </c>
      <c r="I27" s="159">
        <f>SUMIF('EG-DIC'!$F$18:$F$516,PROVEEDORES!$D28,'EG-DIC'!R$18:R$516)</f>
        <v>0</v>
      </c>
      <c r="J27" s="159">
        <f>SUMIF('EG-DIC'!$F$18:$F$516,PROVEEDORES!$D28,'EG-DIC'!S$18:S$516)</f>
        <v>0</v>
      </c>
      <c r="K27" s="159" t="str">
        <f t="shared" si="0"/>
        <v/>
      </c>
      <c r="L27" s="146" t="str">
        <f>IF(PROVEEDORES!G28="","",PROVEEDORES!G28)</f>
        <v/>
      </c>
    </row>
    <row r="28" spans="1:12" ht="17.45" customHeight="1" x14ac:dyDescent="0.2">
      <c r="A28" s="111"/>
      <c r="C28" s="158">
        <f t="shared" si="1"/>
        <v>22</v>
      </c>
      <c r="D28" s="146" t="str">
        <f>IF(PROVEEDORES!E29="","",PROVEEDORES!E29)</f>
        <v/>
      </c>
      <c r="E28" s="146" t="str">
        <f>IF(PROVEEDORES!F29="","",PROVEEDORES!F29)</f>
        <v/>
      </c>
      <c r="F28" s="146" t="str">
        <f>IF(PROVEEDORES!D29="","",PROVEEDORES!D29)</f>
        <v/>
      </c>
      <c r="G28" s="159">
        <f>SUMIF('EG-DIC'!$F$18:$F$516,PROVEEDORES!$D29,'EG-DIC'!P$18:P$516)</f>
        <v>0</v>
      </c>
      <c r="H28" s="159">
        <f>SUMIF('EG-DIC'!$F$18:$F$516,PROVEEDORES!$D29,'EG-DIC'!Q$18:Q$516)</f>
        <v>0</v>
      </c>
      <c r="I28" s="159">
        <f>SUMIF('EG-DIC'!$F$18:$F$516,PROVEEDORES!$D29,'EG-DIC'!R$18:R$516)</f>
        <v>0</v>
      </c>
      <c r="J28" s="159">
        <f>SUMIF('EG-DIC'!$F$18:$F$516,PROVEEDORES!$D29,'EG-DIC'!S$18:S$516)</f>
        <v>0</v>
      </c>
      <c r="K28" s="159" t="str">
        <f t="shared" si="0"/>
        <v/>
      </c>
      <c r="L28" s="146" t="str">
        <f>IF(PROVEEDORES!G29="","",PROVEEDORES!G29)</f>
        <v/>
      </c>
    </row>
    <row r="29" spans="1:12" ht="17.45" customHeight="1" x14ac:dyDescent="0.2">
      <c r="A29" s="111"/>
      <c r="C29" s="158">
        <f t="shared" si="1"/>
        <v>23</v>
      </c>
      <c r="D29" s="146" t="str">
        <f>IF(PROVEEDORES!E30="","",PROVEEDORES!E30)</f>
        <v/>
      </c>
      <c r="E29" s="146" t="str">
        <f>IF(PROVEEDORES!F30="","",PROVEEDORES!F30)</f>
        <v/>
      </c>
      <c r="F29" s="146" t="str">
        <f>IF(PROVEEDORES!D30="","",PROVEEDORES!D30)</f>
        <v/>
      </c>
      <c r="G29" s="159">
        <f>SUMIF('EG-DIC'!$F$18:$F$516,PROVEEDORES!$D30,'EG-DIC'!P$18:P$516)</f>
        <v>0</v>
      </c>
      <c r="H29" s="159">
        <f>SUMIF('EG-DIC'!$F$18:$F$516,PROVEEDORES!$D30,'EG-DIC'!Q$18:Q$516)</f>
        <v>0</v>
      </c>
      <c r="I29" s="159">
        <f>SUMIF('EG-DIC'!$F$18:$F$516,PROVEEDORES!$D30,'EG-DIC'!R$18:R$516)</f>
        <v>0</v>
      </c>
      <c r="J29" s="159">
        <f>SUMIF('EG-DIC'!$F$18:$F$516,PROVEEDORES!$D30,'EG-DIC'!S$18:S$516)</f>
        <v>0</v>
      </c>
      <c r="K29" s="159" t="str">
        <f t="shared" si="0"/>
        <v/>
      </c>
      <c r="L29" s="146" t="str">
        <f>IF(PROVEEDORES!G30="","",PROVEEDORES!G30)</f>
        <v/>
      </c>
    </row>
    <row r="30" spans="1:12" ht="17.45" customHeight="1" x14ac:dyDescent="0.2">
      <c r="A30" s="111"/>
      <c r="C30" s="158">
        <f t="shared" si="1"/>
        <v>24</v>
      </c>
      <c r="D30" s="146" t="str">
        <f>IF(PROVEEDORES!E31="","",PROVEEDORES!E31)</f>
        <v/>
      </c>
      <c r="E30" s="146" t="str">
        <f>IF(PROVEEDORES!F31="","",PROVEEDORES!F31)</f>
        <v/>
      </c>
      <c r="F30" s="146" t="str">
        <f>IF(PROVEEDORES!D31="","",PROVEEDORES!D31)</f>
        <v/>
      </c>
      <c r="G30" s="159">
        <f>SUMIF('EG-DIC'!$F$18:$F$516,PROVEEDORES!$D31,'EG-DIC'!P$18:P$516)</f>
        <v>0</v>
      </c>
      <c r="H30" s="159">
        <f>SUMIF('EG-DIC'!$F$18:$F$516,PROVEEDORES!$D31,'EG-DIC'!Q$18:Q$516)</f>
        <v>0</v>
      </c>
      <c r="I30" s="159">
        <f>SUMIF('EG-DIC'!$F$18:$F$516,PROVEEDORES!$D31,'EG-DIC'!R$18:R$516)</f>
        <v>0</v>
      </c>
      <c r="J30" s="159">
        <f>SUMIF('EG-DIC'!$F$18:$F$516,PROVEEDORES!$D31,'EG-DIC'!S$18:S$516)</f>
        <v>0</v>
      </c>
      <c r="K30" s="159" t="str">
        <f t="shared" si="0"/>
        <v/>
      </c>
      <c r="L30" s="146" t="str">
        <f>IF(PROVEEDORES!G31="","",PROVEEDORES!G31)</f>
        <v/>
      </c>
    </row>
    <row r="31" spans="1:12" ht="17.45" customHeight="1" x14ac:dyDescent="0.2">
      <c r="A31" s="111"/>
      <c r="C31" s="158">
        <f t="shared" si="1"/>
        <v>25</v>
      </c>
      <c r="D31" s="146" t="str">
        <f>IF(PROVEEDORES!E32="","",PROVEEDORES!E32)</f>
        <v/>
      </c>
      <c r="E31" s="146" t="str">
        <f>IF(PROVEEDORES!F32="","",PROVEEDORES!F32)</f>
        <v/>
      </c>
      <c r="F31" s="146" t="str">
        <f>IF(PROVEEDORES!D32="","",PROVEEDORES!D32)</f>
        <v/>
      </c>
      <c r="G31" s="159">
        <f>SUMIF('EG-DIC'!$F$18:$F$516,PROVEEDORES!$D32,'EG-DIC'!P$18:P$516)</f>
        <v>0</v>
      </c>
      <c r="H31" s="159">
        <f>SUMIF('EG-DIC'!$F$18:$F$516,PROVEEDORES!$D32,'EG-DIC'!Q$18:Q$516)</f>
        <v>0</v>
      </c>
      <c r="I31" s="159">
        <f>SUMIF('EG-DIC'!$F$18:$F$516,PROVEEDORES!$D32,'EG-DIC'!R$18:R$516)</f>
        <v>0</v>
      </c>
      <c r="J31" s="159">
        <f>SUMIF('EG-DIC'!$F$18:$F$516,PROVEEDORES!$D32,'EG-DIC'!S$18:S$516)</f>
        <v>0</v>
      </c>
      <c r="K31" s="159" t="str">
        <f t="shared" si="0"/>
        <v/>
      </c>
      <c r="L31" s="146" t="str">
        <f>IF(PROVEEDORES!G32="","",PROVEEDORES!G32)</f>
        <v/>
      </c>
    </row>
    <row r="32" spans="1:12" ht="17.45" customHeight="1" x14ac:dyDescent="0.2">
      <c r="A32" s="111"/>
      <c r="C32" s="158">
        <f t="shared" si="1"/>
        <v>26</v>
      </c>
      <c r="D32" s="146" t="str">
        <f>IF(PROVEEDORES!E33="","",PROVEEDORES!E33)</f>
        <v/>
      </c>
      <c r="E32" s="146" t="str">
        <f>IF(PROVEEDORES!F33="","",PROVEEDORES!F33)</f>
        <v/>
      </c>
      <c r="F32" s="146" t="str">
        <f>IF(PROVEEDORES!D33="","",PROVEEDORES!D33)</f>
        <v/>
      </c>
      <c r="G32" s="159">
        <f>SUMIF('EG-DIC'!$F$18:$F$516,PROVEEDORES!$D33,'EG-DIC'!P$18:P$516)</f>
        <v>0</v>
      </c>
      <c r="H32" s="159">
        <f>SUMIF('EG-DIC'!$F$18:$F$516,PROVEEDORES!$D33,'EG-DIC'!Q$18:Q$516)</f>
        <v>0</v>
      </c>
      <c r="I32" s="159">
        <f>SUMIF('EG-DIC'!$F$18:$F$516,PROVEEDORES!$D33,'EG-DIC'!R$18:R$516)</f>
        <v>0</v>
      </c>
      <c r="J32" s="159">
        <f>SUMIF('EG-DIC'!$F$18:$F$516,PROVEEDORES!$D33,'EG-DIC'!S$18:S$516)</f>
        <v>0</v>
      </c>
      <c r="K32" s="159" t="str">
        <f t="shared" si="0"/>
        <v/>
      </c>
      <c r="L32" s="146" t="str">
        <f>IF(PROVEEDORES!G33="","",PROVEEDORES!G33)</f>
        <v/>
      </c>
    </row>
    <row r="33" spans="1:12" ht="17.45" customHeight="1" x14ac:dyDescent="0.2">
      <c r="A33" s="111"/>
      <c r="C33" s="158">
        <f t="shared" si="1"/>
        <v>27</v>
      </c>
      <c r="D33" s="146" t="str">
        <f>IF(PROVEEDORES!E34="","",PROVEEDORES!E34)</f>
        <v/>
      </c>
      <c r="E33" s="146" t="str">
        <f>IF(PROVEEDORES!F34="","",PROVEEDORES!F34)</f>
        <v/>
      </c>
      <c r="F33" s="146" t="str">
        <f>IF(PROVEEDORES!D34="","",PROVEEDORES!D34)</f>
        <v/>
      </c>
      <c r="G33" s="159">
        <f>SUMIF('EG-DIC'!$F$18:$F$516,PROVEEDORES!$D34,'EG-DIC'!P$18:P$516)</f>
        <v>0</v>
      </c>
      <c r="H33" s="159">
        <f>SUMIF('EG-DIC'!$F$18:$F$516,PROVEEDORES!$D34,'EG-DIC'!Q$18:Q$516)</f>
        <v>0</v>
      </c>
      <c r="I33" s="159">
        <f>SUMIF('EG-DIC'!$F$18:$F$516,PROVEEDORES!$D34,'EG-DIC'!R$18:R$516)</f>
        <v>0</v>
      </c>
      <c r="J33" s="159">
        <f>SUMIF('EG-DIC'!$F$18:$F$516,PROVEEDORES!$D34,'EG-DIC'!S$18:S$516)</f>
        <v>0</v>
      </c>
      <c r="K33" s="159" t="str">
        <f t="shared" si="0"/>
        <v/>
      </c>
      <c r="L33" s="146" t="str">
        <f>IF(PROVEEDORES!G34="","",PROVEEDORES!G34)</f>
        <v/>
      </c>
    </row>
    <row r="34" spans="1:12" ht="17.45" customHeight="1" x14ac:dyDescent="0.2">
      <c r="A34" s="111"/>
      <c r="C34" s="158">
        <f t="shared" si="1"/>
        <v>28</v>
      </c>
      <c r="D34" s="146" t="str">
        <f>IF(PROVEEDORES!E35="","",PROVEEDORES!E35)</f>
        <v/>
      </c>
      <c r="E34" s="146" t="str">
        <f>IF(PROVEEDORES!F35="","",PROVEEDORES!F35)</f>
        <v/>
      </c>
      <c r="F34" s="146" t="str">
        <f>IF(PROVEEDORES!D35="","",PROVEEDORES!D35)</f>
        <v/>
      </c>
      <c r="G34" s="159">
        <f>SUMIF('EG-DIC'!$F$18:$F$516,PROVEEDORES!$D35,'EG-DIC'!P$18:P$516)</f>
        <v>0</v>
      </c>
      <c r="H34" s="159">
        <f>SUMIF('EG-DIC'!$F$18:$F$516,PROVEEDORES!$D35,'EG-DIC'!Q$18:Q$516)</f>
        <v>0</v>
      </c>
      <c r="I34" s="159">
        <f>SUMIF('EG-DIC'!$F$18:$F$516,PROVEEDORES!$D35,'EG-DIC'!R$18:R$516)</f>
        <v>0</v>
      </c>
      <c r="J34" s="159">
        <f>SUMIF('EG-DIC'!$F$18:$F$516,PROVEEDORES!$D35,'EG-DIC'!S$18:S$516)</f>
        <v>0</v>
      </c>
      <c r="K34" s="159" t="str">
        <f t="shared" si="0"/>
        <v/>
      </c>
      <c r="L34" s="146" t="str">
        <f>IF(PROVEEDORES!G35="","",PROVEEDORES!G35)</f>
        <v/>
      </c>
    </row>
    <row r="35" spans="1:12" ht="17.45" customHeight="1" x14ac:dyDescent="0.2">
      <c r="A35" s="111"/>
      <c r="C35" s="158">
        <f t="shared" si="1"/>
        <v>29</v>
      </c>
      <c r="D35" s="146" t="str">
        <f>IF(PROVEEDORES!E36="","",PROVEEDORES!E36)</f>
        <v/>
      </c>
      <c r="E35" s="146" t="str">
        <f>IF(PROVEEDORES!F36="","",PROVEEDORES!F36)</f>
        <v/>
      </c>
      <c r="F35" s="146" t="str">
        <f>IF(PROVEEDORES!D36="","",PROVEEDORES!D36)</f>
        <v/>
      </c>
      <c r="G35" s="159">
        <f>SUMIF('EG-DIC'!$F$18:$F$516,PROVEEDORES!$D36,'EG-DIC'!P$18:P$516)</f>
        <v>0</v>
      </c>
      <c r="H35" s="159">
        <f>SUMIF('EG-DIC'!$F$18:$F$516,PROVEEDORES!$D36,'EG-DIC'!Q$18:Q$516)</f>
        <v>0</v>
      </c>
      <c r="I35" s="159">
        <f>SUMIF('EG-DIC'!$F$18:$F$516,PROVEEDORES!$D36,'EG-DIC'!R$18:R$516)</f>
        <v>0</v>
      </c>
      <c r="J35" s="159">
        <f>SUMIF('EG-DIC'!$F$18:$F$516,PROVEEDORES!$D36,'EG-DIC'!S$18:S$516)</f>
        <v>0</v>
      </c>
      <c r="K35" s="159" t="str">
        <f t="shared" si="0"/>
        <v/>
      </c>
      <c r="L35" s="146" t="str">
        <f>IF(PROVEEDORES!G36="","",PROVEEDORES!G36)</f>
        <v/>
      </c>
    </row>
    <row r="36" spans="1:12" ht="17.45" customHeight="1" x14ac:dyDescent="0.2">
      <c r="A36" s="111"/>
      <c r="C36" s="158">
        <f t="shared" si="1"/>
        <v>30</v>
      </c>
      <c r="D36" s="146" t="str">
        <f>IF(PROVEEDORES!E37="","",PROVEEDORES!E37)</f>
        <v/>
      </c>
      <c r="E36" s="146" t="str">
        <f>IF(PROVEEDORES!F37="","",PROVEEDORES!F37)</f>
        <v/>
      </c>
      <c r="F36" s="146" t="str">
        <f>IF(PROVEEDORES!D37="","",PROVEEDORES!D37)</f>
        <v/>
      </c>
      <c r="G36" s="159">
        <f>SUMIF('EG-DIC'!$F$18:$F$516,PROVEEDORES!$D37,'EG-DIC'!P$18:P$516)</f>
        <v>0</v>
      </c>
      <c r="H36" s="159">
        <f>SUMIF('EG-DIC'!$F$18:$F$516,PROVEEDORES!$D37,'EG-DIC'!Q$18:Q$516)</f>
        <v>0</v>
      </c>
      <c r="I36" s="159">
        <f>SUMIF('EG-DIC'!$F$18:$F$516,PROVEEDORES!$D37,'EG-DIC'!R$18:R$516)</f>
        <v>0</v>
      </c>
      <c r="J36" s="159">
        <f>SUMIF('EG-DIC'!$F$18:$F$516,PROVEEDORES!$D37,'EG-DIC'!S$18:S$516)</f>
        <v>0</v>
      </c>
      <c r="K36" s="159" t="str">
        <f t="shared" si="0"/>
        <v/>
      </c>
      <c r="L36" s="146" t="str">
        <f>IF(PROVEEDORES!G37="","",PROVEEDORES!G37)</f>
        <v/>
      </c>
    </row>
    <row r="37" spans="1:12" ht="17.45" customHeight="1" x14ac:dyDescent="0.2">
      <c r="A37" s="111"/>
      <c r="C37" s="158">
        <f t="shared" si="1"/>
        <v>31</v>
      </c>
      <c r="D37" s="146" t="str">
        <f>IF(PROVEEDORES!E38="","",PROVEEDORES!E38)</f>
        <v/>
      </c>
      <c r="E37" s="146" t="str">
        <f>IF(PROVEEDORES!F38="","",PROVEEDORES!F38)</f>
        <v/>
      </c>
      <c r="F37" s="146" t="str">
        <f>IF(PROVEEDORES!D38="","",PROVEEDORES!D38)</f>
        <v/>
      </c>
      <c r="G37" s="159">
        <f>SUMIF('EG-DIC'!$F$18:$F$516,PROVEEDORES!$D38,'EG-DIC'!P$18:P$516)</f>
        <v>0</v>
      </c>
      <c r="H37" s="159">
        <f>SUMIF('EG-DIC'!$F$18:$F$516,PROVEEDORES!$D38,'EG-DIC'!Q$18:Q$516)</f>
        <v>0</v>
      </c>
      <c r="I37" s="159">
        <f>SUMIF('EG-DIC'!$F$18:$F$516,PROVEEDORES!$D38,'EG-DIC'!R$18:R$516)</f>
        <v>0</v>
      </c>
      <c r="J37" s="159">
        <f>SUMIF('EG-DIC'!$F$18:$F$516,PROVEEDORES!$D38,'EG-DIC'!S$18:S$516)</f>
        <v>0</v>
      </c>
      <c r="K37" s="159" t="str">
        <f t="shared" si="0"/>
        <v/>
      </c>
      <c r="L37" s="146" t="str">
        <f>IF(PROVEEDORES!G38="","",PROVEEDORES!G38)</f>
        <v/>
      </c>
    </row>
    <row r="38" spans="1:12" ht="17.45" customHeight="1" x14ac:dyDescent="0.2">
      <c r="A38" s="111"/>
      <c r="C38" s="158">
        <f t="shared" si="1"/>
        <v>32</v>
      </c>
      <c r="D38" s="146" t="str">
        <f>IF(PROVEEDORES!E39="","",PROVEEDORES!E39)</f>
        <v/>
      </c>
      <c r="E38" s="146" t="str">
        <f>IF(PROVEEDORES!F39="","",PROVEEDORES!F39)</f>
        <v/>
      </c>
      <c r="F38" s="146" t="str">
        <f>IF(PROVEEDORES!D39="","",PROVEEDORES!D39)</f>
        <v/>
      </c>
      <c r="G38" s="159">
        <f>SUMIF('EG-DIC'!$F$18:$F$516,PROVEEDORES!$D39,'EG-DIC'!P$18:P$516)</f>
        <v>0</v>
      </c>
      <c r="H38" s="159">
        <f>SUMIF('EG-DIC'!$F$18:$F$516,PROVEEDORES!$D39,'EG-DIC'!Q$18:Q$516)</f>
        <v>0</v>
      </c>
      <c r="I38" s="159">
        <f>SUMIF('EG-DIC'!$F$18:$F$516,PROVEEDORES!$D39,'EG-DIC'!R$18:R$516)</f>
        <v>0</v>
      </c>
      <c r="J38" s="159">
        <f>SUMIF('EG-DIC'!$F$18:$F$516,PROVEEDORES!$D39,'EG-DIC'!S$18:S$516)</f>
        <v>0</v>
      </c>
      <c r="K38" s="159" t="str">
        <f t="shared" si="0"/>
        <v/>
      </c>
      <c r="L38" s="146" t="str">
        <f>IF(PROVEEDORES!G39="","",PROVEEDORES!G39)</f>
        <v/>
      </c>
    </row>
    <row r="39" spans="1:12" ht="17.45" customHeight="1" x14ac:dyDescent="0.2">
      <c r="A39" s="111"/>
      <c r="C39" s="158">
        <f t="shared" si="1"/>
        <v>33</v>
      </c>
      <c r="D39" s="146" t="str">
        <f>IF(PROVEEDORES!E40="","",PROVEEDORES!E40)</f>
        <v/>
      </c>
      <c r="E39" s="146" t="str">
        <f>IF(PROVEEDORES!F40="","",PROVEEDORES!F40)</f>
        <v/>
      </c>
      <c r="F39" s="146" t="str">
        <f>IF(PROVEEDORES!D40="","",PROVEEDORES!D40)</f>
        <v/>
      </c>
      <c r="G39" s="159">
        <f>SUMIF('EG-DIC'!$F$18:$F$516,PROVEEDORES!$D40,'EG-DIC'!P$18:P$516)</f>
        <v>0</v>
      </c>
      <c r="H39" s="159">
        <f>SUMIF('EG-DIC'!$F$18:$F$516,PROVEEDORES!$D40,'EG-DIC'!Q$18:Q$516)</f>
        <v>0</v>
      </c>
      <c r="I39" s="159">
        <f>SUMIF('EG-DIC'!$F$18:$F$516,PROVEEDORES!$D40,'EG-DIC'!R$18:R$516)</f>
        <v>0</v>
      </c>
      <c r="J39" s="159">
        <f>SUMIF('EG-DIC'!$F$18:$F$516,PROVEEDORES!$D40,'EG-DIC'!S$18:S$516)</f>
        <v>0</v>
      </c>
      <c r="K39" s="159" t="str">
        <f t="shared" si="0"/>
        <v/>
      </c>
      <c r="L39" s="146" t="str">
        <f>IF(PROVEEDORES!G40="","",PROVEEDORES!G40)</f>
        <v/>
      </c>
    </row>
    <row r="40" spans="1:12" ht="17.45" customHeight="1" x14ac:dyDescent="0.2">
      <c r="A40" s="111"/>
      <c r="C40" s="158">
        <f t="shared" si="1"/>
        <v>34</v>
      </c>
      <c r="D40" s="146" t="str">
        <f>IF(PROVEEDORES!E41="","",PROVEEDORES!E41)</f>
        <v/>
      </c>
      <c r="E40" s="146" t="str">
        <f>IF(PROVEEDORES!F41="","",PROVEEDORES!F41)</f>
        <v/>
      </c>
      <c r="F40" s="146" t="str">
        <f>IF(PROVEEDORES!D41="","",PROVEEDORES!D41)</f>
        <v/>
      </c>
      <c r="G40" s="159">
        <f>SUMIF('EG-DIC'!$F$18:$F$516,PROVEEDORES!$D41,'EG-DIC'!P$18:P$516)</f>
        <v>0</v>
      </c>
      <c r="H40" s="159">
        <f>SUMIF('EG-DIC'!$F$18:$F$516,PROVEEDORES!$D41,'EG-DIC'!Q$18:Q$516)</f>
        <v>0</v>
      </c>
      <c r="I40" s="159">
        <f>SUMIF('EG-DIC'!$F$18:$F$516,PROVEEDORES!$D41,'EG-DIC'!R$18:R$516)</f>
        <v>0</v>
      </c>
      <c r="J40" s="159">
        <f>SUMIF('EG-DIC'!$F$18:$F$516,PROVEEDORES!$D41,'EG-DIC'!S$18:S$516)</f>
        <v>0</v>
      </c>
      <c r="K40" s="159" t="str">
        <f t="shared" si="0"/>
        <v/>
      </c>
      <c r="L40" s="146" t="str">
        <f>IF(PROVEEDORES!G41="","",PROVEEDORES!G41)</f>
        <v/>
      </c>
    </row>
    <row r="41" spans="1:12" ht="17.45" customHeight="1" x14ac:dyDescent="0.2">
      <c r="A41" s="111"/>
      <c r="C41" s="158">
        <f t="shared" si="1"/>
        <v>35</v>
      </c>
      <c r="D41" s="146" t="str">
        <f>IF(PROVEEDORES!E42="","",PROVEEDORES!E42)</f>
        <v/>
      </c>
      <c r="E41" s="146" t="str">
        <f>IF(PROVEEDORES!F42="","",PROVEEDORES!F42)</f>
        <v/>
      </c>
      <c r="F41" s="146" t="str">
        <f>IF(PROVEEDORES!D42="","",PROVEEDORES!D42)</f>
        <v/>
      </c>
      <c r="G41" s="159">
        <f>SUMIF('EG-DIC'!$F$18:$F$516,PROVEEDORES!$D42,'EG-DIC'!P$18:P$516)</f>
        <v>0</v>
      </c>
      <c r="H41" s="159">
        <f>SUMIF('EG-DIC'!$F$18:$F$516,PROVEEDORES!$D42,'EG-DIC'!Q$18:Q$516)</f>
        <v>0</v>
      </c>
      <c r="I41" s="159">
        <f>SUMIF('EG-DIC'!$F$18:$F$516,PROVEEDORES!$D42,'EG-DIC'!R$18:R$516)</f>
        <v>0</v>
      </c>
      <c r="J41" s="159">
        <f>SUMIF('EG-DIC'!$F$18:$F$516,PROVEEDORES!$D42,'EG-DIC'!S$18:S$516)</f>
        <v>0</v>
      </c>
      <c r="K41" s="159" t="str">
        <f t="shared" si="0"/>
        <v/>
      </c>
      <c r="L41" s="146" t="str">
        <f>IF(PROVEEDORES!G42="","",PROVEEDORES!G42)</f>
        <v/>
      </c>
    </row>
    <row r="42" spans="1:12" ht="17.45" customHeight="1" x14ac:dyDescent="0.2">
      <c r="A42" s="111"/>
      <c r="C42" s="158">
        <f t="shared" si="1"/>
        <v>36</v>
      </c>
      <c r="D42" s="146" t="str">
        <f>IF(PROVEEDORES!E43="","",PROVEEDORES!E43)</f>
        <v/>
      </c>
      <c r="E42" s="146" t="str">
        <f>IF(PROVEEDORES!F43="","",PROVEEDORES!F43)</f>
        <v/>
      </c>
      <c r="F42" s="146" t="str">
        <f>IF(PROVEEDORES!D43="","",PROVEEDORES!D43)</f>
        <v/>
      </c>
      <c r="G42" s="159">
        <f>SUMIF('EG-DIC'!$F$18:$F$516,PROVEEDORES!$D43,'EG-DIC'!P$18:P$516)</f>
        <v>0</v>
      </c>
      <c r="H42" s="159">
        <f>SUMIF('EG-DIC'!$F$18:$F$516,PROVEEDORES!$D43,'EG-DIC'!Q$18:Q$516)</f>
        <v>0</v>
      </c>
      <c r="I42" s="159">
        <f>SUMIF('EG-DIC'!$F$18:$F$516,PROVEEDORES!$D43,'EG-DIC'!R$18:R$516)</f>
        <v>0</v>
      </c>
      <c r="J42" s="159">
        <f>SUMIF('EG-DIC'!$F$18:$F$516,PROVEEDORES!$D43,'EG-DIC'!S$18:S$516)</f>
        <v>0</v>
      </c>
      <c r="K42" s="159" t="str">
        <f t="shared" si="0"/>
        <v/>
      </c>
      <c r="L42" s="146" t="str">
        <f>IF(PROVEEDORES!G43="","",PROVEEDORES!G43)</f>
        <v/>
      </c>
    </row>
    <row r="43" spans="1:12" ht="17.45" customHeight="1" x14ac:dyDescent="0.2">
      <c r="A43" s="111"/>
      <c r="C43" s="158">
        <f t="shared" si="1"/>
        <v>37</v>
      </c>
      <c r="D43" s="146" t="str">
        <f>IF(PROVEEDORES!E44="","",PROVEEDORES!E44)</f>
        <v/>
      </c>
      <c r="E43" s="146" t="str">
        <f>IF(PROVEEDORES!F44="","",PROVEEDORES!F44)</f>
        <v/>
      </c>
      <c r="F43" s="146" t="str">
        <f>IF(PROVEEDORES!D44="","",PROVEEDORES!D44)</f>
        <v/>
      </c>
      <c r="G43" s="159">
        <f>SUMIF('EG-DIC'!$F$18:$F$516,PROVEEDORES!$D44,'EG-DIC'!P$18:P$516)</f>
        <v>0</v>
      </c>
      <c r="H43" s="159">
        <f>SUMIF('EG-DIC'!$F$18:$F$516,PROVEEDORES!$D44,'EG-DIC'!Q$18:Q$516)</f>
        <v>0</v>
      </c>
      <c r="I43" s="159">
        <f>SUMIF('EG-DIC'!$F$18:$F$516,PROVEEDORES!$D44,'EG-DIC'!R$18:R$516)</f>
        <v>0</v>
      </c>
      <c r="J43" s="159">
        <f>SUMIF('EG-DIC'!$F$18:$F$516,PROVEEDORES!$D44,'EG-DIC'!S$18:S$516)</f>
        <v>0</v>
      </c>
      <c r="K43" s="159" t="str">
        <f t="shared" si="0"/>
        <v/>
      </c>
      <c r="L43" s="146" t="str">
        <f>IF(PROVEEDORES!G44="","",PROVEEDORES!G44)</f>
        <v/>
      </c>
    </row>
    <row r="44" spans="1:12" ht="17.45" customHeight="1" x14ac:dyDescent="0.2">
      <c r="A44" s="111"/>
      <c r="C44" s="158">
        <f t="shared" si="1"/>
        <v>38</v>
      </c>
      <c r="D44" s="146" t="str">
        <f>IF(PROVEEDORES!E45="","",PROVEEDORES!E45)</f>
        <v/>
      </c>
      <c r="E44" s="146" t="str">
        <f>IF(PROVEEDORES!F45="","",PROVEEDORES!F45)</f>
        <v/>
      </c>
      <c r="F44" s="146" t="str">
        <f>IF(PROVEEDORES!D45="","",PROVEEDORES!D45)</f>
        <v/>
      </c>
      <c r="G44" s="159">
        <f>SUMIF('EG-DIC'!$F$18:$F$516,PROVEEDORES!$D45,'EG-DIC'!P$18:P$516)</f>
        <v>0</v>
      </c>
      <c r="H44" s="159">
        <f>SUMIF('EG-DIC'!$F$18:$F$516,PROVEEDORES!$D45,'EG-DIC'!Q$18:Q$516)</f>
        <v>0</v>
      </c>
      <c r="I44" s="159">
        <f>SUMIF('EG-DIC'!$F$18:$F$516,PROVEEDORES!$D45,'EG-DIC'!R$18:R$516)</f>
        <v>0</v>
      </c>
      <c r="J44" s="159">
        <f>SUMIF('EG-DIC'!$F$18:$F$516,PROVEEDORES!$D45,'EG-DIC'!S$18:S$516)</f>
        <v>0</v>
      </c>
      <c r="K44" s="159" t="str">
        <f t="shared" si="0"/>
        <v/>
      </c>
      <c r="L44" s="146" t="str">
        <f>IF(PROVEEDORES!G45="","",PROVEEDORES!G45)</f>
        <v/>
      </c>
    </row>
    <row r="45" spans="1:12" ht="17.45" customHeight="1" x14ac:dyDescent="0.2">
      <c r="A45" s="111"/>
      <c r="C45" s="158">
        <f t="shared" si="1"/>
        <v>39</v>
      </c>
      <c r="D45" s="146" t="str">
        <f>IF(PROVEEDORES!E46="","",PROVEEDORES!E46)</f>
        <v/>
      </c>
      <c r="E45" s="146" t="str">
        <f>IF(PROVEEDORES!F46="","",PROVEEDORES!F46)</f>
        <v/>
      </c>
      <c r="F45" s="146" t="str">
        <f>IF(PROVEEDORES!D46="","",PROVEEDORES!D46)</f>
        <v/>
      </c>
      <c r="G45" s="159">
        <f>SUMIF('EG-DIC'!$F$18:$F$516,PROVEEDORES!$D46,'EG-DIC'!P$18:P$516)</f>
        <v>0</v>
      </c>
      <c r="H45" s="159">
        <f>SUMIF('EG-DIC'!$F$18:$F$516,PROVEEDORES!$D46,'EG-DIC'!Q$18:Q$516)</f>
        <v>0</v>
      </c>
      <c r="I45" s="159">
        <f>SUMIF('EG-DIC'!$F$18:$F$516,PROVEEDORES!$D46,'EG-DIC'!R$18:R$516)</f>
        <v>0</v>
      </c>
      <c r="J45" s="159">
        <f>SUMIF('EG-DIC'!$F$18:$F$516,PROVEEDORES!$D46,'EG-DIC'!S$18:S$516)</f>
        <v>0</v>
      </c>
      <c r="K45" s="159" t="str">
        <f t="shared" si="0"/>
        <v/>
      </c>
      <c r="L45" s="146" t="str">
        <f>IF(PROVEEDORES!G46="","",PROVEEDORES!G46)</f>
        <v/>
      </c>
    </row>
    <row r="46" spans="1:12" ht="17.45" customHeight="1" x14ac:dyDescent="0.2">
      <c r="C46" s="158">
        <f t="shared" si="1"/>
        <v>40</v>
      </c>
      <c r="D46" s="146" t="str">
        <f>IF(PROVEEDORES!E47="","",PROVEEDORES!E47)</f>
        <v/>
      </c>
      <c r="E46" s="146" t="str">
        <f>IF(PROVEEDORES!F47="","",PROVEEDORES!F47)</f>
        <v/>
      </c>
      <c r="F46" s="146" t="str">
        <f>IF(PROVEEDORES!D47="","",PROVEEDORES!D47)</f>
        <v/>
      </c>
      <c r="G46" s="159">
        <f>SUMIF('EG-DIC'!$F$18:$F$516,PROVEEDORES!$D47,'EG-DIC'!P$18:P$516)</f>
        <v>0</v>
      </c>
      <c r="H46" s="159">
        <f>SUMIF('EG-DIC'!$F$18:$F$516,PROVEEDORES!$D47,'EG-DIC'!Q$18:Q$516)</f>
        <v>0</v>
      </c>
      <c r="I46" s="159">
        <f>SUMIF('EG-DIC'!$F$18:$F$516,PROVEEDORES!$D47,'EG-DIC'!R$18:R$516)</f>
        <v>0</v>
      </c>
      <c r="J46" s="159">
        <f>SUMIF('EG-DIC'!$F$18:$F$516,PROVEEDORES!$D47,'EG-DIC'!S$18:S$516)</f>
        <v>0</v>
      </c>
      <c r="K46" s="159" t="str">
        <f t="shared" si="0"/>
        <v/>
      </c>
      <c r="L46" s="146" t="str">
        <f>IF(PROVEEDORES!G47="","",PROVEEDORES!G47)</f>
        <v/>
      </c>
    </row>
    <row r="47" spans="1:12" ht="17.45" customHeight="1" x14ac:dyDescent="0.2">
      <c r="C47" s="158">
        <f t="shared" si="1"/>
        <v>41</v>
      </c>
      <c r="D47" s="146" t="str">
        <f>IF(PROVEEDORES!E48="","",PROVEEDORES!E48)</f>
        <v/>
      </c>
      <c r="E47" s="146" t="str">
        <f>IF(PROVEEDORES!F48="","",PROVEEDORES!F48)</f>
        <v/>
      </c>
      <c r="F47" s="146" t="str">
        <f>IF(PROVEEDORES!D48="","",PROVEEDORES!D48)</f>
        <v/>
      </c>
      <c r="G47" s="159">
        <f>SUMIF('EG-DIC'!$F$18:$F$516,PROVEEDORES!$D48,'EG-DIC'!P$18:P$516)</f>
        <v>0</v>
      </c>
      <c r="H47" s="159">
        <f>SUMIF('EG-DIC'!$F$18:$F$516,PROVEEDORES!$D48,'EG-DIC'!Q$18:Q$516)</f>
        <v>0</v>
      </c>
      <c r="I47" s="159">
        <f>SUMIF('EG-DIC'!$F$18:$F$516,PROVEEDORES!$D48,'EG-DIC'!R$18:R$516)</f>
        <v>0</v>
      </c>
      <c r="J47" s="159">
        <f>SUMIF('EG-DIC'!$F$18:$F$516,PROVEEDORES!$D48,'EG-DIC'!S$18:S$516)</f>
        <v>0</v>
      </c>
      <c r="K47" s="159" t="str">
        <f t="shared" si="0"/>
        <v/>
      </c>
      <c r="L47" s="146" t="str">
        <f>IF(PROVEEDORES!G48="","",PROVEEDORES!G48)</f>
        <v/>
      </c>
    </row>
    <row r="48" spans="1:12" ht="17.45" customHeight="1" x14ac:dyDescent="0.2">
      <c r="C48" s="158">
        <f t="shared" si="1"/>
        <v>42</v>
      </c>
      <c r="D48" s="146" t="str">
        <f>IF(PROVEEDORES!E49="","",PROVEEDORES!E49)</f>
        <v/>
      </c>
      <c r="E48" s="146" t="str">
        <f>IF(PROVEEDORES!F49="","",PROVEEDORES!F49)</f>
        <v/>
      </c>
      <c r="F48" s="146" t="str">
        <f>IF(PROVEEDORES!D49="","",PROVEEDORES!D49)</f>
        <v/>
      </c>
      <c r="G48" s="159">
        <f>SUMIF('EG-DIC'!$F$18:$F$516,PROVEEDORES!$D49,'EG-DIC'!P$18:P$516)</f>
        <v>0</v>
      </c>
      <c r="H48" s="159">
        <f>SUMIF('EG-DIC'!$F$18:$F$516,PROVEEDORES!$D49,'EG-DIC'!Q$18:Q$516)</f>
        <v>0</v>
      </c>
      <c r="I48" s="159">
        <f>SUMIF('EG-DIC'!$F$18:$F$516,PROVEEDORES!$D49,'EG-DIC'!R$18:R$516)</f>
        <v>0</v>
      </c>
      <c r="J48" s="159">
        <f>SUMIF('EG-DIC'!$F$18:$F$516,PROVEEDORES!$D49,'EG-DIC'!S$18:S$516)</f>
        <v>0</v>
      </c>
      <c r="K48" s="159" t="str">
        <f t="shared" si="0"/>
        <v/>
      </c>
      <c r="L48" s="146" t="str">
        <f>IF(PROVEEDORES!G49="","",PROVEEDORES!G49)</f>
        <v/>
      </c>
    </row>
    <row r="49" spans="3:12" ht="17.45" customHeight="1" x14ac:dyDescent="0.2">
      <c r="C49" s="158">
        <f t="shared" si="1"/>
        <v>43</v>
      </c>
      <c r="D49" s="146" t="str">
        <f>IF(PROVEEDORES!E50="","",PROVEEDORES!E50)</f>
        <v/>
      </c>
      <c r="E49" s="146" t="str">
        <f>IF(PROVEEDORES!F50="","",PROVEEDORES!F50)</f>
        <v/>
      </c>
      <c r="F49" s="146" t="str">
        <f>IF(PROVEEDORES!D50="","",PROVEEDORES!D50)</f>
        <v/>
      </c>
      <c r="G49" s="159">
        <f>SUMIF('EG-DIC'!$F$18:$F$516,PROVEEDORES!$D50,'EG-DIC'!P$18:P$516)</f>
        <v>0</v>
      </c>
      <c r="H49" s="159">
        <f>SUMIF('EG-DIC'!$F$18:$F$516,PROVEEDORES!$D50,'EG-DIC'!Q$18:Q$516)</f>
        <v>0</v>
      </c>
      <c r="I49" s="159">
        <f>SUMIF('EG-DIC'!$F$18:$F$516,PROVEEDORES!$D50,'EG-DIC'!R$18:R$516)</f>
        <v>0</v>
      </c>
      <c r="J49" s="159">
        <f>SUMIF('EG-DIC'!$F$18:$F$516,PROVEEDORES!$D50,'EG-DIC'!S$18:S$516)</f>
        <v>0</v>
      </c>
      <c r="K49" s="159" t="str">
        <f t="shared" si="0"/>
        <v/>
      </c>
      <c r="L49" s="146" t="str">
        <f>IF(PROVEEDORES!G50="","",PROVEEDORES!G50)</f>
        <v/>
      </c>
    </row>
    <row r="50" spans="3:12" ht="17.45" customHeight="1" x14ac:dyDescent="0.2">
      <c r="C50" s="158">
        <f t="shared" si="1"/>
        <v>44</v>
      </c>
      <c r="D50" s="146" t="str">
        <f>IF(PROVEEDORES!E51="","",PROVEEDORES!E51)</f>
        <v/>
      </c>
      <c r="E50" s="146" t="str">
        <f>IF(PROVEEDORES!F51="","",PROVEEDORES!F51)</f>
        <v/>
      </c>
      <c r="F50" s="146" t="str">
        <f>IF(PROVEEDORES!D51="","",PROVEEDORES!D51)</f>
        <v/>
      </c>
      <c r="G50" s="159">
        <f>SUMIF('EG-DIC'!$F$18:$F$516,PROVEEDORES!$D51,'EG-DIC'!P$18:P$516)</f>
        <v>0</v>
      </c>
      <c r="H50" s="159">
        <f>SUMIF('EG-DIC'!$F$18:$F$516,PROVEEDORES!$D51,'EG-DIC'!Q$18:Q$516)</f>
        <v>0</v>
      </c>
      <c r="I50" s="159">
        <f>SUMIF('EG-DIC'!$F$18:$F$516,PROVEEDORES!$D51,'EG-DIC'!R$18:R$516)</f>
        <v>0</v>
      </c>
      <c r="J50" s="159">
        <f>SUMIF('EG-DIC'!$F$18:$F$516,PROVEEDORES!$D51,'EG-DIC'!S$18:S$516)</f>
        <v>0</v>
      </c>
      <c r="K50" s="159" t="str">
        <f t="shared" si="0"/>
        <v/>
      </c>
      <c r="L50" s="146" t="str">
        <f>IF(PROVEEDORES!G51="","",PROVEEDORES!G51)</f>
        <v/>
      </c>
    </row>
    <row r="51" spans="3:12" ht="17.45" customHeight="1" x14ac:dyDescent="0.2">
      <c r="C51" s="158">
        <f t="shared" si="1"/>
        <v>45</v>
      </c>
      <c r="D51" s="146" t="str">
        <f>IF(PROVEEDORES!E52="","",PROVEEDORES!E52)</f>
        <v/>
      </c>
      <c r="E51" s="146" t="str">
        <f>IF(PROVEEDORES!F52="","",PROVEEDORES!F52)</f>
        <v/>
      </c>
      <c r="F51" s="146" t="str">
        <f>IF(PROVEEDORES!D52="","",PROVEEDORES!D52)</f>
        <v/>
      </c>
      <c r="G51" s="159">
        <f>SUMIF('EG-DIC'!$F$18:$F$516,PROVEEDORES!$D52,'EG-DIC'!P$18:P$516)</f>
        <v>0</v>
      </c>
      <c r="H51" s="159">
        <f>SUMIF('EG-DIC'!$F$18:$F$516,PROVEEDORES!$D52,'EG-DIC'!Q$18:Q$516)</f>
        <v>0</v>
      </c>
      <c r="I51" s="159">
        <f>SUMIF('EG-DIC'!$F$18:$F$516,PROVEEDORES!$D52,'EG-DIC'!R$18:R$516)</f>
        <v>0</v>
      </c>
      <c r="J51" s="159">
        <f>SUMIF('EG-DIC'!$F$18:$F$516,PROVEEDORES!$D52,'EG-DIC'!S$18:S$516)</f>
        <v>0</v>
      </c>
      <c r="K51" s="159" t="str">
        <f t="shared" si="0"/>
        <v/>
      </c>
      <c r="L51" s="146" t="str">
        <f>IF(PROVEEDORES!G52="","",PROVEEDORES!G52)</f>
        <v/>
      </c>
    </row>
    <row r="52" spans="3:12" ht="17.45" customHeight="1" x14ac:dyDescent="0.2">
      <c r="C52" s="158">
        <f t="shared" si="1"/>
        <v>46</v>
      </c>
      <c r="D52" s="146" t="str">
        <f>IF(PROVEEDORES!E53="","",PROVEEDORES!E53)</f>
        <v/>
      </c>
      <c r="E52" s="146" t="str">
        <f>IF(PROVEEDORES!F53="","",PROVEEDORES!F53)</f>
        <v/>
      </c>
      <c r="F52" s="146" t="str">
        <f>IF(PROVEEDORES!D53="","",PROVEEDORES!D53)</f>
        <v/>
      </c>
      <c r="G52" s="159">
        <f>SUMIF('EG-DIC'!$F$18:$F$516,PROVEEDORES!$D53,'EG-DIC'!P$18:P$516)</f>
        <v>0</v>
      </c>
      <c r="H52" s="159">
        <f>SUMIF('EG-DIC'!$F$18:$F$516,PROVEEDORES!$D53,'EG-DIC'!Q$18:Q$516)</f>
        <v>0</v>
      </c>
      <c r="I52" s="159">
        <f>SUMIF('EG-DIC'!$F$18:$F$516,PROVEEDORES!$D53,'EG-DIC'!R$18:R$516)</f>
        <v>0</v>
      </c>
      <c r="J52" s="159">
        <f>SUMIF('EG-DIC'!$F$18:$F$516,PROVEEDORES!$D53,'EG-DIC'!S$18:S$516)</f>
        <v>0</v>
      </c>
      <c r="K52" s="159" t="str">
        <f t="shared" si="0"/>
        <v/>
      </c>
      <c r="L52" s="146" t="str">
        <f>IF(PROVEEDORES!G53="","",PROVEEDORES!G53)</f>
        <v/>
      </c>
    </row>
    <row r="53" spans="3:12" ht="17.45" customHeight="1" x14ac:dyDescent="0.2">
      <c r="C53" s="158">
        <f t="shared" si="1"/>
        <v>47</v>
      </c>
      <c r="D53" s="146" t="str">
        <f>IF(PROVEEDORES!E54="","",PROVEEDORES!E54)</f>
        <v/>
      </c>
      <c r="E53" s="146" t="str">
        <f>IF(PROVEEDORES!F54="","",PROVEEDORES!F54)</f>
        <v/>
      </c>
      <c r="F53" s="146" t="str">
        <f>IF(PROVEEDORES!D54="","",PROVEEDORES!D54)</f>
        <v/>
      </c>
      <c r="G53" s="159">
        <f>SUMIF('EG-DIC'!$F$18:$F$516,PROVEEDORES!$D54,'EG-DIC'!P$18:P$516)</f>
        <v>0</v>
      </c>
      <c r="H53" s="159">
        <f>SUMIF('EG-DIC'!$F$18:$F$516,PROVEEDORES!$D54,'EG-DIC'!Q$18:Q$516)</f>
        <v>0</v>
      </c>
      <c r="I53" s="159">
        <f>SUMIF('EG-DIC'!$F$18:$F$516,PROVEEDORES!$D54,'EG-DIC'!R$18:R$516)</f>
        <v>0</v>
      </c>
      <c r="J53" s="159">
        <f>SUMIF('EG-DIC'!$F$18:$F$516,PROVEEDORES!$D54,'EG-DIC'!S$18:S$516)</f>
        <v>0</v>
      </c>
      <c r="K53" s="159" t="str">
        <f t="shared" si="0"/>
        <v/>
      </c>
      <c r="L53" s="146" t="str">
        <f>IF(PROVEEDORES!G54="","",PROVEEDORES!G54)</f>
        <v/>
      </c>
    </row>
    <row r="54" spans="3:12" ht="17.45" customHeight="1" x14ac:dyDescent="0.2">
      <c r="C54" s="158">
        <f t="shared" si="1"/>
        <v>48</v>
      </c>
      <c r="D54" s="146" t="str">
        <f>IF(PROVEEDORES!E55="","",PROVEEDORES!E55)</f>
        <v/>
      </c>
      <c r="E54" s="146" t="str">
        <f>IF(PROVEEDORES!F55="","",PROVEEDORES!F55)</f>
        <v/>
      </c>
      <c r="F54" s="146" t="str">
        <f>IF(PROVEEDORES!D55="","",PROVEEDORES!D55)</f>
        <v/>
      </c>
      <c r="G54" s="159">
        <f>SUMIF('EG-DIC'!$F$18:$F$516,PROVEEDORES!$D55,'EG-DIC'!P$18:P$516)</f>
        <v>0</v>
      </c>
      <c r="H54" s="159">
        <f>SUMIF('EG-DIC'!$F$18:$F$516,PROVEEDORES!$D55,'EG-DIC'!Q$18:Q$516)</f>
        <v>0</v>
      </c>
      <c r="I54" s="159">
        <f>SUMIF('EG-DIC'!$F$18:$F$516,PROVEEDORES!$D55,'EG-DIC'!R$18:R$516)</f>
        <v>0</v>
      </c>
      <c r="J54" s="159">
        <f>SUMIF('EG-DIC'!$F$18:$F$516,PROVEEDORES!$D55,'EG-DIC'!S$18:S$516)</f>
        <v>0</v>
      </c>
      <c r="K54" s="159" t="str">
        <f t="shared" si="0"/>
        <v/>
      </c>
      <c r="L54" s="146" t="str">
        <f>IF(PROVEEDORES!G55="","",PROVEEDORES!G55)</f>
        <v/>
      </c>
    </row>
    <row r="55" spans="3:12" ht="17.45" customHeight="1" x14ac:dyDescent="0.2">
      <c r="C55" s="158">
        <f t="shared" si="1"/>
        <v>49</v>
      </c>
      <c r="D55" s="146" t="str">
        <f>IF(PROVEEDORES!E56="","",PROVEEDORES!E56)</f>
        <v/>
      </c>
      <c r="E55" s="146" t="str">
        <f>IF(PROVEEDORES!F56="","",PROVEEDORES!F56)</f>
        <v/>
      </c>
      <c r="F55" s="146" t="str">
        <f>IF(PROVEEDORES!D56="","",PROVEEDORES!D56)</f>
        <v/>
      </c>
      <c r="G55" s="159">
        <f>SUMIF('EG-DIC'!$F$18:$F$516,PROVEEDORES!$D56,'EG-DIC'!P$18:P$516)</f>
        <v>0</v>
      </c>
      <c r="H55" s="159">
        <f>SUMIF('EG-DIC'!$F$18:$F$516,PROVEEDORES!$D56,'EG-DIC'!Q$18:Q$516)</f>
        <v>0</v>
      </c>
      <c r="I55" s="159">
        <f>SUMIF('EG-DIC'!$F$18:$F$516,PROVEEDORES!$D56,'EG-DIC'!R$18:R$516)</f>
        <v>0</v>
      </c>
      <c r="J55" s="159">
        <f>SUMIF('EG-DIC'!$F$18:$F$516,PROVEEDORES!$D56,'EG-DIC'!S$18:S$516)</f>
        <v>0</v>
      </c>
      <c r="K55" s="159" t="str">
        <f t="shared" si="0"/>
        <v/>
      </c>
      <c r="L55" s="146" t="str">
        <f>IF(PROVEEDORES!G56="","",PROVEEDORES!G56)</f>
        <v/>
      </c>
    </row>
    <row r="56" spans="3:12" ht="17.45" customHeight="1" x14ac:dyDescent="0.2">
      <c r="C56" s="158">
        <f t="shared" si="1"/>
        <v>50</v>
      </c>
      <c r="D56" s="146" t="str">
        <f>IF(PROVEEDORES!E57="","",PROVEEDORES!E57)</f>
        <v/>
      </c>
      <c r="E56" s="146" t="str">
        <f>IF(PROVEEDORES!F57="","",PROVEEDORES!F57)</f>
        <v/>
      </c>
      <c r="F56" s="146" t="str">
        <f>IF(PROVEEDORES!D57="","",PROVEEDORES!D57)</f>
        <v/>
      </c>
      <c r="G56" s="159">
        <f>SUMIF('EG-DIC'!$F$18:$F$516,PROVEEDORES!$D57,'EG-DIC'!P$18:P$516)</f>
        <v>0</v>
      </c>
      <c r="H56" s="159">
        <f>SUMIF('EG-DIC'!$F$18:$F$516,PROVEEDORES!$D57,'EG-DIC'!Q$18:Q$516)</f>
        <v>0</v>
      </c>
      <c r="I56" s="159">
        <f>SUMIF('EG-DIC'!$F$18:$F$516,PROVEEDORES!$D57,'EG-DIC'!R$18:R$516)</f>
        <v>0</v>
      </c>
      <c r="J56" s="159">
        <f>SUMIF('EG-DIC'!$F$18:$F$516,PROVEEDORES!$D57,'EG-DIC'!S$18:S$516)</f>
        <v>0</v>
      </c>
      <c r="K56" s="159" t="str">
        <f t="shared" si="0"/>
        <v/>
      </c>
      <c r="L56" s="146" t="str">
        <f>IF(PROVEEDORES!G57="","",PROVEEDORES!G57)</f>
        <v/>
      </c>
    </row>
    <row r="57" spans="3:12" ht="17.45" customHeight="1" x14ac:dyDescent="0.2">
      <c r="C57" s="158">
        <f t="shared" si="1"/>
        <v>51</v>
      </c>
      <c r="D57" s="146" t="str">
        <f>IF(PROVEEDORES!E58="","",PROVEEDORES!E58)</f>
        <v/>
      </c>
      <c r="E57" s="146" t="str">
        <f>IF(PROVEEDORES!F58="","",PROVEEDORES!F58)</f>
        <v/>
      </c>
      <c r="F57" s="146" t="str">
        <f>IF(PROVEEDORES!D58="","",PROVEEDORES!D58)</f>
        <v/>
      </c>
      <c r="G57" s="159">
        <f>SUMIF('EG-DIC'!$F$18:$F$516,PROVEEDORES!$D58,'EG-DIC'!P$18:P$516)</f>
        <v>0</v>
      </c>
      <c r="H57" s="159">
        <f>SUMIF('EG-DIC'!$F$18:$F$516,PROVEEDORES!$D58,'EG-DIC'!Q$18:Q$516)</f>
        <v>0</v>
      </c>
      <c r="I57" s="159">
        <f>SUMIF('EG-DIC'!$F$18:$F$516,PROVEEDORES!$D58,'EG-DIC'!R$18:R$516)</f>
        <v>0</v>
      </c>
      <c r="J57" s="159">
        <f>SUMIF('EG-DIC'!$F$18:$F$516,PROVEEDORES!$D58,'EG-DIC'!S$18:S$516)</f>
        <v>0</v>
      </c>
      <c r="K57" s="159" t="str">
        <f t="shared" si="0"/>
        <v/>
      </c>
      <c r="L57" s="146" t="str">
        <f>IF(PROVEEDORES!G58="","",PROVEEDORES!G58)</f>
        <v/>
      </c>
    </row>
    <row r="58" spans="3:12" ht="17.45" customHeight="1" x14ac:dyDescent="0.2">
      <c r="C58" s="158">
        <f t="shared" si="1"/>
        <v>52</v>
      </c>
      <c r="D58" s="146" t="str">
        <f>IF(PROVEEDORES!E59="","",PROVEEDORES!E59)</f>
        <v/>
      </c>
      <c r="E58" s="146" t="str">
        <f>IF(PROVEEDORES!F59="","",PROVEEDORES!F59)</f>
        <v/>
      </c>
      <c r="F58" s="146" t="str">
        <f>IF(PROVEEDORES!D59="","",PROVEEDORES!D59)</f>
        <v/>
      </c>
      <c r="G58" s="159">
        <f>SUMIF('EG-DIC'!$F$18:$F$516,PROVEEDORES!$D59,'EG-DIC'!P$18:P$516)</f>
        <v>0</v>
      </c>
      <c r="H58" s="159">
        <f>SUMIF('EG-DIC'!$F$18:$F$516,PROVEEDORES!$D59,'EG-DIC'!Q$18:Q$516)</f>
        <v>0</v>
      </c>
      <c r="I58" s="159">
        <f>SUMIF('EG-DIC'!$F$18:$F$516,PROVEEDORES!$D59,'EG-DIC'!R$18:R$516)</f>
        <v>0</v>
      </c>
      <c r="J58" s="159">
        <f>SUMIF('EG-DIC'!$F$18:$F$516,PROVEEDORES!$D59,'EG-DIC'!S$18:S$516)</f>
        <v>0</v>
      </c>
      <c r="K58" s="159" t="str">
        <f t="shared" si="0"/>
        <v/>
      </c>
      <c r="L58" s="146" t="str">
        <f>IF(PROVEEDORES!G59="","",PROVEEDORES!G59)</f>
        <v/>
      </c>
    </row>
    <row r="59" spans="3:12" ht="17.45" customHeight="1" x14ac:dyDescent="0.2">
      <c r="C59" s="158">
        <f t="shared" si="1"/>
        <v>53</v>
      </c>
      <c r="D59" s="146" t="str">
        <f>IF(PROVEEDORES!E60="","",PROVEEDORES!E60)</f>
        <v/>
      </c>
      <c r="E59" s="146" t="str">
        <f>IF(PROVEEDORES!F60="","",PROVEEDORES!F60)</f>
        <v/>
      </c>
      <c r="F59" s="146" t="str">
        <f>IF(PROVEEDORES!D60="","",PROVEEDORES!D60)</f>
        <v/>
      </c>
      <c r="G59" s="159">
        <f>SUMIF('EG-DIC'!$F$18:$F$516,PROVEEDORES!$D60,'EG-DIC'!P$18:P$516)</f>
        <v>0</v>
      </c>
      <c r="H59" s="159">
        <f>SUMIF('EG-DIC'!$F$18:$F$516,PROVEEDORES!$D60,'EG-DIC'!Q$18:Q$516)</f>
        <v>0</v>
      </c>
      <c r="I59" s="159">
        <f>SUMIF('EG-DIC'!$F$18:$F$516,PROVEEDORES!$D60,'EG-DIC'!R$18:R$516)</f>
        <v>0</v>
      </c>
      <c r="J59" s="159">
        <f>SUMIF('EG-DIC'!$F$18:$F$516,PROVEEDORES!$D60,'EG-DIC'!S$18:S$516)</f>
        <v>0</v>
      </c>
      <c r="K59" s="159" t="str">
        <f t="shared" si="0"/>
        <v/>
      </c>
      <c r="L59" s="146" t="str">
        <f>IF(PROVEEDORES!G60="","",PROVEEDORES!G60)</f>
        <v/>
      </c>
    </row>
    <row r="60" spans="3:12" ht="17.45" customHeight="1" x14ac:dyDescent="0.2">
      <c r="C60" s="158">
        <f t="shared" si="1"/>
        <v>54</v>
      </c>
      <c r="D60" s="146" t="str">
        <f>IF(PROVEEDORES!E61="","",PROVEEDORES!E61)</f>
        <v/>
      </c>
      <c r="E60" s="146" t="str">
        <f>IF(PROVEEDORES!F61="","",PROVEEDORES!F61)</f>
        <v/>
      </c>
      <c r="F60" s="146" t="str">
        <f>IF(PROVEEDORES!D61="","",PROVEEDORES!D61)</f>
        <v/>
      </c>
      <c r="G60" s="159">
        <f>SUMIF('EG-DIC'!$F$18:$F$516,PROVEEDORES!$D61,'EG-DIC'!P$18:P$516)</f>
        <v>0</v>
      </c>
      <c r="H60" s="159">
        <f>SUMIF('EG-DIC'!$F$18:$F$516,PROVEEDORES!$D61,'EG-DIC'!Q$18:Q$516)</f>
        <v>0</v>
      </c>
      <c r="I60" s="159">
        <f>SUMIF('EG-DIC'!$F$18:$F$516,PROVEEDORES!$D61,'EG-DIC'!R$18:R$516)</f>
        <v>0</v>
      </c>
      <c r="J60" s="159">
        <f>SUMIF('EG-DIC'!$F$18:$F$516,PROVEEDORES!$D61,'EG-DIC'!S$18:S$516)</f>
        <v>0</v>
      </c>
      <c r="K60" s="159" t="str">
        <f t="shared" si="0"/>
        <v/>
      </c>
      <c r="L60" s="146" t="str">
        <f>IF(PROVEEDORES!G61="","",PROVEEDORES!G61)</f>
        <v/>
      </c>
    </row>
    <row r="61" spans="3:12" ht="17.45" customHeight="1" x14ac:dyDescent="0.2">
      <c r="C61" s="158">
        <f t="shared" si="1"/>
        <v>55</v>
      </c>
      <c r="D61" s="146" t="str">
        <f>IF(PROVEEDORES!E62="","",PROVEEDORES!E62)</f>
        <v/>
      </c>
      <c r="E61" s="146" t="str">
        <f>IF(PROVEEDORES!F62="","",PROVEEDORES!F62)</f>
        <v/>
      </c>
      <c r="F61" s="146" t="str">
        <f>IF(PROVEEDORES!D62="","",PROVEEDORES!D62)</f>
        <v/>
      </c>
      <c r="G61" s="159">
        <f>SUMIF('EG-DIC'!$F$18:$F$516,PROVEEDORES!$D62,'EG-DIC'!P$18:P$516)</f>
        <v>0</v>
      </c>
      <c r="H61" s="159">
        <f>SUMIF('EG-DIC'!$F$18:$F$516,PROVEEDORES!$D62,'EG-DIC'!Q$18:Q$516)</f>
        <v>0</v>
      </c>
      <c r="I61" s="159">
        <f>SUMIF('EG-DIC'!$F$18:$F$516,PROVEEDORES!$D62,'EG-DIC'!R$18:R$516)</f>
        <v>0</v>
      </c>
      <c r="J61" s="159">
        <f>SUMIF('EG-DIC'!$F$18:$F$516,PROVEEDORES!$D62,'EG-DIC'!S$18:S$516)</f>
        <v>0</v>
      </c>
      <c r="K61" s="159" t="str">
        <f t="shared" si="0"/>
        <v/>
      </c>
      <c r="L61" s="146" t="str">
        <f>IF(PROVEEDORES!G62="","",PROVEEDORES!G62)</f>
        <v/>
      </c>
    </row>
    <row r="62" spans="3:12" ht="17.45" customHeight="1" x14ac:dyDescent="0.2">
      <c r="C62" s="158">
        <f t="shared" si="1"/>
        <v>56</v>
      </c>
      <c r="D62" s="146" t="str">
        <f>IF(PROVEEDORES!E63="","",PROVEEDORES!E63)</f>
        <v/>
      </c>
      <c r="E62" s="146" t="str">
        <f>IF(PROVEEDORES!F63="","",PROVEEDORES!F63)</f>
        <v/>
      </c>
      <c r="F62" s="146" t="str">
        <f>IF(PROVEEDORES!D63="","",PROVEEDORES!D63)</f>
        <v/>
      </c>
      <c r="G62" s="159">
        <f>SUMIF('EG-DIC'!$F$18:$F$516,PROVEEDORES!$D63,'EG-DIC'!P$18:P$516)</f>
        <v>0</v>
      </c>
      <c r="H62" s="159">
        <f>SUMIF('EG-DIC'!$F$18:$F$516,PROVEEDORES!$D63,'EG-DIC'!Q$18:Q$516)</f>
        <v>0</v>
      </c>
      <c r="I62" s="159">
        <f>SUMIF('EG-DIC'!$F$18:$F$516,PROVEEDORES!$D63,'EG-DIC'!R$18:R$516)</f>
        <v>0</v>
      </c>
      <c r="J62" s="159">
        <f>SUMIF('EG-DIC'!$F$18:$F$516,PROVEEDORES!$D63,'EG-DIC'!S$18:S$516)</f>
        <v>0</v>
      </c>
      <c r="K62" s="159" t="str">
        <f t="shared" si="0"/>
        <v/>
      </c>
      <c r="L62" s="146" t="str">
        <f>IF(PROVEEDORES!G63="","",PROVEEDORES!G63)</f>
        <v/>
      </c>
    </row>
    <row r="63" spans="3:12" ht="17.45" customHeight="1" x14ac:dyDescent="0.2">
      <c r="C63" s="158">
        <f t="shared" si="1"/>
        <v>57</v>
      </c>
      <c r="D63" s="146" t="str">
        <f>IF(PROVEEDORES!E64="","",PROVEEDORES!E64)</f>
        <v/>
      </c>
      <c r="E63" s="146" t="str">
        <f>IF(PROVEEDORES!F64="","",PROVEEDORES!F64)</f>
        <v/>
      </c>
      <c r="F63" s="146" t="str">
        <f>IF(PROVEEDORES!D64="","",PROVEEDORES!D64)</f>
        <v/>
      </c>
      <c r="G63" s="159">
        <f>SUMIF('EG-DIC'!$F$18:$F$516,PROVEEDORES!$D64,'EG-DIC'!P$18:P$516)</f>
        <v>0</v>
      </c>
      <c r="H63" s="159">
        <f>SUMIF('EG-DIC'!$F$18:$F$516,PROVEEDORES!$D64,'EG-DIC'!Q$18:Q$516)</f>
        <v>0</v>
      </c>
      <c r="I63" s="159">
        <f>SUMIF('EG-DIC'!$F$18:$F$516,PROVEEDORES!$D64,'EG-DIC'!R$18:R$516)</f>
        <v>0</v>
      </c>
      <c r="J63" s="159">
        <f>SUMIF('EG-DIC'!$F$18:$F$516,PROVEEDORES!$D64,'EG-DIC'!S$18:S$516)</f>
        <v>0</v>
      </c>
      <c r="K63" s="159" t="str">
        <f t="shared" si="0"/>
        <v/>
      </c>
      <c r="L63" s="146" t="str">
        <f>IF(PROVEEDORES!G64="","",PROVEEDORES!G64)</f>
        <v/>
      </c>
    </row>
    <row r="64" spans="3:12" ht="17.45" customHeight="1" x14ac:dyDescent="0.2">
      <c r="C64" s="158">
        <f t="shared" si="1"/>
        <v>58</v>
      </c>
      <c r="D64" s="146" t="str">
        <f>IF(PROVEEDORES!E65="","",PROVEEDORES!E65)</f>
        <v/>
      </c>
      <c r="E64" s="146" t="str">
        <f>IF(PROVEEDORES!F65="","",PROVEEDORES!F65)</f>
        <v/>
      </c>
      <c r="F64" s="146" t="str">
        <f>IF(PROVEEDORES!D65="","",PROVEEDORES!D65)</f>
        <v/>
      </c>
      <c r="G64" s="159">
        <f>SUMIF('EG-DIC'!$F$18:$F$516,PROVEEDORES!$D65,'EG-DIC'!P$18:P$516)</f>
        <v>0</v>
      </c>
      <c r="H64" s="159">
        <f>SUMIF('EG-DIC'!$F$18:$F$516,PROVEEDORES!$D65,'EG-DIC'!Q$18:Q$516)</f>
        <v>0</v>
      </c>
      <c r="I64" s="159">
        <f>SUMIF('EG-DIC'!$F$18:$F$516,PROVEEDORES!$D65,'EG-DIC'!R$18:R$516)</f>
        <v>0</v>
      </c>
      <c r="J64" s="159">
        <f>SUMIF('EG-DIC'!$F$18:$F$516,PROVEEDORES!$D65,'EG-DIC'!S$18:S$516)</f>
        <v>0</v>
      </c>
      <c r="K64" s="159" t="str">
        <f t="shared" si="0"/>
        <v/>
      </c>
      <c r="L64" s="146" t="str">
        <f>IF(PROVEEDORES!G65="","",PROVEEDORES!G65)</f>
        <v/>
      </c>
    </row>
    <row r="65" spans="3:12" ht="17.45" customHeight="1" x14ac:dyDescent="0.2">
      <c r="C65" s="158">
        <f t="shared" si="1"/>
        <v>59</v>
      </c>
      <c r="D65" s="146" t="str">
        <f>IF(PROVEEDORES!E66="","",PROVEEDORES!E66)</f>
        <v/>
      </c>
      <c r="E65" s="146" t="str">
        <f>IF(PROVEEDORES!F66="","",PROVEEDORES!F66)</f>
        <v/>
      </c>
      <c r="F65" s="146" t="str">
        <f>IF(PROVEEDORES!D66="","",PROVEEDORES!D66)</f>
        <v/>
      </c>
      <c r="G65" s="159">
        <f>SUMIF('EG-DIC'!$F$18:$F$516,PROVEEDORES!$D66,'EG-DIC'!P$18:P$516)</f>
        <v>0</v>
      </c>
      <c r="H65" s="159">
        <f>SUMIF('EG-DIC'!$F$18:$F$516,PROVEEDORES!$D66,'EG-DIC'!Q$18:Q$516)</f>
        <v>0</v>
      </c>
      <c r="I65" s="159">
        <f>SUMIF('EG-DIC'!$F$18:$F$516,PROVEEDORES!$D66,'EG-DIC'!R$18:R$516)</f>
        <v>0</v>
      </c>
      <c r="J65" s="159">
        <f>SUMIF('EG-DIC'!$F$18:$F$516,PROVEEDORES!$D66,'EG-DIC'!S$18:S$516)</f>
        <v>0</v>
      </c>
      <c r="K65" s="159" t="str">
        <f t="shared" si="0"/>
        <v/>
      </c>
      <c r="L65" s="146" t="str">
        <f>IF(PROVEEDORES!G66="","",PROVEEDORES!G66)</f>
        <v/>
      </c>
    </row>
    <row r="66" spans="3:12" ht="17.45" customHeight="1" x14ac:dyDescent="0.2">
      <c r="C66" s="158">
        <f t="shared" si="1"/>
        <v>60</v>
      </c>
      <c r="D66" s="146" t="str">
        <f>IF(PROVEEDORES!E67="","",PROVEEDORES!E67)</f>
        <v/>
      </c>
      <c r="E66" s="146" t="str">
        <f>IF(PROVEEDORES!F67="","",PROVEEDORES!F67)</f>
        <v/>
      </c>
      <c r="F66" s="146" t="str">
        <f>IF(PROVEEDORES!D67="","",PROVEEDORES!D67)</f>
        <v/>
      </c>
      <c r="G66" s="159">
        <f>SUMIF('EG-DIC'!$F$18:$F$516,PROVEEDORES!$D67,'EG-DIC'!P$18:P$516)</f>
        <v>0</v>
      </c>
      <c r="H66" s="159">
        <f>SUMIF('EG-DIC'!$F$18:$F$516,PROVEEDORES!$D67,'EG-DIC'!Q$18:Q$516)</f>
        <v>0</v>
      </c>
      <c r="I66" s="159">
        <f>SUMIF('EG-DIC'!$F$18:$F$516,PROVEEDORES!$D67,'EG-DIC'!R$18:R$516)</f>
        <v>0</v>
      </c>
      <c r="J66" s="159">
        <f>SUMIF('EG-DIC'!$F$18:$F$516,PROVEEDORES!$D67,'EG-DIC'!S$18:S$516)</f>
        <v>0</v>
      </c>
      <c r="K66" s="159" t="str">
        <f t="shared" si="0"/>
        <v/>
      </c>
      <c r="L66" s="146" t="str">
        <f>IF(PROVEEDORES!G67="","",PROVEEDORES!G67)</f>
        <v/>
      </c>
    </row>
    <row r="67" spans="3:12" ht="17.45" customHeight="1" x14ac:dyDescent="0.2">
      <c r="C67" s="158">
        <f t="shared" si="1"/>
        <v>61</v>
      </c>
      <c r="D67" s="146" t="str">
        <f>IF(PROVEEDORES!E68="","",PROVEEDORES!E68)</f>
        <v/>
      </c>
      <c r="E67" s="146" t="str">
        <f>IF(PROVEEDORES!F68="","",PROVEEDORES!F68)</f>
        <v/>
      </c>
      <c r="F67" s="146" t="str">
        <f>IF(PROVEEDORES!D68="","",PROVEEDORES!D68)</f>
        <v/>
      </c>
      <c r="G67" s="159">
        <f>SUMIF('EG-DIC'!$F$18:$F$516,PROVEEDORES!$D68,'EG-DIC'!P$18:P$516)</f>
        <v>0</v>
      </c>
      <c r="H67" s="159">
        <f>SUMIF('EG-DIC'!$F$18:$F$516,PROVEEDORES!$D68,'EG-DIC'!Q$18:Q$516)</f>
        <v>0</v>
      </c>
      <c r="I67" s="159">
        <f>SUMIF('EG-DIC'!$F$18:$F$516,PROVEEDORES!$D68,'EG-DIC'!R$18:R$516)</f>
        <v>0</v>
      </c>
      <c r="J67" s="159">
        <f>SUMIF('EG-DIC'!$F$18:$F$516,PROVEEDORES!$D68,'EG-DIC'!S$18:S$516)</f>
        <v>0</v>
      </c>
      <c r="K67" s="159" t="str">
        <f t="shared" si="0"/>
        <v/>
      </c>
      <c r="L67" s="146" t="str">
        <f>IF(PROVEEDORES!G68="","",PROVEEDORES!G68)</f>
        <v/>
      </c>
    </row>
    <row r="68" spans="3:12" ht="17.45" customHeight="1" x14ac:dyDescent="0.2">
      <c r="C68" s="158">
        <f t="shared" si="1"/>
        <v>62</v>
      </c>
      <c r="D68" s="146" t="str">
        <f>IF(PROVEEDORES!E69="","",PROVEEDORES!E69)</f>
        <v/>
      </c>
      <c r="E68" s="146" t="str">
        <f>IF(PROVEEDORES!F69="","",PROVEEDORES!F69)</f>
        <v/>
      </c>
      <c r="F68" s="146" t="str">
        <f>IF(PROVEEDORES!D69="","",PROVEEDORES!D69)</f>
        <v/>
      </c>
      <c r="G68" s="159">
        <f>SUMIF('EG-DIC'!$F$18:$F$516,PROVEEDORES!$D69,'EG-DIC'!P$18:P$516)</f>
        <v>0</v>
      </c>
      <c r="H68" s="159">
        <f>SUMIF('EG-DIC'!$F$18:$F$516,PROVEEDORES!$D69,'EG-DIC'!Q$18:Q$516)</f>
        <v>0</v>
      </c>
      <c r="I68" s="159">
        <f>SUMIF('EG-DIC'!$F$18:$F$516,PROVEEDORES!$D69,'EG-DIC'!R$18:R$516)</f>
        <v>0</v>
      </c>
      <c r="J68" s="159">
        <f>SUMIF('EG-DIC'!$F$18:$F$516,PROVEEDORES!$D69,'EG-DIC'!S$18:S$516)</f>
        <v>0</v>
      </c>
      <c r="K68" s="159" t="str">
        <f t="shared" si="0"/>
        <v/>
      </c>
      <c r="L68" s="146" t="str">
        <f>IF(PROVEEDORES!G69="","",PROVEEDORES!G69)</f>
        <v/>
      </c>
    </row>
    <row r="69" spans="3:12" ht="17.45" customHeight="1" x14ac:dyDescent="0.2">
      <c r="C69" s="158">
        <f t="shared" si="1"/>
        <v>63</v>
      </c>
      <c r="D69" s="146" t="str">
        <f>IF(PROVEEDORES!E70="","",PROVEEDORES!E70)</f>
        <v/>
      </c>
      <c r="E69" s="146" t="str">
        <f>IF(PROVEEDORES!F70="","",PROVEEDORES!F70)</f>
        <v/>
      </c>
      <c r="F69" s="146" t="str">
        <f>IF(PROVEEDORES!D70="","",PROVEEDORES!D70)</f>
        <v/>
      </c>
      <c r="G69" s="159">
        <f>SUMIF('EG-DIC'!$F$18:$F$516,PROVEEDORES!$D70,'EG-DIC'!P$18:P$516)</f>
        <v>0</v>
      </c>
      <c r="H69" s="159">
        <f>SUMIF('EG-DIC'!$F$18:$F$516,PROVEEDORES!$D70,'EG-DIC'!Q$18:Q$516)</f>
        <v>0</v>
      </c>
      <c r="I69" s="159">
        <f>SUMIF('EG-DIC'!$F$18:$F$516,PROVEEDORES!$D70,'EG-DIC'!R$18:R$516)</f>
        <v>0</v>
      </c>
      <c r="J69" s="159">
        <f>SUMIF('EG-DIC'!$F$18:$F$516,PROVEEDORES!$D70,'EG-DIC'!S$18:S$516)</f>
        <v>0</v>
      </c>
      <c r="K69" s="159" t="str">
        <f t="shared" si="0"/>
        <v/>
      </c>
      <c r="L69" s="146" t="str">
        <f>IF(PROVEEDORES!G70="","",PROVEEDORES!G70)</f>
        <v/>
      </c>
    </row>
    <row r="70" spans="3:12" ht="17.45" customHeight="1" x14ac:dyDescent="0.2">
      <c r="C70" s="158">
        <f t="shared" si="1"/>
        <v>64</v>
      </c>
      <c r="D70" s="146" t="str">
        <f>IF(PROVEEDORES!E71="","",PROVEEDORES!E71)</f>
        <v/>
      </c>
      <c r="E70" s="146" t="str">
        <f>IF(PROVEEDORES!F71="","",PROVEEDORES!F71)</f>
        <v/>
      </c>
      <c r="F70" s="146" t="str">
        <f>IF(PROVEEDORES!D71="","",PROVEEDORES!D71)</f>
        <v/>
      </c>
      <c r="G70" s="159">
        <f>SUMIF('EG-DIC'!$F$18:$F$516,PROVEEDORES!$D71,'EG-DIC'!P$18:P$516)</f>
        <v>0</v>
      </c>
      <c r="H70" s="159">
        <f>SUMIF('EG-DIC'!$F$18:$F$516,PROVEEDORES!$D71,'EG-DIC'!Q$18:Q$516)</f>
        <v>0</v>
      </c>
      <c r="I70" s="159">
        <f>SUMIF('EG-DIC'!$F$18:$F$516,PROVEEDORES!$D71,'EG-DIC'!R$18:R$516)</f>
        <v>0</v>
      </c>
      <c r="J70" s="159">
        <f>SUMIF('EG-DIC'!$F$18:$F$516,PROVEEDORES!$D71,'EG-DIC'!S$18:S$516)</f>
        <v>0</v>
      </c>
      <c r="K70" s="159" t="str">
        <f t="shared" si="0"/>
        <v/>
      </c>
      <c r="L70" s="146" t="str">
        <f>IF(PROVEEDORES!G71="","",PROVEEDORES!G71)</f>
        <v/>
      </c>
    </row>
    <row r="71" spans="3:12" ht="17.45" customHeight="1" x14ac:dyDescent="0.2">
      <c r="C71" s="158">
        <f t="shared" si="1"/>
        <v>65</v>
      </c>
      <c r="D71" s="146" t="str">
        <f>IF(PROVEEDORES!E72="","",PROVEEDORES!E72)</f>
        <v/>
      </c>
      <c r="E71" s="146" t="str">
        <f>IF(PROVEEDORES!F72="","",PROVEEDORES!F72)</f>
        <v/>
      </c>
      <c r="F71" s="146" t="str">
        <f>IF(PROVEEDORES!D72="","",PROVEEDORES!D72)</f>
        <v/>
      </c>
      <c r="G71" s="159">
        <f>SUMIF('EG-DIC'!$F$18:$F$516,PROVEEDORES!$D72,'EG-DIC'!P$18:P$516)</f>
        <v>0</v>
      </c>
      <c r="H71" s="159">
        <f>SUMIF('EG-DIC'!$F$18:$F$516,PROVEEDORES!$D72,'EG-DIC'!Q$18:Q$516)</f>
        <v>0</v>
      </c>
      <c r="I71" s="159">
        <f>SUMIF('EG-DIC'!$F$18:$F$516,PROVEEDORES!$D72,'EG-DIC'!R$18:R$516)</f>
        <v>0</v>
      </c>
      <c r="J71" s="159">
        <f>SUMIF('EG-DIC'!$F$18:$F$516,PROVEEDORES!$D72,'EG-DIC'!S$18:S$516)</f>
        <v>0</v>
      </c>
      <c r="K71" s="159" t="str">
        <f t="shared" si="0"/>
        <v/>
      </c>
      <c r="L71" s="146" t="str">
        <f>IF(PROVEEDORES!G72="","",PROVEEDORES!G72)</f>
        <v/>
      </c>
    </row>
    <row r="72" spans="3:12" ht="17.45" customHeight="1" x14ac:dyDescent="0.2">
      <c r="C72" s="158">
        <f t="shared" si="1"/>
        <v>66</v>
      </c>
      <c r="D72" s="146" t="str">
        <f>IF(PROVEEDORES!E73="","",PROVEEDORES!E73)</f>
        <v/>
      </c>
      <c r="E72" s="146" t="str">
        <f>IF(PROVEEDORES!F73="","",PROVEEDORES!F73)</f>
        <v/>
      </c>
      <c r="F72" s="146" t="str">
        <f>IF(PROVEEDORES!D73="","",PROVEEDORES!D73)</f>
        <v/>
      </c>
      <c r="G72" s="159">
        <f>SUMIF('EG-DIC'!$F$18:$F$516,PROVEEDORES!$D73,'EG-DIC'!P$18:P$516)</f>
        <v>0</v>
      </c>
      <c r="H72" s="159">
        <f>SUMIF('EG-DIC'!$F$18:$F$516,PROVEEDORES!$D73,'EG-DIC'!Q$18:Q$516)</f>
        <v>0</v>
      </c>
      <c r="I72" s="159">
        <f>SUMIF('EG-DIC'!$F$18:$F$516,PROVEEDORES!$D73,'EG-DIC'!R$18:R$516)</f>
        <v>0</v>
      </c>
      <c r="J72" s="159">
        <f>SUMIF('EG-DIC'!$F$18:$F$516,PROVEEDORES!$D73,'EG-DIC'!S$18:S$516)</f>
        <v>0</v>
      </c>
      <c r="K72" s="159" t="str">
        <f t="shared" ref="K72:K135" si="2">IF(G72+H72+I72+J72&gt;0,"C/Información","")</f>
        <v/>
      </c>
      <c r="L72" s="146" t="str">
        <f>IF(PROVEEDORES!G73="","",PROVEEDORES!G73)</f>
        <v/>
      </c>
    </row>
    <row r="73" spans="3:12" ht="17.45" customHeight="1" x14ac:dyDescent="0.2">
      <c r="C73" s="158">
        <f t="shared" ref="C73:C136" si="3">C72+1</f>
        <v>67</v>
      </c>
      <c r="D73" s="146" t="str">
        <f>IF(PROVEEDORES!E74="","",PROVEEDORES!E74)</f>
        <v/>
      </c>
      <c r="E73" s="146" t="str">
        <f>IF(PROVEEDORES!F74="","",PROVEEDORES!F74)</f>
        <v/>
      </c>
      <c r="F73" s="146" t="str">
        <f>IF(PROVEEDORES!D74="","",PROVEEDORES!D74)</f>
        <v/>
      </c>
      <c r="G73" s="159">
        <f>SUMIF('EG-DIC'!$F$18:$F$516,PROVEEDORES!$D74,'EG-DIC'!P$18:P$516)</f>
        <v>0</v>
      </c>
      <c r="H73" s="159">
        <f>SUMIF('EG-DIC'!$F$18:$F$516,PROVEEDORES!$D74,'EG-DIC'!Q$18:Q$516)</f>
        <v>0</v>
      </c>
      <c r="I73" s="159">
        <f>SUMIF('EG-DIC'!$F$18:$F$516,PROVEEDORES!$D74,'EG-DIC'!R$18:R$516)</f>
        <v>0</v>
      </c>
      <c r="J73" s="159">
        <f>SUMIF('EG-DIC'!$F$18:$F$516,PROVEEDORES!$D74,'EG-DIC'!S$18:S$516)</f>
        <v>0</v>
      </c>
      <c r="K73" s="159" t="str">
        <f t="shared" si="2"/>
        <v/>
      </c>
      <c r="L73" s="146" t="str">
        <f>IF(PROVEEDORES!G74="","",PROVEEDORES!G74)</f>
        <v/>
      </c>
    </row>
    <row r="74" spans="3:12" ht="17.45" customHeight="1" x14ac:dyDescent="0.2">
      <c r="C74" s="158">
        <f t="shared" si="3"/>
        <v>68</v>
      </c>
      <c r="D74" s="146" t="str">
        <f>IF(PROVEEDORES!E75="","",PROVEEDORES!E75)</f>
        <v/>
      </c>
      <c r="E74" s="146" t="str">
        <f>IF(PROVEEDORES!F75="","",PROVEEDORES!F75)</f>
        <v/>
      </c>
      <c r="F74" s="146" t="str">
        <f>IF(PROVEEDORES!D75="","",PROVEEDORES!D75)</f>
        <v/>
      </c>
      <c r="G74" s="159">
        <f>SUMIF('EG-DIC'!$F$18:$F$516,PROVEEDORES!$D75,'EG-DIC'!P$18:P$516)</f>
        <v>0</v>
      </c>
      <c r="H74" s="159">
        <f>SUMIF('EG-DIC'!$F$18:$F$516,PROVEEDORES!$D75,'EG-DIC'!Q$18:Q$516)</f>
        <v>0</v>
      </c>
      <c r="I74" s="159">
        <f>SUMIF('EG-DIC'!$F$18:$F$516,PROVEEDORES!$D75,'EG-DIC'!R$18:R$516)</f>
        <v>0</v>
      </c>
      <c r="J74" s="159">
        <f>SUMIF('EG-DIC'!$F$18:$F$516,PROVEEDORES!$D75,'EG-DIC'!S$18:S$516)</f>
        <v>0</v>
      </c>
      <c r="K74" s="159" t="str">
        <f t="shared" si="2"/>
        <v/>
      </c>
      <c r="L74" s="146" t="str">
        <f>IF(PROVEEDORES!G75="","",PROVEEDORES!G75)</f>
        <v/>
      </c>
    </row>
    <row r="75" spans="3:12" ht="17.45" customHeight="1" x14ac:dyDescent="0.2">
      <c r="C75" s="158">
        <f t="shared" si="3"/>
        <v>69</v>
      </c>
      <c r="D75" s="146" t="str">
        <f>IF(PROVEEDORES!E76="","",PROVEEDORES!E76)</f>
        <v/>
      </c>
      <c r="E75" s="146" t="str">
        <f>IF(PROVEEDORES!F76="","",PROVEEDORES!F76)</f>
        <v/>
      </c>
      <c r="F75" s="146" t="str">
        <f>IF(PROVEEDORES!D76="","",PROVEEDORES!D76)</f>
        <v/>
      </c>
      <c r="G75" s="159">
        <f>SUMIF('EG-DIC'!$F$18:$F$516,PROVEEDORES!$D76,'EG-DIC'!P$18:P$516)</f>
        <v>0</v>
      </c>
      <c r="H75" s="159">
        <f>SUMIF('EG-DIC'!$F$18:$F$516,PROVEEDORES!$D76,'EG-DIC'!Q$18:Q$516)</f>
        <v>0</v>
      </c>
      <c r="I75" s="159">
        <f>SUMIF('EG-DIC'!$F$18:$F$516,PROVEEDORES!$D76,'EG-DIC'!R$18:R$516)</f>
        <v>0</v>
      </c>
      <c r="J75" s="159">
        <f>SUMIF('EG-DIC'!$F$18:$F$516,PROVEEDORES!$D76,'EG-DIC'!S$18:S$516)</f>
        <v>0</v>
      </c>
      <c r="K75" s="159" t="str">
        <f t="shared" si="2"/>
        <v/>
      </c>
      <c r="L75" s="146" t="str">
        <f>IF(PROVEEDORES!G76="","",PROVEEDORES!G76)</f>
        <v/>
      </c>
    </row>
    <row r="76" spans="3:12" ht="17.45" customHeight="1" x14ac:dyDescent="0.2">
      <c r="C76" s="158">
        <f t="shared" si="3"/>
        <v>70</v>
      </c>
      <c r="D76" s="146" t="str">
        <f>IF(PROVEEDORES!E77="","",PROVEEDORES!E77)</f>
        <v/>
      </c>
      <c r="E76" s="146" t="str">
        <f>IF(PROVEEDORES!F77="","",PROVEEDORES!F77)</f>
        <v/>
      </c>
      <c r="F76" s="146" t="str">
        <f>IF(PROVEEDORES!D77="","",PROVEEDORES!D77)</f>
        <v/>
      </c>
      <c r="G76" s="159">
        <f>SUMIF('EG-DIC'!$F$18:$F$516,PROVEEDORES!$D77,'EG-DIC'!P$18:P$516)</f>
        <v>0</v>
      </c>
      <c r="H76" s="159">
        <f>SUMIF('EG-DIC'!$F$18:$F$516,PROVEEDORES!$D77,'EG-DIC'!Q$18:Q$516)</f>
        <v>0</v>
      </c>
      <c r="I76" s="159">
        <f>SUMIF('EG-DIC'!$F$18:$F$516,PROVEEDORES!$D77,'EG-DIC'!R$18:R$516)</f>
        <v>0</v>
      </c>
      <c r="J76" s="159">
        <f>SUMIF('EG-DIC'!$F$18:$F$516,PROVEEDORES!$D77,'EG-DIC'!S$18:S$516)</f>
        <v>0</v>
      </c>
      <c r="K76" s="159" t="str">
        <f t="shared" si="2"/>
        <v/>
      </c>
      <c r="L76" s="146" t="str">
        <f>IF(PROVEEDORES!G77="","",PROVEEDORES!G77)</f>
        <v/>
      </c>
    </row>
    <row r="77" spans="3:12" ht="17.45" customHeight="1" x14ac:dyDescent="0.2">
      <c r="C77" s="158">
        <f t="shared" si="3"/>
        <v>71</v>
      </c>
      <c r="D77" s="146" t="str">
        <f>IF(PROVEEDORES!E78="","",PROVEEDORES!E78)</f>
        <v/>
      </c>
      <c r="E77" s="146" t="str">
        <f>IF(PROVEEDORES!F78="","",PROVEEDORES!F78)</f>
        <v/>
      </c>
      <c r="F77" s="146" t="str">
        <f>IF(PROVEEDORES!D78="","",PROVEEDORES!D78)</f>
        <v/>
      </c>
      <c r="G77" s="159">
        <f>SUMIF('EG-DIC'!$F$18:$F$516,PROVEEDORES!$D78,'EG-DIC'!P$18:P$516)</f>
        <v>0</v>
      </c>
      <c r="H77" s="159">
        <f>SUMIF('EG-DIC'!$F$18:$F$516,PROVEEDORES!$D78,'EG-DIC'!Q$18:Q$516)</f>
        <v>0</v>
      </c>
      <c r="I77" s="159">
        <f>SUMIF('EG-DIC'!$F$18:$F$516,PROVEEDORES!$D78,'EG-DIC'!R$18:R$516)</f>
        <v>0</v>
      </c>
      <c r="J77" s="159">
        <f>SUMIF('EG-DIC'!$F$18:$F$516,PROVEEDORES!$D78,'EG-DIC'!S$18:S$516)</f>
        <v>0</v>
      </c>
      <c r="K77" s="159" t="str">
        <f t="shared" si="2"/>
        <v/>
      </c>
      <c r="L77" s="146" t="str">
        <f>IF(PROVEEDORES!G78="","",PROVEEDORES!G78)</f>
        <v/>
      </c>
    </row>
    <row r="78" spans="3:12" ht="17.45" customHeight="1" x14ac:dyDescent="0.2">
      <c r="C78" s="158">
        <f t="shared" si="3"/>
        <v>72</v>
      </c>
      <c r="D78" s="146" t="str">
        <f>IF(PROVEEDORES!E79="","",PROVEEDORES!E79)</f>
        <v/>
      </c>
      <c r="E78" s="146" t="str">
        <f>IF(PROVEEDORES!F79="","",PROVEEDORES!F79)</f>
        <v/>
      </c>
      <c r="F78" s="146" t="str">
        <f>IF(PROVEEDORES!D79="","",PROVEEDORES!D79)</f>
        <v/>
      </c>
      <c r="G78" s="159">
        <f>SUMIF('EG-DIC'!$F$18:$F$516,PROVEEDORES!$D79,'EG-DIC'!P$18:P$516)</f>
        <v>0</v>
      </c>
      <c r="H78" s="159">
        <f>SUMIF('EG-DIC'!$F$18:$F$516,PROVEEDORES!$D79,'EG-DIC'!Q$18:Q$516)</f>
        <v>0</v>
      </c>
      <c r="I78" s="159">
        <f>SUMIF('EG-DIC'!$F$18:$F$516,PROVEEDORES!$D79,'EG-DIC'!R$18:R$516)</f>
        <v>0</v>
      </c>
      <c r="J78" s="159">
        <f>SUMIF('EG-DIC'!$F$18:$F$516,PROVEEDORES!$D79,'EG-DIC'!S$18:S$516)</f>
        <v>0</v>
      </c>
      <c r="K78" s="159" t="str">
        <f t="shared" si="2"/>
        <v/>
      </c>
      <c r="L78" s="146" t="str">
        <f>IF(PROVEEDORES!G79="","",PROVEEDORES!G79)</f>
        <v/>
      </c>
    </row>
    <row r="79" spans="3:12" ht="17.45" customHeight="1" x14ac:dyDescent="0.2">
      <c r="C79" s="158">
        <f t="shared" si="3"/>
        <v>73</v>
      </c>
      <c r="D79" s="146" t="str">
        <f>IF(PROVEEDORES!E80="","",PROVEEDORES!E80)</f>
        <v/>
      </c>
      <c r="E79" s="146" t="str">
        <f>IF(PROVEEDORES!F80="","",PROVEEDORES!F80)</f>
        <v/>
      </c>
      <c r="F79" s="146" t="str">
        <f>IF(PROVEEDORES!D80="","",PROVEEDORES!D80)</f>
        <v/>
      </c>
      <c r="G79" s="159">
        <f>SUMIF('EG-DIC'!$F$18:$F$516,PROVEEDORES!$D80,'EG-DIC'!P$18:P$516)</f>
        <v>0</v>
      </c>
      <c r="H79" s="159">
        <f>SUMIF('EG-DIC'!$F$18:$F$516,PROVEEDORES!$D80,'EG-DIC'!Q$18:Q$516)</f>
        <v>0</v>
      </c>
      <c r="I79" s="159">
        <f>SUMIF('EG-DIC'!$F$18:$F$516,PROVEEDORES!$D80,'EG-DIC'!R$18:R$516)</f>
        <v>0</v>
      </c>
      <c r="J79" s="159">
        <f>SUMIF('EG-DIC'!$F$18:$F$516,PROVEEDORES!$D80,'EG-DIC'!S$18:S$516)</f>
        <v>0</v>
      </c>
      <c r="K79" s="159" t="str">
        <f t="shared" si="2"/>
        <v/>
      </c>
      <c r="L79" s="146" t="str">
        <f>IF(PROVEEDORES!G80="","",PROVEEDORES!G80)</f>
        <v/>
      </c>
    </row>
    <row r="80" spans="3:12" ht="17.45" customHeight="1" x14ac:dyDescent="0.2">
      <c r="C80" s="158">
        <f t="shared" si="3"/>
        <v>74</v>
      </c>
      <c r="D80" s="146" t="str">
        <f>IF(PROVEEDORES!E81="","",PROVEEDORES!E81)</f>
        <v/>
      </c>
      <c r="E80" s="146" t="str">
        <f>IF(PROVEEDORES!F81="","",PROVEEDORES!F81)</f>
        <v/>
      </c>
      <c r="F80" s="146" t="str">
        <f>IF(PROVEEDORES!D81="","",PROVEEDORES!D81)</f>
        <v/>
      </c>
      <c r="G80" s="159">
        <f>SUMIF('EG-DIC'!$F$18:$F$516,PROVEEDORES!$D81,'EG-DIC'!P$18:P$516)</f>
        <v>0</v>
      </c>
      <c r="H80" s="159">
        <f>SUMIF('EG-DIC'!$F$18:$F$516,PROVEEDORES!$D81,'EG-DIC'!Q$18:Q$516)</f>
        <v>0</v>
      </c>
      <c r="I80" s="159">
        <f>SUMIF('EG-DIC'!$F$18:$F$516,PROVEEDORES!$D81,'EG-DIC'!R$18:R$516)</f>
        <v>0</v>
      </c>
      <c r="J80" s="159">
        <f>SUMIF('EG-DIC'!$F$18:$F$516,PROVEEDORES!$D81,'EG-DIC'!S$18:S$516)</f>
        <v>0</v>
      </c>
      <c r="K80" s="159" t="str">
        <f t="shared" si="2"/>
        <v/>
      </c>
      <c r="L80" s="146" t="str">
        <f>IF(PROVEEDORES!G81="","",PROVEEDORES!G81)</f>
        <v/>
      </c>
    </row>
    <row r="81" spans="3:12" ht="17.45" customHeight="1" x14ac:dyDescent="0.2">
      <c r="C81" s="158">
        <f t="shared" si="3"/>
        <v>75</v>
      </c>
      <c r="D81" s="146" t="str">
        <f>IF(PROVEEDORES!E82="","",PROVEEDORES!E82)</f>
        <v/>
      </c>
      <c r="E81" s="146" t="str">
        <f>IF(PROVEEDORES!F82="","",PROVEEDORES!F82)</f>
        <v/>
      </c>
      <c r="F81" s="146" t="str">
        <f>IF(PROVEEDORES!D82="","",PROVEEDORES!D82)</f>
        <v/>
      </c>
      <c r="G81" s="159">
        <f>SUMIF('EG-DIC'!$F$18:$F$516,PROVEEDORES!$D82,'EG-DIC'!P$18:P$516)</f>
        <v>0</v>
      </c>
      <c r="H81" s="159">
        <f>SUMIF('EG-DIC'!$F$18:$F$516,PROVEEDORES!$D82,'EG-DIC'!Q$18:Q$516)</f>
        <v>0</v>
      </c>
      <c r="I81" s="159">
        <f>SUMIF('EG-DIC'!$F$18:$F$516,PROVEEDORES!$D82,'EG-DIC'!R$18:R$516)</f>
        <v>0</v>
      </c>
      <c r="J81" s="159">
        <f>SUMIF('EG-DIC'!$F$18:$F$516,PROVEEDORES!$D82,'EG-DIC'!S$18:S$516)</f>
        <v>0</v>
      </c>
      <c r="K81" s="159" t="str">
        <f t="shared" si="2"/>
        <v/>
      </c>
      <c r="L81" s="146" t="str">
        <f>IF(PROVEEDORES!G82="","",PROVEEDORES!G82)</f>
        <v/>
      </c>
    </row>
    <row r="82" spans="3:12" ht="17.45" customHeight="1" x14ac:dyDescent="0.2">
      <c r="C82" s="158">
        <f t="shared" si="3"/>
        <v>76</v>
      </c>
      <c r="D82" s="146" t="str">
        <f>IF(PROVEEDORES!E83="","",PROVEEDORES!E83)</f>
        <v/>
      </c>
      <c r="E82" s="146" t="str">
        <f>IF(PROVEEDORES!F83="","",PROVEEDORES!F83)</f>
        <v/>
      </c>
      <c r="F82" s="146" t="str">
        <f>IF(PROVEEDORES!D83="","",PROVEEDORES!D83)</f>
        <v/>
      </c>
      <c r="G82" s="159">
        <f>SUMIF('EG-DIC'!$F$18:$F$516,PROVEEDORES!$D83,'EG-DIC'!P$18:P$516)</f>
        <v>0</v>
      </c>
      <c r="H82" s="159">
        <f>SUMIF('EG-DIC'!$F$18:$F$516,PROVEEDORES!$D83,'EG-DIC'!Q$18:Q$516)</f>
        <v>0</v>
      </c>
      <c r="I82" s="159">
        <f>SUMIF('EG-DIC'!$F$18:$F$516,PROVEEDORES!$D83,'EG-DIC'!R$18:R$516)</f>
        <v>0</v>
      </c>
      <c r="J82" s="159">
        <f>SUMIF('EG-DIC'!$F$18:$F$516,PROVEEDORES!$D83,'EG-DIC'!S$18:S$516)</f>
        <v>0</v>
      </c>
      <c r="K82" s="159" t="str">
        <f t="shared" si="2"/>
        <v/>
      </c>
      <c r="L82" s="146" t="str">
        <f>IF(PROVEEDORES!G83="","",PROVEEDORES!G83)</f>
        <v/>
      </c>
    </row>
    <row r="83" spans="3:12" ht="17.45" customHeight="1" x14ac:dyDescent="0.2">
      <c r="C83" s="158">
        <f t="shared" si="3"/>
        <v>77</v>
      </c>
      <c r="D83" s="146" t="str">
        <f>IF(PROVEEDORES!E84="","",PROVEEDORES!E84)</f>
        <v/>
      </c>
      <c r="E83" s="146" t="str">
        <f>IF(PROVEEDORES!F84="","",PROVEEDORES!F84)</f>
        <v/>
      </c>
      <c r="F83" s="146" t="str">
        <f>IF(PROVEEDORES!D84="","",PROVEEDORES!D84)</f>
        <v/>
      </c>
      <c r="G83" s="159">
        <f>SUMIF('EG-DIC'!$F$18:$F$516,PROVEEDORES!$D84,'EG-DIC'!P$18:P$516)</f>
        <v>0</v>
      </c>
      <c r="H83" s="159">
        <f>SUMIF('EG-DIC'!$F$18:$F$516,PROVEEDORES!$D84,'EG-DIC'!Q$18:Q$516)</f>
        <v>0</v>
      </c>
      <c r="I83" s="159">
        <f>SUMIF('EG-DIC'!$F$18:$F$516,PROVEEDORES!$D84,'EG-DIC'!R$18:R$516)</f>
        <v>0</v>
      </c>
      <c r="J83" s="159">
        <f>SUMIF('EG-DIC'!$F$18:$F$516,PROVEEDORES!$D84,'EG-DIC'!S$18:S$516)</f>
        <v>0</v>
      </c>
      <c r="K83" s="159" t="str">
        <f t="shared" si="2"/>
        <v/>
      </c>
      <c r="L83" s="146" t="str">
        <f>IF(PROVEEDORES!G84="","",PROVEEDORES!G84)</f>
        <v/>
      </c>
    </row>
    <row r="84" spans="3:12" ht="17.45" customHeight="1" x14ac:dyDescent="0.2">
      <c r="C84" s="158">
        <f t="shared" si="3"/>
        <v>78</v>
      </c>
      <c r="D84" s="146" t="str">
        <f>IF(PROVEEDORES!E85="","",PROVEEDORES!E85)</f>
        <v/>
      </c>
      <c r="E84" s="146" t="str">
        <f>IF(PROVEEDORES!F85="","",PROVEEDORES!F85)</f>
        <v/>
      </c>
      <c r="F84" s="146" t="str">
        <f>IF(PROVEEDORES!D85="","",PROVEEDORES!D85)</f>
        <v/>
      </c>
      <c r="G84" s="159">
        <f>SUMIF('EG-DIC'!$F$18:$F$516,PROVEEDORES!$D85,'EG-DIC'!P$18:P$516)</f>
        <v>0</v>
      </c>
      <c r="H84" s="159">
        <f>SUMIF('EG-DIC'!$F$18:$F$516,PROVEEDORES!$D85,'EG-DIC'!Q$18:Q$516)</f>
        <v>0</v>
      </c>
      <c r="I84" s="159">
        <f>SUMIF('EG-DIC'!$F$18:$F$516,PROVEEDORES!$D85,'EG-DIC'!R$18:R$516)</f>
        <v>0</v>
      </c>
      <c r="J84" s="159">
        <f>SUMIF('EG-DIC'!$F$18:$F$516,PROVEEDORES!$D85,'EG-DIC'!S$18:S$516)</f>
        <v>0</v>
      </c>
      <c r="K84" s="159" t="str">
        <f t="shared" si="2"/>
        <v/>
      </c>
      <c r="L84" s="146" t="str">
        <f>IF(PROVEEDORES!G85="","",PROVEEDORES!G85)</f>
        <v/>
      </c>
    </row>
    <row r="85" spans="3:12" ht="17.45" customHeight="1" x14ac:dyDescent="0.2">
      <c r="C85" s="158">
        <f t="shared" si="3"/>
        <v>79</v>
      </c>
      <c r="D85" s="146" t="str">
        <f>IF(PROVEEDORES!E86="","",PROVEEDORES!E86)</f>
        <v/>
      </c>
      <c r="E85" s="146" t="str">
        <f>IF(PROVEEDORES!F86="","",PROVEEDORES!F86)</f>
        <v/>
      </c>
      <c r="F85" s="146" t="str">
        <f>IF(PROVEEDORES!D86="","",PROVEEDORES!D86)</f>
        <v/>
      </c>
      <c r="G85" s="159">
        <f>SUMIF('EG-DIC'!$F$18:$F$516,PROVEEDORES!$D86,'EG-DIC'!P$18:P$516)</f>
        <v>0</v>
      </c>
      <c r="H85" s="159">
        <f>SUMIF('EG-DIC'!$F$18:$F$516,PROVEEDORES!$D86,'EG-DIC'!Q$18:Q$516)</f>
        <v>0</v>
      </c>
      <c r="I85" s="159">
        <f>SUMIF('EG-DIC'!$F$18:$F$516,PROVEEDORES!$D86,'EG-DIC'!R$18:R$516)</f>
        <v>0</v>
      </c>
      <c r="J85" s="159">
        <f>SUMIF('EG-DIC'!$F$18:$F$516,PROVEEDORES!$D86,'EG-DIC'!S$18:S$516)</f>
        <v>0</v>
      </c>
      <c r="K85" s="159" t="str">
        <f t="shared" si="2"/>
        <v/>
      </c>
      <c r="L85" s="146" t="str">
        <f>IF(PROVEEDORES!G86="","",PROVEEDORES!G86)</f>
        <v/>
      </c>
    </row>
    <row r="86" spans="3:12" ht="17.45" customHeight="1" x14ac:dyDescent="0.2">
      <c r="C86" s="158">
        <f t="shared" si="3"/>
        <v>80</v>
      </c>
      <c r="D86" s="146" t="str">
        <f>IF(PROVEEDORES!E87="","",PROVEEDORES!E87)</f>
        <v/>
      </c>
      <c r="E86" s="146" t="str">
        <f>IF(PROVEEDORES!F87="","",PROVEEDORES!F87)</f>
        <v/>
      </c>
      <c r="F86" s="146" t="str">
        <f>IF(PROVEEDORES!D87="","",PROVEEDORES!D87)</f>
        <v/>
      </c>
      <c r="G86" s="159">
        <f>SUMIF('EG-DIC'!$F$18:$F$516,PROVEEDORES!$D87,'EG-DIC'!P$18:P$516)</f>
        <v>0</v>
      </c>
      <c r="H86" s="159">
        <f>SUMIF('EG-DIC'!$F$18:$F$516,PROVEEDORES!$D87,'EG-DIC'!Q$18:Q$516)</f>
        <v>0</v>
      </c>
      <c r="I86" s="159">
        <f>SUMIF('EG-DIC'!$F$18:$F$516,PROVEEDORES!$D87,'EG-DIC'!R$18:R$516)</f>
        <v>0</v>
      </c>
      <c r="J86" s="159">
        <f>SUMIF('EG-DIC'!$F$18:$F$516,PROVEEDORES!$D87,'EG-DIC'!S$18:S$516)</f>
        <v>0</v>
      </c>
      <c r="K86" s="159" t="str">
        <f t="shared" si="2"/>
        <v/>
      </c>
      <c r="L86" s="146" t="str">
        <f>IF(PROVEEDORES!G87="","",PROVEEDORES!G87)</f>
        <v/>
      </c>
    </row>
    <row r="87" spans="3:12" ht="17.45" customHeight="1" x14ac:dyDescent="0.2">
      <c r="C87" s="158">
        <f t="shared" si="3"/>
        <v>81</v>
      </c>
      <c r="D87" s="146" t="str">
        <f>IF(PROVEEDORES!E88="","",PROVEEDORES!E88)</f>
        <v/>
      </c>
      <c r="E87" s="146" t="str">
        <f>IF(PROVEEDORES!F88="","",PROVEEDORES!F88)</f>
        <v/>
      </c>
      <c r="F87" s="146" t="str">
        <f>IF(PROVEEDORES!D88="","",PROVEEDORES!D88)</f>
        <v/>
      </c>
      <c r="G87" s="159">
        <f>SUMIF('EG-DIC'!$F$18:$F$516,PROVEEDORES!$D88,'EG-DIC'!P$18:P$516)</f>
        <v>0</v>
      </c>
      <c r="H87" s="159">
        <f>SUMIF('EG-DIC'!$F$18:$F$516,PROVEEDORES!$D88,'EG-DIC'!Q$18:Q$516)</f>
        <v>0</v>
      </c>
      <c r="I87" s="159">
        <f>SUMIF('EG-DIC'!$F$18:$F$516,PROVEEDORES!$D88,'EG-DIC'!R$18:R$516)</f>
        <v>0</v>
      </c>
      <c r="J87" s="159">
        <f>SUMIF('EG-DIC'!$F$18:$F$516,PROVEEDORES!$D88,'EG-DIC'!S$18:S$516)</f>
        <v>0</v>
      </c>
      <c r="K87" s="159" t="str">
        <f t="shared" si="2"/>
        <v/>
      </c>
      <c r="L87" s="146" t="str">
        <f>IF(PROVEEDORES!G88="","",PROVEEDORES!G88)</f>
        <v/>
      </c>
    </row>
    <row r="88" spans="3:12" ht="17.45" customHeight="1" x14ac:dyDescent="0.2">
      <c r="C88" s="158">
        <f t="shared" si="3"/>
        <v>82</v>
      </c>
      <c r="D88" s="146" t="str">
        <f>IF(PROVEEDORES!E89="","",PROVEEDORES!E89)</f>
        <v/>
      </c>
      <c r="E88" s="146" t="str">
        <f>IF(PROVEEDORES!F89="","",PROVEEDORES!F89)</f>
        <v/>
      </c>
      <c r="F88" s="146" t="str">
        <f>IF(PROVEEDORES!D89="","",PROVEEDORES!D89)</f>
        <v/>
      </c>
      <c r="G88" s="159">
        <f>SUMIF('EG-DIC'!$F$18:$F$516,PROVEEDORES!$D89,'EG-DIC'!P$18:P$516)</f>
        <v>0</v>
      </c>
      <c r="H88" s="159">
        <f>SUMIF('EG-DIC'!$F$18:$F$516,PROVEEDORES!$D89,'EG-DIC'!Q$18:Q$516)</f>
        <v>0</v>
      </c>
      <c r="I88" s="159">
        <f>SUMIF('EG-DIC'!$F$18:$F$516,PROVEEDORES!$D89,'EG-DIC'!R$18:R$516)</f>
        <v>0</v>
      </c>
      <c r="J88" s="159">
        <f>SUMIF('EG-DIC'!$F$18:$F$516,PROVEEDORES!$D89,'EG-DIC'!S$18:S$516)</f>
        <v>0</v>
      </c>
      <c r="K88" s="159" t="str">
        <f t="shared" si="2"/>
        <v/>
      </c>
      <c r="L88" s="146" t="str">
        <f>IF(PROVEEDORES!G89="","",PROVEEDORES!G89)</f>
        <v/>
      </c>
    </row>
    <row r="89" spans="3:12" ht="17.45" customHeight="1" x14ac:dyDescent="0.2">
      <c r="C89" s="158">
        <f t="shared" si="3"/>
        <v>83</v>
      </c>
      <c r="D89" s="146" t="str">
        <f>IF(PROVEEDORES!E90="","",PROVEEDORES!E90)</f>
        <v/>
      </c>
      <c r="E89" s="146" t="str">
        <f>IF(PROVEEDORES!F90="","",PROVEEDORES!F90)</f>
        <v/>
      </c>
      <c r="F89" s="146" t="str">
        <f>IF(PROVEEDORES!D90="","",PROVEEDORES!D90)</f>
        <v/>
      </c>
      <c r="G89" s="159">
        <f>SUMIF('EG-DIC'!$F$18:$F$516,PROVEEDORES!$D90,'EG-DIC'!P$18:P$516)</f>
        <v>0</v>
      </c>
      <c r="H89" s="159">
        <f>SUMIF('EG-DIC'!$F$18:$F$516,PROVEEDORES!$D90,'EG-DIC'!Q$18:Q$516)</f>
        <v>0</v>
      </c>
      <c r="I89" s="159">
        <f>SUMIF('EG-DIC'!$F$18:$F$516,PROVEEDORES!$D90,'EG-DIC'!R$18:R$516)</f>
        <v>0</v>
      </c>
      <c r="J89" s="159">
        <f>SUMIF('EG-DIC'!$F$18:$F$516,PROVEEDORES!$D90,'EG-DIC'!S$18:S$516)</f>
        <v>0</v>
      </c>
      <c r="K89" s="159" t="str">
        <f t="shared" si="2"/>
        <v/>
      </c>
      <c r="L89" s="146" t="str">
        <f>IF(PROVEEDORES!G90="","",PROVEEDORES!G90)</f>
        <v/>
      </c>
    </row>
    <row r="90" spans="3:12" ht="17.45" customHeight="1" x14ac:dyDescent="0.2">
      <c r="C90" s="158">
        <f t="shared" si="3"/>
        <v>84</v>
      </c>
      <c r="D90" s="146" t="str">
        <f>IF(PROVEEDORES!E91="","",PROVEEDORES!E91)</f>
        <v/>
      </c>
      <c r="E90" s="146" t="str">
        <f>IF(PROVEEDORES!F91="","",PROVEEDORES!F91)</f>
        <v/>
      </c>
      <c r="F90" s="146" t="str">
        <f>IF(PROVEEDORES!D91="","",PROVEEDORES!D91)</f>
        <v/>
      </c>
      <c r="G90" s="159">
        <f>SUMIF('EG-DIC'!$F$18:$F$516,PROVEEDORES!$D91,'EG-DIC'!P$18:P$516)</f>
        <v>0</v>
      </c>
      <c r="H90" s="159">
        <f>SUMIF('EG-DIC'!$F$18:$F$516,PROVEEDORES!$D91,'EG-DIC'!Q$18:Q$516)</f>
        <v>0</v>
      </c>
      <c r="I90" s="159">
        <f>SUMIF('EG-DIC'!$F$18:$F$516,PROVEEDORES!$D91,'EG-DIC'!R$18:R$516)</f>
        <v>0</v>
      </c>
      <c r="J90" s="159">
        <f>SUMIF('EG-DIC'!$F$18:$F$516,PROVEEDORES!$D91,'EG-DIC'!S$18:S$516)</f>
        <v>0</v>
      </c>
      <c r="K90" s="159" t="str">
        <f t="shared" si="2"/>
        <v/>
      </c>
      <c r="L90" s="146" t="str">
        <f>IF(PROVEEDORES!G91="","",PROVEEDORES!G91)</f>
        <v/>
      </c>
    </row>
    <row r="91" spans="3:12" ht="17.45" customHeight="1" x14ac:dyDescent="0.2">
      <c r="C91" s="158">
        <f t="shared" si="3"/>
        <v>85</v>
      </c>
      <c r="D91" s="146" t="str">
        <f>IF(PROVEEDORES!E92="","",PROVEEDORES!E92)</f>
        <v/>
      </c>
      <c r="E91" s="146" t="str">
        <f>IF(PROVEEDORES!F92="","",PROVEEDORES!F92)</f>
        <v/>
      </c>
      <c r="F91" s="146" t="str">
        <f>IF(PROVEEDORES!D92="","",PROVEEDORES!D92)</f>
        <v/>
      </c>
      <c r="G91" s="159">
        <f>SUMIF('EG-DIC'!$F$18:$F$516,PROVEEDORES!$D92,'EG-DIC'!P$18:P$516)</f>
        <v>0</v>
      </c>
      <c r="H91" s="159">
        <f>SUMIF('EG-DIC'!$F$18:$F$516,PROVEEDORES!$D92,'EG-DIC'!Q$18:Q$516)</f>
        <v>0</v>
      </c>
      <c r="I91" s="159">
        <f>SUMIF('EG-DIC'!$F$18:$F$516,PROVEEDORES!$D92,'EG-DIC'!R$18:R$516)</f>
        <v>0</v>
      </c>
      <c r="J91" s="159">
        <f>SUMIF('EG-DIC'!$F$18:$F$516,PROVEEDORES!$D92,'EG-DIC'!S$18:S$516)</f>
        <v>0</v>
      </c>
      <c r="K91" s="159" t="str">
        <f t="shared" si="2"/>
        <v/>
      </c>
      <c r="L91" s="146" t="str">
        <f>IF(PROVEEDORES!G92="","",PROVEEDORES!G92)</f>
        <v/>
      </c>
    </row>
    <row r="92" spans="3:12" ht="17.45" customHeight="1" x14ac:dyDescent="0.2">
      <c r="C92" s="158">
        <f t="shared" si="3"/>
        <v>86</v>
      </c>
      <c r="D92" s="146" t="str">
        <f>IF(PROVEEDORES!E93="","",PROVEEDORES!E93)</f>
        <v/>
      </c>
      <c r="E92" s="146" t="str">
        <f>IF(PROVEEDORES!F93="","",PROVEEDORES!F93)</f>
        <v/>
      </c>
      <c r="F92" s="146" t="str">
        <f>IF(PROVEEDORES!D93="","",PROVEEDORES!D93)</f>
        <v/>
      </c>
      <c r="G92" s="159">
        <f>SUMIF('EG-DIC'!$F$18:$F$516,PROVEEDORES!$D93,'EG-DIC'!P$18:P$516)</f>
        <v>0</v>
      </c>
      <c r="H92" s="159">
        <f>SUMIF('EG-DIC'!$F$18:$F$516,PROVEEDORES!$D93,'EG-DIC'!Q$18:Q$516)</f>
        <v>0</v>
      </c>
      <c r="I92" s="159">
        <f>SUMIF('EG-DIC'!$F$18:$F$516,PROVEEDORES!$D93,'EG-DIC'!R$18:R$516)</f>
        <v>0</v>
      </c>
      <c r="J92" s="159">
        <f>SUMIF('EG-DIC'!$F$18:$F$516,PROVEEDORES!$D93,'EG-DIC'!S$18:S$516)</f>
        <v>0</v>
      </c>
      <c r="K92" s="159" t="str">
        <f t="shared" si="2"/>
        <v/>
      </c>
      <c r="L92" s="146" t="str">
        <f>IF(PROVEEDORES!G93="","",PROVEEDORES!G93)</f>
        <v/>
      </c>
    </row>
    <row r="93" spans="3:12" ht="17.45" customHeight="1" x14ac:dyDescent="0.2">
      <c r="C93" s="158">
        <f t="shared" si="3"/>
        <v>87</v>
      </c>
      <c r="D93" s="146" t="str">
        <f>IF(PROVEEDORES!E94="","",PROVEEDORES!E94)</f>
        <v/>
      </c>
      <c r="E93" s="146" t="str">
        <f>IF(PROVEEDORES!F94="","",PROVEEDORES!F94)</f>
        <v/>
      </c>
      <c r="F93" s="146" t="str">
        <f>IF(PROVEEDORES!D94="","",PROVEEDORES!D94)</f>
        <v/>
      </c>
      <c r="G93" s="159">
        <f>SUMIF('EG-DIC'!$F$18:$F$516,PROVEEDORES!$D94,'EG-DIC'!P$18:P$516)</f>
        <v>0</v>
      </c>
      <c r="H93" s="159">
        <f>SUMIF('EG-DIC'!$F$18:$F$516,PROVEEDORES!$D94,'EG-DIC'!Q$18:Q$516)</f>
        <v>0</v>
      </c>
      <c r="I93" s="159">
        <f>SUMIF('EG-DIC'!$F$18:$F$516,PROVEEDORES!$D94,'EG-DIC'!R$18:R$516)</f>
        <v>0</v>
      </c>
      <c r="J93" s="159">
        <f>SUMIF('EG-DIC'!$F$18:$F$516,PROVEEDORES!$D94,'EG-DIC'!S$18:S$516)</f>
        <v>0</v>
      </c>
      <c r="K93" s="159" t="str">
        <f t="shared" si="2"/>
        <v/>
      </c>
      <c r="L93" s="146" t="str">
        <f>IF(PROVEEDORES!G94="","",PROVEEDORES!G94)</f>
        <v/>
      </c>
    </row>
    <row r="94" spans="3:12" ht="17.45" customHeight="1" x14ac:dyDescent="0.2">
      <c r="C94" s="158">
        <f t="shared" si="3"/>
        <v>88</v>
      </c>
      <c r="D94" s="146" t="str">
        <f>IF(PROVEEDORES!E95="","",PROVEEDORES!E95)</f>
        <v/>
      </c>
      <c r="E94" s="146" t="str">
        <f>IF(PROVEEDORES!F95="","",PROVEEDORES!F95)</f>
        <v/>
      </c>
      <c r="F94" s="146" t="str">
        <f>IF(PROVEEDORES!D95="","",PROVEEDORES!D95)</f>
        <v/>
      </c>
      <c r="G94" s="159">
        <f>SUMIF('EG-DIC'!$F$18:$F$516,PROVEEDORES!$D95,'EG-DIC'!P$18:P$516)</f>
        <v>0</v>
      </c>
      <c r="H94" s="159">
        <f>SUMIF('EG-DIC'!$F$18:$F$516,PROVEEDORES!$D95,'EG-DIC'!Q$18:Q$516)</f>
        <v>0</v>
      </c>
      <c r="I94" s="159">
        <f>SUMIF('EG-DIC'!$F$18:$F$516,PROVEEDORES!$D95,'EG-DIC'!R$18:R$516)</f>
        <v>0</v>
      </c>
      <c r="J94" s="159">
        <f>SUMIF('EG-DIC'!$F$18:$F$516,PROVEEDORES!$D95,'EG-DIC'!S$18:S$516)</f>
        <v>0</v>
      </c>
      <c r="K94" s="159" t="str">
        <f t="shared" si="2"/>
        <v/>
      </c>
      <c r="L94" s="146" t="str">
        <f>IF(PROVEEDORES!G95="","",PROVEEDORES!G95)</f>
        <v/>
      </c>
    </row>
    <row r="95" spans="3:12" ht="17.45" customHeight="1" x14ac:dyDescent="0.2">
      <c r="C95" s="158">
        <f t="shared" si="3"/>
        <v>89</v>
      </c>
      <c r="D95" s="146" t="str">
        <f>IF(PROVEEDORES!E96="","",PROVEEDORES!E96)</f>
        <v/>
      </c>
      <c r="E95" s="146" t="str">
        <f>IF(PROVEEDORES!F96="","",PROVEEDORES!F96)</f>
        <v/>
      </c>
      <c r="F95" s="146" t="str">
        <f>IF(PROVEEDORES!D96="","",PROVEEDORES!D96)</f>
        <v/>
      </c>
      <c r="G95" s="159">
        <f>SUMIF('EG-DIC'!$F$18:$F$516,PROVEEDORES!$D96,'EG-DIC'!P$18:P$516)</f>
        <v>0</v>
      </c>
      <c r="H95" s="159">
        <f>SUMIF('EG-DIC'!$F$18:$F$516,PROVEEDORES!$D96,'EG-DIC'!Q$18:Q$516)</f>
        <v>0</v>
      </c>
      <c r="I95" s="159">
        <f>SUMIF('EG-DIC'!$F$18:$F$516,PROVEEDORES!$D96,'EG-DIC'!R$18:R$516)</f>
        <v>0</v>
      </c>
      <c r="J95" s="159">
        <f>SUMIF('EG-DIC'!$F$18:$F$516,PROVEEDORES!$D96,'EG-DIC'!S$18:S$516)</f>
        <v>0</v>
      </c>
      <c r="K95" s="159" t="str">
        <f t="shared" si="2"/>
        <v/>
      </c>
      <c r="L95" s="146" t="str">
        <f>IF(PROVEEDORES!G96="","",PROVEEDORES!G96)</f>
        <v/>
      </c>
    </row>
    <row r="96" spans="3:12" ht="17.45" customHeight="1" x14ac:dyDescent="0.2">
      <c r="C96" s="158">
        <f t="shared" si="3"/>
        <v>90</v>
      </c>
      <c r="D96" s="146" t="str">
        <f>IF(PROVEEDORES!E97="","",PROVEEDORES!E97)</f>
        <v/>
      </c>
      <c r="E96" s="146" t="str">
        <f>IF(PROVEEDORES!F97="","",PROVEEDORES!F97)</f>
        <v/>
      </c>
      <c r="F96" s="146" t="str">
        <f>IF(PROVEEDORES!D97="","",PROVEEDORES!D97)</f>
        <v/>
      </c>
      <c r="G96" s="159">
        <f>SUMIF('EG-DIC'!$F$18:$F$516,PROVEEDORES!$D97,'EG-DIC'!P$18:P$516)</f>
        <v>0</v>
      </c>
      <c r="H96" s="159">
        <f>SUMIF('EG-DIC'!$F$18:$F$516,PROVEEDORES!$D97,'EG-DIC'!Q$18:Q$516)</f>
        <v>0</v>
      </c>
      <c r="I96" s="159">
        <f>SUMIF('EG-DIC'!$F$18:$F$516,PROVEEDORES!$D97,'EG-DIC'!R$18:R$516)</f>
        <v>0</v>
      </c>
      <c r="J96" s="159">
        <f>SUMIF('EG-DIC'!$F$18:$F$516,PROVEEDORES!$D97,'EG-DIC'!S$18:S$516)</f>
        <v>0</v>
      </c>
      <c r="K96" s="159" t="str">
        <f t="shared" si="2"/>
        <v/>
      </c>
      <c r="L96" s="146" t="str">
        <f>IF(PROVEEDORES!G97="","",PROVEEDORES!G97)</f>
        <v/>
      </c>
    </row>
    <row r="97" spans="3:12" ht="17.45" customHeight="1" x14ac:dyDescent="0.2">
      <c r="C97" s="158">
        <f t="shared" si="3"/>
        <v>91</v>
      </c>
      <c r="D97" s="146" t="str">
        <f>IF(PROVEEDORES!E98="","",PROVEEDORES!E98)</f>
        <v/>
      </c>
      <c r="E97" s="146" t="str">
        <f>IF(PROVEEDORES!F98="","",PROVEEDORES!F98)</f>
        <v/>
      </c>
      <c r="F97" s="146" t="str">
        <f>IF(PROVEEDORES!D98="","",PROVEEDORES!D98)</f>
        <v/>
      </c>
      <c r="G97" s="159">
        <f>SUMIF('EG-DIC'!$F$18:$F$516,PROVEEDORES!$D98,'EG-DIC'!P$18:P$516)</f>
        <v>0</v>
      </c>
      <c r="H97" s="159">
        <f>SUMIF('EG-DIC'!$F$18:$F$516,PROVEEDORES!$D98,'EG-DIC'!Q$18:Q$516)</f>
        <v>0</v>
      </c>
      <c r="I97" s="159">
        <f>SUMIF('EG-DIC'!$F$18:$F$516,PROVEEDORES!$D98,'EG-DIC'!R$18:R$516)</f>
        <v>0</v>
      </c>
      <c r="J97" s="159">
        <f>SUMIF('EG-DIC'!$F$18:$F$516,PROVEEDORES!$D98,'EG-DIC'!S$18:S$516)</f>
        <v>0</v>
      </c>
      <c r="K97" s="159" t="str">
        <f t="shared" si="2"/>
        <v/>
      </c>
      <c r="L97" s="146" t="str">
        <f>IF(PROVEEDORES!G98="","",PROVEEDORES!G98)</f>
        <v/>
      </c>
    </row>
    <row r="98" spans="3:12" ht="17.45" customHeight="1" x14ac:dyDescent="0.2">
      <c r="C98" s="158">
        <f t="shared" si="3"/>
        <v>92</v>
      </c>
      <c r="D98" s="146" t="str">
        <f>IF(PROVEEDORES!E99="","",PROVEEDORES!E99)</f>
        <v/>
      </c>
      <c r="E98" s="146" t="str">
        <f>IF(PROVEEDORES!F99="","",PROVEEDORES!F99)</f>
        <v/>
      </c>
      <c r="F98" s="146" t="str">
        <f>IF(PROVEEDORES!D99="","",PROVEEDORES!D99)</f>
        <v/>
      </c>
      <c r="G98" s="159">
        <f>SUMIF('EG-DIC'!$F$18:$F$516,PROVEEDORES!$D99,'EG-DIC'!P$18:P$516)</f>
        <v>0</v>
      </c>
      <c r="H98" s="159">
        <f>SUMIF('EG-DIC'!$F$18:$F$516,PROVEEDORES!$D99,'EG-DIC'!Q$18:Q$516)</f>
        <v>0</v>
      </c>
      <c r="I98" s="159">
        <f>SUMIF('EG-DIC'!$F$18:$F$516,PROVEEDORES!$D99,'EG-DIC'!R$18:R$516)</f>
        <v>0</v>
      </c>
      <c r="J98" s="159">
        <f>SUMIF('EG-DIC'!$F$18:$F$516,PROVEEDORES!$D99,'EG-DIC'!S$18:S$516)</f>
        <v>0</v>
      </c>
      <c r="K98" s="159" t="str">
        <f t="shared" si="2"/>
        <v/>
      </c>
      <c r="L98" s="146" t="str">
        <f>IF(PROVEEDORES!G99="","",PROVEEDORES!G99)</f>
        <v/>
      </c>
    </row>
    <row r="99" spans="3:12" ht="17.45" customHeight="1" x14ac:dyDescent="0.2">
      <c r="C99" s="158">
        <f t="shared" si="3"/>
        <v>93</v>
      </c>
      <c r="D99" s="146" t="str">
        <f>IF(PROVEEDORES!E100="","",PROVEEDORES!E100)</f>
        <v/>
      </c>
      <c r="E99" s="146" t="str">
        <f>IF(PROVEEDORES!F100="","",PROVEEDORES!F100)</f>
        <v/>
      </c>
      <c r="F99" s="146" t="str">
        <f>IF(PROVEEDORES!D100="","",PROVEEDORES!D100)</f>
        <v/>
      </c>
      <c r="G99" s="159">
        <f>SUMIF('EG-DIC'!$F$18:$F$516,PROVEEDORES!$D100,'EG-DIC'!P$18:P$516)</f>
        <v>0</v>
      </c>
      <c r="H99" s="159">
        <f>SUMIF('EG-DIC'!$F$18:$F$516,PROVEEDORES!$D100,'EG-DIC'!Q$18:Q$516)</f>
        <v>0</v>
      </c>
      <c r="I99" s="159">
        <f>SUMIF('EG-DIC'!$F$18:$F$516,PROVEEDORES!$D100,'EG-DIC'!R$18:R$516)</f>
        <v>0</v>
      </c>
      <c r="J99" s="159">
        <f>SUMIF('EG-DIC'!$F$18:$F$516,PROVEEDORES!$D100,'EG-DIC'!S$18:S$516)</f>
        <v>0</v>
      </c>
      <c r="K99" s="159" t="str">
        <f t="shared" si="2"/>
        <v/>
      </c>
      <c r="L99" s="146" t="str">
        <f>IF(PROVEEDORES!G100="","",PROVEEDORES!G100)</f>
        <v/>
      </c>
    </row>
    <row r="100" spans="3:12" ht="17.45" customHeight="1" x14ac:dyDescent="0.2">
      <c r="C100" s="158">
        <f t="shared" si="3"/>
        <v>94</v>
      </c>
      <c r="D100" s="146" t="str">
        <f>IF(PROVEEDORES!E101="","",PROVEEDORES!E101)</f>
        <v/>
      </c>
      <c r="E100" s="146" t="str">
        <f>IF(PROVEEDORES!F101="","",PROVEEDORES!F101)</f>
        <v/>
      </c>
      <c r="F100" s="146" t="str">
        <f>IF(PROVEEDORES!D101="","",PROVEEDORES!D101)</f>
        <v/>
      </c>
      <c r="G100" s="159">
        <f>SUMIF('EG-DIC'!$F$18:$F$516,PROVEEDORES!$D101,'EG-DIC'!P$18:P$516)</f>
        <v>0</v>
      </c>
      <c r="H100" s="159">
        <f>SUMIF('EG-DIC'!$F$18:$F$516,PROVEEDORES!$D101,'EG-DIC'!Q$18:Q$516)</f>
        <v>0</v>
      </c>
      <c r="I100" s="159">
        <f>SUMIF('EG-DIC'!$F$18:$F$516,PROVEEDORES!$D101,'EG-DIC'!R$18:R$516)</f>
        <v>0</v>
      </c>
      <c r="J100" s="159">
        <f>SUMIF('EG-DIC'!$F$18:$F$516,PROVEEDORES!$D101,'EG-DIC'!S$18:S$516)</f>
        <v>0</v>
      </c>
      <c r="K100" s="159" t="str">
        <f t="shared" si="2"/>
        <v/>
      </c>
      <c r="L100" s="146" t="str">
        <f>IF(PROVEEDORES!G101="","",PROVEEDORES!G101)</f>
        <v/>
      </c>
    </row>
    <row r="101" spans="3:12" ht="17.45" customHeight="1" x14ac:dyDescent="0.2">
      <c r="C101" s="158">
        <f t="shared" si="3"/>
        <v>95</v>
      </c>
      <c r="D101" s="146" t="str">
        <f>IF(PROVEEDORES!E102="","",PROVEEDORES!E102)</f>
        <v/>
      </c>
      <c r="E101" s="146" t="str">
        <f>IF(PROVEEDORES!F102="","",PROVEEDORES!F102)</f>
        <v/>
      </c>
      <c r="F101" s="146" t="str">
        <f>IF(PROVEEDORES!D102="","",PROVEEDORES!D102)</f>
        <v/>
      </c>
      <c r="G101" s="159">
        <f>SUMIF('EG-DIC'!$F$18:$F$516,PROVEEDORES!$D102,'EG-DIC'!P$18:P$516)</f>
        <v>0</v>
      </c>
      <c r="H101" s="159">
        <f>SUMIF('EG-DIC'!$F$18:$F$516,PROVEEDORES!$D102,'EG-DIC'!Q$18:Q$516)</f>
        <v>0</v>
      </c>
      <c r="I101" s="159">
        <f>SUMIF('EG-DIC'!$F$18:$F$516,PROVEEDORES!$D102,'EG-DIC'!R$18:R$516)</f>
        <v>0</v>
      </c>
      <c r="J101" s="159">
        <f>SUMIF('EG-DIC'!$F$18:$F$516,PROVEEDORES!$D102,'EG-DIC'!S$18:S$516)</f>
        <v>0</v>
      </c>
      <c r="K101" s="159" t="str">
        <f t="shared" si="2"/>
        <v/>
      </c>
      <c r="L101" s="146" t="str">
        <f>IF(PROVEEDORES!G102="","",PROVEEDORES!G102)</f>
        <v/>
      </c>
    </row>
    <row r="102" spans="3:12" ht="17.45" customHeight="1" x14ac:dyDescent="0.2">
      <c r="C102" s="158">
        <f t="shared" si="3"/>
        <v>96</v>
      </c>
      <c r="D102" s="146" t="str">
        <f>IF(PROVEEDORES!E103="","",PROVEEDORES!E103)</f>
        <v/>
      </c>
      <c r="E102" s="146" t="str">
        <f>IF(PROVEEDORES!F103="","",PROVEEDORES!F103)</f>
        <v/>
      </c>
      <c r="F102" s="146" t="str">
        <f>IF(PROVEEDORES!D103="","",PROVEEDORES!D103)</f>
        <v/>
      </c>
      <c r="G102" s="159">
        <f>SUMIF('EG-DIC'!$F$18:$F$516,PROVEEDORES!$D103,'EG-DIC'!P$18:P$516)</f>
        <v>0</v>
      </c>
      <c r="H102" s="159">
        <f>SUMIF('EG-DIC'!$F$18:$F$516,PROVEEDORES!$D103,'EG-DIC'!Q$18:Q$516)</f>
        <v>0</v>
      </c>
      <c r="I102" s="159">
        <f>SUMIF('EG-DIC'!$F$18:$F$516,PROVEEDORES!$D103,'EG-DIC'!R$18:R$516)</f>
        <v>0</v>
      </c>
      <c r="J102" s="159">
        <f>SUMIF('EG-DIC'!$F$18:$F$516,PROVEEDORES!$D103,'EG-DIC'!S$18:S$516)</f>
        <v>0</v>
      </c>
      <c r="K102" s="159" t="str">
        <f t="shared" si="2"/>
        <v/>
      </c>
      <c r="L102" s="146" t="str">
        <f>IF(PROVEEDORES!G103="","",PROVEEDORES!G103)</f>
        <v/>
      </c>
    </row>
    <row r="103" spans="3:12" ht="17.45" customHeight="1" x14ac:dyDescent="0.2">
      <c r="C103" s="158">
        <f t="shared" si="3"/>
        <v>97</v>
      </c>
      <c r="D103" s="146" t="str">
        <f>IF(PROVEEDORES!E104="","",PROVEEDORES!E104)</f>
        <v/>
      </c>
      <c r="E103" s="146" t="str">
        <f>IF(PROVEEDORES!F104="","",PROVEEDORES!F104)</f>
        <v/>
      </c>
      <c r="F103" s="146" t="str">
        <f>IF(PROVEEDORES!D104="","",PROVEEDORES!D104)</f>
        <v/>
      </c>
      <c r="G103" s="159">
        <f>SUMIF('EG-DIC'!$F$18:$F$516,PROVEEDORES!$D104,'EG-DIC'!P$18:P$516)</f>
        <v>0</v>
      </c>
      <c r="H103" s="159">
        <f>SUMIF('EG-DIC'!$F$18:$F$516,PROVEEDORES!$D104,'EG-DIC'!Q$18:Q$516)</f>
        <v>0</v>
      </c>
      <c r="I103" s="159">
        <f>SUMIF('EG-DIC'!$F$18:$F$516,PROVEEDORES!$D104,'EG-DIC'!R$18:R$516)</f>
        <v>0</v>
      </c>
      <c r="J103" s="159">
        <f>SUMIF('EG-DIC'!$F$18:$F$516,PROVEEDORES!$D104,'EG-DIC'!S$18:S$516)</f>
        <v>0</v>
      </c>
      <c r="K103" s="159" t="str">
        <f t="shared" si="2"/>
        <v/>
      </c>
      <c r="L103" s="146" t="str">
        <f>IF(PROVEEDORES!G104="","",PROVEEDORES!G104)</f>
        <v/>
      </c>
    </row>
    <row r="104" spans="3:12" ht="17.45" customHeight="1" x14ac:dyDescent="0.2">
      <c r="C104" s="158">
        <f t="shared" si="3"/>
        <v>98</v>
      </c>
      <c r="D104" s="146" t="str">
        <f>IF(PROVEEDORES!E105="","",PROVEEDORES!E105)</f>
        <v/>
      </c>
      <c r="E104" s="146" t="str">
        <f>IF(PROVEEDORES!F105="","",PROVEEDORES!F105)</f>
        <v/>
      </c>
      <c r="F104" s="146" t="str">
        <f>IF(PROVEEDORES!D105="","",PROVEEDORES!D105)</f>
        <v/>
      </c>
      <c r="G104" s="159">
        <f>SUMIF('EG-DIC'!$F$18:$F$516,PROVEEDORES!$D105,'EG-DIC'!P$18:P$516)</f>
        <v>0</v>
      </c>
      <c r="H104" s="159">
        <f>SUMIF('EG-DIC'!$F$18:$F$516,PROVEEDORES!$D105,'EG-DIC'!Q$18:Q$516)</f>
        <v>0</v>
      </c>
      <c r="I104" s="159">
        <f>SUMIF('EG-DIC'!$F$18:$F$516,PROVEEDORES!$D105,'EG-DIC'!R$18:R$516)</f>
        <v>0</v>
      </c>
      <c r="J104" s="159">
        <f>SUMIF('EG-DIC'!$F$18:$F$516,PROVEEDORES!$D105,'EG-DIC'!S$18:S$516)</f>
        <v>0</v>
      </c>
      <c r="K104" s="159" t="str">
        <f t="shared" si="2"/>
        <v/>
      </c>
      <c r="L104" s="146" t="str">
        <f>IF(PROVEEDORES!G105="","",PROVEEDORES!G105)</f>
        <v/>
      </c>
    </row>
    <row r="105" spans="3:12" ht="17.45" customHeight="1" x14ac:dyDescent="0.2">
      <c r="C105" s="158">
        <f t="shared" si="3"/>
        <v>99</v>
      </c>
      <c r="D105" s="146" t="str">
        <f>IF(PROVEEDORES!E106="","",PROVEEDORES!E106)</f>
        <v/>
      </c>
      <c r="E105" s="146" t="str">
        <f>IF(PROVEEDORES!F106="","",PROVEEDORES!F106)</f>
        <v/>
      </c>
      <c r="F105" s="146" t="str">
        <f>IF(PROVEEDORES!D106="","",PROVEEDORES!D106)</f>
        <v/>
      </c>
      <c r="G105" s="159">
        <f>SUMIF('EG-DIC'!$F$18:$F$516,PROVEEDORES!$D106,'EG-DIC'!P$18:P$516)</f>
        <v>0</v>
      </c>
      <c r="H105" s="159">
        <f>SUMIF('EG-DIC'!$F$18:$F$516,PROVEEDORES!$D106,'EG-DIC'!Q$18:Q$516)</f>
        <v>0</v>
      </c>
      <c r="I105" s="159">
        <f>SUMIF('EG-DIC'!$F$18:$F$516,PROVEEDORES!$D106,'EG-DIC'!R$18:R$516)</f>
        <v>0</v>
      </c>
      <c r="J105" s="159">
        <f>SUMIF('EG-DIC'!$F$18:$F$516,PROVEEDORES!$D106,'EG-DIC'!S$18:S$516)</f>
        <v>0</v>
      </c>
      <c r="K105" s="159" t="str">
        <f t="shared" si="2"/>
        <v/>
      </c>
      <c r="L105" s="146" t="str">
        <f>IF(PROVEEDORES!G106="","",PROVEEDORES!G106)</f>
        <v/>
      </c>
    </row>
    <row r="106" spans="3:12" ht="17.45" customHeight="1" x14ac:dyDescent="0.2">
      <c r="C106" s="158">
        <f t="shared" si="3"/>
        <v>100</v>
      </c>
      <c r="D106" s="146" t="str">
        <f>IF(PROVEEDORES!E107="","",PROVEEDORES!E107)</f>
        <v/>
      </c>
      <c r="E106" s="146" t="str">
        <f>IF(PROVEEDORES!F107="","",PROVEEDORES!F107)</f>
        <v/>
      </c>
      <c r="F106" s="146" t="str">
        <f>IF(PROVEEDORES!D107="","",PROVEEDORES!D107)</f>
        <v/>
      </c>
      <c r="G106" s="159">
        <f>SUMIF('EG-DIC'!$F$18:$F$516,PROVEEDORES!$D107,'EG-DIC'!P$18:P$516)</f>
        <v>0</v>
      </c>
      <c r="H106" s="159">
        <f>SUMIF('EG-DIC'!$F$18:$F$516,PROVEEDORES!$D107,'EG-DIC'!Q$18:Q$516)</f>
        <v>0</v>
      </c>
      <c r="I106" s="159">
        <f>SUMIF('EG-DIC'!$F$18:$F$516,PROVEEDORES!$D107,'EG-DIC'!R$18:R$516)</f>
        <v>0</v>
      </c>
      <c r="J106" s="159">
        <f>SUMIF('EG-DIC'!$F$18:$F$516,PROVEEDORES!$D107,'EG-DIC'!S$18:S$516)</f>
        <v>0</v>
      </c>
      <c r="K106" s="159" t="str">
        <f t="shared" si="2"/>
        <v/>
      </c>
      <c r="L106" s="146" t="str">
        <f>IF(PROVEEDORES!G107="","",PROVEEDORES!G107)</f>
        <v/>
      </c>
    </row>
    <row r="107" spans="3:12" ht="17.45" customHeight="1" x14ac:dyDescent="0.2">
      <c r="C107" s="158">
        <f t="shared" si="3"/>
        <v>101</v>
      </c>
      <c r="D107" s="146" t="str">
        <f>IF(PROVEEDORES!E108="","",PROVEEDORES!E108)</f>
        <v/>
      </c>
      <c r="E107" s="146" t="str">
        <f>IF(PROVEEDORES!F108="","",PROVEEDORES!F108)</f>
        <v/>
      </c>
      <c r="F107" s="146" t="str">
        <f>IF(PROVEEDORES!D108="","",PROVEEDORES!D108)</f>
        <v/>
      </c>
      <c r="G107" s="159">
        <f>SUMIF('EG-DIC'!$F$18:$F$516,PROVEEDORES!$D108,'EG-DIC'!P$18:P$516)</f>
        <v>0</v>
      </c>
      <c r="H107" s="159">
        <f>SUMIF('EG-DIC'!$F$18:$F$516,PROVEEDORES!$D108,'EG-DIC'!Q$18:Q$516)</f>
        <v>0</v>
      </c>
      <c r="I107" s="159">
        <f>SUMIF('EG-DIC'!$F$18:$F$516,PROVEEDORES!$D108,'EG-DIC'!R$18:R$516)</f>
        <v>0</v>
      </c>
      <c r="J107" s="159">
        <f>SUMIF('EG-DIC'!$F$18:$F$516,PROVEEDORES!$D108,'EG-DIC'!S$18:S$516)</f>
        <v>0</v>
      </c>
      <c r="K107" s="159" t="str">
        <f t="shared" si="2"/>
        <v/>
      </c>
      <c r="L107" s="146" t="str">
        <f>IF(PROVEEDORES!G108="","",PROVEEDORES!G108)</f>
        <v/>
      </c>
    </row>
    <row r="108" spans="3:12" ht="17.45" customHeight="1" x14ac:dyDescent="0.2">
      <c r="C108" s="158">
        <f t="shared" si="3"/>
        <v>102</v>
      </c>
      <c r="D108" s="146" t="str">
        <f>IF(PROVEEDORES!E109="","",PROVEEDORES!E109)</f>
        <v/>
      </c>
      <c r="E108" s="146" t="str">
        <f>IF(PROVEEDORES!F109="","",PROVEEDORES!F109)</f>
        <v/>
      </c>
      <c r="F108" s="146" t="str">
        <f>IF(PROVEEDORES!D109="","",PROVEEDORES!D109)</f>
        <v/>
      </c>
      <c r="G108" s="159">
        <f>SUMIF('EG-DIC'!$F$18:$F$516,PROVEEDORES!$D109,'EG-DIC'!P$18:P$516)</f>
        <v>0</v>
      </c>
      <c r="H108" s="159">
        <f>SUMIF('EG-DIC'!$F$18:$F$516,PROVEEDORES!$D109,'EG-DIC'!Q$18:Q$516)</f>
        <v>0</v>
      </c>
      <c r="I108" s="159">
        <f>SUMIF('EG-DIC'!$F$18:$F$516,PROVEEDORES!$D109,'EG-DIC'!R$18:R$516)</f>
        <v>0</v>
      </c>
      <c r="J108" s="159">
        <f>SUMIF('EG-DIC'!$F$18:$F$516,PROVEEDORES!$D109,'EG-DIC'!S$18:S$516)</f>
        <v>0</v>
      </c>
      <c r="K108" s="159" t="str">
        <f t="shared" si="2"/>
        <v/>
      </c>
      <c r="L108" s="146" t="str">
        <f>IF(PROVEEDORES!G109="","",PROVEEDORES!G109)</f>
        <v/>
      </c>
    </row>
    <row r="109" spans="3:12" ht="17.45" customHeight="1" x14ac:dyDescent="0.2">
      <c r="C109" s="158">
        <f t="shared" si="3"/>
        <v>103</v>
      </c>
      <c r="D109" s="146" t="str">
        <f>IF(PROVEEDORES!E110="","",PROVEEDORES!E110)</f>
        <v/>
      </c>
      <c r="E109" s="146" t="str">
        <f>IF(PROVEEDORES!F110="","",PROVEEDORES!F110)</f>
        <v/>
      </c>
      <c r="F109" s="146" t="str">
        <f>IF(PROVEEDORES!D110="","",PROVEEDORES!D110)</f>
        <v/>
      </c>
      <c r="G109" s="159">
        <f>SUMIF('EG-DIC'!$F$18:$F$516,PROVEEDORES!$D110,'EG-DIC'!P$18:P$516)</f>
        <v>0</v>
      </c>
      <c r="H109" s="159">
        <f>SUMIF('EG-DIC'!$F$18:$F$516,PROVEEDORES!$D110,'EG-DIC'!Q$18:Q$516)</f>
        <v>0</v>
      </c>
      <c r="I109" s="159">
        <f>SUMIF('EG-DIC'!$F$18:$F$516,PROVEEDORES!$D110,'EG-DIC'!R$18:R$516)</f>
        <v>0</v>
      </c>
      <c r="J109" s="159">
        <f>SUMIF('EG-DIC'!$F$18:$F$516,PROVEEDORES!$D110,'EG-DIC'!S$18:S$516)</f>
        <v>0</v>
      </c>
      <c r="K109" s="159" t="str">
        <f t="shared" si="2"/>
        <v/>
      </c>
      <c r="L109" s="146" t="str">
        <f>IF(PROVEEDORES!G110="","",PROVEEDORES!G110)</f>
        <v/>
      </c>
    </row>
    <row r="110" spans="3:12" ht="17.45" customHeight="1" x14ac:dyDescent="0.2">
      <c r="C110" s="158">
        <f t="shared" si="3"/>
        <v>104</v>
      </c>
      <c r="D110" s="146" t="str">
        <f>IF(PROVEEDORES!E111="","",PROVEEDORES!E111)</f>
        <v/>
      </c>
      <c r="E110" s="146" t="str">
        <f>IF(PROVEEDORES!F111="","",PROVEEDORES!F111)</f>
        <v/>
      </c>
      <c r="F110" s="146" t="str">
        <f>IF(PROVEEDORES!D111="","",PROVEEDORES!D111)</f>
        <v/>
      </c>
      <c r="G110" s="159">
        <f>SUMIF('EG-DIC'!$F$18:$F$516,PROVEEDORES!$D111,'EG-DIC'!P$18:P$516)</f>
        <v>0</v>
      </c>
      <c r="H110" s="159">
        <f>SUMIF('EG-DIC'!$F$18:$F$516,PROVEEDORES!$D111,'EG-DIC'!Q$18:Q$516)</f>
        <v>0</v>
      </c>
      <c r="I110" s="159">
        <f>SUMIF('EG-DIC'!$F$18:$F$516,PROVEEDORES!$D111,'EG-DIC'!R$18:R$516)</f>
        <v>0</v>
      </c>
      <c r="J110" s="159">
        <f>SUMIF('EG-DIC'!$F$18:$F$516,PROVEEDORES!$D111,'EG-DIC'!S$18:S$516)</f>
        <v>0</v>
      </c>
      <c r="K110" s="159" t="str">
        <f t="shared" si="2"/>
        <v/>
      </c>
      <c r="L110" s="146" t="str">
        <f>IF(PROVEEDORES!G111="","",PROVEEDORES!G111)</f>
        <v/>
      </c>
    </row>
    <row r="111" spans="3:12" ht="17.45" customHeight="1" x14ac:dyDescent="0.2">
      <c r="C111" s="158">
        <f t="shared" si="3"/>
        <v>105</v>
      </c>
      <c r="D111" s="146" t="str">
        <f>IF(PROVEEDORES!E112="","",PROVEEDORES!E112)</f>
        <v/>
      </c>
      <c r="E111" s="146" t="str">
        <f>IF(PROVEEDORES!F112="","",PROVEEDORES!F112)</f>
        <v/>
      </c>
      <c r="F111" s="146" t="str">
        <f>IF(PROVEEDORES!D112="","",PROVEEDORES!D112)</f>
        <v/>
      </c>
      <c r="G111" s="159">
        <f>SUMIF('EG-DIC'!$F$18:$F$516,PROVEEDORES!$D112,'EG-DIC'!P$18:P$516)</f>
        <v>0</v>
      </c>
      <c r="H111" s="159">
        <f>SUMIF('EG-DIC'!$F$18:$F$516,PROVEEDORES!$D112,'EG-DIC'!Q$18:Q$516)</f>
        <v>0</v>
      </c>
      <c r="I111" s="159">
        <f>SUMIF('EG-DIC'!$F$18:$F$516,PROVEEDORES!$D112,'EG-DIC'!R$18:R$516)</f>
        <v>0</v>
      </c>
      <c r="J111" s="159">
        <f>SUMIF('EG-DIC'!$F$18:$F$516,PROVEEDORES!$D112,'EG-DIC'!S$18:S$516)</f>
        <v>0</v>
      </c>
      <c r="K111" s="159" t="str">
        <f t="shared" si="2"/>
        <v/>
      </c>
      <c r="L111" s="146" t="str">
        <f>IF(PROVEEDORES!G112="","",PROVEEDORES!G112)</f>
        <v/>
      </c>
    </row>
    <row r="112" spans="3:12" ht="17.45" customHeight="1" x14ac:dyDescent="0.2">
      <c r="C112" s="158">
        <f t="shared" si="3"/>
        <v>106</v>
      </c>
      <c r="D112" s="146" t="str">
        <f>IF(PROVEEDORES!E113="","",PROVEEDORES!E113)</f>
        <v/>
      </c>
      <c r="E112" s="146" t="str">
        <f>IF(PROVEEDORES!F113="","",PROVEEDORES!F113)</f>
        <v/>
      </c>
      <c r="F112" s="146" t="str">
        <f>IF(PROVEEDORES!D113="","",PROVEEDORES!D113)</f>
        <v/>
      </c>
      <c r="G112" s="159">
        <f>SUMIF('EG-DIC'!$F$18:$F$516,PROVEEDORES!$D113,'EG-DIC'!P$18:P$516)</f>
        <v>0</v>
      </c>
      <c r="H112" s="159">
        <f>SUMIF('EG-DIC'!$F$18:$F$516,PROVEEDORES!$D113,'EG-DIC'!Q$18:Q$516)</f>
        <v>0</v>
      </c>
      <c r="I112" s="159">
        <f>SUMIF('EG-DIC'!$F$18:$F$516,PROVEEDORES!$D113,'EG-DIC'!R$18:R$516)</f>
        <v>0</v>
      </c>
      <c r="J112" s="159">
        <f>SUMIF('EG-DIC'!$F$18:$F$516,PROVEEDORES!$D113,'EG-DIC'!S$18:S$516)</f>
        <v>0</v>
      </c>
      <c r="K112" s="159" t="str">
        <f t="shared" si="2"/>
        <v/>
      </c>
      <c r="L112" s="146" t="str">
        <f>IF(PROVEEDORES!G113="","",PROVEEDORES!G113)</f>
        <v/>
      </c>
    </row>
    <row r="113" spans="3:12" ht="17.45" customHeight="1" x14ac:dyDescent="0.2">
      <c r="C113" s="158">
        <f t="shared" si="3"/>
        <v>107</v>
      </c>
      <c r="D113" s="146" t="str">
        <f>IF(PROVEEDORES!E114="","",PROVEEDORES!E114)</f>
        <v/>
      </c>
      <c r="E113" s="146" t="str">
        <f>IF(PROVEEDORES!F114="","",PROVEEDORES!F114)</f>
        <v/>
      </c>
      <c r="F113" s="146" t="str">
        <f>IF(PROVEEDORES!D114="","",PROVEEDORES!D114)</f>
        <v/>
      </c>
      <c r="G113" s="159">
        <f>SUMIF('EG-DIC'!$F$18:$F$516,PROVEEDORES!$D114,'EG-DIC'!P$18:P$516)</f>
        <v>0</v>
      </c>
      <c r="H113" s="159">
        <f>SUMIF('EG-DIC'!$F$18:$F$516,PROVEEDORES!$D114,'EG-DIC'!Q$18:Q$516)</f>
        <v>0</v>
      </c>
      <c r="I113" s="159">
        <f>SUMIF('EG-DIC'!$F$18:$F$516,PROVEEDORES!$D114,'EG-DIC'!R$18:R$516)</f>
        <v>0</v>
      </c>
      <c r="J113" s="159">
        <f>SUMIF('EG-DIC'!$F$18:$F$516,PROVEEDORES!$D114,'EG-DIC'!S$18:S$516)</f>
        <v>0</v>
      </c>
      <c r="K113" s="159" t="str">
        <f t="shared" si="2"/>
        <v/>
      </c>
      <c r="L113" s="146" t="str">
        <f>IF(PROVEEDORES!G114="","",PROVEEDORES!G114)</f>
        <v/>
      </c>
    </row>
    <row r="114" spans="3:12" ht="17.45" customHeight="1" x14ac:dyDescent="0.2">
      <c r="C114" s="158">
        <f t="shared" si="3"/>
        <v>108</v>
      </c>
      <c r="D114" s="146" t="str">
        <f>IF(PROVEEDORES!E115="","",PROVEEDORES!E115)</f>
        <v/>
      </c>
      <c r="E114" s="146" t="str">
        <f>IF(PROVEEDORES!F115="","",PROVEEDORES!F115)</f>
        <v/>
      </c>
      <c r="F114" s="146" t="str">
        <f>IF(PROVEEDORES!D115="","",PROVEEDORES!D115)</f>
        <v/>
      </c>
      <c r="G114" s="159">
        <f>SUMIF('EG-DIC'!$F$18:$F$516,PROVEEDORES!$D115,'EG-DIC'!P$18:P$516)</f>
        <v>0</v>
      </c>
      <c r="H114" s="159">
        <f>SUMIF('EG-DIC'!$F$18:$F$516,PROVEEDORES!$D115,'EG-DIC'!Q$18:Q$516)</f>
        <v>0</v>
      </c>
      <c r="I114" s="159">
        <f>SUMIF('EG-DIC'!$F$18:$F$516,PROVEEDORES!$D115,'EG-DIC'!R$18:R$516)</f>
        <v>0</v>
      </c>
      <c r="J114" s="159">
        <f>SUMIF('EG-DIC'!$F$18:$F$516,PROVEEDORES!$D115,'EG-DIC'!S$18:S$516)</f>
        <v>0</v>
      </c>
      <c r="K114" s="159" t="str">
        <f t="shared" si="2"/>
        <v/>
      </c>
      <c r="L114" s="146" t="str">
        <f>IF(PROVEEDORES!G115="","",PROVEEDORES!G115)</f>
        <v/>
      </c>
    </row>
    <row r="115" spans="3:12" ht="17.45" customHeight="1" x14ac:dyDescent="0.2">
      <c r="C115" s="158">
        <f t="shared" si="3"/>
        <v>109</v>
      </c>
      <c r="D115" s="146" t="str">
        <f>IF(PROVEEDORES!E116="","",PROVEEDORES!E116)</f>
        <v/>
      </c>
      <c r="E115" s="146" t="str">
        <f>IF(PROVEEDORES!F116="","",PROVEEDORES!F116)</f>
        <v/>
      </c>
      <c r="F115" s="146" t="str">
        <f>IF(PROVEEDORES!D116="","",PROVEEDORES!D116)</f>
        <v/>
      </c>
      <c r="G115" s="159">
        <f>SUMIF('EG-DIC'!$F$18:$F$516,PROVEEDORES!$D116,'EG-DIC'!P$18:P$516)</f>
        <v>0</v>
      </c>
      <c r="H115" s="159">
        <f>SUMIF('EG-DIC'!$F$18:$F$516,PROVEEDORES!$D116,'EG-DIC'!Q$18:Q$516)</f>
        <v>0</v>
      </c>
      <c r="I115" s="159">
        <f>SUMIF('EG-DIC'!$F$18:$F$516,PROVEEDORES!$D116,'EG-DIC'!R$18:R$516)</f>
        <v>0</v>
      </c>
      <c r="J115" s="159">
        <f>SUMIF('EG-DIC'!$F$18:$F$516,PROVEEDORES!$D116,'EG-DIC'!S$18:S$516)</f>
        <v>0</v>
      </c>
      <c r="K115" s="159" t="str">
        <f t="shared" si="2"/>
        <v/>
      </c>
      <c r="L115" s="146" t="str">
        <f>IF(PROVEEDORES!G116="","",PROVEEDORES!G116)</f>
        <v/>
      </c>
    </row>
    <row r="116" spans="3:12" ht="17.45" customHeight="1" x14ac:dyDescent="0.2">
      <c r="C116" s="158">
        <f t="shared" si="3"/>
        <v>110</v>
      </c>
      <c r="D116" s="146" t="str">
        <f>IF(PROVEEDORES!E117="","",PROVEEDORES!E117)</f>
        <v/>
      </c>
      <c r="E116" s="146" t="str">
        <f>IF(PROVEEDORES!F117="","",PROVEEDORES!F117)</f>
        <v/>
      </c>
      <c r="F116" s="146" t="str">
        <f>IF(PROVEEDORES!D117="","",PROVEEDORES!D117)</f>
        <v/>
      </c>
      <c r="G116" s="159">
        <f>SUMIF('EG-DIC'!$F$18:$F$516,PROVEEDORES!$D117,'EG-DIC'!P$18:P$516)</f>
        <v>0</v>
      </c>
      <c r="H116" s="159">
        <f>SUMIF('EG-DIC'!$F$18:$F$516,PROVEEDORES!$D117,'EG-DIC'!Q$18:Q$516)</f>
        <v>0</v>
      </c>
      <c r="I116" s="159">
        <f>SUMIF('EG-DIC'!$F$18:$F$516,PROVEEDORES!$D117,'EG-DIC'!R$18:R$516)</f>
        <v>0</v>
      </c>
      <c r="J116" s="159">
        <f>SUMIF('EG-DIC'!$F$18:$F$516,PROVEEDORES!$D117,'EG-DIC'!S$18:S$516)</f>
        <v>0</v>
      </c>
      <c r="K116" s="159" t="str">
        <f t="shared" si="2"/>
        <v/>
      </c>
      <c r="L116" s="146" t="str">
        <f>IF(PROVEEDORES!G117="","",PROVEEDORES!G117)</f>
        <v/>
      </c>
    </row>
    <row r="117" spans="3:12" ht="17.45" customHeight="1" x14ac:dyDescent="0.2">
      <c r="C117" s="158">
        <f t="shared" si="3"/>
        <v>111</v>
      </c>
      <c r="D117" s="146" t="str">
        <f>IF(PROVEEDORES!E118="","",PROVEEDORES!E118)</f>
        <v/>
      </c>
      <c r="E117" s="146" t="str">
        <f>IF(PROVEEDORES!F118="","",PROVEEDORES!F118)</f>
        <v/>
      </c>
      <c r="F117" s="146" t="str">
        <f>IF(PROVEEDORES!D118="","",PROVEEDORES!D118)</f>
        <v/>
      </c>
      <c r="G117" s="159">
        <f>SUMIF('EG-DIC'!$F$18:$F$516,PROVEEDORES!$D118,'EG-DIC'!P$18:P$516)</f>
        <v>0</v>
      </c>
      <c r="H117" s="159">
        <f>SUMIF('EG-DIC'!$F$18:$F$516,PROVEEDORES!$D118,'EG-DIC'!Q$18:Q$516)</f>
        <v>0</v>
      </c>
      <c r="I117" s="159">
        <f>SUMIF('EG-DIC'!$F$18:$F$516,PROVEEDORES!$D118,'EG-DIC'!R$18:R$516)</f>
        <v>0</v>
      </c>
      <c r="J117" s="159">
        <f>SUMIF('EG-DIC'!$F$18:$F$516,PROVEEDORES!$D118,'EG-DIC'!S$18:S$516)</f>
        <v>0</v>
      </c>
      <c r="K117" s="159" t="str">
        <f t="shared" si="2"/>
        <v/>
      </c>
      <c r="L117" s="146" t="str">
        <f>IF(PROVEEDORES!G118="","",PROVEEDORES!G118)</f>
        <v/>
      </c>
    </row>
    <row r="118" spans="3:12" ht="17.45" customHeight="1" x14ac:dyDescent="0.2">
      <c r="C118" s="158">
        <f t="shared" si="3"/>
        <v>112</v>
      </c>
      <c r="D118" s="146" t="str">
        <f>IF(PROVEEDORES!E119="","",PROVEEDORES!E119)</f>
        <v/>
      </c>
      <c r="E118" s="146" t="str">
        <f>IF(PROVEEDORES!F119="","",PROVEEDORES!F119)</f>
        <v/>
      </c>
      <c r="F118" s="146" t="str">
        <f>IF(PROVEEDORES!D119="","",PROVEEDORES!D119)</f>
        <v/>
      </c>
      <c r="G118" s="159">
        <f>SUMIF('EG-DIC'!$F$18:$F$516,PROVEEDORES!$D119,'EG-DIC'!P$18:P$516)</f>
        <v>0</v>
      </c>
      <c r="H118" s="159">
        <f>SUMIF('EG-DIC'!$F$18:$F$516,PROVEEDORES!$D119,'EG-DIC'!Q$18:Q$516)</f>
        <v>0</v>
      </c>
      <c r="I118" s="159">
        <f>SUMIF('EG-DIC'!$F$18:$F$516,PROVEEDORES!$D119,'EG-DIC'!R$18:R$516)</f>
        <v>0</v>
      </c>
      <c r="J118" s="159">
        <f>SUMIF('EG-DIC'!$F$18:$F$516,PROVEEDORES!$D119,'EG-DIC'!S$18:S$516)</f>
        <v>0</v>
      </c>
      <c r="K118" s="159" t="str">
        <f t="shared" si="2"/>
        <v/>
      </c>
      <c r="L118" s="146" t="str">
        <f>IF(PROVEEDORES!G119="","",PROVEEDORES!G119)</f>
        <v/>
      </c>
    </row>
    <row r="119" spans="3:12" ht="17.45" customHeight="1" x14ac:dyDescent="0.2">
      <c r="C119" s="158">
        <f t="shared" si="3"/>
        <v>113</v>
      </c>
      <c r="D119" s="146" t="str">
        <f>IF(PROVEEDORES!E120="","",PROVEEDORES!E120)</f>
        <v/>
      </c>
      <c r="E119" s="146" t="str">
        <f>IF(PROVEEDORES!F120="","",PROVEEDORES!F120)</f>
        <v/>
      </c>
      <c r="F119" s="146" t="str">
        <f>IF(PROVEEDORES!D120="","",PROVEEDORES!D120)</f>
        <v/>
      </c>
      <c r="G119" s="159">
        <f>SUMIF('EG-DIC'!$F$18:$F$516,PROVEEDORES!$D120,'EG-DIC'!P$18:P$516)</f>
        <v>0</v>
      </c>
      <c r="H119" s="159">
        <f>SUMIF('EG-DIC'!$F$18:$F$516,PROVEEDORES!$D120,'EG-DIC'!Q$18:Q$516)</f>
        <v>0</v>
      </c>
      <c r="I119" s="159">
        <f>SUMIF('EG-DIC'!$F$18:$F$516,PROVEEDORES!$D120,'EG-DIC'!R$18:R$516)</f>
        <v>0</v>
      </c>
      <c r="J119" s="159">
        <f>SUMIF('EG-DIC'!$F$18:$F$516,PROVEEDORES!$D120,'EG-DIC'!S$18:S$516)</f>
        <v>0</v>
      </c>
      <c r="K119" s="159" t="str">
        <f t="shared" si="2"/>
        <v/>
      </c>
      <c r="L119" s="146" t="str">
        <f>IF(PROVEEDORES!G120="","",PROVEEDORES!G120)</f>
        <v/>
      </c>
    </row>
    <row r="120" spans="3:12" ht="17.45" customHeight="1" x14ac:dyDescent="0.2">
      <c r="C120" s="158">
        <f t="shared" si="3"/>
        <v>114</v>
      </c>
      <c r="D120" s="146" t="str">
        <f>IF(PROVEEDORES!E121="","",PROVEEDORES!E121)</f>
        <v/>
      </c>
      <c r="E120" s="146" t="str">
        <f>IF(PROVEEDORES!F121="","",PROVEEDORES!F121)</f>
        <v/>
      </c>
      <c r="F120" s="146" t="str">
        <f>IF(PROVEEDORES!D121="","",PROVEEDORES!D121)</f>
        <v/>
      </c>
      <c r="G120" s="159">
        <f>SUMIF('EG-DIC'!$F$18:$F$516,PROVEEDORES!$D121,'EG-DIC'!P$18:P$516)</f>
        <v>0</v>
      </c>
      <c r="H120" s="159">
        <f>SUMIF('EG-DIC'!$F$18:$F$516,PROVEEDORES!$D121,'EG-DIC'!Q$18:Q$516)</f>
        <v>0</v>
      </c>
      <c r="I120" s="159">
        <f>SUMIF('EG-DIC'!$F$18:$F$516,PROVEEDORES!$D121,'EG-DIC'!R$18:R$516)</f>
        <v>0</v>
      </c>
      <c r="J120" s="159">
        <f>SUMIF('EG-DIC'!$F$18:$F$516,PROVEEDORES!$D121,'EG-DIC'!S$18:S$516)</f>
        <v>0</v>
      </c>
      <c r="K120" s="159" t="str">
        <f t="shared" si="2"/>
        <v/>
      </c>
      <c r="L120" s="146" t="str">
        <f>IF(PROVEEDORES!G121="","",PROVEEDORES!G121)</f>
        <v/>
      </c>
    </row>
    <row r="121" spans="3:12" ht="17.45" customHeight="1" x14ac:dyDescent="0.2">
      <c r="C121" s="158">
        <f t="shared" si="3"/>
        <v>115</v>
      </c>
      <c r="D121" s="146" t="str">
        <f>IF(PROVEEDORES!E122="","",PROVEEDORES!E122)</f>
        <v/>
      </c>
      <c r="E121" s="146" t="str">
        <f>IF(PROVEEDORES!F122="","",PROVEEDORES!F122)</f>
        <v/>
      </c>
      <c r="F121" s="146" t="str">
        <f>IF(PROVEEDORES!D122="","",PROVEEDORES!D122)</f>
        <v/>
      </c>
      <c r="G121" s="159">
        <f>SUMIF('EG-DIC'!$F$18:$F$516,PROVEEDORES!$D122,'EG-DIC'!P$18:P$516)</f>
        <v>0</v>
      </c>
      <c r="H121" s="159">
        <f>SUMIF('EG-DIC'!$F$18:$F$516,PROVEEDORES!$D122,'EG-DIC'!Q$18:Q$516)</f>
        <v>0</v>
      </c>
      <c r="I121" s="159">
        <f>SUMIF('EG-DIC'!$F$18:$F$516,PROVEEDORES!$D122,'EG-DIC'!R$18:R$516)</f>
        <v>0</v>
      </c>
      <c r="J121" s="159">
        <f>SUMIF('EG-DIC'!$F$18:$F$516,PROVEEDORES!$D122,'EG-DIC'!S$18:S$516)</f>
        <v>0</v>
      </c>
      <c r="K121" s="159" t="str">
        <f t="shared" si="2"/>
        <v/>
      </c>
      <c r="L121" s="146" t="str">
        <f>IF(PROVEEDORES!G122="","",PROVEEDORES!G122)</f>
        <v/>
      </c>
    </row>
    <row r="122" spans="3:12" ht="17.45" customHeight="1" x14ac:dyDescent="0.2">
      <c r="C122" s="158">
        <f t="shared" si="3"/>
        <v>116</v>
      </c>
      <c r="D122" s="146" t="str">
        <f>IF(PROVEEDORES!E123="","",PROVEEDORES!E123)</f>
        <v/>
      </c>
      <c r="E122" s="146" t="str">
        <f>IF(PROVEEDORES!F123="","",PROVEEDORES!F123)</f>
        <v/>
      </c>
      <c r="F122" s="146" t="str">
        <f>IF(PROVEEDORES!D123="","",PROVEEDORES!D123)</f>
        <v/>
      </c>
      <c r="G122" s="159">
        <f>SUMIF('EG-DIC'!$F$18:$F$516,PROVEEDORES!$D123,'EG-DIC'!P$18:P$516)</f>
        <v>0</v>
      </c>
      <c r="H122" s="159">
        <f>SUMIF('EG-DIC'!$F$18:$F$516,PROVEEDORES!$D123,'EG-DIC'!Q$18:Q$516)</f>
        <v>0</v>
      </c>
      <c r="I122" s="159">
        <f>SUMIF('EG-DIC'!$F$18:$F$516,PROVEEDORES!$D123,'EG-DIC'!R$18:R$516)</f>
        <v>0</v>
      </c>
      <c r="J122" s="159">
        <f>SUMIF('EG-DIC'!$F$18:$F$516,PROVEEDORES!$D123,'EG-DIC'!S$18:S$516)</f>
        <v>0</v>
      </c>
      <c r="K122" s="159" t="str">
        <f t="shared" si="2"/>
        <v/>
      </c>
      <c r="L122" s="146" t="str">
        <f>IF(PROVEEDORES!G123="","",PROVEEDORES!G123)</f>
        <v/>
      </c>
    </row>
    <row r="123" spans="3:12" ht="17.45" customHeight="1" x14ac:dyDescent="0.2">
      <c r="C123" s="158">
        <f t="shared" si="3"/>
        <v>117</v>
      </c>
      <c r="D123" s="146" t="str">
        <f>IF(PROVEEDORES!E124="","",PROVEEDORES!E124)</f>
        <v/>
      </c>
      <c r="E123" s="146" t="str">
        <f>IF(PROVEEDORES!F124="","",PROVEEDORES!F124)</f>
        <v/>
      </c>
      <c r="F123" s="146" t="str">
        <f>IF(PROVEEDORES!D124="","",PROVEEDORES!D124)</f>
        <v/>
      </c>
      <c r="G123" s="159">
        <f>SUMIF('EG-DIC'!$F$18:$F$516,PROVEEDORES!$D124,'EG-DIC'!P$18:P$516)</f>
        <v>0</v>
      </c>
      <c r="H123" s="159">
        <f>SUMIF('EG-DIC'!$F$18:$F$516,PROVEEDORES!$D124,'EG-DIC'!Q$18:Q$516)</f>
        <v>0</v>
      </c>
      <c r="I123" s="159">
        <f>SUMIF('EG-DIC'!$F$18:$F$516,PROVEEDORES!$D124,'EG-DIC'!R$18:R$516)</f>
        <v>0</v>
      </c>
      <c r="J123" s="159">
        <f>SUMIF('EG-DIC'!$F$18:$F$516,PROVEEDORES!$D124,'EG-DIC'!S$18:S$516)</f>
        <v>0</v>
      </c>
      <c r="K123" s="159" t="str">
        <f t="shared" si="2"/>
        <v/>
      </c>
      <c r="L123" s="146" t="str">
        <f>IF(PROVEEDORES!G124="","",PROVEEDORES!G124)</f>
        <v/>
      </c>
    </row>
    <row r="124" spans="3:12" ht="17.45" customHeight="1" x14ac:dyDescent="0.2">
      <c r="C124" s="158">
        <f t="shared" si="3"/>
        <v>118</v>
      </c>
      <c r="D124" s="146" t="str">
        <f>IF(PROVEEDORES!E125="","",PROVEEDORES!E125)</f>
        <v/>
      </c>
      <c r="E124" s="146" t="str">
        <f>IF(PROVEEDORES!F125="","",PROVEEDORES!F125)</f>
        <v/>
      </c>
      <c r="F124" s="146" t="str">
        <f>IF(PROVEEDORES!D125="","",PROVEEDORES!D125)</f>
        <v/>
      </c>
      <c r="G124" s="159">
        <f>SUMIF('EG-DIC'!$F$18:$F$516,PROVEEDORES!$D125,'EG-DIC'!P$18:P$516)</f>
        <v>0</v>
      </c>
      <c r="H124" s="159">
        <f>SUMIF('EG-DIC'!$F$18:$F$516,PROVEEDORES!$D125,'EG-DIC'!Q$18:Q$516)</f>
        <v>0</v>
      </c>
      <c r="I124" s="159">
        <f>SUMIF('EG-DIC'!$F$18:$F$516,PROVEEDORES!$D125,'EG-DIC'!R$18:R$516)</f>
        <v>0</v>
      </c>
      <c r="J124" s="159">
        <f>SUMIF('EG-DIC'!$F$18:$F$516,PROVEEDORES!$D125,'EG-DIC'!S$18:S$516)</f>
        <v>0</v>
      </c>
      <c r="K124" s="159" t="str">
        <f t="shared" si="2"/>
        <v/>
      </c>
      <c r="L124" s="146" t="str">
        <f>IF(PROVEEDORES!G125="","",PROVEEDORES!G125)</f>
        <v/>
      </c>
    </row>
    <row r="125" spans="3:12" ht="17.45" customHeight="1" x14ac:dyDescent="0.2">
      <c r="C125" s="158">
        <f t="shared" si="3"/>
        <v>119</v>
      </c>
      <c r="D125" s="146" t="str">
        <f>IF(PROVEEDORES!E126="","",PROVEEDORES!E126)</f>
        <v/>
      </c>
      <c r="E125" s="146" t="str">
        <f>IF(PROVEEDORES!F126="","",PROVEEDORES!F126)</f>
        <v/>
      </c>
      <c r="F125" s="146" t="str">
        <f>IF(PROVEEDORES!D126="","",PROVEEDORES!D126)</f>
        <v/>
      </c>
      <c r="G125" s="159">
        <f>SUMIF('EG-DIC'!$F$18:$F$516,PROVEEDORES!$D126,'EG-DIC'!P$18:P$516)</f>
        <v>0</v>
      </c>
      <c r="H125" s="159">
        <f>SUMIF('EG-DIC'!$F$18:$F$516,PROVEEDORES!$D126,'EG-DIC'!Q$18:Q$516)</f>
        <v>0</v>
      </c>
      <c r="I125" s="159">
        <f>SUMIF('EG-DIC'!$F$18:$F$516,PROVEEDORES!$D126,'EG-DIC'!R$18:R$516)</f>
        <v>0</v>
      </c>
      <c r="J125" s="159">
        <f>SUMIF('EG-DIC'!$F$18:$F$516,PROVEEDORES!$D126,'EG-DIC'!S$18:S$516)</f>
        <v>0</v>
      </c>
      <c r="K125" s="159" t="str">
        <f t="shared" si="2"/>
        <v/>
      </c>
      <c r="L125" s="146" t="str">
        <f>IF(PROVEEDORES!G126="","",PROVEEDORES!G126)</f>
        <v/>
      </c>
    </row>
    <row r="126" spans="3:12" ht="17.45" customHeight="1" x14ac:dyDescent="0.2">
      <c r="C126" s="158">
        <f t="shared" si="3"/>
        <v>120</v>
      </c>
      <c r="D126" s="146" t="str">
        <f>IF(PROVEEDORES!E127="","",PROVEEDORES!E127)</f>
        <v/>
      </c>
      <c r="E126" s="146" t="str">
        <f>IF(PROVEEDORES!F127="","",PROVEEDORES!F127)</f>
        <v/>
      </c>
      <c r="F126" s="146" t="str">
        <f>IF(PROVEEDORES!D127="","",PROVEEDORES!D127)</f>
        <v/>
      </c>
      <c r="G126" s="159">
        <f>SUMIF('EG-DIC'!$F$18:$F$516,PROVEEDORES!$D127,'EG-DIC'!P$18:P$516)</f>
        <v>0</v>
      </c>
      <c r="H126" s="159">
        <f>SUMIF('EG-DIC'!$F$18:$F$516,PROVEEDORES!$D127,'EG-DIC'!Q$18:Q$516)</f>
        <v>0</v>
      </c>
      <c r="I126" s="159">
        <f>SUMIF('EG-DIC'!$F$18:$F$516,PROVEEDORES!$D127,'EG-DIC'!R$18:R$516)</f>
        <v>0</v>
      </c>
      <c r="J126" s="159">
        <f>SUMIF('EG-DIC'!$F$18:$F$516,PROVEEDORES!$D127,'EG-DIC'!S$18:S$516)</f>
        <v>0</v>
      </c>
      <c r="K126" s="159" t="str">
        <f t="shared" si="2"/>
        <v/>
      </c>
      <c r="L126" s="146" t="str">
        <f>IF(PROVEEDORES!G127="","",PROVEEDORES!G127)</f>
        <v/>
      </c>
    </row>
    <row r="127" spans="3:12" ht="17.45" customHeight="1" x14ac:dyDescent="0.2">
      <c r="C127" s="158">
        <f t="shared" si="3"/>
        <v>121</v>
      </c>
      <c r="D127" s="146" t="str">
        <f>IF(PROVEEDORES!E128="","",PROVEEDORES!E128)</f>
        <v/>
      </c>
      <c r="E127" s="146" t="str">
        <f>IF(PROVEEDORES!F128="","",PROVEEDORES!F128)</f>
        <v/>
      </c>
      <c r="F127" s="146" t="str">
        <f>IF(PROVEEDORES!D128="","",PROVEEDORES!D128)</f>
        <v/>
      </c>
      <c r="G127" s="159">
        <f>SUMIF('EG-DIC'!$F$18:$F$516,PROVEEDORES!$D128,'EG-DIC'!P$18:P$516)</f>
        <v>0</v>
      </c>
      <c r="H127" s="159">
        <f>SUMIF('EG-DIC'!$F$18:$F$516,PROVEEDORES!$D128,'EG-DIC'!Q$18:Q$516)</f>
        <v>0</v>
      </c>
      <c r="I127" s="159">
        <f>SUMIF('EG-DIC'!$F$18:$F$516,PROVEEDORES!$D128,'EG-DIC'!R$18:R$516)</f>
        <v>0</v>
      </c>
      <c r="J127" s="159">
        <f>SUMIF('EG-DIC'!$F$18:$F$516,PROVEEDORES!$D128,'EG-DIC'!S$18:S$516)</f>
        <v>0</v>
      </c>
      <c r="K127" s="159" t="str">
        <f t="shared" si="2"/>
        <v/>
      </c>
      <c r="L127" s="146" t="str">
        <f>IF(PROVEEDORES!G128="","",PROVEEDORES!G128)</f>
        <v/>
      </c>
    </row>
    <row r="128" spans="3:12" ht="17.45" customHeight="1" x14ac:dyDescent="0.2">
      <c r="C128" s="158">
        <f t="shared" si="3"/>
        <v>122</v>
      </c>
      <c r="D128" s="146" t="str">
        <f>IF(PROVEEDORES!E129="","",PROVEEDORES!E129)</f>
        <v/>
      </c>
      <c r="E128" s="146" t="str">
        <f>IF(PROVEEDORES!F129="","",PROVEEDORES!F129)</f>
        <v/>
      </c>
      <c r="F128" s="146" t="str">
        <f>IF(PROVEEDORES!D129="","",PROVEEDORES!D129)</f>
        <v/>
      </c>
      <c r="G128" s="159">
        <f>SUMIF('EG-DIC'!$F$18:$F$516,PROVEEDORES!$D129,'EG-DIC'!P$18:P$516)</f>
        <v>0</v>
      </c>
      <c r="H128" s="159">
        <f>SUMIF('EG-DIC'!$F$18:$F$516,PROVEEDORES!$D129,'EG-DIC'!Q$18:Q$516)</f>
        <v>0</v>
      </c>
      <c r="I128" s="159">
        <f>SUMIF('EG-DIC'!$F$18:$F$516,PROVEEDORES!$D129,'EG-DIC'!R$18:R$516)</f>
        <v>0</v>
      </c>
      <c r="J128" s="159">
        <f>SUMIF('EG-DIC'!$F$18:$F$516,PROVEEDORES!$D129,'EG-DIC'!S$18:S$516)</f>
        <v>0</v>
      </c>
      <c r="K128" s="159" t="str">
        <f t="shared" si="2"/>
        <v/>
      </c>
      <c r="L128" s="146" t="str">
        <f>IF(PROVEEDORES!G129="","",PROVEEDORES!G129)</f>
        <v/>
      </c>
    </row>
    <row r="129" spans="3:12" ht="17.45" customHeight="1" x14ac:dyDescent="0.2">
      <c r="C129" s="158">
        <f t="shared" si="3"/>
        <v>123</v>
      </c>
      <c r="D129" s="146" t="str">
        <f>IF(PROVEEDORES!E130="","",PROVEEDORES!E130)</f>
        <v/>
      </c>
      <c r="E129" s="146" t="str">
        <f>IF(PROVEEDORES!F130="","",PROVEEDORES!F130)</f>
        <v/>
      </c>
      <c r="F129" s="146" t="str">
        <f>IF(PROVEEDORES!D130="","",PROVEEDORES!D130)</f>
        <v/>
      </c>
      <c r="G129" s="159">
        <f>SUMIF('EG-DIC'!$F$18:$F$516,PROVEEDORES!$D130,'EG-DIC'!P$18:P$516)</f>
        <v>0</v>
      </c>
      <c r="H129" s="159">
        <f>SUMIF('EG-DIC'!$F$18:$F$516,PROVEEDORES!$D130,'EG-DIC'!Q$18:Q$516)</f>
        <v>0</v>
      </c>
      <c r="I129" s="159">
        <f>SUMIF('EG-DIC'!$F$18:$F$516,PROVEEDORES!$D130,'EG-DIC'!R$18:R$516)</f>
        <v>0</v>
      </c>
      <c r="J129" s="159">
        <f>SUMIF('EG-DIC'!$F$18:$F$516,PROVEEDORES!$D130,'EG-DIC'!S$18:S$516)</f>
        <v>0</v>
      </c>
      <c r="K129" s="159" t="str">
        <f t="shared" si="2"/>
        <v/>
      </c>
      <c r="L129" s="146" t="str">
        <f>IF(PROVEEDORES!G130="","",PROVEEDORES!G130)</f>
        <v/>
      </c>
    </row>
    <row r="130" spans="3:12" ht="17.45" customHeight="1" x14ac:dyDescent="0.2">
      <c r="C130" s="158">
        <f t="shared" si="3"/>
        <v>124</v>
      </c>
      <c r="D130" s="146" t="str">
        <f>IF(PROVEEDORES!E131="","",PROVEEDORES!E131)</f>
        <v/>
      </c>
      <c r="E130" s="146" t="str">
        <f>IF(PROVEEDORES!F131="","",PROVEEDORES!F131)</f>
        <v/>
      </c>
      <c r="F130" s="146" t="str">
        <f>IF(PROVEEDORES!D131="","",PROVEEDORES!D131)</f>
        <v/>
      </c>
      <c r="G130" s="159">
        <f>SUMIF('EG-DIC'!$F$18:$F$516,PROVEEDORES!$D131,'EG-DIC'!P$18:P$516)</f>
        <v>0</v>
      </c>
      <c r="H130" s="159">
        <f>SUMIF('EG-DIC'!$F$18:$F$516,PROVEEDORES!$D131,'EG-DIC'!Q$18:Q$516)</f>
        <v>0</v>
      </c>
      <c r="I130" s="159">
        <f>SUMIF('EG-DIC'!$F$18:$F$516,PROVEEDORES!$D131,'EG-DIC'!R$18:R$516)</f>
        <v>0</v>
      </c>
      <c r="J130" s="159">
        <f>SUMIF('EG-DIC'!$F$18:$F$516,PROVEEDORES!$D131,'EG-DIC'!S$18:S$516)</f>
        <v>0</v>
      </c>
      <c r="K130" s="159" t="str">
        <f t="shared" si="2"/>
        <v/>
      </c>
      <c r="L130" s="146" t="str">
        <f>IF(PROVEEDORES!G131="","",PROVEEDORES!G131)</f>
        <v/>
      </c>
    </row>
    <row r="131" spans="3:12" ht="17.45" customHeight="1" x14ac:dyDescent="0.2">
      <c r="C131" s="158">
        <f t="shared" si="3"/>
        <v>125</v>
      </c>
      <c r="D131" s="146" t="str">
        <f>IF(PROVEEDORES!E132="","",PROVEEDORES!E132)</f>
        <v/>
      </c>
      <c r="E131" s="146" t="str">
        <f>IF(PROVEEDORES!F132="","",PROVEEDORES!F132)</f>
        <v/>
      </c>
      <c r="F131" s="146" t="str">
        <f>IF(PROVEEDORES!D132="","",PROVEEDORES!D132)</f>
        <v/>
      </c>
      <c r="G131" s="159">
        <f>SUMIF('EG-DIC'!$F$18:$F$516,PROVEEDORES!$D132,'EG-DIC'!P$18:P$516)</f>
        <v>0</v>
      </c>
      <c r="H131" s="159">
        <f>SUMIF('EG-DIC'!$F$18:$F$516,PROVEEDORES!$D132,'EG-DIC'!Q$18:Q$516)</f>
        <v>0</v>
      </c>
      <c r="I131" s="159">
        <f>SUMIF('EG-DIC'!$F$18:$F$516,PROVEEDORES!$D132,'EG-DIC'!R$18:R$516)</f>
        <v>0</v>
      </c>
      <c r="J131" s="159">
        <f>SUMIF('EG-DIC'!$F$18:$F$516,PROVEEDORES!$D132,'EG-DIC'!S$18:S$516)</f>
        <v>0</v>
      </c>
      <c r="K131" s="159" t="str">
        <f t="shared" si="2"/>
        <v/>
      </c>
      <c r="L131" s="146" t="str">
        <f>IF(PROVEEDORES!G132="","",PROVEEDORES!G132)</f>
        <v/>
      </c>
    </row>
    <row r="132" spans="3:12" ht="17.45" customHeight="1" x14ac:dyDescent="0.2">
      <c r="C132" s="158">
        <f t="shared" si="3"/>
        <v>126</v>
      </c>
      <c r="D132" s="146" t="str">
        <f>IF(PROVEEDORES!E133="","",PROVEEDORES!E133)</f>
        <v/>
      </c>
      <c r="E132" s="146" t="str">
        <f>IF(PROVEEDORES!F133="","",PROVEEDORES!F133)</f>
        <v/>
      </c>
      <c r="F132" s="146" t="str">
        <f>IF(PROVEEDORES!D133="","",PROVEEDORES!D133)</f>
        <v/>
      </c>
      <c r="G132" s="159">
        <f>SUMIF('EG-DIC'!$F$18:$F$516,PROVEEDORES!$D133,'EG-DIC'!P$18:P$516)</f>
        <v>0</v>
      </c>
      <c r="H132" s="159">
        <f>SUMIF('EG-DIC'!$F$18:$F$516,PROVEEDORES!$D133,'EG-DIC'!Q$18:Q$516)</f>
        <v>0</v>
      </c>
      <c r="I132" s="159">
        <f>SUMIF('EG-DIC'!$F$18:$F$516,PROVEEDORES!$D133,'EG-DIC'!R$18:R$516)</f>
        <v>0</v>
      </c>
      <c r="J132" s="159">
        <f>SUMIF('EG-DIC'!$F$18:$F$516,PROVEEDORES!$D133,'EG-DIC'!S$18:S$516)</f>
        <v>0</v>
      </c>
      <c r="K132" s="159" t="str">
        <f t="shared" si="2"/>
        <v/>
      </c>
      <c r="L132" s="146" t="str">
        <f>IF(PROVEEDORES!G133="","",PROVEEDORES!G133)</f>
        <v/>
      </c>
    </row>
    <row r="133" spans="3:12" ht="17.45" customHeight="1" x14ac:dyDescent="0.2">
      <c r="C133" s="158">
        <f t="shared" si="3"/>
        <v>127</v>
      </c>
      <c r="D133" s="146" t="str">
        <f>IF(PROVEEDORES!E134="","",PROVEEDORES!E134)</f>
        <v/>
      </c>
      <c r="E133" s="146" t="str">
        <f>IF(PROVEEDORES!F134="","",PROVEEDORES!F134)</f>
        <v/>
      </c>
      <c r="F133" s="146" t="str">
        <f>IF(PROVEEDORES!D134="","",PROVEEDORES!D134)</f>
        <v/>
      </c>
      <c r="G133" s="159">
        <f>SUMIF('EG-DIC'!$F$18:$F$516,PROVEEDORES!$D134,'EG-DIC'!P$18:P$516)</f>
        <v>0</v>
      </c>
      <c r="H133" s="159">
        <f>SUMIF('EG-DIC'!$F$18:$F$516,PROVEEDORES!$D134,'EG-DIC'!Q$18:Q$516)</f>
        <v>0</v>
      </c>
      <c r="I133" s="159">
        <f>SUMIF('EG-DIC'!$F$18:$F$516,PROVEEDORES!$D134,'EG-DIC'!R$18:R$516)</f>
        <v>0</v>
      </c>
      <c r="J133" s="159">
        <f>SUMIF('EG-DIC'!$F$18:$F$516,PROVEEDORES!$D134,'EG-DIC'!S$18:S$516)</f>
        <v>0</v>
      </c>
      <c r="K133" s="159" t="str">
        <f t="shared" si="2"/>
        <v/>
      </c>
      <c r="L133" s="146" t="str">
        <f>IF(PROVEEDORES!G134="","",PROVEEDORES!G134)</f>
        <v/>
      </c>
    </row>
    <row r="134" spans="3:12" ht="17.45" customHeight="1" x14ac:dyDescent="0.2">
      <c r="C134" s="158">
        <f t="shared" si="3"/>
        <v>128</v>
      </c>
      <c r="D134" s="146" t="str">
        <f>IF(PROVEEDORES!E135="","",PROVEEDORES!E135)</f>
        <v/>
      </c>
      <c r="E134" s="146" t="str">
        <f>IF(PROVEEDORES!F135="","",PROVEEDORES!F135)</f>
        <v/>
      </c>
      <c r="F134" s="146" t="str">
        <f>IF(PROVEEDORES!D135="","",PROVEEDORES!D135)</f>
        <v/>
      </c>
      <c r="G134" s="159">
        <f>SUMIF('EG-DIC'!$F$18:$F$516,PROVEEDORES!$D135,'EG-DIC'!P$18:P$516)</f>
        <v>0</v>
      </c>
      <c r="H134" s="159">
        <f>SUMIF('EG-DIC'!$F$18:$F$516,PROVEEDORES!$D135,'EG-DIC'!Q$18:Q$516)</f>
        <v>0</v>
      </c>
      <c r="I134" s="159">
        <f>SUMIF('EG-DIC'!$F$18:$F$516,PROVEEDORES!$D135,'EG-DIC'!R$18:R$516)</f>
        <v>0</v>
      </c>
      <c r="J134" s="159">
        <f>SUMIF('EG-DIC'!$F$18:$F$516,PROVEEDORES!$D135,'EG-DIC'!S$18:S$516)</f>
        <v>0</v>
      </c>
      <c r="K134" s="159" t="str">
        <f t="shared" si="2"/>
        <v/>
      </c>
      <c r="L134" s="146" t="str">
        <f>IF(PROVEEDORES!G135="","",PROVEEDORES!G135)</f>
        <v/>
      </c>
    </row>
    <row r="135" spans="3:12" ht="17.45" customHeight="1" x14ac:dyDescent="0.2">
      <c r="C135" s="158">
        <f t="shared" si="3"/>
        <v>129</v>
      </c>
      <c r="D135" s="146" t="str">
        <f>IF(PROVEEDORES!E136="","",PROVEEDORES!E136)</f>
        <v/>
      </c>
      <c r="E135" s="146" t="str">
        <f>IF(PROVEEDORES!F136="","",PROVEEDORES!F136)</f>
        <v/>
      </c>
      <c r="F135" s="146" t="str">
        <f>IF(PROVEEDORES!D136="","",PROVEEDORES!D136)</f>
        <v/>
      </c>
      <c r="G135" s="159">
        <f>SUMIF('EG-DIC'!$F$18:$F$516,PROVEEDORES!$D136,'EG-DIC'!P$18:P$516)</f>
        <v>0</v>
      </c>
      <c r="H135" s="159">
        <f>SUMIF('EG-DIC'!$F$18:$F$516,PROVEEDORES!$D136,'EG-DIC'!Q$18:Q$516)</f>
        <v>0</v>
      </c>
      <c r="I135" s="159">
        <f>SUMIF('EG-DIC'!$F$18:$F$516,PROVEEDORES!$D136,'EG-DIC'!R$18:R$516)</f>
        <v>0</v>
      </c>
      <c r="J135" s="159">
        <f>SUMIF('EG-DIC'!$F$18:$F$516,PROVEEDORES!$D136,'EG-DIC'!S$18:S$516)</f>
        <v>0</v>
      </c>
      <c r="K135" s="159" t="str">
        <f t="shared" si="2"/>
        <v/>
      </c>
      <c r="L135" s="146" t="str">
        <f>IF(PROVEEDORES!G136="","",PROVEEDORES!G136)</f>
        <v/>
      </c>
    </row>
    <row r="136" spans="3:12" ht="17.45" customHeight="1" x14ac:dyDescent="0.2">
      <c r="C136" s="158">
        <f t="shared" si="3"/>
        <v>130</v>
      </c>
      <c r="D136" s="146" t="str">
        <f>IF(PROVEEDORES!E137="","",PROVEEDORES!E137)</f>
        <v/>
      </c>
      <c r="E136" s="146" t="str">
        <f>IF(PROVEEDORES!F137="","",PROVEEDORES!F137)</f>
        <v/>
      </c>
      <c r="F136" s="146" t="str">
        <f>IF(PROVEEDORES!D137="","",PROVEEDORES!D137)</f>
        <v/>
      </c>
      <c r="G136" s="159">
        <f>SUMIF('EG-DIC'!$F$18:$F$516,PROVEEDORES!$D137,'EG-DIC'!P$18:P$516)</f>
        <v>0</v>
      </c>
      <c r="H136" s="159">
        <f>SUMIF('EG-DIC'!$F$18:$F$516,PROVEEDORES!$D137,'EG-DIC'!Q$18:Q$516)</f>
        <v>0</v>
      </c>
      <c r="I136" s="159">
        <f>SUMIF('EG-DIC'!$F$18:$F$516,PROVEEDORES!$D137,'EG-DIC'!R$18:R$516)</f>
        <v>0</v>
      </c>
      <c r="J136" s="159">
        <f>SUMIF('EG-DIC'!$F$18:$F$516,PROVEEDORES!$D137,'EG-DIC'!S$18:S$516)</f>
        <v>0</v>
      </c>
      <c r="K136" s="159" t="str">
        <f t="shared" ref="K136:K199" si="4">IF(G136+H136+I136+J136&gt;0,"C/Información","")</f>
        <v/>
      </c>
      <c r="L136" s="146" t="str">
        <f>IF(PROVEEDORES!G137="","",PROVEEDORES!G137)</f>
        <v/>
      </c>
    </row>
    <row r="137" spans="3:12" ht="17.45" customHeight="1" x14ac:dyDescent="0.2">
      <c r="C137" s="158">
        <f t="shared" ref="C137:C200" si="5">C136+1</f>
        <v>131</v>
      </c>
      <c r="D137" s="146" t="str">
        <f>IF(PROVEEDORES!E138="","",PROVEEDORES!E138)</f>
        <v/>
      </c>
      <c r="E137" s="146" t="str">
        <f>IF(PROVEEDORES!F138="","",PROVEEDORES!F138)</f>
        <v/>
      </c>
      <c r="F137" s="146" t="str">
        <f>IF(PROVEEDORES!D138="","",PROVEEDORES!D138)</f>
        <v/>
      </c>
      <c r="G137" s="159">
        <f>SUMIF('EG-DIC'!$F$18:$F$516,PROVEEDORES!$D138,'EG-DIC'!P$18:P$516)</f>
        <v>0</v>
      </c>
      <c r="H137" s="159">
        <f>SUMIF('EG-DIC'!$F$18:$F$516,PROVEEDORES!$D138,'EG-DIC'!Q$18:Q$516)</f>
        <v>0</v>
      </c>
      <c r="I137" s="159">
        <f>SUMIF('EG-DIC'!$F$18:$F$516,PROVEEDORES!$D138,'EG-DIC'!R$18:R$516)</f>
        <v>0</v>
      </c>
      <c r="J137" s="159">
        <f>SUMIF('EG-DIC'!$F$18:$F$516,PROVEEDORES!$D138,'EG-DIC'!S$18:S$516)</f>
        <v>0</v>
      </c>
      <c r="K137" s="159" t="str">
        <f t="shared" si="4"/>
        <v/>
      </c>
      <c r="L137" s="146" t="str">
        <f>IF(PROVEEDORES!G138="","",PROVEEDORES!G138)</f>
        <v/>
      </c>
    </row>
    <row r="138" spans="3:12" ht="17.45" customHeight="1" x14ac:dyDescent="0.2">
      <c r="C138" s="158">
        <f t="shared" si="5"/>
        <v>132</v>
      </c>
      <c r="D138" s="146" t="str">
        <f>IF(PROVEEDORES!E139="","",PROVEEDORES!E139)</f>
        <v/>
      </c>
      <c r="E138" s="146" t="str">
        <f>IF(PROVEEDORES!F139="","",PROVEEDORES!F139)</f>
        <v/>
      </c>
      <c r="F138" s="146" t="str">
        <f>IF(PROVEEDORES!D139="","",PROVEEDORES!D139)</f>
        <v/>
      </c>
      <c r="G138" s="159">
        <f>SUMIF('EG-DIC'!$F$18:$F$516,PROVEEDORES!$D139,'EG-DIC'!P$18:P$516)</f>
        <v>0</v>
      </c>
      <c r="H138" s="159">
        <f>SUMIF('EG-DIC'!$F$18:$F$516,PROVEEDORES!$D139,'EG-DIC'!Q$18:Q$516)</f>
        <v>0</v>
      </c>
      <c r="I138" s="159">
        <f>SUMIF('EG-DIC'!$F$18:$F$516,PROVEEDORES!$D139,'EG-DIC'!R$18:R$516)</f>
        <v>0</v>
      </c>
      <c r="J138" s="159">
        <f>SUMIF('EG-DIC'!$F$18:$F$516,PROVEEDORES!$D139,'EG-DIC'!S$18:S$516)</f>
        <v>0</v>
      </c>
      <c r="K138" s="159" t="str">
        <f t="shared" si="4"/>
        <v/>
      </c>
      <c r="L138" s="146" t="str">
        <f>IF(PROVEEDORES!G139="","",PROVEEDORES!G139)</f>
        <v/>
      </c>
    </row>
    <row r="139" spans="3:12" ht="17.45" customHeight="1" x14ac:dyDescent="0.2">
      <c r="C139" s="158">
        <f t="shared" si="5"/>
        <v>133</v>
      </c>
      <c r="D139" s="146" t="str">
        <f>IF(PROVEEDORES!E140="","",PROVEEDORES!E140)</f>
        <v/>
      </c>
      <c r="E139" s="146" t="str">
        <f>IF(PROVEEDORES!F140="","",PROVEEDORES!F140)</f>
        <v/>
      </c>
      <c r="F139" s="146" t="str">
        <f>IF(PROVEEDORES!D140="","",PROVEEDORES!D140)</f>
        <v/>
      </c>
      <c r="G139" s="159">
        <f>SUMIF('EG-DIC'!$F$18:$F$516,PROVEEDORES!$D140,'EG-DIC'!P$18:P$516)</f>
        <v>0</v>
      </c>
      <c r="H139" s="159">
        <f>SUMIF('EG-DIC'!$F$18:$F$516,PROVEEDORES!$D140,'EG-DIC'!Q$18:Q$516)</f>
        <v>0</v>
      </c>
      <c r="I139" s="159">
        <f>SUMIF('EG-DIC'!$F$18:$F$516,PROVEEDORES!$D140,'EG-DIC'!R$18:R$516)</f>
        <v>0</v>
      </c>
      <c r="J139" s="159">
        <f>SUMIF('EG-DIC'!$F$18:$F$516,PROVEEDORES!$D140,'EG-DIC'!S$18:S$516)</f>
        <v>0</v>
      </c>
      <c r="K139" s="159" t="str">
        <f t="shared" si="4"/>
        <v/>
      </c>
      <c r="L139" s="146" t="str">
        <f>IF(PROVEEDORES!G140="","",PROVEEDORES!G140)</f>
        <v/>
      </c>
    </row>
    <row r="140" spans="3:12" ht="17.45" customHeight="1" x14ac:dyDescent="0.2">
      <c r="C140" s="158">
        <f t="shared" si="5"/>
        <v>134</v>
      </c>
      <c r="D140" s="146" t="str">
        <f>IF(PROVEEDORES!E141="","",PROVEEDORES!E141)</f>
        <v/>
      </c>
      <c r="E140" s="146" t="str">
        <f>IF(PROVEEDORES!F141="","",PROVEEDORES!F141)</f>
        <v/>
      </c>
      <c r="F140" s="146" t="str">
        <f>IF(PROVEEDORES!D141="","",PROVEEDORES!D141)</f>
        <v/>
      </c>
      <c r="G140" s="159">
        <f>SUMIF('EG-DIC'!$F$18:$F$516,PROVEEDORES!$D141,'EG-DIC'!P$18:P$516)</f>
        <v>0</v>
      </c>
      <c r="H140" s="159">
        <f>SUMIF('EG-DIC'!$F$18:$F$516,PROVEEDORES!$D141,'EG-DIC'!Q$18:Q$516)</f>
        <v>0</v>
      </c>
      <c r="I140" s="159">
        <f>SUMIF('EG-DIC'!$F$18:$F$516,PROVEEDORES!$D141,'EG-DIC'!R$18:R$516)</f>
        <v>0</v>
      </c>
      <c r="J140" s="159">
        <f>SUMIF('EG-DIC'!$F$18:$F$516,PROVEEDORES!$D141,'EG-DIC'!S$18:S$516)</f>
        <v>0</v>
      </c>
      <c r="K140" s="159" t="str">
        <f t="shared" si="4"/>
        <v/>
      </c>
      <c r="L140" s="146" t="str">
        <f>IF(PROVEEDORES!G141="","",PROVEEDORES!G141)</f>
        <v/>
      </c>
    </row>
    <row r="141" spans="3:12" ht="17.45" customHeight="1" x14ac:dyDescent="0.2">
      <c r="C141" s="158">
        <f t="shared" si="5"/>
        <v>135</v>
      </c>
      <c r="D141" s="146" t="str">
        <f>IF(PROVEEDORES!E142="","",PROVEEDORES!E142)</f>
        <v/>
      </c>
      <c r="E141" s="146" t="str">
        <f>IF(PROVEEDORES!F142="","",PROVEEDORES!F142)</f>
        <v/>
      </c>
      <c r="F141" s="146" t="str">
        <f>IF(PROVEEDORES!D142="","",PROVEEDORES!D142)</f>
        <v/>
      </c>
      <c r="G141" s="159">
        <f>SUMIF('EG-DIC'!$F$18:$F$516,PROVEEDORES!$D142,'EG-DIC'!P$18:P$516)</f>
        <v>0</v>
      </c>
      <c r="H141" s="159">
        <f>SUMIF('EG-DIC'!$F$18:$F$516,PROVEEDORES!$D142,'EG-DIC'!Q$18:Q$516)</f>
        <v>0</v>
      </c>
      <c r="I141" s="159">
        <f>SUMIF('EG-DIC'!$F$18:$F$516,PROVEEDORES!$D142,'EG-DIC'!R$18:R$516)</f>
        <v>0</v>
      </c>
      <c r="J141" s="159">
        <f>SUMIF('EG-DIC'!$F$18:$F$516,PROVEEDORES!$D142,'EG-DIC'!S$18:S$516)</f>
        <v>0</v>
      </c>
      <c r="K141" s="159" t="str">
        <f t="shared" si="4"/>
        <v/>
      </c>
      <c r="L141" s="146" t="str">
        <f>IF(PROVEEDORES!G142="","",PROVEEDORES!G142)</f>
        <v/>
      </c>
    </row>
    <row r="142" spans="3:12" ht="17.45" customHeight="1" x14ac:dyDescent="0.2">
      <c r="C142" s="158">
        <f t="shared" si="5"/>
        <v>136</v>
      </c>
      <c r="D142" s="146" t="str">
        <f>IF(PROVEEDORES!E143="","",PROVEEDORES!E143)</f>
        <v/>
      </c>
      <c r="E142" s="146" t="str">
        <f>IF(PROVEEDORES!F143="","",PROVEEDORES!F143)</f>
        <v/>
      </c>
      <c r="F142" s="146" t="str">
        <f>IF(PROVEEDORES!D143="","",PROVEEDORES!D143)</f>
        <v/>
      </c>
      <c r="G142" s="159">
        <f>SUMIF('EG-DIC'!$F$18:$F$516,PROVEEDORES!$D143,'EG-DIC'!P$18:P$516)</f>
        <v>0</v>
      </c>
      <c r="H142" s="159">
        <f>SUMIF('EG-DIC'!$F$18:$F$516,PROVEEDORES!$D143,'EG-DIC'!Q$18:Q$516)</f>
        <v>0</v>
      </c>
      <c r="I142" s="159">
        <f>SUMIF('EG-DIC'!$F$18:$F$516,PROVEEDORES!$D143,'EG-DIC'!R$18:R$516)</f>
        <v>0</v>
      </c>
      <c r="J142" s="159">
        <f>SUMIF('EG-DIC'!$F$18:$F$516,PROVEEDORES!$D143,'EG-DIC'!S$18:S$516)</f>
        <v>0</v>
      </c>
      <c r="K142" s="159" t="str">
        <f t="shared" si="4"/>
        <v/>
      </c>
      <c r="L142" s="146" t="str">
        <f>IF(PROVEEDORES!G143="","",PROVEEDORES!G143)</f>
        <v/>
      </c>
    </row>
    <row r="143" spans="3:12" ht="17.45" customHeight="1" x14ac:dyDescent="0.2">
      <c r="C143" s="158">
        <f t="shared" si="5"/>
        <v>137</v>
      </c>
      <c r="D143" s="146" t="str">
        <f>IF(PROVEEDORES!E144="","",PROVEEDORES!E144)</f>
        <v/>
      </c>
      <c r="E143" s="146" t="str">
        <f>IF(PROVEEDORES!F144="","",PROVEEDORES!F144)</f>
        <v/>
      </c>
      <c r="F143" s="146" t="str">
        <f>IF(PROVEEDORES!D144="","",PROVEEDORES!D144)</f>
        <v/>
      </c>
      <c r="G143" s="159">
        <f>SUMIF('EG-DIC'!$F$18:$F$516,PROVEEDORES!$D144,'EG-DIC'!P$18:P$516)</f>
        <v>0</v>
      </c>
      <c r="H143" s="159">
        <f>SUMIF('EG-DIC'!$F$18:$F$516,PROVEEDORES!$D144,'EG-DIC'!Q$18:Q$516)</f>
        <v>0</v>
      </c>
      <c r="I143" s="159">
        <f>SUMIF('EG-DIC'!$F$18:$F$516,PROVEEDORES!$D144,'EG-DIC'!R$18:R$516)</f>
        <v>0</v>
      </c>
      <c r="J143" s="159">
        <f>SUMIF('EG-DIC'!$F$18:$F$516,PROVEEDORES!$D144,'EG-DIC'!S$18:S$516)</f>
        <v>0</v>
      </c>
      <c r="K143" s="159" t="str">
        <f t="shared" si="4"/>
        <v/>
      </c>
      <c r="L143" s="146" t="str">
        <f>IF(PROVEEDORES!G144="","",PROVEEDORES!G144)</f>
        <v/>
      </c>
    </row>
    <row r="144" spans="3:12" ht="17.45" customHeight="1" x14ac:dyDescent="0.2">
      <c r="C144" s="158">
        <f t="shared" si="5"/>
        <v>138</v>
      </c>
      <c r="D144" s="146" t="str">
        <f>IF(PROVEEDORES!E145="","",PROVEEDORES!E145)</f>
        <v/>
      </c>
      <c r="E144" s="146" t="str">
        <f>IF(PROVEEDORES!F145="","",PROVEEDORES!F145)</f>
        <v/>
      </c>
      <c r="F144" s="146" t="str">
        <f>IF(PROVEEDORES!D145="","",PROVEEDORES!D145)</f>
        <v/>
      </c>
      <c r="G144" s="159">
        <f>SUMIF('EG-DIC'!$F$18:$F$516,PROVEEDORES!$D145,'EG-DIC'!P$18:P$516)</f>
        <v>0</v>
      </c>
      <c r="H144" s="159">
        <f>SUMIF('EG-DIC'!$F$18:$F$516,PROVEEDORES!$D145,'EG-DIC'!Q$18:Q$516)</f>
        <v>0</v>
      </c>
      <c r="I144" s="159">
        <f>SUMIF('EG-DIC'!$F$18:$F$516,PROVEEDORES!$D145,'EG-DIC'!R$18:R$516)</f>
        <v>0</v>
      </c>
      <c r="J144" s="159">
        <f>SUMIF('EG-DIC'!$F$18:$F$516,PROVEEDORES!$D145,'EG-DIC'!S$18:S$516)</f>
        <v>0</v>
      </c>
      <c r="K144" s="159" t="str">
        <f t="shared" si="4"/>
        <v/>
      </c>
      <c r="L144" s="146" t="str">
        <f>IF(PROVEEDORES!G145="","",PROVEEDORES!G145)</f>
        <v/>
      </c>
    </row>
    <row r="145" spans="3:12" ht="17.45" customHeight="1" x14ac:dyDescent="0.2">
      <c r="C145" s="158">
        <f t="shared" si="5"/>
        <v>139</v>
      </c>
      <c r="D145" s="146" t="str">
        <f>IF(PROVEEDORES!E146="","",PROVEEDORES!E146)</f>
        <v/>
      </c>
      <c r="E145" s="146" t="str">
        <f>IF(PROVEEDORES!F146="","",PROVEEDORES!F146)</f>
        <v/>
      </c>
      <c r="F145" s="146" t="str">
        <f>IF(PROVEEDORES!D146="","",PROVEEDORES!D146)</f>
        <v/>
      </c>
      <c r="G145" s="159">
        <f>SUMIF('EG-DIC'!$F$18:$F$516,PROVEEDORES!$D146,'EG-DIC'!P$18:P$516)</f>
        <v>0</v>
      </c>
      <c r="H145" s="159">
        <f>SUMIF('EG-DIC'!$F$18:$F$516,PROVEEDORES!$D146,'EG-DIC'!Q$18:Q$516)</f>
        <v>0</v>
      </c>
      <c r="I145" s="159">
        <f>SUMIF('EG-DIC'!$F$18:$F$516,PROVEEDORES!$D146,'EG-DIC'!R$18:R$516)</f>
        <v>0</v>
      </c>
      <c r="J145" s="159">
        <f>SUMIF('EG-DIC'!$F$18:$F$516,PROVEEDORES!$D146,'EG-DIC'!S$18:S$516)</f>
        <v>0</v>
      </c>
      <c r="K145" s="159" t="str">
        <f t="shared" si="4"/>
        <v/>
      </c>
      <c r="L145" s="146" t="str">
        <f>IF(PROVEEDORES!G146="","",PROVEEDORES!G146)</f>
        <v/>
      </c>
    </row>
    <row r="146" spans="3:12" ht="17.45" customHeight="1" x14ac:dyDescent="0.2">
      <c r="C146" s="158">
        <f t="shared" si="5"/>
        <v>140</v>
      </c>
      <c r="D146" s="146" t="str">
        <f>IF(PROVEEDORES!E147="","",PROVEEDORES!E147)</f>
        <v/>
      </c>
      <c r="E146" s="146" t="str">
        <f>IF(PROVEEDORES!F147="","",PROVEEDORES!F147)</f>
        <v/>
      </c>
      <c r="F146" s="146" t="str">
        <f>IF(PROVEEDORES!D147="","",PROVEEDORES!D147)</f>
        <v/>
      </c>
      <c r="G146" s="159">
        <f>SUMIF('EG-DIC'!$F$18:$F$516,PROVEEDORES!$D147,'EG-DIC'!P$18:P$516)</f>
        <v>0</v>
      </c>
      <c r="H146" s="159">
        <f>SUMIF('EG-DIC'!$F$18:$F$516,PROVEEDORES!$D147,'EG-DIC'!Q$18:Q$516)</f>
        <v>0</v>
      </c>
      <c r="I146" s="159">
        <f>SUMIF('EG-DIC'!$F$18:$F$516,PROVEEDORES!$D147,'EG-DIC'!R$18:R$516)</f>
        <v>0</v>
      </c>
      <c r="J146" s="159">
        <f>SUMIF('EG-DIC'!$F$18:$F$516,PROVEEDORES!$D147,'EG-DIC'!S$18:S$516)</f>
        <v>0</v>
      </c>
      <c r="K146" s="159" t="str">
        <f t="shared" si="4"/>
        <v/>
      </c>
      <c r="L146" s="146" t="str">
        <f>IF(PROVEEDORES!G147="","",PROVEEDORES!G147)</f>
        <v/>
      </c>
    </row>
    <row r="147" spans="3:12" ht="17.45" customHeight="1" x14ac:dyDescent="0.2">
      <c r="C147" s="158">
        <f t="shared" si="5"/>
        <v>141</v>
      </c>
      <c r="D147" s="146" t="str">
        <f>IF(PROVEEDORES!E148="","",PROVEEDORES!E148)</f>
        <v/>
      </c>
      <c r="E147" s="146" t="str">
        <f>IF(PROVEEDORES!F148="","",PROVEEDORES!F148)</f>
        <v/>
      </c>
      <c r="F147" s="146" t="str">
        <f>IF(PROVEEDORES!D148="","",PROVEEDORES!D148)</f>
        <v/>
      </c>
      <c r="G147" s="159">
        <f>SUMIF('EG-DIC'!$F$18:$F$516,PROVEEDORES!$D148,'EG-DIC'!P$18:P$516)</f>
        <v>0</v>
      </c>
      <c r="H147" s="159">
        <f>SUMIF('EG-DIC'!$F$18:$F$516,PROVEEDORES!$D148,'EG-DIC'!Q$18:Q$516)</f>
        <v>0</v>
      </c>
      <c r="I147" s="159">
        <f>SUMIF('EG-DIC'!$F$18:$F$516,PROVEEDORES!$D148,'EG-DIC'!R$18:R$516)</f>
        <v>0</v>
      </c>
      <c r="J147" s="159">
        <f>SUMIF('EG-DIC'!$F$18:$F$516,PROVEEDORES!$D148,'EG-DIC'!S$18:S$516)</f>
        <v>0</v>
      </c>
      <c r="K147" s="159" t="str">
        <f t="shared" si="4"/>
        <v/>
      </c>
      <c r="L147" s="146" t="str">
        <f>IF(PROVEEDORES!G148="","",PROVEEDORES!G148)</f>
        <v/>
      </c>
    </row>
    <row r="148" spans="3:12" ht="17.45" customHeight="1" x14ac:dyDescent="0.2">
      <c r="C148" s="158">
        <f t="shared" si="5"/>
        <v>142</v>
      </c>
      <c r="D148" s="146" t="str">
        <f>IF(PROVEEDORES!E149="","",PROVEEDORES!E149)</f>
        <v/>
      </c>
      <c r="E148" s="146" t="str">
        <f>IF(PROVEEDORES!F149="","",PROVEEDORES!F149)</f>
        <v/>
      </c>
      <c r="F148" s="146" t="str">
        <f>IF(PROVEEDORES!D149="","",PROVEEDORES!D149)</f>
        <v/>
      </c>
      <c r="G148" s="159">
        <f>SUMIF('EG-DIC'!$F$18:$F$516,PROVEEDORES!$D149,'EG-DIC'!P$18:P$516)</f>
        <v>0</v>
      </c>
      <c r="H148" s="159">
        <f>SUMIF('EG-DIC'!$F$18:$F$516,PROVEEDORES!$D149,'EG-DIC'!Q$18:Q$516)</f>
        <v>0</v>
      </c>
      <c r="I148" s="159">
        <f>SUMIF('EG-DIC'!$F$18:$F$516,PROVEEDORES!$D149,'EG-DIC'!R$18:R$516)</f>
        <v>0</v>
      </c>
      <c r="J148" s="159">
        <f>SUMIF('EG-DIC'!$F$18:$F$516,PROVEEDORES!$D149,'EG-DIC'!S$18:S$516)</f>
        <v>0</v>
      </c>
      <c r="K148" s="159" t="str">
        <f t="shared" si="4"/>
        <v/>
      </c>
      <c r="L148" s="146" t="str">
        <f>IF(PROVEEDORES!G149="","",PROVEEDORES!G149)</f>
        <v/>
      </c>
    </row>
    <row r="149" spans="3:12" ht="17.45" customHeight="1" x14ac:dyDescent="0.2">
      <c r="C149" s="158">
        <f t="shared" si="5"/>
        <v>143</v>
      </c>
      <c r="D149" s="146" t="str">
        <f>IF(PROVEEDORES!E150="","",PROVEEDORES!E150)</f>
        <v/>
      </c>
      <c r="E149" s="146" t="str">
        <f>IF(PROVEEDORES!F150="","",PROVEEDORES!F150)</f>
        <v/>
      </c>
      <c r="F149" s="146" t="str">
        <f>IF(PROVEEDORES!D150="","",PROVEEDORES!D150)</f>
        <v/>
      </c>
      <c r="G149" s="159">
        <f>SUMIF('EG-DIC'!$F$18:$F$516,PROVEEDORES!$D150,'EG-DIC'!P$18:P$516)</f>
        <v>0</v>
      </c>
      <c r="H149" s="159">
        <f>SUMIF('EG-DIC'!$F$18:$F$516,PROVEEDORES!$D150,'EG-DIC'!Q$18:Q$516)</f>
        <v>0</v>
      </c>
      <c r="I149" s="159">
        <f>SUMIF('EG-DIC'!$F$18:$F$516,PROVEEDORES!$D150,'EG-DIC'!R$18:R$516)</f>
        <v>0</v>
      </c>
      <c r="J149" s="159">
        <f>SUMIF('EG-DIC'!$F$18:$F$516,PROVEEDORES!$D150,'EG-DIC'!S$18:S$516)</f>
        <v>0</v>
      </c>
      <c r="K149" s="159" t="str">
        <f t="shared" si="4"/>
        <v/>
      </c>
      <c r="L149" s="146" t="str">
        <f>IF(PROVEEDORES!G150="","",PROVEEDORES!G150)</f>
        <v/>
      </c>
    </row>
    <row r="150" spans="3:12" ht="17.45" customHeight="1" x14ac:dyDescent="0.2">
      <c r="C150" s="158">
        <f t="shared" si="5"/>
        <v>144</v>
      </c>
      <c r="D150" s="146" t="str">
        <f>IF(PROVEEDORES!E151="","",PROVEEDORES!E151)</f>
        <v/>
      </c>
      <c r="E150" s="146" t="str">
        <f>IF(PROVEEDORES!F151="","",PROVEEDORES!F151)</f>
        <v/>
      </c>
      <c r="F150" s="146" t="str">
        <f>IF(PROVEEDORES!D151="","",PROVEEDORES!D151)</f>
        <v/>
      </c>
      <c r="G150" s="159">
        <f>SUMIF('EG-DIC'!$F$18:$F$516,PROVEEDORES!$D151,'EG-DIC'!P$18:P$516)</f>
        <v>0</v>
      </c>
      <c r="H150" s="159">
        <f>SUMIF('EG-DIC'!$F$18:$F$516,PROVEEDORES!$D151,'EG-DIC'!Q$18:Q$516)</f>
        <v>0</v>
      </c>
      <c r="I150" s="159">
        <f>SUMIF('EG-DIC'!$F$18:$F$516,PROVEEDORES!$D151,'EG-DIC'!R$18:R$516)</f>
        <v>0</v>
      </c>
      <c r="J150" s="159">
        <f>SUMIF('EG-DIC'!$F$18:$F$516,PROVEEDORES!$D151,'EG-DIC'!S$18:S$516)</f>
        <v>0</v>
      </c>
      <c r="K150" s="159" t="str">
        <f t="shared" si="4"/>
        <v/>
      </c>
      <c r="L150" s="146" t="str">
        <f>IF(PROVEEDORES!G151="","",PROVEEDORES!G151)</f>
        <v/>
      </c>
    </row>
    <row r="151" spans="3:12" ht="17.45" customHeight="1" x14ac:dyDescent="0.2">
      <c r="C151" s="158">
        <f t="shared" si="5"/>
        <v>145</v>
      </c>
      <c r="D151" s="146" t="str">
        <f>IF(PROVEEDORES!E152="","",PROVEEDORES!E152)</f>
        <v/>
      </c>
      <c r="E151" s="146" t="str">
        <f>IF(PROVEEDORES!F152="","",PROVEEDORES!F152)</f>
        <v/>
      </c>
      <c r="F151" s="146" t="str">
        <f>IF(PROVEEDORES!D152="","",PROVEEDORES!D152)</f>
        <v/>
      </c>
      <c r="G151" s="159">
        <f>SUMIF('EG-DIC'!$F$18:$F$516,PROVEEDORES!$D152,'EG-DIC'!P$18:P$516)</f>
        <v>0</v>
      </c>
      <c r="H151" s="159">
        <f>SUMIF('EG-DIC'!$F$18:$F$516,PROVEEDORES!$D152,'EG-DIC'!Q$18:Q$516)</f>
        <v>0</v>
      </c>
      <c r="I151" s="159">
        <f>SUMIF('EG-DIC'!$F$18:$F$516,PROVEEDORES!$D152,'EG-DIC'!R$18:R$516)</f>
        <v>0</v>
      </c>
      <c r="J151" s="159">
        <f>SUMIF('EG-DIC'!$F$18:$F$516,PROVEEDORES!$D152,'EG-DIC'!S$18:S$516)</f>
        <v>0</v>
      </c>
      <c r="K151" s="159" t="str">
        <f t="shared" si="4"/>
        <v/>
      </c>
      <c r="L151" s="146" t="str">
        <f>IF(PROVEEDORES!G152="","",PROVEEDORES!G152)</f>
        <v/>
      </c>
    </row>
    <row r="152" spans="3:12" ht="17.45" customHeight="1" x14ac:dyDescent="0.2">
      <c r="C152" s="158">
        <f t="shared" si="5"/>
        <v>146</v>
      </c>
      <c r="D152" s="146" t="str">
        <f>IF(PROVEEDORES!E153="","",PROVEEDORES!E153)</f>
        <v/>
      </c>
      <c r="E152" s="146" t="str">
        <f>IF(PROVEEDORES!F153="","",PROVEEDORES!F153)</f>
        <v/>
      </c>
      <c r="F152" s="146" t="str">
        <f>IF(PROVEEDORES!D153="","",PROVEEDORES!D153)</f>
        <v/>
      </c>
      <c r="G152" s="159">
        <f>SUMIF('EG-DIC'!$F$18:$F$516,PROVEEDORES!$D153,'EG-DIC'!P$18:P$516)</f>
        <v>0</v>
      </c>
      <c r="H152" s="159">
        <f>SUMIF('EG-DIC'!$F$18:$F$516,PROVEEDORES!$D153,'EG-DIC'!Q$18:Q$516)</f>
        <v>0</v>
      </c>
      <c r="I152" s="159">
        <f>SUMIF('EG-DIC'!$F$18:$F$516,PROVEEDORES!$D153,'EG-DIC'!R$18:R$516)</f>
        <v>0</v>
      </c>
      <c r="J152" s="159">
        <f>SUMIF('EG-DIC'!$F$18:$F$516,PROVEEDORES!$D153,'EG-DIC'!S$18:S$516)</f>
        <v>0</v>
      </c>
      <c r="K152" s="159" t="str">
        <f t="shared" si="4"/>
        <v/>
      </c>
      <c r="L152" s="146" t="str">
        <f>IF(PROVEEDORES!G153="","",PROVEEDORES!G153)</f>
        <v/>
      </c>
    </row>
    <row r="153" spans="3:12" ht="17.45" customHeight="1" x14ac:dyDescent="0.2">
      <c r="C153" s="158">
        <f t="shared" si="5"/>
        <v>147</v>
      </c>
      <c r="D153" s="146" t="str">
        <f>IF(PROVEEDORES!E154="","",PROVEEDORES!E154)</f>
        <v/>
      </c>
      <c r="E153" s="146" t="str">
        <f>IF(PROVEEDORES!F154="","",PROVEEDORES!F154)</f>
        <v/>
      </c>
      <c r="F153" s="146" t="str">
        <f>IF(PROVEEDORES!D154="","",PROVEEDORES!D154)</f>
        <v/>
      </c>
      <c r="G153" s="159">
        <f>SUMIF('EG-DIC'!$F$18:$F$516,PROVEEDORES!$D154,'EG-DIC'!P$18:P$516)</f>
        <v>0</v>
      </c>
      <c r="H153" s="159">
        <f>SUMIF('EG-DIC'!$F$18:$F$516,PROVEEDORES!$D154,'EG-DIC'!Q$18:Q$516)</f>
        <v>0</v>
      </c>
      <c r="I153" s="159">
        <f>SUMIF('EG-DIC'!$F$18:$F$516,PROVEEDORES!$D154,'EG-DIC'!R$18:R$516)</f>
        <v>0</v>
      </c>
      <c r="J153" s="159">
        <f>SUMIF('EG-DIC'!$F$18:$F$516,PROVEEDORES!$D154,'EG-DIC'!S$18:S$516)</f>
        <v>0</v>
      </c>
      <c r="K153" s="159" t="str">
        <f t="shared" si="4"/>
        <v/>
      </c>
      <c r="L153" s="146" t="str">
        <f>IF(PROVEEDORES!G154="","",PROVEEDORES!G154)</f>
        <v/>
      </c>
    </row>
    <row r="154" spans="3:12" ht="17.45" customHeight="1" x14ac:dyDescent="0.2">
      <c r="C154" s="158">
        <f t="shared" si="5"/>
        <v>148</v>
      </c>
      <c r="D154" s="146" t="str">
        <f>IF(PROVEEDORES!E155="","",PROVEEDORES!E155)</f>
        <v/>
      </c>
      <c r="E154" s="146" t="str">
        <f>IF(PROVEEDORES!F155="","",PROVEEDORES!F155)</f>
        <v/>
      </c>
      <c r="F154" s="146" t="str">
        <f>IF(PROVEEDORES!D155="","",PROVEEDORES!D155)</f>
        <v/>
      </c>
      <c r="G154" s="159">
        <f>SUMIF('EG-DIC'!$F$18:$F$516,PROVEEDORES!$D155,'EG-DIC'!P$18:P$516)</f>
        <v>0</v>
      </c>
      <c r="H154" s="159">
        <f>SUMIF('EG-DIC'!$F$18:$F$516,PROVEEDORES!$D155,'EG-DIC'!Q$18:Q$516)</f>
        <v>0</v>
      </c>
      <c r="I154" s="159">
        <f>SUMIF('EG-DIC'!$F$18:$F$516,PROVEEDORES!$D155,'EG-DIC'!R$18:R$516)</f>
        <v>0</v>
      </c>
      <c r="J154" s="159">
        <f>SUMIF('EG-DIC'!$F$18:$F$516,PROVEEDORES!$D155,'EG-DIC'!S$18:S$516)</f>
        <v>0</v>
      </c>
      <c r="K154" s="159" t="str">
        <f t="shared" si="4"/>
        <v/>
      </c>
      <c r="L154" s="146" t="str">
        <f>IF(PROVEEDORES!G155="","",PROVEEDORES!G155)</f>
        <v/>
      </c>
    </row>
    <row r="155" spans="3:12" ht="17.45" customHeight="1" x14ac:dyDescent="0.2">
      <c r="C155" s="158">
        <f t="shared" si="5"/>
        <v>149</v>
      </c>
      <c r="D155" s="146" t="str">
        <f>IF(PROVEEDORES!E156="","",PROVEEDORES!E156)</f>
        <v/>
      </c>
      <c r="E155" s="146" t="str">
        <f>IF(PROVEEDORES!F156="","",PROVEEDORES!F156)</f>
        <v/>
      </c>
      <c r="F155" s="146" t="str">
        <f>IF(PROVEEDORES!D156="","",PROVEEDORES!D156)</f>
        <v/>
      </c>
      <c r="G155" s="159">
        <f>SUMIF('EG-DIC'!$F$18:$F$516,PROVEEDORES!$D156,'EG-DIC'!P$18:P$516)</f>
        <v>0</v>
      </c>
      <c r="H155" s="159">
        <f>SUMIF('EG-DIC'!$F$18:$F$516,PROVEEDORES!$D156,'EG-DIC'!Q$18:Q$516)</f>
        <v>0</v>
      </c>
      <c r="I155" s="159">
        <f>SUMIF('EG-DIC'!$F$18:$F$516,PROVEEDORES!$D156,'EG-DIC'!R$18:R$516)</f>
        <v>0</v>
      </c>
      <c r="J155" s="159">
        <f>SUMIF('EG-DIC'!$F$18:$F$516,PROVEEDORES!$D156,'EG-DIC'!S$18:S$516)</f>
        <v>0</v>
      </c>
      <c r="K155" s="159" t="str">
        <f t="shared" si="4"/>
        <v/>
      </c>
      <c r="L155" s="146" t="str">
        <f>IF(PROVEEDORES!G156="","",PROVEEDORES!G156)</f>
        <v/>
      </c>
    </row>
    <row r="156" spans="3:12" ht="17.45" customHeight="1" x14ac:dyDescent="0.2">
      <c r="C156" s="158">
        <f t="shared" si="5"/>
        <v>150</v>
      </c>
      <c r="D156" s="146" t="str">
        <f>IF(PROVEEDORES!E157="","",PROVEEDORES!E157)</f>
        <v/>
      </c>
      <c r="E156" s="146" t="str">
        <f>IF(PROVEEDORES!F157="","",PROVEEDORES!F157)</f>
        <v/>
      </c>
      <c r="F156" s="146" t="str">
        <f>IF(PROVEEDORES!D157="","",PROVEEDORES!D157)</f>
        <v/>
      </c>
      <c r="G156" s="159">
        <f>SUMIF('EG-DIC'!$F$18:$F$516,PROVEEDORES!$D157,'EG-DIC'!P$18:P$516)</f>
        <v>0</v>
      </c>
      <c r="H156" s="159">
        <f>SUMIF('EG-DIC'!$F$18:$F$516,PROVEEDORES!$D157,'EG-DIC'!Q$18:Q$516)</f>
        <v>0</v>
      </c>
      <c r="I156" s="159">
        <f>SUMIF('EG-DIC'!$F$18:$F$516,PROVEEDORES!$D157,'EG-DIC'!R$18:R$516)</f>
        <v>0</v>
      </c>
      <c r="J156" s="159">
        <f>SUMIF('EG-DIC'!$F$18:$F$516,PROVEEDORES!$D157,'EG-DIC'!S$18:S$516)</f>
        <v>0</v>
      </c>
      <c r="K156" s="159" t="str">
        <f t="shared" si="4"/>
        <v/>
      </c>
      <c r="L156" s="146" t="str">
        <f>IF(PROVEEDORES!G157="","",PROVEEDORES!G157)</f>
        <v/>
      </c>
    </row>
    <row r="157" spans="3:12" ht="17.45" customHeight="1" x14ac:dyDescent="0.2">
      <c r="C157" s="158">
        <f t="shared" si="5"/>
        <v>151</v>
      </c>
      <c r="D157" s="146" t="str">
        <f>IF(PROVEEDORES!E158="","",PROVEEDORES!E158)</f>
        <v/>
      </c>
      <c r="E157" s="146" t="str">
        <f>IF(PROVEEDORES!F158="","",PROVEEDORES!F158)</f>
        <v/>
      </c>
      <c r="F157" s="146" t="str">
        <f>IF(PROVEEDORES!D158="","",PROVEEDORES!D158)</f>
        <v/>
      </c>
      <c r="G157" s="159">
        <f>SUMIF('EG-DIC'!$F$18:$F$516,PROVEEDORES!$D158,'EG-DIC'!P$18:P$516)</f>
        <v>0</v>
      </c>
      <c r="H157" s="159">
        <f>SUMIF('EG-DIC'!$F$18:$F$516,PROVEEDORES!$D158,'EG-DIC'!Q$18:Q$516)</f>
        <v>0</v>
      </c>
      <c r="I157" s="159">
        <f>SUMIF('EG-DIC'!$F$18:$F$516,PROVEEDORES!$D158,'EG-DIC'!R$18:R$516)</f>
        <v>0</v>
      </c>
      <c r="J157" s="159">
        <f>SUMIF('EG-DIC'!$F$18:$F$516,PROVEEDORES!$D158,'EG-DIC'!S$18:S$516)</f>
        <v>0</v>
      </c>
      <c r="K157" s="159" t="str">
        <f t="shared" si="4"/>
        <v/>
      </c>
      <c r="L157" s="146" t="str">
        <f>IF(PROVEEDORES!G158="","",PROVEEDORES!G158)</f>
        <v/>
      </c>
    </row>
    <row r="158" spans="3:12" ht="17.45" customHeight="1" x14ac:dyDescent="0.2">
      <c r="C158" s="158">
        <f t="shared" si="5"/>
        <v>152</v>
      </c>
      <c r="D158" s="146" t="str">
        <f>IF(PROVEEDORES!E159="","",PROVEEDORES!E159)</f>
        <v/>
      </c>
      <c r="E158" s="146" t="str">
        <f>IF(PROVEEDORES!F159="","",PROVEEDORES!F159)</f>
        <v/>
      </c>
      <c r="F158" s="146" t="str">
        <f>IF(PROVEEDORES!D159="","",PROVEEDORES!D159)</f>
        <v/>
      </c>
      <c r="G158" s="159">
        <f>SUMIF('EG-DIC'!$F$18:$F$516,PROVEEDORES!$D159,'EG-DIC'!P$18:P$516)</f>
        <v>0</v>
      </c>
      <c r="H158" s="159">
        <f>SUMIF('EG-DIC'!$F$18:$F$516,PROVEEDORES!$D159,'EG-DIC'!Q$18:Q$516)</f>
        <v>0</v>
      </c>
      <c r="I158" s="159">
        <f>SUMIF('EG-DIC'!$F$18:$F$516,PROVEEDORES!$D159,'EG-DIC'!R$18:R$516)</f>
        <v>0</v>
      </c>
      <c r="J158" s="159">
        <f>SUMIF('EG-DIC'!$F$18:$F$516,PROVEEDORES!$D159,'EG-DIC'!S$18:S$516)</f>
        <v>0</v>
      </c>
      <c r="K158" s="159" t="str">
        <f t="shared" si="4"/>
        <v/>
      </c>
      <c r="L158" s="146" t="str">
        <f>IF(PROVEEDORES!G159="","",PROVEEDORES!G159)</f>
        <v/>
      </c>
    </row>
    <row r="159" spans="3:12" ht="17.45" customHeight="1" x14ac:dyDescent="0.2">
      <c r="C159" s="158">
        <f t="shared" si="5"/>
        <v>153</v>
      </c>
      <c r="D159" s="146" t="str">
        <f>IF(PROVEEDORES!E160="","",PROVEEDORES!E160)</f>
        <v/>
      </c>
      <c r="E159" s="146" t="str">
        <f>IF(PROVEEDORES!F160="","",PROVEEDORES!F160)</f>
        <v/>
      </c>
      <c r="F159" s="146" t="str">
        <f>IF(PROVEEDORES!D160="","",PROVEEDORES!D160)</f>
        <v/>
      </c>
      <c r="G159" s="159">
        <f>SUMIF('EG-DIC'!$F$18:$F$516,PROVEEDORES!$D160,'EG-DIC'!P$18:P$516)</f>
        <v>0</v>
      </c>
      <c r="H159" s="159">
        <f>SUMIF('EG-DIC'!$F$18:$F$516,PROVEEDORES!$D160,'EG-DIC'!Q$18:Q$516)</f>
        <v>0</v>
      </c>
      <c r="I159" s="159">
        <f>SUMIF('EG-DIC'!$F$18:$F$516,PROVEEDORES!$D160,'EG-DIC'!R$18:R$516)</f>
        <v>0</v>
      </c>
      <c r="J159" s="159">
        <f>SUMIF('EG-DIC'!$F$18:$F$516,PROVEEDORES!$D160,'EG-DIC'!S$18:S$516)</f>
        <v>0</v>
      </c>
      <c r="K159" s="159" t="str">
        <f t="shared" si="4"/>
        <v/>
      </c>
      <c r="L159" s="146" t="str">
        <f>IF(PROVEEDORES!G160="","",PROVEEDORES!G160)</f>
        <v/>
      </c>
    </row>
    <row r="160" spans="3:12" ht="17.45" customHeight="1" x14ac:dyDescent="0.2">
      <c r="C160" s="158">
        <f t="shared" si="5"/>
        <v>154</v>
      </c>
      <c r="D160" s="146" t="str">
        <f>IF(PROVEEDORES!E161="","",PROVEEDORES!E161)</f>
        <v/>
      </c>
      <c r="E160" s="146" t="str">
        <f>IF(PROVEEDORES!F161="","",PROVEEDORES!F161)</f>
        <v/>
      </c>
      <c r="F160" s="146" t="str">
        <f>IF(PROVEEDORES!D161="","",PROVEEDORES!D161)</f>
        <v/>
      </c>
      <c r="G160" s="159">
        <f>SUMIF('EG-DIC'!$F$18:$F$516,PROVEEDORES!$D161,'EG-DIC'!P$18:P$516)</f>
        <v>0</v>
      </c>
      <c r="H160" s="159">
        <f>SUMIF('EG-DIC'!$F$18:$F$516,PROVEEDORES!$D161,'EG-DIC'!Q$18:Q$516)</f>
        <v>0</v>
      </c>
      <c r="I160" s="159">
        <f>SUMIF('EG-DIC'!$F$18:$F$516,PROVEEDORES!$D161,'EG-DIC'!R$18:R$516)</f>
        <v>0</v>
      </c>
      <c r="J160" s="159">
        <f>SUMIF('EG-DIC'!$F$18:$F$516,PROVEEDORES!$D161,'EG-DIC'!S$18:S$516)</f>
        <v>0</v>
      </c>
      <c r="K160" s="159" t="str">
        <f t="shared" si="4"/>
        <v/>
      </c>
      <c r="L160" s="146" t="str">
        <f>IF(PROVEEDORES!G161="","",PROVEEDORES!G161)</f>
        <v/>
      </c>
    </row>
    <row r="161" spans="3:12" ht="17.45" customHeight="1" x14ac:dyDescent="0.2">
      <c r="C161" s="158">
        <f t="shared" si="5"/>
        <v>155</v>
      </c>
      <c r="D161" s="146" t="str">
        <f>IF(PROVEEDORES!E162="","",PROVEEDORES!E162)</f>
        <v/>
      </c>
      <c r="E161" s="146" t="str">
        <f>IF(PROVEEDORES!F162="","",PROVEEDORES!F162)</f>
        <v/>
      </c>
      <c r="F161" s="146" t="str">
        <f>IF(PROVEEDORES!D162="","",PROVEEDORES!D162)</f>
        <v/>
      </c>
      <c r="G161" s="159">
        <f>SUMIF('EG-DIC'!$F$18:$F$516,PROVEEDORES!$D162,'EG-DIC'!P$18:P$516)</f>
        <v>0</v>
      </c>
      <c r="H161" s="159">
        <f>SUMIF('EG-DIC'!$F$18:$F$516,PROVEEDORES!$D162,'EG-DIC'!Q$18:Q$516)</f>
        <v>0</v>
      </c>
      <c r="I161" s="159">
        <f>SUMIF('EG-DIC'!$F$18:$F$516,PROVEEDORES!$D162,'EG-DIC'!R$18:R$516)</f>
        <v>0</v>
      </c>
      <c r="J161" s="159">
        <f>SUMIF('EG-DIC'!$F$18:$F$516,PROVEEDORES!$D162,'EG-DIC'!S$18:S$516)</f>
        <v>0</v>
      </c>
      <c r="K161" s="159" t="str">
        <f t="shared" si="4"/>
        <v/>
      </c>
      <c r="L161" s="146" t="str">
        <f>IF(PROVEEDORES!G162="","",PROVEEDORES!G162)</f>
        <v/>
      </c>
    </row>
    <row r="162" spans="3:12" ht="17.45" customHeight="1" x14ac:dyDescent="0.2">
      <c r="C162" s="158">
        <f t="shared" si="5"/>
        <v>156</v>
      </c>
      <c r="D162" s="146" t="str">
        <f>IF(PROVEEDORES!E163="","",PROVEEDORES!E163)</f>
        <v/>
      </c>
      <c r="E162" s="146" t="str">
        <f>IF(PROVEEDORES!F163="","",PROVEEDORES!F163)</f>
        <v/>
      </c>
      <c r="F162" s="146" t="str">
        <f>IF(PROVEEDORES!D163="","",PROVEEDORES!D163)</f>
        <v/>
      </c>
      <c r="G162" s="159">
        <f>SUMIF('EG-DIC'!$F$18:$F$516,PROVEEDORES!$D163,'EG-DIC'!P$18:P$516)</f>
        <v>0</v>
      </c>
      <c r="H162" s="159">
        <f>SUMIF('EG-DIC'!$F$18:$F$516,PROVEEDORES!$D163,'EG-DIC'!Q$18:Q$516)</f>
        <v>0</v>
      </c>
      <c r="I162" s="159">
        <f>SUMIF('EG-DIC'!$F$18:$F$516,PROVEEDORES!$D163,'EG-DIC'!R$18:R$516)</f>
        <v>0</v>
      </c>
      <c r="J162" s="159">
        <f>SUMIF('EG-DIC'!$F$18:$F$516,PROVEEDORES!$D163,'EG-DIC'!S$18:S$516)</f>
        <v>0</v>
      </c>
      <c r="K162" s="159" t="str">
        <f t="shared" si="4"/>
        <v/>
      </c>
      <c r="L162" s="146" t="str">
        <f>IF(PROVEEDORES!G163="","",PROVEEDORES!G163)</f>
        <v/>
      </c>
    </row>
    <row r="163" spans="3:12" ht="17.45" customHeight="1" x14ac:dyDescent="0.2">
      <c r="C163" s="158">
        <f t="shared" si="5"/>
        <v>157</v>
      </c>
      <c r="D163" s="146" t="str">
        <f>IF(PROVEEDORES!E164="","",PROVEEDORES!E164)</f>
        <v/>
      </c>
      <c r="E163" s="146" t="str">
        <f>IF(PROVEEDORES!F164="","",PROVEEDORES!F164)</f>
        <v/>
      </c>
      <c r="F163" s="146" t="str">
        <f>IF(PROVEEDORES!D164="","",PROVEEDORES!D164)</f>
        <v/>
      </c>
      <c r="G163" s="159">
        <f>SUMIF('EG-DIC'!$F$18:$F$516,PROVEEDORES!$D164,'EG-DIC'!P$18:P$516)</f>
        <v>0</v>
      </c>
      <c r="H163" s="159">
        <f>SUMIF('EG-DIC'!$F$18:$F$516,PROVEEDORES!$D164,'EG-DIC'!Q$18:Q$516)</f>
        <v>0</v>
      </c>
      <c r="I163" s="159">
        <f>SUMIF('EG-DIC'!$F$18:$F$516,PROVEEDORES!$D164,'EG-DIC'!R$18:R$516)</f>
        <v>0</v>
      </c>
      <c r="J163" s="159">
        <f>SUMIF('EG-DIC'!$F$18:$F$516,PROVEEDORES!$D164,'EG-DIC'!S$18:S$516)</f>
        <v>0</v>
      </c>
      <c r="K163" s="159" t="str">
        <f t="shared" si="4"/>
        <v/>
      </c>
      <c r="L163" s="146" t="str">
        <f>IF(PROVEEDORES!G164="","",PROVEEDORES!G164)</f>
        <v/>
      </c>
    </row>
    <row r="164" spans="3:12" ht="17.45" customHeight="1" x14ac:dyDescent="0.2">
      <c r="C164" s="158">
        <f t="shared" si="5"/>
        <v>158</v>
      </c>
      <c r="D164" s="146" t="str">
        <f>IF(PROVEEDORES!E165="","",PROVEEDORES!E165)</f>
        <v/>
      </c>
      <c r="E164" s="146" t="str">
        <f>IF(PROVEEDORES!F165="","",PROVEEDORES!F165)</f>
        <v/>
      </c>
      <c r="F164" s="146" t="str">
        <f>IF(PROVEEDORES!D165="","",PROVEEDORES!D165)</f>
        <v/>
      </c>
      <c r="G164" s="159">
        <f>SUMIF('EG-DIC'!$F$18:$F$516,PROVEEDORES!$D165,'EG-DIC'!P$18:P$516)</f>
        <v>0</v>
      </c>
      <c r="H164" s="159">
        <f>SUMIF('EG-DIC'!$F$18:$F$516,PROVEEDORES!$D165,'EG-DIC'!Q$18:Q$516)</f>
        <v>0</v>
      </c>
      <c r="I164" s="159">
        <f>SUMIF('EG-DIC'!$F$18:$F$516,PROVEEDORES!$D165,'EG-DIC'!R$18:R$516)</f>
        <v>0</v>
      </c>
      <c r="J164" s="159">
        <f>SUMIF('EG-DIC'!$F$18:$F$516,PROVEEDORES!$D165,'EG-DIC'!S$18:S$516)</f>
        <v>0</v>
      </c>
      <c r="K164" s="159" t="str">
        <f t="shared" si="4"/>
        <v/>
      </c>
      <c r="L164" s="146" t="str">
        <f>IF(PROVEEDORES!G165="","",PROVEEDORES!G165)</f>
        <v/>
      </c>
    </row>
    <row r="165" spans="3:12" ht="17.45" customHeight="1" x14ac:dyDescent="0.2">
      <c r="C165" s="158">
        <f t="shared" si="5"/>
        <v>159</v>
      </c>
      <c r="D165" s="146" t="str">
        <f>IF(PROVEEDORES!E166="","",PROVEEDORES!E166)</f>
        <v/>
      </c>
      <c r="E165" s="146" t="str">
        <f>IF(PROVEEDORES!F166="","",PROVEEDORES!F166)</f>
        <v/>
      </c>
      <c r="F165" s="146" t="str">
        <f>IF(PROVEEDORES!D166="","",PROVEEDORES!D166)</f>
        <v/>
      </c>
      <c r="G165" s="159">
        <f>SUMIF('EG-DIC'!$F$18:$F$516,PROVEEDORES!$D166,'EG-DIC'!P$18:P$516)</f>
        <v>0</v>
      </c>
      <c r="H165" s="159">
        <f>SUMIF('EG-DIC'!$F$18:$F$516,PROVEEDORES!$D166,'EG-DIC'!Q$18:Q$516)</f>
        <v>0</v>
      </c>
      <c r="I165" s="159">
        <f>SUMIF('EG-DIC'!$F$18:$F$516,PROVEEDORES!$D166,'EG-DIC'!R$18:R$516)</f>
        <v>0</v>
      </c>
      <c r="J165" s="159">
        <f>SUMIF('EG-DIC'!$F$18:$F$516,PROVEEDORES!$D166,'EG-DIC'!S$18:S$516)</f>
        <v>0</v>
      </c>
      <c r="K165" s="159" t="str">
        <f t="shared" si="4"/>
        <v/>
      </c>
      <c r="L165" s="146" t="str">
        <f>IF(PROVEEDORES!G166="","",PROVEEDORES!G166)</f>
        <v/>
      </c>
    </row>
    <row r="166" spans="3:12" ht="17.45" customHeight="1" x14ac:dyDescent="0.2">
      <c r="C166" s="158">
        <f t="shared" si="5"/>
        <v>160</v>
      </c>
      <c r="D166" s="146" t="str">
        <f>IF(PROVEEDORES!E167="","",PROVEEDORES!E167)</f>
        <v/>
      </c>
      <c r="E166" s="146" t="str">
        <f>IF(PROVEEDORES!F167="","",PROVEEDORES!F167)</f>
        <v/>
      </c>
      <c r="F166" s="146" t="str">
        <f>IF(PROVEEDORES!D167="","",PROVEEDORES!D167)</f>
        <v/>
      </c>
      <c r="G166" s="159">
        <f>SUMIF('EG-DIC'!$F$18:$F$516,PROVEEDORES!$D167,'EG-DIC'!P$18:P$516)</f>
        <v>0</v>
      </c>
      <c r="H166" s="159">
        <f>SUMIF('EG-DIC'!$F$18:$F$516,PROVEEDORES!$D167,'EG-DIC'!Q$18:Q$516)</f>
        <v>0</v>
      </c>
      <c r="I166" s="159">
        <f>SUMIF('EG-DIC'!$F$18:$F$516,PROVEEDORES!$D167,'EG-DIC'!R$18:R$516)</f>
        <v>0</v>
      </c>
      <c r="J166" s="159">
        <f>SUMIF('EG-DIC'!$F$18:$F$516,PROVEEDORES!$D167,'EG-DIC'!S$18:S$516)</f>
        <v>0</v>
      </c>
      <c r="K166" s="159" t="str">
        <f t="shared" si="4"/>
        <v/>
      </c>
      <c r="L166" s="146" t="str">
        <f>IF(PROVEEDORES!G167="","",PROVEEDORES!G167)</f>
        <v/>
      </c>
    </row>
    <row r="167" spans="3:12" ht="17.45" customHeight="1" x14ac:dyDescent="0.2">
      <c r="C167" s="158">
        <f t="shared" si="5"/>
        <v>161</v>
      </c>
      <c r="D167" s="146" t="str">
        <f>IF(PROVEEDORES!E168="","",PROVEEDORES!E168)</f>
        <v/>
      </c>
      <c r="E167" s="146" t="str">
        <f>IF(PROVEEDORES!F168="","",PROVEEDORES!F168)</f>
        <v/>
      </c>
      <c r="F167" s="146" t="str">
        <f>IF(PROVEEDORES!D168="","",PROVEEDORES!D168)</f>
        <v/>
      </c>
      <c r="G167" s="159">
        <f>SUMIF('EG-DIC'!$F$18:$F$516,PROVEEDORES!$D168,'EG-DIC'!P$18:P$516)</f>
        <v>0</v>
      </c>
      <c r="H167" s="159">
        <f>SUMIF('EG-DIC'!$F$18:$F$516,PROVEEDORES!$D168,'EG-DIC'!Q$18:Q$516)</f>
        <v>0</v>
      </c>
      <c r="I167" s="159">
        <f>SUMIF('EG-DIC'!$F$18:$F$516,PROVEEDORES!$D168,'EG-DIC'!R$18:R$516)</f>
        <v>0</v>
      </c>
      <c r="J167" s="159">
        <f>SUMIF('EG-DIC'!$F$18:$F$516,PROVEEDORES!$D168,'EG-DIC'!S$18:S$516)</f>
        <v>0</v>
      </c>
      <c r="K167" s="159" t="str">
        <f t="shared" si="4"/>
        <v/>
      </c>
      <c r="L167" s="146" t="str">
        <f>IF(PROVEEDORES!G168="","",PROVEEDORES!G168)</f>
        <v/>
      </c>
    </row>
    <row r="168" spans="3:12" ht="17.45" customHeight="1" x14ac:dyDescent="0.2">
      <c r="C168" s="158">
        <f t="shared" si="5"/>
        <v>162</v>
      </c>
      <c r="D168" s="146" t="str">
        <f>IF(PROVEEDORES!E169="","",PROVEEDORES!E169)</f>
        <v/>
      </c>
      <c r="E168" s="146" t="str">
        <f>IF(PROVEEDORES!F169="","",PROVEEDORES!F169)</f>
        <v/>
      </c>
      <c r="F168" s="146" t="str">
        <f>IF(PROVEEDORES!D169="","",PROVEEDORES!D169)</f>
        <v/>
      </c>
      <c r="G168" s="159">
        <f>SUMIF('EG-DIC'!$F$18:$F$516,PROVEEDORES!$D169,'EG-DIC'!P$18:P$516)</f>
        <v>0</v>
      </c>
      <c r="H168" s="159">
        <f>SUMIF('EG-DIC'!$F$18:$F$516,PROVEEDORES!$D169,'EG-DIC'!Q$18:Q$516)</f>
        <v>0</v>
      </c>
      <c r="I168" s="159">
        <f>SUMIF('EG-DIC'!$F$18:$F$516,PROVEEDORES!$D169,'EG-DIC'!R$18:R$516)</f>
        <v>0</v>
      </c>
      <c r="J168" s="159">
        <f>SUMIF('EG-DIC'!$F$18:$F$516,PROVEEDORES!$D169,'EG-DIC'!S$18:S$516)</f>
        <v>0</v>
      </c>
      <c r="K168" s="159" t="str">
        <f t="shared" si="4"/>
        <v/>
      </c>
      <c r="L168" s="146" t="str">
        <f>IF(PROVEEDORES!G169="","",PROVEEDORES!G169)</f>
        <v/>
      </c>
    </row>
    <row r="169" spans="3:12" ht="17.45" customHeight="1" x14ac:dyDescent="0.2">
      <c r="C169" s="158">
        <f t="shared" si="5"/>
        <v>163</v>
      </c>
      <c r="D169" s="146" t="str">
        <f>IF(PROVEEDORES!E170="","",PROVEEDORES!E170)</f>
        <v/>
      </c>
      <c r="E169" s="146" t="str">
        <f>IF(PROVEEDORES!F170="","",PROVEEDORES!F170)</f>
        <v/>
      </c>
      <c r="F169" s="146" t="str">
        <f>IF(PROVEEDORES!D170="","",PROVEEDORES!D170)</f>
        <v/>
      </c>
      <c r="G169" s="159">
        <f>SUMIF('EG-DIC'!$F$18:$F$516,PROVEEDORES!$D170,'EG-DIC'!P$18:P$516)</f>
        <v>0</v>
      </c>
      <c r="H169" s="159">
        <f>SUMIF('EG-DIC'!$F$18:$F$516,PROVEEDORES!$D170,'EG-DIC'!Q$18:Q$516)</f>
        <v>0</v>
      </c>
      <c r="I169" s="159">
        <f>SUMIF('EG-DIC'!$F$18:$F$516,PROVEEDORES!$D170,'EG-DIC'!R$18:R$516)</f>
        <v>0</v>
      </c>
      <c r="J169" s="159">
        <f>SUMIF('EG-DIC'!$F$18:$F$516,PROVEEDORES!$D170,'EG-DIC'!S$18:S$516)</f>
        <v>0</v>
      </c>
      <c r="K169" s="159" t="str">
        <f t="shared" si="4"/>
        <v/>
      </c>
      <c r="L169" s="146" t="str">
        <f>IF(PROVEEDORES!G170="","",PROVEEDORES!G170)</f>
        <v/>
      </c>
    </row>
    <row r="170" spans="3:12" ht="17.45" customHeight="1" x14ac:dyDescent="0.2">
      <c r="C170" s="158">
        <f t="shared" si="5"/>
        <v>164</v>
      </c>
      <c r="D170" s="146" t="str">
        <f>IF(PROVEEDORES!E171="","",PROVEEDORES!E171)</f>
        <v/>
      </c>
      <c r="E170" s="146" t="str">
        <f>IF(PROVEEDORES!F171="","",PROVEEDORES!F171)</f>
        <v/>
      </c>
      <c r="F170" s="146" t="str">
        <f>IF(PROVEEDORES!D171="","",PROVEEDORES!D171)</f>
        <v/>
      </c>
      <c r="G170" s="159">
        <f>SUMIF('EG-DIC'!$F$18:$F$516,PROVEEDORES!$D171,'EG-DIC'!P$18:P$516)</f>
        <v>0</v>
      </c>
      <c r="H170" s="159">
        <f>SUMIF('EG-DIC'!$F$18:$F$516,PROVEEDORES!$D171,'EG-DIC'!Q$18:Q$516)</f>
        <v>0</v>
      </c>
      <c r="I170" s="159">
        <f>SUMIF('EG-DIC'!$F$18:$F$516,PROVEEDORES!$D171,'EG-DIC'!R$18:R$516)</f>
        <v>0</v>
      </c>
      <c r="J170" s="159">
        <f>SUMIF('EG-DIC'!$F$18:$F$516,PROVEEDORES!$D171,'EG-DIC'!S$18:S$516)</f>
        <v>0</v>
      </c>
      <c r="K170" s="159" t="str">
        <f t="shared" si="4"/>
        <v/>
      </c>
      <c r="L170" s="146" t="str">
        <f>IF(PROVEEDORES!G171="","",PROVEEDORES!G171)</f>
        <v/>
      </c>
    </row>
    <row r="171" spans="3:12" ht="17.45" customHeight="1" x14ac:dyDescent="0.2">
      <c r="C171" s="158">
        <f t="shared" si="5"/>
        <v>165</v>
      </c>
      <c r="D171" s="146" t="str">
        <f>IF(PROVEEDORES!E172="","",PROVEEDORES!E172)</f>
        <v/>
      </c>
      <c r="E171" s="146" t="str">
        <f>IF(PROVEEDORES!F172="","",PROVEEDORES!F172)</f>
        <v/>
      </c>
      <c r="F171" s="146" t="str">
        <f>IF(PROVEEDORES!D172="","",PROVEEDORES!D172)</f>
        <v/>
      </c>
      <c r="G171" s="159">
        <f>SUMIF('EG-DIC'!$F$18:$F$516,PROVEEDORES!$D172,'EG-DIC'!P$18:P$516)</f>
        <v>0</v>
      </c>
      <c r="H171" s="159">
        <f>SUMIF('EG-DIC'!$F$18:$F$516,PROVEEDORES!$D172,'EG-DIC'!Q$18:Q$516)</f>
        <v>0</v>
      </c>
      <c r="I171" s="159">
        <f>SUMIF('EG-DIC'!$F$18:$F$516,PROVEEDORES!$D172,'EG-DIC'!R$18:R$516)</f>
        <v>0</v>
      </c>
      <c r="J171" s="159">
        <f>SUMIF('EG-DIC'!$F$18:$F$516,PROVEEDORES!$D172,'EG-DIC'!S$18:S$516)</f>
        <v>0</v>
      </c>
      <c r="K171" s="159" t="str">
        <f t="shared" si="4"/>
        <v/>
      </c>
      <c r="L171" s="146" t="str">
        <f>IF(PROVEEDORES!G172="","",PROVEEDORES!G172)</f>
        <v/>
      </c>
    </row>
    <row r="172" spans="3:12" ht="17.45" customHeight="1" x14ac:dyDescent="0.2">
      <c r="C172" s="158">
        <f t="shared" si="5"/>
        <v>166</v>
      </c>
      <c r="D172" s="146" t="str">
        <f>IF(PROVEEDORES!E173="","",PROVEEDORES!E173)</f>
        <v/>
      </c>
      <c r="E172" s="146" t="str">
        <f>IF(PROVEEDORES!F173="","",PROVEEDORES!F173)</f>
        <v/>
      </c>
      <c r="F172" s="146" t="str">
        <f>IF(PROVEEDORES!D173="","",PROVEEDORES!D173)</f>
        <v/>
      </c>
      <c r="G172" s="159">
        <f>SUMIF('EG-DIC'!$F$18:$F$516,PROVEEDORES!$D173,'EG-DIC'!P$18:P$516)</f>
        <v>0</v>
      </c>
      <c r="H172" s="159">
        <f>SUMIF('EG-DIC'!$F$18:$F$516,PROVEEDORES!$D173,'EG-DIC'!Q$18:Q$516)</f>
        <v>0</v>
      </c>
      <c r="I172" s="159">
        <f>SUMIF('EG-DIC'!$F$18:$F$516,PROVEEDORES!$D173,'EG-DIC'!R$18:R$516)</f>
        <v>0</v>
      </c>
      <c r="J172" s="159">
        <f>SUMIF('EG-DIC'!$F$18:$F$516,PROVEEDORES!$D173,'EG-DIC'!S$18:S$516)</f>
        <v>0</v>
      </c>
      <c r="K172" s="159" t="str">
        <f t="shared" si="4"/>
        <v/>
      </c>
      <c r="L172" s="146" t="str">
        <f>IF(PROVEEDORES!G173="","",PROVEEDORES!G173)</f>
        <v/>
      </c>
    </row>
    <row r="173" spans="3:12" ht="17.45" customHeight="1" x14ac:dyDescent="0.2">
      <c r="C173" s="158">
        <f t="shared" si="5"/>
        <v>167</v>
      </c>
      <c r="D173" s="146" t="str">
        <f>IF(PROVEEDORES!E174="","",PROVEEDORES!E174)</f>
        <v/>
      </c>
      <c r="E173" s="146" t="str">
        <f>IF(PROVEEDORES!F174="","",PROVEEDORES!F174)</f>
        <v/>
      </c>
      <c r="F173" s="146" t="str">
        <f>IF(PROVEEDORES!D174="","",PROVEEDORES!D174)</f>
        <v/>
      </c>
      <c r="G173" s="159">
        <f>SUMIF('EG-DIC'!$F$18:$F$516,PROVEEDORES!$D174,'EG-DIC'!P$18:P$516)</f>
        <v>0</v>
      </c>
      <c r="H173" s="159">
        <f>SUMIF('EG-DIC'!$F$18:$F$516,PROVEEDORES!$D174,'EG-DIC'!Q$18:Q$516)</f>
        <v>0</v>
      </c>
      <c r="I173" s="159">
        <f>SUMIF('EG-DIC'!$F$18:$F$516,PROVEEDORES!$D174,'EG-DIC'!R$18:R$516)</f>
        <v>0</v>
      </c>
      <c r="J173" s="159">
        <f>SUMIF('EG-DIC'!$F$18:$F$516,PROVEEDORES!$D174,'EG-DIC'!S$18:S$516)</f>
        <v>0</v>
      </c>
      <c r="K173" s="159" t="str">
        <f t="shared" si="4"/>
        <v/>
      </c>
      <c r="L173" s="146" t="str">
        <f>IF(PROVEEDORES!G174="","",PROVEEDORES!G174)</f>
        <v/>
      </c>
    </row>
    <row r="174" spans="3:12" ht="17.45" customHeight="1" x14ac:dyDescent="0.2">
      <c r="C174" s="158">
        <f t="shared" si="5"/>
        <v>168</v>
      </c>
      <c r="D174" s="146" t="str">
        <f>IF(PROVEEDORES!E175="","",PROVEEDORES!E175)</f>
        <v/>
      </c>
      <c r="E174" s="146" t="str">
        <f>IF(PROVEEDORES!F175="","",PROVEEDORES!F175)</f>
        <v/>
      </c>
      <c r="F174" s="146" t="str">
        <f>IF(PROVEEDORES!D175="","",PROVEEDORES!D175)</f>
        <v/>
      </c>
      <c r="G174" s="159">
        <f>SUMIF('EG-DIC'!$F$18:$F$516,PROVEEDORES!$D175,'EG-DIC'!P$18:P$516)</f>
        <v>0</v>
      </c>
      <c r="H174" s="159">
        <f>SUMIF('EG-DIC'!$F$18:$F$516,PROVEEDORES!$D175,'EG-DIC'!Q$18:Q$516)</f>
        <v>0</v>
      </c>
      <c r="I174" s="159">
        <f>SUMIF('EG-DIC'!$F$18:$F$516,PROVEEDORES!$D175,'EG-DIC'!R$18:R$516)</f>
        <v>0</v>
      </c>
      <c r="J174" s="159">
        <f>SUMIF('EG-DIC'!$F$18:$F$516,PROVEEDORES!$D175,'EG-DIC'!S$18:S$516)</f>
        <v>0</v>
      </c>
      <c r="K174" s="159" t="str">
        <f t="shared" si="4"/>
        <v/>
      </c>
      <c r="L174" s="146" t="str">
        <f>IF(PROVEEDORES!G175="","",PROVEEDORES!G175)</f>
        <v/>
      </c>
    </row>
    <row r="175" spans="3:12" ht="17.45" customHeight="1" x14ac:dyDescent="0.2">
      <c r="C175" s="158">
        <f t="shared" si="5"/>
        <v>169</v>
      </c>
      <c r="D175" s="146" t="str">
        <f>IF(PROVEEDORES!E176="","",PROVEEDORES!E176)</f>
        <v/>
      </c>
      <c r="E175" s="146" t="str">
        <f>IF(PROVEEDORES!F176="","",PROVEEDORES!F176)</f>
        <v/>
      </c>
      <c r="F175" s="146" t="str">
        <f>IF(PROVEEDORES!D176="","",PROVEEDORES!D176)</f>
        <v/>
      </c>
      <c r="G175" s="159">
        <f>SUMIF('EG-DIC'!$F$18:$F$516,PROVEEDORES!$D176,'EG-DIC'!P$18:P$516)</f>
        <v>0</v>
      </c>
      <c r="H175" s="159">
        <f>SUMIF('EG-DIC'!$F$18:$F$516,PROVEEDORES!$D176,'EG-DIC'!Q$18:Q$516)</f>
        <v>0</v>
      </c>
      <c r="I175" s="159">
        <f>SUMIF('EG-DIC'!$F$18:$F$516,PROVEEDORES!$D176,'EG-DIC'!R$18:R$516)</f>
        <v>0</v>
      </c>
      <c r="J175" s="159">
        <f>SUMIF('EG-DIC'!$F$18:$F$516,PROVEEDORES!$D176,'EG-DIC'!S$18:S$516)</f>
        <v>0</v>
      </c>
      <c r="K175" s="159" t="str">
        <f t="shared" si="4"/>
        <v/>
      </c>
      <c r="L175" s="146" t="str">
        <f>IF(PROVEEDORES!G176="","",PROVEEDORES!G176)</f>
        <v/>
      </c>
    </row>
    <row r="176" spans="3:12" ht="17.45" customHeight="1" x14ac:dyDescent="0.2">
      <c r="C176" s="158">
        <f t="shared" si="5"/>
        <v>170</v>
      </c>
      <c r="D176" s="146" t="str">
        <f>IF(PROVEEDORES!E177="","",PROVEEDORES!E177)</f>
        <v/>
      </c>
      <c r="E176" s="146" t="str">
        <f>IF(PROVEEDORES!F177="","",PROVEEDORES!F177)</f>
        <v/>
      </c>
      <c r="F176" s="146" t="str">
        <f>IF(PROVEEDORES!D177="","",PROVEEDORES!D177)</f>
        <v/>
      </c>
      <c r="G176" s="159">
        <f>SUMIF('EG-DIC'!$F$18:$F$516,PROVEEDORES!$D177,'EG-DIC'!P$18:P$516)</f>
        <v>0</v>
      </c>
      <c r="H176" s="159">
        <f>SUMIF('EG-DIC'!$F$18:$F$516,PROVEEDORES!$D177,'EG-DIC'!Q$18:Q$516)</f>
        <v>0</v>
      </c>
      <c r="I176" s="159">
        <f>SUMIF('EG-DIC'!$F$18:$F$516,PROVEEDORES!$D177,'EG-DIC'!R$18:R$516)</f>
        <v>0</v>
      </c>
      <c r="J176" s="159">
        <f>SUMIF('EG-DIC'!$F$18:$F$516,PROVEEDORES!$D177,'EG-DIC'!S$18:S$516)</f>
        <v>0</v>
      </c>
      <c r="K176" s="159" t="str">
        <f t="shared" si="4"/>
        <v/>
      </c>
      <c r="L176" s="146" t="str">
        <f>IF(PROVEEDORES!G177="","",PROVEEDORES!G177)</f>
        <v/>
      </c>
    </row>
    <row r="177" spans="3:12" ht="17.45" customHeight="1" x14ac:dyDescent="0.2">
      <c r="C177" s="158">
        <f t="shared" si="5"/>
        <v>171</v>
      </c>
      <c r="D177" s="146" t="str">
        <f>IF(PROVEEDORES!E178="","",PROVEEDORES!E178)</f>
        <v/>
      </c>
      <c r="E177" s="146" t="str">
        <f>IF(PROVEEDORES!F178="","",PROVEEDORES!F178)</f>
        <v/>
      </c>
      <c r="F177" s="146" t="str">
        <f>IF(PROVEEDORES!D178="","",PROVEEDORES!D178)</f>
        <v/>
      </c>
      <c r="G177" s="159">
        <f>SUMIF('EG-DIC'!$F$18:$F$516,PROVEEDORES!$D178,'EG-DIC'!P$18:P$516)</f>
        <v>0</v>
      </c>
      <c r="H177" s="159">
        <f>SUMIF('EG-DIC'!$F$18:$F$516,PROVEEDORES!$D178,'EG-DIC'!Q$18:Q$516)</f>
        <v>0</v>
      </c>
      <c r="I177" s="159">
        <f>SUMIF('EG-DIC'!$F$18:$F$516,PROVEEDORES!$D178,'EG-DIC'!R$18:R$516)</f>
        <v>0</v>
      </c>
      <c r="J177" s="159">
        <f>SUMIF('EG-DIC'!$F$18:$F$516,PROVEEDORES!$D178,'EG-DIC'!S$18:S$516)</f>
        <v>0</v>
      </c>
      <c r="K177" s="159" t="str">
        <f t="shared" si="4"/>
        <v/>
      </c>
      <c r="L177" s="146" t="str">
        <f>IF(PROVEEDORES!G178="","",PROVEEDORES!G178)</f>
        <v/>
      </c>
    </row>
    <row r="178" spans="3:12" ht="17.45" customHeight="1" x14ac:dyDescent="0.2">
      <c r="C178" s="158">
        <f t="shared" si="5"/>
        <v>172</v>
      </c>
      <c r="D178" s="146" t="str">
        <f>IF(PROVEEDORES!E179="","",PROVEEDORES!E179)</f>
        <v/>
      </c>
      <c r="E178" s="146" t="str">
        <f>IF(PROVEEDORES!F179="","",PROVEEDORES!F179)</f>
        <v/>
      </c>
      <c r="F178" s="146" t="str">
        <f>IF(PROVEEDORES!D179="","",PROVEEDORES!D179)</f>
        <v/>
      </c>
      <c r="G178" s="159">
        <f>SUMIF('EG-DIC'!$F$18:$F$516,PROVEEDORES!$D179,'EG-DIC'!P$18:P$516)</f>
        <v>0</v>
      </c>
      <c r="H178" s="159">
        <f>SUMIF('EG-DIC'!$F$18:$F$516,PROVEEDORES!$D179,'EG-DIC'!Q$18:Q$516)</f>
        <v>0</v>
      </c>
      <c r="I178" s="159">
        <f>SUMIF('EG-DIC'!$F$18:$F$516,PROVEEDORES!$D179,'EG-DIC'!R$18:R$516)</f>
        <v>0</v>
      </c>
      <c r="J178" s="159">
        <f>SUMIF('EG-DIC'!$F$18:$F$516,PROVEEDORES!$D179,'EG-DIC'!S$18:S$516)</f>
        <v>0</v>
      </c>
      <c r="K178" s="159" t="str">
        <f t="shared" si="4"/>
        <v/>
      </c>
      <c r="L178" s="146" t="str">
        <f>IF(PROVEEDORES!G179="","",PROVEEDORES!G179)</f>
        <v/>
      </c>
    </row>
    <row r="179" spans="3:12" ht="17.45" customHeight="1" x14ac:dyDescent="0.2">
      <c r="C179" s="158">
        <f t="shared" si="5"/>
        <v>173</v>
      </c>
      <c r="D179" s="146" t="str">
        <f>IF(PROVEEDORES!E180="","",PROVEEDORES!E180)</f>
        <v/>
      </c>
      <c r="E179" s="146" t="str">
        <f>IF(PROVEEDORES!F180="","",PROVEEDORES!F180)</f>
        <v/>
      </c>
      <c r="F179" s="146" t="str">
        <f>IF(PROVEEDORES!D180="","",PROVEEDORES!D180)</f>
        <v/>
      </c>
      <c r="G179" s="159">
        <f>SUMIF('EG-DIC'!$F$18:$F$516,PROVEEDORES!$D180,'EG-DIC'!P$18:P$516)</f>
        <v>0</v>
      </c>
      <c r="H179" s="159">
        <f>SUMIF('EG-DIC'!$F$18:$F$516,PROVEEDORES!$D180,'EG-DIC'!Q$18:Q$516)</f>
        <v>0</v>
      </c>
      <c r="I179" s="159">
        <f>SUMIF('EG-DIC'!$F$18:$F$516,PROVEEDORES!$D180,'EG-DIC'!R$18:R$516)</f>
        <v>0</v>
      </c>
      <c r="J179" s="159">
        <f>SUMIF('EG-DIC'!$F$18:$F$516,PROVEEDORES!$D180,'EG-DIC'!S$18:S$516)</f>
        <v>0</v>
      </c>
      <c r="K179" s="159" t="str">
        <f t="shared" si="4"/>
        <v/>
      </c>
      <c r="L179" s="146" t="str">
        <f>IF(PROVEEDORES!G180="","",PROVEEDORES!G180)</f>
        <v/>
      </c>
    </row>
    <row r="180" spans="3:12" ht="17.45" customHeight="1" x14ac:dyDescent="0.2">
      <c r="C180" s="158">
        <f t="shared" si="5"/>
        <v>174</v>
      </c>
      <c r="D180" s="146" t="str">
        <f>IF(PROVEEDORES!E181="","",PROVEEDORES!E181)</f>
        <v/>
      </c>
      <c r="E180" s="146" t="str">
        <f>IF(PROVEEDORES!F181="","",PROVEEDORES!F181)</f>
        <v/>
      </c>
      <c r="F180" s="146" t="str">
        <f>IF(PROVEEDORES!D181="","",PROVEEDORES!D181)</f>
        <v/>
      </c>
      <c r="G180" s="159">
        <f>SUMIF('EG-DIC'!$F$18:$F$516,PROVEEDORES!$D181,'EG-DIC'!P$18:P$516)</f>
        <v>0</v>
      </c>
      <c r="H180" s="159">
        <f>SUMIF('EG-DIC'!$F$18:$F$516,PROVEEDORES!$D181,'EG-DIC'!Q$18:Q$516)</f>
        <v>0</v>
      </c>
      <c r="I180" s="159">
        <f>SUMIF('EG-DIC'!$F$18:$F$516,PROVEEDORES!$D181,'EG-DIC'!R$18:R$516)</f>
        <v>0</v>
      </c>
      <c r="J180" s="159">
        <f>SUMIF('EG-DIC'!$F$18:$F$516,PROVEEDORES!$D181,'EG-DIC'!S$18:S$516)</f>
        <v>0</v>
      </c>
      <c r="K180" s="159" t="str">
        <f t="shared" si="4"/>
        <v/>
      </c>
      <c r="L180" s="146" t="str">
        <f>IF(PROVEEDORES!G181="","",PROVEEDORES!G181)</f>
        <v/>
      </c>
    </row>
    <row r="181" spans="3:12" ht="17.45" customHeight="1" x14ac:dyDescent="0.2">
      <c r="C181" s="158">
        <f t="shared" si="5"/>
        <v>175</v>
      </c>
      <c r="D181" s="146" t="str">
        <f>IF(PROVEEDORES!E182="","",PROVEEDORES!E182)</f>
        <v/>
      </c>
      <c r="E181" s="146" t="str">
        <f>IF(PROVEEDORES!F182="","",PROVEEDORES!F182)</f>
        <v/>
      </c>
      <c r="F181" s="146" t="str">
        <f>IF(PROVEEDORES!D182="","",PROVEEDORES!D182)</f>
        <v/>
      </c>
      <c r="G181" s="159">
        <f>SUMIF('EG-DIC'!$F$18:$F$516,PROVEEDORES!$D182,'EG-DIC'!P$18:P$516)</f>
        <v>0</v>
      </c>
      <c r="H181" s="159">
        <f>SUMIF('EG-DIC'!$F$18:$F$516,PROVEEDORES!$D182,'EG-DIC'!Q$18:Q$516)</f>
        <v>0</v>
      </c>
      <c r="I181" s="159">
        <f>SUMIF('EG-DIC'!$F$18:$F$516,PROVEEDORES!$D182,'EG-DIC'!R$18:R$516)</f>
        <v>0</v>
      </c>
      <c r="J181" s="159">
        <f>SUMIF('EG-DIC'!$F$18:$F$516,PROVEEDORES!$D182,'EG-DIC'!S$18:S$516)</f>
        <v>0</v>
      </c>
      <c r="K181" s="159" t="str">
        <f t="shared" si="4"/>
        <v/>
      </c>
      <c r="L181" s="146" t="str">
        <f>IF(PROVEEDORES!G182="","",PROVEEDORES!G182)</f>
        <v/>
      </c>
    </row>
    <row r="182" spans="3:12" ht="17.45" customHeight="1" x14ac:dyDescent="0.2">
      <c r="C182" s="158">
        <f t="shared" si="5"/>
        <v>176</v>
      </c>
      <c r="D182" s="146" t="str">
        <f>IF(PROVEEDORES!E183="","",PROVEEDORES!E183)</f>
        <v/>
      </c>
      <c r="E182" s="146" t="str">
        <f>IF(PROVEEDORES!F183="","",PROVEEDORES!F183)</f>
        <v/>
      </c>
      <c r="F182" s="146" t="str">
        <f>IF(PROVEEDORES!D183="","",PROVEEDORES!D183)</f>
        <v/>
      </c>
      <c r="G182" s="159">
        <f>SUMIF('EG-DIC'!$F$18:$F$516,PROVEEDORES!$D183,'EG-DIC'!P$18:P$516)</f>
        <v>0</v>
      </c>
      <c r="H182" s="159">
        <f>SUMIF('EG-DIC'!$F$18:$F$516,PROVEEDORES!$D183,'EG-DIC'!Q$18:Q$516)</f>
        <v>0</v>
      </c>
      <c r="I182" s="159">
        <f>SUMIF('EG-DIC'!$F$18:$F$516,PROVEEDORES!$D183,'EG-DIC'!R$18:R$516)</f>
        <v>0</v>
      </c>
      <c r="J182" s="159">
        <f>SUMIF('EG-DIC'!$F$18:$F$516,PROVEEDORES!$D183,'EG-DIC'!S$18:S$516)</f>
        <v>0</v>
      </c>
      <c r="K182" s="159" t="str">
        <f t="shared" si="4"/>
        <v/>
      </c>
      <c r="L182" s="146" t="str">
        <f>IF(PROVEEDORES!G183="","",PROVEEDORES!G183)</f>
        <v/>
      </c>
    </row>
    <row r="183" spans="3:12" ht="17.45" customHeight="1" x14ac:dyDescent="0.2">
      <c r="C183" s="158">
        <f t="shared" si="5"/>
        <v>177</v>
      </c>
      <c r="D183" s="146" t="str">
        <f>IF(PROVEEDORES!E184="","",PROVEEDORES!E184)</f>
        <v/>
      </c>
      <c r="E183" s="146" t="str">
        <f>IF(PROVEEDORES!F184="","",PROVEEDORES!F184)</f>
        <v/>
      </c>
      <c r="F183" s="146" t="str">
        <f>IF(PROVEEDORES!D184="","",PROVEEDORES!D184)</f>
        <v/>
      </c>
      <c r="G183" s="159">
        <f>SUMIF('EG-DIC'!$F$18:$F$516,PROVEEDORES!$D184,'EG-DIC'!P$18:P$516)</f>
        <v>0</v>
      </c>
      <c r="H183" s="159">
        <f>SUMIF('EG-DIC'!$F$18:$F$516,PROVEEDORES!$D184,'EG-DIC'!Q$18:Q$516)</f>
        <v>0</v>
      </c>
      <c r="I183" s="159">
        <f>SUMIF('EG-DIC'!$F$18:$F$516,PROVEEDORES!$D184,'EG-DIC'!R$18:R$516)</f>
        <v>0</v>
      </c>
      <c r="J183" s="159">
        <f>SUMIF('EG-DIC'!$F$18:$F$516,PROVEEDORES!$D184,'EG-DIC'!S$18:S$516)</f>
        <v>0</v>
      </c>
      <c r="K183" s="159" t="str">
        <f t="shared" si="4"/>
        <v/>
      </c>
      <c r="L183" s="146" t="str">
        <f>IF(PROVEEDORES!G184="","",PROVEEDORES!G184)</f>
        <v/>
      </c>
    </row>
    <row r="184" spans="3:12" ht="17.45" customHeight="1" x14ac:dyDescent="0.2">
      <c r="C184" s="158">
        <f t="shared" si="5"/>
        <v>178</v>
      </c>
      <c r="D184" s="146" t="str">
        <f>IF(PROVEEDORES!E185="","",PROVEEDORES!E185)</f>
        <v/>
      </c>
      <c r="E184" s="146" t="str">
        <f>IF(PROVEEDORES!F185="","",PROVEEDORES!F185)</f>
        <v/>
      </c>
      <c r="F184" s="146" t="str">
        <f>IF(PROVEEDORES!D185="","",PROVEEDORES!D185)</f>
        <v/>
      </c>
      <c r="G184" s="159">
        <f>SUMIF('EG-DIC'!$F$18:$F$516,PROVEEDORES!$D185,'EG-DIC'!P$18:P$516)</f>
        <v>0</v>
      </c>
      <c r="H184" s="159">
        <f>SUMIF('EG-DIC'!$F$18:$F$516,PROVEEDORES!$D185,'EG-DIC'!Q$18:Q$516)</f>
        <v>0</v>
      </c>
      <c r="I184" s="159">
        <f>SUMIF('EG-DIC'!$F$18:$F$516,PROVEEDORES!$D185,'EG-DIC'!R$18:R$516)</f>
        <v>0</v>
      </c>
      <c r="J184" s="159">
        <f>SUMIF('EG-DIC'!$F$18:$F$516,PROVEEDORES!$D185,'EG-DIC'!S$18:S$516)</f>
        <v>0</v>
      </c>
      <c r="K184" s="159" t="str">
        <f t="shared" si="4"/>
        <v/>
      </c>
      <c r="L184" s="146" t="str">
        <f>IF(PROVEEDORES!G185="","",PROVEEDORES!G185)</f>
        <v/>
      </c>
    </row>
    <row r="185" spans="3:12" ht="17.45" customHeight="1" x14ac:dyDescent="0.2">
      <c r="C185" s="158">
        <f t="shared" si="5"/>
        <v>179</v>
      </c>
      <c r="D185" s="146" t="str">
        <f>IF(PROVEEDORES!E186="","",PROVEEDORES!E186)</f>
        <v/>
      </c>
      <c r="E185" s="146" t="str">
        <f>IF(PROVEEDORES!F186="","",PROVEEDORES!F186)</f>
        <v/>
      </c>
      <c r="F185" s="146" t="str">
        <f>IF(PROVEEDORES!D186="","",PROVEEDORES!D186)</f>
        <v/>
      </c>
      <c r="G185" s="159">
        <f>SUMIF('EG-DIC'!$F$18:$F$516,PROVEEDORES!$D186,'EG-DIC'!P$18:P$516)</f>
        <v>0</v>
      </c>
      <c r="H185" s="159">
        <f>SUMIF('EG-DIC'!$F$18:$F$516,PROVEEDORES!$D186,'EG-DIC'!Q$18:Q$516)</f>
        <v>0</v>
      </c>
      <c r="I185" s="159">
        <f>SUMIF('EG-DIC'!$F$18:$F$516,PROVEEDORES!$D186,'EG-DIC'!R$18:R$516)</f>
        <v>0</v>
      </c>
      <c r="J185" s="159">
        <f>SUMIF('EG-DIC'!$F$18:$F$516,PROVEEDORES!$D186,'EG-DIC'!S$18:S$516)</f>
        <v>0</v>
      </c>
      <c r="K185" s="159" t="str">
        <f t="shared" si="4"/>
        <v/>
      </c>
      <c r="L185" s="146" t="str">
        <f>IF(PROVEEDORES!G186="","",PROVEEDORES!G186)</f>
        <v/>
      </c>
    </row>
    <row r="186" spans="3:12" ht="17.45" customHeight="1" x14ac:dyDescent="0.2">
      <c r="C186" s="158">
        <f t="shared" si="5"/>
        <v>180</v>
      </c>
      <c r="D186" s="146" t="str">
        <f>IF(PROVEEDORES!E187="","",PROVEEDORES!E187)</f>
        <v/>
      </c>
      <c r="E186" s="146" t="str">
        <f>IF(PROVEEDORES!F187="","",PROVEEDORES!F187)</f>
        <v/>
      </c>
      <c r="F186" s="146" t="str">
        <f>IF(PROVEEDORES!D187="","",PROVEEDORES!D187)</f>
        <v/>
      </c>
      <c r="G186" s="159">
        <f>SUMIF('EG-DIC'!$F$18:$F$516,PROVEEDORES!$D187,'EG-DIC'!P$18:P$516)</f>
        <v>0</v>
      </c>
      <c r="H186" s="159">
        <f>SUMIF('EG-DIC'!$F$18:$F$516,PROVEEDORES!$D187,'EG-DIC'!Q$18:Q$516)</f>
        <v>0</v>
      </c>
      <c r="I186" s="159">
        <f>SUMIF('EG-DIC'!$F$18:$F$516,PROVEEDORES!$D187,'EG-DIC'!R$18:R$516)</f>
        <v>0</v>
      </c>
      <c r="J186" s="159">
        <f>SUMIF('EG-DIC'!$F$18:$F$516,PROVEEDORES!$D187,'EG-DIC'!S$18:S$516)</f>
        <v>0</v>
      </c>
      <c r="K186" s="159" t="str">
        <f t="shared" si="4"/>
        <v/>
      </c>
      <c r="L186" s="146" t="str">
        <f>IF(PROVEEDORES!G187="","",PROVEEDORES!G187)</f>
        <v/>
      </c>
    </row>
    <row r="187" spans="3:12" ht="17.45" customHeight="1" x14ac:dyDescent="0.2">
      <c r="C187" s="158">
        <f t="shared" si="5"/>
        <v>181</v>
      </c>
      <c r="D187" s="146" t="str">
        <f>IF(PROVEEDORES!E188="","",PROVEEDORES!E188)</f>
        <v/>
      </c>
      <c r="E187" s="146" t="str">
        <f>IF(PROVEEDORES!F188="","",PROVEEDORES!F188)</f>
        <v/>
      </c>
      <c r="F187" s="146" t="str">
        <f>IF(PROVEEDORES!D188="","",PROVEEDORES!D188)</f>
        <v/>
      </c>
      <c r="G187" s="159">
        <f>SUMIF('EG-DIC'!$F$18:$F$516,PROVEEDORES!$D188,'EG-DIC'!P$18:P$516)</f>
        <v>0</v>
      </c>
      <c r="H187" s="159">
        <f>SUMIF('EG-DIC'!$F$18:$F$516,PROVEEDORES!$D188,'EG-DIC'!Q$18:Q$516)</f>
        <v>0</v>
      </c>
      <c r="I187" s="159">
        <f>SUMIF('EG-DIC'!$F$18:$F$516,PROVEEDORES!$D188,'EG-DIC'!R$18:R$516)</f>
        <v>0</v>
      </c>
      <c r="J187" s="159">
        <f>SUMIF('EG-DIC'!$F$18:$F$516,PROVEEDORES!$D188,'EG-DIC'!S$18:S$516)</f>
        <v>0</v>
      </c>
      <c r="K187" s="159" t="str">
        <f t="shared" si="4"/>
        <v/>
      </c>
      <c r="L187" s="146" t="str">
        <f>IF(PROVEEDORES!G188="","",PROVEEDORES!G188)</f>
        <v/>
      </c>
    </row>
    <row r="188" spans="3:12" ht="17.45" customHeight="1" x14ac:dyDescent="0.2">
      <c r="C188" s="158">
        <f t="shared" si="5"/>
        <v>182</v>
      </c>
      <c r="D188" s="146" t="str">
        <f>IF(PROVEEDORES!E189="","",PROVEEDORES!E189)</f>
        <v/>
      </c>
      <c r="E188" s="146" t="str">
        <f>IF(PROVEEDORES!F189="","",PROVEEDORES!F189)</f>
        <v/>
      </c>
      <c r="F188" s="146" t="str">
        <f>IF(PROVEEDORES!D189="","",PROVEEDORES!D189)</f>
        <v/>
      </c>
      <c r="G188" s="159">
        <f>SUMIF('EG-DIC'!$F$18:$F$516,PROVEEDORES!$D189,'EG-DIC'!P$18:P$516)</f>
        <v>0</v>
      </c>
      <c r="H188" s="159">
        <f>SUMIF('EG-DIC'!$F$18:$F$516,PROVEEDORES!$D189,'EG-DIC'!Q$18:Q$516)</f>
        <v>0</v>
      </c>
      <c r="I188" s="159">
        <f>SUMIF('EG-DIC'!$F$18:$F$516,PROVEEDORES!$D189,'EG-DIC'!R$18:R$516)</f>
        <v>0</v>
      </c>
      <c r="J188" s="159">
        <f>SUMIF('EG-DIC'!$F$18:$F$516,PROVEEDORES!$D189,'EG-DIC'!S$18:S$516)</f>
        <v>0</v>
      </c>
      <c r="K188" s="159" t="str">
        <f t="shared" si="4"/>
        <v/>
      </c>
      <c r="L188" s="146" t="str">
        <f>IF(PROVEEDORES!G189="","",PROVEEDORES!G189)</f>
        <v/>
      </c>
    </row>
    <row r="189" spans="3:12" ht="17.45" customHeight="1" x14ac:dyDescent="0.2">
      <c r="C189" s="158">
        <f t="shared" si="5"/>
        <v>183</v>
      </c>
      <c r="D189" s="146" t="str">
        <f>IF(PROVEEDORES!E190="","",PROVEEDORES!E190)</f>
        <v/>
      </c>
      <c r="E189" s="146" t="str">
        <f>IF(PROVEEDORES!F190="","",PROVEEDORES!F190)</f>
        <v/>
      </c>
      <c r="F189" s="146" t="str">
        <f>IF(PROVEEDORES!D190="","",PROVEEDORES!D190)</f>
        <v/>
      </c>
      <c r="G189" s="159">
        <f>SUMIF('EG-DIC'!$F$18:$F$516,PROVEEDORES!$D190,'EG-DIC'!P$18:P$516)</f>
        <v>0</v>
      </c>
      <c r="H189" s="159">
        <f>SUMIF('EG-DIC'!$F$18:$F$516,PROVEEDORES!$D190,'EG-DIC'!Q$18:Q$516)</f>
        <v>0</v>
      </c>
      <c r="I189" s="159">
        <f>SUMIF('EG-DIC'!$F$18:$F$516,PROVEEDORES!$D190,'EG-DIC'!R$18:R$516)</f>
        <v>0</v>
      </c>
      <c r="J189" s="159">
        <f>SUMIF('EG-DIC'!$F$18:$F$516,PROVEEDORES!$D190,'EG-DIC'!S$18:S$516)</f>
        <v>0</v>
      </c>
      <c r="K189" s="159" t="str">
        <f t="shared" si="4"/>
        <v/>
      </c>
      <c r="L189" s="146" t="str">
        <f>IF(PROVEEDORES!G190="","",PROVEEDORES!G190)</f>
        <v/>
      </c>
    </row>
    <row r="190" spans="3:12" ht="17.45" customHeight="1" x14ac:dyDescent="0.2">
      <c r="C190" s="158">
        <f t="shared" si="5"/>
        <v>184</v>
      </c>
      <c r="D190" s="146" t="str">
        <f>IF(PROVEEDORES!E191="","",PROVEEDORES!E191)</f>
        <v/>
      </c>
      <c r="E190" s="146" t="str">
        <f>IF(PROVEEDORES!F191="","",PROVEEDORES!F191)</f>
        <v/>
      </c>
      <c r="F190" s="146" t="str">
        <f>IF(PROVEEDORES!D191="","",PROVEEDORES!D191)</f>
        <v/>
      </c>
      <c r="G190" s="159">
        <f>SUMIF('EG-DIC'!$F$18:$F$516,PROVEEDORES!$D191,'EG-DIC'!P$18:P$516)</f>
        <v>0</v>
      </c>
      <c r="H190" s="159">
        <f>SUMIF('EG-DIC'!$F$18:$F$516,PROVEEDORES!$D191,'EG-DIC'!Q$18:Q$516)</f>
        <v>0</v>
      </c>
      <c r="I190" s="159">
        <f>SUMIF('EG-DIC'!$F$18:$F$516,PROVEEDORES!$D191,'EG-DIC'!R$18:R$516)</f>
        <v>0</v>
      </c>
      <c r="J190" s="159">
        <f>SUMIF('EG-DIC'!$F$18:$F$516,PROVEEDORES!$D191,'EG-DIC'!S$18:S$516)</f>
        <v>0</v>
      </c>
      <c r="K190" s="159" t="str">
        <f t="shared" si="4"/>
        <v/>
      </c>
      <c r="L190" s="146" t="str">
        <f>IF(PROVEEDORES!G191="","",PROVEEDORES!G191)</f>
        <v/>
      </c>
    </row>
    <row r="191" spans="3:12" ht="17.45" customHeight="1" x14ac:dyDescent="0.2">
      <c r="C191" s="158">
        <f t="shared" si="5"/>
        <v>185</v>
      </c>
      <c r="D191" s="146" t="str">
        <f>IF(PROVEEDORES!E192="","",PROVEEDORES!E192)</f>
        <v/>
      </c>
      <c r="E191" s="146" t="str">
        <f>IF(PROVEEDORES!F192="","",PROVEEDORES!F192)</f>
        <v/>
      </c>
      <c r="F191" s="146" t="str">
        <f>IF(PROVEEDORES!D192="","",PROVEEDORES!D192)</f>
        <v/>
      </c>
      <c r="G191" s="159">
        <f>SUMIF('EG-DIC'!$F$18:$F$516,PROVEEDORES!$D192,'EG-DIC'!P$18:P$516)</f>
        <v>0</v>
      </c>
      <c r="H191" s="159">
        <f>SUMIF('EG-DIC'!$F$18:$F$516,PROVEEDORES!$D192,'EG-DIC'!Q$18:Q$516)</f>
        <v>0</v>
      </c>
      <c r="I191" s="159">
        <f>SUMIF('EG-DIC'!$F$18:$F$516,PROVEEDORES!$D192,'EG-DIC'!R$18:R$516)</f>
        <v>0</v>
      </c>
      <c r="J191" s="159">
        <f>SUMIF('EG-DIC'!$F$18:$F$516,PROVEEDORES!$D192,'EG-DIC'!S$18:S$516)</f>
        <v>0</v>
      </c>
      <c r="K191" s="159" t="str">
        <f t="shared" si="4"/>
        <v/>
      </c>
      <c r="L191" s="146" t="str">
        <f>IF(PROVEEDORES!G192="","",PROVEEDORES!G192)</f>
        <v/>
      </c>
    </row>
    <row r="192" spans="3:12" ht="17.45" customHeight="1" x14ac:dyDescent="0.2">
      <c r="C192" s="158">
        <f t="shared" si="5"/>
        <v>186</v>
      </c>
      <c r="D192" s="146" t="str">
        <f>IF(PROVEEDORES!E193="","",PROVEEDORES!E193)</f>
        <v/>
      </c>
      <c r="E192" s="146" t="str">
        <f>IF(PROVEEDORES!F193="","",PROVEEDORES!F193)</f>
        <v/>
      </c>
      <c r="F192" s="146" t="str">
        <f>IF(PROVEEDORES!D193="","",PROVEEDORES!D193)</f>
        <v/>
      </c>
      <c r="G192" s="159">
        <f>SUMIF('EG-DIC'!$F$18:$F$516,PROVEEDORES!$D193,'EG-DIC'!P$18:P$516)</f>
        <v>0</v>
      </c>
      <c r="H192" s="159">
        <f>SUMIF('EG-DIC'!$F$18:$F$516,PROVEEDORES!$D193,'EG-DIC'!Q$18:Q$516)</f>
        <v>0</v>
      </c>
      <c r="I192" s="159">
        <f>SUMIF('EG-DIC'!$F$18:$F$516,PROVEEDORES!$D193,'EG-DIC'!R$18:R$516)</f>
        <v>0</v>
      </c>
      <c r="J192" s="159">
        <f>SUMIF('EG-DIC'!$F$18:$F$516,PROVEEDORES!$D193,'EG-DIC'!S$18:S$516)</f>
        <v>0</v>
      </c>
      <c r="K192" s="159" t="str">
        <f t="shared" si="4"/>
        <v/>
      </c>
      <c r="L192" s="146" t="str">
        <f>IF(PROVEEDORES!G193="","",PROVEEDORES!G193)</f>
        <v/>
      </c>
    </row>
    <row r="193" spans="3:12" ht="17.45" customHeight="1" x14ac:dyDescent="0.2">
      <c r="C193" s="158">
        <f t="shared" si="5"/>
        <v>187</v>
      </c>
      <c r="D193" s="146" t="str">
        <f>IF(PROVEEDORES!E194="","",PROVEEDORES!E194)</f>
        <v/>
      </c>
      <c r="E193" s="146" t="str">
        <f>IF(PROVEEDORES!F194="","",PROVEEDORES!F194)</f>
        <v/>
      </c>
      <c r="F193" s="146" t="str">
        <f>IF(PROVEEDORES!D194="","",PROVEEDORES!D194)</f>
        <v/>
      </c>
      <c r="G193" s="159">
        <f>SUMIF('EG-DIC'!$F$18:$F$516,PROVEEDORES!$D194,'EG-DIC'!P$18:P$516)</f>
        <v>0</v>
      </c>
      <c r="H193" s="159">
        <f>SUMIF('EG-DIC'!$F$18:$F$516,PROVEEDORES!$D194,'EG-DIC'!Q$18:Q$516)</f>
        <v>0</v>
      </c>
      <c r="I193" s="159">
        <f>SUMIF('EG-DIC'!$F$18:$F$516,PROVEEDORES!$D194,'EG-DIC'!R$18:R$516)</f>
        <v>0</v>
      </c>
      <c r="J193" s="159">
        <f>SUMIF('EG-DIC'!$F$18:$F$516,PROVEEDORES!$D194,'EG-DIC'!S$18:S$516)</f>
        <v>0</v>
      </c>
      <c r="K193" s="159" t="str">
        <f t="shared" si="4"/>
        <v/>
      </c>
      <c r="L193" s="146" t="str">
        <f>IF(PROVEEDORES!G194="","",PROVEEDORES!G194)</f>
        <v/>
      </c>
    </row>
    <row r="194" spans="3:12" ht="17.45" customHeight="1" x14ac:dyDescent="0.2">
      <c r="C194" s="158">
        <f t="shared" si="5"/>
        <v>188</v>
      </c>
      <c r="D194" s="146" t="str">
        <f>IF(PROVEEDORES!E195="","",PROVEEDORES!E195)</f>
        <v/>
      </c>
      <c r="E194" s="146" t="str">
        <f>IF(PROVEEDORES!F195="","",PROVEEDORES!F195)</f>
        <v/>
      </c>
      <c r="F194" s="146" t="str">
        <f>IF(PROVEEDORES!D195="","",PROVEEDORES!D195)</f>
        <v/>
      </c>
      <c r="G194" s="159">
        <f>SUMIF('EG-DIC'!$F$18:$F$516,PROVEEDORES!$D195,'EG-DIC'!P$18:P$516)</f>
        <v>0</v>
      </c>
      <c r="H194" s="159">
        <f>SUMIF('EG-DIC'!$F$18:$F$516,PROVEEDORES!$D195,'EG-DIC'!Q$18:Q$516)</f>
        <v>0</v>
      </c>
      <c r="I194" s="159">
        <f>SUMIF('EG-DIC'!$F$18:$F$516,PROVEEDORES!$D195,'EG-DIC'!R$18:R$516)</f>
        <v>0</v>
      </c>
      <c r="J194" s="159">
        <f>SUMIF('EG-DIC'!$F$18:$F$516,PROVEEDORES!$D195,'EG-DIC'!S$18:S$516)</f>
        <v>0</v>
      </c>
      <c r="K194" s="159" t="str">
        <f t="shared" si="4"/>
        <v/>
      </c>
      <c r="L194" s="146" t="str">
        <f>IF(PROVEEDORES!G195="","",PROVEEDORES!G195)</f>
        <v/>
      </c>
    </row>
    <row r="195" spans="3:12" ht="17.45" customHeight="1" x14ac:dyDescent="0.2">
      <c r="C195" s="158">
        <f t="shared" si="5"/>
        <v>189</v>
      </c>
      <c r="D195" s="146" t="str">
        <f>IF(PROVEEDORES!E196="","",PROVEEDORES!E196)</f>
        <v/>
      </c>
      <c r="E195" s="146" t="str">
        <f>IF(PROVEEDORES!F196="","",PROVEEDORES!F196)</f>
        <v/>
      </c>
      <c r="F195" s="146" t="str">
        <f>IF(PROVEEDORES!D196="","",PROVEEDORES!D196)</f>
        <v/>
      </c>
      <c r="G195" s="159">
        <f>SUMIF('EG-DIC'!$F$18:$F$516,PROVEEDORES!$D196,'EG-DIC'!P$18:P$516)</f>
        <v>0</v>
      </c>
      <c r="H195" s="159">
        <f>SUMIF('EG-DIC'!$F$18:$F$516,PROVEEDORES!$D196,'EG-DIC'!Q$18:Q$516)</f>
        <v>0</v>
      </c>
      <c r="I195" s="159">
        <f>SUMIF('EG-DIC'!$F$18:$F$516,PROVEEDORES!$D196,'EG-DIC'!R$18:R$516)</f>
        <v>0</v>
      </c>
      <c r="J195" s="159">
        <f>SUMIF('EG-DIC'!$F$18:$F$516,PROVEEDORES!$D196,'EG-DIC'!S$18:S$516)</f>
        <v>0</v>
      </c>
      <c r="K195" s="159" t="str">
        <f t="shared" si="4"/>
        <v/>
      </c>
      <c r="L195" s="146" t="str">
        <f>IF(PROVEEDORES!G196="","",PROVEEDORES!G196)</f>
        <v/>
      </c>
    </row>
    <row r="196" spans="3:12" ht="17.45" customHeight="1" x14ac:dyDescent="0.2">
      <c r="C196" s="158">
        <f t="shared" si="5"/>
        <v>190</v>
      </c>
      <c r="D196" s="146" t="str">
        <f>IF(PROVEEDORES!E197="","",PROVEEDORES!E197)</f>
        <v/>
      </c>
      <c r="E196" s="146" t="str">
        <f>IF(PROVEEDORES!F197="","",PROVEEDORES!F197)</f>
        <v/>
      </c>
      <c r="F196" s="146" t="str">
        <f>IF(PROVEEDORES!D197="","",PROVEEDORES!D197)</f>
        <v/>
      </c>
      <c r="G196" s="159">
        <f>SUMIF('EG-DIC'!$F$18:$F$516,PROVEEDORES!$D197,'EG-DIC'!P$18:P$516)</f>
        <v>0</v>
      </c>
      <c r="H196" s="159">
        <f>SUMIF('EG-DIC'!$F$18:$F$516,PROVEEDORES!$D197,'EG-DIC'!Q$18:Q$516)</f>
        <v>0</v>
      </c>
      <c r="I196" s="159">
        <f>SUMIF('EG-DIC'!$F$18:$F$516,PROVEEDORES!$D197,'EG-DIC'!R$18:R$516)</f>
        <v>0</v>
      </c>
      <c r="J196" s="159">
        <f>SUMIF('EG-DIC'!$F$18:$F$516,PROVEEDORES!$D197,'EG-DIC'!S$18:S$516)</f>
        <v>0</v>
      </c>
      <c r="K196" s="159" t="str">
        <f t="shared" si="4"/>
        <v/>
      </c>
      <c r="L196" s="146" t="str">
        <f>IF(PROVEEDORES!G197="","",PROVEEDORES!G197)</f>
        <v/>
      </c>
    </row>
    <row r="197" spans="3:12" ht="17.45" customHeight="1" x14ac:dyDescent="0.2">
      <c r="C197" s="158">
        <f t="shared" si="5"/>
        <v>191</v>
      </c>
      <c r="D197" s="146" t="str">
        <f>IF(PROVEEDORES!E198="","",PROVEEDORES!E198)</f>
        <v/>
      </c>
      <c r="E197" s="146" t="str">
        <f>IF(PROVEEDORES!F198="","",PROVEEDORES!F198)</f>
        <v/>
      </c>
      <c r="F197" s="146" t="str">
        <f>IF(PROVEEDORES!D198="","",PROVEEDORES!D198)</f>
        <v/>
      </c>
      <c r="G197" s="159">
        <f>SUMIF('EG-DIC'!$F$18:$F$516,PROVEEDORES!$D198,'EG-DIC'!P$18:P$516)</f>
        <v>0</v>
      </c>
      <c r="H197" s="159">
        <f>SUMIF('EG-DIC'!$F$18:$F$516,PROVEEDORES!$D198,'EG-DIC'!Q$18:Q$516)</f>
        <v>0</v>
      </c>
      <c r="I197" s="159">
        <f>SUMIF('EG-DIC'!$F$18:$F$516,PROVEEDORES!$D198,'EG-DIC'!R$18:R$516)</f>
        <v>0</v>
      </c>
      <c r="J197" s="159">
        <f>SUMIF('EG-DIC'!$F$18:$F$516,PROVEEDORES!$D198,'EG-DIC'!S$18:S$516)</f>
        <v>0</v>
      </c>
      <c r="K197" s="159" t="str">
        <f t="shared" si="4"/>
        <v/>
      </c>
      <c r="L197" s="146" t="str">
        <f>IF(PROVEEDORES!G198="","",PROVEEDORES!G198)</f>
        <v/>
      </c>
    </row>
    <row r="198" spans="3:12" ht="17.45" customHeight="1" x14ac:dyDescent="0.2">
      <c r="C198" s="158">
        <f t="shared" si="5"/>
        <v>192</v>
      </c>
      <c r="D198" s="146" t="str">
        <f>IF(PROVEEDORES!E199="","",PROVEEDORES!E199)</f>
        <v/>
      </c>
      <c r="E198" s="146" t="str">
        <f>IF(PROVEEDORES!F199="","",PROVEEDORES!F199)</f>
        <v/>
      </c>
      <c r="F198" s="146" t="str">
        <f>IF(PROVEEDORES!D199="","",PROVEEDORES!D199)</f>
        <v/>
      </c>
      <c r="G198" s="159">
        <f>SUMIF('EG-DIC'!$F$18:$F$516,PROVEEDORES!$D199,'EG-DIC'!P$18:P$516)</f>
        <v>0</v>
      </c>
      <c r="H198" s="159">
        <f>SUMIF('EG-DIC'!$F$18:$F$516,PROVEEDORES!$D199,'EG-DIC'!Q$18:Q$516)</f>
        <v>0</v>
      </c>
      <c r="I198" s="159">
        <f>SUMIF('EG-DIC'!$F$18:$F$516,PROVEEDORES!$D199,'EG-DIC'!R$18:R$516)</f>
        <v>0</v>
      </c>
      <c r="J198" s="159">
        <f>SUMIF('EG-DIC'!$F$18:$F$516,PROVEEDORES!$D199,'EG-DIC'!S$18:S$516)</f>
        <v>0</v>
      </c>
      <c r="K198" s="159" t="str">
        <f t="shared" si="4"/>
        <v/>
      </c>
      <c r="L198" s="146" t="str">
        <f>IF(PROVEEDORES!G199="","",PROVEEDORES!G199)</f>
        <v/>
      </c>
    </row>
    <row r="199" spans="3:12" ht="17.45" customHeight="1" x14ac:dyDescent="0.2">
      <c r="C199" s="158">
        <f t="shared" si="5"/>
        <v>193</v>
      </c>
      <c r="D199" s="146" t="str">
        <f>IF(PROVEEDORES!E200="","",PROVEEDORES!E200)</f>
        <v/>
      </c>
      <c r="E199" s="146" t="str">
        <f>IF(PROVEEDORES!F200="","",PROVEEDORES!F200)</f>
        <v/>
      </c>
      <c r="F199" s="146" t="str">
        <f>IF(PROVEEDORES!D200="","",PROVEEDORES!D200)</f>
        <v/>
      </c>
      <c r="G199" s="159">
        <f>SUMIF('EG-DIC'!$F$18:$F$516,PROVEEDORES!$D200,'EG-DIC'!P$18:P$516)</f>
        <v>0</v>
      </c>
      <c r="H199" s="159">
        <f>SUMIF('EG-DIC'!$F$18:$F$516,PROVEEDORES!$D200,'EG-DIC'!Q$18:Q$516)</f>
        <v>0</v>
      </c>
      <c r="I199" s="159">
        <f>SUMIF('EG-DIC'!$F$18:$F$516,PROVEEDORES!$D200,'EG-DIC'!R$18:R$516)</f>
        <v>0</v>
      </c>
      <c r="J199" s="159">
        <f>SUMIF('EG-DIC'!$F$18:$F$516,PROVEEDORES!$D200,'EG-DIC'!S$18:S$516)</f>
        <v>0</v>
      </c>
      <c r="K199" s="159" t="str">
        <f t="shared" si="4"/>
        <v/>
      </c>
      <c r="L199" s="146" t="str">
        <f>IF(PROVEEDORES!G200="","",PROVEEDORES!G200)</f>
        <v/>
      </c>
    </row>
    <row r="200" spans="3:12" ht="17.45" customHeight="1" x14ac:dyDescent="0.2">
      <c r="C200" s="158">
        <f t="shared" si="5"/>
        <v>194</v>
      </c>
      <c r="D200" s="146" t="str">
        <f>IF(PROVEEDORES!E201="","",PROVEEDORES!E201)</f>
        <v/>
      </c>
      <c r="E200" s="146" t="str">
        <f>IF(PROVEEDORES!F201="","",PROVEEDORES!F201)</f>
        <v/>
      </c>
      <c r="F200" s="146" t="str">
        <f>IF(PROVEEDORES!D201="","",PROVEEDORES!D201)</f>
        <v/>
      </c>
      <c r="G200" s="159">
        <f>SUMIF('EG-DIC'!$F$18:$F$516,PROVEEDORES!$D201,'EG-DIC'!P$18:P$516)</f>
        <v>0</v>
      </c>
      <c r="H200" s="159">
        <f>SUMIF('EG-DIC'!$F$18:$F$516,PROVEEDORES!$D201,'EG-DIC'!Q$18:Q$516)</f>
        <v>0</v>
      </c>
      <c r="I200" s="159">
        <f>SUMIF('EG-DIC'!$F$18:$F$516,PROVEEDORES!$D201,'EG-DIC'!R$18:R$516)</f>
        <v>0</v>
      </c>
      <c r="J200" s="159">
        <f>SUMIF('EG-DIC'!$F$18:$F$516,PROVEEDORES!$D201,'EG-DIC'!S$18:S$516)</f>
        <v>0</v>
      </c>
      <c r="K200" s="159" t="str">
        <f t="shared" ref="K200:K263" si="6">IF(G200+H200+I200+J200&gt;0,"C/Información","")</f>
        <v/>
      </c>
      <c r="L200" s="146" t="str">
        <f>IF(PROVEEDORES!G201="","",PROVEEDORES!G201)</f>
        <v/>
      </c>
    </row>
    <row r="201" spans="3:12" ht="17.45" customHeight="1" x14ac:dyDescent="0.2">
      <c r="C201" s="158">
        <f t="shared" ref="C201:C264" si="7">C200+1</f>
        <v>195</v>
      </c>
      <c r="D201" s="146" t="str">
        <f>IF(PROVEEDORES!E202="","",PROVEEDORES!E202)</f>
        <v/>
      </c>
      <c r="E201" s="146" t="str">
        <f>IF(PROVEEDORES!F202="","",PROVEEDORES!F202)</f>
        <v/>
      </c>
      <c r="F201" s="146" t="str">
        <f>IF(PROVEEDORES!D202="","",PROVEEDORES!D202)</f>
        <v/>
      </c>
      <c r="G201" s="159">
        <f>SUMIF('EG-DIC'!$F$18:$F$516,PROVEEDORES!$D202,'EG-DIC'!P$18:P$516)</f>
        <v>0</v>
      </c>
      <c r="H201" s="159">
        <f>SUMIF('EG-DIC'!$F$18:$F$516,PROVEEDORES!$D202,'EG-DIC'!Q$18:Q$516)</f>
        <v>0</v>
      </c>
      <c r="I201" s="159">
        <f>SUMIF('EG-DIC'!$F$18:$F$516,PROVEEDORES!$D202,'EG-DIC'!R$18:R$516)</f>
        <v>0</v>
      </c>
      <c r="J201" s="159">
        <f>SUMIF('EG-DIC'!$F$18:$F$516,PROVEEDORES!$D202,'EG-DIC'!S$18:S$516)</f>
        <v>0</v>
      </c>
      <c r="K201" s="159" t="str">
        <f t="shared" si="6"/>
        <v/>
      </c>
      <c r="L201" s="146" t="str">
        <f>IF(PROVEEDORES!G202="","",PROVEEDORES!G202)</f>
        <v/>
      </c>
    </row>
    <row r="202" spans="3:12" ht="17.45" customHeight="1" x14ac:dyDescent="0.2">
      <c r="C202" s="158">
        <f t="shared" si="7"/>
        <v>196</v>
      </c>
      <c r="D202" s="146" t="str">
        <f>IF(PROVEEDORES!E203="","",PROVEEDORES!E203)</f>
        <v/>
      </c>
      <c r="E202" s="146" t="str">
        <f>IF(PROVEEDORES!F203="","",PROVEEDORES!F203)</f>
        <v/>
      </c>
      <c r="F202" s="146" t="str">
        <f>IF(PROVEEDORES!D203="","",PROVEEDORES!D203)</f>
        <v/>
      </c>
      <c r="G202" s="159">
        <f>SUMIF('EG-DIC'!$F$18:$F$516,PROVEEDORES!$D203,'EG-DIC'!P$18:P$516)</f>
        <v>0</v>
      </c>
      <c r="H202" s="159">
        <f>SUMIF('EG-DIC'!$F$18:$F$516,PROVEEDORES!$D203,'EG-DIC'!Q$18:Q$516)</f>
        <v>0</v>
      </c>
      <c r="I202" s="159">
        <f>SUMIF('EG-DIC'!$F$18:$F$516,PROVEEDORES!$D203,'EG-DIC'!R$18:R$516)</f>
        <v>0</v>
      </c>
      <c r="J202" s="159">
        <f>SUMIF('EG-DIC'!$F$18:$F$516,PROVEEDORES!$D203,'EG-DIC'!S$18:S$516)</f>
        <v>0</v>
      </c>
      <c r="K202" s="159" t="str">
        <f t="shared" si="6"/>
        <v/>
      </c>
      <c r="L202" s="146" t="str">
        <f>IF(PROVEEDORES!G203="","",PROVEEDORES!G203)</f>
        <v/>
      </c>
    </row>
    <row r="203" spans="3:12" ht="17.45" customHeight="1" x14ac:dyDescent="0.2">
      <c r="C203" s="158">
        <f t="shared" si="7"/>
        <v>197</v>
      </c>
      <c r="D203" s="146" t="str">
        <f>IF(PROVEEDORES!E204="","",PROVEEDORES!E204)</f>
        <v/>
      </c>
      <c r="E203" s="146" t="str">
        <f>IF(PROVEEDORES!F204="","",PROVEEDORES!F204)</f>
        <v/>
      </c>
      <c r="F203" s="146" t="str">
        <f>IF(PROVEEDORES!D204="","",PROVEEDORES!D204)</f>
        <v/>
      </c>
      <c r="G203" s="159">
        <f>SUMIF('EG-DIC'!$F$18:$F$516,PROVEEDORES!$D204,'EG-DIC'!P$18:P$516)</f>
        <v>0</v>
      </c>
      <c r="H203" s="159">
        <f>SUMIF('EG-DIC'!$F$18:$F$516,PROVEEDORES!$D204,'EG-DIC'!Q$18:Q$516)</f>
        <v>0</v>
      </c>
      <c r="I203" s="159">
        <f>SUMIF('EG-DIC'!$F$18:$F$516,PROVEEDORES!$D204,'EG-DIC'!R$18:R$516)</f>
        <v>0</v>
      </c>
      <c r="J203" s="159">
        <f>SUMIF('EG-DIC'!$F$18:$F$516,PROVEEDORES!$D204,'EG-DIC'!S$18:S$516)</f>
        <v>0</v>
      </c>
      <c r="K203" s="159" t="str">
        <f t="shared" si="6"/>
        <v/>
      </c>
      <c r="L203" s="146" t="str">
        <f>IF(PROVEEDORES!G204="","",PROVEEDORES!G204)</f>
        <v/>
      </c>
    </row>
    <row r="204" spans="3:12" ht="17.45" customHeight="1" x14ac:dyDescent="0.2">
      <c r="C204" s="158">
        <f t="shared" si="7"/>
        <v>198</v>
      </c>
      <c r="D204" s="146" t="str">
        <f>IF(PROVEEDORES!E205="","",PROVEEDORES!E205)</f>
        <v/>
      </c>
      <c r="E204" s="146" t="str">
        <f>IF(PROVEEDORES!F205="","",PROVEEDORES!F205)</f>
        <v/>
      </c>
      <c r="F204" s="146" t="str">
        <f>IF(PROVEEDORES!D205="","",PROVEEDORES!D205)</f>
        <v/>
      </c>
      <c r="G204" s="159">
        <f>SUMIF('EG-DIC'!$F$18:$F$516,PROVEEDORES!$D205,'EG-DIC'!P$18:P$516)</f>
        <v>0</v>
      </c>
      <c r="H204" s="159">
        <f>SUMIF('EG-DIC'!$F$18:$F$516,PROVEEDORES!$D205,'EG-DIC'!Q$18:Q$516)</f>
        <v>0</v>
      </c>
      <c r="I204" s="159">
        <f>SUMIF('EG-DIC'!$F$18:$F$516,PROVEEDORES!$D205,'EG-DIC'!R$18:R$516)</f>
        <v>0</v>
      </c>
      <c r="J204" s="159">
        <f>SUMIF('EG-DIC'!$F$18:$F$516,PROVEEDORES!$D205,'EG-DIC'!S$18:S$516)</f>
        <v>0</v>
      </c>
      <c r="K204" s="159" t="str">
        <f t="shared" si="6"/>
        <v/>
      </c>
      <c r="L204" s="146" t="str">
        <f>IF(PROVEEDORES!G205="","",PROVEEDORES!G205)</f>
        <v/>
      </c>
    </row>
    <row r="205" spans="3:12" ht="17.45" customHeight="1" x14ac:dyDescent="0.2">
      <c r="C205" s="158">
        <f t="shared" si="7"/>
        <v>199</v>
      </c>
      <c r="D205" s="146" t="str">
        <f>IF(PROVEEDORES!E206="","",PROVEEDORES!E206)</f>
        <v/>
      </c>
      <c r="E205" s="146" t="str">
        <f>IF(PROVEEDORES!F206="","",PROVEEDORES!F206)</f>
        <v/>
      </c>
      <c r="F205" s="146" t="str">
        <f>IF(PROVEEDORES!D206="","",PROVEEDORES!D206)</f>
        <v/>
      </c>
      <c r="G205" s="159">
        <f>SUMIF('EG-DIC'!$F$18:$F$516,PROVEEDORES!$D206,'EG-DIC'!P$18:P$516)</f>
        <v>0</v>
      </c>
      <c r="H205" s="159">
        <f>SUMIF('EG-DIC'!$F$18:$F$516,PROVEEDORES!$D206,'EG-DIC'!Q$18:Q$516)</f>
        <v>0</v>
      </c>
      <c r="I205" s="159">
        <f>SUMIF('EG-DIC'!$F$18:$F$516,PROVEEDORES!$D206,'EG-DIC'!R$18:R$516)</f>
        <v>0</v>
      </c>
      <c r="J205" s="159">
        <f>SUMIF('EG-DIC'!$F$18:$F$516,PROVEEDORES!$D206,'EG-DIC'!S$18:S$516)</f>
        <v>0</v>
      </c>
      <c r="K205" s="159" t="str">
        <f t="shared" si="6"/>
        <v/>
      </c>
      <c r="L205" s="146" t="str">
        <f>IF(PROVEEDORES!G206="","",PROVEEDORES!G206)</f>
        <v/>
      </c>
    </row>
    <row r="206" spans="3:12" ht="17.45" customHeight="1" x14ac:dyDescent="0.2">
      <c r="C206" s="158">
        <f t="shared" si="7"/>
        <v>200</v>
      </c>
      <c r="D206" s="146" t="str">
        <f>IF(PROVEEDORES!E207="","",PROVEEDORES!E207)</f>
        <v/>
      </c>
      <c r="E206" s="146" t="str">
        <f>IF(PROVEEDORES!F207="","",PROVEEDORES!F207)</f>
        <v/>
      </c>
      <c r="F206" s="146" t="str">
        <f>IF(PROVEEDORES!D207="","",PROVEEDORES!D207)</f>
        <v/>
      </c>
      <c r="G206" s="159">
        <f>SUMIF('EG-DIC'!$F$18:$F$516,PROVEEDORES!$D207,'EG-DIC'!P$18:P$516)</f>
        <v>0</v>
      </c>
      <c r="H206" s="159">
        <f>SUMIF('EG-DIC'!$F$18:$F$516,PROVEEDORES!$D207,'EG-DIC'!Q$18:Q$516)</f>
        <v>0</v>
      </c>
      <c r="I206" s="159">
        <f>SUMIF('EG-DIC'!$F$18:$F$516,PROVEEDORES!$D207,'EG-DIC'!R$18:R$516)</f>
        <v>0</v>
      </c>
      <c r="J206" s="159">
        <f>SUMIF('EG-DIC'!$F$18:$F$516,PROVEEDORES!$D207,'EG-DIC'!S$18:S$516)</f>
        <v>0</v>
      </c>
      <c r="K206" s="159" t="str">
        <f t="shared" si="6"/>
        <v/>
      </c>
      <c r="L206" s="146" t="str">
        <f>IF(PROVEEDORES!G207="","",PROVEEDORES!G207)</f>
        <v/>
      </c>
    </row>
    <row r="207" spans="3:12" ht="17.45" customHeight="1" x14ac:dyDescent="0.2">
      <c r="C207" s="158">
        <f t="shared" si="7"/>
        <v>201</v>
      </c>
      <c r="D207" s="146" t="str">
        <f>IF(PROVEEDORES!E208="","",PROVEEDORES!E208)</f>
        <v/>
      </c>
      <c r="E207" s="146" t="str">
        <f>IF(PROVEEDORES!F208="","",PROVEEDORES!F208)</f>
        <v/>
      </c>
      <c r="F207" s="146" t="str">
        <f>IF(PROVEEDORES!D208="","",PROVEEDORES!D208)</f>
        <v/>
      </c>
      <c r="G207" s="159">
        <f>SUMIF('EG-DIC'!$F$18:$F$516,PROVEEDORES!$D208,'EG-DIC'!P$18:P$516)</f>
        <v>0</v>
      </c>
      <c r="H207" s="159">
        <f>SUMIF('EG-DIC'!$F$18:$F$516,PROVEEDORES!$D208,'EG-DIC'!Q$18:Q$516)</f>
        <v>0</v>
      </c>
      <c r="I207" s="159">
        <f>SUMIF('EG-DIC'!$F$18:$F$516,PROVEEDORES!$D208,'EG-DIC'!R$18:R$516)</f>
        <v>0</v>
      </c>
      <c r="J207" s="159">
        <f>SUMIF('EG-DIC'!$F$18:$F$516,PROVEEDORES!$D208,'EG-DIC'!S$18:S$516)</f>
        <v>0</v>
      </c>
      <c r="K207" s="159" t="str">
        <f t="shared" si="6"/>
        <v/>
      </c>
      <c r="L207" s="146" t="str">
        <f>IF(PROVEEDORES!G208="","",PROVEEDORES!G208)</f>
        <v/>
      </c>
    </row>
    <row r="208" spans="3:12" ht="17.45" customHeight="1" x14ac:dyDescent="0.2">
      <c r="C208" s="158">
        <f t="shared" si="7"/>
        <v>202</v>
      </c>
      <c r="D208" s="146" t="str">
        <f>IF(PROVEEDORES!E209="","",PROVEEDORES!E209)</f>
        <v/>
      </c>
      <c r="E208" s="146" t="str">
        <f>IF(PROVEEDORES!F209="","",PROVEEDORES!F209)</f>
        <v/>
      </c>
      <c r="F208" s="146" t="str">
        <f>IF(PROVEEDORES!D209="","",PROVEEDORES!D209)</f>
        <v/>
      </c>
      <c r="G208" s="159">
        <f>SUMIF('EG-DIC'!$F$18:$F$516,PROVEEDORES!$D209,'EG-DIC'!P$18:P$516)</f>
        <v>0</v>
      </c>
      <c r="H208" s="159">
        <f>SUMIF('EG-DIC'!$F$18:$F$516,PROVEEDORES!$D209,'EG-DIC'!Q$18:Q$516)</f>
        <v>0</v>
      </c>
      <c r="I208" s="159">
        <f>SUMIF('EG-DIC'!$F$18:$F$516,PROVEEDORES!$D209,'EG-DIC'!R$18:R$516)</f>
        <v>0</v>
      </c>
      <c r="J208" s="159">
        <f>SUMIF('EG-DIC'!$F$18:$F$516,PROVEEDORES!$D209,'EG-DIC'!S$18:S$516)</f>
        <v>0</v>
      </c>
      <c r="K208" s="159" t="str">
        <f t="shared" si="6"/>
        <v/>
      </c>
      <c r="L208" s="146" t="str">
        <f>IF(PROVEEDORES!G209="","",PROVEEDORES!G209)</f>
        <v/>
      </c>
    </row>
    <row r="209" spans="3:12" ht="17.45" customHeight="1" x14ac:dyDescent="0.2">
      <c r="C209" s="158">
        <f t="shared" si="7"/>
        <v>203</v>
      </c>
      <c r="D209" s="146" t="str">
        <f>IF(PROVEEDORES!E210="","",PROVEEDORES!E210)</f>
        <v/>
      </c>
      <c r="E209" s="146" t="str">
        <f>IF(PROVEEDORES!F210="","",PROVEEDORES!F210)</f>
        <v/>
      </c>
      <c r="F209" s="146" t="str">
        <f>IF(PROVEEDORES!D210="","",PROVEEDORES!D210)</f>
        <v/>
      </c>
      <c r="G209" s="159">
        <f>SUMIF('EG-DIC'!$F$18:$F$516,PROVEEDORES!$D210,'EG-DIC'!P$18:P$516)</f>
        <v>0</v>
      </c>
      <c r="H209" s="159">
        <f>SUMIF('EG-DIC'!$F$18:$F$516,PROVEEDORES!$D210,'EG-DIC'!Q$18:Q$516)</f>
        <v>0</v>
      </c>
      <c r="I209" s="159">
        <f>SUMIF('EG-DIC'!$F$18:$F$516,PROVEEDORES!$D210,'EG-DIC'!R$18:R$516)</f>
        <v>0</v>
      </c>
      <c r="J209" s="159">
        <f>SUMIF('EG-DIC'!$F$18:$F$516,PROVEEDORES!$D210,'EG-DIC'!S$18:S$516)</f>
        <v>0</v>
      </c>
      <c r="K209" s="159" t="str">
        <f t="shared" si="6"/>
        <v/>
      </c>
      <c r="L209" s="146" t="str">
        <f>IF(PROVEEDORES!G210="","",PROVEEDORES!G210)</f>
        <v/>
      </c>
    </row>
    <row r="210" spans="3:12" ht="17.45" customHeight="1" x14ac:dyDescent="0.2">
      <c r="C210" s="158">
        <f t="shared" si="7"/>
        <v>204</v>
      </c>
      <c r="D210" s="146" t="str">
        <f>IF(PROVEEDORES!E211="","",PROVEEDORES!E211)</f>
        <v/>
      </c>
      <c r="E210" s="146" t="str">
        <f>IF(PROVEEDORES!F211="","",PROVEEDORES!F211)</f>
        <v/>
      </c>
      <c r="F210" s="146" t="str">
        <f>IF(PROVEEDORES!D211="","",PROVEEDORES!D211)</f>
        <v/>
      </c>
      <c r="G210" s="159">
        <f>SUMIF('EG-DIC'!$F$18:$F$516,PROVEEDORES!$D211,'EG-DIC'!P$18:P$516)</f>
        <v>0</v>
      </c>
      <c r="H210" s="159">
        <f>SUMIF('EG-DIC'!$F$18:$F$516,PROVEEDORES!$D211,'EG-DIC'!Q$18:Q$516)</f>
        <v>0</v>
      </c>
      <c r="I210" s="159">
        <f>SUMIF('EG-DIC'!$F$18:$F$516,PROVEEDORES!$D211,'EG-DIC'!R$18:R$516)</f>
        <v>0</v>
      </c>
      <c r="J210" s="159">
        <f>SUMIF('EG-DIC'!$F$18:$F$516,PROVEEDORES!$D211,'EG-DIC'!S$18:S$516)</f>
        <v>0</v>
      </c>
      <c r="K210" s="159" t="str">
        <f t="shared" si="6"/>
        <v/>
      </c>
      <c r="L210" s="146" t="str">
        <f>IF(PROVEEDORES!G211="","",PROVEEDORES!G211)</f>
        <v/>
      </c>
    </row>
    <row r="211" spans="3:12" ht="17.45" customHeight="1" x14ac:dyDescent="0.2">
      <c r="C211" s="158">
        <f t="shared" si="7"/>
        <v>205</v>
      </c>
      <c r="D211" s="146" t="str">
        <f>IF(PROVEEDORES!E212="","",PROVEEDORES!E212)</f>
        <v/>
      </c>
      <c r="E211" s="146" t="str">
        <f>IF(PROVEEDORES!F212="","",PROVEEDORES!F212)</f>
        <v/>
      </c>
      <c r="F211" s="146" t="str">
        <f>IF(PROVEEDORES!D212="","",PROVEEDORES!D212)</f>
        <v/>
      </c>
      <c r="G211" s="159">
        <f>SUMIF('EG-DIC'!$F$18:$F$516,PROVEEDORES!$D212,'EG-DIC'!P$18:P$516)</f>
        <v>0</v>
      </c>
      <c r="H211" s="159">
        <f>SUMIF('EG-DIC'!$F$18:$F$516,PROVEEDORES!$D212,'EG-DIC'!Q$18:Q$516)</f>
        <v>0</v>
      </c>
      <c r="I211" s="159">
        <f>SUMIF('EG-DIC'!$F$18:$F$516,PROVEEDORES!$D212,'EG-DIC'!R$18:R$516)</f>
        <v>0</v>
      </c>
      <c r="J211" s="159">
        <f>SUMIF('EG-DIC'!$F$18:$F$516,PROVEEDORES!$D212,'EG-DIC'!S$18:S$516)</f>
        <v>0</v>
      </c>
      <c r="K211" s="159" t="str">
        <f t="shared" si="6"/>
        <v/>
      </c>
      <c r="L211" s="146" t="str">
        <f>IF(PROVEEDORES!G212="","",PROVEEDORES!G212)</f>
        <v/>
      </c>
    </row>
    <row r="212" spans="3:12" ht="17.45" customHeight="1" x14ac:dyDescent="0.2">
      <c r="C212" s="158">
        <f t="shared" si="7"/>
        <v>206</v>
      </c>
      <c r="D212" s="146" t="str">
        <f>IF(PROVEEDORES!E213="","",PROVEEDORES!E213)</f>
        <v/>
      </c>
      <c r="E212" s="146" t="str">
        <f>IF(PROVEEDORES!F213="","",PROVEEDORES!F213)</f>
        <v/>
      </c>
      <c r="F212" s="146" t="str">
        <f>IF(PROVEEDORES!D213="","",PROVEEDORES!D213)</f>
        <v/>
      </c>
      <c r="G212" s="159">
        <f>SUMIF('EG-DIC'!$F$18:$F$516,PROVEEDORES!$D213,'EG-DIC'!P$18:P$516)</f>
        <v>0</v>
      </c>
      <c r="H212" s="159">
        <f>SUMIF('EG-DIC'!$F$18:$F$516,PROVEEDORES!$D213,'EG-DIC'!Q$18:Q$516)</f>
        <v>0</v>
      </c>
      <c r="I212" s="159">
        <f>SUMIF('EG-DIC'!$F$18:$F$516,PROVEEDORES!$D213,'EG-DIC'!R$18:R$516)</f>
        <v>0</v>
      </c>
      <c r="J212" s="159">
        <f>SUMIF('EG-DIC'!$F$18:$F$516,PROVEEDORES!$D213,'EG-DIC'!S$18:S$516)</f>
        <v>0</v>
      </c>
      <c r="K212" s="159" t="str">
        <f t="shared" si="6"/>
        <v/>
      </c>
      <c r="L212" s="146" t="str">
        <f>IF(PROVEEDORES!G213="","",PROVEEDORES!G213)</f>
        <v/>
      </c>
    </row>
    <row r="213" spans="3:12" ht="17.45" customHeight="1" x14ac:dyDescent="0.2">
      <c r="C213" s="158">
        <f t="shared" si="7"/>
        <v>207</v>
      </c>
      <c r="D213" s="146" t="str">
        <f>IF(PROVEEDORES!E214="","",PROVEEDORES!E214)</f>
        <v/>
      </c>
      <c r="E213" s="146" t="str">
        <f>IF(PROVEEDORES!F214="","",PROVEEDORES!F214)</f>
        <v/>
      </c>
      <c r="F213" s="146" t="str">
        <f>IF(PROVEEDORES!D214="","",PROVEEDORES!D214)</f>
        <v/>
      </c>
      <c r="G213" s="159">
        <f>SUMIF('EG-DIC'!$F$18:$F$516,PROVEEDORES!$D214,'EG-DIC'!P$18:P$516)</f>
        <v>0</v>
      </c>
      <c r="H213" s="159">
        <f>SUMIF('EG-DIC'!$F$18:$F$516,PROVEEDORES!$D214,'EG-DIC'!Q$18:Q$516)</f>
        <v>0</v>
      </c>
      <c r="I213" s="159">
        <f>SUMIF('EG-DIC'!$F$18:$F$516,PROVEEDORES!$D214,'EG-DIC'!R$18:R$516)</f>
        <v>0</v>
      </c>
      <c r="J213" s="159">
        <f>SUMIF('EG-DIC'!$F$18:$F$516,PROVEEDORES!$D214,'EG-DIC'!S$18:S$516)</f>
        <v>0</v>
      </c>
      <c r="K213" s="159" t="str">
        <f t="shared" si="6"/>
        <v/>
      </c>
      <c r="L213" s="146" t="str">
        <f>IF(PROVEEDORES!G214="","",PROVEEDORES!G214)</f>
        <v/>
      </c>
    </row>
    <row r="214" spans="3:12" ht="17.45" customHeight="1" x14ac:dyDescent="0.2">
      <c r="C214" s="158">
        <f t="shared" si="7"/>
        <v>208</v>
      </c>
      <c r="D214" s="146" t="str">
        <f>IF(PROVEEDORES!E215="","",PROVEEDORES!E215)</f>
        <v/>
      </c>
      <c r="E214" s="146" t="str">
        <f>IF(PROVEEDORES!F215="","",PROVEEDORES!F215)</f>
        <v/>
      </c>
      <c r="F214" s="146" t="str">
        <f>IF(PROVEEDORES!D215="","",PROVEEDORES!D215)</f>
        <v/>
      </c>
      <c r="G214" s="159">
        <f>SUMIF('EG-DIC'!$F$18:$F$516,PROVEEDORES!$D215,'EG-DIC'!P$18:P$516)</f>
        <v>0</v>
      </c>
      <c r="H214" s="159">
        <f>SUMIF('EG-DIC'!$F$18:$F$516,PROVEEDORES!$D215,'EG-DIC'!Q$18:Q$516)</f>
        <v>0</v>
      </c>
      <c r="I214" s="159">
        <f>SUMIF('EG-DIC'!$F$18:$F$516,PROVEEDORES!$D215,'EG-DIC'!R$18:R$516)</f>
        <v>0</v>
      </c>
      <c r="J214" s="159">
        <f>SUMIF('EG-DIC'!$F$18:$F$516,PROVEEDORES!$D215,'EG-DIC'!S$18:S$516)</f>
        <v>0</v>
      </c>
      <c r="K214" s="159" t="str">
        <f t="shared" si="6"/>
        <v/>
      </c>
      <c r="L214" s="146" t="str">
        <f>IF(PROVEEDORES!G215="","",PROVEEDORES!G215)</f>
        <v/>
      </c>
    </row>
    <row r="215" spans="3:12" ht="17.45" customHeight="1" x14ac:dyDescent="0.2">
      <c r="C215" s="158">
        <f t="shared" si="7"/>
        <v>209</v>
      </c>
      <c r="D215" s="146" t="str">
        <f>IF(PROVEEDORES!E216="","",PROVEEDORES!E216)</f>
        <v/>
      </c>
      <c r="E215" s="146" t="str">
        <f>IF(PROVEEDORES!F216="","",PROVEEDORES!F216)</f>
        <v/>
      </c>
      <c r="F215" s="146" t="str">
        <f>IF(PROVEEDORES!D216="","",PROVEEDORES!D216)</f>
        <v/>
      </c>
      <c r="G215" s="159">
        <f>SUMIF('EG-DIC'!$F$18:$F$516,PROVEEDORES!$D216,'EG-DIC'!P$18:P$516)</f>
        <v>0</v>
      </c>
      <c r="H215" s="159">
        <f>SUMIF('EG-DIC'!$F$18:$F$516,PROVEEDORES!$D216,'EG-DIC'!Q$18:Q$516)</f>
        <v>0</v>
      </c>
      <c r="I215" s="159">
        <f>SUMIF('EG-DIC'!$F$18:$F$516,PROVEEDORES!$D216,'EG-DIC'!R$18:R$516)</f>
        <v>0</v>
      </c>
      <c r="J215" s="159">
        <f>SUMIF('EG-DIC'!$F$18:$F$516,PROVEEDORES!$D216,'EG-DIC'!S$18:S$516)</f>
        <v>0</v>
      </c>
      <c r="K215" s="159" t="str">
        <f t="shared" si="6"/>
        <v/>
      </c>
      <c r="L215" s="146" t="str">
        <f>IF(PROVEEDORES!G216="","",PROVEEDORES!G216)</f>
        <v/>
      </c>
    </row>
    <row r="216" spans="3:12" ht="17.45" customHeight="1" x14ac:dyDescent="0.2">
      <c r="C216" s="158">
        <f t="shared" si="7"/>
        <v>210</v>
      </c>
      <c r="D216" s="146" t="str">
        <f>IF(PROVEEDORES!E217="","",PROVEEDORES!E217)</f>
        <v/>
      </c>
      <c r="E216" s="146" t="str">
        <f>IF(PROVEEDORES!F217="","",PROVEEDORES!F217)</f>
        <v/>
      </c>
      <c r="F216" s="146" t="str">
        <f>IF(PROVEEDORES!D217="","",PROVEEDORES!D217)</f>
        <v/>
      </c>
      <c r="G216" s="159">
        <f>SUMIF('EG-DIC'!$F$18:$F$516,PROVEEDORES!$D217,'EG-DIC'!P$18:P$516)</f>
        <v>0</v>
      </c>
      <c r="H216" s="159">
        <f>SUMIF('EG-DIC'!$F$18:$F$516,PROVEEDORES!$D217,'EG-DIC'!Q$18:Q$516)</f>
        <v>0</v>
      </c>
      <c r="I216" s="159">
        <f>SUMIF('EG-DIC'!$F$18:$F$516,PROVEEDORES!$D217,'EG-DIC'!R$18:R$516)</f>
        <v>0</v>
      </c>
      <c r="J216" s="159">
        <f>SUMIF('EG-DIC'!$F$18:$F$516,PROVEEDORES!$D217,'EG-DIC'!S$18:S$516)</f>
        <v>0</v>
      </c>
      <c r="K216" s="159" t="str">
        <f t="shared" si="6"/>
        <v/>
      </c>
      <c r="L216" s="146" t="str">
        <f>IF(PROVEEDORES!G217="","",PROVEEDORES!G217)</f>
        <v/>
      </c>
    </row>
    <row r="217" spans="3:12" ht="17.45" customHeight="1" x14ac:dyDescent="0.2">
      <c r="C217" s="158">
        <f t="shared" si="7"/>
        <v>211</v>
      </c>
      <c r="D217" s="146" t="str">
        <f>IF(PROVEEDORES!E218="","",PROVEEDORES!E218)</f>
        <v/>
      </c>
      <c r="E217" s="146" t="str">
        <f>IF(PROVEEDORES!F218="","",PROVEEDORES!F218)</f>
        <v/>
      </c>
      <c r="F217" s="146" t="str">
        <f>IF(PROVEEDORES!D218="","",PROVEEDORES!D218)</f>
        <v/>
      </c>
      <c r="G217" s="159">
        <f>SUMIF('EG-DIC'!$F$18:$F$516,PROVEEDORES!$D218,'EG-DIC'!P$18:P$516)</f>
        <v>0</v>
      </c>
      <c r="H217" s="159">
        <f>SUMIF('EG-DIC'!$F$18:$F$516,PROVEEDORES!$D218,'EG-DIC'!Q$18:Q$516)</f>
        <v>0</v>
      </c>
      <c r="I217" s="159">
        <f>SUMIF('EG-DIC'!$F$18:$F$516,PROVEEDORES!$D218,'EG-DIC'!R$18:R$516)</f>
        <v>0</v>
      </c>
      <c r="J217" s="159">
        <f>SUMIF('EG-DIC'!$F$18:$F$516,PROVEEDORES!$D218,'EG-DIC'!S$18:S$516)</f>
        <v>0</v>
      </c>
      <c r="K217" s="159" t="str">
        <f t="shared" si="6"/>
        <v/>
      </c>
      <c r="L217" s="146" t="str">
        <f>IF(PROVEEDORES!G218="","",PROVEEDORES!G218)</f>
        <v/>
      </c>
    </row>
    <row r="218" spans="3:12" ht="17.45" customHeight="1" x14ac:dyDescent="0.2">
      <c r="C218" s="158">
        <f t="shared" si="7"/>
        <v>212</v>
      </c>
      <c r="D218" s="146" t="str">
        <f>IF(PROVEEDORES!E219="","",PROVEEDORES!E219)</f>
        <v/>
      </c>
      <c r="E218" s="146" t="str">
        <f>IF(PROVEEDORES!F219="","",PROVEEDORES!F219)</f>
        <v/>
      </c>
      <c r="F218" s="146" t="str">
        <f>IF(PROVEEDORES!D219="","",PROVEEDORES!D219)</f>
        <v/>
      </c>
      <c r="G218" s="159">
        <f>SUMIF('EG-DIC'!$F$18:$F$516,PROVEEDORES!$D219,'EG-DIC'!P$18:P$516)</f>
        <v>0</v>
      </c>
      <c r="H218" s="159">
        <f>SUMIF('EG-DIC'!$F$18:$F$516,PROVEEDORES!$D219,'EG-DIC'!Q$18:Q$516)</f>
        <v>0</v>
      </c>
      <c r="I218" s="159">
        <f>SUMIF('EG-DIC'!$F$18:$F$516,PROVEEDORES!$D219,'EG-DIC'!R$18:R$516)</f>
        <v>0</v>
      </c>
      <c r="J218" s="159">
        <f>SUMIF('EG-DIC'!$F$18:$F$516,PROVEEDORES!$D219,'EG-DIC'!S$18:S$516)</f>
        <v>0</v>
      </c>
      <c r="K218" s="159" t="str">
        <f t="shared" si="6"/>
        <v/>
      </c>
      <c r="L218" s="146" t="str">
        <f>IF(PROVEEDORES!G219="","",PROVEEDORES!G219)</f>
        <v/>
      </c>
    </row>
    <row r="219" spans="3:12" ht="17.45" customHeight="1" x14ac:dyDescent="0.2">
      <c r="C219" s="158">
        <f t="shared" si="7"/>
        <v>213</v>
      </c>
      <c r="D219" s="146" t="str">
        <f>IF(PROVEEDORES!E220="","",PROVEEDORES!E220)</f>
        <v/>
      </c>
      <c r="E219" s="146" t="str">
        <f>IF(PROVEEDORES!F220="","",PROVEEDORES!F220)</f>
        <v/>
      </c>
      <c r="F219" s="146" t="str">
        <f>IF(PROVEEDORES!D220="","",PROVEEDORES!D220)</f>
        <v/>
      </c>
      <c r="G219" s="159">
        <f>SUMIF('EG-DIC'!$F$18:$F$516,PROVEEDORES!$D220,'EG-DIC'!P$18:P$516)</f>
        <v>0</v>
      </c>
      <c r="H219" s="159">
        <f>SUMIF('EG-DIC'!$F$18:$F$516,PROVEEDORES!$D220,'EG-DIC'!Q$18:Q$516)</f>
        <v>0</v>
      </c>
      <c r="I219" s="159">
        <f>SUMIF('EG-DIC'!$F$18:$F$516,PROVEEDORES!$D220,'EG-DIC'!R$18:R$516)</f>
        <v>0</v>
      </c>
      <c r="J219" s="159">
        <f>SUMIF('EG-DIC'!$F$18:$F$516,PROVEEDORES!$D220,'EG-DIC'!S$18:S$516)</f>
        <v>0</v>
      </c>
      <c r="K219" s="159" t="str">
        <f t="shared" si="6"/>
        <v/>
      </c>
      <c r="L219" s="146" t="str">
        <f>IF(PROVEEDORES!G220="","",PROVEEDORES!G220)</f>
        <v/>
      </c>
    </row>
    <row r="220" spans="3:12" ht="17.45" customHeight="1" x14ac:dyDescent="0.2">
      <c r="C220" s="158">
        <f t="shared" si="7"/>
        <v>214</v>
      </c>
      <c r="D220" s="146" t="str">
        <f>IF(PROVEEDORES!E221="","",PROVEEDORES!E221)</f>
        <v/>
      </c>
      <c r="E220" s="146" t="str">
        <f>IF(PROVEEDORES!F221="","",PROVEEDORES!F221)</f>
        <v/>
      </c>
      <c r="F220" s="146" t="str">
        <f>IF(PROVEEDORES!D221="","",PROVEEDORES!D221)</f>
        <v/>
      </c>
      <c r="G220" s="159">
        <f>SUMIF('EG-DIC'!$F$18:$F$516,PROVEEDORES!$D221,'EG-DIC'!P$18:P$516)</f>
        <v>0</v>
      </c>
      <c r="H220" s="159">
        <f>SUMIF('EG-DIC'!$F$18:$F$516,PROVEEDORES!$D221,'EG-DIC'!Q$18:Q$516)</f>
        <v>0</v>
      </c>
      <c r="I220" s="159">
        <f>SUMIF('EG-DIC'!$F$18:$F$516,PROVEEDORES!$D221,'EG-DIC'!R$18:R$516)</f>
        <v>0</v>
      </c>
      <c r="J220" s="159">
        <f>SUMIF('EG-DIC'!$F$18:$F$516,PROVEEDORES!$D221,'EG-DIC'!S$18:S$516)</f>
        <v>0</v>
      </c>
      <c r="K220" s="159" t="str">
        <f t="shared" si="6"/>
        <v/>
      </c>
      <c r="L220" s="146" t="str">
        <f>IF(PROVEEDORES!G221="","",PROVEEDORES!G221)</f>
        <v/>
      </c>
    </row>
    <row r="221" spans="3:12" ht="17.45" customHeight="1" x14ac:dyDescent="0.2">
      <c r="C221" s="158">
        <f t="shared" si="7"/>
        <v>215</v>
      </c>
      <c r="D221" s="146" t="str">
        <f>IF(PROVEEDORES!E222="","",PROVEEDORES!E222)</f>
        <v/>
      </c>
      <c r="E221" s="146" t="str">
        <f>IF(PROVEEDORES!F222="","",PROVEEDORES!F222)</f>
        <v/>
      </c>
      <c r="F221" s="146" t="str">
        <f>IF(PROVEEDORES!D222="","",PROVEEDORES!D222)</f>
        <v/>
      </c>
      <c r="G221" s="159">
        <f>SUMIF('EG-DIC'!$F$18:$F$516,PROVEEDORES!$D222,'EG-DIC'!P$18:P$516)</f>
        <v>0</v>
      </c>
      <c r="H221" s="159">
        <f>SUMIF('EG-DIC'!$F$18:$F$516,PROVEEDORES!$D222,'EG-DIC'!Q$18:Q$516)</f>
        <v>0</v>
      </c>
      <c r="I221" s="159">
        <f>SUMIF('EG-DIC'!$F$18:$F$516,PROVEEDORES!$D222,'EG-DIC'!R$18:R$516)</f>
        <v>0</v>
      </c>
      <c r="J221" s="159">
        <f>SUMIF('EG-DIC'!$F$18:$F$516,PROVEEDORES!$D222,'EG-DIC'!S$18:S$516)</f>
        <v>0</v>
      </c>
      <c r="K221" s="159" t="str">
        <f t="shared" si="6"/>
        <v/>
      </c>
      <c r="L221" s="146" t="str">
        <f>IF(PROVEEDORES!G222="","",PROVEEDORES!G222)</f>
        <v/>
      </c>
    </row>
    <row r="222" spans="3:12" ht="17.45" customHeight="1" x14ac:dyDescent="0.2">
      <c r="C222" s="158">
        <f t="shared" si="7"/>
        <v>216</v>
      </c>
      <c r="D222" s="146" t="str">
        <f>IF(PROVEEDORES!E223="","",PROVEEDORES!E223)</f>
        <v/>
      </c>
      <c r="E222" s="146" t="str">
        <f>IF(PROVEEDORES!F223="","",PROVEEDORES!F223)</f>
        <v/>
      </c>
      <c r="F222" s="146" t="str">
        <f>IF(PROVEEDORES!D223="","",PROVEEDORES!D223)</f>
        <v/>
      </c>
      <c r="G222" s="159">
        <f>SUMIF('EG-DIC'!$F$18:$F$516,PROVEEDORES!$D223,'EG-DIC'!P$18:P$516)</f>
        <v>0</v>
      </c>
      <c r="H222" s="159">
        <f>SUMIF('EG-DIC'!$F$18:$F$516,PROVEEDORES!$D223,'EG-DIC'!Q$18:Q$516)</f>
        <v>0</v>
      </c>
      <c r="I222" s="159">
        <f>SUMIF('EG-DIC'!$F$18:$F$516,PROVEEDORES!$D223,'EG-DIC'!R$18:R$516)</f>
        <v>0</v>
      </c>
      <c r="J222" s="159">
        <f>SUMIF('EG-DIC'!$F$18:$F$516,PROVEEDORES!$D223,'EG-DIC'!S$18:S$516)</f>
        <v>0</v>
      </c>
      <c r="K222" s="159" t="str">
        <f t="shared" si="6"/>
        <v/>
      </c>
      <c r="L222" s="146" t="str">
        <f>IF(PROVEEDORES!G223="","",PROVEEDORES!G223)</f>
        <v/>
      </c>
    </row>
    <row r="223" spans="3:12" ht="17.45" customHeight="1" x14ac:dyDescent="0.2">
      <c r="C223" s="158">
        <f t="shared" si="7"/>
        <v>217</v>
      </c>
      <c r="D223" s="146" t="str">
        <f>IF(PROVEEDORES!E224="","",PROVEEDORES!E224)</f>
        <v/>
      </c>
      <c r="E223" s="146" t="str">
        <f>IF(PROVEEDORES!F224="","",PROVEEDORES!F224)</f>
        <v/>
      </c>
      <c r="F223" s="146" t="str">
        <f>IF(PROVEEDORES!D224="","",PROVEEDORES!D224)</f>
        <v/>
      </c>
      <c r="G223" s="159">
        <f>SUMIF('EG-DIC'!$F$18:$F$516,PROVEEDORES!$D224,'EG-DIC'!P$18:P$516)</f>
        <v>0</v>
      </c>
      <c r="H223" s="159">
        <f>SUMIF('EG-DIC'!$F$18:$F$516,PROVEEDORES!$D224,'EG-DIC'!Q$18:Q$516)</f>
        <v>0</v>
      </c>
      <c r="I223" s="159">
        <f>SUMIF('EG-DIC'!$F$18:$F$516,PROVEEDORES!$D224,'EG-DIC'!R$18:R$516)</f>
        <v>0</v>
      </c>
      <c r="J223" s="159">
        <f>SUMIF('EG-DIC'!$F$18:$F$516,PROVEEDORES!$D224,'EG-DIC'!S$18:S$516)</f>
        <v>0</v>
      </c>
      <c r="K223" s="159" t="str">
        <f t="shared" si="6"/>
        <v/>
      </c>
      <c r="L223" s="146" t="str">
        <f>IF(PROVEEDORES!G224="","",PROVEEDORES!G224)</f>
        <v/>
      </c>
    </row>
    <row r="224" spans="3:12" ht="17.45" customHeight="1" x14ac:dyDescent="0.2">
      <c r="C224" s="158">
        <f t="shared" si="7"/>
        <v>218</v>
      </c>
      <c r="D224" s="146" t="str">
        <f>IF(PROVEEDORES!E225="","",PROVEEDORES!E225)</f>
        <v/>
      </c>
      <c r="E224" s="146" t="str">
        <f>IF(PROVEEDORES!F225="","",PROVEEDORES!F225)</f>
        <v/>
      </c>
      <c r="F224" s="146" t="str">
        <f>IF(PROVEEDORES!D225="","",PROVEEDORES!D225)</f>
        <v/>
      </c>
      <c r="G224" s="159">
        <f>SUMIF('EG-DIC'!$F$18:$F$516,PROVEEDORES!$D225,'EG-DIC'!P$18:P$516)</f>
        <v>0</v>
      </c>
      <c r="H224" s="159">
        <f>SUMIF('EG-DIC'!$F$18:$F$516,PROVEEDORES!$D225,'EG-DIC'!Q$18:Q$516)</f>
        <v>0</v>
      </c>
      <c r="I224" s="159">
        <f>SUMIF('EG-DIC'!$F$18:$F$516,PROVEEDORES!$D225,'EG-DIC'!R$18:R$516)</f>
        <v>0</v>
      </c>
      <c r="J224" s="159">
        <f>SUMIF('EG-DIC'!$F$18:$F$516,PROVEEDORES!$D225,'EG-DIC'!S$18:S$516)</f>
        <v>0</v>
      </c>
      <c r="K224" s="159" t="str">
        <f t="shared" si="6"/>
        <v/>
      </c>
      <c r="L224" s="146" t="str">
        <f>IF(PROVEEDORES!G225="","",PROVEEDORES!G225)</f>
        <v/>
      </c>
    </row>
    <row r="225" spans="3:12" ht="17.45" customHeight="1" x14ac:dyDescent="0.2">
      <c r="C225" s="158">
        <f t="shared" si="7"/>
        <v>219</v>
      </c>
      <c r="D225" s="146" t="str">
        <f>IF(PROVEEDORES!E226="","",PROVEEDORES!E226)</f>
        <v/>
      </c>
      <c r="E225" s="146" t="str">
        <f>IF(PROVEEDORES!F226="","",PROVEEDORES!F226)</f>
        <v/>
      </c>
      <c r="F225" s="146" t="str">
        <f>IF(PROVEEDORES!D226="","",PROVEEDORES!D226)</f>
        <v/>
      </c>
      <c r="G225" s="159">
        <f>SUMIF('EG-DIC'!$F$18:$F$516,PROVEEDORES!$D226,'EG-DIC'!P$18:P$516)</f>
        <v>0</v>
      </c>
      <c r="H225" s="159">
        <f>SUMIF('EG-DIC'!$F$18:$F$516,PROVEEDORES!$D226,'EG-DIC'!Q$18:Q$516)</f>
        <v>0</v>
      </c>
      <c r="I225" s="159">
        <f>SUMIF('EG-DIC'!$F$18:$F$516,PROVEEDORES!$D226,'EG-DIC'!R$18:R$516)</f>
        <v>0</v>
      </c>
      <c r="J225" s="159">
        <f>SUMIF('EG-DIC'!$F$18:$F$516,PROVEEDORES!$D226,'EG-DIC'!S$18:S$516)</f>
        <v>0</v>
      </c>
      <c r="K225" s="159" t="str">
        <f t="shared" si="6"/>
        <v/>
      </c>
      <c r="L225" s="146" t="str">
        <f>IF(PROVEEDORES!G226="","",PROVEEDORES!G226)</f>
        <v/>
      </c>
    </row>
    <row r="226" spans="3:12" ht="17.45" customHeight="1" x14ac:dyDescent="0.2">
      <c r="C226" s="158">
        <f t="shared" si="7"/>
        <v>220</v>
      </c>
      <c r="D226" s="146" t="str">
        <f>IF(PROVEEDORES!E227="","",PROVEEDORES!E227)</f>
        <v/>
      </c>
      <c r="E226" s="146" t="str">
        <f>IF(PROVEEDORES!F227="","",PROVEEDORES!F227)</f>
        <v/>
      </c>
      <c r="F226" s="146" t="str">
        <f>IF(PROVEEDORES!D227="","",PROVEEDORES!D227)</f>
        <v/>
      </c>
      <c r="G226" s="159">
        <f>SUMIF('EG-DIC'!$F$18:$F$516,PROVEEDORES!$D227,'EG-DIC'!P$18:P$516)</f>
        <v>0</v>
      </c>
      <c r="H226" s="159">
        <f>SUMIF('EG-DIC'!$F$18:$F$516,PROVEEDORES!$D227,'EG-DIC'!Q$18:Q$516)</f>
        <v>0</v>
      </c>
      <c r="I226" s="159">
        <f>SUMIF('EG-DIC'!$F$18:$F$516,PROVEEDORES!$D227,'EG-DIC'!R$18:R$516)</f>
        <v>0</v>
      </c>
      <c r="J226" s="159">
        <f>SUMIF('EG-DIC'!$F$18:$F$516,PROVEEDORES!$D227,'EG-DIC'!S$18:S$516)</f>
        <v>0</v>
      </c>
      <c r="K226" s="159" t="str">
        <f t="shared" si="6"/>
        <v/>
      </c>
      <c r="L226" s="146" t="str">
        <f>IF(PROVEEDORES!G227="","",PROVEEDORES!G227)</f>
        <v/>
      </c>
    </row>
    <row r="227" spans="3:12" ht="17.45" customHeight="1" x14ac:dyDescent="0.2">
      <c r="C227" s="158">
        <f t="shared" si="7"/>
        <v>221</v>
      </c>
      <c r="D227" s="146" t="str">
        <f>IF(PROVEEDORES!E228="","",PROVEEDORES!E228)</f>
        <v/>
      </c>
      <c r="E227" s="146" t="str">
        <f>IF(PROVEEDORES!F228="","",PROVEEDORES!F228)</f>
        <v/>
      </c>
      <c r="F227" s="146" t="str">
        <f>IF(PROVEEDORES!D228="","",PROVEEDORES!D228)</f>
        <v/>
      </c>
      <c r="G227" s="159">
        <f>SUMIF('EG-DIC'!$F$18:$F$516,PROVEEDORES!$D228,'EG-DIC'!P$18:P$516)</f>
        <v>0</v>
      </c>
      <c r="H227" s="159">
        <f>SUMIF('EG-DIC'!$F$18:$F$516,PROVEEDORES!$D228,'EG-DIC'!Q$18:Q$516)</f>
        <v>0</v>
      </c>
      <c r="I227" s="159">
        <f>SUMIF('EG-DIC'!$F$18:$F$516,PROVEEDORES!$D228,'EG-DIC'!R$18:R$516)</f>
        <v>0</v>
      </c>
      <c r="J227" s="159">
        <f>SUMIF('EG-DIC'!$F$18:$F$516,PROVEEDORES!$D228,'EG-DIC'!S$18:S$516)</f>
        <v>0</v>
      </c>
      <c r="K227" s="159" t="str">
        <f t="shared" si="6"/>
        <v/>
      </c>
      <c r="L227" s="146" t="str">
        <f>IF(PROVEEDORES!G228="","",PROVEEDORES!G228)</f>
        <v/>
      </c>
    </row>
    <row r="228" spans="3:12" ht="17.45" customHeight="1" x14ac:dyDescent="0.2">
      <c r="C228" s="158">
        <f t="shared" si="7"/>
        <v>222</v>
      </c>
      <c r="D228" s="146" t="str">
        <f>IF(PROVEEDORES!E229="","",PROVEEDORES!E229)</f>
        <v/>
      </c>
      <c r="E228" s="146" t="str">
        <f>IF(PROVEEDORES!F229="","",PROVEEDORES!F229)</f>
        <v/>
      </c>
      <c r="F228" s="146" t="str">
        <f>IF(PROVEEDORES!D229="","",PROVEEDORES!D229)</f>
        <v/>
      </c>
      <c r="G228" s="159">
        <f>SUMIF('EG-DIC'!$F$18:$F$516,PROVEEDORES!$D229,'EG-DIC'!P$18:P$516)</f>
        <v>0</v>
      </c>
      <c r="H228" s="159">
        <f>SUMIF('EG-DIC'!$F$18:$F$516,PROVEEDORES!$D229,'EG-DIC'!Q$18:Q$516)</f>
        <v>0</v>
      </c>
      <c r="I228" s="159">
        <f>SUMIF('EG-DIC'!$F$18:$F$516,PROVEEDORES!$D229,'EG-DIC'!R$18:R$516)</f>
        <v>0</v>
      </c>
      <c r="J228" s="159">
        <f>SUMIF('EG-DIC'!$F$18:$F$516,PROVEEDORES!$D229,'EG-DIC'!S$18:S$516)</f>
        <v>0</v>
      </c>
      <c r="K228" s="159" t="str">
        <f t="shared" si="6"/>
        <v/>
      </c>
      <c r="L228" s="146" t="str">
        <f>IF(PROVEEDORES!G229="","",PROVEEDORES!G229)</f>
        <v/>
      </c>
    </row>
    <row r="229" spans="3:12" ht="17.45" customHeight="1" x14ac:dyDescent="0.2">
      <c r="C229" s="158">
        <f t="shared" si="7"/>
        <v>223</v>
      </c>
      <c r="D229" s="146" t="str">
        <f>IF(PROVEEDORES!E230="","",PROVEEDORES!E230)</f>
        <v/>
      </c>
      <c r="E229" s="146" t="str">
        <f>IF(PROVEEDORES!F230="","",PROVEEDORES!F230)</f>
        <v/>
      </c>
      <c r="F229" s="146" t="str">
        <f>IF(PROVEEDORES!D230="","",PROVEEDORES!D230)</f>
        <v/>
      </c>
      <c r="G229" s="159">
        <f>SUMIF('EG-DIC'!$F$18:$F$516,PROVEEDORES!$D230,'EG-DIC'!P$18:P$516)</f>
        <v>0</v>
      </c>
      <c r="H229" s="159">
        <f>SUMIF('EG-DIC'!$F$18:$F$516,PROVEEDORES!$D230,'EG-DIC'!Q$18:Q$516)</f>
        <v>0</v>
      </c>
      <c r="I229" s="159">
        <f>SUMIF('EG-DIC'!$F$18:$F$516,PROVEEDORES!$D230,'EG-DIC'!R$18:R$516)</f>
        <v>0</v>
      </c>
      <c r="J229" s="159">
        <f>SUMIF('EG-DIC'!$F$18:$F$516,PROVEEDORES!$D230,'EG-DIC'!S$18:S$516)</f>
        <v>0</v>
      </c>
      <c r="K229" s="159" t="str">
        <f t="shared" si="6"/>
        <v/>
      </c>
      <c r="L229" s="146" t="str">
        <f>IF(PROVEEDORES!G230="","",PROVEEDORES!G230)</f>
        <v/>
      </c>
    </row>
    <row r="230" spans="3:12" ht="17.45" customHeight="1" x14ac:dyDescent="0.2">
      <c r="C230" s="158">
        <f t="shared" si="7"/>
        <v>224</v>
      </c>
      <c r="D230" s="146" t="str">
        <f>IF(PROVEEDORES!E231="","",PROVEEDORES!E231)</f>
        <v/>
      </c>
      <c r="E230" s="146" t="str">
        <f>IF(PROVEEDORES!F231="","",PROVEEDORES!F231)</f>
        <v/>
      </c>
      <c r="F230" s="146" t="str">
        <f>IF(PROVEEDORES!D231="","",PROVEEDORES!D231)</f>
        <v/>
      </c>
      <c r="G230" s="159">
        <f>SUMIF('EG-DIC'!$F$18:$F$516,PROVEEDORES!$D231,'EG-DIC'!P$18:P$516)</f>
        <v>0</v>
      </c>
      <c r="H230" s="159">
        <f>SUMIF('EG-DIC'!$F$18:$F$516,PROVEEDORES!$D231,'EG-DIC'!Q$18:Q$516)</f>
        <v>0</v>
      </c>
      <c r="I230" s="159">
        <f>SUMIF('EG-DIC'!$F$18:$F$516,PROVEEDORES!$D231,'EG-DIC'!R$18:R$516)</f>
        <v>0</v>
      </c>
      <c r="J230" s="159">
        <f>SUMIF('EG-DIC'!$F$18:$F$516,PROVEEDORES!$D231,'EG-DIC'!S$18:S$516)</f>
        <v>0</v>
      </c>
      <c r="K230" s="159" t="str">
        <f t="shared" si="6"/>
        <v/>
      </c>
      <c r="L230" s="146" t="str">
        <f>IF(PROVEEDORES!G231="","",PROVEEDORES!G231)</f>
        <v/>
      </c>
    </row>
    <row r="231" spans="3:12" ht="17.45" customHeight="1" x14ac:dyDescent="0.2">
      <c r="C231" s="158">
        <f t="shared" si="7"/>
        <v>225</v>
      </c>
      <c r="D231" s="146" t="str">
        <f>IF(PROVEEDORES!E232="","",PROVEEDORES!E232)</f>
        <v/>
      </c>
      <c r="E231" s="146" t="str">
        <f>IF(PROVEEDORES!F232="","",PROVEEDORES!F232)</f>
        <v/>
      </c>
      <c r="F231" s="146" t="str">
        <f>IF(PROVEEDORES!D232="","",PROVEEDORES!D232)</f>
        <v/>
      </c>
      <c r="G231" s="159">
        <f>SUMIF('EG-DIC'!$F$18:$F$516,PROVEEDORES!$D232,'EG-DIC'!P$18:P$516)</f>
        <v>0</v>
      </c>
      <c r="H231" s="159">
        <f>SUMIF('EG-DIC'!$F$18:$F$516,PROVEEDORES!$D232,'EG-DIC'!Q$18:Q$516)</f>
        <v>0</v>
      </c>
      <c r="I231" s="159">
        <f>SUMIF('EG-DIC'!$F$18:$F$516,PROVEEDORES!$D232,'EG-DIC'!R$18:R$516)</f>
        <v>0</v>
      </c>
      <c r="J231" s="159">
        <f>SUMIF('EG-DIC'!$F$18:$F$516,PROVEEDORES!$D232,'EG-DIC'!S$18:S$516)</f>
        <v>0</v>
      </c>
      <c r="K231" s="159" t="str">
        <f t="shared" si="6"/>
        <v/>
      </c>
      <c r="L231" s="146" t="str">
        <f>IF(PROVEEDORES!G232="","",PROVEEDORES!G232)</f>
        <v/>
      </c>
    </row>
    <row r="232" spans="3:12" ht="17.45" customHeight="1" x14ac:dyDescent="0.2">
      <c r="C232" s="158">
        <f t="shared" si="7"/>
        <v>226</v>
      </c>
      <c r="D232" s="146" t="str">
        <f>IF(PROVEEDORES!E233="","",PROVEEDORES!E233)</f>
        <v/>
      </c>
      <c r="E232" s="146" t="str">
        <f>IF(PROVEEDORES!F233="","",PROVEEDORES!F233)</f>
        <v/>
      </c>
      <c r="F232" s="146" t="str">
        <f>IF(PROVEEDORES!D233="","",PROVEEDORES!D233)</f>
        <v/>
      </c>
      <c r="G232" s="159">
        <f>SUMIF('EG-DIC'!$F$18:$F$516,PROVEEDORES!$D233,'EG-DIC'!P$18:P$516)</f>
        <v>0</v>
      </c>
      <c r="H232" s="159">
        <f>SUMIF('EG-DIC'!$F$18:$F$516,PROVEEDORES!$D233,'EG-DIC'!Q$18:Q$516)</f>
        <v>0</v>
      </c>
      <c r="I232" s="159">
        <f>SUMIF('EG-DIC'!$F$18:$F$516,PROVEEDORES!$D233,'EG-DIC'!R$18:R$516)</f>
        <v>0</v>
      </c>
      <c r="J232" s="159">
        <f>SUMIF('EG-DIC'!$F$18:$F$516,PROVEEDORES!$D233,'EG-DIC'!S$18:S$516)</f>
        <v>0</v>
      </c>
      <c r="K232" s="159" t="str">
        <f t="shared" si="6"/>
        <v/>
      </c>
      <c r="L232" s="146" t="str">
        <f>IF(PROVEEDORES!G233="","",PROVEEDORES!G233)</f>
        <v/>
      </c>
    </row>
    <row r="233" spans="3:12" ht="17.45" customHeight="1" x14ac:dyDescent="0.2">
      <c r="C233" s="158">
        <f t="shared" si="7"/>
        <v>227</v>
      </c>
      <c r="D233" s="146" t="str">
        <f>IF(PROVEEDORES!E234="","",PROVEEDORES!E234)</f>
        <v/>
      </c>
      <c r="E233" s="146" t="str">
        <f>IF(PROVEEDORES!F234="","",PROVEEDORES!F234)</f>
        <v/>
      </c>
      <c r="F233" s="146" t="str">
        <f>IF(PROVEEDORES!D234="","",PROVEEDORES!D234)</f>
        <v/>
      </c>
      <c r="G233" s="159">
        <f>SUMIF('EG-DIC'!$F$18:$F$516,PROVEEDORES!$D234,'EG-DIC'!P$18:P$516)</f>
        <v>0</v>
      </c>
      <c r="H233" s="159">
        <f>SUMIF('EG-DIC'!$F$18:$F$516,PROVEEDORES!$D234,'EG-DIC'!Q$18:Q$516)</f>
        <v>0</v>
      </c>
      <c r="I233" s="159">
        <f>SUMIF('EG-DIC'!$F$18:$F$516,PROVEEDORES!$D234,'EG-DIC'!R$18:R$516)</f>
        <v>0</v>
      </c>
      <c r="J233" s="159">
        <f>SUMIF('EG-DIC'!$F$18:$F$516,PROVEEDORES!$D234,'EG-DIC'!S$18:S$516)</f>
        <v>0</v>
      </c>
      <c r="K233" s="159" t="str">
        <f t="shared" si="6"/>
        <v/>
      </c>
      <c r="L233" s="146" t="str">
        <f>IF(PROVEEDORES!G234="","",PROVEEDORES!G234)</f>
        <v/>
      </c>
    </row>
    <row r="234" spans="3:12" ht="17.45" customHeight="1" x14ac:dyDescent="0.2">
      <c r="C234" s="158">
        <f t="shared" si="7"/>
        <v>228</v>
      </c>
      <c r="D234" s="146" t="str">
        <f>IF(PROVEEDORES!E235="","",PROVEEDORES!E235)</f>
        <v/>
      </c>
      <c r="E234" s="146" t="str">
        <f>IF(PROVEEDORES!F235="","",PROVEEDORES!F235)</f>
        <v/>
      </c>
      <c r="F234" s="146" t="str">
        <f>IF(PROVEEDORES!D235="","",PROVEEDORES!D235)</f>
        <v/>
      </c>
      <c r="G234" s="159">
        <f>SUMIF('EG-DIC'!$F$18:$F$516,PROVEEDORES!$D235,'EG-DIC'!P$18:P$516)</f>
        <v>0</v>
      </c>
      <c r="H234" s="159">
        <f>SUMIF('EG-DIC'!$F$18:$F$516,PROVEEDORES!$D235,'EG-DIC'!Q$18:Q$516)</f>
        <v>0</v>
      </c>
      <c r="I234" s="159">
        <f>SUMIF('EG-DIC'!$F$18:$F$516,PROVEEDORES!$D235,'EG-DIC'!R$18:R$516)</f>
        <v>0</v>
      </c>
      <c r="J234" s="159">
        <f>SUMIF('EG-DIC'!$F$18:$F$516,PROVEEDORES!$D235,'EG-DIC'!S$18:S$516)</f>
        <v>0</v>
      </c>
      <c r="K234" s="159" t="str">
        <f t="shared" si="6"/>
        <v/>
      </c>
      <c r="L234" s="146" t="str">
        <f>IF(PROVEEDORES!G235="","",PROVEEDORES!G235)</f>
        <v/>
      </c>
    </row>
    <row r="235" spans="3:12" ht="17.45" customHeight="1" x14ac:dyDescent="0.2">
      <c r="C235" s="158">
        <f t="shared" si="7"/>
        <v>229</v>
      </c>
      <c r="D235" s="146" t="str">
        <f>IF(PROVEEDORES!E236="","",PROVEEDORES!E236)</f>
        <v/>
      </c>
      <c r="E235" s="146" t="str">
        <f>IF(PROVEEDORES!F236="","",PROVEEDORES!F236)</f>
        <v/>
      </c>
      <c r="F235" s="146" t="str">
        <f>IF(PROVEEDORES!D236="","",PROVEEDORES!D236)</f>
        <v/>
      </c>
      <c r="G235" s="159">
        <f>SUMIF('EG-DIC'!$F$18:$F$516,PROVEEDORES!$D236,'EG-DIC'!P$18:P$516)</f>
        <v>0</v>
      </c>
      <c r="H235" s="159">
        <f>SUMIF('EG-DIC'!$F$18:$F$516,PROVEEDORES!$D236,'EG-DIC'!Q$18:Q$516)</f>
        <v>0</v>
      </c>
      <c r="I235" s="159">
        <f>SUMIF('EG-DIC'!$F$18:$F$516,PROVEEDORES!$D236,'EG-DIC'!R$18:R$516)</f>
        <v>0</v>
      </c>
      <c r="J235" s="159">
        <f>SUMIF('EG-DIC'!$F$18:$F$516,PROVEEDORES!$D236,'EG-DIC'!S$18:S$516)</f>
        <v>0</v>
      </c>
      <c r="K235" s="159" t="str">
        <f t="shared" si="6"/>
        <v/>
      </c>
      <c r="L235" s="146" t="str">
        <f>IF(PROVEEDORES!G236="","",PROVEEDORES!G236)</f>
        <v/>
      </c>
    </row>
    <row r="236" spans="3:12" ht="17.45" customHeight="1" x14ac:dyDescent="0.2">
      <c r="C236" s="158">
        <f t="shared" si="7"/>
        <v>230</v>
      </c>
      <c r="D236" s="146" t="str">
        <f>IF(PROVEEDORES!E237="","",PROVEEDORES!E237)</f>
        <v/>
      </c>
      <c r="E236" s="146" t="str">
        <f>IF(PROVEEDORES!F237="","",PROVEEDORES!F237)</f>
        <v/>
      </c>
      <c r="F236" s="146" t="str">
        <f>IF(PROVEEDORES!D237="","",PROVEEDORES!D237)</f>
        <v/>
      </c>
      <c r="G236" s="159">
        <f>SUMIF('EG-DIC'!$F$18:$F$516,PROVEEDORES!$D237,'EG-DIC'!P$18:P$516)</f>
        <v>0</v>
      </c>
      <c r="H236" s="159">
        <f>SUMIF('EG-DIC'!$F$18:$F$516,PROVEEDORES!$D237,'EG-DIC'!Q$18:Q$516)</f>
        <v>0</v>
      </c>
      <c r="I236" s="159">
        <f>SUMIF('EG-DIC'!$F$18:$F$516,PROVEEDORES!$D237,'EG-DIC'!R$18:R$516)</f>
        <v>0</v>
      </c>
      <c r="J236" s="159">
        <f>SUMIF('EG-DIC'!$F$18:$F$516,PROVEEDORES!$D237,'EG-DIC'!S$18:S$516)</f>
        <v>0</v>
      </c>
      <c r="K236" s="159" t="str">
        <f t="shared" si="6"/>
        <v/>
      </c>
      <c r="L236" s="146" t="str">
        <f>IF(PROVEEDORES!G237="","",PROVEEDORES!G237)</f>
        <v/>
      </c>
    </row>
    <row r="237" spans="3:12" ht="17.45" customHeight="1" x14ac:dyDescent="0.2">
      <c r="C237" s="158">
        <f t="shared" si="7"/>
        <v>231</v>
      </c>
      <c r="D237" s="146" t="str">
        <f>IF(PROVEEDORES!E238="","",PROVEEDORES!E238)</f>
        <v/>
      </c>
      <c r="E237" s="146" t="str">
        <f>IF(PROVEEDORES!F238="","",PROVEEDORES!F238)</f>
        <v/>
      </c>
      <c r="F237" s="146" t="str">
        <f>IF(PROVEEDORES!D238="","",PROVEEDORES!D238)</f>
        <v/>
      </c>
      <c r="G237" s="159">
        <f>SUMIF('EG-DIC'!$F$18:$F$516,PROVEEDORES!$D238,'EG-DIC'!P$18:P$516)</f>
        <v>0</v>
      </c>
      <c r="H237" s="159">
        <f>SUMIF('EG-DIC'!$F$18:$F$516,PROVEEDORES!$D238,'EG-DIC'!Q$18:Q$516)</f>
        <v>0</v>
      </c>
      <c r="I237" s="159">
        <f>SUMIF('EG-DIC'!$F$18:$F$516,PROVEEDORES!$D238,'EG-DIC'!R$18:R$516)</f>
        <v>0</v>
      </c>
      <c r="J237" s="159">
        <f>SUMIF('EG-DIC'!$F$18:$F$516,PROVEEDORES!$D238,'EG-DIC'!S$18:S$516)</f>
        <v>0</v>
      </c>
      <c r="K237" s="159" t="str">
        <f t="shared" si="6"/>
        <v/>
      </c>
      <c r="L237" s="146" t="str">
        <f>IF(PROVEEDORES!G238="","",PROVEEDORES!G238)</f>
        <v/>
      </c>
    </row>
    <row r="238" spans="3:12" ht="17.45" customHeight="1" x14ac:dyDescent="0.2">
      <c r="C238" s="158">
        <f t="shared" si="7"/>
        <v>232</v>
      </c>
      <c r="D238" s="146" t="str">
        <f>IF(PROVEEDORES!E239="","",PROVEEDORES!E239)</f>
        <v/>
      </c>
      <c r="E238" s="146" t="str">
        <f>IF(PROVEEDORES!F239="","",PROVEEDORES!F239)</f>
        <v/>
      </c>
      <c r="F238" s="146" t="str">
        <f>IF(PROVEEDORES!D239="","",PROVEEDORES!D239)</f>
        <v/>
      </c>
      <c r="G238" s="159">
        <f>SUMIF('EG-DIC'!$F$18:$F$516,PROVEEDORES!$D239,'EG-DIC'!P$18:P$516)</f>
        <v>0</v>
      </c>
      <c r="H238" s="159">
        <f>SUMIF('EG-DIC'!$F$18:$F$516,PROVEEDORES!$D239,'EG-DIC'!Q$18:Q$516)</f>
        <v>0</v>
      </c>
      <c r="I238" s="159">
        <f>SUMIF('EG-DIC'!$F$18:$F$516,PROVEEDORES!$D239,'EG-DIC'!R$18:R$516)</f>
        <v>0</v>
      </c>
      <c r="J238" s="159">
        <f>SUMIF('EG-DIC'!$F$18:$F$516,PROVEEDORES!$D239,'EG-DIC'!S$18:S$516)</f>
        <v>0</v>
      </c>
      <c r="K238" s="159" t="str">
        <f t="shared" si="6"/>
        <v/>
      </c>
      <c r="L238" s="146" t="str">
        <f>IF(PROVEEDORES!G239="","",PROVEEDORES!G239)</f>
        <v/>
      </c>
    </row>
    <row r="239" spans="3:12" ht="17.45" customHeight="1" x14ac:dyDescent="0.2">
      <c r="C239" s="158">
        <f t="shared" si="7"/>
        <v>233</v>
      </c>
      <c r="D239" s="146" t="str">
        <f>IF(PROVEEDORES!E240="","",PROVEEDORES!E240)</f>
        <v/>
      </c>
      <c r="E239" s="146" t="str">
        <f>IF(PROVEEDORES!F240="","",PROVEEDORES!F240)</f>
        <v/>
      </c>
      <c r="F239" s="146" t="str">
        <f>IF(PROVEEDORES!D240="","",PROVEEDORES!D240)</f>
        <v/>
      </c>
      <c r="G239" s="159">
        <f>SUMIF('EG-DIC'!$F$18:$F$516,PROVEEDORES!$D240,'EG-DIC'!P$18:P$516)</f>
        <v>0</v>
      </c>
      <c r="H239" s="159">
        <f>SUMIF('EG-DIC'!$F$18:$F$516,PROVEEDORES!$D240,'EG-DIC'!Q$18:Q$516)</f>
        <v>0</v>
      </c>
      <c r="I239" s="159">
        <f>SUMIF('EG-DIC'!$F$18:$F$516,PROVEEDORES!$D240,'EG-DIC'!R$18:R$516)</f>
        <v>0</v>
      </c>
      <c r="J239" s="159">
        <f>SUMIF('EG-DIC'!$F$18:$F$516,PROVEEDORES!$D240,'EG-DIC'!S$18:S$516)</f>
        <v>0</v>
      </c>
      <c r="K239" s="159" t="str">
        <f t="shared" si="6"/>
        <v/>
      </c>
      <c r="L239" s="146" t="str">
        <f>IF(PROVEEDORES!G240="","",PROVEEDORES!G240)</f>
        <v/>
      </c>
    </row>
    <row r="240" spans="3:12" ht="17.45" customHeight="1" x14ac:dyDescent="0.2">
      <c r="C240" s="158">
        <f t="shared" si="7"/>
        <v>234</v>
      </c>
      <c r="D240" s="146" t="str">
        <f>IF(PROVEEDORES!E241="","",PROVEEDORES!E241)</f>
        <v/>
      </c>
      <c r="E240" s="146" t="str">
        <f>IF(PROVEEDORES!F241="","",PROVEEDORES!F241)</f>
        <v/>
      </c>
      <c r="F240" s="146" t="str">
        <f>IF(PROVEEDORES!D241="","",PROVEEDORES!D241)</f>
        <v/>
      </c>
      <c r="G240" s="159">
        <f>SUMIF('EG-DIC'!$F$18:$F$516,PROVEEDORES!$D241,'EG-DIC'!P$18:P$516)</f>
        <v>0</v>
      </c>
      <c r="H240" s="159">
        <f>SUMIF('EG-DIC'!$F$18:$F$516,PROVEEDORES!$D241,'EG-DIC'!Q$18:Q$516)</f>
        <v>0</v>
      </c>
      <c r="I240" s="159">
        <f>SUMIF('EG-DIC'!$F$18:$F$516,PROVEEDORES!$D241,'EG-DIC'!R$18:R$516)</f>
        <v>0</v>
      </c>
      <c r="J240" s="159">
        <f>SUMIF('EG-DIC'!$F$18:$F$516,PROVEEDORES!$D241,'EG-DIC'!S$18:S$516)</f>
        <v>0</v>
      </c>
      <c r="K240" s="159" t="str">
        <f t="shared" si="6"/>
        <v/>
      </c>
      <c r="L240" s="146" t="str">
        <f>IF(PROVEEDORES!G241="","",PROVEEDORES!G241)</f>
        <v/>
      </c>
    </row>
    <row r="241" spans="3:12" ht="17.45" customHeight="1" x14ac:dyDescent="0.2">
      <c r="C241" s="158">
        <f t="shared" si="7"/>
        <v>235</v>
      </c>
      <c r="D241" s="146" t="str">
        <f>IF(PROVEEDORES!E242="","",PROVEEDORES!E242)</f>
        <v/>
      </c>
      <c r="E241" s="146" t="str">
        <f>IF(PROVEEDORES!F242="","",PROVEEDORES!F242)</f>
        <v/>
      </c>
      <c r="F241" s="146" t="str">
        <f>IF(PROVEEDORES!D242="","",PROVEEDORES!D242)</f>
        <v/>
      </c>
      <c r="G241" s="159">
        <f>SUMIF('EG-DIC'!$F$18:$F$516,PROVEEDORES!$D242,'EG-DIC'!P$18:P$516)</f>
        <v>0</v>
      </c>
      <c r="H241" s="159">
        <f>SUMIF('EG-DIC'!$F$18:$F$516,PROVEEDORES!$D242,'EG-DIC'!Q$18:Q$516)</f>
        <v>0</v>
      </c>
      <c r="I241" s="159">
        <f>SUMIF('EG-DIC'!$F$18:$F$516,PROVEEDORES!$D242,'EG-DIC'!R$18:R$516)</f>
        <v>0</v>
      </c>
      <c r="J241" s="159">
        <f>SUMIF('EG-DIC'!$F$18:$F$516,PROVEEDORES!$D242,'EG-DIC'!S$18:S$516)</f>
        <v>0</v>
      </c>
      <c r="K241" s="159" t="str">
        <f t="shared" si="6"/>
        <v/>
      </c>
      <c r="L241" s="146" t="str">
        <f>IF(PROVEEDORES!G242="","",PROVEEDORES!G242)</f>
        <v/>
      </c>
    </row>
    <row r="242" spans="3:12" ht="17.45" customHeight="1" x14ac:dyDescent="0.2">
      <c r="C242" s="158">
        <f t="shared" si="7"/>
        <v>236</v>
      </c>
      <c r="D242" s="146" t="str">
        <f>IF(PROVEEDORES!E243="","",PROVEEDORES!E243)</f>
        <v/>
      </c>
      <c r="E242" s="146" t="str">
        <f>IF(PROVEEDORES!F243="","",PROVEEDORES!F243)</f>
        <v/>
      </c>
      <c r="F242" s="146" t="str">
        <f>IF(PROVEEDORES!D243="","",PROVEEDORES!D243)</f>
        <v/>
      </c>
      <c r="G242" s="159">
        <f>SUMIF('EG-DIC'!$F$18:$F$516,PROVEEDORES!$D243,'EG-DIC'!P$18:P$516)</f>
        <v>0</v>
      </c>
      <c r="H242" s="159">
        <f>SUMIF('EG-DIC'!$F$18:$F$516,PROVEEDORES!$D243,'EG-DIC'!Q$18:Q$516)</f>
        <v>0</v>
      </c>
      <c r="I242" s="159">
        <f>SUMIF('EG-DIC'!$F$18:$F$516,PROVEEDORES!$D243,'EG-DIC'!R$18:R$516)</f>
        <v>0</v>
      </c>
      <c r="J242" s="159">
        <f>SUMIF('EG-DIC'!$F$18:$F$516,PROVEEDORES!$D243,'EG-DIC'!S$18:S$516)</f>
        <v>0</v>
      </c>
      <c r="K242" s="159" t="str">
        <f t="shared" si="6"/>
        <v/>
      </c>
      <c r="L242" s="146" t="str">
        <f>IF(PROVEEDORES!G243="","",PROVEEDORES!G243)</f>
        <v/>
      </c>
    </row>
    <row r="243" spans="3:12" ht="17.45" customHeight="1" x14ac:dyDescent="0.2">
      <c r="C243" s="158">
        <f t="shared" si="7"/>
        <v>237</v>
      </c>
      <c r="D243" s="146" t="str">
        <f>IF(PROVEEDORES!E244="","",PROVEEDORES!E244)</f>
        <v/>
      </c>
      <c r="E243" s="146" t="str">
        <f>IF(PROVEEDORES!F244="","",PROVEEDORES!F244)</f>
        <v/>
      </c>
      <c r="F243" s="146" t="str">
        <f>IF(PROVEEDORES!D244="","",PROVEEDORES!D244)</f>
        <v/>
      </c>
      <c r="G243" s="159">
        <f>SUMIF('EG-DIC'!$F$18:$F$516,PROVEEDORES!$D244,'EG-DIC'!P$18:P$516)</f>
        <v>0</v>
      </c>
      <c r="H243" s="159">
        <f>SUMIF('EG-DIC'!$F$18:$F$516,PROVEEDORES!$D244,'EG-DIC'!Q$18:Q$516)</f>
        <v>0</v>
      </c>
      <c r="I243" s="159">
        <f>SUMIF('EG-DIC'!$F$18:$F$516,PROVEEDORES!$D244,'EG-DIC'!R$18:R$516)</f>
        <v>0</v>
      </c>
      <c r="J243" s="159">
        <f>SUMIF('EG-DIC'!$F$18:$F$516,PROVEEDORES!$D244,'EG-DIC'!S$18:S$516)</f>
        <v>0</v>
      </c>
      <c r="K243" s="159" t="str">
        <f t="shared" si="6"/>
        <v/>
      </c>
      <c r="L243" s="146" t="str">
        <f>IF(PROVEEDORES!G244="","",PROVEEDORES!G244)</f>
        <v/>
      </c>
    </row>
    <row r="244" spans="3:12" ht="17.45" customHeight="1" x14ac:dyDescent="0.2">
      <c r="C244" s="158">
        <f t="shared" si="7"/>
        <v>238</v>
      </c>
      <c r="D244" s="146" t="str">
        <f>IF(PROVEEDORES!E245="","",PROVEEDORES!E245)</f>
        <v/>
      </c>
      <c r="E244" s="146" t="str">
        <f>IF(PROVEEDORES!F245="","",PROVEEDORES!F245)</f>
        <v/>
      </c>
      <c r="F244" s="146" t="str">
        <f>IF(PROVEEDORES!D245="","",PROVEEDORES!D245)</f>
        <v/>
      </c>
      <c r="G244" s="159">
        <f>SUMIF('EG-DIC'!$F$18:$F$516,PROVEEDORES!$D245,'EG-DIC'!P$18:P$516)</f>
        <v>0</v>
      </c>
      <c r="H244" s="159">
        <f>SUMIF('EG-DIC'!$F$18:$F$516,PROVEEDORES!$D245,'EG-DIC'!Q$18:Q$516)</f>
        <v>0</v>
      </c>
      <c r="I244" s="159">
        <f>SUMIF('EG-DIC'!$F$18:$F$516,PROVEEDORES!$D245,'EG-DIC'!R$18:R$516)</f>
        <v>0</v>
      </c>
      <c r="J244" s="159">
        <f>SUMIF('EG-DIC'!$F$18:$F$516,PROVEEDORES!$D245,'EG-DIC'!S$18:S$516)</f>
        <v>0</v>
      </c>
      <c r="K244" s="159" t="str">
        <f t="shared" si="6"/>
        <v/>
      </c>
      <c r="L244" s="146" t="str">
        <f>IF(PROVEEDORES!G245="","",PROVEEDORES!G245)</f>
        <v/>
      </c>
    </row>
    <row r="245" spans="3:12" ht="17.45" customHeight="1" x14ac:dyDescent="0.2">
      <c r="C245" s="158">
        <f t="shared" si="7"/>
        <v>239</v>
      </c>
      <c r="D245" s="146" t="str">
        <f>IF(PROVEEDORES!E246="","",PROVEEDORES!E246)</f>
        <v/>
      </c>
      <c r="E245" s="146" t="str">
        <f>IF(PROVEEDORES!F246="","",PROVEEDORES!F246)</f>
        <v/>
      </c>
      <c r="F245" s="146" t="str">
        <f>IF(PROVEEDORES!D246="","",PROVEEDORES!D246)</f>
        <v/>
      </c>
      <c r="G245" s="159">
        <f>SUMIF('EG-DIC'!$F$18:$F$516,PROVEEDORES!$D246,'EG-DIC'!P$18:P$516)</f>
        <v>0</v>
      </c>
      <c r="H245" s="159">
        <f>SUMIF('EG-DIC'!$F$18:$F$516,PROVEEDORES!$D246,'EG-DIC'!Q$18:Q$516)</f>
        <v>0</v>
      </c>
      <c r="I245" s="159">
        <f>SUMIF('EG-DIC'!$F$18:$F$516,PROVEEDORES!$D246,'EG-DIC'!R$18:R$516)</f>
        <v>0</v>
      </c>
      <c r="J245" s="159">
        <f>SUMIF('EG-DIC'!$F$18:$F$516,PROVEEDORES!$D246,'EG-DIC'!S$18:S$516)</f>
        <v>0</v>
      </c>
      <c r="K245" s="159" t="str">
        <f t="shared" si="6"/>
        <v/>
      </c>
      <c r="L245" s="146" t="str">
        <f>IF(PROVEEDORES!G246="","",PROVEEDORES!G246)</f>
        <v/>
      </c>
    </row>
    <row r="246" spans="3:12" ht="17.45" customHeight="1" x14ac:dyDescent="0.2">
      <c r="C246" s="158">
        <f t="shared" si="7"/>
        <v>240</v>
      </c>
      <c r="D246" s="146" t="str">
        <f>IF(PROVEEDORES!E247="","",PROVEEDORES!E247)</f>
        <v/>
      </c>
      <c r="E246" s="146" t="str">
        <f>IF(PROVEEDORES!F247="","",PROVEEDORES!F247)</f>
        <v/>
      </c>
      <c r="F246" s="146" t="str">
        <f>IF(PROVEEDORES!D247="","",PROVEEDORES!D247)</f>
        <v/>
      </c>
      <c r="G246" s="159">
        <f>SUMIF('EG-DIC'!$F$18:$F$516,PROVEEDORES!$D247,'EG-DIC'!P$18:P$516)</f>
        <v>0</v>
      </c>
      <c r="H246" s="159">
        <f>SUMIF('EG-DIC'!$F$18:$F$516,PROVEEDORES!$D247,'EG-DIC'!Q$18:Q$516)</f>
        <v>0</v>
      </c>
      <c r="I246" s="159">
        <f>SUMIF('EG-DIC'!$F$18:$F$516,PROVEEDORES!$D247,'EG-DIC'!R$18:R$516)</f>
        <v>0</v>
      </c>
      <c r="J246" s="159">
        <f>SUMIF('EG-DIC'!$F$18:$F$516,PROVEEDORES!$D247,'EG-DIC'!S$18:S$516)</f>
        <v>0</v>
      </c>
      <c r="K246" s="159" t="str">
        <f t="shared" si="6"/>
        <v/>
      </c>
      <c r="L246" s="146" t="str">
        <f>IF(PROVEEDORES!G247="","",PROVEEDORES!G247)</f>
        <v/>
      </c>
    </row>
    <row r="247" spans="3:12" ht="17.45" customHeight="1" x14ac:dyDescent="0.2">
      <c r="C247" s="158">
        <f t="shared" si="7"/>
        <v>241</v>
      </c>
      <c r="D247" s="146" t="str">
        <f>IF(PROVEEDORES!E248="","",PROVEEDORES!E248)</f>
        <v/>
      </c>
      <c r="E247" s="146" t="str">
        <f>IF(PROVEEDORES!F248="","",PROVEEDORES!F248)</f>
        <v/>
      </c>
      <c r="F247" s="146" t="str">
        <f>IF(PROVEEDORES!D248="","",PROVEEDORES!D248)</f>
        <v/>
      </c>
      <c r="G247" s="159">
        <f>SUMIF('EG-DIC'!$F$18:$F$516,PROVEEDORES!$D248,'EG-DIC'!P$18:P$516)</f>
        <v>0</v>
      </c>
      <c r="H247" s="159">
        <f>SUMIF('EG-DIC'!$F$18:$F$516,PROVEEDORES!$D248,'EG-DIC'!Q$18:Q$516)</f>
        <v>0</v>
      </c>
      <c r="I247" s="159">
        <f>SUMIF('EG-DIC'!$F$18:$F$516,PROVEEDORES!$D248,'EG-DIC'!R$18:R$516)</f>
        <v>0</v>
      </c>
      <c r="J247" s="159">
        <f>SUMIF('EG-DIC'!$F$18:$F$516,PROVEEDORES!$D248,'EG-DIC'!S$18:S$516)</f>
        <v>0</v>
      </c>
      <c r="K247" s="159" t="str">
        <f t="shared" si="6"/>
        <v/>
      </c>
      <c r="L247" s="146" t="str">
        <f>IF(PROVEEDORES!G248="","",PROVEEDORES!G248)</f>
        <v/>
      </c>
    </row>
    <row r="248" spans="3:12" ht="17.45" customHeight="1" x14ac:dyDescent="0.2">
      <c r="C248" s="158">
        <f t="shared" si="7"/>
        <v>242</v>
      </c>
      <c r="D248" s="146" t="str">
        <f>IF(PROVEEDORES!E249="","",PROVEEDORES!E249)</f>
        <v/>
      </c>
      <c r="E248" s="146" t="str">
        <f>IF(PROVEEDORES!F249="","",PROVEEDORES!F249)</f>
        <v/>
      </c>
      <c r="F248" s="146" t="str">
        <f>IF(PROVEEDORES!D249="","",PROVEEDORES!D249)</f>
        <v/>
      </c>
      <c r="G248" s="159">
        <f>SUMIF('EG-DIC'!$F$18:$F$516,PROVEEDORES!$D249,'EG-DIC'!P$18:P$516)</f>
        <v>0</v>
      </c>
      <c r="H248" s="159">
        <f>SUMIF('EG-DIC'!$F$18:$F$516,PROVEEDORES!$D249,'EG-DIC'!Q$18:Q$516)</f>
        <v>0</v>
      </c>
      <c r="I248" s="159">
        <f>SUMIF('EG-DIC'!$F$18:$F$516,PROVEEDORES!$D249,'EG-DIC'!R$18:R$516)</f>
        <v>0</v>
      </c>
      <c r="J248" s="159">
        <f>SUMIF('EG-DIC'!$F$18:$F$516,PROVEEDORES!$D249,'EG-DIC'!S$18:S$516)</f>
        <v>0</v>
      </c>
      <c r="K248" s="159" t="str">
        <f t="shared" si="6"/>
        <v/>
      </c>
      <c r="L248" s="146" t="str">
        <f>IF(PROVEEDORES!G249="","",PROVEEDORES!G249)</f>
        <v/>
      </c>
    </row>
    <row r="249" spans="3:12" ht="17.45" customHeight="1" x14ac:dyDescent="0.2">
      <c r="C249" s="158">
        <f t="shared" si="7"/>
        <v>243</v>
      </c>
      <c r="D249" s="146" t="str">
        <f>IF(PROVEEDORES!E250="","",PROVEEDORES!E250)</f>
        <v/>
      </c>
      <c r="E249" s="146" t="str">
        <f>IF(PROVEEDORES!F250="","",PROVEEDORES!F250)</f>
        <v/>
      </c>
      <c r="F249" s="146" t="str">
        <f>IF(PROVEEDORES!D250="","",PROVEEDORES!D250)</f>
        <v/>
      </c>
      <c r="G249" s="159">
        <f>SUMIF('EG-DIC'!$F$18:$F$516,PROVEEDORES!$D250,'EG-DIC'!P$18:P$516)</f>
        <v>0</v>
      </c>
      <c r="H249" s="159">
        <f>SUMIF('EG-DIC'!$F$18:$F$516,PROVEEDORES!$D250,'EG-DIC'!Q$18:Q$516)</f>
        <v>0</v>
      </c>
      <c r="I249" s="159">
        <f>SUMIF('EG-DIC'!$F$18:$F$516,PROVEEDORES!$D250,'EG-DIC'!R$18:R$516)</f>
        <v>0</v>
      </c>
      <c r="J249" s="159">
        <f>SUMIF('EG-DIC'!$F$18:$F$516,PROVEEDORES!$D250,'EG-DIC'!S$18:S$516)</f>
        <v>0</v>
      </c>
      <c r="K249" s="159" t="str">
        <f t="shared" si="6"/>
        <v/>
      </c>
      <c r="L249" s="146" t="str">
        <f>IF(PROVEEDORES!G250="","",PROVEEDORES!G250)</f>
        <v/>
      </c>
    </row>
    <row r="250" spans="3:12" ht="17.45" customHeight="1" x14ac:dyDescent="0.2">
      <c r="C250" s="158">
        <f t="shared" si="7"/>
        <v>244</v>
      </c>
      <c r="D250" s="146" t="str">
        <f>IF(PROVEEDORES!E251="","",PROVEEDORES!E251)</f>
        <v/>
      </c>
      <c r="E250" s="146" t="str">
        <f>IF(PROVEEDORES!F251="","",PROVEEDORES!F251)</f>
        <v/>
      </c>
      <c r="F250" s="146" t="str">
        <f>IF(PROVEEDORES!D251="","",PROVEEDORES!D251)</f>
        <v/>
      </c>
      <c r="G250" s="159">
        <f>SUMIF('EG-DIC'!$F$18:$F$516,PROVEEDORES!$D251,'EG-DIC'!P$18:P$516)</f>
        <v>0</v>
      </c>
      <c r="H250" s="159">
        <f>SUMIF('EG-DIC'!$F$18:$F$516,PROVEEDORES!$D251,'EG-DIC'!Q$18:Q$516)</f>
        <v>0</v>
      </c>
      <c r="I250" s="159">
        <f>SUMIF('EG-DIC'!$F$18:$F$516,PROVEEDORES!$D251,'EG-DIC'!R$18:R$516)</f>
        <v>0</v>
      </c>
      <c r="J250" s="159">
        <f>SUMIF('EG-DIC'!$F$18:$F$516,PROVEEDORES!$D251,'EG-DIC'!S$18:S$516)</f>
        <v>0</v>
      </c>
      <c r="K250" s="159" t="str">
        <f t="shared" si="6"/>
        <v/>
      </c>
      <c r="L250" s="146" t="str">
        <f>IF(PROVEEDORES!G251="","",PROVEEDORES!G251)</f>
        <v/>
      </c>
    </row>
    <row r="251" spans="3:12" ht="17.45" customHeight="1" x14ac:dyDescent="0.2">
      <c r="C251" s="158">
        <f t="shared" si="7"/>
        <v>245</v>
      </c>
      <c r="D251" s="146" t="str">
        <f>IF(PROVEEDORES!E252="","",PROVEEDORES!E252)</f>
        <v/>
      </c>
      <c r="E251" s="146" t="str">
        <f>IF(PROVEEDORES!F252="","",PROVEEDORES!F252)</f>
        <v/>
      </c>
      <c r="F251" s="146" t="str">
        <f>IF(PROVEEDORES!D252="","",PROVEEDORES!D252)</f>
        <v/>
      </c>
      <c r="G251" s="159">
        <f>SUMIF('EG-DIC'!$F$18:$F$516,PROVEEDORES!$D252,'EG-DIC'!P$18:P$516)</f>
        <v>0</v>
      </c>
      <c r="H251" s="159">
        <f>SUMIF('EG-DIC'!$F$18:$F$516,PROVEEDORES!$D252,'EG-DIC'!Q$18:Q$516)</f>
        <v>0</v>
      </c>
      <c r="I251" s="159">
        <f>SUMIF('EG-DIC'!$F$18:$F$516,PROVEEDORES!$D252,'EG-DIC'!R$18:R$516)</f>
        <v>0</v>
      </c>
      <c r="J251" s="159">
        <f>SUMIF('EG-DIC'!$F$18:$F$516,PROVEEDORES!$D252,'EG-DIC'!S$18:S$516)</f>
        <v>0</v>
      </c>
      <c r="K251" s="159" t="str">
        <f t="shared" si="6"/>
        <v/>
      </c>
      <c r="L251" s="146" t="str">
        <f>IF(PROVEEDORES!G252="","",PROVEEDORES!G252)</f>
        <v/>
      </c>
    </row>
    <row r="252" spans="3:12" ht="17.45" customHeight="1" x14ac:dyDescent="0.2">
      <c r="C252" s="158">
        <f t="shared" si="7"/>
        <v>246</v>
      </c>
      <c r="D252" s="146" t="str">
        <f>IF(PROVEEDORES!E253="","",PROVEEDORES!E253)</f>
        <v/>
      </c>
      <c r="E252" s="146" t="str">
        <f>IF(PROVEEDORES!F253="","",PROVEEDORES!F253)</f>
        <v/>
      </c>
      <c r="F252" s="146" t="str">
        <f>IF(PROVEEDORES!D253="","",PROVEEDORES!D253)</f>
        <v/>
      </c>
      <c r="G252" s="159">
        <f>SUMIF('EG-DIC'!$F$18:$F$516,PROVEEDORES!$D253,'EG-DIC'!P$18:P$516)</f>
        <v>0</v>
      </c>
      <c r="H252" s="159">
        <f>SUMIF('EG-DIC'!$F$18:$F$516,PROVEEDORES!$D253,'EG-DIC'!Q$18:Q$516)</f>
        <v>0</v>
      </c>
      <c r="I252" s="159">
        <f>SUMIF('EG-DIC'!$F$18:$F$516,PROVEEDORES!$D253,'EG-DIC'!R$18:R$516)</f>
        <v>0</v>
      </c>
      <c r="J252" s="159">
        <f>SUMIF('EG-DIC'!$F$18:$F$516,PROVEEDORES!$D253,'EG-DIC'!S$18:S$516)</f>
        <v>0</v>
      </c>
      <c r="K252" s="159" t="str">
        <f t="shared" si="6"/>
        <v/>
      </c>
      <c r="L252" s="146" t="str">
        <f>IF(PROVEEDORES!G253="","",PROVEEDORES!G253)</f>
        <v/>
      </c>
    </row>
    <row r="253" spans="3:12" ht="17.45" customHeight="1" x14ac:dyDescent="0.2">
      <c r="C253" s="158">
        <f t="shared" si="7"/>
        <v>247</v>
      </c>
      <c r="D253" s="146" t="str">
        <f>IF(PROVEEDORES!E254="","",PROVEEDORES!E254)</f>
        <v/>
      </c>
      <c r="E253" s="146" t="str">
        <f>IF(PROVEEDORES!F254="","",PROVEEDORES!F254)</f>
        <v/>
      </c>
      <c r="F253" s="146" t="str">
        <f>IF(PROVEEDORES!D254="","",PROVEEDORES!D254)</f>
        <v/>
      </c>
      <c r="G253" s="159">
        <f>SUMIF('EG-DIC'!$F$18:$F$516,PROVEEDORES!$D254,'EG-DIC'!P$18:P$516)</f>
        <v>0</v>
      </c>
      <c r="H253" s="159">
        <f>SUMIF('EG-DIC'!$F$18:$F$516,PROVEEDORES!$D254,'EG-DIC'!Q$18:Q$516)</f>
        <v>0</v>
      </c>
      <c r="I253" s="159">
        <f>SUMIF('EG-DIC'!$F$18:$F$516,PROVEEDORES!$D254,'EG-DIC'!R$18:R$516)</f>
        <v>0</v>
      </c>
      <c r="J253" s="159">
        <f>SUMIF('EG-DIC'!$F$18:$F$516,PROVEEDORES!$D254,'EG-DIC'!S$18:S$516)</f>
        <v>0</v>
      </c>
      <c r="K253" s="159" t="str">
        <f t="shared" si="6"/>
        <v/>
      </c>
      <c r="L253" s="146" t="str">
        <f>IF(PROVEEDORES!G254="","",PROVEEDORES!G254)</f>
        <v/>
      </c>
    </row>
    <row r="254" spans="3:12" ht="17.45" customHeight="1" x14ac:dyDescent="0.2">
      <c r="C254" s="158">
        <f t="shared" si="7"/>
        <v>248</v>
      </c>
      <c r="D254" s="146" t="str">
        <f>IF(PROVEEDORES!E255="","",PROVEEDORES!E255)</f>
        <v/>
      </c>
      <c r="E254" s="146" t="str">
        <f>IF(PROVEEDORES!F255="","",PROVEEDORES!F255)</f>
        <v/>
      </c>
      <c r="F254" s="146" t="str">
        <f>IF(PROVEEDORES!D255="","",PROVEEDORES!D255)</f>
        <v/>
      </c>
      <c r="G254" s="159">
        <f>SUMIF('EG-DIC'!$F$18:$F$516,PROVEEDORES!$D255,'EG-DIC'!P$18:P$516)</f>
        <v>0</v>
      </c>
      <c r="H254" s="159">
        <f>SUMIF('EG-DIC'!$F$18:$F$516,PROVEEDORES!$D255,'EG-DIC'!Q$18:Q$516)</f>
        <v>0</v>
      </c>
      <c r="I254" s="159">
        <f>SUMIF('EG-DIC'!$F$18:$F$516,PROVEEDORES!$D255,'EG-DIC'!R$18:R$516)</f>
        <v>0</v>
      </c>
      <c r="J254" s="159">
        <f>SUMIF('EG-DIC'!$F$18:$F$516,PROVEEDORES!$D255,'EG-DIC'!S$18:S$516)</f>
        <v>0</v>
      </c>
      <c r="K254" s="159" t="str">
        <f t="shared" si="6"/>
        <v/>
      </c>
      <c r="L254" s="146" t="str">
        <f>IF(PROVEEDORES!G255="","",PROVEEDORES!G255)</f>
        <v/>
      </c>
    </row>
    <row r="255" spans="3:12" ht="17.45" customHeight="1" x14ac:dyDescent="0.2">
      <c r="C255" s="158">
        <f t="shared" si="7"/>
        <v>249</v>
      </c>
      <c r="D255" s="146" t="str">
        <f>IF(PROVEEDORES!E256="","",PROVEEDORES!E256)</f>
        <v/>
      </c>
      <c r="E255" s="146" t="str">
        <f>IF(PROVEEDORES!F256="","",PROVEEDORES!F256)</f>
        <v/>
      </c>
      <c r="F255" s="146" t="str">
        <f>IF(PROVEEDORES!D256="","",PROVEEDORES!D256)</f>
        <v/>
      </c>
      <c r="G255" s="159">
        <f>SUMIF('EG-DIC'!$F$18:$F$516,PROVEEDORES!$D256,'EG-DIC'!P$18:P$516)</f>
        <v>0</v>
      </c>
      <c r="H255" s="159">
        <f>SUMIF('EG-DIC'!$F$18:$F$516,PROVEEDORES!$D256,'EG-DIC'!Q$18:Q$516)</f>
        <v>0</v>
      </c>
      <c r="I255" s="159">
        <f>SUMIF('EG-DIC'!$F$18:$F$516,PROVEEDORES!$D256,'EG-DIC'!R$18:R$516)</f>
        <v>0</v>
      </c>
      <c r="J255" s="159">
        <f>SUMIF('EG-DIC'!$F$18:$F$516,PROVEEDORES!$D256,'EG-DIC'!S$18:S$516)</f>
        <v>0</v>
      </c>
      <c r="K255" s="159" t="str">
        <f t="shared" si="6"/>
        <v/>
      </c>
      <c r="L255" s="146" t="str">
        <f>IF(PROVEEDORES!G256="","",PROVEEDORES!G256)</f>
        <v/>
      </c>
    </row>
    <row r="256" spans="3:12" ht="17.45" customHeight="1" x14ac:dyDescent="0.2">
      <c r="C256" s="158">
        <f t="shared" si="7"/>
        <v>250</v>
      </c>
      <c r="D256" s="146" t="str">
        <f>IF(PROVEEDORES!E257="","",PROVEEDORES!E257)</f>
        <v/>
      </c>
      <c r="E256" s="146" t="str">
        <f>IF(PROVEEDORES!F257="","",PROVEEDORES!F257)</f>
        <v/>
      </c>
      <c r="F256" s="146" t="str">
        <f>IF(PROVEEDORES!D257="","",PROVEEDORES!D257)</f>
        <v/>
      </c>
      <c r="G256" s="159">
        <f>SUMIF('EG-DIC'!$F$18:$F$516,PROVEEDORES!$D257,'EG-DIC'!P$18:P$516)</f>
        <v>0</v>
      </c>
      <c r="H256" s="159">
        <f>SUMIF('EG-DIC'!$F$18:$F$516,PROVEEDORES!$D257,'EG-DIC'!Q$18:Q$516)</f>
        <v>0</v>
      </c>
      <c r="I256" s="159">
        <f>SUMIF('EG-DIC'!$F$18:$F$516,PROVEEDORES!$D257,'EG-DIC'!R$18:R$516)</f>
        <v>0</v>
      </c>
      <c r="J256" s="159">
        <f>SUMIF('EG-DIC'!$F$18:$F$516,PROVEEDORES!$D257,'EG-DIC'!S$18:S$516)</f>
        <v>0</v>
      </c>
      <c r="K256" s="159" t="str">
        <f t="shared" si="6"/>
        <v/>
      </c>
      <c r="L256" s="146" t="str">
        <f>IF(PROVEEDORES!G257="","",PROVEEDORES!G257)</f>
        <v/>
      </c>
    </row>
    <row r="257" spans="3:12" ht="17.45" customHeight="1" x14ac:dyDescent="0.2">
      <c r="C257" s="158">
        <f t="shared" si="7"/>
        <v>251</v>
      </c>
      <c r="D257" s="146" t="str">
        <f>IF(PROVEEDORES!E258="","",PROVEEDORES!E258)</f>
        <v/>
      </c>
      <c r="E257" s="146" t="str">
        <f>IF(PROVEEDORES!F258="","",PROVEEDORES!F258)</f>
        <v/>
      </c>
      <c r="F257" s="146" t="str">
        <f>IF(PROVEEDORES!D258="","",PROVEEDORES!D258)</f>
        <v/>
      </c>
      <c r="G257" s="159">
        <f>SUMIF('EG-DIC'!$F$18:$F$516,PROVEEDORES!$D258,'EG-DIC'!P$18:P$516)</f>
        <v>0</v>
      </c>
      <c r="H257" s="159">
        <f>SUMIF('EG-DIC'!$F$18:$F$516,PROVEEDORES!$D258,'EG-DIC'!Q$18:Q$516)</f>
        <v>0</v>
      </c>
      <c r="I257" s="159">
        <f>SUMIF('EG-DIC'!$F$18:$F$516,PROVEEDORES!$D258,'EG-DIC'!R$18:R$516)</f>
        <v>0</v>
      </c>
      <c r="J257" s="159">
        <f>SUMIF('EG-DIC'!$F$18:$F$516,PROVEEDORES!$D258,'EG-DIC'!S$18:S$516)</f>
        <v>0</v>
      </c>
      <c r="K257" s="159" t="str">
        <f t="shared" si="6"/>
        <v/>
      </c>
      <c r="L257" s="146" t="str">
        <f>IF(PROVEEDORES!G258="","",PROVEEDORES!G258)</f>
        <v/>
      </c>
    </row>
    <row r="258" spans="3:12" ht="17.45" customHeight="1" x14ac:dyDescent="0.2">
      <c r="C258" s="158">
        <f t="shared" si="7"/>
        <v>252</v>
      </c>
      <c r="D258" s="146" t="str">
        <f>IF(PROVEEDORES!E259="","",PROVEEDORES!E259)</f>
        <v/>
      </c>
      <c r="E258" s="146" t="str">
        <f>IF(PROVEEDORES!F259="","",PROVEEDORES!F259)</f>
        <v/>
      </c>
      <c r="F258" s="146" t="str">
        <f>IF(PROVEEDORES!D259="","",PROVEEDORES!D259)</f>
        <v/>
      </c>
      <c r="G258" s="159">
        <f>SUMIF('EG-DIC'!$F$18:$F$516,PROVEEDORES!$D259,'EG-DIC'!P$18:P$516)</f>
        <v>0</v>
      </c>
      <c r="H258" s="159">
        <f>SUMIF('EG-DIC'!$F$18:$F$516,PROVEEDORES!$D259,'EG-DIC'!Q$18:Q$516)</f>
        <v>0</v>
      </c>
      <c r="I258" s="159">
        <f>SUMIF('EG-DIC'!$F$18:$F$516,PROVEEDORES!$D259,'EG-DIC'!R$18:R$516)</f>
        <v>0</v>
      </c>
      <c r="J258" s="159">
        <f>SUMIF('EG-DIC'!$F$18:$F$516,PROVEEDORES!$D259,'EG-DIC'!S$18:S$516)</f>
        <v>0</v>
      </c>
      <c r="K258" s="159" t="str">
        <f t="shared" si="6"/>
        <v/>
      </c>
      <c r="L258" s="146" t="str">
        <f>IF(PROVEEDORES!G259="","",PROVEEDORES!G259)</f>
        <v/>
      </c>
    </row>
    <row r="259" spans="3:12" ht="17.45" customHeight="1" x14ac:dyDescent="0.2">
      <c r="C259" s="158">
        <f t="shared" si="7"/>
        <v>253</v>
      </c>
      <c r="D259" s="146" t="str">
        <f>IF(PROVEEDORES!E260="","",PROVEEDORES!E260)</f>
        <v/>
      </c>
      <c r="E259" s="146" t="str">
        <f>IF(PROVEEDORES!F260="","",PROVEEDORES!F260)</f>
        <v/>
      </c>
      <c r="F259" s="146" t="str">
        <f>IF(PROVEEDORES!D260="","",PROVEEDORES!D260)</f>
        <v/>
      </c>
      <c r="G259" s="159">
        <f>SUMIF('EG-DIC'!$F$18:$F$516,PROVEEDORES!$D260,'EG-DIC'!P$18:P$516)</f>
        <v>0</v>
      </c>
      <c r="H259" s="159">
        <f>SUMIF('EG-DIC'!$F$18:$F$516,PROVEEDORES!$D260,'EG-DIC'!Q$18:Q$516)</f>
        <v>0</v>
      </c>
      <c r="I259" s="159">
        <f>SUMIF('EG-DIC'!$F$18:$F$516,PROVEEDORES!$D260,'EG-DIC'!R$18:R$516)</f>
        <v>0</v>
      </c>
      <c r="J259" s="159">
        <f>SUMIF('EG-DIC'!$F$18:$F$516,PROVEEDORES!$D260,'EG-DIC'!S$18:S$516)</f>
        <v>0</v>
      </c>
      <c r="K259" s="159" t="str">
        <f t="shared" si="6"/>
        <v/>
      </c>
      <c r="L259" s="146" t="str">
        <f>IF(PROVEEDORES!G260="","",PROVEEDORES!G260)</f>
        <v/>
      </c>
    </row>
    <row r="260" spans="3:12" ht="17.45" customHeight="1" x14ac:dyDescent="0.2">
      <c r="C260" s="158">
        <f t="shared" si="7"/>
        <v>254</v>
      </c>
      <c r="D260" s="146" t="str">
        <f>IF(PROVEEDORES!E261="","",PROVEEDORES!E261)</f>
        <v/>
      </c>
      <c r="E260" s="146" t="str">
        <f>IF(PROVEEDORES!F261="","",PROVEEDORES!F261)</f>
        <v/>
      </c>
      <c r="F260" s="146" t="str">
        <f>IF(PROVEEDORES!D261="","",PROVEEDORES!D261)</f>
        <v/>
      </c>
      <c r="G260" s="159">
        <f>SUMIF('EG-DIC'!$F$18:$F$516,PROVEEDORES!$D261,'EG-DIC'!P$18:P$516)</f>
        <v>0</v>
      </c>
      <c r="H260" s="159">
        <f>SUMIF('EG-DIC'!$F$18:$F$516,PROVEEDORES!$D261,'EG-DIC'!Q$18:Q$516)</f>
        <v>0</v>
      </c>
      <c r="I260" s="159">
        <f>SUMIF('EG-DIC'!$F$18:$F$516,PROVEEDORES!$D261,'EG-DIC'!R$18:R$516)</f>
        <v>0</v>
      </c>
      <c r="J260" s="159">
        <f>SUMIF('EG-DIC'!$F$18:$F$516,PROVEEDORES!$D261,'EG-DIC'!S$18:S$516)</f>
        <v>0</v>
      </c>
      <c r="K260" s="159" t="str">
        <f t="shared" si="6"/>
        <v/>
      </c>
      <c r="L260" s="146" t="str">
        <f>IF(PROVEEDORES!G261="","",PROVEEDORES!G261)</f>
        <v/>
      </c>
    </row>
    <row r="261" spans="3:12" ht="17.45" customHeight="1" x14ac:dyDescent="0.2">
      <c r="C261" s="158">
        <f t="shared" si="7"/>
        <v>255</v>
      </c>
      <c r="D261" s="146" t="str">
        <f>IF(PROVEEDORES!E262="","",PROVEEDORES!E262)</f>
        <v/>
      </c>
      <c r="E261" s="146" t="str">
        <f>IF(PROVEEDORES!F262="","",PROVEEDORES!F262)</f>
        <v/>
      </c>
      <c r="F261" s="146" t="str">
        <f>IF(PROVEEDORES!D262="","",PROVEEDORES!D262)</f>
        <v/>
      </c>
      <c r="G261" s="159">
        <f>SUMIF('EG-DIC'!$F$18:$F$516,PROVEEDORES!$D262,'EG-DIC'!P$18:P$516)</f>
        <v>0</v>
      </c>
      <c r="H261" s="159">
        <f>SUMIF('EG-DIC'!$F$18:$F$516,PROVEEDORES!$D262,'EG-DIC'!Q$18:Q$516)</f>
        <v>0</v>
      </c>
      <c r="I261" s="159">
        <f>SUMIF('EG-DIC'!$F$18:$F$516,PROVEEDORES!$D262,'EG-DIC'!R$18:R$516)</f>
        <v>0</v>
      </c>
      <c r="J261" s="159">
        <f>SUMIF('EG-DIC'!$F$18:$F$516,PROVEEDORES!$D262,'EG-DIC'!S$18:S$516)</f>
        <v>0</v>
      </c>
      <c r="K261" s="159" t="str">
        <f t="shared" si="6"/>
        <v/>
      </c>
      <c r="L261" s="146" t="str">
        <f>IF(PROVEEDORES!G262="","",PROVEEDORES!G262)</f>
        <v/>
      </c>
    </row>
    <row r="262" spans="3:12" ht="17.45" customHeight="1" x14ac:dyDescent="0.2">
      <c r="C262" s="158">
        <f t="shared" si="7"/>
        <v>256</v>
      </c>
      <c r="D262" s="146" t="str">
        <f>IF(PROVEEDORES!E263="","",PROVEEDORES!E263)</f>
        <v/>
      </c>
      <c r="E262" s="146" t="str">
        <f>IF(PROVEEDORES!F263="","",PROVEEDORES!F263)</f>
        <v/>
      </c>
      <c r="F262" s="146" t="str">
        <f>IF(PROVEEDORES!D263="","",PROVEEDORES!D263)</f>
        <v/>
      </c>
      <c r="G262" s="159">
        <f>SUMIF('EG-DIC'!$F$18:$F$516,PROVEEDORES!$D263,'EG-DIC'!P$18:P$516)</f>
        <v>0</v>
      </c>
      <c r="H262" s="159">
        <f>SUMIF('EG-DIC'!$F$18:$F$516,PROVEEDORES!$D263,'EG-DIC'!Q$18:Q$516)</f>
        <v>0</v>
      </c>
      <c r="I262" s="159">
        <f>SUMIF('EG-DIC'!$F$18:$F$516,PROVEEDORES!$D263,'EG-DIC'!R$18:R$516)</f>
        <v>0</v>
      </c>
      <c r="J262" s="159">
        <f>SUMIF('EG-DIC'!$F$18:$F$516,PROVEEDORES!$D263,'EG-DIC'!S$18:S$516)</f>
        <v>0</v>
      </c>
      <c r="K262" s="159" t="str">
        <f t="shared" si="6"/>
        <v/>
      </c>
      <c r="L262" s="146" t="str">
        <f>IF(PROVEEDORES!G263="","",PROVEEDORES!G263)</f>
        <v/>
      </c>
    </row>
    <row r="263" spans="3:12" ht="17.45" customHeight="1" x14ac:dyDescent="0.2">
      <c r="C263" s="158">
        <f t="shared" si="7"/>
        <v>257</v>
      </c>
      <c r="D263" s="146" t="str">
        <f>IF(PROVEEDORES!E264="","",PROVEEDORES!E264)</f>
        <v/>
      </c>
      <c r="E263" s="146" t="str">
        <f>IF(PROVEEDORES!F264="","",PROVEEDORES!F264)</f>
        <v/>
      </c>
      <c r="F263" s="146" t="str">
        <f>IF(PROVEEDORES!D264="","",PROVEEDORES!D264)</f>
        <v/>
      </c>
      <c r="G263" s="159">
        <f>SUMIF('EG-DIC'!$F$18:$F$516,PROVEEDORES!$D264,'EG-DIC'!P$18:P$516)</f>
        <v>0</v>
      </c>
      <c r="H263" s="159">
        <f>SUMIF('EG-DIC'!$F$18:$F$516,PROVEEDORES!$D264,'EG-DIC'!Q$18:Q$516)</f>
        <v>0</v>
      </c>
      <c r="I263" s="159">
        <f>SUMIF('EG-DIC'!$F$18:$F$516,PROVEEDORES!$D264,'EG-DIC'!R$18:R$516)</f>
        <v>0</v>
      </c>
      <c r="J263" s="159">
        <f>SUMIF('EG-DIC'!$F$18:$F$516,PROVEEDORES!$D264,'EG-DIC'!S$18:S$516)</f>
        <v>0</v>
      </c>
      <c r="K263" s="159" t="str">
        <f t="shared" si="6"/>
        <v/>
      </c>
      <c r="L263" s="146" t="str">
        <f>IF(PROVEEDORES!G264="","",PROVEEDORES!G264)</f>
        <v/>
      </c>
    </row>
    <row r="264" spans="3:12" ht="17.45" customHeight="1" x14ac:dyDescent="0.2">
      <c r="C264" s="158">
        <f t="shared" si="7"/>
        <v>258</v>
      </c>
      <c r="D264" s="146" t="str">
        <f>IF(PROVEEDORES!E265="","",PROVEEDORES!E265)</f>
        <v/>
      </c>
      <c r="E264" s="146" t="str">
        <f>IF(PROVEEDORES!F265="","",PROVEEDORES!F265)</f>
        <v/>
      </c>
      <c r="F264" s="146" t="str">
        <f>IF(PROVEEDORES!D265="","",PROVEEDORES!D265)</f>
        <v/>
      </c>
      <c r="G264" s="159">
        <f>SUMIF('EG-DIC'!$F$18:$F$516,PROVEEDORES!$D265,'EG-DIC'!P$18:P$516)</f>
        <v>0</v>
      </c>
      <c r="H264" s="159">
        <f>SUMIF('EG-DIC'!$F$18:$F$516,PROVEEDORES!$D265,'EG-DIC'!Q$18:Q$516)</f>
        <v>0</v>
      </c>
      <c r="I264" s="159">
        <f>SUMIF('EG-DIC'!$F$18:$F$516,PROVEEDORES!$D265,'EG-DIC'!R$18:R$516)</f>
        <v>0</v>
      </c>
      <c r="J264" s="159">
        <f>SUMIF('EG-DIC'!$F$18:$F$516,PROVEEDORES!$D265,'EG-DIC'!S$18:S$516)</f>
        <v>0</v>
      </c>
      <c r="K264" s="159" t="str">
        <f t="shared" ref="K264:K327" si="8">IF(G264+H264+I264+J264&gt;0,"C/Información","")</f>
        <v/>
      </c>
      <c r="L264" s="146" t="str">
        <f>IF(PROVEEDORES!G265="","",PROVEEDORES!G265)</f>
        <v/>
      </c>
    </row>
    <row r="265" spans="3:12" ht="17.45" customHeight="1" x14ac:dyDescent="0.2">
      <c r="C265" s="158">
        <f t="shared" ref="C265:C328" si="9">C264+1</f>
        <v>259</v>
      </c>
      <c r="D265" s="146" t="str">
        <f>IF(PROVEEDORES!E266="","",PROVEEDORES!E266)</f>
        <v/>
      </c>
      <c r="E265" s="146" t="str">
        <f>IF(PROVEEDORES!F266="","",PROVEEDORES!F266)</f>
        <v/>
      </c>
      <c r="F265" s="146" t="str">
        <f>IF(PROVEEDORES!D266="","",PROVEEDORES!D266)</f>
        <v/>
      </c>
      <c r="G265" s="159">
        <f>SUMIF('EG-DIC'!$F$18:$F$516,PROVEEDORES!$D266,'EG-DIC'!P$18:P$516)</f>
        <v>0</v>
      </c>
      <c r="H265" s="159">
        <f>SUMIF('EG-DIC'!$F$18:$F$516,PROVEEDORES!$D266,'EG-DIC'!Q$18:Q$516)</f>
        <v>0</v>
      </c>
      <c r="I265" s="159">
        <f>SUMIF('EG-DIC'!$F$18:$F$516,PROVEEDORES!$D266,'EG-DIC'!R$18:R$516)</f>
        <v>0</v>
      </c>
      <c r="J265" s="159">
        <f>SUMIF('EG-DIC'!$F$18:$F$516,PROVEEDORES!$D266,'EG-DIC'!S$18:S$516)</f>
        <v>0</v>
      </c>
      <c r="K265" s="159" t="str">
        <f t="shared" si="8"/>
        <v/>
      </c>
      <c r="L265" s="146" t="str">
        <f>IF(PROVEEDORES!G266="","",PROVEEDORES!G266)</f>
        <v/>
      </c>
    </row>
    <row r="266" spans="3:12" ht="17.45" customHeight="1" x14ac:dyDescent="0.2">
      <c r="C266" s="158">
        <f t="shared" si="9"/>
        <v>260</v>
      </c>
      <c r="D266" s="146" t="str">
        <f>IF(PROVEEDORES!E267="","",PROVEEDORES!E267)</f>
        <v/>
      </c>
      <c r="E266" s="146" t="str">
        <f>IF(PROVEEDORES!F267="","",PROVEEDORES!F267)</f>
        <v/>
      </c>
      <c r="F266" s="146" t="str">
        <f>IF(PROVEEDORES!D267="","",PROVEEDORES!D267)</f>
        <v/>
      </c>
      <c r="G266" s="159">
        <f>SUMIF('EG-DIC'!$F$18:$F$516,PROVEEDORES!$D267,'EG-DIC'!P$18:P$516)</f>
        <v>0</v>
      </c>
      <c r="H266" s="159">
        <f>SUMIF('EG-DIC'!$F$18:$F$516,PROVEEDORES!$D267,'EG-DIC'!Q$18:Q$516)</f>
        <v>0</v>
      </c>
      <c r="I266" s="159">
        <f>SUMIF('EG-DIC'!$F$18:$F$516,PROVEEDORES!$D267,'EG-DIC'!R$18:R$516)</f>
        <v>0</v>
      </c>
      <c r="J266" s="159">
        <f>SUMIF('EG-DIC'!$F$18:$F$516,PROVEEDORES!$D267,'EG-DIC'!S$18:S$516)</f>
        <v>0</v>
      </c>
      <c r="K266" s="159" t="str">
        <f t="shared" si="8"/>
        <v/>
      </c>
      <c r="L266" s="146" t="str">
        <f>IF(PROVEEDORES!G267="","",PROVEEDORES!G267)</f>
        <v/>
      </c>
    </row>
    <row r="267" spans="3:12" ht="17.45" customHeight="1" x14ac:dyDescent="0.2">
      <c r="C267" s="158">
        <f t="shared" si="9"/>
        <v>261</v>
      </c>
      <c r="D267" s="146" t="str">
        <f>IF(PROVEEDORES!E268="","",PROVEEDORES!E268)</f>
        <v/>
      </c>
      <c r="E267" s="146" t="str">
        <f>IF(PROVEEDORES!F268="","",PROVEEDORES!F268)</f>
        <v/>
      </c>
      <c r="F267" s="146" t="str">
        <f>IF(PROVEEDORES!D268="","",PROVEEDORES!D268)</f>
        <v/>
      </c>
      <c r="G267" s="159">
        <f>SUMIF('EG-DIC'!$F$18:$F$516,PROVEEDORES!$D268,'EG-DIC'!P$18:P$516)</f>
        <v>0</v>
      </c>
      <c r="H267" s="159">
        <f>SUMIF('EG-DIC'!$F$18:$F$516,PROVEEDORES!$D268,'EG-DIC'!Q$18:Q$516)</f>
        <v>0</v>
      </c>
      <c r="I267" s="159">
        <f>SUMIF('EG-DIC'!$F$18:$F$516,PROVEEDORES!$D268,'EG-DIC'!R$18:R$516)</f>
        <v>0</v>
      </c>
      <c r="J267" s="159">
        <f>SUMIF('EG-DIC'!$F$18:$F$516,PROVEEDORES!$D268,'EG-DIC'!S$18:S$516)</f>
        <v>0</v>
      </c>
      <c r="K267" s="159" t="str">
        <f t="shared" si="8"/>
        <v/>
      </c>
      <c r="L267" s="146" t="str">
        <f>IF(PROVEEDORES!G268="","",PROVEEDORES!G268)</f>
        <v/>
      </c>
    </row>
    <row r="268" spans="3:12" ht="17.45" customHeight="1" x14ac:dyDescent="0.2">
      <c r="C268" s="158">
        <f t="shared" si="9"/>
        <v>262</v>
      </c>
      <c r="D268" s="146" t="str">
        <f>IF(PROVEEDORES!E269="","",PROVEEDORES!E269)</f>
        <v/>
      </c>
      <c r="E268" s="146" t="str">
        <f>IF(PROVEEDORES!F269="","",PROVEEDORES!F269)</f>
        <v/>
      </c>
      <c r="F268" s="146" t="str">
        <f>IF(PROVEEDORES!D269="","",PROVEEDORES!D269)</f>
        <v/>
      </c>
      <c r="G268" s="159">
        <f>SUMIF('EG-DIC'!$F$18:$F$516,PROVEEDORES!$D269,'EG-DIC'!P$18:P$516)</f>
        <v>0</v>
      </c>
      <c r="H268" s="159">
        <f>SUMIF('EG-DIC'!$F$18:$F$516,PROVEEDORES!$D269,'EG-DIC'!Q$18:Q$516)</f>
        <v>0</v>
      </c>
      <c r="I268" s="159">
        <f>SUMIF('EG-DIC'!$F$18:$F$516,PROVEEDORES!$D269,'EG-DIC'!R$18:R$516)</f>
        <v>0</v>
      </c>
      <c r="J268" s="159">
        <f>SUMIF('EG-DIC'!$F$18:$F$516,PROVEEDORES!$D269,'EG-DIC'!S$18:S$516)</f>
        <v>0</v>
      </c>
      <c r="K268" s="159" t="str">
        <f t="shared" si="8"/>
        <v/>
      </c>
      <c r="L268" s="146" t="str">
        <f>IF(PROVEEDORES!G269="","",PROVEEDORES!G269)</f>
        <v/>
      </c>
    </row>
    <row r="269" spans="3:12" ht="17.45" customHeight="1" x14ac:dyDescent="0.2">
      <c r="C269" s="158">
        <f t="shared" si="9"/>
        <v>263</v>
      </c>
      <c r="D269" s="146" t="str">
        <f>IF(PROVEEDORES!E270="","",PROVEEDORES!E270)</f>
        <v/>
      </c>
      <c r="E269" s="146" t="str">
        <f>IF(PROVEEDORES!F270="","",PROVEEDORES!F270)</f>
        <v/>
      </c>
      <c r="F269" s="146" t="str">
        <f>IF(PROVEEDORES!D270="","",PROVEEDORES!D270)</f>
        <v/>
      </c>
      <c r="G269" s="159">
        <f>SUMIF('EG-DIC'!$F$18:$F$516,PROVEEDORES!$D270,'EG-DIC'!P$18:P$516)</f>
        <v>0</v>
      </c>
      <c r="H269" s="159">
        <f>SUMIF('EG-DIC'!$F$18:$F$516,PROVEEDORES!$D270,'EG-DIC'!Q$18:Q$516)</f>
        <v>0</v>
      </c>
      <c r="I269" s="159">
        <f>SUMIF('EG-DIC'!$F$18:$F$516,PROVEEDORES!$D270,'EG-DIC'!R$18:R$516)</f>
        <v>0</v>
      </c>
      <c r="J269" s="159">
        <f>SUMIF('EG-DIC'!$F$18:$F$516,PROVEEDORES!$D270,'EG-DIC'!S$18:S$516)</f>
        <v>0</v>
      </c>
      <c r="K269" s="159" t="str">
        <f t="shared" si="8"/>
        <v/>
      </c>
      <c r="L269" s="146" t="str">
        <f>IF(PROVEEDORES!G270="","",PROVEEDORES!G270)</f>
        <v/>
      </c>
    </row>
    <row r="270" spans="3:12" ht="17.45" customHeight="1" x14ac:dyDescent="0.2">
      <c r="C270" s="158">
        <f t="shared" si="9"/>
        <v>264</v>
      </c>
      <c r="D270" s="146" t="str">
        <f>IF(PROVEEDORES!E271="","",PROVEEDORES!E271)</f>
        <v/>
      </c>
      <c r="E270" s="146" t="str">
        <f>IF(PROVEEDORES!F271="","",PROVEEDORES!F271)</f>
        <v/>
      </c>
      <c r="F270" s="146" t="str">
        <f>IF(PROVEEDORES!D271="","",PROVEEDORES!D271)</f>
        <v/>
      </c>
      <c r="G270" s="159">
        <f>SUMIF('EG-DIC'!$F$18:$F$516,PROVEEDORES!$D271,'EG-DIC'!P$18:P$516)</f>
        <v>0</v>
      </c>
      <c r="H270" s="159">
        <f>SUMIF('EG-DIC'!$F$18:$F$516,PROVEEDORES!$D271,'EG-DIC'!Q$18:Q$516)</f>
        <v>0</v>
      </c>
      <c r="I270" s="159">
        <f>SUMIF('EG-DIC'!$F$18:$F$516,PROVEEDORES!$D271,'EG-DIC'!R$18:R$516)</f>
        <v>0</v>
      </c>
      <c r="J270" s="159">
        <f>SUMIF('EG-DIC'!$F$18:$F$516,PROVEEDORES!$D271,'EG-DIC'!S$18:S$516)</f>
        <v>0</v>
      </c>
      <c r="K270" s="159" t="str">
        <f t="shared" si="8"/>
        <v/>
      </c>
      <c r="L270" s="146" t="str">
        <f>IF(PROVEEDORES!G271="","",PROVEEDORES!G271)</f>
        <v/>
      </c>
    </row>
    <row r="271" spans="3:12" ht="17.45" customHeight="1" x14ac:dyDescent="0.2">
      <c r="C271" s="158">
        <f t="shared" si="9"/>
        <v>265</v>
      </c>
      <c r="D271" s="146" t="str">
        <f>IF(PROVEEDORES!E272="","",PROVEEDORES!E272)</f>
        <v/>
      </c>
      <c r="E271" s="146" t="str">
        <f>IF(PROVEEDORES!F272="","",PROVEEDORES!F272)</f>
        <v/>
      </c>
      <c r="F271" s="146" t="str">
        <f>IF(PROVEEDORES!D272="","",PROVEEDORES!D272)</f>
        <v/>
      </c>
      <c r="G271" s="159">
        <f>SUMIF('EG-DIC'!$F$18:$F$516,PROVEEDORES!$D272,'EG-DIC'!P$18:P$516)</f>
        <v>0</v>
      </c>
      <c r="H271" s="159">
        <f>SUMIF('EG-DIC'!$F$18:$F$516,PROVEEDORES!$D272,'EG-DIC'!Q$18:Q$516)</f>
        <v>0</v>
      </c>
      <c r="I271" s="159">
        <f>SUMIF('EG-DIC'!$F$18:$F$516,PROVEEDORES!$D272,'EG-DIC'!R$18:R$516)</f>
        <v>0</v>
      </c>
      <c r="J271" s="159">
        <f>SUMIF('EG-DIC'!$F$18:$F$516,PROVEEDORES!$D272,'EG-DIC'!S$18:S$516)</f>
        <v>0</v>
      </c>
      <c r="K271" s="159" t="str">
        <f t="shared" si="8"/>
        <v/>
      </c>
      <c r="L271" s="146" t="str">
        <f>IF(PROVEEDORES!G272="","",PROVEEDORES!G272)</f>
        <v/>
      </c>
    </row>
    <row r="272" spans="3:12" ht="17.45" customHeight="1" x14ac:dyDescent="0.2">
      <c r="C272" s="158">
        <f t="shared" si="9"/>
        <v>266</v>
      </c>
      <c r="D272" s="146" t="str">
        <f>IF(PROVEEDORES!E273="","",PROVEEDORES!E273)</f>
        <v/>
      </c>
      <c r="E272" s="146" t="str">
        <f>IF(PROVEEDORES!F273="","",PROVEEDORES!F273)</f>
        <v/>
      </c>
      <c r="F272" s="146" t="str">
        <f>IF(PROVEEDORES!D273="","",PROVEEDORES!D273)</f>
        <v/>
      </c>
      <c r="G272" s="159">
        <f>SUMIF('EG-DIC'!$F$18:$F$516,PROVEEDORES!$D273,'EG-DIC'!P$18:P$516)</f>
        <v>0</v>
      </c>
      <c r="H272" s="159">
        <f>SUMIF('EG-DIC'!$F$18:$F$516,PROVEEDORES!$D273,'EG-DIC'!Q$18:Q$516)</f>
        <v>0</v>
      </c>
      <c r="I272" s="159">
        <f>SUMIF('EG-DIC'!$F$18:$F$516,PROVEEDORES!$D273,'EG-DIC'!R$18:R$516)</f>
        <v>0</v>
      </c>
      <c r="J272" s="159">
        <f>SUMIF('EG-DIC'!$F$18:$F$516,PROVEEDORES!$D273,'EG-DIC'!S$18:S$516)</f>
        <v>0</v>
      </c>
      <c r="K272" s="159" t="str">
        <f t="shared" si="8"/>
        <v/>
      </c>
      <c r="L272" s="146" t="str">
        <f>IF(PROVEEDORES!G273="","",PROVEEDORES!G273)</f>
        <v/>
      </c>
    </row>
    <row r="273" spans="3:12" ht="17.45" customHeight="1" x14ac:dyDescent="0.2">
      <c r="C273" s="158">
        <f t="shared" si="9"/>
        <v>267</v>
      </c>
      <c r="D273" s="146" t="str">
        <f>IF(PROVEEDORES!E274="","",PROVEEDORES!E274)</f>
        <v/>
      </c>
      <c r="E273" s="146" t="str">
        <f>IF(PROVEEDORES!F274="","",PROVEEDORES!F274)</f>
        <v/>
      </c>
      <c r="F273" s="146" t="str">
        <f>IF(PROVEEDORES!D274="","",PROVEEDORES!D274)</f>
        <v/>
      </c>
      <c r="G273" s="159">
        <f>SUMIF('EG-DIC'!$F$18:$F$516,PROVEEDORES!$D274,'EG-DIC'!P$18:P$516)</f>
        <v>0</v>
      </c>
      <c r="H273" s="159">
        <f>SUMIF('EG-DIC'!$F$18:$F$516,PROVEEDORES!$D274,'EG-DIC'!Q$18:Q$516)</f>
        <v>0</v>
      </c>
      <c r="I273" s="159">
        <f>SUMIF('EG-DIC'!$F$18:$F$516,PROVEEDORES!$D274,'EG-DIC'!R$18:R$516)</f>
        <v>0</v>
      </c>
      <c r="J273" s="159">
        <f>SUMIF('EG-DIC'!$F$18:$F$516,PROVEEDORES!$D274,'EG-DIC'!S$18:S$516)</f>
        <v>0</v>
      </c>
      <c r="K273" s="159" t="str">
        <f t="shared" si="8"/>
        <v/>
      </c>
      <c r="L273" s="146" t="str">
        <f>IF(PROVEEDORES!G274="","",PROVEEDORES!G274)</f>
        <v/>
      </c>
    </row>
    <row r="274" spans="3:12" ht="17.45" customHeight="1" x14ac:dyDescent="0.2">
      <c r="C274" s="158">
        <f t="shared" si="9"/>
        <v>268</v>
      </c>
      <c r="D274" s="146" t="str">
        <f>IF(PROVEEDORES!E275="","",PROVEEDORES!E275)</f>
        <v/>
      </c>
      <c r="E274" s="146" t="str">
        <f>IF(PROVEEDORES!F275="","",PROVEEDORES!F275)</f>
        <v/>
      </c>
      <c r="F274" s="146" t="str">
        <f>IF(PROVEEDORES!D275="","",PROVEEDORES!D275)</f>
        <v/>
      </c>
      <c r="G274" s="159">
        <f>SUMIF('EG-DIC'!$F$18:$F$516,PROVEEDORES!$D275,'EG-DIC'!P$18:P$516)</f>
        <v>0</v>
      </c>
      <c r="H274" s="159">
        <f>SUMIF('EG-DIC'!$F$18:$F$516,PROVEEDORES!$D275,'EG-DIC'!Q$18:Q$516)</f>
        <v>0</v>
      </c>
      <c r="I274" s="159">
        <f>SUMIF('EG-DIC'!$F$18:$F$516,PROVEEDORES!$D275,'EG-DIC'!R$18:R$516)</f>
        <v>0</v>
      </c>
      <c r="J274" s="159">
        <f>SUMIF('EG-DIC'!$F$18:$F$516,PROVEEDORES!$D275,'EG-DIC'!S$18:S$516)</f>
        <v>0</v>
      </c>
      <c r="K274" s="159" t="str">
        <f t="shared" si="8"/>
        <v/>
      </c>
      <c r="L274" s="146" t="str">
        <f>IF(PROVEEDORES!G275="","",PROVEEDORES!G275)</f>
        <v/>
      </c>
    </row>
    <row r="275" spans="3:12" ht="17.45" customHeight="1" x14ac:dyDescent="0.2">
      <c r="C275" s="158">
        <f t="shared" si="9"/>
        <v>269</v>
      </c>
      <c r="D275" s="146" t="str">
        <f>IF(PROVEEDORES!E276="","",PROVEEDORES!E276)</f>
        <v/>
      </c>
      <c r="E275" s="146" t="str">
        <f>IF(PROVEEDORES!F276="","",PROVEEDORES!F276)</f>
        <v/>
      </c>
      <c r="F275" s="146" t="str">
        <f>IF(PROVEEDORES!D276="","",PROVEEDORES!D276)</f>
        <v/>
      </c>
      <c r="G275" s="159">
        <f>SUMIF('EG-DIC'!$F$18:$F$516,PROVEEDORES!$D276,'EG-DIC'!P$18:P$516)</f>
        <v>0</v>
      </c>
      <c r="H275" s="159">
        <f>SUMIF('EG-DIC'!$F$18:$F$516,PROVEEDORES!$D276,'EG-DIC'!Q$18:Q$516)</f>
        <v>0</v>
      </c>
      <c r="I275" s="159">
        <f>SUMIF('EG-DIC'!$F$18:$F$516,PROVEEDORES!$D276,'EG-DIC'!R$18:R$516)</f>
        <v>0</v>
      </c>
      <c r="J275" s="159">
        <f>SUMIF('EG-DIC'!$F$18:$F$516,PROVEEDORES!$D276,'EG-DIC'!S$18:S$516)</f>
        <v>0</v>
      </c>
      <c r="K275" s="159" t="str">
        <f t="shared" si="8"/>
        <v/>
      </c>
      <c r="L275" s="146" t="str">
        <f>IF(PROVEEDORES!G276="","",PROVEEDORES!G276)</f>
        <v/>
      </c>
    </row>
    <row r="276" spans="3:12" ht="17.45" customHeight="1" x14ac:dyDescent="0.2">
      <c r="C276" s="158">
        <f t="shared" si="9"/>
        <v>270</v>
      </c>
      <c r="D276" s="146" t="str">
        <f>IF(PROVEEDORES!E277="","",PROVEEDORES!E277)</f>
        <v/>
      </c>
      <c r="E276" s="146" t="str">
        <f>IF(PROVEEDORES!F277="","",PROVEEDORES!F277)</f>
        <v/>
      </c>
      <c r="F276" s="146" t="str">
        <f>IF(PROVEEDORES!D277="","",PROVEEDORES!D277)</f>
        <v/>
      </c>
      <c r="G276" s="159">
        <f>SUMIF('EG-DIC'!$F$18:$F$516,PROVEEDORES!$D277,'EG-DIC'!P$18:P$516)</f>
        <v>0</v>
      </c>
      <c r="H276" s="159">
        <f>SUMIF('EG-DIC'!$F$18:$F$516,PROVEEDORES!$D277,'EG-DIC'!Q$18:Q$516)</f>
        <v>0</v>
      </c>
      <c r="I276" s="159">
        <f>SUMIF('EG-DIC'!$F$18:$F$516,PROVEEDORES!$D277,'EG-DIC'!R$18:R$516)</f>
        <v>0</v>
      </c>
      <c r="J276" s="159">
        <f>SUMIF('EG-DIC'!$F$18:$F$516,PROVEEDORES!$D277,'EG-DIC'!S$18:S$516)</f>
        <v>0</v>
      </c>
      <c r="K276" s="159" t="str">
        <f t="shared" si="8"/>
        <v/>
      </c>
      <c r="L276" s="146" t="str">
        <f>IF(PROVEEDORES!G277="","",PROVEEDORES!G277)</f>
        <v/>
      </c>
    </row>
    <row r="277" spans="3:12" ht="17.45" customHeight="1" x14ac:dyDescent="0.2">
      <c r="C277" s="158">
        <f t="shared" si="9"/>
        <v>271</v>
      </c>
      <c r="D277" s="146" t="str">
        <f>IF(PROVEEDORES!E278="","",PROVEEDORES!E278)</f>
        <v/>
      </c>
      <c r="E277" s="146" t="str">
        <f>IF(PROVEEDORES!F278="","",PROVEEDORES!F278)</f>
        <v/>
      </c>
      <c r="F277" s="146" t="str">
        <f>IF(PROVEEDORES!D278="","",PROVEEDORES!D278)</f>
        <v/>
      </c>
      <c r="G277" s="159">
        <f>SUMIF('EG-DIC'!$F$18:$F$516,PROVEEDORES!$D278,'EG-DIC'!P$18:P$516)</f>
        <v>0</v>
      </c>
      <c r="H277" s="159">
        <f>SUMIF('EG-DIC'!$F$18:$F$516,PROVEEDORES!$D278,'EG-DIC'!Q$18:Q$516)</f>
        <v>0</v>
      </c>
      <c r="I277" s="159">
        <f>SUMIF('EG-DIC'!$F$18:$F$516,PROVEEDORES!$D278,'EG-DIC'!R$18:R$516)</f>
        <v>0</v>
      </c>
      <c r="J277" s="159">
        <f>SUMIF('EG-DIC'!$F$18:$F$516,PROVEEDORES!$D278,'EG-DIC'!S$18:S$516)</f>
        <v>0</v>
      </c>
      <c r="K277" s="159" t="str">
        <f t="shared" si="8"/>
        <v/>
      </c>
      <c r="L277" s="146" t="str">
        <f>IF(PROVEEDORES!G278="","",PROVEEDORES!G278)</f>
        <v/>
      </c>
    </row>
    <row r="278" spans="3:12" ht="17.45" customHeight="1" x14ac:dyDescent="0.2">
      <c r="C278" s="158">
        <f t="shared" si="9"/>
        <v>272</v>
      </c>
      <c r="D278" s="146" t="str">
        <f>IF(PROVEEDORES!E279="","",PROVEEDORES!E279)</f>
        <v/>
      </c>
      <c r="E278" s="146" t="str">
        <f>IF(PROVEEDORES!F279="","",PROVEEDORES!F279)</f>
        <v/>
      </c>
      <c r="F278" s="146" t="str">
        <f>IF(PROVEEDORES!D279="","",PROVEEDORES!D279)</f>
        <v/>
      </c>
      <c r="G278" s="159">
        <f>SUMIF('EG-DIC'!$F$18:$F$516,PROVEEDORES!$D279,'EG-DIC'!P$18:P$516)</f>
        <v>0</v>
      </c>
      <c r="H278" s="159">
        <f>SUMIF('EG-DIC'!$F$18:$F$516,PROVEEDORES!$D279,'EG-DIC'!Q$18:Q$516)</f>
        <v>0</v>
      </c>
      <c r="I278" s="159">
        <f>SUMIF('EG-DIC'!$F$18:$F$516,PROVEEDORES!$D279,'EG-DIC'!R$18:R$516)</f>
        <v>0</v>
      </c>
      <c r="J278" s="159">
        <f>SUMIF('EG-DIC'!$F$18:$F$516,PROVEEDORES!$D279,'EG-DIC'!S$18:S$516)</f>
        <v>0</v>
      </c>
      <c r="K278" s="159" t="str">
        <f t="shared" si="8"/>
        <v/>
      </c>
      <c r="L278" s="146" t="str">
        <f>IF(PROVEEDORES!G279="","",PROVEEDORES!G279)</f>
        <v/>
      </c>
    </row>
    <row r="279" spans="3:12" ht="17.45" customHeight="1" x14ac:dyDescent="0.2">
      <c r="C279" s="158">
        <f t="shared" si="9"/>
        <v>273</v>
      </c>
      <c r="D279" s="146" t="str">
        <f>IF(PROVEEDORES!E280="","",PROVEEDORES!E280)</f>
        <v/>
      </c>
      <c r="E279" s="146" t="str">
        <f>IF(PROVEEDORES!F280="","",PROVEEDORES!F280)</f>
        <v/>
      </c>
      <c r="F279" s="146" t="str">
        <f>IF(PROVEEDORES!D280="","",PROVEEDORES!D280)</f>
        <v/>
      </c>
      <c r="G279" s="159">
        <f>SUMIF('EG-DIC'!$F$18:$F$516,PROVEEDORES!$D280,'EG-DIC'!P$18:P$516)</f>
        <v>0</v>
      </c>
      <c r="H279" s="159">
        <f>SUMIF('EG-DIC'!$F$18:$F$516,PROVEEDORES!$D280,'EG-DIC'!Q$18:Q$516)</f>
        <v>0</v>
      </c>
      <c r="I279" s="159">
        <f>SUMIF('EG-DIC'!$F$18:$F$516,PROVEEDORES!$D280,'EG-DIC'!R$18:R$516)</f>
        <v>0</v>
      </c>
      <c r="J279" s="159">
        <f>SUMIF('EG-DIC'!$F$18:$F$516,PROVEEDORES!$D280,'EG-DIC'!S$18:S$516)</f>
        <v>0</v>
      </c>
      <c r="K279" s="159" t="str">
        <f t="shared" si="8"/>
        <v/>
      </c>
      <c r="L279" s="146" t="str">
        <f>IF(PROVEEDORES!G280="","",PROVEEDORES!G280)</f>
        <v/>
      </c>
    </row>
    <row r="280" spans="3:12" ht="17.45" customHeight="1" x14ac:dyDescent="0.2">
      <c r="C280" s="158">
        <f t="shared" si="9"/>
        <v>274</v>
      </c>
      <c r="D280" s="146" t="str">
        <f>IF(PROVEEDORES!E281="","",PROVEEDORES!E281)</f>
        <v/>
      </c>
      <c r="E280" s="146" t="str">
        <f>IF(PROVEEDORES!F281="","",PROVEEDORES!F281)</f>
        <v/>
      </c>
      <c r="F280" s="146" t="str">
        <f>IF(PROVEEDORES!D281="","",PROVEEDORES!D281)</f>
        <v/>
      </c>
      <c r="G280" s="159">
        <f>SUMIF('EG-DIC'!$F$18:$F$516,PROVEEDORES!$D281,'EG-DIC'!P$18:P$516)</f>
        <v>0</v>
      </c>
      <c r="H280" s="159">
        <f>SUMIF('EG-DIC'!$F$18:$F$516,PROVEEDORES!$D281,'EG-DIC'!Q$18:Q$516)</f>
        <v>0</v>
      </c>
      <c r="I280" s="159">
        <f>SUMIF('EG-DIC'!$F$18:$F$516,PROVEEDORES!$D281,'EG-DIC'!R$18:R$516)</f>
        <v>0</v>
      </c>
      <c r="J280" s="159">
        <f>SUMIF('EG-DIC'!$F$18:$F$516,PROVEEDORES!$D281,'EG-DIC'!S$18:S$516)</f>
        <v>0</v>
      </c>
      <c r="K280" s="159" t="str">
        <f t="shared" si="8"/>
        <v/>
      </c>
      <c r="L280" s="146" t="str">
        <f>IF(PROVEEDORES!G281="","",PROVEEDORES!G281)</f>
        <v/>
      </c>
    </row>
    <row r="281" spans="3:12" ht="17.45" customHeight="1" x14ac:dyDescent="0.2">
      <c r="C281" s="158">
        <f t="shared" si="9"/>
        <v>275</v>
      </c>
      <c r="D281" s="146" t="str">
        <f>IF(PROVEEDORES!E282="","",PROVEEDORES!E282)</f>
        <v/>
      </c>
      <c r="E281" s="146" t="str">
        <f>IF(PROVEEDORES!F282="","",PROVEEDORES!F282)</f>
        <v/>
      </c>
      <c r="F281" s="146" t="str">
        <f>IF(PROVEEDORES!D282="","",PROVEEDORES!D282)</f>
        <v/>
      </c>
      <c r="G281" s="159">
        <f>SUMIF('EG-DIC'!$F$18:$F$516,PROVEEDORES!$D282,'EG-DIC'!P$18:P$516)</f>
        <v>0</v>
      </c>
      <c r="H281" s="159">
        <f>SUMIF('EG-DIC'!$F$18:$F$516,PROVEEDORES!$D282,'EG-DIC'!Q$18:Q$516)</f>
        <v>0</v>
      </c>
      <c r="I281" s="159">
        <f>SUMIF('EG-DIC'!$F$18:$F$516,PROVEEDORES!$D282,'EG-DIC'!R$18:R$516)</f>
        <v>0</v>
      </c>
      <c r="J281" s="159">
        <f>SUMIF('EG-DIC'!$F$18:$F$516,PROVEEDORES!$D282,'EG-DIC'!S$18:S$516)</f>
        <v>0</v>
      </c>
      <c r="K281" s="159" t="str">
        <f t="shared" si="8"/>
        <v/>
      </c>
      <c r="L281" s="146" t="str">
        <f>IF(PROVEEDORES!G282="","",PROVEEDORES!G282)</f>
        <v/>
      </c>
    </row>
    <row r="282" spans="3:12" ht="17.45" customHeight="1" x14ac:dyDescent="0.2">
      <c r="C282" s="158">
        <f t="shared" si="9"/>
        <v>276</v>
      </c>
      <c r="D282" s="146" t="str">
        <f>IF(PROVEEDORES!E283="","",PROVEEDORES!E283)</f>
        <v/>
      </c>
      <c r="E282" s="146" t="str">
        <f>IF(PROVEEDORES!F283="","",PROVEEDORES!F283)</f>
        <v/>
      </c>
      <c r="F282" s="146" t="str">
        <f>IF(PROVEEDORES!D283="","",PROVEEDORES!D283)</f>
        <v/>
      </c>
      <c r="G282" s="159">
        <f>SUMIF('EG-DIC'!$F$18:$F$516,PROVEEDORES!$D283,'EG-DIC'!P$18:P$516)</f>
        <v>0</v>
      </c>
      <c r="H282" s="159">
        <f>SUMIF('EG-DIC'!$F$18:$F$516,PROVEEDORES!$D283,'EG-DIC'!Q$18:Q$516)</f>
        <v>0</v>
      </c>
      <c r="I282" s="159">
        <f>SUMIF('EG-DIC'!$F$18:$F$516,PROVEEDORES!$D283,'EG-DIC'!R$18:R$516)</f>
        <v>0</v>
      </c>
      <c r="J282" s="159">
        <f>SUMIF('EG-DIC'!$F$18:$F$516,PROVEEDORES!$D283,'EG-DIC'!S$18:S$516)</f>
        <v>0</v>
      </c>
      <c r="K282" s="159" t="str">
        <f t="shared" si="8"/>
        <v/>
      </c>
      <c r="L282" s="146" t="str">
        <f>IF(PROVEEDORES!G283="","",PROVEEDORES!G283)</f>
        <v/>
      </c>
    </row>
    <row r="283" spans="3:12" ht="17.45" customHeight="1" x14ac:dyDescent="0.2">
      <c r="C283" s="158">
        <f t="shared" si="9"/>
        <v>277</v>
      </c>
      <c r="D283" s="146" t="str">
        <f>IF(PROVEEDORES!E284="","",PROVEEDORES!E284)</f>
        <v/>
      </c>
      <c r="E283" s="146" t="str">
        <f>IF(PROVEEDORES!F284="","",PROVEEDORES!F284)</f>
        <v/>
      </c>
      <c r="F283" s="146" t="str">
        <f>IF(PROVEEDORES!D284="","",PROVEEDORES!D284)</f>
        <v/>
      </c>
      <c r="G283" s="159">
        <f>SUMIF('EG-DIC'!$F$18:$F$516,PROVEEDORES!$D284,'EG-DIC'!P$18:P$516)</f>
        <v>0</v>
      </c>
      <c r="H283" s="159">
        <f>SUMIF('EG-DIC'!$F$18:$F$516,PROVEEDORES!$D284,'EG-DIC'!Q$18:Q$516)</f>
        <v>0</v>
      </c>
      <c r="I283" s="159">
        <f>SUMIF('EG-DIC'!$F$18:$F$516,PROVEEDORES!$D284,'EG-DIC'!R$18:R$516)</f>
        <v>0</v>
      </c>
      <c r="J283" s="159">
        <f>SUMIF('EG-DIC'!$F$18:$F$516,PROVEEDORES!$D284,'EG-DIC'!S$18:S$516)</f>
        <v>0</v>
      </c>
      <c r="K283" s="159" t="str">
        <f t="shared" si="8"/>
        <v/>
      </c>
      <c r="L283" s="146" t="str">
        <f>IF(PROVEEDORES!G284="","",PROVEEDORES!G284)</f>
        <v/>
      </c>
    </row>
    <row r="284" spans="3:12" ht="17.45" customHeight="1" x14ac:dyDescent="0.2">
      <c r="C284" s="158">
        <f t="shared" si="9"/>
        <v>278</v>
      </c>
      <c r="D284" s="146" t="str">
        <f>IF(PROVEEDORES!E285="","",PROVEEDORES!E285)</f>
        <v/>
      </c>
      <c r="E284" s="146" t="str">
        <f>IF(PROVEEDORES!F285="","",PROVEEDORES!F285)</f>
        <v/>
      </c>
      <c r="F284" s="146" t="str">
        <f>IF(PROVEEDORES!D285="","",PROVEEDORES!D285)</f>
        <v/>
      </c>
      <c r="G284" s="159">
        <f>SUMIF('EG-DIC'!$F$18:$F$516,PROVEEDORES!$D285,'EG-DIC'!P$18:P$516)</f>
        <v>0</v>
      </c>
      <c r="H284" s="159">
        <f>SUMIF('EG-DIC'!$F$18:$F$516,PROVEEDORES!$D285,'EG-DIC'!Q$18:Q$516)</f>
        <v>0</v>
      </c>
      <c r="I284" s="159">
        <f>SUMIF('EG-DIC'!$F$18:$F$516,PROVEEDORES!$D285,'EG-DIC'!R$18:R$516)</f>
        <v>0</v>
      </c>
      <c r="J284" s="159">
        <f>SUMIF('EG-DIC'!$F$18:$F$516,PROVEEDORES!$D285,'EG-DIC'!S$18:S$516)</f>
        <v>0</v>
      </c>
      <c r="K284" s="159" t="str">
        <f t="shared" si="8"/>
        <v/>
      </c>
      <c r="L284" s="146" t="str">
        <f>IF(PROVEEDORES!G285="","",PROVEEDORES!G285)</f>
        <v/>
      </c>
    </row>
    <row r="285" spans="3:12" ht="17.45" customHeight="1" x14ac:dyDescent="0.2">
      <c r="C285" s="158">
        <f t="shared" si="9"/>
        <v>279</v>
      </c>
      <c r="D285" s="146" t="str">
        <f>IF(PROVEEDORES!E286="","",PROVEEDORES!E286)</f>
        <v/>
      </c>
      <c r="E285" s="146" t="str">
        <f>IF(PROVEEDORES!F286="","",PROVEEDORES!F286)</f>
        <v/>
      </c>
      <c r="F285" s="146" t="str">
        <f>IF(PROVEEDORES!D286="","",PROVEEDORES!D286)</f>
        <v/>
      </c>
      <c r="G285" s="159">
        <f>SUMIF('EG-DIC'!$F$18:$F$516,PROVEEDORES!$D286,'EG-DIC'!P$18:P$516)</f>
        <v>0</v>
      </c>
      <c r="H285" s="159">
        <f>SUMIF('EG-DIC'!$F$18:$F$516,PROVEEDORES!$D286,'EG-DIC'!Q$18:Q$516)</f>
        <v>0</v>
      </c>
      <c r="I285" s="159">
        <f>SUMIF('EG-DIC'!$F$18:$F$516,PROVEEDORES!$D286,'EG-DIC'!R$18:R$516)</f>
        <v>0</v>
      </c>
      <c r="J285" s="159">
        <f>SUMIF('EG-DIC'!$F$18:$F$516,PROVEEDORES!$D286,'EG-DIC'!S$18:S$516)</f>
        <v>0</v>
      </c>
      <c r="K285" s="159" t="str">
        <f t="shared" si="8"/>
        <v/>
      </c>
      <c r="L285" s="146" t="str">
        <f>IF(PROVEEDORES!G286="","",PROVEEDORES!G286)</f>
        <v/>
      </c>
    </row>
    <row r="286" spans="3:12" ht="17.45" customHeight="1" x14ac:dyDescent="0.2">
      <c r="C286" s="158">
        <f t="shared" si="9"/>
        <v>280</v>
      </c>
      <c r="D286" s="146" t="str">
        <f>IF(PROVEEDORES!E287="","",PROVEEDORES!E287)</f>
        <v/>
      </c>
      <c r="E286" s="146" t="str">
        <f>IF(PROVEEDORES!F287="","",PROVEEDORES!F287)</f>
        <v/>
      </c>
      <c r="F286" s="146" t="str">
        <f>IF(PROVEEDORES!D287="","",PROVEEDORES!D287)</f>
        <v/>
      </c>
      <c r="G286" s="159">
        <f>SUMIF('EG-DIC'!$F$18:$F$516,PROVEEDORES!$D287,'EG-DIC'!P$18:P$516)</f>
        <v>0</v>
      </c>
      <c r="H286" s="159">
        <f>SUMIF('EG-DIC'!$F$18:$F$516,PROVEEDORES!$D287,'EG-DIC'!Q$18:Q$516)</f>
        <v>0</v>
      </c>
      <c r="I286" s="159">
        <f>SUMIF('EG-DIC'!$F$18:$F$516,PROVEEDORES!$D287,'EG-DIC'!R$18:R$516)</f>
        <v>0</v>
      </c>
      <c r="J286" s="159">
        <f>SUMIF('EG-DIC'!$F$18:$F$516,PROVEEDORES!$D287,'EG-DIC'!S$18:S$516)</f>
        <v>0</v>
      </c>
      <c r="K286" s="159" t="str">
        <f t="shared" si="8"/>
        <v/>
      </c>
      <c r="L286" s="146" t="str">
        <f>IF(PROVEEDORES!G287="","",PROVEEDORES!G287)</f>
        <v/>
      </c>
    </row>
    <row r="287" spans="3:12" ht="17.45" customHeight="1" x14ac:dyDescent="0.2">
      <c r="C287" s="158">
        <f t="shared" si="9"/>
        <v>281</v>
      </c>
      <c r="D287" s="146" t="str">
        <f>IF(PROVEEDORES!E288="","",PROVEEDORES!E288)</f>
        <v/>
      </c>
      <c r="E287" s="146" t="str">
        <f>IF(PROVEEDORES!F288="","",PROVEEDORES!F288)</f>
        <v/>
      </c>
      <c r="F287" s="146" t="str">
        <f>IF(PROVEEDORES!D288="","",PROVEEDORES!D288)</f>
        <v/>
      </c>
      <c r="G287" s="159">
        <f>SUMIF('EG-DIC'!$F$18:$F$516,PROVEEDORES!$D288,'EG-DIC'!P$18:P$516)</f>
        <v>0</v>
      </c>
      <c r="H287" s="159">
        <f>SUMIF('EG-DIC'!$F$18:$F$516,PROVEEDORES!$D288,'EG-DIC'!Q$18:Q$516)</f>
        <v>0</v>
      </c>
      <c r="I287" s="159">
        <f>SUMIF('EG-DIC'!$F$18:$F$516,PROVEEDORES!$D288,'EG-DIC'!R$18:R$516)</f>
        <v>0</v>
      </c>
      <c r="J287" s="159">
        <f>SUMIF('EG-DIC'!$F$18:$F$516,PROVEEDORES!$D288,'EG-DIC'!S$18:S$516)</f>
        <v>0</v>
      </c>
      <c r="K287" s="159" t="str">
        <f t="shared" si="8"/>
        <v/>
      </c>
      <c r="L287" s="146" t="str">
        <f>IF(PROVEEDORES!G288="","",PROVEEDORES!G288)</f>
        <v/>
      </c>
    </row>
    <row r="288" spans="3:12" ht="17.45" customHeight="1" x14ac:dyDescent="0.2">
      <c r="C288" s="158">
        <f t="shared" si="9"/>
        <v>282</v>
      </c>
      <c r="D288" s="146" t="str">
        <f>IF(PROVEEDORES!E289="","",PROVEEDORES!E289)</f>
        <v/>
      </c>
      <c r="E288" s="146" t="str">
        <f>IF(PROVEEDORES!F289="","",PROVEEDORES!F289)</f>
        <v/>
      </c>
      <c r="F288" s="146" t="str">
        <f>IF(PROVEEDORES!D289="","",PROVEEDORES!D289)</f>
        <v/>
      </c>
      <c r="G288" s="159">
        <f>SUMIF('EG-DIC'!$F$18:$F$516,PROVEEDORES!$D289,'EG-DIC'!P$18:P$516)</f>
        <v>0</v>
      </c>
      <c r="H288" s="159">
        <f>SUMIF('EG-DIC'!$F$18:$F$516,PROVEEDORES!$D289,'EG-DIC'!Q$18:Q$516)</f>
        <v>0</v>
      </c>
      <c r="I288" s="159">
        <f>SUMIF('EG-DIC'!$F$18:$F$516,PROVEEDORES!$D289,'EG-DIC'!R$18:R$516)</f>
        <v>0</v>
      </c>
      <c r="J288" s="159">
        <f>SUMIF('EG-DIC'!$F$18:$F$516,PROVEEDORES!$D289,'EG-DIC'!S$18:S$516)</f>
        <v>0</v>
      </c>
      <c r="K288" s="159" t="str">
        <f t="shared" si="8"/>
        <v/>
      </c>
      <c r="L288" s="146" t="str">
        <f>IF(PROVEEDORES!G289="","",PROVEEDORES!G289)</f>
        <v/>
      </c>
    </row>
    <row r="289" spans="3:12" ht="17.45" customHeight="1" x14ac:dyDescent="0.2">
      <c r="C289" s="158">
        <f t="shared" si="9"/>
        <v>283</v>
      </c>
      <c r="D289" s="146" t="str">
        <f>IF(PROVEEDORES!E290="","",PROVEEDORES!E290)</f>
        <v/>
      </c>
      <c r="E289" s="146" t="str">
        <f>IF(PROVEEDORES!F290="","",PROVEEDORES!F290)</f>
        <v/>
      </c>
      <c r="F289" s="146" t="str">
        <f>IF(PROVEEDORES!D290="","",PROVEEDORES!D290)</f>
        <v/>
      </c>
      <c r="G289" s="159">
        <f>SUMIF('EG-DIC'!$F$18:$F$516,PROVEEDORES!$D290,'EG-DIC'!P$18:P$516)</f>
        <v>0</v>
      </c>
      <c r="H289" s="159">
        <f>SUMIF('EG-DIC'!$F$18:$F$516,PROVEEDORES!$D290,'EG-DIC'!Q$18:Q$516)</f>
        <v>0</v>
      </c>
      <c r="I289" s="159">
        <f>SUMIF('EG-DIC'!$F$18:$F$516,PROVEEDORES!$D290,'EG-DIC'!R$18:R$516)</f>
        <v>0</v>
      </c>
      <c r="J289" s="159">
        <f>SUMIF('EG-DIC'!$F$18:$F$516,PROVEEDORES!$D290,'EG-DIC'!S$18:S$516)</f>
        <v>0</v>
      </c>
      <c r="K289" s="159" t="str">
        <f t="shared" si="8"/>
        <v/>
      </c>
      <c r="L289" s="146" t="str">
        <f>IF(PROVEEDORES!G290="","",PROVEEDORES!G290)</f>
        <v/>
      </c>
    </row>
    <row r="290" spans="3:12" ht="17.45" customHeight="1" x14ac:dyDescent="0.2">
      <c r="C290" s="158">
        <f t="shared" si="9"/>
        <v>284</v>
      </c>
      <c r="D290" s="146" t="str">
        <f>IF(PROVEEDORES!E291="","",PROVEEDORES!E291)</f>
        <v/>
      </c>
      <c r="E290" s="146" t="str">
        <f>IF(PROVEEDORES!F291="","",PROVEEDORES!F291)</f>
        <v/>
      </c>
      <c r="F290" s="146" t="str">
        <f>IF(PROVEEDORES!D291="","",PROVEEDORES!D291)</f>
        <v/>
      </c>
      <c r="G290" s="159">
        <f>SUMIF('EG-DIC'!$F$18:$F$516,PROVEEDORES!$D291,'EG-DIC'!P$18:P$516)</f>
        <v>0</v>
      </c>
      <c r="H290" s="159">
        <f>SUMIF('EG-DIC'!$F$18:$F$516,PROVEEDORES!$D291,'EG-DIC'!Q$18:Q$516)</f>
        <v>0</v>
      </c>
      <c r="I290" s="159">
        <f>SUMIF('EG-DIC'!$F$18:$F$516,PROVEEDORES!$D291,'EG-DIC'!R$18:R$516)</f>
        <v>0</v>
      </c>
      <c r="J290" s="159">
        <f>SUMIF('EG-DIC'!$F$18:$F$516,PROVEEDORES!$D291,'EG-DIC'!S$18:S$516)</f>
        <v>0</v>
      </c>
      <c r="K290" s="159" t="str">
        <f t="shared" si="8"/>
        <v/>
      </c>
      <c r="L290" s="146" t="str">
        <f>IF(PROVEEDORES!G291="","",PROVEEDORES!G291)</f>
        <v/>
      </c>
    </row>
    <row r="291" spans="3:12" ht="17.45" customHeight="1" x14ac:dyDescent="0.2">
      <c r="C291" s="158">
        <f t="shared" si="9"/>
        <v>285</v>
      </c>
      <c r="D291" s="146" t="str">
        <f>IF(PROVEEDORES!E292="","",PROVEEDORES!E292)</f>
        <v/>
      </c>
      <c r="E291" s="146" t="str">
        <f>IF(PROVEEDORES!F292="","",PROVEEDORES!F292)</f>
        <v/>
      </c>
      <c r="F291" s="146" t="str">
        <f>IF(PROVEEDORES!D292="","",PROVEEDORES!D292)</f>
        <v/>
      </c>
      <c r="G291" s="159">
        <f>SUMIF('EG-DIC'!$F$18:$F$516,PROVEEDORES!$D292,'EG-DIC'!P$18:P$516)</f>
        <v>0</v>
      </c>
      <c r="H291" s="159">
        <f>SUMIF('EG-DIC'!$F$18:$F$516,PROVEEDORES!$D292,'EG-DIC'!Q$18:Q$516)</f>
        <v>0</v>
      </c>
      <c r="I291" s="159">
        <f>SUMIF('EG-DIC'!$F$18:$F$516,PROVEEDORES!$D292,'EG-DIC'!R$18:R$516)</f>
        <v>0</v>
      </c>
      <c r="J291" s="159">
        <f>SUMIF('EG-DIC'!$F$18:$F$516,PROVEEDORES!$D292,'EG-DIC'!S$18:S$516)</f>
        <v>0</v>
      </c>
      <c r="K291" s="159" t="str">
        <f t="shared" si="8"/>
        <v/>
      </c>
      <c r="L291" s="146" t="str">
        <f>IF(PROVEEDORES!G292="","",PROVEEDORES!G292)</f>
        <v/>
      </c>
    </row>
    <row r="292" spans="3:12" ht="17.45" customHeight="1" x14ac:dyDescent="0.2">
      <c r="C292" s="158">
        <f t="shared" si="9"/>
        <v>286</v>
      </c>
      <c r="D292" s="146" t="str">
        <f>IF(PROVEEDORES!E293="","",PROVEEDORES!E293)</f>
        <v/>
      </c>
      <c r="E292" s="146" t="str">
        <f>IF(PROVEEDORES!F293="","",PROVEEDORES!F293)</f>
        <v/>
      </c>
      <c r="F292" s="146" t="str">
        <f>IF(PROVEEDORES!D293="","",PROVEEDORES!D293)</f>
        <v/>
      </c>
      <c r="G292" s="159">
        <f>SUMIF('EG-DIC'!$F$18:$F$516,PROVEEDORES!$D293,'EG-DIC'!P$18:P$516)</f>
        <v>0</v>
      </c>
      <c r="H292" s="159">
        <f>SUMIF('EG-DIC'!$F$18:$F$516,PROVEEDORES!$D293,'EG-DIC'!Q$18:Q$516)</f>
        <v>0</v>
      </c>
      <c r="I292" s="159">
        <f>SUMIF('EG-DIC'!$F$18:$F$516,PROVEEDORES!$D293,'EG-DIC'!R$18:R$516)</f>
        <v>0</v>
      </c>
      <c r="J292" s="159">
        <f>SUMIF('EG-DIC'!$F$18:$F$516,PROVEEDORES!$D293,'EG-DIC'!S$18:S$516)</f>
        <v>0</v>
      </c>
      <c r="K292" s="159" t="str">
        <f t="shared" si="8"/>
        <v/>
      </c>
      <c r="L292" s="146" t="str">
        <f>IF(PROVEEDORES!G293="","",PROVEEDORES!G293)</f>
        <v/>
      </c>
    </row>
    <row r="293" spans="3:12" ht="17.45" customHeight="1" x14ac:dyDescent="0.2">
      <c r="C293" s="158">
        <f t="shared" si="9"/>
        <v>287</v>
      </c>
      <c r="D293" s="146" t="str">
        <f>IF(PROVEEDORES!E294="","",PROVEEDORES!E294)</f>
        <v/>
      </c>
      <c r="E293" s="146" t="str">
        <f>IF(PROVEEDORES!F294="","",PROVEEDORES!F294)</f>
        <v/>
      </c>
      <c r="F293" s="146" t="str">
        <f>IF(PROVEEDORES!D294="","",PROVEEDORES!D294)</f>
        <v/>
      </c>
      <c r="G293" s="159">
        <f>SUMIF('EG-DIC'!$F$18:$F$516,PROVEEDORES!$D294,'EG-DIC'!P$18:P$516)</f>
        <v>0</v>
      </c>
      <c r="H293" s="159">
        <f>SUMIF('EG-DIC'!$F$18:$F$516,PROVEEDORES!$D294,'EG-DIC'!Q$18:Q$516)</f>
        <v>0</v>
      </c>
      <c r="I293" s="159">
        <f>SUMIF('EG-DIC'!$F$18:$F$516,PROVEEDORES!$D294,'EG-DIC'!R$18:R$516)</f>
        <v>0</v>
      </c>
      <c r="J293" s="159">
        <f>SUMIF('EG-DIC'!$F$18:$F$516,PROVEEDORES!$D294,'EG-DIC'!S$18:S$516)</f>
        <v>0</v>
      </c>
      <c r="K293" s="159" t="str">
        <f t="shared" si="8"/>
        <v/>
      </c>
      <c r="L293" s="146" t="str">
        <f>IF(PROVEEDORES!G294="","",PROVEEDORES!G294)</f>
        <v/>
      </c>
    </row>
    <row r="294" spans="3:12" ht="17.45" customHeight="1" x14ac:dyDescent="0.2">
      <c r="C294" s="158">
        <f t="shared" si="9"/>
        <v>288</v>
      </c>
      <c r="D294" s="146" t="str">
        <f>IF(PROVEEDORES!E295="","",PROVEEDORES!E295)</f>
        <v/>
      </c>
      <c r="E294" s="146" t="str">
        <f>IF(PROVEEDORES!F295="","",PROVEEDORES!F295)</f>
        <v/>
      </c>
      <c r="F294" s="146" t="str">
        <f>IF(PROVEEDORES!D295="","",PROVEEDORES!D295)</f>
        <v/>
      </c>
      <c r="G294" s="159">
        <f>SUMIF('EG-DIC'!$F$18:$F$516,PROVEEDORES!$D295,'EG-DIC'!P$18:P$516)</f>
        <v>0</v>
      </c>
      <c r="H294" s="159">
        <f>SUMIF('EG-DIC'!$F$18:$F$516,PROVEEDORES!$D295,'EG-DIC'!Q$18:Q$516)</f>
        <v>0</v>
      </c>
      <c r="I294" s="159">
        <f>SUMIF('EG-DIC'!$F$18:$F$516,PROVEEDORES!$D295,'EG-DIC'!R$18:R$516)</f>
        <v>0</v>
      </c>
      <c r="J294" s="159">
        <f>SUMIF('EG-DIC'!$F$18:$F$516,PROVEEDORES!$D295,'EG-DIC'!S$18:S$516)</f>
        <v>0</v>
      </c>
      <c r="K294" s="159" t="str">
        <f t="shared" si="8"/>
        <v/>
      </c>
      <c r="L294" s="146" t="str">
        <f>IF(PROVEEDORES!G295="","",PROVEEDORES!G295)</f>
        <v/>
      </c>
    </row>
    <row r="295" spans="3:12" ht="17.45" customHeight="1" x14ac:dyDescent="0.2">
      <c r="C295" s="158">
        <f t="shared" si="9"/>
        <v>289</v>
      </c>
      <c r="D295" s="146" t="str">
        <f>IF(PROVEEDORES!E296="","",PROVEEDORES!E296)</f>
        <v/>
      </c>
      <c r="E295" s="146" t="str">
        <f>IF(PROVEEDORES!F296="","",PROVEEDORES!F296)</f>
        <v/>
      </c>
      <c r="F295" s="146" t="str">
        <f>IF(PROVEEDORES!D296="","",PROVEEDORES!D296)</f>
        <v/>
      </c>
      <c r="G295" s="159">
        <f>SUMIF('EG-DIC'!$F$18:$F$516,PROVEEDORES!$D296,'EG-DIC'!P$18:P$516)</f>
        <v>0</v>
      </c>
      <c r="H295" s="159">
        <f>SUMIF('EG-DIC'!$F$18:$F$516,PROVEEDORES!$D296,'EG-DIC'!Q$18:Q$516)</f>
        <v>0</v>
      </c>
      <c r="I295" s="159">
        <f>SUMIF('EG-DIC'!$F$18:$F$516,PROVEEDORES!$D296,'EG-DIC'!R$18:R$516)</f>
        <v>0</v>
      </c>
      <c r="J295" s="159">
        <f>SUMIF('EG-DIC'!$F$18:$F$516,PROVEEDORES!$D296,'EG-DIC'!S$18:S$516)</f>
        <v>0</v>
      </c>
      <c r="K295" s="159" t="str">
        <f t="shared" si="8"/>
        <v/>
      </c>
      <c r="L295" s="146" t="str">
        <f>IF(PROVEEDORES!G296="","",PROVEEDORES!G296)</f>
        <v/>
      </c>
    </row>
    <row r="296" spans="3:12" ht="17.45" customHeight="1" x14ac:dyDescent="0.2">
      <c r="C296" s="158">
        <f t="shared" si="9"/>
        <v>290</v>
      </c>
      <c r="D296" s="146" t="str">
        <f>IF(PROVEEDORES!E297="","",PROVEEDORES!E297)</f>
        <v/>
      </c>
      <c r="E296" s="146" t="str">
        <f>IF(PROVEEDORES!F297="","",PROVEEDORES!F297)</f>
        <v/>
      </c>
      <c r="F296" s="146" t="str">
        <f>IF(PROVEEDORES!D297="","",PROVEEDORES!D297)</f>
        <v/>
      </c>
      <c r="G296" s="159">
        <f>SUMIF('EG-DIC'!$F$18:$F$516,PROVEEDORES!$D297,'EG-DIC'!P$18:P$516)</f>
        <v>0</v>
      </c>
      <c r="H296" s="159">
        <f>SUMIF('EG-DIC'!$F$18:$F$516,PROVEEDORES!$D297,'EG-DIC'!Q$18:Q$516)</f>
        <v>0</v>
      </c>
      <c r="I296" s="159">
        <f>SUMIF('EG-DIC'!$F$18:$F$516,PROVEEDORES!$D297,'EG-DIC'!R$18:R$516)</f>
        <v>0</v>
      </c>
      <c r="J296" s="159">
        <f>SUMIF('EG-DIC'!$F$18:$F$516,PROVEEDORES!$D297,'EG-DIC'!S$18:S$516)</f>
        <v>0</v>
      </c>
      <c r="K296" s="159" t="str">
        <f t="shared" si="8"/>
        <v/>
      </c>
      <c r="L296" s="146" t="str">
        <f>IF(PROVEEDORES!G297="","",PROVEEDORES!G297)</f>
        <v/>
      </c>
    </row>
    <row r="297" spans="3:12" ht="17.45" customHeight="1" x14ac:dyDescent="0.2">
      <c r="C297" s="158">
        <f t="shared" si="9"/>
        <v>291</v>
      </c>
      <c r="D297" s="146" t="str">
        <f>IF(PROVEEDORES!E298="","",PROVEEDORES!E298)</f>
        <v/>
      </c>
      <c r="E297" s="146" t="str">
        <f>IF(PROVEEDORES!F298="","",PROVEEDORES!F298)</f>
        <v/>
      </c>
      <c r="F297" s="146" t="str">
        <f>IF(PROVEEDORES!D298="","",PROVEEDORES!D298)</f>
        <v/>
      </c>
      <c r="G297" s="159">
        <f>SUMIF('EG-DIC'!$F$18:$F$516,PROVEEDORES!$D298,'EG-DIC'!P$18:P$516)</f>
        <v>0</v>
      </c>
      <c r="H297" s="159">
        <f>SUMIF('EG-DIC'!$F$18:$F$516,PROVEEDORES!$D298,'EG-DIC'!Q$18:Q$516)</f>
        <v>0</v>
      </c>
      <c r="I297" s="159">
        <f>SUMIF('EG-DIC'!$F$18:$F$516,PROVEEDORES!$D298,'EG-DIC'!R$18:R$516)</f>
        <v>0</v>
      </c>
      <c r="J297" s="159">
        <f>SUMIF('EG-DIC'!$F$18:$F$516,PROVEEDORES!$D298,'EG-DIC'!S$18:S$516)</f>
        <v>0</v>
      </c>
      <c r="K297" s="159" t="str">
        <f t="shared" si="8"/>
        <v/>
      </c>
      <c r="L297" s="146" t="str">
        <f>IF(PROVEEDORES!G298="","",PROVEEDORES!G298)</f>
        <v/>
      </c>
    </row>
    <row r="298" spans="3:12" ht="17.45" customHeight="1" x14ac:dyDescent="0.2">
      <c r="C298" s="158">
        <f t="shared" si="9"/>
        <v>292</v>
      </c>
      <c r="D298" s="146" t="str">
        <f>IF(PROVEEDORES!E299="","",PROVEEDORES!E299)</f>
        <v/>
      </c>
      <c r="E298" s="146" t="str">
        <f>IF(PROVEEDORES!F299="","",PROVEEDORES!F299)</f>
        <v/>
      </c>
      <c r="F298" s="146" t="str">
        <f>IF(PROVEEDORES!D299="","",PROVEEDORES!D299)</f>
        <v/>
      </c>
      <c r="G298" s="159">
        <f>SUMIF('EG-DIC'!$F$18:$F$516,PROVEEDORES!$D299,'EG-DIC'!P$18:P$516)</f>
        <v>0</v>
      </c>
      <c r="H298" s="159">
        <f>SUMIF('EG-DIC'!$F$18:$F$516,PROVEEDORES!$D299,'EG-DIC'!Q$18:Q$516)</f>
        <v>0</v>
      </c>
      <c r="I298" s="159">
        <f>SUMIF('EG-DIC'!$F$18:$F$516,PROVEEDORES!$D299,'EG-DIC'!R$18:R$516)</f>
        <v>0</v>
      </c>
      <c r="J298" s="159">
        <f>SUMIF('EG-DIC'!$F$18:$F$516,PROVEEDORES!$D299,'EG-DIC'!S$18:S$516)</f>
        <v>0</v>
      </c>
      <c r="K298" s="159" t="str">
        <f t="shared" si="8"/>
        <v/>
      </c>
      <c r="L298" s="146" t="str">
        <f>IF(PROVEEDORES!G299="","",PROVEEDORES!G299)</f>
        <v/>
      </c>
    </row>
    <row r="299" spans="3:12" ht="17.45" customHeight="1" x14ac:dyDescent="0.2">
      <c r="C299" s="158">
        <f t="shared" si="9"/>
        <v>293</v>
      </c>
      <c r="D299" s="146" t="str">
        <f>IF(PROVEEDORES!E300="","",PROVEEDORES!E300)</f>
        <v/>
      </c>
      <c r="E299" s="146" t="str">
        <f>IF(PROVEEDORES!F300="","",PROVEEDORES!F300)</f>
        <v/>
      </c>
      <c r="F299" s="146" t="str">
        <f>IF(PROVEEDORES!D300="","",PROVEEDORES!D300)</f>
        <v/>
      </c>
      <c r="G299" s="159">
        <f>SUMIF('EG-DIC'!$F$18:$F$516,PROVEEDORES!$D300,'EG-DIC'!P$18:P$516)</f>
        <v>0</v>
      </c>
      <c r="H299" s="159">
        <f>SUMIF('EG-DIC'!$F$18:$F$516,PROVEEDORES!$D300,'EG-DIC'!Q$18:Q$516)</f>
        <v>0</v>
      </c>
      <c r="I299" s="159">
        <f>SUMIF('EG-DIC'!$F$18:$F$516,PROVEEDORES!$D300,'EG-DIC'!R$18:R$516)</f>
        <v>0</v>
      </c>
      <c r="J299" s="159">
        <f>SUMIF('EG-DIC'!$F$18:$F$516,PROVEEDORES!$D300,'EG-DIC'!S$18:S$516)</f>
        <v>0</v>
      </c>
      <c r="K299" s="159" t="str">
        <f t="shared" si="8"/>
        <v/>
      </c>
      <c r="L299" s="146" t="str">
        <f>IF(PROVEEDORES!G300="","",PROVEEDORES!G300)</f>
        <v/>
      </c>
    </row>
    <row r="300" spans="3:12" ht="17.45" customHeight="1" x14ac:dyDescent="0.2">
      <c r="C300" s="158">
        <f t="shared" si="9"/>
        <v>294</v>
      </c>
      <c r="D300" s="146" t="str">
        <f>IF(PROVEEDORES!E301="","",PROVEEDORES!E301)</f>
        <v/>
      </c>
      <c r="E300" s="146" t="str">
        <f>IF(PROVEEDORES!F301="","",PROVEEDORES!F301)</f>
        <v/>
      </c>
      <c r="F300" s="146" t="str">
        <f>IF(PROVEEDORES!D301="","",PROVEEDORES!D301)</f>
        <v/>
      </c>
      <c r="G300" s="159">
        <f>SUMIF('EG-DIC'!$F$18:$F$516,PROVEEDORES!$D301,'EG-DIC'!P$18:P$516)</f>
        <v>0</v>
      </c>
      <c r="H300" s="159">
        <f>SUMIF('EG-DIC'!$F$18:$F$516,PROVEEDORES!$D301,'EG-DIC'!Q$18:Q$516)</f>
        <v>0</v>
      </c>
      <c r="I300" s="159">
        <f>SUMIF('EG-DIC'!$F$18:$F$516,PROVEEDORES!$D301,'EG-DIC'!R$18:R$516)</f>
        <v>0</v>
      </c>
      <c r="J300" s="159">
        <f>SUMIF('EG-DIC'!$F$18:$F$516,PROVEEDORES!$D301,'EG-DIC'!S$18:S$516)</f>
        <v>0</v>
      </c>
      <c r="K300" s="159" t="str">
        <f t="shared" si="8"/>
        <v/>
      </c>
      <c r="L300" s="146" t="str">
        <f>IF(PROVEEDORES!G301="","",PROVEEDORES!G301)</f>
        <v/>
      </c>
    </row>
    <row r="301" spans="3:12" ht="17.45" customHeight="1" x14ac:dyDescent="0.2">
      <c r="C301" s="158">
        <f t="shared" si="9"/>
        <v>295</v>
      </c>
      <c r="D301" s="146" t="str">
        <f>IF(PROVEEDORES!E302="","",PROVEEDORES!E302)</f>
        <v/>
      </c>
      <c r="E301" s="146" t="str">
        <f>IF(PROVEEDORES!F302="","",PROVEEDORES!F302)</f>
        <v/>
      </c>
      <c r="F301" s="146" t="str">
        <f>IF(PROVEEDORES!D302="","",PROVEEDORES!D302)</f>
        <v/>
      </c>
      <c r="G301" s="159">
        <f>SUMIF('EG-DIC'!$F$18:$F$516,PROVEEDORES!$D302,'EG-DIC'!P$18:P$516)</f>
        <v>0</v>
      </c>
      <c r="H301" s="159">
        <f>SUMIF('EG-DIC'!$F$18:$F$516,PROVEEDORES!$D302,'EG-DIC'!Q$18:Q$516)</f>
        <v>0</v>
      </c>
      <c r="I301" s="159">
        <f>SUMIF('EG-DIC'!$F$18:$F$516,PROVEEDORES!$D302,'EG-DIC'!R$18:R$516)</f>
        <v>0</v>
      </c>
      <c r="J301" s="159">
        <f>SUMIF('EG-DIC'!$F$18:$F$516,PROVEEDORES!$D302,'EG-DIC'!S$18:S$516)</f>
        <v>0</v>
      </c>
      <c r="K301" s="159" t="str">
        <f t="shared" si="8"/>
        <v/>
      </c>
      <c r="L301" s="146" t="str">
        <f>IF(PROVEEDORES!G302="","",PROVEEDORES!G302)</f>
        <v/>
      </c>
    </row>
    <row r="302" spans="3:12" ht="17.45" customHeight="1" x14ac:dyDescent="0.2">
      <c r="C302" s="158">
        <f t="shared" si="9"/>
        <v>296</v>
      </c>
      <c r="D302" s="146" t="str">
        <f>IF(PROVEEDORES!E303="","",PROVEEDORES!E303)</f>
        <v/>
      </c>
      <c r="E302" s="146" t="str">
        <f>IF(PROVEEDORES!F303="","",PROVEEDORES!F303)</f>
        <v/>
      </c>
      <c r="F302" s="146" t="str">
        <f>IF(PROVEEDORES!D303="","",PROVEEDORES!D303)</f>
        <v/>
      </c>
      <c r="G302" s="159">
        <f>SUMIF('EG-DIC'!$F$18:$F$516,PROVEEDORES!$D303,'EG-DIC'!P$18:P$516)</f>
        <v>0</v>
      </c>
      <c r="H302" s="159">
        <f>SUMIF('EG-DIC'!$F$18:$F$516,PROVEEDORES!$D303,'EG-DIC'!Q$18:Q$516)</f>
        <v>0</v>
      </c>
      <c r="I302" s="159">
        <f>SUMIF('EG-DIC'!$F$18:$F$516,PROVEEDORES!$D303,'EG-DIC'!R$18:R$516)</f>
        <v>0</v>
      </c>
      <c r="J302" s="159">
        <f>SUMIF('EG-DIC'!$F$18:$F$516,PROVEEDORES!$D303,'EG-DIC'!S$18:S$516)</f>
        <v>0</v>
      </c>
      <c r="K302" s="159" t="str">
        <f t="shared" si="8"/>
        <v/>
      </c>
      <c r="L302" s="146" t="str">
        <f>IF(PROVEEDORES!G303="","",PROVEEDORES!G303)</f>
        <v/>
      </c>
    </row>
    <row r="303" spans="3:12" ht="17.45" customHeight="1" x14ac:dyDescent="0.2">
      <c r="C303" s="158">
        <f t="shared" si="9"/>
        <v>297</v>
      </c>
      <c r="D303" s="146" t="str">
        <f>IF(PROVEEDORES!E304="","",PROVEEDORES!E304)</f>
        <v/>
      </c>
      <c r="E303" s="146" t="str">
        <f>IF(PROVEEDORES!F304="","",PROVEEDORES!F304)</f>
        <v/>
      </c>
      <c r="F303" s="146" t="str">
        <f>IF(PROVEEDORES!D304="","",PROVEEDORES!D304)</f>
        <v/>
      </c>
      <c r="G303" s="159">
        <f>SUMIF('EG-DIC'!$F$18:$F$516,PROVEEDORES!$D304,'EG-DIC'!P$18:P$516)</f>
        <v>0</v>
      </c>
      <c r="H303" s="159">
        <f>SUMIF('EG-DIC'!$F$18:$F$516,PROVEEDORES!$D304,'EG-DIC'!Q$18:Q$516)</f>
        <v>0</v>
      </c>
      <c r="I303" s="159">
        <f>SUMIF('EG-DIC'!$F$18:$F$516,PROVEEDORES!$D304,'EG-DIC'!R$18:R$516)</f>
        <v>0</v>
      </c>
      <c r="J303" s="159">
        <f>SUMIF('EG-DIC'!$F$18:$F$516,PROVEEDORES!$D304,'EG-DIC'!S$18:S$516)</f>
        <v>0</v>
      </c>
      <c r="K303" s="159" t="str">
        <f t="shared" si="8"/>
        <v/>
      </c>
      <c r="L303" s="146" t="str">
        <f>IF(PROVEEDORES!G304="","",PROVEEDORES!G304)</f>
        <v/>
      </c>
    </row>
    <row r="304" spans="3:12" ht="17.45" customHeight="1" x14ac:dyDescent="0.2">
      <c r="C304" s="158">
        <f t="shared" si="9"/>
        <v>298</v>
      </c>
      <c r="D304" s="146" t="str">
        <f>IF(PROVEEDORES!E305="","",PROVEEDORES!E305)</f>
        <v/>
      </c>
      <c r="E304" s="146" t="str">
        <f>IF(PROVEEDORES!F305="","",PROVEEDORES!F305)</f>
        <v/>
      </c>
      <c r="F304" s="146" t="str">
        <f>IF(PROVEEDORES!D305="","",PROVEEDORES!D305)</f>
        <v/>
      </c>
      <c r="G304" s="159">
        <f>SUMIF('EG-DIC'!$F$18:$F$516,PROVEEDORES!$D305,'EG-DIC'!P$18:P$516)</f>
        <v>0</v>
      </c>
      <c r="H304" s="159">
        <f>SUMIF('EG-DIC'!$F$18:$F$516,PROVEEDORES!$D305,'EG-DIC'!Q$18:Q$516)</f>
        <v>0</v>
      </c>
      <c r="I304" s="159">
        <f>SUMIF('EG-DIC'!$F$18:$F$516,PROVEEDORES!$D305,'EG-DIC'!R$18:R$516)</f>
        <v>0</v>
      </c>
      <c r="J304" s="159">
        <f>SUMIF('EG-DIC'!$F$18:$F$516,PROVEEDORES!$D305,'EG-DIC'!S$18:S$516)</f>
        <v>0</v>
      </c>
      <c r="K304" s="159" t="str">
        <f t="shared" si="8"/>
        <v/>
      </c>
      <c r="L304" s="146" t="str">
        <f>IF(PROVEEDORES!G305="","",PROVEEDORES!G305)</f>
        <v/>
      </c>
    </row>
    <row r="305" spans="3:12" ht="17.45" customHeight="1" x14ac:dyDescent="0.2">
      <c r="C305" s="158">
        <f t="shared" si="9"/>
        <v>299</v>
      </c>
      <c r="D305" s="146" t="str">
        <f>IF(PROVEEDORES!E306="","",PROVEEDORES!E306)</f>
        <v/>
      </c>
      <c r="E305" s="146" t="str">
        <f>IF(PROVEEDORES!F306="","",PROVEEDORES!F306)</f>
        <v/>
      </c>
      <c r="F305" s="146" t="str">
        <f>IF(PROVEEDORES!D306="","",PROVEEDORES!D306)</f>
        <v/>
      </c>
      <c r="G305" s="159">
        <f>SUMIF('EG-DIC'!$F$18:$F$516,PROVEEDORES!$D306,'EG-DIC'!P$18:P$516)</f>
        <v>0</v>
      </c>
      <c r="H305" s="159">
        <f>SUMIF('EG-DIC'!$F$18:$F$516,PROVEEDORES!$D306,'EG-DIC'!Q$18:Q$516)</f>
        <v>0</v>
      </c>
      <c r="I305" s="159">
        <f>SUMIF('EG-DIC'!$F$18:$F$516,PROVEEDORES!$D306,'EG-DIC'!R$18:R$516)</f>
        <v>0</v>
      </c>
      <c r="J305" s="159">
        <f>SUMIF('EG-DIC'!$F$18:$F$516,PROVEEDORES!$D306,'EG-DIC'!S$18:S$516)</f>
        <v>0</v>
      </c>
      <c r="K305" s="159" t="str">
        <f t="shared" si="8"/>
        <v/>
      </c>
      <c r="L305" s="146" t="str">
        <f>IF(PROVEEDORES!G306="","",PROVEEDORES!G306)</f>
        <v/>
      </c>
    </row>
    <row r="306" spans="3:12" ht="17.45" customHeight="1" x14ac:dyDescent="0.2">
      <c r="C306" s="158">
        <f t="shared" si="9"/>
        <v>300</v>
      </c>
      <c r="D306" s="146" t="str">
        <f>IF(PROVEEDORES!E307="","",PROVEEDORES!E307)</f>
        <v/>
      </c>
      <c r="E306" s="146" t="str">
        <f>IF(PROVEEDORES!F307="","",PROVEEDORES!F307)</f>
        <v/>
      </c>
      <c r="F306" s="146" t="str">
        <f>IF(PROVEEDORES!D307="","",PROVEEDORES!D307)</f>
        <v/>
      </c>
      <c r="G306" s="159">
        <f>SUMIF('EG-DIC'!$F$18:$F$516,PROVEEDORES!$D307,'EG-DIC'!P$18:P$516)</f>
        <v>0</v>
      </c>
      <c r="H306" s="159">
        <f>SUMIF('EG-DIC'!$F$18:$F$516,PROVEEDORES!$D307,'EG-DIC'!Q$18:Q$516)</f>
        <v>0</v>
      </c>
      <c r="I306" s="159">
        <f>SUMIF('EG-DIC'!$F$18:$F$516,PROVEEDORES!$D307,'EG-DIC'!R$18:R$516)</f>
        <v>0</v>
      </c>
      <c r="J306" s="159">
        <f>SUMIF('EG-DIC'!$F$18:$F$516,PROVEEDORES!$D307,'EG-DIC'!S$18:S$516)</f>
        <v>0</v>
      </c>
      <c r="K306" s="159" t="str">
        <f t="shared" si="8"/>
        <v/>
      </c>
      <c r="L306" s="146" t="str">
        <f>IF(PROVEEDORES!G307="","",PROVEEDORES!G307)</f>
        <v/>
      </c>
    </row>
    <row r="307" spans="3:12" ht="17.45" customHeight="1" x14ac:dyDescent="0.2">
      <c r="C307" s="158">
        <f t="shared" si="9"/>
        <v>301</v>
      </c>
      <c r="D307" s="146" t="str">
        <f>IF(PROVEEDORES!E308="","",PROVEEDORES!E308)</f>
        <v/>
      </c>
      <c r="E307" s="146" t="str">
        <f>IF(PROVEEDORES!F308="","",PROVEEDORES!F308)</f>
        <v/>
      </c>
      <c r="F307" s="146" t="str">
        <f>IF(PROVEEDORES!D308="","",PROVEEDORES!D308)</f>
        <v/>
      </c>
      <c r="G307" s="159">
        <f>SUMIF('EG-DIC'!$F$18:$F$516,PROVEEDORES!$D308,'EG-DIC'!P$18:P$516)</f>
        <v>0</v>
      </c>
      <c r="H307" s="159">
        <f>SUMIF('EG-DIC'!$F$18:$F$516,PROVEEDORES!$D308,'EG-DIC'!Q$18:Q$516)</f>
        <v>0</v>
      </c>
      <c r="I307" s="159">
        <f>SUMIF('EG-DIC'!$F$18:$F$516,PROVEEDORES!$D308,'EG-DIC'!R$18:R$516)</f>
        <v>0</v>
      </c>
      <c r="J307" s="159">
        <f>SUMIF('EG-DIC'!$F$18:$F$516,PROVEEDORES!$D308,'EG-DIC'!S$18:S$516)</f>
        <v>0</v>
      </c>
      <c r="K307" s="159" t="str">
        <f t="shared" si="8"/>
        <v/>
      </c>
      <c r="L307" s="146" t="str">
        <f>IF(PROVEEDORES!G308="","",PROVEEDORES!G308)</f>
        <v/>
      </c>
    </row>
    <row r="308" spans="3:12" ht="17.45" customHeight="1" x14ac:dyDescent="0.2">
      <c r="C308" s="158">
        <f t="shared" si="9"/>
        <v>302</v>
      </c>
      <c r="D308" s="146" t="str">
        <f>IF(PROVEEDORES!E309="","",PROVEEDORES!E309)</f>
        <v/>
      </c>
      <c r="E308" s="146" t="str">
        <f>IF(PROVEEDORES!F309="","",PROVEEDORES!F309)</f>
        <v/>
      </c>
      <c r="F308" s="146" t="str">
        <f>IF(PROVEEDORES!D309="","",PROVEEDORES!D309)</f>
        <v/>
      </c>
      <c r="G308" s="159">
        <f>SUMIF('EG-DIC'!$F$18:$F$516,PROVEEDORES!$D309,'EG-DIC'!P$18:P$516)</f>
        <v>0</v>
      </c>
      <c r="H308" s="159">
        <f>SUMIF('EG-DIC'!$F$18:$F$516,PROVEEDORES!$D309,'EG-DIC'!Q$18:Q$516)</f>
        <v>0</v>
      </c>
      <c r="I308" s="159">
        <f>SUMIF('EG-DIC'!$F$18:$F$516,PROVEEDORES!$D309,'EG-DIC'!R$18:R$516)</f>
        <v>0</v>
      </c>
      <c r="J308" s="159">
        <f>SUMIF('EG-DIC'!$F$18:$F$516,PROVEEDORES!$D309,'EG-DIC'!S$18:S$516)</f>
        <v>0</v>
      </c>
      <c r="K308" s="159" t="str">
        <f t="shared" si="8"/>
        <v/>
      </c>
      <c r="L308" s="146" t="str">
        <f>IF(PROVEEDORES!G309="","",PROVEEDORES!G309)</f>
        <v/>
      </c>
    </row>
    <row r="309" spans="3:12" ht="17.45" customHeight="1" x14ac:dyDescent="0.2">
      <c r="C309" s="158">
        <f t="shared" si="9"/>
        <v>303</v>
      </c>
      <c r="D309" s="146" t="str">
        <f>IF(PROVEEDORES!E310="","",PROVEEDORES!E310)</f>
        <v/>
      </c>
      <c r="E309" s="146" t="str">
        <f>IF(PROVEEDORES!F310="","",PROVEEDORES!F310)</f>
        <v/>
      </c>
      <c r="F309" s="146" t="str">
        <f>IF(PROVEEDORES!D310="","",PROVEEDORES!D310)</f>
        <v/>
      </c>
      <c r="G309" s="159">
        <f>SUMIF('EG-DIC'!$F$18:$F$516,PROVEEDORES!$D310,'EG-DIC'!P$18:P$516)</f>
        <v>0</v>
      </c>
      <c r="H309" s="159">
        <f>SUMIF('EG-DIC'!$F$18:$F$516,PROVEEDORES!$D310,'EG-DIC'!Q$18:Q$516)</f>
        <v>0</v>
      </c>
      <c r="I309" s="159">
        <f>SUMIF('EG-DIC'!$F$18:$F$516,PROVEEDORES!$D310,'EG-DIC'!R$18:R$516)</f>
        <v>0</v>
      </c>
      <c r="J309" s="159">
        <f>SUMIF('EG-DIC'!$F$18:$F$516,PROVEEDORES!$D310,'EG-DIC'!S$18:S$516)</f>
        <v>0</v>
      </c>
      <c r="K309" s="159" t="str">
        <f t="shared" si="8"/>
        <v/>
      </c>
      <c r="L309" s="146" t="str">
        <f>IF(PROVEEDORES!G310="","",PROVEEDORES!G310)</f>
        <v/>
      </c>
    </row>
    <row r="310" spans="3:12" ht="17.45" customHeight="1" x14ac:dyDescent="0.2">
      <c r="C310" s="158">
        <f t="shared" si="9"/>
        <v>304</v>
      </c>
      <c r="D310" s="146" t="str">
        <f>IF(PROVEEDORES!E311="","",PROVEEDORES!E311)</f>
        <v/>
      </c>
      <c r="E310" s="146" t="str">
        <f>IF(PROVEEDORES!F311="","",PROVEEDORES!F311)</f>
        <v/>
      </c>
      <c r="F310" s="146" t="str">
        <f>IF(PROVEEDORES!D311="","",PROVEEDORES!D311)</f>
        <v/>
      </c>
      <c r="G310" s="159">
        <f>SUMIF('EG-DIC'!$F$18:$F$516,PROVEEDORES!$D311,'EG-DIC'!P$18:P$516)</f>
        <v>0</v>
      </c>
      <c r="H310" s="159">
        <f>SUMIF('EG-DIC'!$F$18:$F$516,PROVEEDORES!$D311,'EG-DIC'!Q$18:Q$516)</f>
        <v>0</v>
      </c>
      <c r="I310" s="159">
        <f>SUMIF('EG-DIC'!$F$18:$F$516,PROVEEDORES!$D311,'EG-DIC'!R$18:R$516)</f>
        <v>0</v>
      </c>
      <c r="J310" s="159">
        <f>SUMIF('EG-DIC'!$F$18:$F$516,PROVEEDORES!$D311,'EG-DIC'!S$18:S$516)</f>
        <v>0</v>
      </c>
      <c r="K310" s="159" t="str">
        <f t="shared" si="8"/>
        <v/>
      </c>
      <c r="L310" s="146" t="str">
        <f>IF(PROVEEDORES!G311="","",PROVEEDORES!G311)</f>
        <v/>
      </c>
    </row>
    <row r="311" spans="3:12" ht="17.45" customHeight="1" x14ac:dyDescent="0.2">
      <c r="C311" s="158">
        <f t="shared" si="9"/>
        <v>305</v>
      </c>
      <c r="D311" s="146" t="str">
        <f>IF(PROVEEDORES!E312="","",PROVEEDORES!E312)</f>
        <v/>
      </c>
      <c r="E311" s="146" t="str">
        <f>IF(PROVEEDORES!F312="","",PROVEEDORES!F312)</f>
        <v/>
      </c>
      <c r="F311" s="146" t="str">
        <f>IF(PROVEEDORES!D312="","",PROVEEDORES!D312)</f>
        <v/>
      </c>
      <c r="G311" s="159">
        <f>SUMIF('EG-DIC'!$F$18:$F$516,PROVEEDORES!$D312,'EG-DIC'!P$18:P$516)</f>
        <v>0</v>
      </c>
      <c r="H311" s="159">
        <f>SUMIF('EG-DIC'!$F$18:$F$516,PROVEEDORES!$D312,'EG-DIC'!Q$18:Q$516)</f>
        <v>0</v>
      </c>
      <c r="I311" s="159">
        <f>SUMIF('EG-DIC'!$F$18:$F$516,PROVEEDORES!$D312,'EG-DIC'!R$18:R$516)</f>
        <v>0</v>
      </c>
      <c r="J311" s="159">
        <f>SUMIF('EG-DIC'!$F$18:$F$516,PROVEEDORES!$D312,'EG-DIC'!S$18:S$516)</f>
        <v>0</v>
      </c>
      <c r="K311" s="159" t="str">
        <f t="shared" si="8"/>
        <v/>
      </c>
      <c r="L311" s="146" t="str">
        <f>IF(PROVEEDORES!G312="","",PROVEEDORES!G312)</f>
        <v/>
      </c>
    </row>
    <row r="312" spans="3:12" ht="17.45" customHeight="1" x14ac:dyDescent="0.2">
      <c r="C312" s="158">
        <f t="shared" si="9"/>
        <v>306</v>
      </c>
      <c r="D312" s="146" t="str">
        <f>IF(PROVEEDORES!E313="","",PROVEEDORES!E313)</f>
        <v/>
      </c>
      <c r="E312" s="146" t="str">
        <f>IF(PROVEEDORES!F313="","",PROVEEDORES!F313)</f>
        <v/>
      </c>
      <c r="F312" s="146" t="str">
        <f>IF(PROVEEDORES!D313="","",PROVEEDORES!D313)</f>
        <v/>
      </c>
      <c r="G312" s="159">
        <f>SUMIF('EG-DIC'!$F$18:$F$516,PROVEEDORES!$D313,'EG-DIC'!P$18:P$516)</f>
        <v>0</v>
      </c>
      <c r="H312" s="159">
        <f>SUMIF('EG-DIC'!$F$18:$F$516,PROVEEDORES!$D313,'EG-DIC'!Q$18:Q$516)</f>
        <v>0</v>
      </c>
      <c r="I312" s="159">
        <f>SUMIF('EG-DIC'!$F$18:$F$516,PROVEEDORES!$D313,'EG-DIC'!R$18:R$516)</f>
        <v>0</v>
      </c>
      <c r="J312" s="159">
        <f>SUMIF('EG-DIC'!$F$18:$F$516,PROVEEDORES!$D313,'EG-DIC'!S$18:S$516)</f>
        <v>0</v>
      </c>
      <c r="K312" s="159" t="str">
        <f t="shared" si="8"/>
        <v/>
      </c>
      <c r="L312" s="146" t="str">
        <f>IF(PROVEEDORES!G313="","",PROVEEDORES!G313)</f>
        <v/>
      </c>
    </row>
    <row r="313" spans="3:12" ht="17.45" customHeight="1" x14ac:dyDescent="0.2">
      <c r="C313" s="158">
        <f t="shared" si="9"/>
        <v>307</v>
      </c>
      <c r="D313" s="146" t="str">
        <f>IF(PROVEEDORES!E314="","",PROVEEDORES!E314)</f>
        <v/>
      </c>
      <c r="E313" s="146" t="str">
        <f>IF(PROVEEDORES!F314="","",PROVEEDORES!F314)</f>
        <v/>
      </c>
      <c r="F313" s="146" t="str">
        <f>IF(PROVEEDORES!D314="","",PROVEEDORES!D314)</f>
        <v/>
      </c>
      <c r="G313" s="159">
        <f>SUMIF('EG-DIC'!$F$18:$F$516,PROVEEDORES!$D314,'EG-DIC'!P$18:P$516)</f>
        <v>0</v>
      </c>
      <c r="H313" s="159">
        <f>SUMIF('EG-DIC'!$F$18:$F$516,PROVEEDORES!$D314,'EG-DIC'!Q$18:Q$516)</f>
        <v>0</v>
      </c>
      <c r="I313" s="159">
        <f>SUMIF('EG-DIC'!$F$18:$F$516,PROVEEDORES!$D314,'EG-DIC'!R$18:R$516)</f>
        <v>0</v>
      </c>
      <c r="J313" s="159">
        <f>SUMIF('EG-DIC'!$F$18:$F$516,PROVEEDORES!$D314,'EG-DIC'!S$18:S$516)</f>
        <v>0</v>
      </c>
      <c r="K313" s="159" t="str">
        <f t="shared" si="8"/>
        <v/>
      </c>
      <c r="L313" s="146" t="str">
        <f>IF(PROVEEDORES!G314="","",PROVEEDORES!G314)</f>
        <v/>
      </c>
    </row>
    <row r="314" spans="3:12" ht="17.45" customHeight="1" x14ac:dyDescent="0.2">
      <c r="C314" s="158">
        <f t="shared" si="9"/>
        <v>308</v>
      </c>
      <c r="D314" s="146" t="str">
        <f>IF(PROVEEDORES!E315="","",PROVEEDORES!E315)</f>
        <v/>
      </c>
      <c r="E314" s="146" t="str">
        <f>IF(PROVEEDORES!F315="","",PROVEEDORES!F315)</f>
        <v/>
      </c>
      <c r="F314" s="146" t="str">
        <f>IF(PROVEEDORES!D315="","",PROVEEDORES!D315)</f>
        <v/>
      </c>
      <c r="G314" s="159">
        <f>SUMIF('EG-DIC'!$F$18:$F$516,PROVEEDORES!$D315,'EG-DIC'!P$18:P$516)</f>
        <v>0</v>
      </c>
      <c r="H314" s="159">
        <f>SUMIF('EG-DIC'!$F$18:$F$516,PROVEEDORES!$D315,'EG-DIC'!Q$18:Q$516)</f>
        <v>0</v>
      </c>
      <c r="I314" s="159">
        <f>SUMIF('EG-DIC'!$F$18:$F$516,PROVEEDORES!$D315,'EG-DIC'!R$18:R$516)</f>
        <v>0</v>
      </c>
      <c r="J314" s="159">
        <f>SUMIF('EG-DIC'!$F$18:$F$516,PROVEEDORES!$D315,'EG-DIC'!S$18:S$516)</f>
        <v>0</v>
      </c>
      <c r="K314" s="159" t="str">
        <f t="shared" si="8"/>
        <v/>
      </c>
      <c r="L314" s="146" t="str">
        <f>IF(PROVEEDORES!G315="","",PROVEEDORES!G315)</f>
        <v/>
      </c>
    </row>
    <row r="315" spans="3:12" ht="17.45" customHeight="1" x14ac:dyDescent="0.2">
      <c r="C315" s="158">
        <f t="shared" si="9"/>
        <v>309</v>
      </c>
      <c r="D315" s="146" t="str">
        <f>IF(PROVEEDORES!E316="","",PROVEEDORES!E316)</f>
        <v/>
      </c>
      <c r="E315" s="146" t="str">
        <f>IF(PROVEEDORES!F316="","",PROVEEDORES!F316)</f>
        <v/>
      </c>
      <c r="F315" s="146" t="str">
        <f>IF(PROVEEDORES!D316="","",PROVEEDORES!D316)</f>
        <v/>
      </c>
      <c r="G315" s="159">
        <f>SUMIF('EG-DIC'!$F$18:$F$516,PROVEEDORES!$D316,'EG-DIC'!P$18:P$516)</f>
        <v>0</v>
      </c>
      <c r="H315" s="159">
        <f>SUMIF('EG-DIC'!$F$18:$F$516,PROVEEDORES!$D316,'EG-DIC'!Q$18:Q$516)</f>
        <v>0</v>
      </c>
      <c r="I315" s="159">
        <f>SUMIF('EG-DIC'!$F$18:$F$516,PROVEEDORES!$D316,'EG-DIC'!R$18:R$516)</f>
        <v>0</v>
      </c>
      <c r="J315" s="159">
        <f>SUMIF('EG-DIC'!$F$18:$F$516,PROVEEDORES!$D316,'EG-DIC'!S$18:S$516)</f>
        <v>0</v>
      </c>
      <c r="K315" s="159" t="str">
        <f t="shared" si="8"/>
        <v/>
      </c>
      <c r="L315" s="146" t="str">
        <f>IF(PROVEEDORES!G316="","",PROVEEDORES!G316)</f>
        <v/>
      </c>
    </row>
    <row r="316" spans="3:12" ht="17.45" customHeight="1" x14ac:dyDescent="0.2">
      <c r="C316" s="158">
        <f t="shared" si="9"/>
        <v>310</v>
      </c>
      <c r="D316" s="146" t="str">
        <f>IF(PROVEEDORES!E317="","",PROVEEDORES!E317)</f>
        <v/>
      </c>
      <c r="E316" s="146" t="str">
        <f>IF(PROVEEDORES!F317="","",PROVEEDORES!F317)</f>
        <v/>
      </c>
      <c r="F316" s="146" t="str">
        <f>IF(PROVEEDORES!D317="","",PROVEEDORES!D317)</f>
        <v/>
      </c>
      <c r="G316" s="159">
        <f>SUMIF('EG-DIC'!$F$18:$F$516,PROVEEDORES!$D317,'EG-DIC'!P$18:P$516)</f>
        <v>0</v>
      </c>
      <c r="H316" s="159">
        <f>SUMIF('EG-DIC'!$F$18:$F$516,PROVEEDORES!$D317,'EG-DIC'!Q$18:Q$516)</f>
        <v>0</v>
      </c>
      <c r="I316" s="159">
        <f>SUMIF('EG-DIC'!$F$18:$F$516,PROVEEDORES!$D317,'EG-DIC'!R$18:R$516)</f>
        <v>0</v>
      </c>
      <c r="J316" s="159">
        <f>SUMIF('EG-DIC'!$F$18:$F$516,PROVEEDORES!$D317,'EG-DIC'!S$18:S$516)</f>
        <v>0</v>
      </c>
      <c r="K316" s="159" t="str">
        <f t="shared" si="8"/>
        <v/>
      </c>
      <c r="L316" s="146" t="str">
        <f>IF(PROVEEDORES!G317="","",PROVEEDORES!G317)</f>
        <v/>
      </c>
    </row>
    <row r="317" spans="3:12" ht="17.45" customHeight="1" x14ac:dyDescent="0.2">
      <c r="C317" s="158">
        <f t="shared" si="9"/>
        <v>311</v>
      </c>
      <c r="D317" s="146" t="str">
        <f>IF(PROVEEDORES!E318="","",PROVEEDORES!E318)</f>
        <v/>
      </c>
      <c r="E317" s="146" t="str">
        <f>IF(PROVEEDORES!F318="","",PROVEEDORES!F318)</f>
        <v/>
      </c>
      <c r="F317" s="146" t="str">
        <f>IF(PROVEEDORES!D318="","",PROVEEDORES!D318)</f>
        <v/>
      </c>
      <c r="G317" s="159">
        <f>SUMIF('EG-DIC'!$F$18:$F$516,PROVEEDORES!$D318,'EG-DIC'!P$18:P$516)</f>
        <v>0</v>
      </c>
      <c r="H317" s="159">
        <f>SUMIF('EG-DIC'!$F$18:$F$516,PROVEEDORES!$D318,'EG-DIC'!Q$18:Q$516)</f>
        <v>0</v>
      </c>
      <c r="I317" s="159">
        <f>SUMIF('EG-DIC'!$F$18:$F$516,PROVEEDORES!$D318,'EG-DIC'!R$18:R$516)</f>
        <v>0</v>
      </c>
      <c r="J317" s="159">
        <f>SUMIF('EG-DIC'!$F$18:$F$516,PROVEEDORES!$D318,'EG-DIC'!S$18:S$516)</f>
        <v>0</v>
      </c>
      <c r="K317" s="159" t="str">
        <f t="shared" si="8"/>
        <v/>
      </c>
      <c r="L317" s="146" t="str">
        <f>IF(PROVEEDORES!G318="","",PROVEEDORES!G318)</f>
        <v/>
      </c>
    </row>
    <row r="318" spans="3:12" ht="17.45" customHeight="1" x14ac:dyDescent="0.2">
      <c r="C318" s="158">
        <f t="shared" si="9"/>
        <v>312</v>
      </c>
      <c r="D318" s="146" t="str">
        <f>IF(PROVEEDORES!E319="","",PROVEEDORES!E319)</f>
        <v/>
      </c>
      <c r="E318" s="146" t="str">
        <f>IF(PROVEEDORES!F319="","",PROVEEDORES!F319)</f>
        <v/>
      </c>
      <c r="F318" s="146" t="str">
        <f>IF(PROVEEDORES!D319="","",PROVEEDORES!D319)</f>
        <v/>
      </c>
      <c r="G318" s="159">
        <f>SUMIF('EG-DIC'!$F$18:$F$516,PROVEEDORES!$D319,'EG-DIC'!P$18:P$516)</f>
        <v>0</v>
      </c>
      <c r="H318" s="159">
        <f>SUMIF('EG-DIC'!$F$18:$F$516,PROVEEDORES!$D319,'EG-DIC'!Q$18:Q$516)</f>
        <v>0</v>
      </c>
      <c r="I318" s="159">
        <f>SUMIF('EG-DIC'!$F$18:$F$516,PROVEEDORES!$D319,'EG-DIC'!R$18:R$516)</f>
        <v>0</v>
      </c>
      <c r="J318" s="159">
        <f>SUMIF('EG-DIC'!$F$18:$F$516,PROVEEDORES!$D319,'EG-DIC'!S$18:S$516)</f>
        <v>0</v>
      </c>
      <c r="K318" s="159" t="str">
        <f t="shared" si="8"/>
        <v/>
      </c>
      <c r="L318" s="146" t="str">
        <f>IF(PROVEEDORES!G319="","",PROVEEDORES!G319)</f>
        <v/>
      </c>
    </row>
    <row r="319" spans="3:12" ht="17.45" customHeight="1" x14ac:dyDescent="0.2">
      <c r="C319" s="158">
        <f t="shared" si="9"/>
        <v>313</v>
      </c>
      <c r="D319" s="146" t="str">
        <f>IF(PROVEEDORES!E320="","",PROVEEDORES!E320)</f>
        <v/>
      </c>
      <c r="E319" s="146" t="str">
        <f>IF(PROVEEDORES!F320="","",PROVEEDORES!F320)</f>
        <v/>
      </c>
      <c r="F319" s="146" t="str">
        <f>IF(PROVEEDORES!D320="","",PROVEEDORES!D320)</f>
        <v/>
      </c>
      <c r="G319" s="159">
        <f>SUMIF('EG-DIC'!$F$18:$F$516,PROVEEDORES!$D320,'EG-DIC'!P$18:P$516)</f>
        <v>0</v>
      </c>
      <c r="H319" s="159">
        <f>SUMIF('EG-DIC'!$F$18:$F$516,PROVEEDORES!$D320,'EG-DIC'!Q$18:Q$516)</f>
        <v>0</v>
      </c>
      <c r="I319" s="159">
        <f>SUMIF('EG-DIC'!$F$18:$F$516,PROVEEDORES!$D320,'EG-DIC'!R$18:R$516)</f>
        <v>0</v>
      </c>
      <c r="J319" s="159">
        <f>SUMIF('EG-DIC'!$F$18:$F$516,PROVEEDORES!$D320,'EG-DIC'!S$18:S$516)</f>
        <v>0</v>
      </c>
      <c r="K319" s="159" t="str">
        <f t="shared" si="8"/>
        <v/>
      </c>
      <c r="L319" s="146" t="str">
        <f>IF(PROVEEDORES!G320="","",PROVEEDORES!G320)</f>
        <v/>
      </c>
    </row>
    <row r="320" spans="3:12" ht="17.45" customHeight="1" x14ac:dyDescent="0.2">
      <c r="C320" s="158">
        <f t="shared" si="9"/>
        <v>314</v>
      </c>
      <c r="D320" s="146" t="str">
        <f>IF(PROVEEDORES!E321="","",PROVEEDORES!E321)</f>
        <v/>
      </c>
      <c r="E320" s="146" t="str">
        <f>IF(PROVEEDORES!F321="","",PROVEEDORES!F321)</f>
        <v/>
      </c>
      <c r="F320" s="146" t="str">
        <f>IF(PROVEEDORES!D321="","",PROVEEDORES!D321)</f>
        <v/>
      </c>
      <c r="G320" s="159">
        <f>SUMIF('EG-DIC'!$F$18:$F$516,PROVEEDORES!$D321,'EG-DIC'!P$18:P$516)</f>
        <v>0</v>
      </c>
      <c r="H320" s="159">
        <f>SUMIF('EG-DIC'!$F$18:$F$516,PROVEEDORES!$D321,'EG-DIC'!Q$18:Q$516)</f>
        <v>0</v>
      </c>
      <c r="I320" s="159">
        <f>SUMIF('EG-DIC'!$F$18:$F$516,PROVEEDORES!$D321,'EG-DIC'!R$18:R$516)</f>
        <v>0</v>
      </c>
      <c r="J320" s="159">
        <f>SUMIF('EG-DIC'!$F$18:$F$516,PROVEEDORES!$D321,'EG-DIC'!S$18:S$516)</f>
        <v>0</v>
      </c>
      <c r="K320" s="159" t="str">
        <f t="shared" si="8"/>
        <v/>
      </c>
      <c r="L320" s="146" t="str">
        <f>IF(PROVEEDORES!G321="","",PROVEEDORES!G321)</f>
        <v/>
      </c>
    </row>
    <row r="321" spans="3:12" ht="17.45" customHeight="1" x14ac:dyDescent="0.2">
      <c r="C321" s="158">
        <f t="shared" si="9"/>
        <v>315</v>
      </c>
      <c r="D321" s="146" t="str">
        <f>IF(PROVEEDORES!E322="","",PROVEEDORES!E322)</f>
        <v/>
      </c>
      <c r="E321" s="146" t="str">
        <f>IF(PROVEEDORES!F322="","",PROVEEDORES!F322)</f>
        <v/>
      </c>
      <c r="F321" s="146" t="str">
        <f>IF(PROVEEDORES!D322="","",PROVEEDORES!D322)</f>
        <v/>
      </c>
      <c r="G321" s="159">
        <f>SUMIF('EG-DIC'!$F$18:$F$516,PROVEEDORES!$D322,'EG-DIC'!P$18:P$516)</f>
        <v>0</v>
      </c>
      <c r="H321" s="159">
        <f>SUMIF('EG-DIC'!$F$18:$F$516,PROVEEDORES!$D322,'EG-DIC'!Q$18:Q$516)</f>
        <v>0</v>
      </c>
      <c r="I321" s="159">
        <f>SUMIF('EG-DIC'!$F$18:$F$516,PROVEEDORES!$D322,'EG-DIC'!R$18:R$516)</f>
        <v>0</v>
      </c>
      <c r="J321" s="159">
        <f>SUMIF('EG-DIC'!$F$18:$F$516,PROVEEDORES!$D322,'EG-DIC'!S$18:S$516)</f>
        <v>0</v>
      </c>
      <c r="K321" s="159" t="str">
        <f t="shared" si="8"/>
        <v/>
      </c>
      <c r="L321" s="146" t="str">
        <f>IF(PROVEEDORES!G322="","",PROVEEDORES!G322)</f>
        <v/>
      </c>
    </row>
    <row r="322" spans="3:12" ht="17.45" customHeight="1" x14ac:dyDescent="0.2">
      <c r="C322" s="158">
        <f t="shared" si="9"/>
        <v>316</v>
      </c>
      <c r="D322" s="146" t="str">
        <f>IF(PROVEEDORES!E323="","",PROVEEDORES!E323)</f>
        <v/>
      </c>
      <c r="E322" s="146" t="str">
        <f>IF(PROVEEDORES!F323="","",PROVEEDORES!F323)</f>
        <v/>
      </c>
      <c r="F322" s="146" t="str">
        <f>IF(PROVEEDORES!D323="","",PROVEEDORES!D323)</f>
        <v/>
      </c>
      <c r="G322" s="159">
        <f>SUMIF('EG-DIC'!$F$18:$F$516,PROVEEDORES!$D323,'EG-DIC'!P$18:P$516)</f>
        <v>0</v>
      </c>
      <c r="H322" s="159">
        <f>SUMIF('EG-DIC'!$F$18:$F$516,PROVEEDORES!$D323,'EG-DIC'!Q$18:Q$516)</f>
        <v>0</v>
      </c>
      <c r="I322" s="159">
        <f>SUMIF('EG-DIC'!$F$18:$F$516,PROVEEDORES!$D323,'EG-DIC'!R$18:R$516)</f>
        <v>0</v>
      </c>
      <c r="J322" s="159">
        <f>SUMIF('EG-DIC'!$F$18:$F$516,PROVEEDORES!$D323,'EG-DIC'!S$18:S$516)</f>
        <v>0</v>
      </c>
      <c r="K322" s="159" t="str">
        <f t="shared" si="8"/>
        <v/>
      </c>
      <c r="L322" s="146" t="str">
        <f>IF(PROVEEDORES!G323="","",PROVEEDORES!G323)</f>
        <v/>
      </c>
    </row>
    <row r="323" spans="3:12" ht="17.45" customHeight="1" x14ac:dyDescent="0.2">
      <c r="C323" s="158">
        <f t="shared" si="9"/>
        <v>317</v>
      </c>
      <c r="D323" s="146" t="str">
        <f>IF(PROVEEDORES!E324="","",PROVEEDORES!E324)</f>
        <v/>
      </c>
      <c r="E323" s="146" t="str">
        <f>IF(PROVEEDORES!F324="","",PROVEEDORES!F324)</f>
        <v/>
      </c>
      <c r="F323" s="146" t="str">
        <f>IF(PROVEEDORES!D324="","",PROVEEDORES!D324)</f>
        <v/>
      </c>
      <c r="G323" s="159">
        <f>SUMIF('EG-DIC'!$F$18:$F$516,PROVEEDORES!$D324,'EG-DIC'!P$18:P$516)</f>
        <v>0</v>
      </c>
      <c r="H323" s="159">
        <f>SUMIF('EG-DIC'!$F$18:$F$516,PROVEEDORES!$D324,'EG-DIC'!Q$18:Q$516)</f>
        <v>0</v>
      </c>
      <c r="I323" s="159">
        <f>SUMIF('EG-DIC'!$F$18:$F$516,PROVEEDORES!$D324,'EG-DIC'!R$18:R$516)</f>
        <v>0</v>
      </c>
      <c r="J323" s="159">
        <f>SUMIF('EG-DIC'!$F$18:$F$516,PROVEEDORES!$D324,'EG-DIC'!S$18:S$516)</f>
        <v>0</v>
      </c>
      <c r="K323" s="159" t="str">
        <f t="shared" si="8"/>
        <v/>
      </c>
      <c r="L323" s="146" t="str">
        <f>IF(PROVEEDORES!G324="","",PROVEEDORES!G324)</f>
        <v/>
      </c>
    </row>
    <row r="324" spans="3:12" ht="17.45" customHeight="1" x14ac:dyDescent="0.2">
      <c r="C324" s="158">
        <f t="shared" si="9"/>
        <v>318</v>
      </c>
      <c r="D324" s="146" t="str">
        <f>IF(PROVEEDORES!E325="","",PROVEEDORES!E325)</f>
        <v/>
      </c>
      <c r="E324" s="146" t="str">
        <f>IF(PROVEEDORES!F325="","",PROVEEDORES!F325)</f>
        <v/>
      </c>
      <c r="F324" s="146" t="str">
        <f>IF(PROVEEDORES!D325="","",PROVEEDORES!D325)</f>
        <v/>
      </c>
      <c r="G324" s="159">
        <f>SUMIF('EG-DIC'!$F$18:$F$516,PROVEEDORES!$D325,'EG-DIC'!P$18:P$516)</f>
        <v>0</v>
      </c>
      <c r="H324" s="159">
        <f>SUMIF('EG-DIC'!$F$18:$F$516,PROVEEDORES!$D325,'EG-DIC'!Q$18:Q$516)</f>
        <v>0</v>
      </c>
      <c r="I324" s="159">
        <f>SUMIF('EG-DIC'!$F$18:$F$516,PROVEEDORES!$D325,'EG-DIC'!R$18:R$516)</f>
        <v>0</v>
      </c>
      <c r="J324" s="159">
        <f>SUMIF('EG-DIC'!$F$18:$F$516,PROVEEDORES!$D325,'EG-DIC'!S$18:S$516)</f>
        <v>0</v>
      </c>
      <c r="K324" s="159" t="str">
        <f t="shared" si="8"/>
        <v/>
      </c>
      <c r="L324" s="146" t="str">
        <f>IF(PROVEEDORES!G325="","",PROVEEDORES!G325)</f>
        <v/>
      </c>
    </row>
    <row r="325" spans="3:12" ht="17.45" customHeight="1" x14ac:dyDescent="0.2">
      <c r="C325" s="158">
        <f t="shared" si="9"/>
        <v>319</v>
      </c>
      <c r="D325" s="146" t="str">
        <f>IF(PROVEEDORES!E326="","",PROVEEDORES!E326)</f>
        <v/>
      </c>
      <c r="E325" s="146" t="str">
        <f>IF(PROVEEDORES!F326="","",PROVEEDORES!F326)</f>
        <v/>
      </c>
      <c r="F325" s="146" t="str">
        <f>IF(PROVEEDORES!D326="","",PROVEEDORES!D326)</f>
        <v/>
      </c>
      <c r="G325" s="159">
        <f>SUMIF('EG-DIC'!$F$18:$F$516,PROVEEDORES!$D326,'EG-DIC'!P$18:P$516)</f>
        <v>0</v>
      </c>
      <c r="H325" s="159">
        <f>SUMIF('EG-DIC'!$F$18:$F$516,PROVEEDORES!$D326,'EG-DIC'!Q$18:Q$516)</f>
        <v>0</v>
      </c>
      <c r="I325" s="159">
        <f>SUMIF('EG-DIC'!$F$18:$F$516,PROVEEDORES!$D326,'EG-DIC'!R$18:R$516)</f>
        <v>0</v>
      </c>
      <c r="J325" s="159">
        <f>SUMIF('EG-DIC'!$F$18:$F$516,PROVEEDORES!$D326,'EG-DIC'!S$18:S$516)</f>
        <v>0</v>
      </c>
      <c r="K325" s="159" t="str">
        <f t="shared" si="8"/>
        <v/>
      </c>
      <c r="L325" s="146" t="str">
        <f>IF(PROVEEDORES!G326="","",PROVEEDORES!G326)</f>
        <v/>
      </c>
    </row>
    <row r="326" spans="3:12" ht="17.45" customHeight="1" x14ac:dyDescent="0.2">
      <c r="C326" s="158">
        <f t="shared" si="9"/>
        <v>320</v>
      </c>
      <c r="D326" s="146" t="str">
        <f>IF(PROVEEDORES!E327="","",PROVEEDORES!E327)</f>
        <v/>
      </c>
      <c r="E326" s="146" t="str">
        <f>IF(PROVEEDORES!F327="","",PROVEEDORES!F327)</f>
        <v/>
      </c>
      <c r="F326" s="146" t="str">
        <f>IF(PROVEEDORES!D327="","",PROVEEDORES!D327)</f>
        <v/>
      </c>
      <c r="G326" s="159">
        <f>SUMIF('EG-DIC'!$F$18:$F$516,PROVEEDORES!$D327,'EG-DIC'!P$18:P$516)</f>
        <v>0</v>
      </c>
      <c r="H326" s="159">
        <f>SUMIF('EG-DIC'!$F$18:$F$516,PROVEEDORES!$D327,'EG-DIC'!Q$18:Q$516)</f>
        <v>0</v>
      </c>
      <c r="I326" s="159">
        <f>SUMIF('EG-DIC'!$F$18:$F$516,PROVEEDORES!$D327,'EG-DIC'!R$18:R$516)</f>
        <v>0</v>
      </c>
      <c r="J326" s="159">
        <f>SUMIF('EG-DIC'!$F$18:$F$516,PROVEEDORES!$D327,'EG-DIC'!S$18:S$516)</f>
        <v>0</v>
      </c>
      <c r="K326" s="159" t="str">
        <f t="shared" si="8"/>
        <v/>
      </c>
      <c r="L326" s="146" t="str">
        <f>IF(PROVEEDORES!G327="","",PROVEEDORES!G327)</f>
        <v/>
      </c>
    </row>
    <row r="327" spans="3:12" ht="17.45" customHeight="1" x14ac:dyDescent="0.2">
      <c r="C327" s="158">
        <f t="shared" si="9"/>
        <v>321</v>
      </c>
      <c r="D327" s="146" t="str">
        <f>IF(PROVEEDORES!E328="","",PROVEEDORES!E328)</f>
        <v/>
      </c>
      <c r="E327" s="146" t="str">
        <f>IF(PROVEEDORES!F328="","",PROVEEDORES!F328)</f>
        <v/>
      </c>
      <c r="F327" s="146" t="str">
        <f>IF(PROVEEDORES!D328="","",PROVEEDORES!D328)</f>
        <v/>
      </c>
      <c r="G327" s="159">
        <f>SUMIF('EG-DIC'!$F$18:$F$516,PROVEEDORES!$D328,'EG-DIC'!P$18:P$516)</f>
        <v>0</v>
      </c>
      <c r="H327" s="159">
        <f>SUMIF('EG-DIC'!$F$18:$F$516,PROVEEDORES!$D328,'EG-DIC'!Q$18:Q$516)</f>
        <v>0</v>
      </c>
      <c r="I327" s="159">
        <f>SUMIF('EG-DIC'!$F$18:$F$516,PROVEEDORES!$D328,'EG-DIC'!R$18:R$516)</f>
        <v>0</v>
      </c>
      <c r="J327" s="159">
        <f>SUMIF('EG-DIC'!$F$18:$F$516,PROVEEDORES!$D328,'EG-DIC'!S$18:S$516)</f>
        <v>0</v>
      </c>
      <c r="K327" s="159" t="str">
        <f t="shared" si="8"/>
        <v/>
      </c>
      <c r="L327" s="146" t="str">
        <f>IF(PROVEEDORES!G328="","",PROVEEDORES!G328)</f>
        <v/>
      </c>
    </row>
    <row r="328" spans="3:12" ht="17.45" customHeight="1" x14ac:dyDescent="0.2">
      <c r="C328" s="158">
        <f t="shared" si="9"/>
        <v>322</v>
      </c>
      <c r="D328" s="146" t="str">
        <f>IF(PROVEEDORES!E329="","",PROVEEDORES!E329)</f>
        <v/>
      </c>
      <c r="E328" s="146" t="str">
        <f>IF(PROVEEDORES!F329="","",PROVEEDORES!F329)</f>
        <v/>
      </c>
      <c r="F328" s="146" t="str">
        <f>IF(PROVEEDORES!D329="","",PROVEEDORES!D329)</f>
        <v/>
      </c>
      <c r="G328" s="159">
        <f>SUMIF('EG-DIC'!$F$18:$F$516,PROVEEDORES!$D329,'EG-DIC'!P$18:P$516)</f>
        <v>0</v>
      </c>
      <c r="H328" s="159">
        <f>SUMIF('EG-DIC'!$F$18:$F$516,PROVEEDORES!$D329,'EG-DIC'!Q$18:Q$516)</f>
        <v>0</v>
      </c>
      <c r="I328" s="159">
        <f>SUMIF('EG-DIC'!$F$18:$F$516,PROVEEDORES!$D329,'EG-DIC'!R$18:R$516)</f>
        <v>0</v>
      </c>
      <c r="J328" s="159">
        <f>SUMIF('EG-DIC'!$F$18:$F$516,PROVEEDORES!$D329,'EG-DIC'!S$18:S$516)</f>
        <v>0</v>
      </c>
      <c r="K328" s="159" t="str">
        <f t="shared" ref="K328:K391" si="10">IF(G328+H328+I328+J328&gt;0,"C/Información","")</f>
        <v/>
      </c>
      <c r="L328" s="146" t="str">
        <f>IF(PROVEEDORES!G329="","",PROVEEDORES!G329)</f>
        <v/>
      </c>
    </row>
    <row r="329" spans="3:12" ht="17.45" customHeight="1" x14ac:dyDescent="0.2">
      <c r="C329" s="158">
        <f t="shared" ref="C329:C392" si="11">C328+1</f>
        <v>323</v>
      </c>
      <c r="D329" s="146" t="str">
        <f>IF(PROVEEDORES!E330="","",PROVEEDORES!E330)</f>
        <v/>
      </c>
      <c r="E329" s="146" t="str">
        <f>IF(PROVEEDORES!F330="","",PROVEEDORES!F330)</f>
        <v/>
      </c>
      <c r="F329" s="146" t="str">
        <f>IF(PROVEEDORES!D330="","",PROVEEDORES!D330)</f>
        <v/>
      </c>
      <c r="G329" s="159">
        <f>SUMIF('EG-DIC'!$F$18:$F$516,PROVEEDORES!$D330,'EG-DIC'!P$18:P$516)</f>
        <v>0</v>
      </c>
      <c r="H329" s="159">
        <f>SUMIF('EG-DIC'!$F$18:$F$516,PROVEEDORES!$D330,'EG-DIC'!Q$18:Q$516)</f>
        <v>0</v>
      </c>
      <c r="I329" s="159">
        <f>SUMIF('EG-DIC'!$F$18:$F$516,PROVEEDORES!$D330,'EG-DIC'!R$18:R$516)</f>
        <v>0</v>
      </c>
      <c r="J329" s="159">
        <f>SUMIF('EG-DIC'!$F$18:$F$516,PROVEEDORES!$D330,'EG-DIC'!S$18:S$516)</f>
        <v>0</v>
      </c>
      <c r="K329" s="159" t="str">
        <f t="shared" si="10"/>
        <v/>
      </c>
      <c r="L329" s="146" t="str">
        <f>IF(PROVEEDORES!G330="","",PROVEEDORES!G330)</f>
        <v/>
      </c>
    </row>
    <row r="330" spans="3:12" ht="17.45" customHeight="1" x14ac:dyDescent="0.2">
      <c r="C330" s="158">
        <f t="shared" si="11"/>
        <v>324</v>
      </c>
      <c r="D330" s="146" t="str">
        <f>IF(PROVEEDORES!E331="","",PROVEEDORES!E331)</f>
        <v/>
      </c>
      <c r="E330" s="146" t="str">
        <f>IF(PROVEEDORES!F331="","",PROVEEDORES!F331)</f>
        <v/>
      </c>
      <c r="F330" s="146" t="str">
        <f>IF(PROVEEDORES!D331="","",PROVEEDORES!D331)</f>
        <v/>
      </c>
      <c r="G330" s="159">
        <f>SUMIF('EG-DIC'!$F$18:$F$516,PROVEEDORES!$D331,'EG-DIC'!P$18:P$516)</f>
        <v>0</v>
      </c>
      <c r="H330" s="159">
        <f>SUMIF('EG-DIC'!$F$18:$F$516,PROVEEDORES!$D331,'EG-DIC'!Q$18:Q$516)</f>
        <v>0</v>
      </c>
      <c r="I330" s="159">
        <f>SUMIF('EG-DIC'!$F$18:$F$516,PROVEEDORES!$D331,'EG-DIC'!R$18:R$516)</f>
        <v>0</v>
      </c>
      <c r="J330" s="159">
        <f>SUMIF('EG-DIC'!$F$18:$F$516,PROVEEDORES!$D331,'EG-DIC'!S$18:S$516)</f>
        <v>0</v>
      </c>
      <c r="K330" s="159" t="str">
        <f t="shared" si="10"/>
        <v/>
      </c>
      <c r="L330" s="146" t="str">
        <f>IF(PROVEEDORES!G331="","",PROVEEDORES!G331)</f>
        <v/>
      </c>
    </row>
    <row r="331" spans="3:12" ht="17.45" customHeight="1" x14ac:dyDescent="0.2">
      <c r="C331" s="158">
        <f t="shared" si="11"/>
        <v>325</v>
      </c>
      <c r="D331" s="146" t="str">
        <f>IF(PROVEEDORES!E332="","",PROVEEDORES!E332)</f>
        <v/>
      </c>
      <c r="E331" s="146" t="str">
        <f>IF(PROVEEDORES!F332="","",PROVEEDORES!F332)</f>
        <v/>
      </c>
      <c r="F331" s="146" t="str">
        <f>IF(PROVEEDORES!D332="","",PROVEEDORES!D332)</f>
        <v/>
      </c>
      <c r="G331" s="159">
        <f>SUMIF('EG-DIC'!$F$18:$F$516,PROVEEDORES!$D332,'EG-DIC'!P$18:P$516)</f>
        <v>0</v>
      </c>
      <c r="H331" s="159">
        <f>SUMIF('EG-DIC'!$F$18:$F$516,PROVEEDORES!$D332,'EG-DIC'!Q$18:Q$516)</f>
        <v>0</v>
      </c>
      <c r="I331" s="159">
        <f>SUMIF('EG-DIC'!$F$18:$F$516,PROVEEDORES!$D332,'EG-DIC'!R$18:R$516)</f>
        <v>0</v>
      </c>
      <c r="J331" s="159">
        <f>SUMIF('EG-DIC'!$F$18:$F$516,PROVEEDORES!$D332,'EG-DIC'!S$18:S$516)</f>
        <v>0</v>
      </c>
      <c r="K331" s="159" t="str">
        <f t="shared" si="10"/>
        <v/>
      </c>
      <c r="L331" s="146" t="str">
        <f>IF(PROVEEDORES!G332="","",PROVEEDORES!G332)</f>
        <v/>
      </c>
    </row>
    <row r="332" spans="3:12" ht="17.45" customHeight="1" x14ac:dyDescent="0.2">
      <c r="C332" s="158">
        <f t="shared" si="11"/>
        <v>326</v>
      </c>
      <c r="D332" s="146" t="str">
        <f>IF(PROVEEDORES!E333="","",PROVEEDORES!E333)</f>
        <v/>
      </c>
      <c r="E332" s="146" t="str">
        <f>IF(PROVEEDORES!F333="","",PROVEEDORES!F333)</f>
        <v/>
      </c>
      <c r="F332" s="146" t="str">
        <f>IF(PROVEEDORES!D333="","",PROVEEDORES!D333)</f>
        <v/>
      </c>
      <c r="G332" s="159">
        <f>SUMIF('EG-DIC'!$F$18:$F$516,PROVEEDORES!$D333,'EG-DIC'!P$18:P$516)</f>
        <v>0</v>
      </c>
      <c r="H332" s="159">
        <f>SUMIF('EG-DIC'!$F$18:$F$516,PROVEEDORES!$D333,'EG-DIC'!Q$18:Q$516)</f>
        <v>0</v>
      </c>
      <c r="I332" s="159">
        <f>SUMIF('EG-DIC'!$F$18:$F$516,PROVEEDORES!$D333,'EG-DIC'!R$18:R$516)</f>
        <v>0</v>
      </c>
      <c r="J332" s="159">
        <f>SUMIF('EG-DIC'!$F$18:$F$516,PROVEEDORES!$D333,'EG-DIC'!S$18:S$516)</f>
        <v>0</v>
      </c>
      <c r="K332" s="159" t="str">
        <f t="shared" si="10"/>
        <v/>
      </c>
      <c r="L332" s="146" t="str">
        <f>IF(PROVEEDORES!G333="","",PROVEEDORES!G333)</f>
        <v/>
      </c>
    </row>
    <row r="333" spans="3:12" ht="17.45" customHeight="1" x14ac:dyDescent="0.2">
      <c r="C333" s="158">
        <f t="shared" si="11"/>
        <v>327</v>
      </c>
      <c r="D333" s="146" t="str">
        <f>IF(PROVEEDORES!E334="","",PROVEEDORES!E334)</f>
        <v/>
      </c>
      <c r="E333" s="146" t="str">
        <f>IF(PROVEEDORES!F334="","",PROVEEDORES!F334)</f>
        <v/>
      </c>
      <c r="F333" s="146" t="str">
        <f>IF(PROVEEDORES!D334="","",PROVEEDORES!D334)</f>
        <v/>
      </c>
      <c r="G333" s="159">
        <f>SUMIF('EG-DIC'!$F$18:$F$516,PROVEEDORES!$D334,'EG-DIC'!P$18:P$516)</f>
        <v>0</v>
      </c>
      <c r="H333" s="159">
        <f>SUMIF('EG-DIC'!$F$18:$F$516,PROVEEDORES!$D334,'EG-DIC'!Q$18:Q$516)</f>
        <v>0</v>
      </c>
      <c r="I333" s="159">
        <f>SUMIF('EG-DIC'!$F$18:$F$516,PROVEEDORES!$D334,'EG-DIC'!R$18:R$516)</f>
        <v>0</v>
      </c>
      <c r="J333" s="159">
        <f>SUMIF('EG-DIC'!$F$18:$F$516,PROVEEDORES!$D334,'EG-DIC'!S$18:S$516)</f>
        <v>0</v>
      </c>
      <c r="K333" s="159" t="str">
        <f t="shared" si="10"/>
        <v/>
      </c>
      <c r="L333" s="146" t="str">
        <f>IF(PROVEEDORES!G334="","",PROVEEDORES!G334)</f>
        <v/>
      </c>
    </row>
    <row r="334" spans="3:12" ht="17.45" customHeight="1" x14ac:dyDescent="0.2">
      <c r="C334" s="158">
        <f t="shared" si="11"/>
        <v>328</v>
      </c>
      <c r="D334" s="146" t="str">
        <f>IF(PROVEEDORES!E335="","",PROVEEDORES!E335)</f>
        <v/>
      </c>
      <c r="E334" s="146" t="str">
        <f>IF(PROVEEDORES!F335="","",PROVEEDORES!F335)</f>
        <v/>
      </c>
      <c r="F334" s="146" t="str">
        <f>IF(PROVEEDORES!D335="","",PROVEEDORES!D335)</f>
        <v/>
      </c>
      <c r="G334" s="159">
        <f>SUMIF('EG-DIC'!$F$18:$F$516,PROVEEDORES!$D335,'EG-DIC'!P$18:P$516)</f>
        <v>0</v>
      </c>
      <c r="H334" s="159">
        <f>SUMIF('EG-DIC'!$F$18:$F$516,PROVEEDORES!$D335,'EG-DIC'!Q$18:Q$516)</f>
        <v>0</v>
      </c>
      <c r="I334" s="159">
        <f>SUMIF('EG-DIC'!$F$18:$F$516,PROVEEDORES!$D335,'EG-DIC'!R$18:R$516)</f>
        <v>0</v>
      </c>
      <c r="J334" s="159">
        <f>SUMIF('EG-DIC'!$F$18:$F$516,PROVEEDORES!$D335,'EG-DIC'!S$18:S$516)</f>
        <v>0</v>
      </c>
      <c r="K334" s="159" t="str">
        <f t="shared" si="10"/>
        <v/>
      </c>
      <c r="L334" s="146" t="str">
        <f>IF(PROVEEDORES!G335="","",PROVEEDORES!G335)</f>
        <v/>
      </c>
    </row>
    <row r="335" spans="3:12" ht="17.45" customHeight="1" x14ac:dyDescent="0.2">
      <c r="C335" s="158">
        <f t="shared" si="11"/>
        <v>329</v>
      </c>
      <c r="D335" s="146" t="str">
        <f>IF(PROVEEDORES!E336="","",PROVEEDORES!E336)</f>
        <v/>
      </c>
      <c r="E335" s="146" t="str">
        <f>IF(PROVEEDORES!F336="","",PROVEEDORES!F336)</f>
        <v/>
      </c>
      <c r="F335" s="146" t="str">
        <f>IF(PROVEEDORES!D336="","",PROVEEDORES!D336)</f>
        <v/>
      </c>
      <c r="G335" s="159">
        <f>SUMIF('EG-DIC'!$F$18:$F$516,PROVEEDORES!$D336,'EG-DIC'!P$18:P$516)</f>
        <v>0</v>
      </c>
      <c r="H335" s="159">
        <f>SUMIF('EG-DIC'!$F$18:$F$516,PROVEEDORES!$D336,'EG-DIC'!Q$18:Q$516)</f>
        <v>0</v>
      </c>
      <c r="I335" s="159">
        <f>SUMIF('EG-DIC'!$F$18:$F$516,PROVEEDORES!$D336,'EG-DIC'!R$18:R$516)</f>
        <v>0</v>
      </c>
      <c r="J335" s="159">
        <f>SUMIF('EG-DIC'!$F$18:$F$516,PROVEEDORES!$D336,'EG-DIC'!S$18:S$516)</f>
        <v>0</v>
      </c>
      <c r="K335" s="159" t="str">
        <f t="shared" si="10"/>
        <v/>
      </c>
      <c r="L335" s="146" t="str">
        <f>IF(PROVEEDORES!G336="","",PROVEEDORES!G336)</f>
        <v/>
      </c>
    </row>
    <row r="336" spans="3:12" ht="17.45" customHeight="1" x14ac:dyDescent="0.2">
      <c r="C336" s="158">
        <f t="shared" si="11"/>
        <v>330</v>
      </c>
      <c r="D336" s="146" t="str">
        <f>IF(PROVEEDORES!E337="","",PROVEEDORES!E337)</f>
        <v/>
      </c>
      <c r="E336" s="146" t="str">
        <f>IF(PROVEEDORES!F337="","",PROVEEDORES!F337)</f>
        <v/>
      </c>
      <c r="F336" s="146" t="str">
        <f>IF(PROVEEDORES!D337="","",PROVEEDORES!D337)</f>
        <v/>
      </c>
      <c r="G336" s="159">
        <f>SUMIF('EG-DIC'!$F$18:$F$516,PROVEEDORES!$D337,'EG-DIC'!P$18:P$516)</f>
        <v>0</v>
      </c>
      <c r="H336" s="159">
        <f>SUMIF('EG-DIC'!$F$18:$F$516,PROVEEDORES!$D337,'EG-DIC'!Q$18:Q$516)</f>
        <v>0</v>
      </c>
      <c r="I336" s="159">
        <f>SUMIF('EG-DIC'!$F$18:$F$516,PROVEEDORES!$D337,'EG-DIC'!R$18:R$516)</f>
        <v>0</v>
      </c>
      <c r="J336" s="159">
        <f>SUMIF('EG-DIC'!$F$18:$F$516,PROVEEDORES!$D337,'EG-DIC'!S$18:S$516)</f>
        <v>0</v>
      </c>
      <c r="K336" s="159" t="str">
        <f t="shared" si="10"/>
        <v/>
      </c>
      <c r="L336" s="146" t="str">
        <f>IF(PROVEEDORES!G337="","",PROVEEDORES!G337)</f>
        <v/>
      </c>
    </row>
    <row r="337" spans="3:12" ht="17.45" customHeight="1" x14ac:dyDescent="0.2">
      <c r="C337" s="158">
        <f t="shared" si="11"/>
        <v>331</v>
      </c>
      <c r="D337" s="146" t="str">
        <f>IF(PROVEEDORES!E338="","",PROVEEDORES!E338)</f>
        <v/>
      </c>
      <c r="E337" s="146" t="str">
        <f>IF(PROVEEDORES!F338="","",PROVEEDORES!F338)</f>
        <v/>
      </c>
      <c r="F337" s="146" t="str">
        <f>IF(PROVEEDORES!D338="","",PROVEEDORES!D338)</f>
        <v/>
      </c>
      <c r="G337" s="159">
        <f>SUMIF('EG-DIC'!$F$18:$F$516,PROVEEDORES!$D338,'EG-DIC'!P$18:P$516)</f>
        <v>0</v>
      </c>
      <c r="H337" s="159">
        <f>SUMIF('EG-DIC'!$F$18:$F$516,PROVEEDORES!$D338,'EG-DIC'!Q$18:Q$516)</f>
        <v>0</v>
      </c>
      <c r="I337" s="159">
        <f>SUMIF('EG-DIC'!$F$18:$F$516,PROVEEDORES!$D338,'EG-DIC'!R$18:R$516)</f>
        <v>0</v>
      </c>
      <c r="J337" s="159">
        <f>SUMIF('EG-DIC'!$F$18:$F$516,PROVEEDORES!$D338,'EG-DIC'!S$18:S$516)</f>
        <v>0</v>
      </c>
      <c r="K337" s="159" t="str">
        <f t="shared" si="10"/>
        <v/>
      </c>
      <c r="L337" s="146" t="str">
        <f>IF(PROVEEDORES!G338="","",PROVEEDORES!G338)</f>
        <v/>
      </c>
    </row>
    <row r="338" spans="3:12" ht="17.45" customHeight="1" x14ac:dyDescent="0.2">
      <c r="C338" s="158">
        <f t="shared" si="11"/>
        <v>332</v>
      </c>
      <c r="D338" s="146" t="str">
        <f>IF(PROVEEDORES!E339="","",PROVEEDORES!E339)</f>
        <v/>
      </c>
      <c r="E338" s="146" t="str">
        <f>IF(PROVEEDORES!F339="","",PROVEEDORES!F339)</f>
        <v/>
      </c>
      <c r="F338" s="146" t="str">
        <f>IF(PROVEEDORES!D339="","",PROVEEDORES!D339)</f>
        <v/>
      </c>
      <c r="G338" s="159">
        <f>SUMIF('EG-DIC'!$F$18:$F$516,PROVEEDORES!$D339,'EG-DIC'!P$18:P$516)</f>
        <v>0</v>
      </c>
      <c r="H338" s="159">
        <f>SUMIF('EG-DIC'!$F$18:$F$516,PROVEEDORES!$D339,'EG-DIC'!Q$18:Q$516)</f>
        <v>0</v>
      </c>
      <c r="I338" s="159">
        <f>SUMIF('EG-DIC'!$F$18:$F$516,PROVEEDORES!$D339,'EG-DIC'!R$18:R$516)</f>
        <v>0</v>
      </c>
      <c r="J338" s="159">
        <f>SUMIF('EG-DIC'!$F$18:$F$516,PROVEEDORES!$D339,'EG-DIC'!S$18:S$516)</f>
        <v>0</v>
      </c>
      <c r="K338" s="159" t="str">
        <f t="shared" si="10"/>
        <v/>
      </c>
      <c r="L338" s="146" t="str">
        <f>IF(PROVEEDORES!G339="","",PROVEEDORES!G339)</f>
        <v/>
      </c>
    </row>
    <row r="339" spans="3:12" ht="17.45" customHeight="1" x14ac:dyDescent="0.2">
      <c r="C339" s="158">
        <f t="shared" si="11"/>
        <v>333</v>
      </c>
      <c r="D339" s="146" t="str">
        <f>IF(PROVEEDORES!E340="","",PROVEEDORES!E340)</f>
        <v/>
      </c>
      <c r="E339" s="146" t="str">
        <f>IF(PROVEEDORES!F340="","",PROVEEDORES!F340)</f>
        <v/>
      </c>
      <c r="F339" s="146" t="str">
        <f>IF(PROVEEDORES!D340="","",PROVEEDORES!D340)</f>
        <v/>
      </c>
      <c r="G339" s="159">
        <f>SUMIF('EG-DIC'!$F$18:$F$516,PROVEEDORES!$D340,'EG-DIC'!P$18:P$516)</f>
        <v>0</v>
      </c>
      <c r="H339" s="159">
        <f>SUMIF('EG-DIC'!$F$18:$F$516,PROVEEDORES!$D340,'EG-DIC'!Q$18:Q$516)</f>
        <v>0</v>
      </c>
      <c r="I339" s="159">
        <f>SUMIF('EG-DIC'!$F$18:$F$516,PROVEEDORES!$D340,'EG-DIC'!R$18:R$516)</f>
        <v>0</v>
      </c>
      <c r="J339" s="159">
        <f>SUMIF('EG-DIC'!$F$18:$F$516,PROVEEDORES!$D340,'EG-DIC'!S$18:S$516)</f>
        <v>0</v>
      </c>
      <c r="K339" s="159" t="str">
        <f t="shared" si="10"/>
        <v/>
      </c>
      <c r="L339" s="146" t="str">
        <f>IF(PROVEEDORES!G340="","",PROVEEDORES!G340)</f>
        <v/>
      </c>
    </row>
    <row r="340" spans="3:12" ht="17.45" customHeight="1" x14ac:dyDescent="0.2">
      <c r="C340" s="158">
        <f t="shared" si="11"/>
        <v>334</v>
      </c>
      <c r="D340" s="146" t="str">
        <f>IF(PROVEEDORES!E341="","",PROVEEDORES!E341)</f>
        <v/>
      </c>
      <c r="E340" s="146" t="str">
        <f>IF(PROVEEDORES!F341="","",PROVEEDORES!F341)</f>
        <v/>
      </c>
      <c r="F340" s="146" t="str">
        <f>IF(PROVEEDORES!D341="","",PROVEEDORES!D341)</f>
        <v/>
      </c>
      <c r="G340" s="159">
        <f>SUMIF('EG-DIC'!$F$18:$F$516,PROVEEDORES!$D341,'EG-DIC'!P$18:P$516)</f>
        <v>0</v>
      </c>
      <c r="H340" s="159">
        <f>SUMIF('EG-DIC'!$F$18:$F$516,PROVEEDORES!$D341,'EG-DIC'!Q$18:Q$516)</f>
        <v>0</v>
      </c>
      <c r="I340" s="159">
        <f>SUMIF('EG-DIC'!$F$18:$F$516,PROVEEDORES!$D341,'EG-DIC'!R$18:R$516)</f>
        <v>0</v>
      </c>
      <c r="J340" s="159">
        <f>SUMIF('EG-DIC'!$F$18:$F$516,PROVEEDORES!$D341,'EG-DIC'!S$18:S$516)</f>
        <v>0</v>
      </c>
      <c r="K340" s="159" t="str">
        <f t="shared" si="10"/>
        <v/>
      </c>
      <c r="L340" s="146" t="str">
        <f>IF(PROVEEDORES!G341="","",PROVEEDORES!G341)</f>
        <v/>
      </c>
    </row>
    <row r="341" spans="3:12" ht="17.45" customHeight="1" x14ac:dyDescent="0.2">
      <c r="C341" s="158">
        <f t="shared" si="11"/>
        <v>335</v>
      </c>
      <c r="D341" s="146" t="str">
        <f>IF(PROVEEDORES!E342="","",PROVEEDORES!E342)</f>
        <v/>
      </c>
      <c r="E341" s="146" t="str">
        <f>IF(PROVEEDORES!F342="","",PROVEEDORES!F342)</f>
        <v/>
      </c>
      <c r="F341" s="146" t="str">
        <f>IF(PROVEEDORES!D342="","",PROVEEDORES!D342)</f>
        <v/>
      </c>
      <c r="G341" s="159">
        <f>SUMIF('EG-DIC'!$F$18:$F$516,PROVEEDORES!$D342,'EG-DIC'!P$18:P$516)</f>
        <v>0</v>
      </c>
      <c r="H341" s="159">
        <f>SUMIF('EG-DIC'!$F$18:$F$516,PROVEEDORES!$D342,'EG-DIC'!Q$18:Q$516)</f>
        <v>0</v>
      </c>
      <c r="I341" s="159">
        <f>SUMIF('EG-DIC'!$F$18:$F$516,PROVEEDORES!$D342,'EG-DIC'!R$18:R$516)</f>
        <v>0</v>
      </c>
      <c r="J341" s="159">
        <f>SUMIF('EG-DIC'!$F$18:$F$516,PROVEEDORES!$D342,'EG-DIC'!S$18:S$516)</f>
        <v>0</v>
      </c>
      <c r="K341" s="159" t="str">
        <f t="shared" si="10"/>
        <v/>
      </c>
      <c r="L341" s="146" t="str">
        <f>IF(PROVEEDORES!G342="","",PROVEEDORES!G342)</f>
        <v/>
      </c>
    </row>
    <row r="342" spans="3:12" ht="17.45" customHeight="1" x14ac:dyDescent="0.2">
      <c r="C342" s="158">
        <f t="shared" si="11"/>
        <v>336</v>
      </c>
      <c r="D342" s="146" t="str">
        <f>IF(PROVEEDORES!E343="","",PROVEEDORES!E343)</f>
        <v/>
      </c>
      <c r="E342" s="146" t="str">
        <f>IF(PROVEEDORES!F343="","",PROVEEDORES!F343)</f>
        <v/>
      </c>
      <c r="F342" s="146" t="str">
        <f>IF(PROVEEDORES!D343="","",PROVEEDORES!D343)</f>
        <v/>
      </c>
      <c r="G342" s="159">
        <f>SUMIF('EG-DIC'!$F$18:$F$516,PROVEEDORES!$D343,'EG-DIC'!P$18:P$516)</f>
        <v>0</v>
      </c>
      <c r="H342" s="159">
        <f>SUMIF('EG-DIC'!$F$18:$F$516,PROVEEDORES!$D343,'EG-DIC'!Q$18:Q$516)</f>
        <v>0</v>
      </c>
      <c r="I342" s="159">
        <f>SUMIF('EG-DIC'!$F$18:$F$516,PROVEEDORES!$D343,'EG-DIC'!R$18:R$516)</f>
        <v>0</v>
      </c>
      <c r="J342" s="159">
        <f>SUMIF('EG-DIC'!$F$18:$F$516,PROVEEDORES!$D343,'EG-DIC'!S$18:S$516)</f>
        <v>0</v>
      </c>
      <c r="K342" s="159" t="str">
        <f t="shared" si="10"/>
        <v/>
      </c>
      <c r="L342" s="146" t="str">
        <f>IF(PROVEEDORES!G343="","",PROVEEDORES!G343)</f>
        <v/>
      </c>
    </row>
    <row r="343" spans="3:12" ht="17.45" customHeight="1" x14ac:dyDescent="0.2">
      <c r="C343" s="158">
        <f t="shared" si="11"/>
        <v>337</v>
      </c>
      <c r="D343" s="146" t="str">
        <f>IF(PROVEEDORES!E344="","",PROVEEDORES!E344)</f>
        <v/>
      </c>
      <c r="E343" s="146" t="str">
        <f>IF(PROVEEDORES!F344="","",PROVEEDORES!F344)</f>
        <v/>
      </c>
      <c r="F343" s="146" t="str">
        <f>IF(PROVEEDORES!D344="","",PROVEEDORES!D344)</f>
        <v/>
      </c>
      <c r="G343" s="159">
        <f>SUMIF('EG-DIC'!$F$18:$F$516,PROVEEDORES!$D344,'EG-DIC'!P$18:P$516)</f>
        <v>0</v>
      </c>
      <c r="H343" s="159">
        <f>SUMIF('EG-DIC'!$F$18:$F$516,PROVEEDORES!$D344,'EG-DIC'!Q$18:Q$516)</f>
        <v>0</v>
      </c>
      <c r="I343" s="159">
        <f>SUMIF('EG-DIC'!$F$18:$F$516,PROVEEDORES!$D344,'EG-DIC'!R$18:R$516)</f>
        <v>0</v>
      </c>
      <c r="J343" s="159">
        <f>SUMIF('EG-DIC'!$F$18:$F$516,PROVEEDORES!$D344,'EG-DIC'!S$18:S$516)</f>
        <v>0</v>
      </c>
      <c r="K343" s="159" t="str">
        <f t="shared" si="10"/>
        <v/>
      </c>
      <c r="L343" s="146" t="str">
        <f>IF(PROVEEDORES!G344="","",PROVEEDORES!G344)</f>
        <v/>
      </c>
    </row>
    <row r="344" spans="3:12" ht="17.45" customHeight="1" x14ac:dyDescent="0.2">
      <c r="C344" s="158">
        <f t="shared" si="11"/>
        <v>338</v>
      </c>
      <c r="D344" s="146" t="str">
        <f>IF(PROVEEDORES!E345="","",PROVEEDORES!E345)</f>
        <v/>
      </c>
      <c r="E344" s="146" t="str">
        <f>IF(PROVEEDORES!F345="","",PROVEEDORES!F345)</f>
        <v/>
      </c>
      <c r="F344" s="146" t="str">
        <f>IF(PROVEEDORES!D345="","",PROVEEDORES!D345)</f>
        <v/>
      </c>
      <c r="G344" s="159">
        <f>SUMIF('EG-DIC'!$F$18:$F$516,PROVEEDORES!$D345,'EG-DIC'!P$18:P$516)</f>
        <v>0</v>
      </c>
      <c r="H344" s="159">
        <f>SUMIF('EG-DIC'!$F$18:$F$516,PROVEEDORES!$D345,'EG-DIC'!Q$18:Q$516)</f>
        <v>0</v>
      </c>
      <c r="I344" s="159">
        <f>SUMIF('EG-DIC'!$F$18:$F$516,PROVEEDORES!$D345,'EG-DIC'!R$18:R$516)</f>
        <v>0</v>
      </c>
      <c r="J344" s="159">
        <f>SUMIF('EG-DIC'!$F$18:$F$516,PROVEEDORES!$D345,'EG-DIC'!S$18:S$516)</f>
        <v>0</v>
      </c>
      <c r="K344" s="159" t="str">
        <f t="shared" si="10"/>
        <v/>
      </c>
      <c r="L344" s="146" t="str">
        <f>IF(PROVEEDORES!G345="","",PROVEEDORES!G345)</f>
        <v/>
      </c>
    </row>
    <row r="345" spans="3:12" ht="17.45" customHeight="1" x14ac:dyDescent="0.2">
      <c r="C345" s="158">
        <f t="shared" si="11"/>
        <v>339</v>
      </c>
      <c r="D345" s="146" t="str">
        <f>IF(PROVEEDORES!E346="","",PROVEEDORES!E346)</f>
        <v/>
      </c>
      <c r="E345" s="146" t="str">
        <f>IF(PROVEEDORES!F346="","",PROVEEDORES!F346)</f>
        <v/>
      </c>
      <c r="F345" s="146" t="str">
        <f>IF(PROVEEDORES!D346="","",PROVEEDORES!D346)</f>
        <v/>
      </c>
      <c r="G345" s="159">
        <f>SUMIF('EG-DIC'!$F$18:$F$516,PROVEEDORES!$D346,'EG-DIC'!P$18:P$516)</f>
        <v>0</v>
      </c>
      <c r="H345" s="159">
        <f>SUMIF('EG-DIC'!$F$18:$F$516,PROVEEDORES!$D346,'EG-DIC'!Q$18:Q$516)</f>
        <v>0</v>
      </c>
      <c r="I345" s="159">
        <f>SUMIF('EG-DIC'!$F$18:$F$516,PROVEEDORES!$D346,'EG-DIC'!R$18:R$516)</f>
        <v>0</v>
      </c>
      <c r="J345" s="159">
        <f>SUMIF('EG-DIC'!$F$18:$F$516,PROVEEDORES!$D346,'EG-DIC'!S$18:S$516)</f>
        <v>0</v>
      </c>
      <c r="K345" s="159" t="str">
        <f t="shared" si="10"/>
        <v/>
      </c>
      <c r="L345" s="146" t="str">
        <f>IF(PROVEEDORES!G346="","",PROVEEDORES!G346)</f>
        <v/>
      </c>
    </row>
    <row r="346" spans="3:12" ht="17.45" customHeight="1" x14ac:dyDescent="0.2">
      <c r="C346" s="158">
        <f t="shared" si="11"/>
        <v>340</v>
      </c>
      <c r="D346" s="146" t="str">
        <f>IF(PROVEEDORES!E347="","",PROVEEDORES!E347)</f>
        <v/>
      </c>
      <c r="E346" s="146" t="str">
        <f>IF(PROVEEDORES!F347="","",PROVEEDORES!F347)</f>
        <v/>
      </c>
      <c r="F346" s="146" t="str">
        <f>IF(PROVEEDORES!D347="","",PROVEEDORES!D347)</f>
        <v/>
      </c>
      <c r="G346" s="159">
        <f>SUMIF('EG-DIC'!$F$18:$F$516,PROVEEDORES!$D347,'EG-DIC'!P$18:P$516)</f>
        <v>0</v>
      </c>
      <c r="H346" s="159">
        <f>SUMIF('EG-DIC'!$F$18:$F$516,PROVEEDORES!$D347,'EG-DIC'!Q$18:Q$516)</f>
        <v>0</v>
      </c>
      <c r="I346" s="159">
        <f>SUMIF('EG-DIC'!$F$18:$F$516,PROVEEDORES!$D347,'EG-DIC'!R$18:R$516)</f>
        <v>0</v>
      </c>
      <c r="J346" s="159">
        <f>SUMIF('EG-DIC'!$F$18:$F$516,PROVEEDORES!$D347,'EG-DIC'!S$18:S$516)</f>
        <v>0</v>
      </c>
      <c r="K346" s="159" t="str">
        <f t="shared" si="10"/>
        <v/>
      </c>
      <c r="L346" s="146" t="str">
        <f>IF(PROVEEDORES!G347="","",PROVEEDORES!G347)</f>
        <v/>
      </c>
    </row>
    <row r="347" spans="3:12" ht="17.45" customHeight="1" x14ac:dyDescent="0.2">
      <c r="C347" s="158">
        <f t="shared" si="11"/>
        <v>341</v>
      </c>
      <c r="D347" s="146" t="str">
        <f>IF(PROVEEDORES!E348="","",PROVEEDORES!E348)</f>
        <v/>
      </c>
      <c r="E347" s="146" t="str">
        <f>IF(PROVEEDORES!F348="","",PROVEEDORES!F348)</f>
        <v/>
      </c>
      <c r="F347" s="146" t="str">
        <f>IF(PROVEEDORES!D348="","",PROVEEDORES!D348)</f>
        <v/>
      </c>
      <c r="G347" s="159">
        <f>SUMIF('EG-DIC'!$F$18:$F$516,PROVEEDORES!$D348,'EG-DIC'!P$18:P$516)</f>
        <v>0</v>
      </c>
      <c r="H347" s="159">
        <f>SUMIF('EG-DIC'!$F$18:$F$516,PROVEEDORES!$D348,'EG-DIC'!Q$18:Q$516)</f>
        <v>0</v>
      </c>
      <c r="I347" s="159">
        <f>SUMIF('EG-DIC'!$F$18:$F$516,PROVEEDORES!$D348,'EG-DIC'!R$18:R$516)</f>
        <v>0</v>
      </c>
      <c r="J347" s="159">
        <f>SUMIF('EG-DIC'!$F$18:$F$516,PROVEEDORES!$D348,'EG-DIC'!S$18:S$516)</f>
        <v>0</v>
      </c>
      <c r="K347" s="159" t="str">
        <f t="shared" si="10"/>
        <v/>
      </c>
      <c r="L347" s="146" t="str">
        <f>IF(PROVEEDORES!G348="","",PROVEEDORES!G348)</f>
        <v/>
      </c>
    </row>
    <row r="348" spans="3:12" ht="17.45" customHeight="1" x14ac:dyDescent="0.2">
      <c r="C348" s="158">
        <f t="shared" si="11"/>
        <v>342</v>
      </c>
      <c r="D348" s="146" t="str">
        <f>IF(PROVEEDORES!E349="","",PROVEEDORES!E349)</f>
        <v/>
      </c>
      <c r="E348" s="146" t="str">
        <f>IF(PROVEEDORES!F349="","",PROVEEDORES!F349)</f>
        <v/>
      </c>
      <c r="F348" s="146" t="str">
        <f>IF(PROVEEDORES!D349="","",PROVEEDORES!D349)</f>
        <v/>
      </c>
      <c r="G348" s="159">
        <f>SUMIF('EG-DIC'!$F$18:$F$516,PROVEEDORES!$D349,'EG-DIC'!P$18:P$516)</f>
        <v>0</v>
      </c>
      <c r="H348" s="159">
        <f>SUMIF('EG-DIC'!$F$18:$F$516,PROVEEDORES!$D349,'EG-DIC'!Q$18:Q$516)</f>
        <v>0</v>
      </c>
      <c r="I348" s="159">
        <f>SUMIF('EG-DIC'!$F$18:$F$516,PROVEEDORES!$D349,'EG-DIC'!R$18:R$516)</f>
        <v>0</v>
      </c>
      <c r="J348" s="159">
        <f>SUMIF('EG-DIC'!$F$18:$F$516,PROVEEDORES!$D349,'EG-DIC'!S$18:S$516)</f>
        <v>0</v>
      </c>
      <c r="K348" s="159" t="str">
        <f t="shared" si="10"/>
        <v/>
      </c>
      <c r="L348" s="146" t="str">
        <f>IF(PROVEEDORES!G349="","",PROVEEDORES!G349)</f>
        <v/>
      </c>
    </row>
    <row r="349" spans="3:12" ht="17.45" customHeight="1" x14ac:dyDescent="0.2">
      <c r="C349" s="158">
        <f t="shared" si="11"/>
        <v>343</v>
      </c>
      <c r="D349" s="146" t="str">
        <f>IF(PROVEEDORES!E350="","",PROVEEDORES!E350)</f>
        <v/>
      </c>
      <c r="E349" s="146" t="str">
        <f>IF(PROVEEDORES!F350="","",PROVEEDORES!F350)</f>
        <v/>
      </c>
      <c r="F349" s="146" t="str">
        <f>IF(PROVEEDORES!D350="","",PROVEEDORES!D350)</f>
        <v/>
      </c>
      <c r="G349" s="159">
        <f>SUMIF('EG-DIC'!$F$18:$F$516,PROVEEDORES!$D350,'EG-DIC'!P$18:P$516)</f>
        <v>0</v>
      </c>
      <c r="H349" s="159">
        <f>SUMIF('EG-DIC'!$F$18:$F$516,PROVEEDORES!$D350,'EG-DIC'!Q$18:Q$516)</f>
        <v>0</v>
      </c>
      <c r="I349" s="159">
        <f>SUMIF('EG-DIC'!$F$18:$F$516,PROVEEDORES!$D350,'EG-DIC'!R$18:R$516)</f>
        <v>0</v>
      </c>
      <c r="J349" s="159">
        <f>SUMIF('EG-DIC'!$F$18:$F$516,PROVEEDORES!$D350,'EG-DIC'!S$18:S$516)</f>
        <v>0</v>
      </c>
      <c r="K349" s="159" t="str">
        <f t="shared" si="10"/>
        <v/>
      </c>
      <c r="L349" s="146" t="str">
        <f>IF(PROVEEDORES!G350="","",PROVEEDORES!G350)</f>
        <v/>
      </c>
    </row>
    <row r="350" spans="3:12" ht="17.45" customHeight="1" x14ac:dyDescent="0.2">
      <c r="C350" s="158">
        <f t="shared" si="11"/>
        <v>344</v>
      </c>
      <c r="D350" s="146" t="str">
        <f>IF(PROVEEDORES!E351="","",PROVEEDORES!E351)</f>
        <v/>
      </c>
      <c r="E350" s="146" t="str">
        <f>IF(PROVEEDORES!F351="","",PROVEEDORES!F351)</f>
        <v/>
      </c>
      <c r="F350" s="146" t="str">
        <f>IF(PROVEEDORES!D351="","",PROVEEDORES!D351)</f>
        <v/>
      </c>
      <c r="G350" s="159">
        <f>SUMIF('EG-DIC'!$F$18:$F$516,PROVEEDORES!$D351,'EG-DIC'!P$18:P$516)</f>
        <v>0</v>
      </c>
      <c r="H350" s="159">
        <f>SUMIF('EG-DIC'!$F$18:$F$516,PROVEEDORES!$D351,'EG-DIC'!Q$18:Q$516)</f>
        <v>0</v>
      </c>
      <c r="I350" s="159">
        <f>SUMIF('EG-DIC'!$F$18:$F$516,PROVEEDORES!$D351,'EG-DIC'!R$18:R$516)</f>
        <v>0</v>
      </c>
      <c r="J350" s="159">
        <f>SUMIF('EG-DIC'!$F$18:$F$516,PROVEEDORES!$D351,'EG-DIC'!S$18:S$516)</f>
        <v>0</v>
      </c>
      <c r="K350" s="159" t="str">
        <f t="shared" si="10"/>
        <v/>
      </c>
      <c r="L350" s="146" t="str">
        <f>IF(PROVEEDORES!G351="","",PROVEEDORES!G351)</f>
        <v/>
      </c>
    </row>
    <row r="351" spans="3:12" ht="17.45" customHeight="1" x14ac:dyDescent="0.2">
      <c r="C351" s="158">
        <f t="shared" si="11"/>
        <v>345</v>
      </c>
      <c r="D351" s="146" t="str">
        <f>IF(PROVEEDORES!E352="","",PROVEEDORES!E352)</f>
        <v/>
      </c>
      <c r="E351" s="146" t="str">
        <f>IF(PROVEEDORES!F352="","",PROVEEDORES!F352)</f>
        <v/>
      </c>
      <c r="F351" s="146" t="str">
        <f>IF(PROVEEDORES!D352="","",PROVEEDORES!D352)</f>
        <v/>
      </c>
      <c r="G351" s="159">
        <f>SUMIF('EG-DIC'!$F$18:$F$516,PROVEEDORES!$D352,'EG-DIC'!P$18:P$516)</f>
        <v>0</v>
      </c>
      <c r="H351" s="159">
        <f>SUMIF('EG-DIC'!$F$18:$F$516,PROVEEDORES!$D352,'EG-DIC'!Q$18:Q$516)</f>
        <v>0</v>
      </c>
      <c r="I351" s="159">
        <f>SUMIF('EG-DIC'!$F$18:$F$516,PROVEEDORES!$D352,'EG-DIC'!R$18:R$516)</f>
        <v>0</v>
      </c>
      <c r="J351" s="159">
        <f>SUMIF('EG-DIC'!$F$18:$F$516,PROVEEDORES!$D352,'EG-DIC'!S$18:S$516)</f>
        <v>0</v>
      </c>
      <c r="K351" s="159" t="str">
        <f t="shared" si="10"/>
        <v/>
      </c>
      <c r="L351" s="146" t="str">
        <f>IF(PROVEEDORES!G352="","",PROVEEDORES!G352)</f>
        <v/>
      </c>
    </row>
    <row r="352" spans="3:12" ht="17.45" customHeight="1" x14ac:dyDescent="0.2">
      <c r="C352" s="158">
        <f t="shared" si="11"/>
        <v>346</v>
      </c>
      <c r="D352" s="146" t="str">
        <f>IF(PROVEEDORES!E353="","",PROVEEDORES!E353)</f>
        <v/>
      </c>
      <c r="E352" s="146" t="str">
        <f>IF(PROVEEDORES!F353="","",PROVEEDORES!F353)</f>
        <v/>
      </c>
      <c r="F352" s="146" t="str">
        <f>IF(PROVEEDORES!D353="","",PROVEEDORES!D353)</f>
        <v/>
      </c>
      <c r="G352" s="159">
        <f>SUMIF('EG-DIC'!$F$18:$F$516,PROVEEDORES!$D353,'EG-DIC'!P$18:P$516)</f>
        <v>0</v>
      </c>
      <c r="H352" s="159">
        <f>SUMIF('EG-DIC'!$F$18:$F$516,PROVEEDORES!$D353,'EG-DIC'!Q$18:Q$516)</f>
        <v>0</v>
      </c>
      <c r="I352" s="159">
        <f>SUMIF('EG-DIC'!$F$18:$F$516,PROVEEDORES!$D353,'EG-DIC'!R$18:R$516)</f>
        <v>0</v>
      </c>
      <c r="J352" s="159">
        <f>SUMIF('EG-DIC'!$F$18:$F$516,PROVEEDORES!$D353,'EG-DIC'!S$18:S$516)</f>
        <v>0</v>
      </c>
      <c r="K352" s="159" t="str">
        <f t="shared" si="10"/>
        <v/>
      </c>
      <c r="L352" s="146" t="str">
        <f>IF(PROVEEDORES!G353="","",PROVEEDORES!G353)</f>
        <v/>
      </c>
    </row>
    <row r="353" spans="3:12" ht="17.45" customHeight="1" x14ac:dyDescent="0.2">
      <c r="C353" s="158">
        <f t="shared" si="11"/>
        <v>347</v>
      </c>
      <c r="D353" s="146" t="str">
        <f>IF(PROVEEDORES!E354="","",PROVEEDORES!E354)</f>
        <v/>
      </c>
      <c r="E353" s="146" t="str">
        <f>IF(PROVEEDORES!F354="","",PROVEEDORES!F354)</f>
        <v/>
      </c>
      <c r="F353" s="146" t="str">
        <f>IF(PROVEEDORES!D354="","",PROVEEDORES!D354)</f>
        <v/>
      </c>
      <c r="G353" s="159">
        <f>SUMIF('EG-DIC'!$F$18:$F$516,PROVEEDORES!$D354,'EG-DIC'!P$18:P$516)</f>
        <v>0</v>
      </c>
      <c r="H353" s="159">
        <f>SUMIF('EG-DIC'!$F$18:$F$516,PROVEEDORES!$D354,'EG-DIC'!Q$18:Q$516)</f>
        <v>0</v>
      </c>
      <c r="I353" s="159">
        <f>SUMIF('EG-DIC'!$F$18:$F$516,PROVEEDORES!$D354,'EG-DIC'!R$18:R$516)</f>
        <v>0</v>
      </c>
      <c r="J353" s="159">
        <f>SUMIF('EG-DIC'!$F$18:$F$516,PROVEEDORES!$D354,'EG-DIC'!S$18:S$516)</f>
        <v>0</v>
      </c>
      <c r="K353" s="159" t="str">
        <f t="shared" si="10"/>
        <v/>
      </c>
      <c r="L353" s="146" t="str">
        <f>IF(PROVEEDORES!G354="","",PROVEEDORES!G354)</f>
        <v/>
      </c>
    </row>
    <row r="354" spans="3:12" ht="17.45" customHeight="1" x14ac:dyDescent="0.2">
      <c r="C354" s="158">
        <f t="shared" si="11"/>
        <v>348</v>
      </c>
      <c r="D354" s="146" t="str">
        <f>IF(PROVEEDORES!E355="","",PROVEEDORES!E355)</f>
        <v/>
      </c>
      <c r="E354" s="146" t="str">
        <f>IF(PROVEEDORES!F355="","",PROVEEDORES!F355)</f>
        <v/>
      </c>
      <c r="F354" s="146" t="str">
        <f>IF(PROVEEDORES!D355="","",PROVEEDORES!D355)</f>
        <v/>
      </c>
      <c r="G354" s="159">
        <f>SUMIF('EG-DIC'!$F$18:$F$516,PROVEEDORES!$D355,'EG-DIC'!P$18:P$516)</f>
        <v>0</v>
      </c>
      <c r="H354" s="159">
        <f>SUMIF('EG-DIC'!$F$18:$F$516,PROVEEDORES!$D355,'EG-DIC'!Q$18:Q$516)</f>
        <v>0</v>
      </c>
      <c r="I354" s="159">
        <f>SUMIF('EG-DIC'!$F$18:$F$516,PROVEEDORES!$D355,'EG-DIC'!R$18:R$516)</f>
        <v>0</v>
      </c>
      <c r="J354" s="159">
        <f>SUMIF('EG-DIC'!$F$18:$F$516,PROVEEDORES!$D355,'EG-DIC'!S$18:S$516)</f>
        <v>0</v>
      </c>
      <c r="K354" s="159" t="str">
        <f t="shared" si="10"/>
        <v/>
      </c>
      <c r="L354" s="146" t="str">
        <f>IF(PROVEEDORES!G355="","",PROVEEDORES!G355)</f>
        <v/>
      </c>
    </row>
    <row r="355" spans="3:12" ht="17.45" customHeight="1" x14ac:dyDescent="0.2">
      <c r="C355" s="158">
        <f t="shared" si="11"/>
        <v>349</v>
      </c>
      <c r="D355" s="146" t="str">
        <f>IF(PROVEEDORES!E356="","",PROVEEDORES!E356)</f>
        <v/>
      </c>
      <c r="E355" s="146" t="str">
        <f>IF(PROVEEDORES!F356="","",PROVEEDORES!F356)</f>
        <v/>
      </c>
      <c r="F355" s="146" t="str">
        <f>IF(PROVEEDORES!D356="","",PROVEEDORES!D356)</f>
        <v/>
      </c>
      <c r="G355" s="159">
        <f>SUMIF('EG-DIC'!$F$18:$F$516,PROVEEDORES!$D356,'EG-DIC'!P$18:P$516)</f>
        <v>0</v>
      </c>
      <c r="H355" s="159">
        <f>SUMIF('EG-DIC'!$F$18:$F$516,PROVEEDORES!$D356,'EG-DIC'!Q$18:Q$516)</f>
        <v>0</v>
      </c>
      <c r="I355" s="159">
        <f>SUMIF('EG-DIC'!$F$18:$F$516,PROVEEDORES!$D356,'EG-DIC'!R$18:R$516)</f>
        <v>0</v>
      </c>
      <c r="J355" s="159">
        <f>SUMIF('EG-DIC'!$F$18:$F$516,PROVEEDORES!$D356,'EG-DIC'!S$18:S$516)</f>
        <v>0</v>
      </c>
      <c r="K355" s="159" t="str">
        <f t="shared" si="10"/>
        <v/>
      </c>
      <c r="L355" s="146" t="str">
        <f>IF(PROVEEDORES!G356="","",PROVEEDORES!G356)</f>
        <v/>
      </c>
    </row>
    <row r="356" spans="3:12" ht="17.45" customHeight="1" x14ac:dyDescent="0.2">
      <c r="C356" s="158">
        <f t="shared" si="11"/>
        <v>350</v>
      </c>
      <c r="D356" s="146" t="str">
        <f>IF(PROVEEDORES!E357="","",PROVEEDORES!E357)</f>
        <v/>
      </c>
      <c r="E356" s="146" t="str">
        <f>IF(PROVEEDORES!F357="","",PROVEEDORES!F357)</f>
        <v/>
      </c>
      <c r="F356" s="146" t="str">
        <f>IF(PROVEEDORES!D357="","",PROVEEDORES!D357)</f>
        <v/>
      </c>
      <c r="G356" s="159">
        <f>SUMIF('EG-DIC'!$F$18:$F$516,PROVEEDORES!$D357,'EG-DIC'!P$18:P$516)</f>
        <v>0</v>
      </c>
      <c r="H356" s="159">
        <f>SUMIF('EG-DIC'!$F$18:$F$516,PROVEEDORES!$D357,'EG-DIC'!Q$18:Q$516)</f>
        <v>0</v>
      </c>
      <c r="I356" s="159">
        <f>SUMIF('EG-DIC'!$F$18:$F$516,PROVEEDORES!$D357,'EG-DIC'!R$18:R$516)</f>
        <v>0</v>
      </c>
      <c r="J356" s="159">
        <f>SUMIF('EG-DIC'!$F$18:$F$516,PROVEEDORES!$D357,'EG-DIC'!S$18:S$516)</f>
        <v>0</v>
      </c>
      <c r="K356" s="159" t="str">
        <f t="shared" si="10"/>
        <v/>
      </c>
      <c r="L356" s="146" t="str">
        <f>IF(PROVEEDORES!G357="","",PROVEEDORES!G357)</f>
        <v/>
      </c>
    </row>
    <row r="357" spans="3:12" ht="17.45" customHeight="1" x14ac:dyDescent="0.2">
      <c r="C357" s="158">
        <f t="shared" si="11"/>
        <v>351</v>
      </c>
      <c r="D357" s="146" t="str">
        <f>IF(PROVEEDORES!E358="","",PROVEEDORES!E358)</f>
        <v/>
      </c>
      <c r="E357" s="146" t="str">
        <f>IF(PROVEEDORES!F358="","",PROVEEDORES!F358)</f>
        <v/>
      </c>
      <c r="F357" s="146" t="str">
        <f>IF(PROVEEDORES!D358="","",PROVEEDORES!D358)</f>
        <v/>
      </c>
      <c r="G357" s="159">
        <f>SUMIF('EG-DIC'!$F$18:$F$516,PROVEEDORES!$D358,'EG-DIC'!P$18:P$516)</f>
        <v>0</v>
      </c>
      <c r="H357" s="159">
        <f>SUMIF('EG-DIC'!$F$18:$F$516,PROVEEDORES!$D358,'EG-DIC'!Q$18:Q$516)</f>
        <v>0</v>
      </c>
      <c r="I357" s="159">
        <f>SUMIF('EG-DIC'!$F$18:$F$516,PROVEEDORES!$D358,'EG-DIC'!R$18:R$516)</f>
        <v>0</v>
      </c>
      <c r="J357" s="159">
        <f>SUMIF('EG-DIC'!$F$18:$F$516,PROVEEDORES!$D358,'EG-DIC'!S$18:S$516)</f>
        <v>0</v>
      </c>
      <c r="K357" s="159" t="str">
        <f t="shared" si="10"/>
        <v/>
      </c>
      <c r="L357" s="146" t="str">
        <f>IF(PROVEEDORES!G358="","",PROVEEDORES!G358)</f>
        <v/>
      </c>
    </row>
    <row r="358" spans="3:12" ht="17.45" customHeight="1" x14ac:dyDescent="0.2">
      <c r="C358" s="158">
        <f t="shared" si="11"/>
        <v>352</v>
      </c>
      <c r="D358" s="146" t="str">
        <f>IF(PROVEEDORES!E359="","",PROVEEDORES!E359)</f>
        <v/>
      </c>
      <c r="E358" s="146" t="str">
        <f>IF(PROVEEDORES!F359="","",PROVEEDORES!F359)</f>
        <v/>
      </c>
      <c r="F358" s="146" t="str">
        <f>IF(PROVEEDORES!D359="","",PROVEEDORES!D359)</f>
        <v/>
      </c>
      <c r="G358" s="159">
        <f>SUMIF('EG-DIC'!$F$18:$F$516,PROVEEDORES!$D359,'EG-DIC'!P$18:P$516)</f>
        <v>0</v>
      </c>
      <c r="H358" s="159">
        <f>SUMIF('EG-DIC'!$F$18:$F$516,PROVEEDORES!$D359,'EG-DIC'!Q$18:Q$516)</f>
        <v>0</v>
      </c>
      <c r="I358" s="159">
        <f>SUMIF('EG-DIC'!$F$18:$F$516,PROVEEDORES!$D359,'EG-DIC'!R$18:R$516)</f>
        <v>0</v>
      </c>
      <c r="J358" s="159">
        <f>SUMIF('EG-DIC'!$F$18:$F$516,PROVEEDORES!$D359,'EG-DIC'!S$18:S$516)</f>
        <v>0</v>
      </c>
      <c r="K358" s="159" t="str">
        <f t="shared" si="10"/>
        <v/>
      </c>
      <c r="L358" s="146" t="str">
        <f>IF(PROVEEDORES!G359="","",PROVEEDORES!G359)</f>
        <v/>
      </c>
    </row>
    <row r="359" spans="3:12" ht="17.45" customHeight="1" x14ac:dyDescent="0.2">
      <c r="C359" s="158">
        <f t="shared" si="11"/>
        <v>353</v>
      </c>
      <c r="D359" s="146" t="str">
        <f>IF(PROVEEDORES!E360="","",PROVEEDORES!E360)</f>
        <v/>
      </c>
      <c r="E359" s="146" t="str">
        <f>IF(PROVEEDORES!F360="","",PROVEEDORES!F360)</f>
        <v/>
      </c>
      <c r="F359" s="146" t="str">
        <f>IF(PROVEEDORES!D360="","",PROVEEDORES!D360)</f>
        <v/>
      </c>
      <c r="G359" s="159">
        <f>SUMIF('EG-DIC'!$F$18:$F$516,PROVEEDORES!$D360,'EG-DIC'!P$18:P$516)</f>
        <v>0</v>
      </c>
      <c r="H359" s="159">
        <f>SUMIF('EG-DIC'!$F$18:$F$516,PROVEEDORES!$D360,'EG-DIC'!Q$18:Q$516)</f>
        <v>0</v>
      </c>
      <c r="I359" s="159">
        <f>SUMIF('EG-DIC'!$F$18:$F$516,PROVEEDORES!$D360,'EG-DIC'!R$18:R$516)</f>
        <v>0</v>
      </c>
      <c r="J359" s="159">
        <f>SUMIF('EG-DIC'!$F$18:$F$516,PROVEEDORES!$D360,'EG-DIC'!S$18:S$516)</f>
        <v>0</v>
      </c>
      <c r="K359" s="159" t="str">
        <f t="shared" si="10"/>
        <v/>
      </c>
      <c r="L359" s="146" t="str">
        <f>IF(PROVEEDORES!G360="","",PROVEEDORES!G360)</f>
        <v/>
      </c>
    </row>
    <row r="360" spans="3:12" ht="17.45" customHeight="1" x14ac:dyDescent="0.2">
      <c r="C360" s="158">
        <f t="shared" si="11"/>
        <v>354</v>
      </c>
      <c r="D360" s="146" t="str">
        <f>IF(PROVEEDORES!E361="","",PROVEEDORES!E361)</f>
        <v/>
      </c>
      <c r="E360" s="146" t="str">
        <f>IF(PROVEEDORES!F361="","",PROVEEDORES!F361)</f>
        <v/>
      </c>
      <c r="F360" s="146" t="str">
        <f>IF(PROVEEDORES!D361="","",PROVEEDORES!D361)</f>
        <v/>
      </c>
      <c r="G360" s="159">
        <f>SUMIF('EG-DIC'!$F$18:$F$516,PROVEEDORES!$D361,'EG-DIC'!P$18:P$516)</f>
        <v>0</v>
      </c>
      <c r="H360" s="159">
        <f>SUMIF('EG-DIC'!$F$18:$F$516,PROVEEDORES!$D361,'EG-DIC'!Q$18:Q$516)</f>
        <v>0</v>
      </c>
      <c r="I360" s="159">
        <f>SUMIF('EG-DIC'!$F$18:$F$516,PROVEEDORES!$D361,'EG-DIC'!R$18:R$516)</f>
        <v>0</v>
      </c>
      <c r="J360" s="159">
        <f>SUMIF('EG-DIC'!$F$18:$F$516,PROVEEDORES!$D361,'EG-DIC'!S$18:S$516)</f>
        <v>0</v>
      </c>
      <c r="K360" s="159" t="str">
        <f t="shared" si="10"/>
        <v/>
      </c>
      <c r="L360" s="146" t="str">
        <f>IF(PROVEEDORES!G361="","",PROVEEDORES!G361)</f>
        <v/>
      </c>
    </row>
    <row r="361" spans="3:12" ht="17.45" customHeight="1" x14ac:dyDescent="0.2">
      <c r="C361" s="158">
        <f t="shared" si="11"/>
        <v>355</v>
      </c>
      <c r="D361" s="146" t="str">
        <f>IF(PROVEEDORES!E362="","",PROVEEDORES!E362)</f>
        <v/>
      </c>
      <c r="E361" s="146" t="str">
        <f>IF(PROVEEDORES!F362="","",PROVEEDORES!F362)</f>
        <v/>
      </c>
      <c r="F361" s="146" t="str">
        <f>IF(PROVEEDORES!D362="","",PROVEEDORES!D362)</f>
        <v/>
      </c>
      <c r="G361" s="159">
        <f>SUMIF('EG-DIC'!$F$18:$F$516,PROVEEDORES!$D362,'EG-DIC'!P$18:P$516)</f>
        <v>0</v>
      </c>
      <c r="H361" s="159">
        <f>SUMIF('EG-DIC'!$F$18:$F$516,PROVEEDORES!$D362,'EG-DIC'!Q$18:Q$516)</f>
        <v>0</v>
      </c>
      <c r="I361" s="159">
        <f>SUMIF('EG-DIC'!$F$18:$F$516,PROVEEDORES!$D362,'EG-DIC'!R$18:R$516)</f>
        <v>0</v>
      </c>
      <c r="J361" s="159">
        <f>SUMIF('EG-DIC'!$F$18:$F$516,PROVEEDORES!$D362,'EG-DIC'!S$18:S$516)</f>
        <v>0</v>
      </c>
      <c r="K361" s="159" t="str">
        <f t="shared" si="10"/>
        <v/>
      </c>
      <c r="L361" s="146" t="str">
        <f>IF(PROVEEDORES!G362="","",PROVEEDORES!G362)</f>
        <v/>
      </c>
    </row>
    <row r="362" spans="3:12" ht="17.45" customHeight="1" x14ac:dyDescent="0.2">
      <c r="C362" s="158">
        <f t="shared" si="11"/>
        <v>356</v>
      </c>
      <c r="D362" s="146" t="str">
        <f>IF(PROVEEDORES!E363="","",PROVEEDORES!E363)</f>
        <v/>
      </c>
      <c r="E362" s="146" t="str">
        <f>IF(PROVEEDORES!F363="","",PROVEEDORES!F363)</f>
        <v/>
      </c>
      <c r="F362" s="146" t="str">
        <f>IF(PROVEEDORES!D363="","",PROVEEDORES!D363)</f>
        <v/>
      </c>
      <c r="G362" s="159">
        <f>SUMIF('EG-DIC'!$F$18:$F$516,PROVEEDORES!$D363,'EG-DIC'!P$18:P$516)</f>
        <v>0</v>
      </c>
      <c r="H362" s="159">
        <f>SUMIF('EG-DIC'!$F$18:$F$516,PROVEEDORES!$D363,'EG-DIC'!Q$18:Q$516)</f>
        <v>0</v>
      </c>
      <c r="I362" s="159">
        <f>SUMIF('EG-DIC'!$F$18:$F$516,PROVEEDORES!$D363,'EG-DIC'!R$18:R$516)</f>
        <v>0</v>
      </c>
      <c r="J362" s="159">
        <f>SUMIF('EG-DIC'!$F$18:$F$516,PROVEEDORES!$D363,'EG-DIC'!S$18:S$516)</f>
        <v>0</v>
      </c>
      <c r="K362" s="159" t="str">
        <f t="shared" si="10"/>
        <v/>
      </c>
      <c r="L362" s="146" t="str">
        <f>IF(PROVEEDORES!G363="","",PROVEEDORES!G363)</f>
        <v/>
      </c>
    </row>
    <row r="363" spans="3:12" ht="17.45" customHeight="1" x14ac:dyDescent="0.2">
      <c r="C363" s="158">
        <f t="shared" si="11"/>
        <v>357</v>
      </c>
      <c r="D363" s="146" t="str">
        <f>IF(PROVEEDORES!E364="","",PROVEEDORES!E364)</f>
        <v/>
      </c>
      <c r="E363" s="146" t="str">
        <f>IF(PROVEEDORES!F364="","",PROVEEDORES!F364)</f>
        <v/>
      </c>
      <c r="F363" s="146" t="str">
        <f>IF(PROVEEDORES!D364="","",PROVEEDORES!D364)</f>
        <v/>
      </c>
      <c r="G363" s="159">
        <f>SUMIF('EG-DIC'!$F$18:$F$516,PROVEEDORES!$D364,'EG-DIC'!P$18:P$516)</f>
        <v>0</v>
      </c>
      <c r="H363" s="159">
        <f>SUMIF('EG-DIC'!$F$18:$F$516,PROVEEDORES!$D364,'EG-DIC'!Q$18:Q$516)</f>
        <v>0</v>
      </c>
      <c r="I363" s="159">
        <f>SUMIF('EG-DIC'!$F$18:$F$516,PROVEEDORES!$D364,'EG-DIC'!R$18:R$516)</f>
        <v>0</v>
      </c>
      <c r="J363" s="159">
        <f>SUMIF('EG-DIC'!$F$18:$F$516,PROVEEDORES!$D364,'EG-DIC'!S$18:S$516)</f>
        <v>0</v>
      </c>
      <c r="K363" s="159" t="str">
        <f t="shared" si="10"/>
        <v/>
      </c>
      <c r="L363" s="146" t="str">
        <f>IF(PROVEEDORES!G364="","",PROVEEDORES!G364)</f>
        <v/>
      </c>
    </row>
    <row r="364" spans="3:12" ht="17.45" customHeight="1" x14ac:dyDescent="0.2">
      <c r="C364" s="158">
        <f t="shared" si="11"/>
        <v>358</v>
      </c>
      <c r="D364" s="146" t="str">
        <f>IF(PROVEEDORES!E365="","",PROVEEDORES!E365)</f>
        <v/>
      </c>
      <c r="E364" s="146" t="str">
        <f>IF(PROVEEDORES!F365="","",PROVEEDORES!F365)</f>
        <v/>
      </c>
      <c r="F364" s="146" t="str">
        <f>IF(PROVEEDORES!D365="","",PROVEEDORES!D365)</f>
        <v/>
      </c>
      <c r="G364" s="159">
        <f>SUMIF('EG-DIC'!$F$18:$F$516,PROVEEDORES!$D365,'EG-DIC'!P$18:P$516)</f>
        <v>0</v>
      </c>
      <c r="H364" s="159">
        <f>SUMIF('EG-DIC'!$F$18:$F$516,PROVEEDORES!$D365,'EG-DIC'!Q$18:Q$516)</f>
        <v>0</v>
      </c>
      <c r="I364" s="159">
        <f>SUMIF('EG-DIC'!$F$18:$F$516,PROVEEDORES!$D365,'EG-DIC'!R$18:R$516)</f>
        <v>0</v>
      </c>
      <c r="J364" s="159">
        <f>SUMIF('EG-DIC'!$F$18:$F$516,PROVEEDORES!$D365,'EG-DIC'!S$18:S$516)</f>
        <v>0</v>
      </c>
      <c r="K364" s="159" t="str">
        <f t="shared" si="10"/>
        <v/>
      </c>
      <c r="L364" s="146" t="str">
        <f>IF(PROVEEDORES!G365="","",PROVEEDORES!G365)</f>
        <v/>
      </c>
    </row>
    <row r="365" spans="3:12" ht="17.45" customHeight="1" x14ac:dyDescent="0.2">
      <c r="C365" s="158">
        <f t="shared" si="11"/>
        <v>359</v>
      </c>
      <c r="D365" s="146" t="str">
        <f>IF(PROVEEDORES!E366="","",PROVEEDORES!E366)</f>
        <v/>
      </c>
      <c r="E365" s="146" t="str">
        <f>IF(PROVEEDORES!F366="","",PROVEEDORES!F366)</f>
        <v/>
      </c>
      <c r="F365" s="146" t="str">
        <f>IF(PROVEEDORES!D366="","",PROVEEDORES!D366)</f>
        <v/>
      </c>
      <c r="G365" s="159">
        <f>SUMIF('EG-DIC'!$F$18:$F$516,PROVEEDORES!$D366,'EG-DIC'!P$18:P$516)</f>
        <v>0</v>
      </c>
      <c r="H365" s="159">
        <f>SUMIF('EG-DIC'!$F$18:$F$516,PROVEEDORES!$D366,'EG-DIC'!Q$18:Q$516)</f>
        <v>0</v>
      </c>
      <c r="I365" s="159">
        <f>SUMIF('EG-DIC'!$F$18:$F$516,PROVEEDORES!$D366,'EG-DIC'!R$18:R$516)</f>
        <v>0</v>
      </c>
      <c r="J365" s="159">
        <f>SUMIF('EG-DIC'!$F$18:$F$516,PROVEEDORES!$D366,'EG-DIC'!S$18:S$516)</f>
        <v>0</v>
      </c>
      <c r="K365" s="159" t="str">
        <f t="shared" si="10"/>
        <v/>
      </c>
      <c r="L365" s="146" t="str">
        <f>IF(PROVEEDORES!G366="","",PROVEEDORES!G366)</f>
        <v/>
      </c>
    </row>
    <row r="366" spans="3:12" ht="17.45" customHeight="1" x14ac:dyDescent="0.2">
      <c r="C366" s="158">
        <f t="shared" si="11"/>
        <v>360</v>
      </c>
      <c r="D366" s="146" t="str">
        <f>IF(PROVEEDORES!E367="","",PROVEEDORES!E367)</f>
        <v/>
      </c>
      <c r="E366" s="146" t="str">
        <f>IF(PROVEEDORES!F367="","",PROVEEDORES!F367)</f>
        <v/>
      </c>
      <c r="F366" s="146" t="str">
        <f>IF(PROVEEDORES!D367="","",PROVEEDORES!D367)</f>
        <v/>
      </c>
      <c r="G366" s="159">
        <f>SUMIF('EG-DIC'!$F$18:$F$516,PROVEEDORES!$D367,'EG-DIC'!P$18:P$516)</f>
        <v>0</v>
      </c>
      <c r="H366" s="159">
        <f>SUMIF('EG-DIC'!$F$18:$F$516,PROVEEDORES!$D367,'EG-DIC'!Q$18:Q$516)</f>
        <v>0</v>
      </c>
      <c r="I366" s="159">
        <f>SUMIF('EG-DIC'!$F$18:$F$516,PROVEEDORES!$D367,'EG-DIC'!R$18:R$516)</f>
        <v>0</v>
      </c>
      <c r="J366" s="159">
        <f>SUMIF('EG-DIC'!$F$18:$F$516,PROVEEDORES!$D367,'EG-DIC'!S$18:S$516)</f>
        <v>0</v>
      </c>
      <c r="K366" s="159" t="str">
        <f t="shared" si="10"/>
        <v/>
      </c>
      <c r="L366" s="146" t="str">
        <f>IF(PROVEEDORES!G367="","",PROVEEDORES!G367)</f>
        <v/>
      </c>
    </row>
    <row r="367" spans="3:12" ht="17.45" customHeight="1" x14ac:dyDescent="0.2">
      <c r="C367" s="158">
        <f t="shared" si="11"/>
        <v>361</v>
      </c>
      <c r="D367" s="146" t="str">
        <f>IF(PROVEEDORES!E368="","",PROVEEDORES!E368)</f>
        <v/>
      </c>
      <c r="E367" s="146" t="str">
        <f>IF(PROVEEDORES!F368="","",PROVEEDORES!F368)</f>
        <v/>
      </c>
      <c r="F367" s="146" t="str">
        <f>IF(PROVEEDORES!D368="","",PROVEEDORES!D368)</f>
        <v/>
      </c>
      <c r="G367" s="159">
        <f>SUMIF('EG-DIC'!$F$18:$F$516,PROVEEDORES!$D368,'EG-DIC'!P$18:P$516)</f>
        <v>0</v>
      </c>
      <c r="H367" s="159">
        <f>SUMIF('EG-DIC'!$F$18:$F$516,PROVEEDORES!$D368,'EG-DIC'!Q$18:Q$516)</f>
        <v>0</v>
      </c>
      <c r="I367" s="159">
        <f>SUMIF('EG-DIC'!$F$18:$F$516,PROVEEDORES!$D368,'EG-DIC'!R$18:R$516)</f>
        <v>0</v>
      </c>
      <c r="J367" s="159">
        <f>SUMIF('EG-DIC'!$F$18:$F$516,PROVEEDORES!$D368,'EG-DIC'!S$18:S$516)</f>
        <v>0</v>
      </c>
      <c r="K367" s="159" t="str">
        <f t="shared" si="10"/>
        <v/>
      </c>
      <c r="L367" s="146" t="str">
        <f>IF(PROVEEDORES!G368="","",PROVEEDORES!G368)</f>
        <v/>
      </c>
    </row>
    <row r="368" spans="3:12" ht="17.45" customHeight="1" x14ac:dyDescent="0.2">
      <c r="C368" s="158">
        <f t="shared" si="11"/>
        <v>362</v>
      </c>
      <c r="D368" s="146" t="str">
        <f>IF(PROVEEDORES!E369="","",PROVEEDORES!E369)</f>
        <v/>
      </c>
      <c r="E368" s="146" t="str">
        <f>IF(PROVEEDORES!F369="","",PROVEEDORES!F369)</f>
        <v/>
      </c>
      <c r="F368" s="146" t="str">
        <f>IF(PROVEEDORES!D369="","",PROVEEDORES!D369)</f>
        <v/>
      </c>
      <c r="G368" s="159">
        <f>SUMIF('EG-DIC'!$F$18:$F$516,PROVEEDORES!$D369,'EG-DIC'!P$18:P$516)</f>
        <v>0</v>
      </c>
      <c r="H368" s="159">
        <f>SUMIF('EG-DIC'!$F$18:$F$516,PROVEEDORES!$D369,'EG-DIC'!Q$18:Q$516)</f>
        <v>0</v>
      </c>
      <c r="I368" s="159">
        <f>SUMIF('EG-DIC'!$F$18:$F$516,PROVEEDORES!$D369,'EG-DIC'!R$18:R$516)</f>
        <v>0</v>
      </c>
      <c r="J368" s="159">
        <f>SUMIF('EG-DIC'!$F$18:$F$516,PROVEEDORES!$D369,'EG-DIC'!S$18:S$516)</f>
        <v>0</v>
      </c>
      <c r="K368" s="159" t="str">
        <f t="shared" si="10"/>
        <v/>
      </c>
      <c r="L368" s="146" t="str">
        <f>IF(PROVEEDORES!G369="","",PROVEEDORES!G369)</f>
        <v/>
      </c>
    </row>
    <row r="369" spans="3:12" ht="17.45" customHeight="1" x14ac:dyDescent="0.2">
      <c r="C369" s="158">
        <f t="shared" si="11"/>
        <v>363</v>
      </c>
      <c r="D369" s="146" t="str">
        <f>IF(PROVEEDORES!E370="","",PROVEEDORES!E370)</f>
        <v/>
      </c>
      <c r="E369" s="146" t="str">
        <f>IF(PROVEEDORES!F370="","",PROVEEDORES!F370)</f>
        <v/>
      </c>
      <c r="F369" s="146" t="str">
        <f>IF(PROVEEDORES!D370="","",PROVEEDORES!D370)</f>
        <v/>
      </c>
      <c r="G369" s="159">
        <f>SUMIF('EG-DIC'!$F$18:$F$516,PROVEEDORES!$D370,'EG-DIC'!P$18:P$516)</f>
        <v>0</v>
      </c>
      <c r="H369" s="159">
        <f>SUMIF('EG-DIC'!$F$18:$F$516,PROVEEDORES!$D370,'EG-DIC'!Q$18:Q$516)</f>
        <v>0</v>
      </c>
      <c r="I369" s="159">
        <f>SUMIF('EG-DIC'!$F$18:$F$516,PROVEEDORES!$D370,'EG-DIC'!R$18:R$516)</f>
        <v>0</v>
      </c>
      <c r="J369" s="159">
        <f>SUMIF('EG-DIC'!$F$18:$F$516,PROVEEDORES!$D370,'EG-DIC'!S$18:S$516)</f>
        <v>0</v>
      </c>
      <c r="K369" s="159" t="str">
        <f t="shared" si="10"/>
        <v/>
      </c>
      <c r="L369" s="146" t="str">
        <f>IF(PROVEEDORES!G370="","",PROVEEDORES!G370)</f>
        <v/>
      </c>
    </row>
    <row r="370" spans="3:12" ht="17.45" customHeight="1" x14ac:dyDescent="0.2">
      <c r="C370" s="158">
        <f t="shared" si="11"/>
        <v>364</v>
      </c>
      <c r="D370" s="146" t="str">
        <f>IF(PROVEEDORES!E371="","",PROVEEDORES!E371)</f>
        <v/>
      </c>
      <c r="E370" s="146" t="str">
        <f>IF(PROVEEDORES!F371="","",PROVEEDORES!F371)</f>
        <v/>
      </c>
      <c r="F370" s="146" t="str">
        <f>IF(PROVEEDORES!D371="","",PROVEEDORES!D371)</f>
        <v/>
      </c>
      <c r="G370" s="159">
        <f>SUMIF('EG-DIC'!$F$18:$F$516,PROVEEDORES!$D371,'EG-DIC'!P$18:P$516)</f>
        <v>0</v>
      </c>
      <c r="H370" s="159">
        <f>SUMIF('EG-DIC'!$F$18:$F$516,PROVEEDORES!$D371,'EG-DIC'!Q$18:Q$516)</f>
        <v>0</v>
      </c>
      <c r="I370" s="159">
        <f>SUMIF('EG-DIC'!$F$18:$F$516,PROVEEDORES!$D371,'EG-DIC'!R$18:R$516)</f>
        <v>0</v>
      </c>
      <c r="J370" s="159">
        <f>SUMIF('EG-DIC'!$F$18:$F$516,PROVEEDORES!$D371,'EG-DIC'!S$18:S$516)</f>
        <v>0</v>
      </c>
      <c r="K370" s="159" t="str">
        <f t="shared" si="10"/>
        <v/>
      </c>
      <c r="L370" s="146" t="str">
        <f>IF(PROVEEDORES!G371="","",PROVEEDORES!G371)</f>
        <v/>
      </c>
    </row>
    <row r="371" spans="3:12" ht="17.45" customHeight="1" x14ac:dyDescent="0.2">
      <c r="C371" s="158">
        <f t="shared" si="11"/>
        <v>365</v>
      </c>
      <c r="D371" s="146" t="str">
        <f>IF(PROVEEDORES!E372="","",PROVEEDORES!E372)</f>
        <v/>
      </c>
      <c r="E371" s="146" t="str">
        <f>IF(PROVEEDORES!F372="","",PROVEEDORES!F372)</f>
        <v/>
      </c>
      <c r="F371" s="146" t="str">
        <f>IF(PROVEEDORES!D372="","",PROVEEDORES!D372)</f>
        <v/>
      </c>
      <c r="G371" s="159">
        <f>SUMIF('EG-DIC'!$F$18:$F$516,PROVEEDORES!$D372,'EG-DIC'!P$18:P$516)</f>
        <v>0</v>
      </c>
      <c r="H371" s="159">
        <f>SUMIF('EG-DIC'!$F$18:$F$516,PROVEEDORES!$D372,'EG-DIC'!Q$18:Q$516)</f>
        <v>0</v>
      </c>
      <c r="I371" s="159">
        <f>SUMIF('EG-DIC'!$F$18:$F$516,PROVEEDORES!$D372,'EG-DIC'!R$18:R$516)</f>
        <v>0</v>
      </c>
      <c r="J371" s="159">
        <f>SUMIF('EG-DIC'!$F$18:$F$516,PROVEEDORES!$D372,'EG-DIC'!S$18:S$516)</f>
        <v>0</v>
      </c>
      <c r="K371" s="159" t="str">
        <f t="shared" si="10"/>
        <v/>
      </c>
      <c r="L371" s="146" t="str">
        <f>IF(PROVEEDORES!G372="","",PROVEEDORES!G372)</f>
        <v/>
      </c>
    </row>
    <row r="372" spans="3:12" ht="17.45" customHeight="1" x14ac:dyDescent="0.2">
      <c r="C372" s="158">
        <f t="shared" si="11"/>
        <v>366</v>
      </c>
      <c r="D372" s="146" t="str">
        <f>IF(PROVEEDORES!E373="","",PROVEEDORES!E373)</f>
        <v/>
      </c>
      <c r="E372" s="146" t="str">
        <f>IF(PROVEEDORES!F373="","",PROVEEDORES!F373)</f>
        <v/>
      </c>
      <c r="F372" s="146" t="str">
        <f>IF(PROVEEDORES!D373="","",PROVEEDORES!D373)</f>
        <v/>
      </c>
      <c r="G372" s="159">
        <f>SUMIF('EG-DIC'!$F$18:$F$516,PROVEEDORES!$D373,'EG-DIC'!P$18:P$516)</f>
        <v>0</v>
      </c>
      <c r="H372" s="159">
        <f>SUMIF('EG-DIC'!$F$18:$F$516,PROVEEDORES!$D373,'EG-DIC'!Q$18:Q$516)</f>
        <v>0</v>
      </c>
      <c r="I372" s="159">
        <f>SUMIF('EG-DIC'!$F$18:$F$516,PROVEEDORES!$D373,'EG-DIC'!R$18:R$516)</f>
        <v>0</v>
      </c>
      <c r="J372" s="159">
        <f>SUMIF('EG-DIC'!$F$18:$F$516,PROVEEDORES!$D373,'EG-DIC'!S$18:S$516)</f>
        <v>0</v>
      </c>
      <c r="K372" s="159" t="str">
        <f t="shared" si="10"/>
        <v/>
      </c>
      <c r="L372" s="146" t="str">
        <f>IF(PROVEEDORES!G373="","",PROVEEDORES!G373)</f>
        <v/>
      </c>
    </row>
    <row r="373" spans="3:12" ht="17.45" customHeight="1" x14ac:dyDescent="0.2">
      <c r="C373" s="158">
        <f t="shared" si="11"/>
        <v>367</v>
      </c>
      <c r="D373" s="146" t="str">
        <f>IF(PROVEEDORES!E374="","",PROVEEDORES!E374)</f>
        <v/>
      </c>
      <c r="E373" s="146" t="str">
        <f>IF(PROVEEDORES!F374="","",PROVEEDORES!F374)</f>
        <v/>
      </c>
      <c r="F373" s="146" t="str">
        <f>IF(PROVEEDORES!D374="","",PROVEEDORES!D374)</f>
        <v/>
      </c>
      <c r="G373" s="159">
        <f>SUMIF('EG-DIC'!$F$18:$F$516,PROVEEDORES!$D374,'EG-DIC'!P$18:P$516)</f>
        <v>0</v>
      </c>
      <c r="H373" s="159">
        <f>SUMIF('EG-DIC'!$F$18:$F$516,PROVEEDORES!$D374,'EG-DIC'!Q$18:Q$516)</f>
        <v>0</v>
      </c>
      <c r="I373" s="159">
        <f>SUMIF('EG-DIC'!$F$18:$F$516,PROVEEDORES!$D374,'EG-DIC'!R$18:R$516)</f>
        <v>0</v>
      </c>
      <c r="J373" s="159">
        <f>SUMIF('EG-DIC'!$F$18:$F$516,PROVEEDORES!$D374,'EG-DIC'!S$18:S$516)</f>
        <v>0</v>
      </c>
      <c r="K373" s="159" t="str">
        <f t="shared" si="10"/>
        <v/>
      </c>
      <c r="L373" s="146" t="str">
        <f>IF(PROVEEDORES!G374="","",PROVEEDORES!G374)</f>
        <v/>
      </c>
    </row>
    <row r="374" spans="3:12" ht="17.45" customHeight="1" x14ac:dyDescent="0.2">
      <c r="C374" s="158">
        <f t="shared" si="11"/>
        <v>368</v>
      </c>
      <c r="D374" s="146" t="str">
        <f>IF(PROVEEDORES!E375="","",PROVEEDORES!E375)</f>
        <v/>
      </c>
      <c r="E374" s="146" t="str">
        <f>IF(PROVEEDORES!F375="","",PROVEEDORES!F375)</f>
        <v/>
      </c>
      <c r="F374" s="146" t="str">
        <f>IF(PROVEEDORES!D375="","",PROVEEDORES!D375)</f>
        <v/>
      </c>
      <c r="G374" s="159">
        <f>SUMIF('EG-DIC'!$F$18:$F$516,PROVEEDORES!$D375,'EG-DIC'!P$18:P$516)</f>
        <v>0</v>
      </c>
      <c r="H374" s="159">
        <f>SUMIF('EG-DIC'!$F$18:$F$516,PROVEEDORES!$D375,'EG-DIC'!Q$18:Q$516)</f>
        <v>0</v>
      </c>
      <c r="I374" s="159">
        <f>SUMIF('EG-DIC'!$F$18:$F$516,PROVEEDORES!$D375,'EG-DIC'!R$18:R$516)</f>
        <v>0</v>
      </c>
      <c r="J374" s="159">
        <f>SUMIF('EG-DIC'!$F$18:$F$516,PROVEEDORES!$D375,'EG-DIC'!S$18:S$516)</f>
        <v>0</v>
      </c>
      <c r="K374" s="159" t="str">
        <f t="shared" si="10"/>
        <v/>
      </c>
      <c r="L374" s="146" t="str">
        <f>IF(PROVEEDORES!G375="","",PROVEEDORES!G375)</f>
        <v/>
      </c>
    </row>
    <row r="375" spans="3:12" ht="17.45" customHeight="1" x14ac:dyDescent="0.2">
      <c r="C375" s="158">
        <f t="shared" si="11"/>
        <v>369</v>
      </c>
      <c r="D375" s="146" t="str">
        <f>IF(PROVEEDORES!E376="","",PROVEEDORES!E376)</f>
        <v/>
      </c>
      <c r="E375" s="146" t="str">
        <f>IF(PROVEEDORES!F376="","",PROVEEDORES!F376)</f>
        <v/>
      </c>
      <c r="F375" s="146" t="str">
        <f>IF(PROVEEDORES!D376="","",PROVEEDORES!D376)</f>
        <v/>
      </c>
      <c r="G375" s="159">
        <f>SUMIF('EG-DIC'!$F$18:$F$516,PROVEEDORES!$D376,'EG-DIC'!P$18:P$516)</f>
        <v>0</v>
      </c>
      <c r="H375" s="159">
        <f>SUMIF('EG-DIC'!$F$18:$F$516,PROVEEDORES!$D376,'EG-DIC'!Q$18:Q$516)</f>
        <v>0</v>
      </c>
      <c r="I375" s="159">
        <f>SUMIF('EG-DIC'!$F$18:$F$516,PROVEEDORES!$D376,'EG-DIC'!R$18:R$516)</f>
        <v>0</v>
      </c>
      <c r="J375" s="159">
        <f>SUMIF('EG-DIC'!$F$18:$F$516,PROVEEDORES!$D376,'EG-DIC'!S$18:S$516)</f>
        <v>0</v>
      </c>
      <c r="K375" s="159" t="str">
        <f t="shared" si="10"/>
        <v/>
      </c>
      <c r="L375" s="146" t="str">
        <f>IF(PROVEEDORES!G376="","",PROVEEDORES!G376)</f>
        <v/>
      </c>
    </row>
    <row r="376" spans="3:12" ht="17.45" customHeight="1" x14ac:dyDescent="0.2">
      <c r="C376" s="158">
        <f t="shared" si="11"/>
        <v>370</v>
      </c>
      <c r="D376" s="146" t="str">
        <f>IF(PROVEEDORES!E377="","",PROVEEDORES!E377)</f>
        <v/>
      </c>
      <c r="E376" s="146" t="str">
        <f>IF(PROVEEDORES!F377="","",PROVEEDORES!F377)</f>
        <v/>
      </c>
      <c r="F376" s="146" t="str">
        <f>IF(PROVEEDORES!D377="","",PROVEEDORES!D377)</f>
        <v/>
      </c>
      <c r="G376" s="159">
        <f>SUMIF('EG-DIC'!$F$18:$F$516,PROVEEDORES!$D377,'EG-DIC'!P$18:P$516)</f>
        <v>0</v>
      </c>
      <c r="H376" s="159">
        <f>SUMIF('EG-DIC'!$F$18:$F$516,PROVEEDORES!$D377,'EG-DIC'!Q$18:Q$516)</f>
        <v>0</v>
      </c>
      <c r="I376" s="159">
        <f>SUMIF('EG-DIC'!$F$18:$F$516,PROVEEDORES!$D377,'EG-DIC'!R$18:R$516)</f>
        <v>0</v>
      </c>
      <c r="J376" s="159">
        <f>SUMIF('EG-DIC'!$F$18:$F$516,PROVEEDORES!$D377,'EG-DIC'!S$18:S$516)</f>
        <v>0</v>
      </c>
      <c r="K376" s="159" t="str">
        <f t="shared" si="10"/>
        <v/>
      </c>
      <c r="L376" s="146" t="str">
        <f>IF(PROVEEDORES!G377="","",PROVEEDORES!G377)</f>
        <v/>
      </c>
    </row>
    <row r="377" spans="3:12" ht="17.45" customHeight="1" x14ac:dyDescent="0.2">
      <c r="C377" s="158">
        <f t="shared" si="11"/>
        <v>371</v>
      </c>
      <c r="D377" s="146" t="str">
        <f>IF(PROVEEDORES!E378="","",PROVEEDORES!E378)</f>
        <v/>
      </c>
      <c r="E377" s="146" t="str">
        <f>IF(PROVEEDORES!F378="","",PROVEEDORES!F378)</f>
        <v/>
      </c>
      <c r="F377" s="146" t="str">
        <f>IF(PROVEEDORES!D378="","",PROVEEDORES!D378)</f>
        <v/>
      </c>
      <c r="G377" s="159">
        <f>SUMIF('EG-DIC'!$F$18:$F$516,PROVEEDORES!$D378,'EG-DIC'!P$18:P$516)</f>
        <v>0</v>
      </c>
      <c r="H377" s="159">
        <f>SUMIF('EG-DIC'!$F$18:$F$516,PROVEEDORES!$D378,'EG-DIC'!Q$18:Q$516)</f>
        <v>0</v>
      </c>
      <c r="I377" s="159">
        <f>SUMIF('EG-DIC'!$F$18:$F$516,PROVEEDORES!$D378,'EG-DIC'!R$18:R$516)</f>
        <v>0</v>
      </c>
      <c r="J377" s="159">
        <f>SUMIF('EG-DIC'!$F$18:$F$516,PROVEEDORES!$D378,'EG-DIC'!S$18:S$516)</f>
        <v>0</v>
      </c>
      <c r="K377" s="159" t="str">
        <f t="shared" si="10"/>
        <v/>
      </c>
      <c r="L377" s="146" t="str">
        <f>IF(PROVEEDORES!G378="","",PROVEEDORES!G378)</f>
        <v/>
      </c>
    </row>
    <row r="378" spans="3:12" ht="17.45" customHeight="1" x14ac:dyDescent="0.2">
      <c r="C378" s="158">
        <f t="shared" si="11"/>
        <v>372</v>
      </c>
      <c r="D378" s="146" t="str">
        <f>IF(PROVEEDORES!E379="","",PROVEEDORES!E379)</f>
        <v/>
      </c>
      <c r="E378" s="146" t="str">
        <f>IF(PROVEEDORES!F379="","",PROVEEDORES!F379)</f>
        <v/>
      </c>
      <c r="F378" s="146" t="str">
        <f>IF(PROVEEDORES!D379="","",PROVEEDORES!D379)</f>
        <v/>
      </c>
      <c r="G378" s="159">
        <f>SUMIF('EG-DIC'!$F$18:$F$516,PROVEEDORES!$D379,'EG-DIC'!P$18:P$516)</f>
        <v>0</v>
      </c>
      <c r="H378" s="159">
        <f>SUMIF('EG-DIC'!$F$18:$F$516,PROVEEDORES!$D379,'EG-DIC'!Q$18:Q$516)</f>
        <v>0</v>
      </c>
      <c r="I378" s="159">
        <f>SUMIF('EG-DIC'!$F$18:$F$516,PROVEEDORES!$D379,'EG-DIC'!R$18:R$516)</f>
        <v>0</v>
      </c>
      <c r="J378" s="159">
        <f>SUMIF('EG-DIC'!$F$18:$F$516,PROVEEDORES!$D379,'EG-DIC'!S$18:S$516)</f>
        <v>0</v>
      </c>
      <c r="K378" s="159" t="str">
        <f t="shared" si="10"/>
        <v/>
      </c>
      <c r="L378" s="146" t="str">
        <f>IF(PROVEEDORES!G379="","",PROVEEDORES!G379)</f>
        <v/>
      </c>
    </row>
    <row r="379" spans="3:12" ht="17.45" customHeight="1" x14ac:dyDescent="0.2">
      <c r="C379" s="158">
        <f t="shared" si="11"/>
        <v>373</v>
      </c>
      <c r="D379" s="146" t="str">
        <f>IF(PROVEEDORES!E380="","",PROVEEDORES!E380)</f>
        <v/>
      </c>
      <c r="E379" s="146" t="str">
        <f>IF(PROVEEDORES!F380="","",PROVEEDORES!F380)</f>
        <v/>
      </c>
      <c r="F379" s="146" t="str">
        <f>IF(PROVEEDORES!D380="","",PROVEEDORES!D380)</f>
        <v/>
      </c>
      <c r="G379" s="159">
        <f>SUMIF('EG-DIC'!$F$18:$F$516,PROVEEDORES!$D380,'EG-DIC'!P$18:P$516)</f>
        <v>0</v>
      </c>
      <c r="H379" s="159">
        <f>SUMIF('EG-DIC'!$F$18:$F$516,PROVEEDORES!$D380,'EG-DIC'!Q$18:Q$516)</f>
        <v>0</v>
      </c>
      <c r="I379" s="159">
        <f>SUMIF('EG-DIC'!$F$18:$F$516,PROVEEDORES!$D380,'EG-DIC'!R$18:R$516)</f>
        <v>0</v>
      </c>
      <c r="J379" s="159">
        <f>SUMIF('EG-DIC'!$F$18:$F$516,PROVEEDORES!$D380,'EG-DIC'!S$18:S$516)</f>
        <v>0</v>
      </c>
      <c r="K379" s="159" t="str">
        <f t="shared" si="10"/>
        <v/>
      </c>
      <c r="L379" s="146" t="str">
        <f>IF(PROVEEDORES!G380="","",PROVEEDORES!G380)</f>
        <v/>
      </c>
    </row>
    <row r="380" spans="3:12" ht="17.45" customHeight="1" x14ac:dyDescent="0.2">
      <c r="C380" s="158">
        <f t="shared" si="11"/>
        <v>374</v>
      </c>
      <c r="D380" s="146" t="str">
        <f>IF(PROVEEDORES!E381="","",PROVEEDORES!E381)</f>
        <v/>
      </c>
      <c r="E380" s="146" t="str">
        <f>IF(PROVEEDORES!F381="","",PROVEEDORES!F381)</f>
        <v/>
      </c>
      <c r="F380" s="146" t="str">
        <f>IF(PROVEEDORES!D381="","",PROVEEDORES!D381)</f>
        <v/>
      </c>
      <c r="G380" s="159">
        <f>SUMIF('EG-DIC'!$F$18:$F$516,PROVEEDORES!$D381,'EG-DIC'!P$18:P$516)</f>
        <v>0</v>
      </c>
      <c r="H380" s="159">
        <f>SUMIF('EG-DIC'!$F$18:$F$516,PROVEEDORES!$D381,'EG-DIC'!Q$18:Q$516)</f>
        <v>0</v>
      </c>
      <c r="I380" s="159">
        <f>SUMIF('EG-DIC'!$F$18:$F$516,PROVEEDORES!$D381,'EG-DIC'!R$18:R$516)</f>
        <v>0</v>
      </c>
      <c r="J380" s="159">
        <f>SUMIF('EG-DIC'!$F$18:$F$516,PROVEEDORES!$D381,'EG-DIC'!S$18:S$516)</f>
        <v>0</v>
      </c>
      <c r="K380" s="159" t="str">
        <f t="shared" si="10"/>
        <v/>
      </c>
      <c r="L380" s="146" t="str">
        <f>IF(PROVEEDORES!G381="","",PROVEEDORES!G381)</f>
        <v/>
      </c>
    </row>
    <row r="381" spans="3:12" ht="17.45" customHeight="1" x14ac:dyDescent="0.2">
      <c r="C381" s="158">
        <f t="shared" si="11"/>
        <v>375</v>
      </c>
      <c r="D381" s="146" t="str">
        <f>IF(PROVEEDORES!E382="","",PROVEEDORES!E382)</f>
        <v/>
      </c>
      <c r="E381" s="146" t="str">
        <f>IF(PROVEEDORES!F382="","",PROVEEDORES!F382)</f>
        <v/>
      </c>
      <c r="F381" s="146" t="str">
        <f>IF(PROVEEDORES!D382="","",PROVEEDORES!D382)</f>
        <v/>
      </c>
      <c r="G381" s="159">
        <f>SUMIF('EG-DIC'!$F$18:$F$516,PROVEEDORES!$D382,'EG-DIC'!P$18:P$516)</f>
        <v>0</v>
      </c>
      <c r="H381" s="159">
        <f>SUMIF('EG-DIC'!$F$18:$F$516,PROVEEDORES!$D382,'EG-DIC'!Q$18:Q$516)</f>
        <v>0</v>
      </c>
      <c r="I381" s="159">
        <f>SUMIF('EG-DIC'!$F$18:$F$516,PROVEEDORES!$D382,'EG-DIC'!R$18:R$516)</f>
        <v>0</v>
      </c>
      <c r="J381" s="159">
        <f>SUMIF('EG-DIC'!$F$18:$F$516,PROVEEDORES!$D382,'EG-DIC'!S$18:S$516)</f>
        <v>0</v>
      </c>
      <c r="K381" s="159" t="str">
        <f t="shared" si="10"/>
        <v/>
      </c>
      <c r="L381" s="146" t="str">
        <f>IF(PROVEEDORES!G382="","",PROVEEDORES!G382)</f>
        <v/>
      </c>
    </row>
    <row r="382" spans="3:12" ht="17.45" customHeight="1" x14ac:dyDescent="0.2">
      <c r="C382" s="158">
        <f t="shared" si="11"/>
        <v>376</v>
      </c>
      <c r="D382" s="146" t="str">
        <f>IF(PROVEEDORES!E383="","",PROVEEDORES!E383)</f>
        <v/>
      </c>
      <c r="E382" s="146" t="str">
        <f>IF(PROVEEDORES!F383="","",PROVEEDORES!F383)</f>
        <v/>
      </c>
      <c r="F382" s="146" t="str">
        <f>IF(PROVEEDORES!D383="","",PROVEEDORES!D383)</f>
        <v/>
      </c>
      <c r="G382" s="159">
        <f>SUMIF('EG-DIC'!$F$18:$F$516,PROVEEDORES!$D383,'EG-DIC'!P$18:P$516)</f>
        <v>0</v>
      </c>
      <c r="H382" s="159">
        <f>SUMIF('EG-DIC'!$F$18:$F$516,PROVEEDORES!$D383,'EG-DIC'!Q$18:Q$516)</f>
        <v>0</v>
      </c>
      <c r="I382" s="159">
        <f>SUMIF('EG-DIC'!$F$18:$F$516,PROVEEDORES!$D383,'EG-DIC'!R$18:R$516)</f>
        <v>0</v>
      </c>
      <c r="J382" s="159">
        <f>SUMIF('EG-DIC'!$F$18:$F$516,PROVEEDORES!$D383,'EG-DIC'!S$18:S$516)</f>
        <v>0</v>
      </c>
      <c r="K382" s="159" t="str">
        <f t="shared" si="10"/>
        <v/>
      </c>
      <c r="L382" s="146" t="str">
        <f>IF(PROVEEDORES!G383="","",PROVEEDORES!G383)</f>
        <v/>
      </c>
    </row>
    <row r="383" spans="3:12" ht="17.45" customHeight="1" x14ac:dyDescent="0.2">
      <c r="C383" s="158">
        <f t="shared" si="11"/>
        <v>377</v>
      </c>
      <c r="D383" s="146" t="str">
        <f>IF(PROVEEDORES!E384="","",PROVEEDORES!E384)</f>
        <v/>
      </c>
      <c r="E383" s="146" t="str">
        <f>IF(PROVEEDORES!F384="","",PROVEEDORES!F384)</f>
        <v/>
      </c>
      <c r="F383" s="146" t="str">
        <f>IF(PROVEEDORES!D384="","",PROVEEDORES!D384)</f>
        <v/>
      </c>
      <c r="G383" s="159">
        <f>SUMIF('EG-DIC'!$F$18:$F$516,PROVEEDORES!$D384,'EG-DIC'!P$18:P$516)</f>
        <v>0</v>
      </c>
      <c r="H383" s="159">
        <f>SUMIF('EG-DIC'!$F$18:$F$516,PROVEEDORES!$D384,'EG-DIC'!Q$18:Q$516)</f>
        <v>0</v>
      </c>
      <c r="I383" s="159">
        <f>SUMIF('EG-DIC'!$F$18:$F$516,PROVEEDORES!$D384,'EG-DIC'!R$18:R$516)</f>
        <v>0</v>
      </c>
      <c r="J383" s="159">
        <f>SUMIF('EG-DIC'!$F$18:$F$516,PROVEEDORES!$D384,'EG-DIC'!S$18:S$516)</f>
        <v>0</v>
      </c>
      <c r="K383" s="159" t="str">
        <f t="shared" si="10"/>
        <v/>
      </c>
      <c r="L383" s="146" t="str">
        <f>IF(PROVEEDORES!G384="","",PROVEEDORES!G384)</f>
        <v/>
      </c>
    </row>
    <row r="384" spans="3:12" ht="17.45" customHeight="1" x14ac:dyDescent="0.2">
      <c r="C384" s="158">
        <f t="shared" si="11"/>
        <v>378</v>
      </c>
      <c r="D384" s="146" t="str">
        <f>IF(PROVEEDORES!E385="","",PROVEEDORES!E385)</f>
        <v/>
      </c>
      <c r="E384" s="146" t="str">
        <f>IF(PROVEEDORES!F385="","",PROVEEDORES!F385)</f>
        <v/>
      </c>
      <c r="F384" s="146" t="str">
        <f>IF(PROVEEDORES!D385="","",PROVEEDORES!D385)</f>
        <v/>
      </c>
      <c r="G384" s="159">
        <f>SUMIF('EG-DIC'!$F$18:$F$516,PROVEEDORES!$D385,'EG-DIC'!P$18:P$516)</f>
        <v>0</v>
      </c>
      <c r="H384" s="159">
        <f>SUMIF('EG-DIC'!$F$18:$F$516,PROVEEDORES!$D385,'EG-DIC'!Q$18:Q$516)</f>
        <v>0</v>
      </c>
      <c r="I384" s="159">
        <f>SUMIF('EG-DIC'!$F$18:$F$516,PROVEEDORES!$D385,'EG-DIC'!R$18:R$516)</f>
        <v>0</v>
      </c>
      <c r="J384" s="159">
        <f>SUMIF('EG-DIC'!$F$18:$F$516,PROVEEDORES!$D385,'EG-DIC'!S$18:S$516)</f>
        <v>0</v>
      </c>
      <c r="K384" s="159" t="str">
        <f t="shared" si="10"/>
        <v/>
      </c>
      <c r="L384" s="146" t="str">
        <f>IF(PROVEEDORES!G385="","",PROVEEDORES!G385)</f>
        <v/>
      </c>
    </row>
    <row r="385" spans="3:12" ht="17.45" customHeight="1" x14ac:dyDescent="0.2">
      <c r="C385" s="158">
        <f t="shared" si="11"/>
        <v>379</v>
      </c>
      <c r="D385" s="146" t="str">
        <f>IF(PROVEEDORES!E386="","",PROVEEDORES!E386)</f>
        <v/>
      </c>
      <c r="E385" s="146" t="str">
        <f>IF(PROVEEDORES!F386="","",PROVEEDORES!F386)</f>
        <v/>
      </c>
      <c r="F385" s="146" t="str">
        <f>IF(PROVEEDORES!D386="","",PROVEEDORES!D386)</f>
        <v/>
      </c>
      <c r="G385" s="159">
        <f>SUMIF('EG-DIC'!$F$18:$F$516,PROVEEDORES!$D386,'EG-DIC'!P$18:P$516)</f>
        <v>0</v>
      </c>
      <c r="H385" s="159">
        <f>SUMIF('EG-DIC'!$F$18:$F$516,PROVEEDORES!$D386,'EG-DIC'!Q$18:Q$516)</f>
        <v>0</v>
      </c>
      <c r="I385" s="159">
        <f>SUMIF('EG-DIC'!$F$18:$F$516,PROVEEDORES!$D386,'EG-DIC'!R$18:R$516)</f>
        <v>0</v>
      </c>
      <c r="J385" s="159">
        <f>SUMIF('EG-DIC'!$F$18:$F$516,PROVEEDORES!$D386,'EG-DIC'!S$18:S$516)</f>
        <v>0</v>
      </c>
      <c r="K385" s="159" t="str">
        <f t="shared" si="10"/>
        <v/>
      </c>
      <c r="L385" s="146" t="str">
        <f>IF(PROVEEDORES!G386="","",PROVEEDORES!G386)</f>
        <v/>
      </c>
    </row>
    <row r="386" spans="3:12" ht="17.45" customHeight="1" x14ac:dyDescent="0.2">
      <c r="C386" s="158">
        <f t="shared" si="11"/>
        <v>380</v>
      </c>
      <c r="D386" s="146" t="str">
        <f>IF(PROVEEDORES!E387="","",PROVEEDORES!E387)</f>
        <v/>
      </c>
      <c r="E386" s="146" t="str">
        <f>IF(PROVEEDORES!F387="","",PROVEEDORES!F387)</f>
        <v/>
      </c>
      <c r="F386" s="146" t="str">
        <f>IF(PROVEEDORES!D387="","",PROVEEDORES!D387)</f>
        <v/>
      </c>
      <c r="G386" s="159">
        <f>SUMIF('EG-DIC'!$F$18:$F$516,PROVEEDORES!$D387,'EG-DIC'!P$18:P$516)</f>
        <v>0</v>
      </c>
      <c r="H386" s="159">
        <f>SUMIF('EG-DIC'!$F$18:$F$516,PROVEEDORES!$D387,'EG-DIC'!Q$18:Q$516)</f>
        <v>0</v>
      </c>
      <c r="I386" s="159">
        <f>SUMIF('EG-DIC'!$F$18:$F$516,PROVEEDORES!$D387,'EG-DIC'!R$18:R$516)</f>
        <v>0</v>
      </c>
      <c r="J386" s="159">
        <f>SUMIF('EG-DIC'!$F$18:$F$516,PROVEEDORES!$D387,'EG-DIC'!S$18:S$516)</f>
        <v>0</v>
      </c>
      <c r="K386" s="159" t="str">
        <f t="shared" si="10"/>
        <v/>
      </c>
      <c r="L386" s="146" t="str">
        <f>IF(PROVEEDORES!G387="","",PROVEEDORES!G387)</f>
        <v/>
      </c>
    </row>
    <row r="387" spans="3:12" ht="17.45" customHeight="1" x14ac:dyDescent="0.2">
      <c r="C387" s="158">
        <f t="shared" si="11"/>
        <v>381</v>
      </c>
      <c r="D387" s="146" t="str">
        <f>IF(PROVEEDORES!E388="","",PROVEEDORES!E388)</f>
        <v/>
      </c>
      <c r="E387" s="146" t="str">
        <f>IF(PROVEEDORES!F388="","",PROVEEDORES!F388)</f>
        <v/>
      </c>
      <c r="F387" s="146" t="str">
        <f>IF(PROVEEDORES!D388="","",PROVEEDORES!D388)</f>
        <v/>
      </c>
      <c r="G387" s="159">
        <f>SUMIF('EG-DIC'!$F$18:$F$516,PROVEEDORES!$D388,'EG-DIC'!P$18:P$516)</f>
        <v>0</v>
      </c>
      <c r="H387" s="159">
        <f>SUMIF('EG-DIC'!$F$18:$F$516,PROVEEDORES!$D388,'EG-DIC'!Q$18:Q$516)</f>
        <v>0</v>
      </c>
      <c r="I387" s="159">
        <f>SUMIF('EG-DIC'!$F$18:$F$516,PROVEEDORES!$D388,'EG-DIC'!R$18:R$516)</f>
        <v>0</v>
      </c>
      <c r="J387" s="159">
        <f>SUMIF('EG-DIC'!$F$18:$F$516,PROVEEDORES!$D388,'EG-DIC'!S$18:S$516)</f>
        <v>0</v>
      </c>
      <c r="K387" s="159" t="str">
        <f t="shared" si="10"/>
        <v/>
      </c>
      <c r="L387" s="146" t="str">
        <f>IF(PROVEEDORES!G388="","",PROVEEDORES!G388)</f>
        <v/>
      </c>
    </row>
    <row r="388" spans="3:12" ht="17.45" customHeight="1" x14ac:dyDescent="0.2">
      <c r="C388" s="158">
        <f t="shared" si="11"/>
        <v>382</v>
      </c>
      <c r="D388" s="146" t="str">
        <f>IF(PROVEEDORES!E389="","",PROVEEDORES!E389)</f>
        <v/>
      </c>
      <c r="E388" s="146" t="str">
        <f>IF(PROVEEDORES!F389="","",PROVEEDORES!F389)</f>
        <v/>
      </c>
      <c r="F388" s="146" t="str">
        <f>IF(PROVEEDORES!D389="","",PROVEEDORES!D389)</f>
        <v/>
      </c>
      <c r="G388" s="159">
        <f>SUMIF('EG-DIC'!$F$18:$F$516,PROVEEDORES!$D389,'EG-DIC'!P$18:P$516)</f>
        <v>0</v>
      </c>
      <c r="H388" s="159">
        <f>SUMIF('EG-DIC'!$F$18:$F$516,PROVEEDORES!$D389,'EG-DIC'!Q$18:Q$516)</f>
        <v>0</v>
      </c>
      <c r="I388" s="159">
        <f>SUMIF('EG-DIC'!$F$18:$F$516,PROVEEDORES!$D389,'EG-DIC'!R$18:R$516)</f>
        <v>0</v>
      </c>
      <c r="J388" s="159">
        <f>SUMIF('EG-DIC'!$F$18:$F$516,PROVEEDORES!$D389,'EG-DIC'!S$18:S$516)</f>
        <v>0</v>
      </c>
      <c r="K388" s="159" t="str">
        <f t="shared" si="10"/>
        <v/>
      </c>
      <c r="L388" s="146" t="str">
        <f>IF(PROVEEDORES!G389="","",PROVEEDORES!G389)</f>
        <v/>
      </c>
    </row>
    <row r="389" spans="3:12" ht="17.45" customHeight="1" x14ac:dyDescent="0.2">
      <c r="C389" s="158">
        <f t="shared" si="11"/>
        <v>383</v>
      </c>
      <c r="D389" s="146" t="str">
        <f>IF(PROVEEDORES!E390="","",PROVEEDORES!E390)</f>
        <v/>
      </c>
      <c r="E389" s="146" t="str">
        <f>IF(PROVEEDORES!F390="","",PROVEEDORES!F390)</f>
        <v/>
      </c>
      <c r="F389" s="146" t="str">
        <f>IF(PROVEEDORES!D390="","",PROVEEDORES!D390)</f>
        <v/>
      </c>
      <c r="G389" s="159">
        <f>SUMIF('EG-DIC'!$F$18:$F$516,PROVEEDORES!$D390,'EG-DIC'!P$18:P$516)</f>
        <v>0</v>
      </c>
      <c r="H389" s="159">
        <f>SUMIF('EG-DIC'!$F$18:$F$516,PROVEEDORES!$D390,'EG-DIC'!Q$18:Q$516)</f>
        <v>0</v>
      </c>
      <c r="I389" s="159">
        <f>SUMIF('EG-DIC'!$F$18:$F$516,PROVEEDORES!$D390,'EG-DIC'!R$18:R$516)</f>
        <v>0</v>
      </c>
      <c r="J389" s="159">
        <f>SUMIF('EG-DIC'!$F$18:$F$516,PROVEEDORES!$D390,'EG-DIC'!S$18:S$516)</f>
        <v>0</v>
      </c>
      <c r="K389" s="159" t="str">
        <f t="shared" si="10"/>
        <v/>
      </c>
      <c r="L389" s="146" t="str">
        <f>IF(PROVEEDORES!G390="","",PROVEEDORES!G390)</f>
        <v/>
      </c>
    </row>
    <row r="390" spans="3:12" ht="17.45" customHeight="1" x14ac:dyDescent="0.2">
      <c r="C390" s="158">
        <f t="shared" si="11"/>
        <v>384</v>
      </c>
      <c r="D390" s="146" t="str">
        <f>IF(PROVEEDORES!E391="","",PROVEEDORES!E391)</f>
        <v/>
      </c>
      <c r="E390" s="146" t="str">
        <f>IF(PROVEEDORES!F391="","",PROVEEDORES!F391)</f>
        <v/>
      </c>
      <c r="F390" s="146" t="str">
        <f>IF(PROVEEDORES!D391="","",PROVEEDORES!D391)</f>
        <v/>
      </c>
      <c r="G390" s="159">
        <f>SUMIF('EG-DIC'!$F$18:$F$516,PROVEEDORES!$D391,'EG-DIC'!P$18:P$516)</f>
        <v>0</v>
      </c>
      <c r="H390" s="159">
        <f>SUMIF('EG-DIC'!$F$18:$F$516,PROVEEDORES!$D391,'EG-DIC'!Q$18:Q$516)</f>
        <v>0</v>
      </c>
      <c r="I390" s="159">
        <f>SUMIF('EG-DIC'!$F$18:$F$516,PROVEEDORES!$D391,'EG-DIC'!R$18:R$516)</f>
        <v>0</v>
      </c>
      <c r="J390" s="159">
        <f>SUMIF('EG-DIC'!$F$18:$F$516,PROVEEDORES!$D391,'EG-DIC'!S$18:S$516)</f>
        <v>0</v>
      </c>
      <c r="K390" s="159" t="str">
        <f t="shared" si="10"/>
        <v/>
      </c>
      <c r="L390" s="146" t="str">
        <f>IF(PROVEEDORES!G391="","",PROVEEDORES!G391)</f>
        <v/>
      </c>
    </row>
    <row r="391" spans="3:12" ht="17.45" customHeight="1" x14ac:dyDescent="0.2">
      <c r="C391" s="158">
        <f t="shared" si="11"/>
        <v>385</v>
      </c>
      <c r="D391" s="146" t="str">
        <f>IF(PROVEEDORES!E392="","",PROVEEDORES!E392)</f>
        <v/>
      </c>
      <c r="E391" s="146" t="str">
        <f>IF(PROVEEDORES!F392="","",PROVEEDORES!F392)</f>
        <v/>
      </c>
      <c r="F391" s="146" t="str">
        <f>IF(PROVEEDORES!D392="","",PROVEEDORES!D392)</f>
        <v/>
      </c>
      <c r="G391" s="159">
        <f>SUMIF('EG-DIC'!$F$18:$F$516,PROVEEDORES!$D392,'EG-DIC'!P$18:P$516)</f>
        <v>0</v>
      </c>
      <c r="H391" s="159">
        <f>SUMIF('EG-DIC'!$F$18:$F$516,PROVEEDORES!$D392,'EG-DIC'!Q$18:Q$516)</f>
        <v>0</v>
      </c>
      <c r="I391" s="159">
        <f>SUMIF('EG-DIC'!$F$18:$F$516,PROVEEDORES!$D392,'EG-DIC'!R$18:R$516)</f>
        <v>0</v>
      </c>
      <c r="J391" s="159">
        <f>SUMIF('EG-DIC'!$F$18:$F$516,PROVEEDORES!$D392,'EG-DIC'!S$18:S$516)</f>
        <v>0</v>
      </c>
      <c r="K391" s="159" t="str">
        <f t="shared" si="10"/>
        <v/>
      </c>
      <c r="L391" s="146" t="str">
        <f>IF(PROVEEDORES!G392="","",PROVEEDORES!G392)</f>
        <v/>
      </c>
    </row>
    <row r="392" spans="3:12" ht="17.45" customHeight="1" x14ac:dyDescent="0.2">
      <c r="C392" s="158">
        <f t="shared" si="11"/>
        <v>386</v>
      </c>
      <c r="D392" s="146" t="str">
        <f>IF(PROVEEDORES!E393="","",PROVEEDORES!E393)</f>
        <v/>
      </c>
      <c r="E392" s="146" t="str">
        <f>IF(PROVEEDORES!F393="","",PROVEEDORES!F393)</f>
        <v/>
      </c>
      <c r="F392" s="146" t="str">
        <f>IF(PROVEEDORES!D393="","",PROVEEDORES!D393)</f>
        <v/>
      </c>
      <c r="G392" s="159">
        <f>SUMIF('EG-DIC'!$F$18:$F$516,PROVEEDORES!$D393,'EG-DIC'!P$18:P$516)</f>
        <v>0</v>
      </c>
      <c r="H392" s="159">
        <f>SUMIF('EG-DIC'!$F$18:$F$516,PROVEEDORES!$D393,'EG-DIC'!Q$18:Q$516)</f>
        <v>0</v>
      </c>
      <c r="I392" s="159">
        <f>SUMIF('EG-DIC'!$F$18:$F$516,PROVEEDORES!$D393,'EG-DIC'!R$18:R$516)</f>
        <v>0</v>
      </c>
      <c r="J392" s="159">
        <f>SUMIF('EG-DIC'!$F$18:$F$516,PROVEEDORES!$D393,'EG-DIC'!S$18:S$516)</f>
        <v>0</v>
      </c>
      <c r="K392" s="159" t="str">
        <f t="shared" ref="K392:K455" si="12">IF(G392+H392+I392+J392&gt;0,"C/Información","")</f>
        <v/>
      </c>
      <c r="L392" s="146" t="str">
        <f>IF(PROVEEDORES!G393="","",PROVEEDORES!G393)</f>
        <v/>
      </c>
    </row>
    <row r="393" spans="3:12" ht="17.45" customHeight="1" x14ac:dyDescent="0.2">
      <c r="C393" s="158">
        <f t="shared" ref="C393:C456" si="13">C392+1</f>
        <v>387</v>
      </c>
      <c r="D393" s="146" t="str">
        <f>IF(PROVEEDORES!E394="","",PROVEEDORES!E394)</f>
        <v/>
      </c>
      <c r="E393" s="146" t="str">
        <f>IF(PROVEEDORES!F394="","",PROVEEDORES!F394)</f>
        <v/>
      </c>
      <c r="F393" s="146" t="str">
        <f>IF(PROVEEDORES!D394="","",PROVEEDORES!D394)</f>
        <v/>
      </c>
      <c r="G393" s="159">
        <f>SUMIF('EG-DIC'!$F$18:$F$516,PROVEEDORES!$D394,'EG-DIC'!P$18:P$516)</f>
        <v>0</v>
      </c>
      <c r="H393" s="159">
        <f>SUMIF('EG-DIC'!$F$18:$F$516,PROVEEDORES!$D394,'EG-DIC'!Q$18:Q$516)</f>
        <v>0</v>
      </c>
      <c r="I393" s="159">
        <f>SUMIF('EG-DIC'!$F$18:$F$516,PROVEEDORES!$D394,'EG-DIC'!R$18:R$516)</f>
        <v>0</v>
      </c>
      <c r="J393" s="159">
        <f>SUMIF('EG-DIC'!$F$18:$F$516,PROVEEDORES!$D394,'EG-DIC'!S$18:S$516)</f>
        <v>0</v>
      </c>
      <c r="K393" s="159" t="str">
        <f t="shared" si="12"/>
        <v/>
      </c>
      <c r="L393" s="146" t="str">
        <f>IF(PROVEEDORES!G394="","",PROVEEDORES!G394)</f>
        <v/>
      </c>
    </row>
    <row r="394" spans="3:12" ht="17.45" customHeight="1" x14ac:dyDescent="0.2">
      <c r="C394" s="158">
        <f t="shared" si="13"/>
        <v>388</v>
      </c>
      <c r="D394" s="146" t="str">
        <f>IF(PROVEEDORES!E395="","",PROVEEDORES!E395)</f>
        <v/>
      </c>
      <c r="E394" s="146" t="str">
        <f>IF(PROVEEDORES!F395="","",PROVEEDORES!F395)</f>
        <v/>
      </c>
      <c r="F394" s="146" t="str">
        <f>IF(PROVEEDORES!D395="","",PROVEEDORES!D395)</f>
        <v/>
      </c>
      <c r="G394" s="159">
        <f>SUMIF('EG-DIC'!$F$18:$F$516,PROVEEDORES!$D395,'EG-DIC'!P$18:P$516)</f>
        <v>0</v>
      </c>
      <c r="H394" s="159">
        <f>SUMIF('EG-DIC'!$F$18:$F$516,PROVEEDORES!$D395,'EG-DIC'!Q$18:Q$516)</f>
        <v>0</v>
      </c>
      <c r="I394" s="159">
        <f>SUMIF('EG-DIC'!$F$18:$F$516,PROVEEDORES!$D395,'EG-DIC'!R$18:R$516)</f>
        <v>0</v>
      </c>
      <c r="J394" s="159">
        <f>SUMIF('EG-DIC'!$F$18:$F$516,PROVEEDORES!$D395,'EG-DIC'!S$18:S$516)</f>
        <v>0</v>
      </c>
      <c r="K394" s="159" t="str">
        <f t="shared" si="12"/>
        <v/>
      </c>
      <c r="L394" s="146" t="str">
        <f>IF(PROVEEDORES!G395="","",PROVEEDORES!G395)</f>
        <v/>
      </c>
    </row>
    <row r="395" spans="3:12" ht="17.45" customHeight="1" x14ac:dyDescent="0.2">
      <c r="C395" s="158">
        <f t="shared" si="13"/>
        <v>389</v>
      </c>
      <c r="D395" s="146" t="str">
        <f>IF(PROVEEDORES!E396="","",PROVEEDORES!E396)</f>
        <v/>
      </c>
      <c r="E395" s="146" t="str">
        <f>IF(PROVEEDORES!F396="","",PROVEEDORES!F396)</f>
        <v/>
      </c>
      <c r="F395" s="146" t="str">
        <f>IF(PROVEEDORES!D396="","",PROVEEDORES!D396)</f>
        <v/>
      </c>
      <c r="G395" s="159">
        <f>SUMIF('EG-DIC'!$F$18:$F$516,PROVEEDORES!$D396,'EG-DIC'!P$18:P$516)</f>
        <v>0</v>
      </c>
      <c r="H395" s="159">
        <f>SUMIF('EG-DIC'!$F$18:$F$516,PROVEEDORES!$D396,'EG-DIC'!Q$18:Q$516)</f>
        <v>0</v>
      </c>
      <c r="I395" s="159">
        <f>SUMIF('EG-DIC'!$F$18:$F$516,PROVEEDORES!$D396,'EG-DIC'!R$18:R$516)</f>
        <v>0</v>
      </c>
      <c r="J395" s="159">
        <f>SUMIF('EG-DIC'!$F$18:$F$516,PROVEEDORES!$D396,'EG-DIC'!S$18:S$516)</f>
        <v>0</v>
      </c>
      <c r="K395" s="159" t="str">
        <f t="shared" si="12"/>
        <v/>
      </c>
      <c r="L395" s="146" t="str">
        <f>IF(PROVEEDORES!G396="","",PROVEEDORES!G396)</f>
        <v/>
      </c>
    </row>
    <row r="396" spans="3:12" ht="17.45" customHeight="1" x14ac:dyDescent="0.2">
      <c r="C396" s="158">
        <f t="shared" si="13"/>
        <v>390</v>
      </c>
      <c r="D396" s="146" t="str">
        <f>IF(PROVEEDORES!E397="","",PROVEEDORES!E397)</f>
        <v/>
      </c>
      <c r="E396" s="146" t="str">
        <f>IF(PROVEEDORES!F397="","",PROVEEDORES!F397)</f>
        <v/>
      </c>
      <c r="F396" s="146" t="str">
        <f>IF(PROVEEDORES!D397="","",PROVEEDORES!D397)</f>
        <v/>
      </c>
      <c r="G396" s="159">
        <f>SUMIF('EG-DIC'!$F$18:$F$516,PROVEEDORES!$D397,'EG-DIC'!P$18:P$516)</f>
        <v>0</v>
      </c>
      <c r="H396" s="159">
        <f>SUMIF('EG-DIC'!$F$18:$F$516,PROVEEDORES!$D397,'EG-DIC'!Q$18:Q$516)</f>
        <v>0</v>
      </c>
      <c r="I396" s="159">
        <f>SUMIF('EG-DIC'!$F$18:$F$516,PROVEEDORES!$D397,'EG-DIC'!R$18:R$516)</f>
        <v>0</v>
      </c>
      <c r="J396" s="159">
        <f>SUMIF('EG-DIC'!$F$18:$F$516,PROVEEDORES!$D397,'EG-DIC'!S$18:S$516)</f>
        <v>0</v>
      </c>
      <c r="K396" s="159" t="str">
        <f t="shared" si="12"/>
        <v/>
      </c>
      <c r="L396" s="146" t="str">
        <f>IF(PROVEEDORES!G397="","",PROVEEDORES!G397)</f>
        <v/>
      </c>
    </row>
    <row r="397" spans="3:12" ht="17.45" customHeight="1" x14ac:dyDescent="0.2">
      <c r="C397" s="158">
        <f t="shared" si="13"/>
        <v>391</v>
      </c>
      <c r="D397" s="146" t="str">
        <f>IF(PROVEEDORES!E398="","",PROVEEDORES!E398)</f>
        <v/>
      </c>
      <c r="E397" s="146" t="str">
        <f>IF(PROVEEDORES!F398="","",PROVEEDORES!F398)</f>
        <v/>
      </c>
      <c r="F397" s="146" t="str">
        <f>IF(PROVEEDORES!D398="","",PROVEEDORES!D398)</f>
        <v/>
      </c>
      <c r="G397" s="159">
        <f>SUMIF('EG-DIC'!$F$18:$F$516,PROVEEDORES!$D398,'EG-DIC'!P$18:P$516)</f>
        <v>0</v>
      </c>
      <c r="H397" s="159">
        <f>SUMIF('EG-DIC'!$F$18:$F$516,PROVEEDORES!$D398,'EG-DIC'!Q$18:Q$516)</f>
        <v>0</v>
      </c>
      <c r="I397" s="159">
        <f>SUMIF('EG-DIC'!$F$18:$F$516,PROVEEDORES!$D398,'EG-DIC'!R$18:R$516)</f>
        <v>0</v>
      </c>
      <c r="J397" s="159">
        <f>SUMIF('EG-DIC'!$F$18:$F$516,PROVEEDORES!$D398,'EG-DIC'!S$18:S$516)</f>
        <v>0</v>
      </c>
      <c r="K397" s="159" t="str">
        <f t="shared" si="12"/>
        <v/>
      </c>
      <c r="L397" s="146" t="str">
        <f>IF(PROVEEDORES!G398="","",PROVEEDORES!G398)</f>
        <v/>
      </c>
    </row>
    <row r="398" spans="3:12" ht="17.45" customHeight="1" x14ac:dyDescent="0.2">
      <c r="C398" s="158">
        <f t="shared" si="13"/>
        <v>392</v>
      </c>
      <c r="D398" s="146" t="str">
        <f>IF(PROVEEDORES!E399="","",PROVEEDORES!E399)</f>
        <v/>
      </c>
      <c r="E398" s="146" t="str">
        <f>IF(PROVEEDORES!F399="","",PROVEEDORES!F399)</f>
        <v/>
      </c>
      <c r="F398" s="146" t="str">
        <f>IF(PROVEEDORES!D399="","",PROVEEDORES!D399)</f>
        <v/>
      </c>
      <c r="G398" s="159">
        <f>SUMIF('EG-DIC'!$F$18:$F$516,PROVEEDORES!$D399,'EG-DIC'!P$18:P$516)</f>
        <v>0</v>
      </c>
      <c r="H398" s="159">
        <f>SUMIF('EG-DIC'!$F$18:$F$516,PROVEEDORES!$D399,'EG-DIC'!Q$18:Q$516)</f>
        <v>0</v>
      </c>
      <c r="I398" s="159">
        <f>SUMIF('EG-DIC'!$F$18:$F$516,PROVEEDORES!$D399,'EG-DIC'!R$18:R$516)</f>
        <v>0</v>
      </c>
      <c r="J398" s="159">
        <f>SUMIF('EG-DIC'!$F$18:$F$516,PROVEEDORES!$D399,'EG-DIC'!S$18:S$516)</f>
        <v>0</v>
      </c>
      <c r="K398" s="159" t="str">
        <f t="shared" si="12"/>
        <v/>
      </c>
      <c r="L398" s="146" t="str">
        <f>IF(PROVEEDORES!G399="","",PROVEEDORES!G399)</f>
        <v/>
      </c>
    </row>
    <row r="399" spans="3:12" ht="17.45" customHeight="1" x14ac:dyDescent="0.2">
      <c r="C399" s="158">
        <f t="shared" si="13"/>
        <v>393</v>
      </c>
      <c r="D399" s="146" t="str">
        <f>IF(PROVEEDORES!E400="","",PROVEEDORES!E400)</f>
        <v/>
      </c>
      <c r="E399" s="146" t="str">
        <f>IF(PROVEEDORES!F400="","",PROVEEDORES!F400)</f>
        <v/>
      </c>
      <c r="F399" s="146" t="str">
        <f>IF(PROVEEDORES!D400="","",PROVEEDORES!D400)</f>
        <v/>
      </c>
      <c r="G399" s="159">
        <f>SUMIF('EG-DIC'!$F$18:$F$516,PROVEEDORES!$D400,'EG-DIC'!P$18:P$516)</f>
        <v>0</v>
      </c>
      <c r="H399" s="159">
        <f>SUMIF('EG-DIC'!$F$18:$F$516,PROVEEDORES!$D400,'EG-DIC'!Q$18:Q$516)</f>
        <v>0</v>
      </c>
      <c r="I399" s="159">
        <f>SUMIF('EG-DIC'!$F$18:$F$516,PROVEEDORES!$D400,'EG-DIC'!R$18:R$516)</f>
        <v>0</v>
      </c>
      <c r="J399" s="159">
        <f>SUMIF('EG-DIC'!$F$18:$F$516,PROVEEDORES!$D400,'EG-DIC'!S$18:S$516)</f>
        <v>0</v>
      </c>
      <c r="K399" s="159" t="str">
        <f t="shared" si="12"/>
        <v/>
      </c>
      <c r="L399" s="146" t="str">
        <f>IF(PROVEEDORES!G400="","",PROVEEDORES!G400)</f>
        <v/>
      </c>
    </row>
    <row r="400" spans="3:12" ht="17.45" customHeight="1" x14ac:dyDescent="0.2">
      <c r="C400" s="158">
        <f t="shared" si="13"/>
        <v>394</v>
      </c>
      <c r="D400" s="146" t="str">
        <f>IF(PROVEEDORES!E401="","",PROVEEDORES!E401)</f>
        <v/>
      </c>
      <c r="E400" s="146" t="str">
        <f>IF(PROVEEDORES!F401="","",PROVEEDORES!F401)</f>
        <v/>
      </c>
      <c r="F400" s="146" t="str">
        <f>IF(PROVEEDORES!D401="","",PROVEEDORES!D401)</f>
        <v/>
      </c>
      <c r="G400" s="159">
        <f>SUMIF('EG-DIC'!$F$18:$F$516,PROVEEDORES!$D401,'EG-DIC'!P$18:P$516)</f>
        <v>0</v>
      </c>
      <c r="H400" s="159">
        <f>SUMIF('EG-DIC'!$F$18:$F$516,PROVEEDORES!$D401,'EG-DIC'!Q$18:Q$516)</f>
        <v>0</v>
      </c>
      <c r="I400" s="159">
        <f>SUMIF('EG-DIC'!$F$18:$F$516,PROVEEDORES!$D401,'EG-DIC'!R$18:R$516)</f>
        <v>0</v>
      </c>
      <c r="J400" s="159">
        <f>SUMIF('EG-DIC'!$F$18:$F$516,PROVEEDORES!$D401,'EG-DIC'!S$18:S$516)</f>
        <v>0</v>
      </c>
      <c r="K400" s="159" t="str">
        <f t="shared" si="12"/>
        <v/>
      </c>
      <c r="L400" s="146" t="str">
        <f>IF(PROVEEDORES!G401="","",PROVEEDORES!G401)</f>
        <v/>
      </c>
    </row>
    <row r="401" spans="3:12" ht="17.45" customHeight="1" x14ac:dyDescent="0.2">
      <c r="C401" s="158">
        <f t="shared" si="13"/>
        <v>395</v>
      </c>
      <c r="D401" s="146" t="str">
        <f>IF(PROVEEDORES!E402="","",PROVEEDORES!E402)</f>
        <v/>
      </c>
      <c r="E401" s="146" t="str">
        <f>IF(PROVEEDORES!F402="","",PROVEEDORES!F402)</f>
        <v/>
      </c>
      <c r="F401" s="146" t="str">
        <f>IF(PROVEEDORES!D402="","",PROVEEDORES!D402)</f>
        <v/>
      </c>
      <c r="G401" s="159">
        <f>SUMIF('EG-DIC'!$F$18:$F$516,PROVEEDORES!$D402,'EG-DIC'!P$18:P$516)</f>
        <v>0</v>
      </c>
      <c r="H401" s="159">
        <f>SUMIF('EG-DIC'!$F$18:$F$516,PROVEEDORES!$D402,'EG-DIC'!Q$18:Q$516)</f>
        <v>0</v>
      </c>
      <c r="I401" s="159">
        <f>SUMIF('EG-DIC'!$F$18:$F$516,PROVEEDORES!$D402,'EG-DIC'!R$18:R$516)</f>
        <v>0</v>
      </c>
      <c r="J401" s="159">
        <f>SUMIF('EG-DIC'!$F$18:$F$516,PROVEEDORES!$D402,'EG-DIC'!S$18:S$516)</f>
        <v>0</v>
      </c>
      <c r="K401" s="159" t="str">
        <f t="shared" si="12"/>
        <v/>
      </c>
      <c r="L401" s="146" t="str">
        <f>IF(PROVEEDORES!G402="","",PROVEEDORES!G402)</f>
        <v/>
      </c>
    </row>
    <row r="402" spans="3:12" ht="17.45" customHeight="1" x14ac:dyDescent="0.2">
      <c r="C402" s="158">
        <f t="shared" si="13"/>
        <v>396</v>
      </c>
      <c r="D402" s="146" t="str">
        <f>IF(PROVEEDORES!E403="","",PROVEEDORES!E403)</f>
        <v/>
      </c>
      <c r="E402" s="146" t="str">
        <f>IF(PROVEEDORES!F403="","",PROVEEDORES!F403)</f>
        <v/>
      </c>
      <c r="F402" s="146" t="str">
        <f>IF(PROVEEDORES!D403="","",PROVEEDORES!D403)</f>
        <v/>
      </c>
      <c r="G402" s="159">
        <f>SUMIF('EG-DIC'!$F$18:$F$516,PROVEEDORES!$D403,'EG-DIC'!P$18:P$516)</f>
        <v>0</v>
      </c>
      <c r="H402" s="159">
        <f>SUMIF('EG-DIC'!$F$18:$F$516,PROVEEDORES!$D403,'EG-DIC'!Q$18:Q$516)</f>
        <v>0</v>
      </c>
      <c r="I402" s="159">
        <f>SUMIF('EG-DIC'!$F$18:$F$516,PROVEEDORES!$D403,'EG-DIC'!R$18:R$516)</f>
        <v>0</v>
      </c>
      <c r="J402" s="159">
        <f>SUMIF('EG-DIC'!$F$18:$F$516,PROVEEDORES!$D403,'EG-DIC'!S$18:S$516)</f>
        <v>0</v>
      </c>
      <c r="K402" s="159" t="str">
        <f t="shared" si="12"/>
        <v/>
      </c>
      <c r="L402" s="146" t="str">
        <f>IF(PROVEEDORES!G403="","",PROVEEDORES!G403)</f>
        <v/>
      </c>
    </row>
    <row r="403" spans="3:12" ht="17.45" customHeight="1" x14ac:dyDescent="0.2">
      <c r="C403" s="158">
        <f t="shared" si="13"/>
        <v>397</v>
      </c>
      <c r="D403" s="146" t="str">
        <f>IF(PROVEEDORES!E404="","",PROVEEDORES!E404)</f>
        <v/>
      </c>
      <c r="E403" s="146" t="str">
        <f>IF(PROVEEDORES!F404="","",PROVEEDORES!F404)</f>
        <v/>
      </c>
      <c r="F403" s="146" t="str">
        <f>IF(PROVEEDORES!D404="","",PROVEEDORES!D404)</f>
        <v/>
      </c>
      <c r="G403" s="159">
        <f>SUMIF('EG-DIC'!$F$18:$F$516,PROVEEDORES!$D404,'EG-DIC'!P$18:P$516)</f>
        <v>0</v>
      </c>
      <c r="H403" s="159">
        <f>SUMIF('EG-DIC'!$F$18:$F$516,PROVEEDORES!$D404,'EG-DIC'!Q$18:Q$516)</f>
        <v>0</v>
      </c>
      <c r="I403" s="159">
        <f>SUMIF('EG-DIC'!$F$18:$F$516,PROVEEDORES!$D404,'EG-DIC'!R$18:R$516)</f>
        <v>0</v>
      </c>
      <c r="J403" s="159">
        <f>SUMIF('EG-DIC'!$F$18:$F$516,PROVEEDORES!$D404,'EG-DIC'!S$18:S$516)</f>
        <v>0</v>
      </c>
      <c r="K403" s="159" t="str">
        <f t="shared" si="12"/>
        <v/>
      </c>
      <c r="L403" s="146" t="str">
        <f>IF(PROVEEDORES!G404="","",PROVEEDORES!G404)</f>
        <v/>
      </c>
    </row>
    <row r="404" spans="3:12" ht="17.45" customHeight="1" x14ac:dyDescent="0.2">
      <c r="C404" s="158">
        <f t="shared" si="13"/>
        <v>398</v>
      </c>
      <c r="D404" s="146" t="str">
        <f>IF(PROVEEDORES!E405="","",PROVEEDORES!E405)</f>
        <v/>
      </c>
      <c r="E404" s="146" t="str">
        <f>IF(PROVEEDORES!F405="","",PROVEEDORES!F405)</f>
        <v/>
      </c>
      <c r="F404" s="146" t="str">
        <f>IF(PROVEEDORES!D405="","",PROVEEDORES!D405)</f>
        <v/>
      </c>
      <c r="G404" s="159">
        <f>SUMIF('EG-DIC'!$F$18:$F$516,PROVEEDORES!$D405,'EG-DIC'!P$18:P$516)</f>
        <v>0</v>
      </c>
      <c r="H404" s="159">
        <f>SUMIF('EG-DIC'!$F$18:$F$516,PROVEEDORES!$D405,'EG-DIC'!Q$18:Q$516)</f>
        <v>0</v>
      </c>
      <c r="I404" s="159">
        <f>SUMIF('EG-DIC'!$F$18:$F$516,PROVEEDORES!$D405,'EG-DIC'!R$18:R$516)</f>
        <v>0</v>
      </c>
      <c r="J404" s="159">
        <f>SUMIF('EG-DIC'!$F$18:$F$516,PROVEEDORES!$D405,'EG-DIC'!S$18:S$516)</f>
        <v>0</v>
      </c>
      <c r="K404" s="159" t="str">
        <f t="shared" si="12"/>
        <v/>
      </c>
      <c r="L404" s="146" t="str">
        <f>IF(PROVEEDORES!G405="","",PROVEEDORES!G405)</f>
        <v/>
      </c>
    </row>
    <row r="405" spans="3:12" ht="17.45" customHeight="1" x14ac:dyDescent="0.2">
      <c r="C405" s="158">
        <f t="shared" si="13"/>
        <v>399</v>
      </c>
      <c r="D405" s="146" t="str">
        <f>IF(PROVEEDORES!E406="","",PROVEEDORES!E406)</f>
        <v/>
      </c>
      <c r="E405" s="146" t="str">
        <f>IF(PROVEEDORES!F406="","",PROVEEDORES!F406)</f>
        <v/>
      </c>
      <c r="F405" s="146" t="str">
        <f>IF(PROVEEDORES!D406="","",PROVEEDORES!D406)</f>
        <v/>
      </c>
      <c r="G405" s="159">
        <f>SUMIF('EG-DIC'!$F$18:$F$516,PROVEEDORES!$D406,'EG-DIC'!P$18:P$516)</f>
        <v>0</v>
      </c>
      <c r="H405" s="159">
        <f>SUMIF('EG-DIC'!$F$18:$F$516,PROVEEDORES!$D406,'EG-DIC'!Q$18:Q$516)</f>
        <v>0</v>
      </c>
      <c r="I405" s="159">
        <f>SUMIF('EG-DIC'!$F$18:$F$516,PROVEEDORES!$D406,'EG-DIC'!R$18:R$516)</f>
        <v>0</v>
      </c>
      <c r="J405" s="159">
        <f>SUMIF('EG-DIC'!$F$18:$F$516,PROVEEDORES!$D406,'EG-DIC'!S$18:S$516)</f>
        <v>0</v>
      </c>
      <c r="K405" s="159" t="str">
        <f t="shared" si="12"/>
        <v/>
      </c>
      <c r="L405" s="146" t="str">
        <f>IF(PROVEEDORES!G406="","",PROVEEDORES!G406)</f>
        <v/>
      </c>
    </row>
    <row r="406" spans="3:12" ht="17.45" customHeight="1" x14ac:dyDescent="0.2">
      <c r="C406" s="158">
        <f t="shared" si="13"/>
        <v>400</v>
      </c>
      <c r="D406" s="146" t="str">
        <f>IF(PROVEEDORES!E407="","",PROVEEDORES!E407)</f>
        <v/>
      </c>
      <c r="E406" s="146" t="str">
        <f>IF(PROVEEDORES!F407="","",PROVEEDORES!F407)</f>
        <v/>
      </c>
      <c r="F406" s="146" t="str">
        <f>IF(PROVEEDORES!D407="","",PROVEEDORES!D407)</f>
        <v/>
      </c>
      <c r="G406" s="159">
        <f>SUMIF('EG-DIC'!$F$18:$F$516,PROVEEDORES!$D407,'EG-DIC'!P$18:P$516)</f>
        <v>0</v>
      </c>
      <c r="H406" s="159">
        <f>SUMIF('EG-DIC'!$F$18:$F$516,PROVEEDORES!$D407,'EG-DIC'!Q$18:Q$516)</f>
        <v>0</v>
      </c>
      <c r="I406" s="159">
        <f>SUMIF('EG-DIC'!$F$18:$F$516,PROVEEDORES!$D407,'EG-DIC'!R$18:R$516)</f>
        <v>0</v>
      </c>
      <c r="J406" s="159">
        <f>SUMIF('EG-DIC'!$F$18:$F$516,PROVEEDORES!$D407,'EG-DIC'!S$18:S$516)</f>
        <v>0</v>
      </c>
      <c r="K406" s="159" t="str">
        <f t="shared" si="12"/>
        <v/>
      </c>
      <c r="L406" s="146" t="str">
        <f>IF(PROVEEDORES!G407="","",PROVEEDORES!G407)</f>
        <v/>
      </c>
    </row>
    <row r="407" spans="3:12" ht="17.45" customHeight="1" x14ac:dyDescent="0.2">
      <c r="C407" s="158">
        <f t="shared" si="13"/>
        <v>401</v>
      </c>
      <c r="D407" s="146" t="str">
        <f>IF(PROVEEDORES!E408="","",PROVEEDORES!E408)</f>
        <v/>
      </c>
      <c r="E407" s="146" t="str">
        <f>IF(PROVEEDORES!F408="","",PROVEEDORES!F408)</f>
        <v/>
      </c>
      <c r="F407" s="146" t="str">
        <f>IF(PROVEEDORES!D408="","",PROVEEDORES!D408)</f>
        <v/>
      </c>
      <c r="G407" s="159">
        <f>SUMIF('EG-DIC'!$F$18:$F$516,PROVEEDORES!$D408,'EG-DIC'!P$18:P$516)</f>
        <v>0</v>
      </c>
      <c r="H407" s="159">
        <f>SUMIF('EG-DIC'!$F$18:$F$516,PROVEEDORES!$D408,'EG-DIC'!Q$18:Q$516)</f>
        <v>0</v>
      </c>
      <c r="I407" s="159">
        <f>SUMIF('EG-DIC'!$F$18:$F$516,PROVEEDORES!$D408,'EG-DIC'!R$18:R$516)</f>
        <v>0</v>
      </c>
      <c r="J407" s="159">
        <f>SUMIF('EG-DIC'!$F$18:$F$516,PROVEEDORES!$D408,'EG-DIC'!S$18:S$516)</f>
        <v>0</v>
      </c>
      <c r="K407" s="159" t="str">
        <f t="shared" si="12"/>
        <v/>
      </c>
      <c r="L407" s="146" t="str">
        <f>IF(PROVEEDORES!G408="","",PROVEEDORES!G408)</f>
        <v/>
      </c>
    </row>
    <row r="408" spans="3:12" ht="17.45" customHeight="1" x14ac:dyDescent="0.2">
      <c r="C408" s="158">
        <f t="shared" si="13"/>
        <v>402</v>
      </c>
      <c r="D408" s="146" t="str">
        <f>IF(PROVEEDORES!E409="","",PROVEEDORES!E409)</f>
        <v/>
      </c>
      <c r="E408" s="146" t="str">
        <f>IF(PROVEEDORES!F409="","",PROVEEDORES!F409)</f>
        <v/>
      </c>
      <c r="F408" s="146" t="str">
        <f>IF(PROVEEDORES!D409="","",PROVEEDORES!D409)</f>
        <v/>
      </c>
      <c r="G408" s="159">
        <f>SUMIF('EG-DIC'!$F$18:$F$516,PROVEEDORES!$D409,'EG-DIC'!P$18:P$516)</f>
        <v>0</v>
      </c>
      <c r="H408" s="159">
        <f>SUMIF('EG-DIC'!$F$18:$F$516,PROVEEDORES!$D409,'EG-DIC'!Q$18:Q$516)</f>
        <v>0</v>
      </c>
      <c r="I408" s="159">
        <f>SUMIF('EG-DIC'!$F$18:$F$516,PROVEEDORES!$D409,'EG-DIC'!R$18:R$516)</f>
        <v>0</v>
      </c>
      <c r="J408" s="159">
        <f>SUMIF('EG-DIC'!$F$18:$F$516,PROVEEDORES!$D409,'EG-DIC'!S$18:S$516)</f>
        <v>0</v>
      </c>
      <c r="K408" s="159" t="str">
        <f t="shared" si="12"/>
        <v/>
      </c>
      <c r="L408" s="146" t="str">
        <f>IF(PROVEEDORES!G409="","",PROVEEDORES!G409)</f>
        <v/>
      </c>
    </row>
    <row r="409" spans="3:12" ht="17.45" customHeight="1" x14ac:dyDescent="0.2">
      <c r="C409" s="158">
        <f t="shared" si="13"/>
        <v>403</v>
      </c>
      <c r="D409" s="146" t="str">
        <f>IF(PROVEEDORES!E410="","",PROVEEDORES!E410)</f>
        <v/>
      </c>
      <c r="E409" s="146" t="str">
        <f>IF(PROVEEDORES!F410="","",PROVEEDORES!F410)</f>
        <v/>
      </c>
      <c r="F409" s="146" t="str">
        <f>IF(PROVEEDORES!D410="","",PROVEEDORES!D410)</f>
        <v/>
      </c>
      <c r="G409" s="159">
        <f>SUMIF('EG-DIC'!$F$18:$F$516,PROVEEDORES!$D410,'EG-DIC'!P$18:P$516)</f>
        <v>0</v>
      </c>
      <c r="H409" s="159">
        <f>SUMIF('EG-DIC'!$F$18:$F$516,PROVEEDORES!$D410,'EG-DIC'!Q$18:Q$516)</f>
        <v>0</v>
      </c>
      <c r="I409" s="159">
        <f>SUMIF('EG-DIC'!$F$18:$F$516,PROVEEDORES!$D410,'EG-DIC'!R$18:R$516)</f>
        <v>0</v>
      </c>
      <c r="J409" s="159">
        <f>SUMIF('EG-DIC'!$F$18:$F$516,PROVEEDORES!$D410,'EG-DIC'!S$18:S$516)</f>
        <v>0</v>
      </c>
      <c r="K409" s="159" t="str">
        <f t="shared" si="12"/>
        <v/>
      </c>
      <c r="L409" s="146" t="str">
        <f>IF(PROVEEDORES!G410="","",PROVEEDORES!G410)</f>
        <v/>
      </c>
    </row>
    <row r="410" spans="3:12" ht="17.45" customHeight="1" x14ac:dyDescent="0.2">
      <c r="C410" s="158">
        <f t="shared" si="13"/>
        <v>404</v>
      </c>
      <c r="D410" s="146" t="str">
        <f>IF(PROVEEDORES!E411="","",PROVEEDORES!E411)</f>
        <v/>
      </c>
      <c r="E410" s="146" t="str">
        <f>IF(PROVEEDORES!F411="","",PROVEEDORES!F411)</f>
        <v/>
      </c>
      <c r="F410" s="146" t="str">
        <f>IF(PROVEEDORES!D411="","",PROVEEDORES!D411)</f>
        <v/>
      </c>
      <c r="G410" s="159">
        <f>SUMIF('EG-DIC'!$F$18:$F$516,PROVEEDORES!$D411,'EG-DIC'!P$18:P$516)</f>
        <v>0</v>
      </c>
      <c r="H410" s="159">
        <f>SUMIF('EG-DIC'!$F$18:$F$516,PROVEEDORES!$D411,'EG-DIC'!Q$18:Q$516)</f>
        <v>0</v>
      </c>
      <c r="I410" s="159">
        <f>SUMIF('EG-DIC'!$F$18:$F$516,PROVEEDORES!$D411,'EG-DIC'!R$18:R$516)</f>
        <v>0</v>
      </c>
      <c r="J410" s="159">
        <f>SUMIF('EG-DIC'!$F$18:$F$516,PROVEEDORES!$D411,'EG-DIC'!S$18:S$516)</f>
        <v>0</v>
      </c>
      <c r="K410" s="159" t="str">
        <f t="shared" si="12"/>
        <v/>
      </c>
      <c r="L410" s="146" t="str">
        <f>IF(PROVEEDORES!G411="","",PROVEEDORES!G411)</f>
        <v/>
      </c>
    </row>
    <row r="411" spans="3:12" ht="17.45" customHeight="1" x14ac:dyDescent="0.2">
      <c r="C411" s="158">
        <f t="shared" si="13"/>
        <v>405</v>
      </c>
      <c r="D411" s="146" t="str">
        <f>IF(PROVEEDORES!E412="","",PROVEEDORES!E412)</f>
        <v/>
      </c>
      <c r="E411" s="146" t="str">
        <f>IF(PROVEEDORES!F412="","",PROVEEDORES!F412)</f>
        <v/>
      </c>
      <c r="F411" s="146" t="str">
        <f>IF(PROVEEDORES!D412="","",PROVEEDORES!D412)</f>
        <v/>
      </c>
      <c r="G411" s="159">
        <f>SUMIF('EG-DIC'!$F$18:$F$516,PROVEEDORES!$D412,'EG-DIC'!P$18:P$516)</f>
        <v>0</v>
      </c>
      <c r="H411" s="159">
        <f>SUMIF('EG-DIC'!$F$18:$F$516,PROVEEDORES!$D412,'EG-DIC'!Q$18:Q$516)</f>
        <v>0</v>
      </c>
      <c r="I411" s="159">
        <f>SUMIF('EG-DIC'!$F$18:$F$516,PROVEEDORES!$D412,'EG-DIC'!R$18:R$516)</f>
        <v>0</v>
      </c>
      <c r="J411" s="159">
        <f>SUMIF('EG-DIC'!$F$18:$F$516,PROVEEDORES!$D412,'EG-DIC'!S$18:S$516)</f>
        <v>0</v>
      </c>
      <c r="K411" s="159" t="str">
        <f t="shared" si="12"/>
        <v/>
      </c>
      <c r="L411" s="146" t="str">
        <f>IF(PROVEEDORES!G412="","",PROVEEDORES!G412)</f>
        <v/>
      </c>
    </row>
    <row r="412" spans="3:12" ht="17.45" customHeight="1" x14ac:dyDescent="0.2">
      <c r="C412" s="158">
        <f t="shared" si="13"/>
        <v>406</v>
      </c>
      <c r="D412" s="146" t="str">
        <f>IF(PROVEEDORES!E413="","",PROVEEDORES!E413)</f>
        <v/>
      </c>
      <c r="E412" s="146" t="str">
        <f>IF(PROVEEDORES!F413="","",PROVEEDORES!F413)</f>
        <v/>
      </c>
      <c r="F412" s="146" t="str">
        <f>IF(PROVEEDORES!D413="","",PROVEEDORES!D413)</f>
        <v/>
      </c>
      <c r="G412" s="159">
        <f>SUMIF('EG-DIC'!$F$18:$F$516,PROVEEDORES!$D413,'EG-DIC'!P$18:P$516)</f>
        <v>0</v>
      </c>
      <c r="H412" s="159">
        <f>SUMIF('EG-DIC'!$F$18:$F$516,PROVEEDORES!$D413,'EG-DIC'!Q$18:Q$516)</f>
        <v>0</v>
      </c>
      <c r="I412" s="159">
        <f>SUMIF('EG-DIC'!$F$18:$F$516,PROVEEDORES!$D413,'EG-DIC'!R$18:R$516)</f>
        <v>0</v>
      </c>
      <c r="J412" s="159">
        <f>SUMIF('EG-DIC'!$F$18:$F$516,PROVEEDORES!$D413,'EG-DIC'!S$18:S$516)</f>
        <v>0</v>
      </c>
      <c r="K412" s="159" t="str">
        <f t="shared" si="12"/>
        <v/>
      </c>
      <c r="L412" s="146" t="str">
        <f>IF(PROVEEDORES!G413="","",PROVEEDORES!G413)</f>
        <v/>
      </c>
    </row>
    <row r="413" spans="3:12" ht="17.45" customHeight="1" x14ac:dyDescent="0.2">
      <c r="C413" s="158">
        <f t="shared" si="13"/>
        <v>407</v>
      </c>
      <c r="D413" s="146" t="str">
        <f>IF(PROVEEDORES!E414="","",PROVEEDORES!E414)</f>
        <v/>
      </c>
      <c r="E413" s="146" t="str">
        <f>IF(PROVEEDORES!F414="","",PROVEEDORES!F414)</f>
        <v/>
      </c>
      <c r="F413" s="146" t="str">
        <f>IF(PROVEEDORES!D414="","",PROVEEDORES!D414)</f>
        <v/>
      </c>
      <c r="G413" s="159">
        <f>SUMIF('EG-DIC'!$F$18:$F$516,PROVEEDORES!$D414,'EG-DIC'!P$18:P$516)</f>
        <v>0</v>
      </c>
      <c r="H413" s="159">
        <f>SUMIF('EG-DIC'!$F$18:$F$516,PROVEEDORES!$D414,'EG-DIC'!Q$18:Q$516)</f>
        <v>0</v>
      </c>
      <c r="I413" s="159">
        <f>SUMIF('EG-DIC'!$F$18:$F$516,PROVEEDORES!$D414,'EG-DIC'!R$18:R$516)</f>
        <v>0</v>
      </c>
      <c r="J413" s="159">
        <f>SUMIF('EG-DIC'!$F$18:$F$516,PROVEEDORES!$D414,'EG-DIC'!S$18:S$516)</f>
        <v>0</v>
      </c>
      <c r="K413" s="159" t="str">
        <f t="shared" si="12"/>
        <v/>
      </c>
      <c r="L413" s="146" t="str">
        <f>IF(PROVEEDORES!G414="","",PROVEEDORES!G414)</f>
        <v/>
      </c>
    </row>
    <row r="414" spans="3:12" ht="17.45" customHeight="1" x14ac:dyDescent="0.2">
      <c r="C414" s="158">
        <f t="shared" si="13"/>
        <v>408</v>
      </c>
      <c r="D414" s="146" t="str">
        <f>IF(PROVEEDORES!E415="","",PROVEEDORES!E415)</f>
        <v/>
      </c>
      <c r="E414" s="146" t="str">
        <f>IF(PROVEEDORES!F415="","",PROVEEDORES!F415)</f>
        <v/>
      </c>
      <c r="F414" s="146" t="str">
        <f>IF(PROVEEDORES!D415="","",PROVEEDORES!D415)</f>
        <v/>
      </c>
      <c r="G414" s="159">
        <f>SUMIF('EG-DIC'!$F$18:$F$516,PROVEEDORES!$D415,'EG-DIC'!P$18:P$516)</f>
        <v>0</v>
      </c>
      <c r="H414" s="159">
        <f>SUMIF('EG-DIC'!$F$18:$F$516,PROVEEDORES!$D415,'EG-DIC'!Q$18:Q$516)</f>
        <v>0</v>
      </c>
      <c r="I414" s="159">
        <f>SUMIF('EG-DIC'!$F$18:$F$516,PROVEEDORES!$D415,'EG-DIC'!R$18:R$516)</f>
        <v>0</v>
      </c>
      <c r="J414" s="159">
        <f>SUMIF('EG-DIC'!$F$18:$F$516,PROVEEDORES!$D415,'EG-DIC'!S$18:S$516)</f>
        <v>0</v>
      </c>
      <c r="K414" s="159" t="str">
        <f t="shared" si="12"/>
        <v/>
      </c>
      <c r="L414" s="146" t="str">
        <f>IF(PROVEEDORES!G415="","",PROVEEDORES!G415)</f>
        <v/>
      </c>
    </row>
    <row r="415" spans="3:12" ht="17.45" customHeight="1" x14ac:dyDescent="0.2">
      <c r="C415" s="158">
        <f t="shared" si="13"/>
        <v>409</v>
      </c>
      <c r="D415" s="146" t="str">
        <f>IF(PROVEEDORES!E416="","",PROVEEDORES!E416)</f>
        <v/>
      </c>
      <c r="E415" s="146" t="str">
        <f>IF(PROVEEDORES!F416="","",PROVEEDORES!F416)</f>
        <v/>
      </c>
      <c r="F415" s="146" t="str">
        <f>IF(PROVEEDORES!D416="","",PROVEEDORES!D416)</f>
        <v/>
      </c>
      <c r="G415" s="159">
        <f>SUMIF('EG-DIC'!$F$18:$F$516,PROVEEDORES!$D416,'EG-DIC'!P$18:P$516)</f>
        <v>0</v>
      </c>
      <c r="H415" s="159">
        <f>SUMIF('EG-DIC'!$F$18:$F$516,PROVEEDORES!$D416,'EG-DIC'!Q$18:Q$516)</f>
        <v>0</v>
      </c>
      <c r="I415" s="159">
        <f>SUMIF('EG-DIC'!$F$18:$F$516,PROVEEDORES!$D416,'EG-DIC'!R$18:R$516)</f>
        <v>0</v>
      </c>
      <c r="J415" s="159">
        <f>SUMIF('EG-DIC'!$F$18:$F$516,PROVEEDORES!$D416,'EG-DIC'!S$18:S$516)</f>
        <v>0</v>
      </c>
      <c r="K415" s="159" t="str">
        <f t="shared" si="12"/>
        <v/>
      </c>
      <c r="L415" s="146" t="str">
        <f>IF(PROVEEDORES!G416="","",PROVEEDORES!G416)</f>
        <v/>
      </c>
    </row>
    <row r="416" spans="3:12" ht="17.45" customHeight="1" x14ac:dyDescent="0.2">
      <c r="C416" s="158">
        <f t="shared" si="13"/>
        <v>410</v>
      </c>
      <c r="D416" s="146" t="str">
        <f>IF(PROVEEDORES!E417="","",PROVEEDORES!E417)</f>
        <v/>
      </c>
      <c r="E416" s="146" t="str">
        <f>IF(PROVEEDORES!F417="","",PROVEEDORES!F417)</f>
        <v/>
      </c>
      <c r="F416" s="146" t="str">
        <f>IF(PROVEEDORES!D417="","",PROVEEDORES!D417)</f>
        <v/>
      </c>
      <c r="G416" s="159">
        <f>SUMIF('EG-DIC'!$F$18:$F$516,PROVEEDORES!$D417,'EG-DIC'!P$18:P$516)</f>
        <v>0</v>
      </c>
      <c r="H416" s="159">
        <f>SUMIF('EG-DIC'!$F$18:$F$516,PROVEEDORES!$D417,'EG-DIC'!Q$18:Q$516)</f>
        <v>0</v>
      </c>
      <c r="I416" s="159">
        <f>SUMIF('EG-DIC'!$F$18:$F$516,PROVEEDORES!$D417,'EG-DIC'!R$18:R$516)</f>
        <v>0</v>
      </c>
      <c r="J416" s="159">
        <f>SUMIF('EG-DIC'!$F$18:$F$516,PROVEEDORES!$D417,'EG-DIC'!S$18:S$516)</f>
        <v>0</v>
      </c>
      <c r="K416" s="159" t="str">
        <f t="shared" si="12"/>
        <v/>
      </c>
      <c r="L416" s="146" t="str">
        <f>IF(PROVEEDORES!G417="","",PROVEEDORES!G417)</f>
        <v/>
      </c>
    </row>
    <row r="417" spans="3:12" ht="17.45" customHeight="1" x14ac:dyDescent="0.2">
      <c r="C417" s="158">
        <f t="shared" si="13"/>
        <v>411</v>
      </c>
      <c r="D417" s="146" t="str">
        <f>IF(PROVEEDORES!E418="","",PROVEEDORES!E418)</f>
        <v/>
      </c>
      <c r="E417" s="146" t="str">
        <f>IF(PROVEEDORES!F418="","",PROVEEDORES!F418)</f>
        <v/>
      </c>
      <c r="F417" s="146" t="str">
        <f>IF(PROVEEDORES!D418="","",PROVEEDORES!D418)</f>
        <v/>
      </c>
      <c r="G417" s="159">
        <f>SUMIF('EG-DIC'!$F$18:$F$516,PROVEEDORES!$D418,'EG-DIC'!P$18:P$516)</f>
        <v>0</v>
      </c>
      <c r="H417" s="159">
        <f>SUMIF('EG-DIC'!$F$18:$F$516,PROVEEDORES!$D418,'EG-DIC'!Q$18:Q$516)</f>
        <v>0</v>
      </c>
      <c r="I417" s="159">
        <f>SUMIF('EG-DIC'!$F$18:$F$516,PROVEEDORES!$D418,'EG-DIC'!R$18:R$516)</f>
        <v>0</v>
      </c>
      <c r="J417" s="159">
        <f>SUMIF('EG-DIC'!$F$18:$F$516,PROVEEDORES!$D418,'EG-DIC'!S$18:S$516)</f>
        <v>0</v>
      </c>
      <c r="K417" s="159" t="str">
        <f t="shared" si="12"/>
        <v/>
      </c>
      <c r="L417" s="146" t="str">
        <f>IF(PROVEEDORES!G418="","",PROVEEDORES!G418)</f>
        <v/>
      </c>
    </row>
    <row r="418" spans="3:12" ht="17.45" customHeight="1" x14ac:dyDescent="0.2">
      <c r="C418" s="158">
        <f t="shared" si="13"/>
        <v>412</v>
      </c>
      <c r="D418" s="146" t="str">
        <f>IF(PROVEEDORES!E419="","",PROVEEDORES!E419)</f>
        <v/>
      </c>
      <c r="E418" s="146" t="str">
        <f>IF(PROVEEDORES!F419="","",PROVEEDORES!F419)</f>
        <v/>
      </c>
      <c r="F418" s="146" t="str">
        <f>IF(PROVEEDORES!D419="","",PROVEEDORES!D419)</f>
        <v/>
      </c>
      <c r="G418" s="159">
        <f>SUMIF('EG-DIC'!$F$18:$F$516,PROVEEDORES!$D419,'EG-DIC'!P$18:P$516)</f>
        <v>0</v>
      </c>
      <c r="H418" s="159">
        <f>SUMIF('EG-DIC'!$F$18:$F$516,PROVEEDORES!$D419,'EG-DIC'!Q$18:Q$516)</f>
        <v>0</v>
      </c>
      <c r="I418" s="159">
        <f>SUMIF('EG-DIC'!$F$18:$F$516,PROVEEDORES!$D419,'EG-DIC'!R$18:R$516)</f>
        <v>0</v>
      </c>
      <c r="J418" s="159">
        <f>SUMIF('EG-DIC'!$F$18:$F$516,PROVEEDORES!$D419,'EG-DIC'!S$18:S$516)</f>
        <v>0</v>
      </c>
      <c r="K418" s="159" t="str">
        <f t="shared" si="12"/>
        <v/>
      </c>
      <c r="L418" s="146" t="str">
        <f>IF(PROVEEDORES!G419="","",PROVEEDORES!G419)</f>
        <v/>
      </c>
    </row>
    <row r="419" spans="3:12" ht="17.45" customHeight="1" x14ac:dyDescent="0.2">
      <c r="C419" s="158">
        <f t="shared" si="13"/>
        <v>413</v>
      </c>
      <c r="D419" s="146" t="str">
        <f>IF(PROVEEDORES!E420="","",PROVEEDORES!E420)</f>
        <v/>
      </c>
      <c r="E419" s="146" t="str">
        <f>IF(PROVEEDORES!F420="","",PROVEEDORES!F420)</f>
        <v/>
      </c>
      <c r="F419" s="146" t="str">
        <f>IF(PROVEEDORES!D420="","",PROVEEDORES!D420)</f>
        <v/>
      </c>
      <c r="G419" s="159">
        <f>SUMIF('EG-DIC'!$F$18:$F$516,PROVEEDORES!$D420,'EG-DIC'!P$18:P$516)</f>
        <v>0</v>
      </c>
      <c r="H419" s="159">
        <f>SUMIF('EG-DIC'!$F$18:$F$516,PROVEEDORES!$D420,'EG-DIC'!Q$18:Q$516)</f>
        <v>0</v>
      </c>
      <c r="I419" s="159">
        <f>SUMIF('EG-DIC'!$F$18:$F$516,PROVEEDORES!$D420,'EG-DIC'!R$18:R$516)</f>
        <v>0</v>
      </c>
      <c r="J419" s="159">
        <f>SUMIF('EG-DIC'!$F$18:$F$516,PROVEEDORES!$D420,'EG-DIC'!S$18:S$516)</f>
        <v>0</v>
      </c>
      <c r="K419" s="159" t="str">
        <f t="shared" si="12"/>
        <v/>
      </c>
      <c r="L419" s="146" t="str">
        <f>IF(PROVEEDORES!G420="","",PROVEEDORES!G420)</f>
        <v/>
      </c>
    </row>
    <row r="420" spans="3:12" ht="17.45" customHeight="1" x14ac:dyDescent="0.2">
      <c r="C420" s="158">
        <f t="shared" si="13"/>
        <v>414</v>
      </c>
      <c r="D420" s="146" t="str">
        <f>IF(PROVEEDORES!E421="","",PROVEEDORES!E421)</f>
        <v/>
      </c>
      <c r="E420" s="146" t="str">
        <f>IF(PROVEEDORES!F421="","",PROVEEDORES!F421)</f>
        <v/>
      </c>
      <c r="F420" s="146" t="str">
        <f>IF(PROVEEDORES!D421="","",PROVEEDORES!D421)</f>
        <v/>
      </c>
      <c r="G420" s="159">
        <f>SUMIF('EG-DIC'!$F$18:$F$516,PROVEEDORES!$D421,'EG-DIC'!P$18:P$516)</f>
        <v>0</v>
      </c>
      <c r="H420" s="159">
        <f>SUMIF('EG-DIC'!$F$18:$F$516,PROVEEDORES!$D421,'EG-DIC'!Q$18:Q$516)</f>
        <v>0</v>
      </c>
      <c r="I420" s="159">
        <f>SUMIF('EG-DIC'!$F$18:$F$516,PROVEEDORES!$D421,'EG-DIC'!R$18:R$516)</f>
        <v>0</v>
      </c>
      <c r="J420" s="159">
        <f>SUMIF('EG-DIC'!$F$18:$F$516,PROVEEDORES!$D421,'EG-DIC'!S$18:S$516)</f>
        <v>0</v>
      </c>
      <c r="K420" s="159" t="str">
        <f t="shared" si="12"/>
        <v/>
      </c>
      <c r="L420" s="146" t="str">
        <f>IF(PROVEEDORES!G421="","",PROVEEDORES!G421)</f>
        <v/>
      </c>
    </row>
    <row r="421" spans="3:12" ht="17.45" customHeight="1" x14ac:dyDescent="0.2">
      <c r="C421" s="158">
        <f t="shared" si="13"/>
        <v>415</v>
      </c>
      <c r="D421" s="146" t="str">
        <f>IF(PROVEEDORES!E422="","",PROVEEDORES!E422)</f>
        <v/>
      </c>
      <c r="E421" s="146" t="str">
        <f>IF(PROVEEDORES!F422="","",PROVEEDORES!F422)</f>
        <v/>
      </c>
      <c r="F421" s="146" t="str">
        <f>IF(PROVEEDORES!D422="","",PROVEEDORES!D422)</f>
        <v/>
      </c>
      <c r="G421" s="159">
        <f>SUMIF('EG-DIC'!$F$18:$F$516,PROVEEDORES!$D422,'EG-DIC'!P$18:P$516)</f>
        <v>0</v>
      </c>
      <c r="H421" s="159">
        <f>SUMIF('EG-DIC'!$F$18:$F$516,PROVEEDORES!$D422,'EG-DIC'!Q$18:Q$516)</f>
        <v>0</v>
      </c>
      <c r="I421" s="159">
        <f>SUMIF('EG-DIC'!$F$18:$F$516,PROVEEDORES!$D422,'EG-DIC'!R$18:R$516)</f>
        <v>0</v>
      </c>
      <c r="J421" s="159">
        <f>SUMIF('EG-DIC'!$F$18:$F$516,PROVEEDORES!$D422,'EG-DIC'!S$18:S$516)</f>
        <v>0</v>
      </c>
      <c r="K421" s="159" t="str">
        <f t="shared" si="12"/>
        <v/>
      </c>
      <c r="L421" s="146" t="str">
        <f>IF(PROVEEDORES!G422="","",PROVEEDORES!G422)</f>
        <v/>
      </c>
    </row>
    <row r="422" spans="3:12" ht="17.45" customHeight="1" x14ac:dyDescent="0.2">
      <c r="C422" s="158">
        <f t="shared" si="13"/>
        <v>416</v>
      </c>
      <c r="D422" s="146" t="str">
        <f>IF(PROVEEDORES!E423="","",PROVEEDORES!E423)</f>
        <v/>
      </c>
      <c r="E422" s="146" t="str">
        <f>IF(PROVEEDORES!F423="","",PROVEEDORES!F423)</f>
        <v/>
      </c>
      <c r="F422" s="146" t="str">
        <f>IF(PROVEEDORES!D423="","",PROVEEDORES!D423)</f>
        <v/>
      </c>
      <c r="G422" s="159">
        <f>SUMIF('EG-DIC'!$F$18:$F$516,PROVEEDORES!$D423,'EG-DIC'!P$18:P$516)</f>
        <v>0</v>
      </c>
      <c r="H422" s="159">
        <f>SUMIF('EG-DIC'!$F$18:$F$516,PROVEEDORES!$D423,'EG-DIC'!Q$18:Q$516)</f>
        <v>0</v>
      </c>
      <c r="I422" s="159">
        <f>SUMIF('EG-DIC'!$F$18:$F$516,PROVEEDORES!$D423,'EG-DIC'!R$18:R$516)</f>
        <v>0</v>
      </c>
      <c r="J422" s="159">
        <f>SUMIF('EG-DIC'!$F$18:$F$516,PROVEEDORES!$D423,'EG-DIC'!S$18:S$516)</f>
        <v>0</v>
      </c>
      <c r="K422" s="159" t="str">
        <f t="shared" si="12"/>
        <v/>
      </c>
      <c r="L422" s="146" t="str">
        <f>IF(PROVEEDORES!G423="","",PROVEEDORES!G423)</f>
        <v/>
      </c>
    </row>
    <row r="423" spans="3:12" ht="17.45" customHeight="1" x14ac:dyDescent="0.2">
      <c r="C423" s="158">
        <f t="shared" si="13"/>
        <v>417</v>
      </c>
      <c r="D423" s="146" t="str">
        <f>IF(PROVEEDORES!E424="","",PROVEEDORES!E424)</f>
        <v/>
      </c>
      <c r="E423" s="146" t="str">
        <f>IF(PROVEEDORES!F424="","",PROVEEDORES!F424)</f>
        <v/>
      </c>
      <c r="F423" s="146" t="str">
        <f>IF(PROVEEDORES!D424="","",PROVEEDORES!D424)</f>
        <v/>
      </c>
      <c r="G423" s="159">
        <f>SUMIF('EG-DIC'!$F$18:$F$516,PROVEEDORES!$D424,'EG-DIC'!P$18:P$516)</f>
        <v>0</v>
      </c>
      <c r="H423" s="159">
        <f>SUMIF('EG-DIC'!$F$18:$F$516,PROVEEDORES!$D424,'EG-DIC'!Q$18:Q$516)</f>
        <v>0</v>
      </c>
      <c r="I423" s="159">
        <f>SUMIF('EG-DIC'!$F$18:$F$516,PROVEEDORES!$D424,'EG-DIC'!R$18:R$516)</f>
        <v>0</v>
      </c>
      <c r="J423" s="159">
        <f>SUMIF('EG-DIC'!$F$18:$F$516,PROVEEDORES!$D424,'EG-DIC'!S$18:S$516)</f>
        <v>0</v>
      </c>
      <c r="K423" s="159" t="str">
        <f t="shared" si="12"/>
        <v/>
      </c>
      <c r="L423" s="146" t="str">
        <f>IF(PROVEEDORES!G424="","",PROVEEDORES!G424)</f>
        <v/>
      </c>
    </row>
    <row r="424" spans="3:12" ht="17.45" customHeight="1" x14ac:dyDescent="0.2">
      <c r="C424" s="158">
        <f t="shared" si="13"/>
        <v>418</v>
      </c>
      <c r="D424" s="146" t="str">
        <f>IF(PROVEEDORES!E425="","",PROVEEDORES!E425)</f>
        <v/>
      </c>
      <c r="E424" s="146" t="str">
        <f>IF(PROVEEDORES!F425="","",PROVEEDORES!F425)</f>
        <v/>
      </c>
      <c r="F424" s="146" t="str">
        <f>IF(PROVEEDORES!D425="","",PROVEEDORES!D425)</f>
        <v/>
      </c>
      <c r="G424" s="159">
        <f>SUMIF('EG-DIC'!$F$18:$F$516,PROVEEDORES!$D425,'EG-DIC'!P$18:P$516)</f>
        <v>0</v>
      </c>
      <c r="H424" s="159">
        <f>SUMIF('EG-DIC'!$F$18:$F$516,PROVEEDORES!$D425,'EG-DIC'!Q$18:Q$516)</f>
        <v>0</v>
      </c>
      <c r="I424" s="159">
        <f>SUMIF('EG-DIC'!$F$18:$F$516,PROVEEDORES!$D425,'EG-DIC'!R$18:R$516)</f>
        <v>0</v>
      </c>
      <c r="J424" s="159">
        <f>SUMIF('EG-DIC'!$F$18:$F$516,PROVEEDORES!$D425,'EG-DIC'!S$18:S$516)</f>
        <v>0</v>
      </c>
      <c r="K424" s="159" t="str">
        <f t="shared" si="12"/>
        <v/>
      </c>
      <c r="L424" s="146" t="str">
        <f>IF(PROVEEDORES!G425="","",PROVEEDORES!G425)</f>
        <v/>
      </c>
    </row>
    <row r="425" spans="3:12" ht="17.45" customHeight="1" x14ac:dyDescent="0.2">
      <c r="C425" s="158">
        <f t="shared" si="13"/>
        <v>419</v>
      </c>
      <c r="D425" s="146" t="str">
        <f>IF(PROVEEDORES!E426="","",PROVEEDORES!E426)</f>
        <v/>
      </c>
      <c r="E425" s="146" t="str">
        <f>IF(PROVEEDORES!F426="","",PROVEEDORES!F426)</f>
        <v/>
      </c>
      <c r="F425" s="146" t="str">
        <f>IF(PROVEEDORES!D426="","",PROVEEDORES!D426)</f>
        <v/>
      </c>
      <c r="G425" s="159">
        <f>SUMIF('EG-DIC'!$F$18:$F$516,PROVEEDORES!$D426,'EG-DIC'!P$18:P$516)</f>
        <v>0</v>
      </c>
      <c r="H425" s="159">
        <f>SUMIF('EG-DIC'!$F$18:$F$516,PROVEEDORES!$D426,'EG-DIC'!Q$18:Q$516)</f>
        <v>0</v>
      </c>
      <c r="I425" s="159">
        <f>SUMIF('EG-DIC'!$F$18:$F$516,PROVEEDORES!$D426,'EG-DIC'!R$18:R$516)</f>
        <v>0</v>
      </c>
      <c r="J425" s="159">
        <f>SUMIF('EG-DIC'!$F$18:$F$516,PROVEEDORES!$D426,'EG-DIC'!S$18:S$516)</f>
        <v>0</v>
      </c>
      <c r="K425" s="159" t="str">
        <f t="shared" si="12"/>
        <v/>
      </c>
      <c r="L425" s="146" t="str">
        <f>IF(PROVEEDORES!G426="","",PROVEEDORES!G426)</f>
        <v/>
      </c>
    </row>
    <row r="426" spans="3:12" ht="17.45" customHeight="1" x14ac:dyDescent="0.2">
      <c r="C426" s="158">
        <f t="shared" si="13"/>
        <v>420</v>
      </c>
      <c r="D426" s="146" t="str">
        <f>IF(PROVEEDORES!E427="","",PROVEEDORES!E427)</f>
        <v/>
      </c>
      <c r="E426" s="146" t="str">
        <f>IF(PROVEEDORES!F427="","",PROVEEDORES!F427)</f>
        <v/>
      </c>
      <c r="F426" s="146" t="str">
        <f>IF(PROVEEDORES!D427="","",PROVEEDORES!D427)</f>
        <v/>
      </c>
      <c r="G426" s="159">
        <f>SUMIF('EG-DIC'!$F$18:$F$516,PROVEEDORES!$D427,'EG-DIC'!P$18:P$516)</f>
        <v>0</v>
      </c>
      <c r="H426" s="159">
        <f>SUMIF('EG-DIC'!$F$18:$F$516,PROVEEDORES!$D427,'EG-DIC'!Q$18:Q$516)</f>
        <v>0</v>
      </c>
      <c r="I426" s="159">
        <f>SUMIF('EG-DIC'!$F$18:$F$516,PROVEEDORES!$D427,'EG-DIC'!R$18:R$516)</f>
        <v>0</v>
      </c>
      <c r="J426" s="159">
        <f>SUMIF('EG-DIC'!$F$18:$F$516,PROVEEDORES!$D427,'EG-DIC'!S$18:S$516)</f>
        <v>0</v>
      </c>
      <c r="K426" s="159" t="str">
        <f t="shared" si="12"/>
        <v/>
      </c>
      <c r="L426" s="146" t="str">
        <f>IF(PROVEEDORES!G427="","",PROVEEDORES!G427)</f>
        <v/>
      </c>
    </row>
    <row r="427" spans="3:12" ht="17.45" customHeight="1" x14ac:dyDescent="0.2">
      <c r="C427" s="158">
        <f t="shared" si="13"/>
        <v>421</v>
      </c>
      <c r="D427" s="146" t="str">
        <f>IF(PROVEEDORES!E428="","",PROVEEDORES!E428)</f>
        <v/>
      </c>
      <c r="E427" s="146" t="str">
        <f>IF(PROVEEDORES!F428="","",PROVEEDORES!F428)</f>
        <v/>
      </c>
      <c r="F427" s="146" t="str">
        <f>IF(PROVEEDORES!D428="","",PROVEEDORES!D428)</f>
        <v/>
      </c>
      <c r="G427" s="159">
        <f>SUMIF('EG-DIC'!$F$18:$F$516,PROVEEDORES!$D428,'EG-DIC'!P$18:P$516)</f>
        <v>0</v>
      </c>
      <c r="H427" s="159">
        <f>SUMIF('EG-DIC'!$F$18:$F$516,PROVEEDORES!$D428,'EG-DIC'!Q$18:Q$516)</f>
        <v>0</v>
      </c>
      <c r="I427" s="159">
        <f>SUMIF('EG-DIC'!$F$18:$F$516,PROVEEDORES!$D428,'EG-DIC'!R$18:R$516)</f>
        <v>0</v>
      </c>
      <c r="J427" s="159">
        <f>SUMIF('EG-DIC'!$F$18:$F$516,PROVEEDORES!$D428,'EG-DIC'!S$18:S$516)</f>
        <v>0</v>
      </c>
      <c r="K427" s="159" t="str">
        <f t="shared" si="12"/>
        <v/>
      </c>
      <c r="L427" s="146" t="str">
        <f>IF(PROVEEDORES!G428="","",PROVEEDORES!G428)</f>
        <v/>
      </c>
    </row>
    <row r="428" spans="3:12" ht="17.45" customHeight="1" x14ac:dyDescent="0.2">
      <c r="C428" s="158">
        <f t="shared" si="13"/>
        <v>422</v>
      </c>
      <c r="D428" s="146" t="str">
        <f>IF(PROVEEDORES!E429="","",PROVEEDORES!E429)</f>
        <v/>
      </c>
      <c r="E428" s="146" t="str">
        <f>IF(PROVEEDORES!F429="","",PROVEEDORES!F429)</f>
        <v/>
      </c>
      <c r="F428" s="146" t="str">
        <f>IF(PROVEEDORES!D429="","",PROVEEDORES!D429)</f>
        <v/>
      </c>
      <c r="G428" s="159">
        <f>SUMIF('EG-DIC'!$F$18:$F$516,PROVEEDORES!$D429,'EG-DIC'!P$18:P$516)</f>
        <v>0</v>
      </c>
      <c r="H428" s="159">
        <f>SUMIF('EG-DIC'!$F$18:$F$516,PROVEEDORES!$D429,'EG-DIC'!Q$18:Q$516)</f>
        <v>0</v>
      </c>
      <c r="I428" s="159">
        <f>SUMIF('EG-DIC'!$F$18:$F$516,PROVEEDORES!$D429,'EG-DIC'!R$18:R$516)</f>
        <v>0</v>
      </c>
      <c r="J428" s="159">
        <f>SUMIF('EG-DIC'!$F$18:$F$516,PROVEEDORES!$D429,'EG-DIC'!S$18:S$516)</f>
        <v>0</v>
      </c>
      <c r="K428" s="159" t="str">
        <f t="shared" si="12"/>
        <v/>
      </c>
      <c r="L428" s="146" t="str">
        <f>IF(PROVEEDORES!G429="","",PROVEEDORES!G429)</f>
        <v/>
      </c>
    </row>
    <row r="429" spans="3:12" ht="17.45" customHeight="1" x14ac:dyDescent="0.2">
      <c r="C429" s="158">
        <f t="shared" si="13"/>
        <v>423</v>
      </c>
      <c r="D429" s="146" t="str">
        <f>IF(PROVEEDORES!E430="","",PROVEEDORES!E430)</f>
        <v/>
      </c>
      <c r="E429" s="146" t="str">
        <f>IF(PROVEEDORES!F430="","",PROVEEDORES!F430)</f>
        <v/>
      </c>
      <c r="F429" s="146" t="str">
        <f>IF(PROVEEDORES!D430="","",PROVEEDORES!D430)</f>
        <v/>
      </c>
      <c r="G429" s="159">
        <f>SUMIF('EG-DIC'!$F$18:$F$516,PROVEEDORES!$D430,'EG-DIC'!P$18:P$516)</f>
        <v>0</v>
      </c>
      <c r="H429" s="159">
        <f>SUMIF('EG-DIC'!$F$18:$F$516,PROVEEDORES!$D430,'EG-DIC'!Q$18:Q$516)</f>
        <v>0</v>
      </c>
      <c r="I429" s="159">
        <f>SUMIF('EG-DIC'!$F$18:$F$516,PROVEEDORES!$D430,'EG-DIC'!R$18:R$516)</f>
        <v>0</v>
      </c>
      <c r="J429" s="159">
        <f>SUMIF('EG-DIC'!$F$18:$F$516,PROVEEDORES!$D430,'EG-DIC'!S$18:S$516)</f>
        <v>0</v>
      </c>
      <c r="K429" s="159" t="str">
        <f t="shared" si="12"/>
        <v/>
      </c>
      <c r="L429" s="146" t="str">
        <f>IF(PROVEEDORES!G430="","",PROVEEDORES!G430)</f>
        <v/>
      </c>
    </row>
    <row r="430" spans="3:12" ht="17.45" customHeight="1" x14ac:dyDescent="0.2">
      <c r="C430" s="158">
        <f t="shared" si="13"/>
        <v>424</v>
      </c>
      <c r="D430" s="146" t="str">
        <f>IF(PROVEEDORES!E431="","",PROVEEDORES!E431)</f>
        <v/>
      </c>
      <c r="E430" s="146" t="str">
        <f>IF(PROVEEDORES!F431="","",PROVEEDORES!F431)</f>
        <v/>
      </c>
      <c r="F430" s="146" t="str">
        <f>IF(PROVEEDORES!D431="","",PROVEEDORES!D431)</f>
        <v/>
      </c>
      <c r="G430" s="159">
        <f>SUMIF('EG-DIC'!$F$18:$F$516,PROVEEDORES!$D431,'EG-DIC'!P$18:P$516)</f>
        <v>0</v>
      </c>
      <c r="H430" s="159">
        <f>SUMIF('EG-DIC'!$F$18:$F$516,PROVEEDORES!$D431,'EG-DIC'!Q$18:Q$516)</f>
        <v>0</v>
      </c>
      <c r="I430" s="159">
        <f>SUMIF('EG-DIC'!$F$18:$F$516,PROVEEDORES!$D431,'EG-DIC'!R$18:R$516)</f>
        <v>0</v>
      </c>
      <c r="J430" s="159">
        <f>SUMIF('EG-DIC'!$F$18:$F$516,PROVEEDORES!$D431,'EG-DIC'!S$18:S$516)</f>
        <v>0</v>
      </c>
      <c r="K430" s="159" t="str">
        <f t="shared" si="12"/>
        <v/>
      </c>
      <c r="L430" s="146" t="str">
        <f>IF(PROVEEDORES!G431="","",PROVEEDORES!G431)</f>
        <v/>
      </c>
    </row>
    <row r="431" spans="3:12" ht="17.45" customHeight="1" x14ac:dyDescent="0.2">
      <c r="C431" s="158">
        <f t="shared" si="13"/>
        <v>425</v>
      </c>
      <c r="D431" s="146" t="str">
        <f>IF(PROVEEDORES!E432="","",PROVEEDORES!E432)</f>
        <v/>
      </c>
      <c r="E431" s="146" t="str">
        <f>IF(PROVEEDORES!F432="","",PROVEEDORES!F432)</f>
        <v/>
      </c>
      <c r="F431" s="146" t="str">
        <f>IF(PROVEEDORES!D432="","",PROVEEDORES!D432)</f>
        <v/>
      </c>
      <c r="G431" s="159">
        <f>SUMIF('EG-DIC'!$F$18:$F$516,PROVEEDORES!$D432,'EG-DIC'!P$18:P$516)</f>
        <v>0</v>
      </c>
      <c r="H431" s="159">
        <f>SUMIF('EG-DIC'!$F$18:$F$516,PROVEEDORES!$D432,'EG-DIC'!Q$18:Q$516)</f>
        <v>0</v>
      </c>
      <c r="I431" s="159">
        <f>SUMIF('EG-DIC'!$F$18:$F$516,PROVEEDORES!$D432,'EG-DIC'!R$18:R$516)</f>
        <v>0</v>
      </c>
      <c r="J431" s="159">
        <f>SUMIF('EG-DIC'!$F$18:$F$516,PROVEEDORES!$D432,'EG-DIC'!S$18:S$516)</f>
        <v>0</v>
      </c>
      <c r="K431" s="159" t="str">
        <f t="shared" si="12"/>
        <v/>
      </c>
      <c r="L431" s="146" t="str">
        <f>IF(PROVEEDORES!G432="","",PROVEEDORES!G432)</f>
        <v/>
      </c>
    </row>
    <row r="432" spans="3:12" ht="17.45" customHeight="1" x14ac:dyDescent="0.2">
      <c r="C432" s="158">
        <f t="shared" si="13"/>
        <v>426</v>
      </c>
      <c r="D432" s="146" t="str">
        <f>IF(PROVEEDORES!E433="","",PROVEEDORES!E433)</f>
        <v/>
      </c>
      <c r="E432" s="146" t="str">
        <f>IF(PROVEEDORES!F433="","",PROVEEDORES!F433)</f>
        <v/>
      </c>
      <c r="F432" s="146" t="str">
        <f>IF(PROVEEDORES!D433="","",PROVEEDORES!D433)</f>
        <v/>
      </c>
      <c r="G432" s="159">
        <f>SUMIF('EG-DIC'!$F$18:$F$516,PROVEEDORES!$D433,'EG-DIC'!P$18:P$516)</f>
        <v>0</v>
      </c>
      <c r="H432" s="159">
        <f>SUMIF('EG-DIC'!$F$18:$F$516,PROVEEDORES!$D433,'EG-DIC'!Q$18:Q$516)</f>
        <v>0</v>
      </c>
      <c r="I432" s="159">
        <f>SUMIF('EG-DIC'!$F$18:$F$516,PROVEEDORES!$D433,'EG-DIC'!R$18:R$516)</f>
        <v>0</v>
      </c>
      <c r="J432" s="159">
        <f>SUMIF('EG-DIC'!$F$18:$F$516,PROVEEDORES!$D433,'EG-DIC'!S$18:S$516)</f>
        <v>0</v>
      </c>
      <c r="K432" s="159" t="str">
        <f t="shared" si="12"/>
        <v/>
      </c>
      <c r="L432" s="146" t="str">
        <f>IF(PROVEEDORES!G433="","",PROVEEDORES!G433)</f>
        <v/>
      </c>
    </row>
    <row r="433" spans="3:12" ht="17.45" customHeight="1" x14ac:dyDescent="0.2">
      <c r="C433" s="158">
        <f t="shared" si="13"/>
        <v>427</v>
      </c>
      <c r="D433" s="146" t="str">
        <f>IF(PROVEEDORES!E434="","",PROVEEDORES!E434)</f>
        <v/>
      </c>
      <c r="E433" s="146" t="str">
        <f>IF(PROVEEDORES!F434="","",PROVEEDORES!F434)</f>
        <v/>
      </c>
      <c r="F433" s="146" t="str">
        <f>IF(PROVEEDORES!D434="","",PROVEEDORES!D434)</f>
        <v/>
      </c>
      <c r="G433" s="159">
        <f>SUMIF('EG-DIC'!$F$18:$F$516,PROVEEDORES!$D434,'EG-DIC'!P$18:P$516)</f>
        <v>0</v>
      </c>
      <c r="H433" s="159">
        <f>SUMIF('EG-DIC'!$F$18:$F$516,PROVEEDORES!$D434,'EG-DIC'!Q$18:Q$516)</f>
        <v>0</v>
      </c>
      <c r="I433" s="159">
        <f>SUMIF('EG-DIC'!$F$18:$F$516,PROVEEDORES!$D434,'EG-DIC'!R$18:R$516)</f>
        <v>0</v>
      </c>
      <c r="J433" s="159">
        <f>SUMIF('EG-DIC'!$F$18:$F$516,PROVEEDORES!$D434,'EG-DIC'!S$18:S$516)</f>
        <v>0</v>
      </c>
      <c r="K433" s="159" t="str">
        <f t="shared" si="12"/>
        <v/>
      </c>
      <c r="L433" s="146" t="str">
        <f>IF(PROVEEDORES!G434="","",PROVEEDORES!G434)</f>
        <v/>
      </c>
    </row>
    <row r="434" spans="3:12" ht="17.45" customHeight="1" x14ac:dyDescent="0.2">
      <c r="C434" s="158">
        <f t="shared" si="13"/>
        <v>428</v>
      </c>
      <c r="D434" s="146" t="str">
        <f>IF(PROVEEDORES!E435="","",PROVEEDORES!E435)</f>
        <v/>
      </c>
      <c r="E434" s="146" t="str">
        <f>IF(PROVEEDORES!F435="","",PROVEEDORES!F435)</f>
        <v/>
      </c>
      <c r="F434" s="146" t="str">
        <f>IF(PROVEEDORES!D435="","",PROVEEDORES!D435)</f>
        <v/>
      </c>
      <c r="G434" s="159">
        <f>SUMIF('EG-DIC'!$F$18:$F$516,PROVEEDORES!$D435,'EG-DIC'!P$18:P$516)</f>
        <v>0</v>
      </c>
      <c r="H434" s="159">
        <f>SUMIF('EG-DIC'!$F$18:$F$516,PROVEEDORES!$D435,'EG-DIC'!Q$18:Q$516)</f>
        <v>0</v>
      </c>
      <c r="I434" s="159">
        <f>SUMIF('EG-DIC'!$F$18:$F$516,PROVEEDORES!$D435,'EG-DIC'!R$18:R$516)</f>
        <v>0</v>
      </c>
      <c r="J434" s="159">
        <f>SUMIF('EG-DIC'!$F$18:$F$516,PROVEEDORES!$D435,'EG-DIC'!S$18:S$516)</f>
        <v>0</v>
      </c>
      <c r="K434" s="159" t="str">
        <f t="shared" si="12"/>
        <v/>
      </c>
      <c r="L434" s="146" t="str">
        <f>IF(PROVEEDORES!G435="","",PROVEEDORES!G435)</f>
        <v/>
      </c>
    </row>
    <row r="435" spans="3:12" ht="17.45" customHeight="1" x14ac:dyDescent="0.2">
      <c r="C435" s="158">
        <f t="shared" si="13"/>
        <v>429</v>
      </c>
      <c r="D435" s="146" t="str">
        <f>IF(PROVEEDORES!E436="","",PROVEEDORES!E436)</f>
        <v/>
      </c>
      <c r="E435" s="146" t="str">
        <f>IF(PROVEEDORES!F436="","",PROVEEDORES!F436)</f>
        <v/>
      </c>
      <c r="F435" s="146" t="str">
        <f>IF(PROVEEDORES!D436="","",PROVEEDORES!D436)</f>
        <v/>
      </c>
      <c r="G435" s="159">
        <f>SUMIF('EG-DIC'!$F$18:$F$516,PROVEEDORES!$D436,'EG-DIC'!P$18:P$516)</f>
        <v>0</v>
      </c>
      <c r="H435" s="159">
        <f>SUMIF('EG-DIC'!$F$18:$F$516,PROVEEDORES!$D436,'EG-DIC'!Q$18:Q$516)</f>
        <v>0</v>
      </c>
      <c r="I435" s="159">
        <f>SUMIF('EG-DIC'!$F$18:$F$516,PROVEEDORES!$D436,'EG-DIC'!R$18:R$516)</f>
        <v>0</v>
      </c>
      <c r="J435" s="159">
        <f>SUMIF('EG-DIC'!$F$18:$F$516,PROVEEDORES!$D436,'EG-DIC'!S$18:S$516)</f>
        <v>0</v>
      </c>
      <c r="K435" s="159" t="str">
        <f t="shared" si="12"/>
        <v/>
      </c>
      <c r="L435" s="146" t="str">
        <f>IF(PROVEEDORES!G436="","",PROVEEDORES!G436)</f>
        <v/>
      </c>
    </row>
    <row r="436" spans="3:12" ht="17.45" customHeight="1" x14ac:dyDescent="0.2">
      <c r="C436" s="158">
        <f t="shared" si="13"/>
        <v>430</v>
      </c>
      <c r="D436" s="146" t="str">
        <f>IF(PROVEEDORES!E437="","",PROVEEDORES!E437)</f>
        <v/>
      </c>
      <c r="E436" s="146" t="str">
        <f>IF(PROVEEDORES!F437="","",PROVEEDORES!F437)</f>
        <v/>
      </c>
      <c r="F436" s="146" t="str">
        <f>IF(PROVEEDORES!D437="","",PROVEEDORES!D437)</f>
        <v/>
      </c>
      <c r="G436" s="159">
        <f>SUMIF('EG-DIC'!$F$18:$F$516,PROVEEDORES!$D437,'EG-DIC'!P$18:P$516)</f>
        <v>0</v>
      </c>
      <c r="H436" s="159">
        <f>SUMIF('EG-DIC'!$F$18:$F$516,PROVEEDORES!$D437,'EG-DIC'!Q$18:Q$516)</f>
        <v>0</v>
      </c>
      <c r="I436" s="159">
        <f>SUMIF('EG-DIC'!$F$18:$F$516,PROVEEDORES!$D437,'EG-DIC'!R$18:R$516)</f>
        <v>0</v>
      </c>
      <c r="J436" s="159">
        <f>SUMIF('EG-DIC'!$F$18:$F$516,PROVEEDORES!$D437,'EG-DIC'!S$18:S$516)</f>
        <v>0</v>
      </c>
      <c r="K436" s="159" t="str">
        <f t="shared" si="12"/>
        <v/>
      </c>
      <c r="L436" s="146" t="str">
        <f>IF(PROVEEDORES!G437="","",PROVEEDORES!G437)</f>
        <v/>
      </c>
    </row>
    <row r="437" spans="3:12" ht="17.45" customHeight="1" x14ac:dyDescent="0.2">
      <c r="C437" s="158">
        <f t="shared" si="13"/>
        <v>431</v>
      </c>
      <c r="D437" s="146" t="str">
        <f>IF(PROVEEDORES!E438="","",PROVEEDORES!E438)</f>
        <v/>
      </c>
      <c r="E437" s="146" t="str">
        <f>IF(PROVEEDORES!F438="","",PROVEEDORES!F438)</f>
        <v/>
      </c>
      <c r="F437" s="146" t="str">
        <f>IF(PROVEEDORES!D438="","",PROVEEDORES!D438)</f>
        <v/>
      </c>
      <c r="G437" s="159">
        <f>SUMIF('EG-DIC'!$F$18:$F$516,PROVEEDORES!$D438,'EG-DIC'!P$18:P$516)</f>
        <v>0</v>
      </c>
      <c r="H437" s="159">
        <f>SUMIF('EG-DIC'!$F$18:$F$516,PROVEEDORES!$D438,'EG-DIC'!Q$18:Q$516)</f>
        <v>0</v>
      </c>
      <c r="I437" s="159">
        <f>SUMIF('EG-DIC'!$F$18:$F$516,PROVEEDORES!$D438,'EG-DIC'!R$18:R$516)</f>
        <v>0</v>
      </c>
      <c r="J437" s="159">
        <f>SUMIF('EG-DIC'!$F$18:$F$516,PROVEEDORES!$D438,'EG-DIC'!S$18:S$516)</f>
        <v>0</v>
      </c>
      <c r="K437" s="159" t="str">
        <f t="shared" si="12"/>
        <v/>
      </c>
      <c r="L437" s="146" t="str">
        <f>IF(PROVEEDORES!G438="","",PROVEEDORES!G438)</f>
        <v/>
      </c>
    </row>
    <row r="438" spans="3:12" ht="17.45" customHeight="1" x14ac:dyDescent="0.2">
      <c r="C438" s="158">
        <f t="shared" si="13"/>
        <v>432</v>
      </c>
      <c r="D438" s="146" t="str">
        <f>IF(PROVEEDORES!E439="","",PROVEEDORES!E439)</f>
        <v/>
      </c>
      <c r="E438" s="146" t="str">
        <f>IF(PROVEEDORES!F439="","",PROVEEDORES!F439)</f>
        <v/>
      </c>
      <c r="F438" s="146" t="str">
        <f>IF(PROVEEDORES!D439="","",PROVEEDORES!D439)</f>
        <v/>
      </c>
      <c r="G438" s="159">
        <f>SUMIF('EG-DIC'!$F$18:$F$516,PROVEEDORES!$D439,'EG-DIC'!P$18:P$516)</f>
        <v>0</v>
      </c>
      <c r="H438" s="159">
        <f>SUMIF('EG-DIC'!$F$18:$F$516,PROVEEDORES!$D439,'EG-DIC'!Q$18:Q$516)</f>
        <v>0</v>
      </c>
      <c r="I438" s="159">
        <f>SUMIF('EG-DIC'!$F$18:$F$516,PROVEEDORES!$D439,'EG-DIC'!R$18:R$516)</f>
        <v>0</v>
      </c>
      <c r="J438" s="159">
        <f>SUMIF('EG-DIC'!$F$18:$F$516,PROVEEDORES!$D439,'EG-DIC'!S$18:S$516)</f>
        <v>0</v>
      </c>
      <c r="K438" s="159" t="str">
        <f t="shared" si="12"/>
        <v/>
      </c>
      <c r="L438" s="146" t="str">
        <f>IF(PROVEEDORES!G439="","",PROVEEDORES!G439)</f>
        <v/>
      </c>
    </row>
    <row r="439" spans="3:12" ht="17.45" customHeight="1" x14ac:dyDescent="0.2">
      <c r="C439" s="158">
        <f t="shared" si="13"/>
        <v>433</v>
      </c>
      <c r="D439" s="146" t="str">
        <f>IF(PROVEEDORES!E440="","",PROVEEDORES!E440)</f>
        <v/>
      </c>
      <c r="E439" s="146" t="str">
        <f>IF(PROVEEDORES!F440="","",PROVEEDORES!F440)</f>
        <v/>
      </c>
      <c r="F439" s="146" t="str">
        <f>IF(PROVEEDORES!D440="","",PROVEEDORES!D440)</f>
        <v/>
      </c>
      <c r="G439" s="159">
        <f>SUMIF('EG-DIC'!$F$18:$F$516,PROVEEDORES!$D440,'EG-DIC'!P$18:P$516)</f>
        <v>0</v>
      </c>
      <c r="H439" s="159">
        <f>SUMIF('EG-DIC'!$F$18:$F$516,PROVEEDORES!$D440,'EG-DIC'!Q$18:Q$516)</f>
        <v>0</v>
      </c>
      <c r="I439" s="159">
        <f>SUMIF('EG-DIC'!$F$18:$F$516,PROVEEDORES!$D440,'EG-DIC'!R$18:R$516)</f>
        <v>0</v>
      </c>
      <c r="J439" s="159">
        <f>SUMIF('EG-DIC'!$F$18:$F$516,PROVEEDORES!$D440,'EG-DIC'!S$18:S$516)</f>
        <v>0</v>
      </c>
      <c r="K439" s="159" t="str">
        <f t="shared" si="12"/>
        <v/>
      </c>
      <c r="L439" s="146" t="str">
        <f>IF(PROVEEDORES!G440="","",PROVEEDORES!G440)</f>
        <v/>
      </c>
    </row>
    <row r="440" spans="3:12" ht="17.45" customHeight="1" x14ac:dyDescent="0.2">
      <c r="C440" s="158">
        <f t="shared" si="13"/>
        <v>434</v>
      </c>
      <c r="D440" s="146" t="str">
        <f>IF(PROVEEDORES!E441="","",PROVEEDORES!E441)</f>
        <v/>
      </c>
      <c r="E440" s="146" t="str">
        <f>IF(PROVEEDORES!F441="","",PROVEEDORES!F441)</f>
        <v/>
      </c>
      <c r="F440" s="146" t="str">
        <f>IF(PROVEEDORES!D441="","",PROVEEDORES!D441)</f>
        <v/>
      </c>
      <c r="G440" s="159">
        <f>SUMIF('EG-DIC'!$F$18:$F$516,PROVEEDORES!$D441,'EG-DIC'!P$18:P$516)</f>
        <v>0</v>
      </c>
      <c r="H440" s="159">
        <f>SUMIF('EG-DIC'!$F$18:$F$516,PROVEEDORES!$D441,'EG-DIC'!Q$18:Q$516)</f>
        <v>0</v>
      </c>
      <c r="I440" s="159">
        <f>SUMIF('EG-DIC'!$F$18:$F$516,PROVEEDORES!$D441,'EG-DIC'!R$18:R$516)</f>
        <v>0</v>
      </c>
      <c r="J440" s="159">
        <f>SUMIF('EG-DIC'!$F$18:$F$516,PROVEEDORES!$D441,'EG-DIC'!S$18:S$516)</f>
        <v>0</v>
      </c>
      <c r="K440" s="159" t="str">
        <f t="shared" si="12"/>
        <v/>
      </c>
      <c r="L440" s="146" t="str">
        <f>IF(PROVEEDORES!G441="","",PROVEEDORES!G441)</f>
        <v/>
      </c>
    </row>
    <row r="441" spans="3:12" ht="17.45" customHeight="1" x14ac:dyDescent="0.2">
      <c r="C441" s="158">
        <f t="shared" si="13"/>
        <v>435</v>
      </c>
      <c r="D441" s="146" t="str">
        <f>IF(PROVEEDORES!E442="","",PROVEEDORES!E442)</f>
        <v/>
      </c>
      <c r="E441" s="146" t="str">
        <f>IF(PROVEEDORES!F442="","",PROVEEDORES!F442)</f>
        <v/>
      </c>
      <c r="F441" s="146" t="str">
        <f>IF(PROVEEDORES!D442="","",PROVEEDORES!D442)</f>
        <v/>
      </c>
      <c r="G441" s="159">
        <f>SUMIF('EG-DIC'!$F$18:$F$516,PROVEEDORES!$D442,'EG-DIC'!P$18:P$516)</f>
        <v>0</v>
      </c>
      <c r="H441" s="159">
        <f>SUMIF('EG-DIC'!$F$18:$F$516,PROVEEDORES!$D442,'EG-DIC'!Q$18:Q$516)</f>
        <v>0</v>
      </c>
      <c r="I441" s="159">
        <f>SUMIF('EG-DIC'!$F$18:$F$516,PROVEEDORES!$D442,'EG-DIC'!R$18:R$516)</f>
        <v>0</v>
      </c>
      <c r="J441" s="159">
        <f>SUMIF('EG-DIC'!$F$18:$F$516,PROVEEDORES!$D442,'EG-DIC'!S$18:S$516)</f>
        <v>0</v>
      </c>
      <c r="K441" s="159" t="str">
        <f t="shared" si="12"/>
        <v/>
      </c>
      <c r="L441" s="146" t="str">
        <f>IF(PROVEEDORES!G442="","",PROVEEDORES!G442)</f>
        <v/>
      </c>
    </row>
    <row r="442" spans="3:12" ht="17.45" customHeight="1" x14ac:dyDescent="0.2">
      <c r="C442" s="158">
        <f t="shared" si="13"/>
        <v>436</v>
      </c>
      <c r="D442" s="146" t="str">
        <f>IF(PROVEEDORES!E443="","",PROVEEDORES!E443)</f>
        <v/>
      </c>
      <c r="E442" s="146" t="str">
        <f>IF(PROVEEDORES!F443="","",PROVEEDORES!F443)</f>
        <v/>
      </c>
      <c r="F442" s="146" t="str">
        <f>IF(PROVEEDORES!D443="","",PROVEEDORES!D443)</f>
        <v/>
      </c>
      <c r="G442" s="159">
        <f>SUMIF('EG-DIC'!$F$18:$F$516,PROVEEDORES!$D443,'EG-DIC'!P$18:P$516)</f>
        <v>0</v>
      </c>
      <c r="H442" s="159">
        <f>SUMIF('EG-DIC'!$F$18:$F$516,PROVEEDORES!$D443,'EG-DIC'!Q$18:Q$516)</f>
        <v>0</v>
      </c>
      <c r="I442" s="159">
        <f>SUMIF('EG-DIC'!$F$18:$F$516,PROVEEDORES!$D443,'EG-DIC'!R$18:R$516)</f>
        <v>0</v>
      </c>
      <c r="J442" s="159">
        <f>SUMIF('EG-DIC'!$F$18:$F$516,PROVEEDORES!$D443,'EG-DIC'!S$18:S$516)</f>
        <v>0</v>
      </c>
      <c r="K442" s="159" t="str">
        <f t="shared" si="12"/>
        <v/>
      </c>
      <c r="L442" s="146" t="str">
        <f>IF(PROVEEDORES!G443="","",PROVEEDORES!G443)</f>
        <v/>
      </c>
    </row>
    <row r="443" spans="3:12" ht="17.45" customHeight="1" x14ac:dyDescent="0.2">
      <c r="C443" s="158">
        <f t="shared" si="13"/>
        <v>437</v>
      </c>
      <c r="D443" s="146" t="str">
        <f>IF(PROVEEDORES!E444="","",PROVEEDORES!E444)</f>
        <v/>
      </c>
      <c r="E443" s="146" t="str">
        <f>IF(PROVEEDORES!F444="","",PROVEEDORES!F444)</f>
        <v/>
      </c>
      <c r="F443" s="146" t="str">
        <f>IF(PROVEEDORES!D444="","",PROVEEDORES!D444)</f>
        <v/>
      </c>
      <c r="G443" s="159">
        <f>SUMIF('EG-DIC'!$F$18:$F$516,PROVEEDORES!$D444,'EG-DIC'!P$18:P$516)</f>
        <v>0</v>
      </c>
      <c r="H443" s="159">
        <f>SUMIF('EG-DIC'!$F$18:$F$516,PROVEEDORES!$D444,'EG-DIC'!Q$18:Q$516)</f>
        <v>0</v>
      </c>
      <c r="I443" s="159">
        <f>SUMIF('EG-DIC'!$F$18:$F$516,PROVEEDORES!$D444,'EG-DIC'!R$18:R$516)</f>
        <v>0</v>
      </c>
      <c r="J443" s="159">
        <f>SUMIF('EG-DIC'!$F$18:$F$516,PROVEEDORES!$D444,'EG-DIC'!S$18:S$516)</f>
        <v>0</v>
      </c>
      <c r="K443" s="159" t="str">
        <f t="shared" si="12"/>
        <v/>
      </c>
      <c r="L443" s="146" t="str">
        <f>IF(PROVEEDORES!G444="","",PROVEEDORES!G444)</f>
        <v/>
      </c>
    </row>
    <row r="444" spans="3:12" ht="17.45" customHeight="1" x14ac:dyDescent="0.2">
      <c r="C444" s="158">
        <f t="shared" si="13"/>
        <v>438</v>
      </c>
      <c r="D444" s="146" t="str">
        <f>IF(PROVEEDORES!E445="","",PROVEEDORES!E445)</f>
        <v/>
      </c>
      <c r="E444" s="146" t="str">
        <f>IF(PROVEEDORES!F445="","",PROVEEDORES!F445)</f>
        <v/>
      </c>
      <c r="F444" s="146" t="str">
        <f>IF(PROVEEDORES!D445="","",PROVEEDORES!D445)</f>
        <v/>
      </c>
      <c r="G444" s="159">
        <f>SUMIF('EG-DIC'!$F$18:$F$516,PROVEEDORES!$D445,'EG-DIC'!P$18:P$516)</f>
        <v>0</v>
      </c>
      <c r="H444" s="159">
        <f>SUMIF('EG-DIC'!$F$18:$F$516,PROVEEDORES!$D445,'EG-DIC'!Q$18:Q$516)</f>
        <v>0</v>
      </c>
      <c r="I444" s="159">
        <f>SUMIF('EG-DIC'!$F$18:$F$516,PROVEEDORES!$D445,'EG-DIC'!R$18:R$516)</f>
        <v>0</v>
      </c>
      <c r="J444" s="159">
        <f>SUMIF('EG-DIC'!$F$18:$F$516,PROVEEDORES!$D445,'EG-DIC'!S$18:S$516)</f>
        <v>0</v>
      </c>
      <c r="K444" s="159" t="str">
        <f t="shared" si="12"/>
        <v/>
      </c>
      <c r="L444" s="146" t="str">
        <f>IF(PROVEEDORES!G445="","",PROVEEDORES!G445)</f>
        <v/>
      </c>
    </row>
    <row r="445" spans="3:12" ht="17.45" customHeight="1" x14ac:dyDescent="0.2">
      <c r="C445" s="158">
        <f t="shared" si="13"/>
        <v>439</v>
      </c>
      <c r="D445" s="146" t="str">
        <f>IF(PROVEEDORES!E446="","",PROVEEDORES!E446)</f>
        <v/>
      </c>
      <c r="E445" s="146" t="str">
        <f>IF(PROVEEDORES!F446="","",PROVEEDORES!F446)</f>
        <v/>
      </c>
      <c r="F445" s="146" t="str">
        <f>IF(PROVEEDORES!D446="","",PROVEEDORES!D446)</f>
        <v/>
      </c>
      <c r="G445" s="159">
        <f>SUMIF('EG-DIC'!$F$18:$F$516,PROVEEDORES!$D446,'EG-DIC'!P$18:P$516)</f>
        <v>0</v>
      </c>
      <c r="H445" s="159">
        <f>SUMIF('EG-DIC'!$F$18:$F$516,PROVEEDORES!$D446,'EG-DIC'!Q$18:Q$516)</f>
        <v>0</v>
      </c>
      <c r="I445" s="159">
        <f>SUMIF('EG-DIC'!$F$18:$F$516,PROVEEDORES!$D446,'EG-DIC'!R$18:R$516)</f>
        <v>0</v>
      </c>
      <c r="J445" s="159">
        <f>SUMIF('EG-DIC'!$F$18:$F$516,PROVEEDORES!$D446,'EG-DIC'!S$18:S$516)</f>
        <v>0</v>
      </c>
      <c r="K445" s="159" t="str">
        <f t="shared" si="12"/>
        <v/>
      </c>
      <c r="L445" s="146" t="str">
        <f>IF(PROVEEDORES!G446="","",PROVEEDORES!G446)</f>
        <v/>
      </c>
    </row>
    <row r="446" spans="3:12" ht="17.45" customHeight="1" x14ac:dyDescent="0.2">
      <c r="C446" s="158">
        <f t="shared" si="13"/>
        <v>440</v>
      </c>
      <c r="D446" s="146" t="str">
        <f>IF(PROVEEDORES!E447="","",PROVEEDORES!E447)</f>
        <v/>
      </c>
      <c r="E446" s="146" t="str">
        <f>IF(PROVEEDORES!F447="","",PROVEEDORES!F447)</f>
        <v/>
      </c>
      <c r="F446" s="146" t="str">
        <f>IF(PROVEEDORES!D447="","",PROVEEDORES!D447)</f>
        <v/>
      </c>
      <c r="G446" s="159">
        <f>SUMIF('EG-DIC'!$F$18:$F$516,PROVEEDORES!$D447,'EG-DIC'!P$18:P$516)</f>
        <v>0</v>
      </c>
      <c r="H446" s="159">
        <f>SUMIF('EG-DIC'!$F$18:$F$516,PROVEEDORES!$D447,'EG-DIC'!Q$18:Q$516)</f>
        <v>0</v>
      </c>
      <c r="I446" s="159">
        <f>SUMIF('EG-DIC'!$F$18:$F$516,PROVEEDORES!$D447,'EG-DIC'!R$18:R$516)</f>
        <v>0</v>
      </c>
      <c r="J446" s="159">
        <f>SUMIF('EG-DIC'!$F$18:$F$516,PROVEEDORES!$D447,'EG-DIC'!S$18:S$516)</f>
        <v>0</v>
      </c>
      <c r="K446" s="159" t="str">
        <f t="shared" si="12"/>
        <v/>
      </c>
      <c r="L446" s="146" t="str">
        <f>IF(PROVEEDORES!G447="","",PROVEEDORES!G447)</f>
        <v/>
      </c>
    </row>
    <row r="447" spans="3:12" ht="17.45" customHeight="1" x14ac:dyDescent="0.2">
      <c r="C447" s="158">
        <f t="shared" si="13"/>
        <v>441</v>
      </c>
      <c r="D447" s="146" t="str">
        <f>IF(PROVEEDORES!E448="","",PROVEEDORES!E448)</f>
        <v/>
      </c>
      <c r="E447" s="146" t="str">
        <f>IF(PROVEEDORES!F448="","",PROVEEDORES!F448)</f>
        <v/>
      </c>
      <c r="F447" s="146" t="str">
        <f>IF(PROVEEDORES!D448="","",PROVEEDORES!D448)</f>
        <v/>
      </c>
      <c r="G447" s="159">
        <f>SUMIF('EG-DIC'!$F$18:$F$516,PROVEEDORES!$D448,'EG-DIC'!P$18:P$516)</f>
        <v>0</v>
      </c>
      <c r="H447" s="159">
        <f>SUMIF('EG-DIC'!$F$18:$F$516,PROVEEDORES!$D448,'EG-DIC'!Q$18:Q$516)</f>
        <v>0</v>
      </c>
      <c r="I447" s="159">
        <f>SUMIF('EG-DIC'!$F$18:$F$516,PROVEEDORES!$D448,'EG-DIC'!R$18:R$516)</f>
        <v>0</v>
      </c>
      <c r="J447" s="159">
        <f>SUMIF('EG-DIC'!$F$18:$F$516,PROVEEDORES!$D448,'EG-DIC'!S$18:S$516)</f>
        <v>0</v>
      </c>
      <c r="K447" s="159" t="str">
        <f t="shared" si="12"/>
        <v/>
      </c>
      <c r="L447" s="146" t="str">
        <f>IF(PROVEEDORES!G448="","",PROVEEDORES!G448)</f>
        <v/>
      </c>
    </row>
    <row r="448" spans="3:12" ht="17.45" customHeight="1" x14ac:dyDescent="0.2">
      <c r="C448" s="158">
        <f t="shared" si="13"/>
        <v>442</v>
      </c>
      <c r="D448" s="146" t="str">
        <f>IF(PROVEEDORES!E449="","",PROVEEDORES!E449)</f>
        <v/>
      </c>
      <c r="E448" s="146" t="str">
        <f>IF(PROVEEDORES!F449="","",PROVEEDORES!F449)</f>
        <v/>
      </c>
      <c r="F448" s="146" t="str">
        <f>IF(PROVEEDORES!D449="","",PROVEEDORES!D449)</f>
        <v/>
      </c>
      <c r="G448" s="159">
        <f>SUMIF('EG-DIC'!$F$18:$F$516,PROVEEDORES!$D449,'EG-DIC'!P$18:P$516)</f>
        <v>0</v>
      </c>
      <c r="H448" s="159">
        <f>SUMIF('EG-DIC'!$F$18:$F$516,PROVEEDORES!$D449,'EG-DIC'!Q$18:Q$516)</f>
        <v>0</v>
      </c>
      <c r="I448" s="159">
        <f>SUMIF('EG-DIC'!$F$18:$F$516,PROVEEDORES!$D449,'EG-DIC'!R$18:R$516)</f>
        <v>0</v>
      </c>
      <c r="J448" s="159">
        <f>SUMIF('EG-DIC'!$F$18:$F$516,PROVEEDORES!$D449,'EG-DIC'!S$18:S$516)</f>
        <v>0</v>
      </c>
      <c r="K448" s="159" t="str">
        <f t="shared" si="12"/>
        <v/>
      </c>
      <c r="L448" s="146" t="str">
        <f>IF(PROVEEDORES!G449="","",PROVEEDORES!G449)</f>
        <v/>
      </c>
    </row>
    <row r="449" spans="3:12" ht="17.45" customHeight="1" x14ac:dyDescent="0.2">
      <c r="C449" s="158">
        <f t="shared" si="13"/>
        <v>443</v>
      </c>
      <c r="D449" s="146" t="str">
        <f>IF(PROVEEDORES!E450="","",PROVEEDORES!E450)</f>
        <v/>
      </c>
      <c r="E449" s="146" t="str">
        <f>IF(PROVEEDORES!F450="","",PROVEEDORES!F450)</f>
        <v/>
      </c>
      <c r="F449" s="146" t="str">
        <f>IF(PROVEEDORES!D450="","",PROVEEDORES!D450)</f>
        <v/>
      </c>
      <c r="G449" s="159">
        <f>SUMIF('EG-DIC'!$F$18:$F$516,PROVEEDORES!$D450,'EG-DIC'!P$18:P$516)</f>
        <v>0</v>
      </c>
      <c r="H449" s="159">
        <f>SUMIF('EG-DIC'!$F$18:$F$516,PROVEEDORES!$D450,'EG-DIC'!Q$18:Q$516)</f>
        <v>0</v>
      </c>
      <c r="I449" s="159">
        <f>SUMIF('EG-DIC'!$F$18:$F$516,PROVEEDORES!$D450,'EG-DIC'!R$18:R$516)</f>
        <v>0</v>
      </c>
      <c r="J449" s="159">
        <f>SUMIF('EG-DIC'!$F$18:$F$516,PROVEEDORES!$D450,'EG-DIC'!S$18:S$516)</f>
        <v>0</v>
      </c>
      <c r="K449" s="159" t="str">
        <f t="shared" si="12"/>
        <v/>
      </c>
      <c r="L449" s="146" t="str">
        <f>IF(PROVEEDORES!G450="","",PROVEEDORES!G450)</f>
        <v/>
      </c>
    </row>
    <row r="450" spans="3:12" ht="17.45" customHeight="1" x14ac:dyDescent="0.2">
      <c r="C450" s="158">
        <f t="shared" si="13"/>
        <v>444</v>
      </c>
      <c r="D450" s="146" t="str">
        <f>IF(PROVEEDORES!E451="","",PROVEEDORES!E451)</f>
        <v/>
      </c>
      <c r="E450" s="146" t="str">
        <f>IF(PROVEEDORES!F451="","",PROVEEDORES!F451)</f>
        <v/>
      </c>
      <c r="F450" s="146" t="str">
        <f>IF(PROVEEDORES!D451="","",PROVEEDORES!D451)</f>
        <v/>
      </c>
      <c r="G450" s="159">
        <f>SUMIF('EG-DIC'!$F$18:$F$516,PROVEEDORES!$D451,'EG-DIC'!P$18:P$516)</f>
        <v>0</v>
      </c>
      <c r="H450" s="159">
        <f>SUMIF('EG-DIC'!$F$18:$F$516,PROVEEDORES!$D451,'EG-DIC'!Q$18:Q$516)</f>
        <v>0</v>
      </c>
      <c r="I450" s="159">
        <f>SUMIF('EG-DIC'!$F$18:$F$516,PROVEEDORES!$D451,'EG-DIC'!R$18:R$516)</f>
        <v>0</v>
      </c>
      <c r="J450" s="159">
        <f>SUMIF('EG-DIC'!$F$18:$F$516,PROVEEDORES!$D451,'EG-DIC'!S$18:S$516)</f>
        <v>0</v>
      </c>
      <c r="K450" s="159" t="str">
        <f t="shared" si="12"/>
        <v/>
      </c>
      <c r="L450" s="146" t="str">
        <f>IF(PROVEEDORES!G451="","",PROVEEDORES!G451)</f>
        <v/>
      </c>
    </row>
    <row r="451" spans="3:12" ht="17.45" customHeight="1" x14ac:dyDescent="0.2">
      <c r="C451" s="158">
        <f t="shared" si="13"/>
        <v>445</v>
      </c>
      <c r="D451" s="146" t="str">
        <f>IF(PROVEEDORES!E452="","",PROVEEDORES!E452)</f>
        <v/>
      </c>
      <c r="E451" s="146" t="str">
        <f>IF(PROVEEDORES!F452="","",PROVEEDORES!F452)</f>
        <v/>
      </c>
      <c r="F451" s="146" t="str">
        <f>IF(PROVEEDORES!D452="","",PROVEEDORES!D452)</f>
        <v/>
      </c>
      <c r="G451" s="159">
        <f>SUMIF('EG-DIC'!$F$18:$F$516,PROVEEDORES!$D452,'EG-DIC'!P$18:P$516)</f>
        <v>0</v>
      </c>
      <c r="H451" s="159">
        <f>SUMIF('EG-DIC'!$F$18:$F$516,PROVEEDORES!$D452,'EG-DIC'!Q$18:Q$516)</f>
        <v>0</v>
      </c>
      <c r="I451" s="159">
        <f>SUMIF('EG-DIC'!$F$18:$F$516,PROVEEDORES!$D452,'EG-DIC'!R$18:R$516)</f>
        <v>0</v>
      </c>
      <c r="J451" s="159">
        <f>SUMIF('EG-DIC'!$F$18:$F$516,PROVEEDORES!$D452,'EG-DIC'!S$18:S$516)</f>
        <v>0</v>
      </c>
      <c r="K451" s="159" t="str">
        <f t="shared" si="12"/>
        <v/>
      </c>
      <c r="L451" s="146" t="str">
        <f>IF(PROVEEDORES!G452="","",PROVEEDORES!G452)</f>
        <v/>
      </c>
    </row>
    <row r="452" spans="3:12" ht="17.45" customHeight="1" x14ac:dyDescent="0.2">
      <c r="C452" s="158">
        <f t="shared" si="13"/>
        <v>446</v>
      </c>
      <c r="D452" s="146" t="str">
        <f>IF(PROVEEDORES!E453="","",PROVEEDORES!E453)</f>
        <v/>
      </c>
      <c r="E452" s="146" t="str">
        <f>IF(PROVEEDORES!F453="","",PROVEEDORES!F453)</f>
        <v/>
      </c>
      <c r="F452" s="146" t="str">
        <f>IF(PROVEEDORES!D453="","",PROVEEDORES!D453)</f>
        <v/>
      </c>
      <c r="G452" s="159">
        <f>SUMIF('EG-DIC'!$F$18:$F$516,PROVEEDORES!$D453,'EG-DIC'!P$18:P$516)</f>
        <v>0</v>
      </c>
      <c r="H452" s="159">
        <f>SUMIF('EG-DIC'!$F$18:$F$516,PROVEEDORES!$D453,'EG-DIC'!Q$18:Q$516)</f>
        <v>0</v>
      </c>
      <c r="I452" s="159">
        <f>SUMIF('EG-DIC'!$F$18:$F$516,PROVEEDORES!$D453,'EG-DIC'!R$18:R$516)</f>
        <v>0</v>
      </c>
      <c r="J452" s="159">
        <f>SUMIF('EG-DIC'!$F$18:$F$516,PROVEEDORES!$D453,'EG-DIC'!S$18:S$516)</f>
        <v>0</v>
      </c>
      <c r="K452" s="159" t="str">
        <f t="shared" si="12"/>
        <v/>
      </c>
      <c r="L452" s="146" t="str">
        <f>IF(PROVEEDORES!G453="","",PROVEEDORES!G453)</f>
        <v/>
      </c>
    </row>
    <row r="453" spans="3:12" ht="17.45" customHeight="1" x14ac:dyDescent="0.2">
      <c r="C453" s="158">
        <f t="shared" si="13"/>
        <v>447</v>
      </c>
      <c r="D453" s="146" t="str">
        <f>IF(PROVEEDORES!E454="","",PROVEEDORES!E454)</f>
        <v/>
      </c>
      <c r="E453" s="146" t="str">
        <f>IF(PROVEEDORES!F454="","",PROVEEDORES!F454)</f>
        <v/>
      </c>
      <c r="F453" s="146" t="str">
        <f>IF(PROVEEDORES!D454="","",PROVEEDORES!D454)</f>
        <v/>
      </c>
      <c r="G453" s="159">
        <f>SUMIF('EG-DIC'!$F$18:$F$516,PROVEEDORES!$D454,'EG-DIC'!P$18:P$516)</f>
        <v>0</v>
      </c>
      <c r="H453" s="159">
        <f>SUMIF('EG-DIC'!$F$18:$F$516,PROVEEDORES!$D454,'EG-DIC'!Q$18:Q$516)</f>
        <v>0</v>
      </c>
      <c r="I453" s="159">
        <f>SUMIF('EG-DIC'!$F$18:$F$516,PROVEEDORES!$D454,'EG-DIC'!R$18:R$516)</f>
        <v>0</v>
      </c>
      <c r="J453" s="159">
        <f>SUMIF('EG-DIC'!$F$18:$F$516,PROVEEDORES!$D454,'EG-DIC'!S$18:S$516)</f>
        <v>0</v>
      </c>
      <c r="K453" s="159" t="str">
        <f t="shared" si="12"/>
        <v/>
      </c>
      <c r="L453" s="146" t="str">
        <f>IF(PROVEEDORES!G454="","",PROVEEDORES!G454)</f>
        <v/>
      </c>
    </row>
    <row r="454" spans="3:12" ht="17.45" customHeight="1" x14ac:dyDescent="0.2">
      <c r="C454" s="158">
        <f t="shared" si="13"/>
        <v>448</v>
      </c>
      <c r="D454" s="146" t="str">
        <f>IF(PROVEEDORES!E455="","",PROVEEDORES!E455)</f>
        <v/>
      </c>
      <c r="E454" s="146" t="str">
        <f>IF(PROVEEDORES!F455="","",PROVEEDORES!F455)</f>
        <v/>
      </c>
      <c r="F454" s="146" t="str">
        <f>IF(PROVEEDORES!D455="","",PROVEEDORES!D455)</f>
        <v/>
      </c>
      <c r="G454" s="159">
        <f>SUMIF('EG-DIC'!$F$18:$F$516,PROVEEDORES!$D455,'EG-DIC'!P$18:P$516)</f>
        <v>0</v>
      </c>
      <c r="H454" s="159">
        <f>SUMIF('EG-DIC'!$F$18:$F$516,PROVEEDORES!$D455,'EG-DIC'!Q$18:Q$516)</f>
        <v>0</v>
      </c>
      <c r="I454" s="159">
        <f>SUMIF('EG-DIC'!$F$18:$F$516,PROVEEDORES!$D455,'EG-DIC'!R$18:R$516)</f>
        <v>0</v>
      </c>
      <c r="J454" s="159">
        <f>SUMIF('EG-DIC'!$F$18:$F$516,PROVEEDORES!$D455,'EG-DIC'!S$18:S$516)</f>
        <v>0</v>
      </c>
      <c r="K454" s="159" t="str">
        <f t="shared" si="12"/>
        <v/>
      </c>
      <c r="L454" s="146" t="str">
        <f>IF(PROVEEDORES!G455="","",PROVEEDORES!G455)</f>
        <v/>
      </c>
    </row>
    <row r="455" spans="3:12" ht="17.45" customHeight="1" x14ac:dyDescent="0.2">
      <c r="C455" s="158">
        <f t="shared" si="13"/>
        <v>449</v>
      </c>
      <c r="D455" s="146" t="str">
        <f>IF(PROVEEDORES!E456="","",PROVEEDORES!E456)</f>
        <v/>
      </c>
      <c r="E455" s="146" t="str">
        <f>IF(PROVEEDORES!F456="","",PROVEEDORES!F456)</f>
        <v/>
      </c>
      <c r="F455" s="146" t="str">
        <f>IF(PROVEEDORES!D456="","",PROVEEDORES!D456)</f>
        <v/>
      </c>
      <c r="G455" s="159">
        <f>SUMIF('EG-DIC'!$F$18:$F$516,PROVEEDORES!$D456,'EG-DIC'!P$18:P$516)</f>
        <v>0</v>
      </c>
      <c r="H455" s="159">
        <f>SUMIF('EG-DIC'!$F$18:$F$516,PROVEEDORES!$D456,'EG-DIC'!Q$18:Q$516)</f>
        <v>0</v>
      </c>
      <c r="I455" s="159">
        <f>SUMIF('EG-DIC'!$F$18:$F$516,PROVEEDORES!$D456,'EG-DIC'!R$18:R$516)</f>
        <v>0</v>
      </c>
      <c r="J455" s="159">
        <f>SUMIF('EG-DIC'!$F$18:$F$516,PROVEEDORES!$D456,'EG-DIC'!S$18:S$516)</f>
        <v>0</v>
      </c>
      <c r="K455" s="159" t="str">
        <f t="shared" si="12"/>
        <v/>
      </c>
      <c r="L455" s="146" t="str">
        <f>IF(PROVEEDORES!G456="","",PROVEEDORES!G456)</f>
        <v/>
      </c>
    </row>
    <row r="456" spans="3:12" ht="17.45" customHeight="1" x14ac:dyDescent="0.2">
      <c r="C456" s="158">
        <f t="shared" si="13"/>
        <v>450</v>
      </c>
      <c r="D456" s="146" t="str">
        <f>IF(PROVEEDORES!E457="","",PROVEEDORES!E457)</f>
        <v/>
      </c>
      <c r="E456" s="146" t="str">
        <f>IF(PROVEEDORES!F457="","",PROVEEDORES!F457)</f>
        <v/>
      </c>
      <c r="F456" s="146" t="str">
        <f>IF(PROVEEDORES!D457="","",PROVEEDORES!D457)</f>
        <v/>
      </c>
      <c r="G456" s="159">
        <f>SUMIF('EG-DIC'!$F$18:$F$516,PROVEEDORES!$D457,'EG-DIC'!P$18:P$516)</f>
        <v>0</v>
      </c>
      <c r="H456" s="159">
        <f>SUMIF('EG-DIC'!$F$18:$F$516,PROVEEDORES!$D457,'EG-DIC'!Q$18:Q$516)</f>
        <v>0</v>
      </c>
      <c r="I456" s="159">
        <f>SUMIF('EG-DIC'!$F$18:$F$516,PROVEEDORES!$D457,'EG-DIC'!R$18:R$516)</f>
        <v>0</v>
      </c>
      <c r="J456" s="159">
        <f>SUMIF('EG-DIC'!$F$18:$F$516,PROVEEDORES!$D457,'EG-DIC'!S$18:S$516)</f>
        <v>0</v>
      </c>
      <c r="K456" s="159" t="str">
        <f t="shared" ref="K456:K506" si="14">IF(G456+H456+I456+J456&gt;0,"C/Información","")</f>
        <v/>
      </c>
      <c r="L456" s="146" t="str">
        <f>IF(PROVEEDORES!G457="","",PROVEEDORES!G457)</f>
        <v/>
      </c>
    </row>
    <row r="457" spans="3:12" ht="17.45" customHeight="1" x14ac:dyDescent="0.2">
      <c r="C457" s="158">
        <f t="shared" ref="C457:C506" si="15">C456+1</f>
        <v>451</v>
      </c>
      <c r="D457" s="146" t="str">
        <f>IF(PROVEEDORES!E458="","",PROVEEDORES!E458)</f>
        <v/>
      </c>
      <c r="E457" s="146" t="str">
        <f>IF(PROVEEDORES!F458="","",PROVEEDORES!F458)</f>
        <v/>
      </c>
      <c r="F457" s="146" t="str">
        <f>IF(PROVEEDORES!D458="","",PROVEEDORES!D458)</f>
        <v/>
      </c>
      <c r="G457" s="159">
        <f>SUMIF('EG-DIC'!$F$18:$F$516,PROVEEDORES!$D458,'EG-DIC'!P$18:P$516)</f>
        <v>0</v>
      </c>
      <c r="H457" s="159">
        <f>SUMIF('EG-DIC'!$F$18:$F$516,PROVEEDORES!$D458,'EG-DIC'!Q$18:Q$516)</f>
        <v>0</v>
      </c>
      <c r="I457" s="159">
        <f>SUMIF('EG-DIC'!$F$18:$F$516,PROVEEDORES!$D458,'EG-DIC'!R$18:R$516)</f>
        <v>0</v>
      </c>
      <c r="J457" s="159">
        <f>SUMIF('EG-DIC'!$F$18:$F$516,PROVEEDORES!$D458,'EG-DIC'!S$18:S$516)</f>
        <v>0</v>
      </c>
      <c r="K457" s="159" t="str">
        <f t="shared" si="14"/>
        <v/>
      </c>
      <c r="L457" s="146" t="str">
        <f>IF(PROVEEDORES!G458="","",PROVEEDORES!G458)</f>
        <v/>
      </c>
    </row>
    <row r="458" spans="3:12" ht="17.45" customHeight="1" x14ac:dyDescent="0.2">
      <c r="C458" s="158">
        <f t="shared" si="15"/>
        <v>452</v>
      </c>
      <c r="D458" s="146" t="str">
        <f>IF(PROVEEDORES!E459="","",PROVEEDORES!E459)</f>
        <v/>
      </c>
      <c r="E458" s="146" t="str">
        <f>IF(PROVEEDORES!F459="","",PROVEEDORES!F459)</f>
        <v/>
      </c>
      <c r="F458" s="146" t="str">
        <f>IF(PROVEEDORES!D459="","",PROVEEDORES!D459)</f>
        <v/>
      </c>
      <c r="G458" s="159">
        <f>SUMIF('EG-DIC'!$F$18:$F$516,PROVEEDORES!$D459,'EG-DIC'!P$18:P$516)</f>
        <v>0</v>
      </c>
      <c r="H458" s="159">
        <f>SUMIF('EG-DIC'!$F$18:$F$516,PROVEEDORES!$D459,'EG-DIC'!Q$18:Q$516)</f>
        <v>0</v>
      </c>
      <c r="I458" s="159">
        <f>SUMIF('EG-DIC'!$F$18:$F$516,PROVEEDORES!$D459,'EG-DIC'!R$18:R$516)</f>
        <v>0</v>
      </c>
      <c r="J458" s="159">
        <f>SUMIF('EG-DIC'!$F$18:$F$516,PROVEEDORES!$D459,'EG-DIC'!S$18:S$516)</f>
        <v>0</v>
      </c>
      <c r="K458" s="159" t="str">
        <f t="shared" si="14"/>
        <v/>
      </c>
      <c r="L458" s="146" t="str">
        <f>IF(PROVEEDORES!G459="","",PROVEEDORES!G459)</f>
        <v/>
      </c>
    </row>
    <row r="459" spans="3:12" ht="17.45" customHeight="1" x14ac:dyDescent="0.2">
      <c r="C459" s="158">
        <f t="shared" si="15"/>
        <v>453</v>
      </c>
      <c r="D459" s="146" t="str">
        <f>IF(PROVEEDORES!E460="","",PROVEEDORES!E460)</f>
        <v/>
      </c>
      <c r="E459" s="146" t="str">
        <f>IF(PROVEEDORES!F460="","",PROVEEDORES!F460)</f>
        <v/>
      </c>
      <c r="F459" s="146" t="str">
        <f>IF(PROVEEDORES!D460="","",PROVEEDORES!D460)</f>
        <v/>
      </c>
      <c r="G459" s="159">
        <f>SUMIF('EG-DIC'!$F$18:$F$516,PROVEEDORES!$D460,'EG-DIC'!P$18:P$516)</f>
        <v>0</v>
      </c>
      <c r="H459" s="159">
        <f>SUMIF('EG-DIC'!$F$18:$F$516,PROVEEDORES!$D460,'EG-DIC'!Q$18:Q$516)</f>
        <v>0</v>
      </c>
      <c r="I459" s="159">
        <f>SUMIF('EG-DIC'!$F$18:$F$516,PROVEEDORES!$D460,'EG-DIC'!R$18:R$516)</f>
        <v>0</v>
      </c>
      <c r="J459" s="159">
        <f>SUMIF('EG-DIC'!$F$18:$F$516,PROVEEDORES!$D460,'EG-DIC'!S$18:S$516)</f>
        <v>0</v>
      </c>
      <c r="K459" s="159" t="str">
        <f t="shared" si="14"/>
        <v/>
      </c>
      <c r="L459" s="146" t="str">
        <f>IF(PROVEEDORES!G460="","",PROVEEDORES!G460)</f>
        <v/>
      </c>
    </row>
    <row r="460" spans="3:12" ht="17.45" customHeight="1" x14ac:dyDescent="0.2">
      <c r="C460" s="158">
        <f t="shared" si="15"/>
        <v>454</v>
      </c>
      <c r="D460" s="146" t="str">
        <f>IF(PROVEEDORES!E461="","",PROVEEDORES!E461)</f>
        <v/>
      </c>
      <c r="E460" s="146" t="str">
        <f>IF(PROVEEDORES!F461="","",PROVEEDORES!F461)</f>
        <v/>
      </c>
      <c r="F460" s="146" t="str">
        <f>IF(PROVEEDORES!D461="","",PROVEEDORES!D461)</f>
        <v/>
      </c>
      <c r="G460" s="159">
        <f>SUMIF('EG-DIC'!$F$18:$F$516,PROVEEDORES!$D461,'EG-DIC'!P$18:P$516)</f>
        <v>0</v>
      </c>
      <c r="H460" s="159">
        <f>SUMIF('EG-DIC'!$F$18:$F$516,PROVEEDORES!$D461,'EG-DIC'!Q$18:Q$516)</f>
        <v>0</v>
      </c>
      <c r="I460" s="159">
        <f>SUMIF('EG-DIC'!$F$18:$F$516,PROVEEDORES!$D461,'EG-DIC'!R$18:R$516)</f>
        <v>0</v>
      </c>
      <c r="J460" s="159">
        <f>SUMIF('EG-DIC'!$F$18:$F$516,PROVEEDORES!$D461,'EG-DIC'!S$18:S$516)</f>
        <v>0</v>
      </c>
      <c r="K460" s="159" t="str">
        <f t="shared" si="14"/>
        <v/>
      </c>
      <c r="L460" s="146" t="str">
        <f>IF(PROVEEDORES!G461="","",PROVEEDORES!G461)</f>
        <v/>
      </c>
    </row>
    <row r="461" spans="3:12" ht="17.45" customHeight="1" x14ac:dyDescent="0.2">
      <c r="C461" s="158">
        <f t="shared" si="15"/>
        <v>455</v>
      </c>
      <c r="D461" s="146" t="str">
        <f>IF(PROVEEDORES!E462="","",PROVEEDORES!E462)</f>
        <v/>
      </c>
      <c r="E461" s="146" t="str">
        <f>IF(PROVEEDORES!F462="","",PROVEEDORES!F462)</f>
        <v/>
      </c>
      <c r="F461" s="146" t="str">
        <f>IF(PROVEEDORES!D462="","",PROVEEDORES!D462)</f>
        <v/>
      </c>
      <c r="G461" s="159">
        <f>SUMIF('EG-DIC'!$F$18:$F$516,PROVEEDORES!$D462,'EG-DIC'!P$18:P$516)</f>
        <v>0</v>
      </c>
      <c r="H461" s="159">
        <f>SUMIF('EG-DIC'!$F$18:$F$516,PROVEEDORES!$D462,'EG-DIC'!Q$18:Q$516)</f>
        <v>0</v>
      </c>
      <c r="I461" s="159">
        <f>SUMIF('EG-DIC'!$F$18:$F$516,PROVEEDORES!$D462,'EG-DIC'!R$18:R$516)</f>
        <v>0</v>
      </c>
      <c r="J461" s="159">
        <f>SUMIF('EG-DIC'!$F$18:$F$516,PROVEEDORES!$D462,'EG-DIC'!S$18:S$516)</f>
        <v>0</v>
      </c>
      <c r="K461" s="159" t="str">
        <f t="shared" si="14"/>
        <v/>
      </c>
      <c r="L461" s="146" t="str">
        <f>IF(PROVEEDORES!G462="","",PROVEEDORES!G462)</f>
        <v/>
      </c>
    </row>
    <row r="462" spans="3:12" ht="17.45" customHeight="1" x14ac:dyDescent="0.2">
      <c r="C462" s="158">
        <f t="shared" si="15"/>
        <v>456</v>
      </c>
      <c r="D462" s="146" t="str">
        <f>IF(PROVEEDORES!E463="","",PROVEEDORES!E463)</f>
        <v/>
      </c>
      <c r="E462" s="146" t="str">
        <f>IF(PROVEEDORES!F463="","",PROVEEDORES!F463)</f>
        <v/>
      </c>
      <c r="F462" s="146" t="str">
        <f>IF(PROVEEDORES!D463="","",PROVEEDORES!D463)</f>
        <v/>
      </c>
      <c r="G462" s="159">
        <f>SUMIF('EG-DIC'!$F$18:$F$516,PROVEEDORES!$D463,'EG-DIC'!P$18:P$516)</f>
        <v>0</v>
      </c>
      <c r="H462" s="159">
        <f>SUMIF('EG-DIC'!$F$18:$F$516,PROVEEDORES!$D463,'EG-DIC'!Q$18:Q$516)</f>
        <v>0</v>
      </c>
      <c r="I462" s="159">
        <f>SUMIF('EG-DIC'!$F$18:$F$516,PROVEEDORES!$D463,'EG-DIC'!R$18:R$516)</f>
        <v>0</v>
      </c>
      <c r="J462" s="159">
        <f>SUMIF('EG-DIC'!$F$18:$F$516,PROVEEDORES!$D463,'EG-DIC'!S$18:S$516)</f>
        <v>0</v>
      </c>
      <c r="K462" s="159" t="str">
        <f t="shared" si="14"/>
        <v/>
      </c>
      <c r="L462" s="146" t="str">
        <f>IF(PROVEEDORES!G463="","",PROVEEDORES!G463)</f>
        <v/>
      </c>
    </row>
    <row r="463" spans="3:12" ht="17.45" customHeight="1" x14ac:dyDescent="0.2">
      <c r="C463" s="158">
        <f t="shared" si="15"/>
        <v>457</v>
      </c>
      <c r="D463" s="146" t="str">
        <f>IF(PROVEEDORES!E464="","",PROVEEDORES!E464)</f>
        <v/>
      </c>
      <c r="E463" s="146" t="str">
        <f>IF(PROVEEDORES!F464="","",PROVEEDORES!F464)</f>
        <v/>
      </c>
      <c r="F463" s="146" t="str">
        <f>IF(PROVEEDORES!D464="","",PROVEEDORES!D464)</f>
        <v/>
      </c>
      <c r="G463" s="159">
        <f>SUMIF('EG-DIC'!$F$18:$F$516,PROVEEDORES!$D464,'EG-DIC'!P$18:P$516)</f>
        <v>0</v>
      </c>
      <c r="H463" s="159">
        <f>SUMIF('EG-DIC'!$F$18:$F$516,PROVEEDORES!$D464,'EG-DIC'!Q$18:Q$516)</f>
        <v>0</v>
      </c>
      <c r="I463" s="159">
        <f>SUMIF('EG-DIC'!$F$18:$F$516,PROVEEDORES!$D464,'EG-DIC'!R$18:R$516)</f>
        <v>0</v>
      </c>
      <c r="J463" s="159">
        <f>SUMIF('EG-DIC'!$F$18:$F$516,PROVEEDORES!$D464,'EG-DIC'!S$18:S$516)</f>
        <v>0</v>
      </c>
      <c r="K463" s="159" t="str">
        <f t="shared" si="14"/>
        <v/>
      </c>
      <c r="L463" s="146" t="str">
        <f>IF(PROVEEDORES!G464="","",PROVEEDORES!G464)</f>
        <v/>
      </c>
    </row>
    <row r="464" spans="3:12" ht="17.45" customHeight="1" x14ac:dyDescent="0.2">
      <c r="C464" s="158">
        <f t="shared" si="15"/>
        <v>458</v>
      </c>
      <c r="D464" s="146" t="str">
        <f>IF(PROVEEDORES!E465="","",PROVEEDORES!E465)</f>
        <v/>
      </c>
      <c r="E464" s="146" t="str">
        <f>IF(PROVEEDORES!F465="","",PROVEEDORES!F465)</f>
        <v/>
      </c>
      <c r="F464" s="146" t="str">
        <f>IF(PROVEEDORES!D465="","",PROVEEDORES!D465)</f>
        <v/>
      </c>
      <c r="G464" s="159">
        <f>SUMIF('EG-DIC'!$F$18:$F$516,PROVEEDORES!$D465,'EG-DIC'!P$18:P$516)</f>
        <v>0</v>
      </c>
      <c r="H464" s="159">
        <f>SUMIF('EG-DIC'!$F$18:$F$516,PROVEEDORES!$D465,'EG-DIC'!Q$18:Q$516)</f>
        <v>0</v>
      </c>
      <c r="I464" s="159">
        <f>SUMIF('EG-DIC'!$F$18:$F$516,PROVEEDORES!$D465,'EG-DIC'!R$18:R$516)</f>
        <v>0</v>
      </c>
      <c r="J464" s="159">
        <f>SUMIF('EG-DIC'!$F$18:$F$516,PROVEEDORES!$D465,'EG-DIC'!S$18:S$516)</f>
        <v>0</v>
      </c>
      <c r="K464" s="159" t="str">
        <f t="shared" si="14"/>
        <v/>
      </c>
      <c r="L464" s="146" t="str">
        <f>IF(PROVEEDORES!G465="","",PROVEEDORES!G465)</f>
        <v/>
      </c>
    </row>
    <row r="465" spans="3:12" ht="17.45" customHeight="1" x14ac:dyDescent="0.2">
      <c r="C465" s="158">
        <f t="shared" si="15"/>
        <v>459</v>
      </c>
      <c r="D465" s="146" t="str">
        <f>IF(PROVEEDORES!E466="","",PROVEEDORES!E466)</f>
        <v/>
      </c>
      <c r="E465" s="146" t="str">
        <f>IF(PROVEEDORES!F466="","",PROVEEDORES!F466)</f>
        <v/>
      </c>
      <c r="F465" s="146" t="str">
        <f>IF(PROVEEDORES!D466="","",PROVEEDORES!D466)</f>
        <v/>
      </c>
      <c r="G465" s="159">
        <f>SUMIF('EG-DIC'!$F$18:$F$516,PROVEEDORES!$D466,'EG-DIC'!P$18:P$516)</f>
        <v>0</v>
      </c>
      <c r="H465" s="159">
        <f>SUMIF('EG-DIC'!$F$18:$F$516,PROVEEDORES!$D466,'EG-DIC'!Q$18:Q$516)</f>
        <v>0</v>
      </c>
      <c r="I465" s="159">
        <f>SUMIF('EG-DIC'!$F$18:$F$516,PROVEEDORES!$D466,'EG-DIC'!R$18:R$516)</f>
        <v>0</v>
      </c>
      <c r="J465" s="159">
        <f>SUMIF('EG-DIC'!$F$18:$F$516,PROVEEDORES!$D466,'EG-DIC'!S$18:S$516)</f>
        <v>0</v>
      </c>
      <c r="K465" s="159" t="str">
        <f t="shared" si="14"/>
        <v/>
      </c>
      <c r="L465" s="146" t="str">
        <f>IF(PROVEEDORES!G466="","",PROVEEDORES!G466)</f>
        <v/>
      </c>
    </row>
    <row r="466" spans="3:12" ht="17.45" customHeight="1" x14ac:dyDescent="0.2">
      <c r="C466" s="158">
        <f t="shared" si="15"/>
        <v>460</v>
      </c>
      <c r="D466" s="146" t="str">
        <f>IF(PROVEEDORES!E467="","",PROVEEDORES!E467)</f>
        <v/>
      </c>
      <c r="E466" s="146" t="str">
        <f>IF(PROVEEDORES!F467="","",PROVEEDORES!F467)</f>
        <v/>
      </c>
      <c r="F466" s="146" t="str">
        <f>IF(PROVEEDORES!D467="","",PROVEEDORES!D467)</f>
        <v/>
      </c>
      <c r="G466" s="159">
        <f>SUMIF('EG-DIC'!$F$18:$F$516,PROVEEDORES!$D467,'EG-DIC'!P$18:P$516)</f>
        <v>0</v>
      </c>
      <c r="H466" s="159">
        <f>SUMIF('EG-DIC'!$F$18:$F$516,PROVEEDORES!$D467,'EG-DIC'!Q$18:Q$516)</f>
        <v>0</v>
      </c>
      <c r="I466" s="159">
        <f>SUMIF('EG-DIC'!$F$18:$F$516,PROVEEDORES!$D467,'EG-DIC'!R$18:R$516)</f>
        <v>0</v>
      </c>
      <c r="J466" s="159">
        <f>SUMIF('EG-DIC'!$F$18:$F$516,PROVEEDORES!$D467,'EG-DIC'!S$18:S$516)</f>
        <v>0</v>
      </c>
      <c r="K466" s="159" t="str">
        <f t="shared" si="14"/>
        <v/>
      </c>
      <c r="L466" s="146" t="str">
        <f>IF(PROVEEDORES!G467="","",PROVEEDORES!G467)</f>
        <v/>
      </c>
    </row>
    <row r="467" spans="3:12" ht="17.45" customHeight="1" x14ac:dyDescent="0.2">
      <c r="C467" s="158">
        <f t="shared" si="15"/>
        <v>461</v>
      </c>
      <c r="D467" s="146" t="str">
        <f>IF(PROVEEDORES!E468="","",PROVEEDORES!E468)</f>
        <v/>
      </c>
      <c r="E467" s="146" t="str">
        <f>IF(PROVEEDORES!F468="","",PROVEEDORES!F468)</f>
        <v/>
      </c>
      <c r="F467" s="146" t="str">
        <f>IF(PROVEEDORES!D468="","",PROVEEDORES!D468)</f>
        <v/>
      </c>
      <c r="G467" s="159">
        <f>SUMIF('EG-DIC'!$F$18:$F$516,PROVEEDORES!$D468,'EG-DIC'!P$18:P$516)</f>
        <v>0</v>
      </c>
      <c r="H467" s="159">
        <f>SUMIF('EG-DIC'!$F$18:$F$516,PROVEEDORES!$D468,'EG-DIC'!Q$18:Q$516)</f>
        <v>0</v>
      </c>
      <c r="I467" s="159">
        <f>SUMIF('EG-DIC'!$F$18:$F$516,PROVEEDORES!$D468,'EG-DIC'!R$18:R$516)</f>
        <v>0</v>
      </c>
      <c r="J467" s="159">
        <f>SUMIF('EG-DIC'!$F$18:$F$516,PROVEEDORES!$D468,'EG-DIC'!S$18:S$516)</f>
        <v>0</v>
      </c>
      <c r="K467" s="159" t="str">
        <f t="shared" si="14"/>
        <v/>
      </c>
      <c r="L467" s="146" t="str">
        <f>IF(PROVEEDORES!G468="","",PROVEEDORES!G468)</f>
        <v/>
      </c>
    </row>
    <row r="468" spans="3:12" ht="17.45" customHeight="1" x14ac:dyDescent="0.2">
      <c r="C468" s="158">
        <f t="shared" si="15"/>
        <v>462</v>
      </c>
      <c r="D468" s="146" t="str">
        <f>IF(PROVEEDORES!E469="","",PROVEEDORES!E469)</f>
        <v/>
      </c>
      <c r="E468" s="146" t="str">
        <f>IF(PROVEEDORES!F469="","",PROVEEDORES!F469)</f>
        <v/>
      </c>
      <c r="F468" s="146" t="str">
        <f>IF(PROVEEDORES!D469="","",PROVEEDORES!D469)</f>
        <v/>
      </c>
      <c r="G468" s="159">
        <f>SUMIF('EG-DIC'!$F$18:$F$516,PROVEEDORES!$D469,'EG-DIC'!P$18:P$516)</f>
        <v>0</v>
      </c>
      <c r="H468" s="159">
        <f>SUMIF('EG-DIC'!$F$18:$F$516,PROVEEDORES!$D469,'EG-DIC'!Q$18:Q$516)</f>
        <v>0</v>
      </c>
      <c r="I468" s="159">
        <f>SUMIF('EG-DIC'!$F$18:$F$516,PROVEEDORES!$D469,'EG-DIC'!R$18:R$516)</f>
        <v>0</v>
      </c>
      <c r="J468" s="159">
        <f>SUMIF('EG-DIC'!$F$18:$F$516,PROVEEDORES!$D469,'EG-DIC'!S$18:S$516)</f>
        <v>0</v>
      </c>
      <c r="K468" s="159" t="str">
        <f t="shared" si="14"/>
        <v/>
      </c>
      <c r="L468" s="146" t="str">
        <f>IF(PROVEEDORES!G469="","",PROVEEDORES!G469)</f>
        <v/>
      </c>
    </row>
    <row r="469" spans="3:12" ht="17.45" customHeight="1" x14ac:dyDescent="0.2">
      <c r="C469" s="158">
        <f t="shared" si="15"/>
        <v>463</v>
      </c>
      <c r="D469" s="146" t="str">
        <f>IF(PROVEEDORES!E470="","",PROVEEDORES!E470)</f>
        <v/>
      </c>
      <c r="E469" s="146" t="str">
        <f>IF(PROVEEDORES!F470="","",PROVEEDORES!F470)</f>
        <v/>
      </c>
      <c r="F469" s="146" t="str">
        <f>IF(PROVEEDORES!D470="","",PROVEEDORES!D470)</f>
        <v/>
      </c>
      <c r="G469" s="159">
        <f>SUMIF('EG-DIC'!$F$18:$F$516,PROVEEDORES!$D470,'EG-DIC'!P$18:P$516)</f>
        <v>0</v>
      </c>
      <c r="H469" s="159">
        <f>SUMIF('EG-DIC'!$F$18:$F$516,PROVEEDORES!$D470,'EG-DIC'!Q$18:Q$516)</f>
        <v>0</v>
      </c>
      <c r="I469" s="159">
        <f>SUMIF('EG-DIC'!$F$18:$F$516,PROVEEDORES!$D470,'EG-DIC'!R$18:R$516)</f>
        <v>0</v>
      </c>
      <c r="J469" s="159">
        <f>SUMIF('EG-DIC'!$F$18:$F$516,PROVEEDORES!$D470,'EG-DIC'!S$18:S$516)</f>
        <v>0</v>
      </c>
      <c r="K469" s="159" t="str">
        <f t="shared" si="14"/>
        <v/>
      </c>
      <c r="L469" s="146" t="str">
        <f>IF(PROVEEDORES!G470="","",PROVEEDORES!G470)</f>
        <v/>
      </c>
    </row>
    <row r="470" spans="3:12" ht="17.45" customHeight="1" x14ac:dyDescent="0.2">
      <c r="C470" s="158">
        <f t="shared" si="15"/>
        <v>464</v>
      </c>
      <c r="D470" s="146" t="str">
        <f>IF(PROVEEDORES!E471="","",PROVEEDORES!E471)</f>
        <v/>
      </c>
      <c r="E470" s="146" t="str">
        <f>IF(PROVEEDORES!F471="","",PROVEEDORES!F471)</f>
        <v/>
      </c>
      <c r="F470" s="146" t="str">
        <f>IF(PROVEEDORES!D471="","",PROVEEDORES!D471)</f>
        <v/>
      </c>
      <c r="G470" s="159">
        <f>SUMIF('EG-DIC'!$F$18:$F$516,PROVEEDORES!$D471,'EG-DIC'!P$18:P$516)</f>
        <v>0</v>
      </c>
      <c r="H470" s="159">
        <f>SUMIF('EG-DIC'!$F$18:$F$516,PROVEEDORES!$D471,'EG-DIC'!Q$18:Q$516)</f>
        <v>0</v>
      </c>
      <c r="I470" s="159">
        <f>SUMIF('EG-DIC'!$F$18:$F$516,PROVEEDORES!$D471,'EG-DIC'!R$18:R$516)</f>
        <v>0</v>
      </c>
      <c r="J470" s="159">
        <f>SUMIF('EG-DIC'!$F$18:$F$516,PROVEEDORES!$D471,'EG-DIC'!S$18:S$516)</f>
        <v>0</v>
      </c>
      <c r="K470" s="159" t="str">
        <f t="shared" si="14"/>
        <v/>
      </c>
      <c r="L470" s="146" t="str">
        <f>IF(PROVEEDORES!G471="","",PROVEEDORES!G471)</f>
        <v/>
      </c>
    </row>
    <row r="471" spans="3:12" ht="17.45" customHeight="1" x14ac:dyDescent="0.2">
      <c r="C471" s="158">
        <f t="shared" si="15"/>
        <v>465</v>
      </c>
      <c r="D471" s="146" t="str">
        <f>IF(PROVEEDORES!E472="","",PROVEEDORES!E472)</f>
        <v/>
      </c>
      <c r="E471" s="146" t="str">
        <f>IF(PROVEEDORES!F472="","",PROVEEDORES!F472)</f>
        <v/>
      </c>
      <c r="F471" s="146" t="str">
        <f>IF(PROVEEDORES!D472="","",PROVEEDORES!D472)</f>
        <v/>
      </c>
      <c r="G471" s="159">
        <f>SUMIF('EG-DIC'!$F$18:$F$516,PROVEEDORES!$D472,'EG-DIC'!P$18:P$516)</f>
        <v>0</v>
      </c>
      <c r="H471" s="159">
        <f>SUMIF('EG-DIC'!$F$18:$F$516,PROVEEDORES!$D472,'EG-DIC'!Q$18:Q$516)</f>
        <v>0</v>
      </c>
      <c r="I471" s="159">
        <f>SUMIF('EG-DIC'!$F$18:$F$516,PROVEEDORES!$D472,'EG-DIC'!R$18:R$516)</f>
        <v>0</v>
      </c>
      <c r="J471" s="159">
        <f>SUMIF('EG-DIC'!$F$18:$F$516,PROVEEDORES!$D472,'EG-DIC'!S$18:S$516)</f>
        <v>0</v>
      </c>
      <c r="K471" s="159" t="str">
        <f t="shared" si="14"/>
        <v/>
      </c>
      <c r="L471" s="146" t="str">
        <f>IF(PROVEEDORES!G472="","",PROVEEDORES!G472)</f>
        <v/>
      </c>
    </row>
    <row r="472" spans="3:12" ht="17.45" customHeight="1" x14ac:dyDescent="0.2">
      <c r="C472" s="158">
        <f t="shared" si="15"/>
        <v>466</v>
      </c>
      <c r="D472" s="146" t="str">
        <f>IF(PROVEEDORES!E473="","",PROVEEDORES!E473)</f>
        <v/>
      </c>
      <c r="E472" s="146" t="str">
        <f>IF(PROVEEDORES!F473="","",PROVEEDORES!F473)</f>
        <v/>
      </c>
      <c r="F472" s="146" t="str">
        <f>IF(PROVEEDORES!D473="","",PROVEEDORES!D473)</f>
        <v/>
      </c>
      <c r="G472" s="159">
        <f>SUMIF('EG-DIC'!$F$18:$F$516,PROVEEDORES!$D473,'EG-DIC'!P$18:P$516)</f>
        <v>0</v>
      </c>
      <c r="H472" s="159">
        <f>SUMIF('EG-DIC'!$F$18:$F$516,PROVEEDORES!$D473,'EG-DIC'!Q$18:Q$516)</f>
        <v>0</v>
      </c>
      <c r="I472" s="159">
        <f>SUMIF('EG-DIC'!$F$18:$F$516,PROVEEDORES!$D473,'EG-DIC'!R$18:R$516)</f>
        <v>0</v>
      </c>
      <c r="J472" s="159">
        <f>SUMIF('EG-DIC'!$F$18:$F$516,PROVEEDORES!$D473,'EG-DIC'!S$18:S$516)</f>
        <v>0</v>
      </c>
      <c r="K472" s="159" t="str">
        <f t="shared" si="14"/>
        <v/>
      </c>
      <c r="L472" s="146" t="str">
        <f>IF(PROVEEDORES!G473="","",PROVEEDORES!G473)</f>
        <v/>
      </c>
    </row>
    <row r="473" spans="3:12" ht="17.45" customHeight="1" x14ac:dyDescent="0.2">
      <c r="C473" s="158">
        <f t="shared" si="15"/>
        <v>467</v>
      </c>
      <c r="D473" s="146" t="str">
        <f>IF(PROVEEDORES!E474="","",PROVEEDORES!E474)</f>
        <v/>
      </c>
      <c r="E473" s="146" t="str">
        <f>IF(PROVEEDORES!F474="","",PROVEEDORES!F474)</f>
        <v/>
      </c>
      <c r="F473" s="146" t="str">
        <f>IF(PROVEEDORES!D474="","",PROVEEDORES!D474)</f>
        <v/>
      </c>
      <c r="G473" s="159">
        <f>SUMIF('EG-DIC'!$F$18:$F$516,PROVEEDORES!$D474,'EG-DIC'!P$18:P$516)</f>
        <v>0</v>
      </c>
      <c r="H473" s="159">
        <f>SUMIF('EG-DIC'!$F$18:$F$516,PROVEEDORES!$D474,'EG-DIC'!Q$18:Q$516)</f>
        <v>0</v>
      </c>
      <c r="I473" s="159">
        <f>SUMIF('EG-DIC'!$F$18:$F$516,PROVEEDORES!$D474,'EG-DIC'!R$18:R$516)</f>
        <v>0</v>
      </c>
      <c r="J473" s="159">
        <f>SUMIF('EG-DIC'!$F$18:$F$516,PROVEEDORES!$D474,'EG-DIC'!S$18:S$516)</f>
        <v>0</v>
      </c>
      <c r="K473" s="159" t="str">
        <f t="shared" si="14"/>
        <v/>
      </c>
      <c r="L473" s="146" t="str">
        <f>IF(PROVEEDORES!G474="","",PROVEEDORES!G474)</f>
        <v/>
      </c>
    </row>
    <row r="474" spans="3:12" ht="17.45" customHeight="1" x14ac:dyDescent="0.2">
      <c r="C474" s="158">
        <f t="shared" si="15"/>
        <v>468</v>
      </c>
      <c r="D474" s="146" t="str">
        <f>IF(PROVEEDORES!E475="","",PROVEEDORES!E475)</f>
        <v/>
      </c>
      <c r="E474" s="146" t="str">
        <f>IF(PROVEEDORES!F475="","",PROVEEDORES!F475)</f>
        <v/>
      </c>
      <c r="F474" s="146" t="str">
        <f>IF(PROVEEDORES!D475="","",PROVEEDORES!D475)</f>
        <v/>
      </c>
      <c r="G474" s="159">
        <f>SUMIF('EG-DIC'!$F$18:$F$516,PROVEEDORES!$D475,'EG-DIC'!P$18:P$516)</f>
        <v>0</v>
      </c>
      <c r="H474" s="159">
        <f>SUMIF('EG-DIC'!$F$18:$F$516,PROVEEDORES!$D475,'EG-DIC'!Q$18:Q$516)</f>
        <v>0</v>
      </c>
      <c r="I474" s="159">
        <f>SUMIF('EG-DIC'!$F$18:$F$516,PROVEEDORES!$D475,'EG-DIC'!R$18:R$516)</f>
        <v>0</v>
      </c>
      <c r="J474" s="159">
        <f>SUMIF('EG-DIC'!$F$18:$F$516,PROVEEDORES!$D475,'EG-DIC'!S$18:S$516)</f>
        <v>0</v>
      </c>
      <c r="K474" s="159" t="str">
        <f t="shared" si="14"/>
        <v/>
      </c>
      <c r="L474" s="146" t="str">
        <f>IF(PROVEEDORES!G475="","",PROVEEDORES!G475)</f>
        <v/>
      </c>
    </row>
    <row r="475" spans="3:12" ht="17.45" customHeight="1" x14ac:dyDescent="0.2">
      <c r="C475" s="158">
        <f t="shared" si="15"/>
        <v>469</v>
      </c>
      <c r="D475" s="146" t="str">
        <f>IF(PROVEEDORES!E476="","",PROVEEDORES!E476)</f>
        <v/>
      </c>
      <c r="E475" s="146" t="str">
        <f>IF(PROVEEDORES!F476="","",PROVEEDORES!F476)</f>
        <v/>
      </c>
      <c r="F475" s="146" t="str">
        <f>IF(PROVEEDORES!D476="","",PROVEEDORES!D476)</f>
        <v/>
      </c>
      <c r="G475" s="159">
        <f>SUMIF('EG-DIC'!$F$18:$F$516,PROVEEDORES!$D476,'EG-DIC'!P$18:P$516)</f>
        <v>0</v>
      </c>
      <c r="H475" s="159">
        <f>SUMIF('EG-DIC'!$F$18:$F$516,PROVEEDORES!$D476,'EG-DIC'!Q$18:Q$516)</f>
        <v>0</v>
      </c>
      <c r="I475" s="159">
        <f>SUMIF('EG-DIC'!$F$18:$F$516,PROVEEDORES!$D476,'EG-DIC'!R$18:R$516)</f>
        <v>0</v>
      </c>
      <c r="J475" s="159">
        <f>SUMIF('EG-DIC'!$F$18:$F$516,PROVEEDORES!$D476,'EG-DIC'!S$18:S$516)</f>
        <v>0</v>
      </c>
      <c r="K475" s="159" t="str">
        <f t="shared" si="14"/>
        <v/>
      </c>
      <c r="L475" s="146" t="str">
        <f>IF(PROVEEDORES!G476="","",PROVEEDORES!G476)</f>
        <v/>
      </c>
    </row>
    <row r="476" spans="3:12" ht="17.45" customHeight="1" x14ac:dyDescent="0.2">
      <c r="C476" s="158">
        <f t="shared" si="15"/>
        <v>470</v>
      </c>
      <c r="D476" s="146" t="str">
        <f>IF(PROVEEDORES!E477="","",PROVEEDORES!E477)</f>
        <v/>
      </c>
      <c r="E476" s="146" t="str">
        <f>IF(PROVEEDORES!F477="","",PROVEEDORES!F477)</f>
        <v/>
      </c>
      <c r="F476" s="146" t="str">
        <f>IF(PROVEEDORES!D477="","",PROVEEDORES!D477)</f>
        <v/>
      </c>
      <c r="G476" s="159">
        <f>SUMIF('EG-DIC'!$F$18:$F$516,PROVEEDORES!$D477,'EG-DIC'!P$18:P$516)</f>
        <v>0</v>
      </c>
      <c r="H476" s="159">
        <f>SUMIF('EG-DIC'!$F$18:$F$516,PROVEEDORES!$D477,'EG-DIC'!Q$18:Q$516)</f>
        <v>0</v>
      </c>
      <c r="I476" s="159">
        <f>SUMIF('EG-DIC'!$F$18:$F$516,PROVEEDORES!$D477,'EG-DIC'!R$18:R$516)</f>
        <v>0</v>
      </c>
      <c r="J476" s="159">
        <f>SUMIF('EG-DIC'!$F$18:$F$516,PROVEEDORES!$D477,'EG-DIC'!S$18:S$516)</f>
        <v>0</v>
      </c>
      <c r="K476" s="159" t="str">
        <f t="shared" si="14"/>
        <v/>
      </c>
      <c r="L476" s="146" t="str">
        <f>IF(PROVEEDORES!G477="","",PROVEEDORES!G477)</f>
        <v/>
      </c>
    </row>
    <row r="477" spans="3:12" ht="17.45" customHeight="1" x14ac:dyDescent="0.2">
      <c r="C477" s="158">
        <f t="shared" si="15"/>
        <v>471</v>
      </c>
      <c r="D477" s="146" t="str">
        <f>IF(PROVEEDORES!E478="","",PROVEEDORES!E478)</f>
        <v/>
      </c>
      <c r="E477" s="146" t="str">
        <f>IF(PROVEEDORES!F478="","",PROVEEDORES!F478)</f>
        <v/>
      </c>
      <c r="F477" s="146" t="str">
        <f>IF(PROVEEDORES!D478="","",PROVEEDORES!D478)</f>
        <v/>
      </c>
      <c r="G477" s="159">
        <f>SUMIF('EG-DIC'!$F$18:$F$516,PROVEEDORES!$D478,'EG-DIC'!P$18:P$516)</f>
        <v>0</v>
      </c>
      <c r="H477" s="159">
        <f>SUMIF('EG-DIC'!$F$18:$F$516,PROVEEDORES!$D478,'EG-DIC'!Q$18:Q$516)</f>
        <v>0</v>
      </c>
      <c r="I477" s="159">
        <f>SUMIF('EG-DIC'!$F$18:$F$516,PROVEEDORES!$D478,'EG-DIC'!R$18:R$516)</f>
        <v>0</v>
      </c>
      <c r="J477" s="159">
        <f>SUMIF('EG-DIC'!$F$18:$F$516,PROVEEDORES!$D478,'EG-DIC'!S$18:S$516)</f>
        <v>0</v>
      </c>
      <c r="K477" s="159" t="str">
        <f t="shared" si="14"/>
        <v/>
      </c>
      <c r="L477" s="146" t="str">
        <f>IF(PROVEEDORES!G478="","",PROVEEDORES!G478)</f>
        <v/>
      </c>
    </row>
    <row r="478" spans="3:12" ht="17.45" customHeight="1" x14ac:dyDescent="0.2">
      <c r="C478" s="158">
        <f t="shared" si="15"/>
        <v>472</v>
      </c>
      <c r="D478" s="146" t="str">
        <f>IF(PROVEEDORES!E479="","",PROVEEDORES!E479)</f>
        <v/>
      </c>
      <c r="E478" s="146" t="str">
        <f>IF(PROVEEDORES!F479="","",PROVEEDORES!F479)</f>
        <v/>
      </c>
      <c r="F478" s="146" t="str">
        <f>IF(PROVEEDORES!D479="","",PROVEEDORES!D479)</f>
        <v/>
      </c>
      <c r="G478" s="159">
        <f>SUMIF('EG-DIC'!$F$18:$F$516,PROVEEDORES!$D479,'EG-DIC'!P$18:P$516)</f>
        <v>0</v>
      </c>
      <c r="H478" s="159">
        <f>SUMIF('EG-DIC'!$F$18:$F$516,PROVEEDORES!$D479,'EG-DIC'!Q$18:Q$516)</f>
        <v>0</v>
      </c>
      <c r="I478" s="159">
        <f>SUMIF('EG-DIC'!$F$18:$F$516,PROVEEDORES!$D479,'EG-DIC'!R$18:R$516)</f>
        <v>0</v>
      </c>
      <c r="J478" s="159">
        <f>SUMIF('EG-DIC'!$F$18:$F$516,PROVEEDORES!$D479,'EG-DIC'!S$18:S$516)</f>
        <v>0</v>
      </c>
      <c r="K478" s="159" t="str">
        <f t="shared" si="14"/>
        <v/>
      </c>
      <c r="L478" s="146" t="str">
        <f>IF(PROVEEDORES!G479="","",PROVEEDORES!G479)</f>
        <v/>
      </c>
    </row>
    <row r="479" spans="3:12" ht="17.45" customHeight="1" x14ac:dyDescent="0.2">
      <c r="C479" s="158">
        <f t="shared" si="15"/>
        <v>473</v>
      </c>
      <c r="D479" s="146" t="str">
        <f>IF(PROVEEDORES!E480="","",PROVEEDORES!E480)</f>
        <v/>
      </c>
      <c r="E479" s="146" t="str">
        <f>IF(PROVEEDORES!F480="","",PROVEEDORES!F480)</f>
        <v/>
      </c>
      <c r="F479" s="146" t="str">
        <f>IF(PROVEEDORES!D480="","",PROVEEDORES!D480)</f>
        <v/>
      </c>
      <c r="G479" s="159">
        <f>SUMIF('EG-DIC'!$F$18:$F$516,PROVEEDORES!$D480,'EG-DIC'!P$18:P$516)</f>
        <v>0</v>
      </c>
      <c r="H479" s="159">
        <f>SUMIF('EG-DIC'!$F$18:$F$516,PROVEEDORES!$D480,'EG-DIC'!Q$18:Q$516)</f>
        <v>0</v>
      </c>
      <c r="I479" s="159">
        <f>SUMIF('EG-DIC'!$F$18:$F$516,PROVEEDORES!$D480,'EG-DIC'!R$18:R$516)</f>
        <v>0</v>
      </c>
      <c r="J479" s="159">
        <f>SUMIF('EG-DIC'!$F$18:$F$516,PROVEEDORES!$D480,'EG-DIC'!S$18:S$516)</f>
        <v>0</v>
      </c>
      <c r="K479" s="159" t="str">
        <f t="shared" si="14"/>
        <v/>
      </c>
      <c r="L479" s="146" t="str">
        <f>IF(PROVEEDORES!G480="","",PROVEEDORES!G480)</f>
        <v/>
      </c>
    </row>
    <row r="480" spans="3:12" ht="17.45" customHeight="1" x14ac:dyDescent="0.2">
      <c r="C480" s="158">
        <f t="shared" si="15"/>
        <v>474</v>
      </c>
      <c r="D480" s="146" t="str">
        <f>IF(PROVEEDORES!E481="","",PROVEEDORES!E481)</f>
        <v/>
      </c>
      <c r="E480" s="146" t="str">
        <f>IF(PROVEEDORES!F481="","",PROVEEDORES!F481)</f>
        <v/>
      </c>
      <c r="F480" s="146" t="str">
        <f>IF(PROVEEDORES!D481="","",PROVEEDORES!D481)</f>
        <v/>
      </c>
      <c r="G480" s="159">
        <f>SUMIF('EG-DIC'!$F$18:$F$516,PROVEEDORES!$D481,'EG-DIC'!P$18:P$516)</f>
        <v>0</v>
      </c>
      <c r="H480" s="159">
        <f>SUMIF('EG-DIC'!$F$18:$F$516,PROVEEDORES!$D481,'EG-DIC'!Q$18:Q$516)</f>
        <v>0</v>
      </c>
      <c r="I480" s="159">
        <f>SUMIF('EG-DIC'!$F$18:$F$516,PROVEEDORES!$D481,'EG-DIC'!R$18:R$516)</f>
        <v>0</v>
      </c>
      <c r="J480" s="159">
        <f>SUMIF('EG-DIC'!$F$18:$F$516,PROVEEDORES!$D481,'EG-DIC'!S$18:S$516)</f>
        <v>0</v>
      </c>
      <c r="K480" s="159" t="str">
        <f t="shared" si="14"/>
        <v/>
      </c>
      <c r="L480" s="146" t="str">
        <f>IF(PROVEEDORES!G481="","",PROVEEDORES!G481)</f>
        <v/>
      </c>
    </row>
    <row r="481" spans="3:12" ht="17.45" customHeight="1" x14ac:dyDescent="0.2">
      <c r="C481" s="158">
        <f t="shared" si="15"/>
        <v>475</v>
      </c>
      <c r="D481" s="146" t="str">
        <f>IF(PROVEEDORES!E482="","",PROVEEDORES!E482)</f>
        <v/>
      </c>
      <c r="E481" s="146" t="str">
        <f>IF(PROVEEDORES!F482="","",PROVEEDORES!F482)</f>
        <v/>
      </c>
      <c r="F481" s="146" t="str">
        <f>IF(PROVEEDORES!D482="","",PROVEEDORES!D482)</f>
        <v/>
      </c>
      <c r="G481" s="159">
        <f>SUMIF('EG-DIC'!$F$18:$F$516,PROVEEDORES!$D482,'EG-DIC'!P$18:P$516)</f>
        <v>0</v>
      </c>
      <c r="H481" s="159">
        <f>SUMIF('EG-DIC'!$F$18:$F$516,PROVEEDORES!$D482,'EG-DIC'!Q$18:Q$516)</f>
        <v>0</v>
      </c>
      <c r="I481" s="159">
        <f>SUMIF('EG-DIC'!$F$18:$F$516,PROVEEDORES!$D482,'EG-DIC'!R$18:R$516)</f>
        <v>0</v>
      </c>
      <c r="J481" s="159">
        <f>SUMIF('EG-DIC'!$F$18:$F$516,PROVEEDORES!$D482,'EG-DIC'!S$18:S$516)</f>
        <v>0</v>
      </c>
      <c r="K481" s="159" t="str">
        <f t="shared" si="14"/>
        <v/>
      </c>
      <c r="L481" s="146" t="str">
        <f>IF(PROVEEDORES!G482="","",PROVEEDORES!G482)</f>
        <v/>
      </c>
    </row>
    <row r="482" spans="3:12" ht="17.45" customHeight="1" x14ac:dyDescent="0.2">
      <c r="C482" s="158">
        <f t="shared" si="15"/>
        <v>476</v>
      </c>
      <c r="D482" s="146" t="str">
        <f>IF(PROVEEDORES!E483="","",PROVEEDORES!E483)</f>
        <v/>
      </c>
      <c r="E482" s="146" t="str">
        <f>IF(PROVEEDORES!F483="","",PROVEEDORES!F483)</f>
        <v/>
      </c>
      <c r="F482" s="146" t="str">
        <f>IF(PROVEEDORES!D483="","",PROVEEDORES!D483)</f>
        <v/>
      </c>
      <c r="G482" s="159">
        <f>SUMIF('EG-DIC'!$F$18:$F$516,PROVEEDORES!$D483,'EG-DIC'!P$18:P$516)</f>
        <v>0</v>
      </c>
      <c r="H482" s="159">
        <f>SUMIF('EG-DIC'!$F$18:$F$516,PROVEEDORES!$D483,'EG-DIC'!Q$18:Q$516)</f>
        <v>0</v>
      </c>
      <c r="I482" s="159">
        <f>SUMIF('EG-DIC'!$F$18:$F$516,PROVEEDORES!$D483,'EG-DIC'!R$18:R$516)</f>
        <v>0</v>
      </c>
      <c r="J482" s="159">
        <f>SUMIF('EG-DIC'!$F$18:$F$516,PROVEEDORES!$D483,'EG-DIC'!S$18:S$516)</f>
        <v>0</v>
      </c>
      <c r="K482" s="159" t="str">
        <f t="shared" si="14"/>
        <v/>
      </c>
      <c r="L482" s="146" t="str">
        <f>IF(PROVEEDORES!G483="","",PROVEEDORES!G483)</f>
        <v/>
      </c>
    </row>
    <row r="483" spans="3:12" ht="17.45" customHeight="1" x14ac:dyDescent="0.2">
      <c r="C483" s="158">
        <f t="shared" si="15"/>
        <v>477</v>
      </c>
      <c r="D483" s="146" t="str">
        <f>IF(PROVEEDORES!E484="","",PROVEEDORES!E484)</f>
        <v/>
      </c>
      <c r="E483" s="146" t="str">
        <f>IF(PROVEEDORES!F484="","",PROVEEDORES!F484)</f>
        <v/>
      </c>
      <c r="F483" s="146" t="str">
        <f>IF(PROVEEDORES!D484="","",PROVEEDORES!D484)</f>
        <v/>
      </c>
      <c r="G483" s="159">
        <f>SUMIF('EG-DIC'!$F$18:$F$516,PROVEEDORES!$D484,'EG-DIC'!P$18:P$516)</f>
        <v>0</v>
      </c>
      <c r="H483" s="159">
        <f>SUMIF('EG-DIC'!$F$18:$F$516,PROVEEDORES!$D484,'EG-DIC'!Q$18:Q$516)</f>
        <v>0</v>
      </c>
      <c r="I483" s="159">
        <f>SUMIF('EG-DIC'!$F$18:$F$516,PROVEEDORES!$D484,'EG-DIC'!R$18:R$516)</f>
        <v>0</v>
      </c>
      <c r="J483" s="159">
        <f>SUMIF('EG-DIC'!$F$18:$F$516,PROVEEDORES!$D484,'EG-DIC'!S$18:S$516)</f>
        <v>0</v>
      </c>
      <c r="K483" s="159" t="str">
        <f t="shared" si="14"/>
        <v/>
      </c>
      <c r="L483" s="146" t="str">
        <f>IF(PROVEEDORES!G484="","",PROVEEDORES!G484)</f>
        <v/>
      </c>
    </row>
    <row r="484" spans="3:12" ht="17.45" customHeight="1" x14ac:dyDescent="0.2">
      <c r="C484" s="158">
        <f t="shared" si="15"/>
        <v>478</v>
      </c>
      <c r="D484" s="146" t="str">
        <f>IF(PROVEEDORES!E485="","",PROVEEDORES!E485)</f>
        <v/>
      </c>
      <c r="E484" s="146" t="str">
        <f>IF(PROVEEDORES!F485="","",PROVEEDORES!F485)</f>
        <v/>
      </c>
      <c r="F484" s="146" t="str">
        <f>IF(PROVEEDORES!D485="","",PROVEEDORES!D485)</f>
        <v/>
      </c>
      <c r="G484" s="159">
        <f>SUMIF('EG-DIC'!$F$18:$F$516,PROVEEDORES!$D485,'EG-DIC'!P$18:P$516)</f>
        <v>0</v>
      </c>
      <c r="H484" s="159">
        <f>SUMIF('EG-DIC'!$F$18:$F$516,PROVEEDORES!$D485,'EG-DIC'!Q$18:Q$516)</f>
        <v>0</v>
      </c>
      <c r="I484" s="159">
        <f>SUMIF('EG-DIC'!$F$18:$F$516,PROVEEDORES!$D485,'EG-DIC'!R$18:R$516)</f>
        <v>0</v>
      </c>
      <c r="J484" s="159">
        <f>SUMIF('EG-DIC'!$F$18:$F$516,PROVEEDORES!$D485,'EG-DIC'!S$18:S$516)</f>
        <v>0</v>
      </c>
      <c r="K484" s="159" t="str">
        <f t="shared" si="14"/>
        <v/>
      </c>
      <c r="L484" s="146" t="str">
        <f>IF(PROVEEDORES!G485="","",PROVEEDORES!G485)</f>
        <v/>
      </c>
    </row>
    <row r="485" spans="3:12" ht="17.45" customHeight="1" x14ac:dyDescent="0.2">
      <c r="C485" s="158">
        <f t="shared" si="15"/>
        <v>479</v>
      </c>
      <c r="D485" s="146" t="str">
        <f>IF(PROVEEDORES!E486="","",PROVEEDORES!E486)</f>
        <v/>
      </c>
      <c r="E485" s="146" t="str">
        <f>IF(PROVEEDORES!F486="","",PROVEEDORES!F486)</f>
        <v/>
      </c>
      <c r="F485" s="146" t="str">
        <f>IF(PROVEEDORES!D486="","",PROVEEDORES!D486)</f>
        <v/>
      </c>
      <c r="G485" s="159">
        <f>SUMIF('EG-DIC'!$F$18:$F$516,PROVEEDORES!$D486,'EG-DIC'!P$18:P$516)</f>
        <v>0</v>
      </c>
      <c r="H485" s="159">
        <f>SUMIF('EG-DIC'!$F$18:$F$516,PROVEEDORES!$D486,'EG-DIC'!Q$18:Q$516)</f>
        <v>0</v>
      </c>
      <c r="I485" s="159">
        <f>SUMIF('EG-DIC'!$F$18:$F$516,PROVEEDORES!$D486,'EG-DIC'!R$18:R$516)</f>
        <v>0</v>
      </c>
      <c r="J485" s="159">
        <f>SUMIF('EG-DIC'!$F$18:$F$516,PROVEEDORES!$D486,'EG-DIC'!S$18:S$516)</f>
        <v>0</v>
      </c>
      <c r="K485" s="159" t="str">
        <f t="shared" si="14"/>
        <v/>
      </c>
      <c r="L485" s="146" t="str">
        <f>IF(PROVEEDORES!G486="","",PROVEEDORES!G486)</f>
        <v/>
      </c>
    </row>
    <row r="486" spans="3:12" ht="17.45" customHeight="1" x14ac:dyDescent="0.2">
      <c r="C486" s="158">
        <f t="shared" si="15"/>
        <v>480</v>
      </c>
      <c r="D486" s="146" t="str">
        <f>IF(PROVEEDORES!E487="","",PROVEEDORES!E487)</f>
        <v/>
      </c>
      <c r="E486" s="146" t="str">
        <f>IF(PROVEEDORES!F487="","",PROVEEDORES!F487)</f>
        <v/>
      </c>
      <c r="F486" s="146" t="str">
        <f>IF(PROVEEDORES!D487="","",PROVEEDORES!D487)</f>
        <v/>
      </c>
      <c r="G486" s="159">
        <f>SUMIF('EG-DIC'!$F$18:$F$516,PROVEEDORES!$D487,'EG-DIC'!P$18:P$516)</f>
        <v>0</v>
      </c>
      <c r="H486" s="159">
        <f>SUMIF('EG-DIC'!$F$18:$F$516,PROVEEDORES!$D487,'EG-DIC'!Q$18:Q$516)</f>
        <v>0</v>
      </c>
      <c r="I486" s="159">
        <f>SUMIF('EG-DIC'!$F$18:$F$516,PROVEEDORES!$D487,'EG-DIC'!R$18:R$516)</f>
        <v>0</v>
      </c>
      <c r="J486" s="159">
        <f>SUMIF('EG-DIC'!$F$18:$F$516,PROVEEDORES!$D487,'EG-DIC'!S$18:S$516)</f>
        <v>0</v>
      </c>
      <c r="K486" s="159" t="str">
        <f t="shared" si="14"/>
        <v/>
      </c>
      <c r="L486" s="146" t="str">
        <f>IF(PROVEEDORES!G487="","",PROVEEDORES!G487)</f>
        <v/>
      </c>
    </row>
    <row r="487" spans="3:12" ht="17.45" customHeight="1" x14ac:dyDescent="0.2">
      <c r="C487" s="158">
        <f t="shared" si="15"/>
        <v>481</v>
      </c>
      <c r="D487" s="146" t="str">
        <f>IF(PROVEEDORES!E488="","",PROVEEDORES!E488)</f>
        <v/>
      </c>
      <c r="E487" s="146" t="str">
        <f>IF(PROVEEDORES!F488="","",PROVEEDORES!F488)</f>
        <v/>
      </c>
      <c r="F487" s="146" t="str">
        <f>IF(PROVEEDORES!D488="","",PROVEEDORES!D488)</f>
        <v/>
      </c>
      <c r="G487" s="159">
        <f>SUMIF('EG-DIC'!$F$18:$F$516,PROVEEDORES!$D488,'EG-DIC'!P$18:P$516)</f>
        <v>0</v>
      </c>
      <c r="H487" s="159">
        <f>SUMIF('EG-DIC'!$F$18:$F$516,PROVEEDORES!$D488,'EG-DIC'!Q$18:Q$516)</f>
        <v>0</v>
      </c>
      <c r="I487" s="159">
        <f>SUMIF('EG-DIC'!$F$18:$F$516,PROVEEDORES!$D488,'EG-DIC'!R$18:R$516)</f>
        <v>0</v>
      </c>
      <c r="J487" s="159">
        <f>SUMIF('EG-DIC'!$F$18:$F$516,PROVEEDORES!$D488,'EG-DIC'!S$18:S$516)</f>
        <v>0</v>
      </c>
      <c r="K487" s="159" t="str">
        <f t="shared" si="14"/>
        <v/>
      </c>
      <c r="L487" s="146" t="str">
        <f>IF(PROVEEDORES!G488="","",PROVEEDORES!G488)</f>
        <v/>
      </c>
    </row>
    <row r="488" spans="3:12" ht="17.45" customHeight="1" x14ac:dyDescent="0.2">
      <c r="C488" s="158">
        <f t="shared" si="15"/>
        <v>482</v>
      </c>
      <c r="D488" s="146" t="str">
        <f>IF(PROVEEDORES!E489="","",PROVEEDORES!E489)</f>
        <v/>
      </c>
      <c r="E488" s="146" t="str">
        <f>IF(PROVEEDORES!F489="","",PROVEEDORES!F489)</f>
        <v/>
      </c>
      <c r="F488" s="146" t="str">
        <f>IF(PROVEEDORES!D489="","",PROVEEDORES!D489)</f>
        <v/>
      </c>
      <c r="G488" s="159">
        <f>SUMIF('EG-DIC'!$F$18:$F$516,PROVEEDORES!$D489,'EG-DIC'!P$18:P$516)</f>
        <v>0</v>
      </c>
      <c r="H488" s="159">
        <f>SUMIF('EG-DIC'!$F$18:$F$516,PROVEEDORES!$D489,'EG-DIC'!Q$18:Q$516)</f>
        <v>0</v>
      </c>
      <c r="I488" s="159">
        <f>SUMIF('EG-DIC'!$F$18:$F$516,PROVEEDORES!$D489,'EG-DIC'!R$18:R$516)</f>
        <v>0</v>
      </c>
      <c r="J488" s="159">
        <f>SUMIF('EG-DIC'!$F$18:$F$516,PROVEEDORES!$D489,'EG-DIC'!S$18:S$516)</f>
        <v>0</v>
      </c>
      <c r="K488" s="159" t="str">
        <f t="shared" si="14"/>
        <v/>
      </c>
      <c r="L488" s="146" t="str">
        <f>IF(PROVEEDORES!G489="","",PROVEEDORES!G489)</f>
        <v/>
      </c>
    </row>
    <row r="489" spans="3:12" ht="17.45" customHeight="1" x14ac:dyDescent="0.2">
      <c r="C489" s="158">
        <f t="shared" si="15"/>
        <v>483</v>
      </c>
      <c r="D489" s="146" t="str">
        <f>IF(PROVEEDORES!E490="","",PROVEEDORES!E490)</f>
        <v/>
      </c>
      <c r="E489" s="146" t="str">
        <f>IF(PROVEEDORES!F490="","",PROVEEDORES!F490)</f>
        <v/>
      </c>
      <c r="F489" s="146" t="str">
        <f>IF(PROVEEDORES!D490="","",PROVEEDORES!D490)</f>
        <v/>
      </c>
      <c r="G489" s="159">
        <f>SUMIF('EG-DIC'!$F$18:$F$516,PROVEEDORES!$D490,'EG-DIC'!P$18:P$516)</f>
        <v>0</v>
      </c>
      <c r="H489" s="159">
        <f>SUMIF('EG-DIC'!$F$18:$F$516,PROVEEDORES!$D490,'EG-DIC'!Q$18:Q$516)</f>
        <v>0</v>
      </c>
      <c r="I489" s="159">
        <f>SUMIF('EG-DIC'!$F$18:$F$516,PROVEEDORES!$D490,'EG-DIC'!R$18:R$516)</f>
        <v>0</v>
      </c>
      <c r="J489" s="159">
        <f>SUMIF('EG-DIC'!$F$18:$F$516,PROVEEDORES!$D490,'EG-DIC'!S$18:S$516)</f>
        <v>0</v>
      </c>
      <c r="K489" s="159" t="str">
        <f t="shared" si="14"/>
        <v/>
      </c>
      <c r="L489" s="146" t="str">
        <f>IF(PROVEEDORES!G490="","",PROVEEDORES!G490)</f>
        <v/>
      </c>
    </row>
    <row r="490" spans="3:12" ht="17.45" customHeight="1" x14ac:dyDescent="0.2">
      <c r="C490" s="158">
        <f t="shared" si="15"/>
        <v>484</v>
      </c>
      <c r="D490" s="146" t="str">
        <f>IF(PROVEEDORES!E491="","",PROVEEDORES!E491)</f>
        <v/>
      </c>
      <c r="E490" s="146" t="str">
        <f>IF(PROVEEDORES!F491="","",PROVEEDORES!F491)</f>
        <v/>
      </c>
      <c r="F490" s="146" t="str">
        <f>IF(PROVEEDORES!D491="","",PROVEEDORES!D491)</f>
        <v/>
      </c>
      <c r="G490" s="159">
        <f>SUMIF('EG-DIC'!$F$18:$F$516,PROVEEDORES!$D491,'EG-DIC'!P$18:P$516)</f>
        <v>0</v>
      </c>
      <c r="H490" s="159">
        <f>SUMIF('EG-DIC'!$F$18:$F$516,PROVEEDORES!$D491,'EG-DIC'!Q$18:Q$516)</f>
        <v>0</v>
      </c>
      <c r="I490" s="159">
        <f>SUMIF('EG-DIC'!$F$18:$F$516,PROVEEDORES!$D491,'EG-DIC'!R$18:R$516)</f>
        <v>0</v>
      </c>
      <c r="J490" s="159">
        <f>SUMIF('EG-DIC'!$F$18:$F$516,PROVEEDORES!$D491,'EG-DIC'!S$18:S$516)</f>
        <v>0</v>
      </c>
      <c r="K490" s="159" t="str">
        <f t="shared" si="14"/>
        <v/>
      </c>
      <c r="L490" s="146" t="str">
        <f>IF(PROVEEDORES!G491="","",PROVEEDORES!G491)</f>
        <v/>
      </c>
    </row>
    <row r="491" spans="3:12" ht="17.45" customHeight="1" x14ac:dyDescent="0.2">
      <c r="C491" s="158">
        <f t="shared" si="15"/>
        <v>485</v>
      </c>
      <c r="D491" s="146" t="str">
        <f>IF(PROVEEDORES!E492="","",PROVEEDORES!E492)</f>
        <v/>
      </c>
      <c r="E491" s="146" t="str">
        <f>IF(PROVEEDORES!F492="","",PROVEEDORES!F492)</f>
        <v/>
      </c>
      <c r="F491" s="146" t="str">
        <f>IF(PROVEEDORES!D492="","",PROVEEDORES!D492)</f>
        <v/>
      </c>
      <c r="G491" s="159">
        <f>SUMIF('EG-DIC'!$F$18:$F$516,PROVEEDORES!$D492,'EG-DIC'!P$18:P$516)</f>
        <v>0</v>
      </c>
      <c r="H491" s="159">
        <f>SUMIF('EG-DIC'!$F$18:$F$516,PROVEEDORES!$D492,'EG-DIC'!Q$18:Q$516)</f>
        <v>0</v>
      </c>
      <c r="I491" s="159">
        <f>SUMIF('EG-DIC'!$F$18:$F$516,PROVEEDORES!$D492,'EG-DIC'!R$18:R$516)</f>
        <v>0</v>
      </c>
      <c r="J491" s="159">
        <f>SUMIF('EG-DIC'!$F$18:$F$516,PROVEEDORES!$D492,'EG-DIC'!S$18:S$516)</f>
        <v>0</v>
      </c>
      <c r="K491" s="159" t="str">
        <f t="shared" si="14"/>
        <v/>
      </c>
      <c r="L491" s="146" t="str">
        <f>IF(PROVEEDORES!G492="","",PROVEEDORES!G492)</f>
        <v/>
      </c>
    </row>
    <row r="492" spans="3:12" ht="17.45" customHeight="1" x14ac:dyDescent="0.2">
      <c r="C492" s="158">
        <f t="shared" si="15"/>
        <v>486</v>
      </c>
      <c r="D492" s="146" t="str">
        <f>IF(PROVEEDORES!E493="","",PROVEEDORES!E493)</f>
        <v/>
      </c>
      <c r="E492" s="146" t="str">
        <f>IF(PROVEEDORES!F493="","",PROVEEDORES!F493)</f>
        <v/>
      </c>
      <c r="F492" s="146" t="str">
        <f>IF(PROVEEDORES!D493="","",PROVEEDORES!D493)</f>
        <v/>
      </c>
      <c r="G492" s="159">
        <f>SUMIF('EG-DIC'!$F$18:$F$516,PROVEEDORES!$D493,'EG-DIC'!P$18:P$516)</f>
        <v>0</v>
      </c>
      <c r="H492" s="159">
        <f>SUMIF('EG-DIC'!$F$18:$F$516,PROVEEDORES!$D493,'EG-DIC'!Q$18:Q$516)</f>
        <v>0</v>
      </c>
      <c r="I492" s="159">
        <f>SUMIF('EG-DIC'!$F$18:$F$516,PROVEEDORES!$D493,'EG-DIC'!R$18:R$516)</f>
        <v>0</v>
      </c>
      <c r="J492" s="159">
        <f>SUMIF('EG-DIC'!$F$18:$F$516,PROVEEDORES!$D493,'EG-DIC'!S$18:S$516)</f>
        <v>0</v>
      </c>
      <c r="K492" s="159" t="str">
        <f t="shared" si="14"/>
        <v/>
      </c>
      <c r="L492" s="146" t="str">
        <f>IF(PROVEEDORES!G493="","",PROVEEDORES!G493)</f>
        <v/>
      </c>
    </row>
    <row r="493" spans="3:12" ht="17.45" customHeight="1" x14ac:dyDescent="0.2">
      <c r="C493" s="158">
        <f t="shared" si="15"/>
        <v>487</v>
      </c>
      <c r="D493" s="146" t="str">
        <f>IF(PROVEEDORES!E494="","",PROVEEDORES!E494)</f>
        <v/>
      </c>
      <c r="E493" s="146" t="str">
        <f>IF(PROVEEDORES!F494="","",PROVEEDORES!F494)</f>
        <v/>
      </c>
      <c r="F493" s="146" t="str">
        <f>IF(PROVEEDORES!D494="","",PROVEEDORES!D494)</f>
        <v/>
      </c>
      <c r="G493" s="159">
        <f>SUMIF('EG-DIC'!$F$18:$F$516,PROVEEDORES!$D494,'EG-DIC'!P$18:P$516)</f>
        <v>0</v>
      </c>
      <c r="H493" s="159">
        <f>SUMIF('EG-DIC'!$F$18:$F$516,PROVEEDORES!$D494,'EG-DIC'!Q$18:Q$516)</f>
        <v>0</v>
      </c>
      <c r="I493" s="159">
        <f>SUMIF('EG-DIC'!$F$18:$F$516,PROVEEDORES!$D494,'EG-DIC'!R$18:R$516)</f>
        <v>0</v>
      </c>
      <c r="J493" s="159">
        <f>SUMIF('EG-DIC'!$F$18:$F$516,PROVEEDORES!$D494,'EG-DIC'!S$18:S$516)</f>
        <v>0</v>
      </c>
      <c r="K493" s="159" t="str">
        <f t="shared" si="14"/>
        <v/>
      </c>
      <c r="L493" s="146" t="str">
        <f>IF(PROVEEDORES!G494="","",PROVEEDORES!G494)</f>
        <v/>
      </c>
    </row>
    <row r="494" spans="3:12" ht="17.45" customHeight="1" x14ac:dyDescent="0.2">
      <c r="C494" s="158">
        <f t="shared" si="15"/>
        <v>488</v>
      </c>
      <c r="D494" s="146" t="str">
        <f>IF(PROVEEDORES!E495="","",PROVEEDORES!E495)</f>
        <v/>
      </c>
      <c r="E494" s="146" t="str">
        <f>IF(PROVEEDORES!F495="","",PROVEEDORES!F495)</f>
        <v/>
      </c>
      <c r="F494" s="146" t="str">
        <f>IF(PROVEEDORES!D495="","",PROVEEDORES!D495)</f>
        <v/>
      </c>
      <c r="G494" s="159">
        <f>SUMIF('EG-DIC'!$F$18:$F$516,PROVEEDORES!$D495,'EG-DIC'!P$18:P$516)</f>
        <v>0</v>
      </c>
      <c r="H494" s="159">
        <f>SUMIF('EG-DIC'!$F$18:$F$516,PROVEEDORES!$D495,'EG-DIC'!Q$18:Q$516)</f>
        <v>0</v>
      </c>
      <c r="I494" s="159">
        <f>SUMIF('EG-DIC'!$F$18:$F$516,PROVEEDORES!$D495,'EG-DIC'!R$18:R$516)</f>
        <v>0</v>
      </c>
      <c r="J494" s="159">
        <f>SUMIF('EG-DIC'!$F$18:$F$516,PROVEEDORES!$D495,'EG-DIC'!S$18:S$516)</f>
        <v>0</v>
      </c>
      <c r="K494" s="159" t="str">
        <f t="shared" si="14"/>
        <v/>
      </c>
      <c r="L494" s="146" t="str">
        <f>IF(PROVEEDORES!G495="","",PROVEEDORES!G495)</f>
        <v/>
      </c>
    </row>
    <row r="495" spans="3:12" ht="17.45" customHeight="1" x14ac:dyDescent="0.2">
      <c r="C495" s="158">
        <f t="shared" si="15"/>
        <v>489</v>
      </c>
      <c r="D495" s="146" t="str">
        <f>IF(PROVEEDORES!E496="","",PROVEEDORES!E496)</f>
        <v/>
      </c>
      <c r="E495" s="146" t="str">
        <f>IF(PROVEEDORES!F496="","",PROVEEDORES!F496)</f>
        <v/>
      </c>
      <c r="F495" s="146" t="str">
        <f>IF(PROVEEDORES!D496="","",PROVEEDORES!D496)</f>
        <v/>
      </c>
      <c r="G495" s="159">
        <f>SUMIF('EG-DIC'!$F$18:$F$516,PROVEEDORES!$D496,'EG-DIC'!P$18:P$516)</f>
        <v>0</v>
      </c>
      <c r="H495" s="159">
        <f>SUMIF('EG-DIC'!$F$18:$F$516,PROVEEDORES!$D496,'EG-DIC'!Q$18:Q$516)</f>
        <v>0</v>
      </c>
      <c r="I495" s="159">
        <f>SUMIF('EG-DIC'!$F$18:$F$516,PROVEEDORES!$D496,'EG-DIC'!R$18:R$516)</f>
        <v>0</v>
      </c>
      <c r="J495" s="159">
        <f>SUMIF('EG-DIC'!$F$18:$F$516,PROVEEDORES!$D496,'EG-DIC'!S$18:S$516)</f>
        <v>0</v>
      </c>
      <c r="K495" s="159" t="str">
        <f t="shared" si="14"/>
        <v/>
      </c>
      <c r="L495" s="146" t="str">
        <f>IF(PROVEEDORES!G496="","",PROVEEDORES!G496)</f>
        <v/>
      </c>
    </row>
    <row r="496" spans="3:12" ht="17.45" customHeight="1" x14ac:dyDescent="0.2">
      <c r="C496" s="158">
        <f t="shared" si="15"/>
        <v>490</v>
      </c>
      <c r="D496" s="146" t="str">
        <f>IF(PROVEEDORES!E497="","",PROVEEDORES!E497)</f>
        <v/>
      </c>
      <c r="E496" s="146" t="str">
        <f>IF(PROVEEDORES!F497="","",PROVEEDORES!F497)</f>
        <v/>
      </c>
      <c r="F496" s="146" t="str">
        <f>IF(PROVEEDORES!D497="","",PROVEEDORES!D497)</f>
        <v/>
      </c>
      <c r="G496" s="159">
        <f>SUMIF('EG-DIC'!$F$18:$F$516,PROVEEDORES!$D497,'EG-DIC'!P$18:P$516)</f>
        <v>0</v>
      </c>
      <c r="H496" s="159">
        <f>SUMIF('EG-DIC'!$F$18:$F$516,PROVEEDORES!$D497,'EG-DIC'!Q$18:Q$516)</f>
        <v>0</v>
      </c>
      <c r="I496" s="159">
        <f>SUMIF('EG-DIC'!$F$18:$F$516,PROVEEDORES!$D497,'EG-DIC'!R$18:R$516)</f>
        <v>0</v>
      </c>
      <c r="J496" s="159">
        <f>SUMIF('EG-DIC'!$F$18:$F$516,PROVEEDORES!$D497,'EG-DIC'!S$18:S$516)</f>
        <v>0</v>
      </c>
      <c r="K496" s="159" t="str">
        <f t="shared" si="14"/>
        <v/>
      </c>
      <c r="L496" s="146" t="str">
        <f>IF(PROVEEDORES!G497="","",PROVEEDORES!G497)</f>
        <v/>
      </c>
    </row>
    <row r="497" spans="3:12" ht="17.45" customHeight="1" x14ac:dyDescent="0.2">
      <c r="C497" s="158">
        <f t="shared" si="15"/>
        <v>491</v>
      </c>
      <c r="D497" s="146" t="str">
        <f>IF(PROVEEDORES!E498="","",PROVEEDORES!E498)</f>
        <v/>
      </c>
      <c r="E497" s="146" t="str">
        <f>IF(PROVEEDORES!F498="","",PROVEEDORES!F498)</f>
        <v/>
      </c>
      <c r="F497" s="146" t="str">
        <f>IF(PROVEEDORES!D498="","",PROVEEDORES!D498)</f>
        <v/>
      </c>
      <c r="G497" s="159">
        <f>SUMIF('EG-DIC'!$F$18:$F$516,PROVEEDORES!$D498,'EG-DIC'!P$18:P$516)</f>
        <v>0</v>
      </c>
      <c r="H497" s="159">
        <f>SUMIF('EG-DIC'!$F$18:$F$516,PROVEEDORES!$D498,'EG-DIC'!Q$18:Q$516)</f>
        <v>0</v>
      </c>
      <c r="I497" s="159">
        <f>SUMIF('EG-DIC'!$F$18:$F$516,PROVEEDORES!$D498,'EG-DIC'!R$18:R$516)</f>
        <v>0</v>
      </c>
      <c r="J497" s="159">
        <f>SUMIF('EG-DIC'!$F$18:$F$516,PROVEEDORES!$D498,'EG-DIC'!S$18:S$516)</f>
        <v>0</v>
      </c>
      <c r="K497" s="159" t="str">
        <f t="shared" si="14"/>
        <v/>
      </c>
      <c r="L497" s="146" t="str">
        <f>IF(PROVEEDORES!G498="","",PROVEEDORES!G498)</f>
        <v/>
      </c>
    </row>
    <row r="498" spans="3:12" ht="17.45" customHeight="1" x14ac:dyDescent="0.2">
      <c r="C498" s="158">
        <f t="shared" si="15"/>
        <v>492</v>
      </c>
      <c r="D498" s="146" t="str">
        <f>IF(PROVEEDORES!E499="","",PROVEEDORES!E499)</f>
        <v/>
      </c>
      <c r="E498" s="146" t="str">
        <f>IF(PROVEEDORES!F499="","",PROVEEDORES!F499)</f>
        <v/>
      </c>
      <c r="F498" s="146" t="str">
        <f>IF(PROVEEDORES!D499="","",PROVEEDORES!D499)</f>
        <v/>
      </c>
      <c r="G498" s="159">
        <f>SUMIF('EG-DIC'!$F$18:$F$516,PROVEEDORES!$D499,'EG-DIC'!P$18:P$516)</f>
        <v>0</v>
      </c>
      <c r="H498" s="159">
        <f>SUMIF('EG-DIC'!$F$18:$F$516,PROVEEDORES!$D499,'EG-DIC'!Q$18:Q$516)</f>
        <v>0</v>
      </c>
      <c r="I498" s="159">
        <f>SUMIF('EG-DIC'!$F$18:$F$516,PROVEEDORES!$D499,'EG-DIC'!R$18:R$516)</f>
        <v>0</v>
      </c>
      <c r="J498" s="159">
        <f>SUMIF('EG-DIC'!$F$18:$F$516,PROVEEDORES!$D499,'EG-DIC'!S$18:S$516)</f>
        <v>0</v>
      </c>
      <c r="K498" s="159" t="str">
        <f t="shared" si="14"/>
        <v/>
      </c>
      <c r="L498" s="146" t="str">
        <f>IF(PROVEEDORES!G499="","",PROVEEDORES!G499)</f>
        <v/>
      </c>
    </row>
    <row r="499" spans="3:12" ht="17.45" customHeight="1" x14ac:dyDescent="0.2">
      <c r="C499" s="158">
        <f t="shared" si="15"/>
        <v>493</v>
      </c>
      <c r="D499" s="146" t="str">
        <f>IF(PROVEEDORES!E500="","",PROVEEDORES!E500)</f>
        <v/>
      </c>
      <c r="E499" s="146" t="str">
        <f>IF(PROVEEDORES!F500="","",PROVEEDORES!F500)</f>
        <v/>
      </c>
      <c r="F499" s="146" t="str">
        <f>IF(PROVEEDORES!D500="","",PROVEEDORES!D500)</f>
        <v/>
      </c>
      <c r="G499" s="159">
        <f>SUMIF('EG-DIC'!$F$18:$F$516,PROVEEDORES!$D500,'EG-DIC'!P$18:P$516)</f>
        <v>0</v>
      </c>
      <c r="H499" s="159">
        <f>SUMIF('EG-DIC'!$F$18:$F$516,PROVEEDORES!$D500,'EG-DIC'!Q$18:Q$516)</f>
        <v>0</v>
      </c>
      <c r="I499" s="159">
        <f>SUMIF('EG-DIC'!$F$18:$F$516,PROVEEDORES!$D500,'EG-DIC'!R$18:R$516)</f>
        <v>0</v>
      </c>
      <c r="J499" s="159">
        <f>SUMIF('EG-DIC'!$F$18:$F$516,PROVEEDORES!$D500,'EG-DIC'!S$18:S$516)</f>
        <v>0</v>
      </c>
      <c r="K499" s="159" t="str">
        <f t="shared" si="14"/>
        <v/>
      </c>
      <c r="L499" s="146" t="str">
        <f>IF(PROVEEDORES!G500="","",PROVEEDORES!G500)</f>
        <v/>
      </c>
    </row>
    <row r="500" spans="3:12" ht="17.45" customHeight="1" x14ac:dyDescent="0.2">
      <c r="C500" s="158">
        <f t="shared" si="15"/>
        <v>494</v>
      </c>
      <c r="D500" s="146" t="str">
        <f>IF(PROVEEDORES!E501="","",PROVEEDORES!E501)</f>
        <v/>
      </c>
      <c r="E500" s="146" t="str">
        <f>IF(PROVEEDORES!F501="","",PROVEEDORES!F501)</f>
        <v/>
      </c>
      <c r="F500" s="146" t="str">
        <f>IF(PROVEEDORES!D501="","",PROVEEDORES!D501)</f>
        <v/>
      </c>
      <c r="G500" s="159">
        <f>SUMIF('EG-DIC'!$F$18:$F$516,PROVEEDORES!$D501,'EG-DIC'!P$18:P$516)</f>
        <v>0</v>
      </c>
      <c r="H500" s="159">
        <f>SUMIF('EG-DIC'!$F$18:$F$516,PROVEEDORES!$D501,'EG-DIC'!Q$18:Q$516)</f>
        <v>0</v>
      </c>
      <c r="I500" s="159">
        <f>SUMIF('EG-DIC'!$F$18:$F$516,PROVEEDORES!$D501,'EG-DIC'!R$18:R$516)</f>
        <v>0</v>
      </c>
      <c r="J500" s="159">
        <f>SUMIF('EG-DIC'!$F$18:$F$516,PROVEEDORES!$D501,'EG-DIC'!S$18:S$516)</f>
        <v>0</v>
      </c>
      <c r="K500" s="159" t="str">
        <f t="shared" si="14"/>
        <v/>
      </c>
      <c r="L500" s="146" t="str">
        <f>IF(PROVEEDORES!G501="","",PROVEEDORES!G501)</f>
        <v/>
      </c>
    </row>
    <row r="501" spans="3:12" ht="17.45" customHeight="1" x14ac:dyDescent="0.2">
      <c r="C501" s="158">
        <f t="shared" si="15"/>
        <v>495</v>
      </c>
      <c r="D501" s="146" t="str">
        <f>IF(PROVEEDORES!E502="","",PROVEEDORES!E502)</f>
        <v/>
      </c>
      <c r="E501" s="146" t="str">
        <f>IF(PROVEEDORES!F502="","",PROVEEDORES!F502)</f>
        <v/>
      </c>
      <c r="F501" s="146" t="str">
        <f>IF(PROVEEDORES!D502="","",PROVEEDORES!D502)</f>
        <v/>
      </c>
      <c r="G501" s="159">
        <f>SUMIF('EG-DIC'!$F$18:$F$516,PROVEEDORES!$D502,'EG-DIC'!P$18:P$516)</f>
        <v>0</v>
      </c>
      <c r="H501" s="159">
        <f>SUMIF('EG-DIC'!$F$18:$F$516,PROVEEDORES!$D502,'EG-DIC'!Q$18:Q$516)</f>
        <v>0</v>
      </c>
      <c r="I501" s="159">
        <f>SUMIF('EG-DIC'!$F$18:$F$516,PROVEEDORES!$D502,'EG-DIC'!R$18:R$516)</f>
        <v>0</v>
      </c>
      <c r="J501" s="159">
        <f>SUMIF('EG-DIC'!$F$18:$F$516,PROVEEDORES!$D502,'EG-DIC'!S$18:S$516)</f>
        <v>0</v>
      </c>
      <c r="K501" s="159" t="str">
        <f t="shared" si="14"/>
        <v/>
      </c>
      <c r="L501" s="146" t="str">
        <f>IF(PROVEEDORES!G502="","",PROVEEDORES!G502)</f>
        <v/>
      </c>
    </row>
    <row r="502" spans="3:12" ht="17.45" customHeight="1" x14ac:dyDescent="0.2">
      <c r="C502" s="158">
        <f t="shared" si="15"/>
        <v>496</v>
      </c>
      <c r="D502" s="146" t="str">
        <f>IF(PROVEEDORES!E503="","",PROVEEDORES!E503)</f>
        <v/>
      </c>
      <c r="E502" s="146" t="str">
        <f>IF(PROVEEDORES!F503="","",PROVEEDORES!F503)</f>
        <v/>
      </c>
      <c r="F502" s="146" t="str">
        <f>IF(PROVEEDORES!D503="","",PROVEEDORES!D503)</f>
        <v/>
      </c>
      <c r="G502" s="159">
        <f>SUMIF('EG-DIC'!$F$18:$F$516,PROVEEDORES!$D503,'EG-DIC'!P$18:P$516)</f>
        <v>0</v>
      </c>
      <c r="H502" s="159">
        <f>SUMIF('EG-DIC'!$F$18:$F$516,PROVEEDORES!$D503,'EG-DIC'!Q$18:Q$516)</f>
        <v>0</v>
      </c>
      <c r="I502" s="159">
        <f>SUMIF('EG-DIC'!$F$18:$F$516,PROVEEDORES!$D503,'EG-DIC'!R$18:R$516)</f>
        <v>0</v>
      </c>
      <c r="J502" s="159">
        <f>SUMIF('EG-DIC'!$F$18:$F$516,PROVEEDORES!$D503,'EG-DIC'!S$18:S$516)</f>
        <v>0</v>
      </c>
      <c r="K502" s="159" t="str">
        <f t="shared" si="14"/>
        <v/>
      </c>
      <c r="L502" s="146" t="str">
        <f>IF(PROVEEDORES!G503="","",PROVEEDORES!G503)</f>
        <v/>
      </c>
    </row>
    <row r="503" spans="3:12" ht="17.45" customHeight="1" x14ac:dyDescent="0.2">
      <c r="C503" s="158">
        <f t="shared" si="15"/>
        <v>497</v>
      </c>
      <c r="D503" s="146" t="str">
        <f>IF(PROVEEDORES!E504="","",PROVEEDORES!E504)</f>
        <v/>
      </c>
      <c r="E503" s="146" t="str">
        <f>IF(PROVEEDORES!F504="","",PROVEEDORES!F504)</f>
        <v/>
      </c>
      <c r="F503" s="146" t="str">
        <f>IF(PROVEEDORES!D504="","",PROVEEDORES!D504)</f>
        <v/>
      </c>
      <c r="G503" s="159">
        <f>SUMIF('EG-DIC'!$F$18:$F$516,PROVEEDORES!$D504,'EG-DIC'!P$18:P$516)</f>
        <v>0</v>
      </c>
      <c r="H503" s="159">
        <f>SUMIF('EG-DIC'!$F$18:$F$516,PROVEEDORES!$D504,'EG-DIC'!Q$18:Q$516)</f>
        <v>0</v>
      </c>
      <c r="I503" s="159">
        <f>SUMIF('EG-DIC'!$F$18:$F$516,PROVEEDORES!$D504,'EG-DIC'!R$18:R$516)</f>
        <v>0</v>
      </c>
      <c r="J503" s="159">
        <f>SUMIF('EG-DIC'!$F$18:$F$516,PROVEEDORES!$D504,'EG-DIC'!S$18:S$516)</f>
        <v>0</v>
      </c>
      <c r="K503" s="159" t="str">
        <f t="shared" si="14"/>
        <v/>
      </c>
      <c r="L503" s="146" t="str">
        <f>IF(PROVEEDORES!G504="","",PROVEEDORES!G504)</f>
        <v/>
      </c>
    </row>
    <row r="504" spans="3:12" ht="17.45" customHeight="1" x14ac:dyDescent="0.2">
      <c r="C504" s="158">
        <f t="shared" si="15"/>
        <v>498</v>
      </c>
      <c r="D504" s="146" t="str">
        <f>IF(PROVEEDORES!E505="","",PROVEEDORES!E505)</f>
        <v/>
      </c>
      <c r="E504" s="146" t="str">
        <f>IF(PROVEEDORES!F505="","",PROVEEDORES!F505)</f>
        <v/>
      </c>
      <c r="F504" s="146" t="str">
        <f>IF(PROVEEDORES!D505="","",PROVEEDORES!D505)</f>
        <v/>
      </c>
      <c r="G504" s="159">
        <f>SUMIF('EG-DIC'!$F$18:$F$516,PROVEEDORES!$D505,'EG-DIC'!P$18:P$516)</f>
        <v>0</v>
      </c>
      <c r="H504" s="159">
        <f>SUMIF('EG-DIC'!$F$18:$F$516,PROVEEDORES!$D505,'EG-DIC'!Q$18:Q$516)</f>
        <v>0</v>
      </c>
      <c r="I504" s="159">
        <f>SUMIF('EG-DIC'!$F$18:$F$516,PROVEEDORES!$D505,'EG-DIC'!R$18:R$516)</f>
        <v>0</v>
      </c>
      <c r="J504" s="159">
        <f>SUMIF('EG-DIC'!$F$18:$F$516,PROVEEDORES!$D505,'EG-DIC'!S$18:S$516)</f>
        <v>0</v>
      </c>
      <c r="K504" s="159" t="str">
        <f t="shared" si="14"/>
        <v/>
      </c>
      <c r="L504" s="146" t="str">
        <f>IF(PROVEEDORES!G505="","",PROVEEDORES!G505)</f>
        <v/>
      </c>
    </row>
    <row r="505" spans="3:12" ht="17.45" customHeight="1" x14ac:dyDescent="0.2">
      <c r="C505" s="158">
        <f t="shared" si="15"/>
        <v>499</v>
      </c>
      <c r="D505" s="146" t="str">
        <f>IF(PROVEEDORES!E506="","",PROVEEDORES!E506)</f>
        <v/>
      </c>
      <c r="E505" s="146" t="str">
        <f>IF(PROVEEDORES!F506="","",PROVEEDORES!F506)</f>
        <v/>
      </c>
      <c r="F505" s="146" t="str">
        <f>IF(PROVEEDORES!D506="","",PROVEEDORES!D506)</f>
        <v/>
      </c>
      <c r="G505" s="159">
        <f>SUMIF('EG-DIC'!$F$18:$F$516,PROVEEDORES!$D506,'EG-DIC'!P$18:P$516)</f>
        <v>0</v>
      </c>
      <c r="H505" s="159">
        <f>SUMIF('EG-DIC'!$F$18:$F$516,PROVEEDORES!$D506,'EG-DIC'!Q$18:Q$516)</f>
        <v>0</v>
      </c>
      <c r="I505" s="159">
        <f>SUMIF('EG-DIC'!$F$18:$F$516,PROVEEDORES!$D506,'EG-DIC'!R$18:R$516)</f>
        <v>0</v>
      </c>
      <c r="J505" s="159">
        <f>SUMIF('EG-DIC'!$F$18:$F$516,PROVEEDORES!$D506,'EG-DIC'!S$18:S$516)</f>
        <v>0</v>
      </c>
      <c r="K505" s="159" t="str">
        <f t="shared" si="14"/>
        <v/>
      </c>
      <c r="L505" s="146" t="str">
        <f>IF(PROVEEDORES!G506="","",PROVEEDORES!G506)</f>
        <v/>
      </c>
    </row>
    <row r="506" spans="3:12" ht="17.45" customHeight="1" x14ac:dyDescent="0.2">
      <c r="C506" s="158">
        <f t="shared" si="15"/>
        <v>500</v>
      </c>
      <c r="D506" s="146" t="str">
        <f>IF(PROVEEDORES!E507="","",PROVEEDORES!E507)</f>
        <v/>
      </c>
      <c r="E506" s="146" t="str">
        <f>IF(PROVEEDORES!F507="","",PROVEEDORES!F507)</f>
        <v/>
      </c>
      <c r="F506" s="146" t="str">
        <f>IF(PROVEEDORES!D507="","",PROVEEDORES!D507)</f>
        <v/>
      </c>
      <c r="G506" s="159">
        <f>SUMIF('EG-DIC'!$F$18:$F$516,PROVEEDORES!$D507,'EG-DIC'!P$18:P$516)</f>
        <v>0</v>
      </c>
      <c r="H506" s="159">
        <f>SUMIF('EG-DIC'!$F$18:$F$516,PROVEEDORES!$D507,'EG-DIC'!Q$18:Q$516)</f>
        <v>0</v>
      </c>
      <c r="I506" s="159">
        <f>SUMIF('EG-DIC'!$F$18:$F$516,PROVEEDORES!$D507,'EG-DIC'!R$18:R$516)</f>
        <v>0</v>
      </c>
      <c r="J506" s="159">
        <f>SUMIF('EG-DIC'!$F$18:$F$516,PROVEEDORES!$D507,'EG-DIC'!S$18:S$516)</f>
        <v>0</v>
      </c>
      <c r="K506" s="159" t="str">
        <f t="shared" si="14"/>
        <v/>
      </c>
      <c r="L506" s="146" t="str">
        <f>IF(PROVEEDORES!G507="","",PROVEEDORES!G507)</f>
        <v/>
      </c>
    </row>
  </sheetData>
  <sheetProtection algorithmName="SHA-512" hashValue="74cXWWi1PlVUdF11ErGTbYNiHdyC+v2YQ8zkKSw+zjzrJRfFhi8PxA89MKEJi9x2a+PGvQrAuycoeYrymV6KJA==" saltValue="cJK+isfDCaZgfh4mb3Yl8g==" spinCount="100000" sheet="1" objects="1" scenarios="1" formatColumns="0" formatRows="0" autoFilter="0"/>
  <autoFilter ref="K6:L6" xr:uid="{00000000-0009-0000-0000-000013000000}"/>
  <mergeCells count="3">
    <mergeCell ref="A1:A4"/>
    <mergeCell ref="A5:A6"/>
    <mergeCell ref="A15:A16"/>
  </mergeCells>
  <phoneticPr fontId="13" type="noConversion"/>
  <hyperlinks>
    <hyperlink ref="A15:A16" location="CONTACTO!A1" display="Contacto" xr:uid="{00000000-0004-0000-1300-000000000000}"/>
    <hyperlink ref="A5:A6" location="MENU!A1" display="M e n ú" xr:uid="{00000000-0004-0000-1300-000001000000}"/>
    <hyperlink ref="A10" location="'INVERSIONES ARRENDAMIENTO'!A1" display="Inversiones Arrendamiento" xr:uid="{00000000-0004-0000-1300-000002000000}"/>
    <hyperlink ref="A14" location="PROVEEDORES!A1" display="Catálogo de Proveedores" xr:uid="{00000000-0004-0000-1300-000003000000}"/>
    <hyperlink ref="A13" location="DIOT!A1" display="Declaración del DIOT" xr:uid="{00000000-0004-0000-1300-000004000000}"/>
    <hyperlink ref="A12" location="TARIFAS!A1" display="Tablas y Tarifas de ISR" xr:uid="{00000000-0004-0000-1300-000005000000}"/>
    <hyperlink ref="A11" location="IMPUESTOS!A1" display="Impuestos" xr:uid="{00000000-0004-0000-1300-000006000000}"/>
    <hyperlink ref="A9" location="'INVERSIONES EMPR PROF'!A1" display="Inversiones Empresarial y P" xr:uid="{00000000-0004-0000-1300-000007000000}"/>
    <hyperlink ref="A8" location="'INGRESOS Y EGRESOS'!A1" display="Ingresos y Egresos" xr:uid="{00000000-0004-0000-1300-000008000000}"/>
    <hyperlink ref="A7" location="DATOS!A1" display="Datos de la Empresa" xr:uid="{00000000-0004-0000-1300-000009000000}"/>
  </hyperlinks>
  <printOptions horizontalCentered="1"/>
  <pageMargins left="0.78740157480314965" right="0.78740157480314965" top="0.78740157480314965" bottom="0.78740157480314965" header="0" footer="0"/>
  <pageSetup scale="70" orientation="portrait" blackAndWhite="1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4"/>
  <dimension ref="A1:S530"/>
  <sheetViews>
    <sheetView zoomScaleNormal="100" workbookViewId="0">
      <pane xSplit="1" ySplit="7" topLeftCell="B8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29" customWidth="1"/>
    <col min="4" max="4" width="8.7109375" style="13" customWidth="1"/>
    <col min="5" max="5" width="25.7109375" style="13" customWidth="1"/>
    <col min="6" max="6" width="15.28515625" style="13" customWidth="1"/>
    <col min="7" max="7" width="21.7109375" style="13" hidden="1" customWidth="1"/>
    <col min="8" max="8" width="12.28515625" style="21" customWidth="1"/>
    <col min="9" max="9" width="4.7109375" style="21" customWidth="1"/>
    <col min="10" max="14" width="12.28515625" style="21" customWidth="1"/>
    <col min="15" max="15" width="0.85546875" style="21" customWidth="1"/>
    <col min="16" max="19" width="11.7109375" style="21" customWidth="1"/>
    <col min="20" max="20" width="10.7109375" style="13" customWidth="1"/>
    <col min="21" max="21" width="30.7109375" style="13" customWidth="1"/>
    <col min="22" max="22" width="11.7109375" style="13" customWidth="1"/>
    <col min="23" max="25" width="10.7109375" style="13" customWidth="1"/>
    <col min="26" max="27" width="11.7109375" style="13" customWidth="1"/>
    <col min="28" max="16384" width="11.42578125" style="13"/>
  </cols>
  <sheetData>
    <row r="1" spans="1:19" ht="17.45" customHeight="1" x14ac:dyDescent="0.3">
      <c r="A1" s="212" t="s">
        <v>244</v>
      </c>
      <c r="C1" s="107" t="str">
        <f>IF(DATOS!H18=DATOS!I1,DATOS!$E$6&amp;" "&amp;DATOS!$I$6&amp;" "&amp;DATOS!$M$6, "N o m b r e")</f>
        <v>N o m b r e</v>
      </c>
      <c r="H1" s="80"/>
      <c r="L1" s="273" t="s">
        <v>48</v>
      </c>
      <c r="M1" s="273"/>
      <c r="N1" s="273"/>
      <c r="O1" s="74"/>
      <c r="P1" s="62"/>
      <c r="Q1" s="62"/>
      <c r="R1" s="62"/>
      <c r="S1" s="62"/>
    </row>
    <row r="2" spans="1:19" ht="17.45" customHeight="1" x14ac:dyDescent="0.3">
      <c r="A2" s="260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</row>
    <row r="3" spans="1:19" ht="17.45" customHeight="1" x14ac:dyDescent="0.2">
      <c r="A3" s="260"/>
      <c r="C3" s="23"/>
    </row>
    <row r="4" spans="1:19" ht="17.45" customHeight="1" x14ac:dyDescent="0.3">
      <c r="A4" s="261"/>
      <c r="C4" s="107" t="s">
        <v>0</v>
      </c>
      <c r="L4" s="274" t="str">
        <f>"ENERO "&amp;DATOS!$E$10</f>
        <v>ENERO 2020</v>
      </c>
      <c r="M4" s="274"/>
      <c r="N4" s="274"/>
      <c r="O4" s="87"/>
      <c r="P4" s="64"/>
      <c r="Q4" s="64"/>
      <c r="R4" s="64"/>
      <c r="S4" s="64"/>
    </row>
    <row r="5" spans="1:19" ht="17.45" customHeight="1" x14ac:dyDescent="0.2">
      <c r="A5" s="262" t="s">
        <v>251</v>
      </c>
      <c r="C5" s="23"/>
    </row>
    <row r="6" spans="1:19" ht="17.45" customHeight="1" x14ac:dyDescent="0.2">
      <c r="A6" s="263"/>
      <c r="C6" s="240" t="s">
        <v>1</v>
      </c>
      <c r="D6" s="240" t="s">
        <v>153</v>
      </c>
      <c r="E6" s="240" t="s">
        <v>78</v>
      </c>
      <c r="F6" s="240" t="s">
        <v>23</v>
      </c>
      <c r="G6" s="240" t="s">
        <v>192</v>
      </c>
      <c r="H6" s="270" t="s">
        <v>183</v>
      </c>
      <c r="I6" s="240" t="s">
        <v>93</v>
      </c>
      <c r="J6" s="240" t="s">
        <v>2</v>
      </c>
      <c r="K6" s="240" t="s">
        <v>182</v>
      </c>
      <c r="L6" s="270" t="s">
        <v>141</v>
      </c>
      <c r="M6" s="270" t="s">
        <v>142</v>
      </c>
      <c r="N6" s="240" t="s">
        <v>3</v>
      </c>
      <c r="P6" s="270" t="s">
        <v>184</v>
      </c>
      <c r="Q6" s="270" t="s">
        <v>185</v>
      </c>
      <c r="R6" s="270" t="s">
        <v>259</v>
      </c>
      <c r="S6" s="270" t="s">
        <v>186</v>
      </c>
    </row>
    <row r="7" spans="1:19" ht="17.45" customHeight="1" x14ac:dyDescent="0.2">
      <c r="A7" s="114" t="s">
        <v>163</v>
      </c>
      <c r="C7" s="240"/>
      <c r="D7" s="240"/>
      <c r="E7" s="240"/>
      <c r="F7" s="240"/>
      <c r="G7" s="240"/>
      <c r="H7" s="270"/>
      <c r="I7" s="240"/>
      <c r="J7" s="272"/>
      <c r="K7" s="272"/>
      <c r="L7" s="270"/>
      <c r="M7" s="270"/>
      <c r="N7" s="272"/>
      <c r="P7" s="271"/>
      <c r="Q7" s="271"/>
      <c r="R7" s="271"/>
      <c r="S7" s="271"/>
    </row>
    <row r="8" spans="1:19" ht="17.45" customHeight="1" x14ac:dyDescent="0.2">
      <c r="A8" s="114" t="s">
        <v>166</v>
      </c>
      <c r="C8" s="132" t="s">
        <v>139</v>
      </c>
      <c r="D8" s="133"/>
      <c r="E8" s="133"/>
      <c r="F8" s="133"/>
      <c r="G8" s="133"/>
      <c r="H8" s="138"/>
      <c r="I8" s="138"/>
      <c r="J8" s="139"/>
      <c r="K8" s="139"/>
      <c r="L8" s="140"/>
      <c r="M8" s="140"/>
      <c r="N8" s="139"/>
      <c r="P8" s="136"/>
      <c r="Q8" s="136"/>
      <c r="R8" s="136"/>
      <c r="S8" s="136"/>
    </row>
    <row r="9" spans="1:19" ht="17.45" customHeight="1" x14ac:dyDescent="0.2">
      <c r="A9" s="114" t="s">
        <v>205</v>
      </c>
      <c r="C9" s="132"/>
      <c r="D9" s="133"/>
      <c r="E9" s="134" t="s">
        <v>196</v>
      </c>
      <c r="F9" s="133"/>
      <c r="G9" s="133"/>
      <c r="H9" s="141">
        <f>SUMIF($G$17:$G$516,LISTA!$B$21,H$17:H$516)</f>
        <v>0</v>
      </c>
      <c r="I9" s="141"/>
      <c r="J9" s="141">
        <f>SUMIF($G$17:$G$516,LISTA!$B$21,J$17:J$516)+SUMIF($G$17:$G$516,LISTA!$B$22,J$17:J$516)</f>
        <v>0</v>
      </c>
      <c r="K9" s="141">
        <f>SUMIF($G$17:$G$516,LISTA!$B$21,K$17:K$516)+SUMIF($G$17:$G$516,LISTA!$B$22,K$17:K$516)</f>
        <v>0</v>
      </c>
      <c r="L9" s="141">
        <f>SUMIF($G$17:$G$516,LISTA!$B$21,L$17:L$516)+SUMIF($G$17:$G$516,LISTA!$B$22,L$17:L$516)</f>
        <v>0</v>
      </c>
      <c r="M9" s="141">
        <f>SUMIF($G$17:$G$516,LISTA!$B$21,M$17:M$516)+SUMIF($G$17:$G$516,LISTA!$B$22,M$17:M$516)</f>
        <v>0</v>
      </c>
      <c r="N9" s="141">
        <f>H9+J9+K9-L9-M9</f>
        <v>0</v>
      </c>
      <c r="O9" s="50"/>
      <c r="P9" s="141">
        <f>SUMIF($G$17:$G$516,LISTA!$B$21,P$17:P$516)+SUMIF($G$17:$G$516,LISTA!$B$22,P$17:P$516)</f>
        <v>0</v>
      </c>
      <c r="Q9" s="141">
        <f>SUMIF($G$17:$G$516,LISTA!$B$21,Q$17:Q$516)+SUMIF($G$17:$G$516,LISTA!$B$22,Q$17:Q$516)</f>
        <v>0</v>
      </c>
      <c r="R9" s="141">
        <f>SUMIF($G$17:$G$516,LISTA!$B$21,R$17:R$516)+SUMIF($G$17:$G$516,LISTA!$B$22,R$17:R$516)</f>
        <v>0</v>
      </c>
      <c r="S9" s="141">
        <f>SUMIF($G$17:$G$516,LISTA!$B$21,S$17:S$516)+SUMIF($G$17:$G$516,LISTA!$B$22,S$17:S$516)</f>
        <v>0</v>
      </c>
    </row>
    <row r="10" spans="1:19" ht="17.45" customHeight="1" x14ac:dyDescent="0.2">
      <c r="A10" s="114" t="s">
        <v>206</v>
      </c>
      <c r="C10" s="132"/>
      <c r="D10" s="133"/>
      <c r="E10" s="134" t="s">
        <v>197</v>
      </c>
      <c r="F10" s="133"/>
      <c r="G10" s="133"/>
      <c r="H10" s="141">
        <f>SUMIF($G$17:$G$516,LISTA!$B$23,H$17:H$516)</f>
        <v>0</v>
      </c>
      <c r="I10" s="141"/>
      <c r="J10" s="141">
        <f>SUMIF($G$17:$G$516,LISTA!$B$23,J$17:J$516)+SUMIF($G$17:$G$516,LISTA!$B$24,J$17:J$516)</f>
        <v>0</v>
      </c>
      <c r="K10" s="141">
        <f>SUMIF($G$17:$G$516,LISTA!$B$23,K$17:K$516)+SUMIF($G$17:$G$516,LISTA!$B$24,K$17:K$516)</f>
        <v>0</v>
      </c>
      <c r="L10" s="141">
        <f>SUMIF($G$17:$G$516,LISTA!$B$23,L$17:L$516)+SUMIF($G$17:$G$516,LISTA!$B$24,L$17:L$516)</f>
        <v>0</v>
      </c>
      <c r="M10" s="141">
        <f>SUMIF($G$17:$G$516,LISTA!$B$23,M$17:M$516)+SUMIF($G$17:$G$516,LISTA!$B$24,M$17:M$516)</f>
        <v>0</v>
      </c>
      <c r="N10" s="141">
        <f>H10+J10+K10-L10-M10</f>
        <v>0</v>
      </c>
      <c r="O10" s="50"/>
      <c r="P10" s="141">
        <f>SUMIF($G$17:$G$516,LISTA!$B$23,P$17:P$516)+SUMIF($G$17:$G$516,LISTA!$B$24,P$17:P$516)</f>
        <v>0</v>
      </c>
      <c r="Q10" s="141">
        <f>SUMIF($G$17:$G$516,LISTA!$B$23,Q$17:Q$516)+SUMIF($G$17:$G$516,LISTA!$B$24,Q$17:Q$516)</f>
        <v>0</v>
      </c>
      <c r="R10" s="141">
        <f>SUMIF($G$17:$G$516,LISTA!$B$23,R$17:R$516)+SUMIF($G$17:$G$516,LISTA!$B$24,R$17:R$516)</f>
        <v>0</v>
      </c>
      <c r="S10" s="141">
        <f>SUMIF($G$17:$G$516,LISTA!$B$23,S$17:S$516)+SUMIF($G$17:$G$516,LISTA!$B$24,S$17:S$516)</f>
        <v>0</v>
      </c>
    </row>
    <row r="11" spans="1:19" ht="17.45" customHeight="1" x14ac:dyDescent="0.2">
      <c r="A11" s="114" t="s">
        <v>137</v>
      </c>
      <c r="C11" s="132"/>
      <c r="D11" s="135" t="s">
        <v>193</v>
      </c>
      <c r="E11" s="135"/>
      <c r="F11" s="135"/>
      <c r="G11" s="135"/>
      <c r="H11" s="142">
        <f>SUM(H9:H10)</f>
        <v>0</v>
      </c>
      <c r="I11" s="142"/>
      <c r="J11" s="142">
        <f>SUM(J9:J10)</f>
        <v>0</v>
      </c>
      <c r="K11" s="142">
        <f>SUM(K9:K10)</f>
        <v>0</v>
      </c>
      <c r="L11" s="142">
        <f>SUM(L9:L10)</f>
        <v>0</v>
      </c>
      <c r="M11" s="142">
        <f>SUM(M9:M10)</f>
        <v>0</v>
      </c>
      <c r="N11" s="142">
        <f>SUM(N9:N10)</f>
        <v>0</v>
      </c>
      <c r="O11" s="50"/>
      <c r="P11" s="142">
        <f>SUM(P9:P10)</f>
        <v>0</v>
      </c>
      <c r="Q11" s="142">
        <f>SUM(Q9:Q10)</f>
        <v>0</v>
      </c>
      <c r="R11" s="142">
        <f>SUM(R9:R10)</f>
        <v>0</v>
      </c>
      <c r="S11" s="142">
        <f>SUM(S9:S10)</f>
        <v>0</v>
      </c>
    </row>
    <row r="12" spans="1:19" ht="17.45" customHeight="1" x14ac:dyDescent="0.2">
      <c r="A12" s="114" t="s">
        <v>164</v>
      </c>
      <c r="C12" s="132"/>
      <c r="D12" s="136"/>
      <c r="E12" s="134" t="s">
        <v>194</v>
      </c>
      <c r="F12" s="136"/>
      <c r="G12" s="136"/>
      <c r="H12" s="141">
        <f>H9</f>
        <v>0</v>
      </c>
      <c r="I12" s="141"/>
      <c r="J12" s="141">
        <f t="shared" ref="J12:M12" si="0">J9</f>
        <v>0</v>
      </c>
      <c r="K12" s="141">
        <f t="shared" si="0"/>
        <v>0</v>
      </c>
      <c r="L12" s="141">
        <f t="shared" si="0"/>
        <v>0</v>
      </c>
      <c r="M12" s="141">
        <f t="shared" si="0"/>
        <v>0</v>
      </c>
      <c r="N12" s="141">
        <f>H12+J12+K12-L12-M12</f>
        <v>0</v>
      </c>
      <c r="O12" s="50"/>
      <c r="P12" s="141">
        <f t="shared" ref="P12:S12" si="1">P9</f>
        <v>0</v>
      </c>
      <c r="Q12" s="141">
        <f t="shared" si="1"/>
        <v>0</v>
      </c>
      <c r="R12" s="141">
        <f t="shared" si="1"/>
        <v>0</v>
      </c>
      <c r="S12" s="141">
        <f t="shared" si="1"/>
        <v>0</v>
      </c>
    </row>
    <row r="13" spans="1:19" ht="17.45" customHeight="1" x14ac:dyDescent="0.2">
      <c r="A13" s="114" t="s">
        <v>165</v>
      </c>
      <c r="C13" s="137"/>
      <c r="D13" s="136"/>
      <c r="E13" s="134" t="s">
        <v>195</v>
      </c>
      <c r="F13" s="136"/>
      <c r="G13" s="136"/>
      <c r="H13" s="141">
        <f>H10</f>
        <v>0</v>
      </c>
      <c r="I13" s="141"/>
      <c r="J13" s="141">
        <f t="shared" ref="J13:M13" si="2">J10</f>
        <v>0</v>
      </c>
      <c r="K13" s="141">
        <f t="shared" si="2"/>
        <v>0</v>
      </c>
      <c r="L13" s="141">
        <f t="shared" si="2"/>
        <v>0</v>
      </c>
      <c r="M13" s="141">
        <f t="shared" si="2"/>
        <v>0</v>
      </c>
      <c r="N13" s="141">
        <f>H13+J13+K13-L13-M13</f>
        <v>0</v>
      </c>
      <c r="O13" s="50"/>
      <c r="P13" s="141">
        <f t="shared" ref="P13:S13" si="3">P10</f>
        <v>0</v>
      </c>
      <c r="Q13" s="141">
        <f t="shared" si="3"/>
        <v>0</v>
      </c>
      <c r="R13" s="141">
        <f t="shared" si="3"/>
        <v>0</v>
      </c>
      <c r="S13" s="141">
        <f t="shared" si="3"/>
        <v>0</v>
      </c>
    </row>
    <row r="14" spans="1:19" ht="17.45" customHeight="1" thickBot="1" x14ac:dyDescent="0.25">
      <c r="A14" s="114" t="s">
        <v>160</v>
      </c>
      <c r="C14" s="137"/>
      <c r="D14" s="135" t="s">
        <v>190</v>
      </c>
      <c r="E14" s="135"/>
      <c r="F14" s="135"/>
      <c r="G14" s="135"/>
      <c r="H14" s="143">
        <f>SUM(H12:H13)</f>
        <v>0</v>
      </c>
      <c r="I14" s="143"/>
      <c r="J14" s="143">
        <f t="shared" ref="J14:N14" si="4">SUM(J12:J13)</f>
        <v>0</v>
      </c>
      <c r="K14" s="143">
        <f t="shared" si="4"/>
        <v>0</v>
      </c>
      <c r="L14" s="143">
        <f t="shared" si="4"/>
        <v>0</v>
      </c>
      <c r="M14" s="143">
        <f t="shared" si="4"/>
        <v>0</v>
      </c>
      <c r="N14" s="143">
        <f t="shared" si="4"/>
        <v>0</v>
      </c>
      <c r="O14" s="50"/>
      <c r="P14" s="143">
        <f t="shared" ref="P14" si="5">SUM(P12:P13)</f>
        <v>0</v>
      </c>
      <c r="Q14" s="143">
        <f t="shared" ref="Q14" si="6">SUM(Q12:Q13)</f>
        <v>0</v>
      </c>
      <c r="R14" s="143">
        <f t="shared" ref="R14" si="7">SUM(R12:R13)</f>
        <v>0</v>
      </c>
      <c r="S14" s="143">
        <f t="shared" ref="S14" si="8">SUM(S12:S13)</f>
        <v>0</v>
      </c>
    </row>
    <row r="15" spans="1:19" ht="17.45" customHeight="1" thickTop="1" x14ac:dyDescent="0.2">
      <c r="A15" s="258" t="s">
        <v>250</v>
      </c>
      <c r="C15" s="137"/>
      <c r="D15" s="133"/>
      <c r="E15" s="133"/>
      <c r="F15" s="133"/>
      <c r="G15" s="133"/>
      <c r="H15" s="138"/>
      <c r="I15" s="138"/>
      <c r="J15" s="139"/>
      <c r="K15" s="139"/>
      <c r="L15" s="140"/>
      <c r="M15" s="140"/>
      <c r="N15" s="139"/>
      <c r="O15" s="50"/>
      <c r="P15" s="136"/>
      <c r="Q15" s="136"/>
      <c r="R15" s="136"/>
      <c r="S15" s="136"/>
    </row>
    <row r="16" spans="1:19" ht="17.45" customHeight="1" x14ac:dyDescent="0.2">
      <c r="A16" s="259"/>
      <c r="C16" s="118" t="s">
        <v>140</v>
      </c>
      <c r="D16" s="119"/>
      <c r="E16" s="119"/>
      <c r="F16" s="119"/>
      <c r="G16" s="119"/>
      <c r="H16" s="106"/>
      <c r="I16" s="106"/>
      <c r="J16" s="120"/>
      <c r="K16" s="120"/>
      <c r="L16" s="121"/>
      <c r="M16" s="121"/>
      <c r="N16" s="120"/>
      <c r="O16" s="75"/>
      <c r="P16" s="121"/>
      <c r="Q16" s="121"/>
      <c r="R16" s="121"/>
      <c r="S16" s="121"/>
    </row>
    <row r="17" spans="1:19" ht="17.45" customHeight="1" x14ac:dyDescent="0.25">
      <c r="A17" s="113"/>
      <c r="C17" s="188"/>
      <c r="D17" s="189"/>
      <c r="E17" s="178"/>
      <c r="F17" s="178"/>
      <c r="G17" s="190">
        <f>DATOS!$E$13</f>
        <v>1</v>
      </c>
      <c r="H17" s="178"/>
      <c r="I17" s="191"/>
      <c r="J17" s="178"/>
      <c r="K17" s="178"/>
      <c r="L17" s="178"/>
      <c r="M17" s="178"/>
      <c r="N17" s="160" t="str">
        <f>IF(H17&amp;J17&amp;K17&amp;L17&amp;M17="","",H17+J17+K17-L17-M17)</f>
        <v/>
      </c>
      <c r="O17" s="17"/>
      <c r="P17" s="160" t="str">
        <f>IF($I17="E",H17,"")</f>
        <v/>
      </c>
      <c r="Q17" s="160">
        <f t="shared" ref="Q17:Q18" si="9">IF($I17=0%,H17,"")</f>
        <v>0</v>
      </c>
      <c r="R17" s="160" t="str">
        <f>IF(OR($I17=8%,$I17=11%),$J17/$I17,"")</f>
        <v/>
      </c>
      <c r="S17" s="160" t="str">
        <f t="shared" ref="S17:S82" si="10">IF(OR($I17=15%,$I17=16%),$J17/$I17,"")</f>
        <v/>
      </c>
    </row>
    <row r="18" spans="1:19" ht="17.45" customHeight="1" x14ac:dyDescent="0.25">
      <c r="A18" s="110"/>
      <c r="C18" s="188"/>
      <c r="D18" s="189"/>
      <c r="E18" s="178"/>
      <c r="F18" s="178"/>
      <c r="G18" s="190">
        <f>DATOS!$E$13</f>
        <v>1</v>
      </c>
      <c r="H18" s="178"/>
      <c r="I18" s="191"/>
      <c r="J18" s="178"/>
      <c r="K18" s="178"/>
      <c r="L18" s="178"/>
      <c r="M18" s="178"/>
      <c r="N18" s="160" t="str">
        <f t="shared" ref="N18:N81" si="11">IF(H18&amp;J18&amp;K18&amp;L18&amp;M18="","",H18+J18+K18-L18-M18)</f>
        <v/>
      </c>
      <c r="O18" s="17"/>
      <c r="P18" s="160" t="str">
        <f t="shared" ref="P18:P81" si="12">IF($I18="E",H18,"")</f>
        <v/>
      </c>
      <c r="Q18" s="160">
        <f t="shared" si="9"/>
        <v>0</v>
      </c>
      <c r="R18" s="160" t="str">
        <f t="shared" ref="R18:R81" si="13">IF(OR($I18=8%,$I18=11%),$J18/$I18,"")</f>
        <v/>
      </c>
      <c r="S18" s="160" t="str">
        <f t="shared" si="10"/>
        <v/>
      </c>
    </row>
    <row r="19" spans="1:19" ht="17.45" customHeight="1" x14ac:dyDescent="0.25">
      <c r="A19" s="110"/>
      <c r="C19" s="188"/>
      <c r="D19" s="189"/>
      <c r="E19" s="178"/>
      <c r="F19" s="178"/>
      <c r="G19" s="190">
        <f>DATOS!$E$13</f>
        <v>1</v>
      </c>
      <c r="H19" s="178"/>
      <c r="I19" s="191"/>
      <c r="J19" s="178"/>
      <c r="K19" s="178"/>
      <c r="L19" s="178"/>
      <c r="M19" s="178"/>
      <c r="N19" s="160" t="str">
        <f t="shared" si="11"/>
        <v/>
      </c>
      <c r="O19" s="17"/>
      <c r="P19" s="160" t="str">
        <f t="shared" si="12"/>
        <v/>
      </c>
      <c r="Q19" s="160">
        <f t="shared" ref="Q19:Q82" si="14">IF($I19=0%,H19,"")</f>
        <v>0</v>
      </c>
      <c r="R19" s="160" t="str">
        <f t="shared" si="13"/>
        <v/>
      </c>
      <c r="S19" s="160" t="str">
        <f t="shared" si="10"/>
        <v/>
      </c>
    </row>
    <row r="20" spans="1:19" ht="17.45" customHeight="1" x14ac:dyDescent="0.25">
      <c r="A20" s="110"/>
      <c r="C20" s="188"/>
      <c r="D20" s="189"/>
      <c r="E20" s="178"/>
      <c r="F20" s="178"/>
      <c r="G20" s="190">
        <f>DATOS!$E$13</f>
        <v>1</v>
      </c>
      <c r="H20" s="178"/>
      <c r="I20" s="191"/>
      <c r="J20" s="178"/>
      <c r="K20" s="178"/>
      <c r="L20" s="178"/>
      <c r="M20" s="178"/>
      <c r="N20" s="160" t="str">
        <f t="shared" si="11"/>
        <v/>
      </c>
      <c r="O20" s="17"/>
      <c r="P20" s="160" t="str">
        <f t="shared" si="12"/>
        <v/>
      </c>
      <c r="Q20" s="160">
        <f t="shared" si="14"/>
        <v>0</v>
      </c>
      <c r="R20" s="160" t="str">
        <f t="shared" si="13"/>
        <v/>
      </c>
      <c r="S20" s="160" t="str">
        <f t="shared" si="10"/>
        <v/>
      </c>
    </row>
    <row r="21" spans="1:19" ht="17.45" customHeight="1" x14ac:dyDescent="0.25">
      <c r="A21" s="110"/>
      <c r="C21" s="188"/>
      <c r="D21" s="189"/>
      <c r="E21" s="178"/>
      <c r="F21" s="178"/>
      <c r="G21" s="190">
        <f>DATOS!$E$13</f>
        <v>1</v>
      </c>
      <c r="H21" s="178"/>
      <c r="I21" s="191"/>
      <c r="J21" s="178"/>
      <c r="K21" s="178"/>
      <c r="L21" s="178"/>
      <c r="M21" s="178"/>
      <c r="N21" s="160" t="str">
        <f t="shared" si="11"/>
        <v/>
      </c>
      <c r="O21" s="17"/>
      <c r="P21" s="160" t="str">
        <f t="shared" si="12"/>
        <v/>
      </c>
      <c r="Q21" s="160">
        <f t="shared" si="14"/>
        <v>0</v>
      </c>
      <c r="R21" s="160" t="str">
        <f t="shared" si="13"/>
        <v/>
      </c>
      <c r="S21" s="160" t="str">
        <f t="shared" si="10"/>
        <v/>
      </c>
    </row>
    <row r="22" spans="1:19" ht="17.45" customHeight="1" x14ac:dyDescent="0.25">
      <c r="A22" s="110"/>
      <c r="C22" s="188"/>
      <c r="D22" s="189"/>
      <c r="E22" s="178"/>
      <c r="F22" s="178"/>
      <c r="G22" s="190">
        <f>DATOS!$E$13</f>
        <v>1</v>
      </c>
      <c r="H22" s="178"/>
      <c r="I22" s="191"/>
      <c r="J22" s="178"/>
      <c r="K22" s="178"/>
      <c r="L22" s="178"/>
      <c r="M22" s="178"/>
      <c r="N22" s="160" t="str">
        <f t="shared" si="11"/>
        <v/>
      </c>
      <c r="O22" s="17"/>
      <c r="P22" s="160" t="str">
        <f t="shared" si="12"/>
        <v/>
      </c>
      <c r="Q22" s="160">
        <f t="shared" si="14"/>
        <v>0</v>
      </c>
      <c r="R22" s="160" t="str">
        <f t="shared" si="13"/>
        <v/>
      </c>
      <c r="S22" s="160" t="str">
        <f t="shared" si="10"/>
        <v/>
      </c>
    </row>
    <row r="23" spans="1:19" ht="17.45" customHeight="1" x14ac:dyDescent="0.25">
      <c r="A23" s="110"/>
      <c r="C23" s="188"/>
      <c r="D23" s="189"/>
      <c r="E23" s="178"/>
      <c r="F23" s="178"/>
      <c r="G23" s="190">
        <f>DATOS!$E$13</f>
        <v>1</v>
      </c>
      <c r="H23" s="178"/>
      <c r="I23" s="191"/>
      <c r="J23" s="178"/>
      <c r="K23" s="178"/>
      <c r="L23" s="178"/>
      <c r="M23" s="178"/>
      <c r="N23" s="160" t="str">
        <f t="shared" si="11"/>
        <v/>
      </c>
      <c r="O23" s="17"/>
      <c r="P23" s="160" t="str">
        <f t="shared" si="12"/>
        <v/>
      </c>
      <c r="Q23" s="160">
        <f t="shared" si="14"/>
        <v>0</v>
      </c>
      <c r="R23" s="160" t="str">
        <f t="shared" si="13"/>
        <v/>
      </c>
      <c r="S23" s="160" t="str">
        <f t="shared" si="10"/>
        <v/>
      </c>
    </row>
    <row r="24" spans="1:19" ht="17.45" customHeight="1" x14ac:dyDescent="0.25">
      <c r="A24" s="110"/>
      <c r="C24" s="188"/>
      <c r="D24" s="189"/>
      <c r="E24" s="178"/>
      <c r="F24" s="178"/>
      <c r="G24" s="190">
        <f>DATOS!$E$13</f>
        <v>1</v>
      </c>
      <c r="H24" s="178"/>
      <c r="I24" s="191"/>
      <c r="J24" s="178"/>
      <c r="K24" s="178"/>
      <c r="L24" s="178"/>
      <c r="M24" s="178"/>
      <c r="N24" s="160" t="str">
        <f t="shared" si="11"/>
        <v/>
      </c>
      <c r="O24" s="17"/>
      <c r="P24" s="160" t="str">
        <f t="shared" si="12"/>
        <v/>
      </c>
      <c r="Q24" s="160">
        <f t="shared" si="14"/>
        <v>0</v>
      </c>
      <c r="R24" s="160" t="str">
        <f t="shared" si="13"/>
        <v/>
      </c>
      <c r="S24" s="160" t="str">
        <f t="shared" si="10"/>
        <v/>
      </c>
    </row>
    <row r="25" spans="1:19" ht="17.45" customHeight="1" x14ac:dyDescent="0.25">
      <c r="A25" s="110"/>
      <c r="C25" s="188"/>
      <c r="D25" s="189"/>
      <c r="E25" s="178"/>
      <c r="F25" s="178"/>
      <c r="G25" s="190">
        <f>DATOS!$E$13</f>
        <v>1</v>
      </c>
      <c r="H25" s="178"/>
      <c r="I25" s="191"/>
      <c r="J25" s="178"/>
      <c r="K25" s="178"/>
      <c r="L25" s="178"/>
      <c r="M25" s="178"/>
      <c r="N25" s="160" t="str">
        <f t="shared" si="11"/>
        <v/>
      </c>
      <c r="O25" s="17"/>
      <c r="P25" s="160" t="str">
        <f t="shared" si="12"/>
        <v/>
      </c>
      <c r="Q25" s="160">
        <f t="shared" si="14"/>
        <v>0</v>
      </c>
      <c r="R25" s="160" t="str">
        <f t="shared" si="13"/>
        <v/>
      </c>
      <c r="S25" s="160" t="str">
        <f t="shared" si="10"/>
        <v/>
      </c>
    </row>
    <row r="26" spans="1:19" ht="17.45" customHeight="1" x14ac:dyDescent="0.25">
      <c r="A26" s="110"/>
      <c r="C26" s="188"/>
      <c r="D26" s="189"/>
      <c r="E26" s="178"/>
      <c r="F26" s="178"/>
      <c r="G26" s="190">
        <f>DATOS!$E$13</f>
        <v>1</v>
      </c>
      <c r="H26" s="178"/>
      <c r="I26" s="191"/>
      <c r="J26" s="178"/>
      <c r="K26" s="178"/>
      <c r="L26" s="178"/>
      <c r="M26" s="178"/>
      <c r="N26" s="160" t="str">
        <f t="shared" si="11"/>
        <v/>
      </c>
      <c r="O26" s="17"/>
      <c r="P26" s="160" t="str">
        <f t="shared" si="12"/>
        <v/>
      </c>
      <c r="Q26" s="160">
        <f t="shared" si="14"/>
        <v>0</v>
      </c>
      <c r="R26" s="160" t="str">
        <f t="shared" si="13"/>
        <v/>
      </c>
      <c r="S26" s="160" t="str">
        <f t="shared" si="10"/>
        <v/>
      </c>
    </row>
    <row r="27" spans="1:19" ht="17.45" customHeight="1" x14ac:dyDescent="0.25">
      <c r="A27" s="110"/>
      <c r="C27" s="188"/>
      <c r="D27" s="189"/>
      <c r="E27" s="178"/>
      <c r="F27" s="178"/>
      <c r="G27" s="190">
        <f>DATOS!$E$13</f>
        <v>1</v>
      </c>
      <c r="H27" s="178"/>
      <c r="I27" s="191"/>
      <c r="J27" s="178"/>
      <c r="K27" s="178"/>
      <c r="L27" s="178"/>
      <c r="M27" s="178"/>
      <c r="N27" s="160" t="str">
        <f t="shared" si="11"/>
        <v/>
      </c>
      <c r="O27" s="17"/>
      <c r="P27" s="160" t="str">
        <f t="shared" si="12"/>
        <v/>
      </c>
      <c r="Q27" s="160">
        <f t="shared" si="14"/>
        <v>0</v>
      </c>
      <c r="R27" s="160" t="str">
        <f t="shared" si="13"/>
        <v/>
      </c>
      <c r="S27" s="160" t="str">
        <f t="shared" si="10"/>
        <v/>
      </c>
    </row>
    <row r="28" spans="1:19" ht="17.45" customHeight="1" x14ac:dyDescent="0.25">
      <c r="A28" s="111"/>
      <c r="C28" s="188"/>
      <c r="D28" s="189"/>
      <c r="E28" s="178"/>
      <c r="F28" s="178"/>
      <c r="G28" s="190">
        <f>DATOS!$E$13</f>
        <v>1</v>
      </c>
      <c r="H28" s="178"/>
      <c r="I28" s="191"/>
      <c r="J28" s="178"/>
      <c r="K28" s="178"/>
      <c r="L28" s="178"/>
      <c r="M28" s="178"/>
      <c r="N28" s="160" t="str">
        <f t="shared" si="11"/>
        <v/>
      </c>
      <c r="O28" s="17"/>
      <c r="P28" s="160" t="str">
        <f t="shared" si="12"/>
        <v/>
      </c>
      <c r="Q28" s="160">
        <f t="shared" si="14"/>
        <v>0</v>
      </c>
      <c r="R28" s="160" t="str">
        <f t="shared" si="13"/>
        <v/>
      </c>
      <c r="S28" s="160" t="str">
        <f t="shared" si="10"/>
        <v/>
      </c>
    </row>
    <row r="29" spans="1:19" ht="17.45" customHeight="1" x14ac:dyDescent="0.25">
      <c r="A29" s="111"/>
      <c r="C29" s="188"/>
      <c r="D29" s="189"/>
      <c r="E29" s="178"/>
      <c r="F29" s="178"/>
      <c r="G29" s="190">
        <f>DATOS!$E$13</f>
        <v>1</v>
      </c>
      <c r="H29" s="178"/>
      <c r="I29" s="191"/>
      <c r="J29" s="178"/>
      <c r="K29" s="178"/>
      <c r="L29" s="178"/>
      <c r="M29" s="178"/>
      <c r="N29" s="160" t="str">
        <f t="shared" si="11"/>
        <v/>
      </c>
      <c r="O29" s="17"/>
      <c r="P29" s="160" t="str">
        <f t="shared" si="12"/>
        <v/>
      </c>
      <c r="Q29" s="160">
        <f t="shared" si="14"/>
        <v>0</v>
      </c>
      <c r="R29" s="160" t="str">
        <f t="shared" si="13"/>
        <v/>
      </c>
      <c r="S29" s="160" t="str">
        <f t="shared" si="10"/>
        <v/>
      </c>
    </row>
    <row r="30" spans="1:19" ht="17.45" customHeight="1" x14ac:dyDescent="0.25">
      <c r="A30" s="111"/>
      <c r="C30" s="188"/>
      <c r="D30" s="189"/>
      <c r="E30" s="178"/>
      <c r="F30" s="178"/>
      <c r="G30" s="190">
        <f>DATOS!$E$13</f>
        <v>1</v>
      </c>
      <c r="H30" s="178"/>
      <c r="I30" s="191"/>
      <c r="J30" s="178"/>
      <c r="K30" s="178"/>
      <c r="L30" s="178"/>
      <c r="M30" s="178"/>
      <c r="N30" s="160" t="str">
        <f t="shared" si="11"/>
        <v/>
      </c>
      <c r="O30" s="17"/>
      <c r="P30" s="160" t="str">
        <f t="shared" si="12"/>
        <v/>
      </c>
      <c r="Q30" s="160">
        <f t="shared" si="14"/>
        <v>0</v>
      </c>
      <c r="R30" s="160" t="str">
        <f t="shared" si="13"/>
        <v/>
      </c>
      <c r="S30" s="160" t="str">
        <f t="shared" si="10"/>
        <v/>
      </c>
    </row>
    <row r="31" spans="1:19" ht="17.45" customHeight="1" x14ac:dyDescent="0.25">
      <c r="A31" s="111"/>
      <c r="C31" s="188"/>
      <c r="D31" s="189"/>
      <c r="E31" s="178"/>
      <c r="F31" s="178"/>
      <c r="G31" s="190">
        <f>DATOS!$E$13</f>
        <v>1</v>
      </c>
      <c r="H31" s="178"/>
      <c r="I31" s="191"/>
      <c r="J31" s="178"/>
      <c r="K31" s="178"/>
      <c r="L31" s="178"/>
      <c r="M31" s="178"/>
      <c r="N31" s="160" t="str">
        <f t="shared" si="11"/>
        <v/>
      </c>
      <c r="O31" s="17"/>
      <c r="P31" s="160" t="str">
        <f t="shared" si="12"/>
        <v/>
      </c>
      <c r="Q31" s="160">
        <f t="shared" si="14"/>
        <v>0</v>
      </c>
      <c r="R31" s="160" t="str">
        <f t="shared" si="13"/>
        <v/>
      </c>
      <c r="S31" s="160" t="str">
        <f t="shared" si="10"/>
        <v/>
      </c>
    </row>
    <row r="32" spans="1:19" ht="17.45" customHeight="1" x14ac:dyDescent="0.25">
      <c r="A32" s="111"/>
      <c r="C32" s="188"/>
      <c r="D32" s="189"/>
      <c r="E32" s="178"/>
      <c r="F32" s="178"/>
      <c r="G32" s="190">
        <f>DATOS!$E$13</f>
        <v>1</v>
      </c>
      <c r="H32" s="178"/>
      <c r="I32" s="191"/>
      <c r="J32" s="178"/>
      <c r="K32" s="178"/>
      <c r="L32" s="178"/>
      <c r="M32" s="178"/>
      <c r="N32" s="160" t="str">
        <f t="shared" si="11"/>
        <v/>
      </c>
      <c r="O32" s="17"/>
      <c r="P32" s="160" t="str">
        <f t="shared" si="12"/>
        <v/>
      </c>
      <c r="Q32" s="160">
        <f t="shared" si="14"/>
        <v>0</v>
      </c>
      <c r="R32" s="160" t="str">
        <f t="shared" si="13"/>
        <v/>
      </c>
      <c r="S32" s="160" t="str">
        <f t="shared" si="10"/>
        <v/>
      </c>
    </row>
    <row r="33" spans="1:19" ht="17.45" customHeight="1" x14ac:dyDescent="0.25">
      <c r="A33" s="111"/>
      <c r="C33" s="188"/>
      <c r="D33" s="189"/>
      <c r="E33" s="178"/>
      <c r="F33" s="178"/>
      <c r="G33" s="190">
        <f>DATOS!$E$13</f>
        <v>1</v>
      </c>
      <c r="H33" s="178"/>
      <c r="I33" s="191"/>
      <c r="J33" s="178"/>
      <c r="K33" s="178"/>
      <c r="L33" s="178"/>
      <c r="M33" s="178"/>
      <c r="N33" s="160" t="str">
        <f t="shared" si="11"/>
        <v/>
      </c>
      <c r="O33" s="17"/>
      <c r="P33" s="160" t="str">
        <f t="shared" si="12"/>
        <v/>
      </c>
      <c r="Q33" s="160">
        <f t="shared" si="14"/>
        <v>0</v>
      </c>
      <c r="R33" s="160" t="str">
        <f t="shared" si="13"/>
        <v/>
      </c>
      <c r="S33" s="160" t="str">
        <f t="shared" si="10"/>
        <v/>
      </c>
    </row>
    <row r="34" spans="1:19" ht="17.45" customHeight="1" x14ac:dyDescent="0.25">
      <c r="A34" s="111"/>
      <c r="C34" s="188"/>
      <c r="D34" s="189"/>
      <c r="E34" s="178"/>
      <c r="F34" s="178"/>
      <c r="G34" s="190">
        <f>DATOS!$E$13</f>
        <v>1</v>
      </c>
      <c r="H34" s="178"/>
      <c r="I34" s="191"/>
      <c r="J34" s="178"/>
      <c r="K34" s="178"/>
      <c r="L34" s="178"/>
      <c r="M34" s="178"/>
      <c r="N34" s="160" t="str">
        <f t="shared" si="11"/>
        <v/>
      </c>
      <c r="O34" s="17"/>
      <c r="P34" s="160" t="str">
        <f t="shared" si="12"/>
        <v/>
      </c>
      <c r="Q34" s="160">
        <f t="shared" si="14"/>
        <v>0</v>
      </c>
      <c r="R34" s="160" t="str">
        <f t="shared" si="13"/>
        <v/>
      </c>
      <c r="S34" s="160" t="str">
        <f t="shared" si="10"/>
        <v/>
      </c>
    </row>
    <row r="35" spans="1:19" ht="17.45" customHeight="1" x14ac:dyDescent="0.25">
      <c r="A35" s="111"/>
      <c r="C35" s="188"/>
      <c r="D35" s="189"/>
      <c r="E35" s="178"/>
      <c r="F35" s="178"/>
      <c r="G35" s="190">
        <f>DATOS!$E$13</f>
        <v>1</v>
      </c>
      <c r="H35" s="178"/>
      <c r="I35" s="191"/>
      <c r="J35" s="178"/>
      <c r="K35" s="178"/>
      <c r="L35" s="178"/>
      <c r="M35" s="178"/>
      <c r="N35" s="160" t="str">
        <f t="shared" si="11"/>
        <v/>
      </c>
      <c r="O35" s="17"/>
      <c r="P35" s="160" t="str">
        <f t="shared" si="12"/>
        <v/>
      </c>
      <c r="Q35" s="160">
        <f t="shared" si="14"/>
        <v>0</v>
      </c>
      <c r="R35" s="160" t="str">
        <f t="shared" si="13"/>
        <v/>
      </c>
      <c r="S35" s="160" t="str">
        <f t="shared" si="10"/>
        <v/>
      </c>
    </row>
    <row r="36" spans="1:19" ht="17.45" customHeight="1" x14ac:dyDescent="0.25">
      <c r="A36" s="111"/>
      <c r="C36" s="188"/>
      <c r="D36" s="189"/>
      <c r="E36" s="178"/>
      <c r="F36" s="178"/>
      <c r="G36" s="190">
        <f>DATOS!$E$13</f>
        <v>1</v>
      </c>
      <c r="H36" s="178"/>
      <c r="I36" s="191"/>
      <c r="J36" s="178"/>
      <c r="K36" s="178"/>
      <c r="L36" s="178"/>
      <c r="M36" s="178"/>
      <c r="N36" s="160" t="str">
        <f t="shared" si="11"/>
        <v/>
      </c>
      <c r="O36" s="17"/>
      <c r="P36" s="160" t="str">
        <f t="shared" si="12"/>
        <v/>
      </c>
      <c r="Q36" s="160">
        <f t="shared" si="14"/>
        <v>0</v>
      </c>
      <c r="R36" s="160" t="str">
        <f t="shared" si="13"/>
        <v/>
      </c>
      <c r="S36" s="160" t="str">
        <f t="shared" si="10"/>
        <v/>
      </c>
    </row>
    <row r="37" spans="1:19" ht="17.45" customHeight="1" x14ac:dyDescent="0.25">
      <c r="A37" s="111"/>
      <c r="C37" s="188"/>
      <c r="D37" s="189"/>
      <c r="E37" s="178"/>
      <c r="F37" s="178"/>
      <c r="G37" s="190">
        <f>DATOS!$E$13</f>
        <v>1</v>
      </c>
      <c r="H37" s="178"/>
      <c r="I37" s="191"/>
      <c r="J37" s="178"/>
      <c r="K37" s="178"/>
      <c r="L37" s="178"/>
      <c r="M37" s="178"/>
      <c r="N37" s="160" t="str">
        <f t="shared" si="11"/>
        <v/>
      </c>
      <c r="O37" s="17"/>
      <c r="P37" s="160" t="str">
        <f t="shared" si="12"/>
        <v/>
      </c>
      <c r="Q37" s="160">
        <f t="shared" si="14"/>
        <v>0</v>
      </c>
      <c r="R37" s="160" t="str">
        <f t="shared" si="13"/>
        <v/>
      </c>
      <c r="S37" s="160" t="str">
        <f t="shared" si="10"/>
        <v/>
      </c>
    </row>
    <row r="38" spans="1:19" ht="17.45" customHeight="1" x14ac:dyDescent="0.25">
      <c r="A38" s="111"/>
      <c r="C38" s="188"/>
      <c r="D38" s="189"/>
      <c r="E38" s="178"/>
      <c r="F38" s="178"/>
      <c r="G38" s="190">
        <f>DATOS!$E$13</f>
        <v>1</v>
      </c>
      <c r="H38" s="178"/>
      <c r="I38" s="191"/>
      <c r="J38" s="178"/>
      <c r="K38" s="178"/>
      <c r="L38" s="178"/>
      <c r="M38" s="178"/>
      <c r="N38" s="160" t="str">
        <f t="shared" si="11"/>
        <v/>
      </c>
      <c r="O38" s="17"/>
      <c r="P38" s="160" t="str">
        <f t="shared" si="12"/>
        <v/>
      </c>
      <c r="Q38" s="160">
        <f t="shared" si="14"/>
        <v>0</v>
      </c>
      <c r="R38" s="160" t="str">
        <f t="shared" si="13"/>
        <v/>
      </c>
      <c r="S38" s="160" t="str">
        <f t="shared" si="10"/>
        <v/>
      </c>
    </row>
    <row r="39" spans="1:19" ht="17.45" customHeight="1" x14ac:dyDescent="0.25">
      <c r="A39" s="111"/>
      <c r="C39" s="188"/>
      <c r="D39" s="189"/>
      <c r="E39" s="178"/>
      <c r="F39" s="178"/>
      <c r="G39" s="190">
        <f>DATOS!$E$13</f>
        <v>1</v>
      </c>
      <c r="H39" s="178"/>
      <c r="I39" s="191"/>
      <c r="J39" s="178"/>
      <c r="K39" s="178"/>
      <c r="L39" s="178"/>
      <c r="M39" s="178"/>
      <c r="N39" s="160" t="str">
        <f t="shared" si="11"/>
        <v/>
      </c>
      <c r="O39" s="17"/>
      <c r="P39" s="160" t="str">
        <f t="shared" si="12"/>
        <v/>
      </c>
      <c r="Q39" s="160">
        <f t="shared" si="14"/>
        <v>0</v>
      </c>
      <c r="R39" s="160" t="str">
        <f t="shared" si="13"/>
        <v/>
      </c>
      <c r="S39" s="160" t="str">
        <f t="shared" si="10"/>
        <v/>
      </c>
    </row>
    <row r="40" spans="1:19" ht="17.45" customHeight="1" x14ac:dyDescent="0.25">
      <c r="A40" s="111"/>
      <c r="C40" s="188"/>
      <c r="D40" s="189"/>
      <c r="E40" s="178"/>
      <c r="F40" s="178"/>
      <c r="G40" s="190">
        <f>DATOS!$E$13</f>
        <v>1</v>
      </c>
      <c r="H40" s="178"/>
      <c r="I40" s="191"/>
      <c r="J40" s="178"/>
      <c r="K40" s="178"/>
      <c r="L40" s="178"/>
      <c r="M40" s="178"/>
      <c r="N40" s="160" t="str">
        <f t="shared" si="11"/>
        <v/>
      </c>
      <c r="O40" s="17"/>
      <c r="P40" s="160" t="str">
        <f t="shared" si="12"/>
        <v/>
      </c>
      <c r="Q40" s="160">
        <f t="shared" si="14"/>
        <v>0</v>
      </c>
      <c r="R40" s="160" t="str">
        <f t="shared" si="13"/>
        <v/>
      </c>
      <c r="S40" s="160" t="str">
        <f t="shared" si="10"/>
        <v/>
      </c>
    </row>
    <row r="41" spans="1:19" ht="17.45" customHeight="1" x14ac:dyDescent="0.25">
      <c r="A41" s="111"/>
      <c r="C41" s="188"/>
      <c r="D41" s="189"/>
      <c r="E41" s="178"/>
      <c r="F41" s="178"/>
      <c r="G41" s="190">
        <f>DATOS!$E$13</f>
        <v>1</v>
      </c>
      <c r="H41" s="178"/>
      <c r="I41" s="191"/>
      <c r="J41" s="178"/>
      <c r="K41" s="178"/>
      <c r="L41" s="178"/>
      <c r="M41" s="178"/>
      <c r="N41" s="160" t="str">
        <f t="shared" si="11"/>
        <v/>
      </c>
      <c r="O41" s="17"/>
      <c r="P41" s="160" t="str">
        <f t="shared" si="12"/>
        <v/>
      </c>
      <c r="Q41" s="160">
        <f t="shared" si="14"/>
        <v>0</v>
      </c>
      <c r="R41" s="160" t="str">
        <f t="shared" si="13"/>
        <v/>
      </c>
      <c r="S41" s="160" t="str">
        <f t="shared" si="10"/>
        <v/>
      </c>
    </row>
    <row r="42" spans="1:19" ht="17.45" customHeight="1" x14ac:dyDescent="0.25">
      <c r="A42" s="111"/>
      <c r="C42" s="188"/>
      <c r="D42" s="189"/>
      <c r="E42" s="178"/>
      <c r="F42" s="178"/>
      <c r="G42" s="190">
        <f>DATOS!$E$13</f>
        <v>1</v>
      </c>
      <c r="H42" s="178"/>
      <c r="I42" s="191"/>
      <c r="J42" s="178"/>
      <c r="K42" s="178"/>
      <c r="L42" s="178"/>
      <c r="M42" s="178"/>
      <c r="N42" s="160" t="str">
        <f t="shared" si="11"/>
        <v/>
      </c>
      <c r="O42" s="17"/>
      <c r="P42" s="160" t="str">
        <f t="shared" si="12"/>
        <v/>
      </c>
      <c r="Q42" s="160">
        <f t="shared" si="14"/>
        <v>0</v>
      </c>
      <c r="R42" s="160" t="str">
        <f t="shared" si="13"/>
        <v/>
      </c>
      <c r="S42" s="160" t="str">
        <f t="shared" si="10"/>
        <v/>
      </c>
    </row>
    <row r="43" spans="1:19" ht="17.45" customHeight="1" x14ac:dyDescent="0.25">
      <c r="A43" s="111"/>
      <c r="C43" s="188"/>
      <c r="D43" s="189"/>
      <c r="E43" s="178"/>
      <c r="F43" s="178"/>
      <c r="G43" s="190">
        <f>DATOS!$E$13</f>
        <v>1</v>
      </c>
      <c r="H43" s="178"/>
      <c r="I43" s="191"/>
      <c r="J43" s="178"/>
      <c r="K43" s="178"/>
      <c r="L43" s="178"/>
      <c r="M43" s="178"/>
      <c r="N43" s="160" t="str">
        <f t="shared" si="11"/>
        <v/>
      </c>
      <c r="O43" s="17"/>
      <c r="P43" s="160" t="str">
        <f t="shared" si="12"/>
        <v/>
      </c>
      <c r="Q43" s="160">
        <f t="shared" si="14"/>
        <v>0</v>
      </c>
      <c r="R43" s="160" t="str">
        <f t="shared" si="13"/>
        <v/>
      </c>
      <c r="S43" s="160" t="str">
        <f t="shared" si="10"/>
        <v/>
      </c>
    </row>
    <row r="44" spans="1:19" ht="17.45" customHeight="1" x14ac:dyDescent="0.25">
      <c r="A44" s="111"/>
      <c r="C44" s="188"/>
      <c r="D44" s="189"/>
      <c r="E44" s="178"/>
      <c r="F44" s="178"/>
      <c r="G44" s="190">
        <f>DATOS!$E$13</f>
        <v>1</v>
      </c>
      <c r="H44" s="178"/>
      <c r="I44" s="191"/>
      <c r="J44" s="178"/>
      <c r="K44" s="178"/>
      <c r="L44" s="178"/>
      <c r="M44" s="178"/>
      <c r="N44" s="160" t="str">
        <f t="shared" si="11"/>
        <v/>
      </c>
      <c r="O44" s="17"/>
      <c r="P44" s="160" t="str">
        <f t="shared" si="12"/>
        <v/>
      </c>
      <c r="Q44" s="160">
        <f t="shared" si="14"/>
        <v>0</v>
      </c>
      <c r="R44" s="160" t="str">
        <f t="shared" si="13"/>
        <v/>
      </c>
      <c r="S44" s="160" t="str">
        <f t="shared" si="10"/>
        <v/>
      </c>
    </row>
    <row r="45" spans="1:19" ht="17.45" customHeight="1" x14ac:dyDescent="0.25">
      <c r="A45" s="111"/>
      <c r="C45" s="188"/>
      <c r="D45" s="189"/>
      <c r="E45" s="178"/>
      <c r="F45" s="178"/>
      <c r="G45" s="190">
        <f>DATOS!$E$13</f>
        <v>1</v>
      </c>
      <c r="H45" s="178"/>
      <c r="I45" s="191"/>
      <c r="J45" s="178"/>
      <c r="K45" s="178"/>
      <c r="L45" s="178"/>
      <c r="M45" s="178"/>
      <c r="N45" s="160" t="str">
        <f t="shared" si="11"/>
        <v/>
      </c>
      <c r="O45" s="17"/>
      <c r="P45" s="160" t="str">
        <f t="shared" si="12"/>
        <v/>
      </c>
      <c r="Q45" s="160">
        <f t="shared" si="14"/>
        <v>0</v>
      </c>
      <c r="R45" s="160" t="str">
        <f t="shared" si="13"/>
        <v/>
      </c>
      <c r="S45" s="160" t="str">
        <f t="shared" si="10"/>
        <v/>
      </c>
    </row>
    <row r="46" spans="1:19" ht="17.45" customHeight="1" x14ac:dyDescent="0.25">
      <c r="C46" s="188"/>
      <c r="D46" s="189"/>
      <c r="E46" s="178"/>
      <c r="F46" s="178"/>
      <c r="G46" s="190">
        <f>DATOS!$E$13</f>
        <v>1</v>
      </c>
      <c r="H46" s="178"/>
      <c r="I46" s="191"/>
      <c r="J46" s="178"/>
      <c r="K46" s="178"/>
      <c r="L46" s="178"/>
      <c r="M46" s="178"/>
      <c r="N46" s="160" t="str">
        <f t="shared" si="11"/>
        <v/>
      </c>
      <c r="O46" s="17"/>
      <c r="P46" s="160" t="str">
        <f t="shared" si="12"/>
        <v/>
      </c>
      <c r="Q46" s="160">
        <f t="shared" si="14"/>
        <v>0</v>
      </c>
      <c r="R46" s="160" t="str">
        <f t="shared" si="13"/>
        <v/>
      </c>
      <c r="S46" s="160" t="str">
        <f t="shared" si="10"/>
        <v/>
      </c>
    </row>
    <row r="47" spans="1:19" ht="17.45" customHeight="1" x14ac:dyDescent="0.25">
      <c r="C47" s="188"/>
      <c r="D47" s="189"/>
      <c r="E47" s="178"/>
      <c r="F47" s="178"/>
      <c r="G47" s="190">
        <f>DATOS!$E$13</f>
        <v>1</v>
      </c>
      <c r="H47" s="178"/>
      <c r="I47" s="191"/>
      <c r="J47" s="178"/>
      <c r="K47" s="178"/>
      <c r="L47" s="178"/>
      <c r="M47" s="178"/>
      <c r="N47" s="160" t="str">
        <f t="shared" si="11"/>
        <v/>
      </c>
      <c r="O47" s="17"/>
      <c r="P47" s="160" t="str">
        <f t="shared" si="12"/>
        <v/>
      </c>
      <c r="Q47" s="160">
        <f t="shared" si="14"/>
        <v>0</v>
      </c>
      <c r="R47" s="160" t="str">
        <f t="shared" si="13"/>
        <v/>
      </c>
      <c r="S47" s="160" t="str">
        <f t="shared" si="10"/>
        <v/>
      </c>
    </row>
    <row r="48" spans="1:19" ht="17.45" customHeight="1" x14ac:dyDescent="0.25">
      <c r="C48" s="188"/>
      <c r="D48" s="189"/>
      <c r="E48" s="178"/>
      <c r="F48" s="178"/>
      <c r="G48" s="190">
        <f>DATOS!$E$13</f>
        <v>1</v>
      </c>
      <c r="H48" s="178"/>
      <c r="I48" s="191"/>
      <c r="J48" s="178"/>
      <c r="K48" s="178"/>
      <c r="L48" s="178"/>
      <c r="M48" s="178"/>
      <c r="N48" s="160" t="str">
        <f t="shared" si="11"/>
        <v/>
      </c>
      <c r="O48" s="17"/>
      <c r="P48" s="160" t="str">
        <f t="shared" si="12"/>
        <v/>
      </c>
      <c r="Q48" s="160">
        <f t="shared" si="14"/>
        <v>0</v>
      </c>
      <c r="R48" s="160" t="str">
        <f t="shared" si="13"/>
        <v/>
      </c>
      <c r="S48" s="160" t="str">
        <f t="shared" si="10"/>
        <v/>
      </c>
    </row>
    <row r="49" spans="3:19" ht="17.45" customHeight="1" x14ac:dyDescent="0.25">
      <c r="C49" s="188"/>
      <c r="D49" s="189"/>
      <c r="E49" s="178"/>
      <c r="F49" s="178"/>
      <c r="G49" s="190">
        <f>DATOS!$E$13</f>
        <v>1</v>
      </c>
      <c r="H49" s="178"/>
      <c r="I49" s="191"/>
      <c r="J49" s="178"/>
      <c r="K49" s="178"/>
      <c r="L49" s="178"/>
      <c r="M49" s="178"/>
      <c r="N49" s="160" t="str">
        <f t="shared" si="11"/>
        <v/>
      </c>
      <c r="O49" s="17"/>
      <c r="P49" s="160" t="str">
        <f t="shared" si="12"/>
        <v/>
      </c>
      <c r="Q49" s="160">
        <f t="shared" si="14"/>
        <v>0</v>
      </c>
      <c r="R49" s="160" t="str">
        <f t="shared" si="13"/>
        <v/>
      </c>
      <c r="S49" s="160" t="str">
        <f t="shared" si="10"/>
        <v/>
      </c>
    </row>
    <row r="50" spans="3:19" ht="17.45" customHeight="1" x14ac:dyDescent="0.25">
      <c r="C50" s="188"/>
      <c r="D50" s="189"/>
      <c r="E50" s="178"/>
      <c r="F50" s="178"/>
      <c r="G50" s="190">
        <f>DATOS!$E$13</f>
        <v>1</v>
      </c>
      <c r="H50" s="178"/>
      <c r="I50" s="191"/>
      <c r="J50" s="178"/>
      <c r="K50" s="178"/>
      <c r="L50" s="178"/>
      <c r="M50" s="178"/>
      <c r="N50" s="160" t="str">
        <f t="shared" si="11"/>
        <v/>
      </c>
      <c r="O50" s="17"/>
      <c r="P50" s="160" t="str">
        <f t="shared" si="12"/>
        <v/>
      </c>
      <c r="Q50" s="160">
        <f t="shared" si="14"/>
        <v>0</v>
      </c>
      <c r="R50" s="160" t="str">
        <f t="shared" si="13"/>
        <v/>
      </c>
      <c r="S50" s="160" t="str">
        <f t="shared" si="10"/>
        <v/>
      </c>
    </row>
    <row r="51" spans="3:19" ht="17.45" customHeight="1" x14ac:dyDescent="0.25">
      <c r="C51" s="188"/>
      <c r="D51" s="189"/>
      <c r="E51" s="178"/>
      <c r="F51" s="178"/>
      <c r="G51" s="190">
        <f>DATOS!$E$13</f>
        <v>1</v>
      </c>
      <c r="H51" s="178"/>
      <c r="I51" s="191"/>
      <c r="J51" s="178"/>
      <c r="K51" s="178"/>
      <c r="L51" s="178"/>
      <c r="M51" s="178"/>
      <c r="N51" s="160" t="str">
        <f t="shared" si="11"/>
        <v/>
      </c>
      <c r="O51" s="17"/>
      <c r="P51" s="160" t="str">
        <f t="shared" si="12"/>
        <v/>
      </c>
      <c r="Q51" s="160">
        <f t="shared" si="14"/>
        <v>0</v>
      </c>
      <c r="R51" s="160" t="str">
        <f t="shared" si="13"/>
        <v/>
      </c>
      <c r="S51" s="160" t="str">
        <f t="shared" si="10"/>
        <v/>
      </c>
    </row>
    <row r="52" spans="3:19" ht="17.45" customHeight="1" x14ac:dyDescent="0.25">
      <c r="C52" s="188"/>
      <c r="D52" s="189"/>
      <c r="E52" s="178"/>
      <c r="F52" s="178"/>
      <c r="G52" s="190">
        <f>DATOS!$E$13</f>
        <v>1</v>
      </c>
      <c r="H52" s="178"/>
      <c r="I52" s="191"/>
      <c r="J52" s="178"/>
      <c r="K52" s="178"/>
      <c r="L52" s="178"/>
      <c r="M52" s="178"/>
      <c r="N52" s="160" t="str">
        <f t="shared" si="11"/>
        <v/>
      </c>
      <c r="O52" s="17"/>
      <c r="P52" s="160" t="str">
        <f t="shared" si="12"/>
        <v/>
      </c>
      <c r="Q52" s="160">
        <f t="shared" si="14"/>
        <v>0</v>
      </c>
      <c r="R52" s="160" t="str">
        <f t="shared" si="13"/>
        <v/>
      </c>
      <c r="S52" s="160" t="str">
        <f t="shared" si="10"/>
        <v/>
      </c>
    </row>
    <row r="53" spans="3:19" ht="17.45" customHeight="1" x14ac:dyDescent="0.25">
      <c r="C53" s="188"/>
      <c r="D53" s="189"/>
      <c r="E53" s="178"/>
      <c r="F53" s="178"/>
      <c r="G53" s="190">
        <f>DATOS!$E$13</f>
        <v>1</v>
      </c>
      <c r="H53" s="178"/>
      <c r="I53" s="191"/>
      <c r="J53" s="178"/>
      <c r="K53" s="178"/>
      <c r="L53" s="178"/>
      <c r="M53" s="178"/>
      <c r="N53" s="160" t="str">
        <f t="shared" si="11"/>
        <v/>
      </c>
      <c r="O53" s="17"/>
      <c r="P53" s="160" t="str">
        <f t="shared" si="12"/>
        <v/>
      </c>
      <c r="Q53" s="160">
        <f t="shared" si="14"/>
        <v>0</v>
      </c>
      <c r="R53" s="160" t="str">
        <f t="shared" si="13"/>
        <v/>
      </c>
      <c r="S53" s="160" t="str">
        <f t="shared" si="10"/>
        <v/>
      </c>
    </row>
    <row r="54" spans="3:19" ht="17.45" customHeight="1" x14ac:dyDescent="0.25">
      <c r="C54" s="188"/>
      <c r="D54" s="189"/>
      <c r="E54" s="178"/>
      <c r="F54" s="178"/>
      <c r="G54" s="190">
        <f>DATOS!$E$13</f>
        <v>1</v>
      </c>
      <c r="H54" s="178"/>
      <c r="I54" s="191"/>
      <c r="J54" s="178"/>
      <c r="K54" s="178"/>
      <c r="L54" s="178"/>
      <c r="M54" s="178"/>
      <c r="N54" s="160" t="str">
        <f t="shared" si="11"/>
        <v/>
      </c>
      <c r="O54" s="17"/>
      <c r="P54" s="160" t="str">
        <f t="shared" si="12"/>
        <v/>
      </c>
      <c r="Q54" s="160">
        <f t="shared" si="14"/>
        <v>0</v>
      </c>
      <c r="R54" s="160" t="str">
        <f t="shared" si="13"/>
        <v/>
      </c>
      <c r="S54" s="160" t="str">
        <f t="shared" si="10"/>
        <v/>
      </c>
    </row>
    <row r="55" spans="3:19" ht="17.45" customHeight="1" x14ac:dyDescent="0.25">
      <c r="C55" s="188"/>
      <c r="D55" s="189"/>
      <c r="E55" s="178"/>
      <c r="F55" s="178"/>
      <c r="G55" s="190">
        <f>DATOS!$E$13</f>
        <v>1</v>
      </c>
      <c r="H55" s="178"/>
      <c r="I55" s="191"/>
      <c r="J55" s="178"/>
      <c r="K55" s="178"/>
      <c r="L55" s="178"/>
      <c r="M55" s="178"/>
      <c r="N55" s="160" t="str">
        <f t="shared" si="11"/>
        <v/>
      </c>
      <c r="O55" s="17"/>
      <c r="P55" s="160" t="str">
        <f t="shared" si="12"/>
        <v/>
      </c>
      <c r="Q55" s="160">
        <f t="shared" si="14"/>
        <v>0</v>
      </c>
      <c r="R55" s="160" t="str">
        <f t="shared" si="13"/>
        <v/>
      </c>
      <c r="S55" s="160" t="str">
        <f t="shared" si="10"/>
        <v/>
      </c>
    </row>
    <row r="56" spans="3:19" ht="17.45" customHeight="1" x14ac:dyDescent="0.25">
      <c r="C56" s="188"/>
      <c r="D56" s="189"/>
      <c r="E56" s="178"/>
      <c r="F56" s="178"/>
      <c r="G56" s="190">
        <f>DATOS!$E$13</f>
        <v>1</v>
      </c>
      <c r="H56" s="178"/>
      <c r="I56" s="191"/>
      <c r="J56" s="178"/>
      <c r="K56" s="178"/>
      <c r="L56" s="178"/>
      <c r="M56" s="178"/>
      <c r="N56" s="160" t="str">
        <f t="shared" si="11"/>
        <v/>
      </c>
      <c r="O56" s="17"/>
      <c r="P56" s="160" t="str">
        <f t="shared" si="12"/>
        <v/>
      </c>
      <c r="Q56" s="160">
        <f t="shared" si="14"/>
        <v>0</v>
      </c>
      <c r="R56" s="160" t="str">
        <f t="shared" si="13"/>
        <v/>
      </c>
      <c r="S56" s="160" t="str">
        <f t="shared" si="10"/>
        <v/>
      </c>
    </row>
    <row r="57" spans="3:19" ht="17.45" customHeight="1" x14ac:dyDescent="0.25">
      <c r="C57" s="188"/>
      <c r="D57" s="189"/>
      <c r="E57" s="178"/>
      <c r="F57" s="178"/>
      <c r="G57" s="190">
        <f>DATOS!$E$13</f>
        <v>1</v>
      </c>
      <c r="H57" s="178"/>
      <c r="I57" s="191"/>
      <c r="J57" s="178"/>
      <c r="K57" s="178"/>
      <c r="L57" s="178"/>
      <c r="M57" s="178"/>
      <c r="N57" s="160" t="str">
        <f t="shared" si="11"/>
        <v/>
      </c>
      <c r="P57" s="160" t="str">
        <f t="shared" si="12"/>
        <v/>
      </c>
      <c r="Q57" s="160">
        <f t="shared" si="14"/>
        <v>0</v>
      </c>
      <c r="R57" s="160" t="str">
        <f t="shared" si="13"/>
        <v/>
      </c>
      <c r="S57" s="160" t="str">
        <f t="shared" si="10"/>
        <v/>
      </c>
    </row>
    <row r="58" spans="3:19" ht="17.45" customHeight="1" x14ac:dyDescent="0.25">
      <c r="C58" s="188"/>
      <c r="D58" s="189"/>
      <c r="E58" s="178"/>
      <c r="F58" s="178"/>
      <c r="G58" s="190">
        <f>DATOS!$E$13</f>
        <v>1</v>
      </c>
      <c r="H58" s="178"/>
      <c r="I58" s="191"/>
      <c r="J58" s="178"/>
      <c r="K58" s="178"/>
      <c r="L58" s="178"/>
      <c r="M58" s="178"/>
      <c r="N58" s="160" t="str">
        <f t="shared" si="11"/>
        <v/>
      </c>
      <c r="P58" s="160" t="str">
        <f t="shared" si="12"/>
        <v/>
      </c>
      <c r="Q58" s="160">
        <f t="shared" si="14"/>
        <v>0</v>
      </c>
      <c r="R58" s="160" t="str">
        <f t="shared" si="13"/>
        <v/>
      </c>
      <c r="S58" s="160" t="str">
        <f t="shared" si="10"/>
        <v/>
      </c>
    </row>
    <row r="59" spans="3:19" ht="17.45" customHeight="1" x14ac:dyDescent="0.25">
      <c r="C59" s="188"/>
      <c r="D59" s="189"/>
      <c r="E59" s="178"/>
      <c r="F59" s="178"/>
      <c r="G59" s="190">
        <f>DATOS!$E$13</f>
        <v>1</v>
      </c>
      <c r="H59" s="178"/>
      <c r="I59" s="191"/>
      <c r="J59" s="178"/>
      <c r="K59" s="178"/>
      <c r="L59" s="178"/>
      <c r="M59" s="178"/>
      <c r="N59" s="160" t="str">
        <f t="shared" si="11"/>
        <v/>
      </c>
      <c r="P59" s="160" t="str">
        <f t="shared" si="12"/>
        <v/>
      </c>
      <c r="Q59" s="160">
        <f t="shared" si="14"/>
        <v>0</v>
      </c>
      <c r="R59" s="160" t="str">
        <f t="shared" si="13"/>
        <v/>
      </c>
      <c r="S59" s="160" t="str">
        <f t="shared" si="10"/>
        <v/>
      </c>
    </row>
    <row r="60" spans="3:19" ht="17.45" customHeight="1" x14ac:dyDescent="0.25">
      <c r="C60" s="188"/>
      <c r="D60" s="189"/>
      <c r="E60" s="178"/>
      <c r="F60" s="178"/>
      <c r="G60" s="190">
        <f>DATOS!$E$13</f>
        <v>1</v>
      </c>
      <c r="H60" s="178"/>
      <c r="I60" s="191"/>
      <c r="J60" s="178"/>
      <c r="K60" s="178"/>
      <c r="L60" s="178"/>
      <c r="M60" s="178"/>
      <c r="N60" s="160" t="str">
        <f t="shared" si="11"/>
        <v/>
      </c>
      <c r="P60" s="160" t="str">
        <f t="shared" si="12"/>
        <v/>
      </c>
      <c r="Q60" s="160">
        <f t="shared" si="14"/>
        <v>0</v>
      </c>
      <c r="R60" s="160" t="str">
        <f t="shared" si="13"/>
        <v/>
      </c>
      <c r="S60" s="160" t="str">
        <f t="shared" si="10"/>
        <v/>
      </c>
    </row>
    <row r="61" spans="3:19" ht="17.45" customHeight="1" x14ac:dyDescent="0.25">
      <c r="C61" s="188"/>
      <c r="D61" s="189"/>
      <c r="E61" s="178"/>
      <c r="F61" s="178"/>
      <c r="G61" s="190">
        <f>DATOS!$E$13</f>
        <v>1</v>
      </c>
      <c r="H61" s="178"/>
      <c r="I61" s="191"/>
      <c r="J61" s="178"/>
      <c r="K61" s="178"/>
      <c r="L61" s="178"/>
      <c r="M61" s="178"/>
      <c r="N61" s="160" t="str">
        <f t="shared" si="11"/>
        <v/>
      </c>
      <c r="P61" s="160" t="str">
        <f t="shared" si="12"/>
        <v/>
      </c>
      <c r="Q61" s="160">
        <f t="shared" si="14"/>
        <v>0</v>
      </c>
      <c r="R61" s="160" t="str">
        <f t="shared" si="13"/>
        <v/>
      </c>
      <c r="S61" s="160" t="str">
        <f t="shared" si="10"/>
        <v/>
      </c>
    </row>
    <row r="62" spans="3:19" ht="17.45" customHeight="1" x14ac:dyDescent="0.25">
      <c r="C62" s="188"/>
      <c r="D62" s="189"/>
      <c r="E62" s="178"/>
      <c r="F62" s="178"/>
      <c r="G62" s="190">
        <f>DATOS!$E$13</f>
        <v>1</v>
      </c>
      <c r="H62" s="178"/>
      <c r="I62" s="191"/>
      <c r="J62" s="178"/>
      <c r="K62" s="178"/>
      <c r="L62" s="178"/>
      <c r="M62" s="178"/>
      <c r="N62" s="160" t="str">
        <f t="shared" si="11"/>
        <v/>
      </c>
      <c r="P62" s="160" t="str">
        <f t="shared" si="12"/>
        <v/>
      </c>
      <c r="Q62" s="160">
        <f t="shared" si="14"/>
        <v>0</v>
      </c>
      <c r="R62" s="160" t="str">
        <f t="shared" si="13"/>
        <v/>
      </c>
      <c r="S62" s="160" t="str">
        <f t="shared" si="10"/>
        <v/>
      </c>
    </row>
    <row r="63" spans="3:19" ht="17.45" customHeight="1" x14ac:dyDescent="0.25">
      <c r="C63" s="188"/>
      <c r="D63" s="189"/>
      <c r="E63" s="178"/>
      <c r="F63" s="178"/>
      <c r="G63" s="190">
        <f>DATOS!$E$13</f>
        <v>1</v>
      </c>
      <c r="H63" s="178"/>
      <c r="I63" s="191"/>
      <c r="J63" s="178"/>
      <c r="K63" s="178"/>
      <c r="L63" s="178"/>
      <c r="M63" s="178"/>
      <c r="N63" s="160" t="str">
        <f t="shared" si="11"/>
        <v/>
      </c>
      <c r="P63" s="160" t="str">
        <f t="shared" si="12"/>
        <v/>
      </c>
      <c r="Q63" s="160">
        <f t="shared" si="14"/>
        <v>0</v>
      </c>
      <c r="R63" s="160" t="str">
        <f t="shared" si="13"/>
        <v/>
      </c>
      <c r="S63" s="160" t="str">
        <f t="shared" si="10"/>
        <v/>
      </c>
    </row>
    <row r="64" spans="3:19" ht="17.45" customHeight="1" x14ac:dyDescent="0.25">
      <c r="C64" s="188"/>
      <c r="D64" s="189"/>
      <c r="E64" s="178"/>
      <c r="F64" s="178"/>
      <c r="G64" s="190">
        <f>DATOS!$E$13</f>
        <v>1</v>
      </c>
      <c r="H64" s="178"/>
      <c r="I64" s="191"/>
      <c r="J64" s="178"/>
      <c r="K64" s="178"/>
      <c r="L64" s="178"/>
      <c r="M64" s="178"/>
      <c r="N64" s="160" t="str">
        <f t="shared" si="11"/>
        <v/>
      </c>
      <c r="P64" s="160" t="str">
        <f t="shared" si="12"/>
        <v/>
      </c>
      <c r="Q64" s="160">
        <f t="shared" si="14"/>
        <v>0</v>
      </c>
      <c r="R64" s="160" t="str">
        <f t="shared" si="13"/>
        <v/>
      </c>
      <c r="S64" s="160" t="str">
        <f t="shared" si="10"/>
        <v/>
      </c>
    </row>
    <row r="65" spans="3:19" ht="17.45" customHeight="1" x14ac:dyDescent="0.25">
      <c r="C65" s="188"/>
      <c r="D65" s="189"/>
      <c r="E65" s="178"/>
      <c r="F65" s="178"/>
      <c r="G65" s="190">
        <f>DATOS!$E$13</f>
        <v>1</v>
      </c>
      <c r="H65" s="178"/>
      <c r="I65" s="191"/>
      <c r="J65" s="178"/>
      <c r="K65" s="178"/>
      <c r="L65" s="178"/>
      <c r="M65" s="178"/>
      <c r="N65" s="160" t="str">
        <f t="shared" si="11"/>
        <v/>
      </c>
      <c r="P65" s="160" t="str">
        <f t="shared" si="12"/>
        <v/>
      </c>
      <c r="Q65" s="160">
        <f t="shared" si="14"/>
        <v>0</v>
      </c>
      <c r="R65" s="160" t="str">
        <f t="shared" si="13"/>
        <v/>
      </c>
      <c r="S65" s="160" t="str">
        <f t="shared" si="10"/>
        <v/>
      </c>
    </row>
    <row r="66" spans="3:19" ht="17.45" customHeight="1" x14ac:dyDescent="0.25">
      <c r="C66" s="188"/>
      <c r="D66" s="189"/>
      <c r="E66" s="178"/>
      <c r="F66" s="178"/>
      <c r="G66" s="190">
        <f>DATOS!$E$13</f>
        <v>1</v>
      </c>
      <c r="H66" s="178"/>
      <c r="I66" s="191"/>
      <c r="J66" s="178"/>
      <c r="K66" s="178"/>
      <c r="L66" s="178"/>
      <c r="M66" s="178"/>
      <c r="N66" s="160" t="str">
        <f t="shared" si="11"/>
        <v/>
      </c>
      <c r="P66" s="160" t="str">
        <f t="shared" si="12"/>
        <v/>
      </c>
      <c r="Q66" s="160">
        <f t="shared" si="14"/>
        <v>0</v>
      </c>
      <c r="R66" s="160" t="str">
        <f t="shared" si="13"/>
        <v/>
      </c>
      <c r="S66" s="160" t="str">
        <f t="shared" si="10"/>
        <v/>
      </c>
    </row>
    <row r="67" spans="3:19" ht="17.45" customHeight="1" x14ac:dyDescent="0.25">
      <c r="C67" s="188"/>
      <c r="D67" s="189"/>
      <c r="E67" s="178"/>
      <c r="F67" s="178"/>
      <c r="G67" s="190">
        <f>DATOS!$E$13</f>
        <v>1</v>
      </c>
      <c r="H67" s="178"/>
      <c r="I67" s="191"/>
      <c r="J67" s="178"/>
      <c r="K67" s="178"/>
      <c r="L67" s="178"/>
      <c r="M67" s="178"/>
      <c r="N67" s="160" t="str">
        <f t="shared" si="11"/>
        <v/>
      </c>
      <c r="P67" s="160" t="str">
        <f t="shared" si="12"/>
        <v/>
      </c>
      <c r="Q67" s="160">
        <f t="shared" si="14"/>
        <v>0</v>
      </c>
      <c r="R67" s="160" t="str">
        <f t="shared" si="13"/>
        <v/>
      </c>
      <c r="S67" s="160" t="str">
        <f t="shared" si="10"/>
        <v/>
      </c>
    </row>
    <row r="68" spans="3:19" ht="17.45" customHeight="1" x14ac:dyDescent="0.25">
      <c r="C68" s="188"/>
      <c r="D68" s="189"/>
      <c r="E68" s="178"/>
      <c r="F68" s="178"/>
      <c r="G68" s="190">
        <f>DATOS!$E$13</f>
        <v>1</v>
      </c>
      <c r="H68" s="178"/>
      <c r="I68" s="191"/>
      <c r="J68" s="178"/>
      <c r="K68" s="178"/>
      <c r="L68" s="178"/>
      <c r="M68" s="178"/>
      <c r="N68" s="160" t="str">
        <f t="shared" si="11"/>
        <v/>
      </c>
      <c r="P68" s="160" t="str">
        <f t="shared" si="12"/>
        <v/>
      </c>
      <c r="Q68" s="160">
        <f t="shared" si="14"/>
        <v>0</v>
      </c>
      <c r="R68" s="160" t="str">
        <f t="shared" si="13"/>
        <v/>
      </c>
      <c r="S68" s="160" t="str">
        <f t="shared" si="10"/>
        <v/>
      </c>
    </row>
    <row r="69" spans="3:19" ht="17.45" customHeight="1" x14ac:dyDescent="0.25">
      <c r="C69" s="188"/>
      <c r="D69" s="189"/>
      <c r="E69" s="178"/>
      <c r="F69" s="178"/>
      <c r="G69" s="190">
        <f>DATOS!$E$13</f>
        <v>1</v>
      </c>
      <c r="H69" s="178"/>
      <c r="I69" s="191"/>
      <c r="J69" s="178"/>
      <c r="K69" s="178"/>
      <c r="L69" s="178"/>
      <c r="M69" s="178"/>
      <c r="N69" s="160" t="str">
        <f t="shared" si="11"/>
        <v/>
      </c>
      <c r="P69" s="160" t="str">
        <f t="shared" si="12"/>
        <v/>
      </c>
      <c r="Q69" s="160">
        <f t="shared" si="14"/>
        <v>0</v>
      </c>
      <c r="R69" s="160" t="str">
        <f t="shared" si="13"/>
        <v/>
      </c>
      <c r="S69" s="160" t="str">
        <f t="shared" si="10"/>
        <v/>
      </c>
    </row>
    <row r="70" spans="3:19" ht="17.45" customHeight="1" x14ac:dyDescent="0.25">
      <c r="C70" s="188"/>
      <c r="D70" s="189"/>
      <c r="E70" s="178"/>
      <c r="F70" s="178"/>
      <c r="G70" s="190">
        <f>DATOS!$E$13</f>
        <v>1</v>
      </c>
      <c r="H70" s="178"/>
      <c r="I70" s="191"/>
      <c r="J70" s="178"/>
      <c r="K70" s="178"/>
      <c r="L70" s="178"/>
      <c r="M70" s="178"/>
      <c r="N70" s="160" t="str">
        <f t="shared" si="11"/>
        <v/>
      </c>
      <c r="P70" s="160" t="str">
        <f t="shared" si="12"/>
        <v/>
      </c>
      <c r="Q70" s="160">
        <f t="shared" si="14"/>
        <v>0</v>
      </c>
      <c r="R70" s="160" t="str">
        <f t="shared" si="13"/>
        <v/>
      </c>
      <c r="S70" s="160" t="str">
        <f t="shared" si="10"/>
        <v/>
      </c>
    </row>
    <row r="71" spans="3:19" ht="17.45" customHeight="1" x14ac:dyDescent="0.25">
      <c r="C71" s="188"/>
      <c r="D71" s="189"/>
      <c r="E71" s="178"/>
      <c r="F71" s="178"/>
      <c r="G71" s="190">
        <f>DATOS!$E$13</f>
        <v>1</v>
      </c>
      <c r="H71" s="178"/>
      <c r="I71" s="191"/>
      <c r="J71" s="178"/>
      <c r="K71" s="178"/>
      <c r="L71" s="178"/>
      <c r="M71" s="178"/>
      <c r="N71" s="160" t="str">
        <f t="shared" si="11"/>
        <v/>
      </c>
      <c r="P71" s="160" t="str">
        <f t="shared" si="12"/>
        <v/>
      </c>
      <c r="Q71" s="160">
        <f t="shared" si="14"/>
        <v>0</v>
      </c>
      <c r="R71" s="160" t="str">
        <f t="shared" si="13"/>
        <v/>
      </c>
      <c r="S71" s="160" t="str">
        <f t="shared" si="10"/>
        <v/>
      </c>
    </row>
    <row r="72" spans="3:19" ht="17.45" customHeight="1" x14ac:dyDescent="0.25">
      <c r="C72" s="188"/>
      <c r="D72" s="189"/>
      <c r="E72" s="178"/>
      <c r="F72" s="178"/>
      <c r="G72" s="190">
        <f>DATOS!$E$13</f>
        <v>1</v>
      </c>
      <c r="H72" s="178"/>
      <c r="I72" s="191"/>
      <c r="J72" s="178"/>
      <c r="K72" s="178"/>
      <c r="L72" s="178"/>
      <c r="M72" s="178"/>
      <c r="N72" s="160" t="str">
        <f t="shared" si="11"/>
        <v/>
      </c>
      <c r="P72" s="160" t="str">
        <f t="shared" si="12"/>
        <v/>
      </c>
      <c r="Q72" s="160">
        <f t="shared" si="14"/>
        <v>0</v>
      </c>
      <c r="R72" s="160" t="str">
        <f t="shared" si="13"/>
        <v/>
      </c>
      <c r="S72" s="160" t="str">
        <f t="shared" si="10"/>
        <v/>
      </c>
    </row>
    <row r="73" spans="3:19" ht="17.45" customHeight="1" x14ac:dyDescent="0.25">
      <c r="C73" s="188"/>
      <c r="D73" s="189"/>
      <c r="E73" s="178"/>
      <c r="F73" s="178"/>
      <c r="G73" s="190">
        <f>DATOS!$E$13</f>
        <v>1</v>
      </c>
      <c r="H73" s="178"/>
      <c r="I73" s="191"/>
      <c r="J73" s="178"/>
      <c r="K73" s="178"/>
      <c r="L73" s="178"/>
      <c r="M73" s="178"/>
      <c r="N73" s="160" t="str">
        <f t="shared" si="11"/>
        <v/>
      </c>
      <c r="P73" s="160" t="str">
        <f t="shared" si="12"/>
        <v/>
      </c>
      <c r="Q73" s="160">
        <f t="shared" si="14"/>
        <v>0</v>
      </c>
      <c r="R73" s="160" t="str">
        <f t="shared" si="13"/>
        <v/>
      </c>
      <c r="S73" s="160" t="str">
        <f t="shared" si="10"/>
        <v/>
      </c>
    </row>
    <row r="74" spans="3:19" ht="17.45" customHeight="1" x14ac:dyDescent="0.25">
      <c r="C74" s="188"/>
      <c r="D74" s="189"/>
      <c r="E74" s="178"/>
      <c r="F74" s="178"/>
      <c r="G74" s="190">
        <f>DATOS!$E$13</f>
        <v>1</v>
      </c>
      <c r="H74" s="178"/>
      <c r="I74" s="191"/>
      <c r="J74" s="178"/>
      <c r="K74" s="178"/>
      <c r="L74" s="178"/>
      <c r="M74" s="178"/>
      <c r="N74" s="160" t="str">
        <f t="shared" si="11"/>
        <v/>
      </c>
      <c r="P74" s="160" t="str">
        <f t="shared" si="12"/>
        <v/>
      </c>
      <c r="Q74" s="160">
        <f t="shared" si="14"/>
        <v>0</v>
      </c>
      <c r="R74" s="160" t="str">
        <f t="shared" si="13"/>
        <v/>
      </c>
      <c r="S74" s="160" t="str">
        <f t="shared" si="10"/>
        <v/>
      </c>
    </row>
    <row r="75" spans="3:19" ht="17.45" customHeight="1" x14ac:dyDescent="0.25">
      <c r="C75" s="188"/>
      <c r="D75" s="189"/>
      <c r="E75" s="178"/>
      <c r="F75" s="178"/>
      <c r="G75" s="190">
        <f>DATOS!$E$13</f>
        <v>1</v>
      </c>
      <c r="H75" s="178"/>
      <c r="I75" s="191"/>
      <c r="J75" s="178"/>
      <c r="K75" s="178"/>
      <c r="L75" s="178"/>
      <c r="M75" s="178"/>
      <c r="N75" s="160" t="str">
        <f t="shared" si="11"/>
        <v/>
      </c>
      <c r="P75" s="160" t="str">
        <f t="shared" si="12"/>
        <v/>
      </c>
      <c r="Q75" s="160">
        <f t="shared" si="14"/>
        <v>0</v>
      </c>
      <c r="R75" s="160" t="str">
        <f t="shared" si="13"/>
        <v/>
      </c>
      <c r="S75" s="160" t="str">
        <f t="shared" si="10"/>
        <v/>
      </c>
    </row>
    <row r="76" spans="3:19" ht="17.45" customHeight="1" x14ac:dyDescent="0.25">
      <c r="C76" s="188"/>
      <c r="D76" s="189"/>
      <c r="E76" s="178"/>
      <c r="F76" s="178"/>
      <c r="G76" s="190">
        <f>DATOS!$E$13</f>
        <v>1</v>
      </c>
      <c r="H76" s="178"/>
      <c r="I76" s="191"/>
      <c r="J76" s="178"/>
      <c r="K76" s="178"/>
      <c r="L76" s="178"/>
      <c r="M76" s="178"/>
      <c r="N76" s="160" t="str">
        <f t="shared" si="11"/>
        <v/>
      </c>
      <c r="P76" s="160" t="str">
        <f t="shared" si="12"/>
        <v/>
      </c>
      <c r="Q76" s="160">
        <f t="shared" si="14"/>
        <v>0</v>
      </c>
      <c r="R76" s="160" t="str">
        <f t="shared" si="13"/>
        <v/>
      </c>
      <c r="S76" s="160" t="str">
        <f t="shared" si="10"/>
        <v/>
      </c>
    </row>
    <row r="77" spans="3:19" ht="17.45" customHeight="1" x14ac:dyDescent="0.25">
      <c r="C77" s="188"/>
      <c r="D77" s="189"/>
      <c r="E77" s="178"/>
      <c r="F77" s="178"/>
      <c r="G77" s="190">
        <f>DATOS!$E$13</f>
        <v>1</v>
      </c>
      <c r="H77" s="178"/>
      <c r="I77" s="191"/>
      <c r="J77" s="178"/>
      <c r="K77" s="178"/>
      <c r="L77" s="178"/>
      <c r="M77" s="178"/>
      <c r="N77" s="160" t="str">
        <f t="shared" si="11"/>
        <v/>
      </c>
      <c r="P77" s="160" t="str">
        <f t="shared" si="12"/>
        <v/>
      </c>
      <c r="Q77" s="160">
        <f t="shared" si="14"/>
        <v>0</v>
      </c>
      <c r="R77" s="160" t="str">
        <f t="shared" si="13"/>
        <v/>
      </c>
      <c r="S77" s="160" t="str">
        <f t="shared" si="10"/>
        <v/>
      </c>
    </row>
    <row r="78" spans="3:19" ht="17.45" customHeight="1" x14ac:dyDescent="0.25">
      <c r="C78" s="188"/>
      <c r="D78" s="189"/>
      <c r="E78" s="178"/>
      <c r="F78" s="178"/>
      <c r="G78" s="190">
        <f>DATOS!$E$13</f>
        <v>1</v>
      </c>
      <c r="H78" s="178"/>
      <c r="I78" s="191"/>
      <c r="J78" s="178"/>
      <c r="K78" s="178"/>
      <c r="L78" s="178"/>
      <c r="M78" s="178"/>
      <c r="N78" s="160" t="str">
        <f t="shared" si="11"/>
        <v/>
      </c>
      <c r="P78" s="160" t="str">
        <f t="shared" si="12"/>
        <v/>
      </c>
      <c r="Q78" s="160">
        <f t="shared" si="14"/>
        <v>0</v>
      </c>
      <c r="R78" s="160" t="str">
        <f t="shared" si="13"/>
        <v/>
      </c>
      <c r="S78" s="160" t="str">
        <f t="shared" si="10"/>
        <v/>
      </c>
    </row>
    <row r="79" spans="3:19" ht="17.45" customHeight="1" x14ac:dyDescent="0.25">
      <c r="C79" s="188"/>
      <c r="D79" s="189"/>
      <c r="E79" s="178"/>
      <c r="F79" s="178"/>
      <c r="G79" s="190">
        <f>DATOS!$E$13</f>
        <v>1</v>
      </c>
      <c r="H79" s="178"/>
      <c r="I79" s="191"/>
      <c r="J79" s="178"/>
      <c r="K79" s="178"/>
      <c r="L79" s="178"/>
      <c r="M79" s="178"/>
      <c r="N79" s="160" t="str">
        <f t="shared" si="11"/>
        <v/>
      </c>
      <c r="P79" s="160" t="str">
        <f t="shared" si="12"/>
        <v/>
      </c>
      <c r="Q79" s="160">
        <f t="shared" si="14"/>
        <v>0</v>
      </c>
      <c r="R79" s="160" t="str">
        <f t="shared" si="13"/>
        <v/>
      </c>
      <c r="S79" s="160" t="str">
        <f t="shared" si="10"/>
        <v/>
      </c>
    </row>
    <row r="80" spans="3:19" ht="17.45" customHeight="1" x14ac:dyDescent="0.25">
      <c r="C80" s="188"/>
      <c r="D80" s="189"/>
      <c r="E80" s="178"/>
      <c r="F80" s="178"/>
      <c r="G80" s="190">
        <f>DATOS!$E$13</f>
        <v>1</v>
      </c>
      <c r="H80" s="178"/>
      <c r="I80" s="191"/>
      <c r="J80" s="178"/>
      <c r="K80" s="178"/>
      <c r="L80" s="178"/>
      <c r="M80" s="178"/>
      <c r="N80" s="160" t="str">
        <f t="shared" si="11"/>
        <v/>
      </c>
      <c r="P80" s="160" t="str">
        <f t="shared" si="12"/>
        <v/>
      </c>
      <c r="Q80" s="160">
        <f t="shared" si="14"/>
        <v>0</v>
      </c>
      <c r="R80" s="160" t="str">
        <f t="shared" si="13"/>
        <v/>
      </c>
      <c r="S80" s="160" t="str">
        <f t="shared" si="10"/>
        <v/>
      </c>
    </row>
    <row r="81" spans="3:19" ht="17.45" customHeight="1" x14ac:dyDescent="0.25">
      <c r="C81" s="188"/>
      <c r="D81" s="189"/>
      <c r="E81" s="178"/>
      <c r="F81" s="178"/>
      <c r="G81" s="190">
        <f>DATOS!$E$13</f>
        <v>1</v>
      </c>
      <c r="H81" s="178"/>
      <c r="I81" s="191"/>
      <c r="J81" s="178"/>
      <c r="K81" s="178"/>
      <c r="L81" s="178"/>
      <c r="M81" s="178"/>
      <c r="N81" s="160" t="str">
        <f t="shared" si="11"/>
        <v/>
      </c>
      <c r="P81" s="160" t="str">
        <f t="shared" si="12"/>
        <v/>
      </c>
      <c r="Q81" s="160">
        <f t="shared" si="14"/>
        <v>0</v>
      </c>
      <c r="R81" s="160" t="str">
        <f t="shared" si="13"/>
        <v/>
      </c>
      <c r="S81" s="160" t="str">
        <f t="shared" si="10"/>
        <v/>
      </c>
    </row>
    <row r="82" spans="3:19" ht="17.45" customHeight="1" x14ac:dyDescent="0.25">
      <c r="C82" s="188"/>
      <c r="D82" s="189"/>
      <c r="E82" s="178"/>
      <c r="F82" s="178"/>
      <c r="G82" s="190">
        <f>DATOS!$E$13</f>
        <v>1</v>
      </c>
      <c r="H82" s="178"/>
      <c r="I82" s="191"/>
      <c r="J82" s="178"/>
      <c r="K82" s="178"/>
      <c r="L82" s="178"/>
      <c r="M82" s="178"/>
      <c r="N82" s="160" t="str">
        <f t="shared" ref="N82:N145" si="15">IF(H82&amp;J82&amp;K82&amp;L82&amp;M82="","",H82+J82+K82-L82-M82)</f>
        <v/>
      </c>
      <c r="P82" s="160" t="str">
        <f t="shared" ref="P82:P145" si="16">IF($I82="E",H82,"")</f>
        <v/>
      </c>
      <c r="Q82" s="160">
        <f t="shared" si="14"/>
        <v>0</v>
      </c>
      <c r="R82" s="160" t="str">
        <f t="shared" ref="R82:R145" si="17">IF(OR($I82=8%,$I82=11%),$J82/$I82,"")</f>
        <v/>
      </c>
      <c r="S82" s="160" t="str">
        <f t="shared" si="10"/>
        <v/>
      </c>
    </row>
    <row r="83" spans="3:19" ht="17.45" customHeight="1" x14ac:dyDescent="0.25">
      <c r="C83" s="188"/>
      <c r="D83" s="189"/>
      <c r="E83" s="178"/>
      <c r="F83" s="178"/>
      <c r="G83" s="190">
        <f>DATOS!$E$13</f>
        <v>1</v>
      </c>
      <c r="H83" s="178"/>
      <c r="I83" s="191"/>
      <c r="J83" s="178"/>
      <c r="K83" s="178"/>
      <c r="L83" s="178"/>
      <c r="M83" s="178"/>
      <c r="N83" s="160" t="str">
        <f t="shared" si="15"/>
        <v/>
      </c>
      <c r="P83" s="160" t="str">
        <f t="shared" si="16"/>
        <v/>
      </c>
      <c r="Q83" s="160">
        <f t="shared" ref="Q83:Q146" si="18">IF($I83=0%,H83,"")</f>
        <v>0</v>
      </c>
      <c r="R83" s="160" t="str">
        <f t="shared" si="17"/>
        <v/>
      </c>
      <c r="S83" s="160" t="str">
        <f t="shared" ref="S83:S146" si="19">IF(OR($I83=15%,$I83=16%),$J83/$I83,"")</f>
        <v/>
      </c>
    </row>
    <row r="84" spans="3:19" ht="17.45" customHeight="1" x14ac:dyDescent="0.25">
      <c r="C84" s="188"/>
      <c r="D84" s="189"/>
      <c r="E84" s="178"/>
      <c r="F84" s="178"/>
      <c r="G84" s="190">
        <f>DATOS!$E$13</f>
        <v>1</v>
      </c>
      <c r="H84" s="178"/>
      <c r="I84" s="191"/>
      <c r="J84" s="178"/>
      <c r="K84" s="178"/>
      <c r="L84" s="178"/>
      <c r="M84" s="178"/>
      <c r="N84" s="160" t="str">
        <f t="shared" si="15"/>
        <v/>
      </c>
      <c r="P84" s="160" t="str">
        <f t="shared" si="16"/>
        <v/>
      </c>
      <c r="Q84" s="160">
        <f t="shared" si="18"/>
        <v>0</v>
      </c>
      <c r="R84" s="160" t="str">
        <f t="shared" si="17"/>
        <v/>
      </c>
      <c r="S84" s="160" t="str">
        <f t="shared" si="19"/>
        <v/>
      </c>
    </row>
    <row r="85" spans="3:19" ht="17.45" customHeight="1" x14ac:dyDescent="0.25">
      <c r="C85" s="188"/>
      <c r="D85" s="189"/>
      <c r="E85" s="178"/>
      <c r="F85" s="178"/>
      <c r="G85" s="190">
        <f>DATOS!$E$13</f>
        <v>1</v>
      </c>
      <c r="H85" s="178"/>
      <c r="I85" s="191"/>
      <c r="J85" s="178"/>
      <c r="K85" s="178"/>
      <c r="L85" s="178"/>
      <c r="M85" s="178"/>
      <c r="N85" s="160" t="str">
        <f t="shared" si="15"/>
        <v/>
      </c>
      <c r="P85" s="160" t="str">
        <f t="shared" si="16"/>
        <v/>
      </c>
      <c r="Q85" s="160">
        <f t="shared" si="18"/>
        <v>0</v>
      </c>
      <c r="R85" s="160" t="str">
        <f t="shared" si="17"/>
        <v/>
      </c>
      <c r="S85" s="160" t="str">
        <f t="shared" si="19"/>
        <v/>
      </c>
    </row>
    <row r="86" spans="3:19" ht="17.45" customHeight="1" x14ac:dyDescent="0.25">
      <c r="C86" s="188"/>
      <c r="D86" s="189"/>
      <c r="E86" s="178"/>
      <c r="F86" s="178"/>
      <c r="G86" s="190">
        <f>DATOS!$E$13</f>
        <v>1</v>
      </c>
      <c r="H86" s="178"/>
      <c r="I86" s="191"/>
      <c r="J86" s="178"/>
      <c r="K86" s="178"/>
      <c r="L86" s="178"/>
      <c r="M86" s="178"/>
      <c r="N86" s="160" t="str">
        <f t="shared" si="15"/>
        <v/>
      </c>
      <c r="P86" s="160" t="str">
        <f t="shared" si="16"/>
        <v/>
      </c>
      <c r="Q86" s="160">
        <f t="shared" si="18"/>
        <v>0</v>
      </c>
      <c r="R86" s="160" t="str">
        <f t="shared" si="17"/>
        <v/>
      </c>
      <c r="S86" s="160" t="str">
        <f t="shared" si="19"/>
        <v/>
      </c>
    </row>
    <row r="87" spans="3:19" ht="17.45" customHeight="1" x14ac:dyDescent="0.25">
      <c r="C87" s="188"/>
      <c r="D87" s="189"/>
      <c r="E87" s="178"/>
      <c r="F87" s="178"/>
      <c r="G87" s="190">
        <f>DATOS!$E$13</f>
        <v>1</v>
      </c>
      <c r="H87" s="178"/>
      <c r="I87" s="191"/>
      <c r="J87" s="178"/>
      <c r="K87" s="178"/>
      <c r="L87" s="178"/>
      <c r="M87" s="178"/>
      <c r="N87" s="160" t="str">
        <f t="shared" si="15"/>
        <v/>
      </c>
      <c r="P87" s="160" t="str">
        <f t="shared" si="16"/>
        <v/>
      </c>
      <c r="Q87" s="160">
        <f t="shared" si="18"/>
        <v>0</v>
      </c>
      <c r="R87" s="160" t="str">
        <f t="shared" si="17"/>
        <v/>
      </c>
      <c r="S87" s="160" t="str">
        <f t="shared" si="19"/>
        <v/>
      </c>
    </row>
    <row r="88" spans="3:19" ht="17.45" customHeight="1" x14ac:dyDescent="0.25">
      <c r="C88" s="188"/>
      <c r="D88" s="189"/>
      <c r="E88" s="178"/>
      <c r="F88" s="178"/>
      <c r="G88" s="190">
        <f>DATOS!$E$13</f>
        <v>1</v>
      </c>
      <c r="H88" s="178"/>
      <c r="I88" s="191"/>
      <c r="J88" s="178"/>
      <c r="K88" s="178"/>
      <c r="L88" s="178"/>
      <c r="M88" s="178"/>
      <c r="N88" s="160" t="str">
        <f t="shared" si="15"/>
        <v/>
      </c>
      <c r="P88" s="160" t="str">
        <f t="shared" si="16"/>
        <v/>
      </c>
      <c r="Q88" s="160">
        <f t="shared" si="18"/>
        <v>0</v>
      </c>
      <c r="R88" s="160" t="str">
        <f t="shared" si="17"/>
        <v/>
      </c>
      <c r="S88" s="160" t="str">
        <f t="shared" si="19"/>
        <v/>
      </c>
    </row>
    <row r="89" spans="3:19" ht="17.45" customHeight="1" x14ac:dyDescent="0.25">
      <c r="C89" s="188"/>
      <c r="D89" s="189"/>
      <c r="E89" s="178"/>
      <c r="F89" s="178"/>
      <c r="G89" s="190">
        <f>DATOS!$E$13</f>
        <v>1</v>
      </c>
      <c r="H89" s="178"/>
      <c r="I89" s="191"/>
      <c r="J89" s="178"/>
      <c r="K89" s="178"/>
      <c r="L89" s="178"/>
      <c r="M89" s="178"/>
      <c r="N89" s="160" t="str">
        <f t="shared" si="15"/>
        <v/>
      </c>
      <c r="P89" s="160" t="str">
        <f t="shared" si="16"/>
        <v/>
      </c>
      <c r="Q89" s="160">
        <f t="shared" si="18"/>
        <v>0</v>
      </c>
      <c r="R89" s="160" t="str">
        <f t="shared" si="17"/>
        <v/>
      </c>
      <c r="S89" s="160" t="str">
        <f t="shared" si="19"/>
        <v/>
      </c>
    </row>
    <row r="90" spans="3:19" ht="17.45" customHeight="1" x14ac:dyDescent="0.25">
      <c r="C90" s="188"/>
      <c r="D90" s="189"/>
      <c r="E90" s="178"/>
      <c r="F90" s="178"/>
      <c r="G90" s="190">
        <f>DATOS!$E$13</f>
        <v>1</v>
      </c>
      <c r="H90" s="178"/>
      <c r="I90" s="191"/>
      <c r="J90" s="178"/>
      <c r="K90" s="178"/>
      <c r="L90" s="178"/>
      <c r="M90" s="178"/>
      <c r="N90" s="160" t="str">
        <f t="shared" si="15"/>
        <v/>
      </c>
      <c r="P90" s="160" t="str">
        <f t="shared" si="16"/>
        <v/>
      </c>
      <c r="Q90" s="160">
        <f t="shared" si="18"/>
        <v>0</v>
      </c>
      <c r="R90" s="160" t="str">
        <f t="shared" si="17"/>
        <v/>
      </c>
      <c r="S90" s="160" t="str">
        <f t="shared" si="19"/>
        <v/>
      </c>
    </row>
    <row r="91" spans="3:19" ht="17.45" customHeight="1" x14ac:dyDescent="0.25">
      <c r="C91" s="188"/>
      <c r="D91" s="189"/>
      <c r="E91" s="178"/>
      <c r="F91" s="178"/>
      <c r="G91" s="190">
        <f>DATOS!$E$13</f>
        <v>1</v>
      </c>
      <c r="H91" s="178"/>
      <c r="I91" s="191"/>
      <c r="J91" s="178"/>
      <c r="K91" s="178"/>
      <c r="L91" s="178"/>
      <c r="M91" s="178"/>
      <c r="N91" s="160" t="str">
        <f t="shared" si="15"/>
        <v/>
      </c>
      <c r="P91" s="160" t="str">
        <f t="shared" si="16"/>
        <v/>
      </c>
      <c r="Q91" s="160">
        <f t="shared" si="18"/>
        <v>0</v>
      </c>
      <c r="R91" s="160" t="str">
        <f t="shared" si="17"/>
        <v/>
      </c>
      <c r="S91" s="160" t="str">
        <f t="shared" si="19"/>
        <v/>
      </c>
    </row>
    <row r="92" spans="3:19" ht="17.45" customHeight="1" x14ac:dyDescent="0.25">
      <c r="C92" s="188"/>
      <c r="D92" s="189"/>
      <c r="E92" s="178"/>
      <c r="F92" s="178"/>
      <c r="G92" s="190">
        <f>DATOS!$E$13</f>
        <v>1</v>
      </c>
      <c r="H92" s="178"/>
      <c r="I92" s="191"/>
      <c r="J92" s="178"/>
      <c r="K92" s="178"/>
      <c r="L92" s="178"/>
      <c r="M92" s="178"/>
      <c r="N92" s="160" t="str">
        <f t="shared" si="15"/>
        <v/>
      </c>
      <c r="P92" s="160" t="str">
        <f t="shared" si="16"/>
        <v/>
      </c>
      <c r="Q92" s="160">
        <f t="shared" si="18"/>
        <v>0</v>
      </c>
      <c r="R92" s="160" t="str">
        <f t="shared" si="17"/>
        <v/>
      </c>
      <c r="S92" s="160" t="str">
        <f t="shared" si="19"/>
        <v/>
      </c>
    </row>
    <row r="93" spans="3:19" ht="17.45" customHeight="1" x14ac:dyDescent="0.25">
      <c r="C93" s="188"/>
      <c r="D93" s="189"/>
      <c r="E93" s="178"/>
      <c r="F93" s="178"/>
      <c r="G93" s="190">
        <f>DATOS!$E$13</f>
        <v>1</v>
      </c>
      <c r="H93" s="178"/>
      <c r="I93" s="191"/>
      <c r="J93" s="178"/>
      <c r="K93" s="178"/>
      <c r="L93" s="178"/>
      <c r="M93" s="178"/>
      <c r="N93" s="160" t="str">
        <f t="shared" si="15"/>
        <v/>
      </c>
      <c r="P93" s="160" t="str">
        <f t="shared" si="16"/>
        <v/>
      </c>
      <c r="Q93" s="160">
        <f t="shared" si="18"/>
        <v>0</v>
      </c>
      <c r="R93" s="160" t="str">
        <f t="shared" si="17"/>
        <v/>
      </c>
      <c r="S93" s="160" t="str">
        <f t="shared" si="19"/>
        <v/>
      </c>
    </row>
    <row r="94" spans="3:19" ht="17.45" customHeight="1" x14ac:dyDescent="0.25">
      <c r="C94" s="188"/>
      <c r="D94" s="189"/>
      <c r="E94" s="178"/>
      <c r="F94" s="178"/>
      <c r="G94" s="190">
        <f>DATOS!$E$13</f>
        <v>1</v>
      </c>
      <c r="H94" s="178"/>
      <c r="I94" s="191"/>
      <c r="J94" s="178"/>
      <c r="K94" s="178"/>
      <c r="L94" s="178"/>
      <c r="M94" s="178"/>
      <c r="N94" s="160" t="str">
        <f t="shared" si="15"/>
        <v/>
      </c>
      <c r="P94" s="160" t="str">
        <f t="shared" si="16"/>
        <v/>
      </c>
      <c r="Q94" s="160">
        <f t="shared" si="18"/>
        <v>0</v>
      </c>
      <c r="R94" s="160" t="str">
        <f t="shared" si="17"/>
        <v/>
      </c>
      <c r="S94" s="160" t="str">
        <f t="shared" si="19"/>
        <v/>
      </c>
    </row>
    <row r="95" spans="3:19" ht="17.45" customHeight="1" x14ac:dyDescent="0.25">
      <c r="C95" s="188"/>
      <c r="D95" s="189"/>
      <c r="E95" s="178"/>
      <c r="F95" s="178"/>
      <c r="G95" s="190">
        <f>DATOS!$E$13</f>
        <v>1</v>
      </c>
      <c r="H95" s="178"/>
      <c r="I95" s="191"/>
      <c r="J95" s="178"/>
      <c r="K95" s="178"/>
      <c r="L95" s="178"/>
      <c r="M95" s="178"/>
      <c r="N95" s="160" t="str">
        <f t="shared" si="15"/>
        <v/>
      </c>
      <c r="P95" s="160" t="str">
        <f t="shared" si="16"/>
        <v/>
      </c>
      <c r="Q95" s="160">
        <f t="shared" si="18"/>
        <v>0</v>
      </c>
      <c r="R95" s="160" t="str">
        <f t="shared" si="17"/>
        <v/>
      </c>
      <c r="S95" s="160" t="str">
        <f t="shared" si="19"/>
        <v/>
      </c>
    </row>
    <row r="96" spans="3:19" ht="17.45" customHeight="1" x14ac:dyDescent="0.25">
      <c r="C96" s="188"/>
      <c r="D96" s="189"/>
      <c r="E96" s="178"/>
      <c r="F96" s="178"/>
      <c r="G96" s="190">
        <f>DATOS!$E$13</f>
        <v>1</v>
      </c>
      <c r="H96" s="178"/>
      <c r="I96" s="191"/>
      <c r="J96" s="178"/>
      <c r="K96" s="178"/>
      <c r="L96" s="178"/>
      <c r="M96" s="178"/>
      <c r="N96" s="160" t="str">
        <f t="shared" si="15"/>
        <v/>
      </c>
      <c r="P96" s="160" t="str">
        <f t="shared" si="16"/>
        <v/>
      </c>
      <c r="Q96" s="160">
        <f t="shared" si="18"/>
        <v>0</v>
      </c>
      <c r="R96" s="160" t="str">
        <f t="shared" si="17"/>
        <v/>
      </c>
      <c r="S96" s="160" t="str">
        <f t="shared" si="19"/>
        <v/>
      </c>
    </row>
    <row r="97" spans="3:19" ht="17.45" customHeight="1" x14ac:dyDescent="0.25">
      <c r="C97" s="188"/>
      <c r="D97" s="189"/>
      <c r="E97" s="178"/>
      <c r="F97" s="178"/>
      <c r="G97" s="190">
        <f>DATOS!$E$13</f>
        <v>1</v>
      </c>
      <c r="H97" s="178"/>
      <c r="I97" s="191"/>
      <c r="J97" s="178"/>
      <c r="K97" s="178"/>
      <c r="L97" s="178"/>
      <c r="M97" s="178"/>
      <c r="N97" s="160" t="str">
        <f t="shared" si="15"/>
        <v/>
      </c>
      <c r="P97" s="160" t="str">
        <f t="shared" si="16"/>
        <v/>
      </c>
      <c r="Q97" s="160">
        <f t="shared" si="18"/>
        <v>0</v>
      </c>
      <c r="R97" s="160" t="str">
        <f t="shared" si="17"/>
        <v/>
      </c>
      <c r="S97" s="160" t="str">
        <f t="shared" si="19"/>
        <v/>
      </c>
    </row>
    <row r="98" spans="3:19" ht="17.45" customHeight="1" x14ac:dyDescent="0.25">
      <c r="C98" s="188"/>
      <c r="D98" s="189"/>
      <c r="E98" s="178"/>
      <c r="F98" s="178"/>
      <c r="G98" s="190">
        <f>DATOS!$E$13</f>
        <v>1</v>
      </c>
      <c r="H98" s="178"/>
      <c r="I98" s="191"/>
      <c r="J98" s="178"/>
      <c r="K98" s="178"/>
      <c r="L98" s="178"/>
      <c r="M98" s="178"/>
      <c r="N98" s="160" t="str">
        <f t="shared" si="15"/>
        <v/>
      </c>
      <c r="P98" s="160" t="str">
        <f t="shared" si="16"/>
        <v/>
      </c>
      <c r="Q98" s="160">
        <f t="shared" si="18"/>
        <v>0</v>
      </c>
      <c r="R98" s="160" t="str">
        <f t="shared" si="17"/>
        <v/>
      </c>
      <c r="S98" s="160" t="str">
        <f t="shared" si="19"/>
        <v/>
      </c>
    </row>
    <row r="99" spans="3:19" ht="17.45" customHeight="1" x14ac:dyDescent="0.25">
      <c r="C99" s="188"/>
      <c r="D99" s="189"/>
      <c r="E99" s="178"/>
      <c r="F99" s="178"/>
      <c r="G99" s="190">
        <f>DATOS!$E$13</f>
        <v>1</v>
      </c>
      <c r="H99" s="178"/>
      <c r="I99" s="191"/>
      <c r="J99" s="178"/>
      <c r="K99" s="178"/>
      <c r="L99" s="178"/>
      <c r="M99" s="178"/>
      <c r="N99" s="160" t="str">
        <f t="shared" si="15"/>
        <v/>
      </c>
      <c r="P99" s="160" t="str">
        <f t="shared" si="16"/>
        <v/>
      </c>
      <c r="Q99" s="160">
        <f t="shared" si="18"/>
        <v>0</v>
      </c>
      <c r="R99" s="160" t="str">
        <f t="shared" si="17"/>
        <v/>
      </c>
      <c r="S99" s="160" t="str">
        <f t="shared" si="19"/>
        <v/>
      </c>
    </row>
    <row r="100" spans="3:19" ht="17.45" customHeight="1" x14ac:dyDescent="0.25">
      <c r="C100" s="188"/>
      <c r="D100" s="189"/>
      <c r="E100" s="178"/>
      <c r="F100" s="178"/>
      <c r="G100" s="190">
        <f>DATOS!$E$13</f>
        <v>1</v>
      </c>
      <c r="H100" s="178"/>
      <c r="I100" s="191"/>
      <c r="J100" s="178"/>
      <c r="K100" s="178"/>
      <c r="L100" s="178"/>
      <c r="M100" s="178"/>
      <c r="N100" s="160" t="str">
        <f t="shared" si="15"/>
        <v/>
      </c>
      <c r="P100" s="160" t="str">
        <f t="shared" si="16"/>
        <v/>
      </c>
      <c r="Q100" s="160">
        <f t="shared" si="18"/>
        <v>0</v>
      </c>
      <c r="R100" s="160" t="str">
        <f t="shared" si="17"/>
        <v/>
      </c>
      <c r="S100" s="160" t="str">
        <f t="shared" si="19"/>
        <v/>
      </c>
    </row>
    <row r="101" spans="3:19" ht="17.45" customHeight="1" x14ac:dyDescent="0.25">
      <c r="C101" s="188"/>
      <c r="D101" s="189"/>
      <c r="E101" s="178"/>
      <c r="F101" s="178"/>
      <c r="G101" s="190">
        <f>DATOS!$E$13</f>
        <v>1</v>
      </c>
      <c r="H101" s="178"/>
      <c r="I101" s="191"/>
      <c r="J101" s="178"/>
      <c r="K101" s="178"/>
      <c r="L101" s="178"/>
      <c r="M101" s="178"/>
      <c r="N101" s="160" t="str">
        <f t="shared" si="15"/>
        <v/>
      </c>
      <c r="P101" s="160" t="str">
        <f t="shared" si="16"/>
        <v/>
      </c>
      <c r="Q101" s="160">
        <f t="shared" si="18"/>
        <v>0</v>
      </c>
      <c r="R101" s="160" t="str">
        <f t="shared" si="17"/>
        <v/>
      </c>
      <c r="S101" s="160" t="str">
        <f t="shared" si="19"/>
        <v/>
      </c>
    </row>
    <row r="102" spans="3:19" ht="17.45" customHeight="1" x14ac:dyDescent="0.25">
      <c r="C102" s="188"/>
      <c r="D102" s="189"/>
      <c r="E102" s="178"/>
      <c r="F102" s="178"/>
      <c r="G102" s="190">
        <f>DATOS!$E$13</f>
        <v>1</v>
      </c>
      <c r="H102" s="178"/>
      <c r="I102" s="191"/>
      <c r="J102" s="178"/>
      <c r="K102" s="178"/>
      <c r="L102" s="178"/>
      <c r="M102" s="178"/>
      <c r="N102" s="160" t="str">
        <f t="shared" si="15"/>
        <v/>
      </c>
      <c r="P102" s="160" t="str">
        <f t="shared" si="16"/>
        <v/>
      </c>
      <c r="Q102" s="160">
        <f t="shared" si="18"/>
        <v>0</v>
      </c>
      <c r="R102" s="160" t="str">
        <f t="shared" si="17"/>
        <v/>
      </c>
      <c r="S102" s="160" t="str">
        <f t="shared" si="19"/>
        <v/>
      </c>
    </row>
    <row r="103" spans="3:19" ht="17.45" customHeight="1" x14ac:dyDescent="0.25">
      <c r="C103" s="188"/>
      <c r="D103" s="189"/>
      <c r="E103" s="178"/>
      <c r="F103" s="178"/>
      <c r="G103" s="190">
        <f>DATOS!$E$13</f>
        <v>1</v>
      </c>
      <c r="H103" s="178"/>
      <c r="I103" s="191"/>
      <c r="J103" s="178"/>
      <c r="K103" s="178"/>
      <c r="L103" s="178"/>
      <c r="M103" s="178"/>
      <c r="N103" s="160" t="str">
        <f t="shared" si="15"/>
        <v/>
      </c>
      <c r="P103" s="160" t="str">
        <f t="shared" si="16"/>
        <v/>
      </c>
      <c r="Q103" s="160">
        <f t="shared" si="18"/>
        <v>0</v>
      </c>
      <c r="R103" s="160" t="str">
        <f t="shared" si="17"/>
        <v/>
      </c>
      <c r="S103" s="160" t="str">
        <f t="shared" si="19"/>
        <v/>
      </c>
    </row>
    <row r="104" spans="3:19" ht="17.45" customHeight="1" x14ac:dyDescent="0.25">
      <c r="C104" s="188"/>
      <c r="D104" s="189"/>
      <c r="E104" s="178"/>
      <c r="F104" s="178"/>
      <c r="G104" s="190">
        <f>DATOS!$E$13</f>
        <v>1</v>
      </c>
      <c r="H104" s="178"/>
      <c r="I104" s="191"/>
      <c r="J104" s="178"/>
      <c r="K104" s="178"/>
      <c r="L104" s="178"/>
      <c r="M104" s="178"/>
      <c r="N104" s="160" t="str">
        <f t="shared" si="15"/>
        <v/>
      </c>
      <c r="P104" s="160" t="str">
        <f t="shared" si="16"/>
        <v/>
      </c>
      <c r="Q104" s="160">
        <f t="shared" si="18"/>
        <v>0</v>
      </c>
      <c r="R104" s="160" t="str">
        <f t="shared" si="17"/>
        <v/>
      </c>
      <c r="S104" s="160" t="str">
        <f t="shared" si="19"/>
        <v/>
      </c>
    </row>
    <row r="105" spans="3:19" ht="17.45" customHeight="1" x14ac:dyDescent="0.25">
      <c r="C105" s="188"/>
      <c r="D105" s="189"/>
      <c r="E105" s="178"/>
      <c r="F105" s="178"/>
      <c r="G105" s="190">
        <f>DATOS!$E$13</f>
        <v>1</v>
      </c>
      <c r="H105" s="178"/>
      <c r="I105" s="191"/>
      <c r="J105" s="178"/>
      <c r="K105" s="178"/>
      <c r="L105" s="178"/>
      <c r="M105" s="178"/>
      <c r="N105" s="160" t="str">
        <f t="shared" si="15"/>
        <v/>
      </c>
      <c r="P105" s="160" t="str">
        <f t="shared" si="16"/>
        <v/>
      </c>
      <c r="Q105" s="160">
        <f t="shared" si="18"/>
        <v>0</v>
      </c>
      <c r="R105" s="160" t="str">
        <f t="shared" si="17"/>
        <v/>
      </c>
      <c r="S105" s="160" t="str">
        <f t="shared" si="19"/>
        <v/>
      </c>
    </row>
    <row r="106" spans="3:19" ht="17.45" customHeight="1" x14ac:dyDescent="0.25">
      <c r="C106" s="188"/>
      <c r="D106" s="189"/>
      <c r="E106" s="178"/>
      <c r="F106" s="178"/>
      <c r="G106" s="190">
        <f>DATOS!$E$13</f>
        <v>1</v>
      </c>
      <c r="H106" s="178"/>
      <c r="I106" s="191"/>
      <c r="J106" s="178"/>
      <c r="K106" s="178"/>
      <c r="L106" s="178"/>
      <c r="M106" s="178"/>
      <c r="N106" s="160" t="str">
        <f t="shared" si="15"/>
        <v/>
      </c>
      <c r="P106" s="160" t="str">
        <f t="shared" si="16"/>
        <v/>
      </c>
      <c r="Q106" s="160">
        <f t="shared" si="18"/>
        <v>0</v>
      </c>
      <c r="R106" s="160" t="str">
        <f t="shared" si="17"/>
        <v/>
      </c>
      <c r="S106" s="160" t="str">
        <f t="shared" si="19"/>
        <v/>
      </c>
    </row>
    <row r="107" spans="3:19" ht="17.45" customHeight="1" x14ac:dyDescent="0.25">
      <c r="C107" s="188"/>
      <c r="D107" s="189"/>
      <c r="E107" s="178"/>
      <c r="F107" s="178"/>
      <c r="G107" s="190">
        <f>DATOS!$E$13</f>
        <v>1</v>
      </c>
      <c r="H107" s="178"/>
      <c r="I107" s="191"/>
      <c r="J107" s="178"/>
      <c r="K107" s="178"/>
      <c r="L107" s="178"/>
      <c r="M107" s="178"/>
      <c r="N107" s="160" t="str">
        <f t="shared" si="15"/>
        <v/>
      </c>
      <c r="P107" s="160" t="str">
        <f t="shared" si="16"/>
        <v/>
      </c>
      <c r="Q107" s="160">
        <f t="shared" si="18"/>
        <v>0</v>
      </c>
      <c r="R107" s="160" t="str">
        <f t="shared" si="17"/>
        <v/>
      </c>
      <c r="S107" s="160" t="str">
        <f t="shared" si="19"/>
        <v/>
      </c>
    </row>
    <row r="108" spans="3:19" ht="17.45" customHeight="1" x14ac:dyDescent="0.25">
      <c r="C108" s="188"/>
      <c r="D108" s="189"/>
      <c r="E108" s="178"/>
      <c r="F108" s="178"/>
      <c r="G108" s="190">
        <f>DATOS!$E$13</f>
        <v>1</v>
      </c>
      <c r="H108" s="178"/>
      <c r="I108" s="191"/>
      <c r="J108" s="178"/>
      <c r="K108" s="178"/>
      <c r="L108" s="178"/>
      <c r="M108" s="178"/>
      <c r="N108" s="160" t="str">
        <f t="shared" si="15"/>
        <v/>
      </c>
      <c r="P108" s="160" t="str">
        <f t="shared" si="16"/>
        <v/>
      </c>
      <c r="Q108" s="160">
        <f t="shared" si="18"/>
        <v>0</v>
      </c>
      <c r="R108" s="160" t="str">
        <f t="shared" si="17"/>
        <v/>
      </c>
      <c r="S108" s="160" t="str">
        <f t="shared" si="19"/>
        <v/>
      </c>
    </row>
    <row r="109" spans="3:19" ht="17.45" customHeight="1" x14ac:dyDescent="0.25">
      <c r="C109" s="188"/>
      <c r="D109" s="189"/>
      <c r="E109" s="178"/>
      <c r="F109" s="178"/>
      <c r="G109" s="190">
        <f>DATOS!$E$13</f>
        <v>1</v>
      </c>
      <c r="H109" s="178"/>
      <c r="I109" s="191"/>
      <c r="J109" s="178"/>
      <c r="K109" s="178"/>
      <c r="L109" s="178"/>
      <c r="M109" s="178"/>
      <c r="N109" s="160" t="str">
        <f t="shared" si="15"/>
        <v/>
      </c>
      <c r="P109" s="160" t="str">
        <f t="shared" si="16"/>
        <v/>
      </c>
      <c r="Q109" s="160">
        <f t="shared" si="18"/>
        <v>0</v>
      </c>
      <c r="R109" s="160" t="str">
        <f t="shared" si="17"/>
        <v/>
      </c>
      <c r="S109" s="160" t="str">
        <f t="shared" si="19"/>
        <v/>
      </c>
    </row>
    <row r="110" spans="3:19" ht="17.45" customHeight="1" x14ac:dyDescent="0.25">
      <c r="C110" s="188"/>
      <c r="D110" s="189"/>
      <c r="E110" s="178"/>
      <c r="F110" s="178"/>
      <c r="G110" s="190">
        <f>DATOS!$E$13</f>
        <v>1</v>
      </c>
      <c r="H110" s="178"/>
      <c r="I110" s="191"/>
      <c r="J110" s="178"/>
      <c r="K110" s="178"/>
      <c r="L110" s="178"/>
      <c r="M110" s="178"/>
      <c r="N110" s="160" t="str">
        <f t="shared" si="15"/>
        <v/>
      </c>
      <c r="P110" s="160" t="str">
        <f t="shared" si="16"/>
        <v/>
      </c>
      <c r="Q110" s="160">
        <f t="shared" si="18"/>
        <v>0</v>
      </c>
      <c r="R110" s="160" t="str">
        <f t="shared" si="17"/>
        <v/>
      </c>
      <c r="S110" s="160" t="str">
        <f t="shared" si="19"/>
        <v/>
      </c>
    </row>
    <row r="111" spans="3:19" ht="17.45" customHeight="1" x14ac:dyDescent="0.25">
      <c r="C111" s="188"/>
      <c r="D111" s="189"/>
      <c r="E111" s="178"/>
      <c r="F111" s="178"/>
      <c r="G111" s="190">
        <f>DATOS!$E$13</f>
        <v>1</v>
      </c>
      <c r="H111" s="178"/>
      <c r="I111" s="191"/>
      <c r="J111" s="178"/>
      <c r="K111" s="178"/>
      <c r="L111" s="178"/>
      <c r="M111" s="178"/>
      <c r="N111" s="160" t="str">
        <f t="shared" si="15"/>
        <v/>
      </c>
      <c r="P111" s="160" t="str">
        <f t="shared" si="16"/>
        <v/>
      </c>
      <c r="Q111" s="160">
        <f t="shared" si="18"/>
        <v>0</v>
      </c>
      <c r="R111" s="160" t="str">
        <f t="shared" si="17"/>
        <v/>
      </c>
      <c r="S111" s="160" t="str">
        <f t="shared" si="19"/>
        <v/>
      </c>
    </row>
    <row r="112" spans="3:19" ht="17.45" customHeight="1" x14ac:dyDescent="0.25">
      <c r="C112" s="188"/>
      <c r="D112" s="189"/>
      <c r="E112" s="178"/>
      <c r="F112" s="178"/>
      <c r="G112" s="190">
        <f>DATOS!$E$13</f>
        <v>1</v>
      </c>
      <c r="H112" s="178"/>
      <c r="I112" s="191"/>
      <c r="J112" s="178"/>
      <c r="K112" s="178"/>
      <c r="L112" s="178"/>
      <c r="M112" s="178"/>
      <c r="N112" s="160" t="str">
        <f t="shared" si="15"/>
        <v/>
      </c>
      <c r="P112" s="160" t="str">
        <f t="shared" si="16"/>
        <v/>
      </c>
      <c r="Q112" s="160">
        <f t="shared" si="18"/>
        <v>0</v>
      </c>
      <c r="R112" s="160" t="str">
        <f t="shared" si="17"/>
        <v/>
      </c>
      <c r="S112" s="160" t="str">
        <f t="shared" si="19"/>
        <v/>
      </c>
    </row>
    <row r="113" spans="3:19" ht="17.45" customHeight="1" x14ac:dyDescent="0.25">
      <c r="C113" s="188"/>
      <c r="D113" s="189"/>
      <c r="E113" s="178"/>
      <c r="F113" s="178"/>
      <c r="G113" s="190">
        <f>DATOS!$E$13</f>
        <v>1</v>
      </c>
      <c r="H113" s="178"/>
      <c r="I113" s="191"/>
      <c r="J113" s="178"/>
      <c r="K113" s="178"/>
      <c r="L113" s="178"/>
      <c r="M113" s="178"/>
      <c r="N113" s="160" t="str">
        <f t="shared" si="15"/>
        <v/>
      </c>
      <c r="P113" s="160" t="str">
        <f t="shared" si="16"/>
        <v/>
      </c>
      <c r="Q113" s="160">
        <f t="shared" si="18"/>
        <v>0</v>
      </c>
      <c r="R113" s="160" t="str">
        <f t="shared" si="17"/>
        <v/>
      </c>
      <c r="S113" s="160" t="str">
        <f t="shared" si="19"/>
        <v/>
      </c>
    </row>
    <row r="114" spans="3:19" ht="17.45" customHeight="1" x14ac:dyDescent="0.25">
      <c r="C114" s="188"/>
      <c r="D114" s="189"/>
      <c r="E114" s="178"/>
      <c r="F114" s="178"/>
      <c r="G114" s="190">
        <f>DATOS!$E$13</f>
        <v>1</v>
      </c>
      <c r="H114" s="178"/>
      <c r="I114" s="191"/>
      <c r="J114" s="178"/>
      <c r="K114" s="178"/>
      <c r="L114" s="178"/>
      <c r="M114" s="178"/>
      <c r="N114" s="160" t="str">
        <f t="shared" si="15"/>
        <v/>
      </c>
      <c r="P114" s="160" t="str">
        <f t="shared" si="16"/>
        <v/>
      </c>
      <c r="Q114" s="160">
        <f t="shared" si="18"/>
        <v>0</v>
      </c>
      <c r="R114" s="160" t="str">
        <f t="shared" si="17"/>
        <v/>
      </c>
      <c r="S114" s="160" t="str">
        <f t="shared" si="19"/>
        <v/>
      </c>
    </row>
    <row r="115" spans="3:19" ht="17.45" customHeight="1" x14ac:dyDescent="0.25">
      <c r="C115" s="188"/>
      <c r="D115" s="189"/>
      <c r="E115" s="178"/>
      <c r="F115" s="178"/>
      <c r="G115" s="190">
        <f>DATOS!$E$13</f>
        <v>1</v>
      </c>
      <c r="H115" s="178"/>
      <c r="I115" s="191"/>
      <c r="J115" s="178"/>
      <c r="K115" s="178"/>
      <c r="L115" s="178"/>
      <c r="M115" s="178"/>
      <c r="N115" s="160" t="str">
        <f t="shared" si="15"/>
        <v/>
      </c>
      <c r="P115" s="160" t="str">
        <f t="shared" si="16"/>
        <v/>
      </c>
      <c r="Q115" s="160">
        <f t="shared" si="18"/>
        <v>0</v>
      </c>
      <c r="R115" s="160" t="str">
        <f t="shared" si="17"/>
        <v/>
      </c>
      <c r="S115" s="160" t="str">
        <f t="shared" si="19"/>
        <v/>
      </c>
    </row>
    <row r="116" spans="3:19" ht="17.45" customHeight="1" x14ac:dyDescent="0.25">
      <c r="C116" s="188"/>
      <c r="D116" s="189"/>
      <c r="E116" s="178"/>
      <c r="F116" s="178"/>
      <c r="G116" s="190">
        <f>DATOS!$E$13</f>
        <v>1</v>
      </c>
      <c r="H116" s="178"/>
      <c r="I116" s="191"/>
      <c r="J116" s="178"/>
      <c r="K116" s="178"/>
      <c r="L116" s="178"/>
      <c r="M116" s="178"/>
      <c r="N116" s="160" t="str">
        <f t="shared" si="15"/>
        <v/>
      </c>
      <c r="P116" s="160" t="str">
        <f t="shared" si="16"/>
        <v/>
      </c>
      <c r="Q116" s="160">
        <f t="shared" si="18"/>
        <v>0</v>
      </c>
      <c r="R116" s="160" t="str">
        <f t="shared" si="17"/>
        <v/>
      </c>
      <c r="S116" s="160" t="str">
        <f t="shared" si="19"/>
        <v/>
      </c>
    </row>
    <row r="117" spans="3:19" ht="17.45" customHeight="1" x14ac:dyDescent="0.25">
      <c r="C117" s="188"/>
      <c r="D117" s="189"/>
      <c r="E117" s="178"/>
      <c r="F117" s="178"/>
      <c r="G117" s="190">
        <f>DATOS!$E$13</f>
        <v>1</v>
      </c>
      <c r="H117" s="178"/>
      <c r="I117" s="191"/>
      <c r="J117" s="178"/>
      <c r="K117" s="178"/>
      <c r="L117" s="178"/>
      <c r="M117" s="178"/>
      <c r="N117" s="160" t="str">
        <f t="shared" si="15"/>
        <v/>
      </c>
      <c r="P117" s="160" t="str">
        <f t="shared" si="16"/>
        <v/>
      </c>
      <c r="Q117" s="160">
        <f t="shared" si="18"/>
        <v>0</v>
      </c>
      <c r="R117" s="160" t="str">
        <f t="shared" si="17"/>
        <v/>
      </c>
      <c r="S117" s="160" t="str">
        <f t="shared" si="19"/>
        <v/>
      </c>
    </row>
    <row r="118" spans="3:19" ht="17.45" customHeight="1" x14ac:dyDescent="0.25">
      <c r="C118" s="188"/>
      <c r="D118" s="189"/>
      <c r="E118" s="178"/>
      <c r="F118" s="178"/>
      <c r="G118" s="190">
        <f>DATOS!$E$13</f>
        <v>1</v>
      </c>
      <c r="H118" s="178"/>
      <c r="I118" s="191"/>
      <c r="J118" s="178"/>
      <c r="K118" s="178"/>
      <c r="L118" s="178"/>
      <c r="M118" s="178"/>
      <c r="N118" s="160" t="str">
        <f t="shared" si="15"/>
        <v/>
      </c>
      <c r="P118" s="160" t="str">
        <f t="shared" si="16"/>
        <v/>
      </c>
      <c r="Q118" s="160">
        <f t="shared" si="18"/>
        <v>0</v>
      </c>
      <c r="R118" s="160" t="str">
        <f t="shared" si="17"/>
        <v/>
      </c>
      <c r="S118" s="160" t="str">
        <f t="shared" si="19"/>
        <v/>
      </c>
    </row>
    <row r="119" spans="3:19" ht="17.45" customHeight="1" x14ac:dyDescent="0.25">
      <c r="C119" s="188"/>
      <c r="D119" s="189"/>
      <c r="E119" s="178"/>
      <c r="F119" s="178"/>
      <c r="G119" s="190">
        <f>DATOS!$E$13</f>
        <v>1</v>
      </c>
      <c r="H119" s="178"/>
      <c r="I119" s="191"/>
      <c r="J119" s="178"/>
      <c r="K119" s="178"/>
      <c r="L119" s="178"/>
      <c r="M119" s="178"/>
      <c r="N119" s="160" t="str">
        <f t="shared" si="15"/>
        <v/>
      </c>
      <c r="P119" s="160" t="str">
        <f t="shared" si="16"/>
        <v/>
      </c>
      <c r="Q119" s="160">
        <f t="shared" si="18"/>
        <v>0</v>
      </c>
      <c r="R119" s="160" t="str">
        <f t="shared" si="17"/>
        <v/>
      </c>
      <c r="S119" s="160" t="str">
        <f t="shared" si="19"/>
        <v/>
      </c>
    </row>
    <row r="120" spans="3:19" ht="17.45" customHeight="1" x14ac:dyDescent="0.25">
      <c r="C120" s="188"/>
      <c r="D120" s="189"/>
      <c r="E120" s="178"/>
      <c r="F120" s="178"/>
      <c r="G120" s="190">
        <f>DATOS!$E$13</f>
        <v>1</v>
      </c>
      <c r="H120" s="178"/>
      <c r="I120" s="191"/>
      <c r="J120" s="178"/>
      <c r="K120" s="178"/>
      <c r="L120" s="178"/>
      <c r="M120" s="178"/>
      <c r="N120" s="160" t="str">
        <f t="shared" si="15"/>
        <v/>
      </c>
      <c r="P120" s="160" t="str">
        <f t="shared" si="16"/>
        <v/>
      </c>
      <c r="Q120" s="160">
        <f t="shared" si="18"/>
        <v>0</v>
      </c>
      <c r="R120" s="160" t="str">
        <f t="shared" si="17"/>
        <v/>
      </c>
      <c r="S120" s="160" t="str">
        <f t="shared" si="19"/>
        <v/>
      </c>
    </row>
    <row r="121" spans="3:19" ht="17.45" customHeight="1" x14ac:dyDescent="0.25">
      <c r="C121" s="188"/>
      <c r="D121" s="189"/>
      <c r="E121" s="178"/>
      <c r="F121" s="178"/>
      <c r="G121" s="190">
        <f>DATOS!$E$13</f>
        <v>1</v>
      </c>
      <c r="H121" s="178"/>
      <c r="I121" s="191"/>
      <c r="J121" s="178"/>
      <c r="K121" s="178"/>
      <c r="L121" s="178"/>
      <c r="M121" s="178"/>
      <c r="N121" s="160" t="str">
        <f t="shared" si="15"/>
        <v/>
      </c>
      <c r="P121" s="160" t="str">
        <f t="shared" si="16"/>
        <v/>
      </c>
      <c r="Q121" s="160">
        <f t="shared" si="18"/>
        <v>0</v>
      </c>
      <c r="R121" s="160" t="str">
        <f t="shared" si="17"/>
        <v/>
      </c>
      <c r="S121" s="160" t="str">
        <f t="shared" si="19"/>
        <v/>
      </c>
    </row>
    <row r="122" spans="3:19" ht="17.45" customHeight="1" x14ac:dyDescent="0.25">
      <c r="C122" s="188"/>
      <c r="D122" s="189"/>
      <c r="E122" s="178"/>
      <c r="F122" s="178"/>
      <c r="G122" s="190">
        <f>DATOS!$E$13</f>
        <v>1</v>
      </c>
      <c r="H122" s="178"/>
      <c r="I122" s="191"/>
      <c r="J122" s="178"/>
      <c r="K122" s="178"/>
      <c r="L122" s="178"/>
      <c r="M122" s="178"/>
      <c r="N122" s="160" t="str">
        <f t="shared" si="15"/>
        <v/>
      </c>
      <c r="P122" s="160" t="str">
        <f t="shared" si="16"/>
        <v/>
      </c>
      <c r="Q122" s="160">
        <f t="shared" si="18"/>
        <v>0</v>
      </c>
      <c r="R122" s="160" t="str">
        <f t="shared" si="17"/>
        <v/>
      </c>
      <c r="S122" s="160" t="str">
        <f t="shared" si="19"/>
        <v/>
      </c>
    </row>
    <row r="123" spans="3:19" ht="17.45" customHeight="1" x14ac:dyDescent="0.25">
      <c r="C123" s="188"/>
      <c r="D123" s="189"/>
      <c r="E123" s="178"/>
      <c r="F123" s="178"/>
      <c r="G123" s="190">
        <f>DATOS!$E$13</f>
        <v>1</v>
      </c>
      <c r="H123" s="178"/>
      <c r="I123" s="191"/>
      <c r="J123" s="178"/>
      <c r="K123" s="178"/>
      <c r="L123" s="178"/>
      <c r="M123" s="178"/>
      <c r="N123" s="160" t="str">
        <f t="shared" si="15"/>
        <v/>
      </c>
      <c r="P123" s="160" t="str">
        <f t="shared" si="16"/>
        <v/>
      </c>
      <c r="Q123" s="160">
        <f t="shared" si="18"/>
        <v>0</v>
      </c>
      <c r="R123" s="160" t="str">
        <f t="shared" si="17"/>
        <v/>
      </c>
      <c r="S123" s="160" t="str">
        <f t="shared" si="19"/>
        <v/>
      </c>
    </row>
    <row r="124" spans="3:19" ht="17.45" customHeight="1" x14ac:dyDescent="0.25">
      <c r="C124" s="188"/>
      <c r="D124" s="189"/>
      <c r="E124" s="178"/>
      <c r="F124" s="178"/>
      <c r="G124" s="190">
        <f>DATOS!$E$13</f>
        <v>1</v>
      </c>
      <c r="H124" s="178"/>
      <c r="I124" s="191"/>
      <c r="J124" s="178"/>
      <c r="K124" s="178"/>
      <c r="L124" s="178"/>
      <c r="M124" s="178"/>
      <c r="N124" s="160" t="str">
        <f t="shared" si="15"/>
        <v/>
      </c>
      <c r="P124" s="160" t="str">
        <f t="shared" si="16"/>
        <v/>
      </c>
      <c r="Q124" s="160">
        <f t="shared" si="18"/>
        <v>0</v>
      </c>
      <c r="R124" s="160" t="str">
        <f t="shared" si="17"/>
        <v/>
      </c>
      <c r="S124" s="160" t="str">
        <f t="shared" si="19"/>
        <v/>
      </c>
    </row>
    <row r="125" spans="3:19" ht="17.45" customHeight="1" x14ac:dyDescent="0.25">
      <c r="C125" s="188"/>
      <c r="D125" s="189"/>
      <c r="E125" s="178"/>
      <c r="F125" s="178"/>
      <c r="G125" s="190">
        <f>DATOS!$E$13</f>
        <v>1</v>
      </c>
      <c r="H125" s="178"/>
      <c r="I125" s="191"/>
      <c r="J125" s="178"/>
      <c r="K125" s="178"/>
      <c r="L125" s="178"/>
      <c r="M125" s="178"/>
      <c r="N125" s="160" t="str">
        <f t="shared" si="15"/>
        <v/>
      </c>
      <c r="P125" s="160" t="str">
        <f t="shared" si="16"/>
        <v/>
      </c>
      <c r="Q125" s="160">
        <f t="shared" si="18"/>
        <v>0</v>
      </c>
      <c r="R125" s="160" t="str">
        <f t="shared" si="17"/>
        <v/>
      </c>
      <c r="S125" s="160" t="str">
        <f t="shared" si="19"/>
        <v/>
      </c>
    </row>
    <row r="126" spans="3:19" ht="17.45" customHeight="1" x14ac:dyDescent="0.25">
      <c r="C126" s="188"/>
      <c r="D126" s="189"/>
      <c r="E126" s="178"/>
      <c r="F126" s="178"/>
      <c r="G126" s="190">
        <f>DATOS!$E$13</f>
        <v>1</v>
      </c>
      <c r="H126" s="178"/>
      <c r="I126" s="191"/>
      <c r="J126" s="178"/>
      <c r="K126" s="178"/>
      <c r="L126" s="178"/>
      <c r="M126" s="178"/>
      <c r="N126" s="160" t="str">
        <f t="shared" si="15"/>
        <v/>
      </c>
      <c r="P126" s="160" t="str">
        <f t="shared" si="16"/>
        <v/>
      </c>
      <c r="Q126" s="160">
        <f t="shared" si="18"/>
        <v>0</v>
      </c>
      <c r="R126" s="160" t="str">
        <f t="shared" si="17"/>
        <v/>
      </c>
      <c r="S126" s="160" t="str">
        <f t="shared" si="19"/>
        <v/>
      </c>
    </row>
    <row r="127" spans="3:19" ht="17.45" customHeight="1" x14ac:dyDescent="0.25">
      <c r="C127" s="188"/>
      <c r="D127" s="189"/>
      <c r="E127" s="178"/>
      <c r="F127" s="178"/>
      <c r="G127" s="190">
        <f>DATOS!$E$13</f>
        <v>1</v>
      </c>
      <c r="H127" s="178"/>
      <c r="I127" s="191"/>
      <c r="J127" s="178"/>
      <c r="K127" s="178"/>
      <c r="L127" s="178"/>
      <c r="M127" s="178"/>
      <c r="N127" s="160" t="str">
        <f t="shared" si="15"/>
        <v/>
      </c>
      <c r="P127" s="160" t="str">
        <f t="shared" si="16"/>
        <v/>
      </c>
      <c r="Q127" s="160">
        <f t="shared" si="18"/>
        <v>0</v>
      </c>
      <c r="R127" s="160" t="str">
        <f t="shared" si="17"/>
        <v/>
      </c>
      <c r="S127" s="160" t="str">
        <f t="shared" si="19"/>
        <v/>
      </c>
    </row>
    <row r="128" spans="3:19" ht="17.45" customHeight="1" x14ac:dyDescent="0.25">
      <c r="C128" s="188"/>
      <c r="D128" s="189"/>
      <c r="E128" s="178"/>
      <c r="F128" s="178"/>
      <c r="G128" s="190">
        <f>DATOS!$E$13</f>
        <v>1</v>
      </c>
      <c r="H128" s="178"/>
      <c r="I128" s="191"/>
      <c r="J128" s="178"/>
      <c r="K128" s="178"/>
      <c r="L128" s="178"/>
      <c r="M128" s="178"/>
      <c r="N128" s="160" t="str">
        <f t="shared" si="15"/>
        <v/>
      </c>
      <c r="P128" s="160" t="str">
        <f t="shared" si="16"/>
        <v/>
      </c>
      <c r="Q128" s="160">
        <f t="shared" si="18"/>
        <v>0</v>
      </c>
      <c r="R128" s="160" t="str">
        <f t="shared" si="17"/>
        <v/>
      </c>
      <c r="S128" s="160" t="str">
        <f t="shared" si="19"/>
        <v/>
      </c>
    </row>
    <row r="129" spans="3:19" ht="17.45" customHeight="1" x14ac:dyDescent="0.25">
      <c r="C129" s="188"/>
      <c r="D129" s="189"/>
      <c r="E129" s="178"/>
      <c r="F129" s="178"/>
      <c r="G129" s="190">
        <f>DATOS!$E$13</f>
        <v>1</v>
      </c>
      <c r="H129" s="178"/>
      <c r="I129" s="191"/>
      <c r="J129" s="178"/>
      <c r="K129" s="178"/>
      <c r="L129" s="178"/>
      <c r="M129" s="178"/>
      <c r="N129" s="160" t="str">
        <f t="shared" si="15"/>
        <v/>
      </c>
      <c r="P129" s="160" t="str">
        <f t="shared" si="16"/>
        <v/>
      </c>
      <c r="Q129" s="160">
        <f t="shared" si="18"/>
        <v>0</v>
      </c>
      <c r="R129" s="160" t="str">
        <f t="shared" si="17"/>
        <v/>
      </c>
      <c r="S129" s="160" t="str">
        <f t="shared" si="19"/>
        <v/>
      </c>
    </row>
    <row r="130" spans="3:19" ht="17.45" customHeight="1" x14ac:dyDescent="0.25">
      <c r="C130" s="188"/>
      <c r="D130" s="189"/>
      <c r="E130" s="178"/>
      <c r="F130" s="178"/>
      <c r="G130" s="190">
        <f>DATOS!$E$13</f>
        <v>1</v>
      </c>
      <c r="H130" s="178"/>
      <c r="I130" s="191"/>
      <c r="J130" s="178"/>
      <c r="K130" s="178"/>
      <c r="L130" s="178"/>
      <c r="M130" s="178"/>
      <c r="N130" s="160" t="str">
        <f t="shared" si="15"/>
        <v/>
      </c>
      <c r="P130" s="160" t="str">
        <f t="shared" si="16"/>
        <v/>
      </c>
      <c r="Q130" s="160">
        <f t="shared" si="18"/>
        <v>0</v>
      </c>
      <c r="R130" s="160" t="str">
        <f t="shared" si="17"/>
        <v/>
      </c>
      <c r="S130" s="160" t="str">
        <f t="shared" si="19"/>
        <v/>
      </c>
    </row>
    <row r="131" spans="3:19" ht="17.45" customHeight="1" x14ac:dyDescent="0.25">
      <c r="C131" s="188"/>
      <c r="D131" s="189"/>
      <c r="E131" s="178"/>
      <c r="F131" s="178"/>
      <c r="G131" s="190">
        <f>DATOS!$E$13</f>
        <v>1</v>
      </c>
      <c r="H131" s="178"/>
      <c r="I131" s="191"/>
      <c r="J131" s="178"/>
      <c r="K131" s="178"/>
      <c r="L131" s="178"/>
      <c r="M131" s="178"/>
      <c r="N131" s="160" t="str">
        <f t="shared" si="15"/>
        <v/>
      </c>
      <c r="P131" s="160" t="str">
        <f t="shared" si="16"/>
        <v/>
      </c>
      <c r="Q131" s="160">
        <f t="shared" si="18"/>
        <v>0</v>
      </c>
      <c r="R131" s="160" t="str">
        <f t="shared" si="17"/>
        <v/>
      </c>
      <c r="S131" s="160" t="str">
        <f t="shared" si="19"/>
        <v/>
      </c>
    </row>
    <row r="132" spans="3:19" ht="17.45" customHeight="1" x14ac:dyDescent="0.25">
      <c r="C132" s="188"/>
      <c r="D132" s="189"/>
      <c r="E132" s="178"/>
      <c r="F132" s="178"/>
      <c r="G132" s="190">
        <f>DATOS!$E$13</f>
        <v>1</v>
      </c>
      <c r="H132" s="178"/>
      <c r="I132" s="191"/>
      <c r="J132" s="178"/>
      <c r="K132" s="178"/>
      <c r="L132" s="178"/>
      <c r="M132" s="178"/>
      <c r="N132" s="160" t="str">
        <f t="shared" si="15"/>
        <v/>
      </c>
      <c r="P132" s="160" t="str">
        <f t="shared" si="16"/>
        <v/>
      </c>
      <c r="Q132" s="160">
        <f t="shared" si="18"/>
        <v>0</v>
      </c>
      <c r="R132" s="160" t="str">
        <f t="shared" si="17"/>
        <v/>
      </c>
      <c r="S132" s="160" t="str">
        <f t="shared" si="19"/>
        <v/>
      </c>
    </row>
    <row r="133" spans="3:19" ht="17.45" customHeight="1" x14ac:dyDescent="0.25">
      <c r="C133" s="188"/>
      <c r="D133" s="189"/>
      <c r="E133" s="178"/>
      <c r="F133" s="178"/>
      <c r="G133" s="190">
        <f>DATOS!$E$13</f>
        <v>1</v>
      </c>
      <c r="H133" s="178"/>
      <c r="I133" s="191"/>
      <c r="J133" s="178"/>
      <c r="K133" s="178"/>
      <c r="L133" s="178"/>
      <c r="M133" s="178"/>
      <c r="N133" s="160" t="str">
        <f t="shared" si="15"/>
        <v/>
      </c>
      <c r="P133" s="160" t="str">
        <f t="shared" si="16"/>
        <v/>
      </c>
      <c r="Q133" s="160">
        <f t="shared" si="18"/>
        <v>0</v>
      </c>
      <c r="R133" s="160" t="str">
        <f t="shared" si="17"/>
        <v/>
      </c>
      <c r="S133" s="160" t="str">
        <f t="shared" si="19"/>
        <v/>
      </c>
    </row>
    <row r="134" spans="3:19" ht="17.45" customHeight="1" x14ac:dyDescent="0.25">
      <c r="C134" s="188"/>
      <c r="D134" s="189"/>
      <c r="E134" s="178"/>
      <c r="F134" s="178"/>
      <c r="G134" s="190">
        <f>DATOS!$E$13</f>
        <v>1</v>
      </c>
      <c r="H134" s="178"/>
      <c r="I134" s="191"/>
      <c r="J134" s="178"/>
      <c r="K134" s="178"/>
      <c r="L134" s="178"/>
      <c r="M134" s="178"/>
      <c r="N134" s="160" t="str">
        <f t="shared" si="15"/>
        <v/>
      </c>
      <c r="P134" s="160" t="str">
        <f t="shared" si="16"/>
        <v/>
      </c>
      <c r="Q134" s="160">
        <f t="shared" si="18"/>
        <v>0</v>
      </c>
      <c r="R134" s="160" t="str">
        <f t="shared" si="17"/>
        <v/>
      </c>
      <c r="S134" s="160" t="str">
        <f t="shared" si="19"/>
        <v/>
      </c>
    </row>
    <row r="135" spans="3:19" ht="17.45" customHeight="1" x14ac:dyDescent="0.25">
      <c r="C135" s="188"/>
      <c r="D135" s="189"/>
      <c r="E135" s="178"/>
      <c r="F135" s="178"/>
      <c r="G135" s="190">
        <f>DATOS!$E$13</f>
        <v>1</v>
      </c>
      <c r="H135" s="178"/>
      <c r="I135" s="191"/>
      <c r="J135" s="178"/>
      <c r="K135" s="178"/>
      <c r="L135" s="178"/>
      <c r="M135" s="178"/>
      <c r="N135" s="160" t="str">
        <f t="shared" si="15"/>
        <v/>
      </c>
      <c r="P135" s="160" t="str">
        <f t="shared" si="16"/>
        <v/>
      </c>
      <c r="Q135" s="160">
        <f t="shared" si="18"/>
        <v>0</v>
      </c>
      <c r="R135" s="160" t="str">
        <f t="shared" si="17"/>
        <v/>
      </c>
      <c r="S135" s="160" t="str">
        <f t="shared" si="19"/>
        <v/>
      </c>
    </row>
    <row r="136" spans="3:19" ht="17.45" customHeight="1" x14ac:dyDescent="0.25">
      <c r="C136" s="188"/>
      <c r="D136" s="189"/>
      <c r="E136" s="178"/>
      <c r="F136" s="178"/>
      <c r="G136" s="190">
        <f>DATOS!$E$13</f>
        <v>1</v>
      </c>
      <c r="H136" s="178"/>
      <c r="I136" s="191"/>
      <c r="J136" s="178"/>
      <c r="K136" s="178"/>
      <c r="L136" s="178"/>
      <c r="M136" s="178"/>
      <c r="N136" s="160" t="str">
        <f t="shared" si="15"/>
        <v/>
      </c>
      <c r="P136" s="160" t="str">
        <f t="shared" si="16"/>
        <v/>
      </c>
      <c r="Q136" s="160">
        <f t="shared" si="18"/>
        <v>0</v>
      </c>
      <c r="R136" s="160" t="str">
        <f t="shared" si="17"/>
        <v/>
      </c>
      <c r="S136" s="160" t="str">
        <f t="shared" si="19"/>
        <v/>
      </c>
    </row>
    <row r="137" spans="3:19" ht="17.45" customHeight="1" x14ac:dyDescent="0.25">
      <c r="C137" s="188"/>
      <c r="D137" s="189"/>
      <c r="E137" s="178"/>
      <c r="F137" s="178"/>
      <c r="G137" s="190">
        <f>DATOS!$E$13</f>
        <v>1</v>
      </c>
      <c r="H137" s="178"/>
      <c r="I137" s="191"/>
      <c r="J137" s="178"/>
      <c r="K137" s="178"/>
      <c r="L137" s="178"/>
      <c r="M137" s="178"/>
      <c r="N137" s="160" t="str">
        <f t="shared" si="15"/>
        <v/>
      </c>
      <c r="P137" s="160" t="str">
        <f t="shared" si="16"/>
        <v/>
      </c>
      <c r="Q137" s="160">
        <f t="shared" si="18"/>
        <v>0</v>
      </c>
      <c r="R137" s="160" t="str">
        <f t="shared" si="17"/>
        <v/>
      </c>
      <c r="S137" s="160" t="str">
        <f t="shared" si="19"/>
        <v/>
      </c>
    </row>
    <row r="138" spans="3:19" ht="17.45" customHeight="1" x14ac:dyDescent="0.25">
      <c r="C138" s="188"/>
      <c r="D138" s="189"/>
      <c r="E138" s="178"/>
      <c r="F138" s="178"/>
      <c r="G138" s="190">
        <f>DATOS!$E$13</f>
        <v>1</v>
      </c>
      <c r="H138" s="178"/>
      <c r="I138" s="191"/>
      <c r="J138" s="178"/>
      <c r="K138" s="178"/>
      <c r="L138" s="178"/>
      <c r="M138" s="178"/>
      <c r="N138" s="160" t="str">
        <f t="shared" si="15"/>
        <v/>
      </c>
      <c r="P138" s="160" t="str">
        <f t="shared" si="16"/>
        <v/>
      </c>
      <c r="Q138" s="160">
        <f t="shared" si="18"/>
        <v>0</v>
      </c>
      <c r="R138" s="160" t="str">
        <f t="shared" si="17"/>
        <v/>
      </c>
      <c r="S138" s="160" t="str">
        <f t="shared" si="19"/>
        <v/>
      </c>
    </row>
    <row r="139" spans="3:19" ht="17.45" customHeight="1" x14ac:dyDescent="0.25">
      <c r="C139" s="188"/>
      <c r="D139" s="189"/>
      <c r="E139" s="178"/>
      <c r="F139" s="178"/>
      <c r="G139" s="190">
        <f>DATOS!$E$13</f>
        <v>1</v>
      </c>
      <c r="H139" s="178"/>
      <c r="I139" s="191"/>
      <c r="J139" s="178"/>
      <c r="K139" s="178"/>
      <c r="L139" s="178"/>
      <c r="M139" s="178"/>
      <c r="N139" s="160" t="str">
        <f t="shared" si="15"/>
        <v/>
      </c>
      <c r="P139" s="160" t="str">
        <f t="shared" si="16"/>
        <v/>
      </c>
      <c r="Q139" s="160">
        <f t="shared" si="18"/>
        <v>0</v>
      </c>
      <c r="R139" s="160" t="str">
        <f t="shared" si="17"/>
        <v/>
      </c>
      <c r="S139" s="160" t="str">
        <f t="shared" si="19"/>
        <v/>
      </c>
    </row>
    <row r="140" spans="3:19" ht="17.45" customHeight="1" x14ac:dyDescent="0.25">
      <c r="C140" s="188"/>
      <c r="D140" s="189"/>
      <c r="E140" s="178"/>
      <c r="F140" s="178"/>
      <c r="G140" s="190">
        <f>DATOS!$E$13</f>
        <v>1</v>
      </c>
      <c r="H140" s="178"/>
      <c r="I140" s="191"/>
      <c r="J140" s="178"/>
      <c r="K140" s="178"/>
      <c r="L140" s="178"/>
      <c r="M140" s="178"/>
      <c r="N140" s="160" t="str">
        <f t="shared" si="15"/>
        <v/>
      </c>
      <c r="P140" s="160" t="str">
        <f t="shared" si="16"/>
        <v/>
      </c>
      <c r="Q140" s="160">
        <f t="shared" si="18"/>
        <v>0</v>
      </c>
      <c r="R140" s="160" t="str">
        <f t="shared" si="17"/>
        <v/>
      </c>
      <c r="S140" s="160" t="str">
        <f t="shared" si="19"/>
        <v/>
      </c>
    </row>
    <row r="141" spans="3:19" ht="17.45" customHeight="1" x14ac:dyDescent="0.25">
      <c r="C141" s="188"/>
      <c r="D141" s="189"/>
      <c r="E141" s="178"/>
      <c r="F141" s="178"/>
      <c r="G141" s="190">
        <f>DATOS!$E$13</f>
        <v>1</v>
      </c>
      <c r="H141" s="178"/>
      <c r="I141" s="191"/>
      <c r="J141" s="178"/>
      <c r="K141" s="178"/>
      <c r="L141" s="178"/>
      <c r="M141" s="178"/>
      <c r="N141" s="160" t="str">
        <f t="shared" si="15"/>
        <v/>
      </c>
      <c r="P141" s="160" t="str">
        <f t="shared" si="16"/>
        <v/>
      </c>
      <c r="Q141" s="160">
        <f t="shared" si="18"/>
        <v>0</v>
      </c>
      <c r="R141" s="160" t="str">
        <f t="shared" si="17"/>
        <v/>
      </c>
      <c r="S141" s="160" t="str">
        <f t="shared" si="19"/>
        <v/>
      </c>
    </row>
    <row r="142" spans="3:19" ht="17.45" customHeight="1" x14ac:dyDescent="0.25">
      <c r="C142" s="188"/>
      <c r="D142" s="189"/>
      <c r="E142" s="178"/>
      <c r="F142" s="178"/>
      <c r="G142" s="190">
        <f>DATOS!$E$13</f>
        <v>1</v>
      </c>
      <c r="H142" s="178"/>
      <c r="I142" s="191"/>
      <c r="J142" s="178"/>
      <c r="K142" s="178"/>
      <c r="L142" s="178"/>
      <c r="M142" s="178"/>
      <c r="N142" s="160" t="str">
        <f t="shared" si="15"/>
        <v/>
      </c>
      <c r="P142" s="160" t="str">
        <f t="shared" si="16"/>
        <v/>
      </c>
      <c r="Q142" s="160">
        <f t="shared" si="18"/>
        <v>0</v>
      </c>
      <c r="R142" s="160" t="str">
        <f t="shared" si="17"/>
        <v/>
      </c>
      <c r="S142" s="160" t="str">
        <f t="shared" si="19"/>
        <v/>
      </c>
    </row>
    <row r="143" spans="3:19" ht="17.45" customHeight="1" x14ac:dyDescent="0.25">
      <c r="C143" s="188"/>
      <c r="D143" s="189"/>
      <c r="E143" s="178"/>
      <c r="F143" s="178"/>
      <c r="G143" s="190">
        <f>DATOS!$E$13</f>
        <v>1</v>
      </c>
      <c r="H143" s="178"/>
      <c r="I143" s="191"/>
      <c r="J143" s="178"/>
      <c r="K143" s="178"/>
      <c r="L143" s="178"/>
      <c r="M143" s="178"/>
      <c r="N143" s="160" t="str">
        <f t="shared" si="15"/>
        <v/>
      </c>
      <c r="P143" s="160" t="str">
        <f t="shared" si="16"/>
        <v/>
      </c>
      <c r="Q143" s="160">
        <f t="shared" si="18"/>
        <v>0</v>
      </c>
      <c r="R143" s="160" t="str">
        <f t="shared" si="17"/>
        <v/>
      </c>
      <c r="S143" s="160" t="str">
        <f t="shared" si="19"/>
        <v/>
      </c>
    </row>
    <row r="144" spans="3:19" ht="17.45" customHeight="1" x14ac:dyDescent="0.25">
      <c r="C144" s="188"/>
      <c r="D144" s="189"/>
      <c r="E144" s="178"/>
      <c r="F144" s="178"/>
      <c r="G144" s="190">
        <f>DATOS!$E$13</f>
        <v>1</v>
      </c>
      <c r="H144" s="178"/>
      <c r="I144" s="191"/>
      <c r="J144" s="178"/>
      <c r="K144" s="178"/>
      <c r="L144" s="178"/>
      <c r="M144" s="178"/>
      <c r="N144" s="160" t="str">
        <f t="shared" si="15"/>
        <v/>
      </c>
      <c r="P144" s="160" t="str">
        <f t="shared" si="16"/>
        <v/>
      </c>
      <c r="Q144" s="160">
        <f t="shared" si="18"/>
        <v>0</v>
      </c>
      <c r="R144" s="160" t="str">
        <f t="shared" si="17"/>
        <v/>
      </c>
      <c r="S144" s="160" t="str">
        <f t="shared" si="19"/>
        <v/>
      </c>
    </row>
    <row r="145" spans="3:19" ht="17.45" customHeight="1" x14ac:dyDescent="0.25">
      <c r="C145" s="188"/>
      <c r="D145" s="189"/>
      <c r="E145" s="178"/>
      <c r="F145" s="178"/>
      <c r="G145" s="190">
        <f>DATOS!$E$13</f>
        <v>1</v>
      </c>
      <c r="H145" s="178"/>
      <c r="I145" s="191"/>
      <c r="J145" s="178"/>
      <c r="K145" s="178"/>
      <c r="L145" s="178"/>
      <c r="M145" s="178"/>
      <c r="N145" s="160" t="str">
        <f t="shared" si="15"/>
        <v/>
      </c>
      <c r="P145" s="160" t="str">
        <f t="shared" si="16"/>
        <v/>
      </c>
      <c r="Q145" s="160">
        <f t="shared" si="18"/>
        <v>0</v>
      </c>
      <c r="R145" s="160" t="str">
        <f t="shared" si="17"/>
        <v/>
      </c>
      <c r="S145" s="160" t="str">
        <f t="shared" si="19"/>
        <v/>
      </c>
    </row>
    <row r="146" spans="3:19" ht="17.45" customHeight="1" x14ac:dyDescent="0.25">
      <c r="C146" s="188"/>
      <c r="D146" s="189"/>
      <c r="E146" s="178"/>
      <c r="F146" s="178"/>
      <c r="G146" s="190">
        <f>DATOS!$E$13</f>
        <v>1</v>
      </c>
      <c r="H146" s="178"/>
      <c r="I146" s="191"/>
      <c r="J146" s="178"/>
      <c r="K146" s="178"/>
      <c r="L146" s="178"/>
      <c r="M146" s="178"/>
      <c r="N146" s="160" t="str">
        <f t="shared" ref="N146:N209" si="20">IF(H146&amp;J146&amp;K146&amp;L146&amp;M146="","",H146+J146+K146-L146-M146)</f>
        <v/>
      </c>
      <c r="P146" s="160" t="str">
        <f t="shared" ref="P146:P209" si="21">IF($I146="E",H146,"")</f>
        <v/>
      </c>
      <c r="Q146" s="160">
        <f t="shared" si="18"/>
        <v>0</v>
      </c>
      <c r="R146" s="160" t="str">
        <f t="shared" ref="R146:R209" si="22">IF(OR($I146=8%,$I146=11%),$J146/$I146,"")</f>
        <v/>
      </c>
      <c r="S146" s="160" t="str">
        <f t="shared" si="19"/>
        <v/>
      </c>
    </row>
    <row r="147" spans="3:19" ht="17.45" customHeight="1" x14ac:dyDescent="0.25">
      <c r="C147" s="188"/>
      <c r="D147" s="189"/>
      <c r="E147" s="178"/>
      <c r="F147" s="178"/>
      <c r="G147" s="190">
        <f>DATOS!$E$13</f>
        <v>1</v>
      </c>
      <c r="H147" s="178"/>
      <c r="I147" s="191"/>
      <c r="J147" s="178"/>
      <c r="K147" s="178"/>
      <c r="L147" s="178"/>
      <c r="M147" s="178"/>
      <c r="N147" s="160" t="str">
        <f t="shared" si="20"/>
        <v/>
      </c>
      <c r="P147" s="160" t="str">
        <f t="shared" si="21"/>
        <v/>
      </c>
      <c r="Q147" s="160">
        <f t="shared" ref="Q147:Q210" si="23">IF($I147=0%,H147,"")</f>
        <v>0</v>
      </c>
      <c r="R147" s="160" t="str">
        <f t="shared" si="22"/>
        <v/>
      </c>
      <c r="S147" s="160" t="str">
        <f t="shared" ref="S147:S210" si="24">IF(OR($I147=15%,$I147=16%),$J147/$I147,"")</f>
        <v/>
      </c>
    </row>
    <row r="148" spans="3:19" ht="17.45" customHeight="1" x14ac:dyDescent="0.25">
      <c r="C148" s="188"/>
      <c r="D148" s="189"/>
      <c r="E148" s="178"/>
      <c r="F148" s="178"/>
      <c r="G148" s="190">
        <f>DATOS!$E$13</f>
        <v>1</v>
      </c>
      <c r="H148" s="178"/>
      <c r="I148" s="191"/>
      <c r="J148" s="178"/>
      <c r="K148" s="178"/>
      <c r="L148" s="178"/>
      <c r="M148" s="178"/>
      <c r="N148" s="160" t="str">
        <f t="shared" si="20"/>
        <v/>
      </c>
      <c r="P148" s="160" t="str">
        <f t="shared" si="21"/>
        <v/>
      </c>
      <c r="Q148" s="160">
        <f t="shared" si="23"/>
        <v>0</v>
      </c>
      <c r="R148" s="160" t="str">
        <f t="shared" si="22"/>
        <v/>
      </c>
      <c r="S148" s="160" t="str">
        <f t="shared" si="24"/>
        <v/>
      </c>
    </row>
    <row r="149" spans="3:19" ht="17.45" customHeight="1" x14ac:dyDescent="0.25">
      <c r="C149" s="188"/>
      <c r="D149" s="189"/>
      <c r="E149" s="178"/>
      <c r="F149" s="178"/>
      <c r="G149" s="190">
        <f>DATOS!$E$13</f>
        <v>1</v>
      </c>
      <c r="H149" s="178"/>
      <c r="I149" s="191"/>
      <c r="J149" s="178"/>
      <c r="K149" s="178"/>
      <c r="L149" s="178"/>
      <c r="M149" s="178"/>
      <c r="N149" s="160" t="str">
        <f t="shared" si="20"/>
        <v/>
      </c>
      <c r="P149" s="160" t="str">
        <f t="shared" si="21"/>
        <v/>
      </c>
      <c r="Q149" s="160">
        <f t="shared" si="23"/>
        <v>0</v>
      </c>
      <c r="R149" s="160" t="str">
        <f t="shared" si="22"/>
        <v/>
      </c>
      <c r="S149" s="160" t="str">
        <f t="shared" si="24"/>
        <v/>
      </c>
    </row>
    <row r="150" spans="3:19" ht="17.45" customHeight="1" x14ac:dyDescent="0.25">
      <c r="C150" s="188"/>
      <c r="D150" s="189"/>
      <c r="E150" s="178"/>
      <c r="F150" s="178"/>
      <c r="G150" s="190">
        <f>DATOS!$E$13</f>
        <v>1</v>
      </c>
      <c r="H150" s="178"/>
      <c r="I150" s="191"/>
      <c r="J150" s="178"/>
      <c r="K150" s="178"/>
      <c r="L150" s="178"/>
      <c r="M150" s="178"/>
      <c r="N150" s="160" t="str">
        <f t="shared" si="20"/>
        <v/>
      </c>
      <c r="P150" s="160" t="str">
        <f t="shared" si="21"/>
        <v/>
      </c>
      <c r="Q150" s="160">
        <f t="shared" si="23"/>
        <v>0</v>
      </c>
      <c r="R150" s="160" t="str">
        <f t="shared" si="22"/>
        <v/>
      </c>
      <c r="S150" s="160" t="str">
        <f t="shared" si="24"/>
        <v/>
      </c>
    </row>
    <row r="151" spans="3:19" ht="17.45" customHeight="1" x14ac:dyDescent="0.25">
      <c r="C151" s="188"/>
      <c r="D151" s="189"/>
      <c r="E151" s="178"/>
      <c r="F151" s="178"/>
      <c r="G151" s="190">
        <f>DATOS!$E$13</f>
        <v>1</v>
      </c>
      <c r="H151" s="178"/>
      <c r="I151" s="191"/>
      <c r="J151" s="178"/>
      <c r="K151" s="178"/>
      <c r="L151" s="178"/>
      <c r="M151" s="178"/>
      <c r="N151" s="160" t="str">
        <f t="shared" si="20"/>
        <v/>
      </c>
      <c r="P151" s="160" t="str">
        <f t="shared" si="21"/>
        <v/>
      </c>
      <c r="Q151" s="160">
        <f t="shared" si="23"/>
        <v>0</v>
      </c>
      <c r="R151" s="160" t="str">
        <f t="shared" si="22"/>
        <v/>
      </c>
      <c r="S151" s="160" t="str">
        <f t="shared" si="24"/>
        <v/>
      </c>
    </row>
    <row r="152" spans="3:19" ht="17.45" customHeight="1" x14ac:dyDescent="0.25">
      <c r="C152" s="188"/>
      <c r="D152" s="189"/>
      <c r="E152" s="178"/>
      <c r="F152" s="178"/>
      <c r="G152" s="190">
        <f>DATOS!$E$13</f>
        <v>1</v>
      </c>
      <c r="H152" s="178"/>
      <c r="I152" s="191"/>
      <c r="J152" s="178"/>
      <c r="K152" s="178"/>
      <c r="L152" s="178"/>
      <c r="M152" s="178"/>
      <c r="N152" s="160" t="str">
        <f t="shared" si="20"/>
        <v/>
      </c>
      <c r="P152" s="160" t="str">
        <f t="shared" si="21"/>
        <v/>
      </c>
      <c r="Q152" s="160">
        <f t="shared" si="23"/>
        <v>0</v>
      </c>
      <c r="R152" s="160" t="str">
        <f t="shared" si="22"/>
        <v/>
      </c>
      <c r="S152" s="160" t="str">
        <f t="shared" si="24"/>
        <v/>
      </c>
    </row>
    <row r="153" spans="3:19" ht="17.45" customHeight="1" x14ac:dyDescent="0.25">
      <c r="C153" s="188"/>
      <c r="D153" s="189"/>
      <c r="E153" s="178"/>
      <c r="F153" s="178"/>
      <c r="G153" s="190">
        <f>DATOS!$E$13</f>
        <v>1</v>
      </c>
      <c r="H153" s="178"/>
      <c r="I153" s="191"/>
      <c r="J153" s="178"/>
      <c r="K153" s="178"/>
      <c r="L153" s="178"/>
      <c r="M153" s="178"/>
      <c r="N153" s="160" t="str">
        <f t="shared" si="20"/>
        <v/>
      </c>
      <c r="P153" s="160" t="str">
        <f t="shared" si="21"/>
        <v/>
      </c>
      <c r="Q153" s="160">
        <f t="shared" si="23"/>
        <v>0</v>
      </c>
      <c r="R153" s="160" t="str">
        <f t="shared" si="22"/>
        <v/>
      </c>
      <c r="S153" s="160" t="str">
        <f t="shared" si="24"/>
        <v/>
      </c>
    </row>
    <row r="154" spans="3:19" ht="17.45" customHeight="1" x14ac:dyDescent="0.25">
      <c r="C154" s="188"/>
      <c r="D154" s="189"/>
      <c r="E154" s="178"/>
      <c r="F154" s="178"/>
      <c r="G154" s="190">
        <f>DATOS!$E$13</f>
        <v>1</v>
      </c>
      <c r="H154" s="178"/>
      <c r="I154" s="191"/>
      <c r="J154" s="178"/>
      <c r="K154" s="178"/>
      <c r="L154" s="178"/>
      <c r="M154" s="178"/>
      <c r="N154" s="160" t="str">
        <f t="shared" si="20"/>
        <v/>
      </c>
      <c r="P154" s="160" t="str">
        <f t="shared" si="21"/>
        <v/>
      </c>
      <c r="Q154" s="160">
        <f t="shared" si="23"/>
        <v>0</v>
      </c>
      <c r="R154" s="160" t="str">
        <f t="shared" si="22"/>
        <v/>
      </c>
      <c r="S154" s="160" t="str">
        <f t="shared" si="24"/>
        <v/>
      </c>
    </row>
    <row r="155" spans="3:19" ht="17.45" customHeight="1" x14ac:dyDescent="0.25">
      <c r="C155" s="188"/>
      <c r="D155" s="189"/>
      <c r="E155" s="178"/>
      <c r="F155" s="178"/>
      <c r="G155" s="190">
        <f>DATOS!$E$13</f>
        <v>1</v>
      </c>
      <c r="H155" s="178"/>
      <c r="I155" s="191"/>
      <c r="J155" s="178"/>
      <c r="K155" s="178"/>
      <c r="L155" s="178"/>
      <c r="M155" s="178"/>
      <c r="N155" s="160" t="str">
        <f t="shared" si="20"/>
        <v/>
      </c>
      <c r="P155" s="160" t="str">
        <f t="shared" si="21"/>
        <v/>
      </c>
      <c r="Q155" s="160">
        <f t="shared" si="23"/>
        <v>0</v>
      </c>
      <c r="R155" s="160" t="str">
        <f t="shared" si="22"/>
        <v/>
      </c>
      <c r="S155" s="160" t="str">
        <f t="shared" si="24"/>
        <v/>
      </c>
    </row>
    <row r="156" spans="3:19" ht="17.45" customHeight="1" x14ac:dyDescent="0.25">
      <c r="C156" s="188"/>
      <c r="D156" s="189"/>
      <c r="E156" s="178"/>
      <c r="F156" s="178"/>
      <c r="G156" s="190">
        <f>DATOS!$E$13</f>
        <v>1</v>
      </c>
      <c r="H156" s="178"/>
      <c r="I156" s="191"/>
      <c r="J156" s="178"/>
      <c r="K156" s="178"/>
      <c r="L156" s="178"/>
      <c r="M156" s="178"/>
      <c r="N156" s="160" t="str">
        <f t="shared" si="20"/>
        <v/>
      </c>
      <c r="P156" s="160" t="str">
        <f t="shared" si="21"/>
        <v/>
      </c>
      <c r="Q156" s="160">
        <f t="shared" si="23"/>
        <v>0</v>
      </c>
      <c r="R156" s="160" t="str">
        <f t="shared" si="22"/>
        <v/>
      </c>
      <c r="S156" s="160" t="str">
        <f t="shared" si="24"/>
        <v/>
      </c>
    </row>
    <row r="157" spans="3:19" ht="17.45" customHeight="1" x14ac:dyDescent="0.25">
      <c r="C157" s="188"/>
      <c r="D157" s="189"/>
      <c r="E157" s="178"/>
      <c r="F157" s="178"/>
      <c r="G157" s="190">
        <f>DATOS!$E$13</f>
        <v>1</v>
      </c>
      <c r="H157" s="178"/>
      <c r="I157" s="191"/>
      <c r="J157" s="178"/>
      <c r="K157" s="178"/>
      <c r="L157" s="178"/>
      <c r="M157" s="178"/>
      <c r="N157" s="160" t="str">
        <f t="shared" si="20"/>
        <v/>
      </c>
      <c r="P157" s="160" t="str">
        <f t="shared" si="21"/>
        <v/>
      </c>
      <c r="Q157" s="160">
        <f t="shared" si="23"/>
        <v>0</v>
      </c>
      <c r="R157" s="160" t="str">
        <f t="shared" si="22"/>
        <v/>
      </c>
      <c r="S157" s="160" t="str">
        <f t="shared" si="24"/>
        <v/>
      </c>
    </row>
    <row r="158" spans="3:19" ht="17.45" customHeight="1" x14ac:dyDescent="0.25">
      <c r="C158" s="188"/>
      <c r="D158" s="189"/>
      <c r="E158" s="178"/>
      <c r="F158" s="178"/>
      <c r="G158" s="190">
        <f>DATOS!$E$13</f>
        <v>1</v>
      </c>
      <c r="H158" s="178"/>
      <c r="I158" s="191"/>
      <c r="J158" s="178"/>
      <c r="K158" s="178"/>
      <c r="L158" s="178"/>
      <c r="M158" s="178"/>
      <c r="N158" s="160" t="str">
        <f t="shared" si="20"/>
        <v/>
      </c>
      <c r="P158" s="160" t="str">
        <f t="shared" si="21"/>
        <v/>
      </c>
      <c r="Q158" s="160">
        <f t="shared" si="23"/>
        <v>0</v>
      </c>
      <c r="R158" s="160" t="str">
        <f t="shared" si="22"/>
        <v/>
      </c>
      <c r="S158" s="160" t="str">
        <f t="shared" si="24"/>
        <v/>
      </c>
    </row>
    <row r="159" spans="3:19" ht="17.45" customHeight="1" x14ac:dyDescent="0.25">
      <c r="C159" s="188"/>
      <c r="D159" s="189"/>
      <c r="E159" s="178"/>
      <c r="F159" s="178"/>
      <c r="G159" s="190">
        <f>DATOS!$E$13</f>
        <v>1</v>
      </c>
      <c r="H159" s="178"/>
      <c r="I159" s="191"/>
      <c r="J159" s="178"/>
      <c r="K159" s="178"/>
      <c r="L159" s="178"/>
      <c r="M159" s="178"/>
      <c r="N159" s="160" t="str">
        <f t="shared" si="20"/>
        <v/>
      </c>
      <c r="P159" s="160" t="str">
        <f t="shared" si="21"/>
        <v/>
      </c>
      <c r="Q159" s="160">
        <f t="shared" si="23"/>
        <v>0</v>
      </c>
      <c r="R159" s="160" t="str">
        <f t="shared" si="22"/>
        <v/>
      </c>
      <c r="S159" s="160" t="str">
        <f t="shared" si="24"/>
        <v/>
      </c>
    </row>
    <row r="160" spans="3:19" ht="17.45" customHeight="1" x14ac:dyDescent="0.25">
      <c r="C160" s="188"/>
      <c r="D160" s="189"/>
      <c r="E160" s="178"/>
      <c r="F160" s="178"/>
      <c r="G160" s="190">
        <f>DATOS!$E$13</f>
        <v>1</v>
      </c>
      <c r="H160" s="178"/>
      <c r="I160" s="191"/>
      <c r="J160" s="178"/>
      <c r="K160" s="178"/>
      <c r="L160" s="178"/>
      <c r="M160" s="178"/>
      <c r="N160" s="160" t="str">
        <f t="shared" si="20"/>
        <v/>
      </c>
      <c r="P160" s="160" t="str">
        <f t="shared" si="21"/>
        <v/>
      </c>
      <c r="Q160" s="160">
        <f t="shared" si="23"/>
        <v>0</v>
      </c>
      <c r="R160" s="160" t="str">
        <f t="shared" si="22"/>
        <v/>
      </c>
      <c r="S160" s="160" t="str">
        <f t="shared" si="24"/>
        <v/>
      </c>
    </row>
    <row r="161" spans="3:19" ht="17.45" customHeight="1" x14ac:dyDescent="0.25">
      <c r="C161" s="188"/>
      <c r="D161" s="189"/>
      <c r="E161" s="178"/>
      <c r="F161" s="178"/>
      <c r="G161" s="190">
        <f>DATOS!$E$13</f>
        <v>1</v>
      </c>
      <c r="H161" s="178"/>
      <c r="I161" s="191"/>
      <c r="J161" s="178"/>
      <c r="K161" s="178"/>
      <c r="L161" s="178"/>
      <c r="M161" s="178"/>
      <c r="N161" s="160" t="str">
        <f t="shared" si="20"/>
        <v/>
      </c>
      <c r="P161" s="160" t="str">
        <f t="shared" si="21"/>
        <v/>
      </c>
      <c r="Q161" s="160">
        <f t="shared" si="23"/>
        <v>0</v>
      </c>
      <c r="R161" s="160" t="str">
        <f t="shared" si="22"/>
        <v/>
      </c>
      <c r="S161" s="160" t="str">
        <f t="shared" si="24"/>
        <v/>
      </c>
    </row>
    <row r="162" spans="3:19" ht="17.45" customHeight="1" x14ac:dyDescent="0.25">
      <c r="C162" s="188"/>
      <c r="D162" s="189"/>
      <c r="E162" s="178"/>
      <c r="F162" s="178"/>
      <c r="G162" s="190">
        <f>DATOS!$E$13</f>
        <v>1</v>
      </c>
      <c r="H162" s="178"/>
      <c r="I162" s="191"/>
      <c r="J162" s="178"/>
      <c r="K162" s="178"/>
      <c r="L162" s="178"/>
      <c r="M162" s="178"/>
      <c r="N162" s="160" t="str">
        <f t="shared" si="20"/>
        <v/>
      </c>
      <c r="P162" s="160" t="str">
        <f t="shared" si="21"/>
        <v/>
      </c>
      <c r="Q162" s="160">
        <f t="shared" si="23"/>
        <v>0</v>
      </c>
      <c r="R162" s="160" t="str">
        <f t="shared" si="22"/>
        <v/>
      </c>
      <c r="S162" s="160" t="str">
        <f t="shared" si="24"/>
        <v/>
      </c>
    </row>
    <row r="163" spans="3:19" ht="17.45" customHeight="1" x14ac:dyDescent="0.25">
      <c r="C163" s="188"/>
      <c r="D163" s="189"/>
      <c r="E163" s="178"/>
      <c r="F163" s="178"/>
      <c r="G163" s="190">
        <f>DATOS!$E$13</f>
        <v>1</v>
      </c>
      <c r="H163" s="178"/>
      <c r="I163" s="191"/>
      <c r="J163" s="178"/>
      <c r="K163" s="178"/>
      <c r="L163" s="178"/>
      <c r="M163" s="178"/>
      <c r="N163" s="160" t="str">
        <f t="shared" si="20"/>
        <v/>
      </c>
      <c r="P163" s="160" t="str">
        <f t="shared" si="21"/>
        <v/>
      </c>
      <c r="Q163" s="160">
        <f t="shared" si="23"/>
        <v>0</v>
      </c>
      <c r="R163" s="160" t="str">
        <f t="shared" si="22"/>
        <v/>
      </c>
      <c r="S163" s="160" t="str">
        <f t="shared" si="24"/>
        <v/>
      </c>
    </row>
    <row r="164" spans="3:19" ht="17.45" customHeight="1" x14ac:dyDescent="0.25">
      <c r="C164" s="188"/>
      <c r="D164" s="189"/>
      <c r="E164" s="178"/>
      <c r="F164" s="178"/>
      <c r="G164" s="190">
        <f>DATOS!$E$13</f>
        <v>1</v>
      </c>
      <c r="H164" s="178"/>
      <c r="I164" s="191"/>
      <c r="J164" s="178"/>
      <c r="K164" s="178"/>
      <c r="L164" s="178"/>
      <c r="M164" s="178"/>
      <c r="N164" s="160" t="str">
        <f t="shared" si="20"/>
        <v/>
      </c>
      <c r="P164" s="160" t="str">
        <f t="shared" si="21"/>
        <v/>
      </c>
      <c r="Q164" s="160">
        <f t="shared" si="23"/>
        <v>0</v>
      </c>
      <c r="R164" s="160" t="str">
        <f t="shared" si="22"/>
        <v/>
      </c>
      <c r="S164" s="160" t="str">
        <f t="shared" si="24"/>
        <v/>
      </c>
    </row>
    <row r="165" spans="3:19" ht="17.45" customHeight="1" x14ac:dyDescent="0.25">
      <c r="C165" s="188"/>
      <c r="D165" s="189"/>
      <c r="E165" s="178"/>
      <c r="F165" s="178"/>
      <c r="G165" s="190">
        <f>DATOS!$E$13</f>
        <v>1</v>
      </c>
      <c r="H165" s="178"/>
      <c r="I165" s="191"/>
      <c r="J165" s="178"/>
      <c r="K165" s="178"/>
      <c r="L165" s="178"/>
      <c r="M165" s="178"/>
      <c r="N165" s="160" t="str">
        <f t="shared" si="20"/>
        <v/>
      </c>
      <c r="P165" s="160" t="str">
        <f t="shared" si="21"/>
        <v/>
      </c>
      <c r="Q165" s="160">
        <f t="shared" si="23"/>
        <v>0</v>
      </c>
      <c r="R165" s="160" t="str">
        <f t="shared" si="22"/>
        <v/>
      </c>
      <c r="S165" s="160" t="str">
        <f t="shared" si="24"/>
        <v/>
      </c>
    </row>
    <row r="166" spans="3:19" ht="17.45" customHeight="1" x14ac:dyDescent="0.25">
      <c r="C166" s="188"/>
      <c r="D166" s="189"/>
      <c r="E166" s="178"/>
      <c r="F166" s="178"/>
      <c r="G166" s="190">
        <f>DATOS!$E$13</f>
        <v>1</v>
      </c>
      <c r="H166" s="178"/>
      <c r="I166" s="191"/>
      <c r="J166" s="178"/>
      <c r="K166" s="178"/>
      <c r="L166" s="178"/>
      <c r="M166" s="178"/>
      <c r="N166" s="160" t="str">
        <f t="shared" si="20"/>
        <v/>
      </c>
      <c r="P166" s="160" t="str">
        <f t="shared" si="21"/>
        <v/>
      </c>
      <c r="Q166" s="160">
        <f t="shared" si="23"/>
        <v>0</v>
      </c>
      <c r="R166" s="160" t="str">
        <f t="shared" si="22"/>
        <v/>
      </c>
      <c r="S166" s="160" t="str">
        <f t="shared" si="24"/>
        <v/>
      </c>
    </row>
    <row r="167" spans="3:19" ht="17.45" customHeight="1" x14ac:dyDescent="0.25">
      <c r="C167" s="188"/>
      <c r="D167" s="189"/>
      <c r="E167" s="178"/>
      <c r="F167" s="178"/>
      <c r="G167" s="190">
        <f>DATOS!$E$13</f>
        <v>1</v>
      </c>
      <c r="H167" s="178"/>
      <c r="I167" s="191"/>
      <c r="J167" s="178"/>
      <c r="K167" s="178"/>
      <c r="L167" s="178"/>
      <c r="M167" s="178"/>
      <c r="N167" s="160" t="str">
        <f t="shared" si="20"/>
        <v/>
      </c>
      <c r="P167" s="160" t="str">
        <f t="shared" si="21"/>
        <v/>
      </c>
      <c r="Q167" s="160">
        <f t="shared" si="23"/>
        <v>0</v>
      </c>
      <c r="R167" s="160" t="str">
        <f t="shared" si="22"/>
        <v/>
      </c>
      <c r="S167" s="160" t="str">
        <f t="shared" si="24"/>
        <v/>
      </c>
    </row>
    <row r="168" spans="3:19" ht="17.45" customHeight="1" x14ac:dyDescent="0.25">
      <c r="C168" s="188"/>
      <c r="D168" s="189"/>
      <c r="E168" s="178"/>
      <c r="F168" s="178"/>
      <c r="G168" s="190">
        <f>DATOS!$E$13</f>
        <v>1</v>
      </c>
      <c r="H168" s="178"/>
      <c r="I168" s="191"/>
      <c r="J168" s="178"/>
      <c r="K168" s="178"/>
      <c r="L168" s="178"/>
      <c r="M168" s="178"/>
      <c r="N168" s="160" t="str">
        <f t="shared" si="20"/>
        <v/>
      </c>
      <c r="P168" s="160" t="str">
        <f t="shared" si="21"/>
        <v/>
      </c>
      <c r="Q168" s="160">
        <f t="shared" si="23"/>
        <v>0</v>
      </c>
      <c r="R168" s="160" t="str">
        <f t="shared" si="22"/>
        <v/>
      </c>
      <c r="S168" s="160" t="str">
        <f t="shared" si="24"/>
        <v/>
      </c>
    </row>
    <row r="169" spans="3:19" ht="17.45" customHeight="1" x14ac:dyDescent="0.25">
      <c r="C169" s="188"/>
      <c r="D169" s="189"/>
      <c r="E169" s="178"/>
      <c r="F169" s="178"/>
      <c r="G169" s="190">
        <f>DATOS!$E$13</f>
        <v>1</v>
      </c>
      <c r="H169" s="178"/>
      <c r="I169" s="191"/>
      <c r="J169" s="178"/>
      <c r="K169" s="178"/>
      <c r="L169" s="178"/>
      <c r="M169" s="178"/>
      <c r="N169" s="160" t="str">
        <f t="shared" si="20"/>
        <v/>
      </c>
      <c r="P169" s="160" t="str">
        <f t="shared" si="21"/>
        <v/>
      </c>
      <c r="Q169" s="160">
        <f t="shared" si="23"/>
        <v>0</v>
      </c>
      <c r="R169" s="160" t="str">
        <f t="shared" si="22"/>
        <v/>
      </c>
      <c r="S169" s="160" t="str">
        <f t="shared" si="24"/>
        <v/>
      </c>
    </row>
    <row r="170" spans="3:19" ht="17.45" customHeight="1" x14ac:dyDescent="0.25">
      <c r="C170" s="188"/>
      <c r="D170" s="189"/>
      <c r="E170" s="178"/>
      <c r="F170" s="178"/>
      <c r="G170" s="190">
        <f>DATOS!$E$13</f>
        <v>1</v>
      </c>
      <c r="H170" s="178"/>
      <c r="I170" s="191"/>
      <c r="J170" s="178"/>
      <c r="K170" s="178"/>
      <c r="L170" s="178"/>
      <c r="M170" s="178"/>
      <c r="N170" s="160" t="str">
        <f t="shared" si="20"/>
        <v/>
      </c>
      <c r="P170" s="160" t="str">
        <f t="shared" si="21"/>
        <v/>
      </c>
      <c r="Q170" s="160">
        <f t="shared" si="23"/>
        <v>0</v>
      </c>
      <c r="R170" s="160" t="str">
        <f t="shared" si="22"/>
        <v/>
      </c>
      <c r="S170" s="160" t="str">
        <f t="shared" si="24"/>
        <v/>
      </c>
    </row>
    <row r="171" spans="3:19" ht="17.45" customHeight="1" x14ac:dyDescent="0.25">
      <c r="C171" s="188"/>
      <c r="D171" s="189"/>
      <c r="E171" s="178"/>
      <c r="F171" s="178"/>
      <c r="G171" s="190">
        <f>DATOS!$E$13</f>
        <v>1</v>
      </c>
      <c r="H171" s="178"/>
      <c r="I171" s="191"/>
      <c r="J171" s="178"/>
      <c r="K171" s="178"/>
      <c r="L171" s="178"/>
      <c r="M171" s="178"/>
      <c r="N171" s="160" t="str">
        <f t="shared" si="20"/>
        <v/>
      </c>
      <c r="P171" s="160" t="str">
        <f t="shared" si="21"/>
        <v/>
      </c>
      <c r="Q171" s="160">
        <f t="shared" si="23"/>
        <v>0</v>
      </c>
      <c r="R171" s="160" t="str">
        <f t="shared" si="22"/>
        <v/>
      </c>
      <c r="S171" s="160" t="str">
        <f t="shared" si="24"/>
        <v/>
      </c>
    </row>
    <row r="172" spans="3:19" ht="17.45" customHeight="1" x14ac:dyDescent="0.25">
      <c r="C172" s="188"/>
      <c r="D172" s="189"/>
      <c r="E172" s="178"/>
      <c r="F172" s="178"/>
      <c r="G172" s="190">
        <f>DATOS!$E$13</f>
        <v>1</v>
      </c>
      <c r="H172" s="178"/>
      <c r="I172" s="191"/>
      <c r="J172" s="178"/>
      <c r="K172" s="178"/>
      <c r="L172" s="178"/>
      <c r="M172" s="178"/>
      <c r="N172" s="160" t="str">
        <f t="shared" si="20"/>
        <v/>
      </c>
      <c r="P172" s="160" t="str">
        <f t="shared" si="21"/>
        <v/>
      </c>
      <c r="Q172" s="160">
        <f t="shared" si="23"/>
        <v>0</v>
      </c>
      <c r="R172" s="160" t="str">
        <f t="shared" si="22"/>
        <v/>
      </c>
      <c r="S172" s="160" t="str">
        <f t="shared" si="24"/>
        <v/>
      </c>
    </row>
    <row r="173" spans="3:19" ht="17.45" customHeight="1" x14ac:dyDescent="0.25">
      <c r="C173" s="188"/>
      <c r="D173" s="189"/>
      <c r="E173" s="178"/>
      <c r="F173" s="178"/>
      <c r="G173" s="190">
        <f>DATOS!$E$13</f>
        <v>1</v>
      </c>
      <c r="H173" s="178"/>
      <c r="I173" s="191"/>
      <c r="J173" s="178"/>
      <c r="K173" s="178"/>
      <c r="L173" s="178"/>
      <c r="M173" s="178"/>
      <c r="N173" s="160" t="str">
        <f t="shared" si="20"/>
        <v/>
      </c>
      <c r="P173" s="160" t="str">
        <f t="shared" si="21"/>
        <v/>
      </c>
      <c r="Q173" s="160">
        <f t="shared" si="23"/>
        <v>0</v>
      </c>
      <c r="R173" s="160" t="str">
        <f t="shared" si="22"/>
        <v/>
      </c>
      <c r="S173" s="160" t="str">
        <f t="shared" si="24"/>
        <v/>
      </c>
    </row>
    <row r="174" spans="3:19" ht="17.45" customHeight="1" x14ac:dyDescent="0.25">
      <c r="C174" s="188"/>
      <c r="D174" s="189"/>
      <c r="E174" s="178"/>
      <c r="F174" s="178"/>
      <c r="G174" s="190">
        <f>DATOS!$E$13</f>
        <v>1</v>
      </c>
      <c r="H174" s="178"/>
      <c r="I174" s="191"/>
      <c r="J174" s="178"/>
      <c r="K174" s="178"/>
      <c r="L174" s="178"/>
      <c r="M174" s="178"/>
      <c r="N174" s="160" t="str">
        <f t="shared" si="20"/>
        <v/>
      </c>
      <c r="P174" s="160" t="str">
        <f t="shared" si="21"/>
        <v/>
      </c>
      <c r="Q174" s="160">
        <f t="shared" si="23"/>
        <v>0</v>
      </c>
      <c r="R174" s="160" t="str">
        <f t="shared" si="22"/>
        <v/>
      </c>
      <c r="S174" s="160" t="str">
        <f t="shared" si="24"/>
        <v/>
      </c>
    </row>
    <row r="175" spans="3:19" ht="17.45" customHeight="1" x14ac:dyDescent="0.25">
      <c r="C175" s="188"/>
      <c r="D175" s="189"/>
      <c r="E175" s="178"/>
      <c r="F175" s="178"/>
      <c r="G175" s="190">
        <f>DATOS!$E$13</f>
        <v>1</v>
      </c>
      <c r="H175" s="178"/>
      <c r="I175" s="191"/>
      <c r="J175" s="178"/>
      <c r="K175" s="178"/>
      <c r="L175" s="178"/>
      <c r="M175" s="178"/>
      <c r="N175" s="160" t="str">
        <f t="shared" si="20"/>
        <v/>
      </c>
      <c r="P175" s="160" t="str">
        <f t="shared" si="21"/>
        <v/>
      </c>
      <c r="Q175" s="160">
        <f t="shared" si="23"/>
        <v>0</v>
      </c>
      <c r="R175" s="160" t="str">
        <f t="shared" si="22"/>
        <v/>
      </c>
      <c r="S175" s="160" t="str">
        <f t="shared" si="24"/>
        <v/>
      </c>
    </row>
    <row r="176" spans="3:19" ht="17.45" customHeight="1" x14ac:dyDescent="0.25">
      <c r="C176" s="188"/>
      <c r="D176" s="189"/>
      <c r="E176" s="178"/>
      <c r="F176" s="178"/>
      <c r="G176" s="190">
        <f>DATOS!$E$13</f>
        <v>1</v>
      </c>
      <c r="H176" s="178"/>
      <c r="I176" s="191"/>
      <c r="J176" s="178"/>
      <c r="K176" s="178"/>
      <c r="L176" s="178"/>
      <c r="M176" s="178"/>
      <c r="N176" s="160" t="str">
        <f t="shared" si="20"/>
        <v/>
      </c>
      <c r="P176" s="160" t="str">
        <f t="shared" si="21"/>
        <v/>
      </c>
      <c r="Q176" s="160">
        <f t="shared" si="23"/>
        <v>0</v>
      </c>
      <c r="R176" s="160" t="str">
        <f t="shared" si="22"/>
        <v/>
      </c>
      <c r="S176" s="160" t="str">
        <f t="shared" si="24"/>
        <v/>
      </c>
    </row>
    <row r="177" spans="3:19" ht="17.45" customHeight="1" x14ac:dyDescent="0.25">
      <c r="C177" s="188"/>
      <c r="D177" s="189"/>
      <c r="E177" s="178"/>
      <c r="F177" s="178"/>
      <c r="G177" s="190">
        <f>DATOS!$E$13</f>
        <v>1</v>
      </c>
      <c r="H177" s="178"/>
      <c r="I177" s="191"/>
      <c r="J177" s="178"/>
      <c r="K177" s="178"/>
      <c r="L177" s="178"/>
      <c r="M177" s="178"/>
      <c r="N177" s="160" t="str">
        <f t="shared" si="20"/>
        <v/>
      </c>
      <c r="P177" s="160" t="str">
        <f t="shared" si="21"/>
        <v/>
      </c>
      <c r="Q177" s="160">
        <f t="shared" si="23"/>
        <v>0</v>
      </c>
      <c r="R177" s="160" t="str">
        <f t="shared" si="22"/>
        <v/>
      </c>
      <c r="S177" s="160" t="str">
        <f t="shared" si="24"/>
        <v/>
      </c>
    </row>
    <row r="178" spans="3:19" ht="17.45" customHeight="1" x14ac:dyDescent="0.25">
      <c r="C178" s="188"/>
      <c r="D178" s="189"/>
      <c r="E178" s="178"/>
      <c r="F178" s="178"/>
      <c r="G178" s="190">
        <f>DATOS!$E$13</f>
        <v>1</v>
      </c>
      <c r="H178" s="178"/>
      <c r="I178" s="191"/>
      <c r="J178" s="178"/>
      <c r="K178" s="178"/>
      <c r="L178" s="178"/>
      <c r="M178" s="178"/>
      <c r="N178" s="160" t="str">
        <f t="shared" si="20"/>
        <v/>
      </c>
      <c r="P178" s="160" t="str">
        <f t="shared" si="21"/>
        <v/>
      </c>
      <c r="Q178" s="160">
        <f t="shared" si="23"/>
        <v>0</v>
      </c>
      <c r="R178" s="160" t="str">
        <f t="shared" si="22"/>
        <v/>
      </c>
      <c r="S178" s="160" t="str">
        <f t="shared" si="24"/>
        <v/>
      </c>
    </row>
    <row r="179" spans="3:19" ht="17.45" customHeight="1" x14ac:dyDescent="0.25">
      <c r="C179" s="188"/>
      <c r="D179" s="189"/>
      <c r="E179" s="178"/>
      <c r="F179" s="178"/>
      <c r="G179" s="190">
        <f>DATOS!$E$13</f>
        <v>1</v>
      </c>
      <c r="H179" s="178"/>
      <c r="I179" s="191"/>
      <c r="J179" s="178"/>
      <c r="K179" s="178"/>
      <c r="L179" s="178"/>
      <c r="M179" s="178"/>
      <c r="N179" s="160" t="str">
        <f t="shared" si="20"/>
        <v/>
      </c>
      <c r="P179" s="160" t="str">
        <f t="shared" si="21"/>
        <v/>
      </c>
      <c r="Q179" s="160">
        <f t="shared" si="23"/>
        <v>0</v>
      </c>
      <c r="R179" s="160" t="str">
        <f t="shared" si="22"/>
        <v/>
      </c>
      <c r="S179" s="160" t="str">
        <f t="shared" si="24"/>
        <v/>
      </c>
    </row>
    <row r="180" spans="3:19" ht="17.45" customHeight="1" x14ac:dyDescent="0.25">
      <c r="C180" s="188"/>
      <c r="D180" s="189"/>
      <c r="E180" s="178"/>
      <c r="F180" s="178"/>
      <c r="G180" s="190">
        <f>DATOS!$E$13</f>
        <v>1</v>
      </c>
      <c r="H180" s="178"/>
      <c r="I180" s="191"/>
      <c r="J180" s="178"/>
      <c r="K180" s="178"/>
      <c r="L180" s="178"/>
      <c r="M180" s="178"/>
      <c r="N180" s="160" t="str">
        <f t="shared" si="20"/>
        <v/>
      </c>
      <c r="P180" s="160" t="str">
        <f t="shared" si="21"/>
        <v/>
      </c>
      <c r="Q180" s="160">
        <f t="shared" si="23"/>
        <v>0</v>
      </c>
      <c r="R180" s="160" t="str">
        <f t="shared" si="22"/>
        <v/>
      </c>
      <c r="S180" s="160" t="str">
        <f t="shared" si="24"/>
        <v/>
      </c>
    </row>
    <row r="181" spans="3:19" ht="17.45" customHeight="1" x14ac:dyDescent="0.25">
      <c r="C181" s="188"/>
      <c r="D181" s="189"/>
      <c r="E181" s="178"/>
      <c r="F181" s="178"/>
      <c r="G181" s="190">
        <f>DATOS!$E$13</f>
        <v>1</v>
      </c>
      <c r="H181" s="178"/>
      <c r="I181" s="191"/>
      <c r="J181" s="178"/>
      <c r="K181" s="178"/>
      <c r="L181" s="178"/>
      <c r="M181" s="178"/>
      <c r="N181" s="160" t="str">
        <f t="shared" si="20"/>
        <v/>
      </c>
      <c r="P181" s="160" t="str">
        <f t="shared" si="21"/>
        <v/>
      </c>
      <c r="Q181" s="160">
        <f t="shared" si="23"/>
        <v>0</v>
      </c>
      <c r="R181" s="160" t="str">
        <f t="shared" si="22"/>
        <v/>
      </c>
      <c r="S181" s="160" t="str">
        <f t="shared" si="24"/>
        <v/>
      </c>
    </row>
    <row r="182" spans="3:19" ht="17.45" customHeight="1" x14ac:dyDescent="0.25">
      <c r="C182" s="188"/>
      <c r="D182" s="189"/>
      <c r="E182" s="178"/>
      <c r="F182" s="178"/>
      <c r="G182" s="190">
        <f>DATOS!$E$13</f>
        <v>1</v>
      </c>
      <c r="H182" s="178"/>
      <c r="I182" s="191"/>
      <c r="J182" s="178"/>
      <c r="K182" s="178"/>
      <c r="L182" s="178"/>
      <c r="M182" s="178"/>
      <c r="N182" s="160" t="str">
        <f t="shared" si="20"/>
        <v/>
      </c>
      <c r="P182" s="160" t="str">
        <f t="shared" si="21"/>
        <v/>
      </c>
      <c r="Q182" s="160">
        <f t="shared" si="23"/>
        <v>0</v>
      </c>
      <c r="R182" s="160" t="str">
        <f t="shared" si="22"/>
        <v/>
      </c>
      <c r="S182" s="160" t="str">
        <f t="shared" si="24"/>
        <v/>
      </c>
    </row>
    <row r="183" spans="3:19" ht="17.45" customHeight="1" x14ac:dyDescent="0.25">
      <c r="C183" s="188"/>
      <c r="D183" s="189"/>
      <c r="E183" s="178"/>
      <c r="F183" s="178"/>
      <c r="G183" s="190">
        <f>DATOS!$E$13</f>
        <v>1</v>
      </c>
      <c r="H183" s="178"/>
      <c r="I183" s="191"/>
      <c r="J183" s="178"/>
      <c r="K183" s="178"/>
      <c r="L183" s="178"/>
      <c r="M183" s="178"/>
      <c r="N183" s="160" t="str">
        <f t="shared" si="20"/>
        <v/>
      </c>
      <c r="P183" s="160" t="str">
        <f t="shared" si="21"/>
        <v/>
      </c>
      <c r="Q183" s="160">
        <f t="shared" si="23"/>
        <v>0</v>
      </c>
      <c r="R183" s="160" t="str">
        <f t="shared" si="22"/>
        <v/>
      </c>
      <c r="S183" s="160" t="str">
        <f t="shared" si="24"/>
        <v/>
      </c>
    </row>
    <row r="184" spans="3:19" ht="17.45" customHeight="1" x14ac:dyDescent="0.25">
      <c r="C184" s="188"/>
      <c r="D184" s="189"/>
      <c r="E184" s="178"/>
      <c r="F184" s="178"/>
      <c r="G184" s="190">
        <f>DATOS!$E$13</f>
        <v>1</v>
      </c>
      <c r="H184" s="178"/>
      <c r="I184" s="191"/>
      <c r="J184" s="178"/>
      <c r="K184" s="178"/>
      <c r="L184" s="178"/>
      <c r="M184" s="178"/>
      <c r="N184" s="160" t="str">
        <f t="shared" si="20"/>
        <v/>
      </c>
      <c r="P184" s="160" t="str">
        <f t="shared" si="21"/>
        <v/>
      </c>
      <c r="Q184" s="160">
        <f t="shared" si="23"/>
        <v>0</v>
      </c>
      <c r="R184" s="160" t="str">
        <f t="shared" si="22"/>
        <v/>
      </c>
      <c r="S184" s="160" t="str">
        <f t="shared" si="24"/>
        <v/>
      </c>
    </row>
    <row r="185" spans="3:19" ht="17.45" customHeight="1" x14ac:dyDescent="0.25">
      <c r="C185" s="188"/>
      <c r="D185" s="189"/>
      <c r="E185" s="178"/>
      <c r="F185" s="178"/>
      <c r="G185" s="190">
        <f>DATOS!$E$13</f>
        <v>1</v>
      </c>
      <c r="H185" s="178"/>
      <c r="I185" s="191"/>
      <c r="J185" s="178"/>
      <c r="K185" s="178"/>
      <c r="L185" s="178"/>
      <c r="M185" s="178"/>
      <c r="N185" s="160" t="str">
        <f t="shared" si="20"/>
        <v/>
      </c>
      <c r="P185" s="160" t="str">
        <f t="shared" si="21"/>
        <v/>
      </c>
      <c r="Q185" s="160">
        <f t="shared" si="23"/>
        <v>0</v>
      </c>
      <c r="R185" s="160" t="str">
        <f t="shared" si="22"/>
        <v/>
      </c>
      <c r="S185" s="160" t="str">
        <f t="shared" si="24"/>
        <v/>
      </c>
    </row>
    <row r="186" spans="3:19" ht="17.45" customHeight="1" x14ac:dyDescent="0.25">
      <c r="C186" s="188"/>
      <c r="D186" s="189"/>
      <c r="E186" s="178"/>
      <c r="F186" s="178"/>
      <c r="G186" s="190">
        <f>DATOS!$E$13</f>
        <v>1</v>
      </c>
      <c r="H186" s="178"/>
      <c r="I186" s="191"/>
      <c r="J186" s="178"/>
      <c r="K186" s="178"/>
      <c r="L186" s="178"/>
      <c r="M186" s="178"/>
      <c r="N186" s="160" t="str">
        <f t="shared" si="20"/>
        <v/>
      </c>
      <c r="P186" s="160" t="str">
        <f t="shared" si="21"/>
        <v/>
      </c>
      <c r="Q186" s="160">
        <f t="shared" si="23"/>
        <v>0</v>
      </c>
      <c r="R186" s="160" t="str">
        <f t="shared" si="22"/>
        <v/>
      </c>
      <c r="S186" s="160" t="str">
        <f t="shared" si="24"/>
        <v/>
      </c>
    </row>
    <row r="187" spans="3:19" ht="17.45" customHeight="1" x14ac:dyDescent="0.25">
      <c r="C187" s="188"/>
      <c r="D187" s="189"/>
      <c r="E187" s="178"/>
      <c r="F187" s="178"/>
      <c r="G187" s="190">
        <f>DATOS!$E$13</f>
        <v>1</v>
      </c>
      <c r="H187" s="178"/>
      <c r="I187" s="191"/>
      <c r="J187" s="178"/>
      <c r="K187" s="178"/>
      <c r="L187" s="178"/>
      <c r="M187" s="178"/>
      <c r="N187" s="160" t="str">
        <f t="shared" si="20"/>
        <v/>
      </c>
      <c r="P187" s="160" t="str">
        <f t="shared" si="21"/>
        <v/>
      </c>
      <c r="Q187" s="160">
        <f t="shared" si="23"/>
        <v>0</v>
      </c>
      <c r="R187" s="160" t="str">
        <f t="shared" si="22"/>
        <v/>
      </c>
      <c r="S187" s="160" t="str">
        <f t="shared" si="24"/>
        <v/>
      </c>
    </row>
    <row r="188" spans="3:19" ht="17.45" customHeight="1" x14ac:dyDescent="0.25">
      <c r="C188" s="188"/>
      <c r="D188" s="189"/>
      <c r="E188" s="178"/>
      <c r="F188" s="178"/>
      <c r="G188" s="190">
        <f>DATOS!$E$13</f>
        <v>1</v>
      </c>
      <c r="H188" s="178"/>
      <c r="I188" s="191"/>
      <c r="J188" s="178"/>
      <c r="K188" s="178"/>
      <c r="L188" s="178"/>
      <c r="M188" s="178"/>
      <c r="N188" s="160" t="str">
        <f t="shared" si="20"/>
        <v/>
      </c>
      <c r="P188" s="160" t="str">
        <f t="shared" si="21"/>
        <v/>
      </c>
      <c r="Q188" s="160">
        <f t="shared" si="23"/>
        <v>0</v>
      </c>
      <c r="R188" s="160" t="str">
        <f t="shared" si="22"/>
        <v/>
      </c>
      <c r="S188" s="160" t="str">
        <f t="shared" si="24"/>
        <v/>
      </c>
    </row>
    <row r="189" spans="3:19" ht="17.45" customHeight="1" x14ac:dyDescent="0.25">
      <c r="C189" s="188"/>
      <c r="D189" s="189"/>
      <c r="E189" s="178"/>
      <c r="F189" s="178"/>
      <c r="G189" s="190">
        <f>DATOS!$E$13</f>
        <v>1</v>
      </c>
      <c r="H189" s="178"/>
      <c r="I189" s="191"/>
      <c r="J189" s="178"/>
      <c r="K189" s="178"/>
      <c r="L189" s="178"/>
      <c r="M189" s="178"/>
      <c r="N189" s="160" t="str">
        <f t="shared" si="20"/>
        <v/>
      </c>
      <c r="P189" s="160" t="str">
        <f t="shared" si="21"/>
        <v/>
      </c>
      <c r="Q189" s="160">
        <f t="shared" si="23"/>
        <v>0</v>
      </c>
      <c r="R189" s="160" t="str">
        <f t="shared" si="22"/>
        <v/>
      </c>
      <c r="S189" s="160" t="str">
        <f t="shared" si="24"/>
        <v/>
      </c>
    </row>
    <row r="190" spans="3:19" ht="17.45" customHeight="1" x14ac:dyDescent="0.25">
      <c r="C190" s="188"/>
      <c r="D190" s="189"/>
      <c r="E190" s="178"/>
      <c r="F190" s="178"/>
      <c r="G190" s="190">
        <f>DATOS!$E$13</f>
        <v>1</v>
      </c>
      <c r="H190" s="178"/>
      <c r="I190" s="191"/>
      <c r="J190" s="178"/>
      <c r="K190" s="178"/>
      <c r="L190" s="178"/>
      <c r="M190" s="178"/>
      <c r="N190" s="160" t="str">
        <f t="shared" si="20"/>
        <v/>
      </c>
      <c r="P190" s="160" t="str">
        <f t="shared" si="21"/>
        <v/>
      </c>
      <c r="Q190" s="160">
        <f t="shared" si="23"/>
        <v>0</v>
      </c>
      <c r="R190" s="160" t="str">
        <f t="shared" si="22"/>
        <v/>
      </c>
      <c r="S190" s="160" t="str">
        <f t="shared" si="24"/>
        <v/>
      </c>
    </row>
    <row r="191" spans="3:19" ht="17.45" customHeight="1" x14ac:dyDescent="0.25">
      <c r="C191" s="188"/>
      <c r="D191" s="189"/>
      <c r="E191" s="178"/>
      <c r="F191" s="178"/>
      <c r="G191" s="190">
        <f>DATOS!$E$13</f>
        <v>1</v>
      </c>
      <c r="H191" s="178"/>
      <c r="I191" s="191"/>
      <c r="J191" s="178"/>
      <c r="K191" s="178"/>
      <c r="L191" s="178"/>
      <c r="M191" s="178"/>
      <c r="N191" s="160" t="str">
        <f t="shared" si="20"/>
        <v/>
      </c>
      <c r="P191" s="160" t="str">
        <f t="shared" si="21"/>
        <v/>
      </c>
      <c r="Q191" s="160">
        <f t="shared" si="23"/>
        <v>0</v>
      </c>
      <c r="R191" s="160" t="str">
        <f t="shared" si="22"/>
        <v/>
      </c>
      <c r="S191" s="160" t="str">
        <f t="shared" si="24"/>
        <v/>
      </c>
    </row>
    <row r="192" spans="3:19" ht="17.45" customHeight="1" x14ac:dyDescent="0.25">
      <c r="C192" s="188"/>
      <c r="D192" s="189"/>
      <c r="E192" s="178"/>
      <c r="F192" s="178"/>
      <c r="G192" s="190">
        <f>DATOS!$E$13</f>
        <v>1</v>
      </c>
      <c r="H192" s="178"/>
      <c r="I192" s="191"/>
      <c r="J192" s="178"/>
      <c r="K192" s="178"/>
      <c r="L192" s="178"/>
      <c r="M192" s="178"/>
      <c r="N192" s="160" t="str">
        <f t="shared" si="20"/>
        <v/>
      </c>
      <c r="P192" s="160" t="str">
        <f t="shared" si="21"/>
        <v/>
      </c>
      <c r="Q192" s="160">
        <f t="shared" si="23"/>
        <v>0</v>
      </c>
      <c r="R192" s="160" t="str">
        <f t="shared" si="22"/>
        <v/>
      </c>
      <c r="S192" s="160" t="str">
        <f t="shared" si="24"/>
        <v/>
      </c>
    </row>
    <row r="193" spans="3:19" ht="17.45" customHeight="1" x14ac:dyDescent="0.25">
      <c r="C193" s="188"/>
      <c r="D193" s="189"/>
      <c r="E193" s="178"/>
      <c r="F193" s="178"/>
      <c r="G193" s="190">
        <f>DATOS!$E$13</f>
        <v>1</v>
      </c>
      <c r="H193" s="178"/>
      <c r="I193" s="191"/>
      <c r="J193" s="178"/>
      <c r="K193" s="178"/>
      <c r="L193" s="178"/>
      <c r="M193" s="178"/>
      <c r="N193" s="160" t="str">
        <f t="shared" si="20"/>
        <v/>
      </c>
      <c r="P193" s="160" t="str">
        <f t="shared" si="21"/>
        <v/>
      </c>
      <c r="Q193" s="160">
        <f t="shared" si="23"/>
        <v>0</v>
      </c>
      <c r="R193" s="160" t="str">
        <f t="shared" si="22"/>
        <v/>
      </c>
      <c r="S193" s="160" t="str">
        <f t="shared" si="24"/>
        <v/>
      </c>
    </row>
    <row r="194" spans="3:19" ht="17.45" customHeight="1" x14ac:dyDescent="0.25">
      <c r="C194" s="188"/>
      <c r="D194" s="189"/>
      <c r="E194" s="178"/>
      <c r="F194" s="178"/>
      <c r="G194" s="190">
        <f>DATOS!$E$13</f>
        <v>1</v>
      </c>
      <c r="H194" s="178"/>
      <c r="I194" s="191"/>
      <c r="J194" s="178"/>
      <c r="K194" s="178"/>
      <c r="L194" s="178"/>
      <c r="M194" s="178"/>
      <c r="N194" s="160" t="str">
        <f t="shared" si="20"/>
        <v/>
      </c>
      <c r="P194" s="160" t="str">
        <f t="shared" si="21"/>
        <v/>
      </c>
      <c r="Q194" s="160">
        <f t="shared" si="23"/>
        <v>0</v>
      </c>
      <c r="R194" s="160" t="str">
        <f t="shared" si="22"/>
        <v/>
      </c>
      <c r="S194" s="160" t="str">
        <f t="shared" si="24"/>
        <v/>
      </c>
    </row>
    <row r="195" spans="3:19" ht="17.45" customHeight="1" x14ac:dyDescent="0.25">
      <c r="C195" s="188"/>
      <c r="D195" s="189"/>
      <c r="E195" s="178"/>
      <c r="F195" s="178"/>
      <c r="G195" s="190">
        <f>DATOS!$E$13</f>
        <v>1</v>
      </c>
      <c r="H195" s="178"/>
      <c r="I195" s="191"/>
      <c r="J195" s="178"/>
      <c r="K195" s="178"/>
      <c r="L195" s="178"/>
      <c r="M195" s="178"/>
      <c r="N195" s="160" t="str">
        <f t="shared" si="20"/>
        <v/>
      </c>
      <c r="P195" s="160" t="str">
        <f t="shared" si="21"/>
        <v/>
      </c>
      <c r="Q195" s="160">
        <f t="shared" si="23"/>
        <v>0</v>
      </c>
      <c r="R195" s="160" t="str">
        <f t="shared" si="22"/>
        <v/>
      </c>
      <c r="S195" s="160" t="str">
        <f t="shared" si="24"/>
        <v/>
      </c>
    </row>
    <row r="196" spans="3:19" ht="17.45" customHeight="1" x14ac:dyDescent="0.25">
      <c r="C196" s="188"/>
      <c r="D196" s="189"/>
      <c r="E196" s="178"/>
      <c r="F196" s="178"/>
      <c r="G196" s="190">
        <f>DATOS!$E$13</f>
        <v>1</v>
      </c>
      <c r="H196" s="178"/>
      <c r="I196" s="191"/>
      <c r="J196" s="178"/>
      <c r="K196" s="178"/>
      <c r="L196" s="178"/>
      <c r="M196" s="178"/>
      <c r="N196" s="160" t="str">
        <f t="shared" si="20"/>
        <v/>
      </c>
      <c r="P196" s="160" t="str">
        <f t="shared" si="21"/>
        <v/>
      </c>
      <c r="Q196" s="160">
        <f t="shared" si="23"/>
        <v>0</v>
      </c>
      <c r="R196" s="160" t="str">
        <f t="shared" si="22"/>
        <v/>
      </c>
      <c r="S196" s="160" t="str">
        <f t="shared" si="24"/>
        <v/>
      </c>
    </row>
    <row r="197" spans="3:19" ht="17.45" customHeight="1" x14ac:dyDescent="0.25">
      <c r="C197" s="188"/>
      <c r="D197" s="189"/>
      <c r="E197" s="178"/>
      <c r="F197" s="178"/>
      <c r="G197" s="190">
        <f>DATOS!$E$13</f>
        <v>1</v>
      </c>
      <c r="H197" s="178"/>
      <c r="I197" s="191"/>
      <c r="J197" s="178"/>
      <c r="K197" s="178"/>
      <c r="L197" s="178"/>
      <c r="M197" s="178"/>
      <c r="N197" s="160" t="str">
        <f t="shared" si="20"/>
        <v/>
      </c>
      <c r="P197" s="160" t="str">
        <f t="shared" si="21"/>
        <v/>
      </c>
      <c r="Q197" s="160">
        <f t="shared" si="23"/>
        <v>0</v>
      </c>
      <c r="R197" s="160" t="str">
        <f t="shared" si="22"/>
        <v/>
      </c>
      <c r="S197" s="160" t="str">
        <f t="shared" si="24"/>
        <v/>
      </c>
    </row>
    <row r="198" spans="3:19" ht="17.45" customHeight="1" x14ac:dyDescent="0.25">
      <c r="C198" s="188"/>
      <c r="D198" s="189"/>
      <c r="E198" s="178"/>
      <c r="F198" s="178"/>
      <c r="G198" s="190">
        <f>DATOS!$E$13</f>
        <v>1</v>
      </c>
      <c r="H198" s="178"/>
      <c r="I198" s="191"/>
      <c r="J198" s="178"/>
      <c r="K198" s="178"/>
      <c r="L198" s="178"/>
      <c r="M198" s="178"/>
      <c r="N198" s="160" t="str">
        <f t="shared" si="20"/>
        <v/>
      </c>
      <c r="P198" s="160" t="str">
        <f t="shared" si="21"/>
        <v/>
      </c>
      <c r="Q198" s="160">
        <f t="shared" si="23"/>
        <v>0</v>
      </c>
      <c r="R198" s="160" t="str">
        <f t="shared" si="22"/>
        <v/>
      </c>
      <c r="S198" s="160" t="str">
        <f t="shared" si="24"/>
        <v/>
      </c>
    </row>
    <row r="199" spans="3:19" ht="17.45" customHeight="1" x14ac:dyDescent="0.25">
      <c r="C199" s="188"/>
      <c r="D199" s="189"/>
      <c r="E199" s="178"/>
      <c r="F199" s="178"/>
      <c r="G199" s="190">
        <f>DATOS!$E$13</f>
        <v>1</v>
      </c>
      <c r="H199" s="178"/>
      <c r="I199" s="191"/>
      <c r="J199" s="178"/>
      <c r="K199" s="178"/>
      <c r="L199" s="178"/>
      <c r="M199" s="178"/>
      <c r="N199" s="160" t="str">
        <f t="shared" si="20"/>
        <v/>
      </c>
      <c r="P199" s="160" t="str">
        <f t="shared" si="21"/>
        <v/>
      </c>
      <c r="Q199" s="160">
        <f t="shared" si="23"/>
        <v>0</v>
      </c>
      <c r="R199" s="160" t="str">
        <f t="shared" si="22"/>
        <v/>
      </c>
      <c r="S199" s="160" t="str">
        <f t="shared" si="24"/>
        <v/>
      </c>
    </row>
    <row r="200" spans="3:19" ht="17.45" customHeight="1" x14ac:dyDescent="0.25">
      <c r="C200" s="188"/>
      <c r="D200" s="189"/>
      <c r="E200" s="178"/>
      <c r="F200" s="178"/>
      <c r="G200" s="190">
        <f>DATOS!$E$13</f>
        <v>1</v>
      </c>
      <c r="H200" s="178"/>
      <c r="I200" s="191"/>
      <c r="J200" s="178"/>
      <c r="K200" s="178"/>
      <c r="L200" s="178"/>
      <c r="M200" s="178"/>
      <c r="N200" s="160" t="str">
        <f t="shared" si="20"/>
        <v/>
      </c>
      <c r="P200" s="160" t="str">
        <f t="shared" si="21"/>
        <v/>
      </c>
      <c r="Q200" s="160">
        <f t="shared" si="23"/>
        <v>0</v>
      </c>
      <c r="R200" s="160" t="str">
        <f t="shared" si="22"/>
        <v/>
      </c>
      <c r="S200" s="160" t="str">
        <f t="shared" si="24"/>
        <v/>
      </c>
    </row>
    <row r="201" spans="3:19" ht="17.45" customHeight="1" x14ac:dyDescent="0.25">
      <c r="C201" s="188"/>
      <c r="D201" s="189"/>
      <c r="E201" s="178"/>
      <c r="F201" s="178"/>
      <c r="G201" s="190">
        <f>DATOS!$E$13</f>
        <v>1</v>
      </c>
      <c r="H201" s="178"/>
      <c r="I201" s="191"/>
      <c r="J201" s="178"/>
      <c r="K201" s="178"/>
      <c r="L201" s="178"/>
      <c r="M201" s="178"/>
      <c r="N201" s="160" t="str">
        <f t="shared" si="20"/>
        <v/>
      </c>
      <c r="P201" s="160" t="str">
        <f t="shared" si="21"/>
        <v/>
      </c>
      <c r="Q201" s="160">
        <f t="shared" si="23"/>
        <v>0</v>
      </c>
      <c r="R201" s="160" t="str">
        <f t="shared" si="22"/>
        <v/>
      </c>
      <c r="S201" s="160" t="str">
        <f t="shared" si="24"/>
        <v/>
      </c>
    </row>
    <row r="202" spans="3:19" ht="17.45" customHeight="1" x14ac:dyDescent="0.25">
      <c r="C202" s="188"/>
      <c r="D202" s="189"/>
      <c r="E202" s="178"/>
      <c r="F202" s="178"/>
      <c r="G202" s="190">
        <f>DATOS!$E$13</f>
        <v>1</v>
      </c>
      <c r="H202" s="178"/>
      <c r="I202" s="191"/>
      <c r="J202" s="178"/>
      <c r="K202" s="178"/>
      <c r="L202" s="178"/>
      <c r="M202" s="178"/>
      <c r="N202" s="160" t="str">
        <f t="shared" si="20"/>
        <v/>
      </c>
      <c r="P202" s="160" t="str">
        <f t="shared" si="21"/>
        <v/>
      </c>
      <c r="Q202" s="160">
        <f t="shared" si="23"/>
        <v>0</v>
      </c>
      <c r="R202" s="160" t="str">
        <f t="shared" si="22"/>
        <v/>
      </c>
      <c r="S202" s="160" t="str">
        <f t="shared" si="24"/>
        <v/>
      </c>
    </row>
    <row r="203" spans="3:19" ht="17.45" customHeight="1" x14ac:dyDescent="0.25">
      <c r="C203" s="188"/>
      <c r="D203" s="189"/>
      <c r="E203" s="178"/>
      <c r="F203" s="178"/>
      <c r="G203" s="190">
        <f>DATOS!$E$13</f>
        <v>1</v>
      </c>
      <c r="H203" s="178"/>
      <c r="I203" s="191"/>
      <c r="J203" s="178"/>
      <c r="K203" s="178"/>
      <c r="L203" s="178"/>
      <c r="M203" s="178"/>
      <c r="N203" s="160" t="str">
        <f t="shared" si="20"/>
        <v/>
      </c>
      <c r="P203" s="160" t="str">
        <f t="shared" si="21"/>
        <v/>
      </c>
      <c r="Q203" s="160">
        <f t="shared" si="23"/>
        <v>0</v>
      </c>
      <c r="R203" s="160" t="str">
        <f t="shared" si="22"/>
        <v/>
      </c>
      <c r="S203" s="160" t="str">
        <f t="shared" si="24"/>
        <v/>
      </c>
    </row>
    <row r="204" spans="3:19" ht="17.45" customHeight="1" x14ac:dyDescent="0.25">
      <c r="C204" s="188"/>
      <c r="D204" s="189"/>
      <c r="E204" s="178"/>
      <c r="F204" s="178"/>
      <c r="G204" s="190">
        <f>DATOS!$E$13</f>
        <v>1</v>
      </c>
      <c r="H204" s="178"/>
      <c r="I204" s="191"/>
      <c r="J204" s="178"/>
      <c r="K204" s="178"/>
      <c r="L204" s="178"/>
      <c r="M204" s="178"/>
      <c r="N204" s="160" t="str">
        <f t="shared" si="20"/>
        <v/>
      </c>
      <c r="P204" s="160" t="str">
        <f t="shared" si="21"/>
        <v/>
      </c>
      <c r="Q204" s="160">
        <f t="shared" si="23"/>
        <v>0</v>
      </c>
      <c r="R204" s="160" t="str">
        <f t="shared" si="22"/>
        <v/>
      </c>
      <c r="S204" s="160" t="str">
        <f t="shared" si="24"/>
        <v/>
      </c>
    </row>
    <row r="205" spans="3:19" ht="17.45" customHeight="1" x14ac:dyDescent="0.25">
      <c r="C205" s="188"/>
      <c r="D205" s="189"/>
      <c r="E205" s="178"/>
      <c r="F205" s="178"/>
      <c r="G205" s="190">
        <f>DATOS!$E$13</f>
        <v>1</v>
      </c>
      <c r="H205" s="178"/>
      <c r="I205" s="191"/>
      <c r="J205" s="178"/>
      <c r="K205" s="178"/>
      <c r="L205" s="178"/>
      <c r="M205" s="178"/>
      <c r="N205" s="160" t="str">
        <f t="shared" si="20"/>
        <v/>
      </c>
      <c r="P205" s="160" t="str">
        <f t="shared" si="21"/>
        <v/>
      </c>
      <c r="Q205" s="160">
        <f t="shared" si="23"/>
        <v>0</v>
      </c>
      <c r="R205" s="160" t="str">
        <f t="shared" si="22"/>
        <v/>
      </c>
      <c r="S205" s="160" t="str">
        <f t="shared" si="24"/>
        <v/>
      </c>
    </row>
    <row r="206" spans="3:19" ht="17.45" customHeight="1" x14ac:dyDescent="0.25">
      <c r="C206" s="188"/>
      <c r="D206" s="189"/>
      <c r="E206" s="178"/>
      <c r="F206" s="178"/>
      <c r="G206" s="190">
        <f>DATOS!$E$13</f>
        <v>1</v>
      </c>
      <c r="H206" s="178"/>
      <c r="I206" s="191"/>
      <c r="J206" s="178"/>
      <c r="K206" s="178"/>
      <c r="L206" s="178"/>
      <c r="M206" s="178"/>
      <c r="N206" s="160" t="str">
        <f t="shared" si="20"/>
        <v/>
      </c>
      <c r="P206" s="160" t="str">
        <f t="shared" si="21"/>
        <v/>
      </c>
      <c r="Q206" s="160">
        <f t="shared" si="23"/>
        <v>0</v>
      </c>
      <c r="R206" s="160" t="str">
        <f t="shared" si="22"/>
        <v/>
      </c>
      <c r="S206" s="160" t="str">
        <f t="shared" si="24"/>
        <v/>
      </c>
    </row>
    <row r="207" spans="3:19" ht="17.45" customHeight="1" x14ac:dyDescent="0.25">
      <c r="C207" s="188"/>
      <c r="D207" s="189"/>
      <c r="E207" s="178"/>
      <c r="F207" s="178"/>
      <c r="G207" s="190">
        <f>DATOS!$E$13</f>
        <v>1</v>
      </c>
      <c r="H207" s="178"/>
      <c r="I207" s="191"/>
      <c r="J207" s="178"/>
      <c r="K207" s="178"/>
      <c r="L207" s="178"/>
      <c r="M207" s="178"/>
      <c r="N207" s="160" t="str">
        <f t="shared" si="20"/>
        <v/>
      </c>
      <c r="P207" s="160" t="str">
        <f t="shared" si="21"/>
        <v/>
      </c>
      <c r="Q207" s="160">
        <f t="shared" si="23"/>
        <v>0</v>
      </c>
      <c r="R207" s="160" t="str">
        <f t="shared" si="22"/>
        <v/>
      </c>
      <c r="S207" s="160" t="str">
        <f t="shared" si="24"/>
        <v/>
      </c>
    </row>
    <row r="208" spans="3:19" ht="17.45" customHeight="1" x14ac:dyDescent="0.25">
      <c r="C208" s="188"/>
      <c r="D208" s="189"/>
      <c r="E208" s="178"/>
      <c r="F208" s="178"/>
      <c r="G208" s="190">
        <f>DATOS!$E$13</f>
        <v>1</v>
      </c>
      <c r="H208" s="178"/>
      <c r="I208" s="191"/>
      <c r="J208" s="178"/>
      <c r="K208" s="178"/>
      <c r="L208" s="178"/>
      <c r="M208" s="178"/>
      <c r="N208" s="160" t="str">
        <f t="shared" si="20"/>
        <v/>
      </c>
      <c r="P208" s="160" t="str">
        <f t="shared" si="21"/>
        <v/>
      </c>
      <c r="Q208" s="160">
        <f t="shared" si="23"/>
        <v>0</v>
      </c>
      <c r="R208" s="160" t="str">
        <f t="shared" si="22"/>
        <v/>
      </c>
      <c r="S208" s="160" t="str">
        <f t="shared" si="24"/>
        <v/>
      </c>
    </row>
    <row r="209" spans="3:19" ht="17.45" customHeight="1" x14ac:dyDescent="0.25">
      <c r="C209" s="188"/>
      <c r="D209" s="189"/>
      <c r="E209" s="178"/>
      <c r="F209" s="178"/>
      <c r="G209" s="190">
        <f>DATOS!$E$13</f>
        <v>1</v>
      </c>
      <c r="H209" s="178"/>
      <c r="I209" s="191"/>
      <c r="J209" s="178"/>
      <c r="K209" s="178"/>
      <c r="L209" s="178"/>
      <c r="M209" s="178"/>
      <c r="N209" s="160" t="str">
        <f t="shared" si="20"/>
        <v/>
      </c>
      <c r="P209" s="160" t="str">
        <f t="shared" si="21"/>
        <v/>
      </c>
      <c r="Q209" s="160">
        <f t="shared" si="23"/>
        <v>0</v>
      </c>
      <c r="R209" s="160" t="str">
        <f t="shared" si="22"/>
        <v/>
      </c>
      <c r="S209" s="160" t="str">
        <f t="shared" si="24"/>
        <v/>
      </c>
    </row>
    <row r="210" spans="3:19" ht="17.45" customHeight="1" x14ac:dyDescent="0.25">
      <c r="C210" s="188"/>
      <c r="D210" s="189"/>
      <c r="E210" s="178"/>
      <c r="F210" s="178"/>
      <c r="G210" s="190">
        <f>DATOS!$E$13</f>
        <v>1</v>
      </c>
      <c r="H210" s="178"/>
      <c r="I210" s="191"/>
      <c r="J210" s="178"/>
      <c r="K210" s="178"/>
      <c r="L210" s="178"/>
      <c r="M210" s="178"/>
      <c r="N210" s="160" t="str">
        <f t="shared" ref="N210:N273" si="25">IF(H210&amp;J210&amp;K210&amp;L210&amp;M210="","",H210+J210+K210-L210-M210)</f>
        <v/>
      </c>
      <c r="P210" s="160" t="str">
        <f t="shared" ref="P210:P273" si="26">IF($I210="E",H210,"")</f>
        <v/>
      </c>
      <c r="Q210" s="160">
        <f t="shared" si="23"/>
        <v>0</v>
      </c>
      <c r="R210" s="160" t="str">
        <f t="shared" ref="R210:R273" si="27">IF(OR($I210=8%,$I210=11%),$J210/$I210,"")</f>
        <v/>
      </c>
      <c r="S210" s="160" t="str">
        <f t="shared" si="24"/>
        <v/>
      </c>
    </row>
    <row r="211" spans="3:19" ht="17.45" customHeight="1" x14ac:dyDescent="0.25">
      <c r="C211" s="188"/>
      <c r="D211" s="189"/>
      <c r="E211" s="178"/>
      <c r="F211" s="178"/>
      <c r="G211" s="190">
        <f>DATOS!$E$13</f>
        <v>1</v>
      </c>
      <c r="H211" s="178"/>
      <c r="I211" s="191"/>
      <c r="J211" s="178"/>
      <c r="K211" s="178"/>
      <c r="L211" s="178"/>
      <c r="M211" s="178"/>
      <c r="N211" s="160" t="str">
        <f t="shared" si="25"/>
        <v/>
      </c>
      <c r="P211" s="160" t="str">
        <f t="shared" si="26"/>
        <v/>
      </c>
      <c r="Q211" s="160">
        <f t="shared" ref="Q211:Q274" si="28">IF($I211=0%,H211,"")</f>
        <v>0</v>
      </c>
      <c r="R211" s="160" t="str">
        <f t="shared" si="27"/>
        <v/>
      </c>
      <c r="S211" s="160" t="str">
        <f t="shared" ref="S211:S274" si="29">IF(OR($I211=15%,$I211=16%),$J211/$I211,"")</f>
        <v/>
      </c>
    </row>
    <row r="212" spans="3:19" ht="17.45" customHeight="1" x14ac:dyDescent="0.25">
      <c r="C212" s="188"/>
      <c r="D212" s="189"/>
      <c r="E212" s="178"/>
      <c r="F212" s="178"/>
      <c r="G212" s="190">
        <f>DATOS!$E$13</f>
        <v>1</v>
      </c>
      <c r="H212" s="178"/>
      <c r="I212" s="191"/>
      <c r="J212" s="178"/>
      <c r="K212" s="178"/>
      <c r="L212" s="178"/>
      <c r="M212" s="178"/>
      <c r="N212" s="160" t="str">
        <f t="shared" si="25"/>
        <v/>
      </c>
      <c r="P212" s="160" t="str">
        <f t="shared" si="26"/>
        <v/>
      </c>
      <c r="Q212" s="160">
        <f t="shared" si="28"/>
        <v>0</v>
      </c>
      <c r="R212" s="160" t="str">
        <f t="shared" si="27"/>
        <v/>
      </c>
      <c r="S212" s="160" t="str">
        <f t="shared" si="29"/>
        <v/>
      </c>
    </row>
    <row r="213" spans="3:19" ht="17.45" customHeight="1" x14ac:dyDescent="0.25">
      <c r="C213" s="188"/>
      <c r="D213" s="189"/>
      <c r="E213" s="178"/>
      <c r="F213" s="178"/>
      <c r="G213" s="190">
        <f>DATOS!$E$13</f>
        <v>1</v>
      </c>
      <c r="H213" s="178"/>
      <c r="I213" s="191"/>
      <c r="J213" s="178"/>
      <c r="K213" s="178"/>
      <c r="L213" s="178"/>
      <c r="M213" s="178"/>
      <c r="N213" s="160" t="str">
        <f t="shared" si="25"/>
        <v/>
      </c>
      <c r="P213" s="160" t="str">
        <f t="shared" si="26"/>
        <v/>
      </c>
      <c r="Q213" s="160">
        <f t="shared" si="28"/>
        <v>0</v>
      </c>
      <c r="R213" s="160" t="str">
        <f t="shared" si="27"/>
        <v/>
      </c>
      <c r="S213" s="160" t="str">
        <f t="shared" si="29"/>
        <v/>
      </c>
    </row>
    <row r="214" spans="3:19" ht="17.45" customHeight="1" x14ac:dyDescent="0.25">
      <c r="C214" s="188"/>
      <c r="D214" s="189"/>
      <c r="E214" s="178"/>
      <c r="F214" s="178"/>
      <c r="G214" s="190">
        <f>DATOS!$E$13</f>
        <v>1</v>
      </c>
      <c r="H214" s="178"/>
      <c r="I214" s="191"/>
      <c r="J214" s="178"/>
      <c r="K214" s="178"/>
      <c r="L214" s="178"/>
      <c r="M214" s="178"/>
      <c r="N214" s="160" t="str">
        <f t="shared" si="25"/>
        <v/>
      </c>
      <c r="P214" s="160" t="str">
        <f t="shared" si="26"/>
        <v/>
      </c>
      <c r="Q214" s="160">
        <f t="shared" si="28"/>
        <v>0</v>
      </c>
      <c r="R214" s="160" t="str">
        <f t="shared" si="27"/>
        <v/>
      </c>
      <c r="S214" s="160" t="str">
        <f t="shared" si="29"/>
        <v/>
      </c>
    </row>
    <row r="215" spans="3:19" ht="17.45" customHeight="1" x14ac:dyDescent="0.25">
      <c r="C215" s="188"/>
      <c r="D215" s="189"/>
      <c r="E215" s="178"/>
      <c r="F215" s="178"/>
      <c r="G215" s="190">
        <f>DATOS!$E$13</f>
        <v>1</v>
      </c>
      <c r="H215" s="178"/>
      <c r="I215" s="191"/>
      <c r="J215" s="178"/>
      <c r="K215" s="178"/>
      <c r="L215" s="178"/>
      <c r="M215" s="178"/>
      <c r="N215" s="160" t="str">
        <f t="shared" si="25"/>
        <v/>
      </c>
      <c r="P215" s="160" t="str">
        <f t="shared" si="26"/>
        <v/>
      </c>
      <c r="Q215" s="160">
        <f t="shared" si="28"/>
        <v>0</v>
      </c>
      <c r="R215" s="160" t="str">
        <f t="shared" si="27"/>
        <v/>
      </c>
      <c r="S215" s="160" t="str">
        <f t="shared" si="29"/>
        <v/>
      </c>
    </row>
    <row r="216" spans="3:19" ht="17.45" customHeight="1" x14ac:dyDescent="0.25">
      <c r="C216" s="188"/>
      <c r="D216" s="189"/>
      <c r="E216" s="178"/>
      <c r="F216" s="178"/>
      <c r="G216" s="190">
        <f>DATOS!$E$13</f>
        <v>1</v>
      </c>
      <c r="H216" s="178"/>
      <c r="I216" s="191"/>
      <c r="J216" s="178"/>
      <c r="K216" s="178"/>
      <c r="L216" s="178"/>
      <c r="M216" s="178"/>
      <c r="N216" s="160" t="str">
        <f t="shared" si="25"/>
        <v/>
      </c>
      <c r="P216" s="160" t="str">
        <f t="shared" si="26"/>
        <v/>
      </c>
      <c r="Q216" s="160">
        <f t="shared" si="28"/>
        <v>0</v>
      </c>
      <c r="R216" s="160" t="str">
        <f t="shared" si="27"/>
        <v/>
      </c>
      <c r="S216" s="160" t="str">
        <f t="shared" si="29"/>
        <v/>
      </c>
    </row>
    <row r="217" spans="3:19" ht="17.45" customHeight="1" x14ac:dyDescent="0.25">
      <c r="C217" s="188"/>
      <c r="D217" s="189"/>
      <c r="E217" s="178"/>
      <c r="F217" s="178"/>
      <c r="G217" s="190">
        <f>DATOS!$E$13</f>
        <v>1</v>
      </c>
      <c r="H217" s="178"/>
      <c r="I217" s="191"/>
      <c r="J217" s="178"/>
      <c r="K217" s="178"/>
      <c r="L217" s="178"/>
      <c r="M217" s="178"/>
      <c r="N217" s="160" t="str">
        <f t="shared" si="25"/>
        <v/>
      </c>
      <c r="P217" s="160" t="str">
        <f t="shared" si="26"/>
        <v/>
      </c>
      <c r="Q217" s="160">
        <f t="shared" si="28"/>
        <v>0</v>
      </c>
      <c r="R217" s="160" t="str">
        <f t="shared" si="27"/>
        <v/>
      </c>
      <c r="S217" s="160" t="str">
        <f t="shared" si="29"/>
        <v/>
      </c>
    </row>
    <row r="218" spans="3:19" ht="17.45" customHeight="1" x14ac:dyDescent="0.25">
      <c r="C218" s="188"/>
      <c r="D218" s="189"/>
      <c r="E218" s="178"/>
      <c r="F218" s="178"/>
      <c r="G218" s="190">
        <f>DATOS!$E$13</f>
        <v>1</v>
      </c>
      <c r="H218" s="178"/>
      <c r="I218" s="191"/>
      <c r="J218" s="178"/>
      <c r="K218" s="178"/>
      <c r="L218" s="178"/>
      <c r="M218" s="178"/>
      <c r="N218" s="160" t="str">
        <f t="shared" si="25"/>
        <v/>
      </c>
      <c r="P218" s="160" t="str">
        <f t="shared" si="26"/>
        <v/>
      </c>
      <c r="Q218" s="160">
        <f t="shared" si="28"/>
        <v>0</v>
      </c>
      <c r="R218" s="160" t="str">
        <f t="shared" si="27"/>
        <v/>
      </c>
      <c r="S218" s="160" t="str">
        <f t="shared" si="29"/>
        <v/>
      </c>
    </row>
    <row r="219" spans="3:19" ht="17.45" customHeight="1" x14ac:dyDescent="0.25">
      <c r="C219" s="188"/>
      <c r="D219" s="189"/>
      <c r="E219" s="178"/>
      <c r="F219" s="178"/>
      <c r="G219" s="190">
        <f>DATOS!$E$13</f>
        <v>1</v>
      </c>
      <c r="H219" s="178"/>
      <c r="I219" s="191"/>
      <c r="J219" s="178"/>
      <c r="K219" s="178"/>
      <c r="L219" s="178"/>
      <c r="M219" s="178"/>
      <c r="N219" s="160" t="str">
        <f t="shared" si="25"/>
        <v/>
      </c>
      <c r="P219" s="160" t="str">
        <f t="shared" si="26"/>
        <v/>
      </c>
      <c r="Q219" s="160">
        <f t="shared" si="28"/>
        <v>0</v>
      </c>
      <c r="R219" s="160" t="str">
        <f t="shared" si="27"/>
        <v/>
      </c>
      <c r="S219" s="160" t="str">
        <f t="shared" si="29"/>
        <v/>
      </c>
    </row>
    <row r="220" spans="3:19" ht="17.45" customHeight="1" x14ac:dyDescent="0.25">
      <c r="C220" s="188"/>
      <c r="D220" s="189"/>
      <c r="E220" s="178"/>
      <c r="F220" s="178"/>
      <c r="G220" s="190">
        <f>DATOS!$E$13</f>
        <v>1</v>
      </c>
      <c r="H220" s="178"/>
      <c r="I220" s="191"/>
      <c r="J220" s="178"/>
      <c r="K220" s="178"/>
      <c r="L220" s="178"/>
      <c r="M220" s="178"/>
      <c r="N220" s="160" t="str">
        <f t="shared" si="25"/>
        <v/>
      </c>
      <c r="P220" s="160" t="str">
        <f t="shared" si="26"/>
        <v/>
      </c>
      <c r="Q220" s="160">
        <f t="shared" si="28"/>
        <v>0</v>
      </c>
      <c r="R220" s="160" t="str">
        <f t="shared" si="27"/>
        <v/>
      </c>
      <c r="S220" s="160" t="str">
        <f t="shared" si="29"/>
        <v/>
      </c>
    </row>
    <row r="221" spans="3:19" ht="17.45" customHeight="1" x14ac:dyDescent="0.25">
      <c r="C221" s="188"/>
      <c r="D221" s="189"/>
      <c r="E221" s="178"/>
      <c r="F221" s="178"/>
      <c r="G221" s="190">
        <f>DATOS!$E$13</f>
        <v>1</v>
      </c>
      <c r="H221" s="178"/>
      <c r="I221" s="191"/>
      <c r="J221" s="178"/>
      <c r="K221" s="178"/>
      <c r="L221" s="178"/>
      <c r="M221" s="178"/>
      <c r="N221" s="160" t="str">
        <f t="shared" si="25"/>
        <v/>
      </c>
      <c r="P221" s="160" t="str">
        <f t="shared" si="26"/>
        <v/>
      </c>
      <c r="Q221" s="160">
        <f t="shared" si="28"/>
        <v>0</v>
      </c>
      <c r="R221" s="160" t="str">
        <f t="shared" si="27"/>
        <v/>
      </c>
      <c r="S221" s="160" t="str">
        <f t="shared" si="29"/>
        <v/>
      </c>
    </row>
    <row r="222" spans="3:19" ht="17.45" customHeight="1" x14ac:dyDescent="0.25">
      <c r="C222" s="188"/>
      <c r="D222" s="189"/>
      <c r="E222" s="178"/>
      <c r="F222" s="178"/>
      <c r="G222" s="190">
        <f>DATOS!$E$13</f>
        <v>1</v>
      </c>
      <c r="H222" s="178"/>
      <c r="I222" s="191"/>
      <c r="J222" s="178"/>
      <c r="K222" s="178"/>
      <c r="L222" s="178"/>
      <c r="M222" s="178"/>
      <c r="N222" s="160" t="str">
        <f t="shared" si="25"/>
        <v/>
      </c>
      <c r="P222" s="160" t="str">
        <f t="shared" si="26"/>
        <v/>
      </c>
      <c r="Q222" s="160">
        <f t="shared" si="28"/>
        <v>0</v>
      </c>
      <c r="R222" s="160" t="str">
        <f t="shared" si="27"/>
        <v/>
      </c>
      <c r="S222" s="160" t="str">
        <f t="shared" si="29"/>
        <v/>
      </c>
    </row>
    <row r="223" spans="3:19" ht="17.45" customHeight="1" x14ac:dyDescent="0.25">
      <c r="C223" s="188"/>
      <c r="D223" s="189"/>
      <c r="E223" s="178"/>
      <c r="F223" s="178"/>
      <c r="G223" s="190">
        <f>DATOS!$E$13</f>
        <v>1</v>
      </c>
      <c r="H223" s="178"/>
      <c r="I223" s="191"/>
      <c r="J223" s="178"/>
      <c r="K223" s="178"/>
      <c r="L223" s="178"/>
      <c r="M223" s="178"/>
      <c r="N223" s="160" t="str">
        <f t="shared" si="25"/>
        <v/>
      </c>
      <c r="P223" s="160" t="str">
        <f t="shared" si="26"/>
        <v/>
      </c>
      <c r="Q223" s="160">
        <f t="shared" si="28"/>
        <v>0</v>
      </c>
      <c r="R223" s="160" t="str">
        <f t="shared" si="27"/>
        <v/>
      </c>
      <c r="S223" s="160" t="str">
        <f t="shared" si="29"/>
        <v/>
      </c>
    </row>
    <row r="224" spans="3:19" ht="17.45" customHeight="1" x14ac:dyDescent="0.25">
      <c r="C224" s="188"/>
      <c r="D224" s="189"/>
      <c r="E224" s="178"/>
      <c r="F224" s="178"/>
      <c r="G224" s="190">
        <f>DATOS!$E$13</f>
        <v>1</v>
      </c>
      <c r="H224" s="178"/>
      <c r="I224" s="191"/>
      <c r="J224" s="178"/>
      <c r="K224" s="178"/>
      <c r="L224" s="178"/>
      <c r="M224" s="178"/>
      <c r="N224" s="160" t="str">
        <f t="shared" si="25"/>
        <v/>
      </c>
      <c r="P224" s="160" t="str">
        <f t="shared" si="26"/>
        <v/>
      </c>
      <c r="Q224" s="160">
        <f t="shared" si="28"/>
        <v>0</v>
      </c>
      <c r="R224" s="160" t="str">
        <f t="shared" si="27"/>
        <v/>
      </c>
      <c r="S224" s="160" t="str">
        <f t="shared" si="29"/>
        <v/>
      </c>
    </row>
    <row r="225" spans="3:19" ht="17.45" customHeight="1" x14ac:dyDescent="0.25">
      <c r="C225" s="188"/>
      <c r="D225" s="189"/>
      <c r="E225" s="178"/>
      <c r="F225" s="178"/>
      <c r="G225" s="190">
        <f>DATOS!$E$13</f>
        <v>1</v>
      </c>
      <c r="H225" s="178"/>
      <c r="I225" s="191"/>
      <c r="J225" s="178"/>
      <c r="K225" s="178"/>
      <c r="L225" s="178"/>
      <c r="M225" s="178"/>
      <c r="N225" s="160" t="str">
        <f t="shared" si="25"/>
        <v/>
      </c>
      <c r="P225" s="160" t="str">
        <f t="shared" si="26"/>
        <v/>
      </c>
      <c r="Q225" s="160">
        <f t="shared" si="28"/>
        <v>0</v>
      </c>
      <c r="R225" s="160" t="str">
        <f t="shared" si="27"/>
        <v/>
      </c>
      <c r="S225" s="160" t="str">
        <f t="shared" si="29"/>
        <v/>
      </c>
    </row>
    <row r="226" spans="3:19" ht="17.45" customHeight="1" x14ac:dyDescent="0.25">
      <c r="C226" s="188"/>
      <c r="D226" s="189"/>
      <c r="E226" s="178"/>
      <c r="F226" s="178"/>
      <c r="G226" s="190">
        <f>DATOS!$E$13</f>
        <v>1</v>
      </c>
      <c r="H226" s="178"/>
      <c r="I226" s="191"/>
      <c r="J226" s="178"/>
      <c r="K226" s="178"/>
      <c r="L226" s="178"/>
      <c r="M226" s="178"/>
      <c r="N226" s="160" t="str">
        <f t="shared" si="25"/>
        <v/>
      </c>
      <c r="P226" s="160" t="str">
        <f t="shared" si="26"/>
        <v/>
      </c>
      <c r="Q226" s="160">
        <f t="shared" si="28"/>
        <v>0</v>
      </c>
      <c r="R226" s="160" t="str">
        <f t="shared" si="27"/>
        <v/>
      </c>
      <c r="S226" s="160" t="str">
        <f t="shared" si="29"/>
        <v/>
      </c>
    </row>
    <row r="227" spans="3:19" ht="17.45" customHeight="1" x14ac:dyDescent="0.25">
      <c r="C227" s="188"/>
      <c r="D227" s="189"/>
      <c r="E227" s="178"/>
      <c r="F227" s="178"/>
      <c r="G227" s="190">
        <f>DATOS!$E$13</f>
        <v>1</v>
      </c>
      <c r="H227" s="178"/>
      <c r="I227" s="191"/>
      <c r="J227" s="178"/>
      <c r="K227" s="178"/>
      <c r="L227" s="178"/>
      <c r="M227" s="178"/>
      <c r="N227" s="160" t="str">
        <f t="shared" si="25"/>
        <v/>
      </c>
      <c r="P227" s="160" t="str">
        <f t="shared" si="26"/>
        <v/>
      </c>
      <c r="Q227" s="160">
        <f t="shared" si="28"/>
        <v>0</v>
      </c>
      <c r="R227" s="160" t="str">
        <f t="shared" si="27"/>
        <v/>
      </c>
      <c r="S227" s="160" t="str">
        <f t="shared" si="29"/>
        <v/>
      </c>
    </row>
    <row r="228" spans="3:19" ht="17.45" customHeight="1" x14ac:dyDescent="0.25">
      <c r="C228" s="188"/>
      <c r="D228" s="189"/>
      <c r="E228" s="178"/>
      <c r="F228" s="178"/>
      <c r="G228" s="190">
        <f>DATOS!$E$13</f>
        <v>1</v>
      </c>
      <c r="H228" s="178"/>
      <c r="I228" s="191"/>
      <c r="J228" s="178"/>
      <c r="K228" s="178"/>
      <c r="L228" s="178"/>
      <c r="M228" s="178"/>
      <c r="N228" s="160" t="str">
        <f t="shared" si="25"/>
        <v/>
      </c>
      <c r="P228" s="160" t="str">
        <f t="shared" si="26"/>
        <v/>
      </c>
      <c r="Q228" s="160">
        <f t="shared" si="28"/>
        <v>0</v>
      </c>
      <c r="R228" s="160" t="str">
        <f t="shared" si="27"/>
        <v/>
      </c>
      <c r="S228" s="160" t="str">
        <f t="shared" si="29"/>
        <v/>
      </c>
    </row>
    <row r="229" spans="3:19" ht="17.45" customHeight="1" x14ac:dyDescent="0.25">
      <c r="C229" s="188"/>
      <c r="D229" s="189"/>
      <c r="E229" s="178"/>
      <c r="F229" s="178"/>
      <c r="G229" s="190">
        <f>DATOS!$E$13</f>
        <v>1</v>
      </c>
      <c r="H229" s="178"/>
      <c r="I229" s="191"/>
      <c r="J229" s="178"/>
      <c r="K229" s="178"/>
      <c r="L229" s="178"/>
      <c r="M229" s="178"/>
      <c r="N229" s="160" t="str">
        <f t="shared" si="25"/>
        <v/>
      </c>
      <c r="P229" s="160" t="str">
        <f t="shared" si="26"/>
        <v/>
      </c>
      <c r="Q229" s="160">
        <f t="shared" si="28"/>
        <v>0</v>
      </c>
      <c r="R229" s="160" t="str">
        <f t="shared" si="27"/>
        <v/>
      </c>
      <c r="S229" s="160" t="str">
        <f t="shared" si="29"/>
        <v/>
      </c>
    </row>
    <row r="230" spans="3:19" ht="17.45" customHeight="1" x14ac:dyDescent="0.25">
      <c r="C230" s="188"/>
      <c r="D230" s="189"/>
      <c r="E230" s="178"/>
      <c r="F230" s="178"/>
      <c r="G230" s="190">
        <f>DATOS!$E$13</f>
        <v>1</v>
      </c>
      <c r="H230" s="178"/>
      <c r="I230" s="191"/>
      <c r="J230" s="178"/>
      <c r="K230" s="178"/>
      <c r="L230" s="178"/>
      <c r="M230" s="178"/>
      <c r="N230" s="160" t="str">
        <f t="shared" si="25"/>
        <v/>
      </c>
      <c r="P230" s="160" t="str">
        <f t="shared" si="26"/>
        <v/>
      </c>
      <c r="Q230" s="160">
        <f t="shared" si="28"/>
        <v>0</v>
      </c>
      <c r="R230" s="160" t="str">
        <f t="shared" si="27"/>
        <v/>
      </c>
      <c r="S230" s="160" t="str">
        <f t="shared" si="29"/>
        <v/>
      </c>
    </row>
    <row r="231" spans="3:19" ht="17.45" customHeight="1" x14ac:dyDescent="0.25">
      <c r="C231" s="188"/>
      <c r="D231" s="189"/>
      <c r="E231" s="178"/>
      <c r="F231" s="178"/>
      <c r="G231" s="190">
        <f>DATOS!$E$13</f>
        <v>1</v>
      </c>
      <c r="H231" s="178"/>
      <c r="I231" s="191"/>
      <c r="J231" s="178"/>
      <c r="K231" s="178"/>
      <c r="L231" s="178"/>
      <c r="M231" s="178"/>
      <c r="N231" s="160" t="str">
        <f t="shared" si="25"/>
        <v/>
      </c>
      <c r="P231" s="160" t="str">
        <f t="shared" si="26"/>
        <v/>
      </c>
      <c r="Q231" s="160">
        <f t="shared" si="28"/>
        <v>0</v>
      </c>
      <c r="R231" s="160" t="str">
        <f t="shared" si="27"/>
        <v/>
      </c>
      <c r="S231" s="160" t="str">
        <f t="shared" si="29"/>
        <v/>
      </c>
    </row>
    <row r="232" spans="3:19" ht="17.45" customHeight="1" x14ac:dyDescent="0.25">
      <c r="C232" s="188"/>
      <c r="D232" s="189"/>
      <c r="E232" s="178"/>
      <c r="F232" s="178"/>
      <c r="G232" s="190">
        <f>DATOS!$E$13</f>
        <v>1</v>
      </c>
      <c r="H232" s="178"/>
      <c r="I232" s="191"/>
      <c r="J232" s="178"/>
      <c r="K232" s="178"/>
      <c r="L232" s="178"/>
      <c r="M232" s="178"/>
      <c r="N232" s="160" t="str">
        <f t="shared" si="25"/>
        <v/>
      </c>
      <c r="P232" s="160" t="str">
        <f t="shared" si="26"/>
        <v/>
      </c>
      <c r="Q232" s="160">
        <f t="shared" si="28"/>
        <v>0</v>
      </c>
      <c r="R232" s="160" t="str">
        <f t="shared" si="27"/>
        <v/>
      </c>
      <c r="S232" s="160" t="str">
        <f t="shared" si="29"/>
        <v/>
      </c>
    </row>
    <row r="233" spans="3:19" ht="17.45" customHeight="1" x14ac:dyDescent="0.25">
      <c r="C233" s="188"/>
      <c r="D233" s="189"/>
      <c r="E233" s="178"/>
      <c r="F233" s="178"/>
      <c r="G233" s="190">
        <f>DATOS!$E$13</f>
        <v>1</v>
      </c>
      <c r="H233" s="178"/>
      <c r="I233" s="191"/>
      <c r="J233" s="178"/>
      <c r="K233" s="178"/>
      <c r="L233" s="178"/>
      <c r="M233" s="178"/>
      <c r="N233" s="160" t="str">
        <f t="shared" si="25"/>
        <v/>
      </c>
      <c r="P233" s="160" t="str">
        <f t="shared" si="26"/>
        <v/>
      </c>
      <c r="Q233" s="160">
        <f t="shared" si="28"/>
        <v>0</v>
      </c>
      <c r="R233" s="160" t="str">
        <f t="shared" si="27"/>
        <v/>
      </c>
      <c r="S233" s="160" t="str">
        <f t="shared" si="29"/>
        <v/>
      </c>
    </row>
    <row r="234" spans="3:19" ht="17.45" customHeight="1" x14ac:dyDescent="0.25">
      <c r="C234" s="188"/>
      <c r="D234" s="189"/>
      <c r="E234" s="178"/>
      <c r="F234" s="178"/>
      <c r="G234" s="190">
        <f>DATOS!$E$13</f>
        <v>1</v>
      </c>
      <c r="H234" s="178"/>
      <c r="I234" s="191"/>
      <c r="J234" s="178"/>
      <c r="K234" s="178"/>
      <c r="L234" s="178"/>
      <c r="M234" s="178"/>
      <c r="N234" s="160" t="str">
        <f t="shared" si="25"/>
        <v/>
      </c>
      <c r="P234" s="160" t="str">
        <f t="shared" si="26"/>
        <v/>
      </c>
      <c r="Q234" s="160">
        <f t="shared" si="28"/>
        <v>0</v>
      </c>
      <c r="R234" s="160" t="str">
        <f t="shared" si="27"/>
        <v/>
      </c>
      <c r="S234" s="160" t="str">
        <f t="shared" si="29"/>
        <v/>
      </c>
    </row>
    <row r="235" spans="3:19" ht="17.45" customHeight="1" x14ac:dyDescent="0.25">
      <c r="C235" s="188"/>
      <c r="D235" s="189"/>
      <c r="E235" s="178"/>
      <c r="F235" s="178"/>
      <c r="G235" s="190">
        <f>DATOS!$E$13</f>
        <v>1</v>
      </c>
      <c r="H235" s="178"/>
      <c r="I235" s="191"/>
      <c r="J235" s="178"/>
      <c r="K235" s="178"/>
      <c r="L235" s="178"/>
      <c r="M235" s="178"/>
      <c r="N235" s="160" t="str">
        <f t="shared" si="25"/>
        <v/>
      </c>
      <c r="P235" s="160" t="str">
        <f t="shared" si="26"/>
        <v/>
      </c>
      <c r="Q235" s="160">
        <f t="shared" si="28"/>
        <v>0</v>
      </c>
      <c r="R235" s="160" t="str">
        <f t="shared" si="27"/>
        <v/>
      </c>
      <c r="S235" s="160" t="str">
        <f t="shared" si="29"/>
        <v/>
      </c>
    </row>
    <row r="236" spans="3:19" ht="17.45" customHeight="1" x14ac:dyDescent="0.25">
      <c r="C236" s="188"/>
      <c r="D236" s="189"/>
      <c r="E236" s="178"/>
      <c r="F236" s="178"/>
      <c r="G236" s="190">
        <f>DATOS!$E$13</f>
        <v>1</v>
      </c>
      <c r="H236" s="178"/>
      <c r="I236" s="191"/>
      <c r="J236" s="178"/>
      <c r="K236" s="178"/>
      <c r="L236" s="178"/>
      <c r="M236" s="178"/>
      <c r="N236" s="160" t="str">
        <f t="shared" si="25"/>
        <v/>
      </c>
      <c r="P236" s="160" t="str">
        <f t="shared" si="26"/>
        <v/>
      </c>
      <c r="Q236" s="160">
        <f t="shared" si="28"/>
        <v>0</v>
      </c>
      <c r="R236" s="160" t="str">
        <f t="shared" si="27"/>
        <v/>
      </c>
      <c r="S236" s="160" t="str">
        <f t="shared" si="29"/>
        <v/>
      </c>
    </row>
    <row r="237" spans="3:19" ht="17.45" customHeight="1" x14ac:dyDescent="0.25">
      <c r="C237" s="188"/>
      <c r="D237" s="189"/>
      <c r="E237" s="178"/>
      <c r="F237" s="178"/>
      <c r="G237" s="190">
        <f>DATOS!$E$13</f>
        <v>1</v>
      </c>
      <c r="H237" s="178"/>
      <c r="I237" s="191"/>
      <c r="J237" s="178"/>
      <c r="K237" s="178"/>
      <c r="L237" s="178"/>
      <c r="M237" s="178"/>
      <c r="N237" s="160" t="str">
        <f t="shared" si="25"/>
        <v/>
      </c>
      <c r="P237" s="160" t="str">
        <f t="shared" si="26"/>
        <v/>
      </c>
      <c r="Q237" s="160">
        <f t="shared" si="28"/>
        <v>0</v>
      </c>
      <c r="R237" s="160" t="str">
        <f t="shared" si="27"/>
        <v/>
      </c>
      <c r="S237" s="160" t="str">
        <f t="shared" si="29"/>
        <v/>
      </c>
    </row>
    <row r="238" spans="3:19" ht="17.45" customHeight="1" x14ac:dyDescent="0.25">
      <c r="C238" s="188"/>
      <c r="D238" s="189"/>
      <c r="E238" s="178"/>
      <c r="F238" s="178"/>
      <c r="G238" s="190">
        <f>DATOS!$E$13</f>
        <v>1</v>
      </c>
      <c r="H238" s="178"/>
      <c r="I238" s="191"/>
      <c r="J238" s="178"/>
      <c r="K238" s="178"/>
      <c r="L238" s="178"/>
      <c r="M238" s="178"/>
      <c r="N238" s="160" t="str">
        <f t="shared" si="25"/>
        <v/>
      </c>
      <c r="P238" s="160" t="str">
        <f t="shared" si="26"/>
        <v/>
      </c>
      <c r="Q238" s="160">
        <f t="shared" si="28"/>
        <v>0</v>
      </c>
      <c r="R238" s="160" t="str">
        <f t="shared" si="27"/>
        <v/>
      </c>
      <c r="S238" s="160" t="str">
        <f t="shared" si="29"/>
        <v/>
      </c>
    </row>
    <row r="239" spans="3:19" ht="17.45" customHeight="1" x14ac:dyDescent="0.25">
      <c r="C239" s="188"/>
      <c r="D239" s="189"/>
      <c r="E239" s="178"/>
      <c r="F239" s="178"/>
      <c r="G239" s="190">
        <f>DATOS!$E$13</f>
        <v>1</v>
      </c>
      <c r="H239" s="178"/>
      <c r="I239" s="191"/>
      <c r="J239" s="178"/>
      <c r="K239" s="178"/>
      <c r="L239" s="178"/>
      <c r="M239" s="178"/>
      <c r="N239" s="160" t="str">
        <f t="shared" si="25"/>
        <v/>
      </c>
      <c r="P239" s="160" t="str">
        <f t="shared" si="26"/>
        <v/>
      </c>
      <c r="Q239" s="160">
        <f t="shared" si="28"/>
        <v>0</v>
      </c>
      <c r="R239" s="160" t="str">
        <f t="shared" si="27"/>
        <v/>
      </c>
      <c r="S239" s="160" t="str">
        <f t="shared" si="29"/>
        <v/>
      </c>
    </row>
    <row r="240" spans="3:19" ht="17.45" customHeight="1" x14ac:dyDescent="0.25">
      <c r="C240" s="188"/>
      <c r="D240" s="189"/>
      <c r="E240" s="178"/>
      <c r="F240" s="178"/>
      <c r="G240" s="190">
        <f>DATOS!$E$13</f>
        <v>1</v>
      </c>
      <c r="H240" s="178"/>
      <c r="I240" s="191"/>
      <c r="J240" s="178"/>
      <c r="K240" s="178"/>
      <c r="L240" s="178"/>
      <c r="M240" s="178"/>
      <c r="N240" s="160" t="str">
        <f t="shared" si="25"/>
        <v/>
      </c>
      <c r="P240" s="160" t="str">
        <f t="shared" si="26"/>
        <v/>
      </c>
      <c r="Q240" s="160">
        <f t="shared" si="28"/>
        <v>0</v>
      </c>
      <c r="R240" s="160" t="str">
        <f t="shared" si="27"/>
        <v/>
      </c>
      <c r="S240" s="160" t="str">
        <f t="shared" si="29"/>
        <v/>
      </c>
    </row>
    <row r="241" spans="3:19" ht="17.45" customHeight="1" x14ac:dyDescent="0.25">
      <c r="C241" s="188"/>
      <c r="D241" s="189"/>
      <c r="E241" s="178"/>
      <c r="F241" s="178"/>
      <c r="G241" s="190">
        <f>DATOS!$E$13</f>
        <v>1</v>
      </c>
      <c r="H241" s="178"/>
      <c r="I241" s="191"/>
      <c r="J241" s="178"/>
      <c r="K241" s="178"/>
      <c r="L241" s="178"/>
      <c r="M241" s="178"/>
      <c r="N241" s="160" t="str">
        <f t="shared" si="25"/>
        <v/>
      </c>
      <c r="P241" s="160" t="str">
        <f t="shared" si="26"/>
        <v/>
      </c>
      <c r="Q241" s="160">
        <f t="shared" si="28"/>
        <v>0</v>
      </c>
      <c r="R241" s="160" t="str">
        <f t="shared" si="27"/>
        <v/>
      </c>
      <c r="S241" s="160" t="str">
        <f t="shared" si="29"/>
        <v/>
      </c>
    </row>
    <row r="242" spans="3:19" ht="17.45" customHeight="1" x14ac:dyDescent="0.25">
      <c r="C242" s="188"/>
      <c r="D242" s="189"/>
      <c r="E242" s="178"/>
      <c r="F242" s="178"/>
      <c r="G242" s="190">
        <f>DATOS!$E$13</f>
        <v>1</v>
      </c>
      <c r="H242" s="178"/>
      <c r="I242" s="191"/>
      <c r="J242" s="178"/>
      <c r="K242" s="178"/>
      <c r="L242" s="178"/>
      <c r="M242" s="178"/>
      <c r="N242" s="160" t="str">
        <f t="shared" si="25"/>
        <v/>
      </c>
      <c r="P242" s="160" t="str">
        <f t="shared" si="26"/>
        <v/>
      </c>
      <c r="Q242" s="160">
        <f t="shared" si="28"/>
        <v>0</v>
      </c>
      <c r="R242" s="160" t="str">
        <f t="shared" si="27"/>
        <v/>
      </c>
      <c r="S242" s="160" t="str">
        <f t="shared" si="29"/>
        <v/>
      </c>
    </row>
    <row r="243" spans="3:19" ht="17.45" customHeight="1" x14ac:dyDescent="0.25">
      <c r="C243" s="188"/>
      <c r="D243" s="189"/>
      <c r="E243" s="178"/>
      <c r="F243" s="178"/>
      <c r="G243" s="190">
        <f>DATOS!$E$13</f>
        <v>1</v>
      </c>
      <c r="H243" s="178"/>
      <c r="I243" s="191"/>
      <c r="J243" s="178"/>
      <c r="K243" s="178"/>
      <c r="L243" s="178"/>
      <c r="M243" s="178"/>
      <c r="N243" s="160" t="str">
        <f t="shared" si="25"/>
        <v/>
      </c>
      <c r="P243" s="160" t="str">
        <f t="shared" si="26"/>
        <v/>
      </c>
      <c r="Q243" s="160">
        <f t="shared" si="28"/>
        <v>0</v>
      </c>
      <c r="R243" s="160" t="str">
        <f t="shared" si="27"/>
        <v/>
      </c>
      <c r="S243" s="160" t="str">
        <f t="shared" si="29"/>
        <v/>
      </c>
    </row>
    <row r="244" spans="3:19" ht="17.45" customHeight="1" x14ac:dyDescent="0.25">
      <c r="C244" s="188"/>
      <c r="D244" s="189"/>
      <c r="E244" s="178"/>
      <c r="F244" s="178"/>
      <c r="G244" s="190">
        <f>DATOS!$E$13</f>
        <v>1</v>
      </c>
      <c r="H244" s="178"/>
      <c r="I244" s="191"/>
      <c r="J244" s="178"/>
      <c r="K244" s="178"/>
      <c r="L244" s="178"/>
      <c r="M244" s="178"/>
      <c r="N244" s="160" t="str">
        <f t="shared" si="25"/>
        <v/>
      </c>
      <c r="P244" s="160" t="str">
        <f t="shared" si="26"/>
        <v/>
      </c>
      <c r="Q244" s="160">
        <f t="shared" si="28"/>
        <v>0</v>
      </c>
      <c r="R244" s="160" t="str">
        <f t="shared" si="27"/>
        <v/>
      </c>
      <c r="S244" s="160" t="str">
        <f t="shared" si="29"/>
        <v/>
      </c>
    </row>
    <row r="245" spans="3:19" ht="17.45" customHeight="1" x14ac:dyDescent="0.25">
      <c r="C245" s="188"/>
      <c r="D245" s="189"/>
      <c r="E245" s="178"/>
      <c r="F245" s="178"/>
      <c r="G245" s="190">
        <f>DATOS!$E$13</f>
        <v>1</v>
      </c>
      <c r="H245" s="178"/>
      <c r="I245" s="191"/>
      <c r="J245" s="178"/>
      <c r="K245" s="178"/>
      <c r="L245" s="178"/>
      <c r="M245" s="178"/>
      <c r="N245" s="160" t="str">
        <f t="shared" si="25"/>
        <v/>
      </c>
      <c r="P245" s="160" t="str">
        <f t="shared" si="26"/>
        <v/>
      </c>
      <c r="Q245" s="160">
        <f t="shared" si="28"/>
        <v>0</v>
      </c>
      <c r="R245" s="160" t="str">
        <f t="shared" si="27"/>
        <v/>
      </c>
      <c r="S245" s="160" t="str">
        <f t="shared" si="29"/>
        <v/>
      </c>
    </row>
    <row r="246" spans="3:19" ht="17.45" customHeight="1" x14ac:dyDescent="0.25">
      <c r="C246" s="188"/>
      <c r="D246" s="189"/>
      <c r="E246" s="178"/>
      <c r="F246" s="178"/>
      <c r="G246" s="190">
        <f>DATOS!$E$13</f>
        <v>1</v>
      </c>
      <c r="H246" s="178"/>
      <c r="I246" s="191"/>
      <c r="J246" s="178"/>
      <c r="K246" s="178"/>
      <c r="L246" s="178"/>
      <c r="M246" s="178"/>
      <c r="N246" s="160" t="str">
        <f t="shared" si="25"/>
        <v/>
      </c>
      <c r="P246" s="160" t="str">
        <f t="shared" si="26"/>
        <v/>
      </c>
      <c r="Q246" s="160">
        <f t="shared" si="28"/>
        <v>0</v>
      </c>
      <c r="R246" s="160" t="str">
        <f t="shared" si="27"/>
        <v/>
      </c>
      <c r="S246" s="160" t="str">
        <f t="shared" si="29"/>
        <v/>
      </c>
    </row>
    <row r="247" spans="3:19" ht="17.45" customHeight="1" x14ac:dyDescent="0.25">
      <c r="C247" s="188"/>
      <c r="D247" s="189"/>
      <c r="E247" s="178"/>
      <c r="F247" s="178"/>
      <c r="G247" s="190">
        <f>DATOS!$E$13</f>
        <v>1</v>
      </c>
      <c r="H247" s="178"/>
      <c r="I247" s="191"/>
      <c r="J247" s="178"/>
      <c r="K247" s="178"/>
      <c r="L247" s="178"/>
      <c r="M247" s="178"/>
      <c r="N247" s="160" t="str">
        <f t="shared" si="25"/>
        <v/>
      </c>
      <c r="P247" s="160" t="str">
        <f t="shared" si="26"/>
        <v/>
      </c>
      <c r="Q247" s="160">
        <f t="shared" si="28"/>
        <v>0</v>
      </c>
      <c r="R247" s="160" t="str">
        <f t="shared" si="27"/>
        <v/>
      </c>
      <c r="S247" s="160" t="str">
        <f t="shared" si="29"/>
        <v/>
      </c>
    </row>
    <row r="248" spans="3:19" ht="17.45" customHeight="1" x14ac:dyDescent="0.25">
      <c r="C248" s="188"/>
      <c r="D248" s="189"/>
      <c r="E248" s="178"/>
      <c r="F248" s="178"/>
      <c r="G248" s="190">
        <f>DATOS!$E$13</f>
        <v>1</v>
      </c>
      <c r="H248" s="178"/>
      <c r="I248" s="191"/>
      <c r="J248" s="178"/>
      <c r="K248" s="178"/>
      <c r="L248" s="178"/>
      <c r="M248" s="178"/>
      <c r="N248" s="160" t="str">
        <f t="shared" si="25"/>
        <v/>
      </c>
      <c r="P248" s="160" t="str">
        <f t="shared" si="26"/>
        <v/>
      </c>
      <c r="Q248" s="160">
        <f t="shared" si="28"/>
        <v>0</v>
      </c>
      <c r="R248" s="160" t="str">
        <f t="shared" si="27"/>
        <v/>
      </c>
      <c r="S248" s="160" t="str">
        <f t="shared" si="29"/>
        <v/>
      </c>
    </row>
    <row r="249" spans="3:19" ht="17.45" customHeight="1" x14ac:dyDescent="0.25">
      <c r="C249" s="188"/>
      <c r="D249" s="189"/>
      <c r="E249" s="178"/>
      <c r="F249" s="178"/>
      <c r="G249" s="190">
        <f>DATOS!$E$13</f>
        <v>1</v>
      </c>
      <c r="H249" s="178"/>
      <c r="I249" s="191"/>
      <c r="J249" s="178"/>
      <c r="K249" s="178"/>
      <c r="L249" s="178"/>
      <c r="M249" s="178"/>
      <c r="N249" s="160" t="str">
        <f t="shared" si="25"/>
        <v/>
      </c>
      <c r="P249" s="160" t="str">
        <f t="shared" si="26"/>
        <v/>
      </c>
      <c r="Q249" s="160">
        <f t="shared" si="28"/>
        <v>0</v>
      </c>
      <c r="R249" s="160" t="str">
        <f t="shared" si="27"/>
        <v/>
      </c>
      <c r="S249" s="160" t="str">
        <f t="shared" si="29"/>
        <v/>
      </c>
    </row>
    <row r="250" spans="3:19" ht="17.45" customHeight="1" x14ac:dyDescent="0.25">
      <c r="C250" s="188"/>
      <c r="D250" s="189"/>
      <c r="E250" s="178"/>
      <c r="F250" s="178"/>
      <c r="G250" s="190">
        <f>DATOS!$E$13</f>
        <v>1</v>
      </c>
      <c r="H250" s="178"/>
      <c r="I250" s="191"/>
      <c r="J250" s="178"/>
      <c r="K250" s="178"/>
      <c r="L250" s="178"/>
      <c r="M250" s="178"/>
      <c r="N250" s="160" t="str">
        <f t="shared" si="25"/>
        <v/>
      </c>
      <c r="P250" s="160" t="str">
        <f t="shared" si="26"/>
        <v/>
      </c>
      <c r="Q250" s="160">
        <f t="shared" si="28"/>
        <v>0</v>
      </c>
      <c r="R250" s="160" t="str">
        <f t="shared" si="27"/>
        <v/>
      </c>
      <c r="S250" s="160" t="str">
        <f t="shared" si="29"/>
        <v/>
      </c>
    </row>
    <row r="251" spans="3:19" ht="17.45" customHeight="1" x14ac:dyDescent="0.25">
      <c r="C251" s="188"/>
      <c r="D251" s="189"/>
      <c r="E251" s="178"/>
      <c r="F251" s="178"/>
      <c r="G251" s="190">
        <f>DATOS!$E$13</f>
        <v>1</v>
      </c>
      <c r="H251" s="178"/>
      <c r="I251" s="191"/>
      <c r="J251" s="178"/>
      <c r="K251" s="178"/>
      <c r="L251" s="178"/>
      <c r="M251" s="178"/>
      <c r="N251" s="160" t="str">
        <f t="shared" si="25"/>
        <v/>
      </c>
      <c r="P251" s="160" t="str">
        <f t="shared" si="26"/>
        <v/>
      </c>
      <c r="Q251" s="160">
        <f t="shared" si="28"/>
        <v>0</v>
      </c>
      <c r="R251" s="160" t="str">
        <f t="shared" si="27"/>
        <v/>
      </c>
      <c r="S251" s="160" t="str">
        <f t="shared" si="29"/>
        <v/>
      </c>
    </row>
    <row r="252" spans="3:19" ht="17.45" customHeight="1" x14ac:dyDescent="0.25">
      <c r="C252" s="188"/>
      <c r="D252" s="189"/>
      <c r="E252" s="178"/>
      <c r="F252" s="178"/>
      <c r="G252" s="190">
        <f>DATOS!$E$13</f>
        <v>1</v>
      </c>
      <c r="H252" s="178"/>
      <c r="I252" s="191"/>
      <c r="J252" s="178"/>
      <c r="K252" s="178"/>
      <c r="L252" s="178"/>
      <c r="M252" s="178"/>
      <c r="N252" s="160" t="str">
        <f t="shared" si="25"/>
        <v/>
      </c>
      <c r="P252" s="160" t="str">
        <f t="shared" si="26"/>
        <v/>
      </c>
      <c r="Q252" s="160">
        <f t="shared" si="28"/>
        <v>0</v>
      </c>
      <c r="R252" s="160" t="str">
        <f t="shared" si="27"/>
        <v/>
      </c>
      <c r="S252" s="160" t="str">
        <f t="shared" si="29"/>
        <v/>
      </c>
    </row>
    <row r="253" spans="3:19" ht="17.45" customHeight="1" x14ac:dyDescent="0.25">
      <c r="C253" s="188"/>
      <c r="D253" s="189"/>
      <c r="E253" s="178"/>
      <c r="F253" s="178"/>
      <c r="G253" s="190">
        <f>DATOS!$E$13</f>
        <v>1</v>
      </c>
      <c r="H253" s="178"/>
      <c r="I253" s="191"/>
      <c r="J253" s="178"/>
      <c r="K253" s="178"/>
      <c r="L253" s="178"/>
      <c r="M253" s="178"/>
      <c r="N253" s="160" t="str">
        <f t="shared" si="25"/>
        <v/>
      </c>
      <c r="P253" s="160" t="str">
        <f t="shared" si="26"/>
        <v/>
      </c>
      <c r="Q253" s="160">
        <f t="shared" si="28"/>
        <v>0</v>
      </c>
      <c r="R253" s="160" t="str">
        <f t="shared" si="27"/>
        <v/>
      </c>
      <c r="S253" s="160" t="str">
        <f t="shared" si="29"/>
        <v/>
      </c>
    </row>
    <row r="254" spans="3:19" ht="17.45" customHeight="1" x14ac:dyDescent="0.25">
      <c r="C254" s="188"/>
      <c r="D254" s="189"/>
      <c r="E254" s="178"/>
      <c r="F254" s="178"/>
      <c r="G254" s="190">
        <f>DATOS!$E$13</f>
        <v>1</v>
      </c>
      <c r="H254" s="178"/>
      <c r="I254" s="191"/>
      <c r="J254" s="178"/>
      <c r="K254" s="178"/>
      <c r="L254" s="178"/>
      <c r="M254" s="178"/>
      <c r="N254" s="160" t="str">
        <f t="shared" si="25"/>
        <v/>
      </c>
      <c r="P254" s="160" t="str">
        <f t="shared" si="26"/>
        <v/>
      </c>
      <c r="Q254" s="160">
        <f t="shared" si="28"/>
        <v>0</v>
      </c>
      <c r="R254" s="160" t="str">
        <f t="shared" si="27"/>
        <v/>
      </c>
      <c r="S254" s="160" t="str">
        <f t="shared" si="29"/>
        <v/>
      </c>
    </row>
    <row r="255" spans="3:19" ht="17.45" customHeight="1" x14ac:dyDescent="0.25">
      <c r="C255" s="188"/>
      <c r="D255" s="189"/>
      <c r="E255" s="178"/>
      <c r="F255" s="178"/>
      <c r="G255" s="190">
        <f>DATOS!$E$13</f>
        <v>1</v>
      </c>
      <c r="H255" s="178"/>
      <c r="I255" s="191"/>
      <c r="J255" s="178"/>
      <c r="K255" s="178"/>
      <c r="L255" s="178"/>
      <c r="M255" s="178"/>
      <c r="N255" s="160" t="str">
        <f t="shared" si="25"/>
        <v/>
      </c>
      <c r="P255" s="160" t="str">
        <f t="shared" si="26"/>
        <v/>
      </c>
      <c r="Q255" s="160">
        <f t="shared" si="28"/>
        <v>0</v>
      </c>
      <c r="R255" s="160" t="str">
        <f t="shared" si="27"/>
        <v/>
      </c>
      <c r="S255" s="160" t="str">
        <f t="shared" si="29"/>
        <v/>
      </c>
    </row>
    <row r="256" spans="3:19" ht="17.45" customHeight="1" x14ac:dyDescent="0.25">
      <c r="C256" s="188"/>
      <c r="D256" s="189"/>
      <c r="E256" s="178"/>
      <c r="F256" s="178"/>
      <c r="G256" s="190">
        <f>DATOS!$E$13</f>
        <v>1</v>
      </c>
      <c r="H256" s="178"/>
      <c r="I256" s="191"/>
      <c r="J256" s="178"/>
      <c r="K256" s="178"/>
      <c r="L256" s="178"/>
      <c r="M256" s="178"/>
      <c r="N256" s="160" t="str">
        <f t="shared" si="25"/>
        <v/>
      </c>
      <c r="P256" s="160" t="str">
        <f t="shared" si="26"/>
        <v/>
      </c>
      <c r="Q256" s="160">
        <f t="shared" si="28"/>
        <v>0</v>
      </c>
      <c r="R256" s="160" t="str">
        <f t="shared" si="27"/>
        <v/>
      </c>
      <c r="S256" s="160" t="str">
        <f t="shared" si="29"/>
        <v/>
      </c>
    </row>
    <row r="257" spans="3:19" ht="17.45" customHeight="1" x14ac:dyDescent="0.25">
      <c r="C257" s="188"/>
      <c r="D257" s="189"/>
      <c r="E257" s="178"/>
      <c r="F257" s="178"/>
      <c r="G257" s="190">
        <f>DATOS!$E$13</f>
        <v>1</v>
      </c>
      <c r="H257" s="178"/>
      <c r="I257" s="191"/>
      <c r="J257" s="178"/>
      <c r="K257" s="178"/>
      <c r="L257" s="178"/>
      <c r="M257" s="178"/>
      <c r="N257" s="160" t="str">
        <f t="shared" si="25"/>
        <v/>
      </c>
      <c r="P257" s="160" t="str">
        <f t="shared" si="26"/>
        <v/>
      </c>
      <c r="Q257" s="160">
        <f t="shared" si="28"/>
        <v>0</v>
      </c>
      <c r="R257" s="160" t="str">
        <f t="shared" si="27"/>
        <v/>
      </c>
      <c r="S257" s="160" t="str">
        <f t="shared" si="29"/>
        <v/>
      </c>
    </row>
    <row r="258" spans="3:19" ht="17.45" customHeight="1" x14ac:dyDescent="0.25">
      <c r="C258" s="188"/>
      <c r="D258" s="189"/>
      <c r="E258" s="178"/>
      <c r="F258" s="178"/>
      <c r="G258" s="190">
        <f>DATOS!$E$13</f>
        <v>1</v>
      </c>
      <c r="H258" s="178"/>
      <c r="I258" s="191"/>
      <c r="J258" s="178"/>
      <c r="K258" s="178"/>
      <c r="L258" s="178"/>
      <c r="M258" s="178"/>
      <c r="N258" s="160" t="str">
        <f t="shared" si="25"/>
        <v/>
      </c>
      <c r="P258" s="160" t="str">
        <f t="shared" si="26"/>
        <v/>
      </c>
      <c r="Q258" s="160">
        <f t="shared" si="28"/>
        <v>0</v>
      </c>
      <c r="R258" s="160" t="str">
        <f t="shared" si="27"/>
        <v/>
      </c>
      <c r="S258" s="160" t="str">
        <f t="shared" si="29"/>
        <v/>
      </c>
    </row>
    <row r="259" spans="3:19" ht="17.45" customHeight="1" x14ac:dyDescent="0.25">
      <c r="C259" s="188"/>
      <c r="D259" s="189"/>
      <c r="E259" s="178"/>
      <c r="F259" s="178"/>
      <c r="G259" s="190">
        <f>DATOS!$E$13</f>
        <v>1</v>
      </c>
      <c r="H259" s="178"/>
      <c r="I259" s="191"/>
      <c r="J259" s="178"/>
      <c r="K259" s="178"/>
      <c r="L259" s="178"/>
      <c r="M259" s="178"/>
      <c r="N259" s="160" t="str">
        <f t="shared" si="25"/>
        <v/>
      </c>
      <c r="P259" s="160" t="str">
        <f t="shared" si="26"/>
        <v/>
      </c>
      <c r="Q259" s="160">
        <f t="shared" si="28"/>
        <v>0</v>
      </c>
      <c r="R259" s="160" t="str">
        <f t="shared" si="27"/>
        <v/>
      </c>
      <c r="S259" s="160" t="str">
        <f t="shared" si="29"/>
        <v/>
      </c>
    </row>
    <row r="260" spans="3:19" ht="17.45" customHeight="1" x14ac:dyDescent="0.25">
      <c r="C260" s="188"/>
      <c r="D260" s="189"/>
      <c r="E260" s="178"/>
      <c r="F260" s="178"/>
      <c r="G260" s="190">
        <f>DATOS!$E$13</f>
        <v>1</v>
      </c>
      <c r="H260" s="178"/>
      <c r="I260" s="191"/>
      <c r="J260" s="178"/>
      <c r="K260" s="178"/>
      <c r="L260" s="178"/>
      <c r="M260" s="178"/>
      <c r="N260" s="160" t="str">
        <f t="shared" si="25"/>
        <v/>
      </c>
      <c r="P260" s="160" t="str">
        <f t="shared" si="26"/>
        <v/>
      </c>
      <c r="Q260" s="160">
        <f t="shared" si="28"/>
        <v>0</v>
      </c>
      <c r="R260" s="160" t="str">
        <f t="shared" si="27"/>
        <v/>
      </c>
      <c r="S260" s="160" t="str">
        <f t="shared" si="29"/>
        <v/>
      </c>
    </row>
    <row r="261" spans="3:19" ht="17.45" customHeight="1" x14ac:dyDescent="0.25">
      <c r="C261" s="188"/>
      <c r="D261" s="189"/>
      <c r="E261" s="178"/>
      <c r="F261" s="178"/>
      <c r="G261" s="190">
        <f>DATOS!$E$13</f>
        <v>1</v>
      </c>
      <c r="H261" s="178"/>
      <c r="I261" s="191"/>
      <c r="J261" s="178"/>
      <c r="K261" s="178"/>
      <c r="L261" s="178"/>
      <c r="M261" s="178"/>
      <c r="N261" s="160" t="str">
        <f t="shared" si="25"/>
        <v/>
      </c>
      <c r="P261" s="160" t="str">
        <f t="shared" si="26"/>
        <v/>
      </c>
      <c r="Q261" s="160">
        <f t="shared" si="28"/>
        <v>0</v>
      </c>
      <c r="R261" s="160" t="str">
        <f t="shared" si="27"/>
        <v/>
      </c>
      <c r="S261" s="160" t="str">
        <f t="shared" si="29"/>
        <v/>
      </c>
    </row>
    <row r="262" spans="3:19" ht="17.45" customHeight="1" x14ac:dyDescent="0.25">
      <c r="C262" s="188"/>
      <c r="D262" s="189"/>
      <c r="E262" s="178"/>
      <c r="F262" s="178"/>
      <c r="G262" s="190">
        <f>DATOS!$E$13</f>
        <v>1</v>
      </c>
      <c r="H262" s="178"/>
      <c r="I262" s="191"/>
      <c r="J262" s="178"/>
      <c r="K262" s="178"/>
      <c r="L262" s="178"/>
      <c r="M262" s="178"/>
      <c r="N262" s="160" t="str">
        <f t="shared" si="25"/>
        <v/>
      </c>
      <c r="P262" s="160" t="str">
        <f t="shared" si="26"/>
        <v/>
      </c>
      <c r="Q262" s="160">
        <f t="shared" si="28"/>
        <v>0</v>
      </c>
      <c r="R262" s="160" t="str">
        <f t="shared" si="27"/>
        <v/>
      </c>
      <c r="S262" s="160" t="str">
        <f t="shared" si="29"/>
        <v/>
      </c>
    </row>
    <row r="263" spans="3:19" ht="17.45" customHeight="1" x14ac:dyDescent="0.25">
      <c r="C263" s="188"/>
      <c r="D263" s="189"/>
      <c r="E263" s="178"/>
      <c r="F263" s="178"/>
      <c r="G263" s="190">
        <f>DATOS!$E$13</f>
        <v>1</v>
      </c>
      <c r="H263" s="178"/>
      <c r="I263" s="191"/>
      <c r="J263" s="178"/>
      <c r="K263" s="178"/>
      <c r="L263" s="178"/>
      <c r="M263" s="178"/>
      <c r="N263" s="160" t="str">
        <f t="shared" si="25"/>
        <v/>
      </c>
      <c r="P263" s="160" t="str">
        <f t="shared" si="26"/>
        <v/>
      </c>
      <c r="Q263" s="160">
        <f t="shared" si="28"/>
        <v>0</v>
      </c>
      <c r="R263" s="160" t="str">
        <f t="shared" si="27"/>
        <v/>
      </c>
      <c r="S263" s="160" t="str">
        <f t="shared" si="29"/>
        <v/>
      </c>
    </row>
    <row r="264" spans="3:19" ht="17.45" customHeight="1" x14ac:dyDescent="0.25">
      <c r="C264" s="188"/>
      <c r="D264" s="189"/>
      <c r="E264" s="178"/>
      <c r="F264" s="178"/>
      <c r="G264" s="190">
        <f>DATOS!$E$13</f>
        <v>1</v>
      </c>
      <c r="H264" s="178"/>
      <c r="I264" s="191"/>
      <c r="J264" s="178"/>
      <c r="K264" s="178"/>
      <c r="L264" s="178"/>
      <c r="M264" s="178"/>
      <c r="N264" s="160" t="str">
        <f t="shared" si="25"/>
        <v/>
      </c>
      <c r="P264" s="160" t="str">
        <f t="shared" si="26"/>
        <v/>
      </c>
      <c r="Q264" s="160">
        <f t="shared" si="28"/>
        <v>0</v>
      </c>
      <c r="R264" s="160" t="str">
        <f t="shared" si="27"/>
        <v/>
      </c>
      <c r="S264" s="160" t="str">
        <f t="shared" si="29"/>
        <v/>
      </c>
    </row>
    <row r="265" spans="3:19" ht="17.45" customHeight="1" x14ac:dyDescent="0.25">
      <c r="C265" s="188"/>
      <c r="D265" s="189"/>
      <c r="E265" s="178"/>
      <c r="F265" s="178"/>
      <c r="G265" s="190">
        <f>DATOS!$E$13</f>
        <v>1</v>
      </c>
      <c r="H265" s="178"/>
      <c r="I265" s="191"/>
      <c r="J265" s="178"/>
      <c r="K265" s="178"/>
      <c r="L265" s="178"/>
      <c r="M265" s="178"/>
      <c r="N265" s="160" t="str">
        <f t="shared" si="25"/>
        <v/>
      </c>
      <c r="P265" s="160" t="str">
        <f t="shared" si="26"/>
        <v/>
      </c>
      <c r="Q265" s="160">
        <f t="shared" si="28"/>
        <v>0</v>
      </c>
      <c r="R265" s="160" t="str">
        <f t="shared" si="27"/>
        <v/>
      </c>
      <c r="S265" s="160" t="str">
        <f t="shared" si="29"/>
        <v/>
      </c>
    </row>
    <row r="266" spans="3:19" ht="17.45" customHeight="1" x14ac:dyDescent="0.25">
      <c r="C266" s="188"/>
      <c r="D266" s="189"/>
      <c r="E266" s="178"/>
      <c r="F266" s="178"/>
      <c r="G266" s="190">
        <f>DATOS!$E$13</f>
        <v>1</v>
      </c>
      <c r="H266" s="178"/>
      <c r="I266" s="191"/>
      <c r="J266" s="178"/>
      <c r="K266" s="178"/>
      <c r="L266" s="178"/>
      <c r="M266" s="178"/>
      <c r="N266" s="160" t="str">
        <f t="shared" si="25"/>
        <v/>
      </c>
      <c r="P266" s="160" t="str">
        <f t="shared" si="26"/>
        <v/>
      </c>
      <c r="Q266" s="160">
        <f t="shared" si="28"/>
        <v>0</v>
      </c>
      <c r="R266" s="160" t="str">
        <f t="shared" si="27"/>
        <v/>
      </c>
      <c r="S266" s="160" t="str">
        <f t="shared" si="29"/>
        <v/>
      </c>
    </row>
    <row r="267" spans="3:19" ht="17.45" customHeight="1" x14ac:dyDescent="0.25">
      <c r="C267" s="188"/>
      <c r="D267" s="189"/>
      <c r="E267" s="178"/>
      <c r="F267" s="178"/>
      <c r="G267" s="190">
        <f>DATOS!$E$13</f>
        <v>1</v>
      </c>
      <c r="H267" s="178"/>
      <c r="I267" s="191"/>
      <c r="J267" s="178"/>
      <c r="K267" s="178"/>
      <c r="L267" s="178"/>
      <c r="M267" s="178"/>
      <c r="N267" s="160" t="str">
        <f t="shared" si="25"/>
        <v/>
      </c>
      <c r="P267" s="160" t="str">
        <f t="shared" si="26"/>
        <v/>
      </c>
      <c r="Q267" s="160">
        <f t="shared" si="28"/>
        <v>0</v>
      </c>
      <c r="R267" s="160" t="str">
        <f t="shared" si="27"/>
        <v/>
      </c>
      <c r="S267" s="160" t="str">
        <f t="shared" si="29"/>
        <v/>
      </c>
    </row>
    <row r="268" spans="3:19" ht="17.45" customHeight="1" x14ac:dyDescent="0.25">
      <c r="C268" s="188"/>
      <c r="D268" s="189"/>
      <c r="E268" s="178"/>
      <c r="F268" s="178"/>
      <c r="G268" s="190">
        <f>DATOS!$E$13</f>
        <v>1</v>
      </c>
      <c r="H268" s="178"/>
      <c r="I268" s="191"/>
      <c r="J268" s="178"/>
      <c r="K268" s="178"/>
      <c r="L268" s="178"/>
      <c r="M268" s="178"/>
      <c r="N268" s="160" t="str">
        <f t="shared" si="25"/>
        <v/>
      </c>
      <c r="P268" s="160" t="str">
        <f t="shared" si="26"/>
        <v/>
      </c>
      <c r="Q268" s="160">
        <f t="shared" si="28"/>
        <v>0</v>
      </c>
      <c r="R268" s="160" t="str">
        <f t="shared" si="27"/>
        <v/>
      </c>
      <c r="S268" s="160" t="str">
        <f t="shared" si="29"/>
        <v/>
      </c>
    </row>
    <row r="269" spans="3:19" ht="17.45" customHeight="1" x14ac:dyDescent="0.25">
      <c r="C269" s="188"/>
      <c r="D269" s="189"/>
      <c r="E269" s="178"/>
      <c r="F269" s="178"/>
      <c r="G269" s="190">
        <f>DATOS!$E$13</f>
        <v>1</v>
      </c>
      <c r="H269" s="178"/>
      <c r="I269" s="191"/>
      <c r="J269" s="178"/>
      <c r="K269" s="178"/>
      <c r="L269" s="178"/>
      <c r="M269" s="178"/>
      <c r="N269" s="160" t="str">
        <f t="shared" si="25"/>
        <v/>
      </c>
      <c r="P269" s="160" t="str">
        <f t="shared" si="26"/>
        <v/>
      </c>
      <c r="Q269" s="160">
        <f t="shared" si="28"/>
        <v>0</v>
      </c>
      <c r="R269" s="160" t="str">
        <f t="shared" si="27"/>
        <v/>
      </c>
      <c r="S269" s="160" t="str">
        <f t="shared" si="29"/>
        <v/>
      </c>
    </row>
    <row r="270" spans="3:19" ht="17.45" customHeight="1" x14ac:dyDescent="0.25">
      <c r="C270" s="188"/>
      <c r="D270" s="189"/>
      <c r="E270" s="178"/>
      <c r="F270" s="178"/>
      <c r="G270" s="190">
        <f>DATOS!$E$13</f>
        <v>1</v>
      </c>
      <c r="H270" s="178"/>
      <c r="I270" s="191"/>
      <c r="J270" s="178"/>
      <c r="K270" s="178"/>
      <c r="L270" s="178"/>
      <c r="M270" s="178"/>
      <c r="N270" s="160" t="str">
        <f t="shared" si="25"/>
        <v/>
      </c>
      <c r="P270" s="160" t="str">
        <f t="shared" si="26"/>
        <v/>
      </c>
      <c r="Q270" s="160">
        <f t="shared" si="28"/>
        <v>0</v>
      </c>
      <c r="R270" s="160" t="str">
        <f t="shared" si="27"/>
        <v/>
      </c>
      <c r="S270" s="160" t="str">
        <f t="shared" si="29"/>
        <v/>
      </c>
    </row>
    <row r="271" spans="3:19" ht="17.45" customHeight="1" x14ac:dyDescent="0.25">
      <c r="C271" s="188"/>
      <c r="D271" s="189"/>
      <c r="E271" s="178"/>
      <c r="F271" s="178"/>
      <c r="G271" s="190">
        <f>DATOS!$E$13</f>
        <v>1</v>
      </c>
      <c r="H271" s="178"/>
      <c r="I271" s="191"/>
      <c r="J271" s="178"/>
      <c r="K271" s="178"/>
      <c r="L271" s="178"/>
      <c r="M271" s="178"/>
      <c r="N271" s="160" t="str">
        <f t="shared" si="25"/>
        <v/>
      </c>
      <c r="P271" s="160" t="str">
        <f t="shared" si="26"/>
        <v/>
      </c>
      <c r="Q271" s="160">
        <f t="shared" si="28"/>
        <v>0</v>
      </c>
      <c r="R271" s="160" t="str">
        <f t="shared" si="27"/>
        <v/>
      </c>
      <c r="S271" s="160" t="str">
        <f t="shared" si="29"/>
        <v/>
      </c>
    </row>
    <row r="272" spans="3:19" ht="17.45" customHeight="1" x14ac:dyDescent="0.25">
      <c r="C272" s="188"/>
      <c r="D272" s="189"/>
      <c r="E272" s="178"/>
      <c r="F272" s="178"/>
      <c r="G272" s="190">
        <f>DATOS!$E$13</f>
        <v>1</v>
      </c>
      <c r="H272" s="178"/>
      <c r="I272" s="191"/>
      <c r="J272" s="178"/>
      <c r="K272" s="178"/>
      <c r="L272" s="178"/>
      <c r="M272" s="178"/>
      <c r="N272" s="160" t="str">
        <f t="shared" si="25"/>
        <v/>
      </c>
      <c r="P272" s="160" t="str">
        <f t="shared" si="26"/>
        <v/>
      </c>
      <c r="Q272" s="160">
        <f t="shared" si="28"/>
        <v>0</v>
      </c>
      <c r="R272" s="160" t="str">
        <f t="shared" si="27"/>
        <v/>
      </c>
      <c r="S272" s="160" t="str">
        <f t="shared" si="29"/>
        <v/>
      </c>
    </row>
    <row r="273" spans="3:19" ht="17.45" customHeight="1" x14ac:dyDescent="0.25">
      <c r="C273" s="188"/>
      <c r="D273" s="189"/>
      <c r="E273" s="178"/>
      <c r="F273" s="178"/>
      <c r="G273" s="190">
        <f>DATOS!$E$13</f>
        <v>1</v>
      </c>
      <c r="H273" s="178"/>
      <c r="I273" s="191"/>
      <c r="J273" s="178"/>
      <c r="K273" s="178"/>
      <c r="L273" s="178"/>
      <c r="M273" s="178"/>
      <c r="N273" s="160" t="str">
        <f t="shared" si="25"/>
        <v/>
      </c>
      <c r="P273" s="160" t="str">
        <f t="shared" si="26"/>
        <v/>
      </c>
      <c r="Q273" s="160">
        <f t="shared" si="28"/>
        <v>0</v>
      </c>
      <c r="R273" s="160" t="str">
        <f t="shared" si="27"/>
        <v/>
      </c>
      <c r="S273" s="160" t="str">
        <f t="shared" si="29"/>
        <v/>
      </c>
    </row>
    <row r="274" spans="3:19" ht="17.45" customHeight="1" x14ac:dyDescent="0.25">
      <c r="C274" s="188"/>
      <c r="D274" s="189"/>
      <c r="E274" s="178"/>
      <c r="F274" s="178"/>
      <c r="G274" s="190">
        <f>DATOS!$E$13</f>
        <v>1</v>
      </c>
      <c r="H274" s="178"/>
      <c r="I274" s="191"/>
      <c r="J274" s="178"/>
      <c r="K274" s="178"/>
      <c r="L274" s="178"/>
      <c r="M274" s="178"/>
      <c r="N274" s="160" t="str">
        <f t="shared" ref="N274:N337" si="30">IF(H274&amp;J274&amp;K274&amp;L274&amp;M274="","",H274+J274+K274-L274-M274)</f>
        <v/>
      </c>
      <c r="P274" s="160" t="str">
        <f t="shared" ref="P274:P337" si="31">IF($I274="E",H274,"")</f>
        <v/>
      </c>
      <c r="Q274" s="160">
        <f t="shared" si="28"/>
        <v>0</v>
      </c>
      <c r="R274" s="160" t="str">
        <f t="shared" ref="R274:R337" si="32">IF(OR($I274=8%,$I274=11%),$J274/$I274,"")</f>
        <v/>
      </c>
      <c r="S274" s="160" t="str">
        <f t="shared" si="29"/>
        <v/>
      </c>
    </row>
    <row r="275" spans="3:19" ht="17.45" customHeight="1" x14ac:dyDescent="0.25">
      <c r="C275" s="188"/>
      <c r="D275" s="189"/>
      <c r="E275" s="178"/>
      <c r="F275" s="178"/>
      <c r="G275" s="190">
        <f>DATOS!$E$13</f>
        <v>1</v>
      </c>
      <c r="H275" s="178"/>
      <c r="I275" s="191"/>
      <c r="J275" s="178"/>
      <c r="K275" s="178"/>
      <c r="L275" s="178"/>
      <c r="M275" s="178"/>
      <c r="N275" s="160" t="str">
        <f t="shared" si="30"/>
        <v/>
      </c>
      <c r="P275" s="160" t="str">
        <f t="shared" si="31"/>
        <v/>
      </c>
      <c r="Q275" s="160">
        <f t="shared" ref="Q275:Q338" si="33">IF($I275=0%,H275,"")</f>
        <v>0</v>
      </c>
      <c r="R275" s="160" t="str">
        <f t="shared" si="32"/>
        <v/>
      </c>
      <c r="S275" s="160" t="str">
        <f t="shared" ref="S275:S338" si="34">IF(OR($I275=15%,$I275=16%),$J275/$I275,"")</f>
        <v/>
      </c>
    </row>
    <row r="276" spans="3:19" ht="17.45" customHeight="1" x14ac:dyDescent="0.25">
      <c r="C276" s="188"/>
      <c r="D276" s="189"/>
      <c r="E276" s="178"/>
      <c r="F276" s="178"/>
      <c r="G276" s="190">
        <f>DATOS!$E$13</f>
        <v>1</v>
      </c>
      <c r="H276" s="178"/>
      <c r="I276" s="191"/>
      <c r="J276" s="178"/>
      <c r="K276" s="178"/>
      <c r="L276" s="178"/>
      <c r="M276" s="178"/>
      <c r="N276" s="160" t="str">
        <f t="shared" si="30"/>
        <v/>
      </c>
      <c r="P276" s="160" t="str">
        <f t="shared" si="31"/>
        <v/>
      </c>
      <c r="Q276" s="160">
        <f t="shared" si="33"/>
        <v>0</v>
      </c>
      <c r="R276" s="160" t="str">
        <f t="shared" si="32"/>
        <v/>
      </c>
      <c r="S276" s="160" t="str">
        <f t="shared" si="34"/>
        <v/>
      </c>
    </row>
    <row r="277" spans="3:19" ht="17.45" customHeight="1" x14ac:dyDescent="0.25">
      <c r="C277" s="188"/>
      <c r="D277" s="189"/>
      <c r="E277" s="178"/>
      <c r="F277" s="178"/>
      <c r="G277" s="190">
        <f>DATOS!$E$13</f>
        <v>1</v>
      </c>
      <c r="H277" s="178"/>
      <c r="I277" s="191"/>
      <c r="J277" s="178"/>
      <c r="K277" s="178"/>
      <c r="L277" s="178"/>
      <c r="M277" s="178"/>
      <c r="N277" s="160" t="str">
        <f t="shared" si="30"/>
        <v/>
      </c>
      <c r="P277" s="160" t="str">
        <f t="shared" si="31"/>
        <v/>
      </c>
      <c r="Q277" s="160">
        <f t="shared" si="33"/>
        <v>0</v>
      </c>
      <c r="R277" s="160" t="str">
        <f t="shared" si="32"/>
        <v/>
      </c>
      <c r="S277" s="160" t="str">
        <f t="shared" si="34"/>
        <v/>
      </c>
    </row>
    <row r="278" spans="3:19" ht="17.45" customHeight="1" x14ac:dyDescent="0.25">
      <c r="C278" s="188"/>
      <c r="D278" s="189"/>
      <c r="E278" s="178"/>
      <c r="F278" s="178"/>
      <c r="G278" s="190">
        <f>DATOS!$E$13</f>
        <v>1</v>
      </c>
      <c r="H278" s="178"/>
      <c r="I278" s="191"/>
      <c r="J278" s="178"/>
      <c r="K278" s="178"/>
      <c r="L278" s="178"/>
      <c r="M278" s="178"/>
      <c r="N278" s="160" t="str">
        <f t="shared" si="30"/>
        <v/>
      </c>
      <c r="P278" s="160" t="str">
        <f t="shared" si="31"/>
        <v/>
      </c>
      <c r="Q278" s="160">
        <f t="shared" si="33"/>
        <v>0</v>
      </c>
      <c r="R278" s="160" t="str">
        <f t="shared" si="32"/>
        <v/>
      </c>
      <c r="S278" s="160" t="str">
        <f t="shared" si="34"/>
        <v/>
      </c>
    </row>
    <row r="279" spans="3:19" ht="17.45" customHeight="1" x14ac:dyDescent="0.25">
      <c r="C279" s="188"/>
      <c r="D279" s="189"/>
      <c r="E279" s="178"/>
      <c r="F279" s="178"/>
      <c r="G279" s="190">
        <f>DATOS!$E$13</f>
        <v>1</v>
      </c>
      <c r="H279" s="178"/>
      <c r="I279" s="191"/>
      <c r="J279" s="178"/>
      <c r="K279" s="178"/>
      <c r="L279" s="178"/>
      <c r="M279" s="178"/>
      <c r="N279" s="160" t="str">
        <f t="shared" si="30"/>
        <v/>
      </c>
      <c r="P279" s="160" t="str">
        <f t="shared" si="31"/>
        <v/>
      </c>
      <c r="Q279" s="160">
        <f t="shared" si="33"/>
        <v>0</v>
      </c>
      <c r="R279" s="160" t="str">
        <f t="shared" si="32"/>
        <v/>
      </c>
      <c r="S279" s="160" t="str">
        <f t="shared" si="34"/>
        <v/>
      </c>
    </row>
    <row r="280" spans="3:19" ht="17.45" customHeight="1" x14ac:dyDescent="0.25">
      <c r="C280" s="188"/>
      <c r="D280" s="189"/>
      <c r="E280" s="178"/>
      <c r="F280" s="178"/>
      <c r="G280" s="190">
        <f>DATOS!$E$13</f>
        <v>1</v>
      </c>
      <c r="H280" s="178"/>
      <c r="I280" s="191"/>
      <c r="J280" s="178"/>
      <c r="K280" s="178"/>
      <c r="L280" s="178"/>
      <c r="M280" s="178"/>
      <c r="N280" s="160" t="str">
        <f t="shared" si="30"/>
        <v/>
      </c>
      <c r="P280" s="160" t="str">
        <f t="shared" si="31"/>
        <v/>
      </c>
      <c r="Q280" s="160">
        <f t="shared" si="33"/>
        <v>0</v>
      </c>
      <c r="R280" s="160" t="str">
        <f t="shared" si="32"/>
        <v/>
      </c>
      <c r="S280" s="160" t="str">
        <f t="shared" si="34"/>
        <v/>
      </c>
    </row>
    <row r="281" spans="3:19" ht="17.45" customHeight="1" x14ac:dyDescent="0.25">
      <c r="C281" s="188"/>
      <c r="D281" s="189"/>
      <c r="E281" s="178"/>
      <c r="F281" s="178"/>
      <c r="G281" s="190">
        <f>DATOS!$E$13</f>
        <v>1</v>
      </c>
      <c r="H281" s="178"/>
      <c r="I281" s="191"/>
      <c r="J281" s="178"/>
      <c r="K281" s="178"/>
      <c r="L281" s="178"/>
      <c r="M281" s="178"/>
      <c r="N281" s="160" t="str">
        <f t="shared" si="30"/>
        <v/>
      </c>
      <c r="P281" s="160" t="str">
        <f t="shared" si="31"/>
        <v/>
      </c>
      <c r="Q281" s="160">
        <f t="shared" si="33"/>
        <v>0</v>
      </c>
      <c r="R281" s="160" t="str">
        <f t="shared" si="32"/>
        <v/>
      </c>
      <c r="S281" s="160" t="str">
        <f t="shared" si="34"/>
        <v/>
      </c>
    </row>
    <row r="282" spans="3:19" ht="17.45" customHeight="1" x14ac:dyDescent="0.25">
      <c r="C282" s="188"/>
      <c r="D282" s="189"/>
      <c r="E282" s="178"/>
      <c r="F282" s="178"/>
      <c r="G282" s="190">
        <f>DATOS!$E$13</f>
        <v>1</v>
      </c>
      <c r="H282" s="178"/>
      <c r="I282" s="191"/>
      <c r="J282" s="178"/>
      <c r="K282" s="178"/>
      <c r="L282" s="178"/>
      <c r="M282" s="178"/>
      <c r="N282" s="160" t="str">
        <f t="shared" si="30"/>
        <v/>
      </c>
      <c r="P282" s="160" t="str">
        <f t="shared" si="31"/>
        <v/>
      </c>
      <c r="Q282" s="160">
        <f t="shared" si="33"/>
        <v>0</v>
      </c>
      <c r="R282" s="160" t="str">
        <f t="shared" si="32"/>
        <v/>
      </c>
      <c r="S282" s="160" t="str">
        <f t="shared" si="34"/>
        <v/>
      </c>
    </row>
    <row r="283" spans="3:19" ht="17.45" customHeight="1" x14ac:dyDescent="0.25">
      <c r="C283" s="188"/>
      <c r="D283" s="189"/>
      <c r="E283" s="178"/>
      <c r="F283" s="178"/>
      <c r="G283" s="190">
        <f>DATOS!$E$13</f>
        <v>1</v>
      </c>
      <c r="H283" s="178"/>
      <c r="I283" s="191"/>
      <c r="J283" s="178"/>
      <c r="K283" s="178"/>
      <c r="L283" s="178"/>
      <c r="M283" s="178"/>
      <c r="N283" s="160" t="str">
        <f t="shared" si="30"/>
        <v/>
      </c>
      <c r="P283" s="160" t="str">
        <f t="shared" si="31"/>
        <v/>
      </c>
      <c r="Q283" s="160">
        <f t="shared" si="33"/>
        <v>0</v>
      </c>
      <c r="R283" s="160" t="str">
        <f t="shared" si="32"/>
        <v/>
      </c>
      <c r="S283" s="160" t="str">
        <f t="shared" si="34"/>
        <v/>
      </c>
    </row>
    <row r="284" spans="3:19" ht="17.45" customHeight="1" x14ac:dyDescent="0.25">
      <c r="C284" s="188"/>
      <c r="D284" s="189"/>
      <c r="E284" s="178"/>
      <c r="F284" s="178"/>
      <c r="G284" s="190">
        <f>DATOS!$E$13</f>
        <v>1</v>
      </c>
      <c r="H284" s="178"/>
      <c r="I284" s="191"/>
      <c r="J284" s="178"/>
      <c r="K284" s="178"/>
      <c r="L284" s="178"/>
      <c r="M284" s="178"/>
      <c r="N284" s="160" t="str">
        <f t="shared" si="30"/>
        <v/>
      </c>
      <c r="P284" s="160" t="str">
        <f t="shared" si="31"/>
        <v/>
      </c>
      <c r="Q284" s="160">
        <f t="shared" si="33"/>
        <v>0</v>
      </c>
      <c r="R284" s="160" t="str">
        <f t="shared" si="32"/>
        <v/>
      </c>
      <c r="S284" s="160" t="str">
        <f t="shared" si="34"/>
        <v/>
      </c>
    </row>
    <row r="285" spans="3:19" ht="17.45" customHeight="1" x14ac:dyDescent="0.25">
      <c r="C285" s="188"/>
      <c r="D285" s="189"/>
      <c r="E285" s="178"/>
      <c r="F285" s="178"/>
      <c r="G285" s="190">
        <f>DATOS!$E$13</f>
        <v>1</v>
      </c>
      <c r="H285" s="178"/>
      <c r="I285" s="191"/>
      <c r="J285" s="178"/>
      <c r="K285" s="178"/>
      <c r="L285" s="178"/>
      <c r="M285" s="178"/>
      <c r="N285" s="160" t="str">
        <f t="shared" si="30"/>
        <v/>
      </c>
      <c r="P285" s="160" t="str">
        <f t="shared" si="31"/>
        <v/>
      </c>
      <c r="Q285" s="160">
        <f t="shared" si="33"/>
        <v>0</v>
      </c>
      <c r="R285" s="160" t="str">
        <f t="shared" si="32"/>
        <v/>
      </c>
      <c r="S285" s="160" t="str">
        <f t="shared" si="34"/>
        <v/>
      </c>
    </row>
    <row r="286" spans="3:19" ht="17.45" customHeight="1" x14ac:dyDescent="0.25">
      <c r="C286" s="188"/>
      <c r="D286" s="189"/>
      <c r="E286" s="178"/>
      <c r="F286" s="178"/>
      <c r="G286" s="190">
        <f>DATOS!$E$13</f>
        <v>1</v>
      </c>
      <c r="H286" s="178"/>
      <c r="I286" s="191"/>
      <c r="J286" s="178"/>
      <c r="K286" s="178"/>
      <c r="L286" s="178"/>
      <c r="M286" s="178"/>
      <c r="N286" s="160" t="str">
        <f t="shared" si="30"/>
        <v/>
      </c>
      <c r="P286" s="160" t="str">
        <f t="shared" si="31"/>
        <v/>
      </c>
      <c r="Q286" s="160">
        <f t="shared" si="33"/>
        <v>0</v>
      </c>
      <c r="R286" s="160" t="str">
        <f t="shared" si="32"/>
        <v/>
      </c>
      <c r="S286" s="160" t="str">
        <f t="shared" si="34"/>
        <v/>
      </c>
    </row>
    <row r="287" spans="3:19" ht="17.45" customHeight="1" x14ac:dyDescent="0.25">
      <c r="C287" s="188"/>
      <c r="D287" s="189"/>
      <c r="E287" s="178"/>
      <c r="F287" s="178"/>
      <c r="G287" s="190">
        <f>DATOS!$E$13</f>
        <v>1</v>
      </c>
      <c r="H287" s="178"/>
      <c r="I287" s="191"/>
      <c r="J287" s="178"/>
      <c r="K287" s="178"/>
      <c r="L287" s="178"/>
      <c r="M287" s="178"/>
      <c r="N287" s="160" t="str">
        <f t="shared" si="30"/>
        <v/>
      </c>
      <c r="P287" s="160" t="str">
        <f t="shared" si="31"/>
        <v/>
      </c>
      <c r="Q287" s="160">
        <f t="shared" si="33"/>
        <v>0</v>
      </c>
      <c r="R287" s="160" t="str">
        <f t="shared" si="32"/>
        <v/>
      </c>
      <c r="S287" s="160" t="str">
        <f t="shared" si="34"/>
        <v/>
      </c>
    </row>
    <row r="288" spans="3:19" ht="17.45" customHeight="1" x14ac:dyDescent="0.25">
      <c r="C288" s="188"/>
      <c r="D288" s="189"/>
      <c r="E288" s="178"/>
      <c r="F288" s="178"/>
      <c r="G288" s="190">
        <f>DATOS!$E$13</f>
        <v>1</v>
      </c>
      <c r="H288" s="178"/>
      <c r="I288" s="191"/>
      <c r="J288" s="178"/>
      <c r="K288" s="178"/>
      <c r="L288" s="178"/>
      <c r="M288" s="178"/>
      <c r="N288" s="160" t="str">
        <f t="shared" si="30"/>
        <v/>
      </c>
      <c r="P288" s="160" t="str">
        <f t="shared" si="31"/>
        <v/>
      </c>
      <c r="Q288" s="160">
        <f t="shared" si="33"/>
        <v>0</v>
      </c>
      <c r="R288" s="160" t="str">
        <f t="shared" si="32"/>
        <v/>
      </c>
      <c r="S288" s="160" t="str">
        <f t="shared" si="34"/>
        <v/>
      </c>
    </row>
    <row r="289" spans="3:19" ht="17.45" customHeight="1" x14ac:dyDescent="0.25">
      <c r="C289" s="188"/>
      <c r="D289" s="189"/>
      <c r="E289" s="178"/>
      <c r="F289" s="178"/>
      <c r="G289" s="190">
        <f>DATOS!$E$13</f>
        <v>1</v>
      </c>
      <c r="H289" s="178"/>
      <c r="I289" s="191"/>
      <c r="J289" s="178"/>
      <c r="K289" s="178"/>
      <c r="L289" s="178"/>
      <c r="M289" s="178"/>
      <c r="N289" s="160" t="str">
        <f t="shared" si="30"/>
        <v/>
      </c>
      <c r="P289" s="160" t="str">
        <f t="shared" si="31"/>
        <v/>
      </c>
      <c r="Q289" s="160">
        <f t="shared" si="33"/>
        <v>0</v>
      </c>
      <c r="R289" s="160" t="str">
        <f t="shared" si="32"/>
        <v/>
      </c>
      <c r="S289" s="160" t="str">
        <f t="shared" si="34"/>
        <v/>
      </c>
    </row>
    <row r="290" spans="3:19" ht="17.45" customHeight="1" x14ac:dyDescent="0.25">
      <c r="C290" s="188"/>
      <c r="D290" s="189"/>
      <c r="E290" s="178"/>
      <c r="F290" s="178"/>
      <c r="G290" s="190">
        <f>DATOS!$E$13</f>
        <v>1</v>
      </c>
      <c r="H290" s="178"/>
      <c r="I290" s="191"/>
      <c r="J290" s="178"/>
      <c r="K290" s="178"/>
      <c r="L290" s="178"/>
      <c r="M290" s="178"/>
      <c r="N290" s="160" t="str">
        <f t="shared" si="30"/>
        <v/>
      </c>
      <c r="P290" s="160" t="str">
        <f t="shared" si="31"/>
        <v/>
      </c>
      <c r="Q290" s="160">
        <f t="shared" si="33"/>
        <v>0</v>
      </c>
      <c r="R290" s="160" t="str">
        <f t="shared" si="32"/>
        <v/>
      </c>
      <c r="S290" s="160" t="str">
        <f t="shared" si="34"/>
        <v/>
      </c>
    </row>
    <row r="291" spans="3:19" ht="17.45" customHeight="1" x14ac:dyDescent="0.25">
      <c r="C291" s="188"/>
      <c r="D291" s="189"/>
      <c r="E291" s="178"/>
      <c r="F291" s="178"/>
      <c r="G291" s="190">
        <f>DATOS!$E$13</f>
        <v>1</v>
      </c>
      <c r="H291" s="178"/>
      <c r="I291" s="191"/>
      <c r="J291" s="178"/>
      <c r="K291" s="178"/>
      <c r="L291" s="178"/>
      <c r="M291" s="178"/>
      <c r="N291" s="160" t="str">
        <f t="shared" si="30"/>
        <v/>
      </c>
      <c r="P291" s="160" t="str">
        <f t="shared" si="31"/>
        <v/>
      </c>
      <c r="Q291" s="160">
        <f t="shared" si="33"/>
        <v>0</v>
      </c>
      <c r="R291" s="160" t="str">
        <f t="shared" si="32"/>
        <v/>
      </c>
      <c r="S291" s="160" t="str">
        <f t="shared" si="34"/>
        <v/>
      </c>
    </row>
    <row r="292" spans="3:19" ht="17.45" customHeight="1" x14ac:dyDescent="0.25">
      <c r="C292" s="188"/>
      <c r="D292" s="189"/>
      <c r="E292" s="178"/>
      <c r="F292" s="178"/>
      <c r="G292" s="190">
        <f>DATOS!$E$13</f>
        <v>1</v>
      </c>
      <c r="H292" s="178"/>
      <c r="I292" s="191"/>
      <c r="J292" s="178"/>
      <c r="K292" s="178"/>
      <c r="L292" s="178"/>
      <c r="M292" s="178"/>
      <c r="N292" s="160" t="str">
        <f t="shared" si="30"/>
        <v/>
      </c>
      <c r="P292" s="160" t="str">
        <f t="shared" si="31"/>
        <v/>
      </c>
      <c r="Q292" s="160">
        <f t="shared" si="33"/>
        <v>0</v>
      </c>
      <c r="R292" s="160" t="str">
        <f t="shared" si="32"/>
        <v/>
      </c>
      <c r="S292" s="160" t="str">
        <f t="shared" si="34"/>
        <v/>
      </c>
    </row>
    <row r="293" spans="3:19" ht="17.45" customHeight="1" x14ac:dyDescent="0.25">
      <c r="C293" s="188"/>
      <c r="D293" s="189"/>
      <c r="E293" s="178"/>
      <c r="F293" s="178"/>
      <c r="G293" s="190">
        <f>DATOS!$E$13</f>
        <v>1</v>
      </c>
      <c r="H293" s="178"/>
      <c r="I293" s="191"/>
      <c r="J293" s="178"/>
      <c r="K293" s="178"/>
      <c r="L293" s="178"/>
      <c r="M293" s="178"/>
      <c r="N293" s="160" t="str">
        <f t="shared" si="30"/>
        <v/>
      </c>
      <c r="P293" s="160" t="str">
        <f t="shared" si="31"/>
        <v/>
      </c>
      <c r="Q293" s="160">
        <f t="shared" si="33"/>
        <v>0</v>
      </c>
      <c r="R293" s="160" t="str">
        <f t="shared" si="32"/>
        <v/>
      </c>
      <c r="S293" s="160" t="str">
        <f t="shared" si="34"/>
        <v/>
      </c>
    </row>
    <row r="294" spans="3:19" ht="17.45" customHeight="1" x14ac:dyDescent="0.25">
      <c r="C294" s="188"/>
      <c r="D294" s="189"/>
      <c r="E294" s="178"/>
      <c r="F294" s="178"/>
      <c r="G294" s="190">
        <f>DATOS!$E$13</f>
        <v>1</v>
      </c>
      <c r="H294" s="178"/>
      <c r="I294" s="191"/>
      <c r="J294" s="178"/>
      <c r="K294" s="178"/>
      <c r="L294" s="178"/>
      <c r="M294" s="178"/>
      <c r="N294" s="160" t="str">
        <f t="shared" si="30"/>
        <v/>
      </c>
      <c r="P294" s="160" t="str">
        <f t="shared" si="31"/>
        <v/>
      </c>
      <c r="Q294" s="160">
        <f t="shared" si="33"/>
        <v>0</v>
      </c>
      <c r="R294" s="160" t="str">
        <f t="shared" si="32"/>
        <v/>
      </c>
      <c r="S294" s="160" t="str">
        <f t="shared" si="34"/>
        <v/>
      </c>
    </row>
    <row r="295" spans="3:19" ht="17.45" customHeight="1" x14ac:dyDescent="0.25">
      <c r="C295" s="188"/>
      <c r="D295" s="189"/>
      <c r="E295" s="178"/>
      <c r="F295" s="178"/>
      <c r="G295" s="190">
        <f>DATOS!$E$13</f>
        <v>1</v>
      </c>
      <c r="H295" s="178"/>
      <c r="I295" s="191"/>
      <c r="J295" s="178"/>
      <c r="K295" s="178"/>
      <c r="L295" s="178"/>
      <c r="M295" s="178"/>
      <c r="N295" s="160" t="str">
        <f t="shared" si="30"/>
        <v/>
      </c>
      <c r="P295" s="160" t="str">
        <f t="shared" si="31"/>
        <v/>
      </c>
      <c r="Q295" s="160">
        <f t="shared" si="33"/>
        <v>0</v>
      </c>
      <c r="R295" s="160" t="str">
        <f t="shared" si="32"/>
        <v/>
      </c>
      <c r="S295" s="160" t="str">
        <f t="shared" si="34"/>
        <v/>
      </c>
    </row>
    <row r="296" spans="3:19" ht="17.45" customHeight="1" x14ac:dyDescent="0.25">
      <c r="C296" s="188"/>
      <c r="D296" s="189"/>
      <c r="E296" s="178"/>
      <c r="F296" s="178"/>
      <c r="G296" s="190">
        <f>DATOS!$E$13</f>
        <v>1</v>
      </c>
      <c r="H296" s="178"/>
      <c r="I296" s="191"/>
      <c r="J296" s="178"/>
      <c r="K296" s="178"/>
      <c r="L296" s="178"/>
      <c r="M296" s="178"/>
      <c r="N296" s="160" t="str">
        <f t="shared" si="30"/>
        <v/>
      </c>
      <c r="P296" s="160" t="str">
        <f t="shared" si="31"/>
        <v/>
      </c>
      <c r="Q296" s="160">
        <f t="shared" si="33"/>
        <v>0</v>
      </c>
      <c r="R296" s="160" t="str">
        <f t="shared" si="32"/>
        <v/>
      </c>
      <c r="S296" s="160" t="str">
        <f t="shared" si="34"/>
        <v/>
      </c>
    </row>
    <row r="297" spans="3:19" ht="17.45" customHeight="1" x14ac:dyDescent="0.25">
      <c r="C297" s="188"/>
      <c r="D297" s="189"/>
      <c r="E297" s="178"/>
      <c r="F297" s="178"/>
      <c r="G297" s="190">
        <f>DATOS!$E$13</f>
        <v>1</v>
      </c>
      <c r="H297" s="178"/>
      <c r="I297" s="191"/>
      <c r="J297" s="178"/>
      <c r="K297" s="178"/>
      <c r="L297" s="178"/>
      <c r="M297" s="178"/>
      <c r="N297" s="160" t="str">
        <f t="shared" si="30"/>
        <v/>
      </c>
      <c r="P297" s="160" t="str">
        <f t="shared" si="31"/>
        <v/>
      </c>
      <c r="Q297" s="160">
        <f t="shared" si="33"/>
        <v>0</v>
      </c>
      <c r="R297" s="160" t="str">
        <f t="shared" si="32"/>
        <v/>
      </c>
      <c r="S297" s="160" t="str">
        <f t="shared" si="34"/>
        <v/>
      </c>
    </row>
    <row r="298" spans="3:19" ht="17.45" customHeight="1" x14ac:dyDescent="0.25">
      <c r="C298" s="188"/>
      <c r="D298" s="189"/>
      <c r="E298" s="178"/>
      <c r="F298" s="178"/>
      <c r="G298" s="190">
        <f>DATOS!$E$13</f>
        <v>1</v>
      </c>
      <c r="H298" s="178"/>
      <c r="I298" s="191"/>
      <c r="J298" s="178"/>
      <c r="K298" s="178"/>
      <c r="L298" s="178"/>
      <c r="M298" s="178"/>
      <c r="N298" s="160" t="str">
        <f t="shared" si="30"/>
        <v/>
      </c>
      <c r="P298" s="160" t="str">
        <f t="shared" si="31"/>
        <v/>
      </c>
      <c r="Q298" s="160">
        <f t="shared" si="33"/>
        <v>0</v>
      </c>
      <c r="R298" s="160" t="str">
        <f t="shared" si="32"/>
        <v/>
      </c>
      <c r="S298" s="160" t="str">
        <f t="shared" si="34"/>
        <v/>
      </c>
    </row>
    <row r="299" spans="3:19" ht="17.45" customHeight="1" x14ac:dyDescent="0.25">
      <c r="C299" s="188"/>
      <c r="D299" s="189"/>
      <c r="E299" s="178"/>
      <c r="F299" s="178"/>
      <c r="G299" s="190">
        <f>DATOS!$E$13</f>
        <v>1</v>
      </c>
      <c r="H299" s="178"/>
      <c r="I299" s="191"/>
      <c r="J299" s="178"/>
      <c r="K299" s="178"/>
      <c r="L299" s="178"/>
      <c r="M299" s="178"/>
      <c r="N299" s="160" t="str">
        <f t="shared" si="30"/>
        <v/>
      </c>
      <c r="P299" s="160" t="str">
        <f t="shared" si="31"/>
        <v/>
      </c>
      <c r="Q299" s="160">
        <f t="shared" si="33"/>
        <v>0</v>
      </c>
      <c r="R299" s="160" t="str">
        <f t="shared" si="32"/>
        <v/>
      </c>
      <c r="S299" s="160" t="str">
        <f t="shared" si="34"/>
        <v/>
      </c>
    </row>
    <row r="300" spans="3:19" ht="17.45" customHeight="1" x14ac:dyDescent="0.25">
      <c r="C300" s="188"/>
      <c r="D300" s="189"/>
      <c r="E300" s="178"/>
      <c r="F300" s="178"/>
      <c r="G300" s="190">
        <f>DATOS!$E$13</f>
        <v>1</v>
      </c>
      <c r="H300" s="178"/>
      <c r="I300" s="191"/>
      <c r="J300" s="178"/>
      <c r="K300" s="178"/>
      <c r="L300" s="178"/>
      <c r="M300" s="178"/>
      <c r="N300" s="160" t="str">
        <f t="shared" si="30"/>
        <v/>
      </c>
      <c r="P300" s="160" t="str">
        <f t="shared" si="31"/>
        <v/>
      </c>
      <c r="Q300" s="160">
        <f t="shared" si="33"/>
        <v>0</v>
      </c>
      <c r="R300" s="160" t="str">
        <f t="shared" si="32"/>
        <v/>
      </c>
      <c r="S300" s="160" t="str">
        <f t="shared" si="34"/>
        <v/>
      </c>
    </row>
    <row r="301" spans="3:19" ht="17.45" customHeight="1" x14ac:dyDescent="0.25">
      <c r="C301" s="188"/>
      <c r="D301" s="189"/>
      <c r="E301" s="178"/>
      <c r="F301" s="178"/>
      <c r="G301" s="190">
        <f>DATOS!$E$13</f>
        <v>1</v>
      </c>
      <c r="H301" s="178"/>
      <c r="I301" s="191"/>
      <c r="J301" s="178"/>
      <c r="K301" s="178"/>
      <c r="L301" s="178"/>
      <c r="M301" s="178"/>
      <c r="N301" s="160" t="str">
        <f t="shared" si="30"/>
        <v/>
      </c>
      <c r="P301" s="160" t="str">
        <f t="shared" si="31"/>
        <v/>
      </c>
      <c r="Q301" s="160">
        <f t="shared" si="33"/>
        <v>0</v>
      </c>
      <c r="R301" s="160" t="str">
        <f t="shared" si="32"/>
        <v/>
      </c>
      <c r="S301" s="160" t="str">
        <f t="shared" si="34"/>
        <v/>
      </c>
    </row>
    <row r="302" spans="3:19" ht="17.45" customHeight="1" x14ac:dyDescent="0.25">
      <c r="C302" s="188"/>
      <c r="D302" s="189"/>
      <c r="E302" s="178"/>
      <c r="F302" s="178"/>
      <c r="G302" s="190">
        <f>DATOS!$E$13</f>
        <v>1</v>
      </c>
      <c r="H302" s="178"/>
      <c r="I302" s="191"/>
      <c r="J302" s="178"/>
      <c r="K302" s="178"/>
      <c r="L302" s="178"/>
      <c r="M302" s="178"/>
      <c r="N302" s="160" t="str">
        <f t="shared" si="30"/>
        <v/>
      </c>
      <c r="P302" s="160" t="str">
        <f t="shared" si="31"/>
        <v/>
      </c>
      <c r="Q302" s="160">
        <f t="shared" si="33"/>
        <v>0</v>
      </c>
      <c r="R302" s="160" t="str">
        <f t="shared" si="32"/>
        <v/>
      </c>
      <c r="S302" s="160" t="str">
        <f t="shared" si="34"/>
        <v/>
      </c>
    </row>
    <row r="303" spans="3:19" ht="17.45" customHeight="1" x14ac:dyDescent="0.25">
      <c r="C303" s="188"/>
      <c r="D303" s="189"/>
      <c r="E303" s="178"/>
      <c r="F303" s="178"/>
      <c r="G303" s="190">
        <f>DATOS!$E$13</f>
        <v>1</v>
      </c>
      <c r="H303" s="178"/>
      <c r="I303" s="191"/>
      <c r="J303" s="178"/>
      <c r="K303" s="178"/>
      <c r="L303" s="178"/>
      <c r="M303" s="178"/>
      <c r="N303" s="160" t="str">
        <f t="shared" si="30"/>
        <v/>
      </c>
      <c r="P303" s="160" t="str">
        <f t="shared" si="31"/>
        <v/>
      </c>
      <c r="Q303" s="160">
        <f t="shared" si="33"/>
        <v>0</v>
      </c>
      <c r="R303" s="160" t="str">
        <f t="shared" si="32"/>
        <v/>
      </c>
      <c r="S303" s="160" t="str">
        <f t="shared" si="34"/>
        <v/>
      </c>
    </row>
    <row r="304" spans="3:19" ht="17.45" customHeight="1" x14ac:dyDescent="0.25">
      <c r="C304" s="188"/>
      <c r="D304" s="189"/>
      <c r="E304" s="178"/>
      <c r="F304" s="178"/>
      <c r="G304" s="190">
        <f>DATOS!$E$13</f>
        <v>1</v>
      </c>
      <c r="H304" s="178"/>
      <c r="I304" s="191"/>
      <c r="J304" s="178"/>
      <c r="K304" s="178"/>
      <c r="L304" s="178"/>
      <c r="M304" s="178"/>
      <c r="N304" s="160" t="str">
        <f t="shared" si="30"/>
        <v/>
      </c>
      <c r="P304" s="160" t="str">
        <f t="shared" si="31"/>
        <v/>
      </c>
      <c r="Q304" s="160">
        <f t="shared" si="33"/>
        <v>0</v>
      </c>
      <c r="R304" s="160" t="str">
        <f t="shared" si="32"/>
        <v/>
      </c>
      <c r="S304" s="160" t="str">
        <f t="shared" si="34"/>
        <v/>
      </c>
    </row>
    <row r="305" spans="3:19" ht="17.45" customHeight="1" x14ac:dyDescent="0.25">
      <c r="C305" s="188"/>
      <c r="D305" s="189"/>
      <c r="E305" s="178"/>
      <c r="F305" s="178"/>
      <c r="G305" s="190">
        <f>DATOS!$E$13</f>
        <v>1</v>
      </c>
      <c r="H305" s="178"/>
      <c r="I305" s="191"/>
      <c r="J305" s="178"/>
      <c r="K305" s="178"/>
      <c r="L305" s="178"/>
      <c r="M305" s="178"/>
      <c r="N305" s="160" t="str">
        <f t="shared" si="30"/>
        <v/>
      </c>
      <c r="P305" s="160" t="str">
        <f t="shared" si="31"/>
        <v/>
      </c>
      <c r="Q305" s="160">
        <f t="shared" si="33"/>
        <v>0</v>
      </c>
      <c r="R305" s="160" t="str">
        <f t="shared" si="32"/>
        <v/>
      </c>
      <c r="S305" s="160" t="str">
        <f t="shared" si="34"/>
        <v/>
      </c>
    </row>
    <row r="306" spans="3:19" ht="17.45" customHeight="1" x14ac:dyDescent="0.25">
      <c r="C306" s="188"/>
      <c r="D306" s="189"/>
      <c r="E306" s="178"/>
      <c r="F306" s="178"/>
      <c r="G306" s="190">
        <f>DATOS!$E$13</f>
        <v>1</v>
      </c>
      <c r="H306" s="178"/>
      <c r="I306" s="191"/>
      <c r="J306" s="178"/>
      <c r="K306" s="178"/>
      <c r="L306" s="178"/>
      <c r="M306" s="178"/>
      <c r="N306" s="160" t="str">
        <f t="shared" si="30"/>
        <v/>
      </c>
      <c r="P306" s="160" t="str">
        <f t="shared" si="31"/>
        <v/>
      </c>
      <c r="Q306" s="160">
        <f t="shared" si="33"/>
        <v>0</v>
      </c>
      <c r="R306" s="160" t="str">
        <f t="shared" si="32"/>
        <v/>
      </c>
      <c r="S306" s="160" t="str">
        <f t="shared" si="34"/>
        <v/>
      </c>
    </row>
    <row r="307" spans="3:19" ht="17.45" customHeight="1" x14ac:dyDescent="0.25">
      <c r="C307" s="188"/>
      <c r="D307" s="189"/>
      <c r="E307" s="178"/>
      <c r="F307" s="178"/>
      <c r="G307" s="190">
        <f>DATOS!$E$13</f>
        <v>1</v>
      </c>
      <c r="H307" s="178"/>
      <c r="I307" s="191"/>
      <c r="J307" s="178"/>
      <c r="K307" s="178"/>
      <c r="L307" s="178"/>
      <c r="M307" s="178"/>
      <c r="N307" s="160" t="str">
        <f t="shared" si="30"/>
        <v/>
      </c>
      <c r="P307" s="160" t="str">
        <f t="shared" si="31"/>
        <v/>
      </c>
      <c r="Q307" s="160">
        <f t="shared" si="33"/>
        <v>0</v>
      </c>
      <c r="R307" s="160" t="str">
        <f t="shared" si="32"/>
        <v/>
      </c>
      <c r="S307" s="160" t="str">
        <f t="shared" si="34"/>
        <v/>
      </c>
    </row>
    <row r="308" spans="3:19" ht="17.45" customHeight="1" x14ac:dyDescent="0.25">
      <c r="C308" s="188"/>
      <c r="D308" s="189"/>
      <c r="E308" s="178"/>
      <c r="F308" s="178"/>
      <c r="G308" s="190">
        <f>DATOS!$E$13</f>
        <v>1</v>
      </c>
      <c r="H308" s="178"/>
      <c r="I308" s="191"/>
      <c r="J308" s="178"/>
      <c r="K308" s="178"/>
      <c r="L308" s="178"/>
      <c r="M308" s="178"/>
      <c r="N308" s="160" t="str">
        <f t="shared" si="30"/>
        <v/>
      </c>
      <c r="P308" s="160" t="str">
        <f t="shared" si="31"/>
        <v/>
      </c>
      <c r="Q308" s="160">
        <f t="shared" si="33"/>
        <v>0</v>
      </c>
      <c r="R308" s="160" t="str">
        <f t="shared" si="32"/>
        <v/>
      </c>
      <c r="S308" s="160" t="str">
        <f t="shared" si="34"/>
        <v/>
      </c>
    </row>
    <row r="309" spans="3:19" ht="17.45" customHeight="1" x14ac:dyDescent="0.25">
      <c r="C309" s="188"/>
      <c r="D309" s="189"/>
      <c r="E309" s="178"/>
      <c r="F309" s="178"/>
      <c r="G309" s="190">
        <f>DATOS!$E$13</f>
        <v>1</v>
      </c>
      <c r="H309" s="178"/>
      <c r="I309" s="191"/>
      <c r="J309" s="178"/>
      <c r="K309" s="178"/>
      <c r="L309" s="178"/>
      <c r="M309" s="178"/>
      <c r="N309" s="160" t="str">
        <f t="shared" si="30"/>
        <v/>
      </c>
      <c r="P309" s="160" t="str">
        <f t="shared" si="31"/>
        <v/>
      </c>
      <c r="Q309" s="160">
        <f t="shared" si="33"/>
        <v>0</v>
      </c>
      <c r="R309" s="160" t="str">
        <f t="shared" si="32"/>
        <v/>
      </c>
      <c r="S309" s="160" t="str">
        <f t="shared" si="34"/>
        <v/>
      </c>
    </row>
    <row r="310" spans="3:19" ht="17.45" customHeight="1" x14ac:dyDescent="0.25">
      <c r="C310" s="188"/>
      <c r="D310" s="189"/>
      <c r="E310" s="178"/>
      <c r="F310" s="178"/>
      <c r="G310" s="190">
        <f>DATOS!$E$13</f>
        <v>1</v>
      </c>
      <c r="H310" s="178"/>
      <c r="I310" s="191"/>
      <c r="J310" s="178"/>
      <c r="K310" s="178"/>
      <c r="L310" s="178"/>
      <c r="M310" s="178"/>
      <c r="N310" s="160" t="str">
        <f t="shared" si="30"/>
        <v/>
      </c>
      <c r="P310" s="160" t="str">
        <f t="shared" si="31"/>
        <v/>
      </c>
      <c r="Q310" s="160">
        <f t="shared" si="33"/>
        <v>0</v>
      </c>
      <c r="R310" s="160" t="str">
        <f t="shared" si="32"/>
        <v/>
      </c>
      <c r="S310" s="160" t="str">
        <f t="shared" si="34"/>
        <v/>
      </c>
    </row>
    <row r="311" spans="3:19" ht="17.45" customHeight="1" x14ac:dyDescent="0.25">
      <c r="C311" s="188"/>
      <c r="D311" s="189"/>
      <c r="E311" s="178"/>
      <c r="F311" s="178"/>
      <c r="G311" s="190">
        <f>DATOS!$E$13</f>
        <v>1</v>
      </c>
      <c r="H311" s="178"/>
      <c r="I311" s="191"/>
      <c r="J311" s="178"/>
      <c r="K311" s="178"/>
      <c r="L311" s="178"/>
      <c r="M311" s="178"/>
      <c r="N311" s="160" t="str">
        <f t="shared" si="30"/>
        <v/>
      </c>
      <c r="P311" s="160" t="str">
        <f t="shared" si="31"/>
        <v/>
      </c>
      <c r="Q311" s="160">
        <f t="shared" si="33"/>
        <v>0</v>
      </c>
      <c r="R311" s="160" t="str">
        <f t="shared" si="32"/>
        <v/>
      </c>
      <c r="S311" s="160" t="str">
        <f t="shared" si="34"/>
        <v/>
      </c>
    </row>
    <row r="312" spans="3:19" ht="17.45" customHeight="1" x14ac:dyDescent="0.25">
      <c r="C312" s="188"/>
      <c r="D312" s="189"/>
      <c r="E312" s="178"/>
      <c r="F312" s="178"/>
      <c r="G312" s="190">
        <f>DATOS!$E$13</f>
        <v>1</v>
      </c>
      <c r="H312" s="178"/>
      <c r="I312" s="191"/>
      <c r="J312" s="178"/>
      <c r="K312" s="178"/>
      <c r="L312" s="178"/>
      <c r="M312" s="178"/>
      <c r="N312" s="160" t="str">
        <f t="shared" si="30"/>
        <v/>
      </c>
      <c r="P312" s="160" t="str">
        <f t="shared" si="31"/>
        <v/>
      </c>
      <c r="Q312" s="160">
        <f t="shared" si="33"/>
        <v>0</v>
      </c>
      <c r="R312" s="160" t="str">
        <f t="shared" si="32"/>
        <v/>
      </c>
      <c r="S312" s="160" t="str">
        <f t="shared" si="34"/>
        <v/>
      </c>
    </row>
    <row r="313" spans="3:19" ht="17.45" customHeight="1" x14ac:dyDescent="0.25">
      <c r="C313" s="188"/>
      <c r="D313" s="189"/>
      <c r="E313" s="178"/>
      <c r="F313" s="178"/>
      <c r="G313" s="190">
        <f>DATOS!$E$13</f>
        <v>1</v>
      </c>
      <c r="H313" s="178"/>
      <c r="I313" s="191"/>
      <c r="J313" s="178"/>
      <c r="K313" s="178"/>
      <c r="L313" s="178"/>
      <c r="M313" s="178"/>
      <c r="N313" s="160" t="str">
        <f t="shared" si="30"/>
        <v/>
      </c>
      <c r="P313" s="160" t="str">
        <f t="shared" si="31"/>
        <v/>
      </c>
      <c r="Q313" s="160">
        <f t="shared" si="33"/>
        <v>0</v>
      </c>
      <c r="R313" s="160" t="str">
        <f t="shared" si="32"/>
        <v/>
      </c>
      <c r="S313" s="160" t="str">
        <f t="shared" si="34"/>
        <v/>
      </c>
    </row>
    <row r="314" spans="3:19" ht="17.45" customHeight="1" x14ac:dyDescent="0.25">
      <c r="C314" s="188"/>
      <c r="D314" s="189"/>
      <c r="E314" s="178"/>
      <c r="F314" s="178"/>
      <c r="G314" s="190">
        <f>DATOS!$E$13</f>
        <v>1</v>
      </c>
      <c r="H314" s="178"/>
      <c r="I314" s="191"/>
      <c r="J314" s="178"/>
      <c r="K314" s="178"/>
      <c r="L314" s="178"/>
      <c r="M314" s="178"/>
      <c r="N314" s="160" t="str">
        <f t="shared" si="30"/>
        <v/>
      </c>
      <c r="P314" s="160" t="str">
        <f t="shared" si="31"/>
        <v/>
      </c>
      <c r="Q314" s="160">
        <f t="shared" si="33"/>
        <v>0</v>
      </c>
      <c r="R314" s="160" t="str">
        <f t="shared" si="32"/>
        <v/>
      </c>
      <c r="S314" s="160" t="str">
        <f t="shared" si="34"/>
        <v/>
      </c>
    </row>
    <row r="315" spans="3:19" ht="17.45" customHeight="1" x14ac:dyDescent="0.25">
      <c r="C315" s="188"/>
      <c r="D315" s="189"/>
      <c r="E315" s="178"/>
      <c r="F315" s="178"/>
      <c r="G315" s="190">
        <f>DATOS!$E$13</f>
        <v>1</v>
      </c>
      <c r="H315" s="178"/>
      <c r="I315" s="191"/>
      <c r="J315" s="178"/>
      <c r="K315" s="178"/>
      <c r="L315" s="178"/>
      <c r="M315" s="178"/>
      <c r="N315" s="160" t="str">
        <f t="shared" si="30"/>
        <v/>
      </c>
      <c r="P315" s="160" t="str">
        <f t="shared" si="31"/>
        <v/>
      </c>
      <c r="Q315" s="160">
        <f t="shared" si="33"/>
        <v>0</v>
      </c>
      <c r="R315" s="160" t="str">
        <f t="shared" si="32"/>
        <v/>
      </c>
      <c r="S315" s="160" t="str">
        <f t="shared" si="34"/>
        <v/>
      </c>
    </row>
    <row r="316" spans="3:19" ht="17.45" customHeight="1" x14ac:dyDescent="0.25">
      <c r="C316" s="188"/>
      <c r="D316" s="189"/>
      <c r="E316" s="178"/>
      <c r="F316" s="178"/>
      <c r="G316" s="190">
        <f>DATOS!$E$13</f>
        <v>1</v>
      </c>
      <c r="H316" s="178"/>
      <c r="I316" s="191"/>
      <c r="J316" s="178"/>
      <c r="K316" s="178"/>
      <c r="L316" s="178"/>
      <c r="M316" s="178"/>
      <c r="N316" s="160" t="str">
        <f t="shared" si="30"/>
        <v/>
      </c>
      <c r="P316" s="160" t="str">
        <f t="shared" si="31"/>
        <v/>
      </c>
      <c r="Q316" s="160">
        <f t="shared" si="33"/>
        <v>0</v>
      </c>
      <c r="R316" s="160" t="str">
        <f t="shared" si="32"/>
        <v/>
      </c>
      <c r="S316" s="160" t="str">
        <f t="shared" si="34"/>
        <v/>
      </c>
    </row>
    <row r="317" spans="3:19" ht="17.45" customHeight="1" x14ac:dyDescent="0.25">
      <c r="C317" s="188"/>
      <c r="D317" s="189"/>
      <c r="E317" s="178"/>
      <c r="F317" s="178"/>
      <c r="G317" s="190">
        <f>DATOS!$E$13</f>
        <v>1</v>
      </c>
      <c r="H317" s="178"/>
      <c r="I317" s="191"/>
      <c r="J317" s="178"/>
      <c r="K317" s="178"/>
      <c r="L317" s="178"/>
      <c r="M317" s="178"/>
      <c r="N317" s="160" t="str">
        <f t="shared" si="30"/>
        <v/>
      </c>
      <c r="P317" s="160" t="str">
        <f t="shared" si="31"/>
        <v/>
      </c>
      <c r="Q317" s="160">
        <f t="shared" si="33"/>
        <v>0</v>
      </c>
      <c r="R317" s="160" t="str">
        <f t="shared" si="32"/>
        <v/>
      </c>
      <c r="S317" s="160" t="str">
        <f t="shared" si="34"/>
        <v/>
      </c>
    </row>
    <row r="318" spans="3:19" ht="17.45" customHeight="1" x14ac:dyDescent="0.25">
      <c r="C318" s="188"/>
      <c r="D318" s="189"/>
      <c r="E318" s="178"/>
      <c r="F318" s="178"/>
      <c r="G318" s="190">
        <f>DATOS!$E$13</f>
        <v>1</v>
      </c>
      <c r="H318" s="178"/>
      <c r="I318" s="191"/>
      <c r="J318" s="178"/>
      <c r="K318" s="178"/>
      <c r="L318" s="178"/>
      <c r="M318" s="178"/>
      <c r="N318" s="160" t="str">
        <f t="shared" si="30"/>
        <v/>
      </c>
      <c r="P318" s="160" t="str">
        <f t="shared" si="31"/>
        <v/>
      </c>
      <c r="Q318" s="160">
        <f t="shared" si="33"/>
        <v>0</v>
      </c>
      <c r="R318" s="160" t="str">
        <f t="shared" si="32"/>
        <v/>
      </c>
      <c r="S318" s="160" t="str">
        <f t="shared" si="34"/>
        <v/>
      </c>
    </row>
    <row r="319" spans="3:19" ht="17.45" customHeight="1" x14ac:dyDescent="0.25">
      <c r="C319" s="188"/>
      <c r="D319" s="189"/>
      <c r="E319" s="178"/>
      <c r="F319" s="178"/>
      <c r="G319" s="190">
        <f>DATOS!$E$13</f>
        <v>1</v>
      </c>
      <c r="H319" s="178"/>
      <c r="I319" s="191"/>
      <c r="J319" s="178"/>
      <c r="K319" s="178"/>
      <c r="L319" s="178"/>
      <c r="M319" s="178"/>
      <c r="N319" s="160" t="str">
        <f t="shared" si="30"/>
        <v/>
      </c>
      <c r="P319" s="160" t="str">
        <f t="shared" si="31"/>
        <v/>
      </c>
      <c r="Q319" s="160">
        <f t="shared" si="33"/>
        <v>0</v>
      </c>
      <c r="R319" s="160" t="str">
        <f t="shared" si="32"/>
        <v/>
      </c>
      <c r="S319" s="160" t="str">
        <f t="shared" si="34"/>
        <v/>
      </c>
    </row>
    <row r="320" spans="3:19" ht="17.45" customHeight="1" x14ac:dyDescent="0.25">
      <c r="C320" s="188"/>
      <c r="D320" s="189"/>
      <c r="E320" s="178"/>
      <c r="F320" s="178"/>
      <c r="G320" s="190">
        <f>DATOS!$E$13</f>
        <v>1</v>
      </c>
      <c r="H320" s="178"/>
      <c r="I320" s="191"/>
      <c r="J320" s="178"/>
      <c r="K320" s="178"/>
      <c r="L320" s="178"/>
      <c r="M320" s="178"/>
      <c r="N320" s="160" t="str">
        <f t="shared" si="30"/>
        <v/>
      </c>
      <c r="P320" s="160" t="str">
        <f t="shared" si="31"/>
        <v/>
      </c>
      <c r="Q320" s="160">
        <f t="shared" si="33"/>
        <v>0</v>
      </c>
      <c r="R320" s="160" t="str">
        <f t="shared" si="32"/>
        <v/>
      </c>
      <c r="S320" s="160" t="str">
        <f t="shared" si="34"/>
        <v/>
      </c>
    </row>
    <row r="321" spans="3:19" ht="17.45" customHeight="1" x14ac:dyDescent="0.25">
      <c r="C321" s="188"/>
      <c r="D321" s="189"/>
      <c r="E321" s="178"/>
      <c r="F321" s="178"/>
      <c r="G321" s="190">
        <f>DATOS!$E$13</f>
        <v>1</v>
      </c>
      <c r="H321" s="178"/>
      <c r="I321" s="191"/>
      <c r="J321" s="178"/>
      <c r="K321" s="178"/>
      <c r="L321" s="178"/>
      <c r="M321" s="178"/>
      <c r="N321" s="160" t="str">
        <f t="shared" si="30"/>
        <v/>
      </c>
      <c r="P321" s="160" t="str">
        <f t="shared" si="31"/>
        <v/>
      </c>
      <c r="Q321" s="160">
        <f t="shared" si="33"/>
        <v>0</v>
      </c>
      <c r="R321" s="160" t="str">
        <f t="shared" si="32"/>
        <v/>
      </c>
      <c r="S321" s="160" t="str">
        <f t="shared" si="34"/>
        <v/>
      </c>
    </row>
    <row r="322" spans="3:19" ht="17.45" customHeight="1" x14ac:dyDescent="0.25">
      <c r="C322" s="188"/>
      <c r="D322" s="189"/>
      <c r="E322" s="178"/>
      <c r="F322" s="178"/>
      <c r="G322" s="190">
        <f>DATOS!$E$13</f>
        <v>1</v>
      </c>
      <c r="H322" s="178"/>
      <c r="I322" s="191"/>
      <c r="J322" s="178"/>
      <c r="K322" s="178"/>
      <c r="L322" s="178"/>
      <c r="M322" s="178"/>
      <c r="N322" s="160" t="str">
        <f t="shared" si="30"/>
        <v/>
      </c>
      <c r="P322" s="160" t="str">
        <f t="shared" si="31"/>
        <v/>
      </c>
      <c r="Q322" s="160">
        <f t="shared" si="33"/>
        <v>0</v>
      </c>
      <c r="R322" s="160" t="str">
        <f t="shared" si="32"/>
        <v/>
      </c>
      <c r="S322" s="160" t="str">
        <f t="shared" si="34"/>
        <v/>
      </c>
    </row>
    <row r="323" spans="3:19" ht="17.45" customHeight="1" x14ac:dyDescent="0.25">
      <c r="C323" s="188"/>
      <c r="D323" s="189"/>
      <c r="E323" s="178"/>
      <c r="F323" s="178"/>
      <c r="G323" s="190">
        <f>DATOS!$E$13</f>
        <v>1</v>
      </c>
      <c r="H323" s="178"/>
      <c r="I323" s="191"/>
      <c r="J323" s="178"/>
      <c r="K323" s="178"/>
      <c r="L323" s="178"/>
      <c r="M323" s="178"/>
      <c r="N323" s="160" t="str">
        <f t="shared" si="30"/>
        <v/>
      </c>
      <c r="P323" s="160" t="str">
        <f t="shared" si="31"/>
        <v/>
      </c>
      <c r="Q323" s="160">
        <f t="shared" si="33"/>
        <v>0</v>
      </c>
      <c r="R323" s="160" t="str">
        <f t="shared" si="32"/>
        <v/>
      </c>
      <c r="S323" s="160" t="str">
        <f t="shared" si="34"/>
        <v/>
      </c>
    </row>
    <row r="324" spans="3:19" ht="17.45" customHeight="1" x14ac:dyDescent="0.25">
      <c r="C324" s="188"/>
      <c r="D324" s="189"/>
      <c r="E324" s="178"/>
      <c r="F324" s="178"/>
      <c r="G324" s="190">
        <f>DATOS!$E$13</f>
        <v>1</v>
      </c>
      <c r="H324" s="178"/>
      <c r="I324" s="191"/>
      <c r="J324" s="178"/>
      <c r="K324" s="178"/>
      <c r="L324" s="178"/>
      <c r="M324" s="178"/>
      <c r="N324" s="160" t="str">
        <f t="shared" si="30"/>
        <v/>
      </c>
      <c r="P324" s="160" t="str">
        <f t="shared" si="31"/>
        <v/>
      </c>
      <c r="Q324" s="160">
        <f t="shared" si="33"/>
        <v>0</v>
      </c>
      <c r="R324" s="160" t="str">
        <f t="shared" si="32"/>
        <v/>
      </c>
      <c r="S324" s="160" t="str">
        <f t="shared" si="34"/>
        <v/>
      </c>
    </row>
    <row r="325" spans="3:19" ht="17.45" customHeight="1" x14ac:dyDescent="0.25">
      <c r="C325" s="188"/>
      <c r="D325" s="189"/>
      <c r="E325" s="178"/>
      <c r="F325" s="178"/>
      <c r="G325" s="190">
        <f>DATOS!$E$13</f>
        <v>1</v>
      </c>
      <c r="H325" s="178"/>
      <c r="I325" s="191"/>
      <c r="J325" s="178"/>
      <c r="K325" s="178"/>
      <c r="L325" s="178"/>
      <c r="M325" s="178"/>
      <c r="N325" s="160" t="str">
        <f t="shared" si="30"/>
        <v/>
      </c>
      <c r="P325" s="160" t="str">
        <f t="shared" si="31"/>
        <v/>
      </c>
      <c r="Q325" s="160">
        <f t="shared" si="33"/>
        <v>0</v>
      </c>
      <c r="R325" s="160" t="str">
        <f t="shared" si="32"/>
        <v/>
      </c>
      <c r="S325" s="160" t="str">
        <f t="shared" si="34"/>
        <v/>
      </c>
    </row>
    <row r="326" spans="3:19" ht="17.45" customHeight="1" x14ac:dyDescent="0.25">
      <c r="C326" s="188"/>
      <c r="D326" s="189"/>
      <c r="E326" s="178"/>
      <c r="F326" s="178"/>
      <c r="G326" s="190">
        <f>DATOS!$E$13</f>
        <v>1</v>
      </c>
      <c r="H326" s="178"/>
      <c r="I326" s="191"/>
      <c r="J326" s="178"/>
      <c r="K326" s="178"/>
      <c r="L326" s="178"/>
      <c r="M326" s="178"/>
      <c r="N326" s="160" t="str">
        <f t="shared" si="30"/>
        <v/>
      </c>
      <c r="P326" s="160" t="str">
        <f t="shared" si="31"/>
        <v/>
      </c>
      <c r="Q326" s="160">
        <f t="shared" si="33"/>
        <v>0</v>
      </c>
      <c r="R326" s="160" t="str">
        <f t="shared" si="32"/>
        <v/>
      </c>
      <c r="S326" s="160" t="str">
        <f t="shared" si="34"/>
        <v/>
      </c>
    </row>
    <row r="327" spans="3:19" ht="17.45" customHeight="1" x14ac:dyDescent="0.25">
      <c r="C327" s="188"/>
      <c r="D327" s="189"/>
      <c r="E327" s="178"/>
      <c r="F327" s="178"/>
      <c r="G327" s="190">
        <f>DATOS!$E$13</f>
        <v>1</v>
      </c>
      <c r="H327" s="178"/>
      <c r="I327" s="191"/>
      <c r="J327" s="178"/>
      <c r="K327" s="178"/>
      <c r="L327" s="178"/>
      <c r="M327" s="178"/>
      <c r="N327" s="160" t="str">
        <f t="shared" si="30"/>
        <v/>
      </c>
      <c r="P327" s="160" t="str">
        <f t="shared" si="31"/>
        <v/>
      </c>
      <c r="Q327" s="160">
        <f t="shared" si="33"/>
        <v>0</v>
      </c>
      <c r="R327" s="160" t="str">
        <f t="shared" si="32"/>
        <v/>
      </c>
      <c r="S327" s="160" t="str">
        <f t="shared" si="34"/>
        <v/>
      </c>
    </row>
    <row r="328" spans="3:19" ht="17.45" customHeight="1" x14ac:dyDescent="0.25">
      <c r="C328" s="188"/>
      <c r="D328" s="189"/>
      <c r="E328" s="178"/>
      <c r="F328" s="178"/>
      <c r="G328" s="190">
        <f>DATOS!$E$13</f>
        <v>1</v>
      </c>
      <c r="H328" s="178"/>
      <c r="I328" s="191"/>
      <c r="J328" s="178"/>
      <c r="K328" s="178"/>
      <c r="L328" s="178"/>
      <c r="M328" s="178"/>
      <c r="N328" s="160" t="str">
        <f t="shared" si="30"/>
        <v/>
      </c>
      <c r="P328" s="160" t="str">
        <f t="shared" si="31"/>
        <v/>
      </c>
      <c r="Q328" s="160">
        <f t="shared" si="33"/>
        <v>0</v>
      </c>
      <c r="R328" s="160" t="str">
        <f t="shared" si="32"/>
        <v/>
      </c>
      <c r="S328" s="160" t="str">
        <f t="shared" si="34"/>
        <v/>
      </c>
    </row>
    <row r="329" spans="3:19" ht="17.45" customHeight="1" x14ac:dyDescent="0.25">
      <c r="C329" s="188"/>
      <c r="D329" s="189"/>
      <c r="E329" s="178"/>
      <c r="F329" s="178"/>
      <c r="G329" s="190">
        <f>DATOS!$E$13</f>
        <v>1</v>
      </c>
      <c r="H329" s="178"/>
      <c r="I329" s="191"/>
      <c r="J329" s="178"/>
      <c r="K329" s="178"/>
      <c r="L329" s="178"/>
      <c r="M329" s="178"/>
      <c r="N329" s="160" t="str">
        <f t="shared" si="30"/>
        <v/>
      </c>
      <c r="P329" s="160" t="str">
        <f t="shared" si="31"/>
        <v/>
      </c>
      <c r="Q329" s="160">
        <f t="shared" si="33"/>
        <v>0</v>
      </c>
      <c r="R329" s="160" t="str">
        <f t="shared" si="32"/>
        <v/>
      </c>
      <c r="S329" s="160" t="str">
        <f t="shared" si="34"/>
        <v/>
      </c>
    </row>
    <row r="330" spans="3:19" ht="17.45" customHeight="1" x14ac:dyDescent="0.25">
      <c r="C330" s="188"/>
      <c r="D330" s="189"/>
      <c r="E330" s="178"/>
      <c r="F330" s="178"/>
      <c r="G330" s="190">
        <f>DATOS!$E$13</f>
        <v>1</v>
      </c>
      <c r="H330" s="178"/>
      <c r="I330" s="191"/>
      <c r="J330" s="178"/>
      <c r="K330" s="178"/>
      <c r="L330" s="178"/>
      <c r="M330" s="178"/>
      <c r="N330" s="160" t="str">
        <f t="shared" si="30"/>
        <v/>
      </c>
      <c r="P330" s="160" t="str">
        <f t="shared" si="31"/>
        <v/>
      </c>
      <c r="Q330" s="160">
        <f t="shared" si="33"/>
        <v>0</v>
      </c>
      <c r="R330" s="160" t="str">
        <f t="shared" si="32"/>
        <v/>
      </c>
      <c r="S330" s="160" t="str">
        <f t="shared" si="34"/>
        <v/>
      </c>
    </row>
    <row r="331" spans="3:19" ht="17.45" customHeight="1" x14ac:dyDescent="0.25">
      <c r="C331" s="188"/>
      <c r="D331" s="189"/>
      <c r="E331" s="178"/>
      <c r="F331" s="178"/>
      <c r="G331" s="190">
        <f>DATOS!$E$13</f>
        <v>1</v>
      </c>
      <c r="H331" s="178"/>
      <c r="I331" s="191"/>
      <c r="J331" s="178"/>
      <c r="K331" s="178"/>
      <c r="L331" s="178"/>
      <c r="M331" s="178"/>
      <c r="N331" s="160" t="str">
        <f t="shared" si="30"/>
        <v/>
      </c>
      <c r="P331" s="160" t="str">
        <f t="shared" si="31"/>
        <v/>
      </c>
      <c r="Q331" s="160">
        <f t="shared" si="33"/>
        <v>0</v>
      </c>
      <c r="R331" s="160" t="str">
        <f t="shared" si="32"/>
        <v/>
      </c>
      <c r="S331" s="160" t="str">
        <f t="shared" si="34"/>
        <v/>
      </c>
    </row>
    <row r="332" spans="3:19" ht="17.45" customHeight="1" x14ac:dyDescent="0.25">
      <c r="C332" s="188"/>
      <c r="D332" s="189"/>
      <c r="E332" s="178"/>
      <c r="F332" s="178"/>
      <c r="G332" s="190">
        <f>DATOS!$E$13</f>
        <v>1</v>
      </c>
      <c r="H332" s="178"/>
      <c r="I332" s="191"/>
      <c r="J332" s="178"/>
      <c r="K332" s="178"/>
      <c r="L332" s="178"/>
      <c r="M332" s="178"/>
      <c r="N332" s="160" t="str">
        <f t="shared" si="30"/>
        <v/>
      </c>
      <c r="P332" s="160" t="str">
        <f t="shared" si="31"/>
        <v/>
      </c>
      <c r="Q332" s="160">
        <f t="shared" si="33"/>
        <v>0</v>
      </c>
      <c r="R332" s="160" t="str">
        <f t="shared" si="32"/>
        <v/>
      </c>
      <c r="S332" s="160" t="str">
        <f t="shared" si="34"/>
        <v/>
      </c>
    </row>
    <row r="333" spans="3:19" ht="17.45" customHeight="1" x14ac:dyDescent="0.25">
      <c r="C333" s="188"/>
      <c r="D333" s="189"/>
      <c r="E333" s="178"/>
      <c r="F333" s="178"/>
      <c r="G333" s="190">
        <f>DATOS!$E$13</f>
        <v>1</v>
      </c>
      <c r="H333" s="178"/>
      <c r="I333" s="191"/>
      <c r="J333" s="178"/>
      <c r="K333" s="178"/>
      <c r="L333" s="178"/>
      <c r="M333" s="178"/>
      <c r="N333" s="160" t="str">
        <f t="shared" si="30"/>
        <v/>
      </c>
      <c r="P333" s="160" t="str">
        <f t="shared" si="31"/>
        <v/>
      </c>
      <c r="Q333" s="160">
        <f t="shared" si="33"/>
        <v>0</v>
      </c>
      <c r="R333" s="160" t="str">
        <f t="shared" si="32"/>
        <v/>
      </c>
      <c r="S333" s="160" t="str">
        <f t="shared" si="34"/>
        <v/>
      </c>
    </row>
    <row r="334" spans="3:19" ht="17.45" customHeight="1" x14ac:dyDescent="0.25">
      <c r="C334" s="188"/>
      <c r="D334" s="189"/>
      <c r="E334" s="178"/>
      <c r="F334" s="178"/>
      <c r="G334" s="190">
        <f>DATOS!$E$13</f>
        <v>1</v>
      </c>
      <c r="H334" s="178"/>
      <c r="I334" s="191"/>
      <c r="J334" s="178"/>
      <c r="K334" s="178"/>
      <c r="L334" s="178"/>
      <c r="M334" s="178"/>
      <c r="N334" s="160" t="str">
        <f t="shared" si="30"/>
        <v/>
      </c>
      <c r="P334" s="160" t="str">
        <f t="shared" si="31"/>
        <v/>
      </c>
      <c r="Q334" s="160">
        <f t="shared" si="33"/>
        <v>0</v>
      </c>
      <c r="R334" s="160" t="str">
        <f t="shared" si="32"/>
        <v/>
      </c>
      <c r="S334" s="160" t="str">
        <f t="shared" si="34"/>
        <v/>
      </c>
    </row>
    <row r="335" spans="3:19" ht="17.45" customHeight="1" x14ac:dyDescent="0.25">
      <c r="C335" s="188"/>
      <c r="D335" s="189"/>
      <c r="E335" s="178"/>
      <c r="F335" s="178"/>
      <c r="G335" s="190">
        <f>DATOS!$E$13</f>
        <v>1</v>
      </c>
      <c r="H335" s="178"/>
      <c r="I335" s="191"/>
      <c r="J335" s="178"/>
      <c r="K335" s="178"/>
      <c r="L335" s="178"/>
      <c r="M335" s="178"/>
      <c r="N335" s="160" t="str">
        <f t="shared" si="30"/>
        <v/>
      </c>
      <c r="P335" s="160" t="str">
        <f t="shared" si="31"/>
        <v/>
      </c>
      <c r="Q335" s="160">
        <f t="shared" si="33"/>
        <v>0</v>
      </c>
      <c r="R335" s="160" t="str">
        <f t="shared" si="32"/>
        <v/>
      </c>
      <c r="S335" s="160" t="str">
        <f t="shared" si="34"/>
        <v/>
      </c>
    </row>
    <row r="336" spans="3:19" ht="17.45" customHeight="1" x14ac:dyDescent="0.25">
      <c r="C336" s="188"/>
      <c r="D336" s="189"/>
      <c r="E336" s="178"/>
      <c r="F336" s="178"/>
      <c r="G336" s="190">
        <f>DATOS!$E$13</f>
        <v>1</v>
      </c>
      <c r="H336" s="178"/>
      <c r="I336" s="191"/>
      <c r="J336" s="178"/>
      <c r="K336" s="178"/>
      <c r="L336" s="178"/>
      <c r="M336" s="178"/>
      <c r="N336" s="160" t="str">
        <f t="shared" si="30"/>
        <v/>
      </c>
      <c r="P336" s="160" t="str">
        <f t="shared" si="31"/>
        <v/>
      </c>
      <c r="Q336" s="160">
        <f t="shared" si="33"/>
        <v>0</v>
      </c>
      <c r="R336" s="160" t="str">
        <f t="shared" si="32"/>
        <v/>
      </c>
      <c r="S336" s="160" t="str">
        <f t="shared" si="34"/>
        <v/>
      </c>
    </row>
    <row r="337" spans="3:19" ht="17.45" customHeight="1" x14ac:dyDescent="0.25">
      <c r="C337" s="188"/>
      <c r="D337" s="189"/>
      <c r="E337" s="178"/>
      <c r="F337" s="178"/>
      <c r="G337" s="190">
        <f>DATOS!$E$13</f>
        <v>1</v>
      </c>
      <c r="H337" s="178"/>
      <c r="I337" s="191"/>
      <c r="J337" s="178"/>
      <c r="K337" s="178"/>
      <c r="L337" s="178"/>
      <c r="M337" s="178"/>
      <c r="N337" s="160" t="str">
        <f t="shared" si="30"/>
        <v/>
      </c>
      <c r="P337" s="160" t="str">
        <f t="shared" si="31"/>
        <v/>
      </c>
      <c r="Q337" s="160">
        <f t="shared" si="33"/>
        <v>0</v>
      </c>
      <c r="R337" s="160" t="str">
        <f t="shared" si="32"/>
        <v/>
      </c>
      <c r="S337" s="160" t="str">
        <f t="shared" si="34"/>
        <v/>
      </c>
    </row>
    <row r="338" spans="3:19" ht="17.45" customHeight="1" x14ac:dyDescent="0.25">
      <c r="C338" s="188"/>
      <c r="D338" s="189"/>
      <c r="E338" s="178"/>
      <c r="F338" s="178"/>
      <c r="G338" s="190">
        <f>DATOS!$E$13</f>
        <v>1</v>
      </c>
      <c r="H338" s="178"/>
      <c r="I338" s="191"/>
      <c r="J338" s="178"/>
      <c r="K338" s="178"/>
      <c r="L338" s="178"/>
      <c r="M338" s="178"/>
      <c r="N338" s="160" t="str">
        <f t="shared" ref="N338:N401" si="35">IF(H338&amp;J338&amp;K338&amp;L338&amp;M338="","",H338+J338+K338-L338-M338)</f>
        <v/>
      </c>
      <c r="P338" s="160" t="str">
        <f t="shared" ref="P338:P401" si="36">IF($I338="E",H338,"")</f>
        <v/>
      </c>
      <c r="Q338" s="160">
        <f t="shared" si="33"/>
        <v>0</v>
      </c>
      <c r="R338" s="160" t="str">
        <f t="shared" ref="R338:R401" si="37">IF(OR($I338=8%,$I338=11%),$J338/$I338,"")</f>
        <v/>
      </c>
      <c r="S338" s="160" t="str">
        <f t="shared" si="34"/>
        <v/>
      </c>
    </row>
    <row r="339" spans="3:19" ht="17.45" customHeight="1" x14ac:dyDescent="0.25">
      <c r="C339" s="188"/>
      <c r="D339" s="189"/>
      <c r="E339" s="178"/>
      <c r="F339" s="178"/>
      <c r="G339" s="190">
        <f>DATOS!$E$13</f>
        <v>1</v>
      </c>
      <c r="H339" s="178"/>
      <c r="I339" s="191"/>
      <c r="J339" s="178"/>
      <c r="K339" s="178"/>
      <c r="L339" s="178"/>
      <c r="M339" s="178"/>
      <c r="N339" s="160" t="str">
        <f t="shared" si="35"/>
        <v/>
      </c>
      <c r="P339" s="160" t="str">
        <f t="shared" si="36"/>
        <v/>
      </c>
      <c r="Q339" s="160">
        <f t="shared" ref="Q339:Q402" si="38">IF($I339=0%,H339,"")</f>
        <v>0</v>
      </c>
      <c r="R339" s="160" t="str">
        <f t="shared" si="37"/>
        <v/>
      </c>
      <c r="S339" s="160" t="str">
        <f t="shared" ref="S339:S402" si="39">IF(OR($I339=15%,$I339=16%),$J339/$I339,"")</f>
        <v/>
      </c>
    </row>
    <row r="340" spans="3:19" ht="17.45" customHeight="1" x14ac:dyDescent="0.25">
      <c r="C340" s="188"/>
      <c r="D340" s="189"/>
      <c r="E340" s="178"/>
      <c r="F340" s="178"/>
      <c r="G340" s="190">
        <f>DATOS!$E$13</f>
        <v>1</v>
      </c>
      <c r="H340" s="178"/>
      <c r="I340" s="191"/>
      <c r="J340" s="178"/>
      <c r="K340" s="178"/>
      <c r="L340" s="178"/>
      <c r="M340" s="178"/>
      <c r="N340" s="160" t="str">
        <f t="shared" si="35"/>
        <v/>
      </c>
      <c r="P340" s="160" t="str">
        <f t="shared" si="36"/>
        <v/>
      </c>
      <c r="Q340" s="160">
        <f t="shared" si="38"/>
        <v>0</v>
      </c>
      <c r="R340" s="160" t="str">
        <f t="shared" si="37"/>
        <v/>
      </c>
      <c r="S340" s="160" t="str">
        <f t="shared" si="39"/>
        <v/>
      </c>
    </row>
    <row r="341" spans="3:19" ht="17.45" customHeight="1" x14ac:dyDescent="0.25">
      <c r="C341" s="188"/>
      <c r="D341" s="189"/>
      <c r="E341" s="178"/>
      <c r="F341" s="178"/>
      <c r="G341" s="190">
        <f>DATOS!$E$13</f>
        <v>1</v>
      </c>
      <c r="H341" s="178"/>
      <c r="I341" s="191"/>
      <c r="J341" s="178"/>
      <c r="K341" s="178"/>
      <c r="L341" s="178"/>
      <c r="M341" s="178"/>
      <c r="N341" s="160" t="str">
        <f t="shared" si="35"/>
        <v/>
      </c>
      <c r="P341" s="160" t="str">
        <f t="shared" si="36"/>
        <v/>
      </c>
      <c r="Q341" s="160">
        <f t="shared" si="38"/>
        <v>0</v>
      </c>
      <c r="R341" s="160" t="str">
        <f t="shared" si="37"/>
        <v/>
      </c>
      <c r="S341" s="160" t="str">
        <f t="shared" si="39"/>
        <v/>
      </c>
    </row>
    <row r="342" spans="3:19" ht="17.45" customHeight="1" x14ac:dyDescent="0.25">
      <c r="C342" s="188"/>
      <c r="D342" s="189"/>
      <c r="E342" s="178"/>
      <c r="F342" s="178"/>
      <c r="G342" s="190">
        <f>DATOS!$E$13</f>
        <v>1</v>
      </c>
      <c r="H342" s="178"/>
      <c r="I342" s="191"/>
      <c r="J342" s="178"/>
      <c r="K342" s="178"/>
      <c r="L342" s="178"/>
      <c r="M342" s="178"/>
      <c r="N342" s="160" t="str">
        <f t="shared" si="35"/>
        <v/>
      </c>
      <c r="P342" s="160" t="str">
        <f t="shared" si="36"/>
        <v/>
      </c>
      <c r="Q342" s="160">
        <f t="shared" si="38"/>
        <v>0</v>
      </c>
      <c r="R342" s="160" t="str">
        <f t="shared" si="37"/>
        <v/>
      </c>
      <c r="S342" s="160" t="str">
        <f t="shared" si="39"/>
        <v/>
      </c>
    </row>
    <row r="343" spans="3:19" ht="17.45" customHeight="1" x14ac:dyDescent="0.25">
      <c r="C343" s="188"/>
      <c r="D343" s="189"/>
      <c r="E343" s="178"/>
      <c r="F343" s="178"/>
      <c r="G343" s="190">
        <f>DATOS!$E$13</f>
        <v>1</v>
      </c>
      <c r="H343" s="178"/>
      <c r="I343" s="191"/>
      <c r="J343" s="178"/>
      <c r="K343" s="178"/>
      <c r="L343" s="178"/>
      <c r="M343" s="178"/>
      <c r="N343" s="160" t="str">
        <f t="shared" si="35"/>
        <v/>
      </c>
      <c r="P343" s="160" t="str">
        <f t="shared" si="36"/>
        <v/>
      </c>
      <c r="Q343" s="160">
        <f t="shared" si="38"/>
        <v>0</v>
      </c>
      <c r="R343" s="160" t="str">
        <f t="shared" si="37"/>
        <v/>
      </c>
      <c r="S343" s="160" t="str">
        <f t="shared" si="39"/>
        <v/>
      </c>
    </row>
    <row r="344" spans="3:19" ht="17.45" customHeight="1" x14ac:dyDescent="0.25">
      <c r="C344" s="188"/>
      <c r="D344" s="189"/>
      <c r="E344" s="178"/>
      <c r="F344" s="178"/>
      <c r="G344" s="190">
        <f>DATOS!$E$13</f>
        <v>1</v>
      </c>
      <c r="H344" s="178"/>
      <c r="I344" s="191"/>
      <c r="J344" s="178"/>
      <c r="K344" s="178"/>
      <c r="L344" s="178"/>
      <c r="M344" s="178"/>
      <c r="N344" s="160" t="str">
        <f t="shared" si="35"/>
        <v/>
      </c>
      <c r="P344" s="160" t="str">
        <f t="shared" si="36"/>
        <v/>
      </c>
      <c r="Q344" s="160">
        <f t="shared" si="38"/>
        <v>0</v>
      </c>
      <c r="R344" s="160" t="str">
        <f t="shared" si="37"/>
        <v/>
      </c>
      <c r="S344" s="160" t="str">
        <f t="shared" si="39"/>
        <v/>
      </c>
    </row>
    <row r="345" spans="3:19" ht="17.45" customHeight="1" x14ac:dyDescent="0.25">
      <c r="C345" s="188"/>
      <c r="D345" s="189"/>
      <c r="E345" s="178"/>
      <c r="F345" s="178"/>
      <c r="G345" s="190">
        <f>DATOS!$E$13</f>
        <v>1</v>
      </c>
      <c r="H345" s="178"/>
      <c r="I345" s="191"/>
      <c r="J345" s="178"/>
      <c r="K345" s="178"/>
      <c r="L345" s="178"/>
      <c r="M345" s="178"/>
      <c r="N345" s="160" t="str">
        <f t="shared" si="35"/>
        <v/>
      </c>
      <c r="P345" s="160" t="str">
        <f t="shared" si="36"/>
        <v/>
      </c>
      <c r="Q345" s="160">
        <f t="shared" si="38"/>
        <v>0</v>
      </c>
      <c r="R345" s="160" t="str">
        <f t="shared" si="37"/>
        <v/>
      </c>
      <c r="S345" s="160" t="str">
        <f t="shared" si="39"/>
        <v/>
      </c>
    </row>
    <row r="346" spans="3:19" ht="17.45" customHeight="1" x14ac:dyDescent="0.25">
      <c r="C346" s="188"/>
      <c r="D346" s="189"/>
      <c r="E346" s="178"/>
      <c r="F346" s="178"/>
      <c r="G346" s="190">
        <f>DATOS!$E$13</f>
        <v>1</v>
      </c>
      <c r="H346" s="178"/>
      <c r="I346" s="191"/>
      <c r="J346" s="178"/>
      <c r="K346" s="178"/>
      <c r="L346" s="178"/>
      <c r="M346" s="178"/>
      <c r="N346" s="160" t="str">
        <f t="shared" si="35"/>
        <v/>
      </c>
      <c r="P346" s="160" t="str">
        <f t="shared" si="36"/>
        <v/>
      </c>
      <c r="Q346" s="160">
        <f t="shared" si="38"/>
        <v>0</v>
      </c>
      <c r="R346" s="160" t="str">
        <f t="shared" si="37"/>
        <v/>
      </c>
      <c r="S346" s="160" t="str">
        <f t="shared" si="39"/>
        <v/>
      </c>
    </row>
    <row r="347" spans="3:19" ht="17.45" customHeight="1" x14ac:dyDescent="0.25">
      <c r="C347" s="188"/>
      <c r="D347" s="189"/>
      <c r="E347" s="178"/>
      <c r="F347" s="178"/>
      <c r="G347" s="190">
        <f>DATOS!$E$13</f>
        <v>1</v>
      </c>
      <c r="H347" s="178"/>
      <c r="I347" s="191"/>
      <c r="J347" s="178"/>
      <c r="K347" s="178"/>
      <c r="L347" s="178"/>
      <c r="M347" s="178"/>
      <c r="N347" s="160" t="str">
        <f t="shared" si="35"/>
        <v/>
      </c>
      <c r="P347" s="160" t="str">
        <f t="shared" si="36"/>
        <v/>
      </c>
      <c r="Q347" s="160">
        <f t="shared" si="38"/>
        <v>0</v>
      </c>
      <c r="R347" s="160" t="str">
        <f t="shared" si="37"/>
        <v/>
      </c>
      <c r="S347" s="160" t="str">
        <f t="shared" si="39"/>
        <v/>
      </c>
    </row>
    <row r="348" spans="3:19" ht="17.45" customHeight="1" x14ac:dyDescent="0.25">
      <c r="C348" s="188"/>
      <c r="D348" s="189"/>
      <c r="E348" s="178"/>
      <c r="F348" s="178"/>
      <c r="G348" s="190">
        <f>DATOS!$E$13</f>
        <v>1</v>
      </c>
      <c r="H348" s="178"/>
      <c r="I348" s="191"/>
      <c r="J348" s="178"/>
      <c r="K348" s="178"/>
      <c r="L348" s="178"/>
      <c r="M348" s="178"/>
      <c r="N348" s="160" t="str">
        <f t="shared" si="35"/>
        <v/>
      </c>
      <c r="P348" s="160" t="str">
        <f t="shared" si="36"/>
        <v/>
      </c>
      <c r="Q348" s="160">
        <f t="shared" si="38"/>
        <v>0</v>
      </c>
      <c r="R348" s="160" t="str">
        <f t="shared" si="37"/>
        <v/>
      </c>
      <c r="S348" s="160" t="str">
        <f t="shared" si="39"/>
        <v/>
      </c>
    </row>
    <row r="349" spans="3:19" ht="17.45" customHeight="1" x14ac:dyDescent="0.25">
      <c r="C349" s="188"/>
      <c r="D349" s="189"/>
      <c r="E349" s="178"/>
      <c r="F349" s="178"/>
      <c r="G349" s="190">
        <f>DATOS!$E$13</f>
        <v>1</v>
      </c>
      <c r="H349" s="178"/>
      <c r="I349" s="191"/>
      <c r="J349" s="178"/>
      <c r="K349" s="178"/>
      <c r="L349" s="178"/>
      <c r="M349" s="178"/>
      <c r="N349" s="160" t="str">
        <f t="shared" si="35"/>
        <v/>
      </c>
      <c r="P349" s="160" t="str">
        <f t="shared" si="36"/>
        <v/>
      </c>
      <c r="Q349" s="160">
        <f t="shared" si="38"/>
        <v>0</v>
      </c>
      <c r="R349" s="160" t="str">
        <f t="shared" si="37"/>
        <v/>
      </c>
      <c r="S349" s="160" t="str">
        <f t="shared" si="39"/>
        <v/>
      </c>
    </row>
    <row r="350" spans="3:19" ht="17.45" customHeight="1" x14ac:dyDescent="0.25">
      <c r="C350" s="188"/>
      <c r="D350" s="189"/>
      <c r="E350" s="178"/>
      <c r="F350" s="178"/>
      <c r="G350" s="190">
        <f>DATOS!$E$13</f>
        <v>1</v>
      </c>
      <c r="H350" s="178"/>
      <c r="I350" s="191"/>
      <c r="J350" s="178"/>
      <c r="K350" s="178"/>
      <c r="L350" s="178"/>
      <c r="M350" s="178"/>
      <c r="N350" s="160" t="str">
        <f t="shared" si="35"/>
        <v/>
      </c>
      <c r="P350" s="160" t="str">
        <f t="shared" si="36"/>
        <v/>
      </c>
      <c r="Q350" s="160">
        <f t="shared" si="38"/>
        <v>0</v>
      </c>
      <c r="R350" s="160" t="str">
        <f t="shared" si="37"/>
        <v/>
      </c>
      <c r="S350" s="160" t="str">
        <f t="shared" si="39"/>
        <v/>
      </c>
    </row>
    <row r="351" spans="3:19" ht="17.45" customHeight="1" x14ac:dyDescent="0.25">
      <c r="C351" s="188"/>
      <c r="D351" s="189"/>
      <c r="E351" s="178"/>
      <c r="F351" s="178"/>
      <c r="G351" s="190">
        <f>DATOS!$E$13</f>
        <v>1</v>
      </c>
      <c r="H351" s="178"/>
      <c r="I351" s="191"/>
      <c r="J351" s="178"/>
      <c r="K351" s="178"/>
      <c r="L351" s="178"/>
      <c r="M351" s="178"/>
      <c r="N351" s="160" t="str">
        <f t="shared" si="35"/>
        <v/>
      </c>
      <c r="P351" s="160" t="str">
        <f t="shared" si="36"/>
        <v/>
      </c>
      <c r="Q351" s="160">
        <f t="shared" si="38"/>
        <v>0</v>
      </c>
      <c r="R351" s="160" t="str">
        <f t="shared" si="37"/>
        <v/>
      </c>
      <c r="S351" s="160" t="str">
        <f t="shared" si="39"/>
        <v/>
      </c>
    </row>
    <row r="352" spans="3:19" ht="17.45" customHeight="1" x14ac:dyDescent="0.25">
      <c r="C352" s="188"/>
      <c r="D352" s="189"/>
      <c r="E352" s="178"/>
      <c r="F352" s="178"/>
      <c r="G352" s="190">
        <f>DATOS!$E$13</f>
        <v>1</v>
      </c>
      <c r="H352" s="178"/>
      <c r="I352" s="191"/>
      <c r="J352" s="178"/>
      <c r="K352" s="178"/>
      <c r="L352" s="178"/>
      <c r="M352" s="178"/>
      <c r="N352" s="160" t="str">
        <f t="shared" si="35"/>
        <v/>
      </c>
      <c r="P352" s="160" t="str">
        <f t="shared" si="36"/>
        <v/>
      </c>
      <c r="Q352" s="160">
        <f t="shared" si="38"/>
        <v>0</v>
      </c>
      <c r="R352" s="160" t="str">
        <f t="shared" si="37"/>
        <v/>
      </c>
      <c r="S352" s="160" t="str">
        <f t="shared" si="39"/>
        <v/>
      </c>
    </row>
    <row r="353" spans="3:19" ht="17.45" customHeight="1" x14ac:dyDescent="0.25">
      <c r="C353" s="188"/>
      <c r="D353" s="189"/>
      <c r="E353" s="178"/>
      <c r="F353" s="178"/>
      <c r="G353" s="190">
        <f>DATOS!$E$13</f>
        <v>1</v>
      </c>
      <c r="H353" s="178"/>
      <c r="I353" s="191"/>
      <c r="J353" s="178"/>
      <c r="K353" s="178"/>
      <c r="L353" s="178"/>
      <c r="M353" s="178"/>
      <c r="N353" s="160" t="str">
        <f t="shared" si="35"/>
        <v/>
      </c>
      <c r="P353" s="160" t="str">
        <f t="shared" si="36"/>
        <v/>
      </c>
      <c r="Q353" s="160">
        <f t="shared" si="38"/>
        <v>0</v>
      </c>
      <c r="R353" s="160" t="str">
        <f t="shared" si="37"/>
        <v/>
      </c>
      <c r="S353" s="160" t="str">
        <f t="shared" si="39"/>
        <v/>
      </c>
    </row>
    <row r="354" spans="3:19" ht="17.45" customHeight="1" x14ac:dyDescent="0.25">
      <c r="C354" s="188"/>
      <c r="D354" s="189"/>
      <c r="E354" s="178"/>
      <c r="F354" s="178"/>
      <c r="G354" s="190">
        <f>DATOS!$E$13</f>
        <v>1</v>
      </c>
      <c r="H354" s="178"/>
      <c r="I354" s="191"/>
      <c r="J354" s="178"/>
      <c r="K354" s="178"/>
      <c r="L354" s="178"/>
      <c r="M354" s="178"/>
      <c r="N354" s="160" t="str">
        <f t="shared" si="35"/>
        <v/>
      </c>
      <c r="P354" s="160" t="str">
        <f t="shared" si="36"/>
        <v/>
      </c>
      <c r="Q354" s="160">
        <f t="shared" si="38"/>
        <v>0</v>
      </c>
      <c r="R354" s="160" t="str">
        <f t="shared" si="37"/>
        <v/>
      </c>
      <c r="S354" s="160" t="str">
        <f t="shared" si="39"/>
        <v/>
      </c>
    </row>
    <row r="355" spans="3:19" ht="17.45" customHeight="1" x14ac:dyDescent="0.25">
      <c r="C355" s="188"/>
      <c r="D355" s="189"/>
      <c r="E355" s="178"/>
      <c r="F355" s="178"/>
      <c r="G355" s="190">
        <f>DATOS!$E$13</f>
        <v>1</v>
      </c>
      <c r="H355" s="178"/>
      <c r="I355" s="191"/>
      <c r="J355" s="178"/>
      <c r="K355" s="178"/>
      <c r="L355" s="178"/>
      <c r="M355" s="178"/>
      <c r="N355" s="160" t="str">
        <f t="shared" si="35"/>
        <v/>
      </c>
      <c r="P355" s="160" t="str">
        <f t="shared" si="36"/>
        <v/>
      </c>
      <c r="Q355" s="160">
        <f t="shared" si="38"/>
        <v>0</v>
      </c>
      <c r="R355" s="160" t="str">
        <f t="shared" si="37"/>
        <v/>
      </c>
      <c r="S355" s="160" t="str">
        <f t="shared" si="39"/>
        <v/>
      </c>
    </row>
    <row r="356" spans="3:19" ht="17.45" customHeight="1" x14ac:dyDescent="0.25">
      <c r="C356" s="188"/>
      <c r="D356" s="189"/>
      <c r="E356" s="178"/>
      <c r="F356" s="178"/>
      <c r="G356" s="190">
        <f>DATOS!$E$13</f>
        <v>1</v>
      </c>
      <c r="H356" s="178"/>
      <c r="I356" s="191"/>
      <c r="J356" s="178"/>
      <c r="K356" s="178"/>
      <c r="L356" s="178"/>
      <c r="M356" s="178"/>
      <c r="N356" s="160" t="str">
        <f t="shared" si="35"/>
        <v/>
      </c>
      <c r="P356" s="160" t="str">
        <f t="shared" si="36"/>
        <v/>
      </c>
      <c r="Q356" s="160">
        <f t="shared" si="38"/>
        <v>0</v>
      </c>
      <c r="R356" s="160" t="str">
        <f t="shared" si="37"/>
        <v/>
      </c>
      <c r="S356" s="160" t="str">
        <f t="shared" si="39"/>
        <v/>
      </c>
    </row>
    <row r="357" spans="3:19" ht="17.45" customHeight="1" x14ac:dyDescent="0.25">
      <c r="C357" s="188"/>
      <c r="D357" s="189"/>
      <c r="E357" s="178"/>
      <c r="F357" s="178"/>
      <c r="G357" s="190">
        <f>DATOS!$E$13</f>
        <v>1</v>
      </c>
      <c r="H357" s="178"/>
      <c r="I357" s="191"/>
      <c r="J357" s="178"/>
      <c r="K357" s="178"/>
      <c r="L357" s="178"/>
      <c r="M357" s="178"/>
      <c r="N357" s="160" t="str">
        <f t="shared" si="35"/>
        <v/>
      </c>
      <c r="P357" s="160" t="str">
        <f t="shared" si="36"/>
        <v/>
      </c>
      <c r="Q357" s="160">
        <f t="shared" si="38"/>
        <v>0</v>
      </c>
      <c r="R357" s="160" t="str">
        <f t="shared" si="37"/>
        <v/>
      </c>
      <c r="S357" s="160" t="str">
        <f t="shared" si="39"/>
        <v/>
      </c>
    </row>
    <row r="358" spans="3:19" ht="17.45" customHeight="1" x14ac:dyDescent="0.25">
      <c r="C358" s="188"/>
      <c r="D358" s="189"/>
      <c r="E358" s="178"/>
      <c r="F358" s="178"/>
      <c r="G358" s="190">
        <f>DATOS!$E$13</f>
        <v>1</v>
      </c>
      <c r="H358" s="178"/>
      <c r="I358" s="191"/>
      <c r="J358" s="178"/>
      <c r="K358" s="178"/>
      <c r="L358" s="178"/>
      <c r="M358" s="178"/>
      <c r="N358" s="160" t="str">
        <f t="shared" si="35"/>
        <v/>
      </c>
      <c r="P358" s="160" t="str">
        <f t="shared" si="36"/>
        <v/>
      </c>
      <c r="Q358" s="160">
        <f t="shared" si="38"/>
        <v>0</v>
      </c>
      <c r="R358" s="160" t="str">
        <f t="shared" si="37"/>
        <v/>
      </c>
      <c r="S358" s="160" t="str">
        <f t="shared" si="39"/>
        <v/>
      </c>
    </row>
    <row r="359" spans="3:19" ht="17.45" customHeight="1" x14ac:dyDescent="0.25">
      <c r="C359" s="188"/>
      <c r="D359" s="189"/>
      <c r="E359" s="178"/>
      <c r="F359" s="178"/>
      <c r="G359" s="190">
        <f>DATOS!$E$13</f>
        <v>1</v>
      </c>
      <c r="H359" s="178"/>
      <c r="I359" s="191"/>
      <c r="J359" s="178"/>
      <c r="K359" s="178"/>
      <c r="L359" s="178"/>
      <c r="M359" s="178"/>
      <c r="N359" s="160" t="str">
        <f t="shared" si="35"/>
        <v/>
      </c>
      <c r="P359" s="160" t="str">
        <f t="shared" si="36"/>
        <v/>
      </c>
      <c r="Q359" s="160">
        <f t="shared" si="38"/>
        <v>0</v>
      </c>
      <c r="R359" s="160" t="str">
        <f t="shared" si="37"/>
        <v/>
      </c>
      <c r="S359" s="160" t="str">
        <f t="shared" si="39"/>
        <v/>
      </c>
    </row>
    <row r="360" spans="3:19" ht="17.45" customHeight="1" x14ac:dyDescent="0.25">
      <c r="C360" s="188"/>
      <c r="D360" s="189"/>
      <c r="E360" s="178"/>
      <c r="F360" s="178"/>
      <c r="G360" s="190">
        <f>DATOS!$E$13</f>
        <v>1</v>
      </c>
      <c r="H360" s="178"/>
      <c r="I360" s="191"/>
      <c r="J360" s="178"/>
      <c r="K360" s="178"/>
      <c r="L360" s="178"/>
      <c r="M360" s="178"/>
      <c r="N360" s="160" t="str">
        <f t="shared" si="35"/>
        <v/>
      </c>
      <c r="P360" s="160" t="str">
        <f t="shared" si="36"/>
        <v/>
      </c>
      <c r="Q360" s="160">
        <f t="shared" si="38"/>
        <v>0</v>
      </c>
      <c r="R360" s="160" t="str">
        <f t="shared" si="37"/>
        <v/>
      </c>
      <c r="S360" s="160" t="str">
        <f t="shared" si="39"/>
        <v/>
      </c>
    </row>
    <row r="361" spans="3:19" ht="17.45" customHeight="1" x14ac:dyDescent="0.25">
      <c r="C361" s="188"/>
      <c r="D361" s="189"/>
      <c r="E361" s="178"/>
      <c r="F361" s="178"/>
      <c r="G361" s="190">
        <f>DATOS!$E$13</f>
        <v>1</v>
      </c>
      <c r="H361" s="178"/>
      <c r="I361" s="191"/>
      <c r="J361" s="178"/>
      <c r="K361" s="178"/>
      <c r="L361" s="178"/>
      <c r="M361" s="178"/>
      <c r="N361" s="160" t="str">
        <f t="shared" si="35"/>
        <v/>
      </c>
      <c r="P361" s="160" t="str">
        <f t="shared" si="36"/>
        <v/>
      </c>
      <c r="Q361" s="160">
        <f t="shared" si="38"/>
        <v>0</v>
      </c>
      <c r="R361" s="160" t="str">
        <f t="shared" si="37"/>
        <v/>
      </c>
      <c r="S361" s="160" t="str">
        <f t="shared" si="39"/>
        <v/>
      </c>
    </row>
    <row r="362" spans="3:19" ht="17.45" customHeight="1" x14ac:dyDescent="0.25">
      <c r="C362" s="188"/>
      <c r="D362" s="189"/>
      <c r="E362" s="178"/>
      <c r="F362" s="178"/>
      <c r="G362" s="190">
        <f>DATOS!$E$13</f>
        <v>1</v>
      </c>
      <c r="H362" s="178"/>
      <c r="I362" s="191"/>
      <c r="J362" s="178"/>
      <c r="K362" s="178"/>
      <c r="L362" s="178"/>
      <c r="M362" s="178"/>
      <c r="N362" s="160" t="str">
        <f t="shared" si="35"/>
        <v/>
      </c>
      <c r="P362" s="160" t="str">
        <f t="shared" si="36"/>
        <v/>
      </c>
      <c r="Q362" s="160">
        <f t="shared" si="38"/>
        <v>0</v>
      </c>
      <c r="R362" s="160" t="str">
        <f t="shared" si="37"/>
        <v/>
      </c>
      <c r="S362" s="160" t="str">
        <f t="shared" si="39"/>
        <v/>
      </c>
    </row>
    <row r="363" spans="3:19" ht="17.45" customHeight="1" x14ac:dyDescent="0.25">
      <c r="C363" s="188"/>
      <c r="D363" s="189"/>
      <c r="E363" s="178"/>
      <c r="F363" s="178"/>
      <c r="G363" s="190">
        <f>DATOS!$E$13</f>
        <v>1</v>
      </c>
      <c r="H363" s="178"/>
      <c r="I363" s="191"/>
      <c r="J363" s="178"/>
      <c r="K363" s="178"/>
      <c r="L363" s="178"/>
      <c r="M363" s="178"/>
      <c r="N363" s="160" t="str">
        <f t="shared" si="35"/>
        <v/>
      </c>
      <c r="P363" s="160" t="str">
        <f t="shared" si="36"/>
        <v/>
      </c>
      <c r="Q363" s="160">
        <f t="shared" si="38"/>
        <v>0</v>
      </c>
      <c r="R363" s="160" t="str">
        <f t="shared" si="37"/>
        <v/>
      </c>
      <c r="S363" s="160" t="str">
        <f t="shared" si="39"/>
        <v/>
      </c>
    </row>
    <row r="364" spans="3:19" ht="17.45" customHeight="1" x14ac:dyDescent="0.25">
      <c r="C364" s="188"/>
      <c r="D364" s="189"/>
      <c r="E364" s="178"/>
      <c r="F364" s="178"/>
      <c r="G364" s="190">
        <f>DATOS!$E$13</f>
        <v>1</v>
      </c>
      <c r="H364" s="178"/>
      <c r="I364" s="191"/>
      <c r="J364" s="178"/>
      <c r="K364" s="178"/>
      <c r="L364" s="178"/>
      <c r="M364" s="178"/>
      <c r="N364" s="160" t="str">
        <f t="shared" si="35"/>
        <v/>
      </c>
      <c r="P364" s="160" t="str">
        <f t="shared" si="36"/>
        <v/>
      </c>
      <c r="Q364" s="160">
        <f t="shared" si="38"/>
        <v>0</v>
      </c>
      <c r="R364" s="160" t="str">
        <f t="shared" si="37"/>
        <v/>
      </c>
      <c r="S364" s="160" t="str">
        <f t="shared" si="39"/>
        <v/>
      </c>
    </row>
    <row r="365" spans="3:19" ht="17.45" customHeight="1" x14ac:dyDescent="0.25">
      <c r="C365" s="188"/>
      <c r="D365" s="189"/>
      <c r="E365" s="178"/>
      <c r="F365" s="178"/>
      <c r="G365" s="190">
        <f>DATOS!$E$13</f>
        <v>1</v>
      </c>
      <c r="H365" s="178"/>
      <c r="I365" s="191"/>
      <c r="J365" s="178"/>
      <c r="K365" s="178"/>
      <c r="L365" s="178"/>
      <c r="M365" s="178"/>
      <c r="N365" s="160" t="str">
        <f t="shared" si="35"/>
        <v/>
      </c>
      <c r="P365" s="160" t="str">
        <f t="shared" si="36"/>
        <v/>
      </c>
      <c r="Q365" s="160">
        <f t="shared" si="38"/>
        <v>0</v>
      </c>
      <c r="R365" s="160" t="str">
        <f t="shared" si="37"/>
        <v/>
      </c>
      <c r="S365" s="160" t="str">
        <f t="shared" si="39"/>
        <v/>
      </c>
    </row>
    <row r="366" spans="3:19" ht="17.45" customHeight="1" x14ac:dyDescent="0.25">
      <c r="C366" s="188"/>
      <c r="D366" s="189"/>
      <c r="E366" s="178"/>
      <c r="F366" s="178"/>
      <c r="G366" s="190">
        <f>DATOS!$E$13</f>
        <v>1</v>
      </c>
      <c r="H366" s="178"/>
      <c r="I366" s="191"/>
      <c r="J366" s="178"/>
      <c r="K366" s="178"/>
      <c r="L366" s="178"/>
      <c r="M366" s="178"/>
      <c r="N366" s="160" t="str">
        <f t="shared" si="35"/>
        <v/>
      </c>
      <c r="P366" s="160" t="str">
        <f t="shared" si="36"/>
        <v/>
      </c>
      <c r="Q366" s="160">
        <f t="shared" si="38"/>
        <v>0</v>
      </c>
      <c r="R366" s="160" t="str">
        <f t="shared" si="37"/>
        <v/>
      </c>
      <c r="S366" s="160" t="str">
        <f t="shared" si="39"/>
        <v/>
      </c>
    </row>
    <row r="367" spans="3:19" ht="17.45" customHeight="1" x14ac:dyDescent="0.25">
      <c r="C367" s="188"/>
      <c r="D367" s="189"/>
      <c r="E367" s="178"/>
      <c r="F367" s="178"/>
      <c r="G367" s="190">
        <f>DATOS!$E$13</f>
        <v>1</v>
      </c>
      <c r="H367" s="178"/>
      <c r="I367" s="191"/>
      <c r="J367" s="178"/>
      <c r="K367" s="178"/>
      <c r="L367" s="178"/>
      <c r="M367" s="178"/>
      <c r="N367" s="160" t="str">
        <f t="shared" si="35"/>
        <v/>
      </c>
      <c r="P367" s="160" t="str">
        <f t="shared" si="36"/>
        <v/>
      </c>
      <c r="Q367" s="160">
        <f t="shared" si="38"/>
        <v>0</v>
      </c>
      <c r="R367" s="160" t="str">
        <f t="shared" si="37"/>
        <v/>
      </c>
      <c r="S367" s="160" t="str">
        <f t="shared" si="39"/>
        <v/>
      </c>
    </row>
    <row r="368" spans="3:19" ht="17.45" customHeight="1" x14ac:dyDescent="0.25">
      <c r="C368" s="188"/>
      <c r="D368" s="189"/>
      <c r="E368" s="178"/>
      <c r="F368" s="178"/>
      <c r="G368" s="190">
        <f>DATOS!$E$13</f>
        <v>1</v>
      </c>
      <c r="H368" s="178"/>
      <c r="I368" s="191"/>
      <c r="J368" s="178"/>
      <c r="K368" s="178"/>
      <c r="L368" s="178"/>
      <c r="M368" s="178"/>
      <c r="N368" s="160" t="str">
        <f t="shared" si="35"/>
        <v/>
      </c>
      <c r="P368" s="160" t="str">
        <f t="shared" si="36"/>
        <v/>
      </c>
      <c r="Q368" s="160">
        <f t="shared" si="38"/>
        <v>0</v>
      </c>
      <c r="R368" s="160" t="str">
        <f t="shared" si="37"/>
        <v/>
      </c>
      <c r="S368" s="160" t="str">
        <f t="shared" si="39"/>
        <v/>
      </c>
    </row>
    <row r="369" spans="3:19" ht="17.45" customHeight="1" x14ac:dyDescent="0.25">
      <c r="C369" s="188"/>
      <c r="D369" s="189"/>
      <c r="E369" s="178"/>
      <c r="F369" s="178"/>
      <c r="G369" s="190">
        <f>DATOS!$E$13</f>
        <v>1</v>
      </c>
      <c r="H369" s="178"/>
      <c r="I369" s="191"/>
      <c r="J369" s="178"/>
      <c r="K369" s="178"/>
      <c r="L369" s="178"/>
      <c r="M369" s="178"/>
      <c r="N369" s="160" t="str">
        <f t="shared" si="35"/>
        <v/>
      </c>
      <c r="P369" s="160" t="str">
        <f t="shared" si="36"/>
        <v/>
      </c>
      <c r="Q369" s="160">
        <f t="shared" si="38"/>
        <v>0</v>
      </c>
      <c r="R369" s="160" t="str">
        <f t="shared" si="37"/>
        <v/>
      </c>
      <c r="S369" s="160" t="str">
        <f t="shared" si="39"/>
        <v/>
      </c>
    </row>
    <row r="370" spans="3:19" ht="17.45" customHeight="1" x14ac:dyDescent="0.25">
      <c r="C370" s="188"/>
      <c r="D370" s="189"/>
      <c r="E370" s="178"/>
      <c r="F370" s="178"/>
      <c r="G370" s="190">
        <f>DATOS!$E$13</f>
        <v>1</v>
      </c>
      <c r="H370" s="178"/>
      <c r="I370" s="191"/>
      <c r="J370" s="178"/>
      <c r="K370" s="178"/>
      <c r="L370" s="178"/>
      <c r="M370" s="178"/>
      <c r="N370" s="160" t="str">
        <f t="shared" si="35"/>
        <v/>
      </c>
      <c r="P370" s="160" t="str">
        <f t="shared" si="36"/>
        <v/>
      </c>
      <c r="Q370" s="160">
        <f t="shared" si="38"/>
        <v>0</v>
      </c>
      <c r="R370" s="160" t="str">
        <f t="shared" si="37"/>
        <v/>
      </c>
      <c r="S370" s="160" t="str">
        <f t="shared" si="39"/>
        <v/>
      </c>
    </row>
    <row r="371" spans="3:19" ht="17.45" customHeight="1" x14ac:dyDescent="0.25">
      <c r="C371" s="188"/>
      <c r="D371" s="189"/>
      <c r="E371" s="178"/>
      <c r="F371" s="178"/>
      <c r="G371" s="190">
        <f>DATOS!$E$13</f>
        <v>1</v>
      </c>
      <c r="H371" s="178"/>
      <c r="I371" s="191"/>
      <c r="J371" s="178"/>
      <c r="K371" s="178"/>
      <c r="L371" s="178"/>
      <c r="M371" s="178"/>
      <c r="N371" s="160" t="str">
        <f t="shared" si="35"/>
        <v/>
      </c>
      <c r="P371" s="160" t="str">
        <f t="shared" si="36"/>
        <v/>
      </c>
      <c r="Q371" s="160">
        <f t="shared" si="38"/>
        <v>0</v>
      </c>
      <c r="R371" s="160" t="str">
        <f t="shared" si="37"/>
        <v/>
      </c>
      <c r="S371" s="160" t="str">
        <f t="shared" si="39"/>
        <v/>
      </c>
    </row>
    <row r="372" spans="3:19" ht="17.45" customHeight="1" x14ac:dyDescent="0.25">
      <c r="C372" s="188"/>
      <c r="D372" s="189"/>
      <c r="E372" s="178"/>
      <c r="F372" s="178"/>
      <c r="G372" s="190">
        <f>DATOS!$E$13</f>
        <v>1</v>
      </c>
      <c r="H372" s="178"/>
      <c r="I372" s="191"/>
      <c r="J372" s="178"/>
      <c r="K372" s="178"/>
      <c r="L372" s="178"/>
      <c r="M372" s="178"/>
      <c r="N372" s="160" t="str">
        <f t="shared" si="35"/>
        <v/>
      </c>
      <c r="P372" s="160" t="str">
        <f t="shared" si="36"/>
        <v/>
      </c>
      <c r="Q372" s="160">
        <f t="shared" si="38"/>
        <v>0</v>
      </c>
      <c r="R372" s="160" t="str">
        <f t="shared" si="37"/>
        <v/>
      </c>
      <c r="S372" s="160" t="str">
        <f t="shared" si="39"/>
        <v/>
      </c>
    </row>
    <row r="373" spans="3:19" ht="17.45" customHeight="1" x14ac:dyDescent="0.25">
      <c r="C373" s="188"/>
      <c r="D373" s="189"/>
      <c r="E373" s="178"/>
      <c r="F373" s="178"/>
      <c r="G373" s="190">
        <f>DATOS!$E$13</f>
        <v>1</v>
      </c>
      <c r="H373" s="178"/>
      <c r="I373" s="191"/>
      <c r="J373" s="178"/>
      <c r="K373" s="178"/>
      <c r="L373" s="178"/>
      <c r="M373" s="178"/>
      <c r="N373" s="160" t="str">
        <f t="shared" si="35"/>
        <v/>
      </c>
      <c r="P373" s="160" t="str">
        <f t="shared" si="36"/>
        <v/>
      </c>
      <c r="Q373" s="160">
        <f t="shared" si="38"/>
        <v>0</v>
      </c>
      <c r="R373" s="160" t="str">
        <f t="shared" si="37"/>
        <v/>
      </c>
      <c r="S373" s="160" t="str">
        <f t="shared" si="39"/>
        <v/>
      </c>
    </row>
    <row r="374" spans="3:19" ht="17.45" customHeight="1" x14ac:dyDescent="0.25">
      <c r="C374" s="188"/>
      <c r="D374" s="189"/>
      <c r="E374" s="178"/>
      <c r="F374" s="178"/>
      <c r="G374" s="190">
        <f>DATOS!$E$13</f>
        <v>1</v>
      </c>
      <c r="H374" s="178"/>
      <c r="I374" s="191"/>
      <c r="J374" s="178"/>
      <c r="K374" s="178"/>
      <c r="L374" s="178"/>
      <c r="M374" s="178"/>
      <c r="N374" s="160" t="str">
        <f t="shared" si="35"/>
        <v/>
      </c>
      <c r="P374" s="160" t="str">
        <f t="shared" si="36"/>
        <v/>
      </c>
      <c r="Q374" s="160">
        <f t="shared" si="38"/>
        <v>0</v>
      </c>
      <c r="R374" s="160" t="str">
        <f t="shared" si="37"/>
        <v/>
      </c>
      <c r="S374" s="160" t="str">
        <f t="shared" si="39"/>
        <v/>
      </c>
    </row>
    <row r="375" spans="3:19" ht="17.45" customHeight="1" x14ac:dyDescent="0.25">
      <c r="C375" s="188"/>
      <c r="D375" s="189"/>
      <c r="E375" s="178"/>
      <c r="F375" s="178"/>
      <c r="G375" s="190">
        <f>DATOS!$E$13</f>
        <v>1</v>
      </c>
      <c r="H375" s="178"/>
      <c r="I375" s="191"/>
      <c r="J375" s="178"/>
      <c r="K375" s="178"/>
      <c r="L375" s="178"/>
      <c r="M375" s="178"/>
      <c r="N375" s="160" t="str">
        <f t="shared" si="35"/>
        <v/>
      </c>
      <c r="P375" s="160" t="str">
        <f t="shared" si="36"/>
        <v/>
      </c>
      <c r="Q375" s="160">
        <f t="shared" si="38"/>
        <v>0</v>
      </c>
      <c r="R375" s="160" t="str">
        <f t="shared" si="37"/>
        <v/>
      </c>
      <c r="S375" s="160" t="str">
        <f t="shared" si="39"/>
        <v/>
      </c>
    </row>
    <row r="376" spans="3:19" ht="17.45" customHeight="1" x14ac:dyDescent="0.25">
      <c r="C376" s="188"/>
      <c r="D376" s="189"/>
      <c r="E376" s="178"/>
      <c r="F376" s="178"/>
      <c r="G376" s="190">
        <f>DATOS!$E$13</f>
        <v>1</v>
      </c>
      <c r="H376" s="178"/>
      <c r="I376" s="191"/>
      <c r="J376" s="178"/>
      <c r="K376" s="178"/>
      <c r="L376" s="178"/>
      <c r="M376" s="178"/>
      <c r="N376" s="160" t="str">
        <f t="shared" si="35"/>
        <v/>
      </c>
      <c r="P376" s="160" t="str">
        <f t="shared" si="36"/>
        <v/>
      </c>
      <c r="Q376" s="160">
        <f t="shared" si="38"/>
        <v>0</v>
      </c>
      <c r="R376" s="160" t="str">
        <f t="shared" si="37"/>
        <v/>
      </c>
      <c r="S376" s="160" t="str">
        <f t="shared" si="39"/>
        <v/>
      </c>
    </row>
    <row r="377" spans="3:19" ht="17.45" customHeight="1" x14ac:dyDescent="0.25">
      <c r="C377" s="188"/>
      <c r="D377" s="189"/>
      <c r="E377" s="178"/>
      <c r="F377" s="178"/>
      <c r="G377" s="190">
        <f>DATOS!$E$13</f>
        <v>1</v>
      </c>
      <c r="H377" s="178"/>
      <c r="I377" s="191"/>
      <c r="J377" s="178"/>
      <c r="K377" s="178"/>
      <c r="L377" s="178"/>
      <c r="M377" s="178"/>
      <c r="N377" s="160" t="str">
        <f t="shared" si="35"/>
        <v/>
      </c>
      <c r="P377" s="160" t="str">
        <f t="shared" si="36"/>
        <v/>
      </c>
      <c r="Q377" s="160">
        <f t="shared" si="38"/>
        <v>0</v>
      </c>
      <c r="R377" s="160" t="str">
        <f t="shared" si="37"/>
        <v/>
      </c>
      <c r="S377" s="160" t="str">
        <f t="shared" si="39"/>
        <v/>
      </c>
    </row>
    <row r="378" spans="3:19" ht="17.45" customHeight="1" x14ac:dyDescent="0.25">
      <c r="C378" s="188"/>
      <c r="D378" s="189"/>
      <c r="E378" s="178"/>
      <c r="F378" s="178"/>
      <c r="G378" s="190">
        <f>DATOS!$E$13</f>
        <v>1</v>
      </c>
      <c r="H378" s="178"/>
      <c r="I378" s="191"/>
      <c r="J378" s="178"/>
      <c r="K378" s="178"/>
      <c r="L378" s="178"/>
      <c r="M378" s="178"/>
      <c r="N378" s="160" t="str">
        <f t="shared" si="35"/>
        <v/>
      </c>
      <c r="P378" s="160" t="str">
        <f t="shared" si="36"/>
        <v/>
      </c>
      <c r="Q378" s="160">
        <f t="shared" si="38"/>
        <v>0</v>
      </c>
      <c r="R378" s="160" t="str">
        <f t="shared" si="37"/>
        <v/>
      </c>
      <c r="S378" s="160" t="str">
        <f t="shared" si="39"/>
        <v/>
      </c>
    </row>
    <row r="379" spans="3:19" ht="17.45" customHeight="1" x14ac:dyDescent="0.25">
      <c r="C379" s="188"/>
      <c r="D379" s="189"/>
      <c r="E379" s="178"/>
      <c r="F379" s="178"/>
      <c r="G379" s="190">
        <f>DATOS!$E$13</f>
        <v>1</v>
      </c>
      <c r="H379" s="178"/>
      <c r="I379" s="191"/>
      <c r="J379" s="178"/>
      <c r="K379" s="178"/>
      <c r="L379" s="178"/>
      <c r="M379" s="178"/>
      <c r="N379" s="160" t="str">
        <f t="shared" si="35"/>
        <v/>
      </c>
      <c r="P379" s="160" t="str">
        <f t="shared" si="36"/>
        <v/>
      </c>
      <c r="Q379" s="160">
        <f t="shared" si="38"/>
        <v>0</v>
      </c>
      <c r="R379" s="160" t="str">
        <f t="shared" si="37"/>
        <v/>
      </c>
      <c r="S379" s="160" t="str">
        <f t="shared" si="39"/>
        <v/>
      </c>
    </row>
    <row r="380" spans="3:19" ht="17.45" customHeight="1" x14ac:dyDescent="0.25">
      <c r="C380" s="188"/>
      <c r="D380" s="189"/>
      <c r="E380" s="178"/>
      <c r="F380" s="178"/>
      <c r="G380" s="190">
        <f>DATOS!$E$13</f>
        <v>1</v>
      </c>
      <c r="H380" s="178"/>
      <c r="I380" s="191"/>
      <c r="J380" s="178"/>
      <c r="K380" s="178"/>
      <c r="L380" s="178"/>
      <c r="M380" s="178"/>
      <c r="N380" s="160" t="str">
        <f t="shared" si="35"/>
        <v/>
      </c>
      <c r="P380" s="160" t="str">
        <f t="shared" si="36"/>
        <v/>
      </c>
      <c r="Q380" s="160">
        <f t="shared" si="38"/>
        <v>0</v>
      </c>
      <c r="R380" s="160" t="str">
        <f t="shared" si="37"/>
        <v/>
      </c>
      <c r="S380" s="160" t="str">
        <f t="shared" si="39"/>
        <v/>
      </c>
    </row>
    <row r="381" spans="3:19" ht="17.45" customHeight="1" x14ac:dyDescent="0.25">
      <c r="C381" s="188"/>
      <c r="D381" s="189"/>
      <c r="E381" s="178"/>
      <c r="F381" s="178"/>
      <c r="G381" s="190">
        <f>DATOS!$E$13</f>
        <v>1</v>
      </c>
      <c r="H381" s="178"/>
      <c r="I381" s="191"/>
      <c r="J381" s="178"/>
      <c r="K381" s="178"/>
      <c r="L381" s="178"/>
      <c r="M381" s="178"/>
      <c r="N381" s="160" t="str">
        <f t="shared" si="35"/>
        <v/>
      </c>
      <c r="P381" s="160" t="str">
        <f t="shared" si="36"/>
        <v/>
      </c>
      <c r="Q381" s="160">
        <f t="shared" si="38"/>
        <v>0</v>
      </c>
      <c r="R381" s="160" t="str">
        <f t="shared" si="37"/>
        <v/>
      </c>
      <c r="S381" s="160" t="str">
        <f t="shared" si="39"/>
        <v/>
      </c>
    </row>
    <row r="382" spans="3:19" ht="17.45" customHeight="1" x14ac:dyDescent="0.25">
      <c r="C382" s="188"/>
      <c r="D382" s="189"/>
      <c r="E382" s="178"/>
      <c r="F382" s="178"/>
      <c r="G382" s="190">
        <f>DATOS!$E$13</f>
        <v>1</v>
      </c>
      <c r="H382" s="178"/>
      <c r="I382" s="191"/>
      <c r="J382" s="178"/>
      <c r="K382" s="178"/>
      <c r="L382" s="178"/>
      <c r="M382" s="178"/>
      <c r="N382" s="160" t="str">
        <f t="shared" si="35"/>
        <v/>
      </c>
      <c r="P382" s="160" t="str">
        <f t="shared" si="36"/>
        <v/>
      </c>
      <c r="Q382" s="160">
        <f t="shared" si="38"/>
        <v>0</v>
      </c>
      <c r="R382" s="160" t="str">
        <f t="shared" si="37"/>
        <v/>
      </c>
      <c r="S382" s="160" t="str">
        <f t="shared" si="39"/>
        <v/>
      </c>
    </row>
    <row r="383" spans="3:19" ht="17.45" customHeight="1" x14ac:dyDescent="0.25">
      <c r="C383" s="188"/>
      <c r="D383" s="189"/>
      <c r="E383" s="178"/>
      <c r="F383" s="178"/>
      <c r="G383" s="190">
        <f>DATOS!$E$13</f>
        <v>1</v>
      </c>
      <c r="H383" s="178"/>
      <c r="I383" s="191"/>
      <c r="J383" s="178"/>
      <c r="K383" s="178"/>
      <c r="L383" s="178"/>
      <c r="M383" s="178"/>
      <c r="N383" s="160" t="str">
        <f t="shared" si="35"/>
        <v/>
      </c>
      <c r="P383" s="160" t="str">
        <f t="shared" si="36"/>
        <v/>
      </c>
      <c r="Q383" s="160">
        <f t="shared" si="38"/>
        <v>0</v>
      </c>
      <c r="R383" s="160" t="str">
        <f t="shared" si="37"/>
        <v/>
      </c>
      <c r="S383" s="160" t="str">
        <f t="shared" si="39"/>
        <v/>
      </c>
    </row>
    <row r="384" spans="3:19" ht="17.45" customHeight="1" x14ac:dyDescent="0.25">
      <c r="C384" s="188"/>
      <c r="D384" s="189"/>
      <c r="E384" s="178"/>
      <c r="F384" s="178"/>
      <c r="G384" s="190">
        <f>DATOS!$E$13</f>
        <v>1</v>
      </c>
      <c r="H384" s="178"/>
      <c r="I384" s="191"/>
      <c r="J384" s="178"/>
      <c r="K384" s="178"/>
      <c r="L384" s="178"/>
      <c r="M384" s="178"/>
      <c r="N384" s="160" t="str">
        <f t="shared" si="35"/>
        <v/>
      </c>
      <c r="P384" s="160" t="str">
        <f t="shared" si="36"/>
        <v/>
      </c>
      <c r="Q384" s="160">
        <f t="shared" si="38"/>
        <v>0</v>
      </c>
      <c r="R384" s="160" t="str">
        <f t="shared" si="37"/>
        <v/>
      </c>
      <c r="S384" s="160" t="str">
        <f t="shared" si="39"/>
        <v/>
      </c>
    </row>
    <row r="385" spans="3:19" ht="17.45" customHeight="1" x14ac:dyDescent="0.25">
      <c r="C385" s="188"/>
      <c r="D385" s="189"/>
      <c r="E385" s="178"/>
      <c r="F385" s="178"/>
      <c r="G385" s="190">
        <f>DATOS!$E$13</f>
        <v>1</v>
      </c>
      <c r="H385" s="178"/>
      <c r="I385" s="191"/>
      <c r="J385" s="178"/>
      <c r="K385" s="178"/>
      <c r="L385" s="178"/>
      <c r="M385" s="178"/>
      <c r="N385" s="160" t="str">
        <f t="shared" si="35"/>
        <v/>
      </c>
      <c r="P385" s="160" t="str">
        <f t="shared" si="36"/>
        <v/>
      </c>
      <c r="Q385" s="160">
        <f t="shared" si="38"/>
        <v>0</v>
      </c>
      <c r="R385" s="160" t="str">
        <f t="shared" si="37"/>
        <v/>
      </c>
      <c r="S385" s="160" t="str">
        <f t="shared" si="39"/>
        <v/>
      </c>
    </row>
    <row r="386" spans="3:19" ht="17.45" customHeight="1" x14ac:dyDescent="0.25">
      <c r="C386" s="188"/>
      <c r="D386" s="189"/>
      <c r="E386" s="178"/>
      <c r="F386" s="178"/>
      <c r="G386" s="190">
        <f>DATOS!$E$13</f>
        <v>1</v>
      </c>
      <c r="H386" s="178"/>
      <c r="I386" s="191"/>
      <c r="J386" s="178"/>
      <c r="K386" s="178"/>
      <c r="L386" s="178"/>
      <c r="M386" s="178"/>
      <c r="N386" s="160" t="str">
        <f t="shared" si="35"/>
        <v/>
      </c>
      <c r="P386" s="160" t="str">
        <f t="shared" si="36"/>
        <v/>
      </c>
      <c r="Q386" s="160">
        <f t="shared" si="38"/>
        <v>0</v>
      </c>
      <c r="R386" s="160" t="str">
        <f t="shared" si="37"/>
        <v/>
      </c>
      <c r="S386" s="160" t="str">
        <f t="shared" si="39"/>
        <v/>
      </c>
    </row>
    <row r="387" spans="3:19" ht="17.45" customHeight="1" x14ac:dyDescent="0.25">
      <c r="C387" s="188"/>
      <c r="D387" s="189"/>
      <c r="E387" s="178"/>
      <c r="F387" s="178"/>
      <c r="G387" s="190">
        <f>DATOS!$E$13</f>
        <v>1</v>
      </c>
      <c r="H387" s="178"/>
      <c r="I387" s="191"/>
      <c r="J387" s="178"/>
      <c r="K387" s="178"/>
      <c r="L387" s="178"/>
      <c r="M387" s="178"/>
      <c r="N387" s="160" t="str">
        <f t="shared" si="35"/>
        <v/>
      </c>
      <c r="P387" s="160" t="str">
        <f t="shared" si="36"/>
        <v/>
      </c>
      <c r="Q387" s="160">
        <f t="shared" si="38"/>
        <v>0</v>
      </c>
      <c r="R387" s="160" t="str">
        <f t="shared" si="37"/>
        <v/>
      </c>
      <c r="S387" s="160" t="str">
        <f t="shared" si="39"/>
        <v/>
      </c>
    </row>
    <row r="388" spans="3:19" ht="17.45" customHeight="1" x14ac:dyDescent="0.25">
      <c r="C388" s="188"/>
      <c r="D388" s="189"/>
      <c r="E388" s="178"/>
      <c r="F388" s="178"/>
      <c r="G388" s="190">
        <f>DATOS!$E$13</f>
        <v>1</v>
      </c>
      <c r="H388" s="178"/>
      <c r="I388" s="191"/>
      <c r="J388" s="178"/>
      <c r="K388" s="178"/>
      <c r="L388" s="178"/>
      <c r="M388" s="178"/>
      <c r="N388" s="160" t="str">
        <f t="shared" si="35"/>
        <v/>
      </c>
      <c r="P388" s="160" t="str">
        <f t="shared" si="36"/>
        <v/>
      </c>
      <c r="Q388" s="160">
        <f t="shared" si="38"/>
        <v>0</v>
      </c>
      <c r="R388" s="160" t="str">
        <f t="shared" si="37"/>
        <v/>
      </c>
      <c r="S388" s="160" t="str">
        <f t="shared" si="39"/>
        <v/>
      </c>
    </row>
    <row r="389" spans="3:19" ht="17.45" customHeight="1" x14ac:dyDescent="0.25">
      <c r="C389" s="188"/>
      <c r="D389" s="189"/>
      <c r="E389" s="178"/>
      <c r="F389" s="178"/>
      <c r="G389" s="190">
        <f>DATOS!$E$13</f>
        <v>1</v>
      </c>
      <c r="H389" s="178"/>
      <c r="I389" s="191"/>
      <c r="J389" s="178"/>
      <c r="K389" s="178"/>
      <c r="L389" s="178"/>
      <c r="M389" s="178"/>
      <c r="N389" s="160" t="str">
        <f t="shared" si="35"/>
        <v/>
      </c>
      <c r="P389" s="160" t="str">
        <f t="shared" si="36"/>
        <v/>
      </c>
      <c r="Q389" s="160">
        <f t="shared" si="38"/>
        <v>0</v>
      </c>
      <c r="R389" s="160" t="str">
        <f t="shared" si="37"/>
        <v/>
      </c>
      <c r="S389" s="160" t="str">
        <f t="shared" si="39"/>
        <v/>
      </c>
    </row>
    <row r="390" spans="3:19" ht="17.45" customHeight="1" x14ac:dyDescent="0.25">
      <c r="C390" s="188"/>
      <c r="D390" s="189"/>
      <c r="E390" s="178"/>
      <c r="F390" s="178"/>
      <c r="G390" s="190">
        <f>DATOS!$E$13</f>
        <v>1</v>
      </c>
      <c r="H390" s="178"/>
      <c r="I390" s="191"/>
      <c r="J390" s="178"/>
      <c r="K390" s="178"/>
      <c r="L390" s="178"/>
      <c r="M390" s="178"/>
      <c r="N390" s="160" t="str">
        <f t="shared" si="35"/>
        <v/>
      </c>
      <c r="P390" s="160" t="str">
        <f t="shared" si="36"/>
        <v/>
      </c>
      <c r="Q390" s="160">
        <f t="shared" si="38"/>
        <v>0</v>
      </c>
      <c r="R390" s="160" t="str">
        <f t="shared" si="37"/>
        <v/>
      </c>
      <c r="S390" s="160" t="str">
        <f t="shared" si="39"/>
        <v/>
      </c>
    </row>
    <row r="391" spans="3:19" ht="17.45" customHeight="1" x14ac:dyDescent="0.25">
      <c r="C391" s="188"/>
      <c r="D391" s="189"/>
      <c r="E391" s="178"/>
      <c r="F391" s="178"/>
      <c r="G391" s="190">
        <f>DATOS!$E$13</f>
        <v>1</v>
      </c>
      <c r="H391" s="178"/>
      <c r="I391" s="191"/>
      <c r="J391" s="178"/>
      <c r="K391" s="178"/>
      <c r="L391" s="178"/>
      <c r="M391" s="178"/>
      <c r="N391" s="160" t="str">
        <f t="shared" si="35"/>
        <v/>
      </c>
      <c r="P391" s="160" t="str">
        <f t="shared" si="36"/>
        <v/>
      </c>
      <c r="Q391" s="160">
        <f t="shared" si="38"/>
        <v>0</v>
      </c>
      <c r="R391" s="160" t="str">
        <f t="shared" si="37"/>
        <v/>
      </c>
      <c r="S391" s="160" t="str">
        <f t="shared" si="39"/>
        <v/>
      </c>
    </row>
    <row r="392" spans="3:19" ht="17.45" customHeight="1" x14ac:dyDescent="0.25">
      <c r="C392" s="188"/>
      <c r="D392" s="189"/>
      <c r="E392" s="178"/>
      <c r="F392" s="178"/>
      <c r="G392" s="190">
        <f>DATOS!$E$13</f>
        <v>1</v>
      </c>
      <c r="H392" s="178"/>
      <c r="I392" s="191"/>
      <c r="J392" s="178"/>
      <c r="K392" s="178"/>
      <c r="L392" s="178"/>
      <c r="M392" s="178"/>
      <c r="N392" s="160" t="str">
        <f t="shared" si="35"/>
        <v/>
      </c>
      <c r="P392" s="160" t="str">
        <f t="shared" si="36"/>
        <v/>
      </c>
      <c r="Q392" s="160">
        <f t="shared" si="38"/>
        <v>0</v>
      </c>
      <c r="R392" s="160" t="str">
        <f t="shared" si="37"/>
        <v/>
      </c>
      <c r="S392" s="160" t="str">
        <f t="shared" si="39"/>
        <v/>
      </c>
    </row>
    <row r="393" spans="3:19" ht="17.45" customHeight="1" x14ac:dyDescent="0.25">
      <c r="C393" s="188"/>
      <c r="D393" s="189"/>
      <c r="E393" s="178"/>
      <c r="F393" s="178"/>
      <c r="G393" s="190">
        <f>DATOS!$E$13</f>
        <v>1</v>
      </c>
      <c r="H393" s="178"/>
      <c r="I393" s="191"/>
      <c r="J393" s="178"/>
      <c r="K393" s="178"/>
      <c r="L393" s="178"/>
      <c r="M393" s="178"/>
      <c r="N393" s="160" t="str">
        <f t="shared" si="35"/>
        <v/>
      </c>
      <c r="P393" s="160" t="str">
        <f t="shared" si="36"/>
        <v/>
      </c>
      <c r="Q393" s="160">
        <f t="shared" si="38"/>
        <v>0</v>
      </c>
      <c r="R393" s="160" t="str">
        <f t="shared" si="37"/>
        <v/>
      </c>
      <c r="S393" s="160" t="str">
        <f t="shared" si="39"/>
        <v/>
      </c>
    </row>
    <row r="394" spans="3:19" ht="17.45" customHeight="1" x14ac:dyDescent="0.25">
      <c r="C394" s="188"/>
      <c r="D394" s="189"/>
      <c r="E394" s="178"/>
      <c r="F394" s="178"/>
      <c r="G394" s="190">
        <f>DATOS!$E$13</f>
        <v>1</v>
      </c>
      <c r="H394" s="178"/>
      <c r="I394" s="191"/>
      <c r="J394" s="178"/>
      <c r="K394" s="178"/>
      <c r="L394" s="178"/>
      <c r="M394" s="178"/>
      <c r="N394" s="160" t="str">
        <f t="shared" si="35"/>
        <v/>
      </c>
      <c r="P394" s="160" t="str">
        <f t="shared" si="36"/>
        <v/>
      </c>
      <c r="Q394" s="160">
        <f t="shared" si="38"/>
        <v>0</v>
      </c>
      <c r="R394" s="160" t="str">
        <f t="shared" si="37"/>
        <v/>
      </c>
      <c r="S394" s="160" t="str">
        <f t="shared" si="39"/>
        <v/>
      </c>
    </row>
    <row r="395" spans="3:19" ht="17.45" customHeight="1" x14ac:dyDescent="0.25">
      <c r="C395" s="188"/>
      <c r="D395" s="189"/>
      <c r="E395" s="178"/>
      <c r="F395" s="178"/>
      <c r="G395" s="190">
        <f>DATOS!$E$13</f>
        <v>1</v>
      </c>
      <c r="H395" s="178"/>
      <c r="I395" s="191"/>
      <c r="J395" s="178"/>
      <c r="K395" s="178"/>
      <c r="L395" s="178"/>
      <c r="M395" s="178"/>
      <c r="N395" s="160" t="str">
        <f t="shared" si="35"/>
        <v/>
      </c>
      <c r="P395" s="160" t="str">
        <f t="shared" si="36"/>
        <v/>
      </c>
      <c r="Q395" s="160">
        <f t="shared" si="38"/>
        <v>0</v>
      </c>
      <c r="R395" s="160" t="str">
        <f t="shared" si="37"/>
        <v/>
      </c>
      <c r="S395" s="160" t="str">
        <f t="shared" si="39"/>
        <v/>
      </c>
    </row>
    <row r="396" spans="3:19" ht="17.45" customHeight="1" x14ac:dyDescent="0.25">
      <c r="C396" s="188"/>
      <c r="D396" s="189"/>
      <c r="E396" s="178"/>
      <c r="F396" s="178"/>
      <c r="G396" s="190">
        <f>DATOS!$E$13</f>
        <v>1</v>
      </c>
      <c r="H396" s="178"/>
      <c r="I396" s="191"/>
      <c r="J396" s="178"/>
      <c r="K396" s="178"/>
      <c r="L396" s="178"/>
      <c r="M396" s="178"/>
      <c r="N396" s="160" t="str">
        <f t="shared" si="35"/>
        <v/>
      </c>
      <c r="P396" s="160" t="str">
        <f t="shared" si="36"/>
        <v/>
      </c>
      <c r="Q396" s="160">
        <f t="shared" si="38"/>
        <v>0</v>
      </c>
      <c r="R396" s="160" t="str">
        <f t="shared" si="37"/>
        <v/>
      </c>
      <c r="S396" s="160" t="str">
        <f t="shared" si="39"/>
        <v/>
      </c>
    </row>
    <row r="397" spans="3:19" ht="17.45" customHeight="1" x14ac:dyDescent="0.25">
      <c r="C397" s="188"/>
      <c r="D397" s="189"/>
      <c r="E397" s="178"/>
      <c r="F397" s="178"/>
      <c r="G397" s="190">
        <f>DATOS!$E$13</f>
        <v>1</v>
      </c>
      <c r="H397" s="178"/>
      <c r="I397" s="191"/>
      <c r="J397" s="178"/>
      <c r="K397" s="178"/>
      <c r="L397" s="178"/>
      <c r="M397" s="178"/>
      <c r="N397" s="160" t="str">
        <f t="shared" si="35"/>
        <v/>
      </c>
      <c r="P397" s="160" t="str">
        <f t="shared" si="36"/>
        <v/>
      </c>
      <c r="Q397" s="160">
        <f t="shared" si="38"/>
        <v>0</v>
      </c>
      <c r="R397" s="160" t="str">
        <f t="shared" si="37"/>
        <v/>
      </c>
      <c r="S397" s="160" t="str">
        <f t="shared" si="39"/>
        <v/>
      </c>
    </row>
    <row r="398" spans="3:19" ht="17.45" customHeight="1" x14ac:dyDescent="0.25">
      <c r="C398" s="188"/>
      <c r="D398" s="189"/>
      <c r="E398" s="178"/>
      <c r="F398" s="178"/>
      <c r="G398" s="190">
        <f>DATOS!$E$13</f>
        <v>1</v>
      </c>
      <c r="H398" s="178"/>
      <c r="I398" s="191"/>
      <c r="J398" s="178"/>
      <c r="K398" s="178"/>
      <c r="L398" s="178"/>
      <c r="M398" s="178"/>
      <c r="N398" s="160" t="str">
        <f t="shared" si="35"/>
        <v/>
      </c>
      <c r="P398" s="160" t="str">
        <f t="shared" si="36"/>
        <v/>
      </c>
      <c r="Q398" s="160">
        <f t="shared" si="38"/>
        <v>0</v>
      </c>
      <c r="R398" s="160" t="str">
        <f t="shared" si="37"/>
        <v/>
      </c>
      <c r="S398" s="160" t="str">
        <f t="shared" si="39"/>
        <v/>
      </c>
    </row>
    <row r="399" spans="3:19" ht="17.45" customHeight="1" x14ac:dyDescent="0.25">
      <c r="C399" s="188"/>
      <c r="D399" s="189"/>
      <c r="E399" s="178"/>
      <c r="F399" s="178"/>
      <c r="G399" s="190">
        <f>DATOS!$E$13</f>
        <v>1</v>
      </c>
      <c r="H399" s="178"/>
      <c r="I399" s="191"/>
      <c r="J399" s="178"/>
      <c r="K399" s="178"/>
      <c r="L399" s="178"/>
      <c r="M399" s="178"/>
      <c r="N399" s="160" t="str">
        <f t="shared" si="35"/>
        <v/>
      </c>
      <c r="P399" s="160" t="str">
        <f t="shared" si="36"/>
        <v/>
      </c>
      <c r="Q399" s="160">
        <f t="shared" si="38"/>
        <v>0</v>
      </c>
      <c r="R399" s="160" t="str">
        <f t="shared" si="37"/>
        <v/>
      </c>
      <c r="S399" s="160" t="str">
        <f t="shared" si="39"/>
        <v/>
      </c>
    </row>
    <row r="400" spans="3:19" ht="17.45" customHeight="1" x14ac:dyDescent="0.25">
      <c r="C400" s="188"/>
      <c r="D400" s="189"/>
      <c r="E400" s="178"/>
      <c r="F400" s="178"/>
      <c r="G400" s="190">
        <f>DATOS!$E$13</f>
        <v>1</v>
      </c>
      <c r="H400" s="178"/>
      <c r="I400" s="191"/>
      <c r="J400" s="178"/>
      <c r="K400" s="178"/>
      <c r="L400" s="178"/>
      <c r="M400" s="178"/>
      <c r="N400" s="160" t="str">
        <f t="shared" si="35"/>
        <v/>
      </c>
      <c r="P400" s="160" t="str">
        <f t="shared" si="36"/>
        <v/>
      </c>
      <c r="Q400" s="160">
        <f t="shared" si="38"/>
        <v>0</v>
      </c>
      <c r="R400" s="160" t="str">
        <f t="shared" si="37"/>
        <v/>
      </c>
      <c r="S400" s="160" t="str">
        <f t="shared" si="39"/>
        <v/>
      </c>
    </row>
    <row r="401" spans="3:19" ht="17.45" customHeight="1" x14ac:dyDescent="0.25">
      <c r="C401" s="188"/>
      <c r="D401" s="189"/>
      <c r="E401" s="178"/>
      <c r="F401" s="178"/>
      <c r="G401" s="190">
        <f>DATOS!$E$13</f>
        <v>1</v>
      </c>
      <c r="H401" s="178"/>
      <c r="I401" s="191"/>
      <c r="J401" s="178"/>
      <c r="K401" s="178"/>
      <c r="L401" s="178"/>
      <c r="M401" s="178"/>
      <c r="N401" s="160" t="str">
        <f t="shared" si="35"/>
        <v/>
      </c>
      <c r="P401" s="160" t="str">
        <f t="shared" si="36"/>
        <v/>
      </c>
      <c r="Q401" s="160">
        <f t="shared" si="38"/>
        <v>0</v>
      </c>
      <c r="R401" s="160" t="str">
        <f t="shared" si="37"/>
        <v/>
      </c>
      <c r="S401" s="160" t="str">
        <f t="shared" si="39"/>
        <v/>
      </c>
    </row>
    <row r="402" spans="3:19" ht="17.45" customHeight="1" x14ac:dyDescent="0.25">
      <c r="C402" s="188"/>
      <c r="D402" s="189"/>
      <c r="E402" s="178"/>
      <c r="F402" s="178"/>
      <c r="G402" s="190">
        <f>DATOS!$E$13</f>
        <v>1</v>
      </c>
      <c r="H402" s="178"/>
      <c r="I402" s="191"/>
      <c r="J402" s="178"/>
      <c r="K402" s="178"/>
      <c r="L402" s="178"/>
      <c r="M402" s="178"/>
      <c r="N402" s="160" t="str">
        <f t="shared" ref="N402:N465" si="40">IF(H402&amp;J402&amp;K402&amp;L402&amp;M402="","",H402+J402+K402-L402-M402)</f>
        <v/>
      </c>
      <c r="P402" s="160" t="str">
        <f t="shared" ref="P402:P465" si="41">IF($I402="E",H402,"")</f>
        <v/>
      </c>
      <c r="Q402" s="160">
        <f t="shared" si="38"/>
        <v>0</v>
      </c>
      <c r="R402" s="160" t="str">
        <f t="shared" ref="R402:R465" si="42">IF(OR($I402=8%,$I402=11%),$J402/$I402,"")</f>
        <v/>
      </c>
      <c r="S402" s="160" t="str">
        <f t="shared" si="39"/>
        <v/>
      </c>
    </row>
    <row r="403" spans="3:19" ht="17.45" customHeight="1" x14ac:dyDescent="0.25">
      <c r="C403" s="188"/>
      <c r="D403" s="189"/>
      <c r="E403" s="178"/>
      <c r="F403" s="178"/>
      <c r="G403" s="190">
        <f>DATOS!$E$13</f>
        <v>1</v>
      </c>
      <c r="H403" s="178"/>
      <c r="I403" s="191"/>
      <c r="J403" s="178"/>
      <c r="K403" s="178"/>
      <c r="L403" s="178"/>
      <c r="M403" s="178"/>
      <c r="N403" s="160" t="str">
        <f t="shared" si="40"/>
        <v/>
      </c>
      <c r="P403" s="160" t="str">
        <f t="shared" si="41"/>
        <v/>
      </c>
      <c r="Q403" s="160">
        <f t="shared" ref="Q403:Q466" si="43">IF($I403=0%,H403,"")</f>
        <v>0</v>
      </c>
      <c r="R403" s="160" t="str">
        <f t="shared" si="42"/>
        <v/>
      </c>
      <c r="S403" s="160" t="str">
        <f t="shared" ref="S403:S466" si="44">IF(OR($I403=15%,$I403=16%),$J403/$I403,"")</f>
        <v/>
      </c>
    </row>
    <row r="404" spans="3:19" ht="17.45" customHeight="1" x14ac:dyDescent="0.25">
      <c r="C404" s="188"/>
      <c r="D404" s="189"/>
      <c r="E404" s="178"/>
      <c r="F404" s="178"/>
      <c r="G404" s="190">
        <f>DATOS!$E$13</f>
        <v>1</v>
      </c>
      <c r="H404" s="178"/>
      <c r="I404" s="191"/>
      <c r="J404" s="178"/>
      <c r="K404" s="178"/>
      <c r="L404" s="178"/>
      <c r="M404" s="178"/>
      <c r="N404" s="160" t="str">
        <f t="shared" si="40"/>
        <v/>
      </c>
      <c r="P404" s="160" t="str">
        <f t="shared" si="41"/>
        <v/>
      </c>
      <c r="Q404" s="160">
        <f t="shared" si="43"/>
        <v>0</v>
      </c>
      <c r="R404" s="160" t="str">
        <f t="shared" si="42"/>
        <v/>
      </c>
      <c r="S404" s="160" t="str">
        <f t="shared" si="44"/>
        <v/>
      </c>
    </row>
    <row r="405" spans="3:19" ht="17.45" customHeight="1" x14ac:dyDescent="0.25">
      <c r="C405" s="188"/>
      <c r="D405" s="189"/>
      <c r="E405" s="178"/>
      <c r="F405" s="178"/>
      <c r="G405" s="190">
        <f>DATOS!$E$13</f>
        <v>1</v>
      </c>
      <c r="H405" s="178"/>
      <c r="I405" s="191"/>
      <c r="J405" s="178"/>
      <c r="K405" s="178"/>
      <c r="L405" s="178"/>
      <c r="M405" s="178"/>
      <c r="N405" s="160" t="str">
        <f t="shared" si="40"/>
        <v/>
      </c>
      <c r="P405" s="160" t="str">
        <f t="shared" si="41"/>
        <v/>
      </c>
      <c r="Q405" s="160">
        <f t="shared" si="43"/>
        <v>0</v>
      </c>
      <c r="R405" s="160" t="str">
        <f t="shared" si="42"/>
        <v/>
      </c>
      <c r="S405" s="160" t="str">
        <f t="shared" si="44"/>
        <v/>
      </c>
    </row>
    <row r="406" spans="3:19" ht="17.45" customHeight="1" x14ac:dyDescent="0.25">
      <c r="C406" s="188"/>
      <c r="D406" s="189"/>
      <c r="E406" s="178"/>
      <c r="F406" s="178"/>
      <c r="G406" s="190">
        <f>DATOS!$E$13</f>
        <v>1</v>
      </c>
      <c r="H406" s="178"/>
      <c r="I406" s="191"/>
      <c r="J406" s="178"/>
      <c r="K406" s="178"/>
      <c r="L406" s="178"/>
      <c r="M406" s="178"/>
      <c r="N406" s="160" t="str">
        <f t="shared" si="40"/>
        <v/>
      </c>
      <c r="P406" s="160" t="str">
        <f t="shared" si="41"/>
        <v/>
      </c>
      <c r="Q406" s="160">
        <f t="shared" si="43"/>
        <v>0</v>
      </c>
      <c r="R406" s="160" t="str">
        <f t="shared" si="42"/>
        <v/>
      </c>
      <c r="S406" s="160" t="str">
        <f t="shared" si="44"/>
        <v/>
      </c>
    </row>
    <row r="407" spans="3:19" ht="17.45" customHeight="1" x14ac:dyDescent="0.25">
      <c r="C407" s="188"/>
      <c r="D407" s="189"/>
      <c r="E407" s="178"/>
      <c r="F407" s="178"/>
      <c r="G407" s="190">
        <f>DATOS!$E$13</f>
        <v>1</v>
      </c>
      <c r="H407" s="178"/>
      <c r="I407" s="191"/>
      <c r="J407" s="178"/>
      <c r="K407" s="178"/>
      <c r="L407" s="178"/>
      <c r="M407" s="178"/>
      <c r="N407" s="160" t="str">
        <f t="shared" si="40"/>
        <v/>
      </c>
      <c r="P407" s="160" t="str">
        <f t="shared" si="41"/>
        <v/>
      </c>
      <c r="Q407" s="160">
        <f t="shared" si="43"/>
        <v>0</v>
      </c>
      <c r="R407" s="160" t="str">
        <f t="shared" si="42"/>
        <v/>
      </c>
      <c r="S407" s="160" t="str">
        <f t="shared" si="44"/>
        <v/>
      </c>
    </row>
    <row r="408" spans="3:19" ht="17.45" customHeight="1" x14ac:dyDescent="0.25">
      <c r="C408" s="188"/>
      <c r="D408" s="189"/>
      <c r="E408" s="178"/>
      <c r="F408" s="178"/>
      <c r="G408" s="190">
        <f>DATOS!$E$13</f>
        <v>1</v>
      </c>
      <c r="H408" s="178"/>
      <c r="I408" s="191"/>
      <c r="J408" s="178"/>
      <c r="K408" s="178"/>
      <c r="L408" s="178"/>
      <c r="M408" s="178"/>
      <c r="N408" s="160" t="str">
        <f t="shared" si="40"/>
        <v/>
      </c>
      <c r="P408" s="160" t="str">
        <f t="shared" si="41"/>
        <v/>
      </c>
      <c r="Q408" s="160">
        <f t="shared" si="43"/>
        <v>0</v>
      </c>
      <c r="R408" s="160" t="str">
        <f t="shared" si="42"/>
        <v/>
      </c>
      <c r="S408" s="160" t="str">
        <f t="shared" si="44"/>
        <v/>
      </c>
    </row>
    <row r="409" spans="3:19" ht="17.45" customHeight="1" x14ac:dyDescent="0.25">
      <c r="C409" s="188"/>
      <c r="D409" s="189"/>
      <c r="E409" s="178"/>
      <c r="F409" s="178"/>
      <c r="G409" s="190">
        <f>DATOS!$E$13</f>
        <v>1</v>
      </c>
      <c r="H409" s="178"/>
      <c r="I409" s="191"/>
      <c r="J409" s="178"/>
      <c r="K409" s="178"/>
      <c r="L409" s="178"/>
      <c r="M409" s="178"/>
      <c r="N409" s="160" t="str">
        <f t="shared" si="40"/>
        <v/>
      </c>
      <c r="P409" s="160" t="str">
        <f t="shared" si="41"/>
        <v/>
      </c>
      <c r="Q409" s="160">
        <f t="shared" si="43"/>
        <v>0</v>
      </c>
      <c r="R409" s="160" t="str">
        <f t="shared" si="42"/>
        <v/>
      </c>
      <c r="S409" s="160" t="str">
        <f t="shared" si="44"/>
        <v/>
      </c>
    </row>
    <row r="410" spans="3:19" ht="17.45" customHeight="1" x14ac:dyDescent="0.25">
      <c r="C410" s="188"/>
      <c r="D410" s="189"/>
      <c r="E410" s="178"/>
      <c r="F410" s="178"/>
      <c r="G410" s="190">
        <f>DATOS!$E$13</f>
        <v>1</v>
      </c>
      <c r="H410" s="178"/>
      <c r="I410" s="191"/>
      <c r="J410" s="178"/>
      <c r="K410" s="178"/>
      <c r="L410" s="178"/>
      <c r="M410" s="178"/>
      <c r="N410" s="160" t="str">
        <f t="shared" si="40"/>
        <v/>
      </c>
      <c r="P410" s="160" t="str">
        <f t="shared" si="41"/>
        <v/>
      </c>
      <c r="Q410" s="160">
        <f t="shared" si="43"/>
        <v>0</v>
      </c>
      <c r="R410" s="160" t="str">
        <f t="shared" si="42"/>
        <v/>
      </c>
      <c r="S410" s="160" t="str">
        <f t="shared" si="44"/>
        <v/>
      </c>
    </row>
    <row r="411" spans="3:19" ht="17.45" customHeight="1" x14ac:dyDescent="0.25">
      <c r="C411" s="188"/>
      <c r="D411" s="189"/>
      <c r="E411" s="178"/>
      <c r="F411" s="178"/>
      <c r="G411" s="190">
        <f>DATOS!$E$13</f>
        <v>1</v>
      </c>
      <c r="H411" s="178"/>
      <c r="I411" s="191"/>
      <c r="J411" s="178"/>
      <c r="K411" s="178"/>
      <c r="L411" s="178"/>
      <c r="M411" s="178"/>
      <c r="N411" s="160" t="str">
        <f t="shared" si="40"/>
        <v/>
      </c>
      <c r="P411" s="160" t="str">
        <f t="shared" si="41"/>
        <v/>
      </c>
      <c r="Q411" s="160">
        <f t="shared" si="43"/>
        <v>0</v>
      </c>
      <c r="R411" s="160" t="str">
        <f t="shared" si="42"/>
        <v/>
      </c>
      <c r="S411" s="160" t="str">
        <f t="shared" si="44"/>
        <v/>
      </c>
    </row>
    <row r="412" spans="3:19" ht="17.45" customHeight="1" x14ac:dyDescent="0.25">
      <c r="C412" s="188"/>
      <c r="D412" s="189"/>
      <c r="E412" s="178"/>
      <c r="F412" s="178"/>
      <c r="G412" s="190">
        <f>DATOS!$E$13</f>
        <v>1</v>
      </c>
      <c r="H412" s="178"/>
      <c r="I412" s="191"/>
      <c r="J412" s="178"/>
      <c r="K412" s="178"/>
      <c r="L412" s="178"/>
      <c r="M412" s="178"/>
      <c r="N412" s="160" t="str">
        <f t="shared" si="40"/>
        <v/>
      </c>
      <c r="P412" s="160" t="str">
        <f t="shared" si="41"/>
        <v/>
      </c>
      <c r="Q412" s="160">
        <f t="shared" si="43"/>
        <v>0</v>
      </c>
      <c r="R412" s="160" t="str">
        <f t="shared" si="42"/>
        <v/>
      </c>
      <c r="S412" s="160" t="str">
        <f t="shared" si="44"/>
        <v/>
      </c>
    </row>
    <row r="413" spans="3:19" ht="17.45" customHeight="1" x14ac:dyDescent="0.25">
      <c r="C413" s="188"/>
      <c r="D413" s="189"/>
      <c r="E413" s="178"/>
      <c r="F413" s="178"/>
      <c r="G413" s="190">
        <f>DATOS!$E$13</f>
        <v>1</v>
      </c>
      <c r="H413" s="178"/>
      <c r="I413" s="191"/>
      <c r="J413" s="178"/>
      <c r="K413" s="178"/>
      <c r="L413" s="178"/>
      <c r="M413" s="178"/>
      <c r="N413" s="160" t="str">
        <f t="shared" si="40"/>
        <v/>
      </c>
      <c r="P413" s="160" t="str">
        <f t="shared" si="41"/>
        <v/>
      </c>
      <c r="Q413" s="160">
        <f t="shared" si="43"/>
        <v>0</v>
      </c>
      <c r="R413" s="160" t="str">
        <f t="shared" si="42"/>
        <v/>
      </c>
      <c r="S413" s="160" t="str">
        <f t="shared" si="44"/>
        <v/>
      </c>
    </row>
    <row r="414" spans="3:19" ht="17.45" customHeight="1" x14ac:dyDescent="0.25">
      <c r="C414" s="188"/>
      <c r="D414" s="189"/>
      <c r="E414" s="178"/>
      <c r="F414" s="178"/>
      <c r="G414" s="190">
        <f>DATOS!$E$13</f>
        <v>1</v>
      </c>
      <c r="H414" s="178"/>
      <c r="I414" s="191"/>
      <c r="J414" s="178"/>
      <c r="K414" s="178"/>
      <c r="L414" s="178"/>
      <c r="M414" s="178"/>
      <c r="N414" s="160" t="str">
        <f t="shared" si="40"/>
        <v/>
      </c>
      <c r="P414" s="160" t="str">
        <f t="shared" si="41"/>
        <v/>
      </c>
      <c r="Q414" s="160">
        <f t="shared" si="43"/>
        <v>0</v>
      </c>
      <c r="R414" s="160" t="str">
        <f t="shared" si="42"/>
        <v/>
      </c>
      <c r="S414" s="160" t="str">
        <f t="shared" si="44"/>
        <v/>
      </c>
    </row>
    <row r="415" spans="3:19" ht="17.45" customHeight="1" x14ac:dyDescent="0.25">
      <c r="C415" s="188"/>
      <c r="D415" s="189"/>
      <c r="E415" s="178"/>
      <c r="F415" s="178"/>
      <c r="G415" s="190">
        <f>DATOS!$E$13</f>
        <v>1</v>
      </c>
      <c r="H415" s="178"/>
      <c r="I415" s="191"/>
      <c r="J415" s="178"/>
      <c r="K415" s="178"/>
      <c r="L415" s="178"/>
      <c r="M415" s="178"/>
      <c r="N415" s="160" t="str">
        <f t="shared" si="40"/>
        <v/>
      </c>
      <c r="P415" s="160" t="str">
        <f t="shared" si="41"/>
        <v/>
      </c>
      <c r="Q415" s="160">
        <f t="shared" si="43"/>
        <v>0</v>
      </c>
      <c r="R415" s="160" t="str">
        <f t="shared" si="42"/>
        <v/>
      </c>
      <c r="S415" s="160" t="str">
        <f t="shared" si="44"/>
        <v/>
      </c>
    </row>
    <row r="416" spans="3:19" ht="17.45" customHeight="1" x14ac:dyDescent="0.25">
      <c r="C416" s="188"/>
      <c r="D416" s="189"/>
      <c r="E416" s="178"/>
      <c r="F416" s="178"/>
      <c r="G416" s="190">
        <f>DATOS!$E$13</f>
        <v>1</v>
      </c>
      <c r="H416" s="178"/>
      <c r="I416" s="191"/>
      <c r="J416" s="178"/>
      <c r="K416" s="178"/>
      <c r="L416" s="178"/>
      <c r="M416" s="178"/>
      <c r="N416" s="160" t="str">
        <f t="shared" si="40"/>
        <v/>
      </c>
      <c r="P416" s="160" t="str">
        <f t="shared" si="41"/>
        <v/>
      </c>
      <c r="Q416" s="160">
        <f t="shared" si="43"/>
        <v>0</v>
      </c>
      <c r="R416" s="160" t="str">
        <f t="shared" si="42"/>
        <v/>
      </c>
      <c r="S416" s="160" t="str">
        <f t="shared" si="44"/>
        <v/>
      </c>
    </row>
    <row r="417" spans="3:19" ht="17.45" customHeight="1" x14ac:dyDescent="0.25">
      <c r="C417" s="188"/>
      <c r="D417" s="189"/>
      <c r="E417" s="178"/>
      <c r="F417" s="178"/>
      <c r="G417" s="190">
        <f>DATOS!$E$13</f>
        <v>1</v>
      </c>
      <c r="H417" s="178"/>
      <c r="I417" s="191"/>
      <c r="J417" s="178"/>
      <c r="K417" s="178"/>
      <c r="L417" s="178"/>
      <c r="M417" s="178"/>
      <c r="N417" s="160" t="str">
        <f t="shared" si="40"/>
        <v/>
      </c>
      <c r="P417" s="160" t="str">
        <f t="shared" si="41"/>
        <v/>
      </c>
      <c r="Q417" s="160">
        <f t="shared" si="43"/>
        <v>0</v>
      </c>
      <c r="R417" s="160" t="str">
        <f t="shared" si="42"/>
        <v/>
      </c>
      <c r="S417" s="160" t="str">
        <f t="shared" si="44"/>
        <v/>
      </c>
    </row>
    <row r="418" spans="3:19" ht="17.45" customHeight="1" x14ac:dyDescent="0.25">
      <c r="C418" s="188"/>
      <c r="D418" s="189"/>
      <c r="E418" s="178"/>
      <c r="F418" s="178"/>
      <c r="G418" s="190">
        <f>DATOS!$E$13</f>
        <v>1</v>
      </c>
      <c r="H418" s="178"/>
      <c r="I418" s="191"/>
      <c r="J418" s="178"/>
      <c r="K418" s="178"/>
      <c r="L418" s="178"/>
      <c r="M418" s="178"/>
      <c r="N418" s="160" t="str">
        <f t="shared" si="40"/>
        <v/>
      </c>
      <c r="P418" s="160" t="str">
        <f t="shared" si="41"/>
        <v/>
      </c>
      <c r="Q418" s="160">
        <f t="shared" si="43"/>
        <v>0</v>
      </c>
      <c r="R418" s="160" t="str">
        <f t="shared" si="42"/>
        <v/>
      </c>
      <c r="S418" s="160" t="str">
        <f t="shared" si="44"/>
        <v/>
      </c>
    </row>
    <row r="419" spans="3:19" ht="17.45" customHeight="1" x14ac:dyDescent="0.25">
      <c r="C419" s="188"/>
      <c r="D419" s="189"/>
      <c r="E419" s="178"/>
      <c r="F419" s="178"/>
      <c r="G419" s="190">
        <f>DATOS!$E$13</f>
        <v>1</v>
      </c>
      <c r="H419" s="178"/>
      <c r="I419" s="191"/>
      <c r="J419" s="178"/>
      <c r="K419" s="178"/>
      <c r="L419" s="178"/>
      <c r="M419" s="178"/>
      <c r="N419" s="160" t="str">
        <f t="shared" si="40"/>
        <v/>
      </c>
      <c r="P419" s="160" t="str">
        <f t="shared" si="41"/>
        <v/>
      </c>
      <c r="Q419" s="160">
        <f t="shared" si="43"/>
        <v>0</v>
      </c>
      <c r="R419" s="160" t="str">
        <f t="shared" si="42"/>
        <v/>
      </c>
      <c r="S419" s="160" t="str">
        <f t="shared" si="44"/>
        <v/>
      </c>
    </row>
    <row r="420" spans="3:19" ht="17.45" customHeight="1" x14ac:dyDescent="0.25">
      <c r="C420" s="188"/>
      <c r="D420" s="189"/>
      <c r="E420" s="178"/>
      <c r="F420" s="178"/>
      <c r="G420" s="190">
        <f>DATOS!$E$13</f>
        <v>1</v>
      </c>
      <c r="H420" s="178"/>
      <c r="I420" s="191"/>
      <c r="J420" s="178"/>
      <c r="K420" s="178"/>
      <c r="L420" s="178"/>
      <c r="M420" s="178"/>
      <c r="N420" s="160" t="str">
        <f t="shared" si="40"/>
        <v/>
      </c>
      <c r="P420" s="160" t="str">
        <f t="shared" si="41"/>
        <v/>
      </c>
      <c r="Q420" s="160">
        <f t="shared" si="43"/>
        <v>0</v>
      </c>
      <c r="R420" s="160" t="str">
        <f t="shared" si="42"/>
        <v/>
      </c>
      <c r="S420" s="160" t="str">
        <f t="shared" si="44"/>
        <v/>
      </c>
    </row>
    <row r="421" spans="3:19" ht="17.45" customHeight="1" x14ac:dyDescent="0.25">
      <c r="C421" s="188"/>
      <c r="D421" s="189"/>
      <c r="E421" s="178"/>
      <c r="F421" s="178"/>
      <c r="G421" s="190">
        <f>DATOS!$E$13</f>
        <v>1</v>
      </c>
      <c r="H421" s="178"/>
      <c r="I421" s="191"/>
      <c r="J421" s="178"/>
      <c r="K421" s="178"/>
      <c r="L421" s="178"/>
      <c r="M421" s="178"/>
      <c r="N421" s="160" t="str">
        <f t="shared" si="40"/>
        <v/>
      </c>
      <c r="P421" s="160" t="str">
        <f t="shared" si="41"/>
        <v/>
      </c>
      <c r="Q421" s="160">
        <f t="shared" si="43"/>
        <v>0</v>
      </c>
      <c r="R421" s="160" t="str">
        <f t="shared" si="42"/>
        <v/>
      </c>
      <c r="S421" s="160" t="str">
        <f t="shared" si="44"/>
        <v/>
      </c>
    </row>
    <row r="422" spans="3:19" ht="17.45" customHeight="1" x14ac:dyDescent="0.25">
      <c r="C422" s="188"/>
      <c r="D422" s="189"/>
      <c r="E422" s="178"/>
      <c r="F422" s="178"/>
      <c r="G422" s="190">
        <f>DATOS!$E$13</f>
        <v>1</v>
      </c>
      <c r="H422" s="178"/>
      <c r="I422" s="191"/>
      <c r="J422" s="178"/>
      <c r="K422" s="178"/>
      <c r="L422" s="178"/>
      <c r="M422" s="178"/>
      <c r="N422" s="160" t="str">
        <f t="shared" si="40"/>
        <v/>
      </c>
      <c r="P422" s="160" t="str">
        <f t="shared" si="41"/>
        <v/>
      </c>
      <c r="Q422" s="160">
        <f t="shared" si="43"/>
        <v>0</v>
      </c>
      <c r="R422" s="160" t="str">
        <f t="shared" si="42"/>
        <v/>
      </c>
      <c r="S422" s="160" t="str">
        <f t="shared" si="44"/>
        <v/>
      </c>
    </row>
    <row r="423" spans="3:19" ht="17.45" customHeight="1" x14ac:dyDescent="0.25">
      <c r="C423" s="188"/>
      <c r="D423" s="189"/>
      <c r="E423" s="178"/>
      <c r="F423" s="178"/>
      <c r="G423" s="190">
        <f>DATOS!$E$13</f>
        <v>1</v>
      </c>
      <c r="H423" s="178"/>
      <c r="I423" s="191"/>
      <c r="J423" s="178"/>
      <c r="K423" s="178"/>
      <c r="L423" s="178"/>
      <c r="M423" s="178"/>
      <c r="N423" s="160" t="str">
        <f t="shared" si="40"/>
        <v/>
      </c>
      <c r="P423" s="160" t="str">
        <f t="shared" si="41"/>
        <v/>
      </c>
      <c r="Q423" s="160">
        <f t="shared" si="43"/>
        <v>0</v>
      </c>
      <c r="R423" s="160" t="str">
        <f t="shared" si="42"/>
        <v/>
      </c>
      <c r="S423" s="160" t="str">
        <f t="shared" si="44"/>
        <v/>
      </c>
    </row>
    <row r="424" spans="3:19" ht="17.45" customHeight="1" x14ac:dyDescent="0.25">
      <c r="C424" s="188"/>
      <c r="D424" s="189"/>
      <c r="E424" s="178"/>
      <c r="F424" s="178"/>
      <c r="G424" s="190">
        <f>DATOS!$E$13</f>
        <v>1</v>
      </c>
      <c r="H424" s="178"/>
      <c r="I424" s="191"/>
      <c r="J424" s="178"/>
      <c r="K424" s="178"/>
      <c r="L424" s="178"/>
      <c r="M424" s="178"/>
      <c r="N424" s="160" t="str">
        <f t="shared" si="40"/>
        <v/>
      </c>
      <c r="P424" s="160" t="str">
        <f t="shared" si="41"/>
        <v/>
      </c>
      <c r="Q424" s="160">
        <f t="shared" si="43"/>
        <v>0</v>
      </c>
      <c r="R424" s="160" t="str">
        <f t="shared" si="42"/>
        <v/>
      </c>
      <c r="S424" s="160" t="str">
        <f t="shared" si="44"/>
        <v/>
      </c>
    </row>
    <row r="425" spans="3:19" ht="17.45" customHeight="1" x14ac:dyDescent="0.25">
      <c r="C425" s="188"/>
      <c r="D425" s="189"/>
      <c r="E425" s="178"/>
      <c r="F425" s="178"/>
      <c r="G425" s="190">
        <f>DATOS!$E$13</f>
        <v>1</v>
      </c>
      <c r="H425" s="178"/>
      <c r="I425" s="191"/>
      <c r="J425" s="178"/>
      <c r="K425" s="178"/>
      <c r="L425" s="178"/>
      <c r="M425" s="178"/>
      <c r="N425" s="160" t="str">
        <f t="shared" si="40"/>
        <v/>
      </c>
      <c r="P425" s="160" t="str">
        <f t="shared" si="41"/>
        <v/>
      </c>
      <c r="Q425" s="160">
        <f t="shared" si="43"/>
        <v>0</v>
      </c>
      <c r="R425" s="160" t="str">
        <f t="shared" si="42"/>
        <v/>
      </c>
      <c r="S425" s="160" t="str">
        <f t="shared" si="44"/>
        <v/>
      </c>
    </row>
    <row r="426" spans="3:19" ht="17.45" customHeight="1" x14ac:dyDescent="0.25">
      <c r="C426" s="188"/>
      <c r="D426" s="189"/>
      <c r="E426" s="178"/>
      <c r="F426" s="178"/>
      <c r="G426" s="190">
        <f>DATOS!$E$13</f>
        <v>1</v>
      </c>
      <c r="H426" s="178"/>
      <c r="I426" s="191"/>
      <c r="J426" s="178"/>
      <c r="K426" s="178"/>
      <c r="L426" s="178"/>
      <c r="M426" s="178"/>
      <c r="N426" s="160" t="str">
        <f t="shared" si="40"/>
        <v/>
      </c>
      <c r="P426" s="160" t="str">
        <f t="shared" si="41"/>
        <v/>
      </c>
      <c r="Q426" s="160">
        <f t="shared" si="43"/>
        <v>0</v>
      </c>
      <c r="R426" s="160" t="str">
        <f t="shared" si="42"/>
        <v/>
      </c>
      <c r="S426" s="160" t="str">
        <f t="shared" si="44"/>
        <v/>
      </c>
    </row>
    <row r="427" spans="3:19" ht="17.45" customHeight="1" x14ac:dyDescent="0.25">
      <c r="C427" s="188"/>
      <c r="D427" s="189"/>
      <c r="E427" s="178"/>
      <c r="F427" s="178"/>
      <c r="G427" s="190">
        <f>DATOS!$E$13</f>
        <v>1</v>
      </c>
      <c r="H427" s="178"/>
      <c r="I427" s="191"/>
      <c r="J427" s="178"/>
      <c r="K427" s="178"/>
      <c r="L427" s="178"/>
      <c r="M427" s="178"/>
      <c r="N427" s="160" t="str">
        <f t="shared" si="40"/>
        <v/>
      </c>
      <c r="P427" s="160" t="str">
        <f t="shared" si="41"/>
        <v/>
      </c>
      <c r="Q427" s="160">
        <f t="shared" si="43"/>
        <v>0</v>
      </c>
      <c r="R427" s="160" t="str">
        <f t="shared" si="42"/>
        <v/>
      </c>
      <c r="S427" s="160" t="str">
        <f t="shared" si="44"/>
        <v/>
      </c>
    </row>
    <row r="428" spans="3:19" ht="17.45" customHeight="1" x14ac:dyDescent="0.25">
      <c r="C428" s="188"/>
      <c r="D428" s="189"/>
      <c r="E428" s="178"/>
      <c r="F428" s="178"/>
      <c r="G428" s="190">
        <f>DATOS!$E$13</f>
        <v>1</v>
      </c>
      <c r="H428" s="178"/>
      <c r="I428" s="191"/>
      <c r="J428" s="178"/>
      <c r="K428" s="178"/>
      <c r="L428" s="178"/>
      <c r="M428" s="178"/>
      <c r="N428" s="160" t="str">
        <f t="shared" si="40"/>
        <v/>
      </c>
      <c r="P428" s="160" t="str">
        <f t="shared" si="41"/>
        <v/>
      </c>
      <c r="Q428" s="160">
        <f t="shared" si="43"/>
        <v>0</v>
      </c>
      <c r="R428" s="160" t="str">
        <f t="shared" si="42"/>
        <v/>
      </c>
      <c r="S428" s="160" t="str">
        <f t="shared" si="44"/>
        <v/>
      </c>
    </row>
    <row r="429" spans="3:19" ht="17.45" customHeight="1" x14ac:dyDescent="0.25">
      <c r="C429" s="188"/>
      <c r="D429" s="189"/>
      <c r="E429" s="178"/>
      <c r="F429" s="178"/>
      <c r="G429" s="190">
        <f>DATOS!$E$13</f>
        <v>1</v>
      </c>
      <c r="H429" s="178"/>
      <c r="I429" s="191"/>
      <c r="J429" s="178"/>
      <c r="K429" s="178"/>
      <c r="L429" s="178"/>
      <c r="M429" s="178"/>
      <c r="N429" s="160" t="str">
        <f t="shared" si="40"/>
        <v/>
      </c>
      <c r="P429" s="160" t="str">
        <f t="shared" si="41"/>
        <v/>
      </c>
      <c r="Q429" s="160">
        <f t="shared" si="43"/>
        <v>0</v>
      </c>
      <c r="R429" s="160" t="str">
        <f t="shared" si="42"/>
        <v/>
      </c>
      <c r="S429" s="160" t="str">
        <f t="shared" si="44"/>
        <v/>
      </c>
    </row>
    <row r="430" spans="3:19" ht="17.45" customHeight="1" x14ac:dyDescent="0.25">
      <c r="C430" s="188"/>
      <c r="D430" s="189"/>
      <c r="E430" s="178"/>
      <c r="F430" s="178"/>
      <c r="G430" s="190">
        <f>DATOS!$E$13</f>
        <v>1</v>
      </c>
      <c r="H430" s="178"/>
      <c r="I430" s="191"/>
      <c r="J430" s="178"/>
      <c r="K430" s="178"/>
      <c r="L430" s="178"/>
      <c r="M430" s="178"/>
      <c r="N430" s="160" t="str">
        <f t="shared" si="40"/>
        <v/>
      </c>
      <c r="P430" s="160" t="str">
        <f t="shared" si="41"/>
        <v/>
      </c>
      <c r="Q430" s="160">
        <f t="shared" si="43"/>
        <v>0</v>
      </c>
      <c r="R430" s="160" t="str">
        <f t="shared" si="42"/>
        <v/>
      </c>
      <c r="S430" s="160" t="str">
        <f t="shared" si="44"/>
        <v/>
      </c>
    </row>
    <row r="431" spans="3:19" ht="17.45" customHeight="1" x14ac:dyDescent="0.25">
      <c r="C431" s="188"/>
      <c r="D431" s="189"/>
      <c r="E431" s="178"/>
      <c r="F431" s="178"/>
      <c r="G431" s="190">
        <f>DATOS!$E$13</f>
        <v>1</v>
      </c>
      <c r="H431" s="178"/>
      <c r="I431" s="191"/>
      <c r="J431" s="178"/>
      <c r="K431" s="178"/>
      <c r="L431" s="178"/>
      <c r="M431" s="178"/>
      <c r="N431" s="160" t="str">
        <f t="shared" si="40"/>
        <v/>
      </c>
      <c r="P431" s="160" t="str">
        <f t="shared" si="41"/>
        <v/>
      </c>
      <c r="Q431" s="160">
        <f t="shared" si="43"/>
        <v>0</v>
      </c>
      <c r="R431" s="160" t="str">
        <f t="shared" si="42"/>
        <v/>
      </c>
      <c r="S431" s="160" t="str">
        <f t="shared" si="44"/>
        <v/>
      </c>
    </row>
    <row r="432" spans="3:19" ht="17.45" customHeight="1" x14ac:dyDescent="0.25">
      <c r="C432" s="188"/>
      <c r="D432" s="189"/>
      <c r="E432" s="178"/>
      <c r="F432" s="178"/>
      <c r="G432" s="190">
        <f>DATOS!$E$13</f>
        <v>1</v>
      </c>
      <c r="H432" s="178"/>
      <c r="I432" s="191"/>
      <c r="J432" s="178"/>
      <c r="K432" s="178"/>
      <c r="L432" s="178"/>
      <c r="M432" s="178"/>
      <c r="N432" s="160" t="str">
        <f t="shared" si="40"/>
        <v/>
      </c>
      <c r="P432" s="160" t="str">
        <f t="shared" si="41"/>
        <v/>
      </c>
      <c r="Q432" s="160">
        <f t="shared" si="43"/>
        <v>0</v>
      </c>
      <c r="R432" s="160" t="str">
        <f t="shared" si="42"/>
        <v/>
      </c>
      <c r="S432" s="160" t="str">
        <f t="shared" si="44"/>
        <v/>
      </c>
    </row>
    <row r="433" spans="3:19" ht="17.45" customHeight="1" x14ac:dyDescent="0.25">
      <c r="C433" s="188"/>
      <c r="D433" s="189"/>
      <c r="E433" s="178"/>
      <c r="F433" s="178"/>
      <c r="G433" s="190">
        <f>DATOS!$E$13</f>
        <v>1</v>
      </c>
      <c r="H433" s="178"/>
      <c r="I433" s="191"/>
      <c r="J433" s="178"/>
      <c r="K433" s="178"/>
      <c r="L433" s="178"/>
      <c r="M433" s="178"/>
      <c r="N433" s="160" t="str">
        <f t="shared" si="40"/>
        <v/>
      </c>
      <c r="P433" s="160" t="str">
        <f t="shared" si="41"/>
        <v/>
      </c>
      <c r="Q433" s="160">
        <f t="shared" si="43"/>
        <v>0</v>
      </c>
      <c r="R433" s="160" t="str">
        <f t="shared" si="42"/>
        <v/>
      </c>
      <c r="S433" s="160" t="str">
        <f t="shared" si="44"/>
        <v/>
      </c>
    </row>
    <row r="434" spans="3:19" ht="17.45" customHeight="1" x14ac:dyDescent="0.25">
      <c r="C434" s="188"/>
      <c r="D434" s="189"/>
      <c r="E434" s="178"/>
      <c r="F434" s="178"/>
      <c r="G434" s="190">
        <f>DATOS!$E$13</f>
        <v>1</v>
      </c>
      <c r="H434" s="178"/>
      <c r="I434" s="191"/>
      <c r="J434" s="178"/>
      <c r="K434" s="178"/>
      <c r="L434" s="178"/>
      <c r="M434" s="178"/>
      <c r="N434" s="160" t="str">
        <f t="shared" si="40"/>
        <v/>
      </c>
      <c r="P434" s="160" t="str">
        <f t="shared" si="41"/>
        <v/>
      </c>
      <c r="Q434" s="160">
        <f t="shared" si="43"/>
        <v>0</v>
      </c>
      <c r="R434" s="160" t="str">
        <f t="shared" si="42"/>
        <v/>
      </c>
      <c r="S434" s="160" t="str">
        <f t="shared" si="44"/>
        <v/>
      </c>
    </row>
    <row r="435" spans="3:19" ht="17.45" customHeight="1" x14ac:dyDescent="0.25">
      <c r="C435" s="188"/>
      <c r="D435" s="189"/>
      <c r="E435" s="178"/>
      <c r="F435" s="178"/>
      <c r="G435" s="190">
        <f>DATOS!$E$13</f>
        <v>1</v>
      </c>
      <c r="H435" s="178"/>
      <c r="I435" s="191"/>
      <c r="J435" s="178"/>
      <c r="K435" s="178"/>
      <c r="L435" s="178"/>
      <c r="M435" s="178"/>
      <c r="N435" s="160" t="str">
        <f t="shared" si="40"/>
        <v/>
      </c>
      <c r="P435" s="160" t="str">
        <f t="shared" si="41"/>
        <v/>
      </c>
      <c r="Q435" s="160">
        <f t="shared" si="43"/>
        <v>0</v>
      </c>
      <c r="R435" s="160" t="str">
        <f t="shared" si="42"/>
        <v/>
      </c>
      <c r="S435" s="160" t="str">
        <f t="shared" si="44"/>
        <v/>
      </c>
    </row>
    <row r="436" spans="3:19" ht="17.45" customHeight="1" x14ac:dyDescent="0.25">
      <c r="C436" s="188"/>
      <c r="D436" s="189"/>
      <c r="E436" s="178"/>
      <c r="F436" s="178"/>
      <c r="G436" s="190">
        <f>DATOS!$E$13</f>
        <v>1</v>
      </c>
      <c r="H436" s="178"/>
      <c r="I436" s="191"/>
      <c r="J436" s="178"/>
      <c r="K436" s="178"/>
      <c r="L436" s="178"/>
      <c r="M436" s="178"/>
      <c r="N436" s="160" t="str">
        <f t="shared" si="40"/>
        <v/>
      </c>
      <c r="P436" s="160" t="str">
        <f t="shared" si="41"/>
        <v/>
      </c>
      <c r="Q436" s="160">
        <f t="shared" si="43"/>
        <v>0</v>
      </c>
      <c r="R436" s="160" t="str">
        <f t="shared" si="42"/>
        <v/>
      </c>
      <c r="S436" s="160" t="str">
        <f t="shared" si="44"/>
        <v/>
      </c>
    </row>
    <row r="437" spans="3:19" ht="17.45" customHeight="1" x14ac:dyDescent="0.25">
      <c r="C437" s="188"/>
      <c r="D437" s="189"/>
      <c r="E437" s="178"/>
      <c r="F437" s="178"/>
      <c r="G437" s="190">
        <f>DATOS!$E$13</f>
        <v>1</v>
      </c>
      <c r="H437" s="178"/>
      <c r="I437" s="191"/>
      <c r="J437" s="178"/>
      <c r="K437" s="178"/>
      <c r="L437" s="178"/>
      <c r="M437" s="178"/>
      <c r="N437" s="160" t="str">
        <f t="shared" si="40"/>
        <v/>
      </c>
      <c r="P437" s="160" t="str">
        <f t="shared" si="41"/>
        <v/>
      </c>
      <c r="Q437" s="160">
        <f t="shared" si="43"/>
        <v>0</v>
      </c>
      <c r="R437" s="160" t="str">
        <f t="shared" si="42"/>
        <v/>
      </c>
      <c r="S437" s="160" t="str">
        <f t="shared" si="44"/>
        <v/>
      </c>
    </row>
    <row r="438" spans="3:19" ht="17.45" customHeight="1" x14ac:dyDescent="0.25">
      <c r="C438" s="188"/>
      <c r="D438" s="189"/>
      <c r="E438" s="178"/>
      <c r="F438" s="178"/>
      <c r="G438" s="190">
        <f>DATOS!$E$13</f>
        <v>1</v>
      </c>
      <c r="H438" s="178"/>
      <c r="I438" s="191"/>
      <c r="J438" s="178"/>
      <c r="K438" s="178"/>
      <c r="L438" s="178"/>
      <c r="M438" s="178"/>
      <c r="N438" s="160" t="str">
        <f t="shared" si="40"/>
        <v/>
      </c>
      <c r="P438" s="160" t="str">
        <f t="shared" si="41"/>
        <v/>
      </c>
      <c r="Q438" s="160">
        <f t="shared" si="43"/>
        <v>0</v>
      </c>
      <c r="R438" s="160" t="str">
        <f t="shared" si="42"/>
        <v/>
      </c>
      <c r="S438" s="160" t="str">
        <f t="shared" si="44"/>
        <v/>
      </c>
    </row>
    <row r="439" spans="3:19" ht="17.45" customHeight="1" x14ac:dyDescent="0.25">
      <c r="C439" s="188"/>
      <c r="D439" s="189"/>
      <c r="E439" s="178"/>
      <c r="F439" s="178"/>
      <c r="G439" s="190">
        <f>DATOS!$E$13</f>
        <v>1</v>
      </c>
      <c r="H439" s="178"/>
      <c r="I439" s="191"/>
      <c r="J439" s="178"/>
      <c r="K439" s="178"/>
      <c r="L439" s="178"/>
      <c r="M439" s="178"/>
      <c r="N439" s="160" t="str">
        <f t="shared" si="40"/>
        <v/>
      </c>
      <c r="P439" s="160" t="str">
        <f t="shared" si="41"/>
        <v/>
      </c>
      <c r="Q439" s="160">
        <f t="shared" si="43"/>
        <v>0</v>
      </c>
      <c r="R439" s="160" t="str">
        <f t="shared" si="42"/>
        <v/>
      </c>
      <c r="S439" s="160" t="str">
        <f t="shared" si="44"/>
        <v/>
      </c>
    </row>
    <row r="440" spans="3:19" ht="17.45" customHeight="1" x14ac:dyDescent="0.25">
      <c r="C440" s="188"/>
      <c r="D440" s="189"/>
      <c r="E440" s="178"/>
      <c r="F440" s="178"/>
      <c r="G440" s="190">
        <f>DATOS!$E$13</f>
        <v>1</v>
      </c>
      <c r="H440" s="178"/>
      <c r="I440" s="191"/>
      <c r="J440" s="178"/>
      <c r="K440" s="178"/>
      <c r="L440" s="178"/>
      <c r="M440" s="178"/>
      <c r="N440" s="160" t="str">
        <f t="shared" si="40"/>
        <v/>
      </c>
      <c r="P440" s="160" t="str">
        <f t="shared" si="41"/>
        <v/>
      </c>
      <c r="Q440" s="160">
        <f t="shared" si="43"/>
        <v>0</v>
      </c>
      <c r="R440" s="160" t="str">
        <f t="shared" si="42"/>
        <v/>
      </c>
      <c r="S440" s="160" t="str">
        <f t="shared" si="44"/>
        <v/>
      </c>
    </row>
    <row r="441" spans="3:19" ht="17.45" customHeight="1" x14ac:dyDescent="0.25">
      <c r="C441" s="188"/>
      <c r="D441" s="189"/>
      <c r="E441" s="178"/>
      <c r="F441" s="178"/>
      <c r="G441" s="190">
        <f>DATOS!$E$13</f>
        <v>1</v>
      </c>
      <c r="H441" s="178"/>
      <c r="I441" s="191"/>
      <c r="J441" s="178"/>
      <c r="K441" s="178"/>
      <c r="L441" s="178"/>
      <c r="M441" s="178"/>
      <c r="N441" s="160" t="str">
        <f t="shared" si="40"/>
        <v/>
      </c>
      <c r="P441" s="160" t="str">
        <f t="shared" si="41"/>
        <v/>
      </c>
      <c r="Q441" s="160">
        <f t="shared" si="43"/>
        <v>0</v>
      </c>
      <c r="R441" s="160" t="str">
        <f t="shared" si="42"/>
        <v/>
      </c>
      <c r="S441" s="160" t="str">
        <f t="shared" si="44"/>
        <v/>
      </c>
    </row>
    <row r="442" spans="3:19" ht="17.45" customHeight="1" x14ac:dyDescent="0.25">
      <c r="C442" s="188"/>
      <c r="D442" s="189"/>
      <c r="E442" s="178"/>
      <c r="F442" s="178"/>
      <c r="G442" s="190">
        <f>DATOS!$E$13</f>
        <v>1</v>
      </c>
      <c r="H442" s="178"/>
      <c r="I442" s="191"/>
      <c r="J442" s="178"/>
      <c r="K442" s="178"/>
      <c r="L442" s="178"/>
      <c r="M442" s="178"/>
      <c r="N442" s="160" t="str">
        <f t="shared" si="40"/>
        <v/>
      </c>
      <c r="P442" s="160" t="str">
        <f t="shared" si="41"/>
        <v/>
      </c>
      <c r="Q442" s="160">
        <f t="shared" si="43"/>
        <v>0</v>
      </c>
      <c r="R442" s="160" t="str">
        <f t="shared" si="42"/>
        <v/>
      </c>
      <c r="S442" s="160" t="str">
        <f t="shared" si="44"/>
        <v/>
      </c>
    </row>
    <row r="443" spans="3:19" ht="17.45" customHeight="1" x14ac:dyDescent="0.25">
      <c r="C443" s="188"/>
      <c r="D443" s="189"/>
      <c r="E443" s="178"/>
      <c r="F443" s="178"/>
      <c r="G443" s="190">
        <f>DATOS!$E$13</f>
        <v>1</v>
      </c>
      <c r="H443" s="178"/>
      <c r="I443" s="191"/>
      <c r="J443" s="178"/>
      <c r="K443" s="178"/>
      <c r="L443" s="178"/>
      <c r="M443" s="178"/>
      <c r="N443" s="160" t="str">
        <f t="shared" si="40"/>
        <v/>
      </c>
      <c r="P443" s="160" t="str">
        <f t="shared" si="41"/>
        <v/>
      </c>
      <c r="Q443" s="160">
        <f t="shared" si="43"/>
        <v>0</v>
      </c>
      <c r="R443" s="160" t="str">
        <f t="shared" si="42"/>
        <v/>
      </c>
      <c r="S443" s="160" t="str">
        <f t="shared" si="44"/>
        <v/>
      </c>
    </row>
    <row r="444" spans="3:19" ht="17.45" customHeight="1" x14ac:dyDescent="0.25">
      <c r="C444" s="188"/>
      <c r="D444" s="189"/>
      <c r="E444" s="178"/>
      <c r="F444" s="178"/>
      <c r="G444" s="190">
        <f>DATOS!$E$13</f>
        <v>1</v>
      </c>
      <c r="H444" s="178"/>
      <c r="I444" s="191"/>
      <c r="J444" s="178"/>
      <c r="K444" s="178"/>
      <c r="L444" s="178"/>
      <c r="M444" s="178"/>
      <c r="N444" s="160" t="str">
        <f t="shared" si="40"/>
        <v/>
      </c>
      <c r="P444" s="160" t="str">
        <f t="shared" si="41"/>
        <v/>
      </c>
      <c r="Q444" s="160">
        <f t="shared" si="43"/>
        <v>0</v>
      </c>
      <c r="R444" s="160" t="str">
        <f t="shared" si="42"/>
        <v/>
      </c>
      <c r="S444" s="160" t="str">
        <f t="shared" si="44"/>
        <v/>
      </c>
    </row>
    <row r="445" spans="3:19" ht="17.45" customHeight="1" x14ac:dyDescent="0.25">
      <c r="C445" s="188"/>
      <c r="D445" s="189"/>
      <c r="E445" s="178"/>
      <c r="F445" s="178"/>
      <c r="G445" s="190">
        <f>DATOS!$E$13</f>
        <v>1</v>
      </c>
      <c r="H445" s="178"/>
      <c r="I445" s="191"/>
      <c r="J445" s="178"/>
      <c r="K445" s="178"/>
      <c r="L445" s="178"/>
      <c r="M445" s="178"/>
      <c r="N445" s="160" t="str">
        <f t="shared" si="40"/>
        <v/>
      </c>
      <c r="P445" s="160" t="str">
        <f t="shared" si="41"/>
        <v/>
      </c>
      <c r="Q445" s="160">
        <f t="shared" si="43"/>
        <v>0</v>
      </c>
      <c r="R445" s="160" t="str">
        <f t="shared" si="42"/>
        <v/>
      </c>
      <c r="S445" s="160" t="str">
        <f t="shared" si="44"/>
        <v/>
      </c>
    </row>
    <row r="446" spans="3:19" ht="17.45" customHeight="1" x14ac:dyDescent="0.25">
      <c r="C446" s="188"/>
      <c r="D446" s="189"/>
      <c r="E446" s="178"/>
      <c r="F446" s="178"/>
      <c r="G446" s="190">
        <f>DATOS!$E$13</f>
        <v>1</v>
      </c>
      <c r="H446" s="178"/>
      <c r="I446" s="191"/>
      <c r="J446" s="178"/>
      <c r="K446" s="178"/>
      <c r="L446" s="178"/>
      <c r="M446" s="178"/>
      <c r="N446" s="160" t="str">
        <f t="shared" si="40"/>
        <v/>
      </c>
      <c r="P446" s="160" t="str">
        <f t="shared" si="41"/>
        <v/>
      </c>
      <c r="Q446" s="160">
        <f t="shared" si="43"/>
        <v>0</v>
      </c>
      <c r="R446" s="160" t="str">
        <f t="shared" si="42"/>
        <v/>
      </c>
      <c r="S446" s="160" t="str">
        <f t="shared" si="44"/>
        <v/>
      </c>
    </row>
    <row r="447" spans="3:19" ht="17.45" customHeight="1" x14ac:dyDescent="0.25">
      <c r="C447" s="188"/>
      <c r="D447" s="189"/>
      <c r="E447" s="178"/>
      <c r="F447" s="178"/>
      <c r="G447" s="190">
        <f>DATOS!$E$13</f>
        <v>1</v>
      </c>
      <c r="H447" s="178"/>
      <c r="I447" s="191"/>
      <c r="J447" s="178"/>
      <c r="K447" s="178"/>
      <c r="L447" s="178"/>
      <c r="M447" s="178"/>
      <c r="N447" s="160" t="str">
        <f t="shared" si="40"/>
        <v/>
      </c>
      <c r="P447" s="160" t="str">
        <f t="shared" si="41"/>
        <v/>
      </c>
      <c r="Q447" s="160">
        <f t="shared" si="43"/>
        <v>0</v>
      </c>
      <c r="R447" s="160" t="str">
        <f t="shared" si="42"/>
        <v/>
      </c>
      <c r="S447" s="160" t="str">
        <f t="shared" si="44"/>
        <v/>
      </c>
    </row>
    <row r="448" spans="3:19" ht="17.45" customHeight="1" x14ac:dyDescent="0.25">
      <c r="C448" s="188"/>
      <c r="D448" s="189"/>
      <c r="E448" s="178"/>
      <c r="F448" s="178"/>
      <c r="G448" s="190">
        <f>DATOS!$E$13</f>
        <v>1</v>
      </c>
      <c r="H448" s="178"/>
      <c r="I448" s="191"/>
      <c r="J448" s="178"/>
      <c r="K448" s="178"/>
      <c r="L448" s="178"/>
      <c r="M448" s="178"/>
      <c r="N448" s="160" t="str">
        <f t="shared" si="40"/>
        <v/>
      </c>
      <c r="P448" s="160" t="str">
        <f t="shared" si="41"/>
        <v/>
      </c>
      <c r="Q448" s="160">
        <f t="shared" si="43"/>
        <v>0</v>
      </c>
      <c r="R448" s="160" t="str">
        <f t="shared" si="42"/>
        <v/>
      </c>
      <c r="S448" s="160" t="str">
        <f t="shared" si="44"/>
        <v/>
      </c>
    </row>
    <row r="449" spans="3:19" ht="17.45" customHeight="1" x14ac:dyDescent="0.25">
      <c r="C449" s="188"/>
      <c r="D449" s="189"/>
      <c r="E449" s="178"/>
      <c r="F449" s="178"/>
      <c r="G449" s="190">
        <f>DATOS!$E$13</f>
        <v>1</v>
      </c>
      <c r="H449" s="178"/>
      <c r="I449" s="191"/>
      <c r="J449" s="178"/>
      <c r="K449" s="178"/>
      <c r="L449" s="178"/>
      <c r="M449" s="178"/>
      <c r="N449" s="160" t="str">
        <f t="shared" si="40"/>
        <v/>
      </c>
      <c r="P449" s="160" t="str">
        <f t="shared" si="41"/>
        <v/>
      </c>
      <c r="Q449" s="160">
        <f t="shared" si="43"/>
        <v>0</v>
      </c>
      <c r="R449" s="160" t="str">
        <f t="shared" si="42"/>
        <v/>
      </c>
      <c r="S449" s="160" t="str">
        <f t="shared" si="44"/>
        <v/>
      </c>
    </row>
    <row r="450" spans="3:19" ht="17.45" customHeight="1" x14ac:dyDescent="0.25">
      <c r="C450" s="188"/>
      <c r="D450" s="189"/>
      <c r="E450" s="178"/>
      <c r="F450" s="178"/>
      <c r="G450" s="190">
        <f>DATOS!$E$13</f>
        <v>1</v>
      </c>
      <c r="H450" s="178"/>
      <c r="I450" s="191"/>
      <c r="J450" s="178"/>
      <c r="K450" s="178"/>
      <c r="L450" s="178"/>
      <c r="M450" s="178"/>
      <c r="N450" s="160" t="str">
        <f t="shared" si="40"/>
        <v/>
      </c>
      <c r="P450" s="160" t="str">
        <f t="shared" si="41"/>
        <v/>
      </c>
      <c r="Q450" s="160">
        <f t="shared" si="43"/>
        <v>0</v>
      </c>
      <c r="R450" s="160" t="str">
        <f t="shared" si="42"/>
        <v/>
      </c>
      <c r="S450" s="160" t="str">
        <f t="shared" si="44"/>
        <v/>
      </c>
    </row>
    <row r="451" spans="3:19" ht="17.45" customHeight="1" x14ac:dyDescent="0.25">
      <c r="C451" s="188"/>
      <c r="D451" s="189"/>
      <c r="E451" s="178"/>
      <c r="F451" s="178"/>
      <c r="G451" s="190">
        <f>DATOS!$E$13</f>
        <v>1</v>
      </c>
      <c r="H451" s="178"/>
      <c r="I451" s="191"/>
      <c r="J451" s="178"/>
      <c r="K451" s="178"/>
      <c r="L451" s="178"/>
      <c r="M451" s="178"/>
      <c r="N451" s="160" t="str">
        <f t="shared" si="40"/>
        <v/>
      </c>
      <c r="P451" s="160" t="str">
        <f t="shared" si="41"/>
        <v/>
      </c>
      <c r="Q451" s="160">
        <f t="shared" si="43"/>
        <v>0</v>
      </c>
      <c r="R451" s="160" t="str">
        <f t="shared" si="42"/>
        <v/>
      </c>
      <c r="S451" s="160" t="str">
        <f t="shared" si="44"/>
        <v/>
      </c>
    </row>
    <row r="452" spans="3:19" ht="17.45" customHeight="1" x14ac:dyDescent="0.25">
      <c r="C452" s="188"/>
      <c r="D452" s="189"/>
      <c r="E452" s="178"/>
      <c r="F452" s="178"/>
      <c r="G452" s="190">
        <f>DATOS!$E$13</f>
        <v>1</v>
      </c>
      <c r="H452" s="178"/>
      <c r="I452" s="191"/>
      <c r="J452" s="178"/>
      <c r="K452" s="178"/>
      <c r="L452" s="178"/>
      <c r="M452" s="178"/>
      <c r="N452" s="160" t="str">
        <f t="shared" si="40"/>
        <v/>
      </c>
      <c r="P452" s="160" t="str">
        <f t="shared" si="41"/>
        <v/>
      </c>
      <c r="Q452" s="160">
        <f t="shared" si="43"/>
        <v>0</v>
      </c>
      <c r="R452" s="160" t="str">
        <f t="shared" si="42"/>
        <v/>
      </c>
      <c r="S452" s="160" t="str">
        <f t="shared" si="44"/>
        <v/>
      </c>
    </row>
    <row r="453" spans="3:19" ht="17.45" customHeight="1" x14ac:dyDescent="0.25">
      <c r="C453" s="188"/>
      <c r="D453" s="189"/>
      <c r="E453" s="178"/>
      <c r="F453" s="178"/>
      <c r="G453" s="190">
        <f>DATOS!$E$13</f>
        <v>1</v>
      </c>
      <c r="H453" s="178"/>
      <c r="I453" s="191"/>
      <c r="J453" s="178"/>
      <c r="K453" s="178"/>
      <c r="L453" s="178"/>
      <c r="M453" s="178"/>
      <c r="N453" s="160" t="str">
        <f t="shared" si="40"/>
        <v/>
      </c>
      <c r="P453" s="160" t="str">
        <f t="shared" si="41"/>
        <v/>
      </c>
      <c r="Q453" s="160">
        <f t="shared" si="43"/>
        <v>0</v>
      </c>
      <c r="R453" s="160" t="str">
        <f t="shared" si="42"/>
        <v/>
      </c>
      <c r="S453" s="160" t="str">
        <f t="shared" si="44"/>
        <v/>
      </c>
    </row>
    <row r="454" spans="3:19" ht="17.45" customHeight="1" x14ac:dyDescent="0.25">
      <c r="C454" s="188"/>
      <c r="D454" s="189"/>
      <c r="E454" s="178"/>
      <c r="F454" s="178"/>
      <c r="G454" s="190">
        <f>DATOS!$E$13</f>
        <v>1</v>
      </c>
      <c r="H454" s="178"/>
      <c r="I454" s="191"/>
      <c r="J454" s="178"/>
      <c r="K454" s="178"/>
      <c r="L454" s="178"/>
      <c r="M454" s="178"/>
      <c r="N454" s="160" t="str">
        <f t="shared" si="40"/>
        <v/>
      </c>
      <c r="P454" s="160" t="str">
        <f t="shared" si="41"/>
        <v/>
      </c>
      <c r="Q454" s="160">
        <f t="shared" si="43"/>
        <v>0</v>
      </c>
      <c r="R454" s="160" t="str">
        <f t="shared" si="42"/>
        <v/>
      </c>
      <c r="S454" s="160" t="str">
        <f t="shared" si="44"/>
        <v/>
      </c>
    </row>
    <row r="455" spans="3:19" ht="17.45" customHeight="1" x14ac:dyDescent="0.25">
      <c r="C455" s="188"/>
      <c r="D455" s="189"/>
      <c r="E455" s="178"/>
      <c r="F455" s="178"/>
      <c r="G455" s="190">
        <f>DATOS!$E$13</f>
        <v>1</v>
      </c>
      <c r="H455" s="178"/>
      <c r="I455" s="191"/>
      <c r="J455" s="178"/>
      <c r="K455" s="178"/>
      <c r="L455" s="178"/>
      <c r="M455" s="178"/>
      <c r="N455" s="160" t="str">
        <f t="shared" si="40"/>
        <v/>
      </c>
      <c r="P455" s="160" t="str">
        <f t="shared" si="41"/>
        <v/>
      </c>
      <c r="Q455" s="160">
        <f t="shared" si="43"/>
        <v>0</v>
      </c>
      <c r="R455" s="160" t="str">
        <f t="shared" si="42"/>
        <v/>
      </c>
      <c r="S455" s="160" t="str">
        <f t="shared" si="44"/>
        <v/>
      </c>
    </row>
    <row r="456" spans="3:19" ht="17.45" customHeight="1" x14ac:dyDescent="0.25">
      <c r="C456" s="188"/>
      <c r="D456" s="189"/>
      <c r="E456" s="178"/>
      <c r="F456" s="178"/>
      <c r="G456" s="190">
        <f>DATOS!$E$13</f>
        <v>1</v>
      </c>
      <c r="H456" s="178"/>
      <c r="I456" s="191"/>
      <c r="J456" s="178"/>
      <c r="K456" s="178"/>
      <c r="L456" s="178"/>
      <c r="M456" s="178"/>
      <c r="N456" s="160" t="str">
        <f t="shared" si="40"/>
        <v/>
      </c>
      <c r="P456" s="160" t="str">
        <f t="shared" si="41"/>
        <v/>
      </c>
      <c r="Q456" s="160">
        <f t="shared" si="43"/>
        <v>0</v>
      </c>
      <c r="R456" s="160" t="str">
        <f t="shared" si="42"/>
        <v/>
      </c>
      <c r="S456" s="160" t="str">
        <f t="shared" si="44"/>
        <v/>
      </c>
    </row>
    <row r="457" spans="3:19" ht="17.45" customHeight="1" x14ac:dyDescent="0.25">
      <c r="C457" s="188"/>
      <c r="D457" s="189"/>
      <c r="E457" s="178"/>
      <c r="F457" s="178"/>
      <c r="G457" s="190">
        <f>DATOS!$E$13</f>
        <v>1</v>
      </c>
      <c r="H457" s="178"/>
      <c r="I457" s="191"/>
      <c r="J457" s="178"/>
      <c r="K457" s="178"/>
      <c r="L457" s="178"/>
      <c r="M457" s="178"/>
      <c r="N457" s="160" t="str">
        <f t="shared" si="40"/>
        <v/>
      </c>
      <c r="P457" s="160" t="str">
        <f t="shared" si="41"/>
        <v/>
      </c>
      <c r="Q457" s="160">
        <f t="shared" si="43"/>
        <v>0</v>
      </c>
      <c r="R457" s="160" t="str">
        <f t="shared" si="42"/>
        <v/>
      </c>
      <c r="S457" s="160" t="str">
        <f t="shared" si="44"/>
        <v/>
      </c>
    </row>
    <row r="458" spans="3:19" ht="17.45" customHeight="1" x14ac:dyDescent="0.25">
      <c r="C458" s="188"/>
      <c r="D458" s="189"/>
      <c r="E458" s="178"/>
      <c r="F458" s="178"/>
      <c r="G458" s="190">
        <f>DATOS!$E$13</f>
        <v>1</v>
      </c>
      <c r="H458" s="178"/>
      <c r="I458" s="191"/>
      <c r="J458" s="178"/>
      <c r="K458" s="178"/>
      <c r="L458" s="178"/>
      <c r="M458" s="178"/>
      <c r="N458" s="160" t="str">
        <f t="shared" si="40"/>
        <v/>
      </c>
      <c r="P458" s="160" t="str">
        <f t="shared" si="41"/>
        <v/>
      </c>
      <c r="Q458" s="160">
        <f t="shared" si="43"/>
        <v>0</v>
      </c>
      <c r="R458" s="160" t="str">
        <f t="shared" si="42"/>
        <v/>
      </c>
      <c r="S458" s="160" t="str">
        <f t="shared" si="44"/>
        <v/>
      </c>
    </row>
    <row r="459" spans="3:19" ht="17.45" customHeight="1" x14ac:dyDescent="0.25">
      <c r="C459" s="188"/>
      <c r="D459" s="189"/>
      <c r="E459" s="178"/>
      <c r="F459" s="178"/>
      <c r="G459" s="190">
        <f>DATOS!$E$13</f>
        <v>1</v>
      </c>
      <c r="H459" s="178"/>
      <c r="I459" s="191"/>
      <c r="J459" s="178"/>
      <c r="K459" s="178"/>
      <c r="L459" s="178"/>
      <c r="M459" s="178"/>
      <c r="N459" s="160" t="str">
        <f t="shared" si="40"/>
        <v/>
      </c>
      <c r="P459" s="160" t="str">
        <f t="shared" si="41"/>
        <v/>
      </c>
      <c r="Q459" s="160">
        <f t="shared" si="43"/>
        <v>0</v>
      </c>
      <c r="R459" s="160" t="str">
        <f t="shared" si="42"/>
        <v/>
      </c>
      <c r="S459" s="160" t="str">
        <f t="shared" si="44"/>
        <v/>
      </c>
    </row>
    <row r="460" spans="3:19" ht="17.45" customHeight="1" x14ac:dyDescent="0.25">
      <c r="C460" s="188"/>
      <c r="D460" s="189"/>
      <c r="E460" s="178"/>
      <c r="F460" s="178"/>
      <c r="G460" s="190">
        <f>DATOS!$E$13</f>
        <v>1</v>
      </c>
      <c r="H460" s="178"/>
      <c r="I460" s="191"/>
      <c r="J460" s="178"/>
      <c r="K460" s="178"/>
      <c r="L460" s="178"/>
      <c r="M460" s="178"/>
      <c r="N460" s="160" t="str">
        <f t="shared" si="40"/>
        <v/>
      </c>
      <c r="P460" s="160" t="str">
        <f t="shared" si="41"/>
        <v/>
      </c>
      <c r="Q460" s="160">
        <f t="shared" si="43"/>
        <v>0</v>
      </c>
      <c r="R460" s="160" t="str">
        <f t="shared" si="42"/>
        <v/>
      </c>
      <c r="S460" s="160" t="str">
        <f t="shared" si="44"/>
        <v/>
      </c>
    </row>
    <row r="461" spans="3:19" ht="17.45" customHeight="1" x14ac:dyDescent="0.25">
      <c r="C461" s="188"/>
      <c r="D461" s="189"/>
      <c r="E461" s="178"/>
      <c r="F461" s="178"/>
      <c r="G461" s="190">
        <f>DATOS!$E$13</f>
        <v>1</v>
      </c>
      <c r="H461" s="178"/>
      <c r="I461" s="191"/>
      <c r="J461" s="178"/>
      <c r="K461" s="178"/>
      <c r="L461" s="178"/>
      <c r="M461" s="178"/>
      <c r="N461" s="160" t="str">
        <f t="shared" si="40"/>
        <v/>
      </c>
      <c r="P461" s="160" t="str">
        <f t="shared" si="41"/>
        <v/>
      </c>
      <c r="Q461" s="160">
        <f t="shared" si="43"/>
        <v>0</v>
      </c>
      <c r="R461" s="160" t="str">
        <f t="shared" si="42"/>
        <v/>
      </c>
      <c r="S461" s="160" t="str">
        <f t="shared" si="44"/>
        <v/>
      </c>
    </row>
    <row r="462" spans="3:19" ht="17.45" customHeight="1" x14ac:dyDescent="0.25">
      <c r="C462" s="188"/>
      <c r="D462" s="189"/>
      <c r="E462" s="178"/>
      <c r="F462" s="178"/>
      <c r="G462" s="190">
        <f>DATOS!$E$13</f>
        <v>1</v>
      </c>
      <c r="H462" s="178"/>
      <c r="I462" s="191"/>
      <c r="J462" s="178"/>
      <c r="K462" s="178"/>
      <c r="L462" s="178"/>
      <c r="M462" s="178"/>
      <c r="N462" s="160" t="str">
        <f t="shared" si="40"/>
        <v/>
      </c>
      <c r="P462" s="160" t="str">
        <f t="shared" si="41"/>
        <v/>
      </c>
      <c r="Q462" s="160">
        <f t="shared" si="43"/>
        <v>0</v>
      </c>
      <c r="R462" s="160" t="str">
        <f t="shared" si="42"/>
        <v/>
      </c>
      <c r="S462" s="160" t="str">
        <f t="shared" si="44"/>
        <v/>
      </c>
    </row>
    <row r="463" spans="3:19" ht="17.45" customHeight="1" x14ac:dyDescent="0.25">
      <c r="C463" s="188"/>
      <c r="D463" s="189"/>
      <c r="E463" s="178"/>
      <c r="F463" s="178"/>
      <c r="G463" s="190">
        <f>DATOS!$E$13</f>
        <v>1</v>
      </c>
      <c r="H463" s="178"/>
      <c r="I463" s="191"/>
      <c r="J463" s="178"/>
      <c r="K463" s="178"/>
      <c r="L463" s="178"/>
      <c r="M463" s="178"/>
      <c r="N463" s="160" t="str">
        <f t="shared" si="40"/>
        <v/>
      </c>
      <c r="P463" s="160" t="str">
        <f t="shared" si="41"/>
        <v/>
      </c>
      <c r="Q463" s="160">
        <f t="shared" si="43"/>
        <v>0</v>
      </c>
      <c r="R463" s="160" t="str">
        <f t="shared" si="42"/>
        <v/>
      </c>
      <c r="S463" s="160" t="str">
        <f t="shared" si="44"/>
        <v/>
      </c>
    </row>
    <row r="464" spans="3:19" ht="17.45" customHeight="1" x14ac:dyDescent="0.25">
      <c r="C464" s="188"/>
      <c r="D464" s="189"/>
      <c r="E464" s="178"/>
      <c r="F464" s="178"/>
      <c r="G464" s="190">
        <f>DATOS!$E$13</f>
        <v>1</v>
      </c>
      <c r="H464" s="178"/>
      <c r="I464" s="191"/>
      <c r="J464" s="178"/>
      <c r="K464" s="178"/>
      <c r="L464" s="178"/>
      <c r="M464" s="178"/>
      <c r="N464" s="160" t="str">
        <f t="shared" si="40"/>
        <v/>
      </c>
      <c r="P464" s="160" t="str">
        <f t="shared" si="41"/>
        <v/>
      </c>
      <c r="Q464" s="160">
        <f t="shared" si="43"/>
        <v>0</v>
      </c>
      <c r="R464" s="160" t="str">
        <f t="shared" si="42"/>
        <v/>
      </c>
      <c r="S464" s="160" t="str">
        <f t="shared" si="44"/>
        <v/>
      </c>
    </row>
    <row r="465" spans="3:19" ht="17.45" customHeight="1" x14ac:dyDescent="0.25">
      <c r="C465" s="188"/>
      <c r="D465" s="189"/>
      <c r="E465" s="178"/>
      <c r="F465" s="178"/>
      <c r="G465" s="190">
        <f>DATOS!$E$13</f>
        <v>1</v>
      </c>
      <c r="H465" s="178"/>
      <c r="I465" s="191"/>
      <c r="J465" s="178"/>
      <c r="K465" s="178"/>
      <c r="L465" s="178"/>
      <c r="M465" s="178"/>
      <c r="N465" s="160" t="str">
        <f t="shared" si="40"/>
        <v/>
      </c>
      <c r="P465" s="160" t="str">
        <f t="shared" si="41"/>
        <v/>
      </c>
      <c r="Q465" s="160">
        <f t="shared" si="43"/>
        <v>0</v>
      </c>
      <c r="R465" s="160" t="str">
        <f t="shared" si="42"/>
        <v/>
      </c>
      <c r="S465" s="160" t="str">
        <f t="shared" si="44"/>
        <v/>
      </c>
    </row>
    <row r="466" spans="3:19" ht="17.45" customHeight="1" x14ac:dyDescent="0.25">
      <c r="C466" s="188"/>
      <c r="D466" s="189"/>
      <c r="E466" s="178"/>
      <c r="F466" s="178"/>
      <c r="G466" s="190">
        <f>DATOS!$E$13</f>
        <v>1</v>
      </c>
      <c r="H466" s="178"/>
      <c r="I466" s="191"/>
      <c r="J466" s="178"/>
      <c r="K466" s="178"/>
      <c r="L466" s="178"/>
      <c r="M466" s="178"/>
      <c r="N466" s="160" t="str">
        <f t="shared" ref="N466:N516" si="45">IF(H466&amp;J466&amp;K466&amp;L466&amp;M466="","",H466+J466+K466-L466-M466)</f>
        <v/>
      </c>
      <c r="P466" s="160" t="str">
        <f t="shared" ref="P466:P516" si="46">IF($I466="E",H466,"")</f>
        <v/>
      </c>
      <c r="Q466" s="160">
        <f t="shared" si="43"/>
        <v>0</v>
      </c>
      <c r="R466" s="160" t="str">
        <f t="shared" ref="R466:R516" si="47">IF(OR($I466=8%,$I466=11%),$J466/$I466,"")</f>
        <v/>
      </c>
      <c r="S466" s="160" t="str">
        <f t="shared" si="44"/>
        <v/>
      </c>
    </row>
    <row r="467" spans="3:19" ht="17.45" customHeight="1" x14ac:dyDescent="0.25">
      <c r="C467" s="188"/>
      <c r="D467" s="189"/>
      <c r="E467" s="178"/>
      <c r="F467" s="178"/>
      <c r="G467" s="190">
        <f>DATOS!$E$13</f>
        <v>1</v>
      </c>
      <c r="H467" s="178"/>
      <c r="I467" s="191"/>
      <c r="J467" s="178"/>
      <c r="K467" s="178"/>
      <c r="L467" s="178"/>
      <c r="M467" s="178"/>
      <c r="N467" s="160" t="str">
        <f t="shared" si="45"/>
        <v/>
      </c>
      <c r="P467" s="160" t="str">
        <f t="shared" si="46"/>
        <v/>
      </c>
      <c r="Q467" s="160">
        <f t="shared" ref="Q467:Q516" si="48">IF($I467=0%,H467,"")</f>
        <v>0</v>
      </c>
      <c r="R467" s="160" t="str">
        <f t="shared" si="47"/>
        <v/>
      </c>
      <c r="S467" s="160" t="str">
        <f t="shared" ref="S467:S516" si="49">IF(OR($I467=15%,$I467=16%),$J467/$I467,"")</f>
        <v/>
      </c>
    </row>
    <row r="468" spans="3:19" ht="17.45" customHeight="1" x14ac:dyDescent="0.25">
      <c r="C468" s="188"/>
      <c r="D468" s="189"/>
      <c r="E468" s="178"/>
      <c r="F468" s="178"/>
      <c r="G468" s="190">
        <f>DATOS!$E$13</f>
        <v>1</v>
      </c>
      <c r="H468" s="178"/>
      <c r="I468" s="191"/>
      <c r="J468" s="178"/>
      <c r="K468" s="178"/>
      <c r="L468" s="178"/>
      <c r="M468" s="178"/>
      <c r="N468" s="160" t="str">
        <f t="shared" si="45"/>
        <v/>
      </c>
      <c r="P468" s="160" t="str">
        <f t="shared" si="46"/>
        <v/>
      </c>
      <c r="Q468" s="160">
        <f t="shared" si="48"/>
        <v>0</v>
      </c>
      <c r="R468" s="160" t="str">
        <f t="shared" si="47"/>
        <v/>
      </c>
      <c r="S468" s="160" t="str">
        <f t="shared" si="49"/>
        <v/>
      </c>
    </row>
    <row r="469" spans="3:19" ht="17.45" customHeight="1" x14ac:dyDescent="0.25">
      <c r="C469" s="188"/>
      <c r="D469" s="189"/>
      <c r="E469" s="178"/>
      <c r="F469" s="178"/>
      <c r="G469" s="190">
        <f>DATOS!$E$13</f>
        <v>1</v>
      </c>
      <c r="H469" s="178"/>
      <c r="I469" s="191"/>
      <c r="J469" s="178"/>
      <c r="K469" s="178"/>
      <c r="L469" s="178"/>
      <c r="M469" s="178"/>
      <c r="N469" s="160" t="str">
        <f t="shared" si="45"/>
        <v/>
      </c>
      <c r="P469" s="160" t="str">
        <f t="shared" si="46"/>
        <v/>
      </c>
      <c r="Q469" s="160">
        <f t="shared" si="48"/>
        <v>0</v>
      </c>
      <c r="R469" s="160" t="str">
        <f t="shared" si="47"/>
        <v/>
      </c>
      <c r="S469" s="160" t="str">
        <f t="shared" si="49"/>
        <v/>
      </c>
    </row>
    <row r="470" spans="3:19" ht="17.45" customHeight="1" x14ac:dyDescent="0.25">
      <c r="C470" s="188"/>
      <c r="D470" s="189"/>
      <c r="E470" s="178"/>
      <c r="F470" s="178"/>
      <c r="G470" s="190">
        <f>DATOS!$E$13</f>
        <v>1</v>
      </c>
      <c r="H470" s="178"/>
      <c r="I470" s="191"/>
      <c r="J470" s="178"/>
      <c r="K470" s="178"/>
      <c r="L470" s="178"/>
      <c r="M470" s="178"/>
      <c r="N470" s="160" t="str">
        <f t="shared" si="45"/>
        <v/>
      </c>
      <c r="P470" s="160" t="str">
        <f t="shared" si="46"/>
        <v/>
      </c>
      <c r="Q470" s="160">
        <f t="shared" si="48"/>
        <v>0</v>
      </c>
      <c r="R470" s="160" t="str">
        <f t="shared" si="47"/>
        <v/>
      </c>
      <c r="S470" s="160" t="str">
        <f t="shared" si="49"/>
        <v/>
      </c>
    </row>
    <row r="471" spans="3:19" ht="17.45" customHeight="1" x14ac:dyDescent="0.25">
      <c r="C471" s="188"/>
      <c r="D471" s="189"/>
      <c r="E471" s="178"/>
      <c r="F471" s="178"/>
      <c r="G471" s="190">
        <f>DATOS!$E$13</f>
        <v>1</v>
      </c>
      <c r="H471" s="178"/>
      <c r="I471" s="191"/>
      <c r="J471" s="178"/>
      <c r="K471" s="178"/>
      <c r="L471" s="178"/>
      <c r="M471" s="178"/>
      <c r="N471" s="160" t="str">
        <f t="shared" si="45"/>
        <v/>
      </c>
      <c r="P471" s="160" t="str">
        <f t="shared" si="46"/>
        <v/>
      </c>
      <c r="Q471" s="160">
        <f t="shared" si="48"/>
        <v>0</v>
      </c>
      <c r="R471" s="160" t="str">
        <f t="shared" si="47"/>
        <v/>
      </c>
      <c r="S471" s="160" t="str">
        <f t="shared" si="49"/>
        <v/>
      </c>
    </row>
    <row r="472" spans="3:19" ht="17.45" customHeight="1" x14ac:dyDescent="0.25">
      <c r="C472" s="188"/>
      <c r="D472" s="189"/>
      <c r="E472" s="178"/>
      <c r="F472" s="178"/>
      <c r="G472" s="190">
        <f>DATOS!$E$13</f>
        <v>1</v>
      </c>
      <c r="H472" s="178"/>
      <c r="I472" s="191"/>
      <c r="J472" s="178"/>
      <c r="K472" s="178"/>
      <c r="L472" s="178"/>
      <c r="M472" s="178"/>
      <c r="N472" s="160" t="str">
        <f t="shared" si="45"/>
        <v/>
      </c>
      <c r="P472" s="160" t="str">
        <f t="shared" si="46"/>
        <v/>
      </c>
      <c r="Q472" s="160">
        <f t="shared" si="48"/>
        <v>0</v>
      </c>
      <c r="R472" s="160" t="str">
        <f t="shared" si="47"/>
        <v/>
      </c>
      <c r="S472" s="160" t="str">
        <f t="shared" si="49"/>
        <v/>
      </c>
    </row>
    <row r="473" spans="3:19" ht="17.45" customHeight="1" x14ac:dyDescent="0.25">
      <c r="C473" s="188"/>
      <c r="D473" s="189"/>
      <c r="E473" s="178"/>
      <c r="F473" s="178"/>
      <c r="G473" s="190">
        <f>DATOS!$E$13</f>
        <v>1</v>
      </c>
      <c r="H473" s="178"/>
      <c r="I473" s="191"/>
      <c r="J473" s="178"/>
      <c r="K473" s="178"/>
      <c r="L473" s="178"/>
      <c r="M473" s="178"/>
      <c r="N473" s="160" t="str">
        <f t="shared" si="45"/>
        <v/>
      </c>
      <c r="P473" s="160" t="str">
        <f t="shared" si="46"/>
        <v/>
      </c>
      <c r="Q473" s="160">
        <f t="shared" si="48"/>
        <v>0</v>
      </c>
      <c r="R473" s="160" t="str">
        <f t="shared" si="47"/>
        <v/>
      </c>
      <c r="S473" s="160" t="str">
        <f t="shared" si="49"/>
        <v/>
      </c>
    </row>
    <row r="474" spans="3:19" ht="17.45" customHeight="1" x14ac:dyDescent="0.25">
      <c r="C474" s="188"/>
      <c r="D474" s="189"/>
      <c r="E474" s="178"/>
      <c r="F474" s="178"/>
      <c r="G474" s="190">
        <f>DATOS!$E$13</f>
        <v>1</v>
      </c>
      <c r="H474" s="178"/>
      <c r="I474" s="191"/>
      <c r="J474" s="178"/>
      <c r="K474" s="178"/>
      <c r="L474" s="178"/>
      <c r="M474" s="178"/>
      <c r="N474" s="160" t="str">
        <f t="shared" si="45"/>
        <v/>
      </c>
      <c r="P474" s="160" t="str">
        <f t="shared" si="46"/>
        <v/>
      </c>
      <c r="Q474" s="160">
        <f t="shared" si="48"/>
        <v>0</v>
      </c>
      <c r="R474" s="160" t="str">
        <f t="shared" si="47"/>
        <v/>
      </c>
      <c r="S474" s="160" t="str">
        <f t="shared" si="49"/>
        <v/>
      </c>
    </row>
    <row r="475" spans="3:19" ht="17.45" customHeight="1" x14ac:dyDescent="0.25">
      <c r="C475" s="188"/>
      <c r="D475" s="189"/>
      <c r="E475" s="178"/>
      <c r="F475" s="178"/>
      <c r="G475" s="190">
        <f>DATOS!$E$13</f>
        <v>1</v>
      </c>
      <c r="H475" s="178"/>
      <c r="I475" s="191"/>
      <c r="J475" s="178"/>
      <c r="K475" s="178"/>
      <c r="L475" s="178"/>
      <c r="M475" s="178"/>
      <c r="N475" s="160" t="str">
        <f t="shared" si="45"/>
        <v/>
      </c>
      <c r="P475" s="160" t="str">
        <f t="shared" si="46"/>
        <v/>
      </c>
      <c r="Q475" s="160">
        <f t="shared" si="48"/>
        <v>0</v>
      </c>
      <c r="R475" s="160" t="str">
        <f t="shared" si="47"/>
        <v/>
      </c>
      <c r="S475" s="160" t="str">
        <f t="shared" si="49"/>
        <v/>
      </c>
    </row>
    <row r="476" spans="3:19" ht="17.45" customHeight="1" x14ac:dyDescent="0.25">
      <c r="C476" s="188"/>
      <c r="D476" s="189"/>
      <c r="E476" s="178"/>
      <c r="F476" s="178"/>
      <c r="G476" s="190">
        <f>DATOS!$E$13</f>
        <v>1</v>
      </c>
      <c r="H476" s="178"/>
      <c r="I476" s="191"/>
      <c r="J476" s="178"/>
      <c r="K476" s="178"/>
      <c r="L476" s="178"/>
      <c r="M476" s="178"/>
      <c r="N476" s="160" t="str">
        <f t="shared" si="45"/>
        <v/>
      </c>
      <c r="P476" s="160" t="str">
        <f t="shared" si="46"/>
        <v/>
      </c>
      <c r="Q476" s="160">
        <f t="shared" si="48"/>
        <v>0</v>
      </c>
      <c r="R476" s="160" t="str">
        <f t="shared" si="47"/>
        <v/>
      </c>
      <c r="S476" s="160" t="str">
        <f t="shared" si="49"/>
        <v/>
      </c>
    </row>
    <row r="477" spans="3:19" ht="17.45" customHeight="1" x14ac:dyDescent="0.25">
      <c r="C477" s="188"/>
      <c r="D477" s="189"/>
      <c r="E477" s="178"/>
      <c r="F477" s="178"/>
      <c r="G477" s="190">
        <f>DATOS!$E$13</f>
        <v>1</v>
      </c>
      <c r="H477" s="178"/>
      <c r="I477" s="191"/>
      <c r="J477" s="178"/>
      <c r="K477" s="178"/>
      <c r="L477" s="178"/>
      <c r="M477" s="178"/>
      <c r="N477" s="160" t="str">
        <f t="shared" si="45"/>
        <v/>
      </c>
      <c r="P477" s="160" t="str">
        <f t="shared" si="46"/>
        <v/>
      </c>
      <c r="Q477" s="160">
        <f t="shared" si="48"/>
        <v>0</v>
      </c>
      <c r="R477" s="160" t="str">
        <f t="shared" si="47"/>
        <v/>
      </c>
      <c r="S477" s="160" t="str">
        <f t="shared" si="49"/>
        <v/>
      </c>
    </row>
    <row r="478" spans="3:19" ht="17.45" customHeight="1" x14ac:dyDescent="0.25">
      <c r="C478" s="188"/>
      <c r="D478" s="189"/>
      <c r="E478" s="178"/>
      <c r="F478" s="178"/>
      <c r="G478" s="190">
        <f>DATOS!$E$13</f>
        <v>1</v>
      </c>
      <c r="H478" s="178"/>
      <c r="I478" s="191"/>
      <c r="J478" s="178"/>
      <c r="K478" s="178"/>
      <c r="L478" s="178"/>
      <c r="M478" s="178"/>
      <c r="N478" s="160" t="str">
        <f t="shared" si="45"/>
        <v/>
      </c>
      <c r="P478" s="160" t="str">
        <f t="shared" si="46"/>
        <v/>
      </c>
      <c r="Q478" s="160">
        <f t="shared" si="48"/>
        <v>0</v>
      </c>
      <c r="R478" s="160" t="str">
        <f t="shared" si="47"/>
        <v/>
      </c>
      <c r="S478" s="160" t="str">
        <f t="shared" si="49"/>
        <v/>
      </c>
    </row>
    <row r="479" spans="3:19" ht="17.45" customHeight="1" x14ac:dyDescent="0.25">
      <c r="C479" s="188"/>
      <c r="D479" s="189"/>
      <c r="E479" s="178"/>
      <c r="F479" s="178"/>
      <c r="G479" s="190">
        <f>DATOS!$E$13</f>
        <v>1</v>
      </c>
      <c r="H479" s="178"/>
      <c r="I479" s="191"/>
      <c r="J479" s="178"/>
      <c r="K479" s="178"/>
      <c r="L479" s="178"/>
      <c r="M479" s="178"/>
      <c r="N479" s="160" t="str">
        <f t="shared" si="45"/>
        <v/>
      </c>
      <c r="P479" s="160" t="str">
        <f t="shared" si="46"/>
        <v/>
      </c>
      <c r="Q479" s="160">
        <f t="shared" si="48"/>
        <v>0</v>
      </c>
      <c r="R479" s="160" t="str">
        <f t="shared" si="47"/>
        <v/>
      </c>
      <c r="S479" s="160" t="str">
        <f t="shared" si="49"/>
        <v/>
      </c>
    </row>
    <row r="480" spans="3:19" ht="17.45" customHeight="1" x14ac:dyDescent="0.25">
      <c r="C480" s="188"/>
      <c r="D480" s="189"/>
      <c r="E480" s="178"/>
      <c r="F480" s="178"/>
      <c r="G480" s="190">
        <f>DATOS!$E$13</f>
        <v>1</v>
      </c>
      <c r="H480" s="178"/>
      <c r="I480" s="191"/>
      <c r="J480" s="178"/>
      <c r="K480" s="178"/>
      <c r="L480" s="178"/>
      <c r="M480" s="178"/>
      <c r="N480" s="160" t="str">
        <f t="shared" si="45"/>
        <v/>
      </c>
      <c r="P480" s="160" t="str">
        <f t="shared" si="46"/>
        <v/>
      </c>
      <c r="Q480" s="160">
        <f t="shared" si="48"/>
        <v>0</v>
      </c>
      <c r="R480" s="160" t="str">
        <f t="shared" si="47"/>
        <v/>
      </c>
      <c r="S480" s="160" t="str">
        <f t="shared" si="49"/>
        <v/>
      </c>
    </row>
    <row r="481" spans="3:19" ht="17.45" customHeight="1" x14ac:dyDescent="0.25">
      <c r="C481" s="188"/>
      <c r="D481" s="189"/>
      <c r="E481" s="178"/>
      <c r="F481" s="178"/>
      <c r="G481" s="190">
        <f>DATOS!$E$13</f>
        <v>1</v>
      </c>
      <c r="H481" s="178"/>
      <c r="I481" s="191"/>
      <c r="J481" s="178"/>
      <c r="K481" s="178"/>
      <c r="L481" s="178"/>
      <c r="M481" s="178"/>
      <c r="N481" s="160" t="str">
        <f t="shared" si="45"/>
        <v/>
      </c>
      <c r="P481" s="160" t="str">
        <f t="shared" si="46"/>
        <v/>
      </c>
      <c r="Q481" s="160">
        <f t="shared" si="48"/>
        <v>0</v>
      </c>
      <c r="R481" s="160" t="str">
        <f t="shared" si="47"/>
        <v/>
      </c>
      <c r="S481" s="160" t="str">
        <f t="shared" si="49"/>
        <v/>
      </c>
    </row>
    <row r="482" spans="3:19" ht="17.45" customHeight="1" x14ac:dyDescent="0.25">
      <c r="C482" s="188"/>
      <c r="D482" s="189"/>
      <c r="E482" s="178"/>
      <c r="F482" s="178"/>
      <c r="G482" s="190">
        <f>DATOS!$E$13</f>
        <v>1</v>
      </c>
      <c r="H482" s="178"/>
      <c r="I482" s="191"/>
      <c r="J482" s="178"/>
      <c r="K482" s="178"/>
      <c r="L482" s="178"/>
      <c r="M482" s="178"/>
      <c r="N482" s="160" t="str">
        <f t="shared" si="45"/>
        <v/>
      </c>
      <c r="P482" s="160" t="str">
        <f t="shared" si="46"/>
        <v/>
      </c>
      <c r="Q482" s="160">
        <f t="shared" si="48"/>
        <v>0</v>
      </c>
      <c r="R482" s="160" t="str">
        <f t="shared" si="47"/>
        <v/>
      </c>
      <c r="S482" s="160" t="str">
        <f t="shared" si="49"/>
        <v/>
      </c>
    </row>
    <row r="483" spans="3:19" ht="17.45" customHeight="1" x14ac:dyDescent="0.25">
      <c r="C483" s="188"/>
      <c r="D483" s="189"/>
      <c r="E483" s="178"/>
      <c r="F483" s="178"/>
      <c r="G483" s="190">
        <f>DATOS!$E$13</f>
        <v>1</v>
      </c>
      <c r="H483" s="178"/>
      <c r="I483" s="191"/>
      <c r="J483" s="178"/>
      <c r="K483" s="178"/>
      <c r="L483" s="178"/>
      <c r="M483" s="178"/>
      <c r="N483" s="160" t="str">
        <f t="shared" si="45"/>
        <v/>
      </c>
      <c r="P483" s="160" t="str">
        <f t="shared" si="46"/>
        <v/>
      </c>
      <c r="Q483" s="160">
        <f t="shared" si="48"/>
        <v>0</v>
      </c>
      <c r="R483" s="160" t="str">
        <f t="shared" si="47"/>
        <v/>
      </c>
      <c r="S483" s="160" t="str">
        <f t="shared" si="49"/>
        <v/>
      </c>
    </row>
    <row r="484" spans="3:19" ht="17.45" customHeight="1" x14ac:dyDescent="0.25">
      <c r="C484" s="188"/>
      <c r="D484" s="189"/>
      <c r="E484" s="178"/>
      <c r="F484" s="178"/>
      <c r="G484" s="190">
        <f>DATOS!$E$13</f>
        <v>1</v>
      </c>
      <c r="H484" s="178"/>
      <c r="I484" s="191"/>
      <c r="J484" s="178"/>
      <c r="K484" s="178"/>
      <c r="L484" s="178"/>
      <c r="M484" s="178"/>
      <c r="N484" s="160" t="str">
        <f t="shared" si="45"/>
        <v/>
      </c>
      <c r="P484" s="160" t="str">
        <f t="shared" si="46"/>
        <v/>
      </c>
      <c r="Q484" s="160">
        <f t="shared" si="48"/>
        <v>0</v>
      </c>
      <c r="R484" s="160" t="str">
        <f t="shared" si="47"/>
        <v/>
      </c>
      <c r="S484" s="160" t="str">
        <f t="shared" si="49"/>
        <v/>
      </c>
    </row>
    <row r="485" spans="3:19" ht="17.45" customHeight="1" x14ac:dyDescent="0.25">
      <c r="C485" s="188"/>
      <c r="D485" s="189"/>
      <c r="E485" s="178"/>
      <c r="F485" s="178"/>
      <c r="G485" s="190">
        <f>DATOS!$E$13</f>
        <v>1</v>
      </c>
      <c r="H485" s="178"/>
      <c r="I485" s="191"/>
      <c r="J485" s="178"/>
      <c r="K485" s="178"/>
      <c r="L485" s="178"/>
      <c r="M485" s="178"/>
      <c r="N485" s="160" t="str">
        <f t="shared" si="45"/>
        <v/>
      </c>
      <c r="P485" s="160" t="str">
        <f t="shared" si="46"/>
        <v/>
      </c>
      <c r="Q485" s="160">
        <f t="shared" si="48"/>
        <v>0</v>
      </c>
      <c r="R485" s="160" t="str">
        <f t="shared" si="47"/>
        <v/>
      </c>
      <c r="S485" s="160" t="str">
        <f t="shared" si="49"/>
        <v/>
      </c>
    </row>
    <row r="486" spans="3:19" ht="17.45" customHeight="1" x14ac:dyDescent="0.25">
      <c r="C486" s="188"/>
      <c r="D486" s="189"/>
      <c r="E486" s="178"/>
      <c r="F486" s="178"/>
      <c r="G486" s="190">
        <f>DATOS!$E$13</f>
        <v>1</v>
      </c>
      <c r="H486" s="178"/>
      <c r="I486" s="191"/>
      <c r="J486" s="178"/>
      <c r="K486" s="178"/>
      <c r="L486" s="178"/>
      <c r="M486" s="178"/>
      <c r="N486" s="160" t="str">
        <f t="shared" si="45"/>
        <v/>
      </c>
      <c r="P486" s="160" t="str">
        <f t="shared" si="46"/>
        <v/>
      </c>
      <c r="Q486" s="160">
        <f t="shared" si="48"/>
        <v>0</v>
      </c>
      <c r="R486" s="160" t="str">
        <f t="shared" si="47"/>
        <v/>
      </c>
      <c r="S486" s="160" t="str">
        <f t="shared" si="49"/>
        <v/>
      </c>
    </row>
    <row r="487" spans="3:19" ht="17.45" customHeight="1" x14ac:dyDescent="0.25">
      <c r="C487" s="188"/>
      <c r="D487" s="189"/>
      <c r="E487" s="178"/>
      <c r="F487" s="178"/>
      <c r="G487" s="190">
        <f>DATOS!$E$13</f>
        <v>1</v>
      </c>
      <c r="H487" s="178"/>
      <c r="I487" s="191"/>
      <c r="J487" s="178"/>
      <c r="K487" s="178"/>
      <c r="L487" s="178"/>
      <c r="M487" s="178"/>
      <c r="N487" s="160" t="str">
        <f t="shared" si="45"/>
        <v/>
      </c>
      <c r="P487" s="160" t="str">
        <f t="shared" si="46"/>
        <v/>
      </c>
      <c r="Q487" s="160">
        <f t="shared" si="48"/>
        <v>0</v>
      </c>
      <c r="R487" s="160" t="str">
        <f t="shared" si="47"/>
        <v/>
      </c>
      <c r="S487" s="160" t="str">
        <f t="shared" si="49"/>
        <v/>
      </c>
    </row>
    <row r="488" spans="3:19" ht="17.45" customHeight="1" x14ac:dyDescent="0.25">
      <c r="C488" s="188"/>
      <c r="D488" s="189"/>
      <c r="E488" s="178"/>
      <c r="F488" s="178"/>
      <c r="G488" s="190">
        <f>DATOS!$E$13</f>
        <v>1</v>
      </c>
      <c r="H488" s="178"/>
      <c r="I488" s="191"/>
      <c r="J488" s="178"/>
      <c r="K488" s="178"/>
      <c r="L488" s="178"/>
      <c r="M488" s="178"/>
      <c r="N488" s="160" t="str">
        <f t="shared" si="45"/>
        <v/>
      </c>
      <c r="P488" s="160" t="str">
        <f t="shared" si="46"/>
        <v/>
      </c>
      <c r="Q488" s="160">
        <f t="shared" si="48"/>
        <v>0</v>
      </c>
      <c r="R488" s="160" t="str">
        <f t="shared" si="47"/>
        <v/>
      </c>
      <c r="S488" s="160" t="str">
        <f t="shared" si="49"/>
        <v/>
      </c>
    </row>
    <row r="489" spans="3:19" ht="17.45" customHeight="1" x14ac:dyDescent="0.25">
      <c r="C489" s="188"/>
      <c r="D489" s="189"/>
      <c r="E489" s="178"/>
      <c r="F489" s="178"/>
      <c r="G489" s="190">
        <f>DATOS!$E$13</f>
        <v>1</v>
      </c>
      <c r="H489" s="178"/>
      <c r="I489" s="191"/>
      <c r="J489" s="178"/>
      <c r="K489" s="178"/>
      <c r="L489" s="178"/>
      <c r="M489" s="178"/>
      <c r="N489" s="160" t="str">
        <f t="shared" si="45"/>
        <v/>
      </c>
      <c r="P489" s="160" t="str">
        <f t="shared" si="46"/>
        <v/>
      </c>
      <c r="Q489" s="160">
        <f t="shared" si="48"/>
        <v>0</v>
      </c>
      <c r="R489" s="160" t="str">
        <f t="shared" si="47"/>
        <v/>
      </c>
      <c r="S489" s="160" t="str">
        <f t="shared" si="49"/>
        <v/>
      </c>
    </row>
    <row r="490" spans="3:19" ht="17.45" customHeight="1" x14ac:dyDescent="0.25">
      <c r="C490" s="188"/>
      <c r="D490" s="189"/>
      <c r="E490" s="178"/>
      <c r="F490" s="178"/>
      <c r="G490" s="190">
        <f>DATOS!$E$13</f>
        <v>1</v>
      </c>
      <c r="H490" s="178"/>
      <c r="I490" s="191"/>
      <c r="J490" s="178"/>
      <c r="K490" s="178"/>
      <c r="L490" s="178"/>
      <c r="M490" s="178"/>
      <c r="N490" s="160" t="str">
        <f t="shared" si="45"/>
        <v/>
      </c>
      <c r="P490" s="160" t="str">
        <f t="shared" si="46"/>
        <v/>
      </c>
      <c r="Q490" s="160">
        <f t="shared" si="48"/>
        <v>0</v>
      </c>
      <c r="R490" s="160" t="str">
        <f t="shared" si="47"/>
        <v/>
      </c>
      <c r="S490" s="160" t="str">
        <f t="shared" si="49"/>
        <v/>
      </c>
    </row>
    <row r="491" spans="3:19" ht="17.45" customHeight="1" x14ac:dyDescent="0.25">
      <c r="C491" s="188"/>
      <c r="D491" s="189"/>
      <c r="E491" s="178"/>
      <c r="F491" s="178"/>
      <c r="G491" s="190">
        <f>DATOS!$E$13</f>
        <v>1</v>
      </c>
      <c r="H491" s="178"/>
      <c r="I491" s="191"/>
      <c r="J491" s="178"/>
      <c r="K491" s="178"/>
      <c r="L491" s="178"/>
      <c r="M491" s="178"/>
      <c r="N491" s="160" t="str">
        <f t="shared" si="45"/>
        <v/>
      </c>
      <c r="P491" s="160" t="str">
        <f t="shared" si="46"/>
        <v/>
      </c>
      <c r="Q491" s="160">
        <f t="shared" si="48"/>
        <v>0</v>
      </c>
      <c r="R491" s="160" t="str">
        <f t="shared" si="47"/>
        <v/>
      </c>
      <c r="S491" s="160" t="str">
        <f t="shared" si="49"/>
        <v/>
      </c>
    </row>
    <row r="492" spans="3:19" ht="17.45" customHeight="1" x14ac:dyDescent="0.25">
      <c r="C492" s="188"/>
      <c r="D492" s="189"/>
      <c r="E492" s="178"/>
      <c r="F492" s="178"/>
      <c r="G492" s="190">
        <f>DATOS!$E$13</f>
        <v>1</v>
      </c>
      <c r="H492" s="178"/>
      <c r="I492" s="191"/>
      <c r="J492" s="178"/>
      <c r="K492" s="178"/>
      <c r="L492" s="178"/>
      <c r="M492" s="178"/>
      <c r="N492" s="160" t="str">
        <f t="shared" si="45"/>
        <v/>
      </c>
      <c r="P492" s="160" t="str">
        <f t="shared" si="46"/>
        <v/>
      </c>
      <c r="Q492" s="160">
        <f t="shared" si="48"/>
        <v>0</v>
      </c>
      <c r="R492" s="160" t="str">
        <f t="shared" si="47"/>
        <v/>
      </c>
      <c r="S492" s="160" t="str">
        <f t="shared" si="49"/>
        <v/>
      </c>
    </row>
    <row r="493" spans="3:19" ht="17.45" customHeight="1" x14ac:dyDescent="0.25">
      <c r="C493" s="188"/>
      <c r="D493" s="189"/>
      <c r="E493" s="178"/>
      <c r="F493" s="178"/>
      <c r="G493" s="190">
        <f>DATOS!$E$13</f>
        <v>1</v>
      </c>
      <c r="H493" s="178"/>
      <c r="I493" s="191"/>
      <c r="J493" s="178"/>
      <c r="K493" s="178"/>
      <c r="L493" s="178"/>
      <c r="M493" s="178"/>
      <c r="N493" s="160" t="str">
        <f t="shared" si="45"/>
        <v/>
      </c>
      <c r="P493" s="160" t="str">
        <f t="shared" si="46"/>
        <v/>
      </c>
      <c r="Q493" s="160">
        <f t="shared" si="48"/>
        <v>0</v>
      </c>
      <c r="R493" s="160" t="str">
        <f t="shared" si="47"/>
        <v/>
      </c>
      <c r="S493" s="160" t="str">
        <f t="shared" si="49"/>
        <v/>
      </c>
    </row>
    <row r="494" spans="3:19" ht="17.45" customHeight="1" x14ac:dyDescent="0.25">
      <c r="C494" s="188"/>
      <c r="D494" s="189"/>
      <c r="E494" s="178"/>
      <c r="F494" s="178"/>
      <c r="G494" s="190">
        <f>DATOS!$E$13</f>
        <v>1</v>
      </c>
      <c r="H494" s="178"/>
      <c r="I494" s="191"/>
      <c r="J494" s="178"/>
      <c r="K494" s="178"/>
      <c r="L494" s="178"/>
      <c r="M494" s="178"/>
      <c r="N494" s="160" t="str">
        <f t="shared" si="45"/>
        <v/>
      </c>
      <c r="P494" s="160" t="str">
        <f t="shared" si="46"/>
        <v/>
      </c>
      <c r="Q494" s="160">
        <f t="shared" si="48"/>
        <v>0</v>
      </c>
      <c r="R494" s="160" t="str">
        <f t="shared" si="47"/>
        <v/>
      </c>
      <c r="S494" s="160" t="str">
        <f t="shared" si="49"/>
        <v/>
      </c>
    </row>
    <row r="495" spans="3:19" ht="17.45" customHeight="1" x14ac:dyDescent="0.25">
      <c r="C495" s="188"/>
      <c r="D495" s="189"/>
      <c r="E495" s="178"/>
      <c r="F495" s="178"/>
      <c r="G495" s="190">
        <f>DATOS!$E$13</f>
        <v>1</v>
      </c>
      <c r="H495" s="178"/>
      <c r="I495" s="191"/>
      <c r="J495" s="178"/>
      <c r="K495" s="178"/>
      <c r="L495" s="178"/>
      <c r="M495" s="178"/>
      <c r="N495" s="160" t="str">
        <f t="shared" si="45"/>
        <v/>
      </c>
      <c r="P495" s="160" t="str">
        <f t="shared" si="46"/>
        <v/>
      </c>
      <c r="Q495" s="160">
        <f t="shared" si="48"/>
        <v>0</v>
      </c>
      <c r="R495" s="160" t="str">
        <f t="shared" si="47"/>
        <v/>
      </c>
      <c r="S495" s="160" t="str">
        <f t="shared" si="49"/>
        <v/>
      </c>
    </row>
    <row r="496" spans="3:19" ht="17.45" customHeight="1" x14ac:dyDescent="0.25">
      <c r="C496" s="188"/>
      <c r="D496" s="189"/>
      <c r="E496" s="178"/>
      <c r="F496" s="178"/>
      <c r="G496" s="190">
        <f>DATOS!$E$13</f>
        <v>1</v>
      </c>
      <c r="H496" s="178"/>
      <c r="I496" s="191"/>
      <c r="J496" s="178"/>
      <c r="K496" s="178"/>
      <c r="L496" s="178"/>
      <c r="M496" s="178"/>
      <c r="N496" s="160" t="str">
        <f t="shared" si="45"/>
        <v/>
      </c>
      <c r="P496" s="160" t="str">
        <f t="shared" si="46"/>
        <v/>
      </c>
      <c r="Q496" s="160">
        <f t="shared" si="48"/>
        <v>0</v>
      </c>
      <c r="R496" s="160" t="str">
        <f t="shared" si="47"/>
        <v/>
      </c>
      <c r="S496" s="160" t="str">
        <f t="shared" si="49"/>
        <v/>
      </c>
    </row>
    <row r="497" spans="3:19" ht="17.45" customHeight="1" x14ac:dyDescent="0.25">
      <c r="C497" s="188"/>
      <c r="D497" s="189"/>
      <c r="E497" s="178"/>
      <c r="F497" s="178"/>
      <c r="G497" s="190">
        <f>DATOS!$E$13</f>
        <v>1</v>
      </c>
      <c r="H497" s="178"/>
      <c r="I497" s="191"/>
      <c r="J497" s="178"/>
      <c r="K497" s="178"/>
      <c r="L497" s="178"/>
      <c r="M497" s="178"/>
      <c r="N497" s="160" t="str">
        <f t="shared" si="45"/>
        <v/>
      </c>
      <c r="P497" s="160" t="str">
        <f t="shared" si="46"/>
        <v/>
      </c>
      <c r="Q497" s="160">
        <f t="shared" si="48"/>
        <v>0</v>
      </c>
      <c r="R497" s="160" t="str">
        <f t="shared" si="47"/>
        <v/>
      </c>
      <c r="S497" s="160" t="str">
        <f t="shared" si="49"/>
        <v/>
      </c>
    </row>
    <row r="498" spans="3:19" ht="17.45" customHeight="1" x14ac:dyDescent="0.25">
      <c r="C498" s="188"/>
      <c r="D498" s="189"/>
      <c r="E498" s="178"/>
      <c r="F498" s="178"/>
      <c r="G498" s="190">
        <f>DATOS!$E$13</f>
        <v>1</v>
      </c>
      <c r="H498" s="178"/>
      <c r="I498" s="191"/>
      <c r="J498" s="178"/>
      <c r="K498" s="178"/>
      <c r="L498" s="178"/>
      <c r="M498" s="178"/>
      <c r="N498" s="160" t="str">
        <f t="shared" si="45"/>
        <v/>
      </c>
      <c r="P498" s="160" t="str">
        <f t="shared" si="46"/>
        <v/>
      </c>
      <c r="Q498" s="160">
        <f t="shared" si="48"/>
        <v>0</v>
      </c>
      <c r="R498" s="160" t="str">
        <f t="shared" si="47"/>
        <v/>
      </c>
      <c r="S498" s="160" t="str">
        <f t="shared" si="49"/>
        <v/>
      </c>
    </row>
    <row r="499" spans="3:19" ht="17.45" customHeight="1" x14ac:dyDescent="0.25">
      <c r="C499" s="188"/>
      <c r="D499" s="189"/>
      <c r="E499" s="178"/>
      <c r="F499" s="178"/>
      <c r="G499" s="190">
        <f>DATOS!$E$13</f>
        <v>1</v>
      </c>
      <c r="H499" s="178"/>
      <c r="I499" s="191"/>
      <c r="J499" s="178"/>
      <c r="K499" s="178"/>
      <c r="L499" s="178"/>
      <c r="M499" s="178"/>
      <c r="N499" s="160" t="str">
        <f t="shared" si="45"/>
        <v/>
      </c>
      <c r="P499" s="160" t="str">
        <f t="shared" si="46"/>
        <v/>
      </c>
      <c r="Q499" s="160">
        <f t="shared" si="48"/>
        <v>0</v>
      </c>
      <c r="R499" s="160" t="str">
        <f t="shared" si="47"/>
        <v/>
      </c>
      <c r="S499" s="160" t="str">
        <f t="shared" si="49"/>
        <v/>
      </c>
    </row>
    <row r="500" spans="3:19" ht="17.45" customHeight="1" x14ac:dyDescent="0.25">
      <c r="C500" s="188"/>
      <c r="D500" s="189"/>
      <c r="E500" s="178"/>
      <c r="F500" s="178"/>
      <c r="G500" s="190">
        <f>DATOS!$E$13</f>
        <v>1</v>
      </c>
      <c r="H500" s="178"/>
      <c r="I500" s="191"/>
      <c r="J500" s="178"/>
      <c r="K500" s="178"/>
      <c r="L500" s="178"/>
      <c r="M500" s="178"/>
      <c r="N500" s="160" t="str">
        <f t="shared" si="45"/>
        <v/>
      </c>
      <c r="P500" s="160" t="str">
        <f t="shared" si="46"/>
        <v/>
      </c>
      <c r="Q500" s="160">
        <f t="shared" si="48"/>
        <v>0</v>
      </c>
      <c r="R500" s="160" t="str">
        <f t="shared" si="47"/>
        <v/>
      </c>
      <c r="S500" s="160" t="str">
        <f t="shared" si="49"/>
        <v/>
      </c>
    </row>
    <row r="501" spans="3:19" ht="17.45" customHeight="1" x14ac:dyDescent="0.25">
      <c r="C501" s="188"/>
      <c r="D501" s="189"/>
      <c r="E501" s="178"/>
      <c r="F501" s="178"/>
      <c r="G501" s="190">
        <f>DATOS!$E$13</f>
        <v>1</v>
      </c>
      <c r="H501" s="178"/>
      <c r="I501" s="191"/>
      <c r="J501" s="178"/>
      <c r="K501" s="178"/>
      <c r="L501" s="178"/>
      <c r="M501" s="178"/>
      <c r="N501" s="160" t="str">
        <f t="shared" si="45"/>
        <v/>
      </c>
      <c r="P501" s="160" t="str">
        <f t="shared" si="46"/>
        <v/>
      </c>
      <c r="Q501" s="160">
        <f t="shared" si="48"/>
        <v>0</v>
      </c>
      <c r="R501" s="160" t="str">
        <f t="shared" si="47"/>
        <v/>
      </c>
      <c r="S501" s="160" t="str">
        <f t="shared" si="49"/>
        <v/>
      </c>
    </row>
    <row r="502" spans="3:19" ht="17.45" customHeight="1" x14ac:dyDescent="0.25">
      <c r="C502" s="188"/>
      <c r="D502" s="189"/>
      <c r="E502" s="178"/>
      <c r="F502" s="178"/>
      <c r="G502" s="190">
        <f>DATOS!$E$13</f>
        <v>1</v>
      </c>
      <c r="H502" s="178"/>
      <c r="I502" s="191"/>
      <c r="J502" s="178"/>
      <c r="K502" s="178"/>
      <c r="L502" s="178"/>
      <c r="M502" s="178"/>
      <c r="N502" s="160" t="str">
        <f t="shared" si="45"/>
        <v/>
      </c>
      <c r="P502" s="160" t="str">
        <f t="shared" si="46"/>
        <v/>
      </c>
      <c r="Q502" s="160">
        <f t="shared" si="48"/>
        <v>0</v>
      </c>
      <c r="R502" s="160" t="str">
        <f t="shared" si="47"/>
        <v/>
      </c>
      <c r="S502" s="160" t="str">
        <f t="shared" si="49"/>
        <v/>
      </c>
    </row>
    <row r="503" spans="3:19" ht="17.45" customHeight="1" x14ac:dyDescent="0.25">
      <c r="C503" s="188"/>
      <c r="D503" s="189"/>
      <c r="E503" s="178"/>
      <c r="F503" s="178"/>
      <c r="G503" s="190">
        <f>DATOS!$E$13</f>
        <v>1</v>
      </c>
      <c r="H503" s="178"/>
      <c r="I503" s="191"/>
      <c r="J503" s="178"/>
      <c r="K503" s="178"/>
      <c r="L503" s="178"/>
      <c r="M503" s="178"/>
      <c r="N503" s="160" t="str">
        <f t="shared" si="45"/>
        <v/>
      </c>
      <c r="P503" s="160" t="str">
        <f t="shared" si="46"/>
        <v/>
      </c>
      <c r="Q503" s="160">
        <f t="shared" si="48"/>
        <v>0</v>
      </c>
      <c r="R503" s="160" t="str">
        <f t="shared" si="47"/>
        <v/>
      </c>
      <c r="S503" s="160" t="str">
        <f t="shared" si="49"/>
        <v/>
      </c>
    </row>
    <row r="504" spans="3:19" ht="17.45" customHeight="1" x14ac:dyDescent="0.25">
      <c r="C504" s="188"/>
      <c r="D504" s="189"/>
      <c r="E504" s="178"/>
      <c r="F504" s="178"/>
      <c r="G504" s="190">
        <f>DATOS!$E$13</f>
        <v>1</v>
      </c>
      <c r="H504" s="178"/>
      <c r="I504" s="191"/>
      <c r="J504" s="178"/>
      <c r="K504" s="178"/>
      <c r="L504" s="178"/>
      <c r="M504" s="178"/>
      <c r="N504" s="160" t="str">
        <f t="shared" si="45"/>
        <v/>
      </c>
      <c r="P504" s="160" t="str">
        <f t="shared" si="46"/>
        <v/>
      </c>
      <c r="Q504" s="160">
        <f t="shared" si="48"/>
        <v>0</v>
      </c>
      <c r="R504" s="160" t="str">
        <f t="shared" si="47"/>
        <v/>
      </c>
      <c r="S504" s="160" t="str">
        <f t="shared" si="49"/>
        <v/>
      </c>
    </row>
    <row r="505" spans="3:19" ht="17.45" customHeight="1" x14ac:dyDescent="0.25">
      <c r="C505" s="188"/>
      <c r="D505" s="189"/>
      <c r="E505" s="178"/>
      <c r="F505" s="178"/>
      <c r="G505" s="190">
        <f>DATOS!$E$13</f>
        <v>1</v>
      </c>
      <c r="H505" s="178"/>
      <c r="I505" s="191"/>
      <c r="J505" s="178"/>
      <c r="K505" s="178"/>
      <c r="L505" s="178"/>
      <c r="M505" s="178"/>
      <c r="N505" s="160" t="str">
        <f t="shared" si="45"/>
        <v/>
      </c>
      <c r="P505" s="160" t="str">
        <f t="shared" si="46"/>
        <v/>
      </c>
      <c r="Q505" s="160">
        <f t="shared" si="48"/>
        <v>0</v>
      </c>
      <c r="R505" s="160" t="str">
        <f t="shared" si="47"/>
        <v/>
      </c>
      <c r="S505" s="160" t="str">
        <f t="shared" si="49"/>
        <v/>
      </c>
    </row>
    <row r="506" spans="3:19" ht="17.45" customHeight="1" x14ac:dyDescent="0.25">
      <c r="C506" s="188"/>
      <c r="D506" s="189"/>
      <c r="E506" s="178"/>
      <c r="F506" s="178"/>
      <c r="G506" s="190">
        <f>DATOS!$E$13</f>
        <v>1</v>
      </c>
      <c r="H506" s="178"/>
      <c r="I506" s="191"/>
      <c r="J506" s="178"/>
      <c r="K506" s="178"/>
      <c r="L506" s="178"/>
      <c r="M506" s="178"/>
      <c r="N506" s="160" t="str">
        <f t="shared" si="45"/>
        <v/>
      </c>
      <c r="P506" s="160" t="str">
        <f t="shared" si="46"/>
        <v/>
      </c>
      <c r="Q506" s="160">
        <f t="shared" si="48"/>
        <v>0</v>
      </c>
      <c r="R506" s="160" t="str">
        <f t="shared" si="47"/>
        <v/>
      </c>
      <c r="S506" s="160" t="str">
        <f t="shared" si="49"/>
        <v/>
      </c>
    </row>
    <row r="507" spans="3:19" ht="17.45" customHeight="1" x14ac:dyDescent="0.25">
      <c r="C507" s="188"/>
      <c r="D507" s="189"/>
      <c r="E507" s="178"/>
      <c r="F507" s="178"/>
      <c r="G507" s="190">
        <f>DATOS!$E$13</f>
        <v>1</v>
      </c>
      <c r="H507" s="178"/>
      <c r="I507" s="191"/>
      <c r="J507" s="178"/>
      <c r="K507" s="178"/>
      <c r="L507" s="178"/>
      <c r="M507" s="178"/>
      <c r="N507" s="160" t="str">
        <f t="shared" si="45"/>
        <v/>
      </c>
      <c r="P507" s="160" t="str">
        <f t="shared" si="46"/>
        <v/>
      </c>
      <c r="Q507" s="160">
        <f t="shared" si="48"/>
        <v>0</v>
      </c>
      <c r="R507" s="160" t="str">
        <f t="shared" si="47"/>
        <v/>
      </c>
      <c r="S507" s="160" t="str">
        <f t="shared" si="49"/>
        <v/>
      </c>
    </row>
    <row r="508" spans="3:19" ht="17.45" customHeight="1" x14ac:dyDescent="0.25">
      <c r="C508" s="188"/>
      <c r="D508" s="189"/>
      <c r="E508" s="178"/>
      <c r="F508" s="178"/>
      <c r="G508" s="190">
        <f>DATOS!$E$13</f>
        <v>1</v>
      </c>
      <c r="H508" s="178"/>
      <c r="I508" s="191"/>
      <c r="J508" s="178"/>
      <c r="K508" s="178"/>
      <c r="L508" s="178"/>
      <c r="M508" s="178"/>
      <c r="N508" s="160" t="str">
        <f t="shared" si="45"/>
        <v/>
      </c>
      <c r="P508" s="160" t="str">
        <f t="shared" si="46"/>
        <v/>
      </c>
      <c r="Q508" s="160">
        <f t="shared" si="48"/>
        <v>0</v>
      </c>
      <c r="R508" s="160" t="str">
        <f t="shared" si="47"/>
        <v/>
      </c>
      <c r="S508" s="160" t="str">
        <f t="shared" si="49"/>
        <v/>
      </c>
    </row>
    <row r="509" spans="3:19" ht="17.45" customHeight="1" x14ac:dyDescent="0.25">
      <c r="C509" s="188"/>
      <c r="D509" s="189"/>
      <c r="E509" s="178"/>
      <c r="F509" s="178"/>
      <c r="G509" s="190">
        <f>DATOS!$E$13</f>
        <v>1</v>
      </c>
      <c r="H509" s="178"/>
      <c r="I509" s="191"/>
      <c r="J509" s="178"/>
      <c r="K509" s="178"/>
      <c r="L509" s="178"/>
      <c r="M509" s="178"/>
      <c r="N509" s="160" t="str">
        <f t="shared" si="45"/>
        <v/>
      </c>
      <c r="P509" s="160" t="str">
        <f t="shared" si="46"/>
        <v/>
      </c>
      <c r="Q509" s="160">
        <f t="shared" si="48"/>
        <v>0</v>
      </c>
      <c r="R509" s="160" t="str">
        <f t="shared" si="47"/>
        <v/>
      </c>
      <c r="S509" s="160" t="str">
        <f t="shared" si="49"/>
        <v/>
      </c>
    </row>
    <row r="510" spans="3:19" ht="17.45" customHeight="1" x14ac:dyDescent="0.25">
      <c r="C510" s="188"/>
      <c r="D510" s="189"/>
      <c r="E510" s="178"/>
      <c r="F510" s="178"/>
      <c r="G510" s="190">
        <f>DATOS!$E$13</f>
        <v>1</v>
      </c>
      <c r="H510" s="178"/>
      <c r="I510" s="191"/>
      <c r="J510" s="178"/>
      <c r="K510" s="178"/>
      <c r="L510" s="178"/>
      <c r="M510" s="178"/>
      <c r="N510" s="160" t="str">
        <f t="shared" si="45"/>
        <v/>
      </c>
      <c r="P510" s="160" t="str">
        <f t="shared" si="46"/>
        <v/>
      </c>
      <c r="Q510" s="160">
        <f t="shared" si="48"/>
        <v>0</v>
      </c>
      <c r="R510" s="160" t="str">
        <f t="shared" si="47"/>
        <v/>
      </c>
      <c r="S510" s="160" t="str">
        <f t="shared" si="49"/>
        <v/>
      </c>
    </row>
    <row r="511" spans="3:19" ht="17.45" customHeight="1" x14ac:dyDescent="0.25">
      <c r="C511" s="188"/>
      <c r="D511" s="189"/>
      <c r="E511" s="178"/>
      <c r="F511" s="178"/>
      <c r="G511" s="190">
        <f>DATOS!$E$13</f>
        <v>1</v>
      </c>
      <c r="H511" s="178"/>
      <c r="I511" s="191"/>
      <c r="J511" s="178"/>
      <c r="K511" s="178"/>
      <c r="L511" s="178"/>
      <c r="M511" s="178"/>
      <c r="N511" s="160" t="str">
        <f t="shared" si="45"/>
        <v/>
      </c>
      <c r="P511" s="160" t="str">
        <f t="shared" si="46"/>
        <v/>
      </c>
      <c r="Q511" s="160">
        <f t="shared" si="48"/>
        <v>0</v>
      </c>
      <c r="R511" s="160" t="str">
        <f t="shared" si="47"/>
        <v/>
      </c>
      <c r="S511" s="160" t="str">
        <f t="shared" si="49"/>
        <v/>
      </c>
    </row>
    <row r="512" spans="3:19" ht="17.45" customHeight="1" x14ac:dyDescent="0.25">
      <c r="C512" s="188"/>
      <c r="D512" s="189"/>
      <c r="E512" s="178"/>
      <c r="F512" s="178"/>
      <c r="G512" s="190">
        <f>DATOS!$E$13</f>
        <v>1</v>
      </c>
      <c r="H512" s="178"/>
      <c r="I512" s="191"/>
      <c r="J512" s="178"/>
      <c r="K512" s="178"/>
      <c r="L512" s="178"/>
      <c r="M512" s="178"/>
      <c r="N512" s="160" t="str">
        <f t="shared" si="45"/>
        <v/>
      </c>
      <c r="P512" s="160" t="str">
        <f t="shared" si="46"/>
        <v/>
      </c>
      <c r="Q512" s="160">
        <f t="shared" si="48"/>
        <v>0</v>
      </c>
      <c r="R512" s="160" t="str">
        <f t="shared" si="47"/>
        <v/>
      </c>
      <c r="S512" s="160" t="str">
        <f t="shared" si="49"/>
        <v/>
      </c>
    </row>
    <row r="513" spans="3:19" ht="17.45" customHeight="1" x14ac:dyDescent="0.25">
      <c r="C513" s="188"/>
      <c r="D513" s="189"/>
      <c r="E513" s="178"/>
      <c r="F513" s="178"/>
      <c r="G513" s="190">
        <f>DATOS!$E$13</f>
        <v>1</v>
      </c>
      <c r="H513" s="178"/>
      <c r="I513" s="191"/>
      <c r="J513" s="178"/>
      <c r="K513" s="178"/>
      <c r="L513" s="178"/>
      <c r="M513" s="178"/>
      <c r="N513" s="160" t="str">
        <f t="shared" si="45"/>
        <v/>
      </c>
      <c r="P513" s="160" t="str">
        <f t="shared" si="46"/>
        <v/>
      </c>
      <c r="Q513" s="160">
        <f t="shared" si="48"/>
        <v>0</v>
      </c>
      <c r="R513" s="160" t="str">
        <f t="shared" si="47"/>
        <v/>
      </c>
      <c r="S513" s="160" t="str">
        <f t="shared" si="49"/>
        <v/>
      </c>
    </row>
    <row r="514" spans="3:19" ht="17.45" customHeight="1" x14ac:dyDescent="0.25">
      <c r="C514" s="188"/>
      <c r="D514" s="189"/>
      <c r="E514" s="178"/>
      <c r="F514" s="178"/>
      <c r="G514" s="190">
        <f>DATOS!$E$13</f>
        <v>1</v>
      </c>
      <c r="H514" s="178"/>
      <c r="I514" s="191"/>
      <c r="J514" s="178"/>
      <c r="K514" s="178"/>
      <c r="L514" s="178"/>
      <c r="M514" s="178"/>
      <c r="N514" s="160" t="str">
        <f t="shared" si="45"/>
        <v/>
      </c>
      <c r="P514" s="160" t="str">
        <f t="shared" si="46"/>
        <v/>
      </c>
      <c r="Q514" s="160">
        <f t="shared" si="48"/>
        <v>0</v>
      </c>
      <c r="R514" s="160" t="str">
        <f t="shared" si="47"/>
        <v/>
      </c>
      <c r="S514" s="160" t="str">
        <f t="shared" si="49"/>
        <v/>
      </c>
    </row>
    <row r="515" spans="3:19" ht="17.45" customHeight="1" x14ac:dyDescent="0.25">
      <c r="C515" s="188"/>
      <c r="D515" s="189"/>
      <c r="E515" s="178"/>
      <c r="F515" s="178"/>
      <c r="G515" s="190">
        <f>DATOS!$E$13</f>
        <v>1</v>
      </c>
      <c r="H515" s="178"/>
      <c r="I515" s="191"/>
      <c r="J515" s="178"/>
      <c r="K515" s="178"/>
      <c r="L515" s="178"/>
      <c r="M515" s="178"/>
      <c r="N515" s="160" t="str">
        <f t="shared" si="45"/>
        <v/>
      </c>
      <c r="P515" s="160" t="str">
        <f t="shared" si="46"/>
        <v/>
      </c>
      <c r="Q515" s="160">
        <f t="shared" si="48"/>
        <v>0</v>
      </c>
      <c r="R515" s="160" t="str">
        <f t="shared" si="47"/>
        <v/>
      </c>
      <c r="S515" s="160" t="str">
        <f t="shared" si="49"/>
        <v/>
      </c>
    </row>
    <row r="516" spans="3:19" ht="17.45" customHeight="1" x14ac:dyDescent="0.25">
      <c r="C516" s="188"/>
      <c r="D516" s="189"/>
      <c r="E516" s="178"/>
      <c r="F516" s="178"/>
      <c r="G516" s="190">
        <f>DATOS!$E$13</f>
        <v>1</v>
      </c>
      <c r="H516" s="178"/>
      <c r="I516" s="191"/>
      <c r="J516" s="178"/>
      <c r="K516" s="178"/>
      <c r="L516" s="178"/>
      <c r="M516" s="178"/>
      <c r="N516" s="160" t="str">
        <f t="shared" si="45"/>
        <v/>
      </c>
      <c r="O516" s="50"/>
      <c r="P516" s="160" t="str">
        <f t="shared" si="46"/>
        <v/>
      </c>
      <c r="Q516" s="160">
        <f t="shared" si="48"/>
        <v>0</v>
      </c>
      <c r="R516" s="160" t="str">
        <f t="shared" si="47"/>
        <v/>
      </c>
      <c r="S516" s="160" t="str">
        <f t="shared" si="49"/>
        <v/>
      </c>
    </row>
    <row r="517" spans="3:19" ht="17.45" customHeight="1" x14ac:dyDescent="0.2">
      <c r="C517" s="68"/>
      <c r="D517" s="25"/>
      <c r="E517" s="25"/>
      <c r="F517" s="25"/>
      <c r="G517" s="25"/>
      <c r="H517" s="50"/>
      <c r="I517" s="50"/>
      <c r="J517" s="50"/>
      <c r="K517" s="50"/>
      <c r="L517" s="50"/>
      <c r="M517" s="50"/>
      <c r="N517" s="50"/>
      <c r="O517" s="50"/>
    </row>
    <row r="518" spans="3:19" ht="17.45" customHeight="1" x14ac:dyDescent="0.2">
      <c r="C518" s="68"/>
      <c r="D518" s="25"/>
      <c r="E518" s="25"/>
      <c r="F518" s="25"/>
      <c r="G518" s="25"/>
      <c r="H518" s="50"/>
      <c r="I518" s="50"/>
      <c r="J518" s="50"/>
      <c r="K518" s="50"/>
      <c r="L518" s="50"/>
      <c r="M518" s="50"/>
      <c r="N518" s="50"/>
      <c r="O518" s="50"/>
    </row>
    <row r="519" spans="3:19" ht="17.45" customHeight="1" x14ac:dyDescent="0.2">
      <c r="C519" s="68"/>
      <c r="D519" s="25"/>
      <c r="E519" s="25"/>
      <c r="F519" s="25"/>
      <c r="G519" s="25"/>
      <c r="H519" s="50"/>
      <c r="I519" s="50"/>
      <c r="J519" s="50"/>
      <c r="K519" s="50"/>
      <c r="L519" s="50"/>
      <c r="M519" s="50"/>
      <c r="N519" s="50"/>
      <c r="O519" s="50"/>
    </row>
    <row r="520" spans="3:19" ht="17.45" customHeight="1" x14ac:dyDescent="0.2">
      <c r="C520" s="68"/>
      <c r="D520" s="25"/>
      <c r="E520" s="25"/>
      <c r="F520" s="25"/>
      <c r="G520" s="25"/>
      <c r="H520" s="50"/>
      <c r="I520" s="50"/>
      <c r="J520" s="50"/>
      <c r="K520" s="50"/>
      <c r="L520" s="50"/>
      <c r="M520" s="50"/>
      <c r="N520" s="50"/>
      <c r="O520" s="50"/>
    </row>
    <row r="521" spans="3:19" ht="17.45" customHeight="1" x14ac:dyDescent="0.2">
      <c r="C521" s="68"/>
      <c r="D521" s="25"/>
      <c r="E521" s="25"/>
      <c r="F521" s="25"/>
      <c r="G521" s="25"/>
      <c r="H521" s="50"/>
      <c r="I521" s="50"/>
      <c r="J521" s="50"/>
      <c r="K521" s="50"/>
      <c r="L521" s="50"/>
      <c r="M521" s="50"/>
      <c r="N521" s="50"/>
      <c r="O521" s="50"/>
    </row>
    <row r="522" spans="3:19" ht="17.45" customHeight="1" x14ac:dyDescent="0.2">
      <c r="C522" s="68"/>
      <c r="D522" s="25"/>
      <c r="E522" s="25"/>
      <c r="F522" s="25"/>
      <c r="G522" s="25"/>
      <c r="H522" s="50"/>
      <c r="I522" s="50"/>
      <c r="J522" s="50"/>
      <c r="K522" s="50"/>
      <c r="L522" s="50"/>
      <c r="M522" s="50"/>
      <c r="N522" s="50"/>
      <c r="O522" s="50"/>
    </row>
    <row r="523" spans="3:19" ht="17.45" customHeight="1" x14ac:dyDescent="0.2">
      <c r="C523" s="68"/>
      <c r="D523" s="25"/>
      <c r="E523" s="25"/>
      <c r="F523" s="25"/>
      <c r="G523" s="25"/>
      <c r="H523" s="50"/>
      <c r="I523" s="50"/>
      <c r="J523" s="50"/>
      <c r="K523" s="50"/>
      <c r="L523" s="50"/>
      <c r="M523" s="50"/>
      <c r="N523" s="50"/>
      <c r="O523" s="50"/>
    </row>
    <row r="524" spans="3:19" ht="17.45" customHeight="1" x14ac:dyDescent="0.2">
      <c r="C524" s="68"/>
      <c r="D524" s="25"/>
      <c r="E524" s="25"/>
      <c r="F524" s="25"/>
      <c r="G524" s="25"/>
      <c r="H524" s="50"/>
      <c r="I524" s="50"/>
      <c r="J524" s="50"/>
      <c r="K524" s="50"/>
      <c r="L524" s="50"/>
      <c r="M524" s="50"/>
      <c r="N524" s="50"/>
      <c r="O524" s="50"/>
    </row>
    <row r="525" spans="3:19" ht="17.45" customHeight="1" x14ac:dyDescent="0.2">
      <c r="C525" s="68"/>
      <c r="D525" s="25"/>
      <c r="E525" s="25"/>
      <c r="F525" s="25"/>
      <c r="G525" s="25"/>
      <c r="H525" s="50"/>
      <c r="I525" s="50"/>
      <c r="J525" s="50"/>
      <c r="K525" s="50"/>
      <c r="L525" s="50"/>
      <c r="M525" s="50"/>
      <c r="N525" s="50"/>
      <c r="O525" s="50"/>
    </row>
    <row r="526" spans="3:19" ht="17.45" customHeight="1" x14ac:dyDescent="0.2">
      <c r="C526" s="68"/>
      <c r="D526" s="25"/>
      <c r="E526" s="25"/>
      <c r="F526" s="25"/>
      <c r="G526" s="25"/>
      <c r="H526" s="50"/>
      <c r="I526" s="50"/>
      <c r="J526" s="50"/>
      <c r="K526" s="50"/>
      <c r="L526" s="50"/>
      <c r="M526" s="50"/>
      <c r="N526" s="50"/>
      <c r="O526" s="50"/>
    </row>
    <row r="527" spans="3:19" ht="17.45" customHeight="1" x14ac:dyDescent="0.2">
      <c r="C527" s="68"/>
      <c r="D527" s="25"/>
      <c r="E527" s="25"/>
      <c r="F527" s="25"/>
      <c r="G527" s="25"/>
      <c r="H527" s="50"/>
      <c r="I527" s="50"/>
      <c r="J527" s="50"/>
      <c r="K527" s="50"/>
      <c r="L527" s="50"/>
      <c r="M527" s="50"/>
      <c r="N527" s="50"/>
      <c r="O527" s="50"/>
    </row>
    <row r="528" spans="3:19" ht="17.45" customHeight="1" x14ac:dyDescent="0.2">
      <c r="C528" s="68"/>
      <c r="D528" s="25"/>
      <c r="E528" s="25"/>
      <c r="F528" s="25"/>
      <c r="G528" s="25"/>
      <c r="H528" s="50"/>
      <c r="I528" s="50"/>
      <c r="J528" s="50"/>
      <c r="K528" s="50"/>
      <c r="L528" s="50"/>
      <c r="M528" s="50"/>
      <c r="N528" s="50"/>
      <c r="O528" s="50"/>
    </row>
    <row r="529" spans="3:15" ht="17.45" customHeight="1" x14ac:dyDescent="0.2">
      <c r="C529" s="68"/>
      <c r="D529" s="25"/>
      <c r="E529" s="25"/>
      <c r="F529" s="25"/>
      <c r="G529" s="25"/>
      <c r="H529" s="50"/>
      <c r="I529" s="50"/>
      <c r="J529" s="50"/>
      <c r="K529" s="50"/>
      <c r="L529" s="50"/>
      <c r="M529" s="50"/>
      <c r="N529" s="50"/>
      <c r="O529" s="50"/>
    </row>
    <row r="530" spans="3:15" ht="17.45" customHeight="1" x14ac:dyDescent="0.2">
      <c r="C530" s="68"/>
      <c r="D530" s="25"/>
      <c r="E530" s="25"/>
      <c r="F530" s="25"/>
      <c r="G530" s="25"/>
      <c r="H530" s="50"/>
      <c r="I530" s="50"/>
      <c r="J530" s="50"/>
      <c r="K530" s="50"/>
      <c r="L530" s="50"/>
      <c r="M530" s="50"/>
      <c r="N530" s="50"/>
      <c r="O530" s="50"/>
    </row>
  </sheetData>
  <sheetProtection algorithmName="SHA-512" hashValue="HCSfN0XLseYPBuMI5rjNzSCKALrbZHGUnWeDHzKrM/bY6g7jZBRsk/1XriQdW4KS4gtjLdqzk+gUXg0jDg5Kwg==" saltValue="n0WoBdh2UoVR44Ni3PCUkg==" spinCount="100000" sheet="1" objects="1" scenarios="1" formatColumns="0" formatRows="0" autoFilter="0"/>
  <autoFilter ref="M16:N516" xr:uid="{00000000-0009-0000-0000-000014000000}"/>
  <mergeCells count="21">
    <mergeCell ref="A1:A4"/>
    <mergeCell ref="A5:A6"/>
    <mergeCell ref="M6:M7"/>
    <mergeCell ref="K6:K7"/>
    <mergeCell ref="L1:N1"/>
    <mergeCell ref="L4:N4"/>
    <mergeCell ref="H6:H7"/>
    <mergeCell ref="J6:J7"/>
    <mergeCell ref="E6:E7"/>
    <mergeCell ref="F6:F7"/>
    <mergeCell ref="I6:I7"/>
    <mergeCell ref="N6:N7"/>
    <mergeCell ref="L6:L7"/>
    <mergeCell ref="G6:G7"/>
    <mergeCell ref="A15:A16"/>
    <mergeCell ref="P6:P7"/>
    <mergeCell ref="Q6:Q7"/>
    <mergeCell ref="R6:R7"/>
    <mergeCell ref="S6:S7"/>
    <mergeCell ref="C6:C7"/>
    <mergeCell ref="D6:D7"/>
  </mergeCells>
  <phoneticPr fontId="0" type="noConversion"/>
  <hyperlinks>
    <hyperlink ref="A15:A16" location="CONTACTO!A1" display="Contacto" xr:uid="{00000000-0004-0000-1400-000000000000}"/>
    <hyperlink ref="A5:A6" location="MENU!A1" display="M e n ú" xr:uid="{00000000-0004-0000-1400-000001000000}"/>
    <hyperlink ref="A10" location="'INVERSIONES ARRENDAMIENTO'!A1" display="Inversiones Arrendamiento" xr:uid="{00000000-0004-0000-1400-000002000000}"/>
    <hyperlink ref="A14" location="PROVEEDORES!A1" display="Catálogo de Proveedores" xr:uid="{00000000-0004-0000-1400-000003000000}"/>
    <hyperlink ref="A13" location="DIOT!A1" display="Declaración del DIOT" xr:uid="{00000000-0004-0000-1400-000004000000}"/>
    <hyperlink ref="A12" location="TARIFAS!A1" display="Tablas y Tarifas de ISR" xr:uid="{00000000-0004-0000-1400-000005000000}"/>
    <hyperlink ref="A11" location="IMPUESTOS!A1" display="Impuestos" xr:uid="{00000000-0004-0000-1400-000006000000}"/>
    <hyperlink ref="A9" location="'INVERSIONES EMPR PROF'!A1" display="Inversiones Empresarial y P" xr:uid="{00000000-0004-0000-1400-000007000000}"/>
    <hyperlink ref="A8" location="'INGRESOS Y EGRESOS'!A1" display="Ingresos y Egresos" xr:uid="{00000000-0004-0000-1400-000008000000}"/>
    <hyperlink ref="A7" location="DATOS!A1" display="Datos de la Empresa" xr:uid="{00000000-0004-0000-1400-000009000000}"/>
  </hyperlinks>
  <printOptions horizontalCentered="1"/>
  <pageMargins left="0.39370078740157483" right="0.39370078740157483" top="1.1811023622047245" bottom="1.1811023622047245" header="0" footer="0"/>
  <pageSetup paperSize="119" scale="80" orientation="landscape" blackAndWhite="1" horizontalDpi="300" verticalDpi="300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400-000000000000}">
          <x14:formula1>
            <xm:f>LISTA!$B$15:$B$18</xm:f>
          </x14:formula1>
          <xm:sqref>I17:I516</xm:sqref>
        </x14:dataValidation>
        <x14:dataValidation type="list" allowBlank="1" showInputMessage="1" showErrorMessage="1" errorTitle="REGIMEN FISCAL" error="Seleccione el régimen fiscal aplicable" xr:uid="{00000000-0002-0000-1400-000001000000}">
          <x14:formula1>
            <xm:f>LISTA!$B$21:$B$24</xm:f>
          </x14:formula1>
          <xm:sqref>G17:G516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T516"/>
  <sheetViews>
    <sheetView zoomScaleNormal="100" workbookViewId="0">
      <pane xSplit="1" ySplit="7" topLeftCell="B8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13" customWidth="1"/>
    <col min="4" max="4" width="8.7109375" style="13" customWidth="1"/>
    <col min="5" max="5" width="25.7109375" style="13" customWidth="1"/>
    <col min="6" max="6" width="15.28515625" style="13" customWidth="1"/>
    <col min="7" max="7" width="21.7109375" style="13" hidden="1" customWidth="1"/>
    <col min="8" max="8" width="12.28515625" style="13" customWidth="1"/>
    <col min="9" max="9" width="4.7109375" style="13" customWidth="1"/>
    <col min="10" max="14" width="12.28515625" style="13" customWidth="1"/>
    <col min="15" max="15" width="0.85546875" style="13" customWidth="1"/>
    <col min="16" max="19" width="11.7109375" style="13" customWidth="1"/>
    <col min="20" max="20" width="11.7109375" style="13" hidden="1" customWidth="1"/>
    <col min="21" max="16384" width="11.42578125" style="13"/>
  </cols>
  <sheetData>
    <row r="1" spans="1:20" ht="17.45" customHeight="1" x14ac:dyDescent="0.3">
      <c r="A1" s="212" t="s">
        <v>244</v>
      </c>
      <c r="C1" s="107" t="str">
        <f>IF(DATOS!H18=DATOS!I1,DATOS!$E$6&amp;" "&amp;DATOS!$I$6&amp;" "&amp;DATOS!$M$6, "N o m b r e")</f>
        <v>N o m b r e</v>
      </c>
      <c r="D1" s="198"/>
      <c r="E1" s="198"/>
      <c r="H1" s="80"/>
      <c r="I1" s="21"/>
      <c r="J1" s="21"/>
      <c r="K1" s="21"/>
      <c r="L1" s="273" t="s">
        <v>49</v>
      </c>
      <c r="M1" s="273"/>
      <c r="N1" s="273"/>
      <c r="O1" s="74"/>
      <c r="P1" s="62"/>
      <c r="Q1" s="62"/>
      <c r="R1" s="62"/>
      <c r="S1" s="62"/>
      <c r="T1" s="62"/>
    </row>
    <row r="2" spans="1:20" ht="17.45" customHeight="1" x14ac:dyDescent="0.3">
      <c r="A2" s="260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198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</row>
    <row r="3" spans="1:20" ht="17.45" customHeight="1" x14ac:dyDescent="0.2">
      <c r="A3" s="260"/>
      <c r="C3" s="200"/>
      <c r="D3" s="198"/>
      <c r="E3" s="198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17.45" customHeight="1" x14ac:dyDescent="0.3">
      <c r="A4" s="261"/>
      <c r="C4" s="107" t="s">
        <v>4</v>
      </c>
      <c r="D4" s="198"/>
      <c r="E4" s="198"/>
      <c r="H4" s="21"/>
      <c r="I4" s="21"/>
      <c r="J4" s="21"/>
      <c r="K4" s="21"/>
      <c r="L4" s="274" t="str">
        <f>"ENERO "&amp;DATOS!$E$10</f>
        <v>ENERO 2020</v>
      </c>
      <c r="M4" s="274"/>
      <c r="N4" s="274"/>
      <c r="O4" s="87"/>
      <c r="P4" s="64"/>
      <c r="Q4" s="64"/>
      <c r="R4" s="64"/>
      <c r="S4" s="64"/>
      <c r="T4" s="64"/>
    </row>
    <row r="5" spans="1:20" ht="17.45" customHeight="1" x14ac:dyDescent="0.4">
      <c r="A5" s="262" t="s">
        <v>251</v>
      </c>
      <c r="C5" s="1" t="str">
        <f>IF(T14&gt;0," DAR DE ALTA EL R.F.C. EN EL CATALOGO DE PROVEEDORES ","")</f>
        <v/>
      </c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</row>
    <row r="6" spans="1:20" ht="17.45" customHeight="1" x14ac:dyDescent="0.2">
      <c r="A6" s="263"/>
      <c r="C6" s="240" t="s">
        <v>1</v>
      </c>
      <c r="D6" s="240" t="s">
        <v>153</v>
      </c>
      <c r="E6" s="240" t="s">
        <v>78</v>
      </c>
      <c r="F6" s="240" t="s">
        <v>23</v>
      </c>
      <c r="G6" s="240" t="s">
        <v>192</v>
      </c>
      <c r="H6" s="270" t="s">
        <v>183</v>
      </c>
      <c r="I6" s="240" t="s">
        <v>93</v>
      </c>
      <c r="J6" s="240" t="s">
        <v>2</v>
      </c>
      <c r="K6" s="240" t="s">
        <v>182</v>
      </c>
      <c r="L6" s="270" t="s">
        <v>141</v>
      </c>
      <c r="M6" s="270" t="s">
        <v>142</v>
      </c>
      <c r="N6" s="240" t="s">
        <v>3</v>
      </c>
      <c r="O6" s="21"/>
      <c r="P6" s="270" t="s">
        <v>184</v>
      </c>
      <c r="Q6" s="270" t="s">
        <v>185</v>
      </c>
      <c r="R6" s="270" t="s">
        <v>259</v>
      </c>
      <c r="S6" s="270" t="s">
        <v>186</v>
      </c>
      <c r="T6" s="93"/>
    </row>
    <row r="7" spans="1:20" ht="17.45" customHeight="1" x14ac:dyDescent="0.2">
      <c r="A7" s="114" t="s">
        <v>163</v>
      </c>
      <c r="C7" s="240"/>
      <c r="D7" s="240"/>
      <c r="E7" s="240"/>
      <c r="F7" s="240"/>
      <c r="G7" s="240"/>
      <c r="H7" s="270"/>
      <c r="I7" s="240"/>
      <c r="J7" s="240"/>
      <c r="K7" s="272"/>
      <c r="L7" s="270"/>
      <c r="M7" s="270"/>
      <c r="N7" s="240"/>
      <c r="O7" s="21"/>
      <c r="P7" s="271"/>
      <c r="Q7" s="271"/>
      <c r="R7" s="271"/>
      <c r="S7" s="271"/>
      <c r="T7" s="93"/>
    </row>
    <row r="8" spans="1:20" ht="17.45" customHeight="1" x14ac:dyDescent="0.2">
      <c r="A8" s="114" t="s">
        <v>166</v>
      </c>
      <c r="C8" s="132" t="s">
        <v>139</v>
      </c>
      <c r="D8" s="133"/>
      <c r="E8" s="133"/>
      <c r="F8" s="133"/>
      <c r="G8" s="133"/>
      <c r="H8" s="138"/>
      <c r="I8" s="138"/>
      <c r="J8" s="138"/>
      <c r="K8" s="138"/>
      <c r="L8" s="140"/>
      <c r="M8" s="140"/>
      <c r="N8" s="138"/>
      <c r="O8" s="21"/>
      <c r="P8" s="136"/>
      <c r="Q8" s="136"/>
      <c r="R8" s="136"/>
      <c r="S8" s="136"/>
      <c r="T8" s="66"/>
    </row>
    <row r="9" spans="1:20" ht="17.45" customHeight="1" x14ac:dyDescent="0.2">
      <c r="A9" s="114" t="s">
        <v>205</v>
      </c>
      <c r="C9" s="132"/>
      <c r="D9" s="133"/>
      <c r="E9" s="134" t="s">
        <v>196</v>
      </c>
      <c r="F9" s="133"/>
      <c r="G9" s="133"/>
      <c r="H9" s="141">
        <f>SUMIF($G$17:$G$516,LISTA!$B$21,H$17:H$516)</f>
        <v>0</v>
      </c>
      <c r="I9" s="141"/>
      <c r="J9" s="141">
        <f>SUMIF($G$17:$G$516,LISTA!$B$21,J$17:J$516)+SUMIF($G$17:$G$516,LISTA!$B$22,J$17:J$516)</f>
        <v>0</v>
      </c>
      <c r="K9" s="141">
        <f>SUMIF($G$17:$G$516,LISTA!$B$21,K$17:K$516)+SUMIF($G$17:$G$516,LISTA!$B$22,K$17:K$516)</f>
        <v>0</v>
      </c>
      <c r="L9" s="141">
        <f>SUMIF($G$17:$G$516,LISTA!$B$21,L$17:L$516)+SUMIF($G$17:$G$516,LISTA!$B$22,L$17:L$516)</f>
        <v>0</v>
      </c>
      <c r="M9" s="141">
        <f>SUMIF($G$17:$G$516,LISTA!$B$21,M$17:M$516)+SUMIF($G$17:$G$516,LISTA!$B$22,M$17:M$516)</f>
        <v>0</v>
      </c>
      <c r="N9" s="141">
        <f>H9+J9+K9-L9-M9</f>
        <v>0</v>
      </c>
      <c r="O9" s="50"/>
      <c r="P9" s="141">
        <f>SUMIF($G$17:$G$516,LISTA!$B$21,P$17:P$516)+SUMIF($G$17:$G$516,LISTA!$B$22,P$17:P$516)</f>
        <v>0</v>
      </c>
      <c r="Q9" s="141">
        <f>SUMIF($G$17:$G$516,LISTA!$B$21,Q$17:Q$516)+SUMIF($G$17:$G$516,LISTA!$B$22,Q$17:Q$516)</f>
        <v>0</v>
      </c>
      <c r="R9" s="141">
        <f>SUMIF($G$17:$G$516,LISTA!$B$21,R$17:R$516)+SUMIF($G$17:$G$516,LISTA!$B$22,R$17:R$516)</f>
        <v>0</v>
      </c>
      <c r="S9" s="141">
        <f>SUMIF($G$17:$G$516,LISTA!$B$21,S$17:S$516)+SUMIF($G$17:$G$516,LISTA!$B$22,S$17:S$516)</f>
        <v>0</v>
      </c>
      <c r="T9" s="66"/>
    </row>
    <row r="10" spans="1:20" ht="17.45" customHeight="1" x14ac:dyDescent="0.2">
      <c r="A10" s="114" t="s">
        <v>206</v>
      </c>
      <c r="C10" s="132"/>
      <c r="D10" s="133"/>
      <c r="E10" s="134" t="s">
        <v>197</v>
      </c>
      <c r="F10" s="133"/>
      <c r="G10" s="133"/>
      <c r="H10" s="141">
        <f>SUMIF($G$17:$G$516,LISTA!$B$23,H$17:H$516)</f>
        <v>0</v>
      </c>
      <c r="I10" s="141"/>
      <c r="J10" s="141">
        <f>SUMIF($G$17:$G$516,LISTA!$B$23,J$17:J$516)+SUMIF($G$17:$G$516,LISTA!$B$24,J$17:J$516)</f>
        <v>0</v>
      </c>
      <c r="K10" s="141">
        <f>SUMIF($G$17:$G$516,LISTA!$B$23,K$17:K$516)+SUMIF($G$17:$G$516,LISTA!$B$24,K$17:K$516)</f>
        <v>0</v>
      </c>
      <c r="L10" s="141">
        <f>SUMIF($G$17:$G$516,LISTA!$B$23,L$17:L$516)+SUMIF($G$17:$G$516,LISTA!$B$24,L$17:L$516)</f>
        <v>0</v>
      </c>
      <c r="M10" s="141">
        <f>SUMIF($G$17:$G$516,LISTA!$B$23,M$17:M$516)+SUMIF($G$17:$G$516,LISTA!$B$24,M$17:M$516)</f>
        <v>0</v>
      </c>
      <c r="N10" s="141">
        <f>H10+J10+K10-L10-M10</f>
        <v>0</v>
      </c>
      <c r="O10" s="50"/>
      <c r="P10" s="141">
        <f>SUMIF($G$17:$G$516,LISTA!$B$23,P$17:P$516)+SUMIF($G$17:$G$516,LISTA!$B$24,P$17:P$516)</f>
        <v>0</v>
      </c>
      <c r="Q10" s="141">
        <f>SUMIF($G$17:$G$516,LISTA!$B$23,Q$17:Q$516)+SUMIF($G$17:$G$516,LISTA!$B$24,Q$17:Q$516)</f>
        <v>0</v>
      </c>
      <c r="R10" s="141">
        <f>SUMIF($G$17:$G$516,LISTA!$B$23,R$17:R$516)+SUMIF($G$17:$G$516,LISTA!$B$24,R$17:R$516)</f>
        <v>0</v>
      </c>
      <c r="S10" s="141">
        <f>SUMIF($G$17:$G$516,LISTA!$B$23,S$17:S$516)+SUMIF($G$17:$G$516,LISTA!$B$24,S$17:S$516)</f>
        <v>0</v>
      </c>
      <c r="T10" s="66"/>
    </row>
    <row r="11" spans="1:20" ht="17.45" customHeight="1" x14ac:dyDescent="0.2">
      <c r="A11" s="114" t="s">
        <v>137</v>
      </c>
      <c r="C11" s="132"/>
      <c r="D11" s="135" t="s">
        <v>193</v>
      </c>
      <c r="E11" s="135"/>
      <c r="F11" s="135"/>
      <c r="G11" s="135"/>
      <c r="H11" s="142">
        <f>SUM(H9:H10)</f>
        <v>0</v>
      </c>
      <c r="I11" s="142"/>
      <c r="J11" s="142">
        <f>SUM(J9:J10)</f>
        <v>0</v>
      </c>
      <c r="K11" s="142">
        <f>SUM(K9:K10)</f>
        <v>0</v>
      </c>
      <c r="L11" s="142">
        <f>SUM(L9:L10)</f>
        <v>0</v>
      </c>
      <c r="M11" s="142">
        <f>SUM(M9:M10)</f>
        <v>0</v>
      </c>
      <c r="N11" s="142">
        <f>SUM(N9:N10)</f>
        <v>0</v>
      </c>
      <c r="O11" s="50"/>
      <c r="P11" s="142">
        <f>SUM(P9:P10)</f>
        <v>0</v>
      </c>
      <c r="Q11" s="142">
        <f>SUM(Q9:Q10)</f>
        <v>0</v>
      </c>
      <c r="R11" s="142">
        <f>SUM(R9:R10)</f>
        <v>0</v>
      </c>
      <c r="S11" s="142">
        <f>SUM(S9:S10)</f>
        <v>0</v>
      </c>
      <c r="T11" s="50"/>
    </row>
    <row r="12" spans="1:20" ht="17.45" customHeight="1" x14ac:dyDescent="0.2">
      <c r="A12" s="114" t="s">
        <v>164</v>
      </c>
      <c r="C12" s="132"/>
      <c r="D12" s="136"/>
      <c r="E12" s="134" t="s">
        <v>194</v>
      </c>
      <c r="F12" s="136"/>
      <c r="G12" s="136"/>
      <c r="H12" s="141">
        <f>H9</f>
        <v>0</v>
      </c>
      <c r="I12" s="141"/>
      <c r="J12" s="141">
        <f t="shared" ref="J12:M12" si="0">J9</f>
        <v>0</v>
      </c>
      <c r="K12" s="141">
        <f t="shared" si="0"/>
        <v>0</v>
      </c>
      <c r="L12" s="141">
        <f t="shared" si="0"/>
        <v>0</v>
      </c>
      <c r="M12" s="141">
        <f t="shared" si="0"/>
        <v>0</v>
      </c>
      <c r="N12" s="141">
        <f>H12+J12+K12-L12-M12</f>
        <v>0</v>
      </c>
      <c r="O12" s="50"/>
      <c r="P12" s="141">
        <f t="shared" ref="P12:S12" si="1">P9</f>
        <v>0</v>
      </c>
      <c r="Q12" s="141">
        <f t="shared" si="1"/>
        <v>0</v>
      </c>
      <c r="R12" s="141">
        <f t="shared" si="1"/>
        <v>0</v>
      </c>
      <c r="S12" s="141">
        <f t="shared" si="1"/>
        <v>0</v>
      </c>
      <c r="T12" s="50"/>
    </row>
    <row r="13" spans="1:20" ht="17.45" customHeight="1" x14ac:dyDescent="0.2">
      <c r="A13" s="114" t="s">
        <v>165</v>
      </c>
      <c r="C13" s="137"/>
      <c r="D13" s="136"/>
      <c r="E13" s="134" t="s">
        <v>195</v>
      </c>
      <c r="F13" s="136"/>
      <c r="G13" s="136"/>
      <c r="H13" s="141">
        <f>H10</f>
        <v>0</v>
      </c>
      <c r="I13" s="141"/>
      <c r="J13" s="141">
        <f t="shared" ref="J13:M13" si="2">J10</f>
        <v>0</v>
      </c>
      <c r="K13" s="141">
        <f t="shared" si="2"/>
        <v>0</v>
      </c>
      <c r="L13" s="141">
        <f t="shared" si="2"/>
        <v>0</v>
      </c>
      <c r="M13" s="141">
        <f t="shared" si="2"/>
        <v>0</v>
      </c>
      <c r="N13" s="141">
        <f>H13+J13+K13-L13-M13</f>
        <v>0</v>
      </c>
      <c r="O13" s="50"/>
      <c r="P13" s="141">
        <f t="shared" ref="P13:S13" si="3">P10</f>
        <v>0</v>
      </c>
      <c r="Q13" s="141">
        <f t="shared" si="3"/>
        <v>0</v>
      </c>
      <c r="R13" s="141">
        <f t="shared" si="3"/>
        <v>0</v>
      </c>
      <c r="S13" s="141">
        <f t="shared" si="3"/>
        <v>0</v>
      </c>
      <c r="T13" s="50">
        <f>SUM(T17:T516)</f>
        <v>0</v>
      </c>
    </row>
    <row r="14" spans="1:20" ht="17.45" customHeight="1" thickBot="1" x14ac:dyDescent="0.25">
      <c r="A14" s="114" t="s">
        <v>160</v>
      </c>
      <c r="C14" s="137"/>
      <c r="D14" s="135" t="s">
        <v>190</v>
      </c>
      <c r="E14" s="135"/>
      <c r="F14" s="135"/>
      <c r="G14" s="135"/>
      <c r="H14" s="143">
        <f>SUM(H12:H13)</f>
        <v>0</v>
      </c>
      <c r="I14" s="143"/>
      <c r="J14" s="143">
        <f t="shared" ref="J14:N14" si="4">SUM(J12:J13)</f>
        <v>0</v>
      </c>
      <c r="K14" s="143">
        <f t="shared" si="4"/>
        <v>0</v>
      </c>
      <c r="L14" s="143">
        <f t="shared" si="4"/>
        <v>0</v>
      </c>
      <c r="M14" s="143">
        <f t="shared" si="4"/>
        <v>0</v>
      </c>
      <c r="N14" s="143">
        <f t="shared" si="4"/>
        <v>0</v>
      </c>
      <c r="O14" s="50"/>
      <c r="P14" s="143">
        <f t="shared" ref="P14:S14" si="5">SUM(P12:P13)</f>
        <v>0</v>
      </c>
      <c r="Q14" s="143">
        <f t="shared" si="5"/>
        <v>0</v>
      </c>
      <c r="R14" s="143">
        <f t="shared" si="5"/>
        <v>0</v>
      </c>
      <c r="S14" s="143">
        <f t="shared" si="5"/>
        <v>0</v>
      </c>
      <c r="T14" s="67">
        <f>SUM(T11:T13)</f>
        <v>0</v>
      </c>
    </row>
    <row r="15" spans="1:20" ht="17.45" customHeight="1" thickTop="1" x14ac:dyDescent="0.2">
      <c r="A15" s="258" t="s">
        <v>250</v>
      </c>
      <c r="C15" s="137"/>
      <c r="D15" s="133"/>
      <c r="E15" s="133"/>
      <c r="F15" s="133"/>
      <c r="G15" s="133"/>
      <c r="H15" s="138"/>
      <c r="I15" s="138"/>
      <c r="J15" s="138"/>
      <c r="K15" s="138"/>
      <c r="L15" s="140"/>
      <c r="M15" s="140"/>
      <c r="N15" s="138"/>
      <c r="O15" s="21"/>
      <c r="P15" s="136"/>
      <c r="Q15" s="136"/>
      <c r="R15" s="136"/>
      <c r="S15" s="136"/>
      <c r="T15" s="66"/>
    </row>
    <row r="16" spans="1:20" ht="17.45" customHeight="1" x14ac:dyDescent="0.2">
      <c r="A16" s="259"/>
      <c r="C16" s="118" t="s">
        <v>140</v>
      </c>
      <c r="D16" s="119"/>
      <c r="E16" s="119"/>
      <c r="F16" s="119"/>
      <c r="G16" s="119"/>
      <c r="H16" s="106"/>
      <c r="I16" s="106"/>
      <c r="J16" s="120"/>
      <c r="K16" s="120"/>
      <c r="L16" s="121"/>
      <c r="M16" s="121"/>
      <c r="N16" s="120"/>
      <c r="O16" s="21"/>
      <c r="P16" s="121"/>
      <c r="Q16" s="121"/>
      <c r="R16" s="121"/>
      <c r="S16" s="121"/>
      <c r="T16" s="66"/>
    </row>
    <row r="17" spans="1:20" ht="17.45" customHeight="1" x14ac:dyDescent="0.25">
      <c r="A17" s="113"/>
      <c r="C17" s="161" t="str">
        <f>'ING-ENE'!L4</f>
        <v>ENERO 2020</v>
      </c>
      <c r="D17" s="146" t="s">
        <v>119</v>
      </c>
      <c r="E17" s="146"/>
      <c r="F17" s="146"/>
      <c r="G17" s="162">
        <v>1</v>
      </c>
      <c r="H17" s="160">
        <f>'INVERSIONES EMPR PROF'!V279</f>
        <v>0</v>
      </c>
      <c r="I17" s="163" t="s">
        <v>157</v>
      </c>
      <c r="J17" s="160"/>
      <c r="K17" s="160"/>
      <c r="L17" s="160"/>
      <c r="M17" s="160"/>
      <c r="N17" s="160">
        <f t="shared" ref="N17:N80" si="6">IF(H17&amp;J17&amp;K17&amp;L17&amp;M17="","",H17+J17+K17-L17-M17)</f>
        <v>0</v>
      </c>
      <c r="O17" s="21"/>
      <c r="P17" s="160" t="str">
        <f>IF($I17="E",H17,"")</f>
        <v/>
      </c>
      <c r="Q17" s="160"/>
      <c r="R17" s="160"/>
      <c r="S17" s="160"/>
      <c r="T17" s="50"/>
    </row>
    <row r="18" spans="1:20" ht="17.45" customHeight="1" x14ac:dyDescent="0.25">
      <c r="A18" s="110"/>
      <c r="C18" s="164" t="str">
        <f>C17</f>
        <v>ENERO 2020</v>
      </c>
      <c r="D18" s="146" t="s">
        <v>119</v>
      </c>
      <c r="E18" s="146"/>
      <c r="F18" s="146"/>
      <c r="G18" s="162">
        <v>2</v>
      </c>
      <c r="H18" s="160">
        <f>'INVERSIONES ARRENDAMIENTO'!V279</f>
        <v>0</v>
      </c>
      <c r="I18" s="163" t="s">
        <v>157</v>
      </c>
      <c r="J18" s="160"/>
      <c r="K18" s="160"/>
      <c r="L18" s="160"/>
      <c r="M18" s="160"/>
      <c r="N18" s="160">
        <f t="shared" ref="N18" si="7">IF(H18&amp;J18&amp;K18&amp;L18&amp;M18="","",H18+J18+K18-L18-M18)</f>
        <v>0</v>
      </c>
      <c r="O18" s="21"/>
      <c r="P18" s="160" t="str">
        <f t="shared" ref="P18:P81" si="8">IF($I18="E",H18,"")</f>
        <v/>
      </c>
      <c r="Q18" s="160" t="str">
        <f>IF($I18=0%,H18,"")</f>
        <v/>
      </c>
      <c r="R18" s="160" t="str">
        <f>IF(OR($I18=8%,$I18=11%),$J18/$I18,"")</f>
        <v/>
      </c>
      <c r="S18" s="160" t="str">
        <f>IF(OR($I18=15%,$I18=16%),$J18/$I18,"")</f>
        <v/>
      </c>
      <c r="T18" s="50" t="str">
        <f>IF($F18="","",IF(ISERROR(VLOOKUP(F18,PROVEEDORES!$D$8:$I$507,5,0)),1,VLOOKUP($F18,PROVEEDORES!$D$8:$I$507,5,0)))</f>
        <v/>
      </c>
    </row>
    <row r="19" spans="1:20" ht="17.45" customHeight="1" x14ac:dyDescent="0.25">
      <c r="A19" s="110"/>
      <c r="C19" s="164" t="str">
        <f>C18</f>
        <v>ENERO 2020</v>
      </c>
      <c r="D19" s="165" t="s">
        <v>177</v>
      </c>
      <c r="E19" s="146"/>
      <c r="F19" s="146"/>
      <c r="G19" s="162">
        <v>2</v>
      </c>
      <c r="H19" s="160">
        <f>IF(DATOS!E16=1,'ING-ENE'!H10*0.35,0)</f>
        <v>0</v>
      </c>
      <c r="I19" s="163" t="s">
        <v>157</v>
      </c>
      <c r="J19" s="160"/>
      <c r="K19" s="160"/>
      <c r="L19" s="160"/>
      <c r="M19" s="160"/>
      <c r="N19" s="160">
        <f t="shared" ref="N19" si="9">IF(H19&amp;J19&amp;K19&amp;L19&amp;M19="","",H19+J19+K19-L19-M19)</f>
        <v>0</v>
      </c>
      <c r="O19" s="21"/>
      <c r="P19" s="160" t="str">
        <f t="shared" si="8"/>
        <v/>
      </c>
      <c r="Q19" s="160" t="str">
        <f t="shared" ref="Q19:Q82" si="10">IF($I19=0%,H19,"")</f>
        <v/>
      </c>
      <c r="R19" s="160" t="str">
        <f t="shared" ref="R19:R82" si="11">IF(OR($I19=8%,$I19=11%),$J19/$I19,"")</f>
        <v/>
      </c>
      <c r="S19" s="160" t="str">
        <f t="shared" ref="S19:S82" si="12">IF(OR($I19=15%,$I19=16%),$J19/$I19,"")</f>
        <v/>
      </c>
      <c r="T19" s="50" t="str">
        <f>IF($F19="","",IF(ISERROR(VLOOKUP(F19,PROVEEDORES!$D$8:$I$507,5,0)),1,VLOOKUP($F19,PROVEEDORES!$D$8:$I$507,5,0)))</f>
        <v/>
      </c>
    </row>
    <row r="20" spans="1:20" ht="17.45" customHeight="1" x14ac:dyDescent="0.25">
      <c r="A20" s="110"/>
      <c r="C20" s="193"/>
      <c r="D20" s="189"/>
      <c r="E20" s="178"/>
      <c r="F20" s="178"/>
      <c r="G20" s="190">
        <f>DATOS!$E$13</f>
        <v>1</v>
      </c>
      <c r="H20" s="178"/>
      <c r="I20" s="191"/>
      <c r="J20" s="178"/>
      <c r="K20" s="178"/>
      <c r="L20" s="178"/>
      <c r="M20" s="178"/>
      <c r="N20" s="160" t="str">
        <f t="shared" si="6"/>
        <v/>
      </c>
      <c r="O20" s="21"/>
      <c r="P20" s="160" t="str">
        <f t="shared" si="8"/>
        <v/>
      </c>
      <c r="Q20" s="160">
        <f t="shared" si="10"/>
        <v>0</v>
      </c>
      <c r="R20" s="160" t="str">
        <f t="shared" si="11"/>
        <v/>
      </c>
      <c r="S20" s="160" t="str">
        <f t="shared" si="12"/>
        <v/>
      </c>
      <c r="T20" s="50" t="str">
        <f>IF($F20="","",IF(ISERROR(VLOOKUP(F20,PROVEEDORES!$D$8:$I$507,5,0)),1,VLOOKUP($F20,PROVEEDORES!$D$8:$I$507,5,0)))</f>
        <v/>
      </c>
    </row>
    <row r="21" spans="1:20" ht="17.45" customHeight="1" x14ac:dyDescent="0.25">
      <c r="A21" s="110"/>
      <c r="C21" s="193"/>
      <c r="D21" s="189"/>
      <c r="E21" s="178"/>
      <c r="F21" s="178"/>
      <c r="G21" s="190">
        <f>DATOS!$E$13</f>
        <v>1</v>
      </c>
      <c r="H21" s="178"/>
      <c r="I21" s="191"/>
      <c r="J21" s="178"/>
      <c r="K21" s="178"/>
      <c r="L21" s="178"/>
      <c r="M21" s="178"/>
      <c r="N21" s="160" t="str">
        <f t="shared" si="6"/>
        <v/>
      </c>
      <c r="O21" s="21"/>
      <c r="P21" s="160" t="str">
        <f t="shared" si="8"/>
        <v/>
      </c>
      <c r="Q21" s="160">
        <f t="shared" si="10"/>
        <v>0</v>
      </c>
      <c r="R21" s="160" t="str">
        <f t="shared" si="11"/>
        <v/>
      </c>
      <c r="S21" s="160" t="str">
        <f t="shared" si="12"/>
        <v/>
      </c>
      <c r="T21" s="50" t="str">
        <f>IF($F21="","",IF(ISERROR(VLOOKUP(F21,PROVEEDORES!$D$8:$I$507,5,0)),1,VLOOKUP($F21,PROVEEDORES!$D$8:$I$507,5,0)))</f>
        <v/>
      </c>
    </row>
    <row r="22" spans="1:20" ht="17.45" customHeight="1" x14ac:dyDescent="0.25">
      <c r="A22" s="110"/>
      <c r="C22" s="193"/>
      <c r="D22" s="189"/>
      <c r="E22" s="178"/>
      <c r="F22" s="178"/>
      <c r="G22" s="190">
        <f>DATOS!$E$13</f>
        <v>1</v>
      </c>
      <c r="H22" s="178"/>
      <c r="I22" s="191"/>
      <c r="J22" s="178"/>
      <c r="K22" s="178"/>
      <c r="L22" s="178"/>
      <c r="M22" s="178"/>
      <c r="N22" s="160" t="str">
        <f t="shared" si="6"/>
        <v/>
      </c>
      <c r="O22" s="21"/>
      <c r="P22" s="160" t="str">
        <f t="shared" si="8"/>
        <v/>
      </c>
      <c r="Q22" s="160">
        <f t="shared" si="10"/>
        <v>0</v>
      </c>
      <c r="R22" s="160" t="str">
        <f t="shared" si="11"/>
        <v/>
      </c>
      <c r="S22" s="160" t="str">
        <f t="shared" si="12"/>
        <v/>
      </c>
      <c r="T22" s="50" t="str">
        <f>IF($F22="","",IF(ISERROR(VLOOKUP(F22,PROVEEDORES!$D$8:$I$507,5,0)),1,VLOOKUP($F22,PROVEEDORES!$D$8:$I$507,5,0)))</f>
        <v/>
      </c>
    </row>
    <row r="23" spans="1:20" ht="17.45" customHeight="1" x14ac:dyDescent="0.25">
      <c r="A23" s="110"/>
      <c r="C23" s="193"/>
      <c r="D23" s="189"/>
      <c r="E23" s="178"/>
      <c r="F23" s="178"/>
      <c r="G23" s="190">
        <f>DATOS!$E$13</f>
        <v>1</v>
      </c>
      <c r="H23" s="178"/>
      <c r="I23" s="191"/>
      <c r="J23" s="178"/>
      <c r="K23" s="178"/>
      <c r="L23" s="178"/>
      <c r="M23" s="178"/>
      <c r="N23" s="160" t="str">
        <f t="shared" si="6"/>
        <v/>
      </c>
      <c r="O23" s="21"/>
      <c r="P23" s="160" t="str">
        <f t="shared" si="8"/>
        <v/>
      </c>
      <c r="Q23" s="160">
        <f t="shared" si="10"/>
        <v>0</v>
      </c>
      <c r="R23" s="160" t="str">
        <f t="shared" si="11"/>
        <v/>
      </c>
      <c r="S23" s="160" t="str">
        <f t="shared" si="12"/>
        <v/>
      </c>
      <c r="T23" s="50" t="str">
        <f>IF($F23="","",IF(ISERROR(VLOOKUP(F23,PROVEEDORES!$D$8:$I$507,5,0)),1,VLOOKUP($F23,PROVEEDORES!$D$8:$I$507,5,0)))</f>
        <v/>
      </c>
    </row>
    <row r="24" spans="1:20" ht="17.45" customHeight="1" x14ac:dyDescent="0.25">
      <c r="A24" s="110"/>
      <c r="C24" s="193"/>
      <c r="D24" s="189"/>
      <c r="E24" s="178"/>
      <c r="F24" s="178"/>
      <c r="G24" s="190">
        <f>DATOS!$E$13</f>
        <v>1</v>
      </c>
      <c r="H24" s="178"/>
      <c r="I24" s="191"/>
      <c r="J24" s="178"/>
      <c r="K24" s="178"/>
      <c r="L24" s="178"/>
      <c r="M24" s="178"/>
      <c r="N24" s="160" t="str">
        <f t="shared" si="6"/>
        <v/>
      </c>
      <c r="O24" s="21"/>
      <c r="P24" s="160" t="str">
        <f t="shared" si="8"/>
        <v/>
      </c>
      <c r="Q24" s="160">
        <f t="shared" si="10"/>
        <v>0</v>
      </c>
      <c r="R24" s="160" t="str">
        <f t="shared" si="11"/>
        <v/>
      </c>
      <c r="S24" s="160" t="str">
        <f t="shared" si="12"/>
        <v/>
      </c>
      <c r="T24" s="50" t="str">
        <f>IF($F24="","",IF(ISERROR(VLOOKUP(F24,PROVEEDORES!$D$8:$I$507,5,0)),1,VLOOKUP($F24,PROVEEDORES!$D$8:$I$507,5,0)))</f>
        <v/>
      </c>
    </row>
    <row r="25" spans="1:20" ht="17.45" customHeight="1" x14ac:dyDescent="0.25">
      <c r="A25" s="110"/>
      <c r="C25" s="193"/>
      <c r="D25" s="189"/>
      <c r="E25" s="178"/>
      <c r="F25" s="178"/>
      <c r="G25" s="190">
        <f>DATOS!$E$13</f>
        <v>1</v>
      </c>
      <c r="H25" s="178"/>
      <c r="I25" s="191"/>
      <c r="J25" s="178"/>
      <c r="K25" s="178"/>
      <c r="L25" s="178"/>
      <c r="M25" s="178"/>
      <c r="N25" s="160" t="str">
        <f t="shared" si="6"/>
        <v/>
      </c>
      <c r="O25" s="21"/>
      <c r="P25" s="160" t="str">
        <f t="shared" si="8"/>
        <v/>
      </c>
      <c r="Q25" s="160">
        <f t="shared" si="10"/>
        <v>0</v>
      </c>
      <c r="R25" s="160" t="str">
        <f t="shared" si="11"/>
        <v/>
      </c>
      <c r="S25" s="160" t="str">
        <f t="shared" si="12"/>
        <v/>
      </c>
      <c r="T25" s="50" t="str">
        <f>IF($F25="","",IF(ISERROR(VLOOKUP(F25,PROVEEDORES!$D$8:$I$507,5,0)),1,VLOOKUP($F25,PROVEEDORES!$D$8:$I$507,5,0)))</f>
        <v/>
      </c>
    </row>
    <row r="26" spans="1:20" ht="17.45" customHeight="1" x14ac:dyDescent="0.25">
      <c r="A26" s="110"/>
      <c r="C26" s="193"/>
      <c r="D26" s="189"/>
      <c r="E26" s="178"/>
      <c r="F26" s="178"/>
      <c r="G26" s="190">
        <f>DATOS!$E$13</f>
        <v>1</v>
      </c>
      <c r="H26" s="178"/>
      <c r="I26" s="191"/>
      <c r="J26" s="178"/>
      <c r="K26" s="178"/>
      <c r="L26" s="178"/>
      <c r="M26" s="178"/>
      <c r="N26" s="160" t="str">
        <f t="shared" si="6"/>
        <v/>
      </c>
      <c r="O26" s="21"/>
      <c r="P26" s="160" t="str">
        <f t="shared" si="8"/>
        <v/>
      </c>
      <c r="Q26" s="160">
        <f t="shared" si="10"/>
        <v>0</v>
      </c>
      <c r="R26" s="160" t="str">
        <f t="shared" si="11"/>
        <v/>
      </c>
      <c r="S26" s="160" t="str">
        <f t="shared" si="12"/>
        <v/>
      </c>
      <c r="T26" s="50" t="str">
        <f>IF($F26="","",IF(ISERROR(VLOOKUP(F26,PROVEEDORES!$D$8:$I$507,5,0)),1,VLOOKUP($F26,PROVEEDORES!$D$8:$I$507,5,0)))</f>
        <v/>
      </c>
    </row>
    <row r="27" spans="1:20" ht="17.45" customHeight="1" x14ac:dyDescent="0.25">
      <c r="A27" s="110"/>
      <c r="C27" s="193"/>
      <c r="D27" s="189"/>
      <c r="E27" s="178"/>
      <c r="F27" s="178"/>
      <c r="G27" s="190">
        <f>DATOS!$E$13</f>
        <v>1</v>
      </c>
      <c r="H27" s="178"/>
      <c r="I27" s="191"/>
      <c r="J27" s="178"/>
      <c r="K27" s="178"/>
      <c r="L27" s="178"/>
      <c r="M27" s="178"/>
      <c r="N27" s="160" t="str">
        <f t="shared" si="6"/>
        <v/>
      </c>
      <c r="O27" s="21"/>
      <c r="P27" s="160" t="str">
        <f t="shared" si="8"/>
        <v/>
      </c>
      <c r="Q27" s="160">
        <f t="shared" si="10"/>
        <v>0</v>
      </c>
      <c r="R27" s="160" t="str">
        <f t="shared" si="11"/>
        <v/>
      </c>
      <c r="S27" s="160" t="str">
        <f t="shared" si="12"/>
        <v/>
      </c>
      <c r="T27" s="50" t="str">
        <f>IF($F27="","",IF(ISERROR(VLOOKUP(F27,PROVEEDORES!$D$8:$I$507,5,0)),1,VLOOKUP($F27,PROVEEDORES!$D$8:$I$507,5,0)))</f>
        <v/>
      </c>
    </row>
    <row r="28" spans="1:20" ht="17.45" customHeight="1" x14ac:dyDescent="0.25">
      <c r="A28" s="111"/>
      <c r="C28" s="193"/>
      <c r="D28" s="189"/>
      <c r="E28" s="178"/>
      <c r="F28" s="178"/>
      <c r="G28" s="190">
        <f>DATOS!$E$13</f>
        <v>1</v>
      </c>
      <c r="H28" s="178"/>
      <c r="I28" s="191"/>
      <c r="J28" s="178"/>
      <c r="K28" s="178"/>
      <c r="L28" s="178"/>
      <c r="M28" s="178"/>
      <c r="N28" s="160" t="str">
        <f t="shared" si="6"/>
        <v/>
      </c>
      <c r="O28" s="21"/>
      <c r="P28" s="160" t="str">
        <f t="shared" si="8"/>
        <v/>
      </c>
      <c r="Q28" s="160">
        <f t="shared" si="10"/>
        <v>0</v>
      </c>
      <c r="R28" s="160" t="str">
        <f t="shared" si="11"/>
        <v/>
      </c>
      <c r="S28" s="160" t="str">
        <f t="shared" si="12"/>
        <v/>
      </c>
      <c r="T28" s="50" t="str">
        <f>IF($F28="","",IF(ISERROR(VLOOKUP(F28,PROVEEDORES!$D$8:$I$507,5,0)),1,VLOOKUP($F28,PROVEEDORES!$D$8:$I$507,5,0)))</f>
        <v/>
      </c>
    </row>
    <row r="29" spans="1:20" ht="17.45" customHeight="1" x14ac:dyDescent="0.25">
      <c r="A29" s="111"/>
      <c r="C29" s="193"/>
      <c r="D29" s="189"/>
      <c r="E29" s="178"/>
      <c r="F29" s="178"/>
      <c r="G29" s="190">
        <f>DATOS!$E$13</f>
        <v>1</v>
      </c>
      <c r="H29" s="178"/>
      <c r="I29" s="191"/>
      <c r="J29" s="178"/>
      <c r="K29" s="178"/>
      <c r="L29" s="178"/>
      <c r="M29" s="178"/>
      <c r="N29" s="160" t="str">
        <f t="shared" si="6"/>
        <v/>
      </c>
      <c r="O29" s="21"/>
      <c r="P29" s="160" t="str">
        <f t="shared" si="8"/>
        <v/>
      </c>
      <c r="Q29" s="160">
        <f t="shared" si="10"/>
        <v>0</v>
      </c>
      <c r="R29" s="160" t="str">
        <f t="shared" si="11"/>
        <v/>
      </c>
      <c r="S29" s="160" t="str">
        <f t="shared" si="12"/>
        <v/>
      </c>
      <c r="T29" s="50" t="str">
        <f>IF($F29="","",IF(ISERROR(VLOOKUP(F29,PROVEEDORES!$D$8:$I$507,5,0)),1,VLOOKUP($F29,PROVEEDORES!$D$8:$I$507,5,0)))</f>
        <v/>
      </c>
    </row>
    <row r="30" spans="1:20" ht="17.45" customHeight="1" x14ac:dyDescent="0.25">
      <c r="A30" s="111"/>
      <c r="C30" s="193"/>
      <c r="D30" s="189"/>
      <c r="E30" s="178"/>
      <c r="F30" s="178"/>
      <c r="G30" s="190">
        <f>DATOS!$E$13</f>
        <v>1</v>
      </c>
      <c r="H30" s="178"/>
      <c r="I30" s="191"/>
      <c r="J30" s="178"/>
      <c r="K30" s="178"/>
      <c r="L30" s="178"/>
      <c r="M30" s="178"/>
      <c r="N30" s="160" t="str">
        <f t="shared" si="6"/>
        <v/>
      </c>
      <c r="O30" s="21"/>
      <c r="P30" s="160" t="str">
        <f t="shared" si="8"/>
        <v/>
      </c>
      <c r="Q30" s="160">
        <f t="shared" si="10"/>
        <v>0</v>
      </c>
      <c r="R30" s="160" t="str">
        <f t="shared" si="11"/>
        <v/>
      </c>
      <c r="S30" s="160" t="str">
        <f t="shared" si="12"/>
        <v/>
      </c>
      <c r="T30" s="50" t="str">
        <f>IF($F30="","",IF(ISERROR(VLOOKUP(F30,PROVEEDORES!$D$8:$I$507,5,0)),1,VLOOKUP($F30,PROVEEDORES!$D$8:$I$507,5,0)))</f>
        <v/>
      </c>
    </row>
    <row r="31" spans="1:20" ht="17.45" customHeight="1" x14ac:dyDescent="0.25">
      <c r="A31" s="111"/>
      <c r="C31" s="193"/>
      <c r="D31" s="189"/>
      <c r="E31" s="178"/>
      <c r="F31" s="178"/>
      <c r="G31" s="190">
        <f>DATOS!$E$13</f>
        <v>1</v>
      </c>
      <c r="H31" s="178"/>
      <c r="I31" s="191"/>
      <c r="J31" s="178"/>
      <c r="K31" s="178"/>
      <c r="L31" s="178"/>
      <c r="M31" s="178"/>
      <c r="N31" s="160" t="str">
        <f t="shared" si="6"/>
        <v/>
      </c>
      <c r="O31" s="21"/>
      <c r="P31" s="160" t="str">
        <f t="shared" si="8"/>
        <v/>
      </c>
      <c r="Q31" s="160">
        <f t="shared" si="10"/>
        <v>0</v>
      </c>
      <c r="R31" s="160" t="str">
        <f t="shared" si="11"/>
        <v/>
      </c>
      <c r="S31" s="160" t="str">
        <f t="shared" si="12"/>
        <v/>
      </c>
      <c r="T31" s="50" t="str">
        <f>IF($F31="","",IF(ISERROR(VLOOKUP(F31,PROVEEDORES!$D$8:$I$507,5,0)),1,VLOOKUP($F31,PROVEEDORES!$D$8:$I$507,5,0)))</f>
        <v/>
      </c>
    </row>
    <row r="32" spans="1:20" ht="17.45" customHeight="1" x14ac:dyDescent="0.25">
      <c r="A32" s="111"/>
      <c r="C32" s="193"/>
      <c r="D32" s="189"/>
      <c r="E32" s="178"/>
      <c r="F32" s="178"/>
      <c r="G32" s="190">
        <f>DATOS!$E$13</f>
        <v>1</v>
      </c>
      <c r="H32" s="178"/>
      <c r="I32" s="191"/>
      <c r="J32" s="178"/>
      <c r="K32" s="178"/>
      <c r="L32" s="178"/>
      <c r="M32" s="178"/>
      <c r="N32" s="160" t="str">
        <f t="shared" si="6"/>
        <v/>
      </c>
      <c r="O32" s="21"/>
      <c r="P32" s="160" t="str">
        <f t="shared" si="8"/>
        <v/>
      </c>
      <c r="Q32" s="160">
        <f t="shared" si="10"/>
        <v>0</v>
      </c>
      <c r="R32" s="160" t="str">
        <f t="shared" si="11"/>
        <v/>
      </c>
      <c r="S32" s="160" t="str">
        <f t="shared" si="12"/>
        <v/>
      </c>
      <c r="T32" s="50" t="str">
        <f>IF($F32="","",IF(ISERROR(VLOOKUP(F32,PROVEEDORES!$D$8:$I$507,5,0)),1,VLOOKUP($F32,PROVEEDORES!$D$8:$I$507,5,0)))</f>
        <v/>
      </c>
    </row>
    <row r="33" spans="1:20" ht="17.45" customHeight="1" x14ac:dyDescent="0.25">
      <c r="A33" s="111"/>
      <c r="C33" s="193"/>
      <c r="D33" s="189"/>
      <c r="E33" s="178"/>
      <c r="F33" s="178"/>
      <c r="G33" s="190">
        <f>DATOS!$E$13</f>
        <v>1</v>
      </c>
      <c r="H33" s="178"/>
      <c r="I33" s="191"/>
      <c r="J33" s="178"/>
      <c r="K33" s="178"/>
      <c r="L33" s="178"/>
      <c r="M33" s="178"/>
      <c r="N33" s="160" t="str">
        <f t="shared" si="6"/>
        <v/>
      </c>
      <c r="O33" s="21"/>
      <c r="P33" s="160" t="str">
        <f t="shared" si="8"/>
        <v/>
      </c>
      <c r="Q33" s="160">
        <f t="shared" si="10"/>
        <v>0</v>
      </c>
      <c r="R33" s="160" t="str">
        <f t="shared" si="11"/>
        <v/>
      </c>
      <c r="S33" s="160" t="str">
        <f t="shared" si="12"/>
        <v/>
      </c>
      <c r="T33" s="50" t="str">
        <f>IF($F33="","",IF(ISERROR(VLOOKUP(F33,PROVEEDORES!$D$8:$I$507,5,0)),1,VLOOKUP($F33,PROVEEDORES!$D$8:$I$507,5,0)))</f>
        <v/>
      </c>
    </row>
    <row r="34" spans="1:20" ht="17.45" customHeight="1" x14ac:dyDescent="0.25">
      <c r="A34" s="111"/>
      <c r="C34" s="193"/>
      <c r="D34" s="189"/>
      <c r="E34" s="178"/>
      <c r="F34" s="178"/>
      <c r="G34" s="190">
        <f>DATOS!$E$13</f>
        <v>1</v>
      </c>
      <c r="H34" s="178"/>
      <c r="I34" s="191"/>
      <c r="J34" s="178"/>
      <c r="K34" s="178"/>
      <c r="L34" s="178"/>
      <c r="M34" s="178"/>
      <c r="N34" s="160" t="str">
        <f t="shared" si="6"/>
        <v/>
      </c>
      <c r="O34" s="21"/>
      <c r="P34" s="160" t="str">
        <f t="shared" si="8"/>
        <v/>
      </c>
      <c r="Q34" s="160">
        <f t="shared" si="10"/>
        <v>0</v>
      </c>
      <c r="R34" s="160" t="str">
        <f t="shared" si="11"/>
        <v/>
      </c>
      <c r="S34" s="160" t="str">
        <f t="shared" si="12"/>
        <v/>
      </c>
      <c r="T34" s="50" t="str">
        <f>IF($F34="","",IF(ISERROR(VLOOKUP(F34,PROVEEDORES!$D$8:$I$507,5,0)),1,VLOOKUP($F34,PROVEEDORES!$D$8:$I$507,5,0)))</f>
        <v/>
      </c>
    </row>
    <row r="35" spans="1:20" ht="17.45" customHeight="1" x14ac:dyDescent="0.25">
      <c r="A35" s="111"/>
      <c r="C35" s="193"/>
      <c r="D35" s="189"/>
      <c r="E35" s="178"/>
      <c r="F35" s="178"/>
      <c r="G35" s="190">
        <f>DATOS!$E$13</f>
        <v>1</v>
      </c>
      <c r="H35" s="178"/>
      <c r="I35" s="191"/>
      <c r="J35" s="178"/>
      <c r="K35" s="178"/>
      <c r="L35" s="178"/>
      <c r="M35" s="178"/>
      <c r="N35" s="160" t="str">
        <f t="shared" si="6"/>
        <v/>
      </c>
      <c r="O35" s="21"/>
      <c r="P35" s="160" t="str">
        <f t="shared" si="8"/>
        <v/>
      </c>
      <c r="Q35" s="160">
        <f t="shared" si="10"/>
        <v>0</v>
      </c>
      <c r="R35" s="160" t="str">
        <f t="shared" si="11"/>
        <v/>
      </c>
      <c r="S35" s="160" t="str">
        <f t="shared" si="12"/>
        <v/>
      </c>
      <c r="T35" s="50" t="str">
        <f>IF($F35="","",IF(ISERROR(VLOOKUP(F35,PROVEEDORES!$D$8:$I$507,5,0)),1,VLOOKUP($F35,PROVEEDORES!$D$8:$I$507,5,0)))</f>
        <v/>
      </c>
    </row>
    <row r="36" spans="1:20" ht="17.45" customHeight="1" x14ac:dyDescent="0.25">
      <c r="A36" s="111"/>
      <c r="C36" s="193"/>
      <c r="D36" s="189"/>
      <c r="E36" s="178"/>
      <c r="F36" s="178"/>
      <c r="G36" s="190">
        <f>DATOS!$E$13</f>
        <v>1</v>
      </c>
      <c r="H36" s="178"/>
      <c r="I36" s="191"/>
      <c r="J36" s="178"/>
      <c r="K36" s="178"/>
      <c r="L36" s="178"/>
      <c r="M36" s="178"/>
      <c r="N36" s="160" t="str">
        <f t="shared" si="6"/>
        <v/>
      </c>
      <c r="O36" s="21"/>
      <c r="P36" s="160" t="str">
        <f t="shared" si="8"/>
        <v/>
      </c>
      <c r="Q36" s="160">
        <f t="shared" si="10"/>
        <v>0</v>
      </c>
      <c r="R36" s="160" t="str">
        <f t="shared" si="11"/>
        <v/>
      </c>
      <c r="S36" s="160" t="str">
        <f t="shared" si="12"/>
        <v/>
      </c>
      <c r="T36" s="50" t="str">
        <f>IF($F36="","",IF(ISERROR(VLOOKUP(F36,PROVEEDORES!$D$8:$I$507,5,0)),1,VLOOKUP($F36,PROVEEDORES!$D$8:$I$507,5,0)))</f>
        <v/>
      </c>
    </row>
    <row r="37" spans="1:20" ht="17.45" customHeight="1" x14ac:dyDescent="0.25">
      <c r="A37" s="111"/>
      <c r="C37" s="193"/>
      <c r="D37" s="189"/>
      <c r="E37" s="178"/>
      <c r="F37" s="178"/>
      <c r="G37" s="190">
        <f>DATOS!$E$13</f>
        <v>1</v>
      </c>
      <c r="H37" s="178"/>
      <c r="I37" s="191"/>
      <c r="J37" s="178"/>
      <c r="K37" s="178"/>
      <c r="L37" s="178"/>
      <c r="M37" s="178"/>
      <c r="N37" s="160" t="str">
        <f t="shared" si="6"/>
        <v/>
      </c>
      <c r="O37" s="21"/>
      <c r="P37" s="160" t="str">
        <f t="shared" si="8"/>
        <v/>
      </c>
      <c r="Q37" s="160">
        <f t="shared" si="10"/>
        <v>0</v>
      </c>
      <c r="R37" s="160" t="str">
        <f t="shared" si="11"/>
        <v/>
      </c>
      <c r="S37" s="160" t="str">
        <f t="shared" si="12"/>
        <v/>
      </c>
      <c r="T37" s="50" t="str">
        <f>IF($F37="","",IF(ISERROR(VLOOKUP(F37,PROVEEDORES!$D$8:$I$507,5,0)),1,VLOOKUP($F37,PROVEEDORES!$D$8:$I$507,5,0)))</f>
        <v/>
      </c>
    </row>
    <row r="38" spans="1:20" ht="17.45" customHeight="1" x14ac:dyDescent="0.25">
      <c r="A38" s="111"/>
      <c r="C38" s="193"/>
      <c r="D38" s="189"/>
      <c r="E38" s="178"/>
      <c r="F38" s="178"/>
      <c r="G38" s="190">
        <f>DATOS!$E$13</f>
        <v>1</v>
      </c>
      <c r="H38" s="178"/>
      <c r="I38" s="191"/>
      <c r="J38" s="178"/>
      <c r="K38" s="178"/>
      <c r="L38" s="178"/>
      <c r="M38" s="178"/>
      <c r="N38" s="160" t="str">
        <f t="shared" si="6"/>
        <v/>
      </c>
      <c r="O38" s="21"/>
      <c r="P38" s="160" t="str">
        <f t="shared" si="8"/>
        <v/>
      </c>
      <c r="Q38" s="160">
        <f t="shared" si="10"/>
        <v>0</v>
      </c>
      <c r="R38" s="160" t="str">
        <f t="shared" si="11"/>
        <v/>
      </c>
      <c r="S38" s="160" t="str">
        <f t="shared" si="12"/>
        <v/>
      </c>
      <c r="T38" s="50" t="str">
        <f>IF($F38="","",IF(ISERROR(VLOOKUP(F38,PROVEEDORES!$D$8:$I$507,5,0)),1,VLOOKUP($F38,PROVEEDORES!$D$8:$I$507,5,0)))</f>
        <v/>
      </c>
    </row>
    <row r="39" spans="1:20" ht="17.45" customHeight="1" x14ac:dyDescent="0.25">
      <c r="A39" s="111"/>
      <c r="C39" s="193"/>
      <c r="D39" s="189"/>
      <c r="E39" s="178"/>
      <c r="F39" s="178"/>
      <c r="G39" s="190">
        <f>DATOS!$E$13</f>
        <v>1</v>
      </c>
      <c r="H39" s="178"/>
      <c r="I39" s="191"/>
      <c r="J39" s="178"/>
      <c r="K39" s="178"/>
      <c r="L39" s="178"/>
      <c r="M39" s="178"/>
      <c r="N39" s="160" t="str">
        <f t="shared" si="6"/>
        <v/>
      </c>
      <c r="O39" s="21"/>
      <c r="P39" s="160" t="str">
        <f t="shared" si="8"/>
        <v/>
      </c>
      <c r="Q39" s="160">
        <f t="shared" si="10"/>
        <v>0</v>
      </c>
      <c r="R39" s="160" t="str">
        <f t="shared" si="11"/>
        <v/>
      </c>
      <c r="S39" s="160" t="str">
        <f t="shared" si="12"/>
        <v/>
      </c>
      <c r="T39" s="50" t="str">
        <f>IF($F39="","",IF(ISERROR(VLOOKUP(F39,PROVEEDORES!$D$8:$I$507,5,0)),1,VLOOKUP($F39,PROVEEDORES!$D$8:$I$507,5,0)))</f>
        <v/>
      </c>
    </row>
    <row r="40" spans="1:20" ht="17.45" customHeight="1" x14ac:dyDescent="0.25">
      <c r="A40" s="111"/>
      <c r="C40" s="193"/>
      <c r="D40" s="189"/>
      <c r="E40" s="178"/>
      <c r="F40" s="178"/>
      <c r="G40" s="190">
        <f>DATOS!$E$13</f>
        <v>1</v>
      </c>
      <c r="H40" s="178"/>
      <c r="I40" s="191"/>
      <c r="J40" s="178"/>
      <c r="K40" s="178"/>
      <c r="L40" s="178"/>
      <c r="M40" s="178"/>
      <c r="N40" s="160" t="str">
        <f t="shared" si="6"/>
        <v/>
      </c>
      <c r="O40" s="21"/>
      <c r="P40" s="160" t="str">
        <f t="shared" si="8"/>
        <v/>
      </c>
      <c r="Q40" s="160">
        <f t="shared" si="10"/>
        <v>0</v>
      </c>
      <c r="R40" s="160" t="str">
        <f t="shared" si="11"/>
        <v/>
      </c>
      <c r="S40" s="160" t="str">
        <f t="shared" si="12"/>
        <v/>
      </c>
      <c r="T40" s="50" t="str">
        <f>IF($F40="","",IF(ISERROR(VLOOKUP(F40,PROVEEDORES!$D$8:$I$507,5,0)),1,VLOOKUP($F40,PROVEEDORES!$D$8:$I$507,5,0)))</f>
        <v/>
      </c>
    </row>
    <row r="41" spans="1:20" ht="17.45" customHeight="1" x14ac:dyDescent="0.25">
      <c r="A41" s="111"/>
      <c r="C41" s="193"/>
      <c r="D41" s="189"/>
      <c r="E41" s="178"/>
      <c r="F41" s="178"/>
      <c r="G41" s="190">
        <f>DATOS!$E$13</f>
        <v>1</v>
      </c>
      <c r="H41" s="178"/>
      <c r="I41" s="191"/>
      <c r="J41" s="178"/>
      <c r="K41" s="178"/>
      <c r="L41" s="178"/>
      <c r="M41" s="178"/>
      <c r="N41" s="160" t="str">
        <f t="shared" si="6"/>
        <v/>
      </c>
      <c r="O41" s="21"/>
      <c r="P41" s="160" t="str">
        <f t="shared" si="8"/>
        <v/>
      </c>
      <c r="Q41" s="160">
        <f t="shared" si="10"/>
        <v>0</v>
      </c>
      <c r="R41" s="160" t="str">
        <f t="shared" si="11"/>
        <v/>
      </c>
      <c r="S41" s="160" t="str">
        <f t="shared" si="12"/>
        <v/>
      </c>
      <c r="T41" s="50" t="str">
        <f>IF($F41="","",IF(ISERROR(VLOOKUP(F41,PROVEEDORES!$D$8:$I$507,5,0)),1,VLOOKUP($F41,PROVEEDORES!$D$8:$I$507,5,0)))</f>
        <v/>
      </c>
    </row>
    <row r="42" spans="1:20" ht="17.45" customHeight="1" x14ac:dyDescent="0.25">
      <c r="A42" s="111"/>
      <c r="C42" s="193"/>
      <c r="D42" s="189"/>
      <c r="E42" s="178"/>
      <c r="F42" s="178"/>
      <c r="G42" s="190">
        <f>DATOS!$E$13</f>
        <v>1</v>
      </c>
      <c r="H42" s="178"/>
      <c r="I42" s="191"/>
      <c r="J42" s="178"/>
      <c r="K42" s="178"/>
      <c r="L42" s="178"/>
      <c r="M42" s="178"/>
      <c r="N42" s="160" t="str">
        <f t="shared" si="6"/>
        <v/>
      </c>
      <c r="O42" s="21"/>
      <c r="P42" s="160" t="str">
        <f t="shared" si="8"/>
        <v/>
      </c>
      <c r="Q42" s="160">
        <f t="shared" si="10"/>
        <v>0</v>
      </c>
      <c r="R42" s="160" t="str">
        <f t="shared" si="11"/>
        <v/>
      </c>
      <c r="S42" s="160" t="str">
        <f t="shared" si="12"/>
        <v/>
      </c>
      <c r="T42" s="50" t="str">
        <f>IF($F42="","",IF(ISERROR(VLOOKUP(F42,PROVEEDORES!$D$8:$I$507,5,0)),1,VLOOKUP($F42,PROVEEDORES!$D$8:$I$507,5,0)))</f>
        <v/>
      </c>
    </row>
    <row r="43" spans="1:20" ht="17.45" customHeight="1" x14ac:dyDescent="0.25">
      <c r="A43" s="111"/>
      <c r="C43" s="193"/>
      <c r="D43" s="189"/>
      <c r="E43" s="178"/>
      <c r="F43" s="178"/>
      <c r="G43" s="190">
        <f>DATOS!$E$13</f>
        <v>1</v>
      </c>
      <c r="H43" s="178"/>
      <c r="I43" s="191"/>
      <c r="J43" s="178"/>
      <c r="K43" s="178"/>
      <c r="L43" s="178"/>
      <c r="M43" s="178"/>
      <c r="N43" s="160" t="str">
        <f t="shared" si="6"/>
        <v/>
      </c>
      <c r="O43" s="21"/>
      <c r="P43" s="160" t="str">
        <f t="shared" si="8"/>
        <v/>
      </c>
      <c r="Q43" s="160">
        <f t="shared" si="10"/>
        <v>0</v>
      </c>
      <c r="R43" s="160" t="str">
        <f t="shared" si="11"/>
        <v/>
      </c>
      <c r="S43" s="160" t="str">
        <f t="shared" si="12"/>
        <v/>
      </c>
      <c r="T43" s="50" t="str">
        <f>IF($F43="","",IF(ISERROR(VLOOKUP(F43,PROVEEDORES!$D$8:$I$507,5,0)),1,VLOOKUP($F43,PROVEEDORES!$D$8:$I$507,5,0)))</f>
        <v/>
      </c>
    </row>
    <row r="44" spans="1:20" ht="17.45" customHeight="1" x14ac:dyDescent="0.25">
      <c r="A44" s="111"/>
      <c r="C44" s="193"/>
      <c r="D44" s="189"/>
      <c r="E44" s="178"/>
      <c r="F44" s="178"/>
      <c r="G44" s="190">
        <f>DATOS!$E$13</f>
        <v>1</v>
      </c>
      <c r="H44" s="178"/>
      <c r="I44" s="191"/>
      <c r="J44" s="178"/>
      <c r="K44" s="178"/>
      <c r="L44" s="178"/>
      <c r="M44" s="178"/>
      <c r="N44" s="160" t="str">
        <f t="shared" si="6"/>
        <v/>
      </c>
      <c r="O44" s="21"/>
      <c r="P44" s="160" t="str">
        <f t="shared" si="8"/>
        <v/>
      </c>
      <c r="Q44" s="160">
        <f t="shared" si="10"/>
        <v>0</v>
      </c>
      <c r="R44" s="160" t="str">
        <f t="shared" si="11"/>
        <v/>
      </c>
      <c r="S44" s="160" t="str">
        <f t="shared" si="12"/>
        <v/>
      </c>
      <c r="T44" s="50" t="str">
        <f>IF($F44="","",IF(ISERROR(VLOOKUP(F44,PROVEEDORES!$D$8:$I$507,5,0)),1,VLOOKUP($F44,PROVEEDORES!$D$8:$I$507,5,0)))</f>
        <v/>
      </c>
    </row>
    <row r="45" spans="1:20" ht="17.45" customHeight="1" x14ac:dyDescent="0.25">
      <c r="A45" s="111"/>
      <c r="C45" s="193"/>
      <c r="D45" s="189"/>
      <c r="E45" s="178"/>
      <c r="F45" s="178"/>
      <c r="G45" s="190">
        <f>DATOS!$E$13</f>
        <v>1</v>
      </c>
      <c r="H45" s="178"/>
      <c r="I45" s="191"/>
      <c r="J45" s="178"/>
      <c r="K45" s="178"/>
      <c r="L45" s="178"/>
      <c r="M45" s="178"/>
      <c r="N45" s="160" t="str">
        <f t="shared" si="6"/>
        <v/>
      </c>
      <c r="O45" s="21"/>
      <c r="P45" s="160" t="str">
        <f t="shared" si="8"/>
        <v/>
      </c>
      <c r="Q45" s="160">
        <f t="shared" si="10"/>
        <v>0</v>
      </c>
      <c r="R45" s="160" t="str">
        <f t="shared" si="11"/>
        <v/>
      </c>
      <c r="S45" s="160" t="str">
        <f t="shared" si="12"/>
        <v/>
      </c>
      <c r="T45" s="50" t="str">
        <f>IF($F45="","",IF(ISERROR(VLOOKUP(F45,PROVEEDORES!$D$8:$I$507,5,0)),1,VLOOKUP($F45,PROVEEDORES!$D$8:$I$507,5,0)))</f>
        <v/>
      </c>
    </row>
    <row r="46" spans="1:20" ht="17.45" customHeight="1" x14ac:dyDescent="0.25">
      <c r="C46" s="193"/>
      <c r="D46" s="189"/>
      <c r="E46" s="178"/>
      <c r="F46" s="178"/>
      <c r="G46" s="190">
        <f>DATOS!$E$13</f>
        <v>1</v>
      </c>
      <c r="H46" s="178"/>
      <c r="I46" s="191"/>
      <c r="J46" s="178"/>
      <c r="K46" s="178"/>
      <c r="L46" s="178"/>
      <c r="M46" s="178"/>
      <c r="N46" s="160" t="str">
        <f t="shared" si="6"/>
        <v/>
      </c>
      <c r="O46" s="21"/>
      <c r="P46" s="160" t="str">
        <f t="shared" si="8"/>
        <v/>
      </c>
      <c r="Q46" s="160">
        <f t="shared" si="10"/>
        <v>0</v>
      </c>
      <c r="R46" s="160" t="str">
        <f t="shared" si="11"/>
        <v/>
      </c>
      <c r="S46" s="160" t="str">
        <f t="shared" si="12"/>
        <v/>
      </c>
      <c r="T46" s="50" t="str">
        <f>IF($F46="","",IF(ISERROR(VLOOKUP(F46,PROVEEDORES!$D$8:$I$507,5,0)),1,VLOOKUP($F46,PROVEEDORES!$D$8:$I$507,5,0)))</f>
        <v/>
      </c>
    </row>
    <row r="47" spans="1:20" ht="17.45" customHeight="1" x14ac:dyDescent="0.25">
      <c r="C47" s="193"/>
      <c r="D47" s="189"/>
      <c r="E47" s="178"/>
      <c r="F47" s="178"/>
      <c r="G47" s="190">
        <f>DATOS!$E$13</f>
        <v>1</v>
      </c>
      <c r="H47" s="178"/>
      <c r="I47" s="191"/>
      <c r="J47" s="178"/>
      <c r="K47" s="178"/>
      <c r="L47" s="178"/>
      <c r="M47" s="178"/>
      <c r="N47" s="160" t="str">
        <f t="shared" si="6"/>
        <v/>
      </c>
      <c r="O47" s="21"/>
      <c r="P47" s="160" t="str">
        <f t="shared" si="8"/>
        <v/>
      </c>
      <c r="Q47" s="160">
        <f t="shared" si="10"/>
        <v>0</v>
      </c>
      <c r="R47" s="160" t="str">
        <f t="shared" si="11"/>
        <v/>
      </c>
      <c r="S47" s="160" t="str">
        <f t="shared" si="12"/>
        <v/>
      </c>
      <c r="T47" s="50" t="str">
        <f>IF($F47="","",IF(ISERROR(VLOOKUP(F47,PROVEEDORES!$D$8:$I$507,5,0)),1,VLOOKUP($F47,PROVEEDORES!$D$8:$I$507,5,0)))</f>
        <v/>
      </c>
    </row>
    <row r="48" spans="1:20" ht="17.45" customHeight="1" x14ac:dyDescent="0.25">
      <c r="C48" s="193"/>
      <c r="D48" s="189"/>
      <c r="E48" s="178"/>
      <c r="F48" s="178"/>
      <c r="G48" s="190">
        <f>DATOS!$E$13</f>
        <v>1</v>
      </c>
      <c r="H48" s="178"/>
      <c r="I48" s="191"/>
      <c r="J48" s="178"/>
      <c r="K48" s="178"/>
      <c r="L48" s="178"/>
      <c r="M48" s="178"/>
      <c r="N48" s="160" t="str">
        <f t="shared" si="6"/>
        <v/>
      </c>
      <c r="O48" s="21"/>
      <c r="P48" s="160" t="str">
        <f t="shared" si="8"/>
        <v/>
      </c>
      <c r="Q48" s="160">
        <f t="shared" si="10"/>
        <v>0</v>
      </c>
      <c r="R48" s="160" t="str">
        <f t="shared" si="11"/>
        <v/>
      </c>
      <c r="S48" s="160" t="str">
        <f t="shared" si="12"/>
        <v/>
      </c>
      <c r="T48" s="50" t="str">
        <f>IF($F48="","",IF(ISERROR(VLOOKUP(F48,PROVEEDORES!$D$8:$I$507,5,0)),1,VLOOKUP($F48,PROVEEDORES!$D$8:$I$507,5,0)))</f>
        <v/>
      </c>
    </row>
    <row r="49" spans="3:20" ht="17.45" customHeight="1" x14ac:dyDescent="0.25">
      <c r="C49" s="193"/>
      <c r="D49" s="189"/>
      <c r="E49" s="178"/>
      <c r="F49" s="178"/>
      <c r="G49" s="190">
        <f>DATOS!$E$13</f>
        <v>1</v>
      </c>
      <c r="H49" s="178"/>
      <c r="I49" s="191"/>
      <c r="J49" s="178"/>
      <c r="K49" s="178"/>
      <c r="L49" s="178"/>
      <c r="M49" s="178"/>
      <c r="N49" s="160" t="str">
        <f t="shared" si="6"/>
        <v/>
      </c>
      <c r="O49" s="21"/>
      <c r="P49" s="160" t="str">
        <f t="shared" si="8"/>
        <v/>
      </c>
      <c r="Q49" s="160">
        <f t="shared" si="10"/>
        <v>0</v>
      </c>
      <c r="R49" s="160" t="str">
        <f t="shared" si="11"/>
        <v/>
      </c>
      <c r="S49" s="160" t="str">
        <f t="shared" si="12"/>
        <v/>
      </c>
      <c r="T49" s="50" t="str">
        <f>IF($F49="","",IF(ISERROR(VLOOKUP(F49,PROVEEDORES!$D$8:$I$507,5,0)),1,VLOOKUP($F49,PROVEEDORES!$D$8:$I$507,5,0)))</f>
        <v/>
      </c>
    </row>
    <row r="50" spans="3:20" ht="17.45" customHeight="1" x14ac:dyDescent="0.25">
      <c r="C50" s="193"/>
      <c r="D50" s="189"/>
      <c r="E50" s="178"/>
      <c r="F50" s="178"/>
      <c r="G50" s="190">
        <f>DATOS!$E$13</f>
        <v>1</v>
      </c>
      <c r="H50" s="178"/>
      <c r="I50" s="191"/>
      <c r="J50" s="178"/>
      <c r="K50" s="178"/>
      <c r="L50" s="178"/>
      <c r="M50" s="178"/>
      <c r="N50" s="160" t="str">
        <f t="shared" si="6"/>
        <v/>
      </c>
      <c r="O50" s="21"/>
      <c r="P50" s="160" t="str">
        <f t="shared" si="8"/>
        <v/>
      </c>
      <c r="Q50" s="160">
        <f t="shared" si="10"/>
        <v>0</v>
      </c>
      <c r="R50" s="160" t="str">
        <f t="shared" si="11"/>
        <v/>
      </c>
      <c r="S50" s="160" t="str">
        <f t="shared" si="12"/>
        <v/>
      </c>
      <c r="T50" s="50" t="str">
        <f>IF($F50="","",IF(ISERROR(VLOOKUP(F50,PROVEEDORES!$D$8:$I$507,5,0)),1,VLOOKUP($F50,PROVEEDORES!$D$8:$I$507,5,0)))</f>
        <v/>
      </c>
    </row>
    <row r="51" spans="3:20" ht="17.45" customHeight="1" x14ac:dyDescent="0.25">
      <c r="C51" s="188"/>
      <c r="D51" s="189"/>
      <c r="E51" s="178"/>
      <c r="F51" s="178"/>
      <c r="G51" s="190">
        <f>DATOS!$E$13</f>
        <v>1</v>
      </c>
      <c r="H51" s="178"/>
      <c r="I51" s="191"/>
      <c r="J51" s="178"/>
      <c r="K51" s="178"/>
      <c r="L51" s="178"/>
      <c r="M51" s="178"/>
      <c r="N51" s="160" t="str">
        <f t="shared" si="6"/>
        <v/>
      </c>
      <c r="O51" s="21"/>
      <c r="P51" s="160" t="str">
        <f t="shared" si="8"/>
        <v/>
      </c>
      <c r="Q51" s="160">
        <f t="shared" si="10"/>
        <v>0</v>
      </c>
      <c r="R51" s="160" t="str">
        <f t="shared" si="11"/>
        <v/>
      </c>
      <c r="S51" s="160" t="str">
        <f t="shared" si="12"/>
        <v/>
      </c>
      <c r="T51" s="50" t="str">
        <f>IF($F51="","",IF(ISERROR(VLOOKUP(F51,PROVEEDORES!$D$8:$I$507,5,0)),1,VLOOKUP($F51,PROVEEDORES!$D$8:$I$507,5,0)))</f>
        <v/>
      </c>
    </row>
    <row r="52" spans="3:20" ht="17.45" customHeight="1" x14ac:dyDescent="0.25">
      <c r="C52" s="188"/>
      <c r="D52" s="189"/>
      <c r="E52" s="178"/>
      <c r="F52" s="178"/>
      <c r="G52" s="190">
        <f>DATOS!$E$13</f>
        <v>1</v>
      </c>
      <c r="H52" s="178"/>
      <c r="I52" s="191"/>
      <c r="J52" s="178"/>
      <c r="K52" s="178"/>
      <c r="L52" s="178"/>
      <c r="M52" s="178"/>
      <c r="N52" s="160" t="str">
        <f t="shared" si="6"/>
        <v/>
      </c>
      <c r="O52" s="21"/>
      <c r="P52" s="160" t="str">
        <f t="shared" si="8"/>
        <v/>
      </c>
      <c r="Q52" s="160">
        <f t="shared" si="10"/>
        <v>0</v>
      </c>
      <c r="R52" s="160" t="str">
        <f t="shared" si="11"/>
        <v/>
      </c>
      <c r="S52" s="160" t="str">
        <f t="shared" si="12"/>
        <v/>
      </c>
      <c r="T52" s="50" t="str">
        <f>IF($F52="","",IF(ISERROR(VLOOKUP(F52,PROVEEDORES!$D$8:$I$507,5,0)),1,VLOOKUP($F52,PROVEEDORES!$D$8:$I$507,5,0)))</f>
        <v/>
      </c>
    </row>
    <row r="53" spans="3:20" ht="17.45" customHeight="1" x14ac:dyDescent="0.25">
      <c r="C53" s="188"/>
      <c r="D53" s="189"/>
      <c r="E53" s="178"/>
      <c r="F53" s="178"/>
      <c r="G53" s="190">
        <f>DATOS!$E$13</f>
        <v>1</v>
      </c>
      <c r="H53" s="178"/>
      <c r="I53" s="191"/>
      <c r="J53" s="178"/>
      <c r="K53" s="178"/>
      <c r="L53" s="178"/>
      <c r="M53" s="178"/>
      <c r="N53" s="160" t="str">
        <f t="shared" si="6"/>
        <v/>
      </c>
      <c r="O53" s="21"/>
      <c r="P53" s="160" t="str">
        <f t="shared" si="8"/>
        <v/>
      </c>
      <c r="Q53" s="160">
        <f t="shared" si="10"/>
        <v>0</v>
      </c>
      <c r="R53" s="160" t="str">
        <f t="shared" si="11"/>
        <v/>
      </c>
      <c r="S53" s="160" t="str">
        <f t="shared" si="12"/>
        <v/>
      </c>
      <c r="T53" s="50" t="str">
        <f>IF($F53="","",IF(ISERROR(VLOOKUP(F53,PROVEEDORES!$D$8:$I$507,5,0)),1,VLOOKUP($F53,PROVEEDORES!$D$8:$I$507,5,0)))</f>
        <v/>
      </c>
    </row>
    <row r="54" spans="3:20" ht="17.45" customHeight="1" x14ac:dyDescent="0.25">
      <c r="C54" s="188"/>
      <c r="D54" s="189"/>
      <c r="E54" s="178"/>
      <c r="F54" s="178"/>
      <c r="G54" s="190">
        <f>DATOS!$E$13</f>
        <v>1</v>
      </c>
      <c r="H54" s="178"/>
      <c r="I54" s="191"/>
      <c r="J54" s="178"/>
      <c r="K54" s="178"/>
      <c r="L54" s="178"/>
      <c r="M54" s="178"/>
      <c r="N54" s="160" t="str">
        <f t="shared" si="6"/>
        <v/>
      </c>
      <c r="O54" s="21"/>
      <c r="P54" s="160" t="str">
        <f t="shared" si="8"/>
        <v/>
      </c>
      <c r="Q54" s="160">
        <f t="shared" si="10"/>
        <v>0</v>
      </c>
      <c r="R54" s="160" t="str">
        <f t="shared" si="11"/>
        <v/>
      </c>
      <c r="S54" s="160" t="str">
        <f t="shared" si="12"/>
        <v/>
      </c>
      <c r="T54" s="50" t="str">
        <f>IF($F54="","",IF(ISERROR(VLOOKUP(F54,PROVEEDORES!$D$8:$I$507,5,0)),1,VLOOKUP($F54,PROVEEDORES!$D$8:$I$507,5,0)))</f>
        <v/>
      </c>
    </row>
    <row r="55" spans="3:20" ht="17.45" customHeight="1" x14ac:dyDescent="0.25">
      <c r="C55" s="188"/>
      <c r="D55" s="189"/>
      <c r="E55" s="178"/>
      <c r="F55" s="178"/>
      <c r="G55" s="190">
        <f>DATOS!$E$13</f>
        <v>1</v>
      </c>
      <c r="H55" s="178"/>
      <c r="I55" s="191"/>
      <c r="J55" s="178"/>
      <c r="K55" s="178"/>
      <c r="L55" s="178"/>
      <c r="M55" s="178"/>
      <c r="N55" s="160" t="str">
        <f t="shared" si="6"/>
        <v/>
      </c>
      <c r="O55" s="21"/>
      <c r="P55" s="160" t="str">
        <f t="shared" si="8"/>
        <v/>
      </c>
      <c r="Q55" s="160">
        <f t="shared" si="10"/>
        <v>0</v>
      </c>
      <c r="R55" s="160" t="str">
        <f t="shared" si="11"/>
        <v/>
      </c>
      <c r="S55" s="160" t="str">
        <f t="shared" si="12"/>
        <v/>
      </c>
      <c r="T55" s="50" t="str">
        <f>IF($F55="","",IF(ISERROR(VLOOKUP(F55,PROVEEDORES!$D$8:$I$507,5,0)),1,VLOOKUP($F55,PROVEEDORES!$D$8:$I$507,5,0)))</f>
        <v/>
      </c>
    </row>
    <row r="56" spans="3:20" ht="17.45" customHeight="1" x14ac:dyDescent="0.25">
      <c r="C56" s="188"/>
      <c r="D56" s="189"/>
      <c r="E56" s="178"/>
      <c r="F56" s="178"/>
      <c r="G56" s="190">
        <f>DATOS!$E$13</f>
        <v>1</v>
      </c>
      <c r="H56" s="178"/>
      <c r="I56" s="191"/>
      <c r="J56" s="178"/>
      <c r="K56" s="178"/>
      <c r="L56" s="178"/>
      <c r="M56" s="178"/>
      <c r="N56" s="160" t="str">
        <f t="shared" si="6"/>
        <v/>
      </c>
      <c r="O56" s="21"/>
      <c r="P56" s="160" t="str">
        <f t="shared" si="8"/>
        <v/>
      </c>
      <c r="Q56" s="160">
        <f t="shared" si="10"/>
        <v>0</v>
      </c>
      <c r="R56" s="160" t="str">
        <f t="shared" si="11"/>
        <v/>
      </c>
      <c r="S56" s="160" t="str">
        <f t="shared" si="12"/>
        <v/>
      </c>
      <c r="T56" s="50" t="str">
        <f>IF($F56="","",IF(ISERROR(VLOOKUP(F56,PROVEEDORES!$D$8:$I$507,5,0)),1,VLOOKUP($F56,PROVEEDORES!$D$8:$I$507,5,0)))</f>
        <v/>
      </c>
    </row>
    <row r="57" spans="3:20" ht="17.45" customHeight="1" x14ac:dyDescent="0.25">
      <c r="C57" s="188"/>
      <c r="D57" s="189"/>
      <c r="E57" s="178"/>
      <c r="F57" s="178"/>
      <c r="G57" s="190">
        <f>DATOS!$E$13</f>
        <v>1</v>
      </c>
      <c r="H57" s="178"/>
      <c r="I57" s="191"/>
      <c r="J57" s="178"/>
      <c r="K57" s="178"/>
      <c r="L57" s="178"/>
      <c r="M57" s="178"/>
      <c r="N57" s="160" t="str">
        <f t="shared" si="6"/>
        <v/>
      </c>
      <c r="O57" s="21"/>
      <c r="P57" s="160" t="str">
        <f t="shared" si="8"/>
        <v/>
      </c>
      <c r="Q57" s="160">
        <f t="shared" si="10"/>
        <v>0</v>
      </c>
      <c r="R57" s="160" t="str">
        <f t="shared" si="11"/>
        <v/>
      </c>
      <c r="S57" s="160" t="str">
        <f t="shared" si="12"/>
        <v/>
      </c>
      <c r="T57" s="50" t="str">
        <f>IF($F57="","",IF(ISERROR(VLOOKUP(F57,PROVEEDORES!$D$8:$I$507,5,0)),1,VLOOKUP($F57,PROVEEDORES!$D$8:$I$507,5,0)))</f>
        <v/>
      </c>
    </row>
    <row r="58" spans="3:20" ht="17.45" customHeight="1" x14ac:dyDescent="0.25">
      <c r="C58" s="188"/>
      <c r="D58" s="189"/>
      <c r="E58" s="178"/>
      <c r="F58" s="178"/>
      <c r="G58" s="190">
        <f>DATOS!$E$13</f>
        <v>1</v>
      </c>
      <c r="H58" s="178"/>
      <c r="I58" s="191"/>
      <c r="J58" s="178"/>
      <c r="K58" s="178"/>
      <c r="L58" s="178"/>
      <c r="M58" s="178"/>
      <c r="N58" s="160" t="str">
        <f t="shared" si="6"/>
        <v/>
      </c>
      <c r="O58" s="21"/>
      <c r="P58" s="160" t="str">
        <f t="shared" si="8"/>
        <v/>
      </c>
      <c r="Q58" s="160">
        <f t="shared" si="10"/>
        <v>0</v>
      </c>
      <c r="R58" s="160" t="str">
        <f t="shared" si="11"/>
        <v/>
      </c>
      <c r="S58" s="160" t="str">
        <f t="shared" si="12"/>
        <v/>
      </c>
      <c r="T58" s="50" t="str">
        <f>IF($F58="","",IF(ISERROR(VLOOKUP(F58,PROVEEDORES!$D$8:$I$507,5,0)),1,VLOOKUP($F58,PROVEEDORES!$D$8:$I$507,5,0)))</f>
        <v/>
      </c>
    </row>
    <row r="59" spans="3:20" ht="17.45" customHeight="1" x14ac:dyDescent="0.25">
      <c r="C59" s="188"/>
      <c r="D59" s="189"/>
      <c r="E59" s="178"/>
      <c r="F59" s="178"/>
      <c r="G59" s="190">
        <f>DATOS!$E$13</f>
        <v>1</v>
      </c>
      <c r="H59" s="178"/>
      <c r="I59" s="191"/>
      <c r="J59" s="178"/>
      <c r="K59" s="178"/>
      <c r="L59" s="178"/>
      <c r="M59" s="178"/>
      <c r="N59" s="160" t="str">
        <f t="shared" si="6"/>
        <v/>
      </c>
      <c r="O59" s="21"/>
      <c r="P59" s="160" t="str">
        <f t="shared" si="8"/>
        <v/>
      </c>
      <c r="Q59" s="160">
        <f t="shared" si="10"/>
        <v>0</v>
      </c>
      <c r="R59" s="160" t="str">
        <f t="shared" si="11"/>
        <v/>
      </c>
      <c r="S59" s="160" t="str">
        <f t="shared" si="12"/>
        <v/>
      </c>
      <c r="T59" s="50" t="str">
        <f>IF($F59="","",IF(ISERROR(VLOOKUP(F59,PROVEEDORES!$D$8:$I$507,5,0)),1,VLOOKUP($F59,PROVEEDORES!$D$8:$I$507,5,0)))</f>
        <v/>
      </c>
    </row>
    <row r="60" spans="3:20" ht="17.45" customHeight="1" x14ac:dyDescent="0.25">
      <c r="C60" s="188"/>
      <c r="D60" s="189"/>
      <c r="E60" s="178"/>
      <c r="F60" s="178"/>
      <c r="G60" s="190">
        <f>DATOS!$E$13</f>
        <v>1</v>
      </c>
      <c r="H60" s="178"/>
      <c r="I60" s="191"/>
      <c r="J60" s="178"/>
      <c r="K60" s="178"/>
      <c r="L60" s="178"/>
      <c r="M60" s="178"/>
      <c r="N60" s="160" t="str">
        <f t="shared" si="6"/>
        <v/>
      </c>
      <c r="O60" s="21"/>
      <c r="P60" s="160" t="str">
        <f t="shared" si="8"/>
        <v/>
      </c>
      <c r="Q60" s="160">
        <f t="shared" si="10"/>
        <v>0</v>
      </c>
      <c r="R60" s="160" t="str">
        <f t="shared" si="11"/>
        <v/>
      </c>
      <c r="S60" s="160" t="str">
        <f t="shared" si="12"/>
        <v/>
      </c>
      <c r="T60" s="50" t="str">
        <f>IF($F60="","",IF(ISERROR(VLOOKUP(F60,PROVEEDORES!$D$8:$I$507,5,0)),1,VLOOKUP($F60,PROVEEDORES!$D$8:$I$507,5,0)))</f>
        <v/>
      </c>
    </row>
    <row r="61" spans="3:20" ht="17.45" customHeight="1" x14ac:dyDescent="0.25">
      <c r="C61" s="188"/>
      <c r="D61" s="189"/>
      <c r="E61" s="178"/>
      <c r="F61" s="178"/>
      <c r="G61" s="190">
        <f>DATOS!$E$13</f>
        <v>1</v>
      </c>
      <c r="H61" s="178"/>
      <c r="I61" s="191"/>
      <c r="J61" s="178"/>
      <c r="K61" s="178"/>
      <c r="L61" s="178"/>
      <c r="M61" s="178"/>
      <c r="N61" s="160" t="str">
        <f t="shared" si="6"/>
        <v/>
      </c>
      <c r="O61" s="21"/>
      <c r="P61" s="160" t="str">
        <f t="shared" si="8"/>
        <v/>
      </c>
      <c r="Q61" s="160">
        <f t="shared" si="10"/>
        <v>0</v>
      </c>
      <c r="R61" s="160" t="str">
        <f t="shared" si="11"/>
        <v/>
      </c>
      <c r="S61" s="160" t="str">
        <f t="shared" si="12"/>
        <v/>
      </c>
      <c r="T61" s="50" t="str">
        <f>IF($F61="","",IF(ISERROR(VLOOKUP(F61,PROVEEDORES!$D$8:$I$507,5,0)),1,VLOOKUP($F61,PROVEEDORES!$D$8:$I$507,5,0)))</f>
        <v/>
      </c>
    </row>
    <row r="62" spans="3:20" ht="17.45" customHeight="1" x14ac:dyDescent="0.25">
      <c r="C62" s="188"/>
      <c r="D62" s="189"/>
      <c r="E62" s="178"/>
      <c r="F62" s="178"/>
      <c r="G62" s="190">
        <f>DATOS!$E$13</f>
        <v>1</v>
      </c>
      <c r="H62" s="178"/>
      <c r="I62" s="191"/>
      <c r="J62" s="178"/>
      <c r="K62" s="178"/>
      <c r="L62" s="178"/>
      <c r="M62" s="178"/>
      <c r="N62" s="160" t="str">
        <f t="shared" si="6"/>
        <v/>
      </c>
      <c r="O62" s="21"/>
      <c r="P62" s="160" t="str">
        <f t="shared" si="8"/>
        <v/>
      </c>
      <c r="Q62" s="160">
        <f t="shared" si="10"/>
        <v>0</v>
      </c>
      <c r="R62" s="160" t="str">
        <f t="shared" si="11"/>
        <v/>
      </c>
      <c r="S62" s="160" t="str">
        <f t="shared" si="12"/>
        <v/>
      </c>
      <c r="T62" s="50" t="str">
        <f>IF($F62="","",IF(ISERROR(VLOOKUP(F62,PROVEEDORES!$D$8:$I$507,5,0)),1,VLOOKUP($F62,PROVEEDORES!$D$8:$I$507,5,0)))</f>
        <v/>
      </c>
    </row>
    <row r="63" spans="3:20" ht="17.45" customHeight="1" x14ac:dyDescent="0.25">
      <c r="C63" s="188"/>
      <c r="D63" s="189"/>
      <c r="E63" s="178"/>
      <c r="F63" s="178"/>
      <c r="G63" s="190">
        <f>DATOS!$E$13</f>
        <v>1</v>
      </c>
      <c r="H63" s="178"/>
      <c r="I63" s="191"/>
      <c r="J63" s="178"/>
      <c r="K63" s="178"/>
      <c r="L63" s="178"/>
      <c r="M63" s="178"/>
      <c r="N63" s="160" t="str">
        <f t="shared" si="6"/>
        <v/>
      </c>
      <c r="O63" s="21"/>
      <c r="P63" s="160" t="str">
        <f t="shared" si="8"/>
        <v/>
      </c>
      <c r="Q63" s="160">
        <f t="shared" si="10"/>
        <v>0</v>
      </c>
      <c r="R63" s="160" t="str">
        <f t="shared" si="11"/>
        <v/>
      </c>
      <c r="S63" s="160" t="str">
        <f t="shared" si="12"/>
        <v/>
      </c>
      <c r="T63" s="50" t="str">
        <f>IF($F63="","",IF(ISERROR(VLOOKUP(F63,PROVEEDORES!$D$8:$I$507,5,0)),1,VLOOKUP($F63,PROVEEDORES!$D$8:$I$507,5,0)))</f>
        <v/>
      </c>
    </row>
    <row r="64" spans="3:20" ht="17.45" customHeight="1" x14ac:dyDescent="0.25">
      <c r="C64" s="188"/>
      <c r="D64" s="189"/>
      <c r="E64" s="178"/>
      <c r="F64" s="178"/>
      <c r="G64" s="190">
        <f>DATOS!$E$13</f>
        <v>1</v>
      </c>
      <c r="H64" s="178"/>
      <c r="I64" s="191"/>
      <c r="J64" s="178"/>
      <c r="K64" s="178"/>
      <c r="L64" s="178"/>
      <c r="M64" s="178"/>
      <c r="N64" s="160" t="str">
        <f t="shared" si="6"/>
        <v/>
      </c>
      <c r="O64" s="21"/>
      <c r="P64" s="160" t="str">
        <f t="shared" si="8"/>
        <v/>
      </c>
      <c r="Q64" s="160">
        <f t="shared" si="10"/>
        <v>0</v>
      </c>
      <c r="R64" s="160" t="str">
        <f t="shared" si="11"/>
        <v/>
      </c>
      <c r="S64" s="160" t="str">
        <f t="shared" si="12"/>
        <v/>
      </c>
      <c r="T64" s="50" t="str">
        <f>IF($F64="","",IF(ISERROR(VLOOKUP(F64,PROVEEDORES!$D$8:$I$507,5,0)),1,VLOOKUP($F64,PROVEEDORES!$D$8:$I$507,5,0)))</f>
        <v/>
      </c>
    </row>
    <row r="65" spans="3:20" ht="17.45" customHeight="1" x14ac:dyDescent="0.25">
      <c r="C65" s="188"/>
      <c r="D65" s="189"/>
      <c r="E65" s="178"/>
      <c r="F65" s="178"/>
      <c r="G65" s="190">
        <f>DATOS!$E$13</f>
        <v>1</v>
      </c>
      <c r="H65" s="178"/>
      <c r="I65" s="191"/>
      <c r="J65" s="178"/>
      <c r="K65" s="178"/>
      <c r="L65" s="178"/>
      <c r="M65" s="178"/>
      <c r="N65" s="160" t="str">
        <f t="shared" si="6"/>
        <v/>
      </c>
      <c r="O65" s="21"/>
      <c r="P65" s="160" t="str">
        <f t="shared" si="8"/>
        <v/>
      </c>
      <c r="Q65" s="160">
        <f t="shared" si="10"/>
        <v>0</v>
      </c>
      <c r="R65" s="160" t="str">
        <f t="shared" si="11"/>
        <v/>
      </c>
      <c r="S65" s="160" t="str">
        <f t="shared" si="12"/>
        <v/>
      </c>
      <c r="T65" s="50" t="str">
        <f>IF($F65="","",IF(ISERROR(VLOOKUP(F65,PROVEEDORES!$D$8:$I$507,5,0)),1,VLOOKUP($F65,PROVEEDORES!$D$8:$I$507,5,0)))</f>
        <v/>
      </c>
    </row>
    <row r="66" spans="3:20" ht="17.45" customHeight="1" x14ac:dyDescent="0.25">
      <c r="C66" s="188"/>
      <c r="D66" s="189"/>
      <c r="E66" s="178"/>
      <c r="F66" s="178"/>
      <c r="G66" s="190">
        <f>DATOS!$E$13</f>
        <v>1</v>
      </c>
      <c r="H66" s="178"/>
      <c r="I66" s="191"/>
      <c r="J66" s="178"/>
      <c r="K66" s="178"/>
      <c r="L66" s="178"/>
      <c r="M66" s="178"/>
      <c r="N66" s="160" t="str">
        <f t="shared" si="6"/>
        <v/>
      </c>
      <c r="O66" s="21"/>
      <c r="P66" s="160" t="str">
        <f t="shared" si="8"/>
        <v/>
      </c>
      <c r="Q66" s="160">
        <f t="shared" si="10"/>
        <v>0</v>
      </c>
      <c r="R66" s="160" t="str">
        <f t="shared" si="11"/>
        <v/>
      </c>
      <c r="S66" s="160" t="str">
        <f t="shared" si="12"/>
        <v/>
      </c>
      <c r="T66" s="50" t="str">
        <f>IF($F66="","",IF(ISERROR(VLOOKUP(F66,PROVEEDORES!$D$8:$I$507,5,0)),1,VLOOKUP($F66,PROVEEDORES!$D$8:$I$507,5,0)))</f>
        <v/>
      </c>
    </row>
    <row r="67" spans="3:20" ht="17.45" customHeight="1" x14ac:dyDescent="0.25">
      <c r="C67" s="188"/>
      <c r="D67" s="189"/>
      <c r="E67" s="178"/>
      <c r="F67" s="178"/>
      <c r="G67" s="190">
        <f>DATOS!$E$13</f>
        <v>1</v>
      </c>
      <c r="H67" s="178"/>
      <c r="I67" s="191"/>
      <c r="J67" s="178"/>
      <c r="K67" s="178"/>
      <c r="L67" s="178"/>
      <c r="M67" s="178"/>
      <c r="N67" s="160" t="str">
        <f t="shared" si="6"/>
        <v/>
      </c>
      <c r="O67" s="21"/>
      <c r="P67" s="160" t="str">
        <f t="shared" si="8"/>
        <v/>
      </c>
      <c r="Q67" s="160">
        <f t="shared" si="10"/>
        <v>0</v>
      </c>
      <c r="R67" s="160" t="str">
        <f t="shared" si="11"/>
        <v/>
      </c>
      <c r="S67" s="160" t="str">
        <f t="shared" si="12"/>
        <v/>
      </c>
      <c r="T67" s="50" t="str">
        <f>IF($F67="","",IF(ISERROR(VLOOKUP(F67,PROVEEDORES!$D$8:$I$507,5,0)),1,VLOOKUP($F67,PROVEEDORES!$D$8:$I$507,5,0)))</f>
        <v/>
      </c>
    </row>
    <row r="68" spans="3:20" ht="17.45" customHeight="1" x14ac:dyDescent="0.25">
      <c r="C68" s="188"/>
      <c r="D68" s="189"/>
      <c r="E68" s="178"/>
      <c r="F68" s="178"/>
      <c r="G68" s="190">
        <f>DATOS!$E$13</f>
        <v>1</v>
      </c>
      <c r="H68" s="178"/>
      <c r="I68" s="191"/>
      <c r="J68" s="178"/>
      <c r="K68" s="178"/>
      <c r="L68" s="178"/>
      <c r="M68" s="178"/>
      <c r="N68" s="160" t="str">
        <f t="shared" si="6"/>
        <v/>
      </c>
      <c r="O68" s="21"/>
      <c r="P68" s="160" t="str">
        <f t="shared" si="8"/>
        <v/>
      </c>
      <c r="Q68" s="160">
        <f t="shared" si="10"/>
        <v>0</v>
      </c>
      <c r="R68" s="160" t="str">
        <f t="shared" si="11"/>
        <v/>
      </c>
      <c r="S68" s="160" t="str">
        <f t="shared" si="12"/>
        <v/>
      </c>
      <c r="T68" s="50" t="str">
        <f>IF($F68="","",IF(ISERROR(VLOOKUP(F68,PROVEEDORES!$D$8:$I$507,5,0)),1,VLOOKUP($F68,PROVEEDORES!$D$8:$I$507,5,0)))</f>
        <v/>
      </c>
    </row>
    <row r="69" spans="3:20" ht="17.45" customHeight="1" x14ac:dyDescent="0.25">
      <c r="C69" s="188"/>
      <c r="D69" s="189"/>
      <c r="E69" s="178"/>
      <c r="F69" s="178"/>
      <c r="G69" s="190">
        <f>DATOS!$E$13</f>
        <v>1</v>
      </c>
      <c r="H69" s="178"/>
      <c r="I69" s="191"/>
      <c r="J69" s="178"/>
      <c r="K69" s="178"/>
      <c r="L69" s="178"/>
      <c r="M69" s="178"/>
      <c r="N69" s="160" t="str">
        <f t="shared" si="6"/>
        <v/>
      </c>
      <c r="O69" s="21"/>
      <c r="P69" s="160" t="str">
        <f t="shared" si="8"/>
        <v/>
      </c>
      <c r="Q69" s="160">
        <f t="shared" si="10"/>
        <v>0</v>
      </c>
      <c r="R69" s="160" t="str">
        <f t="shared" si="11"/>
        <v/>
      </c>
      <c r="S69" s="160" t="str">
        <f t="shared" si="12"/>
        <v/>
      </c>
      <c r="T69" s="50" t="str">
        <f>IF($F69="","",IF(ISERROR(VLOOKUP(F69,PROVEEDORES!$D$8:$I$507,5,0)),1,VLOOKUP($F69,PROVEEDORES!$D$8:$I$507,5,0)))</f>
        <v/>
      </c>
    </row>
    <row r="70" spans="3:20" ht="17.45" customHeight="1" x14ac:dyDescent="0.25">
      <c r="C70" s="188"/>
      <c r="D70" s="189"/>
      <c r="E70" s="178"/>
      <c r="F70" s="178"/>
      <c r="G70" s="190">
        <f>DATOS!$E$13</f>
        <v>1</v>
      </c>
      <c r="H70" s="178"/>
      <c r="I70" s="191"/>
      <c r="J70" s="178"/>
      <c r="K70" s="178"/>
      <c r="L70" s="178"/>
      <c r="M70" s="178"/>
      <c r="N70" s="160" t="str">
        <f t="shared" si="6"/>
        <v/>
      </c>
      <c r="O70" s="21"/>
      <c r="P70" s="160" t="str">
        <f t="shared" si="8"/>
        <v/>
      </c>
      <c r="Q70" s="160">
        <f t="shared" si="10"/>
        <v>0</v>
      </c>
      <c r="R70" s="160" t="str">
        <f t="shared" si="11"/>
        <v/>
      </c>
      <c r="S70" s="160" t="str">
        <f t="shared" si="12"/>
        <v/>
      </c>
      <c r="T70" s="50" t="str">
        <f>IF($F70="","",IF(ISERROR(VLOOKUP(F70,PROVEEDORES!$D$8:$I$507,5,0)),1,VLOOKUP($F70,PROVEEDORES!$D$8:$I$507,5,0)))</f>
        <v/>
      </c>
    </row>
    <row r="71" spans="3:20" ht="17.45" customHeight="1" x14ac:dyDescent="0.25">
      <c r="C71" s="188"/>
      <c r="D71" s="189"/>
      <c r="E71" s="178"/>
      <c r="F71" s="178"/>
      <c r="G71" s="190">
        <f>DATOS!$E$13</f>
        <v>1</v>
      </c>
      <c r="H71" s="178"/>
      <c r="I71" s="191"/>
      <c r="J71" s="178"/>
      <c r="K71" s="178"/>
      <c r="L71" s="178"/>
      <c r="M71" s="178"/>
      <c r="N71" s="160" t="str">
        <f t="shared" si="6"/>
        <v/>
      </c>
      <c r="O71" s="21"/>
      <c r="P71" s="160" t="str">
        <f t="shared" si="8"/>
        <v/>
      </c>
      <c r="Q71" s="160">
        <f t="shared" si="10"/>
        <v>0</v>
      </c>
      <c r="R71" s="160" t="str">
        <f t="shared" si="11"/>
        <v/>
      </c>
      <c r="S71" s="160" t="str">
        <f t="shared" si="12"/>
        <v/>
      </c>
      <c r="T71" s="50" t="str">
        <f>IF($F71="","",IF(ISERROR(VLOOKUP(F71,PROVEEDORES!$D$8:$I$507,5,0)),1,VLOOKUP($F71,PROVEEDORES!$D$8:$I$507,5,0)))</f>
        <v/>
      </c>
    </row>
    <row r="72" spans="3:20" ht="17.45" customHeight="1" x14ac:dyDescent="0.25">
      <c r="C72" s="188"/>
      <c r="D72" s="189"/>
      <c r="E72" s="178"/>
      <c r="F72" s="178"/>
      <c r="G72" s="190">
        <f>DATOS!$E$13</f>
        <v>1</v>
      </c>
      <c r="H72" s="178"/>
      <c r="I72" s="191"/>
      <c r="J72" s="178"/>
      <c r="K72" s="178"/>
      <c r="L72" s="178"/>
      <c r="M72" s="178"/>
      <c r="N72" s="160" t="str">
        <f t="shared" si="6"/>
        <v/>
      </c>
      <c r="O72" s="21"/>
      <c r="P72" s="160" t="str">
        <f t="shared" si="8"/>
        <v/>
      </c>
      <c r="Q72" s="160">
        <f t="shared" si="10"/>
        <v>0</v>
      </c>
      <c r="R72" s="160" t="str">
        <f t="shared" si="11"/>
        <v/>
      </c>
      <c r="S72" s="160" t="str">
        <f t="shared" si="12"/>
        <v/>
      </c>
      <c r="T72" s="50" t="str">
        <f>IF($F72="","",IF(ISERROR(VLOOKUP(F72,PROVEEDORES!$D$8:$I$507,5,0)),1,VLOOKUP($F72,PROVEEDORES!$D$8:$I$507,5,0)))</f>
        <v/>
      </c>
    </row>
    <row r="73" spans="3:20" ht="17.45" customHeight="1" x14ac:dyDescent="0.25">
      <c r="C73" s="188"/>
      <c r="D73" s="189"/>
      <c r="E73" s="178"/>
      <c r="F73" s="178"/>
      <c r="G73" s="190">
        <f>DATOS!$E$13</f>
        <v>1</v>
      </c>
      <c r="H73" s="178"/>
      <c r="I73" s="191"/>
      <c r="J73" s="178"/>
      <c r="K73" s="178"/>
      <c r="L73" s="178"/>
      <c r="M73" s="178"/>
      <c r="N73" s="160" t="str">
        <f t="shared" si="6"/>
        <v/>
      </c>
      <c r="O73" s="21"/>
      <c r="P73" s="160" t="str">
        <f t="shared" si="8"/>
        <v/>
      </c>
      <c r="Q73" s="160">
        <f t="shared" si="10"/>
        <v>0</v>
      </c>
      <c r="R73" s="160" t="str">
        <f t="shared" si="11"/>
        <v/>
      </c>
      <c r="S73" s="160" t="str">
        <f t="shared" si="12"/>
        <v/>
      </c>
      <c r="T73" s="50" t="str">
        <f>IF($F73="","",IF(ISERROR(VLOOKUP(F73,PROVEEDORES!$D$8:$I$507,5,0)),1,VLOOKUP($F73,PROVEEDORES!$D$8:$I$507,5,0)))</f>
        <v/>
      </c>
    </row>
    <row r="74" spans="3:20" ht="17.45" customHeight="1" x14ac:dyDescent="0.25">
      <c r="C74" s="188"/>
      <c r="D74" s="189"/>
      <c r="E74" s="178"/>
      <c r="F74" s="178"/>
      <c r="G74" s="190">
        <f>DATOS!$E$13</f>
        <v>1</v>
      </c>
      <c r="H74" s="178"/>
      <c r="I74" s="191"/>
      <c r="J74" s="178"/>
      <c r="K74" s="178"/>
      <c r="L74" s="178"/>
      <c r="M74" s="178"/>
      <c r="N74" s="160" t="str">
        <f t="shared" si="6"/>
        <v/>
      </c>
      <c r="O74" s="21"/>
      <c r="P74" s="160" t="str">
        <f t="shared" si="8"/>
        <v/>
      </c>
      <c r="Q74" s="160">
        <f t="shared" si="10"/>
        <v>0</v>
      </c>
      <c r="R74" s="160" t="str">
        <f t="shared" si="11"/>
        <v/>
      </c>
      <c r="S74" s="160" t="str">
        <f t="shared" si="12"/>
        <v/>
      </c>
      <c r="T74" s="50" t="str">
        <f>IF($F74="","",IF(ISERROR(VLOOKUP(F74,PROVEEDORES!$D$8:$I$507,5,0)),1,VLOOKUP($F74,PROVEEDORES!$D$8:$I$507,5,0)))</f>
        <v/>
      </c>
    </row>
    <row r="75" spans="3:20" ht="17.45" customHeight="1" x14ac:dyDescent="0.25">
      <c r="C75" s="188"/>
      <c r="D75" s="189"/>
      <c r="E75" s="178"/>
      <c r="F75" s="178"/>
      <c r="G75" s="190">
        <f>DATOS!$E$13</f>
        <v>1</v>
      </c>
      <c r="H75" s="178"/>
      <c r="I75" s="191"/>
      <c r="J75" s="178"/>
      <c r="K75" s="178"/>
      <c r="L75" s="178"/>
      <c r="M75" s="178"/>
      <c r="N75" s="160" t="str">
        <f t="shared" si="6"/>
        <v/>
      </c>
      <c r="O75" s="21"/>
      <c r="P75" s="160" t="str">
        <f t="shared" si="8"/>
        <v/>
      </c>
      <c r="Q75" s="160">
        <f t="shared" si="10"/>
        <v>0</v>
      </c>
      <c r="R75" s="160" t="str">
        <f t="shared" si="11"/>
        <v/>
      </c>
      <c r="S75" s="160" t="str">
        <f t="shared" si="12"/>
        <v/>
      </c>
      <c r="T75" s="50" t="str">
        <f>IF($F75="","",IF(ISERROR(VLOOKUP(F75,PROVEEDORES!$D$8:$I$507,5,0)),1,VLOOKUP($F75,PROVEEDORES!$D$8:$I$507,5,0)))</f>
        <v/>
      </c>
    </row>
    <row r="76" spans="3:20" ht="17.45" customHeight="1" x14ac:dyDescent="0.25">
      <c r="C76" s="188"/>
      <c r="D76" s="189"/>
      <c r="E76" s="178"/>
      <c r="F76" s="178"/>
      <c r="G76" s="190">
        <f>DATOS!$E$13</f>
        <v>1</v>
      </c>
      <c r="H76" s="178"/>
      <c r="I76" s="191"/>
      <c r="J76" s="178"/>
      <c r="K76" s="178"/>
      <c r="L76" s="178"/>
      <c r="M76" s="178"/>
      <c r="N76" s="160" t="str">
        <f t="shared" si="6"/>
        <v/>
      </c>
      <c r="O76" s="21"/>
      <c r="P76" s="160" t="str">
        <f t="shared" si="8"/>
        <v/>
      </c>
      <c r="Q76" s="160">
        <f t="shared" si="10"/>
        <v>0</v>
      </c>
      <c r="R76" s="160" t="str">
        <f t="shared" si="11"/>
        <v/>
      </c>
      <c r="S76" s="160" t="str">
        <f t="shared" si="12"/>
        <v/>
      </c>
      <c r="T76" s="50" t="str">
        <f>IF($F76="","",IF(ISERROR(VLOOKUP(F76,PROVEEDORES!$D$8:$I$507,5,0)),1,VLOOKUP($F76,PROVEEDORES!$D$8:$I$507,5,0)))</f>
        <v/>
      </c>
    </row>
    <row r="77" spans="3:20" ht="17.45" customHeight="1" x14ac:dyDescent="0.25">
      <c r="C77" s="188"/>
      <c r="D77" s="189"/>
      <c r="E77" s="178"/>
      <c r="F77" s="178"/>
      <c r="G77" s="190">
        <f>DATOS!$E$13</f>
        <v>1</v>
      </c>
      <c r="H77" s="178"/>
      <c r="I77" s="191"/>
      <c r="J77" s="178"/>
      <c r="K77" s="178"/>
      <c r="L77" s="178"/>
      <c r="M77" s="178"/>
      <c r="N77" s="160" t="str">
        <f t="shared" si="6"/>
        <v/>
      </c>
      <c r="O77" s="21"/>
      <c r="P77" s="160" t="str">
        <f t="shared" si="8"/>
        <v/>
      </c>
      <c r="Q77" s="160">
        <f t="shared" si="10"/>
        <v>0</v>
      </c>
      <c r="R77" s="160" t="str">
        <f t="shared" si="11"/>
        <v/>
      </c>
      <c r="S77" s="160" t="str">
        <f t="shared" si="12"/>
        <v/>
      </c>
      <c r="T77" s="50" t="str">
        <f>IF($F77="","",IF(ISERROR(VLOOKUP(F77,PROVEEDORES!$D$8:$I$507,5,0)),1,VLOOKUP($F77,PROVEEDORES!$D$8:$I$507,5,0)))</f>
        <v/>
      </c>
    </row>
    <row r="78" spans="3:20" ht="17.45" customHeight="1" x14ac:dyDescent="0.25">
      <c r="C78" s="188"/>
      <c r="D78" s="189"/>
      <c r="E78" s="178"/>
      <c r="F78" s="178"/>
      <c r="G78" s="190">
        <f>DATOS!$E$13</f>
        <v>1</v>
      </c>
      <c r="H78" s="178"/>
      <c r="I78" s="191"/>
      <c r="J78" s="178"/>
      <c r="K78" s="178"/>
      <c r="L78" s="178"/>
      <c r="M78" s="178"/>
      <c r="N78" s="160" t="str">
        <f t="shared" si="6"/>
        <v/>
      </c>
      <c r="O78" s="21"/>
      <c r="P78" s="160" t="str">
        <f t="shared" si="8"/>
        <v/>
      </c>
      <c r="Q78" s="160">
        <f t="shared" si="10"/>
        <v>0</v>
      </c>
      <c r="R78" s="160" t="str">
        <f t="shared" si="11"/>
        <v/>
      </c>
      <c r="S78" s="160" t="str">
        <f t="shared" si="12"/>
        <v/>
      </c>
      <c r="T78" s="50" t="str">
        <f>IF($F78="","",IF(ISERROR(VLOOKUP(F78,PROVEEDORES!$D$8:$I$507,5,0)),1,VLOOKUP($F78,PROVEEDORES!$D$8:$I$507,5,0)))</f>
        <v/>
      </c>
    </row>
    <row r="79" spans="3:20" ht="17.45" customHeight="1" x14ac:dyDescent="0.25">
      <c r="C79" s="188"/>
      <c r="D79" s="189"/>
      <c r="E79" s="178"/>
      <c r="F79" s="178"/>
      <c r="G79" s="190">
        <f>DATOS!$E$13</f>
        <v>1</v>
      </c>
      <c r="H79" s="178"/>
      <c r="I79" s="191"/>
      <c r="J79" s="178"/>
      <c r="K79" s="178"/>
      <c r="L79" s="178"/>
      <c r="M79" s="178"/>
      <c r="N79" s="160" t="str">
        <f t="shared" si="6"/>
        <v/>
      </c>
      <c r="O79" s="21"/>
      <c r="P79" s="160" t="str">
        <f t="shared" si="8"/>
        <v/>
      </c>
      <c r="Q79" s="160">
        <f t="shared" si="10"/>
        <v>0</v>
      </c>
      <c r="R79" s="160" t="str">
        <f t="shared" si="11"/>
        <v/>
      </c>
      <c r="S79" s="160" t="str">
        <f t="shared" si="12"/>
        <v/>
      </c>
      <c r="T79" s="50" t="str">
        <f>IF($F79="","",IF(ISERROR(VLOOKUP(F79,PROVEEDORES!$D$8:$I$507,5,0)),1,VLOOKUP($F79,PROVEEDORES!$D$8:$I$507,5,0)))</f>
        <v/>
      </c>
    </row>
    <row r="80" spans="3:20" ht="17.45" customHeight="1" x14ac:dyDescent="0.25">
      <c r="C80" s="188"/>
      <c r="D80" s="189"/>
      <c r="E80" s="178"/>
      <c r="F80" s="178"/>
      <c r="G80" s="190">
        <f>DATOS!$E$13</f>
        <v>1</v>
      </c>
      <c r="H80" s="178"/>
      <c r="I80" s="191"/>
      <c r="J80" s="178"/>
      <c r="K80" s="178"/>
      <c r="L80" s="178"/>
      <c r="M80" s="178"/>
      <c r="N80" s="160" t="str">
        <f t="shared" si="6"/>
        <v/>
      </c>
      <c r="O80" s="21"/>
      <c r="P80" s="160" t="str">
        <f t="shared" si="8"/>
        <v/>
      </c>
      <c r="Q80" s="160">
        <f t="shared" si="10"/>
        <v>0</v>
      </c>
      <c r="R80" s="160" t="str">
        <f t="shared" si="11"/>
        <v/>
      </c>
      <c r="S80" s="160" t="str">
        <f t="shared" si="12"/>
        <v/>
      </c>
      <c r="T80" s="50" t="str">
        <f>IF($F80="","",IF(ISERROR(VLOOKUP(F80,PROVEEDORES!$D$8:$I$507,5,0)),1,VLOOKUP($F80,PROVEEDORES!$D$8:$I$507,5,0)))</f>
        <v/>
      </c>
    </row>
    <row r="81" spans="3:20" ht="17.45" customHeight="1" x14ac:dyDescent="0.25">
      <c r="C81" s="188"/>
      <c r="D81" s="189"/>
      <c r="E81" s="178"/>
      <c r="F81" s="178"/>
      <c r="G81" s="190">
        <f>DATOS!$E$13</f>
        <v>1</v>
      </c>
      <c r="H81" s="178"/>
      <c r="I81" s="191"/>
      <c r="J81" s="178"/>
      <c r="K81" s="178"/>
      <c r="L81" s="178"/>
      <c r="M81" s="178"/>
      <c r="N81" s="160" t="str">
        <f t="shared" ref="N81:N144" si="13">IF(H81&amp;J81&amp;K81&amp;L81&amp;M81="","",H81+J81+K81-L81-M81)</f>
        <v/>
      </c>
      <c r="O81" s="21"/>
      <c r="P81" s="160" t="str">
        <f t="shared" si="8"/>
        <v/>
      </c>
      <c r="Q81" s="160">
        <f t="shared" si="10"/>
        <v>0</v>
      </c>
      <c r="R81" s="160" t="str">
        <f t="shared" si="11"/>
        <v/>
      </c>
      <c r="S81" s="160" t="str">
        <f t="shared" si="12"/>
        <v/>
      </c>
      <c r="T81" s="50" t="str">
        <f>IF($F81="","",IF(ISERROR(VLOOKUP(F81,PROVEEDORES!$D$8:$I$507,5,0)),1,VLOOKUP($F81,PROVEEDORES!$D$8:$I$507,5,0)))</f>
        <v/>
      </c>
    </row>
    <row r="82" spans="3:20" ht="17.45" customHeight="1" x14ac:dyDescent="0.25">
      <c r="C82" s="188"/>
      <c r="D82" s="189"/>
      <c r="E82" s="178"/>
      <c r="F82" s="178"/>
      <c r="G82" s="190">
        <f>DATOS!$E$13</f>
        <v>1</v>
      </c>
      <c r="H82" s="178"/>
      <c r="I82" s="191"/>
      <c r="J82" s="178"/>
      <c r="K82" s="178"/>
      <c r="L82" s="178"/>
      <c r="M82" s="178"/>
      <c r="N82" s="160" t="str">
        <f t="shared" si="13"/>
        <v/>
      </c>
      <c r="O82" s="21"/>
      <c r="P82" s="160" t="str">
        <f t="shared" ref="P82:P145" si="14">IF($I82="E",H82,"")</f>
        <v/>
      </c>
      <c r="Q82" s="160">
        <f t="shared" si="10"/>
        <v>0</v>
      </c>
      <c r="R82" s="160" t="str">
        <f t="shared" si="11"/>
        <v/>
      </c>
      <c r="S82" s="160" t="str">
        <f t="shared" si="12"/>
        <v/>
      </c>
      <c r="T82" s="50" t="str">
        <f>IF($F82="","",IF(ISERROR(VLOOKUP(F82,PROVEEDORES!$D$8:$I$507,5,0)),1,VLOOKUP($F82,PROVEEDORES!$D$8:$I$507,5,0)))</f>
        <v/>
      </c>
    </row>
    <row r="83" spans="3:20" ht="17.45" customHeight="1" x14ac:dyDescent="0.25">
      <c r="C83" s="188"/>
      <c r="D83" s="189"/>
      <c r="E83" s="178"/>
      <c r="F83" s="178"/>
      <c r="G83" s="190">
        <f>DATOS!$E$13</f>
        <v>1</v>
      </c>
      <c r="H83" s="178"/>
      <c r="I83" s="191"/>
      <c r="J83" s="178"/>
      <c r="K83" s="178"/>
      <c r="L83" s="178"/>
      <c r="M83" s="178"/>
      <c r="N83" s="160" t="str">
        <f t="shared" si="13"/>
        <v/>
      </c>
      <c r="O83" s="21"/>
      <c r="P83" s="160" t="str">
        <f t="shared" si="14"/>
        <v/>
      </c>
      <c r="Q83" s="160">
        <f t="shared" ref="Q83:Q146" si="15">IF($I83=0%,H83,"")</f>
        <v>0</v>
      </c>
      <c r="R83" s="160" t="str">
        <f t="shared" ref="R83:R146" si="16">IF(OR($I83=8%,$I83=11%),$J83/$I83,"")</f>
        <v/>
      </c>
      <c r="S83" s="160" t="str">
        <f t="shared" ref="S83:S146" si="17">IF(OR($I83=15%,$I83=16%),$J83/$I83,"")</f>
        <v/>
      </c>
      <c r="T83" s="50" t="str">
        <f>IF($F83="","",IF(ISERROR(VLOOKUP(F83,PROVEEDORES!$D$8:$I$507,5,0)),1,VLOOKUP($F83,PROVEEDORES!$D$8:$I$507,5,0)))</f>
        <v/>
      </c>
    </row>
    <row r="84" spans="3:20" ht="17.45" customHeight="1" x14ac:dyDescent="0.25">
      <c r="C84" s="188"/>
      <c r="D84" s="189"/>
      <c r="E84" s="178"/>
      <c r="F84" s="178"/>
      <c r="G84" s="190">
        <f>DATOS!$E$13</f>
        <v>1</v>
      </c>
      <c r="H84" s="178"/>
      <c r="I84" s="191"/>
      <c r="J84" s="178"/>
      <c r="K84" s="178"/>
      <c r="L84" s="178"/>
      <c r="M84" s="178"/>
      <c r="N84" s="160" t="str">
        <f t="shared" si="13"/>
        <v/>
      </c>
      <c r="O84" s="21"/>
      <c r="P84" s="160" t="str">
        <f t="shared" si="14"/>
        <v/>
      </c>
      <c r="Q84" s="160">
        <f t="shared" si="15"/>
        <v>0</v>
      </c>
      <c r="R84" s="160" t="str">
        <f t="shared" si="16"/>
        <v/>
      </c>
      <c r="S84" s="160" t="str">
        <f t="shared" si="17"/>
        <v/>
      </c>
      <c r="T84" s="50" t="str">
        <f>IF($F84="","",IF(ISERROR(VLOOKUP(F84,PROVEEDORES!$D$8:$I$507,5,0)),1,VLOOKUP($F84,PROVEEDORES!$D$8:$I$507,5,0)))</f>
        <v/>
      </c>
    </row>
    <row r="85" spans="3:20" ht="17.45" customHeight="1" x14ac:dyDescent="0.25">
      <c r="C85" s="188"/>
      <c r="D85" s="189"/>
      <c r="E85" s="178"/>
      <c r="F85" s="178"/>
      <c r="G85" s="190">
        <f>DATOS!$E$13</f>
        <v>1</v>
      </c>
      <c r="H85" s="178"/>
      <c r="I85" s="191"/>
      <c r="J85" s="178"/>
      <c r="K85" s="178"/>
      <c r="L85" s="178"/>
      <c r="M85" s="178"/>
      <c r="N85" s="160" t="str">
        <f t="shared" si="13"/>
        <v/>
      </c>
      <c r="O85" s="21"/>
      <c r="P85" s="160" t="str">
        <f t="shared" si="14"/>
        <v/>
      </c>
      <c r="Q85" s="160">
        <f t="shared" si="15"/>
        <v>0</v>
      </c>
      <c r="R85" s="160" t="str">
        <f t="shared" si="16"/>
        <v/>
      </c>
      <c r="S85" s="160" t="str">
        <f t="shared" si="17"/>
        <v/>
      </c>
      <c r="T85" s="50" t="str">
        <f>IF($F85="","",IF(ISERROR(VLOOKUP(F85,PROVEEDORES!$D$8:$I$507,5,0)),1,VLOOKUP($F85,PROVEEDORES!$D$8:$I$507,5,0)))</f>
        <v/>
      </c>
    </row>
    <row r="86" spans="3:20" ht="17.45" customHeight="1" x14ac:dyDescent="0.25">
      <c r="C86" s="188"/>
      <c r="D86" s="189"/>
      <c r="E86" s="178"/>
      <c r="F86" s="178"/>
      <c r="G86" s="190">
        <f>DATOS!$E$13</f>
        <v>1</v>
      </c>
      <c r="H86" s="178"/>
      <c r="I86" s="191"/>
      <c r="J86" s="178"/>
      <c r="K86" s="178"/>
      <c r="L86" s="178"/>
      <c r="M86" s="178"/>
      <c r="N86" s="160" t="str">
        <f t="shared" si="13"/>
        <v/>
      </c>
      <c r="O86" s="21"/>
      <c r="P86" s="160" t="str">
        <f t="shared" si="14"/>
        <v/>
      </c>
      <c r="Q86" s="160">
        <f t="shared" si="15"/>
        <v>0</v>
      </c>
      <c r="R86" s="160" t="str">
        <f t="shared" si="16"/>
        <v/>
      </c>
      <c r="S86" s="160" t="str">
        <f t="shared" si="17"/>
        <v/>
      </c>
      <c r="T86" s="50" t="str">
        <f>IF($F86="","",IF(ISERROR(VLOOKUP(F86,PROVEEDORES!$D$8:$I$507,5,0)),1,VLOOKUP($F86,PROVEEDORES!$D$8:$I$507,5,0)))</f>
        <v/>
      </c>
    </row>
    <row r="87" spans="3:20" ht="17.45" customHeight="1" x14ac:dyDescent="0.25">
      <c r="C87" s="188"/>
      <c r="D87" s="189"/>
      <c r="E87" s="178"/>
      <c r="F87" s="178"/>
      <c r="G87" s="190">
        <f>DATOS!$E$13</f>
        <v>1</v>
      </c>
      <c r="H87" s="178"/>
      <c r="I87" s="191"/>
      <c r="J87" s="178"/>
      <c r="K87" s="178"/>
      <c r="L87" s="178"/>
      <c r="M87" s="178"/>
      <c r="N87" s="160" t="str">
        <f t="shared" si="13"/>
        <v/>
      </c>
      <c r="O87" s="21"/>
      <c r="P87" s="160" t="str">
        <f t="shared" si="14"/>
        <v/>
      </c>
      <c r="Q87" s="160">
        <f t="shared" si="15"/>
        <v>0</v>
      </c>
      <c r="R87" s="160" t="str">
        <f t="shared" si="16"/>
        <v/>
      </c>
      <c r="S87" s="160" t="str">
        <f t="shared" si="17"/>
        <v/>
      </c>
      <c r="T87" s="50" t="str">
        <f>IF($F87="","",IF(ISERROR(VLOOKUP(F87,PROVEEDORES!$D$8:$I$507,5,0)),1,VLOOKUP($F87,PROVEEDORES!$D$8:$I$507,5,0)))</f>
        <v/>
      </c>
    </row>
    <row r="88" spans="3:20" ht="17.45" customHeight="1" x14ac:dyDescent="0.25">
      <c r="C88" s="188"/>
      <c r="D88" s="189"/>
      <c r="E88" s="178"/>
      <c r="F88" s="178"/>
      <c r="G88" s="190">
        <f>DATOS!$E$13</f>
        <v>1</v>
      </c>
      <c r="H88" s="178"/>
      <c r="I88" s="191"/>
      <c r="J88" s="178"/>
      <c r="K88" s="178"/>
      <c r="L88" s="178"/>
      <c r="M88" s="178"/>
      <c r="N88" s="160" t="str">
        <f t="shared" si="13"/>
        <v/>
      </c>
      <c r="O88" s="21"/>
      <c r="P88" s="160" t="str">
        <f t="shared" si="14"/>
        <v/>
      </c>
      <c r="Q88" s="160">
        <f t="shared" si="15"/>
        <v>0</v>
      </c>
      <c r="R88" s="160" t="str">
        <f t="shared" si="16"/>
        <v/>
      </c>
      <c r="S88" s="160" t="str">
        <f t="shared" si="17"/>
        <v/>
      </c>
      <c r="T88" s="50" t="str">
        <f>IF($F88="","",IF(ISERROR(VLOOKUP(F88,PROVEEDORES!$D$8:$I$507,5,0)),1,VLOOKUP($F88,PROVEEDORES!$D$8:$I$507,5,0)))</f>
        <v/>
      </c>
    </row>
    <row r="89" spans="3:20" ht="17.45" customHeight="1" x14ac:dyDescent="0.25">
      <c r="C89" s="188"/>
      <c r="D89" s="189"/>
      <c r="E89" s="178"/>
      <c r="F89" s="178"/>
      <c r="G89" s="190">
        <f>DATOS!$E$13</f>
        <v>1</v>
      </c>
      <c r="H89" s="178"/>
      <c r="I89" s="191"/>
      <c r="J89" s="178"/>
      <c r="K89" s="178"/>
      <c r="L89" s="178"/>
      <c r="M89" s="178"/>
      <c r="N89" s="160" t="str">
        <f t="shared" si="13"/>
        <v/>
      </c>
      <c r="O89" s="21"/>
      <c r="P89" s="160" t="str">
        <f t="shared" si="14"/>
        <v/>
      </c>
      <c r="Q89" s="160">
        <f t="shared" si="15"/>
        <v>0</v>
      </c>
      <c r="R89" s="160" t="str">
        <f t="shared" si="16"/>
        <v/>
      </c>
      <c r="S89" s="160" t="str">
        <f t="shared" si="17"/>
        <v/>
      </c>
      <c r="T89" s="50" t="str">
        <f>IF($F89="","",IF(ISERROR(VLOOKUP(F89,PROVEEDORES!$D$8:$I$507,5,0)),1,VLOOKUP($F89,PROVEEDORES!$D$8:$I$507,5,0)))</f>
        <v/>
      </c>
    </row>
    <row r="90" spans="3:20" ht="17.45" customHeight="1" x14ac:dyDescent="0.25">
      <c r="C90" s="188"/>
      <c r="D90" s="189"/>
      <c r="E90" s="178"/>
      <c r="F90" s="178"/>
      <c r="G90" s="190">
        <f>DATOS!$E$13</f>
        <v>1</v>
      </c>
      <c r="H90" s="178"/>
      <c r="I90" s="191"/>
      <c r="J90" s="178"/>
      <c r="K90" s="178"/>
      <c r="L90" s="178"/>
      <c r="M90" s="178"/>
      <c r="N90" s="160" t="str">
        <f t="shared" si="13"/>
        <v/>
      </c>
      <c r="O90" s="21"/>
      <c r="P90" s="160" t="str">
        <f t="shared" si="14"/>
        <v/>
      </c>
      <c r="Q90" s="160">
        <f t="shared" si="15"/>
        <v>0</v>
      </c>
      <c r="R90" s="160" t="str">
        <f t="shared" si="16"/>
        <v/>
      </c>
      <c r="S90" s="160" t="str">
        <f t="shared" si="17"/>
        <v/>
      </c>
      <c r="T90" s="50" t="str">
        <f>IF($F90="","",IF(ISERROR(VLOOKUP(F90,PROVEEDORES!$D$8:$I$507,5,0)),1,VLOOKUP($F90,PROVEEDORES!$D$8:$I$507,5,0)))</f>
        <v/>
      </c>
    </row>
    <row r="91" spans="3:20" ht="17.45" customHeight="1" x14ac:dyDescent="0.25">
      <c r="C91" s="188"/>
      <c r="D91" s="189"/>
      <c r="E91" s="178"/>
      <c r="F91" s="178"/>
      <c r="G91" s="190">
        <f>DATOS!$E$13</f>
        <v>1</v>
      </c>
      <c r="H91" s="178"/>
      <c r="I91" s="191"/>
      <c r="J91" s="178"/>
      <c r="K91" s="178"/>
      <c r="L91" s="178"/>
      <c r="M91" s="178"/>
      <c r="N91" s="160" t="str">
        <f t="shared" si="13"/>
        <v/>
      </c>
      <c r="O91" s="21"/>
      <c r="P91" s="160" t="str">
        <f t="shared" si="14"/>
        <v/>
      </c>
      <c r="Q91" s="160">
        <f t="shared" si="15"/>
        <v>0</v>
      </c>
      <c r="R91" s="160" t="str">
        <f t="shared" si="16"/>
        <v/>
      </c>
      <c r="S91" s="160" t="str">
        <f t="shared" si="17"/>
        <v/>
      </c>
      <c r="T91" s="50" t="str">
        <f>IF($F91="","",IF(ISERROR(VLOOKUP(F91,PROVEEDORES!$D$8:$I$507,5,0)),1,VLOOKUP($F91,PROVEEDORES!$D$8:$I$507,5,0)))</f>
        <v/>
      </c>
    </row>
    <row r="92" spans="3:20" ht="17.45" customHeight="1" x14ac:dyDescent="0.25">
      <c r="C92" s="188"/>
      <c r="D92" s="189"/>
      <c r="E92" s="178"/>
      <c r="F92" s="178"/>
      <c r="G92" s="190">
        <f>DATOS!$E$13</f>
        <v>1</v>
      </c>
      <c r="H92" s="178"/>
      <c r="I92" s="191"/>
      <c r="J92" s="178"/>
      <c r="K92" s="178"/>
      <c r="L92" s="178"/>
      <c r="M92" s="178"/>
      <c r="N92" s="160" t="str">
        <f t="shared" si="13"/>
        <v/>
      </c>
      <c r="O92" s="21"/>
      <c r="P92" s="160" t="str">
        <f t="shared" si="14"/>
        <v/>
      </c>
      <c r="Q92" s="160">
        <f t="shared" si="15"/>
        <v>0</v>
      </c>
      <c r="R92" s="160" t="str">
        <f t="shared" si="16"/>
        <v/>
      </c>
      <c r="S92" s="160" t="str">
        <f t="shared" si="17"/>
        <v/>
      </c>
      <c r="T92" s="50" t="str">
        <f>IF($F92="","",IF(ISERROR(VLOOKUP(F92,PROVEEDORES!$D$8:$I$507,5,0)),1,VLOOKUP($F92,PROVEEDORES!$D$8:$I$507,5,0)))</f>
        <v/>
      </c>
    </row>
    <row r="93" spans="3:20" ht="17.45" customHeight="1" x14ac:dyDescent="0.25">
      <c r="C93" s="188"/>
      <c r="D93" s="189"/>
      <c r="E93" s="178"/>
      <c r="F93" s="178"/>
      <c r="G93" s="190">
        <f>DATOS!$E$13</f>
        <v>1</v>
      </c>
      <c r="H93" s="178"/>
      <c r="I93" s="191"/>
      <c r="J93" s="178"/>
      <c r="K93" s="178"/>
      <c r="L93" s="178"/>
      <c r="M93" s="178"/>
      <c r="N93" s="160" t="str">
        <f t="shared" si="13"/>
        <v/>
      </c>
      <c r="O93" s="21"/>
      <c r="P93" s="160" t="str">
        <f t="shared" si="14"/>
        <v/>
      </c>
      <c r="Q93" s="160">
        <f t="shared" si="15"/>
        <v>0</v>
      </c>
      <c r="R93" s="160" t="str">
        <f t="shared" si="16"/>
        <v/>
      </c>
      <c r="S93" s="160" t="str">
        <f t="shared" si="17"/>
        <v/>
      </c>
      <c r="T93" s="50" t="str">
        <f>IF($F93="","",IF(ISERROR(VLOOKUP(F93,PROVEEDORES!$D$8:$I$507,5,0)),1,VLOOKUP($F93,PROVEEDORES!$D$8:$I$507,5,0)))</f>
        <v/>
      </c>
    </row>
    <row r="94" spans="3:20" ht="17.45" customHeight="1" x14ac:dyDescent="0.25">
      <c r="C94" s="188"/>
      <c r="D94" s="189"/>
      <c r="E94" s="178"/>
      <c r="F94" s="178"/>
      <c r="G94" s="190">
        <f>DATOS!$E$13</f>
        <v>1</v>
      </c>
      <c r="H94" s="178"/>
      <c r="I94" s="191"/>
      <c r="J94" s="178"/>
      <c r="K94" s="178"/>
      <c r="L94" s="178"/>
      <c r="M94" s="178"/>
      <c r="N94" s="160" t="str">
        <f t="shared" si="13"/>
        <v/>
      </c>
      <c r="O94" s="21"/>
      <c r="P94" s="160" t="str">
        <f t="shared" si="14"/>
        <v/>
      </c>
      <c r="Q94" s="160">
        <f t="shared" si="15"/>
        <v>0</v>
      </c>
      <c r="R94" s="160" t="str">
        <f t="shared" si="16"/>
        <v/>
      </c>
      <c r="S94" s="160" t="str">
        <f t="shared" si="17"/>
        <v/>
      </c>
      <c r="T94" s="50" t="str">
        <f>IF($F94="","",IF(ISERROR(VLOOKUP(F94,PROVEEDORES!$D$8:$I$507,5,0)),1,VLOOKUP($F94,PROVEEDORES!$D$8:$I$507,5,0)))</f>
        <v/>
      </c>
    </row>
    <row r="95" spans="3:20" ht="17.45" customHeight="1" x14ac:dyDescent="0.25">
      <c r="C95" s="188"/>
      <c r="D95" s="189"/>
      <c r="E95" s="178"/>
      <c r="F95" s="178"/>
      <c r="G95" s="190">
        <f>DATOS!$E$13</f>
        <v>1</v>
      </c>
      <c r="H95" s="178"/>
      <c r="I95" s="191"/>
      <c r="J95" s="178"/>
      <c r="K95" s="178"/>
      <c r="L95" s="178"/>
      <c r="M95" s="178"/>
      <c r="N95" s="160" t="str">
        <f t="shared" si="13"/>
        <v/>
      </c>
      <c r="O95" s="21"/>
      <c r="P95" s="160" t="str">
        <f t="shared" si="14"/>
        <v/>
      </c>
      <c r="Q95" s="160">
        <f t="shared" si="15"/>
        <v>0</v>
      </c>
      <c r="R95" s="160" t="str">
        <f t="shared" si="16"/>
        <v/>
      </c>
      <c r="S95" s="160" t="str">
        <f t="shared" si="17"/>
        <v/>
      </c>
      <c r="T95" s="50" t="str">
        <f>IF($F95="","",IF(ISERROR(VLOOKUP(F95,PROVEEDORES!$D$8:$I$507,5,0)),1,VLOOKUP($F95,PROVEEDORES!$D$8:$I$507,5,0)))</f>
        <v/>
      </c>
    </row>
    <row r="96" spans="3:20" ht="17.45" customHeight="1" x14ac:dyDescent="0.25">
      <c r="C96" s="188"/>
      <c r="D96" s="189"/>
      <c r="E96" s="178"/>
      <c r="F96" s="178"/>
      <c r="G96" s="190">
        <f>DATOS!$E$13</f>
        <v>1</v>
      </c>
      <c r="H96" s="178"/>
      <c r="I96" s="191"/>
      <c r="J96" s="178"/>
      <c r="K96" s="178"/>
      <c r="L96" s="178"/>
      <c r="M96" s="178"/>
      <c r="N96" s="160" t="str">
        <f t="shared" si="13"/>
        <v/>
      </c>
      <c r="O96" s="21"/>
      <c r="P96" s="160" t="str">
        <f t="shared" si="14"/>
        <v/>
      </c>
      <c r="Q96" s="160">
        <f t="shared" si="15"/>
        <v>0</v>
      </c>
      <c r="R96" s="160" t="str">
        <f t="shared" si="16"/>
        <v/>
      </c>
      <c r="S96" s="160" t="str">
        <f t="shared" si="17"/>
        <v/>
      </c>
      <c r="T96" s="50" t="str">
        <f>IF($F96="","",IF(ISERROR(VLOOKUP(F96,PROVEEDORES!$D$8:$I$507,5,0)),1,VLOOKUP($F96,PROVEEDORES!$D$8:$I$507,5,0)))</f>
        <v/>
      </c>
    </row>
    <row r="97" spans="3:20" ht="17.45" customHeight="1" x14ac:dyDescent="0.25">
      <c r="C97" s="188"/>
      <c r="D97" s="189"/>
      <c r="E97" s="178"/>
      <c r="F97" s="178"/>
      <c r="G97" s="190">
        <f>DATOS!$E$13</f>
        <v>1</v>
      </c>
      <c r="H97" s="178"/>
      <c r="I97" s="191"/>
      <c r="J97" s="178"/>
      <c r="K97" s="178"/>
      <c r="L97" s="178"/>
      <c r="M97" s="178"/>
      <c r="N97" s="160" t="str">
        <f t="shared" si="13"/>
        <v/>
      </c>
      <c r="O97" s="21"/>
      <c r="P97" s="160" t="str">
        <f t="shared" si="14"/>
        <v/>
      </c>
      <c r="Q97" s="160">
        <f t="shared" si="15"/>
        <v>0</v>
      </c>
      <c r="R97" s="160" t="str">
        <f t="shared" si="16"/>
        <v/>
      </c>
      <c r="S97" s="160" t="str">
        <f t="shared" si="17"/>
        <v/>
      </c>
      <c r="T97" s="50" t="str">
        <f>IF($F97="","",IF(ISERROR(VLOOKUP(F97,PROVEEDORES!$D$8:$I$507,5,0)),1,VLOOKUP($F97,PROVEEDORES!$D$8:$I$507,5,0)))</f>
        <v/>
      </c>
    </row>
    <row r="98" spans="3:20" ht="17.45" customHeight="1" x14ac:dyDescent="0.25">
      <c r="C98" s="188"/>
      <c r="D98" s="189"/>
      <c r="E98" s="178"/>
      <c r="F98" s="178"/>
      <c r="G98" s="190">
        <f>DATOS!$E$13</f>
        <v>1</v>
      </c>
      <c r="H98" s="178"/>
      <c r="I98" s="191"/>
      <c r="J98" s="178"/>
      <c r="K98" s="178"/>
      <c r="L98" s="178"/>
      <c r="M98" s="178"/>
      <c r="N98" s="160" t="str">
        <f t="shared" si="13"/>
        <v/>
      </c>
      <c r="O98" s="21"/>
      <c r="P98" s="160" t="str">
        <f t="shared" si="14"/>
        <v/>
      </c>
      <c r="Q98" s="160">
        <f t="shared" si="15"/>
        <v>0</v>
      </c>
      <c r="R98" s="160" t="str">
        <f t="shared" si="16"/>
        <v/>
      </c>
      <c r="S98" s="160" t="str">
        <f t="shared" si="17"/>
        <v/>
      </c>
      <c r="T98" s="50" t="str">
        <f>IF($F98="","",IF(ISERROR(VLOOKUP(F98,PROVEEDORES!$D$8:$I$507,5,0)),1,VLOOKUP($F98,PROVEEDORES!$D$8:$I$507,5,0)))</f>
        <v/>
      </c>
    </row>
    <row r="99" spans="3:20" ht="17.45" customHeight="1" x14ac:dyDescent="0.25">
      <c r="C99" s="188"/>
      <c r="D99" s="189"/>
      <c r="E99" s="178"/>
      <c r="F99" s="178"/>
      <c r="G99" s="190">
        <f>DATOS!$E$13</f>
        <v>1</v>
      </c>
      <c r="H99" s="178"/>
      <c r="I99" s="191"/>
      <c r="J99" s="178"/>
      <c r="K99" s="178"/>
      <c r="L99" s="178"/>
      <c r="M99" s="178"/>
      <c r="N99" s="160" t="str">
        <f t="shared" si="13"/>
        <v/>
      </c>
      <c r="O99" s="21"/>
      <c r="P99" s="160" t="str">
        <f t="shared" si="14"/>
        <v/>
      </c>
      <c r="Q99" s="160">
        <f t="shared" si="15"/>
        <v>0</v>
      </c>
      <c r="R99" s="160" t="str">
        <f t="shared" si="16"/>
        <v/>
      </c>
      <c r="S99" s="160" t="str">
        <f t="shared" si="17"/>
        <v/>
      </c>
      <c r="T99" s="50" t="str">
        <f>IF($F99="","",IF(ISERROR(VLOOKUP(F99,PROVEEDORES!$D$8:$I$507,5,0)),1,VLOOKUP($F99,PROVEEDORES!$D$8:$I$507,5,0)))</f>
        <v/>
      </c>
    </row>
    <row r="100" spans="3:20" ht="17.45" customHeight="1" x14ac:dyDescent="0.25">
      <c r="C100" s="188"/>
      <c r="D100" s="189"/>
      <c r="E100" s="178"/>
      <c r="F100" s="178"/>
      <c r="G100" s="190">
        <f>DATOS!$E$13</f>
        <v>1</v>
      </c>
      <c r="H100" s="178"/>
      <c r="I100" s="191"/>
      <c r="J100" s="178"/>
      <c r="K100" s="178"/>
      <c r="L100" s="178"/>
      <c r="M100" s="178"/>
      <c r="N100" s="160" t="str">
        <f t="shared" si="13"/>
        <v/>
      </c>
      <c r="O100" s="21"/>
      <c r="P100" s="160" t="str">
        <f t="shared" si="14"/>
        <v/>
      </c>
      <c r="Q100" s="160">
        <f t="shared" si="15"/>
        <v>0</v>
      </c>
      <c r="R100" s="160" t="str">
        <f t="shared" si="16"/>
        <v/>
      </c>
      <c r="S100" s="160" t="str">
        <f t="shared" si="17"/>
        <v/>
      </c>
      <c r="T100" s="50" t="str">
        <f>IF($F100="","",IF(ISERROR(VLOOKUP(F100,PROVEEDORES!$D$8:$I$507,5,0)),1,VLOOKUP($F100,PROVEEDORES!$D$8:$I$507,5,0)))</f>
        <v/>
      </c>
    </row>
    <row r="101" spans="3:20" ht="17.45" customHeight="1" x14ac:dyDescent="0.25">
      <c r="C101" s="188"/>
      <c r="D101" s="189"/>
      <c r="E101" s="178"/>
      <c r="F101" s="178"/>
      <c r="G101" s="190">
        <f>DATOS!$E$13</f>
        <v>1</v>
      </c>
      <c r="H101" s="178"/>
      <c r="I101" s="191"/>
      <c r="J101" s="178"/>
      <c r="K101" s="178"/>
      <c r="L101" s="178"/>
      <c r="M101" s="178"/>
      <c r="N101" s="160" t="str">
        <f t="shared" si="13"/>
        <v/>
      </c>
      <c r="O101" s="21"/>
      <c r="P101" s="160" t="str">
        <f t="shared" si="14"/>
        <v/>
      </c>
      <c r="Q101" s="160">
        <f t="shared" si="15"/>
        <v>0</v>
      </c>
      <c r="R101" s="160" t="str">
        <f t="shared" si="16"/>
        <v/>
      </c>
      <c r="S101" s="160" t="str">
        <f t="shared" si="17"/>
        <v/>
      </c>
      <c r="T101" s="50" t="str">
        <f>IF($F101="","",IF(ISERROR(VLOOKUP(F101,PROVEEDORES!$D$8:$I$507,5,0)),1,VLOOKUP($F101,PROVEEDORES!$D$8:$I$507,5,0)))</f>
        <v/>
      </c>
    </row>
    <row r="102" spans="3:20" ht="17.45" customHeight="1" x14ac:dyDescent="0.25">
      <c r="C102" s="188"/>
      <c r="D102" s="189"/>
      <c r="E102" s="178"/>
      <c r="F102" s="178"/>
      <c r="G102" s="190">
        <f>DATOS!$E$13</f>
        <v>1</v>
      </c>
      <c r="H102" s="178"/>
      <c r="I102" s="191"/>
      <c r="J102" s="178"/>
      <c r="K102" s="178"/>
      <c r="L102" s="178"/>
      <c r="M102" s="178"/>
      <c r="N102" s="160" t="str">
        <f t="shared" si="13"/>
        <v/>
      </c>
      <c r="O102" s="21"/>
      <c r="P102" s="160" t="str">
        <f t="shared" si="14"/>
        <v/>
      </c>
      <c r="Q102" s="160">
        <f t="shared" si="15"/>
        <v>0</v>
      </c>
      <c r="R102" s="160" t="str">
        <f t="shared" si="16"/>
        <v/>
      </c>
      <c r="S102" s="160" t="str">
        <f t="shared" si="17"/>
        <v/>
      </c>
      <c r="T102" s="50" t="str">
        <f>IF($F102="","",IF(ISERROR(VLOOKUP(F102,PROVEEDORES!$D$8:$I$507,5,0)),1,VLOOKUP($F102,PROVEEDORES!$D$8:$I$507,5,0)))</f>
        <v/>
      </c>
    </row>
    <row r="103" spans="3:20" ht="17.45" customHeight="1" x14ac:dyDescent="0.25">
      <c r="C103" s="188"/>
      <c r="D103" s="189"/>
      <c r="E103" s="178"/>
      <c r="F103" s="178"/>
      <c r="G103" s="190">
        <f>DATOS!$E$13</f>
        <v>1</v>
      </c>
      <c r="H103" s="178"/>
      <c r="I103" s="191"/>
      <c r="J103" s="178"/>
      <c r="K103" s="178"/>
      <c r="L103" s="178"/>
      <c r="M103" s="178"/>
      <c r="N103" s="160" t="str">
        <f t="shared" si="13"/>
        <v/>
      </c>
      <c r="O103" s="21"/>
      <c r="P103" s="160" t="str">
        <f t="shared" si="14"/>
        <v/>
      </c>
      <c r="Q103" s="160">
        <f t="shared" si="15"/>
        <v>0</v>
      </c>
      <c r="R103" s="160" t="str">
        <f t="shared" si="16"/>
        <v/>
      </c>
      <c r="S103" s="160" t="str">
        <f t="shared" si="17"/>
        <v/>
      </c>
      <c r="T103" s="50" t="str">
        <f>IF($F103="","",IF(ISERROR(VLOOKUP(F103,PROVEEDORES!$D$8:$I$507,5,0)),1,VLOOKUP($F103,PROVEEDORES!$D$8:$I$507,5,0)))</f>
        <v/>
      </c>
    </row>
    <row r="104" spans="3:20" ht="17.45" customHeight="1" x14ac:dyDescent="0.25">
      <c r="C104" s="188"/>
      <c r="D104" s="189"/>
      <c r="E104" s="178"/>
      <c r="F104" s="178"/>
      <c r="G104" s="190">
        <f>DATOS!$E$13</f>
        <v>1</v>
      </c>
      <c r="H104" s="178"/>
      <c r="I104" s="191"/>
      <c r="J104" s="178"/>
      <c r="K104" s="178"/>
      <c r="L104" s="178"/>
      <c r="M104" s="178"/>
      <c r="N104" s="160" t="str">
        <f t="shared" si="13"/>
        <v/>
      </c>
      <c r="O104" s="21"/>
      <c r="P104" s="160" t="str">
        <f t="shared" si="14"/>
        <v/>
      </c>
      <c r="Q104" s="160">
        <f t="shared" si="15"/>
        <v>0</v>
      </c>
      <c r="R104" s="160" t="str">
        <f t="shared" si="16"/>
        <v/>
      </c>
      <c r="S104" s="160" t="str">
        <f t="shared" si="17"/>
        <v/>
      </c>
      <c r="T104" s="50" t="str">
        <f>IF($F104="","",IF(ISERROR(VLOOKUP(F104,PROVEEDORES!$D$8:$I$507,5,0)),1,VLOOKUP($F104,PROVEEDORES!$D$8:$I$507,5,0)))</f>
        <v/>
      </c>
    </row>
    <row r="105" spans="3:20" ht="17.45" customHeight="1" x14ac:dyDescent="0.25">
      <c r="C105" s="188"/>
      <c r="D105" s="189"/>
      <c r="E105" s="178"/>
      <c r="F105" s="178"/>
      <c r="G105" s="190">
        <f>DATOS!$E$13</f>
        <v>1</v>
      </c>
      <c r="H105" s="178"/>
      <c r="I105" s="191"/>
      <c r="J105" s="178"/>
      <c r="K105" s="178"/>
      <c r="L105" s="178"/>
      <c r="M105" s="178"/>
      <c r="N105" s="160" t="str">
        <f t="shared" si="13"/>
        <v/>
      </c>
      <c r="O105" s="21"/>
      <c r="P105" s="160" t="str">
        <f t="shared" si="14"/>
        <v/>
      </c>
      <c r="Q105" s="160">
        <f t="shared" si="15"/>
        <v>0</v>
      </c>
      <c r="R105" s="160" t="str">
        <f t="shared" si="16"/>
        <v/>
      </c>
      <c r="S105" s="160" t="str">
        <f t="shared" si="17"/>
        <v/>
      </c>
      <c r="T105" s="50" t="str">
        <f>IF($F105="","",IF(ISERROR(VLOOKUP(F105,PROVEEDORES!$D$8:$I$507,5,0)),1,VLOOKUP($F105,PROVEEDORES!$D$8:$I$507,5,0)))</f>
        <v/>
      </c>
    </row>
    <row r="106" spans="3:20" ht="17.45" customHeight="1" x14ac:dyDescent="0.25">
      <c r="C106" s="188"/>
      <c r="D106" s="189"/>
      <c r="E106" s="178"/>
      <c r="F106" s="178"/>
      <c r="G106" s="190">
        <f>DATOS!$E$13</f>
        <v>1</v>
      </c>
      <c r="H106" s="178"/>
      <c r="I106" s="191"/>
      <c r="J106" s="178"/>
      <c r="K106" s="178"/>
      <c r="L106" s="178"/>
      <c r="M106" s="178"/>
      <c r="N106" s="160" t="str">
        <f t="shared" si="13"/>
        <v/>
      </c>
      <c r="O106" s="21"/>
      <c r="P106" s="160" t="str">
        <f t="shared" si="14"/>
        <v/>
      </c>
      <c r="Q106" s="160">
        <f t="shared" si="15"/>
        <v>0</v>
      </c>
      <c r="R106" s="160" t="str">
        <f t="shared" si="16"/>
        <v/>
      </c>
      <c r="S106" s="160" t="str">
        <f t="shared" si="17"/>
        <v/>
      </c>
      <c r="T106" s="50" t="str">
        <f>IF($F106="","",IF(ISERROR(VLOOKUP(F106,PROVEEDORES!$D$8:$I$507,5,0)),1,VLOOKUP($F106,PROVEEDORES!$D$8:$I$507,5,0)))</f>
        <v/>
      </c>
    </row>
    <row r="107" spans="3:20" ht="17.45" customHeight="1" x14ac:dyDescent="0.25">
      <c r="C107" s="188"/>
      <c r="D107" s="189"/>
      <c r="E107" s="178"/>
      <c r="F107" s="178"/>
      <c r="G107" s="190">
        <f>DATOS!$E$13</f>
        <v>1</v>
      </c>
      <c r="H107" s="178"/>
      <c r="I107" s="191"/>
      <c r="J107" s="178"/>
      <c r="K107" s="178"/>
      <c r="L107" s="178"/>
      <c r="M107" s="178"/>
      <c r="N107" s="160" t="str">
        <f t="shared" si="13"/>
        <v/>
      </c>
      <c r="O107" s="21"/>
      <c r="P107" s="160" t="str">
        <f t="shared" si="14"/>
        <v/>
      </c>
      <c r="Q107" s="160">
        <f t="shared" si="15"/>
        <v>0</v>
      </c>
      <c r="R107" s="160" t="str">
        <f t="shared" si="16"/>
        <v/>
      </c>
      <c r="S107" s="160" t="str">
        <f t="shared" si="17"/>
        <v/>
      </c>
      <c r="T107" s="50" t="str">
        <f>IF($F107="","",IF(ISERROR(VLOOKUP(F107,PROVEEDORES!$D$8:$I$507,5,0)),1,VLOOKUP($F107,PROVEEDORES!$D$8:$I$507,5,0)))</f>
        <v/>
      </c>
    </row>
    <row r="108" spans="3:20" ht="17.45" customHeight="1" x14ac:dyDescent="0.25">
      <c r="C108" s="188"/>
      <c r="D108" s="189"/>
      <c r="E108" s="178"/>
      <c r="F108" s="178"/>
      <c r="G108" s="190">
        <f>DATOS!$E$13</f>
        <v>1</v>
      </c>
      <c r="H108" s="178"/>
      <c r="I108" s="191"/>
      <c r="J108" s="178"/>
      <c r="K108" s="178"/>
      <c r="L108" s="178"/>
      <c r="M108" s="178"/>
      <c r="N108" s="160" t="str">
        <f t="shared" si="13"/>
        <v/>
      </c>
      <c r="O108" s="21"/>
      <c r="P108" s="160" t="str">
        <f t="shared" si="14"/>
        <v/>
      </c>
      <c r="Q108" s="160">
        <f t="shared" si="15"/>
        <v>0</v>
      </c>
      <c r="R108" s="160" t="str">
        <f t="shared" si="16"/>
        <v/>
      </c>
      <c r="S108" s="160" t="str">
        <f t="shared" si="17"/>
        <v/>
      </c>
      <c r="T108" s="50" t="str">
        <f>IF($F108="","",IF(ISERROR(VLOOKUP(F108,PROVEEDORES!$D$8:$I$507,5,0)),1,VLOOKUP($F108,PROVEEDORES!$D$8:$I$507,5,0)))</f>
        <v/>
      </c>
    </row>
    <row r="109" spans="3:20" ht="17.45" customHeight="1" x14ac:dyDescent="0.25">
      <c r="C109" s="188"/>
      <c r="D109" s="189"/>
      <c r="E109" s="178"/>
      <c r="F109" s="178"/>
      <c r="G109" s="190">
        <f>DATOS!$E$13</f>
        <v>1</v>
      </c>
      <c r="H109" s="178"/>
      <c r="I109" s="191"/>
      <c r="J109" s="178"/>
      <c r="K109" s="178"/>
      <c r="L109" s="178"/>
      <c r="M109" s="178"/>
      <c r="N109" s="160" t="str">
        <f t="shared" si="13"/>
        <v/>
      </c>
      <c r="O109" s="21"/>
      <c r="P109" s="160" t="str">
        <f t="shared" si="14"/>
        <v/>
      </c>
      <c r="Q109" s="160">
        <f t="shared" si="15"/>
        <v>0</v>
      </c>
      <c r="R109" s="160" t="str">
        <f t="shared" si="16"/>
        <v/>
      </c>
      <c r="S109" s="160" t="str">
        <f t="shared" si="17"/>
        <v/>
      </c>
      <c r="T109" s="50" t="str">
        <f>IF($F109="","",IF(ISERROR(VLOOKUP(F109,PROVEEDORES!$D$8:$I$507,5,0)),1,VLOOKUP($F109,PROVEEDORES!$D$8:$I$507,5,0)))</f>
        <v/>
      </c>
    </row>
    <row r="110" spans="3:20" ht="17.45" customHeight="1" x14ac:dyDescent="0.25">
      <c r="C110" s="188"/>
      <c r="D110" s="189"/>
      <c r="E110" s="178"/>
      <c r="F110" s="178"/>
      <c r="G110" s="190">
        <f>DATOS!$E$13</f>
        <v>1</v>
      </c>
      <c r="H110" s="178"/>
      <c r="I110" s="191"/>
      <c r="J110" s="178"/>
      <c r="K110" s="178"/>
      <c r="L110" s="178"/>
      <c r="M110" s="178"/>
      <c r="N110" s="160" t="str">
        <f t="shared" si="13"/>
        <v/>
      </c>
      <c r="O110" s="21"/>
      <c r="P110" s="160" t="str">
        <f t="shared" si="14"/>
        <v/>
      </c>
      <c r="Q110" s="160">
        <f t="shared" si="15"/>
        <v>0</v>
      </c>
      <c r="R110" s="160" t="str">
        <f t="shared" si="16"/>
        <v/>
      </c>
      <c r="S110" s="160" t="str">
        <f t="shared" si="17"/>
        <v/>
      </c>
      <c r="T110" s="50" t="str">
        <f>IF($F110="","",IF(ISERROR(VLOOKUP(F110,PROVEEDORES!$D$8:$I$507,5,0)),1,VLOOKUP($F110,PROVEEDORES!$D$8:$I$507,5,0)))</f>
        <v/>
      </c>
    </row>
    <row r="111" spans="3:20" ht="17.45" customHeight="1" x14ac:dyDescent="0.25">
      <c r="C111" s="188"/>
      <c r="D111" s="189"/>
      <c r="E111" s="178"/>
      <c r="F111" s="178"/>
      <c r="G111" s="190">
        <f>DATOS!$E$13</f>
        <v>1</v>
      </c>
      <c r="H111" s="178"/>
      <c r="I111" s="191"/>
      <c r="J111" s="178"/>
      <c r="K111" s="178"/>
      <c r="L111" s="178"/>
      <c r="M111" s="178"/>
      <c r="N111" s="160" t="str">
        <f t="shared" si="13"/>
        <v/>
      </c>
      <c r="O111" s="21"/>
      <c r="P111" s="160" t="str">
        <f t="shared" si="14"/>
        <v/>
      </c>
      <c r="Q111" s="160">
        <f t="shared" si="15"/>
        <v>0</v>
      </c>
      <c r="R111" s="160" t="str">
        <f t="shared" si="16"/>
        <v/>
      </c>
      <c r="S111" s="160" t="str">
        <f t="shared" si="17"/>
        <v/>
      </c>
      <c r="T111" s="50" t="str">
        <f>IF($F111="","",IF(ISERROR(VLOOKUP(F111,PROVEEDORES!$D$8:$I$507,5,0)),1,VLOOKUP($F111,PROVEEDORES!$D$8:$I$507,5,0)))</f>
        <v/>
      </c>
    </row>
    <row r="112" spans="3:20" ht="17.45" customHeight="1" x14ac:dyDescent="0.25">
      <c r="C112" s="188"/>
      <c r="D112" s="189"/>
      <c r="E112" s="178"/>
      <c r="F112" s="178"/>
      <c r="G112" s="190">
        <f>DATOS!$E$13</f>
        <v>1</v>
      </c>
      <c r="H112" s="178"/>
      <c r="I112" s="191"/>
      <c r="J112" s="178"/>
      <c r="K112" s="178"/>
      <c r="L112" s="178"/>
      <c r="M112" s="178"/>
      <c r="N112" s="160" t="str">
        <f t="shared" si="13"/>
        <v/>
      </c>
      <c r="O112" s="21"/>
      <c r="P112" s="160" t="str">
        <f t="shared" si="14"/>
        <v/>
      </c>
      <c r="Q112" s="160">
        <f t="shared" si="15"/>
        <v>0</v>
      </c>
      <c r="R112" s="160" t="str">
        <f t="shared" si="16"/>
        <v/>
      </c>
      <c r="S112" s="160" t="str">
        <f t="shared" si="17"/>
        <v/>
      </c>
      <c r="T112" s="50" t="str">
        <f>IF($F112="","",IF(ISERROR(VLOOKUP(F112,PROVEEDORES!$D$8:$I$507,5,0)),1,VLOOKUP($F112,PROVEEDORES!$D$8:$I$507,5,0)))</f>
        <v/>
      </c>
    </row>
    <row r="113" spans="3:20" ht="17.45" customHeight="1" x14ac:dyDescent="0.25">
      <c r="C113" s="188"/>
      <c r="D113" s="189"/>
      <c r="E113" s="178"/>
      <c r="F113" s="178"/>
      <c r="G113" s="190">
        <f>DATOS!$E$13</f>
        <v>1</v>
      </c>
      <c r="H113" s="178"/>
      <c r="I113" s="191"/>
      <c r="J113" s="178"/>
      <c r="K113" s="178"/>
      <c r="L113" s="178"/>
      <c r="M113" s="178"/>
      <c r="N113" s="160" t="str">
        <f t="shared" si="13"/>
        <v/>
      </c>
      <c r="O113" s="21"/>
      <c r="P113" s="160" t="str">
        <f t="shared" si="14"/>
        <v/>
      </c>
      <c r="Q113" s="160">
        <f t="shared" si="15"/>
        <v>0</v>
      </c>
      <c r="R113" s="160" t="str">
        <f t="shared" si="16"/>
        <v/>
      </c>
      <c r="S113" s="160" t="str">
        <f t="shared" si="17"/>
        <v/>
      </c>
      <c r="T113" s="50" t="str">
        <f>IF($F113="","",IF(ISERROR(VLOOKUP(F113,PROVEEDORES!$D$8:$I$507,5,0)),1,VLOOKUP($F113,PROVEEDORES!$D$8:$I$507,5,0)))</f>
        <v/>
      </c>
    </row>
    <row r="114" spans="3:20" ht="17.45" customHeight="1" x14ac:dyDescent="0.25">
      <c r="C114" s="188"/>
      <c r="D114" s="189"/>
      <c r="E114" s="178"/>
      <c r="F114" s="178"/>
      <c r="G114" s="190">
        <f>DATOS!$E$13</f>
        <v>1</v>
      </c>
      <c r="H114" s="178"/>
      <c r="I114" s="191"/>
      <c r="J114" s="178"/>
      <c r="K114" s="178"/>
      <c r="L114" s="178"/>
      <c r="M114" s="178"/>
      <c r="N114" s="160" t="str">
        <f t="shared" si="13"/>
        <v/>
      </c>
      <c r="O114" s="21"/>
      <c r="P114" s="160" t="str">
        <f t="shared" si="14"/>
        <v/>
      </c>
      <c r="Q114" s="160">
        <f t="shared" si="15"/>
        <v>0</v>
      </c>
      <c r="R114" s="160" t="str">
        <f t="shared" si="16"/>
        <v/>
      </c>
      <c r="S114" s="160" t="str">
        <f t="shared" si="17"/>
        <v/>
      </c>
      <c r="T114" s="50" t="str">
        <f>IF($F114="","",IF(ISERROR(VLOOKUP(F114,PROVEEDORES!$D$8:$I$507,5,0)),1,VLOOKUP($F114,PROVEEDORES!$D$8:$I$507,5,0)))</f>
        <v/>
      </c>
    </row>
    <row r="115" spans="3:20" ht="17.45" customHeight="1" x14ac:dyDescent="0.25">
      <c r="C115" s="188"/>
      <c r="D115" s="189"/>
      <c r="E115" s="178"/>
      <c r="F115" s="178"/>
      <c r="G115" s="190">
        <f>DATOS!$E$13</f>
        <v>1</v>
      </c>
      <c r="H115" s="178"/>
      <c r="I115" s="191"/>
      <c r="J115" s="178"/>
      <c r="K115" s="178"/>
      <c r="L115" s="178"/>
      <c r="M115" s="178"/>
      <c r="N115" s="160" t="str">
        <f t="shared" si="13"/>
        <v/>
      </c>
      <c r="O115" s="21"/>
      <c r="P115" s="160" t="str">
        <f t="shared" si="14"/>
        <v/>
      </c>
      <c r="Q115" s="160">
        <f t="shared" si="15"/>
        <v>0</v>
      </c>
      <c r="R115" s="160" t="str">
        <f t="shared" si="16"/>
        <v/>
      </c>
      <c r="S115" s="160" t="str">
        <f t="shared" si="17"/>
        <v/>
      </c>
      <c r="T115" s="50" t="str">
        <f>IF($F115="","",IF(ISERROR(VLOOKUP(F115,PROVEEDORES!$D$8:$I$507,5,0)),1,VLOOKUP($F115,PROVEEDORES!$D$8:$I$507,5,0)))</f>
        <v/>
      </c>
    </row>
    <row r="116" spans="3:20" ht="17.45" customHeight="1" x14ac:dyDescent="0.25">
      <c r="C116" s="188"/>
      <c r="D116" s="189"/>
      <c r="E116" s="178"/>
      <c r="F116" s="178"/>
      <c r="G116" s="190">
        <f>DATOS!$E$13</f>
        <v>1</v>
      </c>
      <c r="H116" s="178"/>
      <c r="I116" s="191"/>
      <c r="J116" s="178"/>
      <c r="K116" s="178"/>
      <c r="L116" s="178"/>
      <c r="M116" s="178"/>
      <c r="N116" s="160" t="str">
        <f t="shared" si="13"/>
        <v/>
      </c>
      <c r="O116" s="21"/>
      <c r="P116" s="160" t="str">
        <f t="shared" si="14"/>
        <v/>
      </c>
      <c r="Q116" s="160">
        <f t="shared" si="15"/>
        <v>0</v>
      </c>
      <c r="R116" s="160" t="str">
        <f t="shared" si="16"/>
        <v/>
      </c>
      <c r="S116" s="160" t="str">
        <f t="shared" si="17"/>
        <v/>
      </c>
      <c r="T116" s="50" t="str">
        <f>IF($F116="","",IF(ISERROR(VLOOKUP(F116,PROVEEDORES!$D$8:$I$507,5,0)),1,VLOOKUP($F116,PROVEEDORES!$D$8:$I$507,5,0)))</f>
        <v/>
      </c>
    </row>
    <row r="117" spans="3:20" ht="17.45" customHeight="1" x14ac:dyDescent="0.25">
      <c r="C117" s="188"/>
      <c r="D117" s="189"/>
      <c r="E117" s="178"/>
      <c r="F117" s="178"/>
      <c r="G117" s="190">
        <f>DATOS!$E$13</f>
        <v>1</v>
      </c>
      <c r="H117" s="178"/>
      <c r="I117" s="191"/>
      <c r="J117" s="178"/>
      <c r="K117" s="178"/>
      <c r="L117" s="178"/>
      <c r="M117" s="178"/>
      <c r="N117" s="160" t="str">
        <f t="shared" si="13"/>
        <v/>
      </c>
      <c r="O117" s="21"/>
      <c r="P117" s="160" t="str">
        <f t="shared" si="14"/>
        <v/>
      </c>
      <c r="Q117" s="160">
        <f t="shared" si="15"/>
        <v>0</v>
      </c>
      <c r="R117" s="160" t="str">
        <f t="shared" si="16"/>
        <v/>
      </c>
      <c r="S117" s="160" t="str">
        <f t="shared" si="17"/>
        <v/>
      </c>
      <c r="T117" s="50" t="str">
        <f>IF($F117="","",IF(ISERROR(VLOOKUP(F117,PROVEEDORES!$D$8:$I$507,5,0)),1,VLOOKUP($F117,PROVEEDORES!$D$8:$I$507,5,0)))</f>
        <v/>
      </c>
    </row>
    <row r="118" spans="3:20" ht="17.45" customHeight="1" x14ac:dyDescent="0.25">
      <c r="C118" s="188"/>
      <c r="D118" s="189"/>
      <c r="E118" s="178"/>
      <c r="F118" s="178"/>
      <c r="G118" s="190">
        <f>DATOS!$E$13</f>
        <v>1</v>
      </c>
      <c r="H118" s="178"/>
      <c r="I118" s="191"/>
      <c r="J118" s="178"/>
      <c r="K118" s="178"/>
      <c r="L118" s="178"/>
      <c r="M118" s="178"/>
      <c r="N118" s="160" t="str">
        <f t="shared" si="13"/>
        <v/>
      </c>
      <c r="O118" s="21"/>
      <c r="P118" s="160" t="str">
        <f t="shared" si="14"/>
        <v/>
      </c>
      <c r="Q118" s="160">
        <f t="shared" si="15"/>
        <v>0</v>
      </c>
      <c r="R118" s="160" t="str">
        <f t="shared" si="16"/>
        <v/>
      </c>
      <c r="S118" s="160" t="str">
        <f t="shared" si="17"/>
        <v/>
      </c>
      <c r="T118" s="50" t="str">
        <f>IF($F118="","",IF(ISERROR(VLOOKUP(F118,PROVEEDORES!$D$8:$I$507,5,0)),1,VLOOKUP($F118,PROVEEDORES!$D$8:$I$507,5,0)))</f>
        <v/>
      </c>
    </row>
    <row r="119" spans="3:20" ht="17.45" customHeight="1" x14ac:dyDescent="0.25">
      <c r="C119" s="188"/>
      <c r="D119" s="189"/>
      <c r="E119" s="178"/>
      <c r="F119" s="178"/>
      <c r="G119" s="190">
        <f>DATOS!$E$13</f>
        <v>1</v>
      </c>
      <c r="H119" s="178"/>
      <c r="I119" s="191"/>
      <c r="J119" s="178"/>
      <c r="K119" s="178"/>
      <c r="L119" s="178"/>
      <c r="M119" s="178"/>
      <c r="N119" s="160" t="str">
        <f t="shared" si="13"/>
        <v/>
      </c>
      <c r="O119" s="21"/>
      <c r="P119" s="160" t="str">
        <f t="shared" si="14"/>
        <v/>
      </c>
      <c r="Q119" s="160">
        <f t="shared" si="15"/>
        <v>0</v>
      </c>
      <c r="R119" s="160" t="str">
        <f t="shared" si="16"/>
        <v/>
      </c>
      <c r="S119" s="160" t="str">
        <f t="shared" si="17"/>
        <v/>
      </c>
      <c r="T119" s="50" t="str">
        <f>IF($F119="","",IF(ISERROR(VLOOKUP(F119,PROVEEDORES!$D$8:$I$507,5,0)),1,VLOOKUP($F119,PROVEEDORES!$D$8:$I$507,5,0)))</f>
        <v/>
      </c>
    </row>
    <row r="120" spans="3:20" ht="17.45" customHeight="1" x14ac:dyDescent="0.25">
      <c r="C120" s="188"/>
      <c r="D120" s="189"/>
      <c r="E120" s="178"/>
      <c r="F120" s="178"/>
      <c r="G120" s="190">
        <f>DATOS!$E$13</f>
        <v>1</v>
      </c>
      <c r="H120" s="178"/>
      <c r="I120" s="191"/>
      <c r="J120" s="178"/>
      <c r="K120" s="178"/>
      <c r="L120" s="178"/>
      <c r="M120" s="178"/>
      <c r="N120" s="160" t="str">
        <f t="shared" si="13"/>
        <v/>
      </c>
      <c r="O120" s="21"/>
      <c r="P120" s="160" t="str">
        <f t="shared" si="14"/>
        <v/>
      </c>
      <c r="Q120" s="160">
        <f t="shared" si="15"/>
        <v>0</v>
      </c>
      <c r="R120" s="160" t="str">
        <f t="shared" si="16"/>
        <v/>
      </c>
      <c r="S120" s="160" t="str">
        <f t="shared" si="17"/>
        <v/>
      </c>
      <c r="T120" s="50" t="str">
        <f>IF($F120="","",IF(ISERROR(VLOOKUP(F120,PROVEEDORES!$D$8:$I$507,5,0)),1,VLOOKUP($F120,PROVEEDORES!$D$8:$I$507,5,0)))</f>
        <v/>
      </c>
    </row>
    <row r="121" spans="3:20" ht="17.45" customHeight="1" x14ac:dyDescent="0.25">
      <c r="C121" s="188"/>
      <c r="D121" s="189"/>
      <c r="E121" s="178"/>
      <c r="F121" s="178"/>
      <c r="G121" s="190">
        <f>DATOS!$E$13</f>
        <v>1</v>
      </c>
      <c r="H121" s="178"/>
      <c r="I121" s="191"/>
      <c r="J121" s="178"/>
      <c r="K121" s="178"/>
      <c r="L121" s="178"/>
      <c r="M121" s="178"/>
      <c r="N121" s="160" t="str">
        <f t="shared" si="13"/>
        <v/>
      </c>
      <c r="O121" s="21"/>
      <c r="P121" s="160" t="str">
        <f t="shared" si="14"/>
        <v/>
      </c>
      <c r="Q121" s="160">
        <f t="shared" si="15"/>
        <v>0</v>
      </c>
      <c r="R121" s="160" t="str">
        <f t="shared" si="16"/>
        <v/>
      </c>
      <c r="S121" s="160" t="str">
        <f t="shared" si="17"/>
        <v/>
      </c>
      <c r="T121" s="50" t="str">
        <f>IF($F121="","",IF(ISERROR(VLOOKUP(F121,PROVEEDORES!$D$8:$I$507,5,0)),1,VLOOKUP($F121,PROVEEDORES!$D$8:$I$507,5,0)))</f>
        <v/>
      </c>
    </row>
    <row r="122" spans="3:20" ht="17.45" customHeight="1" x14ac:dyDescent="0.25">
      <c r="C122" s="188"/>
      <c r="D122" s="189"/>
      <c r="E122" s="178"/>
      <c r="F122" s="178"/>
      <c r="G122" s="190">
        <f>DATOS!$E$13</f>
        <v>1</v>
      </c>
      <c r="H122" s="178"/>
      <c r="I122" s="191"/>
      <c r="J122" s="178"/>
      <c r="K122" s="178"/>
      <c r="L122" s="178"/>
      <c r="M122" s="178"/>
      <c r="N122" s="160" t="str">
        <f t="shared" si="13"/>
        <v/>
      </c>
      <c r="O122" s="21"/>
      <c r="P122" s="160" t="str">
        <f t="shared" si="14"/>
        <v/>
      </c>
      <c r="Q122" s="160">
        <f t="shared" si="15"/>
        <v>0</v>
      </c>
      <c r="R122" s="160" t="str">
        <f t="shared" si="16"/>
        <v/>
      </c>
      <c r="S122" s="160" t="str">
        <f t="shared" si="17"/>
        <v/>
      </c>
      <c r="T122" s="50" t="str">
        <f>IF($F122="","",IF(ISERROR(VLOOKUP(F122,PROVEEDORES!$D$8:$I$507,5,0)),1,VLOOKUP($F122,PROVEEDORES!$D$8:$I$507,5,0)))</f>
        <v/>
      </c>
    </row>
    <row r="123" spans="3:20" ht="17.45" customHeight="1" x14ac:dyDescent="0.25">
      <c r="C123" s="188"/>
      <c r="D123" s="189"/>
      <c r="E123" s="178"/>
      <c r="F123" s="178"/>
      <c r="G123" s="190">
        <f>DATOS!$E$13</f>
        <v>1</v>
      </c>
      <c r="H123" s="178"/>
      <c r="I123" s="191"/>
      <c r="J123" s="178"/>
      <c r="K123" s="178"/>
      <c r="L123" s="178"/>
      <c r="M123" s="178"/>
      <c r="N123" s="160" t="str">
        <f t="shared" si="13"/>
        <v/>
      </c>
      <c r="O123" s="21"/>
      <c r="P123" s="160" t="str">
        <f t="shared" si="14"/>
        <v/>
      </c>
      <c r="Q123" s="160">
        <f t="shared" si="15"/>
        <v>0</v>
      </c>
      <c r="R123" s="160" t="str">
        <f t="shared" si="16"/>
        <v/>
      </c>
      <c r="S123" s="160" t="str">
        <f t="shared" si="17"/>
        <v/>
      </c>
      <c r="T123" s="50" t="str">
        <f>IF($F123="","",IF(ISERROR(VLOOKUP(F123,PROVEEDORES!$D$8:$I$507,5,0)),1,VLOOKUP($F123,PROVEEDORES!$D$8:$I$507,5,0)))</f>
        <v/>
      </c>
    </row>
    <row r="124" spans="3:20" ht="17.45" customHeight="1" x14ac:dyDescent="0.25">
      <c r="C124" s="188"/>
      <c r="D124" s="189"/>
      <c r="E124" s="178"/>
      <c r="F124" s="178"/>
      <c r="G124" s="190">
        <f>DATOS!$E$13</f>
        <v>1</v>
      </c>
      <c r="H124" s="178"/>
      <c r="I124" s="191"/>
      <c r="J124" s="178"/>
      <c r="K124" s="178"/>
      <c r="L124" s="178"/>
      <c r="M124" s="178"/>
      <c r="N124" s="160" t="str">
        <f t="shared" si="13"/>
        <v/>
      </c>
      <c r="O124" s="21"/>
      <c r="P124" s="160" t="str">
        <f t="shared" si="14"/>
        <v/>
      </c>
      <c r="Q124" s="160">
        <f t="shared" si="15"/>
        <v>0</v>
      </c>
      <c r="R124" s="160" t="str">
        <f t="shared" si="16"/>
        <v/>
      </c>
      <c r="S124" s="160" t="str">
        <f t="shared" si="17"/>
        <v/>
      </c>
      <c r="T124" s="50" t="str">
        <f>IF($F124="","",IF(ISERROR(VLOOKUP(F124,PROVEEDORES!$D$8:$I$507,5,0)),1,VLOOKUP($F124,PROVEEDORES!$D$8:$I$507,5,0)))</f>
        <v/>
      </c>
    </row>
    <row r="125" spans="3:20" ht="17.45" customHeight="1" x14ac:dyDescent="0.25">
      <c r="C125" s="188"/>
      <c r="D125" s="189"/>
      <c r="E125" s="178"/>
      <c r="F125" s="178"/>
      <c r="G125" s="190">
        <f>DATOS!$E$13</f>
        <v>1</v>
      </c>
      <c r="H125" s="178"/>
      <c r="I125" s="191"/>
      <c r="J125" s="178"/>
      <c r="K125" s="178"/>
      <c r="L125" s="178"/>
      <c r="M125" s="178"/>
      <c r="N125" s="160" t="str">
        <f t="shared" si="13"/>
        <v/>
      </c>
      <c r="O125" s="21"/>
      <c r="P125" s="160" t="str">
        <f t="shared" si="14"/>
        <v/>
      </c>
      <c r="Q125" s="160">
        <f t="shared" si="15"/>
        <v>0</v>
      </c>
      <c r="R125" s="160" t="str">
        <f t="shared" si="16"/>
        <v/>
      </c>
      <c r="S125" s="160" t="str">
        <f t="shared" si="17"/>
        <v/>
      </c>
      <c r="T125" s="50" t="str">
        <f>IF($F125="","",IF(ISERROR(VLOOKUP(F125,PROVEEDORES!$D$8:$I$507,5,0)),1,VLOOKUP($F125,PROVEEDORES!$D$8:$I$507,5,0)))</f>
        <v/>
      </c>
    </row>
    <row r="126" spans="3:20" ht="17.45" customHeight="1" x14ac:dyDescent="0.25">
      <c r="C126" s="188"/>
      <c r="D126" s="189"/>
      <c r="E126" s="178"/>
      <c r="F126" s="178"/>
      <c r="G126" s="190">
        <f>DATOS!$E$13</f>
        <v>1</v>
      </c>
      <c r="H126" s="178"/>
      <c r="I126" s="191"/>
      <c r="J126" s="178"/>
      <c r="K126" s="178"/>
      <c r="L126" s="178"/>
      <c r="M126" s="178"/>
      <c r="N126" s="160" t="str">
        <f t="shared" si="13"/>
        <v/>
      </c>
      <c r="O126" s="21"/>
      <c r="P126" s="160" t="str">
        <f t="shared" si="14"/>
        <v/>
      </c>
      <c r="Q126" s="160">
        <f t="shared" si="15"/>
        <v>0</v>
      </c>
      <c r="R126" s="160" t="str">
        <f t="shared" si="16"/>
        <v/>
      </c>
      <c r="S126" s="160" t="str">
        <f t="shared" si="17"/>
        <v/>
      </c>
      <c r="T126" s="50" t="str">
        <f>IF($F126="","",IF(ISERROR(VLOOKUP(F126,PROVEEDORES!$D$8:$I$507,5,0)),1,VLOOKUP($F126,PROVEEDORES!$D$8:$I$507,5,0)))</f>
        <v/>
      </c>
    </row>
    <row r="127" spans="3:20" ht="17.45" customHeight="1" x14ac:dyDescent="0.25">
      <c r="C127" s="188"/>
      <c r="D127" s="189"/>
      <c r="E127" s="178"/>
      <c r="F127" s="178"/>
      <c r="G127" s="190">
        <f>DATOS!$E$13</f>
        <v>1</v>
      </c>
      <c r="H127" s="178"/>
      <c r="I127" s="191"/>
      <c r="J127" s="178"/>
      <c r="K127" s="178"/>
      <c r="L127" s="178"/>
      <c r="M127" s="178"/>
      <c r="N127" s="160" t="str">
        <f t="shared" si="13"/>
        <v/>
      </c>
      <c r="O127" s="21"/>
      <c r="P127" s="160" t="str">
        <f t="shared" si="14"/>
        <v/>
      </c>
      <c r="Q127" s="160">
        <f t="shared" si="15"/>
        <v>0</v>
      </c>
      <c r="R127" s="160" t="str">
        <f t="shared" si="16"/>
        <v/>
      </c>
      <c r="S127" s="160" t="str">
        <f t="shared" si="17"/>
        <v/>
      </c>
      <c r="T127" s="50" t="str">
        <f>IF($F127="","",IF(ISERROR(VLOOKUP(F127,PROVEEDORES!$D$8:$I$507,5,0)),1,VLOOKUP($F127,PROVEEDORES!$D$8:$I$507,5,0)))</f>
        <v/>
      </c>
    </row>
    <row r="128" spans="3:20" ht="17.45" customHeight="1" x14ac:dyDescent="0.25">
      <c r="C128" s="188"/>
      <c r="D128" s="189"/>
      <c r="E128" s="178"/>
      <c r="F128" s="178"/>
      <c r="G128" s="190">
        <f>DATOS!$E$13</f>
        <v>1</v>
      </c>
      <c r="H128" s="178"/>
      <c r="I128" s="191"/>
      <c r="J128" s="178"/>
      <c r="K128" s="178"/>
      <c r="L128" s="178"/>
      <c r="M128" s="178"/>
      <c r="N128" s="160" t="str">
        <f t="shared" si="13"/>
        <v/>
      </c>
      <c r="O128" s="21"/>
      <c r="P128" s="160" t="str">
        <f t="shared" si="14"/>
        <v/>
      </c>
      <c r="Q128" s="160">
        <f t="shared" si="15"/>
        <v>0</v>
      </c>
      <c r="R128" s="160" t="str">
        <f t="shared" si="16"/>
        <v/>
      </c>
      <c r="S128" s="160" t="str">
        <f t="shared" si="17"/>
        <v/>
      </c>
      <c r="T128" s="50" t="str">
        <f>IF($F128="","",IF(ISERROR(VLOOKUP(F128,PROVEEDORES!$D$8:$I$507,5,0)),1,VLOOKUP($F128,PROVEEDORES!$D$8:$I$507,5,0)))</f>
        <v/>
      </c>
    </row>
    <row r="129" spans="3:20" ht="17.45" customHeight="1" x14ac:dyDescent="0.25">
      <c r="C129" s="188"/>
      <c r="D129" s="189"/>
      <c r="E129" s="178"/>
      <c r="F129" s="178"/>
      <c r="G129" s="190">
        <f>DATOS!$E$13</f>
        <v>1</v>
      </c>
      <c r="H129" s="178"/>
      <c r="I129" s="191"/>
      <c r="J129" s="178"/>
      <c r="K129" s="178"/>
      <c r="L129" s="178"/>
      <c r="M129" s="178"/>
      <c r="N129" s="160" t="str">
        <f t="shared" si="13"/>
        <v/>
      </c>
      <c r="O129" s="21"/>
      <c r="P129" s="160" t="str">
        <f t="shared" si="14"/>
        <v/>
      </c>
      <c r="Q129" s="160">
        <f t="shared" si="15"/>
        <v>0</v>
      </c>
      <c r="R129" s="160" t="str">
        <f t="shared" si="16"/>
        <v/>
      </c>
      <c r="S129" s="160" t="str">
        <f t="shared" si="17"/>
        <v/>
      </c>
      <c r="T129" s="50" t="str">
        <f>IF($F129="","",IF(ISERROR(VLOOKUP(F129,PROVEEDORES!$D$8:$I$507,5,0)),1,VLOOKUP($F129,PROVEEDORES!$D$8:$I$507,5,0)))</f>
        <v/>
      </c>
    </row>
    <row r="130" spans="3:20" ht="17.45" customHeight="1" x14ac:dyDescent="0.25">
      <c r="C130" s="188"/>
      <c r="D130" s="189"/>
      <c r="E130" s="178"/>
      <c r="F130" s="178"/>
      <c r="G130" s="190">
        <f>DATOS!$E$13</f>
        <v>1</v>
      </c>
      <c r="H130" s="178"/>
      <c r="I130" s="191"/>
      <c r="J130" s="178"/>
      <c r="K130" s="178"/>
      <c r="L130" s="178"/>
      <c r="M130" s="178"/>
      <c r="N130" s="160" t="str">
        <f t="shared" si="13"/>
        <v/>
      </c>
      <c r="O130" s="21"/>
      <c r="P130" s="160" t="str">
        <f t="shared" si="14"/>
        <v/>
      </c>
      <c r="Q130" s="160">
        <f t="shared" si="15"/>
        <v>0</v>
      </c>
      <c r="R130" s="160" t="str">
        <f t="shared" si="16"/>
        <v/>
      </c>
      <c r="S130" s="160" t="str">
        <f t="shared" si="17"/>
        <v/>
      </c>
      <c r="T130" s="50" t="str">
        <f>IF($F130="","",IF(ISERROR(VLOOKUP(F130,PROVEEDORES!$D$8:$I$507,5,0)),1,VLOOKUP($F130,PROVEEDORES!$D$8:$I$507,5,0)))</f>
        <v/>
      </c>
    </row>
    <row r="131" spans="3:20" ht="17.45" customHeight="1" x14ac:dyDescent="0.25">
      <c r="C131" s="188"/>
      <c r="D131" s="189"/>
      <c r="E131" s="178"/>
      <c r="F131" s="178"/>
      <c r="G131" s="190">
        <f>DATOS!$E$13</f>
        <v>1</v>
      </c>
      <c r="H131" s="178"/>
      <c r="I131" s="191"/>
      <c r="J131" s="178"/>
      <c r="K131" s="178"/>
      <c r="L131" s="178"/>
      <c r="M131" s="178"/>
      <c r="N131" s="160" t="str">
        <f t="shared" si="13"/>
        <v/>
      </c>
      <c r="O131" s="21"/>
      <c r="P131" s="160" t="str">
        <f t="shared" si="14"/>
        <v/>
      </c>
      <c r="Q131" s="160">
        <f t="shared" si="15"/>
        <v>0</v>
      </c>
      <c r="R131" s="160" t="str">
        <f t="shared" si="16"/>
        <v/>
      </c>
      <c r="S131" s="160" t="str">
        <f t="shared" si="17"/>
        <v/>
      </c>
      <c r="T131" s="50" t="str">
        <f>IF($F131="","",IF(ISERROR(VLOOKUP(F131,PROVEEDORES!$D$8:$I$507,5,0)),1,VLOOKUP($F131,PROVEEDORES!$D$8:$I$507,5,0)))</f>
        <v/>
      </c>
    </row>
    <row r="132" spans="3:20" ht="17.45" customHeight="1" x14ac:dyDescent="0.25">
      <c r="C132" s="188"/>
      <c r="D132" s="189"/>
      <c r="E132" s="178"/>
      <c r="F132" s="178"/>
      <c r="G132" s="190">
        <f>DATOS!$E$13</f>
        <v>1</v>
      </c>
      <c r="H132" s="178"/>
      <c r="I132" s="191"/>
      <c r="J132" s="178"/>
      <c r="K132" s="178"/>
      <c r="L132" s="178"/>
      <c r="M132" s="178"/>
      <c r="N132" s="160" t="str">
        <f t="shared" si="13"/>
        <v/>
      </c>
      <c r="O132" s="21"/>
      <c r="P132" s="160" t="str">
        <f t="shared" si="14"/>
        <v/>
      </c>
      <c r="Q132" s="160">
        <f t="shared" si="15"/>
        <v>0</v>
      </c>
      <c r="R132" s="160" t="str">
        <f t="shared" si="16"/>
        <v/>
      </c>
      <c r="S132" s="160" t="str">
        <f t="shared" si="17"/>
        <v/>
      </c>
      <c r="T132" s="50" t="str">
        <f>IF($F132="","",IF(ISERROR(VLOOKUP(F132,PROVEEDORES!$D$8:$I$507,5,0)),1,VLOOKUP($F132,PROVEEDORES!$D$8:$I$507,5,0)))</f>
        <v/>
      </c>
    </row>
    <row r="133" spans="3:20" ht="17.45" customHeight="1" x14ac:dyDescent="0.25">
      <c r="C133" s="188"/>
      <c r="D133" s="189"/>
      <c r="E133" s="178"/>
      <c r="F133" s="178"/>
      <c r="G133" s="190">
        <f>DATOS!$E$13</f>
        <v>1</v>
      </c>
      <c r="H133" s="178"/>
      <c r="I133" s="191"/>
      <c r="J133" s="178"/>
      <c r="K133" s="178"/>
      <c r="L133" s="178"/>
      <c r="M133" s="178"/>
      <c r="N133" s="160" t="str">
        <f t="shared" si="13"/>
        <v/>
      </c>
      <c r="O133" s="21"/>
      <c r="P133" s="160" t="str">
        <f t="shared" si="14"/>
        <v/>
      </c>
      <c r="Q133" s="160">
        <f t="shared" si="15"/>
        <v>0</v>
      </c>
      <c r="R133" s="160" t="str">
        <f t="shared" si="16"/>
        <v/>
      </c>
      <c r="S133" s="160" t="str">
        <f t="shared" si="17"/>
        <v/>
      </c>
      <c r="T133" s="50" t="str">
        <f>IF($F133="","",IF(ISERROR(VLOOKUP(F133,PROVEEDORES!$D$8:$I$507,5,0)),1,VLOOKUP($F133,PROVEEDORES!$D$8:$I$507,5,0)))</f>
        <v/>
      </c>
    </row>
    <row r="134" spans="3:20" ht="17.45" customHeight="1" x14ac:dyDescent="0.25">
      <c r="C134" s="188"/>
      <c r="D134" s="189"/>
      <c r="E134" s="178"/>
      <c r="F134" s="178"/>
      <c r="G134" s="190">
        <f>DATOS!$E$13</f>
        <v>1</v>
      </c>
      <c r="H134" s="178"/>
      <c r="I134" s="191"/>
      <c r="J134" s="178"/>
      <c r="K134" s="178"/>
      <c r="L134" s="178"/>
      <c r="M134" s="178"/>
      <c r="N134" s="160" t="str">
        <f t="shared" si="13"/>
        <v/>
      </c>
      <c r="O134" s="21"/>
      <c r="P134" s="160" t="str">
        <f t="shared" si="14"/>
        <v/>
      </c>
      <c r="Q134" s="160">
        <f t="shared" si="15"/>
        <v>0</v>
      </c>
      <c r="R134" s="160" t="str">
        <f t="shared" si="16"/>
        <v/>
      </c>
      <c r="S134" s="160" t="str">
        <f t="shared" si="17"/>
        <v/>
      </c>
      <c r="T134" s="50" t="str">
        <f>IF($F134="","",IF(ISERROR(VLOOKUP(F134,PROVEEDORES!$D$8:$I$507,5,0)),1,VLOOKUP($F134,PROVEEDORES!$D$8:$I$507,5,0)))</f>
        <v/>
      </c>
    </row>
    <row r="135" spans="3:20" ht="17.45" customHeight="1" x14ac:dyDescent="0.25">
      <c r="C135" s="188"/>
      <c r="D135" s="189"/>
      <c r="E135" s="178"/>
      <c r="F135" s="178"/>
      <c r="G135" s="190">
        <f>DATOS!$E$13</f>
        <v>1</v>
      </c>
      <c r="H135" s="178"/>
      <c r="I135" s="191"/>
      <c r="J135" s="178"/>
      <c r="K135" s="178"/>
      <c r="L135" s="178"/>
      <c r="M135" s="178"/>
      <c r="N135" s="160" t="str">
        <f t="shared" si="13"/>
        <v/>
      </c>
      <c r="O135" s="21"/>
      <c r="P135" s="160" t="str">
        <f t="shared" si="14"/>
        <v/>
      </c>
      <c r="Q135" s="160">
        <f t="shared" si="15"/>
        <v>0</v>
      </c>
      <c r="R135" s="160" t="str">
        <f t="shared" si="16"/>
        <v/>
      </c>
      <c r="S135" s="160" t="str">
        <f t="shared" si="17"/>
        <v/>
      </c>
      <c r="T135" s="50" t="str">
        <f>IF($F135="","",IF(ISERROR(VLOOKUP(F135,PROVEEDORES!$D$8:$I$507,5,0)),1,VLOOKUP($F135,PROVEEDORES!$D$8:$I$507,5,0)))</f>
        <v/>
      </c>
    </row>
    <row r="136" spans="3:20" ht="17.45" customHeight="1" x14ac:dyDescent="0.25">
      <c r="C136" s="188"/>
      <c r="D136" s="189"/>
      <c r="E136" s="178"/>
      <c r="F136" s="178"/>
      <c r="G136" s="190">
        <f>DATOS!$E$13</f>
        <v>1</v>
      </c>
      <c r="H136" s="178"/>
      <c r="I136" s="191"/>
      <c r="J136" s="178"/>
      <c r="K136" s="178"/>
      <c r="L136" s="178"/>
      <c r="M136" s="178"/>
      <c r="N136" s="160" t="str">
        <f t="shared" si="13"/>
        <v/>
      </c>
      <c r="O136" s="21"/>
      <c r="P136" s="160" t="str">
        <f t="shared" si="14"/>
        <v/>
      </c>
      <c r="Q136" s="160">
        <f t="shared" si="15"/>
        <v>0</v>
      </c>
      <c r="R136" s="160" t="str">
        <f t="shared" si="16"/>
        <v/>
      </c>
      <c r="S136" s="160" t="str">
        <f t="shared" si="17"/>
        <v/>
      </c>
      <c r="T136" s="50" t="str">
        <f>IF($F136="","",IF(ISERROR(VLOOKUP(F136,PROVEEDORES!$D$8:$I$507,5,0)),1,VLOOKUP($F136,PROVEEDORES!$D$8:$I$507,5,0)))</f>
        <v/>
      </c>
    </row>
    <row r="137" spans="3:20" ht="17.45" customHeight="1" x14ac:dyDescent="0.25">
      <c r="C137" s="188"/>
      <c r="D137" s="189"/>
      <c r="E137" s="178"/>
      <c r="F137" s="178"/>
      <c r="G137" s="190">
        <f>DATOS!$E$13</f>
        <v>1</v>
      </c>
      <c r="H137" s="178"/>
      <c r="I137" s="191"/>
      <c r="J137" s="178"/>
      <c r="K137" s="178"/>
      <c r="L137" s="178"/>
      <c r="M137" s="178"/>
      <c r="N137" s="160" t="str">
        <f t="shared" si="13"/>
        <v/>
      </c>
      <c r="O137" s="21"/>
      <c r="P137" s="160" t="str">
        <f t="shared" si="14"/>
        <v/>
      </c>
      <c r="Q137" s="160">
        <f t="shared" si="15"/>
        <v>0</v>
      </c>
      <c r="R137" s="160" t="str">
        <f t="shared" si="16"/>
        <v/>
      </c>
      <c r="S137" s="160" t="str">
        <f t="shared" si="17"/>
        <v/>
      </c>
      <c r="T137" s="50" t="str">
        <f>IF($F137="","",IF(ISERROR(VLOOKUP(F137,PROVEEDORES!$D$8:$I$507,5,0)),1,VLOOKUP($F137,PROVEEDORES!$D$8:$I$507,5,0)))</f>
        <v/>
      </c>
    </row>
    <row r="138" spans="3:20" ht="17.45" customHeight="1" x14ac:dyDescent="0.25">
      <c r="C138" s="188"/>
      <c r="D138" s="189"/>
      <c r="E138" s="178"/>
      <c r="F138" s="178"/>
      <c r="G138" s="190">
        <f>DATOS!$E$13</f>
        <v>1</v>
      </c>
      <c r="H138" s="178"/>
      <c r="I138" s="191"/>
      <c r="J138" s="178"/>
      <c r="K138" s="178"/>
      <c r="L138" s="178"/>
      <c r="M138" s="178"/>
      <c r="N138" s="160" t="str">
        <f t="shared" si="13"/>
        <v/>
      </c>
      <c r="O138" s="21"/>
      <c r="P138" s="160" t="str">
        <f t="shared" si="14"/>
        <v/>
      </c>
      <c r="Q138" s="160">
        <f t="shared" si="15"/>
        <v>0</v>
      </c>
      <c r="R138" s="160" t="str">
        <f t="shared" si="16"/>
        <v/>
      </c>
      <c r="S138" s="160" t="str">
        <f t="shared" si="17"/>
        <v/>
      </c>
      <c r="T138" s="50" t="str">
        <f>IF($F138="","",IF(ISERROR(VLOOKUP(F138,PROVEEDORES!$D$8:$I$507,5,0)),1,VLOOKUP($F138,PROVEEDORES!$D$8:$I$507,5,0)))</f>
        <v/>
      </c>
    </row>
    <row r="139" spans="3:20" ht="17.45" customHeight="1" x14ac:dyDescent="0.25">
      <c r="C139" s="188"/>
      <c r="D139" s="189"/>
      <c r="E139" s="178"/>
      <c r="F139" s="178"/>
      <c r="G139" s="190">
        <f>DATOS!$E$13</f>
        <v>1</v>
      </c>
      <c r="H139" s="178"/>
      <c r="I139" s="191"/>
      <c r="J139" s="178"/>
      <c r="K139" s="178"/>
      <c r="L139" s="178"/>
      <c r="M139" s="178"/>
      <c r="N139" s="160" t="str">
        <f t="shared" si="13"/>
        <v/>
      </c>
      <c r="O139" s="21"/>
      <c r="P139" s="160" t="str">
        <f t="shared" si="14"/>
        <v/>
      </c>
      <c r="Q139" s="160">
        <f t="shared" si="15"/>
        <v>0</v>
      </c>
      <c r="R139" s="160" t="str">
        <f t="shared" si="16"/>
        <v/>
      </c>
      <c r="S139" s="160" t="str">
        <f t="shared" si="17"/>
        <v/>
      </c>
      <c r="T139" s="50" t="str">
        <f>IF($F139="","",IF(ISERROR(VLOOKUP(F139,PROVEEDORES!$D$8:$I$507,5,0)),1,VLOOKUP($F139,PROVEEDORES!$D$8:$I$507,5,0)))</f>
        <v/>
      </c>
    </row>
    <row r="140" spans="3:20" ht="17.45" customHeight="1" x14ac:dyDescent="0.25">
      <c r="C140" s="188"/>
      <c r="D140" s="189"/>
      <c r="E140" s="178"/>
      <c r="F140" s="178"/>
      <c r="G140" s="190">
        <f>DATOS!$E$13</f>
        <v>1</v>
      </c>
      <c r="H140" s="178"/>
      <c r="I140" s="191"/>
      <c r="J140" s="178"/>
      <c r="K140" s="178"/>
      <c r="L140" s="178"/>
      <c r="M140" s="178"/>
      <c r="N140" s="160" t="str">
        <f t="shared" si="13"/>
        <v/>
      </c>
      <c r="O140" s="21"/>
      <c r="P140" s="160" t="str">
        <f t="shared" si="14"/>
        <v/>
      </c>
      <c r="Q140" s="160">
        <f t="shared" si="15"/>
        <v>0</v>
      </c>
      <c r="R140" s="160" t="str">
        <f t="shared" si="16"/>
        <v/>
      </c>
      <c r="S140" s="160" t="str">
        <f t="shared" si="17"/>
        <v/>
      </c>
      <c r="T140" s="50" t="str">
        <f>IF($F140="","",IF(ISERROR(VLOOKUP(F140,PROVEEDORES!$D$8:$I$507,5,0)),1,VLOOKUP($F140,PROVEEDORES!$D$8:$I$507,5,0)))</f>
        <v/>
      </c>
    </row>
    <row r="141" spans="3:20" ht="17.45" customHeight="1" x14ac:dyDescent="0.25">
      <c r="C141" s="188"/>
      <c r="D141" s="189"/>
      <c r="E141" s="178"/>
      <c r="F141" s="178"/>
      <c r="G141" s="190">
        <f>DATOS!$E$13</f>
        <v>1</v>
      </c>
      <c r="H141" s="178"/>
      <c r="I141" s="191"/>
      <c r="J141" s="178"/>
      <c r="K141" s="178"/>
      <c r="L141" s="178"/>
      <c r="M141" s="178"/>
      <c r="N141" s="160" t="str">
        <f t="shared" si="13"/>
        <v/>
      </c>
      <c r="O141" s="21"/>
      <c r="P141" s="160" t="str">
        <f t="shared" si="14"/>
        <v/>
      </c>
      <c r="Q141" s="160">
        <f t="shared" si="15"/>
        <v>0</v>
      </c>
      <c r="R141" s="160" t="str">
        <f t="shared" si="16"/>
        <v/>
      </c>
      <c r="S141" s="160" t="str">
        <f t="shared" si="17"/>
        <v/>
      </c>
      <c r="T141" s="50" t="str">
        <f>IF($F141="","",IF(ISERROR(VLOOKUP(F141,PROVEEDORES!$D$8:$I$507,5,0)),1,VLOOKUP($F141,PROVEEDORES!$D$8:$I$507,5,0)))</f>
        <v/>
      </c>
    </row>
    <row r="142" spans="3:20" ht="17.45" customHeight="1" x14ac:dyDescent="0.25">
      <c r="C142" s="188"/>
      <c r="D142" s="189"/>
      <c r="E142" s="178"/>
      <c r="F142" s="178"/>
      <c r="G142" s="190">
        <f>DATOS!$E$13</f>
        <v>1</v>
      </c>
      <c r="H142" s="178"/>
      <c r="I142" s="191"/>
      <c r="J142" s="178"/>
      <c r="K142" s="178"/>
      <c r="L142" s="178"/>
      <c r="M142" s="178"/>
      <c r="N142" s="160" t="str">
        <f t="shared" si="13"/>
        <v/>
      </c>
      <c r="O142" s="21"/>
      <c r="P142" s="160" t="str">
        <f t="shared" si="14"/>
        <v/>
      </c>
      <c r="Q142" s="160">
        <f t="shared" si="15"/>
        <v>0</v>
      </c>
      <c r="R142" s="160" t="str">
        <f t="shared" si="16"/>
        <v/>
      </c>
      <c r="S142" s="160" t="str">
        <f t="shared" si="17"/>
        <v/>
      </c>
      <c r="T142" s="50" t="str">
        <f>IF($F142="","",IF(ISERROR(VLOOKUP(F142,PROVEEDORES!$D$8:$I$507,5,0)),1,VLOOKUP($F142,PROVEEDORES!$D$8:$I$507,5,0)))</f>
        <v/>
      </c>
    </row>
    <row r="143" spans="3:20" ht="17.45" customHeight="1" x14ac:dyDescent="0.25">
      <c r="C143" s="188"/>
      <c r="D143" s="189"/>
      <c r="E143" s="178"/>
      <c r="F143" s="178"/>
      <c r="G143" s="190">
        <f>DATOS!$E$13</f>
        <v>1</v>
      </c>
      <c r="H143" s="178"/>
      <c r="I143" s="191"/>
      <c r="J143" s="178"/>
      <c r="K143" s="178"/>
      <c r="L143" s="178"/>
      <c r="M143" s="178"/>
      <c r="N143" s="160" t="str">
        <f t="shared" si="13"/>
        <v/>
      </c>
      <c r="O143" s="21"/>
      <c r="P143" s="160" t="str">
        <f t="shared" si="14"/>
        <v/>
      </c>
      <c r="Q143" s="160">
        <f t="shared" si="15"/>
        <v>0</v>
      </c>
      <c r="R143" s="160" t="str">
        <f t="shared" si="16"/>
        <v/>
      </c>
      <c r="S143" s="160" t="str">
        <f t="shared" si="17"/>
        <v/>
      </c>
      <c r="T143" s="50" t="str">
        <f>IF($F143="","",IF(ISERROR(VLOOKUP(F143,PROVEEDORES!$D$8:$I$507,5,0)),1,VLOOKUP($F143,PROVEEDORES!$D$8:$I$507,5,0)))</f>
        <v/>
      </c>
    </row>
    <row r="144" spans="3:20" ht="17.45" customHeight="1" x14ac:dyDescent="0.25">
      <c r="C144" s="188"/>
      <c r="D144" s="189"/>
      <c r="E144" s="178"/>
      <c r="F144" s="178"/>
      <c r="G144" s="190">
        <f>DATOS!$E$13</f>
        <v>1</v>
      </c>
      <c r="H144" s="178"/>
      <c r="I144" s="191"/>
      <c r="J144" s="178"/>
      <c r="K144" s="178"/>
      <c r="L144" s="178"/>
      <c r="M144" s="178"/>
      <c r="N144" s="160" t="str">
        <f t="shared" si="13"/>
        <v/>
      </c>
      <c r="O144" s="21"/>
      <c r="P144" s="160" t="str">
        <f t="shared" si="14"/>
        <v/>
      </c>
      <c r="Q144" s="160">
        <f t="shared" si="15"/>
        <v>0</v>
      </c>
      <c r="R144" s="160" t="str">
        <f t="shared" si="16"/>
        <v/>
      </c>
      <c r="S144" s="160" t="str">
        <f t="shared" si="17"/>
        <v/>
      </c>
      <c r="T144" s="50" t="str">
        <f>IF($F144="","",IF(ISERROR(VLOOKUP(F144,PROVEEDORES!$D$8:$I$507,5,0)),1,VLOOKUP($F144,PROVEEDORES!$D$8:$I$507,5,0)))</f>
        <v/>
      </c>
    </row>
    <row r="145" spans="3:20" ht="17.45" customHeight="1" x14ac:dyDescent="0.25">
      <c r="C145" s="188"/>
      <c r="D145" s="189"/>
      <c r="E145" s="178"/>
      <c r="F145" s="178"/>
      <c r="G145" s="190">
        <f>DATOS!$E$13</f>
        <v>1</v>
      </c>
      <c r="H145" s="178"/>
      <c r="I145" s="191"/>
      <c r="J145" s="178"/>
      <c r="K145" s="178"/>
      <c r="L145" s="178"/>
      <c r="M145" s="178"/>
      <c r="N145" s="160" t="str">
        <f t="shared" ref="N145:N208" si="18">IF(H145&amp;J145&amp;K145&amp;L145&amp;M145="","",H145+J145+K145-L145-M145)</f>
        <v/>
      </c>
      <c r="O145" s="21"/>
      <c r="P145" s="160" t="str">
        <f t="shared" si="14"/>
        <v/>
      </c>
      <c r="Q145" s="160">
        <f t="shared" si="15"/>
        <v>0</v>
      </c>
      <c r="R145" s="160" t="str">
        <f t="shared" si="16"/>
        <v/>
      </c>
      <c r="S145" s="160" t="str">
        <f t="shared" si="17"/>
        <v/>
      </c>
      <c r="T145" s="50" t="str">
        <f>IF($F145="","",IF(ISERROR(VLOOKUP(F145,PROVEEDORES!$D$8:$I$507,5,0)),1,VLOOKUP($F145,PROVEEDORES!$D$8:$I$507,5,0)))</f>
        <v/>
      </c>
    </row>
    <row r="146" spans="3:20" ht="17.45" customHeight="1" x14ac:dyDescent="0.25">
      <c r="C146" s="188"/>
      <c r="D146" s="189"/>
      <c r="E146" s="178"/>
      <c r="F146" s="178"/>
      <c r="G146" s="190">
        <f>DATOS!$E$13</f>
        <v>1</v>
      </c>
      <c r="H146" s="178"/>
      <c r="I146" s="191"/>
      <c r="J146" s="178"/>
      <c r="K146" s="178"/>
      <c r="L146" s="178"/>
      <c r="M146" s="178"/>
      <c r="N146" s="160" t="str">
        <f t="shared" si="18"/>
        <v/>
      </c>
      <c r="O146" s="21"/>
      <c r="P146" s="160" t="str">
        <f t="shared" ref="P146:P209" si="19">IF($I146="E",H146,"")</f>
        <v/>
      </c>
      <c r="Q146" s="160">
        <f t="shared" si="15"/>
        <v>0</v>
      </c>
      <c r="R146" s="160" t="str">
        <f t="shared" si="16"/>
        <v/>
      </c>
      <c r="S146" s="160" t="str">
        <f t="shared" si="17"/>
        <v/>
      </c>
      <c r="T146" s="50" t="str">
        <f>IF($F146="","",IF(ISERROR(VLOOKUP(F146,PROVEEDORES!$D$8:$I$507,5,0)),1,VLOOKUP($F146,PROVEEDORES!$D$8:$I$507,5,0)))</f>
        <v/>
      </c>
    </row>
    <row r="147" spans="3:20" ht="17.45" customHeight="1" x14ac:dyDescent="0.25">
      <c r="C147" s="188"/>
      <c r="D147" s="189"/>
      <c r="E147" s="178"/>
      <c r="F147" s="178"/>
      <c r="G147" s="190">
        <f>DATOS!$E$13</f>
        <v>1</v>
      </c>
      <c r="H147" s="178"/>
      <c r="I147" s="191"/>
      <c r="J147" s="178"/>
      <c r="K147" s="178"/>
      <c r="L147" s="178"/>
      <c r="M147" s="178"/>
      <c r="N147" s="160" t="str">
        <f t="shared" si="18"/>
        <v/>
      </c>
      <c r="O147" s="21"/>
      <c r="P147" s="160" t="str">
        <f t="shared" si="19"/>
        <v/>
      </c>
      <c r="Q147" s="160">
        <f t="shared" ref="Q147:Q210" si="20">IF($I147=0%,H147,"")</f>
        <v>0</v>
      </c>
      <c r="R147" s="160" t="str">
        <f t="shared" ref="R147:R210" si="21">IF(OR($I147=8%,$I147=11%),$J147/$I147,"")</f>
        <v/>
      </c>
      <c r="S147" s="160" t="str">
        <f t="shared" ref="S147:S210" si="22">IF(OR($I147=15%,$I147=16%),$J147/$I147,"")</f>
        <v/>
      </c>
      <c r="T147" s="50" t="str">
        <f>IF($F147="","",IF(ISERROR(VLOOKUP(F147,PROVEEDORES!$D$8:$I$507,5,0)),1,VLOOKUP($F147,PROVEEDORES!$D$8:$I$507,5,0)))</f>
        <v/>
      </c>
    </row>
    <row r="148" spans="3:20" ht="17.45" customHeight="1" x14ac:dyDescent="0.25">
      <c r="C148" s="188"/>
      <c r="D148" s="189"/>
      <c r="E148" s="178"/>
      <c r="F148" s="178"/>
      <c r="G148" s="190">
        <f>DATOS!$E$13</f>
        <v>1</v>
      </c>
      <c r="H148" s="178"/>
      <c r="I148" s="191"/>
      <c r="J148" s="178"/>
      <c r="K148" s="178"/>
      <c r="L148" s="178"/>
      <c r="M148" s="178"/>
      <c r="N148" s="160" t="str">
        <f t="shared" si="18"/>
        <v/>
      </c>
      <c r="O148" s="21"/>
      <c r="P148" s="160" t="str">
        <f t="shared" si="19"/>
        <v/>
      </c>
      <c r="Q148" s="160">
        <f t="shared" si="20"/>
        <v>0</v>
      </c>
      <c r="R148" s="160" t="str">
        <f t="shared" si="21"/>
        <v/>
      </c>
      <c r="S148" s="160" t="str">
        <f t="shared" si="22"/>
        <v/>
      </c>
      <c r="T148" s="50" t="str">
        <f>IF($F148="","",IF(ISERROR(VLOOKUP(F148,PROVEEDORES!$D$8:$I$507,5,0)),1,VLOOKUP($F148,PROVEEDORES!$D$8:$I$507,5,0)))</f>
        <v/>
      </c>
    </row>
    <row r="149" spans="3:20" ht="17.45" customHeight="1" x14ac:dyDescent="0.25">
      <c r="C149" s="188"/>
      <c r="D149" s="189"/>
      <c r="E149" s="178"/>
      <c r="F149" s="178"/>
      <c r="G149" s="190">
        <f>DATOS!$E$13</f>
        <v>1</v>
      </c>
      <c r="H149" s="178"/>
      <c r="I149" s="191"/>
      <c r="J149" s="178"/>
      <c r="K149" s="178"/>
      <c r="L149" s="178"/>
      <c r="M149" s="178"/>
      <c r="N149" s="160" t="str">
        <f t="shared" si="18"/>
        <v/>
      </c>
      <c r="O149" s="21"/>
      <c r="P149" s="160" t="str">
        <f t="shared" si="19"/>
        <v/>
      </c>
      <c r="Q149" s="160">
        <f t="shared" si="20"/>
        <v>0</v>
      </c>
      <c r="R149" s="160" t="str">
        <f t="shared" si="21"/>
        <v/>
      </c>
      <c r="S149" s="160" t="str">
        <f t="shared" si="22"/>
        <v/>
      </c>
      <c r="T149" s="50" t="str">
        <f>IF($F149="","",IF(ISERROR(VLOOKUP(F149,PROVEEDORES!$D$8:$I$507,5,0)),1,VLOOKUP($F149,PROVEEDORES!$D$8:$I$507,5,0)))</f>
        <v/>
      </c>
    </row>
    <row r="150" spans="3:20" ht="17.45" customHeight="1" x14ac:dyDescent="0.25">
      <c r="C150" s="188"/>
      <c r="D150" s="189"/>
      <c r="E150" s="178"/>
      <c r="F150" s="178"/>
      <c r="G150" s="190">
        <f>DATOS!$E$13</f>
        <v>1</v>
      </c>
      <c r="H150" s="178"/>
      <c r="I150" s="191"/>
      <c r="J150" s="178"/>
      <c r="K150" s="178"/>
      <c r="L150" s="178"/>
      <c r="M150" s="178"/>
      <c r="N150" s="160" t="str">
        <f t="shared" si="18"/>
        <v/>
      </c>
      <c r="O150" s="21"/>
      <c r="P150" s="160" t="str">
        <f t="shared" si="19"/>
        <v/>
      </c>
      <c r="Q150" s="160">
        <f t="shared" si="20"/>
        <v>0</v>
      </c>
      <c r="R150" s="160" t="str">
        <f t="shared" si="21"/>
        <v/>
      </c>
      <c r="S150" s="160" t="str">
        <f t="shared" si="22"/>
        <v/>
      </c>
      <c r="T150" s="50" t="str">
        <f>IF($F150="","",IF(ISERROR(VLOOKUP(F150,PROVEEDORES!$D$8:$I$507,5,0)),1,VLOOKUP($F150,PROVEEDORES!$D$8:$I$507,5,0)))</f>
        <v/>
      </c>
    </row>
    <row r="151" spans="3:20" ht="17.45" customHeight="1" x14ac:dyDescent="0.25">
      <c r="C151" s="188"/>
      <c r="D151" s="189"/>
      <c r="E151" s="178"/>
      <c r="F151" s="178"/>
      <c r="G151" s="190">
        <f>DATOS!$E$13</f>
        <v>1</v>
      </c>
      <c r="H151" s="178"/>
      <c r="I151" s="191"/>
      <c r="J151" s="178"/>
      <c r="K151" s="178"/>
      <c r="L151" s="178"/>
      <c r="M151" s="178"/>
      <c r="N151" s="160" t="str">
        <f t="shared" si="18"/>
        <v/>
      </c>
      <c r="O151" s="21"/>
      <c r="P151" s="160" t="str">
        <f t="shared" si="19"/>
        <v/>
      </c>
      <c r="Q151" s="160">
        <f t="shared" si="20"/>
        <v>0</v>
      </c>
      <c r="R151" s="160" t="str">
        <f t="shared" si="21"/>
        <v/>
      </c>
      <c r="S151" s="160" t="str">
        <f t="shared" si="22"/>
        <v/>
      </c>
      <c r="T151" s="50" t="str">
        <f>IF($F151="","",IF(ISERROR(VLOOKUP(F151,PROVEEDORES!$D$8:$I$507,5,0)),1,VLOOKUP($F151,PROVEEDORES!$D$8:$I$507,5,0)))</f>
        <v/>
      </c>
    </row>
    <row r="152" spans="3:20" ht="17.45" customHeight="1" x14ac:dyDescent="0.25">
      <c r="C152" s="188"/>
      <c r="D152" s="189"/>
      <c r="E152" s="178"/>
      <c r="F152" s="178"/>
      <c r="G152" s="190">
        <f>DATOS!$E$13</f>
        <v>1</v>
      </c>
      <c r="H152" s="178"/>
      <c r="I152" s="191"/>
      <c r="J152" s="178"/>
      <c r="K152" s="178"/>
      <c r="L152" s="178"/>
      <c r="M152" s="178"/>
      <c r="N152" s="160" t="str">
        <f t="shared" si="18"/>
        <v/>
      </c>
      <c r="O152" s="21"/>
      <c r="P152" s="160" t="str">
        <f t="shared" si="19"/>
        <v/>
      </c>
      <c r="Q152" s="160">
        <f t="shared" si="20"/>
        <v>0</v>
      </c>
      <c r="R152" s="160" t="str">
        <f t="shared" si="21"/>
        <v/>
      </c>
      <c r="S152" s="160" t="str">
        <f t="shared" si="22"/>
        <v/>
      </c>
      <c r="T152" s="50" t="str">
        <f>IF($F152="","",IF(ISERROR(VLOOKUP(F152,PROVEEDORES!$D$8:$I$507,5,0)),1,VLOOKUP($F152,PROVEEDORES!$D$8:$I$507,5,0)))</f>
        <v/>
      </c>
    </row>
    <row r="153" spans="3:20" ht="17.45" customHeight="1" x14ac:dyDescent="0.25">
      <c r="C153" s="188"/>
      <c r="D153" s="189"/>
      <c r="E153" s="178"/>
      <c r="F153" s="178"/>
      <c r="G153" s="190">
        <f>DATOS!$E$13</f>
        <v>1</v>
      </c>
      <c r="H153" s="178"/>
      <c r="I153" s="191"/>
      <c r="J153" s="178"/>
      <c r="K153" s="178"/>
      <c r="L153" s="178"/>
      <c r="M153" s="178"/>
      <c r="N153" s="160" t="str">
        <f t="shared" si="18"/>
        <v/>
      </c>
      <c r="O153" s="21"/>
      <c r="P153" s="160" t="str">
        <f t="shared" si="19"/>
        <v/>
      </c>
      <c r="Q153" s="160">
        <f t="shared" si="20"/>
        <v>0</v>
      </c>
      <c r="R153" s="160" t="str">
        <f t="shared" si="21"/>
        <v/>
      </c>
      <c r="S153" s="160" t="str">
        <f t="shared" si="22"/>
        <v/>
      </c>
      <c r="T153" s="50" t="str">
        <f>IF($F153="","",IF(ISERROR(VLOOKUP(F153,PROVEEDORES!$D$8:$I$507,5,0)),1,VLOOKUP($F153,PROVEEDORES!$D$8:$I$507,5,0)))</f>
        <v/>
      </c>
    </row>
    <row r="154" spans="3:20" ht="17.45" customHeight="1" x14ac:dyDescent="0.25">
      <c r="C154" s="188"/>
      <c r="D154" s="189"/>
      <c r="E154" s="178"/>
      <c r="F154" s="178"/>
      <c r="G154" s="190">
        <f>DATOS!$E$13</f>
        <v>1</v>
      </c>
      <c r="H154" s="178"/>
      <c r="I154" s="191"/>
      <c r="J154" s="178"/>
      <c r="K154" s="178"/>
      <c r="L154" s="178"/>
      <c r="M154" s="178"/>
      <c r="N154" s="160" t="str">
        <f t="shared" si="18"/>
        <v/>
      </c>
      <c r="O154" s="21"/>
      <c r="P154" s="160" t="str">
        <f t="shared" si="19"/>
        <v/>
      </c>
      <c r="Q154" s="160">
        <f t="shared" si="20"/>
        <v>0</v>
      </c>
      <c r="R154" s="160" t="str">
        <f t="shared" si="21"/>
        <v/>
      </c>
      <c r="S154" s="160" t="str">
        <f t="shared" si="22"/>
        <v/>
      </c>
      <c r="T154" s="50" t="str">
        <f>IF($F154="","",IF(ISERROR(VLOOKUP(F154,PROVEEDORES!$D$8:$I$507,5,0)),1,VLOOKUP($F154,PROVEEDORES!$D$8:$I$507,5,0)))</f>
        <v/>
      </c>
    </row>
    <row r="155" spans="3:20" ht="17.45" customHeight="1" x14ac:dyDescent="0.25">
      <c r="C155" s="188"/>
      <c r="D155" s="189"/>
      <c r="E155" s="178"/>
      <c r="F155" s="178"/>
      <c r="G155" s="190">
        <f>DATOS!$E$13</f>
        <v>1</v>
      </c>
      <c r="H155" s="178"/>
      <c r="I155" s="191"/>
      <c r="J155" s="178"/>
      <c r="K155" s="178"/>
      <c r="L155" s="178"/>
      <c r="M155" s="178"/>
      <c r="N155" s="160" t="str">
        <f t="shared" si="18"/>
        <v/>
      </c>
      <c r="O155" s="21"/>
      <c r="P155" s="160" t="str">
        <f t="shared" si="19"/>
        <v/>
      </c>
      <c r="Q155" s="160">
        <f t="shared" si="20"/>
        <v>0</v>
      </c>
      <c r="R155" s="160" t="str">
        <f t="shared" si="21"/>
        <v/>
      </c>
      <c r="S155" s="160" t="str">
        <f t="shared" si="22"/>
        <v/>
      </c>
      <c r="T155" s="50" t="str">
        <f>IF($F155="","",IF(ISERROR(VLOOKUP(F155,PROVEEDORES!$D$8:$I$507,5,0)),1,VLOOKUP($F155,PROVEEDORES!$D$8:$I$507,5,0)))</f>
        <v/>
      </c>
    </row>
    <row r="156" spans="3:20" ht="17.45" customHeight="1" x14ac:dyDescent="0.25">
      <c r="C156" s="188"/>
      <c r="D156" s="189"/>
      <c r="E156" s="178"/>
      <c r="F156" s="178"/>
      <c r="G156" s="190">
        <f>DATOS!$E$13</f>
        <v>1</v>
      </c>
      <c r="H156" s="178"/>
      <c r="I156" s="191"/>
      <c r="J156" s="178"/>
      <c r="K156" s="178"/>
      <c r="L156" s="178"/>
      <c r="M156" s="178"/>
      <c r="N156" s="160" t="str">
        <f t="shared" si="18"/>
        <v/>
      </c>
      <c r="O156" s="21"/>
      <c r="P156" s="160" t="str">
        <f t="shared" si="19"/>
        <v/>
      </c>
      <c r="Q156" s="160">
        <f t="shared" si="20"/>
        <v>0</v>
      </c>
      <c r="R156" s="160" t="str">
        <f t="shared" si="21"/>
        <v/>
      </c>
      <c r="S156" s="160" t="str">
        <f t="shared" si="22"/>
        <v/>
      </c>
      <c r="T156" s="50" t="str">
        <f>IF($F156="","",IF(ISERROR(VLOOKUP(F156,PROVEEDORES!$D$8:$I$507,5,0)),1,VLOOKUP($F156,PROVEEDORES!$D$8:$I$507,5,0)))</f>
        <v/>
      </c>
    </row>
    <row r="157" spans="3:20" ht="17.45" customHeight="1" x14ac:dyDescent="0.25">
      <c r="C157" s="188"/>
      <c r="D157" s="189"/>
      <c r="E157" s="178"/>
      <c r="F157" s="178"/>
      <c r="G157" s="190">
        <f>DATOS!$E$13</f>
        <v>1</v>
      </c>
      <c r="H157" s="178"/>
      <c r="I157" s="191"/>
      <c r="J157" s="178"/>
      <c r="K157" s="178"/>
      <c r="L157" s="178"/>
      <c r="M157" s="178"/>
      <c r="N157" s="160" t="str">
        <f t="shared" si="18"/>
        <v/>
      </c>
      <c r="O157" s="21"/>
      <c r="P157" s="160" t="str">
        <f t="shared" si="19"/>
        <v/>
      </c>
      <c r="Q157" s="160">
        <f t="shared" si="20"/>
        <v>0</v>
      </c>
      <c r="R157" s="160" t="str">
        <f t="shared" si="21"/>
        <v/>
      </c>
      <c r="S157" s="160" t="str">
        <f t="shared" si="22"/>
        <v/>
      </c>
      <c r="T157" s="50" t="str">
        <f>IF($F157="","",IF(ISERROR(VLOOKUP(F157,PROVEEDORES!$D$8:$I$507,5,0)),1,VLOOKUP($F157,PROVEEDORES!$D$8:$I$507,5,0)))</f>
        <v/>
      </c>
    </row>
    <row r="158" spans="3:20" ht="17.45" customHeight="1" x14ac:dyDescent="0.25">
      <c r="C158" s="188"/>
      <c r="D158" s="189"/>
      <c r="E158" s="178"/>
      <c r="F158" s="178"/>
      <c r="G158" s="190">
        <f>DATOS!$E$13</f>
        <v>1</v>
      </c>
      <c r="H158" s="178"/>
      <c r="I158" s="191"/>
      <c r="J158" s="178"/>
      <c r="K158" s="178"/>
      <c r="L158" s="178"/>
      <c r="M158" s="178"/>
      <c r="N158" s="160" t="str">
        <f t="shared" si="18"/>
        <v/>
      </c>
      <c r="O158" s="21"/>
      <c r="P158" s="160" t="str">
        <f t="shared" si="19"/>
        <v/>
      </c>
      <c r="Q158" s="160">
        <f t="shared" si="20"/>
        <v>0</v>
      </c>
      <c r="R158" s="160" t="str">
        <f t="shared" si="21"/>
        <v/>
      </c>
      <c r="S158" s="160" t="str">
        <f t="shared" si="22"/>
        <v/>
      </c>
      <c r="T158" s="50" t="str">
        <f>IF($F158="","",IF(ISERROR(VLOOKUP(F158,PROVEEDORES!$D$8:$I$507,5,0)),1,VLOOKUP($F158,PROVEEDORES!$D$8:$I$507,5,0)))</f>
        <v/>
      </c>
    </row>
    <row r="159" spans="3:20" ht="17.45" customHeight="1" x14ac:dyDescent="0.25">
      <c r="C159" s="188"/>
      <c r="D159" s="189"/>
      <c r="E159" s="178"/>
      <c r="F159" s="178"/>
      <c r="G159" s="190">
        <f>DATOS!$E$13</f>
        <v>1</v>
      </c>
      <c r="H159" s="178"/>
      <c r="I159" s="191"/>
      <c r="J159" s="178"/>
      <c r="K159" s="178"/>
      <c r="L159" s="178"/>
      <c r="M159" s="178"/>
      <c r="N159" s="160" t="str">
        <f t="shared" si="18"/>
        <v/>
      </c>
      <c r="O159" s="21"/>
      <c r="P159" s="160" t="str">
        <f t="shared" si="19"/>
        <v/>
      </c>
      <c r="Q159" s="160">
        <f t="shared" si="20"/>
        <v>0</v>
      </c>
      <c r="R159" s="160" t="str">
        <f t="shared" si="21"/>
        <v/>
      </c>
      <c r="S159" s="160" t="str">
        <f t="shared" si="22"/>
        <v/>
      </c>
      <c r="T159" s="50" t="str">
        <f>IF($F159="","",IF(ISERROR(VLOOKUP(F159,PROVEEDORES!$D$8:$I$507,5,0)),1,VLOOKUP($F159,PROVEEDORES!$D$8:$I$507,5,0)))</f>
        <v/>
      </c>
    </row>
    <row r="160" spans="3:20" ht="17.45" customHeight="1" x14ac:dyDescent="0.25">
      <c r="C160" s="188"/>
      <c r="D160" s="189"/>
      <c r="E160" s="178"/>
      <c r="F160" s="178"/>
      <c r="G160" s="190">
        <f>DATOS!$E$13</f>
        <v>1</v>
      </c>
      <c r="H160" s="178"/>
      <c r="I160" s="191"/>
      <c r="J160" s="178"/>
      <c r="K160" s="178"/>
      <c r="L160" s="178"/>
      <c r="M160" s="178"/>
      <c r="N160" s="160" t="str">
        <f t="shared" si="18"/>
        <v/>
      </c>
      <c r="O160" s="21"/>
      <c r="P160" s="160" t="str">
        <f t="shared" si="19"/>
        <v/>
      </c>
      <c r="Q160" s="160">
        <f t="shared" si="20"/>
        <v>0</v>
      </c>
      <c r="R160" s="160" t="str">
        <f t="shared" si="21"/>
        <v/>
      </c>
      <c r="S160" s="160" t="str">
        <f t="shared" si="22"/>
        <v/>
      </c>
      <c r="T160" s="50" t="str">
        <f>IF($F160="","",IF(ISERROR(VLOOKUP(F160,PROVEEDORES!$D$8:$I$507,5,0)),1,VLOOKUP($F160,PROVEEDORES!$D$8:$I$507,5,0)))</f>
        <v/>
      </c>
    </row>
    <row r="161" spans="3:20" ht="17.45" customHeight="1" x14ac:dyDescent="0.25">
      <c r="C161" s="188"/>
      <c r="D161" s="189"/>
      <c r="E161" s="178"/>
      <c r="F161" s="178"/>
      <c r="G161" s="190">
        <f>DATOS!$E$13</f>
        <v>1</v>
      </c>
      <c r="H161" s="178"/>
      <c r="I161" s="191"/>
      <c r="J161" s="178"/>
      <c r="K161" s="178"/>
      <c r="L161" s="178"/>
      <c r="M161" s="178"/>
      <c r="N161" s="160" t="str">
        <f t="shared" si="18"/>
        <v/>
      </c>
      <c r="O161" s="21"/>
      <c r="P161" s="160" t="str">
        <f t="shared" si="19"/>
        <v/>
      </c>
      <c r="Q161" s="160">
        <f t="shared" si="20"/>
        <v>0</v>
      </c>
      <c r="R161" s="160" t="str">
        <f t="shared" si="21"/>
        <v/>
      </c>
      <c r="S161" s="160" t="str">
        <f t="shared" si="22"/>
        <v/>
      </c>
      <c r="T161" s="50" t="str">
        <f>IF($F161="","",IF(ISERROR(VLOOKUP(F161,PROVEEDORES!$D$8:$I$507,5,0)),1,VLOOKUP($F161,PROVEEDORES!$D$8:$I$507,5,0)))</f>
        <v/>
      </c>
    </row>
    <row r="162" spans="3:20" ht="17.45" customHeight="1" x14ac:dyDescent="0.25">
      <c r="C162" s="188"/>
      <c r="D162" s="189"/>
      <c r="E162" s="178"/>
      <c r="F162" s="178"/>
      <c r="G162" s="190">
        <f>DATOS!$E$13</f>
        <v>1</v>
      </c>
      <c r="H162" s="178"/>
      <c r="I162" s="191"/>
      <c r="J162" s="178"/>
      <c r="K162" s="178"/>
      <c r="L162" s="178"/>
      <c r="M162" s="178"/>
      <c r="N162" s="160" t="str">
        <f t="shared" si="18"/>
        <v/>
      </c>
      <c r="O162" s="21"/>
      <c r="P162" s="160" t="str">
        <f t="shared" si="19"/>
        <v/>
      </c>
      <c r="Q162" s="160">
        <f t="shared" si="20"/>
        <v>0</v>
      </c>
      <c r="R162" s="160" t="str">
        <f t="shared" si="21"/>
        <v/>
      </c>
      <c r="S162" s="160" t="str">
        <f t="shared" si="22"/>
        <v/>
      </c>
      <c r="T162" s="50" t="str">
        <f>IF($F162="","",IF(ISERROR(VLOOKUP(F162,PROVEEDORES!$D$8:$I$507,5,0)),1,VLOOKUP($F162,PROVEEDORES!$D$8:$I$507,5,0)))</f>
        <v/>
      </c>
    </row>
    <row r="163" spans="3:20" ht="17.45" customHeight="1" x14ac:dyDescent="0.25">
      <c r="C163" s="188"/>
      <c r="D163" s="189"/>
      <c r="E163" s="178"/>
      <c r="F163" s="178"/>
      <c r="G163" s="190">
        <f>DATOS!$E$13</f>
        <v>1</v>
      </c>
      <c r="H163" s="178"/>
      <c r="I163" s="191"/>
      <c r="J163" s="178"/>
      <c r="K163" s="178"/>
      <c r="L163" s="178"/>
      <c r="M163" s="178"/>
      <c r="N163" s="160" t="str">
        <f t="shared" si="18"/>
        <v/>
      </c>
      <c r="O163" s="21"/>
      <c r="P163" s="160" t="str">
        <f t="shared" si="19"/>
        <v/>
      </c>
      <c r="Q163" s="160">
        <f t="shared" si="20"/>
        <v>0</v>
      </c>
      <c r="R163" s="160" t="str">
        <f t="shared" si="21"/>
        <v/>
      </c>
      <c r="S163" s="160" t="str">
        <f t="shared" si="22"/>
        <v/>
      </c>
      <c r="T163" s="50" t="str">
        <f>IF($F163="","",IF(ISERROR(VLOOKUP(F163,PROVEEDORES!$D$8:$I$507,5,0)),1,VLOOKUP($F163,PROVEEDORES!$D$8:$I$507,5,0)))</f>
        <v/>
      </c>
    </row>
    <row r="164" spans="3:20" ht="17.45" customHeight="1" x14ac:dyDescent="0.25">
      <c r="C164" s="188"/>
      <c r="D164" s="189"/>
      <c r="E164" s="178"/>
      <c r="F164" s="178"/>
      <c r="G164" s="190">
        <f>DATOS!$E$13</f>
        <v>1</v>
      </c>
      <c r="H164" s="178"/>
      <c r="I164" s="191"/>
      <c r="J164" s="178"/>
      <c r="K164" s="178"/>
      <c r="L164" s="178"/>
      <c r="M164" s="178"/>
      <c r="N164" s="160" t="str">
        <f t="shared" si="18"/>
        <v/>
      </c>
      <c r="O164" s="21"/>
      <c r="P164" s="160" t="str">
        <f t="shared" si="19"/>
        <v/>
      </c>
      <c r="Q164" s="160">
        <f t="shared" si="20"/>
        <v>0</v>
      </c>
      <c r="R164" s="160" t="str">
        <f t="shared" si="21"/>
        <v/>
      </c>
      <c r="S164" s="160" t="str">
        <f t="shared" si="22"/>
        <v/>
      </c>
      <c r="T164" s="50" t="str">
        <f>IF($F164="","",IF(ISERROR(VLOOKUP(F164,PROVEEDORES!$D$8:$I$507,5,0)),1,VLOOKUP($F164,PROVEEDORES!$D$8:$I$507,5,0)))</f>
        <v/>
      </c>
    </row>
    <row r="165" spans="3:20" ht="17.45" customHeight="1" x14ac:dyDescent="0.25">
      <c r="C165" s="188"/>
      <c r="D165" s="189"/>
      <c r="E165" s="178"/>
      <c r="F165" s="178"/>
      <c r="G165" s="190">
        <f>DATOS!$E$13</f>
        <v>1</v>
      </c>
      <c r="H165" s="178"/>
      <c r="I165" s="191"/>
      <c r="J165" s="178"/>
      <c r="K165" s="178"/>
      <c r="L165" s="178"/>
      <c r="M165" s="178"/>
      <c r="N165" s="160" t="str">
        <f t="shared" si="18"/>
        <v/>
      </c>
      <c r="O165" s="21"/>
      <c r="P165" s="160" t="str">
        <f t="shared" si="19"/>
        <v/>
      </c>
      <c r="Q165" s="160">
        <f t="shared" si="20"/>
        <v>0</v>
      </c>
      <c r="R165" s="160" t="str">
        <f t="shared" si="21"/>
        <v/>
      </c>
      <c r="S165" s="160" t="str">
        <f t="shared" si="22"/>
        <v/>
      </c>
      <c r="T165" s="50" t="str">
        <f>IF($F165="","",IF(ISERROR(VLOOKUP(F165,PROVEEDORES!$D$8:$I$507,5,0)),1,VLOOKUP($F165,PROVEEDORES!$D$8:$I$507,5,0)))</f>
        <v/>
      </c>
    </row>
    <row r="166" spans="3:20" ht="17.45" customHeight="1" x14ac:dyDescent="0.25">
      <c r="C166" s="188"/>
      <c r="D166" s="189"/>
      <c r="E166" s="178"/>
      <c r="F166" s="178"/>
      <c r="G166" s="190">
        <f>DATOS!$E$13</f>
        <v>1</v>
      </c>
      <c r="H166" s="178"/>
      <c r="I166" s="191"/>
      <c r="J166" s="178"/>
      <c r="K166" s="178"/>
      <c r="L166" s="178"/>
      <c r="M166" s="178"/>
      <c r="N166" s="160" t="str">
        <f t="shared" si="18"/>
        <v/>
      </c>
      <c r="O166" s="21"/>
      <c r="P166" s="160" t="str">
        <f t="shared" si="19"/>
        <v/>
      </c>
      <c r="Q166" s="160">
        <f t="shared" si="20"/>
        <v>0</v>
      </c>
      <c r="R166" s="160" t="str">
        <f t="shared" si="21"/>
        <v/>
      </c>
      <c r="S166" s="160" t="str">
        <f t="shared" si="22"/>
        <v/>
      </c>
      <c r="T166" s="50" t="str">
        <f>IF($F166="","",IF(ISERROR(VLOOKUP(F166,PROVEEDORES!$D$8:$I$507,5,0)),1,VLOOKUP($F166,PROVEEDORES!$D$8:$I$507,5,0)))</f>
        <v/>
      </c>
    </row>
    <row r="167" spans="3:20" ht="17.45" customHeight="1" x14ac:dyDescent="0.25">
      <c r="C167" s="188"/>
      <c r="D167" s="189"/>
      <c r="E167" s="178"/>
      <c r="F167" s="178"/>
      <c r="G167" s="190">
        <f>DATOS!$E$13</f>
        <v>1</v>
      </c>
      <c r="H167" s="178"/>
      <c r="I167" s="191"/>
      <c r="J167" s="178"/>
      <c r="K167" s="178"/>
      <c r="L167" s="178"/>
      <c r="M167" s="178"/>
      <c r="N167" s="160" t="str">
        <f t="shared" si="18"/>
        <v/>
      </c>
      <c r="O167" s="21"/>
      <c r="P167" s="160" t="str">
        <f t="shared" si="19"/>
        <v/>
      </c>
      <c r="Q167" s="160">
        <f t="shared" si="20"/>
        <v>0</v>
      </c>
      <c r="R167" s="160" t="str">
        <f t="shared" si="21"/>
        <v/>
      </c>
      <c r="S167" s="160" t="str">
        <f t="shared" si="22"/>
        <v/>
      </c>
      <c r="T167" s="50" t="str">
        <f>IF($F167="","",IF(ISERROR(VLOOKUP(F167,PROVEEDORES!$D$8:$I$507,5,0)),1,VLOOKUP($F167,PROVEEDORES!$D$8:$I$507,5,0)))</f>
        <v/>
      </c>
    </row>
    <row r="168" spans="3:20" ht="17.45" customHeight="1" x14ac:dyDescent="0.25">
      <c r="C168" s="188"/>
      <c r="D168" s="189"/>
      <c r="E168" s="178"/>
      <c r="F168" s="178"/>
      <c r="G168" s="190">
        <f>DATOS!$E$13</f>
        <v>1</v>
      </c>
      <c r="H168" s="178"/>
      <c r="I168" s="191"/>
      <c r="J168" s="178"/>
      <c r="K168" s="178"/>
      <c r="L168" s="178"/>
      <c r="M168" s="178"/>
      <c r="N168" s="160" t="str">
        <f t="shared" si="18"/>
        <v/>
      </c>
      <c r="O168" s="21"/>
      <c r="P168" s="160" t="str">
        <f t="shared" si="19"/>
        <v/>
      </c>
      <c r="Q168" s="160">
        <f t="shared" si="20"/>
        <v>0</v>
      </c>
      <c r="R168" s="160" t="str">
        <f t="shared" si="21"/>
        <v/>
      </c>
      <c r="S168" s="160" t="str">
        <f t="shared" si="22"/>
        <v/>
      </c>
      <c r="T168" s="50" t="str">
        <f>IF($F168="","",IF(ISERROR(VLOOKUP(F168,PROVEEDORES!$D$8:$I$507,5,0)),1,VLOOKUP($F168,PROVEEDORES!$D$8:$I$507,5,0)))</f>
        <v/>
      </c>
    </row>
    <row r="169" spans="3:20" ht="17.45" customHeight="1" x14ac:dyDescent="0.25">
      <c r="C169" s="188"/>
      <c r="D169" s="189"/>
      <c r="E169" s="178"/>
      <c r="F169" s="178"/>
      <c r="G169" s="190">
        <f>DATOS!$E$13</f>
        <v>1</v>
      </c>
      <c r="H169" s="178"/>
      <c r="I169" s="191"/>
      <c r="J169" s="178"/>
      <c r="K169" s="178"/>
      <c r="L169" s="178"/>
      <c r="M169" s="178"/>
      <c r="N169" s="160" t="str">
        <f t="shared" si="18"/>
        <v/>
      </c>
      <c r="O169" s="21"/>
      <c r="P169" s="160" t="str">
        <f t="shared" si="19"/>
        <v/>
      </c>
      <c r="Q169" s="160">
        <f t="shared" si="20"/>
        <v>0</v>
      </c>
      <c r="R169" s="160" t="str">
        <f t="shared" si="21"/>
        <v/>
      </c>
      <c r="S169" s="160" t="str">
        <f t="shared" si="22"/>
        <v/>
      </c>
      <c r="T169" s="50" t="str">
        <f>IF($F169="","",IF(ISERROR(VLOOKUP(F169,PROVEEDORES!$D$8:$I$507,5,0)),1,VLOOKUP($F169,PROVEEDORES!$D$8:$I$507,5,0)))</f>
        <v/>
      </c>
    </row>
    <row r="170" spans="3:20" ht="17.45" customHeight="1" x14ac:dyDescent="0.25">
      <c r="C170" s="188"/>
      <c r="D170" s="189"/>
      <c r="E170" s="178"/>
      <c r="F170" s="178"/>
      <c r="G170" s="190">
        <f>DATOS!$E$13</f>
        <v>1</v>
      </c>
      <c r="H170" s="178"/>
      <c r="I170" s="191"/>
      <c r="J170" s="178"/>
      <c r="K170" s="178"/>
      <c r="L170" s="178"/>
      <c r="M170" s="178"/>
      <c r="N170" s="160" t="str">
        <f t="shared" si="18"/>
        <v/>
      </c>
      <c r="O170" s="21"/>
      <c r="P170" s="160" t="str">
        <f t="shared" si="19"/>
        <v/>
      </c>
      <c r="Q170" s="160">
        <f t="shared" si="20"/>
        <v>0</v>
      </c>
      <c r="R170" s="160" t="str">
        <f t="shared" si="21"/>
        <v/>
      </c>
      <c r="S170" s="160" t="str">
        <f t="shared" si="22"/>
        <v/>
      </c>
      <c r="T170" s="50" t="str">
        <f>IF($F170="","",IF(ISERROR(VLOOKUP(F170,PROVEEDORES!$D$8:$I$507,5,0)),1,VLOOKUP($F170,PROVEEDORES!$D$8:$I$507,5,0)))</f>
        <v/>
      </c>
    </row>
    <row r="171" spans="3:20" ht="17.45" customHeight="1" x14ac:dyDescent="0.25">
      <c r="C171" s="188"/>
      <c r="D171" s="189"/>
      <c r="E171" s="178"/>
      <c r="F171" s="178"/>
      <c r="G171" s="190">
        <f>DATOS!$E$13</f>
        <v>1</v>
      </c>
      <c r="H171" s="178"/>
      <c r="I171" s="191"/>
      <c r="J171" s="178"/>
      <c r="K171" s="178"/>
      <c r="L171" s="178"/>
      <c r="M171" s="178"/>
      <c r="N171" s="160" t="str">
        <f t="shared" si="18"/>
        <v/>
      </c>
      <c r="O171" s="21"/>
      <c r="P171" s="160" t="str">
        <f t="shared" si="19"/>
        <v/>
      </c>
      <c r="Q171" s="160">
        <f t="shared" si="20"/>
        <v>0</v>
      </c>
      <c r="R171" s="160" t="str">
        <f t="shared" si="21"/>
        <v/>
      </c>
      <c r="S171" s="160" t="str">
        <f t="shared" si="22"/>
        <v/>
      </c>
      <c r="T171" s="50" t="str">
        <f>IF($F171="","",IF(ISERROR(VLOOKUP(F171,PROVEEDORES!$D$8:$I$507,5,0)),1,VLOOKUP($F171,PROVEEDORES!$D$8:$I$507,5,0)))</f>
        <v/>
      </c>
    </row>
    <row r="172" spans="3:20" ht="17.45" customHeight="1" x14ac:dyDescent="0.25">
      <c r="C172" s="188"/>
      <c r="D172" s="189"/>
      <c r="E172" s="178"/>
      <c r="F172" s="178"/>
      <c r="G172" s="190">
        <f>DATOS!$E$13</f>
        <v>1</v>
      </c>
      <c r="H172" s="178"/>
      <c r="I172" s="191"/>
      <c r="J172" s="178"/>
      <c r="K172" s="178"/>
      <c r="L172" s="178"/>
      <c r="M172" s="178"/>
      <c r="N172" s="160" t="str">
        <f t="shared" si="18"/>
        <v/>
      </c>
      <c r="O172" s="21"/>
      <c r="P172" s="160" t="str">
        <f t="shared" si="19"/>
        <v/>
      </c>
      <c r="Q172" s="160">
        <f t="shared" si="20"/>
        <v>0</v>
      </c>
      <c r="R172" s="160" t="str">
        <f t="shared" si="21"/>
        <v/>
      </c>
      <c r="S172" s="160" t="str">
        <f t="shared" si="22"/>
        <v/>
      </c>
      <c r="T172" s="50" t="str">
        <f>IF($F172="","",IF(ISERROR(VLOOKUP(F172,PROVEEDORES!$D$8:$I$507,5,0)),1,VLOOKUP($F172,PROVEEDORES!$D$8:$I$507,5,0)))</f>
        <v/>
      </c>
    </row>
    <row r="173" spans="3:20" ht="17.45" customHeight="1" x14ac:dyDescent="0.25">
      <c r="C173" s="188"/>
      <c r="D173" s="189"/>
      <c r="E173" s="178"/>
      <c r="F173" s="178"/>
      <c r="G173" s="190">
        <f>DATOS!$E$13</f>
        <v>1</v>
      </c>
      <c r="H173" s="178"/>
      <c r="I173" s="191"/>
      <c r="J173" s="178"/>
      <c r="K173" s="178"/>
      <c r="L173" s="178"/>
      <c r="M173" s="178"/>
      <c r="N173" s="160" t="str">
        <f t="shared" si="18"/>
        <v/>
      </c>
      <c r="O173" s="21"/>
      <c r="P173" s="160" t="str">
        <f t="shared" si="19"/>
        <v/>
      </c>
      <c r="Q173" s="160">
        <f t="shared" si="20"/>
        <v>0</v>
      </c>
      <c r="R173" s="160" t="str">
        <f t="shared" si="21"/>
        <v/>
      </c>
      <c r="S173" s="160" t="str">
        <f t="shared" si="22"/>
        <v/>
      </c>
      <c r="T173" s="50" t="str">
        <f>IF($F173="","",IF(ISERROR(VLOOKUP(F173,PROVEEDORES!$D$8:$I$507,5,0)),1,VLOOKUP($F173,PROVEEDORES!$D$8:$I$507,5,0)))</f>
        <v/>
      </c>
    </row>
    <row r="174" spans="3:20" ht="17.45" customHeight="1" x14ac:dyDescent="0.25">
      <c r="C174" s="188"/>
      <c r="D174" s="189"/>
      <c r="E174" s="178"/>
      <c r="F174" s="178"/>
      <c r="G174" s="190">
        <f>DATOS!$E$13</f>
        <v>1</v>
      </c>
      <c r="H174" s="178"/>
      <c r="I174" s="191"/>
      <c r="J174" s="178"/>
      <c r="K174" s="178"/>
      <c r="L174" s="178"/>
      <c r="M174" s="178"/>
      <c r="N174" s="160" t="str">
        <f t="shared" si="18"/>
        <v/>
      </c>
      <c r="O174" s="21"/>
      <c r="P174" s="160" t="str">
        <f t="shared" si="19"/>
        <v/>
      </c>
      <c r="Q174" s="160">
        <f t="shared" si="20"/>
        <v>0</v>
      </c>
      <c r="R174" s="160" t="str">
        <f t="shared" si="21"/>
        <v/>
      </c>
      <c r="S174" s="160" t="str">
        <f t="shared" si="22"/>
        <v/>
      </c>
      <c r="T174" s="50" t="str">
        <f>IF($F174="","",IF(ISERROR(VLOOKUP(F174,PROVEEDORES!$D$8:$I$507,5,0)),1,VLOOKUP($F174,PROVEEDORES!$D$8:$I$507,5,0)))</f>
        <v/>
      </c>
    </row>
    <row r="175" spans="3:20" ht="17.45" customHeight="1" x14ac:dyDescent="0.25">
      <c r="C175" s="188"/>
      <c r="D175" s="189"/>
      <c r="E175" s="178"/>
      <c r="F175" s="178"/>
      <c r="G175" s="190">
        <f>DATOS!$E$13</f>
        <v>1</v>
      </c>
      <c r="H175" s="178"/>
      <c r="I175" s="191"/>
      <c r="J175" s="178"/>
      <c r="K175" s="178"/>
      <c r="L175" s="178"/>
      <c r="M175" s="178"/>
      <c r="N175" s="160" t="str">
        <f t="shared" si="18"/>
        <v/>
      </c>
      <c r="O175" s="21"/>
      <c r="P175" s="160" t="str">
        <f t="shared" si="19"/>
        <v/>
      </c>
      <c r="Q175" s="160">
        <f t="shared" si="20"/>
        <v>0</v>
      </c>
      <c r="R175" s="160" t="str">
        <f t="shared" si="21"/>
        <v/>
      </c>
      <c r="S175" s="160" t="str">
        <f t="shared" si="22"/>
        <v/>
      </c>
      <c r="T175" s="50" t="str">
        <f>IF($F175="","",IF(ISERROR(VLOOKUP(F175,PROVEEDORES!$D$8:$I$507,5,0)),1,VLOOKUP($F175,PROVEEDORES!$D$8:$I$507,5,0)))</f>
        <v/>
      </c>
    </row>
    <row r="176" spans="3:20" ht="17.45" customHeight="1" x14ac:dyDescent="0.25">
      <c r="C176" s="188"/>
      <c r="D176" s="189"/>
      <c r="E176" s="178"/>
      <c r="F176" s="178"/>
      <c r="G176" s="190">
        <f>DATOS!$E$13</f>
        <v>1</v>
      </c>
      <c r="H176" s="178"/>
      <c r="I176" s="191"/>
      <c r="J176" s="178"/>
      <c r="K176" s="178"/>
      <c r="L176" s="178"/>
      <c r="M176" s="178"/>
      <c r="N176" s="160" t="str">
        <f t="shared" si="18"/>
        <v/>
      </c>
      <c r="O176" s="21"/>
      <c r="P176" s="160" t="str">
        <f t="shared" si="19"/>
        <v/>
      </c>
      <c r="Q176" s="160">
        <f t="shared" si="20"/>
        <v>0</v>
      </c>
      <c r="R176" s="160" t="str">
        <f t="shared" si="21"/>
        <v/>
      </c>
      <c r="S176" s="160" t="str">
        <f t="shared" si="22"/>
        <v/>
      </c>
      <c r="T176" s="50" t="str">
        <f>IF($F176="","",IF(ISERROR(VLOOKUP(F176,PROVEEDORES!$D$8:$I$507,5,0)),1,VLOOKUP($F176,PROVEEDORES!$D$8:$I$507,5,0)))</f>
        <v/>
      </c>
    </row>
    <row r="177" spans="3:20" ht="17.45" customHeight="1" x14ac:dyDescent="0.25">
      <c r="C177" s="188"/>
      <c r="D177" s="189"/>
      <c r="E177" s="178"/>
      <c r="F177" s="178"/>
      <c r="G177" s="190">
        <f>DATOS!$E$13</f>
        <v>1</v>
      </c>
      <c r="H177" s="178"/>
      <c r="I177" s="191"/>
      <c r="J177" s="178"/>
      <c r="K177" s="178"/>
      <c r="L177" s="178"/>
      <c r="M177" s="178"/>
      <c r="N177" s="160" t="str">
        <f t="shared" si="18"/>
        <v/>
      </c>
      <c r="O177" s="21"/>
      <c r="P177" s="160" t="str">
        <f t="shared" si="19"/>
        <v/>
      </c>
      <c r="Q177" s="160">
        <f t="shared" si="20"/>
        <v>0</v>
      </c>
      <c r="R177" s="160" t="str">
        <f t="shared" si="21"/>
        <v/>
      </c>
      <c r="S177" s="160" t="str">
        <f t="shared" si="22"/>
        <v/>
      </c>
      <c r="T177" s="50" t="str">
        <f>IF($F177="","",IF(ISERROR(VLOOKUP(F177,PROVEEDORES!$D$8:$I$507,5,0)),1,VLOOKUP($F177,PROVEEDORES!$D$8:$I$507,5,0)))</f>
        <v/>
      </c>
    </row>
    <row r="178" spans="3:20" ht="17.45" customHeight="1" x14ac:dyDescent="0.25">
      <c r="C178" s="188"/>
      <c r="D178" s="189"/>
      <c r="E178" s="178"/>
      <c r="F178" s="178"/>
      <c r="G178" s="190">
        <f>DATOS!$E$13</f>
        <v>1</v>
      </c>
      <c r="H178" s="178"/>
      <c r="I178" s="191"/>
      <c r="J178" s="178"/>
      <c r="K178" s="178"/>
      <c r="L178" s="178"/>
      <c r="M178" s="178"/>
      <c r="N178" s="160" t="str">
        <f t="shared" si="18"/>
        <v/>
      </c>
      <c r="O178" s="21"/>
      <c r="P178" s="160" t="str">
        <f t="shared" si="19"/>
        <v/>
      </c>
      <c r="Q178" s="160">
        <f t="shared" si="20"/>
        <v>0</v>
      </c>
      <c r="R178" s="160" t="str">
        <f t="shared" si="21"/>
        <v/>
      </c>
      <c r="S178" s="160" t="str">
        <f t="shared" si="22"/>
        <v/>
      </c>
      <c r="T178" s="50" t="str">
        <f>IF($F178="","",IF(ISERROR(VLOOKUP(F178,PROVEEDORES!$D$8:$I$507,5,0)),1,VLOOKUP($F178,PROVEEDORES!$D$8:$I$507,5,0)))</f>
        <v/>
      </c>
    </row>
    <row r="179" spans="3:20" ht="17.45" customHeight="1" x14ac:dyDescent="0.25">
      <c r="C179" s="188"/>
      <c r="D179" s="189"/>
      <c r="E179" s="178"/>
      <c r="F179" s="178"/>
      <c r="G179" s="190">
        <f>DATOS!$E$13</f>
        <v>1</v>
      </c>
      <c r="H179" s="178"/>
      <c r="I179" s="191"/>
      <c r="J179" s="178"/>
      <c r="K179" s="178"/>
      <c r="L179" s="178"/>
      <c r="M179" s="178"/>
      <c r="N179" s="160" t="str">
        <f t="shared" si="18"/>
        <v/>
      </c>
      <c r="O179" s="21"/>
      <c r="P179" s="160" t="str">
        <f t="shared" si="19"/>
        <v/>
      </c>
      <c r="Q179" s="160">
        <f t="shared" si="20"/>
        <v>0</v>
      </c>
      <c r="R179" s="160" t="str">
        <f t="shared" si="21"/>
        <v/>
      </c>
      <c r="S179" s="160" t="str">
        <f t="shared" si="22"/>
        <v/>
      </c>
      <c r="T179" s="50" t="str">
        <f>IF($F179="","",IF(ISERROR(VLOOKUP(F179,PROVEEDORES!$D$8:$I$507,5,0)),1,VLOOKUP($F179,PROVEEDORES!$D$8:$I$507,5,0)))</f>
        <v/>
      </c>
    </row>
    <row r="180" spans="3:20" ht="17.45" customHeight="1" x14ac:dyDescent="0.25">
      <c r="C180" s="188"/>
      <c r="D180" s="189"/>
      <c r="E180" s="178"/>
      <c r="F180" s="178"/>
      <c r="G180" s="190">
        <f>DATOS!$E$13</f>
        <v>1</v>
      </c>
      <c r="H180" s="178"/>
      <c r="I180" s="191"/>
      <c r="J180" s="178"/>
      <c r="K180" s="178"/>
      <c r="L180" s="178"/>
      <c r="M180" s="178"/>
      <c r="N180" s="160" t="str">
        <f t="shared" si="18"/>
        <v/>
      </c>
      <c r="O180" s="21"/>
      <c r="P180" s="160" t="str">
        <f t="shared" si="19"/>
        <v/>
      </c>
      <c r="Q180" s="160">
        <f t="shared" si="20"/>
        <v>0</v>
      </c>
      <c r="R180" s="160" t="str">
        <f t="shared" si="21"/>
        <v/>
      </c>
      <c r="S180" s="160" t="str">
        <f t="shared" si="22"/>
        <v/>
      </c>
      <c r="T180" s="50" t="str">
        <f>IF($F180="","",IF(ISERROR(VLOOKUP(F180,PROVEEDORES!$D$8:$I$507,5,0)),1,VLOOKUP($F180,PROVEEDORES!$D$8:$I$507,5,0)))</f>
        <v/>
      </c>
    </row>
    <row r="181" spans="3:20" ht="17.45" customHeight="1" x14ac:dyDescent="0.25">
      <c r="C181" s="188"/>
      <c r="D181" s="189"/>
      <c r="E181" s="178"/>
      <c r="F181" s="178"/>
      <c r="G181" s="190">
        <f>DATOS!$E$13</f>
        <v>1</v>
      </c>
      <c r="H181" s="178"/>
      <c r="I181" s="191"/>
      <c r="J181" s="178"/>
      <c r="K181" s="178"/>
      <c r="L181" s="178"/>
      <c r="M181" s="178"/>
      <c r="N181" s="160" t="str">
        <f t="shared" si="18"/>
        <v/>
      </c>
      <c r="O181" s="21"/>
      <c r="P181" s="160" t="str">
        <f t="shared" si="19"/>
        <v/>
      </c>
      <c r="Q181" s="160">
        <f t="shared" si="20"/>
        <v>0</v>
      </c>
      <c r="R181" s="160" t="str">
        <f t="shared" si="21"/>
        <v/>
      </c>
      <c r="S181" s="160" t="str">
        <f t="shared" si="22"/>
        <v/>
      </c>
      <c r="T181" s="50" t="str">
        <f>IF($F181="","",IF(ISERROR(VLOOKUP(F181,PROVEEDORES!$D$8:$I$507,5,0)),1,VLOOKUP($F181,PROVEEDORES!$D$8:$I$507,5,0)))</f>
        <v/>
      </c>
    </row>
    <row r="182" spans="3:20" ht="17.45" customHeight="1" x14ac:dyDescent="0.25">
      <c r="C182" s="188"/>
      <c r="D182" s="189"/>
      <c r="E182" s="178"/>
      <c r="F182" s="178"/>
      <c r="G182" s="190">
        <f>DATOS!$E$13</f>
        <v>1</v>
      </c>
      <c r="H182" s="178"/>
      <c r="I182" s="191"/>
      <c r="J182" s="178"/>
      <c r="K182" s="178"/>
      <c r="L182" s="178"/>
      <c r="M182" s="178"/>
      <c r="N182" s="160" t="str">
        <f t="shared" si="18"/>
        <v/>
      </c>
      <c r="O182" s="21"/>
      <c r="P182" s="160" t="str">
        <f t="shared" si="19"/>
        <v/>
      </c>
      <c r="Q182" s="160">
        <f t="shared" si="20"/>
        <v>0</v>
      </c>
      <c r="R182" s="160" t="str">
        <f t="shared" si="21"/>
        <v/>
      </c>
      <c r="S182" s="160" t="str">
        <f t="shared" si="22"/>
        <v/>
      </c>
      <c r="T182" s="50" t="str">
        <f>IF($F182="","",IF(ISERROR(VLOOKUP(F182,PROVEEDORES!$D$8:$I$507,5,0)),1,VLOOKUP($F182,PROVEEDORES!$D$8:$I$507,5,0)))</f>
        <v/>
      </c>
    </row>
    <row r="183" spans="3:20" ht="17.45" customHeight="1" x14ac:dyDescent="0.25">
      <c r="C183" s="188"/>
      <c r="D183" s="189"/>
      <c r="E183" s="178"/>
      <c r="F183" s="178"/>
      <c r="G183" s="190">
        <f>DATOS!$E$13</f>
        <v>1</v>
      </c>
      <c r="H183" s="178"/>
      <c r="I183" s="191"/>
      <c r="J183" s="178"/>
      <c r="K183" s="178"/>
      <c r="L183" s="178"/>
      <c r="M183" s="178"/>
      <c r="N183" s="160" t="str">
        <f t="shared" si="18"/>
        <v/>
      </c>
      <c r="O183" s="21"/>
      <c r="P183" s="160" t="str">
        <f t="shared" si="19"/>
        <v/>
      </c>
      <c r="Q183" s="160">
        <f t="shared" si="20"/>
        <v>0</v>
      </c>
      <c r="R183" s="160" t="str">
        <f t="shared" si="21"/>
        <v/>
      </c>
      <c r="S183" s="160" t="str">
        <f t="shared" si="22"/>
        <v/>
      </c>
      <c r="T183" s="50" t="str">
        <f>IF($F183="","",IF(ISERROR(VLOOKUP(F183,PROVEEDORES!$D$8:$I$507,5,0)),1,VLOOKUP($F183,PROVEEDORES!$D$8:$I$507,5,0)))</f>
        <v/>
      </c>
    </row>
    <row r="184" spans="3:20" ht="17.45" customHeight="1" x14ac:dyDescent="0.25">
      <c r="C184" s="188"/>
      <c r="D184" s="189"/>
      <c r="E184" s="178"/>
      <c r="F184" s="178"/>
      <c r="G184" s="190">
        <f>DATOS!$E$13</f>
        <v>1</v>
      </c>
      <c r="H184" s="178"/>
      <c r="I184" s="191"/>
      <c r="J184" s="178"/>
      <c r="K184" s="178"/>
      <c r="L184" s="178"/>
      <c r="M184" s="178"/>
      <c r="N184" s="160" t="str">
        <f t="shared" si="18"/>
        <v/>
      </c>
      <c r="O184" s="21"/>
      <c r="P184" s="160" t="str">
        <f t="shared" si="19"/>
        <v/>
      </c>
      <c r="Q184" s="160">
        <f t="shared" si="20"/>
        <v>0</v>
      </c>
      <c r="R184" s="160" t="str">
        <f t="shared" si="21"/>
        <v/>
      </c>
      <c r="S184" s="160" t="str">
        <f t="shared" si="22"/>
        <v/>
      </c>
      <c r="T184" s="50" t="str">
        <f>IF($F184="","",IF(ISERROR(VLOOKUP(F184,PROVEEDORES!$D$8:$I$507,5,0)),1,VLOOKUP($F184,PROVEEDORES!$D$8:$I$507,5,0)))</f>
        <v/>
      </c>
    </row>
    <row r="185" spans="3:20" ht="17.45" customHeight="1" x14ac:dyDescent="0.25">
      <c r="C185" s="188"/>
      <c r="D185" s="189"/>
      <c r="E185" s="178"/>
      <c r="F185" s="178"/>
      <c r="G185" s="190">
        <f>DATOS!$E$13</f>
        <v>1</v>
      </c>
      <c r="H185" s="178"/>
      <c r="I185" s="191"/>
      <c r="J185" s="178"/>
      <c r="K185" s="178"/>
      <c r="L185" s="178"/>
      <c r="M185" s="178"/>
      <c r="N185" s="160" t="str">
        <f t="shared" si="18"/>
        <v/>
      </c>
      <c r="O185" s="21"/>
      <c r="P185" s="160" t="str">
        <f t="shared" si="19"/>
        <v/>
      </c>
      <c r="Q185" s="160">
        <f t="shared" si="20"/>
        <v>0</v>
      </c>
      <c r="R185" s="160" t="str">
        <f t="shared" si="21"/>
        <v/>
      </c>
      <c r="S185" s="160" t="str">
        <f t="shared" si="22"/>
        <v/>
      </c>
      <c r="T185" s="50" t="str">
        <f>IF($F185="","",IF(ISERROR(VLOOKUP(F185,PROVEEDORES!$D$8:$I$507,5,0)),1,VLOOKUP($F185,PROVEEDORES!$D$8:$I$507,5,0)))</f>
        <v/>
      </c>
    </row>
    <row r="186" spans="3:20" ht="17.45" customHeight="1" x14ac:dyDescent="0.25">
      <c r="C186" s="188"/>
      <c r="D186" s="189"/>
      <c r="E186" s="178"/>
      <c r="F186" s="178"/>
      <c r="G186" s="190">
        <f>DATOS!$E$13</f>
        <v>1</v>
      </c>
      <c r="H186" s="178"/>
      <c r="I186" s="191"/>
      <c r="J186" s="178"/>
      <c r="K186" s="178"/>
      <c r="L186" s="178"/>
      <c r="M186" s="178"/>
      <c r="N186" s="160" t="str">
        <f t="shared" si="18"/>
        <v/>
      </c>
      <c r="O186" s="21"/>
      <c r="P186" s="160" t="str">
        <f t="shared" si="19"/>
        <v/>
      </c>
      <c r="Q186" s="160">
        <f t="shared" si="20"/>
        <v>0</v>
      </c>
      <c r="R186" s="160" t="str">
        <f t="shared" si="21"/>
        <v/>
      </c>
      <c r="S186" s="160" t="str">
        <f t="shared" si="22"/>
        <v/>
      </c>
      <c r="T186" s="50" t="str">
        <f>IF($F186="","",IF(ISERROR(VLOOKUP(F186,PROVEEDORES!$D$8:$I$507,5,0)),1,VLOOKUP($F186,PROVEEDORES!$D$8:$I$507,5,0)))</f>
        <v/>
      </c>
    </row>
    <row r="187" spans="3:20" ht="17.45" customHeight="1" x14ac:dyDescent="0.25">
      <c r="C187" s="188"/>
      <c r="D187" s="189"/>
      <c r="E187" s="178"/>
      <c r="F187" s="178"/>
      <c r="G187" s="190">
        <f>DATOS!$E$13</f>
        <v>1</v>
      </c>
      <c r="H187" s="178"/>
      <c r="I187" s="191"/>
      <c r="J187" s="178"/>
      <c r="K187" s="178"/>
      <c r="L187" s="178"/>
      <c r="M187" s="178"/>
      <c r="N187" s="160" t="str">
        <f t="shared" si="18"/>
        <v/>
      </c>
      <c r="O187" s="21"/>
      <c r="P187" s="160" t="str">
        <f t="shared" si="19"/>
        <v/>
      </c>
      <c r="Q187" s="160">
        <f t="shared" si="20"/>
        <v>0</v>
      </c>
      <c r="R187" s="160" t="str">
        <f t="shared" si="21"/>
        <v/>
      </c>
      <c r="S187" s="160" t="str">
        <f t="shared" si="22"/>
        <v/>
      </c>
      <c r="T187" s="50" t="str">
        <f>IF($F187="","",IF(ISERROR(VLOOKUP(F187,PROVEEDORES!$D$8:$I$507,5,0)),1,VLOOKUP($F187,PROVEEDORES!$D$8:$I$507,5,0)))</f>
        <v/>
      </c>
    </row>
    <row r="188" spans="3:20" ht="17.45" customHeight="1" x14ac:dyDescent="0.25">
      <c r="C188" s="188"/>
      <c r="D188" s="189"/>
      <c r="E188" s="178"/>
      <c r="F188" s="178"/>
      <c r="G188" s="190">
        <f>DATOS!$E$13</f>
        <v>1</v>
      </c>
      <c r="H188" s="178"/>
      <c r="I188" s="191"/>
      <c r="J188" s="178"/>
      <c r="K188" s="178"/>
      <c r="L188" s="178"/>
      <c r="M188" s="178"/>
      <c r="N188" s="160" t="str">
        <f t="shared" si="18"/>
        <v/>
      </c>
      <c r="O188" s="21"/>
      <c r="P188" s="160" t="str">
        <f t="shared" si="19"/>
        <v/>
      </c>
      <c r="Q188" s="160">
        <f t="shared" si="20"/>
        <v>0</v>
      </c>
      <c r="R188" s="160" t="str">
        <f t="shared" si="21"/>
        <v/>
      </c>
      <c r="S188" s="160" t="str">
        <f t="shared" si="22"/>
        <v/>
      </c>
      <c r="T188" s="50" t="str">
        <f>IF($F188="","",IF(ISERROR(VLOOKUP(F188,PROVEEDORES!$D$8:$I$507,5,0)),1,VLOOKUP($F188,PROVEEDORES!$D$8:$I$507,5,0)))</f>
        <v/>
      </c>
    </row>
    <row r="189" spans="3:20" ht="17.45" customHeight="1" x14ac:dyDescent="0.25">
      <c r="C189" s="188"/>
      <c r="D189" s="189"/>
      <c r="E189" s="178"/>
      <c r="F189" s="178"/>
      <c r="G189" s="190">
        <f>DATOS!$E$13</f>
        <v>1</v>
      </c>
      <c r="H189" s="178"/>
      <c r="I189" s="191"/>
      <c r="J189" s="178"/>
      <c r="K189" s="178"/>
      <c r="L189" s="178"/>
      <c r="M189" s="178"/>
      <c r="N189" s="160" t="str">
        <f t="shared" si="18"/>
        <v/>
      </c>
      <c r="O189" s="21"/>
      <c r="P189" s="160" t="str">
        <f t="shared" si="19"/>
        <v/>
      </c>
      <c r="Q189" s="160">
        <f t="shared" si="20"/>
        <v>0</v>
      </c>
      <c r="R189" s="160" t="str">
        <f t="shared" si="21"/>
        <v/>
      </c>
      <c r="S189" s="160" t="str">
        <f t="shared" si="22"/>
        <v/>
      </c>
      <c r="T189" s="50" t="str">
        <f>IF($F189="","",IF(ISERROR(VLOOKUP(F189,PROVEEDORES!$D$8:$I$507,5,0)),1,VLOOKUP($F189,PROVEEDORES!$D$8:$I$507,5,0)))</f>
        <v/>
      </c>
    </row>
    <row r="190" spans="3:20" ht="17.45" customHeight="1" x14ac:dyDescent="0.25">
      <c r="C190" s="188"/>
      <c r="D190" s="189"/>
      <c r="E190" s="178"/>
      <c r="F190" s="178"/>
      <c r="G190" s="190">
        <f>DATOS!$E$13</f>
        <v>1</v>
      </c>
      <c r="H190" s="178"/>
      <c r="I190" s="191"/>
      <c r="J190" s="178"/>
      <c r="K190" s="178"/>
      <c r="L190" s="178"/>
      <c r="M190" s="178"/>
      <c r="N190" s="160" t="str">
        <f t="shared" si="18"/>
        <v/>
      </c>
      <c r="O190" s="21"/>
      <c r="P190" s="160" t="str">
        <f t="shared" si="19"/>
        <v/>
      </c>
      <c r="Q190" s="160">
        <f t="shared" si="20"/>
        <v>0</v>
      </c>
      <c r="R190" s="160" t="str">
        <f t="shared" si="21"/>
        <v/>
      </c>
      <c r="S190" s="160" t="str">
        <f t="shared" si="22"/>
        <v/>
      </c>
      <c r="T190" s="50" t="str">
        <f>IF($F190="","",IF(ISERROR(VLOOKUP(F190,PROVEEDORES!$D$8:$I$507,5,0)),1,VLOOKUP($F190,PROVEEDORES!$D$8:$I$507,5,0)))</f>
        <v/>
      </c>
    </row>
    <row r="191" spans="3:20" ht="17.45" customHeight="1" x14ac:dyDescent="0.25">
      <c r="C191" s="188"/>
      <c r="D191" s="189"/>
      <c r="E191" s="178"/>
      <c r="F191" s="178"/>
      <c r="G191" s="190">
        <f>DATOS!$E$13</f>
        <v>1</v>
      </c>
      <c r="H191" s="178"/>
      <c r="I191" s="191"/>
      <c r="J191" s="178"/>
      <c r="K191" s="178"/>
      <c r="L191" s="178"/>
      <c r="M191" s="178"/>
      <c r="N191" s="160" t="str">
        <f t="shared" si="18"/>
        <v/>
      </c>
      <c r="O191" s="21"/>
      <c r="P191" s="160" t="str">
        <f t="shared" si="19"/>
        <v/>
      </c>
      <c r="Q191" s="160">
        <f t="shared" si="20"/>
        <v>0</v>
      </c>
      <c r="R191" s="160" t="str">
        <f t="shared" si="21"/>
        <v/>
      </c>
      <c r="S191" s="160" t="str">
        <f t="shared" si="22"/>
        <v/>
      </c>
      <c r="T191" s="50" t="str">
        <f>IF($F191="","",IF(ISERROR(VLOOKUP(F191,PROVEEDORES!$D$8:$I$507,5,0)),1,VLOOKUP($F191,PROVEEDORES!$D$8:$I$507,5,0)))</f>
        <v/>
      </c>
    </row>
    <row r="192" spans="3:20" ht="17.45" customHeight="1" x14ac:dyDescent="0.25">
      <c r="C192" s="188"/>
      <c r="D192" s="189"/>
      <c r="E192" s="178"/>
      <c r="F192" s="178"/>
      <c r="G192" s="190">
        <f>DATOS!$E$13</f>
        <v>1</v>
      </c>
      <c r="H192" s="178"/>
      <c r="I192" s="191"/>
      <c r="J192" s="178"/>
      <c r="K192" s="178"/>
      <c r="L192" s="178"/>
      <c r="M192" s="178"/>
      <c r="N192" s="160" t="str">
        <f t="shared" si="18"/>
        <v/>
      </c>
      <c r="O192" s="21"/>
      <c r="P192" s="160" t="str">
        <f t="shared" si="19"/>
        <v/>
      </c>
      <c r="Q192" s="160">
        <f t="shared" si="20"/>
        <v>0</v>
      </c>
      <c r="R192" s="160" t="str">
        <f t="shared" si="21"/>
        <v/>
      </c>
      <c r="S192" s="160" t="str">
        <f t="shared" si="22"/>
        <v/>
      </c>
      <c r="T192" s="50" t="str">
        <f>IF($F192="","",IF(ISERROR(VLOOKUP(F192,PROVEEDORES!$D$8:$I$507,5,0)),1,VLOOKUP($F192,PROVEEDORES!$D$8:$I$507,5,0)))</f>
        <v/>
      </c>
    </row>
    <row r="193" spans="3:20" ht="17.45" customHeight="1" x14ac:dyDescent="0.25">
      <c r="C193" s="188"/>
      <c r="D193" s="189"/>
      <c r="E193" s="178"/>
      <c r="F193" s="178"/>
      <c r="G193" s="190">
        <f>DATOS!$E$13</f>
        <v>1</v>
      </c>
      <c r="H193" s="178"/>
      <c r="I193" s="191"/>
      <c r="J193" s="178"/>
      <c r="K193" s="178"/>
      <c r="L193" s="178"/>
      <c r="M193" s="178"/>
      <c r="N193" s="160" t="str">
        <f t="shared" si="18"/>
        <v/>
      </c>
      <c r="O193" s="21"/>
      <c r="P193" s="160" t="str">
        <f t="shared" si="19"/>
        <v/>
      </c>
      <c r="Q193" s="160">
        <f t="shared" si="20"/>
        <v>0</v>
      </c>
      <c r="R193" s="160" t="str">
        <f t="shared" si="21"/>
        <v/>
      </c>
      <c r="S193" s="160" t="str">
        <f t="shared" si="22"/>
        <v/>
      </c>
      <c r="T193" s="50" t="str">
        <f>IF($F193="","",IF(ISERROR(VLOOKUP(F193,PROVEEDORES!$D$8:$I$507,5,0)),1,VLOOKUP($F193,PROVEEDORES!$D$8:$I$507,5,0)))</f>
        <v/>
      </c>
    </row>
    <row r="194" spans="3:20" ht="17.45" customHeight="1" x14ac:dyDescent="0.25">
      <c r="C194" s="188"/>
      <c r="D194" s="189"/>
      <c r="E194" s="178"/>
      <c r="F194" s="178"/>
      <c r="G194" s="190">
        <f>DATOS!$E$13</f>
        <v>1</v>
      </c>
      <c r="H194" s="178"/>
      <c r="I194" s="191"/>
      <c r="J194" s="178"/>
      <c r="K194" s="178"/>
      <c r="L194" s="178"/>
      <c r="M194" s="178"/>
      <c r="N194" s="160" t="str">
        <f t="shared" si="18"/>
        <v/>
      </c>
      <c r="O194" s="21"/>
      <c r="P194" s="160" t="str">
        <f t="shared" si="19"/>
        <v/>
      </c>
      <c r="Q194" s="160">
        <f t="shared" si="20"/>
        <v>0</v>
      </c>
      <c r="R194" s="160" t="str">
        <f t="shared" si="21"/>
        <v/>
      </c>
      <c r="S194" s="160" t="str">
        <f t="shared" si="22"/>
        <v/>
      </c>
      <c r="T194" s="50" t="str">
        <f>IF($F194="","",IF(ISERROR(VLOOKUP(F194,PROVEEDORES!$D$8:$I$507,5,0)),1,VLOOKUP($F194,PROVEEDORES!$D$8:$I$507,5,0)))</f>
        <v/>
      </c>
    </row>
    <row r="195" spans="3:20" ht="17.45" customHeight="1" x14ac:dyDescent="0.25">
      <c r="C195" s="188"/>
      <c r="D195" s="189"/>
      <c r="E195" s="178"/>
      <c r="F195" s="178"/>
      <c r="G195" s="190">
        <f>DATOS!$E$13</f>
        <v>1</v>
      </c>
      <c r="H195" s="178"/>
      <c r="I195" s="191"/>
      <c r="J195" s="178"/>
      <c r="K195" s="178"/>
      <c r="L195" s="178"/>
      <c r="M195" s="178"/>
      <c r="N195" s="160" t="str">
        <f t="shared" si="18"/>
        <v/>
      </c>
      <c r="O195" s="21"/>
      <c r="P195" s="160" t="str">
        <f t="shared" si="19"/>
        <v/>
      </c>
      <c r="Q195" s="160">
        <f t="shared" si="20"/>
        <v>0</v>
      </c>
      <c r="R195" s="160" t="str">
        <f t="shared" si="21"/>
        <v/>
      </c>
      <c r="S195" s="160" t="str">
        <f t="shared" si="22"/>
        <v/>
      </c>
      <c r="T195" s="50" t="str">
        <f>IF($F195="","",IF(ISERROR(VLOOKUP(F195,PROVEEDORES!$D$8:$I$507,5,0)),1,VLOOKUP($F195,PROVEEDORES!$D$8:$I$507,5,0)))</f>
        <v/>
      </c>
    </row>
    <row r="196" spans="3:20" ht="17.45" customHeight="1" x14ac:dyDescent="0.25">
      <c r="C196" s="188"/>
      <c r="D196" s="189"/>
      <c r="E196" s="178"/>
      <c r="F196" s="178"/>
      <c r="G196" s="190">
        <f>DATOS!$E$13</f>
        <v>1</v>
      </c>
      <c r="H196" s="178"/>
      <c r="I196" s="191"/>
      <c r="J196" s="178"/>
      <c r="K196" s="178"/>
      <c r="L196" s="178"/>
      <c r="M196" s="178"/>
      <c r="N196" s="160" t="str">
        <f t="shared" si="18"/>
        <v/>
      </c>
      <c r="O196" s="21"/>
      <c r="P196" s="160" t="str">
        <f t="shared" si="19"/>
        <v/>
      </c>
      <c r="Q196" s="160">
        <f t="shared" si="20"/>
        <v>0</v>
      </c>
      <c r="R196" s="160" t="str">
        <f t="shared" si="21"/>
        <v/>
      </c>
      <c r="S196" s="160" t="str">
        <f t="shared" si="22"/>
        <v/>
      </c>
      <c r="T196" s="50" t="str">
        <f>IF($F196="","",IF(ISERROR(VLOOKUP(F196,PROVEEDORES!$D$8:$I$507,5,0)),1,VLOOKUP($F196,PROVEEDORES!$D$8:$I$507,5,0)))</f>
        <v/>
      </c>
    </row>
    <row r="197" spans="3:20" ht="17.45" customHeight="1" x14ac:dyDescent="0.25">
      <c r="C197" s="188"/>
      <c r="D197" s="189"/>
      <c r="E197" s="178"/>
      <c r="F197" s="178"/>
      <c r="G197" s="190">
        <f>DATOS!$E$13</f>
        <v>1</v>
      </c>
      <c r="H197" s="178"/>
      <c r="I197" s="191"/>
      <c r="J197" s="178"/>
      <c r="K197" s="178"/>
      <c r="L197" s="178"/>
      <c r="M197" s="178"/>
      <c r="N197" s="160" t="str">
        <f t="shared" si="18"/>
        <v/>
      </c>
      <c r="O197" s="21"/>
      <c r="P197" s="160" t="str">
        <f t="shared" si="19"/>
        <v/>
      </c>
      <c r="Q197" s="160">
        <f t="shared" si="20"/>
        <v>0</v>
      </c>
      <c r="R197" s="160" t="str">
        <f t="shared" si="21"/>
        <v/>
      </c>
      <c r="S197" s="160" t="str">
        <f t="shared" si="22"/>
        <v/>
      </c>
      <c r="T197" s="50" t="str">
        <f>IF($F197="","",IF(ISERROR(VLOOKUP(F197,PROVEEDORES!$D$8:$I$507,5,0)),1,VLOOKUP($F197,PROVEEDORES!$D$8:$I$507,5,0)))</f>
        <v/>
      </c>
    </row>
    <row r="198" spans="3:20" ht="17.45" customHeight="1" x14ac:dyDescent="0.25">
      <c r="C198" s="188"/>
      <c r="D198" s="189"/>
      <c r="E198" s="178"/>
      <c r="F198" s="178"/>
      <c r="G198" s="190">
        <f>DATOS!$E$13</f>
        <v>1</v>
      </c>
      <c r="H198" s="178"/>
      <c r="I198" s="191"/>
      <c r="J198" s="178"/>
      <c r="K198" s="178"/>
      <c r="L198" s="178"/>
      <c r="M198" s="178"/>
      <c r="N198" s="160" t="str">
        <f t="shared" si="18"/>
        <v/>
      </c>
      <c r="O198" s="21"/>
      <c r="P198" s="160" t="str">
        <f t="shared" si="19"/>
        <v/>
      </c>
      <c r="Q198" s="160">
        <f t="shared" si="20"/>
        <v>0</v>
      </c>
      <c r="R198" s="160" t="str">
        <f t="shared" si="21"/>
        <v/>
      </c>
      <c r="S198" s="160" t="str">
        <f t="shared" si="22"/>
        <v/>
      </c>
      <c r="T198" s="50" t="str">
        <f>IF($F198="","",IF(ISERROR(VLOOKUP(F198,PROVEEDORES!$D$8:$I$507,5,0)),1,VLOOKUP($F198,PROVEEDORES!$D$8:$I$507,5,0)))</f>
        <v/>
      </c>
    </row>
    <row r="199" spans="3:20" ht="17.45" customHeight="1" x14ac:dyDescent="0.25">
      <c r="C199" s="188"/>
      <c r="D199" s="189"/>
      <c r="E199" s="178"/>
      <c r="F199" s="178"/>
      <c r="G199" s="190">
        <f>DATOS!$E$13</f>
        <v>1</v>
      </c>
      <c r="H199" s="178"/>
      <c r="I199" s="191"/>
      <c r="J199" s="178"/>
      <c r="K199" s="178"/>
      <c r="L199" s="178"/>
      <c r="M199" s="178"/>
      <c r="N199" s="160" t="str">
        <f t="shared" si="18"/>
        <v/>
      </c>
      <c r="O199" s="21"/>
      <c r="P199" s="160" t="str">
        <f t="shared" si="19"/>
        <v/>
      </c>
      <c r="Q199" s="160">
        <f t="shared" si="20"/>
        <v>0</v>
      </c>
      <c r="R199" s="160" t="str">
        <f t="shared" si="21"/>
        <v/>
      </c>
      <c r="S199" s="160" t="str">
        <f t="shared" si="22"/>
        <v/>
      </c>
      <c r="T199" s="50" t="str">
        <f>IF($F199="","",IF(ISERROR(VLOOKUP(F199,PROVEEDORES!$D$8:$I$507,5,0)),1,VLOOKUP($F199,PROVEEDORES!$D$8:$I$507,5,0)))</f>
        <v/>
      </c>
    </row>
    <row r="200" spans="3:20" ht="17.45" customHeight="1" x14ac:dyDescent="0.25">
      <c r="C200" s="188"/>
      <c r="D200" s="189"/>
      <c r="E200" s="178"/>
      <c r="F200" s="178"/>
      <c r="G200" s="190">
        <f>DATOS!$E$13</f>
        <v>1</v>
      </c>
      <c r="H200" s="178"/>
      <c r="I200" s="191"/>
      <c r="J200" s="178"/>
      <c r="K200" s="178"/>
      <c r="L200" s="178"/>
      <c r="M200" s="178"/>
      <c r="N200" s="160" t="str">
        <f t="shared" si="18"/>
        <v/>
      </c>
      <c r="O200" s="21"/>
      <c r="P200" s="160" t="str">
        <f t="shared" si="19"/>
        <v/>
      </c>
      <c r="Q200" s="160">
        <f t="shared" si="20"/>
        <v>0</v>
      </c>
      <c r="R200" s="160" t="str">
        <f t="shared" si="21"/>
        <v/>
      </c>
      <c r="S200" s="160" t="str">
        <f t="shared" si="22"/>
        <v/>
      </c>
      <c r="T200" s="50" t="str">
        <f>IF($F200="","",IF(ISERROR(VLOOKUP(F200,PROVEEDORES!$D$8:$I$507,5,0)),1,VLOOKUP($F200,PROVEEDORES!$D$8:$I$507,5,0)))</f>
        <v/>
      </c>
    </row>
    <row r="201" spans="3:20" ht="17.45" customHeight="1" x14ac:dyDescent="0.25">
      <c r="C201" s="188"/>
      <c r="D201" s="189"/>
      <c r="E201" s="178"/>
      <c r="F201" s="178"/>
      <c r="G201" s="190">
        <f>DATOS!$E$13</f>
        <v>1</v>
      </c>
      <c r="H201" s="178"/>
      <c r="I201" s="191"/>
      <c r="J201" s="178"/>
      <c r="K201" s="178"/>
      <c r="L201" s="178"/>
      <c r="M201" s="178"/>
      <c r="N201" s="160" t="str">
        <f t="shared" si="18"/>
        <v/>
      </c>
      <c r="O201" s="21"/>
      <c r="P201" s="160" t="str">
        <f t="shared" si="19"/>
        <v/>
      </c>
      <c r="Q201" s="160">
        <f t="shared" si="20"/>
        <v>0</v>
      </c>
      <c r="R201" s="160" t="str">
        <f t="shared" si="21"/>
        <v/>
      </c>
      <c r="S201" s="160" t="str">
        <f t="shared" si="22"/>
        <v/>
      </c>
      <c r="T201" s="50" t="str">
        <f>IF($F201="","",IF(ISERROR(VLOOKUP(F201,PROVEEDORES!$D$8:$I$507,5,0)),1,VLOOKUP($F201,PROVEEDORES!$D$8:$I$507,5,0)))</f>
        <v/>
      </c>
    </row>
    <row r="202" spans="3:20" ht="17.45" customHeight="1" x14ac:dyDescent="0.25">
      <c r="C202" s="188"/>
      <c r="D202" s="189"/>
      <c r="E202" s="178"/>
      <c r="F202" s="178"/>
      <c r="G202" s="190">
        <f>DATOS!$E$13</f>
        <v>1</v>
      </c>
      <c r="H202" s="178"/>
      <c r="I202" s="191"/>
      <c r="J202" s="178"/>
      <c r="K202" s="178"/>
      <c r="L202" s="178"/>
      <c r="M202" s="178"/>
      <c r="N202" s="160" t="str">
        <f t="shared" si="18"/>
        <v/>
      </c>
      <c r="O202" s="21"/>
      <c r="P202" s="160" t="str">
        <f t="shared" si="19"/>
        <v/>
      </c>
      <c r="Q202" s="160">
        <f t="shared" si="20"/>
        <v>0</v>
      </c>
      <c r="R202" s="160" t="str">
        <f t="shared" si="21"/>
        <v/>
      </c>
      <c r="S202" s="160" t="str">
        <f t="shared" si="22"/>
        <v/>
      </c>
      <c r="T202" s="50" t="str">
        <f>IF($F202="","",IF(ISERROR(VLOOKUP(F202,PROVEEDORES!$D$8:$I$507,5,0)),1,VLOOKUP($F202,PROVEEDORES!$D$8:$I$507,5,0)))</f>
        <v/>
      </c>
    </row>
    <row r="203" spans="3:20" ht="17.45" customHeight="1" x14ac:dyDescent="0.25">
      <c r="C203" s="188"/>
      <c r="D203" s="189"/>
      <c r="E203" s="178"/>
      <c r="F203" s="178"/>
      <c r="G203" s="190">
        <f>DATOS!$E$13</f>
        <v>1</v>
      </c>
      <c r="H203" s="178"/>
      <c r="I203" s="191"/>
      <c r="J203" s="178"/>
      <c r="K203" s="178"/>
      <c r="L203" s="178"/>
      <c r="M203" s="178"/>
      <c r="N203" s="160" t="str">
        <f t="shared" si="18"/>
        <v/>
      </c>
      <c r="O203" s="21"/>
      <c r="P203" s="160" t="str">
        <f t="shared" si="19"/>
        <v/>
      </c>
      <c r="Q203" s="160">
        <f t="shared" si="20"/>
        <v>0</v>
      </c>
      <c r="R203" s="160" t="str">
        <f t="shared" si="21"/>
        <v/>
      </c>
      <c r="S203" s="160" t="str">
        <f t="shared" si="22"/>
        <v/>
      </c>
      <c r="T203" s="50" t="str">
        <f>IF($F203="","",IF(ISERROR(VLOOKUP(F203,PROVEEDORES!$D$8:$I$507,5,0)),1,VLOOKUP($F203,PROVEEDORES!$D$8:$I$507,5,0)))</f>
        <v/>
      </c>
    </row>
    <row r="204" spans="3:20" ht="17.45" customHeight="1" x14ac:dyDescent="0.25">
      <c r="C204" s="188"/>
      <c r="D204" s="189"/>
      <c r="E204" s="178"/>
      <c r="F204" s="178"/>
      <c r="G204" s="190">
        <f>DATOS!$E$13</f>
        <v>1</v>
      </c>
      <c r="H204" s="178"/>
      <c r="I204" s="191"/>
      <c r="J204" s="178"/>
      <c r="K204" s="178"/>
      <c r="L204" s="178"/>
      <c r="M204" s="178"/>
      <c r="N204" s="160" t="str">
        <f t="shared" si="18"/>
        <v/>
      </c>
      <c r="O204" s="21"/>
      <c r="P204" s="160" t="str">
        <f t="shared" si="19"/>
        <v/>
      </c>
      <c r="Q204" s="160">
        <f t="shared" si="20"/>
        <v>0</v>
      </c>
      <c r="R204" s="160" t="str">
        <f t="shared" si="21"/>
        <v/>
      </c>
      <c r="S204" s="160" t="str">
        <f t="shared" si="22"/>
        <v/>
      </c>
      <c r="T204" s="50" t="str">
        <f>IF($F204="","",IF(ISERROR(VLOOKUP(F204,PROVEEDORES!$D$8:$I$507,5,0)),1,VLOOKUP($F204,PROVEEDORES!$D$8:$I$507,5,0)))</f>
        <v/>
      </c>
    </row>
    <row r="205" spans="3:20" ht="17.45" customHeight="1" x14ac:dyDescent="0.25">
      <c r="C205" s="188"/>
      <c r="D205" s="189"/>
      <c r="E205" s="178"/>
      <c r="F205" s="178"/>
      <c r="G205" s="190">
        <f>DATOS!$E$13</f>
        <v>1</v>
      </c>
      <c r="H205" s="178"/>
      <c r="I205" s="191"/>
      <c r="J205" s="178"/>
      <c r="K205" s="178"/>
      <c r="L205" s="178"/>
      <c r="M205" s="178"/>
      <c r="N205" s="160" t="str">
        <f t="shared" si="18"/>
        <v/>
      </c>
      <c r="O205" s="21"/>
      <c r="P205" s="160" t="str">
        <f t="shared" si="19"/>
        <v/>
      </c>
      <c r="Q205" s="160">
        <f t="shared" si="20"/>
        <v>0</v>
      </c>
      <c r="R205" s="160" t="str">
        <f t="shared" si="21"/>
        <v/>
      </c>
      <c r="S205" s="160" t="str">
        <f t="shared" si="22"/>
        <v/>
      </c>
      <c r="T205" s="50" t="str">
        <f>IF($F205="","",IF(ISERROR(VLOOKUP(F205,PROVEEDORES!$D$8:$I$507,5,0)),1,VLOOKUP($F205,PROVEEDORES!$D$8:$I$507,5,0)))</f>
        <v/>
      </c>
    </row>
    <row r="206" spans="3:20" ht="17.45" customHeight="1" x14ac:dyDescent="0.25">
      <c r="C206" s="188"/>
      <c r="D206" s="189"/>
      <c r="E206" s="178"/>
      <c r="F206" s="178"/>
      <c r="G206" s="190">
        <f>DATOS!$E$13</f>
        <v>1</v>
      </c>
      <c r="H206" s="178"/>
      <c r="I206" s="191"/>
      <c r="J206" s="178"/>
      <c r="K206" s="178"/>
      <c r="L206" s="178"/>
      <c r="M206" s="178"/>
      <c r="N206" s="160" t="str">
        <f t="shared" si="18"/>
        <v/>
      </c>
      <c r="O206" s="21"/>
      <c r="P206" s="160" t="str">
        <f t="shared" si="19"/>
        <v/>
      </c>
      <c r="Q206" s="160">
        <f t="shared" si="20"/>
        <v>0</v>
      </c>
      <c r="R206" s="160" t="str">
        <f t="shared" si="21"/>
        <v/>
      </c>
      <c r="S206" s="160" t="str">
        <f t="shared" si="22"/>
        <v/>
      </c>
      <c r="T206" s="50" t="str">
        <f>IF($F206="","",IF(ISERROR(VLOOKUP(F206,PROVEEDORES!$D$8:$I$507,5,0)),1,VLOOKUP($F206,PROVEEDORES!$D$8:$I$507,5,0)))</f>
        <v/>
      </c>
    </row>
    <row r="207" spans="3:20" ht="17.45" customHeight="1" x14ac:dyDescent="0.25">
      <c r="C207" s="188"/>
      <c r="D207" s="189"/>
      <c r="E207" s="178"/>
      <c r="F207" s="178"/>
      <c r="G207" s="190">
        <f>DATOS!$E$13</f>
        <v>1</v>
      </c>
      <c r="H207" s="178"/>
      <c r="I207" s="191"/>
      <c r="J207" s="178"/>
      <c r="K207" s="178"/>
      <c r="L207" s="178"/>
      <c r="M207" s="178"/>
      <c r="N207" s="160" t="str">
        <f t="shared" si="18"/>
        <v/>
      </c>
      <c r="O207" s="21"/>
      <c r="P207" s="160" t="str">
        <f t="shared" si="19"/>
        <v/>
      </c>
      <c r="Q207" s="160">
        <f t="shared" si="20"/>
        <v>0</v>
      </c>
      <c r="R207" s="160" t="str">
        <f t="shared" si="21"/>
        <v/>
      </c>
      <c r="S207" s="160" t="str">
        <f t="shared" si="22"/>
        <v/>
      </c>
      <c r="T207" s="50" t="str">
        <f>IF($F207="","",IF(ISERROR(VLOOKUP(F207,PROVEEDORES!$D$8:$I$507,5,0)),1,VLOOKUP($F207,PROVEEDORES!$D$8:$I$507,5,0)))</f>
        <v/>
      </c>
    </row>
    <row r="208" spans="3:20" ht="17.45" customHeight="1" x14ac:dyDescent="0.25">
      <c r="C208" s="188"/>
      <c r="D208" s="189"/>
      <c r="E208" s="178"/>
      <c r="F208" s="178"/>
      <c r="G208" s="190">
        <f>DATOS!$E$13</f>
        <v>1</v>
      </c>
      <c r="H208" s="178"/>
      <c r="I208" s="191"/>
      <c r="J208" s="178"/>
      <c r="K208" s="178"/>
      <c r="L208" s="178"/>
      <c r="M208" s="178"/>
      <c r="N208" s="160" t="str">
        <f t="shared" si="18"/>
        <v/>
      </c>
      <c r="O208" s="21"/>
      <c r="P208" s="160" t="str">
        <f t="shared" si="19"/>
        <v/>
      </c>
      <c r="Q208" s="160">
        <f t="shared" si="20"/>
        <v>0</v>
      </c>
      <c r="R208" s="160" t="str">
        <f t="shared" si="21"/>
        <v/>
      </c>
      <c r="S208" s="160" t="str">
        <f t="shared" si="22"/>
        <v/>
      </c>
      <c r="T208" s="50" t="str">
        <f>IF($F208="","",IF(ISERROR(VLOOKUP(F208,PROVEEDORES!$D$8:$I$507,5,0)),1,VLOOKUP($F208,PROVEEDORES!$D$8:$I$507,5,0)))</f>
        <v/>
      </c>
    </row>
    <row r="209" spans="3:20" ht="17.45" customHeight="1" x14ac:dyDescent="0.25">
      <c r="C209" s="188"/>
      <c r="D209" s="189"/>
      <c r="E209" s="178"/>
      <c r="F209" s="178"/>
      <c r="G209" s="190">
        <f>DATOS!$E$13</f>
        <v>1</v>
      </c>
      <c r="H209" s="178"/>
      <c r="I209" s="191"/>
      <c r="J209" s="178"/>
      <c r="K209" s="178"/>
      <c r="L209" s="178"/>
      <c r="M209" s="178"/>
      <c r="N209" s="160" t="str">
        <f t="shared" ref="N209:N272" si="23">IF(H209&amp;J209&amp;K209&amp;L209&amp;M209="","",H209+J209+K209-L209-M209)</f>
        <v/>
      </c>
      <c r="O209" s="21"/>
      <c r="P209" s="160" t="str">
        <f t="shared" si="19"/>
        <v/>
      </c>
      <c r="Q209" s="160">
        <f t="shared" si="20"/>
        <v>0</v>
      </c>
      <c r="R209" s="160" t="str">
        <f t="shared" si="21"/>
        <v/>
      </c>
      <c r="S209" s="160" t="str">
        <f t="shared" si="22"/>
        <v/>
      </c>
      <c r="T209" s="50" t="str">
        <f>IF($F209="","",IF(ISERROR(VLOOKUP(F209,PROVEEDORES!$D$8:$I$507,5,0)),1,VLOOKUP($F209,PROVEEDORES!$D$8:$I$507,5,0)))</f>
        <v/>
      </c>
    </row>
    <row r="210" spans="3:20" ht="17.45" customHeight="1" x14ac:dyDescent="0.25">
      <c r="C210" s="188"/>
      <c r="D210" s="189"/>
      <c r="E210" s="178"/>
      <c r="F210" s="178"/>
      <c r="G210" s="190">
        <f>DATOS!$E$13</f>
        <v>1</v>
      </c>
      <c r="H210" s="178"/>
      <c r="I210" s="191"/>
      <c r="J210" s="178"/>
      <c r="K210" s="178"/>
      <c r="L210" s="178"/>
      <c r="M210" s="178"/>
      <c r="N210" s="160" t="str">
        <f t="shared" si="23"/>
        <v/>
      </c>
      <c r="O210" s="21"/>
      <c r="P210" s="160" t="str">
        <f t="shared" ref="P210:P273" si="24">IF($I210="E",H210,"")</f>
        <v/>
      </c>
      <c r="Q210" s="160">
        <f t="shared" si="20"/>
        <v>0</v>
      </c>
      <c r="R210" s="160" t="str">
        <f t="shared" si="21"/>
        <v/>
      </c>
      <c r="S210" s="160" t="str">
        <f t="shared" si="22"/>
        <v/>
      </c>
      <c r="T210" s="50" t="str">
        <f>IF($F210="","",IF(ISERROR(VLOOKUP(F210,PROVEEDORES!$D$8:$I$507,5,0)),1,VLOOKUP($F210,PROVEEDORES!$D$8:$I$507,5,0)))</f>
        <v/>
      </c>
    </row>
    <row r="211" spans="3:20" ht="17.45" customHeight="1" x14ac:dyDescent="0.25">
      <c r="C211" s="188"/>
      <c r="D211" s="189"/>
      <c r="E211" s="178"/>
      <c r="F211" s="178"/>
      <c r="G211" s="190">
        <f>DATOS!$E$13</f>
        <v>1</v>
      </c>
      <c r="H211" s="178"/>
      <c r="I211" s="191"/>
      <c r="J211" s="178"/>
      <c r="K211" s="178"/>
      <c r="L211" s="178"/>
      <c r="M211" s="178"/>
      <c r="N211" s="160" t="str">
        <f t="shared" si="23"/>
        <v/>
      </c>
      <c r="O211" s="21"/>
      <c r="P211" s="160" t="str">
        <f t="shared" si="24"/>
        <v/>
      </c>
      <c r="Q211" s="160">
        <f t="shared" ref="Q211:Q274" si="25">IF($I211=0%,H211,"")</f>
        <v>0</v>
      </c>
      <c r="R211" s="160" t="str">
        <f t="shared" ref="R211:R274" si="26">IF(OR($I211=8%,$I211=11%),$J211/$I211,"")</f>
        <v/>
      </c>
      <c r="S211" s="160" t="str">
        <f t="shared" ref="S211:S274" si="27">IF(OR($I211=15%,$I211=16%),$J211/$I211,"")</f>
        <v/>
      </c>
      <c r="T211" s="50" t="str">
        <f>IF($F211="","",IF(ISERROR(VLOOKUP(F211,PROVEEDORES!$D$8:$I$507,5,0)),1,VLOOKUP($F211,PROVEEDORES!$D$8:$I$507,5,0)))</f>
        <v/>
      </c>
    </row>
    <row r="212" spans="3:20" ht="17.45" customHeight="1" x14ac:dyDescent="0.25">
      <c r="C212" s="188"/>
      <c r="D212" s="189"/>
      <c r="E212" s="178"/>
      <c r="F212" s="178"/>
      <c r="G212" s="190">
        <f>DATOS!$E$13</f>
        <v>1</v>
      </c>
      <c r="H212" s="178"/>
      <c r="I212" s="191"/>
      <c r="J212" s="178"/>
      <c r="K212" s="178"/>
      <c r="L212" s="178"/>
      <c r="M212" s="178"/>
      <c r="N212" s="160" t="str">
        <f t="shared" si="23"/>
        <v/>
      </c>
      <c r="O212" s="21"/>
      <c r="P212" s="160" t="str">
        <f t="shared" si="24"/>
        <v/>
      </c>
      <c r="Q212" s="160">
        <f t="shared" si="25"/>
        <v>0</v>
      </c>
      <c r="R212" s="160" t="str">
        <f t="shared" si="26"/>
        <v/>
      </c>
      <c r="S212" s="160" t="str">
        <f t="shared" si="27"/>
        <v/>
      </c>
      <c r="T212" s="50" t="str">
        <f>IF($F212="","",IF(ISERROR(VLOOKUP(F212,PROVEEDORES!$D$8:$I$507,5,0)),1,VLOOKUP($F212,PROVEEDORES!$D$8:$I$507,5,0)))</f>
        <v/>
      </c>
    </row>
    <row r="213" spans="3:20" ht="17.45" customHeight="1" x14ac:dyDescent="0.25">
      <c r="C213" s="188"/>
      <c r="D213" s="189"/>
      <c r="E213" s="178"/>
      <c r="F213" s="178"/>
      <c r="G213" s="190">
        <f>DATOS!$E$13</f>
        <v>1</v>
      </c>
      <c r="H213" s="178"/>
      <c r="I213" s="191"/>
      <c r="J213" s="178"/>
      <c r="K213" s="178"/>
      <c r="L213" s="178"/>
      <c r="M213" s="178"/>
      <c r="N213" s="160" t="str">
        <f t="shared" si="23"/>
        <v/>
      </c>
      <c r="O213" s="21"/>
      <c r="P213" s="160" t="str">
        <f t="shared" si="24"/>
        <v/>
      </c>
      <c r="Q213" s="160">
        <f t="shared" si="25"/>
        <v>0</v>
      </c>
      <c r="R213" s="160" t="str">
        <f t="shared" si="26"/>
        <v/>
      </c>
      <c r="S213" s="160" t="str">
        <f t="shared" si="27"/>
        <v/>
      </c>
      <c r="T213" s="50" t="str">
        <f>IF($F213="","",IF(ISERROR(VLOOKUP(F213,PROVEEDORES!$D$8:$I$507,5,0)),1,VLOOKUP($F213,PROVEEDORES!$D$8:$I$507,5,0)))</f>
        <v/>
      </c>
    </row>
    <row r="214" spans="3:20" ht="17.45" customHeight="1" x14ac:dyDescent="0.25">
      <c r="C214" s="188"/>
      <c r="D214" s="189"/>
      <c r="E214" s="178"/>
      <c r="F214" s="178"/>
      <c r="G214" s="190">
        <f>DATOS!$E$13</f>
        <v>1</v>
      </c>
      <c r="H214" s="178"/>
      <c r="I214" s="191"/>
      <c r="J214" s="178"/>
      <c r="K214" s="178"/>
      <c r="L214" s="178"/>
      <c r="M214" s="178"/>
      <c r="N214" s="160" t="str">
        <f t="shared" si="23"/>
        <v/>
      </c>
      <c r="O214" s="21"/>
      <c r="P214" s="160" t="str">
        <f t="shared" si="24"/>
        <v/>
      </c>
      <c r="Q214" s="160">
        <f t="shared" si="25"/>
        <v>0</v>
      </c>
      <c r="R214" s="160" t="str">
        <f t="shared" si="26"/>
        <v/>
      </c>
      <c r="S214" s="160" t="str">
        <f t="shared" si="27"/>
        <v/>
      </c>
      <c r="T214" s="50" t="str">
        <f>IF($F214="","",IF(ISERROR(VLOOKUP(F214,PROVEEDORES!$D$8:$I$507,5,0)),1,VLOOKUP($F214,PROVEEDORES!$D$8:$I$507,5,0)))</f>
        <v/>
      </c>
    </row>
    <row r="215" spans="3:20" ht="17.45" customHeight="1" x14ac:dyDescent="0.25">
      <c r="C215" s="188"/>
      <c r="D215" s="189"/>
      <c r="E215" s="178"/>
      <c r="F215" s="178"/>
      <c r="G215" s="190">
        <f>DATOS!$E$13</f>
        <v>1</v>
      </c>
      <c r="H215" s="178"/>
      <c r="I215" s="191"/>
      <c r="J215" s="178"/>
      <c r="K215" s="178"/>
      <c r="L215" s="178"/>
      <c r="M215" s="178"/>
      <c r="N215" s="160" t="str">
        <f t="shared" si="23"/>
        <v/>
      </c>
      <c r="O215" s="21"/>
      <c r="P215" s="160" t="str">
        <f t="shared" si="24"/>
        <v/>
      </c>
      <c r="Q215" s="160">
        <f t="shared" si="25"/>
        <v>0</v>
      </c>
      <c r="R215" s="160" t="str">
        <f t="shared" si="26"/>
        <v/>
      </c>
      <c r="S215" s="160" t="str">
        <f t="shared" si="27"/>
        <v/>
      </c>
      <c r="T215" s="50" t="str">
        <f>IF($F215="","",IF(ISERROR(VLOOKUP(F215,PROVEEDORES!$D$8:$I$507,5,0)),1,VLOOKUP($F215,PROVEEDORES!$D$8:$I$507,5,0)))</f>
        <v/>
      </c>
    </row>
    <row r="216" spans="3:20" ht="17.45" customHeight="1" x14ac:dyDescent="0.25">
      <c r="C216" s="188"/>
      <c r="D216" s="189"/>
      <c r="E216" s="178"/>
      <c r="F216" s="178"/>
      <c r="G216" s="190">
        <f>DATOS!$E$13</f>
        <v>1</v>
      </c>
      <c r="H216" s="178"/>
      <c r="I216" s="191"/>
      <c r="J216" s="178"/>
      <c r="K216" s="178"/>
      <c r="L216" s="178"/>
      <c r="M216" s="178"/>
      <c r="N216" s="160" t="str">
        <f t="shared" si="23"/>
        <v/>
      </c>
      <c r="O216" s="21"/>
      <c r="P216" s="160" t="str">
        <f t="shared" si="24"/>
        <v/>
      </c>
      <c r="Q216" s="160">
        <f t="shared" si="25"/>
        <v>0</v>
      </c>
      <c r="R216" s="160" t="str">
        <f t="shared" si="26"/>
        <v/>
      </c>
      <c r="S216" s="160" t="str">
        <f t="shared" si="27"/>
        <v/>
      </c>
      <c r="T216" s="50" t="str">
        <f>IF($F216="","",IF(ISERROR(VLOOKUP(F216,PROVEEDORES!$D$8:$I$507,5,0)),1,VLOOKUP($F216,PROVEEDORES!$D$8:$I$507,5,0)))</f>
        <v/>
      </c>
    </row>
    <row r="217" spans="3:20" ht="17.45" customHeight="1" x14ac:dyDescent="0.25">
      <c r="C217" s="188"/>
      <c r="D217" s="189"/>
      <c r="E217" s="178"/>
      <c r="F217" s="178"/>
      <c r="G217" s="190">
        <f>DATOS!$E$13</f>
        <v>1</v>
      </c>
      <c r="H217" s="178"/>
      <c r="I217" s="191"/>
      <c r="J217" s="178"/>
      <c r="K217" s="178"/>
      <c r="L217" s="178"/>
      <c r="M217" s="178"/>
      <c r="N217" s="160" t="str">
        <f t="shared" si="23"/>
        <v/>
      </c>
      <c r="O217" s="21"/>
      <c r="P217" s="160" t="str">
        <f t="shared" si="24"/>
        <v/>
      </c>
      <c r="Q217" s="160">
        <f t="shared" si="25"/>
        <v>0</v>
      </c>
      <c r="R217" s="160" t="str">
        <f t="shared" si="26"/>
        <v/>
      </c>
      <c r="S217" s="160" t="str">
        <f t="shared" si="27"/>
        <v/>
      </c>
      <c r="T217" s="50" t="str">
        <f>IF($F217="","",IF(ISERROR(VLOOKUP(F217,PROVEEDORES!$D$8:$I$507,5,0)),1,VLOOKUP($F217,PROVEEDORES!$D$8:$I$507,5,0)))</f>
        <v/>
      </c>
    </row>
    <row r="218" spans="3:20" ht="17.45" customHeight="1" x14ac:dyDescent="0.25">
      <c r="C218" s="188"/>
      <c r="D218" s="189"/>
      <c r="E218" s="178"/>
      <c r="F218" s="178"/>
      <c r="G218" s="190">
        <f>DATOS!$E$13</f>
        <v>1</v>
      </c>
      <c r="H218" s="178"/>
      <c r="I218" s="191"/>
      <c r="J218" s="178"/>
      <c r="K218" s="178"/>
      <c r="L218" s="178"/>
      <c r="M218" s="178"/>
      <c r="N218" s="160" t="str">
        <f t="shared" si="23"/>
        <v/>
      </c>
      <c r="O218" s="21"/>
      <c r="P218" s="160" t="str">
        <f t="shared" si="24"/>
        <v/>
      </c>
      <c r="Q218" s="160">
        <f t="shared" si="25"/>
        <v>0</v>
      </c>
      <c r="R218" s="160" t="str">
        <f t="shared" si="26"/>
        <v/>
      </c>
      <c r="S218" s="160" t="str">
        <f t="shared" si="27"/>
        <v/>
      </c>
      <c r="T218" s="50" t="str">
        <f>IF($F218="","",IF(ISERROR(VLOOKUP(F218,PROVEEDORES!$D$8:$I$507,5,0)),1,VLOOKUP($F218,PROVEEDORES!$D$8:$I$507,5,0)))</f>
        <v/>
      </c>
    </row>
    <row r="219" spans="3:20" ht="17.45" customHeight="1" x14ac:dyDescent="0.25">
      <c r="C219" s="188"/>
      <c r="D219" s="189"/>
      <c r="E219" s="178"/>
      <c r="F219" s="178"/>
      <c r="G219" s="190">
        <f>DATOS!$E$13</f>
        <v>1</v>
      </c>
      <c r="H219" s="178"/>
      <c r="I219" s="191"/>
      <c r="J219" s="178"/>
      <c r="K219" s="178"/>
      <c r="L219" s="178"/>
      <c r="M219" s="178"/>
      <c r="N219" s="160" t="str">
        <f t="shared" si="23"/>
        <v/>
      </c>
      <c r="O219" s="21"/>
      <c r="P219" s="160" t="str">
        <f t="shared" si="24"/>
        <v/>
      </c>
      <c r="Q219" s="160">
        <f t="shared" si="25"/>
        <v>0</v>
      </c>
      <c r="R219" s="160" t="str">
        <f t="shared" si="26"/>
        <v/>
      </c>
      <c r="S219" s="160" t="str">
        <f t="shared" si="27"/>
        <v/>
      </c>
      <c r="T219" s="50" t="str">
        <f>IF($F219="","",IF(ISERROR(VLOOKUP(F219,PROVEEDORES!$D$8:$I$507,5,0)),1,VLOOKUP($F219,PROVEEDORES!$D$8:$I$507,5,0)))</f>
        <v/>
      </c>
    </row>
    <row r="220" spans="3:20" ht="17.45" customHeight="1" x14ac:dyDescent="0.25">
      <c r="C220" s="188"/>
      <c r="D220" s="189"/>
      <c r="E220" s="178"/>
      <c r="F220" s="178"/>
      <c r="G220" s="190">
        <f>DATOS!$E$13</f>
        <v>1</v>
      </c>
      <c r="H220" s="178"/>
      <c r="I220" s="191"/>
      <c r="J220" s="178"/>
      <c r="K220" s="178"/>
      <c r="L220" s="178"/>
      <c r="M220" s="178"/>
      <c r="N220" s="160" t="str">
        <f t="shared" si="23"/>
        <v/>
      </c>
      <c r="O220" s="21"/>
      <c r="P220" s="160" t="str">
        <f t="shared" si="24"/>
        <v/>
      </c>
      <c r="Q220" s="160">
        <f t="shared" si="25"/>
        <v>0</v>
      </c>
      <c r="R220" s="160" t="str">
        <f t="shared" si="26"/>
        <v/>
      </c>
      <c r="S220" s="160" t="str">
        <f t="shared" si="27"/>
        <v/>
      </c>
      <c r="T220" s="50" t="str">
        <f>IF($F220="","",IF(ISERROR(VLOOKUP(F220,PROVEEDORES!$D$8:$I$507,5,0)),1,VLOOKUP($F220,PROVEEDORES!$D$8:$I$507,5,0)))</f>
        <v/>
      </c>
    </row>
    <row r="221" spans="3:20" ht="17.45" customHeight="1" x14ac:dyDescent="0.25">
      <c r="C221" s="188"/>
      <c r="D221" s="189"/>
      <c r="E221" s="178"/>
      <c r="F221" s="178"/>
      <c r="G221" s="190">
        <f>DATOS!$E$13</f>
        <v>1</v>
      </c>
      <c r="H221" s="178"/>
      <c r="I221" s="191"/>
      <c r="J221" s="178"/>
      <c r="K221" s="178"/>
      <c r="L221" s="178"/>
      <c r="M221" s="178"/>
      <c r="N221" s="160" t="str">
        <f t="shared" si="23"/>
        <v/>
      </c>
      <c r="O221" s="21"/>
      <c r="P221" s="160" t="str">
        <f t="shared" si="24"/>
        <v/>
      </c>
      <c r="Q221" s="160">
        <f t="shared" si="25"/>
        <v>0</v>
      </c>
      <c r="R221" s="160" t="str">
        <f t="shared" si="26"/>
        <v/>
      </c>
      <c r="S221" s="160" t="str">
        <f t="shared" si="27"/>
        <v/>
      </c>
      <c r="T221" s="50" t="str">
        <f>IF($F221="","",IF(ISERROR(VLOOKUP(F221,PROVEEDORES!$D$8:$I$507,5,0)),1,VLOOKUP($F221,PROVEEDORES!$D$8:$I$507,5,0)))</f>
        <v/>
      </c>
    </row>
    <row r="222" spans="3:20" ht="17.45" customHeight="1" x14ac:dyDescent="0.25">
      <c r="C222" s="188"/>
      <c r="D222" s="189"/>
      <c r="E222" s="178"/>
      <c r="F222" s="178"/>
      <c r="G222" s="190">
        <f>DATOS!$E$13</f>
        <v>1</v>
      </c>
      <c r="H222" s="178"/>
      <c r="I222" s="191"/>
      <c r="J222" s="178"/>
      <c r="K222" s="178"/>
      <c r="L222" s="178"/>
      <c r="M222" s="178"/>
      <c r="N222" s="160" t="str">
        <f t="shared" si="23"/>
        <v/>
      </c>
      <c r="O222" s="21"/>
      <c r="P222" s="160" t="str">
        <f t="shared" si="24"/>
        <v/>
      </c>
      <c r="Q222" s="160">
        <f t="shared" si="25"/>
        <v>0</v>
      </c>
      <c r="R222" s="160" t="str">
        <f t="shared" si="26"/>
        <v/>
      </c>
      <c r="S222" s="160" t="str">
        <f t="shared" si="27"/>
        <v/>
      </c>
      <c r="T222" s="50" t="str">
        <f>IF($F222="","",IF(ISERROR(VLOOKUP(F222,PROVEEDORES!$D$8:$I$507,5,0)),1,VLOOKUP($F222,PROVEEDORES!$D$8:$I$507,5,0)))</f>
        <v/>
      </c>
    </row>
    <row r="223" spans="3:20" ht="17.45" customHeight="1" x14ac:dyDescent="0.25">
      <c r="C223" s="188"/>
      <c r="D223" s="189"/>
      <c r="E223" s="178"/>
      <c r="F223" s="178"/>
      <c r="G223" s="190">
        <f>DATOS!$E$13</f>
        <v>1</v>
      </c>
      <c r="H223" s="178"/>
      <c r="I223" s="191"/>
      <c r="J223" s="178"/>
      <c r="K223" s="178"/>
      <c r="L223" s="178"/>
      <c r="M223" s="178"/>
      <c r="N223" s="160" t="str">
        <f t="shared" si="23"/>
        <v/>
      </c>
      <c r="O223" s="21"/>
      <c r="P223" s="160" t="str">
        <f t="shared" si="24"/>
        <v/>
      </c>
      <c r="Q223" s="160">
        <f t="shared" si="25"/>
        <v>0</v>
      </c>
      <c r="R223" s="160" t="str">
        <f t="shared" si="26"/>
        <v/>
      </c>
      <c r="S223" s="160" t="str">
        <f t="shared" si="27"/>
        <v/>
      </c>
      <c r="T223" s="50" t="str">
        <f>IF($F223="","",IF(ISERROR(VLOOKUP(F223,PROVEEDORES!$D$8:$I$507,5,0)),1,VLOOKUP($F223,PROVEEDORES!$D$8:$I$507,5,0)))</f>
        <v/>
      </c>
    </row>
    <row r="224" spans="3:20" ht="17.45" customHeight="1" x14ac:dyDescent="0.25">
      <c r="C224" s="188"/>
      <c r="D224" s="189"/>
      <c r="E224" s="178"/>
      <c r="F224" s="178"/>
      <c r="G224" s="190">
        <f>DATOS!$E$13</f>
        <v>1</v>
      </c>
      <c r="H224" s="178"/>
      <c r="I224" s="191"/>
      <c r="J224" s="178"/>
      <c r="K224" s="178"/>
      <c r="L224" s="178"/>
      <c r="M224" s="178"/>
      <c r="N224" s="160" t="str">
        <f t="shared" si="23"/>
        <v/>
      </c>
      <c r="O224" s="21"/>
      <c r="P224" s="160" t="str">
        <f t="shared" si="24"/>
        <v/>
      </c>
      <c r="Q224" s="160">
        <f t="shared" si="25"/>
        <v>0</v>
      </c>
      <c r="R224" s="160" t="str">
        <f t="shared" si="26"/>
        <v/>
      </c>
      <c r="S224" s="160" t="str">
        <f t="shared" si="27"/>
        <v/>
      </c>
      <c r="T224" s="50" t="str">
        <f>IF($F224="","",IF(ISERROR(VLOOKUP(F224,PROVEEDORES!$D$8:$I$507,5,0)),1,VLOOKUP($F224,PROVEEDORES!$D$8:$I$507,5,0)))</f>
        <v/>
      </c>
    </row>
    <row r="225" spans="3:20" ht="17.45" customHeight="1" x14ac:dyDescent="0.25">
      <c r="C225" s="188"/>
      <c r="D225" s="189"/>
      <c r="E225" s="178"/>
      <c r="F225" s="178"/>
      <c r="G225" s="190">
        <f>DATOS!$E$13</f>
        <v>1</v>
      </c>
      <c r="H225" s="178"/>
      <c r="I225" s="191"/>
      <c r="J225" s="178"/>
      <c r="K225" s="178"/>
      <c r="L225" s="178"/>
      <c r="M225" s="178"/>
      <c r="N225" s="160" t="str">
        <f t="shared" si="23"/>
        <v/>
      </c>
      <c r="O225" s="21"/>
      <c r="P225" s="160" t="str">
        <f t="shared" si="24"/>
        <v/>
      </c>
      <c r="Q225" s="160">
        <f t="shared" si="25"/>
        <v>0</v>
      </c>
      <c r="R225" s="160" t="str">
        <f t="shared" si="26"/>
        <v/>
      </c>
      <c r="S225" s="160" t="str">
        <f t="shared" si="27"/>
        <v/>
      </c>
      <c r="T225" s="50" t="str">
        <f>IF($F225="","",IF(ISERROR(VLOOKUP(F225,PROVEEDORES!$D$8:$I$507,5,0)),1,VLOOKUP($F225,PROVEEDORES!$D$8:$I$507,5,0)))</f>
        <v/>
      </c>
    </row>
    <row r="226" spans="3:20" ht="17.45" customHeight="1" x14ac:dyDescent="0.25">
      <c r="C226" s="188"/>
      <c r="D226" s="189"/>
      <c r="E226" s="178"/>
      <c r="F226" s="178"/>
      <c r="G226" s="190">
        <f>DATOS!$E$13</f>
        <v>1</v>
      </c>
      <c r="H226" s="178"/>
      <c r="I226" s="191"/>
      <c r="J226" s="178"/>
      <c r="K226" s="178"/>
      <c r="L226" s="178"/>
      <c r="M226" s="178"/>
      <c r="N226" s="160" t="str">
        <f t="shared" si="23"/>
        <v/>
      </c>
      <c r="O226" s="21"/>
      <c r="P226" s="160" t="str">
        <f t="shared" si="24"/>
        <v/>
      </c>
      <c r="Q226" s="160">
        <f t="shared" si="25"/>
        <v>0</v>
      </c>
      <c r="R226" s="160" t="str">
        <f t="shared" si="26"/>
        <v/>
      </c>
      <c r="S226" s="160" t="str">
        <f t="shared" si="27"/>
        <v/>
      </c>
      <c r="T226" s="50" t="str">
        <f>IF($F226="","",IF(ISERROR(VLOOKUP(F226,PROVEEDORES!$D$8:$I$507,5,0)),1,VLOOKUP($F226,PROVEEDORES!$D$8:$I$507,5,0)))</f>
        <v/>
      </c>
    </row>
    <row r="227" spans="3:20" ht="17.45" customHeight="1" x14ac:dyDescent="0.25">
      <c r="C227" s="188"/>
      <c r="D227" s="189"/>
      <c r="E227" s="178"/>
      <c r="F227" s="178"/>
      <c r="G227" s="190">
        <f>DATOS!$E$13</f>
        <v>1</v>
      </c>
      <c r="H227" s="178"/>
      <c r="I227" s="191"/>
      <c r="J227" s="178"/>
      <c r="K227" s="178"/>
      <c r="L227" s="178"/>
      <c r="M227" s="178"/>
      <c r="N227" s="160" t="str">
        <f t="shared" si="23"/>
        <v/>
      </c>
      <c r="O227" s="21"/>
      <c r="P227" s="160" t="str">
        <f t="shared" si="24"/>
        <v/>
      </c>
      <c r="Q227" s="160">
        <f t="shared" si="25"/>
        <v>0</v>
      </c>
      <c r="R227" s="160" t="str">
        <f t="shared" si="26"/>
        <v/>
      </c>
      <c r="S227" s="160" t="str">
        <f t="shared" si="27"/>
        <v/>
      </c>
      <c r="T227" s="50" t="str">
        <f>IF($F227="","",IF(ISERROR(VLOOKUP(F227,PROVEEDORES!$D$8:$I$507,5,0)),1,VLOOKUP($F227,PROVEEDORES!$D$8:$I$507,5,0)))</f>
        <v/>
      </c>
    </row>
    <row r="228" spans="3:20" ht="17.45" customHeight="1" x14ac:dyDescent="0.25">
      <c r="C228" s="188"/>
      <c r="D228" s="189"/>
      <c r="E228" s="178"/>
      <c r="F228" s="178"/>
      <c r="G228" s="190">
        <f>DATOS!$E$13</f>
        <v>1</v>
      </c>
      <c r="H228" s="178"/>
      <c r="I228" s="191"/>
      <c r="J228" s="178"/>
      <c r="K228" s="178"/>
      <c r="L228" s="178"/>
      <c r="M228" s="178"/>
      <c r="N228" s="160" t="str">
        <f t="shared" si="23"/>
        <v/>
      </c>
      <c r="O228" s="21"/>
      <c r="P228" s="160" t="str">
        <f t="shared" si="24"/>
        <v/>
      </c>
      <c r="Q228" s="160">
        <f t="shared" si="25"/>
        <v>0</v>
      </c>
      <c r="R228" s="160" t="str">
        <f t="shared" si="26"/>
        <v/>
      </c>
      <c r="S228" s="160" t="str">
        <f t="shared" si="27"/>
        <v/>
      </c>
      <c r="T228" s="50" t="str">
        <f>IF($F228="","",IF(ISERROR(VLOOKUP(F228,PROVEEDORES!$D$8:$I$507,5,0)),1,VLOOKUP($F228,PROVEEDORES!$D$8:$I$507,5,0)))</f>
        <v/>
      </c>
    </row>
    <row r="229" spans="3:20" ht="17.45" customHeight="1" x14ac:dyDescent="0.25">
      <c r="C229" s="188"/>
      <c r="D229" s="189"/>
      <c r="E229" s="178"/>
      <c r="F229" s="178"/>
      <c r="G229" s="190">
        <f>DATOS!$E$13</f>
        <v>1</v>
      </c>
      <c r="H229" s="178"/>
      <c r="I229" s="191"/>
      <c r="J229" s="178"/>
      <c r="K229" s="178"/>
      <c r="L229" s="178"/>
      <c r="M229" s="178"/>
      <c r="N229" s="160" t="str">
        <f t="shared" si="23"/>
        <v/>
      </c>
      <c r="O229" s="21"/>
      <c r="P229" s="160" t="str">
        <f t="shared" si="24"/>
        <v/>
      </c>
      <c r="Q229" s="160">
        <f t="shared" si="25"/>
        <v>0</v>
      </c>
      <c r="R229" s="160" t="str">
        <f t="shared" si="26"/>
        <v/>
      </c>
      <c r="S229" s="160" t="str">
        <f t="shared" si="27"/>
        <v/>
      </c>
      <c r="T229" s="50" t="str">
        <f>IF($F229="","",IF(ISERROR(VLOOKUP(F229,PROVEEDORES!$D$8:$I$507,5,0)),1,VLOOKUP($F229,PROVEEDORES!$D$8:$I$507,5,0)))</f>
        <v/>
      </c>
    </row>
    <row r="230" spans="3:20" ht="17.45" customHeight="1" x14ac:dyDescent="0.25">
      <c r="C230" s="188"/>
      <c r="D230" s="189"/>
      <c r="E230" s="178"/>
      <c r="F230" s="178"/>
      <c r="G230" s="190">
        <f>DATOS!$E$13</f>
        <v>1</v>
      </c>
      <c r="H230" s="178"/>
      <c r="I230" s="191"/>
      <c r="J230" s="178"/>
      <c r="K230" s="178"/>
      <c r="L230" s="178"/>
      <c r="M230" s="178"/>
      <c r="N230" s="160" t="str">
        <f t="shared" si="23"/>
        <v/>
      </c>
      <c r="O230" s="21"/>
      <c r="P230" s="160" t="str">
        <f t="shared" si="24"/>
        <v/>
      </c>
      <c r="Q230" s="160">
        <f t="shared" si="25"/>
        <v>0</v>
      </c>
      <c r="R230" s="160" t="str">
        <f t="shared" si="26"/>
        <v/>
      </c>
      <c r="S230" s="160" t="str">
        <f t="shared" si="27"/>
        <v/>
      </c>
      <c r="T230" s="50" t="str">
        <f>IF($F230="","",IF(ISERROR(VLOOKUP(F230,PROVEEDORES!$D$8:$I$507,5,0)),1,VLOOKUP($F230,PROVEEDORES!$D$8:$I$507,5,0)))</f>
        <v/>
      </c>
    </row>
    <row r="231" spans="3:20" ht="17.45" customHeight="1" x14ac:dyDescent="0.25">
      <c r="C231" s="188"/>
      <c r="D231" s="189"/>
      <c r="E231" s="178"/>
      <c r="F231" s="178"/>
      <c r="G231" s="190">
        <f>DATOS!$E$13</f>
        <v>1</v>
      </c>
      <c r="H231" s="178"/>
      <c r="I231" s="191"/>
      <c r="J231" s="178"/>
      <c r="K231" s="178"/>
      <c r="L231" s="178"/>
      <c r="M231" s="178"/>
      <c r="N231" s="160" t="str">
        <f t="shared" si="23"/>
        <v/>
      </c>
      <c r="O231" s="21"/>
      <c r="P231" s="160" t="str">
        <f t="shared" si="24"/>
        <v/>
      </c>
      <c r="Q231" s="160">
        <f t="shared" si="25"/>
        <v>0</v>
      </c>
      <c r="R231" s="160" t="str">
        <f t="shared" si="26"/>
        <v/>
      </c>
      <c r="S231" s="160" t="str">
        <f t="shared" si="27"/>
        <v/>
      </c>
      <c r="T231" s="50" t="str">
        <f>IF($F231="","",IF(ISERROR(VLOOKUP(F231,PROVEEDORES!$D$8:$I$507,5,0)),1,VLOOKUP($F231,PROVEEDORES!$D$8:$I$507,5,0)))</f>
        <v/>
      </c>
    </row>
    <row r="232" spans="3:20" ht="17.45" customHeight="1" x14ac:dyDescent="0.25">
      <c r="C232" s="188"/>
      <c r="D232" s="189"/>
      <c r="E232" s="178"/>
      <c r="F232" s="178"/>
      <c r="G232" s="190">
        <f>DATOS!$E$13</f>
        <v>1</v>
      </c>
      <c r="H232" s="178"/>
      <c r="I232" s="191"/>
      <c r="J232" s="178"/>
      <c r="K232" s="178"/>
      <c r="L232" s="178"/>
      <c r="M232" s="178"/>
      <c r="N232" s="160" t="str">
        <f t="shared" si="23"/>
        <v/>
      </c>
      <c r="O232" s="21"/>
      <c r="P232" s="160" t="str">
        <f t="shared" si="24"/>
        <v/>
      </c>
      <c r="Q232" s="160">
        <f t="shared" si="25"/>
        <v>0</v>
      </c>
      <c r="R232" s="160" t="str">
        <f t="shared" si="26"/>
        <v/>
      </c>
      <c r="S232" s="160" t="str">
        <f t="shared" si="27"/>
        <v/>
      </c>
      <c r="T232" s="50" t="str">
        <f>IF($F232="","",IF(ISERROR(VLOOKUP(F232,PROVEEDORES!$D$8:$I$507,5,0)),1,VLOOKUP($F232,PROVEEDORES!$D$8:$I$507,5,0)))</f>
        <v/>
      </c>
    </row>
    <row r="233" spans="3:20" ht="17.45" customHeight="1" x14ac:dyDescent="0.25">
      <c r="C233" s="188"/>
      <c r="D233" s="189"/>
      <c r="E233" s="178"/>
      <c r="F233" s="178"/>
      <c r="G233" s="190">
        <f>DATOS!$E$13</f>
        <v>1</v>
      </c>
      <c r="H233" s="178"/>
      <c r="I233" s="191"/>
      <c r="J233" s="178"/>
      <c r="K233" s="178"/>
      <c r="L233" s="178"/>
      <c r="M233" s="178"/>
      <c r="N233" s="160" t="str">
        <f t="shared" si="23"/>
        <v/>
      </c>
      <c r="O233" s="21"/>
      <c r="P233" s="160" t="str">
        <f t="shared" si="24"/>
        <v/>
      </c>
      <c r="Q233" s="160">
        <f t="shared" si="25"/>
        <v>0</v>
      </c>
      <c r="R233" s="160" t="str">
        <f t="shared" si="26"/>
        <v/>
      </c>
      <c r="S233" s="160" t="str">
        <f t="shared" si="27"/>
        <v/>
      </c>
      <c r="T233" s="50" t="str">
        <f>IF($F233="","",IF(ISERROR(VLOOKUP(F233,PROVEEDORES!$D$8:$I$507,5,0)),1,VLOOKUP($F233,PROVEEDORES!$D$8:$I$507,5,0)))</f>
        <v/>
      </c>
    </row>
    <row r="234" spans="3:20" ht="17.45" customHeight="1" x14ac:dyDescent="0.25">
      <c r="C234" s="188"/>
      <c r="D234" s="189"/>
      <c r="E234" s="178"/>
      <c r="F234" s="178"/>
      <c r="G234" s="190">
        <f>DATOS!$E$13</f>
        <v>1</v>
      </c>
      <c r="H234" s="178"/>
      <c r="I234" s="191"/>
      <c r="J234" s="178"/>
      <c r="K234" s="178"/>
      <c r="L234" s="178"/>
      <c r="M234" s="178"/>
      <c r="N234" s="160" t="str">
        <f t="shared" si="23"/>
        <v/>
      </c>
      <c r="O234" s="21"/>
      <c r="P234" s="160" t="str">
        <f t="shared" si="24"/>
        <v/>
      </c>
      <c r="Q234" s="160">
        <f t="shared" si="25"/>
        <v>0</v>
      </c>
      <c r="R234" s="160" t="str">
        <f t="shared" si="26"/>
        <v/>
      </c>
      <c r="S234" s="160" t="str">
        <f t="shared" si="27"/>
        <v/>
      </c>
      <c r="T234" s="50" t="str">
        <f>IF($F234="","",IF(ISERROR(VLOOKUP(F234,PROVEEDORES!$D$8:$I$507,5,0)),1,VLOOKUP($F234,PROVEEDORES!$D$8:$I$507,5,0)))</f>
        <v/>
      </c>
    </row>
    <row r="235" spans="3:20" ht="17.45" customHeight="1" x14ac:dyDescent="0.25">
      <c r="C235" s="188"/>
      <c r="D235" s="189"/>
      <c r="E235" s="178"/>
      <c r="F235" s="178"/>
      <c r="G235" s="190">
        <f>DATOS!$E$13</f>
        <v>1</v>
      </c>
      <c r="H235" s="178"/>
      <c r="I235" s="191"/>
      <c r="J235" s="178"/>
      <c r="K235" s="178"/>
      <c r="L235" s="178"/>
      <c r="M235" s="178"/>
      <c r="N235" s="160" t="str">
        <f t="shared" si="23"/>
        <v/>
      </c>
      <c r="O235" s="21"/>
      <c r="P235" s="160" t="str">
        <f t="shared" si="24"/>
        <v/>
      </c>
      <c r="Q235" s="160">
        <f t="shared" si="25"/>
        <v>0</v>
      </c>
      <c r="R235" s="160" t="str">
        <f t="shared" si="26"/>
        <v/>
      </c>
      <c r="S235" s="160" t="str">
        <f t="shared" si="27"/>
        <v/>
      </c>
      <c r="T235" s="50" t="str">
        <f>IF($F235="","",IF(ISERROR(VLOOKUP(F235,PROVEEDORES!$D$8:$I$507,5,0)),1,VLOOKUP($F235,PROVEEDORES!$D$8:$I$507,5,0)))</f>
        <v/>
      </c>
    </row>
    <row r="236" spans="3:20" ht="17.45" customHeight="1" x14ac:dyDescent="0.25">
      <c r="C236" s="188"/>
      <c r="D236" s="189"/>
      <c r="E236" s="178"/>
      <c r="F236" s="178"/>
      <c r="G236" s="190">
        <f>DATOS!$E$13</f>
        <v>1</v>
      </c>
      <c r="H236" s="178"/>
      <c r="I236" s="191"/>
      <c r="J236" s="178"/>
      <c r="K236" s="178"/>
      <c r="L236" s="178"/>
      <c r="M236" s="178"/>
      <c r="N236" s="160" t="str">
        <f t="shared" si="23"/>
        <v/>
      </c>
      <c r="O236" s="21"/>
      <c r="P236" s="160" t="str">
        <f t="shared" si="24"/>
        <v/>
      </c>
      <c r="Q236" s="160">
        <f t="shared" si="25"/>
        <v>0</v>
      </c>
      <c r="R236" s="160" t="str">
        <f t="shared" si="26"/>
        <v/>
      </c>
      <c r="S236" s="160" t="str">
        <f t="shared" si="27"/>
        <v/>
      </c>
      <c r="T236" s="50" t="str">
        <f>IF($F236="","",IF(ISERROR(VLOOKUP(F236,PROVEEDORES!$D$8:$I$507,5,0)),1,VLOOKUP($F236,PROVEEDORES!$D$8:$I$507,5,0)))</f>
        <v/>
      </c>
    </row>
    <row r="237" spans="3:20" ht="17.45" customHeight="1" x14ac:dyDescent="0.25">
      <c r="C237" s="188"/>
      <c r="D237" s="189"/>
      <c r="E237" s="178"/>
      <c r="F237" s="178"/>
      <c r="G237" s="190">
        <f>DATOS!$E$13</f>
        <v>1</v>
      </c>
      <c r="H237" s="178"/>
      <c r="I237" s="191"/>
      <c r="J237" s="178"/>
      <c r="K237" s="178"/>
      <c r="L237" s="178"/>
      <c r="M237" s="178"/>
      <c r="N237" s="160" t="str">
        <f t="shared" si="23"/>
        <v/>
      </c>
      <c r="O237" s="21"/>
      <c r="P237" s="160" t="str">
        <f t="shared" si="24"/>
        <v/>
      </c>
      <c r="Q237" s="160">
        <f t="shared" si="25"/>
        <v>0</v>
      </c>
      <c r="R237" s="160" t="str">
        <f t="shared" si="26"/>
        <v/>
      </c>
      <c r="S237" s="160" t="str">
        <f t="shared" si="27"/>
        <v/>
      </c>
      <c r="T237" s="50" t="str">
        <f>IF($F237="","",IF(ISERROR(VLOOKUP(F237,PROVEEDORES!$D$8:$I$507,5,0)),1,VLOOKUP($F237,PROVEEDORES!$D$8:$I$507,5,0)))</f>
        <v/>
      </c>
    </row>
    <row r="238" spans="3:20" ht="17.45" customHeight="1" x14ac:dyDescent="0.25">
      <c r="C238" s="188"/>
      <c r="D238" s="189"/>
      <c r="E238" s="178"/>
      <c r="F238" s="178"/>
      <c r="G238" s="190">
        <f>DATOS!$E$13</f>
        <v>1</v>
      </c>
      <c r="H238" s="178"/>
      <c r="I238" s="191"/>
      <c r="J238" s="178"/>
      <c r="K238" s="178"/>
      <c r="L238" s="178"/>
      <c r="M238" s="178"/>
      <c r="N238" s="160" t="str">
        <f t="shared" si="23"/>
        <v/>
      </c>
      <c r="O238" s="21"/>
      <c r="P238" s="160" t="str">
        <f t="shared" si="24"/>
        <v/>
      </c>
      <c r="Q238" s="160">
        <f t="shared" si="25"/>
        <v>0</v>
      </c>
      <c r="R238" s="160" t="str">
        <f t="shared" si="26"/>
        <v/>
      </c>
      <c r="S238" s="160" t="str">
        <f t="shared" si="27"/>
        <v/>
      </c>
      <c r="T238" s="50" t="str">
        <f>IF($F238="","",IF(ISERROR(VLOOKUP(F238,PROVEEDORES!$D$8:$I$507,5,0)),1,VLOOKUP($F238,PROVEEDORES!$D$8:$I$507,5,0)))</f>
        <v/>
      </c>
    </row>
    <row r="239" spans="3:20" ht="17.45" customHeight="1" x14ac:dyDescent="0.25">
      <c r="C239" s="188"/>
      <c r="D239" s="189"/>
      <c r="E239" s="178"/>
      <c r="F239" s="178"/>
      <c r="G239" s="190">
        <f>DATOS!$E$13</f>
        <v>1</v>
      </c>
      <c r="H239" s="178"/>
      <c r="I239" s="191"/>
      <c r="J239" s="178"/>
      <c r="K239" s="178"/>
      <c r="L239" s="178"/>
      <c r="M239" s="178"/>
      <c r="N239" s="160" t="str">
        <f t="shared" si="23"/>
        <v/>
      </c>
      <c r="O239" s="21"/>
      <c r="P239" s="160" t="str">
        <f t="shared" si="24"/>
        <v/>
      </c>
      <c r="Q239" s="160">
        <f t="shared" si="25"/>
        <v>0</v>
      </c>
      <c r="R239" s="160" t="str">
        <f t="shared" si="26"/>
        <v/>
      </c>
      <c r="S239" s="160" t="str">
        <f t="shared" si="27"/>
        <v/>
      </c>
      <c r="T239" s="50" t="str">
        <f>IF($F239="","",IF(ISERROR(VLOOKUP(F239,PROVEEDORES!$D$8:$I$507,5,0)),1,VLOOKUP($F239,PROVEEDORES!$D$8:$I$507,5,0)))</f>
        <v/>
      </c>
    </row>
    <row r="240" spans="3:20" ht="17.45" customHeight="1" x14ac:dyDescent="0.25">
      <c r="C240" s="188"/>
      <c r="D240" s="189"/>
      <c r="E240" s="178"/>
      <c r="F240" s="178"/>
      <c r="G240" s="190">
        <f>DATOS!$E$13</f>
        <v>1</v>
      </c>
      <c r="H240" s="178"/>
      <c r="I240" s="191"/>
      <c r="J240" s="178"/>
      <c r="K240" s="178"/>
      <c r="L240" s="178"/>
      <c r="M240" s="178"/>
      <c r="N240" s="160" t="str">
        <f t="shared" si="23"/>
        <v/>
      </c>
      <c r="O240" s="21"/>
      <c r="P240" s="160" t="str">
        <f t="shared" si="24"/>
        <v/>
      </c>
      <c r="Q240" s="160">
        <f t="shared" si="25"/>
        <v>0</v>
      </c>
      <c r="R240" s="160" t="str">
        <f t="shared" si="26"/>
        <v/>
      </c>
      <c r="S240" s="160" t="str">
        <f t="shared" si="27"/>
        <v/>
      </c>
      <c r="T240" s="50" t="str">
        <f>IF($F240="","",IF(ISERROR(VLOOKUP(F240,PROVEEDORES!$D$8:$I$507,5,0)),1,VLOOKUP($F240,PROVEEDORES!$D$8:$I$507,5,0)))</f>
        <v/>
      </c>
    </row>
    <row r="241" spans="3:20" ht="17.45" customHeight="1" x14ac:dyDescent="0.25">
      <c r="C241" s="188"/>
      <c r="D241" s="189"/>
      <c r="E241" s="178"/>
      <c r="F241" s="178"/>
      <c r="G241" s="190">
        <f>DATOS!$E$13</f>
        <v>1</v>
      </c>
      <c r="H241" s="178"/>
      <c r="I241" s="191"/>
      <c r="J241" s="178"/>
      <c r="K241" s="178"/>
      <c r="L241" s="178"/>
      <c r="M241" s="178"/>
      <c r="N241" s="160" t="str">
        <f t="shared" si="23"/>
        <v/>
      </c>
      <c r="O241" s="21"/>
      <c r="P241" s="160" t="str">
        <f t="shared" si="24"/>
        <v/>
      </c>
      <c r="Q241" s="160">
        <f t="shared" si="25"/>
        <v>0</v>
      </c>
      <c r="R241" s="160" t="str">
        <f t="shared" si="26"/>
        <v/>
      </c>
      <c r="S241" s="160" t="str">
        <f t="shared" si="27"/>
        <v/>
      </c>
      <c r="T241" s="50" t="str">
        <f>IF($F241="","",IF(ISERROR(VLOOKUP(F241,PROVEEDORES!$D$8:$I$507,5,0)),1,VLOOKUP($F241,PROVEEDORES!$D$8:$I$507,5,0)))</f>
        <v/>
      </c>
    </row>
    <row r="242" spans="3:20" ht="17.45" customHeight="1" x14ac:dyDescent="0.25">
      <c r="C242" s="188"/>
      <c r="D242" s="189"/>
      <c r="E242" s="178"/>
      <c r="F242" s="178"/>
      <c r="G242" s="190">
        <f>DATOS!$E$13</f>
        <v>1</v>
      </c>
      <c r="H242" s="178"/>
      <c r="I242" s="191"/>
      <c r="J242" s="178"/>
      <c r="K242" s="178"/>
      <c r="L242" s="178"/>
      <c r="M242" s="178"/>
      <c r="N242" s="160" t="str">
        <f t="shared" si="23"/>
        <v/>
      </c>
      <c r="O242" s="21"/>
      <c r="P242" s="160" t="str">
        <f t="shared" si="24"/>
        <v/>
      </c>
      <c r="Q242" s="160">
        <f t="shared" si="25"/>
        <v>0</v>
      </c>
      <c r="R242" s="160" t="str">
        <f t="shared" si="26"/>
        <v/>
      </c>
      <c r="S242" s="160" t="str">
        <f t="shared" si="27"/>
        <v/>
      </c>
      <c r="T242" s="50" t="str">
        <f>IF($F242="","",IF(ISERROR(VLOOKUP(F242,PROVEEDORES!$D$8:$I$507,5,0)),1,VLOOKUP($F242,PROVEEDORES!$D$8:$I$507,5,0)))</f>
        <v/>
      </c>
    </row>
    <row r="243" spans="3:20" ht="17.45" customHeight="1" x14ac:dyDescent="0.25">
      <c r="C243" s="188"/>
      <c r="D243" s="189"/>
      <c r="E243" s="178"/>
      <c r="F243" s="178"/>
      <c r="G243" s="190">
        <f>DATOS!$E$13</f>
        <v>1</v>
      </c>
      <c r="H243" s="178"/>
      <c r="I243" s="191"/>
      <c r="J243" s="178"/>
      <c r="K243" s="178"/>
      <c r="L243" s="178"/>
      <c r="M243" s="178"/>
      <c r="N243" s="160" t="str">
        <f t="shared" si="23"/>
        <v/>
      </c>
      <c r="O243" s="21"/>
      <c r="P243" s="160" t="str">
        <f t="shared" si="24"/>
        <v/>
      </c>
      <c r="Q243" s="160">
        <f t="shared" si="25"/>
        <v>0</v>
      </c>
      <c r="R243" s="160" t="str">
        <f t="shared" si="26"/>
        <v/>
      </c>
      <c r="S243" s="160" t="str">
        <f t="shared" si="27"/>
        <v/>
      </c>
      <c r="T243" s="50" t="str">
        <f>IF($F243="","",IF(ISERROR(VLOOKUP(F243,PROVEEDORES!$D$8:$I$507,5,0)),1,VLOOKUP($F243,PROVEEDORES!$D$8:$I$507,5,0)))</f>
        <v/>
      </c>
    </row>
    <row r="244" spans="3:20" ht="17.45" customHeight="1" x14ac:dyDescent="0.25">
      <c r="C244" s="188"/>
      <c r="D244" s="189"/>
      <c r="E244" s="178"/>
      <c r="F244" s="178"/>
      <c r="G244" s="190">
        <f>DATOS!$E$13</f>
        <v>1</v>
      </c>
      <c r="H244" s="178"/>
      <c r="I244" s="191"/>
      <c r="J244" s="178"/>
      <c r="K244" s="178"/>
      <c r="L244" s="178"/>
      <c r="M244" s="178"/>
      <c r="N244" s="160" t="str">
        <f t="shared" si="23"/>
        <v/>
      </c>
      <c r="O244" s="21"/>
      <c r="P244" s="160" t="str">
        <f t="shared" si="24"/>
        <v/>
      </c>
      <c r="Q244" s="160">
        <f t="shared" si="25"/>
        <v>0</v>
      </c>
      <c r="R244" s="160" t="str">
        <f t="shared" si="26"/>
        <v/>
      </c>
      <c r="S244" s="160" t="str">
        <f t="shared" si="27"/>
        <v/>
      </c>
      <c r="T244" s="50" t="str">
        <f>IF($F244="","",IF(ISERROR(VLOOKUP(F244,PROVEEDORES!$D$8:$I$507,5,0)),1,VLOOKUP($F244,PROVEEDORES!$D$8:$I$507,5,0)))</f>
        <v/>
      </c>
    </row>
    <row r="245" spans="3:20" ht="17.45" customHeight="1" x14ac:dyDescent="0.25">
      <c r="C245" s="188"/>
      <c r="D245" s="189"/>
      <c r="E245" s="178"/>
      <c r="F245" s="178"/>
      <c r="G245" s="190">
        <f>DATOS!$E$13</f>
        <v>1</v>
      </c>
      <c r="H245" s="178"/>
      <c r="I245" s="191"/>
      <c r="J245" s="178"/>
      <c r="K245" s="178"/>
      <c r="L245" s="178"/>
      <c r="M245" s="178"/>
      <c r="N245" s="160" t="str">
        <f t="shared" si="23"/>
        <v/>
      </c>
      <c r="O245" s="21"/>
      <c r="P245" s="160" t="str">
        <f t="shared" si="24"/>
        <v/>
      </c>
      <c r="Q245" s="160">
        <f t="shared" si="25"/>
        <v>0</v>
      </c>
      <c r="R245" s="160" t="str">
        <f t="shared" si="26"/>
        <v/>
      </c>
      <c r="S245" s="160" t="str">
        <f t="shared" si="27"/>
        <v/>
      </c>
      <c r="T245" s="50" t="str">
        <f>IF($F245="","",IF(ISERROR(VLOOKUP(F245,PROVEEDORES!$D$8:$I$507,5,0)),1,VLOOKUP($F245,PROVEEDORES!$D$8:$I$507,5,0)))</f>
        <v/>
      </c>
    </row>
    <row r="246" spans="3:20" ht="17.45" customHeight="1" x14ac:dyDescent="0.25">
      <c r="C246" s="188"/>
      <c r="D246" s="189"/>
      <c r="E246" s="178"/>
      <c r="F246" s="178"/>
      <c r="G246" s="190">
        <f>DATOS!$E$13</f>
        <v>1</v>
      </c>
      <c r="H246" s="178"/>
      <c r="I246" s="191"/>
      <c r="J246" s="178"/>
      <c r="K246" s="178"/>
      <c r="L246" s="178"/>
      <c r="M246" s="178"/>
      <c r="N246" s="160" t="str">
        <f t="shared" si="23"/>
        <v/>
      </c>
      <c r="O246" s="21"/>
      <c r="P246" s="160" t="str">
        <f t="shared" si="24"/>
        <v/>
      </c>
      <c r="Q246" s="160">
        <f t="shared" si="25"/>
        <v>0</v>
      </c>
      <c r="R246" s="160" t="str">
        <f t="shared" si="26"/>
        <v/>
      </c>
      <c r="S246" s="160" t="str">
        <f t="shared" si="27"/>
        <v/>
      </c>
      <c r="T246" s="50" t="str">
        <f>IF($F246="","",IF(ISERROR(VLOOKUP(F246,PROVEEDORES!$D$8:$I$507,5,0)),1,VLOOKUP($F246,PROVEEDORES!$D$8:$I$507,5,0)))</f>
        <v/>
      </c>
    </row>
    <row r="247" spans="3:20" ht="17.45" customHeight="1" x14ac:dyDescent="0.25">
      <c r="C247" s="188"/>
      <c r="D247" s="189"/>
      <c r="E247" s="178"/>
      <c r="F247" s="178"/>
      <c r="G247" s="190">
        <f>DATOS!$E$13</f>
        <v>1</v>
      </c>
      <c r="H247" s="178"/>
      <c r="I247" s="191"/>
      <c r="J247" s="178"/>
      <c r="K247" s="178"/>
      <c r="L247" s="178"/>
      <c r="M247" s="178"/>
      <c r="N247" s="160" t="str">
        <f t="shared" si="23"/>
        <v/>
      </c>
      <c r="O247" s="21"/>
      <c r="P247" s="160" t="str">
        <f t="shared" si="24"/>
        <v/>
      </c>
      <c r="Q247" s="160">
        <f t="shared" si="25"/>
        <v>0</v>
      </c>
      <c r="R247" s="160" t="str">
        <f t="shared" si="26"/>
        <v/>
      </c>
      <c r="S247" s="160" t="str">
        <f t="shared" si="27"/>
        <v/>
      </c>
      <c r="T247" s="50" t="str">
        <f>IF($F247="","",IF(ISERROR(VLOOKUP(F247,PROVEEDORES!$D$8:$I$507,5,0)),1,VLOOKUP($F247,PROVEEDORES!$D$8:$I$507,5,0)))</f>
        <v/>
      </c>
    </row>
    <row r="248" spans="3:20" ht="17.45" customHeight="1" x14ac:dyDescent="0.25">
      <c r="C248" s="188"/>
      <c r="D248" s="189"/>
      <c r="E248" s="178"/>
      <c r="F248" s="178"/>
      <c r="G248" s="190">
        <f>DATOS!$E$13</f>
        <v>1</v>
      </c>
      <c r="H248" s="178"/>
      <c r="I248" s="191"/>
      <c r="J248" s="178"/>
      <c r="K248" s="178"/>
      <c r="L248" s="178"/>
      <c r="M248" s="178"/>
      <c r="N248" s="160" t="str">
        <f t="shared" si="23"/>
        <v/>
      </c>
      <c r="O248" s="21"/>
      <c r="P248" s="160" t="str">
        <f t="shared" si="24"/>
        <v/>
      </c>
      <c r="Q248" s="160">
        <f t="shared" si="25"/>
        <v>0</v>
      </c>
      <c r="R248" s="160" t="str">
        <f t="shared" si="26"/>
        <v/>
      </c>
      <c r="S248" s="160" t="str">
        <f t="shared" si="27"/>
        <v/>
      </c>
      <c r="T248" s="50" t="str">
        <f>IF($F248="","",IF(ISERROR(VLOOKUP(F248,PROVEEDORES!$D$8:$I$507,5,0)),1,VLOOKUP($F248,PROVEEDORES!$D$8:$I$507,5,0)))</f>
        <v/>
      </c>
    </row>
    <row r="249" spans="3:20" ht="17.45" customHeight="1" x14ac:dyDescent="0.25">
      <c r="C249" s="188"/>
      <c r="D249" s="189"/>
      <c r="E249" s="178"/>
      <c r="F249" s="178"/>
      <c r="G249" s="190">
        <f>DATOS!$E$13</f>
        <v>1</v>
      </c>
      <c r="H249" s="178"/>
      <c r="I249" s="191"/>
      <c r="J249" s="178"/>
      <c r="K249" s="178"/>
      <c r="L249" s="178"/>
      <c r="M249" s="178"/>
      <c r="N249" s="160" t="str">
        <f t="shared" si="23"/>
        <v/>
      </c>
      <c r="O249" s="21"/>
      <c r="P249" s="160" t="str">
        <f t="shared" si="24"/>
        <v/>
      </c>
      <c r="Q249" s="160">
        <f t="shared" si="25"/>
        <v>0</v>
      </c>
      <c r="R249" s="160" t="str">
        <f t="shared" si="26"/>
        <v/>
      </c>
      <c r="S249" s="160" t="str">
        <f t="shared" si="27"/>
        <v/>
      </c>
      <c r="T249" s="50" t="str">
        <f>IF($F249="","",IF(ISERROR(VLOOKUP(F249,PROVEEDORES!$D$8:$I$507,5,0)),1,VLOOKUP($F249,PROVEEDORES!$D$8:$I$507,5,0)))</f>
        <v/>
      </c>
    </row>
    <row r="250" spans="3:20" ht="17.45" customHeight="1" x14ac:dyDescent="0.25">
      <c r="C250" s="188"/>
      <c r="D250" s="189"/>
      <c r="E250" s="178"/>
      <c r="F250" s="178"/>
      <c r="G250" s="190">
        <f>DATOS!$E$13</f>
        <v>1</v>
      </c>
      <c r="H250" s="178"/>
      <c r="I250" s="191"/>
      <c r="J250" s="178"/>
      <c r="K250" s="178"/>
      <c r="L250" s="178"/>
      <c r="M250" s="178"/>
      <c r="N250" s="160" t="str">
        <f t="shared" si="23"/>
        <v/>
      </c>
      <c r="O250" s="21"/>
      <c r="P250" s="160" t="str">
        <f t="shared" si="24"/>
        <v/>
      </c>
      <c r="Q250" s="160">
        <f t="shared" si="25"/>
        <v>0</v>
      </c>
      <c r="R250" s="160" t="str">
        <f t="shared" si="26"/>
        <v/>
      </c>
      <c r="S250" s="160" t="str">
        <f t="shared" si="27"/>
        <v/>
      </c>
      <c r="T250" s="50" t="str">
        <f>IF($F250="","",IF(ISERROR(VLOOKUP(F250,PROVEEDORES!$D$8:$I$507,5,0)),1,VLOOKUP($F250,PROVEEDORES!$D$8:$I$507,5,0)))</f>
        <v/>
      </c>
    </row>
    <row r="251" spans="3:20" ht="17.45" customHeight="1" x14ac:dyDescent="0.25">
      <c r="C251" s="188"/>
      <c r="D251" s="189"/>
      <c r="E251" s="178"/>
      <c r="F251" s="178"/>
      <c r="G251" s="190">
        <f>DATOS!$E$13</f>
        <v>1</v>
      </c>
      <c r="H251" s="178"/>
      <c r="I251" s="191"/>
      <c r="J251" s="178"/>
      <c r="K251" s="178"/>
      <c r="L251" s="178"/>
      <c r="M251" s="178"/>
      <c r="N251" s="160" t="str">
        <f t="shared" si="23"/>
        <v/>
      </c>
      <c r="O251" s="21"/>
      <c r="P251" s="160" t="str">
        <f t="shared" si="24"/>
        <v/>
      </c>
      <c r="Q251" s="160">
        <f t="shared" si="25"/>
        <v>0</v>
      </c>
      <c r="R251" s="160" t="str">
        <f t="shared" si="26"/>
        <v/>
      </c>
      <c r="S251" s="160" t="str">
        <f t="shared" si="27"/>
        <v/>
      </c>
      <c r="T251" s="50" t="str">
        <f>IF($F251="","",IF(ISERROR(VLOOKUP(F251,PROVEEDORES!$D$8:$I$507,5,0)),1,VLOOKUP($F251,PROVEEDORES!$D$8:$I$507,5,0)))</f>
        <v/>
      </c>
    </row>
    <row r="252" spans="3:20" ht="17.45" customHeight="1" x14ac:dyDescent="0.25">
      <c r="C252" s="188"/>
      <c r="D252" s="189"/>
      <c r="E252" s="178"/>
      <c r="F252" s="178"/>
      <c r="G252" s="190">
        <f>DATOS!$E$13</f>
        <v>1</v>
      </c>
      <c r="H252" s="178"/>
      <c r="I252" s="191"/>
      <c r="J252" s="178"/>
      <c r="K252" s="178"/>
      <c r="L252" s="178"/>
      <c r="M252" s="178"/>
      <c r="N252" s="160" t="str">
        <f t="shared" si="23"/>
        <v/>
      </c>
      <c r="O252" s="21"/>
      <c r="P252" s="160" t="str">
        <f t="shared" si="24"/>
        <v/>
      </c>
      <c r="Q252" s="160">
        <f t="shared" si="25"/>
        <v>0</v>
      </c>
      <c r="R252" s="160" t="str">
        <f t="shared" si="26"/>
        <v/>
      </c>
      <c r="S252" s="160" t="str">
        <f t="shared" si="27"/>
        <v/>
      </c>
      <c r="T252" s="50" t="str">
        <f>IF($F252="","",IF(ISERROR(VLOOKUP(F252,PROVEEDORES!$D$8:$I$507,5,0)),1,VLOOKUP($F252,PROVEEDORES!$D$8:$I$507,5,0)))</f>
        <v/>
      </c>
    </row>
    <row r="253" spans="3:20" ht="17.45" customHeight="1" x14ac:dyDescent="0.25">
      <c r="C253" s="188"/>
      <c r="D253" s="189"/>
      <c r="E253" s="178"/>
      <c r="F253" s="178"/>
      <c r="G253" s="190">
        <f>DATOS!$E$13</f>
        <v>1</v>
      </c>
      <c r="H253" s="178"/>
      <c r="I253" s="191"/>
      <c r="J253" s="178"/>
      <c r="K253" s="178"/>
      <c r="L253" s="178"/>
      <c r="M253" s="178"/>
      <c r="N253" s="160" t="str">
        <f t="shared" si="23"/>
        <v/>
      </c>
      <c r="O253" s="21"/>
      <c r="P253" s="160" t="str">
        <f t="shared" si="24"/>
        <v/>
      </c>
      <c r="Q253" s="160">
        <f t="shared" si="25"/>
        <v>0</v>
      </c>
      <c r="R253" s="160" t="str">
        <f t="shared" si="26"/>
        <v/>
      </c>
      <c r="S253" s="160" t="str">
        <f t="shared" si="27"/>
        <v/>
      </c>
      <c r="T253" s="50" t="str">
        <f>IF($F253="","",IF(ISERROR(VLOOKUP(F253,PROVEEDORES!$D$8:$I$507,5,0)),1,VLOOKUP($F253,PROVEEDORES!$D$8:$I$507,5,0)))</f>
        <v/>
      </c>
    </row>
    <row r="254" spans="3:20" ht="17.45" customHeight="1" x14ac:dyDescent="0.25">
      <c r="C254" s="188"/>
      <c r="D254" s="189"/>
      <c r="E254" s="178"/>
      <c r="F254" s="178"/>
      <c r="G254" s="190">
        <f>DATOS!$E$13</f>
        <v>1</v>
      </c>
      <c r="H254" s="178"/>
      <c r="I254" s="191"/>
      <c r="J254" s="178"/>
      <c r="K254" s="178"/>
      <c r="L254" s="178"/>
      <c r="M254" s="178"/>
      <c r="N254" s="160" t="str">
        <f t="shared" si="23"/>
        <v/>
      </c>
      <c r="O254" s="21"/>
      <c r="P254" s="160" t="str">
        <f t="shared" si="24"/>
        <v/>
      </c>
      <c r="Q254" s="160">
        <f t="shared" si="25"/>
        <v>0</v>
      </c>
      <c r="R254" s="160" t="str">
        <f t="shared" si="26"/>
        <v/>
      </c>
      <c r="S254" s="160" t="str">
        <f t="shared" si="27"/>
        <v/>
      </c>
      <c r="T254" s="50" t="str">
        <f>IF($F254="","",IF(ISERROR(VLOOKUP(F254,PROVEEDORES!$D$8:$I$507,5,0)),1,VLOOKUP($F254,PROVEEDORES!$D$8:$I$507,5,0)))</f>
        <v/>
      </c>
    </row>
    <row r="255" spans="3:20" ht="17.45" customHeight="1" x14ac:dyDescent="0.25">
      <c r="C255" s="188"/>
      <c r="D255" s="189"/>
      <c r="E255" s="178"/>
      <c r="F255" s="178"/>
      <c r="G255" s="190">
        <f>DATOS!$E$13</f>
        <v>1</v>
      </c>
      <c r="H255" s="178"/>
      <c r="I255" s="191"/>
      <c r="J255" s="178"/>
      <c r="K255" s="178"/>
      <c r="L255" s="178"/>
      <c r="M255" s="178"/>
      <c r="N255" s="160" t="str">
        <f t="shared" si="23"/>
        <v/>
      </c>
      <c r="O255" s="21"/>
      <c r="P255" s="160" t="str">
        <f t="shared" si="24"/>
        <v/>
      </c>
      <c r="Q255" s="160">
        <f t="shared" si="25"/>
        <v>0</v>
      </c>
      <c r="R255" s="160" t="str">
        <f t="shared" si="26"/>
        <v/>
      </c>
      <c r="S255" s="160" t="str">
        <f t="shared" si="27"/>
        <v/>
      </c>
      <c r="T255" s="50" t="str">
        <f>IF($F255="","",IF(ISERROR(VLOOKUP(F255,PROVEEDORES!$D$8:$I$507,5,0)),1,VLOOKUP($F255,PROVEEDORES!$D$8:$I$507,5,0)))</f>
        <v/>
      </c>
    </row>
    <row r="256" spans="3:20" ht="17.45" customHeight="1" x14ac:dyDescent="0.25">
      <c r="C256" s="188"/>
      <c r="D256" s="189"/>
      <c r="E256" s="178"/>
      <c r="F256" s="178"/>
      <c r="G256" s="190">
        <f>DATOS!$E$13</f>
        <v>1</v>
      </c>
      <c r="H256" s="178"/>
      <c r="I256" s="191"/>
      <c r="J256" s="178"/>
      <c r="K256" s="178"/>
      <c r="L256" s="178"/>
      <c r="M256" s="178"/>
      <c r="N256" s="160" t="str">
        <f t="shared" si="23"/>
        <v/>
      </c>
      <c r="O256" s="21"/>
      <c r="P256" s="160" t="str">
        <f t="shared" si="24"/>
        <v/>
      </c>
      <c r="Q256" s="160">
        <f t="shared" si="25"/>
        <v>0</v>
      </c>
      <c r="R256" s="160" t="str">
        <f t="shared" si="26"/>
        <v/>
      </c>
      <c r="S256" s="160" t="str">
        <f t="shared" si="27"/>
        <v/>
      </c>
      <c r="T256" s="50" t="str">
        <f>IF($F256="","",IF(ISERROR(VLOOKUP(F256,PROVEEDORES!$D$8:$I$507,5,0)),1,VLOOKUP($F256,PROVEEDORES!$D$8:$I$507,5,0)))</f>
        <v/>
      </c>
    </row>
    <row r="257" spans="3:20" ht="17.45" customHeight="1" x14ac:dyDescent="0.25">
      <c r="C257" s="188"/>
      <c r="D257" s="189"/>
      <c r="E257" s="178"/>
      <c r="F257" s="178"/>
      <c r="G257" s="190">
        <f>DATOS!$E$13</f>
        <v>1</v>
      </c>
      <c r="H257" s="178"/>
      <c r="I257" s="191"/>
      <c r="J257" s="178"/>
      <c r="K257" s="178"/>
      <c r="L257" s="178"/>
      <c r="M257" s="178"/>
      <c r="N257" s="160" t="str">
        <f t="shared" si="23"/>
        <v/>
      </c>
      <c r="O257" s="21"/>
      <c r="P257" s="160" t="str">
        <f t="shared" si="24"/>
        <v/>
      </c>
      <c r="Q257" s="160">
        <f t="shared" si="25"/>
        <v>0</v>
      </c>
      <c r="R257" s="160" t="str">
        <f t="shared" si="26"/>
        <v/>
      </c>
      <c r="S257" s="160" t="str">
        <f t="shared" si="27"/>
        <v/>
      </c>
      <c r="T257" s="50" t="str">
        <f>IF($F257="","",IF(ISERROR(VLOOKUP(F257,PROVEEDORES!$D$8:$I$507,5,0)),1,VLOOKUP($F257,PROVEEDORES!$D$8:$I$507,5,0)))</f>
        <v/>
      </c>
    </row>
    <row r="258" spans="3:20" ht="17.45" customHeight="1" x14ac:dyDescent="0.25">
      <c r="C258" s="188"/>
      <c r="D258" s="189"/>
      <c r="E258" s="178"/>
      <c r="F258" s="178"/>
      <c r="G258" s="190">
        <f>DATOS!$E$13</f>
        <v>1</v>
      </c>
      <c r="H258" s="178"/>
      <c r="I258" s="191"/>
      <c r="J258" s="178"/>
      <c r="K258" s="178"/>
      <c r="L258" s="178"/>
      <c r="M258" s="178"/>
      <c r="N258" s="160" t="str">
        <f t="shared" si="23"/>
        <v/>
      </c>
      <c r="O258" s="21"/>
      <c r="P258" s="160" t="str">
        <f t="shared" si="24"/>
        <v/>
      </c>
      <c r="Q258" s="160">
        <f t="shared" si="25"/>
        <v>0</v>
      </c>
      <c r="R258" s="160" t="str">
        <f t="shared" si="26"/>
        <v/>
      </c>
      <c r="S258" s="160" t="str">
        <f t="shared" si="27"/>
        <v/>
      </c>
      <c r="T258" s="50" t="str">
        <f>IF($F258="","",IF(ISERROR(VLOOKUP(F258,PROVEEDORES!$D$8:$I$507,5,0)),1,VLOOKUP($F258,PROVEEDORES!$D$8:$I$507,5,0)))</f>
        <v/>
      </c>
    </row>
    <row r="259" spans="3:20" ht="17.45" customHeight="1" x14ac:dyDescent="0.25">
      <c r="C259" s="188"/>
      <c r="D259" s="189"/>
      <c r="E259" s="178"/>
      <c r="F259" s="178"/>
      <c r="G259" s="190">
        <f>DATOS!$E$13</f>
        <v>1</v>
      </c>
      <c r="H259" s="178"/>
      <c r="I259" s="191"/>
      <c r="J259" s="178"/>
      <c r="K259" s="178"/>
      <c r="L259" s="178"/>
      <c r="M259" s="178"/>
      <c r="N259" s="160" t="str">
        <f t="shared" si="23"/>
        <v/>
      </c>
      <c r="O259" s="21"/>
      <c r="P259" s="160" t="str">
        <f t="shared" si="24"/>
        <v/>
      </c>
      <c r="Q259" s="160">
        <f t="shared" si="25"/>
        <v>0</v>
      </c>
      <c r="R259" s="160" t="str">
        <f t="shared" si="26"/>
        <v/>
      </c>
      <c r="S259" s="160" t="str">
        <f t="shared" si="27"/>
        <v/>
      </c>
      <c r="T259" s="50" t="str">
        <f>IF($F259="","",IF(ISERROR(VLOOKUP(F259,PROVEEDORES!$D$8:$I$507,5,0)),1,VLOOKUP($F259,PROVEEDORES!$D$8:$I$507,5,0)))</f>
        <v/>
      </c>
    </row>
    <row r="260" spans="3:20" ht="17.45" customHeight="1" x14ac:dyDescent="0.25">
      <c r="C260" s="188"/>
      <c r="D260" s="189"/>
      <c r="E260" s="178"/>
      <c r="F260" s="178"/>
      <c r="G260" s="190">
        <f>DATOS!$E$13</f>
        <v>1</v>
      </c>
      <c r="H260" s="178"/>
      <c r="I260" s="191"/>
      <c r="J260" s="178"/>
      <c r="K260" s="178"/>
      <c r="L260" s="178"/>
      <c r="M260" s="178"/>
      <c r="N260" s="160" t="str">
        <f t="shared" si="23"/>
        <v/>
      </c>
      <c r="O260" s="21"/>
      <c r="P260" s="160" t="str">
        <f t="shared" si="24"/>
        <v/>
      </c>
      <c r="Q260" s="160">
        <f t="shared" si="25"/>
        <v>0</v>
      </c>
      <c r="R260" s="160" t="str">
        <f t="shared" si="26"/>
        <v/>
      </c>
      <c r="S260" s="160" t="str">
        <f t="shared" si="27"/>
        <v/>
      </c>
      <c r="T260" s="50" t="str">
        <f>IF($F260="","",IF(ISERROR(VLOOKUP(F260,PROVEEDORES!$D$8:$I$507,5,0)),1,VLOOKUP($F260,PROVEEDORES!$D$8:$I$507,5,0)))</f>
        <v/>
      </c>
    </row>
    <row r="261" spans="3:20" ht="17.45" customHeight="1" x14ac:dyDescent="0.25">
      <c r="C261" s="188"/>
      <c r="D261" s="189"/>
      <c r="E261" s="178"/>
      <c r="F261" s="178"/>
      <c r="G261" s="190">
        <f>DATOS!$E$13</f>
        <v>1</v>
      </c>
      <c r="H261" s="178"/>
      <c r="I261" s="191"/>
      <c r="J261" s="178"/>
      <c r="K261" s="178"/>
      <c r="L261" s="178"/>
      <c r="M261" s="178"/>
      <c r="N261" s="160" t="str">
        <f t="shared" si="23"/>
        <v/>
      </c>
      <c r="O261" s="21"/>
      <c r="P261" s="160" t="str">
        <f t="shared" si="24"/>
        <v/>
      </c>
      <c r="Q261" s="160">
        <f t="shared" si="25"/>
        <v>0</v>
      </c>
      <c r="R261" s="160" t="str">
        <f t="shared" si="26"/>
        <v/>
      </c>
      <c r="S261" s="160" t="str">
        <f t="shared" si="27"/>
        <v/>
      </c>
      <c r="T261" s="50" t="str">
        <f>IF($F261="","",IF(ISERROR(VLOOKUP(F261,PROVEEDORES!$D$8:$I$507,5,0)),1,VLOOKUP($F261,PROVEEDORES!$D$8:$I$507,5,0)))</f>
        <v/>
      </c>
    </row>
    <row r="262" spans="3:20" ht="17.45" customHeight="1" x14ac:dyDescent="0.25">
      <c r="C262" s="188"/>
      <c r="D262" s="189"/>
      <c r="E262" s="178"/>
      <c r="F262" s="178"/>
      <c r="G262" s="190">
        <f>DATOS!$E$13</f>
        <v>1</v>
      </c>
      <c r="H262" s="178"/>
      <c r="I262" s="191"/>
      <c r="J262" s="178"/>
      <c r="K262" s="178"/>
      <c r="L262" s="178"/>
      <c r="M262" s="178"/>
      <c r="N262" s="160" t="str">
        <f t="shared" si="23"/>
        <v/>
      </c>
      <c r="O262" s="21"/>
      <c r="P262" s="160" t="str">
        <f t="shared" si="24"/>
        <v/>
      </c>
      <c r="Q262" s="160">
        <f t="shared" si="25"/>
        <v>0</v>
      </c>
      <c r="R262" s="160" t="str">
        <f t="shared" si="26"/>
        <v/>
      </c>
      <c r="S262" s="160" t="str">
        <f t="shared" si="27"/>
        <v/>
      </c>
      <c r="T262" s="50" t="str">
        <f>IF($F262="","",IF(ISERROR(VLOOKUP(F262,PROVEEDORES!$D$8:$I$507,5,0)),1,VLOOKUP($F262,PROVEEDORES!$D$8:$I$507,5,0)))</f>
        <v/>
      </c>
    </row>
    <row r="263" spans="3:20" ht="17.45" customHeight="1" x14ac:dyDescent="0.25">
      <c r="C263" s="188"/>
      <c r="D263" s="189"/>
      <c r="E263" s="178"/>
      <c r="F263" s="178"/>
      <c r="G263" s="190">
        <f>DATOS!$E$13</f>
        <v>1</v>
      </c>
      <c r="H263" s="178"/>
      <c r="I263" s="191"/>
      <c r="J263" s="178"/>
      <c r="K263" s="178"/>
      <c r="L263" s="178"/>
      <c r="M263" s="178"/>
      <c r="N263" s="160" t="str">
        <f t="shared" si="23"/>
        <v/>
      </c>
      <c r="O263" s="21"/>
      <c r="P263" s="160" t="str">
        <f t="shared" si="24"/>
        <v/>
      </c>
      <c r="Q263" s="160">
        <f t="shared" si="25"/>
        <v>0</v>
      </c>
      <c r="R263" s="160" t="str">
        <f t="shared" si="26"/>
        <v/>
      </c>
      <c r="S263" s="160" t="str">
        <f t="shared" si="27"/>
        <v/>
      </c>
      <c r="T263" s="50" t="str">
        <f>IF($F263="","",IF(ISERROR(VLOOKUP(F263,PROVEEDORES!$D$8:$I$507,5,0)),1,VLOOKUP($F263,PROVEEDORES!$D$8:$I$507,5,0)))</f>
        <v/>
      </c>
    </row>
    <row r="264" spans="3:20" ht="17.45" customHeight="1" x14ac:dyDescent="0.25">
      <c r="C264" s="188"/>
      <c r="D264" s="189"/>
      <c r="E264" s="178"/>
      <c r="F264" s="178"/>
      <c r="G264" s="190">
        <f>DATOS!$E$13</f>
        <v>1</v>
      </c>
      <c r="H264" s="178"/>
      <c r="I264" s="191"/>
      <c r="J264" s="178"/>
      <c r="K264" s="178"/>
      <c r="L264" s="178"/>
      <c r="M264" s="178"/>
      <c r="N264" s="160" t="str">
        <f t="shared" si="23"/>
        <v/>
      </c>
      <c r="O264" s="21"/>
      <c r="P264" s="160" t="str">
        <f t="shared" si="24"/>
        <v/>
      </c>
      <c r="Q264" s="160">
        <f t="shared" si="25"/>
        <v>0</v>
      </c>
      <c r="R264" s="160" t="str">
        <f t="shared" si="26"/>
        <v/>
      </c>
      <c r="S264" s="160" t="str">
        <f t="shared" si="27"/>
        <v/>
      </c>
      <c r="T264" s="50" t="str">
        <f>IF($F264="","",IF(ISERROR(VLOOKUP(F264,PROVEEDORES!$D$8:$I$507,5,0)),1,VLOOKUP($F264,PROVEEDORES!$D$8:$I$507,5,0)))</f>
        <v/>
      </c>
    </row>
    <row r="265" spans="3:20" ht="17.45" customHeight="1" x14ac:dyDescent="0.25">
      <c r="C265" s="188"/>
      <c r="D265" s="189"/>
      <c r="E265" s="178"/>
      <c r="F265" s="178"/>
      <c r="G265" s="190">
        <f>DATOS!$E$13</f>
        <v>1</v>
      </c>
      <c r="H265" s="178"/>
      <c r="I265" s="191"/>
      <c r="J265" s="178"/>
      <c r="K265" s="178"/>
      <c r="L265" s="178"/>
      <c r="M265" s="178"/>
      <c r="N265" s="160" t="str">
        <f t="shared" si="23"/>
        <v/>
      </c>
      <c r="O265" s="21"/>
      <c r="P265" s="160" t="str">
        <f t="shared" si="24"/>
        <v/>
      </c>
      <c r="Q265" s="160">
        <f t="shared" si="25"/>
        <v>0</v>
      </c>
      <c r="R265" s="160" t="str">
        <f t="shared" si="26"/>
        <v/>
      </c>
      <c r="S265" s="160" t="str">
        <f t="shared" si="27"/>
        <v/>
      </c>
      <c r="T265" s="50" t="str">
        <f>IF($F265="","",IF(ISERROR(VLOOKUP(F265,PROVEEDORES!$D$8:$I$507,5,0)),1,VLOOKUP($F265,PROVEEDORES!$D$8:$I$507,5,0)))</f>
        <v/>
      </c>
    </row>
    <row r="266" spans="3:20" ht="17.45" customHeight="1" x14ac:dyDescent="0.25">
      <c r="C266" s="188"/>
      <c r="D266" s="189"/>
      <c r="E266" s="178"/>
      <c r="F266" s="178"/>
      <c r="G266" s="190">
        <f>DATOS!$E$13</f>
        <v>1</v>
      </c>
      <c r="H266" s="178"/>
      <c r="I266" s="191"/>
      <c r="J266" s="178"/>
      <c r="K266" s="178"/>
      <c r="L266" s="178"/>
      <c r="M266" s="178"/>
      <c r="N266" s="160" t="str">
        <f t="shared" si="23"/>
        <v/>
      </c>
      <c r="O266" s="21"/>
      <c r="P266" s="160" t="str">
        <f t="shared" si="24"/>
        <v/>
      </c>
      <c r="Q266" s="160">
        <f t="shared" si="25"/>
        <v>0</v>
      </c>
      <c r="R266" s="160" t="str">
        <f t="shared" si="26"/>
        <v/>
      </c>
      <c r="S266" s="160" t="str">
        <f t="shared" si="27"/>
        <v/>
      </c>
      <c r="T266" s="50" t="str">
        <f>IF($F266="","",IF(ISERROR(VLOOKUP(F266,PROVEEDORES!$D$8:$I$507,5,0)),1,VLOOKUP($F266,PROVEEDORES!$D$8:$I$507,5,0)))</f>
        <v/>
      </c>
    </row>
    <row r="267" spans="3:20" ht="17.45" customHeight="1" x14ac:dyDescent="0.25">
      <c r="C267" s="188"/>
      <c r="D267" s="189"/>
      <c r="E267" s="178"/>
      <c r="F267" s="178"/>
      <c r="G267" s="190">
        <f>DATOS!$E$13</f>
        <v>1</v>
      </c>
      <c r="H267" s="178"/>
      <c r="I267" s="191"/>
      <c r="J267" s="178"/>
      <c r="K267" s="178"/>
      <c r="L267" s="178"/>
      <c r="M267" s="178"/>
      <c r="N267" s="160" t="str">
        <f t="shared" si="23"/>
        <v/>
      </c>
      <c r="O267" s="21"/>
      <c r="P267" s="160" t="str">
        <f t="shared" si="24"/>
        <v/>
      </c>
      <c r="Q267" s="160">
        <f t="shared" si="25"/>
        <v>0</v>
      </c>
      <c r="R267" s="160" t="str">
        <f t="shared" si="26"/>
        <v/>
      </c>
      <c r="S267" s="160" t="str">
        <f t="shared" si="27"/>
        <v/>
      </c>
      <c r="T267" s="50" t="str">
        <f>IF($F267="","",IF(ISERROR(VLOOKUP(F267,PROVEEDORES!$D$8:$I$507,5,0)),1,VLOOKUP($F267,PROVEEDORES!$D$8:$I$507,5,0)))</f>
        <v/>
      </c>
    </row>
    <row r="268" spans="3:20" ht="17.45" customHeight="1" x14ac:dyDescent="0.25">
      <c r="C268" s="188"/>
      <c r="D268" s="189"/>
      <c r="E268" s="178"/>
      <c r="F268" s="178"/>
      <c r="G268" s="190">
        <f>DATOS!$E$13</f>
        <v>1</v>
      </c>
      <c r="H268" s="178"/>
      <c r="I268" s="191"/>
      <c r="J268" s="178"/>
      <c r="K268" s="178"/>
      <c r="L268" s="178"/>
      <c r="M268" s="178"/>
      <c r="N268" s="160" t="str">
        <f t="shared" si="23"/>
        <v/>
      </c>
      <c r="O268" s="21"/>
      <c r="P268" s="160" t="str">
        <f t="shared" si="24"/>
        <v/>
      </c>
      <c r="Q268" s="160">
        <f t="shared" si="25"/>
        <v>0</v>
      </c>
      <c r="R268" s="160" t="str">
        <f t="shared" si="26"/>
        <v/>
      </c>
      <c r="S268" s="160" t="str">
        <f t="shared" si="27"/>
        <v/>
      </c>
      <c r="T268" s="50" t="str">
        <f>IF($F268="","",IF(ISERROR(VLOOKUP(F268,PROVEEDORES!$D$8:$I$507,5,0)),1,VLOOKUP($F268,PROVEEDORES!$D$8:$I$507,5,0)))</f>
        <v/>
      </c>
    </row>
    <row r="269" spans="3:20" ht="17.45" customHeight="1" x14ac:dyDescent="0.25">
      <c r="C269" s="188"/>
      <c r="D269" s="189"/>
      <c r="E269" s="178"/>
      <c r="F269" s="178"/>
      <c r="G269" s="190">
        <f>DATOS!$E$13</f>
        <v>1</v>
      </c>
      <c r="H269" s="178"/>
      <c r="I269" s="191"/>
      <c r="J269" s="178"/>
      <c r="K269" s="178"/>
      <c r="L269" s="178"/>
      <c r="M269" s="178"/>
      <c r="N269" s="160" t="str">
        <f t="shared" si="23"/>
        <v/>
      </c>
      <c r="O269" s="21"/>
      <c r="P269" s="160" t="str">
        <f t="shared" si="24"/>
        <v/>
      </c>
      <c r="Q269" s="160">
        <f t="shared" si="25"/>
        <v>0</v>
      </c>
      <c r="R269" s="160" t="str">
        <f t="shared" si="26"/>
        <v/>
      </c>
      <c r="S269" s="160" t="str">
        <f t="shared" si="27"/>
        <v/>
      </c>
      <c r="T269" s="50" t="str">
        <f>IF($F269="","",IF(ISERROR(VLOOKUP(F269,PROVEEDORES!$D$8:$I$507,5,0)),1,VLOOKUP($F269,PROVEEDORES!$D$8:$I$507,5,0)))</f>
        <v/>
      </c>
    </row>
    <row r="270" spans="3:20" ht="17.45" customHeight="1" x14ac:dyDescent="0.25">
      <c r="C270" s="188"/>
      <c r="D270" s="189"/>
      <c r="E270" s="178"/>
      <c r="F270" s="178"/>
      <c r="G270" s="190">
        <f>DATOS!$E$13</f>
        <v>1</v>
      </c>
      <c r="H270" s="178"/>
      <c r="I270" s="191"/>
      <c r="J270" s="178"/>
      <c r="K270" s="178"/>
      <c r="L270" s="178"/>
      <c r="M270" s="178"/>
      <c r="N270" s="160" t="str">
        <f t="shared" si="23"/>
        <v/>
      </c>
      <c r="O270" s="21"/>
      <c r="P270" s="160" t="str">
        <f t="shared" si="24"/>
        <v/>
      </c>
      <c r="Q270" s="160">
        <f t="shared" si="25"/>
        <v>0</v>
      </c>
      <c r="R270" s="160" t="str">
        <f t="shared" si="26"/>
        <v/>
      </c>
      <c r="S270" s="160" t="str">
        <f t="shared" si="27"/>
        <v/>
      </c>
      <c r="T270" s="50" t="str">
        <f>IF($F270="","",IF(ISERROR(VLOOKUP(F270,PROVEEDORES!$D$8:$I$507,5,0)),1,VLOOKUP($F270,PROVEEDORES!$D$8:$I$507,5,0)))</f>
        <v/>
      </c>
    </row>
    <row r="271" spans="3:20" ht="17.45" customHeight="1" x14ac:dyDescent="0.25">
      <c r="C271" s="188"/>
      <c r="D271" s="189"/>
      <c r="E271" s="178"/>
      <c r="F271" s="178"/>
      <c r="G271" s="190">
        <f>DATOS!$E$13</f>
        <v>1</v>
      </c>
      <c r="H271" s="178"/>
      <c r="I271" s="191"/>
      <c r="J271" s="178"/>
      <c r="K271" s="178"/>
      <c r="L271" s="178"/>
      <c r="M271" s="178"/>
      <c r="N271" s="160" t="str">
        <f t="shared" si="23"/>
        <v/>
      </c>
      <c r="O271" s="21"/>
      <c r="P271" s="160" t="str">
        <f t="shared" si="24"/>
        <v/>
      </c>
      <c r="Q271" s="160">
        <f t="shared" si="25"/>
        <v>0</v>
      </c>
      <c r="R271" s="160" t="str">
        <f t="shared" si="26"/>
        <v/>
      </c>
      <c r="S271" s="160" t="str">
        <f t="shared" si="27"/>
        <v/>
      </c>
      <c r="T271" s="50" t="str">
        <f>IF($F271="","",IF(ISERROR(VLOOKUP(F271,PROVEEDORES!$D$8:$I$507,5,0)),1,VLOOKUP($F271,PROVEEDORES!$D$8:$I$507,5,0)))</f>
        <v/>
      </c>
    </row>
    <row r="272" spans="3:20" ht="17.45" customHeight="1" x14ac:dyDescent="0.25">
      <c r="C272" s="188"/>
      <c r="D272" s="189"/>
      <c r="E272" s="178"/>
      <c r="F272" s="178"/>
      <c r="G272" s="190">
        <f>DATOS!$E$13</f>
        <v>1</v>
      </c>
      <c r="H272" s="178"/>
      <c r="I272" s="191"/>
      <c r="J272" s="178"/>
      <c r="K272" s="178"/>
      <c r="L272" s="178"/>
      <c r="M272" s="178"/>
      <c r="N272" s="160" t="str">
        <f t="shared" si="23"/>
        <v/>
      </c>
      <c r="O272" s="21"/>
      <c r="P272" s="160" t="str">
        <f t="shared" si="24"/>
        <v/>
      </c>
      <c r="Q272" s="160">
        <f t="shared" si="25"/>
        <v>0</v>
      </c>
      <c r="R272" s="160" t="str">
        <f t="shared" si="26"/>
        <v/>
      </c>
      <c r="S272" s="160" t="str">
        <f t="shared" si="27"/>
        <v/>
      </c>
      <c r="T272" s="50" t="str">
        <f>IF($F272="","",IF(ISERROR(VLOOKUP(F272,PROVEEDORES!$D$8:$I$507,5,0)),1,VLOOKUP($F272,PROVEEDORES!$D$8:$I$507,5,0)))</f>
        <v/>
      </c>
    </row>
    <row r="273" spans="3:20" ht="17.45" customHeight="1" x14ac:dyDescent="0.25">
      <c r="C273" s="188"/>
      <c r="D273" s="189"/>
      <c r="E273" s="178"/>
      <c r="F273" s="178"/>
      <c r="G273" s="190">
        <f>DATOS!$E$13</f>
        <v>1</v>
      </c>
      <c r="H273" s="178"/>
      <c r="I273" s="191"/>
      <c r="J273" s="178"/>
      <c r="K273" s="178"/>
      <c r="L273" s="178"/>
      <c r="M273" s="178"/>
      <c r="N273" s="160" t="str">
        <f t="shared" ref="N273:N336" si="28">IF(H273&amp;J273&amp;K273&amp;L273&amp;M273="","",H273+J273+K273-L273-M273)</f>
        <v/>
      </c>
      <c r="O273" s="21"/>
      <c r="P273" s="160" t="str">
        <f t="shared" si="24"/>
        <v/>
      </c>
      <c r="Q273" s="160">
        <f t="shared" si="25"/>
        <v>0</v>
      </c>
      <c r="R273" s="160" t="str">
        <f t="shared" si="26"/>
        <v/>
      </c>
      <c r="S273" s="160" t="str">
        <f t="shared" si="27"/>
        <v/>
      </c>
      <c r="T273" s="50" t="str">
        <f>IF($F273="","",IF(ISERROR(VLOOKUP(F273,PROVEEDORES!$D$8:$I$507,5,0)),1,VLOOKUP($F273,PROVEEDORES!$D$8:$I$507,5,0)))</f>
        <v/>
      </c>
    </row>
    <row r="274" spans="3:20" ht="17.45" customHeight="1" x14ac:dyDescent="0.25">
      <c r="C274" s="188"/>
      <c r="D274" s="189"/>
      <c r="E274" s="178"/>
      <c r="F274" s="178"/>
      <c r="G274" s="190">
        <f>DATOS!$E$13</f>
        <v>1</v>
      </c>
      <c r="H274" s="178"/>
      <c r="I274" s="191"/>
      <c r="J274" s="178"/>
      <c r="K274" s="178"/>
      <c r="L274" s="178"/>
      <c r="M274" s="178"/>
      <c r="N274" s="160" t="str">
        <f t="shared" si="28"/>
        <v/>
      </c>
      <c r="O274" s="21"/>
      <c r="P274" s="160" t="str">
        <f t="shared" ref="P274:P337" si="29">IF($I274="E",H274,"")</f>
        <v/>
      </c>
      <c r="Q274" s="160">
        <f t="shared" si="25"/>
        <v>0</v>
      </c>
      <c r="R274" s="160" t="str">
        <f t="shared" si="26"/>
        <v/>
      </c>
      <c r="S274" s="160" t="str">
        <f t="shared" si="27"/>
        <v/>
      </c>
      <c r="T274" s="50" t="str">
        <f>IF($F274="","",IF(ISERROR(VLOOKUP(F274,PROVEEDORES!$D$8:$I$507,5,0)),1,VLOOKUP($F274,PROVEEDORES!$D$8:$I$507,5,0)))</f>
        <v/>
      </c>
    </row>
    <row r="275" spans="3:20" ht="17.45" customHeight="1" x14ac:dyDescent="0.25">
      <c r="C275" s="188"/>
      <c r="D275" s="189"/>
      <c r="E275" s="178"/>
      <c r="F275" s="178"/>
      <c r="G275" s="190">
        <f>DATOS!$E$13</f>
        <v>1</v>
      </c>
      <c r="H275" s="178"/>
      <c r="I275" s="191"/>
      <c r="J275" s="178"/>
      <c r="K275" s="178"/>
      <c r="L275" s="178"/>
      <c r="M275" s="178"/>
      <c r="N275" s="160" t="str">
        <f t="shared" si="28"/>
        <v/>
      </c>
      <c r="O275" s="21"/>
      <c r="P275" s="160" t="str">
        <f t="shared" si="29"/>
        <v/>
      </c>
      <c r="Q275" s="160">
        <f t="shared" ref="Q275:Q338" si="30">IF($I275=0%,H275,"")</f>
        <v>0</v>
      </c>
      <c r="R275" s="160" t="str">
        <f t="shared" ref="R275:R338" si="31">IF(OR($I275=8%,$I275=11%),$J275/$I275,"")</f>
        <v/>
      </c>
      <c r="S275" s="160" t="str">
        <f t="shared" ref="S275:S338" si="32">IF(OR($I275=15%,$I275=16%),$J275/$I275,"")</f>
        <v/>
      </c>
      <c r="T275" s="50" t="str">
        <f>IF($F275="","",IF(ISERROR(VLOOKUP(F275,PROVEEDORES!$D$8:$I$507,5,0)),1,VLOOKUP($F275,PROVEEDORES!$D$8:$I$507,5,0)))</f>
        <v/>
      </c>
    </row>
    <row r="276" spans="3:20" ht="17.45" customHeight="1" x14ac:dyDescent="0.25">
      <c r="C276" s="188"/>
      <c r="D276" s="189"/>
      <c r="E276" s="178"/>
      <c r="F276" s="178"/>
      <c r="G276" s="190">
        <f>DATOS!$E$13</f>
        <v>1</v>
      </c>
      <c r="H276" s="178"/>
      <c r="I276" s="191"/>
      <c r="J276" s="178"/>
      <c r="K276" s="178"/>
      <c r="L276" s="178"/>
      <c r="M276" s="178"/>
      <c r="N276" s="160" t="str">
        <f t="shared" si="28"/>
        <v/>
      </c>
      <c r="O276" s="21"/>
      <c r="P276" s="160" t="str">
        <f t="shared" si="29"/>
        <v/>
      </c>
      <c r="Q276" s="160">
        <f t="shared" si="30"/>
        <v>0</v>
      </c>
      <c r="R276" s="160" t="str">
        <f t="shared" si="31"/>
        <v/>
      </c>
      <c r="S276" s="160" t="str">
        <f t="shared" si="32"/>
        <v/>
      </c>
      <c r="T276" s="50" t="str">
        <f>IF($F276="","",IF(ISERROR(VLOOKUP(F276,PROVEEDORES!$D$8:$I$507,5,0)),1,VLOOKUP($F276,PROVEEDORES!$D$8:$I$507,5,0)))</f>
        <v/>
      </c>
    </row>
    <row r="277" spans="3:20" ht="17.45" customHeight="1" x14ac:dyDescent="0.25">
      <c r="C277" s="188"/>
      <c r="D277" s="189"/>
      <c r="E277" s="178"/>
      <c r="F277" s="178"/>
      <c r="G277" s="190">
        <f>DATOS!$E$13</f>
        <v>1</v>
      </c>
      <c r="H277" s="178"/>
      <c r="I277" s="191"/>
      <c r="J277" s="178"/>
      <c r="K277" s="178"/>
      <c r="L277" s="178"/>
      <c r="M277" s="178"/>
      <c r="N277" s="160" t="str">
        <f t="shared" si="28"/>
        <v/>
      </c>
      <c r="O277" s="21"/>
      <c r="P277" s="160" t="str">
        <f t="shared" si="29"/>
        <v/>
      </c>
      <c r="Q277" s="160">
        <f t="shared" si="30"/>
        <v>0</v>
      </c>
      <c r="R277" s="160" t="str">
        <f t="shared" si="31"/>
        <v/>
      </c>
      <c r="S277" s="160" t="str">
        <f t="shared" si="32"/>
        <v/>
      </c>
      <c r="T277" s="50" t="str">
        <f>IF($F277="","",IF(ISERROR(VLOOKUP(F277,PROVEEDORES!$D$8:$I$507,5,0)),1,VLOOKUP($F277,PROVEEDORES!$D$8:$I$507,5,0)))</f>
        <v/>
      </c>
    </row>
    <row r="278" spans="3:20" ht="17.45" customHeight="1" x14ac:dyDescent="0.25">
      <c r="C278" s="188"/>
      <c r="D278" s="189"/>
      <c r="E278" s="178"/>
      <c r="F278" s="178"/>
      <c r="G278" s="190">
        <f>DATOS!$E$13</f>
        <v>1</v>
      </c>
      <c r="H278" s="178"/>
      <c r="I278" s="191"/>
      <c r="J278" s="178"/>
      <c r="K278" s="178"/>
      <c r="L278" s="178"/>
      <c r="M278" s="178"/>
      <c r="N278" s="160" t="str">
        <f t="shared" si="28"/>
        <v/>
      </c>
      <c r="O278" s="21"/>
      <c r="P278" s="160" t="str">
        <f t="shared" si="29"/>
        <v/>
      </c>
      <c r="Q278" s="160">
        <f t="shared" si="30"/>
        <v>0</v>
      </c>
      <c r="R278" s="160" t="str">
        <f t="shared" si="31"/>
        <v/>
      </c>
      <c r="S278" s="160" t="str">
        <f t="shared" si="32"/>
        <v/>
      </c>
      <c r="T278" s="50" t="str">
        <f>IF($F278="","",IF(ISERROR(VLOOKUP(F278,PROVEEDORES!$D$8:$I$507,5,0)),1,VLOOKUP($F278,PROVEEDORES!$D$8:$I$507,5,0)))</f>
        <v/>
      </c>
    </row>
    <row r="279" spans="3:20" ht="17.45" customHeight="1" x14ac:dyDescent="0.25">
      <c r="C279" s="188"/>
      <c r="D279" s="189"/>
      <c r="E279" s="178"/>
      <c r="F279" s="178"/>
      <c r="G279" s="190">
        <f>DATOS!$E$13</f>
        <v>1</v>
      </c>
      <c r="H279" s="178"/>
      <c r="I279" s="191"/>
      <c r="J279" s="178"/>
      <c r="K279" s="178"/>
      <c r="L279" s="178"/>
      <c r="M279" s="178"/>
      <c r="N279" s="160" t="str">
        <f t="shared" si="28"/>
        <v/>
      </c>
      <c r="O279" s="21"/>
      <c r="P279" s="160" t="str">
        <f t="shared" si="29"/>
        <v/>
      </c>
      <c r="Q279" s="160">
        <f t="shared" si="30"/>
        <v>0</v>
      </c>
      <c r="R279" s="160" t="str">
        <f t="shared" si="31"/>
        <v/>
      </c>
      <c r="S279" s="160" t="str">
        <f t="shared" si="32"/>
        <v/>
      </c>
      <c r="T279" s="50" t="str">
        <f>IF($F279="","",IF(ISERROR(VLOOKUP(F279,PROVEEDORES!$D$8:$I$507,5,0)),1,VLOOKUP($F279,PROVEEDORES!$D$8:$I$507,5,0)))</f>
        <v/>
      </c>
    </row>
    <row r="280" spans="3:20" ht="17.45" customHeight="1" x14ac:dyDescent="0.25">
      <c r="C280" s="188"/>
      <c r="D280" s="189"/>
      <c r="E280" s="178"/>
      <c r="F280" s="178"/>
      <c r="G280" s="190">
        <f>DATOS!$E$13</f>
        <v>1</v>
      </c>
      <c r="H280" s="178"/>
      <c r="I280" s="191"/>
      <c r="J280" s="178"/>
      <c r="K280" s="178"/>
      <c r="L280" s="178"/>
      <c r="M280" s="178"/>
      <c r="N280" s="160" t="str">
        <f t="shared" si="28"/>
        <v/>
      </c>
      <c r="O280" s="21"/>
      <c r="P280" s="160" t="str">
        <f t="shared" si="29"/>
        <v/>
      </c>
      <c r="Q280" s="160">
        <f t="shared" si="30"/>
        <v>0</v>
      </c>
      <c r="R280" s="160" t="str">
        <f t="shared" si="31"/>
        <v/>
      </c>
      <c r="S280" s="160" t="str">
        <f t="shared" si="32"/>
        <v/>
      </c>
      <c r="T280" s="50" t="str">
        <f>IF($F280="","",IF(ISERROR(VLOOKUP(F280,PROVEEDORES!$D$8:$I$507,5,0)),1,VLOOKUP($F280,PROVEEDORES!$D$8:$I$507,5,0)))</f>
        <v/>
      </c>
    </row>
    <row r="281" spans="3:20" ht="17.45" customHeight="1" x14ac:dyDescent="0.25">
      <c r="C281" s="188"/>
      <c r="D281" s="189"/>
      <c r="E281" s="178"/>
      <c r="F281" s="178"/>
      <c r="G281" s="190">
        <f>DATOS!$E$13</f>
        <v>1</v>
      </c>
      <c r="H281" s="178"/>
      <c r="I281" s="191"/>
      <c r="J281" s="178"/>
      <c r="K281" s="178"/>
      <c r="L281" s="178"/>
      <c r="M281" s="178"/>
      <c r="N281" s="160" t="str">
        <f t="shared" si="28"/>
        <v/>
      </c>
      <c r="O281" s="21"/>
      <c r="P281" s="160" t="str">
        <f t="shared" si="29"/>
        <v/>
      </c>
      <c r="Q281" s="160">
        <f t="shared" si="30"/>
        <v>0</v>
      </c>
      <c r="R281" s="160" t="str">
        <f t="shared" si="31"/>
        <v/>
      </c>
      <c r="S281" s="160" t="str">
        <f t="shared" si="32"/>
        <v/>
      </c>
      <c r="T281" s="50" t="str">
        <f>IF($F281="","",IF(ISERROR(VLOOKUP(F281,PROVEEDORES!$D$8:$I$507,5,0)),1,VLOOKUP($F281,PROVEEDORES!$D$8:$I$507,5,0)))</f>
        <v/>
      </c>
    </row>
    <row r="282" spans="3:20" ht="17.45" customHeight="1" x14ac:dyDescent="0.25">
      <c r="C282" s="188"/>
      <c r="D282" s="189"/>
      <c r="E282" s="178"/>
      <c r="F282" s="178"/>
      <c r="G282" s="190">
        <f>DATOS!$E$13</f>
        <v>1</v>
      </c>
      <c r="H282" s="178"/>
      <c r="I282" s="191"/>
      <c r="J282" s="178"/>
      <c r="K282" s="178"/>
      <c r="L282" s="178"/>
      <c r="M282" s="178"/>
      <c r="N282" s="160" t="str">
        <f t="shared" si="28"/>
        <v/>
      </c>
      <c r="O282" s="21"/>
      <c r="P282" s="160" t="str">
        <f t="shared" si="29"/>
        <v/>
      </c>
      <c r="Q282" s="160">
        <f t="shared" si="30"/>
        <v>0</v>
      </c>
      <c r="R282" s="160" t="str">
        <f t="shared" si="31"/>
        <v/>
      </c>
      <c r="S282" s="160" t="str">
        <f t="shared" si="32"/>
        <v/>
      </c>
      <c r="T282" s="50" t="str">
        <f>IF($F282="","",IF(ISERROR(VLOOKUP(F282,PROVEEDORES!$D$8:$I$507,5,0)),1,VLOOKUP($F282,PROVEEDORES!$D$8:$I$507,5,0)))</f>
        <v/>
      </c>
    </row>
    <row r="283" spans="3:20" ht="17.45" customHeight="1" x14ac:dyDescent="0.25">
      <c r="C283" s="188"/>
      <c r="D283" s="189"/>
      <c r="E283" s="178"/>
      <c r="F283" s="178"/>
      <c r="G283" s="190">
        <f>DATOS!$E$13</f>
        <v>1</v>
      </c>
      <c r="H283" s="178"/>
      <c r="I283" s="191"/>
      <c r="J283" s="178"/>
      <c r="K283" s="178"/>
      <c r="L283" s="178"/>
      <c r="M283" s="178"/>
      <c r="N283" s="160" t="str">
        <f t="shared" si="28"/>
        <v/>
      </c>
      <c r="O283" s="21"/>
      <c r="P283" s="160" t="str">
        <f t="shared" si="29"/>
        <v/>
      </c>
      <c r="Q283" s="160">
        <f t="shared" si="30"/>
        <v>0</v>
      </c>
      <c r="R283" s="160" t="str">
        <f t="shared" si="31"/>
        <v/>
      </c>
      <c r="S283" s="160" t="str">
        <f t="shared" si="32"/>
        <v/>
      </c>
      <c r="T283" s="50" t="str">
        <f>IF($F283="","",IF(ISERROR(VLOOKUP(F283,PROVEEDORES!$D$8:$I$507,5,0)),1,VLOOKUP($F283,PROVEEDORES!$D$8:$I$507,5,0)))</f>
        <v/>
      </c>
    </row>
    <row r="284" spans="3:20" ht="17.45" customHeight="1" x14ac:dyDescent="0.25">
      <c r="C284" s="188"/>
      <c r="D284" s="189"/>
      <c r="E284" s="178"/>
      <c r="F284" s="178"/>
      <c r="G284" s="190">
        <f>DATOS!$E$13</f>
        <v>1</v>
      </c>
      <c r="H284" s="178"/>
      <c r="I284" s="191"/>
      <c r="J284" s="178"/>
      <c r="K284" s="178"/>
      <c r="L284" s="178"/>
      <c r="M284" s="178"/>
      <c r="N284" s="160" t="str">
        <f t="shared" si="28"/>
        <v/>
      </c>
      <c r="O284" s="21"/>
      <c r="P284" s="160" t="str">
        <f t="shared" si="29"/>
        <v/>
      </c>
      <c r="Q284" s="160">
        <f t="shared" si="30"/>
        <v>0</v>
      </c>
      <c r="R284" s="160" t="str">
        <f t="shared" si="31"/>
        <v/>
      </c>
      <c r="S284" s="160" t="str">
        <f t="shared" si="32"/>
        <v/>
      </c>
      <c r="T284" s="50" t="str">
        <f>IF($F284="","",IF(ISERROR(VLOOKUP(F284,PROVEEDORES!$D$8:$I$507,5,0)),1,VLOOKUP($F284,PROVEEDORES!$D$8:$I$507,5,0)))</f>
        <v/>
      </c>
    </row>
    <row r="285" spans="3:20" ht="17.45" customHeight="1" x14ac:dyDescent="0.25">
      <c r="C285" s="188"/>
      <c r="D285" s="189"/>
      <c r="E285" s="178"/>
      <c r="F285" s="178"/>
      <c r="G285" s="190">
        <f>DATOS!$E$13</f>
        <v>1</v>
      </c>
      <c r="H285" s="178"/>
      <c r="I285" s="191"/>
      <c r="J285" s="178"/>
      <c r="K285" s="178"/>
      <c r="L285" s="178"/>
      <c r="M285" s="178"/>
      <c r="N285" s="160" t="str">
        <f t="shared" si="28"/>
        <v/>
      </c>
      <c r="O285" s="21"/>
      <c r="P285" s="160" t="str">
        <f t="shared" si="29"/>
        <v/>
      </c>
      <c r="Q285" s="160">
        <f t="shared" si="30"/>
        <v>0</v>
      </c>
      <c r="R285" s="160" t="str">
        <f t="shared" si="31"/>
        <v/>
      </c>
      <c r="S285" s="160" t="str">
        <f t="shared" si="32"/>
        <v/>
      </c>
      <c r="T285" s="50" t="str">
        <f>IF($F285="","",IF(ISERROR(VLOOKUP(F285,PROVEEDORES!$D$8:$I$507,5,0)),1,VLOOKUP($F285,PROVEEDORES!$D$8:$I$507,5,0)))</f>
        <v/>
      </c>
    </row>
    <row r="286" spans="3:20" ht="17.45" customHeight="1" x14ac:dyDescent="0.25">
      <c r="C286" s="188"/>
      <c r="D286" s="189"/>
      <c r="E286" s="178"/>
      <c r="F286" s="178"/>
      <c r="G286" s="190">
        <f>DATOS!$E$13</f>
        <v>1</v>
      </c>
      <c r="H286" s="178"/>
      <c r="I286" s="191"/>
      <c r="J286" s="178"/>
      <c r="K286" s="178"/>
      <c r="L286" s="178"/>
      <c r="M286" s="178"/>
      <c r="N286" s="160" t="str">
        <f t="shared" si="28"/>
        <v/>
      </c>
      <c r="O286" s="21"/>
      <c r="P286" s="160" t="str">
        <f t="shared" si="29"/>
        <v/>
      </c>
      <c r="Q286" s="160">
        <f t="shared" si="30"/>
        <v>0</v>
      </c>
      <c r="R286" s="160" t="str">
        <f t="shared" si="31"/>
        <v/>
      </c>
      <c r="S286" s="160" t="str">
        <f t="shared" si="32"/>
        <v/>
      </c>
      <c r="T286" s="50" t="str">
        <f>IF($F286="","",IF(ISERROR(VLOOKUP(F286,PROVEEDORES!$D$8:$I$507,5,0)),1,VLOOKUP($F286,PROVEEDORES!$D$8:$I$507,5,0)))</f>
        <v/>
      </c>
    </row>
    <row r="287" spans="3:20" ht="17.45" customHeight="1" x14ac:dyDescent="0.25">
      <c r="C287" s="188"/>
      <c r="D287" s="189"/>
      <c r="E287" s="178"/>
      <c r="F287" s="178"/>
      <c r="G287" s="190">
        <f>DATOS!$E$13</f>
        <v>1</v>
      </c>
      <c r="H287" s="178"/>
      <c r="I287" s="191"/>
      <c r="J287" s="178"/>
      <c r="K287" s="178"/>
      <c r="L287" s="178"/>
      <c r="M287" s="178"/>
      <c r="N287" s="160" t="str">
        <f t="shared" si="28"/>
        <v/>
      </c>
      <c r="O287" s="21"/>
      <c r="P287" s="160" t="str">
        <f t="shared" si="29"/>
        <v/>
      </c>
      <c r="Q287" s="160">
        <f t="shared" si="30"/>
        <v>0</v>
      </c>
      <c r="R287" s="160" t="str">
        <f t="shared" si="31"/>
        <v/>
      </c>
      <c r="S287" s="160" t="str">
        <f t="shared" si="32"/>
        <v/>
      </c>
      <c r="T287" s="50" t="str">
        <f>IF($F287="","",IF(ISERROR(VLOOKUP(F287,PROVEEDORES!$D$8:$I$507,5,0)),1,VLOOKUP($F287,PROVEEDORES!$D$8:$I$507,5,0)))</f>
        <v/>
      </c>
    </row>
    <row r="288" spans="3:20" ht="17.45" customHeight="1" x14ac:dyDescent="0.25">
      <c r="C288" s="188"/>
      <c r="D288" s="189"/>
      <c r="E288" s="178"/>
      <c r="F288" s="178"/>
      <c r="G288" s="190">
        <f>DATOS!$E$13</f>
        <v>1</v>
      </c>
      <c r="H288" s="178"/>
      <c r="I288" s="191"/>
      <c r="J288" s="178"/>
      <c r="K288" s="178"/>
      <c r="L288" s="178"/>
      <c r="M288" s="178"/>
      <c r="N288" s="160" t="str">
        <f t="shared" si="28"/>
        <v/>
      </c>
      <c r="O288" s="21"/>
      <c r="P288" s="160" t="str">
        <f t="shared" si="29"/>
        <v/>
      </c>
      <c r="Q288" s="160">
        <f t="shared" si="30"/>
        <v>0</v>
      </c>
      <c r="R288" s="160" t="str">
        <f t="shared" si="31"/>
        <v/>
      </c>
      <c r="S288" s="160" t="str">
        <f t="shared" si="32"/>
        <v/>
      </c>
      <c r="T288" s="50" t="str">
        <f>IF($F288="","",IF(ISERROR(VLOOKUP(F288,PROVEEDORES!$D$8:$I$507,5,0)),1,VLOOKUP($F288,PROVEEDORES!$D$8:$I$507,5,0)))</f>
        <v/>
      </c>
    </row>
    <row r="289" spans="3:20" ht="17.45" customHeight="1" x14ac:dyDescent="0.25">
      <c r="C289" s="188"/>
      <c r="D289" s="189"/>
      <c r="E289" s="178"/>
      <c r="F289" s="178"/>
      <c r="G289" s="190">
        <f>DATOS!$E$13</f>
        <v>1</v>
      </c>
      <c r="H289" s="178"/>
      <c r="I289" s="191"/>
      <c r="J289" s="178"/>
      <c r="K289" s="178"/>
      <c r="L289" s="178"/>
      <c r="M289" s="178"/>
      <c r="N289" s="160" t="str">
        <f t="shared" si="28"/>
        <v/>
      </c>
      <c r="O289" s="21"/>
      <c r="P289" s="160" t="str">
        <f t="shared" si="29"/>
        <v/>
      </c>
      <c r="Q289" s="160">
        <f t="shared" si="30"/>
        <v>0</v>
      </c>
      <c r="R289" s="160" t="str">
        <f t="shared" si="31"/>
        <v/>
      </c>
      <c r="S289" s="160" t="str">
        <f t="shared" si="32"/>
        <v/>
      </c>
      <c r="T289" s="50" t="str">
        <f>IF($F289="","",IF(ISERROR(VLOOKUP(F289,PROVEEDORES!$D$8:$I$507,5,0)),1,VLOOKUP($F289,PROVEEDORES!$D$8:$I$507,5,0)))</f>
        <v/>
      </c>
    </row>
    <row r="290" spans="3:20" ht="17.45" customHeight="1" x14ac:dyDescent="0.25">
      <c r="C290" s="188"/>
      <c r="D290" s="189"/>
      <c r="E290" s="178"/>
      <c r="F290" s="178"/>
      <c r="G290" s="190">
        <f>DATOS!$E$13</f>
        <v>1</v>
      </c>
      <c r="H290" s="178"/>
      <c r="I290" s="191"/>
      <c r="J290" s="178"/>
      <c r="K290" s="178"/>
      <c r="L290" s="178"/>
      <c r="M290" s="178"/>
      <c r="N290" s="160" t="str">
        <f t="shared" si="28"/>
        <v/>
      </c>
      <c r="O290" s="21"/>
      <c r="P290" s="160" t="str">
        <f t="shared" si="29"/>
        <v/>
      </c>
      <c r="Q290" s="160">
        <f t="shared" si="30"/>
        <v>0</v>
      </c>
      <c r="R290" s="160" t="str">
        <f t="shared" si="31"/>
        <v/>
      </c>
      <c r="S290" s="160" t="str">
        <f t="shared" si="32"/>
        <v/>
      </c>
      <c r="T290" s="50" t="str">
        <f>IF($F290="","",IF(ISERROR(VLOOKUP(F290,PROVEEDORES!$D$8:$I$507,5,0)),1,VLOOKUP($F290,PROVEEDORES!$D$8:$I$507,5,0)))</f>
        <v/>
      </c>
    </row>
    <row r="291" spans="3:20" ht="17.45" customHeight="1" x14ac:dyDescent="0.25">
      <c r="C291" s="188"/>
      <c r="D291" s="189"/>
      <c r="E291" s="178"/>
      <c r="F291" s="178"/>
      <c r="G291" s="190">
        <f>DATOS!$E$13</f>
        <v>1</v>
      </c>
      <c r="H291" s="178"/>
      <c r="I291" s="191"/>
      <c r="J291" s="178"/>
      <c r="K291" s="178"/>
      <c r="L291" s="178"/>
      <c r="M291" s="178"/>
      <c r="N291" s="160" t="str">
        <f t="shared" si="28"/>
        <v/>
      </c>
      <c r="O291" s="21"/>
      <c r="P291" s="160" t="str">
        <f t="shared" si="29"/>
        <v/>
      </c>
      <c r="Q291" s="160">
        <f t="shared" si="30"/>
        <v>0</v>
      </c>
      <c r="R291" s="160" t="str">
        <f t="shared" si="31"/>
        <v/>
      </c>
      <c r="S291" s="160" t="str">
        <f t="shared" si="32"/>
        <v/>
      </c>
      <c r="T291" s="50" t="str">
        <f>IF($F291="","",IF(ISERROR(VLOOKUP(F291,PROVEEDORES!$D$8:$I$507,5,0)),1,VLOOKUP($F291,PROVEEDORES!$D$8:$I$507,5,0)))</f>
        <v/>
      </c>
    </row>
    <row r="292" spans="3:20" ht="17.45" customHeight="1" x14ac:dyDescent="0.25">
      <c r="C292" s="188"/>
      <c r="D292" s="189"/>
      <c r="E292" s="178"/>
      <c r="F292" s="178"/>
      <c r="G292" s="190">
        <f>DATOS!$E$13</f>
        <v>1</v>
      </c>
      <c r="H292" s="178"/>
      <c r="I292" s="191"/>
      <c r="J292" s="178"/>
      <c r="K292" s="178"/>
      <c r="L292" s="178"/>
      <c r="M292" s="178"/>
      <c r="N292" s="160" t="str">
        <f t="shared" si="28"/>
        <v/>
      </c>
      <c r="O292" s="21"/>
      <c r="P292" s="160" t="str">
        <f t="shared" si="29"/>
        <v/>
      </c>
      <c r="Q292" s="160">
        <f t="shared" si="30"/>
        <v>0</v>
      </c>
      <c r="R292" s="160" t="str">
        <f t="shared" si="31"/>
        <v/>
      </c>
      <c r="S292" s="160" t="str">
        <f t="shared" si="32"/>
        <v/>
      </c>
      <c r="T292" s="50" t="str">
        <f>IF($F292="","",IF(ISERROR(VLOOKUP(F292,PROVEEDORES!$D$8:$I$507,5,0)),1,VLOOKUP($F292,PROVEEDORES!$D$8:$I$507,5,0)))</f>
        <v/>
      </c>
    </row>
    <row r="293" spans="3:20" ht="17.45" customHeight="1" x14ac:dyDescent="0.25">
      <c r="C293" s="188"/>
      <c r="D293" s="189"/>
      <c r="E293" s="178"/>
      <c r="F293" s="178"/>
      <c r="G293" s="190">
        <f>DATOS!$E$13</f>
        <v>1</v>
      </c>
      <c r="H293" s="178"/>
      <c r="I293" s="191"/>
      <c r="J293" s="178"/>
      <c r="K293" s="178"/>
      <c r="L293" s="178"/>
      <c r="M293" s="178"/>
      <c r="N293" s="160" t="str">
        <f t="shared" si="28"/>
        <v/>
      </c>
      <c r="O293" s="21"/>
      <c r="P293" s="160" t="str">
        <f t="shared" si="29"/>
        <v/>
      </c>
      <c r="Q293" s="160">
        <f t="shared" si="30"/>
        <v>0</v>
      </c>
      <c r="R293" s="160" t="str">
        <f t="shared" si="31"/>
        <v/>
      </c>
      <c r="S293" s="160" t="str">
        <f t="shared" si="32"/>
        <v/>
      </c>
      <c r="T293" s="50" t="str">
        <f>IF($F293="","",IF(ISERROR(VLOOKUP(F293,PROVEEDORES!$D$8:$I$507,5,0)),1,VLOOKUP($F293,PROVEEDORES!$D$8:$I$507,5,0)))</f>
        <v/>
      </c>
    </row>
    <row r="294" spans="3:20" ht="17.45" customHeight="1" x14ac:dyDescent="0.25">
      <c r="C294" s="188"/>
      <c r="D294" s="189"/>
      <c r="E294" s="178"/>
      <c r="F294" s="178"/>
      <c r="G294" s="190">
        <f>DATOS!$E$13</f>
        <v>1</v>
      </c>
      <c r="H294" s="178"/>
      <c r="I294" s="191"/>
      <c r="J294" s="178"/>
      <c r="K294" s="178"/>
      <c r="L294" s="178"/>
      <c r="M294" s="178"/>
      <c r="N294" s="160" t="str">
        <f t="shared" si="28"/>
        <v/>
      </c>
      <c r="O294" s="21"/>
      <c r="P294" s="160" t="str">
        <f t="shared" si="29"/>
        <v/>
      </c>
      <c r="Q294" s="160">
        <f t="shared" si="30"/>
        <v>0</v>
      </c>
      <c r="R294" s="160" t="str">
        <f t="shared" si="31"/>
        <v/>
      </c>
      <c r="S294" s="160" t="str">
        <f t="shared" si="32"/>
        <v/>
      </c>
      <c r="T294" s="50" t="str">
        <f>IF($F294="","",IF(ISERROR(VLOOKUP(F294,PROVEEDORES!$D$8:$I$507,5,0)),1,VLOOKUP($F294,PROVEEDORES!$D$8:$I$507,5,0)))</f>
        <v/>
      </c>
    </row>
    <row r="295" spans="3:20" ht="17.45" customHeight="1" x14ac:dyDescent="0.25">
      <c r="C295" s="188"/>
      <c r="D295" s="189"/>
      <c r="E295" s="178"/>
      <c r="F295" s="178"/>
      <c r="G295" s="190">
        <f>DATOS!$E$13</f>
        <v>1</v>
      </c>
      <c r="H295" s="178"/>
      <c r="I295" s="191"/>
      <c r="J295" s="178"/>
      <c r="K295" s="178"/>
      <c r="L295" s="178"/>
      <c r="M295" s="178"/>
      <c r="N295" s="160" t="str">
        <f t="shared" si="28"/>
        <v/>
      </c>
      <c r="O295" s="21"/>
      <c r="P295" s="160" t="str">
        <f t="shared" si="29"/>
        <v/>
      </c>
      <c r="Q295" s="160">
        <f t="shared" si="30"/>
        <v>0</v>
      </c>
      <c r="R295" s="160" t="str">
        <f t="shared" si="31"/>
        <v/>
      </c>
      <c r="S295" s="160" t="str">
        <f t="shared" si="32"/>
        <v/>
      </c>
      <c r="T295" s="50" t="str">
        <f>IF($F295="","",IF(ISERROR(VLOOKUP(F295,PROVEEDORES!$D$8:$I$507,5,0)),1,VLOOKUP($F295,PROVEEDORES!$D$8:$I$507,5,0)))</f>
        <v/>
      </c>
    </row>
    <row r="296" spans="3:20" ht="17.45" customHeight="1" x14ac:dyDescent="0.25">
      <c r="C296" s="188"/>
      <c r="D296" s="189"/>
      <c r="E296" s="178"/>
      <c r="F296" s="178"/>
      <c r="G296" s="190">
        <f>DATOS!$E$13</f>
        <v>1</v>
      </c>
      <c r="H296" s="178"/>
      <c r="I296" s="191"/>
      <c r="J296" s="178"/>
      <c r="K296" s="178"/>
      <c r="L296" s="178"/>
      <c r="M296" s="178"/>
      <c r="N296" s="160" t="str">
        <f t="shared" si="28"/>
        <v/>
      </c>
      <c r="O296" s="21"/>
      <c r="P296" s="160" t="str">
        <f t="shared" si="29"/>
        <v/>
      </c>
      <c r="Q296" s="160">
        <f t="shared" si="30"/>
        <v>0</v>
      </c>
      <c r="R296" s="160" t="str">
        <f t="shared" si="31"/>
        <v/>
      </c>
      <c r="S296" s="160" t="str">
        <f t="shared" si="32"/>
        <v/>
      </c>
      <c r="T296" s="50" t="str">
        <f>IF($F296="","",IF(ISERROR(VLOOKUP(F296,PROVEEDORES!$D$8:$I$507,5,0)),1,VLOOKUP($F296,PROVEEDORES!$D$8:$I$507,5,0)))</f>
        <v/>
      </c>
    </row>
    <row r="297" spans="3:20" ht="17.45" customHeight="1" x14ac:dyDescent="0.25">
      <c r="C297" s="188"/>
      <c r="D297" s="189"/>
      <c r="E297" s="178"/>
      <c r="F297" s="178"/>
      <c r="G297" s="190">
        <f>DATOS!$E$13</f>
        <v>1</v>
      </c>
      <c r="H297" s="178"/>
      <c r="I297" s="191"/>
      <c r="J297" s="178"/>
      <c r="K297" s="178"/>
      <c r="L297" s="178"/>
      <c r="M297" s="178"/>
      <c r="N297" s="160" t="str">
        <f t="shared" si="28"/>
        <v/>
      </c>
      <c r="O297" s="21"/>
      <c r="P297" s="160" t="str">
        <f t="shared" si="29"/>
        <v/>
      </c>
      <c r="Q297" s="160">
        <f t="shared" si="30"/>
        <v>0</v>
      </c>
      <c r="R297" s="160" t="str">
        <f t="shared" si="31"/>
        <v/>
      </c>
      <c r="S297" s="160" t="str">
        <f t="shared" si="32"/>
        <v/>
      </c>
      <c r="T297" s="50" t="str">
        <f>IF($F297="","",IF(ISERROR(VLOOKUP(F297,PROVEEDORES!$D$8:$I$507,5,0)),1,VLOOKUP($F297,PROVEEDORES!$D$8:$I$507,5,0)))</f>
        <v/>
      </c>
    </row>
    <row r="298" spans="3:20" ht="17.45" customHeight="1" x14ac:dyDescent="0.25">
      <c r="C298" s="188"/>
      <c r="D298" s="189"/>
      <c r="E298" s="178"/>
      <c r="F298" s="178"/>
      <c r="G298" s="190">
        <f>DATOS!$E$13</f>
        <v>1</v>
      </c>
      <c r="H298" s="178"/>
      <c r="I298" s="191"/>
      <c r="J298" s="178"/>
      <c r="K298" s="178"/>
      <c r="L298" s="178"/>
      <c r="M298" s="178"/>
      <c r="N298" s="160" t="str">
        <f t="shared" si="28"/>
        <v/>
      </c>
      <c r="O298" s="21"/>
      <c r="P298" s="160" t="str">
        <f t="shared" si="29"/>
        <v/>
      </c>
      <c r="Q298" s="160">
        <f t="shared" si="30"/>
        <v>0</v>
      </c>
      <c r="R298" s="160" t="str">
        <f t="shared" si="31"/>
        <v/>
      </c>
      <c r="S298" s="160" t="str">
        <f t="shared" si="32"/>
        <v/>
      </c>
      <c r="T298" s="50" t="str">
        <f>IF($F298="","",IF(ISERROR(VLOOKUP(F298,PROVEEDORES!$D$8:$I$507,5,0)),1,VLOOKUP($F298,PROVEEDORES!$D$8:$I$507,5,0)))</f>
        <v/>
      </c>
    </row>
    <row r="299" spans="3:20" ht="17.45" customHeight="1" x14ac:dyDescent="0.25">
      <c r="C299" s="188"/>
      <c r="D299" s="189"/>
      <c r="E299" s="178"/>
      <c r="F299" s="178"/>
      <c r="G299" s="190">
        <f>DATOS!$E$13</f>
        <v>1</v>
      </c>
      <c r="H299" s="178"/>
      <c r="I299" s="191"/>
      <c r="J299" s="178"/>
      <c r="K299" s="178"/>
      <c r="L299" s="178"/>
      <c r="M299" s="178"/>
      <c r="N299" s="160" t="str">
        <f t="shared" si="28"/>
        <v/>
      </c>
      <c r="O299" s="21"/>
      <c r="P299" s="160" t="str">
        <f t="shared" si="29"/>
        <v/>
      </c>
      <c r="Q299" s="160">
        <f t="shared" si="30"/>
        <v>0</v>
      </c>
      <c r="R299" s="160" t="str">
        <f t="shared" si="31"/>
        <v/>
      </c>
      <c r="S299" s="160" t="str">
        <f t="shared" si="32"/>
        <v/>
      </c>
      <c r="T299" s="50" t="str">
        <f>IF($F299="","",IF(ISERROR(VLOOKUP(F299,PROVEEDORES!$D$8:$I$507,5,0)),1,VLOOKUP($F299,PROVEEDORES!$D$8:$I$507,5,0)))</f>
        <v/>
      </c>
    </row>
    <row r="300" spans="3:20" ht="17.45" customHeight="1" x14ac:dyDescent="0.25">
      <c r="C300" s="188"/>
      <c r="D300" s="189"/>
      <c r="E300" s="178"/>
      <c r="F300" s="178"/>
      <c r="G300" s="190">
        <f>DATOS!$E$13</f>
        <v>1</v>
      </c>
      <c r="H300" s="178"/>
      <c r="I300" s="191"/>
      <c r="J300" s="178"/>
      <c r="K300" s="178"/>
      <c r="L300" s="178"/>
      <c r="M300" s="178"/>
      <c r="N300" s="160" t="str">
        <f t="shared" si="28"/>
        <v/>
      </c>
      <c r="O300" s="21"/>
      <c r="P300" s="160" t="str">
        <f t="shared" si="29"/>
        <v/>
      </c>
      <c r="Q300" s="160">
        <f t="shared" si="30"/>
        <v>0</v>
      </c>
      <c r="R300" s="160" t="str">
        <f t="shared" si="31"/>
        <v/>
      </c>
      <c r="S300" s="160" t="str">
        <f t="shared" si="32"/>
        <v/>
      </c>
      <c r="T300" s="50" t="str">
        <f>IF($F300="","",IF(ISERROR(VLOOKUP(F300,PROVEEDORES!$D$8:$I$507,5,0)),1,VLOOKUP($F300,PROVEEDORES!$D$8:$I$507,5,0)))</f>
        <v/>
      </c>
    </row>
    <row r="301" spans="3:20" ht="17.45" customHeight="1" x14ac:dyDescent="0.25">
      <c r="C301" s="188"/>
      <c r="D301" s="189"/>
      <c r="E301" s="178"/>
      <c r="F301" s="178"/>
      <c r="G301" s="190">
        <f>DATOS!$E$13</f>
        <v>1</v>
      </c>
      <c r="H301" s="178"/>
      <c r="I301" s="191"/>
      <c r="J301" s="178"/>
      <c r="K301" s="178"/>
      <c r="L301" s="178"/>
      <c r="M301" s="178"/>
      <c r="N301" s="160" t="str">
        <f t="shared" si="28"/>
        <v/>
      </c>
      <c r="O301" s="21"/>
      <c r="P301" s="160" t="str">
        <f t="shared" si="29"/>
        <v/>
      </c>
      <c r="Q301" s="160">
        <f t="shared" si="30"/>
        <v>0</v>
      </c>
      <c r="R301" s="160" t="str">
        <f t="shared" si="31"/>
        <v/>
      </c>
      <c r="S301" s="160" t="str">
        <f t="shared" si="32"/>
        <v/>
      </c>
      <c r="T301" s="50" t="str">
        <f>IF($F301="","",IF(ISERROR(VLOOKUP(F301,PROVEEDORES!$D$8:$I$507,5,0)),1,VLOOKUP($F301,PROVEEDORES!$D$8:$I$507,5,0)))</f>
        <v/>
      </c>
    </row>
    <row r="302" spans="3:20" ht="17.45" customHeight="1" x14ac:dyDescent="0.25">
      <c r="C302" s="188"/>
      <c r="D302" s="189"/>
      <c r="E302" s="178"/>
      <c r="F302" s="178"/>
      <c r="G302" s="190">
        <f>DATOS!$E$13</f>
        <v>1</v>
      </c>
      <c r="H302" s="178"/>
      <c r="I302" s="191"/>
      <c r="J302" s="178"/>
      <c r="K302" s="178"/>
      <c r="L302" s="178"/>
      <c r="M302" s="178"/>
      <c r="N302" s="160" t="str">
        <f t="shared" si="28"/>
        <v/>
      </c>
      <c r="O302" s="21"/>
      <c r="P302" s="160" t="str">
        <f t="shared" si="29"/>
        <v/>
      </c>
      <c r="Q302" s="160">
        <f t="shared" si="30"/>
        <v>0</v>
      </c>
      <c r="R302" s="160" t="str">
        <f t="shared" si="31"/>
        <v/>
      </c>
      <c r="S302" s="160" t="str">
        <f t="shared" si="32"/>
        <v/>
      </c>
      <c r="T302" s="50" t="str">
        <f>IF($F302="","",IF(ISERROR(VLOOKUP(F302,PROVEEDORES!$D$8:$I$507,5,0)),1,VLOOKUP($F302,PROVEEDORES!$D$8:$I$507,5,0)))</f>
        <v/>
      </c>
    </row>
    <row r="303" spans="3:20" ht="17.45" customHeight="1" x14ac:dyDescent="0.25">
      <c r="C303" s="188"/>
      <c r="D303" s="189"/>
      <c r="E303" s="178"/>
      <c r="F303" s="178"/>
      <c r="G303" s="190">
        <f>DATOS!$E$13</f>
        <v>1</v>
      </c>
      <c r="H303" s="178"/>
      <c r="I303" s="191"/>
      <c r="J303" s="178"/>
      <c r="K303" s="178"/>
      <c r="L303" s="178"/>
      <c r="M303" s="178"/>
      <c r="N303" s="160" t="str">
        <f t="shared" si="28"/>
        <v/>
      </c>
      <c r="O303" s="21"/>
      <c r="P303" s="160" t="str">
        <f t="shared" si="29"/>
        <v/>
      </c>
      <c r="Q303" s="160">
        <f t="shared" si="30"/>
        <v>0</v>
      </c>
      <c r="R303" s="160" t="str">
        <f t="shared" si="31"/>
        <v/>
      </c>
      <c r="S303" s="160" t="str">
        <f t="shared" si="32"/>
        <v/>
      </c>
      <c r="T303" s="50" t="str">
        <f>IF($F303="","",IF(ISERROR(VLOOKUP(F303,PROVEEDORES!$D$8:$I$507,5,0)),1,VLOOKUP($F303,PROVEEDORES!$D$8:$I$507,5,0)))</f>
        <v/>
      </c>
    </row>
    <row r="304" spans="3:20" ht="17.45" customHeight="1" x14ac:dyDescent="0.25">
      <c r="C304" s="188"/>
      <c r="D304" s="189"/>
      <c r="E304" s="178"/>
      <c r="F304" s="178"/>
      <c r="G304" s="190">
        <f>DATOS!$E$13</f>
        <v>1</v>
      </c>
      <c r="H304" s="178"/>
      <c r="I304" s="191"/>
      <c r="J304" s="178"/>
      <c r="K304" s="178"/>
      <c r="L304" s="178"/>
      <c r="M304" s="178"/>
      <c r="N304" s="160" t="str">
        <f t="shared" si="28"/>
        <v/>
      </c>
      <c r="O304" s="21"/>
      <c r="P304" s="160" t="str">
        <f t="shared" si="29"/>
        <v/>
      </c>
      <c r="Q304" s="160">
        <f t="shared" si="30"/>
        <v>0</v>
      </c>
      <c r="R304" s="160" t="str">
        <f t="shared" si="31"/>
        <v/>
      </c>
      <c r="S304" s="160" t="str">
        <f t="shared" si="32"/>
        <v/>
      </c>
      <c r="T304" s="50" t="str">
        <f>IF($F304="","",IF(ISERROR(VLOOKUP(F304,PROVEEDORES!$D$8:$I$507,5,0)),1,VLOOKUP($F304,PROVEEDORES!$D$8:$I$507,5,0)))</f>
        <v/>
      </c>
    </row>
    <row r="305" spans="3:20" ht="17.45" customHeight="1" x14ac:dyDescent="0.25">
      <c r="C305" s="188"/>
      <c r="D305" s="189"/>
      <c r="E305" s="178"/>
      <c r="F305" s="178"/>
      <c r="G305" s="190">
        <f>DATOS!$E$13</f>
        <v>1</v>
      </c>
      <c r="H305" s="178"/>
      <c r="I305" s="191"/>
      <c r="J305" s="178"/>
      <c r="K305" s="178"/>
      <c r="L305" s="178"/>
      <c r="M305" s="178"/>
      <c r="N305" s="160" t="str">
        <f t="shared" si="28"/>
        <v/>
      </c>
      <c r="O305" s="21"/>
      <c r="P305" s="160" t="str">
        <f t="shared" si="29"/>
        <v/>
      </c>
      <c r="Q305" s="160">
        <f t="shared" si="30"/>
        <v>0</v>
      </c>
      <c r="R305" s="160" t="str">
        <f t="shared" si="31"/>
        <v/>
      </c>
      <c r="S305" s="160" t="str">
        <f t="shared" si="32"/>
        <v/>
      </c>
      <c r="T305" s="50" t="str">
        <f>IF($F305="","",IF(ISERROR(VLOOKUP(F305,PROVEEDORES!$D$8:$I$507,5,0)),1,VLOOKUP($F305,PROVEEDORES!$D$8:$I$507,5,0)))</f>
        <v/>
      </c>
    </row>
    <row r="306" spans="3:20" ht="17.45" customHeight="1" x14ac:dyDescent="0.25">
      <c r="C306" s="188"/>
      <c r="D306" s="189"/>
      <c r="E306" s="178"/>
      <c r="F306" s="178"/>
      <c r="G306" s="190">
        <f>DATOS!$E$13</f>
        <v>1</v>
      </c>
      <c r="H306" s="178"/>
      <c r="I306" s="191"/>
      <c r="J306" s="178"/>
      <c r="K306" s="178"/>
      <c r="L306" s="178"/>
      <c r="M306" s="178"/>
      <c r="N306" s="160" t="str">
        <f t="shared" si="28"/>
        <v/>
      </c>
      <c r="O306" s="21"/>
      <c r="P306" s="160" t="str">
        <f t="shared" si="29"/>
        <v/>
      </c>
      <c r="Q306" s="160">
        <f t="shared" si="30"/>
        <v>0</v>
      </c>
      <c r="R306" s="160" t="str">
        <f t="shared" si="31"/>
        <v/>
      </c>
      <c r="S306" s="160" t="str">
        <f t="shared" si="32"/>
        <v/>
      </c>
      <c r="T306" s="50" t="str">
        <f>IF($F306="","",IF(ISERROR(VLOOKUP(F306,PROVEEDORES!$D$8:$I$507,5,0)),1,VLOOKUP($F306,PROVEEDORES!$D$8:$I$507,5,0)))</f>
        <v/>
      </c>
    </row>
    <row r="307" spans="3:20" ht="17.45" customHeight="1" x14ac:dyDescent="0.25">
      <c r="C307" s="188"/>
      <c r="D307" s="189"/>
      <c r="E307" s="178"/>
      <c r="F307" s="178"/>
      <c r="G307" s="190">
        <f>DATOS!$E$13</f>
        <v>1</v>
      </c>
      <c r="H307" s="178"/>
      <c r="I307" s="191"/>
      <c r="J307" s="178"/>
      <c r="K307" s="178"/>
      <c r="L307" s="178"/>
      <c r="M307" s="178"/>
      <c r="N307" s="160" t="str">
        <f t="shared" si="28"/>
        <v/>
      </c>
      <c r="O307" s="21"/>
      <c r="P307" s="160" t="str">
        <f t="shared" si="29"/>
        <v/>
      </c>
      <c r="Q307" s="160">
        <f t="shared" si="30"/>
        <v>0</v>
      </c>
      <c r="R307" s="160" t="str">
        <f t="shared" si="31"/>
        <v/>
      </c>
      <c r="S307" s="160" t="str">
        <f t="shared" si="32"/>
        <v/>
      </c>
      <c r="T307" s="50" t="str">
        <f>IF($F307="","",IF(ISERROR(VLOOKUP(F307,PROVEEDORES!$D$8:$I$507,5,0)),1,VLOOKUP($F307,PROVEEDORES!$D$8:$I$507,5,0)))</f>
        <v/>
      </c>
    </row>
    <row r="308" spans="3:20" ht="17.45" customHeight="1" x14ac:dyDescent="0.25">
      <c r="C308" s="188"/>
      <c r="D308" s="189"/>
      <c r="E308" s="178"/>
      <c r="F308" s="178"/>
      <c r="G308" s="190">
        <f>DATOS!$E$13</f>
        <v>1</v>
      </c>
      <c r="H308" s="178"/>
      <c r="I308" s="191"/>
      <c r="J308" s="178"/>
      <c r="K308" s="178"/>
      <c r="L308" s="178"/>
      <c r="M308" s="178"/>
      <c r="N308" s="160" t="str">
        <f t="shared" si="28"/>
        <v/>
      </c>
      <c r="O308" s="21"/>
      <c r="P308" s="160" t="str">
        <f t="shared" si="29"/>
        <v/>
      </c>
      <c r="Q308" s="160">
        <f t="shared" si="30"/>
        <v>0</v>
      </c>
      <c r="R308" s="160" t="str">
        <f t="shared" si="31"/>
        <v/>
      </c>
      <c r="S308" s="160" t="str">
        <f t="shared" si="32"/>
        <v/>
      </c>
      <c r="T308" s="50" t="str">
        <f>IF($F308="","",IF(ISERROR(VLOOKUP(F308,PROVEEDORES!$D$8:$I$507,5,0)),1,VLOOKUP($F308,PROVEEDORES!$D$8:$I$507,5,0)))</f>
        <v/>
      </c>
    </row>
    <row r="309" spans="3:20" ht="17.45" customHeight="1" x14ac:dyDescent="0.25">
      <c r="C309" s="188"/>
      <c r="D309" s="189"/>
      <c r="E309" s="178"/>
      <c r="F309" s="178"/>
      <c r="G309" s="190">
        <f>DATOS!$E$13</f>
        <v>1</v>
      </c>
      <c r="H309" s="178"/>
      <c r="I309" s="191"/>
      <c r="J309" s="178"/>
      <c r="K309" s="178"/>
      <c r="L309" s="178"/>
      <c r="M309" s="178"/>
      <c r="N309" s="160" t="str">
        <f t="shared" si="28"/>
        <v/>
      </c>
      <c r="O309" s="21"/>
      <c r="P309" s="160" t="str">
        <f t="shared" si="29"/>
        <v/>
      </c>
      <c r="Q309" s="160">
        <f t="shared" si="30"/>
        <v>0</v>
      </c>
      <c r="R309" s="160" t="str">
        <f t="shared" si="31"/>
        <v/>
      </c>
      <c r="S309" s="160" t="str">
        <f t="shared" si="32"/>
        <v/>
      </c>
      <c r="T309" s="50" t="str">
        <f>IF($F309="","",IF(ISERROR(VLOOKUP(F309,PROVEEDORES!$D$8:$I$507,5,0)),1,VLOOKUP($F309,PROVEEDORES!$D$8:$I$507,5,0)))</f>
        <v/>
      </c>
    </row>
    <row r="310" spans="3:20" ht="17.45" customHeight="1" x14ac:dyDescent="0.25">
      <c r="C310" s="188"/>
      <c r="D310" s="189"/>
      <c r="E310" s="178"/>
      <c r="F310" s="178"/>
      <c r="G310" s="190">
        <f>DATOS!$E$13</f>
        <v>1</v>
      </c>
      <c r="H310" s="178"/>
      <c r="I310" s="191"/>
      <c r="J310" s="178"/>
      <c r="K310" s="178"/>
      <c r="L310" s="178"/>
      <c r="M310" s="178"/>
      <c r="N310" s="160" t="str">
        <f t="shared" si="28"/>
        <v/>
      </c>
      <c r="O310" s="21"/>
      <c r="P310" s="160" t="str">
        <f t="shared" si="29"/>
        <v/>
      </c>
      <c r="Q310" s="160">
        <f t="shared" si="30"/>
        <v>0</v>
      </c>
      <c r="R310" s="160" t="str">
        <f t="shared" si="31"/>
        <v/>
      </c>
      <c r="S310" s="160" t="str">
        <f t="shared" si="32"/>
        <v/>
      </c>
      <c r="T310" s="50" t="str">
        <f>IF($F310="","",IF(ISERROR(VLOOKUP(F310,PROVEEDORES!$D$8:$I$507,5,0)),1,VLOOKUP($F310,PROVEEDORES!$D$8:$I$507,5,0)))</f>
        <v/>
      </c>
    </row>
    <row r="311" spans="3:20" ht="17.45" customHeight="1" x14ac:dyDescent="0.25">
      <c r="C311" s="188"/>
      <c r="D311" s="189"/>
      <c r="E311" s="178"/>
      <c r="F311" s="178"/>
      <c r="G311" s="190">
        <f>DATOS!$E$13</f>
        <v>1</v>
      </c>
      <c r="H311" s="178"/>
      <c r="I311" s="191"/>
      <c r="J311" s="178"/>
      <c r="K311" s="178"/>
      <c r="L311" s="178"/>
      <c r="M311" s="178"/>
      <c r="N311" s="160" t="str">
        <f t="shared" si="28"/>
        <v/>
      </c>
      <c r="O311" s="21"/>
      <c r="P311" s="160" t="str">
        <f t="shared" si="29"/>
        <v/>
      </c>
      <c r="Q311" s="160">
        <f t="shared" si="30"/>
        <v>0</v>
      </c>
      <c r="R311" s="160" t="str">
        <f t="shared" si="31"/>
        <v/>
      </c>
      <c r="S311" s="160" t="str">
        <f t="shared" si="32"/>
        <v/>
      </c>
      <c r="T311" s="50" t="str">
        <f>IF($F311="","",IF(ISERROR(VLOOKUP(F311,PROVEEDORES!$D$8:$I$507,5,0)),1,VLOOKUP($F311,PROVEEDORES!$D$8:$I$507,5,0)))</f>
        <v/>
      </c>
    </row>
    <row r="312" spans="3:20" ht="17.45" customHeight="1" x14ac:dyDescent="0.25">
      <c r="C312" s="188"/>
      <c r="D312" s="189"/>
      <c r="E312" s="178"/>
      <c r="F312" s="178"/>
      <c r="G312" s="190">
        <f>DATOS!$E$13</f>
        <v>1</v>
      </c>
      <c r="H312" s="178"/>
      <c r="I312" s="191"/>
      <c r="J312" s="178"/>
      <c r="K312" s="178"/>
      <c r="L312" s="178"/>
      <c r="M312" s="178"/>
      <c r="N312" s="160" t="str">
        <f t="shared" si="28"/>
        <v/>
      </c>
      <c r="O312" s="21"/>
      <c r="P312" s="160" t="str">
        <f t="shared" si="29"/>
        <v/>
      </c>
      <c r="Q312" s="160">
        <f t="shared" si="30"/>
        <v>0</v>
      </c>
      <c r="R312" s="160" t="str">
        <f t="shared" si="31"/>
        <v/>
      </c>
      <c r="S312" s="160" t="str">
        <f t="shared" si="32"/>
        <v/>
      </c>
      <c r="T312" s="50" t="str">
        <f>IF($F312="","",IF(ISERROR(VLOOKUP(F312,PROVEEDORES!$D$8:$I$507,5,0)),1,VLOOKUP($F312,PROVEEDORES!$D$8:$I$507,5,0)))</f>
        <v/>
      </c>
    </row>
    <row r="313" spans="3:20" ht="17.45" customHeight="1" x14ac:dyDescent="0.25">
      <c r="C313" s="188"/>
      <c r="D313" s="189"/>
      <c r="E313" s="178"/>
      <c r="F313" s="178"/>
      <c r="G313" s="190">
        <f>DATOS!$E$13</f>
        <v>1</v>
      </c>
      <c r="H313" s="178"/>
      <c r="I313" s="191"/>
      <c r="J313" s="178"/>
      <c r="K313" s="178"/>
      <c r="L313" s="178"/>
      <c r="M313" s="178"/>
      <c r="N313" s="160" t="str">
        <f t="shared" si="28"/>
        <v/>
      </c>
      <c r="O313" s="21"/>
      <c r="P313" s="160" t="str">
        <f t="shared" si="29"/>
        <v/>
      </c>
      <c r="Q313" s="160">
        <f t="shared" si="30"/>
        <v>0</v>
      </c>
      <c r="R313" s="160" t="str">
        <f t="shared" si="31"/>
        <v/>
      </c>
      <c r="S313" s="160" t="str">
        <f t="shared" si="32"/>
        <v/>
      </c>
      <c r="T313" s="50" t="str">
        <f>IF($F313="","",IF(ISERROR(VLOOKUP(F313,PROVEEDORES!$D$8:$I$507,5,0)),1,VLOOKUP($F313,PROVEEDORES!$D$8:$I$507,5,0)))</f>
        <v/>
      </c>
    </row>
    <row r="314" spans="3:20" ht="17.45" customHeight="1" x14ac:dyDescent="0.25">
      <c r="C314" s="188"/>
      <c r="D314" s="189"/>
      <c r="E314" s="178"/>
      <c r="F314" s="178"/>
      <c r="G314" s="190">
        <f>DATOS!$E$13</f>
        <v>1</v>
      </c>
      <c r="H314" s="178"/>
      <c r="I314" s="191"/>
      <c r="J314" s="178"/>
      <c r="K314" s="178"/>
      <c r="L314" s="178"/>
      <c r="M314" s="178"/>
      <c r="N314" s="160" t="str">
        <f t="shared" si="28"/>
        <v/>
      </c>
      <c r="O314" s="21"/>
      <c r="P314" s="160" t="str">
        <f t="shared" si="29"/>
        <v/>
      </c>
      <c r="Q314" s="160">
        <f t="shared" si="30"/>
        <v>0</v>
      </c>
      <c r="R314" s="160" t="str">
        <f t="shared" si="31"/>
        <v/>
      </c>
      <c r="S314" s="160" t="str">
        <f t="shared" si="32"/>
        <v/>
      </c>
      <c r="T314" s="50" t="str">
        <f>IF($F314="","",IF(ISERROR(VLOOKUP(F314,PROVEEDORES!$D$8:$I$507,5,0)),1,VLOOKUP($F314,PROVEEDORES!$D$8:$I$507,5,0)))</f>
        <v/>
      </c>
    </row>
    <row r="315" spans="3:20" ht="17.45" customHeight="1" x14ac:dyDescent="0.25">
      <c r="C315" s="188"/>
      <c r="D315" s="189"/>
      <c r="E315" s="178"/>
      <c r="F315" s="178"/>
      <c r="G315" s="190">
        <f>DATOS!$E$13</f>
        <v>1</v>
      </c>
      <c r="H315" s="178"/>
      <c r="I315" s="191"/>
      <c r="J315" s="178"/>
      <c r="K315" s="178"/>
      <c r="L315" s="178"/>
      <c r="M315" s="178"/>
      <c r="N315" s="160" t="str">
        <f t="shared" si="28"/>
        <v/>
      </c>
      <c r="O315" s="21"/>
      <c r="P315" s="160" t="str">
        <f t="shared" si="29"/>
        <v/>
      </c>
      <c r="Q315" s="160">
        <f t="shared" si="30"/>
        <v>0</v>
      </c>
      <c r="R315" s="160" t="str">
        <f t="shared" si="31"/>
        <v/>
      </c>
      <c r="S315" s="160" t="str">
        <f t="shared" si="32"/>
        <v/>
      </c>
      <c r="T315" s="50" t="str">
        <f>IF($F315="","",IF(ISERROR(VLOOKUP(F315,PROVEEDORES!$D$8:$I$507,5,0)),1,VLOOKUP($F315,PROVEEDORES!$D$8:$I$507,5,0)))</f>
        <v/>
      </c>
    </row>
    <row r="316" spans="3:20" ht="17.45" customHeight="1" x14ac:dyDescent="0.25">
      <c r="C316" s="188"/>
      <c r="D316" s="189"/>
      <c r="E316" s="178"/>
      <c r="F316" s="178"/>
      <c r="G316" s="190">
        <f>DATOS!$E$13</f>
        <v>1</v>
      </c>
      <c r="H316" s="178"/>
      <c r="I316" s="191"/>
      <c r="J316" s="178"/>
      <c r="K316" s="178"/>
      <c r="L316" s="178"/>
      <c r="M316" s="178"/>
      <c r="N316" s="160" t="str">
        <f t="shared" si="28"/>
        <v/>
      </c>
      <c r="O316" s="21"/>
      <c r="P316" s="160" t="str">
        <f t="shared" si="29"/>
        <v/>
      </c>
      <c r="Q316" s="160">
        <f t="shared" si="30"/>
        <v>0</v>
      </c>
      <c r="R316" s="160" t="str">
        <f t="shared" si="31"/>
        <v/>
      </c>
      <c r="S316" s="160" t="str">
        <f t="shared" si="32"/>
        <v/>
      </c>
      <c r="T316" s="50" t="str">
        <f>IF($F316="","",IF(ISERROR(VLOOKUP(F316,PROVEEDORES!$D$8:$I$507,5,0)),1,VLOOKUP($F316,PROVEEDORES!$D$8:$I$507,5,0)))</f>
        <v/>
      </c>
    </row>
    <row r="317" spans="3:20" ht="17.45" customHeight="1" x14ac:dyDescent="0.25">
      <c r="C317" s="188"/>
      <c r="D317" s="189"/>
      <c r="E317" s="178"/>
      <c r="F317" s="178"/>
      <c r="G317" s="190">
        <f>DATOS!$E$13</f>
        <v>1</v>
      </c>
      <c r="H317" s="178"/>
      <c r="I317" s="191"/>
      <c r="J317" s="178"/>
      <c r="K317" s="178"/>
      <c r="L317" s="178"/>
      <c r="M317" s="178"/>
      <c r="N317" s="160" t="str">
        <f t="shared" si="28"/>
        <v/>
      </c>
      <c r="O317" s="21"/>
      <c r="P317" s="160" t="str">
        <f t="shared" si="29"/>
        <v/>
      </c>
      <c r="Q317" s="160">
        <f t="shared" si="30"/>
        <v>0</v>
      </c>
      <c r="R317" s="160" t="str">
        <f t="shared" si="31"/>
        <v/>
      </c>
      <c r="S317" s="160" t="str">
        <f t="shared" si="32"/>
        <v/>
      </c>
      <c r="T317" s="50" t="str">
        <f>IF($F317="","",IF(ISERROR(VLOOKUP(F317,PROVEEDORES!$D$8:$I$507,5,0)),1,VLOOKUP($F317,PROVEEDORES!$D$8:$I$507,5,0)))</f>
        <v/>
      </c>
    </row>
    <row r="318" spans="3:20" ht="17.45" customHeight="1" x14ac:dyDescent="0.25">
      <c r="C318" s="188"/>
      <c r="D318" s="189"/>
      <c r="E318" s="178"/>
      <c r="F318" s="178"/>
      <c r="G318" s="190">
        <f>DATOS!$E$13</f>
        <v>1</v>
      </c>
      <c r="H318" s="178"/>
      <c r="I318" s="191"/>
      <c r="J318" s="178"/>
      <c r="K318" s="178"/>
      <c r="L318" s="178"/>
      <c r="M318" s="178"/>
      <c r="N318" s="160" t="str">
        <f t="shared" si="28"/>
        <v/>
      </c>
      <c r="O318" s="21"/>
      <c r="P318" s="160" t="str">
        <f t="shared" si="29"/>
        <v/>
      </c>
      <c r="Q318" s="160">
        <f t="shared" si="30"/>
        <v>0</v>
      </c>
      <c r="R318" s="160" t="str">
        <f t="shared" si="31"/>
        <v/>
      </c>
      <c r="S318" s="160" t="str">
        <f t="shared" si="32"/>
        <v/>
      </c>
      <c r="T318" s="50" t="str">
        <f>IF($F318="","",IF(ISERROR(VLOOKUP(F318,PROVEEDORES!$D$8:$I$507,5,0)),1,VLOOKUP($F318,PROVEEDORES!$D$8:$I$507,5,0)))</f>
        <v/>
      </c>
    </row>
    <row r="319" spans="3:20" ht="17.45" customHeight="1" x14ac:dyDescent="0.25">
      <c r="C319" s="188"/>
      <c r="D319" s="189"/>
      <c r="E319" s="178"/>
      <c r="F319" s="178"/>
      <c r="G319" s="190">
        <f>DATOS!$E$13</f>
        <v>1</v>
      </c>
      <c r="H319" s="178"/>
      <c r="I319" s="191"/>
      <c r="J319" s="178"/>
      <c r="K319" s="178"/>
      <c r="L319" s="178"/>
      <c r="M319" s="178"/>
      <c r="N319" s="160" t="str">
        <f t="shared" si="28"/>
        <v/>
      </c>
      <c r="O319" s="21"/>
      <c r="P319" s="160" t="str">
        <f t="shared" si="29"/>
        <v/>
      </c>
      <c r="Q319" s="160">
        <f t="shared" si="30"/>
        <v>0</v>
      </c>
      <c r="R319" s="160" t="str">
        <f t="shared" si="31"/>
        <v/>
      </c>
      <c r="S319" s="160" t="str">
        <f t="shared" si="32"/>
        <v/>
      </c>
      <c r="T319" s="50" t="str">
        <f>IF($F319="","",IF(ISERROR(VLOOKUP(F319,PROVEEDORES!$D$8:$I$507,5,0)),1,VLOOKUP($F319,PROVEEDORES!$D$8:$I$507,5,0)))</f>
        <v/>
      </c>
    </row>
    <row r="320" spans="3:20" ht="17.45" customHeight="1" x14ac:dyDescent="0.25">
      <c r="C320" s="188"/>
      <c r="D320" s="189"/>
      <c r="E320" s="178"/>
      <c r="F320" s="178"/>
      <c r="G320" s="190">
        <f>DATOS!$E$13</f>
        <v>1</v>
      </c>
      <c r="H320" s="178"/>
      <c r="I320" s="191"/>
      <c r="J320" s="178"/>
      <c r="K320" s="178"/>
      <c r="L320" s="178"/>
      <c r="M320" s="178"/>
      <c r="N320" s="160" t="str">
        <f t="shared" si="28"/>
        <v/>
      </c>
      <c r="O320" s="21"/>
      <c r="P320" s="160" t="str">
        <f t="shared" si="29"/>
        <v/>
      </c>
      <c r="Q320" s="160">
        <f t="shared" si="30"/>
        <v>0</v>
      </c>
      <c r="R320" s="160" t="str">
        <f t="shared" si="31"/>
        <v/>
      </c>
      <c r="S320" s="160" t="str">
        <f t="shared" si="32"/>
        <v/>
      </c>
      <c r="T320" s="50" t="str">
        <f>IF($F320="","",IF(ISERROR(VLOOKUP(F320,PROVEEDORES!$D$8:$I$507,5,0)),1,VLOOKUP($F320,PROVEEDORES!$D$8:$I$507,5,0)))</f>
        <v/>
      </c>
    </row>
    <row r="321" spans="3:20" ht="17.45" customHeight="1" x14ac:dyDescent="0.25">
      <c r="C321" s="188"/>
      <c r="D321" s="189"/>
      <c r="E321" s="178"/>
      <c r="F321" s="178"/>
      <c r="G321" s="190">
        <f>DATOS!$E$13</f>
        <v>1</v>
      </c>
      <c r="H321" s="178"/>
      <c r="I321" s="191"/>
      <c r="J321" s="178"/>
      <c r="K321" s="178"/>
      <c r="L321" s="178"/>
      <c r="M321" s="178"/>
      <c r="N321" s="160" t="str">
        <f t="shared" si="28"/>
        <v/>
      </c>
      <c r="O321" s="21"/>
      <c r="P321" s="160" t="str">
        <f t="shared" si="29"/>
        <v/>
      </c>
      <c r="Q321" s="160">
        <f t="shared" si="30"/>
        <v>0</v>
      </c>
      <c r="R321" s="160" t="str">
        <f t="shared" si="31"/>
        <v/>
      </c>
      <c r="S321" s="160" t="str">
        <f t="shared" si="32"/>
        <v/>
      </c>
      <c r="T321" s="50" t="str">
        <f>IF($F321="","",IF(ISERROR(VLOOKUP(F321,PROVEEDORES!$D$8:$I$507,5,0)),1,VLOOKUP($F321,PROVEEDORES!$D$8:$I$507,5,0)))</f>
        <v/>
      </c>
    </row>
    <row r="322" spans="3:20" ht="17.45" customHeight="1" x14ac:dyDescent="0.25">
      <c r="C322" s="188"/>
      <c r="D322" s="189"/>
      <c r="E322" s="178"/>
      <c r="F322" s="178"/>
      <c r="G322" s="190">
        <f>DATOS!$E$13</f>
        <v>1</v>
      </c>
      <c r="H322" s="178"/>
      <c r="I322" s="191"/>
      <c r="J322" s="178"/>
      <c r="K322" s="178"/>
      <c r="L322" s="178"/>
      <c r="M322" s="178"/>
      <c r="N322" s="160" t="str">
        <f t="shared" si="28"/>
        <v/>
      </c>
      <c r="O322" s="21"/>
      <c r="P322" s="160" t="str">
        <f t="shared" si="29"/>
        <v/>
      </c>
      <c r="Q322" s="160">
        <f t="shared" si="30"/>
        <v>0</v>
      </c>
      <c r="R322" s="160" t="str">
        <f t="shared" si="31"/>
        <v/>
      </c>
      <c r="S322" s="160" t="str">
        <f t="shared" si="32"/>
        <v/>
      </c>
      <c r="T322" s="50" t="str">
        <f>IF($F322="","",IF(ISERROR(VLOOKUP(F322,PROVEEDORES!$D$8:$I$507,5,0)),1,VLOOKUP($F322,PROVEEDORES!$D$8:$I$507,5,0)))</f>
        <v/>
      </c>
    </row>
    <row r="323" spans="3:20" ht="17.45" customHeight="1" x14ac:dyDescent="0.25">
      <c r="C323" s="188"/>
      <c r="D323" s="189"/>
      <c r="E323" s="178"/>
      <c r="F323" s="178"/>
      <c r="G323" s="190">
        <f>DATOS!$E$13</f>
        <v>1</v>
      </c>
      <c r="H323" s="178"/>
      <c r="I323" s="191"/>
      <c r="J323" s="178"/>
      <c r="K323" s="178"/>
      <c r="L323" s="178"/>
      <c r="M323" s="178"/>
      <c r="N323" s="160" t="str">
        <f t="shared" si="28"/>
        <v/>
      </c>
      <c r="O323" s="21"/>
      <c r="P323" s="160" t="str">
        <f t="shared" si="29"/>
        <v/>
      </c>
      <c r="Q323" s="160">
        <f t="shared" si="30"/>
        <v>0</v>
      </c>
      <c r="R323" s="160" t="str">
        <f t="shared" si="31"/>
        <v/>
      </c>
      <c r="S323" s="160" t="str">
        <f t="shared" si="32"/>
        <v/>
      </c>
      <c r="T323" s="50" t="str">
        <f>IF($F323="","",IF(ISERROR(VLOOKUP(F323,PROVEEDORES!$D$8:$I$507,5,0)),1,VLOOKUP($F323,PROVEEDORES!$D$8:$I$507,5,0)))</f>
        <v/>
      </c>
    </row>
    <row r="324" spans="3:20" ht="17.45" customHeight="1" x14ac:dyDescent="0.25">
      <c r="C324" s="188"/>
      <c r="D324" s="189"/>
      <c r="E324" s="178"/>
      <c r="F324" s="178"/>
      <c r="G324" s="190">
        <f>DATOS!$E$13</f>
        <v>1</v>
      </c>
      <c r="H324" s="178"/>
      <c r="I324" s="191"/>
      <c r="J324" s="178"/>
      <c r="K324" s="178"/>
      <c r="L324" s="178"/>
      <c r="M324" s="178"/>
      <c r="N324" s="160" t="str">
        <f t="shared" si="28"/>
        <v/>
      </c>
      <c r="O324" s="21"/>
      <c r="P324" s="160" t="str">
        <f t="shared" si="29"/>
        <v/>
      </c>
      <c r="Q324" s="160">
        <f t="shared" si="30"/>
        <v>0</v>
      </c>
      <c r="R324" s="160" t="str">
        <f t="shared" si="31"/>
        <v/>
      </c>
      <c r="S324" s="160" t="str">
        <f t="shared" si="32"/>
        <v/>
      </c>
      <c r="T324" s="50" t="str">
        <f>IF($F324="","",IF(ISERROR(VLOOKUP(F324,PROVEEDORES!$D$8:$I$507,5,0)),1,VLOOKUP($F324,PROVEEDORES!$D$8:$I$507,5,0)))</f>
        <v/>
      </c>
    </row>
    <row r="325" spans="3:20" ht="17.45" customHeight="1" x14ac:dyDescent="0.25">
      <c r="C325" s="188"/>
      <c r="D325" s="189"/>
      <c r="E325" s="178"/>
      <c r="F325" s="178"/>
      <c r="G325" s="190">
        <f>DATOS!$E$13</f>
        <v>1</v>
      </c>
      <c r="H325" s="178"/>
      <c r="I325" s="191"/>
      <c r="J325" s="178"/>
      <c r="K325" s="178"/>
      <c r="L325" s="178"/>
      <c r="M325" s="178"/>
      <c r="N325" s="160" t="str">
        <f t="shared" si="28"/>
        <v/>
      </c>
      <c r="O325" s="21"/>
      <c r="P325" s="160" t="str">
        <f t="shared" si="29"/>
        <v/>
      </c>
      <c r="Q325" s="160">
        <f t="shared" si="30"/>
        <v>0</v>
      </c>
      <c r="R325" s="160" t="str">
        <f t="shared" si="31"/>
        <v/>
      </c>
      <c r="S325" s="160" t="str">
        <f t="shared" si="32"/>
        <v/>
      </c>
      <c r="T325" s="50" t="str">
        <f>IF($F325="","",IF(ISERROR(VLOOKUP(F325,PROVEEDORES!$D$8:$I$507,5,0)),1,VLOOKUP($F325,PROVEEDORES!$D$8:$I$507,5,0)))</f>
        <v/>
      </c>
    </row>
    <row r="326" spans="3:20" ht="17.45" customHeight="1" x14ac:dyDescent="0.25">
      <c r="C326" s="188"/>
      <c r="D326" s="189"/>
      <c r="E326" s="178"/>
      <c r="F326" s="178"/>
      <c r="G326" s="190">
        <f>DATOS!$E$13</f>
        <v>1</v>
      </c>
      <c r="H326" s="178"/>
      <c r="I326" s="191"/>
      <c r="J326" s="178"/>
      <c r="K326" s="178"/>
      <c r="L326" s="178"/>
      <c r="M326" s="178"/>
      <c r="N326" s="160" t="str">
        <f t="shared" si="28"/>
        <v/>
      </c>
      <c r="O326" s="21"/>
      <c r="P326" s="160" t="str">
        <f t="shared" si="29"/>
        <v/>
      </c>
      <c r="Q326" s="160">
        <f t="shared" si="30"/>
        <v>0</v>
      </c>
      <c r="R326" s="160" t="str">
        <f t="shared" si="31"/>
        <v/>
      </c>
      <c r="S326" s="160" t="str">
        <f t="shared" si="32"/>
        <v/>
      </c>
      <c r="T326" s="50" t="str">
        <f>IF($F326="","",IF(ISERROR(VLOOKUP(F326,PROVEEDORES!$D$8:$I$507,5,0)),1,VLOOKUP($F326,PROVEEDORES!$D$8:$I$507,5,0)))</f>
        <v/>
      </c>
    </row>
    <row r="327" spans="3:20" ht="17.45" customHeight="1" x14ac:dyDescent="0.25">
      <c r="C327" s="188"/>
      <c r="D327" s="189"/>
      <c r="E327" s="178"/>
      <c r="F327" s="178"/>
      <c r="G327" s="190">
        <f>DATOS!$E$13</f>
        <v>1</v>
      </c>
      <c r="H327" s="178"/>
      <c r="I327" s="191"/>
      <c r="J327" s="178"/>
      <c r="K327" s="178"/>
      <c r="L327" s="178"/>
      <c r="M327" s="178"/>
      <c r="N327" s="160" t="str">
        <f t="shared" si="28"/>
        <v/>
      </c>
      <c r="O327" s="21"/>
      <c r="P327" s="160" t="str">
        <f t="shared" si="29"/>
        <v/>
      </c>
      <c r="Q327" s="160">
        <f t="shared" si="30"/>
        <v>0</v>
      </c>
      <c r="R327" s="160" t="str">
        <f t="shared" si="31"/>
        <v/>
      </c>
      <c r="S327" s="160" t="str">
        <f t="shared" si="32"/>
        <v/>
      </c>
      <c r="T327" s="50" t="str">
        <f>IF($F327="","",IF(ISERROR(VLOOKUP(F327,PROVEEDORES!$D$8:$I$507,5,0)),1,VLOOKUP($F327,PROVEEDORES!$D$8:$I$507,5,0)))</f>
        <v/>
      </c>
    </row>
    <row r="328" spans="3:20" ht="17.45" customHeight="1" x14ac:dyDescent="0.25">
      <c r="C328" s="188"/>
      <c r="D328" s="189"/>
      <c r="E328" s="178"/>
      <c r="F328" s="178"/>
      <c r="G328" s="190">
        <f>DATOS!$E$13</f>
        <v>1</v>
      </c>
      <c r="H328" s="178"/>
      <c r="I328" s="191"/>
      <c r="J328" s="178"/>
      <c r="K328" s="178"/>
      <c r="L328" s="178"/>
      <c r="M328" s="178"/>
      <c r="N328" s="160" t="str">
        <f t="shared" si="28"/>
        <v/>
      </c>
      <c r="O328" s="21"/>
      <c r="P328" s="160" t="str">
        <f t="shared" si="29"/>
        <v/>
      </c>
      <c r="Q328" s="160">
        <f t="shared" si="30"/>
        <v>0</v>
      </c>
      <c r="R328" s="160" t="str">
        <f t="shared" si="31"/>
        <v/>
      </c>
      <c r="S328" s="160" t="str">
        <f t="shared" si="32"/>
        <v/>
      </c>
      <c r="T328" s="50" t="str">
        <f>IF($F328="","",IF(ISERROR(VLOOKUP(F328,PROVEEDORES!$D$8:$I$507,5,0)),1,VLOOKUP($F328,PROVEEDORES!$D$8:$I$507,5,0)))</f>
        <v/>
      </c>
    </row>
    <row r="329" spans="3:20" ht="17.45" customHeight="1" x14ac:dyDescent="0.25">
      <c r="C329" s="188"/>
      <c r="D329" s="189"/>
      <c r="E329" s="178"/>
      <c r="F329" s="178"/>
      <c r="G329" s="190">
        <f>DATOS!$E$13</f>
        <v>1</v>
      </c>
      <c r="H329" s="178"/>
      <c r="I329" s="191"/>
      <c r="J329" s="178"/>
      <c r="K329" s="178"/>
      <c r="L329" s="178"/>
      <c r="M329" s="178"/>
      <c r="N329" s="160" t="str">
        <f t="shared" si="28"/>
        <v/>
      </c>
      <c r="O329" s="21"/>
      <c r="P329" s="160" t="str">
        <f t="shared" si="29"/>
        <v/>
      </c>
      <c r="Q329" s="160">
        <f t="shared" si="30"/>
        <v>0</v>
      </c>
      <c r="R329" s="160" t="str">
        <f t="shared" si="31"/>
        <v/>
      </c>
      <c r="S329" s="160" t="str">
        <f t="shared" si="32"/>
        <v/>
      </c>
      <c r="T329" s="50" t="str">
        <f>IF($F329="","",IF(ISERROR(VLOOKUP(F329,PROVEEDORES!$D$8:$I$507,5,0)),1,VLOOKUP($F329,PROVEEDORES!$D$8:$I$507,5,0)))</f>
        <v/>
      </c>
    </row>
    <row r="330" spans="3:20" ht="17.45" customHeight="1" x14ac:dyDescent="0.25">
      <c r="C330" s="188"/>
      <c r="D330" s="189"/>
      <c r="E330" s="178"/>
      <c r="F330" s="178"/>
      <c r="G330" s="190">
        <f>DATOS!$E$13</f>
        <v>1</v>
      </c>
      <c r="H330" s="178"/>
      <c r="I330" s="191"/>
      <c r="J330" s="178"/>
      <c r="K330" s="178"/>
      <c r="L330" s="178"/>
      <c r="M330" s="178"/>
      <c r="N330" s="160" t="str">
        <f t="shared" si="28"/>
        <v/>
      </c>
      <c r="O330" s="21"/>
      <c r="P330" s="160" t="str">
        <f t="shared" si="29"/>
        <v/>
      </c>
      <c r="Q330" s="160">
        <f t="shared" si="30"/>
        <v>0</v>
      </c>
      <c r="R330" s="160" t="str">
        <f t="shared" si="31"/>
        <v/>
      </c>
      <c r="S330" s="160" t="str">
        <f t="shared" si="32"/>
        <v/>
      </c>
      <c r="T330" s="50" t="str">
        <f>IF($F330="","",IF(ISERROR(VLOOKUP(F330,PROVEEDORES!$D$8:$I$507,5,0)),1,VLOOKUP($F330,PROVEEDORES!$D$8:$I$507,5,0)))</f>
        <v/>
      </c>
    </row>
    <row r="331" spans="3:20" ht="17.45" customHeight="1" x14ac:dyDescent="0.25">
      <c r="C331" s="188"/>
      <c r="D331" s="189"/>
      <c r="E331" s="178"/>
      <c r="F331" s="178"/>
      <c r="G331" s="190">
        <f>DATOS!$E$13</f>
        <v>1</v>
      </c>
      <c r="H331" s="178"/>
      <c r="I331" s="191"/>
      <c r="J331" s="178"/>
      <c r="K331" s="178"/>
      <c r="L331" s="178"/>
      <c r="M331" s="178"/>
      <c r="N331" s="160" t="str">
        <f t="shared" si="28"/>
        <v/>
      </c>
      <c r="O331" s="21"/>
      <c r="P331" s="160" t="str">
        <f t="shared" si="29"/>
        <v/>
      </c>
      <c r="Q331" s="160">
        <f t="shared" si="30"/>
        <v>0</v>
      </c>
      <c r="R331" s="160" t="str">
        <f t="shared" si="31"/>
        <v/>
      </c>
      <c r="S331" s="160" t="str">
        <f t="shared" si="32"/>
        <v/>
      </c>
      <c r="T331" s="50" t="str">
        <f>IF($F331="","",IF(ISERROR(VLOOKUP(F331,PROVEEDORES!$D$8:$I$507,5,0)),1,VLOOKUP($F331,PROVEEDORES!$D$8:$I$507,5,0)))</f>
        <v/>
      </c>
    </row>
    <row r="332" spans="3:20" ht="17.45" customHeight="1" x14ac:dyDescent="0.25">
      <c r="C332" s="188"/>
      <c r="D332" s="189"/>
      <c r="E332" s="178"/>
      <c r="F332" s="178"/>
      <c r="G332" s="190">
        <f>DATOS!$E$13</f>
        <v>1</v>
      </c>
      <c r="H332" s="178"/>
      <c r="I332" s="191"/>
      <c r="J332" s="178"/>
      <c r="K332" s="178"/>
      <c r="L332" s="178"/>
      <c r="M332" s="178"/>
      <c r="N332" s="160" t="str">
        <f t="shared" si="28"/>
        <v/>
      </c>
      <c r="O332" s="21"/>
      <c r="P332" s="160" t="str">
        <f t="shared" si="29"/>
        <v/>
      </c>
      <c r="Q332" s="160">
        <f t="shared" si="30"/>
        <v>0</v>
      </c>
      <c r="R332" s="160" t="str">
        <f t="shared" si="31"/>
        <v/>
      </c>
      <c r="S332" s="160" t="str">
        <f t="shared" si="32"/>
        <v/>
      </c>
      <c r="T332" s="50" t="str">
        <f>IF($F332="","",IF(ISERROR(VLOOKUP(F332,PROVEEDORES!$D$8:$I$507,5,0)),1,VLOOKUP($F332,PROVEEDORES!$D$8:$I$507,5,0)))</f>
        <v/>
      </c>
    </row>
    <row r="333" spans="3:20" ht="17.45" customHeight="1" x14ac:dyDescent="0.25">
      <c r="C333" s="188"/>
      <c r="D333" s="189"/>
      <c r="E333" s="178"/>
      <c r="F333" s="178"/>
      <c r="G333" s="190">
        <f>DATOS!$E$13</f>
        <v>1</v>
      </c>
      <c r="H333" s="178"/>
      <c r="I333" s="191"/>
      <c r="J333" s="178"/>
      <c r="K333" s="178"/>
      <c r="L333" s="178"/>
      <c r="M333" s="178"/>
      <c r="N333" s="160" t="str">
        <f t="shared" si="28"/>
        <v/>
      </c>
      <c r="O333" s="21"/>
      <c r="P333" s="160" t="str">
        <f t="shared" si="29"/>
        <v/>
      </c>
      <c r="Q333" s="160">
        <f t="shared" si="30"/>
        <v>0</v>
      </c>
      <c r="R333" s="160" t="str">
        <f t="shared" si="31"/>
        <v/>
      </c>
      <c r="S333" s="160" t="str">
        <f t="shared" si="32"/>
        <v/>
      </c>
      <c r="T333" s="50" t="str">
        <f>IF($F333="","",IF(ISERROR(VLOOKUP(F333,PROVEEDORES!$D$8:$I$507,5,0)),1,VLOOKUP($F333,PROVEEDORES!$D$8:$I$507,5,0)))</f>
        <v/>
      </c>
    </row>
    <row r="334" spans="3:20" ht="17.45" customHeight="1" x14ac:dyDescent="0.25">
      <c r="C334" s="188"/>
      <c r="D334" s="189"/>
      <c r="E334" s="178"/>
      <c r="F334" s="178"/>
      <c r="G334" s="190">
        <f>DATOS!$E$13</f>
        <v>1</v>
      </c>
      <c r="H334" s="178"/>
      <c r="I334" s="191"/>
      <c r="J334" s="178"/>
      <c r="K334" s="178"/>
      <c r="L334" s="178"/>
      <c r="M334" s="178"/>
      <c r="N334" s="160" t="str">
        <f t="shared" si="28"/>
        <v/>
      </c>
      <c r="O334" s="21"/>
      <c r="P334" s="160" t="str">
        <f t="shared" si="29"/>
        <v/>
      </c>
      <c r="Q334" s="160">
        <f t="shared" si="30"/>
        <v>0</v>
      </c>
      <c r="R334" s="160" t="str">
        <f t="shared" si="31"/>
        <v/>
      </c>
      <c r="S334" s="160" t="str">
        <f t="shared" si="32"/>
        <v/>
      </c>
      <c r="T334" s="50" t="str">
        <f>IF($F334="","",IF(ISERROR(VLOOKUP(F334,PROVEEDORES!$D$8:$I$507,5,0)),1,VLOOKUP($F334,PROVEEDORES!$D$8:$I$507,5,0)))</f>
        <v/>
      </c>
    </row>
    <row r="335" spans="3:20" ht="17.45" customHeight="1" x14ac:dyDescent="0.25">
      <c r="C335" s="188"/>
      <c r="D335" s="189"/>
      <c r="E335" s="178"/>
      <c r="F335" s="178"/>
      <c r="G335" s="190">
        <f>DATOS!$E$13</f>
        <v>1</v>
      </c>
      <c r="H335" s="178"/>
      <c r="I335" s="191"/>
      <c r="J335" s="178"/>
      <c r="K335" s="178"/>
      <c r="L335" s="178"/>
      <c r="M335" s="178"/>
      <c r="N335" s="160" t="str">
        <f t="shared" si="28"/>
        <v/>
      </c>
      <c r="O335" s="21"/>
      <c r="P335" s="160" t="str">
        <f t="shared" si="29"/>
        <v/>
      </c>
      <c r="Q335" s="160">
        <f t="shared" si="30"/>
        <v>0</v>
      </c>
      <c r="R335" s="160" t="str">
        <f t="shared" si="31"/>
        <v/>
      </c>
      <c r="S335" s="160" t="str">
        <f t="shared" si="32"/>
        <v/>
      </c>
      <c r="T335" s="50" t="str">
        <f>IF($F335="","",IF(ISERROR(VLOOKUP(F335,PROVEEDORES!$D$8:$I$507,5,0)),1,VLOOKUP($F335,PROVEEDORES!$D$8:$I$507,5,0)))</f>
        <v/>
      </c>
    </row>
    <row r="336" spans="3:20" ht="17.45" customHeight="1" x14ac:dyDescent="0.25">
      <c r="C336" s="188"/>
      <c r="D336" s="189"/>
      <c r="E336" s="178"/>
      <c r="F336" s="178"/>
      <c r="G336" s="190">
        <f>DATOS!$E$13</f>
        <v>1</v>
      </c>
      <c r="H336" s="178"/>
      <c r="I336" s="191"/>
      <c r="J336" s="178"/>
      <c r="K336" s="178"/>
      <c r="L336" s="178"/>
      <c r="M336" s="178"/>
      <c r="N336" s="160" t="str">
        <f t="shared" si="28"/>
        <v/>
      </c>
      <c r="O336" s="21"/>
      <c r="P336" s="160" t="str">
        <f t="shared" si="29"/>
        <v/>
      </c>
      <c r="Q336" s="160">
        <f t="shared" si="30"/>
        <v>0</v>
      </c>
      <c r="R336" s="160" t="str">
        <f t="shared" si="31"/>
        <v/>
      </c>
      <c r="S336" s="160" t="str">
        <f t="shared" si="32"/>
        <v/>
      </c>
      <c r="T336" s="50" t="str">
        <f>IF($F336="","",IF(ISERROR(VLOOKUP(F336,PROVEEDORES!$D$8:$I$507,5,0)),1,VLOOKUP($F336,PROVEEDORES!$D$8:$I$507,5,0)))</f>
        <v/>
      </c>
    </row>
    <row r="337" spans="3:20" ht="17.45" customHeight="1" x14ac:dyDescent="0.25">
      <c r="C337" s="188"/>
      <c r="D337" s="189"/>
      <c r="E337" s="178"/>
      <c r="F337" s="178"/>
      <c r="G337" s="190">
        <f>DATOS!$E$13</f>
        <v>1</v>
      </c>
      <c r="H337" s="178"/>
      <c r="I337" s="191"/>
      <c r="J337" s="178"/>
      <c r="K337" s="178"/>
      <c r="L337" s="178"/>
      <c r="M337" s="178"/>
      <c r="N337" s="160" t="str">
        <f t="shared" ref="N337:N400" si="33">IF(H337&amp;J337&amp;K337&amp;L337&amp;M337="","",H337+J337+K337-L337-M337)</f>
        <v/>
      </c>
      <c r="O337" s="21"/>
      <c r="P337" s="160" t="str">
        <f t="shared" si="29"/>
        <v/>
      </c>
      <c r="Q337" s="160">
        <f t="shared" si="30"/>
        <v>0</v>
      </c>
      <c r="R337" s="160" t="str">
        <f t="shared" si="31"/>
        <v/>
      </c>
      <c r="S337" s="160" t="str">
        <f t="shared" si="32"/>
        <v/>
      </c>
      <c r="T337" s="50" t="str">
        <f>IF($F337="","",IF(ISERROR(VLOOKUP(F337,PROVEEDORES!$D$8:$I$507,5,0)),1,VLOOKUP($F337,PROVEEDORES!$D$8:$I$507,5,0)))</f>
        <v/>
      </c>
    </row>
    <row r="338" spans="3:20" ht="17.45" customHeight="1" x14ac:dyDescent="0.25">
      <c r="C338" s="188"/>
      <c r="D338" s="189"/>
      <c r="E338" s="178"/>
      <c r="F338" s="178"/>
      <c r="G338" s="190">
        <f>DATOS!$E$13</f>
        <v>1</v>
      </c>
      <c r="H338" s="178"/>
      <c r="I338" s="191"/>
      <c r="J338" s="178"/>
      <c r="K338" s="178"/>
      <c r="L338" s="178"/>
      <c r="M338" s="178"/>
      <c r="N338" s="160" t="str">
        <f t="shared" si="33"/>
        <v/>
      </c>
      <c r="O338" s="21"/>
      <c r="P338" s="160" t="str">
        <f t="shared" ref="P338:P401" si="34">IF($I338="E",H338,"")</f>
        <v/>
      </c>
      <c r="Q338" s="160">
        <f t="shared" si="30"/>
        <v>0</v>
      </c>
      <c r="R338" s="160" t="str">
        <f t="shared" si="31"/>
        <v/>
      </c>
      <c r="S338" s="160" t="str">
        <f t="shared" si="32"/>
        <v/>
      </c>
      <c r="T338" s="50" t="str">
        <f>IF($F338="","",IF(ISERROR(VLOOKUP(F338,PROVEEDORES!$D$8:$I$507,5,0)),1,VLOOKUP($F338,PROVEEDORES!$D$8:$I$507,5,0)))</f>
        <v/>
      </c>
    </row>
    <row r="339" spans="3:20" ht="17.45" customHeight="1" x14ac:dyDescent="0.25">
      <c r="C339" s="188"/>
      <c r="D339" s="189"/>
      <c r="E339" s="178"/>
      <c r="F339" s="178"/>
      <c r="G339" s="190">
        <f>DATOS!$E$13</f>
        <v>1</v>
      </c>
      <c r="H339" s="178"/>
      <c r="I339" s="191"/>
      <c r="J339" s="178"/>
      <c r="K339" s="178"/>
      <c r="L339" s="178"/>
      <c r="M339" s="178"/>
      <c r="N339" s="160" t="str">
        <f t="shared" si="33"/>
        <v/>
      </c>
      <c r="O339" s="21"/>
      <c r="P339" s="160" t="str">
        <f t="shared" si="34"/>
        <v/>
      </c>
      <c r="Q339" s="160">
        <f t="shared" ref="Q339:Q402" si="35">IF($I339=0%,H339,"")</f>
        <v>0</v>
      </c>
      <c r="R339" s="160" t="str">
        <f t="shared" ref="R339:R402" si="36">IF(OR($I339=8%,$I339=11%),$J339/$I339,"")</f>
        <v/>
      </c>
      <c r="S339" s="160" t="str">
        <f t="shared" ref="S339:S402" si="37">IF(OR($I339=15%,$I339=16%),$J339/$I339,"")</f>
        <v/>
      </c>
      <c r="T339" s="50" t="str">
        <f>IF($F339="","",IF(ISERROR(VLOOKUP(F339,PROVEEDORES!$D$8:$I$507,5,0)),1,VLOOKUP($F339,PROVEEDORES!$D$8:$I$507,5,0)))</f>
        <v/>
      </c>
    </row>
    <row r="340" spans="3:20" ht="17.45" customHeight="1" x14ac:dyDescent="0.25">
      <c r="C340" s="188"/>
      <c r="D340" s="189"/>
      <c r="E340" s="178"/>
      <c r="F340" s="178"/>
      <c r="G340" s="190">
        <f>DATOS!$E$13</f>
        <v>1</v>
      </c>
      <c r="H340" s="178"/>
      <c r="I340" s="191"/>
      <c r="J340" s="178"/>
      <c r="K340" s="178"/>
      <c r="L340" s="178"/>
      <c r="M340" s="178"/>
      <c r="N340" s="160" t="str">
        <f t="shared" si="33"/>
        <v/>
      </c>
      <c r="O340" s="21"/>
      <c r="P340" s="160" t="str">
        <f t="shared" si="34"/>
        <v/>
      </c>
      <c r="Q340" s="160">
        <f t="shared" si="35"/>
        <v>0</v>
      </c>
      <c r="R340" s="160" t="str">
        <f t="shared" si="36"/>
        <v/>
      </c>
      <c r="S340" s="160" t="str">
        <f t="shared" si="37"/>
        <v/>
      </c>
      <c r="T340" s="50" t="str">
        <f>IF($F340="","",IF(ISERROR(VLOOKUP(F340,PROVEEDORES!$D$8:$I$507,5,0)),1,VLOOKUP($F340,PROVEEDORES!$D$8:$I$507,5,0)))</f>
        <v/>
      </c>
    </row>
    <row r="341" spans="3:20" ht="17.45" customHeight="1" x14ac:dyDescent="0.25">
      <c r="C341" s="188"/>
      <c r="D341" s="189"/>
      <c r="E341" s="178"/>
      <c r="F341" s="178"/>
      <c r="G341" s="190">
        <f>DATOS!$E$13</f>
        <v>1</v>
      </c>
      <c r="H341" s="178"/>
      <c r="I341" s="191"/>
      <c r="J341" s="178"/>
      <c r="K341" s="178"/>
      <c r="L341" s="178"/>
      <c r="M341" s="178"/>
      <c r="N341" s="160" t="str">
        <f t="shared" si="33"/>
        <v/>
      </c>
      <c r="O341" s="21"/>
      <c r="P341" s="160" t="str">
        <f t="shared" si="34"/>
        <v/>
      </c>
      <c r="Q341" s="160">
        <f t="shared" si="35"/>
        <v>0</v>
      </c>
      <c r="R341" s="160" t="str">
        <f t="shared" si="36"/>
        <v/>
      </c>
      <c r="S341" s="160" t="str">
        <f t="shared" si="37"/>
        <v/>
      </c>
      <c r="T341" s="50" t="str">
        <f>IF($F341="","",IF(ISERROR(VLOOKUP(F341,PROVEEDORES!$D$8:$I$507,5,0)),1,VLOOKUP($F341,PROVEEDORES!$D$8:$I$507,5,0)))</f>
        <v/>
      </c>
    </row>
    <row r="342" spans="3:20" ht="17.45" customHeight="1" x14ac:dyDescent="0.25">
      <c r="C342" s="188"/>
      <c r="D342" s="189"/>
      <c r="E342" s="178"/>
      <c r="F342" s="178"/>
      <c r="G342" s="190">
        <f>DATOS!$E$13</f>
        <v>1</v>
      </c>
      <c r="H342" s="178"/>
      <c r="I342" s="191"/>
      <c r="J342" s="178"/>
      <c r="K342" s="178"/>
      <c r="L342" s="178"/>
      <c r="M342" s="178"/>
      <c r="N342" s="160" t="str">
        <f t="shared" si="33"/>
        <v/>
      </c>
      <c r="O342" s="21"/>
      <c r="P342" s="160" t="str">
        <f t="shared" si="34"/>
        <v/>
      </c>
      <c r="Q342" s="160">
        <f t="shared" si="35"/>
        <v>0</v>
      </c>
      <c r="R342" s="160" t="str">
        <f t="shared" si="36"/>
        <v/>
      </c>
      <c r="S342" s="160" t="str">
        <f t="shared" si="37"/>
        <v/>
      </c>
      <c r="T342" s="50" t="str">
        <f>IF($F342="","",IF(ISERROR(VLOOKUP(F342,PROVEEDORES!$D$8:$I$507,5,0)),1,VLOOKUP($F342,PROVEEDORES!$D$8:$I$507,5,0)))</f>
        <v/>
      </c>
    </row>
    <row r="343" spans="3:20" ht="17.45" customHeight="1" x14ac:dyDescent="0.25">
      <c r="C343" s="188"/>
      <c r="D343" s="189"/>
      <c r="E343" s="178"/>
      <c r="F343" s="178"/>
      <c r="G343" s="190">
        <f>DATOS!$E$13</f>
        <v>1</v>
      </c>
      <c r="H343" s="178"/>
      <c r="I343" s="191"/>
      <c r="J343" s="178"/>
      <c r="K343" s="178"/>
      <c r="L343" s="178"/>
      <c r="M343" s="178"/>
      <c r="N343" s="160" t="str">
        <f t="shared" si="33"/>
        <v/>
      </c>
      <c r="O343" s="21"/>
      <c r="P343" s="160" t="str">
        <f t="shared" si="34"/>
        <v/>
      </c>
      <c r="Q343" s="160">
        <f t="shared" si="35"/>
        <v>0</v>
      </c>
      <c r="R343" s="160" t="str">
        <f t="shared" si="36"/>
        <v/>
      </c>
      <c r="S343" s="160" t="str">
        <f t="shared" si="37"/>
        <v/>
      </c>
      <c r="T343" s="50" t="str">
        <f>IF($F343="","",IF(ISERROR(VLOOKUP(F343,PROVEEDORES!$D$8:$I$507,5,0)),1,VLOOKUP($F343,PROVEEDORES!$D$8:$I$507,5,0)))</f>
        <v/>
      </c>
    </row>
    <row r="344" spans="3:20" ht="17.45" customHeight="1" x14ac:dyDescent="0.25">
      <c r="C344" s="188"/>
      <c r="D344" s="189"/>
      <c r="E344" s="178"/>
      <c r="F344" s="178"/>
      <c r="G344" s="190">
        <f>DATOS!$E$13</f>
        <v>1</v>
      </c>
      <c r="H344" s="178"/>
      <c r="I344" s="191"/>
      <c r="J344" s="178"/>
      <c r="K344" s="178"/>
      <c r="L344" s="178"/>
      <c r="M344" s="178"/>
      <c r="N344" s="160" t="str">
        <f t="shared" si="33"/>
        <v/>
      </c>
      <c r="O344" s="21"/>
      <c r="P344" s="160" t="str">
        <f t="shared" si="34"/>
        <v/>
      </c>
      <c r="Q344" s="160">
        <f t="shared" si="35"/>
        <v>0</v>
      </c>
      <c r="R344" s="160" t="str">
        <f t="shared" si="36"/>
        <v/>
      </c>
      <c r="S344" s="160" t="str">
        <f t="shared" si="37"/>
        <v/>
      </c>
      <c r="T344" s="50" t="str">
        <f>IF($F344="","",IF(ISERROR(VLOOKUP(F344,PROVEEDORES!$D$8:$I$507,5,0)),1,VLOOKUP($F344,PROVEEDORES!$D$8:$I$507,5,0)))</f>
        <v/>
      </c>
    </row>
    <row r="345" spans="3:20" ht="17.45" customHeight="1" x14ac:dyDescent="0.25">
      <c r="C345" s="188"/>
      <c r="D345" s="189"/>
      <c r="E345" s="178"/>
      <c r="F345" s="178"/>
      <c r="G345" s="190">
        <f>DATOS!$E$13</f>
        <v>1</v>
      </c>
      <c r="H345" s="178"/>
      <c r="I345" s="191"/>
      <c r="J345" s="178"/>
      <c r="K345" s="178"/>
      <c r="L345" s="178"/>
      <c r="M345" s="178"/>
      <c r="N345" s="160" t="str">
        <f t="shared" si="33"/>
        <v/>
      </c>
      <c r="O345" s="21"/>
      <c r="P345" s="160" t="str">
        <f t="shared" si="34"/>
        <v/>
      </c>
      <c r="Q345" s="160">
        <f t="shared" si="35"/>
        <v>0</v>
      </c>
      <c r="R345" s="160" t="str">
        <f t="shared" si="36"/>
        <v/>
      </c>
      <c r="S345" s="160" t="str">
        <f t="shared" si="37"/>
        <v/>
      </c>
      <c r="T345" s="50" t="str">
        <f>IF($F345="","",IF(ISERROR(VLOOKUP(F345,PROVEEDORES!$D$8:$I$507,5,0)),1,VLOOKUP($F345,PROVEEDORES!$D$8:$I$507,5,0)))</f>
        <v/>
      </c>
    </row>
    <row r="346" spans="3:20" ht="17.45" customHeight="1" x14ac:dyDescent="0.25">
      <c r="C346" s="188"/>
      <c r="D346" s="189"/>
      <c r="E346" s="178"/>
      <c r="F346" s="178"/>
      <c r="G346" s="190">
        <f>DATOS!$E$13</f>
        <v>1</v>
      </c>
      <c r="H346" s="178"/>
      <c r="I346" s="191"/>
      <c r="J346" s="178"/>
      <c r="K346" s="178"/>
      <c r="L346" s="178"/>
      <c r="M346" s="178"/>
      <c r="N346" s="160" t="str">
        <f t="shared" si="33"/>
        <v/>
      </c>
      <c r="O346" s="21"/>
      <c r="P346" s="160" t="str">
        <f t="shared" si="34"/>
        <v/>
      </c>
      <c r="Q346" s="160">
        <f t="shared" si="35"/>
        <v>0</v>
      </c>
      <c r="R346" s="160" t="str">
        <f t="shared" si="36"/>
        <v/>
      </c>
      <c r="S346" s="160" t="str">
        <f t="shared" si="37"/>
        <v/>
      </c>
      <c r="T346" s="50" t="str">
        <f>IF($F346="","",IF(ISERROR(VLOOKUP(F346,PROVEEDORES!$D$8:$I$507,5,0)),1,VLOOKUP($F346,PROVEEDORES!$D$8:$I$507,5,0)))</f>
        <v/>
      </c>
    </row>
    <row r="347" spans="3:20" ht="17.45" customHeight="1" x14ac:dyDescent="0.25">
      <c r="C347" s="188"/>
      <c r="D347" s="189"/>
      <c r="E347" s="178"/>
      <c r="F347" s="178"/>
      <c r="G347" s="190">
        <f>DATOS!$E$13</f>
        <v>1</v>
      </c>
      <c r="H347" s="178"/>
      <c r="I347" s="191"/>
      <c r="J347" s="178"/>
      <c r="K347" s="178"/>
      <c r="L347" s="178"/>
      <c r="M347" s="178"/>
      <c r="N347" s="160" t="str">
        <f t="shared" si="33"/>
        <v/>
      </c>
      <c r="O347" s="21"/>
      <c r="P347" s="160" t="str">
        <f t="shared" si="34"/>
        <v/>
      </c>
      <c r="Q347" s="160">
        <f t="shared" si="35"/>
        <v>0</v>
      </c>
      <c r="R347" s="160" t="str">
        <f t="shared" si="36"/>
        <v/>
      </c>
      <c r="S347" s="160" t="str">
        <f t="shared" si="37"/>
        <v/>
      </c>
      <c r="T347" s="50" t="str">
        <f>IF($F347="","",IF(ISERROR(VLOOKUP(F347,PROVEEDORES!$D$8:$I$507,5,0)),1,VLOOKUP($F347,PROVEEDORES!$D$8:$I$507,5,0)))</f>
        <v/>
      </c>
    </row>
    <row r="348" spans="3:20" ht="17.45" customHeight="1" x14ac:dyDescent="0.25">
      <c r="C348" s="188"/>
      <c r="D348" s="189"/>
      <c r="E348" s="178"/>
      <c r="F348" s="178"/>
      <c r="G348" s="190">
        <f>DATOS!$E$13</f>
        <v>1</v>
      </c>
      <c r="H348" s="178"/>
      <c r="I348" s="191"/>
      <c r="J348" s="178"/>
      <c r="K348" s="178"/>
      <c r="L348" s="178"/>
      <c r="M348" s="178"/>
      <c r="N348" s="160" t="str">
        <f t="shared" si="33"/>
        <v/>
      </c>
      <c r="O348" s="21"/>
      <c r="P348" s="160" t="str">
        <f t="shared" si="34"/>
        <v/>
      </c>
      <c r="Q348" s="160">
        <f t="shared" si="35"/>
        <v>0</v>
      </c>
      <c r="R348" s="160" t="str">
        <f t="shared" si="36"/>
        <v/>
      </c>
      <c r="S348" s="160" t="str">
        <f t="shared" si="37"/>
        <v/>
      </c>
      <c r="T348" s="50" t="str">
        <f>IF($F348="","",IF(ISERROR(VLOOKUP(F348,PROVEEDORES!$D$8:$I$507,5,0)),1,VLOOKUP($F348,PROVEEDORES!$D$8:$I$507,5,0)))</f>
        <v/>
      </c>
    </row>
    <row r="349" spans="3:20" ht="17.45" customHeight="1" x14ac:dyDescent="0.25">
      <c r="C349" s="188"/>
      <c r="D349" s="189"/>
      <c r="E349" s="178"/>
      <c r="F349" s="178"/>
      <c r="G349" s="190">
        <f>DATOS!$E$13</f>
        <v>1</v>
      </c>
      <c r="H349" s="178"/>
      <c r="I349" s="191"/>
      <c r="J349" s="178"/>
      <c r="K349" s="178"/>
      <c r="L349" s="178"/>
      <c r="M349" s="178"/>
      <c r="N349" s="160" t="str">
        <f t="shared" si="33"/>
        <v/>
      </c>
      <c r="O349" s="21"/>
      <c r="P349" s="160" t="str">
        <f t="shared" si="34"/>
        <v/>
      </c>
      <c r="Q349" s="160">
        <f t="shared" si="35"/>
        <v>0</v>
      </c>
      <c r="R349" s="160" t="str">
        <f t="shared" si="36"/>
        <v/>
      </c>
      <c r="S349" s="160" t="str">
        <f t="shared" si="37"/>
        <v/>
      </c>
      <c r="T349" s="50" t="str">
        <f>IF($F349="","",IF(ISERROR(VLOOKUP(F349,PROVEEDORES!$D$8:$I$507,5,0)),1,VLOOKUP($F349,PROVEEDORES!$D$8:$I$507,5,0)))</f>
        <v/>
      </c>
    </row>
    <row r="350" spans="3:20" ht="17.45" customHeight="1" x14ac:dyDescent="0.25">
      <c r="C350" s="188"/>
      <c r="D350" s="189"/>
      <c r="E350" s="178"/>
      <c r="F350" s="178"/>
      <c r="G350" s="190">
        <f>DATOS!$E$13</f>
        <v>1</v>
      </c>
      <c r="H350" s="178"/>
      <c r="I350" s="191"/>
      <c r="J350" s="178"/>
      <c r="K350" s="178"/>
      <c r="L350" s="178"/>
      <c r="M350" s="178"/>
      <c r="N350" s="160" t="str">
        <f t="shared" si="33"/>
        <v/>
      </c>
      <c r="O350" s="21"/>
      <c r="P350" s="160" t="str">
        <f t="shared" si="34"/>
        <v/>
      </c>
      <c r="Q350" s="160">
        <f t="shared" si="35"/>
        <v>0</v>
      </c>
      <c r="R350" s="160" t="str">
        <f t="shared" si="36"/>
        <v/>
      </c>
      <c r="S350" s="160" t="str">
        <f t="shared" si="37"/>
        <v/>
      </c>
      <c r="T350" s="50" t="str">
        <f>IF($F350="","",IF(ISERROR(VLOOKUP(F350,PROVEEDORES!$D$8:$I$507,5,0)),1,VLOOKUP($F350,PROVEEDORES!$D$8:$I$507,5,0)))</f>
        <v/>
      </c>
    </row>
    <row r="351" spans="3:20" ht="17.45" customHeight="1" x14ac:dyDescent="0.25">
      <c r="C351" s="188"/>
      <c r="D351" s="189"/>
      <c r="E351" s="178"/>
      <c r="F351" s="178"/>
      <c r="G351" s="190">
        <f>DATOS!$E$13</f>
        <v>1</v>
      </c>
      <c r="H351" s="178"/>
      <c r="I351" s="191"/>
      <c r="J351" s="178"/>
      <c r="K351" s="178"/>
      <c r="L351" s="178"/>
      <c r="M351" s="178"/>
      <c r="N351" s="160" t="str">
        <f t="shared" si="33"/>
        <v/>
      </c>
      <c r="O351" s="21"/>
      <c r="P351" s="160" t="str">
        <f t="shared" si="34"/>
        <v/>
      </c>
      <c r="Q351" s="160">
        <f t="shared" si="35"/>
        <v>0</v>
      </c>
      <c r="R351" s="160" t="str">
        <f t="shared" si="36"/>
        <v/>
      </c>
      <c r="S351" s="160" t="str">
        <f t="shared" si="37"/>
        <v/>
      </c>
      <c r="T351" s="50" t="str">
        <f>IF($F351="","",IF(ISERROR(VLOOKUP(F351,PROVEEDORES!$D$8:$I$507,5,0)),1,VLOOKUP($F351,PROVEEDORES!$D$8:$I$507,5,0)))</f>
        <v/>
      </c>
    </row>
    <row r="352" spans="3:20" ht="17.45" customHeight="1" x14ac:dyDescent="0.25">
      <c r="C352" s="188"/>
      <c r="D352" s="189"/>
      <c r="E352" s="178"/>
      <c r="F352" s="178"/>
      <c r="G352" s="190">
        <f>DATOS!$E$13</f>
        <v>1</v>
      </c>
      <c r="H352" s="178"/>
      <c r="I352" s="191"/>
      <c r="J352" s="178"/>
      <c r="K352" s="178"/>
      <c r="L352" s="178"/>
      <c r="M352" s="178"/>
      <c r="N352" s="160" t="str">
        <f t="shared" si="33"/>
        <v/>
      </c>
      <c r="O352" s="21"/>
      <c r="P352" s="160" t="str">
        <f t="shared" si="34"/>
        <v/>
      </c>
      <c r="Q352" s="160">
        <f t="shared" si="35"/>
        <v>0</v>
      </c>
      <c r="R352" s="160" t="str">
        <f t="shared" si="36"/>
        <v/>
      </c>
      <c r="S352" s="160" t="str">
        <f t="shared" si="37"/>
        <v/>
      </c>
      <c r="T352" s="50" t="str">
        <f>IF($F352="","",IF(ISERROR(VLOOKUP(F352,PROVEEDORES!$D$8:$I$507,5,0)),1,VLOOKUP($F352,PROVEEDORES!$D$8:$I$507,5,0)))</f>
        <v/>
      </c>
    </row>
    <row r="353" spans="3:20" ht="17.45" customHeight="1" x14ac:dyDescent="0.25">
      <c r="C353" s="188"/>
      <c r="D353" s="189"/>
      <c r="E353" s="178"/>
      <c r="F353" s="178"/>
      <c r="G353" s="190">
        <f>DATOS!$E$13</f>
        <v>1</v>
      </c>
      <c r="H353" s="178"/>
      <c r="I353" s="191"/>
      <c r="J353" s="178"/>
      <c r="K353" s="178"/>
      <c r="L353" s="178"/>
      <c r="M353" s="178"/>
      <c r="N353" s="160" t="str">
        <f t="shared" si="33"/>
        <v/>
      </c>
      <c r="O353" s="21"/>
      <c r="P353" s="160" t="str">
        <f t="shared" si="34"/>
        <v/>
      </c>
      <c r="Q353" s="160">
        <f t="shared" si="35"/>
        <v>0</v>
      </c>
      <c r="R353" s="160" t="str">
        <f t="shared" si="36"/>
        <v/>
      </c>
      <c r="S353" s="160" t="str">
        <f t="shared" si="37"/>
        <v/>
      </c>
      <c r="T353" s="50" t="str">
        <f>IF($F353="","",IF(ISERROR(VLOOKUP(F353,PROVEEDORES!$D$8:$I$507,5,0)),1,VLOOKUP($F353,PROVEEDORES!$D$8:$I$507,5,0)))</f>
        <v/>
      </c>
    </row>
    <row r="354" spans="3:20" ht="17.45" customHeight="1" x14ac:dyDescent="0.25">
      <c r="C354" s="188"/>
      <c r="D354" s="189"/>
      <c r="E354" s="178"/>
      <c r="F354" s="178"/>
      <c r="G354" s="190">
        <f>DATOS!$E$13</f>
        <v>1</v>
      </c>
      <c r="H354" s="178"/>
      <c r="I354" s="191"/>
      <c r="J354" s="178"/>
      <c r="K354" s="178"/>
      <c r="L354" s="178"/>
      <c r="M354" s="178"/>
      <c r="N354" s="160" t="str">
        <f t="shared" si="33"/>
        <v/>
      </c>
      <c r="O354" s="21"/>
      <c r="P354" s="160" t="str">
        <f t="shared" si="34"/>
        <v/>
      </c>
      <c r="Q354" s="160">
        <f t="shared" si="35"/>
        <v>0</v>
      </c>
      <c r="R354" s="160" t="str">
        <f t="shared" si="36"/>
        <v/>
      </c>
      <c r="S354" s="160" t="str">
        <f t="shared" si="37"/>
        <v/>
      </c>
      <c r="T354" s="50" t="str">
        <f>IF($F354="","",IF(ISERROR(VLOOKUP(F354,PROVEEDORES!$D$8:$I$507,5,0)),1,VLOOKUP($F354,PROVEEDORES!$D$8:$I$507,5,0)))</f>
        <v/>
      </c>
    </row>
    <row r="355" spans="3:20" ht="17.45" customHeight="1" x14ac:dyDescent="0.25">
      <c r="C355" s="188"/>
      <c r="D355" s="189"/>
      <c r="E355" s="178"/>
      <c r="F355" s="178"/>
      <c r="G355" s="190">
        <f>DATOS!$E$13</f>
        <v>1</v>
      </c>
      <c r="H355" s="178"/>
      <c r="I355" s="191"/>
      <c r="J355" s="178"/>
      <c r="K355" s="178"/>
      <c r="L355" s="178"/>
      <c r="M355" s="178"/>
      <c r="N355" s="160" t="str">
        <f t="shared" si="33"/>
        <v/>
      </c>
      <c r="O355" s="21"/>
      <c r="P355" s="160" t="str">
        <f t="shared" si="34"/>
        <v/>
      </c>
      <c r="Q355" s="160">
        <f t="shared" si="35"/>
        <v>0</v>
      </c>
      <c r="R355" s="160" t="str">
        <f t="shared" si="36"/>
        <v/>
      </c>
      <c r="S355" s="160" t="str">
        <f t="shared" si="37"/>
        <v/>
      </c>
      <c r="T355" s="50" t="str">
        <f>IF($F355="","",IF(ISERROR(VLOOKUP(F355,PROVEEDORES!$D$8:$I$507,5,0)),1,VLOOKUP($F355,PROVEEDORES!$D$8:$I$507,5,0)))</f>
        <v/>
      </c>
    </row>
    <row r="356" spans="3:20" ht="17.45" customHeight="1" x14ac:dyDescent="0.25">
      <c r="C356" s="188"/>
      <c r="D356" s="189"/>
      <c r="E356" s="178"/>
      <c r="F356" s="178"/>
      <c r="G356" s="190">
        <f>DATOS!$E$13</f>
        <v>1</v>
      </c>
      <c r="H356" s="178"/>
      <c r="I356" s="191"/>
      <c r="J356" s="178"/>
      <c r="K356" s="178"/>
      <c r="L356" s="178"/>
      <c r="M356" s="178"/>
      <c r="N356" s="160" t="str">
        <f t="shared" si="33"/>
        <v/>
      </c>
      <c r="O356" s="21"/>
      <c r="P356" s="160" t="str">
        <f t="shared" si="34"/>
        <v/>
      </c>
      <c r="Q356" s="160">
        <f t="shared" si="35"/>
        <v>0</v>
      </c>
      <c r="R356" s="160" t="str">
        <f t="shared" si="36"/>
        <v/>
      </c>
      <c r="S356" s="160" t="str">
        <f t="shared" si="37"/>
        <v/>
      </c>
      <c r="T356" s="50" t="str">
        <f>IF($F356="","",IF(ISERROR(VLOOKUP(F356,PROVEEDORES!$D$8:$I$507,5,0)),1,VLOOKUP($F356,PROVEEDORES!$D$8:$I$507,5,0)))</f>
        <v/>
      </c>
    </row>
    <row r="357" spans="3:20" ht="17.45" customHeight="1" x14ac:dyDescent="0.25">
      <c r="C357" s="188"/>
      <c r="D357" s="189"/>
      <c r="E357" s="178"/>
      <c r="F357" s="178"/>
      <c r="G357" s="190">
        <f>DATOS!$E$13</f>
        <v>1</v>
      </c>
      <c r="H357" s="178"/>
      <c r="I357" s="191"/>
      <c r="J357" s="178"/>
      <c r="K357" s="178"/>
      <c r="L357" s="178"/>
      <c r="M357" s="178"/>
      <c r="N357" s="160" t="str">
        <f t="shared" si="33"/>
        <v/>
      </c>
      <c r="O357" s="21"/>
      <c r="P357" s="160" t="str">
        <f t="shared" si="34"/>
        <v/>
      </c>
      <c r="Q357" s="160">
        <f t="shared" si="35"/>
        <v>0</v>
      </c>
      <c r="R357" s="160" t="str">
        <f t="shared" si="36"/>
        <v/>
      </c>
      <c r="S357" s="160" t="str">
        <f t="shared" si="37"/>
        <v/>
      </c>
      <c r="T357" s="50" t="str">
        <f>IF($F357="","",IF(ISERROR(VLOOKUP(F357,PROVEEDORES!$D$8:$I$507,5,0)),1,VLOOKUP($F357,PROVEEDORES!$D$8:$I$507,5,0)))</f>
        <v/>
      </c>
    </row>
    <row r="358" spans="3:20" ht="17.45" customHeight="1" x14ac:dyDescent="0.25">
      <c r="C358" s="188"/>
      <c r="D358" s="189"/>
      <c r="E358" s="178"/>
      <c r="F358" s="178"/>
      <c r="G358" s="190">
        <f>DATOS!$E$13</f>
        <v>1</v>
      </c>
      <c r="H358" s="178"/>
      <c r="I358" s="191"/>
      <c r="J358" s="178"/>
      <c r="K358" s="178"/>
      <c r="L358" s="178"/>
      <c r="M358" s="178"/>
      <c r="N358" s="160" t="str">
        <f t="shared" si="33"/>
        <v/>
      </c>
      <c r="O358" s="21"/>
      <c r="P358" s="160" t="str">
        <f t="shared" si="34"/>
        <v/>
      </c>
      <c r="Q358" s="160">
        <f t="shared" si="35"/>
        <v>0</v>
      </c>
      <c r="R358" s="160" t="str">
        <f t="shared" si="36"/>
        <v/>
      </c>
      <c r="S358" s="160" t="str">
        <f t="shared" si="37"/>
        <v/>
      </c>
      <c r="T358" s="50" t="str">
        <f>IF($F358="","",IF(ISERROR(VLOOKUP(F358,PROVEEDORES!$D$8:$I$507,5,0)),1,VLOOKUP($F358,PROVEEDORES!$D$8:$I$507,5,0)))</f>
        <v/>
      </c>
    </row>
    <row r="359" spans="3:20" ht="17.45" customHeight="1" x14ac:dyDescent="0.25">
      <c r="C359" s="188"/>
      <c r="D359" s="189"/>
      <c r="E359" s="178"/>
      <c r="F359" s="178"/>
      <c r="G359" s="190">
        <f>DATOS!$E$13</f>
        <v>1</v>
      </c>
      <c r="H359" s="178"/>
      <c r="I359" s="191"/>
      <c r="J359" s="178"/>
      <c r="K359" s="178"/>
      <c r="L359" s="178"/>
      <c r="M359" s="178"/>
      <c r="N359" s="160" t="str">
        <f t="shared" si="33"/>
        <v/>
      </c>
      <c r="O359" s="21"/>
      <c r="P359" s="160" t="str">
        <f t="shared" si="34"/>
        <v/>
      </c>
      <c r="Q359" s="160">
        <f t="shared" si="35"/>
        <v>0</v>
      </c>
      <c r="R359" s="160" t="str">
        <f t="shared" si="36"/>
        <v/>
      </c>
      <c r="S359" s="160" t="str">
        <f t="shared" si="37"/>
        <v/>
      </c>
      <c r="T359" s="50" t="str">
        <f>IF($F359="","",IF(ISERROR(VLOOKUP(F359,PROVEEDORES!$D$8:$I$507,5,0)),1,VLOOKUP($F359,PROVEEDORES!$D$8:$I$507,5,0)))</f>
        <v/>
      </c>
    </row>
    <row r="360" spans="3:20" ht="17.45" customHeight="1" x14ac:dyDescent="0.25">
      <c r="C360" s="188"/>
      <c r="D360" s="189"/>
      <c r="E360" s="178"/>
      <c r="F360" s="178"/>
      <c r="G360" s="190">
        <f>DATOS!$E$13</f>
        <v>1</v>
      </c>
      <c r="H360" s="178"/>
      <c r="I360" s="191"/>
      <c r="J360" s="178"/>
      <c r="K360" s="178"/>
      <c r="L360" s="178"/>
      <c r="M360" s="178"/>
      <c r="N360" s="160" t="str">
        <f t="shared" si="33"/>
        <v/>
      </c>
      <c r="O360" s="21"/>
      <c r="P360" s="160" t="str">
        <f t="shared" si="34"/>
        <v/>
      </c>
      <c r="Q360" s="160">
        <f t="shared" si="35"/>
        <v>0</v>
      </c>
      <c r="R360" s="160" t="str">
        <f t="shared" si="36"/>
        <v/>
      </c>
      <c r="S360" s="160" t="str">
        <f t="shared" si="37"/>
        <v/>
      </c>
      <c r="T360" s="50" t="str">
        <f>IF($F360="","",IF(ISERROR(VLOOKUP(F360,PROVEEDORES!$D$8:$I$507,5,0)),1,VLOOKUP($F360,PROVEEDORES!$D$8:$I$507,5,0)))</f>
        <v/>
      </c>
    </row>
    <row r="361" spans="3:20" ht="17.45" customHeight="1" x14ac:dyDescent="0.25">
      <c r="C361" s="188"/>
      <c r="D361" s="189"/>
      <c r="E361" s="178"/>
      <c r="F361" s="178"/>
      <c r="G361" s="190">
        <f>DATOS!$E$13</f>
        <v>1</v>
      </c>
      <c r="H361" s="178"/>
      <c r="I361" s="191"/>
      <c r="J361" s="178"/>
      <c r="K361" s="178"/>
      <c r="L361" s="178"/>
      <c r="M361" s="178"/>
      <c r="N361" s="160" t="str">
        <f t="shared" si="33"/>
        <v/>
      </c>
      <c r="O361" s="21"/>
      <c r="P361" s="160" t="str">
        <f t="shared" si="34"/>
        <v/>
      </c>
      <c r="Q361" s="160">
        <f t="shared" si="35"/>
        <v>0</v>
      </c>
      <c r="R361" s="160" t="str">
        <f t="shared" si="36"/>
        <v/>
      </c>
      <c r="S361" s="160" t="str">
        <f t="shared" si="37"/>
        <v/>
      </c>
      <c r="T361" s="50" t="str">
        <f>IF($F361="","",IF(ISERROR(VLOOKUP(F361,PROVEEDORES!$D$8:$I$507,5,0)),1,VLOOKUP($F361,PROVEEDORES!$D$8:$I$507,5,0)))</f>
        <v/>
      </c>
    </row>
    <row r="362" spans="3:20" ht="17.45" customHeight="1" x14ac:dyDescent="0.25">
      <c r="C362" s="188"/>
      <c r="D362" s="189"/>
      <c r="E362" s="178"/>
      <c r="F362" s="178"/>
      <c r="G362" s="190">
        <f>DATOS!$E$13</f>
        <v>1</v>
      </c>
      <c r="H362" s="178"/>
      <c r="I362" s="191"/>
      <c r="J362" s="178"/>
      <c r="K362" s="178"/>
      <c r="L362" s="178"/>
      <c r="M362" s="178"/>
      <c r="N362" s="160" t="str">
        <f t="shared" si="33"/>
        <v/>
      </c>
      <c r="O362" s="21"/>
      <c r="P362" s="160" t="str">
        <f t="shared" si="34"/>
        <v/>
      </c>
      <c r="Q362" s="160">
        <f t="shared" si="35"/>
        <v>0</v>
      </c>
      <c r="R362" s="160" t="str">
        <f t="shared" si="36"/>
        <v/>
      </c>
      <c r="S362" s="160" t="str">
        <f t="shared" si="37"/>
        <v/>
      </c>
      <c r="T362" s="50" t="str">
        <f>IF($F362="","",IF(ISERROR(VLOOKUP(F362,PROVEEDORES!$D$8:$I$507,5,0)),1,VLOOKUP($F362,PROVEEDORES!$D$8:$I$507,5,0)))</f>
        <v/>
      </c>
    </row>
    <row r="363" spans="3:20" ht="17.45" customHeight="1" x14ac:dyDescent="0.25">
      <c r="C363" s="188"/>
      <c r="D363" s="189"/>
      <c r="E363" s="178"/>
      <c r="F363" s="178"/>
      <c r="G363" s="190">
        <f>DATOS!$E$13</f>
        <v>1</v>
      </c>
      <c r="H363" s="178"/>
      <c r="I363" s="191"/>
      <c r="J363" s="178"/>
      <c r="K363" s="178"/>
      <c r="L363" s="178"/>
      <c r="M363" s="178"/>
      <c r="N363" s="160" t="str">
        <f t="shared" si="33"/>
        <v/>
      </c>
      <c r="O363" s="21"/>
      <c r="P363" s="160" t="str">
        <f t="shared" si="34"/>
        <v/>
      </c>
      <c r="Q363" s="160">
        <f t="shared" si="35"/>
        <v>0</v>
      </c>
      <c r="R363" s="160" t="str">
        <f t="shared" si="36"/>
        <v/>
      </c>
      <c r="S363" s="160" t="str">
        <f t="shared" si="37"/>
        <v/>
      </c>
      <c r="T363" s="50" t="str">
        <f>IF($F363="","",IF(ISERROR(VLOOKUP(F363,PROVEEDORES!$D$8:$I$507,5,0)),1,VLOOKUP($F363,PROVEEDORES!$D$8:$I$507,5,0)))</f>
        <v/>
      </c>
    </row>
    <row r="364" spans="3:20" ht="17.45" customHeight="1" x14ac:dyDescent="0.25">
      <c r="C364" s="188"/>
      <c r="D364" s="189"/>
      <c r="E364" s="178"/>
      <c r="F364" s="178"/>
      <c r="G364" s="190">
        <f>DATOS!$E$13</f>
        <v>1</v>
      </c>
      <c r="H364" s="178"/>
      <c r="I364" s="191"/>
      <c r="J364" s="178"/>
      <c r="K364" s="178"/>
      <c r="L364" s="178"/>
      <c r="M364" s="178"/>
      <c r="N364" s="160" t="str">
        <f t="shared" si="33"/>
        <v/>
      </c>
      <c r="O364" s="21"/>
      <c r="P364" s="160" t="str">
        <f t="shared" si="34"/>
        <v/>
      </c>
      <c r="Q364" s="160">
        <f t="shared" si="35"/>
        <v>0</v>
      </c>
      <c r="R364" s="160" t="str">
        <f t="shared" si="36"/>
        <v/>
      </c>
      <c r="S364" s="160" t="str">
        <f t="shared" si="37"/>
        <v/>
      </c>
      <c r="T364" s="50" t="str">
        <f>IF($F364="","",IF(ISERROR(VLOOKUP(F364,PROVEEDORES!$D$8:$I$507,5,0)),1,VLOOKUP($F364,PROVEEDORES!$D$8:$I$507,5,0)))</f>
        <v/>
      </c>
    </row>
    <row r="365" spans="3:20" ht="17.45" customHeight="1" x14ac:dyDescent="0.25">
      <c r="C365" s="188"/>
      <c r="D365" s="189"/>
      <c r="E365" s="178"/>
      <c r="F365" s="178"/>
      <c r="G365" s="190">
        <f>DATOS!$E$13</f>
        <v>1</v>
      </c>
      <c r="H365" s="178"/>
      <c r="I365" s="191"/>
      <c r="J365" s="178"/>
      <c r="K365" s="178"/>
      <c r="L365" s="178"/>
      <c r="M365" s="178"/>
      <c r="N365" s="160" t="str">
        <f t="shared" si="33"/>
        <v/>
      </c>
      <c r="O365" s="21"/>
      <c r="P365" s="160" t="str">
        <f t="shared" si="34"/>
        <v/>
      </c>
      <c r="Q365" s="160">
        <f t="shared" si="35"/>
        <v>0</v>
      </c>
      <c r="R365" s="160" t="str">
        <f t="shared" si="36"/>
        <v/>
      </c>
      <c r="S365" s="160" t="str">
        <f t="shared" si="37"/>
        <v/>
      </c>
      <c r="T365" s="50" t="str">
        <f>IF($F365="","",IF(ISERROR(VLOOKUP(F365,PROVEEDORES!$D$8:$I$507,5,0)),1,VLOOKUP($F365,PROVEEDORES!$D$8:$I$507,5,0)))</f>
        <v/>
      </c>
    </row>
    <row r="366" spans="3:20" ht="17.45" customHeight="1" x14ac:dyDescent="0.25">
      <c r="C366" s="188"/>
      <c r="D366" s="189"/>
      <c r="E366" s="178"/>
      <c r="F366" s="178"/>
      <c r="G366" s="190">
        <f>DATOS!$E$13</f>
        <v>1</v>
      </c>
      <c r="H366" s="178"/>
      <c r="I366" s="191"/>
      <c r="J366" s="178"/>
      <c r="K366" s="178"/>
      <c r="L366" s="178"/>
      <c r="M366" s="178"/>
      <c r="N366" s="160" t="str">
        <f t="shared" si="33"/>
        <v/>
      </c>
      <c r="O366" s="21"/>
      <c r="P366" s="160" t="str">
        <f t="shared" si="34"/>
        <v/>
      </c>
      <c r="Q366" s="160">
        <f t="shared" si="35"/>
        <v>0</v>
      </c>
      <c r="R366" s="160" t="str">
        <f t="shared" si="36"/>
        <v/>
      </c>
      <c r="S366" s="160" t="str">
        <f t="shared" si="37"/>
        <v/>
      </c>
      <c r="T366" s="50" t="str">
        <f>IF($F366="","",IF(ISERROR(VLOOKUP(F366,PROVEEDORES!$D$8:$I$507,5,0)),1,VLOOKUP($F366,PROVEEDORES!$D$8:$I$507,5,0)))</f>
        <v/>
      </c>
    </row>
    <row r="367" spans="3:20" ht="17.45" customHeight="1" x14ac:dyDescent="0.25">
      <c r="C367" s="188"/>
      <c r="D367" s="189"/>
      <c r="E367" s="178"/>
      <c r="F367" s="178"/>
      <c r="G367" s="190">
        <f>DATOS!$E$13</f>
        <v>1</v>
      </c>
      <c r="H367" s="178"/>
      <c r="I367" s="191"/>
      <c r="J367" s="178"/>
      <c r="K367" s="178"/>
      <c r="L367" s="178"/>
      <c r="M367" s="178"/>
      <c r="N367" s="160" t="str">
        <f t="shared" si="33"/>
        <v/>
      </c>
      <c r="O367" s="21"/>
      <c r="P367" s="160" t="str">
        <f t="shared" si="34"/>
        <v/>
      </c>
      <c r="Q367" s="160">
        <f t="shared" si="35"/>
        <v>0</v>
      </c>
      <c r="R367" s="160" t="str">
        <f t="shared" si="36"/>
        <v/>
      </c>
      <c r="S367" s="160" t="str">
        <f t="shared" si="37"/>
        <v/>
      </c>
      <c r="T367" s="50" t="str">
        <f>IF($F367="","",IF(ISERROR(VLOOKUP(F367,PROVEEDORES!$D$8:$I$507,5,0)),1,VLOOKUP($F367,PROVEEDORES!$D$8:$I$507,5,0)))</f>
        <v/>
      </c>
    </row>
    <row r="368" spans="3:20" ht="17.45" customHeight="1" x14ac:dyDescent="0.25">
      <c r="C368" s="188"/>
      <c r="D368" s="189"/>
      <c r="E368" s="178"/>
      <c r="F368" s="178"/>
      <c r="G368" s="190">
        <f>DATOS!$E$13</f>
        <v>1</v>
      </c>
      <c r="H368" s="178"/>
      <c r="I368" s="191"/>
      <c r="J368" s="178"/>
      <c r="K368" s="178"/>
      <c r="L368" s="178"/>
      <c r="M368" s="178"/>
      <c r="N368" s="160" t="str">
        <f t="shared" si="33"/>
        <v/>
      </c>
      <c r="O368" s="21"/>
      <c r="P368" s="160" t="str">
        <f t="shared" si="34"/>
        <v/>
      </c>
      <c r="Q368" s="160">
        <f t="shared" si="35"/>
        <v>0</v>
      </c>
      <c r="R368" s="160" t="str">
        <f t="shared" si="36"/>
        <v/>
      </c>
      <c r="S368" s="160" t="str">
        <f t="shared" si="37"/>
        <v/>
      </c>
      <c r="T368" s="50" t="str">
        <f>IF($F368="","",IF(ISERROR(VLOOKUP(F368,PROVEEDORES!$D$8:$I$507,5,0)),1,VLOOKUP($F368,PROVEEDORES!$D$8:$I$507,5,0)))</f>
        <v/>
      </c>
    </row>
    <row r="369" spans="3:20" ht="17.45" customHeight="1" x14ac:dyDescent="0.25">
      <c r="C369" s="188"/>
      <c r="D369" s="189"/>
      <c r="E369" s="178"/>
      <c r="F369" s="178"/>
      <c r="G369" s="190">
        <f>DATOS!$E$13</f>
        <v>1</v>
      </c>
      <c r="H369" s="178"/>
      <c r="I369" s="191"/>
      <c r="J369" s="178"/>
      <c r="K369" s="178"/>
      <c r="L369" s="178"/>
      <c r="M369" s="178"/>
      <c r="N369" s="160" t="str">
        <f t="shared" si="33"/>
        <v/>
      </c>
      <c r="O369" s="21"/>
      <c r="P369" s="160" t="str">
        <f t="shared" si="34"/>
        <v/>
      </c>
      <c r="Q369" s="160">
        <f t="shared" si="35"/>
        <v>0</v>
      </c>
      <c r="R369" s="160" t="str">
        <f t="shared" si="36"/>
        <v/>
      </c>
      <c r="S369" s="160" t="str">
        <f t="shared" si="37"/>
        <v/>
      </c>
      <c r="T369" s="50" t="str">
        <f>IF($F369="","",IF(ISERROR(VLOOKUP(F369,PROVEEDORES!$D$8:$I$507,5,0)),1,VLOOKUP($F369,PROVEEDORES!$D$8:$I$507,5,0)))</f>
        <v/>
      </c>
    </row>
    <row r="370" spans="3:20" ht="17.45" customHeight="1" x14ac:dyDescent="0.25">
      <c r="C370" s="188"/>
      <c r="D370" s="189"/>
      <c r="E370" s="178"/>
      <c r="F370" s="178"/>
      <c r="G370" s="190">
        <f>DATOS!$E$13</f>
        <v>1</v>
      </c>
      <c r="H370" s="178"/>
      <c r="I370" s="191"/>
      <c r="J370" s="178"/>
      <c r="K370" s="178"/>
      <c r="L370" s="178"/>
      <c r="M370" s="178"/>
      <c r="N370" s="160" t="str">
        <f t="shared" si="33"/>
        <v/>
      </c>
      <c r="O370" s="21"/>
      <c r="P370" s="160" t="str">
        <f t="shared" si="34"/>
        <v/>
      </c>
      <c r="Q370" s="160">
        <f t="shared" si="35"/>
        <v>0</v>
      </c>
      <c r="R370" s="160" t="str">
        <f t="shared" si="36"/>
        <v/>
      </c>
      <c r="S370" s="160" t="str">
        <f t="shared" si="37"/>
        <v/>
      </c>
      <c r="T370" s="50" t="str">
        <f>IF($F370="","",IF(ISERROR(VLOOKUP(F370,PROVEEDORES!$D$8:$I$507,5,0)),1,VLOOKUP($F370,PROVEEDORES!$D$8:$I$507,5,0)))</f>
        <v/>
      </c>
    </row>
    <row r="371" spans="3:20" ht="17.45" customHeight="1" x14ac:dyDescent="0.25">
      <c r="C371" s="188"/>
      <c r="D371" s="189"/>
      <c r="E371" s="178"/>
      <c r="F371" s="178"/>
      <c r="G371" s="190">
        <f>DATOS!$E$13</f>
        <v>1</v>
      </c>
      <c r="H371" s="178"/>
      <c r="I371" s="191"/>
      <c r="J371" s="178"/>
      <c r="K371" s="178"/>
      <c r="L371" s="178"/>
      <c r="M371" s="178"/>
      <c r="N371" s="160" t="str">
        <f t="shared" si="33"/>
        <v/>
      </c>
      <c r="O371" s="21"/>
      <c r="P371" s="160" t="str">
        <f t="shared" si="34"/>
        <v/>
      </c>
      <c r="Q371" s="160">
        <f t="shared" si="35"/>
        <v>0</v>
      </c>
      <c r="R371" s="160" t="str">
        <f t="shared" si="36"/>
        <v/>
      </c>
      <c r="S371" s="160" t="str">
        <f t="shared" si="37"/>
        <v/>
      </c>
      <c r="T371" s="50" t="str">
        <f>IF($F371="","",IF(ISERROR(VLOOKUP(F371,PROVEEDORES!$D$8:$I$507,5,0)),1,VLOOKUP($F371,PROVEEDORES!$D$8:$I$507,5,0)))</f>
        <v/>
      </c>
    </row>
    <row r="372" spans="3:20" ht="17.45" customHeight="1" x14ac:dyDescent="0.25">
      <c r="C372" s="188"/>
      <c r="D372" s="189"/>
      <c r="E372" s="178"/>
      <c r="F372" s="178"/>
      <c r="G372" s="190">
        <f>DATOS!$E$13</f>
        <v>1</v>
      </c>
      <c r="H372" s="178"/>
      <c r="I372" s="191"/>
      <c r="J372" s="178"/>
      <c r="K372" s="178"/>
      <c r="L372" s="178"/>
      <c r="M372" s="178"/>
      <c r="N372" s="160" t="str">
        <f t="shared" si="33"/>
        <v/>
      </c>
      <c r="O372" s="21"/>
      <c r="P372" s="160" t="str">
        <f t="shared" si="34"/>
        <v/>
      </c>
      <c r="Q372" s="160">
        <f t="shared" si="35"/>
        <v>0</v>
      </c>
      <c r="R372" s="160" t="str">
        <f t="shared" si="36"/>
        <v/>
      </c>
      <c r="S372" s="160" t="str">
        <f t="shared" si="37"/>
        <v/>
      </c>
      <c r="T372" s="50" t="str">
        <f>IF($F372="","",IF(ISERROR(VLOOKUP(F372,PROVEEDORES!$D$8:$I$507,5,0)),1,VLOOKUP($F372,PROVEEDORES!$D$8:$I$507,5,0)))</f>
        <v/>
      </c>
    </row>
    <row r="373" spans="3:20" ht="17.45" customHeight="1" x14ac:dyDescent="0.25">
      <c r="C373" s="188"/>
      <c r="D373" s="189"/>
      <c r="E373" s="178"/>
      <c r="F373" s="178"/>
      <c r="G373" s="190">
        <f>DATOS!$E$13</f>
        <v>1</v>
      </c>
      <c r="H373" s="178"/>
      <c r="I373" s="191"/>
      <c r="J373" s="178"/>
      <c r="K373" s="178"/>
      <c r="L373" s="178"/>
      <c r="M373" s="178"/>
      <c r="N373" s="160" t="str">
        <f t="shared" si="33"/>
        <v/>
      </c>
      <c r="O373" s="21"/>
      <c r="P373" s="160" t="str">
        <f t="shared" si="34"/>
        <v/>
      </c>
      <c r="Q373" s="160">
        <f t="shared" si="35"/>
        <v>0</v>
      </c>
      <c r="R373" s="160" t="str">
        <f t="shared" si="36"/>
        <v/>
      </c>
      <c r="S373" s="160" t="str">
        <f t="shared" si="37"/>
        <v/>
      </c>
      <c r="T373" s="50" t="str">
        <f>IF($F373="","",IF(ISERROR(VLOOKUP(F373,PROVEEDORES!$D$8:$I$507,5,0)),1,VLOOKUP($F373,PROVEEDORES!$D$8:$I$507,5,0)))</f>
        <v/>
      </c>
    </row>
    <row r="374" spans="3:20" ht="17.45" customHeight="1" x14ac:dyDescent="0.25">
      <c r="C374" s="188"/>
      <c r="D374" s="189"/>
      <c r="E374" s="178"/>
      <c r="F374" s="178"/>
      <c r="G374" s="190">
        <f>DATOS!$E$13</f>
        <v>1</v>
      </c>
      <c r="H374" s="178"/>
      <c r="I374" s="191"/>
      <c r="J374" s="178"/>
      <c r="K374" s="178"/>
      <c r="L374" s="178"/>
      <c r="M374" s="178"/>
      <c r="N374" s="160" t="str">
        <f t="shared" si="33"/>
        <v/>
      </c>
      <c r="O374" s="21"/>
      <c r="P374" s="160" t="str">
        <f t="shared" si="34"/>
        <v/>
      </c>
      <c r="Q374" s="160">
        <f t="shared" si="35"/>
        <v>0</v>
      </c>
      <c r="R374" s="160" t="str">
        <f t="shared" si="36"/>
        <v/>
      </c>
      <c r="S374" s="160" t="str">
        <f t="shared" si="37"/>
        <v/>
      </c>
      <c r="T374" s="50" t="str">
        <f>IF($F374="","",IF(ISERROR(VLOOKUP(F374,PROVEEDORES!$D$8:$I$507,5,0)),1,VLOOKUP($F374,PROVEEDORES!$D$8:$I$507,5,0)))</f>
        <v/>
      </c>
    </row>
    <row r="375" spans="3:20" ht="17.45" customHeight="1" x14ac:dyDescent="0.25">
      <c r="C375" s="188"/>
      <c r="D375" s="189"/>
      <c r="E375" s="178"/>
      <c r="F375" s="178"/>
      <c r="G375" s="190">
        <f>DATOS!$E$13</f>
        <v>1</v>
      </c>
      <c r="H375" s="178"/>
      <c r="I375" s="191"/>
      <c r="J375" s="178"/>
      <c r="K375" s="178"/>
      <c r="L375" s="178"/>
      <c r="M375" s="178"/>
      <c r="N375" s="160" t="str">
        <f t="shared" si="33"/>
        <v/>
      </c>
      <c r="O375" s="21"/>
      <c r="P375" s="160" t="str">
        <f t="shared" si="34"/>
        <v/>
      </c>
      <c r="Q375" s="160">
        <f t="shared" si="35"/>
        <v>0</v>
      </c>
      <c r="R375" s="160" t="str">
        <f t="shared" si="36"/>
        <v/>
      </c>
      <c r="S375" s="160" t="str">
        <f t="shared" si="37"/>
        <v/>
      </c>
      <c r="T375" s="50" t="str">
        <f>IF($F375="","",IF(ISERROR(VLOOKUP(F375,PROVEEDORES!$D$8:$I$507,5,0)),1,VLOOKUP($F375,PROVEEDORES!$D$8:$I$507,5,0)))</f>
        <v/>
      </c>
    </row>
    <row r="376" spans="3:20" ht="17.45" customHeight="1" x14ac:dyDescent="0.25">
      <c r="C376" s="188"/>
      <c r="D376" s="189"/>
      <c r="E376" s="178"/>
      <c r="F376" s="178"/>
      <c r="G376" s="190">
        <f>DATOS!$E$13</f>
        <v>1</v>
      </c>
      <c r="H376" s="178"/>
      <c r="I376" s="191"/>
      <c r="J376" s="178"/>
      <c r="K376" s="178"/>
      <c r="L376" s="178"/>
      <c r="M376" s="178"/>
      <c r="N376" s="160" t="str">
        <f t="shared" si="33"/>
        <v/>
      </c>
      <c r="O376" s="21"/>
      <c r="P376" s="160" t="str">
        <f t="shared" si="34"/>
        <v/>
      </c>
      <c r="Q376" s="160">
        <f t="shared" si="35"/>
        <v>0</v>
      </c>
      <c r="R376" s="160" t="str">
        <f t="shared" si="36"/>
        <v/>
      </c>
      <c r="S376" s="160" t="str">
        <f t="shared" si="37"/>
        <v/>
      </c>
      <c r="T376" s="50" t="str">
        <f>IF($F376="","",IF(ISERROR(VLOOKUP(F376,PROVEEDORES!$D$8:$I$507,5,0)),1,VLOOKUP($F376,PROVEEDORES!$D$8:$I$507,5,0)))</f>
        <v/>
      </c>
    </row>
    <row r="377" spans="3:20" ht="17.45" customHeight="1" x14ac:dyDescent="0.25">
      <c r="C377" s="188"/>
      <c r="D377" s="189"/>
      <c r="E377" s="178"/>
      <c r="F377" s="178"/>
      <c r="G377" s="190">
        <f>DATOS!$E$13</f>
        <v>1</v>
      </c>
      <c r="H377" s="178"/>
      <c r="I377" s="191"/>
      <c r="J377" s="178"/>
      <c r="K377" s="178"/>
      <c r="L377" s="178"/>
      <c r="M377" s="178"/>
      <c r="N377" s="160" t="str">
        <f t="shared" si="33"/>
        <v/>
      </c>
      <c r="O377" s="21"/>
      <c r="P377" s="160" t="str">
        <f t="shared" si="34"/>
        <v/>
      </c>
      <c r="Q377" s="160">
        <f t="shared" si="35"/>
        <v>0</v>
      </c>
      <c r="R377" s="160" t="str">
        <f t="shared" si="36"/>
        <v/>
      </c>
      <c r="S377" s="160" t="str">
        <f t="shared" si="37"/>
        <v/>
      </c>
      <c r="T377" s="50" t="str">
        <f>IF($F377="","",IF(ISERROR(VLOOKUP(F377,PROVEEDORES!$D$8:$I$507,5,0)),1,VLOOKUP($F377,PROVEEDORES!$D$8:$I$507,5,0)))</f>
        <v/>
      </c>
    </row>
    <row r="378" spans="3:20" ht="17.45" customHeight="1" x14ac:dyDescent="0.25">
      <c r="C378" s="188"/>
      <c r="D378" s="189"/>
      <c r="E378" s="178"/>
      <c r="F378" s="178"/>
      <c r="G378" s="190">
        <f>DATOS!$E$13</f>
        <v>1</v>
      </c>
      <c r="H378" s="178"/>
      <c r="I378" s="191"/>
      <c r="J378" s="178"/>
      <c r="K378" s="178"/>
      <c r="L378" s="178"/>
      <c r="M378" s="178"/>
      <c r="N378" s="160" t="str">
        <f t="shared" si="33"/>
        <v/>
      </c>
      <c r="O378" s="21"/>
      <c r="P378" s="160" t="str">
        <f t="shared" si="34"/>
        <v/>
      </c>
      <c r="Q378" s="160">
        <f t="shared" si="35"/>
        <v>0</v>
      </c>
      <c r="R378" s="160" t="str">
        <f t="shared" si="36"/>
        <v/>
      </c>
      <c r="S378" s="160" t="str">
        <f t="shared" si="37"/>
        <v/>
      </c>
      <c r="T378" s="50" t="str">
        <f>IF($F378="","",IF(ISERROR(VLOOKUP(F378,PROVEEDORES!$D$8:$I$507,5,0)),1,VLOOKUP($F378,PROVEEDORES!$D$8:$I$507,5,0)))</f>
        <v/>
      </c>
    </row>
    <row r="379" spans="3:20" ht="17.45" customHeight="1" x14ac:dyDescent="0.25">
      <c r="C379" s="188"/>
      <c r="D379" s="189"/>
      <c r="E379" s="178"/>
      <c r="F379" s="178"/>
      <c r="G379" s="190">
        <f>DATOS!$E$13</f>
        <v>1</v>
      </c>
      <c r="H379" s="178"/>
      <c r="I379" s="191"/>
      <c r="J379" s="178"/>
      <c r="K379" s="178"/>
      <c r="L379" s="178"/>
      <c r="M379" s="178"/>
      <c r="N379" s="160" t="str">
        <f t="shared" si="33"/>
        <v/>
      </c>
      <c r="O379" s="21"/>
      <c r="P379" s="160" t="str">
        <f t="shared" si="34"/>
        <v/>
      </c>
      <c r="Q379" s="160">
        <f t="shared" si="35"/>
        <v>0</v>
      </c>
      <c r="R379" s="160" t="str">
        <f t="shared" si="36"/>
        <v/>
      </c>
      <c r="S379" s="160" t="str">
        <f t="shared" si="37"/>
        <v/>
      </c>
      <c r="T379" s="50" t="str">
        <f>IF($F379="","",IF(ISERROR(VLOOKUP(F379,PROVEEDORES!$D$8:$I$507,5,0)),1,VLOOKUP($F379,PROVEEDORES!$D$8:$I$507,5,0)))</f>
        <v/>
      </c>
    </row>
    <row r="380" spans="3:20" ht="17.45" customHeight="1" x14ac:dyDescent="0.25">
      <c r="C380" s="188"/>
      <c r="D380" s="189"/>
      <c r="E380" s="178"/>
      <c r="F380" s="178"/>
      <c r="G380" s="190">
        <f>DATOS!$E$13</f>
        <v>1</v>
      </c>
      <c r="H380" s="178"/>
      <c r="I380" s="191"/>
      <c r="J380" s="178"/>
      <c r="K380" s="178"/>
      <c r="L380" s="178"/>
      <c r="M380" s="178"/>
      <c r="N380" s="160" t="str">
        <f t="shared" si="33"/>
        <v/>
      </c>
      <c r="O380" s="21"/>
      <c r="P380" s="160" t="str">
        <f t="shared" si="34"/>
        <v/>
      </c>
      <c r="Q380" s="160">
        <f t="shared" si="35"/>
        <v>0</v>
      </c>
      <c r="R380" s="160" t="str">
        <f t="shared" si="36"/>
        <v/>
      </c>
      <c r="S380" s="160" t="str">
        <f t="shared" si="37"/>
        <v/>
      </c>
      <c r="T380" s="50" t="str">
        <f>IF($F380="","",IF(ISERROR(VLOOKUP(F380,PROVEEDORES!$D$8:$I$507,5,0)),1,VLOOKUP($F380,PROVEEDORES!$D$8:$I$507,5,0)))</f>
        <v/>
      </c>
    </row>
    <row r="381" spans="3:20" ht="17.45" customHeight="1" x14ac:dyDescent="0.25">
      <c r="C381" s="188"/>
      <c r="D381" s="189"/>
      <c r="E381" s="178"/>
      <c r="F381" s="178"/>
      <c r="G381" s="190">
        <f>DATOS!$E$13</f>
        <v>1</v>
      </c>
      <c r="H381" s="178"/>
      <c r="I381" s="191"/>
      <c r="J381" s="178"/>
      <c r="K381" s="178"/>
      <c r="L381" s="178"/>
      <c r="M381" s="178"/>
      <c r="N381" s="160" t="str">
        <f t="shared" si="33"/>
        <v/>
      </c>
      <c r="O381" s="21"/>
      <c r="P381" s="160" t="str">
        <f t="shared" si="34"/>
        <v/>
      </c>
      <c r="Q381" s="160">
        <f t="shared" si="35"/>
        <v>0</v>
      </c>
      <c r="R381" s="160" t="str">
        <f t="shared" si="36"/>
        <v/>
      </c>
      <c r="S381" s="160" t="str">
        <f t="shared" si="37"/>
        <v/>
      </c>
      <c r="T381" s="50" t="str">
        <f>IF($F381="","",IF(ISERROR(VLOOKUP(F381,PROVEEDORES!$D$8:$I$507,5,0)),1,VLOOKUP($F381,PROVEEDORES!$D$8:$I$507,5,0)))</f>
        <v/>
      </c>
    </row>
    <row r="382" spans="3:20" ht="17.45" customHeight="1" x14ac:dyDescent="0.25">
      <c r="C382" s="188"/>
      <c r="D382" s="189"/>
      <c r="E382" s="178"/>
      <c r="F382" s="178"/>
      <c r="G382" s="190">
        <f>DATOS!$E$13</f>
        <v>1</v>
      </c>
      <c r="H382" s="178"/>
      <c r="I382" s="191"/>
      <c r="J382" s="178"/>
      <c r="K382" s="178"/>
      <c r="L382" s="178"/>
      <c r="M382" s="178"/>
      <c r="N382" s="160" t="str">
        <f t="shared" si="33"/>
        <v/>
      </c>
      <c r="O382" s="21"/>
      <c r="P382" s="160" t="str">
        <f t="shared" si="34"/>
        <v/>
      </c>
      <c r="Q382" s="160">
        <f t="shared" si="35"/>
        <v>0</v>
      </c>
      <c r="R382" s="160" t="str">
        <f t="shared" si="36"/>
        <v/>
      </c>
      <c r="S382" s="160" t="str">
        <f t="shared" si="37"/>
        <v/>
      </c>
      <c r="T382" s="50" t="str">
        <f>IF($F382="","",IF(ISERROR(VLOOKUP(F382,PROVEEDORES!$D$8:$I$507,5,0)),1,VLOOKUP($F382,PROVEEDORES!$D$8:$I$507,5,0)))</f>
        <v/>
      </c>
    </row>
    <row r="383" spans="3:20" ht="17.45" customHeight="1" x14ac:dyDescent="0.25">
      <c r="C383" s="188"/>
      <c r="D383" s="189"/>
      <c r="E383" s="178"/>
      <c r="F383" s="178"/>
      <c r="G383" s="190">
        <f>DATOS!$E$13</f>
        <v>1</v>
      </c>
      <c r="H383" s="178"/>
      <c r="I383" s="191"/>
      <c r="J383" s="178"/>
      <c r="K383" s="178"/>
      <c r="L383" s="178"/>
      <c r="M383" s="178"/>
      <c r="N383" s="160" t="str">
        <f t="shared" si="33"/>
        <v/>
      </c>
      <c r="O383" s="21"/>
      <c r="P383" s="160" t="str">
        <f t="shared" si="34"/>
        <v/>
      </c>
      <c r="Q383" s="160">
        <f t="shared" si="35"/>
        <v>0</v>
      </c>
      <c r="R383" s="160" t="str">
        <f t="shared" si="36"/>
        <v/>
      </c>
      <c r="S383" s="160" t="str">
        <f t="shared" si="37"/>
        <v/>
      </c>
      <c r="T383" s="50" t="str">
        <f>IF($F383="","",IF(ISERROR(VLOOKUP(F383,PROVEEDORES!$D$8:$I$507,5,0)),1,VLOOKUP($F383,PROVEEDORES!$D$8:$I$507,5,0)))</f>
        <v/>
      </c>
    </row>
    <row r="384" spans="3:20" ht="17.45" customHeight="1" x14ac:dyDescent="0.25">
      <c r="C384" s="188"/>
      <c r="D384" s="189"/>
      <c r="E384" s="178"/>
      <c r="F384" s="178"/>
      <c r="G384" s="190">
        <f>DATOS!$E$13</f>
        <v>1</v>
      </c>
      <c r="H384" s="178"/>
      <c r="I384" s="191"/>
      <c r="J384" s="178"/>
      <c r="K384" s="178"/>
      <c r="L384" s="178"/>
      <c r="M384" s="178"/>
      <c r="N384" s="160" t="str">
        <f t="shared" si="33"/>
        <v/>
      </c>
      <c r="O384" s="21"/>
      <c r="P384" s="160" t="str">
        <f t="shared" si="34"/>
        <v/>
      </c>
      <c r="Q384" s="160">
        <f t="shared" si="35"/>
        <v>0</v>
      </c>
      <c r="R384" s="160" t="str">
        <f t="shared" si="36"/>
        <v/>
      </c>
      <c r="S384" s="160" t="str">
        <f t="shared" si="37"/>
        <v/>
      </c>
      <c r="T384" s="50" t="str">
        <f>IF($F384="","",IF(ISERROR(VLOOKUP(F384,PROVEEDORES!$D$8:$I$507,5,0)),1,VLOOKUP($F384,PROVEEDORES!$D$8:$I$507,5,0)))</f>
        <v/>
      </c>
    </row>
    <row r="385" spans="3:20" ht="17.45" customHeight="1" x14ac:dyDescent="0.25">
      <c r="C385" s="188"/>
      <c r="D385" s="189"/>
      <c r="E385" s="178"/>
      <c r="F385" s="178"/>
      <c r="G385" s="190">
        <f>DATOS!$E$13</f>
        <v>1</v>
      </c>
      <c r="H385" s="178"/>
      <c r="I385" s="191"/>
      <c r="J385" s="178"/>
      <c r="K385" s="178"/>
      <c r="L385" s="178"/>
      <c r="M385" s="178"/>
      <c r="N385" s="160" t="str">
        <f t="shared" si="33"/>
        <v/>
      </c>
      <c r="O385" s="21"/>
      <c r="P385" s="160" t="str">
        <f t="shared" si="34"/>
        <v/>
      </c>
      <c r="Q385" s="160">
        <f t="shared" si="35"/>
        <v>0</v>
      </c>
      <c r="R385" s="160" t="str">
        <f t="shared" si="36"/>
        <v/>
      </c>
      <c r="S385" s="160" t="str">
        <f t="shared" si="37"/>
        <v/>
      </c>
      <c r="T385" s="50" t="str">
        <f>IF($F385="","",IF(ISERROR(VLOOKUP(F385,PROVEEDORES!$D$8:$I$507,5,0)),1,VLOOKUP($F385,PROVEEDORES!$D$8:$I$507,5,0)))</f>
        <v/>
      </c>
    </row>
    <row r="386" spans="3:20" ht="17.45" customHeight="1" x14ac:dyDescent="0.25">
      <c r="C386" s="188"/>
      <c r="D386" s="189"/>
      <c r="E386" s="178"/>
      <c r="F386" s="178"/>
      <c r="G386" s="190">
        <f>DATOS!$E$13</f>
        <v>1</v>
      </c>
      <c r="H386" s="178"/>
      <c r="I386" s="191"/>
      <c r="J386" s="178"/>
      <c r="K386" s="178"/>
      <c r="L386" s="178"/>
      <c r="M386" s="178"/>
      <c r="N386" s="160" t="str">
        <f t="shared" si="33"/>
        <v/>
      </c>
      <c r="O386" s="21"/>
      <c r="P386" s="160" t="str">
        <f t="shared" si="34"/>
        <v/>
      </c>
      <c r="Q386" s="160">
        <f t="shared" si="35"/>
        <v>0</v>
      </c>
      <c r="R386" s="160" t="str">
        <f t="shared" si="36"/>
        <v/>
      </c>
      <c r="S386" s="160" t="str">
        <f t="shared" si="37"/>
        <v/>
      </c>
      <c r="T386" s="50" t="str">
        <f>IF($F386="","",IF(ISERROR(VLOOKUP(F386,PROVEEDORES!$D$8:$I$507,5,0)),1,VLOOKUP($F386,PROVEEDORES!$D$8:$I$507,5,0)))</f>
        <v/>
      </c>
    </row>
    <row r="387" spans="3:20" ht="17.45" customHeight="1" x14ac:dyDescent="0.25">
      <c r="C387" s="188"/>
      <c r="D387" s="189"/>
      <c r="E387" s="178"/>
      <c r="F387" s="178"/>
      <c r="G387" s="190">
        <f>DATOS!$E$13</f>
        <v>1</v>
      </c>
      <c r="H387" s="178"/>
      <c r="I387" s="191"/>
      <c r="J387" s="178"/>
      <c r="K387" s="178"/>
      <c r="L387" s="178"/>
      <c r="M387" s="178"/>
      <c r="N387" s="160" t="str">
        <f t="shared" si="33"/>
        <v/>
      </c>
      <c r="O387" s="21"/>
      <c r="P387" s="160" t="str">
        <f t="shared" si="34"/>
        <v/>
      </c>
      <c r="Q387" s="160">
        <f t="shared" si="35"/>
        <v>0</v>
      </c>
      <c r="R387" s="160" t="str">
        <f t="shared" si="36"/>
        <v/>
      </c>
      <c r="S387" s="160" t="str">
        <f t="shared" si="37"/>
        <v/>
      </c>
      <c r="T387" s="50" t="str">
        <f>IF($F387="","",IF(ISERROR(VLOOKUP(F387,PROVEEDORES!$D$8:$I$507,5,0)),1,VLOOKUP($F387,PROVEEDORES!$D$8:$I$507,5,0)))</f>
        <v/>
      </c>
    </row>
    <row r="388" spans="3:20" ht="17.45" customHeight="1" x14ac:dyDescent="0.25">
      <c r="C388" s="188"/>
      <c r="D388" s="189"/>
      <c r="E388" s="178"/>
      <c r="F388" s="178"/>
      <c r="G388" s="190">
        <f>DATOS!$E$13</f>
        <v>1</v>
      </c>
      <c r="H388" s="178"/>
      <c r="I388" s="191"/>
      <c r="J388" s="178"/>
      <c r="K388" s="178"/>
      <c r="L388" s="178"/>
      <c r="M388" s="178"/>
      <c r="N388" s="160" t="str">
        <f t="shared" si="33"/>
        <v/>
      </c>
      <c r="O388" s="21"/>
      <c r="P388" s="160" t="str">
        <f t="shared" si="34"/>
        <v/>
      </c>
      <c r="Q388" s="160">
        <f t="shared" si="35"/>
        <v>0</v>
      </c>
      <c r="R388" s="160" t="str">
        <f t="shared" si="36"/>
        <v/>
      </c>
      <c r="S388" s="160" t="str">
        <f t="shared" si="37"/>
        <v/>
      </c>
      <c r="T388" s="50" t="str">
        <f>IF($F388="","",IF(ISERROR(VLOOKUP(F388,PROVEEDORES!$D$8:$I$507,5,0)),1,VLOOKUP($F388,PROVEEDORES!$D$8:$I$507,5,0)))</f>
        <v/>
      </c>
    </row>
    <row r="389" spans="3:20" ht="17.45" customHeight="1" x14ac:dyDescent="0.25">
      <c r="C389" s="188"/>
      <c r="D389" s="189"/>
      <c r="E389" s="178"/>
      <c r="F389" s="178"/>
      <c r="G389" s="190">
        <f>DATOS!$E$13</f>
        <v>1</v>
      </c>
      <c r="H389" s="178"/>
      <c r="I389" s="191"/>
      <c r="J389" s="178"/>
      <c r="K389" s="178"/>
      <c r="L389" s="178"/>
      <c r="M389" s="178"/>
      <c r="N389" s="160" t="str">
        <f t="shared" si="33"/>
        <v/>
      </c>
      <c r="O389" s="21"/>
      <c r="P389" s="160" t="str">
        <f t="shared" si="34"/>
        <v/>
      </c>
      <c r="Q389" s="160">
        <f t="shared" si="35"/>
        <v>0</v>
      </c>
      <c r="R389" s="160" t="str">
        <f t="shared" si="36"/>
        <v/>
      </c>
      <c r="S389" s="160" t="str">
        <f t="shared" si="37"/>
        <v/>
      </c>
      <c r="T389" s="50" t="str">
        <f>IF($F389="","",IF(ISERROR(VLOOKUP(F389,PROVEEDORES!$D$8:$I$507,5,0)),1,VLOOKUP($F389,PROVEEDORES!$D$8:$I$507,5,0)))</f>
        <v/>
      </c>
    </row>
    <row r="390" spans="3:20" ht="17.45" customHeight="1" x14ac:dyDescent="0.25">
      <c r="C390" s="188"/>
      <c r="D390" s="189"/>
      <c r="E390" s="178"/>
      <c r="F390" s="178"/>
      <c r="G390" s="190">
        <f>DATOS!$E$13</f>
        <v>1</v>
      </c>
      <c r="H390" s="178"/>
      <c r="I390" s="191"/>
      <c r="J390" s="178"/>
      <c r="K390" s="178"/>
      <c r="L390" s="178"/>
      <c r="M390" s="178"/>
      <c r="N390" s="160" t="str">
        <f t="shared" si="33"/>
        <v/>
      </c>
      <c r="O390" s="21"/>
      <c r="P390" s="160" t="str">
        <f t="shared" si="34"/>
        <v/>
      </c>
      <c r="Q390" s="160">
        <f t="shared" si="35"/>
        <v>0</v>
      </c>
      <c r="R390" s="160" t="str">
        <f t="shared" si="36"/>
        <v/>
      </c>
      <c r="S390" s="160" t="str">
        <f t="shared" si="37"/>
        <v/>
      </c>
      <c r="T390" s="50" t="str">
        <f>IF($F390="","",IF(ISERROR(VLOOKUP(F390,PROVEEDORES!$D$8:$I$507,5,0)),1,VLOOKUP($F390,PROVEEDORES!$D$8:$I$507,5,0)))</f>
        <v/>
      </c>
    </row>
    <row r="391" spans="3:20" ht="17.45" customHeight="1" x14ac:dyDescent="0.25">
      <c r="C391" s="188"/>
      <c r="D391" s="189"/>
      <c r="E391" s="178"/>
      <c r="F391" s="178"/>
      <c r="G391" s="190">
        <f>DATOS!$E$13</f>
        <v>1</v>
      </c>
      <c r="H391" s="178"/>
      <c r="I391" s="191"/>
      <c r="J391" s="178"/>
      <c r="K391" s="178"/>
      <c r="L391" s="178"/>
      <c r="M391" s="178"/>
      <c r="N391" s="160" t="str">
        <f t="shared" si="33"/>
        <v/>
      </c>
      <c r="O391" s="21"/>
      <c r="P391" s="160" t="str">
        <f t="shared" si="34"/>
        <v/>
      </c>
      <c r="Q391" s="160">
        <f t="shared" si="35"/>
        <v>0</v>
      </c>
      <c r="R391" s="160" t="str">
        <f t="shared" si="36"/>
        <v/>
      </c>
      <c r="S391" s="160" t="str">
        <f t="shared" si="37"/>
        <v/>
      </c>
      <c r="T391" s="50" t="str">
        <f>IF($F391="","",IF(ISERROR(VLOOKUP(F391,PROVEEDORES!$D$8:$I$507,5,0)),1,VLOOKUP($F391,PROVEEDORES!$D$8:$I$507,5,0)))</f>
        <v/>
      </c>
    </row>
    <row r="392" spans="3:20" ht="17.45" customHeight="1" x14ac:dyDescent="0.25">
      <c r="C392" s="188"/>
      <c r="D392" s="189"/>
      <c r="E392" s="178"/>
      <c r="F392" s="178"/>
      <c r="G392" s="190">
        <f>DATOS!$E$13</f>
        <v>1</v>
      </c>
      <c r="H392" s="178"/>
      <c r="I392" s="191"/>
      <c r="J392" s="178"/>
      <c r="K392" s="178"/>
      <c r="L392" s="178"/>
      <c r="M392" s="178"/>
      <c r="N392" s="160" t="str">
        <f t="shared" si="33"/>
        <v/>
      </c>
      <c r="O392" s="21"/>
      <c r="P392" s="160" t="str">
        <f t="shared" si="34"/>
        <v/>
      </c>
      <c r="Q392" s="160">
        <f t="shared" si="35"/>
        <v>0</v>
      </c>
      <c r="R392" s="160" t="str">
        <f t="shared" si="36"/>
        <v/>
      </c>
      <c r="S392" s="160" t="str">
        <f t="shared" si="37"/>
        <v/>
      </c>
      <c r="T392" s="50" t="str">
        <f>IF($F392="","",IF(ISERROR(VLOOKUP(F392,PROVEEDORES!$D$8:$I$507,5,0)),1,VLOOKUP($F392,PROVEEDORES!$D$8:$I$507,5,0)))</f>
        <v/>
      </c>
    </row>
    <row r="393" spans="3:20" ht="17.45" customHeight="1" x14ac:dyDescent="0.25">
      <c r="C393" s="188"/>
      <c r="D393" s="189"/>
      <c r="E393" s="178"/>
      <c r="F393" s="178"/>
      <c r="G393" s="190">
        <f>DATOS!$E$13</f>
        <v>1</v>
      </c>
      <c r="H393" s="178"/>
      <c r="I393" s="191"/>
      <c r="J393" s="178"/>
      <c r="K393" s="178"/>
      <c r="L393" s="178"/>
      <c r="M393" s="178"/>
      <c r="N393" s="160" t="str">
        <f t="shared" si="33"/>
        <v/>
      </c>
      <c r="O393" s="21"/>
      <c r="P393" s="160" t="str">
        <f t="shared" si="34"/>
        <v/>
      </c>
      <c r="Q393" s="160">
        <f t="shared" si="35"/>
        <v>0</v>
      </c>
      <c r="R393" s="160" t="str">
        <f t="shared" si="36"/>
        <v/>
      </c>
      <c r="S393" s="160" t="str">
        <f t="shared" si="37"/>
        <v/>
      </c>
      <c r="T393" s="50" t="str">
        <f>IF($F393="","",IF(ISERROR(VLOOKUP(F393,PROVEEDORES!$D$8:$I$507,5,0)),1,VLOOKUP($F393,PROVEEDORES!$D$8:$I$507,5,0)))</f>
        <v/>
      </c>
    </row>
    <row r="394" spans="3:20" ht="17.45" customHeight="1" x14ac:dyDescent="0.25">
      <c r="C394" s="188"/>
      <c r="D394" s="189"/>
      <c r="E394" s="178"/>
      <c r="F394" s="178"/>
      <c r="G394" s="190">
        <f>DATOS!$E$13</f>
        <v>1</v>
      </c>
      <c r="H394" s="178"/>
      <c r="I394" s="191"/>
      <c r="J394" s="178"/>
      <c r="K394" s="178"/>
      <c r="L394" s="178"/>
      <c r="M394" s="178"/>
      <c r="N394" s="160" t="str">
        <f t="shared" si="33"/>
        <v/>
      </c>
      <c r="O394" s="21"/>
      <c r="P394" s="160" t="str">
        <f t="shared" si="34"/>
        <v/>
      </c>
      <c r="Q394" s="160">
        <f t="shared" si="35"/>
        <v>0</v>
      </c>
      <c r="R394" s="160" t="str">
        <f t="shared" si="36"/>
        <v/>
      </c>
      <c r="S394" s="160" t="str">
        <f t="shared" si="37"/>
        <v/>
      </c>
      <c r="T394" s="50" t="str">
        <f>IF($F394="","",IF(ISERROR(VLOOKUP(F394,PROVEEDORES!$D$8:$I$507,5,0)),1,VLOOKUP($F394,PROVEEDORES!$D$8:$I$507,5,0)))</f>
        <v/>
      </c>
    </row>
    <row r="395" spans="3:20" ht="17.45" customHeight="1" x14ac:dyDescent="0.25">
      <c r="C395" s="188"/>
      <c r="D395" s="189"/>
      <c r="E395" s="178"/>
      <c r="F395" s="178"/>
      <c r="G395" s="190">
        <f>DATOS!$E$13</f>
        <v>1</v>
      </c>
      <c r="H395" s="178"/>
      <c r="I395" s="191"/>
      <c r="J395" s="178"/>
      <c r="K395" s="178"/>
      <c r="L395" s="178"/>
      <c r="M395" s="178"/>
      <c r="N395" s="160" t="str">
        <f t="shared" si="33"/>
        <v/>
      </c>
      <c r="O395" s="21"/>
      <c r="P395" s="160" t="str">
        <f t="shared" si="34"/>
        <v/>
      </c>
      <c r="Q395" s="160">
        <f t="shared" si="35"/>
        <v>0</v>
      </c>
      <c r="R395" s="160" t="str">
        <f t="shared" si="36"/>
        <v/>
      </c>
      <c r="S395" s="160" t="str">
        <f t="shared" si="37"/>
        <v/>
      </c>
      <c r="T395" s="50" t="str">
        <f>IF($F395="","",IF(ISERROR(VLOOKUP(F395,PROVEEDORES!$D$8:$I$507,5,0)),1,VLOOKUP($F395,PROVEEDORES!$D$8:$I$507,5,0)))</f>
        <v/>
      </c>
    </row>
    <row r="396" spans="3:20" ht="17.45" customHeight="1" x14ac:dyDescent="0.25">
      <c r="C396" s="188"/>
      <c r="D396" s="189"/>
      <c r="E396" s="178"/>
      <c r="F396" s="178"/>
      <c r="G396" s="190">
        <f>DATOS!$E$13</f>
        <v>1</v>
      </c>
      <c r="H396" s="178"/>
      <c r="I396" s="191"/>
      <c r="J396" s="178"/>
      <c r="K396" s="178"/>
      <c r="L396" s="178"/>
      <c r="M396" s="178"/>
      <c r="N396" s="160" t="str">
        <f t="shared" si="33"/>
        <v/>
      </c>
      <c r="O396" s="21"/>
      <c r="P396" s="160" t="str">
        <f t="shared" si="34"/>
        <v/>
      </c>
      <c r="Q396" s="160">
        <f t="shared" si="35"/>
        <v>0</v>
      </c>
      <c r="R396" s="160" t="str">
        <f t="shared" si="36"/>
        <v/>
      </c>
      <c r="S396" s="160" t="str">
        <f t="shared" si="37"/>
        <v/>
      </c>
      <c r="T396" s="50" t="str">
        <f>IF($F396="","",IF(ISERROR(VLOOKUP(F396,PROVEEDORES!$D$8:$I$507,5,0)),1,VLOOKUP($F396,PROVEEDORES!$D$8:$I$507,5,0)))</f>
        <v/>
      </c>
    </row>
    <row r="397" spans="3:20" ht="17.45" customHeight="1" x14ac:dyDescent="0.25">
      <c r="C397" s="188"/>
      <c r="D397" s="189"/>
      <c r="E397" s="178"/>
      <c r="F397" s="178"/>
      <c r="G397" s="190">
        <f>DATOS!$E$13</f>
        <v>1</v>
      </c>
      <c r="H397" s="178"/>
      <c r="I397" s="191"/>
      <c r="J397" s="178"/>
      <c r="K397" s="178"/>
      <c r="L397" s="178"/>
      <c r="M397" s="178"/>
      <c r="N397" s="160" t="str">
        <f t="shared" si="33"/>
        <v/>
      </c>
      <c r="O397" s="21"/>
      <c r="P397" s="160" t="str">
        <f t="shared" si="34"/>
        <v/>
      </c>
      <c r="Q397" s="160">
        <f t="shared" si="35"/>
        <v>0</v>
      </c>
      <c r="R397" s="160" t="str">
        <f t="shared" si="36"/>
        <v/>
      </c>
      <c r="S397" s="160" t="str">
        <f t="shared" si="37"/>
        <v/>
      </c>
      <c r="T397" s="50" t="str">
        <f>IF($F397="","",IF(ISERROR(VLOOKUP(F397,PROVEEDORES!$D$8:$I$507,5,0)),1,VLOOKUP($F397,PROVEEDORES!$D$8:$I$507,5,0)))</f>
        <v/>
      </c>
    </row>
    <row r="398" spans="3:20" ht="17.45" customHeight="1" x14ac:dyDescent="0.25">
      <c r="C398" s="188"/>
      <c r="D398" s="189"/>
      <c r="E398" s="178"/>
      <c r="F398" s="178"/>
      <c r="G398" s="190">
        <f>DATOS!$E$13</f>
        <v>1</v>
      </c>
      <c r="H398" s="178"/>
      <c r="I398" s="191"/>
      <c r="J398" s="178"/>
      <c r="K398" s="178"/>
      <c r="L398" s="178"/>
      <c r="M398" s="178"/>
      <c r="N398" s="160" t="str">
        <f t="shared" si="33"/>
        <v/>
      </c>
      <c r="O398" s="21"/>
      <c r="P398" s="160" t="str">
        <f t="shared" si="34"/>
        <v/>
      </c>
      <c r="Q398" s="160">
        <f t="shared" si="35"/>
        <v>0</v>
      </c>
      <c r="R398" s="160" t="str">
        <f t="shared" si="36"/>
        <v/>
      </c>
      <c r="S398" s="160" t="str">
        <f t="shared" si="37"/>
        <v/>
      </c>
      <c r="T398" s="50" t="str">
        <f>IF($F398="","",IF(ISERROR(VLOOKUP(F398,PROVEEDORES!$D$8:$I$507,5,0)),1,VLOOKUP($F398,PROVEEDORES!$D$8:$I$507,5,0)))</f>
        <v/>
      </c>
    </row>
    <row r="399" spans="3:20" ht="17.45" customHeight="1" x14ac:dyDescent="0.25">
      <c r="C399" s="188"/>
      <c r="D399" s="189"/>
      <c r="E399" s="178"/>
      <c r="F399" s="178"/>
      <c r="G399" s="190">
        <f>DATOS!$E$13</f>
        <v>1</v>
      </c>
      <c r="H399" s="178"/>
      <c r="I399" s="191"/>
      <c r="J399" s="178"/>
      <c r="K399" s="178"/>
      <c r="L399" s="178"/>
      <c r="M399" s="178"/>
      <c r="N399" s="160" t="str">
        <f t="shared" si="33"/>
        <v/>
      </c>
      <c r="O399" s="21"/>
      <c r="P399" s="160" t="str">
        <f t="shared" si="34"/>
        <v/>
      </c>
      <c r="Q399" s="160">
        <f t="shared" si="35"/>
        <v>0</v>
      </c>
      <c r="R399" s="160" t="str">
        <f t="shared" si="36"/>
        <v/>
      </c>
      <c r="S399" s="160" t="str">
        <f t="shared" si="37"/>
        <v/>
      </c>
      <c r="T399" s="50" t="str">
        <f>IF($F399="","",IF(ISERROR(VLOOKUP(F399,PROVEEDORES!$D$8:$I$507,5,0)),1,VLOOKUP($F399,PROVEEDORES!$D$8:$I$507,5,0)))</f>
        <v/>
      </c>
    </row>
    <row r="400" spans="3:20" ht="17.45" customHeight="1" x14ac:dyDescent="0.25">
      <c r="C400" s="188"/>
      <c r="D400" s="189"/>
      <c r="E400" s="178"/>
      <c r="F400" s="178"/>
      <c r="G400" s="190">
        <f>DATOS!$E$13</f>
        <v>1</v>
      </c>
      <c r="H400" s="178"/>
      <c r="I400" s="191"/>
      <c r="J400" s="178"/>
      <c r="K400" s="178"/>
      <c r="L400" s="178"/>
      <c r="M400" s="178"/>
      <c r="N400" s="160" t="str">
        <f t="shared" si="33"/>
        <v/>
      </c>
      <c r="O400" s="21"/>
      <c r="P400" s="160" t="str">
        <f t="shared" si="34"/>
        <v/>
      </c>
      <c r="Q400" s="160">
        <f t="shared" si="35"/>
        <v>0</v>
      </c>
      <c r="R400" s="160" t="str">
        <f t="shared" si="36"/>
        <v/>
      </c>
      <c r="S400" s="160" t="str">
        <f t="shared" si="37"/>
        <v/>
      </c>
      <c r="T400" s="50" t="str">
        <f>IF($F400="","",IF(ISERROR(VLOOKUP(F400,PROVEEDORES!$D$8:$I$507,5,0)),1,VLOOKUP($F400,PROVEEDORES!$D$8:$I$507,5,0)))</f>
        <v/>
      </c>
    </row>
    <row r="401" spans="3:20" ht="17.45" customHeight="1" x14ac:dyDescent="0.25">
      <c r="C401" s="188"/>
      <c r="D401" s="189"/>
      <c r="E401" s="178"/>
      <c r="F401" s="178"/>
      <c r="G401" s="190">
        <f>DATOS!$E$13</f>
        <v>1</v>
      </c>
      <c r="H401" s="178"/>
      <c r="I401" s="191"/>
      <c r="J401" s="178"/>
      <c r="K401" s="178"/>
      <c r="L401" s="178"/>
      <c r="M401" s="178"/>
      <c r="N401" s="160" t="str">
        <f t="shared" ref="N401:N464" si="38">IF(H401&amp;J401&amp;K401&amp;L401&amp;M401="","",H401+J401+K401-L401-M401)</f>
        <v/>
      </c>
      <c r="O401" s="21"/>
      <c r="P401" s="160" t="str">
        <f t="shared" si="34"/>
        <v/>
      </c>
      <c r="Q401" s="160">
        <f t="shared" si="35"/>
        <v>0</v>
      </c>
      <c r="R401" s="160" t="str">
        <f t="shared" si="36"/>
        <v/>
      </c>
      <c r="S401" s="160" t="str">
        <f t="shared" si="37"/>
        <v/>
      </c>
      <c r="T401" s="50" t="str">
        <f>IF($F401="","",IF(ISERROR(VLOOKUP(F401,PROVEEDORES!$D$8:$I$507,5,0)),1,VLOOKUP($F401,PROVEEDORES!$D$8:$I$507,5,0)))</f>
        <v/>
      </c>
    </row>
    <row r="402" spans="3:20" ht="17.45" customHeight="1" x14ac:dyDescent="0.25">
      <c r="C402" s="188"/>
      <c r="D402" s="189"/>
      <c r="E402" s="178"/>
      <c r="F402" s="178"/>
      <c r="G402" s="190">
        <f>DATOS!$E$13</f>
        <v>1</v>
      </c>
      <c r="H402" s="178"/>
      <c r="I402" s="191"/>
      <c r="J402" s="178"/>
      <c r="K402" s="178"/>
      <c r="L402" s="178"/>
      <c r="M402" s="178"/>
      <c r="N402" s="160" t="str">
        <f t="shared" si="38"/>
        <v/>
      </c>
      <c r="O402" s="21"/>
      <c r="P402" s="160" t="str">
        <f t="shared" ref="P402:P465" si="39">IF($I402="E",H402,"")</f>
        <v/>
      </c>
      <c r="Q402" s="160">
        <f t="shared" si="35"/>
        <v>0</v>
      </c>
      <c r="R402" s="160" t="str">
        <f t="shared" si="36"/>
        <v/>
      </c>
      <c r="S402" s="160" t="str">
        <f t="shared" si="37"/>
        <v/>
      </c>
      <c r="T402" s="50" t="str">
        <f>IF($F402="","",IF(ISERROR(VLOOKUP(F402,PROVEEDORES!$D$8:$I$507,5,0)),1,VLOOKUP($F402,PROVEEDORES!$D$8:$I$507,5,0)))</f>
        <v/>
      </c>
    </row>
    <row r="403" spans="3:20" ht="17.45" customHeight="1" x14ac:dyDescent="0.25">
      <c r="C403" s="188"/>
      <c r="D403" s="189"/>
      <c r="E403" s="178"/>
      <c r="F403" s="178"/>
      <c r="G403" s="190">
        <f>DATOS!$E$13</f>
        <v>1</v>
      </c>
      <c r="H403" s="178"/>
      <c r="I403" s="191"/>
      <c r="J403" s="178"/>
      <c r="K403" s="178"/>
      <c r="L403" s="178"/>
      <c r="M403" s="178"/>
      <c r="N403" s="160" t="str">
        <f t="shared" si="38"/>
        <v/>
      </c>
      <c r="O403" s="21"/>
      <c r="P403" s="160" t="str">
        <f t="shared" si="39"/>
        <v/>
      </c>
      <c r="Q403" s="160">
        <f t="shared" ref="Q403:Q466" si="40">IF($I403=0%,H403,"")</f>
        <v>0</v>
      </c>
      <c r="R403" s="160" t="str">
        <f t="shared" ref="R403:R466" si="41">IF(OR($I403=8%,$I403=11%),$J403/$I403,"")</f>
        <v/>
      </c>
      <c r="S403" s="160" t="str">
        <f t="shared" ref="S403:S466" si="42">IF(OR($I403=15%,$I403=16%),$J403/$I403,"")</f>
        <v/>
      </c>
      <c r="T403" s="50" t="str">
        <f>IF($F403="","",IF(ISERROR(VLOOKUP(F403,PROVEEDORES!$D$8:$I$507,5,0)),1,VLOOKUP($F403,PROVEEDORES!$D$8:$I$507,5,0)))</f>
        <v/>
      </c>
    </row>
    <row r="404" spans="3:20" ht="17.45" customHeight="1" x14ac:dyDescent="0.25">
      <c r="C404" s="188"/>
      <c r="D404" s="189"/>
      <c r="E404" s="178"/>
      <c r="F404" s="178"/>
      <c r="G404" s="190">
        <f>DATOS!$E$13</f>
        <v>1</v>
      </c>
      <c r="H404" s="178"/>
      <c r="I404" s="191"/>
      <c r="J404" s="178"/>
      <c r="K404" s="178"/>
      <c r="L404" s="178"/>
      <c r="M404" s="178"/>
      <c r="N404" s="160" t="str">
        <f t="shared" si="38"/>
        <v/>
      </c>
      <c r="O404" s="21"/>
      <c r="P404" s="160" t="str">
        <f t="shared" si="39"/>
        <v/>
      </c>
      <c r="Q404" s="160">
        <f t="shared" si="40"/>
        <v>0</v>
      </c>
      <c r="R404" s="160" t="str">
        <f t="shared" si="41"/>
        <v/>
      </c>
      <c r="S404" s="160" t="str">
        <f t="shared" si="42"/>
        <v/>
      </c>
      <c r="T404" s="50" t="str">
        <f>IF($F404="","",IF(ISERROR(VLOOKUP(F404,PROVEEDORES!$D$8:$I$507,5,0)),1,VLOOKUP($F404,PROVEEDORES!$D$8:$I$507,5,0)))</f>
        <v/>
      </c>
    </row>
    <row r="405" spans="3:20" ht="17.45" customHeight="1" x14ac:dyDescent="0.25">
      <c r="C405" s="188"/>
      <c r="D405" s="189"/>
      <c r="E405" s="178"/>
      <c r="F405" s="178"/>
      <c r="G405" s="190">
        <f>DATOS!$E$13</f>
        <v>1</v>
      </c>
      <c r="H405" s="178"/>
      <c r="I405" s="191"/>
      <c r="J405" s="178"/>
      <c r="K405" s="178"/>
      <c r="L405" s="178"/>
      <c r="M405" s="178"/>
      <c r="N405" s="160" t="str">
        <f t="shared" si="38"/>
        <v/>
      </c>
      <c r="O405" s="21"/>
      <c r="P405" s="160" t="str">
        <f t="shared" si="39"/>
        <v/>
      </c>
      <c r="Q405" s="160">
        <f t="shared" si="40"/>
        <v>0</v>
      </c>
      <c r="R405" s="160" t="str">
        <f t="shared" si="41"/>
        <v/>
      </c>
      <c r="S405" s="160" t="str">
        <f t="shared" si="42"/>
        <v/>
      </c>
      <c r="T405" s="50" t="str">
        <f>IF($F405="","",IF(ISERROR(VLOOKUP(F405,PROVEEDORES!$D$8:$I$507,5,0)),1,VLOOKUP($F405,PROVEEDORES!$D$8:$I$507,5,0)))</f>
        <v/>
      </c>
    </row>
    <row r="406" spans="3:20" ht="17.45" customHeight="1" x14ac:dyDescent="0.25">
      <c r="C406" s="188"/>
      <c r="D406" s="189"/>
      <c r="E406" s="178"/>
      <c r="F406" s="178"/>
      <c r="G406" s="190">
        <f>DATOS!$E$13</f>
        <v>1</v>
      </c>
      <c r="H406" s="178"/>
      <c r="I406" s="191"/>
      <c r="J406" s="178"/>
      <c r="K406" s="178"/>
      <c r="L406" s="178"/>
      <c r="M406" s="178"/>
      <c r="N406" s="160" t="str">
        <f t="shared" si="38"/>
        <v/>
      </c>
      <c r="O406" s="21"/>
      <c r="P406" s="160" t="str">
        <f t="shared" si="39"/>
        <v/>
      </c>
      <c r="Q406" s="160">
        <f t="shared" si="40"/>
        <v>0</v>
      </c>
      <c r="R406" s="160" t="str">
        <f t="shared" si="41"/>
        <v/>
      </c>
      <c r="S406" s="160" t="str">
        <f t="shared" si="42"/>
        <v/>
      </c>
      <c r="T406" s="50" t="str">
        <f>IF($F406="","",IF(ISERROR(VLOOKUP(F406,PROVEEDORES!$D$8:$I$507,5,0)),1,VLOOKUP($F406,PROVEEDORES!$D$8:$I$507,5,0)))</f>
        <v/>
      </c>
    </row>
    <row r="407" spans="3:20" ht="17.45" customHeight="1" x14ac:dyDescent="0.25">
      <c r="C407" s="188"/>
      <c r="D407" s="189"/>
      <c r="E407" s="178"/>
      <c r="F407" s="178"/>
      <c r="G407" s="190">
        <f>DATOS!$E$13</f>
        <v>1</v>
      </c>
      <c r="H407" s="178"/>
      <c r="I407" s="191"/>
      <c r="J407" s="178"/>
      <c r="K407" s="178"/>
      <c r="L407" s="178"/>
      <c r="M407" s="178"/>
      <c r="N407" s="160" t="str">
        <f t="shared" si="38"/>
        <v/>
      </c>
      <c r="O407" s="21"/>
      <c r="P407" s="160" t="str">
        <f t="shared" si="39"/>
        <v/>
      </c>
      <c r="Q407" s="160">
        <f t="shared" si="40"/>
        <v>0</v>
      </c>
      <c r="R407" s="160" t="str">
        <f t="shared" si="41"/>
        <v/>
      </c>
      <c r="S407" s="160" t="str">
        <f t="shared" si="42"/>
        <v/>
      </c>
      <c r="T407" s="50" t="str">
        <f>IF($F407="","",IF(ISERROR(VLOOKUP(F407,PROVEEDORES!$D$8:$I$507,5,0)),1,VLOOKUP($F407,PROVEEDORES!$D$8:$I$507,5,0)))</f>
        <v/>
      </c>
    </row>
    <row r="408" spans="3:20" ht="17.45" customHeight="1" x14ac:dyDescent="0.25">
      <c r="C408" s="188"/>
      <c r="D408" s="189"/>
      <c r="E408" s="178"/>
      <c r="F408" s="178"/>
      <c r="G408" s="190">
        <f>DATOS!$E$13</f>
        <v>1</v>
      </c>
      <c r="H408" s="178"/>
      <c r="I408" s="191"/>
      <c r="J408" s="178"/>
      <c r="K408" s="178"/>
      <c r="L408" s="178"/>
      <c r="M408" s="178"/>
      <c r="N408" s="160" t="str">
        <f t="shared" si="38"/>
        <v/>
      </c>
      <c r="O408" s="21"/>
      <c r="P408" s="160" t="str">
        <f t="shared" si="39"/>
        <v/>
      </c>
      <c r="Q408" s="160">
        <f t="shared" si="40"/>
        <v>0</v>
      </c>
      <c r="R408" s="160" t="str">
        <f t="shared" si="41"/>
        <v/>
      </c>
      <c r="S408" s="160" t="str">
        <f t="shared" si="42"/>
        <v/>
      </c>
      <c r="T408" s="50" t="str">
        <f>IF($F408="","",IF(ISERROR(VLOOKUP(F408,PROVEEDORES!$D$8:$I$507,5,0)),1,VLOOKUP($F408,PROVEEDORES!$D$8:$I$507,5,0)))</f>
        <v/>
      </c>
    </row>
    <row r="409" spans="3:20" ht="17.45" customHeight="1" x14ac:dyDescent="0.25">
      <c r="C409" s="188"/>
      <c r="D409" s="189"/>
      <c r="E409" s="178"/>
      <c r="F409" s="178"/>
      <c r="G409" s="190">
        <f>DATOS!$E$13</f>
        <v>1</v>
      </c>
      <c r="H409" s="178"/>
      <c r="I409" s="191"/>
      <c r="J409" s="178"/>
      <c r="K409" s="178"/>
      <c r="L409" s="178"/>
      <c r="M409" s="178"/>
      <c r="N409" s="160" t="str">
        <f t="shared" si="38"/>
        <v/>
      </c>
      <c r="O409" s="21"/>
      <c r="P409" s="160" t="str">
        <f t="shared" si="39"/>
        <v/>
      </c>
      <c r="Q409" s="160">
        <f t="shared" si="40"/>
        <v>0</v>
      </c>
      <c r="R409" s="160" t="str">
        <f t="shared" si="41"/>
        <v/>
      </c>
      <c r="S409" s="160" t="str">
        <f t="shared" si="42"/>
        <v/>
      </c>
      <c r="T409" s="50" t="str">
        <f>IF($F409="","",IF(ISERROR(VLOOKUP(F409,PROVEEDORES!$D$8:$I$507,5,0)),1,VLOOKUP($F409,PROVEEDORES!$D$8:$I$507,5,0)))</f>
        <v/>
      </c>
    </row>
    <row r="410" spans="3:20" ht="17.45" customHeight="1" x14ac:dyDescent="0.25">
      <c r="C410" s="188"/>
      <c r="D410" s="189"/>
      <c r="E410" s="178"/>
      <c r="F410" s="178"/>
      <c r="G410" s="190">
        <f>DATOS!$E$13</f>
        <v>1</v>
      </c>
      <c r="H410" s="178"/>
      <c r="I410" s="191"/>
      <c r="J410" s="178"/>
      <c r="K410" s="178"/>
      <c r="L410" s="178"/>
      <c r="M410" s="178"/>
      <c r="N410" s="160" t="str">
        <f t="shared" si="38"/>
        <v/>
      </c>
      <c r="O410" s="21"/>
      <c r="P410" s="160" t="str">
        <f t="shared" si="39"/>
        <v/>
      </c>
      <c r="Q410" s="160">
        <f t="shared" si="40"/>
        <v>0</v>
      </c>
      <c r="R410" s="160" t="str">
        <f t="shared" si="41"/>
        <v/>
      </c>
      <c r="S410" s="160" t="str">
        <f t="shared" si="42"/>
        <v/>
      </c>
      <c r="T410" s="50" t="str">
        <f>IF($F410="","",IF(ISERROR(VLOOKUP(F410,PROVEEDORES!$D$8:$I$507,5,0)),1,VLOOKUP($F410,PROVEEDORES!$D$8:$I$507,5,0)))</f>
        <v/>
      </c>
    </row>
    <row r="411" spans="3:20" ht="17.45" customHeight="1" x14ac:dyDescent="0.25">
      <c r="C411" s="188"/>
      <c r="D411" s="189"/>
      <c r="E411" s="178"/>
      <c r="F411" s="178"/>
      <c r="G411" s="190">
        <f>DATOS!$E$13</f>
        <v>1</v>
      </c>
      <c r="H411" s="178"/>
      <c r="I411" s="191"/>
      <c r="J411" s="178"/>
      <c r="K411" s="178"/>
      <c r="L411" s="178"/>
      <c r="M411" s="178"/>
      <c r="N411" s="160" t="str">
        <f t="shared" si="38"/>
        <v/>
      </c>
      <c r="O411" s="21"/>
      <c r="P411" s="160" t="str">
        <f t="shared" si="39"/>
        <v/>
      </c>
      <c r="Q411" s="160">
        <f t="shared" si="40"/>
        <v>0</v>
      </c>
      <c r="R411" s="160" t="str">
        <f t="shared" si="41"/>
        <v/>
      </c>
      <c r="S411" s="160" t="str">
        <f t="shared" si="42"/>
        <v/>
      </c>
      <c r="T411" s="50" t="str">
        <f>IF($F411="","",IF(ISERROR(VLOOKUP(F411,PROVEEDORES!$D$8:$I$507,5,0)),1,VLOOKUP($F411,PROVEEDORES!$D$8:$I$507,5,0)))</f>
        <v/>
      </c>
    </row>
    <row r="412" spans="3:20" ht="17.45" customHeight="1" x14ac:dyDescent="0.25">
      <c r="C412" s="188"/>
      <c r="D412" s="189"/>
      <c r="E412" s="178"/>
      <c r="F412" s="178"/>
      <c r="G412" s="190">
        <f>DATOS!$E$13</f>
        <v>1</v>
      </c>
      <c r="H412" s="178"/>
      <c r="I412" s="191"/>
      <c r="J412" s="178"/>
      <c r="K412" s="178"/>
      <c r="L412" s="178"/>
      <c r="M412" s="178"/>
      <c r="N412" s="160" t="str">
        <f t="shared" si="38"/>
        <v/>
      </c>
      <c r="O412" s="21"/>
      <c r="P412" s="160" t="str">
        <f t="shared" si="39"/>
        <v/>
      </c>
      <c r="Q412" s="160">
        <f t="shared" si="40"/>
        <v>0</v>
      </c>
      <c r="R412" s="160" t="str">
        <f t="shared" si="41"/>
        <v/>
      </c>
      <c r="S412" s="160" t="str">
        <f t="shared" si="42"/>
        <v/>
      </c>
      <c r="T412" s="50" t="str">
        <f>IF($F412="","",IF(ISERROR(VLOOKUP(F412,PROVEEDORES!$D$8:$I$507,5,0)),1,VLOOKUP($F412,PROVEEDORES!$D$8:$I$507,5,0)))</f>
        <v/>
      </c>
    </row>
    <row r="413" spans="3:20" ht="17.45" customHeight="1" x14ac:dyDescent="0.25">
      <c r="C413" s="188"/>
      <c r="D413" s="189"/>
      <c r="E413" s="178"/>
      <c r="F413" s="178"/>
      <c r="G413" s="190">
        <f>DATOS!$E$13</f>
        <v>1</v>
      </c>
      <c r="H413" s="178"/>
      <c r="I413" s="191"/>
      <c r="J413" s="178"/>
      <c r="K413" s="178"/>
      <c r="L413" s="178"/>
      <c r="M413" s="178"/>
      <c r="N413" s="160" t="str">
        <f t="shared" si="38"/>
        <v/>
      </c>
      <c r="O413" s="21"/>
      <c r="P413" s="160" t="str">
        <f t="shared" si="39"/>
        <v/>
      </c>
      <c r="Q413" s="160">
        <f t="shared" si="40"/>
        <v>0</v>
      </c>
      <c r="R413" s="160" t="str">
        <f t="shared" si="41"/>
        <v/>
      </c>
      <c r="S413" s="160" t="str">
        <f t="shared" si="42"/>
        <v/>
      </c>
      <c r="T413" s="50" t="str">
        <f>IF($F413="","",IF(ISERROR(VLOOKUP(F413,PROVEEDORES!$D$8:$I$507,5,0)),1,VLOOKUP($F413,PROVEEDORES!$D$8:$I$507,5,0)))</f>
        <v/>
      </c>
    </row>
    <row r="414" spans="3:20" ht="17.45" customHeight="1" x14ac:dyDescent="0.25">
      <c r="C414" s="188"/>
      <c r="D414" s="189"/>
      <c r="E414" s="178"/>
      <c r="F414" s="178"/>
      <c r="G414" s="190">
        <f>DATOS!$E$13</f>
        <v>1</v>
      </c>
      <c r="H414" s="178"/>
      <c r="I414" s="191"/>
      <c r="J414" s="178"/>
      <c r="K414" s="178"/>
      <c r="L414" s="178"/>
      <c r="M414" s="178"/>
      <c r="N414" s="160" t="str">
        <f t="shared" si="38"/>
        <v/>
      </c>
      <c r="O414" s="21"/>
      <c r="P414" s="160" t="str">
        <f t="shared" si="39"/>
        <v/>
      </c>
      <c r="Q414" s="160">
        <f t="shared" si="40"/>
        <v>0</v>
      </c>
      <c r="R414" s="160" t="str">
        <f t="shared" si="41"/>
        <v/>
      </c>
      <c r="S414" s="160" t="str">
        <f t="shared" si="42"/>
        <v/>
      </c>
      <c r="T414" s="50" t="str">
        <f>IF($F414="","",IF(ISERROR(VLOOKUP(F414,PROVEEDORES!$D$8:$I$507,5,0)),1,VLOOKUP($F414,PROVEEDORES!$D$8:$I$507,5,0)))</f>
        <v/>
      </c>
    </row>
    <row r="415" spans="3:20" ht="17.45" customHeight="1" x14ac:dyDescent="0.25">
      <c r="C415" s="188"/>
      <c r="D415" s="189"/>
      <c r="E415" s="178"/>
      <c r="F415" s="178"/>
      <c r="G415" s="190">
        <f>DATOS!$E$13</f>
        <v>1</v>
      </c>
      <c r="H415" s="178"/>
      <c r="I415" s="191"/>
      <c r="J415" s="178"/>
      <c r="K415" s="178"/>
      <c r="L415" s="178"/>
      <c r="M415" s="178"/>
      <c r="N415" s="160" t="str">
        <f t="shared" si="38"/>
        <v/>
      </c>
      <c r="O415" s="21"/>
      <c r="P415" s="160" t="str">
        <f t="shared" si="39"/>
        <v/>
      </c>
      <c r="Q415" s="160">
        <f t="shared" si="40"/>
        <v>0</v>
      </c>
      <c r="R415" s="160" t="str">
        <f t="shared" si="41"/>
        <v/>
      </c>
      <c r="S415" s="160" t="str">
        <f t="shared" si="42"/>
        <v/>
      </c>
      <c r="T415" s="50" t="str">
        <f>IF($F415="","",IF(ISERROR(VLOOKUP(F415,PROVEEDORES!$D$8:$I$507,5,0)),1,VLOOKUP($F415,PROVEEDORES!$D$8:$I$507,5,0)))</f>
        <v/>
      </c>
    </row>
    <row r="416" spans="3:20" ht="17.45" customHeight="1" x14ac:dyDescent="0.25">
      <c r="C416" s="188"/>
      <c r="D416" s="189"/>
      <c r="E416" s="178"/>
      <c r="F416" s="178"/>
      <c r="G416" s="190">
        <f>DATOS!$E$13</f>
        <v>1</v>
      </c>
      <c r="H416" s="178"/>
      <c r="I416" s="191"/>
      <c r="J416" s="178"/>
      <c r="K416" s="178"/>
      <c r="L416" s="178"/>
      <c r="M416" s="178"/>
      <c r="N416" s="160" t="str">
        <f t="shared" si="38"/>
        <v/>
      </c>
      <c r="O416" s="21"/>
      <c r="P416" s="160" t="str">
        <f t="shared" si="39"/>
        <v/>
      </c>
      <c r="Q416" s="160">
        <f t="shared" si="40"/>
        <v>0</v>
      </c>
      <c r="R416" s="160" t="str">
        <f t="shared" si="41"/>
        <v/>
      </c>
      <c r="S416" s="160" t="str">
        <f t="shared" si="42"/>
        <v/>
      </c>
      <c r="T416" s="50" t="str">
        <f>IF($F416="","",IF(ISERROR(VLOOKUP(F416,PROVEEDORES!$D$8:$I$507,5,0)),1,VLOOKUP($F416,PROVEEDORES!$D$8:$I$507,5,0)))</f>
        <v/>
      </c>
    </row>
    <row r="417" spans="3:20" ht="17.45" customHeight="1" x14ac:dyDescent="0.25">
      <c r="C417" s="188"/>
      <c r="D417" s="189"/>
      <c r="E417" s="178"/>
      <c r="F417" s="178"/>
      <c r="G417" s="190">
        <f>DATOS!$E$13</f>
        <v>1</v>
      </c>
      <c r="H417" s="178"/>
      <c r="I417" s="191"/>
      <c r="J417" s="178"/>
      <c r="K417" s="178"/>
      <c r="L417" s="178"/>
      <c r="M417" s="178"/>
      <c r="N417" s="160" t="str">
        <f t="shared" si="38"/>
        <v/>
      </c>
      <c r="O417" s="21"/>
      <c r="P417" s="160" t="str">
        <f t="shared" si="39"/>
        <v/>
      </c>
      <c r="Q417" s="160">
        <f t="shared" si="40"/>
        <v>0</v>
      </c>
      <c r="R417" s="160" t="str">
        <f t="shared" si="41"/>
        <v/>
      </c>
      <c r="S417" s="160" t="str">
        <f t="shared" si="42"/>
        <v/>
      </c>
      <c r="T417" s="50" t="str">
        <f>IF($F417="","",IF(ISERROR(VLOOKUP(F417,PROVEEDORES!$D$8:$I$507,5,0)),1,VLOOKUP($F417,PROVEEDORES!$D$8:$I$507,5,0)))</f>
        <v/>
      </c>
    </row>
    <row r="418" spans="3:20" ht="17.45" customHeight="1" x14ac:dyDescent="0.25">
      <c r="C418" s="188"/>
      <c r="D418" s="189"/>
      <c r="E418" s="178"/>
      <c r="F418" s="178"/>
      <c r="G418" s="190">
        <f>DATOS!$E$13</f>
        <v>1</v>
      </c>
      <c r="H418" s="178"/>
      <c r="I418" s="191"/>
      <c r="J418" s="178"/>
      <c r="K418" s="178"/>
      <c r="L418" s="178"/>
      <c r="M418" s="178"/>
      <c r="N418" s="160" t="str">
        <f t="shared" si="38"/>
        <v/>
      </c>
      <c r="O418" s="21"/>
      <c r="P418" s="160" t="str">
        <f t="shared" si="39"/>
        <v/>
      </c>
      <c r="Q418" s="160">
        <f t="shared" si="40"/>
        <v>0</v>
      </c>
      <c r="R418" s="160" t="str">
        <f t="shared" si="41"/>
        <v/>
      </c>
      <c r="S418" s="160" t="str">
        <f t="shared" si="42"/>
        <v/>
      </c>
      <c r="T418" s="50" t="str">
        <f>IF($F418="","",IF(ISERROR(VLOOKUP(F418,PROVEEDORES!$D$8:$I$507,5,0)),1,VLOOKUP($F418,PROVEEDORES!$D$8:$I$507,5,0)))</f>
        <v/>
      </c>
    </row>
    <row r="419" spans="3:20" ht="17.45" customHeight="1" x14ac:dyDescent="0.25">
      <c r="C419" s="188"/>
      <c r="D419" s="189"/>
      <c r="E419" s="178"/>
      <c r="F419" s="178"/>
      <c r="G419" s="190">
        <f>DATOS!$E$13</f>
        <v>1</v>
      </c>
      <c r="H419" s="178"/>
      <c r="I419" s="191"/>
      <c r="J419" s="178"/>
      <c r="K419" s="178"/>
      <c r="L419" s="178"/>
      <c r="M419" s="178"/>
      <c r="N419" s="160" t="str">
        <f t="shared" si="38"/>
        <v/>
      </c>
      <c r="O419" s="21"/>
      <c r="P419" s="160" t="str">
        <f t="shared" si="39"/>
        <v/>
      </c>
      <c r="Q419" s="160">
        <f t="shared" si="40"/>
        <v>0</v>
      </c>
      <c r="R419" s="160" t="str">
        <f t="shared" si="41"/>
        <v/>
      </c>
      <c r="S419" s="160" t="str">
        <f t="shared" si="42"/>
        <v/>
      </c>
      <c r="T419" s="50" t="str">
        <f>IF($F419="","",IF(ISERROR(VLOOKUP(F419,PROVEEDORES!$D$8:$I$507,5,0)),1,VLOOKUP($F419,PROVEEDORES!$D$8:$I$507,5,0)))</f>
        <v/>
      </c>
    </row>
    <row r="420" spans="3:20" ht="17.45" customHeight="1" x14ac:dyDescent="0.25">
      <c r="C420" s="188"/>
      <c r="D420" s="189"/>
      <c r="E420" s="178"/>
      <c r="F420" s="178"/>
      <c r="G420" s="190">
        <f>DATOS!$E$13</f>
        <v>1</v>
      </c>
      <c r="H420" s="178"/>
      <c r="I420" s="191"/>
      <c r="J420" s="178"/>
      <c r="K420" s="178"/>
      <c r="L420" s="178"/>
      <c r="M420" s="178"/>
      <c r="N420" s="160" t="str">
        <f t="shared" si="38"/>
        <v/>
      </c>
      <c r="O420" s="21"/>
      <c r="P420" s="160" t="str">
        <f t="shared" si="39"/>
        <v/>
      </c>
      <c r="Q420" s="160">
        <f t="shared" si="40"/>
        <v>0</v>
      </c>
      <c r="R420" s="160" t="str">
        <f t="shared" si="41"/>
        <v/>
      </c>
      <c r="S420" s="160" t="str">
        <f t="shared" si="42"/>
        <v/>
      </c>
      <c r="T420" s="50" t="str">
        <f>IF($F420="","",IF(ISERROR(VLOOKUP(F420,PROVEEDORES!$D$8:$I$507,5,0)),1,VLOOKUP($F420,PROVEEDORES!$D$8:$I$507,5,0)))</f>
        <v/>
      </c>
    </row>
    <row r="421" spans="3:20" ht="17.45" customHeight="1" x14ac:dyDescent="0.25">
      <c r="C421" s="188"/>
      <c r="D421" s="189"/>
      <c r="E421" s="178"/>
      <c r="F421" s="178"/>
      <c r="G421" s="190">
        <f>DATOS!$E$13</f>
        <v>1</v>
      </c>
      <c r="H421" s="178"/>
      <c r="I421" s="191"/>
      <c r="J421" s="178"/>
      <c r="K421" s="178"/>
      <c r="L421" s="178"/>
      <c r="M421" s="178"/>
      <c r="N421" s="160" t="str">
        <f t="shared" si="38"/>
        <v/>
      </c>
      <c r="O421" s="21"/>
      <c r="P421" s="160" t="str">
        <f t="shared" si="39"/>
        <v/>
      </c>
      <c r="Q421" s="160">
        <f t="shared" si="40"/>
        <v>0</v>
      </c>
      <c r="R421" s="160" t="str">
        <f t="shared" si="41"/>
        <v/>
      </c>
      <c r="S421" s="160" t="str">
        <f t="shared" si="42"/>
        <v/>
      </c>
      <c r="T421" s="50" t="str">
        <f>IF($F421="","",IF(ISERROR(VLOOKUP(F421,PROVEEDORES!$D$8:$I$507,5,0)),1,VLOOKUP($F421,PROVEEDORES!$D$8:$I$507,5,0)))</f>
        <v/>
      </c>
    </row>
    <row r="422" spans="3:20" ht="17.45" customHeight="1" x14ac:dyDescent="0.25">
      <c r="C422" s="188"/>
      <c r="D422" s="189"/>
      <c r="E422" s="178"/>
      <c r="F422" s="178"/>
      <c r="G422" s="190">
        <f>DATOS!$E$13</f>
        <v>1</v>
      </c>
      <c r="H422" s="178"/>
      <c r="I422" s="191"/>
      <c r="J422" s="178"/>
      <c r="K422" s="178"/>
      <c r="L422" s="178"/>
      <c r="M422" s="178"/>
      <c r="N422" s="160" t="str">
        <f t="shared" si="38"/>
        <v/>
      </c>
      <c r="O422" s="21"/>
      <c r="P422" s="160" t="str">
        <f t="shared" si="39"/>
        <v/>
      </c>
      <c r="Q422" s="160">
        <f t="shared" si="40"/>
        <v>0</v>
      </c>
      <c r="R422" s="160" t="str">
        <f t="shared" si="41"/>
        <v/>
      </c>
      <c r="S422" s="160" t="str">
        <f t="shared" si="42"/>
        <v/>
      </c>
      <c r="T422" s="50" t="str">
        <f>IF($F422="","",IF(ISERROR(VLOOKUP(F422,PROVEEDORES!$D$8:$I$507,5,0)),1,VLOOKUP($F422,PROVEEDORES!$D$8:$I$507,5,0)))</f>
        <v/>
      </c>
    </row>
    <row r="423" spans="3:20" ht="17.45" customHeight="1" x14ac:dyDescent="0.25">
      <c r="C423" s="188"/>
      <c r="D423" s="189"/>
      <c r="E423" s="178"/>
      <c r="F423" s="178"/>
      <c r="G423" s="190">
        <f>DATOS!$E$13</f>
        <v>1</v>
      </c>
      <c r="H423" s="178"/>
      <c r="I423" s="191"/>
      <c r="J423" s="178"/>
      <c r="K423" s="178"/>
      <c r="L423" s="178"/>
      <c r="M423" s="178"/>
      <c r="N423" s="160" t="str">
        <f t="shared" si="38"/>
        <v/>
      </c>
      <c r="O423" s="21"/>
      <c r="P423" s="160" t="str">
        <f t="shared" si="39"/>
        <v/>
      </c>
      <c r="Q423" s="160">
        <f t="shared" si="40"/>
        <v>0</v>
      </c>
      <c r="R423" s="160" t="str">
        <f t="shared" si="41"/>
        <v/>
      </c>
      <c r="S423" s="160" t="str">
        <f t="shared" si="42"/>
        <v/>
      </c>
      <c r="T423" s="50" t="str">
        <f>IF($F423="","",IF(ISERROR(VLOOKUP(F423,PROVEEDORES!$D$8:$I$507,5,0)),1,VLOOKUP($F423,PROVEEDORES!$D$8:$I$507,5,0)))</f>
        <v/>
      </c>
    </row>
    <row r="424" spans="3:20" ht="17.45" customHeight="1" x14ac:dyDescent="0.25">
      <c r="C424" s="188"/>
      <c r="D424" s="189"/>
      <c r="E424" s="178"/>
      <c r="F424" s="178"/>
      <c r="G424" s="190">
        <f>DATOS!$E$13</f>
        <v>1</v>
      </c>
      <c r="H424" s="178"/>
      <c r="I424" s="191"/>
      <c r="J424" s="178"/>
      <c r="K424" s="178"/>
      <c r="L424" s="178"/>
      <c r="M424" s="178"/>
      <c r="N424" s="160" t="str">
        <f t="shared" si="38"/>
        <v/>
      </c>
      <c r="O424" s="21"/>
      <c r="P424" s="160" t="str">
        <f t="shared" si="39"/>
        <v/>
      </c>
      <c r="Q424" s="160">
        <f t="shared" si="40"/>
        <v>0</v>
      </c>
      <c r="R424" s="160" t="str">
        <f t="shared" si="41"/>
        <v/>
      </c>
      <c r="S424" s="160" t="str">
        <f t="shared" si="42"/>
        <v/>
      </c>
      <c r="T424" s="50" t="str">
        <f>IF($F424="","",IF(ISERROR(VLOOKUP(F424,PROVEEDORES!$D$8:$I$507,5,0)),1,VLOOKUP($F424,PROVEEDORES!$D$8:$I$507,5,0)))</f>
        <v/>
      </c>
    </row>
    <row r="425" spans="3:20" ht="17.45" customHeight="1" x14ac:dyDescent="0.25">
      <c r="C425" s="188"/>
      <c r="D425" s="189"/>
      <c r="E425" s="178"/>
      <c r="F425" s="178"/>
      <c r="G425" s="190">
        <f>DATOS!$E$13</f>
        <v>1</v>
      </c>
      <c r="H425" s="178"/>
      <c r="I425" s="191"/>
      <c r="J425" s="178"/>
      <c r="K425" s="178"/>
      <c r="L425" s="178"/>
      <c r="M425" s="178"/>
      <c r="N425" s="160" t="str">
        <f t="shared" si="38"/>
        <v/>
      </c>
      <c r="O425" s="21"/>
      <c r="P425" s="160" t="str">
        <f t="shared" si="39"/>
        <v/>
      </c>
      <c r="Q425" s="160">
        <f t="shared" si="40"/>
        <v>0</v>
      </c>
      <c r="R425" s="160" t="str">
        <f t="shared" si="41"/>
        <v/>
      </c>
      <c r="S425" s="160" t="str">
        <f t="shared" si="42"/>
        <v/>
      </c>
      <c r="T425" s="50" t="str">
        <f>IF($F425="","",IF(ISERROR(VLOOKUP(F425,PROVEEDORES!$D$8:$I$507,5,0)),1,VLOOKUP($F425,PROVEEDORES!$D$8:$I$507,5,0)))</f>
        <v/>
      </c>
    </row>
    <row r="426" spans="3:20" ht="17.45" customHeight="1" x14ac:dyDescent="0.25">
      <c r="C426" s="188"/>
      <c r="D426" s="189"/>
      <c r="E426" s="178"/>
      <c r="F426" s="178"/>
      <c r="G426" s="190">
        <f>DATOS!$E$13</f>
        <v>1</v>
      </c>
      <c r="H426" s="178"/>
      <c r="I426" s="191"/>
      <c r="J426" s="178"/>
      <c r="K426" s="178"/>
      <c r="L426" s="178"/>
      <c r="M426" s="178"/>
      <c r="N426" s="160" t="str">
        <f t="shared" si="38"/>
        <v/>
      </c>
      <c r="O426" s="21"/>
      <c r="P426" s="160" t="str">
        <f t="shared" si="39"/>
        <v/>
      </c>
      <c r="Q426" s="160">
        <f t="shared" si="40"/>
        <v>0</v>
      </c>
      <c r="R426" s="160" t="str">
        <f t="shared" si="41"/>
        <v/>
      </c>
      <c r="S426" s="160" t="str">
        <f t="shared" si="42"/>
        <v/>
      </c>
      <c r="T426" s="50" t="str">
        <f>IF($F426="","",IF(ISERROR(VLOOKUP(F426,PROVEEDORES!$D$8:$I$507,5,0)),1,VLOOKUP($F426,PROVEEDORES!$D$8:$I$507,5,0)))</f>
        <v/>
      </c>
    </row>
    <row r="427" spans="3:20" ht="17.45" customHeight="1" x14ac:dyDescent="0.25">
      <c r="C427" s="188"/>
      <c r="D427" s="189"/>
      <c r="E427" s="178"/>
      <c r="F427" s="178"/>
      <c r="G427" s="190">
        <f>DATOS!$E$13</f>
        <v>1</v>
      </c>
      <c r="H427" s="178"/>
      <c r="I427" s="191"/>
      <c r="J427" s="178"/>
      <c r="K427" s="178"/>
      <c r="L427" s="178"/>
      <c r="M427" s="178"/>
      <c r="N427" s="160" t="str">
        <f t="shared" si="38"/>
        <v/>
      </c>
      <c r="O427" s="21"/>
      <c r="P427" s="160" t="str">
        <f t="shared" si="39"/>
        <v/>
      </c>
      <c r="Q427" s="160">
        <f t="shared" si="40"/>
        <v>0</v>
      </c>
      <c r="R427" s="160" t="str">
        <f t="shared" si="41"/>
        <v/>
      </c>
      <c r="S427" s="160" t="str">
        <f t="shared" si="42"/>
        <v/>
      </c>
      <c r="T427" s="50" t="str">
        <f>IF($F427="","",IF(ISERROR(VLOOKUP(F427,PROVEEDORES!$D$8:$I$507,5,0)),1,VLOOKUP($F427,PROVEEDORES!$D$8:$I$507,5,0)))</f>
        <v/>
      </c>
    </row>
    <row r="428" spans="3:20" ht="17.45" customHeight="1" x14ac:dyDescent="0.25">
      <c r="C428" s="188"/>
      <c r="D428" s="189"/>
      <c r="E428" s="178"/>
      <c r="F428" s="178"/>
      <c r="G428" s="190">
        <f>DATOS!$E$13</f>
        <v>1</v>
      </c>
      <c r="H428" s="178"/>
      <c r="I428" s="191"/>
      <c r="J428" s="178"/>
      <c r="K428" s="178"/>
      <c r="L428" s="178"/>
      <c r="M428" s="178"/>
      <c r="N428" s="160" t="str">
        <f t="shared" si="38"/>
        <v/>
      </c>
      <c r="O428" s="21"/>
      <c r="P428" s="160" t="str">
        <f t="shared" si="39"/>
        <v/>
      </c>
      <c r="Q428" s="160">
        <f t="shared" si="40"/>
        <v>0</v>
      </c>
      <c r="R428" s="160" t="str">
        <f t="shared" si="41"/>
        <v/>
      </c>
      <c r="S428" s="160" t="str">
        <f t="shared" si="42"/>
        <v/>
      </c>
      <c r="T428" s="50" t="str">
        <f>IF($F428="","",IF(ISERROR(VLOOKUP(F428,PROVEEDORES!$D$8:$I$507,5,0)),1,VLOOKUP($F428,PROVEEDORES!$D$8:$I$507,5,0)))</f>
        <v/>
      </c>
    </row>
    <row r="429" spans="3:20" ht="17.45" customHeight="1" x14ac:dyDescent="0.25">
      <c r="C429" s="188"/>
      <c r="D429" s="189"/>
      <c r="E429" s="178"/>
      <c r="F429" s="178"/>
      <c r="G429" s="190">
        <f>DATOS!$E$13</f>
        <v>1</v>
      </c>
      <c r="H429" s="178"/>
      <c r="I429" s="191"/>
      <c r="J429" s="178"/>
      <c r="K429" s="178"/>
      <c r="L429" s="178"/>
      <c r="M429" s="178"/>
      <c r="N429" s="160" t="str">
        <f t="shared" si="38"/>
        <v/>
      </c>
      <c r="O429" s="21"/>
      <c r="P429" s="160" t="str">
        <f t="shared" si="39"/>
        <v/>
      </c>
      <c r="Q429" s="160">
        <f t="shared" si="40"/>
        <v>0</v>
      </c>
      <c r="R429" s="160" t="str">
        <f t="shared" si="41"/>
        <v/>
      </c>
      <c r="S429" s="160" t="str">
        <f t="shared" si="42"/>
        <v/>
      </c>
      <c r="T429" s="50" t="str">
        <f>IF($F429="","",IF(ISERROR(VLOOKUP(F429,PROVEEDORES!$D$8:$I$507,5,0)),1,VLOOKUP($F429,PROVEEDORES!$D$8:$I$507,5,0)))</f>
        <v/>
      </c>
    </row>
    <row r="430" spans="3:20" ht="17.45" customHeight="1" x14ac:dyDescent="0.25">
      <c r="C430" s="188"/>
      <c r="D430" s="189"/>
      <c r="E430" s="178"/>
      <c r="F430" s="178"/>
      <c r="G430" s="190">
        <f>DATOS!$E$13</f>
        <v>1</v>
      </c>
      <c r="H430" s="178"/>
      <c r="I430" s="191"/>
      <c r="J430" s="178"/>
      <c r="K430" s="178"/>
      <c r="L430" s="178"/>
      <c r="M430" s="178"/>
      <c r="N430" s="160" t="str">
        <f t="shared" si="38"/>
        <v/>
      </c>
      <c r="O430" s="21"/>
      <c r="P430" s="160" t="str">
        <f t="shared" si="39"/>
        <v/>
      </c>
      <c r="Q430" s="160">
        <f t="shared" si="40"/>
        <v>0</v>
      </c>
      <c r="R430" s="160" t="str">
        <f t="shared" si="41"/>
        <v/>
      </c>
      <c r="S430" s="160" t="str">
        <f t="shared" si="42"/>
        <v/>
      </c>
      <c r="T430" s="50" t="str">
        <f>IF($F430="","",IF(ISERROR(VLOOKUP(F430,PROVEEDORES!$D$8:$I$507,5,0)),1,VLOOKUP($F430,PROVEEDORES!$D$8:$I$507,5,0)))</f>
        <v/>
      </c>
    </row>
    <row r="431" spans="3:20" ht="17.45" customHeight="1" x14ac:dyDescent="0.25">
      <c r="C431" s="188"/>
      <c r="D431" s="189"/>
      <c r="E431" s="178"/>
      <c r="F431" s="178"/>
      <c r="G431" s="190">
        <f>DATOS!$E$13</f>
        <v>1</v>
      </c>
      <c r="H431" s="178"/>
      <c r="I431" s="191"/>
      <c r="J431" s="178"/>
      <c r="K431" s="178"/>
      <c r="L431" s="178"/>
      <c r="M431" s="178"/>
      <c r="N431" s="160" t="str">
        <f t="shared" si="38"/>
        <v/>
      </c>
      <c r="O431" s="21"/>
      <c r="P431" s="160" t="str">
        <f t="shared" si="39"/>
        <v/>
      </c>
      <c r="Q431" s="160">
        <f t="shared" si="40"/>
        <v>0</v>
      </c>
      <c r="R431" s="160" t="str">
        <f t="shared" si="41"/>
        <v/>
      </c>
      <c r="S431" s="160" t="str">
        <f t="shared" si="42"/>
        <v/>
      </c>
      <c r="T431" s="50" t="str">
        <f>IF($F431="","",IF(ISERROR(VLOOKUP(F431,PROVEEDORES!$D$8:$I$507,5,0)),1,VLOOKUP($F431,PROVEEDORES!$D$8:$I$507,5,0)))</f>
        <v/>
      </c>
    </row>
    <row r="432" spans="3:20" ht="17.45" customHeight="1" x14ac:dyDescent="0.25">
      <c r="C432" s="188"/>
      <c r="D432" s="189"/>
      <c r="E432" s="178"/>
      <c r="F432" s="178"/>
      <c r="G432" s="190">
        <f>DATOS!$E$13</f>
        <v>1</v>
      </c>
      <c r="H432" s="178"/>
      <c r="I432" s="191"/>
      <c r="J432" s="178"/>
      <c r="K432" s="178"/>
      <c r="L432" s="178"/>
      <c r="M432" s="178"/>
      <c r="N432" s="160" t="str">
        <f t="shared" si="38"/>
        <v/>
      </c>
      <c r="O432" s="21"/>
      <c r="P432" s="160" t="str">
        <f t="shared" si="39"/>
        <v/>
      </c>
      <c r="Q432" s="160">
        <f t="shared" si="40"/>
        <v>0</v>
      </c>
      <c r="R432" s="160" t="str">
        <f t="shared" si="41"/>
        <v/>
      </c>
      <c r="S432" s="160" t="str">
        <f t="shared" si="42"/>
        <v/>
      </c>
      <c r="T432" s="50" t="str">
        <f>IF($F432="","",IF(ISERROR(VLOOKUP(F432,PROVEEDORES!$D$8:$I$507,5,0)),1,VLOOKUP($F432,PROVEEDORES!$D$8:$I$507,5,0)))</f>
        <v/>
      </c>
    </row>
    <row r="433" spans="3:20" ht="17.45" customHeight="1" x14ac:dyDescent="0.25">
      <c r="C433" s="188"/>
      <c r="D433" s="189"/>
      <c r="E433" s="178"/>
      <c r="F433" s="178"/>
      <c r="G433" s="190">
        <f>DATOS!$E$13</f>
        <v>1</v>
      </c>
      <c r="H433" s="178"/>
      <c r="I433" s="191"/>
      <c r="J433" s="178"/>
      <c r="K433" s="178"/>
      <c r="L433" s="178"/>
      <c r="M433" s="178"/>
      <c r="N433" s="160" t="str">
        <f t="shared" si="38"/>
        <v/>
      </c>
      <c r="O433" s="21"/>
      <c r="P433" s="160" t="str">
        <f t="shared" si="39"/>
        <v/>
      </c>
      <c r="Q433" s="160">
        <f t="shared" si="40"/>
        <v>0</v>
      </c>
      <c r="R433" s="160" t="str">
        <f t="shared" si="41"/>
        <v/>
      </c>
      <c r="S433" s="160" t="str">
        <f t="shared" si="42"/>
        <v/>
      </c>
      <c r="T433" s="50" t="str">
        <f>IF($F433="","",IF(ISERROR(VLOOKUP(F433,PROVEEDORES!$D$8:$I$507,5,0)),1,VLOOKUP($F433,PROVEEDORES!$D$8:$I$507,5,0)))</f>
        <v/>
      </c>
    </row>
    <row r="434" spans="3:20" ht="17.45" customHeight="1" x14ac:dyDescent="0.25">
      <c r="C434" s="188"/>
      <c r="D434" s="189"/>
      <c r="E434" s="178"/>
      <c r="F434" s="178"/>
      <c r="G434" s="190">
        <f>DATOS!$E$13</f>
        <v>1</v>
      </c>
      <c r="H434" s="178"/>
      <c r="I434" s="191"/>
      <c r="J434" s="178"/>
      <c r="K434" s="178"/>
      <c r="L434" s="178"/>
      <c r="M434" s="178"/>
      <c r="N434" s="160" t="str">
        <f t="shared" si="38"/>
        <v/>
      </c>
      <c r="O434" s="21"/>
      <c r="P434" s="160" t="str">
        <f t="shared" si="39"/>
        <v/>
      </c>
      <c r="Q434" s="160">
        <f t="shared" si="40"/>
        <v>0</v>
      </c>
      <c r="R434" s="160" t="str">
        <f t="shared" si="41"/>
        <v/>
      </c>
      <c r="S434" s="160" t="str">
        <f t="shared" si="42"/>
        <v/>
      </c>
      <c r="T434" s="50" t="str">
        <f>IF($F434="","",IF(ISERROR(VLOOKUP(F434,PROVEEDORES!$D$8:$I$507,5,0)),1,VLOOKUP($F434,PROVEEDORES!$D$8:$I$507,5,0)))</f>
        <v/>
      </c>
    </row>
    <row r="435" spans="3:20" ht="17.45" customHeight="1" x14ac:dyDescent="0.25">
      <c r="C435" s="188"/>
      <c r="D435" s="189"/>
      <c r="E435" s="178"/>
      <c r="F435" s="178"/>
      <c r="G435" s="190">
        <f>DATOS!$E$13</f>
        <v>1</v>
      </c>
      <c r="H435" s="178"/>
      <c r="I435" s="191"/>
      <c r="J435" s="178"/>
      <c r="K435" s="178"/>
      <c r="L435" s="178"/>
      <c r="M435" s="178"/>
      <c r="N435" s="160" t="str">
        <f t="shared" si="38"/>
        <v/>
      </c>
      <c r="O435" s="21"/>
      <c r="P435" s="160" t="str">
        <f t="shared" si="39"/>
        <v/>
      </c>
      <c r="Q435" s="160">
        <f t="shared" si="40"/>
        <v>0</v>
      </c>
      <c r="R435" s="160" t="str">
        <f t="shared" si="41"/>
        <v/>
      </c>
      <c r="S435" s="160" t="str">
        <f t="shared" si="42"/>
        <v/>
      </c>
      <c r="T435" s="50" t="str">
        <f>IF($F435="","",IF(ISERROR(VLOOKUP(F435,PROVEEDORES!$D$8:$I$507,5,0)),1,VLOOKUP($F435,PROVEEDORES!$D$8:$I$507,5,0)))</f>
        <v/>
      </c>
    </row>
    <row r="436" spans="3:20" ht="17.45" customHeight="1" x14ac:dyDescent="0.25">
      <c r="C436" s="188"/>
      <c r="D436" s="189"/>
      <c r="E436" s="178"/>
      <c r="F436" s="178"/>
      <c r="G436" s="190">
        <f>DATOS!$E$13</f>
        <v>1</v>
      </c>
      <c r="H436" s="178"/>
      <c r="I436" s="191"/>
      <c r="J436" s="178"/>
      <c r="K436" s="178"/>
      <c r="L436" s="178"/>
      <c r="M436" s="178"/>
      <c r="N436" s="160" t="str">
        <f t="shared" si="38"/>
        <v/>
      </c>
      <c r="O436" s="21"/>
      <c r="P436" s="160" t="str">
        <f t="shared" si="39"/>
        <v/>
      </c>
      <c r="Q436" s="160">
        <f t="shared" si="40"/>
        <v>0</v>
      </c>
      <c r="R436" s="160" t="str">
        <f t="shared" si="41"/>
        <v/>
      </c>
      <c r="S436" s="160" t="str">
        <f t="shared" si="42"/>
        <v/>
      </c>
      <c r="T436" s="50" t="str">
        <f>IF($F436="","",IF(ISERROR(VLOOKUP(F436,PROVEEDORES!$D$8:$I$507,5,0)),1,VLOOKUP($F436,PROVEEDORES!$D$8:$I$507,5,0)))</f>
        <v/>
      </c>
    </row>
    <row r="437" spans="3:20" ht="17.45" customHeight="1" x14ac:dyDescent="0.25">
      <c r="C437" s="188"/>
      <c r="D437" s="189"/>
      <c r="E437" s="178"/>
      <c r="F437" s="178"/>
      <c r="G437" s="190">
        <f>DATOS!$E$13</f>
        <v>1</v>
      </c>
      <c r="H437" s="178"/>
      <c r="I437" s="191"/>
      <c r="J437" s="178"/>
      <c r="K437" s="178"/>
      <c r="L437" s="178"/>
      <c r="M437" s="178"/>
      <c r="N437" s="160" t="str">
        <f t="shared" si="38"/>
        <v/>
      </c>
      <c r="O437" s="21"/>
      <c r="P437" s="160" t="str">
        <f t="shared" si="39"/>
        <v/>
      </c>
      <c r="Q437" s="160">
        <f t="shared" si="40"/>
        <v>0</v>
      </c>
      <c r="R437" s="160" t="str">
        <f t="shared" si="41"/>
        <v/>
      </c>
      <c r="S437" s="160" t="str">
        <f t="shared" si="42"/>
        <v/>
      </c>
      <c r="T437" s="50" t="str">
        <f>IF($F437="","",IF(ISERROR(VLOOKUP(F437,PROVEEDORES!$D$8:$I$507,5,0)),1,VLOOKUP($F437,PROVEEDORES!$D$8:$I$507,5,0)))</f>
        <v/>
      </c>
    </row>
    <row r="438" spans="3:20" ht="17.45" customHeight="1" x14ac:dyDescent="0.25">
      <c r="C438" s="188"/>
      <c r="D438" s="189"/>
      <c r="E438" s="178"/>
      <c r="F438" s="178"/>
      <c r="G438" s="190">
        <f>DATOS!$E$13</f>
        <v>1</v>
      </c>
      <c r="H438" s="178"/>
      <c r="I438" s="191"/>
      <c r="J438" s="178"/>
      <c r="K438" s="178"/>
      <c r="L438" s="178"/>
      <c r="M438" s="178"/>
      <c r="N438" s="160" t="str">
        <f t="shared" si="38"/>
        <v/>
      </c>
      <c r="O438" s="21"/>
      <c r="P438" s="160" t="str">
        <f t="shared" si="39"/>
        <v/>
      </c>
      <c r="Q438" s="160">
        <f t="shared" si="40"/>
        <v>0</v>
      </c>
      <c r="R438" s="160" t="str">
        <f t="shared" si="41"/>
        <v/>
      </c>
      <c r="S438" s="160" t="str">
        <f t="shared" si="42"/>
        <v/>
      </c>
      <c r="T438" s="50" t="str">
        <f>IF($F438="","",IF(ISERROR(VLOOKUP(F438,PROVEEDORES!$D$8:$I$507,5,0)),1,VLOOKUP($F438,PROVEEDORES!$D$8:$I$507,5,0)))</f>
        <v/>
      </c>
    </row>
    <row r="439" spans="3:20" ht="17.45" customHeight="1" x14ac:dyDescent="0.25">
      <c r="C439" s="188"/>
      <c r="D439" s="189"/>
      <c r="E439" s="178"/>
      <c r="F439" s="178"/>
      <c r="G439" s="190">
        <f>DATOS!$E$13</f>
        <v>1</v>
      </c>
      <c r="H439" s="178"/>
      <c r="I439" s="191"/>
      <c r="J439" s="178"/>
      <c r="K439" s="178"/>
      <c r="L439" s="178"/>
      <c r="M439" s="178"/>
      <c r="N439" s="160" t="str">
        <f t="shared" si="38"/>
        <v/>
      </c>
      <c r="O439" s="21"/>
      <c r="P439" s="160" t="str">
        <f t="shared" si="39"/>
        <v/>
      </c>
      <c r="Q439" s="160">
        <f t="shared" si="40"/>
        <v>0</v>
      </c>
      <c r="R439" s="160" t="str">
        <f t="shared" si="41"/>
        <v/>
      </c>
      <c r="S439" s="160" t="str">
        <f t="shared" si="42"/>
        <v/>
      </c>
      <c r="T439" s="50" t="str">
        <f>IF($F439="","",IF(ISERROR(VLOOKUP(F439,PROVEEDORES!$D$8:$I$507,5,0)),1,VLOOKUP($F439,PROVEEDORES!$D$8:$I$507,5,0)))</f>
        <v/>
      </c>
    </row>
    <row r="440" spans="3:20" ht="17.45" customHeight="1" x14ac:dyDescent="0.25">
      <c r="C440" s="188"/>
      <c r="D440" s="189"/>
      <c r="E440" s="178"/>
      <c r="F440" s="178"/>
      <c r="G440" s="190">
        <f>DATOS!$E$13</f>
        <v>1</v>
      </c>
      <c r="H440" s="178"/>
      <c r="I440" s="191"/>
      <c r="J440" s="178"/>
      <c r="K440" s="178"/>
      <c r="L440" s="178"/>
      <c r="M440" s="178"/>
      <c r="N440" s="160" t="str">
        <f t="shared" si="38"/>
        <v/>
      </c>
      <c r="O440" s="21"/>
      <c r="P440" s="160" t="str">
        <f t="shared" si="39"/>
        <v/>
      </c>
      <c r="Q440" s="160">
        <f t="shared" si="40"/>
        <v>0</v>
      </c>
      <c r="R440" s="160" t="str">
        <f t="shared" si="41"/>
        <v/>
      </c>
      <c r="S440" s="160" t="str">
        <f t="shared" si="42"/>
        <v/>
      </c>
      <c r="T440" s="50" t="str">
        <f>IF($F440="","",IF(ISERROR(VLOOKUP(F440,PROVEEDORES!$D$8:$I$507,5,0)),1,VLOOKUP($F440,PROVEEDORES!$D$8:$I$507,5,0)))</f>
        <v/>
      </c>
    </row>
    <row r="441" spans="3:20" ht="17.45" customHeight="1" x14ac:dyDescent="0.25">
      <c r="C441" s="188"/>
      <c r="D441" s="189"/>
      <c r="E441" s="178"/>
      <c r="F441" s="178"/>
      <c r="G441" s="190">
        <f>DATOS!$E$13</f>
        <v>1</v>
      </c>
      <c r="H441" s="178"/>
      <c r="I441" s="191"/>
      <c r="J441" s="178"/>
      <c r="K441" s="178"/>
      <c r="L441" s="178"/>
      <c r="M441" s="178"/>
      <c r="N441" s="160" t="str">
        <f t="shared" si="38"/>
        <v/>
      </c>
      <c r="O441" s="21"/>
      <c r="P441" s="160" t="str">
        <f t="shared" si="39"/>
        <v/>
      </c>
      <c r="Q441" s="160">
        <f t="shared" si="40"/>
        <v>0</v>
      </c>
      <c r="R441" s="160" t="str">
        <f t="shared" si="41"/>
        <v/>
      </c>
      <c r="S441" s="160" t="str">
        <f t="shared" si="42"/>
        <v/>
      </c>
      <c r="T441" s="50" t="str">
        <f>IF($F441="","",IF(ISERROR(VLOOKUP(F441,PROVEEDORES!$D$8:$I$507,5,0)),1,VLOOKUP($F441,PROVEEDORES!$D$8:$I$507,5,0)))</f>
        <v/>
      </c>
    </row>
    <row r="442" spans="3:20" ht="17.45" customHeight="1" x14ac:dyDescent="0.25">
      <c r="C442" s="188"/>
      <c r="D442" s="189"/>
      <c r="E442" s="178"/>
      <c r="F442" s="178"/>
      <c r="G442" s="190">
        <f>DATOS!$E$13</f>
        <v>1</v>
      </c>
      <c r="H442" s="178"/>
      <c r="I442" s="191"/>
      <c r="J442" s="178"/>
      <c r="K442" s="178"/>
      <c r="L442" s="178"/>
      <c r="M442" s="178"/>
      <c r="N442" s="160" t="str">
        <f t="shared" si="38"/>
        <v/>
      </c>
      <c r="O442" s="21"/>
      <c r="P442" s="160" t="str">
        <f t="shared" si="39"/>
        <v/>
      </c>
      <c r="Q442" s="160">
        <f t="shared" si="40"/>
        <v>0</v>
      </c>
      <c r="R442" s="160" t="str">
        <f t="shared" si="41"/>
        <v/>
      </c>
      <c r="S442" s="160" t="str">
        <f t="shared" si="42"/>
        <v/>
      </c>
      <c r="T442" s="50" t="str">
        <f>IF($F442="","",IF(ISERROR(VLOOKUP(F442,PROVEEDORES!$D$8:$I$507,5,0)),1,VLOOKUP($F442,PROVEEDORES!$D$8:$I$507,5,0)))</f>
        <v/>
      </c>
    </row>
    <row r="443" spans="3:20" ht="17.45" customHeight="1" x14ac:dyDescent="0.25">
      <c r="C443" s="188"/>
      <c r="D443" s="189"/>
      <c r="E443" s="178"/>
      <c r="F443" s="178"/>
      <c r="G443" s="190">
        <f>DATOS!$E$13</f>
        <v>1</v>
      </c>
      <c r="H443" s="178"/>
      <c r="I443" s="191"/>
      <c r="J443" s="178"/>
      <c r="K443" s="178"/>
      <c r="L443" s="178"/>
      <c r="M443" s="178"/>
      <c r="N443" s="160" t="str">
        <f t="shared" si="38"/>
        <v/>
      </c>
      <c r="O443" s="21"/>
      <c r="P443" s="160" t="str">
        <f t="shared" si="39"/>
        <v/>
      </c>
      <c r="Q443" s="160">
        <f t="shared" si="40"/>
        <v>0</v>
      </c>
      <c r="R443" s="160" t="str">
        <f t="shared" si="41"/>
        <v/>
      </c>
      <c r="S443" s="160" t="str">
        <f t="shared" si="42"/>
        <v/>
      </c>
      <c r="T443" s="50" t="str">
        <f>IF($F443="","",IF(ISERROR(VLOOKUP(F443,PROVEEDORES!$D$8:$I$507,5,0)),1,VLOOKUP($F443,PROVEEDORES!$D$8:$I$507,5,0)))</f>
        <v/>
      </c>
    </row>
    <row r="444" spans="3:20" ht="17.45" customHeight="1" x14ac:dyDescent="0.25">
      <c r="C444" s="188"/>
      <c r="D444" s="189"/>
      <c r="E444" s="178"/>
      <c r="F444" s="178"/>
      <c r="G444" s="190">
        <f>DATOS!$E$13</f>
        <v>1</v>
      </c>
      <c r="H444" s="178"/>
      <c r="I444" s="191"/>
      <c r="J444" s="178"/>
      <c r="K444" s="178"/>
      <c r="L444" s="178"/>
      <c r="M444" s="178"/>
      <c r="N444" s="160" t="str">
        <f t="shared" si="38"/>
        <v/>
      </c>
      <c r="O444" s="21"/>
      <c r="P444" s="160" t="str">
        <f t="shared" si="39"/>
        <v/>
      </c>
      <c r="Q444" s="160">
        <f t="shared" si="40"/>
        <v>0</v>
      </c>
      <c r="R444" s="160" t="str">
        <f t="shared" si="41"/>
        <v/>
      </c>
      <c r="S444" s="160" t="str">
        <f t="shared" si="42"/>
        <v/>
      </c>
      <c r="T444" s="50" t="str">
        <f>IF($F444="","",IF(ISERROR(VLOOKUP(F444,PROVEEDORES!$D$8:$I$507,5,0)),1,VLOOKUP($F444,PROVEEDORES!$D$8:$I$507,5,0)))</f>
        <v/>
      </c>
    </row>
    <row r="445" spans="3:20" ht="17.45" customHeight="1" x14ac:dyDescent="0.25">
      <c r="C445" s="188"/>
      <c r="D445" s="189"/>
      <c r="E445" s="178"/>
      <c r="F445" s="178"/>
      <c r="G445" s="190">
        <f>DATOS!$E$13</f>
        <v>1</v>
      </c>
      <c r="H445" s="178"/>
      <c r="I445" s="191"/>
      <c r="J445" s="178"/>
      <c r="K445" s="178"/>
      <c r="L445" s="178"/>
      <c r="M445" s="178"/>
      <c r="N445" s="160" t="str">
        <f t="shared" si="38"/>
        <v/>
      </c>
      <c r="O445" s="21"/>
      <c r="P445" s="160" t="str">
        <f t="shared" si="39"/>
        <v/>
      </c>
      <c r="Q445" s="160">
        <f t="shared" si="40"/>
        <v>0</v>
      </c>
      <c r="R445" s="160" t="str">
        <f t="shared" si="41"/>
        <v/>
      </c>
      <c r="S445" s="160" t="str">
        <f t="shared" si="42"/>
        <v/>
      </c>
      <c r="T445" s="50" t="str">
        <f>IF($F445="","",IF(ISERROR(VLOOKUP(F445,PROVEEDORES!$D$8:$I$507,5,0)),1,VLOOKUP($F445,PROVEEDORES!$D$8:$I$507,5,0)))</f>
        <v/>
      </c>
    </row>
    <row r="446" spans="3:20" ht="17.45" customHeight="1" x14ac:dyDescent="0.25">
      <c r="C446" s="188"/>
      <c r="D446" s="189"/>
      <c r="E446" s="178"/>
      <c r="F446" s="178"/>
      <c r="G446" s="190">
        <f>DATOS!$E$13</f>
        <v>1</v>
      </c>
      <c r="H446" s="178"/>
      <c r="I446" s="191"/>
      <c r="J446" s="178"/>
      <c r="K446" s="178"/>
      <c r="L446" s="178"/>
      <c r="M446" s="178"/>
      <c r="N446" s="160" t="str">
        <f t="shared" si="38"/>
        <v/>
      </c>
      <c r="O446" s="21"/>
      <c r="P446" s="160" t="str">
        <f t="shared" si="39"/>
        <v/>
      </c>
      <c r="Q446" s="160">
        <f t="shared" si="40"/>
        <v>0</v>
      </c>
      <c r="R446" s="160" t="str">
        <f t="shared" si="41"/>
        <v/>
      </c>
      <c r="S446" s="160" t="str">
        <f t="shared" si="42"/>
        <v/>
      </c>
      <c r="T446" s="50" t="str">
        <f>IF($F446="","",IF(ISERROR(VLOOKUP(F446,PROVEEDORES!$D$8:$I$507,5,0)),1,VLOOKUP($F446,PROVEEDORES!$D$8:$I$507,5,0)))</f>
        <v/>
      </c>
    </row>
    <row r="447" spans="3:20" ht="17.45" customHeight="1" x14ac:dyDescent="0.25">
      <c r="C447" s="188"/>
      <c r="D447" s="189"/>
      <c r="E447" s="178"/>
      <c r="F447" s="178"/>
      <c r="G447" s="190">
        <f>DATOS!$E$13</f>
        <v>1</v>
      </c>
      <c r="H447" s="178"/>
      <c r="I447" s="191"/>
      <c r="J447" s="178"/>
      <c r="K447" s="178"/>
      <c r="L447" s="178"/>
      <c r="M447" s="178"/>
      <c r="N447" s="160" t="str">
        <f t="shared" si="38"/>
        <v/>
      </c>
      <c r="O447" s="21"/>
      <c r="P447" s="160" t="str">
        <f t="shared" si="39"/>
        <v/>
      </c>
      <c r="Q447" s="160">
        <f t="shared" si="40"/>
        <v>0</v>
      </c>
      <c r="R447" s="160" t="str">
        <f t="shared" si="41"/>
        <v/>
      </c>
      <c r="S447" s="160" t="str">
        <f t="shared" si="42"/>
        <v/>
      </c>
      <c r="T447" s="50" t="str">
        <f>IF($F447="","",IF(ISERROR(VLOOKUP(F447,PROVEEDORES!$D$8:$I$507,5,0)),1,VLOOKUP($F447,PROVEEDORES!$D$8:$I$507,5,0)))</f>
        <v/>
      </c>
    </row>
    <row r="448" spans="3:20" ht="17.45" customHeight="1" x14ac:dyDescent="0.25">
      <c r="C448" s="188"/>
      <c r="D448" s="189"/>
      <c r="E448" s="178"/>
      <c r="F448" s="178"/>
      <c r="G448" s="190">
        <f>DATOS!$E$13</f>
        <v>1</v>
      </c>
      <c r="H448" s="178"/>
      <c r="I448" s="191"/>
      <c r="J448" s="178"/>
      <c r="K448" s="178"/>
      <c r="L448" s="178"/>
      <c r="M448" s="178"/>
      <c r="N448" s="160" t="str">
        <f t="shared" si="38"/>
        <v/>
      </c>
      <c r="O448" s="21"/>
      <c r="P448" s="160" t="str">
        <f t="shared" si="39"/>
        <v/>
      </c>
      <c r="Q448" s="160">
        <f t="shared" si="40"/>
        <v>0</v>
      </c>
      <c r="R448" s="160" t="str">
        <f t="shared" si="41"/>
        <v/>
      </c>
      <c r="S448" s="160" t="str">
        <f t="shared" si="42"/>
        <v/>
      </c>
      <c r="T448" s="50" t="str">
        <f>IF($F448="","",IF(ISERROR(VLOOKUP(F448,PROVEEDORES!$D$8:$I$507,5,0)),1,VLOOKUP($F448,PROVEEDORES!$D$8:$I$507,5,0)))</f>
        <v/>
      </c>
    </row>
    <row r="449" spans="3:20" ht="17.45" customHeight="1" x14ac:dyDescent="0.25">
      <c r="C449" s="188"/>
      <c r="D449" s="189"/>
      <c r="E449" s="178"/>
      <c r="F449" s="178"/>
      <c r="G449" s="190">
        <f>DATOS!$E$13</f>
        <v>1</v>
      </c>
      <c r="H449" s="178"/>
      <c r="I449" s="191"/>
      <c r="J449" s="178"/>
      <c r="K449" s="178"/>
      <c r="L449" s="178"/>
      <c r="M449" s="178"/>
      <c r="N449" s="160" t="str">
        <f t="shared" si="38"/>
        <v/>
      </c>
      <c r="O449" s="21"/>
      <c r="P449" s="160" t="str">
        <f t="shared" si="39"/>
        <v/>
      </c>
      <c r="Q449" s="160">
        <f t="shared" si="40"/>
        <v>0</v>
      </c>
      <c r="R449" s="160" t="str">
        <f t="shared" si="41"/>
        <v/>
      </c>
      <c r="S449" s="160" t="str">
        <f t="shared" si="42"/>
        <v/>
      </c>
      <c r="T449" s="50" t="str">
        <f>IF($F449="","",IF(ISERROR(VLOOKUP(F449,PROVEEDORES!$D$8:$I$507,5,0)),1,VLOOKUP($F449,PROVEEDORES!$D$8:$I$507,5,0)))</f>
        <v/>
      </c>
    </row>
    <row r="450" spans="3:20" ht="17.45" customHeight="1" x14ac:dyDescent="0.25">
      <c r="C450" s="188"/>
      <c r="D450" s="189"/>
      <c r="E450" s="178"/>
      <c r="F450" s="178"/>
      <c r="G450" s="190">
        <f>DATOS!$E$13</f>
        <v>1</v>
      </c>
      <c r="H450" s="178"/>
      <c r="I450" s="191"/>
      <c r="J450" s="178"/>
      <c r="K450" s="178"/>
      <c r="L450" s="178"/>
      <c r="M450" s="178"/>
      <c r="N450" s="160" t="str">
        <f t="shared" si="38"/>
        <v/>
      </c>
      <c r="O450" s="21"/>
      <c r="P450" s="160" t="str">
        <f t="shared" si="39"/>
        <v/>
      </c>
      <c r="Q450" s="160">
        <f t="shared" si="40"/>
        <v>0</v>
      </c>
      <c r="R450" s="160" t="str">
        <f t="shared" si="41"/>
        <v/>
      </c>
      <c r="S450" s="160" t="str">
        <f t="shared" si="42"/>
        <v/>
      </c>
      <c r="T450" s="50" t="str">
        <f>IF($F450="","",IF(ISERROR(VLOOKUP(F450,PROVEEDORES!$D$8:$I$507,5,0)),1,VLOOKUP($F450,PROVEEDORES!$D$8:$I$507,5,0)))</f>
        <v/>
      </c>
    </row>
    <row r="451" spans="3:20" ht="17.45" customHeight="1" x14ac:dyDescent="0.25">
      <c r="C451" s="188"/>
      <c r="D451" s="189"/>
      <c r="E451" s="178"/>
      <c r="F451" s="178"/>
      <c r="G451" s="190">
        <f>DATOS!$E$13</f>
        <v>1</v>
      </c>
      <c r="H451" s="178"/>
      <c r="I451" s="191"/>
      <c r="J451" s="178"/>
      <c r="K451" s="178"/>
      <c r="L451" s="178"/>
      <c r="M451" s="178"/>
      <c r="N451" s="160" t="str">
        <f t="shared" si="38"/>
        <v/>
      </c>
      <c r="O451" s="21"/>
      <c r="P451" s="160" t="str">
        <f t="shared" si="39"/>
        <v/>
      </c>
      <c r="Q451" s="160">
        <f t="shared" si="40"/>
        <v>0</v>
      </c>
      <c r="R451" s="160" t="str">
        <f t="shared" si="41"/>
        <v/>
      </c>
      <c r="S451" s="160" t="str">
        <f t="shared" si="42"/>
        <v/>
      </c>
      <c r="T451" s="50" t="str">
        <f>IF($F451="","",IF(ISERROR(VLOOKUP(F451,PROVEEDORES!$D$8:$I$507,5,0)),1,VLOOKUP($F451,PROVEEDORES!$D$8:$I$507,5,0)))</f>
        <v/>
      </c>
    </row>
    <row r="452" spans="3:20" ht="17.45" customHeight="1" x14ac:dyDescent="0.25">
      <c r="C452" s="188"/>
      <c r="D452" s="189"/>
      <c r="E452" s="178"/>
      <c r="F452" s="178"/>
      <c r="G452" s="190">
        <f>DATOS!$E$13</f>
        <v>1</v>
      </c>
      <c r="H452" s="178"/>
      <c r="I452" s="191"/>
      <c r="J452" s="178"/>
      <c r="K452" s="178"/>
      <c r="L452" s="178"/>
      <c r="M452" s="178"/>
      <c r="N452" s="160" t="str">
        <f t="shared" si="38"/>
        <v/>
      </c>
      <c r="O452" s="21"/>
      <c r="P452" s="160" t="str">
        <f t="shared" si="39"/>
        <v/>
      </c>
      <c r="Q452" s="160">
        <f t="shared" si="40"/>
        <v>0</v>
      </c>
      <c r="R452" s="160" t="str">
        <f t="shared" si="41"/>
        <v/>
      </c>
      <c r="S452" s="160" t="str">
        <f t="shared" si="42"/>
        <v/>
      </c>
      <c r="T452" s="50" t="str">
        <f>IF($F452="","",IF(ISERROR(VLOOKUP(F452,PROVEEDORES!$D$8:$I$507,5,0)),1,VLOOKUP($F452,PROVEEDORES!$D$8:$I$507,5,0)))</f>
        <v/>
      </c>
    </row>
    <row r="453" spans="3:20" ht="17.45" customHeight="1" x14ac:dyDescent="0.25">
      <c r="C453" s="188"/>
      <c r="D453" s="189"/>
      <c r="E453" s="178"/>
      <c r="F453" s="178"/>
      <c r="G453" s="190">
        <f>DATOS!$E$13</f>
        <v>1</v>
      </c>
      <c r="H453" s="178"/>
      <c r="I453" s="191"/>
      <c r="J453" s="178"/>
      <c r="K453" s="178"/>
      <c r="L453" s="178"/>
      <c r="M453" s="178"/>
      <c r="N453" s="160" t="str">
        <f t="shared" si="38"/>
        <v/>
      </c>
      <c r="O453" s="21"/>
      <c r="P453" s="160" t="str">
        <f t="shared" si="39"/>
        <v/>
      </c>
      <c r="Q453" s="160">
        <f t="shared" si="40"/>
        <v>0</v>
      </c>
      <c r="R453" s="160" t="str">
        <f t="shared" si="41"/>
        <v/>
      </c>
      <c r="S453" s="160" t="str">
        <f t="shared" si="42"/>
        <v/>
      </c>
      <c r="T453" s="50" t="str">
        <f>IF($F453="","",IF(ISERROR(VLOOKUP(F453,PROVEEDORES!$D$8:$I$507,5,0)),1,VLOOKUP($F453,PROVEEDORES!$D$8:$I$507,5,0)))</f>
        <v/>
      </c>
    </row>
    <row r="454" spans="3:20" ht="17.45" customHeight="1" x14ac:dyDescent="0.25">
      <c r="C454" s="188"/>
      <c r="D454" s="189"/>
      <c r="E454" s="178"/>
      <c r="F454" s="178"/>
      <c r="G454" s="190">
        <f>DATOS!$E$13</f>
        <v>1</v>
      </c>
      <c r="H454" s="178"/>
      <c r="I454" s="191"/>
      <c r="J454" s="178"/>
      <c r="K454" s="178"/>
      <c r="L454" s="178"/>
      <c r="M454" s="178"/>
      <c r="N454" s="160" t="str">
        <f t="shared" si="38"/>
        <v/>
      </c>
      <c r="O454" s="21"/>
      <c r="P454" s="160" t="str">
        <f t="shared" si="39"/>
        <v/>
      </c>
      <c r="Q454" s="160">
        <f t="shared" si="40"/>
        <v>0</v>
      </c>
      <c r="R454" s="160" t="str">
        <f t="shared" si="41"/>
        <v/>
      </c>
      <c r="S454" s="160" t="str">
        <f t="shared" si="42"/>
        <v/>
      </c>
      <c r="T454" s="50" t="str">
        <f>IF($F454="","",IF(ISERROR(VLOOKUP(F454,PROVEEDORES!$D$8:$I$507,5,0)),1,VLOOKUP($F454,PROVEEDORES!$D$8:$I$507,5,0)))</f>
        <v/>
      </c>
    </row>
    <row r="455" spans="3:20" ht="17.45" customHeight="1" x14ac:dyDescent="0.25">
      <c r="C455" s="188"/>
      <c r="D455" s="189"/>
      <c r="E455" s="178"/>
      <c r="F455" s="178"/>
      <c r="G455" s="190">
        <f>DATOS!$E$13</f>
        <v>1</v>
      </c>
      <c r="H455" s="178"/>
      <c r="I455" s="191"/>
      <c r="J455" s="178"/>
      <c r="K455" s="178"/>
      <c r="L455" s="178"/>
      <c r="M455" s="178"/>
      <c r="N455" s="160" t="str">
        <f t="shared" si="38"/>
        <v/>
      </c>
      <c r="O455" s="21"/>
      <c r="P455" s="160" t="str">
        <f t="shared" si="39"/>
        <v/>
      </c>
      <c r="Q455" s="160">
        <f t="shared" si="40"/>
        <v>0</v>
      </c>
      <c r="R455" s="160" t="str">
        <f t="shared" si="41"/>
        <v/>
      </c>
      <c r="S455" s="160" t="str">
        <f t="shared" si="42"/>
        <v/>
      </c>
      <c r="T455" s="50" t="str">
        <f>IF($F455="","",IF(ISERROR(VLOOKUP(F455,PROVEEDORES!$D$8:$I$507,5,0)),1,VLOOKUP($F455,PROVEEDORES!$D$8:$I$507,5,0)))</f>
        <v/>
      </c>
    </row>
    <row r="456" spans="3:20" ht="17.45" customHeight="1" x14ac:dyDescent="0.25">
      <c r="C456" s="188"/>
      <c r="D456" s="189"/>
      <c r="E456" s="178"/>
      <c r="F456" s="178"/>
      <c r="G456" s="190">
        <f>DATOS!$E$13</f>
        <v>1</v>
      </c>
      <c r="H456" s="178"/>
      <c r="I456" s="191"/>
      <c r="J456" s="178"/>
      <c r="K456" s="178"/>
      <c r="L456" s="178"/>
      <c r="M456" s="178"/>
      <c r="N456" s="160" t="str">
        <f t="shared" si="38"/>
        <v/>
      </c>
      <c r="O456" s="21"/>
      <c r="P456" s="160" t="str">
        <f t="shared" si="39"/>
        <v/>
      </c>
      <c r="Q456" s="160">
        <f t="shared" si="40"/>
        <v>0</v>
      </c>
      <c r="R456" s="160" t="str">
        <f t="shared" si="41"/>
        <v/>
      </c>
      <c r="S456" s="160" t="str">
        <f t="shared" si="42"/>
        <v/>
      </c>
      <c r="T456" s="50" t="str">
        <f>IF($F456="","",IF(ISERROR(VLOOKUP(F456,PROVEEDORES!$D$8:$I$507,5,0)),1,VLOOKUP($F456,PROVEEDORES!$D$8:$I$507,5,0)))</f>
        <v/>
      </c>
    </row>
    <row r="457" spans="3:20" ht="17.45" customHeight="1" x14ac:dyDescent="0.25">
      <c r="C457" s="188"/>
      <c r="D457" s="189"/>
      <c r="E457" s="178"/>
      <c r="F457" s="178"/>
      <c r="G457" s="190">
        <f>DATOS!$E$13</f>
        <v>1</v>
      </c>
      <c r="H457" s="178"/>
      <c r="I457" s="191"/>
      <c r="J457" s="178"/>
      <c r="K457" s="178"/>
      <c r="L457" s="178"/>
      <c r="M457" s="178"/>
      <c r="N457" s="160" t="str">
        <f t="shared" si="38"/>
        <v/>
      </c>
      <c r="O457" s="21"/>
      <c r="P457" s="160" t="str">
        <f t="shared" si="39"/>
        <v/>
      </c>
      <c r="Q457" s="160">
        <f t="shared" si="40"/>
        <v>0</v>
      </c>
      <c r="R457" s="160" t="str">
        <f t="shared" si="41"/>
        <v/>
      </c>
      <c r="S457" s="160" t="str">
        <f t="shared" si="42"/>
        <v/>
      </c>
      <c r="T457" s="50" t="str">
        <f>IF($F457="","",IF(ISERROR(VLOOKUP(F457,PROVEEDORES!$D$8:$I$507,5,0)),1,VLOOKUP($F457,PROVEEDORES!$D$8:$I$507,5,0)))</f>
        <v/>
      </c>
    </row>
    <row r="458" spans="3:20" ht="17.45" customHeight="1" x14ac:dyDescent="0.25">
      <c r="C458" s="188"/>
      <c r="D458" s="189"/>
      <c r="E458" s="178"/>
      <c r="F458" s="178"/>
      <c r="G458" s="190">
        <f>DATOS!$E$13</f>
        <v>1</v>
      </c>
      <c r="H458" s="178"/>
      <c r="I458" s="191"/>
      <c r="J458" s="178"/>
      <c r="K458" s="178"/>
      <c r="L458" s="178"/>
      <c r="M458" s="178"/>
      <c r="N458" s="160" t="str">
        <f t="shared" si="38"/>
        <v/>
      </c>
      <c r="O458" s="21"/>
      <c r="P458" s="160" t="str">
        <f t="shared" si="39"/>
        <v/>
      </c>
      <c r="Q458" s="160">
        <f t="shared" si="40"/>
        <v>0</v>
      </c>
      <c r="R458" s="160" t="str">
        <f t="shared" si="41"/>
        <v/>
      </c>
      <c r="S458" s="160" t="str">
        <f t="shared" si="42"/>
        <v/>
      </c>
      <c r="T458" s="50" t="str">
        <f>IF($F458="","",IF(ISERROR(VLOOKUP(F458,PROVEEDORES!$D$8:$I$507,5,0)),1,VLOOKUP($F458,PROVEEDORES!$D$8:$I$507,5,0)))</f>
        <v/>
      </c>
    </row>
    <row r="459" spans="3:20" ht="17.45" customHeight="1" x14ac:dyDescent="0.25">
      <c r="C459" s="188"/>
      <c r="D459" s="189"/>
      <c r="E459" s="178"/>
      <c r="F459" s="178"/>
      <c r="G459" s="190">
        <f>DATOS!$E$13</f>
        <v>1</v>
      </c>
      <c r="H459" s="178"/>
      <c r="I459" s="191"/>
      <c r="J459" s="178"/>
      <c r="K459" s="178"/>
      <c r="L459" s="178"/>
      <c r="M459" s="178"/>
      <c r="N459" s="160" t="str">
        <f t="shared" si="38"/>
        <v/>
      </c>
      <c r="O459" s="21"/>
      <c r="P459" s="160" t="str">
        <f t="shared" si="39"/>
        <v/>
      </c>
      <c r="Q459" s="160">
        <f t="shared" si="40"/>
        <v>0</v>
      </c>
      <c r="R459" s="160" t="str">
        <f t="shared" si="41"/>
        <v/>
      </c>
      <c r="S459" s="160" t="str">
        <f t="shared" si="42"/>
        <v/>
      </c>
      <c r="T459" s="50" t="str">
        <f>IF($F459="","",IF(ISERROR(VLOOKUP(F459,PROVEEDORES!$D$8:$I$507,5,0)),1,VLOOKUP($F459,PROVEEDORES!$D$8:$I$507,5,0)))</f>
        <v/>
      </c>
    </row>
    <row r="460" spans="3:20" ht="17.45" customHeight="1" x14ac:dyDescent="0.25">
      <c r="C460" s="188"/>
      <c r="D460" s="189"/>
      <c r="E460" s="178"/>
      <c r="F460" s="178"/>
      <c r="G460" s="190">
        <f>DATOS!$E$13</f>
        <v>1</v>
      </c>
      <c r="H460" s="178"/>
      <c r="I460" s="191"/>
      <c r="J460" s="178"/>
      <c r="K460" s="178"/>
      <c r="L460" s="178"/>
      <c r="M460" s="178"/>
      <c r="N460" s="160" t="str">
        <f t="shared" si="38"/>
        <v/>
      </c>
      <c r="O460" s="21"/>
      <c r="P460" s="160" t="str">
        <f t="shared" si="39"/>
        <v/>
      </c>
      <c r="Q460" s="160">
        <f t="shared" si="40"/>
        <v>0</v>
      </c>
      <c r="R460" s="160" t="str">
        <f t="shared" si="41"/>
        <v/>
      </c>
      <c r="S460" s="160" t="str">
        <f t="shared" si="42"/>
        <v/>
      </c>
      <c r="T460" s="50" t="str">
        <f>IF($F460="","",IF(ISERROR(VLOOKUP(F460,PROVEEDORES!$D$8:$I$507,5,0)),1,VLOOKUP($F460,PROVEEDORES!$D$8:$I$507,5,0)))</f>
        <v/>
      </c>
    </row>
    <row r="461" spans="3:20" ht="17.45" customHeight="1" x14ac:dyDescent="0.25">
      <c r="C461" s="188"/>
      <c r="D461" s="189"/>
      <c r="E461" s="178"/>
      <c r="F461" s="178"/>
      <c r="G461" s="190">
        <f>DATOS!$E$13</f>
        <v>1</v>
      </c>
      <c r="H461" s="178"/>
      <c r="I461" s="191"/>
      <c r="J461" s="178"/>
      <c r="K461" s="178"/>
      <c r="L461" s="178"/>
      <c r="M461" s="178"/>
      <c r="N461" s="160" t="str">
        <f t="shared" si="38"/>
        <v/>
      </c>
      <c r="O461" s="21"/>
      <c r="P461" s="160" t="str">
        <f t="shared" si="39"/>
        <v/>
      </c>
      <c r="Q461" s="160">
        <f t="shared" si="40"/>
        <v>0</v>
      </c>
      <c r="R461" s="160" t="str">
        <f t="shared" si="41"/>
        <v/>
      </c>
      <c r="S461" s="160" t="str">
        <f t="shared" si="42"/>
        <v/>
      </c>
      <c r="T461" s="50" t="str">
        <f>IF($F461="","",IF(ISERROR(VLOOKUP(F461,PROVEEDORES!$D$8:$I$507,5,0)),1,VLOOKUP($F461,PROVEEDORES!$D$8:$I$507,5,0)))</f>
        <v/>
      </c>
    </row>
    <row r="462" spans="3:20" ht="17.45" customHeight="1" x14ac:dyDescent="0.25">
      <c r="C462" s="188"/>
      <c r="D462" s="189"/>
      <c r="E462" s="178"/>
      <c r="F462" s="178"/>
      <c r="G462" s="190">
        <f>DATOS!$E$13</f>
        <v>1</v>
      </c>
      <c r="H462" s="178"/>
      <c r="I462" s="191"/>
      <c r="J462" s="178"/>
      <c r="K462" s="178"/>
      <c r="L462" s="178"/>
      <c r="M462" s="178"/>
      <c r="N462" s="160" t="str">
        <f t="shared" si="38"/>
        <v/>
      </c>
      <c r="O462" s="21"/>
      <c r="P462" s="160" t="str">
        <f t="shared" si="39"/>
        <v/>
      </c>
      <c r="Q462" s="160">
        <f t="shared" si="40"/>
        <v>0</v>
      </c>
      <c r="R462" s="160" t="str">
        <f t="shared" si="41"/>
        <v/>
      </c>
      <c r="S462" s="160" t="str">
        <f t="shared" si="42"/>
        <v/>
      </c>
      <c r="T462" s="50" t="str">
        <f>IF($F462="","",IF(ISERROR(VLOOKUP(F462,PROVEEDORES!$D$8:$I$507,5,0)),1,VLOOKUP($F462,PROVEEDORES!$D$8:$I$507,5,0)))</f>
        <v/>
      </c>
    </row>
    <row r="463" spans="3:20" ht="17.45" customHeight="1" x14ac:dyDescent="0.25">
      <c r="C463" s="188"/>
      <c r="D463" s="189"/>
      <c r="E463" s="178"/>
      <c r="F463" s="178"/>
      <c r="G463" s="190">
        <f>DATOS!$E$13</f>
        <v>1</v>
      </c>
      <c r="H463" s="178"/>
      <c r="I463" s="191"/>
      <c r="J463" s="178"/>
      <c r="K463" s="178"/>
      <c r="L463" s="178"/>
      <c r="M463" s="178"/>
      <c r="N463" s="160" t="str">
        <f t="shared" si="38"/>
        <v/>
      </c>
      <c r="O463" s="21"/>
      <c r="P463" s="160" t="str">
        <f t="shared" si="39"/>
        <v/>
      </c>
      <c r="Q463" s="160">
        <f t="shared" si="40"/>
        <v>0</v>
      </c>
      <c r="R463" s="160" t="str">
        <f t="shared" si="41"/>
        <v/>
      </c>
      <c r="S463" s="160" t="str">
        <f t="shared" si="42"/>
        <v/>
      </c>
      <c r="T463" s="50" t="str">
        <f>IF($F463="","",IF(ISERROR(VLOOKUP(F463,PROVEEDORES!$D$8:$I$507,5,0)),1,VLOOKUP($F463,PROVEEDORES!$D$8:$I$507,5,0)))</f>
        <v/>
      </c>
    </row>
    <row r="464" spans="3:20" ht="17.45" customHeight="1" x14ac:dyDescent="0.25">
      <c r="C464" s="188"/>
      <c r="D464" s="189"/>
      <c r="E464" s="178"/>
      <c r="F464" s="178"/>
      <c r="G464" s="190">
        <f>DATOS!$E$13</f>
        <v>1</v>
      </c>
      <c r="H464" s="178"/>
      <c r="I464" s="191"/>
      <c r="J464" s="178"/>
      <c r="K464" s="178"/>
      <c r="L464" s="178"/>
      <c r="M464" s="178"/>
      <c r="N464" s="160" t="str">
        <f t="shared" si="38"/>
        <v/>
      </c>
      <c r="O464" s="21"/>
      <c r="P464" s="160" t="str">
        <f t="shared" si="39"/>
        <v/>
      </c>
      <c r="Q464" s="160">
        <f t="shared" si="40"/>
        <v>0</v>
      </c>
      <c r="R464" s="160" t="str">
        <f t="shared" si="41"/>
        <v/>
      </c>
      <c r="S464" s="160" t="str">
        <f t="shared" si="42"/>
        <v/>
      </c>
      <c r="T464" s="50" t="str">
        <f>IF($F464="","",IF(ISERROR(VLOOKUP(F464,PROVEEDORES!$D$8:$I$507,5,0)),1,VLOOKUP($F464,PROVEEDORES!$D$8:$I$507,5,0)))</f>
        <v/>
      </c>
    </row>
    <row r="465" spans="3:20" ht="17.45" customHeight="1" x14ac:dyDescent="0.25">
      <c r="C465" s="188"/>
      <c r="D465" s="189"/>
      <c r="E465" s="178"/>
      <c r="F465" s="178"/>
      <c r="G465" s="190">
        <f>DATOS!$E$13</f>
        <v>1</v>
      </c>
      <c r="H465" s="178"/>
      <c r="I465" s="191"/>
      <c r="J465" s="178"/>
      <c r="K465" s="178"/>
      <c r="L465" s="178"/>
      <c r="M465" s="178"/>
      <c r="N465" s="160" t="str">
        <f t="shared" ref="N465:N516" si="43">IF(H465&amp;J465&amp;K465&amp;L465&amp;M465="","",H465+J465+K465-L465-M465)</f>
        <v/>
      </c>
      <c r="O465" s="21"/>
      <c r="P465" s="160" t="str">
        <f t="shared" si="39"/>
        <v/>
      </c>
      <c r="Q465" s="160">
        <f t="shared" si="40"/>
        <v>0</v>
      </c>
      <c r="R465" s="160" t="str">
        <f t="shared" si="41"/>
        <v/>
      </c>
      <c r="S465" s="160" t="str">
        <f t="shared" si="42"/>
        <v/>
      </c>
      <c r="T465" s="50" t="str">
        <f>IF($F465="","",IF(ISERROR(VLOOKUP(F465,PROVEEDORES!$D$8:$I$507,5,0)),1,VLOOKUP($F465,PROVEEDORES!$D$8:$I$507,5,0)))</f>
        <v/>
      </c>
    </row>
    <row r="466" spans="3:20" ht="17.45" customHeight="1" x14ac:dyDescent="0.25">
      <c r="C466" s="188"/>
      <c r="D466" s="189"/>
      <c r="E466" s="178"/>
      <c r="F466" s="178"/>
      <c r="G466" s="190">
        <f>DATOS!$E$13</f>
        <v>1</v>
      </c>
      <c r="H466" s="178"/>
      <c r="I466" s="191"/>
      <c r="J466" s="178"/>
      <c r="K466" s="178"/>
      <c r="L466" s="178"/>
      <c r="M466" s="178"/>
      <c r="N466" s="160" t="str">
        <f t="shared" si="43"/>
        <v/>
      </c>
      <c r="O466" s="21"/>
      <c r="P466" s="160" t="str">
        <f t="shared" ref="P466:P516" si="44">IF($I466="E",H466,"")</f>
        <v/>
      </c>
      <c r="Q466" s="160">
        <f t="shared" si="40"/>
        <v>0</v>
      </c>
      <c r="R466" s="160" t="str">
        <f t="shared" si="41"/>
        <v/>
      </c>
      <c r="S466" s="160" t="str">
        <f t="shared" si="42"/>
        <v/>
      </c>
      <c r="T466" s="50" t="str">
        <f>IF($F466="","",IF(ISERROR(VLOOKUP(F466,PROVEEDORES!$D$8:$I$507,5,0)),1,VLOOKUP($F466,PROVEEDORES!$D$8:$I$507,5,0)))</f>
        <v/>
      </c>
    </row>
    <row r="467" spans="3:20" ht="17.45" customHeight="1" x14ac:dyDescent="0.25">
      <c r="C467" s="188"/>
      <c r="D467" s="189"/>
      <c r="E467" s="178"/>
      <c r="F467" s="178"/>
      <c r="G467" s="190">
        <f>DATOS!$E$13</f>
        <v>1</v>
      </c>
      <c r="H467" s="178"/>
      <c r="I467" s="191"/>
      <c r="J467" s="178"/>
      <c r="K467" s="178"/>
      <c r="L467" s="178"/>
      <c r="M467" s="178"/>
      <c r="N467" s="160" t="str">
        <f t="shared" si="43"/>
        <v/>
      </c>
      <c r="O467" s="21"/>
      <c r="P467" s="160" t="str">
        <f t="shared" si="44"/>
        <v/>
      </c>
      <c r="Q467" s="160">
        <f t="shared" ref="Q467:Q516" si="45">IF($I467=0%,H467,"")</f>
        <v>0</v>
      </c>
      <c r="R467" s="160" t="str">
        <f t="shared" ref="R467:R516" si="46">IF(OR($I467=8%,$I467=11%),$J467/$I467,"")</f>
        <v/>
      </c>
      <c r="S467" s="160" t="str">
        <f t="shared" ref="S467:S516" si="47">IF(OR($I467=15%,$I467=16%),$J467/$I467,"")</f>
        <v/>
      </c>
      <c r="T467" s="50" t="str">
        <f>IF($F467="","",IF(ISERROR(VLOOKUP(F467,PROVEEDORES!$D$8:$I$507,5,0)),1,VLOOKUP($F467,PROVEEDORES!$D$8:$I$507,5,0)))</f>
        <v/>
      </c>
    </row>
    <row r="468" spans="3:20" ht="17.45" customHeight="1" x14ac:dyDescent="0.25">
      <c r="C468" s="188"/>
      <c r="D468" s="189"/>
      <c r="E468" s="178"/>
      <c r="F468" s="178"/>
      <c r="G468" s="190">
        <f>DATOS!$E$13</f>
        <v>1</v>
      </c>
      <c r="H468" s="178"/>
      <c r="I468" s="191"/>
      <c r="J468" s="178"/>
      <c r="K468" s="178"/>
      <c r="L468" s="178"/>
      <c r="M468" s="178"/>
      <c r="N468" s="160" t="str">
        <f t="shared" si="43"/>
        <v/>
      </c>
      <c r="O468" s="21"/>
      <c r="P468" s="160" t="str">
        <f t="shared" si="44"/>
        <v/>
      </c>
      <c r="Q468" s="160">
        <f t="shared" si="45"/>
        <v>0</v>
      </c>
      <c r="R468" s="160" t="str">
        <f t="shared" si="46"/>
        <v/>
      </c>
      <c r="S468" s="160" t="str">
        <f t="shared" si="47"/>
        <v/>
      </c>
      <c r="T468" s="50" t="str">
        <f>IF($F468="","",IF(ISERROR(VLOOKUP(F468,PROVEEDORES!$D$8:$I$507,5,0)),1,VLOOKUP($F468,PROVEEDORES!$D$8:$I$507,5,0)))</f>
        <v/>
      </c>
    </row>
    <row r="469" spans="3:20" ht="17.45" customHeight="1" x14ac:dyDescent="0.25">
      <c r="C469" s="188"/>
      <c r="D469" s="189"/>
      <c r="E469" s="178"/>
      <c r="F469" s="178"/>
      <c r="G469" s="190">
        <f>DATOS!$E$13</f>
        <v>1</v>
      </c>
      <c r="H469" s="178"/>
      <c r="I469" s="191"/>
      <c r="J469" s="178"/>
      <c r="K469" s="178"/>
      <c r="L469" s="178"/>
      <c r="M469" s="178"/>
      <c r="N469" s="160" t="str">
        <f t="shared" si="43"/>
        <v/>
      </c>
      <c r="O469" s="21"/>
      <c r="P469" s="160" t="str">
        <f t="shared" si="44"/>
        <v/>
      </c>
      <c r="Q469" s="160">
        <f t="shared" si="45"/>
        <v>0</v>
      </c>
      <c r="R469" s="160" t="str">
        <f t="shared" si="46"/>
        <v/>
      </c>
      <c r="S469" s="160" t="str">
        <f t="shared" si="47"/>
        <v/>
      </c>
      <c r="T469" s="50" t="str">
        <f>IF($F469="","",IF(ISERROR(VLOOKUP(F469,PROVEEDORES!$D$8:$I$507,5,0)),1,VLOOKUP($F469,PROVEEDORES!$D$8:$I$507,5,0)))</f>
        <v/>
      </c>
    </row>
    <row r="470" spans="3:20" ht="17.45" customHeight="1" x14ac:dyDescent="0.25">
      <c r="C470" s="188"/>
      <c r="D470" s="189"/>
      <c r="E470" s="178"/>
      <c r="F470" s="178"/>
      <c r="G470" s="190">
        <f>DATOS!$E$13</f>
        <v>1</v>
      </c>
      <c r="H470" s="178"/>
      <c r="I470" s="191"/>
      <c r="J470" s="178"/>
      <c r="K470" s="178"/>
      <c r="L470" s="178"/>
      <c r="M470" s="178"/>
      <c r="N470" s="160" t="str">
        <f t="shared" si="43"/>
        <v/>
      </c>
      <c r="O470" s="21"/>
      <c r="P470" s="160" t="str">
        <f t="shared" si="44"/>
        <v/>
      </c>
      <c r="Q470" s="160">
        <f t="shared" si="45"/>
        <v>0</v>
      </c>
      <c r="R470" s="160" t="str">
        <f t="shared" si="46"/>
        <v/>
      </c>
      <c r="S470" s="160" t="str">
        <f t="shared" si="47"/>
        <v/>
      </c>
      <c r="T470" s="50" t="str">
        <f>IF($F470="","",IF(ISERROR(VLOOKUP(F470,PROVEEDORES!$D$8:$I$507,5,0)),1,VLOOKUP($F470,PROVEEDORES!$D$8:$I$507,5,0)))</f>
        <v/>
      </c>
    </row>
    <row r="471" spans="3:20" ht="17.45" customHeight="1" x14ac:dyDescent="0.25">
      <c r="C471" s="188"/>
      <c r="D471" s="189"/>
      <c r="E471" s="178"/>
      <c r="F471" s="178"/>
      <c r="G471" s="190">
        <f>DATOS!$E$13</f>
        <v>1</v>
      </c>
      <c r="H471" s="178"/>
      <c r="I471" s="191"/>
      <c r="J471" s="178"/>
      <c r="K471" s="178"/>
      <c r="L471" s="178"/>
      <c r="M471" s="178"/>
      <c r="N471" s="160" t="str">
        <f t="shared" si="43"/>
        <v/>
      </c>
      <c r="O471" s="21"/>
      <c r="P471" s="160" t="str">
        <f t="shared" si="44"/>
        <v/>
      </c>
      <c r="Q471" s="160">
        <f t="shared" si="45"/>
        <v>0</v>
      </c>
      <c r="R471" s="160" t="str">
        <f t="shared" si="46"/>
        <v/>
      </c>
      <c r="S471" s="160" t="str">
        <f t="shared" si="47"/>
        <v/>
      </c>
      <c r="T471" s="50" t="str">
        <f>IF($F471="","",IF(ISERROR(VLOOKUP(F471,PROVEEDORES!$D$8:$I$507,5,0)),1,VLOOKUP($F471,PROVEEDORES!$D$8:$I$507,5,0)))</f>
        <v/>
      </c>
    </row>
    <row r="472" spans="3:20" ht="17.45" customHeight="1" x14ac:dyDescent="0.25">
      <c r="C472" s="188"/>
      <c r="D472" s="189"/>
      <c r="E472" s="178"/>
      <c r="F472" s="178"/>
      <c r="G472" s="190">
        <f>DATOS!$E$13</f>
        <v>1</v>
      </c>
      <c r="H472" s="178"/>
      <c r="I472" s="191"/>
      <c r="J472" s="178"/>
      <c r="K472" s="178"/>
      <c r="L472" s="178"/>
      <c r="M472" s="178"/>
      <c r="N472" s="160" t="str">
        <f t="shared" si="43"/>
        <v/>
      </c>
      <c r="O472" s="21"/>
      <c r="P472" s="160" t="str">
        <f t="shared" si="44"/>
        <v/>
      </c>
      <c r="Q472" s="160">
        <f t="shared" si="45"/>
        <v>0</v>
      </c>
      <c r="R472" s="160" t="str">
        <f t="shared" si="46"/>
        <v/>
      </c>
      <c r="S472" s="160" t="str">
        <f t="shared" si="47"/>
        <v/>
      </c>
      <c r="T472" s="50" t="str">
        <f>IF($F472="","",IF(ISERROR(VLOOKUP(F472,PROVEEDORES!$D$8:$I$507,5,0)),1,VLOOKUP($F472,PROVEEDORES!$D$8:$I$507,5,0)))</f>
        <v/>
      </c>
    </row>
    <row r="473" spans="3:20" ht="17.45" customHeight="1" x14ac:dyDescent="0.25">
      <c r="C473" s="188"/>
      <c r="D473" s="189"/>
      <c r="E473" s="178"/>
      <c r="F473" s="178"/>
      <c r="G473" s="190">
        <f>DATOS!$E$13</f>
        <v>1</v>
      </c>
      <c r="H473" s="178"/>
      <c r="I473" s="191"/>
      <c r="J473" s="178"/>
      <c r="K473" s="178"/>
      <c r="L473" s="178"/>
      <c r="M473" s="178"/>
      <c r="N473" s="160" t="str">
        <f t="shared" si="43"/>
        <v/>
      </c>
      <c r="O473" s="21"/>
      <c r="P473" s="160" t="str">
        <f t="shared" si="44"/>
        <v/>
      </c>
      <c r="Q473" s="160">
        <f t="shared" si="45"/>
        <v>0</v>
      </c>
      <c r="R473" s="160" t="str">
        <f t="shared" si="46"/>
        <v/>
      </c>
      <c r="S473" s="160" t="str">
        <f t="shared" si="47"/>
        <v/>
      </c>
      <c r="T473" s="50" t="str">
        <f>IF($F473="","",IF(ISERROR(VLOOKUP(F473,PROVEEDORES!$D$8:$I$507,5,0)),1,VLOOKUP($F473,PROVEEDORES!$D$8:$I$507,5,0)))</f>
        <v/>
      </c>
    </row>
    <row r="474" spans="3:20" ht="17.45" customHeight="1" x14ac:dyDescent="0.25">
      <c r="C474" s="188"/>
      <c r="D474" s="189"/>
      <c r="E474" s="178"/>
      <c r="F474" s="178"/>
      <c r="G474" s="190">
        <f>DATOS!$E$13</f>
        <v>1</v>
      </c>
      <c r="H474" s="178"/>
      <c r="I474" s="191"/>
      <c r="J474" s="178"/>
      <c r="K474" s="178"/>
      <c r="L474" s="178"/>
      <c r="M474" s="178"/>
      <c r="N474" s="160" t="str">
        <f t="shared" si="43"/>
        <v/>
      </c>
      <c r="O474" s="21"/>
      <c r="P474" s="160" t="str">
        <f t="shared" si="44"/>
        <v/>
      </c>
      <c r="Q474" s="160">
        <f t="shared" si="45"/>
        <v>0</v>
      </c>
      <c r="R474" s="160" t="str">
        <f t="shared" si="46"/>
        <v/>
      </c>
      <c r="S474" s="160" t="str">
        <f t="shared" si="47"/>
        <v/>
      </c>
      <c r="T474" s="50" t="str">
        <f>IF($F474="","",IF(ISERROR(VLOOKUP(F474,PROVEEDORES!$D$8:$I$507,5,0)),1,VLOOKUP($F474,PROVEEDORES!$D$8:$I$507,5,0)))</f>
        <v/>
      </c>
    </row>
    <row r="475" spans="3:20" ht="17.45" customHeight="1" x14ac:dyDescent="0.25">
      <c r="C475" s="188"/>
      <c r="D475" s="189"/>
      <c r="E475" s="178"/>
      <c r="F475" s="178"/>
      <c r="G475" s="190">
        <f>DATOS!$E$13</f>
        <v>1</v>
      </c>
      <c r="H475" s="178"/>
      <c r="I475" s="191"/>
      <c r="J475" s="178"/>
      <c r="K475" s="178"/>
      <c r="L475" s="178"/>
      <c r="M475" s="178"/>
      <c r="N475" s="160" t="str">
        <f t="shared" si="43"/>
        <v/>
      </c>
      <c r="O475" s="21"/>
      <c r="P475" s="160" t="str">
        <f t="shared" si="44"/>
        <v/>
      </c>
      <c r="Q475" s="160">
        <f t="shared" si="45"/>
        <v>0</v>
      </c>
      <c r="R475" s="160" t="str">
        <f t="shared" si="46"/>
        <v/>
      </c>
      <c r="S475" s="160" t="str">
        <f t="shared" si="47"/>
        <v/>
      </c>
      <c r="T475" s="50" t="str">
        <f>IF($F475="","",IF(ISERROR(VLOOKUP(F475,PROVEEDORES!$D$8:$I$507,5,0)),1,VLOOKUP($F475,PROVEEDORES!$D$8:$I$507,5,0)))</f>
        <v/>
      </c>
    </row>
    <row r="476" spans="3:20" ht="17.45" customHeight="1" x14ac:dyDescent="0.25">
      <c r="C476" s="188"/>
      <c r="D476" s="189"/>
      <c r="E476" s="178"/>
      <c r="F476" s="178"/>
      <c r="G476" s="190">
        <f>DATOS!$E$13</f>
        <v>1</v>
      </c>
      <c r="H476" s="178"/>
      <c r="I476" s="191"/>
      <c r="J476" s="178"/>
      <c r="K476" s="178"/>
      <c r="L476" s="178"/>
      <c r="M476" s="178"/>
      <c r="N476" s="160" t="str">
        <f t="shared" si="43"/>
        <v/>
      </c>
      <c r="O476" s="21"/>
      <c r="P476" s="160" t="str">
        <f t="shared" si="44"/>
        <v/>
      </c>
      <c r="Q476" s="160">
        <f t="shared" si="45"/>
        <v>0</v>
      </c>
      <c r="R476" s="160" t="str">
        <f t="shared" si="46"/>
        <v/>
      </c>
      <c r="S476" s="160" t="str">
        <f t="shared" si="47"/>
        <v/>
      </c>
      <c r="T476" s="50" t="str">
        <f>IF($F476="","",IF(ISERROR(VLOOKUP(F476,PROVEEDORES!$D$8:$I$507,5,0)),1,VLOOKUP($F476,PROVEEDORES!$D$8:$I$507,5,0)))</f>
        <v/>
      </c>
    </row>
    <row r="477" spans="3:20" ht="17.45" customHeight="1" x14ac:dyDescent="0.25">
      <c r="C477" s="188"/>
      <c r="D477" s="189"/>
      <c r="E477" s="178"/>
      <c r="F477" s="178"/>
      <c r="G477" s="190">
        <f>DATOS!$E$13</f>
        <v>1</v>
      </c>
      <c r="H477" s="178"/>
      <c r="I477" s="191"/>
      <c r="J477" s="178"/>
      <c r="K477" s="178"/>
      <c r="L477" s="178"/>
      <c r="M477" s="178"/>
      <c r="N477" s="160" t="str">
        <f t="shared" si="43"/>
        <v/>
      </c>
      <c r="O477" s="21"/>
      <c r="P477" s="160" t="str">
        <f t="shared" si="44"/>
        <v/>
      </c>
      <c r="Q477" s="160">
        <f t="shared" si="45"/>
        <v>0</v>
      </c>
      <c r="R477" s="160" t="str">
        <f t="shared" si="46"/>
        <v/>
      </c>
      <c r="S477" s="160" t="str">
        <f t="shared" si="47"/>
        <v/>
      </c>
      <c r="T477" s="50" t="str">
        <f>IF($F477="","",IF(ISERROR(VLOOKUP(F477,PROVEEDORES!$D$8:$I$507,5,0)),1,VLOOKUP($F477,PROVEEDORES!$D$8:$I$507,5,0)))</f>
        <v/>
      </c>
    </row>
    <row r="478" spans="3:20" ht="17.45" customHeight="1" x14ac:dyDescent="0.25">
      <c r="C478" s="188"/>
      <c r="D478" s="189"/>
      <c r="E478" s="178"/>
      <c r="F478" s="178"/>
      <c r="G478" s="190">
        <f>DATOS!$E$13</f>
        <v>1</v>
      </c>
      <c r="H478" s="178"/>
      <c r="I478" s="191"/>
      <c r="J478" s="178"/>
      <c r="K478" s="178"/>
      <c r="L478" s="178"/>
      <c r="M478" s="178"/>
      <c r="N478" s="160" t="str">
        <f t="shared" si="43"/>
        <v/>
      </c>
      <c r="O478" s="21"/>
      <c r="P478" s="160" t="str">
        <f t="shared" si="44"/>
        <v/>
      </c>
      <c r="Q478" s="160">
        <f t="shared" si="45"/>
        <v>0</v>
      </c>
      <c r="R478" s="160" t="str">
        <f t="shared" si="46"/>
        <v/>
      </c>
      <c r="S478" s="160" t="str">
        <f t="shared" si="47"/>
        <v/>
      </c>
      <c r="T478" s="50" t="str">
        <f>IF($F478="","",IF(ISERROR(VLOOKUP(F478,PROVEEDORES!$D$8:$I$507,5,0)),1,VLOOKUP($F478,PROVEEDORES!$D$8:$I$507,5,0)))</f>
        <v/>
      </c>
    </row>
    <row r="479" spans="3:20" ht="17.45" customHeight="1" x14ac:dyDescent="0.25">
      <c r="C479" s="188"/>
      <c r="D479" s="189"/>
      <c r="E479" s="178"/>
      <c r="F479" s="178"/>
      <c r="G479" s="190">
        <f>DATOS!$E$13</f>
        <v>1</v>
      </c>
      <c r="H479" s="178"/>
      <c r="I479" s="191"/>
      <c r="J479" s="178"/>
      <c r="K479" s="178"/>
      <c r="L479" s="178"/>
      <c r="M479" s="178"/>
      <c r="N479" s="160" t="str">
        <f t="shared" si="43"/>
        <v/>
      </c>
      <c r="O479" s="21"/>
      <c r="P479" s="160" t="str">
        <f t="shared" si="44"/>
        <v/>
      </c>
      <c r="Q479" s="160">
        <f t="shared" si="45"/>
        <v>0</v>
      </c>
      <c r="R479" s="160" t="str">
        <f t="shared" si="46"/>
        <v/>
      </c>
      <c r="S479" s="160" t="str">
        <f t="shared" si="47"/>
        <v/>
      </c>
      <c r="T479" s="50" t="str">
        <f>IF($F479="","",IF(ISERROR(VLOOKUP(F479,PROVEEDORES!$D$8:$I$507,5,0)),1,VLOOKUP($F479,PROVEEDORES!$D$8:$I$507,5,0)))</f>
        <v/>
      </c>
    </row>
    <row r="480" spans="3:20" ht="17.45" customHeight="1" x14ac:dyDescent="0.25">
      <c r="C480" s="188"/>
      <c r="D480" s="189"/>
      <c r="E480" s="178"/>
      <c r="F480" s="178"/>
      <c r="G480" s="190">
        <f>DATOS!$E$13</f>
        <v>1</v>
      </c>
      <c r="H480" s="178"/>
      <c r="I480" s="191"/>
      <c r="J480" s="178"/>
      <c r="K480" s="178"/>
      <c r="L480" s="178"/>
      <c r="M480" s="178"/>
      <c r="N480" s="160" t="str">
        <f t="shared" si="43"/>
        <v/>
      </c>
      <c r="O480" s="21"/>
      <c r="P480" s="160" t="str">
        <f t="shared" si="44"/>
        <v/>
      </c>
      <c r="Q480" s="160">
        <f t="shared" si="45"/>
        <v>0</v>
      </c>
      <c r="R480" s="160" t="str">
        <f t="shared" si="46"/>
        <v/>
      </c>
      <c r="S480" s="160" t="str">
        <f t="shared" si="47"/>
        <v/>
      </c>
      <c r="T480" s="50" t="str">
        <f>IF($F480="","",IF(ISERROR(VLOOKUP(F480,PROVEEDORES!$D$8:$I$507,5,0)),1,VLOOKUP($F480,PROVEEDORES!$D$8:$I$507,5,0)))</f>
        <v/>
      </c>
    </row>
    <row r="481" spans="3:20" ht="17.45" customHeight="1" x14ac:dyDescent="0.25">
      <c r="C481" s="188"/>
      <c r="D481" s="189"/>
      <c r="E481" s="178"/>
      <c r="F481" s="178"/>
      <c r="G481" s="190">
        <f>DATOS!$E$13</f>
        <v>1</v>
      </c>
      <c r="H481" s="178"/>
      <c r="I481" s="191"/>
      <c r="J481" s="178"/>
      <c r="K481" s="178"/>
      <c r="L481" s="178"/>
      <c r="M481" s="178"/>
      <c r="N481" s="160" t="str">
        <f t="shared" si="43"/>
        <v/>
      </c>
      <c r="O481" s="21"/>
      <c r="P481" s="160" t="str">
        <f t="shared" si="44"/>
        <v/>
      </c>
      <c r="Q481" s="160">
        <f t="shared" si="45"/>
        <v>0</v>
      </c>
      <c r="R481" s="160" t="str">
        <f t="shared" si="46"/>
        <v/>
      </c>
      <c r="S481" s="160" t="str">
        <f t="shared" si="47"/>
        <v/>
      </c>
      <c r="T481" s="50" t="str">
        <f>IF($F481="","",IF(ISERROR(VLOOKUP(F481,PROVEEDORES!$D$8:$I$507,5,0)),1,VLOOKUP($F481,PROVEEDORES!$D$8:$I$507,5,0)))</f>
        <v/>
      </c>
    </row>
    <row r="482" spans="3:20" ht="17.45" customHeight="1" x14ac:dyDescent="0.25">
      <c r="C482" s="188"/>
      <c r="D482" s="189"/>
      <c r="E482" s="178"/>
      <c r="F482" s="178"/>
      <c r="G482" s="190">
        <f>DATOS!$E$13</f>
        <v>1</v>
      </c>
      <c r="H482" s="178"/>
      <c r="I482" s="191"/>
      <c r="J482" s="178"/>
      <c r="K482" s="178"/>
      <c r="L482" s="178"/>
      <c r="M482" s="178"/>
      <c r="N482" s="160" t="str">
        <f t="shared" si="43"/>
        <v/>
      </c>
      <c r="O482" s="21"/>
      <c r="P482" s="160" t="str">
        <f t="shared" si="44"/>
        <v/>
      </c>
      <c r="Q482" s="160">
        <f t="shared" si="45"/>
        <v>0</v>
      </c>
      <c r="R482" s="160" t="str">
        <f t="shared" si="46"/>
        <v/>
      </c>
      <c r="S482" s="160" t="str">
        <f t="shared" si="47"/>
        <v/>
      </c>
      <c r="T482" s="50" t="str">
        <f>IF($F482="","",IF(ISERROR(VLOOKUP(F482,PROVEEDORES!$D$8:$I$507,5,0)),1,VLOOKUP($F482,PROVEEDORES!$D$8:$I$507,5,0)))</f>
        <v/>
      </c>
    </row>
    <row r="483" spans="3:20" ht="17.45" customHeight="1" x14ac:dyDescent="0.25">
      <c r="C483" s="188"/>
      <c r="D483" s="189"/>
      <c r="E483" s="178"/>
      <c r="F483" s="178"/>
      <c r="G483" s="190">
        <f>DATOS!$E$13</f>
        <v>1</v>
      </c>
      <c r="H483" s="178"/>
      <c r="I483" s="191"/>
      <c r="J483" s="178"/>
      <c r="K483" s="178"/>
      <c r="L483" s="178"/>
      <c r="M483" s="178"/>
      <c r="N483" s="160" t="str">
        <f t="shared" si="43"/>
        <v/>
      </c>
      <c r="O483" s="21"/>
      <c r="P483" s="160" t="str">
        <f t="shared" si="44"/>
        <v/>
      </c>
      <c r="Q483" s="160">
        <f t="shared" si="45"/>
        <v>0</v>
      </c>
      <c r="R483" s="160" t="str">
        <f t="shared" si="46"/>
        <v/>
      </c>
      <c r="S483" s="160" t="str">
        <f t="shared" si="47"/>
        <v/>
      </c>
      <c r="T483" s="50" t="str">
        <f>IF($F483="","",IF(ISERROR(VLOOKUP(F483,PROVEEDORES!$D$8:$I$507,5,0)),1,VLOOKUP($F483,PROVEEDORES!$D$8:$I$507,5,0)))</f>
        <v/>
      </c>
    </row>
    <row r="484" spans="3:20" ht="17.45" customHeight="1" x14ac:dyDescent="0.25">
      <c r="C484" s="188"/>
      <c r="D484" s="189"/>
      <c r="E484" s="178"/>
      <c r="F484" s="178"/>
      <c r="G484" s="190">
        <f>DATOS!$E$13</f>
        <v>1</v>
      </c>
      <c r="H484" s="178"/>
      <c r="I484" s="191"/>
      <c r="J484" s="178"/>
      <c r="K484" s="178"/>
      <c r="L484" s="178"/>
      <c r="M484" s="178"/>
      <c r="N484" s="160" t="str">
        <f t="shared" si="43"/>
        <v/>
      </c>
      <c r="O484" s="21"/>
      <c r="P484" s="160" t="str">
        <f t="shared" si="44"/>
        <v/>
      </c>
      <c r="Q484" s="160">
        <f t="shared" si="45"/>
        <v>0</v>
      </c>
      <c r="R484" s="160" t="str">
        <f t="shared" si="46"/>
        <v/>
      </c>
      <c r="S484" s="160" t="str">
        <f t="shared" si="47"/>
        <v/>
      </c>
      <c r="T484" s="50" t="str">
        <f>IF($F484="","",IF(ISERROR(VLOOKUP(F484,PROVEEDORES!$D$8:$I$507,5,0)),1,VLOOKUP($F484,PROVEEDORES!$D$8:$I$507,5,0)))</f>
        <v/>
      </c>
    </row>
    <row r="485" spans="3:20" ht="17.45" customHeight="1" x14ac:dyDescent="0.25">
      <c r="C485" s="188"/>
      <c r="D485" s="189"/>
      <c r="E485" s="178"/>
      <c r="F485" s="178"/>
      <c r="G485" s="190">
        <f>DATOS!$E$13</f>
        <v>1</v>
      </c>
      <c r="H485" s="178"/>
      <c r="I485" s="191"/>
      <c r="J485" s="178"/>
      <c r="K485" s="178"/>
      <c r="L485" s="178"/>
      <c r="M485" s="178"/>
      <c r="N485" s="160" t="str">
        <f t="shared" si="43"/>
        <v/>
      </c>
      <c r="O485" s="21"/>
      <c r="P485" s="160" t="str">
        <f t="shared" si="44"/>
        <v/>
      </c>
      <c r="Q485" s="160">
        <f t="shared" si="45"/>
        <v>0</v>
      </c>
      <c r="R485" s="160" t="str">
        <f t="shared" si="46"/>
        <v/>
      </c>
      <c r="S485" s="160" t="str">
        <f t="shared" si="47"/>
        <v/>
      </c>
      <c r="T485" s="50" t="str">
        <f>IF($F485="","",IF(ISERROR(VLOOKUP(F485,PROVEEDORES!$D$8:$I$507,5,0)),1,VLOOKUP($F485,PROVEEDORES!$D$8:$I$507,5,0)))</f>
        <v/>
      </c>
    </row>
    <row r="486" spans="3:20" ht="17.45" customHeight="1" x14ac:dyDescent="0.25">
      <c r="C486" s="188"/>
      <c r="D486" s="189"/>
      <c r="E486" s="178"/>
      <c r="F486" s="178"/>
      <c r="G486" s="190">
        <f>DATOS!$E$13</f>
        <v>1</v>
      </c>
      <c r="H486" s="178"/>
      <c r="I486" s="191"/>
      <c r="J486" s="178"/>
      <c r="K486" s="178"/>
      <c r="L486" s="178"/>
      <c r="M486" s="178"/>
      <c r="N486" s="160" t="str">
        <f t="shared" si="43"/>
        <v/>
      </c>
      <c r="O486" s="21"/>
      <c r="P486" s="160" t="str">
        <f t="shared" si="44"/>
        <v/>
      </c>
      <c r="Q486" s="160">
        <f t="shared" si="45"/>
        <v>0</v>
      </c>
      <c r="R486" s="160" t="str">
        <f t="shared" si="46"/>
        <v/>
      </c>
      <c r="S486" s="160" t="str">
        <f t="shared" si="47"/>
        <v/>
      </c>
      <c r="T486" s="50" t="str">
        <f>IF($F486="","",IF(ISERROR(VLOOKUP(F486,PROVEEDORES!$D$8:$I$507,5,0)),1,VLOOKUP($F486,PROVEEDORES!$D$8:$I$507,5,0)))</f>
        <v/>
      </c>
    </row>
    <row r="487" spans="3:20" ht="17.45" customHeight="1" x14ac:dyDescent="0.25">
      <c r="C487" s="188"/>
      <c r="D487" s="189"/>
      <c r="E487" s="178"/>
      <c r="F487" s="178"/>
      <c r="G487" s="190">
        <f>DATOS!$E$13</f>
        <v>1</v>
      </c>
      <c r="H487" s="178"/>
      <c r="I487" s="191"/>
      <c r="J487" s="178"/>
      <c r="K487" s="178"/>
      <c r="L487" s="178"/>
      <c r="M487" s="178"/>
      <c r="N487" s="160" t="str">
        <f t="shared" si="43"/>
        <v/>
      </c>
      <c r="O487" s="21"/>
      <c r="P487" s="160" t="str">
        <f t="shared" si="44"/>
        <v/>
      </c>
      <c r="Q487" s="160">
        <f t="shared" si="45"/>
        <v>0</v>
      </c>
      <c r="R487" s="160" t="str">
        <f t="shared" si="46"/>
        <v/>
      </c>
      <c r="S487" s="160" t="str">
        <f t="shared" si="47"/>
        <v/>
      </c>
      <c r="T487" s="50" t="str">
        <f>IF($F487="","",IF(ISERROR(VLOOKUP(F487,PROVEEDORES!$D$8:$I$507,5,0)),1,VLOOKUP($F487,PROVEEDORES!$D$8:$I$507,5,0)))</f>
        <v/>
      </c>
    </row>
    <row r="488" spans="3:20" ht="17.45" customHeight="1" x14ac:dyDescent="0.25">
      <c r="C488" s="188"/>
      <c r="D488" s="189"/>
      <c r="E488" s="178"/>
      <c r="F488" s="178"/>
      <c r="G488" s="190">
        <f>DATOS!$E$13</f>
        <v>1</v>
      </c>
      <c r="H488" s="178"/>
      <c r="I488" s="191"/>
      <c r="J488" s="178"/>
      <c r="K488" s="178"/>
      <c r="L488" s="178"/>
      <c r="M488" s="178"/>
      <c r="N488" s="160" t="str">
        <f t="shared" si="43"/>
        <v/>
      </c>
      <c r="O488" s="21"/>
      <c r="P488" s="160" t="str">
        <f t="shared" si="44"/>
        <v/>
      </c>
      <c r="Q488" s="160">
        <f t="shared" si="45"/>
        <v>0</v>
      </c>
      <c r="R488" s="160" t="str">
        <f t="shared" si="46"/>
        <v/>
      </c>
      <c r="S488" s="160" t="str">
        <f t="shared" si="47"/>
        <v/>
      </c>
      <c r="T488" s="50" t="str">
        <f>IF($F488="","",IF(ISERROR(VLOOKUP(F488,PROVEEDORES!$D$8:$I$507,5,0)),1,VLOOKUP($F488,PROVEEDORES!$D$8:$I$507,5,0)))</f>
        <v/>
      </c>
    </row>
    <row r="489" spans="3:20" ht="17.45" customHeight="1" x14ac:dyDescent="0.25">
      <c r="C489" s="188"/>
      <c r="D489" s="189"/>
      <c r="E489" s="178"/>
      <c r="F489" s="178"/>
      <c r="G489" s="190">
        <f>DATOS!$E$13</f>
        <v>1</v>
      </c>
      <c r="H489" s="178"/>
      <c r="I489" s="191"/>
      <c r="J489" s="178"/>
      <c r="K489" s="178"/>
      <c r="L489" s="178"/>
      <c r="M489" s="178"/>
      <c r="N489" s="160" t="str">
        <f t="shared" si="43"/>
        <v/>
      </c>
      <c r="O489" s="21"/>
      <c r="P489" s="160" t="str">
        <f t="shared" si="44"/>
        <v/>
      </c>
      <c r="Q489" s="160">
        <f t="shared" si="45"/>
        <v>0</v>
      </c>
      <c r="R489" s="160" t="str">
        <f t="shared" si="46"/>
        <v/>
      </c>
      <c r="S489" s="160" t="str">
        <f t="shared" si="47"/>
        <v/>
      </c>
      <c r="T489" s="50" t="str">
        <f>IF($F489="","",IF(ISERROR(VLOOKUP(F489,PROVEEDORES!$D$8:$I$507,5,0)),1,VLOOKUP($F489,PROVEEDORES!$D$8:$I$507,5,0)))</f>
        <v/>
      </c>
    </row>
    <row r="490" spans="3:20" ht="17.45" customHeight="1" x14ac:dyDescent="0.25">
      <c r="C490" s="188"/>
      <c r="D490" s="189"/>
      <c r="E490" s="178"/>
      <c r="F490" s="178"/>
      <c r="G490" s="190">
        <f>DATOS!$E$13</f>
        <v>1</v>
      </c>
      <c r="H490" s="178"/>
      <c r="I490" s="191"/>
      <c r="J490" s="178"/>
      <c r="K490" s="178"/>
      <c r="L490" s="178"/>
      <c r="M490" s="178"/>
      <c r="N490" s="160" t="str">
        <f t="shared" si="43"/>
        <v/>
      </c>
      <c r="O490" s="21"/>
      <c r="P490" s="160" t="str">
        <f t="shared" si="44"/>
        <v/>
      </c>
      <c r="Q490" s="160">
        <f t="shared" si="45"/>
        <v>0</v>
      </c>
      <c r="R490" s="160" t="str">
        <f t="shared" si="46"/>
        <v/>
      </c>
      <c r="S490" s="160" t="str">
        <f t="shared" si="47"/>
        <v/>
      </c>
      <c r="T490" s="50" t="str">
        <f>IF($F490="","",IF(ISERROR(VLOOKUP(F490,PROVEEDORES!$D$8:$I$507,5,0)),1,VLOOKUP($F490,PROVEEDORES!$D$8:$I$507,5,0)))</f>
        <v/>
      </c>
    </row>
    <row r="491" spans="3:20" ht="17.45" customHeight="1" x14ac:dyDescent="0.25">
      <c r="C491" s="188"/>
      <c r="D491" s="189"/>
      <c r="E491" s="178"/>
      <c r="F491" s="178"/>
      <c r="G491" s="190">
        <f>DATOS!$E$13</f>
        <v>1</v>
      </c>
      <c r="H491" s="178"/>
      <c r="I491" s="191"/>
      <c r="J491" s="178"/>
      <c r="K491" s="178"/>
      <c r="L491" s="178"/>
      <c r="M491" s="178"/>
      <c r="N491" s="160" t="str">
        <f t="shared" si="43"/>
        <v/>
      </c>
      <c r="O491" s="21"/>
      <c r="P491" s="160" t="str">
        <f t="shared" si="44"/>
        <v/>
      </c>
      <c r="Q491" s="160">
        <f t="shared" si="45"/>
        <v>0</v>
      </c>
      <c r="R491" s="160" t="str">
        <f t="shared" si="46"/>
        <v/>
      </c>
      <c r="S491" s="160" t="str">
        <f t="shared" si="47"/>
        <v/>
      </c>
      <c r="T491" s="50" t="str">
        <f>IF($F491="","",IF(ISERROR(VLOOKUP(F491,PROVEEDORES!$D$8:$I$507,5,0)),1,VLOOKUP($F491,PROVEEDORES!$D$8:$I$507,5,0)))</f>
        <v/>
      </c>
    </row>
    <row r="492" spans="3:20" ht="17.45" customHeight="1" x14ac:dyDescent="0.25">
      <c r="C492" s="188"/>
      <c r="D492" s="189"/>
      <c r="E492" s="178"/>
      <c r="F492" s="178"/>
      <c r="G492" s="190">
        <f>DATOS!$E$13</f>
        <v>1</v>
      </c>
      <c r="H492" s="178"/>
      <c r="I492" s="191"/>
      <c r="J492" s="178"/>
      <c r="K492" s="178"/>
      <c r="L492" s="178"/>
      <c r="M492" s="178"/>
      <c r="N492" s="160" t="str">
        <f t="shared" si="43"/>
        <v/>
      </c>
      <c r="O492" s="21"/>
      <c r="P492" s="160" t="str">
        <f t="shared" si="44"/>
        <v/>
      </c>
      <c r="Q492" s="160">
        <f t="shared" si="45"/>
        <v>0</v>
      </c>
      <c r="R492" s="160" t="str">
        <f t="shared" si="46"/>
        <v/>
      </c>
      <c r="S492" s="160" t="str">
        <f t="shared" si="47"/>
        <v/>
      </c>
      <c r="T492" s="50" t="str">
        <f>IF($F492="","",IF(ISERROR(VLOOKUP(F492,PROVEEDORES!$D$8:$I$507,5,0)),1,VLOOKUP($F492,PROVEEDORES!$D$8:$I$507,5,0)))</f>
        <v/>
      </c>
    </row>
    <row r="493" spans="3:20" ht="17.45" customHeight="1" x14ac:dyDescent="0.25">
      <c r="C493" s="188"/>
      <c r="D493" s="189"/>
      <c r="E493" s="178"/>
      <c r="F493" s="178"/>
      <c r="G493" s="190">
        <f>DATOS!$E$13</f>
        <v>1</v>
      </c>
      <c r="H493" s="178"/>
      <c r="I493" s="191"/>
      <c r="J493" s="178"/>
      <c r="K493" s="178"/>
      <c r="L493" s="178"/>
      <c r="M493" s="178"/>
      <c r="N493" s="160" t="str">
        <f t="shared" si="43"/>
        <v/>
      </c>
      <c r="O493" s="21"/>
      <c r="P493" s="160" t="str">
        <f t="shared" si="44"/>
        <v/>
      </c>
      <c r="Q493" s="160">
        <f t="shared" si="45"/>
        <v>0</v>
      </c>
      <c r="R493" s="160" t="str">
        <f t="shared" si="46"/>
        <v/>
      </c>
      <c r="S493" s="160" t="str">
        <f t="shared" si="47"/>
        <v/>
      </c>
      <c r="T493" s="50" t="str">
        <f>IF($F493="","",IF(ISERROR(VLOOKUP(F493,PROVEEDORES!$D$8:$I$507,5,0)),1,VLOOKUP($F493,PROVEEDORES!$D$8:$I$507,5,0)))</f>
        <v/>
      </c>
    </row>
    <row r="494" spans="3:20" ht="17.45" customHeight="1" x14ac:dyDescent="0.25">
      <c r="C494" s="188"/>
      <c r="D494" s="189"/>
      <c r="E494" s="178"/>
      <c r="F494" s="178"/>
      <c r="G494" s="190">
        <f>DATOS!$E$13</f>
        <v>1</v>
      </c>
      <c r="H494" s="178"/>
      <c r="I494" s="191"/>
      <c r="J494" s="178"/>
      <c r="K494" s="178"/>
      <c r="L494" s="178"/>
      <c r="M494" s="178"/>
      <c r="N494" s="160" t="str">
        <f t="shared" si="43"/>
        <v/>
      </c>
      <c r="O494" s="21"/>
      <c r="P494" s="160" t="str">
        <f t="shared" si="44"/>
        <v/>
      </c>
      <c r="Q494" s="160">
        <f t="shared" si="45"/>
        <v>0</v>
      </c>
      <c r="R494" s="160" t="str">
        <f t="shared" si="46"/>
        <v/>
      </c>
      <c r="S494" s="160" t="str">
        <f t="shared" si="47"/>
        <v/>
      </c>
      <c r="T494" s="50" t="str">
        <f>IF($F494="","",IF(ISERROR(VLOOKUP(F494,PROVEEDORES!$D$8:$I$507,5,0)),1,VLOOKUP($F494,PROVEEDORES!$D$8:$I$507,5,0)))</f>
        <v/>
      </c>
    </row>
    <row r="495" spans="3:20" ht="17.45" customHeight="1" x14ac:dyDescent="0.25">
      <c r="C495" s="188"/>
      <c r="D495" s="189"/>
      <c r="E495" s="178"/>
      <c r="F495" s="178"/>
      <c r="G495" s="190">
        <f>DATOS!$E$13</f>
        <v>1</v>
      </c>
      <c r="H495" s="178"/>
      <c r="I495" s="191"/>
      <c r="J495" s="178"/>
      <c r="K495" s="178"/>
      <c r="L495" s="178"/>
      <c r="M495" s="178"/>
      <c r="N495" s="160" t="str">
        <f t="shared" si="43"/>
        <v/>
      </c>
      <c r="O495" s="21"/>
      <c r="P495" s="160" t="str">
        <f t="shared" si="44"/>
        <v/>
      </c>
      <c r="Q495" s="160">
        <f t="shared" si="45"/>
        <v>0</v>
      </c>
      <c r="R495" s="160" t="str">
        <f t="shared" si="46"/>
        <v/>
      </c>
      <c r="S495" s="160" t="str">
        <f t="shared" si="47"/>
        <v/>
      </c>
      <c r="T495" s="50" t="str">
        <f>IF($F495="","",IF(ISERROR(VLOOKUP(F495,PROVEEDORES!$D$8:$I$507,5,0)),1,VLOOKUP($F495,PROVEEDORES!$D$8:$I$507,5,0)))</f>
        <v/>
      </c>
    </row>
    <row r="496" spans="3:20" ht="17.45" customHeight="1" x14ac:dyDescent="0.25">
      <c r="C496" s="188"/>
      <c r="D496" s="189"/>
      <c r="E496" s="178"/>
      <c r="F496" s="178"/>
      <c r="G496" s="190">
        <f>DATOS!$E$13</f>
        <v>1</v>
      </c>
      <c r="H496" s="178"/>
      <c r="I496" s="191"/>
      <c r="J496" s="178"/>
      <c r="K496" s="178"/>
      <c r="L496" s="178"/>
      <c r="M496" s="178"/>
      <c r="N496" s="160" t="str">
        <f t="shared" si="43"/>
        <v/>
      </c>
      <c r="O496" s="21"/>
      <c r="P496" s="160" t="str">
        <f t="shared" si="44"/>
        <v/>
      </c>
      <c r="Q496" s="160">
        <f t="shared" si="45"/>
        <v>0</v>
      </c>
      <c r="R496" s="160" t="str">
        <f t="shared" si="46"/>
        <v/>
      </c>
      <c r="S496" s="160" t="str">
        <f t="shared" si="47"/>
        <v/>
      </c>
      <c r="T496" s="50" t="str">
        <f>IF($F496="","",IF(ISERROR(VLOOKUP(F496,PROVEEDORES!$D$8:$I$507,5,0)),1,VLOOKUP($F496,PROVEEDORES!$D$8:$I$507,5,0)))</f>
        <v/>
      </c>
    </row>
    <row r="497" spans="3:20" ht="17.45" customHeight="1" x14ac:dyDescent="0.25">
      <c r="C497" s="188"/>
      <c r="D497" s="189"/>
      <c r="E497" s="178"/>
      <c r="F497" s="178"/>
      <c r="G497" s="190">
        <f>DATOS!$E$13</f>
        <v>1</v>
      </c>
      <c r="H497" s="178"/>
      <c r="I497" s="191"/>
      <c r="J497" s="178"/>
      <c r="K497" s="178"/>
      <c r="L497" s="178"/>
      <c r="M497" s="178"/>
      <c r="N497" s="160" t="str">
        <f t="shared" si="43"/>
        <v/>
      </c>
      <c r="O497" s="21"/>
      <c r="P497" s="160" t="str">
        <f t="shared" si="44"/>
        <v/>
      </c>
      <c r="Q497" s="160">
        <f t="shared" si="45"/>
        <v>0</v>
      </c>
      <c r="R497" s="160" t="str">
        <f t="shared" si="46"/>
        <v/>
      </c>
      <c r="S497" s="160" t="str">
        <f t="shared" si="47"/>
        <v/>
      </c>
      <c r="T497" s="50" t="str">
        <f>IF($F497="","",IF(ISERROR(VLOOKUP(F497,PROVEEDORES!$D$8:$I$507,5,0)),1,VLOOKUP($F497,PROVEEDORES!$D$8:$I$507,5,0)))</f>
        <v/>
      </c>
    </row>
    <row r="498" spans="3:20" ht="17.45" customHeight="1" x14ac:dyDescent="0.25">
      <c r="C498" s="188"/>
      <c r="D498" s="189"/>
      <c r="E498" s="178"/>
      <c r="F498" s="178"/>
      <c r="G498" s="190">
        <f>DATOS!$E$13</f>
        <v>1</v>
      </c>
      <c r="H498" s="178"/>
      <c r="I498" s="191"/>
      <c r="J498" s="178"/>
      <c r="K498" s="178"/>
      <c r="L498" s="178"/>
      <c r="M498" s="178"/>
      <c r="N498" s="160" t="str">
        <f t="shared" si="43"/>
        <v/>
      </c>
      <c r="O498" s="21"/>
      <c r="P498" s="160" t="str">
        <f t="shared" si="44"/>
        <v/>
      </c>
      <c r="Q498" s="160">
        <f t="shared" si="45"/>
        <v>0</v>
      </c>
      <c r="R498" s="160" t="str">
        <f t="shared" si="46"/>
        <v/>
      </c>
      <c r="S498" s="160" t="str">
        <f t="shared" si="47"/>
        <v/>
      </c>
      <c r="T498" s="50" t="str">
        <f>IF($F498="","",IF(ISERROR(VLOOKUP(F498,PROVEEDORES!$D$8:$I$507,5,0)),1,VLOOKUP($F498,PROVEEDORES!$D$8:$I$507,5,0)))</f>
        <v/>
      </c>
    </row>
    <row r="499" spans="3:20" ht="17.45" customHeight="1" x14ac:dyDescent="0.25">
      <c r="C499" s="188"/>
      <c r="D499" s="189"/>
      <c r="E499" s="178"/>
      <c r="F499" s="178"/>
      <c r="G499" s="190">
        <f>DATOS!$E$13</f>
        <v>1</v>
      </c>
      <c r="H499" s="178"/>
      <c r="I499" s="191"/>
      <c r="J499" s="178"/>
      <c r="K499" s="178"/>
      <c r="L499" s="178"/>
      <c r="M499" s="178"/>
      <c r="N499" s="160" t="str">
        <f t="shared" si="43"/>
        <v/>
      </c>
      <c r="O499" s="21"/>
      <c r="P499" s="160" t="str">
        <f t="shared" si="44"/>
        <v/>
      </c>
      <c r="Q499" s="160">
        <f t="shared" si="45"/>
        <v>0</v>
      </c>
      <c r="R499" s="160" t="str">
        <f t="shared" si="46"/>
        <v/>
      </c>
      <c r="S499" s="160" t="str">
        <f t="shared" si="47"/>
        <v/>
      </c>
      <c r="T499" s="50" t="str">
        <f>IF($F499="","",IF(ISERROR(VLOOKUP(F499,PROVEEDORES!$D$8:$I$507,5,0)),1,VLOOKUP($F499,PROVEEDORES!$D$8:$I$507,5,0)))</f>
        <v/>
      </c>
    </row>
    <row r="500" spans="3:20" ht="17.45" customHeight="1" x14ac:dyDescent="0.25">
      <c r="C500" s="188"/>
      <c r="D500" s="189"/>
      <c r="E500" s="178"/>
      <c r="F500" s="178"/>
      <c r="G500" s="190">
        <f>DATOS!$E$13</f>
        <v>1</v>
      </c>
      <c r="H500" s="178"/>
      <c r="I500" s="191"/>
      <c r="J500" s="178"/>
      <c r="K500" s="178"/>
      <c r="L500" s="178"/>
      <c r="M500" s="178"/>
      <c r="N500" s="160" t="str">
        <f t="shared" si="43"/>
        <v/>
      </c>
      <c r="O500" s="21"/>
      <c r="P500" s="160" t="str">
        <f t="shared" si="44"/>
        <v/>
      </c>
      <c r="Q500" s="160">
        <f t="shared" si="45"/>
        <v>0</v>
      </c>
      <c r="R500" s="160" t="str">
        <f t="shared" si="46"/>
        <v/>
      </c>
      <c r="S500" s="160" t="str">
        <f t="shared" si="47"/>
        <v/>
      </c>
      <c r="T500" s="50" t="str">
        <f>IF($F500="","",IF(ISERROR(VLOOKUP(F500,PROVEEDORES!$D$8:$I$507,5,0)),1,VLOOKUP($F500,PROVEEDORES!$D$8:$I$507,5,0)))</f>
        <v/>
      </c>
    </row>
    <row r="501" spans="3:20" ht="17.45" customHeight="1" x14ac:dyDescent="0.25">
      <c r="C501" s="188"/>
      <c r="D501" s="189"/>
      <c r="E501" s="178"/>
      <c r="F501" s="178"/>
      <c r="G501" s="190">
        <f>DATOS!$E$13</f>
        <v>1</v>
      </c>
      <c r="H501" s="178"/>
      <c r="I501" s="191"/>
      <c r="J501" s="178"/>
      <c r="K501" s="178"/>
      <c r="L501" s="178"/>
      <c r="M501" s="178"/>
      <c r="N501" s="160" t="str">
        <f t="shared" si="43"/>
        <v/>
      </c>
      <c r="O501" s="21"/>
      <c r="P501" s="160" t="str">
        <f t="shared" si="44"/>
        <v/>
      </c>
      <c r="Q501" s="160">
        <f t="shared" si="45"/>
        <v>0</v>
      </c>
      <c r="R501" s="160" t="str">
        <f t="shared" si="46"/>
        <v/>
      </c>
      <c r="S501" s="160" t="str">
        <f t="shared" si="47"/>
        <v/>
      </c>
      <c r="T501" s="50" t="str">
        <f>IF($F501="","",IF(ISERROR(VLOOKUP(F501,PROVEEDORES!$D$8:$I$507,5,0)),1,VLOOKUP($F501,PROVEEDORES!$D$8:$I$507,5,0)))</f>
        <v/>
      </c>
    </row>
    <row r="502" spans="3:20" ht="17.45" customHeight="1" x14ac:dyDescent="0.25">
      <c r="C502" s="188"/>
      <c r="D502" s="189"/>
      <c r="E502" s="178"/>
      <c r="F502" s="178"/>
      <c r="G502" s="190">
        <f>DATOS!$E$13</f>
        <v>1</v>
      </c>
      <c r="H502" s="178"/>
      <c r="I502" s="191"/>
      <c r="J502" s="178"/>
      <c r="K502" s="178"/>
      <c r="L502" s="178"/>
      <c r="M502" s="178"/>
      <c r="N502" s="160" t="str">
        <f t="shared" si="43"/>
        <v/>
      </c>
      <c r="O502" s="21"/>
      <c r="P502" s="160" t="str">
        <f t="shared" si="44"/>
        <v/>
      </c>
      <c r="Q502" s="160">
        <f t="shared" si="45"/>
        <v>0</v>
      </c>
      <c r="R502" s="160" t="str">
        <f t="shared" si="46"/>
        <v/>
      </c>
      <c r="S502" s="160" t="str">
        <f t="shared" si="47"/>
        <v/>
      </c>
      <c r="T502" s="50" t="str">
        <f>IF($F502="","",IF(ISERROR(VLOOKUP(F502,PROVEEDORES!$D$8:$I$507,5,0)),1,VLOOKUP($F502,PROVEEDORES!$D$8:$I$507,5,0)))</f>
        <v/>
      </c>
    </row>
    <row r="503" spans="3:20" ht="17.45" customHeight="1" x14ac:dyDescent="0.25">
      <c r="C503" s="188"/>
      <c r="D503" s="189"/>
      <c r="E503" s="178"/>
      <c r="F503" s="178"/>
      <c r="G503" s="190">
        <f>DATOS!$E$13</f>
        <v>1</v>
      </c>
      <c r="H503" s="178"/>
      <c r="I503" s="191"/>
      <c r="J503" s="178"/>
      <c r="K503" s="178"/>
      <c r="L503" s="178"/>
      <c r="M503" s="178"/>
      <c r="N503" s="160" t="str">
        <f t="shared" si="43"/>
        <v/>
      </c>
      <c r="O503" s="21"/>
      <c r="P503" s="160" t="str">
        <f t="shared" si="44"/>
        <v/>
      </c>
      <c r="Q503" s="160">
        <f t="shared" si="45"/>
        <v>0</v>
      </c>
      <c r="R503" s="160" t="str">
        <f t="shared" si="46"/>
        <v/>
      </c>
      <c r="S503" s="160" t="str">
        <f t="shared" si="47"/>
        <v/>
      </c>
      <c r="T503" s="50" t="str">
        <f>IF($F503="","",IF(ISERROR(VLOOKUP(F503,PROVEEDORES!$D$8:$I$507,5,0)),1,VLOOKUP($F503,PROVEEDORES!$D$8:$I$507,5,0)))</f>
        <v/>
      </c>
    </row>
    <row r="504" spans="3:20" ht="17.45" customHeight="1" x14ac:dyDescent="0.25">
      <c r="C504" s="188"/>
      <c r="D504" s="189"/>
      <c r="E504" s="178"/>
      <c r="F504" s="178"/>
      <c r="G504" s="190">
        <f>DATOS!$E$13</f>
        <v>1</v>
      </c>
      <c r="H504" s="178"/>
      <c r="I504" s="191"/>
      <c r="J504" s="178"/>
      <c r="K504" s="178"/>
      <c r="L504" s="178"/>
      <c r="M504" s="178"/>
      <c r="N504" s="160" t="str">
        <f t="shared" si="43"/>
        <v/>
      </c>
      <c r="O504" s="21"/>
      <c r="P504" s="160" t="str">
        <f t="shared" si="44"/>
        <v/>
      </c>
      <c r="Q504" s="160">
        <f t="shared" si="45"/>
        <v>0</v>
      </c>
      <c r="R504" s="160" t="str">
        <f t="shared" si="46"/>
        <v/>
      </c>
      <c r="S504" s="160" t="str">
        <f t="shared" si="47"/>
        <v/>
      </c>
      <c r="T504" s="50" t="str">
        <f>IF($F504="","",IF(ISERROR(VLOOKUP(F504,PROVEEDORES!$D$8:$I$507,5,0)),1,VLOOKUP($F504,PROVEEDORES!$D$8:$I$507,5,0)))</f>
        <v/>
      </c>
    </row>
    <row r="505" spans="3:20" ht="17.45" customHeight="1" x14ac:dyDescent="0.25">
      <c r="C505" s="188"/>
      <c r="D505" s="189"/>
      <c r="E505" s="178"/>
      <c r="F505" s="178"/>
      <c r="G505" s="190">
        <f>DATOS!$E$13</f>
        <v>1</v>
      </c>
      <c r="H505" s="178"/>
      <c r="I505" s="191"/>
      <c r="J505" s="178"/>
      <c r="K505" s="178"/>
      <c r="L505" s="178"/>
      <c r="M505" s="178"/>
      <c r="N505" s="160" t="str">
        <f t="shared" si="43"/>
        <v/>
      </c>
      <c r="O505" s="21"/>
      <c r="P505" s="160" t="str">
        <f t="shared" si="44"/>
        <v/>
      </c>
      <c r="Q505" s="160">
        <f t="shared" si="45"/>
        <v>0</v>
      </c>
      <c r="R505" s="160" t="str">
        <f t="shared" si="46"/>
        <v/>
      </c>
      <c r="S505" s="160" t="str">
        <f t="shared" si="47"/>
        <v/>
      </c>
      <c r="T505" s="50" t="str">
        <f>IF($F505="","",IF(ISERROR(VLOOKUP(F505,PROVEEDORES!$D$8:$I$507,5,0)),1,VLOOKUP($F505,PROVEEDORES!$D$8:$I$507,5,0)))</f>
        <v/>
      </c>
    </row>
    <row r="506" spans="3:20" ht="17.45" customHeight="1" x14ac:dyDescent="0.25">
      <c r="C506" s="188"/>
      <c r="D506" s="189"/>
      <c r="E506" s="178"/>
      <c r="F506" s="178"/>
      <c r="G506" s="190">
        <f>DATOS!$E$13</f>
        <v>1</v>
      </c>
      <c r="H506" s="178"/>
      <c r="I506" s="191"/>
      <c r="J506" s="178"/>
      <c r="K506" s="178"/>
      <c r="L506" s="178"/>
      <c r="M506" s="178"/>
      <c r="N506" s="160" t="str">
        <f t="shared" si="43"/>
        <v/>
      </c>
      <c r="O506" s="21"/>
      <c r="P506" s="160" t="str">
        <f t="shared" si="44"/>
        <v/>
      </c>
      <c r="Q506" s="160">
        <f t="shared" si="45"/>
        <v>0</v>
      </c>
      <c r="R506" s="160" t="str">
        <f t="shared" si="46"/>
        <v/>
      </c>
      <c r="S506" s="160" t="str">
        <f t="shared" si="47"/>
        <v/>
      </c>
      <c r="T506" s="50" t="str">
        <f>IF($F506="","",IF(ISERROR(VLOOKUP(F506,PROVEEDORES!$D$8:$I$507,5,0)),1,VLOOKUP($F506,PROVEEDORES!$D$8:$I$507,5,0)))</f>
        <v/>
      </c>
    </row>
    <row r="507" spans="3:20" ht="17.45" customHeight="1" x14ac:dyDescent="0.25">
      <c r="C507" s="188"/>
      <c r="D507" s="189"/>
      <c r="E507" s="178"/>
      <c r="F507" s="178"/>
      <c r="G507" s="190">
        <f>DATOS!$E$13</f>
        <v>1</v>
      </c>
      <c r="H507" s="178"/>
      <c r="I507" s="191"/>
      <c r="J507" s="178"/>
      <c r="K507" s="178"/>
      <c r="L507" s="178"/>
      <c r="M507" s="178"/>
      <c r="N507" s="160" t="str">
        <f t="shared" si="43"/>
        <v/>
      </c>
      <c r="O507" s="21"/>
      <c r="P507" s="160" t="str">
        <f t="shared" si="44"/>
        <v/>
      </c>
      <c r="Q507" s="160">
        <f t="shared" si="45"/>
        <v>0</v>
      </c>
      <c r="R507" s="160" t="str">
        <f t="shared" si="46"/>
        <v/>
      </c>
      <c r="S507" s="160" t="str">
        <f t="shared" si="47"/>
        <v/>
      </c>
      <c r="T507" s="50" t="str">
        <f>IF($F507="","",IF(ISERROR(VLOOKUP(F507,PROVEEDORES!$D$8:$I$507,5,0)),1,VLOOKUP($F507,PROVEEDORES!$D$8:$I$507,5,0)))</f>
        <v/>
      </c>
    </row>
    <row r="508" spans="3:20" ht="17.45" customHeight="1" x14ac:dyDescent="0.25">
      <c r="C508" s="188"/>
      <c r="D508" s="189"/>
      <c r="E508" s="178"/>
      <c r="F508" s="178"/>
      <c r="G508" s="190">
        <f>DATOS!$E$13</f>
        <v>1</v>
      </c>
      <c r="H508" s="178"/>
      <c r="I508" s="191"/>
      <c r="J508" s="178"/>
      <c r="K508" s="178"/>
      <c r="L508" s="178"/>
      <c r="M508" s="178"/>
      <c r="N508" s="160" t="str">
        <f t="shared" si="43"/>
        <v/>
      </c>
      <c r="O508" s="21"/>
      <c r="P508" s="160" t="str">
        <f t="shared" si="44"/>
        <v/>
      </c>
      <c r="Q508" s="160">
        <f t="shared" si="45"/>
        <v>0</v>
      </c>
      <c r="R508" s="160" t="str">
        <f t="shared" si="46"/>
        <v/>
      </c>
      <c r="S508" s="160" t="str">
        <f t="shared" si="47"/>
        <v/>
      </c>
      <c r="T508" s="50" t="str">
        <f>IF($F508="","",IF(ISERROR(VLOOKUP(F508,PROVEEDORES!$D$8:$I$507,5,0)),1,VLOOKUP($F508,PROVEEDORES!$D$8:$I$507,5,0)))</f>
        <v/>
      </c>
    </row>
    <row r="509" spans="3:20" ht="17.45" customHeight="1" x14ac:dyDescent="0.25">
      <c r="C509" s="188"/>
      <c r="D509" s="189"/>
      <c r="E509" s="178"/>
      <c r="F509" s="178"/>
      <c r="G509" s="190">
        <f>DATOS!$E$13</f>
        <v>1</v>
      </c>
      <c r="H509" s="178"/>
      <c r="I509" s="191"/>
      <c r="J509" s="178"/>
      <c r="K509" s="178"/>
      <c r="L509" s="178"/>
      <c r="M509" s="178"/>
      <c r="N509" s="160" t="str">
        <f t="shared" si="43"/>
        <v/>
      </c>
      <c r="O509" s="21"/>
      <c r="P509" s="160" t="str">
        <f t="shared" si="44"/>
        <v/>
      </c>
      <c r="Q509" s="160">
        <f t="shared" si="45"/>
        <v>0</v>
      </c>
      <c r="R509" s="160" t="str">
        <f t="shared" si="46"/>
        <v/>
      </c>
      <c r="S509" s="160" t="str">
        <f t="shared" si="47"/>
        <v/>
      </c>
      <c r="T509" s="50" t="str">
        <f>IF($F509="","",IF(ISERROR(VLOOKUP(F509,PROVEEDORES!$D$8:$I$507,5,0)),1,VLOOKUP($F509,PROVEEDORES!$D$8:$I$507,5,0)))</f>
        <v/>
      </c>
    </row>
    <row r="510" spans="3:20" ht="17.45" customHeight="1" x14ac:dyDescent="0.25">
      <c r="C510" s="188"/>
      <c r="D510" s="189"/>
      <c r="E510" s="178"/>
      <c r="F510" s="178"/>
      <c r="G510" s="190">
        <f>DATOS!$E$13</f>
        <v>1</v>
      </c>
      <c r="H510" s="178"/>
      <c r="I510" s="191"/>
      <c r="J510" s="178"/>
      <c r="K510" s="178"/>
      <c r="L510" s="178"/>
      <c r="M510" s="178"/>
      <c r="N510" s="160" t="str">
        <f t="shared" si="43"/>
        <v/>
      </c>
      <c r="O510" s="21"/>
      <c r="P510" s="160" t="str">
        <f t="shared" si="44"/>
        <v/>
      </c>
      <c r="Q510" s="160">
        <f t="shared" si="45"/>
        <v>0</v>
      </c>
      <c r="R510" s="160" t="str">
        <f t="shared" si="46"/>
        <v/>
      </c>
      <c r="S510" s="160" t="str">
        <f t="shared" si="47"/>
        <v/>
      </c>
      <c r="T510" s="50" t="str">
        <f>IF($F510="","",IF(ISERROR(VLOOKUP(F510,PROVEEDORES!$D$8:$I$507,5,0)),1,VLOOKUP($F510,PROVEEDORES!$D$8:$I$507,5,0)))</f>
        <v/>
      </c>
    </row>
    <row r="511" spans="3:20" ht="17.45" customHeight="1" x14ac:dyDescent="0.25">
      <c r="C511" s="188"/>
      <c r="D511" s="189"/>
      <c r="E511" s="178"/>
      <c r="F511" s="178"/>
      <c r="G511" s="190">
        <f>DATOS!$E$13</f>
        <v>1</v>
      </c>
      <c r="H511" s="178"/>
      <c r="I511" s="191"/>
      <c r="J511" s="178"/>
      <c r="K511" s="178"/>
      <c r="L511" s="178"/>
      <c r="M511" s="178"/>
      <c r="N511" s="160" t="str">
        <f t="shared" si="43"/>
        <v/>
      </c>
      <c r="O511" s="21"/>
      <c r="P511" s="160" t="str">
        <f t="shared" si="44"/>
        <v/>
      </c>
      <c r="Q511" s="160">
        <f t="shared" si="45"/>
        <v>0</v>
      </c>
      <c r="R511" s="160" t="str">
        <f t="shared" si="46"/>
        <v/>
      </c>
      <c r="S511" s="160" t="str">
        <f t="shared" si="47"/>
        <v/>
      </c>
      <c r="T511" s="50" t="str">
        <f>IF($F511="","",IF(ISERROR(VLOOKUP(F511,PROVEEDORES!$D$8:$I$507,5,0)),1,VLOOKUP($F511,PROVEEDORES!$D$8:$I$507,5,0)))</f>
        <v/>
      </c>
    </row>
    <row r="512" spans="3:20" ht="17.45" customHeight="1" x14ac:dyDescent="0.25">
      <c r="C512" s="188"/>
      <c r="D512" s="189"/>
      <c r="E512" s="178"/>
      <c r="F512" s="178"/>
      <c r="G512" s="190">
        <f>DATOS!$E$13</f>
        <v>1</v>
      </c>
      <c r="H512" s="178"/>
      <c r="I512" s="191"/>
      <c r="J512" s="178"/>
      <c r="K512" s="178"/>
      <c r="L512" s="178"/>
      <c r="M512" s="178"/>
      <c r="N512" s="160" t="str">
        <f t="shared" si="43"/>
        <v/>
      </c>
      <c r="O512" s="21"/>
      <c r="P512" s="160" t="str">
        <f t="shared" si="44"/>
        <v/>
      </c>
      <c r="Q512" s="160">
        <f t="shared" si="45"/>
        <v>0</v>
      </c>
      <c r="R512" s="160" t="str">
        <f t="shared" si="46"/>
        <v/>
      </c>
      <c r="S512" s="160" t="str">
        <f t="shared" si="47"/>
        <v/>
      </c>
      <c r="T512" s="50" t="str">
        <f>IF($F512="","",IF(ISERROR(VLOOKUP(F512,PROVEEDORES!$D$8:$I$507,5,0)),1,VLOOKUP($F512,PROVEEDORES!$D$8:$I$507,5,0)))</f>
        <v/>
      </c>
    </row>
    <row r="513" spans="3:20" ht="17.45" customHeight="1" x14ac:dyDescent="0.25">
      <c r="C513" s="188"/>
      <c r="D513" s="189"/>
      <c r="E513" s="178"/>
      <c r="F513" s="178"/>
      <c r="G513" s="190">
        <f>DATOS!$E$13</f>
        <v>1</v>
      </c>
      <c r="H513" s="178"/>
      <c r="I513" s="191"/>
      <c r="J513" s="178"/>
      <c r="K513" s="178"/>
      <c r="L513" s="178"/>
      <c r="M513" s="178"/>
      <c r="N513" s="160" t="str">
        <f t="shared" si="43"/>
        <v/>
      </c>
      <c r="O513" s="21"/>
      <c r="P513" s="160" t="str">
        <f t="shared" si="44"/>
        <v/>
      </c>
      <c r="Q513" s="160">
        <f t="shared" si="45"/>
        <v>0</v>
      </c>
      <c r="R513" s="160" t="str">
        <f t="shared" si="46"/>
        <v/>
      </c>
      <c r="S513" s="160" t="str">
        <f t="shared" si="47"/>
        <v/>
      </c>
      <c r="T513" s="50" t="str">
        <f>IF($F513="","",IF(ISERROR(VLOOKUP(F513,PROVEEDORES!$D$8:$I$507,5,0)),1,VLOOKUP($F513,PROVEEDORES!$D$8:$I$507,5,0)))</f>
        <v/>
      </c>
    </row>
    <row r="514" spans="3:20" ht="17.45" customHeight="1" x14ac:dyDescent="0.25">
      <c r="C514" s="188"/>
      <c r="D514" s="189"/>
      <c r="E514" s="178"/>
      <c r="F514" s="178"/>
      <c r="G514" s="190">
        <f>DATOS!$E$13</f>
        <v>1</v>
      </c>
      <c r="H514" s="178"/>
      <c r="I514" s="191"/>
      <c r="J514" s="178"/>
      <c r="K514" s="178"/>
      <c r="L514" s="178"/>
      <c r="M514" s="178"/>
      <c r="N514" s="160" t="str">
        <f t="shared" si="43"/>
        <v/>
      </c>
      <c r="O514" s="21"/>
      <c r="P514" s="160" t="str">
        <f t="shared" si="44"/>
        <v/>
      </c>
      <c r="Q514" s="160">
        <f t="shared" si="45"/>
        <v>0</v>
      </c>
      <c r="R514" s="160" t="str">
        <f t="shared" si="46"/>
        <v/>
      </c>
      <c r="S514" s="160" t="str">
        <f t="shared" si="47"/>
        <v/>
      </c>
      <c r="T514" s="50" t="str">
        <f>IF($F514="","",IF(ISERROR(VLOOKUP(F514,PROVEEDORES!$D$8:$I$507,5,0)),1,VLOOKUP($F514,PROVEEDORES!$D$8:$I$507,5,0)))</f>
        <v/>
      </c>
    </row>
    <row r="515" spans="3:20" ht="17.45" customHeight="1" x14ac:dyDescent="0.25">
      <c r="C515" s="188"/>
      <c r="D515" s="189"/>
      <c r="E515" s="178"/>
      <c r="F515" s="178"/>
      <c r="G515" s="190">
        <f>DATOS!$E$13</f>
        <v>1</v>
      </c>
      <c r="H515" s="178"/>
      <c r="I515" s="191"/>
      <c r="J515" s="178"/>
      <c r="K515" s="178"/>
      <c r="L515" s="178"/>
      <c r="M515" s="178"/>
      <c r="N515" s="160" t="str">
        <f t="shared" si="43"/>
        <v/>
      </c>
      <c r="O515" s="21"/>
      <c r="P515" s="160" t="str">
        <f t="shared" si="44"/>
        <v/>
      </c>
      <c r="Q515" s="160">
        <f t="shared" si="45"/>
        <v>0</v>
      </c>
      <c r="R515" s="160" t="str">
        <f t="shared" si="46"/>
        <v/>
      </c>
      <c r="S515" s="160" t="str">
        <f t="shared" si="47"/>
        <v/>
      </c>
      <c r="T515" s="50" t="str">
        <f>IF($F515="","",IF(ISERROR(VLOOKUP(F515,PROVEEDORES!$D$8:$I$507,5,0)),1,VLOOKUP($F515,PROVEEDORES!$D$8:$I$507,5,0)))</f>
        <v/>
      </c>
    </row>
    <row r="516" spans="3:20" ht="17.45" customHeight="1" x14ac:dyDescent="0.25">
      <c r="C516" s="188"/>
      <c r="D516" s="189"/>
      <c r="E516" s="178"/>
      <c r="F516" s="178"/>
      <c r="G516" s="190">
        <f>DATOS!$E$13</f>
        <v>1</v>
      </c>
      <c r="H516" s="178"/>
      <c r="I516" s="191"/>
      <c r="J516" s="178"/>
      <c r="K516" s="178"/>
      <c r="L516" s="178"/>
      <c r="M516" s="178"/>
      <c r="N516" s="160" t="str">
        <f t="shared" si="43"/>
        <v/>
      </c>
      <c r="O516" s="21"/>
      <c r="P516" s="160" t="str">
        <f t="shared" si="44"/>
        <v/>
      </c>
      <c r="Q516" s="160">
        <f t="shared" si="45"/>
        <v>0</v>
      </c>
      <c r="R516" s="160" t="str">
        <f t="shared" si="46"/>
        <v/>
      </c>
      <c r="S516" s="160" t="str">
        <f t="shared" si="47"/>
        <v/>
      </c>
      <c r="T516" s="50" t="str">
        <f>IF($F516="","",IF(ISERROR(VLOOKUP(F516,PROVEEDORES!$D$8:$I$507,5,0)),1,VLOOKUP($F516,PROVEEDORES!$D$8:$I$507,5,0)))</f>
        <v/>
      </c>
    </row>
  </sheetData>
  <sheetProtection algorithmName="SHA-512" hashValue="kUbMoFZsLtMFmNjDMBOhgKJ7fNtjdC9U+TtqtiirjfuTTuCSbCclbwNQPkC6kvHihNGdSFcMbuzrTFHrAQdjYQ==" saltValue="tO8Sd6gwK3GHX7VpPFa4Hg==" spinCount="100000" sheet="1" objects="1" scenarios="1" formatColumns="0" formatRows="0" autoFilter="0"/>
  <autoFilter ref="M16:N16" xr:uid="{00000000-0009-0000-0000-000015000000}"/>
  <mergeCells count="21">
    <mergeCell ref="S6:S7"/>
    <mergeCell ref="F6:F7"/>
    <mergeCell ref="I6:I7"/>
    <mergeCell ref="P6:P7"/>
    <mergeCell ref="Q6:Q7"/>
    <mergeCell ref="R6:R7"/>
    <mergeCell ref="K6:K7"/>
    <mergeCell ref="A15:A16"/>
    <mergeCell ref="L1:N1"/>
    <mergeCell ref="L4:N4"/>
    <mergeCell ref="H6:H7"/>
    <mergeCell ref="N6:N7"/>
    <mergeCell ref="C6:C7"/>
    <mergeCell ref="D6:D7"/>
    <mergeCell ref="M6:M7"/>
    <mergeCell ref="L6:L7"/>
    <mergeCell ref="A1:A4"/>
    <mergeCell ref="A5:A6"/>
    <mergeCell ref="E6:E7"/>
    <mergeCell ref="J6:J7"/>
    <mergeCell ref="G6:G7"/>
  </mergeCells>
  <phoneticPr fontId="13" type="noConversion"/>
  <hyperlinks>
    <hyperlink ref="A15:A16" location="CONTACTO!A1" display="Contacto" xr:uid="{00000000-0004-0000-1500-000000000000}"/>
    <hyperlink ref="A5:A6" location="MENU!A1" display="M e n ú" xr:uid="{00000000-0004-0000-1500-000001000000}"/>
    <hyperlink ref="A10" location="'INVERSIONES ARRENDAMIENTO'!A1" display="Inversiones Arrendamiento" xr:uid="{00000000-0004-0000-1500-000002000000}"/>
    <hyperlink ref="A14" location="PROVEEDORES!A1" display="Catálogo de Proveedores" xr:uid="{00000000-0004-0000-1500-000003000000}"/>
    <hyperlink ref="A13" location="DIOT!A1" display="Declaración del DIOT" xr:uid="{00000000-0004-0000-1500-000004000000}"/>
    <hyperlink ref="A12" location="TARIFAS!A1" display="Tablas y Tarifas de ISR" xr:uid="{00000000-0004-0000-1500-000005000000}"/>
    <hyperlink ref="A11" location="IMPUESTOS!A1" display="Impuestos" xr:uid="{00000000-0004-0000-1500-000006000000}"/>
    <hyperlink ref="A9" location="'INVERSIONES EMPR PROF'!A1" display="Inversiones Empresarial y P" xr:uid="{00000000-0004-0000-1500-000007000000}"/>
    <hyperlink ref="A8" location="'INGRESOS Y EGRESOS'!A1" display="Ingresos y Egresos" xr:uid="{00000000-0004-0000-1500-000008000000}"/>
    <hyperlink ref="A7" location="DATOS!A1" display="Datos de la Empresa" xr:uid="{00000000-0004-0000-1500-000009000000}"/>
  </hyperlinks>
  <printOptions horizontalCentered="1"/>
  <pageMargins left="0.39370078740157483" right="0.39370078740157483" top="1.1811023622047245" bottom="1.1811023622047245" header="0" footer="0"/>
  <pageSetup paperSize="119" scale="80" orientation="landscape" blackAndWhite="1" r:id="rId1"/>
  <headerFooter alignWithMargins="0">
    <oddHeader>Página &amp;P de &amp;N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 errorTitle="ALTA DEL PROVEEDOR" error="Dar de alta al proveedore en el catálogo de proveedores" xr:uid="{00000000-0002-0000-1500-000000000000}">
          <x14:formula1>
            <xm:f>PROVEEDORES!$D$8:$D$507</xm:f>
          </x14:formula1>
          <xm:sqref>F20:F516</xm:sqref>
        </x14:dataValidation>
        <x14:dataValidation type="list" allowBlank="1" showInputMessage="1" showErrorMessage="1" xr:uid="{00000000-0002-0000-1500-000001000000}">
          <x14:formula1>
            <xm:f>LISTA!$B$15:$B$18</xm:f>
          </x14:formula1>
          <xm:sqref>I20:I516</xm:sqref>
        </x14:dataValidation>
        <x14:dataValidation type="list" allowBlank="1" showInputMessage="1" showErrorMessage="1" errorTitle="REGIMEN FISCAL" error="Seleccione el régimen fiscal aplicable" xr:uid="{00000000-0002-0000-1500-000002000000}">
          <x14:formula1>
            <xm:f>LISTA!$B$21:$B$24</xm:f>
          </x14:formula1>
          <xm:sqref>G17:G516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5"/>
  <dimension ref="A1:S516"/>
  <sheetViews>
    <sheetView zoomScaleNormal="100" workbookViewId="0">
      <pane xSplit="1" ySplit="7" topLeftCell="B8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29" customWidth="1"/>
    <col min="4" max="4" width="8.7109375" style="13" customWidth="1"/>
    <col min="5" max="5" width="25.7109375" style="13" customWidth="1"/>
    <col min="6" max="6" width="15.28515625" style="13" customWidth="1"/>
    <col min="7" max="7" width="21.7109375" style="13" hidden="1" customWidth="1"/>
    <col min="8" max="8" width="12.28515625" style="21" customWidth="1"/>
    <col min="9" max="9" width="4.7109375" style="21" customWidth="1"/>
    <col min="10" max="14" width="12.28515625" style="21" customWidth="1"/>
    <col min="15" max="15" width="0.85546875" style="21" customWidth="1"/>
    <col min="16" max="19" width="11.7109375" style="21" customWidth="1"/>
    <col min="20" max="20" width="10.7109375" style="13" customWidth="1"/>
    <col min="21" max="21" width="30.7109375" style="13" customWidth="1"/>
    <col min="22" max="22" width="11.7109375" style="13" customWidth="1"/>
    <col min="23" max="25" width="10.7109375" style="13" customWidth="1"/>
    <col min="26" max="27" width="11.7109375" style="13" customWidth="1"/>
    <col min="28" max="16384" width="11.42578125" style="13"/>
  </cols>
  <sheetData>
    <row r="1" spans="1:19" ht="17.45" customHeight="1" x14ac:dyDescent="0.3">
      <c r="A1" s="212" t="s">
        <v>244</v>
      </c>
      <c r="C1" s="107" t="str">
        <f>IF(DATOS!H18=DATOS!I1,DATOS!$E$6&amp;" "&amp;DATOS!$I$6&amp;" "&amp;DATOS!$M$6, "N o m b r e")</f>
        <v>N o m b r e</v>
      </c>
      <c r="H1" s="80"/>
      <c r="L1" s="273" t="s">
        <v>50</v>
      </c>
      <c r="M1" s="273"/>
      <c r="N1" s="273"/>
      <c r="O1" s="74"/>
      <c r="P1" s="62"/>
      <c r="Q1" s="62"/>
      <c r="R1" s="62"/>
      <c r="S1" s="62"/>
    </row>
    <row r="2" spans="1:19" ht="17.45" customHeight="1" x14ac:dyDescent="0.3">
      <c r="A2" s="260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</row>
    <row r="3" spans="1:19" ht="17.45" customHeight="1" x14ac:dyDescent="0.2">
      <c r="A3" s="260"/>
      <c r="C3" s="23"/>
    </row>
    <row r="4" spans="1:19" ht="17.45" customHeight="1" x14ac:dyDescent="0.3">
      <c r="A4" s="261"/>
      <c r="C4" s="107" t="s">
        <v>0</v>
      </c>
      <c r="L4" s="274" t="str">
        <f>"FEBRERO "&amp;DATOS!$E$10</f>
        <v>FEBRERO 2020</v>
      </c>
      <c r="M4" s="274"/>
      <c r="N4" s="274"/>
      <c r="O4" s="87"/>
      <c r="P4" s="64"/>
      <c r="Q4" s="64"/>
      <c r="R4" s="64"/>
      <c r="S4" s="64"/>
    </row>
    <row r="5" spans="1:19" ht="17.45" customHeight="1" x14ac:dyDescent="0.2">
      <c r="A5" s="262" t="s">
        <v>251</v>
      </c>
      <c r="C5" s="23"/>
    </row>
    <row r="6" spans="1:19" ht="17.45" customHeight="1" x14ac:dyDescent="0.2">
      <c r="A6" s="263"/>
      <c r="C6" s="240" t="s">
        <v>1</v>
      </c>
      <c r="D6" s="240" t="s">
        <v>153</v>
      </c>
      <c r="E6" s="240" t="s">
        <v>78</v>
      </c>
      <c r="F6" s="240" t="s">
        <v>23</v>
      </c>
      <c r="G6" s="240" t="s">
        <v>192</v>
      </c>
      <c r="H6" s="270" t="s">
        <v>183</v>
      </c>
      <c r="I6" s="240" t="s">
        <v>93</v>
      </c>
      <c r="J6" s="240" t="s">
        <v>2</v>
      </c>
      <c r="K6" s="240" t="s">
        <v>182</v>
      </c>
      <c r="L6" s="270" t="s">
        <v>141</v>
      </c>
      <c r="M6" s="270" t="s">
        <v>142</v>
      </c>
      <c r="N6" s="240" t="s">
        <v>3</v>
      </c>
      <c r="P6" s="270" t="s">
        <v>184</v>
      </c>
      <c r="Q6" s="270" t="s">
        <v>185</v>
      </c>
      <c r="R6" s="270" t="s">
        <v>259</v>
      </c>
      <c r="S6" s="270" t="s">
        <v>186</v>
      </c>
    </row>
    <row r="7" spans="1:19" ht="17.45" customHeight="1" x14ac:dyDescent="0.2">
      <c r="A7" s="114" t="s">
        <v>163</v>
      </c>
      <c r="C7" s="240"/>
      <c r="D7" s="240"/>
      <c r="E7" s="240"/>
      <c r="F7" s="240"/>
      <c r="G7" s="240"/>
      <c r="H7" s="270"/>
      <c r="I7" s="240"/>
      <c r="J7" s="272"/>
      <c r="K7" s="272"/>
      <c r="L7" s="270"/>
      <c r="M7" s="270"/>
      <c r="N7" s="272"/>
      <c r="P7" s="271"/>
      <c r="Q7" s="271"/>
      <c r="R7" s="271"/>
      <c r="S7" s="271"/>
    </row>
    <row r="8" spans="1:19" ht="17.45" customHeight="1" x14ac:dyDescent="0.2">
      <c r="A8" s="114" t="s">
        <v>166</v>
      </c>
      <c r="C8" s="132" t="s">
        <v>139</v>
      </c>
      <c r="D8" s="133"/>
      <c r="E8" s="133"/>
      <c r="F8" s="133"/>
      <c r="G8" s="133"/>
      <c r="H8" s="138"/>
      <c r="I8" s="138"/>
      <c r="J8" s="138"/>
      <c r="K8" s="138"/>
      <c r="L8" s="140"/>
      <c r="M8" s="140"/>
      <c r="N8" s="138"/>
      <c r="O8" s="65"/>
      <c r="P8" s="136"/>
      <c r="Q8" s="136"/>
      <c r="R8" s="136"/>
      <c r="S8" s="136"/>
    </row>
    <row r="9" spans="1:19" ht="17.45" customHeight="1" x14ac:dyDescent="0.2">
      <c r="A9" s="114" t="s">
        <v>205</v>
      </c>
      <c r="C9" s="132"/>
      <c r="D9" s="133"/>
      <c r="E9" s="134" t="s">
        <v>196</v>
      </c>
      <c r="F9" s="133"/>
      <c r="G9" s="133"/>
      <c r="H9" s="141">
        <f>SUMIF($G$17:$G$516,LISTA!$B$21,H$17:H$516)</f>
        <v>0</v>
      </c>
      <c r="I9" s="141"/>
      <c r="J9" s="141">
        <f>SUMIF($G$17:$G$516,LISTA!$B$21,J$17:J$516)+SUMIF($G$17:$G$516,LISTA!$B$22,J$17:J$516)</f>
        <v>0</v>
      </c>
      <c r="K9" s="141">
        <f>SUMIF($G$17:$G$516,LISTA!$B$21,K$17:K$516)+SUMIF($G$17:$G$516,LISTA!$B$22,K$17:K$516)</f>
        <v>0</v>
      </c>
      <c r="L9" s="141">
        <f>SUMIF($G$17:$G$516,LISTA!$B$21,L$17:L$516)+SUMIF($G$17:$G$516,LISTA!$B$22,L$17:L$516)</f>
        <v>0</v>
      </c>
      <c r="M9" s="141">
        <f>SUMIF($G$17:$G$516,LISTA!$B$21,M$17:M$516)+SUMIF($G$17:$G$516,LISTA!$B$22,M$17:M$516)</f>
        <v>0</v>
      </c>
      <c r="N9" s="141">
        <f>H9+J9+K9-L9-M9</f>
        <v>0</v>
      </c>
      <c r="O9" s="50"/>
      <c r="P9" s="141">
        <f>SUMIF($G$17:$G$516,LISTA!$B$21,P$17:P$516)+SUMIF($G$17:$G$516,LISTA!$B$22,P$17:P$516)</f>
        <v>0</v>
      </c>
      <c r="Q9" s="141">
        <f>SUMIF($G$17:$G$516,LISTA!$B$21,Q$17:Q$516)+SUMIF($G$17:$G$516,LISTA!$B$22,Q$17:Q$516)</f>
        <v>0</v>
      </c>
      <c r="R9" s="141">
        <f>SUMIF($G$17:$G$516,LISTA!$B$21,R$17:R$516)+SUMIF($G$17:$G$516,LISTA!$B$22,R$17:R$516)</f>
        <v>0</v>
      </c>
      <c r="S9" s="141">
        <f>SUMIF($G$17:$G$516,LISTA!$B$21,S$17:S$516)+SUMIF($G$17:$G$516,LISTA!$B$22,S$17:S$516)</f>
        <v>0</v>
      </c>
    </row>
    <row r="10" spans="1:19" ht="17.45" customHeight="1" x14ac:dyDescent="0.2">
      <c r="A10" s="114" t="s">
        <v>206</v>
      </c>
      <c r="C10" s="132"/>
      <c r="D10" s="133"/>
      <c r="E10" s="134" t="s">
        <v>197</v>
      </c>
      <c r="F10" s="133"/>
      <c r="G10" s="133"/>
      <c r="H10" s="141">
        <f>SUMIF($G$17:$G$516,LISTA!$B$23,H$17:H$516)</f>
        <v>0</v>
      </c>
      <c r="I10" s="141"/>
      <c r="J10" s="141">
        <f>SUMIF($G$17:$G$516,LISTA!$B$23,J$17:J$516)+SUMIF($G$17:$G$516,LISTA!$B$24,J$17:J$516)</f>
        <v>0</v>
      </c>
      <c r="K10" s="141">
        <f>SUMIF($G$17:$G$516,LISTA!$B$23,K$17:K$516)+SUMIF($G$17:$G$516,LISTA!$B$24,K$17:K$516)</f>
        <v>0</v>
      </c>
      <c r="L10" s="141">
        <f>SUMIF($G$17:$G$516,LISTA!$B$23,L$17:L$516)+SUMIF($G$17:$G$516,LISTA!$B$24,L$17:L$516)</f>
        <v>0</v>
      </c>
      <c r="M10" s="141">
        <f>SUMIF($G$17:$G$516,LISTA!$B$23,M$17:M$516)+SUMIF($G$17:$G$516,LISTA!$B$24,M$17:M$516)</f>
        <v>0</v>
      </c>
      <c r="N10" s="141">
        <f>H10+J10+K10-L10-M10</f>
        <v>0</v>
      </c>
      <c r="O10" s="50"/>
      <c r="P10" s="141">
        <f>SUMIF($G$17:$G$516,LISTA!$B$23,P$17:P$516)+SUMIF($G$17:$G$516,LISTA!$B$24,P$17:P$516)</f>
        <v>0</v>
      </c>
      <c r="Q10" s="141">
        <f>SUMIF($G$17:$G$516,LISTA!$B$23,Q$17:Q$516)+SUMIF($G$17:$G$516,LISTA!$B$24,Q$17:Q$516)</f>
        <v>0</v>
      </c>
      <c r="R10" s="141">
        <f>SUMIF($G$17:$G$516,LISTA!$B$23,R$17:R$516)+SUMIF($G$17:$G$516,LISTA!$B$24,R$17:R$516)</f>
        <v>0</v>
      </c>
      <c r="S10" s="141">
        <f>SUMIF($G$17:$G$516,LISTA!$B$23,S$17:S$516)+SUMIF($G$17:$G$516,LISTA!$B$24,S$17:S$516)</f>
        <v>0</v>
      </c>
    </row>
    <row r="11" spans="1:19" ht="17.45" customHeight="1" x14ac:dyDescent="0.2">
      <c r="A11" s="114" t="s">
        <v>137</v>
      </c>
      <c r="C11" s="132"/>
      <c r="D11" s="135" t="s">
        <v>193</v>
      </c>
      <c r="E11" s="135"/>
      <c r="F11" s="135"/>
      <c r="G11" s="135"/>
      <c r="H11" s="142">
        <f>SUM(H9:H10)</f>
        <v>0</v>
      </c>
      <c r="I11" s="142"/>
      <c r="J11" s="142">
        <f>SUM(J9:J10)</f>
        <v>0</v>
      </c>
      <c r="K11" s="142">
        <f>SUM(K9:K10)</f>
        <v>0</v>
      </c>
      <c r="L11" s="142">
        <f>SUM(L9:L10)</f>
        <v>0</v>
      </c>
      <c r="M11" s="142">
        <f>SUM(M9:M10)</f>
        <v>0</v>
      </c>
      <c r="N11" s="142">
        <f>SUM(N9:N10)</f>
        <v>0</v>
      </c>
      <c r="O11" s="50"/>
      <c r="P11" s="142">
        <f>SUM(P9:P10)</f>
        <v>0</v>
      </c>
      <c r="Q11" s="142">
        <f>SUM(Q9:Q10)</f>
        <v>0</v>
      </c>
      <c r="R11" s="142">
        <f>SUM(R9:R10)</f>
        <v>0</v>
      </c>
      <c r="S11" s="142">
        <f>SUM(S9:S10)</f>
        <v>0</v>
      </c>
    </row>
    <row r="12" spans="1:19" ht="17.45" customHeight="1" x14ac:dyDescent="0.2">
      <c r="A12" s="114" t="s">
        <v>164</v>
      </c>
      <c r="C12" s="132"/>
      <c r="D12" s="136"/>
      <c r="E12" s="134" t="s">
        <v>194</v>
      </c>
      <c r="F12" s="136"/>
      <c r="G12" s="136"/>
      <c r="H12" s="141">
        <f>'ING-ENE'!H12+'ING-FEB'!H9</f>
        <v>0</v>
      </c>
      <c r="I12" s="141"/>
      <c r="J12" s="141">
        <f>'ING-ENE'!J12+'ING-FEB'!J9</f>
        <v>0</v>
      </c>
      <c r="K12" s="141">
        <f>'ING-ENE'!K12+'ING-FEB'!K9</f>
        <v>0</v>
      </c>
      <c r="L12" s="141">
        <f>'ING-ENE'!L12+'ING-FEB'!L9</f>
        <v>0</v>
      </c>
      <c r="M12" s="141">
        <f>'ING-ENE'!M12+'ING-FEB'!M9</f>
        <v>0</v>
      </c>
      <c r="N12" s="141">
        <f>H12+J12+K12-L12-M12</f>
        <v>0</v>
      </c>
      <c r="O12" s="50"/>
      <c r="P12" s="141">
        <f>'ING-ENE'!P12+'ING-FEB'!P9</f>
        <v>0</v>
      </c>
      <c r="Q12" s="141">
        <f>'ING-ENE'!Q12+'ING-FEB'!Q9</f>
        <v>0</v>
      </c>
      <c r="R12" s="141">
        <f>'ING-ENE'!R12+'ING-FEB'!R9</f>
        <v>0</v>
      </c>
      <c r="S12" s="141">
        <f>'ING-ENE'!S12+'ING-FEB'!S9</f>
        <v>0</v>
      </c>
    </row>
    <row r="13" spans="1:19" ht="17.45" customHeight="1" x14ac:dyDescent="0.2">
      <c r="A13" s="114" t="s">
        <v>165</v>
      </c>
      <c r="C13" s="137"/>
      <c r="D13" s="136"/>
      <c r="E13" s="134" t="s">
        <v>195</v>
      </c>
      <c r="F13" s="136"/>
      <c r="G13" s="136"/>
      <c r="H13" s="141">
        <f>'ING-ENE'!H13+'ING-FEB'!H10</f>
        <v>0</v>
      </c>
      <c r="I13" s="141"/>
      <c r="J13" s="141">
        <f>'ING-ENE'!J13+'ING-FEB'!J10</f>
        <v>0</v>
      </c>
      <c r="K13" s="141">
        <f>'ING-ENE'!K13+'ING-FEB'!K10</f>
        <v>0</v>
      </c>
      <c r="L13" s="141">
        <f>'ING-ENE'!L13+'ING-FEB'!L10</f>
        <v>0</v>
      </c>
      <c r="M13" s="141">
        <f>'ING-ENE'!M13+'ING-FEB'!M10</f>
        <v>0</v>
      </c>
      <c r="N13" s="141">
        <f>H13+J13+K13-L13-M13</f>
        <v>0</v>
      </c>
      <c r="O13" s="50"/>
      <c r="P13" s="141">
        <f>'ING-ENE'!P13+'ING-FEB'!P10</f>
        <v>0</v>
      </c>
      <c r="Q13" s="141">
        <f>'ING-ENE'!Q13+'ING-FEB'!Q10</f>
        <v>0</v>
      </c>
      <c r="R13" s="141">
        <f>'ING-ENE'!R13+'ING-FEB'!R10</f>
        <v>0</v>
      </c>
      <c r="S13" s="141">
        <f>'ING-ENE'!S13+'ING-FEB'!S10</f>
        <v>0</v>
      </c>
    </row>
    <row r="14" spans="1:19" ht="17.45" customHeight="1" thickBot="1" x14ac:dyDescent="0.25">
      <c r="A14" s="114" t="s">
        <v>160</v>
      </c>
      <c r="C14" s="137"/>
      <c r="D14" s="135" t="s">
        <v>190</v>
      </c>
      <c r="E14" s="135"/>
      <c r="F14" s="135"/>
      <c r="G14" s="135"/>
      <c r="H14" s="143">
        <f>SUM(H12:H13)</f>
        <v>0</v>
      </c>
      <c r="I14" s="143"/>
      <c r="J14" s="143">
        <f t="shared" ref="J14:N14" si="0">SUM(J12:J13)</f>
        <v>0</v>
      </c>
      <c r="K14" s="143">
        <f t="shared" si="0"/>
        <v>0</v>
      </c>
      <c r="L14" s="143">
        <f t="shared" si="0"/>
        <v>0</v>
      </c>
      <c r="M14" s="143">
        <f t="shared" si="0"/>
        <v>0</v>
      </c>
      <c r="N14" s="143">
        <f t="shared" si="0"/>
        <v>0</v>
      </c>
      <c r="O14" s="50"/>
      <c r="P14" s="143">
        <f t="shared" ref="P14:S14" si="1">SUM(P12:P13)</f>
        <v>0</v>
      </c>
      <c r="Q14" s="143">
        <f t="shared" si="1"/>
        <v>0</v>
      </c>
      <c r="R14" s="143">
        <f t="shared" si="1"/>
        <v>0</v>
      </c>
      <c r="S14" s="143">
        <f t="shared" si="1"/>
        <v>0</v>
      </c>
    </row>
    <row r="15" spans="1:19" ht="17.45" customHeight="1" thickTop="1" x14ac:dyDescent="0.2">
      <c r="A15" s="258" t="s">
        <v>250</v>
      </c>
      <c r="C15" s="137"/>
      <c r="D15" s="133"/>
      <c r="E15" s="133"/>
      <c r="F15" s="133"/>
      <c r="G15" s="133"/>
      <c r="H15" s="138"/>
      <c r="I15" s="138"/>
      <c r="J15" s="138"/>
      <c r="K15" s="138"/>
      <c r="L15" s="140"/>
      <c r="M15" s="140"/>
      <c r="N15" s="138"/>
      <c r="O15" s="65"/>
      <c r="P15" s="136"/>
      <c r="Q15" s="136"/>
      <c r="R15" s="136"/>
      <c r="S15" s="136"/>
    </row>
    <row r="16" spans="1:19" ht="17.45" customHeight="1" x14ac:dyDescent="0.2">
      <c r="A16" s="259"/>
      <c r="C16" s="118" t="s">
        <v>140</v>
      </c>
      <c r="D16" s="119"/>
      <c r="E16" s="119"/>
      <c r="F16" s="119"/>
      <c r="G16" s="119"/>
      <c r="H16" s="106"/>
      <c r="I16" s="106"/>
      <c r="J16" s="120"/>
      <c r="K16" s="120"/>
      <c r="L16" s="121"/>
      <c r="M16" s="121"/>
      <c r="N16" s="120"/>
      <c r="O16" s="75"/>
      <c r="P16" s="121"/>
      <c r="Q16" s="121"/>
      <c r="R16" s="121"/>
      <c r="S16" s="121"/>
    </row>
    <row r="17" spans="1:19" ht="17.45" customHeight="1" x14ac:dyDescent="0.25">
      <c r="A17" s="113"/>
      <c r="C17" s="188"/>
      <c r="D17" s="189"/>
      <c r="E17" s="178"/>
      <c r="F17" s="178"/>
      <c r="G17" s="190">
        <f>DATOS!$E$13</f>
        <v>1</v>
      </c>
      <c r="H17" s="178"/>
      <c r="I17" s="191"/>
      <c r="J17" s="178"/>
      <c r="K17" s="178"/>
      <c r="L17" s="178"/>
      <c r="M17" s="178"/>
      <c r="N17" s="160" t="str">
        <f>IF(H17&amp;J17&amp;K17&amp;L17&amp;M17="","",H17+J17+K17-L17-M17)</f>
        <v/>
      </c>
      <c r="O17" s="17"/>
      <c r="P17" s="160" t="str">
        <f>IF($I17="E",H17,"")</f>
        <v/>
      </c>
      <c r="Q17" s="160">
        <f t="shared" ref="Q17:Q80" si="2">IF($I17=0%,H17,"")</f>
        <v>0</v>
      </c>
      <c r="R17" s="160" t="str">
        <f>IF(OR($I17=8%,$I17=11%),$J17/$I17,"")</f>
        <v/>
      </c>
      <c r="S17" s="160" t="str">
        <f t="shared" ref="S17:S82" si="3">IF(OR($I17=15%,$I17=16%),$J17/$I17,"")</f>
        <v/>
      </c>
    </row>
    <row r="18" spans="1:19" ht="17.45" customHeight="1" x14ac:dyDescent="0.25">
      <c r="A18" s="110"/>
      <c r="C18" s="188"/>
      <c r="D18" s="189"/>
      <c r="E18" s="178"/>
      <c r="F18" s="178"/>
      <c r="G18" s="190">
        <f>DATOS!$E$13</f>
        <v>1</v>
      </c>
      <c r="H18" s="178"/>
      <c r="I18" s="191"/>
      <c r="J18" s="178"/>
      <c r="K18" s="178"/>
      <c r="L18" s="178"/>
      <c r="M18" s="178"/>
      <c r="N18" s="160" t="str">
        <f t="shared" ref="N18:N81" si="4">IF(H18&amp;J18&amp;K18&amp;L18&amp;M18="","",H18+J18+K18-L18-M18)</f>
        <v/>
      </c>
      <c r="O18" s="17"/>
      <c r="P18" s="160" t="str">
        <f t="shared" ref="P18:P81" si="5">IF($I18="E",H18,"")</f>
        <v/>
      </c>
      <c r="Q18" s="160">
        <f t="shared" si="2"/>
        <v>0</v>
      </c>
      <c r="R18" s="160" t="str">
        <f t="shared" ref="R18:R81" si="6">IF(OR($I18=8%,$I18=11%),$J18/$I18,"")</f>
        <v/>
      </c>
      <c r="S18" s="160" t="str">
        <f t="shared" si="3"/>
        <v/>
      </c>
    </row>
    <row r="19" spans="1:19" ht="17.45" customHeight="1" x14ac:dyDescent="0.25">
      <c r="A19" s="110"/>
      <c r="C19" s="188"/>
      <c r="D19" s="189"/>
      <c r="E19" s="178"/>
      <c r="F19" s="178"/>
      <c r="G19" s="190">
        <f>DATOS!$E$13</f>
        <v>1</v>
      </c>
      <c r="H19" s="178"/>
      <c r="I19" s="191"/>
      <c r="J19" s="178"/>
      <c r="K19" s="178"/>
      <c r="L19" s="178"/>
      <c r="M19" s="178"/>
      <c r="N19" s="160" t="str">
        <f t="shared" si="4"/>
        <v/>
      </c>
      <c r="O19" s="17"/>
      <c r="P19" s="160" t="str">
        <f t="shared" si="5"/>
        <v/>
      </c>
      <c r="Q19" s="160">
        <f t="shared" si="2"/>
        <v>0</v>
      </c>
      <c r="R19" s="160" t="str">
        <f t="shared" si="6"/>
        <v/>
      </c>
      <c r="S19" s="160" t="str">
        <f t="shared" si="3"/>
        <v/>
      </c>
    </row>
    <row r="20" spans="1:19" ht="17.45" customHeight="1" x14ac:dyDescent="0.25">
      <c r="A20" s="110"/>
      <c r="C20" s="188"/>
      <c r="D20" s="189"/>
      <c r="E20" s="178"/>
      <c r="F20" s="178"/>
      <c r="G20" s="190">
        <f>DATOS!$E$13</f>
        <v>1</v>
      </c>
      <c r="H20" s="178"/>
      <c r="I20" s="191"/>
      <c r="J20" s="178"/>
      <c r="K20" s="178"/>
      <c r="L20" s="178"/>
      <c r="M20" s="178"/>
      <c r="N20" s="160" t="str">
        <f t="shared" si="4"/>
        <v/>
      </c>
      <c r="O20" s="17"/>
      <c r="P20" s="160" t="str">
        <f t="shared" si="5"/>
        <v/>
      </c>
      <c r="Q20" s="160">
        <f t="shared" si="2"/>
        <v>0</v>
      </c>
      <c r="R20" s="160" t="str">
        <f t="shared" si="6"/>
        <v/>
      </c>
      <c r="S20" s="160" t="str">
        <f t="shared" si="3"/>
        <v/>
      </c>
    </row>
    <row r="21" spans="1:19" ht="17.45" customHeight="1" x14ac:dyDescent="0.25">
      <c r="A21" s="110"/>
      <c r="C21" s="188"/>
      <c r="D21" s="189"/>
      <c r="E21" s="178"/>
      <c r="F21" s="178"/>
      <c r="G21" s="190">
        <f>DATOS!$E$13</f>
        <v>1</v>
      </c>
      <c r="H21" s="178"/>
      <c r="I21" s="191"/>
      <c r="J21" s="178"/>
      <c r="K21" s="178"/>
      <c r="L21" s="178"/>
      <c r="M21" s="178"/>
      <c r="N21" s="160" t="str">
        <f t="shared" si="4"/>
        <v/>
      </c>
      <c r="O21" s="17"/>
      <c r="P21" s="160" t="str">
        <f t="shared" si="5"/>
        <v/>
      </c>
      <c r="Q21" s="160">
        <f t="shared" si="2"/>
        <v>0</v>
      </c>
      <c r="R21" s="160" t="str">
        <f t="shared" si="6"/>
        <v/>
      </c>
      <c r="S21" s="160" t="str">
        <f t="shared" si="3"/>
        <v/>
      </c>
    </row>
    <row r="22" spans="1:19" ht="17.45" customHeight="1" x14ac:dyDescent="0.25">
      <c r="A22" s="110"/>
      <c r="C22" s="188"/>
      <c r="D22" s="189"/>
      <c r="E22" s="178"/>
      <c r="F22" s="178"/>
      <c r="G22" s="190">
        <f>DATOS!$E$13</f>
        <v>1</v>
      </c>
      <c r="H22" s="178"/>
      <c r="I22" s="191"/>
      <c r="J22" s="178"/>
      <c r="K22" s="178"/>
      <c r="L22" s="178"/>
      <c r="M22" s="178"/>
      <c r="N22" s="160" t="str">
        <f t="shared" si="4"/>
        <v/>
      </c>
      <c r="O22" s="17"/>
      <c r="P22" s="160" t="str">
        <f t="shared" si="5"/>
        <v/>
      </c>
      <c r="Q22" s="160">
        <f t="shared" si="2"/>
        <v>0</v>
      </c>
      <c r="R22" s="160" t="str">
        <f t="shared" si="6"/>
        <v/>
      </c>
      <c r="S22" s="160" t="str">
        <f t="shared" si="3"/>
        <v/>
      </c>
    </row>
    <row r="23" spans="1:19" ht="17.45" customHeight="1" x14ac:dyDescent="0.25">
      <c r="A23" s="110"/>
      <c r="C23" s="188"/>
      <c r="D23" s="189"/>
      <c r="E23" s="178"/>
      <c r="F23" s="178"/>
      <c r="G23" s="190">
        <f>DATOS!$E$13</f>
        <v>1</v>
      </c>
      <c r="H23" s="178"/>
      <c r="I23" s="191"/>
      <c r="J23" s="178"/>
      <c r="K23" s="178"/>
      <c r="L23" s="178"/>
      <c r="M23" s="178"/>
      <c r="N23" s="160" t="str">
        <f t="shared" si="4"/>
        <v/>
      </c>
      <c r="O23" s="17"/>
      <c r="P23" s="160" t="str">
        <f t="shared" si="5"/>
        <v/>
      </c>
      <c r="Q23" s="160">
        <f t="shared" si="2"/>
        <v>0</v>
      </c>
      <c r="R23" s="160" t="str">
        <f t="shared" si="6"/>
        <v/>
      </c>
      <c r="S23" s="160" t="str">
        <f t="shared" si="3"/>
        <v/>
      </c>
    </row>
    <row r="24" spans="1:19" ht="17.45" customHeight="1" x14ac:dyDescent="0.25">
      <c r="A24" s="110"/>
      <c r="C24" s="188"/>
      <c r="D24" s="189"/>
      <c r="E24" s="178"/>
      <c r="F24" s="178"/>
      <c r="G24" s="190">
        <f>DATOS!$E$13</f>
        <v>1</v>
      </c>
      <c r="H24" s="178"/>
      <c r="I24" s="191"/>
      <c r="J24" s="178"/>
      <c r="K24" s="178"/>
      <c r="L24" s="178"/>
      <c r="M24" s="178"/>
      <c r="N24" s="160" t="str">
        <f t="shared" si="4"/>
        <v/>
      </c>
      <c r="O24" s="17"/>
      <c r="P24" s="160" t="str">
        <f t="shared" si="5"/>
        <v/>
      </c>
      <c r="Q24" s="160">
        <f t="shared" si="2"/>
        <v>0</v>
      </c>
      <c r="R24" s="160" t="str">
        <f t="shared" si="6"/>
        <v/>
      </c>
      <c r="S24" s="160" t="str">
        <f t="shared" si="3"/>
        <v/>
      </c>
    </row>
    <row r="25" spans="1:19" ht="17.45" customHeight="1" x14ac:dyDescent="0.25">
      <c r="A25" s="110"/>
      <c r="C25" s="188"/>
      <c r="D25" s="189"/>
      <c r="E25" s="178"/>
      <c r="F25" s="178"/>
      <c r="G25" s="190">
        <f>DATOS!$E$13</f>
        <v>1</v>
      </c>
      <c r="H25" s="178"/>
      <c r="I25" s="191"/>
      <c r="J25" s="178"/>
      <c r="K25" s="178"/>
      <c r="L25" s="178"/>
      <c r="M25" s="178"/>
      <c r="N25" s="160" t="str">
        <f t="shared" si="4"/>
        <v/>
      </c>
      <c r="O25" s="17"/>
      <c r="P25" s="160" t="str">
        <f t="shared" si="5"/>
        <v/>
      </c>
      <c r="Q25" s="160">
        <f t="shared" si="2"/>
        <v>0</v>
      </c>
      <c r="R25" s="160" t="str">
        <f t="shared" si="6"/>
        <v/>
      </c>
      <c r="S25" s="160" t="str">
        <f t="shared" si="3"/>
        <v/>
      </c>
    </row>
    <row r="26" spans="1:19" ht="17.45" customHeight="1" x14ac:dyDescent="0.25">
      <c r="A26" s="110"/>
      <c r="C26" s="188"/>
      <c r="D26" s="189"/>
      <c r="E26" s="178"/>
      <c r="F26" s="178"/>
      <c r="G26" s="190">
        <f>DATOS!$E$13</f>
        <v>1</v>
      </c>
      <c r="H26" s="178"/>
      <c r="I26" s="191"/>
      <c r="J26" s="178"/>
      <c r="K26" s="178"/>
      <c r="L26" s="178"/>
      <c r="M26" s="178"/>
      <c r="N26" s="160" t="str">
        <f t="shared" si="4"/>
        <v/>
      </c>
      <c r="O26" s="17"/>
      <c r="P26" s="160" t="str">
        <f t="shared" si="5"/>
        <v/>
      </c>
      <c r="Q26" s="160">
        <f t="shared" si="2"/>
        <v>0</v>
      </c>
      <c r="R26" s="160" t="str">
        <f t="shared" si="6"/>
        <v/>
      </c>
      <c r="S26" s="160" t="str">
        <f t="shared" si="3"/>
        <v/>
      </c>
    </row>
    <row r="27" spans="1:19" ht="17.45" customHeight="1" x14ac:dyDescent="0.25">
      <c r="A27" s="110"/>
      <c r="C27" s="188"/>
      <c r="D27" s="189"/>
      <c r="E27" s="178"/>
      <c r="F27" s="178"/>
      <c r="G27" s="190">
        <f>DATOS!$E$13</f>
        <v>1</v>
      </c>
      <c r="H27" s="178"/>
      <c r="I27" s="191"/>
      <c r="J27" s="178"/>
      <c r="K27" s="178"/>
      <c r="L27" s="178"/>
      <c r="M27" s="178"/>
      <c r="N27" s="160" t="str">
        <f t="shared" si="4"/>
        <v/>
      </c>
      <c r="O27" s="17"/>
      <c r="P27" s="160" t="str">
        <f t="shared" si="5"/>
        <v/>
      </c>
      <c r="Q27" s="160">
        <f t="shared" si="2"/>
        <v>0</v>
      </c>
      <c r="R27" s="160" t="str">
        <f t="shared" si="6"/>
        <v/>
      </c>
      <c r="S27" s="160" t="str">
        <f t="shared" si="3"/>
        <v/>
      </c>
    </row>
    <row r="28" spans="1:19" ht="17.45" customHeight="1" x14ac:dyDescent="0.25">
      <c r="A28" s="111"/>
      <c r="C28" s="188"/>
      <c r="D28" s="189"/>
      <c r="E28" s="178"/>
      <c r="F28" s="178"/>
      <c r="G28" s="190">
        <f>DATOS!$E$13</f>
        <v>1</v>
      </c>
      <c r="H28" s="178"/>
      <c r="I28" s="191"/>
      <c r="J28" s="178"/>
      <c r="K28" s="178"/>
      <c r="L28" s="178"/>
      <c r="M28" s="178"/>
      <c r="N28" s="160" t="str">
        <f t="shared" si="4"/>
        <v/>
      </c>
      <c r="O28" s="17"/>
      <c r="P28" s="160" t="str">
        <f t="shared" si="5"/>
        <v/>
      </c>
      <c r="Q28" s="160">
        <f t="shared" si="2"/>
        <v>0</v>
      </c>
      <c r="R28" s="160" t="str">
        <f t="shared" si="6"/>
        <v/>
      </c>
      <c r="S28" s="160" t="str">
        <f t="shared" si="3"/>
        <v/>
      </c>
    </row>
    <row r="29" spans="1:19" ht="17.45" customHeight="1" x14ac:dyDescent="0.25">
      <c r="A29" s="111"/>
      <c r="C29" s="188"/>
      <c r="D29" s="189"/>
      <c r="E29" s="178"/>
      <c r="F29" s="178"/>
      <c r="G29" s="190">
        <f>DATOS!$E$13</f>
        <v>1</v>
      </c>
      <c r="H29" s="178"/>
      <c r="I29" s="191"/>
      <c r="J29" s="178"/>
      <c r="K29" s="178"/>
      <c r="L29" s="178"/>
      <c r="M29" s="178"/>
      <c r="N29" s="160" t="str">
        <f t="shared" si="4"/>
        <v/>
      </c>
      <c r="O29" s="17"/>
      <c r="P29" s="160" t="str">
        <f t="shared" si="5"/>
        <v/>
      </c>
      <c r="Q29" s="160">
        <f t="shared" si="2"/>
        <v>0</v>
      </c>
      <c r="R29" s="160" t="str">
        <f t="shared" si="6"/>
        <v/>
      </c>
      <c r="S29" s="160" t="str">
        <f t="shared" si="3"/>
        <v/>
      </c>
    </row>
    <row r="30" spans="1:19" ht="17.45" customHeight="1" x14ac:dyDescent="0.25">
      <c r="A30" s="111"/>
      <c r="C30" s="188"/>
      <c r="D30" s="189"/>
      <c r="E30" s="178"/>
      <c r="F30" s="178"/>
      <c r="G30" s="190">
        <f>DATOS!$E$13</f>
        <v>1</v>
      </c>
      <c r="H30" s="178"/>
      <c r="I30" s="191"/>
      <c r="J30" s="178"/>
      <c r="K30" s="178"/>
      <c r="L30" s="178"/>
      <c r="M30" s="178"/>
      <c r="N30" s="160" t="str">
        <f t="shared" si="4"/>
        <v/>
      </c>
      <c r="O30" s="17"/>
      <c r="P30" s="160" t="str">
        <f t="shared" si="5"/>
        <v/>
      </c>
      <c r="Q30" s="160">
        <f t="shared" si="2"/>
        <v>0</v>
      </c>
      <c r="R30" s="160" t="str">
        <f t="shared" si="6"/>
        <v/>
      </c>
      <c r="S30" s="160" t="str">
        <f t="shared" si="3"/>
        <v/>
      </c>
    </row>
    <row r="31" spans="1:19" ht="17.45" customHeight="1" x14ac:dyDescent="0.25">
      <c r="A31" s="111"/>
      <c r="C31" s="188"/>
      <c r="D31" s="189"/>
      <c r="E31" s="178"/>
      <c r="F31" s="178"/>
      <c r="G31" s="190">
        <f>DATOS!$E$13</f>
        <v>1</v>
      </c>
      <c r="H31" s="178"/>
      <c r="I31" s="191"/>
      <c r="J31" s="178"/>
      <c r="K31" s="178"/>
      <c r="L31" s="178"/>
      <c r="M31" s="178"/>
      <c r="N31" s="160" t="str">
        <f t="shared" si="4"/>
        <v/>
      </c>
      <c r="O31" s="17"/>
      <c r="P31" s="160" t="str">
        <f t="shared" si="5"/>
        <v/>
      </c>
      <c r="Q31" s="160">
        <f t="shared" si="2"/>
        <v>0</v>
      </c>
      <c r="R31" s="160" t="str">
        <f t="shared" si="6"/>
        <v/>
      </c>
      <c r="S31" s="160" t="str">
        <f t="shared" si="3"/>
        <v/>
      </c>
    </row>
    <row r="32" spans="1:19" ht="17.45" customHeight="1" x14ac:dyDescent="0.25">
      <c r="A32" s="111"/>
      <c r="C32" s="188"/>
      <c r="D32" s="189"/>
      <c r="E32" s="178"/>
      <c r="F32" s="178"/>
      <c r="G32" s="190">
        <f>DATOS!$E$13</f>
        <v>1</v>
      </c>
      <c r="H32" s="178"/>
      <c r="I32" s="191"/>
      <c r="J32" s="178"/>
      <c r="K32" s="178"/>
      <c r="L32" s="178"/>
      <c r="M32" s="178"/>
      <c r="N32" s="160" t="str">
        <f t="shared" si="4"/>
        <v/>
      </c>
      <c r="O32" s="17"/>
      <c r="P32" s="160" t="str">
        <f t="shared" si="5"/>
        <v/>
      </c>
      <c r="Q32" s="160">
        <f t="shared" si="2"/>
        <v>0</v>
      </c>
      <c r="R32" s="160" t="str">
        <f t="shared" si="6"/>
        <v/>
      </c>
      <c r="S32" s="160" t="str">
        <f t="shared" si="3"/>
        <v/>
      </c>
    </row>
    <row r="33" spans="1:19" ht="17.45" customHeight="1" x14ac:dyDescent="0.25">
      <c r="A33" s="111"/>
      <c r="C33" s="188"/>
      <c r="D33" s="189"/>
      <c r="E33" s="178"/>
      <c r="F33" s="178"/>
      <c r="G33" s="190">
        <f>DATOS!$E$13</f>
        <v>1</v>
      </c>
      <c r="H33" s="178"/>
      <c r="I33" s="191"/>
      <c r="J33" s="178"/>
      <c r="K33" s="178"/>
      <c r="L33" s="178"/>
      <c r="M33" s="178"/>
      <c r="N33" s="160" t="str">
        <f t="shared" si="4"/>
        <v/>
      </c>
      <c r="O33" s="17"/>
      <c r="P33" s="160" t="str">
        <f t="shared" si="5"/>
        <v/>
      </c>
      <c r="Q33" s="160">
        <f t="shared" si="2"/>
        <v>0</v>
      </c>
      <c r="R33" s="160" t="str">
        <f t="shared" si="6"/>
        <v/>
      </c>
      <c r="S33" s="160" t="str">
        <f t="shared" si="3"/>
        <v/>
      </c>
    </row>
    <row r="34" spans="1:19" ht="17.45" customHeight="1" x14ac:dyDescent="0.25">
      <c r="A34" s="111"/>
      <c r="C34" s="188"/>
      <c r="D34" s="189"/>
      <c r="E34" s="178"/>
      <c r="F34" s="178"/>
      <c r="G34" s="190">
        <f>DATOS!$E$13</f>
        <v>1</v>
      </c>
      <c r="H34" s="178"/>
      <c r="I34" s="191"/>
      <c r="J34" s="178"/>
      <c r="K34" s="178"/>
      <c r="L34" s="178"/>
      <c r="M34" s="178"/>
      <c r="N34" s="160" t="str">
        <f t="shared" si="4"/>
        <v/>
      </c>
      <c r="O34" s="17"/>
      <c r="P34" s="160" t="str">
        <f t="shared" si="5"/>
        <v/>
      </c>
      <c r="Q34" s="160">
        <f t="shared" si="2"/>
        <v>0</v>
      </c>
      <c r="R34" s="160" t="str">
        <f t="shared" si="6"/>
        <v/>
      </c>
      <c r="S34" s="160" t="str">
        <f t="shared" si="3"/>
        <v/>
      </c>
    </row>
    <row r="35" spans="1:19" ht="17.45" customHeight="1" x14ac:dyDescent="0.25">
      <c r="A35" s="111"/>
      <c r="C35" s="188"/>
      <c r="D35" s="189"/>
      <c r="E35" s="178"/>
      <c r="F35" s="178"/>
      <c r="G35" s="190">
        <f>DATOS!$E$13</f>
        <v>1</v>
      </c>
      <c r="H35" s="178"/>
      <c r="I35" s="191"/>
      <c r="J35" s="178"/>
      <c r="K35" s="178"/>
      <c r="L35" s="178"/>
      <c r="M35" s="178"/>
      <c r="N35" s="160" t="str">
        <f t="shared" si="4"/>
        <v/>
      </c>
      <c r="O35" s="17"/>
      <c r="P35" s="160" t="str">
        <f t="shared" si="5"/>
        <v/>
      </c>
      <c r="Q35" s="160">
        <f t="shared" si="2"/>
        <v>0</v>
      </c>
      <c r="R35" s="160" t="str">
        <f t="shared" si="6"/>
        <v/>
      </c>
      <c r="S35" s="160" t="str">
        <f t="shared" si="3"/>
        <v/>
      </c>
    </row>
    <row r="36" spans="1:19" ht="17.45" customHeight="1" x14ac:dyDescent="0.25">
      <c r="A36" s="111"/>
      <c r="C36" s="188"/>
      <c r="D36" s="189"/>
      <c r="E36" s="178"/>
      <c r="F36" s="178"/>
      <c r="G36" s="190">
        <f>DATOS!$E$13</f>
        <v>1</v>
      </c>
      <c r="H36" s="178"/>
      <c r="I36" s="191"/>
      <c r="J36" s="178"/>
      <c r="K36" s="178"/>
      <c r="L36" s="178"/>
      <c r="M36" s="178"/>
      <c r="N36" s="160" t="str">
        <f t="shared" si="4"/>
        <v/>
      </c>
      <c r="O36" s="17"/>
      <c r="P36" s="160" t="str">
        <f t="shared" si="5"/>
        <v/>
      </c>
      <c r="Q36" s="160">
        <f t="shared" si="2"/>
        <v>0</v>
      </c>
      <c r="R36" s="160" t="str">
        <f t="shared" si="6"/>
        <v/>
      </c>
      <c r="S36" s="160" t="str">
        <f t="shared" si="3"/>
        <v/>
      </c>
    </row>
    <row r="37" spans="1:19" ht="17.45" customHeight="1" x14ac:dyDescent="0.25">
      <c r="A37" s="111"/>
      <c r="C37" s="188"/>
      <c r="D37" s="189"/>
      <c r="E37" s="178"/>
      <c r="F37" s="178"/>
      <c r="G37" s="190">
        <f>DATOS!$E$13</f>
        <v>1</v>
      </c>
      <c r="H37" s="178"/>
      <c r="I37" s="191"/>
      <c r="J37" s="178"/>
      <c r="K37" s="178"/>
      <c r="L37" s="178"/>
      <c r="M37" s="178"/>
      <c r="N37" s="160" t="str">
        <f t="shared" si="4"/>
        <v/>
      </c>
      <c r="O37" s="17"/>
      <c r="P37" s="160" t="str">
        <f t="shared" si="5"/>
        <v/>
      </c>
      <c r="Q37" s="160">
        <f t="shared" si="2"/>
        <v>0</v>
      </c>
      <c r="R37" s="160" t="str">
        <f t="shared" si="6"/>
        <v/>
      </c>
      <c r="S37" s="160" t="str">
        <f t="shared" si="3"/>
        <v/>
      </c>
    </row>
    <row r="38" spans="1:19" ht="17.45" customHeight="1" x14ac:dyDescent="0.25">
      <c r="A38" s="111"/>
      <c r="C38" s="188"/>
      <c r="D38" s="189"/>
      <c r="E38" s="178"/>
      <c r="F38" s="178"/>
      <c r="G38" s="190">
        <f>DATOS!$E$13</f>
        <v>1</v>
      </c>
      <c r="H38" s="178"/>
      <c r="I38" s="191"/>
      <c r="J38" s="178"/>
      <c r="K38" s="178"/>
      <c r="L38" s="178"/>
      <c r="M38" s="178"/>
      <c r="N38" s="160" t="str">
        <f t="shared" si="4"/>
        <v/>
      </c>
      <c r="O38" s="17"/>
      <c r="P38" s="160" t="str">
        <f t="shared" si="5"/>
        <v/>
      </c>
      <c r="Q38" s="160">
        <f t="shared" si="2"/>
        <v>0</v>
      </c>
      <c r="R38" s="160" t="str">
        <f t="shared" si="6"/>
        <v/>
      </c>
      <c r="S38" s="160" t="str">
        <f t="shared" si="3"/>
        <v/>
      </c>
    </row>
    <row r="39" spans="1:19" ht="17.45" customHeight="1" x14ac:dyDescent="0.25">
      <c r="A39" s="111"/>
      <c r="C39" s="188"/>
      <c r="D39" s="189"/>
      <c r="E39" s="178"/>
      <c r="F39" s="178"/>
      <c r="G39" s="190">
        <f>DATOS!$E$13</f>
        <v>1</v>
      </c>
      <c r="H39" s="178"/>
      <c r="I39" s="191"/>
      <c r="J39" s="178"/>
      <c r="K39" s="178"/>
      <c r="L39" s="178"/>
      <c r="M39" s="178"/>
      <c r="N39" s="160" t="str">
        <f t="shared" si="4"/>
        <v/>
      </c>
      <c r="O39" s="17"/>
      <c r="P39" s="160" t="str">
        <f t="shared" si="5"/>
        <v/>
      </c>
      <c r="Q39" s="160">
        <f t="shared" si="2"/>
        <v>0</v>
      </c>
      <c r="R39" s="160" t="str">
        <f t="shared" si="6"/>
        <v/>
      </c>
      <c r="S39" s="160" t="str">
        <f t="shared" si="3"/>
        <v/>
      </c>
    </row>
    <row r="40" spans="1:19" ht="17.45" customHeight="1" x14ac:dyDescent="0.25">
      <c r="A40" s="111"/>
      <c r="C40" s="188"/>
      <c r="D40" s="189"/>
      <c r="E40" s="178"/>
      <c r="F40" s="178"/>
      <c r="G40" s="190">
        <f>DATOS!$E$13</f>
        <v>1</v>
      </c>
      <c r="H40" s="178"/>
      <c r="I40" s="191"/>
      <c r="J40" s="178"/>
      <c r="K40" s="178"/>
      <c r="L40" s="178"/>
      <c r="M40" s="178"/>
      <c r="N40" s="160" t="str">
        <f t="shared" si="4"/>
        <v/>
      </c>
      <c r="O40" s="17"/>
      <c r="P40" s="160" t="str">
        <f t="shared" si="5"/>
        <v/>
      </c>
      <c r="Q40" s="160">
        <f t="shared" si="2"/>
        <v>0</v>
      </c>
      <c r="R40" s="160" t="str">
        <f t="shared" si="6"/>
        <v/>
      </c>
      <c r="S40" s="160" t="str">
        <f t="shared" si="3"/>
        <v/>
      </c>
    </row>
    <row r="41" spans="1:19" ht="17.45" customHeight="1" x14ac:dyDescent="0.25">
      <c r="A41" s="111"/>
      <c r="C41" s="188"/>
      <c r="D41" s="189"/>
      <c r="E41" s="178"/>
      <c r="F41" s="178"/>
      <c r="G41" s="190">
        <f>DATOS!$E$13</f>
        <v>1</v>
      </c>
      <c r="H41" s="178"/>
      <c r="I41" s="191"/>
      <c r="J41" s="178"/>
      <c r="K41" s="178"/>
      <c r="L41" s="178"/>
      <c r="M41" s="178"/>
      <c r="N41" s="160" t="str">
        <f t="shared" si="4"/>
        <v/>
      </c>
      <c r="O41" s="17"/>
      <c r="P41" s="160" t="str">
        <f t="shared" si="5"/>
        <v/>
      </c>
      <c r="Q41" s="160">
        <f t="shared" si="2"/>
        <v>0</v>
      </c>
      <c r="R41" s="160" t="str">
        <f t="shared" si="6"/>
        <v/>
      </c>
      <c r="S41" s="160" t="str">
        <f t="shared" si="3"/>
        <v/>
      </c>
    </row>
    <row r="42" spans="1:19" ht="17.45" customHeight="1" x14ac:dyDescent="0.25">
      <c r="A42" s="111"/>
      <c r="C42" s="188"/>
      <c r="D42" s="189"/>
      <c r="E42" s="178"/>
      <c r="F42" s="178"/>
      <c r="G42" s="190">
        <f>DATOS!$E$13</f>
        <v>1</v>
      </c>
      <c r="H42" s="178"/>
      <c r="I42" s="191"/>
      <c r="J42" s="178"/>
      <c r="K42" s="178"/>
      <c r="L42" s="178"/>
      <c r="M42" s="178"/>
      <c r="N42" s="160" t="str">
        <f t="shared" si="4"/>
        <v/>
      </c>
      <c r="O42" s="17"/>
      <c r="P42" s="160" t="str">
        <f t="shared" si="5"/>
        <v/>
      </c>
      <c r="Q42" s="160">
        <f t="shared" si="2"/>
        <v>0</v>
      </c>
      <c r="R42" s="160" t="str">
        <f t="shared" si="6"/>
        <v/>
      </c>
      <c r="S42" s="160" t="str">
        <f t="shared" si="3"/>
        <v/>
      </c>
    </row>
    <row r="43" spans="1:19" ht="17.45" customHeight="1" x14ac:dyDescent="0.25">
      <c r="A43" s="111"/>
      <c r="C43" s="188"/>
      <c r="D43" s="189"/>
      <c r="E43" s="178"/>
      <c r="F43" s="178"/>
      <c r="G43" s="190">
        <f>DATOS!$E$13</f>
        <v>1</v>
      </c>
      <c r="H43" s="178"/>
      <c r="I43" s="191"/>
      <c r="J43" s="178"/>
      <c r="K43" s="178"/>
      <c r="L43" s="178"/>
      <c r="M43" s="178"/>
      <c r="N43" s="160" t="str">
        <f t="shared" si="4"/>
        <v/>
      </c>
      <c r="O43" s="17"/>
      <c r="P43" s="160" t="str">
        <f t="shared" si="5"/>
        <v/>
      </c>
      <c r="Q43" s="160">
        <f t="shared" si="2"/>
        <v>0</v>
      </c>
      <c r="R43" s="160" t="str">
        <f t="shared" si="6"/>
        <v/>
      </c>
      <c r="S43" s="160" t="str">
        <f t="shared" si="3"/>
        <v/>
      </c>
    </row>
    <row r="44" spans="1:19" ht="17.45" customHeight="1" x14ac:dyDescent="0.25">
      <c r="A44" s="111"/>
      <c r="C44" s="188"/>
      <c r="D44" s="189"/>
      <c r="E44" s="178"/>
      <c r="F44" s="178"/>
      <c r="G44" s="190">
        <f>DATOS!$E$13</f>
        <v>1</v>
      </c>
      <c r="H44" s="178"/>
      <c r="I44" s="191"/>
      <c r="J44" s="178"/>
      <c r="K44" s="178"/>
      <c r="L44" s="178"/>
      <c r="M44" s="178"/>
      <c r="N44" s="160" t="str">
        <f t="shared" si="4"/>
        <v/>
      </c>
      <c r="O44" s="17"/>
      <c r="P44" s="160" t="str">
        <f t="shared" si="5"/>
        <v/>
      </c>
      <c r="Q44" s="160">
        <f t="shared" si="2"/>
        <v>0</v>
      </c>
      <c r="R44" s="160" t="str">
        <f t="shared" si="6"/>
        <v/>
      </c>
      <c r="S44" s="160" t="str">
        <f t="shared" si="3"/>
        <v/>
      </c>
    </row>
    <row r="45" spans="1:19" ht="17.45" customHeight="1" x14ac:dyDescent="0.25">
      <c r="A45" s="111"/>
      <c r="C45" s="188"/>
      <c r="D45" s="189"/>
      <c r="E45" s="178"/>
      <c r="F45" s="178"/>
      <c r="G45" s="190">
        <f>DATOS!$E$13</f>
        <v>1</v>
      </c>
      <c r="H45" s="178"/>
      <c r="I45" s="191"/>
      <c r="J45" s="178"/>
      <c r="K45" s="178"/>
      <c r="L45" s="178"/>
      <c r="M45" s="178"/>
      <c r="N45" s="160" t="str">
        <f t="shared" si="4"/>
        <v/>
      </c>
      <c r="O45" s="17"/>
      <c r="P45" s="160" t="str">
        <f t="shared" si="5"/>
        <v/>
      </c>
      <c r="Q45" s="160">
        <f t="shared" si="2"/>
        <v>0</v>
      </c>
      <c r="R45" s="160" t="str">
        <f t="shared" si="6"/>
        <v/>
      </c>
      <c r="S45" s="160" t="str">
        <f t="shared" si="3"/>
        <v/>
      </c>
    </row>
    <row r="46" spans="1:19" ht="17.45" customHeight="1" x14ac:dyDescent="0.25">
      <c r="C46" s="188"/>
      <c r="D46" s="189"/>
      <c r="E46" s="178"/>
      <c r="F46" s="178"/>
      <c r="G46" s="190">
        <f>DATOS!$E$13</f>
        <v>1</v>
      </c>
      <c r="H46" s="178"/>
      <c r="I46" s="191"/>
      <c r="J46" s="178"/>
      <c r="K46" s="178"/>
      <c r="L46" s="178"/>
      <c r="M46" s="178"/>
      <c r="N46" s="160" t="str">
        <f t="shared" si="4"/>
        <v/>
      </c>
      <c r="O46" s="17"/>
      <c r="P46" s="160" t="str">
        <f t="shared" si="5"/>
        <v/>
      </c>
      <c r="Q46" s="160">
        <f t="shared" si="2"/>
        <v>0</v>
      </c>
      <c r="R46" s="160" t="str">
        <f t="shared" si="6"/>
        <v/>
      </c>
      <c r="S46" s="160" t="str">
        <f t="shared" si="3"/>
        <v/>
      </c>
    </row>
    <row r="47" spans="1:19" ht="17.45" customHeight="1" x14ac:dyDescent="0.25">
      <c r="C47" s="188"/>
      <c r="D47" s="189"/>
      <c r="E47" s="178"/>
      <c r="F47" s="178"/>
      <c r="G47" s="190">
        <f>DATOS!$E$13</f>
        <v>1</v>
      </c>
      <c r="H47" s="178"/>
      <c r="I47" s="191"/>
      <c r="J47" s="178"/>
      <c r="K47" s="178"/>
      <c r="L47" s="178"/>
      <c r="M47" s="178"/>
      <c r="N47" s="160" t="str">
        <f t="shared" si="4"/>
        <v/>
      </c>
      <c r="O47" s="17"/>
      <c r="P47" s="160" t="str">
        <f t="shared" si="5"/>
        <v/>
      </c>
      <c r="Q47" s="160">
        <f t="shared" si="2"/>
        <v>0</v>
      </c>
      <c r="R47" s="160" t="str">
        <f t="shared" si="6"/>
        <v/>
      </c>
      <c r="S47" s="160" t="str">
        <f t="shared" si="3"/>
        <v/>
      </c>
    </row>
    <row r="48" spans="1:19" ht="17.45" customHeight="1" x14ac:dyDescent="0.25">
      <c r="C48" s="188"/>
      <c r="D48" s="189"/>
      <c r="E48" s="178"/>
      <c r="F48" s="178"/>
      <c r="G48" s="190">
        <f>DATOS!$E$13</f>
        <v>1</v>
      </c>
      <c r="H48" s="178"/>
      <c r="I48" s="191"/>
      <c r="J48" s="178"/>
      <c r="K48" s="178"/>
      <c r="L48" s="178"/>
      <c r="M48" s="178"/>
      <c r="N48" s="160" t="str">
        <f t="shared" si="4"/>
        <v/>
      </c>
      <c r="O48" s="17"/>
      <c r="P48" s="160" t="str">
        <f t="shared" si="5"/>
        <v/>
      </c>
      <c r="Q48" s="160">
        <f t="shared" si="2"/>
        <v>0</v>
      </c>
      <c r="R48" s="160" t="str">
        <f t="shared" si="6"/>
        <v/>
      </c>
      <c r="S48" s="160" t="str">
        <f t="shared" si="3"/>
        <v/>
      </c>
    </row>
    <row r="49" spans="3:19" ht="17.45" customHeight="1" x14ac:dyDescent="0.25">
      <c r="C49" s="188"/>
      <c r="D49" s="189"/>
      <c r="E49" s="178"/>
      <c r="F49" s="178"/>
      <c r="G49" s="190">
        <f>DATOS!$E$13</f>
        <v>1</v>
      </c>
      <c r="H49" s="178"/>
      <c r="I49" s="191"/>
      <c r="J49" s="178"/>
      <c r="K49" s="178"/>
      <c r="L49" s="178"/>
      <c r="M49" s="178"/>
      <c r="N49" s="160" t="str">
        <f t="shared" si="4"/>
        <v/>
      </c>
      <c r="O49" s="17"/>
      <c r="P49" s="160" t="str">
        <f t="shared" si="5"/>
        <v/>
      </c>
      <c r="Q49" s="160">
        <f t="shared" si="2"/>
        <v>0</v>
      </c>
      <c r="R49" s="160" t="str">
        <f t="shared" si="6"/>
        <v/>
      </c>
      <c r="S49" s="160" t="str">
        <f t="shared" si="3"/>
        <v/>
      </c>
    </row>
    <row r="50" spans="3:19" ht="17.45" customHeight="1" x14ac:dyDescent="0.25">
      <c r="C50" s="188"/>
      <c r="D50" s="189"/>
      <c r="E50" s="178"/>
      <c r="F50" s="178"/>
      <c r="G50" s="190">
        <f>DATOS!$E$13</f>
        <v>1</v>
      </c>
      <c r="H50" s="178"/>
      <c r="I50" s="191"/>
      <c r="J50" s="178"/>
      <c r="K50" s="178"/>
      <c r="L50" s="178"/>
      <c r="M50" s="178"/>
      <c r="N50" s="160" t="str">
        <f t="shared" si="4"/>
        <v/>
      </c>
      <c r="O50" s="17"/>
      <c r="P50" s="160" t="str">
        <f t="shared" si="5"/>
        <v/>
      </c>
      <c r="Q50" s="160">
        <f t="shared" si="2"/>
        <v>0</v>
      </c>
      <c r="R50" s="160" t="str">
        <f t="shared" si="6"/>
        <v/>
      </c>
      <c r="S50" s="160" t="str">
        <f t="shared" si="3"/>
        <v/>
      </c>
    </row>
    <row r="51" spans="3:19" ht="17.45" customHeight="1" x14ac:dyDescent="0.25">
      <c r="C51" s="188"/>
      <c r="D51" s="189"/>
      <c r="E51" s="178"/>
      <c r="F51" s="178"/>
      <c r="G51" s="190">
        <f>DATOS!$E$13</f>
        <v>1</v>
      </c>
      <c r="H51" s="178"/>
      <c r="I51" s="191"/>
      <c r="J51" s="178"/>
      <c r="K51" s="178"/>
      <c r="L51" s="178"/>
      <c r="M51" s="178"/>
      <c r="N51" s="160" t="str">
        <f t="shared" si="4"/>
        <v/>
      </c>
      <c r="O51" s="17"/>
      <c r="P51" s="160" t="str">
        <f t="shared" si="5"/>
        <v/>
      </c>
      <c r="Q51" s="160">
        <f t="shared" si="2"/>
        <v>0</v>
      </c>
      <c r="R51" s="160" t="str">
        <f t="shared" si="6"/>
        <v/>
      </c>
      <c r="S51" s="160" t="str">
        <f t="shared" si="3"/>
        <v/>
      </c>
    </row>
    <row r="52" spans="3:19" ht="17.45" customHeight="1" x14ac:dyDescent="0.25">
      <c r="C52" s="188"/>
      <c r="D52" s="189"/>
      <c r="E52" s="178"/>
      <c r="F52" s="178"/>
      <c r="G52" s="190">
        <f>DATOS!$E$13</f>
        <v>1</v>
      </c>
      <c r="H52" s="178"/>
      <c r="I52" s="191"/>
      <c r="J52" s="178"/>
      <c r="K52" s="178"/>
      <c r="L52" s="178"/>
      <c r="M52" s="178"/>
      <c r="N52" s="160" t="str">
        <f t="shared" si="4"/>
        <v/>
      </c>
      <c r="O52" s="17"/>
      <c r="P52" s="160" t="str">
        <f t="shared" si="5"/>
        <v/>
      </c>
      <c r="Q52" s="160">
        <f t="shared" si="2"/>
        <v>0</v>
      </c>
      <c r="R52" s="160" t="str">
        <f t="shared" si="6"/>
        <v/>
      </c>
      <c r="S52" s="160" t="str">
        <f t="shared" si="3"/>
        <v/>
      </c>
    </row>
    <row r="53" spans="3:19" ht="17.45" customHeight="1" x14ac:dyDescent="0.25">
      <c r="C53" s="188"/>
      <c r="D53" s="189"/>
      <c r="E53" s="178"/>
      <c r="F53" s="178"/>
      <c r="G53" s="190">
        <f>DATOS!$E$13</f>
        <v>1</v>
      </c>
      <c r="H53" s="178"/>
      <c r="I53" s="191"/>
      <c r="J53" s="178"/>
      <c r="K53" s="178"/>
      <c r="L53" s="178"/>
      <c r="M53" s="178"/>
      <c r="N53" s="160" t="str">
        <f t="shared" si="4"/>
        <v/>
      </c>
      <c r="O53" s="17"/>
      <c r="P53" s="160" t="str">
        <f t="shared" si="5"/>
        <v/>
      </c>
      <c r="Q53" s="160">
        <f t="shared" si="2"/>
        <v>0</v>
      </c>
      <c r="R53" s="160" t="str">
        <f t="shared" si="6"/>
        <v/>
      </c>
      <c r="S53" s="160" t="str">
        <f t="shared" si="3"/>
        <v/>
      </c>
    </row>
    <row r="54" spans="3:19" ht="17.45" customHeight="1" x14ac:dyDescent="0.25">
      <c r="C54" s="188"/>
      <c r="D54" s="189"/>
      <c r="E54" s="178"/>
      <c r="F54" s="178"/>
      <c r="G54" s="190">
        <f>DATOS!$E$13</f>
        <v>1</v>
      </c>
      <c r="H54" s="178"/>
      <c r="I54" s="191"/>
      <c r="J54" s="178"/>
      <c r="K54" s="178"/>
      <c r="L54" s="178"/>
      <c r="M54" s="178"/>
      <c r="N54" s="160" t="str">
        <f t="shared" si="4"/>
        <v/>
      </c>
      <c r="O54" s="17"/>
      <c r="P54" s="160" t="str">
        <f t="shared" si="5"/>
        <v/>
      </c>
      <c r="Q54" s="160">
        <f t="shared" si="2"/>
        <v>0</v>
      </c>
      <c r="R54" s="160" t="str">
        <f t="shared" si="6"/>
        <v/>
      </c>
      <c r="S54" s="160" t="str">
        <f t="shared" si="3"/>
        <v/>
      </c>
    </row>
    <row r="55" spans="3:19" ht="17.45" customHeight="1" x14ac:dyDescent="0.25">
      <c r="C55" s="188"/>
      <c r="D55" s="189"/>
      <c r="E55" s="178"/>
      <c r="F55" s="178"/>
      <c r="G55" s="190">
        <f>DATOS!$E$13</f>
        <v>1</v>
      </c>
      <c r="H55" s="178"/>
      <c r="I55" s="191"/>
      <c r="J55" s="178"/>
      <c r="K55" s="178"/>
      <c r="L55" s="178"/>
      <c r="M55" s="178"/>
      <c r="N55" s="160" t="str">
        <f t="shared" si="4"/>
        <v/>
      </c>
      <c r="O55" s="17"/>
      <c r="P55" s="160" t="str">
        <f t="shared" si="5"/>
        <v/>
      </c>
      <c r="Q55" s="160">
        <f t="shared" si="2"/>
        <v>0</v>
      </c>
      <c r="R55" s="160" t="str">
        <f t="shared" si="6"/>
        <v/>
      </c>
      <c r="S55" s="160" t="str">
        <f t="shared" si="3"/>
        <v/>
      </c>
    </row>
    <row r="56" spans="3:19" ht="17.45" customHeight="1" x14ac:dyDescent="0.25">
      <c r="C56" s="188"/>
      <c r="D56" s="189"/>
      <c r="E56" s="178"/>
      <c r="F56" s="178"/>
      <c r="G56" s="190">
        <f>DATOS!$E$13</f>
        <v>1</v>
      </c>
      <c r="H56" s="178"/>
      <c r="I56" s="191"/>
      <c r="J56" s="178"/>
      <c r="K56" s="178"/>
      <c r="L56" s="178"/>
      <c r="M56" s="178"/>
      <c r="N56" s="160" t="str">
        <f t="shared" si="4"/>
        <v/>
      </c>
      <c r="O56" s="17"/>
      <c r="P56" s="160" t="str">
        <f t="shared" si="5"/>
        <v/>
      </c>
      <c r="Q56" s="160">
        <f t="shared" si="2"/>
        <v>0</v>
      </c>
      <c r="R56" s="160" t="str">
        <f t="shared" si="6"/>
        <v/>
      </c>
      <c r="S56" s="160" t="str">
        <f t="shared" si="3"/>
        <v/>
      </c>
    </row>
    <row r="57" spans="3:19" ht="17.45" customHeight="1" x14ac:dyDescent="0.25">
      <c r="C57" s="188"/>
      <c r="D57" s="189"/>
      <c r="E57" s="178"/>
      <c r="F57" s="178"/>
      <c r="G57" s="190">
        <f>DATOS!$E$13</f>
        <v>1</v>
      </c>
      <c r="H57" s="178"/>
      <c r="I57" s="191"/>
      <c r="J57" s="178"/>
      <c r="K57" s="178"/>
      <c r="L57" s="178"/>
      <c r="M57" s="178"/>
      <c r="N57" s="160" t="str">
        <f t="shared" si="4"/>
        <v/>
      </c>
      <c r="P57" s="160" t="str">
        <f t="shared" si="5"/>
        <v/>
      </c>
      <c r="Q57" s="160">
        <f t="shared" si="2"/>
        <v>0</v>
      </c>
      <c r="R57" s="160" t="str">
        <f t="shared" si="6"/>
        <v/>
      </c>
      <c r="S57" s="160" t="str">
        <f t="shared" si="3"/>
        <v/>
      </c>
    </row>
    <row r="58" spans="3:19" ht="17.45" customHeight="1" x14ac:dyDescent="0.25">
      <c r="C58" s="188"/>
      <c r="D58" s="189"/>
      <c r="E58" s="178"/>
      <c r="F58" s="178"/>
      <c r="G58" s="190">
        <f>DATOS!$E$13</f>
        <v>1</v>
      </c>
      <c r="H58" s="178"/>
      <c r="I58" s="191"/>
      <c r="J58" s="178"/>
      <c r="K58" s="178"/>
      <c r="L58" s="178"/>
      <c r="M58" s="178"/>
      <c r="N58" s="160" t="str">
        <f t="shared" si="4"/>
        <v/>
      </c>
      <c r="P58" s="160" t="str">
        <f t="shared" si="5"/>
        <v/>
      </c>
      <c r="Q58" s="160">
        <f t="shared" si="2"/>
        <v>0</v>
      </c>
      <c r="R58" s="160" t="str">
        <f t="shared" si="6"/>
        <v/>
      </c>
      <c r="S58" s="160" t="str">
        <f t="shared" si="3"/>
        <v/>
      </c>
    </row>
    <row r="59" spans="3:19" ht="17.45" customHeight="1" x14ac:dyDescent="0.25">
      <c r="C59" s="188"/>
      <c r="D59" s="189"/>
      <c r="E59" s="178"/>
      <c r="F59" s="178"/>
      <c r="G59" s="190">
        <f>DATOS!$E$13</f>
        <v>1</v>
      </c>
      <c r="H59" s="178"/>
      <c r="I59" s="191"/>
      <c r="J59" s="178"/>
      <c r="K59" s="178"/>
      <c r="L59" s="178"/>
      <c r="M59" s="178"/>
      <c r="N59" s="160" t="str">
        <f t="shared" si="4"/>
        <v/>
      </c>
      <c r="P59" s="160" t="str">
        <f t="shared" si="5"/>
        <v/>
      </c>
      <c r="Q59" s="160">
        <f t="shared" si="2"/>
        <v>0</v>
      </c>
      <c r="R59" s="160" t="str">
        <f t="shared" si="6"/>
        <v/>
      </c>
      <c r="S59" s="160" t="str">
        <f t="shared" si="3"/>
        <v/>
      </c>
    </row>
    <row r="60" spans="3:19" ht="17.45" customHeight="1" x14ac:dyDescent="0.25">
      <c r="C60" s="188"/>
      <c r="D60" s="189"/>
      <c r="E60" s="178"/>
      <c r="F60" s="178"/>
      <c r="G60" s="190">
        <f>DATOS!$E$13</f>
        <v>1</v>
      </c>
      <c r="H60" s="178"/>
      <c r="I60" s="191"/>
      <c r="J60" s="178"/>
      <c r="K60" s="178"/>
      <c r="L60" s="178"/>
      <c r="M60" s="178"/>
      <c r="N60" s="160" t="str">
        <f t="shared" si="4"/>
        <v/>
      </c>
      <c r="P60" s="160" t="str">
        <f t="shared" si="5"/>
        <v/>
      </c>
      <c r="Q60" s="160">
        <f t="shared" si="2"/>
        <v>0</v>
      </c>
      <c r="R60" s="160" t="str">
        <f t="shared" si="6"/>
        <v/>
      </c>
      <c r="S60" s="160" t="str">
        <f t="shared" si="3"/>
        <v/>
      </c>
    </row>
    <row r="61" spans="3:19" ht="17.45" customHeight="1" x14ac:dyDescent="0.25">
      <c r="C61" s="188"/>
      <c r="D61" s="189"/>
      <c r="E61" s="178"/>
      <c r="F61" s="178"/>
      <c r="G61" s="190">
        <f>DATOS!$E$13</f>
        <v>1</v>
      </c>
      <c r="H61" s="178"/>
      <c r="I61" s="191"/>
      <c r="J61" s="178"/>
      <c r="K61" s="178"/>
      <c r="L61" s="178"/>
      <c r="M61" s="178"/>
      <c r="N61" s="160" t="str">
        <f t="shared" si="4"/>
        <v/>
      </c>
      <c r="P61" s="160" t="str">
        <f t="shared" si="5"/>
        <v/>
      </c>
      <c r="Q61" s="160">
        <f t="shared" si="2"/>
        <v>0</v>
      </c>
      <c r="R61" s="160" t="str">
        <f t="shared" si="6"/>
        <v/>
      </c>
      <c r="S61" s="160" t="str">
        <f t="shared" si="3"/>
        <v/>
      </c>
    </row>
    <row r="62" spans="3:19" ht="17.45" customHeight="1" x14ac:dyDescent="0.25">
      <c r="C62" s="188"/>
      <c r="D62" s="189"/>
      <c r="E62" s="178"/>
      <c r="F62" s="178"/>
      <c r="G62" s="190">
        <f>DATOS!$E$13</f>
        <v>1</v>
      </c>
      <c r="H62" s="178"/>
      <c r="I62" s="191"/>
      <c r="J62" s="178"/>
      <c r="K62" s="178"/>
      <c r="L62" s="178"/>
      <c r="M62" s="178"/>
      <c r="N62" s="160" t="str">
        <f t="shared" si="4"/>
        <v/>
      </c>
      <c r="P62" s="160" t="str">
        <f t="shared" si="5"/>
        <v/>
      </c>
      <c r="Q62" s="160">
        <f t="shared" si="2"/>
        <v>0</v>
      </c>
      <c r="R62" s="160" t="str">
        <f t="shared" si="6"/>
        <v/>
      </c>
      <c r="S62" s="160" t="str">
        <f t="shared" si="3"/>
        <v/>
      </c>
    </row>
    <row r="63" spans="3:19" ht="17.45" customHeight="1" x14ac:dyDescent="0.25">
      <c r="C63" s="188"/>
      <c r="D63" s="189"/>
      <c r="E63" s="178"/>
      <c r="F63" s="178"/>
      <c r="G63" s="190">
        <f>DATOS!$E$13</f>
        <v>1</v>
      </c>
      <c r="H63" s="178"/>
      <c r="I63" s="191"/>
      <c r="J63" s="178"/>
      <c r="K63" s="178"/>
      <c r="L63" s="178"/>
      <c r="M63" s="178"/>
      <c r="N63" s="160" t="str">
        <f t="shared" si="4"/>
        <v/>
      </c>
      <c r="P63" s="160" t="str">
        <f t="shared" si="5"/>
        <v/>
      </c>
      <c r="Q63" s="160">
        <f t="shared" si="2"/>
        <v>0</v>
      </c>
      <c r="R63" s="160" t="str">
        <f t="shared" si="6"/>
        <v/>
      </c>
      <c r="S63" s="160" t="str">
        <f t="shared" si="3"/>
        <v/>
      </c>
    </row>
    <row r="64" spans="3:19" ht="17.45" customHeight="1" x14ac:dyDescent="0.25">
      <c r="C64" s="188"/>
      <c r="D64" s="189"/>
      <c r="E64" s="178"/>
      <c r="F64" s="178"/>
      <c r="G64" s="190">
        <f>DATOS!$E$13</f>
        <v>1</v>
      </c>
      <c r="H64" s="178"/>
      <c r="I64" s="191"/>
      <c r="J64" s="178"/>
      <c r="K64" s="178"/>
      <c r="L64" s="178"/>
      <c r="M64" s="178"/>
      <c r="N64" s="160" t="str">
        <f t="shared" si="4"/>
        <v/>
      </c>
      <c r="P64" s="160" t="str">
        <f t="shared" si="5"/>
        <v/>
      </c>
      <c r="Q64" s="160">
        <f t="shared" si="2"/>
        <v>0</v>
      </c>
      <c r="R64" s="160" t="str">
        <f t="shared" si="6"/>
        <v/>
      </c>
      <c r="S64" s="160" t="str">
        <f t="shared" si="3"/>
        <v/>
      </c>
    </row>
    <row r="65" spans="3:19" ht="17.45" customHeight="1" x14ac:dyDescent="0.25">
      <c r="C65" s="188"/>
      <c r="D65" s="189"/>
      <c r="E65" s="178"/>
      <c r="F65" s="178"/>
      <c r="G65" s="190">
        <f>DATOS!$E$13</f>
        <v>1</v>
      </c>
      <c r="H65" s="178"/>
      <c r="I65" s="191"/>
      <c r="J65" s="178"/>
      <c r="K65" s="178"/>
      <c r="L65" s="178"/>
      <c r="M65" s="178"/>
      <c r="N65" s="160" t="str">
        <f t="shared" si="4"/>
        <v/>
      </c>
      <c r="P65" s="160" t="str">
        <f t="shared" si="5"/>
        <v/>
      </c>
      <c r="Q65" s="160">
        <f t="shared" si="2"/>
        <v>0</v>
      </c>
      <c r="R65" s="160" t="str">
        <f t="shared" si="6"/>
        <v/>
      </c>
      <c r="S65" s="160" t="str">
        <f t="shared" si="3"/>
        <v/>
      </c>
    </row>
    <row r="66" spans="3:19" ht="17.45" customHeight="1" x14ac:dyDescent="0.25">
      <c r="C66" s="188"/>
      <c r="D66" s="189"/>
      <c r="E66" s="178"/>
      <c r="F66" s="178"/>
      <c r="G66" s="190">
        <f>DATOS!$E$13</f>
        <v>1</v>
      </c>
      <c r="H66" s="178"/>
      <c r="I66" s="191"/>
      <c r="J66" s="178"/>
      <c r="K66" s="178"/>
      <c r="L66" s="178"/>
      <c r="M66" s="178"/>
      <c r="N66" s="160" t="str">
        <f t="shared" si="4"/>
        <v/>
      </c>
      <c r="P66" s="160" t="str">
        <f t="shared" si="5"/>
        <v/>
      </c>
      <c r="Q66" s="160">
        <f t="shared" si="2"/>
        <v>0</v>
      </c>
      <c r="R66" s="160" t="str">
        <f t="shared" si="6"/>
        <v/>
      </c>
      <c r="S66" s="160" t="str">
        <f t="shared" si="3"/>
        <v/>
      </c>
    </row>
    <row r="67" spans="3:19" ht="17.45" customHeight="1" x14ac:dyDescent="0.25">
      <c r="C67" s="188"/>
      <c r="D67" s="189"/>
      <c r="E67" s="178"/>
      <c r="F67" s="178"/>
      <c r="G67" s="190">
        <f>DATOS!$E$13</f>
        <v>1</v>
      </c>
      <c r="H67" s="178"/>
      <c r="I67" s="191"/>
      <c r="J67" s="178"/>
      <c r="K67" s="178"/>
      <c r="L67" s="178"/>
      <c r="M67" s="178"/>
      <c r="N67" s="160" t="str">
        <f t="shared" si="4"/>
        <v/>
      </c>
      <c r="P67" s="160" t="str">
        <f t="shared" si="5"/>
        <v/>
      </c>
      <c r="Q67" s="160">
        <f t="shared" si="2"/>
        <v>0</v>
      </c>
      <c r="R67" s="160" t="str">
        <f t="shared" si="6"/>
        <v/>
      </c>
      <c r="S67" s="160" t="str">
        <f t="shared" si="3"/>
        <v/>
      </c>
    </row>
    <row r="68" spans="3:19" ht="17.45" customHeight="1" x14ac:dyDescent="0.25">
      <c r="C68" s="188"/>
      <c r="D68" s="189"/>
      <c r="E68" s="178"/>
      <c r="F68" s="178"/>
      <c r="G68" s="190">
        <f>DATOS!$E$13</f>
        <v>1</v>
      </c>
      <c r="H68" s="178"/>
      <c r="I68" s="191"/>
      <c r="J68" s="178"/>
      <c r="K68" s="178"/>
      <c r="L68" s="178"/>
      <c r="M68" s="178"/>
      <c r="N68" s="160" t="str">
        <f t="shared" si="4"/>
        <v/>
      </c>
      <c r="P68" s="160" t="str">
        <f t="shared" si="5"/>
        <v/>
      </c>
      <c r="Q68" s="160">
        <f t="shared" si="2"/>
        <v>0</v>
      </c>
      <c r="R68" s="160" t="str">
        <f t="shared" si="6"/>
        <v/>
      </c>
      <c r="S68" s="160" t="str">
        <f t="shared" si="3"/>
        <v/>
      </c>
    </row>
    <row r="69" spans="3:19" ht="17.45" customHeight="1" x14ac:dyDescent="0.25">
      <c r="C69" s="188"/>
      <c r="D69" s="189"/>
      <c r="E69" s="178"/>
      <c r="F69" s="178"/>
      <c r="G69" s="190">
        <f>DATOS!$E$13</f>
        <v>1</v>
      </c>
      <c r="H69" s="178"/>
      <c r="I69" s="191"/>
      <c r="J69" s="178"/>
      <c r="K69" s="178"/>
      <c r="L69" s="178"/>
      <c r="M69" s="178"/>
      <c r="N69" s="160" t="str">
        <f t="shared" si="4"/>
        <v/>
      </c>
      <c r="P69" s="160" t="str">
        <f t="shared" si="5"/>
        <v/>
      </c>
      <c r="Q69" s="160">
        <f t="shared" si="2"/>
        <v>0</v>
      </c>
      <c r="R69" s="160" t="str">
        <f t="shared" si="6"/>
        <v/>
      </c>
      <c r="S69" s="160" t="str">
        <f t="shared" si="3"/>
        <v/>
      </c>
    </row>
    <row r="70" spans="3:19" ht="17.45" customHeight="1" x14ac:dyDescent="0.25">
      <c r="C70" s="188"/>
      <c r="D70" s="189"/>
      <c r="E70" s="178"/>
      <c r="F70" s="178"/>
      <c r="G70" s="190">
        <f>DATOS!$E$13</f>
        <v>1</v>
      </c>
      <c r="H70" s="178"/>
      <c r="I70" s="191"/>
      <c r="J70" s="178"/>
      <c r="K70" s="178"/>
      <c r="L70" s="178"/>
      <c r="M70" s="178"/>
      <c r="N70" s="160" t="str">
        <f t="shared" si="4"/>
        <v/>
      </c>
      <c r="P70" s="160" t="str">
        <f t="shared" si="5"/>
        <v/>
      </c>
      <c r="Q70" s="160">
        <f t="shared" si="2"/>
        <v>0</v>
      </c>
      <c r="R70" s="160" t="str">
        <f t="shared" si="6"/>
        <v/>
      </c>
      <c r="S70" s="160" t="str">
        <f t="shared" si="3"/>
        <v/>
      </c>
    </row>
    <row r="71" spans="3:19" ht="17.45" customHeight="1" x14ac:dyDescent="0.25">
      <c r="C71" s="188"/>
      <c r="D71" s="189"/>
      <c r="E71" s="178"/>
      <c r="F71" s="178"/>
      <c r="G71" s="190">
        <f>DATOS!$E$13</f>
        <v>1</v>
      </c>
      <c r="H71" s="178"/>
      <c r="I71" s="191"/>
      <c r="J71" s="178"/>
      <c r="K71" s="178"/>
      <c r="L71" s="178"/>
      <c r="M71" s="178"/>
      <c r="N71" s="160" t="str">
        <f t="shared" si="4"/>
        <v/>
      </c>
      <c r="P71" s="160" t="str">
        <f t="shared" si="5"/>
        <v/>
      </c>
      <c r="Q71" s="160">
        <f t="shared" si="2"/>
        <v>0</v>
      </c>
      <c r="R71" s="160" t="str">
        <f t="shared" si="6"/>
        <v/>
      </c>
      <c r="S71" s="160" t="str">
        <f t="shared" si="3"/>
        <v/>
      </c>
    </row>
    <row r="72" spans="3:19" ht="17.45" customHeight="1" x14ac:dyDescent="0.25">
      <c r="C72" s="188"/>
      <c r="D72" s="189"/>
      <c r="E72" s="178"/>
      <c r="F72" s="178"/>
      <c r="G72" s="190">
        <f>DATOS!$E$13</f>
        <v>1</v>
      </c>
      <c r="H72" s="178"/>
      <c r="I72" s="191"/>
      <c r="J72" s="178"/>
      <c r="K72" s="178"/>
      <c r="L72" s="178"/>
      <c r="M72" s="178"/>
      <c r="N72" s="160" t="str">
        <f t="shared" si="4"/>
        <v/>
      </c>
      <c r="P72" s="160" t="str">
        <f t="shared" si="5"/>
        <v/>
      </c>
      <c r="Q72" s="160">
        <f t="shared" si="2"/>
        <v>0</v>
      </c>
      <c r="R72" s="160" t="str">
        <f t="shared" si="6"/>
        <v/>
      </c>
      <c r="S72" s="160" t="str">
        <f t="shared" si="3"/>
        <v/>
      </c>
    </row>
    <row r="73" spans="3:19" ht="17.45" customHeight="1" x14ac:dyDescent="0.25">
      <c r="C73" s="188"/>
      <c r="D73" s="189"/>
      <c r="E73" s="178"/>
      <c r="F73" s="178"/>
      <c r="G73" s="190">
        <f>DATOS!$E$13</f>
        <v>1</v>
      </c>
      <c r="H73" s="178"/>
      <c r="I73" s="191"/>
      <c r="J73" s="178"/>
      <c r="K73" s="178"/>
      <c r="L73" s="178"/>
      <c r="M73" s="178"/>
      <c r="N73" s="160" t="str">
        <f t="shared" si="4"/>
        <v/>
      </c>
      <c r="P73" s="160" t="str">
        <f t="shared" si="5"/>
        <v/>
      </c>
      <c r="Q73" s="160">
        <f t="shared" si="2"/>
        <v>0</v>
      </c>
      <c r="R73" s="160" t="str">
        <f t="shared" si="6"/>
        <v/>
      </c>
      <c r="S73" s="160" t="str">
        <f t="shared" si="3"/>
        <v/>
      </c>
    </row>
    <row r="74" spans="3:19" ht="17.45" customHeight="1" x14ac:dyDescent="0.25">
      <c r="C74" s="188"/>
      <c r="D74" s="189"/>
      <c r="E74" s="178"/>
      <c r="F74" s="178"/>
      <c r="G74" s="190">
        <f>DATOS!$E$13</f>
        <v>1</v>
      </c>
      <c r="H74" s="178"/>
      <c r="I74" s="191"/>
      <c r="J74" s="178"/>
      <c r="K74" s="178"/>
      <c r="L74" s="178"/>
      <c r="M74" s="178"/>
      <c r="N74" s="160" t="str">
        <f t="shared" si="4"/>
        <v/>
      </c>
      <c r="P74" s="160" t="str">
        <f t="shared" si="5"/>
        <v/>
      </c>
      <c r="Q74" s="160">
        <f t="shared" si="2"/>
        <v>0</v>
      </c>
      <c r="R74" s="160" t="str">
        <f t="shared" si="6"/>
        <v/>
      </c>
      <c r="S74" s="160" t="str">
        <f t="shared" si="3"/>
        <v/>
      </c>
    </row>
    <row r="75" spans="3:19" ht="17.45" customHeight="1" x14ac:dyDescent="0.25">
      <c r="C75" s="188"/>
      <c r="D75" s="189"/>
      <c r="E75" s="178"/>
      <c r="F75" s="178"/>
      <c r="G75" s="190">
        <f>DATOS!$E$13</f>
        <v>1</v>
      </c>
      <c r="H75" s="178"/>
      <c r="I75" s="191"/>
      <c r="J75" s="178"/>
      <c r="K75" s="178"/>
      <c r="L75" s="178"/>
      <c r="M75" s="178"/>
      <c r="N75" s="160" t="str">
        <f t="shared" si="4"/>
        <v/>
      </c>
      <c r="P75" s="160" t="str">
        <f t="shared" si="5"/>
        <v/>
      </c>
      <c r="Q75" s="160">
        <f t="shared" si="2"/>
        <v>0</v>
      </c>
      <c r="R75" s="160" t="str">
        <f t="shared" si="6"/>
        <v/>
      </c>
      <c r="S75" s="160" t="str">
        <f t="shared" si="3"/>
        <v/>
      </c>
    </row>
    <row r="76" spans="3:19" ht="17.45" customHeight="1" x14ac:dyDescent="0.25">
      <c r="C76" s="188"/>
      <c r="D76" s="189"/>
      <c r="E76" s="178"/>
      <c r="F76" s="178"/>
      <c r="G76" s="190">
        <f>DATOS!$E$13</f>
        <v>1</v>
      </c>
      <c r="H76" s="178"/>
      <c r="I76" s="191"/>
      <c r="J76" s="178"/>
      <c r="K76" s="178"/>
      <c r="L76" s="178"/>
      <c r="M76" s="178"/>
      <c r="N76" s="160" t="str">
        <f t="shared" si="4"/>
        <v/>
      </c>
      <c r="P76" s="160" t="str">
        <f t="shared" si="5"/>
        <v/>
      </c>
      <c r="Q76" s="160">
        <f t="shared" si="2"/>
        <v>0</v>
      </c>
      <c r="R76" s="160" t="str">
        <f t="shared" si="6"/>
        <v/>
      </c>
      <c r="S76" s="160" t="str">
        <f t="shared" si="3"/>
        <v/>
      </c>
    </row>
    <row r="77" spans="3:19" ht="17.45" customHeight="1" x14ac:dyDescent="0.25">
      <c r="C77" s="188"/>
      <c r="D77" s="189"/>
      <c r="E77" s="178"/>
      <c r="F77" s="178"/>
      <c r="G77" s="190">
        <f>DATOS!$E$13</f>
        <v>1</v>
      </c>
      <c r="H77" s="178"/>
      <c r="I77" s="191"/>
      <c r="J77" s="178"/>
      <c r="K77" s="178"/>
      <c r="L77" s="178"/>
      <c r="M77" s="178"/>
      <c r="N77" s="160" t="str">
        <f t="shared" si="4"/>
        <v/>
      </c>
      <c r="P77" s="160" t="str">
        <f t="shared" si="5"/>
        <v/>
      </c>
      <c r="Q77" s="160">
        <f t="shared" si="2"/>
        <v>0</v>
      </c>
      <c r="R77" s="160" t="str">
        <f t="shared" si="6"/>
        <v/>
      </c>
      <c r="S77" s="160" t="str">
        <f t="shared" si="3"/>
        <v/>
      </c>
    </row>
    <row r="78" spans="3:19" ht="17.45" customHeight="1" x14ac:dyDescent="0.25">
      <c r="C78" s="188"/>
      <c r="D78" s="189"/>
      <c r="E78" s="178"/>
      <c r="F78" s="178"/>
      <c r="G78" s="190">
        <f>DATOS!$E$13</f>
        <v>1</v>
      </c>
      <c r="H78" s="178"/>
      <c r="I78" s="191"/>
      <c r="J78" s="178"/>
      <c r="K78" s="178"/>
      <c r="L78" s="178"/>
      <c r="M78" s="178"/>
      <c r="N78" s="160" t="str">
        <f t="shared" si="4"/>
        <v/>
      </c>
      <c r="P78" s="160" t="str">
        <f t="shared" si="5"/>
        <v/>
      </c>
      <c r="Q78" s="160">
        <f t="shared" si="2"/>
        <v>0</v>
      </c>
      <c r="R78" s="160" t="str">
        <f t="shared" si="6"/>
        <v/>
      </c>
      <c r="S78" s="160" t="str">
        <f t="shared" si="3"/>
        <v/>
      </c>
    </row>
    <row r="79" spans="3:19" ht="17.45" customHeight="1" x14ac:dyDescent="0.25">
      <c r="C79" s="188"/>
      <c r="D79" s="189"/>
      <c r="E79" s="178"/>
      <c r="F79" s="178"/>
      <c r="G79" s="190">
        <f>DATOS!$E$13</f>
        <v>1</v>
      </c>
      <c r="H79" s="178"/>
      <c r="I79" s="191"/>
      <c r="J79" s="178"/>
      <c r="K79" s="178"/>
      <c r="L79" s="178"/>
      <c r="M79" s="178"/>
      <c r="N79" s="160" t="str">
        <f t="shared" si="4"/>
        <v/>
      </c>
      <c r="P79" s="160" t="str">
        <f t="shared" si="5"/>
        <v/>
      </c>
      <c r="Q79" s="160">
        <f t="shared" si="2"/>
        <v>0</v>
      </c>
      <c r="R79" s="160" t="str">
        <f t="shared" si="6"/>
        <v/>
      </c>
      <c r="S79" s="160" t="str">
        <f t="shared" si="3"/>
        <v/>
      </c>
    </row>
    <row r="80" spans="3:19" ht="17.45" customHeight="1" x14ac:dyDescent="0.25">
      <c r="C80" s="188"/>
      <c r="D80" s="189"/>
      <c r="E80" s="178"/>
      <c r="F80" s="178"/>
      <c r="G80" s="190">
        <f>DATOS!$E$13</f>
        <v>1</v>
      </c>
      <c r="H80" s="178"/>
      <c r="I80" s="191"/>
      <c r="J80" s="178"/>
      <c r="K80" s="178"/>
      <c r="L80" s="178"/>
      <c r="M80" s="178"/>
      <c r="N80" s="160" t="str">
        <f t="shared" si="4"/>
        <v/>
      </c>
      <c r="P80" s="160" t="str">
        <f t="shared" si="5"/>
        <v/>
      </c>
      <c r="Q80" s="160">
        <f t="shared" si="2"/>
        <v>0</v>
      </c>
      <c r="R80" s="160" t="str">
        <f t="shared" si="6"/>
        <v/>
      </c>
      <c r="S80" s="160" t="str">
        <f t="shared" si="3"/>
        <v/>
      </c>
    </row>
    <row r="81" spans="3:19" ht="17.45" customHeight="1" x14ac:dyDescent="0.25">
      <c r="C81" s="188"/>
      <c r="D81" s="189"/>
      <c r="E81" s="178"/>
      <c r="F81" s="178"/>
      <c r="G81" s="190">
        <f>DATOS!$E$13</f>
        <v>1</v>
      </c>
      <c r="H81" s="178"/>
      <c r="I81" s="191"/>
      <c r="J81" s="178"/>
      <c r="K81" s="178"/>
      <c r="L81" s="178"/>
      <c r="M81" s="178"/>
      <c r="N81" s="160" t="str">
        <f t="shared" si="4"/>
        <v/>
      </c>
      <c r="P81" s="160" t="str">
        <f t="shared" si="5"/>
        <v/>
      </c>
      <c r="Q81" s="160">
        <f t="shared" ref="Q81:Q144" si="7">IF($I81=0%,H81,"")</f>
        <v>0</v>
      </c>
      <c r="R81" s="160" t="str">
        <f t="shared" si="6"/>
        <v/>
      </c>
      <c r="S81" s="160" t="str">
        <f t="shared" si="3"/>
        <v/>
      </c>
    </row>
    <row r="82" spans="3:19" ht="17.45" customHeight="1" x14ac:dyDescent="0.25">
      <c r="C82" s="188"/>
      <c r="D82" s="189"/>
      <c r="E82" s="178"/>
      <c r="F82" s="178"/>
      <c r="G82" s="190">
        <f>DATOS!$E$13</f>
        <v>1</v>
      </c>
      <c r="H82" s="178"/>
      <c r="I82" s="191"/>
      <c r="J82" s="178"/>
      <c r="K82" s="178"/>
      <c r="L82" s="178"/>
      <c r="M82" s="178"/>
      <c r="N82" s="160" t="str">
        <f t="shared" ref="N82:N145" si="8">IF(H82&amp;J82&amp;K82&amp;L82&amp;M82="","",H82+J82+K82-L82-M82)</f>
        <v/>
      </c>
      <c r="P82" s="160" t="str">
        <f t="shared" ref="P82:P145" si="9">IF($I82="E",H82,"")</f>
        <v/>
      </c>
      <c r="Q82" s="160">
        <f t="shared" si="7"/>
        <v>0</v>
      </c>
      <c r="R82" s="160" t="str">
        <f t="shared" ref="R82:R145" si="10">IF(OR($I82=8%,$I82=11%),$J82/$I82,"")</f>
        <v/>
      </c>
      <c r="S82" s="160" t="str">
        <f t="shared" si="3"/>
        <v/>
      </c>
    </row>
    <row r="83" spans="3:19" ht="17.45" customHeight="1" x14ac:dyDescent="0.25">
      <c r="C83" s="188"/>
      <c r="D83" s="189"/>
      <c r="E83" s="178"/>
      <c r="F83" s="178"/>
      <c r="G83" s="190">
        <f>DATOS!$E$13</f>
        <v>1</v>
      </c>
      <c r="H83" s="178"/>
      <c r="I83" s="191"/>
      <c r="J83" s="178"/>
      <c r="K83" s="178"/>
      <c r="L83" s="178"/>
      <c r="M83" s="178"/>
      <c r="N83" s="160" t="str">
        <f t="shared" si="8"/>
        <v/>
      </c>
      <c r="P83" s="160" t="str">
        <f t="shared" si="9"/>
        <v/>
      </c>
      <c r="Q83" s="160">
        <f t="shared" si="7"/>
        <v>0</v>
      </c>
      <c r="R83" s="160" t="str">
        <f t="shared" si="10"/>
        <v/>
      </c>
      <c r="S83" s="160" t="str">
        <f t="shared" ref="S83:S146" si="11">IF(OR($I83=15%,$I83=16%),$J83/$I83,"")</f>
        <v/>
      </c>
    </row>
    <row r="84" spans="3:19" ht="17.45" customHeight="1" x14ac:dyDescent="0.25">
      <c r="C84" s="188"/>
      <c r="D84" s="189"/>
      <c r="E84" s="178"/>
      <c r="F84" s="178"/>
      <c r="G84" s="190">
        <f>DATOS!$E$13</f>
        <v>1</v>
      </c>
      <c r="H84" s="178"/>
      <c r="I84" s="191"/>
      <c r="J84" s="178"/>
      <c r="K84" s="178"/>
      <c r="L84" s="178"/>
      <c r="M84" s="178"/>
      <c r="N84" s="160" t="str">
        <f t="shared" si="8"/>
        <v/>
      </c>
      <c r="P84" s="160" t="str">
        <f t="shared" si="9"/>
        <v/>
      </c>
      <c r="Q84" s="160">
        <f t="shared" si="7"/>
        <v>0</v>
      </c>
      <c r="R84" s="160" t="str">
        <f t="shared" si="10"/>
        <v/>
      </c>
      <c r="S84" s="160" t="str">
        <f t="shared" si="11"/>
        <v/>
      </c>
    </row>
    <row r="85" spans="3:19" ht="17.45" customHeight="1" x14ac:dyDescent="0.25">
      <c r="C85" s="188"/>
      <c r="D85" s="189"/>
      <c r="E85" s="178"/>
      <c r="F85" s="178"/>
      <c r="G85" s="190">
        <f>DATOS!$E$13</f>
        <v>1</v>
      </c>
      <c r="H85" s="178"/>
      <c r="I85" s="191"/>
      <c r="J85" s="178"/>
      <c r="K85" s="178"/>
      <c r="L85" s="178"/>
      <c r="M85" s="178"/>
      <c r="N85" s="160" t="str">
        <f t="shared" si="8"/>
        <v/>
      </c>
      <c r="P85" s="160" t="str">
        <f t="shared" si="9"/>
        <v/>
      </c>
      <c r="Q85" s="160">
        <f t="shared" si="7"/>
        <v>0</v>
      </c>
      <c r="R85" s="160" t="str">
        <f t="shared" si="10"/>
        <v/>
      </c>
      <c r="S85" s="160" t="str">
        <f t="shared" si="11"/>
        <v/>
      </c>
    </row>
    <row r="86" spans="3:19" ht="17.45" customHeight="1" x14ac:dyDescent="0.25">
      <c r="C86" s="188"/>
      <c r="D86" s="189"/>
      <c r="E86" s="178"/>
      <c r="F86" s="178"/>
      <c r="G86" s="190">
        <f>DATOS!$E$13</f>
        <v>1</v>
      </c>
      <c r="H86" s="178"/>
      <c r="I86" s="191"/>
      <c r="J86" s="178"/>
      <c r="K86" s="178"/>
      <c r="L86" s="178"/>
      <c r="M86" s="178"/>
      <c r="N86" s="160" t="str">
        <f t="shared" si="8"/>
        <v/>
      </c>
      <c r="P86" s="160" t="str">
        <f t="shared" si="9"/>
        <v/>
      </c>
      <c r="Q86" s="160">
        <f t="shared" si="7"/>
        <v>0</v>
      </c>
      <c r="R86" s="160" t="str">
        <f t="shared" si="10"/>
        <v/>
      </c>
      <c r="S86" s="160" t="str">
        <f t="shared" si="11"/>
        <v/>
      </c>
    </row>
    <row r="87" spans="3:19" ht="17.45" customHeight="1" x14ac:dyDescent="0.25">
      <c r="C87" s="188"/>
      <c r="D87" s="189"/>
      <c r="E87" s="178"/>
      <c r="F87" s="178"/>
      <c r="G87" s="190">
        <f>DATOS!$E$13</f>
        <v>1</v>
      </c>
      <c r="H87" s="178"/>
      <c r="I87" s="191"/>
      <c r="J87" s="178"/>
      <c r="K87" s="178"/>
      <c r="L87" s="178"/>
      <c r="M87" s="178"/>
      <c r="N87" s="160" t="str">
        <f t="shared" si="8"/>
        <v/>
      </c>
      <c r="P87" s="160" t="str">
        <f t="shared" si="9"/>
        <v/>
      </c>
      <c r="Q87" s="160">
        <f t="shared" si="7"/>
        <v>0</v>
      </c>
      <c r="R87" s="160" t="str">
        <f t="shared" si="10"/>
        <v/>
      </c>
      <c r="S87" s="160" t="str">
        <f t="shared" si="11"/>
        <v/>
      </c>
    </row>
    <row r="88" spans="3:19" ht="17.45" customHeight="1" x14ac:dyDescent="0.25">
      <c r="C88" s="188"/>
      <c r="D88" s="189"/>
      <c r="E88" s="178"/>
      <c r="F88" s="178"/>
      <c r="G88" s="190">
        <f>DATOS!$E$13</f>
        <v>1</v>
      </c>
      <c r="H88" s="178"/>
      <c r="I88" s="191"/>
      <c r="J88" s="178"/>
      <c r="K88" s="178"/>
      <c r="L88" s="178"/>
      <c r="M88" s="178"/>
      <c r="N88" s="160" t="str">
        <f t="shared" si="8"/>
        <v/>
      </c>
      <c r="P88" s="160" t="str">
        <f t="shared" si="9"/>
        <v/>
      </c>
      <c r="Q88" s="160">
        <f t="shared" si="7"/>
        <v>0</v>
      </c>
      <c r="R88" s="160" t="str">
        <f t="shared" si="10"/>
        <v/>
      </c>
      <c r="S88" s="160" t="str">
        <f t="shared" si="11"/>
        <v/>
      </c>
    </row>
    <row r="89" spans="3:19" ht="17.45" customHeight="1" x14ac:dyDescent="0.25">
      <c r="C89" s="188"/>
      <c r="D89" s="189"/>
      <c r="E89" s="178"/>
      <c r="F89" s="178"/>
      <c r="G89" s="190">
        <f>DATOS!$E$13</f>
        <v>1</v>
      </c>
      <c r="H89" s="178"/>
      <c r="I89" s="191"/>
      <c r="J89" s="178"/>
      <c r="K89" s="178"/>
      <c r="L89" s="178"/>
      <c r="M89" s="178"/>
      <c r="N89" s="160" t="str">
        <f t="shared" si="8"/>
        <v/>
      </c>
      <c r="P89" s="160" t="str">
        <f t="shared" si="9"/>
        <v/>
      </c>
      <c r="Q89" s="160">
        <f t="shared" si="7"/>
        <v>0</v>
      </c>
      <c r="R89" s="160" t="str">
        <f t="shared" si="10"/>
        <v/>
      </c>
      <c r="S89" s="160" t="str">
        <f t="shared" si="11"/>
        <v/>
      </c>
    </row>
    <row r="90" spans="3:19" ht="17.45" customHeight="1" x14ac:dyDescent="0.25">
      <c r="C90" s="188"/>
      <c r="D90" s="189"/>
      <c r="E90" s="178"/>
      <c r="F90" s="178"/>
      <c r="G90" s="190">
        <f>DATOS!$E$13</f>
        <v>1</v>
      </c>
      <c r="H90" s="178"/>
      <c r="I90" s="191"/>
      <c r="J90" s="178"/>
      <c r="K90" s="178"/>
      <c r="L90" s="178"/>
      <c r="M90" s="178"/>
      <c r="N90" s="160" t="str">
        <f t="shared" si="8"/>
        <v/>
      </c>
      <c r="P90" s="160" t="str">
        <f t="shared" si="9"/>
        <v/>
      </c>
      <c r="Q90" s="160">
        <f t="shared" si="7"/>
        <v>0</v>
      </c>
      <c r="R90" s="160" t="str">
        <f t="shared" si="10"/>
        <v/>
      </c>
      <c r="S90" s="160" t="str">
        <f t="shared" si="11"/>
        <v/>
      </c>
    </row>
    <row r="91" spans="3:19" ht="17.45" customHeight="1" x14ac:dyDescent="0.25">
      <c r="C91" s="188"/>
      <c r="D91" s="189"/>
      <c r="E91" s="178"/>
      <c r="F91" s="178"/>
      <c r="G91" s="190">
        <f>DATOS!$E$13</f>
        <v>1</v>
      </c>
      <c r="H91" s="178"/>
      <c r="I91" s="191"/>
      <c r="J91" s="178"/>
      <c r="K91" s="178"/>
      <c r="L91" s="178"/>
      <c r="M91" s="178"/>
      <c r="N91" s="160" t="str">
        <f t="shared" si="8"/>
        <v/>
      </c>
      <c r="P91" s="160" t="str">
        <f t="shared" si="9"/>
        <v/>
      </c>
      <c r="Q91" s="160">
        <f t="shared" si="7"/>
        <v>0</v>
      </c>
      <c r="R91" s="160" t="str">
        <f t="shared" si="10"/>
        <v/>
      </c>
      <c r="S91" s="160" t="str">
        <f t="shared" si="11"/>
        <v/>
      </c>
    </row>
    <row r="92" spans="3:19" ht="17.45" customHeight="1" x14ac:dyDescent="0.25">
      <c r="C92" s="188"/>
      <c r="D92" s="189"/>
      <c r="E92" s="178"/>
      <c r="F92" s="178"/>
      <c r="G92" s="190">
        <f>DATOS!$E$13</f>
        <v>1</v>
      </c>
      <c r="H92" s="178"/>
      <c r="I92" s="191"/>
      <c r="J92" s="178"/>
      <c r="K92" s="178"/>
      <c r="L92" s="178"/>
      <c r="M92" s="178"/>
      <c r="N92" s="160" t="str">
        <f t="shared" si="8"/>
        <v/>
      </c>
      <c r="P92" s="160" t="str">
        <f t="shared" si="9"/>
        <v/>
      </c>
      <c r="Q92" s="160">
        <f t="shared" si="7"/>
        <v>0</v>
      </c>
      <c r="R92" s="160" t="str">
        <f t="shared" si="10"/>
        <v/>
      </c>
      <c r="S92" s="160" t="str">
        <f t="shared" si="11"/>
        <v/>
      </c>
    </row>
    <row r="93" spans="3:19" ht="17.45" customHeight="1" x14ac:dyDescent="0.25">
      <c r="C93" s="188"/>
      <c r="D93" s="189"/>
      <c r="E93" s="178"/>
      <c r="F93" s="178"/>
      <c r="G93" s="190">
        <f>DATOS!$E$13</f>
        <v>1</v>
      </c>
      <c r="H93" s="178"/>
      <c r="I93" s="191"/>
      <c r="J93" s="178"/>
      <c r="K93" s="178"/>
      <c r="L93" s="178"/>
      <c r="M93" s="178"/>
      <c r="N93" s="160" t="str">
        <f t="shared" si="8"/>
        <v/>
      </c>
      <c r="P93" s="160" t="str">
        <f t="shared" si="9"/>
        <v/>
      </c>
      <c r="Q93" s="160">
        <f t="shared" si="7"/>
        <v>0</v>
      </c>
      <c r="R93" s="160" t="str">
        <f t="shared" si="10"/>
        <v/>
      </c>
      <c r="S93" s="160" t="str">
        <f t="shared" si="11"/>
        <v/>
      </c>
    </row>
    <row r="94" spans="3:19" ht="17.45" customHeight="1" x14ac:dyDescent="0.25">
      <c r="C94" s="188"/>
      <c r="D94" s="189"/>
      <c r="E94" s="178"/>
      <c r="F94" s="178"/>
      <c r="G94" s="190">
        <f>DATOS!$E$13</f>
        <v>1</v>
      </c>
      <c r="H94" s="178"/>
      <c r="I94" s="191"/>
      <c r="J94" s="178"/>
      <c r="K94" s="178"/>
      <c r="L94" s="178"/>
      <c r="M94" s="178"/>
      <c r="N94" s="160" t="str">
        <f t="shared" si="8"/>
        <v/>
      </c>
      <c r="P94" s="160" t="str">
        <f t="shared" si="9"/>
        <v/>
      </c>
      <c r="Q94" s="160">
        <f t="shared" si="7"/>
        <v>0</v>
      </c>
      <c r="R94" s="160" t="str">
        <f t="shared" si="10"/>
        <v/>
      </c>
      <c r="S94" s="160" t="str">
        <f t="shared" si="11"/>
        <v/>
      </c>
    </row>
    <row r="95" spans="3:19" ht="17.45" customHeight="1" x14ac:dyDescent="0.25">
      <c r="C95" s="188"/>
      <c r="D95" s="189"/>
      <c r="E95" s="178"/>
      <c r="F95" s="178"/>
      <c r="G95" s="190">
        <f>DATOS!$E$13</f>
        <v>1</v>
      </c>
      <c r="H95" s="178"/>
      <c r="I95" s="191"/>
      <c r="J95" s="178"/>
      <c r="K95" s="178"/>
      <c r="L95" s="178"/>
      <c r="M95" s="178"/>
      <c r="N95" s="160" t="str">
        <f t="shared" si="8"/>
        <v/>
      </c>
      <c r="P95" s="160" t="str">
        <f t="shared" si="9"/>
        <v/>
      </c>
      <c r="Q95" s="160">
        <f t="shared" si="7"/>
        <v>0</v>
      </c>
      <c r="R95" s="160" t="str">
        <f t="shared" si="10"/>
        <v/>
      </c>
      <c r="S95" s="160" t="str">
        <f t="shared" si="11"/>
        <v/>
      </c>
    </row>
    <row r="96" spans="3:19" ht="17.45" customHeight="1" x14ac:dyDescent="0.25">
      <c r="C96" s="188"/>
      <c r="D96" s="189"/>
      <c r="E96" s="178"/>
      <c r="F96" s="178"/>
      <c r="G96" s="190">
        <f>DATOS!$E$13</f>
        <v>1</v>
      </c>
      <c r="H96" s="178"/>
      <c r="I96" s="191"/>
      <c r="J96" s="178"/>
      <c r="K96" s="178"/>
      <c r="L96" s="178"/>
      <c r="M96" s="178"/>
      <c r="N96" s="160" t="str">
        <f t="shared" si="8"/>
        <v/>
      </c>
      <c r="P96" s="160" t="str">
        <f t="shared" si="9"/>
        <v/>
      </c>
      <c r="Q96" s="160">
        <f t="shared" si="7"/>
        <v>0</v>
      </c>
      <c r="R96" s="160" t="str">
        <f t="shared" si="10"/>
        <v/>
      </c>
      <c r="S96" s="160" t="str">
        <f t="shared" si="11"/>
        <v/>
      </c>
    </row>
    <row r="97" spans="3:19" ht="17.45" customHeight="1" x14ac:dyDescent="0.25">
      <c r="C97" s="188"/>
      <c r="D97" s="189"/>
      <c r="E97" s="178"/>
      <c r="F97" s="178"/>
      <c r="G97" s="190">
        <f>DATOS!$E$13</f>
        <v>1</v>
      </c>
      <c r="H97" s="178"/>
      <c r="I97" s="191"/>
      <c r="J97" s="178"/>
      <c r="K97" s="178"/>
      <c r="L97" s="178"/>
      <c r="M97" s="178"/>
      <c r="N97" s="160" t="str">
        <f t="shared" si="8"/>
        <v/>
      </c>
      <c r="P97" s="160" t="str">
        <f t="shared" si="9"/>
        <v/>
      </c>
      <c r="Q97" s="160">
        <f t="shared" si="7"/>
        <v>0</v>
      </c>
      <c r="R97" s="160" t="str">
        <f t="shared" si="10"/>
        <v/>
      </c>
      <c r="S97" s="160" t="str">
        <f t="shared" si="11"/>
        <v/>
      </c>
    </row>
    <row r="98" spans="3:19" ht="17.45" customHeight="1" x14ac:dyDescent="0.25">
      <c r="C98" s="188"/>
      <c r="D98" s="189"/>
      <c r="E98" s="178"/>
      <c r="F98" s="178"/>
      <c r="G98" s="190">
        <f>DATOS!$E$13</f>
        <v>1</v>
      </c>
      <c r="H98" s="178"/>
      <c r="I98" s="191"/>
      <c r="J98" s="178"/>
      <c r="K98" s="178"/>
      <c r="L98" s="178"/>
      <c r="M98" s="178"/>
      <c r="N98" s="160" t="str">
        <f t="shared" si="8"/>
        <v/>
      </c>
      <c r="P98" s="160" t="str">
        <f t="shared" si="9"/>
        <v/>
      </c>
      <c r="Q98" s="160">
        <f t="shared" si="7"/>
        <v>0</v>
      </c>
      <c r="R98" s="160" t="str">
        <f t="shared" si="10"/>
        <v/>
      </c>
      <c r="S98" s="160" t="str">
        <f t="shared" si="11"/>
        <v/>
      </c>
    </row>
    <row r="99" spans="3:19" ht="17.45" customHeight="1" x14ac:dyDescent="0.25">
      <c r="C99" s="188"/>
      <c r="D99" s="189"/>
      <c r="E99" s="178"/>
      <c r="F99" s="178"/>
      <c r="G99" s="190">
        <f>DATOS!$E$13</f>
        <v>1</v>
      </c>
      <c r="H99" s="178"/>
      <c r="I99" s="191"/>
      <c r="J99" s="178"/>
      <c r="K99" s="178"/>
      <c r="L99" s="178"/>
      <c r="M99" s="178"/>
      <c r="N99" s="160" t="str">
        <f t="shared" si="8"/>
        <v/>
      </c>
      <c r="P99" s="160" t="str">
        <f t="shared" si="9"/>
        <v/>
      </c>
      <c r="Q99" s="160">
        <f t="shared" si="7"/>
        <v>0</v>
      </c>
      <c r="R99" s="160" t="str">
        <f t="shared" si="10"/>
        <v/>
      </c>
      <c r="S99" s="160" t="str">
        <f t="shared" si="11"/>
        <v/>
      </c>
    </row>
    <row r="100" spans="3:19" ht="17.45" customHeight="1" x14ac:dyDescent="0.25">
      <c r="C100" s="188"/>
      <c r="D100" s="189"/>
      <c r="E100" s="178"/>
      <c r="F100" s="178"/>
      <c r="G100" s="190">
        <f>DATOS!$E$13</f>
        <v>1</v>
      </c>
      <c r="H100" s="178"/>
      <c r="I100" s="191"/>
      <c r="J100" s="178"/>
      <c r="K100" s="178"/>
      <c r="L100" s="178"/>
      <c r="M100" s="178"/>
      <c r="N100" s="160" t="str">
        <f t="shared" si="8"/>
        <v/>
      </c>
      <c r="P100" s="160" t="str">
        <f t="shared" si="9"/>
        <v/>
      </c>
      <c r="Q100" s="160">
        <f t="shared" si="7"/>
        <v>0</v>
      </c>
      <c r="R100" s="160" t="str">
        <f t="shared" si="10"/>
        <v/>
      </c>
      <c r="S100" s="160" t="str">
        <f t="shared" si="11"/>
        <v/>
      </c>
    </row>
    <row r="101" spans="3:19" ht="17.45" customHeight="1" x14ac:dyDescent="0.25">
      <c r="C101" s="188"/>
      <c r="D101" s="189"/>
      <c r="E101" s="178"/>
      <c r="F101" s="178"/>
      <c r="G101" s="190">
        <f>DATOS!$E$13</f>
        <v>1</v>
      </c>
      <c r="H101" s="178"/>
      <c r="I101" s="191"/>
      <c r="J101" s="178"/>
      <c r="K101" s="178"/>
      <c r="L101" s="178"/>
      <c r="M101" s="178"/>
      <c r="N101" s="160" t="str">
        <f t="shared" si="8"/>
        <v/>
      </c>
      <c r="P101" s="160" t="str">
        <f t="shared" si="9"/>
        <v/>
      </c>
      <c r="Q101" s="160">
        <f t="shared" si="7"/>
        <v>0</v>
      </c>
      <c r="R101" s="160" t="str">
        <f t="shared" si="10"/>
        <v/>
      </c>
      <c r="S101" s="160" t="str">
        <f t="shared" si="11"/>
        <v/>
      </c>
    </row>
    <row r="102" spans="3:19" ht="17.45" customHeight="1" x14ac:dyDescent="0.25">
      <c r="C102" s="188"/>
      <c r="D102" s="189"/>
      <c r="E102" s="178"/>
      <c r="F102" s="178"/>
      <c r="G102" s="190">
        <f>DATOS!$E$13</f>
        <v>1</v>
      </c>
      <c r="H102" s="178"/>
      <c r="I102" s="191"/>
      <c r="J102" s="178"/>
      <c r="K102" s="178"/>
      <c r="L102" s="178"/>
      <c r="M102" s="178"/>
      <c r="N102" s="160" t="str">
        <f t="shared" si="8"/>
        <v/>
      </c>
      <c r="P102" s="160" t="str">
        <f t="shared" si="9"/>
        <v/>
      </c>
      <c r="Q102" s="160">
        <f t="shared" si="7"/>
        <v>0</v>
      </c>
      <c r="R102" s="160" t="str">
        <f t="shared" si="10"/>
        <v/>
      </c>
      <c r="S102" s="160" t="str">
        <f t="shared" si="11"/>
        <v/>
      </c>
    </row>
    <row r="103" spans="3:19" ht="17.45" customHeight="1" x14ac:dyDescent="0.25">
      <c r="C103" s="188"/>
      <c r="D103" s="189"/>
      <c r="E103" s="178"/>
      <c r="F103" s="178"/>
      <c r="G103" s="190">
        <f>DATOS!$E$13</f>
        <v>1</v>
      </c>
      <c r="H103" s="178"/>
      <c r="I103" s="191"/>
      <c r="J103" s="178"/>
      <c r="K103" s="178"/>
      <c r="L103" s="178"/>
      <c r="M103" s="178"/>
      <c r="N103" s="160" t="str">
        <f t="shared" si="8"/>
        <v/>
      </c>
      <c r="P103" s="160" t="str">
        <f t="shared" si="9"/>
        <v/>
      </c>
      <c r="Q103" s="160">
        <f t="shared" si="7"/>
        <v>0</v>
      </c>
      <c r="R103" s="160" t="str">
        <f t="shared" si="10"/>
        <v/>
      </c>
      <c r="S103" s="160" t="str">
        <f t="shared" si="11"/>
        <v/>
      </c>
    </row>
    <row r="104" spans="3:19" ht="17.45" customHeight="1" x14ac:dyDescent="0.25">
      <c r="C104" s="188"/>
      <c r="D104" s="189"/>
      <c r="E104" s="178"/>
      <c r="F104" s="178"/>
      <c r="G104" s="190">
        <f>DATOS!$E$13</f>
        <v>1</v>
      </c>
      <c r="H104" s="178"/>
      <c r="I104" s="191"/>
      <c r="J104" s="178"/>
      <c r="K104" s="178"/>
      <c r="L104" s="178"/>
      <c r="M104" s="178"/>
      <c r="N104" s="160" t="str">
        <f t="shared" si="8"/>
        <v/>
      </c>
      <c r="P104" s="160" t="str">
        <f t="shared" si="9"/>
        <v/>
      </c>
      <c r="Q104" s="160">
        <f t="shared" si="7"/>
        <v>0</v>
      </c>
      <c r="R104" s="160" t="str">
        <f t="shared" si="10"/>
        <v/>
      </c>
      <c r="S104" s="160" t="str">
        <f t="shared" si="11"/>
        <v/>
      </c>
    </row>
    <row r="105" spans="3:19" ht="17.45" customHeight="1" x14ac:dyDescent="0.25">
      <c r="C105" s="188"/>
      <c r="D105" s="189"/>
      <c r="E105" s="178"/>
      <c r="F105" s="178"/>
      <c r="G105" s="190">
        <f>DATOS!$E$13</f>
        <v>1</v>
      </c>
      <c r="H105" s="178"/>
      <c r="I105" s="191"/>
      <c r="J105" s="178"/>
      <c r="K105" s="178"/>
      <c r="L105" s="178"/>
      <c r="M105" s="178"/>
      <c r="N105" s="160" t="str">
        <f t="shared" si="8"/>
        <v/>
      </c>
      <c r="P105" s="160" t="str">
        <f t="shared" si="9"/>
        <v/>
      </c>
      <c r="Q105" s="160">
        <f t="shared" si="7"/>
        <v>0</v>
      </c>
      <c r="R105" s="160" t="str">
        <f t="shared" si="10"/>
        <v/>
      </c>
      <c r="S105" s="160" t="str">
        <f t="shared" si="11"/>
        <v/>
      </c>
    </row>
    <row r="106" spans="3:19" ht="17.45" customHeight="1" x14ac:dyDescent="0.25">
      <c r="C106" s="188"/>
      <c r="D106" s="189"/>
      <c r="E106" s="178"/>
      <c r="F106" s="178"/>
      <c r="G106" s="190">
        <f>DATOS!$E$13</f>
        <v>1</v>
      </c>
      <c r="H106" s="178"/>
      <c r="I106" s="191"/>
      <c r="J106" s="178"/>
      <c r="K106" s="178"/>
      <c r="L106" s="178"/>
      <c r="M106" s="178"/>
      <c r="N106" s="160" t="str">
        <f t="shared" si="8"/>
        <v/>
      </c>
      <c r="P106" s="160" t="str">
        <f t="shared" si="9"/>
        <v/>
      </c>
      <c r="Q106" s="160">
        <f t="shared" si="7"/>
        <v>0</v>
      </c>
      <c r="R106" s="160" t="str">
        <f t="shared" si="10"/>
        <v/>
      </c>
      <c r="S106" s="160" t="str">
        <f t="shared" si="11"/>
        <v/>
      </c>
    </row>
    <row r="107" spans="3:19" ht="17.45" customHeight="1" x14ac:dyDescent="0.25">
      <c r="C107" s="188"/>
      <c r="D107" s="189"/>
      <c r="E107" s="178"/>
      <c r="F107" s="178"/>
      <c r="G107" s="190">
        <f>DATOS!$E$13</f>
        <v>1</v>
      </c>
      <c r="H107" s="178"/>
      <c r="I107" s="191"/>
      <c r="J107" s="178"/>
      <c r="K107" s="178"/>
      <c r="L107" s="178"/>
      <c r="M107" s="178"/>
      <c r="N107" s="160" t="str">
        <f t="shared" si="8"/>
        <v/>
      </c>
      <c r="P107" s="160" t="str">
        <f t="shared" si="9"/>
        <v/>
      </c>
      <c r="Q107" s="160">
        <f t="shared" si="7"/>
        <v>0</v>
      </c>
      <c r="R107" s="160" t="str">
        <f t="shared" si="10"/>
        <v/>
      </c>
      <c r="S107" s="160" t="str">
        <f t="shared" si="11"/>
        <v/>
      </c>
    </row>
    <row r="108" spans="3:19" ht="17.45" customHeight="1" x14ac:dyDescent="0.25">
      <c r="C108" s="188"/>
      <c r="D108" s="189"/>
      <c r="E108" s="178"/>
      <c r="F108" s="178"/>
      <c r="G108" s="190">
        <f>DATOS!$E$13</f>
        <v>1</v>
      </c>
      <c r="H108" s="178"/>
      <c r="I108" s="191"/>
      <c r="J108" s="178"/>
      <c r="K108" s="178"/>
      <c r="L108" s="178"/>
      <c r="M108" s="178"/>
      <c r="N108" s="160" t="str">
        <f t="shared" si="8"/>
        <v/>
      </c>
      <c r="P108" s="160" t="str">
        <f t="shared" si="9"/>
        <v/>
      </c>
      <c r="Q108" s="160">
        <f t="shared" si="7"/>
        <v>0</v>
      </c>
      <c r="R108" s="160" t="str">
        <f t="shared" si="10"/>
        <v/>
      </c>
      <c r="S108" s="160" t="str">
        <f t="shared" si="11"/>
        <v/>
      </c>
    </row>
    <row r="109" spans="3:19" ht="17.45" customHeight="1" x14ac:dyDescent="0.25">
      <c r="C109" s="188"/>
      <c r="D109" s="189"/>
      <c r="E109" s="178"/>
      <c r="F109" s="178"/>
      <c r="G109" s="190">
        <f>DATOS!$E$13</f>
        <v>1</v>
      </c>
      <c r="H109" s="178"/>
      <c r="I109" s="191"/>
      <c r="J109" s="178"/>
      <c r="K109" s="178"/>
      <c r="L109" s="178"/>
      <c r="M109" s="178"/>
      <c r="N109" s="160" t="str">
        <f t="shared" si="8"/>
        <v/>
      </c>
      <c r="P109" s="160" t="str">
        <f t="shared" si="9"/>
        <v/>
      </c>
      <c r="Q109" s="160">
        <f t="shared" si="7"/>
        <v>0</v>
      </c>
      <c r="R109" s="160" t="str">
        <f t="shared" si="10"/>
        <v/>
      </c>
      <c r="S109" s="160" t="str">
        <f t="shared" si="11"/>
        <v/>
      </c>
    </row>
    <row r="110" spans="3:19" ht="17.45" customHeight="1" x14ac:dyDescent="0.25">
      <c r="C110" s="188"/>
      <c r="D110" s="189"/>
      <c r="E110" s="178"/>
      <c r="F110" s="178"/>
      <c r="G110" s="190">
        <f>DATOS!$E$13</f>
        <v>1</v>
      </c>
      <c r="H110" s="178"/>
      <c r="I110" s="191"/>
      <c r="J110" s="178"/>
      <c r="K110" s="178"/>
      <c r="L110" s="178"/>
      <c r="M110" s="178"/>
      <c r="N110" s="160" t="str">
        <f t="shared" si="8"/>
        <v/>
      </c>
      <c r="P110" s="160" t="str">
        <f t="shared" si="9"/>
        <v/>
      </c>
      <c r="Q110" s="160">
        <f t="shared" si="7"/>
        <v>0</v>
      </c>
      <c r="R110" s="160" t="str">
        <f t="shared" si="10"/>
        <v/>
      </c>
      <c r="S110" s="160" t="str">
        <f t="shared" si="11"/>
        <v/>
      </c>
    </row>
    <row r="111" spans="3:19" ht="17.45" customHeight="1" x14ac:dyDescent="0.25">
      <c r="C111" s="188"/>
      <c r="D111" s="189"/>
      <c r="E111" s="178"/>
      <c r="F111" s="178"/>
      <c r="G111" s="190">
        <f>DATOS!$E$13</f>
        <v>1</v>
      </c>
      <c r="H111" s="178"/>
      <c r="I111" s="191"/>
      <c r="J111" s="178"/>
      <c r="K111" s="178"/>
      <c r="L111" s="178"/>
      <c r="M111" s="178"/>
      <c r="N111" s="160" t="str">
        <f t="shared" si="8"/>
        <v/>
      </c>
      <c r="P111" s="160" t="str">
        <f t="shared" si="9"/>
        <v/>
      </c>
      <c r="Q111" s="160">
        <f t="shared" si="7"/>
        <v>0</v>
      </c>
      <c r="R111" s="160" t="str">
        <f t="shared" si="10"/>
        <v/>
      </c>
      <c r="S111" s="160" t="str">
        <f t="shared" si="11"/>
        <v/>
      </c>
    </row>
    <row r="112" spans="3:19" ht="17.45" customHeight="1" x14ac:dyDescent="0.25">
      <c r="C112" s="188"/>
      <c r="D112" s="189"/>
      <c r="E112" s="178"/>
      <c r="F112" s="178"/>
      <c r="G112" s="190">
        <f>DATOS!$E$13</f>
        <v>1</v>
      </c>
      <c r="H112" s="178"/>
      <c r="I112" s="191"/>
      <c r="J112" s="178"/>
      <c r="K112" s="178"/>
      <c r="L112" s="178"/>
      <c r="M112" s="178"/>
      <c r="N112" s="160" t="str">
        <f t="shared" si="8"/>
        <v/>
      </c>
      <c r="P112" s="160" t="str">
        <f t="shared" si="9"/>
        <v/>
      </c>
      <c r="Q112" s="160">
        <f t="shared" si="7"/>
        <v>0</v>
      </c>
      <c r="R112" s="160" t="str">
        <f t="shared" si="10"/>
        <v/>
      </c>
      <c r="S112" s="160" t="str">
        <f t="shared" si="11"/>
        <v/>
      </c>
    </row>
    <row r="113" spans="3:19" ht="17.45" customHeight="1" x14ac:dyDescent="0.25">
      <c r="C113" s="188"/>
      <c r="D113" s="189"/>
      <c r="E113" s="178"/>
      <c r="F113" s="178"/>
      <c r="G113" s="190">
        <f>DATOS!$E$13</f>
        <v>1</v>
      </c>
      <c r="H113" s="178"/>
      <c r="I113" s="191"/>
      <c r="J113" s="178"/>
      <c r="K113" s="178"/>
      <c r="L113" s="178"/>
      <c r="M113" s="178"/>
      <c r="N113" s="160" t="str">
        <f t="shared" si="8"/>
        <v/>
      </c>
      <c r="P113" s="160" t="str">
        <f t="shared" si="9"/>
        <v/>
      </c>
      <c r="Q113" s="160">
        <f t="shared" si="7"/>
        <v>0</v>
      </c>
      <c r="R113" s="160" t="str">
        <f t="shared" si="10"/>
        <v/>
      </c>
      <c r="S113" s="160" t="str">
        <f t="shared" si="11"/>
        <v/>
      </c>
    </row>
    <row r="114" spans="3:19" ht="17.45" customHeight="1" x14ac:dyDescent="0.25">
      <c r="C114" s="188"/>
      <c r="D114" s="189"/>
      <c r="E114" s="178"/>
      <c r="F114" s="178"/>
      <c r="G114" s="190">
        <f>DATOS!$E$13</f>
        <v>1</v>
      </c>
      <c r="H114" s="178"/>
      <c r="I114" s="191"/>
      <c r="J114" s="178"/>
      <c r="K114" s="178"/>
      <c r="L114" s="178"/>
      <c r="M114" s="178"/>
      <c r="N114" s="160" t="str">
        <f t="shared" si="8"/>
        <v/>
      </c>
      <c r="P114" s="160" t="str">
        <f t="shared" si="9"/>
        <v/>
      </c>
      <c r="Q114" s="160">
        <f t="shared" si="7"/>
        <v>0</v>
      </c>
      <c r="R114" s="160" t="str">
        <f t="shared" si="10"/>
        <v/>
      </c>
      <c r="S114" s="160" t="str">
        <f t="shared" si="11"/>
        <v/>
      </c>
    </row>
    <row r="115" spans="3:19" ht="17.45" customHeight="1" x14ac:dyDescent="0.25">
      <c r="C115" s="188"/>
      <c r="D115" s="189"/>
      <c r="E115" s="178"/>
      <c r="F115" s="178"/>
      <c r="G115" s="190">
        <f>DATOS!$E$13</f>
        <v>1</v>
      </c>
      <c r="H115" s="178"/>
      <c r="I115" s="191"/>
      <c r="J115" s="178"/>
      <c r="K115" s="178"/>
      <c r="L115" s="178"/>
      <c r="M115" s="178"/>
      <c r="N115" s="160" t="str">
        <f t="shared" si="8"/>
        <v/>
      </c>
      <c r="P115" s="160" t="str">
        <f t="shared" si="9"/>
        <v/>
      </c>
      <c r="Q115" s="160">
        <f t="shared" si="7"/>
        <v>0</v>
      </c>
      <c r="R115" s="160" t="str">
        <f t="shared" si="10"/>
        <v/>
      </c>
      <c r="S115" s="160" t="str">
        <f t="shared" si="11"/>
        <v/>
      </c>
    </row>
    <row r="116" spans="3:19" ht="17.45" customHeight="1" x14ac:dyDescent="0.25">
      <c r="C116" s="188"/>
      <c r="D116" s="189"/>
      <c r="E116" s="178"/>
      <c r="F116" s="178"/>
      <c r="G116" s="190">
        <f>DATOS!$E$13</f>
        <v>1</v>
      </c>
      <c r="H116" s="178"/>
      <c r="I116" s="191"/>
      <c r="J116" s="178"/>
      <c r="K116" s="178"/>
      <c r="L116" s="178"/>
      <c r="M116" s="178"/>
      <c r="N116" s="160" t="str">
        <f t="shared" si="8"/>
        <v/>
      </c>
      <c r="P116" s="160" t="str">
        <f t="shared" si="9"/>
        <v/>
      </c>
      <c r="Q116" s="160">
        <f t="shared" si="7"/>
        <v>0</v>
      </c>
      <c r="R116" s="160" t="str">
        <f t="shared" si="10"/>
        <v/>
      </c>
      <c r="S116" s="160" t="str">
        <f t="shared" si="11"/>
        <v/>
      </c>
    </row>
    <row r="117" spans="3:19" ht="17.45" customHeight="1" x14ac:dyDescent="0.25">
      <c r="C117" s="188"/>
      <c r="D117" s="189"/>
      <c r="E117" s="178"/>
      <c r="F117" s="178"/>
      <c r="G117" s="190">
        <f>DATOS!$E$13</f>
        <v>1</v>
      </c>
      <c r="H117" s="178"/>
      <c r="I117" s="191"/>
      <c r="J117" s="178"/>
      <c r="K117" s="178"/>
      <c r="L117" s="178"/>
      <c r="M117" s="178"/>
      <c r="N117" s="160" t="str">
        <f t="shared" si="8"/>
        <v/>
      </c>
      <c r="P117" s="160" t="str">
        <f t="shared" si="9"/>
        <v/>
      </c>
      <c r="Q117" s="160">
        <f t="shared" si="7"/>
        <v>0</v>
      </c>
      <c r="R117" s="160" t="str">
        <f t="shared" si="10"/>
        <v/>
      </c>
      <c r="S117" s="160" t="str">
        <f t="shared" si="11"/>
        <v/>
      </c>
    </row>
    <row r="118" spans="3:19" ht="17.45" customHeight="1" x14ac:dyDescent="0.25">
      <c r="C118" s="188"/>
      <c r="D118" s="189"/>
      <c r="E118" s="178"/>
      <c r="F118" s="178"/>
      <c r="G118" s="190">
        <f>DATOS!$E$13</f>
        <v>1</v>
      </c>
      <c r="H118" s="178"/>
      <c r="I118" s="191"/>
      <c r="J118" s="178"/>
      <c r="K118" s="178"/>
      <c r="L118" s="178"/>
      <c r="M118" s="178"/>
      <c r="N118" s="160" t="str">
        <f t="shared" si="8"/>
        <v/>
      </c>
      <c r="P118" s="160" t="str">
        <f t="shared" si="9"/>
        <v/>
      </c>
      <c r="Q118" s="160">
        <f t="shared" si="7"/>
        <v>0</v>
      </c>
      <c r="R118" s="160" t="str">
        <f t="shared" si="10"/>
        <v/>
      </c>
      <c r="S118" s="160" t="str">
        <f t="shared" si="11"/>
        <v/>
      </c>
    </row>
    <row r="119" spans="3:19" ht="17.45" customHeight="1" x14ac:dyDescent="0.25">
      <c r="C119" s="188"/>
      <c r="D119" s="189"/>
      <c r="E119" s="178"/>
      <c r="F119" s="178"/>
      <c r="G119" s="190">
        <f>DATOS!$E$13</f>
        <v>1</v>
      </c>
      <c r="H119" s="178"/>
      <c r="I119" s="191"/>
      <c r="J119" s="178"/>
      <c r="K119" s="178"/>
      <c r="L119" s="178"/>
      <c r="M119" s="178"/>
      <c r="N119" s="160" t="str">
        <f t="shared" si="8"/>
        <v/>
      </c>
      <c r="P119" s="160" t="str">
        <f t="shared" si="9"/>
        <v/>
      </c>
      <c r="Q119" s="160">
        <f t="shared" si="7"/>
        <v>0</v>
      </c>
      <c r="R119" s="160" t="str">
        <f t="shared" si="10"/>
        <v/>
      </c>
      <c r="S119" s="160" t="str">
        <f t="shared" si="11"/>
        <v/>
      </c>
    </row>
    <row r="120" spans="3:19" ht="17.45" customHeight="1" x14ac:dyDescent="0.25">
      <c r="C120" s="188"/>
      <c r="D120" s="189"/>
      <c r="E120" s="178"/>
      <c r="F120" s="178"/>
      <c r="G120" s="190">
        <f>DATOS!$E$13</f>
        <v>1</v>
      </c>
      <c r="H120" s="178"/>
      <c r="I120" s="191"/>
      <c r="J120" s="178"/>
      <c r="K120" s="178"/>
      <c r="L120" s="178"/>
      <c r="M120" s="178"/>
      <c r="N120" s="160" t="str">
        <f t="shared" si="8"/>
        <v/>
      </c>
      <c r="P120" s="160" t="str">
        <f t="shared" si="9"/>
        <v/>
      </c>
      <c r="Q120" s="160">
        <f t="shared" si="7"/>
        <v>0</v>
      </c>
      <c r="R120" s="160" t="str">
        <f t="shared" si="10"/>
        <v/>
      </c>
      <c r="S120" s="160" t="str">
        <f t="shared" si="11"/>
        <v/>
      </c>
    </row>
    <row r="121" spans="3:19" ht="17.45" customHeight="1" x14ac:dyDescent="0.25">
      <c r="C121" s="188"/>
      <c r="D121" s="189"/>
      <c r="E121" s="178"/>
      <c r="F121" s="178"/>
      <c r="G121" s="190">
        <f>DATOS!$E$13</f>
        <v>1</v>
      </c>
      <c r="H121" s="178"/>
      <c r="I121" s="191"/>
      <c r="J121" s="178"/>
      <c r="K121" s="178"/>
      <c r="L121" s="178"/>
      <c r="M121" s="178"/>
      <c r="N121" s="160" t="str">
        <f t="shared" si="8"/>
        <v/>
      </c>
      <c r="P121" s="160" t="str">
        <f t="shared" si="9"/>
        <v/>
      </c>
      <c r="Q121" s="160">
        <f t="shared" si="7"/>
        <v>0</v>
      </c>
      <c r="R121" s="160" t="str">
        <f t="shared" si="10"/>
        <v/>
      </c>
      <c r="S121" s="160" t="str">
        <f t="shared" si="11"/>
        <v/>
      </c>
    </row>
    <row r="122" spans="3:19" ht="17.45" customHeight="1" x14ac:dyDescent="0.25">
      <c r="C122" s="188"/>
      <c r="D122" s="189"/>
      <c r="E122" s="178"/>
      <c r="F122" s="178"/>
      <c r="G122" s="190">
        <f>DATOS!$E$13</f>
        <v>1</v>
      </c>
      <c r="H122" s="178"/>
      <c r="I122" s="191"/>
      <c r="J122" s="178"/>
      <c r="K122" s="178"/>
      <c r="L122" s="178"/>
      <c r="M122" s="178"/>
      <c r="N122" s="160" t="str">
        <f t="shared" si="8"/>
        <v/>
      </c>
      <c r="P122" s="160" t="str">
        <f t="shared" si="9"/>
        <v/>
      </c>
      <c r="Q122" s="160">
        <f t="shared" si="7"/>
        <v>0</v>
      </c>
      <c r="R122" s="160" t="str">
        <f t="shared" si="10"/>
        <v/>
      </c>
      <c r="S122" s="160" t="str">
        <f t="shared" si="11"/>
        <v/>
      </c>
    </row>
    <row r="123" spans="3:19" ht="17.45" customHeight="1" x14ac:dyDescent="0.25">
      <c r="C123" s="188"/>
      <c r="D123" s="189"/>
      <c r="E123" s="178"/>
      <c r="F123" s="178"/>
      <c r="G123" s="190">
        <f>DATOS!$E$13</f>
        <v>1</v>
      </c>
      <c r="H123" s="178"/>
      <c r="I123" s="191"/>
      <c r="J123" s="178"/>
      <c r="K123" s="178"/>
      <c r="L123" s="178"/>
      <c r="M123" s="178"/>
      <c r="N123" s="160" t="str">
        <f t="shared" si="8"/>
        <v/>
      </c>
      <c r="P123" s="160" t="str">
        <f t="shared" si="9"/>
        <v/>
      </c>
      <c r="Q123" s="160">
        <f t="shared" si="7"/>
        <v>0</v>
      </c>
      <c r="R123" s="160" t="str">
        <f t="shared" si="10"/>
        <v/>
      </c>
      <c r="S123" s="160" t="str">
        <f t="shared" si="11"/>
        <v/>
      </c>
    </row>
    <row r="124" spans="3:19" ht="17.45" customHeight="1" x14ac:dyDescent="0.25">
      <c r="C124" s="188"/>
      <c r="D124" s="189"/>
      <c r="E124" s="178"/>
      <c r="F124" s="178"/>
      <c r="G124" s="190">
        <f>DATOS!$E$13</f>
        <v>1</v>
      </c>
      <c r="H124" s="178"/>
      <c r="I124" s="191"/>
      <c r="J124" s="178"/>
      <c r="K124" s="178"/>
      <c r="L124" s="178"/>
      <c r="M124" s="178"/>
      <c r="N124" s="160" t="str">
        <f t="shared" si="8"/>
        <v/>
      </c>
      <c r="P124" s="160" t="str">
        <f t="shared" si="9"/>
        <v/>
      </c>
      <c r="Q124" s="160">
        <f t="shared" si="7"/>
        <v>0</v>
      </c>
      <c r="R124" s="160" t="str">
        <f t="shared" si="10"/>
        <v/>
      </c>
      <c r="S124" s="160" t="str">
        <f t="shared" si="11"/>
        <v/>
      </c>
    </row>
    <row r="125" spans="3:19" ht="17.45" customHeight="1" x14ac:dyDescent="0.25">
      <c r="C125" s="188"/>
      <c r="D125" s="189"/>
      <c r="E125" s="178"/>
      <c r="F125" s="178"/>
      <c r="G125" s="190">
        <f>DATOS!$E$13</f>
        <v>1</v>
      </c>
      <c r="H125" s="178"/>
      <c r="I125" s="191"/>
      <c r="J125" s="178"/>
      <c r="K125" s="178"/>
      <c r="L125" s="178"/>
      <c r="M125" s="178"/>
      <c r="N125" s="160" t="str">
        <f t="shared" si="8"/>
        <v/>
      </c>
      <c r="P125" s="160" t="str">
        <f t="shared" si="9"/>
        <v/>
      </c>
      <c r="Q125" s="160">
        <f t="shared" si="7"/>
        <v>0</v>
      </c>
      <c r="R125" s="160" t="str">
        <f t="shared" si="10"/>
        <v/>
      </c>
      <c r="S125" s="160" t="str">
        <f t="shared" si="11"/>
        <v/>
      </c>
    </row>
    <row r="126" spans="3:19" ht="17.45" customHeight="1" x14ac:dyDescent="0.25">
      <c r="C126" s="188"/>
      <c r="D126" s="189"/>
      <c r="E126" s="178"/>
      <c r="F126" s="178"/>
      <c r="G126" s="190">
        <f>DATOS!$E$13</f>
        <v>1</v>
      </c>
      <c r="H126" s="178"/>
      <c r="I126" s="191"/>
      <c r="J126" s="178"/>
      <c r="K126" s="178"/>
      <c r="L126" s="178"/>
      <c r="M126" s="178"/>
      <c r="N126" s="160" t="str">
        <f t="shared" si="8"/>
        <v/>
      </c>
      <c r="P126" s="160" t="str">
        <f t="shared" si="9"/>
        <v/>
      </c>
      <c r="Q126" s="160">
        <f t="shared" si="7"/>
        <v>0</v>
      </c>
      <c r="R126" s="160" t="str">
        <f t="shared" si="10"/>
        <v/>
      </c>
      <c r="S126" s="160" t="str">
        <f t="shared" si="11"/>
        <v/>
      </c>
    </row>
    <row r="127" spans="3:19" ht="17.45" customHeight="1" x14ac:dyDescent="0.25">
      <c r="C127" s="188"/>
      <c r="D127" s="189"/>
      <c r="E127" s="178"/>
      <c r="F127" s="178"/>
      <c r="G127" s="190">
        <f>DATOS!$E$13</f>
        <v>1</v>
      </c>
      <c r="H127" s="178"/>
      <c r="I127" s="191"/>
      <c r="J127" s="178"/>
      <c r="K127" s="178"/>
      <c r="L127" s="178"/>
      <c r="M127" s="178"/>
      <c r="N127" s="160" t="str">
        <f t="shared" si="8"/>
        <v/>
      </c>
      <c r="P127" s="160" t="str">
        <f t="shared" si="9"/>
        <v/>
      </c>
      <c r="Q127" s="160">
        <f t="shared" si="7"/>
        <v>0</v>
      </c>
      <c r="R127" s="160" t="str">
        <f t="shared" si="10"/>
        <v/>
      </c>
      <c r="S127" s="160" t="str">
        <f t="shared" si="11"/>
        <v/>
      </c>
    </row>
    <row r="128" spans="3:19" ht="17.45" customHeight="1" x14ac:dyDescent="0.25">
      <c r="C128" s="188"/>
      <c r="D128" s="189"/>
      <c r="E128" s="178"/>
      <c r="F128" s="178"/>
      <c r="G128" s="190">
        <f>DATOS!$E$13</f>
        <v>1</v>
      </c>
      <c r="H128" s="178"/>
      <c r="I128" s="191"/>
      <c r="J128" s="178"/>
      <c r="K128" s="178"/>
      <c r="L128" s="178"/>
      <c r="M128" s="178"/>
      <c r="N128" s="160" t="str">
        <f t="shared" si="8"/>
        <v/>
      </c>
      <c r="P128" s="160" t="str">
        <f t="shared" si="9"/>
        <v/>
      </c>
      <c r="Q128" s="160">
        <f t="shared" si="7"/>
        <v>0</v>
      </c>
      <c r="R128" s="160" t="str">
        <f t="shared" si="10"/>
        <v/>
      </c>
      <c r="S128" s="160" t="str">
        <f t="shared" si="11"/>
        <v/>
      </c>
    </row>
    <row r="129" spans="3:19" ht="17.45" customHeight="1" x14ac:dyDescent="0.25">
      <c r="C129" s="188"/>
      <c r="D129" s="189"/>
      <c r="E129" s="178"/>
      <c r="F129" s="178"/>
      <c r="G129" s="190">
        <f>DATOS!$E$13</f>
        <v>1</v>
      </c>
      <c r="H129" s="178"/>
      <c r="I129" s="191"/>
      <c r="J129" s="178"/>
      <c r="K129" s="178"/>
      <c r="L129" s="178"/>
      <c r="M129" s="178"/>
      <c r="N129" s="160" t="str">
        <f t="shared" si="8"/>
        <v/>
      </c>
      <c r="P129" s="160" t="str">
        <f t="shared" si="9"/>
        <v/>
      </c>
      <c r="Q129" s="160">
        <f t="shared" si="7"/>
        <v>0</v>
      </c>
      <c r="R129" s="160" t="str">
        <f t="shared" si="10"/>
        <v/>
      </c>
      <c r="S129" s="160" t="str">
        <f t="shared" si="11"/>
        <v/>
      </c>
    </row>
    <row r="130" spans="3:19" ht="17.45" customHeight="1" x14ac:dyDescent="0.25">
      <c r="C130" s="188"/>
      <c r="D130" s="189"/>
      <c r="E130" s="178"/>
      <c r="F130" s="178"/>
      <c r="G130" s="190">
        <f>DATOS!$E$13</f>
        <v>1</v>
      </c>
      <c r="H130" s="178"/>
      <c r="I130" s="191"/>
      <c r="J130" s="178"/>
      <c r="K130" s="178"/>
      <c r="L130" s="178"/>
      <c r="M130" s="178"/>
      <c r="N130" s="160" t="str">
        <f t="shared" si="8"/>
        <v/>
      </c>
      <c r="P130" s="160" t="str">
        <f t="shared" si="9"/>
        <v/>
      </c>
      <c r="Q130" s="160">
        <f t="shared" si="7"/>
        <v>0</v>
      </c>
      <c r="R130" s="160" t="str">
        <f t="shared" si="10"/>
        <v/>
      </c>
      <c r="S130" s="160" t="str">
        <f t="shared" si="11"/>
        <v/>
      </c>
    </row>
    <row r="131" spans="3:19" ht="17.45" customHeight="1" x14ac:dyDescent="0.25">
      <c r="C131" s="188"/>
      <c r="D131" s="189"/>
      <c r="E131" s="178"/>
      <c r="F131" s="178"/>
      <c r="G131" s="190">
        <f>DATOS!$E$13</f>
        <v>1</v>
      </c>
      <c r="H131" s="178"/>
      <c r="I131" s="191"/>
      <c r="J131" s="178"/>
      <c r="K131" s="178"/>
      <c r="L131" s="178"/>
      <c r="M131" s="178"/>
      <c r="N131" s="160" t="str">
        <f t="shared" si="8"/>
        <v/>
      </c>
      <c r="P131" s="160" t="str">
        <f t="shared" si="9"/>
        <v/>
      </c>
      <c r="Q131" s="160">
        <f t="shared" si="7"/>
        <v>0</v>
      </c>
      <c r="R131" s="160" t="str">
        <f t="shared" si="10"/>
        <v/>
      </c>
      <c r="S131" s="160" t="str">
        <f t="shared" si="11"/>
        <v/>
      </c>
    </row>
    <row r="132" spans="3:19" ht="17.45" customHeight="1" x14ac:dyDescent="0.25">
      <c r="C132" s="188"/>
      <c r="D132" s="189"/>
      <c r="E132" s="178"/>
      <c r="F132" s="178"/>
      <c r="G132" s="190">
        <f>DATOS!$E$13</f>
        <v>1</v>
      </c>
      <c r="H132" s="178"/>
      <c r="I132" s="191"/>
      <c r="J132" s="178"/>
      <c r="K132" s="178"/>
      <c r="L132" s="178"/>
      <c r="M132" s="178"/>
      <c r="N132" s="160" t="str">
        <f t="shared" si="8"/>
        <v/>
      </c>
      <c r="P132" s="160" t="str">
        <f t="shared" si="9"/>
        <v/>
      </c>
      <c r="Q132" s="160">
        <f t="shared" si="7"/>
        <v>0</v>
      </c>
      <c r="R132" s="160" t="str">
        <f t="shared" si="10"/>
        <v/>
      </c>
      <c r="S132" s="160" t="str">
        <f t="shared" si="11"/>
        <v/>
      </c>
    </row>
    <row r="133" spans="3:19" ht="17.45" customHeight="1" x14ac:dyDescent="0.25">
      <c r="C133" s="188"/>
      <c r="D133" s="189"/>
      <c r="E133" s="178"/>
      <c r="F133" s="178"/>
      <c r="G133" s="190">
        <f>DATOS!$E$13</f>
        <v>1</v>
      </c>
      <c r="H133" s="178"/>
      <c r="I133" s="191"/>
      <c r="J133" s="178"/>
      <c r="K133" s="178"/>
      <c r="L133" s="178"/>
      <c r="M133" s="178"/>
      <c r="N133" s="160" t="str">
        <f t="shared" si="8"/>
        <v/>
      </c>
      <c r="P133" s="160" t="str">
        <f t="shared" si="9"/>
        <v/>
      </c>
      <c r="Q133" s="160">
        <f t="shared" si="7"/>
        <v>0</v>
      </c>
      <c r="R133" s="160" t="str">
        <f t="shared" si="10"/>
        <v/>
      </c>
      <c r="S133" s="160" t="str">
        <f t="shared" si="11"/>
        <v/>
      </c>
    </row>
    <row r="134" spans="3:19" ht="17.45" customHeight="1" x14ac:dyDescent="0.25">
      <c r="C134" s="188"/>
      <c r="D134" s="189"/>
      <c r="E134" s="178"/>
      <c r="F134" s="178"/>
      <c r="G134" s="190">
        <f>DATOS!$E$13</f>
        <v>1</v>
      </c>
      <c r="H134" s="178"/>
      <c r="I134" s="191"/>
      <c r="J134" s="178"/>
      <c r="K134" s="178"/>
      <c r="L134" s="178"/>
      <c r="M134" s="178"/>
      <c r="N134" s="160" t="str">
        <f t="shared" si="8"/>
        <v/>
      </c>
      <c r="P134" s="160" t="str">
        <f t="shared" si="9"/>
        <v/>
      </c>
      <c r="Q134" s="160">
        <f t="shared" si="7"/>
        <v>0</v>
      </c>
      <c r="R134" s="160" t="str">
        <f t="shared" si="10"/>
        <v/>
      </c>
      <c r="S134" s="160" t="str">
        <f t="shared" si="11"/>
        <v/>
      </c>
    </row>
    <row r="135" spans="3:19" ht="17.45" customHeight="1" x14ac:dyDescent="0.25">
      <c r="C135" s="188"/>
      <c r="D135" s="189"/>
      <c r="E135" s="178"/>
      <c r="F135" s="178"/>
      <c r="G135" s="190">
        <f>DATOS!$E$13</f>
        <v>1</v>
      </c>
      <c r="H135" s="178"/>
      <c r="I135" s="191"/>
      <c r="J135" s="178"/>
      <c r="K135" s="178"/>
      <c r="L135" s="178"/>
      <c r="M135" s="178"/>
      <c r="N135" s="160" t="str">
        <f t="shared" si="8"/>
        <v/>
      </c>
      <c r="P135" s="160" t="str">
        <f t="shared" si="9"/>
        <v/>
      </c>
      <c r="Q135" s="160">
        <f t="shared" si="7"/>
        <v>0</v>
      </c>
      <c r="R135" s="160" t="str">
        <f t="shared" si="10"/>
        <v/>
      </c>
      <c r="S135" s="160" t="str">
        <f t="shared" si="11"/>
        <v/>
      </c>
    </row>
    <row r="136" spans="3:19" ht="17.45" customHeight="1" x14ac:dyDescent="0.25">
      <c r="C136" s="188"/>
      <c r="D136" s="189"/>
      <c r="E136" s="178"/>
      <c r="F136" s="178"/>
      <c r="G136" s="190">
        <f>DATOS!$E$13</f>
        <v>1</v>
      </c>
      <c r="H136" s="178"/>
      <c r="I136" s="191"/>
      <c r="J136" s="178"/>
      <c r="K136" s="178"/>
      <c r="L136" s="178"/>
      <c r="M136" s="178"/>
      <c r="N136" s="160" t="str">
        <f t="shared" si="8"/>
        <v/>
      </c>
      <c r="P136" s="160" t="str">
        <f t="shared" si="9"/>
        <v/>
      </c>
      <c r="Q136" s="160">
        <f t="shared" si="7"/>
        <v>0</v>
      </c>
      <c r="R136" s="160" t="str">
        <f t="shared" si="10"/>
        <v/>
      </c>
      <c r="S136" s="160" t="str">
        <f t="shared" si="11"/>
        <v/>
      </c>
    </row>
    <row r="137" spans="3:19" ht="17.45" customHeight="1" x14ac:dyDescent="0.25">
      <c r="C137" s="188"/>
      <c r="D137" s="189"/>
      <c r="E137" s="178"/>
      <c r="F137" s="178"/>
      <c r="G137" s="190">
        <f>DATOS!$E$13</f>
        <v>1</v>
      </c>
      <c r="H137" s="178"/>
      <c r="I137" s="191"/>
      <c r="J137" s="178"/>
      <c r="K137" s="178"/>
      <c r="L137" s="178"/>
      <c r="M137" s="178"/>
      <c r="N137" s="160" t="str">
        <f t="shared" si="8"/>
        <v/>
      </c>
      <c r="P137" s="160" t="str">
        <f t="shared" si="9"/>
        <v/>
      </c>
      <c r="Q137" s="160">
        <f t="shared" si="7"/>
        <v>0</v>
      </c>
      <c r="R137" s="160" t="str">
        <f t="shared" si="10"/>
        <v/>
      </c>
      <c r="S137" s="160" t="str">
        <f t="shared" si="11"/>
        <v/>
      </c>
    </row>
    <row r="138" spans="3:19" ht="17.45" customHeight="1" x14ac:dyDescent="0.25">
      <c r="C138" s="188"/>
      <c r="D138" s="189"/>
      <c r="E138" s="178"/>
      <c r="F138" s="178"/>
      <c r="G138" s="190">
        <f>DATOS!$E$13</f>
        <v>1</v>
      </c>
      <c r="H138" s="178"/>
      <c r="I138" s="191"/>
      <c r="J138" s="178"/>
      <c r="K138" s="178"/>
      <c r="L138" s="178"/>
      <c r="M138" s="178"/>
      <c r="N138" s="160" t="str">
        <f t="shared" si="8"/>
        <v/>
      </c>
      <c r="P138" s="160" t="str">
        <f t="shared" si="9"/>
        <v/>
      </c>
      <c r="Q138" s="160">
        <f t="shared" si="7"/>
        <v>0</v>
      </c>
      <c r="R138" s="160" t="str">
        <f t="shared" si="10"/>
        <v/>
      </c>
      <c r="S138" s="160" t="str">
        <f t="shared" si="11"/>
        <v/>
      </c>
    </row>
    <row r="139" spans="3:19" ht="17.45" customHeight="1" x14ac:dyDescent="0.25">
      <c r="C139" s="188"/>
      <c r="D139" s="189"/>
      <c r="E139" s="178"/>
      <c r="F139" s="178"/>
      <c r="G139" s="190">
        <f>DATOS!$E$13</f>
        <v>1</v>
      </c>
      <c r="H139" s="178"/>
      <c r="I139" s="191"/>
      <c r="J139" s="178"/>
      <c r="K139" s="178"/>
      <c r="L139" s="178"/>
      <c r="M139" s="178"/>
      <c r="N139" s="160" t="str">
        <f t="shared" si="8"/>
        <v/>
      </c>
      <c r="P139" s="160" t="str">
        <f t="shared" si="9"/>
        <v/>
      </c>
      <c r="Q139" s="160">
        <f t="shared" si="7"/>
        <v>0</v>
      </c>
      <c r="R139" s="160" t="str">
        <f t="shared" si="10"/>
        <v/>
      </c>
      <c r="S139" s="160" t="str">
        <f t="shared" si="11"/>
        <v/>
      </c>
    </row>
    <row r="140" spans="3:19" ht="17.45" customHeight="1" x14ac:dyDescent="0.25">
      <c r="C140" s="188"/>
      <c r="D140" s="189"/>
      <c r="E140" s="178"/>
      <c r="F140" s="178"/>
      <c r="G140" s="190">
        <f>DATOS!$E$13</f>
        <v>1</v>
      </c>
      <c r="H140" s="178"/>
      <c r="I140" s="191"/>
      <c r="J140" s="178"/>
      <c r="K140" s="178"/>
      <c r="L140" s="178"/>
      <c r="M140" s="178"/>
      <c r="N140" s="160" t="str">
        <f t="shared" si="8"/>
        <v/>
      </c>
      <c r="P140" s="160" t="str">
        <f t="shared" si="9"/>
        <v/>
      </c>
      <c r="Q140" s="160">
        <f t="shared" si="7"/>
        <v>0</v>
      </c>
      <c r="R140" s="160" t="str">
        <f t="shared" si="10"/>
        <v/>
      </c>
      <c r="S140" s="160" t="str">
        <f t="shared" si="11"/>
        <v/>
      </c>
    </row>
    <row r="141" spans="3:19" ht="17.45" customHeight="1" x14ac:dyDescent="0.25">
      <c r="C141" s="188"/>
      <c r="D141" s="189"/>
      <c r="E141" s="178"/>
      <c r="F141" s="178"/>
      <c r="G141" s="190">
        <f>DATOS!$E$13</f>
        <v>1</v>
      </c>
      <c r="H141" s="178"/>
      <c r="I141" s="191"/>
      <c r="J141" s="178"/>
      <c r="K141" s="178"/>
      <c r="L141" s="178"/>
      <c r="M141" s="178"/>
      <c r="N141" s="160" t="str">
        <f t="shared" si="8"/>
        <v/>
      </c>
      <c r="P141" s="160" t="str">
        <f t="shared" si="9"/>
        <v/>
      </c>
      <c r="Q141" s="160">
        <f t="shared" si="7"/>
        <v>0</v>
      </c>
      <c r="R141" s="160" t="str">
        <f t="shared" si="10"/>
        <v/>
      </c>
      <c r="S141" s="160" t="str">
        <f t="shared" si="11"/>
        <v/>
      </c>
    </row>
    <row r="142" spans="3:19" ht="17.45" customHeight="1" x14ac:dyDescent="0.25">
      <c r="C142" s="188"/>
      <c r="D142" s="189"/>
      <c r="E142" s="178"/>
      <c r="F142" s="178"/>
      <c r="G142" s="190">
        <f>DATOS!$E$13</f>
        <v>1</v>
      </c>
      <c r="H142" s="178"/>
      <c r="I142" s="191"/>
      <c r="J142" s="178"/>
      <c r="K142" s="178"/>
      <c r="L142" s="178"/>
      <c r="M142" s="178"/>
      <c r="N142" s="160" t="str">
        <f t="shared" si="8"/>
        <v/>
      </c>
      <c r="P142" s="160" t="str">
        <f t="shared" si="9"/>
        <v/>
      </c>
      <c r="Q142" s="160">
        <f t="shared" si="7"/>
        <v>0</v>
      </c>
      <c r="R142" s="160" t="str">
        <f t="shared" si="10"/>
        <v/>
      </c>
      <c r="S142" s="160" t="str">
        <f t="shared" si="11"/>
        <v/>
      </c>
    </row>
    <row r="143" spans="3:19" ht="17.45" customHeight="1" x14ac:dyDescent="0.25">
      <c r="C143" s="188"/>
      <c r="D143" s="189"/>
      <c r="E143" s="178"/>
      <c r="F143" s="178"/>
      <c r="G143" s="190">
        <f>DATOS!$E$13</f>
        <v>1</v>
      </c>
      <c r="H143" s="178"/>
      <c r="I143" s="191"/>
      <c r="J143" s="178"/>
      <c r="K143" s="178"/>
      <c r="L143" s="178"/>
      <c r="M143" s="178"/>
      <c r="N143" s="160" t="str">
        <f t="shared" si="8"/>
        <v/>
      </c>
      <c r="P143" s="160" t="str">
        <f t="shared" si="9"/>
        <v/>
      </c>
      <c r="Q143" s="160">
        <f t="shared" si="7"/>
        <v>0</v>
      </c>
      <c r="R143" s="160" t="str">
        <f t="shared" si="10"/>
        <v/>
      </c>
      <c r="S143" s="160" t="str">
        <f t="shared" si="11"/>
        <v/>
      </c>
    </row>
    <row r="144" spans="3:19" ht="17.45" customHeight="1" x14ac:dyDescent="0.25">
      <c r="C144" s="188"/>
      <c r="D144" s="189"/>
      <c r="E144" s="178"/>
      <c r="F144" s="178"/>
      <c r="G144" s="190">
        <f>DATOS!$E$13</f>
        <v>1</v>
      </c>
      <c r="H144" s="178"/>
      <c r="I144" s="191"/>
      <c r="J144" s="178"/>
      <c r="K144" s="178"/>
      <c r="L144" s="178"/>
      <c r="M144" s="178"/>
      <c r="N144" s="160" t="str">
        <f t="shared" si="8"/>
        <v/>
      </c>
      <c r="P144" s="160" t="str">
        <f t="shared" si="9"/>
        <v/>
      </c>
      <c r="Q144" s="160">
        <f t="shared" si="7"/>
        <v>0</v>
      </c>
      <c r="R144" s="160" t="str">
        <f t="shared" si="10"/>
        <v/>
      </c>
      <c r="S144" s="160" t="str">
        <f t="shared" si="11"/>
        <v/>
      </c>
    </row>
    <row r="145" spans="3:19" ht="17.45" customHeight="1" x14ac:dyDescent="0.25">
      <c r="C145" s="188"/>
      <c r="D145" s="189"/>
      <c r="E145" s="178"/>
      <c r="F145" s="178"/>
      <c r="G145" s="190">
        <f>DATOS!$E$13</f>
        <v>1</v>
      </c>
      <c r="H145" s="178"/>
      <c r="I145" s="191"/>
      <c r="J145" s="178"/>
      <c r="K145" s="178"/>
      <c r="L145" s="178"/>
      <c r="M145" s="178"/>
      <c r="N145" s="160" t="str">
        <f t="shared" si="8"/>
        <v/>
      </c>
      <c r="P145" s="160" t="str">
        <f t="shared" si="9"/>
        <v/>
      </c>
      <c r="Q145" s="160">
        <f t="shared" ref="Q145:Q208" si="12">IF($I145=0%,H145,"")</f>
        <v>0</v>
      </c>
      <c r="R145" s="160" t="str">
        <f t="shared" si="10"/>
        <v/>
      </c>
      <c r="S145" s="160" t="str">
        <f t="shared" si="11"/>
        <v/>
      </c>
    </row>
    <row r="146" spans="3:19" ht="17.45" customHeight="1" x14ac:dyDescent="0.25">
      <c r="C146" s="188"/>
      <c r="D146" s="189"/>
      <c r="E146" s="178"/>
      <c r="F146" s="178"/>
      <c r="G146" s="190">
        <f>DATOS!$E$13</f>
        <v>1</v>
      </c>
      <c r="H146" s="178"/>
      <c r="I146" s="191"/>
      <c r="J146" s="178"/>
      <c r="K146" s="178"/>
      <c r="L146" s="178"/>
      <c r="M146" s="178"/>
      <c r="N146" s="160" t="str">
        <f t="shared" ref="N146:N209" si="13">IF(H146&amp;J146&amp;K146&amp;L146&amp;M146="","",H146+J146+K146-L146-M146)</f>
        <v/>
      </c>
      <c r="P146" s="160" t="str">
        <f t="shared" ref="P146:P209" si="14">IF($I146="E",H146,"")</f>
        <v/>
      </c>
      <c r="Q146" s="160">
        <f t="shared" si="12"/>
        <v>0</v>
      </c>
      <c r="R146" s="160" t="str">
        <f t="shared" ref="R146:R209" si="15">IF(OR($I146=8%,$I146=11%),$J146/$I146,"")</f>
        <v/>
      </c>
      <c r="S146" s="160" t="str">
        <f t="shared" si="11"/>
        <v/>
      </c>
    </row>
    <row r="147" spans="3:19" ht="17.45" customHeight="1" x14ac:dyDescent="0.25">
      <c r="C147" s="188"/>
      <c r="D147" s="189"/>
      <c r="E147" s="178"/>
      <c r="F147" s="178"/>
      <c r="G147" s="190">
        <f>DATOS!$E$13</f>
        <v>1</v>
      </c>
      <c r="H147" s="178"/>
      <c r="I147" s="191"/>
      <c r="J147" s="178"/>
      <c r="K147" s="178"/>
      <c r="L147" s="178"/>
      <c r="M147" s="178"/>
      <c r="N147" s="160" t="str">
        <f t="shared" si="13"/>
        <v/>
      </c>
      <c r="P147" s="160" t="str">
        <f t="shared" si="14"/>
        <v/>
      </c>
      <c r="Q147" s="160">
        <f t="shared" si="12"/>
        <v>0</v>
      </c>
      <c r="R147" s="160" t="str">
        <f t="shared" si="15"/>
        <v/>
      </c>
      <c r="S147" s="160" t="str">
        <f t="shared" ref="S147:S210" si="16">IF(OR($I147=15%,$I147=16%),$J147/$I147,"")</f>
        <v/>
      </c>
    </row>
    <row r="148" spans="3:19" ht="17.45" customHeight="1" x14ac:dyDescent="0.25">
      <c r="C148" s="188"/>
      <c r="D148" s="189"/>
      <c r="E148" s="178"/>
      <c r="F148" s="178"/>
      <c r="G148" s="190">
        <f>DATOS!$E$13</f>
        <v>1</v>
      </c>
      <c r="H148" s="178"/>
      <c r="I148" s="191"/>
      <c r="J148" s="178"/>
      <c r="K148" s="178"/>
      <c r="L148" s="178"/>
      <c r="M148" s="178"/>
      <c r="N148" s="160" t="str">
        <f t="shared" si="13"/>
        <v/>
      </c>
      <c r="P148" s="160" t="str">
        <f t="shared" si="14"/>
        <v/>
      </c>
      <c r="Q148" s="160">
        <f t="shared" si="12"/>
        <v>0</v>
      </c>
      <c r="R148" s="160" t="str">
        <f t="shared" si="15"/>
        <v/>
      </c>
      <c r="S148" s="160" t="str">
        <f t="shared" si="16"/>
        <v/>
      </c>
    </row>
    <row r="149" spans="3:19" ht="17.45" customHeight="1" x14ac:dyDescent="0.25">
      <c r="C149" s="188"/>
      <c r="D149" s="189"/>
      <c r="E149" s="178"/>
      <c r="F149" s="178"/>
      <c r="G149" s="190">
        <f>DATOS!$E$13</f>
        <v>1</v>
      </c>
      <c r="H149" s="178"/>
      <c r="I149" s="191"/>
      <c r="J149" s="178"/>
      <c r="K149" s="178"/>
      <c r="L149" s="178"/>
      <c r="M149" s="178"/>
      <c r="N149" s="160" t="str">
        <f t="shared" si="13"/>
        <v/>
      </c>
      <c r="P149" s="160" t="str">
        <f t="shared" si="14"/>
        <v/>
      </c>
      <c r="Q149" s="160">
        <f t="shared" si="12"/>
        <v>0</v>
      </c>
      <c r="R149" s="160" t="str">
        <f t="shared" si="15"/>
        <v/>
      </c>
      <c r="S149" s="160" t="str">
        <f t="shared" si="16"/>
        <v/>
      </c>
    </row>
    <row r="150" spans="3:19" ht="17.45" customHeight="1" x14ac:dyDescent="0.25">
      <c r="C150" s="188"/>
      <c r="D150" s="189"/>
      <c r="E150" s="178"/>
      <c r="F150" s="178"/>
      <c r="G150" s="190">
        <f>DATOS!$E$13</f>
        <v>1</v>
      </c>
      <c r="H150" s="178"/>
      <c r="I150" s="191"/>
      <c r="J150" s="178"/>
      <c r="K150" s="178"/>
      <c r="L150" s="178"/>
      <c r="M150" s="178"/>
      <c r="N150" s="160" t="str">
        <f t="shared" si="13"/>
        <v/>
      </c>
      <c r="P150" s="160" t="str">
        <f t="shared" si="14"/>
        <v/>
      </c>
      <c r="Q150" s="160">
        <f t="shared" si="12"/>
        <v>0</v>
      </c>
      <c r="R150" s="160" t="str">
        <f t="shared" si="15"/>
        <v/>
      </c>
      <c r="S150" s="160" t="str">
        <f t="shared" si="16"/>
        <v/>
      </c>
    </row>
    <row r="151" spans="3:19" ht="17.45" customHeight="1" x14ac:dyDescent="0.25">
      <c r="C151" s="188"/>
      <c r="D151" s="189"/>
      <c r="E151" s="178"/>
      <c r="F151" s="178"/>
      <c r="G151" s="190">
        <f>DATOS!$E$13</f>
        <v>1</v>
      </c>
      <c r="H151" s="178"/>
      <c r="I151" s="191"/>
      <c r="J151" s="178"/>
      <c r="K151" s="178"/>
      <c r="L151" s="178"/>
      <c r="M151" s="178"/>
      <c r="N151" s="160" t="str">
        <f t="shared" si="13"/>
        <v/>
      </c>
      <c r="P151" s="160" t="str">
        <f t="shared" si="14"/>
        <v/>
      </c>
      <c r="Q151" s="160">
        <f t="shared" si="12"/>
        <v>0</v>
      </c>
      <c r="R151" s="160" t="str">
        <f t="shared" si="15"/>
        <v/>
      </c>
      <c r="S151" s="160" t="str">
        <f t="shared" si="16"/>
        <v/>
      </c>
    </row>
    <row r="152" spans="3:19" ht="17.45" customHeight="1" x14ac:dyDescent="0.25">
      <c r="C152" s="188"/>
      <c r="D152" s="189"/>
      <c r="E152" s="178"/>
      <c r="F152" s="178"/>
      <c r="G152" s="190">
        <f>DATOS!$E$13</f>
        <v>1</v>
      </c>
      <c r="H152" s="178"/>
      <c r="I152" s="191"/>
      <c r="J152" s="178"/>
      <c r="K152" s="178"/>
      <c r="L152" s="178"/>
      <c r="M152" s="178"/>
      <c r="N152" s="160" t="str">
        <f t="shared" si="13"/>
        <v/>
      </c>
      <c r="P152" s="160" t="str">
        <f t="shared" si="14"/>
        <v/>
      </c>
      <c r="Q152" s="160">
        <f t="shared" si="12"/>
        <v>0</v>
      </c>
      <c r="R152" s="160" t="str">
        <f t="shared" si="15"/>
        <v/>
      </c>
      <c r="S152" s="160" t="str">
        <f t="shared" si="16"/>
        <v/>
      </c>
    </row>
    <row r="153" spans="3:19" ht="17.45" customHeight="1" x14ac:dyDescent="0.25">
      <c r="C153" s="188"/>
      <c r="D153" s="189"/>
      <c r="E153" s="178"/>
      <c r="F153" s="178"/>
      <c r="G153" s="190">
        <f>DATOS!$E$13</f>
        <v>1</v>
      </c>
      <c r="H153" s="178"/>
      <c r="I153" s="191"/>
      <c r="J153" s="178"/>
      <c r="K153" s="178"/>
      <c r="L153" s="178"/>
      <c r="M153" s="178"/>
      <c r="N153" s="160" t="str">
        <f t="shared" si="13"/>
        <v/>
      </c>
      <c r="P153" s="160" t="str">
        <f t="shared" si="14"/>
        <v/>
      </c>
      <c r="Q153" s="160">
        <f t="shared" si="12"/>
        <v>0</v>
      </c>
      <c r="R153" s="160" t="str">
        <f t="shared" si="15"/>
        <v/>
      </c>
      <c r="S153" s="160" t="str">
        <f t="shared" si="16"/>
        <v/>
      </c>
    </row>
    <row r="154" spans="3:19" ht="17.45" customHeight="1" x14ac:dyDescent="0.25">
      <c r="C154" s="188"/>
      <c r="D154" s="189"/>
      <c r="E154" s="178"/>
      <c r="F154" s="178"/>
      <c r="G154" s="190">
        <f>DATOS!$E$13</f>
        <v>1</v>
      </c>
      <c r="H154" s="178"/>
      <c r="I154" s="191"/>
      <c r="J154" s="178"/>
      <c r="K154" s="178"/>
      <c r="L154" s="178"/>
      <c r="M154" s="178"/>
      <c r="N154" s="160" t="str">
        <f t="shared" si="13"/>
        <v/>
      </c>
      <c r="P154" s="160" t="str">
        <f t="shared" si="14"/>
        <v/>
      </c>
      <c r="Q154" s="160">
        <f t="shared" si="12"/>
        <v>0</v>
      </c>
      <c r="R154" s="160" t="str">
        <f t="shared" si="15"/>
        <v/>
      </c>
      <c r="S154" s="160" t="str">
        <f t="shared" si="16"/>
        <v/>
      </c>
    </row>
    <row r="155" spans="3:19" ht="17.45" customHeight="1" x14ac:dyDescent="0.25">
      <c r="C155" s="188"/>
      <c r="D155" s="189"/>
      <c r="E155" s="178"/>
      <c r="F155" s="178"/>
      <c r="G155" s="190">
        <f>DATOS!$E$13</f>
        <v>1</v>
      </c>
      <c r="H155" s="178"/>
      <c r="I155" s="191"/>
      <c r="J155" s="178"/>
      <c r="K155" s="178"/>
      <c r="L155" s="178"/>
      <c r="M155" s="178"/>
      <c r="N155" s="160" t="str">
        <f t="shared" si="13"/>
        <v/>
      </c>
      <c r="P155" s="160" t="str">
        <f t="shared" si="14"/>
        <v/>
      </c>
      <c r="Q155" s="160">
        <f t="shared" si="12"/>
        <v>0</v>
      </c>
      <c r="R155" s="160" t="str">
        <f t="shared" si="15"/>
        <v/>
      </c>
      <c r="S155" s="160" t="str">
        <f t="shared" si="16"/>
        <v/>
      </c>
    </row>
    <row r="156" spans="3:19" ht="17.45" customHeight="1" x14ac:dyDescent="0.25">
      <c r="C156" s="188"/>
      <c r="D156" s="189"/>
      <c r="E156" s="178"/>
      <c r="F156" s="178"/>
      <c r="G156" s="190">
        <f>DATOS!$E$13</f>
        <v>1</v>
      </c>
      <c r="H156" s="178"/>
      <c r="I156" s="191"/>
      <c r="J156" s="178"/>
      <c r="K156" s="178"/>
      <c r="L156" s="178"/>
      <c r="M156" s="178"/>
      <c r="N156" s="160" t="str">
        <f t="shared" si="13"/>
        <v/>
      </c>
      <c r="P156" s="160" t="str">
        <f t="shared" si="14"/>
        <v/>
      </c>
      <c r="Q156" s="160">
        <f t="shared" si="12"/>
        <v>0</v>
      </c>
      <c r="R156" s="160" t="str">
        <f t="shared" si="15"/>
        <v/>
      </c>
      <c r="S156" s="160" t="str">
        <f t="shared" si="16"/>
        <v/>
      </c>
    </row>
    <row r="157" spans="3:19" ht="17.45" customHeight="1" x14ac:dyDescent="0.25">
      <c r="C157" s="188"/>
      <c r="D157" s="189"/>
      <c r="E157" s="178"/>
      <c r="F157" s="178"/>
      <c r="G157" s="190">
        <f>DATOS!$E$13</f>
        <v>1</v>
      </c>
      <c r="H157" s="178"/>
      <c r="I157" s="191"/>
      <c r="J157" s="178"/>
      <c r="K157" s="178"/>
      <c r="L157" s="178"/>
      <c r="M157" s="178"/>
      <c r="N157" s="160" t="str">
        <f t="shared" si="13"/>
        <v/>
      </c>
      <c r="P157" s="160" t="str">
        <f t="shared" si="14"/>
        <v/>
      </c>
      <c r="Q157" s="160">
        <f t="shared" si="12"/>
        <v>0</v>
      </c>
      <c r="R157" s="160" t="str">
        <f t="shared" si="15"/>
        <v/>
      </c>
      <c r="S157" s="160" t="str">
        <f t="shared" si="16"/>
        <v/>
      </c>
    </row>
    <row r="158" spans="3:19" ht="17.45" customHeight="1" x14ac:dyDescent="0.25">
      <c r="C158" s="188"/>
      <c r="D158" s="189"/>
      <c r="E158" s="178"/>
      <c r="F158" s="178"/>
      <c r="G158" s="190">
        <f>DATOS!$E$13</f>
        <v>1</v>
      </c>
      <c r="H158" s="178"/>
      <c r="I158" s="191"/>
      <c r="J158" s="178"/>
      <c r="K158" s="178"/>
      <c r="L158" s="178"/>
      <c r="M158" s="178"/>
      <c r="N158" s="160" t="str">
        <f t="shared" si="13"/>
        <v/>
      </c>
      <c r="P158" s="160" t="str">
        <f t="shared" si="14"/>
        <v/>
      </c>
      <c r="Q158" s="160">
        <f t="shared" si="12"/>
        <v>0</v>
      </c>
      <c r="R158" s="160" t="str">
        <f t="shared" si="15"/>
        <v/>
      </c>
      <c r="S158" s="160" t="str">
        <f t="shared" si="16"/>
        <v/>
      </c>
    </row>
    <row r="159" spans="3:19" ht="17.45" customHeight="1" x14ac:dyDescent="0.25">
      <c r="C159" s="188"/>
      <c r="D159" s="189"/>
      <c r="E159" s="178"/>
      <c r="F159" s="178"/>
      <c r="G159" s="190">
        <f>DATOS!$E$13</f>
        <v>1</v>
      </c>
      <c r="H159" s="178"/>
      <c r="I159" s="191"/>
      <c r="J159" s="178"/>
      <c r="K159" s="178"/>
      <c r="L159" s="178"/>
      <c r="M159" s="178"/>
      <c r="N159" s="160" t="str">
        <f t="shared" si="13"/>
        <v/>
      </c>
      <c r="P159" s="160" t="str">
        <f t="shared" si="14"/>
        <v/>
      </c>
      <c r="Q159" s="160">
        <f t="shared" si="12"/>
        <v>0</v>
      </c>
      <c r="R159" s="160" t="str">
        <f t="shared" si="15"/>
        <v/>
      </c>
      <c r="S159" s="160" t="str">
        <f t="shared" si="16"/>
        <v/>
      </c>
    </row>
    <row r="160" spans="3:19" ht="17.45" customHeight="1" x14ac:dyDescent="0.25">
      <c r="C160" s="188"/>
      <c r="D160" s="189"/>
      <c r="E160" s="178"/>
      <c r="F160" s="178"/>
      <c r="G160" s="190">
        <f>DATOS!$E$13</f>
        <v>1</v>
      </c>
      <c r="H160" s="178"/>
      <c r="I160" s="191"/>
      <c r="J160" s="178"/>
      <c r="K160" s="178"/>
      <c r="L160" s="178"/>
      <c r="M160" s="178"/>
      <c r="N160" s="160" t="str">
        <f t="shared" si="13"/>
        <v/>
      </c>
      <c r="P160" s="160" t="str">
        <f t="shared" si="14"/>
        <v/>
      </c>
      <c r="Q160" s="160">
        <f t="shared" si="12"/>
        <v>0</v>
      </c>
      <c r="R160" s="160" t="str">
        <f t="shared" si="15"/>
        <v/>
      </c>
      <c r="S160" s="160" t="str">
        <f t="shared" si="16"/>
        <v/>
      </c>
    </row>
    <row r="161" spans="3:19" ht="17.45" customHeight="1" x14ac:dyDescent="0.25">
      <c r="C161" s="188"/>
      <c r="D161" s="189"/>
      <c r="E161" s="178"/>
      <c r="F161" s="178"/>
      <c r="G161" s="190">
        <f>DATOS!$E$13</f>
        <v>1</v>
      </c>
      <c r="H161" s="178"/>
      <c r="I161" s="191"/>
      <c r="J161" s="178"/>
      <c r="K161" s="178"/>
      <c r="L161" s="178"/>
      <c r="M161" s="178"/>
      <c r="N161" s="160" t="str">
        <f t="shared" si="13"/>
        <v/>
      </c>
      <c r="P161" s="160" t="str">
        <f t="shared" si="14"/>
        <v/>
      </c>
      <c r="Q161" s="160">
        <f t="shared" si="12"/>
        <v>0</v>
      </c>
      <c r="R161" s="160" t="str">
        <f t="shared" si="15"/>
        <v/>
      </c>
      <c r="S161" s="160" t="str">
        <f t="shared" si="16"/>
        <v/>
      </c>
    </row>
    <row r="162" spans="3:19" ht="17.45" customHeight="1" x14ac:dyDescent="0.25">
      <c r="C162" s="188"/>
      <c r="D162" s="189"/>
      <c r="E162" s="178"/>
      <c r="F162" s="178"/>
      <c r="G162" s="190">
        <f>DATOS!$E$13</f>
        <v>1</v>
      </c>
      <c r="H162" s="178"/>
      <c r="I162" s="191"/>
      <c r="J162" s="178"/>
      <c r="K162" s="178"/>
      <c r="L162" s="178"/>
      <c r="M162" s="178"/>
      <c r="N162" s="160" t="str">
        <f t="shared" si="13"/>
        <v/>
      </c>
      <c r="P162" s="160" t="str">
        <f t="shared" si="14"/>
        <v/>
      </c>
      <c r="Q162" s="160">
        <f t="shared" si="12"/>
        <v>0</v>
      </c>
      <c r="R162" s="160" t="str">
        <f t="shared" si="15"/>
        <v/>
      </c>
      <c r="S162" s="160" t="str">
        <f t="shared" si="16"/>
        <v/>
      </c>
    </row>
    <row r="163" spans="3:19" ht="17.45" customHeight="1" x14ac:dyDescent="0.25">
      <c r="C163" s="188"/>
      <c r="D163" s="189"/>
      <c r="E163" s="178"/>
      <c r="F163" s="178"/>
      <c r="G163" s="190">
        <f>DATOS!$E$13</f>
        <v>1</v>
      </c>
      <c r="H163" s="178"/>
      <c r="I163" s="191"/>
      <c r="J163" s="178"/>
      <c r="K163" s="178"/>
      <c r="L163" s="178"/>
      <c r="M163" s="178"/>
      <c r="N163" s="160" t="str">
        <f t="shared" si="13"/>
        <v/>
      </c>
      <c r="P163" s="160" t="str">
        <f t="shared" si="14"/>
        <v/>
      </c>
      <c r="Q163" s="160">
        <f t="shared" si="12"/>
        <v>0</v>
      </c>
      <c r="R163" s="160" t="str">
        <f t="shared" si="15"/>
        <v/>
      </c>
      <c r="S163" s="160" t="str">
        <f t="shared" si="16"/>
        <v/>
      </c>
    </row>
    <row r="164" spans="3:19" ht="17.45" customHeight="1" x14ac:dyDescent="0.25">
      <c r="C164" s="188"/>
      <c r="D164" s="189"/>
      <c r="E164" s="178"/>
      <c r="F164" s="178"/>
      <c r="G164" s="190">
        <f>DATOS!$E$13</f>
        <v>1</v>
      </c>
      <c r="H164" s="178"/>
      <c r="I164" s="191"/>
      <c r="J164" s="178"/>
      <c r="K164" s="178"/>
      <c r="L164" s="178"/>
      <c r="M164" s="178"/>
      <c r="N164" s="160" t="str">
        <f t="shared" si="13"/>
        <v/>
      </c>
      <c r="P164" s="160" t="str">
        <f t="shared" si="14"/>
        <v/>
      </c>
      <c r="Q164" s="160">
        <f t="shared" si="12"/>
        <v>0</v>
      </c>
      <c r="R164" s="160" t="str">
        <f t="shared" si="15"/>
        <v/>
      </c>
      <c r="S164" s="160" t="str">
        <f t="shared" si="16"/>
        <v/>
      </c>
    </row>
    <row r="165" spans="3:19" ht="17.45" customHeight="1" x14ac:dyDescent="0.25">
      <c r="C165" s="188"/>
      <c r="D165" s="189"/>
      <c r="E165" s="178"/>
      <c r="F165" s="178"/>
      <c r="G165" s="190">
        <f>DATOS!$E$13</f>
        <v>1</v>
      </c>
      <c r="H165" s="178"/>
      <c r="I165" s="191"/>
      <c r="J165" s="178"/>
      <c r="K165" s="178"/>
      <c r="L165" s="178"/>
      <c r="M165" s="178"/>
      <c r="N165" s="160" t="str">
        <f t="shared" si="13"/>
        <v/>
      </c>
      <c r="P165" s="160" t="str">
        <f t="shared" si="14"/>
        <v/>
      </c>
      <c r="Q165" s="160">
        <f t="shared" si="12"/>
        <v>0</v>
      </c>
      <c r="R165" s="160" t="str">
        <f t="shared" si="15"/>
        <v/>
      </c>
      <c r="S165" s="160" t="str">
        <f t="shared" si="16"/>
        <v/>
      </c>
    </row>
    <row r="166" spans="3:19" ht="17.45" customHeight="1" x14ac:dyDescent="0.25">
      <c r="C166" s="188"/>
      <c r="D166" s="189"/>
      <c r="E166" s="178"/>
      <c r="F166" s="178"/>
      <c r="G166" s="190">
        <f>DATOS!$E$13</f>
        <v>1</v>
      </c>
      <c r="H166" s="178"/>
      <c r="I166" s="191"/>
      <c r="J166" s="178"/>
      <c r="K166" s="178"/>
      <c r="L166" s="178"/>
      <c r="M166" s="178"/>
      <c r="N166" s="160" t="str">
        <f t="shared" si="13"/>
        <v/>
      </c>
      <c r="P166" s="160" t="str">
        <f t="shared" si="14"/>
        <v/>
      </c>
      <c r="Q166" s="160">
        <f t="shared" si="12"/>
        <v>0</v>
      </c>
      <c r="R166" s="160" t="str">
        <f t="shared" si="15"/>
        <v/>
      </c>
      <c r="S166" s="160" t="str">
        <f t="shared" si="16"/>
        <v/>
      </c>
    </row>
    <row r="167" spans="3:19" ht="17.45" customHeight="1" x14ac:dyDescent="0.25">
      <c r="C167" s="188"/>
      <c r="D167" s="189"/>
      <c r="E167" s="178"/>
      <c r="F167" s="178"/>
      <c r="G167" s="190">
        <f>DATOS!$E$13</f>
        <v>1</v>
      </c>
      <c r="H167" s="178"/>
      <c r="I167" s="191"/>
      <c r="J167" s="178"/>
      <c r="K167" s="178"/>
      <c r="L167" s="178"/>
      <c r="M167" s="178"/>
      <c r="N167" s="160" t="str">
        <f t="shared" si="13"/>
        <v/>
      </c>
      <c r="P167" s="160" t="str">
        <f t="shared" si="14"/>
        <v/>
      </c>
      <c r="Q167" s="160">
        <f t="shared" si="12"/>
        <v>0</v>
      </c>
      <c r="R167" s="160" t="str">
        <f t="shared" si="15"/>
        <v/>
      </c>
      <c r="S167" s="160" t="str">
        <f t="shared" si="16"/>
        <v/>
      </c>
    </row>
    <row r="168" spans="3:19" ht="17.45" customHeight="1" x14ac:dyDescent="0.25">
      <c r="C168" s="188"/>
      <c r="D168" s="189"/>
      <c r="E168" s="178"/>
      <c r="F168" s="178"/>
      <c r="G168" s="190">
        <f>DATOS!$E$13</f>
        <v>1</v>
      </c>
      <c r="H168" s="178"/>
      <c r="I168" s="191"/>
      <c r="J168" s="178"/>
      <c r="K168" s="178"/>
      <c r="L168" s="178"/>
      <c r="M168" s="178"/>
      <c r="N168" s="160" t="str">
        <f t="shared" si="13"/>
        <v/>
      </c>
      <c r="P168" s="160" t="str">
        <f t="shared" si="14"/>
        <v/>
      </c>
      <c r="Q168" s="160">
        <f t="shared" si="12"/>
        <v>0</v>
      </c>
      <c r="R168" s="160" t="str">
        <f t="shared" si="15"/>
        <v/>
      </c>
      <c r="S168" s="160" t="str">
        <f t="shared" si="16"/>
        <v/>
      </c>
    </row>
    <row r="169" spans="3:19" ht="17.45" customHeight="1" x14ac:dyDescent="0.25">
      <c r="C169" s="188"/>
      <c r="D169" s="189"/>
      <c r="E169" s="178"/>
      <c r="F169" s="178"/>
      <c r="G169" s="190">
        <f>DATOS!$E$13</f>
        <v>1</v>
      </c>
      <c r="H169" s="178"/>
      <c r="I169" s="191"/>
      <c r="J169" s="178"/>
      <c r="K169" s="178"/>
      <c r="L169" s="178"/>
      <c r="M169" s="178"/>
      <c r="N169" s="160" t="str">
        <f t="shared" si="13"/>
        <v/>
      </c>
      <c r="P169" s="160" t="str">
        <f t="shared" si="14"/>
        <v/>
      </c>
      <c r="Q169" s="160">
        <f t="shared" si="12"/>
        <v>0</v>
      </c>
      <c r="R169" s="160" t="str">
        <f t="shared" si="15"/>
        <v/>
      </c>
      <c r="S169" s="160" t="str">
        <f t="shared" si="16"/>
        <v/>
      </c>
    </row>
    <row r="170" spans="3:19" ht="17.45" customHeight="1" x14ac:dyDescent="0.25">
      <c r="C170" s="188"/>
      <c r="D170" s="189"/>
      <c r="E170" s="178"/>
      <c r="F170" s="178"/>
      <c r="G170" s="190">
        <f>DATOS!$E$13</f>
        <v>1</v>
      </c>
      <c r="H170" s="178"/>
      <c r="I170" s="191"/>
      <c r="J170" s="178"/>
      <c r="K170" s="178"/>
      <c r="L170" s="178"/>
      <c r="M170" s="178"/>
      <c r="N170" s="160" t="str">
        <f t="shared" si="13"/>
        <v/>
      </c>
      <c r="P170" s="160" t="str">
        <f t="shared" si="14"/>
        <v/>
      </c>
      <c r="Q170" s="160">
        <f t="shared" si="12"/>
        <v>0</v>
      </c>
      <c r="R170" s="160" t="str">
        <f t="shared" si="15"/>
        <v/>
      </c>
      <c r="S170" s="160" t="str">
        <f t="shared" si="16"/>
        <v/>
      </c>
    </row>
    <row r="171" spans="3:19" ht="17.45" customHeight="1" x14ac:dyDescent="0.25">
      <c r="C171" s="188"/>
      <c r="D171" s="189"/>
      <c r="E171" s="178"/>
      <c r="F171" s="178"/>
      <c r="G171" s="190">
        <f>DATOS!$E$13</f>
        <v>1</v>
      </c>
      <c r="H171" s="178"/>
      <c r="I171" s="191"/>
      <c r="J171" s="178"/>
      <c r="K171" s="178"/>
      <c r="L171" s="178"/>
      <c r="M171" s="178"/>
      <c r="N171" s="160" t="str">
        <f t="shared" si="13"/>
        <v/>
      </c>
      <c r="P171" s="160" t="str">
        <f t="shared" si="14"/>
        <v/>
      </c>
      <c r="Q171" s="160">
        <f t="shared" si="12"/>
        <v>0</v>
      </c>
      <c r="R171" s="160" t="str">
        <f t="shared" si="15"/>
        <v/>
      </c>
      <c r="S171" s="160" t="str">
        <f t="shared" si="16"/>
        <v/>
      </c>
    </row>
    <row r="172" spans="3:19" ht="17.45" customHeight="1" x14ac:dyDescent="0.25">
      <c r="C172" s="188"/>
      <c r="D172" s="189"/>
      <c r="E172" s="178"/>
      <c r="F172" s="178"/>
      <c r="G172" s="190">
        <f>DATOS!$E$13</f>
        <v>1</v>
      </c>
      <c r="H172" s="178"/>
      <c r="I172" s="191"/>
      <c r="J172" s="178"/>
      <c r="K172" s="178"/>
      <c r="L172" s="178"/>
      <c r="M172" s="178"/>
      <c r="N172" s="160" t="str">
        <f t="shared" si="13"/>
        <v/>
      </c>
      <c r="P172" s="160" t="str">
        <f t="shared" si="14"/>
        <v/>
      </c>
      <c r="Q172" s="160">
        <f t="shared" si="12"/>
        <v>0</v>
      </c>
      <c r="R172" s="160" t="str">
        <f t="shared" si="15"/>
        <v/>
      </c>
      <c r="S172" s="160" t="str">
        <f t="shared" si="16"/>
        <v/>
      </c>
    </row>
    <row r="173" spans="3:19" ht="17.45" customHeight="1" x14ac:dyDescent="0.25">
      <c r="C173" s="188"/>
      <c r="D173" s="189"/>
      <c r="E173" s="178"/>
      <c r="F173" s="178"/>
      <c r="G173" s="190">
        <f>DATOS!$E$13</f>
        <v>1</v>
      </c>
      <c r="H173" s="178"/>
      <c r="I173" s="191"/>
      <c r="J173" s="178"/>
      <c r="K173" s="178"/>
      <c r="L173" s="178"/>
      <c r="M173" s="178"/>
      <c r="N173" s="160" t="str">
        <f t="shared" si="13"/>
        <v/>
      </c>
      <c r="P173" s="160" t="str">
        <f t="shared" si="14"/>
        <v/>
      </c>
      <c r="Q173" s="160">
        <f t="shared" si="12"/>
        <v>0</v>
      </c>
      <c r="R173" s="160" t="str">
        <f t="shared" si="15"/>
        <v/>
      </c>
      <c r="S173" s="160" t="str">
        <f t="shared" si="16"/>
        <v/>
      </c>
    </row>
    <row r="174" spans="3:19" ht="17.45" customHeight="1" x14ac:dyDescent="0.25">
      <c r="C174" s="188"/>
      <c r="D174" s="189"/>
      <c r="E174" s="178"/>
      <c r="F174" s="178"/>
      <c r="G174" s="190">
        <f>DATOS!$E$13</f>
        <v>1</v>
      </c>
      <c r="H174" s="178"/>
      <c r="I174" s="191"/>
      <c r="J174" s="178"/>
      <c r="K174" s="178"/>
      <c r="L174" s="178"/>
      <c r="M174" s="178"/>
      <c r="N174" s="160" t="str">
        <f t="shared" si="13"/>
        <v/>
      </c>
      <c r="P174" s="160" t="str">
        <f t="shared" si="14"/>
        <v/>
      </c>
      <c r="Q174" s="160">
        <f t="shared" si="12"/>
        <v>0</v>
      </c>
      <c r="R174" s="160" t="str">
        <f t="shared" si="15"/>
        <v/>
      </c>
      <c r="S174" s="160" t="str">
        <f t="shared" si="16"/>
        <v/>
      </c>
    </row>
    <row r="175" spans="3:19" ht="17.45" customHeight="1" x14ac:dyDescent="0.25">
      <c r="C175" s="188"/>
      <c r="D175" s="189"/>
      <c r="E175" s="178"/>
      <c r="F175" s="178"/>
      <c r="G175" s="190">
        <f>DATOS!$E$13</f>
        <v>1</v>
      </c>
      <c r="H175" s="178"/>
      <c r="I175" s="191"/>
      <c r="J175" s="178"/>
      <c r="K175" s="178"/>
      <c r="L175" s="178"/>
      <c r="M175" s="178"/>
      <c r="N175" s="160" t="str">
        <f t="shared" si="13"/>
        <v/>
      </c>
      <c r="P175" s="160" t="str">
        <f t="shared" si="14"/>
        <v/>
      </c>
      <c r="Q175" s="160">
        <f t="shared" si="12"/>
        <v>0</v>
      </c>
      <c r="R175" s="160" t="str">
        <f t="shared" si="15"/>
        <v/>
      </c>
      <c r="S175" s="160" t="str">
        <f t="shared" si="16"/>
        <v/>
      </c>
    </row>
    <row r="176" spans="3:19" ht="17.45" customHeight="1" x14ac:dyDescent="0.25">
      <c r="C176" s="188"/>
      <c r="D176" s="189"/>
      <c r="E176" s="178"/>
      <c r="F176" s="178"/>
      <c r="G176" s="190">
        <f>DATOS!$E$13</f>
        <v>1</v>
      </c>
      <c r="H176" s="178"/>
      <c r="I176" s="191"/>
      <c r="J176" s="178"/>
      <c r="K176" s="178"/>
      <c r="L176" s="178"/>
      <c r="M176" s="178"/>
      <c r="N176" s="160" t="str">
        <f t="shared" si="13"/>
        <v/>
      </c>
      <c r="P176" s="160" t="str">
        <f t="shared" si="14"/>
        <v/>
      </c>
      <c r="Q176" s="160">
        <f t="shared" si="12"/>
        <v>0</v>
      </c>
      <c r="R176" s="160" t="str">
        <f t="shared" si="15"/>
        <v/>
      </c>
      <c r="S176" s="160" t="str">
        <f t="shared" si="16"/>
        <v/>
      </c>
    </row>
    <row r="177" spans="3:19" ht="17.45" customHeight="1" x14ac:dyDescent="0.25">
      <c r="C177" s="188"/>
      <c r="D177" s="189"/>
      <c r="E177" s="178"/>
      <c r="F177" s="178"/>
      <c r="G177" s="190">
        <f>DATOS!$E$13</f>
        <v>1</v>
      </c>
      <c r="H177" s="178"/>
      <c r="I177" s="191"/>
      <c r="J177" s="178"/>
      <c r="K177" s="178"/>
      <c r="L177" s="178"/>
      <c r="M177" s="178"/>
      <c r="N177" s="160" t="str">
        <f t="shared" si="13"/>
        <v/>
      </c>
      <c r="P177" s="160" t="str">
        <f t="shared" si="14"/>
        <v/>
      </c>
      <c r="Q177" s="160">
        <f t="shared" si="12"/>
        <v>0</v>
      </c>
      <c r="R177" s="160" t="str">
        <f t="shared" si="15"/>
        <v/>
      </c>
      <c r="S177" s="160" t="str">
        <f t="shared" si="16"/>
        <v/>
      </c>
    </row>
    <row r="178" spans="3:19" ht="17.45" customHeight="1" x14ac:dyDescent="0.25">
      <c r="C178" s="188"/>
      <c r="D178" s="189"/>
      <c r="E178" s="178"/>
      <c r="F178" s="178"/>
      <c r="G178" s="190">
        <f>DATOS!$E$13</f>
        <v>1</v>
      </c>
      <c r="H178" s="178"/>
      <c r="I178" s="191"/>
      <c r="J178" s="178"/>
      <c r="K178" s="178"/>
      <c r="L178" s="178"/>
      <c r="M178" s="178"/>
      <c r="N178" s="160" t="str">
        <f t="shared" si="13"/>
        <v/>
      </c>
      <c r="P178" s="160" t="str">
        <f t="shared" si="14"/>
        <v/>
      </c>
      <c r="Q178" s="160">
        <f t="shared" si="12"/>
        <v>0</v>
      </c>
      <c r="R178" s="160" t="str">
        <f t="shared" si="15"/>
        <v/>
      </c>
      <c r="S178" s="160" t="str">
        <f t="shared" si="16"/>
        <v/>
      </c>
    </row>
    <row r="179" spans="3:19" ht="17.45" customHeight="1" x14ac:dyDescent="0.25">
      <c r="C179" s="188"/>
      <c r="D179" s="189"/>
      <c r="E179" s="178"/>
      <c r="F179" s="178"/>
      <c r="G179" s="190">
        <f>DATOS!$E$13</f>
        <v>1</v>
      </c>
      <c r="H179" s="178"/>
      <c r="I179" s="191"/>
      <c r="J179" s="178"/>
      <c r="K179" s="178"/>
      <c r="L179" s="178"/>
      <c r="M179" s="178"/>
      <c r="N179" s="160" t="str">
        <f t="shared" si="13"/>
        <v/>
      </c>
      <c r="P179" s="160" t="str">
        <f t="shared" si="14"/>
        <v/>
      </c>
      <c r="Q179" s="160">
        <f t="shared" si="12"/>
        <v>0</v>
      </c>
      <c r="R179" s="160" t="str">
        <f t="shared" si="15"/>
        <v/>
      </c>
      <c r="S179" s="160" t="str">
        <f t="shared" si="16"/>
        <v/>
      </c>
    </row>
    <row r="180" spans="3:19" ht="17.45" customHeight="1" x14ac:dyDescent="0.25">
      <c r="C180" s="188"/>
      <c r="D180" s="189"/>
      <c r="E180" s="178"/>
      <c r="F180" s="178"/>
      <c r="G180" s="190">
        <f>DATOS!$E$13</f>
        <v>1</v>
      </c>
      <c r="H180" s="178"/>
      <c r="I180" s="191"/>
      <c r="J180" s="178"/>
      <c r="K180" s="178"/>
      <c r="L180" s="178"/>
      <c r="M180" s="178"/>
      <c r="N180" s="160" t="str">
        <f t="shared" si="13"/>
        <v/>
      </c>
      <c r="P180" s="160" t="str">
        <f t="shared" si="14"/>
        <v/>
      </c>
      <c r="Q180" s="160">
        <f t="shared" si="12"/>
        <v>0</v>
      </c>
      <c r="R180" s="160" t="str">
        <f t="shared" si="15"/>
        <v/>
      </c>
      <c r="S180" s="160" t="str">
        <f t="shared" si="16"/>
        <v/>
      </c>
    </row>
    <row r="181" spans="3:19" ht="17.45" customHeight="1" x14ac:dyDescent="0.25">
      <c r="C181" s="188"/>
      <c r="D181" s="189"/>
      <c r="E181" s="178"/>
      <c r="F181" s="178"/>
      <c r="G181" s="190">
        <f>DATOS!$E$13</f>
        <v>1</v>
      </c>
      <c r="H181" s="178"/>
      <c r="I181" s="191"/>
      <c r="J181" s="178"/>
      <c r="K181" s="178"/>
      <c r="L181" s="178"/>
      <c r="M181" s="178"/>
      <c r="N181" s="160" t="str">
        <f t="shared" si="13"/>
        <v/>
      </c>
      <c r="P181" s="160" t="str">
        <f t="shared" si="14"/>
        <v/>
      </c>
      <c r="Q181" s="160">
        <f t="shared" si="12"/>
        <v>0</v>
      </c>
      <c r="R181" s="160" t="str">
        <f t="shared" si="15"/>
        <v/>
      </c>
      <c r="S181" s="160" t="str">
        <f t="shared" si="16"/>
        <v/>
      </c>
    </row>
    <row r="182" spans="3:19" ht="17.45" customHeight="1" x14ac:dyDescent="0.25">
      <c r="C182" s="188"/>
      <c r="D182" s="189"/>
      <c r="E182" s="178"/>
      <c r="F182" s="178"/>
      <c r="G182" s="190">
        <f>DATOS!$E$13</f>
        <v>1</v>
      </c>
      <c r="H182" s="178"/>
      <c r="I182" s="191"/>
      <c r="J182" s="178"/>
      <c r="K182" s="178"/>
      <c r="L182" s="178"/>
      <c r="M182" s="178"/>
      <c r="N182" s="160" t="str">
        <f t="shared" si="13"/>
        <v/>
      </c>
      <c r="P182" s="160" t="str">
        <f t="shared" si="14"/>
        <v/>
      </c>
      <c r="Q182" s="160">
        <f t="shared" si="12"/>
        <v>0</v>
      </c>
      <c r="R182" s="160" t="str">
        <f t="shared" si="15"/>
        <v/>
      </c>
      <c r="S182" s="160" t="str">
        <f t="shared" si="16"/>
        <v/>
      </c>
    </row>
    <row r="183" spans="3:19" ht="17.45" customHeight="1" x14ac:dyDescent="0.25">
      <c r="C183" s="188"/>
      <c r="D183" s="189"/>
      <c r="E183" s="178"/>
      <c r="F183" s="178"/>
      <c r="G183" s="190">
        <f>DATOS!$E$13</f>
        <v>1</v>
      </c>
      <c r="H183" s="178"/>
      <c r="I183" s="191"/>
      <c r="J183" s="178"/>
      <c r="K183" s="178"/>
      <c r="L183" s="178"/>
      <c r="M183" s="178"/>
      <c r="N183" s="160" t="str">
        <f t="shared" si="13"/>
        <v/>
      </c>
      <c r="P183" s="160" t="str">
        <f t="shared" si="14"/>
        <v/>
      </c>
      <c r="Q183" s="160">
        <f t="shared" si="12"/>
        <v>0</v>
      </c>
      <c r="R183" s="160" t="str">
        <f t="shared" si="15"/>
        <v/>
      </c>
      <c r="S183" s="160" t="str">
        <f t="shared" si="16"/>
        <v/>
      </c>
    </row>
    <row r="184" spans="3:19" ht="17.45" customHeight="1" x14ac:dyDescent="0.25">
      <c r="C184" s="188"/>
      <c r="D184" s="189"/>
      <c r="E184" s="178"/>
      <c r="F184" s="178"/>
      <c r="G184" s="190">
        <f>DATOS!$E$13</f>
        <v>1</v>
      </c>
      <c r="H184" s="178"/>
      <c r="I184" s="191"/>
      <c r="J184" s="178"/>
      <c r="K184" s="178"/>
      <c r="L184" s="178"/>
      <c r="M184" s="178"/>
      <c r="N184" s="160" t="str">
        <f t="shared" si="13"/>
        <v/>
      </c>
      <c r="P184" s="160" t="str">
        <f t="shared" si="14"/>
        <v/>
      </c>
      <c r="Q184" s="160">
        <f t="shared" si="12"/>
        <v>0</v>
      </c>
      <c r="R184" s="160" t="str">
        <f t="shared" si="15"/>
        <v/>
      </c>
      <c r="S184" s="160" t="str">
        <f t="shared" si="16"/>
        <v/>
      </c>
    </row>
    <row r="185" spans="3:19" ht="17.45" customHeight="1" x14ac:dyDescent="0.25">
      <c r="C185" s="188"/>
      <c r="D185" s="189"/>
      <c r="E185" s="178"/>
      <c r="F185" s="178"/>
      <c r="G185" s="190">
        <f>DATOS!$E$13</f>
        <v>1</v>
      </c>
      <c r="H185" s="178"/>
      <c r="I185" s="191"/>
      <c r="J185" s="178"/>
      <c r="K185" s="178"/>
      <c r="L185" s="178"/>
      <c r="M185" s="178"/>
      <c r="N185" s="160" t="str">
        <f t="shared" si="13"/>
        <v/>
      </c>
      <c r="P185" s="160" t="str">
        <f t="shared" si="14"/>
        <v/>
      </c>
      <c r="Q185" s="160">
        <f t="shared" si="12"/>
        <v>0</v>
      </c>
      <c r="R185" s="160" t="str">
        <f t="shared" si="15"/>
        <v/>
      </c>
      <c r="S185" s="160" t="str">
        <f t="shared" si="16"/>
        <v/>
      </c>
    </row>
    <row r="186" spans="3:19" ht="17.45" customHeight="1" x14ac:dyDescent="0.25">
      <c r="C186" s="188"/>
      <c r="D186" s="189"/>
      <c r="E186" s="178"/>
      <c r="F186" s="178"/>
      <c r="G186" s="190">
        <f>DATOS!$E$13</f>
        <v>1</v>
      </c>
      <c r="H186" s="178"/>
      <c r="I186" s="191"/>
      <c r="J186" s="178"/>
      <c r="K186" s="178"/>
      <c r="L186" s="178"/>
      <c r="M186" s="178"/>
      <c r="N186" s="160" t="str">
        <f t="shared" si="13"/>
        <v/>
      </c>
      <c r="P186" s="160" t="str">
        <f t="shared" si="14"/>
        <v/>
      </c>
      <c r="Q186" s="160">
        <f t="shared" si="12"/>
        <v>0</v>
      </c>
      <c r="R186" s="160" t="str">
        <f t="shared" si="15"/>
        <v/>
      </c>
      <c r="S186" s="160" t="str">
        <f t="shared" si="16"/>
        <v/>
      </c>
    </row>
    <row r="187" spans="3:19" ht="17.45" customHeight="1" x14ac:dyDescent="0.25">
      <c r="C187" s="188"/>
      <c r="D187" s="189"/>
      <c r="E187" s="178"/>
      <c r="F187" s="178"/>
      <c r="G187" s="190">
        <f>DATOS!$E$13</f>
        <v>1</v>
      </c>
      <c r="H187" s="178"/>
      <c r="I187" s="191"/>
      <c r="J187" s="178"/>
      <c r="K187" s="178"/>
      <c r="L187" s="178"/>
      <c r="M187" s="178"/>
      <c r="N187" s="160" t="str">
        <f t="shared" si="13"/>
        <v/>
      </c>
      <c r="P187" s="160" t="str">
        <f t="shared" si="14"/>
        <v/>
      </c>
      <c r="Q187" s="160">
        <f t="shared" si="12"/>
        <v>0</v>
      </c>
      <c r="R187" s="160" t="str">
        <f t="shared" si="15"/>
        <v/>
      </c>
      <c r="S187" s="160" t="str">
        <f t="shared" si="16"/>
        <v/>
      </c>
    </row>
    <row r="188" spans="3:19" ht="17.45" customHeight="1" x14ac:dyDescent="0.25">
      <c r="C188" s="188"/>
      <c r="D188" s="189"/>
      <c r="E188" s="178"/>
      <c r="F188" s="178"/>
      <c r="G188" s="190">
        <f>DATOS!$E$13</f>
        <v>1</v>
      </c>
      <c r="H188" s="178"/>
      <c r="I188" s="191"/>
      <c r="J188" s="178"/>
      <c r="K188" s="178"/>
      <c r="L188" s="178"/>
      <c r="M188" s="178"/>
      <c r="N188" s="160" t="str">
        <f t="shared" si="13"/>
        <v/>
      </c>
      <c r="P188" s="160" t="str">
        <f t="shared" si="14"/>
        <v/>
      </c>
      <c r="Q188" s="160">
        <f t="shared" si="12"/>
        <v>0</v>
      </c>
      <c r="R188" s="160" t="str">
        <f t="shared" si="15"/>
        <v/>
      </c>
      <c r="S188" s="160" t="str">
        <f t="shared" si="16"/>
        <v/>
      </c>
    </row>
    <row r="189" spans="3:19" ht="17.45" customHeight="1" x14ac:dyDescent="0.25">
      <c r="C189" s="188"/>
      <c r="D189" s="189"/>
      <c r="E189" s="178"/>
      <c r="F189" s="178"/>
      <c r="G189" s="190">
        <f>DATOS!$E$13</f>
        <v>1</v>
      </c>
      <c r="H189" s="178"/>
      <c r="I189" s="191"/>
      <c r="J189" s="178"/>
      <c r="K189" s="178"/>
      <c r="L189" s="178"/>
      <c r="M189" s="178"/>
      <c r="N189" s="160" t="str">
        <f t="shared" si="13"/>
        <v/>
      </c>
      <c r="P189" s="160" t="str">
        <f t="shared" si="14"/>
        <v/>
      </c>
      <c r="Q189" s="160">
        <f t="shared" si="12"/>
        <v>0</v>
      </c>
      <c r="R189" s="160" t="str">
        <f t="shared" si="15"/>
        <v/>
      </c>
      <c r="S189" s="160" t="str">
        <f t="shared" si="16"/>
        <v/>
      </c>
    </row>
    <row r="190" spans="3:19" ht="17.45" customHeight="1" x14ac:dyDescent="0.25">
      <c r="C190" s="188"/>
      <c r="D190" s="189"/>
      <c r="E190" s="178"/>
      <c r="F190" s="178"/>
      <c r="G190" s="190">
        <f>DATOS!$E$13</f>
        <v>1</v>
      </c>
      <c r="H190" s="178"/>
      <c r="I190" s="191"/>
      <c r="J190" s="178"/>
      <c r="K190" s="178"/>
      <c r="L190" s="178"/>
      <c r="M190" s="178"/>
      <c r="N190" s="160" t="str">
        <f t="shared" si="13"/>
        <v/>
      </c>
      <c r="P190" s="160" t="str">
        <f t="shared" si="14"/>
        <v/>
      </c>
      <c r="Q190" s="160">
        <f t="shared" si="12"/>
        <v>0</v>
      </c>
      <c r="R190" s="160" t="str">
        <f t="shared" si="15"/>
        <v/>
      </c>
      <c r="S190" s="160" t="str">
        <f t="shared" si="16"/>
        <v/>
      </c>
    </row>
    <row r="191" spans="3:19" ht="17.45" customHeight="1" x14ac:dyDescent="0.25">
      <c r="C191" s="188"/>
      <c r="D191" s="189"/>
      <c r="E191" s="178"/>
      <c r="F191" s="178"/>
      <c r="G191" s="190">
        <f>DATOS!$E$13</f>
        <v>1</v>
      </c>
      <c r="H191" s="178"/>
      <c r="I191" s="191"/>
      <c r="J191" s="178"/>
      <c r="K191" s="178"/>
      <c r="L191" s="178"/>
      <c r="M191" s="178"/>
      <c r="N191" s="160" t="str">
        <f t="shared" si="13"/>
        <v/>
      </c>
      <c r="P191" s="160" t="str">
        <f t="shared" si="14"/>
        <v/>
      </c>
      <c r="Q191" s="160">
        <f t="shared" si="12"/>
        <v>0</v>
      </c>
      <c r="R191" s="160" t="str">
        <f t="shared" si="15"/>
        <v/>
      </c>
      <c r="S191" s="160" t="str">
        <f t="shared" si="16"/>
        <v/>
      </c>
    </row>
    <row r="192" spans="3:19" ht="17.45" customHeight="1" x14ac:dyDescent="0.25">
      <c r="C192" s="188"/>
      <c r="D192" s="189"/>
      <c r="E192" s="178"/>
      <c r="F192" s="178"/>
      <c r="G192" s="190">
        <f>DATOS!$E$13</f>
        <v>1</v>
      </c>
      <c r="H192" s="178"/>
      <c r="I192" s="191"/>
      <c r="J192" s="178"/>
      <c r="K192" s="178"/>
      <c r="L192" s="178"/>
      <c r="M192" s="178"/>
      <c r="N192" s="160" t="str">
        <f t="shared" si="13"/>
        <v/>
      </c>
      <c r="P192" s="160" t="str">
        <f t="shared" si="14"/>
        <v/>
      </c>
      <c r="Q192" s="160">
        <f t="shared" si="12"/>
        <v>0</v>
      </c>
      <c r="R192" s="160" t="str">
        <f t="shared" si="15"/>
        <v/>
      </c>
      <c r="S192" s="160" t="str">
        <f t="shared" si="16"/>
        <v/>
      </c>
    </row>
    <row r="193" spans="3:19" ht="17.45" customHeight="1" x14ac:dyDescent="0.25">
      <c r="C193" s="188"/>
      <c r="D193" s="189"/>
      <c r="E193" s="178"/>
      <c r="F193" s="178"/>
      <c r="G193" s="190">
        <f>DATOS!$E$13</f>
        <v>1</v>
      </c>
      <c r="H193" s="178"/>
      <c r="I193" s="191"/>
      <c r="J193" s="178"/>
      <c r="K193" s="178"/>
      <c r="L193" s="178"/>
      <c r="M193" s="178"/>
      <c r="N193" s="160" t="str">
        <f t="shared" si="13"/>
        <v/>
      </c>
      <c r="P193" s="160" t="str">
        <f t="shared" si="14"/>
        <v/>
      </c>
      <c r="Q193" s="160">
        <f t="shared" si="12"/>
        <v>0</v>
      </c>
      <c r="R193" s="160" t="str">
        <f t="shared" si="15"/>
        <v/>
      </c>
      <c r="S193" s="160" t="str">
        <f t="shared" si="16"/>
        <v/>
      </c>
    </row>
    <row r="194" spans="3:19" ht="17.45" customHeight="1" x14ac:dyDescent="0.25">
      <c r="C194" s="188"/>
      <c r="D194" s="189"/>
      <c r="E194" s="178"/>
      <c r="F194" s="178"/>
      <c r="G194" s="190">
        <f>DATOS!$E$13</f>
        <v>1</v>
      </c>
      <c r="H194" s="178"/>
      <c r="I194" s="191"/>
      <c r="J194" s="178"/>
      <c r="K194" s="178"/>
      <c r="L194" s="178"/>
      <c r="M194" s="178"/>
      <c r="N194" s="160" t="str">
        <f t="shared" si="13"/>
        <v/>
      </c>
      <c r="P194" s="160" t="str">
        <f t="shared" si="14"/>
        <v/>
      </c>
      <c r="Q194" s="160">
        <f t="shared" si="12"/>
        <v>0</v>
      </c>
      <c r="R194" s="160" t="str">
        <f t="shared" si="15"/>
        <v/>
      </c>
      <c r="S194" s="160" t="str">
        <f t="shared" si="16"/>
        <v/>
      </c>
    </row>
    <row r="195" spans="3:19" ht="17.45" customHeight="1" x14ac:dyDescent="0.25">
      <c r="C195" s="188"/>
      <c r="D195" s="189"/>
      <c r="E195" s="178"/>
      <c r="F195" s="178"/>
      <c r="G195" s="190">
        <f>DATOS!$E$13</f>
        <v>1</v>
      </c>
      <c r="H195" s="178"/>
      <c r="I195" s="191"/>
      <c r="J195" s="178"/>
      <c r="K195" s="178"/>
      <c r="L195" s="178"/>
      <c r="M195" s="178"/>
      <c r="N195" s="160" t="str">
        <f t="shared" si="13"/>
        <v/>
      </c>
      <c r="P195" s="160" t="str">
        <f t="shared" si="14"/>
        <v/>
      </c>
      <c r="Q195" s="160">
        <f t="shared" si="12"/>
        <v>0</v>
      </c>
      <c r="R195" s="160" t="str">
        <f t="shared" si="15"/>
        <v/>
      </c>
      <c r="S195" s="160" t="str">
        <f t="shared" si="16"/>
        <v/>
      </c>
    </row>
    <row r="196" spans="3:19" ht="17.45" customHeight="1" x14ac:dyDescent="0.25">
      <c r="C196" s="188"/>
      <c r="D196" s="189"/>
      <c r="E196" s="178"/>
      <c r="F196" s="178"/>
      <c r="G196" s="190">
        <f>DATOS!$E$13</f>
        <v>1</v>
      </c>
      <c r="H196" s="178"/>
      <c r="I196" s="191"/>
      <c r="J196" s="178"/>
      <c r="K196" s="178"/>
      <c r="L196" s="178"/>
      <c r="M196" s="178"/>
      <c r="N196" s="160" t="str">
        <f t="shared" si="13"/>
        <v/>
      </c>
      <c r="P196" s="160" t="str">
        <f t="shared" si="14"/>
        <v/>
      </c>
      <c r="Q196" s="160">
        <f t="shared" si="12"/>
        <v>0</v>
      </c>
      <c r="R196" s="160" t="str">
        <f t="shared" si="15"/>
        <v/>
      </c>
      <c r="S196" s="160" t="str">
        <f t="shared" si="16"/>
        <v/>
      </c>
    </row>
    <row r="197" spans="3:19" ht="17.45" customHeight="1" x14ac:dyDescent="0.25">
      <c r="C197" s="188"/>
      <c r="D197" s="189"/>
      <c r="E197" s="178"/>
      <c r="F197" s="178"/>
      <c r="G197" s="190">
        <f>DATOS!$E$13</f>
        <v>1</v>
      </c>
      <c r="H197" s="178"/>
      <c r="I197" s="191"/>
      <c r="J197" s="178"/>
      <c r="K197" s="178"/>
      <c r="L197" s="178"/>
      <c r="M197" s="178"/>
      <c r="N197" s="160" t="str">
        <f t="shared" si="13"/>
        <v/>
      </c>
      <c r="P197" s="160" t="str">
        <f t="shared" si="14"/>
        <v/>
      </c>
      <c r="Q197" s="160">
        <f t="shared" si="12"/>
        <v>0</v>
      </c>
      <c r="R197" s="160" t="str">
        <f t="shared" si="15"/>
        <v/>
      </c>
      <c r="S197" s="160" t="str">
        <f t="shared" si="16"/>
        <v/>
      </c>
    </row>
    <row r="198" spans="3:19" ht="17.45" customHeight="1" x14ac:dyDescent="0.25">
      <c r="C198" s="188"/>
      <c r="D198" s="189"/>
      <c r="E198" s="178"/>
      <c r="F198" s="178"/>
      <c r="G198" s="190">
        <f>DATOS!$E$13</f>
        <v>1</v>
      </c>
      <c r="H198" s="178"/>
      <c r="I198" s="191"/>
      <c r="J198" s="178"/>
      <c r="K198" s="178"/>
      <c r="L198" s="178"/>
      <c r="M198" s="178"/>
      <c r="N198" s="160" t="str">
        <f t="shared" si="13"/>
        <v/>
      </c>
      <c r="P198" s="160" t="str">
        <f t="shared" si="14"/>
        <v/>
      </c>
      <c r="Q198" s="160">
        <f t="shared" si="12"/>
        <v>0</v>
      </c>
      <c r="R198" s="160" t="str">
        <f t="shared" si="15"/>
        <v/>
      </c>
      <c r="S198" s="160" t="str">
        <f t="shared" si="16"/>
        <v/>
      </c>
    </row>
    <row r="199" spans="3:19" ht="17.45" customHeight="1" x14ac:dyDescent="0.25">
      <c r="C199" s="188"/>
      <c r="D199" s="189"/>
      <c r="E199" s="178"/>
      <c r="F199" s="178"/>
      <c r="G199" s="190">
        <f>DATOS!$E$13</f>
        <v>1</v>
      </c>
      <c r="H199" s="178"/>
      <c r="I199" s="191"/>
      <c r="J199" s="178"/>
      <c r="K199" s="178"/>
      <c r="L199" s="178"/>
      <c r="M199" s="178"/>
      <c r="N199" s="160" t="str">
        <f t="shared" si="13"/>
        <v/>
      </c>
      <c r="P199" s="160" t="str">
        <f t="shared" si="14"/>
        <v/>
      </c>
      <c r="Q199" s="160">
        <f t="shared" si="12"/>
        <v>0</v>
      </c>
      <c r="R199" s="160" t="str">
        <f t="shared" si="15"/>
        <v/>
      </c>
      <c r="S199" s="160" t="str">
        <f t="shared" si="16"/>
        <v/>
      </c>
    </row>
    <row r="200" spans="3:19" ht="17.45" customHeight="1" x14ac:dyDescent="0.25">
      <c r="C200" s="188"/>
      <c r="D200" s="189"/>
      <c r="E200" s="178"/>
      <c r="F200" s="178"/>
      <c r="G200" s="190">
        <f>DATOS!$E$13</f>
        <v>1</v>
      </c>
      <c r="H200" s="178"/>
      <c r="I200" s="191"/>
      <c r="J200" s="178"/>
      <c r="K200" s="178"/>
      <c r="L200" s="178"/>
      <c r="M200" s="178"/>
      <c r="N200" s="160" t="str">
        <f t="shared" si="13"/>
        <v/>
      </c>
      <c r="P200" s="160" t="str">
        <f t="shared" si="14"/>
        <v/>
      </c>
      <c r="Q200" s="160">
        <f t="shared" si="12"/>
        <v>0</v>
      </c>
      <c r="R200" s="160" t="str">
        <f t="shared" si="15"/>
        <v/>
      </c>
      <c r="S200" s="160" t="str">
        <f t="shared" si="16"/>
        <v/>
      </c>
    </row>
    <row r="201" spans="3:19" ht="17.45" customHeight="1" x14ac:dyDescent="0.25">
      <c r="C201" s="188"/>
      <c r="D201" s="189"/>
      <c r="E201" s="178"/>
      <c r="F201" s="178"/>
      <c r="G201" s="190">
        <f>DATOS!$E$13</f>
        <v>1</v>
      </c>
      <c r="H201" s="178"/>
      <c r="I201" s="191"/>
      <c r="J201" s="178"/>
      <c r="K201" s="178"/>
      <c r="L201" s="178"/>
      <c r="M201" s="178"/>
      <c r="N201" s="160" t="str">
        <f t="shared" si="13"/>
        <v/>
      </c>
      <c r="P201" s="160" t="str">
        <f t="shared" si="14"/>
        <v/>
      </c>
      <c r="Q201" s="160">
        <f t="shared" si="12"/>
        <v>0</v>
      </c>
      <c r="R201" s="160" t="str">
        <f t="shared" si="15"/>
        <v/>
      </c>
      <c r="S201" s="160" t="str">
        <f t="shared" si="16"/>
        <v/>
      </c>
    </row>
    <row r="202" spans="3:19" ht="17.45" customHeight="1" x14ac:dyDescent="0.25">
      <c r="C202" s="188"/>
      <c r="D202" s="189"/>
      <c r="E202" s="178"/>
      <c r="F202" s="178"/>
      <c r="G202" s="190">
        <f>DATOS!$E$13</f>
        <v>1</v>
      </c>
      <c r="H202" s="178"/>
      <c r="I202" s="191"/>
      <c r="J202" s="178"/>
      <c r="K202" s="178"/>
      <c r="L202" s="178"/>
      <c r="M202" s="178"/>
      <c r="N202" s="160" t="str">
        <f t="shared" si="13"/>
        <v/>
      </c>
      <c r="P202" s="160" t="str">
        <f t="shared" si="14"/>
        <v/>
      </c>
      <c r="Q202" s="160">
        <f t="shared" si="12"/>
        <v>0</v>
      </c>
      <c r="R202" s="160" t="str">
        <f t="shared" si="15"/>
        <v/>
      </c>
      <c r="S202" s="160" t="str">
        <f t="shared" si="16"/>
        <v/>
      </c>
    </row>
    <row r="203" spans="3:19" ht="17.45" customHeight="1" x14ac:dyDescent="0.25">
      <c r="C203" s="188"/>
      <c r="D203" s="189"/>
      <c r="E203" s="178"/>
      <c r="F203" s="178"/>
      <c r="G203" s="190">
        <f>DATOS!$E$13</f>
        <v>1</v>
      </c>
      <c r="H203" s="178"/>
      <c r="I203" s="191"/>
      <c r="J203" s="178"/>
      <c r="K203" s="178"/>
      <c r="L203" s="178"/>
      <c r="M203" s="178"/>
      <c r="N203" s="160" t="str">
        <f t="shared" si="13"/>
        <v/>
      </c>
      <c r="P203" s="160" t="str">
        <f t="shared" si="14"/>
        <v/>
      </c>
      <c r="Q203" s="160">
        <f t="shared" si="12"/>
        <v>0</v>
      </c>
      <c r="R203" s="160" t="str">
        <f t="shared" si="15"/>
        <v/>
      </c>
      <c r="S203" s="160" t="str">
        <f t="shared" si="16"/>
        <v/>
      </c>
    </row>
    <row r="204" spans="3:19" ht="17.45" customHeight="1" x14ac:dyDescent="0.25">
      <c r="C204" s="188"/>
      <c r="D204" s="189"/>
      <c r="E204" s="178"/>
      <c r="F204" s="178"/>
      <c r="G204" s="190">
        <f>DATOS!$E$13</f>
        <v>1</v>
      </c>
      <c r="H204" s="178"/>
      <c r="I204" s="191"/>
      <c r="J204" s="178"/>
      <c r="K204" s="178"/>
      <c r="L204" s="178"/>
      <c r="M204" s="178"/>
      <c r="N204" s="160" t="str">
        <f t="shared" si="13"/>
        <v/>
      </c>
      <c r="P204" s="160" t="str">
        <f t="shared" si="14"/>
        <v/>
      </c>
      <c r="Q204" s="160">
        <f t="shared" si="12"/>
        <v>0</v>
      </c>
      <c r="R204" s="160" t="str">
        <f t="shared" si="15"/>
        <v/>
      </c>
      <c r="S204" s="160" t="str">
        <f t="shared" si="16"/>
        <v/>
      </c>
    </row>
    <row r="205" spans="3:19" ht="17.45" customHeight="1" x14ac:dyDescent="0.25">
      <c r="C205" s="188"/>
      <c r="D205" s="189"/>
      <c r="E205" s="178"/>
      <c r="F205" s="178"/>
      <c r="G205" s="190">
        <f>DATOS!$E$13</f>
        <v>1</v>
      </c>
      <c r="H205" s="178"/>
      <c r="I205" s="191"/>
      <c r="J205" s="178"/>
      <c r="K205" s="178"/>
      <c r="L205" s="178"/>
      <c r="M205" s="178"/>
      <c r="N205" s="160" t="str">
        <f t="shared" si="13"/>
        <v/>
      </c>
      <c r="P205" s="160" t="str">
        <f t="shared" si="14"/>
        <v/>
      </c>
      <c r="Q205" s="160">
        <f t="shared" si="12"/>
        <v>0</v>
      </c>
      <c r="R205" s="160" t="str">
        <f t="shared" si="15"/>
        <v/>
      </c>
      <c r="S205" s="160" t="str">
        <f t="shared" si="16"/>
        <v/>
      </c>
    </row>
    <row r="206" spans="3:19" ht="17.45" customHeight="1" x14ac:dyDescent="0.25">
      <c r="C206" s="188"/>
      <c r="D206" s="189"/>
      <c r="E206" s="178"/>
      <c r="F206" s="178"/>
      <c r="G206" s="190">
        <f>DATOS!$E$13</f>
        <v>1</v>
      </c>
      <c r="H206" s="178"/>
      <c r="I206" s="191"/>
      <c r="J206" s="178"/>
      <c r="K206" s="178"/>
      <c r="L206" s="178"/>
      <c r="M206" s="178"/>
      <c r="N206" s="160" t="str">
        <f t="shared" si="13"/>
        <v/>
      </c>
      <c r="P206" s="160" t="str">
        <f t="shared" si="14"/>
        <v/>
      </c>
      <c r="Q206" s="160">
        <f t="shared" si="12"/>
        <v>0</v>
      </c>
      <c r="R206" s="160" t="str">
        <f t="shared" si="15"/>
        <v/>
      </c>
      <c r="S206" s="160" t="str">
        <f t="shared" si="16"/>
        <v/>
      </c>
    </row>
    <row r="207" spans="3:19" ht="17.45" customHeight="1" x14ac:dyDescent="0.25">
      <c r="C207" s="188"/>
      <c r="D207" s="189"/>
      <c r="E207" s="178"/>
      <c r="F207" s="178"/>
      <c r="G207" s="190">
        <f>DATOS!$E$13</f>
        <v>1</v>
      </c>
      <c r="H207" s="178"/>
      <c r="I207" s="191"/>
      <c r="J207" s="178"/>
      <c r="K207" s="178"/>
      <c r="L207" s="178"/>
      <c r="M207" s="178"/>
      <c r="N207" s="160" t="str">
        <f t="shared" si="13"/>
        <v/>
      </c>
      <c r="P207" s="160" t="str">
        <f t="shared" si="14"/>
        <v/>
      </c>
      <c r="Q207" s="160">
        <f t="shared" si="12"/>
        <v>0</v>
      </c>
      <c r="R207" s="160" t="str">
        <f t="shared" si="15"/>
        <v/>
      </c>
      <c r="S207" s="160" t="str">
        <f t="shared" si="16"/>
        <v/>
      </c>
    </row>
    <row r="208" spans="3:19" ht="17.45" customHeight="1" x14ac:dyDescent="0.25">
      <c r="C208" s="188"/>
      <c r="D208" s="189"/>
      <c r="E208" s="178"/>
      <c r="F208" s="178"/>
      <c r="G208" s="190">
        <f>DATOS!$E$13</f>
        <v>1</v>
      </c>
      <c r="H208" s="178"/>
      <c r="I208" s="191"/>
      <c r="J208" s="178"/>
      <c r="K208" s="178"/>
      <c r="L208" s="178"/>
      <c r="M208" s="178"/>
      <c r="N208" s="160" t="str">
        <f t="shared" si="13"/>
        <v/>
      </c>
      <c r="P208" s="160" t="str">
        <f t="shared" si="14"/>
        <v/>
      </c>
      <c r="Q208" s="160">
        <f t="shared" si="12"/>
        <v>0</v>
      </c>
      <c r="R208" s="160" t="str">
        <f t="shared" si="15"/>
        <v/>
      </c>
      <c r="S208" s="160" t="str">
        <f t="shared" si="16"/>
        <v/>
      </c>
    </row>
    <row r="209" spans="3:19" ht="17.45" customHeight="1" x14ac:dyDescent="0.25">
      <c r="C209" s="188"/>
      <c r="D209" s="189"/>
      <c r="E209" s="178"/>
      <c r="F209" s="178"/>
      <c r="G209" s="190">
        <f>DATOS!$E$13</f>
        <v>1</v>
      </c>
      <c r="H209" s="178"/>
      <c r="I209" s="191"/>
      <c r="J209" s="178"/>
      <c r="K209" s="178"/>
      <c r="L209" s="178"/>
      <c r="M209" s="178"/>
      <c r="N209" s="160" t="str">
        <f t="shared" si="13"/>
        <v/>
      </c>
      <c r="P209" s="160" t="str">
        <f t="shared" si="14"/>
        <v/>
      </c>
      <c r="Q209" s="160">
        <f t="shared" ref="Q209:Q272" si="17">IF($I209=0%,H209,"")</f>
        <v>0</v>
      </c>
      <c r="R209" s="160" t="str">
        <f t="shared" si="15"/>
        <v/>
      </c>
      <c r="S209" s="160" t="str">
        <f t="shared" si="16"/>
        <v/>
      </c>
    </row>
    <row r="210" spans="3:19" ht="17.45" customHeight="1" x14ac:dyDescent="0.25">
      <c r="C210" s="188"/>
      <c r="D210" s="189"/>
      <c r="E210" s="178"/>
      <c r="F210" s="178"/>
      <c r="G210" s="190">
        <f>DATOS!$E$13</f>
        <v>1</v>
      </c>
      <c r="H210" s="178"/>
      <c r="I210" s="191"/>
      <c r="J210" s="178"/>
      <c r="K210" s="178"/>
      <c r="L210" s="178"/>
      <c r="M210" s="178"/>
      <c r="N210" s="160" t="str">
        <f t="shared" ref="N210:N273" si="18">IF(H210&amp;J210&amp;K210&amp;L210&amp;M210="","",H210+J210+K210-L210-M210)</f>
        <v/>
      </c>
      <c r="P210" s="160" t="str">
        <f t="shared" ref="P210:P273" si="19">IF($I210="E",H210,"")</f>
        <v/>
      </c>
      <c r="Q210" s="160">
        <f t="shared" si="17"/>
        <v>0</v>
      </c>
      <c r="R210" s="160" t="str">
        <f t="shared" ref="R210:R273" si="20">IF(OR($I210=8%,$I210=11%),$J210/$I210,"")</f>
        <v/>
      </c>
      <c r="S210" s="160" t="str">
        <f t="shared" si="16"/>
        <v/>
      </c>
    </row>
    <row r="211" spans="3:19" ht="17.45" customHeight="1" x14ac:dyDescent="0.25">
      <c r="C211" s="188"/>
      <c r="D211" s="189"/>
      <c r="E211" s="178"/>
      <c r="F211" s="178"/>
      <c r="G211" s="190">
        <f>DATOS!$E$13</f>
        <v>1</v>
      </c>
      <c r="H211" s="178"/>
      <c r="I211" s="191"/>
      <c r="J211" s="178"/>
      <c r="K211" s="178"/>
      <c r="L211" s="178"/>
      <c r="M211" s="178"/>
      <c r="N211" s="160" t="str">
        <f t="shared" si="18"/>
        <v/>
      </c>
      <c r="P211" s="160" t="str">
        <f t="shared" si="19"/>
        <v/>
      </c>
      <c r="Q211" s="160">
        <f t="shared" si="17"/>
        <v>0</v>
      </c>
      <c r="R211" s="160" t="str">
        <f t="shared" si="20"/>
        <v/>
      </c>
      <c r="S211" s="160" t="str">
        <f t="shared" ref="S211:S274" si="21">IF(OR($I211=15%,$I211=16%),$J211/$I211,"")</f>
        <v/>
      </c>
    </row>
    <row r="212" spans="3:19" ht="17.45" customHeight="1" x14ac:dyDescent="0.25">
      <c r="C212" s="188"/>
      <c r="D212" s="189"/>
      <c r="E212" s="178"/>
      <c r="F212" s="178"/>
      <c r="G212" s="190">
        <f>DATOS!$E$13</f>
        <v>1</v>
      </c>
      <c r="H212" s="178"/>
      <c r="I212" s="191"/>
      <c r="J212" s="178"/>
      <c r="K212" s="178"/>
      <c r="L212" s="178"/>
      <c r="M212" s="178"/>
      <c r="N212" s="160" t="str">
        <f t="shared" si="18"/>
        <v/>
      </c>
      <c r="P212" s="160" t="str">
        <f t="shared" si="19"/>
        <v/>
      </c>
      <c r="Q212" s="160">
        <f t="shared" si="17"/>
        <v>0</v>
      </c>
      <c r="R212" s="160" t="str">
        <f t="shared" si="20"/>
        <v/>
      </c>
      <c r="S212" s="160" t="str">
        <f t="shared" si="21"/>
        <v/>
      </c>
    </row>
    <row r="213" spans="3:19" ht="17.45" customHeight="1" x14ac:dyDescent="0.25">
      <c r="C213" s="188"/>
      <c r="D213" s="189"/>
      <c r="E213" s="178"/>
      <c r="F213" s="178"/>
      <c r="G213" s="190">
        <f>DATOS!$E$13</f>
        <v>1</v>
      </c>
      <c r="H213" s="178"/>
      <c r="I213" s="191"/>
      <c r="J213" s="178"/>
      <c r="K213" s="178"/>
      <c r="L213" s="178"/>
      <c r="M213" s="178"/>
      <c r="N213" s="160" t="str">
        <f t="shared" si="18"/>
        <v/>
      </c>
      <c r="P213" s="160" t="str">
        <f t="shared" si="19"/>
        <v/>
      </c>
      <c r="Q213" s="160">
        <f t="shared" si="17"/>
        <v>0</v>
      </c>
      <c r="R213" s="160" t="str">
        <f t="shared" si="20"/>
        <v/>
      </c>
      <c r="S213" s="160" t="str">
        <f t="shared" si="21"/>
        <v/>
      </c>
    </row>
    <row r="214" spans="3:19" ht="17.45" customHeight="1" x14ac:dyDescent="0.25">
      <c r="C214" s="188"/>
      <c r="D214" s="189"/>
      <c r="E214" s="178"/>
      <c r="F214" s="178"/>
      <c r="G214" s="190">
        <f>DATOS!$E$13</f>
        <v>1</v>
      </c>
      <c r="H214" s="178"/>
      <c r="I214" s="191"/>
      <c r="J214" s="178"/>
      <c r="K214" s="178"/>
      <c r="L214" s="178"/>
      <c r="M214" s="178"/>
      <c r="N214" s="160" t="str">
        <f t="shared" si="18"/>
        <v/>
      </c>
      <c r="P214" s="160" t="str">
        <f t="shared" si="19"/>
        <v/>
      </c>
      <c r="Q214" s="160">
        <f t="shared" si="17"/>
        <v>0</v>
      </c>
      <c r="R214" s="160" t="str">
        <f t="shared" si="20"/>
        <v/>
      </c>
      <c r="S214" s="160" t="str">
        <f t="shared" si="21"/>
        <v/>
      </c>
    </row>
    <row r="215" spans="3:19" ht="17.45" customHeight="1" x14ac:dyDescent="0.25">
      <c r="C215" s="188"/>
      <c r="D215" s="189"/>
      <c r="E215" s="178"/>
      <c r="F215" s="178"/>
      <c r="G215" s="190">
        <f>DATOS!$E$13</f>
        <v>1</v>
      </c>
      <c r="H215" s="178"/>
      <c r="I215" s="191"/>
      <c r="J215" s="178"/>
      <c r="K215" s="178"/>
      <c r="L215" s="178"/>
      <c r="M215" s="178"/>
      <c r="N215" s="160" t="str">
        <f t="shared" si="18"/>
        <v/>
      </c>
      <c r="P215" s="160" t="str">
        <f t="shared" si="19"/>
        <v/>
      </c>
      <c r="Q215" s="160">
        <f t="shared" si="17"/>
        <v>0</v>
      </c>
      <c r="R215" s="160" t="str">
        <f t="shared" si="20"/>
        <v/>
      </c>
      <c r="S215" s="160" t="str">
        <f t="shared" si="21"/>
        <v/>
      </c>
    </row>
    <row r="216" spans="3:19" ht="17.45" customHeight="1" x14ac:dyDescent="0.25">
      <c r="C216" s="188"/>
      <c r="D216" s="189"/>
      <c r="E216" s="178"/>
      <c r="F216" s="178"/>
      <c r="G216" s="190">
        <f>DATOS!$E$13</f>
        <v>1</v>
      </c>
      <c r="H216" s="178"/>
      <c r="I216" s="191"/>
      <c r="J216" s="178"/>
      <c r="K216" s="178"/>
      <c r="L216" s="178"/>
      <c r="M216" s="178"/>
      <c r="N216" s="160" t="str">
        <f t="shared" si="18"/>
        <v/>
      </c>
      <c r="P216" s="160" t="str">
        <f t="shared" si="19"/>
        <v/>
      </c>
      <c r="Q216" s="160">
        <f t="shared" si="17"/>
        <v>0</v>
      </c>
      <c r="R216" s="160" t="str">
        <f t="shared" si="20"/>
        <v/>
      </c>
      <c r="S216" s="160" t="str">
        <f t="shared" si="21"/>
        <v/>
      </c>
    </row>
    <row r="217" spans="3:19" ht="17.45" customHeight="1" x14ac:dyDescent="0.25">
      <c r="C217" s="188"/>
      <c r="D217" s="189"/>
      <c r="E217" s="178"/>
      <c r="F217" s="178"/>
      <c r="G217" s="190">
        <f>DATOS!$E$13</f>
        <v>1</v>
      </c>
      <c r="H217" s="178"/>
      <c r="I217" s="191"/>
      <c r="J217" s="178"/>
      <c r="K217" s="178"/>
      <c r="L217" s="178"/>
      <c r="M217" s="178"/>
      <c r="N217" s="160" t="str">
        <f t="shared" si="18"/>
        <v/>
      </c>
      <c r="P217" s="160" t="str">
        <f t="shared" si="19"/>
        <v/>
      </c>
      <c r="Q217" s="160">
        <f t="shared" si="17"/>
        <v>0</v>
      </c>
      <c r="R217" s="160" t="str">
        <f t="shared" si="20"/>
        <v/>
      </c>
      <c r="S217" s="160" t="str">
        <f t="shared" si="21"/>
        <v/>
      </c>
    </row>
    <row r="218" spans="3:19" ht="17.45" customHeight="1" x14ac:dyDescent="0.25">
      <c r="C218" s="188"/>
      <c r="D218" s="189"/>
      <c r="E218" s="178"/>
      <c r="F218" s="178"/>
      <c r="G218" s="190">
        <f>DATOS!$E$13</f>
        <v>1</v>
      </c>
      <c r="H218" s="178"/>
      <c r="I218" s="191"/>
      <c r="J218" s="178"/>
      <c r="K218" s="178"/>
      <c r="L218" s="178"/>
      <c r="M218" s="178"/>
      <c r="N218" s="160" t="str">
        <f t="shared" si="18"/>
        <v/>
      </c>
      <c r="P218" s="160" t="str">
        <f t="shared" si="19"/>
        <v/>
      </c>
      <c r="Q218" s="160">
        <f t="shared" si="17"/>
        <v>0</v>
      </c>
      <c r="R218" s="160" t="str">
        <f t="shared" si="20"/>
        <v/>
      </c>
      <c r="S218" s="160" t="str">
        <f t="shared" si="21"/>
        <v/>
      </c>
    </row>
    <row r="219" spans="3:19" ht="17.45" customHeight="1" x14ac:dyDescent="0.25">
      <c r="C219" s="188"/>
      <c r="D219" s="189"/>
      <c r="E219" s="178"/>
      <c r="F219" s="178"/>
      <c r="G219" s="190">
        <f>DATOS!$E$13</f>
        <v>1</v>
      </c>
      <c r="H219" s="178"/>
      <c r="I219" s="191"/>
      <c r="J219" s="178"/>
      <c r="K219" s="178"/>
      <c r="L219" s="178"/>
      <c r="M219" s="178"/>
      <c r="N219" s="160" t="str">
        <f t="shared" si="18"/>
        <v/>
      </c>
      <c r="P219" s="160" t="str">
        <f t="shared" si="19"/>
        <v/>
      </c>
      <c r="Q219" s="160">
        <f t="shared" si="17"/>
        <v>0</v>
      </c>
      <c r="R219" s="160" t="str">
        <f t="shared" si="20"/>
        <v/>
      </c>
      <c r="S219" s="160" t="str">
        <f t="shared" si="21"/>
        <v/>
      </c>
    </row>
    <row r="220" spans="3:19" ht="17.45" customHeight="1" x14ac:dyDescent="0.25">
      <c r="C220" s="188"/>
      <c r="D220" s="189"/>
      <c r="E220" s="178"/>
      <c r="F220" s="178"/>
      <c r="G220" s="190">
        <f>DATOS!$E$13</f>
        <v>1</v>
      </c>
      <c r="H220" s="178"/>
      <c r="I220" s="191"/>
      <c r="J220" s="178"/>
      <c r="K220" s="178"/>
      <c r="L220" s="178"/>
      <c r="M220" s="178"/>
      <c r="N220" s="160" t="str">
        <f t="shared" si="18"/>
        <v/>
      </c>
      <c r="P220" s="160" t="str">
        <f t="shared" si="19"/>
        <v/>
      </c>
      <c r="Q220" s="160">
        <f t="shared" si="17"/>
        <v>0</v>
      </c>
      <c r="R220" s="160" t="str">
        <f t="shared" si="20"/>
        <v/>
      </c>
      <c r="S220" s="160" t="str">
        <f t="shared" si="21"/>
        <v/>
      </c>
    </row>
    <row r="221" spans="3:19" ht="17.45" customHeight="1" x14ac:dyDescent="0.25">
      <c r="C221" s="188"/>
      <c r="D221" s="189"/>
      <c r="E221" s="178"/>
      <c r="F221" s="178"/>
      <c r="G221" s="190">
        <f>DATOS!$E$13</f>
        <v>1</v>
      </c>
      <c r="H221" s="178"/>
      <c r="I221" s="191"/>
      <c r="J221" s="178"/>
      <c r="K221" s="178"/>
      <c r="L221" s="178"/>
      <c r="M221" s="178"/>
      <c r="N221" s="160" t="str">
        <f t="shared" si="18"/>
        <v/>
      </c>
      <c r="P221" s="160" t="str">
        <f t="shared" si="19"/>
        <v/>
      </c>
      <c r="Q221" s="160">
        <f t="shared" si="17"/>
        <v>0</v>
      </c>
      <c r="R221" s="160" t="str">
        <f t="shared" si="20"/>
        <v/>
      </c>
      <c r="S221" s="160" t="str">
        <f t="shared" si="21"/>
        <v/>
      </c>
    </row>
    <row r="222" spans="3:19" ht="17.45" customHeight="1" x14ac:dyDescent="0.25">
      <c r="C222" s="188"/>
      <c r="D222" s="189"/>
      <c r="E222" s="178"/>
      <c r="F222" s="178"/>
      <c r="G222" s="190">
        <f>DATOS!$E$13</f>
        <v>1</v>
      </c>
      <c r="H222" s="178"/>
      <c r="I222" s="191"/>
      <c r="J222" s="178"/>
      <c r="K222" s="178"/>
      <c r="L222" s="178"/>
      <c r="M222" s="178"/>
      <c r="N222" s="160" t="str">
        <f t="shared" si="18"/>
        <v/>
      </c>
      <c r="P222" s="160" t="str">
        <f t="shared" si="19"/>
        <v/>
      </c>
      <c r="Q222" s="160">
        <f t="shared" si="17"/>
        <v>0</v>
      </c>
      <c r="R222" s="160" t="str">
        <f t="shared" si="20"/>
        <v/>
      </c>
      <c r="S222" s="160" t="str">
        <f t="shared" si="21"/>
        <v/>
      </c>
    </row>
    <row r="223" spans="3:19" ht="17.45" customHeight="1" x14ac:dyDescent="0.25">
      <c r="C223" s="188"/>
      <c r="D223" s="189"/>
      <c r="E223" s="178"/>
      <c r="F223" s="178"/>
      <c r="G223" s="190">
        <f>DATOS!$E$13</f>
        <v>1</v>
      </c>
      <c r="H223" s="178"/>
      <c r="I223" s="191"/>
      <c r="J223" s="178"/>
      <c r="K223" s="178"/>
      <c r="L223" s="178"/>
      <c r="M223" s="178"/>
      <c r="N223" s="160" t="str">
        <f t="shared" si="18"/>
        <v/>
      </c>
      <c r="P223" s="160" t="str">
        <f t="shared" si="19"/>
        <v/>
      </c>
      <c r="Q223" s="160">
        <f t="shared" si="17"/>
        <v>0</v>
      </c>
      <c r="R223" s="160" t="str">
        <f t="shared" si="20"/>
        <v/>
      </c>
      <c r="S223" s="160" t="str">
        <f t="shared" si="21"/>
        <v/>
      </c>
    </row>
    <row r="224" spans="3:19" ht="17.45" customHeight="1" x14ac:dyDescent="0.25">
      <c r="C224" s="188"/>
      <c r="D224" s="189"/>
      <c r="E224" s="178"/>
      <c r="F224" s="178"/>
      <c r="G224" s="190">
        <f>DATOS!$E$13</f>
        <v>1</v>
      </c>
      <c r="H224" s="178"/>
      <c r="I224" s="191"/>
      <c r="J224" s="178"/>
      <c r="K224" s="178"/>
      <c r="L224" s="178"/>
      <c r="M224" s="178"/>
      <c r="N224" s="160" t="str">
        <f t="shared" si="18"/>
        <v/>
      </c>
      <c r="P224" s="160" t="str">
        <f t="shared" si="19"/>
        <v/>
      </c>
      <c r="Q224" s="160">
        <f t="shared" si="17"/>
        <v>0</v>
      </c>
      <c r="R224" s="160" t="str">
        <f t="shared" si="20"/>
        <v/>
      </c>
      <c r="S224" s="160" t="str">
        <f t="shared" si="21"/>
        <v/>
      </c>
    </row>
    <row r="225" spans="3:19" ht="17.45" customHeight="1" x14ac:dyDescent="0.25">
      <c r="C225" s="188"/>
      <c r="D225" s="189"/>
      <c r="E225" s="178"/>
      <c r="F225" s="178"/>
      <c r="G225" s="190">
        <f>DATOS!$E$13</f>
        <v>1</v>
      </c>
      <c r="H225" s="178"/>
      <c r="I225" s="191"/>
      <c r="J225" s="178"/>
      <c r="K225" s="178"/>
      <c r="L225" s="178"/>
      <c r="M225" s="178"/>
      <c r="N225" s="160" t="str">
        <f t="shared" si="18"/>
        <v/>
      </c>
      <c r="P225" s="160" t="str">
        <f t="shared" si="19"/>
        <v/>
      </c>
      <c r="Q225" s="160">
        <f t="shared" si="17"/>
        <v>0</v>
      </c>
      <c r="R225" s="160" t="str">
        <f t="shared" si="20"/>
        <v/>
      </c>
      <c r="S225" s="160" t="str">
        <f t="shared" si="21"/>
        <v/>
      </c>
    </row>
    <row r="226" spans="3:19" ht="17.45" customHeight="1" x14ac:dyDescent="0.25">
      <c r="C226" s="188"/>
      <c r="D226" s="189"/>
      <c r="E226" s="178"/>
      <c r="F226" s="178"/>
      <c r="G226" s="190">
        <f>DATOS!$E$13</f>
        <v>1</v>
      </c>
      <c r="H226" s="178"/>
      <c r="I226" s="191"/>
      <c r="J226" s="178"/>
      <c r="K226" s="178"/>
      <c r="L226" s="178"/>
      <c r="M226" s="178"/>
      <c r="N226" s="160" t="str">
        <f t="shared" si="18"/>
        <v/>
      </c>
      <c r="P226" s="160" t="str">
        <f t="shared" si="19"/>
        <v/>
      </c>
      <c r="Q226" s="160">
        <f t="shared" si="17"/>
        <v>0</v>
      </c>
      <c r="R226" s="160" t="str">
        <f t="shared" si="20"/>
        <v/>
      </c>
      <c r="S226" s="160" t="str">
        <f t="shared" si="21"/>
        <v/>
      </c>
    </row>
    <row r="227" spans="3:19" ht="17.45" customHeight="1" x14ac:dyDescent="0.25">
      <c r="C227" s="188"/>
      <c r="D227" s="189"/>
      <c r="E227" s="178"/>
      <c r="F227" s="178"/>
      <c r="G227" s="190">
        <f>DATOS!$E$13</f>
        <v>1</v>
      </c>
      <c r="H227" s="178"/>
      <c r="I227" s="191"/>
      <c r="J227" s="178"/>
      <c r="K227" s="178"/>
      <c r="L227" s="178"/>
      <c r="M227" s="178"/>
      <c r="N227" s="160" t="str">
        <f t="shared" si="18"/>
        <v/>
      </c>
      <c r="P227" s="160" t="str">
        <f t="shared" si="19"/>
        <v/>
      </c>
      <c r="Q227" s="160">
        <f t="shared" si="17"/>
        <v>0</v>
      </c>
      <c r="R227" s="160" t="str">
        <f t="shared" si="20"/>
        <v/>
      </c>
      <c r="S227" s="160" t="str">
        <f t="shared" si="21"/>
        <v/>
      </c>
    </row>
    <row r="228" spans="3:19" ht="17.45" customHeight="1" x14ac:dyDescent="0.25">
      <c r="C228" s="188"/>
      <c r="D228" s="189"/>
      <c r="E228" s="178"/>
      <c r="F228" s="178"/>
      <c r="G228" s="190">
        <f>DATOS!$E$13</f>
        <v>1</v>
      </c>
      <c r="H228" s="178"/>
      <c r="I228" s="191"/>
      <c r="J228" s="178"/>
      <c r="K228" s="178"/>
      <c r="L228" s="178"/>
      <c r="M228" s="178"/>
      <c r="N228" s="160" t="str">
        <f t="shared" si="18"/>
        <v/>
      </c>
      <c r="P228" s="160" t="str">
        <f t="shared" si="19"/>
        <v/>
      </c>
      <c r="Q228" s="160">
        <f t="shared" si="17"/>
        <v>0</v>
      </c>
      <c r="R228" s="160" t="str">
        <f t="shared" si="20"/>
        <v/>
      </c>
      <c r="S228" s="160" t="str">
        <f t="shared" si="21"/>
        <v/>
      </c>
    </row>
    <row r="229" spans="3:19" ht="17.45" customHeight="1" x14ac:dyDescent="0.25">
      <c r="C229" s="188"/>
      <c r="D229" s="189"/>
      <c r="E229" s="178"/>
      <c r="F229" s="178"/>
      <c r="G229" s="190">
        <f>DATOS!$E$13</f>
        <v>1</v>
      </c>
      <c r="H229" s="178"/>
      <c r="I229" s="191"/>
      <c r="J229" s="178"/>
      <c r="K229" s="178"/>
      <c r="L229" s="178"/>
      <c r="M229" s="178"/>
      <c r="N229" s="160" t="str">
        <f t="shared" si="18"/>
        <v/>
      </c>
      <c r="P229" s="160" t="str">
        <f t="shared" si="19"/>
        <v/>
      </c>
      <c r="Q229" s="160">
        <f t="shared" si="17"/>
        <v>0</v>
      </c>
      <c r="R229" s="160" t="str">
        <f t="shared" si="20"/>
        <v/>
      </c>
      <c r="S229" s="160" t="str">
        <f t="shared" si="21"/>
        <v/>
      </c>
    </row>
    <row r="230" spans="3:19" ht="17.45" customHeight="1" x14ac:dyDescent="0.25">
      <c r="C230" s="188"/>
      <c r="D230" s="189"/>
      <c r="E230" s="178"/>
      <c r="F230" s="178"/>
      <c r="G230" s="190">
        <f>DATOS!$E$13</f>
        <v>1</v>
      </c>
      <c r="H230" s="178"/>
      <c r="I230" s="191"/>
      <c r="J230" s="178"/>
      <c r="K230" s="178"/>
      <c r="L230" s="178"/>
      <c r="M230" s="178"/>
      <c r="N230" s="160" t="str">
        <f t="shared" si="18"/>
        <v/>
      </c>
      <c r="P230" s="160" t="str">
        <f t="shared" si="19"/>
        <v/>
      </c>
      <c r="Q230" s="160">
        <f t="shared" si="17"/>
        <v>0</v>
      </c>
      <c r="R230" s="160" t="str">
        <f t="shared" si="20"/>
        <v/>
      </c>
      <c r="S230" s="160" t="str">
        <f t="shared" si="21"/>
        <v/>
      </c>
    </row>
    <row r="231" spans="3:19" ht="17.45" customHeight="1" x14ac:dyDescent="0.25">
      <c r="C231" s="188"/>
      <c r="D231" s="189"/>
      <c r="E231" s="178"/>
      <c r="F231" s="178"/>
      <c r="G231" s="190">
        <f>DATOS!$E$13</f>
        <v>1</v>
      </c>
      <c r="H231" s="178"/>
      <c r="I231" s="191"/>
      <c r="J231" s="178"/>
      <c r="K231" s="178"/>
      <c r="L231" s="178"/>
      <c r="M231" s="178"/>
      <c r="N231" s="160" t="str">
        <f t="shared" si="18"/>
        <v/>
      </c>
      <c r="P231" s="160" t="str">
        <f t="shared" si="19"/>
        <v/>
      </c>
      <c r="Q231" s="160">
        <f t="shared" si="17"/>
        <v>0</v>
      </c>
      <c r="R231" s="160" t="str">
        <f t="shared" si="20"/>
        <v/>
      </c>
      <c r="S231" s="160" t="str">
        <f t="shared" si="21"/>
        <v/>
      </c>
    </row>
    <row r="232" spans="3:19" ht="17.45" customHeight="1" x14ac:dyDescent="0.25">
      <c r="C232" s="188"/>
      <c r="D232" s="189"/>
      <c r="E232" s="178"/>
      <c r="F232" s="178"/>
      <c r="G232" s="190">
        <f>DATOS!$E$13</f>
        <v>1</v>
      </c>
      <c r="H232" s="178"/>
      <c r="I232" s="191"/>
      <c r="J232" s="178"/>
      <c r="K232" s="178"/>
      <c r="L232" s="178"/>
      <c r="M232" s="178"/>
      <c r="N232" s="160" t="str">
        <f t="shared" si="18"/>
        <v/>
      </c>
      <c r="P232" s="160" t="str">
        <f t="shared" si="19"/>
        <v/>
      </c>
      <c r="Q232" s="160">
        <f t="shared" si="17"/>
        <v>0</v>
      </c>
      <c r="R232" s="160" t="str">
        <f t="shared" si="20"/>
        <v/>
      </c>
      <c r="S232" s="160" t="str">
        <f t="shared" si="21"/>
        <v/>
      </c>
    </row>
    <row r="233" spans="3:19" ht="17.45" customHeight="1" x14ac:dyDescent="0.25">
      <c r="C233" s="188"/>
      <c r="D233" s="189"/>
      <c r="E233" s="178"/>
      <c r="F233" s="178"/>
      <c r="G233" s="190">
        <f>DATOS!$E$13</f>
        <v>1</v>
      </c>
      <c r="H233" s="178"/>
      <c r="I233" s="191"/>
      <c r="J233" s="178"/>
      <c r="K233" s="178"/>
      <c r="L233" s="178"/>
      <c r="M233" s="178"/>
      <c r="N233" s="160" t="str">
        <f t="shared" si="18"/>
        <v/>
      </c>
      <c r="P233" s="160" t="str">
        <f t="shared" si="19"/>
        <v/>
      </c>
      <c r="Q233" s="160">
        <f t="shared" si="17"/>
        <v>0</v>
      </c>
      <c r="R233" s="160" t="str">
        <f t="shared" si="20"/>
        <v/>
      </c>
      <c r="S233" s="160" t="str">
        <f t="shared" si="21"/>
        <v/>
      </c>
    </row>
    <row r="234" spans="3:19" ht="17.45" customHeight="1" x14ac:dyDescent="0.25">
      <c r="C234" s="188"/>
      <c r="D234" s="189"/>
      <c r="E234" s="178"/>
      <c r="F234" s="178"/>
      <c r="G234" s="190">
        <f>DATOS!$E$13</f>
        <v>1</v>
      </c>
      <c r="H234" s="178"/>
      <c r="I234" s="191"/>
      <c r="J234" s="178"/>
      <c r="K234" s="178"/>
      <c r="L234" s="178"/>
      <c r="M234" s="178"/>
      <c r="N234" s="160" t="str">
        <f t="shared" si="18"/>
        <v/>
      </c>
      <c r="P234" s="160" t="str">
        <f t="shared" si="19"/>
        <v/>
      </c>
      <c r="Q234" s="160">
        <f t="shared" si="17"/>
        <v>0</v>
      </c>
      <c r="R234" s="160" t="str">
        <f t="shared" si="20"/>
        <v/>
      </c>
      <c r="S234" s="160" t="str">
        <f t="shared" si="21"/>
        <v/>
      </c>
    </row>
    <row r="235" spans="3:19" ht="17.45" customHeight="1" x14ac:dyDescent="0.25">
      <c r="C235" s="188"/>
      <c r="D235" s="189"/>
      <c r="E235" s="178"/>
      <c r="F235" s="178"/>
      <c r="G235" s="190">
        <f>DATOS!$E$13</f>
        <v>1</v>
      </c>
      <c r="H235" s="178"/>
      <c r="I235" s="191"/>
      <c r="J235" s="178"/>
      <c r="K235" s="178"/>
      <c r="L235" s="178"/>
      <c r="M235" s="178"/>
      <c r="N235" s="160" t="str">
        <f t="shared" si="18"/>
        <v/>
      </c>
      <c r="P235" s="160" t="str">
        <f t="shared" si="19"/>
        <v/>
      </c>
      <c r="Q235" s="160">
        <f t="shared" si="17"/>
        <v>0</v>
      </c>
      <c r="R235" s="160" t="str">
        <f t="shared" si="20"/>
        <v/>
      </c>
      <c r="S235" s="160" t="str">
        <f t="shared" si="21"/>
        <v/>
      </c>
    </row>
    <row r="236" spans="3:19" ht="17.45" customHeight="1" x14ac:dyDescent="0.25">
      <c r="C236" s="188"/>
      <c r="D236" s="189"/>
      <c r="E236" s="178"/>
      <c r="F236" s="178"/>
      <c r="G236" s="190">
        <f>DATOS!$E$13</f>
        <v>1</v>
      </c>
      <c r="H236" s="178"/>
      <c r="I236" s="191"/>
      <c r="J236" s="178"/>
      <c r="K236" s="178"/>
      <c r="L236" s="178"/>
      <c r="M236" s="178"/>
      <c r="N236" s="160" t="str">
        <f t="shared" si="18"/>
        <v/>
      </c>
      <c r="P236" s="160" t="str">
        <f t="shared" si="19"/>
        <v/>
      </c>
      <c r="Q236" s="160">
        <f t="shared" si="17"/>
        <v>0</v>
      </c>
      <c r="R236" s="160" t="str">
        <f t="shared" si="20"/>
        <v/>
      </c>
      <c r="S236" s="160" t="str">
        <f t="shared" si="21"/>
        <v/>
      </c>
    </row>
    <row r="237" spans="3:19" ht="17.45" customHeight="1" x14ac:dyDescent="0.25">
      <c r="C237" s="188"/>
      <c r="D237" s="189"/>
      <c r="E237" s="178"/>
      <c r="F237" s="178"/>
      <c r="G237" s="190">
        <f>DATOS!$E$13</f>
        <v>1</v>
      </c>
      <c r="H237" s="178"/>
      <c r="I237" s="191"/>
      <c r="J237" s="178"/>
      <c r="K237" s="178"/>
      <c r="L237" s="178"/>
      <c r="M237" s="178"/>
      <c r="N237" s="160" t="str">
        <f t="shared" si="18"/>
        <v/>
      </c>
      <c r="P237" s="160" t="str">
        <f t="shared" si="19"/>
        <v/>
      </c>
      <c r="Q237" s="160">
        <f t="shared" si="17"/>
        <v>0</v>
      </c>
      <c r="R237" s="160" t="str">
        <f t="shared" si="20"/>
        <v/>
      </c>
      <c r="S237" s="160" t="str">
        <f t="shared" si="21"/>
        <v/>
      </c>
    </row>
    <row r="238" spans="3:19" ht="17.45" customHeight="1" x14ac:dyDescent="0.25">
      <c r="C238" s="188"/>
      <c r="D238" s="189"/>
      <c r="E238" s="178"/>
      <c r="F238" s="178"/>
      <c r="G238" s="190">
        <f>DATOS!$E$13</f>
        <v>1</v>
      </c>
      <c r="H238" s="178"/>
      <c r="I238" s="191"/>
      <c r="J238" s="178"/>
      <c r="K238" s="178"/>
      <c r="L238" s="178"/>
      <c r="M238" s="178"/>
      <c r="N238" s="160" t="str">
        <f t="shared" si="18"/>
        <v/>
      </c>
      <c r="P238" s="160" t="str">
        <f t="shared" si="19"/>
        <v/>
      </c>
      <c r="Q238" s="160">
        <f t="shared" si="17"/>
        <v>0</v>
      </c>
      <c r="R238" s="160" t="str">
        <f t="shared" si="20"/>
        <v/>
      </c>
      <c r="S238" s="160" t="str">
        <f t="shared" si="21"/>
        <v/>
      </c>
    </row>
    <row r="239" spans="3:19" ht="17.45" customHeight="1" x14ac:dyDescent="0.25">
      <c r="C239" s="188"/>
      <c r="D239" s="189"/>
      <c r="E239" s="178"/>
      <c r="F239" s="178"/>
      <c r="G239" s="190">
        <f>DATOS!$E$13</f>
        <v>1</v>
      </c>
      <c r="H239" s="178"/>
      <c r="I239" s="191"/>
      <c r="J239" s="178"/>
      <c r="K239" s="178"/>
      <c r="L239" s="178"/>
      <c r="M239" s="178"/>
      <c r="N239" s="160" t="str">
        <f t="shared" si="18"/>
        <v/>
      </c>
      <c r="P239" s="160" t="str">
        <f t="shared" si="19"/>
        <v/>
      </c>
      <c r="Q239" s="160">
        <f t="shared" si="17"/>
        <v>0</v>
      </c>
      <c r="R239" s="160" t="str">
        <f t="shared" si="20"/>
        <v/>
      </c>
      <c r="S239" s="160" t="str">
        <f t="shared" si="21"/>
        <v/>
      </c>
    </row>
    <row r="240" spans="3:19" ht="17.45" customHeight="1" x14ac:dyDescent="0.25">
      <c r="C240" s="188"/>
      <c r="D240" s="189"/>
      <c r="E240" s="178"/>
      <c r="F240" s="178"/>
      <c r="G240" s="190">
        <f>DATOS!$E$13</f>
        <v>1</v>
      </c>
      <c r="H240" s="178"/>
      <c r="I240" s="191"/>
      <c r="J240" s="178"/>
      <c r="K240" s="178"/>
      <c r="L240" s="178"/>
      <c r="M240" s="178"/>
      <c r="N240" s="160" t="str">
        <f t="shared" si="18"/>
        <v/>
      </c>
      <c r="P240" s="160" t="str">
        <f t="shared" si="19"/>
        <v/>
      </c>
      <c r="Q240" s="160">
        <f t="shared" si="17"/>
        <v>0</v>
      </c>
      <c r="R240" s="160" t="str">
        <f t="shared" si="20"/>
        <v/>
      </c>
      <c r="S240" s="160" t="str">
        <f t="shared" si="21"/>
        <v/>
      </c>
    </row>
    <row r="241" spans="3:19" ht="17.45" customHeight="1" x14ac:dyDescent="0.25">
      <c r="C241" s="188"/>
      <c r="D241" s="189"/>
      <c r="E241" s="178"/>
      <c r="F241" s="178"/>
      <c r="G241" s="190">
        <f>DATOS!$E$13</f>
        <v>1</v>
      </c>
      <c r="H241" s="178"/>
      <c r="I241" s="191"/>
      <c r="J241" s="178"/>
      <c r="K241" s="178"/>
      <c r="L241" s="178"/>
      <c r="M241" s="178"/>
      <c r="N241" s="160" t="str">
        <f t="shared" si="18"/>
        <v/>
      </c>
      <c r="P241" s="160" t="str">
        <f t="shared" si="19"/>
        <v/>
      </c>
      <c r="Q241" s="160">
        <f t="shared" si="17"/>
        <v>0</v>
      </c>
      <c r="R241" s="160" t="str">
        <f t="shared" si="20"/>
        <v/>
      </c>
      <c r="S241" s="160" t="str">
        <f t="shared" si="21"/>
        <v/>
      </c>
    </row>
    <row r="242" spans="3:19" ht="17.45" customHeight="1" x14ac:dyDescent="0.25">
      <c r="C242" s="188"/>
      <c r="D242" s="189"/>
      <c r="E242" s="178"/>
      <c r="F242" s="178"/>
      <c r="G242" s="190">
        <f>DATOS!$E$13</f>
        <v>1</v>
      </c>
      <c r="H242" s="178"/>
      <c r="I242" s="191"/>
      <c r="J242" s="178"/>
      <c r="K242" s="178"/>
      <c r="L242" s="178"/>
      <c r="M242" s="178"/>
      <c r="N242" s="160" t="str">
        <f t="shared" si="18"/>
        <v/>
      </c>
      <c r="P242" s="160" t="str">
        <f t="shared" si="19"/>
        <v/>
      </c>
      <c r="Q242" s="160">
        <f t="shared" si="17"/>
        <v>0</v>
      </c>
      <c r="R242" s="160" t="str">
        <f t="shared" si="20"/>
        <v/>
      </c>
      <c r="S242" s="160" t="str">
        <f t="shared" si="21"/>
        <v/>
      </c>
    </row>
    <row r="243" spans="3:19" ht="17.45" customHeight="1" x14ac:dyDescent="0.25">
      <c r="C243" s="188"/>
      <c r="D243" s="189"/>
      <c r="E243" s="178"/>
      <c r="F243" s="178"/>
      <c r="G243" s="190">
        <f>DATOS!$E$13</f>
        <v>1</v>
      </c>
      <c r="H243" s="178"/>
      <c r="I243" s="191"/>
      <c r="J243" s="178"/>
      <c r="K243" s="178"/>
      <c r="L243" s="178"/>
      <c r="M243" s="178"/>
      <c r="N243" s="160" t="str">
        <f t="shared" si="18"/>
        <v/>
      </c>
      <c r="P243" s="160" t="str">
        <f t="shared" si="19"/>
        <v/>
      </c>
      <c r="Q243" s="160">
        <f t="shared" si="17"/>
        <v>0</v>
      </c>
      <c r="R243" s="160" t="str">
        <f t="shared" si="20"/>
        <v/>
      </c>
      <c r="S243" s="160" t="str">
        <f t="shared" si="21"/>
        <v/>
      </c>
    </row>
    <row r="244" spans="3:19" ht="17.45" customHeight="1" x14ac:dyDescent="0.25">
      <c r="C244" s="188"/>
      <c r="D244" s="189"/>
      <c r="E244" s="178"/>
      <c r="F244" s="178"/>
      <c r="G244" s="190">
        <f>DATOS!$E$13</f>
        <v>1</v>
      </c>
      <c r="H244" s="178"/>
      <c r="I244" s="191"/>
      <c r="J244" s="178"/>
      <c r="K244" s="178"/>
      <c r="L244" s="178"/>
      <c r="M244" s="178"/>
      <c r="N244" s="160" t="str">
        <f t="shared" si="18"/>
        <v/>
      </c>
      <c r="P244" s="160" t="str">
        <f t="shared" si="19"/>
        <v/>
      </c>
      <c r="Q244" s="160">
        <f t="shared" si="17"/>
        <v>0</v>
      </c>
      <c r="R244" s="160" t="str">
        <f t="shared" si="20"/>
        <v/>
      </c>
      <c r="S244" s="160" t="str">
        <f t="shared" si="21"/>
        <v/>
      </c>
    </row>
    <row r="245" spans="3:19" ht="17.45" customHeight="1" x14ac:dyDescent="0.25">
      <c r="C245" s="188"/>
      <c r="D245" s="189"/>
      <c r="E245" s="178"/>
      <c r="F245" s="178"/>
      <c r="G245" s="190">
        <f>DATOS!$E$13</f>
        <v>1</v>
      </c>
      <c r="H245" s="178"/>
      <c r="I245" s="191"/>
      <c r="J245" s="178"/>
      <c r="K245" s="178"/>
      <c r="L245" s="178"/>
      <c r="M245" s="178"/>
      <c r="N245" s="160" t="str">
        <f t="shared" si="18"/>
        <v/>
      </c>
      <c r="P245" s="160" t="str">
        <f t="shared" si="19"/>
        <v/>
      </c>
      <c r="Q245" s="160">
        <f t="shared" si="17"/>
        <v>0</v>
      </c>
      <c r="R245" s="160" t="str">
        <f t="shared" si="20"/>
        <v/>
      </c>
      <c r="S245" s="160" t="str">
        <f t="shared" si="21"/>
        <v/>
      </c>
    </row>
    <row r="246" spans="3:19" ht="17.45" customHeight="1" x14ac:dyDescent="0.25">
      <c r="C246" s="188"/>
      <c r="D246" s="189"/>
      <c r="E246" s="178"/>
      <c r="F246" s="178"/>
      <c r="G246" s="190">
        <f>DATOS!$E$13</f>
        <v>1</v>
      </c>
      <c r="H246" s="178"/>
      <c r="I246" s="191"/>
      <c r="J246" s="178"/>
      <c r="K246" s="178"/>
      <c r="L246" s="178"/>
      <c r="M246" s="178"/>
      <c r="N246" s="160" t="str">
        <f t="shared" si="18"/>
        <v/>
      </c>
      <c r="P246" s="160" t="str">
        <f t="shared" si="19"/>
        <v/>
      </c>
      <c r="Q246" s="160">
        <f t="shared" si="17"/>
        <v>0</v>
      </c>
      <c r="R246" s="160" t="str">
        <f t="shared" si="20"/>
        <v/>
      </c>
      <c r="S246" s="160" t="str">
        <f t="shared" si="21"/>
        <v/>
      </c>
    </row>
    <row r="247" spans="3:19" ht="17.45" customHeight="1" x14ac:dyDescent="0.25">
      <c r="C247" s="188"/>
      <c r="D247" s="189"/>
      <c r="E247" s="178"/>
      <c r="F247" s="178"/>
      <c r="G247" s="190">
        <f>DATOS!$E$13</f>
        <v>1</v>
      </c>
      <c r="H247" s="178"/>
      <c r="I247" s="191"/>
      <c r="J247" s="178"/>
      <c r="K247" s="178"/>
      <c r="L247" s="178"/>
      <c r="M247" s="178"/>
      <c r="N247" s="160" t="str">
        <f t="shared" si="18"/>
        <v/>
      </c>
      <c r="P247" s="160" t="str">
        <f t="shared" si="19"/>
        <v/>
      </c>
      <c r="Q247" s="160">
        <f t="shared" si="17"/>
        <v>0</v>
      </c>
      <c r="R247" s="160" t="str">
        <f t="shared" si="20"/>
        <v/>
      </c>
      <c r="S247" s="160" t="str">
        <f t="shared" si="21"/>
        <v/>
      </c>
    </row>
    <row r="248" spans="3:19" ht="17.45" customHeight="1" x14ac:dyDescent="0.25">
      <c r="C248" s="188"/>
      <c r="D248" s="189"/>
      <c r="E248" s="178"/>
      <c r="F248" s="178"/>
      <c r="G248" s="190">
        <f>DATOS!$E$13</f>
        <v>1</v>
      </c>
      <c r="H248" s="178"/>
      <c r="I248" s="191"/>
      <c r="J248" s="178"/>
      <c r="K248" s="178"/>
      <c r="L248" s="178"/>
      <c r="M248" s="178"/>
      <c r="N248" s="160" t="str">
        <f t="shared" si="18"/>
        <v/>
      </c>
      <c r="P248" s="160" t="str">
        <f t="shared" si="19"/>
        <v/>
      </c>
      <c r="Q248" s="160">
        <f t="shared" si="17"/>
        <v>0</v>
      </c>
      <c r="R248" s="160" t="str">
        <f t="shared" si="20"/>
        <v/>
      </c>
      <c r="S248" s="160" t="str">
        <f t="shared" si="21"/>
        <v/>
      </c>
    </row>
    <row r="249" spans="3:19" ht="17.45" customHeight="1" x14ac:dyDescent="0.25">
      <c r="C249" s="188"/>
      <c r="D249" s="189"/>
      <c r="E249" s="178"/>
      <c r="F249" s="178"/>
      <c r="G249" s="190">
        <f>DATOS!$E$13</f>
        <v>1</v>
      </c>
      <c r="H249" s="178"/>
      <c r="I249" s="191"/>
      <c r="J249" s="178"/>
      <c r="K249" s="178"/>
      <c r="L249" s="178"/>
      <c r="M249" s="178"/>
      <c r="N249" s="160" t="str">
        <f t="shared" si="18"/>
        <v/>
      </c>
      <c r="P249" s="160" t="str">
        <f t="shared" si="19"/>
        <v/>
      </c>
      <c r="Q249" s="160">
        <f t="shared" si="17"/>
        <v>0</v>
      </c>
      <c r="R249" s="160" t="str">
        <f t="shared" si="20"/>
        <v/>
      </c>
      <c r="S249" s="160" t="str">
        <f t="shared" si="21"/>
        <v/>
      </c>
    </row>
    <row r="250" spans="3:19" ht="17.45" customHeight="1" x14ac:dyDescent="0.25">
      <c r="C250" s="188"/>
      <c r="D250" s="189"/>
      <c r="E250" s="178"/>
      <c r="F250" s="178"/>
      <c r="G250" s="190">
        <f>DATOS!$E$13</f>
        <v>1</v>
      </c>
      <c r="H250" s="178"/>
      <c r="I250" s="191"/>
      <c r="J250" s="178"/>
      <c r="K250" s="178"/>
      <c r="L250" s="178"/>
      <c r="M250" s="178"/>
      <c r="N250" s="160" t="str">
        <f t="shared" si="18"/>
        <v/>
      </c>
      <c r="P250" s="160" t="str">
        <f t="shared" si="19"/>
        <v/>
      </c>
      <c r="Q250" s="160">
        <f t="shared" si="17"/>
        <v>0</v>
      </c>
      <c r="R250" s="160" t="str">
        <f t="shared" si="20"/>
        <v/>
      </c>
      <c r="S250" s="160" t="str">
        <f t="shared" si="21"/>
        <v/>
      </c>
    </row>
    <row r="251" spans="3:19" ht="17.45" customHeight="1" x14ac:dyDescent="0.25">
      <c r="C251" s="188"/>
      <c r="D251" s="189"/>
      <c r="E251" s="178"/>
      <c r="F251" s="178"/>
      <c r="G251" s="190">
        <f>DATOS!$E$13</f>
        <v>1</v>
      </c>
      <c r="H251" s="178"/>
      <c r="I251" s="191"/>
      <c r="J251" s="178"/>
      <c r="K251" s="178"/>
      <c r="L251" s="178"/>
      <c r="M251" s="178"/>
      <c r="N251" s="160" t="str">
        <f t="shared" si="18"/>
        <v/>
      </c>
      <c r="P251" s="160" t="str">
        <f t="shared" si="19"/>
        <v/>
      </c>
      <c r="Q251" s="160">
        <f t="shared" si="17"/>
        <v>0</v>
      </c>
      <c r="R251" s="160" t="str">
        <f t="shared" si="20"/>
        <v/>
      </c>
      <c r="S251" s="160" t="str">
        <f t="shared" si="21"/>
        <v/>
      </c>
    </row>
    <row r="252" spans="3:19" ht="17.45" customHeight="1" x14ac:dyDescent="0.25">
      <c r="C252" s="188"/>
      <c r="D252" s="189"/>
      <c r="E252" s="178"/>
      <c r="F252" s="178"/>
      <c r="G252" s="190">
        <f>DATOS!$E$13</f>
        <v>1</v>
      </c>
      <c r="H252" s="178"/>
      <c r="I252" s="191"/>
      <c r="J252" s="178"/>
      <c r="K252" s="178"/>
      <c r="L252" s="178"/>
      <c r="M252" s="178"/>
      <c r="N252" s="160" t="str">
        <f t="shared" si="18"/>
        <v/>
      </c>
      <c r="P252" s="160" t="str">
        <f t="shared" si="19"/>
        <v/>
      </c>
      <c r="Q252" s="160">
        <f t="shared" si="17"/>
        <v>0</v>
      </c>
      <c r="R252" s="160" t="str">
        <f t="shared" si="20"/>
        <v/>
      </c>
      <c r="S252" s="160" t="str">
        <f t="shared" si="21"/>
        <v/>
      </c>
    </row>
    <row r="253" spans="3:19" ht="17.45" customHeight="1" x14ac:dyDescent="0.25">
      <c r="C253" s="188"/>
      <c r="D253" s="189"/>
      <c r="E253" s="178"/>
      <c r="F253" s="178"/>
      <c r="G253" s="190">
        <f>DATOS!$E$13</f>
        <v>1</v>
      </c>
      <c r="H253" s="178"/>
      <c r="I253" s="191"/>
      <c r="J253" s="178"/>
      <c r="K253" s="178"/>
      <c r="L253" s="178"/>
      <c r="M253" s="178"/>
      <c r="N253" s="160" t="str">
        <f t="shared" si="18"/>
        <v/>
      </c>
      <c r="P253" s="160" t="str">
        <f t="shared" si="19"/>
        <v/>
      </c>
      <c r="Q253" s="160">
        <f t="shared" si="17"/>
        <v>0</v>
      </c>
      <c r="R253" s="160" t="str">
        <f t="shared" si="20"/>
        <v/>
      </c>
      <c r="S253" s="160" t="str">
        <f t="shared" si="21"/>
        <v/>
      </c>
    </row>
    <row r="254" spans="3:19" ht="17.45" customHeight="1" x14ac:dyDescent="0.25">
      <c r="C254" s="188"/>
      <c r="D254" s="189"/>
      <c r="E254" s="178"/>
      <c r="F254" s="178"/>
      <c r="G254" s="190">
        <f>DATOS!$E$13</f>
        <v>1</v>
      </c>
      <c r="H254" s="178"/>
      <c r="I254" s="191"/>
      <c r="J254" s="178"/>
      <c r="K254" s="178"/>
      <c r="L254" s="178"/>
      <c r="M254" s="178"/>
      <c r="N254" s="160" t="str">
        <f t="shared" si="18"/>
        <v/>
      </c>
      <c r="P254" s="160" t="str">
        <f t="shared" si="19"/>
        <v/>
      </c>
      <c r="Q254" s="160">
        <f t="shared" si="17"/>
        <v>0</v>
      </c>
      <c r="R254" s="160" t="str">
        <f t="shared" si="20"/>
        <v/>
      </c>
      <c r="S254" s="160" t="str">
        <f t="shared" si="21"/>
        <v/>
      </c>
    </row>
    <row r="255" spans="3:19" ht="17.45" customHeight="1" x14ac:dyDescent="0.25">
      <c r="C255" s="188"/>
      <c r="D255" s="189"/>
      <c r="E255" s="178"/>
      <c r="F255" s="178"/>
      <c r="G255" s="190">
        <f>DATOS!$E$13</f>
        <v>1</v>
      </c>
      <c r="H255" s="178"/>
      <c r="I255" s="191"/>
      <c r="J255" s="178"/>
      <c r="K255" s="178"/>
      <c r="L255" s="178"/>
      <c r="M255" s="178"/>
      <c r="N255" s="160" t="str">
        <f t="shared" si="18"/>
        <v/>
      </c>
      <c r="P255" s="160" t="str">
        <f t="shared" si="19"/>
        <v/>
      </c>
      <c r="Q255" s="160">
        <f t="shared" si="17"/>
        <v>0</v>
      </c>
      <c r="R255" s="160" t="str">
        <f t="shared" si="20"/>
        <v/>
      </c>
      <c r="S255" s="160" t="str">
        <f t="shared" si="21"/>
        <v/>
      </c>
    </row>
    <row r="256" spans="3:19" ht="17.45" customHeight="1" x14ac:dyDescent="0.25">
      <c r="C256" s="188"/>
      <c r="D256" s="189"/>
      <c r="E256" s="178"/>
      <c r="F256" s="178"/>
      <c r="G256" s="190">
        <f>DATOS!$E$13</f>
        <v>1</v>
      </c>
      <c r="H256" s="178"/>
      <c r="I256" s="191"/>
      <c r="J256" s="178"/>
      <c r="K256" s="178"/>
      <c r="L256" s="178"/>
      <c r="M256" s="178"/>
      <c r="N256" s="160" t="str">
        <f t="shared" si="18"/>
        <v/>
      </c>
      <c r="P256" s="160" t="str">
        <f t="shared" si="19"/>
        <v/>
      </c>
      <c r="Q256" s="160">
        <f t="shared" si="17"/>
        <v>0</v>
      </c>
      <c r="R256" s="160" t="str">
        <f t="shared" si="20"/>
        <v/>
      </c>
      <c r="S256" s="160" t="str">
        <f t="shared" si="21"/>
        <v/>
      </c>
    </row>
    <row r="257" spans="3:19" ht="17.45" customHeight="1" x14ac:dyDescent="0.25">
      <c r="C257" s="188"/>
      <c r="D257" s="189"/>
      <c r="E257" s="178"/>
      <c r="F257" s="178"/>
      <c r="G257" s="190">
        <f>DATOS!$E$13</f>
        <v>1</v>
      </c>
      <c r="H257" s="178"/>
      <c r="I257" s="191"/>
      <c r="J257" s="178"/>
      <c r="K257" s="178"/>
      <c r="L257" s="178"/>
      <c r="M257" s="178"/>
      <c r="N257" s="160" t="str">
        <f t="shared" si="18"/>
        <v/>
      </c>
      <c r="P257" s="160" t="str">
        <f t="shared" si="19"/>
        <v/>
      </c>
      <c r="Q257" s="160">
        <f t="shared" si="17"/>
        <v>0</v>
      </c>
      <c r="R257" s="160" t="str">
        <f t="shared" si="20"/>
        <v/>
      </c>
      <c r="S257" s="160" t="str">
        <f t="shared" si="21"/>
        <v/>
      </c>
    </row>
    <row r="258" spans="3:19" ht="17.45" customHeight="1" x14ac:dyDescent="0.25">
      <c r="C258" s="188"/>
      <c r="D258" s="189"/>
      <c r="E258" s="178"/>
      <c r="F258" s="178"/>
      <c r="G258" s="190">
        <f>DATOS!$E$13</f>
        <v>1</v>
      </c>
      <c r="H258" s="178"/>
      <c r="I258" s="191"/>
      <c r="J258" s="178"/>
      <c r="K258" s="178"/>
      <c r="L258" s="178"/>
      <c r="M258" s="178"/>
      <c r="N258" s="160" t="str">
        <f t="shared" si="18"/>
        <v/>
      </c>
      <c r="P258" s="160" t="str">
        <f t="shared" si="19"/>
        <v/>
      </c>
      <c r="Q258" s="160">
        <f t="shared" si="17"/>
        <v>0</v>
      </c>
      <c r="R258" s="160" t="str">
        <f t="shared" si="20"/>
        <v/>
      </c>
      <c r="S258" s="160" t="str">
        <f t="shared" si="21"/>
        <v/>
      </c>
    </row>
    <row r="259" spans="3:19" ht="17.45" customHeight="1" x14ac:dyDescent="0.25">
      <c r="C259" s="188"/>
      <c r="D259" s="189"/>
      <c r="E259" s="178"/>
      <c r="F259" s="178"/>
      <c r="G259" s="190">
        <f>DATOS!$E$13</f>
        <v>1</v>
      </c>
      <c r="H259" s="178"/>
      <c r="I259" s="191"/>
      <c r="J259" s="178"/>
      <c r="K259" s="178"/>
      <c r="L259" s="178"/>
      <c r="M259" s="178"/>
      <c r="N259" s="160" t="str">
        <f t="shared" si="18"/>
        <v/>
      </c>
      <c r="P259" s="160" t="str">
        <f t="shared" si="19"/>
        <v/>
      </c>
      <c r="Q259" s="160">
        <f t="shared" si="17"/>
        <v>0</v>
      </c>
      <c r="R259" s="160" t="str">
        <f t="shared" si="20"/>
        <v/>
      </c>
      <c r="S259" s="160" t="str">
        <f t="shared" si="21"/>
        <v/>
      </c>
    </row>
    <row r="260" spans="3:19" ht="17.45" customHeight="1" x14ac:dyDescent="0.25">
      <c r="C260" s="188"/>
      <c r="D260" s="189"/>
      <c r="E260" s="178"/>
      <c r="F260" s="178"/>
      <c r="G260" s="190">
        <f>DATOS!$E$13</f>
        <v>1</v>
      </c>
      <c r="H260" s="178"/>
      <c r="I260" s="191"/>
      <c r="J260" s="178"/>
      <c r="K260" s="178"/>
      <c r="L260" s="178"/>
      <c r="M260" s="178"/>
      <c r="N260" s="160" t="str">
        <f t="shared" si="18"/>
        <v/>
      </c>
      <c r="P260" s="160" t="str">
        <f t="shared" si="19"/>
        <v/>
      </c>
      <c r="Q260" s="160">
        <f t="shared" si="17"/>
        <v>0</v>
      </c>
      <c r="R260" s="160" t="str">
        <f t="shared" si="20"/>
        <v/>
      </c>
      <c r="S260" s="160" t="str">
        <f t="shared" si="21"/>
        <v/>
      </c>
    </row>
    <row r="261" spans="3:19" ht="17.45" customHeight="1" x14ac:dyDescent="0.25">
      <c r="C261" s="188"/>
      <c r="D261" s="189"/>
      <c r="E261" s="178"/>
      <c r="F261" s="178"/>
      <c r="G261" s="190">
        <f>DATOS!$E$13</f>
        <v>1</v>
      </c>
      <c r="H261" s="178"/>
      <c r="I261" s="191"/>
      <c r="J261" s="178"/>
      <c r="K261" s="178"/>
      <c r="L261" s="178"/>
      <c r="M261" s="178"/>
      <c r="N261" s="160" t="str">
        <f t="shared" si="18"/>
        <v/>
      </c>
      <c r="P261" s="160" t="str">
        <f t="shared" si="19"/>
        <v/>
      </c>
      <c r="Q261" s="160">
        <f t="shared" si="17"/>
        <v>0</v>
      </c>
      <c r="R261" s="160" t="str">
        <f t="shared" si="20"/>
        <v/>
      </c>
      <c r="S261" s="160" t="str">
        <f t="shared" si="21"/>
        <v/>
      </c>
    </row>
    <row r="262" spans="3:19" ht="17.45" customHeight="1" x14ac:dyDescent="0.25">
      <c r="C262" s="188"/>
      <c r="D262" s="189"/>
      <c r="E262" s="178"/>
      <c r="F262" s="178"/>
      <c r="G262" s="190">
        <f>DATOS!$E$13</f>
        <v>1</v>
      </c>
      <c r="H262" s="178"/>
      <c r="I262" s="191"/>
      <c r="J262" s="178"/>
      <c r="K262" s="178"/>
      <c r="L262" s="178"/>
      <c r="M262" s="178"/>
      <c r="N262" s="160" t="str">
        <f t="shared" si="18"/>
        <v/>
      </c>
      <c r="P262" s="160" t="str">
        <f t="shared" si="19"/>
        <v/>
      </c>
      <c r="Q262" s="160">
        <f t="shared" si="17"/>
        <v>0</v>
      </c>
      <c r="R262" s="160" t="str">
        <f t="shared" si="20"/>
        <v/>
      </c>
      <c r="S262" s="160" t="str">
        <f t="shared" si="21"/>
        <v/>
      </c>
    </row>
    <row r="263" spans="3:19" ht="17.45" customHeight="1" x14ac:dyDescent="0.25">
      <c r="C263" s="188"/>
      <c r="D263" s="189"/>
      <c r="E263" s="178"/>
      <c r="F263" s="178"/>
      <c r="G263" s="190">
        <f>DATOS!$E$13</f>
        <v>1</v>
      </c>
      <c r="H263" s="178"/>
      <c r="I263" s="191"/>
      <c r="J263" s="178"/>
      <c r="K263" s="178"/>
      <c r="L263" s="178"/>
      <c r="M263" s="178"/>
      <c r="N263" s="160" t="str">
        <f t="shared" si="18"/>
        <v/>
      </c>
      <c r="P263" s="160" t="str">
        <f t="shared" si="19"/>
        <v/>
      </c>
      <c r="Q263" s="160">
        <f t="shared" si="17"/>
        <v>0</v>
      </c>
      <c r="R263" s="160" t="str">
        <f t="shared" si="20"/>
        <v/>
      </c>
      <c r="S263" s="160" t="str">
        <f t="shared" si="21"/>
        <v/>
      </c>
    </row>
    <row r="264" spans="3:19" ht="17.45" customHeight="1" x14ac:dyDescent="0.25">
      <c r="C264" s="188"/>
      <c r="D264" s="189"/>
      <c r="E264" s="178"/>
      <c r="F264" s="178"/>
      <c r="G264" s="190">
        <f>DATOS!$E$13</f>
        <v>1</v>
      </c>
      <c r="H264" s="178"/>
      <c r="I264" s="191"/>
      <c r="J264" s="178"/>
      <c r="K264" s="178"/>
      <c r="L264" s="178"/>
      <c r="M264" s="178"/>
      <c r="N264" s="160" t="str">
        <f t="shared" si="18"/>
        <v/>
      </c>
      <c r="P264" s="160" t="str">
        <f t="shared" si="19"/>
        <v/>
      </c>
      <c r="Q264" s="160">
        <f t="shared" si="17"/>
        <v>0</v>
      </c>
      <c r="R264" s="160" t="str">
        <f t="shared" si="20"/>
        <v/>
      </c>
      <c r="S264" s="160" t="str">
        <f t="shared" si="21"/>
        <v/>
      </c>
    </row>
    <row r="265" spans="3:19" ht="17.45" customHeight="1" x14ac:dyDescent="0.25">
      <c r="C265" s="188"/>
      <c r="D265" s="189"/>
      <c r="E265" s="178"/>
      <c r="F265" s="178"/>
      <c r="G265" s="190">
        <f>DATOS!$E$13</f>
        <v>1</v>
      </c>
      <c r="H265" s="178"/>
      <c r="I265" s="191"/>
      <c r="J265" s="178"/>
      <c r="K265" s="178"/>
      <c r="L265" s="178"/>
      <c r="M265" s="178"/>
      <c r="N265" s="160" t="str">
        <f t="shared" si="18"/>
        <v/>
      </c>
      <c r="P265" s="160" t="str">
        <f t="shared" si="19"/>
        <v/>
      </c>
      <c r="Q265" s="160">
        <f t="shared" si="17"/>
        <v>0</v>
      </c>
      <c r="R265" s="160" t="str">
        <f t="shared" si="20"/>
        <v/>
      </c>
      <c r="S265" s="160" t="str">
        <f t="shared" si="21"/>
        <v/>
      </c>
    </row>
    <row r="266" spans="3:19" ht="17.45" customHeight="1" x14ac:dyDescent="0.25">
      <c r="C266" s="188"/>
      <c r="D266" s="189"/>
      <c r="E266" s="178"/>
      <c r="F266" s="178"/>
      <c r="G266" s="190">
        <f>DATOS!$E$13</f>
        <v>1</v>
      </c>
      <c r="H266" s="178"/>
      <c r="I266" s="191"/>
      <c r="J266" s="178"/>
      <c r="K266" s="178"/>
      <c r="L266" s="178"/>
      <c r="M266" s="178"/>
      <c r="N266" s="160" t="str">
        <f t="shared" si="18"/>
        <v/>
      </c>
      <c r="P266" s="160" t="str">
        <f t="shared" si="19"/>
        <v/>
      </c>
      <c r="Q266" s="160">
        <f t="shared" si="17"/>
        <v>0</v>
      </c>
      <c r="R266" s="160" t="str">
        <f t="shared" si="20"/>
        <v/>
      </c>
      <c r="S266" s="160" t="str">
        <f t="shared" si="21"/>
        <v/>
      </c>
    </row>
    <row r="267" spans="3:19" ht="17.45" customHeight="1" x14ac:dyDescent="0.25">
      <c r="C267" s="188"/>
      <c r="D267" s="189"/>
      <c r="E267" s="178"/>
      <c r="F267" s="178"/>
      <c r="G267" s="190">
        <f>DATOS!$E$13</f>
        <v>1</v>
      </c>
      <c r="H267" s="178"/>
      <c r="I267" s="191"/>
      <c r="J267" s="178"/>
      <c r="K267" s="178"/>
      <c r="L267" s="178"/>
      <c r="M267" s="178"/>
      <c r="N267" s="160" t="str">
        <f t="shared" si="18"/>
        <v/>
      </c>
      <c r="P267" s="160" t="str">
        <f t="shared" si="19"/>
        <v/>
      </c>
      <c r="Q267" s="160">
        <f t="shared" si="17"/>
        <v>0</v>
      </c>
      <c r="R267" s="160" t="str">
        <f t="shared" si="20"/>
        <v/>
      </c>
      <c r="S267" s="160" t="str">
        <f t="shared" si="21"/>
        <v/>
      </c>
    </row>
    <row r="268" spans="3:19" ht="17.45" customHeight="1" x14ac:dyDescent="0.25">
      <c r="C268" s="188"/>
      <c r="D268" s="189"/>
      <c r="E268" s="178"/>
      <c r="F268" s="178"/>
      <c r="G268" s="190">
        <f>DATOS!$E$13</f>
        <v>1</v>
      </c>
      <c r="H268" s="178"/>
      <c r="I268" s="191"/>
      <c r="J268" s="178"/>
      <c r="K268" s="178"/>
      <c r="L268" s="178"/>
      <c r="M268" s="178"/>
      <c r="N268" s="160" t="str">
        <f t="shared" si="18"/>
        <v/>
      </c>
      <c r="P268" s="160" t="str">
        <f t="shared" si="19"/>
        <v/>
      </c>
      <c r="Q268" s="160">
        <f t="shared" si="17"/>
        <v>0</v>
      </c>
      <c r="R268" s="160" t="str">
        <f t="shared" si="20"/>
        <v/>
      </c>
      <c r="S268" s="160" t="str">
        <f t="shared" si="21"/>
        <v/>
      </c>
    </row>
    <row r="269" spans="3:19" ht="17.45" customHeight="1" x14ac:dyDescent="0.25">
      <c r="C269" s="188"/>
      <c r="D269" s="189"/>
      <c r="E269" s="178"/>
      <c r="F269" s="178"/>
      <c r="G269" s="190">
        <f>DATOS!$E$13</f>
        <v>1</v>
      </c>
      <c r="H269" s="178"/>
      <c r="I269" s="191"/>
      <c r="J269" s="178"/>
      <c r="K269" s="178"/>
      <c r="L269" s="178"/>
      <c r="M269" s="178"/>
      <c r="N269" s="160" t="str">
        <f t="shared" si="18"/>
        <v/>
      </c>
      <c r="P269" s="160" t="str">
        <f t="shared" si="19"/>
        <v/>
      </c>
      <c r="Q269" s="160">
        <f t="shared" si="17"/>
        <v>0</v>
      </c>
      <c r="R269" s="160" t="str">
        <f t="shared" si="20"/>
        <v/>
      </c>
      <c r="S269" s="160" t="str">
        <f t="shared" si="21"/>
        <v/>
      </c>
    </row>
    <row r="270" spans="3:19" ht="17.45" customHeight="1" x14ac:dyDescent="0.25">
      <c r="C270" s="188"/>
      <c r="D270" s="189"/>
      <c r="E270" s="178"/>
      <c r="F270" s="178"/>
      <c r="G270" s="190">
        <f>DATOS!$E$13</f>
        <v>1</v>
      </c>
      <c r="H270" s="178"/>
      <c r="I270" s="191"/>
      <c r="J270" s="178"/>
      <c r="K270" s="178"/>
      <c r="L270" s="178"/>
      <c r="M270" s="178"/>
      <c r="N270" s="160" t="str">
        <f t="shared" si="18"/>
        <v/>
      </c>
      <c r="P270" s="160" t="str">
        <f t="shared" si="19"/>
        <v/>
      </c>
      <c r="Q270" s="160">
        <f t="shared" si="17"/>
        <v>0</v>
      </c>
      <c r="R270" s="160" t="str">
        <f t="shared" si="20"/>
        <v/>
      </c>
      <c r="S270" s="160" t="str">
        <f t="shared" si="21"/>
        <v/>
      </c>
    </row>
    <row r="271" spans="3:19" ht="17.45" customHeight="1" x14ac:dyDescent="0.25">
      <c r="C271" s="188"/>
      <c r="D271" s="189"/>
      <c r="E271" s="178"/>
      <c r="F271" s="178"/>
      <c r="G271" s="190">
        <f>DATOS!$E$13</f>
        <v>1</v>
      </c>
      <c r="H271" s="178"/>
      <c r="I271" s="191"/>
      <c r="J271" s="178"/>
      <c r="K271" s="178"/>
      <c r="L271" s="178"/>
      <c r="M271" s="178"/>
      <c r="N271" s="160" t="str">
        <f t="shared" si="18"/>
        <v/>
      </c>
      <c r="P271" s="160" t="str">
        <f t="shared" si="19"/>
        <v/>
      </c>
      <c r="Q271" s="160">
        <f t="shared" si="17"/>
        <v>0</v>
      </c>
      <c r="R271" s="160" t="str">
        <f t="shared" si="20"/>
        <v/>
      </c>
      <c r="S271" s="160" t="str">
        <f t="shared" si="21"/>
        <v/>
      </c>
    </row>
    <row r="272" spans="3:19" ht="17.45" customHeight="1" x14ac:dyDescent="0.25">
      <c r="C272" s="188"/>
      <c r="D272" s="189"/>
      <c r="E272" s="178"/>
      <c r="F272" s="178"/>
      <c r="G272" s="190">
        <f>DATOS!$E$13</f>
        <v>1</v>
      </c>
      <c r="H272" s="178"/>
      <c r="I272" s="191"/>
      <c r="J272" s="178"/>
      <c r="K272" s="178"/>
      <c r="L272" s="178"/>
      <c r="M272" s="178"/>
      <c r="N272" s="160" t="str">
        <f t="shared" si="18"/>
        <v/>
      </c>
      <c r="P272" s="160" t="str">
        <f t="shared" si="19"/>
        <v/>
      </c>
      <c r="Q272" s="160">
        <f t="shared" si="17"/>
        <v>0</v>
      </c>
      <c r="R272" s="160" t="str">
        <f t="shared" si="20"/>
        <v/>
      </c>
      <c r="S272" s="160" t="str">
        <f t="shared" si="21"/>
        <v/>
      </c>
    </row>
    <row r="273" spans="3:19" ht="17.45" customHeight="1" x14ac:dyDescent="0.25">
      <c r="C273" s="188"/>
      <c r="D273" s="189"/>
      <c r="E273" s="178"/>
      <c r="F273" s="178"/>
      <c r="G273" s="190">
        <f>DATOS!$E$13</f>
        <v>1</v>
      </c>
      <c r="H273" s="178"/>
      <c r="I273" s="191"/>
      <c r="J273" s="178"/>
      <c r="K273" s="178"/>
      <c r="L273" s="178"/>
      <c r="M273" s="178"/>
      <c r="N273" s="160" t="str">
        <f t="shared" si="18"/>
        <v/>
      </c>
      <c r="P273" s="160" t="str">
        <f t="shared" si="19"/>
        <v/>
      </c>
      <c r="Q273" s="160">
        <f t="shared" ref="Q273:Q336" si="22">IF($I273=0%,H273,"")</f>
        <v>0</v>
      </c>
      <c r="R273" s="160" t="str">
        <f t="shared" si="20"/>
        <v/>
      </c>
      <c r="S273" s="160" t="str">
        <f t="shared" si="21"/>
        <v/>
      </c>
    </row>
    <row r="274" spans="3:19" ht="17.45" customHeight="1" x14ac:dyDescent="0.25">
      <c r="C274" s="188"/>
      <c r="D274" s="189"/>
      <c r="E274" s="178"/>
      <c r="F274" s="178"/>
      <c r="G274" s="190">
        <f>DATOS!$E$13</f>
        <v>1</v>
      </c>
      <c r="H274" s="178"/>
      <c r="I274" s="191"/>
      <c r="J274" s="178"/>
      <c r="K274" s="178"/>
      <c r="L274" s="178"/>
      <c r="M274" s="178"/>
      <c r="N274" s="160" t="str">
        <f t="shared" ref="N274:N337" si="23">IF(H274&amp;J274&amp;K274&amp;L274&amp;M274="","",H274+J274+K274-L274-M274)</f>
        <v/>
      </c>
      <c r="P274" s="160" t="str">
        <f t="shared" ref="P274:P337" si="24">IF($I274="E",H274,"")</f>
        <v/>
      </c>
      <c r="Q274" s="160">
        <f t="shared" si="22"/>
        <v>0</v>
      </c>
      <c r="R274" s="160" t="str">
        <f t="shared" ref="R274:R337" si="25">IF(OR($I274=8%,$I274=11%),$J274/$I274,"")</f>
        <v/>
      </c>
      <c r="S274" s="160" t="str">
        <f t="shared" si="21"/>
        <v/>
      </c>
    </row>
    <row r="275" spans="3:19" ht="17.45" customHeight="1" x14ac:dyDescent="0.25">
      <c r="C275" s="188"/>
      <c r="D275" s="189"/>
      <c r="E275" s="178"/>
      <c r="F275" s="178"/>
      <c r="G275" s="190">
        <f>DATOS!$E$13</f>
        <v>1</v>
      </c>
      <c r="H275" s="178"/>
      <c r="I275" s="191"/>
      <c r="J275" s="178"/>
      <c r="K275" s="178"/>
      <c r="L275" s="178"/>
      <c r="M275" s="178"/>
      <c r="N275" s="160" t="str">
        <f t="shared" si="23"/>
        <v/>
      </c>
      <c r="P275" s="160" t="str">
        <f t="shared" si="24"/>
        <v/>
      </c>
      <c r="Q275" s="160">
        <f t="shared" si="22"/>
        <v>0</v>
      </c>
      <c r="R275" s="160" t="str">
        <f t="shared" si="25"/>
        <v/>
      </c>
      <c r="S275" s="160" t="str">
        <f t="shared" ref="S275:S338" si="26">IF(OR($I275=15%,$I275=16%),$J275/$I275,"")</f>
        <v/>
      </c>
    </row>
    <row r="276" spans="3:19" ht="17.45" customHeight="1" x14ac:dyDescent="0.25">
      <c r="C276" s="188"/>
      <c r="D276" s="189"/>
      <c r="E276" s="178"/>
      <c r="F276" s="178"/>
      <c r="G276" s="190">
        <f>DATOS!$E$13</f>
        <v>1</v>
      </c>
      <c r="H276" s="178"/>
      <c r="I276" s="191"/>
      <c r="J276" s="178"/>
      <c r="K276" s="178"/>
      <c r="L276" s="178"/>
      <c r="M276" s="178"/>
      <c r="N276" s="160" t="str">
        <f t="shared" si="23"/>
        <v/>
      </c>
      <c r="P276" s="160" t="str">
        <f t="shared" si="24"/>
        <v/>
      </c>
      <c r="Q276" s="160">
        <f t="shared" si="22"/>
        <v>0</v>
      </c>
      <c r="R276" s="160" t="str">
        <f t="shared" si="25"/>
        <v/>
      </c>
      <c r="S276" s="160" t="str">
        <f t="shared" si="26"/>
        <v/>
      </c>
    </row>
    <row r="277" spans="3:19" ht="17.45" customHeight="1" x14ac:dyDescent="0.25">
      <c r="C277" s="188"/>
      <c r="D277" s="189"/>
      <c r="E277" s="178"/>
      <c r="F277" s="178"/>
      <c r="G277" s="190">
        <f>DATOS!$E$13</f>
        <v>1</v>
      </c>
      <c r="H277" s="178"/>
      <c r="I277" s="191"/>
      <c r="J277" s="178"/>
      <c r="K277" s="178"/>
      <c r="L277" s="178"/>
      <c r="M277" s="178"/>
      <c r="N277" s="160" t="str">
        <f t="shared" si="23"/>
        <v/>
      </c>
      <c r="P277" s="160" t="str">
        <f t="shared" si="24"/>
        <v/>
      </c>
      <c r="Q277" s="160">
        <f t="shared" si="22"/>
        <v>0</v>
      </c>
      <c r="R277" s="160" t="str">
        <f t="shared" si="25"/>
        <v/>
      </c>
      <c r="S277" s="160" t="str">
        <f t="shared" si="26"/>
        <v/>
      </c>
    </row>
    <row r="278" spans="3:19" ht="17.45" customHeight="1" x14ac:dyDescent="0.25">
      <c r="C278" s="188"/>
      <c r="D278" s="189"/>
      <c r="E278" s="178"/>
      <c r="F278" s="178"/>
      <c r="G278" s="190">
        <f>DATOS!$E$13</f>
        <v>1</v>
      </c>
      <c r="H278" s="178"/>
      <c r="I278" s="191"/>
      <c r="J278" s="178"/>
      <c r="K278" s="178"/>
      <c r="L278" s="178"/>
      <c r="M278" s="178"/>
      <c r="N278" s="160" t="str">
        <f t="shared" si="23"/>
        <v/>
      </c>
      <c r="P278" s="160" t="str">
        <f t="shared" si="24"/>
        <v/>
      </c>
      <c r="Q278" s="160">
        <f t="shared" si="22"/>
        <v>0</v>
      </c>
      <c r="R278" s="160" t="str">
        <f t="shared" si="25"/>
        <v/>
      </c>
      <c r="S278" s="160" t="str">
        <f t="shared" si="26"/>
        <v/>
      </c>
    </row>
    <row r="279" spans="3:19" ht="17.45" customHeight="1" x14ac:dyDescent="0.25">
      <c r="C279" s="188"/>
      <c r="D279" s="189"/>
      <c r="E279" s="178"/>
      <c r="F279" s="178"/>
      <c r="G279" s="190">
        <f>DATOS!$E$13</f>
        <v>1</v>
      </c>
      <c r="H279" s="178"/>
      <c r="I279" s="191"/>
      <c r="J279" s="178"/>
      <c r="K279" s="178"/>
      <c r="L279" s="178"/>
      <c r="M279" s="178"/>
      <c r="N279" s="160" t="str">
        <f t="shared" si="23"/>
        <v/>
      </c>
      <c r="P279" s="160" t="str">
        <f t="shared" si="24"/>
        <v/>
      </c>
      <c r="Q279" s="160">
        <f t="shared" si="22"/>
        <v>0</v>
      </c>
      <c r="R279" s="160" t="str">
        <f t="shared" si="25"/>
        <v/>
      </c>
      <c r="S279" s="160" t="str">
        <f t="shared" si="26"/>
        <v/>
      </c>
    </row>
    <row r="280" spans="3:19" ht="17.45" customHeight="1" x14ac:dyDescent="0.25">
      <c r="C280" s="188"/>
      <c r="D280" s="189"/>
      <c r="E280" s="178"/>
      <c r="F280" s="178"/>
      <c r="G280" s="190">
        <f>DATOS!$E$13</f>
        <v>1</v>
      </c>
      <c r="H280" s="178"/>
      <c r="I280" s="191"/>
      <c r="J280" s="178"/>
      <c r="K280" s="178"/>
      <c r="L280" s="178"/>
      <c r="M280" s="178"/>
      <c r="N280" s="160" t="str">
        <f t="shared" si="23"/>
        <v/>
      </c>
      <c r="P280" s="160" t="str">
        <f t="shared" si="24"/>
        <v/>
      </c>
      <c r="Q280" s="160">
        <f t="shared" si="22"/>
        <v>0</v>
      </c>
      <c r="R280" s="160" t="str">
        <f t="shared" si="25"/>
        <v/>
      </c>
      <c r="S280" s="160" t="str">
        <f t="shared" si="26"/>
        <v/>
      </c>
    </row>
    <row r="281" spans="3:19" ht="17.45" customHeight="1" x14ac:dyDescent="0.25">
      <c r="C281" s="188"/>
      <c r="D281" s="189"/>
      <c r="E281" s="178"/>
      <c r="F281" s="178"/>
      <c r="G281" s="190">
        <f>DATOS!$E$13</f>
        <v>1</v>
      </c>
      <c r="H281" s="178"/>
      <c r="I281" s="191"/>
      <c r="J281" s="178"/>
      <c r="K281" s="178"/>
      <c r="L281" s="178"/>
      <c r="M281" s="178"/>
      <c r="N281" s="160" t="str">
        <f t="shared" si="23"/>
        <v/>
      </c>
      <c r="P281" s="160" t="str">
        <f t="shared" si="24"/>
        <v/>
      </c>
      <c r="Q281" s="160">
        <f t="shared" si="22"/>
        <v>0</v>
      </c>
      <c r="R281" s="160" t="str">
        <f t="shared" si="25"/>
        <v/>
      </c>
      <c r="S281" s="160" t="str">
        <f t="shared" si="26"/>
        <v/>
      </c>
    </row>
    <row r="282" spans="3:19" ht="17.45" customHeight="1" x14ac:dyDescent="0.25">
      <c r="C282" s="188"/>
      <c r="D282" s="189"/>
      <c r="E282" s="178"/>
      <c r="F282" s="178"/>
      <c r="G282" s="190">
        <f>DATOS!$E$13</f>
        <v>1</v>
      </c>
      <c r="H282" s="178"/>
      <c r="I282" s="191"/>
      <c r="J282" s="178"/>
      <c r="K282" s="178"/>
      <c r="L282" s="178"/>
      <c r="M282" s="178"/>
      <c r="N282" s="160" t="str">
        <f t="shared" si="23"/>
        <v/>
      </c>
      <c r="P282" s="160" t="str">
        <f t="shared" si="24"/>
        <v/>
      </c>
      <c r="Q282" s="160">
        <f t="shared" si="22"/>
        <v>0</v>
      </c>
      <c r="R282" s="160" t="str">
        <f t="shared" si="25"/>
        <v/>
      </c>
      <c r="S282" s="160" t="str">
        <f t="shared" si="26"/>
        <v/>
      </c>
    </row>
    <row r="283" spans="3:19" ht="17.45" customHeight="1" x14ac:dyDescent="0.25">
      <c r="C283" s="188"/>
      <c r="D283" s="189"/>
      <c r="E283" s="178"/>
      <c r="F283" s="178"/>
      <c r="G283" s="190">
        <f>DATOS!$E$13</f>
        <v>1</v>
      </c>
      <c r="H283" s="178"/>
      <c r="I283" s="191"/>
      <c r="J283" s="178"/>
      <c r="K283" s="178"/>
      <c r="L283" s="178"/>
      <c r="M283" s="178"/>
      <c r="N283" s="160" t="str">
        <f t="shared" si="23"/>
        <v/>
      </c>
      <c r="P283" s="160" t="str">
        <f t="shared" si="24"/>
        <v/>
      </c>
      <c r="Q283" s="160">
        <f t="shared" si="22"/>
        <v>0</v>
      </c>
      <c r="R283" s="160" t="str">
        <f t="shared" si="25"/>
        <v/>
      </c>
      <c r="S283" s="160" t="str">
        <f t="shared" si="26"/>
        <v/>
      </c>
    </row>
    <row r="284" spans="3:19" ht="17.45" customHeight="1" x14ac:dyDescent="0.25">
      <c r="C284" s="188"/>
      <c r="D284" s="189"/>
      <c r="E284" s="178"/>
      <c r="F284" s="178"/>
      <c r="G284" s="190">
        <f>DATOS!$E$13</f>
        <v>1</v>
      </c>
      <c r="H284" s="178"/>
      <c r="I284" s="191"/>
      <c r="J284" s="178"/>
      <c r="K284" s="178"/>
      <c r="L284" s="178"/>
      <c r="M284" s="178"/>
      <c r="N284" s="160" t="str">
        <f t="shared" si="23"/>
        <v/>
      </c>
      <c r="P284" s="160" t="str">
        <f t="shared" si="24"/>
        <v/>
      </c>
      <c r="Q284" s="160">
        <f t="shared" si="22"/>
        <v>0</v>
      </c>
      <c r="R284" s="160" t="str">
        <f t="shared" si="25"/>
        <v/>
      </c>
      <c r="S284" s="160" t="str">
        <f t="shared" si="26"/>
        <v/>
      </c>
    </row>
    <row r="285" spans="3:19" ht="17.45" customHeight="1" x14ac:dyDescent="0.25">
      <c r="C285" s="188"/>
      <c r="D285" s="189"/>
      <c r="E285" s="178"/>
      <c r="F285" s="178"/>
      <c r="G285" s="190">
        <f>DATOS!$E$13</f>
        <v>1</v>
      </c>
      <c r="H285" s="178"/>
      <c r="I285" s="191"/>
      <c r="J285" s="178"/>
      <c r="K285" s="178"/>
      <c r="L285" s="178"/>
      <c r="M285" s="178"/>
      <c r="N285" s="160" t="str">
        <f t="shared" si="23"/>
        <v/>
      </c>
      <c r="P285" s="160" t="str">
        <f t="shared" si="24"/>
        <v/>
      </c>
      <c r="Q285" s="160">
        <f t="shared" si="22"/>
        <v>0</v>
      </c>
      <c r="R285" s="160" t="str">
        <f t="shared" si="25"/>
        <v/>
      </c>
      <c r="S285" s="160" t="str">
        <f t="shared" si="26"/>
        <v/>
      </c>
    </row>
    <row r="286" spans="3:19" ht="17.45" customHeight="1" x14ac:dyDescent="0.25">
      <c r="C286" s="188"/>
      <c r="D286" s="189"/>
      <c r="E286" s="178"/>
      <c r="F286" s="178"/>
      <c r="G286" s="190">
        <f>DATOS!$E$13</f>
        <v>1</v>
      </c>
      <c r="H286" s="178"/>
      <c r="I286" s="191"/>
      <c r="J286" s="178"/>
      <c r="K286" s="178"/>
      <c r="L286" s="178"/>
      <c r="M286" s="178"/>
      <c r="N286" s="160" t="str">
        <f t="shared" si="23"/>
        <v/>
      </c>
      <c r="P286" s="160" t="str">
        <f t="shared" si="24"/>
        <v/>
      </c>
      <c r="Q286" s="160">
        <f t="shared" si="22"/>
        <v>0</v>
      </c>
      <c r="R286" s="160" t="str">
        <f t="shared" si="25"/>
        <v/>
      </c>
      <c r="S286" s="160" t="str">
        <f t="shared" si="26"/>
        <v/>
      </c>
    </row>
    <row r="287" spans="3:19" ht="17.45" customHeight="1" x14ac:dyDescent="0.25">
      <c r="C287" s="188"/>
      <c r="D287" s="189"/>
      <c r="E287" s="178"/>
      <c r="F287" s="178"/>
      <c r="G287" s="190">
        <f>DATOS!$E$13</f>
        <v>1</v>
      </c>
      <c r="H287" s="178"/>
      <c r="I287" s="191"/>
      <c r="J287" s="178"/>
      <c r="K287" s="178"/>
      <c r="L287" s="178"/>
      <c r="M287" s="178"/>
      <c r="N287" s="160" t="str">
        <f t="shared" si="23"/>
        <v/>
      </c>
      <c r="P287" s="160" t="str">
        <f t="shared" si="24"/>
        <v/>
      </c>
      <c r="Q287" s="160">
        <f t="shared" si="22"/>
        <v>0</v>
      </c>
      <c r="R287" s="160" t="str">
        <f t="shared" si="25"/>
        <v/>
      </c>
      <c r="S287" s="160" t="str">
        <f t="shared" si="26"/>
        <v/>
      </c>
    </row>
    <row r="288" spans="3:19" ht="17.45" customHeight="1" x14ac:dyDescent="0.25">
      <c r="C288" s="188"/>
      <c r="D288" s="189"/>
      <c r="E288" s="178"/>
      <c r="F288" s="178"/>
      <c r="G288" s="190">
        <f>DATOS!$E$13</f>
        <v>1</v>
      </c>
      <c r="H288" s="178"/>
      <c r="I288" s="191"/>
      <c r="J288" s="178"/>
      <c r="K288" s="178"/>
      <c r="L288" s="178"/>
      <c r="M288" s="178"/>
      <c r="N288" s="160" t="str">
        <f t="shared" si="23"/>
        <v/>
      </c>
      <c r="P288" s="160" t="str">
        <f t="shared" si="24"/>
        <v/>
      </c>
      <c r="Q288" s="160">
        <f t="shared" si="22"/>
        <v>0</v>
      </c>
      <c r="R288" s="160" t="str">
        <f t="shared" si="25"/>
        <v/>
      </c>
      <c r="S288" s="160" t="str">
        <f t="shared" si="26"/>
        <v/>
      </c>
    </row>
    <row r="289" spans="3:19" ht="17.45" customHeight="1" x14ac:dyDescent="0.25">
      <c r="C289" s="188"/>
      <c r="D289" s="189"/>
      <c r="E289" s="178"/>
      <c r="F289" s="178"/>
      <c r="G289" s="190">
        <f>DATOS!$E$13</f>
        <v>1</v>
      </c>
      <c r="H289" s="178"/>
      <c r="I289" s="191"/>
      <c r="J289" s="178"/>
      <c r="K289" s="178"/>
      <c r="L289" s="178"/>
      <c r="M289" s="178"/>
      <c r="N289" s="160" t="str">
        <f t="shared" si="23"/>
        <v/>
      </c>
      <c r="P289" s="160" t="str">
        <f t="shared" si="24"/>
        <v/>
      </c>
      <c r="Q289" s="160">
        <f t="shared" si="22"/>
        <v>0</v>
      </c>
      <c r="R289" s="160" t="str">
        <f t="shared" si="25"/>
        <v/>
      </c>
      <c r="S289" s="160" t="str">
        <f t="shared" si="26"/>
        <v/>
      </c>
    </row>
    <row r="290" spans="3:19" ht="17.45" customHeight="1" x14ac:dyDescent="0.25">
      <c r="C290" s="188"/>
      <c r="D290" s="189"/>
      <c r="E290" s="178"/>
      <c r="F290" s="178"/>
      <c r="G290" s="190">
        <f>DATOS!$E$13</f>
        <v>1</v>
      </c>
      <c r="H290" s="178"/>
      <c r="I290" s="191"/>
      <c r="J290" s="178"/>
      <c r="K290" s="178"/>
      <c r="L290" s="178"/>
      <c r="M290" s="178"/>
      <c r="N290" s="160" t="str">
        <f t="shared" si="23"/>
        <v/>
      </c>
      <c r="P290" s="160" t="str">
        <f t="shared" si="24"/>
        <v/>
      </c>
      <c r="Q290" s="160">
        <f t="shared" si="22"/>
        <v>0</v>
      </c>
      <c r="R290" s="160" t="str">
        <f t="shared" si="25"/>
        <v/>
      </c>
      <c r="S290" s="160" t="str">
        <f t="shared" si="26"/>
        <v/>
      </c>
    </row>
    <row r="291" spans="3:19" ht="17.45" customHeight="1" x14ac:dyDescent="0.25">
      <c r="C291" s="188"/>
      <c r="D291" s="189"/>
      <c r="E291" s="178"/>
      <c r="F291" s="178"/>
      <c r="G291" s="190">
        <f>DATOS!$E$13</f>
        <v>1</v>
      </c>
      <c r="H291" s="178"/>
      <c r="I291" s="191"/>
      <c r="J291" s="178"/>
      <c r="K291" s="178"/>
      <c r="L291" s="178"/>
      <c r="M291" s="178"/>
      <c r="N291" s="160" t="str">
        <f t="shared" si="23"/>
        <v/>
      </c>
      <c r="P291" s="160" t="str">
        <f t="shared" si="24"/>
        <v/>
      </c>
      <c r="Q291" s="160">
        <f t="shared" si="22"/>
        <v>0</v>
      </c>
      <c r="R291" s="160" t="str">
        <f t="shared" si="25"/>
        <v/>
      </c>
      <c r="S291" s="160" t="str">
        <f t="shared" si="26"/>
        <v/>
      </c>
    </row>
    <row r="292" spans="3:19" ht="17.45" customHeight="1" x14ac:dyDescent="0.25">
      <c r="C292" s="188"/>
      <c r="D292" s="189"/>
      <c r="E292" s="178"/>
      <c r="F292" s="178"/>
      <c r="G292" s="190">
        <f>DATOS!$E$13</f>
        <v>1</v>
      </c>
      <c r="H292" s="178"/>
      <c r="I292" s="191"/>
      <c r="J292" s="178"/>
      <c r="K292" s="178"/>
      <c r="L292" s="178"/>
      <c r="M292" s="178"/>
      <c r="N292" s="160" t="str">
        <f t="shared" si="23"/>
        <v/>
      </c>
      <c r="P292" s="160" t="str">
        <f t="shared" si="24"/>
        <v/>
      </c>
      <c r="Q292" s="160">
        <f t="shared" si="22"/>
        <v>0</v>
      </c>
      <c r="R292" s="160" t="str">
        <f t="shared" si="25"/>
        <v/>
      </c>
      <c r="S292" s="160" t="str">
        <f t="shared" si="26"/>
        <v/>
      </c>
    </row>
    <row r="293" spans="3:19" ht="17.45" customHeight="1" x14ac:dyDescent="0.25">
      <c r="C293" s="188"/>
      <c r="D293" s="189"/>
      <c r="E293" s="178"/>
      <c r="F293" s="178"/>
      <c r="G293" s="190">
        <f>DATOS!$E$13</f>
        <v>1</v>
      </c>
      <c r="H293" s="178"/>
      <c r="I293" s="191"/>
      <c r="J293" s="178"/>
      <c r="K293" s="178"/>
      <c r="L293" s="178"/>
      <c r="M293" s="178"/>
      <c r="N293" s="160" t="str">
        <f t="shared" si="23"/>
        <v/>
      </c>
      <c r="P293" s="160" t="str">
        <f t="shared" si="24"/>
        <v/>
      </c>
      <c r="Q293" s="160">
        <f t="shared" si="22"/>
        <v>0</v>
      </c>
      <c r="R293" s="160" t="str">
        <f t="shared" si="25"/>
        <v/>
      </c>
      <c r="S293" s="160" t="str">
        <f t="shared" si="26"/>
        <v/>
      </c>
    </row>
    <row r="294" spans="3:19" ht="17.45" customHeight="1" x14ac:dyDescent="0.25">
      <c r="C294" s="188"/>
      <c r="D294" s="189"/>
      <c r="E294" s="178"/>
      <c r="F294" s="178"/>
      <c r="G294" s="190">
        <f>DATOS!$E$13</f>
        <v>1</v>
      </c>
      <c r="H294" s="178"/>
      <c r="I294" s="191"/>
      <c r="J294" s="178"/>
      <c r="K294" s="178"/>
      <c r="L294" s="178"/>
      <c r="M294" s="178"/>
      <c r="N294" s="160" t="str">
        <f t="shared" si="23"/>
        <v/>
      </c>
      <c r="P294" s="160" t="str">
        <f t="shared" si="24"/>
        <v/>
      </c>
      <c r="Q294" s="160">
        <f t="shared" si="22"/>
        <v>0</v>
      </c>
      <c r="R294" s="160" t="str">
        <f t="shared" si="25"/>
        <v/>
      </c>
      <c r="S294" s="160" t="str">
        <f t="shared" si="26"/>
        <v/>
      </c>
    </row>
    <row r="295" spans="3:19" ht="17.45" customHeight="1" x14ac:dyDescent="0.25">
      <c r="C295" s="188"/>
      <c r="D295" s="189"/>
      <c r="E295" s="178"/>
      <c r="F295" s="178"/>
      <c r="G295" s="190">
        <f>DATOS!$E$13</f>
        <v>1</v>
      </c>
      <c r="H295" s="178"/>
      <c r="I295" s="191"/>
      <c r="J295" s="178"/>
      <c r="K295" s="178"/>
      <c r="L295" s="178"/>
      <c r="M295" s="178"/>
      <c r="N295" s="160" t="str">
        <f t="shared" si="23"/>
        <v/>
      </c>
      <c r="P295" s="160" t="str">
        <f t="shared" si="24"/>
        <v/>
      </c>
      <c r="Q295" s="160">
        <f t="shared" si="22"/>
        <v>0</v>
      </c>
      <c r="R295" s="160" t="str">
        <f t="shared" si="25"/>
        <v/>
      </c>
      <c r="S295" s="160" t="str">
        <f t="shared" si="26"/>
        <v/>
      </c>
    </row>
    <row r="296" spans="3:19" ht="17.45" customHeight="1" x14ac:dyDescent="0.25">
      <c r="C296" s="188"/>
      <c r="D296" s="189"/>
      <c r="E296" s="178"/>
      <c r="F296" s="178"/>
      <c r="G296" s="190">
        <f>DATOS!$E$13</f>
        <v>1</v>
      </c>
      <c r="H296" s="178"/>
      <c r="I296" s="191"/>
      <c r="J296" s="178"/>
      <c r="K296" s="178"/>
      <c r="L296" s="178"/>
      <c r="M296" s="178"/>
      <c r="N296" s="160" t="str">
        <f t="shared" si="23"/>
        <v/>
      </c>
      <c r="P296" s="160" t="str">
        <f t="shared" si="24"/>
        <v/>
      </c>
      <c r="Q296" s="160">
        <f t="shared" si="22"/>
        <v>0</v>
      </c>
      <c r="R296" s="160" t="str">
        <f t="shared" si="25"/>
        <v/>
      </c>
      <c r="S296" s="160" t="str">
        <f t="shared" si="26"/>
        <v/>
      </c>
    </row>
    <row r="297" spans="3:19" ht="17.45" customHeight="1" x14ac:dyDescent="0.25">
      <c r="C297" s="188"/>
      <c r="D297" s="189"/>
      <c r="E297" s="178"/>
      <c r="F297" s="178"/>
      <c r="G297" s="190">
        <f>DATOS!$E$13</f>
        <v>1</v>
      </c>
      <c r="H297" s="178"/>
      <c r="I297" s="191"/>
      <c r="J297" s="178"/>
      <c r="K297" s="178"/>
      <c r="L297" s="178"/>
      <c r="M297" s="178"/>
      <c r="N297" s="160" t="str">
        <f t="shared" si="23"/>
        <v/>
      </c>
      <c r="P297" s="160" t="str">
        <f t="shared" si="24"/>
        <v/>
      </c>
      <c r="Q297" s="160">
        <f t="shared" si="22"/>
        <v>0</v>
      </c>
      <c r="R297" s="160" t="str">
        <f t="shared" si="25"/>
        <v/>
      </c>
      <c r="S297" s="160" t="str">
        <f t="shared" si="26"/>
        <v/>
      </c>
    </row>
    <row r="298" spans="3:19" ht="17.45" customHeight="1" x14ac:dyDescent="0.25">
      <c r="C298" s="188"/>
      <c r="D298" s="189"/>
      <c r="E298" s="178"/>
      <c r="F298" s="178"/>
      <c r="G298" s="190">
        <f>DATOS!$E$13</f>
        <v>1</v>
      </c>
      <c r="H298" s="178"/>
      <c r="I298" s="191"/>
      <c r="J298" s="178"/>
      <c r="K298" s="178"/>
      <c r="L298" s="178"/>
      <c r="M298" s="178"/>
      <c r="N298" s="160" t="str">
        <f t="shared" si="23"/>
        <v/>
      </c>
      <c r="P298" s="160" t="str">
        <f t="shared" si="24"/>
        <v/>
      </c>
      <c r="Q298" s="160">
        <f t="shared" si="22"/>
        <v>0</v>
      </c>
      <c r="R298" s="160" t="str">
        <f t="shared" si="25"/>
        <v/>
      </c>
      <c r="S298" s="160" t="str">
        <f t="shared" si="26"/>
        <v/>
      </c>
    </row>
    <row r="299" spans="3:19" ht="17.45" customHeight="1" x14ac:dyDescent="0.25">
      <c r="C299" s="188"/>
      <c r="D299" s="189"/>
      <c r="E299" s="178"/>
      <c r="F299" s="178"/>
      <c r="G299" s="190">
        <f>DATOS!$E$13</f>
        <v>1</v>
      </c>
      <c r="H299" s="178"/>
      <c r="I299" s="191"/>
      <c r="J299" s="178"/>
      <c r="K299" s="178"/>
      <c r="L299" s="178"/>
      <c r="M299" s="178"/>
      <c r="N299" s="160" t="str">
        <f t="shared" si="23"/>
        <v/>
      </c>
      <c r="P299" s="160" t="str">
        <f t="shared" si="24"/>
        <v/>
      </c>
      <c r="Q299" s="160">
        <f t="shared" si="22"/>
        <v>0</v>
      </c>
      <c r="R299" s="160" t="str">
        <f t="shared" si="25"/>
        <v/>
      </c>
      <c r="S299" s="160" t="str">
        <f t="shared" si="26"/>
        <v/>
      </c>
    </row>
    <row r="300" spans="3:19" ht="17.45" customHeight="1" x14ac:dyDescent="0.25">
      <c r="C300" s="188"/>
      <c r="D300" s="189"/>
      <c r="E300" s="178"/>
      <c r="F300" s="178"/>
      <c r="G300" s="190">
        <f>DATOS!$E$13</f>
        <v>1</v>
      </c>
      <c r="H300" s="178"/>
      <c r="I300" s="191"/>
      <c r="J300" s="178"/>
      <c r="K300" s="178"/>
      <c r="L300" s="178"/>
      <c r="M300" s="178"/>
      <c r="N300" s="160" t="str">
        <f t="shared" si="23"/>
        <v/>
      </c>
      <c r="P300" s="160" t="str">
        <f t="shared" si="24"/>
        <v/>
      </c>
      <c r="Q300" s="160">
        <f t="shared" si="22"/>
        <v>0</v>
      </c>
      <c r="R300" s="160" t="str">
        <f t="shared" si="25"/>
        <v/>
      </c>
      <c r="S300" s="160" t="str">
        <f t="shared" si="26"/>
        <v/>
      </c>
    </row>
    <row r="301" spans="3:19" ht="17.45" customHeight="1" x14ac:dyDescent="0.25">
      <c r="C301" s="188"/>
      <c r="D301" s="189"/>
      <c r="E301" s="178"/>
      <c r="F301" s="178"/>
      <c r="G301" s="190">
        <f>DATOS!$E$13</f>
        <v>1</v>
      </c>
      <c r="H301" s="178"/>
      <c r="I301" s="191"/>
      <c r="J301" s="178"/>
      <c r="K301" s="178"/>
      <c r="L301" s="178"/>
      <c r="M301" s="178"/>
      <c r="N301" s="160" t="str">
        <f t="shared" si="23"/>
        <v/>
      </c>
      <c r="P301" s="160" t="str">
        <f t="shared" si="24"/>
        <v/>
      </c>
      <c r="Q301" s="160">
        <f t="shared" si="22"/>
        <v>0</v>
      </c>
      <c r="R301" s="160" t="str">
        <f t="shared" si="25"/>
        <v/>
      </c>
      <c r="S301" s="160" t="str">
        <f t="shared" si="26"/>
        <v/>
      </c>
    </row>
    <row r="302" spans="3:19" ht="17.45" customHeight="1" x14ac:dyDescent="0.25">
      <c r="C302" s="188"/>
      <c r="D302" s="189"/>
      <c r="E302" s="178"/>
      <c r="F302" s="178"/>
      <c r="G302" s="190">
        <f>DATOS!$E$13</f>
        <v>1</v>
      </c>
      <c r="H302" s="178"/>
      <c r="I302" s="191"/>
      <c r="J302" s="178"/>
      <c r="K302" s="178"/>
      <c r="L302" s="178"/>
      <c r="M302" s="178"/>
      <c r="N302" s="160" t="str">
        <f t="shared" si="23"/>
        <v/>
      </c>
      <c r="P302" s="160" t="str">
        <f t="shared" si="24"/>
        <v/>
      </c>
      <c r="Q302" s="160">
        <f t="shared" si="22"/>
        <v>0</v>
      </c>
      <c r="R302" s="160" t="str">
        <f t="shared" si="25"/>
        <v/>
      </c>
      <c r="S302" s="160" t="str">
        <f t="shared" si="26"/>
        <v/>
      </c>
    </row>
    <row r="303" spans="3:19" ht="17.45" customHeight="1" x14ac:dyDescent="0.25">
      <c r="C303" s="188"/>
      <c r="D303" s="189"/>
      <c r="E303" s="178"/>
      <c r="F303" s="178"/>
      <c r="G303" s="190">
        <f>DATOS!$E$13</f>
        <v>1</v>
      </c>
      <c r="H303" s="178"/>
      <c r="I303" s="191"/>
      <c r="J303" s="178"/>
      <c r="K303" s="178"/>
      <c r="L303" s="178"/>
      <c r="M303" s="178"/>
      <c r="N303" s="160" t="str">
        <f t="shared" si="23"/>
        <v/>
      </c>
      <c r="P303" s="160" t="str">
        <f t="shared" si="24"/>
        <v/>
      </c>
      <c r="Q303" s="160">
        <f t="shared" si="22"/>
        <v>0</v>
      </c>
      <c r="R303" s="160" t="str">
        <f t="shared" si="25"/>
        <v/>
      </c>
      <c r="S303" s="160" t="str">
        <f t="shared" si="26"/>
        <v/>
      </c>
    </row>
    <row r="304" spans="3:19" ht="17.45" customHeight="1" x14ac:dyDescent="0.25">
      <c r="C304" s="188"/>
      <c r="D304" s="189"/>
      <c r="E304" s="178"/>
      <c r="F304" s="178"/>
      <c r="G304" s="190">
        <f>DATOS!$E$13</f>
        <v>1</v>
      </c>
      <c r="H304" s="178"/>
      <c r="I304" s="191"/>
      <c r="J304" s="178"/>
      <c r="K304" s="178"/>
      <c r="L304" s="178"/>
      <c r="M304" s="178"/>
      <c r="N304" s="160" t="str">
        <f t="shared" si="23"/>
        <v/>
      </c>
      <c r="P304" s="160" t="str">
        <f t="shared" si="24"/>
        <v/>
      </c>
      <c r="Q304" s="160">
        <f t="shared" si="22"/>
        <v>0</v>
      </c>
      <c r="R304" s="160" t="str">
        <f t="shared" si="25"/>
        <v/>
      </c>
      <c r="S304" s="160" t="str">
        <f t="shared" si="26"/>
        <v/>
      </c>
    </row>
    <row r="305" spans="3:19" ht="17.45" customHeight="1" x14ac:dyDescent="0.25">
      <c r="C305" s="188"/>
      <c r="D305" s="189"/>
      <c r="E305" s="178"/>
      <c r="F305" s="178"/>
      <c r="G305" s="190">
        <f>DATOS!$E$13</f>
        <v>1</v>
      </c>
      <c r="H305" s="178"/>
      <c r="I305" s="191"/>
      <c r="J305" s="178"/>
      <c r="K305" s="178"/>
      <c r="L305" s="178"/>
      <c r="M305" s="178"/>
      <c r="N305" s="160" t="str">
        <f t="shared" si="23"/>
        <v/>
      </c>
      <c r="P305" s="160" t="str">
        <f t="shared" si="24"/>
        <v/>
      </c>
      <c r="Q305" s="160">
        <f t="shared" si="22"/>
        <v>0</v>
      </c>
      <c r="R305" s="160" t="str">
        <f t="shared" si="25"/>
        <v/>
      </c>
      <c r="S305" s="160" t="str">
        <f t="shared" si="26"/>
        <v/>
      </c>
    </row>
    <row r="306" spans="3:19" ht="17.45" customHeight="1" x14ac:dyDescent="0.25">
      <c r="C306" s="188"/>
      <c r="D306" s="189"/>
      <c r="E306" s="178"/>
      <c r="F306" s="178"/>
      <c r="G306" s="190">
        <f>DATOS!$E$13</f>
        <v>1</v>
      </c>
      <c r="H306" s="178"/>
      <c r="I306" s="191"/>
      <c r="J306" s="178"/>
      <c r="K306" s="178"/>
      <c r="L306" s="178"/>
      <c r="M306" s="178"/>
      <c r="N306" s="160" t="str">
        <f t="shared" si="23"/>
        <v/>
      </c>
      <c r="P306" s="160" t="str">
        <f t="shared" si="24"/>
        <v/>
      </c>
      <c r="Q306" s="160">
        <f t="shared" si="22"/>
        <v>0</v>
      </c>
      <c r="R306" s="160" t="str">
        <f t="shared" si="25"/>
        <v/>
      </c>
      <c r="S306" s="160" t="str">
        <f t="shared" si="26"/>
        <v/>
      </c>
    </row>
    <row r="307" spans="3:19" ht="17.45" customHeight="1" x14ac:dyDescent="0.25">
      <c r="C307" s="188"/>
      <c r="D307" s="189"/>
      <c r="E307" s="178"/>
      <c r="F307" s="178"/>
      <c r="G307" s="190">
        <f>DATOS!$E$13</f>
        <v>1</v>
      </c>
      <c r="H307" s="178"/>
      <c r="I307" s="191"/>
      <c r="J307" s="178"/>
      <c r="K307" s="178"/>
      <c r="L307" s="178"/>
      <c r="M307" s="178"/>
      <c r="N307" s="160" t="str">
        <f t="shared" si="23"/>
        <v/>
      </c>
      <c r="P307" s="160" t="str">
        <f t="shared" si="24"/>
        <v/>
      </c>
      <c r="Q307" s="160">
        <f t="shared" si="22"/>
        <v>0</v>
      </c>
      <c r="R307" s="160" t="str">
        <f t="shared" si="25"/>
        <v/>
      </c>
      <c r="S307" s="160" t="str">
        <f t="shared" si="26"/>
        <v/>
      </c>
    </row>
    <row r="308" spans="3:19" ht="17.45" customHeight="1" x14ac:dyDescent="0.25">
      <c r="C308" s="188"/>
      <c r="D308" s="189"/>
      <c r="E308" s="178"/>
      <c r="F308" s="178"/>
      <c r="G308" s="190">
        <f>DATOS!$E$13</f>
        <v>1</v>
      </c>
      <c r="H308" s="178"/>
      <c r="I308" s="191"/>
      <c r="J308" s="178"/>
      <c r="K308" s="178"/>
      <c r="L308" s="178"/>
      <c r="M308" s="178"/>
      <c r="N308" s="160" t="str">
        <f t="shared" si="23"/>
        <v/>
      </c>
      <c r="P308" s="160" t="str">
        <f t="shared" si="24"/>
        <v/>
      </c>
      <c r="Q308" s="160">
        <f t="shared" si="22"/>
        <v>0</v>
      </c>
      <c r="R308" s="160" t="str">
        <f t="shared" si="25"/>
        <v/>
      </c>
      <c r="S308" s="160" t="str">
        <f t="shared" si="26"/>
        <v/>
      </c>
    </row>
    <row r="309" spans="3:19" ht="17.45" customHeight="1" x14ac:dyDescent="0.25">
      <c r="C309" s="188"/>
      <c r="D309" s="189"/>
      <c r="E309" s="178"/>
      <c r="F309" s="178"/>
      <c r="G309" s="190">
        <f>DATOS!$E$13</f>
        <v>1</v>
      </c>
      <c r="H309" s="178"/>
      <c r="I309" s="191"/>
      <c r="J309" s="178"/>
      <c r="K309" s="178"/>
      <c r="L309" s="178"/>
      <c r="M309" s="178"/>
      <c r="N309" s="160" t="str">
        <f t="shared" si="23"/>
        <v/>
      </c>
      <c r="P309" s="160" t="str">
        <f t="shared" si="24"/>
        <v/>
      </c>
      <c r="Q309" s="160">
        <f t="shared" si="22"/>
        <v>0</v>
      </c>
      <c r="R309" s="160" t="str">
        <f t="shared" si="25"/>
        <v/>
      </c>
      <c r="S309" s="160" t="str">
        <f t="shared" si="26"/>
        <v/>
      </c>
    </row>
    <row r="310" spans="3:19" ht="17.45" customHeight="1" x14ac:dyDescent="0.25">
      <c r="C310" s="188"/>
      <c r="D310" s="189"/>
      <c r="E310" s="178"/>
      <c r="F310" s="178"/>
      <c r="G310" s="190">
        <f>DATOS!$E$13</f>
        <v>1</v>
      </c>
      <c r="H310" s="178"/>
      <c r="I310" s="191"/>
      <c r="J310" s="178"/>
      <c r="K310" s="178"/>
      <c r="L310" s="178"/>
      <c r="M310" s="178"/>
      <c r="N310" s="160" t="str">
        <f t="shared" si="23"/>
        <v/>
      </c>
      <c r="P310" s="160" t="str">
        <f t="shared" si="24"/>
        <v/>
      </c>
      <c r="Q310" s="160">
        <f t="shared" si="22"/>
        <v>0</v>
      </c>
      <c r="R310" s="160" t="str">
        <f t="shared" si="25"/>
        <v/>
      </c>
      <c r="S310" s="160" t="str">
        <f t="shared" si="26"/>
        <v/>
      </c>
    </row>
    <row r="311" spans="3:19" ht="17.45" customHeight="1" x14ac:dyDescent="0.25">
      <c r="C311" s="188"/>
      <c r="D311" s="189"/>
      <c r="E311" s="178"/>
      <c r="F311" s="178"/>
      <c r="G311" s="190">
        <f>DATOS!$E$13</f>
        <v>1</v>
      </c>
      <c r="H311" s="178"/>
      <c r="I311" s="191"/>
      <c r="J311" s="178"/>
      <c r="K311" s="178"/>
      <c r="L311" s="178"/>
      <c r="M311" s="178"/>
      <c r="N311" s="160" t="str">
        <f t="shared" si="23"/>
        <v/>
      </c>
      <c r="P311" s="160" t="str">
        <f t="shared" si="24"/>
        <v/>
      </c>
      <c r="Q311" s="160">
        <f t="shared" si="22"/>
        <v>0</v>
      </c>
      <c r="R311" s="160" t="str">
        <f t="shared" si="25"/>
        <v/>
      </c>
      <c r="S311" s="160" t="str">
        <f t="shared" si="26"/>
        <v/>
      </c>
    </row>
    <row r="312" spans="3:19" ht="17.45" customHeight="1" x14ac:dyDescent="0.25">
      <c r="C312" s="188"/>
      <c r="D312" s="189"/>
      <c r="E312" s="178"/>
      <c r="F312" s="178"/>
      <c r="G312" s="190">
        <f>DATOS!$E$13</f>
        <v>1</v>
      </c>
      <c r="H312" s="178"/>
      <c r="I312" s="191"/>
      <c r="J312" s="178"/>
      <c r="K312" s="178"/>
      <c r="L312" s="178"/>
      <c r="M312" s="178"/>
      <c r="N312" s="160" t="str">
        <f t="shared" si="23"/>
        <v/>
      </c>
      <c r="P312" s="160" t="str">
        <f t="shared" si="24"/>
        <v/>
      </c>
      <c r="Q312" s="160">
        <f t="shared" si="22"/>
        <v>0</v>
      </c>
      <c r="R312" s="160" t="str">
        <f t="shared" si="25"/>
        <v/>
      </c>
      <c r="S312" s="160" t="str">
        <f t="shared" si="26"/>
        <v/>
      </c>
    </row>
    <row r="313" spans="3:19" ht="17.45" customHeight="1" x14ac:dyDescent="0.25">
      <c r="C313" s="188"/>
      <c r="D313" s="189"/>
      <c r="E313" s="178"/>
      <c r="F313" s="178"/>
      <c r="G313" s="190">
        <f>DATOS!$E$13</f>
        <v>1</v>
      </c>
      <c r="H313" s="178"/>
      <c r="I313" s="191"/>
      <c r="J313" s="178"/>
      <c r="K313" s="178"/>
      <c r="L313" s="178"/>
      <c r="M313" s="178"/>
      <c r="N313" s="160" t="str">
        <f t="shared" si="23"/>
        <v/>
      </c>
      <c r="P313" s="160" t="str">
        <f t="shared" si="24"/>
        <v/>
      </c>
      <c r="Q313" s="160">
        <f t="shared" si="22"/>
        <v>0</v>
      </c>
      <c r="R313" s="160" t="str">
        <f t="shared" si="25"/>
        <v/>
      </c>
      <c r="S313" s="160" t="str">
        <f t="shared" si="26"/>
        <v/>
      </c>
    </row>
    <row r="314" spans="3:19" ht="17.45" customHeight="1" x14ac:dyDescent="0.25">
      <c r="C314" s="188"/>
      <c r="D314" s="189"/>
      <c r="E314" s="178"/>
      <c r="F314" s="178"/>
      <c r="G314" s="190">
        <f>DATOS!$E$13</f>
        <v>1</v>
      </c>
      <c r="H314" s="178"/>
      <c r="I314" s="191"/>
      <c r="J314" s="178"/>
      <c r="K314" s="178"/>
      <c r="L314" s="178"/>
      <c r="M314" s="178"/>
      <c r="N314" s="160" t="str">
        <f t="shared" si="23"/>
        <v/>
      </c>
      <c r="P314" s="160" t="str">
        <f t="shared" si="24"/>
        <v/>
      </c>
      <c r="Q314" s="160">
        <f t="shared" si="22"/>
        <v>0</v>
      </c>
      <c r="R314" s="160" t="str">
        <f t="shared" si="25"/>
        <v/>
      </c>
      <c r="S314" s="160" t="str">
        <f t="shared" si="26"/>
        <v/>
      </c>
    </row>
    <row r="315" spans="3:19" ht="17.45" customHeight="1" x14ac:dyDescent="0.25">
      <c r="C315" s="188"/>
      <c r="D315" s="189"/>
      <c r="E315" s="178"/>
      <c r="F315" s="178"/>
      <c r="G315" s="190">
        <f>DATOS!$E$13</f>
        <v>1</v>
      </c>
      <c r="H315" s="178"/>
      <c r="I315" s="191"/>
      <c r="J315" s="178"/>
      <c r="K315" s="178"/>
      <c r="L315" s="178"/>
      <c r="M315" s="178"/>
      <c r="N315" s="160" t="str">
        <f t="shared" si="23"/>
        <v/>
      </c>
      <c r="P315" s="160" t="str">
        <f t="shared" si="24"/>
        <v/>
      </c>
      <c r="Q315" s="160">
        <f t="shared" si="22"/>
        <v>0</v>
      </c>
      <c r="R315" s="160" t="str">
        <f t="shared" si="25"/>
        <v/>
      </c>
      <c r="S315" s="160" t="str">
        <f t="shared" si="26"/>
        <v/>
      </c>
    </row>
    <row r="316" spans="3:19" ht="17.45" customHeight="1" x14ac:dyDescent="0.25">
      <c r="C316" s="188"/>
      <c r="D316" s="189"/>
      <c r="E316" s="178"/>
      <c r="F316" s="178"/>
      <c r="G316" s="190">
        <f>DATOS!$E$13</f>
        <v>1</v>
      </c>
      <c r="H316" s="178"/>
      <c r="I316" s="191"/>
      <c r="J316" s="178"/>
      <c r="K316" s="178"/>
      <c r="L316" s="178"/>
      <c r="M316" s="178"/>
      <c r="N316" s="160" t="str">
        <f t="shared" si="23"/>
        <v/>
      </c>
      <c r="P316" s="160" t="str">
        <f t="shared" si="24"/>
        <v/>
      </c>
      <c r="Q316" s="160">
        <f t="shared" si="22"/>
        <v>0</v>
      </c>
      <c r="R316" s="160" t="str">
        <f t="shared" si="25"/>
        <v/>
      </c>
      <c r="S316" s="160" t="str">
        <f t="shared" si="26"/>
        <v/>
      </c>
    </row>
    <row r="317" spans="3:19" ht="17.45" customHeight="1" x14ac:dyDescent="0.25">
      <c r="C317" s="188"/>
      <c r="D317" s="189"/>
      <c r="E317" s="178"/>
      <c r="F317" s="178"/>
      <c r="G317" s="190">
        <f>DATOS!$E$13</f>
        <v>1</v>
      </c>
      <c r="H317" s="178"/>
      <c r="I317" s="191"/>
      <c r="J317" s="178"/>
      <c r="K317" s="178"/>
      <c r="L317" s="178"/>
      <c r="M317" s="178"/>
      <c r="N317" s="160" t="str">
        <f t="shared" si="23"/>
        <v/>
      </c>
      <c r="P317" s="160" t="str">
        <f t="shared" si="24"/>
        <v/>
      </c>
      <c r="Q317" s="160">
        <f t="shared" si="22"/>
        <v>0</v>
      </c>
      <c r="R317" s="160" t="str">
        <f t="shared" si="25"/>
        <v/>
      </c>
      <c r="S317" s="160" t="str">
        <f t="shared" si="26"/>
        <v/>
      </c>
    </row>
    <row r="318" spans="3:19" ht="17.45" customHeight="1" x14ac:dyDescent="0.25">
      <c r="C318" s="188"/>
      <c r="D318" s="189"/>
      <c r="E318" s="178"/>
      <c r="F318" s="178"/>
      <c r="G318" s="190">
        <f>DATOS!$E$13</f>
        <v>1</v>
      </c>
      <c r="H318" s="178"/>
      <c r="I318" s="191"/>
      <c r="J318" s="178"/>
      <c r="K318" s="178"/>
      <c r="L318" s="178"/>
      <c r="M318" s="178"/>
      <c r="N318" s="160" t="str">
        <f t="shared" si="23"/>
        <v/>
      </c>
      <c r="P318" s="160" t="str">
        <f t="shared" si="24"/>
        <v/>
      </c>
      <c r="Q318" s="160">
        <f t="shared" si="22"/>
        <v>0</v>
      </c>
      <c r="R318" s="160" t="str">
        <f t="shared" si="25"/>
        <v/>
      </c>
      <c r="S318" s="160" t="str">
        <f t="shared" si="26"/>
        <v/>
      </c>
    </row>
    <row r="319" spans="3:19" ht="17.45" customHeight="1" x14ac:dyDescent="0.25">
      <c r="C319" s="188"/>
      <c r="D319" s="189"/>
      <c r="E319" s="178"/>
      <c r="F319" s="178"/>
      <c r="G319" s="190">
        <f>DATOS!$E$13</f>
        <v>1</v>
      </c>
      <c r="H319" s="178"/>
      <c r="I319" s="191"/>
      <c r="J319" s="178"/>
      <c r="K319" s="178"/>
      <c r="L319" s="178"/>
      <c r="M319" s="178"/>
      <c r="N319" s="160" t="str">
        <f t="shared" si="23"/>
        <v/>
      </c>
      <c r="P319" s="160" t="str">
        <f t="shared" si="24"/>
        <v/>
      </c>
      <c r="Q319" s="160">
        <f t="shared" si="22"/>
        <v>0</v>
      </c>
      <c r="R319" s="160" t="str">
        <f t="shared" si="25"/>
        <v/>
      </c>
      <c r="S319" s="160" t="str">
        <f t="shared" si="26"/>
        <v/>
      </c>
    </row>
    <row r="320" spans="3:19" ht="17.45" customHeight="1" x14ac:dyDescent="0.25">
      <c r="C320" s="188"/>
      <c r="D320" s="189"/>
      <c r="E320" s="178"/>
      <c r="F320" s="178"/>
      <c r="G320" s="190">
        <f>DATOS!$E$13</f>
        <v>1</v>
      </c>
      <c r="H320" s="178"/>
      <c r="I320" s="191"/>
      <c r="J320" s="178"/>
      <c r="K320" s="178"/>
      <c r="L320" s="178"/>
      <c r="M320" s="178"/>
      <c r="N320" s="160" t="str">
        <f t="shared" si="23"/>
        <v/>
      </c>
      <c r="P320" s="160" t="str">
        <f t="shared" si="24"/>
        <v/>
      </c>
      <c r="Q320" s="160">
        <f t="shared" si="22"/>
        <v>0</v>
      </c>
      <c r="R320" s="160" t="str">
        <f t="shared" si="25"/>
        <v/>
      </c>
      <c r="S320" s="160" t="str">
        <f t="shared" si="26"/>
        <v/>
      </c>
    </row>
    <row r="321" spans="3:19" ht="17.45" customHeight="1" x14ac:dyDescent="0.25">
      <c r="C321" s="188"/>
      <c r="D321" s="189"/>
      <c r="E321" s="178"/>
      <c r="F321" s="178"/>
      <c r="G321" s="190">
        <f>DATOS!$E$13</f>
        <v>1</v>
      </c>
      <c r="H321" s="178"/>
      <c r="I321" s="191"/>
      <c r="J321" s="178"/>
      <c r="K321" s="178"/>
      <c r="L321" s="178"/>
      <c r="M321" s="178"/>
      <c r="N321" s="160" t="str">
        <f t="shared" si="23"/>
        <v/>
      </c>
      <c r="P321" s="160" t="str">
        <f t="shared" si="24"/>
        <v/>
      </c>
      <c r="Q321" s="160">
        <f t="shared" si="22"/>
        <v>0</v>
      </c>
      <c r="R321" s="160" t="str">
        <f t="shared" si="25"/>
        <v/>
      </c>
      <c r="S321" s="160" t="str">
        <f t="shared" si="26"/>
        <v/>
      </c>
    </row>
    <row r="322" spans="3:19" ht="17.45" customHeight="1" x14ac:dyDescent="0.25">
      <c r="C322" s="188"/>
      <c r="D322" s="189"/>
      <c r="E322" s="178"/>
      <c r="F322" s="178"/>
      <c r="G322" s="190">
        <f>DATOS!$E$13</f>
        <v>1</v>
      </c>
      <c r="H322" s="178"/>
      <c r="I322" s="191"/>
      <c r="J322" s="178"/>
      <c r="K322" s="178"/>
      <c r="L322" s="178"/>
      <c r="M322" s="178"/>
      <c r="N322" s="160" t="str">
        <f t="shared" si="23"/>
        <v/>
      </c>
      <c r="P322" s="160" t="str">
        <f t="shared" si="24"/>
        <v/>
      </c>
      <c r="Q322" s="160">
        <f t="shared" si="22"/>
        <v>0</v>
      </c>
      <c r="R322" s="160" t="str">
        <f t="shared" si="25"/>
        <v/>
      </c>
      <c r="S322" s="160" t="str">
        <f t="shared" si="26"/>
        <v/>
      </c>
    </row>
    <row r="323" spans="3:19" ht="17.45" customHeight="1" x14ac:dyDescent="0.25">
      <c r="C323" s="188"/>
      <c r="D323" s="189"/>
      <c r="E323" s="178"/>
      <c r="F323" s="178"/>
      <c r="G323" s="190">
        <f>DATOS!$E$13</f>
        <v>1</v>
      </c>
      <c r="H323" s="178"/>
      <c r="I323" s="191"/>
      <c r="J323" s="178"/>
      <c r="K323" s="178"/>
      <c r="L323" s="178"/>
      <c r="M323" s="178"/>
      <c r="N323" s="160" t="str">
        <f t="shared" si="23"/>
        <v/>
      </c>
      <c r="P323" s="160" t="str">
        <f t="shared" si="24"/>
        <v/>
      </c>
      <c r="Q323" s="160">
        <f t="shared" si="22"/>
        <v>0</v>
      </c>
      <c r="R323" s="160" t="str">
        <f t="shared" si="25"/>
        <v/>
      </c>
      <c r="S323" s="160" t="str">
        <f t="shared" si="26"/>
        <v/>
      </c>
    </row>
    <row r="324" spans="3:19" ht="17.45" customHeight="1" x14ac:dyDescent="0.25">
      <c r="C324" s="188"/>
      <c r="D324" s="189"/>
      <c r="E324" s="178"/>
      <c r="F324" s="178"/>
      <c r="G324" s="190">
        <f>DATOS!$E$13</f>
        <v>1</v>
      </c>
      <c r="H324" s="178"/>
      <c r="I324" s="191"/>
      <c r="J324" s="178"/>
      <c r="K324" s="178"/>
      <c r="L324" s="178"/>
      <c r="M324" s="178"/>
      <c r="N324" s="160" t="str">
        <f t="shared" si="23"/>
        <v/>
      </c>
      <c r="P324" s="160" t="str">
        <f t="shared" si="24"/>
        <v/>
      </c>
      <c r="Q324" s="160">
        <f t="shared" si="22"/>
        <v>0</v>
      </c>
      <c r="R324" s="160" t="str">
        <f t="shared" si="25"/>
        <v/>
      </c>
      <c r="S324" s="160" t="str">
        <f t="shared" si="26"/>
        <v/>
      </c>
    </row>
    <row r="325" spans="3:19" ht="17.45" customHeight="1" x14ac:dyDescent="0.25">
      <c r="C325" s="188"/>
      <c r="D325" s="189"/>
      <c r="E325" s="178"/>
      <c r="F325" s="178"/>
      <c r="G325" s="190">
        <f>DATOS!$E$13</f>
        <v>1</v>
      </c>
      <c r="H325" s="178"/>
      <c r="I325" s="191"/>
      <c r="J325" s="178"/>
      <c r="K325" s="178"/>
      <c r="L325" s="178"/>
      <c r="M325" s="178"/>
      <c r="N325" s="160" t="str">
        <f t="shared" si="23"/>
        <v/>
      </c>
      <c r="P325" s="160" t="str">
        <f t="shared" si="24"/>
        <v/>
      </c>
      <c r="Q325" s="160">
        <f t="shared" si="22"/>
        <v>0</v>
      </c>
      <c r="R325" s="160" t="str">
        <f t="shared" si="25"/>
        <v/>
      </c>
      <c r="S325" s="160" t="str">
        <f t="shared" si="26"/>
        <v/>
      </c>
    </row>
    <row r="326" spans="3:19" ht="17.45" customHeight="1" x14ac:dyDescent="0.25">
      <c r="C326" s="188"/>
      <c r="D326" s="189"/>
      <c r="E326" s="178"/>
      <c r="F326" s="178"/>
      <c r="G326" s="190">
        <f>DATOS!$E$13</f>
        <v>1</v>
      </c>
      <c r="H326" s="178"/>
      <c r="I326" s="191"/>
      <c r="J326" s="178"/>
      <c r="K326" s="178"/>
      <c r="L326" s="178"/>
      <c r="M326" s="178"/>
      <c r="N326" s="160" t="str">
        <f t="shared" si="23"/>
        <v/>
      </c>
      <c r="P326" s="160" t="str">
        <f t="shared" si="24"/>
        <v/>
      </c>
      <c r="Q326" s="160">
        <f t="shared" si="22"/>
        <v>0</v>
      </c>
      <c r="R326" s="160" t="str">
        <f t="shared" si="25"/>
        <v/>
      </c>
      <c r="S326" s="160" t="str">
        <f t="shared" si="26"/>
        <v/>
      </c>
    </row>
    <row r="327" spans="3:19" ht="17.45" customHeight="1" x14ac:dyDescent="0.25">
      <c r="C327" s="188"/>
      <c r="D327" s="189"/>
      <c r="E327" s="178"/>
      <c r="F327" s="178"/>
      <c r="G327" s="190">
        <f>DATOS!$E$13</f>
        <v>1</v>
      </c>
      <c r="H327" s="178"/>
      <c r="I327" s="191"/>
      <c r="J327" s="178"/>
      <c r="K327" s="178"/>
      <c r="L327" s="178"/>
      <c r="M327" s="178"/>
      <c r="N327" s="160" t="str">
        <f t="shared" si="23"/>
        <v/>
      </c>
      <c r="P327" s="160" t="str">
        <f t="shared" si="24"/>
        <v/>
      </c>
      <c r="Q327" s="160">
        <f t="shared" si="22"/>
        <v>0</v>
      </c>
      <c r="R327" s="160" t="str">
        <f t="shared" si="25"/>
        <v/>
      </c>
      <c r="S327" s="160" t="str">
        <f t="shared" si="26"/>
        <v/>
      </c>
    </row>
    <row r="328" spans="3:19" ht="17.45" customHeight="1" x14ac:dyDescent="0.25">
      <c r="C328" s="188"/>
      <c r="D328" s="189"/>
      <c r="E328" s="178"/>
      <c r="F328" s="178"/>
      <c r="G328" s="190">
        <f>DATOS!$E$13</f>
        <v>1</v>
      </c>
      <c r="H328" s="178"/>
      <c r="I328" s="191"/>
      <c r="J328" s="178"/>
      <c r="K328" s="178"/>
      <c r="L328" s="178"/>
      <c r="M328" s="178"/>
      <c r="N328" s="160" t="str">
        <f t="shared" si="23"/>
        <v/>
      </c>
      <c r="P328" s="160" t="str">
        <f t="shared" si="24"/>
        <v/>
      </c>
      <c r="Q328" s="160">
        <f t="shared" si="22"/>
        <v>0</v>
      </c>
      <c r="R328" s="160" t="str">
        <f t="shared" si="25"/>
        <v/>
      </c>
      <c r="S328" s="160" t="str">
        <f t="shared" si="26"/>
        <v/>
      </c>
    </row>
    <row r="329" spans="3:19" ht="17.45" customHeight="1" x14ac:dyDescent="0.25">
      <c r="C329" s="188"/>
      <c r="D329" s="189"/>
      <c r="E329" s="178"/>
      <c r="F329" s="178"/>
      <c r="G329" s="190">
        <f>DATOS!$E$13</f>
        <v>1</v>
      </c>
      <c r="H329" s="178"/>
      <c r="I329" s="191"/>
      <c r="J329" s="178"/>
      <c r="K329" s="178"/>
      <c r="L329" s="178"/>
      <c r="M329" s="178"/>
      <c r="N329" s="160" t="str">
        <f t="shared" si="23"/>
        <v/>
      </c>
      <c r="P329" s="160" t="str">
        <f t="shared" si="24"/>
        <v/>
      </c>
      <c r="Q329" s="160">
        <f t="shared" si="22"/>
        <v>0</v>
      </c>
      <c r="R329" s="160" t="str">
        <f t="shared" si="25"/>
        <v/>
      </c>
      <c r="S329" s="160" t="str">
        <f t="shared" si="26"/>
        <v/>
      </c>
    </row>
    <row r="330" spans="3:19" ht="17.45" customHeight="1" x14ac:dyDescent="0.25">
      <c r="C330" s="188"/>
      <c r="D330" s="189"/>
      <c r="E330" s="178"/>
      <c r="F330" s="178"/>
      <c r="G330" s="190">
        <f>DATOS!$E$13</f>
        <v>1</v>
      </c>
      <c r="H330" s="178"/>
      <c r="I330" s="191"/>
      <c r="J330" s="178"/>
      <c r="K330" s="178"/>
      <c r="L330" s="178"/>
      <c r="M330" s="178"/>
      <c r="N330" s="160" t="str">
        <f t="shared" si="23"/>
        <v/>
      </c>
      <c r="P330" s="160" t="str">
        <f t="shared" si="24"/>
        <v/>
      </c>
      <c r="Q330" s="160">
        <f t="shared" si="22"/>
        <v>0</v>
      </c>
      <c r="R330" s="160" t="str">
        <f t="shared" si="25"/>
        <v/>
      </c>
      <c r="S330" s="160" t="str">
        <f t="shared" si="26"/>
        <v/>
      </c>
    </row>
    <row r="331" spans="3:19" ht="17.45" customHeight="1" x14ac:dyDescent="0.25">
      <c r="C331" s="188"/>
      <c r="D331" s="189"/>
      <c r="E331" s="178"/>
      <c r="F331" s="178"/>
      <c r="G331" s="190">
        <f>DATOS!$E$13</f>
        <v>1</v>
      </c>
      <c r="H331" s="178"/>
      <c r="I331" s="191"/>
      <c r="J331" s="178"/>
      <c r="K331" s="178"/>
      <c r="L331" s="178"/>
      <c r="M331" s="178"/>
      <c r="N331" s="160" t="str">
        <f t="shared" si="23"/>
        <v/>
      </c>
      <c r="P331" s="160" t="str">
        <f t="shared" si="24"/>
        <v/>
      </c>
      <c r="Q331" s="160">
        <f t="shared" si="22"/>
        <v>0</v>
      </c>
      <c r="R331" s="160" t="str">
        <f t="shared" si="25"/>
        <v/>
      </c>
      <c r="S331" s="160" t="str">
        <f t="shared" si="26"/>
        <v/>
      </c>
    </row>
    <row r="332" spans="3:19" ht="17.45" customHeight="1" x14ac:dyDescent="0.25">
      <c r="C332" s="188"/>
      <c r="D332" s="189"/>
      <c r="E332" s="178"/>
      <c r="F332" s="178"/>
      <c r="G332" s="190">
        <f>DATOS!$E$13</f>
        <v>1</v>
      </c>
      <c r="H332" s="178"/>
      <c r="I332" s="191"/>
      <c r="J332" s="178"/>
      <c r="K332" s="178"/>
      <c r="L332" s="178"/>
      <c r="M332" s="178"/>
      <c r="N332" s="160" t="str">
        <f t="shared" si="23"/>
        <v/>
      </c>
      <c r="P332" s="160" t="str">
        <f t="shared" si="24"/>
        <v/>
      </c>
      <c r="Q332" s="160">
        <f t="shared" si="22"/>
        <v>0</v>
      </c>
      <c r="R332" s="160" t="str">
        <f t="shared" si="25"/>
        <v/>
      </c>
      <c r="S332" s="160" t="str">
        <f t="shared" si="26"/>
        <v/>
      </c>
    </row>
    <row r="333" spans="3:19" ht="17.45" customHeight="1" x14ac:dyDescent="0.25">
      <c r="C333" s="188"/>
      <c r="D333" s="189"/>
      <c r="E333" s="178"/>
      <c r="F333" s="178"/>
      <c r="G333" s="190">
        <f>DATOS!$E$13</f>
        <v>1</v>
      </c>
      <c r="H333" s="178"/>
      <c r="I333" s="191"/>
      <c r="J333" s="178"/>
      <c r="K333" s="178"/>
      <c r="L333" s="178"/>
      <c r="M333" s="178"/>
      <c r="N333" s="160" t="str">
        <f t="shared" si="23"/>
        <v/>
      </c>
      <c r="P333" s="160" t="str">
        <f t="shared" si="24"/>
        <v/>
      </c>
      <c r="Q333" s="160">
        <f t="shared" si="22"/>
        <v>0</v>
      </c>
      <c r="R333" s="160" t="str">
        <f t="shared" si="25"/>
        <v/>
      </c>
      <c r="S333" s="160" t="str">
        <f t="shared" si="26"/>
        <v/>
      </c>
    </row>
    <row r="334" spans="3:19" ht="17.45" customHeight="1" x14ac:dyDescent="0.25">
      <c r="C334" s="188"/>
      <c r="D334" s="189"/>
      <c r="E334" s="178"/>
      <c r="F334" s="178"/>
      <c r="G334" s="190">
        <f>DATOS!$E$13</f>
        <v>1</v>
      </c>
      <c r="H334" s="178"/>
      <c r="I334" s="191"/>
      <c r="J334" s="178"/>
      <c r="K334" s="178"/>
      <c r="L334" s="178"/>
      <c r="M334" s="178"/>
      <c r="N334" s="160" t="str">
        <f t="shared" si="23"/>
        <v/>
      </c>
      <c r="P334" s="160" t="str">
        <f t="shared" si="24"/>
        <v/>
      </c>
      <c r="Q334" s="160">
        <f t="shared" si="22"/>
        <v>0</v>
      </c>
      <c r="R334" s="160" t="str">
        <f t="shared" si="25"/>
        <v/>
      </c>
      <c r="S334" s="160" t="str">
        <f t="shared" si="26"/>
        <v/>
      </c>
    </row>
    <row r="335" spans="3:19" ht="17.45" customHeight="1" x14ac:dyDescent="0.25">
      <c r="C335" s="188"/>
      <c r="D335" s="189"/>
      <c r="E335" s="178"/>
      <c r="F335" s="178"/>
      <c r="G335" s="190">
        <f>DATOS!$E$13</f>
        <v>1</v>
      </c>
      <c r="H335" s="178"/>
      <c r="I335" s="191"/>
      <c r="J335" s="178"/>
      <c r="K335" s="178"/>
      <c r="L335" s="178"/>
      <c r="M335" s="178"/>
      <c r="N335" s="160" t="str">
        <f t="shared" si="23"/>
        <v/>
      </c>
      <c r="P335" s="160" t="str">
        <f t="shared" si="24"/>
        <v/>
      </c>
      <c r="Q335" s="160">
        <f t="shared" si="22"/>
        <v>0</v>
      </c>
      <c r="R335" s="160" t="str">
        <f t="shared" si="25"/>
        <v/>
      </c>
      <c r="S335" s="160" t="str">
        <f t="shared" si="26"/>
        <v/>
      </c>
    </row>
    <row r="336" spans="3:19" ht="17.45" customHeight="1" x14ac:dyDescent="0.25">
      <c r="C336" s="188"/>
      <c r="D336" s="189"/>
      <c r="E336" s="178"/>
      <c r="F336" s="178"/>
      <c r="G336" s="190">
        <f>DATOS!$E$13</f>
        <v>1</v>
      </c>
      <c r="H336" s="178"/>
      <c r="I336" s="191"/>
      <c r="J336" s="178"/>
      <c r="K336" s="178"/>
      <c r="L336" s="178"/>
      <c r="M336" s="178"/>
      <c r="N336" s="160" t="str">
        <f t="shared" si="23"/>
        <v/>
      </c>
      <c r="P336" s="160" t="str">
        <f t="shared" si="24"/>
        <v/>
      </c>
      <c r="Q336" s="160">
        <f t="shared" si="22"/>
        <v>0</v>
      </c>
      <c r="R336" s="160" t="str">
        <f t="shared" si="25"/>
        <v/>
      </c>
      <c r="S336" s="160" t="str">
        <f t="shared" si="26"/>
        <v/>
      </c>
    </row>
    <row r="337" spans="3:19" ht="17.45" customHeight="1" x14ac:dyDescent="0.25">
      <c r="C337" s="188"/>
      <c r="D337" s="189"/>
      <c r="E337" s="178"/>
      <c r="F337" s="178"/>
      <c r="G337" s="190">
        <f>DATOS!$E$13</f>
        <v>1</v>
      </c>
      <c r="H337" s="178"/>
      <c r="I337" s="191"/>
      <c r="J337" s="178"/>
      <c r="K337" s="178"/>
      <c r="L337" s="178"/>
      <c r="M337" s="178"/>
      <c r="N337" s="160" t="str">
        <f t="shared" si="23"/>
        <v/>
      </c>
      <c r="P337" s="160" t="str">
        <f t="shared" si="24"/>
        <v/>
      </c>
      <c r="Q337" s="160">
        <f t="shared" ref="Q337:Q400" si="27">IF($I337=0%,H337,"")</f>
        <v>0</v>
      </c>
      <c r="R337" s="160" t="str">
        <f t="shared" si="25"/>
        <v/>
      </c>
      <c r="S337" s="160" t="str">
        <f t="shared" si="26"/>
        <v/>
      </c>
    </row>
    <row r="338" spans="3:19" ht="17.45" customHeight="1" x14ac:dyDescent="0.25">
      <c r="C338" s="188"/>
      <c r="D338" s="189"/>
      <c r="E338" s="178"/>
      <c r="F338" s="178"/>
      <c r="G338" s="190">
        <f>DATOS!$E$13</f>
        <v>1</v>
      </c>
      <c r="H338" s="178"/>
      <c r="I338" s="191"/>
      <c r="J338" s="178"/>
      <c r="K338" s="178"/>
      <c r="L338" s="178"/>
      <c r="M338" s="178"/>
      <c r="N338" s="160" t="str">
        <f t="shared" ref="N338:N401" si="28">IF(H338&amp;J338&amp;K338&amp;L338&amp;M338="","",H338+J338+K338-L338-M338)</f>
        <v/>
      </c>
      <c r="P338" s="160" t="str">
        <f t="shared" ref="P338:P401" si="29">IF($I338="E",H338,"")</f>
        <v/>
      </c>
      <c r="Q338" s="160">
        <f t="shared" si="27"/>
        <v>0</v>
      </c>
      <c r="R338" s="160" t="str">
        <f t="shared" ref="R338:R401" si="30">IF(OR($I338=8%,$I338=11%),$J338/$I338,"")</f>
        <v/>
      </c>
      <c r="S338" s="160" t="str">
        <f t="shared" si="26"/>
        <v/>
      </c>
    </row>
    <row r="339" spans="3:19" ht="17.45" customHeight="1" x14ac:dyDescent="0.25">
      <c r="C339" s="188"/>
      <c r="D339" s="189"/>
      <c r="E339" s="178"/>
      <c r="F339" s="178"/>
      <c r="G339" s="190">
        <f>DATOS!$E$13</f>
        <v>1</v>
      </c>
      <c r="H339" s="178"/>
      <c r="I339" s="191"/>
      <c r="J339" s="178"/>
      <c r="K339" s="178"/>
      <c r="L339" s="178"/>
      <c r="M339" s="178"/>
      <c r="N339" s="160" t="str">
        <f t="shared" si="28"/>
        <v/>
      </c>
      <c r="P339" s="160" t="str">
        <f t="shared" si="29"/>
        <v/>
      </c>
      <c r="Q339" s="160">
        <f t="shared" si="27"/>
        <v>0</v>
      </c>
      <c r="R339" s="160" t="str">
        <f t="shared" si="30"/>
        <v/>
      </c>
      <c r="S339" s="160" t="str">
        <f t="shared" ref="S339:S402" si="31">IF(OR($I339=15%,$I339=16%),$J339/$I339,"")</f>
        <v/>
      </c>
    </row>
    <row r="340" spans="3:19" ht="17.45" customHeight="1" x14ac:dyDescent="0.25">
      <c r="C340" s="188"/>
      <c r="D340" s="189"/>
      <c r="E340" s="178"/>
      <c r="F340" s="178"/>
      <c r="G340" s="190">
        <f>DATOS!$E$13</f>
        <v>1</v>
      </c>
      <c r="H340" s="178"/>
      <c r="I340" s="191"/>
      <c r="J340" s="178"/>
      <c r="K340" s="178"/>
      <c r="L340" s="178"/>
      <c r="M340" s="178"/>
      <c r="N340" s="160" t="str">
        <f t="shared" si="28"/>
        <v/>
      </c>
      <c r="P340" s="160" t="str">
        <f t="shared" si="29"/>
        <v/>
      </c>
      <c r="Q340" s="160">
        <f t="shared" si="27"/>
        <v>0</v>
      </c>
      <c r="R340" s="160" t="str">
        <f t="shared" si="30"/>
        <v/>
      </c>
      <c r="S340" s="160" t="str">
        <f t="shared" si="31"/>
        <v/>
      </c>
    </row>
    <row r="341" spans="3:19" ht="17.45" customHeight="1" x14ac:dyDescent="0.25">
      <c r="C341" s="188"/>
      <c r="D341" s="189"/>
      <c r="E341" s="178"/>
      <c r="F341" s="178"/>
      <c r="G341" s="190">
        <f>DATOS!$E$13</f>
        <v>1</v>
      </c>
      <c r="H341" s="178"/>
      <c r="I341" s="191"/>
      <c r="J341" s="178"/>
      <c r="K341" s="178"/>
      <c r="L341" s="178"/>
      <c r="M341" s="178"/>
      <c r="N341" s="160" t="str">
        <f t="shared" si="28"/>
        <v/>
      </c>
      <c r="P341" s="160" t="str">
        <f t="shared" si="29"/>
        <v/>
      </c>
      <c r="Q341" s="160">
        <f t="shared" si="27"/>
        <v>0</v>
      </c>
      <c r="R341" s="160" t="str">
        <f t="shared" si="30"/>
        <v/>
      </c>
      <c r="S341" s="160" t="str">
        <f t="shared" si="31"/>
        <v/>
      </c>
    </row>
    <row r="342" spans="3:19" ht="17.45" customHeight="1" x14ac:dyDescent="0.25">
      <c r="C342" s="188"/>
      <c r="D342" s="189"/>
      <c r="E342" s="178"/>
      <c r="F342" s="178"/>
      <c r="G342" s="190">
        <f>DATOS!$E$13</f>
        <v>1</v>
      </c>
      <c r="H342" s="178"/>
      <c r="I342" s="191"/>
      <c r="J342" s="178"/>
      <c r="K342" s="178"/>
      <c r="L342" s="178"/>
      <c r="M342" s="178"/>
      <c r="N342" s="160" t="str">
        <f t="shared" si="28"/>
        <v/>
      </c>
      <c r="P342" s="160" t="str">
        <f t="shared" si="29"/>
        <v/>
      </c>
      <c r="Q342" s="160">
        <f t="shared" si="27"/>
        <v>0</v>
      </c>
      <c r="R342" s="160" t="str">
        <f t="shared" si="30"/>
        <v/>
      </c>
      <c r="S342" s="160" t="str">
        <f t="shared" si="31"/>
        <v/>
      </c>
    </row>
    <row r="343" spans="3:19" ht="17.45" customHeight="1" x14ac:dyDescent="0.25">
      <c r="C343" s="188"/>
      <c r="D343" s="189"/>
      <c r="E343" s="178"/>
      <c r="F343" s="178"/>
      <c r="G343" s="190">
        <f>DATOS!$E$13</f>
        <v>1</v>
      </c>
      <c r="H343" s="178"/>
      <c r="I343" s="191"/>
      <c r="J343" s="178"/>
      <c r="K343" s="178"/>
      <c r="L343" s="178"/>
      <c r="M343" s="178"/>
      <c r="N343" s="160" t="str">
        <f t="shared" si="28"/>
        <v/>
      </c>
      <c r="P343" s="160" t="str">
        <f t="shared" si="29"/>
        <v/>
      </c>
      <c r="Q343" s="160">
        <f t="shared" si="27"/>
        <v>0</v>
      </c>
      <c r="R343" s="160" t="str">
        <f t="shared" si="30"/>
        <v/>
      </c>
      <c r="S343" s="160" t="str">
        <f t="shared" si="31"/>
        <v/>
      </c>
    </row>
    <row r="344" spans="3:19" ht="17.45" customHeight="1" x14ac:dyDescent="0.25">
      <c r="C344" s="188"/>
      <c r="D344" s="189"/>
      <c r="E344" s="178"/>
      <c r="F344" s="178"/>
      <c r="G344" s="190">
        <f>DATOS!$E$13</f>
        <v>1</v>
      </c>
      <c r="H344" s="178"/>
      <c r="I344" s="191"/>
      <c r="J344" s="178"/>
      <c r="K344" s="178"/>
      <c r="L344" s="178"/>
      <c r="M344" s="178"/>
      <c r="N344" s="160" t="str">
        <f t="shared" si="28"/>
        <v/>
      </c>
      <c r="P344" s="160" t="str">
        <f t="shared" si="29"/>
        <v/>
      </c>
      <c r="Q344" s="160">
        <f t="shared" si="27"/>
        <v>0</v>
      </c>
      <c r="R344" s="160" t="str">
        <f t="shared" si="30"/>
        <v/>
      </c>
      <c r="S344" s="160" t="str">
        <f t="shared" si="31"/>
        <v/>
      </c>
    </row>
    <row r="345" spans="3:19" ht="17.45" customHeight="1" x14ac:dyDescent="0.25">
      <c r="C345" s="188"/>
      <c r="D345" s="189"/>
      <c r="E345" s="178"/>
      <c r="F345" s="178"/>
      <c r="G345" s="190">
        <f>DATOS!$E$13</f>
        <v>1</v>
      </c>
      <c r="H345" s="178"/>
      <c r="I345" s="191"/>
      <c r="J345" s="178"/>
      <c r="K345" s="178"/>
      <c r="L345" s="178"/>
      <c r="M345" s="178"/>
      <c r="N345" s="160" t="str">
        <f t="shared" si="28"/>
        <v/>
      </c>
      <c r="P345" s="160" t="str">
        <f t="shared" si="29"/>
        <v/>
      </c>
      <c r="Q345" s="160">
        <f t="shared" si="27"/>
        <v>0</v>
      </c>
      <c r="R345" s="160" t="str">
        <f t="shared" si="30"/>
        <v/>
      </c>
      <c r="S345" s="160" t="str">
        <f t="shared" si="31"/>
        <v/>
      </c>
    </row>
    <row r="346" spans="3:19" ht="17.45" customHeight="1" x14ac:dyDescent="0.25">
      <c r="C346" s="188"/>
      <c r="D346" s="189"/>
      <c r="E346" s="178"/>
      <c r="F346" s="178"/>
      <c r="G346" s="190">
        <f>DATOS!$E$13</f>
        <v>1</v>
      </c>
      <c r="H346" s="178"/>
      <c r="I346" s="191"/>
      <c r="J346" s="178"/>
      <c r="K346" s="178"/>
      <c r="L346" s="178"/>
      <c r="M346" s="178"/>
      <c r="N346" s="160" t="str">
        <f t="shared" si="28"/>
        <v/>
      </c>
      <c r="P346" s="160" t="str">
        <f t="shared" si="29"/>
        <v/>
      </c>
      <c r="Q346" s="160">
        <f t="shared" si="27"/>
        <v>0</v>
      </c>
      <c r="R346" s="160" t="str">
        <f t="shared" si="30"/>
        <v/>
      </c>
      <c r="S346" s="160" t="str">
        <f t="shared" si="31"/>
        <v/>
      </c>
    </row>
    <row r="347" spans="3:19" ht="17.45" customHeight="1" x14ac:dyDescent="0.25">
      <c r="C347" s="188"/>
      <c r="D347" s="189"/>
      <c r="E347" s="178"/>
      <c r="F347" s="178"/>
      <c r="G347" s="190">
        <f>DATOS!$E$13</f>
        <v>1</v>
      </c>
      <c r="H347" s="178"/>
      <c r="I347" s="191"/>
      <c r="J347" s="178"/>
      <c r="K347" s="178"/>
      <c r="L347" s="178"/>
      <c r="M347" s="178"/>
      <c r="N347" s="160" t="str">
        <f t="shared" si="28"/>
        <v/>
      </c>
      <c r="P347" s="160" t="str">
        <f t="shared" si="29"/>
        <v/>
      </c>
      <c r="Q347" s="160">
        <f t="shared" si="27"/>
        <v>0</v>
      </c>
      <c r="R347" s="160" t="str">
        <f t="shared" si="30"/>
        <v/>
      </c>
      <c r="S347" s="160" t="str">
        <f t="shared" si="31"/>
        <v/>
      </c>
    </row>
    <row r="348" spans="3:19" ht="17.45" customHeight="1" x14ac:dyDescent="0.25">
      <c r="C348" s="188"/>
      <c r="D348" s="189"/>
      <c r="E348" s="178"/>
      <c r="F348" s="178"/>
      <c r="G348" s="190">
        <f>DATOS!$E$13</f>
        <v>1</v>
      </c>
      <c r="H348" s="178"/>
      <c r="I348" s="191"/>
      <c r="J348" s="178"/>
      <c r="K348" s="178"/>
      <c r="L348" s="178"/>
      <c r="M348" s="178"/>
      <c r="N348" s="160" t="str">
        <f t="shared" si="28"/>
        <v/>
      </c>
      <c r="P348" s="160" t="str">
        <f t="shared" si="29"/>
        <v/>
      </c>
      <c r="Q348" s="160">
        <f t="shared" si="27"/>
        <v>0</v>
      </c>
      <c r="R348" s="160" t="str">
        <f t="shared" si="30"/>
        <v/>
      </c>
      <c r="S348" s="160" t="str">
        <f t="shared" si="31"/>
        <v/>
      </c>
    </row>
    <row r="349" spans="3:19" ht="17.45" customHeight="1" x14ac:dyDescent="0.25">
      <c r="C349" s="188"/>
      <c r="D349" s="189"/>
      <c r="E349" s="178"/>
      <c r="F349" s="178"/>
      <c r="G349" s="190">
        <f>DATOS!$E$13</f>
        <v>1</v>
      </c>
      <c r="H349" s="178"/>
      <c r="I349" s="191"/>
      <c r="J349" s="178"/>
      <c r="K349" s="178"/>
      <c r="L349" s="178"/>
      <c r="M349" s="178"/>
      <c r="N349" s="160" t="str">
        <f t="shared" si="28"/>
        <v/>
      </c>
      <c r="P349" s="160" t="str">
        <f t="shared" si="29"/>
        <v/>
      </c>
      <c r="Q349" s="160">
        <f t="shared" si="27"/>
        <v>0</v>
      </c>
      <c r="R349" s="160" t="str">
        <f t="shared" si="30"/>
        <v/>
      </c>
      <c r="S349" s="160" t="str">
        <f t="shared" si="31"/>
        <v/>
      </c>
    </row>
    <row r="350" spans="3:19" ht="17.45" customHeight="1" x14ac:dyDescent="0.25">
      <c r="C350" s="188"/>
      <c r="D350" s="189"/>
      <c r="E350" s="178"/>
      <c r="F350" s="178"/>
      <c r="G350" s="190">
        <f>DATOS!$E$13</f>
        <v>1</v>
      </c>
      <c r="H350" s="178"/>
      <c r="I350" s="191"/>
      <c r="J350" s="178"/>
      <c r="K350" s="178"/>
      <c r="L350" s="178"/>
      <c r="M350" s="178"/>
      <c r="N350" s="160" t="str">
        <f t="shared" si="28"/>
        <v/>
      </c>
      <c r="P350" s="160" t="str">
        <f t="shared" si="29"/>
        <v/>
      </c>
      <c r="Q350" s="160">
        <f t="shared" si="27"/>
        <v>0</v>
      </c>
      <c r="R350" s="160" t="str">
        <f t="shared" si="30"/>
        <v/>
      </c>
      <c r="S350" s="160" t="str">
        <f t="shared" si="31"/>
        <v/>
      </c>
    </row>
    <row r="351" spans="3:19" ht="17.45" customHeight="1" x14ac:dyDescent="0.25">
      <c r="C351" s="188"/>
      <c r="D351" s="189"/>
      <c r="E351" s="178"/>
      <c r="F351" s="178"/>
      <c r="G351" s="190">
        <f>DATOS!$E$13</f>
        <v>1</v>
      </c>
      <c r="H351" s="178"/>
      <c r="I351" s="191"/>
      <c r="J351" s="178"/>
      <c r="K351" s="178"/>
      <c r="L351" s="178"/>
      <c r="M351" s="178"/>
      <c r="N351" s="160" t="str">
        <f t="shared" si="28"/>
        <v/>
      </c>
      <c r="P351" s="160" t="str">
        <f t="shared" si="29"/>
        <v/>
      </c>
      <c r="Q351" s="160">
        <f t="shared" si="27"/>
        <v>0</v>
      </c>
      <c r="R351" s="160" t="str">
        <f t="shared" si="30"/>
        <v/>
      </c>
      <c r="S351" s="160" t="str">
        <f t="shared" si="31"/>
        <v/>
      </c>
    </row>
    <row r="352" spans="3:19" ht="17.45" customHeight="1" x14ac:dyDescent="0.25">
      <c r="C352" s="188"/>
      <c r="D352" s="189"/>
      <c r="E352" s="178"/>
      <c r="F352" s="178"/>
      <c r="G352" s="190">
        <f>DATOS!$E$13</f>
        <v>1</v>
      </c>
      <c r="H352" s="178"/>
      <c r="I352" s="191"/>
      <c r="J352" s="178"/>
      <c r="K352" s="178"/>
      <c r="L352" s="178"/>
      <c r="M352" s="178"/>
      <c r="N352" s="160" t="str">
        <f t="shared" si="28"/>
        <v/>
      </c>
      <c r="P352" s="160" t="str">
        <f t="shared" si="29"/>
        <v/>
      </c>
      <c r="Q352" s="160">
        <f t="shared" si="27"/>
        <v>0</v>
      </c>
      <c r="R352" s="160" t="str">
        <f t="shared" si="30"/>
        <v/>
      </c>
      <c r="S352" s="160" t="str">
        <f t="shared" si="31"/>
        <v/>
      </c>
    </row>
    <row r="353" spans="3:19" ht="17.45" customHeight="1" x14ac:dyDescent="0.25">
      <c r="C353" s="188"/>
      <c r="D353" s="189"/>
      <c r="E353" s="178"/>
      <c r="F353" s="178"/>
      <c r="G353" s="190">
        <f>DATOS!$E$13</f>
        <v>1</v>
      </c>
      <c r="H353" s="178"/>
      <c r="I353" s="191"/>
      <c r="J353" s="178"/>
      <c r="K353" s="178"/>
      <c r="L353" s="178"/>
      <c r="M353" s="178"/>
      <c r="N353" s="160" t="str">
        <f t="shared" si="28"/>
        <v/>
      </c>
      <c r="P353" s="160" t="str">
        <f t="shared" si="29"/>
        <v/>
      </c>
      <c r="Q353" s="160">
        <f t="shared" si="27"/>
        <v>0</v>
      </c>
      <c r="R353" s="160" t="str">
        <f t="shared" si="30"/>
        <v/>
      </c>
      <c r="S353" s="160" t="str">
        <f t="shared" si="31"/>
        <v/>
      </c>
    </row>
    <row r="354" spans="3:19" ht="17.45" customHeight="1" x14ac:dyDescent="0.25">
      <c r="C354" s="188"/>
      <c r="D354" s="189"/>
      <c r="E354" s="178"/>
      <c r="F354" s="178"/>
      <c r="G354" s="190">
        <f>DATOS!$E$13</f>
        <v>1</v>
      </c>
      <c r="H354" s="178"/>
      <c r="I354" s="191"/>
      <c r="J354" s="178"/>
      <c r="K354" s="178"/>
      <c r="L354" s="178"/>
      <c r="M354" s="178"/>
      <c r="N354" s="160" t="str">
        <f t="shared" si="28"/>
        <v/>
      </c>
      <c r="P354" s="160" t="str">
        <f t="shared" si="29"/>
        <v/>
      </c>
      <c r="Q354" s="160">
        <f t="shared" si="27"/>
        <v>0</v>
      </c>
      <c r="R354" s="160" t="str">
        <f t="shared" si="30"/>
        <v/>
      </c>
      <c r="S354" s="160" t="str">
        <f t="shared" si="31"/>
        <v/>
      </c>
    </row>
    <row r="355" spans="3:19" ht="17.45" customHeight="1" x14ac:dyDescent="0.25">
      <c r="C355" s="188"/>
      <c r="D355" s="189"/>
      <c r="E355" s="178"/>
      <c r="F355" s="178"/>
      <c r="G355" s="190">
        <f>DATOS!$E$13</f>
        <v>1</v>
      </c>
      <c r="H355" s="178"/>
      <c r="I355" s="191"/>
      <c r="J355" s="178"/>
      <c r="K355" s="178"/>
      <c r="L355" s="178"/>
      <c r="M355" s="178"/>
      <c r="N355" s="160" t="str">
        <f t="shared" si="28"/>
        <v/>
      </c>
      <c r="P355" s="160" t="str">
        <f t="shared" si="29"/>
        <v/>
      </c>
      <c r="Q355" s="160">
        <f t="shared" si="27"/>
        <v>0</v>
      </c>
      <c r="R355" s="160" t="str">
        <f t="shared" si="30"/>
        <v/>
      </c>
      <c r="S355" s="160" t="str">
        <f t="shared" si="31"/>
        <v/>
      </c>
    </row>
    <row r="356" spans="3:19" ht="17.45" customHeight="1" x14ac:dyDescent="0.25">
      <c r="C356" s="188"/>
      <c r="D356" s="189"/>
      <c r="E356" s="178"/>
      <c r="F356" s="178"/>
      <c r="G356" s="190">
        <f>DATOS!$E$13</f>
        <v>1</v>
      </c>
      <c r="H356" s="178"/>
      <c r="I356" s="191"/>
      <c r="J356" s="178"/>
      <c r="K356" s="178"/>
      <c r="L356" s="178"/>
      <c r="M356" s="178"/>
      <c r="N356" s="160" t="str">
        <f t="shared" si="28"/>
        <v/>
      </c>
      <c r="P356" s="160" t="str">
        <f t="shared" si="29"/>
        <v/>
      </c>
      <c r="Q356" s="160">
        <f t="shared" si="27"/>
        <v>0</v>
      </c>
      <c r="R356" s="160" t="str">
        <f t="shared" si="30"/>
        <v/>
      </c>
      <c r="S356" s="160" t="str">
        <f t="shared" si="31"/>
        <v/>
      </c>
    </row>
    <row r="357" spans="3:19" ht="17.45" customHeight="1" x14ac:dyDescent="0.25">
      <c r="C357" s="188"/>
      <c r="D357" s="189"/>
      <c r="E357" s="178"/>
      <c r="F357" s="178"/>
      <c r="G357" s="190">
        <f>DATOS!$E$13</f>
        <v>1</v>
      </c>
      <c r="H357" s="178"/>
      <c r="I357" s="191"/>
      <c r="J357" s="178"/>
      <c r="K357" s="178"/>
      <c r="L357" s="178"/>
      <c r="M357" s="178"/>
      <c r="N357" s="160" t="str">
        <f t="shared" si="28"/>
        <v/>
      </c>
      <c r="P357" s="160" t="str">
        <f t="shared" si="29"/>
        <v/>
      </c>
      <c r="Q357" s="160">
        <f t="shared" si="27"/>
        <v>0</v>
      </c>
      <c r="R357" s="160" t="str">
        <f t="shared" si="30"/>
        <v/>
      </c>
      <c r="S357" s="160" t="str">
        <f t="shared" si="31"/>
        <v/>
      </c>
    </row>
    <row r="358" spans="3:19" ht="17.45" customHeight="1" x14ac:dyDescent="0.25">
      <c r="C358" s="188"/>
      <c r="D358" s="189"/>
      <c r="E358" s="178"/>
      <c r="F358" s="178"/>
      <c r="G358" s="190">
        <f>DATOS!$E$13</f>
        <v>1</v>
      </c>
      <c r="H358" s="178"/>
      <c r="I358" s="191"/>
      <c r="J358" s="178"/>
      <c r="K358" s="178"/>
      <c r="L358" s="178"/>
      <c r="M358" s="178"/>
      <c r="N358" s="160" t="str">
        <f t="shared" si="28"/>
        <v/>
      </c>
      <c r="P358" s="160" t="str">
        <f t="shared" si="29"/>
        <v/>
      </c>
      <c r="Q358" s="160">
        <f t="shared" si="27"/>
        <v>0</v>
      </c>
      <c r="R358" s="160" t="str">
        <f t="shared" si="30"/>
        <v/>
      </c>
      <c r="S358" s="160" t="str">
        <f t="shared" si="31"/>
        <v/>
      </c>
    </row>
    <row r="359" spans="3:19" ht="17.45" customHeight="1" x14ac:dyDescent="0.25">
      <c r="C359" s="188"/>
      <c r="D359" s="189"/>
      <c r="E359" s="178"/>
      <c r="F359" s="178"/>
      <c r="G359" s="190">
        <f>DATOS!$E$13</f>
        <v>1</v>
      </c>
      <c r="H359" s="178"/>
      <c r="I359" s="191"/>
      <c r="J359" s="178"/>
      <c r="K359" s="178"/>
      <c r="L359" s="178"/>
      <c r="M359" s="178"/>
      <c r="N359" s="160" t="str">
        <f t="shared" si="28"/>
        <v/>
      </c>
      <c r="P359" s="160" t="str">
        <f t="shared" si="29"/>
        <v/>
      </c>
      <c r="Q359" s="160">
        <f t="shared" si="27"/>
        <v>0</v>
      </c>
      <c r="R359" s="160" t="str">
        <f t="shared" si="30"/>
        <v/>
      </c>
      <c r="S359" s="160" t="str">
        <f t="shared" si="31"/>
        <v/>
      </c>
    </row>
    <row r="360" spans="3:19" ht="17.45" customHeight="1" x14ac:dyDescent="0.25">
      <c r="C360" s="188"/>
      <c r="D360" s="189"/>
      <c r="E360" s="178"/>
      <c r="F360" s="178"/>
      <c r="G360" s="190">
        <f>DATOS!$E$13</f>
        <v>1</v>
      </c>
      <c r="H360" s="178"/>
      <c r="I360" s="191"/>
      <c r="J360" s="178"/>
      <c r="K360" s="178"/>
      <c r="L360" s="178"/>
      <c r="M360" s="178"/>
      <c r="N360" s="160" t="str">
        <f t="shared" si="28"/>
        <v/>
      </c>
      <c r="P360" s="160" t="str">
        <f t="shared" si="29"/>
        <v/>
      </c>
      <c r="Q360" s="160">
        <f t="shared" si="27"/>
        <v>0</v>
      </c>
      <c r="R360" s="160" t="str">
        <f t="shared" si="30"/>
        <v/>
      </c>
      <c r="S360" s="160" t="str">
        <f t="shared" si="31"/>
        <v/>
      </c>
    </row>
    <row r="361" spans="3:19" ht="17.45" customHeight="1" x14ac:dyDescent="0.25">
      <c r="C361" s="188"/>
      <c r="D361" s="189"/>
      <c r="E361" s="178"/>
      <c r="F361" s="178"/>
      <c r="G361" s="190">
        <f>DATOS!$E$13</f>
        <v>1</v>
      </c>
      <c r="H361" s="178"/>
      <c r="I361" s="191"/>
      <c r="J361" s="178"/>
      <c r="K361" s="178"/>
      <c r="L361" s="178"/>
      <c r="M361" s="178"/>
      <c r="N361" s="160" t="str">
        <f t="shared" si="28"/>
        <v/>
      </c>
      <c r="P361" s="160" t="str">
        <f t="shared" si="29"/>
        <v/>
      </c>
      <c r="Q361" s="160">
        <f t="shared" si="27"/>
        <v>0</v>
      </c>
      <c r="R361" s="160" t="str">
        <f t="shared" si="30"/>
        <v/>
      </c>
      <c r="S361" s="160" t="str">
        <f t="shared" si="31"/>
        <v/>
      </c>
    </row>
    <row r="362" spans="3:19" ht="17.45" customHeight="1" x14ac:dyDescent="0.25">
      <c r="C362" s="188"/>
      <c r="D362" s="189"/>
      <c r="E362" s="178"/>
      <c r="F362" s="178"/>
      <c r="G362" s="190">
        <f>DATOS!$E$13</f>
        <v>1</v>
      </c>
      <c r="H362" s="178"/>
      <c r="I362" s="191"/>
      <c r="J362" s="178"/>
      <c r="K362" s="178"/>
      <c r="L362" s="178"/>
      <c r="M362" s="178"/>
      <c r="N362" s="160" t="str">
        <f t="shared" si="28"/>
        <v/>
      </c>
      <c r="P362" s="160" t="str">
        <f t="shared" si="29"/>
        <v/>
      </c>
      <c r="Q362" s="160">
        <f t="shared" si="27"/>
        <v>0</v>
      </c>
      <c r="R362" s="160" t="str">
        <f t="shared" si="30"/>
        <v/>
      </c>
      <c r="S362" s="160" t="str">
        <f t="shared" si="31"/>
        <v/>
      </c>
    </row>
    <row r="363" spans="3:19" ht="17.45" customHeight="1" x14ac:dyDescent="0.25">
      <c r="C363" s="188"/>
      <c r="D363" s="189"/>
      <c r="E363" s="178"/>
      <c r="F363" s="178"/>
      <c r="G363" s="190">
        <f>DATOS!$E$13</f>
        <v>1</v>
      </c>
      <c r="H363" s="178"/>
      <c r="I363" s="191"/>
      <c r="J363" s="178"/>
      <c r="K363" s="178"/>
      <c r="L363" s="178"/>
      <c r="M363" s="178"/>
      <c r="N363" s="160" t="str">
        <f t="shared" si="28"/>
        <v/>
      </c>
      <c r="P363" s="160" t="str">
        <f t="shared" si="29"/>
        <v/>
      </c>
      <c r="Q363" s="160">
        <f t="shared" si="27"/>
        <v>0</v>
      </c>
      <c r="R363" s="160" t="str">
        <f t="shared" si="30"/>
        <v/>
      </c>
      <c r="S363" s="160" t="str">
        <f t="shared" si="31"/>
        <v/>
      </c>
    </row>
    <row r="364" spans="3:19" ht="17.45" customHeight="1" x14ac:dyDescent="0.25">
      <c r="C364" s="188"/>
      <c r="D364" s="189"/>
      <c r="E364" s="178"/>
      <c r="F364" s="178"/>
      <c r="G364" s="190">
        <f>DATOS!$E$13</f>
        <v>1</v>
      </c>
      <c r="H364" s="178"/>
      <c r="I364" s="191"/>
      <c r="J364" s="178"/>
      <c r="K364" s="178"/>
      <c r="L364" s="178"/>
      <c r="M364" s="178"/>
      <c r="N364" s="160" t="str">
        <f t="shared" si="28"/>
        <v/>
      </c>
      <c r="P364" s="160" t="str">
        <f t="shared" si="29"/>
        <v/>
      </c>
      <c r="Q364" s="160">
        <f t="shared" si="27"/>
        <v>0</v>
      </c>
      <c r="R364" s="160" t="str">
        <f t="shared" si="30"/>
        <v/>
      </c>
      <c r="S364" s="160" t="str">
        <f t="shared" si="31"/>
        <v/>
      </c>
    </row>
    <row r="365" spans="3:19" ht="17.45" customHeight="1" x14ac:dyDescent="0.25">
      <c r="C365" s="188"/>
      <c r="D365" s="189"/>
      <c r="E365" s="178"/>
      <c r="F365" s="178"/>
      <c r="G365" s="190">
        <f>DATOS!$E$13</f>
        <v>1</v>
      </c>
      <c r="H365" s="178"/>
      <c r="I365" s="191"/>
      <c r="J365" s="178"/>
      <c r="K365" s="178"/>
      <c r="L365" s="178"/>
      <c r="M365" s="178"/>
      <c r="N365" s="160" t="str">
        <f t="shared" si="28"/>
        <v/>
      </c>
      <c r="P365" s="160" t="str">
        <f t="shared" si="29"/>
        <v/>
      </c>
      <c r="Q365" s="160">
        <f t="shared" si="27"/>
        <v>0</v>
      </c>
      <c r="R365" s="160" t="str">
        <f t="shared" si="30"/>
        <v/>
      </c>
      <c r="S365" s="160" t="str">
        <f t="shared" si="31"/>
        <v/>
      </c>
    </row>
    <row r="366" spans="3:19" ht="17.45" customHeight="1" x14ac:dyDescent="0.25">
      <c r="C366" s="188"/>
      <c r="D366" s="189"/>
      <c r="E366" s="178"/>
      <c r="F366" s="178"/>
      <c r="G366" s="190">
        <f>DATOS!$E$13</f>
        <v>1</v>
      </c>
      <c r="H366" s="178"/>
      <c r="I366" s="191"/>
      <c r="J366" s="178"/>
      <c r="K366" s="178"/>
      <c r="L366" s="178"/>
      <c r="M366" s="178"/>
      <c r="N366" s="160" t="str">
        <f t="shared" si="28"/>
        <v/>
      </c>
      <c r="P366" s="160" t="str">
        <f t="shared" si="29"/>
        <v/>
      </c>
      <c r="Q366" s="160">
        <f t="shared" si="27"/>
        <v>0</v>
      </c>
      <c r="R366" s="160" t="str">
        <f t="shared" si="30"/>
        <v/>
      </c>
      <c r="S366" s="160" t="str">
        <f t="shared" si="31"/>
        <v/>
      </c>
    </row>
    <row r="367" spans="3:19" ht="17.45" customHeight="1" x14ac:dyDescent="0.25">
      <c r="C367" s="188"/>
      <c r="D367" s="189"/>
      <c r="E367" s="178"/>
      <c r="F367" s="178"/>
      <c r="G367" s="190">
        <f>DATOS!$E$13</f>
        <v>1</v>
      </c>
      <c r="H367" s="178"/>
      <c r="I367" s="191"/>
      <c r="J367" s="178"/>
      <c r="K367" s="178"/>
      <c r="L367" s="178"/>
      <c r="M367" s="178"/>
      <c r="N367" s="160" t="str">
        <f t="shared" si="28"/>
        <v/>
      </c>
      <c r="P367" s="160" t="str">
        <f t="shared" si="29"/>
        <v/>
      </c>
      <c r="Q367" s="160">
        <f t="shared" si="27"/>
        <v>0</v>
      </c>
      <c r="R367" s="160" t="str">
        <f t="shared" si="30"/>
        <v/>
      </c>
      <c r="S367" s="160" t="str">
        <f t="shared" si="31"/>
        <v/>
      </c>
    </row>
    <row r="368" spans="3:19" ht="17.45" customHeight="1" x14ac:dyDescent="0.25">
      <c r="C368" s="188"/>
      <c r="D368" s="189"/>
      <c r="E368" s="178"/>
      <c r="F368" s="178"/>
      <c r="G368" s="190">
        <f>DATOS!$E$13</f>
        <v>1</v>
      </c>
      <c r="H368" s="178"/>
      <c r="I368" s="191"/>
      <c r="J368" s="178"/>
      <c r="K368" s="178"/>
      <c r="L368" s="178"/>
      <c r="M368" s="178"/>
      <c r="N368" s="160" t="str">
        <f t="shared" si="28"/>
        <v/>
      </c>
      <c r="P368" s="160" t="str">
        <f t="shared" si="29"/>
        <v/>
      </c>
      <c r="Q368" s="160">
        <f t="shared" si="27"/>
        <v>0</v>
      </c>
      <c r="R368" s="160" t="str">
        <f t="shared" si="30"/>
        <v/>
      </c>
      <c r="S368" s="160" t="str">
        <f t="shared" si="31"/>
        <v/>
      </c>
    </row>
    <row r="369" spans="3:19" ht="17.45" customHeight="1" x14ac:dyDescent="0.25">
      <c r="C369" s="188"/>
      <c r="D369" s="189"/>
      <c r="E369" s="178"/>
      <c r="F369" s="178"/>
      <c r="G369" s="190">
        <f>DATOS!$E$13</f>
        <v>1</v>
      </c>
      <c r="H369" s="178"/>
      <c r="I369" s="191"/>
      <c r="J369" s="178"/>
      <c r="K369" s="178"/>
      <c r="L369" s="178"/>
      <c r="M369" s="178"/>
      <c r="N369" s="160" t="str">
        <f t="shared" si="28"/>
        <v/>
      </c>
      <c r="P369" s="160" t="str">
        <f t="shared" si="29"/>
        <v/>
      </c>
      <c r="Q369" s="160">
        <f t="shared" si="27"/>
        <v>0</v>
      </c>
      <c r="R369" s="160" t="str">
        <f t="shared" si="30"/>
        <v/>
      </c>
      <c r="S369" s="160" t="str">
        <f t="shared" si="31"/>
        <v/>
      </c>
    </row>
    <row r="370" spans="3:19" ht="17.45" customHeight="1" x14ac:dyDescent="0.25">
      <c r="C370" s="188"/>
      <c r="D370" s="189"/>
      <c r="E370" s="178"/>
      <c r="F370" s="178"/>
      <c r="G370" s="190">
        <f>DATOS!$E$13</f>
        <v>1</v>
      </c>
      <c r="H370" s="178"/>
      <c r="I370" s="191"/>
      <c r="J370" s="178"/>
      <c r="K370" s="178"/>
      <c r="L370" s="178"/>
      <c r="M370" s="178"/>
      <c r="N370" s="160" t="str">
        <f t="shared" si="28"/>
        <v/>
      </c>
      <c r="P370" s="160" t="str">
        <f t="shared" si="29"/>
        <v/>
      </c>
      <c r="Q370" s="160">
        <f t="shared" si="27"/>
        <v>0</v>
      </c>
      <c r="R370" s="160" t="str">
        <f t="shared" si="30"/>
        <v/>
      </c>
      <c r="S370" s="160" t="str">
        <f t="shared" si="31"/>
        <v/>
      </c>
    </row>
    <row r="371" spans="3:19" ht="17.45" customHeight="1" x14ac:dyDescent="0.25">
      <c r="C371" s="188"/>
      <c r="D371" s="189"/>
      <c r="E371" s="178"/>
      <c r="F371" s="178"/>
      <c r="G371" s="190">
        <f>DATOS!$E$13</f>
        <v>1</v>
      </c>
      <c r="H371" s="178"/>
      <c r="I371" s="191"/>
      <c r="J371" s="178"/>
      <c r="K371" s="178"/>
      <c r="L371" s="178"/>
      <c r="M371" s="178"/>
      <c r="N371" s="160" t="str">
        <f t="shared" si="28"/>
        <v/>
      </c>
      <c r="P371" s="160" t="str">
        <f t="shared" si="29"/>
        <v/>
      </c>
      <c r="Q371" s="160">
        <f t="shared" si="27"/>
        <v>0</v>
      </c>
      <c r="R371" s="160" t="str">
        <f t="shared" si="30"/>
        <v/>
      </c>
      <c r="S371" s="160" t="str">
        <f t="shared" si="31"/>
        <v/>
      </c>
    </row>
    <row r="372" spans="3:19" ht="17.45" customHeight="1" x14ac:dyDescent="0.25">
      <c r="C372" s="188"/>
      <c r="D372" s="189"/>
      <c r="E372" s="178"/>
      <c r="F372" s="178"/>
      <c r="G372" s="190">
        <f>DATOS!$E$13</f>
        <v>1</v>
      </c>
      <c r="H372" s="178"/>
      <c r="I372" s="191"/>
      <c r="J372" s="178"/>
      <c r="K372" s="178"/>
      <c r="L372" s="178"/>
      <c r="M372" s="178"/>
      <c r="N372" s="160" t="str">
        <f t="shared" si="28"/>
        <v/>
      </c>
      <c r="P372" s="160" t="str">
        <f t="shared" si="29"/>
        <v/>
      </c>
      <c r="Q372" s="160">
        <f t="shared" si="27"/>
        <v>0</v>
      </c>
      <c r="R372" s="160" t="str">
        <f t="shared" si="30"/>
        <v/>
      </c>
      <c r="S372" s="160" t="str">
        <f t="shared" si="31"/>
        <v/>
      </c>
    </row>
    <row r="373" spans="3:19" ht="17.45" customHeight="1" x14ac:dyDescent="0.25">
      <c r="C373" s="188"/>
      <c r="D373" s="189"/>
      <c r="E373" s="178"/>
      <c r="F373" s="178"/>
      <c r="G373" s="190">
        <f>DATOS!$E$13</f>
        <v>1</v>
      </c>
      <c r="H373" s="178"/>
      <c r="I373" s="191"/>
      <c r="J373" s="178"/>
      <c r="K373" s="178"/>
      <c r="L373" s="178"/>
      <c r="M373" s="178"/>
      <c r="N373" s="160" t="str">
        <f t="shared" si="28"/>
        <v/>
      </c>
      <c r="P373" s="160" t="str">
        <f t="shared" si="29"/>
        <v/>
      </c>
      <c r="Q373" s="160">
        <f t="shared" si="27"/>
        <v>0</v>
      </c>
      <c r="R373" s="160" t="str">
        <f t="shared" si="30"/>
        <v/>
      </c>
      <c r="S373" s="160" t="str">
        <f t="shared" si="31"/>
        <v/>
      </c>
    </row>
    <row r="374" spans="3:19" ht="17.45" customHeight="1" x14ac:dyDescent="0.25">
      <c r="C374" s="188"/>
      <c r="D374" s="189"/>
      <c r="E374" s="178"/>
      <c r="F374" s="178"/>
      <c r="G374" s="190">
        <f>DATOS!$E$13</f>
        <v>1</v>
      </c>
      <c r="H374" s="178"/>
      <c r="I374" s="191"/>
      <c r="J374" s="178"/>
      <c r="K374" s="178"/>
      <c r="L374" s="178"/>
      <c r="M374" s="178"/>
      <c r="N374" s="160" t="str">
        <f t="shared" si="28"/>
        <v/>
      </c>
      <c r="P374" s="160" t="str">
        <f t="shared" si="29"/>
        <v/>
      </c>
      <c r="Q374" s="160">
        <f t="shared" si="27"/>
        <v>0</v>
      </c>
      <c r="R374" s="160" t="str">
        <f t="shared" si="30"/>
        <v/>
      </c>
      <c r="S374" s="160" t="str">
        <f t="shared" si="31"/>
        <v/>
      </c>
    </row>
    <row r="375" spans="3:19" ht="17.45" customHeight="1" x14ac:dyDescent="0.25">
      <c r="C375" s="188"/>
      <c r="D375" s="189"/>
      <c r="E375" s="178"/>
      <c r="F375" s="178"/>
      <c r="G375" s="190">
        <f>DATOS!$E$13</f>
        <v>1</v>
      </c>
      <c r="H375" s="178"/>
      <c r="I375" s="191"/>
      <c r="J375" s="178"/>
      <c r="K375" s="178"/>
      <c r="L375" s="178"/>
      <c r="M375" s="178"/>
      <c r="N375" s="160" t="str">
        <f t="shared" si="28"/>
        <v/>
      </c>
      <c r="P375" s="160" t="str">
        <f t="shared" si="29"/>
        <v/>
      </c>
      <c r="Q375" s="160">
        <f t="shared" si="27"/>
        <v>0</v>
      </c>
      <c r="R375" s="160" t="str">
        <f t="shared" si="30"/>
        <v/>
      </c>
      <c r="S375" s="160" t="str">
        <f t="shared" si="31"/>
        <v/>
      </c>
    </row>
    <row r="376" spans="3:19" ht="17.45" customHeight="1" x14ac:dyDescent="0.25">
      <c r="C376" s="188"/>
      <c r="D376" s="189"/>
      <c r="E376" s="178"/>
      <c r="F376" s="178"/>
      <c r="G376" s="190">
        <f>DATOS!$E$13</f>
        <v>1</v>
      </c>
      <c r="H376" s="178"/>
      <c r="I376" s="191"/>
      <c r="J376" s="178"/>
      <c r="K376" s="178"/>
      <c r="L376" s="178"/>
      <c r="M376" s="178"/>
      <c r="N376" s="160" t="str">
        <f t="shared" si="28"/>
        <v/>
      </c>
      <c r="P376" s="160" t="str">
        <f t="shared" si="29"/>
        <v/>
      </c>
      <c r="Q376" s="160">
        <f t="shared" si="27"/>
        <v>0</v>
      </c>
      <c r="R376" s="160" t="str">
        <f t="shared" si="30"/>
        <v/>
      </c>
      <c r="S376" s="160" t="str">
        <f t="shared" si="31"/>
        <v/>
      </c>
    </row>
    <row r="377" spans="3:19" ht="17.45" customHeight="1" x14ac:dyDescent="0.25">
      <c r="C377" s="188"/>
      <c r="D377" s="189"/>
      <c r="E377" s="178"/>
      <c r="F377" s="178"/>
      <c r="G377" s="190">
        <f>DATOS!$E$13</f>
        <v>1</v>
      </c>
      <c r="H377" s="178"/>
      <c r="I377" s="191"/>
      <c r="J377" s="178"/>
      <c r="K377" s="178"/>
      <c r="L377" s="178"/>
      <c r="M377" s="178"/>
      <c r="N377" s="160" t="str">
        <f t="shared" si="28"/>
        <v/>
      </c>
      <c r="P377" s="160" t="str">
        <f t="shared" si="29"/>
        <v/>
      </c>
      <c r="Q377" s="160">
        <f t="shared" si="27"/>
        <v>0</v>
      </c>
      <c r="R377" s="160" t="str">
        <f t="shared" si="30"/>
        <v/>
      </c>
      <c r="S377" s="160" t="str">
        <f t="shared" si="31"/>
        <v/>
      </c>
    </row>
    <row r="378" spans="3:19" ht="17.45" customHeight="1" x14ac:dyDescent="0.25">
      <c r="C378" s="188"/>
      <c r="D378" s="189"/>
      <c r="E378" s="178"/>
      <c r="F378" s="178"/>
      <c r="G378" s="190">
        <f>DATOS!$E$13</f>
        <v>1</v>
      </c>
      <c r="H378" s="178"/>
      <c r="I378" s="191"/>
      <c r="J378" s="178"/>
      <c r="K378" s="178"/>
      <c r="L378" s="178"/>
      <c r="M378" s="178"/>
      <c r="N378" s="160" t="str">
        <f t="shared" si="28"/>
        <v/>
      </c>
      <c r="P378" s="160" t="str">
        <f t="shared" si="29"/>
        <v/>
      </c>
      <c r="Q378" s="160">
        <f t="shared" si="27"/>
        <v>0</v>
      </c>
      <c r="R378" s="160" t="str">
        <f t="shared" si="30"/>
        <v/>
      </c>
      <c r="S378" s="160" t="str">
        <f t="shared" si="31"/>
        <v/>
      </c>
    </row>
    <row r="379" spans="3:19" ht="17.45" customHeight="1" x14ac:dyDescent="0.25">
      <c r="C379" s="188"/>
      <c r="D379" s="189"/>
      <c r="E379" s="178"/>
      <c r="F379" s="178"/>
      <c r="G379" s="190">
        <f>DATOS!$E$13</f>
        <v>1</v>
      </c>
      <c r="H379" s="178"/>
      <c r="I379" s="191"/>
      <c r="J379" s="178"/>
      <c r="K379" s="178"/>
      <c r="L379" s="178"/>
      <c r="M379" s="178"/>
      <c r="N379" s="160" t="str">
        <f t="shared" si="28"/>
        <v/>
      </c>
      <c r="P379" s="160" t="str">
        <f t="shared" si="29"/>
        <v/>
      </c>
      <c r="Q379" s="160">
        <f t="shared" si="27"/>
        <v>0</v>
      </c>
      <c r="R379" s="160" t="str">
        <f t="shared" si="30"/>
        <v/>
      </c>
      <c r="S379" s="160" t="str">
        <f t="shared" si="31"/>
        <v/>
      </c>
    </row>
    <row r="380" spans="3:19" ht="17.45" customHeight="1" x14ac:dyDescent="0.25">
      <c r="C380" s="188"/>
      <c r="D380" s="189"/>
      <c r="E380" s="178"/>
      <c r="F380" s="178"/>
      <c r="G380" s="190">
        <f>DATOS!$E$13</f>
        <v>1</v>
      </c>
      <c r="H380" s="178"/>
      <c r="I380" s="191"/>
      <c r="J380" s="178"/>
      <c r="K380" s="178"/>
      <c r="L380" s="178"/>
      <c r="M380" s="178"/>
      <c r="N380" s="160" t="str">
        <f t="shared" si="28"/>
        <v/>
      </c>
      <c r="P380" s="160" t="str">
        <f t="shared" si="29"/>
        <v/>
      </c>
      <c r="Q380" s="160">
        <f t="shared" si="27"/>
        <v>0</v>
      </c>
      <c r="R380" s="160" t="str">
        <f t="shared" si="30"/>
        <v/>
      </c>
      <c r="S380" s="160" t="str">
        <f t="shared" si="31"/>
        <v/>
      </c>
    </row>
    <row r="381" spans="3:19" ht="17.45" customHeight="1" x14ac:dyDescent="0.25">
      <c r="C381" s="188"/>
      <c r="D381" s="189"/>
      <c r="E381" s="178"/>
      <c r="F381" s="178"/>
      <c r="G381" s="190">
        <f>DATOS!$E$13</f>
        <v>1</v>
      </c>
      <c r="H381" s="178"/>
      <c r="I381" s="191"/>
      <c r="J381" s="178"/>
      <c r="K381" s="178"/>
      <c r="L381" s="178"/>
      <c r="M381" s="178"/>
      <c r="N381" s="160" t="str">
        <f t="shared" si="28"/>
        <v/>
      </c>
      <c r="P381" s="160" t="str">
        <f t="shared" si="29"/>
        <v/>
      </c>
      <c r="Q381" s="160">
        <f t="shared" si="27"/>
        <v>0</v>
      </c>
      <c r="R381" s="160" t="str">
        <f t="shared" si="30"/>
        <v/>
      </c>
      <c r="S381" s="160" t="str">
        <f t="shared" si="31"/>
        <v/>
      </c>
    </row>
    <row r="382" spans="3:19" ht="17.45" customHeight="1" x14ac:dyDescent="0.25">
      <c r="C382" s="188"/>
      <c r="D382" s="189"/>
      <c r="E382" s="178"/>
      <c r="F382" s="178"/>
      <c r="G382" s="190">
        <f>DATOS!$E$13</f>
        <v>1</v>
      </c>
      <c r="H382" s="178"/>
      <c r="I382" s="191"/>
      <c r="J382" s="178"/>
      <c r="K382" s="178"/>
      <c r="L382" s="178"/>
      <c r="M382" s="178"/>
      <c r="N382" s="160" t="str">
        <f t="shared" si="28"/>
        <v/>
      </c>
      <c r="P382" s="160" t="str">
        <f t="shared" si="29"/>
        <v/>
      </c>
      <c r="Q382" s="160">
        <f t="shared" si="27"/>
        <v>0</v>
      </c>
      <c r="R382" s="160" t="str">
        <f t="shared" si="30"/>
        <v/>
      </c>
      <c r="S382" s="160" t="str">
        <f t="shared" si="31"/>
        <v/>
      </c>
    </row>
    <row r="383" spans="3:19" ht="17.45" customHeight="1" x14ac:dyDescent="0.25">
      <c r="C383" s="188"/>
      <c r="D383" s="189"/>
      <c r="E383" s="178"/>
      <c r="F383" s="178"/>
      <c r="G383" s="190">
        <f>DATOS!$E$13</f>
        <v>1</v>
      </c>
      <c r="H383" s="178"/>
      <c r="I383" s="191"/>
      <c r="J383" s="178"/>
      <c r="K383" s="178"/>
      <c r="L383" s="178"/>
      <c r="M383" s="178"/>
      <c r="N383" s="160" t="str">
        <f t="shared" si="28"/>
        <v/>
      </c>
      <c r="P383" s="160" t="str">
        <f t="shared" si="29"/>
        <v/>
      </c>
      <c r="Q383" s="160">
        <f t="shared" si="27"/>
        <v>0</v>
      </c>
      <c r="R383" s="160" t="str">
        <f t="shared" si="30"/>
        <v/>
      </c>
      <c r="S383" s="160" t="str">
        <f t="shared" si="31"/>
        <v/>
      </c>
    </row>
    <row r="384" spans="3:19" ht="17.45" customHeight="1" x14ac:dyDescent="0.25">
      <c r="C384" s="188"/>
      <c r="D384" s="189"/>
      <c r="E384" s="178"/>
      <c r="F384" s="178"/>
      <c r="G384" s="190">
        <f>DATOS!$E$13</f>
        <v>1</v>
      </c>
      <c r="H384" s="178"/>
      <c r="I384" s="191"/>
      <c r="J384" s="178"/>
      <c r="K384" s="178"/>
      <c r="L384" s="178"/>
      <c r="M384" s="178"/>
      <c r="N384" s="160" t="str">
        <f t="shared" si="28"/>
        <v/>
      </c>
      <c r="P384" s="160" t="str">
        <f t="shared" si="29"/>
        <v/>
      </c>
      <c r="Q384" s="160">
        <f t="shared" si="27"/>
        <v>0</v>
      </c>
      <c r="R384" s="160" t="str">
        <f t="shared" si="30"/>
        <v/>
      </c>
      <c r="S384" s="160" t="str">
        <f t="shared" si="31"/>
        <v/>
      </c>
    </row>
    <row r="385" spans="3:19" ht="17.45" customHeight="1" x14ac:dyDescent="0.25">
      <c r="C385" s="188"/>
      <c r="D385" s="189"/>
      <c r="E385" s="178"/>
      <c r="F385" s="178"/>
      <c r="G385" s="190">
        <f>DATOS!$E$13</f>
        <v>1</v>
      </c>
      <c r="H385" s="178"/>
      <c r="I385" s="191"/>
      <c r="J385" s="178"/>
      <c r="K385" s="178"/>
      <c r="L385" s="178"/>
      <c r="M385" s="178"/>
      <c r="N385" s="160" t="str">
        <f t="shared" si="28"/>
        <v/>
      </c>
      <c r="P385" s="160" t="str">
        <f t="shared" si="29"/>
        <v/>
      </c>
      <c r="Q385" s="160">
        <f t="shared" si="27"/>
        <v>0</v>
      </c>
      <c r="R385" s="160" t="str">
        <f t="shared" si="30"/>
        <v/>
      </c>
      <c r="S385" s="160" t="str">
        <f t="shared" si="31"/>
        <v/>
      </c>
    </row>
    <row r="386" spans="3:19" ht="17.45" customHeight="1" x14ac:dyDescent="0.25">
      <c r="C386" s="188"/>
      <c r="D386" s="189"/>
      <c r="E386" s="178"/>
      <c r="F386" s="178"/>
      <c r="G386" s="190">
        <f>DATOS!$E$13</f>
        <v>1</v>
      </c>
      <c r="H386" s="178"/>
      <c r="I386" s="191"/>
      <c r="J386" s="178"/>
      <c r="K386" s="178"/>
      <c r="L386" s="178"/>
      <c r="M386" s="178"/>
      <c r="N386" s="160" t="str">
        <f t="shared" si="28"/>
        <v/>
      </c>
      <c r="P386" s="160" t="str">
        <f t="shared" si="29"/>
        <v/>
      </c>
      <c r="Q386" s="160">
        <f t="shared" si="27"/>
        <v>0</v>
      </c>
      <c r="R386" s="160" t="str">
        <f t="shared" si="30"/>
        <v/>
      </c>
      <c r="S386" s="160" t="str">
        <f t="shared" si="31"/>
        <v/>
      </c>
    </row>
    <row r="387" spans="3:19" ht="17.45" customHeight="1" x14ac:dyDescent="0.25">
      <c r="C387" s="188"/>
      <c r="D387" s="189"/>
      <c r="E387" s="178"/>
      <c r="F387" s="178"/>
      <c r="G387" s="190">
        <f>DATOS!$E$13</f>
        <v>1</v>
      </c>
      <c r="H387" s="178"/>
      <c r="I387" s="191"/>
      <c r="J387" s="178"/>
      <c r="K387" s="178"/>
      <c r="L387" s="178"/>
      <c r="M387" s="178"/>
      <c r="N387" s="160" t="str">
        <f t="shared" si="28"/>
        <v/>
      </c>
      <c r="P387" s="160" t="str">
        <f t="shared" si="29"/>
        <v/>
      </c>
      <c r="Q387" s="160">
        <f t="shared" si="27"/>
        <v>0</v>
      </c>
      <c r="R387" s="160" t="str">
        <f t="shared" si="30"/>
        <v/>
      </c>
      <c r="S387" s="160" t="str">
        <f t="shared" si="31"/>
        <v/>
      </c>
    </row>
    <row r="388" spans="3:19" ht="17.45" customHeight="1" x14ac:dyDescent="0.25">
      <c r="C388" s="188"/>
      <c r="D388" s="189"/>
      <c r="E388" s="178"/>
      <c r="F388" s="178"/>
      <c r="G388" s="190">
        <f>DATOS!$E$13</f>
        <v>1</v>
      </c>
      <c r="H388" s="178"/>
      <c r="I388" s="191"/>
      <c r="J388" s="178"/>
      <c r="K388" s="178"/>
      <c r="L388" s="178"/>
      <c r="M388" s="178"/>
      <c r="N388" s="160" t="str">
        <f t="shared" si="28"/>
        <v/>
      </c>
      <c r="P388" s="160" t="str">
        <f t="shared" si="29"/>
        <v/>
      </c>
      <c r="Q388" s="160">
        <f t="shared" si="27"/>
        <v>0</v>
      </c>
      <c r="R388" s="160" t="str">
        <f t="shared" si="30"/>
        <v/>
      </c>
      <c r="S388" s="160" t="str">
        <f t="shared" si="31"/>
        <v/>
      </c>
    </row>
    <row r="389" spans="3:19" ht="17.45" customHeight="1" x14ac:dyDescent="0.25">
      <c r="C389" s="188"/>
      <c r="D389" s="189"/>
      <c r="E389" s="178"/>
      <c r="F389" s="178"/>
      <c r="G389" s="190">
        <f>DATOS!$E$13</f>
        <v>1</v>
      </c>
      <c r="H389" s="178"/>
      <c r="I389" s="191"/>
      <c r="J389" s="178"/>
      <c r="K389" s="178"/>
      <c r="L389" s="178"/>
      <c r="M389" s="178"/>
      <c r="N389" s="160" t="str">
        <f t="shared" si="28"/>
        <v/>
      </c>
      <c r="P389" s="160" t="str">
        <f t="shared" si="29"/>
        <v/>
      </c>
      <c r="Q389" s="160">
        <f t="shared" si="27"/>
        <v>0</v>
      </c>
      <c r="R389" s="160" t="str">
        <f t="shared" si="30"/>
        <v/>
      </c>
      <c r="S389" s="160" t="str">
        <f t="shared" si="31"/>
        <v/>
      </c>
    </row>
    <row r="390" spans="3:19" ht="17.45" customHeight="1" x14ac:dyDescent="0.25">
      <c r="C390" s="188"/>
      <c r="D390" s="189"/>
      <c r="E390" s="178"/>
      <c r="F390" s="178"/>
      <c r="G390" s="190">
        <f>DATOS!$E$13</f>
        <v>1</v>
      </c>
      <c r="H390" s="178"/>
      <c r="I390" s="191"/>
      <c r="J390" s="178"/>
      <c r="K390" s="178"/>
      <c r="L390" s="178"/>
      <c r="M390" s="178"/>
      <c r="N390" s="160" t="str">
        <f t="shared" si="28"/>
        <v/>
      </c>
      <c r="P390" s="160" t="str">
        <f t="shared" si="29"/>
        <v/>
      </c>
      <c r="Q390" s="160">
        <f t="shared" si="27"/>
        <v>0</v>
      </c>
      <c r="R390" s="160" t="str">
        <f t="shared" si="30"/>
        <v/>
      </c>
      <c r="S390" s="160" t="str">
        <f t="shared" si="31"/>
        <v/>
      </c>
    </row>
    <row r="391" spans="3:19" ht="17.45" customHeight="1" x14ac:dyDescent="0.25">
      <c r="C391" s="188"/>
      <c r="D391" s="189"/>
      <c r="E391" s="178"/>
      <c r="F391" s="178"/>
      <c r="G391" s="190">
        <f>DATOS!$E$13</f>
        <v>1</v>
      </c>
      <c r="H391" s="178"/>
      <c r="I391" s="191"/>
      <c r="J391" s="178"/>
      <c r="K391" s="178"/>
      <c r="L391" s="178"/>
      <c r="M391" s="178"/>
      <c r="N391" s="160" t="str">
        <f t="shared" si="28"/>
        <v/>
      </c>
      <c r="P391" s="160" t="str">
        <f t="shared" si="29"/>
        <v/>
      </c>
      <c r="Q391" s="160">
        <f t="shared" si="27"/>
        <v>0</v>
      </c>
      <c r="R391" s="160" t="str">
        <f t="shared" si="30"/>
        <v/>
      </c>
      <c r="S391" s="160" t="str">
        <f t="shared" si="31"/>
        <v/>
      </c>
    </row>
    <row r="392" spans="3:19" ht="17.45" customHeight="1" x14ac:dyDescent="0.25">
      <c r="C392" s="188"/>
      <c r="D392" s="189"/>
      <c r="E392" s="178"/>
      <c r="F392" s="178"/>
      <c r="G392" s="190">
        <f>DATOS!$E$13</f>
        <v>1</v>
      </c>
      <c r="H392" s="178"/>
      <c r="I392" s="191"/>
      <c r="J392" s="178"/>
      <c r="K392" s="178"/>
      <c r="L392" s="178"/>
      <c r="M392" s="178"/>
      <c r="N392" s="160" t="str">
        <f t="shared" si="28"/>
        <v/>
      </c>
      <c r="P392" s="160" t="str">
        <f t="shared" si="29"/>
        <v/>
      </c>
      <c r="Q392" s="160">
        <f t="shared" si="27"/>
        <v>0</v>
      </c>
      <c r="R392" s="160" t="str">
        <f t="shared" si="30"/>
        <v/>
      </c>
      <c r="S392" s="160" t="str">
        <f t="shared" si="31"/>
        <v/>
      </c>
    </row>
    <row r="393" spans="3:19" ht="17.45" customHeight="1" x14ac:dyDescent="0.25">
      <c r="C393" s="188"/>
      <c r="D393" s="189"/>
      <c r="E393" s="178"/>
      <c r="F393" s="178"/>
      <c r="G393" s="190">
        <f>DATOS!$E$13</f>
        <v>1</v>
      </c>
      <c r="H393" s="178"/>
      <c r="I393" s="191"/>
      <c r="J393" s="178"/>
      <c r="K393" s="178"/>
      <c r="L393" s="178"/>
      <c r="M393" s="178"/>
      <c r="N393" s="160" t="str">
        <f t="shared" si="28"/>
        <v/>
      </c>
      <c r="P393" s="160" t="str">
        <f t="shared" si="29"/>
        <v/>
      </c>
      <c r="Q393" s="160">
        <f t="shared" si="27"/>
        <v>0</v>
      </c>
      <c r="R393" s="160" t="str">
        <f t="shared" si="30"/>
        <v/>
      </c>
      <c r="S393" s="160" t="str">
        <f t="shared" si="31"/>
        <v/>
      </c>
    </row>
    <row r="394" spans="3:19" ht="17.45" customHeight="1" x14ac:dyDescent="0.25">
      <c r="C394" s="188"/>
      <c r="D394" s="189"/>
      <c r="E394" s="178"/>
      <c r="F394" s="178"/>
      <c r="G394" s="190">
        <f>DATOS!$E$13</f>
        <v>1</v>
      </c>
      <c r="H394" s="178"/>
      <c r="I394" s="191"/>
      <c r="J394" s="178"/>
      <c r="K394" s="178"/>
      <c r="L394" s="178"/>
      <c r="M394" s="178"/>
      <c r="N394" s="160" t="str">
        <f t="shared" si="28"/>
        <v/>
      </c>
      <c r="P394" s="160" t="str">
        <f t="shared" si="29"/>
        <v/>
      </c>
      <c r="Q394" s="160">
        <f t="shared" si="27"/>
        <v>0</v>
      </c>
      <c r="R394" s="160" t="str">
        <f t="shared" si="30"/>
        <v/>
      </c>
      <c r="S394" s="160" t="str">
        <f t="shared" si="31"/>
        <v/>
      </c>
    </row>
    <row r="395" spans="3:19" ht="17.45" customHeight="1" x14ac:dyDescent="0.25">
      <c r="C395" s="188"/>
      <c r="D395" s="189"/>
      <c r="E395" s="178"/>
      <c r="F395" s="178"/>
      <c r="G395" s="190">
        <f>DATOS!$E$13</f>
        <v>1</v>
      </c>
      <c r="H395" s="178"/>
      <c r="I395" s="191"/>
      <c r="J395" s="178"/>
      <c r="K395" s="178"/>
      <c r="L395" s="178"/>
      <c r="M395" s="178"/>
      <c r="N395" s="160" t="str">
        <f t="shared" si="28"/>
        <v/>
      </c>
      <c r="P395" s="160" t="str">
        <f t="shared" si="29"/>
        <v/>
      </c>
      <c r="Q395" s="160">
        <f t="shared" si="27"/>
        <v>0</v>
      </c>
      <c r="R395" s="160" t="str">
        <f t="shared" si="30"/>
        <v/>
      </c>
      <c r="S395" s="160" t="str">
        <f t="shared" si="31"/>
        <v/>
      </c>
    </row>
    <row r="396" spans="3:19" ht="17.45" customHeight="1" x14ac:dyDescent="0.25">
      <c r="C396" s="188"/>
      <c r="D396" s="189"/>
      <c r="E396" s="178"/>
      <c r="F396" s="178"/>
      <c r="G396" s="190">
        <f>DATOS!$E$13</f>
        <v>1</v>
      </c>
      <c r="H396" s="178"/>
      <c r="I396" s="191"/>
      <c r="J396" s="178"/>
      <c r="K396" s="178"/>
      <c r="L396" s="178"/>
      <c r="M396" s="178"/>
      <c r="N396" s="160" t="str">
        <f t="shared" si="28"/>
        <v/>
      </c>
      <c r="P396" s="160" t="str">
        <f t="shared" si="29"/>
        <v/>
      </c>
      <c r="Q396" s="160">
        <f t="shared" si="27"/>
        <v>0</v>
      </c>
      <c r="R396" s="160" t="str">
        <f t="shared" si="30"/>
        <v/>
      </c>
      <c r="S396" s="160" t="str">
        <f t="shared" si="31"/>
        <v/>
      </c>
    </row>
    <row r="397" spans="3:19" ht="17.45" customHeight="1" x14ac:dyDescent="0.25">
      <c r="C397" s="188"/>
      <c r="D397" s="189"/>
      <c r="E397" s="178"/>
      <c r="F397" s="178"/>
      <c r="G397" s="190">
        <f>DATOS!$E$13</f>
        <v>1</v>
      </c>
      <c r="H397" s="178"/>
      <c r="I397" s="191"/>
      <c r="J397" s="178"/>
      <c r="K397" s="178"/>
      <c r="L397" s="178"/>
      <c r="M397" s="178"/>
      <c r="N397" s="160" t="str">
        <f t="shared" si="28"/>
        <v/>
      </c>
      <c r="P397" s="160" t="str">
        <f t="shared" si="29"/>
        <v/>
      </c>
      <c r="Q397" s="160">
        <f t="shared" si="27"/>
        <v>0</v>
      </c>
      <c r="R397" s="160" t="str">
        <f t="shared" si="30"/>
        <v/>
      </c>
      <c r="S397" s="160" t="str">
        <f t="shared" si="31"/>
        <v/>
      </c>
    </row>
    <row r="398" spans="3:19" ht="17.45" customHeight="1" x14ac:dyDescent="0.25">
      <c r="C398" s="188"/>
      <c r="D398" s="189"/>
      <c r="E398" s="178"/>
      <c r="F398" s="178"/>
      <c r="G398" s="190">
        <f>DATOS!$E$13</f>
        <v>1</v>
      </c>
      <c r="H398" s="178"/>
      <c r="I398" s="191"/>
      <c r="J398" s="178"/>
      <c r="K398" s="178"/>
      <c r="L398" s="178"/>
      <c r="M398" s="178"/>
      <c r="N398" s="160" t="str">
        <f t="shared" si="28"/>
        <v/>
      </c>
      <c r="P398" s="160" t="str">
        <f t="shared" si="29"/>
        <v/>
      </c>
      <c r="Q398" s="160">
        <f t="shared" si="27"/>
        <v>0</v>
      </c>
      <c r="R398" s="160" t="str">
        <f t="shared" si="30"/>
        <v/>
      </c>
      <c r="S398" s="160" t="str">
        <f t="shared" si="31"/>
        <v/>
      </c>
    </row>
    <row r="399" spans="3:19" ht="17.45" customHeight="1" x14ac:dyDescent="0.25">
      <c r="C399" s="188"/>
      <c r="D399" s="189"/>
      <c r="E399" s="178"/>
      <c r="F399" s="178"/>
      <c r="G399" s="190">
        <f>DATOS!$E$13</f>
        <v>1</v>
      </c>
      <c r="H399" s="178"/>
      <c r="I399" s="191"/>
      <c r="J399" s="178"/>
      <c r="K399" s="178"/>
      <c r="L399" s="178"/>
      <c r="M399" s="178"/>
      <c r="N399" s="160" t="str">
        <f t="shared" si="28"/>
        <v/>
      </c>
      <c r="P399" s="160" t="str">
        <f t="shared" si="29"/>
        <v/>
      </c>
      <c r="Q399" s="160">
        <f t="shared" si="27"/>
        <v>0</v>
      </c>
      <c r="R399" s="160" t="str">
        <f t="shared" si="30"/>
        <v/>
      </c>
      <c r="S399" s="160" t="str">
        <f t="shared" si="31"/>
        <v/>
      </c>
    </row>
    <row r="400" spans="3:19" ht="17.45" customHeight="1" x14ac:dyDescent="0.25">
      <c r="C400" s="188"/>
      <c r="D400" s="189"/>
      <c r="E400" s="178"/>
      <c r="F400" s="178"/>
      <c r="G400" s="190">
        <f>DATOS!$E$13</f>
        <v>1</v>
      </c>
      <c r="H400" s="178"/>
      <c r="I400" s="191"/>
      <c r="J400" s="178"/>
      <c r="K400" s="178"/>
      <c r="L400" s="178"/>
      <c r="M400" s="178"/>
      <c r="N400" s="160" t="str">
        <f t="shared" si="28"/>
        <v/>
      </c>
      <c r="P400" s="160" t="str">
        <f t="shared" si="29"/>
        <v/>
      </c>
      <c r="Q400" s="160">
        <f t="shared" si="27"/>
        <v>0</v>
      </c>
      <c r="R400" s="160" t="str">
        <f t="shared" si="30"/>
        <v/>
      </c>
      <c r="S400" s="160" t="str">
        <f t="shared" si="31"/>
        <v/>
      </c>
    </row>
    <row r="401" spans="3:19" ht="17.45" customHeight="1" x14ac:dyDescent="0.25">
      <c r="C401" s="188"/>
      <c r="D401" s="189"/>
      <c r="E401" s="178"/>
      <c r="F401" s="178"/>
      <c r="G401" s="190">
        <f>DATOS!$E$13</f>
        <v>1</v>
      </c>
      <c r="H401" s="178"/>
      <c r="I401" s="191"/>
      <c r="J401" s="178"/>
      <c r="K401" s="178"/>
      <c r="L401" s="178"/>
      <c r="M401" s="178"/>
      <c r="N401" s="160" t="str">
        <f t="shared" si="28"/>
        <v/>
      </c>
      <c r="P401" s="160" t="str">
        <f t="shared" si="29"/>
        <v/>
      </c>
      <c r="Q401" s="160">
        <f t="shared" ref="Q401:Q464" si="32">IF($I401=0%,H401,"")</f>
        <v>0</v>
      </c>
      <c r="R401" s="160" t="str">
        <f t="shared" si="30"/>
        <v/>
      </c>
      <c r="S401" s="160" t="str">
        <f t="shared" si="31"/>
        <v/>
      </c>
    </row>
    <row r="402" spans="3:19" ht="17.45" customHeight="1" x14ac:dyDescent="0.25">
      <c r="C402" s="188"/>
      <c r="D402" s="189"/>
      <c r="E402" s="178"/>
      <c r="F402" s="178"/>
      <c r="G402" s="190">
        <f>DATOS!$E$13</f>
        <v>1</v>
      </c>
      <c r="H402" s="178"/>
      <c r="I402" s="191"/>
      <c r="J402" s="178"/>
      <c r="K402" s="178"/>
      <c r="L402" s="178"/>
      <c r="M402" s="178"/>
      <c r="N402" s="160" t="str">
        <f t="shared" ref="N402:N465" si="33">IF(H402&amp;J402&amp;K402&amp;L402&amp;M402="","",H402+J402+K402-L402-M402)</f>
        <v/>
      </c>
      <c r="P402" s="160" t="str">
        <f t="shared" ref="P402:P465" si="34">IF($I402="E",H402,"")</f>
        <v/>
      </c>
      <c r="Q402" s="160">
        <f t="shared" si="32"/>
        <v>0</v>
      </c>
      <c r="R402" s="160" t="str">
        <f t="shared" ref="R402:R465" si="35">IF(OR($I402=8%,$I402=11%),$J402/$I402,"")</f>
        <v/>
      </c>
      <c r="S402" s="160" t="str">
        <f t="shared" si="31"/>
        <v/>
      </c>
    </row>
    <row r="403" spans="3:19" ht="17.45" customHeight="1" x14ac:dyDescent="0.25">
      <c r="C403" s="188"/>
      <c r="D403" s="189"/>
      <c r="E403" s="178"/>
      <c r="F403" s="178"/>
      <c r="G403" s="190">
        <f>DATOS!$E$13</f>
        <v>1</v>
      </c>
      <c r="H403" s="178"/>
      <c r="I403" s="191"/>
      <c r="J403" s="178"/>
      <c r="K403" s="178"/>
      <c r="L403" s="178"/>
      <c r="M403" s="178"/>
      <c r="N403" s="160" t="str">
        <f t="shared" si="33"/>
        <v/>
      </c>
      <c r="P403" s="160" t="str">
        <f t="shared" si="34"/>
        <v/>
      </c>
      <c r="Q403" s="160">
        <f t="shared" si="32"/>
        <v>0</v>
      </c>
      <c r="R403" s="160" t="str">
        <f t="shared" si="35"/>
        <v/>
      </c>
      <c r="S403" s="160" t="str">
        <f t="shared" ref="S403:S466" si="36">IF(OR($I403=15%,$I403=16%),$J403/$I403,"")</f>
        <v/>
      </c>
    </row>
    <row r="404" spans="3:19" ht="17.45" customHeight="1" x14ac:dyDescent="0.25">
      <c r="C404" s="188"/>
      <c r="D404" s="189"/>
      <c r="E404" s="178"/>
      <c r="F404" s="178"/>
      <c r="G404" s="190">
        <f>DATOS!$E$13</f>
        <v>1</v>
      </c>
      <c r="H404" s="178"/>
      <c r="I404" s="191"/>
      <c r="J404" s="178"/>
      <c r="K404" s="178"/>
      <c r="L404" s="178"/>
      <c r="M404" s="178"/>
      <c r="N404" s="160" t="str">
        <f t="shared" si="33"/>
        <v/>
      </c>
      <c r="P404" s="160" t="str">
        <f t="shared" si="34"/>
        <v/>
      </c>
      <c r="Q404" s="160">
        <f t="shared" si="32"/>
        <v>0</v>
      </c>
      <c r="R404" s="160" t="str">
        <f t="shared" si="35"/>
        <v/>
      </c>
      <c r="S404" s="160" t="str">
        <f t="shared" si="36"/>
        <v/>
      </c>
    </row>
    <row r="405" spans="3:19" ht="17.45" customHeight="1" x14ac:dyDescent="0.25">
      <c r="C405" s="188"/>
      <c r="D405" s="189"/>
      <c r="E405" s="178"/>
      <c r="F405" s="178"/>
      <c r="G405" s="190">
        <f>DATOS!$E$13</f>
        <v>1</v>
      </c>
      <c r="H405" s="178"/>
      <c r="I405" s="191"/>
      <c r="J405" s="178"/>
      <c r="K405" s="178"/>
      <c r="L405" s="178"/>
      <c r="M405" s="178"/>
      <c r="N405" s="160" t="str">
        <f t="shared" si="33"/>
        <v/>
      </c>
      <c r="P405" s="160" t="str">
        <f t="shared" si="34"/>
        <v/>
      </c>
      <c r="Q405" s="160">
        <f t="shared" si="32"/>
        <v>0</v>
      </c>
      <c r="R405" s="160" t="str">
        <f t="shared" si="35"/>
        <v/>
      </c>
      <c r="S405" s="160" t="str">
        <f t="shared" si="36"/>
        <v/>
      </c>
    </row>
    <row r="406" spans="3:19" ht="17.45" customHeight="1" x14ac:dyDescent="0.25">
      <c r="C406" s="188"/>
      <c r="D406" s="189"/>
      <c r="E406" s="178"/>
      <c r="F406" s="178"/>
      <c r="G406" s="190">
        <f>DATOS!$E$13</f>
        <v>1</v>
      </c>
      <c r="H406" s="178"/>
      <c r="I406" s="191"/>
      <c r="J406" s="178"/>
      <c r="K406" s="178"/>
      <c r="L406" s="178"/>
      <c r="M406" s="178"/>
      <c r="N406" s="160" t="str">
        <f t="shared" si="33"/>
        <v/>
      </c>
      <c r="P406" s="160" t="str">
        <f t="shared" si="34"/>
        <v/>
      </c>
      <c r="Q406" s="160">
        <f t="shared" si="32"/>
        <v>0</v>
      </c>
      <c r="R406" s="160" t="str">
        <f t="shared" si="35"/>
        <v/>
      </c>
      <c r="S406" s="160" t="str">
        <f t="shared" si="36"/>
        <v/>
      </c>
    </row>
    <row r="407" spans="3:19" ht="17.45" customHeight="1" x14ac:dyDescent="0.25">
      <c r="C407" s="188"/>
      <c r="D407" s="189"/>
      <c r="E407" s="178"/>
      <c r="F407" s="178"/>
      <c r="G407" s="190">
        <f>DATOS!$E$13</f>
        <v>1</v>
      </c>
      <c r="H407" s="178"/>
      <c r="I407" s="191"/>
      <c r="J407" s="178"/>
      <c r="K407" s="178"/>
      <c r="L407" s="178"/>
      <c r="M407" s="178"/>
      <c r="N407" s="160" t="str">
        <f t="shared" si="33"/>
        <v/>
      </c>
      <c r="P407" s="160" t="str">
        <f t="shared" si="34"/>
        <v/>
      </c>
      <c r="Q407" s="160">
        <f t="shared" si="32"/>
        <v>0</v>
      </c>
      <c r="R407" s="160" t="str">
        <f t="shared" si="35"/>
        <v/>
      </c>
      <c r="S407" s="160" t="str">
        <f t="shared" si="36"/>
        <v/>
      </c>
    </row>
    <row r="408" spans="3:19" ht="17.45" customHeight="1" x14ac:dyDescent="0.25">
      <c r="C408" s="188"/>
      <c r="D408" s="189"/>
      <c r="E408" s="178"/>
      <c r="F408" s="178"/>
      <c r="G408" s="190">
        <f>DATOS!$E$13</f>
        <v>1</v>
      </c>
      <c r="H408" s="178"/>
      <c r="I408" s="191"/>
      <c r="J408" s="178"/>
      <c r="K408" s="178"/>
      <c r="L408" s="178"/>
      <c r="M408" s="178"/>
      <c r="N408" s="160" t="str">
        <f t="shared" si="33"/>
        <v/>
      </c>
      <c r="P408" s="160" t="str">
        <f t="shared" si="34"/>
        <v/>
      </c>
      <c r="Q408" s="160">
        <f t="shared" si="32"/>
        <v>0</v>
      </c>
      <c r="R408" s="160" t="str">
        <f t="shared" si="35"/>
        <v/>
      </c>
      <c r="S408" s="160" t="str">
        <f t="shared" si="36"/>
        <v/>
      </c>
    </row>
    <row r="409" spans="3:19" ht="17.45" customHeight="1" x14ac:dyDescent="0.25">
      <c r="C409" s="188"/>
      <c r="D409" s="189"/>
      <c r="E409" s="178"/>
      <c r="F409" s="178"/>
      <c r="G409" s="190">
        <f>DATOS!$E$13</f>
        <v>1</v>
      </c>
      <c r="H409" s="178"/>
      <c r="I409" s="191"/>
      <c r="J409" s="178"/>
      <c r="K409" s="178"/>
      <c r="L409" s="178"/>
      <c r="M409" s="178"/>
      <c r="N409" s="160" t="str">
        <f t="shared" si="33"/>
        <v/>
      </c>
      <c r="P409" s="160" t="str">
        <f t="shared" si="34"/>
        <v/>
      </c>
      <c r="Q409" s="160">
        <f t="shared" si="32"/>
        <v>0</v>
      </c>
      <c r="R409" s="160" t="str">
        <f t="shared" si="35"/>
        <v/>
      </c>
      <c r="S409" s="160" t="str">
        <f t="shared" si="36"/>
        <v/>
      </c>
    </row>
    <row r="410" spans="3:19" ht="17.45" customHeight="1" x14ac:dyDescent="0.25">
      <c r="C410" s="188"/>
      <c r="D410" s="189"/>
      <c r="E410" s="178"/>
      <c r="F410" s="178"/>
      <c r="G410" s="190">
        <f>DATOS!$E$13</f>
        <v>1</v>
      </c>
      <c r="H410" s="178"/>
      <c r="I410" s="191"/>
      <c r="J410" s="178"/>
      <c r="K410" s="178"/>
      <c r="L410" s="178"/>
      <c r="M410" s="178"/>
      <c r="N410" s="160" t="str">
        <f t="shared" si="33"/>
        <v/>
      </c>
      <c r="P410" s="160" t="str">
        <f t="shared" si="34"/>
        <v/>
      </c>
      <c r="Q410" s="160">
        <f t="shared" si="32"/>
        <v>0</v>
      </c>
      <c r="R410" s="160" t="str">
        <f t="shared" si="35"/>
        <v/>
      </c>
      <c r="S410" s="160" t="str">
        <f t="shared" si="36"/>
        <v/>
      </c>
    </row>
    <row r="411" spans="3:19" ht="17.45" customHeight="1" x14ac:dyDescent="0.25">
      <c r="C411" s="188"/>
      <c r="D411" s="189"/>
      <c r="E411" s="178"/>
      <c r="F411" s="178"/>
      <c r="G411" s="190">
        <f>DATOS!$E$13</f>
        <v>1</v>
      </c>
      <c r="H411" s="178"/>
      <c r="I411" s="191"/>
      <c r="J411" s="178"/>
      <c r="K411" s="178"/>
      <c r="L411" s="178"/>
      <c r="M411" s="178"/>
      <c r="N411" s="160" t="str">
        <f t="shared" si="33"/>
        <v/>
      </c>
      <c r="P411" s="160" t="str">
        <f t="shared" si="34"/>
        <v/>
      </c>
      <c r="Q411" s="160">
        <f t="shared" si="32"/>
        <v>0</v>
      </c>
      <c r="R411" s="160" t="str">
        <f t="shared" si="35"/>
        <v/>
      </c>
      <c r="S411" s="160" t="str">
        <f t="shared" si="36"/>
        <v/>
      </c>
    </row>
    <row r="412" spans="3:19" ht="17.45" customHeight="1" x14ac:dyDescent="0.25">
      <c r="C412" s="188"/>
      <c r="D412" s="189"/>
      <c r="E412" s="178"/>
      <c r="F412" s="178"/>
      <c r="G412" s="190">
        <f>DATOS!$E$13</f>
        <v>1</v>
      </c>
      <c r="H412" s="178"/>
      <c r="I412" s="191"/>
      <c r="J412" s="178"/>
      <c r="K412" s="178"/>
      <c r="L412" s="178"/>
      <c r="M412" s="178"/>
      <c r="N412" s="160" t="str">
        <f t="shared" si="33"/>
        <v/>
      </c>
      <c r="P412" s="160" t="str">
        <f t="shared" si="34"/>
        <v/>
      </c>
      <c r="Q412" s="160">
        <f t="shared" si="32"/>
        <v>0</v>
      </c>
      <c r="R412" s="160" t="str">
        <f t="shared" si="35"/>
        <v/>
      </c>
      <c r="S412" s="160" t="str">
        <f t="shared" si="36"/>
        <v/>
      </c>
    </row>
    <row r="413" spans="3:19" ht="17.45" customHeight="1" x14ac:dyDescent="0.25">
      <c r="C413" s="188"/>
      <c r="D413" s="189"/>
      <c r="E413" s="178"/>
      <c r="F413" s="178"/>
      <c r="G413" s="190">
        <f>DATOS!$E$13</f>
        <v>1</v>
      </c>
      <c r="H413" s="178"/>
      <c r="I413" s="191"/>
      <c r="J413" s="178"/>
      <c r="K413" s="178"/>
      <c r="L413" s="178"/>
      <c r="M413" s="178"/>
      <c r="N413" s="160" t="str">
        <f t="shared" si="33"/>
        <v/>
      </c>
      <c r="P413" s="160" t="str">
        <f t="shared" si="34"/>
        <v/>
      </c>
      <c r="Q413" s="160">
        <f t="shared" si="32"/>
        <v>0</v>
      </c>
      <c r="R413" s="160" t="str">
        <f t="shared" si="35"/>
        <v/>
      </c>
      <c r="S413" s="160" t="str">
        <f t="shared" si="36"/>
        <v/>
      </c>
    </row>
    <row r="414" spans="3:19" ht="17.45" customHeight="1" x14ac:dyDescent="0.25">
      <c r="C414" s="188"/>
      <c r="D414" s="189"/>
      <c r="E414" s="178"/>
      <c r="F414" s="178"/>
      <c r="G414" s="190">
        <f>DATOS!$E$13</f>
        <v>1</v>
      </c>
      <c r="H414" s="178"/>
      <c r="I414" s="191"/>
      <c r="J414" s="178"/>
      <c r="K414" s="178"/>
      <c r="L414" s="178"/>
      <c r="M414" s="178"/>
      <c r="N414" s="160" t="str">
        <f t="shared" si="33"/>
        <v/>
      </c>
      <c r="P414" s="160" t="str">
        <f t="shared" si="34"/>
        <v/>
      </c>
      <c r="Q414" s="160">
        <f t="shared" si="32"/>
        <v>0</v>
      </c>
      <c r="R414" s="160" t="str">
        <f t="shared" si="35"/>
        <v/>
      </c>
      <c r="S414" s="160" t="str">
        <f t="shared" si="36"/>
        <v/>
      </c>
    </row>
    <row r="415" spans="3:19" ht="17.45" customHeight="1" x14ac:dyDescent="0.25">
      <c r="C415" s="188"/>
      <c r="D415" s="189"/>
      <c r="E415" s="178"/>
      <c r="F415" s="178"/>
      <c r="G415" s="190">
        <f>DATOS!$E$13</f>
        <v>1</v>
      </c>
      <c r="H415" s="178"/>
      <c r="I415" s="191"/>
      <c r="J415" s="178"/>
      <c r="K415" s="178"/>
      <c r="L415" s="178"/>
      <c r="M415" s="178"/>
      <c r="N415" s="160" t="str">
        <f t="shared" si="33"/>
        <v/>
      </c>
      <c r="P415" s="160" t="str">
        <f t="shared" si="34"/>
        <v/>
      </c>
      <c r="Q415" s="160">
        <f t="shared" si="32"/>
        <v>0</v>
      </c>
      <c r="R415" s="160" t="str">
        <f t="shared" si="35"/>
        <v/>
      </c>
      <c r="S415" s="160" t="str">
        <f t="shared" si="36"/>
        <v/>
      </c>
    </row>
    <row r="416" spans="3:19" ht="17.45" customHeight="1" x14ac:dyDescent="0.25">
      <c r="C416" s="188"/>
      <c r="D416" s="189"/>
      <c r="E416" s="178"/>
      <c r="F416" s="178"/>
      <c r="G416" s="190">
        <f>DATOS!$E$13</f>
        <v>1</v>
      </c>
      <c r="H416" s="178"/>
      <c r="I416" s="191"/>
      <c r="J416" s="178"/>
      <c r="K416" s="178"/>
      <c r="L416" s="178"/>
      <c r="M416" s="178"/>
      <c r="N416" s="160" t="str">
        <f t="shared" si="33"/>
        <v/>
      </c>
      <c r="P416" s="160" t="str">
        <f t="shared" si="34"/>
        <v/>
      </c>
      <c r="Q416" s="160">
        <f t="shared" si="32"/>
        <v>0</v>
      </c>
      <c r="R416" s="160" t="str">
        <f t="shared" si="35"/>
        <v/>
      </c>
      <c r="S416" s="160" t="str">
        <f t="shared" si="36"/>
        <v/>
      </c>
    </row>
    <row r="417" spans="3:19" ht="17.45" customHeight="1" x14ac:dyDescent="0.25">
      <c r="C417" s="188"/>
      <c r="D417" s="189"/>
      <c r="E417" s="178"/>
      <c r="F417" s="178"/>
      <c r="G417" s="190">
        <f>DATOS!$E$13</f>
        <v>1</v>
      </c>
      <c r="H417" s="178"/>
      <c r="I417" s="191"/>
      <c r="J417" s="178"/>
      <c r="K417" s="178"/>
      <c r="L417" s="178"/>
      <c r="M417" s="178"/>
      <c r="N417" s="160" t="str">
        <f t="shared" si="33"/>
        <v/>
      </c>
      <c r="P417" s="160" t="str">
        <f t="shared" si="34"/>
        <v/>
      </c>
      <c r="Q417" s="160">
        <f t="shared" si="32"/>
        <v>0</v>
      </c>
      <c r="R417" s="160" t="str">
        <f t="shared" si="35"/>
        <v/>
      </c>
      <c r="S417" s="160" t="str">
        <f t="shared" si="36"/>
        <v/>
      </c>
    </row>
    <row r="418" spans="3:19" ht="17.45" customHeight="1" x14ac:dyDescent="0.25">
      <c r="C418" s="188"/>
      <c r="D418" s="189"/>
      <c r="E418" s="178"/>
      <c r="F418" s="178"/>
      <c r="G418" s="190">
        <f>DATOS!$E$13</f>
        <v>1</v>
      </c>
      <c r="H418" s="178"/>
      <c r="I418" s="191"/>
      <c r="J418" s="178"/>
      <c r="K418" s="178"/>
      <c r="L418" s="178"/>
      <c r="M418" s="178"/>
      <c r="N418" s="160" t="str">
        <f t="shared" si="33"/>
        <v/>
      </c>
      <c r="P418" s="160" t="str">
        <f t="shared" si="34"/>
        <v/>
      </c>
      <c r="Q418" s="160">
        <f t="shared" si="32"/>
        <v>0</v>
      </c>
      <c r="R418" s="160" t="str">
        <f t="shared" si="35"/>
        <v/>
      </c>
      <c r="S418" s="160" t="str">
        <f t="shared" si="36"/>
        <v/>
      </c>
    </row>
    <row r="419" spans="3:19" ht="17.45" customHeight="1" x14ac:dyDescent="0.25">
      <c r="C419" s="188"/>
      <c r="D419" s="189"/>
      <c r="E419" s="178"/>
      <c r="F419" s="178"/>
      <c r="G419" s="190">
        <f>DATOS!$E$13</f>
        <v>1</v>
      </c>
      <c r="H419" s="178"/>
      <c r="I419" s="191"/>
      <c r="J419" s="178"/>
      <c r="K419" s="178"/>
      <c r="L419" s="178"/>
      <c r="M419" s="178"/>
      <c r="N419" s="160" t="str">
        <f t="shared" si="33"/>
        <v/>
      </c>
      <c r="P419" s="160" t="str">
        <f t="shared" si="34"/>
        <v/>
      </c>
      <c r="Q419" s="160">
        <f t="shared" si="32"/>
        <v>0</v>
      </c>
      <c r="R419" s="160" t="str">
        <f t="shared" si="35"/>
        <v/>
      </c>
      <c r="S419" s="160" t="str">
        <f t="shared" si="36"/>
        <v/>
      </c>
    </row>
    <row r="420" spans="3:19" ht="17.45" customHeight="1" x14ac:dyDescent="0.25">
      <c r="C420" s="188"/>
      <c r="D420" s="189"/>
      <c r="E420" s="178"/>
      <c r="F420" s="178"/>
      <c r="G420" s="190">
        <f>DATOS!$E$13</f>
        <v>1</v>
      </c>
      <c r="H420" s="178"/>
      <c r="I420" s="191"/>
      <c r="J420" s="178"/>
      <c r="K420" s="178"/>
      <c r="L420" s="178"/>
      <c r="M420" s="178"/>
      <c r="N420" s="160" t="str">
        <f t="shared" si="33"/>
        <v/>
      </c>
      <c r="P420" s="160" t="str">
        <f t="shared" si="34"/>
        <v/>
      </c>
      <c r="Q420" s="160">
        <f t="shared" si="32"/>
        <v>0</v>
      </c>
      <c r="R420" s="160" t="str">
        <f t="shared" si="35"/>
        <v/>
      </c>
      <c r="S420" s="160" t="str">
        <f t="shared" si="36"/>
        <v/>
      </c>
    </row>
    <row r="421" spans="3:19" ht="17.45" customHeight="1" x14ac:dyDescent="0.25">
      <c r="C421" s="188"/>
      <c r="D421" s="189"/>
      <c r="E421" s="178"/>
      <c r="F421" s="178"/>
      <c r="G421" s="190">
        <f>DATOS!$E$13</f>
        <v>1</v>
      </c>
      <c r="H421" s="178"/>
      <c r="I421" s="191"/>
      <c r="J421" s="178"/>
      <c r="K421" s="178"/>
      <c r="L421" s="178"/>
      <c r="M421" s="178"/>
      <c r="N421" s="160" t="str">
        <f t="shared" si="33"/>
        <v/>
      </c>
      <c r="P421" s="160" t="str">
        <f t="shared" si="34"/>
        <v/>
      </c>
      <c r="Q421" s="160">
        <f t="shared" si="32"/>
        <v>0</v>
      </c>
      <c r="R421" s="160" t="str">
        <f t="shared" si="35"/>
        <v/>
      </c>
      <c r="S421" s="160" t="str">
        <f t="shared" si="36"/>
        <v/>
      </c>
    </row>
    <row r="422" spans="3:19" ht="17.45" customHeight="1" x14ac:dyDescent="0.25">
      <c r="C422" s="188"/>
      <c r="D422" s="189"/>
      <c r="E422" s="178"/>
      <c r="F422" s="178"/>
      <c r="G422" s="190">
        <f>DATOS!$E$13</f>
        <v>1</v>
      </c>
      <c r="H422" s="178"/>
      <c r="I422" s="191"/>
      <c r="J422" s="178"/>
      <c r="K422" s="178"/>
      <c r="L422" s="178"/>
      <c r="M422" s="178"/>
      <c r="N422" s="160" t="str">
        <f t="shared" si="33"/>
        <v/>
      </c>
      <c r="P422" s="160" t="str">
        <f t="shared" si="34"/>
        <v/>
      </c>
      <c r="Q422" s="160">
        <f t="shared" si="32"/>
        <v>0</v>
      </c>
      <c r="R422" s="160" t="str">
        <f t="shared" si="35"/>
        <v/>
      </c>
      <c r="S422" s="160" t="str">
        <f t="shared" si="36"/>
        <v/>
      </c>
    </row>
    <row r="423" spans="3:19" ht="17.45" customHeight="1" x14ac:dyDescent="0.25">
      <c r="C423" s="188"/>
      <c r="D423" s="189"/>
      <c r="E423" s="178"/>
      <c r="F423" s="178"/>
      <c r="G423" s="190">
        <f>DATOS!$E$13</f>
        <v>1</v>
      </c>
      <c r="H423" s="178"/>
      <c r="I423" s="191"/>
      <c r="J423" s="178"/>
      <c r="K423" s="178"/>
      <c r="L423" s="178"/>
      <c r="M423" s="178"/>
      <c r="N423" s="160" t="str">
        <f t="shared" si="33"/>
        <v/>
      </c>
      <c r="P423" s="160" t="str">
        <f t="shared" si="34"/>
        <v/>
      </c>
      <c r="Q423" s="160">
        <f t="shared" si="32"/>
        <v>0</v>
      </c>
      <c r="R423" s="160" t="str">
        <f t="shared" si="35"/>
        <v/>
      </c>
      <c r="S423" s="160" t="str">
        <f t="shared" si="36"/>
        <v/>
      </c>
    </row>
    <row r="424" spans="3:19" ht="17.45" customHeight="1" x14ac:dyDescent="0.25">
      <c r="C424" s="188"/>
      <c r="D424" s="189"/>
      <c r="E424" s="178"/>
      <c r="F424" s="178"/>
      <c r="G424" s="190">
        <f>DATOS!$E$13</f>
        <v>1</v>
      </c>
      <c r="H424" s="178"/>
      <c r="I424" s="191"/>
      <c r="J424" s="178"/>
      <c r="K424" s="178"/>
      <c r="L424" s="178"/>
      <c r="M424" s="178"/>
      <c r="N424" s="160" t="str">
        <f t="shared" si="33"/>
        <v/>
      </c>
      <c r="P424" s="160" t="str">
        <f t="shared" si="34"/>
        <v/>
      </c>
      <c r="Q424" s="160">
        <f t="shared" si="32"/>
        <v>0</v>
      </c>
      <c r="R424" s="160" t="str">
        <f t="shared" si="35"/>
        <v/>
      </c>
      <c r="S424" s="160" t="str">
        <f t="shared" si="36"/>
        <v/>
      </c>
    </row>
    <row r="425" spans="3:19" ht="17.45" customHeight="1" x14ac:dyDescent="0.25">
      <c r="C425" s="188"/>
      <c r="D425" s="189"/>
      <c r="E425" s="178"/>
      <c r="F425" s="178"/>
      <c r="G425" s="190">
        <f>DATOS!$E$13</f>
        <v>1</v>
      </c>
      <c r="H425" s="178"/>
      <c r="I425" s="191"/>
      <c r="J425" s="178"/>
      <c r="K425" s="178"/>
      <c r="L425" s="178"/>
      <c r="M425" s="178"/>
      <c r="N425" s="160" t="str">
        <f t="shared" si="33"/>
        <v/>
      </c>
      <c r="P425" s="160" t="str">
        <f t="shared" si="34"/>
        <v/>
      </c>
      <c r="Q425" s="160">
        <f t="shared" si="32"/>
        <v>0</v>
      </c>
      <c r="R425" s="160" t="str">
        <f t="shared" si="35"/>
        <v/>
      </c>
      <c r="S425" s="160" t="str">
        <f t="shared" si="36"/>
        <v/>
      </c>
    </row>
    <row r="426" spans="3:19" ht="17.45" customHeight="1" x14ac:dyDescent="0.25">
      <c r="C426" s="188"/>
      <c r="D426" s="189"/>
      <c r="E426" s="178"/>
      <c r="F426" s="178"/>
      <c r="G426" s="190">
        <f>DATOS!$E$13</f>
        <v>1</v>
      </c>
      <c r="H426" s="178"/>
      <c r="I426" s="191"/>
      <c r="J426" s="178"/>
      <c r="K426" s="178"/>
      <c r="L426" s="178"/>
      <c r="M426" s="178"/>
      <c r="N426" s="160" t="str">
        <f t="shared" si="33"/>
        <v/>
      </c>
      <c r="P426" s="160" t="str">
        <f t="shared" si="34"/>
        <v/>
      </c>
      <c r="Q426" s="160">
        <f t="shared" si="32"/>
        <v>0</v>
      </c>
      <c r="R426" s="160" t="str">
        <f t="shared" si="35"/>
        <v/>
      </c>
      <c r="S426" s="160" t="str">
        <f t="shared" si="36"/>
        <v/>
      </c>
    </row>
    <row r="427" spans="3:19" ht="17.45" customHeight="1" x14ac:dyDescent="0.25">
      <c r="C427" s="188"/>
      <c r="D427" s="189"/>
      <c r="E427" s="178"/>
      <c r="F427" s="178"/>
      <c r="G427" s="190">
        <f>DATOS!$E$13</f>
        <v>1</v>
      </c>
      <c r="H427" s="178"/>
      <c r="I427" s="191"/>
      <c r="J427" s="178"/>
      <c r="K427" s="178"/>
      <c r="L427" s="178"/>
      <c r="M427" s="178"/>
      <c r="N427" s="160" t="str">
        <f t="shared" si="33"/>
        <v/>
      </c>
      <c r="P427" s="160" t="str">
        <f t="shared" si="34"/>
        <v/>
      </c>
      <c r="Q427" s="160">
        <f t="shared" si="32"/>
        <v>0</v>
      </c>
      <c r="R427" s="160" t="str">
        <f t="shared" si="35"/>
        <v/>
      </c>
      <c r="S427" s="160" t="str">
        <f t="shared" si="36"/>
        <v/>
      </c>
    </row>
    <row r="428" spans="3:19" ht="17.45" customHeight="1" x14ac:dyDescent="0.25">
      <c r="C428" s="188"/>
      <c r="D428" s="189"/>
      <c r="E428" s="178"/>
      <c r="F428" s="178"/>
      <c r="G428" s="190">
        <f>DATOS!$E$13</f>
        <v>1</v>
      </c>
      <c r="H428" s="178"/>
      <c r="I428" s="191"/>
      <c r="J428" s="178"/>
      <c r="K428" s="178"/>
      <c r="L428" s="178"/>
      <c r="M428" s="178"/>
      <c r="N428" s="160" t="str">
        <f t="shared" si="33"/>
        <v/>
      </c>
      <c r="P428" s="160" t="str">
        <f t="shared" si="34"/>
        <v/>
      </c>
      <c r="Q428" s="160">
        <f t="shared" si="32"/>
        <v>0</v>
      </c>
      <c r="R428" s="160" t="str">
        <f t="shared" si="35"/>
        <v/>
      </c>
      <c r="S428" s="160" t="str">
        <f t="shared" si="36"/>
        <v/>
      </c>
    </row>
    <row r="429" spans="3:19" ht="17.45" customHeight="1" x14ac:dyDescent="0.25">
      <c r="C429" s="188"/>
      <c r="D429" s="189"/>
      <c r="E429" s="178"/>
      <c r="F429" s="178"/>
      <c r="G429" s="190">
        <f>DATOS!$E$13</f>
        <v>1</v>
      </c>
      <c r="H429" s="178"/>
      <c r="I429" s="191"/>
      <c r="J429" s="178"/>
      <c r="K429" s="178"/>
      <c r="L429" s="178"/>
      <c r="M429" s="178"/>
      <c r="N429" s="160" t="str">
        <f t="shared" si="33"/>
        <v/>
      </c>
      <c r="P429" s="160" t="str">
        <f t="shared" si="34"/>
        <v/>
      </c>
      <c r="Q429" s="160">
        <f t="shared" si="32"/>
        <v>0</v>
      </c>
      <c r="R429" s="160" t="str">
        <f t="shared" si="35"/>
        <v/>
      </c>
      <c r="S429" s="160" t="str">
        <f t="shared" si="36"/>
        <v/>
      </c>
    </row>
    <row r="430" spans="3:19" ht="17.45" customHeight="1" x14ac:dyDescent="0.25">
      <c r="C430" s="188"/>
      <c r="D430" s="189"/>
      <c r="E430" s="178"/>
      <c r="F430" s="178"/>
      <c r="G430" s="190">
        <f>DATOS!$E$13</f>
        <v>1</v>
      </c>
      <c r="H430" s="178"/>
      <c r="I430" s="191"/>
      <c r="J430" s="178"/>
      <c r="K430" s="178"/>
      <c r="L430" s="178"/>
      <c r="M430" s="178"/>
      <c r="N430" s="160" t="str">
        <f t="shared" si="33"/>
        <v/>
      </c>
      <c r="P430" s="160" t="str">
        <f t="shared" si="34"/>
        <v/>
      </c>
      <c r="Q430" s="160">
        <f t="shared" si="32"/>
        <v>0</v>
      </c>
      <c r="R430" s="160" t="str">
        <f t="shared" si="35"/>
        <v/>
      </c>
      <c r="S430" s="160" t="str">
        <f t="shared" si="36"/>
        <v/>
      </c>
    </row>
    <row r="431" spans="3:19" ht="17.45" customHeight="1" x14ac:dyDescent="0.25">
      <c r="C431" s="188"/>
      <c r="D431" s="189"/>
      <c r="E431" s="178"/>
      <c r="F431" s="178"/>
      <c r="G431" s="190">
        <f>DATOS!$E$13</f>
        <v>1</v>
      </c>
      <c r="H431" s="178"/>
      <c r="I431" s="191"/>
      <c r="J431" s="178"/>
      <c r="K431" s="178"/>
      <c r="L431" s="178"/>
      <c r="M431" s="178"/>
      <c r="N431" s="160" t="str">
        <f t="shared" si="33"/>
        <v/>
      </c>
      <c r="P431" s="160" t="str">
        <f t="shared" si="34"/>
        <v/>
      </c>
      <c r="Q431" s="160">
        <f t="shared" si="32"/>
        <v>0</v>
      </c>
      <c r="R431" s="160" t="str">
        <f t="shared" si="35"/>
        <v/>
      </c>
      <c r="S431" s="160" t="str">
        <f t="shared" si="36"/>
        <v/>
      </c>
    </row>
    <row r="432" spans="3:19" ht="17.45" customHeight="1" x14ac:dyDescent="0.25">
      <c r="C432" s="188"/>
      <c r="D432" s="189"/>
      <c r="E432" s="178"/>
      <c r="F432" s="178"/>
      <c r="G432" s="190">
        <f>DATOS!$E$13</f>
        <v>1</v>
      </c>
      <c r="H432" s="178"/>
      <c r="I432" s="191"/>
      <c r="J432" s="178"/>
      <c r="K432" s="178"/>
      <c r="L432" s="178"/>
      <c r="M432" s="178"/>
      <c r="N432" s="160" t="str">
        <f t="shared" si="33"/>
        <v/>
      </c>
      <c r="P432" s="160" t="str">
        <f t="shared" si="34"/>
        <v/>
      </c>
      <c r="Q432" s="160">
        <f t="shared" si="32"/>
        <v>0</v>
      </c>
      <c r="R432" s="160" t="str">
        <f t="shared" si="35"/>
        <v/>
      </c>
      <c r="S432" s="160" t="str">
        <f t="shared" si="36"/>
        <v/>
      </c>
    </row>
    <row r="433" spans="3:19" ht="17.45" customHeight="1" x14ac:dyDescent="0.25">
      <c r="C433" s="188"/>
      <c r="D433" s="189"/>
      <c r="E433" s="178"/>
      <c r="F433" s="178"/>
      <c r="G433" s="190">
        <f>DATOS!$E$13</f>
        <v>1</v>
      </c>
      <c r="H433" s="178"/>
      <c r="I433" s="191"/>
      <c r="J433" s="178"/>
      <c r="K433" s="178"/>
      <c r="L433" s="178"/>
      <c r="M433" s="178"/>
      <c r="N433" s="160" t="str">
        <f t="shared" si="33"/>
        <v/>
      </c>
      <c r="P433" s="160" t="str">
        <f t="shared" si="34"/>
        <v/>
      </c>
      <c r="Q433" s="160">
        <f t="shared" si="32"/>
        <v>0</v>
      </c>
      <c r="R433" s="160" t="str">
        <f t="shared" si="35"/>
        <v/>
      </c>
      <c r="S433" s="160" t="str">
        <f t="shared" si="36"/>
        <v/>
      </c>
    </row>
    <row r="434" spans="3:19" ht="17.45" customHeight="1" x14ac:dyDescent="0.25">
      <c r="C434" s="188"/>
      <c r="D434" s="189"/>
      <c r="E434" s="178"/>
      <c r="F434" s="178"/>
      <c r="G434" s="190">
        <f>DATOS!$E$13</f>
        <v>1</v>
      </c>
      <c r="H434" s="178"/>
      <c r="I434" s="191"/>
      <c r="J434" s="178"/>
      <c r="K434" s="178"/>
      <c r="L434" s="178"/>
      <c r="M434" s="178"/>
      <c r="N434" s="160" t="str">
        <f t="shared" si="33"/>
        <v/>
      </c>
      <c r="P434" s="160" t="str">
        <f t="shared" si="34"/>
        <v/>
      </c>
      <c r="Q434" s="160">
        <f t="shared" si="32"/>
        <v>0</v>
      </c>
      <c r="R434" s="160" t="str">
        <f t="shared" si="35"/>
        <v/>
      </c>
      <c r="S434" s="160" t="str">
        <f t="shared" si="36"/>
        <v/>
      </c>
    </row>
    <row r="435" spans="3:19" ht="17.45" customHeight="1" x14ac:dyDescent="0.25">
      <c r="C435" s="188"/>
      <c r="D435" s="189"/>
      <c r="E435" s="178"/>
      <c r="F435" s="178"/>
      <c r="G435" s="190">
        <f>DATOS!$E$13</f>
        <v>1</v>
      </c>
      <c r="H435" s="178"/>
      <c r="I435" s="191"/>
      <c r="J435" s="178"/>
      <c r="K435" s="178"/>
      <c r="L435" s="178"/>
      <c r="M435" s="178"/>
      <c r="N435" s="160" t="str">
        <f t="shared" si="33"/>
        <v/>
      </c>
      <c r="P435" s="160" t="str">
        <f t="shared" si="34"/>
        <v/>
      </c>
      <c r="Q435" s="160">
        <f t="shared" si="32"/>
        <v>0</v>
      </c>
      <c r="R435" s="160" t="str">
        <f t="shared" si="35"/>
        <v/>
      </c>
      <c r="S435" s="160" t="str">
        <f t="shared" si="36"/>
        <v/>
      </c>
    </row>
    <row r="436" spans="3:19" ht="17.45" customHeight="1" x14ac:dyDescent="0.25">
      <c r="C436" s="188"/>
      <c r="D436" s="189"/>
      <c r="E436" s="178"/>
      <c r="F436" s="178"/>
      <c r="G436" s="190">
        <f>DATOS!$E$13</f>
        <v>1</v>
      </c>
      <c r="H436" s="178"/>
      <c r="I436" s="191"/>
      <c r="J436" s="178"/>
      <c r="K436" s="178"/>
      <c r="L436" s="178"/>
      <c r="M436" s="178"/>
      <c r="N436" s="160" t="str">
        <f t="shared" si="33"/>
        <v/>
      </c>
      <c r="P436" s="160" t="str">
        <f t="shared" si="34"/>
        <v/>
      </c>
      <c r="Q436" s="160">
        <f t="shared" si="32"/>
        <v>0</v>
      </c>
      <c r="R436" s="160" t="str">
        <f t="shared" si="35"/>
        <v/>
      </c>
      <c r="S436" s="160" t="str">
        <f t="shared" si="36"/>
        <v/>
      </c>
    </row>
    <row r="437" spans="3:19" ht="17.45" customHeight="1" x14ac:dyDescent="0.25">
      <c r="C437" s="188"/>
      <c r="D437" s="189"/>
      <c r="E437" s="178"/>
      <c r="F437" s="178"/>
      <c r="G437" s="190">
        <f>DATOS!$E$13</f>
        <v>1</v>
      </c>
      <c r="H437" s="178"/>
      <c r="I437" s="191"/>
      <c r="J437" s="178"/>
      <c r="K437" s="178"/>
      <c r="L437" s="178"/>
      <c r="M437" s="178"/>
      <c r="N437" s="160" t="str">
        <f t="shared" si="33"/>
        <v/>
      </c>
      <c r="P437" s="160" t="str">
        <f t="shared" si="34"/>
        <v/>
      </c>
      <c r="Q437" s="160">
        <f t="shared" si="32"/>
        <v>0</v>
      </c>
      <c r="R437" s="160" t="str">
        <f t="shared" si="35"/>
        <v/>
      </c>
      <c r="S437" s="160" t="str">
        <f t="shared" si="36"/>
        <v/>
      </c>
    </row>
    <row r="438" spans="3:19" ht="17.45" customHeight="1" x14ac:dyDescent="0.25">
      <c r="C438" s="188"/>
      <c r="D438" s="189"/>
      <c r="E438" s="178"/>
      <c r="F438" s="178"/>
      <c r="G438" s="190">
        <f>DATOS!$E$13</f>
        <v>1</v>
      </c>
      <c r="H438" s="178"/>
      <c r="I438" s="191"/>
      <c r="J438" s="178"/>
      <c r="K438" s="178"/>
      <c r="L438" s="178"/>
      <c r="M438" s="178"/>
      <c r="N438" s="160" t="str">
        <f t="shared" si="33"/>
        <v/>
      </c>
      <c r="P438" s="160" t="str">
        <f t="shared" si="34"/>
        <v/>
      </c>
      <c r="Q438" s="160">
        <f t="shared" si="32"/>
        <v>0</v>
      </c>
      <c r="R438" s="160" t="str">
        <f t="shared" si="35"/>
        <v/>
      </c>
      <c r="S438" s="160" t="str">
        <f t="shared" si="36"/>
        <v/>
      </c>
    </row>
    <row r="439" spans="3:19" ht="17.45" customHeight="1" x14ac:dyDescent="0.25">
      <c r="C439" s="188"/>
      <c r="D439" s="189"/>
      <c r="E439" s="178"/>
      <c r="F439" s="178"/>
      <c r="G439" s="190">
        <f>DATOS!$E$13</f>
        <v>1</v>
      </c>
      <c r="H439" s="178"/>
      <c r="I439" s="191"/>
      <c r="J439" s="178"/>
      <c r="K439" s="178"/>
      <c r="L439" s="178"/>
      <c r="M439" s="178"/>
      <c r="N439" s="160" t="str">
        <f t="shared" si="33"/>
        <v/>
      </c>
      <c r="P439" s="160" t="str">
        <f t="shared" si="34"/>
        <v/>
      </c>
      <c r="Q439" s="160">
        <f t="shared" si="32"/>
        <v>0</v>
      </c>
      <c r="R439" s="160" t="str">
        <f t="shared" si="35"/>
        <v/>
      </c>
      <c r="S439" s="160" t="str">
        <f t="shared" si="36"/>
        <v/>
      </c>
    </row>
    <row r="440" spans="3:19" ht="17.45" customHeight="1" x14ac:dyDescent="0.25">
      <c r="C440" s="188"/>
      <c r="D440" s="189"/>
      <c r="E440" s="178"/>
      <c r="F440" s="178"/>
      <c r="G440" s="190">
        <f>DATOS!$E$13</f>
        <v>1</v>
      </c>
      <c r="H440" s="178"/>
      <c r="I440" s="191"/>
      <c r="J440" s="178"/>
      <c r="K440" s="178"/>
      <c r="L440" s="178"/>
      <c r="M440" s="178"/>
      <c r="N440" s="160" t="str">
        <f t="shared" si="33"/>
        <v/>
      </c>
      <c r="P440" s="160" t="str">
        <f t="shared" si="34"/>
        <v/>
      </c>
      <c r="Q440" s="160">
        <f t="shared" si="32"/>
        <v>0</v>
      </c>
      <c r="R440" s="160" t="str">
        <f t="shared" si="35"/>
        <v/>
      </c>
      <c r="S440" s="160" t="str">
        <f t="shared" si="36"/>
        <v/>
      </c>
    </row>
    <row r="441" spans="3:19" ht="17.45" customHeight="1" x14ac:dyDescent="0.25">
      <c r="C441" s="188"/>
      <c r="D441" s="189"/>
      <c r="E441" s="178"/>
      <c r="F441" s="178"/>
      <c r="G441" s="190">
        <f>DATOS!$E$13</f>
        <v>1</v>
      </c>
      <c r="H441" s="178"/>
      <c r="I441" s="191"/>
      <c r="J441" s="178"/>
      <c r="K441" s="178"/>
      <c r="L441" s="178"/>
      <c r="M441" s="178"/>
      <c r="N441" s="160" t="str">
        <f t="shared" si="33"/>
        <v/>
      </c>
      <c r="P441" s="160" t="str">
        <f t="shared" si="34"/>
        <v/>
      </c>
      <c r="Q441" s="160">
        <f t="shared" si="32"/>
        <v>0</v>
      </c>
      <c r="R441" s="160" t="str">
        <f t="shared" si="35"/>
        <v/>
      </c>
      <c r="S441" s="160" t="str">
        <f t="shared" si="36"/>
        <v/>
      </c>
    </row>
    <row r="442" spans="3:19" ht="17.45" customHeight="1" x14ac:dyDescent="0.25">
      <c r="C442" s="188"/>
      <c r="D442" s="189"/>
      <c r="E442" s="178"/>
      <c r="F442" s="178"/>
      <c r="G442" s="190">
        <f>DATOS!$E$13</f>
        <v>1</v>
      </c>
      <c r="H442" s="178"/>
      <c r="I442" s="191"/>
      <c r="J442" s="178"/>
      <c r="K442" s="178"/>
      <c r="L442" s="178"/>
      <c r="M442" s="178"/>
      <c r="N442" s="160" t="str">
        <f t="shared" si="33"/>
        <v/>
      </c>
      <c r="P442" s="160" t="str">
        <f t="shared" si="34"/>
        <v/>
      </c>
      <c r="Q442" s="160">
        <f t="shared" si="32"/>
        <v>0</v>
      </c>
      <c r="R442" s="160" t="str">
        <f t="shared" si="35"/>
        <v/>
      </c>
      <c r="S442" s="160" t="str">
        <f t="shared" si="36"/>
        <v/>
      </c>
    </row>
    <row r="443" spans="3:19" ht="17.45" customHeight="1" x14ac:dyDescent="0.25">
      <c r="C443" s="188"/>
      <c r="D443" s="189"/>
      <c r="E443" s="178"/>
      <c r="F443" s="178"/>
      <c r="G443" s="190">
        <f>DATOS!$E$13</f>
        <v>1</v>
      </c>
      <c r="H443" s="178"/>
      <c r="I443" s="191"/>
      <c r="J443" s="178"/>
      <c r="K443" s="178"/>
      <c r="L443" s="178"/>
      <c r="M443" s="178"/>
      <c r="N443" s="160" t="str">
        <f t="shared" si="33"/>
        <v/>
      </c>
      <c r="P443" s="160" t="str">
        <f t="shared" si="34"/>
        <v/>
      </c>
      <c r="Q443" s="160">
        <f t="shared" si="32"/>
        <v>0</v>
      </c>
      <c r="R443" s="160" t="str">
        <f t="shared" si="35"/>
        <v/>
      </c>
      <c r="S443" s="160" t="str">
        <f t="shared" si="36"/>
        <v/>
      </c>
    </row>
    <row r="444" spans="3:19" ht="17.45" customHeight="1" x14ac:dyDescent="0.25">
      <c r="C444" s="188"/>
      <c r="D444" s="189"/>
      <c r="E444" s="178"/>
      <c r="F444" s="178"/>
      <c r="G444" s="190">
        <f>DATOS!$E$13</f>
        <v>1</v>
      </c>
      <c r="H444" s="178"/>
      <c r="I444" s="191"/>
      <c r="J444" s="178"/>
      <c r="K444" s="178"/>
      <c r="L444" s="178"/>
      <c r="M444" s="178"/>
      <c r="N444" s="160" t="str">
        <f t="shared" si="33"/>
        <v/>
      </c>
      <c r="P444" s="160" t="str">
        <f t="shared" si="34"/>
        <v/>
      </c>
      <c r="Q444" s="160">
        <f t="shared" si="32"/>
        <v>0</v>
      </c>
      <c r="R444" s="160" t="str">
        <f t="shared" si="35"/>
        <v/>
      </c>
      <c r="S444" s="160" t="str">
        <f t="shared" si="36"/>
        <v/>
      </c>
    </row>
    <row r="445" spans="3:19" ht="17.45" customHeight="1" x14ac:dyDescent="0.25">
      <c r="C445" s="188"/>
      <c r="D445" s="189"/>
      <c r="E445" s="178"/>
      <c r="F445" s="178"/>
      <c r="G445" s="190">
        <f>DATOS!$E$13</f>
        <v>1</v>
      </c>
      <c r="H445" s="178"/>
      <c r="I445" s="191"/>
      <c r="J445" s="178"/>
      <c r="K445" s="178"/>
      <c r="L445" s="178"/>
      <c r="M445" s="178"/>
      <c r="N445" s="160" t="str">
        <f t="shared" si="33"/>
        <v/>
      </c>
      <c r="P445" s="160" t="str">
        <f t="shared" si="34"/>
        <v/>
      </c>
      <c r="Q445" s="160">
        <f t="shared" si="32"/>
        <v>0</v>
      </c>
      <c r="R445" s="160" t="str">
        <f t="shared" si="35"/>
        <v/>
      </c>
      <c r="S445" s="160" t="str">
        <f t="shared" si="36"/>
        <v/>
      </c>
    </row>
    <row r="446" spans="3:19" ht="17.45" customHeight="1" x14ac:dyDescent="0.25">
      <c r="C446" s="188"/>
      <c r="D446" s="189"/>
      <c r="E446" s="178"/>
      <c r="F446" s="178"/>
      <c r="G446" s="190">
        <f>DATOS!$E$13</f>
        <v>1</v>
      </c>
      <c r="H446" s="178"/>
      <c r="I446" s="191"/>
      <c r="J446" s="178"/>
      <c r="K446" s="178"/>
      <c r="L446" s="178"/>
      <c r="M446" s="178"/>
      <c r="N446" s="160" t="str">
        <f t="shared" si="33"/>
        <v/>
      </c>
      <c r="P446" s="160" t="str">
        <f t="shared" si="34"/>
        <v/>
      </c>
      <c r="Q446" s="160">
        <f t="shared" si="32"/>
        <v>0</v>
      </c>
      <c r="R446" s="160" t="str">
        <f t="shared" si="35"/>
        <v/>
      </c>
      <c r="S446" s="160" t="str">
        <f t="shared" si="36"/>
        <v/>
      </c>
    </row>
    <row r="447" spans="3:19" ht="17.45" customHeight="1" x14ac:dyDescent="0.25">
      <c r="C447" s="188"/>
      <c r="D447" s="189"/>
      <c r="E447" s="178"/>
      <c r="F447" s="178"/>
      <c r="G447" s="190">
        <f>DATOS!$E$13</f>
        <v>1</v>
      </c>
      <c r="H447" s="178"/>
      <c r="I447" s="191"/>
      <c r="J447" s="178"/>
      <c r="K447" s="178"/>
      <c r="L447" s="178"/>
      <c r="M447" s="178"/>
      <c r="N447" s="160" t="str">
        <f t="shared" si="33"/>
        <v/>
      </c>
      <c r="P447" s="160" t="str">
        <f t="shared" si="34"/>
        <v/>
      </c>
      <c r="Q447" s="160">
        <f t="shared" si="32"/>
        <v>0</v>
      </c>
      <c r="R447" s="160" t="str">
        <f t="shared" si="35"/>
        <v/>
      </c>
      <c r="S447" s="160" t="str">
        <f t="shared" si="36"/>
        <v/>
      </c>
    </row>
    <row r="448" spans="3:19" ht="17.45" customHeight="1" x14ac:dyDescent="0.25">
      <c r="C448" s="188"/>
      <c r="D448" s="189"/>
      <c r="E448" s="178"/>
      <c r="F448" s="178"/>
      <c r="G448" s="190">
        <f>DATOS!$E$13</f>
        <v>1</v>
      </c>
      <c r="H448" s="178"/>
      <c r="I448" s="191"/>
      <c r="J448" s="178"/>
      <c r="K448" s="178"/>
      <c r="L448" s="178"/>
      <c r="M448" s="178"/>
      <c r="N448" s="160" t="str">
        <f t="shared" si="33"/>
        <v/>
      </c>
      <c r="P448" s="160" t="str">
        <f t="shared" si="34"/>
        <v/>
      </c>
      <c r="Q448" s="160">
        <f t="shared" si="32"/>
        <v>0</v>
      </c>
      <c r="R448" s="160" t="str">
        <f t="shared" si="35"/>
        <v/>
      </c>
      <c r="S448" s="160" t="str">
        <f t="shared" si="36"/>
        <v/>
      </c>
    </row>
    <row r="449" spans="3:19" ht="17.45" customHeight="1" x14ac:dyDescent="0.25">
      <c r="C449" s="188"/>
      <c r="D449" s="189"/>
      <c r="E449" s="178"/>
      <c r="F449" s="178"/>
      <c r="G449" s="190">
        <f>DATOS!$E$13</f>
        <v>1</v>
      </c>
      <c r="H449" s="178"/>
      <c r="I449" s="191"/>
      <c r="J449" s="178"/>
      <c r="K449" s="178"/>
      <c r="L449" s="178"/>
      <c r="M449" s="178"/>
      <c r="N449" s="160" t="str">
        <f t="shared" si="33"/>
        <v/>
      </c>
      <c r="P449" s="160" t="str">
        <f t="shared" si="34"/>
        <v/>
      </c>
      <c r="Q449" s="160">
        <f t="shared" si="32"/>
        <v>0</v>
      </c>
      <c r="R449" s="160" t="str">
        <f t="shared" si="35"/>
        <v/>
      </c>
      <c r="S449" s="160" t="str">
        <f t="shared" si="36"/>
        <v/>
      </c>
    </row>
    <row r="450" spans="3:19" ht="17.45" customHeight="1" x14ac:dyDescent="0.25">
      <c r="C450" s="188"/>
      <c r="D450" s="189"/>
      <c r="E450" s="178"/>
      <c r="F450" s="178"/>
      <c r="G450" s="190">
        <f>DATOS!$E$13</f>
        <v>1</v>
      </c>
      <c r="H450" s="178"/>
      <c r="I450" s="191"/>
      <c r="J450" s="178"/>
      <c r="K450" s="178"/>
      <c r="L450" s="178"/>
      <c r="M450" s="178"/>
      <c r="N450" s="160" t="str">
        <f t="shared" si="33"/>
        <v/>
      </c>
      <c r="P450" s="160" t="str">
        <f t="shared" si="34"/>
        <v/>
      </c>
      <c r="Q450" s="160">
        <f t="shared" si="32"/>
        <v>0</v>
      </c>
      <c r="R450" s="160" t="str">
        <f t="shared" si="35"/>
        <v/>
      </c>
      <c r="S450" s="160" t="str">
        <f t="shared" si="36"/>
        <v/>
      </c>
    </row>
    <row r="451" spans="3:19" ht="17.45" customHeight="1" x14ac:dyDescent="0.25">
      <c r="C451" s="188"/>
      <c r="D451" s="189"/>
      <c r="E451" s="178"/>
      <c r="F451" s="178"/>
      <c r="G451" s="190">
        <f>DATOS!$E$13</f>
        <v>1</v>
      </c>
      <c r="H451" s="178"/>
      <c r="I451" s="191"/>
      <c r="J451" s="178"/>
      <c r="K451" s="178"/>
      <c r="L451" s="178"/>
      <c r="M451" s="178"/>
      <c r="N451" s="160" t="str">
        <f t="shared" si="33"/>
        <v/>
      </c>
      <c r="P451" s="160" t="str">
        <f t="shared" si="34"/>
        <v/>
      </c>
      <c r="Q451" s="160">
        <f t="shared" si="32"/>
        <v>0</v>
      </c>
      <c r="R451" s="160" t="str">
        <f t="shared" si="35"/>
        <v/>
      </c>
      <c r="S451" s="160" t="str">
        <f t="shared" si="36"/>
        <v/>
      </c>
    </row>
    <row r="452" spans="3:19" ht="17.45" customHeight="1" x14ac:dyDescent="0.25">
      <c r="C452" s="188"/>
      <c r="D452" s="189"/>
      <c r="E452" s="178"/>
      <c r="F452" s="178"/>
      <c r="G452" s="190">
        <f>DATOS!$E$13</f>
        <v>1</v>
      </c>
      <c r="H452" s="178"/>
      <c r="I452" s="191"/>
      <c r="J452" s="178"/>
      <c r="K452" s="178"/>
      <c r="L452" s="178"/>
      <c r="M452" s="178"/>
      <c r="N452" s="160" t="str">
        <f t="shared" si="33"/>
        <v/>
      </c>
      <c r="P452" s="160" t="str">
        <f t="shared" si="34"/>
        <v/>
      </c>
      <c r="Q452" s="160">
        <f t="shared" si="32"/>
        <v>0</v>
      </c>
      <c r="R452" s="160" t="str">
        <f t="shared" si="35"/>
        <v/>
      </c>
      <c r="S452" s="160" t="str">
        <f t="shared" si="36"/>
        <v/>
      </c>
    </row>
    <row r="453" spans="3:19" ht="17.45" customHeight="1" x14ac:dyDescent="0.25">
      <c r="C453" s="188"/>
      <c r="D453" s="189"/>
      <c r="E453" s="178"/>
      <c r="F453" s="178"/>
      <c r="G453" s="190">
        <f>DATOS!$E$13</f>
        <v>1</v>
      </c>
      <c r="H453" s="178"/>
      <c r="I453" s="191"/>
      <c r="J453" s="178"/>
      <c r="K453" s="178"/>
      <c r="L453" s="178"/>
      <c r="M453" s="178"/>
      <c r="N453" s="160" t="str">
        <f t="shared" si="33"/>
        <v/>
      </c>
      <c r="P453" s="160" t="str">
        <f t="shared" si="34"/>
        <v/>
      </c>
      <c r="Q453" s="160">
        <f t="shared" si="32"/>
        <v>0</v>
      </c>
      <c r="R453" s="160" t="str">
        <f t="shared" si="35"/>
        <v/>
      </c>
      <c r="S453" s="160" t="str">
        <f t="shared" si="36"/>
        <v/>
      </c>
    </row>
    <row r="454" spans="3:19" ht="17.45" customHeight="1" x14ac:dyDescent="0.25">
      <c r="C454" s="188"/>
      <c r="D454" s="189"/>
      <c r="E454" s="178"/>
      <c r="F454" s="178"/>
      <c r="G454" s="190">
        <f>DATOS!$E$13</f>
        <v>1</v>
      </c>
      <c r="H454" s="178"/>
      <c r="I454" s="191"/>
      <c r="J454" s="178"/>
      <c r="K454" s="178"/>
      <c r="L454" s="178"/>
      <c r="M454" s="178"/>
      <c r="N454" s="160" t="str">
        <f t="shared" si="33"/>
        <v/>
      </c>
      <c r="P454" s="160" t="str">
        <f t="shared" si="34"/>
        <v/>
      </c>
      <c r="Q454" s="160">
        <f t="shared" si="32"/>
        <v>0</v>
      </c>
      <c r="R454" s="160" t="str">
        <f t="shared" si="35"/>
        <v/>
      </c>
      <c r="S454" s="160" t="str">
        <f t="shared" si="36"/>
        <v/>
      </c>
    </row>
    <row r="455" spans="3:19" ht="17.45" customHeight="1" x14ac:dyDescent="0.25">
      <c r="C455" s="188"/>
      <c r="D455" s="189"/>
      <c r="E455" s="178"/>
      <c r="F455" s="178"/>
      <c r="G455" s="190">
        <f>DATOS!$E$13</f>
        <v>1</v>
      </c>
      <c r="H455" s="178"/>
      <c r="I455" s="191"/>
      <c r="J455" s="178"/>
      <c r="K455" s="178"/>
      <c r="L455" s="178"/>
      <c r="M455" s="178"/>
      <c r="N455" s="160" t="str">
        <f t="shared" si="33"/>
        <v/>
      </c>
      <c r="P455" s="160" t="str">
        <f t="shared" si="34"/>
        <v/>
      </c>
      <c r="Q455" s="160">
        <f t="shared" si="32"/>
        <v>0</v>
      </c>
      <c r="R455" s="160" t="str">
        <f t="shared" si="35"/>
        <v/>
      </c>
      <c r="S455" s="160" t="str">
        <f t="shared" si="36"/>
        <v/>
      </c>
    </row>
    <row r="456" spans="3:19" ht="17.45" customHeight="1" x14ac:dyDescent="0.25">
      <c r="C456" s="188"/>
      <c r="D456" s="189"/>
      <c r="E456" s="178"/>
      <c r="F456" s="178"/>
      <c r="G456" s="190">
        <f>DATOS!$E$13</f>
        <v>1</v>
      </c>
      <c r="H456" s="178"/>
      <c r="I456" s="191"/>
      <c r="J456" s="178"/>
      <c r="K456" s="178"/>
      <c r="L456" s="178"/>
      <c r="M456" s="178"/>
      <c r="N456" s="160" t="str">
        <f t="shared" si="33"/>
        <v/>
      </c>
      <c r="P456" s="160" t="str">
        <f t="shared" si="34"/>
        <v/>
      </c>
      <c r="Q456" s="160">
        <f t="shared" si="32"/>
        <v>0</v>
      </c>
      <c r="R456" s="160" t="str">
        <f t="shared" si="35"/>
        <v/>
      </c>
      <c r="S456" s="160" t="str">
        <f t="shared" si="36"/>
        <v/>
      </c>
    </row>
    <row r="457" spans="3:19" ht="17.45" customHeight="1" x14ac:dyDescent="0.25">
      <c r="C457" s="188"/>
      <c r="D457" s="189"/>
      <c r="E457" s="178"/>
      <c r="F457" s="178"/>
      <c r="G457" s="190">
        <f>DATOS!$E$13</f>
        <v>1</v>
      </c>
      <c r="H457" s="178"/>
      <c r="I457" s="191"/>
      <c r="J457" s="178"/>
      <c r="K457" s="178"/>
      <c r="L457" s="178"/>
      <c r="M457" s="178"/>
      <c r="N457" s="160" t="str">
        <f t="shared" si="33"/>
        <v/>
      </c>
      <c r="P457" s="160" t="str">
        <f t="shared" si="34"/>
        <v/>
      </c>
      <c r="Q457" s="160">
        <f t="shared" si="32"/>
        <v>0</v>
      </c>
      <c r="R457" s="160" t="str">
        <f t="shared" si="35"/>
        <v/>
      </c>
      <c r="S457" s="160" t="str">
        <f t="shared" si="36"/>
        <v/>
      </c>
    </row>
    <row r="458" spans="3:19" ht="17.45" customHeight="1" x14ac:dyDescent="0.25">
      <c r="C458" s="188"/>
      <c r="D458" s="189"/>
      <c r="E458" s="178"/>
      <c r="F458" s="178"/>
      <c r="G458" s="190">
        <f>DATOS!$E$13</f>
        <v>1</v>
      </c>
      <c r="H458" s="178"/>
      <c r="I458" s="191"/>
      <c r="J458" s="178"/>
      <c r="K458" s="178"/>
      <c r="L458" s="178"/>
      <c r="M458" s="178"/>
      <c r="N458" s="160" t="str">
        <f t="shared" si="33"/>
        <v/>
      </c>
      <c r="P458" s="160" t="str">
        <f t="shared" si="34"/>
        <v/>
      </c>
      <c r="Q458" s="160">
        <f t="shared" si="32"/>
        <v>0</v>
      </c>
      <c r="R458" s="160" t="str">
        <f t="shared" si="35"/>
        <v/>
      </c>
      <c r="S458" s="160" t="str">
        <f t="shared" si="36"/>
        <v/>
      </c>
    </row>
    <row r="459" spans="3:19" ht="17.45" customHeight="1" x14ac:dyDescent="0.25">
      <c r="C459" s="188"/>
      <c r="D459" s="189"/>
      <c r="E459" s="178"/>
      <c r="F459" s="178"/>
      <c r="G459" s="190">
        <f>DATOS!$E$13</f>
        <v>1</v>
      </c>
      <c r="H459" s="178"/>
      <c r="I459" s="191"/>
      <c r="J459" s="178"/>
      <c r="K459" s="178"/>
      <c r="L459" s="178"/>
      <c r="M459" s="178"/>
      <c r="N459" s="160" t="str">
        <f t="shared" si="33"/>
        <v/>
      </c>
      <c r="P459" s="160" t="str">
        <f t="shared" si="34"/>
        <v/>
      </c>
      <c r="Q459" s="160">
        <f t="shared" si="32"/>
        <v>0</v>
      </c>
      <c r="R459" s="160" t="str">
        <f t="shared" si="35"/>
        <v/>
      </c>
      <c r="S459" s="160" t="str">
        <f t="shared" si="36"/>
        <v/>
      </c>
    </row>
    <row r="460" spans="3:19" ht="17.45" customHeight="1" x14ac:dyDescent="0.25">
      <c r="C460" s="188"/>
      <c r="D460" s="189"/>
      <c r="E460" s="178"/>
      <c r="F460" s="178"/>
      <c r="G460" s="190">
        <f>DATOS!$E$13</f>
        <v>1</v>
      </c>
      <c r="H460" s="178"/>
      <c r="I460" s="191"/>
      <c r="J460" s="178"/>
      <c r="K460" s="178"/>
      <c r="L460" s="178"/>
      <c r="M460" s="178"/>
      <c r="N460" s="160" t="str">
        <f t="shared" si="33"/>
        <v/>
      </c>
      <c r="P460" s="160" t="str">
        <f t="shared" si="34"/>
        <v/>
      </c>
      <c r="Q460" s="160">
        <f t="shared" si="32"/>
        <v>0</v>
      </c>
      <c r="R460" s="160" t="str">
        <f t="shared" si="35"/>
        <v/>
      </c>
      <c r="S460" s="160" t="str">
        <f t="shared" si="36"/>
        <v/>
      </c>
    </row>
    <row r="461" spans="3:19" ht="17.45" customHeight="1" x14ac:dyDescent="0.25">
      <c r="C461" s="188"/>
      <c r="D461" s="189"/>
      <c r="E461" s="178"/>
      <c r="F461" s="178"/>
      <c r="G461" s="190">
        <f>DATOS!$E$13</f>
        <v>1</v>
      </c>
      <c r="H461" s="178"/>
      <c r="I461" s="191"/>
      <c r="J461" s="178"/>
      <c r="K461" s="178"/>
      <c r="L461" s="178"/>
      <c r="M461" s="178"/>
      <c r="N461" s="160" t="str">
        <f t="shared" si="33"/>
        <v/>
      </c>
      <c r="P461" s="160" t="str">
        <f t="shared" si="34"/>
        <v/>
      </c>
      <c r="Q461" s="160">
        <f t="shared" si="32"/>
        <v>0</v>
      </c>
      <c r="R461" s="160" t="str">
        <f t="shared" si="35"/>
        <v/>
      </c>
      <c r="S461" s="160" t="str">
        <f t="shared" si="36"/>
        <v/>
      </c>
    </row>
    <row r="462" spans="3:19" ht="17.45" customHeight="1" x14ac:dyDescent="0.25">
      <c r="C462" s="188"/>
      <c r="D462" s="189"/>
      <c r="E462" s="178"/>
      <c r="F462" s="178"/>
      <c r="G462" s="190">
        <f>DATOS!$E$13</f>
        <v>1</v>
      </c>
      <c r="H462" s="178"/>
      <c r="I462" s="191"/>
      <c r="J462" s="178"/>
      <c r="K462" s="178"/>
      <c r="L462" s="178"/>
      <c r="M462" s="178"/>
      <c r="N462" s="160" t="str">
        <f t="shared" si="33"/>
        <v/>
      </c>
      <c r="P462" s="160" t="str">
        <f t="shared" si="34"/>
        <v/>
      </c>
      <c r="Q462" s="160">
        <f t="shared" si="32"/>
        <v>0</v>
      </c>
      <c r="R462" s="160" t="str">
        <f t="shared" si="35"/>
        <v/>
      </c>
      <c r="S462" s="160" t="str">
        <f t="shared" si="36"/>
        <v/>
      </c>
    </row>
    <row r="463" spans="3:19" ht="17.45" customHeight="1" x14ac:dyDescent="0.25">
      <c r="C463" s="188"/>
      <c r="D463" s="189"/>
      <c r="E463" s="178"/>
      <c r="F463" s="178"/>
      <c r="G463" s="190">
        <f>DATOS!$E$13</f>
        <v>1</v>
      </c>
      <c r="H463" s="178"/>
      <c r="I463" s="191"/>
      <c r="J463" s="178"/>
      <c r="K463" s="178"/>
      <c r="L463" s="178"/>
      <c r="M463" s="178"/>
      <c r="N463" s="160" t="str">
        <f t="shared" si="33"/>
        <v/>
      </c>
      <c r="P463" s="160" t="str">
        <f t="shared" si="34"/>
        <v/>
      </c>
      <c r="Q463" s="160">
        <f t="shared" si="32"/>
        <v>0</v>
      </c>
      <c r="R463" s="160" t="str">
        <f t="shared" si="35"/>
        <v/>
      </c>
      <c r="S463" s="160" t="str">
        <f t="shared" si="36"/>
        <v/>
      </c>
    </row>
    <row r="464" spans="3:19" ht="17.45" customHeight="1" x14ac:dyDescent="0.25">
      <c r="C464" s="188"/>
      <c r="D464" s="189"/>
      <c r="E464" s="178"/>
      <c r="F464" s="178"/>
      <c r="G464" s="190">
        <f>DATOS!$E$13</f>
        <v>1</v>
      </c>
      <c r="H464" s="178"/>
      <c r="I464" s="191"/>
      <c r="J464" s="178"/>
      <c r="K464" s="178"/>
      <c r="L464" s="178"/>
      <c r="M464" s="178"/>
      <c r="N464" s="160" t="str">
        <f t="shared" si="33"/>
        <v/>
      </c>
      <c r="P464" s="160" t="str">
        <f t="shared" si="34"/>
        <v/>
      </c>
      <c r="Q464" s="160">
        <f t="shared" si="32"/>
        <v>0</v>
      </c>
      <c r="R464" s="160" t="str">
        <f t="shared" si="35"/>
        <v/>
      </c>
      <c r="S464" s="160" t="str">
        <f t="shared" si="36"/>
        <v/>
      </c>
    </row>
    <row r="465" spans="3:19" ht="17.45" customHeight="1" x14ac:dyDescent="0.25">
      <c r="C465" s="188"/>
      <c r="D465" s="189"/>
      <c r="E465" s="178"/>
      <c r="F465" s="178"/>
      <c r="G465" s="190">
        <f>DATOS!$E$13</f>
        <v>1</v>
      </c>
      <c r="H465" s="178"/>
      <c r="I465" s="191"/>
      <c r="J465" s="178"/>
      <c r="K465" s="178"/>
      <c r="L465" s="178"/>
      <c r="M465" s="178"/>
      <c r="N465" s="160" t="str">
        <f t="shared" si="33"/>
        <v/>
      </c>
      <c r="P465" s="160" t="str">
        <f t="shared" si="34"/>
        <v/>
      </c>
      <c r="Q465" s="160">
        <f t="shared" ref="Q465:Q516" si="37">IF($I465=0%,H465,"")</f>
        <v>0</v>
      </c>
      <c r="R465" s="160" t="str">
        <f t="shared" si="35"/>
        <v/>
      </c>
      <c r="S465" s="160" t="str">
        <f t="shared" si="36"/>
        <v/>
      </c>
    </row>
    <row r="466" spans="3:19" ht="17.45" customHeight="1" x14ac:dyDescent="0.25">
      <c r="C466" s="188"/>
      <c r="D466" s="189"/>
      <c r="E466" s="178"/>
      <c r="F466" s="178"/>
      <c r="G466" s="190">
        <f>DATOS!$E$13</f>
        <v>1</v>
      </c>
      <c r="H466" s="178"/>
      <c r="I466" s="191"/>
      <c r="J466" s="178"/>
      <c r="K466" s="178"/>
      <c r="L466" s="178"/>
      <c r="M466" s="178"/>
      <c r="N466" s="160" t="str">
        <f t="shared" ref="N466:N516" si="38">IF(H466&amp;J466&amp;K466&amp;L466&amp;M466="","",H466+J466+K466-L466-M466)</f>
        <v/>
      </c>
      <c r="P466" s="160" t="str">
        <f t="shared" ref="P466:P516" si="39">IF($I466="E",H466,"")</f>
        <v/>
      </c>
      <c r="Q466" s="160">
        <f t="shared" si="37"/>
        <v>0</v>
      </c>
      <c r="R466" s="160" t="str">
        <f t="shared" ref="R466:R516" si="40">IF(OR($I466=8%,$I466=11%),$J466/$I466,"")</f>
        <v/>
      </c>
      <c r="S466" s="160" t="str">
        <f t="shared" si="36"/>
        <v/>
      </c>
    </row>
    <row r="467" spans="3:19" ht="17.45" customHeight="1" x14ac:dyDescent="0.25">
      <c r="C467" s="188"/>
      <c r="D467" s="189"/>
      <c r="E467" s="178"/>
      <c r="F467" s="178"/>
      <c r="G467" s="190">
        <f>DATOS!$E$13</f>
        <v>1</v>
      </c>
      <c r="H467" s="178"/>
      <c r="I467" s="191"/>
      <c r="J467" s="178"/>
      <c r="K467" s="178"/>
      <c r="L467" s="178"/>
      <c r="M467" s="178"/>
      <c r="N467" s="160" t="str">
        <f t="shared" si="38"/>
        <v/>
      </c>
      <c r="P467" s="160" t="str">
        <f t="shared" si="39"/>
        <v/>
      </c>
      <c r="Q467" s="160">
        <f t="shared" si="37"/>
        <v>0</v>
      </c>
      <c r="R467" s="160" t="str">
        <f t="shared" si="40"/>
        <v/>
      </c>
      <c r="S467" s="160" t="str">
        <f t="shared" ref="S467:S516" si="41">IF(OR($I467=15%,$I467=16%),$J467/$I467,"")</f>
        <v/>
      </c>
    </row>
    <row r="468" spans="3:19" ht="17.45" customHeight="1" x14ac:dyDescent="0.25">
      <c r="C468" s="188"/>
      <c r="D468" s="189"/>
      <c r="E468" s="178"/>
      <c r="F468" s="178"/>
      <c r="G468" s="190">
        <f>DATOS!$E$13</f>
        <v>1</v>
      </c>
      <c r="H468" s="178"/>
      <c r="I468" s="191"/>
      <c r="J468" s="178"/>
      <c r="K468" s="178"/>
      <c r="L468" s="178"/>
      <c r="M468" s="178"/>
      <c r="N468" s="160" t="str">
        <f t="shared" si="38"/>
        <v/>
      </c>
      <c r="P468" s="160" t="str">
        <f t="shared" si="39"/>
        <v/>
      </c>
      <c r="Q468" s="160">
        <f t="shared" si="37"/>
        <v>0</v>
      </c>
      <c r="R468" s="160" t="str">
        <f t="shared" si="40"/>
        <v/>
      </c>
      <c r="S468" s="160" t="str">
        <f t="shared" si="41"/>
        <v/>
      </c>
    </row>
    <row r="469" spans="3:19" ht="17.45" customHeight="1" x14ac:dyDescent="0.25">
      <c r="C469" s="188"/>
      <c r="D469" s="189"/>
      <c r="E469" s="178"/>
      <c r="F469" s="178"/>
      <c r="G469" s="190">
        <f>DATOS!$E$13</f>
        <v>1</v>
      </c>
      <c r="H469" s="178"/>
      <c r="I469" s="191"/>
      <c r="J469" s="178"/>
      <c r="K469" s="178"/>
      <c r="L469" s="178"/>
      <c r="M469" s="178"/>
      <c r="N469" s="160" t="str">
        <f t="shared" si="38"/>
        <v/>
      </c>
      <c r="P469" s="160" t="str">
        <f t="shared" si="39"/>
        <v/>
      </c>
      <c r="Q469" s="160">
        <f t="shared" si="37"/>
        <v>0</v>
      </c>
      <c r="R469" s="160" t="str">
        <f t="shared" si="40"/>
        <v/>
      </c>
      <c r="S469" s="160" t="str">
        <f t="shared" si="41"/>
        <v/>
      </c>
    </row>
    <row r="470" spans="3:19" ht="17.45" customHeight="1" x14ac:dyDescent="0.25">
      <c r="C470" s="188"/>
      <c r="D470" s="189"/>
      <c r="E470" s="178"/>
      <c r="F470" s="178"/>
      <c r="G470" s="190">
        <f>DATOS!$E$13</f>
        <v>1</v>
      </c>
      <c r="H470" s="178"/>
      <c r="I470" s="191"/>
      <c r="J470" s="178"/>
      <c r="K470" s="178"/>
      <c r="L470" s="178"/>
      <c r="M470" s="178"/>
      <c r="N470" s="160" t="str">
        <f t="shared" si="38"/>
        <v/>
      </c>
      <c r="P470" s="160" t="str">
        <f t="shared" si="39"/>
        <v/>
      </c>
      <c r="Q470" s="160">
        <f t="shared" si="37"/>
        <v>0</v>
      </c>
      <c r="R470" s="160" t="str">
        <f t="shared" si="40"/>
        <v/>
      </c>
      <c r="S470" s="160" t="str">
        <f t="shared" si="41"/>
        <v/>
      </c>
    </row>
    <row r="471" spans="3:19" ht="17.45" customHeight="1" x14ac:dyDescent="0.25">
      <c r="C471" s="188"/>
      <c r="D471" s="189"/>
      <c r="E471" s="178"/>
      <c r="F471" s="178"/>
      <c r="G471" s="190">
        <f>DATOS!$E$13</f>
        <v>1</v>
      </c>
      <c r="H471" s="178"/>
      <c r="I471" s="191"/>
      <c r="J471" s="178"/>
      <c r="K471" s="178"/>
      <c r="L471" s="178"/>
      <c r="M471" s="178"/>
      <c r="N471" s="160" t="str">
        <f t="shared" si="38"/>
        <v/>
      </c>
      <c r="P471" s="160" t="str">
        <f t="shared" si="39"/>
        <v/>
      </c>
      <c r="Q471" s="160">
        <f t="shared" si="37"/>
        <v>0</v>
      </c>
      <c r="R471" s="160" t="str">
        <f t="shared" si="40"/>
        <v/>
      </c>
      <c r="S471" s="160" t="str">
        <f t="shared" si="41"/>
        <v/>
      </c>
    </row>
    <row r="472" spans="3:19" ht="17.45" customHeight="1" x14ac:dyDescent="0.25">
      <c r="C472" s="188"/>
      <c r="D472" s="189"/>
      <c r="E472" s="178"/>
      <c r="F472" s="178"/>
      <c r="G472" s="190">
        <f>DATOS!$E$13</f>
        <v>1</v>
      </c>
      <c r="H472" s="178"/>
      <c r="I472" s="191"/>
      <c r="J472" s="178"/>
      <c r="K472" s="178"/>
      <c r="L472" s="178"/>
      <c r="M472" s="178"/>
      <c r="N472" s="160" t="str">
        <f t="shared" si="38"/>
        <v/>
      </c>
      <c r="P472" s="160" t="str">
        <f t="shared" si="39"/>
        <v/>
      </c>
      <c r="Q472" s="160">
        <f t="shared" si="37"/>
        <v>0</v>
      </c>
      <c r="R472" s="160" t="str">
        <f t="shared" si="40"/>
        <v/>
      </c>
      <c r="S472" s="160" t="str">
        <f t="shared" si="41"/>
        <v/>
      </c>
    </row>
    <row r="473" spans="3:19" ht="17.45" customHeight="1" x14ac:dyDescent="0.25">
      <c r="C473" s="188"/>
      <c r="D473" s="189"/>
      <c r="E473" s="178"/>
      <c r="F473" s="178"/>
      <c r="G473" s="190">
        <f>DATOS!$E$13</f>
        <v>1</v>
      </c>
      <c r="H473" s="178"/>
      <c r="I473" s="191"/>
      <c r="J473" s="178"/>
      <c r="K473" s="178"/>
      <c r="L473" s="178"/>
      <c r="M473" s="178"/>
      <c r="N473" s="160" t="str">
        <f t="shared" si="38"/>
        <v/>
      </c>
      <c r="P473" s="160" t="str">
        <f t="shared" si="39"/>
        <v/>
      </c>
      <c r="Q473" s="160">
        <f t="shared" si="37"/>
        <v>0</v>
      </c>
      <c r="R473" s="160" t="str">
        <f t="shared" si="40"/>
        <v/>
      </c>
      <c r="S473" s="160" t="str">
        <f t="shared" si="41"/>
        <v/>
      </c>
    </row>
    <row r="474" spans="3:19" ht="17.45" customHeight="1" x14ac:dyDescent="0.25">
      <c r="C474" s="188"/>
      <c r="D474" s="189"/>
      <c r="E474" s="178"/>
      <c r="F474" s="178"/>
      <c r="G474" s="190">
        <f>DATOS!$E$13</f>
        <v>1</v>
      </c>
      <c r="H474" s="178"/>
      <c r="I474" s="191"/>
      <c r="J474" s="178"/>
      <c r="K474" s="178"/>
      <c r="L474" s="178"/>
      <c r="M474" s="178"/>
      <c r="N474" s="160" t="str">
        <f t="shared" si="38"/>
        <v/>
      </c>
      <c r="P474" s="160" t="str">
        <f t="shared" si="39"/>
        <v/>
      </c>
      <c r="Q474" s="160">
        <f t="shared" si="37"/>
        <v>0</v>
      </c>
      <c r="R474" s="160" t="str">
        <f t="shared" si="40"/>
        <v/>
      </c>
      <c r="S474" s="160" t="str">
        <f t="shared" si="41"/>
        <v/>
      </c>
    </row>
    <row r="475" spans="3:19" ht="17.45" customHeight="1" x14ac:dyDescent="0.25">
      <c r="C475" s="188"/>
      <c r="D475" s="189"/>
      <c r="E475" s="178"/>
      <c r="F475" s="178"/>
      <c r="G475" s="190">
        <f>DATOS!$E$13</f>
        <v>1</v>
      </c>
      <c r="H475" s="178"/>
      <c r="I475" s="191"/>
      <c r="J475" s="178"/>
      <c r="K475" s="178"/>
      <c r="L475" s="178"/>
      <c r="M475" s="178"/>
      <c r="N475" s="160" t="str">
        <f t="shared" si="38"/>
        <v/>
      </c>
      <c r="P475" s="160" t="str">
        <f t="shared" si="39"/>
        <v/>
      </c>
      <c r="Q475" s="160">
        <f t="shared" si="37"/>
        <v>0</v>
      </c>
      <c r="R475" s="160" t="str">
        <f t="shared" si="40"/>
        <v/>
      </c>
      <c r="S475" s="160" t="str">
        <f t="shared" si="41"/>
        <v/>
      </c>
    </row>
    <row r="476" spans="3:19" ht="17.45" customHeight="1" x14ac:dyDescent="0.25">
      <c r="C476" s="188"/>
      <c r="D476" s="189"/>
      <c r="E476" s="178"/>
      <c r="F476" s="178"/>
      <c r="G476" s="190">
        <f>DATOS!$E$13</f>
        <v>1</v>
      </c>
      <c r="H476" s="178"/>
      <c r="I476" s="191"/>
      <c r="J476" s="178"/>
      <c r="K476" s="178"/>
      <c r="L476" s="178"/>
      <c r="M476" s="178"/>
      <c r="N476" s="160" t="str">
        <f t="shared" si="38"/>
        <v/>
      </c>
      <c r="P476" s="160" t="str">
        <f t="shared" si="39"/>
        <v/>
      </c>
      <c r="Q476" s="160">
        <f t="shared" si="37"/>
        <v>0</v>
      </c>
      <c r="R476" s="160" t="str">
        <f t="shared" si="40"/>
        <v/>
      </c>
      <c r="S476" s="160" t="str">
        <f t="shared" si="41"/>
        <v/>
      </c>
    </row>
    <row r="477" spans="3:19" ht="17.45" customHeight="1" x14ac:dyDescent="0.25">
      <c r="C477" s="188"/>
      <c r="D477" s="189"/>
      <c r="E477" s="178"/>
      <c r="F477" s="178"/>
      <c r="G477" s="190">
        <f>DATOS!$E$13</f>
        <v>1</v>
      </c>
      <c r="H477" s="178"/>
      <c r="I477" s="191"/>
      <c r="J477" s="178"/>
      <c r="K477" s="178"/>
      <c r="L477" s="178"/>
      <c r="M477" s="178"/>
      <c r="N477" s="160" t="str">
        <f t="shared" si="38"/>
        <v/>
      </c>
      <c r="P477" s="160" t="str">
        <f t="shared" si="39"/>
        <v/>
      </c>
      <c r="Q477" s="160">
        <f t="shared" si="37"/>
        <v>0</v>
      </c>
      <c r="R477" s="160" t="str">
        <f t="shared" si="40"/>
        <v/>
      </c>
      <c r="S477" s="160" t="str">
        <f t="shared" si="41"/>
        <v/>
      </c>
    </row>
    <row r="478" spans="3:19" ht="17.45" customHeight="1" x14ac:dyDescent="0.25">
      <c r="C478" s="188"/>
      <c r="D478" s="189"/>
      <c r="E478" s="178"/>
      <c r="F478" s="178"/>
      <c r="G478" s="190">
        <f>DATOS!$E$13</f>
        <v>1</v>
      </c>
      <c r="H478" s="178"/>
      <c r="I478" s="191"/>
      <c r="J478" s="178"/>
      <c r="K478" s="178"/>
      <c r="L478" s="178"/>
      <c r="M478" s="178"/>
      <c r="N478" s="160" t="str">
        <f t="shared" si="38"/>
        <v/>
      </c>
      <c r="P478" s="160" t="str">
        <f t="shared" si="39"/>
        <v/>
      </c>
      <c r="Q478" s="160">
        <f t="shared" si="37"/>
        <v>0</v>
      </c>
      <c r="R478" s="160" t="str">
        <f t="shared" si="40"/>
        <v/>
      </c>
      <c r="S478" s="160" t="str">
        <f t="shared" si="41"/>
        <v/>
      </c>
    </row>
    <row r="479" spans="3:19" ht="17.45" customHeight="1" x14ac:dyDescent="0.25">
      <c r="C479" s="188"/>
      <c r="D479" s="189"/>
      <c r="E479" s="178"/>
      <c r="F479" s="178"/>
      <c r="G479" s="190">
        <f>DATOS!$E$13</f>
        <v>1</v>
      </c>
      <c r="H479" s="178"/>
      <c r="I479" s="191"/>
      <c r="J479" s="178"/>
      <c r="K479" s="178"/>
      <c r="L479" s="178"/>
      <c r="M479" s="178"/>
      <c r="N479" s="160" t="str">
        <f t="shared" si="38"/>
        <v/>
      </c>
      <c r="P479" s="160" t="str">
        <f t="shared" si="39"/>
        <v/>
      </c>
      <c r="Q479" s="160">
        <f t="shared" si="37"/>
        <v>0</v>
      </c>
      <c r="R479" s="160" t="str">
        <f t="shared" si="40"/>
        <v/>
      </c>
      <c r="S479" s="160" t="str">
        <f t="shared" si="41"/>
        <v/>
      </c>
    </row>
    <row r="480" spans="3:19" ht="17.45" customHeight="1" x14ac:dyDescent="0.25">
      <c r="C480" s="188"/>
      <c r="D480" s="189"/>
      <c r="E480" s="178"/>
      <c r="F480" s="178"/>
      <c r="G480" s="190">
        <f>DATOS!$E$13</f>
        <v>1</v>
      </c>
      <c r="H480" s="178"/>
      <c r="I480" s="191"/>
      <c r="J480" s="178"/>
      <c r="K480" s="178"/>
      <c r="L480" s="178"/>
      <c r="M480" s="178"/>
      <c r="N480" s="160" t="str">
        <f t="shared" si="38"/>
        <v/>
      </c>
      <c r="P480" s="160" t="str">
        <f t="shared" si="39"/>
        <v/>
      </c>
      <c r="Q480" s="160">
        <f t="shared" si="37"/>
        <v>0</v>
      </c>
      <c r="R480" s="160" t="str">
        <f t="shared" si="40"/>
        <v/>
      </c>
      <c r="S480" s="160" t="str">
        <f t="shared" si="41"/>
        <v/>
      </c>
    </row>
    <row r="481" spans="3:19" ht="17.45" customHeight="1" x14ac:dyDescent="0.25">
      <c r="C481" s="188"/>
      <c r="D481" s="189"/>
      <c r="E481" s="178"/>
      <c r="F481" s="178"/>
      <c r="G481" s="190">
        <f>DATOS!$E$13</f>
        <v>1</v>
      </c>
      <c r="H481" s="178"/>
      <c r="I481" s="191"/>
      <c r="J481" s="178"/>
      <c r="K481" s="178"/>
      <c r="L481" s="178"/>
      <c r="M481" s="178"/>
      <c r="N481" s="160" t="str">
        <f t="shared" si="38"/>
        <v/>
      </c>
      <c r="P481" s="160" t="str">
        <f t="shared" si="39"/>
        <v/>
      </c>
      <c r="Q481" s="160">
        <f t="shared" si="37"/>
        <v>0</v>
      </c>
      <c r="R481" s="160" t="str">
        <f t="shared" si="40"/>
        <v/>
      </c>
      <c r="S481" s="160" t="str">
        <f t="shared" si="41"/>
        <v/>
      </c>
    </row>
    <row r="482" spans="3:19" ht="17.45" customHeight="1" x14ac:dyDescent="0.25">
      <c r="C482" s="188"/>
      <c r="D482" s="189"/>
      <c r="E482" s="178"/>
      <c r="F482" s="178"/>
      <c r="G482" s="190">
        <f>DATOS!$E$13</f>
        <v>1</v>
      </c>
      <c r="H482" s="178"/>
      <c r="I482" s="191"/>
      <c r="J482" s="178"/>
      <c r="K482" s="178"/>
      <c r="L482" s="178"/>
      <c r="M482" s="178"/>
      <c r="N482" s="160" t="str">
        <f t="shared" si="38"/>
        <v/>
      </c>
      <c r="P482" s="160" t="str">
        <f t="shared" si="39"/>
        <v/>
      </c>
      <c r="Q482" s="160">
        <f t="shared" si="37"/>
        <v>0</v>
      </c>
      <c r="R482" s="160" t="str">
        <f t="shared" si="40"/>
        <v/>
      </c>
      <c r="S482" s="160" t="str">
        <f t="shared" si="41"/>
        <v/>
      </c>
    </row>
    <row r="483" spans="3:19" ht="17.45" customHeight="1" x14ac:dyDescent="0.25">
      <c r="C483" s="188"/>
      <c r="D483" s="189"/>
      <c r="E483" s="178"/>
      <c r="F483" s="178"/>
      <c r="G483" s="190">
        <f>DATOS!$E$13</f>
        <v>1</v>
      </c>
      <c r="H483" s="178"/>
      <c r="I483" s="191"/>
      <c r="J483" s="178"/>
      <c r="K483" s="178"/>
      <c r="L483" s="178"/>
      <c r="M483" s="178"/>
      <c r="N483" s="160" t="str">
        <f t="shared" si="38"/>
        <v/>
      </c>
      <c r="P483" s="160" t="str">
        <f t="shared" si="39"/>
        <v/>
      </c>
      <c r="Q483" s="160">
        <f t="shared" si="37"/>
        <v>0</v>
      </c>
      <c r="R483" s="160" t="str">
        <f t="shared" si="40"/>
        <v/>
      </c>
      <c r="S483" s="160" t="str">
        <f t="shared" si="41"/>
        <v/>
      </c>
    </row>
    <row r="484" spans="3:19" ht="17.45" customHeight="1" x14ac:dyDescent="0.25">
      <c r="C484" s="188"/>
      <c r="D484" s="189"/>
      <c r="E484" s="178"/>
      <c r="F484" s="178"/>
      <c r="G484" s="190">
        <f>DATOS!$E$13</f>
        <v>1</v>
      </c>
      <c r="H484" s="178"/>
      <c r="I484" s="191"/>
      <c r="J484" s="178"/>
      <c r="K484" s="178"/>
      <c r="L484" s="178"/>
      <c r="M484" s="178"/>
      <c r="N484" s="160" t="str">
        <f t="shared" si="38"/>
        <v/>
      </c>
      <c r="P484" s="160" t="str">
        <f t="shared" si="39"/>
        <v/>
      </c>
      <c r="Q484" s="160">
        <f t="shared" si="37"/>
        <v>0</v>
      </c>
      <c r="R484" s="160" t="str">
        <f t="shared" si="40"/>
        <v/>
      </c>
      <c r="S484" s="160" t="str">
        <f t="shared" si="41"/>
        <v/>
      </c>
    </row>
    <row r="485" spans="3:19" ht="17.45" customHeight="1" x14ac:dyDescent="0.25">
      <c r="C485" s="188"/>
      <c r="D485" s="189"/>
      <c r="E485" s="178"/>
      <c r="F485" s="178"/>
      <c r="G485" s="190">
        <f>DATOS!$E$13</f>
        <v>1</v>
      </c>
      <c r="H485" s="178"/>
      <c r="I485" s="191"/>
      <c r="J485" s="178"/>
      <c r="K485" s="178"/>
      <c r="L485" s="178"/>
      <c r="M485" s="178"/>
      <c r="N485" s="160" t="str">
        <f t="shared" si="38"/>
        <v/>
      </c>
      <c r="P485" s="160" t="str">
        <f t="shared" si="39"/>
        <v/>
      </c>
      <c r="Q485" s="160">
        <f t="shared" si="37"/>
        <v>0</v>
      </c>
      <c r="R485" s="160" t="str">
        <f t="shared" si="40"/>
        <v/>
      </c>
      <c r="S485" s="160" t="str">
        <f t="shared" si="41"/>
        <v/>
      </c>
    </row>
    <row r="486" spans="3:19" ht="17.45" customHeight="1" x14ac:dyDescent="0.25">
      <c r="C486" s="188"/>
      <c r="D486" s="189"/>
      <c r="E486" s="178"/>
      <c r="F486" s="178"/>
      <c r="G486" s="190">
        <f>DATOS!$E$13</f>
        <v>1</v>
      </c>
      <c r="H486" s="178"/>
      <c r="I486" s="191"/>
      <c r="J486" s="178"/>
      <c r="K486" s="178"/>
      <c r="L486" s="178"/>
      <c r="M486" s="178"/>
      <c r="N486" s="160" t="str">
        <f t="shared" si="38"/>
        <v/>
      </c>
      <c r="P486" s="160" t="str">
        <f t="shared" si="39"/>
        <v/>
      </c>
      <c r="Q486" s="160">
        <f t="shared" si="37"/>
        <v>0</v>
      </c>
      <c r="R486" s="160" t="str">
        <f t="shared" si="40"/>
        <v/>
      </c>
      <c r="S486" s="160" t="str">
        <f t="shared" si="41"/>
        <v/>
      </c>
    </row>
    <row r="487" spans="3:19" ht="17.45" customHeight="1" x14ac:dyDescent="0.25">
      <c r="C487" s="188"/>
      <c r="D487" s="189"/>
      <c r="E487" s="178"/>
      <c r="F487" s="178"/>
      <c r="G487" s="190">
        <f>DATOS!$E$13</f>
        <v>1</v>
      </c>
      <c r="H487" s="178"/>
      <c r="I487" s="191"/>
      <c r="J487" s="178"/>
      <c r="K487" s="178"/>
      <c r="L487" s="178"/>
      <c r="M487" s="178"/>
      <c r="N487" s="160" t="str">
        <f t="shared" si="38"/>
        <v/>
      </c>
      <c r="P487" s="160" t="str">
        <f t="shared" si="39"/>
        <v/>
      </c>
      <c r="Q487" s="160">
        <f t="shared" si="37"/>
        <v>0</v>
      </c>
      <c r="R487" s="160" t="str">
        <f t="shared" si="40"/>
        <v/>
      </c>
      <c r="S487" s="160" t="str">
        <f t="shared" si="41"/>
        <v/>
      </c>
    </row>
    <row r="488" spans="3:19" ht="17.45" customHeight="1" x14ac:dyDescent="0.25">
      <c r="C488" s="188"/>
      <c r="D488" s="189"/>
      <c r="E488" s="178"/>
      <c r="F488" s="178"/>
      <c r="G488" s="190">
        <f>DATOS!$E$13</f>
        <v>1</v>
      </c>
      <c r="H488" s="178"/>
      <c r="I488" s="191"/>
      <c r="J488" s="178"/>
      <c r="K488" s="178"/>
      <c r="L488" s="178"/>
      <c r="M488" s="178"/>
      <c r="N488" s="160" t="str">
        <f t="shared" si="38"/>
        <v/>
      </c>
      <c r="P488" s="160" t="str">
        <f t="shared" si="39"/>
        <v/>
      </c>
      <c r="Q488" s="160">
        <f t="shared" si="37"/>
        <v>0</v>
      </c>
      <c r="R488" s="160" t="str">
        <f t="shared" si="40"/>
        <v/>
      </c>
      <c r="S488" s="160" t="str">
        <f t="shared" si="41"/>
        <v/>
      </c>
    </row>
    <row r="489" spans="3:19" ht="17.45" customHeight="1" x14ac:dyDescent="0.25">
      <c r="C489" s="188"/>
      <c r="D489" s="189"/>
      <c r="E489" s="178"/>
      <c r="F489" s="178"/>
      <c r="G489" s="190">
        <f>DATOS!$E$13</f>
        <v>1</v>
      </c>
      <c r="H489" s="178"/>
      <c r="I489" s="191"/>
      <c r="J489" s="178"/>
      <c r="K489" s="178"/>
      <c r="L489" s="178"/>
      <c r="M489" s="178"/>
      <c r="N489" s="160" t="str">
        <f t="shared" si="38"/>
        <v/>
      </c>
      <c r="P489" s="160" t="str">
        <f t="shared" si="39"/>
        <v/>
      </c>
      <c r="Q489" s="160">
        <f t="shared" si="37"/>
        <v>0</v>
      </c>
      <c r="R489" s="160" t="str">
        <f t="shared" si="40"/>
        <v/>
      </c>
      <c r="S489" s="160" t="str">
        <f t="shared" si="41"/>
        <v/>
      </c>
    </row>
    <row r="490" spans="3:19" ht="17.45" customHeight="1" x14ac:dyDescent="0.25">
      <c r="C490" s="188"/>
      <c r="D490" s="189"/>
      <c r="E490" s="178"/>
      <c r="F490" s="178"/>
      <c r="G490" s="190">
        <f>DATOS!$E$13</f>
        <v>1</v>
      </c>
      <c r="H490" s="178"/>
      <c r="I490" s="191"/>
      <c r="J490" s="178"/>
      <c r="K490" s="178"/>
      <c r="L490" s="178"/>
      <c r="M490" s="178"/>
      <c r="N490" s="160" t="str">
        <f t="shared" si="38"/>
        <v/>
      </c>
      <c r="P490" s="160" t="str">
        <f t="shared" si="39"/>
        <v/>
      </c>
      <c r="Q490" s="160">
        <f t="shared" si="37"/>
        <v>0</v>
      </c>
      <c r="R490" s="160" t="str">
        <f t="shared" si="40"/>
        <v/>
      </c>
      <c r="S490" s="160" t="str">
        <f t="shared" si="41"/>
        <v/>
      </c>
    </row>
    <row r="491" spans="3:19" ht="17.45" customHeight="1" x14ac:dyDescent="0.25">
      <c r="C491" s="188"/>
      <c r="D491" s="189"/>
      <c r="E491" s="178"/>
      <c r="F491" s="178"/>
      <c r="G491" s="190">
        <f>DATOS!$E$13</f>
        <v>1</v>
      </c>
      <c r="H491" s="178"/>
      <c r="I491" s="191"/>
      <c r="J491" s="178"/>
      <c r="K491" s="178"/>
      <c r="L491" s="178"/>
      <c r="M491" s="178"/>
      <c r="N491" s="160" t="str">
        <f t="shared" si="38"/>
        <v/>
      </c>
      <c r="P491" s="160" t="str">
        <f t="shared" si="39"/>
        <v/>
      </c>
      <c r="Q491" s="160">
        <f t="shared" si="37"/>
        <v>0</v>
      </c>
      <c r="R491" s="160" t="str">
        <f t="shared" si="40"/>
        <v/>
      </c>
      <c r="S491" s="160" t="str">
        <f t="shared" si="41"/>
        <v/>
      </c>
    </row>
    <row r="492" spans="3:19" ht="17.45" customHeight="1" x14ac:dyDescent="0.25">
      <c r="C492" s="188"/>
      <c r="D492" s="189"/>
      <c r="E492" s="178"/>
      <c r="F492" s="178"/>
      <c r="G492" s="190">
        <f>DATOS!$E$13</f>
        <v>1</v>
      </c>
      <c r="H492" s="178"/>
      <c r="I492" s="191"/>
      <c r="J492" s="178"/>
      <c r="K492" s="178"/>
      <c r="L492" s="178"/>
      <c r="M492" s="178"/>
      <c r="N492" s="160" t="str">
        <f t="shared" si="38"/>
        <v/>
      </c>
      <c r="P492" s="160" t="str">
        <f t="shared" si="39"/>
        <v/>
      </c>
      <c r="Q492" s="160">
        <f t="shared" si="37"/>
        <v>0</v>
      </c>
      <c r="R492" s="160" t="str">
        <f t="shared" si="40"/>
        <v/>
      </c>
      <c r="S492" s="160" t="str">
        <f t="shared" si="41"/>
        <v/>
      </c>
    </row>
    <row r="493" spans="3:19" ht="17.45" customHeight="1" x14ac:dyDescent="0.25">
      <c r="C493" s="188"/>
      <c r="D493" s="189"/>
      <c r="E493" s="178"/>
      <c r="F493" s="178"/>
      <c r="G493" s="190">
        <f>DATOS!$E$13</f>
        <v>1</v>
      </c>
      <c r="H493" s="178"/>
      <c r="I493" s="191"/>
      <c r="J493" s="178"/>
      <c r="K493" s="178"/>
      <c r="L493" s="178"/>
      <c r="M493" s="178"/>
      <c r="N493" s="160" t="str">
        <f t="shared" si="38"/>
        <v/>
      </c>
      <c r="P493" s="160" t="str">
        <f t="shared" si="39"/>
        <v/>
      </c>
      <c r="Q493" s="160">
        <f t="shared" si="37"/>
        <v>0</v>
      </c>
      <c r="R493" s="160" t="str">
        <f t="shared" si="40"/>
        <v/>
      </c>
      <c r="S493" s="160" t="str">
        <f t="shared" si="41"/>
        <v/>
      </c>
    </row>
    <row r="494" spans="3:19" ht="17.45" customHeight="1" x14ac:dyDescent="0.25">
      <c r="C494" s="188"/>
      <c r="D494" s="189"/>
      <c r="E494" s="178"/>
      <c r="F494" s="178"/>
      <c r="G494" s="190">
        <f>DATOS!$E$13</f>
        <v>1</v>
      </c>
      <c r="H494" s="178"/>
      <c r="I494" s="191"/>
      <c r="J494" s="178"/>
      <c r="K494" s="178"/>
      <c r="L494" s="178"/>
      <c r="M494" s="178"/>
      <c r="N494" s="160" t="str">
        <f t="shared" si="38"/>
        <v/>
      </c>
      <c r="P494" s="160" t="str">
        <f t="shared" si="39"/>
        <v/>
      </c>
      <c r="Q494" s="160">
        <f t="shared" si="37"/>
        <v>0</v>
      </c>
      <c r="R494" s="160" t="str">
        <f t="shared" si="40"/>
        <v/>
      </c>
      <c r="S494" s="160" t="str">
        <f t="shared" si="41"/>
        <v/>
      </c>
    </row>
    <row r="495" spans="3:19" ht="17.45" customHeight="1" x14ac:dyDescent="0.25">
      <c r="C495" s="188"/>
      <c r="D495" s="189"/>
      <c r="E495" s="178"/>
      <c r="F495" s="178"/>
      <c r="G495" s="190">
        <f>DATOS!$E$13</f>
        <v>1</v>
      </c>
      <c r="H495" s="178"/>
      <c r="I495" s="191"/>
      <c r="J495" s="178"/>
      <c r="K495" s="178"/>
      <c r="L495" s="178"/>
      <c r="M495" s="178"/>
      <c r="N495" s="160" t="str">
        <f t="shared" si="38"/>
        <v/>
      </c>
      <c r="P495" s="160" t="str">
        <f t="shared" si="39"/>
        <v/>
      </c>
      <c r="Q495" s="160">
        <f t="shared" si="37"/>
        <v>0</v>
      </c>
      <c r="R495" s="160" t="str">
        <f t="shared" si="40"/>
        <v/>
      </c>
      <c r="S495" s="160" t="str">
        <f t="shared" si="41"/>
        <v/>
      </c>
    </row>
    <row r="496" spans="3:19" ht="17.45" customHeight="1" x14ac:dyDescent="0.25">
      <c r="C496" s="188"/>
      <c r="D496" s="189"/>
      <c r="E496" s="178"/>
      <c r="F496" s="178"/>
      <c r="G496" s="190">
        <f>DATOS!$E$13</f>
        <v>1</v>
      </c>
      <c r="H496" s="178"/>
      <c r="I496" s="191"/>
      <c r="J496" s="178"/>
      <c r="K496" s="178"/>
      <c r="L496" s="178"/>
      <c r="M496" s="178"/>
      <c r="N496" s="160" t="str">
        <f t="shared" si="38"/>
        <v/>
      </c>
      <c r="P496" s="160" t="str">
        <f t="shared" si="39"/>
        <v/>
      </c>
      <c r="Q496" s="160">
        <f t="shared" si="37"/>
        <v>0</v>
      </c>
      <c r="R496" s="160" t="str">
        <f t="shared" si="40"/>
        <v/>
      </c>
      <c r="S496" s="160" t="str">
        <f t="shared" si="41"/>
        <v/>
      </c>
    </row>
    <row r="497" spans="3:19" ht="17.45" customHeight="1" x14ac:dyDescent="0.25">
      <c r="C497" s="188"/>
      <c r="D497" s="189"/>
      <c r="E497" s="178"/>
      <c r="F497" s="178"/>
      <c r="G497" s="190">
        <f>DATOS!$E$13</f>
        <v>1</v>
      </c>
      <c r="H497" s="178"/>
      <c r="I497" s="191"/>
      <c r="J497" s="178"/>
      <c r="K497" s="178"/>
      <c r="L497" s="178"/>
      <c r="M497" s="178"/>
      <c r="N497" s="160" t="str">
        <f t="shared" si="38"/>
        <v/>
      </c>
      <c r="P497" s="160" t="str">
        <f t="shared" si="39"/>
        <v/>
      </c>
      <c r="Q497" s="160">
        <f t="shared" si="37"/>
        <v>0</v>
      </c>
      <c r="R497" s="160" t="str">
        <f t="shared" si="40"/>
        <v/>
      </c>
      <c r="S497" s="160" t="str">
        <f t="shared" si="41"/>
        <v/>
      </c>
    </row>
    <row r="498" spans="3:19" ht="17.45" customHeight="1" x14ac:dyDescent="0.25">
      <c r="C498" s="188"/>
      <c r="D498" s="189"/>
      <c r="E498" s="178"/>
      <c r="F498" s="178"/>
      <c r="G498" s="190">
        <f>DATOS!$E$13</f>
        <v>1</v>
      </c>
      <c r="H498" s="178"/>
      <c r="I498" s="191"/>
      <c r="J498" s="178"/>
      <c r="K498" s="178"/>
      <c r="L498" s="178"/>
      <c r="M498" s="178"/>
      <c r="N498" s="160" t="str">
        <f t="shared" si="38"/>
        <v/>
      </c>
      <c r="P498" s="160" t="str">
        <f t="shared" si="39"/>
        <v/>
      </c>
      <c r="Q498" s="160">
        <f t="shared" si="37"/>
        <v>0</v>
      </c>
      <c r="R498" s="160" t="str">
        <f t="shared" si="40"/>
        <v/>
      </c>
      <c r="S498" s="160" t="str">
        <f t="shared" si="41"/>
        <v/>
      </c>
    </row>
    <row r="499" spans="3:19" ht="17.45" customHeight="1" x14ac:dyDescent="0.25">
      <c r="C499" s="188"/>
      <c r="D499" s="189"/>
      <c r="E499" s="178"/>
      <c r="F499" s="178"/>
      <c r="G499" s="190">
        <f>DATOS!$E$13</f>
        <v>1</v>
      </c>
      <c r="H499" s="178"/>
      <c r="I499" s="191"/>
      <c r="J499" s="178"/>
      <c r="K499" s="178"/>
      <c r="L499" s="178"/>
      <c r="M499" s="178"/>
      <c r="N499" s="160" t="str">
        <f t="shared" si="38"/>
        <v/>
      </c>
      <c r="P499" s="160" t="str">
        <f t="shared" si="39"/>
        <v/>
      </c>
      <c r="Q499" s="160">
        <f t="shared" si="37"/>
        <v>0</v>
      </c>
      <c r="R499" s="160" t="str">
        <f t="shared" si="40"/>
        <v/>
      </c>
      <c r="S499" s="160" t="str">
        <f t="shared" si="41"/>
        <v/>
      </c>
    </row>
    <row r="500" spans="3:19" ht="17.45" customHeight="1" x14ac:dyDescent="0.25">
      <c r="C500" s="188"/>
      <c r="D500" s="189"/>
      <c r="E500" s="178"/>
      <c r="F500" s="178"/>
      <c r="G500" s="190">
        <f>DATOS!$E$13</f>
        <v>1</v>
      </c>
      <c r="H500" s="178"/>
      <c r="I500" s="191"/>
      <c r="J500" s="178"/>
      <c r="K500" s="178"/>
      <c r="L500" s="178"/>
      <c r="M500" s="178"/>
      <c r="N500" s="160" t="str">
        <f t="shared" si="38"/>
        <v/>
      </c>
      <c r="P500" s="160" t="str">
        <f t="shared" si="39"/>
        <v/>
      </c>
      <c r="Q500" s="160">
        <f t="shared" si="37"/>
        <v>0</v>
      </c>
      <c r="R500" s="160" t="str">
        <f t="shared" si="40"/>
        <v/>
      </c>
      <c r="S500" s="160" t="str">
        <f t="shared" si="41"/>
        <v/>
      </c>
    </row>
    <row r="501" spans="3:19" ht="17.45" customHeight="1" x14ac:dyDescent="0.25">
      <c r="C501" s="188"/>
      <c r="D501" s="189"/>
      <c r="E501" s="178"/>
      <c r="F501" s="178"/>
      <c r="G501" s="190">
        <f>DATOS!$E$13</f>
        <v>1</v>
      </c>
      <c r="H501" s="178"/>
      <c r="I501" s="191"/>
      <c r="J501" s="178"/>
      <c r="K501" s="178"/>
      <c r="L501" s="178"/>
      <c r="M501" s="178"/>
      <c r="N501" s="160" t="str">
        <f t="shared" si="38"/>
        <v/>
      </c>
      <c r="P501" s="160" t="str">
        <f t="shared" si="39"/>
        <v/>
      </c>
      <c r="Q501" s="160">
        <f t="shared" si="37"/>
        <v>0</v>
      </c>
      <c r="R501" s="160" t="str">
        <f t="shared" si="40"/>
        <v/>
      </c>
      <c r="S501" s="160" t="str">
        <f t="shared" si="41"/>
        <v/>
      </c>
    </row>
    <row r="502" spans="3:19" ht="17.45" customHeight="1" x14ac:dyDescent="0.25">
      <c r="C502" s="188"/>
      <c r="D502" s="189"/>
      <c r="E502" s="178"/>
      <c r="F502" s="178"/>
      <c r="G502" s="190">
        <f>DATOS!$E$13</f>
        <v>1</v>
      </c>
      <c r="H502" s="178"/>
      <c r="I502" s="191"/>
      <c r="J502" s="178"/>
      <c r="K502" s="178"/>
      <c r="L502" s="178"/>
      <c r="M502" s="178"/>
      <c r="N502" s="160" t="str">
        <f t="shared" si="38"/>
        <v/>
      </c>
      <c r="P502" s="160" t="str">
        <f t="shared" si="39"/>
        <v/>
      </c>
      <c r="Q502" s="160">
        <f t="shared" si="37"/>
        <v>0</v>
      </c>
      <c r="R502" s="160" t="str">
        <f t="shared" si="40"/>
        <v/>
      </c>
      <c r="S502" s="160" t="str">
        <f t="shared" si="41"/>
        <v/>
      </c>
    </row>
    <row r="503" spans="3:19" ht="17.45" customHeight="1" x14ac:dyDescent="0.25">
      <c r="C503" s="188"/>
      <c r="D503" s="189"/>
      <c r="E503" s="178"/>
      <c r="F503" s="178"/>
      <c r="G503" s="190">
        <f>DATOS!$E$13</f>
        <v>1</v>
      </c>
      <c r="H503" s="178"/>
      <c r="I503" s="191"/>
      <c r="J503" s="178"/>
      <c r="K503" s="178"/>
      <c r="L503" s="178"/>
      <c r="M503" s="178"/>
      <c r="N503" s="160" t="str">
        <f t="shared" si="38"/>
        <v/>
      </c>
      <c r="P503" s="160" t="str">
        <f t="shared" si="39"/>
        <v/>
      </c>
      <c r="Q503" s="160">
        <f t="shared" si="37"/>
        <v>0</v>
      </c>
      <c r="R503" s="160" t="str">
        <f t="shared" si="40"/>
        <v/>
      </c>
      <c r="S503" s="160" t="str">
        <f t="shared" si="41"/>
        <v/>
      </c>
    </row>
    <row r="504" spans="3:19" ht="17.45" customHeight="1" x14ac:dyDescent="0.25">
      <c r="C504" s="188"/>
      <c r="D504" s="189"/>
      <c r="E504" s="178"/>
      <c r="F504" s="178"/>
      <c r="G504" s="190">
        <f>DATOS!$E$13</f>
        <v>1</v>
      </c>
      <c r="H504" s="178"/>
      <c r="I504" s="191"/>
      <c r="J504" s="178"/>
      <c r="K504" s="178"/>
      <c r="L504" s="178"/>
      <c r="M504" s="178"/>
      <c r="N504" s="160" t="str">
        <f t="shared" si="38"/>
        <v/>
      </c>
      <c r="P504" s="160" t="str">
        <f t="shared" si="39"/>
        <v/>
      </c>
      <c r="Q504" s="160">
        <f t="shared" si="37"/>
        <v>0</v>
      </c>
      <c r="R504" s="160" t="str">
        <f t="shared" si="40"/>
        <v/>
      </c>
      <c r="S504" s="160" t="str">
        <f t="shared" si="41"/>
        <v/>
      </c>
    </row>
    <row r="505" spans="3:19" ht="17.45" customHeight="1" x14ac:dyDescent="0.25">
      <c r="C505" s="188"/>
      <c r="D505" s="189"/>
      <c r="E505" s="178"/>
      <c r="F505" s="178"/>
      <c r="G505" s="190">
        <f>DATOS!$E$13</f>
        <v>1</v>
      </c>
      <c r="H505" s="178"/>
      <c r="I505" s="191"/>
      <c r="J505" s="178"/>
      <c r="K505" s="178"/>
      <c r="L505" s="178"/>
      <c r="M505" s="178"/>
      <c r="N505" s="160" t="str">
        <f t="shared" si="38"/>
        <v/>
      </c>
      <c r="P505" s="160" t="str">
        <f t="shared" si="39"/>
        <v/>
      </c>
      <c r="Q505" s="160">
        <f t="shared" si="37"/>
        <v>0</v>
      </c>
      <c r="R505" s="160" t="str">
        <f t="shared" si="40"/>
        <v/>
      </c>
      <c r="S505" s="160" t="str">
        <f t="shared" si="41"/>
        <v/>
      </c>
    </row>
    <row r="506" spans="3:19" ht="17.45" customHeight="1" x14ac:dyDescent="0.25">
      <c r="C506" s="188"/>
      <c r="D506" s="189"/>
      <c r="E506" s="178"/>
      <c r="F506" s="178"/>
      <c r="G506" s="190">
        <f>DATOS!$E$13</f>
        <v>1</v>
      </c>
      <c r="H506" s="178"/>
      <c r="I506" s="191"/>
      <c r="J506" s="178"/>
      <c r="K506" s="178"/>
      <c r="L506" s="178"/>
      <c r="M506" s="178"/>
      <c r="N506" s="160" t="str">
        <f t="shared" si="38"/>
        <v/>
      </c>
      <c r="P506" s="160" t="str">
        <f t="shared" si="39"/>
        <v/>
      </c>
      <c r="Q506" s="160">
        <f t="shared" si="37"/>
        <v>0</v>
      </c>
      <c r="R506" s="160" t="str">
        <f t="shared" si="40"/>
        <v/>
      </c>
      <c r="S506" s="160" t="str">
        <f t="shared" si="41"/>
        <v/>
      </c>
    </row>
    <row r="507" spans="3:19" ht="17.45" customHeight="1" x14ac:dyDescent="0.25">
      <c r="C507" s="188"/>
      <c r="D507" s="189"/>
      <c r="E507" s="178"/>
      <c r="F507" s="178"/>
      <c r="G507" s="190">
        <f>DATOS!$E$13</f>
        <v>1</v>
      </c>
      <c r="H507" s="178"/>
      <c r="I507" s="191"/>
      <c r="J507" s="178"/>
      <c r="K507" s="178"/>
      <c r="L507" s="178"/>
      <c r="M507" s="178"/>
      <c r="N507" s="160" t="str">
        <f t="shared" si="38"/>
        <v/>
      </c>
      <c r="P507" s="160" t="str">
        <f t="shared" si="39"/>
        <v/>
      </c>
      <c r="Q507" s="160">
        <f t="shared" si="37"/>
        <v>0</v>
      </c>
      <c r="R507" s="160" t="str">
        <f t="shared" si="40"/>
        <v/>
      </c>
      <c r="S507" s="160" t="str">
        <f t="shared" si="41"/>
        <v/>
      </c>
    </row>
    <row r="508" spans="3:19" ht="17.45" customHeight="1" x14ac:dyDescent="0.25">
      <c r="C508" s="188"/>
      <c r="D508" s="189"/>
      <c r="E508" s="178"/>
      <c r="F508" s="178"/>
      <c r="G508" s="190">
        <f>DATOS!$E$13</f>
        <v>1</v>
      </c>
      <c r="H508" s="178"/>
      <c r="I508" s="191"/>
      <c r="J508" s="178"/>
      <c r="K508" s="178"/>
      <c r="L508" s="178"/>
      <c r="M508" s="178"/>
      <c r="N508" s="160" t="str">
        <f t="shared" si="38"/>
        <v/>
      </c>
      <c r="P508" s="160" t="str">
        <f t="shared" si="39"/>
        <v/>
      </c>
      <c r="Q508" s="160">
        <f t="shared" si="37"/>
        <v>0</v>
      </c>
      <c r="R508" s="160" t="str">
        <f t="shared" si="40"/>
        <v/>
      </c>
      <c r="S508" s="160" t="str">
        <f t="shared" si="41"/>
        <v/>
      </c>
    </row>
    <row r="509" spans="3:19" ht="17.45" customHeight="1" x14ac:dyDescent="0.25">
      <c r="C509" s="188"/>
      <c r="D509" s="189"/>
      <c r="E509" s="178"/>
      <c r="F509" s="178"/>
      <c r="G509" s="190">
        <f>DATOS!$E$13</f>
        <v>1</v>
      </c>
      <c r="H509" s="178"/>
      <c r="I509" s="191"/>
      <c r="J509" s="178"/>
      <c r="K509" s="178"/>
      <c r="L509" s="178"/>
      <c r="M509" s="178"/>
      <c r="N509" s="160" t="str">
        <f t="shared" si="38"/>
        <v/>
      </c>
      <c r="P509" s="160" t="str">
        <f t="shared" si="39"/>
        <v/>
      </c>
      <c r="Q509" s="160">
        <f t="shared" si="37"/>
        <v>0</v>
      </c>
      <c r="R509" s="160" t="str">
        <f t="shared" si="40"/>
        <v/>
      </c>
      <c r="S509" s="160" t="str">
        <f t="shared" si="41"/>
        <v/>
      </c>
    </row>
    <row r="510" spans="3:19" ht="17.45" customHeight="1" x14ac:dyDescent="0.25">
      <c r="C510" s="188"/>
      <c r="D510" s="189"/>
      <c r="E510" s="178"/>
      <c r="F510" s="178"/>
      <c r="G510" s="190">
        <f>DATOS!$E$13</f>
        <v>1</v>
      </c>
      <c r="H510" s="178"/>
      <c r="I510" s="191"/>
      <c r="J510" s="178"/>
      <c r="K510" s="178"/>
      <c r="L510" s="178"/>
      <c r="M510" s="178"/>
      <c r="N510" s="160" t="str">
        <f t="shared" si="38"/>
        <v/>
      </c>
      <c r="P510" s="160" t="str">
        <f t="shared" si="39"/>
        <v/>
      </c>
      <c r="Q510" s="160">
        <f t="shared" si="37"/>
        <v>0</v>
      </c>
      <c r="R510" s="160" t="str">
        <f t="shared" si="40"/>
        <v/>
      </c>
      <c r="S510" s="160" t="str">
        <f t="shared" si="41"/>
        <v/>
      </c>
    </row>
    <row r="511" spans="3:19" ht="17.45" customHeight="1" x14ac:dyDescent="0.25">
      <c r="C511" s="188"/>
      <c r="D511" s="189"/>
      <c r="E511" s="178"/>
      <c r="F511" s="178"/>
      <c r="G511" s="190">
        <f>DATOS!$E$13</f>
        <v>1</v>
      </c>
      <c r="H511" s="178"/>
      <c r="I511" s="191"/>
      <c r="J511" s="178"/>
      <c r="K511" s="178"/>
      <c r="L511" s="178"/>
      <c r="M511" s="178"/>
      <c r="N511" s="160" t="str">
        <f t="shared" si="38"/>
        <v/>
      </c>
      <c r="P511" s="160" t="str">
        <f t="shared" si="39"/>
        <v/>
      </c>
      <c r="Q511" s="160">
        <f t="shared" si="37"/>
        <v>0</v>
      </c>
      <c r="R511" s="160" t="str">
        <f t="shared" si="40"/>
        <v/>
      </c>
      <c r="S511" s="160" t="str">
        <f t="shared" si="41"/>
        <v/>
      </c>
    </row>
    <row r="512" spans="3:19" ht="17.45" customHeight="1" x14ac:dyDescent="0.25">
      <c r="C512" s="188"/>
      <c r="D512" s="189"/>
      <c r="E512" s="178"/>
      <c r="F512" s="178"/>
      <c r="G512" s="190">
        <f>DATOS!$E$13</f>
        <v>1</v>
      </c>
      <c r="H512" s="178"/>
      <c r="I512" s="191"/>
      <c r="J512" s="178"/>
      <c r="K512" s="178"/>
      <c r="L512" s="178"/>
      <c r="M512" s="178"/>
      <c r="N512" s="160" t="str">
        <f t="shared" si="38"/>
        <v/>
      </c>
      <c r="P512" s="160" t="str">
        <f t="shared" si="39"/>
        <v/>
      </c>
      <c r="Q512" s="160">
        <f t="shared" si="37"/>
        <v>0</v>
      </c>
      <c r="R512" s="160" t="str">
        <f t="shared" si="40"/>
        <v/>
      </c>
      <c r="S512" s="160" t="str">
        <f t="shared" si="41"/>
        <v/>
      </c>
    </row>
    <row r="513" spans="3:19" ht="17.45" customHeight="1" x14ac:dyDescent="0.25">
      <c r="C513" s="188"/>
      <c r="D513" s="189"/>
      <c r="E513" s="178"/>
      <c r="F513" s="178"/>
      <c r="G513" s="190">
        <f>DATOS!$E$13</f>
        <v>1</v>
      </c>
      <c r="H513" s="178"/>
      <c r="I513" s="191"/>
      <c r="J513" s="178"/>
      <c r="K513" s="178"/>
      <c r="L513" s="178"/>
      <c r="M513" s="178"/>
      <c r="N513" s="160" t="str">
        <f t="shared" si="38"/>
        <v/>
      </c>
      <c r="P513" s="160" t="str">
        <f t="shared" si="39"/>
        <v/>
      </c>
      <c r="Q513" s="160">
        <f t="shared" si="37"/>
        <v>0</v>
      </c>
      <c r="R513" s="160" t="str">
        <f t="shared" si="40"/>
        <v/>
      </c>
      <c r="S513" s="160" t="str">
        <f t="shared" si="41"/>
        <v/>
      </c>
    </row>
    <row r="514" spans="3:19" ht="17.45" customHeight="1" x14ac:dyDescent="0.25">
      <c r="C514" s="188"/>
      <c r="D514" s="189"/>
      <c r="E514" s="178"/>
      <c r="F514" s="178"/>
      <c r="G514" s="190">
        <f>DATOS!$E$13</f>
        <v>1</v>
      </c>
      <c r="H514" s="178"/>
      <c r="I514" s="191"/>
      <c r="J514" s="178"/>
      <c r="K514" s="178"/>
      <c r="L514" s="178"/>
      <c r="M514" s="178"/>
      <c r="N514" s="160" t="str">
        <f t="shared" si="38"/>
        <v/>
      </c>
      <c r="P514" s="160" t="str">
        <f t="shared" si="39"/>
        <v/>
      </c>
      <c r="Q514" s="160">
        <f t="shared" si="37"/>
        <v>0</v>
      </c>
      <c r="R514" s="160" t="str">
        <f t="shared" si="40"/>
        <v/>
      </c>
      <c r="S514" s="160" t="str">
        <f t="shared" si="41"/>
        <v/>
      </c>
    </row>
    <row r="515" spans="3:19" ht="17.45" customHeight="1" x14ac:dyDescent="0.25">
      <c r="C515" s="188"/>
      <c r="D515" s="189"/>
      <c r="E515" s="178"/>
      <c r="F515" s="178"/>
      <c r="G515" s="190">
        <f>DATOS!$E$13</f>
        <v>1</v>
      </c>
      <c r="H515" s="178"/>
      <c r="I515" s="191"/>
      <c r="J515" s="178"/>
      <c r="K515" s="178"/>
      <c r="L515" s="178"/>
      <c r="M515" s="178"/>
      <c r="N515" s="160" t="str">
        <f t="shared" si="38"/>
        <v/>
      </c>
      <c r="P515" s="160" t="str">
        <f t="shared" si="39"/>
        <v/>
      </c>
      <c r="Q515" s="160">
        <f t="shared" si="37"/>
        <v>0</v>
      </c>
      <c r="R515" s="160" t="str">
        <f t="shared" si="40"/>
        <v/>
      </c>
      <c r="S515" s="160" t="str">
        <f t="shared" si="41"/>
        <v/>
      </c>
    </row>
    <row r="516" spans="3:19" ht="17.45" customHeight="1" x14ac:dyDescent="0.25">
      <c r="C516" s="188"/>
      <c r="D516" s="189"/>
      <c r="E516" s="178"/>
      <c r="F516" s="178"/>
      <c r="G516" s="190">
        <f>DATOS!$E$13</f>
        <v>1</v>
      </c>
      <c r="H516" s="178"/>
      <c r="I516" s="191"/>
      <c r="J516" s="178"/>
      <c r="K516" s="178"/>
      <c r="L516" s="178"/>
      <c r="M516" s="178"/>
      <c r="N516" s="160" t="str">
        <f t="shared" si="38"/>
        <v/>
      </c>
      <c r="O516" s="50"/>
      <c r="P516" s="160" t="str">
        <f t="shared" si="39"/>
        <v/>
      </c>
      <c r="Q516" s="160">
        <f t="shared" si="37"/>
        <v>0</v>
      </c>
      <c r="R516" s="160" t="str">
        <f t="shared" si="40"/>
        <v/>
      </c>
      <c r="S516" s="160" t="str">
        <f t="shared" si="41"/>
        <v/>
      </c>
    </row>
  </sheetData>
  <sheetProtection algorithmName="SHA-512" hashValue="xywauYF+7mVyUWdl1Yj/livI3vnR9lD82icx+vQsAGcNBiCpWghhk7yNisZwb4POUAb17cueKXxUx7ObTsxSCQ==" saltValue="dJkxeYwcN07HgtEKbAsBeQ==" spinCount="100000" sheet="1" objects="1" scenarios="1" formatColumns="0" formatRows="0" autoFilter="0"/>
  <autoFilter ref="M16:N16" xr:uid="{00000000-0009-0000-0000-000016000000}"/>
  <mergeCells count="21">
    <mergeCell ref="A15:A16"/>
    <mergeCell ref="I6:I7"/>
    <mergeCell ref="A1:A4"/>
    <mergeCell ref="A5:A6"/>
    <mergeCell ref="L6:L7"/>
    <mergeCell ref="C6:C7"/>
    <mergeCell ref="D6:D7"/>
    <mergeCell ref="E6:E7"/>
    <mergeCell ref="H6:H7"/>
    <mergeCell ref="F6:F7"/>
    <mergeCell ref="K6:K7"/>
    <mergeCell ref="L1:N1"/>
    <mergeCell ref="L4:N4"/>
    <mergeCell ref="G6:G7"/>
    <mergeCell ref="P6:P7"/>
    <mergeCell ref="Q6:Q7"/>
    <mergeCell ref="R6:R7"/>
    <mergeCell ref="S6:S7"/>
    <mergeCell ref="J6:J7"/>
    <mergeCell ref="N6:N7"/>
    <mergeCell ref="M6:M7"/>
  </mergeCells>
  <phoneticPr fontId="0" type="noConversion"/>
  <hyperlinks>
    <hyperlink ref="A15:A16" location="CONTACTO!A1" display="Contacto" xr:uid="{00000000-0004-0000-1600-000000000000}"/>
    <hyperlink ref="A5:A6" location="MENU!A1" display="M e n ú" xr:uid="{00000000-0004-0000-1600-000001000000}"/>
    <hyperlink ref="A10" location="'INVERSIONES ARRENDAMIENTO'!A1" display="Inversiones Arrendamiento" xr:uid="{00000000-0004-0000-1600-000002000000}"/>
    <hyperlink ref="A14" location="PROVEEDORES!A1" display="Catálogo de Proveedores" xr:uid="{00000000-0004-0000-1600-000003000000}"/>
    <hyperlink ref="A13" location="DIOT!A1" display="Declaración del DIOT" xr:uid="{00000000-0004-0000-1600-000004000000}"/>
    <hyperlink ref="A12" location="TARIFAS!A1" display="Tablas y Tarifas de ISR" xr:uid="{00000000-0004-0000-1600-000005000000}"/>
    <hyperlink ref="A11" location="IMPUESTOS!A1" display="Impuestos" xr:uid="{00000000-0004-0000-1600-000006000000}"/>
    <hyperlink ref="A9" location="'INVERSIONES EMPR PROF'!A1" display="Inversiones Empresarial y P" xr:uid="{00000000-0004-0000-1600-000007000000}"/>
    <hyperlink ref="A8" location="'INGRESOS Y EGRESOS'!A1" display="Ingresos y Egresos" xr:uid="{00000000-0004-0000-1600-000008000000}"/>
    <hyperlink ref="A7" location="DATOS!A1" display="Datos de la Empresa" xr:uid="{00000000-0004-0000-16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1600-000000000000}">
          <x14:formula1>
            <xm:f>LISTA!$B$15:$B$18</xm:f>
          </x14:formula1>
          <xm:sqref>I17:I516</xm:sqref>
        </x14:dataValidation>
        <x14:dataValidation type="list" allowBlank="1" showInputMessage="1" showErrorMessage="1" errorTitle="REGIMEN FISCAL" error="Seleccione el régimen fiscal aplicable" xr:uid="{00000000-0002-0000-1600-000001000000}">
          <x14:formula1>
            <xm:f>LISTA!$B$21:$B$24</xm:f>
          </x14:formula1>
          <xm:sqref>G17:G516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T516"/>
  <sheetViews>
    <sheetView zoomScaleNormal="100" workbookViewId="0">
      <pane xSplit="1" ySplit="7" topLeftCell="B8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13" customWidth="1"/>
    <col min="4" max="4" width="8.7109375" style="13" customWidth="1"/>
    <col min="5" max="5" width="25.7109375" style="13" customWidth="1"/>
    <col min="6" max="6" width="15.28515625" style="13" customWidth="1"/>
    <col min="7" max="7" width="21.7109375" style="13" hidden="1" customWidth="1"/>
    <col min="8" max="8" width="12.28515625" style="13" customWidth="1"/>
    <col min="9" max="9" width="4.7109375" style="13" customWidth="1"/>
    <col min="10" max="14" width="12.28515625" style="13" customWidth="1"/>
    <col min="15" max="15" width="0.85546875" style="13" customWidth="1"/>
    <col min="16" max="19" width="11.7109375" style="13" customWidth="1"/>
    <col min="20" max="20" width="11.7109375" style="13" hidden="1" customWidth="1"/>
    <col min="21" max="16384" width="11.42578125" style="13"/>
  </cols>
  <sheetData>
    <row r="1" spans="1:20" ht="17.45" customHeight="1" x14ac:dyDescent="0.3">
      <c r="A1" s="212" t="s">
        <v>244</v>
      </c>
      <c r="C1" s="107" t="str">
        <f>IF(DATOS!H18=DATOS!I1,DATOS!$E$6&amp;" "&amp;DATOS!$I$6&amp;" "&amp;DATOS!$M$6, "N o m b r e")</f>
        <v>N o m b r e</v>
      </c>
      <c r="D1" s="198"/>
      <c r="E1" s="198"/>
      <c r="H1" s="80"/>
      <c r="I1" s="21"/>
      <c r="J1" s="21"/>
      <c r="K1" s="21"/>
      <c r="L1" s="273" t="s">
        <v>51</v>
      </c>
      <c r="M1" s="273"/>
      <c r="N1" s="273"/>
      <c r="O1" s="74"/>
      <c r="P1" s="62"/>
      <c r="Q1" s="62"/>
      <c r="R1" s="62"/>
      <c r="S1" s="62"/>
      <c r="T1" s="62"/>
    </row>
    <row r="2" spans="1:20" ht="17.45" customHeight="1" x14ac:dyDescent="0.3">
      <c r="A2" s="260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198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</row>
    <row r="3" spans="1:20" ht="17.45" customHeight="1" x14ac:dyDescent="0.2">
      <c r="A3" s="260"/>
      <c r="C3" s="200"/>
      <c r="D3" s="198"/>
      <c r="E3" s="198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17.45" customHeight="1" x14ac:dyDescent="0.3">
      <c r="A4" s="261"/>
      <c r="C4" s="107" t="s">
        <v>4</v>
      </c>
      <c r="D4" s="198"/>
      <c r="E4" s="198"/>
      <c r="H4" s="21"/>
      <c r="I4" s="21"/>
      <c r="J4" s="21"/>
      <c r="K4" s="21"/>
      <c r="L4" s="274" t="str">
        <f>"FEBRERO "&amp;DATOS!$E$10</f>
        <v>FEBRERO 2020</v>
      </c>
      <c r="M4" s="274"/>
      <c r="N4" s="274"/>
      <c r="O4" s="87"/>
      <c r="P4" s="64"/>
      <c r="Q4" s="64"/>
      <c r="R4" s="64"/>
      <c r="S4" s="64"/>
      <c r="T4" s="64"/>
    </row>
    <row r="5" spans="1:20" ht="17.45" customHeight="1" x14ac:dyDescent="0.4">
      <c r="A5" s="262" t="s">
        <v>251</v>
      </c>
      <c r="C5" s="1" t="str">
        <f>IF(T14&gt;0," DAR DE ALTA EL R.F.C. EN EL CATALOGO DE PROVEEDORES ","")</f>
        <v/>
      </c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</row>
    <row r="6" spans="1:20" ht="17.45" customHeight="1" x14ac:dyDescent="0.2">
      <c r="A6" s="263"/>
      <c r="C6" s="240" t="s">
        <v>1</v>
      </c>
      <c r="D6" s="240" t="s">
        <v>153</v>
      </c>
      <c r="E6" s="240" t="s">
        <v>78</v>
      </c>
      <c r="F6" s="240" t="s">
        <v>23</v>
      </c>
      <c r="G6" s="240" t="s">
        <v>192</v>
      </c>
      <c r="H6" s="270" t="s">
        <v>183</v>
      </c>
      <c r="I6" s="240" t="s">
        <v>93</v>
      </c>
      <c r="J6" s="240" t="s">
        <v>2</v>
      </c>
      <c r="K6" s="240" t="s">
        <v>182</v>
      </c>
      <c r="L6" s="270" t="s">
        <v>141</v>
      </c>
      <c r="M6" s="270" t="s">
        <v>142</v>
      </c>
      <c r="N6" s="240" t="s">
        <v>3</v>
      </c>
      <c r="O6" s="21"/>
      <c r="P6" s="270" t="s">
        <v>184</v>
      </c>
      <c r="Q6" s="270" t="s">
        <v>185</v>
      </c>
      <c r="R6" s="270" t="s">
        <v>259</v>
      </c>
      <c r="S6" s="270" t="s">
        <v>186</v>
      </c>
      <c r="T6" s="93"/>
    </row>
    <row r="7" spans="1:20" ht="17.45" customHeight="1" x14ac:dyDescent="0.2">
      <c r="A7" s="114" t="s">
        <v>163</v>
      </c>
      <c r="C7" s="240"/>
      <c r="D7" s="240"/>
      <c r="E7" s="240"/>
      <c r="F7" s="240"/>
      <c r="G7" s="240"/>
      <c r="H7" s="270"/>
      <c r="I7" s="240"/>
      <c r="J7" s="240"/>
      <c r="K7" s="272"/>
      <c r="L7" s="270"/>
      <c r="M7" s="270"/>
      <c r="N7" s="240"/>
      <c r="O7" s="21"/>
      <c r="P7" s="271"/>
      <c r="Q7" s="271"/>
      <c r="R7" s="271"/>
      <c r="S7" s="271"/>
      <c r="T7" s="93"/>
    </row>
    <row r="8" spans="1:20" ht="17.45" customHeight="1" x14ac:dyDescent="0.2">
      <c r="A8" s="114" t="s">
        <v>166</v>
      </c>
      <c r="C8" s="132" t="s">
        <v>139</v>
      </c>
      <c r="D8" s="133"/>
      <c r="E8" s="133"/>
      <c r="F8" s="133"/>
      <c r="G8" s="133"/>
      <c r="H8" s="138"/>
      <c r="I8" s="138"/>
      <c r="J8" s="138"/>
      <c r="K8" s="138"/>
      <c r="L8" s="140"/>
      <c r="M8" s="140"/>
      <c r="N8" s="138"/>
      <c r="O8" s="65"/>
      <c r="P8" s="136"/>
      <c r="Q8" s="136"/>
      <c r="R8" s="136"/>
      <c r="S8" s="136"/>
      <c r="T8" s="66"/>
    </row>
    <row r="9" spans="1:20" ht="17.45" customHeight="1" x14ac:dyDescent="0.2">
      <c r="A9" s="114" t="s">
        <v>205</v>
      </c>
      <c r="C9" s="132"/>
      <c r="D9" s="133"/>
      <c r="E9" s="134" t="s">
        <v>196</v>
      </c>
      <c r="F9" s="133"/>
      <c r="G9" s="133"/>
      <c r="H9" s="141">
        <f>SUMIF($G$17:$G$516,LISTA!$B$21,H$17:H$516)</f>
        <v>0</v>
      </c>
      <c r="I9" s="141"/>
      <c r="J9" s="141">
        <f>SUMIF($G$17:$G$516,LISTA!$B$21,J$17:J$516)+SUMIF($G$17:$G$516,LISTA!$B$22,J$17:J$516)</f>
        <v>0</v>
      </c>
      <c r="K9" s="141">
        <f>SUMIF($G$17:$G$516,LISTA!$B$21,K$17:K$516)+SUMIF($G$17:$G$516,LISTA!$B$22,K$17:K$516)</f>
        <v>0</v>
      </c>
      <c r="L9" s="141">
        <f>SUMIF($G$17:$G$516,LISTA!$B$21,L$17:L$516)+SUMIF($G$17:$G$516,LISTA!$B$22,L$17:L$516)</f>
        <v>0</v>
      </c>
      <c r="M9" s="141">
        <f>SUMIF($G$17:$G$516,LISTA!$B$21,M$17:M$516)+SUMIF($G$17:$G$516,LISTA!$B$22,M$17:M$516)</f>
        <v>0</v>
      </c>
      <c r="N9" s="141">
        <f>H9+J9+K9-L9-M9</f>
        <v>0</v>
      </c>
      <c r="O9" s="50"/>
      <c r="P9" s="141">
        <f>SUMIF($G$17:$G$516,LISTA!$B$21,P$17:P$516)+SUMIF($G$17:$G$516,LISTA!$B$22,P$17:P$516)</f>
        <v>0</v>
      </c>
      <c r="Q9" s="141">
        <f>SUMIF($G$17:$G$516,LISTA!$B$21,Q$17:Q$516)+SUMIF($G$17:$G$516,LISTA!$B$22,Q$17:Q$516)</f>
        <v>0</v>
      </c>
      <c r="R9" s="141">
        <f>SUMIF($G$17:$G$516,LISTA!$B$21,R$17:R$516)+SUMIF($G$17:$G$516,LISTA!$B$22,R$17:R$516)</f>
        <v>0</v>
      </c>
      <c r="S9" s="141">
        <f>SUMIF($G$17:$G$516,LISTA!$B$21,S$17:S$516)+SUMIF($G$17:$G$516,LISTA!$B$22,S$17:S$516)</f>
        <v>0</v>
      </c>
      <c r="T9" s="66"/>
    </row>
    <row r="10" spans="1:20" ht="17.45" customHeight="1" x14ac:dyDescent="0.2">
      <c r="A10" s="114" t="s">
        <v>206</v>
      </c>
      <c r="C10" s="132"/>
      <c r="D10" s="133"/>
      <c r="E10" s="134" t="s">
        <v>197</v>
      </c>
      <c r="F10" s="133"/>
      <c r="G10" s="133"/>
      <c r="H10" s="141">
        <f>SUMIF($G$17:$G$516,LISTA!$B$23,H$17:H$516)</f>
        <v>0</v>
      </c>
      <c r="I10" s="141"/>
      <c r="J10" s="141">
        <f>SUMIF($G$17:$G$516,LISTA!$B$23,J$17:J$516)+SUMIF($G$17:$G$516,LISTA!$B$24,J$17:J$516)</f>
        <v>0</v>
      </c>
      <c r="K10" s="141">
        <f>SUMIF($G$17:$G$516,LISTA!$B$23,K$17:K$516)+SUMIF($G$17:$G$516,LISTA!$B$24,K$17:K$516)</f>
        <v>0</v>
      </c>
      <c r="L10" s="141">
        <f>SUMIF($G$17:$G$516,LISTA!$B$23,L$17:L$516)+SUMIF($G$17:$G$516,LISTA!$B$24,L$17:L$516)</f>
        <v>0</v>
      </c>
      <c r="M10" s="141">
        <f>SUMIF($G$17:$G$516,LISTA!$B$23,M$17:M$516)+SUMIF($G$17:$G$516,LISTA!$B$24,M$17:M$516)</f>
        <v>0</v>
      </c>
      <c r="N10" s="141">
        <f>H10+J10+K10-L10-M10</f>
        <v>0</v>
      </c>
      <c r="O10" s="50"/>
      <c r="P10" s="141">
        <f>SUMIF($G$17:$G$516,LISTA!$B$23,P$17:P$516)+SUMIF($G$17:$G$516,LISTA!$B$24,P$17:P$516)</f>
        <v>0</v>
      </c>
      <c r="Q10" s="141">
        <f>SUMIF($G$17:$G$516,LISTA!$B$23,Q$17:Q$516)+SUMIF($G$17:$G$516,LISTA!$B$24,Q$17:Q$516)</f>
        <v>0</v>
      </c>
      <c r="R10" s="141">
        <f>SUMIF($G$17:$G$516,LISTA!$B$23,R$17:R$516)+SUMIF($G$17:$G$516,LISTA!$B$24,R$17:R$516)</f>
        <v>0</v>
      </c>
      <c r="S10" s="141">
        <f>SUMIF($G$17:$G$516,LISTA!$B$23,S$17:S$516)+SUMIF($G$17:$G$516,LISTA!$B$24,S$17:S$516)</f>
        <v>0</v>
      </c>
      <c r="T10" s="66"/>
    </row>
    <row r="11" spans="1:20" ht="17.45" customHeight="1" x14ac:dyDescent="0.2">
      <c r="A11" s="114" t="s">
        <v>137</v>
      </c>
      <c r="C11" s="132"/>
      <c r="D11" s="135" t="s">
        <v>193</v>
      </c>
      <c r="E11" s="135"/>
      <c r="F11" s="135"/>
      <c r="G11" s="135"/>
      <c r="H11" s="142">
        <f>SUM(H9:H10)</f>
        <v>0</v>
      </c>
      <c r="I11" s="142"/>
      <c r="J11" s="142">
        <f>SUM(J9:J10)</f>
        <v>0</v>
      </c>
      <c r="K11" s="142">
        <f>SUM(K9:K10)</f>
        <v>0</v>
      </c>
      <c r="L11" s="142">
        <f>SUM(L9:L10)</f>
        <v>0</v>
      </c>
      <c r="M11" s="142">
        <f>SUM(M9:M10)</f>
        <v>0</v>
      </c>
      <c r="N11" s="142">
        <f>SUM(N9:N10)</f>
        <v>0</v>
      </c>
      <c r="O11" s="50"/>
      <c r="P11" s="142">
        <f>SUM(P9:P10)</f>
        <v>0</v>
      </c>
      <c r="Q11" s="142">
        <f>SUM(Q9:Q10)</f>
        <v>0</v>
      </c>
      <c r="R11" s="142">
        <f>SUM(R9:R10)</f>
        <v>0</v>
      </c>
      <c r="S11" s="142">
        <f>SUM(S9:S10)</f>
        <v>0</v>
      </c>
      <c r="T11" s="50"/>
    </row>
    <row r="12" spans="1:20" ht="17.45" customHeight="1" x14ac:dyDescent="0.2">
      <c r="A12" s="114" t="s">
        <v>164</v>
      </c>
      <c r="C12" s="132"/>
      <c r="D12" s="136"/>
      <c r="E12" s="134" t="s">
        <v>194</v>
      </c>
      <c r="F12" s="136"/>
      <c r="G12" s="136"/>
      <c r="H12" s="141">
        <f>'EG-ENE'!H12+'EG-FEB'!H9</f>
        <v>0</v>
      </c>
      <c r="I12" s="141"/>
      <c r="J12" s="141">
        <f>'EG-ENE'!J12+'EG-FEB'!J9</f>
        <v>0</v>
      </c>
      <c r="K12" s="141">
        <f>'EG-ENE'!K12+'EG-FEB'!K9</f>
        <v>0</v>
      </c>
      <c r="L12" s="141">
        <f>'EG-ENE'!L12+'EG-FEB'!L9</f>
        <v>0</v>
      </c>
      <c r="M12" s="141">
        <f>'EG-ENE'!M12+'EG-FEB'!M9</f>
        <v>0</v>
      </c>
      <c r="N12" s="141">
        <f>H12+J12+K12-L12-M12</f>
        <v>0</v>
      </c>
      <c r="O12" s="50"/>
      <c r="P12" s="141">
        <f>'EG-ENE'!P12+'EG-FEB'!P9</f>
        <v>0</v>
      </c>
      <c r="Q12" s="141">
        <f>'EG-ENE'!Q12+'EG-FEB'!Q9</f>
        <v>0</v>
      </c>
      <c r="R12" s="141">
        <f>'EG-ENE'!R12+'EG-FEB'!R9</f>
        <v>0</v>
      </c>
      <c r="S12" s="141">
        <f>'EG-ENE'!S12+'EG-FEB'!S9</f>
        <v>0</v>
      </c>
      <c r="T12" s="50"/>
    </row>
    <row r="13" spans="1:20" ht="17.45" customHeight="1" x14ac:dyDescent="0.2">
      <c r="A13" s="114" t="s">
        <v>165</v>
      </c>
      <c r="C13" s="137"/>
      <c r="D13" s="136"/>
      <c r="E13" s="134" t="s">
        <v>195</v>
      </c>
      <c r="F13" s="136"/>
      <c r="G13" s="136"/>
      <c r="H13" s="141">
        <f>'EG-ENE'!H13+'EG-FEB'!H10</f>
        <v>0</v>
      </c>
      <c r="I13" s="141"/>
      <c r="J13" s="141">
        <f>'EG-ENE'!J13+'EG-FEB'!J10</f>
        <v>0</v>
      </c>
      <c r="K13" s="141">
        <f>'EG-ENE'!K13+'EG-FEB'!K10</f>
        <v>0</v>
      </c>
      <c r="L13" s="141">
        <f>'EG-ENE'!L13+'EG-FEB'!L10</f>
        <v>0</v>
      </c>
      <c r="M13" s="141">
        <f>'EG-ENE'!M13+'EG-FEB'!M10</f>
        <v>0</v>
      </c>
      <c r="N13" s="141">
        <f>H13+J13+K13-L13-M13</f>
        <v>0</v>
      </c>
      <c r="O13" s="50"/>
      <c r="P13" s="141">
        <f>'EG-ENE'!P13+'EG-FEB'!P10</f>
        <v>0</v>
      </c>
      <c r="Q13" s="141">
        <f>'EG-ENE'!Q13+'EG-FEB'!Q10</f>
        <v>0</v>
      </c>
      <c r="R13" s="141">
        <f>'EG-ENE'!R13+'EG-FEB'!R10</f>
        <v>0</v>
      </c>
      <c r="S13" s="141">
        <f>'EG-ENE'!S13+'EG-FEB'!S10</f>
        <v>0</v>
      </c>
      <c r="T13" s="50">
        <f>SUM(T17:T516)</f>
        <v>0</v>
      </c>
    </row>
    <row r="14" spans="1:20" ht="17.45" customHeight="1" thickBot="1" x14ac:dyDescent="0.25">
      <c r="A14" s="114" t="s">
        <v>160</v>
      </c>
      <c r="C14" s="137"/>
      <c r="D14" s="135" t="s">
        <v>190</v>
      </c>
      <c r="E14" s="135"/>
      <c r="F14" s="135"/>
      <c r="G14" s="135"/>
      <c r="H14" s="143">
        <f>SUM(H12:H13)</f>
        <v>0</v>
      </c>
      <c r="I14" s="143"/>
      <c r="J14" s="143">
        <f t="shared" ref="J14:N14" si="0">SUM(J12:J13)</f>
        <v>0</v>
      </c>
      <c r="K14" s="143">
        <f t="shared" si="0"/>
        <v>0</v>
      </c>
      <c r="L14" s="143">
        <f t="shared" si="0"/>
        <v>0</v>
      </c>
      <c r="M14" s="143">
        <f t="shared" si="0"/>
        <v>0</v>
      </c>
      <c r="N14" s="143">
        <f t="shared" si="0"/>
        <v>0</v>
      </c>
      <c r="O14" s="50"/>
      <c r="P14" s="143">
        <f t="shared" ref="P14:S14" si="1">SUM(P12:P13)</f>
        <v>0</v>
      </c>
      <c r="Q14" s="143">
        <f t="shared" si="1"/>
        <v>0</v>
      </c>
      <c r="R14" s="143">
        <f t="shared" si="1"/>
        <v>0</v>
      </c>
      <c r="S14" s="143">
        <f t="shared" si="1"/>
        <v>0</v>
      </c>
      <c r="T14" s="67">
        <f>SUM(T11:T13)</f>
        <v>0</v>
      </c>
    </row>
    <row r="15" spans="1:20" ht="17.45" customHeight="1" thickTop="1" x14ac:dyDescent="0.2">
      <c r="A15" s="258" t="s">
        <v>250</v>
      </c>
      <c r="C15" s="137"/>
      <c r="D15" s="133"/>
      <c r="E15" s="133"/>
      <c r="F15" s="133"/>
      <c r="G15" s="133"/>
      <c r="H15" s="138"/>
      <c r="I15" s="138"/>
      <c r="J15" s="138"/>
      <c r="K15" s="138"/>
      <c r="L15" s="140"/>
      <c r="M15" s="140"/>
      <c r="N15" s="138"/>
      <c r="O15" s="65"/>
      <c r="P15" s="136"/>
      <c r="Q15" s="136"/>
      <c r="R15" s="136"/>
      <c r="S15" s="136"/>
      <c r="T15" s="66"/>
    </row>
    <row r="16" spans="1:20" ht="17.45" customHeight="1" x14ac:dyDescent="0.2">
      <c r="A16" s="259"/>
      <c r="C16" s="118" t="s">
        <v>140</v>
      </c>
      <c r="D16" s="119"/>
      <c r="E16" s="119"/>
      <c r="F16" s="119"/>
      <c r="G16" s="119"/>
      <c r="H16" s="106"/>
      <c r="I16" s="106"/>
      <c r="J16" s="120"/>
      <c r="K16" s="120"/>
      <c r="L16" s="121"/>
      <c r="M16" s="121"/>
      <c r="N16" s="120"/>
      <c r="O16" s="75"/>
      <c r="P16" s="121"/>
      <c r="Q16" s="121"/>
      <c r="R16" s="121"/>
      <c r="S16" s="121"/>
      <c r="T16" s="66"/>
    </row>
    <row r="17" spans="1:20" ht="17.45" customHeight="1" x14ac:dyDescent="0.25">
      <c r="A17" s="113"/>
      <c r="C17" s="164" t="str">
        <f>'ING-FEB'!L4</f>
        <v>FEBRERO 2020</v>
      </c>
      <c r="D17" s="146" t="s">
        <v>119</v>
      </c>
      <c r="E17" s="146"/>
      <c r="F17" s="146"/>
      <c r="G17" s="162">
        <v>1</v>
      </c>
      <c r="H17" s="160">
        <f>'INVERSIONES EMPR PROF'!Y279</f>
        <v>0</v>
      </c>
      <c r="I17" s="163" t="s">
        <v>157</v>
      </c>
      <c r="J17" s="160"/>
      <c r="K17" s="160"/>
      <c r="L17" s="160"/>
      <c r="M17" s="160"/>
      <c r="N17" s="160">
        <f>IF(H17&amp;J17&amp;K17&amp;L17&amp;M17="","",H17+J17+K17-L17-M17)</f>
        <v>0</v>
      </c>
      <c r="O17" s="21"/>
      <c r="P17" s="160" t="str">
        <f>IF($I17="E",H17,"")</f>
        <v/>
      </c>
      <c r="Q17" s="160"/>
      <c r="R17" s="160"/>
      <c r="S17" s="160"/>
      <c r="T17" s="50"/>
    </row>
    <row r="18" spans="1:20" ht="17.45" customHeight="1" x14ac:dyDescent="0.25">
      <c r="A18" s="110"/>
      <c r="C18" s="164" t="str">
        <f>C17</f>
        <v>FEBRERO 2020</v>
      </c>
      <c r="D18" s="146" t="s">
        <v>119</v>
      </c>
      <c r="E18" s="146"/>
      <c r="F18" s="146"/>
      <c r="G18" s="162">
        <v>2</v>
      </c>
      <c r="H18" s="160">
        <f>'INVERSIONES ARRENDAMIENTO'!Y279</f>
        <v>0</v>
      </c>
      <c r="I18" s="163" t="s">
        <v>157</v>
      </c>
      <c r="J18" s="160"/>
      <c r="K18" s="160"/>
      <c r="L18" s="160"/>
      <c r="M18" s="160"/>
      <c r="N18" s="160">
        <f>IF(H18&amp;J18&amp;K18&amp;L18&amp;M18="","",H18+J18+K18-L18-M18)</f>
        <v>0</v>
      </c>
      <c r="O18" s="21"/>
      <c r="P18" s="160" t="str">
        <f t="shared" ref="P18:P81" si="2">IF($I18="E",H18,"")</f>
        <v/>
      </c>
      <c r="Q18" s="160" t="str">
        <f>IF($I18=0%,H18,"")</f>
        <v/>
      </c>
      <c r="R18" s="160" t="str">
        <f>IF(OR($I18=8%,$I18=11%),$J18/$I18,"")</f>
        <v/>
      </c>
      <c r="S18" s="160" t="str">
        <f>IF(OR($I18=15%,$I18=16%),$J18/$I18,"")</f>
        <v/>
      </c>
      <c r="T18" s="50" t="str">
        <f>IF($F18="","",IF(ISERROR(VLOOKUP(F18,PROVEEDORES!$D$8:$I$507,5,0)),1,VLOOKUP($F18,PROVEEDORES!$D$8:$I$507,5,0)))</f>
        <v/>
      </c>
    </row>
    <row r="19" spans="1:20" ht="17.45" customHeight="1" x14ac:dyDescent="0.25">
      <c r="A19" s="110"/>
      <c r="C19" s="164" t="str">
        <f>C18</f>
        <v>FEBRERO 2020</v>
      </c>
      <c r="D19" s="165" t="s">
        <v>177</v>
      </c>
      <c r="E19" s="146"/>
      <c r="F19" s="146"/>
      <c r="G19" s="162">
        <v>2</v>
      </c>
      <c r="H19" s="160">
        <f>IF(DATOS!E16=1,'ING-FEB'!H10*0.35,0)</f>
        <v>0</v>
      </c>
      <c r="I19" s="163" t="s">
        <v>157</v>
      </c>
      <c r="J19" s="160"/>
      <c r="K19" s="160"/>
      <c r="L19" s="160"/>
      <c r="M19" s="160"/>
      <c r="N19" s="160">
        <f t="shared" ref="N19" si="3">IF(H19&amp;J19&amp;K19&amp;L19&amp;M19="","",H19+J19+K19-L19-M19)</f>
        <v>0</v>
      </c>
      <c r="O19" s="21"/>
      <c r="P19" s="160" t="str">
        <f t="shared" si="2"/>
        <v/>
      </c>
      <c r="Q19" s="160" t="str">
        <f t="shared" ref="Q19:Q82" si="4">IF($I19=0%,H19,"")</f>
        <v/>
      </c>
      <c r="R19" s="160" t="str">
        <f t="shared" ref="R19:R82" si="5">IF(OR($I19=8%,$I19=11%),$J19/$I19,"")</f>
        <v/>
      </c>
      <c r="S19" s="160" t="str">
        <f t="shared" ref="S19:S82" si="6">IF(OR($I19=15%,$I19=16%),$J19/$I19,"")</f>
        <v/>
      </c>
      <c r="T19" s="50" t="str">
        <f>IF($F19="","",IF(ISERROR(VLOOKUP(F19,PROVEEDORES!$D$8:$I$507,5,0)),1,VLOOKUP($F19,PROVEEDORES!$D$8:$I$507,5,0)))</f>
        <v/>
      </c>
    </row>
    <row r="20" spans="1:20" ht="17.45" customHeight="1" x14ac:dyDescent="0.25">
      <c r="A20" s="110"/>
      <c r="C20" s="193"/>
      <c r="D20" s="189"/>
      <c r="E20" s="178"/>
      <c r="F20" s="178"/>
      <c r="G20" s="190">
        <f>DATOS!$E$13</f>
        <v>1</v>
      </c>
      <c r="H20" s="178"/>
      <c r="I20" s="191"/>
      <c r="J20" s="178"/>
      <c r="K20" s="178"/>
      <c r="L20" s="178"/>
      <c r="M20" s="178"/>
      <c r="N20" s="160" t="str">
        <f t="shared" ref="N20:N81" si="7">IF(H20&amp;J20&amp;K20&amp;L20&amp;M20="","",H20+J20+K20-L20-M20)</f>
        <v/>
      </c>
      <c r="O20" s="21"/>
      <c r="P20" s="160" t="str">
        <f t="shared" si="2"/>
        <v/>
      </c>
      <c r="Q20" s="160">
        <f t="shared" si="4"/>
        <v>0</v>
      </c>
      <c r="R20" s="160" t="str">
        <f t="shared" si="5"/>
        <v/>
      </c>
      <c r="S20" s="160" t="str">
        <f t="shared" si="6"/>
        <v/>
      </c>
      <c r="T20" s="50" t="str">
        <f>IF($F20="","",IF(ISERROR(VLOOKUP(F20,PROVEEDORES!$D$8:$I$507,5,0)),1,VLOOKUP($F20,PROVEEDORES!$D$8:$I$507,5,0)))</f>
        <v/>
      </c>
    </row>
    <row r="21" spans="1:20" ht="17.45" customHeight="1" x14ac:dyDescent="0.25">
      <c r="A21" s="110"/>
      <c r="C21" s="193"/>
      <c r="D21" s="189"/>
      <c r="E21" s="178"/>
      <c r="F21" s="178"/>
      <c r="G21" s="190">
        <f>DATOS!$E$13</f>
        <v>1</v>
      </c>
      <c r="H21" s="178"/>
      <c r="I21" s="191"/>
      <c r="J21" s="178"/>
      <c r="K21" s="178"/>
      <c r="L21" s="178"/>
      <c r="M21" s="178"/>
      <c r="N21" s="160" t="str">
        <f t="shared" si="7"/>
        <v/>
      </c>
      <c r="O21" s="21"/>
      <c r="P21" s="160" t="str">
        <f t="shared" si="2"/>
        <v/>
      </c>
      <c r="Q21" s="160">
        <f t="shared" si="4"/>
        <v>0</v>
      </c>
      <c r="R21" s="160" t="str">
        <f t="shared" si="5"/>
        <v/>
      </c>
      <c r="S21" s="160" t="str">
        <f t="shared" si="6"/>
        <v/>
      </c>
      <c r="T21" s="50" t="str">
        <f>IF($F21="","",IF(ISERROR(VLOOKUP(F21,PROVEEDORES!$D$8:$I$507,5,0)),1,VLOOKUP($F21,PROVEEDORES!$D$8:$I$507,5,0)))</f>
        <v/>
      </c>
    </row>
    <row r="22" spans="1:20" ht="17.45" customHeight="1" x14ac:dyDescent="0.25">
      <c r="A22" s="110"/>
      <c r="C22" s="193"/>
      <c r="D22" s="189"/>
      <c r="E22" s="178"/>
      <c r="F22" s="178"/>
      <c r="G22" s="190">
        <f>DATOS!$E$13</f>
        <v>1</v>
      </c>
      <c r="H22" s="178"/>
      <c r="I22" s="191"/>
      <c r="J22" s="178"/>
      <c r="K22" s="178"/>
      <c r="L22" s="178"/>
      <c r="M22" s="178"/>
      <c r="N22" s="160" t="str">
        <f t="shared" si="7"/>
        <v/>
      </c>
      <c r="O22" s="21"/>
      <c r="P22" s="160" t="str">
        <f t="shared" si="2"/>
        <v/>
      </c>
      <c r="Q22" s="160">
        <f t="shared" si="4"/>
        <v>0</v>
      </c>
      <c r="R22" s="160" t="str">
        <f t="shared" si="5"/>
        <v/>
      </c>
      <c r="S22" s="160" t="str">
        <f t="shared" si="6"/>
        <v/>
      </c>
      <c r="T22" s="50" t="str">
        <f>IF($F22="","",IF(ISERROR(VLOOKUP(F22,PROVEEDORES!$D$8:$I$507,5,0)),1,VLOOKUP($F22,PROVEEDORES!$D$8:$I$507,5,0)))</f>
        <v/>
      </c>
    </row>
    <row r="23" spans="1:20" ht="17.45" customHeight="1" x14ac:dyDescent="0.25">
      <c r="A23" s="110"/>
      <c r="C23" s="193"/>
      <c r="D23" s="189"/>
      <c r="E23" s="178"/>
      <c r="F23" s="178"/>
      <c r="G23" s="190">
        <f>DATOS!$E$13</f>
        <v>1</v>
      </c>
      <c r="H23" s="178"/>
      <c r="I23" s="191"/>
      <c r="J23" s="178"/>
      <c r="K23" s="178"/>
      <c r="L23" s="178"/>
      <c r="M23" s="178"/>
      <c r="N23" s="160" t="str">
        <f t="shared" si="7"/>
        <v/>
      </c>
      <c r="O23" s="21"/>
      <c r="P23" s="160" t="str">
        <f t="shared" si="2"/>
        <v/>
      </c>
      <c r="Q23" s="160">
        <f t="shared" si="4"/>
        <v>0</v>
      </c>
      <c r="R23" s="160" t="str">
        <f t="shared" si="5"/>
        <v/>
      </c>
      <c r="S23" s="160" t="str">
        <f t="shared" si="6"/>
        <v/>
      </c>
      <c r="T23" s="50" t="str">
        <f>IF($F23="","",IF(ISERROR(VLOOKUP(F23,PROVEEDORES!$D$8:$I$507,5,0)),1,VLOOKUP($F23,PROVEEDORES!$D$8:$I$507,5,0)))</f>
        <v/>
      </c>
    </row>
    <row r="24" spans="1:20" ht="17.45" customHeight="1" x14ac:dyDescent="0.25">
      <c r="A24" s="110"/>
      <c r="C24" s="193"/>
      <c r="D24" s="189"/>
      <c r="E24" s="178"/>
      <c r="F24" s="178"/>
      <c r="G24" s="190">
        <f>DATOS!$E$13</f>
        <v>1</v>
      </c>
      <c r="H24" s="178"/>
      <c r="I24" s="191"/>
      <c r="J24" s="178"/>
      <c r="K24" s="178"/>
      <c r="L24" s="178"/>
      <c r="M24" s="178"/>
      <c r="N24" s="160" t="str">
        <f t="shared" si="7"/>
        <v/>
      </c>
      <c r="O24" s="21"/>
      <c r="P24" s="160" t="str">
        <f t="shared" si="2"/>
        <v/>
      </c>
      <c r="Q24" s="160">
        <f t="shared" si="4"/>
        <v>0</v>
      </c>
      <c r="R24" s="160" t="str">
        <f t="shared" si="5"/>
        <v/>
      </c>
      <c r="S24" s="160" t="str">
        <f t="shared" si="6"/>
        <v/>
      </c>
      <c r="T24" s="50" t="str">
        <f>IF($F24="","",IF(ISERROR(VLOOKUP(F24,PROVEEDORES!$D$8:$I$507,5,0)),1,VLOOKUP($F24,PROVEEDORES!$D$8:$I$507,5,0)))</f>
        <v/>
      </c>
    </row>
    <row r="25" spans="1:20" ht="17.45" customHeight="1" x14ac:dyDescent="0.25">
      <c r="A25" s="110"/>
      <c r="C25" s="193"/>
      <c r="D25" s="189"/>
      <c r="E25" s="178"/>
      <c r="F25" s="178"/>
      <c r="G25" s="190">
        <f>DATOS!$E$13</f>
        <v>1</v>
      </c>
      <c r="H25" s="178"/>
      <c r="I25" s="191"/>
      <c r="J25" s="178"/>
      <c r="K25" s="178"/>
      <c r="L25" s="178"/>
      <c r="M25" s="178"/>
      <c r="N25" s="160" t="str">
        <f t="shared" si="7"/>
        <v/>
      </c>
      <c r="O25" s="21"/>
      <c r="P25" s="160" t="str">
        <f t="shared" si="2"/>
        <v/>
      </c>
      <c r="Q25" s="160">
        <f t="shared" si="4"/>
        <v>0</v>
      </c>
      <c r="R25" s="160" t="str">
        <f t="shared" si="5"/>
        <v/>
      </c>
      <c r="S25" s="160" t="str">
        <f t="shared" si="6"/>
        <v/>
      </c>
      <c r="T25" s="50" t="str">
        <f>IF($F25="","",IF(ISERROR(VLOOKUP(F25,PROVEEDORES!$D$8:$I$507,5,0)),1,VLOOKUP($F25,PROVEEDORES!$D$8:$I$507,5,0)))</f>
        <v/>
      </c>
    </row>
    <row r="26" spans="1:20" ht="17.45" customHeight="1" x14ac:dyDescent="0.25">
      <c r="A26" s="110"/>
      <c r="C26" s="193"/>
      <c r="D26" s="189"/>
      <c r="E26" s="178"/>
      <c r="F26" s="178"/>
      <c r="G26" s="190">
        <f>DATOS!$E$13</f>
        <v>1</v>
      </c>
      <c r="H26" s="178"/>
      <c r="I26" s="191"/>
      <c r="J26" s="178"/>
      <c r="K26" s="178"/>
      <c r="L26" s="178"/>
      <c r="M26" s="178"/>
      <c r="N26" s="160" t="str">
        <f t="shared" si="7"/>
        <v/>
      </c>
      <c r="O26" s="21"/>
      <c r="P26" s="160" t="str">
        <f t="shared" si="2"/>
        <v/>
      </c>
      <c r="Q26" s="160">
        <f t="shared" si="4"/>
        <v>0</v>
      </c>
      <c r="R26" s="160" t="str">
        <f t="shared" si="5"/>
        <v/>
      </c>
      <c r="S26" s="160" t="str">
        <f t="shared" si="6"/>
        <v/>
      </c>
      <c r="T26" s="50" t="str">
        <f>IF($F26="","",IF(ISERROR(VLOOKUP(F26,PROVEEDORES!$D$8:$I$507,5,0)),1,VLOOKUP($F26,PROVEEDORES!$D$8:$I$507,5,0)))</f>
        <v/>
      </c>
    </row>
    <row r="27" spans="1:20" ht="17.45" customHeight="1" x14ac:dyDescent="0.25">
      <c r="A27" s="110"/>
      <c r="C27" s="193"/>
      <c r="D27" s="189"/>
      <c r="E27" s="178"/>
      <c r="F27" s="178"/>
      <c r="G27" s="190">
        <f>DATOS!$E$13</f>
        <v>1</v>
      </c>
      <c r="H27" s="178"/>
      <c r="I27" s="191"/>
      <c r="J27" s="178"/>
      <c r="K27" s="178"/>
      <c r="L27" s="178"/>
      <c r="M27" s="178"/>
      <c r="N27" s="160" t="str">
        <f t="shared" si="7"/>
        <v/>
      </c>
      <c r="O27" s="21"/>
      <c r="P27" s="160" t="str">
        <f t="shared" si="2"/>
        <v/>
      </c>
      <c r="Q27" s="160">
        <f t="shared" si="4"/>
        <v>0</v>
      </c>
      <c r="R27" s="160" t="str">
        <f t="shared" si="5"/>
        <v/>
      </c>
      <c r="S27" s="160" t="str">
        <f t="shared" si="6"/>
        <v/>
      </c>
      <c r="T27" s="50" t="str">
        <f>IF($F27="","",IF(ISERROR(VLOOKUP(F27,PROVEEDORES!$D$8:$I$507,5,0)),1,VLOOKUP($F27,PROVEEDORES!$D$8:$I$507,5,0)))</f>
        <v/>
      </c>
    </row>
    <row r="28" spans="1:20" ht="17.45" customHeight="1" x14ac:dyDescent="0.25">
      <c r="A28" s="111"/>
      <c r="C28" s="193"/>
      <c r="D28" s="189"/>
      <c r="E28" s="178"/>
      <c r="F28" s="178"/>
      <c r="G28" s="190">
        <f>DATOS!$E$13</f>
        <v>1</v>
      </c>
      <c r="H28" s="178"/>
      <c r="I28" s="191"/>
      <c r="J28" s="178"/>
      <c r="K28" s="178"/>
      <c r="L28" s="178"/>
      <c r="M28" s="178"/>
      <c r="N28" s="160" t="str">
        <f t="shared" si="7"/>
        <v/>
      </c>
      <c r="O28" s="21"/>
      <c r="P28" s="160" t="str">
        <f t="shared" si="2"/>
        <v/>
      </c>
      <c r="Q28" s="160">
        <f t="shared" si="4"/>
        <v>0</v>
      </c>
      <c r="R28" s="160" t="str">
        <f t="shared" si="5"/>
        <v/>
      </c>
      <c r="S28" s="160" t="str">
        <f t="shared" si="6"/>
        <v/>
      </c>
      <c r="T28" s="50" t="str">
        <f>IF($F28="","",IF(ISERROR(VLOOKUP(F28,PROVEEDORES!$D$8:$I$507,5,0)),1,VLOOKUP($F28,PROVEEDORES!$D$8:$I$507,5,0)))</f>
        <v/>
      </c>
    </row>
    <row r="29" spans="1:20" ht="17.45" customHeight="1" x14ac:dyDescent="0.25">
      <c r="A29" s="111"/>
      <c r="C29" s="193"/>
      <c r="D29" s="189"/>
      <c r="E29" s="178"/>
      <c r="F29" s="178"/>
      <c r="G29" s="190">
        <f>DATOS!$E$13</f>
        <v>1</v>
      </c>
      <c r="H29" s="178"/>
      <c r="I29" s="191"/>
      <c r="J29" s="178"/>
      <c r="K29" s="178"/>
      <c r="L29" s="178"/>
      <c r="M29" s="178"/>
      <c r="N29" s="160" t="str">
        <f t="shared" si="7"/>
        <v/>
      </c>
      <c r="O29" s="21"/>
      <c r="P29" s="160" t="str">
        <f t="shared" si="2"/>
        <v/>
      </c>
      <c r="Q29" s="160">
        <f t="shared" si="4"/>
        <v>0</v>
      </c>
      <c r="R29" s="160" t="str">
        <f t="shared" si="5"/>
        <v/>
      </c>
      <c r="S29" s="160" t="str">
        <f t="shared" si="6"/>
        <v/>
      </c>
      <c r="T29" s="50" t="str">
        <f>IF($F29="","",IF(ISERROR(VLOOKUP(F29,PROVEEDORES!$D$8:$I$507,5,0)),1,VLOOKUP($F29,PROVEEDORES!$D$8:$I$507,5,0)))</f>
        <v/>
      </c>
    </row>
    <row r="30" spans="1:20" ht="17.45" customHeight="1" x14ac:dyDescent="0.25">
      <c r="A30" s="111"/>
      <c r="C30" s="193"/>
      <c r="D30" s="189"/>
      <c r="E30" s="178"/>
      <c r="F30" s="178"/>
      <c r="G30" s="190">
        <f>DATOS!$E$13</f>
        <v>1</v>
      </c>
      <c r="H30" s="178"/>
      <c r="I30" s="191"/>
      <c r="J30" s="178"/>
      <c r="K30" s="178"/>
      <c r="L30" s="178"/>
      <c r="M30" s="178"/>
      <c r="N30" s="160" t="str">
        <f t="shared" si="7"/>
        <v/>
      </c>
      <c r="O30" s="21"/>
      <c r="P30" s="160" t="str">
        <f t="shared" si="2"/>
        <v/>
      </c>
      <c r="Q30" s="160">
        <f t="shared" si="4"/>
        <v>0</v>
      </c>
      <c r="R30" s="160" t="str">
        <f t="shared" si="5"/>
        <v/>
      </c>
      <c r="S30" s="160" t="str">
        <f t="shared" si="6"/>
        <v/>
      </c>
      <c r="T30" s="50" t="str">
        <f>IF($F30="","",IF(ISERROR(VLOOKUP(F30,PROVEEDORES!$D$8:$I$507,5,0)),1,VLOOKUP($F30,PROVEEDORES!$D$8:$I$507,5,0)))</f>
        <v/>
      </c>
    </row>
    <row r="31" spans="1:20" ht="17.45" customHeight="1" x14ac:dyDescent="0.25">
      <c r="A31" s="111"/>
      <c r="C31" s="193"/>
      <c r="D31" s="189"/>
      <c r="E31" s="178"/>
      <c r="F31" s="178"/>
      <c r="G31" s="190">
        <f>DATOS!$E$13</f>
        <v>1</v>
      </c>
      <c r="H31" s="178"/>
      <c r="I31" s="191"/>
      <c r="J31" s="178"/>
      <c r="K31" s="178"/>
      <c r="L31" s="178"/>
      <c r="M31" s="178"/>
      <c r="N31" s="160" t="str">
        <f t="shared" si="7"/>
        <v/>
      </c>
      <c r="O31" s="21"/>
      <c r="P31" s="160" t="str">
        <f t="shared" si="2"/>
        <v/>
      </c>
      <c r="Q31" s="160">
        <f t="shared" si="4"/>
        <v>0</v>
      </c>
      <c r="R31" s="160" t="str">
        <f t="shared" si="5"/>
        <v/>
      </c>
      <c r="S31" s="160" t="str">
        <f t="shared" si="6"/>
        <v/>
      </c>
      <c r="T31" s="50" t="str">
        <f>IF($F31="","",IF(ISERROR(VLOOKUP(F31,PROVEEDORES!$D$8:$I$507,5,0)),1,VLOOKUP($F31,PROVEEDORES!$D$8:$I$507,5,0)))</f>
        <v/>
      </c>
    </row>
    <row r="32" spans="1:20" ht="17.45" customHeight="1" x14ac:dyDescent="0.25">
      <c r="A32" s="111"/>
      <c r="C32" s="193"/>
      <c r="D32" s="189"/>
      <c r="E32" s="178"/>
      <c r="F32" s="178"/>
      <c r="G32" s="190">
        <f>DATOS!$E$13</f>
        <v>1</v>
      </c>
      <c r="H32" s="178"/>
      <c r="I32" s="191"/>
      <c r="J32" s="178"/>
      <c r="K32" s="178"/>
      <c r="L32" s="178"/>
      <c r="M32" s="178"/>
      <c r="N32" s="160" t="str">
        <f t="shared" si="7"/>
        <v/>
      </c>
      <c r="O32" s="21"/>
      <c r="P32" s="160" t="str">
        <f t="shared" si="2"/>
        <v/>
      </c>
      <c r="Q32" s="160">
        <f t="shared" si="4"/>
        <v>0</v>
      </c>
      <c r="R32" s="160" t="str">
        <f t="shared" si="5"/>
        <v/>
      </c>
      <c r="S32" s="160" t="str">
        <f t="shared" si="6"/>
        <v/>
      </c>
      <c r="T32" s="50" t="str">
        <f>IF($F32="","",IF(ISERROR(VLOOKUP(F32,PROVEEDORES!$D$8:$I$507,5,0)),1,VLOOKUP($F32,PROVEEDORES!$D$8:$I$507,5,0)))</f>
        <v/>
      </c>
    </row>
    <row r="33" spans="1:20" ht="17.45" customHeight="1" x14ac:dyDescent="0.25">
      <c r="A33" s="111"/>
      <c r="C33" s="193"/>
      <c r="D33" s="189"/>
      <c r="E33" s="178"/>
      <c r="F33" s="178"/>
      <c r="G33" s="190">
        <f>DATOS!$E$13</f>
        <v>1</v>
      </c>
      <c r="H33" s="178"/>
      <c r="I33" s="191"/>
      <c r="J33" s="178"/>
      <c r="K33" s="178"/>
      <c r="L33" s="178"/>
      <c r="M33" s="178"/>
      <c r="N33" s="160" t="str">
        <f t="shared" si="7"/>
        <v/>
      </c>
      <c r="O33" s="21"/>
      <c r="P33" s="160" t="str">
        <f t="shared" si="2"/>
        <v/>
      </c>
      <c r="Q33" s="160">
        <f t="shared" si="4"/>
        <v>0</v>
      </c>
      <c r="R33" s="160" t="str">
        <f t="shared" si="5"/>
        <v/>
      </c>
      <c r="S33" s="160" t="str">
        <f t="shared" si="6"/>
        <v/>
      </c>
      <c r="T33" s="50" t="str">
        <f>IF($F33="","",IF(ISERROR(VLOOKUP(F33,PROVEEDORES!$D$8:$I$507,5,0)),1,VLOOKUP($F33,PROVEEDORES!$D$8:$I$507,5,0)))</f>
        <v/>
      </c>
    </row>
    <row r="34" spans="1:20" ht="17.45" customHeight="1" x14ac:dyDescent="0.25">
      <c r="A34" s="111"/>
      <c r="C34" s="193"/>
      <c r="D34" s="189"/>
      <c r="E34" s="178"/>
      <c r="F34" s="178"/>
      <c r="G34" s="190">
        <f>DATOS!$E$13</f>
        <v>1</v>
      </c>
      <c r="H34" s="178"/>
      <c r="I34" s="191"/>
      <c r="J34" s="178"/>
      <c r="K34" s="178"/>
      <c r="L34" s="178"/>
      <c r="M34" s="178"/>
      <c r="N34" s="160" t="str">
        <f t="shared" si="7"/>
        <v/>
      </c>
      <c r="O34" s="21"/>
      <c r="P34" s="160" t="str">
        <f t="shared" si="2"/>
        <v/>
      </c>
      <c r="Q34" s="160">
        <f t="shared" si="4"/>
        <v>0</v>
      </c>
      <c r="R34" s="160" t="str">
        <f t="shared" si="5"/>
        <v/>
      </c>
      <c r="S34" s="160" t="str">
        <f t="shared" si="6"/>
        <v/>
      </c>
      <c r="T34" s="50" t="str">
        <f>IF($F34="","",IF(ISERROR(VLOOKUP(F34,PROVEEDORES!$D$8:$I$507,5,0)),1,VLOOKUP($F34,PROVEEDORES!$D$8:$I$507,5,0)))</f>
        <v/>
      </c>
    </row>
    <row r="35" spans="1:20" ht="17.45" customHeight="1" x14ac:dyDescent="0.25">
      <c r="A35" s="111"/>
      <c r="C35" s="193"/>
      <c r="D35" s="189"/>
      <c r="E35" s="178"/>
      <c r="F35" s="178"/>
      <c r="G35" s="190">
        <f>DATOS!$E$13</f>
        <v>1</v>
      </c>
      <c r="H35" s="178"/>
      <c r="I35" s="191"/>
      <c r="J35" s="178"/>
      <c r="K35" s="178"/>
      <c r="L35" s="178"/>
      <c r="M35" s="178"/>
      <c r="N35" s="160" t="str">
        <f t="shared" si="7"/>
        <v/>
      </c>
      <c r="O35" s="21"/>
      <c r="P35" s="160" t="str">
        <f t="shared" si="2"/>
        <v/>
      </c>
      <c r="Q35" s="160">
        <f t="shared" si="4"/>
        <v>0</v>
      </c>
      <c r="R35" s="160" t="str">
        <f t="shared" si="5"/>
        <v/>
      </c>
      <c r="S35" s="160" t="str">
        <f t="shared" si="6"/>
        <v/>
      </c>
      <c r="T35" s="50" t="str">
        <f>IF($F35="","",IF(ISERROR(VLOOKUP(F35,PROVEEDORES!$D$8:$I$507,5,0)),1,VLOOKUP($F35,PROVEEDORES!$D$8:$I$507,5,0)))</f>
        <v/>
      </c>
    </row>
    <row r="36" spans="1:20" ht="17.45" customHeight="1" x14ac:dyDescent="0.25">
      <c r="A36" s="111"/>
      <c r="C36" s="193"/>
      <c r="D36" s="189"/>
      <c r="E36" s="178"/>
      <c r="F36" s="178"/>
      <c r="G36" s="190">
        <f>DATOS!$E$13</f>
        <v>1</v>
      </c>
      <c r="H36" s="178"/>
      <c r="I36" s="191"/>
      <c r="J36" s="178"/>
      <c r="K36" s="178"/>
      <c r="L36" s="178"/>
      <c r="M36" s="178"/>
      <c r="N36" s="160" t="str">
        <f t="shared" si="7"/>
        <v/>
      </c>
      <c r="O36" s="21"/>
      <c r="P36" s="160" t="str">
        <f t="shared" si="2"/>
        <v/>
      </c>
      <c r="Q36" s="160">
        <f t="shared" si="4"/>
        <v>0</v>
      </c>
      <c r="R36" s="160" t="str">
        <f t="shared" si="5"/>
        <v/>
      </c>
      <c r="S36" s="160" t="str">
        <f t="shared" si="6"/>
        <v/>
      </c>
      <c r="T36" s="50" t="str">
        <f>IF($F36="","",IF(ISERROR(VLOOKUP(F36,PROVEEDORES!$D$8:$I$507,5,0)),1,VLOOKUP($F36,PROVEEDORES!$D$8:$I$507,5,0)))</f>
        <v/>
      </c>
    </row>
    <row r="37" spans="1:20" ht="17.45" customHeight="1" x14ac:dyDescent="0.25">
      <c r="A37" s="111"/>
      <c r="C37" s="193"/>
      <c r="D37" s="189"/>
      <c r="E37" s="178"/>
      <c r="F37" s="178"/>
      <c r="G37" s="190">
        <f>DATOS!$E$13</f>
        <v>1</v>
      </c>
      <c r="H37" s="178"/>
      <c r="I37" s="191"/>
      <c r="J37" s="178"/>
      <c r="K37" s="178"/>
      <c r="L37" s="178"/>
      <c r="M37" s="178"/>
      <c r="N37" s="160" t="str">
        <f t="shared" si="7"/>
        <v/>
      </c>
      <c r="O37" s="21"/>
      <c r="P37" s="160" t="str">
        <f t="shared" si="2"/>
        <v/>
      </c>
      <c r="Q37" s="160">
        <f t="shared" si="4"/>
        <v>0</v>
      </c>
      <c r="R37" s="160" t="str">
        <f t="shared" si="5"/>
        <v/>
      </c>
      <c r="S37" s="160" t="str">
        <f t="shared" si="6"/>
        <v/>
      </c>
      <c r="T37" s="50" t="str">
        <f>IF($F37="","",IF(ISERROR(VLOOKUP(F37,PROVEEDORES!$D$8:$I$507,5,0)),1,VLOOKUP($F37,PROVEEDORES!$D$8:$I$507,5,0)))</f>
        <v/>
      </c>
    </row>
    <row r="38" spans="1:20" ht="17.45" customHeight="1" x14ac:dyDescent="0.25">
      <c r="A38" s="111"/>
      <c r="C38" s="193"/>
      <c r="D38" s="189"/>
      <c r="E38" s="178"/>
      <c r="F38" s="178"/>
      <c r="G38" s="190">
        <f>DATOS!$E$13</f>
        <v>1</v>
      </c>
      <c r="H38" s="178"/>
      <c r="I38" s="191"/>
      <c r="J38" s="178"/>
      <c r="K38" s="178"/>
      <c r="L38" s="178"/>
      <c r="M38" s="178"/>
      <c r="N38" s="160" t="str">
        <f t="shared" si="7"/>
        <v/>
      </c>
      <c r="O38" s="21"/>
      <c r="P38" s="160" t="str">
        <f t="shared" si="2"/>
        <v/>
      </c>
      <c r="Q38" s="160">
        <f t="shared" si="4"/>
        <v>0</v>
      </c>
      <c r="R38" s="160" t="str">
        <f t="shared" si="5"/>
        <v/>
      </c>
      <c r="S38" s="160" t="str">
        <f t="shared" si="6"/>
        <v/>
      </c>
      <c r="T38" s="50" t="str">
        <f>IF($F38="","",IF(ISERROR(VLOOKUP(F38,PROVEEDORES!$D$8:$I$507,5,0)),1,VLOOKUP($F38,PROVEEDORES!$D$8:$I$507,5,0)))</f>
        <v/>
      </c>
    </row>
    <row r="39" spans="1:20" ht="17.45" customHeight="1" x14ac:dyDescent="0.25">
      <c r="A39" s="111"/>
      <c r="C39" s="193"/>
      <c r="D39" s="189"/>
      <c r="E39" s="178"/>
      <c r="F39" s="178"/>
      <c r="G39" s="190">
        <f>DATOS!$E$13</f>
        <v>1</v>
      </c>
      <c r="H39" s="178"/>
      <c r="I39" s="191"/>
      <c r="J39" s="178"/>
      <c r="K39" s="178"/>
      <c r="L39" s="178"/>
      <c r="M39" s="178"/>
      <c r="N39" s="160" t="str">
        <f t="shared" si="7"/>
        <v/>
      </c>
      <c r="O39" s="21"/>
      <c r="P39" s="160" t="str">
        <f t="shared" si="2"/>
        <v/>
      </c>
      <c r="Q39" s="160">
        <f t="shared" si="4"/>
        <v>0</v>
      </c>
      <c r="R39" s="160" t="str">
        <f t="shared" si="5"/>
        <v/>
      </c>
      <c r="S39" s="160" t="str">
        <f t="shared" si="6"/>
        <v/>
      </c>
      <c r="T39" s="50" t="str">
        <f>IF($F39="","",IF(ISERROR(VLOOKUP(F39,PROVEEDORES!$D$8:$I$507,5,0)),1,VLOOKUP($F39,PROVEEDORES!$D$8:$I$507,5,0)))</f>
        <v/>
      </c>
    </row>
    <row r="40" spans="1:20" ht="17.45" customHeight="1" x14ac:dyDescent="0.25">
      <c r="A40" s="111"/>
      <c r="C40" s="193"/>
      <c r="D40" s="189"/>
      <c r="E40" s="178"/>
      <c r="F40" s="178"/>
      <c r="G40" s="190">
        <f>DATOS!$E$13</f>
        <v>1</v>
      </c>
      <c r="H40" s="178"/>
      <c r="I40" s="191"/>
      <c r="J40" s="178"/>
      <c r="K40" s="178"/>
      <c r="L40" s="178"/>
      <c r="M40" s="178"/>
      <c r="N40" s="160" t="str">
        <f t="shared" si="7"/>
        <v/>
      </c>
      <c r="O40" s="21"/>
      <c r="P40" s="160" t="str">
        <f t="shared" si="2"/>
        <v/>
      </c>
      <c r="Q40" s="160">
        <f t="shared" si="4"/>
        <v>0</v>
      </c>
      <c r="R40" s="160" t="str">
        <f t="shared" si="5"/>
        <v/>
      </c>
      <c r="S40" s="160" t="str">
        <f t="shared" si="6"/>
        <v/>
      </c>
      <c r="T40" s="50" t="str">
        <f>IF($F40="","",IF(ISERROR(VLOOKUP(F40,PROVEEDORES!$D$8:$I$507,5,0)),1,VLOOKUP($F40,PROVEEDORES!$D$8:$I$507,5,0)))</f>
        <v/>
      </c>
    </row>
    <row r="41" spans="1:20" ht="17.45" customHeight="1" x14ac:dyDescent="0.25">
      <c r="A41" s="111"/>
      <c r="C41" s="193"/>
      <c r="D41" s="189"/>
      <c r="E41" s="178"/>
      <c r="F41" s="178"/>
      <c r="G41" s="190">
        <f>DATOS!$E$13</f>
        <v>1</v>
      </c>
      <c r="H41" s="178"/>
      <c r="I41" s="191"/>
      <c r="J41" s="178"/>
      <c r="K41" s="178"/>
      <c r="L41" s="178"/>
      <c r="M41" s="178"/>
      <c r="N41" s="160" t="str">
        <f t="shared" si="7"/>
        <v/>
      </c>
      <c r="O41" s="21"/>
      <c r="P41" s="160" t="str">
        <f t="shared" si="2"/>
        <v/>
      </c>
      <c r="Q41" s="160">
        <f t="shared" si="4"/>
        <v>0</v>
      </c>
      <c r="R41" s="160" t="str">
        <f t="shared" si="5"/>
        <v/>
      </c>
      <c r="S41" s="160" t="str">
        <f t="shared" si="6"/>
        <v/>
      </c>
      <c r="T41" s="50" t="str">
        <f>IF($F41="","",IF(ISERROR(VLOOKUP(F41,PROVEEDORES!$D$8:$I$507,5,0)),1,VLOOKUP($F41,PROVEEDORES!$D$8:$I$507,5,0)))</f>
        <v/>
      </c>
    </row>
    <row r="42" spans="1:20" ht="17.45" customHeight="1" x14ac:dyDescent="0.25">
      <c r="A42" s="111"/>
      <c r="C42" s="193"/>
      <c r="D42" s="189"/>
      <c r="E42" s="178"/>
      <c r="F42" s="178"/>
      <c r="G42" s="190">
        <f>DATOS!$E$13</f>
        <v>1</v>
      </c>
      <c r="H42" s="178"/>
      <c r="I42" s="191"/>
      <c r="J42" s="178"/>
      <c r="K42" s="178"/>
      <c r="L42" s="178"/>
      <c r="M42" s="178"/>
      <c r="N42" s="160" t="str">
        <f t="shared" si="7"/>
        <v/>
      </c>
      <c r="O42" s="21"/>
      <c r="P42" s="160" t="str">
        <f t="shared" si="2"/>
        <v/>
      </c>
      <c r="Q42" s="160">
        <f t="shared" si="4"/>
        <v>0</v>
      </c>
      <c r="R42" s="160" t="str">
        <f t="shared" si="5"/>
        <v/>
      </c>
      <c r="S42" s="160" t="str">
        <f t="shared" si="6"/>
        <v/>
      </c>
      <c r="T42" s="50" t="str">
        <f>IF($F42="","",IF(ISERROR(VLOOKUP(F42,PROVEEDORES!$D$8:$I$507,5,0)),1,VLOOKUP($F42,PROVEEDORES!$D$8:$I$507,5,0)))</f>
        <v/>
      </c>
    </row>
    <row r="43" spans="1:20" ht="17.45" customHeight="1" x14ac:dyDescent="0.25">
      <c r="A43" s="111"/>
      <c r="C43" s="193"/>
      <c r="D43" s="189"/>
      <c r="E43" s="178"/>
      <c r="F43" s="178"/>
      <c r="G43" s="190">
        <f>DATOS!$E$13</f>
        <v>1</v>
      </c>
      <c r="H43" s="178"/>
      <c r="I43" s="191"/>
      <c r="J43" s="178"/>
      <c r="K43" s="178"/>
      <c r="L43" s="178"/>
      <c r="M43" s="178"/>
      <c r="N43" s="160" t="str">
        <f t="shared" si="7"/>
        <v/>
      </c>
      <c r="O43" s="21"/>
      <c r="P43" s="160" t="str">
        <f t="shared" si="2"/>
        <v/>
      </c>
      <c r="Q43" s="160">
        <f t="shared" si="4"/>
        <v>0</v>
      </c>
      <c r="R43" s="160" t="str">
        <f t="shared" si="5"/>
        <v/>
      </c>
      <c r="S43" s="160" t="str">
        <f t="shared" si="6"/>
        <v/>
      </c>
      <c r="T43" s="50" t="str">
        <f>IF($F43="","",IF(ISERROR(VLOOKUP(F43,PROVEEDORES!$D$8:$I$507,5,0)),1,VLOOKUP($F43,PROVEEDORES!$D$8:$I$507,5,0)))</f>
        <v/>
      </c>
    </row>
    <row r="44" spans="1:20" ht="17.45" customHeight="1" x14ac:dyDescent="0.25">
      <c r="A44" s="111"/>
      <c r="C44" s="193"/>
      <c r="D44" s="189"/>
      <c r="E44" s="178"/>
      <c r="F44" s="178"/>
      <c r="G44" s="190">
        <f>DATOS!$E$13</f>
        <v>1</v>
      </c>
      <c r="H44" s="178"/>
      <c r="I44" s="191"/>
      <c r="J44" s="178"/>
      <c r="K44" s="178"/>
      <c r="L44" s="178"/>
      <c r="M44" s="178"/>
      <c r="N44" s="160" t="str">
        <f t="shared" si="7"/>
        <v/>
      </c>
      <c r="O44" s="21"/>
      <c r="P44" s="160" t="str">
        <f t="shared" si="2"/>
        <v/>
      </c>
      <c r="Q44" s="160">
        <f t="shared" si="4"/>
        <v>0</v>
      </c>
      <c r="R44" s="160" t="str">
        <f t="shared" si="5"/>
        <v/>
      </c>
      <c r="S44" s="160" t="str">
        <f t="shared" si="6"/>
        <v/>
      </c>
      <c r="T44" s="50" t="str">
        <f>IF($F44="","",IF(ISERROR(VLOOKUP(F44,PROVEEDORES!$D$8:$I$507,5,0)),1,VLOOKUP($F44,PROVEEDORES!$D$8:$I$507,5,0)))</f>
        <v/>
      </c>
    </row>
    <row r="45" spans="1:20" ht="17.45" customHeight="1" x14ac:dyDescent="0.25">
      <c r="A45" s="111"/>
      <c r="C45" s="193"/>
      <c r="D45" s="189"/>
      <c r="E45" s="178"/>
      <c r="F45" s="178"/>
      <c r="G45" s="190">
        <f>DATOS!$E$13</f>
        <v>1</v>
      </c>
      <c r="H45" s="178"/>
      <c r="I45" s="191"/>
      <c r="J45" s="178"/>
      <c r="K45" s="178"/>
      <c r="L45" s="178"/>
      <c r="M45" s="178"/>
      <c r="N45" s="160" t="str">
        <f t="shared" si="7"/>
        <v/>
      </c>
      <c r="O45" s="21"/>
      <c r="P45" s="160" t="str">
        <f t="shared" si="2"/>
        <v/>
      </c>
      <c r="Q45" s="160">
        <f t="shared" si="4"/>
        <v>0</v>
      </c>
      <c r="R45" s="160" t="str">
        <f t="shared" si="5"/>
        <v/>
      </c>
      <c r="S45" s="160" t="str">
        <f t="shared" si="6"/>
        <v/>
      </c>
      <c r="T45" s="50" t="str">
        <f>IF($F45="","",IF(ISERROR(VLOOKUP(F45,PROVEEDORES!$D$8:$I$507,5,0)),1,VLOOKUP($F45,PROVEEDORES!$D$8:$I$507,5,0)))</f>
        <v/>
      </c>
    </row>
    <row r="46" spans="1:20" ht="17.45" customHeight="1" x14ac:dyDescent="0.25">
      <c r="C46" s="193"/>
      <c r="D46" s="189"/>
      <c r="E46" s="178"/>
      <c r="F46" s="178"/>
      <c r="G46" s="190">
        <f>DATOS!$E$13</f>
        <v>1</v>
      </c>
      <c r="H46" s="178"/>
      <c r="I46" s="191"/>
      <c r="J46" s="178"/>
      <c r="K46" s="178"/>
      <c r="L46" s="178"/>
      <c r="M46" s="178"/>
      <c r="N46" s="160" t="str">
        <f t="shared" si="7"/>
        <v/>
      </c>
      <c r="O46" s="21"/>
      <c r="P46" s="160" t="str">
        <f t="shared" si="2"/>
        <v/>
      </c>
      <c r="Q46" s="160">
        <f t="shared" si="4"/>
        <v>0</v>
      </c>
      <c r="R46" s="160" t="str">
        <f t="shared" si="5"/>
        <v/>
      </c>
      <c r="S46" s="160" t="str">
        <f t="shared" si="6"/>
        <v/>
      </c>
      <c r="T46" s="50" t="str">
        <f>IF($F46="","",IF(ISERROR(VLOOKUP(F46,PROVEEDORES!$D$8:$I$507,5,0)),1,VLOOKUP($F46,PROVEEDORES!$D$8:$I$507,5,0)))</f>
        <v/>
      </c>
    </row>
    <row r="47" spans="1:20" ht="17.45" customHeight="1" x14ac:dyDescent="0.25">
      <c r="C47" s="193"/>
      <c r="D47" s="189"/>
      <c r="E47" s="178"/>
      <c r="F47" s="178"/>
      <c r="G47" s="190">
        <f>DATOS!$E$13</f>
        <v>1</v>
      </c>
      <c r="H47" s="178"/>
      <c r="I47" s="191"/>
      <c r="J47" s="178"/>
      <c r="K47" s="178"/>
      <c r="L47" s="178"/>
      <c r="M47" s="178"/>
      <c r="N47" s="160" t="str">
        <f t="shared" si="7"/>
        <v/>
      </c>
      <c r="O47" s="21"/>
      <c r="P47" s="160" t="str">
        <f t="shared" si="2"/>
        <v/>
      </c>
      <c r="Q47" s="160">
        <f t="shared" si="4"/>
        <v>0</v>
      </c>
      <c r="R47" s="160" t="str">
        <f t="shared" si="5"/>
        <v/>
      </c>
      <c r="S47" s="160" t="str">
        <f t="shared" si="6"/>
        <v/>
      </c>
      <c r="T47" s="50" t="str">
        <f>IF($F47="","",IF(ISERROR(VLOOKUP(F47,PROVEEDORES!$D$8:$I$507,5,0)),1,VLOOKUP($F47,PROVEEDORES!$D$8:$I$507,5,0)))</f>
        <v/>
      </c>
    </row>
    <row r="48" spans="1:20" ht="17.45" customHeight="1" x14ac:dyDescent="0.25">
      <c r="C48" s="193"/>
      <c r="D48" s="189"/>
      <c r="E48" s="178"/>
      <c r="F48" s="178"/>
      <c r="G48" s="190">
        <f>DATOS!$E$13</f>
        <v>1</v>
      </c>
      <c r="H48" s="178"/>
      <c r="I48" s="191"/>
      <c r="J48" s="178"/>
      <c r="K48" s="178"/>
      <c r="L48" s="178"/>
      <c r="M48" s="178"/>
      <c r="N48" s="160" t="str">
        <f t="shared" si="7"/>
        <v/>
      </c>
      <c r="O48" s="21"/>
      <c r="P48" s="160" t="str">
        <f t="shared" si="2"/>
        <v/>
      </c>
      <c r="Q48" s="160">
        <f t="shared" si="4"/>
        <v>0</v>
      </c>
      <c r="R48" s="160" t="str">
        <f t="shared" si="5"/>
        <v/>
      </c>
      <c r="S48" s="160" t="str">
        <f t="shared" si="6"/>
        <v/>
      </c>
      <c r="T48" s="50" t="str">
        <f>IF($F48="","",IF(ISERROR(VLOOKUP(F48,PROVEEDORES!$D$8:$I$507,5,0)),1,VLOOKUP($F48,PROVEEDORES!$D$8:$I$507,5,0)))</f>
        <v/>
      </c>
    </row>
    <row r="49" spans="3:20" ht="17.45" customHeight="1" x14ac:dyDescent="0.25">
      <c r="C49" s="193"/>
      <c r="D49" s="189"/>
      <c r="E49" s="178"/>
      <c r="F49" s="178"/>
      <c r="G49" s="190">
        <f>DATOS!$E$13</f>
        <v>1</v>
      </c>
      <c r="H49" s="178"/>
      <c r="I49" s="191"/>
      <c r="J49" s="178"/>
      <c r="K49" s="178"/>
      <c r="L49" s="178"/>
      <c r="M49" s="178"/>
      <c r="N49" s="160" t="str">
        <f t="shared" si="7"/>
        <v/>
      </c>
      <c r="O49" s="21"/>
      <c r="P49" s="160" t="str">
        <f t="shared" si="2"/>
        <v/>
      </c>
      <c r="Q49" s="160">
        <f t="shared" si="4"/>
        <v>0</v>
      </c>
      <c r="R49" s="160" t="str">
        <f t="shared" si="5"/>
        <v/>
      </c>
      <c r="S49" s="160" t="str">
        <f t="shared" si="6"/>
        <v/>
      </c>
      <c r="T49" s="50" t="str">
        <f>IF($F49="","",IF(ISERROR(VLOOKUP(F49,PROVEEDORES!$D$8:$I$507,5,0)),1,VLOOKUP($F49,PROVEEDORES!$D$8:$I$507,5,0)))</f>
        <v/>
      </c>
    </row>
    <row r="50" spans="3:20" ht="17.45" customHeight="1" x14ac:dyDescent="0.25">
      <c r="C50" s="193"/>
      <c r="D50" s="189"/>
      <c r="E50" s="178"/>
      <c r="F50" s="178"/>
      <c r="G50" s="190">
        <f>DATOS!$E$13</f>
        <v>1</v>
      </c>
      <c r="H50" s="178"/>
      <c r="I50" s="191"/>
      <c r="J50" s="178"/>
      <c r="K50" s="178"/>
      <c r="L50" s="178"/>
      <c r="M50" s="178"/>
      <c r="N50" s="160" t="str">
        <f t="shared" si="7"/>
        <v/>
      </c>
      <c r="O50" s="21"/>
      <c r="P50" s="160" t="str">
        <f t="shared" si="2"/>
        <v/>
      </c>
      <c r="Q50" s="160">
        <f t="shared" si="4"/>
        <v>0</v>
      </c>
      <c r="R50" s="160" t="str">
        <f t="shared" si="5"/>
        <v/>
      </c>
      <c r="S50" s="160" t="str">
        <f t="shared" si="6"/>
        <v/>
      </c>
      <c r="T50" s="50" t="str">
        <f>IF($F50="","",IF(ISERROR(VLOOKUP(F50,PROVEEDORES!$D$8:$I$507,5,0)),1,VLOOKUP($F50,PROVEEDORES!$D$8:$I$507,5,0)))</f>
        <v/>
      </c>
    </row>
    <row r="51" spans="3:20" ht="17.45" customHeight="1" x14ac:dyDescent="0.25">
      <c r="C51" s="188"/>
      <c r="D51" s="189"/>
      <c r="E51" s="178"/>
      <c r="F51" s="178"/>
      <c r="G51" s="190">
        <f>DATOS!$E$13</f>
        <v>1</v>
      </c>
      <c r="H51" s="178"/>
      <c r="I51" s="191"/>
      <c r="J51" s="178"/>
      <c r="K51" s="178"/>
      <c r="L51" s="178"/>
      <c r="M51" s="178"/>
      <c r="N51" s="160" t="str">
        <f t="shared" si="7"/>
        <v/>
      </c>
      <c r="O51" s="21"/>
      <c r="P51" s="160" t="str">
        <f t="shared" si="2"/>
        <v/>
      </c>
      <c r="Q51" s="160">
        <f t="shared" si="4"/>
        <v>0</v>
      </c>
      <c r="R51" s="160" t="str">
        <f t="shared" si="5"/>
        <v/>
      </c>
      <c r="S51" s="160" t="str">
        <f t="shared" si="6"/>
        <v/>
      </c>
      <c r="T51" s="50" t="str">
        <f>IF($F51="","",IF(ISERROR(VLOOKUP(F51,PROVEEDORES!$D$8:$I$507,5,0)),1,VLOOKUP($F51,PROVEEDORES!$D$8:$I$507,5,0)))</f>
        <v/>
      </c>
    </row>
    <row r="52" spans="3:20" ht="17.45" customHeight="1" x14ac:dyDescent="0.25">
      <c r="C52" s="188"/>
      <c r="D52" s="189"/>
      <c r="E52" s="178"/>
      <c r="F52" s="178"/>
      <c r="G52" s="190">
        <f>DATOS!$E$13</f>
        <v>1</v>
      </c>
      <c r="H52" s="178"/>
      <c r="I52" s="191"/>
      <c r="J52" s="178"/>
      <c r="K52" s="178"/>
      <c r="L52" s="178"/>
      <c r="M52" s="178"/>
      <c r="N52" s="160" t="str">
        <f t="shared" si="7"/>
        <v/>
      </c>
      <c r="O52" s="21"/>
      <c r="P52" s="160" t="str">
        <f t="shared" si="2"/>
        <v/>
      </c>
      <c r="Q52" s="160">
        <f t="shared" si="4"/>
        <v>0</v>
      </c>
      <c r="R52" s="160" t="str">
        <f t="shared" si="5"/>
        <v/>
      </c>
      <c r="S52" s="160" t="str">
        <f t="shared" si="6"/>
        <v/>
      </c>
      <c r="T52" s="50" t="str">
        <f>IF($F52="","",IF(ISERROR(VLOOKUP(F52,PROVEEDORES!$D$8:$I$507,5,0)),1,VLOOKUP($F52,PROVEEDORES!$D$8:$I$507,5,0)))</f>
        <v/>
      </c>
    </row>
    <row r="53" spans="3:20" ht="17.45" customHeight="1" x14ac:dyDescent="0.25">
      <c r="C53" s="188"/>
      <c r="D53" s="189"/>
      <c r="E53" s="178"/>
      <c r="F53" s="178"/>
      <c r="G53" s="190">
        <f>DATOS!$E$13</f>
        <v>1</v>
      </c>
      <c r="H53" s="178"/>
      <c r="I53" s="191"/>
      <c r="J53" s="178"/>
      <c r="K53" s="178"/>
      <c r="L53" s="178"/>
      <c r="M53" s="178"/>
      <c r="N53" s="160" t="str">
        <f t="shared" si="7"/>
        <v/>
      </c>
      <c r="O53" s="21"/>
      <c r="P53" s="160" t="str">
        <f t="shared" si="2"/>
        <v/>
      </c>
      <c r="Q53" s="160">
        <f t="shared" si="4"/>
        <v>0</v>
      </c>
      <c r="R53" s="160" t="str">
        <f t="shared" si="5"/>
        <v/>
      </c>
      <c r="S53" s="160" t="str">
        <f t="shared" si="6"/>
        <v/>
      </c>
      <c r="T53" s="50" t="str">
        <f>IF($F53="","",IF(ISERROR(VLOOKUP(F53,PROVEEDORES!$D$8:$I$507,5,0)),1,VLOOKUP($F53,PROVEEDORES!$D$8:$I$507,5,0)))</f>
        <v/>
      </c>
    </row>
    <row r="54" spans="3:20" ht="17.45" customHeight="1" x14ac:dyDescent="0.25">
      <c r="C54" s="188"/>
      <c r="D54" s="189"/>
      <c r="E54" s="178"/>
      <c r="F54" s="178"/>
      <c r="G54" s="190">
        <f>DATOS!$E$13</f>
        <v>1</v>
      </c>
      <c r="H54" s="178"/>
      <c r="I54" s="191"/>
      <c r="J54" s="178"/>
      <c r="K54" s="178"/>
      <c r="L54" s="178"/>
      <c r="M54" s="178"/>
      <c r="N54" s="160" t="str">
        <f t="shared" si="7"/>
        <v/>
      </c>
      <c r="O54" s="21"/>
      <c r="P54" s="160" t="str">
        <f t="shared" si="2"/>
        <v/>
      </c>
      <c r="Q54" s="160">
        <f t="shared" si="4"/>
        <v>0</v>
      </c>
      <c r="R54" s="160" t="str">
        <f t="shared" si="5"/>
        <v/>
      </c>
      <c r="S54" s="160" t="str">
        <f t="shared" si="6"/>
        <v/>
      </c>
      <c r="T54" s="50" t="str">
        <f>IF($F54="","",IF(ISERROR(VLOOKUP(F54,PROVEEDORES!$D$8:$I$507,5,0)),1,VLOOKUP($F54,PROVEEDORES!$D$8:$I$507,5,0)))</f>
        <v/>
      </c>
    </row>
    <row r="55" spans="3:20" ht="17.45" customHeight="1" x14ac:dyDescent="0.25">
      <c r="C55" s="188"/>
      <c r="D55" s="189"/>
      <c r="E55" s="178"/>
      <c r="F55" s="178"/>
      <c r="G55" s="190">
        <f>DATOS!$E$13</f>
        <v>1</v>
      </c>
      <c r="H55" s="178"/>
      <c r="I55" s="191"/>
      <c r="J55" s="178"/>
      <c r="K55" s="178"/>
      <c r="L55" s="178"/>
      <c r="M55" s="178"/>
      <c r="N55" s="160" t="str">
        <f t="shared" si="7"/>
        <v/>
      </c>
      <c r="O55" s="21"/>
      <c r="P55" s="160" t="str">
        <f t="shared" si="2"/>
        <v/>
      </c>
      <c r="Q55" s="160">
        <f t="shared" si="4"/>
        <v>0</v>
      </c>
      <c r="R55" s="160" t="str">
        <f t="shared" si="5"/>
        <v/>
      </c>
      <c r="S55" s="160" t="str">
        <f t="shared" si="6"/>
        <v/>
      </c>
      <c r="T55" s="50" t="str">
        <f>IF($F55="","",IF(ISERROR(VLOOKUP(F55,PROVEEDORES!$D$8:$I$507,5,0)),1,VLOOKUP($F55,PROVEEDORES!$D$8:$I$507,5,0)))</f>
        <v/>
      </c>
    </row>
    <row r="56" spans="3:20" ht="17.45" customHeight="1" x14ac:dyDescent="0.25">
      <c r="C56" s="188"/>
      <c r="D56" s="189"/>
      <c r="E56" s="178"/>
      <c r="F56" s="178"/>
      <c r="G56" s="190">
        <f>DATOS!$E$13</f>
        <v>1</v>
      </c>
      <c r="H56" s="178"/>
      <c r="I56" s="191"/>
      <c r="J56" s="178"/>
      <c r="K56" s="178"/>
      <c r="L56" s="178"/>
      <c r="M56" s="178"/>
      <c r="N56" s="160" t="str">
        <f t="shared" si="7"/>
        <v/>
      </c>
      <c r="O56" s="21"/>
      <c r="P56" s="160" t="str">
        <f t="shared" si="2"/>
        <v/>
      </c>
      <c r="Q56" s="160">
        <f t="shared" si="4"/>
        <v>0</v>
      </c>
      <c r="R56" s="160" t="str">
        <f t="shared" si="5"/>
        <v/>
      </c>
      <c r="S56" s="160" t="str">
        <f t="shared" si="6"/>
        <v/>
      </c>
      <c r="T56" s="50" t="str">
        <f>IF($F56="","",IF(ISERROR(VLOOKUP(F56,PROVEEDORES!$D$8:$I$507,5,0)),1,VLOOKUP($F56,PROVEEDORES!$D$8:$I$507,5,0)))</f>
        <v/>
      </c>
    </row>
    <row r="57" spans="3:20" ht="17.45" customHeight="1" x14ac:dyDescent="0.25">
      <c r="C57" s="188"/>
      <c r="D57" s="189"/>
      <c r="E57" s="178"/>
      <c r="F57" s="178"/>
      <c r="G57" s="190">
        <f>DATOS!$E$13</f>
        <v>1</v>
      </c>
      <c r="H57" s="178"/>
      <c r="I57" s="191"/>
      <c r="J57" s="178"/>
      <c r="K57" s="178"/>
      <c r="L57" s="178"/>
      <c r="M57" s="178"/>
      <c r="N57" s="160" t="str">
        <f t="shared" si="7"/>
        <v/>
      </c>
      <c r="O57" s="21"/>
      <c r="P57" s="160" t="str">
        <f t="shared" si="2"/>
        <v/>
      </c>
      <c r="Q57" s="160">
        <f t="shared" si="4"/>
        <v>0</v>
      </c>
      <c r="R57" s="160" t="str">
        <f t="shared" si="5"/>
        <v/>
      </c>
      <c r="S57" s="160" t="str">
        <f t="shared" si="6"/>
        <v/>
      </c>
      <c r="T57" s="50" t="str">
        <f>IF($F57="","",IF(ISERROR(VLOOKUP(F57,PROVEEDORES!$D$8:$I$507,5,0)),1,VLOOKUP($F57,PROVEEDORES!$D$8:$I$507,5,0)))</f>
        <v/>
      </c>
    </row>
    <row r="58" spans="3:20" ht="17.45" customHeight="1" x14ac:dyDescent="0.25">
      <c r="C58" s="188"/>
      <c r="D58" s="189"/>
      <c r="E58" s="178"/>
      <c r="F58" s="178"/>
      <c r="G58" s="190">
        <f>DATOS!$E$13</f>
        <v>1</v>
      </c>
      <c r="H58" s="178"/>
      <c r="I58" s="191"/>
      <c r="J58" s="178"/>
      <c r="K58" s="178"/>
      <c r="L58" s="178"/>
      <c r="M58" s="178"/>
      <c r="N58" s="160" t="str">
        <f t="shared" si="7"/>
        <v/>
      </c>
      <c r="O58" s="21"/>
      <c r="P58" s="160" t="str">
        <f t="shared" si="2"/>
        <v/>
      </c>
      <c r="Q58" s="160">
        <f t="shared" si="4"/>
        <v>0</v>
      </c>
      <c r="R58" s="160" t="str">
        <f t="shared" si="5"/>
        <v/>
      </c>
      <c r="S58" s="160" t="str">
        <f t="shared" si="6"/>
        <v/>
      </c>
      <c r="T58" s="50" t="str">
        <f>IF($F58="","",IF(ISERROR(VLOOKUP(F58,PROVEEDORES!$D$8:$I$507,5,0)),1,VLOOKUP($F58,PROVEEDORES!$D$8:$I$507,5,0)))</f>
        <v/>
      </c>
    </row>
    <row r="59" spans="3:20" ht="17.45" customHeight="1" x14ac:dyDescent="0.25">
      <c r="C59" s="188"/>
      <c r="D59" s="189"/>
      <c r="E59" s="178"/>
      <c r="F59" s="178"/>
      <c r="G59" s="190">
        <f>DATOS!$E$13</f>
        <v>1</v>
      </c>
      <c r="H59" s="178"/>
      <c r="I59" s="191"/>
      <c r="J59" s="178"/>
      <c r="K59" s="178"/>
      <c r="L59" s="178"/>
      <c r="M59" s="178"/>
      <c r="N59" s="160" t="str">
        <f t="shared" si="7"/>
        <v/>
      </c>
      <c r="O59" s="21"/>
      <c r="P59" s="160" t="str">
        <f t="shared" si="2"/>
        <v/>
      </c>
      <c r="Q59" s="160">
        <f t="shared" si="4"/>
        <v>0</v>
      </c>
      <c r="R59" s="160" t="str">
        <f t="shared" si="5"/>
        <v/>
      </c>
      <c r="S59" s="160" t="str">
        <f t="shared" si="6"/>
        <v/>
      </c>
      <c r="T59" s="50" t="str">
        <f>IF($F59="","",IF(ISERROR(VLOOKUP(F59,PROVEEDORES!$D$8:$I$507,5,0)),1,VLOOKUP($F59,PROVEEDORES!$D$8:$I$507,5,0)))</f>
        <v/>
      </c>
    </row>
    <row r="60" spans="3:20" ht="17.45" customHeight="1" x14ac:dyDescent="0.25">
      <c r="C60" s="188"/>
      <c r="D60" s="189"/>
      <c r="E60" s="178"/>
      <c r="F60" s="178"/>
      <c r="G60" s="190">
        <f>DATOS!$E$13</f>
        <v>1</v>
      </c>
      <c r="H60" s="178"/>
      <c r="I60" s="191"/>
      <c r="J60" s="178"/>
      <c r="K60" s="178"/>
      <c r="L60" s="178"/>
      <c r="M60" s="178"/>
      <c r="N60" s="160" t="str">
        <f t="shared" si="7"/>
        <v/>
      </c>
      <c r="O60" s="21"/>
      <c r="P60" s="160" t="str">
        <f t="shared" si="2"/>
        <v/>
      </c>
      <c r="Q60" s="160">
        <f t="shared" si="4"/>
        <v>0</v>
      </c>
      <c r="R60" s="160" t="str">
        <f t="shared" si="5"/>
        <v/>
      </c>
      <c r="S60" s="160" t="str">
        <f t="shared" si="6"/>
        <v/>
      </c>
      <c r="T60" s="50" t="str">
        <f>IF($F60="","",IF(ISERROR(VLOOKUP(F60,PROVEEDORES!$D$8:$I$507,5,0)),1,VLOOKUP($F60,PROVEEDORES!$D$8:$I$507,5,0)))</f>
        <v/>
      </c>
    </row>
    <row r="61" spans="3:20" ht="17.45" customHeight="1" x14ac:dyDescent="0.25">
      <c r="C61" s="188"/>
      <c r="D61" s="189"/>
      <c r="E61" s="178"/>
      <c r="F61" s="178"/>
      <c r="G61" s="190">
        <f>DATOS!$E$13</f>
        <v>1</v>
      </c>
      <c r="H61" s="178"/>
      <c r="I61" s="191"/>
      <c r="J61" s="178"/>
      <c r="K61" s="178"/>
      <c r="L61" s="178"/>
      <c r="M61" s="178"/>
      <c r="N61" s="160" t="str">
        <f t="shared" si="7"/>
        <v/>
      </c>
      <c r="O61" s="21"/>
      <c r="P61" s="160" t="str">
        <f t="shared" si="2"/>
        <v/>
      </c>
      <c r="Q61" s="160">
        <f t="shared" si="4"/>
        <v>0</v>
      </c>
      <c r="R61" s="160" t="str">
        <f t="shared" si="5"/>
        <v/>
      </c>
      <c r="S61" s="160" t="str">
        <f t="shared" si="6"/>
        <v/>
      </c>
      <c r="T61" s="50" t="str">
        <f>IF($F61="","",IF(ISERROR(VLOOKUP(F61,PROVEEDORES!$D$8:$I$507,5,0)),1,VLOOKUP($F61,PROVEEDORES!$D$8:$I$507,5,0)))</f>
        <v/>
      </c>
    </row>
    <row r="62" spans="3:20" ht="17.45" customHeight="1" x14ac:dyDescent="0.25">
      <c r="C62" s="188"/>
      <c r="D62" s="189"/>
      <c r="E62" s="178"/>
      <c r="F62" s="178"/>
      <c r="G62" s="190">
        <f>DATOS!$E$13</f>
        <v>1</v>
      </c>
      <c r="H62" s="178"/>
      <c r="I62" s="191"/>
      <c r="J62" s="178"/>
      <c r="K62" s="178"/>
      <c r="L62" s="178"/>
      <c r="M62" s="178"/>
      <c r="N62" s="160" t="str">
        <f t="shared" si="7"/>
        <v/>
      </c>
      <c r="O62" s="21"/>
      <c r="P62" s="160" t="str">
        <f t="shared" si="2"/>
        <v/>
      </c>
      <c r="Q62" s="160">
        <f t="shared" si="4"/>
        <v>0</v>
      </c>
      <c r="R62" s="160" t="str">
        <f t="shared" si="5"/>
        <v/>
      </c>
      <c r="S62" s="160" t="str">
        <f t="shared" si="6"/>
        <v/>
      </c>
      <c r="T62" s="50" t="str">
        <f>IF($F62="","",IF(ISERROR(VLOOKUP(F62,PROVEEDORES!$D$8:$I$507,5,0)),1,VLOOKUP($F62,PROVEEDORES!$D$8:$I$507,5,0)))</f>
        <v/>
      </c>
    </row>
    <row r="63" spans="3:20" ht="17.45" customHeight="1" x14ac:dyDescent="0.25">
      <c r="C63" s="188"/>
      <c r="D63" s="189"/>
      <c r="E63" s="178"/>
      <c r="F63" s="178"/>
      <c r="G63" s="190">
        <f>DATOS!$E$13</f>
        <v>1</v>
      </c>
      <c r="H63" s="178"/>
      <c r="I63" s="191"/>
      <c r="J63" s="178"/>
      <c r="K63" s="178"/>
      <c r="L63" s="178"/>
      <c r="M63" s="178"/>
      <c r="N63" s="160" t="str">
        <f t="shared" si="7"/>
        <v/>
      </c>
      <c r="O63" s="21"/>
      <c r="P63" s="160" t="str">
        <f t="shared" si="2"/>
        <v/>
      </c>
      <c r="Q63" s="160">
        <f t="shared" si="4"/>
        <v>0</v>
      </c>
      <c r="R63" s="160" t="str">
        <f t="shared" si="5"/>
        <v/>
      </c>
      <c r="S63" s="160" t="str">
        <f t="shared" si="6"/>
        <v/>
      </c>
      <c r="T63" s="50" t="str">
        <f>IF($F63="","",IF(ISERROR(VLOOKUP(F63,PROVEEDORES!$D$8:$I$507,5,0)),1,VLOOKUP($F63,PROVEEDORES!$D$8:$I$507,5,0)))</f>
        <v/>
      </c>
    </row>
    <row r="64" spans="3:20" ht="17.45" customHeight="1" x14ac:dyDescent="0.25">
      <c r="C64" s="188"/>
      <c r="D64" s="189"/>
      <c r="E64" s="178"/>
      <c r="F64" s="178"/>
      <c r="G64" s="190">
        <f>DATOS!$E$13</f>
        <v>1</v>
      </c>
      <c r="H64" s="178"/>
      <c r="I64" s="191"/>
      <c r="J64" s="178"/>
      <c r="K64" s="178"/>
      <c r="L64" s="178"/>
      <c r="M64" s="178"/>
      <c r="N64" s="160" t="str">
        <f t="shared" si="7"/>
        <v/>
      </c>
      <c r="O64" s="21"/>
      <c r="P64" s="160" t="str">
        <f t="shared" si="2"/>
        <v/>
      </c>
      <c r="Q64" s="160">
        <f t="shared" si="4"/>
        <v>0</v>
      </c>
      <c r="R64" s="160" t="str">
        <f t="shared" si="5"/>
        <v/>
      </c>
      <c r="S64" s="160" t="str">
        <f t="shared" si="6"/>
        <v/>
      </c>
      <c r="T64" s="50" t="str">
        <f>IF($F64="","",IF(ISERROR(VLOOKUP(F64,PROVEEDORES!$D$8:$I$507,5,0)),1,VLOOKUP($F64,PROVEEDORES!$D$8:$I$507,5,0)))</f>
        <v/>
      </c>
    </row>
    <row r="65" spans="3:20" ht="17.45" customHeight="1" x14ac:dyDescent="0.25">
      <c r="C65" s="188"/>
      <c r="D65" s="189"/>
      <c r="E65" s="178"/>
      <c r="F65" s="178"/>
      <c r="G65" s="190">
        <f>DATOS!$E$13</f>
        <v>1</v>
      </c>
      <c r="H65" s="178"/>
      <c r="I65" s="191"/>
      <c r="J65" s="178"/>
      <c r="K65" s="178"/>
      <c r="L65" s="178"/>
      <c r="M65" s="178"/>
      <c r="N65" s="160" t="str">
        <f t="shared" si="7"/>
        <v/>
      </c>
      <c r="O65" s="21"/>
      <c r="P65" s="160" t="str">
        <f t="shared" si="2"/>
        <v/>
      </c>
      <c r="Q65" s="160">
        <f t="shared" si="4"/>
        <v>0</v>
      </c>
      <c r="R65" s="160" t="str">
        <f t="shared" si="5"/>
        <v/>
      </c>
      <c r="S65" s="160" t="str">
        <f t="shared" si="6"/>
        <v/>
      </c>
      <c r="T65" s="50" t="str">
        <f>IF($F65="","",IF(ISERROR(VLOOKUP(F65,PROVEEDORES!$D$8:$I$507,5,0)),1,VLOOKUP($F65,PROVEEDORES!$D$8:$I$507,5,0)))</f>
        <v/>
      </c>
    </row>
    <row r="66" spans="3:20" ht="17.45" customHeight="1" x14ac:dyDescent="0.25">
      <c r="C66" s="188"/>
      <c r="D66" s="189"/>
      <c r="E66" s="178"/>
      <c r="F66" s="178"/>
      <c r="G66" s="190">
        <f>DATOS!$E$13</f>
        <v>1</v>
      </c>
      <c r="H66" s="178"/>
      <c r="I66" s="191"/>
      <c r="J66" s="178"/>
      <c r="K66" s="178"/>
      <c r="L66" s="178"/>
      <c r="M66" s="178"/>
      <c r="N66" s="160" t="str">
        <f t="shared" si="7"/>
        <v/>
      </c>
      <c r="O66" s="21"/>
      <c r="P66" s="160" t="str">
        <f t="shared" si="2"/>
        <v/>
      </c>
      <c r="Q66" s="160">
        <f t="shared" si="4"/>
        <v>0</v>
      </c>
      <c r="R66" s="160" t="str">
        <f t="shared" si="5"/>
        <v/>
      </c>
      <c r="S66" s="160" t="str">
        <f t="shared" si="6"/>
        <v/>
      </c>
      <c r="T66" s="50" t="str">
        <f>IF($F66="","",IF(ISERROR(VLOOKUP(F66,PROVEEDORES!$D$8:$I$507,5,0)),1,VLOOKUP($F66,PROVEEDORES!$D$8:$I$507,5,0)))</f>
        <v/>
      </c>
    </row>
    <row r="67" spans="3:20" ht="17.45" customHeight="1" x14ac:dyDescent="0.25">
      <c r="C67" s="188"/>
      <c r="D67" s="189"/>
      <c r="E67" s="178"/>
      <c r="F67" s="178"/>
      <c r="G67" s="190">
        <f>DATOS!$E$13</f>
        <v>1</v>
      </c>
      <c r="H67" s="178"/>
      <c r="I67" s="191"/>
      <c r="J67" s="178"/>
      <c r="K67" s="178"/>
      <c r="L67" s="178"/>
      <c r="M67" s="178"/>
      <c r="N67" s="160" t="str">
        <f t="shared" si="7"/>
        <v/>
      </c>
      <c r="O67" s="21"/>
      <c r="P67" s="160" t="str">
        <f t="shared" si="2"/>
        <v/>
      </c>
      <c r="Q67" s="160">
        <f t="shared" si="4"/>
        <v>0</v>
      </c>
      <c r="R67" s="160" t="str">
        <f t="shared" si="5"/>
        <v/>
      </c>
      <c r="S67" s="160" t="str">
        <f t="shared" si="6"/>
        <v/>
      </c>
      <c r="T67" s="50" t="str">
        <f>IF($F67="","",IF(ISERROR(VLOOKUP(F67,PROVEEDORES!$D$8:$I$507,5,0)),1,VLOOKUP($F67,PROVEEDORES!$D$8:$I$507,5,0)))</f>
        <v/>
      </c>
    </row>
    <row r="68" spans="3:20" ht="17.45" customHeight="1" x14ac:dyDescent="0.25">
      <c r="C68" s="188"/>
      <c r="D68" s="189"/>
      <c r="E68" s="178"/>
      <c r="F68" s="178"/>
      <c r="G68" s="190">
        <f>DATOS!$E$13</f>
        <v>1</v>
      </c>
      <c r="H68" s="178"/>
      <c r="I68" s="191"/>
      <c r="J68" s="178"/>
      <c r="K68" s="178"/>
      <c r="L68" s="178"/>
      <c r="M68" s="178"/>
      <c r="N68" s="160" t="str">
        <f t="shared" si="7"/>
        <v/>
      </c>
      <c r="O68" s="21"/>
      <c r="P68" s="160" t="str">
        <f t="shared" si="2"/>
        <v/>
      </c>
      <c r="Q68" s="160">
        <f t="shared" si="4"/>
        <v>0</v>
      </c>
      <c r="R68" s="160" t="str">
        <f t="shared" si="5"/>
        <v/>
      </c>
      <c r="S68" s="160" t="str">
        <f t="shared" si="6"/>
        <v/>
      </c>
      <c r="T68" s="50" t="str">
        <f>IF($F68="","",IF(ISERROR(VLOOKUP(F68,PROVEEDORES!$D$8:$I$507,5,0)),1,VLOOKUP($F68,PROVEEDORES!$D$8:$I$507,5,0)))</f>
        <v/>
      </c>
    </row>
    <row r="69" spans="3:20" ht="17.45" customHeight="1" x14ac:dyDescent="0.25">
      <c r="C69" s="188"/>
      <c r="D69" s="189"/>
      <c r="E69" s="178"/>
      <c r="F69" s="178"/>
      <c r="G69" s="190">
        <f>DATOS!$E$13</f>
        <v>1</v>
      </c>
      <c r="H69" s="178"/>
      <c r="I69" s="191"/>
      <c r="J69" s="178"/>
      <c r="K69" s="178"/>
      <c r="L69" s="178"/>
      <c r="M69" s="178"/>
      <c r="N69" s="160" t="str">
        <f t="shared" si="7"/>
        <v/>
      </c>
      <c r="O69" s="21"/>
      <c r="P69" s="160" t="str">
        <f t="shared" si="2"/>
        <v/>
      </c>
      <c r="Q69" s="160">
        <f t="shared" si="4"/>
        <v>0</v>
      </c>
      <c r="R69" s="160" t="str">
        <f t="shared" si="5"/>
        <v/>
      </c>
      <c r="S69" s="160" t="str">
        <f t="shared" si="6"/>
        <v/>
      </c>
      <c r="T69" s="50" t="str">
        <f>IF($F69="","",IF(ISERROR(VLOOKUP(F69,PROVEEDORES!$D$8:$I$507,5,0)),1,VLOOKUP($F69,PROVEEDORES!$D$8:$I$507,5,0)))</f>
        <v/>
      </c>
    </row>
    <row r="70" spans="3:20" ht="17.45" customHeight="1" x14ac:dyDescent="0.25">
      <c r="C70" s="188"/>
      <c r="D70" s="189"/>
      <c r="E70" s="178"/>
      <c r="F70" s="178"/>
      <c r="G70" s="190">
        <f>DATOS!$E$13</f>
        <v>1</v>
      </c>
      <c r="H70" s="178"/>
      <c r="I70" s="191"/>
      <c r="J70" s="178"/>
      <c r="K70" s="178"/>
      <c r="L70" s="178"/>
      <c r="M70" s="178"/>
      <c r="N70" s="160" t="str">
        <f t="shared" si="7"/>
        <v/>
      </c>
      <c r="O70" s="21"/>
      <c r="P70" s="160" t="str">
        <f t="shared" si="2"/>
        <v/>
      </c>
      <c r="Q70" s="160">
        <f t="shared" si="4"/>
        <v>0</v>
      </c>
      <c r="R70" s="160" t="str">
        <f t="shared" si="5"/>
        <v/>
      </c>
      <c r="S70" s="160" t="str">
        <f t="shared" si="6"/>
        <v/>
      </c>
      <c r="T70" s="50" t="str">
        <f>IF($F70="","",IF(ISERROR(VLOOKUP(F70,PROVEEDORES!$D$8:$I$507,5,0)),1,VLOOKUP($F70,PROVEEDORES!$D$8:$I$507,5,0)))</f>
        <v/>
      </c>
    </row>
    <row r="71" spans="3:20" ht="17.45" customHeight="1" x14ac:dyDescent="0.25">
      <c r="C71" s="188"/>
      <c r="D71" s="189"/>
      <c r="E71" s="178"/>
      <c r="F71" s="178"/>
      <c r="G71" s="190">
        <f>DATOS!$E$13</f>
        <v>1</v>
      </c>
      <c r="H71" s="178"/>
      <c r="I71" s="191"/>
      <c r="J71" s="178"/>
      <c r="K71" s="178"/>
      <c r="L71" s="178"/>
      <c r="M71" s="178"/>
      <c r="N71" s="160" t="str">
        <f t="shared" si="7"/>
        <v/>
      </c>
      <c r="O71" s="21"/>
      <c r="P71" s="160" t="str">
        <f t="shared" si="2"/>
        <v/>
      </c>
      <c r="Q71" s="160">
        <f t="shared" si="4"/>
        <v>0</v>
      </c>
      <c r="R71" s="160" t="str">
        <f t="shared" si="5"/>
        <v/>
      </c>
      <c r="S71" s="160" t="str">
        <f t="shared" si="6"/>
        <v/>
      </c>
      <c r="T71" s="50" t="str">
        <f>IF($F71="","",IF(ISERROR(VLOOKUP(F71,PROVEEDORES!$D$8:$I$507,5,0)),1,VLOOKUP($F71,PROVEEDORES!$D$8:$I$507,5,0)))</f>
        <v/>
      </c>
    </row>
    <row r="72" spans="3:20" ht="17.45" customHeight="1" x14ac:dyDescent="0.25">
      <c r="C72" s="188"/>
      <c r="D72" s="189"/>
      <c r="E72" s="178"/>
      <c r="F72" s="178"/>
      <c r="G72" s="190">
        <f>DATOS!$E$13</f>
        <v>1</v>
      </c>
      <c r="H72" s="178"/>
      <c r="I72" s="191"/>
      <c r="J72" s="178"/>
      <c r="K72" s="178"/>
      <c r="L72" s="178"/>
      <c r="M72" s="178"/>
      <c r="N72" s="160" t="str">
        <f t="shared" si="7"/>
        <v/>
      </c>
      <c r="O72" s="21"/>
      <c r="P72" s="160" t="str">
        <f t="shared" si="2"/>
        <v/>
      </c>
      <c r="Q72" s="160">
        <f t="shared" si="4"/>
        <v>0</v>
      </c>
      <c r="R72" s="160" t="str">
        <f t="shared" si="5"/>
        <v/>
      </c>
      <c r="S72" s="160" t="str">
        <f t="shared" si="6"/>
        <v/>
      </c>
      <c r="T72" s="50" t="str">
        <f>IF($F72="","",IF(ISERROR(VLOOKUP(F72,PROVEEDORES!$D$8:$I$507,5,0)),1,VLOOKUP($F72,PROVEEDORES!$D$8:$I$507,5,0)))</f>
        <v/>
      </c>
    </row>
    <row r="73" spans="3:20" ht="17.45" customHeight="1" x14ac:dyDescent="0.25">
      <c r="C73" s="188"/>
      <c r="D73" s="189"/>
      <c r="E73" s="178"/>
      <c r="F73" s="178"/>
      <c r="G73" s="190">
        <f>DATOS!$E$13</f>
        <v>1</v>
      </c>
      <c r="H73" s="178"/>
      <c r="I73" s="191"/>
      <c r="J73" s="178"/>
      <c r="K73" s="178"/>
      <c r="L73" s="178"/>
      <c r="M73" s="178"/>
      <c r="N73" s="160" t="str">
        <f t="shared" si="7"/>
        <v/>
      </c>
      <c r="O73" s="21"/>
      <c r="P73" s="160" t="str">
        <f t="shared" si="2"/>
        <v/>
      </c>
      <c r="Q73" s="160">
        <f t="shared" si="4"/>
        <v>0</v>
      </c>
      <c r="R73" s="160" t="str">
        <f t="shared" si="5"/>
        <v/>
      </c>
      <c r="S73" s="160" t="str">
        <f t="shared" si="6"/>
        <v/>
      </c>
      <c r="T73" s="50" t="str">
        <f>IF($F73="","",IF(ISERROR(VLOOKUP(F73,PROVEEDORES!$D$8:$I$507,5,0)),1,VLOOKUP($F73,PROVEEDORES!$D$8:$I$507,5,0)))</f>
        <v/>
      </c>
    </row>
    <row r="74" spans="3:20" ht="17.45" customHeight="1" x14ac:dyDescent="0.25">
      <c r="C74" s="188"/>
      <c r="D74" s="189"/>
      <c r="E74" s="178"/>
      <c r="F74" s="178"/>
      <c r="G74" s="190">
        <f>DATOS!$E$13</f>
        <v>1</v>
      </c>
      <c r="H74" s="178"/>
      <c r="I74" s="191"/>
      <c r="J74" s="178"/>
      <c r="K74" s="178"/>
      <c r="L74" s="178"/>
      <c r="M74" s="178"/>
      <c r="N74" s="160" t="str">
        <f t="shared" si="7"/>
        <v/>
      </c>
      <c r="O74" s="21"/>
      <c r="P74" s="160" t="str">
        <f t="shared" si="2"/>
        <v/>
      </c>
      <c r="Q74" s="160">
        <f t="shared" si="4"/>
        <v>0</v>
      </c>
      <c r="R74" s="160" t="str">
        <f t="shared" si="5"/>
        <v/>
      </c>
      <c r="S74" s="160" t="str">
        <f t="shared" si="6"/>
        <v/>
      </c>
      <c r="T74" s="50" t="str">
        <f>IF($F74="","",IF(ISERROR(VLOOKUP(F74,PROVEEDORES!$D$8:$I$507,5,0)),1,VLOOKUP($F74,PROVEEDORES!$D$8:$I$507,5,0)))</f>
        <v/>
      </c>
    </row>
    <row r="75" spans="3:20" ht="17.45" customHeight="1" x14ac:dyDescent="0.25">
      <c r="C75" s="188"/>
      <c r="D75" s="189"/>
      <c r="E75" s="178"/>
      <c r="F75" s="178"/>
      <c r="G75" s="190">
        <f>DATOS!$E$13</f>
        <v>1</v>
      </c>
      <c r="H75" s="178"/>
      <c r="I75" s="191"/>
      <c r="J75" s="178"/>
      <c r="K75" s="178"/>
      <c r="L75" s="178"/>
      <c r="M75" s="178"/>
      <c r="N75" s="160" t="str">
        <f t="shared" si="7"/>
        <v/>
      </c>
      <c r="O75" s="21"/>
      <c r="P75" s="160" t="str">
        <f t="shared" si="2"/>
        <v/>
      </c>
      <c r="Q75" s="160">
        <f t="shared" si="4"/>
        <v>0</v>
      </c>
      <c r="R75" s="160" t="str">
        <f t="shared" si="5"/>
        <v/>
      </c>
      <c r="S75" s="160" t="str">
        <f t="shared" si="6"/>
        <v/>
      </c>
      <c r="T75" s="50" t="str">
        <f>IF($F75="","",IF(ISERROR(VLOOKUP(F75,PROVEEDORES!$D$8:$I$507,5,0)),1,VLOOKUP($F75,PROVEEDORES!$D$8:$I$507,5,0)))</f>
        <v/>
      </c>
    </row>
    <row r="76" spans="3:20" ht="17.45" customHeight="1" x14ac:dyDescent="0.25">
      <c r="C76" s="188"/>
      <c r="D76" s="189"/>
      <c r="E76" s="178"/>
      <c r="F76" s="178"/>
      <c r="G76" s="190">
        <f>DATOS!$E$13</f>
        <v>1</v>
      </c>
      <c r="H76" s="178"/>
      <c r="I76" s="191"/>
      <c r="J76" s="178"/>
      <c r="K76" s="178"/>
      <c r="L76" s="178"/>
      <c r="M76" s="178"/>
      <c r="N76" s="160" t="str">
        <f t="shared" si="7"/>
        <v/>
      </c>
      <c r="O76" s="21"/>
      <c r="P76" s="160" t="str">
        <f t="shared" si="2"/>
        <v/>
      </c>
      <c r="Q76" s="160">
        <f t="shared" si="4"/>
        <v>0</v>
      </c>
      <c r="R76" s="160" t="str">
        <f t="shared" si="5"/>
        <v/>
      </c>
      <c r="S76" s="160" t="str">
        <f t="shared" si="6"/>
        <v/>
      </c>
      <c r="T76" s="50" t="str">
        <f>IF($F76="","",IF(ISERROR(VLOOKUP(F76,PROVEEDORES!$D$8:$I$507,5,0)),1,VLOOKUP($F76,PROVEEDORES!$D$8:$I$507,5,0)))</f>
        <v/>
      </c>
    </row>
    <row r="77" spans="3:20" ht="17.45" customHeight="1" x14ac:dyDescent="0.25">
      <c r="C77" s="188"/>
      <c r="D77" s="189"/>
      <c r="E77" s="178"/>
      <c r="F77" s="178"/>
      <c r="G77" s="190">
        <f>DATOS!$E$13</f>
        <v>1</v>
      </c>
      <c r="H77" s="178"/>
      <c r="I77" s="191"/>
      <c r="J77" s="178"/>
      <c r="K77" s="178"/>
      <c r="L77" s="178"/>
      <c r="M77" s="178"/>
      <c r="N77" s="160" t="str">
        <f t="shared" si="7"/>
        <v/>
      </c>
      <c r="O77" s="21"/>
      <c r="P77" s="160" t="str">
        <f t="shared" si="2"/>
        <v/>
      </c>
      <c r="Q77" s="160">
        <f t="shared" si="4"/>
        <v>0</v>
      </c>
      <c r="R77" s="160" t="str">
        <f t="shared" si="5"/>
        <v/>
      </c>
      <c r="S77" s="160" t="str">
        <f t="shared" si="6"/>
        <v/>
      </c>
      <c r="T77" s="50" t="str">
        <f>IF($F77="","",IF(ISERROR(VLOOKUP(F77,PROVEEDORES!$D$8:$I$507,5,0)),1,VLOOKUP($F77,PROVEEDORES!$D$8:$I$507,5,0)))</f>
        <v/>
      </c>
    </row>
    <row r="78" spans="3:20" ht="17.45" customHeight="1" x14ac:dyDescent="0.25">
      <c r="C78" s="188"/>
      <c r="D78" s="189"/>
      <c r="E78" s="178"/>
      <c r="F78" s="178"/>
      <c r="G78" s="190">
        <f>DATOS!$E$13</f>
        <v>1</v>
      </c>
      <c r="H78" s="178"/>
      <c r="I78" s="191"/>
      <c r="J78" s="178"/>
      <c r="K78" s="178"/>
      <c r="L78" s="178"/>
      <c r="M78" s="178"/>
      <c r="N78" s="160" t="str">
        <f t="shared" si="7"/>
        <v/>
      </c>
      <c r="O78" s="21"/>
      <c r="P78" s="160" t="str">
        <f t="shared" si="2"/>
        <v/>
      </c>
      <c r="Q78" s="160">
        <f t="shared" si="4"/>
        <v>0</v>
      </c>
      <c r="R78" s="160" t="str">
        <f t="shared" si="5"/>
        <v/>
      </c>
      <c r="S78" s="160" t="str">
        <f t="shared" si="6"/>
        <v/>
      </c>
      <c r="T78" s="50" t="str">
        <f>IF($F78="","",IF(ISERROR(VLOOKUP(F78,PROVEEDORES!$D$8:$I$507,5,0)),1,VLOOKUP($F78,PROVEEDORES!$D$8:$I$507,5,0)))</f>
        <v/>
      </c>
    </row>
    <row r="79" spans="3:20" ht="17.45" customHeight="1" x14ac:dyDescent="0.25">
      <c r="C79" s="188"/>
      <c r="D79" s="189"/>
      <c r="E79" s="178"/>
      <c r="F79" s="178"/>
      <c r="G79" s="190">
        <f>DATOS!$E$13</f>
        <v>1</v>
      </c>
      <c r="H79" s="178"/>
      <c r="I79" s="191"/>
      <c r="J79" s="178"/>
      <c r="K79" s="178"/>
      <c r="L79" s="178"/>
      <c r="M79" s="178"/>
      <c r="N79" s="160" t="str">
        <f t="shared" si="7"/>
        <v/>
      </c>
      <c r="O79" s="21"/>
      <c r="P79" s="160" t="str">
        <f t="shared" si="2"/>
        <v/>
      </c>
      <c r="Q79" s="160">
        <f t="shared" si="4"/>
        <v>0</v>
      </c>
      <c r="R79" s="160" t="str">
        <f t="shared" si="5"/>
        <v/>
      </c>
      <c r="S79" s="160" t="str">
        <f t="shared" si="6"/>
        <v/>
      </c>
      <c r="T79" s="50" t="str">
        <f>IF($F79="","",IF(ISERROR(VLOOKUP(F79,PROVEEDORES!$D$8:$I$507,5,0)),1,VLOOKUP($F79,PROVEEDORES!$D$8:$I$507,5,0)))</f>
        <v/>
      </c>
    </row>
    <row r="80" spans="3:20" ht="17.45" customHeight="1" x14ac:dyDescent="0.25">
      <c r="C80" s="188"/>
      <c r="D80" s="189"/>
      <c r="E80" s="178"/>
      <c r="F80" s="178"/>
      <c r="G80" s="190">
        <f>DATOS!$E$13</f>
        <v>1</v>
      </c>
      <c r="H80" s="178"/>
      <c r="I80" s="191"/>
      <c r="J80" s="178"/>
      <c r="K80" s="178"/>
      <c r="L80" s="178"/>
      <c r="M80" s="178"/>
      <c r="N80" s="160" t="str">
        <f t="shared" si="7"/>
        <v/>
      </c>
      <c r="O80" s="21"/>
      <c r="P80" s="160" t="str">
        <f t="shared" si="2"/>
        <v/>
      </c>
      <c r="Q80" s="160">
        <f t="shared" si="4"/>
        <v>0</v>
      </c>
      <c r="R80" s="160" t="str">
        <f t="shared" si="5"/>
        <v/>
      </c>
      <c r="S80" s="160" t="str">
        <f t="shared" si="6"/>
        <v/>
      </c>
      <c r="T80" s="50" t="str">
        <f>IF($F80="","",IF(ISERROR(VLOOKUP(F80,PROVEEDORES!$D$8:$I$507,5,0)),1,VLOOKUP($F80,PROVEEDORES!$D$8:$I$507,5,0)))</f>
        <v/>
      </c>
    </row>
    <row r="81" spans="3:20" ht="17.45" customHeight="1" x14ac:dyDescent="0.25">
      <c r="C81" s="188"/>
      <c r="D81" s="189"/>
      <c r="E81" s="178"/>
      <c r="F81" s="178"/>
      <c r="G81" s="190">
        <f>DATOS!$E$13</f>
        <v>1</v>
      </c>
      <c r="H81" s="178"/>
      <c r="I81" s="191"/>
      <c r="J81" s="178"/>
      <c r="K81" s="178"/>
      <c r="L81" s="178"/>
      <c r="M81" s="178"/>
      <c r="N81" s="160" t="str">
        <f t="shared" si="7"/>
        <v/>
      </c>
      <c r="O81" s="21"/>
      <c r="P81" s="160" t="str">
        <f t="shared" si="2"/>
        <v/>
      </c>
      <c r="Q81" s="160">
        <f t="shared" si="4"/>
        <v>0</v>
      </c>
      <c r="R81" s="160" t="str">
        <f t="shared" si="5"/>
        <v/>
      </c>
      <c r="S81" s="160" t="str">
        <f t="shared" si="6"/>
        <v/>
      </c>
      <c r="T81" s="50" t="str">
        <f>IF($F81="","",IF(ISERROR(VLOOKUP(F81,PROVEEDORES!$D$8:$I$507,5,0)),1,VLOOKUP($F81,PROVEEDORES!$D$8:$I$507,5,0)))</f>
        <v/>
      </c>
    </row>
    <row r="82" spans="3:20" ht="17.45" customHeight="1" x14ac:dyDescent="0.25">
      <c r="C82" s="188"/>
      <c r="D82" s="189"/>
      <c r="E82" s="178"/>
      <c r="F82" s="178"/>
      <c r="G82" s="190">
        <f>DATOS!$E$13</f>
        <v>1</v>
      </c>
      <c r="H82" s="178"/>
      <c r="I82" s="191"/>
      <c r="J82" s="178"/>
      <c r="K82" s="178"/>
      <c r="L82" s="178"/>
      <c r="M82" s="178"/>
      <c r="N82" s="160" t="str">
        <f t="shared" ref="N82:N145" si="8">IF(H82&amp;J82&amp;K82&amp;L82&amp;M82="","",H82+J82+K82-L82-M82)</f>
        <v/>
      </c>
      <c r="O82" s="21"/>
      <c r="P82" s="160" t="str">
        <f t="shared" ref="P82:P145" si="9">IF($I82="E",H82,"")</f>
        <v/>
      </c>
      <c r="Q82" s="160">
        <f t="shared" si="4"/>
        <v>0</v>
      </c>
      <c r="R82" s="160" t="str">
        <f t="shared" si="5"/>
        <v/>
      </c>
      <c r="S82" s="160" t="str">
        <f t="shared" si="6"/>
        <v/>
      </c>
      <c r="T82" s="50" t="str">
        <f>IF($F82="","",IF(ISERROR(VLOOKUP(F82,PROVEEDORES!$D$8:$I$507,5,0)),1,VLOOKUP($F82,PROVEEDORES!$D$8:$I$507,5,0)))</f>
        <v/>
      </c>
    </row>
    <row r="83" spans="3:20" ht="17.45" customHeight="1" x14ac:dyDescent="0.25">
      <c r="C83" s="188"/>
      <c r="D83" s="189"/>
      <c r="E83" s="178"/>
      <c r="F83" s="178"/>
      <c r="G83" s="190">
        <f>DATOS!$E$13</f>
        <v>1</v>
      </c>
      <c r="H83" s="178"/>
      <c r="I83" s="191"/>
      <c r="J83" s="178"/>
      <c r="K83" s="178"/>
      <c r="L83" s="178"/>
      <c r="M83" s="178"/>
      <c r="N83" s="160" t="str">
        <f t="shared" si="8"/>
        <v/>
      </c>
      <c r="O83" s="21"/>
      <c r="P83" s="160" t="str">
        <f t="shared" si="9"/>
        <v/>
      </c>
      <c r="Q83" s="160">
        <f t="shared" ref="Q83:Q146" si="10">IF($I83=0%,H83,"")</f>
        <v>0</v>
      </c>
      <c r="R83" s="160" t="str">
        <f t="shared" ref="R83:R146" si="11">IF(OR($I83=8%,$I83=11%),$J83/$I83,"")</f>
        <v/>
      </c>
      <c r="S83" s="160" t="str">
        <f t="shared" ref="S83:S146" si="12">IF(OR($I83=15%,$I83=16%),$J83/$I83,"")</f>
        <v/>
      </c>
      <c r="T83" s="50" t="str">
        <f>IF($F83="","",IF(ISERROR(VLOOKUP(F83,PROVEEDORES!$D$8:$I$507,5,0)),1,VLOOKUP($F83,PROVEEDORES!$D$8:$I$507,5,0)))</f>
        <v/>
      </c>
    </row>
    <row r="84" spans="3:20" ht="17.45" customHeight="1" x14ac:dyDescent="0.25">
      <c r="C84" s="188"/>
      <c r="D84" s="189"/>
      <c r="E84" s="178"/>
      <c r="F84" s="178"/>
      <c r="G84" s="190">
        <f>DATOS!$E$13</f>
        <v>1</v>
      </c>
      <c r="H84" s="178"/>
      <c r="I84" s="191"/>
      <c r="J84" s="178"/>
      <c r="K84" s="178"/>
      <c r="L84" s="178"/>
      <c r="M84" s="178"/>
      <c r="N84" s="160" t="str">
        <f t="shared" si="8"/>
        <v/>
      </c>
      <c r="O84" s="21"/>
      <c r="P84" s="160" t="str">
        <f t="shared" si="9"/>
        <v/>
      </c>
      <c r="Q84" s="160">
        <f t="shared" si="10"/>
        <v>0</v>
      </c>
      <c r="R84" s="160" t="str">
        <f t="shared" si="11"/>
        <v/>
      </c>
      <c r="S84" s="160" t="str">
        <f t="shared" si="12"/>
        <v/>
      </c>
      <c r="T84" s="50" t="str">
        <f>IF($F84="","",IF(ISERROR(VLOOKUP(F84,PROVEEDORES!$D$8:$I$507,5,0)),1,VLOOKUP($F84,PROVEEDORES!$D$8:$I$507,5,0)))</f>
        <v/>
      </c>
    </row>
    <row r="85" spans="3:20" ht="17.45" customHeight="1" x14ac:dyDescent="0.25">
      <c r="C85" s="188"/>
      <c r="D85" s="189"/>
      <c r="E85" s="178"/>
      <c r="F85" s="178"/>
      <c r="G85" s="190">
        <f>DATOS!$E$13</f>
        <v>1</v>
      </c>
      <c r="H85" s="178"/>
      <c r="I85" s="191"/>
      <c r="J85" s="178"/>
      <c r="K85" s="178"/>
      <c r="L85" s="178"/>
      <c r="M85" s="178"/>
      <c r="N85" s="160" t="str">
        <f t="shared" si="8"/>
        <v/>
      </c>
      <c r="O85" s="21"/>
      <c r="P85" s="160" t="str">
        <f t="shared" si="9"/>
        <v/>
      </c>
      <c r="Q85" s="160">
        <f t="shared" si="10"/>
        <v>0</v>
      </c>
      <c r="R85" s="160" t="str">
        <f t="shared" si="11"/>
        <v/>
      </c>
      <c r="S85" s="160" t="str">
        <f t="shared" si="12"/>
        <v/>
      </c>
      <c r="T85" s="50" t="str">
        <f>IF($F85="","",IF(ISERROR(VLOOKUP(F85,PROVEEDORES!$D$8:$I$507,5,0)),1,VLOOKUP($F85,PROVEEDORES!$D$8:$I$507,5,0)))</f>
        <v/>
      </c>
    </row>
    <row r="86" spans="3:20" ht="17.45" customHeight="1" x14ac:dyDescent="0.25">
      <c r="C86" s="188"/>
      <c r="D86" s="189"/>
      <c r="E86" s="178"/>
      <c r="F86" s="178"/>
      <c r="G86" s="190">
        <f>DATOS!$E$13</f>
        <v>1</v>
      </c>
      <c r="H86" s="178"/>
      <c r="I86" s="191"/>
      <c r="J86" s="178"/>
      <c r="K86" s="178"/>
      <c r="L86" s="178"/>
      <c r="M86" s="178"/>
      <c r="N86" s="160" t="str">
        <f t="shared" si="8"/>
        <v/>
      </c>
      <c r="O86" s="21"/>
      <c r="P86" s="160" t="str">
        <f t="shared" si="9"/>
        <v/>
      </c>
      <c r="Q86" s="160">
        <f t="shared" si="10"/>
        <v>0</v>
      </c>
      <c r="R86" s="160" t="str">
        <f t="shared" si="11"/>
        <v/>
      </c>
      <c r="S86" s="160" t="str">
        <f t="shared" si="12"/>
        <v/>
      </c>
      <c r="T86" s="50" t="str">
        <f>IF($F86="","",IF(ISERROR(VLOOKUP(F86,PROVEEDORES!$D$8:$I$507,5,0)),1,VLOOKUP($F86,PROVEEDORES!$D$8:$I$507,5,0)))</f>
        <v/>
      </c>
    </row>
    <row r="87" spans="3:20" ht="17.45" customHeight="1" x14ac:dyDescent="0.25">
      <c r="C87" s="188"/>
      <c r="D87" s="189"/>
      <c r="E87" s="178"/>
      <c r="F87" s="178"/>
      <c r="G87" s="190">
        <f>DATOS!$E$13</f>
        <v>1</v>
      </c>
      <c r="H87" s="178"/>
      <c r="I87" s="191"/>
      <c r="J87" s="178"/>
      <c r="K87" s="178"/>
      <c r="L87" s="178"/>
      <c r="M87" s="178"/>
      <c r="N87" s="160" t="str">
        <f t="shared" si="8"/>
        <v/>
      </c>
      <c r="O87" s="21"/>
      <c r="P87" s="160" t="str">
        <f t="shared" si="9"/>
        <v/>
      </c>
      <c r="Q87" s="160">
        <f t="shared" si="10"/>
        <v>0</v>
      </c>
      <c r="R87" s="160" t="str">
        <f t="shared" si="11"/>
        <v/>
      </c>
      <c r="S87" s="160" t="str">
        <f t="shared" si="12"/>
        <v/>
      </c>
      <c r="T87" s="50" t="str">
        <f>IF($F87="","",IF(ISERROR(VLOOKUP(F87,PROVEEDORES!$D$8:$I$507,5,0)),1,VLOOKUP($F87,PROVEEDORES!$D$8:$I$507,5,0)))</f>
        <v/>
      </c>
    </row>
    <row r="88" spans="3:20" ht="17.45" customHeight="1" x14ac:dyDescent="0.25">
      <c r="C88" s="188"/>
      <c r="D88" s="189"/>
      <c r="E88" s="178"/>
      <c r="F88" s="178"/>
      <c r="G88" s="190">
        <f>DATOS!$E$13</f>
        <v>1</v>
      </c>
      <c r="H88" s="178"/>
      <c r="I88" s="191"/>
      <c r="J88" s="178"/>
      <c r="K88" s="178"/>
      <c r="L88" s="178"/>
      <c r="M88" s="178"/>
      <c r="N88" s="160" t="str">
        <f t="shared" si="8"/>
        <v/>
      </c>
      <c r="O88" s="21"/>
      <c r="P88" s="160" t="str">
        <f t="shared" si="9"/>
        <v/>
      </c>
      <c r="Q88" s="160">
        <f t="shared" si="10"/>
        <v>0</v>
      </c>
      <c r="R88" s="160" t="str">
        <f t="shared" si="11"/>
        <v/>
      </c>
      <c r="S88" s="160" t="str">
        <f t="shared" si="12"/>
        <v/>
      </c>
      <c r="T88" s="50" t="str">
        <f>IF($F88="","",IF(ISERROR(VLOOKUP(F88,PROVEEDORES!$D$8:$I$507,5,0)),1,VLOOKUP($F88,PROVEEDORES!$D$8:$I$507,5,0)))</f>
        <v/>
      </c>
    </row>
    <row r="89" spans="3:20" ht="17.45" customHeight="1" x14ac:dyDescent="0.25">
      <c r="C89" s="188"/>
      <c r="D89" s="189"/>
      <c r="E89" s="178"/>
      <c r="F89" s="178"/>
      <c r="G89" s="190">
        <f>DATOS!$E$13</f>
        <v>1</v>
      </c>
      <c r="H89" s="178"/>
      <c r="I89" s="191"/>
      <c r="J89" s="178"/>
      <c r="K89" s="178"/>
      <c r="L89" s="178"/>
      <c r="M89" s="178"/>
      <c r="N89" s="160" t="str">
        <f t="shared" si="8"/>
        <v/>
      </c>
      <c r="O89" s="21"/>
      <c r="P89" s="160" t="str">
        <f t="shared" si="9"/>
        <v/>
      </c>
      <c r="Q89" s="160">
        <f t="shared" si="10"/>
        <v>0</v>
      </c>
      <c r="R89" s="160" t="str">
        <f t="shared" si="11"/>
        <v/>
      </c>
      <c r="S89" s="160" t="str">
        <f t="shared" si="12"/>
        <v/>
      </c>
      <c r="T89" s="50" t="str">
        <f>IF($F89="","",IF(ISERROR(VLOOKUP(F89,PROVEEDORES!$D$8:$I$507,5,0)),1,VLOOKUP($F89,PROVEEDORES!$D$8:$I$507,5,0)))</f>
        <v/>
      </c>
    </row>
    <row r="90" spans="3:20" ht="17.45" customHeight="1" x14ac:dyDescent="0.25">
      <c r="C90" s="188"/>
      <c r="D90" s="189"/>
      <c r="E90" s="178"/>
      <c r="F90" s="178"/>
      <c r="G90" s="190">
        <f>DATOS!$E$13</f>
        <v>1</v>
      </c>
      <c r="H90" s="178"/>
      <c r="I90" s="191"/>
      <c r="J90" s="178"/>
      <c r="K90" s="178"/>
      <c r="L90" s="178"/>
      <c r="M90" s="178"/>
      <c r="N90" s="160" t="str">
        <f t="shared" si="8"/>
        <v/>
      </c>
      <c r="O90" s="21"/>
      <c r="P90" s="160" t="str">
        <f t="shared" si="9"/>
        <v/>
      </c>
      <c r="Q90" s="160">
        <f t="shared" si="10"/>
        <v>0</v>
      </c>
      <c r="R90" s="160" t="str">
        <f t="shared" si="11"/>
        <v/>
      </c>
      <c r="S90" s="160" t="str">
        <f t="shared" si="12"/>
        <v/>
      </c>
      <c r="T90" s="50" t="str">
        <f>IF($F90="","",IF(ISERROR(VLOOKUP(F90,PROVEEDORES!$D$8:$I$507,5,0)),1,VLOOKUP($F90,PROVEEDORES!$D$8:$I$507,5,0)))</f>
        <v/>
      </c>
    </row>
    <row r="91" spans="3:20" ht="17.45" customHeight="1" x14ac:dyDescent="0.25">
      <c r="C91" s="188"/>
      <c r="D91" s="189"/>
      <c r="E91" s="178"/>
      <c r="F91" s="178"/>
      <c r="G91" s="190">
        <f>DATOS!$E$13</f>
        <v>1</v>
      </c>
      <c r="H91" s="178"/>
      <c r="I91" s="191"/>
      <c r="J91" s="178"/>
      <c r="K91" s="178"/>
      <c r="L91" s="178"/>
      <c r="M91" s="178"/>
      <c r="N91" s="160" t="str">
        <f t="shared" si="8"/>
        <v/>
      </c>
      <c r="O91" s="21"/>
      <c r="P91" s="160" t="str">
        <f t="shared" si="9"/>
        <v/>
      </c>
      <c r="Q91" s="160">
        <f t="shared" si="10"/>
        <v>0</v>
      </c>
      <c r="R91" s="160" t="str">
        <f t="shared" si="11"/>
        <v/>
      </c>
      <c r="S91" s="160" t="str">
        <f t="shared" si="12"/>
        <v/>
      </c>
      <c r="T91" s="50" t="str">
        <f>IF($F91="","",IF(ISERROR(VLOOKUP(F91,PROVEEDORES!$D$8:$I$507,5,0)),1,VLOOKUP($F91,PROVEEDORES!$D$8:$I$507,5,0)))</f>
        <v/>
      </c>
    </row>
    <row r="92" spans="3:20" ht="17.45" customHeight="1" x14ac:dyDescent="0.25">
      <c r="C92" s="188"/>
      <c r="D92" s="189"/>
      <c r="E92" s="178"/>
      <c r="F92" s="178"/>
      <c r="G92" s="190">
        <f>DATOS!$E$13</f>
        <v>1</v>
      </c>
      <c r="H92" s="178"/>
      <c r="I92" s="191"/>
      <c r="J92" s="178"/>
      <c r="K92" s="178"/>
      <c r="L92" s="178"/>
      <c r="M92" s="178"/>
      <c r="N92" s="160" t="str">
        <f t="shared" si="8"/>
        <v/>
      </c>
      <c r="O92" s="21"/>
      <c r="P92" s="160" t="str">
        <f t="shared" si="9"/>
        <v/>
      </c>
      <c r="Q92" s="160">
        <f t="shared" si="10"/>
        <v>0</v>
      </c>
      <c r="R92" s="160" t="str">
        <f t="shared" si="11"/>
        <v/>
      </c>
      <c r="S92" s="160" t="str">
        <f t="shared" si="12"/>
        <v/>
      </c>
      <c r="T92" s="50" t="str">
        <f>IF($F92="","",IF(ISERROR(VLOOKUP(F92,PROVEEDORES!$D$8:$I$507,5,0)),1,VLOOKUP($F92,PROVEEDORES!$D$8:$I$507,5,0)))</f>
        <v/>
      </c>
    </row>
    <row r="93" spans="3:20" ht="17.45" customHeight="1" x14ac:dyDescent="0.25">
      <c r="C93" s="188"/>
      <c r="D93" s="189"/>
      <c r="E93" s="178"/>
      <c r="F93" s="178"/>
      <c r="G93" s="190">
        <f>DATOS!$E$13</f>
        <v>1</v>
      </c>
      <c r="H93" s="178"/>
      <c r="I93" s="191"/>
      <c r="J93" s="178"/>
      <c r="K93" s="178"/>
      <c r="L93" s="178"/>
      <c r="M93" s="178"/>
      <c r="N93" s="160" t="str">
        <f t="shared" si="8"/>
        <v/>
      </c>
      <c r="O93" s="21"/>
      <c r="P93" s="160" t="str">
        <f t="shared" si="9"/>
        <v/>
      </c>
      <c r="Q93" s="160">
        <f t="shared" si="10"/>
        <v>0</v>
      </c>
      <c r="R93" s="160" t="str">
        <f t="shared" si="11"/>
        <v/>
      </c>
      <c r="S93" s="160" t="str">
        <f t="shared" si="12"/>
        <v/>
      </c>
      <c r="T93" s="50" t="str">
        <f>IF($F93="","",IF(ISERROR(VLOOKUP(F93,PROVEEDORES!$D$8:$I$507,5,0)),1,VLOOKUP($F93,PROVEEDORES!$D$8:$I$507,5,0)))</f>
        <v/>
      </c>
    </row>
    <row r="94" spans="3:20" ht="17.45" customHeight="1" x14ac:dyDescent="0.25">
      <c r="C94" s="188"/>
      <c r="D94" s="189"/>
      <c r="E94" s="178"/>
      <c r="F94" s="178"/>
      <c r="G94" s="190">
        <f>DATOS!$E$13</f>
        <v>1</v>
      </c>
      <c r="H94" s="178"/>
      <c r="I94" s="191"/>
      <c r="J94" s="178"/>
      <c r="K94" s="178"/>
      <c r="L94" s="178"/>
      <c r="M94" s="178"/>
      <c r="N94" s="160" t="str">
        <f t="shared" si="8"/>
        <v/>
      </c>
      <c r="O94" s="21"/>
      <c r="P94" s="160" t="str">
        <f t="shared" si="9"/>
        <v/>
      </c>
      <c r="Q94" s="160">
        <f t="shared" si="10"/>
        <v>0</v>
      </c>
      <c r="R94" s="160" t="str">
        <f t="shared" si="11"/>
        <v/>
      </c>
      <c r="S94" s="160" t="str">
        <f t="shared" si="12"/>
        <v/>
      </c>
      <c r="T94" s="50" t="str">
        <f>IF($F94="","",IF(ISERROR(VLOOKUP(F94,PROVEEDORES!$D$8:$I$507,5,0)),1,VLOOKUP($F94,PROVEEDORES!$D$8:$I$507,5,0)))</f>
        <v/>
      </c>
    </row>
    <row r="95" spans="3:20" ht="17.45" customHeight="1" x14ac:dyDescent="0.25">
      <c r="C95" s="188"/>
      <c r="D95" s="189"/>
      <c r="E95" s="178"/>
      <c r="F95" s="178"/>
      <c r="G95" s="190">
        <f>DATOS!$E$13</f>
        <v>1</v>
      </c>
      <c r="H95" s="178"/>
      <c r="I95" s="191"/>
      <c r="J95" s="178"/>
      <c r="K95" s="178"/>
      <c r="L95" s="178"/>
      <c r="M95" s="178"/>
      <c r="N95" s="160" t="str">
        <f t="shared" si="8"/>
        <v/>
      </c>
      <c r="O95" s="21"/>
      <c r="P95" s="160" t="str">
        <f t="shared" si="9"/>
        <v/>
      </c>
      <c r="Q95" s="160">
        <f t="shared" si="10"/>
        <v>0</v>
      </c>
      <c r="R95" s="160" t="str">
        <f t="shared" si="11"/>
        <v/>
      </c>
      <c r="S95" s="160" t="str">
        <f t="shared" si="12"/>
        <v/>
      </c>
      <c r="T95" s="50" t="str">
        <f>IF($F95="","",IF(ISERROR(VLOOKUP(F95,PROVEEDORES!$D$8:$I$507,5,0)),1,VLOOKUP($F95,PROVEEDORES!$D$8:$I$507,5,0)))</f>
        <v/>
      </c>
    </row>
    <row r="96" spans="3:20" ht="17.45" customHeight="1" x14ac:dyDescent="0.25">
      <c r="C96" s="188"/>
      <c r="D96" s="189"/>
      <c r="E96" s="178"/>
      <c r="F96" s="178"/>
      <c r="G96" s="190">
        <f>DATOS!$E$13</f>
        <v>1</v>
      </c>
      <c r="H96" s="178"/>
      <c r="I96" s="191"/>
      <c r="J96" s="178"/>
      <c r="K96" s="178"/>
      <c r="L96" s="178"/>
      <c r="M96" s="178"/>
      <c r="N96" s="160" t="str">
        <f t="shared" si="8"/>
        <v/>
      </c>
      <c r="O96" s="21"/>
      <c r="P96" s="160" t="str">
        <f t="shared" si="9"/>
        <v/>
      </c>
      <c r="Q96" s="160">
        <f t="shared" si="10"/>
        <v>0</v>
      </c>
      <c r="R96" s="160" t="str">
        <f t="shared" si="11"/>
        <v/>
      </c>
      <c r="S96" s="160" t="str">
        <f t="shared" si="12"/>
        <v/>
      </c>
      <c r="T96" s="50" t="str">
        <f>IF($F96="","",IF(ISERROR(VLOOKUP(F96,PROVEEDORES!$D$8:$I$507,5,0)),1,VLOOKUP($F96,PROVEEDORES!$D$8:$I$507,5,0)))</f>
        <v/>
      </c>
    </row>
    <row r="97" spans="3:20" ht="17.45" customHeight="1" x14ac:dyDescent="0.25">
      <c r="C97" s="188"/>
      <c r="D97" s="189"/>
      <c r="E97" s="178"/>
      <c r="F97" s="178"/>
      <c r="G97" s="190">
        <f>DATOS!$E$13</f>
        <v>1</v>
      </c>
      <c r="H97" s="178"/>
      <c r="I97" s="191"/>
      <c r="J97" s="178"/>
      <c r="K97" s="178"/>
      <c r="L97" s="178"/>
      <c r="M97" s="178"/>
      <c r="N97" s="160" t="str">
        <f t="shared" si="8"/>
        <v/>
      </c>
      <c r="O97" s="21"/>
      <c r="P97" s="160" t="str">
        <f t="shared" si="9"/>
        <v/>
      </c>
      <c r="Q97" s="160">
        <f t="shared" si="10"/>
        <v>0</v>
      </c>
      <c r="R97" s="160" t="str">
        <f t="shared" si="11"/>
        <v/>
      </c>
      <c r="S97" s="160" t="str">
        <f t="shared" si="12"/>
        <v/>
      </c>
      <c r="T97" s="50" t="str">
        <f>IF($F97="","",IF(ISERROR(VLOOKUP(F97,PROVEEDORES!$D$8:$I$507,5,0)),1,VLOOKUP($F97,PROVEEDORES!$D$8:$I$507,5,0)))</f>
        <v/>
      </c>
    </row>
    <row r="98" spans="3:20" ht="17.45" customHeight="1" x14ac:dyDescent="0.25">
      <c r="C98" s="188"/>
      <c r="D98" s="189"/>
      <c r="E98" s="178"/>
      <c r="F98" s="178"/>
      <c r="G98" s="190">
        <f>DATOS!$E$13</f>
        <v>1</v>
      </c>
      <c r="H98" s="178"/>
      <c r="I98" s="191"/>
      <c r="J98" s="178"/>
      <c r="K98" s="178"/>
      <c r="L98" s="178"/>
      <c r="M98" s="178"/>
      <c r="N98" s="160" t="str">
        <f t="shared" si="8"/>
        <v/>
      </c>
      <c r="O98" s="21"/>
      <c r="P98" s="160" t="str">
        <f t="shared" si="9"/>
        <v/>
      </c>
      <c r="Q98" s="160">
        <f t="shared" si="10"/>
        <v>0</v>
      </c>
      <c r="R98" s="160" t="str">
        <f t="shared" si="11"/>
        <v/>
      </c>
      <c r="S98" s="160" t="str">
        <f t="shared" si="12"/>
        <v/>
      </c>
      <c r="T98" s="50" t="str">
        <f>IF($F98="","",IF(ISERROR(VLOOKUP(F98,PROVEEDORES!$D$8:$I$507,5,0)),1,VLOOKUP($F98,PROVEEDORES!$D$8:$I$507,5,0)))</f>
        <v/>
      </c>
    </row>
    <row r="99" spans="3:20" ht="17.45" customHeight="1" x14ac:dyDescent="0.25">
      <c r="C99" s="188"/>
      <c r="D99" s="189"/>
      <c r="E99" s="178"/>
      <c r="F99" s="178"/>
      <c r="G99" s="190">
        <f>DATOS!$E$13</f>
        <v>1</v>
      </c>
      <c r="H99" s="178"/>
      <c r="I99" s="191"/>
      <c r="J99" s="178"/>
      <c r="K99" s="178"/>
      <c r="L99" s="178"/>
      <c r="M99" s="178"/>
      <c r="N99" s="160" t="str">
        <f t="shared" si="8"/>
        <v/>
      </c>
      <c r="O99" s="21"/>
      <c r="P99" s="160" t="str">
        <f t="shared" si="9"/>
        <v/>
      </c>
      <c r="Q99" s="160">
        <f t="shared" si="10"/>
        <v>0</v>
      </c>
      <c r="R99" s="160" t="str">
        <f t="shared" si="11"/>
        <v/>
      </c>
      <c r="S99" s="160" t="str">
        <f t="shared" si="12"/>
        <v/>
      </c>
      <c r="T99" s="50" t="str">
        <f>IF($F99="","",IF(ISERROR(VLOOKUP(F99,PROVEEDORES!$D$8:$I$507,5,0)),1,VLOOKUP($F99,PROVEEDORES!$D$8:$I$507,5,0)))</f>
        <v/>
      </c>
    </row>
    <row r="100" spans="3:20" ht="17.45" customHeight="1" x14ac:dyDescent="0.25">
      <c r="C100" s="188"/>
      <c r="D100" s="189"/>
      <c r="E100" s="178"/>
      <c r="F100" s="178"/>
      <c r="G100" s="190">
        <f>DATOS!$E$13</f>
        <v>1</v>
      </c>
      <c r="H100" s="178"/>
      <c r="I100" s="191"/>
      <c r="J100" s="178"/>
      <c r="K100" s="178"/>
      <c r="L100" s="178"/>
      <c r="M100" s="178"/>
      <c r="N100" s="160" t="str">
        <f t="shared" si="8"/>
        <v/>
      </c>
      <c r="O100" s="21"/>
      <c r="P100" s="160" t="str">
        <f t="shared" si="9"/>
        <v/>
      </c>
      <c r="Q100" s="160">
        <f t="shared" si="10"/>
        <v>0</v>
      </c>
      <c r="R100" s="160" t="str">
        <f t="shared" si="11"/>
        <v/>
      </c>
      <c r="S100" s="160" t="str">
        <f t="shared" si="12"/>
        <v/>
      </c>
      <c r="T100" s="50" t="str">
        <f>IF($F100="","",IF(ISERROR(VLOOKUP(F100,PROVEEDORES!$D$8:$I$507,5,0)),1,VLOOKUP($F100,PROVEEDORES!$D$8:$I$507,5,0)))</f>
        <v/>
      </c>
    </row>
    <row r="101" spans="3:20" ht="17.45" customHeight="1" x14ac:dyDescent="0.25">
      <c r="C101" s="188"/>
      <c r="D101" s="189"/>
      <c r="E101" s="178"/>
      <c r="F101" s="178"/>
      <c r="G101" s="190">
        <f>DATOS!$E$13</f>
        <v>1</v>
      </c>
      <c r="H101" s="178"/>
      <c r="I101" s="191"/>
      <c r="J101" s="178"/>
      <c r="K101" s="178"/>
      <c r="L101" s="178"/>
      <c r="M101" s="178"/>
      <c r="N101" s="160" t="str">
        <f t="shared" si="8"/>
        <v/>
      </c>
      <c r="O101" s="21"/>
      <c r="P101" s="160" t="str">
        <f t="shared" si="9"/>
        <v/>
      </c>
      <c r="Q101" s="160">
        <f t="shared" si="10"/>
        <v>0</v>
      </c>
      <c r="R101" s="160" t="str">
        <f t="shared" si="11"/>
        <v/>
      </c>
      <c r="S101" s="160" t="str">
        <f t="shared" si="12"/>
        <v/>
      </c>
      <c r="T101" s="50" t="str">
        <f>IF($F101="","",IF(ISERROR(VLOOKUP(F101,PROVEEDORES!$D$8:$I$507,5,0)),1,VLOOKUP($F101,PROVEEDORES!$D$8:$I$507,5,0)))</f>
        <v/>
      </c>
    </row>
    <row r="102" spans="3:20" ht="17.45" customHeight="1" x14ac:dyDescent="0.25">
      <c r="C102" s="188"/>
      <c r="D102" s="189"/>
      <c r="E102" s="178"/>
      <c r="F102" s="178"/>
      <c r="G102" s="190">
        <f>DATOS!$E$13</f>
        <v>1</v>
      </c>
      <c r="H102" s="178"/>
      <c r="I102" s="191"/>
      <c r="J102" s="178"/>
      <c r="K102" s="178"/>
      <c r="L102" s="178"/>
      <c r="M102" s="178"/>
      <c r="N102" s="160" t="str">
        <f t="shared" si="8"/>
        <v/>
      </c>
      <c r="O102" s="21"/>
      <c r="P102" s="160" t="str">
        <f t="shared" si="9"/>
        <v/>
      </c>
      <c r="Q102" s="160">
        <f t="shared" si="10"/>
        <v>0</v>
      </c>
      <c r="R102" s="160" t="str">
        <f t="shared" si="11"/>
        <v/>
      </c>
      <c r="S102" s="160" t="str">
        <f t="shared" si="12"/>
        <v/>
      </c>
      <c r="T102" s="50" t="str">
        <f>IF($F102="","",IF(ISERROR(VLOOKUP(F102,PROVEEDORES!$D$8:$I$507,5,0)),1,VLOOKUP($F102,PROVEEDORES!$D$8:$I$507,5,0)))</f>
        <v/>
      </c>
    </row>
    <row r="103" spans="3:20" ht="17.45" customHeight="1" x14ac:dyDescent="0.25">
      <c r="C103" s="188"/>
      <c r="D103" s="189"/>
      <c r="E103" s="178"/>
      <c r="F103" s="178"/>
      <c r="G103" s="190">
        <f>DATOS!$E$13</f>
        <v>1</v>
      </c>
      <c r="H103" s="178"/>
      <c r="I103" s="191"/>
      <c r="J103" s="178"/>
      <c r="K103" s="178"/>
      <c r="L103" s="178"/>
      <c r="M103" s="178"/>
      <c r="N103" s="160" t="str">
        <f t="shared" si="8"/>
        <v/>
      </c>
      <c r="O103" s="21"/>
      <c r="P103" s="160" t="str">
        <f t="shared" si="9"/>
        <v/>
      </c>
      <c r="Q103" s="160">
        <f t="shared" si="10"/>
        <v>0</v>
      </c>
      <c r="R103" s="160" t="str">
        <f t="shared" si="11"/>
        <v/>
      </c>
      <c r="S103" s="160" t="str">
        <f t="shared" si="12"/>
        <v/>
      </c>
      <c r="T103" s="50" t="str">
        <f>IF($F103="","",IF(ISERROR(VLOOKUP(F103,PROVEEDORES!$D$8:$I$507,5,0)),1,VLOOKUP($F103,PROVEEDORES!$D$8:$I$507,5,0)))</f>
        <v/>
      </c>
    </row>
    <row r="104" spans="3:20" ht="17.45" customHeight="1" x14ac:dyDescent="0.25">
      <c r="C104" s="188"/>
      <c r="D104" s="189"/>
      <c r="E104" s="178"/>
      <c r="F104" s="178"/>
      <c r="G104" s="190">
        <f>DATOS!$E$13</f>
        <v>1</v>
      </c>
      <c r="H104" s="178"/>
      <c r="I104" s="191"/>
      <c r="J104" s="178"/>
      <c r="K104" s="178"/>
      <c r="L104" s="178"/>
      <c r="M104" s="178"/>
      <c r="N104" s="160" t="str">
        <f t="shared" si="8"/>
        <v/>
      </c>
      <c r="O104" s="21"/>
      <c r="P104" s="160" t="str">
        <f t="shared" si="9"/>
        <v/>
      </c>
      <c r="Q104" s="160">
        <f t="shared" si="10"/>
        <v>0</v>
      </c>
      <c r="R104" s="160" t="str">
        <f t="shared" si="11"/>
        <v/>
      </c>
      <c r="S104" s="160" t="str">
        <f t="shared" si="12"/>
        <v/>
      </c>
      <c r="T104" s="50" t="str">
        <f>IF($F104="","",IF(ISERROR(VLOOKUP(F104,PROVEEDORES!$D$8:$I$507,5,0)),1,VLOOKUP($F104,PROVEEDORES!$D$8:$I$507,5,0)))</f>
        <v/>
      </c>
    </row>
    <row r="105" spans="3:20" ht="17.45" customHeight="1" x14ac:dyDescent="0.25">
      <c r="C105" s="188"/>
      <c r="D105" s="189"/>
      <c r="E105" s="178"/>
      <c r="F105" s="178"/>
      <c r="G105" s="190">
        <f>DATOS!$E$13</f>
        <v>1</v>
      </c>
      <c r="H105" s="178"/>
      <c r="I105" s="191"/>
      <c r="J105" s="178"/>
      <c r="K105" s="178"/>
      <c r="L105" s="178"/>
      <c r="M105" s="178"/>
      <c r="N105" s="160" t="str">
        <f t="shared" si="8"/>
        <v/>
      </c>
      <c r="O105" s="21"/>
      <c r="P105" s="160" t="str">
        <f t="shared" si="9"/>
        <v/>
      </c>
      <c r="Q105" s="160">
        <f t="shared" si="10"/>
        <v>0</v>
      </c>
      <c r="R105" s="160" t="str">
        <f t="shared" si="11"/>
        <v/>
      </c>
      <c r="S105" s="160" t="str">
        <f t="shared" si="12"/>
        <v/>
      </c>
      <c r="T105" s="50" t="str">
        <f>IF($F105="","",IF(ISERROR(VLOOKUP(F105,PROVEEDORES!$D$8:$I$507,5,0)),1,VLOOKUP($F105,PROVEEDORES!$D$8:$I$507,5,0)))</f>
        <v/>
      </c>
    </row>
    <row r="106" spans="3:20" ht="17.45" customHeight="1" x14ac:dyDescent="0.25">
      <c r="C106" s="188"/>
      <c r="D106" s="189"/>
      <c r="E106" s="178"/>
      <c r="F106" s="178"/>
      <c r="G106" s="190">
        <f>DATOS!$E$13</f>
        <v>1</v>
      </c>
      <c r="H106" s="178"/>
      <c r="I106" s="191"/>
      <c r="J106" s="178"/>
      <c r="K106" s="178"/>
      <c r="L106" s="178"/>
      <c r="M106" s="178"/>
      <c r="N106" s="160" t="str">
        <f t="shared" si="8"/>
        <v/>
      </c>
      <c r="O106" s="21"/>
      <c r="P106" s="160" t="str">
        <f t="shared" si="9"/>
        <v/>
      </c>
      <c r="Q106" s="160">
        <f t="shared" si="10"/>
        <v>0</v>
      </c>
      <c r="R106" s="160" t="str">
        <f t="shared" si="11"/>
        <v/>
      </c>
      <c r="S106" s="160" t="str">
        <f t="shared" si="12"/>
        <v/>
      </c>
      <c r="T106" s="50" t="str">
        <f>IF($F106="","",IF(ISERROR(VLOOKUP(F106,PROVEEDORES!$D$8:$I$507,5,0)),1,VLOOKUP($F106,PROVEEDORES!$D$8:$I$507,5,0)))</f>
        <v/>
      </c>
    </row>
    <row r="107" spans="3:20" ht="17.45" customHeight="1" x14ac:dyDescent="0.25">
      <c r="C107" s="188"/>
      <c r="D107" s="189"/>
      <c r="E107" s="178"/>
      <c r="F107" s="178"/>
      <c r="G107" s="190">
        <f>DATOS!$E$13</f>
        <v>1</v>
      </c>
      <c r="H107" s="178"/>
      <c r="I107" s="191"/>
      <c r="J107" s="178"/>
      <c r="K107" s="178"/>
      <c r="L107" s="178"/>
      <c r="M107" s="178"/>
      <c r="N107" s="160" t="str">
        <f t="shared" si="8"/>
        <v/>
      </c>
      <c r="O107" s="21"/>
      <c r="P107" s="160" t="str">
        <f t="shared" si="9"/>
        <v/>
      </c>
      <c r="Q107" s="160">
        <f t="shared" si="10"/>
        <v>0</v>
      </c>
      <c r="R107" s="160" t="str">
        <f t="shared" si="11"/>
        <v/>
      </c>
      <c r="S107" s="160" t="str">
        <f t="shared" si="12"/>
        <v/>
      </c>
      <c r="T107" s="50" t="str">
        <f>IF($F107="","",IF(ISERROR(VLOOKUP(F107,PROVEEDORES!$D$8:$I$507,5,0)),1,VLOOKUP($F107,PROVEEDORES!$D$8:$I$507,5,0)))</f>
        <v/>
      </c>
    </row>
    <row r="108" spans="3:20" ht="17.45" customHeight="1" x14ac:dyDescent="0.25">
      <c r="C108" s="188"/>
      <c r="D108" s="189"/>
      <c r="E108" s="178"/>
      <c r="F108" s="178"/>
      <c r="G108" s="190">
        <f>DATOS!$E$13</f>
        <v>1</v>
      </c>
      <c r="H108" s="178"/>
      <c r="I108" s="191"/>
      <c r="J108" s="178"/>
      <c r="K108" s="178"/>
      <c r="L108" s="178"/>
      <c r="M108" s="178"/>
      <c r="N108" s="160" t="str">
        <f t="shared" si="8"/>
        <v/>
      </c>
      <c r="O108" s="21"/>
      <c r="P108" s="160" t="str">
        <f t="shared" si="9"/>
        <v/>
      </c>
      <c r="Q108" s="160">
        <f t="shared" si="10"/>
        <v>0</v>
      </c>
      <c r="R108" s="160" t="str">
        <f t="shared" si="11"/>
        <v/>
      </c>
      <c r="S108" s="160" t="str">
        <f t="shared" si="12"/>
        <v/>
      </c>
      <c r="T108" s="50" t="str">
        <f>IF($F108="","",IF(ISERROR(VLOOKUP(F108,PROVEEDORES!$D$8:$I$507,5,0)),1,VLOOKUP($F108,PROVEEDORES!$D$8:$I$507,5,0)))</f>
        <v/>
      </c>
    </row>
    <row r="109" spans="3:20" ht="17.45" customHeight="1" x14ac:dyDescent="0.25">
      <c r="C109" s="188"/>
      <c r="D109" s="189"/>
      <c r="E109" s="178"/>
      <c r="F109" s="178"/>
      <c r="G109" s="190">
        <f>DATOS!$E$13</f>
        <v>1</v>
      </c>
      <c r="H109" s="178"/>
      <c r="I109" s="191"/>
      <c r="J109" s="178"/>
      <c r="K109" s="178"/>
      <c r="L109" s="178"/>
      <c r="M109" s="178"/>
      <c r="N109" s="160" t="str">
        <f t="shared" si="8"/>
        <v/>
      </c>
      <c r="O109" s="21"/>
      <c r="P109" s="160" t="str">
        <f t="shared" si="9"/>
        <v/>
      </c>
      <c r="Q109" s="160">
        <f t="shared" si="10"/>
        <v>0</v>
      </c>
      <c r="R109" s="160" t="str">
        <f t="shared" si="11"/>
        <v/>
      </c>
      <c r="S109" s="160" t="str">
        <f t="shared" si="12"/>
        <v/>
      </c>
      <c r="T109" s="50" t="str">
        <f>IF($F109="","",IF(ISERROR(VLOOKUP(F109,PROVEEDORES!$D$8:$I$507,5,0)),1,VLOOKUP($F109,PROVEEDORES!$D$8:$I$507,5,0)))</f>
        <v/>
      </c>
    </row>
    <row r="110" spans="3:20" ht="17.45" customHeight="1" x14ac:dyDescent="0.25">
      <c r="C110" s="188"/>
      <c r="D110" s="189"/>
      <c r="E110" s="178"/>
      <c r="F110" s="178"/>
      <c r="G110" s="190">
        <f>DATOS!$E$13</f>
        <v>1</v>
      </c>
      <c r="H110" s="178"/>
      <c r="I110" s="191"/>
      <c r="J110" s="178"/>
      <c r="K110" s="178"/>
      <c r="L110" s="178"/>
      <c r="M110" s="178"/>
      <c r="N110" s="160" t="str">
        <f t="shared" si="8"/>
        <v/>
      </c>
      <c r="O110" s="21"/>
      <c r="P110" s="160" t="str">
        <f t="shared" si="9"/>
        <v/>
      </c>
      <c r="Q110" s="160">
        <f t="shared" si="10"/>
        <v>0</v>
      </c>
      <c r="R110" s="160" t="str">
        <f t="shared" si="11"/>
        <v/>
      </c>
      <c r="S110" s="160" t="str">
        <f t="shared" si="12"/>
        <v/>
      </c>
      <c r="T110" s="50" t="str">
        <f>IF($F110="","",IF(ISERROR(VLOOKUP(F110,PROVEEDORES!$D$8:$I$507,5,0)),1,VLOOKUP($F110,PROVEEDORES!$D$8:$I$507,5,0)))</f>
        <v/>
      </c>
    </row>
    <row r="111" spans="3:20" ht="17.45" customHeight="1" x14ac:dyDescent="0.25">
      <c r="C111" s="188"/>
      <c r="D111" s="189"/>
      <c r="E111" s="178"/>
      <c r="F111" s="178"/>
      <c r="G111" s="190">
        <f>DATOS!$E$13</f>
        <v>1</v>
      </c>
      <c r="H111" s="178"/>
      <c r="I111" s="191"/>
      <c r="J111" s="178"/>
      <c r="K111" s="178"/>
      <c r="L111" s="178"/>
      <c r="M111" s="178"/>
      <c r="N111" s="160" t="str">
        <f t="shared" si="8"/>
        <v/>
      </c>
      <c r="O111" s="21"/>
      <c r="P111" s="160" t="str">
        <f t="shared" si="9"/>
        <v/>
      </c>
      <c r="Q111" s="160">
        <f t="shared" si="10"/>
        <v>0</v>
      </c>
      <c r="R111" s="160" t="str">
        <f t="shared" si="11"/>
        <v/>
      </c>
      <c r="S111" s="160" t="str">
        <f t="shared" si="12"/>
        <v/>
      </c>
      <c r="T111" s="50" t="str">
        <f>IF($F111="","",IF(ISERROR(VLOOKUP(F111,PROVEEDORES!$D$8:$I$507,5,0)),1,VLOOKUP($F111,PROVEEDORES!$D$8:$I$507,5,0)))</f>
        <v/>
      </c>
    </row>
    <row r="112" spans="3:20" ht="17.45" customHeight="1" x14ac:dyDescent="0.25">
      <c r="C112" s="188"/>
      <c r="D112" s="189"/>
      <c r="E112" s="178"/>
      <c r="F112" s="178"/>
      <c r="G112" s="190">
        <f>DATOS!$E$13</f>
        <v>1</v>
      </c>
      <c r="H112" s="178"/>
      <c r="I112" s="191"/>
      <c r="J112" s="178"/>
      <c r="K112" s="178"/>
      <c r="L112" s="178"/>
      <c r="M112" s="178"/>
      <c r="N112" s="160" t="str">
        <f t="shared" si="8"/>
        <v/>
      </c>
      <c r="O112" s="21"/>
      <c r="P112" s="160" t="str">
        <f t="shared" si="9"/>
        <v/>
      </c>
      <c r="Q112" s="160">
        <f t="shared" si="10"/>
        <v>0</v>
      </c>
      <c r="R112" s="160" t="str">
        <f t="shared" si="11"/>
        <v/>
      </c>
      <c r="S112" s="160" t="str">
        <f t="shared" si="12"/>
        <v/>
      </c>
      <c r="T112" s="50" t="str">
        <f>IF($F112="","",IF(ISERROR(VLOOKUP(F112,PROVEEDORES!$D$8:$I$507,5,0)),1,VLOOKUP($F112,PROVEEDORES!$D$8:$I$507,5,0)))</f>
        <v/>
      </c>
    </row>
    <row r="113" spans="3:20" ht="17.45" customHeight="1" x14ac:dyDescent="0.25">
      <c r="C113" s="188"/>
      <c r="D113" s="189"/>
      <c r="E113" s="178"/>
      <c r="F113" s="178"/>
      <c r="G113" s="190">
        <f>DATOS!$E$13</f>
        <v>1</v>
      </c>
      <c r="H113" s="178"/>
      <c r="I113" s="191"/>
      <c r="J113" s="178"/>
      <c r="K113" s="178"/>
      <c r="L113" s="178"/>
      <c r="M113" s="178"/>
      <c r="N113" s="160" t="str">
        <f t="shared" si="8"/>
        <v/>
      </c>
      <c r="O113" s="21"/>
      <c r="P113" s="160" t="str">
        <f t="shared" si="9"/>
        <v/>
      </c>
      <c r="Q113" s="160">
        <f t="shared" si="10"/>
        <v>0</v>
      </c>
      <c r="R113" s="160" t="str">
        <f t="shared" si="11"/>
        <v/>
      </c>
      <c r="S113" s="160" t="str">
        <f t="shared" si="12"/>
        <v/>
      </c>
      <c r="T113" s="50" t="str">
        <f>IF($F113="","",IF(ISERROR(VLOOKUP(F113,PROVEEDORES!$D$8:$I$507,5,0)),1,VLOOKUP($F113,PROVEEDORES!$D$8:$I$507,5,0)))</f>
        <v/>
      </c>
    </row>
    <row r="114" spans="3:20" ht="17.45" customHeight="1" x14ac:dyDescent="0.25">
      <c r="C114" s="188"/>
      <c r="D114" s="189"/>
      <c r="E114" s="178"/>
      <c r="F114" s="178"/>
      <c r="G114" s="190">
        <f>DATOS!$E$13</f>
        <v>1</v>
      </c>
      <c r="H114" s="178"/>
      <c r="I114" s="191"/>
      <c r="J114" s="178"/>
      <c r="K114" s="178"/>
      <c r="L114" s="178"/>
      <c r="M114" s="178"/>
      <c r="N114" s="160" t="str">
        <f t="shared" si="8"/>
        <v/>
      </c>
      <c r="O114" s="21"/>
      <c r="P114" s="160" t="str">
        <f t="shared" si="9"/>
        <v/>
      </c>
      <c r="Q114" s="160">
        <f t="shared" si="10"/>
        <v>0</v>
      </c>
      <c r="R114" s="160" t="str">
        <f t="shared" si="11"/>
        <v/>
      </c>
      <c r="S114" s="160" t="str">
        <f t="shared" si="12"/>
        <v/>
      </c>
      <c r="T114" s="50" t="str">
        <f>IF($F114="","",IF(ISERROR(VLOOKUP(F114,PROVEEDORES!$D$8:$I$507,5,0)),1,VLOOKUP($F114,PROVEEDORES!$D$8:$I$507,5,0)))</f>
        <v/>
      </c>
    </row>
    <row r="115" spans="3:20" ht="17.45" customHeight="1" x14ac:dyDescent="0.25">
      <c r="C115" s="188"/>
      <c r="D115" s="189"/>
      <c r="E115" s="178"/>
      <c r="F115" s="178"/>
      <c r="G115" s="190">
        <f>DATOS!$E$13</f>
        <v>1</v>
      </c>
      <c r="H115" s="178"/>
      <c r="I115" s="191"/>
      <c r="J115" s="178"/>
      <c r="K115" s="178"/>
      <c r="L115" s="178"/>
      <c r="M115" s="178"/>
      <c r="N115" s="160" t="str">
        <f t="shared" si="8"/>
        <v/>
      </c>
      <c r="O115" s="21"/>
      <c r="P115" s="160" t="str">
        <f t="shared" si="9"/>
        <v/>
      </c>
      <c r="Q115" s="160">
        <f t="shared" si="10"/>
        <v>0</v>
      </c>
      <c r="R115" s="160" t="str">
        <f t="shared" si="11"/>
        <v/>
      </c>
      <c r="S115" s="160" t="str">
        <f t="shared" si="12"/>
        <v/>
      </c>
      <c r="T115" s="50" t="str">
        <f>IF($F115="","",IF(ISERROR(VLOOKUP(F115,PROVEEDORES!$D$8:$I$507,5,0)),1,VLOOKUP($F115,PROVEEDORES!$D$8:$I$507,5,0)))</f>
        <v/>
      </c>
    </row>
    <row r="116" spans="3:20" ht="17.45" customHeight="1" x14ac:dyDescent="0.25">
      <c r="C116" s="188"/>
      <c r="D116" s="189"/>
      <c r="E116" s="178"/>
      <c r="F116" s="178"/>
      <c r="G116" s="190">
        <f>DATOS!$E$13</f>
        <v>1</v>
      </c>
      <c r="H116" s="178"/>
      <c r="I116" s="191"/>
      <c r="J116" s="178"/>
      <c r="K116" s="178"/>
      <c r="L116" s="178"/>
      <c r="M116" s="178"/>
      <c r="N116" s="160" t="str">
        <f t="shared" si="8"/>
        <v/>
      </c>
      <c r="O116" s="21"/>
      <c r="P116" s="160" t="str">
        <f t="shared" si="9"/>
        <v/>
      </c>
      <c r="Q116" s="160">
        <f t="shared" si="10"/>
        <v>0</v>
      </c>
      <c r="R116" s="160" t="str">
        <f t="shared" si="11"/>
        <v/>
      </c>
      <c r="S116" s="160" t="str">
        <f t="shared" si="12"/>
        <v/>
      </c>
      <c r="T116" s="50" t="str">
        <f>IF($F116="","",IF(ISERROR(VLOOKUP(F116,PROVEEDORES!$D$8:$I$507,5,0)),1,VLOOKUP($F116,PROVEEDORES!$D$8:$I$507,5,0)))</f>
        <v/>
      </c>
    </row>
    <row r="117" spans="3:20" ht="17.45" customHeight="1" x14ac:dyDescent="0.25">
      <c r="C117" s="188"/>
      <c r="D117" s="189"/>
      <c r="E117" s="178"/>
      <c r="F117" s="178"/>
      <c r="G117" s="190">
        <f>DATOS!$E$13</f>
        <v>1</v>
      </c>
      <c r="H117" s="178"/>
      <c r="I117" s="191"/>
      <c r="J117" s="178"/>
      <c r="K117" s="178"/>
      <c r="L117" s="178"/>
      <c r="M117" s="178"/>
      <c r="N117" s="160" t="str">
        <f t="shared" si="8"/>
        <v/>
      </c>
      <c r="O117" s="21"/>
      <c r="P117" s="160" t="str">
        <f t="shared" si="9"/>
        <v/>
      </c>
      <c r="Q117" s="160">
        <f t="shared" si="10"/>
        <v>0</v>
      </c>
      <c r="R117" s="160" t="str">
        <f t="shared" si="11"/>
        <v/>
      </c>
      <c r="S117" s="160" t="str">
        <f t="shared" si="12"/>
        <v/>
      </c>
      <c r="T117" s="50" t="str">
        <f>IF($F117="","",IF(ISERROR(VLOOKUP(F117,PROVEEDORES!$D$8:$I$507,5,0)),1,VLOOKUP($F117,PROVEEDORES!$D$8:$I$507,5,0)))</f>
        <v/>
      </c>
    </row>
    <row r="118" spans="3:20" ht="17.45" customHeight="1" x14ac:dyDescent="0.25">
      <c r="C118" s="188"/>
      <c r="D118" s="189"/>
      <c r="E118" s="178"/>
      <c r="F118" s="178"/>
      <c r="G118" s="190">
        <f>DATOS!$E$13</f>
        <v>1</v>
      </c>
      <c r="H118" s="178"/>
      <c r="I118" s="191"/>
      <c r="J118" s="178"/>
      <c r="K118" s="178"/>
      <c r="L118" s="178"/>
      <c r="M118" s="178"/>
      <c r="N118" s="160" t="str">
        <f t="shared" si="8"/>
        <v/>
      </c>
      <c r="O118" s="21"/>
      <c r="P118" s="160" t="str">
        <f t="shared" si="9"/>
        <v/>
      </c>
      <c r="Q118" s="160">
        <f t="shared" si="10"/>
        <v>0</v>
      </c>
      <c r="R118" s="160" t="str">
        <f t="shared" si="11"/>
        <v/>
      </c>
      <c r="S118" s="160" t="str">
        <f t="shared" si="12"/>
        <v/>
      </c>
      <c r="T118" s="50" t="str">
        <f>IF($F118="","",IF(ISERROR(VLOOKUP(F118,PROVEEDORES!$D$8:$I$507,5,0)),1,VLOOKUP($F118,PROVEEDORES!$D$8:$I$507,5,0)))</f>
        <v/>
      </c>
    </row>
    <row r="119" spans="3:20" ht="17.45" customHeight="1" x14ac:dyDescent="0.25">
      <c r="C119" s="188"/>
      <c r="D119" s="189"/>
      <c r="E119" s="178"/>
      <c r="F119" s="178"/>
      <c r="G119" s="190">
        <f>DATOS!$E$13</f>
        <v>1</v>
      </c>
      <c r="H119" s="178"/>
      <c r="I119" s="191"/>
      <c r="J119" s="178"/>
      <c r="K119" s="178"/>
      <c r="L119" s="178"/>
      <c r="M119" s="178"/>
      <c r="N119" s="160" t="str">
        <f t="shared" si="8"/>
        <v/>
      </c>
      <c r="O119" s="21"/>
      <c r="P119" s="160" t="str">
        <f t="shared" si="9"/>
        <v/>
      </c>
      <c r="Q119" s="160">
        <f t="shared" si="10"/>
        <v>0</v>
      </c>
      <c r="R119" s="160" t="str">
        <f t="shared" si="11"/>
        <v/>
      </c>
      <c r="S119" s="160" t="str">
        <f t="shared" si="12"/>
        <v/>
      </c>
      <c r="T119" s="50" t="str">
        <f>IF($F119="","",IF(ISERROR(VLOOKUP(F119,PROVEEDORES!$D$8:$I$507,5,0)),1,VLOOKUP($F119,PROVEEDORES!$D$8:$I$507,5,0)))</f>
        <v/>
      </c>
    </row>
    <row r="120" spans="3:20" ht="17.45" customHeight="1" x14ac:dyDescent="0.25">
      <c r="C120" s="188"/>
      <c r="D120" s="189"/>
      <c r="E120" s="178"/>
      <c r="F120" s="178"/>
      <c r="G120" s="190">
        <f>DATOS!$E$13</f>
        <v>1</v>
      </c>
      <c r="H120" s="178"/>
      <c r="I120" s="191"/>
      <c r="J120" s="178"/>
      <c r="K120" s="178"/>
      <c r="L120" s="178"/>
      <c r="M120" s="178"/>
      <c r="N120" s="160" t="str">
        <f t="shared" si="8"/>
        <v/>
      </c>
      <c r="O120" s="21"/>
      <c r="P120" s="160" t="str">
        <f t="shared" si="9"/>
        <v/>
      </c>
      <c r="Q120" s="160">
        <f t="shared" si="10"/>
        <v>0</v>
      </c>
      <c r="R120" s="160" t="str">
        <f t="shared" si="11"/>
        <v/>
      </c>
      <c r="S120" s="160" t="str">
        <f t="shared" si="12"/>
        <v/>
      </c>
      <c r="T120" s="50" t="str">
        <f>IF($F120="","",IF(ISERROR(VLOOKUP(F120,PROVEEDORES!$D$8:$I$507,5,0)),1,VLOOKUP($F120,PROVEEDORES!$D$8:$I$507,5,0)))</f>
        <v/>
      </c>
    </row>
    <row r="121" spans="3:20" ht="17.45" customHeight="1" x14ac:dyDescent="0.25">
      <c r="C121" s="188"/>
      <c r="D121" s="189"/>
      <c r="E121" s="178"/>
      <c r="F121" s="178"/>
      <c r="G121" s="190">
        <f>DATOS!$E$13</f>
        <v>1</v>
      </c>
      <c r="H121" s="178"/>
      <c r="I121" s="191"/>
      <c r="J121" s="178"/>
      <c r="K121" s="178"/>
      <c r="L121" s="178"/>
      <c r="M121" s="178"/>
      <c r="N121" s="160" t="str">
        <f t="shared" si="8"/>
        <v/>
      </c>
      <c r="O121" s="21"/>
      <c r="P121" s="160" t="str">
        <f t="shared" si="9"/>
        <v/>
      </c>
      <c r="Q121" s="160">
        <f t="shared" si="10"/>
        <v>0</v>
      </c>
      <c r="R121" s="160" t="str">
        <f t="shared" si="11"/>
        <v/>
      </c>
      <c r="S121" s="160" t="str">
        <f t="shared" si="12"/>
        <v/>
      </c>
      <c r="T121" s="50" t="str">
        <f>IF($F121="","",IF(ISERROR(VLOOKUP(F121,PROVEEDORES!$D$8:$I$507,5,0)),1,VLOOKUP($F121,PROVEEDORES!$D$8:$I$507,5,0)))</f>
        <v/>
      </c>
    </row>
    <row r="122" spans="3:20" ht="17.45" customHeight="1" x14ac:dyDescent="0.25">
      <c r="C122" s="188"/>
      <c r="D122" s="189"/>
      <c r="E122" s="178"/>
      <c r="F122" s="178"/>
      <c r="G122" s="190">
        <f>DATOS!$E$13</f>
        <v>1</v>
      </c>
      <c r="H122" s="178"/>
      <c r="I122" s="191"/>
      <c r="J122" s="178"/>
      <c r="K122" s="178"/>
      <c r="L122" s="178"/>
      <c r="M122" s="178"/>
      <c r="N122" s="160" t="str">
        <f t="shared" si="8"/>
        <v/>
      </c>
      <c r="O122" s="21"/>
      <c r="P122" s="160" t="str">
        <f t="shared" si="9"/>
        <v/>
      </c>
      <c r="Q122" s="160">
        <f t="shared" si="10"/>
        <v>0</v>
      </c>
      <c r="R122" s="160" t="str">
        <f t="shared" si="11"/>
        <v/>
      </c>
      <c r="S122" s="160" t="str">
        <f t="shared" si="12"/>
        <v/>
      </c>
      <c r="T122" s="50" t="str">
        <f>IF($F122="","",IF(ISERROR(VLOOKUP(F122,PROVEEDORES!$D$8:$I$507,5,0)),1,VLOOKUP($F122,PROVEEDORES!$D$8:$I$507,5,0)))</f>
        <v/>
      </c>
    </row>
    <row r="123" spans="3:20" ht="17.45" customHeight="1" x14ac:dyDescent="0.25">
      <c r="C123" s="188"/>
      <c r="D123" s="189"/>
      <c r="E123" s="178"/>
      <c r="F123" s="178"/>
      <c r="G123" s="190">
        <f>DATOS!$E$13</f>
        <v>1</v>
      </c>
      <c r="H123" s="178"/>
      <c r="I123" s="191"/>
      <c r="J123" s="178"/>
      <c r="K123" s="178"/>
      <c r="L123" s="178"/>
      <c r="M123" s="178"/>
      <c r="N123" s="160" t="str">
        <f t="shared" si="8"/>
        <v/>
      </c>
      <c r="O123" s="21"/>
      <c r="P123" s="160" t="str">
        <f t="shared" si="9"/>
        <v/>
      </c>
      <c r="Q123" s="160">
        <f t="shared" si="10"/>
        <v>0</v>
      </c>
      <c r="R123" s="160" t="str">
        <f t="shared" si="11"/>
        <v/>
      </c>
      <c r="S123" s="160" t="str">
        <f t="shared" si="12"/>
        <v/>
      </c>
      <c r="T123" s="50" t="str">
        <f>IF($F123="","",IF(ISERROR(VLOOKUP(F123,PROVEEDORES!$D$8:$I$507,5,0)),1,VLOOKUP($F123,PROVEEDORES!$D$8:$I$507,5,0)))</f>
        <v/>
      </c>
    </row>
    <row r="124" spans="3:20" ht="17.45" customHeight="1" x14ac:dyDescent="0.25">
      <c r="C124" s="188"/>
      <c r="D124" s="189"/>
      <c r="E124" s="178"/>
      <c r="F124" s="178"/>
      <c r="G124" s="190">
        <f>DATOS!$E$13</f>
        <v>1</v>
      </c>
      <c r="H124" s="178"/>
      <c r="I124" s="191"/>
      <c r="J124" s="178"/>
      <c r="K124" s="178"/>
      <c r="L124" s="178"/>
      <c r="M124" s="178"/>
      <c r="N124" s="160" t="str">
        <f t="shared" si="8"/>
        <v/>
      </c>
      <c r="O124" s="21"/>
      <c r="P124" s="160" t="str">
        <f t="shared" si="9"/>
        <v/>
      </c>
      <c r="Q124" s="160">
        <f t="shared" si="10"/>
        <v>0</v>
      </c>
      <c r="R124" s="160" t="str">
        <f t="shared" si="11"/>
        <v/>
      </c>
      <c r="S124" s="160" t="str">
        <f t="shared" si="12"/>
        <v/>
      </c>
      <c r="T124" s="50" t="str">
        <f>IF($F124="","",IF(ISERROR(VLOOKUP(F124,PROVEEDORES!$D$8:$I$507,5,0)),1,VLOOKUP($F124,PROVEEDORES!$D$8:$I$507,5,0)))</f>
        <v/>
      </c>
    </row>
    <row r="125" spans="3:20" ht="17.45" customHeight="1" x14ac:dyDescent="0.25">
      <c r="C125" s="188"/>
      <c r="D125" s="189"/>
      <c r="E125" s="178"/>
      <c r="F125" s="178"/>
      <c r="G125" s="190">
        <f>DATOS!$E$13</f>
        <v>1</v>
      </c>
      <c r="H125" s="178"/>
      <c r="I125" s="191"/>
      <c r="J125" s="178"/>
      <c r="K125" s="178"/>
      <c r="L125" s="178"/>
      <c r="M125" s="178"/>
      <c r="N125" s="160" t="str">
        <f t="shared" si="8"/>
        <v/>
      </c>
      <c r="O125" s="21"/>
      <c r="P125" s="160" t="str">
        <f t="shared" si="9"/>
        <v/>
      </c>
      <c r="Q125" s="160">
        <f t="shared" si="10"/>
        <v>0</v>
      </c>
      <c r="R125" s="160" t="str">
        <f t="shared" si="11"/>
        <v/>
      </c>
      <c r="S125" s="160" t="str">
        <f t="shared" si="12"/>
        <v/>
      </c>
      <c r="T125" s="50" t="str">
        <f>IF($F125="","",IF(ISERROR(VLOOKUP(F125,PROVEEDORES!$D$8:$I$507,5,0)),1,VLOOKUP($F125,PROVEEDORES!$D$8:$I$507,5,0)))</f>
        <v/>
      </c>
    </row>
    <row r="126" spans="3:20" ht="17.45" customHeight="1" x14ac:dyDescent="0.25">
      <c r="C126" s="188"/>
      <c r="D126" s="189"/>
      <c r="E126" s="178"/>
      <c r="F126" s="178"/>
      <c r="G126" s="190">
        <f>DATOS!$E$13</f>
        <v>1</v>
      </c>
      <c r="H126" s="178"/>
      <c r="I126" s="191"/>
      <c r="J126" s="178"/>
      <c r="K126" s="178"/>
      <c r="L126" s="178"/>
      <c r="M126" s="178"/>
      <c r="N126" s="160" t="str">
        <f t="shared" si="8"/>
        <v/>
      </c>
      <c r="O126" s="21"/>
      <c r="P126" s="160" t="str">
        <f t="shared" si="9"/>
        <v/>
      </c>
      <c r="Q126" s="160">
        <f t="shared" si="10"/>
        <v>0</v>
      </c>
      <c r="R126" s="160" t="str">
        <f t="shared" si="11"/>
        <v/>
      </c>
      <c r="S126" s="160" t="str">
        <f t="shared" si="12"/>
        <v/>
      </c>
      <c r="T126" s="50" t="str">
        <f>IF($F126="","",IF(ISERROR(VLOOKUP(F126,PROVEEDORES!$D$8:$I$507,5,0)),1,VLOOKUP($F126,PROVEEDORES!$D$8:$I$507,5,0)))</f>
        <v/>
      </c>
    </row>
    <row r="127" spans="3:20" ht="17.45" customHeight="1" x14ac:dyDescent="0.25">
      <c r="C127" s="188"/>
      <c r="D127" s="189"/>
      <c r="E127" s="178"/>
      <c r="F127" s="178"/>
      <c r="G127" s="190">
        <f>DATOS!$E$13</f>
        <v>1</v>
      </c>
      <c r="H127" s="178"/>
      <c r="I127" s="191"/>
      <c r="J127" s="178"/>
      <c r="K127" s="178"/>
      <c r="L127" s="178"/>
      <c r="M127" s="178"/>
      <c r="N127" s="160" t="str">
        <f t="shared" si="8"/>
        <v/>
      </c>
      <c r="O127" s="21"/>
      <c r="P127" s="160" t="str">
        <f t="shared" si="9"/>
        <v/>
      </c>
      <c r="Q127" s="160">
        <f t="shared" si="10"/>
        <v>0</v>
      </c>
      <c r="R127" s="160" t="str">
        <f t="shared" si="11"/>
        <v/>
      </c>
      <c r="S127" s="160" t="str">
        <f t="shared" si="12"/>
        <v/>
      </c>
      <c r="T127" s="50" t="str">
        <f>IF($F127="","",IF(ISERROR(VLOOKUP(F127,PROVEEDORES!$D$8:$I$507,5,0)),1,VLOOKUP($F127,PROVEEDORES!$D$8:$I$507,5,0)))</f>
        <v/>
      </c>
    </row>
    <row r="128" spans="3:20" ht="17.45" customHeight="1" x14ac:dyDescent="0.25">
      <c r="C128" s="188"/>
      <c r="D128" s="189"/>
      <c r="E128" s="178"/>
      <c r="F128" s="178"/>
      <c r="G128" s="190">
        <f>DATOS!$E$13</f>
        <v>1</v>
      </c>
      <c r="H128" s="178"/>
      <c r="I128" s="191"/>
      <c r="J128" s="178"/>
      <c r="K128" s="178"/>
      <c r="L128" s="178"/>
      <c r="M128" s="178"/>
      <c r="N128" s="160" t="str">
        <f t="shared" si="8"/>
        <v/>
      </c>
      <c r="O128" s="21"/>
      <c r="P128" s="160" t="str">
        <f t="shared" si="9"/>
        <v/>
      </c>
      <c r="Q128" s="160">
        <f t="shared" si="10"/>
        <v>0</v>
      </c>
      <c r="R128" s="160" t="str">
        <f t="shared" si="11"/>
        <v/>
      </c>
      <c r="S128" s="160" t="str">
        <f t="shared" si="12"/>
        <v/>
      </c>
      <c r="T128" s="50" t="str">
        <f>IF($F128="","",IF(ISERROR(VLOOKUP(F128,PROVEEDORES!$D$8:$I$507,5,0)),1,VLOOKUP($F128,PROVEEDORES!$D$8:$I$507,5,0)))</f>
        <v/>
      </c>
    </row>
    <row r="129" spans="3:20" ht="17.45" customHeight="1" x14ac:dyDescent="0.25">
      <c r="C129" s="188"/>
      <c r="D129" s="189"/>
      <c r="E129" s="178"/>
      <c r="F129" s="178"/>
      <c r="G129" s="190">
        <f>DATOS!$E$13</f>
        <v>1</v>
      </c>
      <c r="H129" s="178"/>
      <c r="I129" s="191"/>
      <c r="J129" s="178"/>
      <c r="K129" s="178"/>
      <c r="L129" s="178"/>
      <c r="M129" s="178"/>
      <c r="N129" s="160" t="str">
        <f t="shared" si="8"/>
        <v/>
      </c>
      <c r="O129" s="21"/>
      <c r="P129" s="160" t="str">
        <f t="shared" si="9"/>
        <v/>
      </c>
      <c r="Q129" s="160">
        <f t="shared" si="10"/>
        <v>0</v>
      </c>
      <c r="R129" s="160" t="str">
        <f t="shared" si="11"/>
        <v/>
      </c>
      <c r="S129" s="160" t="str">
        <f t="shared" si="12"/>
        <v/>
      </c>
      <c r="T129" s="50" t="str">
        <f>IF($F129="","",IF(ISERROR(VLOOKUP(F129,PROVEEDORES!$D$8:$I$507,5,0)),1,VLOOKUP($F129,PROVEEDORES!$D$8:$I$507,5,0)))</f>
        <v/>
      </c>
    </row>
    <row r="130" spans="3:20" ht="17.45" customHeight="1" x14ac:dyDescent="0.25">
      <c r="C130" s="188"/>
      <c r="D130" s="189"/>
      <c r="E130" s="178"/>
      <c r="F130" s="178"/>
      <c r="G130" s="190">
        <f>DATOS!$E$13</f>
        <v>1</v>
      </c>
      <c r="H130" s="178"/>
      <c r="I130" s="191"/>
      <c r="J130" s="178"/>
      <c r="K130" s="178"/>
      <c r="L130" s="178"/>
      <c r="M130" s="178"/>
      <c r="N130" s="160" t="str">
        <f t="shared" si="8"/>
        <v/>
      </c>
      <c r="O130" s="21"/>
      <c r="P130" s="160" t="str">
        <f t="shared" si="9"/>
        <v/>
      </c>
      <c r="Q130" s="160">
        <f t="shared" si="10"/>
        <v>0</v>
      </c>
      <c r="R130" s="160" t="str">
        <f t="shared" si="11"/>
        <v/>
      </c>
      <c r="S130" s="160" t="str">
        <f t="shared" si="12"/>
        <v/>
      </c>
      <c r="T130" s="50" t="str">
        <f>IF($F130="","",IF(ISERROR(VLOOKUP(F130,PROVEEDORES!$D$8:$I$507,5,0)),1,VLOOKUP($F130,PROVEEDORES!$D$8:$I$507,5,0)))</f>
        <v/>
      </c>
    </row>
    <row r="131" spans="3:20" ht="17.45" customHeight="1" x14ac:dyDescent="0.25">
      <c r="C131" s="188"/>
      <c r="D131" s="189"/>
      <c r="E131" s="178"/>
      <c r="F131" s="178"/>
      <c r="G131" s="190">
        <f>DATOS!$E$13</f>
        <v>1</v>
      </c>
      <c r="H131" s="178"/>
      <c r="I131" s="191"/>
      <c r="J131" s="178"/>
      <c r="K131" s="178"/>
      <c r="L131" s="178"/>
      <c r="M131" s="178"/>
      <c r="N131" s="160" t="str">
        <f t="shared" si="8"/>
        <v/>
      </c>
      <c r="O131" s="21"/>
      <c r="P131" s="160" t="str">
        <f t="shared" si="9"/>
        <v/>
      </c>
      <c r="Q131" s="160">
        <f t="shared" si="10"/>
        <v>0</v>
      </c>
      <c r="R131" s="160" t="str">
        <f t="shared" si="11"/>
        <v/>
      </c>
      <c r="S131" s="160" t="str">
        <f t="shared" si="12"/>
        <v/>
      </c>
      <c r="T131" s="50" t="str">
        <f>IF($F131="","",IF(ISERROR(VLOOKUP(F131,PROVEEDORES!$D$8:$I$507,5,0)),1,VLOOKUP($F131,PROVEEDORES!$D$8:$I$507,5,0)))</f>
        <v/>
      </c>
    </row>
    <row r="132" spans="3:20" ht="17.45" customHeight="1" x14ac:dyDescent="0.25">
      <c r="C132" s="188"/>
      <c r="D132" s="189"/>
      <c r="E132" s="178"/>
      <c r="F132" s="178"/>
      <c r="G132" s="190">
        <f>DATOS!$E$13</f>
        <v>1</v>
      </c>
      <c r="H132" s="178"/>
      <c r="I132" s="191"/>
      <c r="J132" s="178"/>
      <c r="K132" s="178"/>
      <c r="L132" s="178"/>
      <c r="M132" s="178"/>
      <c r="N132" s="160" t="str">
        <f t="shared" si="8"/>
        <v/>
      </c>
      <c r="O132" s="21"/>
      <c r="P132" s="160" t="str">
        <f t="shared" si="9"/>
        <v/>
      </c>
      <c r="Q132" s="160">
        <f t="shared" si="10"/>
        <v>0</v>
      </c>
      <c r="R132" s="160" t="str">
        <f t="shared" si="11"/>
        <v/>
      </c>
      <c r="S132" s="160" t="str">
        <f t="shared" si="12"/>
        <v/>
      </c>
      <c r="T132" s="50" t="str">
        <f>IF($F132="","",IF(ISERROR(VLOOKUP(F132,PROVEEDORES!$D$8:$I$507,5,0)),1,VLOOKUP($F132,PROVEEDORES!$D$8:$I$507,5,0)))</f>
        <v/>
      </c>
    </row>
    <row r="133" spans="3:20" ht="17.45" customHeight="1" x14ac:dyDescent="0.25">
      <c r="C133" s="188"/>
      <c r="D133" s="189"/>
      <c r="E133" s="178"/>
      <c r="F133" s="178"/>
      <c r="G133" s="190">
        <f>DATOS!$E$13</f>
        <v>1</v>
      </c>
      <c r="H133" s="178"/>
      <c r="I133" s="191"/>
      <c r="J133" s="178"/>
      <c r="K133" s="178"/>
      <c r="L133" s="178"/>
      <c r="M133" s="178"/>
      <c r="N133" s="160" t="str">
        <f t="shared" si="8"/>
        <v/>
      </c>
      <c r="O133" s="21"/>
      <c r="P133" s="160" t="str">
        <f t="shared" si="9"/>
        <v/>
      </c>
      <c r="Q133" s="160">
        <f t="shared" si="10"/>
        <v>0</v>
      </c>
      <c r="R133" s="160" t="str">
        <f t="shared" si="11"/>
        <v/>
      </c>
      <c r="S133" s="160" t="str">
        <f t="shared" si="12"/>
        <v/>
      </c>
      <c r="T133" s="50" t="str">
        <f>IF($F133="","",IF(ISERROR(VLOOKUP(F133,PROVEEDORES!$D$8:$I$507,5,0)),1,VLOOKUP($F133,PROVEEDORES!$D$8:$I$507,5,0)))</f>
        <v/>
      </c>
    </row>
    <row r="134" spans="3:20" ht="17.45" customHeight="1" x14ac:dyDescent="0.25">
      <c r="C134" s="188"/>
      <c r="D134" s="189"/>
      <c r="E134" s="178"/>
      <c r="F134" s="178"/>
      <c r="G134" s="190">
        <f>DATOS!$E$13</f>
        <v>1</v>
      </c>
      <c r="H134" s="178"/>
      <c r="I134" s="191"/>
      <c r="J134" s="178"/>
      <c r="K134" s="178"/>
      <c r="L134" s="178"/>
      <c r="M134" s="178"/>
      <c r="N134" s="160" t="str">
        <f t="shared" si="8"/>
        <v/>
      </c>
      <c r="O134" s="21"/>
      <c r="P134" s="160" t="str">
        <f t="shared" si="9"/>
        <v/>
      </c>
      <c r="Q134" s="160">
        <f t="shared" si="10"/>
        <v>0</v>
      </c>
      <c r="R134" s="160" t="str">
        <f t="shared" si="11"/>
        <v/>
      </c>
      <c r="S134" s="160" t="str">
        <f t="shared" si="12"/>
        <v/>
      </c>
      <c r="T134" s="50" t="str">
        <f>IF($F134="","",IF(ISERROR(VLOOKUP(F134,PROVEEDORES!$D$8:$I$507,5,0)),1,VLOOKUP($F134,PROVEEDORES!$D$8:$I$507,5,0)))</f>
        <v/>
      </c>
    </row>
    <row r="135" spans="3:20" ht="17.45" customHeight="1" x14ac:dyDescent="0.25">
      <c r="C135" s="188"/>
      <c r="D135" s="189"/>
      <c r="E135" s="178"/>
      <c r="F135" s="178"/>
      <c r="G135" s="190">
        <f>DATOS!$E$13</f>
        <v>1</v>
      </c>
      <c r="H135" s="178"/>
      <c r="I135" s="191"/>
      <c r="J135" s="178"/>
      <c r="K135" s="178"/>
      <c r="L135" s="178"/>
      <c r="M135" s="178"/>
      <c r="N135" s="160" t="str">
        <f t="shared" si="8"/>
        <v/>
      </c>
      <c r="O135" s="21"/>
      <c r="P135" s="160" t="str">
        <f t="shared" si="9"/>
        <v/>
      </c>
      <c r="Q135" s="160">
        <f t="shared" si="10"/>
        <v>0</v>
      </c>
      <c r="R135" s="160" t="str">
        <f t="shared" si="11"/>
        <v/>
      </c>
      <c r="S135" s="160" t="str">
        <f t="shared" si="12"/>
        <v/>
      </c>
      <c r="T135" s="50" t="str">
        <f>IF($F135="","",IF(ISERROR(VLOOKUP(F135,PROVEEDORES!$D$8:$I$507,5,0)),1,VLOOKUP($F135,PROVEEDORES!$D$8:$I$507,5,0)))</f>
        <v/>
      </c>
    </row>
    <row r="136" spans="3:20" ht="17.45" customHeight="1" x14ac:dyDescent="0.25">
      <c r="C136" s="188"/>
      <c r="D136" s="189"/>
      <c r="E136" s="178"/>
      <c r="F136" s="178"/>
      <c r="G136" s="190">
        <f>DATOS!$E$13</f>
        <v>1</v>
      </c>
      <c r="H136" s="178"/>
      <c r="I136" s="191"/>
      <c r="J136" s="178"/>
      <c r="K136" s="178"/>
      <c r="L136" s="178"/>
      <c r="M136" s="178"/>
      <c r="N136" s="160" t="str">
        <f t="shared" si="8"/>
        <v/>
      </c>
      <c r="O136" s="21"/>
      <c r="P136" s="160" t="str">
        <f t="shared" si="9"/>
        <v/>
      </c>
      <c r="Q136" s="160">
        <f t="shared" si="10"/>
        <v>0</v>
      </c>
      <c r="R136" s="160" t="str">
        <f t="shared" si="11"/>
        <v/>
      </c>
      <c r="S136" s="160" t="str">
        <f t="shared" si="12"/>
        <v/>
      </c>
      <c r="T136" s="50" t="str">
        <f>IF($F136="","",IF(ISERROR(VLOOKUP(F136,PROVEEDORES!$D$8:$I$507,5,0)),1,VLOOKUP($F136,PROVEEDORES!$D$8:$I$507,5,0)))</f>
        <v/>
      </c>
    </row>
    <row r="137" spans="3:20" ht="17.45" customHeight="1" x14ac:dyDescent="0.25">
      <c r="C137" s="188"/>
      <c r="D137" s="189"/>
      <c r="E137" s="178"/>
      <c r="F137" s="178"/>
      <c r="G137" s="190">
        <f>DATOS!$E$13</f>
        <v>1</v>
      </c>
      <c r="H137" s="178"/>
      <c r="I137" s="191"/>
      <c r="J137" s="178"/>
      <c r="K137" s="178"/>
      <c r="L137" s="178"/>
      <c r="M137" s="178"/>
      <c r="N137" s="160" t="str">
        <f t="shared" si="8"/>
        <v/>
      </c>
      <c r="O137" s="21"/>
      <c r="P137" s="160" t="str">
        <f t="shared" si="9"/>
        <v/>
      </c>
      <c r="Q137" s="160">
        <f t="shared" si="10"/>
        <v>0</v>
      </c>
      <c r="R137" s="160" t="str">
        <f t="shared" si="11"/>
        <v/>
      </c>
      <c r="S137" s="160" t="str">
        <f t="shared" si="12"/>
        <v/>
      </c>
      <c r="T137" s="50" t="str">
        <f>IF($F137="","",IF(ISERROR(VLOOKUP(F137,PROVEEDORES!$D$8:$I$507,5,0)),1,VLOOKUP($F137,PROVEEDORES!$D$8:$I$507,5,0)))</f>
        <v/>
      </c>
    </row>
    <row r="138" spans="3:20" ht="17.45" customHeight="1" x14ac:dyDescent="0.25">
      <c r="C138" s="188"/>
      <c r="D138" s="189"/>
      <c r="E138" s="178"/>
      <c r="F138" s="178"/>
      <c r="G138" s="190">
        <f>DATOS!$E$13</f>
        <v>1</v>
      </c>
      <c r="H138" s="178"/>
      <c r="I138" s="191"/>
      <c r="J138" s="178"/>
      <c r="K138" s="178"/>
      <c r="L138" s="178"/>
      <c r="M138" s="178"/>
      <c r="N138" s="160" t="str">
        <f t="shared" si="8"/>
        <v/>
      </c>
      <c r="O138" s="21"/>
      <c r="P138" s="160" t="str">
        <f t="shared" si="9"/>
        <v/>
      </c>
      <c r="Q138" s="160">
        <f t="shared" si="10"/>
        <v>0</v>
      </c>
      <c r="R138" s="160" t="str">
        <f t="shared" si="11"/>
        <v/>
      </c>
      <c r="S138" s="160" t="str">
        <f t="shared" si="12"/>
        <v/>
      </c>
      <c r="T138" s="50" t="str">
        <f>IF($F138="","",IF(ISERROR(VLOOKUP(F138,PROVEEDORES!$D$8:$I$507,5,0)),1,VLOOKUP($F138,PROVEEDORES!$D$8:$I$507,5,0)))</f>
        <v/>
      </c>
    </row>
    <row r="139" spans="3:20" ht="17.45" customHeight="1" x14ac:dyDescent="0.25">
      <c r="C139" s="188"/>
      <c r="D139" s="189"/>
      <c r="E139" s="178"/>
      <c r="F139" s="178"/>
      <c r="G139" s="190">
        <f>DATOS!$E$13</f>
        <v>1</v>
      </c>
      <c r="H139" s="178"/>
      <c r="I139" s="191"/>
      <c r="J139" s="178"/>
      <c r="K139" s="178"/>
      <c r="L139" s="178"/>
      <c r="M139" s="178"/>
      <c r="N139" s="160" t="str">
        <f t="shared" si="8"/>
        <v/>
      </c>
      <c r="O139" s="21"/>
      <c r="P139" s="160" t="str">
        <f t="shared" si="9"/>
        <v/>
      </c>
      <c r="Q139" s="160">
        <f t="shared" si="10"/>
        <v>0</v>
      </c>
      <c r="R139" s="160" t="str">
        <f t="shared" si="11"/>
        <v/>
      </c>
      <c r="S139" s="160" t="str">
        <f t="shared" si="12"/>
        <v/>
      </c>
      <c r="T139" s="50" t="str">
        <f>IF($F139="","",IF(ISERROR(VLOOKUP(F139,PROVEEDORES!$D$8:$I$507,5,0)),1,VLOOKUP($F139,PROVEEDORES!$D$8:$I$507,5,0)))</f>
        <v/>
      </c>
    </row>
    <row r="140" spans="3:20" ht="17.45" customHeight="1" x14ac:dyDescent="0.25">
      <c r="C140" s="188"/>
      <c r="D140" s="189"/>
      <c r="E140" s="178"/>
      <c r="F140" s="178"/>
      <c r="G140" s="190">
        <f>DATOS!$E$13</f>
        <v>1</v>
      </c>
      <c r="H140" s="178"/>
      <c r="I140" s="191"/>
      <c r="J140" s="178"/>
      <c r="K140" s="178"/>
      <c r="L140" s="178"/>
      <c r="M140" s="178"/>
      <c r="N140" s="160" t="str">
        <f t="shared" si="8"/>
        <v/>
      </c>
      <c r="O140" s="21"/>
      <c r="P140" s="160" t="str">
        <f t="shared" si="9"/>
        <v/>
      </c>
      <c r="Q140" s="160">
        <f t="shared" si="10"/>
        <v>0</v>
      </c>
      <c r="R140" s="160" t="str">
        <f t="shared" si="11"/>
        <v/>
      </c>
      <c r="S140" s="160" t="str">
        <f t="shared" si="12"/>
        <v/>
      </c>
      <c r="T140" s="50" t="str">
        <f>IF($F140="","",IF(ISERROR(VLOOKUP(F140,PROVEEDORES!$D$8:$I$507,5,0)),1,VLOOKUP($F140,PROVEEDORES!$D$8:$I$507,5,0)))</f>
        <v/>
      </c>
    </row>
    <row r="141" spans="3:20" ht="17.45" customHeight="1" x14ac:dyDescent="0.25">
      <c r="C141" s="188"/>
      <c r="D141" s="189"/>
      <c r="E141" s="178"/>
      <c r="F141" s="178"/>
      <c r="G141" s="190">
        <f>DATOS!$E$13</f>
        <v>1</v>
      </c>
      <c r="H141" s="178"/>
      <c r="I141" s="191"/>
      <c r="J141" s="178"/>
      <c r="K141" s="178"/>
      <c r="L141" s="178"/>
      <c r="M141" s="178"/>
      <c r="N141" s="160" t="str">
        <f t="shared" si="8"/>
        <v/>
      </c>
      <c r="O141" s="21"/>
      <c r="P141" s="160" t="str">
        <f t="shared" si="9"/>
        <v/>
      </c>
      <c r="Q141" s="160">
        <f t="shared" si="10"/>
        <v>0</v>
      </c>
      <c r="R141" s="160" t="str">
        <f t="shared" si="11"/>
        <v/>
      </c>
      <c r="S141" s="160" t="str">
        <f t="shared" si="12"/>
        <v/>
      </c>
      <c r="T141" s="50" t="str">
        <f>IF($F141="","",IF(ISERROR(VLOOKUP(F141,PROVEEDORES!$D$8:$I$507,5,0)),1,VLOOKUP($F141,PROVEEDORES!$D$8:$I$507,5,0)))</f>
        <v/>
      </c>
    </row>
    <row r="142" spans="3:20" ht="17.45" customHeight="1" x14ac:dyDescent="0.25">
      <c r="C142" s="188"/>
      <c r="D142" s="189"/>
      <c r="E142" s="178"/>
      <c r="F142" s="178"/>
      <c r="G142" s="190">
        <f>DATOS!$E$13</f>
        <v>1</v>
      </c>
      <c r="H142" s="178"/>
      <c r="I142" s="191"/>
      <c r="J142" s="178"/>
      <c r="K142" s="178"/>
      <c r="L142" s="178"/>
      <c r="M142" s="178"/>
      <c r="N142" s="160" t="str">
        <f t="shared" si="8"/>
        <v/>
      </c>
      <c r="O142" s="21"/>
      <c r="P142" s="160" t="str">
        <f t="shared" si="9"/>
        <v/>
      </c>
      <c r="Q142" s="160">
        <f t="shared" si="10"/>
        <v>0</v>
      </c>
      <c r="R142" s="160" t="str">
        <f t="shared" si="11"/>
        <v/>
      </c>
      <c r="S142" s="160" t="str">
        <f t="shared" si="12"/>
        <v/>
      </c>
      <c r="T142" s="50" t="str">
        <f>IF($F142="","",IF(ISERROR(VLOOKUP(F142,PROVEEDORES!$D$8:$I$507,5,0)),1,VLOOKUP($F142,PROVEEDORES!$D$8:$I$507,5,0)))</f>
        <v/>
      </c>
    </row>
    <row r="143" spans="3:20" ht="17.45" customHeight="1" x14ac:dyDescent="0.25">
      <c r="C143" s="188"/>
      <c r="D143" s="189"/>
      <c r="E143" s="178"/>
      <c r="F143" s="178"/>
      <c r="G143" s="190">
        <f>DATOS!$E$13</f>
        <v>1</v>
      </c>
      <c r="H143" s="178"/>
      <c r="I143" s="191"/>
      <c r="J143" s="178"/>
      <c r="K143" s="178"/>
      <c r="L143" s="178"/>
      <c r="M143" s="178"/>
      <c r="N143" s="160" t="str">
        <f t="shared" si="8"/>
        <v/>
      </c>
      <c r="O143" s="21"/>
      <c r="P143" s="160" t="str">
        <f t="shared" si="9"/>
        <v/>
      </c>
      <c r="Q143" s="160">
        <f t="shared" si="10"/>
        <v>0</v>
      </c>
      <c r="R143" s="160" t="str">
        <f t="shared" si="11"/>
        <v/>
      </c>
      <c r="S143" s="160" t="str">
        <f t="shared" si="12"/>
        <v/>
      </c>
      <c r="T143" s="50" t="str">
        <f>IF($F143="","",IF(ISERROR(VLOOKUP(F143,PROVEEDORES!$D$8:$I$507,5,0)),1,VLOOKUP($F143,PROVEEDORES!$D$8:$I$507,5,0)))</f>
        <v/>
      </c>
    </row>
    <row r="144" spans="3:20" ht="17.45" customHeight="1" x14ac:dyDescent="0.25">
      <c r="C144" s="188"/>
      <c r="D144" s="189"/>
      <c r="E144" s="178"/>
      <c r="F144" s="178"/>
      <c r="G144" s="190">
        <f>DATOS!$E$13</f>
        <v>1</v>
      </c>
      <c r="H144" s="178"/>
      <c r="I144" s="191"/>
      <c r="J144" s="178"/>
      <c r="K144" s="178"/>
      <c r="L144" s="178"/>
      <c r="M144" s="178"/>
      <c r="N144" s="160" t="str">
        <f t="shared" si="8"/>
        <v/>
      </c>
      <c r="O144" s="21"/>
      <c r="P144" s="160" t="str">
        <f t="shared" si="9"/>
        <v/>
      </c>
      <c r="Q144" s="160">
        <f t="shared" si="10"/>
        <v>0</v>
      </c>
      <c r="R144" s="160" t="str">
        <f t="shared" si="11"/>
        <v/>
      </c>
      <c r="S144" s="160" t="str">
        <f t="shared" si="12"/>
        <v/>
      </c>
      <c r="T144" s="50" t="str">
        <f>IF($F144="","",IF(ISERROR(VLOOKUP(F144,PROVEEDORES!$D$8:$I$507,5,0)),1,VLOOKUP($F144,PROVEEDORES!$D$8:$I$507,5,0)))</f>
        <v/>
      </c>
    </row>
    <row r="145" spans="3:20" ht="17.45" customHeight="1" x14ac:dyDescent="0.25">
      <c r="C145" s="188"/>
      <c r="D145" s="189"/>
      <c r="E145" s="178"/>
      <c r="F145" s="178"/>
      <c r="G145" s="190">
        <f>DATOS!$E$13</f>
        <v>1</v>
      </c>
      <c r="H145" s="178"/>
      <c r="I145" s="191"/>
      <c r="J145" s="178"/>
      <c r="K145" s="178"/>
      <c r="L145" s="178"/>
      <c r="M145" s="178"/>
      <c r="N145" s="160" t="str">
        <f t="shared" si="8"/>
        <v/>
      </c>
      <c r="O145" s="21"/>
      <c r="P145" s="160" t="str">
        <f t="shared" si="9"/>
        <v/>
      </c>
      <c r="Q145" s="160">
        <f t="shared" si="10"/>
        <v>0</v>
      </c>
      <c r="R145" s="160" t="str">
        <f t="shared" si="11"/>
        <v/>
      </c>
      <c r="S145" s="160" t="str">
        <f t="shared" si="12"/>
        <v/>
      </c>
      <c r="T145" s="50" t="str">
        <f>IF($F145="","",IF(ISERROR(VLOOKUP(F145,PROVEEDORES!$D$8:$I$507,5,0)),1,VLOOKUP($F145,PROVEEDORES!$D$8:$I$507,5,0)))</f>
        <v/>
      </c>
    </row>
    <row r="146" spans="3:20" ht="17.45" customHeight="1" x14ac:dyDescent="0.25">
      <c r="C146" s="188"/>
      <c r="D146" s="189"/>
      <c r="E146" s="178"/>
      <c r="F146" s="178"/>
      <c r="G146" s="190">
        <f>DATOS!$E$13</f>
        <v>1</v>
      </c>
      <c r="H146" s="178"/>
      <c r="I146" s="191"/>
      <c r="J146" s="178"/>
      <c r="K146" s="178"/>
      <c r="L146" s="178"/>
      <c r="M146" s="178"/>
      <c r="N146" s="160" t="str">
        <f t="shared" ref="N146:N209" si="13">IF(H146&amp;J146&amp;K146&amp;L146&amp;M146="","",H146+J146+K146-L146-M146)</f>
        <v/>
      </c>
      <c r="O146" s="21"/>
      <c r="P146" s="160" t="str">
        <f t="shared" ref="P146:P209" si="14">IF($I146="E",H146,"")</f>
        <v/>
      </c>
      <c r="Q146" s="160">
        <f t="shared" si="10"/>
        <v>0</v>
      </c>
      <c r="R146" s="160" t="str">
        <f t="shared" si="11"/>
        <v/>
      </c>
      <c r="S146" s="160" t="str">
        <f t="shared" si="12"/>
        <v/>
      </c>
      <c r="T146" s="50" t="str">
        <f>IF($F146="","",IF(ISERROR(VLOOKUP(F146,PROVEEDORES!$D$8:$I$507,5,0)),1,VLOOKUP($F146,PROVEEDORES!$D$8:$I$507,5,0)))</f>
        <v/>
      </c>
    </row>
    <row r="147" spans="3:20" ht="17.45" customHeight="1" x14ac:dyDescent="0.25">
      <c r="C147" s="188"/>
      <c r="D147" s="189"/>
      <c r="E147" s="178"/>
      <c r="F147" s="178"/>
      <c r="G147" s="190">
        <f>DATOS!$E$13</f>
        <v>1</v>
      </c>
      <c r="H147" s="178"/>
      <c r="I147" s="191"/>
      <c r="J147" s="178"/>
      <c r="K147" s="178"/>
      <c r="L147" s="178"/>
      <c r="M147" s="178"/>
      <c r="N147" s="160" t="str">
        <f t="shared" si="13"/>
        <v/>
      </c>
      <c r="O147" s="21"/>
      <c r="P147" s="160" t="str">
        <f t="shared" si="14"/>
        <v/>
      </c>
      <c r="Q147" s="160">
        <f t="shared" ref="Q147:Q210" si="15">IF($I147=0%,H147,"")</f>
        <v>0</v>
      </c>
      <c r="R147" s="160" t="str">
        <f t="shared" ref="R147:R210" si="16">IF(OR($I147=8%,$I147=11%),$J147/$I147,"")</f>
        <v/>
      </c>
      <c r="S147" s="160" t="str">
        <f t="shared" ref="S147:S210" si="17">IF(OR($I147=15%,$I147=16%),$J147/$I147,"")</f>
        <v/>
      </c>
      <c r="T147" s="50" t="str">
        <f>IF($F147="","",IF(ISERROR(VLOOKUP(F147,PROVEEDORES!$D$8:$I$507,5,0)),1,VLOOKUP($F147,PROVEEDORES!$D$8:$I$507,5,0)))</f>
        <v/>
      </c>
    </row>
    <row r="148" spans="3:20" ht="17.45" customHeight="1" x14ac:dyDescent="0.25">
      <c r="C148" s="188"/>
      <c r="D148" s="189"/>
      <c r="E148" s="178"/>
      <c r="F148" s="178"/>
      <c r="G148" s="190">
        <f>DATOS!$E$13</f>
        <v>1</v>
      </c>
      <c r="H148" s="178"/>
      <c r="I148" s="191"/>
      <c r="J148" s="178"/>
      <c r="K148" s="178"/>
      <c r="L148" s="178"/>
      <c r="M148" s="178"/>
      <c r="N148" s="160" t="str">
        <f t="shared" si="13"/>
        <v/>
      </c>
      <c r="O148" s="21"/>
      <c r="P148" s="160" t="str">
        <f t="shared" si="14"/>
        <v/>
      </c>
      <c r="Q148" s="160">
        <f t="shared" si="15"/>
        <v>0</v>
      </c>
      <c r="R148" s="160" t="str">
        <f t="shared" si="16"/>
        <v/>
      </c>
      <c r="S148" s="160" t="str">
        <f t="shared" si="17"/>
        <v/>
      </c>
      <c r="T148" s="50" t="str">
        <f>IF($F148="","",IF(ISERROR(VLOOKUP(F148,PROVEEDORES!$D$8:$I$507,5,0)),1,VLOOKUP($F148,PROVEEDORES!$D$8:$I$507,5,0)))</f>
        <v/>
      </c>
    </row>
    <row r="149" spans="3:20" ht="17.45" customHeight="1" x14ac:dyDescent="0.25">
      <c r="C149" s="188"/>
      <c r="D149" s="189"/>
      <c r="E149" s="178"/>
      <c r="F149" s="178"/>
      <c r="G149" s="190">
        <f>DATOS!$E$13</f>
        <v>1</v>
      </c>
      <c r="H149" s="178"/>
      <c r="I149" s="191"/>
      <c r="J149" s="178"/>
      <c r="K149" s="178"/>
      <c r="L149" s="178"/>
      <c r="M149" s="178"/>
      <c r="N149" s="160" t="str">
        <f t="shared" si="13"/>
        <v/>
      </c>
      <c r="O149" s="21"/>
      <c r="P149" s="160" t="str">
        <f t="shared" si="14"/>
        <v/>
      </c>
      <c r="Q149" s="160">
        <f t="shared" si="15"/>
        <v>0</v>
      </c>
      <c r="R149" s="160" t="str">
        <f t="shared" si="16"/>
        <v/>
      </c>
      <c r="S149" s="160" t="str">
        <f t="shared" si="17"/>
        <v/>
      </c>
      <c r="T149" s="50" t="str">
        <f>IF($F149="","",IF(ISERROR(VLOOKUP(F149,PROVEEDORES!$D$8:$I$507,5,0)),1,VLOOKUP($F149,PROVEEDORES!$D$8:$I$507,5,0)))</f>
        <v/>
      </c>
    </row>
    <row r="150" spans="3:20" ht="17.45" customHeight="1" x14ac:dyDescent="0.25">
      <c r="C150" s="188"/>
      <c r="D150" s="189"/>
      <c r="E150" s="178"/>
      <c r="F150" s="178"/>
      <c r="G150" s="190">
        <f>DATOS!$E$13</f>
        <v>1</v>
      </c>
      <c r="H150" s="178"/>
      <c r="I150" s="191"/>
      <c r="J150" s="178"/>
      <c r="K150" s="178"/>
      <c r="L150" s="178"/>
      <c r="M150" s="178"/>
      <c r="N150" s="160" t="str">
        <f t="shared" si="13"/>
        <v/>
      </c>
      <c r="O150" s="21"/>
      <c r="P150" s="160" t="str">
        <f t="shared" si="14"/>
        <v/>
      </c>
      <c r="Q150" s="160">
        <f t="shared" si="15"/>
        <v>0</v>
      </c>
      <c r="R150" s="160" t="str">
        <f t="shared" si="16"/>
        <v/>
      </c>
      <c r="S150" s="160" t="str">
        <f t="shared" si="17"/>
        <v/>
      </c>
      <c r="T150" s="50" t="str">
        <f>IF($F150="","",IF(ISERROR(VLOOKUP(F150,PROVEEDORES!$D$8:$I$507,5,0)),1,VLOOKUP($F150,PROVEEDORES!$D$8:$I$507,5,0)))</f>
        <v/>
      </c>
    </row>
    <row r="151" spans="3:20" ht="17.45" customHeight="1" x14ac:dyDescent="0.25">
      <c r="C151" s="188"/>
      <c r="D151" s="189"/>
      <c r="E151" s="178"/>
      <c r="F151" s="178"/>
      <c r="G151" s="190">
        <f>DATOS!$E$13</f>
        <v>1</v>
      </c>
      <c r="H151" s="178"/>
      <c r="I151" s="191"/>
      <c r="J151" s="178"/>
      <c r="K151" s="178"/>
      <c r="L151" s="178"/>
      <c r="M151" s="178"/>
      <c r="N151" s="160" t="str">
        <f t="shared" si="13"/>
        <v/>
      </c>
      <c r="O151" s="21"/>
      <c r="P151" s="160" t="str">
        <f t="shared" si="14"/>
        <v/>
      </c>
      <c r="Q151" s="160">
        <f t="shared" si="15"/>
        <v>0</v>
      </c>
      <c r="R151" s="160" t="str">
        <f t="shared" si="16"/>
        <v/>
      </c>
      <c r="S151" s="160" t="str">
        <f t="shared" si="17"/>
        <v/>
      </c>
      <c r="T151" s="50" t="str">
        <f>IF($F151="","",IF(ISERROR(VLOOKUP(F151,PROVEEDORES!$D$8:$I$507,5,0)),1,VLOOKUP($F151,PROVEEDORES!$D$8:$I$507,5,0)))</f>
        <v/>
      </c>
    </row>
    <row r="152" spans="3:20" ht="17.45" customHeight="1" x14ac:dyDescent="0.25">
      <c r="C152" s="188"/>
      <c r="D152" s="189"/>
      <c r="E152" s="178"/>
      <c r="F152" s="178"/>
      <c r="G152" s="190">
        <f>DATOS!$E$13</f>
        <v>1</v>
      </c>
      <c r="H152" s="178"/>
      <c r="I152" s="191"/>
      <c r="J152" s="178"/>
      <c r="K152" s="178"/>
      <c r="L152" s="178"/>
      <c r="M152" s="178"/>
      <c r="N152" s="160" t="str">
        <f t="shared" si="13"/>
        <v/>
      </c>
      <c r="O152" s="21"/>
      <c r="P152" s="160" t="str">
        <f t="shared" si="14"/>
        <v/>
      </c>
      <c r="Q152" s="160">
        <f t="shared" si="15"/>
        <v>0</v>
      </c>
      <c r="R152" s="160" t="str">
        <f t="shared" si="16"/>
        <v/>
      </c>
      <c r="S152" s="160" t="str">
        <f t="shared" si="17"/>
        <v/>
      </c>
      <c r="T152" s="50" t="str">
        <f>IF($F152="","",IF(ISERROR(VLOOKUP(F152,PROVEEDORES!$D$8:$I$507,5,0)),1,VLOOKUP($F152,PROVEEDORES!$D$8:$I$507,5,0)))</f>
        <v/>
      </c>
    </row>
    <row r="153" spans="3:20" ht="17.45" customHeight="1" x14ac:dyDescent="0.25">
      <c r="C153" s="188"/>
      <c r="D153" s="189"/>
      <c r="E153" s="178"/>
      <c r="F153" s="178"/>
      <c r="G153" s="190">
        <f>DATOS!$E$13</f>
        <v>1</v>
      </c>
      <c r="H153" s="178"/>
      <c r="I153" s="191"/>
      <c r="J153" s="178"/>
      <c r="K153" s="178"/>
      <c r="L153" s="178"/>
      <c r="M153" s="178"/>
      <c r="N153" s="160" t="str">
        <f t="shared" si="13"/>
        <v/>
      </c>
      <c r="O153" s="21"/>
      <c r="P153" s="160" t="str">
        <f t="shared" si="14"/>
        <v/>
      </c>
      <c r="Q153" s="160">
        <f t="shared" si="15"/>
        <v>0</v>
      </c>
      <c r="R153" s="160" t="str">
        <f t="shared" si="16"/>
        <v/>
      </c>
      <c r="S153" s="160" t="str">
        <f t="shared" si="17"/>
        <v/>
      </c>
      <c r="T153" s="50" t="str">
        <f>IF($F153="","",IF(ISERROR(VLOOKUP(F153,PROVEEDORES!$D$8:$I$507,5,0)),1,VLOOKUP($F153,PROVEEDORES!$D$8:$I$507,5,0)))</f>
        <v/>
      </c>
    </row>
    <row r="154" spans="3:20" ht="17.45" customHeight="1" x14ac:dyDescent="0.25">
      <c r="C154" s="188"/>
      <c r="D154" s="189"/>
      <c r="E154" s="178"/>
      <c r="F154" s="178"/>
      <c r="G154" s="190">
        <f>DATOS!$E$13</f>
        <v>1</v>
      </c>
      <c r="H154" s="178"/>
      <c r="I154" s="191"/>
      <c r="J154" s="178"/>
      <c r="K154" s="178"/>
      <c r="L154" s="178"/>
      <c r="M154" s="178"/>
      <c r="N154" s="160" t="str">
        <f t="shared" si="13"/>
        <v/>
      </c>
      <c r="O154" s="21"/>
      <c r="P154" s="160" t="str">
        <f t="shared" si="14"/>
        <v/>
      </c>
      <c r="Q154" s="160">
        <f t="shared" si="15"/>
        <v>0</v>
      </c>
      <c r="R154" s="160" t="str">
        <f t="shared" si="16"/>
        <v/>
      </c>
      <c r="S154" s="160" t="str">
        <f t="shared" si="17"/>
        <v/>
      </c>
      <c r="T154" s="50" t="str">
        <f>IF($F154="","",IF(ISERROR(VLOOKUP(F154,PROVEEDORES!$D$8:$I$507,5,0)),1,VLOOKUP($F154,PROVEEDORES!$D$8:$I$507,5,0)))</f>
        <v/>
      </c>
    </row>
    <row r="155" spans="3:20" ht="17.45" customHeight="1" x14ac:dyDescent="0.25">
      <c r="C155" s="188"/>
      <c r="D155" s="189"/>
      <c r="E155" s="178"/>
      <c r="F155" s="178"/>
      <c r="G155" s="190">
        <f>DATOS!$E$13</f>
        <v>1</v>
      </c>
      <c r="H155" s="178"/>
      <c r="I155" s="191"/>
      <c r="J155" s="178"/>
      <c r="K155" s="178"/>
      <c r="L155" s="178"/>
      <c r="M155" s="178"/>
      <c r="N155" s="160" t="str">
        <f t="shared" si="13"/>
        <v/>
      </c>
      <c r="O155" s="21"/>
      <c r="P155" s="160" t="str">
        <f t="shared" si="14"/>
        <v/>
      </c>
      <c r="Q155" s="160">
        <f t="shared" si="15"/>
        <v>0</v>
      </c>
      <c r="R155" s="160" t="str">
        <f t="shared" si="16"/>
        <v/>
      </c>
      <c r="S155" s="160" t="str">
        <f t="shared" si="17"/>
        <v/>
      </c>
      <c r="T155" s="50" t="str">
        <f>IF($F155="","",IF(ISERROR(VLOOKUP(F155,PROVEEDORES!$D$8:$I$507,5,0)),1,VLOOKUP($F155,PROVEEDORES!$D$8:$I$507,5,0)))</f>
        <v/>
      </c>
    </row>
    <row r="156" spans="3:20" ht="17.45" customHeight="1" x14ac:dyDescent="0.25">
      <c r="C156" s="188"/>
      <c r="D156" s="189"/>
      <c r="E156" s="178"/>
      <c r="F156" s="178"/>
      <c r="G156" s="190">
        <f>DATOS!$E$13</f>
        <v>1</v>
      </c>
      <c r="H156" s="178"/>
      <c r="I156" s="191"/>
      <c r="J156" s="178"/>
      <c r="K156" s="178"/>
      <c r="L156" s="178"/>
      <c r="M156" s="178"/>
      <c r="N156" s="160" t="str">
        <f t="shared" si="13"/>
        <v/>
      </c>
      <c r="O156" s="21"/>
      <c r="P156" s="160" t="str">
        <f t="shared" si="14"/>
        <v/>
      </c>
      <c r="Q156" s="160">
        <f t="shared" si="15"/>
        <v>0</v>
      </c>
      <c r="R156" s="160" t="str">
        <f t="shared" si="16"/>
        <v/>
      </c>
      <c r="S156" s="160" t="str">
        <f t="shared" si="17"/>
        <v/>
      </c>
      <c r="T156" s="50" t="str">
        <f>IF($F156="","",IF(ISERROR(VLOOKUP(F156,PROVEEDORES!$D$8:$I$507,5,0)),1,VLOOKUP($F156,PROVEEDORES!$D$8:$I$507,5,0)))</f>
        <v/>
      </c>
    </row>
    <row r="157" spans="3:20" ht="17.45" customHeight="1" x14ac:dyDescent="0.25">
      <c r="C157" s="188"/>
      <c r="D157" s="189"/>
      <c r="E157" s="178"/>
      <c r="F157" s="178"/>
      <c r="G157" s="190">
        <f>DATOS!$E$13</f>
        <v>1</v>
      </c>
      <c r="H157" s="178"/>
      <c r="I157" s="191"/>
      <c r="J157" s="178"/>
      <c r="K157" s="178"/>
      <c r="L157" s="178"/>
      <c r="M157" s="178"/>
      <c r="N157" s="160" t="str">
        <f t="shared" si="13"/>
        <v/>
      </c>
      <c r="O157" s="21"/>
      <c r="P157" s="160" t="str">
        <f t="shared" si="14"/>
        <v/>
      </c>
      <c r="Q157" s="160">
        <f t="shared" si="15"/>
        <v>0</v>
      </c>
      <c r="R157" s="160" t="str">
        <f t="shared" si="16"/>
        <v/>
      </c>
      <c r="S157" s="160" t="str">
        <f t="shared" si="17"/>
        <v/>
      </c>
      <c r="T157" s="50" t="str">
        <f>IF($F157="","",IF(ISERROR(VLOOKUP(F157,PROVEEDORES!$D$8:$I$507,5,0)),1,VLOOKUP($F157,PROVEEDORES!$D$8:$I$507,5,0)))</f>
        <v/>
      </c>
    </row>
    <row r="158" spans="3:20" ht="17.45" customHeight="1" x14ac:dyDescent="0.25">
      <c r="C158" s="188"/>
      <c r="D158" s="189"/>
      <c r="E158" s="178"/>
      <c r="F158" s="178"/>
      <c r="G158" s="190">
        <f>DATOS!$E$13</f>
        <v>1</v>
      </c>
      <c r="H158" s="178"/>
      <c r="I158" s="191"/>
      <c r="J158" s="178"/>
      <c r="K158" s="178"/>
      <c r="L158" s="178"/>
      <c r="M158" s="178"/>
      <c r="N158" s="160" t="str">
        <f t="shared" si="13"/>
        <v/>
      </c>
      <c r="O158" s="21"/>
      <c r="P158" s="160" t="str">
        <f t="shared" si="14"/>
        <v/>
      </c>
      <c r="Q158" s="160">
        <f t="shared" si="15"/>
        <v>0</v>
      </c>
      <c r="R158" s="160" t="str">
        <f t="shared" si="16"/>
        <v/>
      </c>
      <c r="S158" s="160" t="str">
        <f t="shared" si="17"/>
        <v/>
      </c>
      <c r="T158" s="50" t="str">
        <f>IF($F158="","",IF(ISERROR(VLOOKUP(F158,PROVEEDORES!$D$8:$I$507,5,0)),1,VLOOKUP($F158,PROVEEDORES!$D$8:$I$507,5,0)))</f>
        <v/>
      </c>
    </row>
    <row r="159" spans="3:20" ht="17.45" customHeight="1" x14ac:dyDescent="0.25">
      <c r="C159" s="188"/>
      <c r="D159" s="189"/>
      <c r="E159" s="178"/>
      <c r="F159" s="178"/>
      <c r="G159" s="190">
        <f>DATOS!$E$13</f>
        <v>1</v>
      </c>
      <c r="H159" s="178"/>
      <c r="I159" s="191"/>
      <c r="J159" s="178"/>
      <c r="K159" s="178"/>
      <c r="L159" s="178"/>
      <c r="M159" s="178"/>
      <c r="N159" s="160" t="str">
        <f t="shared" si="13"/>
        <v/>
      </c>
      <c r="O159" s="21"/>
      <c r="P159" s="160" t="str">
        <f t="shared" si="14"/>
        <v/>
      </c>
      <c r="Q159" s="160">
        <f t="shared" si="15"/>
        <v>0</v>
      </c>
      <c r="R159" s="160" t="str">
        <f t="shared" si="16"/>
        <v/>
      </c>
      <c r="S159" s="160" t="str">
        <f t="shared" si="17"/>
        <v/>
      </c>
      <c r="T159" s="50" t="str">
        <f>IF($F159="","",IF(ISERROR(VLOOKUP(F159,PROVEEDORES!$D$8:$I$507,5,0)),1,VLOOKUP($F159,PROVEEDORES!$D$8:$I$507,5,0)))</f>
        <v/>
      </c>
    </row>
    <row r="160" spans="3:20" ht="17.45" customHeight="1" x14ac:dyDescent="0.25">
      <c r="C160" s="188"/>
      <c r="D160" s="189"/>
      <c r="E160" s="178"/>
      <c r="F160" s="178"/>
      <c r="G160" s="190">
        <f>DATOS!$E$13</f>
        <v>1</v>
      </c>
      <c r="H160" s="178"/>
      <c r="I160" s="191"/>
      <c r="J160" s="178"/>
      <c r="K160" s="178"/>
      <c r="L160" s="178"/>
      <c r="M160" s="178"/>
      <c r="N160" s="160" t="str">
        <f t="shared" si="13"/>
        <v/>
      </c>
      <c r="O160" s="21"/>
      <c r="P160" s="160" t="str">
        <f t="shared" si="14"/>
        <v/>
      </c>
      <c r="Q160" s="160">
        <f t="shared" si="15"/>
        <v>0</v>
      </c>
      <c r="R160" s="160" t="str">
        <f t="shared" si="16"/>
        <v/>
      </c>
      <c r="S160" s="160" t="str">
        <f t="shared" si="17"/>
        <v/>
      </c>
      <c r="T160" s="50" t="str">
        <f>IF($F160="","",IF(ISERROR(VLOOKUP(F160,PROVEEDORES!$D$8:$I$507,5,0)),1,VLOOKUP($F160,PROVEEDORES!$D$8:$I$507,5,0)))</f>
        <v/>
      </c>
    </row>
    <row r="161" spans="3:20" ht="17.45" customHeight="1" x14ac:dyDescent="0.25">
      <c r="C161" s="188"/>
      <c r="D161" s="189"/>
      <c r="E161" s="178"/>
      <c r="F161" s="178"/>
      <c r="G161" s="190">
        <f>DATOS!$E$13</f>
        <v>1</v>
      </c>
      <c r="H161" s="178"/>
      <c r="I161" s="191"/>
      <c r="J161" s="178"/>
      <c r="K161" s="178"/>
      <c r="L161" s="178"/>
      <c r="M161" s="178"/>
      <c r="N161" s="160" t="str">
        <f t="shared" si="13"/>
        <v/>
      </c>
      <c r="O161" s="21"/>
      <c r="P161" s="160" t="str">
        <f t="shared" si="14"/>
        <v/>
      </c>
      <c r="Q161" s="160">
        <f t="shared" si="15"/>
        <v>0</v>
      </c>
      <c r="R161" s="160" t="str">
        <f t="shared" si="16"/>
        <v/>
      </c>
      <c r="S161" s="160" t="str">
        <f t="shared" si="17"/>
        <v/>
      </c>
      <c r="T161" s="50" t="str">
        <f>IF($F161="","",IF(ISERROR(VLOOKUP(F161,PROVEEDORES!$D$8:$I$507,5,0)),1,VLOOKUP($F161,PROVEEDORES!$D$8:$I$507,5,0)))</f>
        <v/>
      </c>
    </row>
    <row r="162" spans="3:20" ht="17.45" customHeight="1" x14ac:dyDescent="0.25">
      <c r="C162" s="188"/>
      <c r="D162" s="189"/>
      <c r="E162" s="178"/>
      <c r="F162" s="178"/>
      <c r="G162" s="190">
        <f>DATOS!$E$13</f>
        <v>1</v>
      </c>
      <c r="H162" s="178"/>
      <c r="I162" s="191"/>
      <c r="J162" s="178"/>
      <c r="K162" s="178"/>
      <c r="L162" s="178"/>
      <c r="M162" s="178"/>
      <c r="N162" s="160" t="str">
        <f t="shared" si="13"/>
        <v/>
      </c>
      <c r="O162" s="21"/>
      <c r="P162" s="160" t="str">
        <f t="shared" si="14"/>
        <v/>
      </c>
      <c r="Q162" s="160">
        <f t="shared" si="15"/>
        <v>0</v>
      </c>
      <c r="R162" s="160" t="str">
        <f t="shared" si="16"/>
        <v/>
      </c>
      <c r="S162" s="160" t="str">
        <f t="shared" si="17"/>
        <v/>
      </c>
      <c r="T162" s="50" t="str">
        <f>IF($F162="","",IF(ISERROR(VLOOKUP(F162,PROVEEDORES!$D$8:$I$507,5,0)),1,VLOOKUP($F162,PROVEEDORES!$D$8:$I$507,5,0)))</f>
        <v/>
      </c>
    </row>
    <row r="163" spans="3:20" ht="17.45" customHeight="1" x14ac:dyDescent="0.25">
      <c r="C163" s="188"/>
      <c r="D163" s="189"/>
      <c r="E163" s="178"/>
      <c r="F163" s="178"/>
      <c r="G163" s="190">
        <f>DATOS!$E$13</f>
        <v>1</v>
      </c>
      <c r="H163" s="178"/>
      <c r="I163" s="191"/>
      <c r="J163" s="178"/>
      <c r="K163" s="178"/>
      <c r="L163" s="178"/>
      <c r="M163" s="178"/>
      <c r="N163" s="160" t="str">
        <f t="shared" si="13"/>
        <v/>
      </c>
      <c r="O163" s="21"/>
      <c r="P163" s="160" t="str">
        <f t="shared" si="14"/>
        <v/>
      </c>
      <c r="Q163" s="160">
        <f t="shared" si="15"/>
        <v>0</v>
      </c>
      <c r="R163" s="160" t="str">
        <f t="shared" si="16"/>
        <v/>
      </c>
      <c r="S163" s="160" t="str">
        <f t="shared" si="17"/>
        <v/>
      </c>
      <c r="T163" s="50" t="str">
        <f>IF($F163="","",IF(ISERROR(VLOOKUP(F163,PROVEEDORES!$D$8:$I$507,5,0)),1,VLOOKUP($F163,PROVEEDORES!$D$8:$I$507,5,0)))</f>
        <v/>
      </c>
    </row>
    <row r="164" spans="3:20" ht="17.45" customHeight="1" x14ac:dyDescent="0.25">
      <c r="C164" s="188"/>
      <c r="D164" s="189"/>
      <c r="E164" s="178"/>
      <c r="F164" s="178"/>
      <c r="G164" s="190">
        <f>DATOS!$E$13</f>
        <v>1</v>
      </c>
      <c r="H164" s="178"/>
      <c r="I164" s="191"/>
      <c r="J164" s="178"/>
      <c r="K164" s="178"/>
      <c r="L164" s="178"/>
      <c r="M164" s="178"/>
      <c r="N164" s="160" t="str">
        <f t="shared" si="13"/>
        <v/>
      </c>
      <c r="O164" s="21"/>
      <c r="P164" s="160" t="str">
        <f t="shared" si="14"/>
        <v/>
      </c>
      <c r="Q164" s="160">
        <f t="shared" si="15"/>
        <v>0</v>
      </c>
      <c r="R164" s="160" t="str">
        <f t="shared" si="16"/>
        <v/>
      </c>
      <c r="S164" s="160" t="str">
        <f t="shared" si="17"/>
        <v/>
      </c>
      <c r="T164" s="50" t="str">
        <f>IF($F164="","",IF(ISERROR(VLOOKUP(F164,PROVEEDORES!$D$8:$I$507,5,0)),1,VLOOKUP($F164,PROVEEDORES!$D$8:$I$507,5,0)))</f>
        <v/>
      </c>
    </row>
    <row r="165" spans="3:20" ht="17.45" customHeight="1" x14ac:dyDescent="0.25">
      <c r="C165" s="188"/>
      <c r="D165" s="189"/>
      <c r="E165" s="178"/>
      <c r="F165" s="178"/>
      <c r="G165" s="190">
        <f>DATOS!$E$13</f>
        <v>1</v>
      </c>
      <c r="H165" s="178"/>
      <c r="I165" s="191"/>
      <c r="J165" s="178"/>
      <c r="K165" s="178"/>
      <c r="L165" s="178"/>
      <c r="M165" s="178"/>
      <c r="N165" s="160" t="str">
        <f t="shared" si="13"/>
        <v/>
      </c>
      <c r="O165" s="21"/>
      <c r="P165" s="160" t="str">
        <f t="shared" si="14"/>
        <v/>
      </c>
      <c r="Q165" s="160">
        <f t="shared" si="15"/>
        <v>0</v>
      </c>
      <c r="R165" s="160" t="str">
        <f t="shared" si="16"/>
        <v/>
      </c>
      <c r="S165" s="160" t="str">
        <f t="shared" si="17"/>
        <v/>
      </c>
      <c r="T165" s="50" t="str">
        <f>IF($F165="","",IF(ISERROR(VLOOKUP(F165,PROVEEDORES!$D$8:$I$507,5,0)),1,VLOOKUP($F165,PROVEEDORES!$D$8:$I$507,5,0)))</f>
        <v/>
      </c>
    </row>
    <row r="166" spans="3:20" ht="17.45" customHeight="1" x14ac:dyDescent="0.25">
      <c r="C166" s="188"/>
      <c r="D166" s="189"/>
      <c r="E166" s="178"/>
      <c r="F166" s="178"/>
      <c r="G166" s="190">
        <f>DATOS!$E$13</f>
        <v>1</v>
      </c>
      <c r="H166" s="178"/>
      <c r="I166" s="191"/>
      <c r="J166" s="178"/>
      <c r="K166" s="178"/>
      <c r="L166" s="178"/>
      <c r="M166" s="178"/>
      <c r="N166" s="160" t="str">
        <f t="shared" si="13"/>
        <v/>
      </c>
      <c r="O166" s="21"/>
      <c r="P166" s="160" t="str">
        <f t="shared" si="14"/>
        <v/>
      </c>
      <c r="Q166" s="160">
        <f t="shared" si="15"/>
        <v>0</v>
      </c>
      <c r="R166" s="160" t="str">
        <f t="shared" si="16"/>
        <v/>
      </c>
      <c r="S166" s="160" t="str">
        <f t="shared" si="17"/>
        <v/>
      </c>
      <c r="T166" s="50" t="str">
        <f>IF($F166="","",IF(ISERROR(VLOOKUP(F166,PROVEEDORES!$D$8:$I$507,5,0)),1,VLOOKUP($F166,PROVEEDORES!$D$8:$I$507,5,0)))</f>
        <v/>
      </c>
    </row>
    <row r="167" spans="3:20" ht="17.45" customHeight="1" x14ac:dyDescent="0.25">
      <c r="C167" s="188"/>
      <c r="D167" s="189"/>
      <c r="E167" s="178"/>
      <c r="F167" s="178"/>
      <c r="G167" s="190">
        <f>DATOS!$E$13</f>
        <v>1</v>
      </c>
      <c r="H167" s="178"/>
      <c r="I167" s="191"/>
      <c r="J167" s="178"/>
      <c r="K167" s="178"/>
      <c r="L167" s="178"/>
      <c r="M167" s="178"/>
      <c r="N167" s="160" t="str">
        <f t="shared" si="13"/>
        <v/>
      </c>
      <c r="O167" s="21"/>
      <c r="P167" s="160" t="str">
        <f t="shared" si="14"/>
        <v/>
      </c>
      <c r="Q167" s="160">
        <f t="shared" si="15"/>
        <v>0</v>
      </c>
      <c r="R167" s="160" t="str">
        <f t="shared" si="16"/>
        <v/>
      </c>
      <c r="S167" s="160" t="str">
        <f t="shared" si="17"/>
        <v/>
      </c>
      <c r="T167" s="50" t="str">
        <f>IF($F167="","",IF(ISERROR(VLOOKUP(F167,PROVEEDORES!$D$8:$I$507,5,0)),1,VLOOKUP($F167,PROVEEDORES!$D$8:$I$507,5,0)))</f>
        <v/>
      </c>
    </row>
    <row r="168" spans="3:20" ht="17.45" customHeight="1" x14ac:dyDescent="0.25">
      <c r="C168" s="188"/>
      <c r="D168" s="189"/>
      <c r="E168" s="178"/>
      <c r="F168" s="178"/>
      <c r="G168" s="190">
        <f>DATOS!$E$13</f>
        <v>1</v>
      </c>
      <c r="H168" s="178"/>
      <c r="I168" s="191"/>
      <c r="J168" s="178"/>
      <c r="K168" s="178"/>
      <c r="L168" s="178"/>
      <c r="M168" s="178"/>
      <c r="N168" s="160" t="str">
        <f t="shared" si="13"/>
        <v/>
      </c>
      <c r="O168" s="21"/>
      <c r="P168" s="160" t="str">
        <f t="shared" si="14"/>
        <v/>
      </c>
      <c r="Q168" s="160">
        <f t="shared" si="15"/>
        <v>0</v>
      </c>
      <c r="R168" s="160" t="str">
        <f t="shared" si="16"/>
        <v/>
      </c>
      <c r="S168" s="160" t="str">
        <f t="shared" si="17"/>
        <v/>
      </c>
      <c r="T168" s="50" t="str">
        <f>IF($F168="","",IF(ISERROR(VLOOKUP(F168,PROVEEDORES!$D$8:$I$507,5,0)),1,VLOOKUP($F168,PROVEEDORES!$D$8:$I$507,5,0)))</f>
        <v/>
      </c>
    </row>
    <row r="169" spans="3:20" ht="17.45" customHeight="1" x14ac:dyDescent="0.25">
      <c r="C169" s="188"/>
      <c r="D169" s="189"/>
      <c r="E169" s="178"/>
      <c r="F169" s="178"/>
      <c r="G169" s="190">
        <f>DATOS!$E$13</f>
        <v>1</v>
      </c>
      <c r="H169" s="178"/>
      <c r="I169" s="191"/>
      <c r="J169" s="178"/>
      <c r="K169" s="178"/>
      <c r="L169" s="178"/>
      <c r="M169" s="178"/>
      <c r="N169" s="160" t="str">
        <f t="shared" si="13"/>
        <v/>
      </c>
      <c r="O169" s="21"/>
      <c r="P169" s="160" t="str">
        <f t="shared" si="14"/>
        <v/>
      </c>
      <c r="Q169" s="160">
        <f t="shared" si="15"/>
        <v>0</v>
      </c>
      <c r="R169" s="160" t="str">
        <f t="shared" si="16"/>
        <v/>
      </c>
      <c r="S169" s="160" t="str">
        <f t="shared" si="17"/>
        <v/>
      </c>
      <c r="T169" s="50" t="str">
        <f>IF($F169="","",IF(ISERROR(VLOOKUP(F169,PROVEEDORES!$D$8:$I$507,5,0)),1,VLOOKUP($F169,PROVEEDORES!$D$8:$I$507,5,0)))</f>
        <v/>
      </c>
    </row>
    <row r="170" spans="3:20" ht="17.45" customHeight="1" x14ac:dyDescent="0.25">
      <c r="C170" s="188"/>
      <c r="D170" s="189"/>
      <c r="E170" s="178"/>
      <c r="F170" s="178"/>
      <c r="G170" s="190">
        <f>DATOS!$E$13</f>
        <v>1</v>
      </c>
      <c r="H170" s="178"/>
      <c r="I170" s="191"/>
      <c r="J170" s="178"/>
      <c r="K170" s="178"/>
      <c r="L170" s="178"/>
      <c r="M170" s="178"/>
      <c r="N170" s="160" t="str">
        <f t="shared" si="13"/>
        <v/>
      </c>
      <c r="O170" s="21"/>
      <c r="P170" s="160" t="str">
        <f t="shared" si="14"/>
        <v/>
      </c>
      <c r="Q170" s="160">
        <f t="shared" si="15"/>
        <v>0</v>
      </c>
      <c r="R170" s="160" t="str">
        <f t="shared" si="16"/>
        <v/>
      </c>
      <c r="S170" s="160" t="str">
        <f t="shared" si="17"/>
        <v/>
      </c>
      <c r="T170" s="50" t="str">
        <f>IF($F170="","",IF(ISERROR(VLOOKUP(F170,PROVEEDORES!$D$8:$I$507,5,0)),1,VLOOKUP($F170,PROVEEDORES!$D$8:$I$507,5,0)))</f>
        <v/>
      </c>
    </row>
    <row r="171" spans="3:20" ht="17.45" customHeight="1" x14ac:dyDescent="0.25">
      <c r="C171" s="188"/>
      <c r="D171" s="189"/>
      <c r="E171" s="178"/>
      <c r="F171" s="178"/>
      <c r="G171" s="190">
        <f>DATOS!$E$13</f>
        <v>1</v>
      </c>
      <c r="H171" s="178"/>
      <c r="I171" s="191"/>
      <c r="J171" s="178"/>
      <c r="K171" s="178"/>
      <c r="L171" s="178"/>
      <c r="M171" s="178"/>
      <c r="N171" s="160" t="str">
        <f t="shared" si="13"/>
        <v/>
      </c>
      <c r="O171" s="21"/>
      <c r="P171" s="160" t="str">
        <f t="shared" si="14"/>
        <v/>
      </c>
      <c r="Q171" s="160">
        <f t="shared" si="15"/>
        <v>0</v>
      </c>
      <c r="R171" s="160" t="str">
        <f t="shared" si="16"/>
        <v/>
      </c>
      <c r="S171" s="160" t="str">
        <f t="shared" si="17"/>
        <v/>
      </c>
      <c r="T171" s="50" t="str">
        <f>IF($F171="","",IF(ISERROR(VLOOKUP(F171,PROVEEDORES!$D$8:$I$507,5,0)),1,VLOOKUP($F171,PROVEEDORES!$D$8:$I$507,5,0)))</f>
        <v/>
      </c>
    </row>
    <row r="172" spans="3:20" ht="17.45" customHeight="1" x14ac:dyDescent="0.25">
      <c r="C172" s="188"/>
      <c r="D172" s="189"/>
      <c r="E172" s="178"/>
      <c r="F172" s="178"/>
      <c r="G172" s="190">
        <f>DATOS!$E$13</f>
        <v>1</v>
      </c>
      <c r="H172" s="178"/>
      <c r="I172" s="191"/>
      <c r="J172" s="178"/>
      <c r="K172" s="178"/>
      <c r="L172" s="178"/>
      <c r="M172" s="178"/>
      <c r="N172" s="160" t="str">
        <f t="shared" si="13"/>
        <v/>
      </c>
      <c r="O172" s="21"/>
      <c r="P172" s="160" t="str">
        <f t="shared" si="14"/>
        <v/>
      </c>
      <c r="Q172" s="160">
        <f t="shared" si="15"/>
        <v>0</v>
      </c>
      <c r="R172" s="160" t="str">
        <f t="shared" si="16"/>
        <v/>
      </c>
      <c r="S172" s="160" t="str">
        <f t="shared" si="17"/>
        <v/>
      </c>
      <c r="T172" s="50" t="str">
        <f>IF($F172="","",IF(ISERROR(VLOOKUP(F172,PROVEEDORES!$D$8:$I$507,5,0)),1,VLOOKUP($F172,PROVEEDORES!$D$8:$I$507,5,0)))</f>
        <v/>
      </c>
    </row>
    <row r="173" spans="3:20" ht="17.45" customHeight="1" x14ac:dyDescent="0.25">
      <c r="C173" s="188"/>
      <c r="D173" s="189"/>
      <c r="E173" s="178"/>
      <c r="F173" s="178"/>
      <c r="G173" s="190">
        <f>DATOS!$E$13</f>
        <v>1</v>
      </c>
      <c r="H173" s="178"/>
      <c r="I173" s="191"/>
      <c r="J173" s="178"/>
      <c r="K173" s="178"/>
      <c r="L173" s="178"/>
      <c r="M173" s="178"/>
      <c r="N173" s="160" t="str">
        <f t="shared" si="13"/>
        <v/>
      </c>
      <c r="O173" s="21"/>
      <c r="P173" s="160" t="str">
        <f t="shared" si="14"/>
        <v/>
      </c>
      <c r="Q173" s="160">
        <f t="shared" si="15"/>
        <v>0</v>
      </c>
      <c r="R173" s="160" t="str">
        <f t="shared" si="16"/>
        <v/>
      </c>
      <c r="S173" s="160" t="str">
        <f t="shared" si="17"/>
        <v/>
      </c>
      <c r="T173" s="50" t="str">
        <f>IF($F173="","",IF(ISERROR(VLOOKUP(F173,PROVEEDORES!$D$8:$I$507,5,0)),1,VLOOKUP($F173,PROVEEDORES!$D$8:$I$507,5,0)))</f>
        <v/>
      </c>
    </row>
    <row r="174" spans="3:20" ht="17.45" customHeight="1" x14ac:dyDescent="0.25">
      <c r="C174" s="188"/>
      <c r="D174" s="189"/>
      <c r="E174" s="178"/>
      <c r="F174" s="178"/>
      <c r="G174" s="190">
        <f>DATOS!$E$13</f>
        <v>1</v>
      </c>
      <c r="H174" s="178"/>
      <c r="I174" s="191"/>
      <c r="J174" s="178"/>
      <c r="K174" s="178"/>
      <c r="L174" s="178"/>
      <c r="M174" s="178"/>
      <c r="N174" s="160" t="str">
        <f t="shared" si="13"/>
        <v/>
      </c>
      <c r="O174" s="21"/>
      <c r="P174" s="160" t="str">
        <f t="shared" si="14"/>
        <v/>
      </c>
      <c r="Q174" s="160">
        <f t="shared" si="15"/>
        <v>0</v>
      </c>
      <c r="R174" s="160" t="str">
        <f t="shared" si="16"/>
        <v/>
      </c>
      <c r="S174" s="160" t="str">
        <f t="shared" si="17"/>
        <v/>
      </c>
      <c r="T174" s="50" t="str">
        <f>IF($F174="","",IF(ISERROR(VLOOKUP(F174,PROVEEDORES!$D$8:$I$507,5,0)),1,VLOOKUP($F174,PROVEEDORES!$D$8:$I$507,5,0)))</f>
        <v/>
      </c>
    </row>
    <row r="175" spans="3:20" ht="17.45" customHeight="1" x14ac:dyDescent="0.25">
      <c r="C175" s="188"/>
      <c r="D175" s="189"/>
      <c r="E175" s="178"/>
      <c r="F175" s="178"/>
      <c r="G175" s="190">
        <f>DATOS!$E$13</f>
        <v>1</v>
      </c>
      <c r="H175" s="178"/>
      <c r="I175" s="191"/>
      <c r="J175" s="178"/>
      <c r="K175" s="178"/>
      <c r="L175" s="178"/>
      <c r="M175" s="178"/>
      <c r="N175" s="160" t="str">
        <f t="shared" si="13"/>
        <v/>
      </c>
      <c r="O175" s="21"/>
      <c r="P175" s="160" t="str">
        <f t="shared" si="14"/>
        <v/>
      </c>
      <c r="Q175" s="160">
        <f t="shared" si="15"/>
        <v>0</v>
      </c>
      <c r="R175" s="160" t="str">
        <f t="shared" si="16"/>
        <v/>
      </c>
      <c r="S175" s="160" t="str">
        <f t="shared" si="17"/>
        <v/>
      </c>
      <c r="T175" s="50" t="str">
        <f>IF($F175="","",IF(ISERROR(VLOOKUP(F175,PROVEEDORES!$D$8:$I$507,5,0)),1,VLOOKUP($F175,PROVEEDORES!$D$8:$I$507,5,0)))</f>
        <v/>
      </c>
    </row>
    <row r="176" spans="3:20" ht="17.45" customHeight="1" x14ac:dyDescent="0.25">
      <c r="C176" s="188"/>
      <c r="D176" s="189"/>
      <c r="E176" s="178"/>
      <c r="F176" s="178"/>
      <c r="G176" s="190">
        <f>DATOS!$E$13</f>
        <v>1</v>
      </c>
      <c r="H176" s="178"/>
      <c r="I176" s="191"/>
      <c r="J176" s="178"/>
      <c r="K176" s="178"/>
      <c r="L176" s="178"/>
      <c r="M176" s="178"/>
      <c r="N176" s="160" t="str">
        <f t="shared" si="13"/>
        <v/>
      </c>
      <c r="O176" s="21"/>
      <c r="P176" s="160" t="str">
        <f t="shared" si="14"/>
        <v/>
      </c>
      <c r="Q176" s="160">
        <f t="shared" si="15"/>
        <v>0</v>
      </c>
      <c r="R176" s="160" t="str">
        <f t="shared" si="16"/>
        <v/>
      </c>
      <c r="S176" s="160" t="str">
        <f t="shared" si="17"/>
        <v/>
      </c>
      <c r="T176" s="50" t="str">
        <f>IF($F176="","",IF(ISERROR(VLOOKUP(F176,PROVEEDORES!$D$8:$I$507,5,0)),1,VLOOKUP($F176,PROVEEDORES!$D$8:$I$507,5,0)))</f>
        <v/>
      </c>
    </row>
    <row r="177" spans="3:20" ht="17.45" customHeight="1" x14ac:dyDescent="0.25">
      <c r="C177" s="188"/>
      <c r="D177" s="189"/>
      <c r="E177" s="178"/>
      <c r="F177" s="178"/>
      <c r="G177" s="190">
        <f>DATOS!$E$13</f>
        <v>1</v>
      </c>
      <c r="H177" s="178"/>
      <c r="I177" s="191"/>
      <c r="J177" s="178"/>
      <c r="K177" s="178"/>
      <c r="L177" s="178"/>
      <c r="M177" s="178"/>
      <c r="N177" s="160" t="str">
        <f t="shared" si="13"/>
        <v/>
      </c>
      <c r="O177" s="21"/>
      <c r="P177" s="160" t="str">
        <f t="shared" si="14"/>
        <v/>
      </c>
      <c r="Q177" s="160">
        <f t="shared" si="15"/>
        <v>0</v>
      </c>
      <c r="R177" s="160" t="str">
        <f t="shared" si="16"/>
        <v/>
      </c>
      <c r="S177" s="160" t="str">
        <f t="shared" si="17"/>
        <v/>
      </c>
      <c r="T177" s="50" t="str">
        <f>IF($F177="","",IF(ISERROR(VLOOKUP(F177,PROVEEDORES!$D$8:$I$507,5,0)),1,VLOOKUP($F177,PROVEEDORES!$D$8:$I$507,5,0)))</f>
        <v/>
      </c>
    </row>
    <row r="178" spans="3:20" ht="17.45" customHeight="1" x14ac:dyDescent="0.25">
      <c r="C178" s="188"/>
      <c r="D178" s="189"/>
      <c r="E178" s="178"/>
      <c r="F178" s="178"/>
      <c r="G178" s="190">
        <f>DATOS!$E$13</f>
        <v>1</v>
      </c>
      <c r="H178" s="178"/>
      <c r="I178" s="191"/>
      <c r="J178" s="178"/>
      <c r="K178" s="178"/>
      <c r="L178" s="178"/>
      <c r="M178" s="178"/>
      <c r="N178" s="160" t="str">
        <f t="shared" si="13"/>
        <v/>
      </c>
      <c r="O178" s="21"/>
      <c r="P178" s="160" t="str">
        <f t="shared" si="14"/>
        <v/>
      </c>
      <c r="Q178" s="160">
        <f t="shared" si="15"/>
        <v>0</v>
      </c>
      <c r="R178" s="160" t="str">
        <f t="shared" si="16"/>
        <v/>
      </c>
      <c r="S178" s="160" t="str">
        <f t="shared" si="17"/>
        <v/>
      </c>
      <c r="T178" s="50" t="str">
        <f>IF($F178="","",IF(ISERROR(VLOOKUP(F178,PROVEEDORES!$D$8:$I$507,5,0)),1,VLOOKUP($F178,PROVEEDORES!$D$8:$I$507,5,0)))</f>
        <v/>
      </c>
    </row>
    <row r="179" spans="3:20" ht="17.45" customHeight="1" x14ac:dyDescent="0.25">
      <c r="C179" s="188"/>
      <c r="D179" s="189"/>
      <c r="E179" s="178"/>
      <c r="F179" s="178"/>
      <c r="G179" s="190">
        <f>DATOS!$E$13</f>
        <v>1</v>
      </c>
      <c r="H179" s="178"/>
      <c r="I179" s="191"/>
      <c r="J179" s="178"/>
      <c r="K179" s="178"/>
      <c r="L179" s="178"/>
      <c r="M179" s="178"/>
      <c r="N179" s="160" t="str">
        <f t="shared" si="13"/>
        <v/>
      </c>
      <c r="O179" s="21"/>
      <c r="P179" s="160" t="str">
        <f t="shared" si="14"/>
        <v/>
      </c>
      <c r="Q179" s="160">
        <f t="shared" si="15"/>
        <v>0</v>
      </c>
      <c r="R179" s="160" t="str">
        <f t="shared" si="16"/>
        <v/>
      </c>
      <c r="S179" s="160" t="str">
        <f t="shared" si="17"/>
        <v/>
      </c>
      <c r="T179" s="50" t="str">
        <f>IF($F179="","",IF(ISERROR(VLOOKUP(F179,PROVEEDORES!$D$8:$I$507,5,0)),1,VLOOKUP($F179,PROVEEDORES!$D$8:$I$507,5,0)))</f>
        <v/>
      </c>
    </row>
    <row r="180" spans="3:20" ht="17.45" customHeight="1" x14ac:dyDescent="0.25">
      <c r="C180" s="188"/>
      <c r="D180" s="189"/>
      <c r="E180" s="178"/>
      <c r="F180" s="178"/>
      <c r="G180" s="190">
        <f>DATOS!$E$13</f>
        <v>1</v>
      </c>
      <c r="H180" s="178"/>
      <c r="I180" s="191"/>
      <c r="J180" s="178"/>
      <c r="K180" s="178"/>
      <c r="L180" s="178"/>
      <c r="M180" s="178"/>
      <c r="N180" s="160" t="str">
        <f t="shared" si="13"/>
        <v/>
      </c>
      <c r="O180" s="21"/>
      <c r="P180" s="160" t="str">
        <f t="shared" si="14"/>
        <v/>
      </c>
      <c r="Q180" s="160">
        <f t="shared" si="15"/>
        <v>0</v>
      </c>
      <c r="R180" s="160" t="str">
        <f t="shared" si="16"/>
        <v/>
      </c>
      <c r="S180" s="160" t="str">
        <f t="shared" si="17"/>
        <v/>
      </c>
      <c r="T180" s="50" t="str">
        <f>IF($F180="","",IF(ISERROR(VLOOKUP(F180,PROVEEDORES!$D$8:$I$507,5,0)),1,VLOOKUP($F180,PROVEEDORES!$D$8:$I$507,5,0)))</f>
        <v/>
      </c>
    </row>
    <row r="181" spans="3:20" ht="17.45" customHeight="1" x14ac:dyDescent="0.25">
      <c r="C181" s="188"/>
      <c r="D181" s="189"/>
      <c r="E181" s="178"/>
      <c r="F181" s="178"/>
      <c r="G181" s="190">
        <f>DATOS!$E$13</f>
        <v>1</v>
      </c>
      <c r="H181" s="178"/>
      <c r="I181" s="191"/>
      <c r="J181" s="178"/>
      <c r="K181" s="178"/>
      <c r="L181" s="178"/>
      <c r="M181" s="178"/>
      <c r="N181" s="160" t="str">
        <f t="shared" si="13"/>
        <v/>
      </c>
      <c r="O181" s="21"/>
      <c r="P181" s="160" t="str">
        <f t="shared" si="14"/>
        <v/>
      </c>
      <c r="Q181" s="160">
        <f t="shared" si="15"/>
        <v>0</v>
      </c>
      <c r="R181" s="160" t="str">
        <f t="shared" si="16"/>
        <v/>
      </c>
      <c r="S181" s="160" t="str">
        <f t="shared" si="17"/>
        <v/>
      </c>
      <c r="T181" s="50" t="str">
        <f>IF($F181="","",IF(ISERROR(VLOOKUP(F181,PROVEEDORES!$D$8:$I$507,5,0)),1,VLOOKUP($F181,PROVEEDORES!$D$8:$I$507,5,0)))</f>
        <v/>
      </c>
    </row>
    <row r="182" spans="3:20" ht="17.45" customHeight="1" x14ac:dyDescent="0.25">
      <c r="C182" s="188"/>
      <c r="D182" s="189"/>
      <c r="E182" s="178"/>
      <c r="F182" s="178"/>
      <c r="G182" s="190">
        <f>DATOS!$E$13</f>
        <v>1</v>
      </c>
      <c r="H182" s="178"/>
      <c r="I182" s="191"/>
      <c r="J182" s="178"/>
      <c r="K182" s="178"/>
      <c r="L182" s="178"/>
      <c r="M182" s="178"/>
      <c r="N182" s="160" t="str">
        <f t="shared" si="13"/>
        <v/>
      </c>
      <c r="O182" s="21"/>
      <c r="P182" s="160" t="str">
        <f t="shared" si="14"/>
        <v/>
      </c>
      <c r="Q182" s="160">
        <f t="shared" si="15"/>
        <v>0</v>
      </c>
      <c r="R182" s="160" t="str">
        <f t="shared" si="16"/>
        <v/>
      </c>
      <c r="S182" s="160" t="str">
        <f t="shared" si="17"/>
        <v/>
      </c>
      <c r="T182" s="50" t="str">
        <f>IF($F182="","",IF(ISERROR(VLOOKUP(F182,PROVEEDORES!$D$8:$I$507,5,0)),1,VLOOKUP($F182,PROVEEDORES!$D$8:$I$507,5,0)))</f>
        <v/>
      </c>
    </row>
    <row r="183" spans="3:20" ht="17.45" customHeight="1" x14ac:dyDescent="0.25">
      <c r="C183" s="188"/>
      <c r="D183" s="189"/>
      <c r="E183" s="178"/>
      <c r="F183" s="178"/>
      <c r="G183" s="190">
        <f>DATOS!$E$13</f>
        <v>1</v>
      </c>
      <c r="H183" s="178"/>
      <c r="I183" s="191"/>
      <c r="J183" s="178"/>
      <c r="K183" s="178"/>
      <c r="L183" s="178"/>
      <c r="M183" s="178"/>
      <c r="N183" s="160" t="str">
        <f t="shared" si="13"/>
        <v/>
      </c>
      <c r="O183" s="21"/>
      <c r="P183" s="160" t="str">
        <f t="shared" si="14"/>
        <v/>
      </c>
      <c r="Q183" s="160">
        <f t="shared" si="15"/>
        <v>0</v>
      </c>
      <c r="R183" s="160" t="str">
        <f t="shared" si="16"/>
        <v/>
      </c>
      <c r="S183" s="160" t="str">
        <f t="shared" si="17"/>
        <v/>
      </c>
      <c r="T183" s="50" t="str">
        <f>IF($F183="","",IF(ISERROR(VLOOKUP(F183,PROVEEDORES!$D$8:$I$507,5,0)),1,VLOOKUP($F183,PROVEEDORES!$D$8:$I$507,5,0)))</f>
        <v/>
      </c>
    </row>
    <row r="184" spans="3:20" ht="17.45" customHeight="1" x14ac:dyDescent="0.25">
      <c r="C184" s="188"/>
      <c r="D184" s="189"/>
      <c r="E184" s="178"/>
      <c r="F184" s="178"/>
      <c r="G184" s="190">
        <f>DATOS!$E$13</f>
        <v>1</v>
      </c>
      <c r="H184" s="178"/>
      <c r="I184" s="191"/>
      <c r="J184" s="178"/>
      <c r="K184" s="178"/>
      <c r="L184" s="178"/>
      <c r="M184" s="178"/>
      <c r="N184" s="160" t="str">
        <f t="shared" si="13"/>
        <v/>
      </c>
      <c r="O184" s="21"/>
      <c r="P184" s="160" t="str">
        <f t="shared" si="14"/>
        <v/>
      </c>
      <c r="Q184" s="160">
        <f t="shared" si="15"/>
        <v>0</v>
      </c>
      <c r="R184" s="160" t="str">
        <f t="shared" si="16"/>
        <v/>
      </c>
      <c r="S184" s="160" t="str">
        <f t="shared" si="17"/>
        <v/>
      </c>
      <c r="T184" s="50" t="str">
        <f>IF($F184="","",IF(ISERROR(VLOOKUP(F184,PROVEEDORES!$D$8:$I$507,5,0)),1,VLOOKUP($F184,PROVEEDORES!$D$8:$I$507,5,0)))</f>
        <v/>
      </c>
    </row>
    <row r="185" spans="3:20" ht="17.45" customHeight="1" x14ac:dyDescent="0.25">
      <c r="C185" s="188"/>
      <c r="D185" s="189"/>
      <c r="E185" s="178"/>
      <c r="F185" s="178"/>
      <c r="G185" s="190">
        <f>DATOS!$E$13</f>
        <v>1</v>
      </c>
      <c r="H185" s="178"/>
      <c r="I185" s="191"/>
      <c r="J185" s="178"/>
      <c r="K185" s="178"/>
      <c r="L185" s="178"/>
      <c r="M185" s="178"/>
      <c r="N185" s="160" t="str">
        <f t="shared" si="13"/>
        <v/>
      </c>
      <c r="O185" s="21"/>
      <c r="P185" s="160" t="str">
        <f t="shared" si="14"/>
        <v/>
      </c>
      <c r="Q185" s="160">
        <f t="shared" si="15"/>
        <v>0</v>
      </c>
      <c r="R185" s="160" t="str">
        <f t="shared" si="16"/>
        <v/>
      </c>
      <c r="S185" s="160" t="str">
        <f t="shared" si="17"/>
        <v/>
      </c>
      <c r="T185" s="50" t="str">
        <f>IF($F185="","",IF(ISERROR(VLOOKUP(F185,PROVEEDORES!$D$8:$I$507,5,0)),1,VLOOKUP($F185,PROVEEDORES!$D$8:$I$507,5,0)))</f>
        <v/>
      </c>
    </row>
    <row r="186" spans="3:20" ht="17.45" customHeight="1" x14ac:dyDescent="0.25">
      <c r="C186" s="188"/>
      <c r="D186" s="189"/>
      <c r="E186" s="178"/>
      <c r="F186" s="178"/>
      <c r="G186" s="190">
        <f>DATOS!$E$13</f>
        <v>1</v>
      </c>
      <c r="H186" s="178"/>
      <c r="I186" s="191"/>
      <c r="J186" s="178"/>
      <c r="K186" s="178"/>
      <c r="L186" s="178"/>
      <c r="M186" s="178"/>
      <c r="N186" s="160" t="str">
        <f t="shared" si="13"/>
        <v/>
      </c>
      <c r="O186" s="21"/>
      <c r="P186" s="160" t="str">
        <f t="shared" si="14"/>
        <v/>
      </c>
      <c r="Q186" s="160">
        <f t="shared" si="15"/>
        <v>0</v>
      </c>
      <c r="R186" s="160" t="str">
        <f t="shared" si="16"/>
        <v/>
      </c>
      <c r="S186" s="160" t="str">
        <f t="shared" si="17"/>
        <v/>
      </c>
      <c r="T186" s="50" t="str">
        <f>IF($F186="","",IF(ISERROR(VLOOKUP(F186,PROVEEDORES!$D$8:$I$507,5,0)),1,VLOOKUP($F186,PROVEEDORES!$D$8:$I$507,5,0)))</f>
        <v/>
      </c>
    </row>
    <row r="187" spans="3:20" ht="17.45" customHeight="1" x14ac:dyDescent="0.25">
      <c r="C187" s="188"/>
      <c r="D187" s="189"/>
      <c r="E187" s="178"/>
      <c r="F187" s="178"/>
      <c r="G187" s="190">
        <f>DATOS!$E$13</f>
        <v>1</v>
      </c>
      <c r="H187" s="178"/>
      <c r="I187" s="191"/>
      <c r="J187" s="178"/>
      <c r="K187" s="178"/>
      <c r="L187" s="178"/>
      <c r="M187" s="178"/>
      <c r="N187" s="160" t="str">
        <f t="shared" si="13"/>
        <v/>
      </c>
      <c r="O187" s="21"/>
      <c r="P187" s="160" t="str">
        <f t="shared" si="14"/>
        <v/>
      </c>
      <c r="Q187" s="160">
        <f t="shared" si="15"/>
        <v>0</v>
      </c>
      <c r="R187" s="160" t="str">
        <f t="shared" si="16"/>
        <v/>
      </c>
      <c r="S187" s="160" t="str">
        <f t="shared" si="17"/>
        <v/>
      </c>
      <c r="T187" s="50" t="str">
        <f>IF($F187="","",IF(ISERROR(VLOOKUP(F187,PROVEEDORES!$D$8:$I$507,5,0)),1,VLOOKUP($F187,PROVEEDORES!$D$8:$I$507,5,0)))</f>
        <v/>
      </c>
    </row>
    <row r="188" spans="3:20" ht="17.45" customHeight="1" x14ac:dyDescent="0.25">
      <c r="C188" s="188"/>
      <c r="D188" s="189"/>
      <c r="E188" s="178"/>
      <c r="F188" s="178"/>
      <c r="G188" s="190">
        <f>DATOS!$E$13</f>
        <v>1</v>
      </c>
      <c r="H188" s="178"/>
      <c r="I188" s="191"/>
      <c r="J188" s="178"/>
      <c r="K188" s="178"/>
      <c r="L188" s="178"/>
      <c r="M188" s="178"/>
      <c r="N188" s="160" t="str">
        <f t="shared" si="13"/>
        <v/>
      </c>
      <c r="O188" s="21"/>
      <c r="P188" s="160" t="str">
        <f t="shared" si="14"/>
        <v/>
      </c>
      <c r="Q188" s="160">
        <f t="shared" si="15"/>
        <v>0</v>
      </c>
      <c r="R188" s="160" t="str">
        <f t="shared" si="16"/>
        <v/>
      </c>
      <c r="S188" s="160" t="str">
        <f t="shared" si="17"/>
        <v/>
      </c>
      <c r="T188" s="50" t="str">
        <f>IF($F188="","",IF(ISERROR(VLOOKUP(F188,PROVEEDORES!$D$8:$I$507,5,0)),1,VLOOKUP($F188,PROVEEDORES!$D$8:$I$507,5,0)))</f>
        <v/>
      </c>
    </row>
    <row r="189" spans="3:20" ht="17.45" customHeight="1" x14ac:dyDescent="0.25">
      <c r="C189" s="188"/>
      <c r="D189" s="189"/>
      <c r="E189" s="178"/>
      <c r="F189" s="178"/>
      <c r="G189" s="190">
        <f>DATOS!$E$13</f>
        <v>1</v>
      </c>
      <c r="H189" s="178"/>
      <c r="I189" s="191"/>
      <c r="J189" s="178"/>
      <c r="K189" s="178"/>
      <c r="L189" s="178"/>
      <c r="M189" s="178"/>
      <c r="N189" s="160" t="str">
        <f t="shared" si="13"/>
        <v/>
      </c>
      <c r="O189" s="21"/>
      <c r="P189" s="160" t="str">
        <f t="shared" si="14"/>
        <v/>
      </c>
      <c r="Q189" s="160">
        <f t="shared" si="15"/>
        <v>0</v>
      </c>
      <c r="R189" s="160" t="str">
        <f t="shared" si="16"/>
        <v/>
      </c>
      <c r="S189" s="160" t="str">
        <f t="shared" si="17"/>
        <v/>
      </c>
      <c r="T189" s="50" t="str">
        <f>IF($F189="","",IF(ISERROR(VLOOKUP(F189,PROVEEDORES!$D$8:$I$507,5,0)),1,VLOOKUP($F189,PROVEEDORES!$D$8:$I$507,5,0)))</f>
        <v/>
      </c>
    </row>
    <row r="190" spans="3:20" ht="17.45" customHeight="1" x14ac:dyDescent="0.25">
      <c r="C190" s="188"/>
      <c r="D190" s="189"/>
      <c r="E190" s="178"/>
      <c r="F190" s="178"/>
      <c r="G190" s="190">
        <f>DATOS!$E$13</f>
        <v>1</v>
      </c>
      <c r="H190" s="178"/>
      <c r="I190" s="191"/>
      <c r="J190" s="178"/>
      <c r="K190" s="178"/>
      <c r="L190" s="178"/>
      <c r="M190" s="178"/>
      <c r="N190" s="160" t="str">
        <f t="shared" si="13"/>
        <v/>
      </c>
      <c r="O190" s="21"/>
      <c r="P190" s="160" t="str">
        <f t="shared" si="14"/>
        <v/>
      </c>
      <c r="Q190" s="160">
        <f t="shared" si="15"/>
        <v>0</v>
      </c>
      <c r="R190" s="160" t="str">
        <f t="shared" si="16"/>
        <v/>
      </c>
      <c r="S190" s="160" t="str">
        <f t="shared" si="17"/>
        <v/>
      </c>
      <c r="T190" s="50" t="str">
        <f>IF($F190="","",IF(ISERROR(VLOOKUP(F190,PROVEEDORES!$D$8:$I$507,5,0)),1,VLOOKUP($F190,PROVEEDORES!$D$8:$I$507,5,0)))</f>
        <v/>
      </c>
    </row>
    <row r="191" spans="3:20" ht="17.45" customHeight="1" x14ac:dyDescent="0.25">
      <c r="C191" s="188"/>
      <c r="D191" s="189"/>
      <c r="E191" s="178"/>
      <c r="F191" s="178"/>
      <c r="G191" s="190">
        <f>DATOS!$E$13</f>
        <v>1</v>
      </c>
      <c r="H191" s="178"/>
      <c r="I191" s="191"/>
      <c r="J191" s="178"/>
      <c r="K191" s="178"/>
      <c r="L191" s="178"/>
      <c r="M191" s="178"/>
      <c r="N191" s="160" t="str">
        <f t="shared" si="13"/>
        <v/>
      </c>
      <c r="O191" s="21"/>
      <c r="P191" s="160" t="str">
        <f t="shared" si="14"/>
        <v/>
      </c>
      <c r="Q191" s="160">
        <f t="shared" si="15"/>
        <v>0</v>
      </c>
      <c r="R191" s="160" t="str">
        <f t="shared" si="16"/>
        <v/>
      </c>
      <c r="S191" s="160" t="str">
        <f t="shared" si="17"/>
        <v/>
      </c>
      <c r="T191" s="50" t="str">
        <f>IF($F191="","",IF(ISERROR(VLOOKUP(F191,PROVEEDORES!$D$8:$I$507,5,0)),1,VLOOKUP($F191,PROVEEDORES!$D$8:$I$507,5,0)))</f>
        <v/>
      </c>
    </row>
    <row r="192" spans="3:20" ht="17.45" customHeight="1" x14ac:dyDescent="0.25">
      <c r="C192" s="188"/>
      <c r="D192" s="189"/>
      <c r="E192" s="178"/>
      <c r="F192" s="178"/>
      <c r="G192" s="190">
        <f>DATOS!$E$13</f>
        <v>1</v>
      </c>
      <c r="H192" s="178"/>
      <c r="I192" s="191"/>
      <c r="J192" s="178"/>
      <c r="K192" s="178"/>
      <c r="L192" s="178"/>
      <c r="M192" s="178"/>
      <c r="N192" s="160" t="str">
        <f t="shared" si="13"/>
        <v/>
      </c>
      <c r="O192" s="21"/>
      <c r="P192" s="160" t="str">
        <f t="shared" si="14"/>
        <v/>
      </c>
      <c r="Q192" s="160">
        <f t="shared" si="15"/>
        <v>0</v>
      </c>
      <c r="R192" s="160" t="str">
        <f t="shared" si="16"/>
        <v/>
      </c>
      <c r="S192" s="160" t="str">
        <f t="shared" si="17"/>
        <v/>
      </c>
      <c r="T192" s="50" t="str">
        <f>IF($F192="","",IF(ISERROR(VLOOKUP(F192,PROVEEDORES!$D$8:$I$507,5,0)),1,VLOOKUP($F192,PROVEEDORES!$D$8:$I$507,5,0)))</f>
        <v/>
      </c>
    </row>
    <row r="193" spans="3:20" ht="17.45" customHeight="1" x14ac:dyDescent="0.25">
      <c r="C193" s="188"/>
      <c r="D193" s="189"/>
      <c r="E193" s="178"/>
      <c r="F193" s="178"/>
      <c r="G193" s="190">
        <f>DATOS!$E$13</f>
        <v>1</v>
      </c>
      <c r="H193" s="178"/>
      <c r="I193" s="191"/>
      <c r="J193" s="178"/>
      <c r="K193" s="178"/>
      <c r="L193" s="178"/>
      <c r="M193" s="178"/>
      <c r="N193" s="160" t="str">
        <f t="shared" si="13"/>
        <v/>
      </c>
      <c r="O193" s="21"/>
      <c r="P193" s="160" t="str">
        <f t="shared" si="14"/>
        <v/>
      </c>
      <c r="Q193" s="160">
        <f t="shared" si="15"/>
        <v>0</v>
      </c>
      <c r="R193" s="160" t="str">
        <f t="shared" si="16"/>
        <v/>
      </c>
      <c r="S193" s="160" t="str">
        <f t="shared" si="17"/>
        <v/>
      </c>
      <c r="T193" s="50" t="str">
        <f>IF($F193="","",IF(ISERROR(VLOOKUP(F193,PROVEEDORES!$D$8:$I$507,5,0)),1,VLOOKUP($F193,PROVEEDORES!$D$8:$I$507,5,0)))</f>
        <v/>
      </c>
    </row>
    <row r="194" spans="3:20" ht="17.45" customHeight="1" x14ac:dyDescent="0.25">
      <c r="C194" s="188"/>
      <c r="D194" s="189"/>
      <c r="E194" s="178"/>
      <c r="F194" s="178"/>
      <c r="G194" s="190">
        <f>DATOS!$E$13</f>
        <v>1</v>
      </c>
      <c r="H194" s="178"/>
      <c r="I194" s="191"/>
      <c r="J194" s="178"/>
      <c r="K194" s="178"/>
      <c r="L194" s="178"/>
      <c r="M194" s="178"/>
      <c r="N194" s="160" t="str">
        <f t="shared" si="13"/>
        <v/>
      </c>
      <c r="O194" s="21"/>
      <c r="P194" s="160" t="str">
        <f t="shared" si="14"/>
        <v/>
      </c>
      <c r="Q194" s="160">
        <f t="shared" si="15"/>
        <v>0</v>
      </c>
      <c r="R194" s="160" t="str">
        <f t="shared" si="16"/>
        <v/>
      </c>
      <c r="S194" s="160" t="str">
        <f t="shared" si="17"/>
        <v/>
      </c>
      <c r="T194" s="50" t="str">
        <f>IF($F194="","",IF(ISERROR(VLOOKUP(F194,PROVEEDORES!$D$8:$I$507,5,0)),1,VLOOKUP($F194,PROVEEDORES!$D$8:$I$507,5,0)))</f>
        <v/>
      </c>
    </row>
    <row r="195" spans="3:20" ht="17.45" customHeight="1" x14ac:dyDescent="0.25">
      <c r="C195" s="188"/>
      <c r="D195" s="189"/>
      <c r="E195" s="178"/>
      <c r="F195" s="178"/>
      <c r="G195" s="190">
        <f>DATOS!$E$13</f>
        <v>1</v>
      </c>
      <c r="H195" s="178"/>
      <c r="I195" s="191"/>
      <c r="J195" s="178"/>
      <c r="K195" s="178"/>
      <c r="L195" s="178"/>
      <c r="M195" s="178"/>
      <c r="N195" s="160" t="str">
        <f t="shared" si="13"/>
        <v/>
      </c>
      <c r="O195" s="21"/>
      <c r="P195" s="160" t="str">
        <f t="shared" si="14"/>
        <v/>
      </c>
      <c r="Q195" s="160">
        <f t="shared" si="15"/>
        <v>0</v>
      </c>
      <c r="R195" s="160" t="str">
        <f t="shared" si="16"/>
        <v/>
      </c>
      <c r="S195" s="160" t="str">
        <f t="shared" si="17"/>
        <v/>
      </c>
      <c r="T195" s="50" t="str">
        <f>IF($F195="","",IF(ISERROR(VLOOKUP(F195,PROVEEDORES!$D$8:$I$507,5,0)),1,VLOOKUP($F195,PROVEEDORES!$D$8:$I$507,5,0)))</f>
        <v/>
      </c>
    </row>
    <row r="196" spans="3:20" ht="17.45" customHeight="1" x14ac:dyDescent="0.25">
      <c r="C196" s="188"/>
      <c r="D196" s="189"/>
      <c r="E196" s="178"/>
      <c r="F196" s="178"/>
      <c r="G196" s="190">
        <f>DATOS!$E$13</f>
        <v>1</v>
      </c>
      <c r="H196" s="178"/>
      <c r="I196" s="191"/>
      <c r="J196" s="178"/>
      <c r="K196" s="178"/>
      <c r="L196" s="178"/>
      <c r="M196" s="178"/>
      <c r="N196" s="160" t="str">
        <f t="shared" si="13"/>
        <v/>
      </c>
      <c r="O196" s="21"/>
      <c r="P196" s="160" t="str">
        <f t="shared" si="14"/>
        <v/>
      </c>
      <c r="Q196" s="160">
        <f t="shared" si="15"/>
        <v>0</v>
      </c>
      <c r="R196" s="160" t="str">
        <f t="shared" si="16"/>
        <v/>
      </c>
      <c r="S196" s="160" t="str">
        <f t="shared" si="17"/>
        <v/>
      </c>
      <c r="T196" s="50" t="str">
        <f>IF($F196="","",IF(ISERROR(VLOOKUP(F196,PROVEEDORES!$D$8:$I$507,5,0)),1,VLOOKUP($F196,PROVEEDORES!$D$8:$I$507,5,0)))</f>
        <v/>
      </c>
    </row>
    <row r="197" spans="3:20" ht="17.45" customHeight="1" x14ac:dyDescent="0.25">
      <c r="C197" s="188"/>
      <c r="D197" s="189"/>
      <c r="E197" s="178"/>
      <c r="F197" s="178"/>
      <c r="G197" s="190">
        <f>DATOS!$E$13</f>
        <v>1</v>
      </c>
      <c r="H197" s="178"/>
      <c r="I197" s="191"/>
      <c r="J197" s="178"/>
      <c r="K197" s="178"/>
      <c r="L197" s="178"/>
      <c r="M197" s="178"/>
      <c r="N197" s="160" t="str">
        <f t="shared" si="13"/>
        <v/>
      </c>
      <c r="O197" s="21"/>
      <c r="P197" s="160" t="str">
        <f t="shared" si="14"/>
        <v/>
      </c>
      <c r="Q197" s="160">
        <f t="shared" si="15"/>
        <v>0</v>
      </c>
      <c r="R197" s="160" t="str">
        <f t="shared" si="16"/>
        <v/>
      </c>
      <c r="S197" s="160" t="str">
        <f t="shared" si="17"/>
        <v/>
      </c>
      <c r="T197" s="50" t="str">
        <f>IF($F197="","",IF(ISERROR(VLOOKUP(F197,PROVEEDORES!$D$8:$I$507,5,0)),1,VLOOKUP($F197,PROVEEDORES!$D$8:$I$507,5,0)))</f>
        <v/>
      </c>
    </row>
    <row r="198" spans="3:20" ht="17.45" customHeight="1" x14ac:dyDescent="0.25">
      <c r="C198" s="188"/>
      <c r="D198" s="189"/>
      <c r="E198" s="178"/>
      <c r="F198" s="178"/>
      <c r="G198" s="190">
        <f>DATOS!$E$13</f>
        <v>1</v>
      </c>
      <c r="H198" s="178"/>
      <c r="I198" s="191"/>
      <c r="J198" s="178"/>
      <c r="K198" s="178"/>
      <c r="L198" s="178"/>
      <c r="M198" s="178"/>
      <c r="N198" s="160" t="str">
        <f t="shared" si="13"/>
        <v/>
      </c>
      <c r="O198" s="21"/>
      <c r="P198" s="160" t="str">
        <f t="shared" si="14"/>
        <v/>
      </c>
      <c r="Q198" s="160">
        <f t="shared" si="15"/>
        <v>0</v>
      </c>
      <c r="R198" s="160" t="str">
        <f t="shared" si="16"/>
        <v/>
      </c>
      <c r="S198" s="160" t="str">
        <f t="shared" si="17"/>
        <v/>
      </c>
      <c r="T198" s="50" t="str">
        <f>IF($F198="","",IF(ISERROR(VLOOKUP(F198,PROVEEDORES!$D$8:$I$507,5,0)),1,VLOOKUP($F198,PROVEEDORES!$D$8:$I$507,5,0)))</f>
        <v/>
      </c>
    </row>
    <row r="199" spans="3:20" ht="17.45" customHeight="1" x14ac:dyDescent="0.25">
      <c r="C199" s="188"/>
      <c r="D199" s="189"/>
      <c r="E199" s="178"/>
      <c r="F199" s="178"/>
      <c r="G199" s="190">
        <f>DATOS!$E$13</f>
        <v>1</v>
      </c>
      <c r="H199" s="178"/>
      <c r="I199" s="191"/>
      <c r="J199" s="178"/>
      <c r="K199" s="178"/>
      <c r="L199" s="178"/>
      <c r="M199" s="178"/>
      <c r="N199" s="160" t="str">
        <f t="shared" si="13"/>
        <v/>
      </c>
      <c r="O199" s="21"/>
      <c r="P199" s="160" t="str">
        <f t="shared" si="14"/>
        <v/>
      </c>
      <c r="Q199" s="160">
        <f t="shared" si="15"/>
        <v>0</v>
      </c>
      <c r="R199" s="160" t="str">
        <f t="shared" si="16"/>
        <v/>
      </c>
      <c r="S199" s="160" t="str">
        <f t="shared" si="17"/>
        <v/>
      </c>
      <c r="T199" s="50" t="str">
        <f>IF($F199="","",IF(ISERROR(VLOOKUP(F199,PROVEEDORES!$D$8:$I$507,5,0)),1,VLOOKUP($F199,PROVEEDORES!$D$8:$I$507,5,0)))</f>
        <v/>
      </c>
    </row>
    <row r="200" spans="3:20" ht="17.45" customHeight="1" x14ac:dyDescent="0.25">
      <c r="C200" s="188"/>
      <c r="D200" s="189"/>
      <c r="E200" s="178"/>
      <c r="F200" s="178"/>
      <c r="G200" s="190">
        <f>DATOS!$E$13</f>
        <v>1</v>
      </c>
      <c r="H200" s="178"/>
      <c r="I200" s="191"/>
      <c r="J200" s="178"/>
      <c r="K200" s="178"/>
      <c r="L200" s="178"/>
      <c r="M200" s="178"/>
      <c r="N200" s="160" t="str">
        <f t="shared" si="13"/>
        <v/>
      </c>
      <c r="O200" s="21"/>
      <c r="P200" s="160" t="str">
        <f t="shared" si="14"/>
        <v/>
      </c>
      <c r="Q200" s="160">
        <f t="shared" si="15"/>
        <v>0</v>
      </c>
      <c r="R200" s="160" t="str">
        <f t="shared" si="16"/>
        <v/>
      </c>
      <c r="S200" s="160" t="str">
        <f t="shared" si="17"/>
        <v/>
      </c>
      <c r="T200" s="50" t="str">
        <f>IF($F200="","",IF(ISERROR(VLOOKUP(F200,PROVEEDORES!$D$8:$I$507,5,0)),1,VLOOKUP($F200,PROVEEDORES!$D$8:$I$507,5,0)))</f>
        <v/>
      </c>
    </row>
    <row r="201" spans="3:20" ht="17.45" customHeight="1" x14ac:dyDescent="0.25">
      <c r="C201" s="188"/>
      <c r="D201" s="189"/>
      <c r="E201" s="178"/>
      <c r="F201" s="178"/>
      <c r="G201" s="190">
        <f>DATOS!$E$13</f>
        <v>1</v>
      </c>
      <c r="H201" s="178"/>
      <c r="I201" s="191"/>
      <c r="J201" s="178"/>
      <c r="K201" s="178"/>
      <c r="L201" s="178"/>
      <c r="M201" s="178"/>
      <c r="N201" s="160" t="str">
        <f t="shared" si="13"/>
        <v/>
      </c>
      <c r="O201" s="21"/>
      <c r="P201" s="160" t="str">
        <f t="shared" si="14"/>
        <v/>
      </c>
      <c r="Q201" s="160">
        <f t="shared" si="15"/>
        <v>0</v>
      </c>
      <c r="R201" s="160" t="str">
        <f t="shared" si="16"/>
        <v/>
      </c>
      <c r="S201" s="160" t="str">
        <f t="shared" si="17"/>
        <v/>
      </c>
      <c r="T201" s="50" t="str">
        <f>IF($F201="","",IF(ISERROR(VLOOKUP(F201,PROVEEDORES!$D$8:$I$507,5,0)),1,VLOOKUP($F201,PROVEEDORES!$D$8:$I$507,5,0)))</f>
        <v/>
      </c>
    </row>
    <row r="202" spans="3:20" ht="17.45" customHeight="1" x14ac:dyDescent="0.25">
      <c r="C202" s="188"/>
      <c r="D202" s="189"/>
      <c r="E202" s="178"/>
      <c r="F202" s="178"/>
      <c r="G202" s="190">
        <f>DATOS!$E$13</f>
        <v>1</v>
      </c>
      <c r="H202" s="178"/>
      <c r="I202" s="191"/>
      <c r="J202" s="178"/>
      <c r="K202" s="178"/>
      <c r="L202" s="178"/>
      <c r="M202" s="178"/>
      <c r="N202" s="160" t="str">
        <f t="shared" si="13"/>
        <v/>
      </c>
      <c r="O202" s="21"/>
      <c r="P202" s="160" t="str">
        <f t="shared" si="14"/>
        <v/>
      </c>
      <c r="Q202" s="160">
        <f t="shared" si="15"/>
        <v>0</v>
      </c>
      <c r="R202" s="160" t="str">
        <f t="shared" si="16"/>
        <v/>
      </c>
      <c r="S202" s="160" t="str">
        <f t="shared" si="17"/>
        <v/>
      </c>
      <c r="T202" s="50" t="str">
        <f>IF($F202="","",IF(ISERROR(VLOOKUP(F202,PROVEEDORES!$D$8:$I$507,5,0)),1,VLOOKUP($F202,PROVEEDORES!$D$8:$I$507,5,0)))</f>
        <v/>
      </c>
    </row>
    <row r="203" spans="3:20" ht="17.45" customHeight="1" x14ac:dyDescent="0.25">
      <c r="C203" s="188"/>
      <c r="D203" s="189"/>
      <c r="E203" s="178"/>
      <c r="F203" s="178"/>
      <c r="G203" s="190">
        <f>DATOS!$E$13</f>
        <v>1</v>
      </c>
      <c r="H203" s="178"/>
      <c r="I203" s="191"/>
      <c r="J203" s="178"/>
      <c r="K203" s="178"/>
      <c r="L203" s="178"/>
      <c r="M203" s="178"/>
      <c r="N203" s="160" t="str">
        <f t="shared" si="13"/>
        <v/>
      </c>
      <c r="O203" s="21"/>
      <c r="P203" s="160" t="str">
        <f t="shared" si="14"/>
        <v/>
      </c>
      <c r="Q203" s="160">
        <f t="shared" si="15"/>
        <v>0</v>
      </c>
      <c r="R203" s="160" t="str">
        <f t="shared" si="16"/>
        <v/>
      </c>
      <c r="S203" s="160" t="str">
        <f t="shared" si="17"/>
        <v/>
      </c>
      <c r="T203" s="50" t="str">
        <f>IF($F203="","",IF(ISERROR(VLOOKUP(F203,PROVEEDORES!$D$8:$I$507,5,0)),1,VLOOKUP($F203,PROVEEDORES!$D$8:$I$507,5,0)))</f>
        <v/>
      </c>
    </row>
    <row r="204" spans="3:20" ht="17.45" customHeight="1" x14ac:dyDescent="0.25">
      <c r="C204" s="188"/>
      <c r="D204" s="189"/>
      <c r="E204" s="178"/>
      <c r="F204" s="178"/>
      <c r="G204" s="190">
        <f>DATOS!$E$13</f>
        <v>1</v>
      </c>
      <c r="H204" s="178"/>
      <c r="I204" s="191"/>
      <c r="J204" s="178"/>
      <c r="K204" s="178"/>
      <c r="L204" s="178"/>
      <c r="M204" s="178"/>
      <c r="N204" s="160" t="str">
        <f t="shared" si="13"/>
        <v/>
      </c>
      <c r="O204" s="21"/>
      <c r="P204" s="160" t="str">
        <f t="shared" si="14"/>
        <v/>
      </c>
      <c r="Q204" s="160">
        <f t="shared" si="15"/>
        <v>0</v>
      </c>
      <c r="R204" s="160" t="str">
        <f t="shared" si="16"/>
        <v/>
      </c>
      <c r="S204" s="160" t="str">
        <f t="shared" si="17"/>
        <v/>
      </c>
      <c r="T204" s="50" t="str">
        <f>IF($F204="","",IF(ISERROR(VLOOKUP(F204,PROVEEDORES!$D$8:$I$507,5,0)),1,VLOOKUP($F204,PROVEEDORES!$D$8:$I$507,5,0)))</f>
        <v/>
      </c>
    </row>
    <row r="205" spans="3:20" ht="17.45" customHeight="1" x14ac:dyDescent="0.25">
      <c r="C205" s="188"/>
      <c r="D205" s="189"/>
      <c r="E205" s="178"/>
      <c r="F205" s="178"/>
      <c r="G205" s="190">
        <f>DATOS!$E$13</f>
        <v>1</v>
      </c>
      <c r="H205" s="178"/>
      <c r="I205" s="191"/>
      <c r="J205" s="178"/>
      <c r="K205" s="178"/>
      <c r="L205" s="178"/>
      <c r="M205" s="178"/>
      <c r="N205" s="160" t="str">
        <f t="shared" si="13"/>
        <v/>
      </c>
      <c r="O205" s="21"/>
      <c r="P205" s="160" t="str">
        <f t="shared" si="14"/>
        <v/>
      </c>
      <c r="Q205" s="160">
        <f t="shared" si="15"/>
        <v>0</v>
      </c>
      <c r="R205" s="160" t="str">
        <f t="shared" si="16"/>
        <v/>
      </c>
      <c r="S205" s="160" t="str">
        <f t="shared" si="17"/>
        <v/>
      </c>
      <c r="T205" s="50" t="str">
        <f>IF($F205="","",IF(ISERROR(VLOOKUP(F205,PROVEEDORES!$D$8:$I$507,5,0)),1,VLOOKUP($F205,PROVEEDORES!$D$8:$I$507,5,0)))</f>
        <v/>
      </c>
    </row>
    <row r="206" spans="3:20" ht="17.45" customHeight="1" x14ac:dyDescent="0.25">
      <c r="C206" s="188"/>
      <c r="D206" s="189"/>
      <c r="E206" s="178"/>
      <c r="F206" s="178"/>
      <c r="G206" s="190">
        <f>DATOS!$E$13</f>
        <v>1</v>
      </c>
      <c r="H206" s="178"/>
      <c r="I206" s="191"/>
      <c r="J206" s="178"/>
      <c r="K206" s="178"/>
      <c r="L206" s="178"/>
      <c r="M206" s="178"/>
      <c r="N206" s="160" t="str">
        <f t="shared" si="13"/>
        <v/>
      </c>
      <c r="O206" s="21"/>
      <c r="P206" s="160" t="str">
        <f t="shared" si="14"/>
        <v/>
      </c>
      <c r="Q206" s="160">
        <f t="shared" si="15"/>
        <v>0</v>
      </c>
      <c r="R206" s="160" t="str">
        <f t="shared" si="16"/>
        <v/>
      </c>
      <c r="S206" s="160" t="str">
        <f t="shared" si="17"/>
        <v/>
      </c>
      <c r="T206" s="50" t="str">
        <f>IF($F206="","",IF(ISERROR(VLOOKUP(F206,PROVEEDORES!$D$8:$I$507,5,0)),1,VLOOKUP($F206,PROVEEDORES!$D$8:$I$507,5,0)))</f>
        <v/>
      </c>
    </row>
    <row r="207" spans="3:20" ht="17.45" customHeight="1" x14ac:dyDescent="0.25">
      <c r="C207" s="188"/>
      <c r="D207" s="189"/>
      <c r="E207" s="178"/>
      <c r="F207" s="178"/>
      <c r="G207" s="190">
        <f>DATOS!$E$13</f>
        <v>1</v>
      </c>
      <c r="H207" s="178"/>
      <c r="I207" s="191"/>
      <c r="J207" s="178"/>
      <c r="K207" s="178"/>
      <c r="L207" s="178"/>
      <c r="M207" s="178"/>
      <c r="N207" s="160" t="str">
        <f t="shared" si="13"/>
        <v/>
      </c>
      <c r="O207" s="21"/>
      <c r="P207" s="160" t="str">
        <f t="shared" si="14"/>
        <v/>
      </c>
      <c r="Q207" s="160">
        <f t="shared" si="15"/>
        <v>0</v>
      </c>
      <c r="R207" s="160" t="str">
        <f t="shared" si="16"/>
        <v/>
      </c>
      <c r="S207" s="160" t="str">
        <f t="shared" si="17"/>
        <v/>
      </c>
      <c r="T207" s="50" t="str">
        <f>IF($F207="","",IF(ISERROR(VLOOKUP(F207,PROVEEDORES!$D$8:$I$507,5,0)),1,VLOOKUP($F207,PROVEEDORES!$D$8:$I$507,5,0)))</f>
        <v/>
      </c>
    </row>
    <row r="208" spans="3:20" ht="17.45" customHeight="1" x14ac:dyDescent="0.25">
      <c r="C208" s="188"/>
      <c r="D208" s="189"/>
      <c r="E208" s="178"/>
      <c r="F208" s="178"/>
      <c r="G208" s="190">
        <f>DATOS!$E$13</f>
        <v>1</v>
      </c>
      <c r="H208" s="178"/>
      <c r="I208" s="191"/>
      <c r="J208" s="178"/>
      <c r="K208" s="178"/>
      <c r="L208" s="178"/>
      <c r="M208" s="178"/>
      <c r="N208" s="160" t="str">
        <f t="shared" si="13"/>
        <v/>
      </c>
      <c r="O208" s="21"/>
      <c r="P208" s="160" t="str">
        <f t="shared" si="14"/>
        <v/>
      </c>
      <c r="Q208" s="160">
        <f t="shared" si="15"/>
        <v>0</v>
      </c>
      <c r="R208" s="160" t="str">
        <f t="shared" si="16"/>
        <v/>
      </c>
      <c r="S208" s="160" t="str">
        <f t="shared" si="17"/>
        <v/>
      </c>
      <c r="T208" s="50" t="str">
        <f>IF($F208="","",IF(ISERROR(VLOOKUP(F208,PROVEEDORES!$D$8:$I$507,5,0)),1,VLOOKUP($F208,PROVEEDORES!$D$8:$I$507,5,0)))</f>
        <v/>
      </c>
    </row>
    <row r="209" spans="3:20" ht="17.45" customHeight="1" x14ac:dyDescent="0.25">
      <c r="C209" s="188"/>
      <c r="D209" s="189"/>
      <c r="E209" s="178"/>
      <c r="F209" s="178"/>
      <c r="G209" s="190">
        <f>DATOS!$E$13</f>
        <v>1</v>
      </c>
      <c r="H209" s="178"/>
      <c r="I209" s="191"/>
      <c r="J209" s="178"/>
      <c r="K209" s="178"/>
      <c r="L209" s="178"/>
      <c r="M209" s="178"/>
      <c r="N209" s="160" t="str">
        <f t="shared" si="13"/>
        <v/>
      </c>
      <c r="O209" s="21"/>
      <c r="P209" s="160" t="str">
        <f t="shared" si="14"/>
        <v/>
      </c>
      <c r="Q209" s="160">
        <f t="shared" si="15"/>
        <v>0</v>
      </c>
      <c r="R209" s="160" t="str">
        <f t="shared" si="16"/>
        <v/>
      </c>
      <c r="S209" s="160" t="str">
        <f t="shared" si="17"/>
        <v/>
      </c>
      <c r="T209" s="50" t="str">
        <f>IF($F209="","",IF(ISERROR(VLOOKUP(F209,PROVEEDORES!$D$8:$I$507,5,0)),1,VLOOKUP($F209,PROVEEDORES!$D$8:$I$507,5,0)))</f>
        <v/>
      </c>
    </row>
    <row r="210" spans="3:20" ht="17.45" customHeight="1" x14ac:dyDescent="0.25">
      <c r="C210" s="188"/>
      <c r="D210" s="189"/>
      <c r="E210" s="178"/>
      <c r="F210" s="178"/>
      <c r="G210" s="190">
        <f>DATOS!$E$13</f>
        <v>1</v>
      </c>
      <c r="H210" s="178"/>
      <c r="I210" s="191"/>
      <c r="J210" s="178"/>
      <c r="K210" s="178"/>
      <c r="L210" s="178"/>
      <c r="M210" s="178"/>
      <c r="N210" s="160" t="str">
        <f t="shared" ref="N210:N273" si="18">IF(H210&amp;J210&amp;K210&amp;L210&amp;M210="","",H210+J210+K210-L210-M210)</f>
        <v/>
      </c>
      <c r="O210" s="21"/>
      <c r="P210" s="160" t="str">
        <f t="shared" ref="P210:P273" si="19">IF($I210="E",H210,"")</f>
        <v/>
      </c>
      <c r="Q210" s="160">
        <f t="shared" si="15"/>
        <v>0</v>
      </c>
      <c r="R210" s="160" t="str">
        <f t="shared" si="16"/>
        <v/>
      </c>
      <c r="S210" s="160" t="str">
        <f t="shared" si="17"/>
        <v/>
      </c>
      <c r="T210" s="50" t="str">
        <f>IF($F210="","",IF(ISERROR(VLOOKUP(F210,PROVEEDORES!$D$8:$I$507,5,0)),1,VLOOKUP($F210,PROVEEDORES!$D$8:$I$507,5,0)))</f>
        <v/>
      </c>
    </row>
    <row r="211" spans="3:20" ht="17.45" customHeight="1" x14ac:dyDescent="0.25">
      <c r="C211" s="188"/>
      <c r="D211" s="189"/>
      <c r="E211" s="178"/>
      <c r="F211" s="178"/>
      <c r="G211" s="190">
        <f>DATOS!$E$13</f>
        <v>1</v>
      </c>
      <c r="H211" s="178"/>
      <c r="I211" s="191"/>
      <c r="J211" s="178"/>
      <c r="K211" s="178"/>
      <c r="L211" s="178"/>
      <c r="M211" s="178"/>
      <c r="N211" s="160" t="str">
        <f t="shared" si="18"/>
        <v/>
      </c>
      <c r="O211" s="21"/>
      <c r="P211" s="160" t="str">
        <f t="shared" si="19"/>
        <v/>
      </c>
      <c r="Q211" s="160">
        <f t="shared" ref="Q211:Q274" si="20">IF($I211=0%,H211,"")</f>
        <v>0</v>
      </c>
      <c r="R211" s="160" t="str">
        <f t="shared" ref="R211:R274" si="21">IF(OR($I211=8%,$I211=11%),$J211/$I211,"")</f>
        <v/>
      </c>
      <c r="S211" s="160" t="str">
        <f t="shared" ref="S211:S274" si="22">IF(OR($I211=15%,$I211=16%),$J211/$I211,"")</f>
        <v/>
      </c>
      <c r="T211" s="50" t="str">
        <f>IF($F211="","",IF(ISERROR(VLOOKUP(F211,PROVEEDORES!$D$8:$I$507,5,0)),1,VLOOKUP($F211,PROVEEDORES!$D$8:$I$507,5,0)))</f>
        <v/>
      </c>
    </row>
    <row r="212" spans="3:20" ht="17.45" customHeight="1" x14ac:dyDescent="0.25">
      <c r="C212" s="188"/>
      <c r="D212" s="189"/>
      <c r="E212" s="178"/>
      <c r="F212" s="178"/>
      <c r="G212" s="190">
        <f>DATOS!$E$13</f>
        <v>1</v>
      </c>
      <c r="H212" s="178"/>
      <c r="I212" s="191"/>
      <c r="J212" s="178"/>
      <c r="K212" s="178"/>
      <c r="L212" s="178"/>
      <c r="M212" s="178"/>
      <c r="N212" s="160" t="str">
        <f t="shared" si="18"/>
        <v/>
      </c>
      <c r="O212" s="21"/>
      <c r="P212" s="160" t="str">
        <f t="shared" si="19"/>
        <v/>
      </c>
      <c r="Q212" s="160">
        <f t="shared" si="20"/>
        <v>0</v>
      </c>
      <c r="R212" s="160" t="str">
        <f t="shared" si="21"/>
        <v/>
      </c>
      <c r="S212" s="160" t="str">
        <f t="shared" si="22"/>
        <v/>
      </c>
      <c r="T212" s="50" t="str">
        <f>IF($F212="","",IF(ISERROR(VLOOKUP(F212,PROVEEDORES!$D$8:$I$507,5,0)),1,VLOOKUP($F212,PROVEEDORES!$D$8:$I$507,5,0)))</f>
        <v/>
      </c>
    </row>
    <row r="213" spans="3:20" ht="17.45" customHeight="1" x14ac:dyDescent="0.25">
      <c r="C213" s="188"/>
      <c r="D213" s="189"/>
      <c r="E213" s="178"/>
      <c r="F213" s="178"/>
      <c r="G213" s="190">
        <f>DATOS!$E$13</f>
        <v>1</v>
      </c>
      <c r="H213" s="178"/>
      <c r="I213" s="191"/>
      <c r="J213" s="178"/>
      <c r="K213" s="178"/>
      <c r="L213" s="178"/>
      <c r="M213" s="178"/>
      <c r="N213" s="160" t="str">
        <f t="shared" si="18"/>
        <v/>
      </c>
      <c r="O213" s="21"/>
      <c r="P213" s="160" t="str">
        <f t="shared" si="19"/>
        <v/>
      </c>
      <c r="Q213" s="160">
        <f t="shared" si="20"/>
        <v>0</v>
      </c>
      <c r="R213" s="160" t="str">
        <f t="shared" si="21"/>
        <v/>
      </c>
      <c r="S213" s="160" t="str">
        <f t="shared" si="22"/>
        <v/>
      </c>
      <c r="T213" s="50" t="str">
        <f>IF($F213="","",IF(ISERROR(VLOOKUP(F213,PROVEEDORES!$D$8:$I$507,5,0)),1,VLOOKUP($F213,PROVEEDORES!$D$8:$I$507,5,0)))</f>
        <v/>
      </c>
    </row>
    <row r="214" spans="3:20" ht="17.45" customHeight="1" x14ac:dyDescent="0.25">
      <c r="C214" s="188"/>
      <c r="D214" s="189"/>
      <c r="E214" s="178"/>
      <c r="F214" s="178"/>
      <c r="G214" s="190">
        <f>DATOS!$E$13</f>
        <v>1</v>
      </c>
      <c r="H214" s="178"/>
      <c r="I214" s="191"/>
      <c r="J214" s="178"/>
      <c r="K214" s="178"/>
      <c r="L214" s="178"/>
      <c r="M214" s="178"/>
      <c r="N214" s="160" t="str">
        <f t="shared" si="18"/>
        <v/>
      </c>
      <c r="O214" s="21"/>
      <c r="P214" s="160" t="str">
        <f t="shared" si="19"/>
        <v/>
      </c>
      <c r="Q214" s="160">
        <f t="shared" si="20"/>
        <v>0</v>
      </c>
      <c r="R214" s="160" t="str">
        <f t="shared" si="21"/>
        <v/>
      </c>
      <c r="S214" s="160" t="str">
        <f t="shared" si="22"/>
        <v/>
      </c>
      <c r="T214" s="50" t="str">
        <f>IF($F214="","",IF(ISERROR(VLOOKUP(F214,PROVEEDORES!$D$8:$I$507,5,0)),1,VLOOKUP($F214,PROVEEDORES!$D$8:$I$507,5,0)))</f>
        <v/>
      </c>
    </row>
    <row r="215" spans="3:20" ht="17.45" customHeight="1" x14ac:dyDescent="0.25">
      <c r="C215" s="188"/>
      <c r="D215" s="189"/>
      <c r="E215" s="178"/>
      <c r="F215" s="178"/>
      <c r="G215" s="190">
        <f>DATOS!$E$13</f>
        <v>1</v>
      </c>
      <c r="H215" s="178"/>
      <c r="I215" s="191"/>
      <c r="J215" s="178"/>
      <c r="K215" s="178"/>
      <c r="L215" s="178"/>
      <c r="M215" s="178"/>
      <c r="N215" s="160" t="str">
        <f t="shared" si="18"/>
        <v/>
      </c>
      <c r="O215" s="21"/>
      <c r="P215" s="160" t="str">
        <f t="shared" si="19"/>
        <v/>
      </c>
      <c r="Q215" s="160">
        <f t="shared" si="20"/>
        <v>0</v>
      </c>
      <c r="R215" s="160" t="str">
        <f t="shared" si="21"/>
        <v/>
      </c>
      <c r="S215" s="160" t="str">
        <f t="shared" si="22"/>
        <v/>
      </c>
      <c r="T215" s="50" t="str">
        <f>IF($F215="","",IF(ISERROR(VLOOKUP(F215,PROVEEDORES!$D$8:$I$507,5,0)),1,VLOOKUP($F215,PROVEEDORES!$D$8:$I$507,5,0)))</f>
        <v/>
      </c>
    </row>
    <row r="216" spans="3:20" ht="17.45" customHeight="1" x14ac:dyDescent="0.25">
      <c r="C216" s="188"/>
      <c r="D216" s="189"/>
      <c r="E216" s="178"/>
      <c r="F216" s="178"/>
      <c r="G216" s="190">
        <f>DATOS!$E$13</f>
        <v>1</v>
      </c>
      <c r="H216" s="178"/>
      <c r="I216" s="191"/>
      <c r="J216" s="178"/>
      <c r="K216" s="178"/>
      <c r="L216" s="178"/>
      <c r="M216" s="178"/>
      <c r="N216" s="160" t="str">
        <f t="shared" si="18"/>
        <v/>
      </c>
      <c r="O216" s="21"/>
      <c r="P216" s="160" t="str">
        <f t="shared" si="19"/>
        <v/>
      </c>
      <c r="Q216" s="160">
        <f t="shared" si="20"/>
        <v>0</v>
      </c>
      <c r="R216" s="160" t="str">
        <f t="shared" si="21"/>
        <v/>
      </c>
      <c r="S216" s="160" t="str">
        <f t="shared" si="22"/>
        <v/>
      </c>
      <c r="T216" s="50" t="str">
        <f>IF($F216="","",IF(ISERROR(VLOOKUP(F216,PROVEEDORES!$D$8:$I$507,5,0)),1,VLOOKUP($F216,PROVEEDORES!$D$8:$I$507,5,0)))</f>
        <v/>
      </c>
    </row>
    <row r="217" spans="3:20" ht="17.45" customHeight="1" x14ac:dyDescent="0.25">
      <c r="C217" s="188"/>
      <c r="D217" s="189"/>
      <c r="E217" s="178"/>
      <c r="F217" s="178"/>
      <c r="G217" s="190">
        <f>DATOS!$E$13</f>
        <v>1</v>
      </c>
      <c r="H217" s="178"/>
      <c r="I217" s="191"/>
      <c r="J217" s="178"/>
      <c r="K217" s="178"/>
      <c r="L217" s="178"/>
      <c r="M217" s="178"/>
      <c r="N217" s="160" t="str">
        <f t="shared" si="18"/>
        <v/>
      </c>
      <c r="O217" s="21"/>
      <c r="P217" s="160" t="str">
        <f t="shared" si="19"/>
        <v/>
      </c>
      <c r="Q217" s="160">
        <f t="shared" si="20"/>
        <v>0</v>
      </c>
      <c r="R217" s="160" t="str">
        <f t="shared" si="21"/>
        <v/>
      </c>
      <c r="S217" s="160" t="str">
        <f t="shared" si="22"/>
        <v/>
      </c>
      <c r="T217" s="50" t="str">
        <f>IF($F217="","",IF(ISERROR(VLOOKUP(F217,PROVEEDORES!$D$8:$I$507,5,0)),1,VLOOKUP($F217,PROVEEDORES!$D$8:$I$507,5,0)))</f>
        <v/>
      </c>
    </row>
    <row r="218" spans="3:20" ht="17.45" customHeight="1" x14ac:dyDescent="0.25">
      <c r="C218" s="188"/>
      <c r="D218" s="189"/>
      <c r="E218" s="178"/>
      <c r="F218" s="178"/>
      <c r="G218" s="190">
        <f>DATOS!$E$13</f>
        <v>1</v>
      </c>
      <c r="H218" s="178"/>
      <c r="I218" s="191"/>
      <c r="J218" s="178"/>
      <c r="K218" s="178"/>
      <c r="L218" s="178"/>
      <c r="M218" s="178"/>
      <c r="N218" s="160" t="str">
        <f t="shared" si="18"/>
        <v/>
      </c>
      <c r="O218" s="21"/>
      <c r="P218" s="160" t="str">
        <f t="shared" si="19"/>
        <v/>
      </c>
      <c r="Q218" s="160">
        <f t="shared" si="20"/>
        <v>0</v>
      </c>
      <c r="R218" s="160" t="str">
        <f t="shared" si="21"/>
        <v/>
      </c>
      <c r="S218" s="160" t="str">
        <f t="shared" si="22"/>
        <v/>
      </c>
      <c r="T218" s="50" t="str">
        <f>IF($F218="","",IF(ISERROR(VLOOKUP(F218,PROVEEDORES!$D$8:$I$507,5,0)),1,VLOOKUP($F218,PROVEEDORES!$D$8:$I$507,5,0)))</f>
        <v/>
      </c>
    </row>
    <row r="219" spans="3:20" ht="17.45" customHeight="1" x14ac:dyDescent="0.25">
      <c r="C219" s="188"/>
      <c r="D219" s="189"/>
      <c r="E219" s="178"/>
      <c r="F219" s="178"/>
      <c r="G219" s="190">
        <f>DATOS!$E$13</f>
        <v>1</v>
      </c>
      <c r="H219" s="178"/>
      <c r="I219" s="191"/>
      <c r="J219" s="178"/>
      <c r="K219" s="178"/>
      <c r="L219" s="178"/>
      <c r="M219" s="178"/>
      <c r="N219" s="160" t="str">
        <f t="shared" si="18"/>
        <v/>
      </c>
      <c r="O219" s="21"/>
      <c r="P219" s="160" t="str">
        <f t="shared" si="19"/>
        <v/>
      </c>
      <c r="Q219" s="160">
        <f t="shared" si="20"/>
        <v>0</v>
      </c>
      <c r="R219" s="160" t="str">
        <f t="shared" si="21"/>
        <v/>
      </c>
      <c r="S219" s="160" t="str">
        <f t="shared" si="22"/>
        <v/>
      </c>
      <c r="T219" s="50" t="str">
        <f>IF($F219="","",IF(ISERROR(VLOOKUP(F219,PROVEEDORES!$D$8:$I$507,5,0)),1,VLOOKUP($F219,PROVEEDORES!$D$8:$I$507,5,0)))</f>
        <v/>
      </c>
    </row>
    <row r="220" spans="3:20" ht="17.45" customHeight="1" x14ac:dyDescent="0.25">
      <c r="C220" s="188"/>
      <c r="D220" s="189"/>
      <c r="E220" s="178"/>
      <c r="F220" s="178"/>
      <c r="G220" s="190">
        <f>DATOS!$E$13</f>
        <v>1</v>
      </c>
      <c r="H220" s="178"/>
      <c r="I220" s="191"/>
      <c r="J220" s="178"/>
      <c r="K220" s="178"/>
      <c r="L220" s="178"/>
      <c r="M220" s="178"/>
      <c r="N220" s="160" t="str">
        <f t="shared" si="18"/>
        <v/>
      </c>
      <c r="O220" s="21"/>
      <c r="P220" s="160" t="str">
        <f t="shared" si="19"/>
        <v/>
      </c>
      <c r="Q220" s="160">
        <f t="shared" si="20"/>
        <v>0</v>
      </c>
      <c r="R220" s="160" t="str">
        <f t="shared" si="21"/>
        <v/>
      </c>
      <c r="S220" s="160" t="str">
        <f t="shared" si="22"/>
        <v/>
      </c>
      <c r="T220" s="50" t="str">
        <f>IF($F220="","",IF(ISERROR(VLOOKUP(F220,PROVEEDORES!$D$8:$I$507,5,0)),1,VLOOKUP($F220,PROVEEDORES!$D$8:$I$507,5,0)))</f>
        <v/>
      </c>
    </row>
    <row r="221" spans="3:20" ht="17.45" customHeight="1" x14ac:dyDescent="0.25">
      <c r="C221" s="188"/>
      <c r="D221" s="189"/>
      <c r="E221" s="178"/>
      <c r="F221" s="178"/>
      <c r="G221" s="190">
        <f>DATOS!$E$13</f>
        <v>1</v>
      </c>
      <c r="H221" s="178"/>
      <c r="I221" s="191"/>
      <c r="J221" s="178"/>
      <c r="K221" s="178"/>
      <c r="L221" s="178"/>
      <c r="M221" s="178"/>
      <c r="N221" s="160" t="str">
        <f t="shared" si="18"/>
        <v/>
      </c>
      <c r="O221" s="21"/>
      <c r="P221" s="160" t="str">
        <f t="shared" si="19"/>
        <v/>
      </c>
      <c r="Q221" s="160">
        <f t="shared" si="20"/>
        <v>0</v>
      </c>
      <c r="R221" s="160" t="str">
        <f t="shared" si="21"/>
        <v/>
      </c>
      <c r="S221" s="160" t="str">
        <f t="shared" si="22"/>
        <v/>
      </c>
      <c r="T221" s="50" t="str">
        <f>IF($F221="","",IF(ISERROR(VLOOKUP(F221,PROVEEDORES!$D$8:$I$507,5,0)),1,VLOOKUP($F221,PROVEEDORES!$D$8:$I$507,5,0)))</f>
        <v/>
      </c>
    </row>
    <row r="222" spans="3:20" ht="17.45" customHeight="1" x14ac:dyDescent="0.25">
      <c r="C222" s="188"/>
      <c r="D222" s="189"/>
      <c r="E222" s="178"/>
      <c r="F222" s="178"/>
      <c r="G222" s="190">
        <f>DATOS!$E$13</f>
        <v>1</v>
      </c>
      <c r="H222" s="178"/>
      <c r="I222" s="191"/>
      <c r="J222" s="178"/>
      <c r="K222" s="178"/>
      <c r="L222" s="178"/>
      <c r="M222" s="178"/>
      <c r="N222" s="160" t="str">
        <f t="shared" si="18"/>
        <v/>
      </c>
      <c r="O222" s="21"/>
      <c r="P222" s="160" t="str">
        <f t="shared" si="19"/>
        <v/>
      </c>
      <c r="Q222" s="160">
        <f t="shared" si="20"/>
        <v>0</v>
      </c>
      <c r="R222" s="160" t="str">
        <f t="shared" si="21"/>
        <v/>
      </c>
      <c r="S222" s="160" t="str">
        <f t="shared" si="22"/>
        <v/>
      </c>
      <c r="T222" s="50" t="str">
        <f>IF($F222="","",IF(ISERROR(VLOOKUP(F222,PROVEEDORES!$D$8:$I$507,5,0)),1,VLOOKUP($F222,PROVEEDORES!$D$8:$I$507,5,0)))</f>
        <v/>
      </c>
    </row>
    <row r="223" spans="3:20" ht="17.45" customHeight="1" x14ac:dyDescent="0.25">
      <c r="C223" s="188"/>
      <c r="D223" s="189"/>
      <c r="E223" s="178"/>
      <c r="F223" s="178"/>
      <c r="G223" s="190">
        <f>DATOS!$E$13</f>
        <v>1</v>
      </c>
      <c r="H223" s="178"/>
      <c r="I223" s="191"/>
      <c r="J223" s="178"/>
      <c r="K223" s="178"/>
      <c r="L223" s="178"/>
      <c r="M223" s="178"/>
      <c r="N223" s="160" t="str">
        <f t="shared" si="18"/>
        <v/>
      </c>
      <c r="O223" s="21"/>
      <c r="P223" s="160" t="str">
        <f t="shared" si="19"/>
        <v/>
      </c>
      <c r="Q223" s="160">
        <f t="shared" si="20"/>
        <v>0</v>
      </c>
      <c r="R223" s="160" t="str">
        <f t="shared" si="21"/>
        <v/>
      </c>
      <c r="S223" s="160" t="str">
        <f t="shared" si="22"/>
        <v/>
      </c>
      <c r="T223" s="50" t="str">
        <f>IF($F223="","",IF(ISERROR(VLOOKUP(F223,PROVEEDORES!$D$8:$I$507,5,0)),1,VLOOKUP($F223,PROVEEDORES!$D$8:$I$507,5,0)))</f>
        <v/>
      </c>
    </row>
    <row r="224" spans="3:20" ht="17.45" customHeight="1" x14ac:dyDescent="0.25">
      <c r="C224" s="188"/>
      <c r="D224" s="189"/>
      <c r="E224" s="178"/>
      <c r="F224" s="178"/>
      <c r="G224" s="190">
        <f>DATOS!$E$13</f>
        <v>1</v>
      </c>
      <c r="H224" s="178"/>
      <c r="I224" s="191"/>
      <c r="J224" s="178"/>
      <c r="K224" s="178"/>
      <c r="L224" s="178"/>
      <c r="M224" s="178"/>
      <c r="N224" s="160" t="str">
        <f t="shared" si="18"/>
        <v/>
      </c>
      <c r="O224" s="21"/>
      <c r="P224" s="160" t="str">
        <f t="shared" si="19"/>
        <v/>
      </c>
      <c r="Q224" s="160">
        <f t="shared" si="20"/>
        <v>0</v>
      </c>
      <c r="R224" s="160" t="str">
        <f t="shared" si="21"/>
        <v/>
      </c>
      <c r="S224" s="160" t="str">
        <f t="shared" si="22"/>
        <v/>
      </c>
      <c r="T224" s="50" t="str">
        <f>IF($F224="","",IF(ISERROR(VLOOKUP(F224,PROVEEDORES!$D$8:$I$507,5,0)),1,VLOOKUP($F224,PROVEEDORES!$D$8:$I$507,5,0)))</f>
        <v/>
      </c>
    </row>
    <row r="225" spans="3:20" ht="17.45" customHeight="1" x14ac:dyDescent="0.25">
      <c r="C225" s="188"/>
      <c r="D225" s="189"/>
      <c r="E225" s="178"/>
      <c r="F225" s="178"/>
      <c r="G225" s="190">
        <f>DATOS!$E$13</f>
        <v>1</v>
      </c>
      <c r="H225" s="178"/>
      <c r="I225" s="191"/>
      <c r="J225" s="178"/>
      <c r="K225" s="178"/>
      <c r="L225" s="178"/>
      <c r="M225" s="178"/>
      <c r="N225" s="160" t="str">
        <f t="shared" si="18"/>
        <v/>
      </c>
      <c r="O225" s="21"/>
      <c r="P225" s="160" t="str">
        <f t="shared" si="19"/>
        <v/>
      </c>
      <c r="Q225" s="160">
        <f t="shared" si="20"/>
        <v>0</v>
      </c>
      <c r="R225" s="160" t="str">
        <f t="shared" si="21"/>
        <v/>
      </c>
      <c r="S225" s="160" t="str">
        <f t="shared" si="22"/>
        <v/>
      </c>
      <c r="T225" s="50" t="str">
        <f>IF($F225="","",IF(ISERROR(VLOOKUP(F225,PROVEEDORES!$D$8:$I$507,5,0)),1,VLOOKUP($F225,PROVEEDORES!$D$8:$I$507,5,0)))</f>
        <v/>
      </c>
    </row>
    <row r="226" spans="3:20" ht="17.45" customHeight="1" x14ac:dyDescent="0.25">
      <c r="C226" s="188"/>
      <c r="D226" s="189"/>
      <c r="E226" s="178"/>
      <c r="F226" s="178"/>
      <c r="G226" s="190">
        <f>DATOS!$E$13</f>
        <v>1</v>
      </c>
      <c r="H226" s="178"/>
      <c r="I226" s="191"/>
      <c r="J226" s="178"/>
      <c r="K226" s="178"/>
      <c r="L226" s="178"/>
      <c r="M226" s="178"/>
      <c r="N226" s="160" t="str">
        <f t="shared" si="18"/>
        <v/>
      </c>
      <c r="O226" s="21"/>
      <c r="P226" s="160" t="str">
        <f t="shared" si="19"/>
        <v/>
      </c>
      <c r="Q226" s="160">
        <f t="shared" si="20"/>
        <v>0</v>
      </c>
      <c r="R226" s="160" t="str">
        <f t="shared" si="21"/>
        <v/>
      </c>
      <c r="S226" s="160" t="str">
        <f t="shared" si="22"/>
        <v/>
      </c>
      <c r="T226" s="50" t="str">
        <f>IF($F226="","",IF(ISERROR(VLOOKUP(F226,PROVEEDORES!$D$8:$I$507,5,0)),1,VLOOKUP($F226,PROVEEDORES!$D$8:$I$507,5,0)))</f>
        <v/>
      </c>
    </row>
    <row r="227" spans="3:20" ht="17.45" customHeight="1" x14ac:dyDescent="0.25">
      <c r="C227" s="188"/>
      <c r="D227" s="189"/>
      <c r="E227" s="178"/>
      <c r="F227" s="178"/>
      <c r="G227" s="190">
        <f>DATOS!$E$13</f>
        <v>1</v>
      </c>
      <c r="H227" s="178"/>
      <c r="I227" s="191"/>
      <c r="J227" s="178"/>
      <c r="K227" s="178"/>
      <c r="L227" s="178"/>
      <c r="M227" s="178"/>
      <c r="N227" s="160" t="str">
        <f t="shared" si="18"/>
        <v/>
      </c>
      <c r="O227" s="21"/>
      <c r="P227" s="160" t="str">
        <f t="shared" si="19"/>
        <v/>
      </c>
      <c r="Q227" s="160">
        <f t="shared" si="20"/>
        <v>0</v>
      </c>
      <c r="R227" s="160" t="str">
        <f t="shared" si="21"/>
        <v/>
      </c>
      <c r="S227" s="160" t="str">
        <f t="shared" si="22"/>
        <v/>
      </c>
      <c r="T227" s="50" t="str">
        <f>IF($F227="","",IF(ISERROR(VLOOKUP(F227,PROVEEDORES!$D$8:$I$507,5,0)),1,VLOOKUP($F227,PROVEEDORES!$D$8:$I$507,5,0)))</f>
        <v/>
      </c>
    </row>
    <row r="228" spans="3:20" ht="17.45" customHeight="1" x14ac:dyDescent="0.25">
      <c r="C228" s="188"/>
      <c r="D228" s="189"/>
      <c r="E228" s="178"/>
      <c r="F228" s="178"/>
      <c r="G228" s="190">
        <f>DATOS!$E$13</f>
        <v>1</v>
      </c>
      <c r="H228" s="178"/>
      <c r="I228" s="191"/>
      <c r="J228" s="178"/>
      <c r="K228" s="178"/>
      <c r="L228" s="178"/>
      <c r="M228" s="178"/>
      <c r="N228" s="160" t="str">
        <f t="shared" si="18"/>
        <v/>
      </c>
      <c r="O228" s="21"/>
      <c r="P228" s="160" t="str">
        <f t="shared" si="19"/>
        <v/>
      </c>
      <c r="Q228" s="160">
        <f t="shared" si="20"/>
        <v>0</v>
      </c>
      <c r="R228" s="160" t="str">
        <f t="shared" si="21"/>
        <v/>
      </c>
      <c r="S228" s="160" t="str">
        <f t="shared" si="22"/>
        <v/>
      </c>
      <c r="T228" s="50" t="str">
        <f>IF($F228="","",IF(ISERROR(VLOOKUP(F228,PROVEEDORES!$D$8:$I$507,5,0)),1,VLOOKUP($F228,PROVEEDORES!$D$8:$I$507,5,0)))</f>
        <v/>
      </c>
    </row>
    <row r="229" spans="3:20" ht="17.45" customHeight="1" x14ac:dyDescent="0.25">
      <c r="C229" s="188"/>
      <c r="D229" s="189"/>
      <c r="E229" s="178"/>
      <c r="F229" s="178"/>
      <c r="G229" s="190">
        <f>DATOS!$E$13</f>
        <v>1</v>
      </c>
      <c r="H229" s="178"/>
      <c r="I229" s="191"/>
      <c r="J229" s="178"/>
      <c r="K229" s="178"/>
      <c r="L229" s="178"/>
      <c r="M229" s="178"/>
      <c r="N229" s="160" t="str">
        <f t="shared" si="18"/>
        <v/>
      </c>
      <c r="O229" s="21"/>
      <c r="P229" s="160" t="str">
        <f t="shared" si="19"/>
        <v/>
      </c>
      <c r="Q229" s="160">
        <f t="shared" si="20"/>
        <v>0</v>
      </c>
      <c r="R229" s="160" t="str">
        <f t="shared" si="21"/>
        <v/>
      </c>
      <c r="S229" s="160" t="str">
        <f t="shared" si="22"/>
        <v/>
      </c>
      <c r="T229" s="50" t="str">
        <f>IF($F229="","",IF(ISERROR(VLOOKUP(F229,PROVEEDORES!$D$8:$I$507,5,0)),1,VLOOKUP($F229,PROVEEDORES!$D$8:$I$507,5,0)))</f>
        <v/>
      </c>
    </row>
    <row r="230" spans="3:20" ht="17.45" customHeight="1" x14ac:dyDescent="0.25">
      <c r="C230" s="188"/>
      <c r="D230" s="189"/>
      <c r="E230" s="178"/>
      <c r="F230" s="178"/>
      <c r="G230" s="190">
        <f>DATOS!$E$13</f>
        <v>1</v>
      </c>
      <c r="H230" s="178"/>
      <c r="I230" s="191"/>
      <c r="J230" s="178"/>
      <c r="K230" s="178"/>
      <c r="L230" s="178"/>
      <c r="M230" s="178"/>
      <c r="N230" s="160" t="str">
        <f t="shared" si="18"/>
        <v/>
      </c>
      <c r="O230" s="21"/>
      <c r="P230" s="160" t="str">
        <f t="shared" si="19"/>
        <v/>
      </c>
      <c r="Q230" s="160">
        <f t="shared" si="20"/>
        <v>0</v>
      </c>
      <c r="R230" s="160" t="str">
        <f t="shared" si="21"/>
        <v/>
      </c>
      <c r="S230" s="160" t="str">
        <f t="shared" si="22"/>
        <v/>
      </c>
      <c r="T230" s="50" t="str">
        <f>IF($F230="","",IF(ISERROR(VLOOKUP(F230,PROVEEDORES!$D$8:$I$507,5,0)),1,VLOOKUP($F230,PROVEEDORES!$D$8:$I$507,5,0)))</f>
        <v/>
      </c>
    </row>
    <row r="231" spans="3:20" ht="17.45" customHeight="1" x14ac:dyDescent="0.25">
      <c r="C231" s="188"/>
      <c r="D231" s="189"/>
      <c r="E231" s="178"/>
      <c r="F231" s="178"/>
      <c r="G231" s="190">
        <f>DATOS!$E$13</f>
        <v>1</v>
      </c>
      <c r="H231" s="178"/>
      <c r="I231" s="191"/>
      <c r="J231" s="178"/>
      <c r="K231" s="178"/>
      <c r="L231" s="178"/>
      <c r="M231" s="178"/>
      <c r="N231" s="160" t="str">
        <f t="shared" si="18"/>
        <v/>
      </c>
      <c r="O231" s="21"/>
      <c r="P231" s="160" t="str">
        <f t="shared" si="19"/>
        <v/>
      </c>
      <c r="Q231" s="160">
        <f t="shared" si="20"/>
        <v>0</v>
      </c>
      <c r="R231" s="160" t="str">
        <f t="shared" si="21"/>
        <v/>
      </c>
      <c r="S231" s="160" t="str">
        <f t="shared" si="22"/>
        <v/>
      </c>
      <c r="T231" s="50" t="str">
        <f>IF($F231="","",IF(ISERROR(VLOOKUP(F231,PROVEEDORES!$D$8:$I$507,5,0)),1,VLOOKUP($F231,PROVEEDORES!$D$8:$I$507,5,0)))</f>
        <v/>
      </c>
    </row>
    <row r="232" spans="3:20" ht="17.45" customHeight="1" x14ac:dyDescent="0.25">
      <c r="C232" s="188"/>
      <c r="D232" s="189"/>
      <c r="E232" s="178"/>
      <c r="F232" s="178"/>
      <c r="G232" s="190">
        <f>DATOS!$E$13</f>
        <v>1</v>
      </c>
      <c r="H232" s="178"/>
      <c r="I232" s="191"/>
      <c r="J232" s="178"/>
      <c r="K232" s="178"/>
      <c r="L232" s="178"/>
      <c r="M232" s="178"/>
      <c r="N232" s="160" t="str">
        <f t="shared" si="18"/>
        <v/>
      </c>
      <c r="O232" s="21"/>
      <c r="P232" s="160" t="str">
        <f t="shared" si="19"/>
        <v/>
      </c>
      <c r="Q232" s="160">
        <f t="shared" si="20"/>
        <v>0</v>
      </c>
      <c r="R232" s="160" t="str">
        <f t="shared" si="21"/>
        <v/>
      </c>
      <c r="S232" s="160" t="str">
        <f t="shared" si="22"/>
        <v/>
      </c>
      <c r="T232" s="50" t="str">
        <f>IF($F232="","",IF(ISERROR(VLOOKUP(F232,PROVEEDORES!$D$8:$I$507,5,0)),1,VLOOKUP($F232,PROVEEDORES!$D$8:$I$507,5,0)))</f>
        <v/>
      </c>
    </row>
    <row r="233" spans="3:20" ht="17.45" customHeight="1" x14ac:dyDescent="0.25">
      <c r="C233" s="188"/>
      <c r="D233" s="189"/>
      <c r="E233" s="178"/>
      <c r="F233" s="178"/>
      <c r="G233" s="190">
        <f>DATOS!$E$13</f>
        <v>1</v>
      </c>
      <c r="H233" s="178"/>
      <c r="I233" s="191"/>
      <c r="J233" s="178"/>
      <c r="K233" s="178"/>
      <c r="L233" s="178"/>
      <c r="M233" s="178"/>
      <c r="N233" s="160" t="str">
        <f t="shared" si="18"/>
        <v/>
      </c>
      <c r="O233" s="21"/>
      <c r="P233" s="160" t="str">
        <f t="shared" si="19"/>
        <v/>
      </c>
      <c r="Q233" s="160">
        <f t="shared" si="20"/>
        <v>0</v>
      </c>
      <c r="R233" s="160" t="str">
        <f t="shared" si="21"/>
        <v/>
      </c>
      <c r="S233" s="160" t="str">
        <f t="shared" si="22"/>
        <v/>
      </c>
      <c r="T233" s="50" t="str">
        <f>IF($F233="","",IF(ISERROR(VLOOKUP(F233,PROVEEDORES!$D$8:$I$507,5,0)),1,VLOOKUP($F233,PROVEEDORES!$D$8:$I$507,5,0)))</f>
        <v/>
      </c>
    </row>
    <row r="234" spans="3:20" ht="17.45" customHeight="1" x14ac:dyDescent="0.25">
      <c r="C234" s="188"/>
      <c r="D234" s="189"/>
      <c r="E234" s="178"/>
      <c r="F234" s="178"/>
      <c r="G234" s="190">
        <f>DATOS!$E$13</f>
        <v>1</v>
      </c>
      <c r="H234" s="178"/>
      <c r="I234" s="191"/>
      <c r="J234" s="178"/>
      <c r="K234" s="178"/>
      <c r="L234" s="178"/>
      <c r="M234" s="178"/>
      <c r="N234" s="160" t="str">
        <f t="shared" si="18"/>
        <v/>
      </c>
      <c r="O234" s="21"/>
      <c r="P234" s="160" t="str">
        <f t="shared" si="19"/>
        <v/>
      </c>
      <c r="Q234" s="160">
        <f t="shared" si="20"/>
        <v>0</v>
      </c>
      <c r="R234" s="160" t="str">
        <f t="shared" si="21"/>
        <v/>
      </c>
      <c r="S234" s="160" t="str">
        <f t="shared" si="22"/>
        <v/>
      </c>
      <c r="T234" s="50" t="str">
        <f>IF($F234="","",IF(ISERROR(VLOOKUP(F234,PROVEEDORES!$D$8:$I$507,5,0)),1,VLOOKUP($F234,PROVEEDORES!$D$8:$I$507,5,0)))</f>
        <v/>
      </c>
    </row>
    <row r="235" spans="3:20" ht="17.45" customHeight="1" x14ac:dyDescent="0.25">
      <c r="C235" s="188"/>
      <c r="D235" s="189"/>
      <c r="E235" s="178"/>
      <c r="F235" s="178"/>
      <c r="G235" s="190">
        <f>DATOS!$E$13</f>
        <v>1</v>
      </c>
      <c r="H235" s="178"/>
      <c r="I235" s="191"/>
      <c r="J235" s="178"/>
      <c r="K235" s="178"/>
      <c r="L235" s="178"/>
      <c r="M235" s="178"/>
      <c r="N235" s="160" t="str">
        <f t="shared" si="18"/>
        <v/>
      </c>
      <c r="O235" s="21"/>
      <c r="P235" s="160" t="str">
        <f t="shared" si="19"/>
        <v/>
      </c>
      <c r="Q235" s="160">
        <f t="shared" si="20"/>
        <v>0</v>
      </c>
      <c r="R235" s="160" t="str">
        <f t="shared" si="21"/>
        <v/>
      </c>
      <c r="S235" s="160" t="str">
        <f t="shared" si="22"/>
        <v/>
      </c>
      <c r="T235" s="50" t="str">
        <f>IF($F235="","",IF(ISERROR(VLOOKUP(F235,PROVEEDORES!$D$8:$I$507,5,0)),1,VLOOKUP($F235,PROVEEDORES!$D$8:$I$507,5,0)))</f>
        <v/>
      </c>
    </row>
    <row r="236" spans="3:20" ht="17.45" customHeight="1" x14ac:dyDescent="0.25">
      <c r="C236" s="188"/>
      <c r="D236" s="189"/>
      <c r="E236" s="178"/>
      <c r="F236" s="178"/>
      <c r="G236" s="190">
        <f>DATOS!$E$13</f>
        <v>1</v>
      </c>
      <c r="H236" s="178"/>
      <c r="I236" s="191"/>
      <c r="J236" s="178"/>
      <c r="K236" s="178"/>
      <c r="L236" s="178"/>
      <c r="M236" s="178"/>
      <c r="N236" s="160" t="str">
        <f t="shared" si="18"/>
        <v/>
      </c>
      <c r="O236" s="21"/>
      <c r="P236" s="160" t="str">
        <f t="shared" si="19"/>
        <v/>
      </c>
      <c r="Q236" s="160">
        <f t="shared" si="20"/>
        <v>0</v>
      </c>
      <c r="R236" s="160" t="str">
        <f t="shared" si="21"/>
        <v/>
      </c>
      <c r="S236" s="160" t="str">
        <f t="shared" si="22"/>
        <v/>
      </c>
      <c r="T236" s="50" t="str">
        <f>IF($F236="","",IF(ISERROR(VLOOKUP(F236,PROVEEDORES!$D$8:$I$507,5,0)),1,VLOOKUP($F236,PROVEEDORES!$D$8:$I$507,5,0)))</f>
        <v/>
      </c>
    </row>
    <row r="237" spans="3:20" ht="17.45" customHeight="1" x14ac:dyDescent="0.25">
      <c r="C237" s="188"/>
      <c r="D237" s="189"/>
      <c r="E237" s="178"/>
      <c r="F237" s="178"/>
      <c r="G237" s="190">
        <f>DATOS!$E$13</f>
        <v>1</v>
      </c>
      <c r="H237" s="178"/>
      <c r="I237" s="191"/>
      <c r="J237" s="178"/>
      <c r="K237" s="178"/>
      <c r="L237" s="178"/>
      <c r="M237" s="178"/>
      <c r="N237" s="160" t="str">
        <f t="shared" si="18"/>
        <v/>
      </c>
      <c r="O237" s="21"/>
      <c r="P237" s="160" t="str">
        <f t="shared" si="19"/>
        <v/>
      </c>
      <c r="Q237" s="160">
        <f t="shared" si="20"/>
        <v>0</v>
      </c>
      <c r="R237" s="160" t="str">
        <f t="shared" si="21"/>
        <v/>
      </c>
      <c r="S237" s="160" t="str">
        <f t="shared" si="22"/>
        <v/>
      </c>
      <c r="T237" s="50" t="str">
        <f>IF($F237="","",IF(ISERROR(VLOOKUP(F237,PROVEEDORES!$D$8:$I$507,5,0)),1,VLOOKUP($F237,PROVEEDORES!$D$8:$I$507,5,0)))</f>
        <v/>
      </c>
    </row>
    <row r="238" spans="3:20" ht="17.45" customHeight="1" x14ac:dyDescent="0.25">
      <c r="C238" s="188"/>
      <c r="D238" s="189"/>
      <c r="E238" s="178"/>
      <c r="F238" s="178"/>
      <c r="G238" s="190">
        <f>DATOS!$E$13</f>
        <v>1</v>
      </c>
      <c r="H238" s="178"/>
      <c r="I238" s="191"/>
      <c r="J238" s="178"/>
      <c r="K238" s="178"/>
      <c r="L238" s="178"/>
      <c r="M238" s="178"/>
      <c r="N238" s="160" t="str">
        <f t="shared" si="18"/>
        <v/>
      </c>
      <c r="O238" s="21"/>
      <c r="P238" s="160" t="str">
        <f t="shared" si="19"/>
        <v/>
      </c>
      <c r="Q238" s="160">
        <f t="shared" si="20"/>
        <v>0</v>
      </c>
      <c r="R238" s="160" t="str">
        <f t="shared" si="21"/>
        <v/>
      </c>
      <c r="S238" s="160" t="str">
        <f t="shared" si="22"/>
        <v/>
      </c>
      <c r="T238" s="50" t="str">
        <f>IF($F238="","",IF(ISERROR(VLOOKUP(F238,PROVEEDORES!$D$8:$I$507,5,0)),1,VLOOKUP($F238,PROVEEDORES!$D$8:$I$507,5,0)))</f>
        <v/>
      </c>
    </row>
    <row r="239" spans="3:20" ht="17.45" customHeight="1" x14ac:dyDescent="0.25">
      <c r="C239" s="188"/>
      <c r="D239" s="189"/>
      <c r="E239" s="178"/>
      <c r="F239" s="178"/>
      <c r="G239" s="190">
        <f>DATOS!$E$13</f>
        <v>1</v>
      </c>
      <c r="H239" s="178"/>
      <c r="I239" s="191"/>
      <c r="J239" s="178"/>
      <c r="K239" s="178"/>
      <c r="L239" s="178"/>
      <c r="M239" s="178"/>
      <c r="N239" s="160" t="str">
        <f t="shared" si="18"/>
        <v/>
      </c>
      <c r="O239" s="21"/>
      <c r="P239" s="160" t="str">
        <f t="shared" si="19"/>
        <v/>
      </c>
      <c r="Q239" s="160">
        <f t="shared" si="20"/>
        <v>0</v>
      </c>
      <c r="R239" s="160" t="str">
        <f t="shared" si="21"/>
        <v/>
      </c>
      <c r="S239" s="160" t="str">
        <f t="shared" si="22"/>
        <v/>
      </c>
      <c r="T239" s="50" t="str">
        <f>IF($F239="","",IF(ISERROR(VLOOKUP(F239,PROVEEDORES!$D$8:$I$507,5,0)),1,VLOOKUP($F239,PROVEEDORES!$D$8:$I$507,5,0)))</f>
        <v/>
      </c>
    </row>
    <row r="240" spans="3:20" ht="17.45" customHeight="1" x14ac:dyDescent="0.25">
      <c r="C240" s="188"/>
      <c r="D240" s="189"/>
      <c r="E240" s="178"/>
      <c r="F240" s="178"/>
      <c r="G240" s="190">
        <f>DATOS!$E$13</f>
        <v>1</v>
      </c>
      <c r="H240" s="178"/>
      <c r="I240" s="191"/>
      <c r="J240" s="178"/>
      <c r="K240" s="178"/>
      <c r="L240" s="178"/>
      <c r="M240" s="178"/>
      <c r="N240" s="160" t="str">
        <f t="shared" si="18"/>
        <v/>
      </c>
      <c r="O240" s="21"/>
      <c r="P240" s="160" t="str">
        <f t="shared" si="19"/>
        <v/>
      </c>
      <c r="Q240" s="160">
        <f t="shared" si="20"/>
        <v>0</v>
      </c>
      <c r="R240" s="160" t="str">
        <f t="shared" si="21"/>
        <v/>
      </c>
      <c r="S240" s="160" t="str">
        <f t="shared" si="22"/>
        <v/>
      </c>
      <c r="T240" s="50" t="str">
        <f>IF($F240="","",IF(ISERROR(VLOOKUP(F240,PROVEEDORES!$D$8:$I$507,5,0)),1,VLOOKUP($F240,PROVEEDORES!$D$8:$I$507,5,0)))</f>
        <v/>
      </c>
    </row>
    <row r="241" spans="3:20" ht="17.45" customHeight="1" x14ac:dyDescent="0.25">
      <c r="C241" s="188"/>
      <c r="D241" s="189"/>
      <c r="E241" s="178"/>
      <c r="F241" s="178"/>
      <c r="G241" s="190">
        <f>DATOS!$E$13</f>
        <v>1</v>
      </c>
      <c r="H241" s="178"/>
      <c r="I241" s="191"/>
      <c r="J241" s="178"/>
      <c r="K241" s="178"/>
      <c r="L241" s="178"/>
      <c r="M241" s="178"/>
      <c r="N241" s="160" t="str">
        <f t="shared" si="18"/>
        <v/>
      </c>
      <c r="O241" s="21"/>
      <c r="P241" s="160" t="str">
        <f t="shared" si="19"/>
        <v/>
      </c>
      <c r="Q241" s="160">
        <f t="shared" si="20"/>
        <v>0</v>
      </c>
      <c r="R241" s="160" t="str">
        <f t="shared" si="21"/>
        <v/>
      </c>
      <c r="S241" s="160" t="str">
        <f t="shared" si="22"/>
        <v/>
      </c>
      <c r="T241" s="50" t="str">
        <f>IF($F241="","",IF(ISERROR(VLOOKUP(F241,PROVEEDORES!$D$8:$I$507,5,0)),1,VLOOKUP($F241,PROVEEDORES!$D$8:$I$507,5,0)))</f>
        <v/>
      </c>
    </row>
    <row r="242" spans="3:20" ht="17.45" customHeight="1" x14ac:dyDescent="0.25">
      <c r="C242" s="188"/>
      <c r="D242" s="189"/>
      <c r="E242" s="178"/>
      <c r="F242" s="178"/>
      <c r="G242" s="190">
        <f>DATOS!$E$13</f>
        <v>1</v>
      </c>
      <c r="H242" s="178"/>
      <c r="I242" s="191"/>
      <c r="J242" s="178"/>
      <c r="K242" s="178"/>
      <c r="L242" s="178"/>
      <c r="M242" s="178"/>
      <c r="N242" s="160" t="str">
        <f t="shared" si="18"/>
        <v/>
      </c>
      <c r="O242" s="21"/>
      <c r="P242" s="160" t="str">
        <f t="shared" si="19"/>
        <v/>
      </c>
      <c r="Q242" s="160">
        <f t="shared" si="20"/>
        <v>0</v>
      </c>
      <c r="R242" s="160" t="str">
        <f t="shared" si="21"/>
        <v/>
      </c>
      <c r="S242" s="160" t="str">
        <f t="shared" si="22"/>
        <v/>
      </c>
      <c r="T242" s="50" t="str">
        <f>IF($F242="","",IF(ISERROR(VLOOKUP(F242,PROVEEDORES!$D$8:$I$507,5,0)),1,VLOOKUP($F242,PROVEEDORES!$D$8:$I$507,5,0)))</f>
        <v/>
      </c>
    </row>
    <row r="243" spans="3:20" ht="17.45" customHeight="1" x14ac:dyDescent="0.25">
      <c r="C243" s="188"/>
      <c r="D243" s="189"/>
      <c r="E243" s="178"/>
      <c r="F243" s="178"/>
      <c r="G243" s="190">
        <f>DATOS!$E$13</f>
        <v>1</v>
      </c>
      <c r="H243" s="178"/>
      <c r="I243" s="191"/>
      <c r="J243" s="178"/>
      <c r="K243" s="178"/>
      <c r="L243" s="178"/>
      <c r="M243" s="178"/>
      <c r="N243" s="160" t="str">
        <f t="shared" si="18"/>
        <v/>
      </c>
      <c r="O243" s="21"/>
      <c r="P243" s="160" t="str">
        <f t="shared" si="19"/>
        <v/>
      </c>
      <c r="Q243" s="160">
        <f t="shared" si="20"/>
        <v>0</v>
      </c>
      <c r="R243" s="160" t="str">
        <f t="shared" si="21"/>
        <v/>
      </c>
      <c r="S243" s="160" t="str">
        <f t="shared" si="22"/>
        <v/>
      </c>
      <c r="T243" s="50" t="str">
        <f>IF($F243="","",IF(ISERROR(VLOOKUP(F243,PROVEEDORES!$D$8:$I$507,5,0)),1,VLOOKUP($F243,PROVEEDORES!$D$8:$I$507,5,0)))</f>
        <v/>
      </c>
    </row>
    <row r="244" spans="3:20" ht="17.45" customHeight="1" x14ac:dyDescent="0.25">
      <c r="C244" s="188"/>
      <c r="D244" s="189"/>
      <c r="E244" s="178"/>
      <c r="F244" s="178"/>
      <c r="G244" s="190">
        <f>DATOS!$E$13</f>
        <v>1</v>
      </c>
      <c r="H244" s="178"/>
      <c r="I244" s="191"/>
      <c r="J244" s="178"/>
      <c r="K244" s="178"/>
      <c r="L244" s="178"/>
      <c r="M244" s="178"/>
      <c r="N244" s="160" t="str">
        <f t="shared" si="18"/>
        <v/>
      </c>
      <c r="O244" s="21"/>
      <c r="P244" s="160" t="str">
        <f t="shared" si="19"/>
        <v/>
      </c>
      <c r="Q244" s="160">
        <f t="shared" si="20"/>
        <v>0</v>
      </c>
      <c r="R244" s="160" t="str">
        <f t="shared" si="21"/>
        <v/>
      </c>
      <c r="S244" s="160" t="str">
        <f t="shared" si="22"/>
        <v/>
      </c>
      <c r="T244" s="50" t="str">
        <f>IF($F244="","",IF(ISERROR(VLOOKUP(F244,PROVEEDORES!$D$8:$I$507,5,0)),1,VLOOKUP($F244,PROVEEDORES!$D$8:$I$507,5,0)))</f>
        <v/>
      </c>
    </row>
    <row r="245" spans="3:20" ht="17.45" customHeight="1" x14ac:dyDescent="0.25">
      <c r="C245" s="188"/>
      <c r="D245" s="189"/>
      <c r="E245" s="178"/>
      <c r="F245" s="178"/>
      <c r="G245" s="190">
        <f>DATOS!$E$13</f>
        <v>1</v>
      </c>
      <c r="H245" s="178"/>
      <c r="I245" s="191"/>
      <c r="J245" s="178"/>
      <c r="K245" s="178"/>
      <c r="L245" s="178"/>
      <c r="M245" s="178"/>
      <c r="N245" s="160" t="str">
        <f t="shared" si="18"/>
        <v/>
      </c>
      <c r="O245" s="21"/>
      <c r="P245" s="160" t="str">
        <f t="shared" si="19"/>
        <v/>
      </c>
      <c r="Q245" s="160">
        <f t="shared" si="20"/>
        <v>0</v>
      </c>
      <c r="R245" s="160" t="str">
        <f t="shared" si="21"/>
        <v/>
      </c>
      <c r="S245" s="160" t="str">
        <f t="shared" si="22"/>
        <v/>
      </c>
      <c r="T245" s="50" t="str">
        <f>IF($F245="","",IF(ISERROR(VLOOKUP(F245,PROVEEDORES!$D$8:$I$507,5,0)),1,VLOOKUP($F245,PROVEEDORES!$D$8:$I$507,5,0)))</f>
        <v/>
      </c>
    </row>
    <row r="246" spans="3:20" ht="17.45" customHeight="1" x14ac:dyDescent="0.25">
      <c r="C246" s="188"/>
      <c r="D246" s="189"/>
      <c r="E246" s="178"/>
      <c r="F246" s="178"/>
      <c r="G246" s="190">
        <f>DATOS!$E$13</f>
        <v>1</v>
      </c>
      <c r="H246" s="178"/>
      <c r="I246" s="191"/>
      <c r="J246" s="178"/>
      <c r="K246" s="178"/>
      <c r="L246" s="178"/>
      <c r="M246" s="178"/>
      <c r="N246" s="160" t="str">
        <f t="shared" si="18"/>
        <v/>
      </c>
      <c r="O246" s="21"/>
      <c r="P246" s="160" t="str">
        <f t="shared" si="19"/>
        <v/>
      </c>
      <c r="Q246" s="160">
        <f t="shared" si="20"/>
        <v>0</v>
      </c>
      <c r="R246" s="160" t="str">
        <f t="shared" si="21"/>
        <v/>
      </c>
      <c r="S246" s="160" t="str">
        <f t="shared" si="22"/>
        <v/>
      </c>
      <c r="T246" s="50" t="str">
        <f>IF($F246="","",IF(ISERROR(VLOOKUP(F246,PROVEEDORES!$D$8:$I$507,5,0)),1,VLOOKUP($F246,PROVEEDORES!$D$8:$I$507,5,0)))</f>
        <v/>
      </c>
    </row>
    <row r="247" spans="3:20" ht="17.45" customHeight="1" x14ac:dyDescent="0.25">
      <c r="C247" s="188"/>
      <c r="D247" s="189"/>
      <c r="E247" s="178"/>
      <c r="F247" s="178"/>
      <c r="G247" s="190">
        <f>DATOS!$E$13</f>
        <v>1</v>
      </c>
      <c r="H247" s="178"/>
      <c r="I247" s="191"/>
      <c r="J247" s="178"/>
      <c r="K247" s="178"/>
      <c r="L247" s="178"/>
      <c r="M247" s="178"/>
      <c r="N247" s="160" t="str">
        <f t="shared" si="18"/>
        <v/>
      </c>
      <c r="O247" s="21"/>
      <c r="P247" s="160" t="str">
        <f t="shared" si="19"/>
        <v/>
      </c>
      <c r="Q247" s="160">
        <f t="shared" si="20"/>
        <v>0</v>
      </c>
      <c r="R247" s="160" t="str">
        <f t="shared" si="21"/>
        <v/>
      </c>
      <c r="S247" s="160" t="str">
        <f t="shared" si="22"/>
        <v/>
      </c>
      <c r="T247" s="50" t="str">
        <f>IF($F247="","",IF(ISERROR(VLOOKUP(F247,PROVEEDORES!$D$8:$I$507,5,0)),1,VLOOKUP($F247,PROVEEDORES!$D$8:$I$507,5,0)))</f>
        <v/>
      </c>
    </row>
    <row r="248" spans="3:20" ht="17.45" customHeight="1" x14ac:dyDescent="0.25">
      <c r="C248" s="188"/>
      <c r="D248" s="189"/>
      <c r="E248" s="178"/>
      <c r="F248" s="178"/>
      <c r="G248" s="190">
        <f>DATOS!$E$13</f>
        <v>1</v>
      </c>
      <c r="H248" s="178"/>
      <c r="I248" s="191"/>
      <c r="J248" s="178"/>
      <c r="K248" s="178"/>
      <c r="L248" s="178"/>
      <c r="M248" s="178"/>
      <c r="N248" s="160" t="str">
        <f t="shared" si="18"/>
        <v/>
      </c>
      <c r="O248" s="21"/>
      <c r="P248" s="160" t="str">
        <f t="shared" si="19"/>
        <v/>
      </c>
      <c r="Q248" s="160">
        <f t="shared" si="20"/>
        <v>0</v>
      </c>
      <c r="R248" s="160" t="str">
        <f t="shared" si="21"/>
        <v/>
      </c>
      <c r="S248" s="160" t="str">
        <f t="shared" si="22"/>
        <v/>
      </c>
      <c r="T248" s="50" t="str">
        <f>IF($F248="","",IF(ISERROR(VLOOKUP(F248,PROVEEDORES!$D$8:$I$507,5,0)),1,VLOOKUP($F248,PROVEEDORES!$D$8:$I$507,5,0)))</f>
        <v/>
      </c>
    </row>
    <row r="249" spans="3:20" ht="17.45" customHeight="1" x14ac:dyDescent="0.25">
      <c r="C249" s="188"/>
      <c r="D249" s="189"/>
      <c r="E249" s="178"/>
      <c r="F249" s="178"/>
      <c r="G249" s="190">
        <f>DATOS!$E$13</f>
        <v>1</v>
      </c>
      <c r="H249" s="178"/>
      <c r="I249" s="191"/>
      <c r="J249" s="178"/>
      <c r="K249" s="178"/>
      <c r="L249" s="178"/>
      <c r="M249" s="178"/>
      <c r="N249" s="160" t="str">
        <f t="shared" si="18"/>
        <v/>
      </c>
      <c r="O249" s="21"/>
      <c r="P249" s="160" t="str">
        <f t="shared" si="19"/>
        <v/>
      </c>
      <c r="Q249" s="160">
        <f t="shared" si="20"/>
        <v>0</v>
      </c>
      <c r="R249" s="160" t="str">
        <f t="shared" si="21"/>
        <v/>
      </c>
      <c r="S249" s="160" t="str">
        <f t="shared" si="22"/>
        <v/>
      </c>
      <c r="T249" s="50" t="str">
        <f>IF($F249="","",IF(ISERROR(VLOOKUP(F249,PROVEEDORES!$D$8:$I$507,5,0)),1,VLOOKUP($F249,PROVEEDORES!$D$8:$I$507,5,0)))</f>
        <v/>
      </c>
    </row>
    <row r="250" spans="3:20" ht="17.45" customHeight="1" x14ac:dyDescent="0.25">
      <c r="C250" s="188"/>
      <c r="D250" s="189"/>
      <c r="E250" s="178"/>
      <c r="F250" s="178"/>
      <c r="G250" s="190">
        <f>DATOS!$E$13</f>
        <v>1</v>
      </c>
      <c r="H250" s="178"/>
      <c r="I250" s="191"/>
      <c r="J250" s="178"/>
      <c r="K250" s="178"/>
      <c r="L250" s="178"/>
      <c r="M250" s="178"/>
      <c r="N250" s="160" t="str">
        <f t="shared" si="18"/>
        <v/>
      </c>
      <c r="O250" s="21"/>
      <c r="P250" s="160" t="str">
        <f t="shared" si="19"/>
        <v/>
      </c>
      <c r="Q250" s="160">
        <f t="shared" si="20"/>
        <v>0</v>
      </c>
      <c r="R250" s="160" t="str">
        <f t="shared" si="21"/>
        <v/>
      </c>
      <c r="S250" s="160" t="str">
        <f t="shared" si="22"/>
        <v/>
      </c>
      <c r="T250" s="50" t="str">
        <f>IF($F250="","",IF(ISERROR(VLOOKUP(F250,PROVEEDORES!$D$8:$I$507,5,0)),1,VLOOKUP($F250,PROVEEDORES!$D$8:$I$507,5,0)))</f>
        <v/>
      </c>
    </row>
    <row r="251" spans="3:20" ht="17.45" customHeight="1" x14ac:dyDescent="0.25">
      <c r="C251" s="188"/>
      <c r="D251" s="189"/>
      <c r="E251" s="178"/>
      <c r="F251" s="178"/>
      <c r="G251" s="190">
        <f>DATOS!$E$13</f>
        <v>1</v>
      </c>
      <c r="H251" s="178"/>
      <c r="I251" s="191"/>
      <c r="J251" s="178"/>
      <c r="K251" s="178"/>
      <c r="L251" s="178"/>
      <c r="M251" s="178"/>
      <c r="N251" s="160" t="str">
        <f t="shared" si="18"/>
        <v/>
      </c>
      <c r="O251" s="21"/>
      <c r="P251" s="160" t="str">
        <f t="shared" si="19"/>
        <v/>
      </c>
      <c r="Q251" s="160">
        <f t="shared" si="20"/>
        <v>0</v>
      </c>
      <c r="R251" s="160" t="str">
        <f t="shared" si="21"/>
        <v/>
      </c>
      <c r="S251" s="160" t="str">
        <f t="shared" si="22"/>
        <v/>
      </c>
      <c r="T251" s="50" t="str">
        <f>IF($F251="","",IF(ISERROR(VLOOKUP(F251,PROVEEDORES!$D$8:$I$507,5,0)),1,VLOOKUP($F251,PROVEEDORES!$D$8:$I$507,5,0)))</f>
        <v/>
      </c>
    </row>
    <row r="252" spans="3:20" ht="17.45" customHeight="1" x14ac:dyDescent="0.25">
      <c r="C252" s="188"/>
      <c r="D252" s="189"/>
      <c r="E252" s="178"/>
      <c r="F252" s="178"/>
      <c r="G252" s="190">
        <f>DATOS!$E$13</f>
        <v>1</v>
      </c>
      <c r="H252" s="178"/>
      <c r="I252" s="191"/>
      <c r="J252" s="178"/>
      <c r="K252" s="178"/>
      <c r="L252" s="178"/>
      <c r="M252" s="178"/>
      <c r="N252" s="160" t="str">
        <f t="shared" si="18"/>
        <v/>
      </c>
      <c r="O252" s="21"/>
      <c r="P252" s="160" t="str">
        <f t="shared" si="19"/>
        <v/>
      </c>
      <c r="Q252" s="160">
        <f t="shared" si="20"/>
        <v>0</v>
      </c>
      <c r="R252" s="160" t="str">
        <f t="shared" si="21"/>
        <v/>
      </c>
      <c r="S252" s="160" t="str">
        <f t="shared" si="22"/>
        <v/>
      </c>
      <c r="T252" s="50" t="str">
        <f>IF($F252="","",IF(ISERROR(VLOOKUP(F252,PROVEEDORES!$D$8:$I$507,5,0)),1,VLOOKUP($F252,PROVEEDORES!$D$8:$I$507,5,0)))</f>
        <v/>
      </c>
    </row>
    <row r="253" spans="3:20" ht="17.45" customHeight="1" x14ac:dyDescent="0.25">
      <c r="C253" s="188"/>
      <c r="D253" s="189"/>
      <c r="E253" s="178"/>
      <c r="F253" s="178"/>
      <c r="G253" s="190">
        <f>DATOS!$E$13</f>
        <v>1</v>
      </c>
      <c r="H253" s="178"/>
      <c r="I253" s="191"/>
      <c r="J253" s="178"/>
      <c r="K253" s="178"/>
      <c r="L253" s="178"/>
      <c r="M253" s="178"/>
      <c r="N253" s="160" t="str">
        <f t="shared" si="18"/>
        <v/>
      </c>
      <c r="O253" s="21"/>
      <c r="P253" s="160" t="str">
        <f t="shared" si="19"/>
        <v/>
      </c>
      <c r="Q253" s="160">
        <f t="shared" si="20"/>
        <v>0</v>
      </c>
      <c r="R253" s="160" t="str">
        <f t="shared" si="21"/>
        <v/>
      </c>
      <c r="S253" s="160" t="str">
        <f t="shared" si="22"/>
        <v/>
      </c>
      <c r="T253" s="50" t="str">
        <f>IF($F253="","",IF(ISERROR(VLOOKUP(F253,PROVEEDORES!$D$8:$I$507,5,0)),1,VLOOKUP($F253,PROVEEDORES!$D$8:$I$507,5,0)))</f>
        <v/>
      </c>
    </row>
    <row r="254" spans="3:20" ht="17.45" customHeight="1" x14ac:dyDescent="0.25">
      <c r="C254" s="188"/>
      <c r="D254" s="189"/>
      <c r="E254" s="178"/>
      <c r="F254" s="178"/>
      <c r="G254" s="190">
        <f>DATOS!$E$13</f>
        <v>1</v>
      </c>
      <c r="H254" s="178"/>
      <c r="I254" s="191"/>
      <c r="J254" s="178"/>
      <c r="K254" s="178"/>
      <c r="L254" s="178"/>
      <c r="M254" s="178"/>
      <c r="N254" s="160" t="str">
        <f t="shared" si="18"/>
        <v/>
      </c>
      <c r="O254" s="21"/>
      <c r="P254" s="160" t="str">
        <f t="shared" si="19"/>
        <v/>
      </c>
      <c r="Q254" s="160">
        <f t="shared" si="20"/>
        <v>0</v>
      </c>
      <c r="R254" s="160" t="str">
        <f t="shared" si="21"/>
        <v/>
      </c>
      <c r="S254" s="160" t="str">
        <f t="shared" si="22"/>
        <v/>
      </c>
      <c r="T254" s="50" t="str">
        <f>IF($F254="","",IF(ISERROR(VLOOKUP(F254,PROVEEDORES!$D$8:$I$507,5,0)),1,VLOOKUP($F254,PROVEEDORES!$D$8:$I$507,5,0)))</f>
        <v/>
      </c>
    </row>
    <row r="255" spans="3:20" ht="17.45" customHeight="1" x14ac:dyDescent="0.25">
      <c r="C255" s="188"/>
      <c r="D255" s="189"/>
      <c r="E255" s="178"/>
      <c r="F255" s="178"/>
      <c r="G255" s="190">
        <f>DATOS!$E$13</f>
        <v>1</v>
      </c>
      <c r="H255" s="178"/>
      <c r="I255" s="191"/>
      <c r="J255" s="178"/>
      <c r="K255" s="178"/>
      <c r="L255" s="178"/>
      <c r="M255" s="178"/>
      <c r="N255" s="160" t="str">
        <f t="shared" si="18"/>
        <v/>
      </c>
      <c r="O255" s="21"/>
      <c r="P255" s="160" t="str">
        <f t="shared" si="19"/>
        <v/>
      </c>
      <c r="Q255" s="160">
        <f t="shared" si="20"/>
        <v>0</v>
      </c>
      <c r="R255" s="160" t="str">
        <f t="shared" si="21"/>
        <v/>
      </c>
      <c r="S255" s="160" t="str">
        <f t="shared" si="22"/>
        <v/>
      </c>
      <c r="T255" s="50" t="str">
        <f>IF($F255="","",IF(ISERROR(VLOOKUP(F255,PROVEEDORES!$D$8:$I$507,5,0)),1,VLOOKUP($F255,PROVEEDORES!$D$8:$I$507,5,0)))</f>
        <v/>
      </c>
    </row>
    <row r="256" spans="3:20" ht="17.45" customHeight="1" x14ac:dyDescent="0.25">
      <c r="C256" s="188"/>
      <c r="D256" s="189"/>
      <c r="E256" s="178"/>
      <c r="F256" s="178"/>
      <c r="G256" s="190">
        <f>DATOS!$E$13</f>
        <v>1</v>
      </c>
      <c r="H256" s="178"/>
      <c r="I256" s="191"/>
      <c r="J256" s="178"/>
      <c r="K256" s="178"/>
      <c r="L256" s="178"/>
      <c r="M256" s="178"/>
      <c r="N256" s="160" t="str">
        <f t="shared" si="18"/>
        <v/>
      </c>
      <c r="O256" s="21"/>
      <c r="P256" s="160" t="str">
        <f t="shared" si="19"/>
        <v/>
      </c>
      <c r="Q256" s="160">
        <f t="shared" si="20"/>
        <v>0</v>
      </c>
      <c r="R256" s="160" t="str">
        <f t="shared" si="21"/>
        <v/>
      </c>
      <c r="S256" s="160" t="str">
        <f t="shared" si="22"/>
        <v/>
      </c>
      <c r="T256" s="50" t="str">
        <f>IF($F256="","",IF(ISERROR(VLOOKUP(F256,PROVEEDORES!$D$8:$I$507,5,0)),1,VLOOKUP($F256,PROVEEDORES!$D$8:$I$507,5,0)))</f>
        <v/>
      </c>
    </row>
    <row r="257" spans="3:20" ht="17.45" customHeight="1" x14ac:dyDescent="0.25">
      <c r="C257" s="188"/>
      <c r="D257" s="189"/>
      <c r="E257" s="178"/>
      <c r="F257" s="178"/>
      <c r="G257" s="190">
        <f>DATOS!$E$13</f>
        <v>1</v>
      </c>
      <c r="H257" s="178"/>
      <c r="I257" s="191"/>
      <c r="J257" s="178"/>
      <c r="K257" s="178"/>
      <c r="L257" s="178"/>
      <c r="M257" s="178"/>
      <c r="N257" s="160" t="str">
        <f t="shared" si="18"/>
        <v/>
      </c>
      <c r="O257" s="21"/>
      <c r="P257" s="160" t="str">
        <f t="shared" si="19"/>
        <v/>
      </c>
      <c r="Q257" s="160">
        <f t="shared" si="20"/>
        <v>0</v>
      </c>
      <c r="R257" s="160" t="str">
        <f t="shared" si="21"/>
        <v/>
      </c>
      <c r="S257" s="160" t="str">
        <f t="shared" si="22"/>
        <v/>
      </c>
      <c r="T257" s="50" t="str">
        <f>IF($F257="","",IF(ISERROR(VLOOKUP(F257,PROVEEDORES!$D$8:$I$507,5,0)),1,VLOOKUP($F257,PROVEEDORES!$D$8:$I$507,5,0)))</f>
        <v/>
      </c>
    </row>
    <row r="258" spans="3:20" ht="17.45" customHeight="1" x14ac:dyDescent="0.25">
      <c r="C258" s="188"/>
      <c r="D258" s="189"/>
      <c r="E258" s="178"/>
      <c r="F258" s="178"/>
      <c r="G258" s="190">
        <f>DATOS!$E$13</f>
        <v>1</v>
      </c>
      <c r="H258" s="178"/>
      <c r="I258" s="191"/>
      <c r="J258" s="178"/>
      <c r="K258" s="178"/>
      <c r="L258" s="178"/>
      <c r="M258" s="178"/>
      <c r="N258" s="160" t="str">
        <f t="shared" si="18"/>
        <v/>
      </c>
      <c r="O258" s="21"/>
      <c r="P258" s="160" t="str">
        <f t="shared" si="19"/>
        <v/>
      </c>
      <c r="Q258" s="160">
        <f t="shared" si="20"/>
        <v>0</v>
      </c>
      <c r="R258" s="160" t="str">
        <f t="shared" si="21"/>
        <v/>
      </c>
      <c r="S258" s="160" t="str">
        <f t="shared" si="22"/>
        <v/>
      </c>
      <c r="T258" s="50" t="str">
        <f>IF($F258="","",IF(ISERROR(VLOOKUP(F258,PROVEEDORES!$D$8:$I$507,5,0)),1,VLOOKUP($F258,PROVEEDORES!$D$8:$I$507,5,0)))</f>
        <v/>
      </c>
    </row>
    <row r="259" spans="3:20" ht="17.45" customHeight="1" x14ac:dyDescent="0.25">
      <c r="C259" s="188"/>
      <c r="D259" s="189"/>
      <c r="E259" s="178"/>
      <c r="F259" s="178"/>
      <c r="G259" s="190">
        <f>DATOS!$E$13</f>
        <v>1</v>
      </c>
      <c r="H259" s="178"/>
      <c r="I259" s="191"/>
      <c r="J259" s="178"/>
      <c r="K259" s="178"/>
      <c r="L259" s="178"/>
      <c r="M259" s="178"/>
      <c r="N259" s="160" t="str">
        <f t="shared" si="18"/>
        <v/>
      </c>
      <c r="O259" s="21"/>
      <c r="P259" s="160" t="str">
        <f t="shared" si="19"/>
        <v/>
      </c>
      <c r="Q259" s="160">
        <f t="shared" si="20"/>
        <v>0</v>
      </c>
      <c r="R259" s="160" t="str">
        <f t="shared" si="21"/>
        <v/>
      </c>
      <c r="S259" s="160" t="str">
        <f t="shared" si="22"/>
        <v/>
      </c>
      <c r="T259" s="50" t="str">
        <f>IF($F259="","",IF(ISERROR(VLOOKUP(F259,PROVEEDORES!$D$8:$I$507,5,0)),1,VLOOKUP($F259,PROVEEDORES!$D$8:$I$507,5,0)))</f>
        <v/>
      </c>
    </row>
    <row r="260" spans="3:20" ht="17.45" customHeight="1" x14ac:dyDescent="0.25">
      <c r="C260" s="188"/>
      <c r="D260" s="189"/>
      <c r="E260" s="178"/>
      <c r="F260" s="178"/>
      <c r="G260" s="190">
        <f>DATOS!$E$13</f>
        <v>1</v>
      </c>
      <c r="H260" s="178"/>
      <c r="I260" s="191"/>
      <c r="J260" s="178"/>
      <c r="K260" s="178"/>
      <c r="L260" s="178"/>
      <c r="M260" s="178"/>
      <c r="N260" s="160" t="str">
        <f t="shared" si="18"/>
        <v/>
      </c>
      <c r="O260" s="21"/>
      <c r="P260" s="160" t="str">
        <f t="shared" si="19"/>
        <v/>
      </c>
      <c r="Q260" s="160">
        <f t="shared" si="20"/>
        <v>0</v>
      </c>
      <c r="R260" s="160" t="str">
        <f t="shared" si="21"/>
        <v/>
      </c>
      <c r="S260" s="160" t="str">
        <f t="shared" si="22"/>
        <v/>
      </c>
      <c r="T260" s="50" t="str">
        <f>IF($F260="","",IF(ISERROR(VLOOKUP(F260,PROVEEDORES!$D$8:$I$507,5,0)),1,VLOOKUP($F260,PROVEEDORES!$D$8:$I$507,5,0)))</f>
        <v/>
      </c>
    </row>
    <row r="261" spans="3:20" ht="17.45" customHeight="1" x14ac:dyDescent="0.25">
      <c r="C261" s="188"/>
      <c r="D261" s="189"/>
      <c r="E261" s="178"/>
      <c r="F261" s="178"/>
      <c r="G261" s="190">
        <f>DATOS!$E$13</f>
        <v>1</v>
      </c>
      <c r="H261" s="178"/>
      <c r="I261" s="191"/>
      <c r="J261" s="178"/>
      <c r="K261" s="178"/>
      <c r="L261" s="178"/>
      <c r="M261" s="178"/>
      <c r="N261" s="160" t="str">
        <f t="shared" si="18"/>
        <v/>
      </c>
      <c r="O261" s="21"/>
      <c r="P261" s="160" t="str">
        <f t="shared" si="19"/>
        <v/>
      </c>
      <c r="Q261" s="160">
        <f t="shared" si="20"/>
        <v>0</v>
      </c>
      <c r="R261" s="160" t="str">
        <f t="shared" si="21"/>
        <v/>
      </c>
      <c r="S261" s="160" t="str">
        <f t="shared" si="22"/>
        <v/>
      </c>
      <c r="T261" s="50" t="str">
        <f>IF($F261="","",IF(ISERROR(VLOOKUP(F261,PROVEEDORES!$D$8:$I$507,5,0)),1,VLOOKUP($F261,PROVEEDORES!$D$8:$I$507,5,0)))</f>
        <v/>
      </c>
    </row>
    <row r="262" spans="3:20" ht="17.45" customHeight="1" x14ac:dyDescent="0.25">
      <c r="C262" s="188"/>
      <c r="D262" s="189"/>
      <c r="E262" s="178"/>
      <c r="F262" s="178"/>
      <c r="G262" s="190">
        <f>DATOS!$E$13</f>
        <v>1</v>
      </c>
      <c r="H262" s="178"/>
      <c r="I262" s="191"/>
      <c r="J262" s="178"/>
      <c r="K262" s="178"/>
      <c r="L262" s="178"/>
      <c r="M262" s="178"/>
      <c r="N262" s="160" t="str">
        <f t="shared" si="18"/>
        <v/>
      </c>
      <c r="O262" s="21"/>
      <c r="P262" s="160" t="str">
        <f t="shared" si="19"/>
        <v/>
      </c>
      <c r="Q262" s="160">
        <f t="shared" si="20"/>
        <v>0</v>
      </c>
      <c r="R262" s="160" t="str">
        <f t="shared" si="21"/>
        <v/>
      </c>
      <c r="S262" s="160" t="str">
        <f t="shared" si="22"/>
        <v/>
      </c>
      <c r="T262" s="50" t="str">
        <f>IF($F262="","",IF(ISERROR(VLOOKUP(F262,PROVEEDORES!$D$8:$I$507,5,0)),1,VLOOKUP($F262,PROVEEDORES!$D$8:$I$507,5,0)))</f>
        <v/>
      </c>
    </row>
    <row r="263" spans="3:20" ht="17.45" customHeight="1" x14ac:dyDescent="0.25">
      <c r="C263" s="188"/>
      <c r="D263" s="189"/>
      <c r="E263" s="178"/>
      <c r="F263" s="178"/>
      <c r="G263" s="190">
        <f>DATOS!$E$13</f>
        <v>1</v>
      </c>
      <c r="H263" s="178"/>
      <c r="I263" s="191"/>
      <c r="J263" s="178"/>
      <c r="K263" s="178"/>
      <c r="L263" s="178"/>
      <c r="M263" s="178"/>
      <c r="N263" s="160" t="str">
        <f t="shared" si="18"/>
        <v/>
      </c>
      <c r="O263" s="21"/>
      <c r="P263" s="160" t="str">
        <f t="shared" si="19"/>
        <v/>
      </c>
      <c r="Q263" s="160">
        <f t="shared" si="20"/>
        <v>0</v>
      </c>
      <c r="R263" s="160" t="str">
        <f t="shared" si="21"/>
        <v/>
      </c>
      <c r="S263" s="160" t="str">
        <f t="shared" si="22"/>
        <v/>
      </c>
      <c r="T263" s="50" t="str">
        <f>IF($F263="","",IF(ISERROR(VLOOKUP(F263,PROVEEDORES!$D$8:$I$507,5,0)),1,VLOOKUP($F263,PROVEEDORES!$D$8:$I$507,5,0)))</f>
        <v/>
      </c>
    </row>
    <row r="264" spans="3:20" ht="17.45" customHeight="1" x14ac:dyDescent="0.25">
      <c r="C264" s="188"/>
      <c r="D264" s="189"/>
      <c r="E264" s="178"/>
      <c r="F264" s="178"/>
      <c r="G264" s="190">
        <f>DATOS!$E$13</f>
        <v>1</v>
      </c>
      <c r="H264" s="178"/>
      <c r="I264" s="191"/>
      <c r="J264" s="178"/>
      <c r="K264" s="178"/>
      <c r="L264" s="178"/>
      <c r="M264" s="178"/>
      <c r="N264" s="160" t="str">
        <f t="shared" si="18"/>
        <v/>
      </c>
      <c r="O264" s="21"/>
      <c r="P264" s="160" t="str">
        <f t="shared" si="19"/>
        <v/>
      </c>
      <c r="Q264" s="160">
        <f t="shared" si="20"/>
        <v>0</v>
      </c>
      <c r="R264" s="160" t="str">
        <f t="shared" si="21"/>
        <v/>
      </c>
      <c r="S264" s="160" t="str">
        <f t="shared" si="22"/>
        <v/>
      </c>
      <c r="T264" s="50" t="str">
        <f>IF($F264="","",IF(ISERROR(VLOOKUP(F264,PROVEEDORES!$D$8:$I$507,5,0)),1,VLOOKUP($F264,PROVEEDORES!$D$8:$I$507,5,0)))</f>
        <v/>
      </c>
    </row>
    <row r="265" spans="3:20" ht="17.45" customHeight="1" x14ac:dyDescent="0.25">
      <c r="C265" s="188"/>
      <c r="D265" s="189"/>
      <c r="E265" s="178"/>
      <c r="F265" s="178"/>
      <c r="G265" s="190">
        <f>DATOS!$E$13</f>
        <v>1</v>
      </c>
      <c r="H265" s="178"/>
      <c r="I265" s="191"/>
      <c r="J265" s="178"/>
      <c r="K265" s="178"/>
      <c r="L265" s="178"/>
      <c r="M265" s="178"/>
      <c r="N265" s="160" t="str">
        <f t="shared" si="18"/>
        <v/>
      </c>
      <c r="O265" s="21"/>
      <c r="P265" s="160" t="str">
        <f t="shared" si="19"/>
        <v/>
      </c>
      <c r="Q265" s="160">
        <f t="shared" si="20"/>
        <v>0</v>
      </c>
      <c r="R265" s="160" t="str">
        <f t="shared" si="21"/>
        <v/>
      </c>
      <c r="S265" s="160" t="str">
        <f t="shared" si="22"/>
        <v/>
      </c>
      <c r="T265" s="50" t="str">
        <f>IF($F265="","",IF(ISERROR(VLOOKUP(F265,PROVEEDORES!$D$8:$I$507,5,0)),1,VLOOKUP($F265,PROVEEDORES!$D$8:$I$507,5,0)))</f>
        <v/>
      </c>
    </row>
    <row r="266" spans="3:20" ht="17.45" customHeight="1" x14ac:dyDescent="0.25">
      <c r="C266" s="188"/>
      <c r="D266" s="189"/>
      <c r="E266" s="178"/>
      <c r="F266" s="178"/>
      <c r="G266" s="190">
        <f>DATOS!$E$13</f>
        <v>1</v>
      </c>
      <c r="H266" s="178"/>
      <c r="I266" s="191"/>
      <c r="J266" s="178"/>
      <c r="K266" s="178"/>
      <c r="L266" s="178"/>
      <c r="M266" s="178"/>
      <c r="N266" s="160" t="str">
        <f t="shared" si="18"/>
        <v/>
      </c>
      <c r="O266" s="21"/>
      <c r="P266" s="160" t="str">
        <f t="shared" si="19"/>
        <v/>
      </c>
      <c r="Q266" s="160">
        <f t="shared" si="20"/>
        <v>0</v>
      </c>
      <c r="R266" s="160" t="str">
        <f t="shared" si="21"/>
        <v/>
      </c>
      <c r="S266" s="160" t="str">
        <f t="shared" si="22"/>
        <v/>
      </c>
      <c r="T266" s="50" t="str">
        <f>IF($F266="","",IF(ISERROR(VLOOKUP(F266,PROVEEDORES!$D$8:$I$507,5,0)),1,VLOOKUP($F266,PROVEEDORES!$D$8:$I$507,5,0)))</f>
        <v/>
      </c>
    </row>
    <row r="267" spans="3:20" ht="17.45" customHeight="1" x14ac:dyDescent="0.25">
      <c r="C267" s="188"/>
      <c r="D267" s="189"/>
      <c r="E267" s="178"/>
      <c r="F267" s="178"/>
      <c r="G267" s="190">
        <f>DATOS!$E$13</f>
        <v>1</v>
      </c>
      <c r="H267" s="178"/>
      <c r="I267" s="191"/>
      <c r="J267" s="178"/>
      <c r="K267" s="178"/>
      <c r="L267" s="178"/>
      <c r="M267" s="178"/>
      <c r="N267" s="160" t="str">
        <f t="shared" si="18"/>
        <v/>
      </c>
      <c r="O267" s="21"/>
      <c r="P267" s="160" t="str">
        <f t="shared" si="19"/>
        <v/>
      </c>
      <c r="Q267" s="160">
        <f t="shared" si="20"/>
        <v>0</v>
      </c>
      <c r="R267" s="160" t="str">
        <f t="shared" si="21"/>
        <v/>
      </c>
      <c r="S267" s="160" t="str">
        <f t="shared" si="22"/>
        <v/>
      </c>
      <c r="T267" s="50" t="str">
        <f>IF($F267="","",IF(ISERROR(VLOOKUP(F267,PROVEEDORES!$D$8:$I$507,5,0)),1,VLOOKUP($F267,PROVEEDORES!$D$8:$I$507,5,0)))</f>
        <v/>
      </c>
    </row>
    <row r="268" spans="3:20" ht="17.45" customHeight="1" x14ac:dyDescent="0.25">
      <c r="C268" s="188"/>
      <c r="D268" s="189"/>
      <c r="E268" s="178"/>
      <c r="F268" s="178"/>
      <c r="G268" s="190">
        <f>DATOS!$E$13</f>
        <v>1</v>
      </c>
      <c r="H268" s="178"/>
      <c r="I268" s="191"/>
      <c r="J268" s="178"/>
      <c r="K268" s="178"/>
      <c r="L268" s="178"/>
      <c r="M268" s="178"/>
      <c r="N268" s="160" t="str">
        <f t="shared" si="18"/>
        <v/>
      </c>
      <c r="O268" s="21"/>
      <c r="P268" s="160" t="str">
        <f t="shared" si="19"/>
        <v/>
      </c>
      <c r="Q268" s="160">
        <f t="shared" si="20"/>
        <v>0</v>
      </c>
      <c r="R268" s="160" t="str">
        <f t="shared" si="21"/>
        <v/>
      </c>
      <c r="S268" s="160" t="str">
        <f t="shared" si="22"/>
        <v/>
      </c>
      <c r="T268" s="50" t="str">
        <f>IF($F268="","",IF(ISERROR(VLOOKUP(F268,PROVEEDORES!$D$8:$I$507,5,0)),1,VLOOKUP($F268,PROVEEDORES!$D$8:$I$507,5,0)))</f>
        <v/>
      </c>
    </row>
    <row r="269" spans="3:20" ht="17.45" customHeight="1" x14ac:dyDescent="0.25">
      <c r="C269" s="188"/>
      <c r="D269" s="189"/>
      <c r="E269" s="178"/>
      <c r="F269" s="178"/>
      <c r="G269" s="190">
        <f>DATOS!$E$13</f>
        <v>1</v>
      </c>
      <c r="H269" s="178"/>
      <c r="I269" s="191"/>
      <c r="J269" s="178"/>
      <c r="K269" s="178"/>
      <c r="L269" s="178"/>
      <c r="M269" s="178"/>
      <c r="N269" s="160" t="str">
        <f t="shared" si="18"/>
        <v/>
      </c>
      <c r="O269" s="21"/>
      <c r="P269" s="160" t="str">
        <f t="shared" si="19"/>
        <v/>
      </c>
      <c r="Q269" s="160">
        <f t="shared" si="20"/>
        <v>0</v>
      </c>
      <c r="R269" s="160" t="str">
        <f t="shared" si="21"/>
        <v/>
      </c>
      <c r="S269" s="160" t="str">
        <f t="shared" si="22"/>
        <v/>
      </c>
      <c r="T269" s="50" t="str">
        <f>IF($F269="","",IF(ISERROR(VLOOKUP(F269,PROVEEDORES!$D$8:$I$507,5,0)),1,VLOOKUP($F269,PROVEEDORES!$D$8:$I$507,5,0)))</f>
        <v/>
      </c>
    </row>
    <row r="270" spans="3:20" ht="17.45" customHeight="1" x14ac:dyDescent="0.25">
      <c r="C270" s="188"/>
      <c r="D270" s="189"/>
      <c r="E270" s="178"/>
      <c r="F270" s="178"/>
      <c r="G270" s="190">
        <f>DATOS!$E$13</f>
        <v>1</v>
      </c>
      <c r="H270" s="178"/>
      <c r="I270" s="191"/>
      <c r="J270" s="178"/>
      <c r="K270" s="178"/>
      <c r="L270" s="178"/>
      <c r="M270" s="178"/>
      <c r="N270" s="160" t="str">
        <f t="shared" si="18"/>
        <v/>
      </c>
      <c r="O270" s="21"/>
      <c r="P270" s="160" t="str">
        <f t="shared" si="19"/>
        <v/>
      </c>
      <c r="Q270" s="160">
        <f t="shared" si="20"/>
        <v>0</v>
      </c>
      <c r="R270" s="160" t="str">
        <f t="shared" si="21"/>
        <v/>
      </c>
      <c r="S270" s="160" t="str">
        <f t="shared" si="22"/>
        <v/>
      </c>
      <c r="T270" s="50" t="str">
        <f>IF($F270="","",IF(ISERROR(VLOOKUP(F270,PROVEEDORES!$D$8:$I$507,5,0)),1,VLOOKUP($F270,PROVEEDORES!$D$8:$I$507,5,0)))</f>
        <v/>
      </c>
    </row>
    <row r="271" spans="3:20" ht="17.45" customHeight="1" x14ac:dyDescent="0.25">
      <c r="C271" s="188"/>
      <c r="D271" s="189"/>
      <c r="E271" s="178"/>
      <c r="F271" s="178"/>
      <c r="G271" s="190">
        <f>DATOS!$E$13</f>
        <v>1</v>
      </c>
      <c r="H271" s="178"/>
      <c r="I271" s="191"/>
      <c r="J271" s="178"/>
      <c r="K271" s="178"/>
      <c r="L271" s="178"/>
      <c r="M271" s="178"/>
      <c r="N271" s="160" t="str">
        <f t="shared" si="18"/>
        <v/>
      </c>
      <c r="O271" s="21"/>
      <c r="P271" s="160" t="str">
        <f t="shared" si="19"/>
        <v/>
      </c>
      <c r="Q271" s="160">
        <f t="shared" si="20"/>
        <v>0</v>
      </c>
      <c r="R271" s="160" t="str">
        <f t="shared" si="21"/>
        <v/>
      </c>
      <c r="S271" s="160" t="str">
        <f t="shared" si="22"/>
        <v/>
      </c>
      <c r="T271" s="50" t="str">
        <f>IF($F271="","",IF(ISERROR(VLOOKUP(F271,PROVEEDORES!$D$8:$I$507,5,0)),1,VLOOKUP($F271,PROVEEDORES!$D$8:$I$507,5,0)))</f>
        <v/>
      </c>
    </row>
    <row r="272" spans="3:20" ht="17.45" customHeight="1" x14ac:dyDescent="0.25">
      <c r="C272" s="188"/>
      <c r="D272" s="189"/>
      <c r="E272" s="178"/>
      <c r="F272" s="178"/>
      <c r="G272" s="190">
        <f>DATOS!$E$13</f>
        <v>1</v>
      </c>
      <c r="H272" s="178"/>
      <c r="I272" s="191"/>
      <c r="J272" s="178"/>
      <c r="K272" s="178"/>
      <c r="L272" s="178"/>
      <c r="M272" s="178"/>
      <c r="N272" s="160" t="str">
        <f t="shared" si="18"/>
        <v/>
      </c>
      <c r="O272" s="21"/>
      <c r="P272" s="160" t="str">
        <f t="shared" si="19"/>
        <v/>
      </c>
      <c r="Q272" s="160">
        <f t="shared" si="20"/>
        <v>0</v>
      </c>
      <c r="R272" s="160" t="str">
        <f t="shared" si="21"/>
        <v/>
      </c>
      <c r="S272" s="160" t="str">
        <f t="shared" si="22"/>
        <v/>
      </c>
      <c r="T272" s="50" t="str">
        <f>IF($F272="","",IF(ISERROR(VLOOKUP(F272,PROVEEDORES!$D$8:$I$507,5,0)),1,VLOOKUP($F272,PROVEEDORES!$D$8:$I$507,5,0)))</f>
        <v/>
      </c>
    </row>
    <row r="273" spans="3:20" ht="17.45" customHeight="1" x14ac:dyDescent="0.25">
      <c r="C273" s="188"/>
      <c r="D273" s="189"/>
      <c r="E273" s="178"/>
      <c r="F273" s="178"/>
      <c r="G273" s="190">
        <f>DATOS!$E$13</f>
        <v>1</v>
      </c>
      <c r="H273" s="178"/>
      <c r="I273" s="191"/>
      <c r="J273" s="178"/>
      <c r="K273" s="178"/>
      <c r="L273" s="178"/>
      <c r="M273" s="178"/>
      <c r="N273" s="160" t="str">
        <f t="shared" si="18"/>
        <v/>
      </c>
      <c r="O273" s="21"/>
      <c r="P273" s="160" t="str">
        <f t="shared" si="19"/>
        <v/>
      </c>
      <c r="Q273" s="160">
        <f t="shared" si="20"/>
        <v>0</v>
      </c>
      <c r="R273" s="160" t="str">
        <f t="shared" si="21"/>
        <v/>
      </c>
      <c r="S273" s="160" t="str">
        <f t="shared" si="22"/>
        <v/>
      </c>
      <c r="T273" s="50" t="str">
        <f>IF($F273="","",IF(ISERROR(VLOOKUP(F273,PROVEEDORES!$D$8:$I$507,5,0)),1,VLOOKUP($F273,PROVEEDORES!$D$8:$I$507,5,0)))</f>
        <v/>
      </c>
    </row>
    <row r="274" spans="3:20" ht="17.45" customHeight="1" x14ac:dyDescent="0.25">
      <c r="C274" s="188"/>
      <c r="D274" s="189"/>
      <c r="E274" s="178"/>
      <c r="F274" s="178"/>
      <c r="G274" s="190">
        <f>DATOS!$E$13</f>
        <v>1</v>
      </c>
      <c r="H274" s="178"/>
      <c r="I274" s="191"/>
      <c r="J274" s="178"/>
      <c r="K274" s="178"/>
      <c r="L274" s="178"/>
      <c r="M274" s="178"/>
      <c r="N274" s="160" t="str">
        <f t="shared" ref="N274:N337" si="23">IF(H274&amp;J274&amp;K274&amp;L274&amp;M274="","",H274+J274+K274-L274-M274)</f>
        <v/>
      </c>
      <c r="O274" s="21"/>
      <c r="P274" s="160" t="str">
        <f t="shared" ref="P274:P337" si="24">IF($I274="E",H274,"")</f>
        <v/>
      </c>
      <c r="Q274" s="160">
        <f t="shared" si="20"/>
        <v>0</v>
      </c>
      <c r="R274" s="160" t="str">
        <f t="shared" si="21"/>
        <v/>
      </c>
      <c r="S274" s="160" t="str">
        <f t="shared" si="22"/>
        <v/>
      </c>
      <c r="T274" s="50" t="str">
        <f>IF($F274="","",IF(ISERROR(VLOOKUP(F274,PROVEEDORES!$D$8:$I$507,5,0)),1,VLOOKUP($F274,PROVEEDORES!$D$8:$I$507,5,0)))</f>
        <v/>
      </c>
    </row>
    <row r="275" spans="3:20" ht="17.45" customHeight="1" x14ac:dyDescent="0.25">
      <c r="C275" s="188"/>
      <c r="D275" s="189"/>
      <c r="E275" s="178"/>
      <c r="F275" s="178"/>
      <c r="G275" s="190">
        <f>DATOS!$E$13</f>
        <v>1</v>
      </c>
      <c r="H275" s="178"/>
      <c r="I275" s="191"/>
      <c r="J275" s="178"/>
      <c r="K275" s="178"/>
      <c r="L275" s="178"/>
      <c r="M275" s="178"/>
      <c r="N275" s="160" t="str">
        <f t="shared" si="23"/>
        <v/>
      </c>
      <c r="O275" s="21"/>
      <c r="P275" s="160" t="str">
        <f t="shared" si="24"/>
        <v/>
      </c>
      <c r="Q275" s="160">
        <f t="shared" ref="Q275:Q338" si="25">IF($I275=0%,H275,"")</f>
        <v>0</v>
      </c>
      <c r="R275" s="160" t="str">
        <f t="shared" ref="R275:R338" si="26">IF(OR($I275=8%,$I275=11%),$J275/$I275,"")</f>
        <v/>
      </c>
      <c r="S275" s="160" t="str">
        <f t="shared" ref="S275:S338" si="27">IF(OR($I275=15%,$I275=16%),$J275/$I275,"")</f>
        <v/>
      </c>
      <c r="T275" s="50" t="str">
        <f>IF($F275="","",IF(ISERROR(VLOOKUP(F275,PROVEEDORES!$D$8:$I$507,5,0)),1,VLOOKUP($F275,PROVEEDORES!$D$8:$I$507,5,0)))</f>
        <v/>
      </c>
    </row>
    <row r="276" spans="3:20" ht="17.45" customHeight="1" x14ac:dyDescent="0.25">
      <c r="C276" s="188"/>
      <c r="D276" s="189"/>
      <c r="E276" s="178"/>
      <c r="F276" s="178"/>
      <c r="G276" s="190">
        <f>DATOS!$E$13</f>
        <v>1</v>
      </c>
      <c r="H276" s="178"/>
      <c r="I276" s="191"/>
      <c r="J276" s="178"/>
      <c r="K276" s="178"/>
      <c r="L276" s="178"/>
      <c r="M276" s="178"/>
      <c r="N276" s="160" t="str">
        <f t="shared" si="23"/>
        <v/>
      </c>
      <c r="O276" s="21"/>
      <c r="P276" s="160" t="str">
        <f t="shared" si="24"/>
        <v/>
      </c>
      <c r="Q276" s="160">
        <f t="shared" si="25"/>
        <v>0</v>
      </c>
      <c r="R276" s="160" t="str">
        <f t="shared" si="26"/>
        <v/>
      </c>
      <c r="S276" s="160" t="str">
        <f t="shared" si="27"/>
        <v/>
      </c>
      <c r="T276" s="50" t="str">
        <f>IF($F276="","",IF(ISERROR(VLOOKUP(F276,PROVEEDORES!$D$8:$I$507,5,0)),1,VLOOKUP($F276,PROVEEDORES!$D$8:$I$507,5,0)))</f>
        <v/>
      </c>
    </row>
    <row r="277" spans="3:20" ht="17.45" customHeight="1" x14ac:dyDescent="0.25">
      <c r="C277" s="188"/>
      <c r="D277" s="189"/>
      <c r="E277" s="178"/>
      <c r="F277" s="178"/>
      <c r="G277" s="190">
        <f>DATOS!$E$13</f>
        <v>1</v>
      </c>
      <c r="H277" s="178"/>
      <c r="I277" s="191"/>
      <c r="J277" s="178"/>
      <c r="K277" s="178"/>
      <c r="L277" s="178"/>
      <c r="M277" s="178"/>
      <c r="N277" s="160" t="str">
        <f t="shared" si="23"/>
        <v/>
      </c>
      <c r="O277" s="21"/>
      <c r="P277" s="160" t="str">
        <f t="shared" si="24"/>
        <v/>
      </c>
      <c r="Q277" s="160">
        <f t="shared" si="25"/>
        <v>0</v>
      </c>
      <c r="R277" s="160" t="str">
        <f t="shared" si="26"/>
        <v/>
      </c>
      <c r="S277" s="160" t="str">
        <f t="shared" si="27"/>
        <v/>
      </c>
      <c r="T277" s="50" t="str">
        <f>IF($F277="","",IF(ISERROR(VLOOKUP(F277,PROVEEDORES!$D$8:$I$507,5,0)),1,VLOOKUP($F277,PROVEEDORES!$D$8:$I$507,5,0)))</f>
        <v/>
      </c>
    </row>
    <row r="278" spans="3:20" ht="17.45" customHeight="1" x14ac:dyDescent="0.25">
      <c r="C278" s="188"/>
      <c r="D278" s="189"/>
      <c r="E278" s="178"/>
      <c r="F278" s="178"/>
      <c r="G278" s="190">
        <f>DATOS!$E$13</f>
        <v>1</v>
      </c>
      <c r="H278" s="178"/>
      <c r="I278" s="191"/>
      <c r="J278" s="178"/>
      <c r="K278" s="178"/>
      <c r="L278" s="178"/>
      <c r="M278" s="178"/>
      <c r="N278" s="160" t="str">
        <f t="shared" si="23"/>
        <v/>
      </c>
      <c r="O278" s="21"/>
      <c r="P278" s="160" t="str">
        <f t="shared" si="24"/>
        <v/>
      </c>
      <c r="Q278" s="160">
        <f t="shared" si="25"/>
        <v>0</v>
      </c>
      <c r="R278" s="160" t="str">
        <f t="shared" si="26"/>
        <v/>
      </c>
      <c r="S278" s="160" t="str">
        <f t="shared" si="27"/>
        <v/>
      </c>
      <c r="T278" s="50" t="str">
        <f>IF($F278="","",IF(ISERROR(VLOOKUP(F278,PROVEEDORES!$D$8:$I$507,5,0)),1,VLOOKUP($F278,PROVEEDORES!$D$8:$I$507,5,0)))</f>
        <v/>
      </c>
    </row>
    <row r="279" spans="3:20" ht="17.45" customHeight="1" x14ac:dyDescent="0.25">
      <c r="C279" s="188"/>
      <c r="D279" s="189"/>
      <c r="E279" s="178"/>
      <c r="F279" s="178"/>
      <c r="G279" s="190">
        <f>DATOS!$E$13</f>
        <v>1</v>
      </c>
      <c r="H279" s="178"/>
      <c r="I279" s="191"/>
      <c r="J279" s="178"/>
      <c r="K279" s="178"/>
      <c r="L279" s="178"/>
      <c r="M279" s="178"/>
      <c r="N279" s="160" t="str">
        <f t="shared" si="23"/>
        <v/>
      </c>
      <c r="O279" s="21"/>
      <c r="P279" s="160" t="str">
        <f t="shared" si="24"/>
        <v/>
      </c>
      <c r="Q279" s="160">
        <f t="shared" si="25"/>
        <v>0</v>
      </c>
      <c r="R279" s="160" t="str">
        <f t="shared" si="26"/>
        <v/>
      </c>
      <c r="S279" s="160" t="str">
        <f t="shared" si="27"/>
        <v/>
      </c>
      <c r="T279" s="50" t="str">
        <f>IF($F279="","",IF(ISERROR(VLOOKUP(F279,PROVEEDORES!$D$8:$I$507,5,0)),1,VLOOKUP($F279,PROVEEDORES!$D$8:$I$507,5,0)))</f>
        <v/>
      </c>
    </row>
    <row r="280" spans="3:20" ht="17.45" customHeight="1" x14ac:dyDescent="0.25">
      <c r="C280" s="188"/>
      <c r="D280" s="189"/>
      <c r="E280" s="178"/>
      <c r="F280" s="178"/>
      <c r="G280" s="190">
        <f>DATOS!$E$13</f>
        <v>1</v>
      </c>
      <c r="H280" s="178"/>
      <c r="I280" s="191"/>
      <c r="J280" s="178"/>
      <c r="K280" s="178"/>
      <c r="L280" s="178"/>
      <c r="M280" s="178"/>
      <c r="N280" s="160" t="str">
        <f t="shared" si="23"/>
        <v/>
      </c>
      <c r="O280" s="21"/>
      <c r="P280" s="160" t="str">
        <f t="shared" si="24"/>
        <v/>
      </c>
      <c r="Q280" s="160">
        <f t="shared" si="25"/>
        <v>0</v>
      </c>
      <c r="R280" s="160" t="str">
        <f t="shared" si="26"/>
        <v/>
      </c>
      <c r="S280" s="160" t="str">
        <f t="shared" si="27"/>
        <v/>
      </c>
      <c r="T280" s="50" t="str">
        <f>IF($F280="","",IF(ISERROR(VLOOKUP(F280,PROVEEDORES!$D$8:$I$507,5,0)),1,VLOOKUP($F280,PROVEEDORES!$D$8:$I$507,5,0)))</f>
        <v/>
      </c>
    </row>
    <row r="281" spans="3:20" ht="17.45" customHeight="1" x14ac:dyDescent="0.25">
      <c r="C281" s="188"/>
      <c r="D281" s="189"/>
      <c r="E281" s="178"/>
      <c r="F281" s="178"/>
      <c r="G281" s="190">
        <f>DATOS!$E$13</f>
        <v>1</v>
      </c>
      <c r="H281" s="178"/>
      <c r="I281" s="191"/>
      <c r="J281" s="178"/>
      <c r="K281" s="178"/>
      <c r="L281" s="178"/>
      <c r="M281" s="178"/>
      <c r="N281" s="160" t="str">
        <f t="shared" si="23"/>
        <v/>
      </c>
      <c r="O281" s="21"/>
      <c r="P281" s="160" t="str">
        <f t="shared" si="24"/>
        <v/>
      </c>
      <c r="Q281" s="160">
        <f t="shared" si="25"/>
        <v>0</v>
      </c>
      <c r="R281" s="160" t="str">
        <f t="shared" si="26"/>
        <v/>
      </c>
      <c r="S281" s="160" t="str">
        <f t="shared" si="27"/>
        <v/>
      </c>
      <c r="T281" s="50" t="str">
        <f>IF($F281="","",IF(ISERROR(VLOOKUP(F281,PROVEEDORES!$D$8:$I$507,5,0)),1,VLOOKUP($F281,PROVEEDORES!$D$8:$I$507,5,0)))</f>
        <v/>
      </c>
    </row>
    <row r="282" spans="3:20" ht="17.45" customHeight="1" x14ac:dyDescent="0.25">
      <c r="C282" s="188"/>
      <c r="D282" s="189"/>
      <c r="E282" s="178"/>
      <c r="F282" s="178"/>
      <c r="G282" s="190">
        <f>DATOS!$E$13</f>
        <v>1</v>
      </c>
      <c r="H282" s="178"/>
      <c r="I282" s="191"/>
      <c r="J282" s="178"/>
      <c r="K282" s="178"/>
      <c r="L282" s="178"/>
      <c r="M282" s="178"/>
      <c r="N282" s="160" t="str">
        <f t="shared" si="23"/>
        <v/>
      </c>
      <c r="O282" s="21"/>
      <c r="P282" s="160" t="str">
        <f t="shared" si="24"/>
        <v/>
      </c>
      <c r="Q282" s="160">
        <f t="shared" si="25"/>
        <v>0</v>
      </c>
      <c r="R282" s="160" t="str">
        <f t="shared" si="26"/>
        <v/>
      </c>
      <c r="S282" s="160" t="str">
        <f t="shared" si="27"/>
        <v/>
      </c>
      <c r="T282" s="50" t="str">
        <f>IF($F282="","",IF(ISERROR(VLOOKUP(F282,PROVEEDORES!$D$8:$I$507,5,0)),1,VLOOKUP($F282,PROVEEDORES!$D$8:$I$507,5,0)))</f>
        <v/>
      </c>
    </row>
    <row r="283" spans="3:20" ht="17.45" customHeight="1" x14ac:dyDescent="0.25">
      <c r="C283" s="188"/>
      <c r="D283" s="189"/>
      <c r="E283" s="178"/>
      <c r="F283" s="178"/>
      <c r="G283" s="190">
        <f>DATOS!$E$13</f>
        <v>1</v>
      </c>
      <c r="H283" s="178"/>
      <c r="I283" s="191"/>
      <c r="J283" s="178"/>
      <c r="K283" s="178"/>
      <c r="L283" s="178"/>
      <c r="M283" s="178"/>
      <c r="N283" s="160" t="str">
        <f t="shared" si="23"/>
        <v/>
      </c>
      <c r="O283" s="21"/>
      <c r="P283" s="160" t="str">
        <f t="shared" si="24"/>
        <v/>
      </c>
      <c r="Q283" s="160">
        <f t="shared" si="25"/>
        <v>0</v>
      </c>
      <c r="R283" s="160" t="str">
        <f t="shared" si="26"/>
        <v/>
      </c>
      <c r="S283" s="160" t="str">
        <f t="shared" si="27"/>
        <v/>
      </c>
      <c r="T283" s="50" t="str">
        <f>IF($F283="","",IF(ISERROR(VLOOKUP(F283,PROVEEDORES!$D$8:$I$507,5,0)),1,VLOOKUP($F283,PROVEEDORES!$D$8:$I$507,5,0)))</f>
        <v/>
      </c>
    </row>
    <row r="284" spans="3:20" ht="17.45" customHeight="1" x14ac:dyDescent="0.25">
      <c r="C284" s="188"/>
      <c r="D284" s="189"/>
      <c r="E284" s="178"/>
      <c r="F284" s="178"/>
      <c r="G284" s="190">
        <f>DATOS!$E$13</f>
        <v>1</v>
      </c>
      <c r="H284" s="178"/>
      <c r="I284" s="191"/>
      <c r="J284" s="178"/>
      <c r="K284" s="178"/>
      <c r="L284" s="178"/>
      <c r="M284" s="178"/>
      <c r="N284" s="160" t="str">
        <f t="shared" si="23"/>
        <v/>
      </c>
      <c r="O284" s="21"/>
      <c r="P284" s="160" t="str">
        <f t="shared" si="24"/>
        <v/>
      </c>
      <c r="Q284" s="160">
        <f t="shared" si="25"/>
        <v>0</v>
      </c>
      <c r="R284" s="160" t="str">
        <f t="shared" si="26"/>
        <v/>
      </c>
      <c r="S284" s="160" t="str">
        <f t="shared" si="27"/>
        <v/>
      </c>
      <c r="T284" s="50" t="str">
        <f>IF($F284="","",IF(ISERROR(VLOOKUP(F284,PROVEEDORES!$D$8:$I$507,5,0)),1,VLOOKUP($F284,PROVEEDORES!$D$8:$I$507,5,0)))</f>
        <v/>
      </c>
    </row>
    <row r="285" spans="3:20" ht="17.45" customHeight="1" x14ac:dyDescent="0.25">
      <c r="C285" s="188"/>
      <c r="D285" s="189"/>
      <c r="E285" s="178"/>
      <c r="F285" s="178"/>
      <c r="G285" s="190">
        <f>DATOS!$E$13</f>
        <v>1</v>
      </c>
      <c r="H285" s="178"/>
      <c r="I285" s="191"/>
      <c r="J285" s="178"/>
      <c r="K285" s="178"/>
      <c r="L285" s="178"/>
      <c r="M285" s="178"/>
      <c r="N285" s="160" t="str">
        <f t="shared" si="23"/>
        <v/>
      </c>
      <c r="O285" s="21"/>
      <c r="P285" s="160" t="str">
        <f t="shared" si="24"/>
        <v/>
      </c>
      <c r="Q285" s="160">
        <f t="shared" si="25"/>
        <v>0</v>
      </c>
      <c r="R285" s="160" t="str">
        <f t="shared" si="26"/>
        <v/>
      </c>
      <c r="S285" s="160" t="str">
        <f t="shared" si="27"/>
        <v/>
      </c>
      <c r="T285" s="50" t="str">
        <f>IF($F285="","",IF(ISERROR(VLOOKUP(F285,PROVEEDORES!$D$8:$I$507,5,0)),1,VLOOKUP($F285,PROVEEDORES!$D$8:$I$507,5,0)))</f>
        <v/>
      </c>
    </row>
    <row r="286" spans="3:20" ht="17.45" customHeight="1" x14ac:dyDescent="0.25">
      <c r="C286" s="188"/>
      <c r="D286" s="189"/>
      <c r="E286" s="178"/>
      <c r="F286" s="178"/>
      <c r="G286" s="190">
        <f>DATOS!$E$13</f>
        <v>1</v>
      </c>
      <c r="H286" s="178"/>
      <c r="I286" s="191"/>
      <c r="J286" s="178"/>
      <c r="K286" s="178"/>
      <c r="L286" s="178"/>
      <c r="M286" s="178"/>
      <c r="N286" s="160" t="str">
        <f t="shared" si="23"/>
        <v/>
      </c>
      <c r="O286" s="21"/>
      <c r="P286" s="160" t="str">
        <f t="shared" si="24"/>
        <v/>
      </c>
      <c r="Q286" s="160">
        <f t="shared" si="25"/>
        <v>0</v>
      </c>
      <c r="R286" s="160" t="str">
        <f t="shared" si="26"/>
        <v/>
      </c>
      <c r="S286" s="160" t="str">
        <f t="shared" si="27"/>
        <v/>
      </c>
      <c r="T286" s="50" t="str">
        <f>IF($F286="","",IF(ISERROR(VLOOKUP(F286,PROVEEDORES!$D$8:$I$507,5,0)),1,VLOOKUP($F286,PROVEEDORES!$D$8:$I$507,5,0)))</f>
        <v/>
      </c>
    </row>
    <row r="287" spans="3:20" ht="17.45" customHeight="1" x14ac:dyDescent="0.25">
      <c r="C287" s="188"/>
      <c r="D287" s="189"/>
      <c r="E287" s="178"/>
      <c r="F287" s="178"/>
      <c r="G287" s="190">
        <f>DATOS!$E$13</f>
        <v>1</v>
      </c>
      <c r="H287" s="178"/>
      <c r="I287" s="191"/>
      <c r="J287" s="178"/>
      <c r="K287" s="178"/>
      <c r="L287" s="178"/>
      <c r="M287" s="178"/>
      <c r="N287" s="160" t="str">
        <f t="shared" si="23"/>
        <v/>
      </c>
      <c r="O287" s="21"/>
      <c r="P287" s="160" t="str">
        <f t="shared" si="24"/>
        <v/>
      </c>
      <c r="Q287" s="160">
        <f t="shared" si="25"/>
        <v>0</v>
      </c>
      <c r="R287" s="160" t="str">
        <f t="shared" si="26"/>
        <v/>
      </c>
      <c r="S287" s="160" t="str">
        <f t="shared" si="27"/>
        <v/>
      </c>
      <c r="T287" s="50" t="str">
        <f>IF($F287="","",IF(ISERROR(VLOOKUP(F287,PROVEEDORES!$D$8:$I$507,5,0)),1,VLOOKUP($F287,PROVEEDORES!$D$8:$I$507,5,0)))</f>
        <v/>
      </c>
    </row>
    <row r="288" spans="3:20" ht="17.45" customHeight="1" x14ac:dyDescent="0.25">
      <c r="C288" s="188"/>
      <c r="D288" s="189"/>
      <c r="E288" s="178"/>
      <c r="F288" s="178"/>
      <c r="G288" s="190">
        <f>DATOS!$E$13</f>
        <v>1</v>
      </c>
      <c r="H288" s="178"/>
      <c r="I288" s="191"/>
      <c r="J288" s="178"/>
      <c r="K288" s="178"/>
      <c r="L288" s="178"/>
      <c r="M288" s="178"/>
      <c r="N288" s="160" t="str">
        <f t="shared" si="23"/>
        <v/>
      </c>
      <c r="O288" s="21"/>
      <c r="P288" s="160" t="str">
        <f t="shared" si="24"/>
        <v/>
      </c>
      <c r="Q288" s="160">
        <f t="shared" si="25"/>
        <v>0</v>
      </c>
      <c r="R288" s="160" t="str">
        <f t="shared" si="26"/>
        <v/>
      </c>
      <c r="S288" s="160" t="str">
        <f t="shared" si="27"/>
        <v/>
      </c>
      <c r="T288" s="50" t="str">
        <f>IF($F288="","",IF(ISERROR(VLOOKUP(F288,PROVEEDORES!$D$8:$I$507,5,0)),1,VLOOKUP($F288,PROVEEDORES!$D$8:$I$507,5,0)))</f>
        <v/>
      </c>
    </row>
    <row r="289" spans="3:20" ht="17.45" customHeight="1" x14ac:dyDescent="0.25">
      <c r="C289" s="188"/>
      <c r="D289" s="189"/>
      <c r="E289" s="178"/>
      <c r="F289" s="178"/>
      <c r="G289" s="190">
        <f>DATOS!$E$13</f>
        <v>1</v>
      </c>
      <c r="H289" s="178"/>
      <c r="I289" s="191"/>
      <c r="J289" s="178"/>
      <c r="K289" s="178"/>
      <c r="L289" s="178"/>
      <c r="M289" s="178"/>
      <c r="N289" s="160" t="str">
        <f t="shared" si="23"/>
        <v/>
      </c>
      <c r="O289" s="21"/>
      <c r="P289" s="160" t="str">
        <f t="shared" si="24"/>
        <v/>
      </c>
      <c r="Q289" s="160">
        <f t="shared" si="25"/>
        <v>0</v>
      </c>
      <c r="R289" s="160" t="str">
        <f t="shared" si="26"/>
        <v/>
      </c>
      <c r="S289" s="160" t="str">
        <f t="shared" si="27"/>
        <v/>
      </c>
      <c r="T289" s="50" t="str">
        <f>IF($F289="","",IF(ISERROR(VLOOKUP(F289,PROVEEDORES!$D$8:$I$507,5,0)),1,VLOOKUP($F289,PROVEEDORES!$D$8:$I$507,5,0)))</f>
        <v/>
      </c>
    </row>
    <row r="290" spans="3:20" ht="17.45" customHeight="1" x14ac:dyDescent="0.25">
      <c r="C290" s="188"/>
      <c r="D290" s="189"/>
      <c r="E290" s="178"/>
      <c r="F290" s="178"/>
      <c r="G290" s="190">
        <f>DATOS!$E$13</f>
        <v>1</v>
      </c>
      <c r="H290" s="178"/>
      <c r="I290" s="191"/>
      <c r="J290" s="178"/>
      <c r="K290" s="178"/>
      <c r="L290" s="178"/>
      <c r="M290" s="178"/>
      <c r="N290" s="160" t="str">
        <f t="shared" si="23"/>
        <v/>
      </c>
      <c r="O290" s="21"/>
      <c r="P290" s="160" t="str">
        <f t="shared" si="24"/>
        <v/>
      </c>
      <c r="Q290" s="160">
        <f t="shared" si="25"/>
        <v>0</v>
      </c>
      <c r="R290" s="160" t="str">
        <f t="shared" si="26"/>
        <v/>
      </c>
      <c r="S290" s="160" t="str">
        <f t="shared" si="27"/>
        <v/>
      </c>
      <c r="T290" s="50" t="str">
        <f>IF($F290="","",IF(ISERROR(VLOOKUP(F290,PROVEEDORES!$D$8:$I$507,5,0)),1,VLOOKUP($F290,PROVEEDORES!$D$8:$I$507,5,0)))</f>
        <v/>
      </c>
    </row>
    <row r="291" spans="3:20" ht="17.45" customHeight="1" x14ac:dyDescent="0.25">
      <c r="C291" s="188"/>
      <c r="D291" s="189"/>
      <c r="E291" s="178"/>
      <c r="F291" s="178"/>
      <c r="G291" s="190">
        <f>DATOS!$E$13</f>
        <v>1</v>
      </c>
      <c r="H291" s="178"/>
      <c r="I291" s="191"/>
      <c r="J291" s="178"/>
      <c r="K291" s="178"/>
      <c r="L291" s="178"/>
      <c r="M291" s="178"/>
      <c r="N291" s="160" t="str">
        <f t="shared" si="23"/>
        <v/>
      </c>
      <c r="O291" s="21"/>
      <c r="P291" s="160" t="str">
        <f t="shared" si="24"/>
        <v/>
      </c>
      <c r="Q291" s="160">
        <f t="shared" si="25"/>
        <v>0</v>
      </c>
      <c r="R291" s="160" t="str">
        <f t="shared" si="26"/>
        <v/>
      </c>
      <c r="S291" s="160" t="str">
        <f t="shared" si="27"/>
        <v/>
      </c>
      <c r="T291" s="50" t="str">
        <f>IF($F291="","",IF(ISERROR(VLOOKUP(F291,PROVEEDORES!$D$8:$I$507,5,0)),1,VLOOKUP($F291,PROVEEDORES!$D$8:$I$507,5,0)))</f>
        <v/>
      </c>
    </row>
    <row r="292" spans="3:20" ht="17.45" customHeight="1" x14ac:dyDescent="0.25">
      <c r="C292" s="188"/>
      <c r="D292" s="189"/>
      <c r="E292" s="178"/>
      <c r="F292" s="178"/>
      <c r="G292" s="190">
        <f>DATOS!$E$13</f>
        <v>1</v>
      </c>
      <c r="H292" s="178"/>
      <c r="I292" s="191"/>
      <c r="J292" s="178"/>
      <c r="K292" s="178"/>
      <c r="L292" s="178"/>
      <c r="M292" s="178"/>
      <c r="N292" s="160" t="str">
        <f t="shared" si="23"/>
        <v/>
      </c>
      <c r="O292" s="21"/>
      <c r="P292" s="160" t="str">
        <f t="shared" si="24"/>
        <v/>
      </c>
      <c r="Q292" s="160">
        <f t="shared" si="25"/>
        <v>0</v>
      </c>
      <c r="R292" s="160" t="str">
        <f t="shared" si="26"/>
        <v/>
      </c>
      <c r="S292" s="160" t="str">
        <f t="shared" si="27"/>
        <v/>
      </c>
      <c r="T292" s="50" t="str">
        <f>IF($F292="","",IF(ISERROR(VLOOKUP(F292,PROVEEDORES!$D$8:$I$507,5,0)),1,VLOOKUP($F292,PROVEEDORES!$D$8:$I$507,5,0)))</f>
        <v/>
      </c>
    </row>
    <row r="293" spans="3:20" ht="17.45" customHeight="1" x14ac:dyDescent="0.25">
      <c r="C293" s="188"/>
      <c r="D293" s="189"/>
      <c r="E293" s="178"/>
      <c r="F293" s="178"/>
      <c r="G293" s="190">
        <f>DATOS!$E$13</f>
        <v>1</v>
      </c>
      <c r="H293" s="178"/>
      <c r="I293" s="191"/>
      <c r="J293" s="178"/>
      <c r="K293" s="178"/>
      <c r="L293" s="178"/>
      <c r="M293" s="178"/>
      <c r="N293" s="160" t="str">
        <f t="shared" si="23"/>
        <v/>
      </c>
      <c r="O293" s="21"/>
      <c r="P293" s="160" t="str">
        <f t="shared" si="24"/>
        <v/>
      </c>
      <c r="Q293" s="160">
        <f t="shared" si="25"/>
        <v>0</v>
      </c>
      <c r="R293" s="160" t="str">
        <f t="shared" si="26"/>
        <v/>
      </c>
      <c r="S293" s="160" t="str">
        <f t="shared" si="27"/>
        <v/>
      </c>
      <c r="T293" s="50" t="str">
        <f>IF($F293="","",IF(ISERROR(VLOOKUP(F293,PROVEEDORES!$D$8:$I$507,5,0)),1,VLOOKUP($F293,PROVEEDORES!$D$8:$I$507,5,0)))</f>
        <v/>
      </c>
    </row>
    <row r="294" spans="3:20" ht="17.45" customHeight="1" x14ac:dyDescent="0.25">
      <c r="C294" s="188"/>
      <c r="D294" s="189"/>
      <c r="E294" s="178"/>
      <c r="F294" s="178"/>
      <c r="G294" s="190">
        <f>DATOS!$E$13</f>
        <v>1</v>
      </c>
      <c r="H294" s="178"/>
      <c r="I294" s="191"/>
      <c r="J294" s="178"/>
      <c r="K294" s="178"/>
      <c r="L294" s="178"/>
      <c r="M294" s="178"/>
      <c r="N294" s="160" t="str">
        <f t="shared" si="23"/>
        <v/>
      </c>
      <c r="O294" s="21"/>
      <c r="P294" s="160" t="str">
        <f t="shared" si="24"/>
        <v/>
      </c>
      <c r="Q294" s="160">
        <f t="shared" si="25"/>
        <v>0</v>
      </c>
      <c r="R294" s="160" t="str">
        <f t="shared" si="26"/>
        <v/>
      </c>
      <c r="S294" s="160" t="str">
        <f t="shared" si="27"/>
        <v/>
      </c>
      <c r="T294" s="50" t="str">
        <f>IF($F294="","",IF(ISERROR(VLOOKUP(F294,PROVEEDORES!$D$8:$I$507,5,0)),1,VLOOKUP($F294,PROVEEDORES!$D$8:$I$507,5,0)))</f>
        <v/>
      </c>
    </row>
    <row r="295" spans="3:20" ht="17.45" customHeight="1" x14ac:dyDescent="0.25">
      <c r="C295" s="188"/>
      <c r="D295" s="189"/>
      <c r="E295" s="178"/>
      <c r="F295" s="178"/>
      <c r="G295" s="190">
        <f>DATOS!$E$13</f>
        <v>1</v>
      </c>
      <c r="H295" s="178"/>
      <c r="I295" s="191"/>
      <c r="J295" s="178"/>
      <c r="K295" s="178"/>
      <c r="L295" s="178"/>
      <c r="M295" s="178"/>
      <c r="N295" s="160" t="str">
        <f t="shared" si="23"/>
        <v/>
      </c>
      <c r="O295" s="21"/>
      <c r="P295" s="160" t="str">
        <f t="shared" si="24"/>
        <v/>
      </c>
      <c r="Q295" s="160">
        <f t="shared" si="25"/>
        <v>0</v>
      </c>
      <c r="R295" s="160" t="str">
        <f t="shared" si="26"/>
        <v/>
      </c>
      <c r="S295" s="160" t="str">
        <f t="shared" si="27"/>
        <v/>
      </c>
      <c r="T295" s="50" t="str">
        <f>IF($F295="","",IF(ISERROR(VLOOKUP(F295,PROVEEDORES!$D$8:$I$507,5,0)),1,VLOOKUP($F295,PROVEEDORES!$D$8:$I$507,5,0)))</f>
        <v/>
      </c>
    </row>
    <row r="296" spans="3:20" ht="17.45" customHeight="1" x14ac:dyDescent="0.25">
      <c r="C296" s="188"/>
      <c r="D296" s="189"/>
      <c r="E296" s="178"/>
      <c r="F296" s="178"/>
      <c r="G296" s="190">
        <f>DATOS!$E$13</f>
        <v>1</v>
      </c>
      <c r="H296" s="178"/>
      <c r="I296" s="191"/>
      <c r="J296" s="178"/>
      <c r="K296" s="178"/>
      <c r="L296" s="178"/>
      <c r="M296" s="178"/>
      <c r="N296" s="160" t="str">
        <f t="shared" si="23"/>
        <v/>
      </c>
      <c r="O296" s="21"/>
      <c r="P296" s="160" t="str">
        <f t="shared" si="24"/>
        <v/>
      </c>
      <c r="Q296" s="160">
        <f t="shared" si="25"/>
        <v>0</v>
      </c>
      <c r="R296" s="160" t="str">
        <f t="shared" si="26"/>
        <v/>
      </c>
      <c r="S296" s="160" t="str">
        <f t="shared" si="27"/>
        <v/>
      </c>
      <c r="T296" s="50" t="str">
        <f>IF($F296="","",IF(ISERROR(VLOOKUP(F296,PROVEEDORES!$D$8:$I$507,5,0)),1,VLOOKUP($F296,PROVEEDORES!$D$8:$I$507,5,0)))</f>
        <v/>
      </c>
    </row>
    <row r="297" spans="3:20" ht="17.45" customHeight="1" x14ac:dyDescent="0.25">
      <c r="C297" s="188"/>
      <c r="D297" s="189"/>
      <c r="E297" s="178"/>
      <c r="F297" s="178"/>
      <c r="G297" s="190">
        <f>DATOS!$E$13</f>
        <v>1</v>
      </c>
      <c r="H297" s="178"/>
      <c r="I297" s="191"/>
      <c r="J297" s="178"/>
      <c r="K297" s="178"/>
      <c r="L297" s="178"/>
      <c r="M297" s="178"/>
      <c r="N297" s="160" t="str">
        <f t="shared" si="23"/>
        <v/>
      </c>
      <c r="O297" s="21"/>
      <c r="P297" s="160" t="str">
        <f t="shared" si="24"/>
        <v/>
      </c>
      <c r="Q297" s="160">
        <f t="shared" si="25"/>
        <v>0</v>
      </c>
      <c r="R297" s="160" t="str">
        <f t="shared" si="26"/>
        <v/>
      </c>
      <c r="S297" s="160" t="str">
        <f t="shared" si="27"/>
        <v/>
      </c>
      <c r="T297" s="50" t="str">
        <f>IF($F297="","",IF(ISERROR(VLOOKUP(F297,PROVEEDORES!$D$8:$I$507,5,0)),1,VLOOKUP($F297,PROVEEDORES!$D$8:$I$507,5,0)))</f>
        <v/>
      </c>
    </row>
    <row r="298" spans="3:20" ht="17.45" customHeight="1" x14ac:dyDescent="0.25">
      <c r="C298" s="188"/>
      <c r="D298" s="189"/>
      <c r="E298" s="178"/>
      <c r="F298" s="178"/>
      <c r="G298" s="190">
        <f>DATOS!$E$13</f>
        <v>1</v>
      </c>
      <c r="H298" s="178"/>
      <c r="I298" s="191"/>
      <c r="J298" s="178"/>
      <c r="K298" s="178"/>
      <c r="L298" s="178"/>
      <c r="M298" s="178"/>
      <c r="N298" s="160" t="str">
        <f t="shared" si="23"/>
        <v/>
      </c>
      <c r="O298" s="21"/>
      <c r="P298" s="160" t="str">
        <f t="shared" si="24"/>
        <v/>
      </c>
      <c r="Q298" s="160">
        <f t="shared" si="25"/>
        <v>0</v>
      </c>
      <c r="R298" s="160" t="str">
        <f t="shared" si="26"/>
        <v/>
      </c>
      <c r="S298" s="160" t="str">
        <f t="shared" si="27"/>
        <v/>
      </c>
      <c r="T298" s="50" t="str">
        <f>IF($F298="","",IF(ISERROR(VLOOKUP(F298,PROVEEDORES!$D$8:$I$507,5,0)),1,VLOOKUP($F298,PROVEEDORES!$D$8:$I$507,5,0)))</f>
        <v/>
      </c>
    </row>
    <row r="299" spans="3:20" ht="17.45" customHeight="1" x14ac:dyDescent="0.25">
      <c r="C299" s="188"/>
      <c r="D299" s="189"/>
      <c r="E299" s="178"/>
      <c r="F299" s="178"/>
      <c r="G299" s="190">
        <f>DATOS!$E$13</f>
        <v>1</v>
      </c>
      <c r="H299" s="178"/>
      <c r="I299" s="191"/>
      <c r="J299" s="178"/>
      <c r="K299" s="178"/>
      <c r="L299" s="178"/>
      <c r="M299" s="178"/>
      <c r="N299" s="160" t="str">
        <f t="shared" si="23"/>
        <v/>
      </c>
      <c r="O299" s="21"/>
      <c r="P299" s="160" t="str">
        <f t="shared" si="24"/>
        <v/>
      </c>
      <c r="Q299" s="160">
        <f t="shared" si="25"/>
        <v>0</v>
      </c>
      <c r="R299" s="160" t="str">
        <f t="shared" si="26"/>
        <v/>
      </c>
      <c r="S299" s="160" t="str">
        <f t="shared" si="27"/>
        <v/>
      </c>
      <c r="T299" s="50" t="str">
        <f>IF($F299="","",IF(ISERROR(VLOOKUP(F299,PROVEEDORES!$D$8:$I$507,5,0)),1,VLOOKUP($F299,PROVEEDORES!$D$8:$I$507,5,0)))</f>
        <v/>
      </c>
    </row>
    <row r="300" spans="3:20" ht="17.45" customHeight="1" x14ac:dyDescent="0.25">
      <c r="C300" s="188"/>
      <c r="D300" s="189"/>
      <c r="E300" s="178"/>
      <c r="F300" s="178"/>
      <c r="G300" s="190">
        <f>DATOS!$E$13</f>
        <v>1</v>
      </c>
      <c r="H300" s="178"/>
      <c r="I300" s="191"/>
      <c r="J300" s="178"/>
      <c r="K300" s="178"/>
      <c r="L300" s="178"/>
      <c r="M300" s="178"/>
      <c r="N300" s="160" t="str">
        <f t="shared" si="23"/>
        <v/>
      </c>
      <c r="O300" s="21"/>
      <c r="P300" s="160" t="str">
        <f t="shared" si="24"/>
        <v/>
      </c>
      <c r="Q300" s="160">
        <f t="shared" si="25"/>
        <v>0</v>
      </c>
      <c r="R300" s="160" t="str">
        <f t="shared" si="26"/>
        <v/>
      </c>
      <c r="S300" s="160" t="str">
        <f t="shared" si="27"/>
        <v/>
      </c>
      <c r="T300" s="50" t="str">
        <f>IF($F300="","",IF(ISERROR(VLOOKUP(F300,PROVEEDORES!$D$8:$I$507,5,0)),1,VLOOKUP($F300,PROVEEDORES!$D$8:$I$507,5,0)))</f>
        <v/>
      </c>
    </row>
    <row r="301" spans="3:20" ht="17.45" customHeight="1" x14ac:dyDescent="0.25">
      <c r="C301" s="188"/>
      <c r="D301" s="189"/>
      <c r="E301" s="178"/>
      <c r="F301" s="178"/>
      <c r="G301" s="190">
        <f>DATOS!$E$13</f>
        <v>1</v>
      </c>
      <c r="H301" s="178"/>
      <c r="I301" s="191"/>
      <c r="J301" s="178"/>
      <c r="K301" s="178"/>
      <c r="L301" s="178"/>
      <c r="M301" s="178"/>
      <c r="N301" s="160" t="str">
        <f t="shared" si="23"/>
        <v/>
      </c>
      <c r="O301" s="21"/>
      <c r="P301" s="160" t="str">
        <f t="shared" si="24"/>
        <v/>
      </c>
      <c r="Q301" s="160">
        <f t="shared" si="25"/>
        <v>0</v>
      </c>
      <c r="R301" s="160" t="str">
        <f t="shared" si="26"/>
        <v/>
      </c>
      <c r="S301" s="160" t="str">
        <f t="shared" si="27"/>
        <v/>
      </c>
      <c r="T301" s="50" t="str">
        <f>IF($F301="","",IF(ISERROR(VLOOKUP(F301,PROVEEDORES!$D$8:$I$507,5,0)),1,VLOOKUP($F301,PROVEEDORES!$D$8:$I$507,5,0)))</f>
        <v/>
      </c>
    </row>
    <row r="302" spans="3:20" ht="17.45" customHeight="1" x14ac:dyDescent="0.25">
      <c r="C302" s="188"/>
      <c r="D302" s="189"/>
      <c r="E302" s="178"/>
      <c r="F302" s="178"/>
      <c r="G302" s="190">
        <f>DATOS!$E$13</f>
        <v>1</v>
      </c>
      <c r="H302" s="178"/>
      <c r="I302" s="191"/>
      <c r="J302" s="178"/>
      <c r="K302" s="178"/>
      <c r="L302" s="178"/>
      <c r="M302" s="178"/>
      <c r="N302" s="160" t="str">
        <f t="shared" si="23"/>
        <v/>
      </c>
      <c r="O302" s="21"/>
      <c r="P302" s="160" t="str">
        <f t="shared" si="24"/>
        <v/>
      </c>
      <c r="Q302" s="160">
        <f t="shared" si="25"/>
        <v>0</v>
      </c>
      <c r="R302" s="160" t="str">
        <f t="shared" si="26"/>
        <v/>
      </c>
      <c r="S302" s="160" t="str">
        <f t="shared" si="27"/>
        <v/>
      </c>
      <c r="T302" s="50" t="str">
        <f>IF($F302="","",IF(ISERROR(VLOOKUP(F302,PROVEEDORES!$D$8:$I$507,5,0)),1,VLOOKUP($F302,PROVEEDORES!$D$8:$I$507,5,0)))</f>
        <v/>
      </c>
    </row>
    <row r="303" spans="3:20" ht="17.45" customHeight="1" x14ac:dyDescent="0.25">
      <c r="C303" s="188"/>
      <c r="D303" s="189"/>
      <c r="E303" s="178"/>
      <c r="F303" s="178"/>
      <c r="G303" s="190">
        <f>DATOS!$E$13</f>
        <v>1</v>
      </c>
      <c r="H303" s="178"/>
      <c r="I303" s="191"/>
      <c r="J303" s="178"/>
      <c r="K303" s="178"/>
      <c r="L303" s="178"/>
      <c r="M303" s="178"/>
      <c r="N303" s="160" t="str">
        <f t="shared" si="23"/>
        <v/>
      </c>
      <c r="O303" s="21"/>
      <c r="P303" s="160" t="str">
        <f t="shared" si="24"/>
        <v/>
      </c>
      <c r="Q303" s="160">
        <f t="shared" si="25"/>
        <v>0</v>
      </c>
      <c r="R303" s="160" t="str">
        <f t="shared" si="26"/>
        <v/>
      </c>
      <c r="S303" s="160" t="str">
        <f t="shared" si="27"/>
        <v/>
      </c>
      <c r="T303" s="50" t="str">
        <f>IF($F303="","",IF(ISERROR(VLOOKUP(F303,PROVEEDORES!$D$8:$I$507,5,0)),1,VLOOKUP($F303,PROVEEDORES!$D$8:$I$507,5,0)))</f>
        <v/>
      </c>
    </row>
    <row r="304" spans="3:20" ht="17.45" customHeight="1" x14ac:dyDescent="0.25">
      <c r="C304" s="188"/>
      <c r="D304" s="189"/>
      <c r="E304" s="178"/>
      <c r="F304" s="178"/>
      <c r="G304" s="190">
        <f>DATOS!$E$13</f>
        <v>1</v>
      </c>
      <c r="H304" s="178"/>
      <c r="I304" s="191"/>
      <c r="J304" s="178"/>
      <c r="K304" s="178"/>
      <c r="L304" s="178"/>
      <c r="M304" s="178"/>
      <c r="N304" s="160" t="str">
        <f t="shared" si="23"/>
        <v/>
      </c>
      <c r="O304" s="21"/>
      <c r="P304" s="160" t="str">
        <f t="shared" si="24"/>
        <v/>
      </c>
      <c r="Q304" s="160">
        <f t="shared" si="25"/>
        <v>0</v>
      </c>
      <c r="R304" s="160" t="str">
        <f t="shared" si="26"/>
        <v/>
      </c>
      <c r="S304" s="160" t="str">
        <f t="shared" si="27"/>
        <v/>
      </c>
      <c r="T304" s="50" t="str">
        <f>IF($F304="","",IF(ISERROR(VLOOKUP(F304,PROVEEDORES!$D$8:$I$507,5,0)),1,VLOOKUP($F304,PROVEEDORES!$D$8:$I$507,5,0)))</f>
        <v/>
      </c>
    </row>
    <row r="305" spans="3:20" ht="17.45" customHeight="1" x14ac:dyDescent="0.25">
      <c r="C305" s="188"/>
      <c r="D305" s="189"/>
      <c r="E305" s="178"/>
      <c r="F305" s="178"/>
      <c r="G305" s="190">
        <f>DATOS!$E$13</f>
        <v>1</v>
      </c>
      <c r="H305" s="178"/>
      <c r="I305" s="191"/>
      <c r="J305" s="178"/>
      <c r="K305" s="178"/>
      <c r="L305" s="178"/>
      <c r="M305" s="178"/>
      <c r="N305" s="160" t="str">
        <f t="shared" si="23"/>
        <v/>
      </c>
      <c r="O305" s="21"/>
      <c r="P305" s="160" t="str">
        <f t="shared" si="24"/>
        <v/>
      </c>
      <c r="Q305" s="160">
        <f t="shared" si="25"/>
        <v>0</v>
      </c>
      <c r="R305" s="160" t="str">
        <f t="shared" si="26"/>
        <v/>
      </c>
      <c r="S305" s="160" t="str">
        <f t="shared" si="27"/>
        <v/>
      </c>
      <c r="T305" s="50" t="str">
        <f>IF($F305="","",IF(ISERROR(VLOOKUP(F305,PROVEEDORES!$D$8:$I$507,5,0)),1,VLOOKUP($F305,PROVEEDORES!$D$8:$I$507,5,0)))</f>
        <v/>
      </c>
    </row>
    <row r="306" spans="3:20" ht="17.45" customHeight="1" x14ac:dyDescent="0.25">
      <c r="C306" s="188"/>
      <c r="D306" s="189"/>
      <c r="E306" s="178"/>
      <c r="F306" s="178"/>
      <c r="G306" s="190">
        <f>DATOS!$E$13</f>
        <v>1</v>
      </c>
      <c r="H306" s="178"/>
      <c r="I306" s="191"/>
      <c r="J306" s="178"/>
      <c r="K306" s="178"/>
      <c r="L306" s="178"/>
      <c r="M306" s="178"/>
      <c r="N306" s="160" t="str">
        <f t="shared" si="23"/>
        <v/>
      </c>
      <c r="O306" s="21"/>
      <c r="P306" s="160" t="str">
        <f t="shared" si="24"/>
        <v/>
      </c>
      <c r="Q306" s="160">
        <f t="shared" si="25"/>
        <v>0</v>
      </c>
      <c r="R306" s="160" t="str">
        <f t="shared" si="26"/>
        <v/>
      </c>
      <c r="S306" s="160" t="str">
        <f t="shared" si="27"/>
        <v/>
      </c>
      <c r="T306" s="50" t="str">
        <f>IF($F306="","",IF(ISERROR(VLOOKUP(F306,PROVEEDORES!$D$8:$I$507,5,0)),1,VLOOKUP($F306,PROVEEDORES!$D$8:$I$507,5,0)))</f>
        <v/>
      </c>
    </row>
    <row r="307" spans="3:20" ht="17.45" customHeight="1" x14ac:dyDescent="0.25">
      <c r="C307" s="188"/>
      <c r="D307" s="189"/>
      <c r="E307" s="178"/>
      <c r="F307" s="178"/>
      <c r="G307" s="190">
        <f>DATOS!$E$13</f>
        <v>1</v>
      </c>
      <c r="H307" s="178"/>
      <c r="I307" s="191"/>
      <c r="J307" s="178"/>
      <c r="K307" s="178"/>
      <c r="L307" s="178"/>
      <c r="M307" s="178"/>
      <c r="N307" s="160" t="str">
        <f t="shared" si="23"/>
        <v/>
      </c>
      <c r="O307" s="21"/>
      <c r="P307" s="160" t="str">
        <f t="shared" si="24"/>
        <v/>
      </c>
      <c r="Q307" s="160">
        <f t="shared" si="25"/>
        <v>0</v>
      </c>
      <c r="R307" s="160" t="str">
        <f t="shared" si="26"/>
        <v/>
      </c>
      <c r="S307" s="160" t="str">
        <f t="shared" si="27"/>
        <v/>
      </c>
      <c r="T307" s="50" t="str">
        <f>IF($F307="","",IF(ISERROR(VLOOKUP(F307,PROVEEDORES!$D$8:$I$507,5,0)),1,VLOOKUP($F307,PROVEEDORES!$D$8:$I$507,5,0)))</f>
        <v/>
      </c>
    </row>
    <row r="308" spans="3:20" ht="17.45" customHeight="1" x14ac:dyDescent="0.25">
      <c r="C308" s="188"/>
      <c r="D308" s="189"/>
      <c r="E308" s="178"/>
      <c r="F308" s="178"/>
      <c r="G308" s="190">
        <f>DATOS!$E$13</f>
        <v>1</v>
      </c>
      <c r="H308" s="178"/>
      <c r="I308" s="191"/>
      <c r="J308" s="178"/>
      <c r="K308" s="178"/>
      <c r="L308" s="178"/>
      <c r="M308" s="178"/>
      <c r="N308" s="160" t="str">
        <f t="shared" si="23"/>
        <v/>
      </c>
      <c r="O308" s="21"/>
      <c r="P308" s="160" t="str">
        <f t="shared" si="24"/>
        <v/>
      </c>
      <c r="Q308" s="160">
        <f t="shared" si="25"/>
        <v>0</v>
      </c>
      <c r="R308" s="160" t="str">
        <f t="shared" si="26"/>
        <v/>
      </c>
      <c r="S308" s="160" t="str">
        <f t="shared" si="27"/>
        <v/>
      </c>
      <c r="T308" s="50" t="str">
        <f>IF($F308="","",IF(ISERROR(VLOOKUP(F308,PROVEEDORES!$D$8:$I$507,5,0)),1,VLOOKUP($F308,PROVEEDORES!$D$8:$I$507,5,0)))</f>
        <v/>
      </c>
    </row>
    <row r="309" spans="3:20" ht="17.45" customHeight="1" x14ac:dyDescent="0.25">
      <c r="C309" s="188"/>
      <c r="D309" s="189"/>
      <c r="E309" s="178"/>
      <c r="F309" s="178"/>
      <c r="G309" s="190">
        <f>DATOS!$E$13</f>
        <v>1</v>
      </c>
      <c r="H309" s="178"/>
      <c r="I309" s="191"/>
      <c r="J309" s="178"/>
      <c r="K309" s="178"/>
      <c r="L309" s="178"/>
      <c r="M309" s="178"/>
      <c r="N309" s="160" t="str">
        <f t="shared" si="23"/>
        <v/>
      </c>
      <c r="O309" s="21"/>
      <c r="P309" s="160" t="str">
        <f t="shared" si="24"/>
        <v/>
      </c>
      <c r="Q309" s="160">
        <f t="shared" si="25"/>
        <v>0</v>
      </c>
      <c r="R309" s="160" t="str">
        <f t="shared" si="26"/>
        <v/>
      </c>
      <c r="S309" s="160" t="str">
        <f t="shared" si="27"/>
        <v/>
      </c>
      <c r="T309" s="50" t="str">
        <f>IF($F309="","",IF(ISERROR(VLOOKUP(F309,PROVEEDORES!$D$8:$I$507,5,0)),1,VLOOKUP($F309,PROVEEDORES!$D$8:$I$507,5,0)))</f>
        <v/>
      </c>
    </row>
    <row r="310" spans="3:20" ht="17.45" customHeight="1" x14ac:dyDescent="0.25">
      <c r="C310" s="188"/>
      <c r="D310" s="189"/>
      <c r="E310" s="178"/>
      <c r="F310" s="178"/>
      <c r="G310" s="190">
        <f>DATOS!$E$13</f>
        <v>1</v>
      </c>
      <c r="H310" s="178"/>
      <c r="I310" s="191"/>
      <c r="J310" s="178"/>
      <c r="K310" s="178"/>
      <c r="L310" s="178"/>
      <c r="M310" s="178"/>
      <c r="N310" s="160" t="str">
        <f t="shared" si="23"/>
        <v/>
      </c>
      <c r="O310" s="21"/>
      <c r="P310" s="160" t="str">
        <f t="shared" si="24"/>
        <v/>
      </c>
      <c r="Q310" s="160">
        <f t="shared" si="25"/>
        <v>0</v>
      </c>
      <c r="R310" s="160" t="str">
        <f t="shared" si="26"/>
        <v/>
      </c>
      <c r="S310" s="160" t="str">
        <f t="shared" si="27"/>
        <v/>
      </c>
      <c r="T310" s="50" t="str">
        <f>IF($F310="","",IF(ISERROR(VLOOKUP(F310,PROVEEDORES!$D$8:$I$507,5,0)),1,VLOOKUP($F310,PROVEEDORES!$D$8:$I$507,5,0)))</f>
        <v/>
      </c>
    </row>
    <row r="311" spans="3:20" ht="17.45" customHeight="1" x14ac:dyDescent="0.25">
      <c r="C311" s="188"/>
      <c r="D311" s="189"/>
      <c r="E311" s="178"/>
      <c r="F311" s="178"/>
      <c r="G311" s="190">
        <f>DATOS!$E$13</f>
        <v>1</v>
      </c>
      <c r="H311" s="178"/>
      <c r="I311" s="191"/>
      <c r="J311" s="178"/>
      <c r="K311" s="178"/>
      <c r="L311" s="178"/>
      <c r="M311" s="178"/>
      <c r="N311" s="160" t="str">
        <f t="shared" si="23"/>
        <v/>
      </c>
      <c r="O311" s="21"/>
      <c r="P311" s="160" t="str">
        <f t="shared" si="24"/>
        <v/>
      </c>
      <c r="Q311" s="160">
        <f t="shared" si="25"/>
        <v>0</v>
      </c>
      <c r="R311" s="160" t="str">
        <f t="shared" si="26"/>
        <v/>
      </c>
      <c r="S311" s="160" t="str">
        <f t="shared" si="27"/>
        <v/>
      </c>
      <c r="T311" s="50" t="str">
        <f>IF($F311="","",IF(ISERROR(VLOOKUP(F311,PROVEEDORES!$D$8:$I$507,5,0)),1,VLOOKUP($F311,PROVEEDORES!$D$8:$I$507,5,0)))</f>
        <v/>
      </c>
    </row>
    <row r="312" spans="3:20" ht="17.45" customHeight="1" x14ac:dyDescent="0.25">
      <c r="C312" s="188"/>
      <c r="D312" s="189"/>
      <c r="E312" s="178"/>
      <c r="F312" s="178"/>
      <c r="G312" s="190">
        <f>DATOS!$E$13</f>
        <v>1</v>
      </c>
      <c r="H312" s="178"/>
      <c r="I312" s="191"/>
      <c r="J312" s="178"/>
      <c r="K312" s="178"/>
      <c r="L312" s="178"/>
      <c r="M312" s="178"/>
      <c r="N312" s="160" t="str">
        <f t="shared" si="23"/>
        <v/>
      </c>
      <c r="O312" s="21"/>
      <c r="P312" s="160" t="str">
        <f t="shared" si="24"/>
        <v/>
      </c>
      <c r="Q312" s="160">
        <f t="shared" si="25"/>
        <v>0</v>
      </c>
      <c r="R312" s="160" t="str">
        <f t="shared" si="26"/>
        <v/>
      </c>
      <c r="S312" s="160" t="str">
        <f t="shared" si="27"/>
        <v/>
      </c>
      <c r="T312" s="50" t="str">
        <f>IF($F312="","",IF(ISERROR(VLOOKUP(F312,PROVEEDORES!$D$8:$I$507,5,0)),1,VLOOKUP($F312,PROVEEDORES!$D$8:$I$507,5,0)))</f>
        <v/>
      </c>
    </row>
    <row r="313" spans="3:20" ht="17.45" customHeight="1" x14ac:dyDescent="0.25">
      <c r="C313" s="188"/>
      <c r="D313" s="189"/>
      <c r="E313" s="178"/>
      <c r="F313" s="178"/>
      <c r="G313" s="190">
        <f>DATOS!$E$13</f>
        <v>1</v>
      </c>
      <c r="H313" s="178"/>
      <c r="I313" s="191"/>
      <c r="J313" s="178"/>
      <c r="K313" s="178"/>
      <c r="L313" s="178"/>
      <c r="M313" s="178"/>
      <c r="N313" s="160" t="str">
        <f t="shared" si="23"/>
        <v/>
      </c>
      <c r="O313" s="21"/>
      <c r="P313" s="160" t="str">
        <f t="shared" si="24"/>
        <v/>
      </c>
      <c r="Q313" s="160">
        <f t="shared" si="25"/>
        <v>0</v>
      </c>
      <c r="R313" s="160" t="str">
        <f t="shared" si="26"/>
        <v/>
      </c>
      <c r="S313" s="160" t="str">
        <f t="shared" si="27"/>
        <v/>
      </c>
      <c r="T313" s="50" t="str">
        <f>IF($F313="","",IF(ISERROR(VLOOKUP(F313,PROVEEDORES!$D$8:$I$507,5,0)),1,VLOOKUP($F313,PROVEEDORES!$D$8:$I$507,5,0)))</f>
        <v/>
      </c>
    </row>
    <row r="314" spans="3:20" ht="17.45" customHeight="1" x14ac:dyDescent="0.25">
      <c r="C314" s="188"/>
      <c r="D314" s="189"/>
      <c r="E314" s="178"/>
      <c r="F314" s="178"/>
      <c r="G314" s="190">
        <f>DATOS!$E$13</f>
        <v>1</v>
      </c>
      <c r="H314" s="178"/>
      <c r="I314" s="191"/>
      <c r="J314" s="178"/>
      <c r="K314" s="178"/>
      <c r="L314" s="178"/>
      <c r="M314" s="178"/>
      <c r="N314" s="160" t="str">
        <f t="shared" si="23"/>
        <v/>
      </c>
      <c r="O314" s="21"/>
      <c r="P314" s="160" t="str">
        <f t="shared" si="24"/>
        <v/>
      </c>
      <c r="Q314" s="160">
        <f t="shared" si="25"/>
        <v>0</v>
      </c>
      <c r="R314" s="160" t="str">
        <f t="shared" si="26"/>
        <v/>
      </c>
      <c r="S314" s="160" t="str">
        <f t="shared" si="27"/>
        <v/>
      </c>
      <c r="T314" s="50" t="str">
        <f>IF($F314="","",IF(ISERROR(VLOOKUP(F314,PROVEEDORES!$D$8:$I$507,5,0)),1,VLOOKUP($F314,PROVEEDORES!$D$8:$I$507,5,0)))</f>
        <v/>
      </c>
    </row>
    <row r="315" spans="3:20" ht="17.45" customHeight="1" x14ac:dyDescent="0.25">
      <c r="C315" s="188"/>
      <c r="D315" s="189"/>
      <c r="E315" s="178"/>
      <c r="F315" s="178"/>
      <c r="G315" s="190">
        <f>DATOS!$E$13</f>
        <v>1</v>
      </c>
      <c r="H315" s="178"/>
      <c r="I315" s="191"/>
      <c r="J315" s="178"/>
      <c r="K315" s="178"/>
      <c r="L315" s="178"/>
      <c r="M315" s="178"/>
      <c r="N315" s="160" t="str">
        <f t="shared" si="23"/>
        <v/>
      </c>
      <c r="O315" s="21"/>
      <c r="P315" s="160" t="str">
        <f t="shared" si="24"/>
        <v/>
      </c>
      <c r="Q315" s="160">
        <f t="shared" si="25"/>
        <v>0</v>
      </c>
      <c r="R315" s="160" t="str">
        <f t="shared" si="26"/>
        <v/>
      </c>
      <c r="S315" s="160" t="str">
        <f t="shared" si="27"/>
        <v/>
      </c>
      <c r="T315" s="50" t="str">
        <f>IF($F315="","",IF(ISERROR(VLOOKUP(F315,PROVEEDORES!$D$8:$I$507,5,0)),1,VLOOKUP($F315,PROVEEDORES!$D$8:$I$507,5,0)))</f>
        <v/>
      </c>
    </row>
    <row r="316" spans="3:20" ht="17.45" customHeight="1" x14ac:dyDescent="0.25">
      <c r="C316" s="188"/>
      <c r="D316" s="189"/>
      <c r="E316" s="178"/>
      <c r="F316" s="178"/>
      <c r="G316" s="190">
        <f>DATOS!$E$13</f>
        <v>1</v>
      </c>
      <c r="H316" s="178"/>
      <c r="I316" s="191"/>
      <c r="J316" s="178"/>
      <c r="K316" s="178"/>
      <c r="L316" s="178"/>
      <c r="M316" s="178"/>
      <c r="N316" s="160" t="str">
        <f t="shared" si="23"/>
        <v/>
      </c>
      <c r="O316" s="21"/>
      <c r="P316" s="160" t="str">
        <f t="shared" si="24"/>
        <v/>
      </c>
      <c r="Q316" s="160">
        <f t="shared" si="25"/>
        <v>0</v>
      </c>
      <c r="R316" s="160" t="str">
        <f t="shared" si="26"/>
        <v/>
      </c>
      <c r="S316" s="160" t="str">
        <f t="shared" si="27"/>
        <v/>
      </c>
      <c r="T316" s="50" t="str">
        <f>IF($F316="","",IF(ISERROR(VLOOKUP(F316,PROVEEDORES!$D$8:$I$507,5,0)),1,VLOOKUP($F316,PROVEEDORES!$D$8:$I$507,5,0)))</f>
        <v/>
      </c>
    </row>
    <row r="317" spans="3:20" ht="17.45" customHeight="1" x14ac:dyDescent="0.25">
      <c r="C317" s="188"/>
      <c r="D317" s="189"/>
      <c r="E317" s="178"/>
      <c r="F317" s="178"/>
      <c r="G317" s="190">
        <f>DATOS!$E$13</f>
        <v>1</v>
      </c>
      <c r="H317" s="178"/>
      <c r="I317" s="191"/>
      <c r="J317" s="178"/>
      <c r="K317" s="178"/>
      <c r="L317" s="178"/>
      <c r="M317" s="178"/>
      <c r="N317" s="160" t="str">
        <f t="shared" si="23"/>
        <v/>
      </c>
      <c r="O317" s="21"/>
      <c r="P317" s="160" t="str">
        <f t="shared" si="24"/>
        <v/>
      </c>
      <c r="Q317" s="160">
        <f t="shared" si="25"/>
        <v>0</v>
      </c>
      <c r="R317" s="160" t="str">
        <f t="shared" si="26"/>
        <v/>
      </c>
      <c r="S317" s="160" t="str">
        <f t="shared" si="27"/>
        <v/>
      </c>
      <c r="T317" s="50" t="str">
        <f>IF($F317="","",IF(ISERROR(VLOOKUP(F317,PROVEEDORES!$D$8:$I$507,5,0)),1,VLOOKUP($F317,PROVEEDORES!$D$8:$I$507,5,0)))</f>
        <v/>
      </c>
    </row>
    <row r="318" spans="3:20" ht="17.45" customHeight="1" x14ac:dyDescent="0.25">
      <c r="C318" s="188"/>
      <c r="D318" s="189"/>
      <c r="E318" s="178"/>
      <c r="F318" s="178"/>
      <c r="G318" s="190">
        <f>DATOS!$E$13</f>
        <v>1</v>
      </c>
      <c r="H318" s="178"/>
      <c r="I318" s="191"/>
      <c r="J318" s="178"/>
      <c r="K318" s="178"/>
      <c r="L318" s="178"/>
      <c r="M318" s="178"/>
      <c r="N318" s="160" t="str">
        <f t="shared" si="23"/>
        <v/>
      </c>
      <c r="O318" s="21"/>
      <c r="P318" s="160" t="str">
        <f t="shared" si="24"/>
        <v/>
      </c>
      <c r="Q318" s="160">
        <f t="shared" si="25"/>
        <v>0</v>
      </c>
      <c r="R318" s="160" t="str">
        <f t="shared" si="26"/>
        <v/>
      </c>
      <c r="S318" s="160" t="str">
        <f t="shared" si="27"/>
        <v/>
      </c>
      <c r="T318" s="50" t="str">
        <f>IF($F318="","",IF(ISERROR(VLOOKUP(F318,PROVEEDORES!$D$8:$I$507,5,0)),1,VLOOKUP($F318,PROVEEDORES!$D$8:$I$507,5,0)))</f>
        <v/>
      </c>
    </row>
    <row r="319" spans="3:20" ht="17.45" customHeight="1" x14ac:dyDescent="0.25">
      <c r="C319" s="188"/>
      <c r="D319" s="189"/>
      <c r="E319" s="178"/>
      <c r="F319" s="178"/>
      <c r="G319" s="190">
        <f>DATOS!$E$13</f>
        <v>1</v>
      </c>
      <c r="H319" s="178"/>
      <c r="I319" s="191"/>
      <c r="J319" s="178"/>
      <c r="K319" s="178"/>
      <c r="L319" s="178"/>
      <c r="M319" s="178"/>
      <c r="N319" s="160" t="str">
        <f t="shared" si="23"/>
        <v/>
      </c>
      <c r="O319" s="21"/>
      <c r="P319" s="160" t="str">
        <f t="shared" si="24"/>
        <v/>
      </c>
      <c r="Q319" s="160">
        <f t="shared" si="25"/>
        <v>0</v>
      </c>
      <c r="R319" s="160" t="str">
        <f t="shared" si="26"/>
        <v/>
      </c>
      <c r="S319" s="160" t="str">
        <f t="shared" si="27"/>
        <v/>
      </c>
      <c r="T319" s="50" t="str">
        <f>IF($F319="","",IF(ISERROR(VLOOKUP(F319,PROVEEDORES!$D$8:$I$507,5,0)),1,VLOOKUP($F319,PROVEEDORES!$D$8:$I$507,5,0)))</f>
        <v/>
      </c>
    </row>
    <row r="320" spans="3:20" ht="17.45" customHeight="1" x14ac:dyDescent="0.25">
      <c r="C320" s="188"/>
      <c r="D320" s="189"/>
      <c r="E320" s="178"/>
      <c r="F320" s="178"/>
      <c r="G320" s="190">
        <f>DATOS!$E$13</f>
        <v>1</v>
      </c>
      <c r="H320" s="178"/>
      <c r="I320" s="191"/>
      <c r="J320" s="178"/>
      <c r="K320" s="178"/>
      <c r="L320" s="178"/>
      <c r="M320" s="178"/>
      <c r="N320" s="160" t="str">
        <f t="shared" si="23"/>
        <v/>
      </c>
      <c r="O320" s="21"/>
      <c r="P320" s="160" t="str">
        <f t="shared" si="24"/>
        <v/>
      </c>
      <c r="Q320" s="160">
        <f t="shared" si="25"/>
        <v>0</v>
      </c>
      <c r="R320" s="160" t="str">
        <f t="shared" si="26"/>
        <v/>
      </c>
      <c r="S320" s="160" t="str">
        <f t="shared" si="27"/>
        <v/>
      </c>
      <c r="T320" s="50" t="str">
        <f>IF($F320="","",IF(ISERROR(VLOOKUP(F320,PROVEEDORES!$D$8:$I$507,5,0)),1,VLOOKUP($F320,PROVEEDORES!$D$8:$I$507,5,0)))</f>
        <v/>
      </c>
    </row>
    <row r="321" spans="3:20" ht="17.45" customHeight="1" x14ac:dyDescent="0.25">
      <c r="C321" s="188"/>
      <c r="D321" s="189"/>
      <c r="E321" s="178"/>
      <c r="F321" s="178"/>
      <c r="G321" s="190">
        <f>DATOS!$E$13</f>
        <v>1</v>
      </c>
      <c r="H321" s="178"/>
      <c r="I321" s="191"/>
      <c r="J321" s="178"/>
      <c r="K321" s="178"/>
      <c r="L321" s="178"/>
      <c r="M321" s="178"/>
      <c r="N321" s="160" t="str">
        <f t="shared" si="23"/>
        <v/>
      </c>
      <c r="O321" s="21"/>
      <c r="P321" s="160" t="str">
        <f t="shared" si="24"/>
        <v/>
      </c>
      <c r="Q321" s="160">
        <f t="shared" si="25"/>
        <v>0</v>
      </c>
      <c r="R321" s="160" t="str">
        <f t="shared" si="26"/>
        <v/>
      </c>
      <c r="S321" s="160" t="str">
        <f t="shared" si="27"/>
        <v/>
      </c>
      <c r="T321" s="50" t="str">
        <f>IF($F321="","",IF(ISERROR(VLOOKUP(F321,PROVEEDORES!$D$8:$I$507,5,0)),1,VLOOKUP($F321,PROVEEDORES!$D$8:$I$507,5,0)))</f>
        <v/>
      </c>
    </row>
    <row r="322" spans="3:20" ht="17.45" customHeight="1" x14ac:dyDescent="0.25">
      <c r="C322" s="188"/>
      <c r="D322" s="189"/>
      <c r="E322" s="178"/>
      <c r="F322" s="178"/>
      <c r="G322" s="190">
        <f>DATOS!$E$13</f>
        <v>1</v>
      </c>
      <c r="H322" s="178"/>
      <c r="I322" s="191"/>
      <c r="J322" s="178"/>
      <c r="K322" s="178"/>
      <c r="L322" s="178"/>
      <c r="M322" s="178"/>
      <c r="N322" s="160" t="str">
        <f t="shared" si="23"/>
        <v/>
      </c>
      <c r="O322" s="21"/>
      <c r="P322" s="160" t="str">
        <f t="shared" si="24"/>
        <v/>
      </c>
      <c r="Q322" s="160">
        <f t="shared" si="25"/>
        <v>0</v>
      </c>
      <c r="R322" s="160" t="str">
        <f t="shared" si="26"/>
        <v/>
      </c>
      <c r="S322" s="160" t="str">
        <f t="shared" si="27"/>
        <v/>
      </c>
      <c r="T322" s="50" t="str">
        <f>IF($F322="","",IF(ISERROR(VLOOKUP(F322,PROVEEDORES!$D$8:$I$507,5,0)),1,VLOOKUP($F322,PROVEEDORES!$D$8:$I$507,5,0)))</f>
        <v/>
      </c>
    </row>
    <row r="323" spans="3:20" ht="17.45" customHeight="1" x14ac:dyDescent="0.25">
      <c r="C323" s="188"/>
      <c r="D323" s="189"/>
      <c r="E323" s="178"/>
      <c r="F323" s="178"/>
      <c r="G323" s="190">
        <f>DATOS!$E$13</f>
        <v>1</v>
      </c>
      <c r="H323" s="178"/>
      <c r="I323" s="191"/>
      <c r="J323" s="178"/>
      <c r="K323" s="178"/>
      <c r="L323" s="178"/>
      <c r="M323" s="178"/>
      <c r="N323" s="160" t="str">
        <f t="shared" si="23"/>
        <v/>
      </c>
      <c r="O323" s="21"/>
      <c r="P323" s="160" t="str">
        <f t="shared" si="24"/>
        <v/>
      </c>
      <c r="Q323" s="160">
        <f t="shared" si="25"/>
        <v>0</v>
      </c>
      <c r="R323" s="160" t="str">
        <f t="shared" si="26"/>
        <v/>
      </c>
      <c r="S323" s="160" t="str">
        <f t="shared" si="27"/>
        <v/>
      </c>
      <c r="T323" s="50" t="str">
        <f>IF($F323="","",IF(ISERROR(VLOOKUP(F323,PROVEEDORES!$D$8:$I$507,5,0)),1,VLOOKUP($F323,PROVEEDORES!$D$8:$I$507,5,0)))</f>
        <v/>
      </c>
    </row>
    <row r="324" spans="3:20" ht="17.45" customHeight="1" x14ac:dyDescent="0.25">
      <c r="C324" s="188"/>
      <c r="D324" s="189"/>
      <c r="E324" s="178"/>
      <c r="F324" s="178"/>
      <c r="G324" s="190">
        <f>DATOS!$E$13</f>
        <v>1</v>
      </c>
      <c r="H324" s="178"/>
      <c r="I324" s="191"/>
      <c r="J324" s="178"/>
      <c r="K324" s="178"/>
      <c r="L324" s="178"/>
      <c r="M324" s="178"/>
      <c r="N324" s="160" t="str">
        <f t="shared" si="23"/>
        <v/>
      </c>
      <c r="O324" s="21"/>
      <c r="P324" s="160" t="str">
        <f t="shared" si="24"/>
        <v/>
      </c>
      <c r="Q324" s="160">
        <f t="shared" si="25"/>
        <v>0</v>
      </c>
      <c r="R324" s="160" t="str">
        <f t="shared" si="26"/>
        <v/>
      </c>
      <c r="S324" s="160" t="str">
        <f t="shared" si="27"/>
        <v/>
      </c>
      <c r="T324" s="50" t="str">
        <f>IF($F324="","",IF(ISERROR(VLOOKUP(F324,PROVEEDORES!$D$8:$I$507,5,0)),1,VLOOKUP($F324,PROVEEDORES!$D$8:$I$507,5,0)))</f>
        <v/>
      </c>
    </row>
    <row r="325" spans="3:20" ht="17.45" customHeight="1" x14ac:dyDescent="0.25">
      <c r="C325" s="188"/>
      <c r="D325" s="189"/>
      <c r="E325" s="178"/>
      <c r="F325" s="178"/>
      <c r="G325" s="190">
        <f>DATOS!$E$13</f>
        <v>1</v>
      </c>
      <c r="H325" s="178"/>
      <c r="I325" s="191"/>
      <c r="J325" s="178"/>
      <c r="K325" s="178"/>
      <c r="L325" s="178"/>
      <c r="M325" s="178"/>
      <c r="N325" s="160" t="str">
        <f t="shared" si="23"/>
        <v/>
      </c>
      <c r="O325" s="21"/>
      <c r="P325" s="160" t="str">
        <f t="shared" si="24"/>
        <v/>
      </c>
      <c r="Q325" s="160">
        <f t="shared" si="25"/>
        <v>0</v>
      </c>
      <c r="R325" s="160" t="str">
        <f t="shared" si="26"/>
        <v/>
      </c>
      <c r="S325" s="160" t="str">
        <f t="shared" si="27"/>
        <v/>
      </c>
      <c r="T325" s="50" t="str">
        <f>IF($F325="","",IF(ISERROR(VLOOKUP(F325,PROVEEDORES!$D$8:$I$507,5,0)),1,VLOOKUP($F325,PROVEEDORES!$D$8:$I$507,5,0)))</f>
        <v/>
      </c>
    </row>
    <row r="326" spans="3:20" ht="17.45" customHeight="1" x14ac:dyDescent="0.25">
      <c r="C326" s="188"/>
      <c r="D326" s="189"/>
      <c r="E326" s="178"/>
      <c r="F326" s="178"/>
      <c r="G326" s="190">
        <f>DATOS!$E$13</f>
        <v>1</v>
      </c>
      <c r="H326" s="178"/>
      <c r="I326" s="191"/>
      <c r="J326" s="178"/>
      <c r="K326" s="178"/>
      <c r="L326" s="178"/>
      <c r="M326" s="178"/>
      <c r="N326" s="160" t="str">
        <f t="shared" si="23"/>
        <v/>
      </c>
      <c r="O326" s="21"/>
      <c r="P326" s="160" t="str">
        <f t="shared" si="24"/>
        <v/>
      </c>
      <c r="Q326" s="160">
        <f t="shared" si="25"/>
        <v>0</v>
      </c>
      <c r="R326" s="160" t="str">
        <f t="shared" si="26"/>
        <v/>
      </c>
      <c r="S326" s="160" t="str">
        <f t="shared" si="27"/>
        <v/>
      </c>
      <c r="T326" s="50" t="str">
        <f>IF($F326="","",IF(ISERROR(VLOOKUP(F326,PROVEEDORES!$D$8:$I$507,5,0)),1,VLOOKUP($F326,PROVEEDORES!$D$8:$I$507,5,0)))</f>
        <v/>
      </c>
    </row>
    <row r="327" spans="3:20" ht="17.45" customHeight="1" x14ac:dyDescent="0.25">
      <c r="C327" s="188"/>
      <c r="D327" s="189"/>
      <c r="E327" s="178"/>
      <c r="F327" s="178"/>
      <c r="G327" s="190">
        <f>DATOS!$E$13</f>
        <v>1</v>
      </c>
      <c r="H327" s="178"/>
      <c r="I327" s="191"/>
      <c r="J327" s="178"/>
      <c r="K327" s="178"/>
      <c r="L327" s="178"/>
      <c r="M327" s="178"/>
      <c r="N327" s="160" t="str">
        <f t="shared" si="23"/>
        <v/>
      </c>
      <c r="O327" s="21"/>
      <c r="P327" s="160" t="str">
        <f t="shared" si="24"/>
        <v/>
      </c>
      <c r="Q327" s="160">
        <f t="shared" si="25"/>
        <v>0</v>
      </c>
      <c r="R327" s="160" t="str">
        <f t="shared" si="26"/>
        <v/>
      </c>
      <c r="S327" s="160" t="str">
        <f t="shared" si="27"/>
        <v/>
      </c>
      <c r="T327" s="50" t="str">
        <f>IF($F327="","",IF(ISERROR(VLOOKUP(F327,PROVEEDORES!$D$8:$I$507,5,0)),1,VLOOKUP($F327,PROVEEDORES!$D$8:$I$507,5,0)))</f>
        <v/>
      </c>
    </row>
    <row r="328" spans="3:20" ht="17.45" customHeight="1" x14ac:dyDescent="0.25">
      <c r="C328" s="188"/>
      <c r="D328" s="189"/>
      <c r="E328" s="178"/>
      <c r="F328" s="178"/>
      <c r="G328" s="190">
        <f>DATOS!$E$13</f>
        <v>1</v>
      </c>
      <c r="H328" s="178"/>
      <c r="I328" s="191"/>
      <c r="J328" s="178"/>
      <c r="K328" s="178"/>
      <c r="L328" s="178"/>
      <c r="M328" s="178"/>
      <c r="N328" s="160" t="str">
        <f t="shared" si="23"/>
        <v/>
      </c>
      <c r="O328" s="21"/>
      <c r="P328" s="160" t="str">
        <f t="shared" si="24"/>
        <v/>
      </c>
      <c r="Q328" s="160">
        <f t="shared" si="25"/>
        <v>0</v>
      </c>
      <c r="R328" s="160" t="str">
        <f t="shared" si="26"/>
        <v/>
      </c>
      <c r="S328" s="160" t="str">
        <f t="shared" si="27"/>
        <v/>
      </c>
      <c r="T328" s="50" t="str">
        <f>IF($F328="","",IF(ISERROR(VLOOKUP(F328,PROVEEDORES!$D$8:$I$507,5,0)),1,VLOOKUP($F328,PROVEEDORES!$D$8:$I$507,5,0)))</f>
        <v/>
      </c>
    </row>
    <row r="329" spans="3:20" ht="17.45" customHeight="1" x14ac:dyDescent="0.25">
      <c r="C329" s="188"/>
      <c r="D329" s="189"/>
      <c r="E329" s="178"/>
      <c r="F329" s="178"/>
      <c r="G329" s="190">
        <f>DATOS!$E$13</f>
        <v>1</v>
      </c>
      <c r="H329" s="178"/>
      <c r="I329" s="191"/>
      <c r="J329" s="178"/>
      <c r="K329" s="178"/>
      <c r="L329" s="178"/>
      <c r="M329" s="178"/>
      <c r="N329" s="160" t="str">
        <f t="shared" si="23"/>
        <v/>
      </c>
      <c r="O329" s="21"/>
      <c r="P329" s="160" t="str">
        <f t="shared" si="24"/>
        <v/>
      </c>
      <c r="Q329" s="160">
        <f t="shared" si="25"/>
        <v>0</v>
      </c>
      <c r="R329" s="160" t="str">
        <f t="shared" si="26"/>
        <v/>
      </c>
      <c r="S329" s="160" t="str">
        <f t="shared" si="27"/>
        <v/>
      </c>
      <c r="T329" s="50" t="str">
        <f>IF($F329="","",IF(ISERROR(VLOOKUP(F329,PROVEEDORES!$D$8:$I$507,5,0)),1,VLOOKUP($F329,PROVEEDORES!$D$8:$I$507,5,0)))</f>
        <v/>
      </c>
    </row>
    <row r="330" spans="3:20" ht="17.45" customHeight="1" x14ac:dyDescent="0.25">
      <c r="C330" s="188"/>
      <c r="D330" s="189"/>
      <c r="E330" s="178"/>
      <c r="F330" s="178"/>
      <c r="G330" s="190">
        <f>DATOS!$E$13</f>
        <v>1</v>
      </c>
      <c r="H330" s="178"/>
      <c r="I330" s="191"/>
      <c r="J330" s="178"/>
      <c r="K330" s="178"/>
      <c r="L330" s="178"/>
      <c r="M330" s="178"/>
      <c r="N330" s="160" t="str">
        <f t="shared" si="23"/>
        <v/>
      </c>
      <c r="O330" s="21"/>
      <c r="P330" s="160" t="str">
        <f t="shared" si="24"/>
        <v/>
      </c>
      <c r="Q330" s="160">
        <f t="shared" si="25"/>
        <v>0</v>
      </c>
      <c r="R330" s="160" t="str">
        <f t="shared" si="26"/>
        <v/>
      </c>
      <c r="S330" s="160" t="str">
        <f t="shared" si="27"/>
        <v/>
      </c>
      <c r="T330" s="50" t="str">
        <f>IF($F330="","",IF(ISERROR(VLOOKUP(F330,PROVEEDORES!$D$8:$I$507,5,0)),1,VLOOKUP($F330,PROVEEDORES!$D$8:$I$507,5,0)))</f>
        <v/>
      </c>
    </row>
    <row r="331" spans="3:20" ht="17.45" customHeight="1" x14ac:dyDescent="0.25">
      <c r="C331" s="188"/>
      <c r="D331" s="189"/>
      <c r="E331" s="178"/>
      <c r="F331" s="178"/>
      <c r="G331" s="190">
        <f>DATOS!$E$13</f>
        <v>1</v>
      </c>
      <c r="H331" s="178"/>
      <c r="I331" s="191"/>
      <c r="J331" s="178"/>
      <c r="K331" s="178"/>
      <c r="L331" s="178"/>
      <c r="M331" s="178"/>
      <c r="N331" s="160" t="str">
        <f t="shared" si="23"/>
        <v/>
      </c>
      <c r="O331" s="21"/>
      <c r="P331" s="160" t="str">
        <f t="shared" si="24"/>
        <v/>
      </c>
      <c r="Q331" s="160">
        <f t="shared" si="25"/>
        <v>0</v>
      </c>
      <c r="R331" s="160" t="str">
        <f t="shared" si="26"/>
        <v/>
      </c>
      <c r="S331" s="160" t="str">
        <f t="shared" si="27"/>
        <v/>
      </c>
      <c r="T331" s="50" t="str">
        <f>IF($F331="","",IF(ISERROR(VLOOKUP(F331,PROVEEDORES!$D$8:$I$507,5,0)),1,VLOOKUP($F331,PROVEEDORES!$D$8:$I$507,5,0)))</f>
        <v/>
      </c>
    </row>
    <row r="332" spans="3:20" ht="17.45" customHeight="1" x14ac:dyDescent="0.25">
      <c r="C332" s="188"/>
      <c r="D332" s="189"/>
      <c r="E332" s="178"/>
      <c r="F332" s="178"/>
      <c r="G332" s="190">
        <f>DATOS!$E$13</f>
        <v>1</v>
      </c>
      <c r="H332" s="178"/>
      <c r="I332" s="191"/>
      <c r="J332" s="178"/>
      <c r="K332" s="178"/>
      <c r="L332" s="178"/>
      <c r="M332" s="178"/>
      <c r="N332" s="160" t="str">
        <f t="shared" si="23"/>
        <v/>
      </c>
      <c r="O332" s="21"/>
      <c r="P332" s="160" t="str">
        <f t="shared" si="24"/>
        <v/>
      </c>
      <c r="Q332" s="160">
        <f t="shared" si="25"/>
        <v>0</v>
      </c>
      <c r="R332" s="160" t="str">
        <f t="shared" si="26"/>
        <v/>
      </c>
      <c r="S332" s="160" t="str">
        <f t="shared" si="27"/>
        <v/>
      </c>
      <c r="T332" s="50" t="str">
        <f>IF($F332="","",IF(ISERROR(VLOOKUP(F332,PROVEEDORES!$D$8:$I$507,5,0)),1,VLOOKUP($F332,PROVEEDORES!$D$8:$I$507,5,0)))</f>
        <v/>
      </c>
    </row>
    <row r="333" spans="3:20" ht="17.45" customHeight="1" x14ac:dyDescent="0.25">
      <c r="C333" s="188"/>
      <c r="D333" s="189"/>
      <c r="E333" s="178"/>
      <c r="F333" s="178"/>
      <c r="G333" s="190">
        <f>DATOS!$E$13</f>
        <v>1</v>
      </c>
      <c r="H333" s="178"/>
      <c r="I333" s="191"/>
      <c r="J333" s="178"/>
      <c r="K333" s="178"/>
      <c r="L333" s="178"/>
      <c r="M333" s="178"/>
      <c r="N333" s="160" t="str">
        <f t="shared" si="23"/>
        <v/>
      </c>
      <c r="O333" s="21"/>
      <c r="P333" s="160" t="str">
        <f t="shared" si="24"/>
        <v/>
      </c>
      <c r="Q333" s="160">
        <f t="shared" si="25"/>
        <v>0</v>
      </c>
      <c r="R333" s="160" t="str">
        <f t="shared" si="26"/>
        <v/>
      </c>
      <c r="S333" s="160" t="str">
        <f t="shared" si="27"/>
        <v/>
      </c>
      <c r="T333" s="50" t="str">
        <f>IF($F333="","",IF(ISERROR(VLOOKUP(F333,PROVEEDORES!$D$8:$I$507,5,0)),1,VLOOKUP($F333,PROVEEDORES!$D$8:$I$507,5,0)))</f>
        <v/>
      </c>
    </row>
    <row r="334" spans="3:20" ht="17.45" customHeight="1" x14ac:dyDescent="0.25">
      <c r="C334" s="188"/>
      <c r="D334" s="189"/>
      <c r="E334" s="178"/>
      <c r="F334" s="178"/>
      <c r="G334" s="190">
        <f>DATOS!$E$13</f>
        <v>1</v>
      </c>
      <c r="H334" s="178"/>
      <c r="I334" s="191"/>
      <c r="J334" s="178"/>
      <c r="K334" s="178"/>
      <c r="L334" s="178"/>
      <c r="M334" s="178"/>
      <c r="N334" s="160" t="str">
        <f t="shared" si="23"/>
        <v/>
      </c>
      <c r="O334" s="21"/>
      <c r="P334" s="160" t="str">
        <f t="shared" si="24"/>
        <v/>
      </c>
      <c r="Q334" s="160">
        <f t="shared" si="25"/>
        <v>0</v>
      </c>
      <c r="R334" s="160" t="str">
        <f t="shared" si="26"/>
        <v/>
      </c>
      <c r="S334" s="160" t="str">
        <f t="shared" si="27"/>
        <v/>
      </c>
      <c r="T334" s="50" t="str">
        <f>IF($F334="","",IF(ISERROR(VLOOKUP(F334,PROVEEDORES!$D$8:$I$507,5,0)),1,VLOOKUP($F334,PROVEEDORES!$D$8:$I$507,5,0)))</f>
        <v/>
      </c>
    </row>
    <row r="335" spans="3:20" ht="17.45" customHeight="1" x14ac:dyDescent="0.25">
      <c r="C335" s="188"/>
      <c r="D335" s="189"/>
      <c r="E335" s="178"/>
      <c r="F335" s="178"/>
      <c r="G335" s="190">
        <f>DATOS!$E$13</f>
        <v>1</v>
      </c>
      <c r="H335" s="178"/>
      <c r="I335" s="191"/>
      <c r="J335" s="178"/>
      <c r="K335" s="178"/>
      <c r="L335" s="178"/>
      <c r="M335" s="178"/>
      <c r="N335" s="160" t="str">
        <f t="shared" si="23"/>
        <v/>
      </c>
      <c r="O335" s="21"/>
      <c r="P335" s="160" t="str">
        <f t="shared" si="24"/>
        <v/>
      </c>
      <c r="Q335" s="160">
        <f t="shared" si="25"/>
        <v>0</v>
      </c>
      <c r="R335" s="160" t="str">
        <f t="shared" si="26"/>
        <v/>
      </c>
      <c r="S335" s="160" t="str">
        <f t="shared" si="27"/>
        <v/>
      </c>
      <c r="T335" s="50" t="str">
        <f>IF($F335="","",IF(ISERROR(VLOOKUP(F335,PROVEEDORES!$D$8:$I$507,5,0)),1,VLOOKUP($F335,PROVEEDORES!$D$8:$I$507,5,0)))</f>
        <v/>
      </c>
    </row>
    <row r="336" spans="3:20" ht="17.45" customHeight="1" x14ac:dyDescent="0.25">
      <c r="C336" s="188"/>
      <c r="D336" s="189"/>
      <c r="E336" s="178"/>
      <c r="F336" s="178"/>
      <c r="G336" s="190">
        <f>DATOS!$E$13</f>
        <v>1</v>
      </c>
      <c r="H336" s="178"/>
      <c r="I336" s="191"/>
      <c r="J336" s="178"/>
      <c r="K336" s="178"/>
      <c r="L336" s="178"/>
      <c r="M336" s="178"/>
      <c r="N336" s="160" t="str">
        <f t="shared" si="23"/>
        <v/>
      </c>
      <c r="O336" s="21"/>
      <c r="P336" s="160" t="str">
        <f t="shared" si="24"/>
        <v/>
      </c>
      <c r="Q336" s="160">
        <f t="shared" si="25"/>
        <v>0</v>
      </c>
      <c r="R336" s="160" t="str">
        <f t="shared" si="26"/>
        <v/>
      </c>
      <c r="S336" s="160" t="str">
        <f t="shared" si="27"/>
        <v/>
      </c>
      <c r="T336" s="50" t="str">
        <f>IF($F336="","",IF(ISERROR(VLOOKUP(F336,PROVEEDORES!$D$8:$I$507,5,0)),1,VLOOKUP($F336,PROVEEDORES!$D$8:$I$507,5,0)))</f>
        <v/>
      </c>
    </row>
    <row r="337" spans="3:20" ht="17.45" customHeight="1" x14ac:dyDescent="0.25">
      <c r="C337" s="188"/>
      <c r="D337" s="189"/>
      <c r="E337" s="178"/>
      <c r="F337" s="178"/>
      <c r="G337" s="190">
        <f>DATOS!$E$13</f>
        <v>1</v>
      </c>
      <c r="H337" s="178"/>
      <c r="I337" s="191"/>
      <c r="J337" s="178"/>
      <c r="K337" s="178"/>
      <c r="L337" s="178"/>
      <c r="M337" s="178"/>
      <c r="N337" s="160" t="str">
        <f t="shared" si="23"/>
        <v/>
      </c>
      <c r="O337" s="21"/>
      <c r="P337" s="160" t="str">
        <f t="shared" si="24"/>
        <v/>
      </c>
      <c r="Q337" s="160">
        <f t="shared" si="25"/>
        <v>0</v>
      </c>
      <c r="R337" s="160" t="str">
        <f t="shared" si="26"/>
        <v/>
      </c>
      <c r="S337" s="160" t="str">
        <f t="shared" si="27"/>
        <v/>
      </c>
      <c r="T337" s="50" t="str">
        <f>IF($F337="","",IF(ISERROR(VLOOKUP(F337,PROVEEDORES!$D$8:$I$507,5,0)),1,VLOOKUP($F337,PROVEEDORES!$D$8:$I$507,5,0)))</f>
        <v/>
      </c>
    </row>
    <row r="338" spans="3:20" ht="17.45" customHeight="1" x14ac:dyDescent="0.25">
      <c r="C338" s="188"/>
      <c r="D338" s="189"/>
      <c r="E338" s="178"/>
      <c r="F338" s="178"/>
      <c r="G338" s="190">
        <f>DATOS!$E$13</f>
        <v>1</v>
      </c>
      <c r="H338" s="178"/>
      <c r="I338" s="191"/>
      <c r="J338" s="178"/>
      <c r="K338" s="178"/>
      <c r="L338" s="178"/>
      <c r="M338" s="178"/>
      <c r="N338" s="160" t="str">
        <f t="shared" ref="N338:N401" si="28">IF(H338&amp;J338&amp;K338&amp;L338&amp;M338="","",H338+J338+K338-L338-M338)</f>
        <v/>
      </c>
      <c r="O338" s="21"/>
      <c r="P338" s="160" t="str">
        <f t="shared" ref="P338:P401" si="29">IF($I338="E",H338,"")</f>
        <v/>
      </c>
      <c r="Q338" s="160">
        <f t="shared" si="25"/>
        <v>0</v>
      </c>
      <c r="R338" s="160" t="str">
        <f t="shared" si="26"/>
        <v/>
      </c>
      <c r="S338" s="160" t="str">
        <f t="shared" si="27"/>
        <v/>
      </c>
      <c r="T338" s="50" t="str">
        <f>IF($F338="","",IF(ISERROR(VLOOKUP(F338,PROVEEDORES!$D$8:$I$507,5,0)),1,VLOOKUP($F338,PROVEEDORES!$D$8:$I$507,5,0)))</f>
        <v/>
      </c>
    </row>
    <row r="339" spans="3:20" ht="17.45" customHeight="1" x14ac:dyDescent="0.25">
      <c r="C339" s="188"/>
      <c r="D339" s="189"/>
      <c r="E339" s="178"/>
      <c r="F339" s="178"/>
      <c r="G339" s="190">
        <f>DATOS!$E$13</f>
        <v>1</v>
      </c>
      <c r="H339" s="178"/>
      <c r="I339" s="191"/>
      <c r="J339" s="178"/>
      <c r="K339" s="178"/>
      <c r="L339" s="178"/>
      <c r="M339" s="178"/>
      <c r="N339" s="160" t="str">
        <f t="shared" si="28"/>
        <v/>
      </c>
      <c r="O339" s="21"/>
      <c r="P339" s="160" t="str">
        <f t="shared" si="29"/>
        <v/>
      </c>
      <c r="Q339" s="160">
        <f t="shared" ref="Q339:Q402" si="30">IF($I339=0%,H339,"")</f>
        <v>0</v>
      </c>
      <c r="R339" s="160" t="str">
        <f t="shared" ref="R339:R402" si="31">IF(OR($I339=8%,$I339=11%),$J339/$I339,"")</f>
        <v/>
      </c>
      <c r="S339" s="160" t="str">
        <f t="shared" ref="S339:S402" si="32">IF(OR($I339=15%,$I339=16%),$J339/$I339,"")</f>
        <v/>
      </c>
      <c r="T339" s="50" t="str">
        <f>IF($F339="","",IF(ISERROR(VLOOKUP(F339,PROVEEDORES!$D$8:$I$507,5,0)),1,VLOOKUP($F339,PROVEEDORES!$D$8:$I$507,5,0)))</f>
        <v/>
      </c>
    </row>
    <row r="340" spans="3:20" ht="17.45" customHeight="1" x14ac:dyDescent="0.25">
      <c r="C340" s="188"/>
      <c r="D340" s="189"/>
      <c r="E340" s="178"/>
      <c r="F340" s="178"/>
      <c r="G340" s="190">
        <f>DATOS!$E$13</f>
        <v>1</v>
      </c>
      <c r="H340" s="178"/>
      <c r="I340" s="191"/>
      <c r="J340" s="178"/>
      <c r="K340" s="178"/>
      <c r="L340" s="178"/>
      <c r="M340" s="178"/>
      <c r="N340" s="160" t="str">
        <f t="shared" si="28"/>
        <v/>
      </c>
      <c r="O340" s="21"/>
      <c r="P340" s="160" t="str">
        <f t="shared" si="29"/>
        <v/>
      </c>
      <c r="Q340" s="160">
        <f t="shared" si="30"/>
        <v>0</v>
      </c>
      <c r="R340" s="160" t="str">
        <f t="shared" si="31"/>
        <v/>
      </c>
      <c r="S340" s="160" t="str">
        <f t="shared" si="32"/>
        <v/>
      </c>
      <c r="T340" s="50" t="str">
        <f>IF($F340="","",IF(ISERROR(VLOOKUP(F340,PROVEEDORES!$D$8:$I$507,5,0)),1,VLOOKUP($F340,PROVEEDORES!$D$8:$I$507,5,0)))</f>
        <v/>
      </c>
    </row>
    <row r="341" spans="3:20" ht="17.45" customHeight="1" x14ac:dyDescent="0.25">
      <c r="C341" s="188"/>
      <c r="D341" s="189"/>
      <c r="E341" s="178"/>
      <c r="F341" s="178"/>
      <c r="G341" s="190">
        <f>DATOS!$E$13</f>
        <v>1</v>
      </c>
      <c r="H341" s="178"/>
      <c r="I341" s="191"/>
      <c r="J341" s="178"/>
      <c r="K341" s="178"/>
      <c r="L341" s="178"/>
      <c r="M341" s="178"/>
      <c r="N341" s="160" t="str">
        <f t="shared" si="28"/>
        <v/>
      </c>
      <c r="O341" s="21"/>
      <c r="P341" s="160" t="str">
        <f t="shared" si="29"/>
        <v/>
      </c>
      <c r="Q341" s="160">
        <f t="shared" si="30"/>
        <v>0</v>
      </c>
      <c r="R341" s="160" t="str">
        <f t="shared" si="31"/>
        <v/>
      </c>
      <c r="S341" s="160" t="str">
        <f t="shared" si="32"/>
        <v/>
      </c>
      <c r="T341" s="50" t="str">
        <f>IF($F341="","",IF(ISERROR(VLOOKUP(F341,PROVEEDORES!$D$8:$I$507,5,0)),1,VLOOKUP($F341,PROVEEDORES!$D$8:$I$507,5,0)))</f>
        <v/>
      </c>
    </row>
    <row r="342" spans="3:20" ht="17.45" customHeight="1" x14ac:dyDescent="0.25">
      <c r="C342" s="188"/>
      <c r="D342" s="189"/>
      <c r="E342" s="178"/>
      <c r="F342" s="178"/>
      <c r="G342" s="190">
        <f>DATOS!$E$13</f>
        <v>1</v>
      </c>
      <c r="H342" s="178"/>
      <c r="I342" s="191"/>
      <c r="J342" s="178"/>
      <c r="K342" s="178"/>
      <c r="L342" s="178"/>
      <c r="M342" s="178"/>
      <c r="N342" s="160" t="str">
        <f t="shared" si="28"/>
        <v/>
      </c>
      <c r="O342" s="21"/>
      <c r="P342" s="160" t="str">
        <f t="shared" si="29"/>
        <v/>
      </c>
      <c r="Q342" s="160">
        <f t="shared" si="30"/>
        <v>0</v>
      </c>
      <c r="R342" s="160" t="str">
        <f t="shared" si="31"/>
        <v/>
      </c>
      <c r="S342" s="160" t="str">
        <f t="shared" si="32"/>
        <v/>
      </c>
      <c r="T342" s="50" t="str">
        <f>IF($F342="","",IF(ISERROR(VLOOKUP(F342,PROVEEDORES!$D$8:$I$507,5,0)),1,VLOOKUP($F342,PROVEEDORES!$D$8:$I$507,5,0)))</f>
        <v/>
      </c>
    </row>
    <row r="343" spans="3:20" ht="17.45" customHeight="1" x14ac:dyDescent="0.25">
      <c r="C343" s="188"/>
      <c r="D343" s="189"/>
      <c r="E343" s="178"/>
      <c r="F343" s="178"/>
      <c r="G343" s="190">
        <f>DATOS!$E$13</f>
        <v>1</v>
      </c>
      <c r="H343" s="178"/>
      <c r="I343" s="191"/>
      <c r="J343" s="178"/>
      <c r="K343" s="178"/>
      <c r="L343" s="178"/>
      <c r="M343" s="178"/>
      <c r="N343" s="160" t="str">
        <f t="shared" si="28"/>
        <v/>
      </c>
      <c r="O343" s="21"/>
      <c r="P343" s="160" t="str">
        <f t="shared" si="29"/>
        <v/>
      </c>
      <c r="Q343" s="160">
        <f t="shared" si="30"/>
        <v>0</v>
      </c>
      <c r="R343" s="160" t="str">
        <f t="shared" si="31"/>
        <v/>
      </c>
      <c r="S343" s="160" t="str">
        <f t="shared" si="32"/>
        <v/>
      </c>
      <c r="T343" s="50" t="str">
        <f>IF($F343="","",IF(ISERROR(VLOOKUP(F343,PROVEEDORES!$D$8:$I$507,5,0)),1,VLOOKUP($F343,PROVEEDORES!$D$8:$I$507,5,0)))</f>
        <v/>
      </c>
    </row>
    <row r="344" spans="3:20" ht="17.45" customHeight="1" x14ac:dyDescent="0.25">
      <c r="C344" s="188"/>
      <c r="D344" s="189"/>
      <c r="E344" s="178"/>
      <c r="F344" s="178"/>
      <c r="G344" s="190">
        <f>DATOS!$E$13</f>
        <v>1</v>
      </c>
      <c r="H344" s="178"/>
      <c r="I344" s="191"/>
      <c r="J344" s="178"/>
      <c r="K344" s="178"/>
      <c r="L344" s="178"/>
      <c r="M344" s="178"/>
      <c r="N344" s="160" t="str">
        <f t="shared" si="28"/>
        <v/>
      </c>
      <c r="O344" s="21"/>
      <c r="P344" s="160" t="str">
        <f t="shared" si="29"/>
        <v/>
      </c>
      <c r="Q344" s="160">
        <f t="shared" si="30"/>
        <v>0</v>
      </c>
      <c r="R344" s="160" t="str">
        <f t="shared" si="31"/>
        <v/>
      </c>
      <c r="S344" s="160" t="str">
        <f t="shared" si="32"/>
        <v/>
      </c>
      <c r="T344" s="50" t="str">
        <f>IF($F344="","",IF(ISERROR(VLOOKUP(F344,PROVEEDORES!$D$8:$I$507,5,0)),1,VLOOKUP($F344,PROVEEDORES!$D$8:$I$507,5,0)))</f>
        <v/>
      </c>
    </row>
    <row r="345" spans="3:20" ht="17.45" customHeight="1" x14ac:dyDescent="0.25">
      <c r="C345" s="188"/>
      <c r="D345" s="189"/>
      <c r="E345" s="178"/>
      <c r="F345" s="178"/>
      <c r="G345" s="190">
        <f>DATOS!$E$13</f>
        <v>1</v>
      </c>
      <c r="H345" s="178"/>
      <c r="I345" s="191"/>
      <c r="J345" s="178"/>
      <c r="K345" s="178"/>
      <c r="L345" s="178"/>
      <c r="M345" s="178"/>
      <c r="N345" s="160" t="str">
        <f t="shared" si="28"/>
        <v/>
      </c>
      <c r="O345" s="21"/>
      <c r="P345" s="160" t="str">
        <f t="shared" si="29"/>
        <v/>
      </c>
      <c r="Q345" s="160">
        <f t="shared" si="30"/>
        <v>0</v>
      </c>
      <c r="R345" s="160" t="str">
        <f t="shared" si="31"/>
        <v/>
      </c>
      <c r="S345" s="160" t="str">
        <f t="shared" si="32"/>
        <v/>
      </c>
      <c r="T345" s="50" t="str">
        <f>IF($F345="","",IF(ISERROR(VLOOKUP(F345,PROVEEDORES!$D$8:$I$507,5,0)),1,VLOOKUP($F345,PROVEEDORES!$D$8:$I$507,5,0)))</f>
        <v/>
      </c>
    </row>
    <row r="346" spans="3:20" ht="17.45" customHeight="1" x14ac:dyDescent="0.25">
      <c r="C346" s="188"/>
      <c r="D346" s="189"/>
      <c r="E346" s="178"/>
      <c r="F346" s="178"/>
      <c r="G346" s="190">
        <f>DATOS!$E$13</f>
        <v>1</v>
      </c>
      <c r="H346" s="178"/>
      <c r="I346" s="191"/>
      <c r="J346" s="178"/>
      <c r="K346" s="178"/>
      <c r="L346" s="178"/>
      <c r="M346" s="178"/>
      <c r="N346" s="160" t="str">
        <f t="shared" si="28"/>
        <v/>
      </c>
      <c r="O346" s="21"/>
      <c r="P346" s="160" t="str">
        <f t="shared" si="29"/>
        <v/>
      </c>
      <c r="Q346" s="160">
        <f t="shared" si="30"/>
        <v>0</v>
      </c>
      <c r="R346" s="160" t="str">
        <f t="shared" si="31"/>
        <v/>
      </c>
      <c r="S346" s="160" t="str">
        <f t="shared" si="32"/>
        <v/>
      </c>
      <c r="T346" s="50" t="str">
        <f>IF($F346="","",IF(ISERROR(VLOOKUP(F346,PROVEEDORES!$D$8:$I$507,5,0)),1,VLOOKUP($F346,PROVEEDORES!$D$8:$I$507,5,0)))</f>
        <v/>
      </c>
    </row>
    <row r="347" spans="3:20" ht="17.45" customHeight="1" x14ac:dyDescent="0.25">
      <c r="C347" s="188"/>
      <c r="D347" s="189"/>
      <c r="E347" s="178"/>
      <c r="F347" s="178"/>
      <c r="G347" s="190">
        <f>DATOS!$E$13</f>
        <v>1</v>
      </c>
      <c r="H347" s="178"/>
      <c r="I347" s="191"/>
      <c r="J347" s="178"/>
      <c r="K347" s="178"/>
      <c r="L347" s="178"/>
      <c r="M347" s="178"/>
      <c r="N347" s="160" t="str">
        <f t="shared" si="28"/>
        <v/>
      </c>
      <c r="O347" s="21"/>
      <c r="P347" s="160" t="str">
        <f t="shared" si="29"/>
        <v/>
      </c>
      <c r="Q347" s="160">
        <f t="shared" si="30"/>
        <v>0</v>
      </c>
      <c r="R347" s="160" t="str">
        <f t="shared" si="31"/>
        <v/>
      </c>
      <c r="S347" s="160" t="str">
        <f t="shared" si="32"/>
        <v/>
      </c>
      <c r="T347" s="50" t="str">
        <f>IF($F347="","",IF(ISERROR(VLOOKUP(F347,PROVEEDORES!$D$8:$I$507,5,0)),1,VLOOKUP($F347,PROVEEDORES!$D$8:$I$507,5,0)))</f>
        <v/>
      </c>
    </row>
    <row r="348" spans="3:20" ht="17.45" customHeight="1" x14ac:dyDescent="0.25">
      <c r="C348" s="188"/>
      <c r="D348" s="189"/>
      <c r="E348" s="178"/>
      <c r="F348" s="178"/>
      <c r="G348" s="190">
        <f>DATOS!$E$13</f>
        <v>1</v>
      </c>
      <c r="H348" s="178"/>
      <c r="I348" s="191"/>
      <c r="J348" s="178"/>
      <c r="K348" s="178"/>
      <c r="L348" s="178"/>
      <c r="M348" s="178"/>
      <c r="N348" s="160" t="str">
        <f t="shared" si="28"/>
        <v/>
      </c>
      <c r="O348" s="21"/>
      <c r="P348" s="160" t="str">
        <f t="shared" si="29"/>
        <v/>
      </c>
      <c r="Q348" s="160">
        <f t="shared" si="30"/>
        <v>0</v>
      </c>
      <c r="R348" s="160" t="str">
        <f t="shared" si="31"/>
        <v/>
      </c>
      <c r="S348" s="160" t="str">
        <f t="shared" si="32"/>
        <v/>
      </c>
      <c r="T348" s="50" t="str">
        <f>IF($F348="","",IF(ISERROR(VLOOKUP(F348,PROVEEDORES!$D$8:$I$507,5,0)),1,VLOOKUP($F348,PROVEEDORES!$D$8:$I$507,5,0)))</f>
        <v/>
      </c>
    </row>
    <row r="349" spans="3:20" ht="17.45" customHeight="1" x14ac:dyDescent="0.25">
      <c r="C349" s="188"/>
      <c r="D349" s="189"/>
      <c r="E349" s="178"/>
      <c r="F349" s="178"/>
      <c r="G349" s="190">
        <f>DATOS!$E$13</f>
        <v>1</v>
      </c>
      <c r="H349" s="178"/>
      <c r="I349" s="191"/>
      <c r="J349" s="178"/>
      <c r="K349" s="178"/>
      <c r="L349" s="178"/>
      <c r="M349" s="178"/>
      <c r="N349" s="160" t="str">
        <f t="shared" si="28"/>
        <v/>
      </c>
      <c r="O349" s="21"/>
      <c r="P349" s="160" t="str">
        <f t="shared" si="29"/>
        <v/>
      </c>
      <c r="Q349" s="160">
        <f t="shared" si="30"/>
        <v>0</v>
      </c>
      <c r="R349" s="160" t="str">
        <f t="shared" si="31"/>
        <v/>
      </c>
      <c r="S349" s="160" t="str">
        <f t="shared" si="32"/>
        <v/>
      </c>
      <c r="T349" s="50" t="str">
        <f>IF($F349="","",IF(ISERROR(VLOOKUP(F349,PROVEEDORES!$D$8:$I$507,5,0)),1,VLOOKUP($F349,PROVEEDORES!$D$8:$I$507,5,0)))</f>
        <v/>
      </c>
    </row>
    <row r="350" spans="3:20" ht="17.45" customHeight="1" x14ac:dyDescent="0.25">
      <c r="C350" s="188"/>
      <c r="D350" s="189"/>
      <c r="E350" s="178"/>
      <c r="F350" s="178"/>
      <c r="G350" s="190">
        <f>DATOS!$E$13</f>
        <v>1</v>
      </c>
      <c r="H350" s="178"/>
      <c r="I350" s="191"/>
      <c r="J350" s="178"/>
      <c r="K350" s="178"/>
      <c r="L350" s="178"/>
      <c r="M350" s="178"/>
      <c r="N350" s="160" t="str">
        <f t="shared" si="28"/>
        <v/>
      </c>
      <c r="O350" s="21"/>
      <c r="P350" s="160" t="str">
        <f t="shared" si="29"/>
        <v/>
      </c>
      <c r="Q350" s="160">
        <f t="shared" si="30"/>
        <v>0</v>
      </c>
      <c r="R350" s="160" t="str">
        <f t="shared" si="31"/>
        <v/>
      </c>
      <c r="S350" s="160" t="str">
        <f t="shared" si="32"/>
        <v/>
      </c>
      <c r="T350" s="50" t="str">
        <f>IF($F350="","",IF(ISERROR(VLOOKUP(F350,PROVEEDORES!$D$8:$I$507,5,0)),1,VLOOKUP($F350,PROVEEDORES!$D$8:$I$507,5,0)))</f>
        <v/>
      </c>
    </row>
    <row r="351" spans="3:20" ht="17.45" customHeight="1" x14ac:dyDescent="0.25">
      <c r="C351" s="188"/>
      <c r="D351" s="189"/>
      <c r="E351" s="178"/>
      <c r="F351" s="178"/>
      <c r="G351" s="190">
        <f>DATOS!$E$13</f>
        <v>1</v>
      </c>
      <c r="H351" s="178"/>
      <c r="I351" s="191"/>
      <c r="J351" s="178"/>
      <c r="K351" s="178"/>
      <c r="L351" s="178"/>
      <c r="M351" s="178"/>
      <c r="N351" s="160" t="str">
        <f t="shared" si="28"/>
        <v/>
      </c>
      <c r="O351" s="21"/>
      <c r="P351" s="160" t="str">
        <f t="shared" si="29"/>
        <v/>
      </c>
      <c r="Q351" s="160">
        <f t="shared" si="30"/>
        <v>0</v>
      </c>
      <c r="R351" s="160" t="str">
        <f t="shared" si="31"/>
        <v/>
      </c>
      <c r="S351" s="160" t="str">
        <f t="shared" si="32"/>
        <v/>
      </c>
      <c r="T351" s="50" t="str">
        <f>IF($F351="","",IF(ISERROR(VLOOKUP(F351,PROVEEDORES!$D$8:$I$507,5,0)),1,VLOOKUP($F351,PROVEEDORES!$D$8:$I$507,5,0)))</f>
        <v/>
      </c>
    </row>
    <row r="352" spans="3:20" ht="17.45" customHeight="1" x14ac:dyDescent="0.25">
      <c r="C352" s="188"/>
      <c r="D352" s="189"/>
      <c r="E352" s="178"/>
      <c r="F352" s="178"/>
      <c r="G352" s="190">
        <f>DATOS!$E$13</f>
        <v>1</v>
      </c>
      <c r="H352" s="178"/>
      <c r="I352" s="191"/>
      <c r="J352" s="178"/>
      <c r="K352" s="178"/>
      <c r="L352" s="178"/>
      <c r="M352" s="178"/>
      <c r="N352" s="160" t="str">
        <f t="shared" si="28"/>
        <v/>
      </c>
      <c r="O352" s="21"/>
      <c r="P352" s="160" t="str">
        <f t="shared" si="29"/>
        <v/>
      </c>
      <c r="Q352" s="160">
        <f t="shared" si="30"/>
        <v>0</v>
      </c>
      <c r="R352" s="160" t="str">
        <f t="shared" si="31"/>
        <v/>
      </c>
      <c r="S352" s="160" t="str">
        <f t="shared" si="32"/>
        <v/>
      </c>
      <c r="T352" s="50" t="str">
        <f>IF($F352="","",IF(ISERROR(VLOOKUP(F352,PROVEEDORES!$D$8:$I$507,5,0)),1,VLOOKUP($F352,PROVEEDORES!$D$8:$I$507,5,0)))</f>
        <v/>
      </c>
    </row>
    <row r="353" spans="3:20" ht="17.45" customHeight="1" x14ac:dyDescent="0.25">
      <c r="C353" s="188"/>
      <c r="D353" s="189"/>
      <c r="E353" s="178"/>
      <c r="F353" s="178"/>
      <c r="G353" s="190">
        <f>DATOS!$E$13</f>
        <v>1</v>
      </c>
      <c r="H353" s="178"/>
      <c r="I353" s="191"/>
      <c r="J353" s="178"/>
      <c r="K353" s="178"/>
      <c r="L353" s="178"/>
      <c r="M353" s="178"/>
      <c r="N353" s="160" t="str">
        <f t="shared" si="28"/>
        <v/>
      </c>
      <c r="O353" s="21"/>
      <c r="P353" s="160" t="str">
        <f t="shared" si="29"/>
        <v/>
      </c>
      <c r="Q353" s="160">
        <f t="shared" si="30"/>
        <v>0</v>
      </c>
      <c r="R353" s="160" t="str">
        <f t="shared" si="31"/>
        <v/>
      </c>
      <c r="S353" s="160" t="str">
        <f t="shared" si="32"/>
        <v/>
      </c>
      <c r="T353" s="50" t="str">
        <f>IF($F353="","",IF(ISERROR(VLOOKUP(F353,PROVEEDORES!$D$8:$I$507,5,0)),1,VLOOKUP($F353,PROVEEDORES!$D$8:$I$507,5,0)))</f>
        <v/>
      </c>
    </row>
    <row r="354" spans="3:20" ht="17.45" customHeight="1" x14ac:dyDescent="0.25">
      <c r="C354" s="188"/>
      <c r="D354" s="189"/>
      <c r="E354" s="178"/>
      <c r="F354" s="178"/>
      <c r="G354" s="190">
        <f>DATOS!$E$13</f>
        <v>1</v>
      </c>
      <c r="H354" s="178"/>
      <c r="I354" s="191"/>
      <c r="J354" s="178"/>
      <c r="K354" s="178"/>
      <c r="L354" s="178"/>
      <c r="M354" s="178"/>
      <c r="N354" s="160" t="str">
        <f t="shared" si="28"/>
        <v/>
      </c>
      <c r="O354" s="21"/>
      <c r="P354" s="160" t="str">
        <f t="shared" si="29"/>
        <v/>
      </c>
      <c r="Q354" s="160">
        <f t="shared" si="30"/>
        <v>0</v>
      </c>
      <c r="R354" s="160" t="str">
        <f t="shared" si="31"/>
        <v/>
      </c>
      <c r="S354" s="160" t="str">
        <f t="shared" si="32"/>
        <v/>
      </c>
      <c r="T354" s="50" t="str">
        <f>IF($F354="","",IF(ISERROR(VLOOKUP(F354,PROVEEDORES!$D$8:$I$507,5,0)),1,VLOOKUP($F354,PROVEEDORES!$D$8:$I$507,5,0)))</f>
        <v/>
      </c>
    </row>
    <row r="355" spans="3:20" ht="17.45" customHeight="1" x14ac:dyDescent="0.25">
      <c r="C355" s="188"/>
      <c r="D355" s="189"/>
      <c r="E355" s="178"/>
      <c r="F355" s="178"/>
      <c r="G355" s="190">
        <f>DATOS!$E$13</f>
        <v>1</v>
      </c>
      <c r="H355" s="178"/>
      <c r="I355" s="191"/>
      <c r="J355" s="178"/>
      <c r="K355" s="178"/>
      <c r="L355" s="178"/>
      <c r="M355" s="178"/>
      <c r="N355" s="160" t="str">
        <f t="shared" si="28"/>
        <v/>
      </c>
      <c r="O355" s="21"/>
      <c r="P355" s="160" t="str">
        <f t="shared" si="29"/>
        <v/>
      </c>
      <c r="Q355" s="160">
        <f t="shared" si="30"/>
        <v>0</v>
      </c>
      <c r="R355" s="160" t="str">
        <f t="shared" si="31"/>
        <v/>
      </c>
      <c r="S355" s="160" t="str">
        <f t="shared" si="32"/>
        <v/>
      </c>
      <c r="T355" s="50" t="str">
        <f>IF($F355="","",IF(ISERROR(VLOOKUP(F355,PROVEEDORES!$D$8:$I$507,5,0)),1,VLOOKUP($F355,PROVEEDORES!$D$8:$I$507,5,0)))</f>
        <v/>
      </c>
    </row>
    <row r="356" spans="3:20" ht="17.45" customHeight="1" x14ac:dyDescent="0.25">
      <c r="C356" s="188"/>
      <c r="D356" s="189"/>
      <c r="E356" s="178"/>
      <c r="F356" s="178"/>
      <c r="G356" s="190">
        <f>DATOS!$E$13</f>
        <v>1</v>
      </c>
      <c r="H356" s="178"/>
      <c r="I356" s="191"/>
      <c r="J356" s="178"/>
      <c r="K356" s="178"/>
      <c r="L356" s="178"/>
      <c r="M356" s="178"/>
      <c r="N356" s="160" t="str">
        <f t="shared" si="28"/>
        <v/>
      </c>
      <c r="O356" s="21"/>
      <c r="P356" s="160" t="str">
        <f t="shared" si="29"/>
        <v/>
      </c>
      <c r="Q356" s="160">
        <f t="shared" si="30"/>
        <v>0</v>
      </c>
      <c r="R356" s="160" t="str">
        <f t="shared" si="31"/>
        <v/>
      </c>
      <c r="S356" s="160" t="str">
        <f t="shared" si="32"/>
        <v/>
      </c>
      <c r="T356" s="50" t="str">
        <f>IF($F356="","",IF(ISERROR(VLOOKUP(F356,PROVEEDORES!$D$8:$I$507,5,0)),1,VLOOKUP($F356,PROVEEDORES!$D$8:$I$507,5,0)))</f>
        <v/>
      </c>
    </row>
    <row r="357" spans="3:20" ht="17.45" customHeight="1" x14ac:dyDescent="0.25">
      <c r="C357" s="188"/>
      <c r="D357" s="189"/>
      <c r="E357" s="178"/>
      <c r="F357" s="178"/>
      <c r="G357" s="190">
        <f>DATOS!$E$13</f>
        <v>1</v>
      </c>
      <c r="H357" s="178"/>
      <c r="I357" s="191"/>
      <c r="J357" s="178"/>
      <c r="K357" s="178"/>
      <c r="L357" s="178"/>
      <c r="M357" s="178"/>
      <c r="N357" s="160" t="str">
        <f t="shared" si="28"/>
        <v/>
      </c>
      <c r="O357" s="21"/>
      <c r="P357" s="160" t="str">
        <f t="shared" si="29"/>
        <v/>
      </c>
      <c r="Q357" s="160">
        <f t="shared" si="30"/>
        <v>0</v>
      </c>
      <c r="R357" s="160" t="str">
        <f t="shared" si="31"/>
        <v/>
      </c>
      <c r="S357" s="160" t="str">
        <f t="shared" si="32"/>
        <v/>
      </c>
      <c r="T357" s="50" t="str">
        <f>IF($F357="","",IF(ISERROR(VLOOKUP(F357,PROVEEDORES!$D$8:$I$507,5,0)),1,VLOOKUP($F357,PROVEEDORES!$D$8:$I$507,5,0)))</f>
        <v/>
      </c>
    </row>
    <row r="358" spans="3:20" ht="17.45" customHeight="1" x14ac:dyDescent="0.25">
      <c r="C358" s="188"/>
      <c r="D358" s="189"/>
      <c r="E358" s="178"/>
      <c r="F358" s="178"/>
      <c r="G358" s="190">
        <f>DATOS!$E$13</f>
        <v>1</v>
      </c>
      <c r="H358" s="178"/>
      <c r="I358" s="191"/>
      <c r="J358" s="178"/>
      <c r="K358" s="178"/>
      <c r="L358" s="178"/>
      <c r="M358" s="178"/>
      <c r="N358" s="160" t="str">
        <f t="shared" si="28"/>
        <v/>
      </c>
      <c r="O358" s="21"/>
      <c r="P358" s="160" t="str">
        <f t="shared" si="29"/>
        <v/>
      </c>
      <c r="Q358" s="160">
        <f t="shared" si="30"/>
        <v>0</v>
      </c>
      <c r="R358" s="160" t="str">
        <f t="shared" si="31"/>
        <v/>
      </c>
      <c r="S358" s="160" t="str">
        <f t="shared" si="32"/>
        <v/>
      </c>
      <c r="T358" s="50" t="str">
        <f>IF($F358="","",IF(ISERROR(VLOOKUP(F358,PROVEEDORES!$D$8:$I$507,5,0)),1,VLOOKUP($F358,PROVEEDORES!$D$8:$I$507,5,0)))</f>
        <v/>
      </c>
    </row>
    <row r="359" spans="3:20" ht="17.45" customHeight="1" x14ac:dyDescent="0.25">
      <c r="C359" s="188"/>
      <c r="D359" s="189"/>
      <c r="E359" s="178"/>
      <c r="F359" s="178"/>
      <c r="G359" s="190">
        <f>DATOS!$E$13</f>
        <v>1</v>
      </c>
      <c r="H359" s="178"/>
      <c r="I359" s="191"/>
      <c r="J359" s="178"/>
      <c r="K359" s="178"/>
      <c r="L359" s="178"/>
      <c r="M359" s="178"/>
      <c r="N359" s="160" t="str">
        <f t="shared" si="28"/>
        <v/>
      </c>
      <c r="O359" s="21"/>
      <c r="P359" s="160" t="str">
        <f t="shared" si="29"/>
        <v/>
      </c>
      <c r="Q359" s="160">
        <f t="shared" si="30"/>
        <v>0</v>
      </c>
      <c r="R359" s="160" t="str">
        <f t="shared" si="31"/>
        <v/>
      </c>
      <c r="S359" s="160" t="str">
        <f t="shared" si="32"/>
        <v/>
      </c>
      <c r="T359" s="50" t="str">
        <f>IF($F359="","",IF(ISERROR(VLOOKUP(F359,PROVEEDORES!$D$8:$I$507,5,0)),1,VLOOKUP($F359,PROVEEDORES!$D$8:$I$507,5,0)))</f>
        <v/>
      </c>
    </row>
    <row r="360" spans="3:20" ht="17.45" customHeight="1" x14ac:dyDescent="0.25">
      <c r="C360" s="188"/>
      <c r="D360" s="189"/>
      <c r="E360" s="178"/>
      <c r="F360" s="178"/>
      <c r="G360" s="190">
        <f>DATOS!$E$13</f>
        <v>1</v>
      </c>
      <c r="H360" s="178"/>
      <c r="I360" s="191"/>
      <c r="J360" s="178"/>
      <c r="K360" s="178"/>
      <c r="L360" s="178"/>
      <c r="M360" s="178"/>
      <c r="N360" s="160" t="str">
        <f t="shared" si="28"/>
        <v/>
      </c>
      <c r="O360" s="21"/>
      <c r="P360" s="160" t="str">
        <f t="shared" si="29"/>
        <v/>
      </c>
      <c r="Q360" s="160">
        <f t="shared" si="30"/>
        <v>0</v>
      </c>
      <c r="R360" s="160" t="str">
        <f t="shared" si="31"/>
        <v/>
      </c>
      <c r="S360" s="160" t="str">
        <f t="shared" si="32"/>
        <v/>
      </c>
      <c r="T360" s="50" t="str">
        <f>IF($F360="","",IF(ISERROR(VLOOKUP(F360,PROVEEDORES!$D$8:$I$507,5,0)),1,VLOOKUP($F360,PROVEEDORES!$D$8:$I$507,5,0)))</f>
        <v/>
      </c>
    </row>
    <row r="361" spans="3:20" ht="17.45" customHeight="1" x14ac:dyDescent="0.25">
      <c r="C361" s="188"/>
      <c r="D361" s="189"/>
      <c r="E361" s="178"/>
      <c r="F361" s="178"/>
      <c r="G361" s="190">
        <f>DATOS!$E$13</f>
        <v>1</v>
      </c>
      <c r="H361" s="178"/>
      <c r="I361" s="191"/>
      <c r="J361" s="178"/>
      <c r="K361" s="178"/>
      <c r="L361" s="178"/>
      <c r="M361" s="178"/>
      <c r="N361" s="160" t="str">
        <f t="shared" si="28"/>
        <v/>
      </c>
      <c r="O361" s="21"/>
      <c r="P361" s="160" t="str">
        <f t="shared" si="29"/>
        <v/>
      </c>
      <c r="Q361" s="160">
        <f t="shared" si="30"/>
        <v>0</v>
      </c>
      <c r="R361" s="160" t="str">
        <f t="shared" si="31"/>
        <v/>
      </c>
      <c r="S361" s="160" t="str">
        <f t="shared" si="32"/>
        <v/>
      </c>
      <c r="T361" s="50" t="str">
        <f>IF($F361="","",IF(ISERROR(VLOOKUP(F361,PROVEEDORES!$D$8:$I$507,5,0)),1,VLOOKUP($F361,PROVEEDORES!$D$8:$I$507,5,0)))</f>
        <v/>
      </c>
    </row>
    <row r="362" spans="3:20" ht="17.45" customHeight="1" x14ac:dyDescent="0.25">
      <c r="C362" s="188"/>
      <c r="D362" s="189"/>
      <c r="E362" s="178"/>
      <c r="F362" s="178"/>
      <c r="G362" s="190">
        <f>DATOS!$E$13</f>
        <v>1</v>
      </c>
      <c r="H362" s="178"/>
      <c r="I362" s="191"/>
      <c r="J362" s="178"/>
      <c r="K362" s="178"/>
      <c r="L362" s="178"/>
      <c r="M362" s="178"/>
      <c r="N362" s="160" t="str">
        <f t="shared" si="28"/>
        <v/>
      </c>
      <c r="O362" s="21"/>
      <c r="P362" s="160" t="str">
        <f t="shared" si="29"/>
        <v/>
      </c>
      <c r="Q362" s="160">
        <f t="shared" si="30"/>
        <v>0</v>
      </c>
      <c r="R362" s="160" t="str">
        <f t="shared" si="31"/>
        <v/>
      </c>
      <c r="S362" s="160" t="str">
        <f t="shared" si="32"/>
        <v/>
      </c>
      <c r="T362" s="50" t="str">
        <f>IF($F362="","",IF(ISERROR(VLOOKUP(F362,PROVEEDORES!$D$8:$I$507,5,0)),1,VLOOKUP($F362,PROVEEDORES!$D$8:$I$507,5,0)))</f>
        <v/>
      </c>
    </row>
    <row r="363" spans="3:20" ht="17.45" customHeight="1" x14ac:dyDescent="0.25">
      <c r="C363" s="188"/>
      <c r="D363" s="189"/>
      <c r="E363" s="178"/>
      <c r="F363" s="178"/>
      <c r="G363" s="190">
        <f>DATOS!$E$13</f>
        <v>1</v>
      </c>
      <c r="H363" s="178"/>
      <c r="I363" s="191"/>
      <c r="J363" s="178"/>
      <c r="K363" s="178"/>
      <c r="L363" s="178"/>
      <c r="M363" s="178"/>
      <c r="N363" s="160" t="str">
        <f t="shared" si="28"/>
        <v/>
      </c>
      <c r="O363" s="21"/>
      <c r="P363" s="160" t="str">
        <f t="shared" si="29"/>
        <v/>
      </c>
      <c r="Q363" s="160">
        <f t="shared" si="30"/>
        <v>0</v>
      </c>
      <c r="R363" s="160" t="str">
        <f t="shared" si="31"/>
        <v/>
      </c>
      <c r="S363" s="160" t="str">
        <f t="shared" si="32"/>
        <v/>
      </c>
      <c r="T363" s="50" t="str">
        <f>IF($F363="","",IF(ISERROR(VLOOKUP(F363,PROVEEDORES!$D$8:$I$507,5,0)),1,VLOOKUP($F363,PROVEEDORES!$D$8:$I$507,5,0)))</f>
        <v/>
      </c>
    </row>
    <row r="364" spans="3:20" ht="17.45" customHeight="1" x14ac:dyDescent="0.25">
      <c r="C364" s="188"/>
      <c r="D364" s="189"/>
      <c r="E364" s="178"/>
      <c r="F364" s="178"/>
      <c r="G364" s="190">
        <f>DATOS!$E$13</f>
        <v>1</v>
      </c>
      <c r="H364" s="178"/>
      <c r="I364" s="191"/>
      <c r="J364" s="178"/>
      <c r="K364" s="178"/>
      <c r="L364" s="178"/>
      <c r="M364" s="178"/>
      <c r="N364" s="160" t="str">
        <f t="shared" si="28"/>
        <v/>
      </c>
      <c r="O364" s="21"/>
      <c r="P364" s="160" t="str">
        <f t="shared" si="29"/>
        <v/>
      </c>
      <c r="Q364" s="160">
        <f t="shared" si="30"/>
        <v>0</v>
      </c>
      <c r="R364" s="160" t="str">
        <f t="shared" si="31"/>
        <v/>
      </c>
      <c r="S364" s="160" t="str">
        <f t="shared" si="32"/>
        <v/>
      </c>
      <c r="T364" s="50" t="str">
        <f>IF($F364="","",IF(ISERROR(VLOOKUP(F364,PROVEEDORES!$D$8:$I$507,5,0)),1,VLOOKUP($F364,PROVEEDORES!$D$8:$I$507,5,0)))</f>
        <v/>
      </c>
    </row>
    <row r="365" spans="3:20" ht="17.45" customHeight="1" x14ac:dyDescent="0.25">
      <c r="C365" s="188"/>
      <c r="D365" s="189"/>
      <c r="E365" s="178"/>
      <c r="F365" s="178"/>
      <c r="G365" s="190">
        <f>DATOS!$E$13</f>
        <v>1</v>
      </c>
      <c r="H365" s="178"/>
      <c r="I365" s="191"/>
      <c r="J365" s="178"/>
      <c r="K365" s="178"/>
      <c r="L365" s="178"/>
      <c r="M365" s="178"/>
      <c r="N365" s="160" t="str">
        <f t="shared" si="28"/>
        <v/>
      </c>
      <c r="O365" s="21"/>
      <c r="P365" s="160" t="str">
        <f t="shared" si="29"/>
        <v/>
      </c>
      <c r="Q365" s="160">
        <f t="shared" si="30"/>
        <v>0</v>
      </c>
      <c r="R365" s="160" t="str">
        <f t="shared" si="31"/>
        <v/>
      </c>
      <c r="S365" s="160" t="str">
        <f t="shared" si="32"/>
        <v/>
      </c>
      <c r="T365" s="50" t="str">
        <f>IF($F365="","",IF(ISERROR(VLOOKUP(F365,PROVEEDORES!$D$8:$I$507,5,0)),1,VLOOKUP($F365,PROVEEDORES!$D$8:$I$507,5,0)))</f>
        <v/>
      </c>
    </row>
    <row r="366" spans="3:20" ht="17.45" customHeight="1" x14ac:dyDescent="0.25">
      <c r="C366" s="188"/>
      <c r="D366" s="189"/>
      <c r="E366" s="178"/>
      <c r="F366" s="178"/>
      <c r="G366" s="190">
        <f>DATOS!$E$13</f>
        <v>1</v>
      </c>
      <c r="H366" s="178"/>
      <c r="I366" s="191"/>
      <c r="J366" s="178"/>
      <c r="K366" s="178"/>
      <c r="L366" s="178"/>
      <c r="M366" s="178"/>
      <c r="N366" s="160" t="str">
        <f t="shared" si="28"/>
        <v/>
      </c>
      <c r="O366" s="21"/>
      <c r="P366" s="160" t="str">
        <f t="shared" si="29"/>
        <v/>
      </c>
      <c r="Q366" s="160">
        <f t="shared" si="30"/>
        <v>0</v>
      </c>
      <c r="R366" s="160" t="str">
        <f t="shared" si="31"/>
        <v/>
      </c>
      <c r="S366" s="160" t="str">
        <f t="shared" si="32"/>
        <v/>
      </c>
      <c r="T366" s="50" t="str">
        <f>IF($F366="","",IF(ISERROR(VLOOKUP(F366,PROVEEDORES!$D$8:$I$507,5,0)),1,VLOOKUP($F366,PROVEEDORES!$D$8:$I$507,5,0)))</f>
        <v/>
      </c>
    </row>
    <row r="367" spans="3:20" ht="17.45" customHeight="1" x14ac:dyDescent="0.25">
      <c r="C367" s="188"/>
      <c r="D367" s="189"/>
      <c r="E367" s="178"/>
      <c r="F367" s="178"/>
      <c r="G367" s="190">
        <f>DATOS!$E$13</f>
        <v>1</v>
      </c>
      <c r="H367" s="178"/>
      <c r="I367" s="191"/>
      <c r="J367" s="178"/>
      <c r="K367" s="178"/>
      <c r="L367" s="178"/>
      <c r="M367" s="178"/>
      <c r="N367" s="160" t="str">
        <f t="shared" si="28"/>
        <v/>
      </c>
      <c r="O367" s="21"/>
      <c r="P367" s="160" t="str">
        <f t="shared" si="29"/>
        <v/>
      </c>
      <c r="Q367" s="160">
        <f t="shared" si="30"/>
        <v>0</v>
      </c>
      <c r="R367" s="160" t="str">
        <f t="shared" si="31"/>
        <v/>
      </c>
      <c r="S367" s="160" t="str">
        <f t="shared" si="32"/>
        <v/>
      </c>
      <c r="T367" s="50" t="str">
        <f>IF($F367="","",IF(ISERROR(VLOOKUP(F367,PROVEEDORES!$D$8:$I$507,5,0)),1,VLOOKUP($F367,PROVEEDORES!$D$8:$I$507,5,0)))</f>
        <v/>
      </c>
    </row>
    <row r="368" spans="3:20" ht="17.45" customHeight="1" x14ac:dyDescent="0.25">
      <c r="C368" s="188"/>
      <c r="D368" s="189"/>
      <c r="E368" s="178"/>
      <c r="F368" s="178"/>
      <c r="G368" s="190">
        <f>DATOS!$E$13</f>
        <v>1</v>
      </c>
      <c r="H368" s="178"/>
      <c r="I368" s="191"/>
      <c r="J368" s="178"/>
      <c r="K368" s="178"/>
      <c r="L368" s="178"/>
      <c r="M368" s="178"/>
      <c r="N368" s="160" t="str">
        <f t="shared" si="28"/>
        <v/>
      </c>
      <c r="O368" s="21"/>
      <c r="P368" s="160" t="str">
        <f t="shared" si="29"/>
        <v/>
      </c>
      <c r="Q368" s="160">
        <f t="shared" si="30"/>
        <v>0</v>
      </c>
      <c r="R368" s="160" t="str">
        <f t="shared" si="31"/>
        <v/>
      </c>
      <c r="S368" s="160" t="str">
        <f t="shared" si="32"/>
        <v/>
      </c>
      <c r="T368" s="50" t="str">
        <f>IF($F368="","",IF(ISERROR(VLOOKUP(F368,PROVEEDORES!$D$8:$I$507,5,0)),1,VLOOKUP($F368,PROVEEDORES!$D$8:$I$507,5,0)))</f>
        <v/>
      </c>
    </row>
    <row r="369" spans="3:20" ht="17.45" customHeight="1" x14ac:dyDescent="0.25">
      <c r="C369" s="188"/>
      <c r="D369" s="189"/>
      <c r="E369" s="178"/>
      <c r="F369" s="178"/>
      <c r="G369" s="190">
        <f>DATOS!$E$13</f>
        <v>1</v>
      </c>
      <c r="H369" s="178"/>
      <c r="I369" s="191"/>
      <c r="J369" s="178"/>
      <c r="K369" s="178"/>
      <c r="L369" s="178"/>
      <c r="M369" s="178"/>
      <c r="N369" s="160" t="str">
        <f t="shared" si="28"/>
        <v/>
      </c>
      <c r="O369" s="21"/>
      <c r="P369" s="160" t="str">
        <f t="shared" si="29"/>
        <v/>
      </c>
      <c r="Q369" s="160">
        <f t="shared" si="30"/>
        <v>0</v>
      </c>
      <c r="R369" s="160" t="str">
        <f t="shared" si="31"/>
        <v/>
      </c>
      <c r="S369" s="160" t="str">
        <f t="shared" si="32"/>
        <v/>
      </c>
      <c r="T369" s="50" t="str">
        <f>IF($F369="","",IF(ISERROR(VLOOKUP(F369,PROVEEDORES!$D$8:$I$507,5,0)),1,VLOOKUP($F369,PROVEEDORES!$D$8:$I$507,5,0)))</f>
        <v/>
      </c>
    </row>
    <row r="370" spans="3:20" ht="17.45" customHeight="1" x14ac:dyDescent="0.25">
      <c r="C370" s="188"/>
      <c r="D370" s="189"/>
      <c r="E370" s="178"/>
      <c r="F370" s="178"/>
      <c r="G370" s="190">
        <f>DATOS!$E$13</f>
        <v>1</v>
      </c>
      <c r="H370" s="178"/>
      <c r="I370" s="191"/>
      <c r="J370" s="178"/>
      <c r="K370" s="178"/>
      <c r="L370" s="178"/>
      <c r="M370" s="178"/>
      <c r="N370" s="160" t="str">
        <f t="shared" si="28"/>
        <v/>
      </c>
      <c r="O370" s="21"/>
      <c r="P370" s="160" t="str">
        <f t="shared" si="29"/>
        <v/>
      </c>
      <c r="Q370" s="160">
        <f t="shared" si="30"/>
        <v>0</v>
      </c>
      <c r="R370" s="160" t="str">
        <f t="shared" si="31"/>
        <v/>
      </c>
      <c r="S370" s="160" t="str">
        <f t="shared" si="32"/>
        <v/>
      </c>
      <c r="T370" s="50" t="str">
        <f>IF($F370="","",IF(ISERROR(VLOOKUP(F370,PROVEEDORES!$D$8:$I$507,5,0)),1,VLOOKUP($F370,PROVEEDORES!$D$8:$I$507,5,0)))</f>
        <v/>
      </c>
    </row>
    <row r="371" spans="3:20" ht="17.45" customHeight="1" x14ac:dyDescent="0.25">
      <c r="C371" s="188"/>
      <c r="D371" s="189"/>
      <c r="E371" s="178"/>
      <c r="F371" s="178"/>
      <c r="G371" s="190">
        <f>DATOS!$E$13</f>
        <v>1</v>
      </c>
      <c r="H371" s="178"/>
      <c r="I371" s="191"/>
      <c r="J371" s="178"/>
      <c r="K371" s="178"/>
      <c r="L371" s="178"/>
      <c r="M371" s="178"/>
      <c r="N371" s="160" t="str">
        <f t="shared" si="28"/>
        <v/>
      </c>
      <c r="O371" s="21"/>
      <c r="P371" s="160" t="str">
        <f t="shared" si="29"/>
        <v/>
      </c>
      <c r="Q371" s="160">
        <f t="shared" si="30"/>
        <v>0</v>
      </c>
      <c r="R371" s="160" t="str">
        <f t="shared" si="31"/>
        <v/>
      </c>
      <c r="S371" s="160" t="str">
        <f t="shared" si="32"/>
        <v/>
      </c>
      <c r="T371" s="50" t="str">
        <f>IF($F371="","",IF(ISERROR(VLOOKUP(F371,PROVEEDORES!$D$8:$I$507,5,0)),1,VLOOKUP($F371,PROVEEDORES!$D$8:$I$507,5,0)))</f>
        <v/>
      </c>
    </row>
    <row r="372" spans="3:20" ht="17.45" customHeight="1" x14ac:dyDescent="0.25">
      <c r="C372" s="188"/>
      <c r="D372" s="189"/>
      <c r="E372" s="178"/>
      <c r="F372" s="178"/>
      <c r="G372" s="190">
        <f>DATOS!$E$13</f>
        <v>1</v>
      </c>
      <c r="H372" s="178"/>
      <c r="I372" s="191"/>
      <c r="J372" s="178"/>
      <c r="K372" s="178"/>
      <c r="L372" s="178"/>
      <c r="M372" s="178"/>
      <c r="N372" s="160" t="str">
        <f t="shared" si="28"/>
        <v/>
      </c>
      <c r="O372" s="21"/>
      <c r="P372" s="160" t="str">
        <f t="shared" si="29"/>
        <v/>
      </c>
      <c r="Q372" s="160">
        <f t="shared" si="30"/>
        <v>0</v>
      </c>
      <c r="R372" s="160" t="str">
        <f t="shared" si="31"/>
        <v/>
      </c>
      <c r="S372" s="160" t="str">
        <f t="shared" si="32"/>
        <v/>
      </c>
      <c r="T372" s="50" t="str">
        <f>IF($F372="","",IF(ISERROR(VLOOKUP(F372,PROVEEDORES!$D$8:$I$507,5,0)),1,VLOOKUP($F372,PROVEEDORES!$D$8:$I$507,5,0)))</f>
        <v/>
      </c>
    </row>
    <row r="373" spans="3:20" ht="17.45" customHeight="1" x14ac:dyDescent="0.25">
      <c r="C373" s="188"/>
      <c r="D373" s="189"/>
      <c r="E373" s="178"/>
      <c r="F373" s="178"/>
      <c r="G373" s="190">
        <f>DATOS!$E$13</f>
        <v>1</v>
      </c>
      <c r="H373" s="178"/>
      <c r="I373" s="191"/>
      <c r="J373" s="178"/>
      <c r="K373" s="178"/>
      <c r="L373" s="178"/>
      <c r="M373" s="178"/>
      <c r="N373" s="160" t="str">
        <f t="shared" si="28"/>
        <v/>
      </c>
      <c r="O373" s="21"/>
      <c r="P373" s="160" t="str">
        <f t="shared" si="29"/>
        <v/>
      </c>
      <c r="Q373" s="160">
        <f t="shared" si="30"/>
        <v>0</v>
      </c>
      <c r="R373" s="160" t="str">
        <f t="shared" si="31"/>
        <v/>
      </c>
      <c r="S373" s="160" t="str">
        <f t="shared" si="32"/>
        <v/>
      </c>
      <c r="T373" s="50" t="str">
        <f>IF($F373="","",IF(ISERROR(VLOOKUP(F373,PROVEEDORES!$D$8:$I$507,5,0)),1,VLOOKUP($F373,PROVEEDORES!$D$8:$I$507,5,0)))</f>
        <v/>
      </c>
    </row>
    <row r="374" spans="3:20" ht="17.45" customHeight="1" x14ac:dyDescent="0.25">
      <c r="C374" s="188"/>
      <c r="D374" s="189"/>
      <c r="E374" s="178"/>
      <c r="F374" s="178"/>
      <c r="G374" s="190">
        <f>DATOS!$E$13</f>
        <v>1</v>
      </c>
      <c r="H374" s="178"/>
      <c r="I374" s="191"/>
      <c r="J374" s="178"/>
      <c r="K374" s="178"/>
      <c r="L374" s="178"/>
      <c r="M374" s="178"/>
      <c r="N374" s="160" t="str">
        <f t="shared" si="28"/>
        <v/>
      </c>
      <c r="O374" s="21"/>
      <c r="P374" s="160" t="str">
        <f t="shared" si="29"/>
        <v/>
      </c>
      <c r="Q374" s="160">
        <f t="shared" si="30"/>
        <v>0</v>
      </c>
      <c r="R374" s="160" t="str">
        <f t="shared" si="31"/>
        <v/>
      </c>
      <c r="S374" s="160" t="str">
        <f t="shared" si="32"/>
        <v/>
      </c>
      <c r="T374" s="50" t="str">
        <f>IF($F374="","",IF(ISERROR(VLOOKUP(F374,PROVEEDORES!$D$8:$I$507,5,0)),1,VLOOKUP($F374,PROVEEDORES!$D$8:$I$507,5,0)))</f>
        <v/>
      </c>
    </row>
    <row r="375" spans="3:20" ht="17.45" customHeight="1" x14ac:dyDescent="0.25">
      <c r="C375" s="188"/>
      <c r="D375" s="189"/>
      <c r="E375" s="178"/>
      <c r="F375" s="178"/>
      <c r="G375" s="190">
        <f>DATOS!$E$13</f>
        <v>1</v>
      </c>
      <c r="H375" s="178"/>
      <c r="I375" s="191"/>
      <c r="J375" s="178"/>
      <c r="K375" s="178"/>
      <c r="L375" s="178"/>
      <c r="M375" s="178"/>
      <c r="N375" s="160" t="str">
        <f t="shared" si="28"/>
        <v/>
      </c>
      <c r="O375" s="21"/>
      <c r="P375" s="160" t="str">
        <f t="shared" si="29"/>
        <v/>
      </c>
      <c r="Q375" s="160">
        <f t="shared" si="30"/>
        <v>0</v>
      </c>
      <c r="R375" s="160" t="str">
        <f t="shared" si="31"/>
        <v/>
      </c>
      <c r="S375" s="160" t="str">
        <f t="shared" si="32"/>
        <v/>
      </c>
      <c r="T375" s="50" t="str">
        <f>IF($F375="","",IF(ISERROR(VLOOKUP(F375,PROVEEDORES!$D$8:$I$507,5,0)),1,VLOOKUP($F375,PROVEEDORES!$D$8:$I$507,5,0)))</f>
        <v/>
      </c>
    </row>
    <row r="376" spans="3:20" ht="17.45" customHeight="1" x14ac:dyDescent="0.25">
      <c r="C376" s="188"/>
      <c r="D376" s="189"/>
      <c r="E376" s="178"/>
      <c r="F376" s="178"/>
      <c r="G376" s="190">
        <f>DATOS!$E$13</f>
        <v>1</v>
      </c>
      <c r="H376" s="178"/>
      <c r="I376" s="191"/>
      <c r="J376" s="178"/>
      <c r="K376" s="178"/>
      <c r="L376" s="178"/>
      <c r="M376" s="178"/>
      <c r="N376" s="160" t="str">
        <f t="shared" si="28"/>
        <v/>
      </c>
      <c r="O376" s="21"/>
      <c r="P376" s="160" t="str">
        <f t="shared" si="29"/>
        <v/>
      </c>
      <c r="Q376" s="160">
        <f t="shared" si="30"/>
        <v>0</v>
      </c>
      <c r="R376" s="160" t="str">
        <f t="shared" si="31"/>
        <v/>
      </c>
      <c r="S376" s="160" t="str">
        <f t="shared" si="32"/>
        <v/>
      </c>
      <c r="T376" s="50" t="str">
        <f>IF($F376="","",IF(ISERROR(VLOOKUP(F376,PROVEEDORES!$D$8:$I$507,5,0)),1,VLOOKUP($F376,PROVEEDORES!$D$8:$I$507,5,0)))</f>
        <v/>
      </c>
    </row>
    <row r="377" spans="3:20" ht="17.45" customHeight="1" x14ac:dyDescent="0.25">
      <c r="C377" s="188"/>
      <c r="D377" s="189"/>
      <c r="E377" s="178"/>
      <c r="F377" s="178"/>
      <c r="G377" s="190">
        <f>DATOS!$E$13</f>
        <v>1</v>
      </c>
      <c r="H377" s="178"/>
      <c r="I377" s="191"/>
      <c r="J377" s="178"/>
      <c r="K377" s="178"/>
      <c r="L377" s="178"/>
      <c r="M377" s="178"/>
      <c r="N377" s="160" t="str">
        <f t="shared" si="28"/>
        <v/>
      </c>
      <c r="O377" s="21"/>
      <c r="P377" s="160" t="str">
        <f t="shared" si="29"/>
        <v/>
      </c>
      <c r="Q377" s="160">
        <f t="shared" si="30"/>
        <v>0</v>
      </c>
      <c r="R377" s="160" t="str">
        <f t="shared" si="31"/>
        <v/>
      </c>
      <c r="S377" s="160" t="str">
        <f t="shared" si="32"/>
        <v/>
      </c>
      <c r="T377" s="50" t="str">
        <f>IF($F377="","",IF(ISERROR(VLOOKUP(F377,PROVEEDORES!$D$8:$I$507,5,0)),1,VLOOKUP($F377,PROVEEDORES!$D$8:$I$507,5,0)))</f>
        <v/>
      </c>
    </row>
    <row r="378" spans="3:20" ht="17.45" customHeight="1" x14ac:dyDescent="0.25">
      <c r="C378" s="188"/>
      <c r="D378" s="189"/>
      <c r="E378" s="178"/>
      <c r="F378" s="178"/>
      <c r="G378" s="190">
        <f>DATOS!$E$13</f>
        <v>1</v>
      </c>
      <c r="H378" s="178"/>
      <c r="I378" s="191"/>
      <c r="J378" s="178"/>
      <c r="K378" s="178"/>
      <c r="L378" s="178"/>
      <c r="M378" s="178"/>
      <c r="N378" s="160" t="str">
        <f t="shared" si="28"/>
        <v/>
      </c>
      <c r="O378" s="21"/>
      <c r="P378" s="160" t="str">
        <f t="shared" si="29"/>
        <v/>
      </c>
      <c r="Q378" s="160">
        <f t="shared" si="30"/>
        <v>0</v>
      </c>
      <c r="R378" s="160" t="str">
        <f t="shared" si="31"/>
        <v/>
      </c>
      <c r="S378" s="160" t="str">
        <f t="shared" si="32"/>
        <v/>
      </c>
      <c r="T378" s="50" t="str">
        <f>IF($F378="","",IF(ISERROR(VLOOKUP(F378,PROVEEDORES!$D$8:$I$507,5,0)),1,VLOOKUP($F378,PROVEEDORES!$D$8:$I$507,5,0)))</f>
        <v/>
      </c>
    </row>
    <row r="379" spans="3:20" ht="17.45" customHeight="1" x14ac:dyDescent="0.25">
      <c r="C379" s="188"/>
      <c r="D379" s="189"/>
      <c r="E379" s="178"/>
      <c r="F379" s="178"/>
      <c r="G379" s="190">
        <f>DATOS!$E$13</f>
        <v>1</v>
      </c>
      <c r="H379" s="178"/>
      <c r="I379" s="191"/>
      <c r="J379" s="178"/>
      <c r="K379" s="178"/>
      <c r="L379" s="178"/>
      <c r="M379" s="178"/>
      <c r="N379" s="160" t="str">
        <f t="shared" si="28"/>
        <v/>
      </c>
      <c r="O379" s="21"/>
      <c r="P379" s="160" t="str">
        <f t="shared" si="29"/>
        <v/>
      </c>
      <c r="Q379" s="160">
        <f t="shared" si="30"/>
        <v>0</v>
      </c>
      <c r="R379" s="160" t="str">
        <f t="shared" si="31"/>
        <v/>
      </c>
      <c r="S379" s="160" t="str">
        <f t="shared" si="32"/>
        <v/>
      </c>
      <c r="T379" s="50" t="str">
        <f>IF($F379="","",IF(ISERROR(VLOOKUP(F379,PROVEEDORES!$D$8:$I$507,5,0)),1,VLOOKUP($F379,PROVEEDORES!$D$8:$I$507,5,0)))</f>
        <v/>
      </c>
    </row>
    <row r="380" spans="3:20" ht="17.45" customHeight="1" x14ac:dyDescent="0.25">
      <c r="C380" s="188"/>
      <c r="D380" s="189"/>
      <c r="E380" s="178"/>
      <c r="F380" s="178"/>
      <c r="G380" s="190">
        <f>DATOS!$E$13</f>
        <v>1</v>
      </c>
      <c r="H380" s="178"/>
      <c r="I380" s="191"/>
      <c r="J380" s="178"/>
      <c r="K380" s="178"/>
      <c r="L380" s="178"/>
      <c r="M380" s="178"/>
      <c r="N380" s="160" t="str">
        <f t="shared" si="28"/>
        <v/>
      </c>
      <c r="O380" s="21"/>
      <c r="P380" s="160" t="str">
        <f t="shared" si="29"/>
        <v/>
      </c>
      <c r="Q380" s="160">
        <f t="shared" si="30"/>
        <v>0</v>
      </c>
      <c r="R380" s="160" t="str">
        <f t="shared" si="31"/>
        <v/>
      </c>
      <c r="S380" s="160" t="str">
        <f t="shared" si="32"/>
        <v/>
      </c>
      <c r="T380" s="50" t="str">
        <f>IF($F380="","",IF(ISERROR(VLOOKUP(F380,PROVEEDORES!$D$8:$I$507,5,0)),1,VLOOKUP($F380,PROVEEDORES!$D$8:$I$507,5,0)))</f>
        <v/>
      </c>
    </row>
    <row r="381" spans="3:20" ht="17.45" customHeight="1" x14ac:dyDescent="0.25">
      <c r="C381" s="188"/>
      <c r="D381" s="189"/>
      <c r="E381" s="178"/>
      <c r="F381" s="178"/>
      <c r="G381" s="190">
        <f>DATOS!$E$13</f>
        <v>1</v>
      </c>
      <c r="H381" s="178"/>
      <c r="I381" s="191"/>
      <c r="J381" s="178"/>
      <c r="K381" s="178"/>
      <c r="L381" s="178"/>
      <c r="M381" s="178"/>
      <c r="N381" s="160" t="str">
        <f t="shared" si="28"/>
        <v/>
      </c>
      <c r="O381" s="21"/>
      <c r="P381" s="160" t="str">
        <f t="shared" si="29"/>
        <v/>
      </c>
      <c r="Q381" s="160">
        <f t="shared" si="30"/>
        <v>0</v>
      </c>
      <c r="R381" s="160" t="str">
        <f t="shared" si="31"/>
        <v/>
      </c>
      <c r="S381" s="160" t="str">
        <f t="shared" si="32"/>
        <v/>
      </c>
      <c r="T381" s="50" t="str">
        <f>IF($F381="","",IF(ISERROR(VLOOKUP(F381,PROVEEDORES!$D$8:$I$507,5,0)),1,VLOOKUP($F381,PROVEEDORES!$D$8:$I$507,5,0)))</f>
        <v/>
      </c>
    </row>
    <row r="382" spans="3:20" ht="17.45" customHeight="1" x14ac:dyDescent="0.25">
      <c r="C382" s="188"/>
      <c r="D382" s="189"/>
      <c r="E382" s="178"/>
      <c r="F382" s="178"/>
      <c r="G382" s="190">
        <f>DATOS!$E$13</f>
        <v>1</v>
      </c>
      <c r="H382" s="178"/>
      <c r="I382" s="191"/>
      <c r="J382" s="178"/>
      <c r="K382" s="178"/>
      <c r="L382" s="178"/>
      <c r="M382" s="178"/>
      <c r="N382" s="160" t="str">
        <f t="shared" si="28"/>
        <v/>
      </c>
      <c r="O382" s="21"/>
      <c r="P382" s="160" t="str">
        <f t="shared" si="29"/>
        <v/>
      </c>
      <c r="Q382" s="160">
        <f t="shared" si="30"/>
        <v>0</v>
      </c>
      <c r="R382" s="160" t="str">
        <f t="shared" si="31"/>
        <v/>
      </c>
      <c r="S382" s="160" t="str">
        <f t="shared" si="32"/>
        <v/>
      </c>
      <c r="T382" s="50" t="str">
        <f>IF($F382="","",IF(ISERROR(VLOOKUP(F382,PROVEEDORES!$D$8:$I$507,5,0)),1,VLOOKUP($F382,PROVEEDORES!$D$8:$I$507,5,0)))</f>
        <v/>
      </c>
    </row>
    <row r="383" spans="3:20" ht="17.45" customHeight="1" x14ac:dyDescent="0.25">
      <c r="C383" s="188"/>
      <c r="D383" s="189"/>
      <c r="E383" s="178"/>
      <c r="F383" s="178"/>
      <c r="G383" s="190">
        <f>DATOS!$E$13</f>
        <v>1</v>
      </c>
      <c r="H383" s="178"/>
      <c r="I383" s="191"/>
      <c r="J383" s="178"/>
      <c r="K383" s="178"/>
      <c r="L383" s="178"/>
      <c r="M383" s="178"/>
      <c r="N383" s="160" t="str">
        <f t="shared" si="28"/>
        <v/>
      </c>
      <c r="O383" s="21"/>
      <c r="P383" s="160" t="str">
        <f t="shared" si="29"/>
        <v/>
      </c>
      <c r="Q383" s="160">
        <f t="shared" si="30"/>
        <v>0</v>
      </c>
      <c r="R383" s="160" t="str">
        <f t="shared" si="31"/>
        <v/>
      </c>
      <c r="S383" s="160" t="str">
        <f t="shared" si="32"/>
        <v/>
      </c>
      <c r="T383" s="50" t="str">
        <f>IF($F383="","",IF(ISERROR(VLOOKUP(F383,PROVEEDORES!$D$8:$I$507,5,0)),1,VLOOKUP($F383,PROVEEDORES!$D$8:$I$507,5,0)))</f>
        <v/>
      </c>
    </row>
    <row r="384" spans="3:20" ht="17.45" customHeight="1" x14ac:dyDescent="0.25">
      <c r="C384" s="188"/>
      <c r="D384" s="189"/>
      <c r="E384" s="178"/>
      <c r="F384" s="178"/>
      <c r="G384" s="190">
        <f>DATOS!$E$13</f>
        <v>1</v>
      </c>
      <c r="H384" s="178"/>
      <c r="I384" s="191"/>
      <c r="J384" s="178"/>
      <c r="K384" s="178"/>
      <c r="L384" s="178"/>
      <c r="M384" s="178"/>
      <c r="N384" s="160" t="str">
        <f t="shared" si="28"/>
        <v/>
      </c>
      <c r="O384" s="21"/>
      <c r="P384" s="160" t="str">
        <f t="shared" si="29"/>
        <v/>
      </c>
      <c r="Q384" s="160">
        <f t="shared" si="30"/>
        <v>0</v>
      </c>
      <c r="R384" s="160" t="str">
        <f t="shared" si="31"/>
        <v/>
      </c>
      <c r="S384" s="160" t="str">
        <f t="shared" si="32"/>
        <v/>
      </c>
      <c r="T384" s="50" t="str">
        <f>IF($F384="","",IF(ISERROR(VLOOKUP(F384,PROVEEDORES!$D$8:$I$507,5,0)),1,VLOOKUP($F384,PROVEEDORES!$D$8:$I$507,5,0)))</f>
        <v/>
      </c>
    </row>
    <row r="385" spans="3:20" ht="17.45" customHeight="1" x14ac:dyDescent="0.25">
      <c r="C385" s="188"/>
      <c r="D385" s="189"/>
      <c r="E385" s="178"/>
      <c r="F385" s="178"/>
      <c r="G385" s="190">
        <f>DATOS!$E$13</f>
        <v>1</v>
      </c>
      <c r="H385" s="178"/>
      <c r="I385" s="191"/>
      <c r="J385" s="178"/>
      <c r="K385" s="178"/>
      <c r="L385" s="178"/>
      <c r="M385" s="178"/>
      <c r="N385" s="160" t="str">
        <f t="shared" si="28"/>
        <v/>
      </c>
      <c r="O385" s="21"/>
      <c r="P385" s="160" t="str">
        <f t="shared" si="29"/>
        <v/>
      </c>
      <c r="Q385" s="160">
        <f t="shared" si="30"/>
        <v>0</v>
      </c>
      <c r="R385" s="160" t="str">
        <f t="shared" si="31"/>
        <v/>
      </c>
      <c r="S385" s="160" t="str">
        <f t="shared" si="32"/>
        <v/>
      </c>
      <c r="T385" s="50" t="str">
        <f>IF($F385="","",IF(ISERROR(VLOOKUP(F385,PROVEEDORES!$D$8:$I$507,5,0)),1,VLOOKUP($F385,PROVEEDORES!$D$8:$I$507,5,0)))</f>
        <v/>
      </c>
    </row>
    <row r="386" spans="3:20" ht="17.45" customHeight="1" x14ac:dyDescent="0.25">
      <c r="C386" s="188"/>
      <c r="D386" s="189"/>
      <c r="E386" s="178"/>
      <c r="F386" s="178"/>
      <c r="G386" s="190">
        <f>DATOS!$E$13</f>
        <v>1</v>
      </c>
      <c r="H386" s="178"/>
      <c r="I386" s="191"/>
      <c r="J386" s="178"/>
      <c r="K386" s="178"/>
      <c r="L386" s="178"/>
      <c r="M386" s="178"/>
      <c r="N386" s="160" t="str">
        <f t="shared" si="28"/>
        <v/>
      </c>
      <c r="O386" s="21"/>
      <c r="P386" s="160" t="str">
        <f t="shared" si="29"/>
        <v/>
      </c>
      <c r="Q386" s="160">
        <f t="shared" si="30"/>
        <v>0</v>
      </c>
      <c r="R386" s="160" t="str">
        <f t="shared" si="31"/>
        <v/>
      </c>
      <c r="S386" s="160" t="str">
        <f t="shared" si="32"/>
        <v/>
      </c>
      <c r="T386" s="50" t="str">
        <f>IF($F386="","",IF(ISERROR(VLOOKUP(F386,PROVEEDORES!$D$8:$I$507,5,0)),1,VLOOKUP($F386,PROVEEDORES!$D$8:$I$507,5,0)))</f>
        <v/>
      </c>
    </row>
    <row r="387" spans="3:20" ht="17.45" customHeight="1" x14ac:dyDescent="0.25">
      <c r="C387" s="188"/>
      <c r="D387" s="189"/>
      <c r="E387" s="178"/>
      <c r="F387" s="178"/>
      <c r="G387" s="190">
        <f>DATOS!$E$13</f>
        <v>1</v>
      </c>
      <c r="H387" s="178"/>
      <c r="I387" s="191"/>
      <c r="J387" s="178"/>
      <c r="K387" s="178"/>
      <c r="L387" s="178"/>
      <c r="M387" s="178"/>
      <c r="N387" s="160" t="str">
        <f t="shared" si="28"/>
        <v/>
      </c>
      <c r="O387" s="21"/>
      <c r="P387" s="160" t="str">
        <f t="shared" si="29"/>
        <v/>
      </c>
      <c r="Q387" s="160">
        <f t="shared" si="30"/>
        <v>0</v>
      </c>
      <c r="R387" s="160" t="str">
        <f t="shared" si="31"/>
        <v/>
      </c>
      <c r="S387" s="160" t="str">
        <f t="shared" si="32"/>
        <v/>
      </c>
      <c r="T387" s="50" t="str">
        <f>IF($F387="","",IF(ISERROR(VLOOKUP(F387,PROVEEDORES!$D$8:$I$507,5,0)),1,VLOOKUP($F387,PROVEEDORES!$D$8:$I$507,5,0)))</f>
        <v/>
      </c>
    </row>
    <row r="388" spans="3:20" ht="17.45" customHeight="1" x14ac:dyDescent="0.25">
      <c r="C388" s="188"/>
      <c r="D388" s="189"/>
      <c r="E388" s="178"/>
      <c r="F388" s="178"/>
      <c r="G388" s="190">
        <f>DATOS!$E$13</f>
        <v>1</v>
      </c>
      <c r="H388" s="178"/>
      <c r="I388" s="191"/>
      <c r="J388" s="178"/>
      <c r="K388" s="178"/>
      <c r="L388" s="178"/>
      <c r="M388" s="178"/>
      <c r="N388" s="160" t="str">
        <f t="shared" si="28"/>
        <v/>
      </c>
      <c r="O388" s="21"/>
      <c r="P388" s="160" t="str">
        <f t="shared" si="29"/>
        <v/>
      </c>
      <c r="Q388" s="160">
        <f t="shared" si="30"/>
        <v>0</v>
      </c>
      <c r="R388" s="160" t="str">
        <f t="shared" si="31"/>
        <v/>
      </c>
      <c r="S388" s="160" t="str">
        <f t="shared" si="32"/>
        <v/>
      </c>
      <c r="T388" s="50" t="str">
        <f>IF($F388="","",IF(ISERROR(VLOOKUP(F388,PROVEEDORES!$D$8:$I$507,5,0)),1,VLOOKUP($F388,PROVEEDORES!$D$8:$I$507,5,0)))</f>
        <v/>
      </c>
    </row>
    <row r="389" spans="3:20" ht="17.45" customHeight="1" x14ac:dyDescent="0.25">
      <c r="C389" s="188"/>
      <c r="D389" s="189"/>
      <c r="E389" s="178"/>
      <c r="F389" s="178"/>
      <c r="G389" s="190">
        <f>DATOS!$E$13</f>
        <v>1</v>
      </c>
      <c r="H389" s="178"/>
      <c r="I389" s="191"/>
      <c r="J389" s="178"/>
      <c r="K389" s="178"/>
      <c r="L389" s="178"/>
      <c r="M389" s="178"/>
      <c r="N389" s="160" t="str">
        <f t="shared" si="28"/>
        <v/>
      </c>
      <c r="O389" s="21"/>
      <c r="P389" s="160" t="str">
        <f t="shared" si="29"/>
        <v/>
      </c>
      <c r="Q389" s="160">
        <f t="shared" si="30"/>
        <v>0</v>
      </c>
      <c r="R389" s="160" t="str">
        <f t="shared" si="31"/>
        <v/>
      </c>
      <c r="S389" s="160" t="str">
        <f t="shared" si="32"/>
        <v/>
      </c>
      <c r="T389" s="50" t="str">
        <f>IF($F389="","",IF(ISERROR(VLOOKUP(F389,PROVEEDORES!$D$8:$I$507,5,0)),1,VLOOKUP($F389,PROVEEDORES!$D$8:$I$507,5,0)))</f>
        <v/>
      </c>
    </row>
    <row r="390" spans="3:20" ht="17.45" customHeight="1" x14ac:dyDescent="0.25">
      <c r="C390" s="188"/>
      <c r="D390" s="189"/>
      <c r="E390" s="178"/>
      <c r="F390" s="178"/>
      <c r="G390" s="190">
        <f>DATOS!$E$13</f>
        <v>1</v>
      </c>
      <c r="H390" s="178"/>
      <c r="I390" s="191"/>
      <c r="J390" s="178"/>
      <c r="K390" s="178"/>
      <c r="L390" s="178"/>
      <c r="M390" s="178"/>
      <c r="N390" s="160" t="str">
        <f t="shared" si="28"/>
        <v/>
      </c>
      <c r="O390" s="21"/>
      <c r="P390" s="160" t="str">
        <f t="shared" si="29"/>
        <v/>
      </c>
      <c r="Q390" s="160">
        <f t="shared" si="30"/>
        <v>0</v>
      </c>
      <c r="R390" s="160" t="str">
        <f t="shared" si="31"/>
        <v/>
      </c>
      <c r="S390" s="160" t="str">
        <f t="shared" si="32"/>
        <v/>
      </c>
      <c r="T390" s="50" t="str">
        <f>IF($F390="","",IF(ISERROR(VLOOKUP(F390,PROVEEDORES!$D$8:$I$507,5,0)),1,VLOOKUP($F390,PROVEEDORES!$D$8:$I$507,5,0)))</f>
        <v/>
      </c>
    </row>
    <row r="391" spans="3:20" ht="17.45" customHeight="1" x14ac:dyDescent="0.25">
      <c r="C391" s="188"/>
      <c r="D391" s="189"/>
      <c r="E391" s="178"/>
      <c r="F391" s="178"/>
      <c r="G391" s="190">
        <f>DATOS!$E$13</f>
        <v>1</v>
      </c>
      <c r="H391" s="178"/>
      <c r="I391" s="191"/>
      <c r="J391" s="178"/>
      <c r="K391" s="178"/>
      <c r="L391" s="178"/>
      <c r="M391" s="178"/>
      <c r="N391" s="160" t="str">
        <f t="shared" si="28"/>
        <v/>
      </c>
      <c r="O391" s="21"/>
      <c r="P391" s="160" t="str">
        <f t="shared" si="29"/>
        <v/>
      </c>
      <c r="Q391" s="160">
        <f t="shared" si="30"/>
        <v>0</v>
      </c>
      <c r="R391" s="160" t="str">
        <f t="shared" si="31"/>
        <v/>
      </c>
      <c r="S391" s="160" t="str">
        <f t="shared" si="32"/>
        <v/>
      </c>
      <c r="T391" s="50" t="str">
        <f>IF($F391="","",IF(ISERROR(VLOOKUP(F391,PROVEEDORES!$D$8:$I$507,5,0)),1,VLOOKUP($F391,PROVEEDORES!$D$8:$I$507,5,0)))</f>
        <v/>
      </c>
    </row>
    <row r="392" spans="3:20" ht="17.45" customHeight="1" x14ac:dyDescent="0.25">
      <c r="C392" s="188"/>
      <c r="D392" s="189"/>
      <c r="E392" s="178"/>
      <c r="F392" s="178"/>
      <c r="G392" s="190">
        <f>DATOS!$E$13</f>
        <v>1</v>
      </c>
      <c r="H392" s="178"/>
      <c r="I392" s="191"/>
      <c r="J392" s="178"/>
      <c r="K392" s="178"/>
      <c r="L392" s="178"/>
      <c r="M392" s="178"/>
      <c r="N392" s="160" t="str">
        <f t="shared" si="28"/>
        <v/>
      </c>
      <c r="O392" s="21"/>
      <c r="P392" s="160" t="str">
        <f t="shared" si="29"/>
        <v/>
      </c>
      <c r="Q392" s="160">
        <f t="shared" si="30"/>
        <v>0</v>
      </c>
      <c r="R392" s="160" t="str">
        <f t="shared" si="31"/>
        <v/>
      </c>
      <c r="S392" s="160" t="str">
        <f t="shared" si="32"/>
        <v/>
      </c>
      <c r="T392" s="50" t="str">
        <f>IF($F392="","",IF(ISERROR(VLOOKUP(F392,PROVEEDORES!$D$8:$I$507,5,0)),1,VLOOKUP($F392,PROVEEDORES!$D$8:$I$507,5,0)))</f>
        <v/>
      </c>
    </row>
    <row r="393" spans="3:20" ht="17.45" customHeight="1" x14ac:dyDescent="0.25">
      <c r="C393" s="188"/>
      <c r="D393" s="189"/>
      <c r="E393" s="178"/>
      <c r="F393" s="178"/>
      <c r="G393" s="190">
        <f>DATOS!$E$13</f>
        <v>1</v>
      </c>
      <c r="H393" s="178"/>
      <c r="I393" s="191"/>
      <c r="J393" s="178"/>
      <c r="K393" s="178"/>
      <c r="L393" s="178"/>
      <c r="M393" s="178"/>
      <c r="N393" s="160" t="str">
        <f t="shared" si="28"/>
        <v/>
      </c>
      <c r="O393" s="21"/>
      <c r="P393" s="160" t="str">
        <f t="shared" si="29"/>
        <v/>
      </c>
      <c r="Q393" s="160">
        <f t="shared" si="30"/>
        <v>0</v>
      </c>
      <c r="R393" s="160" t="str">
        <f t="shared" si="31"/>
        <v/>
      </c>
      <c r="S393" s="160" t="str">
        <f t="shared" si="32"/>
        <v/>
      </c>
      <c r="T393" s="50" t="str">
        <f>IF($F393="","",IF(ISERROR(VLOOKUP(F393,PROVEEDORES!$D$8:$I$507,5,0)),1,VLOOKUP($F393,PROVEEDORES!$D$8:$I$507,5,0)))</f>
        <v/>
      </c>
    </row>
    <row r="394" spans="3:20" ht="17.45" customHeight="1" x14ac:dyDescent="0.25">
      <c r="C394" s="188"/>
      <c r="D394" s="189"/>
      <c r="E394" s="178"/>
      <c r="F394" s="178"/>
      <c r="G394" s="190">
        <f>DATOS!$E$13</f>
        <v>1</v>
      </c>
      <c r="H394" s="178"/>
      <c r="I394" s="191"/>
      <c r="J394" s="178"/>
      <c r="K394" s="178"/>
      <c r="L394" s="178"/>
      <c r="M394" s="178"/>
      <c r="N394" s="160" t="str">
        <f t="shared" si="28"/>
        <v/>
      </c>
      <c r="O394" s="21"/>
      <c r="P394" s="160" t="str">
        <f t="shared" si="29"/>
        <v/>
      </c>
      <c r="Q394" s="160">
        <f t="shared" si="30"/>
        <v>0</v>
      </c>
      <c r="R394" s="160" t="str">
        <f t="shared" si="31"/>
        <v/>
      </c>
      <c r="S394" s="160" t="str">
        <f t="shared" si="32"/>
        <v/>
      </c>
      <c r="T394" s="50" t="str">
        <f>IF($F394="","",IF(ISERROR(VLOOKUP(F394,PROVEEDORES!$D$8:$I$507,5,0)),1,VLOOKUP($F394,PROVEEDORES!$D$8:$I$507,5,0)))</f>
        <v/>
      </c>
    </row>
    <row r="395" spans="3:20" ht="17.45" customHeight="1" x14ac:dyDescent="0.25">
      <c r="C395" s="188"/>
      <c r="D395" s="189"/>
      <c r="E395" s="178"/>
      <c r="F395" s="178"/>
      <c r="G395" s="190">
        <f>DATOS!$E$13</f>
        <v>1</v>
      </c>
      <c r="H395" s="178"/>
      <c r="I395" s="191"/>
      <c r="J395" s="178"/>
      <c r="K395" s="178"/>
      <c r="L395" s="178"/>
      <c r="M395" s="178"/>
      <c r="N395" s="160" t="str">
        <f t="shared" si="28"/>
        <v/>
      </c>
      <c r="O395" s="21"/>
      <c r="P395" s="160" t="str">
        <f t="shared" si="29"/>
        <v/>
      </c>
      <c r="Q395" s="160">
        <f t="shared" si="30"/>
        <v>0</v>
      </c>
      <c r="R395" s="160" t="str">
        <f t="shared" si="31"/>
        <v/>
      </c>
      <c r="S395" s="160" t="str">
        <f t="shared" si="32"/>
        <v/>
      </c>
      <c r="T395" s="50" t="str">
        <f>IF($F395="","",IF(ISERROR(VLOOKUP(F395,PROVEEDORES!$D$8:$I$507,5,0)),1,VLOOKUP($F395,PROVEEDORES!$D$8:$I$507,5,0)))</f>
        <v/>
      </c>
    </row>
    <row r="396" spans="3:20" ht="17.45" customHeight="1" x14ac:dyDescent="0.25">
      <c r="C396" s="188"/>
      <c r="D396" s="189"/>
      <c r="E396" s="178"/>
      <c r="F396" s="178"/>
      <c r="G396" s="190">
        <f>DATOS!$E$13</f>
        <v>1</v>
      </c>
      <c r="H396" s="178"/>
      <c r="I396" s="191"/>
      <c r="J396" s="178"/>
      <c r="K396" s="178"/>
      <c r="L396" s="178"/>
      <c r="M396" s="178"/>
      <c r="N396" s="160" t="str">
        <f t="shared" si="28"/>
        <v/>
      </c>
      <c r="O396" s="21"/>
      <c r="P396" s="160" t="str">
        <f t="shared" si="29"/>
        <v/>
      </c>
      <c r="Q396" s="160">
        <f t="shared" si="30"/>
        <v>0</v>
      </c>
      <c r="R396" s="160" t="str">
        <f t="shared" si="31"/>
        <v/>
      </c>
      <c r="S396" s="160" t="str">
        <f t="shared" si="32"/>
        <v/>
      </c>
      <c r="T396" s="50" t="str">
        <f>IF($F396="","",IF(ISERROR(VLOOKUP(F396,PROVEEDORES!$D$8:$I$507,5,0)),1,VLOOKUP($F396,PROVEEDORES!$D$8:$I$507,5,0)))</f>
        <v/>
      </c>
    </row>
    <row r="397" spans="3:20" ht="17.45" customHeight="1" x14ac:dyDescent="0.25">
      <c r="C397" s="188"/>
      <c r="D397" s="189"/>
      <c r="E397" s="178"/>
      <c r="F397" s="178"/>
      <c r="G397" s="190">
        <f>DATOS!$E$13</f>
        <v>1</v>
      </c>
      <c r="H397" s="178"/>
      <c r="I397" s="191"/>
      <c r="J397" s="178"/>
      <c r="K397" s="178"/>
      <c r="L397" s="178"/>
      <c r="M397" s="178"/>
      <c r="N397" s="160" t="str">
        <f t="shared" si="28"/>
        <v/>
      </c>
      <c r="O397" s="21"/>
      <c r="P397" s="160" t="str">
        <f t="shared" si="29"/>
        <v/>
      </c>
      <c r="Q397" s="160">
        <f t="shared" si="30"/>
        <v>0</v>
      </c>
      <c r="R397" s="160" t="str">
        <f t="shared" si="31"/>
        <v/>
      </c>
      <c r="S397" s="160" t="str">
        <f t="shared" si="32"/>
        <v/>
      </c>
      <c r="T397" s="50" t="str">
        <f>IF($F397="","",IF(ISERROR(VLOOKUP(F397,PROVEEDORES!$D$8:$I$507,5,0)),1,VLOOKUP($F397,PROVEEDORES!$D$8:$I$507,5,0)))</f>
        <v/>
      </c>
    </row>
    <row r="398" spans="3:20" ht="17.45" customHeight="1" x14ac:dyDescent="0.25">
      <c r="C398" s="188"/>
      <c r="D398" s="189"/>
      <c r="E398" s="178"/>
      <c r="F398" s="178"/>
      <c r="G398" s="190">
        <f>DATOS!$E$13</f>
        <v>1</v>
      </c>
      <c r="H398" s="178"/>
      <c r="I398" s="191"/>
      <c r="J398" s="178"/>
      <c r="K398" s="178"/>
      <c r="L398" s="178"/>
      <c r="M398" s="178"/>
      <c r="N398" s="160" t="str">
        <f t="shared" si="28"/>
        <v/>
      </c>
      <c r="O398" s="21"/>
      <c r="P398" s="160" t="str">
        <f t="shared" si="29"/>
        <v/>
      </c>
      <c r="Q398" s="160">
        <f t="shared" si="30"/>
        <v>0</v>
      </c>
      <c r="R398" s="160" t="str">
        <f t="shared" si="31"/>
        <v/>
      </c>
      <c r="S398" s="160" t="str">
        <f t="shared" si="32"/>
        <v/>
      </c>
      <c r="T398" s="50" t="str">
        <f>IF($F398="","",IF(ISERROR(VLOOKUP(F398,PROVEEDORES!$D$8:$I$507,5,0)),1,VLOOKUP($F398,PROVEEDORES!$D$8:$I$507,5,0)))</f>
        <v/>
      </c>
    </row>
    <row r="399" spans="3:20" ht="17.45" customHeight="1" x14ac:dyDescent="0.25">
      <c r="C399" s="188"/>
      <c r="D399" s="189"/>
      <c r="E399" s="178"/>
      <c r="F399" s="178"/>
      <c r="G399" s="190">
        <f>DATOS!$E$13</f>
        <v>1</v>
      </c>
      <c r="H399" s="178"/>
      <c r="I399" s="191"/>
      <c r="J399" s="178"/>
      <c r="K399" s="178"/>
      <c r="L399" s="178"/>
      <c r="M399" s="178"/>
      <c r="N399" s="160" t="str">
        <f t="shared" si="28"/>
        <v/>
      </c>
      <c r="O399" s="21"/>
      <c r="P399" s="160" t="str">
        <f t="shared" si="29"/>
        <v/>
      </c>
      <c r="Q399" s="160">
        <f t="shared" si="30"/>
        <v>0</v>
      </c>
      <c r="R399" s="160" t="str">
        <f t="shared" si="31"/>
        <v/>
      </c>
      <c r="S399" s="160" t="str">
        <f t="shared" si="32"/>
        <v/>
      </c>
      <c r="T399" s="50" t="str">
        <f>IF($F399="","",IF(ISERROR(VLOOKUP(F399,PROVEEDORES!$D$8:$I$507,5,0)),1,VLOOKUP($F399,PROVEEDORES!$D$8:$I$507,5,0)))</f>
        <v/>
      </c>
    </row>
    <row r="400" spans="3:20" ht="17.45" customHeight="1" x14ac:dyDescent="0.25">
      <c r="C400" s="188"/>
      <c r="D400" s="189"/>
      <c r="E400" s="178"/>
      <c r="F400" s="178"/>
      <c r="G400" s="190">
        <f>DATOS!$E$13</f>
        <v>1</v>
      </c>
      <c r="H400" s="178"/>
      <c r="I400" s="191"/>
      <c r="J400" s="178"/>
      <c r="K400" s="178"/>
      <c r="L400" s="178"/>
      <c r="M400" s="178"/>
      <c r="N400" s="160" t="str">
        <f t="shared" si="28"/>
        <v/>
      </c>
      <c r="O400" s="21"/>
      <c r="P400" s="160" t="str">
        <f t="shared" si="29"/>
        <v/>
      </c>
      <c r="Q400" s="160">
        <f t="shared" si="30"/>
        <v>0</v>
      </c>
      <c r="R400" s="160" t="str">
        <f t="shared" si="31"/>
        <v/>
      </c>
      <c r="S400" s="160" t="str">
        <f t="shared" si="32"/>
        <v/>
      </c>
      <c r="T400" s="50" t="str">
        <f>IF($F400="","",IF(ISERROR(VLOOKUP(F400,PROVEEDORES!$D$8:$I$507,5,0)),1,VLOOKUP($F400,PROVEEDORES!$D$8:$I$507,5,0)))</f>
        <v/>
      </c>
    </row>
    <row r="401" spans="3:20" ht="17.45" customHeight="1" x14ac:dyDescent="0.25">
      <c r="C401" s="188"/>
      <c r="D401" s="189"/>
      <c r="E401" s="178"/>
      <c r="F401" s="178"/>
      <c r="G401" s="190">
        <f>DATOS!$E$13</f>
        <v>1</v>
      </c>
      <c r="H401" s="178"/>
      <c r="I401" s="191"/>
      <c r="J401" s="178"/>
      <c r="K401" s="178"/>
      <c r="L401" s="178"/>
      <c r="M401" s="178"/>
      <c r="N401" s="160" t="str">
        <f t="shared" si="28"/>
        <v/>
      </c>
      <c r="O401" s="21"/>
      <c r="P401" s="160" t="str">
        <f t="shared" si="29"/>
        <v/>
      </c>
      <c r="Q401" s="160">
        <f t="shared" si="30"/>
        <v>0</v>
      </c>
      <c r="R401" s="160" t="str">
        <f t="shared" si="31"/>
        <v/>
      </c>
      <c r="S401" s="160" t="str">
        <f t="shared" si="32"/>
        <v/>
      </c>
      <c r="T401" s="50" t="str">
        <f>IF($F401="","",IF(ISERROR(VLOOKUP(F401,PROVEEDORES!$D$8:$I$507,5,0)),1,VLOOKUP($F401,PROVEEDORES!$D$8:$I$507,5,0)))</f>
        <v/>
      </c>
    </row>
    <row r="402" spans="3:20" ht="17.45" customHeight="1" x14ac:dyDescent="0.25">
      <c r="C402" s="188"/>
      <c r="D402" s="189"/>
      <c r="E402" s="178"/>
      <c r="F402" s="178"/>
      <c r="G402" s="190">
        <f>DATOS!$E$13</f>
        <v>1</v>
      </c>
      <c r="H402" s="178"/>
      <c r="I402" s="191"/>
      <c r="J402" s="178"/>
      <c r="K402" s="178"/>
      <c r="L402" s="178"/>
      <c r="M402" s="178"/>
      <c r="N402" s="160" t="str">
        <f t="shared" ref="N402:N465" si="33">IF(H402&amp;J402&amp;K402&amp;L402&amp;M402="","",H402+J402+K402-L402-M402)</f>
        <v/>
      </c>
      <c r="O402" s="21"/>
      <c r="P402" s="160" t="str">
        <f t="shared" ref="P402:P465" si="34">IF($I402="E",H402,"")</f>
        <v/>
      </c>
      <c r="Q402" s="160">
        <f t="shared" si="30"/>
        <v>0</v>
      </c>
      <c r="R402" s="160" t="str">
        <f t="shared" si="31"/>
        <v/>
      </c>
      <c r="S402" s="160" t="str">
        <f t="shared" si="32"/>
        <v/>
      </c>
      <c r="T402" s="50" t="str">
        <f>IF($F402="","",IF(ISERROR(VLOOKUP(F402,PROVEEDORES!$D$8:$I$507,5,0)),1,VLOOKUP($F402,PROVEEDORES!$D$8:$I$507,5,0)))</f>
        <v/>
      </c>
    </row>
    <row r="403" spans="3:20" ht="17.45" customHeight="1" x14ac:dyDescent="0.25">
      <c r="C403" s="188"/>
      <c r="D403" s="189"/>
      <c r="E403" s="178"/>
      <c r="F403" s="178"/>
      <c r="G403" s="190">
        <f>DATOS!$E$13</f>
        <v>1</v>
      </c>
      <c r="H403" s="178"/>
      <c r="I403" s="191"/>
      <c r="J403" s="178"/>
      <c r="K403" s="178"/>
      <c r="L403" s="178"/>
      <c r="M403" s="178"/>
      <c r="N403" s="160" t="str">
        <f t="shared" si="33"/>
        <v/>
      </c>
      <c r="O403" s="21"/>
      <c r="P403" s="160" t="str">
        <f t="shared" si="34"/>
        <v/>
      </c>
      <c r="Q403" s="160">
        <f t="shared" ref="Q403:Q466" si="35">IF($I403=0%,H403,"")</f>
        <v>0</v>
      </c>
      <c r="R403" s="160" t="str">
        <f t="shared" ref="R403:R466" si="36">IF(OR($I403=8%,$I403=11%),$J403/$I403,"")</f>
        <v/>
      </c>
      <c r="S403" s="160" t="str">
        <f t="shared" ref="S403:S466" si="37">IF(OR($I403=15%,$I403=16%),$J403/$I403,"")</f>
        <v/>
      </c>
      <c r="T403" s="50" t="str">
        <f>IF($F403="","",IF(ISERROR(VLOOKUP(F403,PROVEEDORES!$D$8:$I$507,5,0)),1,VLOOKUP($F403,PROVEEDORES!$D$8:$I$507,5,0)))</f>
        <v/>
      </c>
    </row>
    <row r="404" spans="3:20" ht="17.45" customHeight="1" x14ac:dyDescent="0.25">
      <c r="C404" s="188"/>
      <c r="D404" s="189"/>
      <c r="E404" s="178"/>
      <c r="F404" s="178"/>
      <c r="G404" s="190">
        <f>DATOS!$E$13</f>
        <v>1</v>
      </c>
      <c r="H404" s="178"/>
      <c r="I404" s="191"/>
      <c r="J404" s="178"/>
      <c r="K404" s="178"/>
      <c r="L404" s="178"/>
      <c r="M404" s="178"/>
      <c r="N404" s="160" t="str">
        <f t="shared" si="33"/>
        <v/>
      </c>
      <c r="O404" s="21"/>
      <c r="P404" s="160" t="str">
        <f t="shared" si="34"/>
        <v/>
      </c>
      <c r="Q404" s="160">
        <f t="shared" si="35"/>
        <v>0</v>
      </c>
      <c r="R404" s="160" t="str">
        <f t="shared" si="36"/>
        <v/>
      </c>
      <c r="S404" s="160" t="str">
        <f t="shared" si="37"/>
        <v/>
      </c>
      <c r="T404" s="50" t="str">
        <f>IF($F404="","",IF(ISERROR(VLOOKUP(F404,PROVEEDORES!$D$8:$I$507,5,0)),1,VLOOKUP($F404,PROVEEDORES!$D$8:$I$507,5,0)))</f>
        <v/>
      </c>
    </row>
    <row r="405" spans="3:20" ht="17.45" customHeight="1" x14ac:dyDescent="0.25">
      <c r="C405" s="188"/>
      <c r="D405" s="189"/>
      <c r="E405" s="178"/>
      <c r="F405" s="178"/>
      <c r="G405" s="190">
        <f>DATOS!$E$13</f>
        <v>1</v>
      </c>
      <c r="H405" s="178"/>
      <c r="I405" s="191"/>
      <c r="J405" s="178"/>
      <c r="K405" s="178"/>
      <c r="L405" s="178"/>
      <c r="M405" s="178"/>
      <c r="N405" s="160" t="str">
        <f t="shared" si="33"/>
        <v/>
      </c>
      <c r="O405" s="21"/>
      <c r="P405" s="160" t="str">
        <f t="shared" si="34"/>
        <v/>
      </c>
      <c r="Q405" s="160">
        <f t="shared" si="35"/>
        <v>0</v>
      </c>
      <c r="R405" s="160" t="str">
        <f t="shared" si="36"/>
        <v/>
      </c>
      <c r="S405" s="160" t="str">
        <f t="shared" si="37"/>
        <v/>
      </c>
      <c r="T405" s="50" t="str">
        <f>IF($F405="","",IF(ISERROR(VLOOKUP(F405,PROVEEDORES!$D$8:$I$507,5,0)),1,VLOOKUP($F405,PROVEEDORES!$D$8:$I$507,5,0)))</f>
        <v/>
      </c>
    </row>
    <row r="406" spans="3:20" ht="17.45" customHeight="1" x14ac:dyDescent="0.25">
      <c r="C406" s="188"/>
      <c r="D406" s="189"/>
      <c r="E406" s="178"/>
      <c r="F406" s="178"/>
      <c r="G406" s="190">
        <f>DATOS!$E$13</f>
        <v>1</v>
      </c>
      <c r="H406" s="178"/>
      <c r="I406" s="191"/>
      <c r="J406" s="178"/>
      <c r="K406" s="178"/>
      <c r="L406" s="178"/>
      <c r="M406" s="178"/>
      <c r="N406" s="160" t="str">
        <f t="shared" si="33"/>
        <v/>
      </c>
      <c r="O406" s="21"/>
      <c r="P406" s="160" t="str">
        <f t="shared" si="34"/>
        <v/>
      </c>
      <c r="Q406" s="160">
        <f t="shared" si="35"/>
        <v>0</v>
      </c>
      <c r="R406" s="160" t="str">
        <f t="shared" si="36"/>
        <v/>
      </c>
      <c r="S406" s="160" t="str">
        <f t="shared" si="37"/>
        <v/>
      </c>
      <c r="T406" s="50" t="str">
        <f>IF($F406="","",IF(ISERROR(VLOOKUP(F406,PROVEEDORES!$D$8:$I$507,5,0)),1,VLOOKUP($F406,PROVEEDORES!$D$8:$I$507,5,0)))</f>
        <v/>
      </c>
    </row>
    <row r="407" spans="3:20" ht="17.45" customHeight="1" x14ac:dyDescent="0.25">
      <c r="C407" s="188"/>
      <c r="D407" s="189"/>
      <c r="E407" s="178"/>
      <c r="F407" s="178"/>
      <c r="G407" s="190">
        <f>DATOS!$E$13</f>
        <v>1</v>
      </c>
      <c r="H407" s="178"/>
      <c r="I407" s="191"/>
      <c r="J407" s="178"/>
      <c r="K407" s="178"/>
      <c r="L407" s="178"/>
      <c r="M407" s="178"/>
      <c r="N407" s="160" t="str">
        <f t="shared" si="33"/>
        <v/>
      </c>
      <c r="O407" s="21"/>
      <c r="P407" s="160" t="str">
        <f t="shared" si="34"/>
        <v/>
      </c>
      <c r="Q407" s="160">
        <f t="shared" si="35"/>
        <v>0</v>
      </c>
      <c r="R407" s="160" t="str">
        <f t="shared" si="36"/>
        <v/>
      </c>
      <c r="S407" s="160" t="str">
        <f t="shared" si="37"/>
        <v/>
      </c>
      <c r="T407" s="50" t="str">
        <f>IF($F407="","",IF(ISERROR(VLOOKUP(F407,PROVEEDORES!$D$8:$I$507,5,0)),1,VLOOKUP($F407,PROVEEDORES!$D$8:$I$507,5,0)))</f>
        <v/>
      </c>
    </row>
    <row r="408" spans="3:20" ht="17.45" customHeight="1" x14ac:dyDescent="0.25">
      <c r="C408" s="188"/>
      <c r="D408" s="189"/>
      <c r="E408" s="178"/>
      <c r="F408" s="178"/>
      <c r="G408" s="190">
        <f>DATOS!$E$13</f>
        <v>1</v>
      </c>
      <c r="H408" s="178"/>
      <c r="I408" s="191"/>
      <c r="J408" s="178"/>
      <c r="K408" s="178"/>
      <c r="L408" s="178"/>
      <c r="M408" s="178"/>
      <c r="N408" s="160" t="str">
        <f t="shared" si="33"/>
        <v/>
      </c>
      <c r="O408" s="21"/>
      <c r="P408" s="160" t="str">
        <f t="shared" si="34"/>
        <v/>
      </c>
      <c r="Q408" s="160">
        <f t="shared" si="35"/>
        <v>0</v>
      </c>
      <c r="R408" s="160" t="str">
        <f t="shared" si="36"/>
        <v/>
      </c>
      <c r="S408" s="160" t="str">
        <f t="shared" si="37"/>
        <v/>
      </c>
      <c r="T408" s="50" t="str">
        <f>IF($F408="","",IF(ISERROR(VLOOKUP(F408,PROVEEDORES!$D$8:$I$507,5,0)),1,VLOOKUP($F408,PROVEEDORES!$D$8:$I$507,5,0)))</f>
        <v/>
      </c>
    </row>
    <row r="409" spans="3:20" ht="17.45" customHeight="1" x14ac:dyDescent="0.25">
      <c r="C409" s="188"/>
      <c r="D409" s="189"/>
      <c r="E409" s="178"/>
      <c r="F409" s="178"/>
      <c r="G409" s="190">
        <f>DATOS!$E$13</f>
        <v>1</v>
      </c>
      <c r="H409" s="178"/>
      <c r="I409" s="191"/>
      <c r="J409" s="178"/>
      <c r="K409" s="178"/>
      <c r="L409" s="178"/>
      <c r="M409" s="178"/>
      <c r="N409" s="160" t="str">
        <f t="shared" si="33"/>
        <v/>
      </c>
      <c r="O409" s="21"/>
      <c r="P409" s="160" t="str">
        <f t="shared" si="34"/>
        <v/>
      </c>
      <c r="Q409" s="160">
        <f t="shared" si="35"/>
        <v>0</v>
      </c>
      <c r="R409" s="160" t="str">
        <f t="shared" si="36"/>
        <v/>
      </c>
      <c r="S409" s="160" t="str">
        <f t="shared" si="37"/>
        <v/>
      </c>
      <c r="T409" s="50" t="str">
        <f>IF($F409="","",IF(ISERROR(VLOOKUP(F409,PROVEEDORES!$D$8:$I$507,5,0)),1,VLOOKUP($F409,PROVEEDORES!$D$8:$I$507,5,0)))</f>
        <v/>
      </c>
    </row>
    <row r="410" spans="3:20" ht="17.45" customHeight="1" x14ac:dyDescent="0.25">
      <c r="C410" s="188"/>
      <c r="D410" s="189"/>
      <c r="E410" s="178"/>
      <c r="F410" s="178"/>
      <c r="G410" s="190">
        <f>DATOS!$E$13</f>
        <v>1</v>
      </c>
      <c r="H410" s="178"/>
      <c r="I410" s="191"/>
      <c r="J410" s="178"/>
      <c r="K410" s="178"/>
      <c r="L410" s="178"/>
      <c r="M410" s="178"/>
      <c r="N410" s="160" t="str">
        <f t="shared" si="33"/>
        <v/>
      </c>
      <c r="O410" s="21"/>
      <c r="P410" s="160" t="str">
        <f t="shared" si="34"/>
        <v/>
      </c>
      <c r="Q410" s="160">
        <f t="shared" si="35"/>
        <v>0</v>
      </c>
      <c r="R410" s="160" t="str">
        <f t="shared" si="36"/>
        <v/>
      </c>
      <c r="S410" s="160" t="str">
        <f t="shared" si="37"/>
        <v/>
      </c>
      <c r="T410" s="50" t="str">
        <f>IF($F410="","",IF(ISERROR(VLOOKUP(F410,PROVEEDORES!$D$8:$I$507,5,0)),1,VLOOKUP($F410,PROVEEDORES!$D$8:$I$507,5,0)))</f>
        <v/>
      </c>
    </row>
    <row r="411" spans="3:20" ht="17.45" customHeight="1" x14ac:dyDescent="0.25">
      <c r="C411" s="188"/>
      <c r="D411" s="189"/>
      <c r="E411" s="178"/>
      <c r="F411" s="178"/>
      <c r="G411" s="190">
        <f>DATOS!$E$13</f>
        <v>1</v>
      </c>
      <c r="H411" s="178"/>
      <c r="I411" s="191"/>
      <c r="J411" s="178"/>
      <c r="K411" s="178"/>
      <c r="L411" s="178"/>
      <c r="M411" s="178"/>
      <c r="N411" s="160" t="str">
        <f t="shared" si="33"/>
        <v/>
      </c>
      <c r="O411" s="21"/>
      <c r="P411" s="160" t="str">
        <f t="shared" si="34"/>
        <v/>
      </c>
      <c r="Q411" s="160">
        <f t="shared" si="35"/>
        <v>0</v>
      </c>
      <c r="R411" s="160" t="str">
        <f t="shared" si="36"/>
        <v/>
      </c>
      <c r="S411" s="160" t="str">
        <f t="shared" si="37"/>
        <v/>
      </c>
      <c r="T411" s="50" t="str">
        <f>IF($F411="","",IF(ISERROR(VLOOKUP(F411,PROVEEDORES!$D$8:$I$507,5,0)),1,VLOOKUP($F411,PROVEEDORES!$D$8:$I$507,5,0)))</f>
        <v/>
      </c>
    </row>
    <row r="412" spans="3:20" ht="17.45" customHeight="1" x14ac:dyDescent="0.25">
      <c r="C412" s="188"/>
      <c r="D412" s="189"/>
      <c r="E412" s="178"/>
      <c r="F412" s="178"/>
      <c r="G412" s="190">
        <f>DATOS!$E$13</f>
        <v>1</v>
      </c>
      <c r="H412" s="178"/>
      <c r="I412" s="191"/>
      <c r="J412" s="178"/>
      <c r="K412" s="178"/>
      <c r="L412" s="178"/>
      <c r="M412" s="178"/>
      <c r="N412" s="160" t="str">
        <f t="shared" si="33"/>
        <v/>
      </c>
      <c r="O412" s="21"/>
      <c r="P412" s="160" t="str">
        <f t="shared" si="34"/>
        <v/>
      </c>
      <c r="Q412" s="160">
        <f t="shared" si="35"/>
        <v>0</v>
      </c>
      <c r="R412" s="160" t="str">
        <f t="shared" si="36"/>
        <v/>
      </c>
      <c r="S412" s="160" t="str">
        <f t="shared" si="37"/>
        <v/>
      </c>
      <c r="T412" s="50" t="str">
        <f>IF($F412="","",IF(ISERROR(VLOOKUP(F412,PROVEEDORES!$D$8:$I$507,5,0)),1,VLOOKUP($F412,PROVEEDORES!$D$8:$I$507,5,0)))</f>
        <v/>
      </c>
    </row>
    <row r="413" spans="3:20" ht="17.45" customHeight="1" x14ac:dyDescent="0.25">
      <c r="C413" s="188"/>
      <c r="D413" s="189"/>
      <c r="E413" s="178"/>
      <c r="F413" s="178"/>
      <c r="G413" s="190">
        <f>DATOS!$E$13</f>
        <v>1</v>
      </c>
      <c r="H413" s="178"/>
      <c r="I413" s="191"/>
      <c r="J413" s="178"/>
      <c r="K413" s="178"/>
      <c r="L413" s="178"/>
      <c r="M413" s="178"/>
      <c r="N413" s="160" t="str">
        <f t="shared" si="33"/>
        <v/>
      </c>
      <c r="O413" s="21"/>
      <c r="P413" s="160" t="str">
        <f t="shared" si="34"/>
        <v/>
      </c>
      <c r="Q413" s="160">
        <f t="shared" si="35"/>
        <v>0</v>
      </c>
      <c r="R413" s="160" t="str">
        <f t="shared" si="36"/>
        <v/>
      </c>
      <c r="S413" s="160" t="str">
        <f t="shared" si="37"/>
        <v/>
      </c>
      <c r="T413" s="50" t="str">
        <f>IF($F413="","",IF(ISERROR(VLOOKUP(F413,PROVEEDORES!$D$8:$I$507,5,0)),1,VLOOKUP($F413,PROVEEDORES!$D$8:$I$507,5,0)))</f>
        <v/>
      </c>
    </row>
    <row r="414" spans="3:20" ht="17.45" customHeight="1" x14ac:dyDescent="0.25">
      <c r="C414" s="188"/>
      <c r="D414" s="189"/>
      <c r="E414" s="178"/>
      <c r="F414" s="178"/>
      <c r="G414" s="190">
        <f>DATOS!$E$13</f>
        <v>1</v>
      </c>
      <c r="H414" s="178"/>
      <c r="I414" s="191"/>
      <c r="J414" s="178"/>
      <c r="K414" s="178"/>
      <c r="L414" s="178"/>
      <c r="M414" s="178"/>
      <c r="N414" s="160" t="str">
        <f t="shared" si="33"/>
        <v/>
      </c>
      <c r="O414" s="21"/>
      <c r="P414" s="160" t="str">
        <f t="shared" si="34"/>
        <v/>
      </c>
      <c r="Q414" s="160">
        <f t="shared" si="35"/>
        <v>0</v>
      </c>
      <c r="R414" s="160" t="str">
        <f t="shared" si="36"/>
        <v/>
      </c>
      <c r="S414" s="160" t="str">
        <f t="shared" si="37"/>
        <v/>
      </c>
      <c r="T414" s="50" t="str">
        <f>IF($F414="","",IF(ISERROR(VLOOKUP(F414,PROVEEDORES!$D$8:$I$507,5,0)),1,VLOOKUP($F414,PROVEEDORES!$D$8:$I$507,5,0)))</f>
        <v/>
      </c>
    </row>
    <row r="415" spans="3:20" ht="17.45" customHeight="1" x14ac:dyDescent="0.25">
      <c r="C415" s="188"/>
      <c r="D415" s="189"/>
      <c r="E415" s="178"/>
      <c r="F415" s="178"/>
      <c r="G415" s="190">
        <f>DATOS!$E$13</f>
        <v>1</v>
      </c>
      <c r="H415" s="178"/>
      <c r="I415" s="191"/>
      <c r="J415" s="178"/>
      <c r="K415" s="178"/>
      <c r="L415" s="178"/>
      <c r="M415" s="178"/>
      <c r="N415" s="160" t="str">
        <f t="shared" si="33"/>
        <v/>
      </c>
      <c r="O415" s="21"/>
      <c r="P415" s="160" t="str">
        <f t="shared" si="34"/>
        <v/>
      </c>
      <c r="Q415" s="160">
        <f t="shared" si="35"/>
        <v>0</v>
      </c>
      <c r="R415" s="160" t="str">
        <f t="shared" si="36"/>
        <v/>
      </c>
      <c r="S415" s="160" t="str">
        <f t="shared" si="37"/>
        <v/>
      </c>
      <c r="T415" s="50" t="str">
        <f>IF($F415="","",IF(ISERROR(VLOOKUP(F415,PROVEEDORES!$D$8:$I$507,5,0)),1,VLOOKUP($F415,PROVEEDORES!$D$8:$I$507,5,0)))</f>
        <v/>
      </c>
    </row>
    <row r="416" spans="3:20" ht="17.45" customHeight="1" x14ac:dyDescent="0.25">
      <c r="C416" s="188"/>
      <c r="D416" s="189"/>
      <c r="E416" s="178"/>
      <c r="F416" s="178"/>
      <c r="G416" s="190">
        <f>DATOS!$E$13</f>
        <v>1</v>
      </c>
      <c r="H416" s="178"/>
      <c r="I416" s="191"/>
      <c r="J416" s="178"/>
      <c r="K416" s="178"/>
      <c r="L416" s="178"/>
      <c r="M416" s="178"/>
      <c r="N416" s="160" t="str">
        <f t="shared" si="33"/>
        <v/>
      </c>
      <c r="O416" s="21"/>
      <c r="P416" s="160" t="str">
        <f t="shared" si="34"/>
        <v/>
      </c>
      <c r="Q416" s="160">
        <f t="shared" si="35"/>
        <v>0</v>
      </c>
      <c r="R416" s="160" t="str">
        <f t="shared" si="36"/>
        <v/>
      </c>
      <c r="S416" s="160" t="str">
        <f t="shared" si="37"/>
        <v/>
      </c>
      <c r="T416" s="50" t="str">
        <f>IF($F416="","",IF(ISERROR(VLOOKUP(F416,PROVEEDORES!$D$8:$I$507,5,0)),1,VLOOKUP($F416,PROVEEDORES!$D$8:$I$507,5,0)))</f>
        <v/>
      </c>
    </row>
    <row r="417" spans="3:20" ht="17.45" customHeight="1" x14ac:dyDescent="0.25">
      <c r="C417" s="188"/>
      <c r="D417" s="189"/>
      <c r="E417" s="178"/>
      <c r="F417" s="178"/>
      <c r="G417" s="190">
        <f>DATOS!$E$13</f>
        <v>1</v>
      </c>
      <c r="H417" s="178"/>
      <c r="I417" s="191"/>
      <c r="J417" s="178"/>
      <c r="K417" s="178"/>
      <c r="L417" s="178"/>
      <c r="M417" s="178"/>
      <c r="N417" s="160" t="str">
        <f t="shared" si="33"/>
        <v/>
      </c>
      <c r="O417" s="21"/>
      <c r="P417" s="160" t="str">
        <f t="shared" si="34"/>
        <v/>
      </c>
      <c r="Q417" s="160">
        <f t="shared" si="35"/>
        <v>0</v>
      </c>
      <c r="R417" s="160" t="str">
        <f t="shared" si="36"/>
        <v/>
      </c>
      <c r="S417" s="160" t="str">
        <f t="shared" si="37"/>
        <v/>
      </c>
      <c r="T417" s="50" t="str">
        <f>IF($F417="","",IF(ISERROR(VLOOKUP(F417,PROVEEDORES!$D$8:$I$507,5,0)),1,VLOOKUP($F417,PROVEEDORES!$D$8:$I$507,5,0)))</f>
        <v/>
      </c>
    </row>
    <row r="418" spans="3:20" ht="17.45" customHeight="1" x14ac:dyDescent="0.25">
      <c r="C418" s="188"/>
      <c r="D418" s="189"/>
      <c r="E418" s="178"/>
      <c r="F418" s="178"/>
      <c r="G418" s="190">
        <f>DATOS!$E$13</f>
        <v>1</v>
      </c>
      <c r="H418" s="178"/>
      <c r="I418" s="191"/>
      <c r="J418" s="178"/>
      <c r="K418" s="178"/>
      <c r="L418" s="178"/>
      <c r="M418" s="178"/>
      <c r="N418" s="160" t="str">
        <f t="shared" si="33"/>
        <v/>
      </c>
      <c r="O418" s="21"/>
      <c r="P418" s="160" t="str">
        <f t="shared" si="34"/>
        <v/>
      </c>
      <c r="Q418" s="160">
        <f t="shared" si="35"/>
        <v>0</v>
      </c>
      <c r="R418" s="160" t="str">
        <f t="shared" si="36"/>
        <v/>
      </c>
      <c r="S418" s="160" t="str">
        <f t="shared" si="37"/>
        <v/>
      </c>
      <c r="T418" s="50" t="str">
        <f>IF($F418="","",IF(ISERROR(VLOOKUP(F418,PROVEEDORES!$D$8:$I$507,5,0)),1,VLOOKUP($F418,PROVEEDORES!$D$8:$I$507,5,0)))</f>
        <v/>
      </c>
    </row>
    <row r="419" spans="3:20" ht="17.45" customHeight="1" x14ac:dyDescent="0.25">
      <c r="C419" s="188"/>
      <c r="D419" s="189"/>
      <c r="E419" s="178"/>
      <c r="F419" s="178"/>
      <c r="G419" s="190">
        <f>DATOS!$E$13</f>
        <v>1</v>
      </c>
      <c r="H419" s="178"/>
      <c r="I419" s="191"/>
      <c r="J419" s="178"/>
      <c r="K419" s="178"/>
      <c r="L419" s="178"/>
      <c r="M419" s="178"/>
      <c r="N419" s="160" t="str">
        <f t="shared" si="33"/>
        <v/>
      </c>
      <c r="O419" s="21"/>
      <c r="P419" s="160" t="str">
        <f t="shared" si="34"/>
        <v/>
      </c>
      <c r="Q419" s="160">
        <f t="shared" si="35"/>
        <v>0</v>
      </c>
      <c r="R419" s="160" t="str">
        <f t="shared" si="36"/>
        <v/>
      </c>
      <c r="S419" s="160" t="str">
        <f t="shared" si="37"/>
        <v/>
      </c>
      <c r="T419" s="50" t="str">
        <f>IF($F419="","",IF(ISERROR(VLOOKUP(F419,PROVEEDORES!$D$8:$I$507,5,0)),1,VLOOKUP($F419,PROVEEDORES!$D$8:$I$507,5,0)))</f>
        <v/>
      </c>
    </row>
    <row r="420" spans="3:20" ht="17.45" customHeight="1" x14ac:dyDescent="0.25">
      <c r="C420" s="188"/>
      <c r="D420" s="189"/>
      <c r="E420" s="178"/>
      <c r="F420" s="178"/>
      <c r="G420" s="190">
        <f>DATOS!$E$13</f>
        <v>1</v>
      </c>
      <c r="H420" s="178"/>
      <c r="I420" s="191"/>
      <c r="J420" s="178"/>
      <c r="K420" s="178"/>
      <c r="L420" s="178"/>
      <c r="M420" s="178"/>
      <c r="N420" s="160" t="str">
        <f t="shared" si="33"/>
        <v/>
      </c>
      <c r="O420" s="21"/>
      <c r="P420" s="160" t="str">
        <f t="shared" si="34"/>
        <v/>
      </c>
      <c r="Q420" s="160">
        <f t="shared" si="35"/>
        <v>0</v>
      </c>
      <c r="R420" s="160" t="str">
        <f t="shared" si="36"/>
        <v/>
      </c>
      <c r="S420" s="160" t="str">
        <f t="shared" si="37"/>
        <v/>
      </c>
      <c r="T420" s="50" t="str">
        <f>IF($F420="","",IF(ISERROR(VLOOKUP(F420,PROVEEDORES!$D$8:$I$507,5,0)),1,VLOOKUP($F420,PROVEEDORES!$D$8:$I$507,5,0)))</f>
        <v/>
      </c>
    </row>
    <row r="421" spans="3:20" ht="17.45" customHeight="1" x14ac:dyDescent="0.25">
      <c r="C421" s="188"/>
      <c r="D421" s="189"/>
      <c r="E421" s="178"/>
      <c r="F421" s="178"/>
      <c r="G421" s="190">
        <f>DATOS!$E$13</f>
        <v>1</v>
      </c>
      <c r="H421" s="178"/>
      <c r="I421" s="191"/>
      <c r="J421" s="178"/>
      <c r="K421" s="178"/>
      <c r="L421" s="178"/>
      <c r="M421" s="178"/>
      <c r="N421" s="160" t="str">
        <f t="shared" si="33"/>
        <v/>
      </c>
      <c r="O421" s="21"/>
      <c r="P421" s="160" t="str">
        <f t="shared" si="34"/>
        <v/>
      </c>
      <c r="Q421" s="160">
        <f t="shared" si="35"/>
        <v>0</v>
      </c>
      <c r="R421" s="160" t="str">
        <f t="shared" si="36"/>
        <v/>
      </c>
      <c r="S421" s="160" t="str">
        <f t="shared" si="37"/>
        <v/>
      </c>
      <c r="T421" s="50" t="str">
        <f>IF($F421="","",IF(ISERROR(VLOOKUP(F421,PROVEEDORES!$D$8:$I$507,5,0)),1,VLOOKUP($F421,PROVEEDORES!$D$8:$I$507,5,0)))</f>
        <v/>
      </c>
    </row>
    <row r="422" spans="3:20" ht="17.45" customHeight="1" x14ac:dyDescent="0.25">
      <c r="C422" s="188"/>
      <c r="D422" s="189"/>
      <c r="E422" s="178"/>
      <c r="F422" s="178"/>
      <c r="G422" s="190">
        <f>DATOS!$E$13</f>
        <v>1</v>
      </c>
      <c r="H422" s="178"/>
      <c r="I422" s="191"/>
      <c r="J422" s="178"/>
      <c r="K422" s="178"/>
      <c r="L422" s="178"/>
      <c r="M422" s="178"/>
      <c r="N422" s="160" t="str">
        <f t="shared" si="33"/>
        <v/>
      </c>
      <c r="O422" s="21"/>
      <c r="P422" s="160" t="str">
        <f t="shared" si="34"/>
        <v/>
      </c>
      <c r="Q422" s="160">
        <f t="shared" si="35"/>
        <v>0</v>
      </c>
      <c r="R422" s="160" t="str">
        <f t="shared" si="36"/>
        <v/>
      </c>
      <c r="S422" s="160" t="str">
        <f t="shared" si="37"/>
        <v/>
      </c>
      <c r="T422" s="50" t="str">
        <f>IF($F422="","",IF(ISERROR(VLOOKUP(F422,PROVEEDORES!$D$8:$I$507,5,0)),1,VLOOKUP($F422,PROVEEDORES!$D$8:$I$507,5,0)))</f>
        <v/>
      </c>
    </row>
    <row r="423" spans="3:20" ht="17.45" customHeight="1" x14ac:dyDescent="0.25">
      <c r="C423" s="188"/>
      <c r="D423" s="189"/>
      <c r="E423" s="178"/>
      <c r="F423" s="178"/>
      <c r="G423" s="190">
        <f>DATOS!$E$13</f>
        <v>1</v>
      </c>
      <c r="H423" s="178"/>
      <c r="I423" s="191"/>
      <c r="J423" s="178"/>
      <c r="K423" s="178"/>
      <c r="L423" s="178"/>
      <c r="M423" s="178"/>
      <c r="N423" s="160" t="str">
        <f t="shared" si="33"/>
        <v/>
      </c>
      <c r="O423" s="21"/>
      <c r="P423" s="160" t="str">
        <f t="shared" si="34"/>
        <v/>
      </c>
      <c r="Q423" s="160">
        <f t="shared" si="35"/>
        <v>0</v>
      </c>
      <c r="R423" s="160" t="str">
        <f t="shared" si="36"/>
        <v/>
      </c>
      <c r="S423" s="160" t="str">
        <f t="shared" si="37"/>
        <v/>
      </c>
      <c r="T423" s="50" t="str">
        <f>IF($F423="","",IF(ISERROR(VLOOKUP(F423,PROVEEDORES!$D$8:$I$507,5,0)),1,VLOOKUP($F423,PROVEEDORES!$D$8:$I$507,5,0)))</f>
        <v/>
      </c>
    </row>
    <row r="424" spans="3:20" ht="17.45" customHeight="1" x14ac:dyDescent="0.25">
      <c r="C424" s="188"/>
      <c r="D424" s="189"/>
      <c r="E424" s="178"/>
      <c r="F424" s="178"/>
      <c r="G424" s="190">
        <f>DATOS!$E$13</f>
        <v>1</v>
      </c>
      <c r="H424" s="178"/>
      <c r="I424" s="191"/>
      <c r="J424" s="178"/>
      <c r="K424" s="178"/>
      <c r="L424" s="178"/>
      <c r="M424" s="178"/>
      <c r="N424" s="160" t="str">
        <f t="shared" si="33"/>
        <v/>
      </c>
      <c r="O424" s="21"/>
      <c r="P424" s="160" t="str">
        <f t="shared" si="34"/>
        <v/>
      </c>
      <c r="Q424" s="160">
        <f t="shared" si="35"/>
        <v>0</v>
      </c>
      <c r="R424" s="160" t="str">
        <f t="shared" si="36"/>
        <v/>
      </c>
      <c r="S424" s="160" t="str">
        <f t="shared" si="37"/>
        <v/>
      </c>
      <c r="T424" s="50" t="str">
        <f>IF($F424="","",IF(ISERROR(VLOOKUP(F424,PROVEEDORES!$D$8:$I$507,5,0)),1,VLOOKUP($F424,PROVEEDORES!$D$8:$I$507,5,0)))</f>
        <v/>
      </c>
    </row>
    <row r="425" spans="3:20" ht="17.45" customHeight="1" x14ac:dyDescent="0.25">
      <c r="C425" s="188"/>
      <c r="D425" s="189"/>
      <c r="E425" s="178"/>
      <c r="F425" s="178"/>
      <c r="G425" s="190">
        <f>DATOS!$E$13</f>
        <v>1</v>
      </c>
      <c r="H425" s="178"/>
      <c r="I425" s="191"/>
      <c r="J425" s="178"/>
      <c r="K425" s="178"/>
      <c r="L425" s="178"/>
      <c r="M425" s="178"/>
      <c r="N425" s="160" t="str">
        <f t="shared" si="33"/>
        <v/>
      </c>
      <c r="O425" s="21"/>
      <c r="P425" s="160" t="str">
        <f t="shared" si="34"/>
        <v/>
      </c>
      <c r="Q425" s="160">
        <f t="shared" si="35"/>
        <v>0</v>
      </c>
      <c r="R425" s="160" t="str">
        <f t="shared" si="36"/>
        <v/>
      </c>
      <c r="S425" s="160" t="str">
        <f t="shared" si="37"/>
        <v/>
      </c>
      <c r="T425" s="50" t="str">
        <f>IF($F425="","",IF(ISERROR(VLOOKUP(F425,PROVEEDORES!$D$8:$I$507,5,0)),1,VLOOKUP($F425,PROVEEDORES!$D$8:$I$507,5,0)))</f>
        <v/>
      </c>
    </row>
    <row r="426" spans="3:20" ht="17.45" customHeight="1" x14ac:dyDescent="0.25">
      <c r="C426" s="188"/>
      <c r="D426" s="189"/>
      <c r="E426" s="178"/>
      <c r="F426" s="178"/>
      <c r="G426" s="190">
        <f>DATOS!$E$13</f>
        <v>1</v>
      </c>
      <c r="H426" s="178"/>
      <c r="I426" s="191"/>
      <c r="J426" s="178"/>
      <c r="K426" s="178"/>
      <c r="L426" s="178"/>
      <c r="M426" s="178"/>
      <c r="N426" s="160" t="str">
        <f t="shared" si="33"/>
        <v/>
      </c>
      <c r="O426" s="21"/>
      <c r="P426" s="160" t="str">
        <f t="shared" si="34"/>
        <v/>
      </c>
      <c r="Q426" s="160">
        <f t="shared" si="35"/>
        <v>0</v>
      </c>
      <c r="R426" s="160" t="str">
        <f t="shared" si="36"/>
        <v/>
      </c>
      <c r="S426" s="160" t="str">
        <f t="shared" si="37"/>
        <v/>
      </c>
      <c r="T426" s="50" t="str">
        <f>IF($F426="","",IF(ISERROR(VLOOKUP(F426,PROVEEDORES!$D$8:$I$507,5,0)),1,VLOOKUP($F426,PROVEEDORES!$D$8:$I$507,5,0)))</f>
        <v/>
      </c>
    </row>
    <row r="427" spans="3:20" ht="17.45" customHeight="1" x14ac:dyDescent="0.25">
      <c r="C427" s="188"/>
      <c r="D427" s="189"/>
      <c r="E427" s="178"/>
      <c r="F427" s="178"/>
      <c r="G427" s="190">
        <f>DATOS!$E$13</f>
        <v>1</v>
      </c>
      <c r="H427" s="178"/>
      <c r="I427" s="191"/>
      <c r="J427" s="178"/>
      <c r="K427" s="178"/>
      <c r="L427" s="178"/>
      <c r="M427" s="178"/>
      <c r="N427" s="160" t="str">
        <f t="shared" si="33"/>
        <v/>
      </c>
      <c r="O427" s="21"/>
      <c r="P427" s="160" t="str">
        <f t="shared" si="34"/>
        <v/>
      </c>
      <c r="Q427" s="160">
        <f t="shared" si="35"/>
        <v>0</v>
      </c>
      <c r="R427" s="160" t="str">
        <f t="shared" si="36"/>
        <v/>
      </c>
      <c r="S427" s="160" t="str">
        <f t="shared" si="37"/>
        <v/>
      </c>
      <c r="T427" s="50" t="str">
        <f>IF($F427="","",IF(ISERROR(VLOOKUP(F427,PROVEEDORES!$D$8:$I$507,5,0)),1,VLOOKUP($F427,PROVEEDORES!$D$8:$I$507,5,0)))</f>
        <v/>
      </c>
    </row>
    <row r="428" spans="3:20" ht="17.45" customHeight="1" x14ac:dyDescent="0.25">
      <c r="C428" s="188"/>
      <c r="D428" s="189"/>
      <c r="E428" s="178"/>
      <c r="F428" s="178"/>
      <c r="G428" s="190">
        <f>DATOS!$E$13</f>
        <v>1</v>
      </c>
      <c r="H428" s="178"/>
      <c r="I428" s="191"/>
      <c r="J428" s="178"/>
      <c r="K428" s="178"/>
      <c r="L428" s="178"/>
      <c r="M428" s="178"/>
      <c r="N428" s="160" t="str">
        <f t="shared" si="33"/>
        <v/>
      </c>
      <c r="O428" s="21"/>
      <c r="P428" s="160" t="str">
        <f t="shared" si="34"/>
        <v/>
      </c>
      <c r="Q428" s="160">
        <f t="shared" si="35"/>
        <v>0</v>
      </c>
      <c r="R428" s="160" t="str">
        <f t="shared" si="36"/>
        <v/>
      </c>
      <c r="S428" s="160" t="str">
        <f t="shared" si="37"/>
        <v/>
      </c>
      <c r="T428" s="50" t="str">
        <f>IF($F428="","",IF(ISERROR(VLOOKUP(F428,PROVEEDORES!$D$8:$I$507,5,0)),1,VLOOKUP($F428,PROVEEDORES!$D$8:$I$507,5,0)))</f>
        <v/>
      </c>
    </row>
    <row r="429" spans="3:20" ht="17.45" customHeight="1" x14ac:dyDescent="0.25">
      <c r="C429" s="188"/>
      <c r="D429" s="189"/>
      <c r="E429" s="178"/>
      <c r="F429" s="178"/>
      <c r="G429" s="190">
        <f>DATOS!$E$13</f>
        <v>1</v>
      </c>
      <c r="H429" s="178"/>
      <c r="I429" s="191"/>
      <c r="J429" s="178"/>
      <c r="K429" s="178"/>
      <c r="L429" s="178"/>
      <c r="M429" s="178"/>
      <c r="N429" s="160" t="str">
        <f t="shared" si="33"/>
        <v/>
      </c>
      <c r="O429" s="21"/>
      <c r="P429" s="160" t="str">
        <f t="shared" si="34"/>
        <v/>
      </c>
      <c r="Q429" s="160">
        <f t="shared" si="35"/>
        <v>0</v>
      </c>
      <c r="R429" s="160" t="str">
        <f t="shared" si="36"/>
        <v/>
      </c>
      <c r="S429" s="160" t="str">
        <f t="shared" si="37"/>
        <v/>
      </c>
      <c r="T429" s="50" t="str">
        <f>IF($F429="","",IF(ISERROR(VLOOKUP(F429,PROVEEDORES!$D$8:$I$507,5,0)),1,VLOOKUP($F429,PROVEEDORES!$D$8:$I$507,5,0)))</f>
        <v/>
      </c>
    </row>
    <row r="430" spans="3:20" ht="17.45" customHeight="1" x14ac:dyDescent="0.25">
      <c r="C430" s="188"/>
      <c r="D430" s="189"/>
      <c r="E430" s="178"/>
      <c r="F430" s="178"/>
      <c r="G430" s="190">
        <f>DATOS!$E$13</f>
        <v>1</v>
      </c>
      <c r="H430" s="178"/>
      <c r="I430" s="191"/>
      <c r="J430" s="178"/>
      <c r="K430" s="178"/>
      <c r="L430" s="178"/>
      <c r="M430" s="178"/>
      <c r="N430" s="160" t="str">
        <f t="shared" si="33"/>
        <v/>
      </c>
      <c r="O430" s="21"/>
      <c r="P430" s="160" t="str">
        <f t="shared" si="34"/>
        <v/>
      </c>
      <c r="Q430" s="160">
        <f t="shared" si="35"/>
        <v>0</v>
      </c>
      <c r="R430" s="160" t="str">
        <f t="shared" si="36"/>
        <v/>
      </c>
      <c r="S430" s="160" t="str">
        <f t="shared" si="37"/>
        <v/>
      </c>
      <c r="T430" s="50" t="str">
        <f>IF($F430="","",IF(ISERROR(VLOOKUP(F430,PROVEEDORES!$D$8:$I$507,5,0)),1,VLOOKUP($F430,PROVEEDORES!$D$8:$I$507,5,0)))</f>
        <v/>
      </c>
    </row>
    <row r="431" spans="3:20" ht="17.45" customHeight="1" x14ac:dyDescent="0.25">
      <c r="C431" s="188"/>
      <c r="D431" s="189"/>
      <c r="E431" s="178"/>
      <c r="F431" s="178"/>
      <c r="G431" s="190">
        <f>DATOS!$E$13</f>
        <v>1</v>
      </c>
      <c r="H431" s="178"/>
      <c r="I431" s="191"/>
      <c r="J431" s="178"/>
      <c r="K431" s="178"/>
      <c r="L431" s="178"/>
      <c r="M431" s="178"/>
      <c r="N431" s="160" t="str">
        <f t="shared" si="33"/>
        <v/>
      </c>
      <c r="O431" s="21"/>
      <c r="P431" s="160" t="str">
        <f t="shared" si="34"/>
        <v/>
      </c>
      <c r="Q431" s="160">
        <f t="shared" si="35"/>
        <v>0</v>
      </c>
      <c r="R431" s="160" t="str">
        <f t="shared" si="36"/>
        <v/>
      </c>
      <c r="S431" s="160" t="str">
        <f t="shared" si="37"/>
        <v/>
      </c>
      <c r="T431" s="50" t="str">
        <f>IF($F431="","",IF(ISERROR(VLOOKUP(F431,PROVEEDORES!$D$8:$I$507,5,0)),1,VLOOKUP($F431,PROVEEDORES!$D$8:$I$507,5,0)))</f>
        <v/>
      </c>
    </row>
    <row r="432" spans="3:20" ht="17.45" customHeight="1" x14ac:dyDescent="0.25">
      <c r="C432" s="188"/>
      <c r="D432" s="189"/>
      <c r="E432" s="178"/>
      <c r="F432" s="178"/>
      <c r="G432" s="190">
        <f>DATOS!$E$13</f>
        <v>1</v>
      </c>
      <c r="H432" s="178"/>
      <c r="I432" s="191"/>
      <c r="J432" s="178"/>
      <c r="K432" s="178"/>
      <c r="L432" s="178"/>
      <c r="M432" s="178"/>
      <c r="N432" s="160" t="str">
        <f t="shared" si="33"/>
        <v/>
      </c>
      <c r="O432" s="21"/>
      <c r="P432" s="160" t="str">
        <f t="shared" si="34"/>
        <v/>
      </c>
      <c r="Q432" s="160">
        <f t="shared" si="35"/>
        <v>0</v>
      </c>
      <c r="R432" s="160" t="str">
        <f t="shared" si="36"/>
        <v/>
      </c>
      <c r="S432" s="160" t="str">
        <f t="shared" si="37"/>
        <v/>
      </c>
      <c r="T432" s="50" t="str">
        <f>IF($F432="","",IF(ISERROR(VLOOKUP(F432,PROVEEDORES!$D$8:$I$507,5,0)),1,VLOOKUP($F432,PROVEEDORES!$D$8:$I$507,5,0)))</f>
        <v/>
      </c>
    </row>
    <row r="433" spans="3:20" ht="17.45" customHeight="1" x14ac:dyDescent="0.25">
      <c r="C433" s="188"/>
      <c r="D433" s="189"/>
      <c r="E433" s="178"/>
      <c r="F433" s="178"/>
      <c r="G433" s="190">
        <f>DATOS!$E$13</f>
        <v>1</v>
      </c>
      <c r="H433" s="178"/>
      <c r="I433" s="191"/>
      <c r="J433" s="178"/>
      <c r="K433" s="178"/>
      <c r="L433" s="178"/>
      <c r="M433" s="178"/>
      <c r="N433" s="160" t="str">
        <f t="shared" si="33"/>
        <v/>
      </c>
      <c r="O433" s="21"/>
      <c r="P433" s="160" t="str">
        <f t="shared" si="34"/>
        <v/>
      </c>
      <c r="Q433" s="160">
        <f t="shared" si="35"/>
        <v>0</v>
      </c>
      <c r="R433" s="160" t="str">
        <f t="shared" si="36"/>
        <v/>
      </c>
      <c r="S433" s="160" t="str">
        <f t="shared" si="37"/>
        <v/>
      </c>
      <c r="T433" s="50" t="str">
        <f>IF($F433="","",IF(ISERROR(VLOOKUP(F433,PROVEEDORES!$D$8:$I$507,5,0)),1,VLOOKUP($F433,PROVEEDORES!$D$8:$I$507,5,0)))</f>
        <v/>
      </c>
    </row>
    <row r="434" spans="3:20" ht="17.45" customHeight="1" x14ac:dyDescent="0.25">
      <c r="C434" s="188"/>
      <c r="D434" s="189"/>
      <c r="E434" s="178"/>
      <c r="F434" s="178"/>
      <c r="G434" s="190">
        <f>DATOS!$E$13</f>
        <v>1</v>
      </c>
      <c r="H434" s="178"/>
      <c r="I434" s="191"/>
      <c r="J434" s="178"/>
      <c r="K434" s="178"/>
      <c r="L434" s="178"/>
      <c r="M434" s="178"/>
      <c r="N434" s="160" t="str">
        <f t="shared" si="33"/>
        <v/>
      </c>
      <c r="O434" s="21"/>
      <c r="P434" s="160" t="str">
        <f t="shared" si="34"/>
        <v/>
      </c>
      <c r="Q434" s="160">
        <f t="shared" si="35"/>
        <v>0</v>
      </c>
      <c r="R434" s="160" t="str">
        <f t="shared" si="36"/>
        <v/>
      </c>
      <c r="S434" s="160" t="str">
        <f t="shared" si="37"/>
        <v/>
      </c>
      <c r="T434" s="50" t="str">
        <f>IF($F434="","",IF(ISERROR(VLOOKUP(F434,PROVEEDORES!$D$8:$I$507,5,0)),1,VLOOKUP($F434,PROVEEDORES!$D$8:$I$507,5,0)))</f>
        <v/>
      </c>
    </row>
    <row r="435" spans="3:20" ht="17.45" customHeight="1" x14ac:dyDescent="0.25">
      <c r="C435" s="188"/>
      <c r="D435" s="189"/>
      <c r="E435" s="178"/>
      <c r="F435" s="178"/>
      <c r="G435" s="190">
        <f>DATOS!$E$13</f>
        <v>1</v>
      </c>
      <c r="H435" s="178"/>
      <c r="I435" s="191"/>
      <c r="J435" s="178"/>
      <c r="K435" s="178"/>
      <c r="L435" s="178"/>
      <c r="M435" s="178"/>
      <c r="N435" s="160" t="str">
        <f t="shared" si="33"/>
        <v/>
      </c>
      <c r="O435" s="21"/>
      <c r="P435" s="160" t="str">
        <f t="shared" si="34"/>
        <v/>
      </c>
      <c r="Q435" s="160">
        <f t="shared" si="35"/>
        <v>0</v>
      </c>
      <c r="R435" s="160" t="str">
        <f t="shared" si="36"/>
        <v/>
      </c>
      <c r="S435" s="160" t="str">
        <f t="shared" si="37"/>
        <v/>
      </c>
      <c r="T435" s="50" t="str">
        <f>IF($F435="","",IF(ISERROR(VLOOKUP(F435,PROVEEDORES!$D$8:$I$507,5,0)),1,VLOOKUP($F435,PROVEEDORES!$D$8:$I$507,5,0)))</f>
        <v/>
      </c>
    </row>
    <row r="436" spans="3:20" ht="17.45" customHeight="1" x14ac:dyDescent="0.25">
      <c r="C436" s="188"/>
      <c r="D436" s="189"/>
      <c r="E436" s="178"/>
      <c r="F436" s="178"/>
      <c r="G436" s="190">
        <f>DATOS!$E$13</f>
        <v>1</v>
      </c>
      <c r="H436" s="178"/>
      <c r="I436" s="191"/>
      <c r="J436" s="178"/>
      <c r="K436" s="178"/>
      <c r="L436" s="178"/>
      <c r="M436" s="178"/>
      <c r="N436" s="160" t="str">
        <f t="shared" si="33"/>
        <v/>
      </c>
      <c r="O436" s="21"/>
      <c r="P436" s="160" t="str">
        <f t="shared" si="34"/>
        <v/>
      </c>
      <c r="Q436" s="160">
        <f t="shared" si="35"/>
        <v>0</v>
      </c>
      <c r="R436" s="160" t="str">
        <f t="shared" si="36"/>
        <v/>
      </c>
      <c r="S436" s="160" t="str">
        <f t="shared" si="37"/>
        <v/>
      </c>
      <c r="T436" s="50" t="str">
        <f>IF($F436="","",IF(ISERROR(VLOOKUP(F436,PROVEEDORES!$D$8:$I$507,5,0)),1,VLOOKUP($F436,PROVEEDORES!$D$8:$I$507,5,0)))</f>
        <v/>
      </c>
    </row>
    <row r="437" spans="3:20" ht="17.45" customHeight="1" x14ac:dyDescent="0.25">
      <c r="C437" s="188"/>
      <c r="D437" s="189"/>
      <c r="E437" s="178"/>
      <c r="F437" s="178"/>
      <c r="G437" s="190">
        <f>DATOS!$E$13</f>
        <v>1</v>
      </c>
      <c r="H437" s="178"/>
      <c r="I437" s="191"/>
      <c r="J437" s="178"/>
      <c r="K437" s="178"/>
      <c r="L437" s="178"/>
      <c r="M437" s="178"/>
      <c r="N437" s="160" t="str">
        <f t="shared" si="33"/>
        <v/>
      </c>
      <c r="O437" s="21"/>
      <c r="P437" s="160" t="str">
        <f t="shared" si="34"/>
        <v/>
      </c>
      <c r="Q437" s="160">
        <f t="shared" si="35"/>
        <v>0</v>
      </c>
      <c r="R437" s="160" t="str">
        <f t="shared" si="36"/>
        <v/>
      </c>
      <c r="S437" s="160" t="str">
        <f t="shared" si="37"/>
        <v/>
      </c>
      <c r="T437" s="50" t="str">
        <f>IF($F437="","",IF(ISERROR(VLOOKUP(F437,PROVEEDORES!$D$8:$I$507,5,0)),1,VLOOKUP($F437,PROVEEDORES!$D$8:$I$507,5,0)))</f>
        <v/>
      </c>
    </row>
    <row r="438" spans="3:20" ht="17.45" customHeight="1" x14ac:dyDescent="0.25">
      <c r="C438" s="188"/>
      <c r="D438" s="189"/>
      <c r="E438" s="178"/>
      <c r="F438" s="178"/>
      <c r="G438" s="190">
        <f>DATOS!$E$13</f>
        <v>1</v>
      </c>
      <c r="H438" s="178"/>
      <c r="I438" s="191"/>
      <c r="J438" s="178"/>
      <c r="K438" s="178"/>
      <c r="L438" s="178"/>
      <c r="M438" s="178"/>
      <c r="N438" s="160" t="str">
        <f t="shared" si="33"/>
        <v/>
      </c>
      <c r="O438" s="21"/>
      <c r="P438" s="160" t="str">
        <f t="shared" si="34"/>
        <v/>
      </c>
      <c r="Q438" s="160">
        <f t="shared" si="35"/>
        <v>0</v>
      </c>
      <c r="R438" s="160" t="str">
        <f t="shared" si="36"/>
        <v/>
      </c>
      <c r="S438" s="160" t="str">
        <f t="shared" si="37"/>
        <v/>
      </c>
      <c r="T438" s="50" t="str">
        <f>IF($F438="","",IF(ISERROR(VLOOKUP(F438,PROVEEDORES!$D$8:$I$507,5,0)),1,VLOOKUP($F438,PROVEEDORES!$D$8:$I$507,5,0)))</f>
        <v/>
      </c>
    </row>
    <row r="439" spans="3:20" ht="17.45" customHeight="1" x14ac:dyDescent="0.25">
      <c r="C439" s="188"/>
      <c r="D439" s="189"/>
      <c r="E439" s="178"/>
      <c r="F439" s="178"/>
      <c r="G439" s="190">
        <f>DATOS!$E$13</f>
        <v>1</v>
      </c>
      <c r="H439" s="178"/>
      <c r="I439" s="191"/>
      <c r="J439" s="178"/>
      <c r="K439" s="178"/>
      <c r="L439" s="178"/>
      <c r="M439" s="178"/>
      <c r="N439" s="160" t="str">
        <f t="shared" si="33"/>
        <v/>
      </c>
      <c r="O439" s="21"/>
      <c r="P439" s="160" t="str">
        <f t="shared" si="34"/>
        <v/>
      </c>
      <c r="Q439" s="160">
        <f t="shared" si="35"/>
        <v>0</v>
      </c>
      <c r="R439" s="160" t="str">
        <f t="shared" si="36"/>
        <v/>
      </c>
      <c r="S439" s="160" t="str">
        <f t="shared" si="37"/>
        <v/>
      </c>
      <c r="T439" s="50" t="str">
        <f>IF($F439="","",IF(ISERROR(VLOOKUP(F439,PROVEEDORES!$D$8:$I$507,5,0)),1,VLOOKUP($F439,PROVEEDORES!$D$8:$I$507,5,0)))</f>
        <v/>
      </c>
    </row>
    <row r="440" spans="3:20" ht="17.45" customHeight="1" x14ac:dyDescent="0.25">
      <c r="C440" s="188"/>
      <c r="D440" s="189"/>
      <c r="E440" s="178"/>
      <c r="F440" s="178"/>
      <c r="G440" s="190">
        <f>DATOS!$E$13</f>
        <v>1</v>
      </c>
      <c r="H440" s="178"/>
      <c r="I440" s="191"/>
      <c r="J440" s="178"/>
      <c r="K440" s="178"/>
      <c r="L440" s="178"/>
      <c r="M440" s="178"/>
      <c r="N440" s="160" t="str">
        <f t="shared" si="33"/>
        <v/>
      </c>
      <c r="O440" s="21"/>
      <c r="P440" s="160" t="str">
        <f t="shared" si="34"/>
        <v/>
      </c>
      <c r="Q440" s="160">
        <f t="shared" si="35"/>
        <v>0</v>
      </c>
      <c r="R440" s="160" t="str">
        <f t="shared" si="36"/>
        <v/>
      </c>
      <c r="S440" s="160" t="str">
        <f t="shared" si="37"/>
        <v/>
      </c>
      <c r="T440" s="50" t="str">
        <f>IF($F440="","",IF(ISERROR(VLOOKUP(F440,PROVEEDORES!$D$8:$I$507,5,0)),1,VLOOKUP($F440,PROVEEDORES!$D$8:$I$507,5,0)))</f>
        <v/>
      </c>
    </row>
    <row r="441" spans="3:20" ht="17.45" customHeight="1" x14ac:dyDescent="0.25">
      <c r="C441" s="188"/>
      <c r="D441" s="189"/>
      <c r="E441" s="178"/>
      <c r="F441" s="178"/>
      <c r="G441" s="190">
        <f>DATOS!$E$13</f>
        <v>1</v>
      </c>
      <c r="H441" s="178"/>
      <c r="I441" s="191"/>
      <c r="J441" s="178"/>
      <c r="K441" s="178"/>
      <c r="L441" s="178"/>
      <c r="M441" s="178"/>
      <c r="N441" s="160" t="str">
        <f t="shared" si="33"/>
        <v/>
      </c>
      <c r="O441" s="21"/>
      <c r="P441" s="160" t="str">
        <f t="shared" si="34"/>
        <v/>
      </c>
      <c r="Q441" s="160">
        <f t="shared" si="35"/>
        <v>0</v>
      </c>
      <c r="R441" s="160" t="str">
        <f t="shared" si="36"/>
        <v/>
      </c>
      <c r="S441" s="160" t="str">
        <f t="shared" si="37"/>
        <v/>
      </c>
      <c r="T441" s="50" t="str">
        <f>IF($F441="","",IF(ISERROR(VLOOKUP(F441,PROVEEDORES!$D$8:$I$507,5,0)),1,VLOOKUP($F441,PROVEEDORES!$D$8:$I$507,5,0)))</f>
        <v/>
      </c>
    </row>
    <row r="442" spans="3:20" ht="17.45" customHeight="1" x14ac:dyDescent="0.25">
      <c r="C442" s="188"/>
      <c r="D442" s="189"/>
      <c r="E442" s="178"/>
      <c r="F442" s="178"/>
      <c r="G442" s="190">
        <f>DATOS!$E$13</f>
        <v>1</v>
      </c>
      <c r="H442" s="178"/>
      <c r="I442" s="191"/>
      <c r="J442" s="178"/>
      <c r="K442" s="178"/>
      <c r="L442" s="178"/>
      <c r="M442" s="178"/>
      <c r="N442" s="160" t="str">
        <f t="shared" si="33"/>
        <v/>
      </c>
      <c r="O442" s="21"/>
      <c r="P442" s="160" t="str">
        <f t="shared" si="34"/>
        <v/>
      </c>
      <c r="Q442" s="160">
        <f t="shared" si="35"/>
        <v>0</v>
      </c>
      <c r="R442" s="160" t="str">
        <f t="shared" si="36"/>
        <v/>
      </c>
      <c r="S442" s="160" t="str">
        <f t="shared" si="37"/>
        <v/>
      </c>
      <c r="T442" s="50" t="str">
        <f>IF($F442="","",IF(ISERROR(VLOOKUP(F442,PROVEEDORES!$D$8:$I$507,5,0)),1,VLOOKUP($F442,PROVEEDORES!$D$8:$I$507,5,0)))</f>
        <v/>
      </c>
    </row>
    <row r="443" spans="3:20" ht="17.45" customHeight="1" x14ac:dyDescent="0.25">
      <c r="C443" s="188"/>
      <c r="D443" s="189"/>
      <c r="E443" s="178"/>
      <c r="F443" s="178"/>
      <c r="G443" s="190">
        <f>DATOS!$E$13</f>
        <v>1</v>
      </c>
      <c r="H443" s="178"/>
      <c r="I443" s="191"/>
      <c r="J443" s="178"/>
      <c r="K443" s="178"/>
      <c r="L443" s="178"/>
      <c r="M443" s="178"/>
      <c r="N443" s="160" t="str">
        <f t="shared" si="33"/>
        <v/>
      </c>
      <c r="O443" s="21"/>
      <c r="P443" s="160" t="str">
        <f t="shared" si="34"/>
        <v/>
      </c>
      <c r="Q443" s="160">
        <f t="shared" si="35"/>
        <v>0</v>
      </c>
      <c r="R443" s="160" t="str">
        <f t="shared" si="36"/>
        <v/>
      </c>
      <c r="S443" s="160" t="str">
        <f t="shared" si="37"/>
        <v/>
      </c>
      <c r="T443" s="50" t="str">
        <f>IF($F443="","",IF(ISERROR(VLOOKUP(F443,PROVEEDORES!$D$8:$I$507,5,0)),1,VLOOKUP($F443,PROVEEDORES!$D$8:$I$507,5,0)))</f>
        <v/>
      </c>
    </row>
    <row r="444" spans="3:20" ht="17.45" customHeight="1" x14ac:dyDescent="0.25">
      <c r="C444" s="188"/>
      <c r="D444" s="189"/>
      <c r="E444" s="178"/>
      <c r="F444" s="178"/>
      <c r="G444" s="190">
        <f>DATOS!$E$13</f>
        <v>1</v>
      </c>
      <c r="H444" s="178"/>
      <c r="I444" s="191"/>
      <c r="J444" s="178"/>
      <c r="K444" s="178"/>
      <c r="L444" s="178"/>
      <c r="M444" s="178"/>
      <c r="N444" s="160" t="str">
        <f t="shared" si="33"/>
        <v/>
      </c>
      <c r="O444" s="21"/>
      <c r="P444" s="160" t="str">
        <f t="shared" si="34"/>
        <v/>
      </c>
      <c r="Q444" s="160">
        <f t="shared" si="35"/>
        <v>0</v>
      </c>
      <c r="R444" s="160" t="str">
        <f t="shared" si="36"/>
        <v/>
      </c>
      <c r="S444" s="160" t="str">
        <f t="shared" si="37"/>
        <v/>
      </c>
      <c r="T444" s="50" t="str">
        <f>IF($F444="","",IF(ISERROR(VLOOKUP(F444,PROVEEDORES!$D$8:$I$507,5,0)),1,VLOOKUP($F444,PROVEEDORES!$D$8:$I$507,5,0)))</f>
        <v/>
      </c>
    </row>
    <row r="445" spans="3:20" ht="17.45" customHeight="1" x14ac:dyDescent="0.25">
      <c r="C445" s="188"/>
      <c r="D445" s="189"/>
      <c r="E445" s="178"/>
      <c r="F445" s="178"/>
      <c r="G445" s="190">
        <f>DATOS!$E$13</f>
        <v>1</v>
      </c>
      <c r="H445" s="178"/>
      <c r="I445" s="191"/>
      <c r="J445" s="178"/>
      <c r="K445" s="178"/>
      <c r="L445" s="178"/>
      <c r="M445" s="178"/>
      <c r="N445" s="160" t="str">
        <f t="shared" si="33"/>
        <v/>
      </c>
      <c r="O445" s="21"/>
      <c r="P445" s="160" t="str">
        <f t="shared" si="34"/>
        <v/>
      </c>
      <c r="Q445" s="160">
        <f t="shared" si="35"/>
        <v>0</v>
      </c>
      <c r="R445" s="160" t="str">
        <f t="shared" si="36"/>
        <v/>
      </c>
      <c r="S445" s="160" t="str">
        <f t="shared" si="37"/>
        <v/>
      </c>
      <c r="T445" s="50" t="str">
        <f>IF($F445="","",IF(ISERROR(VLOOKUP(F445,PROVEEDORES!$D$8:$I$507,5,0)),1,VLOOKUP($F445,PROVEEDORES!$D$8:$I$507,5,0)))</f>
        <v/>
      </c>
    </row>
    <row r="446" spans="3:20" ht="17.45" customHeight="1" x14ac:dyDescent="0.25">
      <c r="C446" s="188"/>
      <c r="D446" s="189"/>
      <c r="E446" s="178"/>
      <c r="F446" s="178"/>
      <c r="G446" s="190">
        <f>DATOS!$E$13</f>
        <v>1</v>
      </c>
      <c r="H446" s="178"/>
      <c r="I446" s="191"/>
      <c r="J446" s="178"/>
      <c r="K446" s="178"/>
      <c r="L446" s="178"/>
      <c r="M446" s="178"/>
      <c r="N446" s="160" t="str">
        <f t="shared" si="33"/>
        <v/>
      </c>
      <c r="O446" s="21"/>
      <c r="P446" s="160" t="str">
        <f t="shared" si="34"/>
        <v/>
      </c>
      <c r="Q446" s="160">
        <f t="shared" si="35"/>
        <v>0</v>
      </c>
      <c r="R446" s="160" t="str">
        <f t="shared" si="36"/>
        <v/>
      </c>
      <c r="S446" s="160" t="str">
        <f t="shared" si="37"/>
        <v/>
      </c>
      <c r="T446" s="50" t="str">
        <f>IF($F446="","",IF(ISERROR(VLOOKUP(F446,PROVEEDORES!$D$8:$I$507,5,0)),1,VLOOKUP($F446,PROVEEDORES!$D$8:$I$507,5,0)))</f>
        <v/>
      </c>
    </row>
    <row r="447" spans="3:20" ht="17.45" customHeight="1" x14ac:dyDescent="0.25">
      <c r="C447" s="188"/>
      <c r="D447" s="189"/>
      <c r="E447" s="178"/>
      <c r="F447" s="178"/>
      <c r="G447" s="190">
        <f>DATOS!$E$13</f>
        <v>1</v>
      </c>
      <c r="H447" s="178"/>
      <c r="I447" s="191"/>
      <c r="J447" s="178"/>
      <c r="K447" s="178"/>
      <c r="L447" s="178"/>
      <c r="M447" s="178"/>
      <c r="N447" s="160" t="str">
        <f t="shared" si="33"/>
        <v/>
      </c>
      <c r="O447" s="21"/>
      <c r="P447" s="160" t="str">
        <f t="shared" si="34"/>
        <v/>
      </c>
      <c r="Q447" s="160">
        <f t="shared" si="35"/>
        <v>0</v>
      </c>
      <c r="R447" s="160" t="str">
        <f t="shared" si="36"/>
        <v/>
      </c>
      <c r="S447" s="160" t="str">
        <f t="shared" si="37"/>
        <v/>
      </c>
      <c r="T447" s="50" t="str">
        <f>IF($F447="","",IF(ISERROR(VLOOKUP(F447,PROVEEDORES!$D$8:$I$507,5,0)),1,VLOOKUP($F447,PROVEEDORES!$D$8:$I$507,5,0)))</f>
        <v/>
      </c>
    </row>
    <row r="448" spans="3:20" ht="17.45" customHeight="1" x14ac:dyDescent="0.25">
      <c r="C448" s="188"/>
      <c r="D448" s="189"/>
      <c r="E448" s="178"/>
      <c r="F448" s="178"/>
      <c r="G448" s="190">
        <f>DATOS!$E$13</f>
        <v>1</v>
      </c>
      <c r="H448" s="178"/>
      <c r="I448" s="191"/>
      <c r="J448" s="178"/>
      <c r="K448" s="178"/>
      <c r="L448" s="178"/>
      <c r="M448" s="178"/>
      <c r="N448" s="160" t="str">
        <f t="shared" si="33"/>
        <v/>
      </c>
      <c r="O448" s="21"/>
      <c r="P448" s="160" t="str">
        <f t="shared" si="34"/>
        <v/>
      </c>
      <c r="Q448" s="160">
        <f t="shared" si="35"/>
        <v>0</v>
      </c>
      <c r="R448" s="160" t="str">
        <f t="shared" si="36"/>
        <v/>
      </c>
      <c r="S448" s="160" t="str">
        <f t="shared" si="37"/>
        <v/>
      </c>
      <c r="T448" s="50" t="str">
        <f>IF($F448="","",IF(ISERROR(VLOOKUP(F448,PROVEEDORES!$D$8:$I$507,5,0)),1,VLOOKUP($F448,PROVEEDORES!$D$8:$I$507,5,0)))</f>
        <v/>
      </c>
    </row>
    <row r="449" spans="3:20" ht="17.45" customHeight="1" x14ac:dyDescent="0.25">
      <c r="C449" s="188"/>
      <c r="D449" s="189"/>
      <c r="E449" s="178"/>
      <c r="F449" s="178"/>
      <c r="G449" s="190">
        <f>DATOS!$E$13</f>
        <v>1</v>
      </c>
      <c r="H449" s="178"/>
      <c r="I449" s="191"/>
      <c r="J449" s="178"/>
      <c r="K449" s="178"/>
      <c r="L449" s="178"/>
      <c r="M449" s="178"/>
      <c r="N449" s="160" t="str">
        <f t="shared" si="33"/>
        <v/>
      </c>
      <c r="O449" s="21"/>
      <c r="P449" s="160" t="str">
        <f t="shared" si="34"/>
        <v/>
      </c>
      <c r="Q449" s="160">
        <f t="shared" si="35"/>
        <v>0</v>
      </c>
      <c r="R449" s="160" t="str">
        <f t="shared" si="36"/>
        <v/>
      </c>
      <c r="S449" s="160" t="str">
        <f t="shared" si="37"/>
        <v/>
      </c>
      <c r="T449" s="50" t="str">
        <f>IF($F449="","",IF(ISERROR(VLOOKUP(F449,PROVEEDORES!$D$8:$I$507,5,0)),1,VLOOKUP($F449,PROVEEDORES!$D$8:$I$507,5,0)))</f>
        <v/>
      </c>
    </row>
    <row r="450" spans="3:20" ht="17.45" customHeight="1" x14ac:dyDescent="0.25">
      <c r="C450" s="188"/>
      <c r="D450" s="189"/>
      <c r="E450" s="178"/>
      <c r="F450" s="178"/>
      <c r="G450" s="190">
        <f>DATOS!$E$13</f>
        <v>1</v>
      </c>
      <c r="H450" s="178"/>
      <c r="I450" s="191"/>
      <c r="J450" s="178"/>
      <c r="K450" s="178"/>
      <c r="L450" s="178"/>
      <c r="M450" s="178"/>
      <c r="N450" s="160" t="str">
        <f t="shared" si="33"/>
        <v/>
      </c>
      <c r="O450" s="21"/>
      <c r="P450" s="160" t="str">
        <f t="shared" si="34"/>
        <v/>
      </c>
      <c r="Q450" s="160">
        <f t="shared" si="35"/>
        <v>0</v>
      </c>
      <c r="R450" s="160" t="str">
        <f t="shared" si="36"/>
        <v/>
      </c>
      <c r="S450" s="160" t="str">
        <f t="shared" si="37"/>
        <v/>
      </c>
      <c r="T450" s="50" t="str">
        <f>IF($F450="","",IF(ISERROR(VLOOKUP(F450,PROVEEDORES!$D$8:$I$507,5,0)),1,VLOOKUP($F450,PROVEEDORES!$D$8:$I$507,5,0)))</f>
        <v/>
      </c>
    </row>
    <row r="451" spans="3:20" ht="17.45" customHeight="1" x14ac:dyDescent="0.25">
      <c r="C451" s="188"/>
      <c r="D451" s="189"/>
      <c r="E451" s="178"/>
      <c r="F451" s="178"/>
      <c r="G451" s="190">
        <f>DATOS!$E$13</f>
        <v>1</v>
      </c>
      <c r="H451" s="178"/>
      <c r="I451" s="191"/>
      <c r="J451" s="178"/>
      <c r="K451" s="178"/>
      <c r="L451" s="178"/>
      <c r="M451" s="178"/>
      <c r="N451" s="160" t="str">
        <f t="shared" si="33"/>
        <v/>
      </c>
      <c r="O451" s="21"/>
      <c r="P451" s="160" t="str">
        <f t="shared" si="34"/>
        <v/>
      </c>
      <c r="Q451" s="160">
        <f t="shared" si="35"/>
        <v>0</v>
      </c>
      <c r="R451" s="160" t="str">
        <f t="shared" si="36"/>
        <v/>
      </c>
      <c r="S451" s="160" t="str">
        <f t="shared" si="37"/>
        <v/>
      </c>
      <c r="T451" s="50" t="str">
        <f>IF($F451="","",IF(ISERROR(VLOOKUP(F451,PROVEEDORES!$D$8:$I$507,5,0)),1,VLOOKUP($F451,PROVEEDORES!$D$8:$I$507,5,0)))</f>
        <v/>
      </c>
    </row>
    <row r="452" spans="3:20" ht="17.45" customHeight="1" x14ac:dyDescent="0.25">
      <c r="C452" s="188"/>
      <c r="D452" s="189"/>
      <c r="E452" s="178"/>
      <c r="F452" s="178"/>
      <c r="G452" s="190">
        <f>DATOS!$E$13</f>
        <v>1</v>
      </c>
      <c r="H452" s="178"/>
      <c r="I452" s="191"/>
      <c r="J452" s="178"/>
      <c r="K452" s="178"/>
      <c r="L452" s="178"/>
      <c r="M452" s="178"/>
      <c r="N452" s="160" t="str">
        <f t="shared" si="33"/>
        <v/>
      </c>
      <c r="O452" s="21"/>
      <c r="P452" s="160" t="str">
        <f t="shared" si="34"/>
        <v/>
      </c>
      <c r="Q452" s="160">
        <f t="shared" si="35"/>
        <v>0</v>
      </c>
      <c r="R452" s="160" t="str">
        <f t="shared" si="36"/>
        <v/>
      </c>
      <c r="S452" s="160" t="str">
        <f t="shared" si="37"/>
        <v/>
      </c>
      <c r="T452" s="50" t="str">
        <f>IF($F452="","",IF(ISERROR(VLOOKUP(F452,PROVEEDORES!$D$8:$I$507,5,0)),1,VLOOKUP($F452,PROVEEDORES!$D$8:$I$507,5,0)))</f>
        <v/>
      </c>
    </row>
    <row r="453" spans="3:20" ht="17.45" customHeight="1" x14ac:dyDescent="0.25">
      <c r="C453" s="188"/>
      <c r="D453" s="189"/>
      <c r="E453" s="178"/>
      <c r="F453" s="178"/>
      <c r="G453" s="190">
        <f>DATOS!$E$13</f>
        <v>1</v>
      </c>
      <c r="H453" s="178"/>
      <c r="I453" s="191"/>
      <c r="J453" s="178"/>
      <c r="K453" s="178"/>
      <c r="L453" s="178"/>
      <c r="M453" s="178"/>
      <c r="N453" s="160" t="str">
        <f t="shared" si="33"/>
        <v/>
      </c>
      <c r="O453" s="21"/>
      <c r="P453" s="160" t="str">
        <f t="shared" si="34"/>
        <v/>
      </c>
      <c r="Q453" s="160">
        <f t="shared" si="35"/>
        <v>0</v>
      </c>
      <c r="R453" s="160" t="str">
        <f t="shared" si="36"/>
        <v/>
      </c>
      <c r="S453" s="160" t="str">
        <f t="shared" si="37"/>
        <v/>
      </c>
      <c r="T453" s="50" t="str">
        <f>IF($F453="","",IF(ISERROR(VLOOKUP(F453,PROVEEDORES!$D$8:$I$507,5,0)),1,VLOOKUP($F453,PROVEEDORES!$D$8:$I$507,5,0)))</f>
        <v/>
      </c>
    </row>
    <row r="454" spans="3:20" ht="17.45" customHeight="1" x14ac:dyDescent="0.25">
      <c r="C454" s="188"/>
      <c r="D454" s="189"/>
      <c r="E454" s="178"/>
      <c r="F454" s="178"/>
      <c r="G454" s="190">
        <f>DATOS!$E$13</f>
        <v>1</v>
      </c>
      <c r="H454" s="178"/>
      <c r="I454" s="191"/>
      <c r="J454" s="178"/>
      <c r="K454" s="178"/>
      <c r="L454" s="178"/>
      <c r="M454" s="178"/>
      <c r="N454" s="160" t="str">
        <f t="shared" si="33"/>
        <v/>
      </c>
      <c r="O454" s="21"/>
      <c r="P454" s="160" t="str">
        <f t="shared" si="34"/>
        <v/>
      </c>
      <c r="Q454" s="160">
        <f t="shared" si="35"/>
        <v>0</v>
      </c>
      <c r="R454" s="160" t="str">
        <f t="shared" si="36"/>
        <v/>
      </c>
      <c r="S454" s="160" t="str">
        <f t="shared" si="37"/>
        <v/>
      </c>
      <c r="T454" s="50" t="str">
        <f>IF($F454="","",IF(ISERROR(VLOOKUP(F454,PROVEEDORES!$D$8:$I$507,5,0)),1,VLOOKUP($F454,PROVEEDORES!$D$8:$I$507,5,0)))</f>
        <v/>
      </c>
    </row>
    <row r="455" spans="3:20" ht="17.45" customHeight="1" x14ac:dyDescent="0.25">
      <c r="C455" s="188"/>
      <c r="D455" s="189"/>
      <c r="E455" s="178"/>
      <c r="F455" s="178"/>
      <c r="G455" s="190">
        <f>DATOS!$E$13</f>
        <v>1</v>
      </c>
      <c r="H455" s="178"/>
      <c r="I455" s="191"/>
      <c r="J455" s="178"/>
      <c r="K455" s="178"/>
      <c r="L455" s="178"/>
      <c r="M455" s="178"/>
      <c r="N455" s="160" t="str">
        <f t="shared" si="33"/>
        <v/>
      </c>
      <c r="O455" s="21"/>
      <c r="P455" s="160" t="str">
        <f t="shared" si="34"/>
        <v/>
      </c>
      <c r="Q455" s="160">
        <f t="shared" si="35"/>
        <v>0</v>
      </c>
      <c r="R455" s="160" t="str">
        <f t="shared" si="36"/>
        <v/>
      </c>
      <c r="S455" s="160" t="str">
        <f t="shared" si="37"/>
        <v/>
      </c>
      <c r="T455" s="50" t="str">
        <f>IF($F455="","",IF(ISERROR(VLOOKUP(F455,PROVEEDORES!$D$8:$I$507,5,0)),1,VLOOKUP($F455,PROVEEDORES!$D$8:$I$507,5,0)))</f>
        <v/>
      </c>
    </row>
    <row r="456" spans="3:20" ht="17.45" customHeight="1" x14ac:dyDescent="0.25">
      <c r="C456" s="188"/>
      <c r="D456" s="189"/>
      <c r="E456" s="178"/>
      <c r="F456" s="178"/>
      <c r="G456" s="190">
        <f>DATOS!$E$13</f>
        <v>1</v>
      </c>
      <c r="H456" s="178"/>
      <c r="I456" s="191"/>
      <c r="J456" s="178"/>
      <c r="K456" s="178"/>
      <c r="L456" s="178"/>
      <c r="M456" s="178"/>
      <c r="N456" s="160" t="str">
        <f t="shared" si="33"/>
        <v/>
      </c>
      <c r="O456" s="21"/>
      <c r="P456" s="160" t="str">
        <f t="shared" si="34"/>
        <v/>
      </c>
      <c r="Q456" s="160">
        <f t="shared" si="35"/>
        <v>0</v>
      </c>
      <c r="R456" s="160" t="str">
        <f t="shared" si="36"/>
        <v/>
      </c>
      <c r="S456" s="160" t="str">
        <f t="shared" si="37"/>
        <v/>
      </c>
      <c r="T456" s="50" t="str">
        <f>IF($F456="","",IF(ISERROR(VLOOKUP(F456,PROVEEDORES!$D$8:$I$507,5,0)),1,VLOOKUP($F456,PROVEEDORES!$D$8:$I$507,5,0)))</f>
        <v/>
      </c>
    </row>
    <row r="457" spans="3:20" ht="17.45" customHeight="1" x14ac:dyDescent="0.25">
      <c r="C457" s="188"/>
      <c r="D457" s="189"/>
      <c r="E457" s="178"/>
      <c r="F457" s="178"/>
      <c r="G457" s="190">
        <f>DATOS!$E$13</f>
        <v>1</v>
      </c>
      <c r="H457" s="178"/>
      <c r="I457" s="191"/>
      <c r="J457" s="178"/>
      <c r="K457" s="178"/>
      <c r="L457" s="178"/>
      <c r="M457" s="178"/>
      <c r="N457" s="160" t="str">
        <f t="shared" si="33"/>
        <v/>
      </c>
      <c r="O457" s="21"/>
      <c r="P457" s="160" t="str">
        <f t="shared" si="34"/>
        <v/>
      </c>
      <c r="Q457" s="160">
        <f t="shared" si="35"/>
        <v>0</v>
      </c>
      <c r="R457" s="160" t="str">
        <f t="shared" si="36"/>
        <v/>
      </c>
      <c r="S457" s="160" t="str">
        <f t="shared" si="37"/>
        <v/>
      </c>
      <c r="T457" s="50" t="str">
        <f>IF($F457="","",IF(ISERROR(VLOOKUP(F457,PROVEEDORES!$D$8:$I$507,5,0)),1,VLOOKUP($F457,PROVEEDORES!$D$8:$I$507,5,0)))</f>
        <v/>
      </c>
    </row>
    <row r="458" spans="3:20" ht="17.45" customHeight="1" x14ac:dyDescent="0.25">
      <c r="C458" s="188"/>
      <c r="D458" s="189"/>
      <c r="E458" s="178"/>
      <c r="F458" s="178"/>
      <c r="G458" s="190">
        <f>DATOS!$E$13</f>
        <v>1</v>
      </c>
      <c r="H458" s="178"/>
      <c r="I458" s="191"/>
      <c r="J458" s="178"/>
      <c r="K458" s="178"/>
      <c r="L458" s="178"/>
      <c r="M458" s="178"/>
      <c r="N458" s="160" t="str">
        <f t="shared" si="33"/>
        <v/>
      </c>
      <c r="O458" s="21"/>
      <c r="P458" s="160" t="str">
        <f t="shared" si="34"/>
        <v/>
      </c>
      <c r="Q458" s="160">
        <f t="shared" si="35"/>
        <v>0</v>
      </c>
      <c r="R458" s="160" t="str">
        <f t="shared" si="36"/>
        <v/>
      </c>
      <c r="S458" s="160" t="str">
        <f t="shared" si="37"/>
        <v/>
      </c>
      <c r="T458" s="50" t="str">
        <f>IF($F458="","",IF(ISERROR(VLOOKUP(F458,PROVEEDORES!$D$8:$I$507,5,0)),1,VLOOKUP($F458,PROVEEDORES!$D$8:$I$507,5,0)))</f>
        <v/>
      </c>
    </row>
    <row r="459" spans="3:20" ht="17.45" customHeight="1" x14ac:dyDescent="0.25">
      <c r="C459" s="188"/>
      <c r="D459" s="189"/>
      <c r="E459" s="178"/>
      <c r="F459" s="178"/>
      <c r="G459" s="190">
        <f>DATOS!$E$13</f>
        <v>1</v>
      </c>
      <c r="H459" s="178"/>
      <c r="I459" s="191"/>
      <c r="J459" s="178"/>
      <c r="K459" s="178"/>
      <c r="L459" s="178"/>
      <c r="M459" s="178"/>
      <c r="N459" s="160" t="str">
        <f t="shared" si="33"/>
        <v/>
      </c>
      <c r="O459" s="21"/>
      <c r="P459" s="160" t="str">
        <f t="shared" si="34"/>
        <v/>
      </c>
      <c r="Q459" s="160">
        <f t="shared" si="35"/>
        <v>0</v>
      </c>
      <c r="R459" s="160" t="str">
        <f t="shared" si="36"/>
        <v/>
      </c>
      <c r="S459" s="160" t="str">
        <f t="shared" si="37"/>
        <v/>
      </c>
      <c r="T459" s="50" t="str">
        <f>IF($F459="","",IF(ISERROR(VLOOKUP(F459,PROVEEDORES!$D$8:$I$507,5,0)),1,VLOOKUP($F459,PROVEEDORES!$D$8:$I$507,5,0)))</f>
        <v/>
      </c>
    </row>
    <row r="460" spans="3:20" ht="17.45" customHeight="1" x14ac:dyDescent="0.25">
      <c r="C460" s="188"/>
      <c r="D460" s="189"/>
      <c r="E460" s="178"/>
      <c r="F460" s="178"/>
      <c r="G460" s="190">
        <f>DATOS!$E$13</f>
        <v>1</v>
      </c>
      <c r="H460" s="178"/>
      <c r="I460" s="191"/>
      <c r="J460" s="178"/>
      <c r="K460" s="178"/>
      <c r="L460" s="178"/>
      <c r="M460" s="178"/>
      <c r="N460" s="160" t="str">
        <f t="shared" si="33"/>
        <v/>
      </c>
      <c r="O460" s="21"/>
      <c r="P460" s="160" t="str">
        <f t="shared" si="34"/>
        <v/>
      </c>
      <c r="Q460" s="160">
        <f t="shared" si="35"/>
        <v>0</v>
      </c>
      <c r="R460" s="160" t="str">
        <f t="shared" si="36"/>
        <v/>
      </c>
      <c r="S460" s="160" t="str">
        <f t="shared" si="37"/>
        <v/>
      </c>
      <c r="T460" s="50" t="str">
        <f>IF($F460="","",IF(ISERROR(VLOOKUP(F460,PROVEEDORES!$D$8:$I$507,5,0)),1,VLOOKUP($F460,PROVEEDORES!$D$8:$I$507,5,0)))</f>
        <v/>
      </c>
    </row>
    <row r="461" spans="3:20" ht="17.45" customHeight="1" x14ac:dyDescent="0.25">
      <c r="C461" s="188"/>
      <c r="D461" s="189"/>
      <c r="E461" s="178"/>
      <c r="F461" s="178"/>
      <c r="G461" s="190">
        <f>DATOS!$E$13</f>
        <v>1</v>
      </c>
      <c r="H461" s="178"/>
      <c r="I461" s="191"/>
      <c r="J461" s="178"/>
      <c r="K461" s="178"/>
      <c r="L461" s="178"/>
      <c r="M461" s="178"/>
      <c r="N461" s="160" t="str">
        <f t="shared" si="33"/>
        <v/>
      </c>
      <c r="O461" s="21"/>
      <c r="P461" s="160" t="str">
        <f t="shared" si="34"/>
        <v/>
      </c>
      <c r="Q461" s="160">
        <f t="shared" si="35"/>
        <v>0</v>
      </c>
      <c r="R461" s="160" t="str">
        <f t="shared" si="36"/>
        <v/>
      </c>
      <c r="S461" s="160" t="str">
        <f t="shared" si="37"/>
        <v/>
      </c>
      <c r="T461" s="50" t="str">
        <f>IF($F461="","",IF(ISERROR(VLOOKUP(F461,PROVEEDORES!$D$8:$I$507,5,0)),1,VLOOKUP($F461,PROVEEDORES!$D$8:$I$507,5,0)))</f>
        <v/>
      </c>
    </row>
    <row r="462" spans="3:20" ht="17.45" customHeight="1" x14ac:dyDescent="0.25">
      <c r="C462" s="188"/>
      <c r="D462" s="189"/>
      <c r="E462" s="178"/>
      <c r="F462" s="178"/>
      <c r="G462" s="190">
        <f>DATOS!$E$13</f>
        <v>1</v>
      </c>
      <c r="H462" s="178"/>
      <c r="I462" s="191"/>
      <c r="J462" s="178"/>
      <c r="K462" s="178"/>
      <c r="L462" s="178"/>
      <c r="M462" s="178"/>
      <c r="N462" s="160" t="str">
        <f t="shared" si="33"/>
        <v/>
      </c>
      <c r="O462" s="21"/>
      <c r="P462" s="160" t="str">
        <f t="shared" si="34"/>
        <v/>
      </c>
      <c r="Q462" s="160">
        <f t="shared" si="35"/>
        <v>0</v>
      </c>
      <c r="R462" s="160" t="str">
        <f t="shared" si="36"/>
        <v/>
      </c>
      <c r="S462" s="160" t="str">
        <f t="shared" si="37"/>
        <v/>
      </c>
      <c r="T462" s="50" t="str">
        <f>IF($F462="","",IF(ISERROR(VLOOKUP(F462,PROVEEDORES!$D$8:$I$507,5,0)),1,VLOOKUP($F462,PROVEEDORES!$D$8:$I$507,5,0)))</f>
        <v/>
      </c>
    </row>
    <row r="463" spans="3:20" ht="17.45" customHeight="1" x14ac:dyDescent="0.25">
      <c r="C463" s="188"/>
      <c r="D463" s="189"/>
      <c r="E463" s="178"/>
      <c r="F463" s="178"/>
      <c r="G463" s="190">
        <f>DATOS!$E$13</f>
        <v>1</v>
      </c>
      <c r="H463" s="178"/>
      <c r="I463" s="191"/>
      <c r="J463" s="178"/>
      <c r="K463" s="178"/>
      <c r="L463" s="178"/>
      <c r="M463" s="178"/>
      <c r="N463" s="160" t="str">
        <f t="shared" si="33"/>
        <v/>
      </c>
      <c r="O463" s="21"/>
      <c r="P463" s="160" t="str">
        <f t="shared" si="34"/>
        <v/>
      </c>
      <c r="Q463" s="160">
        <f t="shared" si="35"/>
        <v>0</v>
      </c>
      <c r="R463" s="160" t="str">
        <f t="shared" si="36"/>
        <v/>
      </c>
      <c r="S463" s="160" t="str">
        <f t="shared" si="37"/>
        <v/>
      </c>
      <c r="T463" s="50" t="str">
        <f>IF($F463="","",IF(ISERROR(VLOOKUP(F463,PROVEEDORES!$D$8:$I$507,5,0)),1,VLOOKUP($F463,PROVEEDORES!$D$8:$I$507,5,0)))</f>
        <v/>
      </c>
    </row>
    <row r="464" spans="3:20" ht="17.45" customHeight="1" x14ac:dyDescent="0.25">
      <c r="C464" s="188"/>
      <c r="D464" s="189"/>
      <c r="E464" s="178"/>
      <c r="F464" s="178"/>
      <c r="G464" s="190">
        <f>DATOS!$E$13</f>
        <v>1</v>
      </c>
      <c r="H464" s="178"/>
      <c r="I464" s="191"/>
      <c r="J464" s="178"/>
      <c r="K464" s="178"/>
      <c r="L464" s="178"/>
      <c r="M464" s="178"/>
      <c r="N464" s="160" t="str">
        <f t="shared" si="33"/>
        <v/>
      </c>
      <c r="O464" s="21"/>
      <c r="P464" s="160" t="str">
        <f t="shared" si="34"/>
        <v/>
      </c>
      <c r="Q464" s="160">
        <f t="shared" si="35"/>
        <v>0</v>
      </c>
      <c r="R464" s="160" t="str">
        <f t="shared" si="36"/>
        <v/>
      </c>
      <c r="S464" s="160" t="str">
        <f t="shared" si="37"/>
        <v/>
      </c>
      <c r="T464" s="50" t="str">
        <f>IF($F464="","",IF(ISERROR(VLOOKUP(F464,PROVEEDORES!$D$8:$I$507,5,0)),1,VLOOKUP($F464,PROVEEDORES!$D$8:$I$507,5,0)))</f>
        <v/>
      </c>
    </row>
    <row r="465" spans="3:20" ht="17.45" customHeight="1" x14ac:dyDescent="0.25">
      <c r="C465" s="188"/>
      <c r="D465" s="189"/>
      <c r="E465" s="178"/>
      <c r="F465" s="178"/>
      <c r="G465" s="190">
        <f>DATOS!$E$13</f>
        <v>1</v>
      </c>
      <c r="H465" s="178"/>
      <c r="I465" s="191"/>
      <c r="J465" s="178"/>
      <c r="K465" s="178"/>
      <c r="L465" s="178"/>
      <c r="M465" s="178"/>
      <c r="N465" s="160" t="str">
        <f t="shared" si="33"/>
        <v/>
      </c>
      <c r="O465" s="21"/>
      <c r="P465" s="160" t="str">
        <f t="shared" si="34"/>
        <v/>
      </c>
      <c r="Q465" s="160">
        <f t="shared" si="35"/>
        <v>0</v>
      </c>
      <c r="R465" s="160" t="str">
        <f t="shared" si="36"/>
        <v/>
      </c>
      <c r="S465" s="160" t="str">
        <f t="shared" si="37"/>
        <v/>
      </c>
      <c r="T465" s="50" t="str">
        <f>IF($F465="","",IF(ISERROR(VLOOKUP(F465,PROVEEDORES!$D$8:$I$507,5,0)),1,VLOOKUP($F465,PROVEEDORES!$D$8:$I$507,5,0)))</f>
        <v/>
      </c>
    </row>
    <row r="466" spans="3:20" ht="17.45" customHeight="1" x14ac:dyDescent="0.25">
      <c r="C466" s="188"/>
      <c r="D466" s="189"/>
      <c r="E466" s="178"/>
      <c r="F466" s="178"/>
      <c r="G466" s="190">
        <f>DATOS!$E$13</f>
        <v>1</v>
      </c>
      <c r="H466" s="178"/>
      <c r="I466" s="191"/>
      <c r="J466" s="178"/>
      <c r="K466" s="178"/>
      <c r="L466" s="178"/>
      <c r="M466" s="178"/>
      <c r="N466" s="160" t="str">
        <f t="shared" ref="N466:N516" si="38">IF(H466&amp;J466&amp;K466&amp;L466&amp;M466="","",H466+J466+K466-L466-M466)</f>
        <v/>
      </c>
      <c r="O466" s="21"/>
      <c r="P466" s="160" t="str">
        <f t="shared" ref="P466:P516" si="39">IF($I466="E",H466,"")</f>
        <v/>
      </c>
      <c r="Q466" s="160">
        <f t="shared" si="35"/>
        <v>0</v>
      </c>
      <c r="R466" s="160" t="str">
        <f t="shared" si="36"/>
        <v/>
      </c>
      <c r="S466" s="160" t="str">
        <f t="shared" si="37"/>
        <v/>
      </c>
      <c r="T466" s="50" t="str">
        <f>IF($F466="","",IF(ISERROR(VLOOKUP(F466,PROVEEDORES!$D$8:$I$507,5,0)),1,VLOOKUP($F466,PROVEEDORES!$D$8:$I$507,5,0)))</f>
        <v/>
      </c>
    </row>
    <row r="467" spans="3:20" ht="17.45" customHeight="1" x14ac:dyDescent="0.25">
      <c r="C467" s="188"/>
      <c r="D467" s="189"/>
      <c r="E467" s="178"/>
      <c r="F467" s="178"/>
      <c r="G467" s="190">
        <f>DATOS!$E$13</f>
        <v>1</v>
      </c>
      <c r="H467" s="178"/>
      <c r="I467" s="191"/>
      <c r="J467" s="178"/>
      <c r="K467" s="178"/>
      <c r="L467" s="178"/>
      <c r="M467" s="178"/>
      <c r="N467" s="160" t="str">
        <f t="shared" si="38"/>
        <v/>
      </c>
      <c r="O467" s="21"/>
      <c r="P467" s="160" t="str">
        <f t="shared" si="39"/>
        <v/>
      </c>
      <c r="Q467" s="160">
        <f t="shared" ref="Q467:Q516" si="40">IF($I467=0%,H467,"")</f>
        <v>0</v>
      </c>
      <c r="R467" s="160" t="str">
        <f t="shared" ref="R467:R516" si="41">IF(OR($I467=8%,$I467=11%),$J467/$I467,"")</f>
        <v/>
      </c>
      <c r="S467" s="160" t="str">
        <f t="shared" ref="S467:S516" si="42">IF(OR($I467=15%,$I467=16%),$J467/$I467,"")</f>
        <v/>
      </c>
      <c r="T467" s="50" t="str">
        <f>IF($F467="","",IF(ISERROR(VLOOKUP(F467,PROVEEDORES!$D$8:$I$507,5,0)),1,VLOOKUP($F467,PROVEEDORES!$D$8:$I$507,5,0)))</f>
        <v/>
      </c>
    </row>
    <row r="468" spans="3:20" ht="17.45" customHeight="1" x14ac:dyDescent="0.25">
      <c r="C468" s="188"/>
      <c r="D468" s="189"/>
      <c r="E468" s="178"/>
      <c r="F468" s="178"/>
      <c r="G468" s="190">
        <f>DATOS!$E$13</f>
        <v>1</v>
      </c>
      <c r="H468" s="178"/>
      <c r="I468" s="191"/>
      <c r="J468" s="178"/>
      <c r="K468" s="178"/>
      <c r="L468" s="178"/>
      <c r="M468" s="178"/>
      <c r="N468" s="160" t="str">
        <f t="shared" si="38"/>
        <v/>
      </c>
      <c r="O468" s="21"/>
      <c r="P468" s="160" t="str">
        <f t="shared" si="39"/>
        <v/>
      </c>
      <c r="Q468" s="160">
        <f t="shared" si="40"/>
        <v>0</v>
      </c>
      <c r="R468" s="160" t="str">
        <f t="shared" si="41"/>
        <v/>
      </c>
      <c r="S468" s="160" t="str">
        <f t="shared" si="42"/>
        <v/>
      </c>
      <c r="T468" s="50" t="str">
        <f>IF($F468="","",IF(ISERROR(VLOOKUP(F468,PROVEEDORES!$D$8:$I$507,5,0)),1,VLOOKUP($F468,PROVEEDORES!$D$8:$I$507,5,0)))</f>
        <v/>
      </c>
    </row>
    <row r="469" spans="3:20" ht="17.45" customHeight="1" x14ac:dyDescent="0.25">
      <c r="C469" s="188"/>
      <c r="D469" s="189"/>
      <c r="E469" s="178"/>
      <c r="F469" s="178"/>
      <c r="G469" s="190">
        <f>DATOS!$E$13</f>
        <v>1</v>
      </c>
      <c r="H469" s="178"/>
      <c r="I469" s="191"/>
      <c r="J469" s="178"/>
      <c r="K469" s="178"/>
      <c r="L469" s="178"/>
      <c r="M469" s="178"/>
      <c r="N469" s="160" t="str">
        <f t="shared" si="38"/>
        <v/>
      </c>
      <c r="O469" s="21"/>
      <c r="P469" s="160" t="str">
        <f t="shared" si="39"/>
        <v/>
      </c>
      <c r="Q469" s="160">
        <f t="shared" si="40"/>
        <v>0</v>
      </c>
      <c r="R469" s="160" t="str">
        <f t="shared" si="41"/>
        <v/>
      </c>
      <c r="S469" s="160" t="str">
        <f t="shared" si="42"/>
        <v/>
      </c>
      <c r="T469" s="50" t="str">
        <f>IF($F469="","",IF(ISERROR(VLOOKUP(F469,PROVEEDORES!$D$8:$I$507,5,0)),1,VLOOKUP($F469,PROVEEDORES!$D$8:$I$507,5,0)))</f>
        <v/>
      </c>
    </row>
    <row r="470" spans="3:20" ht="17.45" customHeight="1" x14ac:dyDescent="0.25">
      <c r="C470" s="188"/>
      <c r="D470" s="189"/>
      <c r="E470" s="178"/>
      <c r="F470" s="178"/>
      <c r="G470" s="190">
        <f>DATOS!$E$13</f>
        <v>1</v>
      </c>
      <c r="H470" s="178"/>
      <c r="I470" s="191"/>
      <c r="J470" s="178"/>
      <c r="K470" s="178"/>
      <c r="L470" s="178"/>
      <c r="M470" s="178"/>
      <c r="N470" s="160" t="str">
        <f t="shared" si="38"/>
        <v/>
      </c>
      <c r="O470" s="21"/>
      <c r="P470" s="160" t="str">
        <f t="shared" si="39"/>
        <v/>
      </c>
      <c r="Q470" s="160">
        <f t="shared" si="40"/>
        <v>0</v>
      </c>
      <c r="R470" s="160" t="str">
        <f t="shared" si="41"/>
        <v/>
      </c>
      <c r="S470" s="160" t="str">
        <f t="shared" si="42"/>
        <v/>
      </c>
      <c r="T470" s="50" t="str">
        <f>IF($F470="","",IF(ISERROR(VLOOKUP(F470,PROVEEDORES!$D$8:$I$507,5,0)),1,VLOOKUP($F470,PROVEEDORES!$D$8:$I$507,5,0)))</f>
        <v/>
      </c>
    </row>
    <row r="471" spans="3:20" ht="17.45" customHeight="1" x14ac:dyDescent="0.25">
      <c r="C471" s="188"/>
      <c r="D471" s="189"/>
      <c r="E471" s="178"/>
      <c r="F471" s="178"/>
      <c r="G471" s="190">
        <f>DATOS!$E$13</f>
        <v>1</v>
      </c>
      <c r="H471" s="178"/>
      <c r="I471" s="191"/>
      <c r="J471" s="178"/>
      <c r="K471" s="178"/>
      <c r="L471" s="178"/>
      <c r="M471" s="178"/>
      <c r="N471" s="160" t="str">
        <f t="shared" si="38"/>
        <v/>
      </c>
      <c r="O471" s="21"/>
      <c r="P471" s="160" t="str">
        <f t="shared" si="39"/>
        <v/>
      </c>
      <c r="Q471" s="160">
        <f t="shared" si="40"/>
        <v>0</v>
      </c>
      <c r="R471" s="160" t="str">
        <f t="shared" si="41"/>
        <v/>
      </c>
      <c r="S471" s="160" t="str">
        <f t="shared" si="42"/>
        <v/>
      </c>
      <c r="T471" s="50" t="str">
        <f>IF($F471="","",IF(ISERROR(VLOOKUP(F471,PROVEEDORES!$D$8:$I$507,5,0)),1,VLOOKUP($F471,PROVEEDORES!$D$8:$I$507,5,0)))</f>
        <v/>
      </c>
    </row>
    <row r="472" spans="3:20" ht="17.45" customHeight="1" x14ac:dyDescent="0.25">
      <c r="C472" s="188"/>
      <c r="D472" s="189"/>
      <c r="E472" s="178"/>
      <c r="F472" s="178"/>
      <c r="G472" s="190">
        <f>DATOS!$E$13</f>
        <v>1</v>
      </c>
      <c r="H472" s="178"/>
      <c r="I472" s="191"/>
      <c r="J472" s="178"/>
      <c r="K472" s="178"/>
      <c r="L472" s="178"/>
      <c r="M472" s="178"/>
      <c r="N472" s="160" t="str">
        <f t="shared" si="38"/>
        <v/>
      </c>
      <c r="O472" s="21"/>
      <c r="P472" s="160" t="str">
        <f t="shared" si="39"/>
        <v/>
      </c>
      <c r="Q472" s="160">
        <f t="shared" si="40"/>
        <v>0</v>
      </c>
      <c r="R472" s="160" t="str">
        <f t="shared" si="41"/>
        <v/>
      </c>
      <c r="S472" s="160" t="str">
        <f t="shared" si="42"/>
        <v/>
      </c>
      <c r="T472" s="50" t="str">
        <f>IF($F472="","",IF(ISERROR(VLOOKUP(F472,PROVEEDORES!$D$8:$I$507,5,0)),1,VLOOKUP($F472,PROVEEDORES!$D$8:$I$507,5,0)))</f>
        <v/>
      </c>
    </row>
    <row r="473" spans="3:20" ht="17.45" customHeight="1" x14ac:dyDescent="0.25">
      <c r="C473" s="188"/>
      <c r="D473" s="189"/>
      <c r="E473" s="178"/>
      <c r="F473" s="178"/>
      <c r="G473" s="190">
        <f>DATOS!$E$13</f>
        <v>1</v>
      </c>
      <c r="H473" s="178"/>
      <c r="I473" s="191"/>
      <c r="J473" s="178"/>
      <c r="K473" s="178"/>
      <c r="L473" s="178"/>
      <c r="M473" s="178"/>
      <c r="N473" s="160" t="str">
        <f t="shared" si="38"/>
        <v/>
      </c>
      <c r="O473" s="21"/>
      <c r="P473" s="160" t="str">
        <f t="shared" si="39"/>
        <v/>
      </c>
      <c r="Q473" s="160">
        <f t="shared" si="40"/>
        <v>0</v>
      </c>
      <c r="R473" s="160" t="str">
        <f t="shared" si="41"/>
        <v/>
      </c>
      <c r="S473" s="160" t="str">
        <f t="shared" si="42"/>
        <v/>
      </c>
      <c r="T473" s="50" t="str">
        <f>IF($F473="","",IF(ISERROR(VLOOKUP(F473,PROVEEDORES!$D$8:$I$507,5,0)),1,VLOOKUP($F473,PROVEEDORES!$D$8:$I$507,5,0)))</f>
        <v/>
      </c>
    </row>
    <row r="474" spans="3:20" ht="17.45" customHeight="1" x14ac:dyDescent="0.25">
      <c r="C474" s="188"/>
      <c r="D474" s="189"/>
      <c r="E474" s="178"/>
      <c r="F474" s="178"/>
      <c r="G474" s="190">
        <f>DATOS!$E$13</f>
        <v>1</v>
      </c>
      <c r="H474" s="178"/>
      <c r="I474" s="191"/>
      <c r="J474" s="178"/>
      <c r="K474" s="178"/>
      <c r="L474" s="178"/>
      <c r="M474" s="178"/>
      <c r="N474" s="160" t="str">
        <f t="shared" si="38"/>
        <v/>
      </c>
      <c r="O474" s="21"/>
      <c r="P474" s="160" t="str">
        <f t="shared" si="39"/>
        <v/>
      </c>
      <c r="Q474" s="160">
        <f t="shared" si="40"/>
        <v>0</v>
      </c>
      <c r="R474" s="160" t="str">
        <f t="shared" si="41"/>
        <v/>
      </c>
      <c r="S474" s="160" t="str">
        <f t="shared" si="42"/>
        <v/>
      </c>
      <c r="T474" s="50" t="str">
        <f>IF($F474="","",IF(ISERROR(VLOOKUP(F474,PROVEEDORES!$D$8:$I$507,5,0)),1,VLOOKUP($F474,PROVEEDORES!$D$8:$I$507,5,0)))</f>
        <v/>
      </c>
    </row>
    <row r="475" spans="3:20" ht="17.45" customHeight="1" x14ac:dyDescent="0.25">
      <c r="C475" s="188"/>
      <c r="D475" s="189"/>
      <c r="E475" s="178"/>
      <c r="F475" s="178"/>
      <c r="G475" s="190">
        <f>DATOS!$E$13</f>
        <v>1</v>
      </c>
      <c r="H475" s="178"/>
      <c r="I475" s="191"/>
      <c r="J475" s="178"/>
      <c r="K475" s="178"/>
      <c r="L475" s="178"/>
      <c r="M475" s="178"/>
      <c r="N475" s="160" t="str">
        <f t="shared" si="38"/>
        <v/>
      </c>
      <c r="O475" s="21"/>
      <c r="P475" s="160" t="str">
        <f t="shared" si="39"/>
        <v/>
      </c>
      <c r="Q475" s="160">
        <f t="shared" si="40"/>
        <v>0</v>
      </c>
      <c r="R475" s="160" t="str">
        <f t="shared" si="41"/>
        <v/>
      </c>
      <c r="S475" s="160" t="str">
        <f t="shared" si="42"/>
        <v/>
      </c>
      <c r="T475" s="50" t="str">
        <f>IF($F475="","",IF(ISERROR(VLOOKUP(F475,PROVEEDORES!$D$8:$I$507,5,0)),1,VLOOKUP($F475,PROVEEDORES!$D$8:$I$507,5,0)))</f>
        <v/>
      </c>
    </row>
    <row r="476" spans="3:20" ht="17.45" customHeight="1" x14ac:dyDescent="0.25">
      <c r="C476" s="188"/>
      <c r="D476" s="189"/>
      <c r="E476" s="178"/>
      <c r="F476" s="178"/>
      <c r="G476" s="190">
        <f>DATOS!$E$13</f>
        <v>1</v>
      </c>
      <c r="H476" s="178"/>
      <c r="I476" s="191"/>
      <c r="J476" s="178"/>
      <c r="K476" s="178"/>
      <c r="L476" s="178"/>
      <c r="M476" s="178"/>
      <c r="N476" s="160" t="str">
        <f t="shared" si="38"/>
        <v/>
      </c>
      <c r="O476" s="21"/>
      <c r="P476" s="160" t="str">
        <f t="shared" si="39"/>
        <v/>
      </c>
      <c r="Q476" s="160">
        <f t="shared" si="40"/>
        <v>0</v>
      </c>
      <c r="R476" s="160" t="str">
        <f t="shared" si="41"/>
        <v/>
      </c>
      <c r="S476" s="160" t="str">
        <f t="shared" si="42"/>
        <v/>
      </c>
      <c r="T476" s="50" t="str">
        <f>IF($F476="","",IF(ISERROR(VLOOKUP(F476,PROVEEDORES!$D$8:$I$507,5,0)),1,VLOOKUP($F476,PROVEEDORES!$D$8:$I$507,5,0)))</f>
        <v/>
      </c>
    </row>
    <row r="477" spans="3:20" ht="17.45" customHeight="1" x14ac:dyDescent="0.25">
      <c r="C477" s="188"/>
      <c r="D477" s="189"/>
      <c r="E477" s="178"/>
      <c r="F477" s="178"/>
      <c r="G477" s="190">
        <f>DATOS!$E$13</f>
        <v>1</v>
      </c>
      <c r="H477" s="178"/>
      <c r="I477" s="191"/>
      <c r="J477" s="178"/>
      <c r="K477" s="178"/>
      <c r="L477" s="178"/>
      <c r="M477" s="178"/>
      <c r="N477" s="160" t="str">
        <f t="shared" si="38"/>
        <v/>
      </c>
      <c r="O477" s="21"/>
      <c r="P477" s="160" t="str">
        <f t="shared" si="39"/>
        <v/>
      </c>
      <c r="Q477" s="160">
        <f t="shared" si="40"/>
        <v>0</v>
      </c>
      <c r="R477" s="160" t="str">
        <f t="shared" si="41"/>
        <v/>
      </c>
      <c r="S477" s="160" t="str">
        <f t="shared" si="42"/>
        <v/>
      </c>
      <c r="T477" s="50" t="str">
        <f>IF($F477="","",IF(ISERROR(VLOOKUP(F477,PROVEEDORES!$D$8:$I$507,5,0)),1,VLOOKUP($F477,PROVEEDORES!$D$8:$I$507,5,0)))</f>
        <v/>
      </c>
    </row>
    <row r="478" spans="3:20" ht="17.45" customHeight="1" x14ac:dyDescent="0.25">
      <c r="C478" s="188"/>
      <c r="D478" s="189"/>
      <c r="E478" s="178"/>
      <c r="F478" s="178"/>
      <c r="G478" s="190">
        <f>DATOS!$E$13</f>
        <v>1</v>
      </c>
      <c r="H478" s="178"/>
      <c r="I478" s="191"/>
      <c r="J478" s="178"/>
      <c r="K478" s="178"/>
      <c r="L478" s="178"/>
      <c r="M478" s="178"/>
      <c r="N478" s="160" t="str">
        <f t="shared" si="38"/>
        <v/>
      </c>
      <c r="O478" s="21"/>
      <c r="P478" s="160" t="str">
        <f t="shared" si="39"/>
        <v/>
      </c>
      <c r="Q478" s="160">
        <f t="shared" si="40"/>
        <v>0</v>
      </c>
      <c r="R478" s="160" t="str">
        <f t="shared" si="41"/>
        <v/>
      </c>
      <c r="S478" s="160" t="str">
        <f t="shared" si="42"/>
        <v/>
      </c>
      <c r="T478" s="50" t="str">
        <f>IF($F478="","",IF(ISERROR(VLOOKUP(F478,PROVEEDORES!$D$8:$I$507,5,0)),1,VLOOKUP($F478,PROVEEDORES!$D$8:$I$507,5,0)))</f>
        <v/>
      </c>
    </row>
    <row r="479" spans="3:20" ht="17.45" customHeight="1" x14ac:dyDescent="0.25">
      <c r="C479" s="188"/>
      <c r="D479" s="189"/>
      <c r="E479" s="178"/>
      <c r="F479" s="178"/>
      <c r="G479" s="190">
        <f>DATOS!$E$13</f>
        <v>1</v>
      </c>
      <c r="H479" s="178"/>
      <c r="I479" s="191"/>
      <c r="J479" s="178"/>
      <c r="K479" s="178"/>
      <c r="L479" s="178"/>
      <c r="M479" s="178"/>
      <c r="N479" s="160" t="str">
        <f t="shared" si="38"/>
        <v/>
      </c>
      <c r="O479" s="21"/>
      <c r="P479" s="160" t="str">
        <f t="shared" si="39"/>
        <v/>
      </c>
      <c r="Q479" s="160">
        <f t="shared" si="40"/>
        <v>0</v>
      </c>
      <c r="R479" s="160" t="str">
        <f t="shared" si="41"/>
        <v/>
      </c>
      <c r="S479" s="160" t="str">
        <f t="shared" si="42"/>
        <v/>
      </c>
      <c r="T479" s="50" t="str">
        <f>IF($F479="","",IF(ISERROR(VLOOKUP(F479,PROVEEDORES!$D$8:$I$507,5,0)),1,VLOOKUP($F479,PROVEEDORES!$D$8:$I$507,5,0)))</f>
        <v/>
      </c>
    </row>
    <row r="480" spans="3:20" ht="17.45" customHeight="1" x14ac:dyDescent="0.25">
      <c r="C480" s="188"/>
      <c r="D480" s="189"/>
      <c r="E480" s="178"/>
      <c r="F480" s="178"/>
      <c r="G480" s="190">
        <f>DATOS!$E$13</f>
        <v>1</v>
      </c>
      <c r="H480" s="178"/>
      <c r="I480" s="191"/>
      <c r="J480" s="178"/>
      <c r="K480" s="178"/>
      <c r="L480" s="178"/>
      <c r="M480" s="178"/>
      <c r="N480" s="160" t="str">
        <f t="shared" si="38"/>
        <v/>
      </c>
      <c r="O480" s="21"/>
      <c r="P480" s="160" t="str">
        <f t="shared" si="39"/>
        <v/>
      </c>
      <c r="Q480" s="160">
        <f t="shared" si="40"/>
        <v>0</v>
      </c>
      <c r="R480" s="160" t="str">
        <f t="shared" si="41"/>
        <v/>
      </c>
      <c r="S480" s="160" t="str">
        <f t="shared" si="42"/>
        <v/>
      </c>
      <c r="T480" s="50" t="str">
        <f>IF($F480="","",IF(ISERROR(VLOOKUP(F480,PROVEEDORES!$D$8:$I$507,5,0)),1,VLOOKUP($F480,PROVEEDORES!$D$8:$I$507,5,0)))</f>
        <v/>
      </c>
    </row>
    <row r="481" spans="3:20" ht="17.45" customHeight="1" x14ac:dyDescent="0.25">
      <c r="C481" s="188"/>
      <c r="D481" s="189"/>
      <c r="E481" s="178"/>
      <c r="F481" s="178"/>
      <c r="G481" s="190">
        <f>DATOS!$E$13</f>
        <v>1</v>
      </c>
      <c r="H481" s="178"/>
      <c r="I481" s="191"/>
      <c r="J481" s="178"/>
      <c r="K481" s="178"/>
      <c r="L481" s="178"/>
      <c r="M481" s="178"/>
      <c r="N481" s="160" t="str">
        <f t="shared" si="38"/>
        <v/>
      </c>
      <c r="O481" s="21"/>
      <c r="P481" s="160" t="str">
        <f t="shared" si="39"/>
        <v/>
      </c>
      <c r="Q481" s="160">
        <f t="shared" si="40"/>
        <v>0</v>
      </c>
      <c r="R481" s="160" t="str">
        <f t="shared" si="41"/>
        <v/>
      </c>
      <c r="S481" s="160" t="str">
        <f t="shared" si="42"/>
        <v/>
      </c>
      <c r="T481" s="50" t="str">
        <f>IF($F481="","",IF(ISERROR(VLOOKUP(F481,PROVEEDORES!$D$8:$I$507,5,0)),1,VLOOKUP($F481,PROVEEDORES!$D$8:$I$507,5,0)))</f>
        <v/>
      </c>
    </row>
    <row r="482" spans="3:20" ht="17.45" customHeight="1" x14ac:dyDescent="0.25">
      <c r="C482" s="188"/>
      <c r="D482" s="189"/>
      <c r="E482" s="178"/>
      <c r="F482" s="178"/>
      <c r="G482" s="190">
        <f>DATOS!$E$13</f>
        <v>1</v>
      </c>
      <c r="H482" s="178"/>
      <c r="I482" s="191"/>
      <c r="J482" s="178"/>
      <c r="K482" s="178"/>
      <c r="L482" s="178"/>
      <c r="M482" s="178"/>
      <c r="N482" s="160" t="str">
        <f t="shared" si="38"/>
        <v/>
      </c>
      <c r="O482" s="21"/>
      <c r="P482" s="160" t="str">
        <f t="shared" si="39"/>
        <v/>
      </c>
      <c r="Q482" s="160">
        <f t="shared" si="40"/>
        <v>0</v>
      </c>
      <c r="R482" s="160" t="str">
        <f t="shared" si="41"/>
        <v/>
      </c>
      <c r="S482" s="160" t="str">
        <f t="shared" si="42"/>
        <v/>
      </c>
      <c r="T482" s="50" t="str">
        <f>IF($F482="","",IF(ISERROR(VLOOKUP(F482,PROVEEDORES!$D$8:$I$507,5,0)),1,VLOOKUP($F482,PROVEEDORES!$D$8:$I$507,5,0)))</f>
        <v/>
      </c>
    </row>
    <row r="483" spans="3:20" ht="17.45" customHeight="1" x14ac:dyDescent="0.25">
      <c r="C483" s="188"/>
      <c r="D483" s="189"/>
      <c r="E483" s="178"/>
      <c r="F483" s="178"/>
      <c r="G483" s="190">
        <f>DATOS!$E$13</f>
        <v>1</v>
      </c>
      <c r="H483" s="178"/>
      <c r="I483" s="191"/>
      <c r="J483" s="178"/>
      <c r="K483" s="178"/>
      <c r="L483" s="178"/>
      <c r="M483" s="178"/>
      <c r="N483" s="160" t="str">
        <f t="shared" si="38"/>
        <v/>
      </c>
      <c r="O483" s="21"/>
      <c r="P483" s="160" t="str">
        <f t="shared" si="39"/>
        <v/>
      </c>
      <c r="Q483" s="160">
        <f t="shared" si="40"/>
        <v>0</v>
      </c>
      <c r="R483" s="160" t="str">
        <f t="shared" si="41"/>
        <v/>
      </c>
      <c r="S483" s="160" t="str">
        <f t="shared" si="42"/>
        <v/>
      </c>
      <c r="T483" s="50" t="str">
        <f>IF($F483="","",IF(ISERROR(VLOOKUP(F483,PROVEEDORES!$D$8:$I$507,5,0)),1,VLOOKUP($F483,PROVEEDORES!$D$8:$I$507,5,0)))</f>
        <v/>
      </c>
    </row>
    <row r="484" spans="3:20" ht="17.45" customHeight="1" x14ac:dyDescent="0.25">
      <c r="C484" s="188"/>
      <c r="D484" s="189"/>
      <c r="E484" s="178"/>
      <c r="F484" s="178"/>
      <c r="G484" s="190">
        <f>DATOS!$E$13</f>
        <v>1</v>
      </c>
      <c r="H484" s="178"/>
      <c r="I484" s="191"/>
      <c r="J484" s="178"/>
      <c r="K484" s="178"/>
      <c r="L484" s="178"/>
      <c r="M484" s="178"/>
      <c r="N484" s="160" t="str">
        <f t="shared" si="38"/>
        <v/>
      </c>
      <c r="O484" s="21"/>
      <c r="P484" s="160" t="str">
        <f t="shared" si="39"/>
        <v/>
      </c>
      <c r="Q484" s="160">
        <f t="shared" si="40"/>
        <v>0</v>
      </c>
      <c r="R484" s="160" t="str">
        <f t="shared" si="41"/>
        <v/>
      </c>
      <c r="S484" s="160" t="str">
        <f t="shared" si="42"/>
        <v/>
      </c>
      <c r="T484" s="50" t="str">
        <f>IF($F484="","",IF(ISERROR(VLOOKUP(F484,PROVEEDORES!$D$8:$I$507,5,0)),1,VLOOKUP($F484,PROVEEDORES!$D$8:$I$507,5,0)))</f>
        <v/>
      </c>
    </row>
    <row r="485" spans="3:20" ht="17.45" customHeight="1" x14ac:dyDescent="0.25">
      <c r="C485" s="188"/>
      <c r="D485" s="189"/>
      <c r="E485" s="178"/>
      <c r="F485" s="178"/>
      <c r="G485" s="190">
        <f>DATOS!$E$13</f>
        <v>1</v>
      </c>
      <c r="H485" s="178"/>
      <c r="I485" s="191"/>
      <c r="J485" s="178"/>
      <c r="K485" s="178"/>
      <c r="L485" s="178"/>
      <c r="M485" s="178"/>
      <c r="N485" s="160" t="str">
        <f t="shared" si="38"/>
        <v/>
      </c>
      <c r="O485" s="21"/>
      <c r="P485" s="160" t="str">
        <f t="shared" si="39"/>
        <v/>
      </c>
      <c r="Q485" s="160">
        <f t="shared" si="40"/>
        <v>0</v>
      </c>
      <c r="R485" s="160" t="str">
        <f t="shared" si="41"/>
        <v/>
      </c>
      <c r="S485" s="160" t="str">
        <f t="shared" si="42"/>
        <v/>
      </c>
      <c r="T485" s="50" t="str">
        <f>IF($F485="","",IF(ISERROR(VLOOKUP(F485,PROVEEDORES!$D$8:$I$507,5,0)),1,VLOOKUP($F485,PROVEEDORES!$D$8:$I$507,5,0)))</f>
        <v/>
      </c>
    </row>
    <row r="486" spans="3:20" ht="17.45" customHeight="1" x14ac:dyDescent="0.25">
      <c r="C486" s="188"/>
      <c r="D486" s="189"/>
      <c r="E486" s="178"/>
      <c r="F486" s="178"/>
      <c r="G486" s="190">
        <f>DATOS!$E$13</f>
        <v>1</v>
      </c>
      <c r="H486" s="178"/>
      <c r="I486" s="191"/>
      <c r="J486" s="178"/>
      <c r="K486" s="178"/>
      <c r="L486" s="178"/>
      <c r="M486" s="178"/>
      <c r="N486" s="160" t="str">
        <f t="shared" si="38"/>
        <v/>
      </c>
      <c r="O486" s="21"/>
      <c r="P486" s="160" t="str">
        <f t="shared" si="39"/>
        <v/>
      </c>
      <c r="Q486" s="160">
        <f t="shared" si="40"/>
        <v>0</v>
      </c>
      <c r="R486" s="160" t="str">
        <f t="shared" si="41"/>
        <v/>
      </c>
      <c r="S486" s="160" t="str">
        <f t="shared" si="42"/>
        <v/>
      </c>
      <c r="T486" s="50" t="str">
        <f>IF($F486="","",IF(ISERROR(VLOOKUP(F486,PROVEEDORES!$D$8:$I$507,5,0)),1,VLOOKUP($F486,PROVEEDORES!$D$8:$I$507,5,0)))</f>
        <v/>
      </c>
    </row>
    <row r="487" spans="3:20" ht="17.45" customHeight="1" x14ac:dyDescent="0.25">
      <c r="C487" s="188"/>
      <c r="D487" s="189"/>
      <c r="E487" s="178"/>
      <c r="F487" s="178"/>
      <c r="G487" s="190">
        <f>DATOS!$E$13</f>
        <v>1</v>
      </c>
      <c r="H487" s="178"/>
      <c r="I487" s="191"/>
      <c r="J487" s="178"/>
      <c r="K487" s="178"/>
      <c r="L487" s="178"/>
      <c r="M487" s="178"/>
      <c r="N487" s="160" t="str">
        <f t="shared" si="38"/>
        <v/>
      </c>
      <c r="O487" s="21"/>
      <c r="P487" s="160" t="str">
        <f t="shared" si="39"/>
        <v/>
      </c>
      <c r="Q487" s="160">
        <f t="shared" si="40"/>
        <v>0</v>
      </c>
      <c r="R487" s="160" t="str">
        <f t="shared" si="41"/>
        <v/>
      </c>
      <c r="S487" s="160" t="str">
        <f t="shared" si="42"/>
        <v/>
      </c>
      <c r="T487" s="50" t="str">
        <f>IF($F487="","",IF(ISERROR(VLOOKUP(F487,PROVEEDORES!$D$8:$I$507,5,0)),1,VLOOKUP($F487,PROVEEDORES!$D$8:$I$507,5,0)))</f>
        <v/>
      </c>
    </row>
    <row r="488" spans="3:20" ht="17.45" customHeight="1" x14ac:dyDescent="0.25">
      <c r="C488" s="188"/>
      <c r="D488" s="189"/>
      <c r="E488" s="178"/>
      <c r="F488" s="178"/>
      <c r="G488" s="190">
        <f>DATOS!$E$13</f>
        <v>1</v>
      </c>
      <c r="H488" s="178"/>
      <c r="I488" s="191"/>
      <c r="J488" s="178"/>
      <c r="K488" s="178"/>
      <c r="L488" s="178"/>
      <c r="M488" s="178"/>
      <c r="N488" s="160" t="str">
        <f t="shared" si="38"/>
        <v/>
      </c>
      <c r="O488" s="21"/>
      <c r="P488" s="160" t="str">
        <f t="shared" si="39"/>
        <v/>
      </c>
      <c r="Q488" s="160">
        <f t="shared" si="40"/>
        <v>0</v>
      </c>
      <c r="R488" s="160" t="str">
        <f t="shared" si="41"/>
        <v/>
      </c>
      <c r="S488" s="160" t="str">
        <f t="shared" si="42"/>
        <v/>
      </c>
      <c r="T488" s="50" t="str">
        <f>IF($F488="","",IF(ISERROR(VLOOKUP(F488,PROVEEDORES!$D$8:$I$507,5,0)),1,VLOOKUP($F488,PROVEEDORES!$D$8:$I$507,5,0)))</f>
        <v/>
      </c>
    </row>
    <row r="489" spans="3:20" ht="17.45" customHeight="1" x14ac:dyDescent="0.25">
      <c r="C489" s="188"/>
      <c r="D489" s="189"/>
      <c r="E489" s="178"/>
      <c r="F489" s="178"/>
      <c r="G489" s="190">
        <f>DATOS!$E$13</f>
        <v>1</v>
      </c>
      <c r="H489" s="178"/>
      <c r="I489" s="191"/>
      <c r="J489" s="178"/>
      <c r="K489" s="178"/>
      <c r="L489" s="178"/>
      <c r="M489" s="178"/>
      <c r="N489" s="160" t="str">
        <f t="shared" si="38"/>
        <v/>
      </c>
      <c r="O489" s="21"/>
      <c r="P489" s="160" t="str">
        <f t="shared" si="39"/>
        <v/>
      </c>
      <c r="Q489" s="160">
        <f t="shared" si="40"/>
        <v>0</v>
      </c>
      <c r="R489" s="160" t="str">
        <f t="shared" si="41"/>
        <v/>
      </c>
      <c r="S489" s="160" t="str">
        <f t="shared" si="42"/>
        <v/>
      </c>
      <c r="T489" s="50" t="str">
        <f>IF($F489="","",IF(ISERROR(VLOOKUP(F489,PROVEEDORES!$D$8:$I$507,5,0)),1,VLOOKUP($F489,PROVEEDORES!$D$8:$I$507,5,0)))</f>
        <v/>
      </c>
    </row>
    <row r="490" spans="3:20" ht="17.45" customHeight="1" x14ac:dyDescent="0.25">
      <c r="C490" s="188"/>
      <c r="D490" s="189"/>
      <c r="E490" s="178"/>
      <c r="F490" s="178"/>
      <c r="G490" s="190">
        <f>DATOS!$E$13</f>
        <v>1</v>
      </c>
      <c r="H490" s="178"/>
      <c r="I490" s="191"/>
      <c r="J490" s="178"/>
      <c r="K490" s="178"/>
      <c r="L490" s="178"/>
      <c r="M490" s="178"/>
      <c r="N490" s="160" t="str">
        <f t="shared" si="38"/>
        <v/>
      </c>
      <c r="O490" s="21"/>
      <c r="P490" s="160" t="str">
        <f t="shared" si="39"/>
        <v/>
      </c>
      <c r="Q490" s="160">
        <f t="shared" si="40"/>
        <v>0</v>
      </c>
      <c r="R490" s="160" t="str">
        <f t="shared" si="41"/>
        <v/>
      </c>
      <c r="S490" s="160" t="str">
        <f t="shared" si="42"/>
        <v/>
      </c>
      <c r="T490" s="50" t="str">
        <f>IF($F490="","",IF(ISERROR(VLOOKUP(F490,PROVEEDORES!$D$8:$I$507,5,0)),1,VLOOKUP($F490,PROVEEDORES!$D$8:$I$507,5,0)))</f>
        <v/>
      </c>
    </row>
    <row r="491" spans="3:20" ht="17.45" customHeight="1" x14ac:dyDescent="0.25">
      <c r="C491" s="188"/>
      <c r="D491" s="189"/>
      <c r="E491" s="178"/>
      <c r="F491" s="178"/>
      <c r="G491" s="190">
        <f>DATOS!$E$13</f>
        <v>1</v>
      </c>
      <c r="H491" s="178"/>
      <c r="I491" s="191"/>
      <c r="J491" s="178"/>
      <c r="K491" s="178"/>
      <c r="L491" s="178"/>
      <c r="M491" s="178"/>
      <c r="N491" s="160" t="str">
        <f t="shared" si="38"/>
        <v/>
      </c>
      <c r="O491" s="21"/>
      <c r="P491" s="160" t="str">
        <f t="shared" si="39"/>
        <v/>
      </c>
      <c r="Q491" s="160">
        <f t="shared" si="40"/>
        <v>0</v>
      </c>
      <c r="R491" s="160" t="str">
        <f t="shared" si="41"/>
        <v/>
      </c>
      <c r="S491" s="160" t="str">
        <f t="shared" si="42"/>
        <v/>
      </c>
      <c r="T491" s="50" t="str">
        <f>IF($F491="","",IF(ISERROR(VLOOKUP(F491,PROVEEDORES!$D$8:$I$507,5,0)),1,VLOOKUP($F491,PROVEEDORES!$D$8:$I$507,5,0)))</f>
        <v/>
      </c>
    </row>
    <row r="492" spans="3:20" ht="17.45" customHeight="1" x14ac:dyDescent="0.25">
      <c r="C492" s="188"/>
      <c r="D492" s="189"/>
      <c r="E492" s="178"/>
      <c r="F492" s="178"/>
      <c r="G492" s="190">
        <f>DATOS!$E$13</f>
        <v>1</v>
      </c>
      <c r="H492" s="178"/>
      <c r="I492" s="191"/>
      <c r="J492" s="178"/>
      <c r="K492" s="178"/>
      <c r="L492" s="178"/>
      <c r="M492" s="178"/>
      <c r="N492" s="160" t="str">
        <f t="shared" si="38"/>
        <v/>
      </c>
      <c r="O492" s="21"/>
      <c r="P492" s="160" t="str">
        <f t="shared" si="39"/>
        <v/>
      </c>
      <c r="Q492" s="160">
        <f t="shared" si="40"/>
        <v>0</v>
      </c>
      <c r="R492" s="160" t="str">
        <f t="shared" si="41"/>
        <v/>
      </c>
      <c r="S492" s="160" t="str">
        <f t="shared" si="42"/>
        <v/>
      </c>
      <c r="T492" s="50" t="str">
        <f>IF($F492="","",IF(ISERROR(VLOOKUP(F492,PROVEEDORES!$D$8:$I$507,5,0)),1,VLOOKUP($F492,PROVEEDORES!$D$8:$I$507,5,0)))</f>
        <v/>
      </c>
    </row>
    <row r="493" spans="3:20" ht="17.45" customHeight="1" x14ac:dyDescent="0.25">
      <c r="C493" s="188"/>
      <c r="D493" s="189"/>
      <c r="E493" s="178"/>
      <c r="F493" s="178"/>
      <c r="G493" s="190">
        <f>DATOS!$E$13</f>
        <v>1</v>
      </c>
      <c r="H493" s="178"/>
      <c r="I493" s="191"/>
      <c r="J493" s="178"/>
      <c r="K493" s="178"/>
      <c r="L493" s="178"/>
      <c r="M493" s="178"/>
      <c r="N493" s="160" t="str">
        <f t="shared" si="38"/>
        <v/>
      </c>
      <c r="O493" s="21"/>
      <c r="P493" s="160" t="str">
        <f t="shared" si="39"/>
        <v/>
      </c>
      <c r="Q493" s="160">
        <f t="shared" si="40"/>
        <v>0</v>
      </c>
      <c r="R493" s="160" t="str">
        <f t="shared" si="41"/>
        <v/>
      </c>
      <c r="S493" s="160" t="str">
        <f t="shared" si="42"/>
        <v/>
      </c>
      <c r="T493" s="50" t="str">
        <f>IF($F493="","",IF(ISERROR(VLOOKUP(F493,PROVEEDORES!$D$8:$I$507,5,0)),1,VLOOKUP($F493,PROVEEDORES!$D$8:$I$507,5,0)))</f>
        <v/>
      </c>
    </row>
    <row r="494" spans="3:20" ht="17.45" customHeight="1" x14ac:dyDescent="0.25">
      <c r="C494" s="188"/>
      <c r="D494" s="189"/>
      <c r="E494" s="178"/>
      <c r="F494" s="178"/>
      <c r="G494" s="190">
        <f>DATOS!$E$13</f>
        <v>1</v>
      </c>
      <c r="H494" s="178"/>
      <c r="I494" s="191"/>
      <c r="J494" s="178"/>
      <c r="K494" s="178"/>
      <c r="L494" s="178"/>
      <c r="M494" s="178"/>
      <c r="N494" s="160" t="str">
        <f t="shared" si="38"/>
        <v/>
      </c>
      <c r="O494" s="21"/>
      <c r="P494" s="160" t="str">
        <f t="shared" si="39"/>
        <v/>
      </c>
      <c r="Q494" s="160">
        <f t="shared" si="40"/>
        <v>0</v>
      </c>
      <c r="R494" s="160" t="str">
        <f t="shared" si="41"/>
        <v/>
      </c>
      <c r="S494" s="160" t="str">
        <f t="shared" si="42"/>
        <v/>
      </c>
      <c r="T494" s="50" t="str">
        <f>IF($F494="","",IF(ISERROR(VLOOKUP(F494,PROVEEDORES!$D$8:$I$507,5,0)),1,VLOOKUP($F494,PROVEEDORES!$D$8:$I$507,5,0)))</f>
        <v/>
      </c>
    </row>
    <row r="495" spans="3:20" ht="17.45" customHeight="1" x14ac:dyDescent="0.25">
      <c r="C495" s="188"/>
      <c r="D495" s="189"/>
      <c r="E495" s="178"/>
      <c r="F495" s="178"/>
      <c r="G495" s="190">
        <f>DATOS!$E$13</f>
        <v>1</v>
      </c>
      <c r="H495" s="178"/>
      <c r="I495" s="191"/>
      <c r="J495" s="178"/>
      <c r="K495" s="178"/>
      <c r="L495" s="178"/>
      <c r="M495" s="178"/>
      <c r="N495" s="160" t="str">
        <f t="shared" si="38"/>
        <v/>
      </c>
      <c r="O495" s="21"/>
      <c r="P495" s="160" t="str">
        <f t="shared" si="39"/>
        <v/>
      </c>
      <c r="Q495" s="160">
        <f t="shared" si="40"/>
        <v>0</v>
      </c>
      <c r="R495" s="160" t="str">
        <f t="shared" si="41"/>
        <v/>
      </c>
      <c r="S495" s="160" t="str">
        <f t="shared" si="42"/>
        <v/>
      </c>
      <c r="T495" s="50" t="str">
        <f>IF($F495="","",IF(ISERROR(VLOOKUP(F495,PROVEEDORES!$D$8:$I$507,5,0)),1,VLOOKUP($F495,PROVEEDORES!$D$8:$I$507,5,0)))</f>
        <v/>
      </c>
    </row>
    <row r="496" spans="3:20" ht="17.45" customHeight="1" x14ac:dyDescent="0.25">
      <c r="C496" s="188"/>
      <c r="D496" s="189"/>
      <c r="E496" s="178"/>
      <c r="F496" s="178"/>
      <c r="G496" s="190">
        <f>DATOS!$E$13</f>
        <v>1</v>
      </c>
      <c r="H496" s="178"/>
      <c r="I496" s="191"/>
      <c r="J496" s="178"/>
      <c r="K496" s="178"/>
      <c r="L496" s="178"/>
      <c r="M496" s="178"/>
      <c r="N496" s="160" t="str">
        <f t="shared" si="38"/>
        <v/>
      </c>
      <c r="O496" s="21"/>
      <c r="P496" s="160" t="str">
        <f t="shared" si="39"/>
        <v/>
      </c>
      <c r="Q496" s="160">
        <f t="shared" si="40"/>
        <v>0</v>
      </c>
      <c r="R496" s="160" t="str">
        <f t="shared" si="41"/>
        <v/>
      </c>
      <c r="S496" s="160" t="str">
        <f t="shared" si="42"/>
        <v/>
      </c>
      <c r="T496" s="50" t="str">
        <f>IF($F496="","",IF(ISERROR(VLOOKUP(F496,PROVEEDORES!$D$8:$I$507,5,0)),1,VLOOKUP($F496,PROVEEDORES!$D$8:$I$507,5,0)))</f>
        <v/>
      </c>
    </row>
    <row r="497" spans="3:20" ht="17.45" customHeight="1" x14ac:dyDescent="0.25">
      <c r="C497" s="188"/>
      <c r="D497" s="189"/>
      <c r="E497" s="178"/>
      <c r="F497" s="178"/>
      <c r="G497" s="190">
        <f>DATOS!$E$13</f>
        <v>1</v>
      </c>
      <c r="H497" s="178"/>
      <c r="I497" s="191"/>
      <c r="J497" s="178"/>
      <c r="K497" s="178"/>
      <c r="L497" s="178"/>
      <c r="M497" s="178"/>
      <c r="N497" s="160" t="str">
        <f t="shared" si="38"/>
        <v/>
      </c>
      <c r="O497" s="21"/>
      <c r="P497" s="160" t="str">
        <f t="shared" si="39"/>
        <v/>
      </c>
      <c r="Q497" s="160">
        <f t="shared" si="40"/>
        <v>0</v>
      </c>
      <c r="R497" s="160" t="str">
        <f t="shared" si="41"/>
        <v/>
      </c>
      <c r="S497" s="160" t="str">
        <f t="shared" si="42"/>
        <v/>
      </c>
      <c r="T497" s="50" t="str">
        <f>IF($F497="","",IF(ISERROR(VLOOKUP(F497,PROVEEDORES!$D$8:$I$507,5,0)),1,VLOOKUP($F497,PROVEEDORES!$D$8:$I$507,5,0)))</f>
        <v/>
      </c>
    </row>
    <row r="498" spans="3:20" ht="17.45" customHeight="1" x14ac:dyDescent="0.25">
      <c r="C498" s="188"/>
      <c r="D498" s="189"/>
      <c r="E498" s="178"/>
      <c r="F498" s="178"/>
      <c r="G498" s="190">
        <f>DATOS!$E$13</f>
        <v>1</v>
      </c>
      <c r="H498" s="178"/>
      <c r="I498" s="191"/>
      <c r="J498" s="178"/>
      <c r="K498" s="178"/>
      <c r="L498" s="178"/>
      <c r="M498" s="178"/>
      <c r="N498" s="160" t="str">
        <f t="shared" si="38"/>
        <v/>
      </c>
      <c r="O498" s="21"/>
      <c r="P498" s="160" t="str">
        <f t="shared" si="39"/>
        <v/>
      </c>
      <c r="Q498" s="160">
        <f t="shared" si="40"/>
        <v>0</v>
      </c>
      <c r="R498" s="160" t="str">
        <f t="shared" si="41"/>
        <v/>
      </c>
      <c r="S498" s="160" t="str">
        <f t="shared" si="42"/>
        <v/>
      </c>
      <c r="T498" s="50" t="str">
        <f>IF($F498="","",IF(ISERROR(VLOOKUP(F498,PROVEEDORES!$D$8:$I$507,5,0)),1,VLOOKUP($F498,PROVEEDORES!$D$8:$I$507,5,0)))</f>
        <v/>
      </c>
    </row>
    <row r="499" spans="3:20" ht="17.45" customHeight="1" x14ac:dyDescent="0.25">
      <c r="C499" s="188"/>
      <c r="D499" s="189"/>
      <c r="E499" s="178"/>
      <c r="F499" s="178"/>
      <c r="G499" s="190">
        <f>DATOS!$E$13</f>
        <v>1</v>
      </c>
      <c r="H499" s="178"/>
      <c r="I499" s="191"/>
      <c r="J499" s="178"/>
      <c r="K499" s="178"/>
      <c r="L499" s="178"/>
      <c r="M499" s="178"/>
      <c r="N499" s="160" t="str">
        <f t="shared" si="38"/>
        <v/>
      </c>
      <c r="O499" s="21"/>
      <c r="P499" s="160" t="str">
        <f t="shared" si="39"/>
        <v/>
      </c>
      <c r="Q499" s="160">
        <f t="shared" si="40"/>
        <v>0</v>
      </c>
      <c r="R499" s="160" t="str">
        <f t="shared" si="41"/>
        <v/>
      </c>
      <c r="S499" s="160" t="str">
        <f t="shared" si="42"/>
        <v/>
      </c>
      <c r="T499" s="50" t="str">
        <f>IF($F499="","",IF(ISERROR(VLOOKUP(F499,PROVEEDORES!$D$8:$I$507,5,0)),1,VLOOKUP($F499,PROVEEDORES!$D$8:$I$507,5,0)))</f>
        <v/>
      </c>
    </row>
    <row r="500" spans="3:20" ht="17.45" customHeight="1" x14ac:dyDescent="0.25">
      <c r="C500" s="188"/>
      <c r="D500" s="189"/>
      <c r="E500" s="178"/>
      <c r="F500" s="178"/>
      <c r="G500" s="190">
        <f>DATOS!$E$13</f>
        <v>1</v>
      </c>
      <c r="H500" s="178"/>
      <c r="I500" s="191"/>
      <c r="J500" s="178"/>
      <c r="K500" s="178"/>
      <c r="L500" s="178"/>
      <c r="M500" s="178"/>
      <c r="N500" s="160" t="str">
        <f t="shared" si="38"/>
        <v/>
      </c>
      <c r="O500" s="21"/>
      <c r="P500" s="160" t="str">
        <f t="shared" si="39"/>
        <v/>
      </c>
      <c r="Q500" s="160">
        <f t="shared" si="40"/>
        <v>0</v>
      </c>
      <c r="R500" s="160" t="str">
        <f t="shared" si="41"/>
        <v/>
      </c>
      <c r="S500" s="160" t="str">
        <f t="shared" si="42"/>
        <v/>
      </c>
      <c r="T500" s="50" t="str">
        <f>IF($F500="","",IF(ISERROR(VLOOKUP(F500,PROVEEDORES!$D$8:$I$507,5,0)),1,VLOOKUP($F500,PROVEEDORES!$D$8:$I$507,5,0)))</f>
        <v/>
      </c>
    </row>
    <row r="501" spans="3:20" ht="17.45" customHeight="1" x14ac:dyDescent="0.25">
      <c r="C501" s="188"/>
      <c r="D501" s="189"/>
      <c r="E501" s="178"/>
      <c r="F501" s="178"/>
      <c r="G501" s="190">
        <f>DATOS!$E$13</f>
        <v>1</v>
      </c>
      <c r="H501" s="178"/>
      <c r="I501" s="191"/>
      <c r="J501" s="178"/>
      <c r="K501" s="178"/>
      <c r="L501" s="178"/>
      <c r="M501" s="178"/>
      <c r="N501" s="160" t="str">
        <f t="shared" si="38"/>
        <v/>
      </c>
      <c r="O501" s="21"/>
      <c r="P501" s="160" t="str">
        <f t="shared" si="39"/>
        <v/>
      </c>
      <c r="Q501" s="160">
        <f t="shared" si="40"/>
        <v>0</v>
      </c>
      <c r="R501" s="160" t="str">
        <f t="shared" si="41"/>
        <v/>
      </c>
      <c r="S501" s="160" t="str">
        <f t="shared" si="42"/>
        <v/>
      </c>
      <c r="T501" s="50" t="str">
        <f>IF($F501="","",IF(ISERROR(VLOOKUP(F501,PROVEEDORES!$D$8:$I$507,5,0)),1,VLOOKUP($F501,PROVEEDORES!$D$8:$I$507,5,0)))</f>
        <v/>
      </c>
    </row>
    <row r="502" spans="3:20" ht="17.45" customHeight="1" x14ac:dyDescent="0.25">
      <c r="C502" s="188"/>
      <c r="D502" s="189"/>
      <c r="E502" s="178"/>
      <c r="F502" s="178"/>
      <c r="G502" s="190">
        <f>DATOS!$E$13</f>
        <v>1</v>
      </c>
      <c r="H502" s="178"/>
      <c r="I502" s="191"/>
      <c r="J502" s="178"/>
      <c r="K502" s="178"/>
      <c r="L502" s="178"/>
      <c r="M502" s="178"/>
      <c r="N502" s="160" t="str">
        <f t="shared" si="38"/>
        <v/>
      </c>
      <c r="O502" s="21"/>
      <c r="P502" s="160" t="str">
        <f t="shared" si="39"/>
        <v/>
      </c>
      <c r="Q502" s="160">
        <f t="shared" si="40"/>
        <v>0</v>
      </c>
      <c r="R502" s="160" t="str">
        <f t="shared" si="41"/>
        <v/>
      </c>
      <c r="S502" s="160" t="str">
        <f t="shared" si="42"/>
        <v/>
      </c>
      <c r="T502" s="50" t="str">
        <f>IF($F502="","",IF(ISERROR(VLOOKUP(F502,PROVEEDORES!$D$8:$I$507,5,0)),1,VLOOKUP($F502,PROVEEDORES!$D$8:$I$507,5,0)))</f>
        <v/>
      </c>
    </row>
    <row r="503" spans="3:20" ht="17.45" customHeight="1" x14ac:dyDescent="0.25">
      <c r="C503" s="188"/>
      <c r="D503" s="189"/>
      <c r="E503" s="178"/>
      <c r="F503" s="178"/>
      <c r="G503" s="190">
        <f>DATOS!$E$13</f>
        <v>1</v>
      </c>
      <c r="H503" s="178"/>
      <c r="I503" s="191"/>
      <c r="J503" s="178"/>
      <c r="K503" s="178"/>
      <c r="L503" s="178"/>
      <c r="M503" s="178"/>
      <c r="N503" s="160" t="str">
        <f t="shared" si="38"/>
        <v/>
      </c>
      <c r="O503" s="21"/>
      <c r="P503" s="160" t="str">
        <f t="shared" si="39"/>
        <v/>
      </c>
      <c r="Q503" s="160">
        <f t="shared" si="40"/>
        <v>0</v>
      </c>
      <c r="R503" s="160" t="str">
        <f t="shared" si="41"/>
        <v/>
      </c>
      <c r="S503" s="160" t="str">
        <f t="shared" si="42"/>
        <v/>
      </c>
      <c r="T503" s="50" t="str">
        <f>IF($F503="","",IF(ISERROR(VLOOKUP(F503,PROVEEDORES!$D$8:$I$507,5,0)),1,VLOOKUP($F503,PROVEEDORES!$D$8:$I$507,5,0)))</f>
        <v/>
      </c>
    </row>
    <row r="504" spans="3:20" ht="17.45" customHeight="1" x14ac:dyDescent="0.25">
      <c r="C504" s="188"/>
      <c r="D504" s="189"/>
      <c r="E504" s="178"/>
      <c r="F504" s="178"/>
      <c r="G504" s="190">
        <f>DATOS!$E$13</f>
        <v>1</v>
      </c>
      <c r="H504" s="178"/>
      <c r="I504" s="191"/>
      <c r="J504" s="178"/>
      <c r="K504" s="178"/>
      <c r="L504" s="178"/>
      <c r="M504" s="178"/>
      <c r="N504" s="160" t="str">
        <f t="shared" si="38"/>
        <v/>
      </c>
      <c r="O504" s="21"/>
      <c r="P504" s="160" t="str">
        <f t="shared" si="39"/>
        <v/>
      </c>
      <c r="Q504" s="160">
        <f t="shared" si="40"/>
        <v>0</v>
      </c>
      <c r="R504" s="160" t="str">
        <f t="shared" si="41"/>
        <v/>
      </c>
      <c r="S504" s="160" t="str">
        <f t="shared" si="42"/>
        <v/>
      </c>
      <c r="T504" s="50" t="str">
        <f>IF($F504="","",IF(ISERROR(VLOOKUP(F504,PROVEEDORES!$D$8:$I$507,5,0)),1,VLOOKUP($F504,PROVEEDORES!$D$8:$I$507,5,0)))</f>
        <v/>
      </c>
    </row>
    <row r="505" spans="3:20" ht="17.45" customHeight="1" x14ac:dyDescent="0.25">
      <c r="C505" s="188"/>
      <c r="D505" s="189"/>
      <c r="E505" s="178"/>
      <c r="F505" s="178"/>
      <c r="G505" s="190">
        <f>DATOS!$E$13</f>
        <v>1</v>
      </c>
      <c r="H505" s="178"/>
      <c r="I505" s="191"/>
      <c r="J505" s="178"/>
      <c r="K505" s="178"/>
      <c r="L505" s="178"/>
      <c r="M505" s="178"/>
      <c r="N505" s="160" t="str">
        <f t="shared" si="38"/>
        <v/>
      </c>
      <c r="O505" s="21"/>
      <c r="P505" s="160" t="str">
        <f t="shared" si="39"/>
        <v/>
      </c>
      <c r="Q505" s="160">
        <f t="shared" si="40"/>
        <v>0</v>
      </c>
      <c r="R505" s="160" t="str">
        <f t="shared" si="41"/>
        <v/>
      </c>
      <c r="S505" s="160" t="str">
        <f t="shared" si="42"/>
        <v/>
      </c>
      <c r="T505" s="50" t="str">
        <f>IF($F505="","",IF(ISERROR(VLOOKUP(F505,PROVEEDORES!$D$8:$I$507,5,0)),1,VLOOKUP($F505,PROVEEDORES!$D$8:$I$507,5,0)))</f>
        <v/>
      </c>
    </row>
    <row r="506" spans="3:20" ht="17.45" customHeight="1" x14ac:dyDescent="0.25">
      <c r="C506" s="188"/>
      <c r="D506" s="189"/>
      <c r="E506" s="178"/>
      <c r="F506" s="178"/>
      <c r="G506" s="190">
        <f>DATOS!$E$13</f>
        <v>1</v>
      </c>
      <c r="H506" s="178"/>
      <c r="I506" s="191"/>
      <c r="J506" s="178"/>
      <c r="K506" s="178"/>
      <c r="L506" s="178"/>
      <c r="M506" s="178"/>
      <c r="N506" s="160" t="str">
        <f t="shared" si="38"/>
        <v/>
      </c>
      <c r="O506" s="21"/>
      <c r="P506" s="160" t="str">
        <f t="shared" si="39"/>
        <v/>
      </c>
      <c r="Q506" s="160">
        <f t="shared" si="40"/>
        <v>0</v>
      </c>
      <c r="R506" s="160" t="str">
        <f t="shared" si="41"/>
        <v/>
      </c>
      <c r="S506" s="160" t="str">
        <f t="shared" si="42"/>
        <v/>
      </c>
      <c r="T506" s="50" t="str">
        <f>IF($F506="","",IF(ISERROR(VLOOKUP(F506,PROVEEDORES!$D$8:$I$507,5,0)),1,VLOOKUP($F506,PROVEEDORES!$D$8:$I$507,5,0)))</f>
        <v/>
      </c>
    </row>
    <row r="507" spans="3:20" ht="17.45" customHeight="1" x14ac:dyDescent="0.25">
      <c r="C507" s="188"/>
      <c r="D507" s="189"/>
      <c r="E507" s="178"/>
      <c r="F507" s="178"/>
      <c r="G507" s="190">
        <f>DATOS!$E$13</f>
        <v>1</v>
      </c>
      <c r="H507" s="178"/>
      <c r="I507" s="191"/>
      <c r="J507" s="178"/>
      <c r="K507" s="178"/>
      <c r="L507" s="178"/>
      <c r="M507" s="178"/>
      <c r="N507" s="160" t="str">
        <f t="shared" si="38"/>
        <v/>
      </c>
      <c r="O507" s="21"/>
      <c r="P507" s="160" t="str">
        <f t="shared" si="39"/>
        <v/>
      </c>
      <c r="Q507" s="160">
        <f t="shared" si="40"/>
        <v>0</v>
      </c>
      <c r="R507" s="160" t="str">
        <f t="shared" si="41"/>
        <v/>
      </c>
      <c r="S507" s="160" t="str">
        <f t="shared" si="42"/>
        <v/>
      </c>
      <c r="T507" s="50" t="str">
        <f>IF($F507="","",IF(ISERROR(VLOOKUP(F507,PROVEEDORES!$D$8:$I$507,5,0)),1,VLOOKUP($F507,PROVEEDORES!$D$8:$I$507,5,0)))</f>
        <v/>
      </c>
    </row>
    <row r="508" spans="3:20" ht="17.45" customHeight="1" x14ac:dyDescent="0.25">
      <c r="C508" s="188"/>
      <c r="D508" s="189"/>
      <c r="E508" s="178"/>
      <c r="F508" s="178"/>
      <c r="G508" s="190">
        <f>DATOS!$E$13</f>
        <v>1</v>
      </c>
      <c r="H508" s="178"/>
      <c r="I508" s="191"/>
      <c r="J508" s="178"/>
      <c r="K508" s="178"/>
      <c r="L508" s="178"/>
      <c r="M508" s="178"/>
      <c r="N508" s="160" t="str">
        <f t="shared" si="38"/>
        <v/>
      </c>
      <c r="O508" s="21"/>
      <c r="P508" s="160" t="str">
        <f t="shared" si="39"/>
        <v/>
      </c>
      <c r="Q508" s="160">
        <f t="shared" si="40"/>
        <v>0</v>
      </c>
      <c r="R508" s="160" t="str">
        <f t="shared" si="41"/>
        <v/>
      </c>
      <c r="S508" s="160" t="str">
        <f t="shared" si="42"/>
        <v/>
      </c>
      <c r="T508" s="50" t="str">
        <f>IF($F508="","",IF(ISERROR(VLOOKUP(F508,PROVEEDORES!$D$8:$I$507,5,0)),1,VLOOKUP($F508,PROVEEDORES!$D$8:$I$507,5,0)))</f>
        <v/>
      </c>
    </row>
    <row r="509" spans="3:20" ht="17.45" customHeight="1" x14ac:dyDescent="0.25">
      <c r="C509" s="188"/>
      <c r="D509" s="189"/>
      <c r="E509" s="178"/>
      <c r="F509" s="178"/>
      <c r="G509" s="190">
        <f>DATOS!$E$13</f>
        <v>1</v>
      </c>
      <c r="H509" s="178"/>
      <c r="I509" s="191"/>
      <c r="J509" s="178"/>
      <c r="K509" s="178"/>
      <c r="L509" s="178"/>
      <c r="M509" s="178"/>
      <c r="N509" s="160" t="str">
        <f t="shared" si="38"/>
        <v/>
      </c>
      <c r="O509" s="21"/>
      <c r="P509" s="160" t="str">
        <f t="shared" si="39"/>
        <v/>
      </c>
      <c r="Q509" s="160">
        <f t="shared" si="40"/>
        <v>0</v>
      </c>
      <c r="R509" s="160" t="str">
        <f t="shared" si="41"/>
        <v/>
      </c>
      <c r="S509" s="160" t="str">
        <f t="shared" si="42"/>
        <v/>
      </c>
      <c r="T509" s="50" t="str">
        <f>IF($F509="","",IF(ISERROR(VLOOKUP(F509,PROVEEDORES!$D$8:$I$507,5,0)),1,VLOOKUP($F509,PROVEEDORES!$D$8:$I$507,5,0)))</f>
        <v/>
      </c>
    </row>
    <row r="510" spans="3:20" ht="17.45" customHeight="1" x14ac:dyDescent="0.25">
      <c r="C510" s="188"/>
      <c r="D510" s="189"/>
      <c r="E510" s="178"/>
      <c r="F510" s="178"/>
      <c r="G510" s="190">
        <f>DATOS!$E$13</f>
        <v>1</v>
      </c>
      <c r="H510" s="178"/>
      <c r="I510" s="191"/>
      <c r="J510" s="178"/>
      <c r="K510" s="178"/>
      <c r="L510" s="178"/>
      <c r="M510" s="178"/>
      <c r="N510" s="160" t="str">
        <f t="shared" si="38"/>
        <v/>
      </c>
      <c r="O510" s="21"/>
      <c r="P510" s="160" t="str">
        <f t="shared" si="39"/>
        <v/>
      </c>
      <c r="Q510" s="160">
        <f t="shared" si="40"/>
        <v>0</v>
      </c>
      <c r="R510" s="160" t="str">
        <f t="shared" si="41"/>
        <v/>
      </c>
      <c r="S510" s="160" t="str">
        <f t="shared" si="42"/>
        <v/>
      </c>
      <c r="T510" s="50" t="str">
        <f>IF($F510="","",IF(ISERROR(VLOOKUP(F510,PROVEEDORES!$D$8:$I$507,5,0)),1,VLOOKUP($F510,PROVEEDORES!$D$8:$I$507,5,0)))</f>
        <v/>
      </c>
    </row>
    <row r="511" spans="3:20" ht="17.45" customHeight="1" x14ac:dyDescent="0.25">
      <c r="C511" s="188"/>
      <c r="D511" s="189"/>
      <c r="E511" s="178"/>
      <c r="F511" s="178"/>
      <c r="G511" s="190">
        <f>DATOS!$E$13</f>
        <v>1</v>
      </c>
      <c r="H511" s="178"/>
      <c r="I511" s="191"/>
      <c r="J511" s="178"/>
      <c r="K511" s="178"/>
      <c r="L511" s="178"/>
      <c r="M511" s="178"/>
      <c r="N511" s="160" t="str">
        <f t="shared" si="38"/>
        <v/>
      </c>
      <c r="O511" s="21"/>
      <c r="P511" s="160" t="str">
        <f t="shared" si="39"/>
        <v/>
      </c>
      <c r="Q511" s="160">
        <f t="shared" si="40"/>
        <v>0</v>
      </c>
      <c r="R511" s="160" t="str">
        <f t="shared" si="41"/>
        <v/>
      </c>
      <c r="S511" s="160" t="str">
        <f t="shared" si="42"/>
        <v/>
      </c>
      <c r="T511" s="50" t="str">
        <f>IF($F511="","",IF(ISERROR(VLOOKUP(F511,PROVEEDORES!$D$8:$I$507,5,0)),1,VLOOKUP($F511,PROVEEDORES!$D$8:$I$507,5,0)))</f>
        <v/>
      </c>
    </row>
    <row r="512" spans="3:20" ht="17.45" customHeight="1" x14ac:dyDescent="0.25">
      <c r="C512" s="188"/>
      <c r="D512" s="189"/>
      <c r="E512" s="178"/>
      <c r="F512" s="178"/>
      <c r="G512" s="190">
        <f>DATOS!$E$13</f>
        <v>1</v>
      </c>
      <c r="H512" s="178"/>
      <c r="I512" s="191"/>
      <c r="J512" s="178"/>
      <c r="K512" s="178"/>
      <c r="L512" s="178"/>
      <c r="M512" s="178"/>
      <c r="N512" s="160" t="str">
        <f t="shared" si="38"/>
        <v/>
      </c>
      <c r="O512" s="21"/>
      <c r="P512" s="160" t="str">
        <f t="shared" si="39"/>
        <v/>
      </c>
      <c r="Q512" s="160">
        <f t="shared" si="40"/>
        <v>0</v>
      </c>
      <c r="R512" s="160" t="str">
        <f t="shared" si="41"/>
        <v/>
      </c>
      <c r="S512" s="160" t="str">
        <f t="shared" si="42"/>
        <v/>
      </c>
      <c r="T512" s="50" t="str">
        <f>IF($F512="","",IF(ISERROR(VLOOKUP(F512,PROVEEDORES!$D$8:$I$507,5,0)),1,VLOOKUP($F512,PROVEEDORES!$D$8:$I$507,5,0)))</f>
        <v/>
      </c>
    </row>
    <row r="513" spans="3:20" ht="17.45" customHeight="1" x14ac:dyDescent="0.25">
      <c r="C513" s="188"/>
      <c r="D513" s="189"/>
      <c r="E513" s="178"/>
      <c r="F513" s="178"/>
      <c r="G513" s="190">
        <f>DATOS!$E$13</f>
        <v>1</v>
      </c>
      <c r="H513" s="178"/>
      <c r="I513" s="191"/>
      <c r="J513" s="178"/>
      <c r="K513" s="178"/>
      <c r="L513" s="178"/>
      <c r="M513" s="178"/>
      <c r="N513" s="160" t="str">
        <f t="shared" si="38"/>
        <v/>
      </c>
      <c r="O513" s="21"/>
      <c r="P513" s="160" t="str">
        <f t="shared" si="39"/>
        <v/>
      </c>
      <c r="Q513" s="160">
        <f t="shared" si="40"/>
        <v>0</v>
      </c>
      <c r="R513" s="160" t="str">
        <f t="shared" si="41"/>
        <v/>
      </c>
      <c r="S513" s="160" t="str">
        <f t="shared" si="42"/>
        <v/>
      </c>
      <c r="T513" s="50" t="str">
        <f>IF($F513="","",IF(ISERROR(VLOOKUP(F513,PROVEEDORES!$D$8:$I$507,5,0)),1,VLOOKUP($F513,PROVEEDORES!$D$8:$I$507,5,0)))</f>
        <v/>
      </c>
    </row>
    <row r="514" spans="3:20" ht="17.45" customHeight="1" x14ac:dyDescent="0.25">
      <c r="C514" s="188"/>
      <c r="D514" s="189"/>
      <c r="E514" s="178"/>
      <c r="F514" s="178"/>
      <c r="G514" s="190">
        <f>DATOS!$E$13</f>
        <v>1</v>
      </c>
      <c r="H514" s="178"/>
      <c r="I514" s="191"/>
      <c r="J514" s="178"/>
      <c r="K514" s="178"/>
      <c r="L514" s="178"/>
      <c r="M514" s="178"/>
      <c r="N514" s="160" t="str">
        <f t="shared" si="38"/>
        <v/>
      </c>
      <c r="O514" s="21"/>
      <c r="P514" s="160" t="str">
        <f t="shared" si="39"/>
        <v/>
      </c>
      <c r="Q514" s="160">
        <f t="shared" si="40"/>
        <v>0</v>
      </c>
      <c r="R514" s="160" t="str">
        <f t="shared" si="41"/>
        <v/>
      </c>
      <c r="S514" s="160" t="str">
        <f t="shared" si="42"/>
        <v/>
      </c>
      <c r="T514" s="50" t="str">
        <f>IF($F514="","",IF(ISERROR(VLOOKUP(F514,PROVEEDORES!$D$8:$I$507,5,0)),1,VLOOKUP($F514,PROVEEDORES!$D$8:$I$507,5,0)))</f>
        <v/>
      </c>
    </row>
    <row r="515" spans="3:20" ht="17.45" customHeight="1" x14ac:dyDescent="0.25">
      <c r="C515" s="188"/>
      <c r="D515" s="189"/>
      <c r="E515" s="178"/>
      <c r="F515" s="178"/>
      <c r="G515" s="190">
        <f>DATOS!$E$13</f>
        <v>1</v>
      </c>
      <c r="H515" s="178"/>
      <c r="I515" s="191"/>
      <c r="J515" s="178"/>
      <c r="K515" s="178"/>
      <c r="L515" s="178"/>
      <c r="M515" s="178"/>
      <c r="N515" s="160" t="str">
        <f t="shared" si="38"/>
        <v/>
      </c>
      <c r="O515" s="21"/>
      <c r="P515" s="160" t="str">
        <f t="shared" si="39"/>
        <v/>
      </c>
      <c r="Q515" s="160">
        <f t="shared" si="40"/>
        <v>0</v>
      </c>
      <c r="R515" s="160" t="str">
        <f t="shared" si="41"/>
        <v/>
      </c>
      <c r="S515" s="160" t="str">
        <f t="shared" si="42"/>
        <v/>
      </c>
      <c r="T515" s="50" t="str">
        <f>IF($F515="","",IF(ISERROR(VLOOKUP(F515,PROVEEDORES!$D$8:$I$507,5,0)),1,VLOOKUP($F515,PROVEEDORES!$D$8:$I$507,5,0)))</f>
        <v/>
      </c>
    </row>
    <row r="516" spans="3:20" ht="17.45" customHeight="1" x14ac:dyDescent="0.25">
      <c r="C516" s="188"/>
      <c r="D516" s="189"/>
      <c r="E516" s="178"/>
      <c r="F516" s="178"/>
      <c r="G516" s="190">
        <f>DATOS!$E$13</f>
        <v>1</v>
      </c>
      <c r="H516" s="178"/>
      <c r="I516" s="191"/>
      <c r="J516" s="178"/>
      <c r="K516" s="178"/>
      <c r="L516" s="178"/>
      <c r="M516" s="178"/>
      <c r="N516" s="160" t="str">
        <f t="shared" si="38"/>
        <v/>
      </c>
      <c r="O516" s="21"/>
      <c r="P516" s="160" t="str">
        <f t="shared" si="39"/>
        <v/>
      </c>
      <c r="Q516" s="160">
        <f t="shared" si="40"/>
        <v>0</v>
      </c>
      <c r="R516" s="160" t="str">
        <f t="shared" si="41"/>
        <v/>
      </c>
      <c r="S516" s="160" t="str">
        <f t="shared" si="42"/>
        <v/>
      </c>
      <c r="T516" s="50" t="str">
        <f>IF($F516="","",IF(ISERROR(VLOOKUP(F516,PROVEEDORES!$D$8:$I$507,5,0)),1,VLOOKUP($F516,PROVEEDORES!$D$8:$I$507,5,0)))</f>
        <v/>
      </c>
    </row>
  </sheetData>
  <sheetProtection algorithmName="SHA-512" hashValue="vk8xz51/ujzfbrYF9DB7t/udEZ/9+FF3fK4m67pIo8znYA6mw1WSCnBbeo0xFdg8PRTtDWeyXyEcNaOdKggkjA==" saltValue="aKJGKeIIn/KYaflR3KjuNg==" spinCount="100000" sheet="1" objects="1" scenarios="1" formatColumns="0" formatRows="0" autoFilter="0"/>
  <autoFilter ref="M16:N16" xr:uid="{00000000-0009-0000-0000-000017000000}"/>
  <mergeCells count="21">
    <mergeCell ref="S6:S7"/>
    <mergeCell ref="I6:I7"/>
    <mergeCell ref="C6:C7"/>
    <mergeCell ref="D6:D7"/>
    <mergeCell ref="H6:H7"/>
    <mergeCell ref="F6:F7"/>
    <mergeCell ref="P6:P7"/>
    <mergeCell ref="Q6:Q7"/>
    <mergeCell ref="R6:R7"/>
    <mergeCell ref="E6:E7"/>
    <mergeCell ref="A15:A16"/>
    <mergeCell ref="A1:A4"/>
    <mergeCell ref="A5:A6"/>
    <mergeCell ref="J6:J7"/>
    <mergeCell ref="N6:N7"/>
    <mergeCell ref="L6:L7"/>
    <mergeCell ref="M6:M7"/>
    <mergeCell ref="K6:K7"/>
    <mergeCell ref="L1:N1"/>
    <mergeCell ref="L4:N4"/>
    <mergeCell ref="G6:G7"/>
  </mergeCells>
  <phoneticPr fontId="13" type="noConversion"/>
  <hyperlinks>
    <hyperlink ref="A15:A16" location="CONTACTO!A1" display="Contacto" xr:uid="{00000000-0004-0000-1700-000000000000}"/>
    <hyperlink ref="A5:A6" location="MENU!A1" display="M e n ú" xr:uid="{00000000-0004-0000-1700-000001000000}"/>
    <hyperlink ref="A10" location="'INVERSIONES ARRENDAMIENTO'!A1" display="Inversiones Arrendamiento" xr:uid="{00000000-0004-0000-1700-000002000000}"/>
    <hyperlink ref="A14" location="PROVEEDORES!A1" display="Catálogo de Proveedores" xr:uid="{00000000-0004-0000-1700-000003000000}"/>
    <hyperlink ref="A13" location="DIOT!A1" display="Declaración del DIOT" xr:uid="{00000000-0004-0000-1700-000004000000}"/>
    <hyperlink ref="A12" location="TARIFAS!A1" display="Tablas y Tarifas de ISR" xr:uid="{00000000-0004-0000-1700-000005000000}"/>
    <hyperlink ref="A11" location="IMPUESTOS!A1" display="Impuestos" xr:uid="{00000000-0004-0000-1700-000006000000}"/>
    <hyperlink ref="A9" location="'INVERSIONES EMPR PROF'!A1" display="Inversiones Empresarial y P" xr:uid="{00000000-0004-0000-1700-000007000000}"/>
    <hyperlink ref="A8" location="'INGRESOS Y EGRESOS'!A1" display="Ingresos y Egresos" xr:uid="{00000000-0004-0000-1700-000008000000}"/>
    <hyperlink ref="A7" location="DATOS!A1" display="Datos de la Empresa" xr:uid="{00000000-0004-0000-17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errorStyle="information" allowBlank="1" showInputMessage="1" showErrorMessage="1" errorTitle="ALTA DEL PROVEEDOR" error="Dar de alta al proveedore en el catálogo de proveedores" xr:uid="{00000000-0002-0000-1700-000000000000}">
          <x14:formula1>
            <xm:f>PROVEEDORES!$D$8:$D$507</xm:f>
          </x14:formula1>
          <xm:sqref>F20:F516</xm:sqref>
        </x14:dataValidation>
        <x14:dataValidation type="list" allowBlank="1" showInputMessage="1" showErrorMessage="1" xr:uid="{00000000-0002-0000-1700-000001000000}">
          <x14:formula1>
            <xm:f>LISTA!$B$15:$B$18</xm:f>
          </x14:formula1>
          <xm:sqref>I20:I516</xm:sqref>
        </x14:dataValidation>
        <x14:dataValidation type="list" allowBlank="1" showInputMessage="1" showErrorMessage="1" errorTitle="REGIMEN FISCAL" error="Seleccione el régimen fiscal aplicable" xr:uid="{00000000-0002-0000-1700-000002000000}">
          <x14:formula1>
            <xm:f>LISTA!$B$21:$B$24</xm:f>
          </x14:formula1>
          <xm:sqref>G17:G516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6"/>
  <dimension ref="A1:T516"/>
  <sheetViews>
    <sheetView zoomScaleNormal="100" workbookViewId="0">
      <pane xSplit="1" ySplit="7" topLeftCell="B8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29" customWidth="1"/>
    <col min="4" max="4" width="8.7109375" style="13" customWidth="1"/>
    <col min="5" max="5" width="25.7109375" style="13" customWidth="1"/>
    <col min="6" max="6" width="15.28515625" style="13" customWidth="1"/>
    <col min="7" max="7" width="21.7109375" style="13" hidden="1" customWidth="1"/>
    <col min="8" max="8" width="12.28515625" style="21" customWidth="1"/>
    <col min="9" max="9" width="4.7109375" style="21" customWidth="1"/>
    <col min="10" max="14" width="12.28515625" style="21" customWidth="1"/>
    <col min="15" max="15" width="0.85546875" style="21" customWidth="1"/>
    <col min="16" max="19" width="11.7109375" style="21" customWidth="1"/>
    <col min="20" max="20" width="10.7109375" style="13" hidden="1" customWidth="1"/>
    <col min="21" max="21" width="30.7109375" style="13" customWidth="1"/>
    <col min="22" max="22" width="11.7109375" style="13" customWidth="1"/>
    <col min="23" max="25" width="10.7109375" style="13" customWidth="1"/>
    <col min="26" max="27" width="11.7109375" style="13" customWidth="1"/>
    <col min="28" max="16384" width="11.42578125" style="13"/>
  </cols>
  <sheetData>
    <row r="1" spans="1:19" ht="17.45" customHeight="1" x14ac:dyDescent="0.3">
      <c r="A1" s="212" t="s">
        <v>244</v>
      </c>
      <c r="C1" s="107" t="str">
        <f>IF(DATOS!H18=DATOS!I1,DATOS!$E$6&amp;" "&amp;DATOS!$I$6&amp;" "&amp;DATOS!$M$6, "N o m b r e")</f>
        <v>N o m b r e</v>
      </c>
      <c r="H1" s="80"/>
      <c r="L1" s="273" t="s">
        <v>52</v>
      </c>
      <c r="M1" s="273"/>
      <c r="N1" s="273"/>
      <c r="O1" s="74"/>
      <c r="P1" s="62"/>
      <c r="Q1" s="62"/>
      <c r="R1" s="62"/>
      <c r="S1" s="62"/>
    </row>
    <row r="2" spans="1:19" ht="17.45" customHeight="1" x14ac:dyDescent="0.3">
      <c r="A2" s="260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</row>
    <row r="3" spans="1:19" ht="17.45" customHeight="1" x14ac:dyDescent="0.2">
      <c r="A3" s="260"/>
      <c r="C3" s="23"/>
    </row>
    <row r="4" spans="1:19" ht="17.45" customHeight="1" x14ac:dyDescent="0.3">
      <c r="A4" s="261"/>
      <c r="C4" s="107" t="s">
        <v>0</v>
      </c>
      <c r="L4" s="274" t="str">
        <f>"MARZO "&amp;DATOS!$E$10</f>
        <v>MARZO 2020</v>
      </c>
      <c r="M4" s="274"/>
      <c r="N4" s="274"/>
      <c r="O4" s="87"/>
      <c r="P4" s="64"/>
      <c r="Q4" s="64"/>
      <c r="R4" s="64"/>
      <c r="S4" s="64"/>
    </row>
    <row r="5" spans="1:19" ht="17.45" customHeight="1" x14ac:dyDescent="0.2">
      <c r="A5" s="262" t="s">
        <v>251</v>
      </c>
      <c r="C5" s="23"/>
    </row>
    <row r="6" spans="1:19" ht="17.45" customHeight="1" x14ac:dyDescent="0.2">
      <c r="A6" s="263"/>
      <c r="C6" s="240" t="s">
        <v>1</v>
      </c>
      <c r="D6" s="240" t="s">
        <v>153</v>
      </c>
      <c r="E6" s="240" t="s">
        <v>78</v>
      </c>
      <c r="F6" s="240" t="s">
        <v>23</v>
      </c>
      <c r="G6" s="240" t="s">
        <v>192</v>
      </c>
      <c r="H6" s="270" t="s">
        <v>183</v>
      </c>
      <c r="I6" s="240" t="s">
        <v>93</v>
      </c>
      <c r="J6" s="240" t="s">
        <v>2</v>
      </c>
      <c r="K6" s="240" t="s">
        <v>182</v>
      </c>
      <c r="L6" s="270" t="s">
        <v>141</v>
      </c>
      <c r="M6" s="270" t="s">
        <v>142</v>
      </c>
      <c r="N6" s="240" t="s">
        <v>3</v>
      </c>
      <c r="P6" s="270" t="s">
        <v>184</v>
      </c>
      <c r="Q6" s="270" t="s">
        <v>185</v>
      </c>
      <c r="R6" s="270" t="s">
        <v>259</v>
      </c>
      <c r="S6" s="270" t="s">
        <v>186</v>
      </c>
    </row>
    <row r="7" spans="1:19" ht="17.45" customHeight="1" x14ac:dyDescent="0.2">
      <c r="A7" s="114" t="s">
        <v>163</v>
      </c>
      <c r="C7" s="240"/>
      <c r="D7" s="240"/>
      <c r="E7" s="240"/>
      <c r="F7" s="240"/>
      <c r="G7" s="240"/>
      <c r="H7" s="270"/>
      <c r="I7" s="240"/>
      <c r="J7" s="272"/>
      <c r="K7" s="272"/>
      <c r="L7" s="270"/>
      <c r="M7" s="270"/>
      <c r="N7" s="272"/>
      <c r="P7" s="271"/>
      <c r="Q7" s="271"/>
      <c r="R7" s="271"/>
      <c r="S7" s="271"/>
    </row>
    <row r="8" spans="1:19" ht="17.45" customHeight="1" x14ac:dyDescent="0.2">
      <c r="A8" s="114" t="s">
        <v>166</v>
      </c>
      <c r="C8" s="132" t="s">
        <v>139</v>
      </c>
      <c r="D8" s="133"/>
      <c r="E8" s="133"/>
      <c r="F8" s="133"/>
      <c r="G8" s="133"/>
      <c r="H8" s="138"/>
      <c r="I8" s="138"/>
      <c r="J8" s="138"/>
      <c r="K8" s="138"/>
      <c r="L8" s="140"/>
      <c r="M8" s="140"/>
      <c r="N8" s="138"/>
      <c r="O8" s="65"/>
      <c r="P8" s="136"/>
      <c r="Q8" s="136"/>
      <c r="R8" s="136"/>
      <c r="S8" s="136"/>
    </row>
    <row r="9" spans="1:19" ht="17.45" customHeight="1" x14ac:dyDescent="0.2">
      <c r="A9" s="114" t="s">
        <v>205</v>
      </c>
      <c r="C9" s="132"/>
      <c r="D9" s="133"/>
      <c r="E9" s="134" t="s">
        <v>196</v>
      </c>
      <c r="F9" s="133"/>
      <c r="G9" s="133"/>
      <c r="H9" s="141">
        <f>SUMIF($G$17:$G$516,LISTA!$B$21,H$17:H$516)</f>
        <v>0</v>
      </c>
      <c r="I9" s="141"/>
      <c r="J9" s="141">
        <f>SUMIF($G$17:$G$516,LISTA!$B$21,J$17:J$516)+SUMIF($G$17:$G$516,LISTA!$B$22,J$17:J$516)</f>
        <v>0</v>
      </c>
      <c r="K9" s="141">
        <f>SUMIF($G$17:$G$516,LISTA!$B$21,K$17:K$516)+SUMIF($G$17:$G$516,LISTA!$B$22,K$17:K$516)</f>
        <v>0</v>
      </c>
      <c r="L9" s="141">
        <f>SUMIF($G$17:$G$516,LISTA!$B$21,L$17:L$516)+SUMIF($G$17:$G$516,LISTA!$B$22,L$17:L$516)</f>
        <v>0</v>
      </c>
      <c r="M9" s="141">
        <f>SUMIF($G$17:$G$516,LISTA!$B$21,M$17:M$516)+SUMIF($G$17:$G$516,LISTA!$B$22,M$17:M$516)</f>
        <v>0</v>
      </c>
      <c r="N9" s="141">
        <f>H9+J9+K9-L9-M9</f>
        <v>0</v>
      </c>
      <c r="O9" s="50"/>
      <c r="P9" s="141">
        <f>SUMIF($G$17:$G$516,LISTA!$B$21,P$17:P$516)+SUMIF($G$17:$G$516,LISTA!$B$22,P$17:P$516)</f>
        <v>0</v>
      </c>
      <c r="Q9" s="141">
        <f>SUMIF($G$17:$G$516,LISTA!$B$21,Q$17:Q$516)+SUMIF($G$17:$G$516,LISTA!$B$22,Q$17:Q$516)</f>
        <v>0</v>
      </c>
      <c r="R9" s="141">
        <f>SUMIF($G$17:$G$516,LISTA!$B$21,R$17:R$516)+SUMIF($G$17:$G$516,LISTA!$B$22,R$17:R$516)</f>
        <v>0</v>
      </c>
      <c r="S9" s="141">
        <f>SUMIF($G$17:$G$516,LISTA!$B$21,S$17:S$516)+SUMIF($G$17:$G$516,LISTA!$B$22,S$17:S$516)</f>
        <v>0</v>
      </c>
    </row>
    <row r="10" spans="1:19" ht="17.45" customHeight="1" x14ac:dyDescent="0.2">
      <c r="A10" s="114" t="s">
        <v>206</v>
      </c>
      <c r="C10" s="132"/>
      <c r="D10" s="133"/>
      <c r="E10" s="134" t="s">
        <v>197</v>
      </c>
      <c r="F10" s="133"/>
      <c r="G10" s="133"/>
      <c r="H10" s="141">
        <f>SUMIF($G$17:$G$516,LISTA!$B$23,H$17:H$516)</f>
        <v>0</v>
      </c>
      <c r="I10" s="141"/>
      <c r="J10" s="141">
        <f>SUMIF($G$17:$G$516,LISTA!$B$23,J$17:J$516)+SUMIF($G$17:$G$516,LISTA!$B$24,J$17:J$516)</f>
        <v>0</v>
      </c>
      <c r="K10" s="141">
        <f>SUMIF($G$17:$G$516,LISTA!$B$23,K$17:K$516)+SUMIF($G$17:$G$516,LISTA!$B$24,K$17:K$516)</f>
        <v>0</v>
      </c>
      <c r="L10" s="141">
        <f>SUMIF($G$17:$G$516,LISTA!$B$23,L$17:L$516)+SUMIF($G$17:$G$516,LISTA!$B$24,L$17:L$516)</f>
        <v>0</v>
      </c>
      <c r="M10" s="141">
        <f>SUMIF($G$17:$G$516,LISTA!$B$23,M$17:M$516)+SUMIF($G$17:$G$516,LISTA!$B$24,M$17:M$516)</f>
        <v>0</v>
      </c>
      <c r="N10" s="141">
        <f>H10+J10+K10-L10-M10</f>
        <v>0</v>
      </c>
      <c r="O10" s="50"/>
      <c r="P10" s="141">
        <f>SUMIF($G$17:$G$516,LISTA!$B$23,P$17:P$516)+SUMIF($G$17:$G$516,LISTA!$B$24,P$17:P$516)</f>
        <v>0</v>
      </c>
      <c r="Q10" s="141">
        <f>SUMIF($G$17:$G$516,LISTA!$B$23,Q$17:Q$516)+SUMIF($G$17:$G$516,LISTA!$B$24,Q$17:Q$516)</f>
        <v>0</v>
      </c>
      <c r="R10" s="141">
        <f>SUMIF($G$17:$G$516,LISTA!$B$23,R$17:R$516)+SUMIF($G$17:$G$516,LISTA!$B$24,R$17:R$516)</f>
        <v>0</v>
      </c>
      <c r="S10" s="141">
        <f>SUMIF($G$17:$G$516,LISTA!$B$23,S$17:S$516)+SUMIF($G$17:$G$516,LISTA!$B$24,S$17:S$516)</f>
        <v>0</v>
      </c>
    </row>
    <row r="11" spans="1:19" ht="17.45" customHeight="1" x14ac:dyDescent="0.2">
      <c r="A11" s="114" t="s">
        <v>137</v>
      </c>
      <c r="C11" s="132"/>
      <c r="D11" s="135" t="s">
        <v>193</v>
      </c>
      <c r="E11" s="135"/>
      <c r="F11" s="135"/>
      <c r="G11" s="135"/>
      <c r="H11" s="142">
        <f>SUM(H9:H10)</f>
        <v>0</v>
      </c>
      <c r="I11" s="142"/>
      <c r="J11" s="142">
        <f>SUM(J9:J10)</f>
        <v>0</v>
      </c>
      <c r="K11" s="142">
        <f>SUM(K9:K10)</f>
        <v>0</v>
      </c>
      <c r="L11" s="142">
        <f>SUM(L9:L10)</f>
        <v>0</v>
      </c>
      <c r="M11" s="142">
        <f>SUM(M9:M10)</f>
        <v>0</v>
      </c>
      <c r="N11" s="142">
        <f>SUM(N9:N10)</f>
        <v>0</v>
      </c>
      <c r="O11" s="50"/>
      <c r="P11" s="142">
        <f>SUM(P9:P10)</f>
        <v>0</v>
      </c>
      <c r="Q11" s="142">
        <f>SUM(Q9:Q10)</f>
        <v>0</v>
      </c>
      <c r="R11" s="142">
        <f>SUM(R9:R10)</f>
        <v>0</v>
      </c>
      <c r="S11" s="142">
        <f>SUM(S9:S10)</f>
        <v>0</v>
      </c>
    </row>
    <row r="12" spans="1:19" ht="17.45" customHeight="1" x14ac:dyDescent="0.2">
      <c r="A12" s="114" t="s">
        <v>164</v>
      </c>
      <c r="C12" s="132"/>
      <c r="D12" s="136"/>
      <c r="E12" s="134" t="s">
        <v>194</v>
      </c>
      <c r="F12" s="136"/>
      <c r="G12" s="136"/>
      <c r="H12" s="141">
        <f>'ING-FEB'!H12+'ING-MAR'!H9</f>
        <v>0</v>
      </c>
      <c r="I12" s="141"/>
      <c r="J12" s="141">
        <f>'ING-FEB'!J12+'ING-MAR'!J9</f>
        <v>0</v>
      </c>
      <c r="K12" s="141">
        <f>'ING-FEB'!K12+'ING-MAR'!K9</f>
        <v>0</v>
      </c>
      <c r="L12" s="141">
        <f>'ING-FEB'!L12+'ING-MAR'!L9</f>
        <v>0</v>
      </c>
      <c r="M12" s="141">
        <f>'ING-FEB'!M12+'ING-MAR'!M9</f>
        <v>0</v>
      </c>
      <c r="N12" s="141">
        <f>H12+J12+K12-L12-M12</f>
        <v>0</v>
      </c>
      <c r="O12" s="50"/>
      <c r="P12" s="141">
        <f>'ING-FEB'!P12+'ING-MAR'!P9</f>
        <v>0</v>
      </c>
      <c r="Q12" s="141">
        <f>'ING-FEB'!Q12+'ING-MAR'!Q9</f>
        <v>0</v>
      </c>
      <c r="R12" s="141">
        <f>'ING-FEB'!R12+'ING-MAR'!R9</f>
        <v>0</v>
      </c>
      <c r="S12" s="141">
        <f>'ING-FEB'!S12+'ING-MAR'!S9</f>
        <v>0</v>
      </c>
    </row>
    <row r="13" spans="1:19" ht="17.45" customHeight="1" x14ac:dyDescent="0.2">
      <c r="A13" s="114" t="s">
        <v>165</v>
      </c>
      <c r="C13" s="137"/>
      <c r="D13" s="136"/>
      <c r="E13" s="134" t="s">
        <v>195</v>
      </c>
      <c r="F13" s="136"/>
      <c r="G13" s="136"/>
      <c r="H13" s="141">
        <f>'ING-FEB'!H13+'ING-MAR'!H10</f>
        <v>0</v>
      </c>
      <c r="I13" s="141"/>
      <c r="J13" s="141">
        <f>'ING-FEB'!J13+'ING-MAR'!J10</f>
        <v>0</v>
      </c>
      <c r="K13" s="141">
        <f>'ING-FEB'!K13+'ING-MAR'!K10</f>
        <v>0</v>
      </c>
      <c r="L13" s="141">
        <f>'ING-FEB'!L13+'ING-MAR'!L10</f>
        <v>0</v>
      </c>
      <c r="M13" s="141">
        <f>'ING-FEB'!M13+'ING-MAR'!M10</f>
        <v>0</v>
      </c>
      <c r="N13" s="141">
        <f>H13+J13+K13-L13-M13</f>
        <v>0</v>
      </c>
      <c r="O13" s="50"/>
      <c r="P13" s="141">
        <f>'ING-FEB'!P13+'ING-MAR'!P10</f>
        <v>0</v>
      </c>
      <c r="Q13" s="141">
        <f>'ING-FEB'!Q13+'ING-MAR'!Q10</f>
        <v>0</v>
      </c>
      <c r="R13" s="141">
        <f>'ING-FEB'!R13+'ING-MAR'!R10</f>
        <v>0</v>
      </c>
      <c r="S13" s="141">
        <f>'ING-FEB'!S13+'ING-MAR'!S10</f>
        <v>0</v>
      </c>
    </row>
    <row r="14" spans="1:19" ht="17.45" customHeight="1" thickBot="1" x14ac:dyDescent="0.25">
      <c r="A14" s="114" t="s">
        <v>160</v>
      </c>
      <c r="C14" s="137"/>
      <c r="D14" s="135" t="s">
        <v>190</v>
      </c>
      <c r="E14" s="135"/>
      <c r="F14" s="135"/>
      <c r="G14" s="135"/>
      <c r="H14" s="143">
        <f>SUM(H12:H13)</f>
        <v>0</v>
      </c>
      <c r="I14" s="143"/>
      <c r="J14" s="143">
        <f t="shared" ref="J14:N14" si="0">SUM(J12:J13)</f>
        <v>0</v>
      </c>
      <c r="K14" s="143">
        <f t="shared" si="0"/>
        <v>0</v>
      </c>
      <c r="L14" s="143">
        <f t="shared" si="0"/>
        <v>0</v>
      </c>
      <c r="M14" s="143">
        <f t="shared" si="0"/>
        <v>0</v>
      </c>
      <c r="N14" s="143">
        <f t="shared" si="0"/>
        <v>0</v>
      </c>
      <c r="O14" s="50"/>
      <c r="P14" s="143">
        <f t="shared" ref="P14:S14" si="1">SUM(P12:P13)</f>
        <v>0</v>
      </c>
      <c r="Q14" s="143">
        <f t="shared" si="1"/>
        <v>0</v>
      </c>
      <c r="R14" s="143">
        <f t="shared" si="1"/>
        <v>0</v>
      </c>
      <c r="S14" s="143">
        <f t="shared" si="1"/>
        <v>0</v>
      </c>
    </row>
    <row r="15" spans="1:19" ht="17.45" customHeight="1" thickTop="1" x14ac:dyDescent="0.2">
      <c r="A15" s="258" t="s">
        <v>250</v>
      </c>
      <c r="C15" s="137"/>
      <c r="D15" s="133"/>
      <c r="E15" s="133"/>
      <c r="F15" s="133"/>
      <c r="G15" s="133"/>
      <c r="H15" s="138"/>
      <c r="I15" s="138"/>
      <c r="J15" s="138"/>
      <c r="K15" s="138"/>
      <c r="L15" s="140"/>
      <c r="M15" s="140"/>
      <c r="N15" s="138"/>
      <c r="O15" s="65"/>
      <c r="P15" s="136"/>
      <c r="Q15" s="136"/>
      <c r="R15" s="136"/>
      <c r="S15" s="136"/>
    </row>
    <row r="16" spans="1:19" ht="17.45" customHeight="1" x14ac:dyDescent="0.2">
      <c r="A16" s="259"/>
      <c r="C16" s="118" t="s">
        <v>140</v>
      </c>
      <c r="D16" s="119"/>
      <c r="E16" s="119"/>
      <c r="F16" s="119"/>
      <c r="G16" s="119"/>
      <c r="H16" s="106"/>
      <c r="I16" s="106"/>
      <c r="J16" s="120"/>
      <c r="K16" s="120"/>
      <c r="L16" s="121"/>
      <c r="M16" s="121"/>
      <c r="N16" s="120"/>
      <c r="O16" s="75"/>
      <c r="P16" s="121"/>
      <c r="Q16" s="121"/>
      <c r="R16" s="121"/>
      <c r="S16" s="121"/>
    </row>
    <row r="17" spans="1:19" ht="17.45" customHeight="1" x14ac:dyDescent="0.25">
      <c r="A17" s="113"/>
      <c r="C17" s="188"/>
      <c r="D17" s="189"/>
      <c r="E17" s="178"/>
      <c r="F17" s="178"/>
      <c r="G17" s="190">
        <f>DATOS!$E$13</f>
        <v>1</v>
      </c>
      <c r="H17" s="178"/>
      <c r="I17" s="191"/>
      <c r="J17" s="178"/>
      <c r="K17" s="178"/>
      <c r="L17" s="178"/>
      <c r="M17" s="178"/>
      <c r="N17" s="160" t="str">
        <f>IF(H17&amp;J17&amp;K17&amp;L17&amp;M17="","",H17+J17+K17-L17-M17)</f>
        <v/>
      </c>
      <c r="O17" s="17"/>
      <c r="P17" s="160" t="str">
        <f>IF($I17="E",H17,"")</f>
        <v/>
      </c>
      <c r="Q17" s="160">
        <f t="shared" ref="Q17:Q80" si="2">IF($I17=0%,H17,"")</f>
        <v>0</v>
      </c>
      <c r="R17" s="160" t="str">
        <f>IF(OR($I17=8%,$I17=11%),$J17/$I17,"")</f>
        <v/>
      </c>
      <c r="S17" s="160" t="str">
        <f t="shared" ref="S17:S82" si="3">IF(OR($I17=15%,$I17=16%),$J17/$I17,"")</f>
        <v/>
      </c>
    </row>
    <row r="18" spans="1:19" ht="17.45" customHeight="1" x14ac:dyDescent="0.25">
      <c r="A18" s="110"/>
      <c r="C18" s="188"/>
      <c r="D18" s="189"/>
      <c r="E18" s="178"/>
      <c r="F18" s="178"/>
      <c r="G18" s="190">
        <f>DATOS!$E$13</f>
        <v>1</v>
      </c>
      <c r="H18" s="178"/>
      <c r="I18" s="191"/>
      <c r="J18" s="178"/>
      <c r="K18" s="178"/>
      <c r="L18" s="178"/>
      <c r="M18" s="178"/>
      <c r="N18" s="160" t="str">
        <f t="shared" ref="N18:N81" si="4">IF(H18&amp;J18&amp;K18&amp;L18&amp;M18="","",H18+J18+K18-L18-M18)</f>
        <v/>
      </c>
      <c r="O18" s="17"/>
      <c r="P18" s="160" t="str">
        <f t="shared" ref="P18:P81" si="5">IF($I18="E",H18,"")</f>
        <v/>
      </c>
      <c r="Q18" s="160">
        <f t="shared" si="2"/>
        <v>0</v>
      </c>
      <c r="R18" s="160" t="str">
        <f t="shared" ref="R18:R81" si="6">IF(OR($I18=8%,$I18=11%),$J18/$I18,"")</f>
        <v/>
      </c>
      <c r="S18" s="160" t="str">
        <f t="shared" si="3"/>
        <v/>
      </c>
    </row>
    <row r="19" spans="1:19" ht="17.45" customHeight="1" x14ac:dyDescent="0.25">
      <c r="A19" s="110"/>
      <c r="C19" s="188"/>
      <c r="D19" s="189"/>
      <c r="E19" s="178"/>
      <c r="F19" s="178"/>
      <c r="G19" s="190">
        <f>DATOS!$E$13</f>
        <v>1</v>
      </c>
      <c r="H19" s="178"/>
      <c r="I19" s="191"/>
      <c r="J19" s="178"/>
      <c r="K19" s="178"/>
      <c r="L19" s="178"/>
      <c r="M19" s="178"/>
      <c r="N19" s="160" t="str">
        <f t="shared" si="4"/>
        <v/>
      </c>
      <c r="O19" s="17"/>
      <c r="P19" s="160" t="str">
        <f t="shared" si="5"/>
        <v/>
      </c>
      <c r="Q19" s="160">
        <f t="shared" si="2"/>
        <v>0</v>
      </c>
      <c r="R19" s="160" t="str">
        <f t="shared" si="6"/>
        <v/>
      </c>
      <c r="S19" s="160" t="str">
        <f t="shared" si="3"/>
        <v/>
      </c>
    </row>
    <row r="20" spans="1:19" ht="17.45" customHeight="1" x14ac:dyDescent="0.25">
      <c r="A20" s="110"/>
      <c r="C20" s="188"/>
      <c r="D20" s="189"/>
      <c r="E20" s="178"/>
      <c r="F20" s="178"/>
      <c r="G20" s="190">
        <f>DATOS!$E$13</f>
        <v>1</v>
      </c>
      <c r="H20" s="178"/>
      <c r="I20" s="191"/>
      <c r="J20" s="178"/>
      <c r="K20" s="178"/>
      <c r="L20" s="178"/>
      <c r="M20" s="178"/>
      <c r="N20" s="160" t="str">
        <f t="shared" si="4"/>
        <v/>
      </c>
      <c r="O20" s="17"/>
      <c r="P20" s="160" t="str">
        <f t="shared" si="5"/>
        <v/>
      </c>
      <c r="Q20" s="160">
        <f t="shared" si="2"/>
        <v>0</v>
      </c>
      <c r="R20" s="160" t="str">
        <f t="shared" si="6"/>
        <v/>
      </c>
      <c r="S20" s="160" t="str">
        <f t="shared" si="3"/>
        <v/>
      </c>
    </row>
    <row r="21" spans="1:19" ht="17.45" customHeight="1" x14ac:dyDescent="0.25">
      <c r="A21" s="110"/>
      <c r="C21" s="188"/>
      <c r="D21" s="189"/>
      <c r="E21" s="178"/>
      <c r="F21" s="178"/>
      <c r="G21" s="190">
        <f>DATOS!$E$13</f>
        <v>1</v>
      </c>
      <c r="H21" s="178"/>
      <c r="I21" s="191"/>
      <c r="J21" s="178"/>
      <c r="K21" s="178"/>
      <c r="L21" s="178"/>
      <c r="M21" s="178"/>
      <c r="N21" s="160" t="str">
        <f t="shared" si="4"/>
        <v/>
      </c>
      <c r="O21" s="17"/>
      <c r="P21" s="160" t="str">
        <f t="shared" si="5"/>
        <v/>
      </c>
      <c r="Q21" s="160">
        <f t="shared" si="2"/>
        <v>0</v>
      </c>
      <c r="R21" s="160" t="str">
        <f t="shared" si="6"/>
        <v/>
      </c>
      <c r="S21" s="160" t="str">
        <f t="shared" si="3"/>
        <v/>
      </c>
    </row>
    <row r="22" spans="1:19" ht="17.45" customHeight="1" x14ac:dyDescent="0.25">
      <c r="A22" s="110"/>
      <c r="C22" s="188"/>
      <c r="D22" s="189"/>
      <c r="E22" s="178"/>
      <c r="F22" s="178"/>
      <c r="G22" s="190">
        <f>DATOS!$E$13</f>
        <v>1</v>
      </c>
      <c r="H22" s="178"/>
      <c r="I22" s="191"/>
      <c r="J22" s="178"/>
      <c r="K22" s="178"/>
      <c r="L22" s="178"/>
      <c r="M22" s="178"/>
      <c r="N22" s="160" t="str">
        <f t="shared" si="4"/>
        <v/>
      </c>
      <c r="O22" s="17"/>
      <c r="P22" s="160" t="str">
        <f t="shared" si="5"/>
        <v/>
      </c>
      <c r="Q22" s="160">
        <f t="shared" si="2"/>
        <v>0</v>
      </c>
      <c r="R22" s="160" t="str">
        <f t="shared" si="6"/>
        <v/>
      </c>
      <c r="S22" s="160" t="str">
        <f t="shared" si="3"/>
        <v/>
      </c>
    </row>
    <row r="23" spans="1:19" ht="17.45" customHeight="1" x14ac:dyDescent="0.25">
      <c r="A23" s="110"/>
      <c r="C23" s="188"/>
      <c r="D23" s="189"/>
      <c r="E23" s="178"/>
      <c r="F23" s="178"/>
      <c r="G23" s="190">
        <f>DATOS!$E$13</f>
        <v>1</v>
      </c>
      <c r="H23" s="178"/>
      <c r="I23" s="191"/>
      <c r="J23" s="178"/>
      <c r="K23" s="178"/>
      <c r="L23" s="178"/>
      <c r="M23" s="178"/>
      <c r="N23" s="160" t="str">
        <f t="shared" si="4"/>
        <v/>
      </c>
      <c r="O23" s="17"/>
      <c r="P23" s="160" t="str">
        <f t="shared" si="5"/>
        <v/>
      </c>
      <c r="Q23" s="160">
        <f t="shared" si="2"/>
        <v>0</v>
      </c>
      <c r="R23" s="160" t="str">
        <f t="shared" si="6"/>
        <v/>
      </c>
      <c r="S23" s="160" t="str">
        <f t="shared" si="3"/>
        <v/>
      </c>
    </row>
    <row r="24" spans="1:19" ht="17.45" customHeight="1" x14ac:dyDescent="0.25">
      <c r="A24" s="110"/>
      <c r="C24" s="188"/>
      <c r="D24" s="189"/>
      <c r="E24" s="178"/>
      <c r="F24" s="178"/>
      <c r="G24" s="190">
        <f>DATOS!$E$13</f>
        <v>1</v>
      </c>
      <c r="H24" s="178"/>
      <c r="I24" s="191"/>
      <c r="J24" s="178"/>
      <c r="K24" s="178"/>
      <c r="L24" s="178"/>
      <c r="M24" s="178"/>
      <c r="N24" s="160" t="str">
        <f t="shared" si="4"/>
        <v/>
      </c>
      <c r="O24" s="17"/>
      <c r="P24" s="160" t="str">
        <f t="shared" si="5"/>
        <v/>
      </c>
      <c r="Q24" s="160">
        <f t="shared" si="2"/>
        <v>0</v>
      </c>
      <c r="R24" s="160" t="str">
        <f t="shared" si="6"/>
        <v/>
      </c>
      <c r="S24" s="160" t="str">
        <f t="shared" si="3"/>
        <v/>
      </c>
    </row>
    <row r="25" spans="1:19" ht="17.45" customHeight="1" x14ac:dyDescent="0.25">
      <c r="A25" s="110"/>
      <c r="C25" s="188"/>
      <c r="D25" s="189"/>
      <c r="E25" s="178"/>
      <c r="F25" s="178"/>
      <c r="G25" s="190">
        <f>DATOS!$E$13</f>
        <v>1</v>
      </c>
      <c r="H25" s="178"/>
      <c r="I25" s="191"/>
      <c r="J25" s="178"/>
      <c r="K25" s="178"/>
      <c r="L25" s="178"/>
      <c r="M25" s="178"/>
      <c r="N25" s="160" t="str">
        <f t="shared" si="4"/>
        <v/>
      </c>
      <c r="O25" s="17"/>
      <c r="P25" s="160" t="str">
        <f t="shared" si="5"/>
        <v/>
      </c>
      <c r="Q25" s="160">
        <f t="shared" si="2"/>
        <v>0</v>
      </c>
      <c r="R25" s="160" t="str">
        <f t="shared" si="6"/>
        <v/>
      </c>
      <c r="S25" s="160" t="str">
        <f t="shared" si="3"/>
        <v/>
      </c>
    </row>
    <row r="26" spans="1:19" ht="17.45" customHeight="1" x14ac:dyDescent="0.25">
      <c r="A26" s="110"/>
      <c r="C26" s="188"/>
      <c r="D26" s="189"/>
      <c r="E26" s="178"/>
      <c r="F26" s="178"/>
      <c r="G26" s="190">
        <f>DATOS!$E$13</f>
        <v>1</v>
      </c>
      <c r="H26" s="178"/>
      <c r="I26" s="191"/>
      <c r="J26" s="178"/>
      <c r="K26" s="178"/>
      <c r="L26" s="178"/>
      <c r="M26" s="178"/>
      <c r="N26" s="160" t="str">
        <f t="shared" si="4"/>
        <v/>
      </c>
      <c r="O26" s="17"/>
      <c r="P26" s="160" t="str">
        <f t="shared" si="5"/>
        <v/>
      </c>
      <c r="Q26" s="160">
        <f t="shared" si="2"/>
        <v>0</v>
      </c>
      <c r="R26" s="160" t="str">
        <f t="shared" si="6"/>
        <v/>
      </c>
      <c r="S26" s="160" t="str">
        <f t="shared" si="3"/>
        <v/>
      </c>
    </row>
    <row r="27" spans="1:19" ht="17.45" customHeight="1" x14ac:dyDescent="0.25">
      <c r="A27" s="110"/>
      <c r="C27" s="188"/>
      <c r="D27" s="189"/>
      <c r="E27" s="178"/>
      <c r="F27" s="178"/>
      <c r="G27" s="190">
        <f>DATOS!$E$13</f>
        <v>1</v>
      </c>
      <c r="H27" s="178"/>
      <c r="I27" s="191"/>
      <c r="J27" s="178"/>
      <c r="K27" s="178"/>
      <c r="L27" s="178"/>
      <c r="M27" s="178"/>
      <c r="N27" s="160" t="str">
        <f t="shared" si="4"/>
        <v/>
      </c>
      <c r="O27" s="17"/>
      <c r="P27" s="160" t="str">
        <f t="shared" si="5"/>
        <v/>
      </c>
      <c r="Q27" s="160">
        <f t="shared" si="2"/>
        <v>0</v>
      </c>
      <c r="R27" s="160" t="str">
        <f t="shared" si="6"/>
        <v/>
      </c>
      <c r="S27" s="160" t="str">
        <f t="shared" si="3"/>
        <v/>
      </c>
    </row>
    <row r="28" spans="1:19" ht="17.45" customHeight="1" x14ac:dyDescent="0.25">
      <c r="A28" s="111"/>
      <c r="C28" s="188"/>
      <c r="D28" s="189"/>
      <c r="E28" s="178"/>
      <c r="F28" s="178"/>
      <c r="G28" s="190">
        <f>DATOS!$E$13</f>
        <v>1</v>
      </c>
      <c r="H28" s="178"/>
      <c r="I28" s="191"/>
      <c r="J28" s="178"/>
      <c r="K28" s="178"/>
      <c r="L28" s="178"/>
      <c r="M28" s="178"/>
      <c r="N28" s="160" t="str">
        <f t="shared" si="4"/>
        <v/>
      </c>
      <c r="O28" s="17"/>
      <c r="P28" s="160" t="str">
        <f t="shared" si="5"/>
        <v/>
      </c>
      <c r="Q28" s="160">
        <f t="shared" si="2"/>
        <v>0</v>
      </c>
      <c r="R28" s="160" t="str">
        <f t="shared" si="6"/>
        <v/>
      </c>
      <c r="S28" s="160" t="str">
        <f t="shared" si="3"/>
        <v/>
      </c>
    </row>
    <row r="29" spans="1:19" ht="17.45" customHeight="1" x14ac:dyDescent="0.25">
      <c r="A29" s="111"/>
      <c r="C29" s="188"/>
      <c r="D29" s="189"/>
      <c r="E29" s="178"/>
      <c r="F29" s="178"/>
      <c r="G29" s="190">
        <f>DATOS!$E$13</f>
        <v>1</v>
      </c>
      <c r="H29" s="178"/>
      <c r="I29" s="191"/>
      <c r="J29" s="178"/>
      <c r="K29" s="178"/>
      <c r="L29" s="178"/>
      <c r="M29" s="178"/>
      <c r="N29" s="160" t="str">
        <f t="shared" si="4"/>
        <v/>
      </c>
      <c r="O29" s="17"/>
      <c r="P29" s="160" t="str">
        <f t="shared" si="5"/>
        <v/>
      </c>
      <c r="Q29" s="160">
        <f t="shared" si="2"/>
        <v>0</v>
      </c>
      <c r="R29" s="160" t="str">
        <f t="shared" si="6"/>
        <v/>
      </c>
      <c r="S29" s="160" t="str">
        <f t="shared" si="3"/>
        <v/>
      </c>
    </row>
    <row r="30" spans="1:19" ht="17.45" customHeight="1" x14ac:dyDescent="0.25">
      <c r="A30" s="111"/>
      <c r="C30" s="188"/>
      <c r="D30" s="189"/>
      <c r="E30" s="178"/>
      <c r="F30" s="178"/>
      <c r="G30" s="190">
        <f>DATOS!$E$13</f>
        <v>1</v>
      </c>
      <c r="H30" s="178"/>
      <c r="I30" s="191"/>
      <c r="J30" s="178"/>
      <c r="K30" s="178"/>
      <c r="L30" s="178"/>
      <c r="M30" s="178"/>
      <c r="N30" s="160" t="str">
        <f t="shared" si="4"/>
        <v/>
      </c>
      <c r="O30" s="17"/>
      <c r="P30" s="160" t="str">
        <f t="shared" si="5"/>
        <v/>
      </c>
      <c r="Q30" s="160">
        <f t="shared" si="2"/>
        <v>0</v>
      </c>
      <c r="R30" s="160" t="str">
        <f t="shared" si="6"/>
        <v/>
      </c>
      <c r="S30" s="160" t="str">
        <f t="shared" si="3"/>
        <v/>
      </c>
    </row>
    <row r="31" spans="1:19" ht="17.45" customHeight="1" x14ac:dyDescent="0.25">
      <c r="A31" s="111"/>
      <c r="C31" s="188"/>
      <c r="D31" s="189"/>
      <c r="E31" s="178"/>
      <c r="F31" s="178"/>
      <c r="G31" s="190">
        <f>DATOS!$E$13</f>
        <v>1</v>
      </c>
      <c r="H31" s="178"/>
      <c r="I31" s="191"/>
      <c r="J31" s="178"/>
      <c r="K31" s="178"/>
      <c r="L31" s="178"/>
      <c r="M31" s="178"/>
      <c r="N31" s="160" t="str">
        <f t="shared" si="4"/>
        <v/>
      </c>
      <c r="O31" s="17"/>
      <c r="P31" s="160" t="str">
        <f t="shared" si="5"/>
        <v/>
      </c>
      <c r="Q31" s="160">
        <f t="shared" si="2"/>
        <v>0</v>
      </c>
      <c r="R31" s="160" t="str">
        <f t="shared" si="6"/>
        <v/>
      </c>
      <c r="S31" s="160" t="str">
        <f t="shared" si="3"/>
        <v/>
      </c>
    </row>
    <row r="32" spans="1:19" ht="17.45" customHeight="1" x14ac:dyDescent="0.25">
      <c r="A32" s="111"/>
      <c r="C32" s="188"/>
      <c r="D32" s="189"/>
      <c r="E32" s="178"/>
      <c r="F32" s="178"/>
      <c r="G32" s="190">
        <f>DATOS!$E$13</f>
        <v>1</v>
      </c>
      <c r="H32" s="178"/>
      <c r="I32" s="191"/>
      <c r="J32" s="178"/>
      <c r="K32" s="178"/>
      <c r="L32" s="178"/>
      <c r="M32" s="178"/>
      <c r="N32" s="160" t="str">
        <f t="shared" si="4"/>
        <v/>
      </c>
      <c r="O32" s="17"/>
      <c r="P32" s="160" t="str">
        <f t="shared" si="5"/>
        <v/>
      </c>
      <c r="Q32" s="160">
        <f t="shared" si="2"/>
        <v>0</v>
      </c>
      <c r="R32" s="160" t="str">
        <f t="shared" si="6"/>
        <v/>
      </c>
      <c r="S32" s="160" t="str">
        <f t="shared" si="3"/>
        <v/>
      </c>
    </row>
    <row r="33" spans="1:19" ht="17.45" customHeight="1" x14ac:dyDescent="0.25">
      <c r="A33" s="111"/>
      <c r="C33" s="188"/>
      <c r="D33" s="189"/>
      <c r="E33" s="178"/>
      <c r="F33" s="178"/>
      <c r="G33" s="190">
        <f>DATOS!$E$13</f>
        <v>1</v>
      </c>
      <c r="H33" s="178"/>
      <c r="I33" s="191"/>
      <c r="J33" s="178"/>
      <c r="K33" s="178"/>
      <c r="L33" s="178"/>
      <c r="M33" s="178"/>
      <c r="N33" s="160" t="str">
        <f t="shared" si="4"/>
        <v/>
      </c>
      <c r="O33" s="17"/>
      <c r="P33" s="160" t="str">
        <f t="shared" si="5"/>
        <v/>
      </c>
      <c r="Q33" s="160">
        <f t="shared" si="2"/>
        <v>0</v>
      </c>
      <c r="R33" s="160" t="str">
        <f t="shared" si="6"/>
        <v/>
      </c>
      <c r="S33" s="160" t="str">
        <f t="shared" si="3"/>
        <v/>
      </c>
    </row>
    <row r="34" spans="1:19" ht="17.45" customHeight="1" x14ac:dyDescent="0.25">
      <c r="A34" s="111"/>
      <c r="C34" s="188"/>
      <c r="D34" s="189"/>
      <c r="E34" s="178"/>
      <c r="F34" s="178"/>
      <c r="G34" s="190">
        <f>DATOS!$E$13</f>
        <v>1</v>
      </c>
      <c r="H34" s="178"/>
      <c r="I34" s="191"/>
      <c r="J34" s="178"/>
      <c r="K34" s="178"/>
      <c r="L34" s="178"/>
      <c r="M34" s="178"/>
      <c r="N34" s="160" t="str">
        <f t="shared" si="4"/>
        <v/>
      </c>
      <c r="O34" s="17"/>
      <c r="P34" s="160" t="str">
        <f t="shared" si="5"/>
        <v/>
      </c>
      <c r="Q34" s="160">
        <f t="shared" si="2"/>
        <v>0</v>
      </c>
      <c r="R34" s="160" t="str">
        <f t="shared" si="6"/>
        <v/>
      </c>
      <c r="S34" s="160" t="str">
        <f t="shared" si="3"/>
        <v/>
      </c>
    </row>
    <row r="35" spans="1:19" ht="17.45" customHeight="1" x14ac:dyDescent="0.25">
      <c r="A35" s="111"/>
      <c r="C35" s="188"/>
      <c r="D35" s="189"/>
      <c r="E35" s="178"/>
      <c r="F35" s="178"/>
      <c r="G35" s="190">
        <f>DATOS!$E$13</f>
        <v>1</v>
      </c>
      <c r="H35" s="178"/>
      <c r="I35" s="191"/>
      <c r="J35" s="178"/>
      <c r="K35" s="178"/>
      <c r="L35" s="178"/>
      <c r="M35" s="178"/>
      <c r="N35" s="160" t="str">
        <f t="shared" si="4"/>
        <v/>
      </c>
      <c r="O35" s="17"/>
      <c r="P35" s="160" t="str">
        <f t="shared" si="5"/>
        <v/>
      </c>
      <c r="Q35" s="160">
        <f t="shared" si="2"/>
        <v>0</v>
      </c>
      <c r="R35" s="160" t="str">
        <f t="shared" si="6"/>
        <v/>
      </c>
      <c r="S35" s="160" t="str">
        <f t="shared" si="3"/>
        <v/>
      </c>
    </row>
    <row r="36" spans="1:19" ht="17.45" customHeight="1" x14ac:dyDescent="0.25">
      <c r="A36" s="111"/>
      <c r="C36" s="188"/>
      <c r="D36" s="189"/>
      <c r="E36" s="178"/>
      <c r="F36" s="178"/>
      <c r="G36" s="190">
        <f>DATOS!$E$13</f>
        <v>1</v>
      </c>
      <c r="H36" s="178"/>
      <c r="I36" s="191"/>
      <c r="J36" s="178"/>
      <c r="K36" s="178"/>
      <c r="L36" s="178"/>
      <c r="M36" s="178"/>
      <c r="N36" s="160" t="str">
        <f t="shared" si="4"/>
        <v/>
      </c>
      <c r="O36" s="17"/>
      <c r="P36" s="160" t="str">
        <f t="shared" si="5"/>
        <v/>
      </c>
      <c r="Q36" s="160">
        <f t="shared" si="2"/>
        <v>0</v>
      </c>
      <c r="R36" s="160" t="str">
        <f t="shared" si="6"/>
        <v/>
      </c>
      <c r="S36" s="160" t="str">
        <f t="shared" si="3"/>
        <v/>
      </c>
    </row>
    <row r="37" spans="1:19" ht="17.45" customHeight="1" x14ac:dyDescent="0.25">
      <c r="A37" s="111"/>
      <c r="C37" s="188"/>
      <c r="D37" s="189"/>
      <c r="E37" s="178"/>
      <c r="F37" s="178"/>
      <c r="G37" s="190">
        <f>DATOS!$E$13</f>
        <v>1</v>
      </c>
      <c r="H37" s="178"/>
      <c r="I37" s="191"/>
      <c r="J37" s="178"/>
      <c r="K37" s="178"/>
      <c r="L37" s="178"/>
      <c r="M37" s="178"/>
      <c r="N37" s="160" t="str">
        <f t="shared" si="4"/>
        <v/>
      </c>
      <c r="O37" s="17"/>
      <c r="P37" s="160" t="str">
        <f t="shared" si="5"/>
        <v/>
      </c>
      <c r="Q37" s="160">
        <f t="shared" si="2"/>
        <v>0</v>
      </c>
      <c r="R37" s="160" t="str">
        <f t="shared" si="6"/>
        <v/>
      </c>
      <c r="S37" s="160" t="str">
        <f t="shared" si="3"/>
        <v/>
      </c>
    </row>
    <row r="38" spans="1:19" ht="17.45" customHeight="1" x14ac:dyDescent="0.25">
      <c r="A38" s="111"/>
      <c r="C38" s="188"/>
      <c r="D38" s="189"/>
      <c r="E38" s="178"/>
      <c r="F38" s="178"/>
      <c r="G38" s="190">
        <f>DATOS!$E$13</f>
        <v>1</v>
      </c>
      <c r="H38" s="178"/>
      <c r="I38" s="191"/>
      <c r="J38" s="178"/>
      <c r="K38" s="178"/>
      <c r="L38" s="178"/>
      <c r="M38" s="178"/>
      <c r="N38" s="160" t="str">
        <f t="shared" si="4"/>
        <v/>
      </c>
      <c r="O38" s="17"/>
      <c r="P38" s="160" t="str">
        <f t="shared" si="5"/>
        <v/>
      </c>
      <c r="Q38" s="160">
        <f t="shared" si="2"/>
        <v>0</v>
      </c>
      <c r="R38" s="160" t="str">
        <f t="shared" si="6"/>
        <v/>
      </c>
      <c r="S38" s="160" t="str">
        <f t="shared" si="3"/>
        <v/>
      </c>
    </row>
    <row r="39" spans="1:19" ht="17.45" customHeight="1" x14ac:dyDescent="0.25">
      <c r="A39" s="111"/>
      <c r="C39" s="188"/>
      <c r="D39" s="189"/>
      <c r="E39" s="178"/>
      <c r="F39" s="178"/>
      <c r="G39" s="190">
        <f>DATOS!$E$13</f>
        <v>1</v>
      </c>
      <c r="H39" s="178"/>
      <c r="I39" s="191"/>
      <c r="J39" s="178"/>
      <c r="K39" s="178"/>
      <c r="L39" s="178"/>
      <c r="M39" s="178"/>
      <c r="N39" s="160" t="str">
        <f t="shared" si="4"/>
        <v/>
      </c>
      <c r="O39" s="17"/>
      <c r="P39" s="160" t="str">
        <f t="shared" si="5"/>
        <v/>
      </c>
      <c r="Q39" s="160">
        <f t="shared" si="2"/>
        <v>0</v>
      </c>
      <c r="R39" s="160" t="str">
        <f t="shared" si="6"/>
        <v/>
      </c>
      <c r="S39" s="160" t="str">
        <f t="shared" si="3"/>
        <v/>
      </c>
    </row>
    <row r="40" spans="1:19" ht="17.45" customHeight="1" x14ac:dyDescent="0.25">
      <c r="A40" s="111"/>
      <c r="C40" s="188"/>
      <c r="D40" s="189"/>
      <c r="E40" s="178"/>
      <c r="F40" s="178"/>
      <c r="G40" s="190">
        <f>DATOS!$E$13</f>
        <v>1</v>
      </c>
      <c r="H40" s="178"/>
      <c r="I40" s="191"/>
      <c r="J40" s="178"/>
      <c r="K40" s="178"/>
      <c r="L40" s="178"/>
      <c r="M40" s="178"/>
      <c r="N40" s="160" t="str">
        <f t="shared" si="4"/>
        <v/>
      </c>
      <c r="O40" s="17"/>
      <c r="P40" s="160" t="str">
        <f t="shared" si="5"/>
        <v/>
      </c>
      <c r="Q40" s="160">
        <f t="shared" si="2"/>
        <v>0</v>
      </c>
      <c r="R40" s="160" t="str">
        <f t="shared" si="6"/>
        <v/>
      </c>
      <c r="S40" s="160" t="str">
        <f t="shared" si="3"/>
        <v/>
      </c>
    </row>
    <row r="41" spans="1:19" ht="17.45" customHeight="1" x14ac:dyDescent="0.25">
      <c r="A41" s="111"/>
      <c r="C41" s="188"/>
      <c r="D41" s="189"/>
      <c r="E41" s="178"/>
      <c r="F41" s="178"/>
      <c r="G41" s="190">
        <f>DATOS!$E$13</f>
        <v>1</v>
      </c>
      <c r="H41" s="178"/>
      <c r="I41" s="191"/>
      <c r="J41" s="178"/>
      <c r="K41" s="178"/>
      <c r="L41" s="178"/>
      <c r="M41" s="178"/>
      <c r="N41" s="160" t="str">
        <f t="shared" si="4"/>
        <v/>
      </c>
      <c r="O41" s="17"/>
      <c r="P41" s="160" t="str">
        <f t="shared" si="5"/>
        <v/>
      </c>
      <c r="Q41" s="160">
        <f t="shared" si="2"/>
        <v>0</v>
      </c>
      <c r="R41" s="160" t="str">
        <f t="shared" si="6"/>
        <v/>
      </c>
      <c r="S41" s="160" t="str">
        <f t="shared" si="3"/>
        <v/>
      </c>
    </row>
    <row r="42" spans="1:19" ht="17.45" customHeight="1" x14ac:dyDescent="0.25">
      <c r="A42" s="111"/>
      <c r="C42" s="188"/>
      <c r="D42" s="189"/>
      <c r="E42" s="178"/>
      <c r="F42" s="178"/>
      <c r="G42" s="190">
        <f>DATOS!$E$13</f>
        <v>1</v>
      </c>
      <c r="H42" s="178"/>
      <c r="I42" s="191"/>
      <c r="J42" s="178"/>
      <c r="K42" s="178"/>
      <c r="L42" s="178"/>
      <c r="M42" s="178"/>
      <c r="N42" s="160" t="str">
        <f t="shared" si="4"/>
        <v/>
      </c>
      <c r="O42" s="17"/>
      <c r="P42" s="160" t="str">
        <f t="shared" si="5"/>
        <v/>
      </c>
      <c r="Q42" s="160">
        <f t="shared" si="2"/>
        <v>0</v>
      </c>
      <c r="R42" s="160" t="str">
        <f t="shared" si="6"/>
        <v/>
      </c>
      <c r="S42" s="160" t="str">
        <f t="shared" si="3"/>
        <v/>
      </c>
    </row>
    <row r="43" spans="1:19" ht="17.45" customHeight="1" x14ac:dyDescent="0.25">
      <c r="A43" s="111"/>
      <c r="C43" s="188"/>
      <c r="D43" s="189"/>
      <c r="E43" s="178"/>
      <c r="F43" s="178"/>
      <c r="G43" s="190">
        <f>DATOS!$E$13</f>
        <v>1</v>
      </c>
      <c r="H43" s="178"/>
      <c r="I43" s="191"/>
      <c r="J43" s="178"/>
      <c r="K43" s="178"/>
      <c r="L43" s="178"/>
      <c r="M43" s="178"/>
      <c r="N43" s="160" t="str">
        <f t="shared" si="4"/>
        <v/>
      </c>
      <c r="O43" s="17"/>
      <c r="P43" s="160" t="str">
        <f t="shared" si="5"/>
        <v/>
      </c>
      <c r="Q43" s="160">
        <f t="shared" si="2"/>
        <v>0</v>
      </c>
      <c r="R43" s="160" t="str">
        <f t="shared" si="6"/>
        <v/>
      </c>
      <c r="S43" s="160" t="str">
        <f t="shared" si="3"/>
        <v/>
      </c>
    </row>
    <row r="44" spans="1:19" ht="17.45" customHeight="1" x14ac:dyDescent="0.25">
      <c r="A44" s="111"/>
      <c r="C44" s="188"/>
      <c r="D44" s="189"/>
      <c r="E44" s="178"/>
      <c r="F44" s="178"/>
      <c r="G44" s="190">
        <f>DATOS!$E$13</f>
        <v>1</v>
      </c>
      <c r="H44" s="178"/>
      <c r="I44" s="191"/>
      <c r="J44" s="178"/>
      <c r="K44" s="178"/>
      <c r="L44" s="178"/>
      <c r="M44" s="178"/>
      <c r="N44" s="160" t="str">
        <f t="shared" si="4"/>
        <v/>
      </c>
      <c r="O44" s="17"/>
      <c r="P44" s="160" t="str">
        <f t="shared" si="5"/>
        <v/>
      </c>
      <c r="Q44" s="160">
        <f t="shared" si="2"/>
        <v>0</v>
      </c>
      <c r="R44" s="160" t="str">
        <f t="shared" si="6"/>
        <v/>
      </c>
      <c r="S44" s="160" t="str">
        <f t="shared" si="3"/>
        <v/>
      </c>
    </row>
    <row r="45" spans="1:19" ht="17.45" customHeight="1" x14ac:dyDescent="0.25">
      <c r="A45" s="111"/>
      <c r="C45" s="188"/>
      <c r="D45" s="189"/>
      <c r="E45" s="178"/>
      <c r="F45" s="178"/>
      <c r="G45" s="190">
        <f>DATOS!$E$13</f>
        <v>1</v>
      </c>
      <c r="H45" s="178"/>
      <c r="I45" s="191"/>
      <c r="J45" s="178"/>
      <c r="K45" s="178"/>
      <c r="L45" s="178"/>
      <c r="M45" s="178"/>
      <c r="N45" s="160" t="str">
        <f t="shared" si="4"/>
        <v/>
      </c>
      <c r="O45" s="17"/>
      <c r="P45" s="160" t="str">
        <f t="shared" si="5"/>
        <v/>
      </c>
      <c r="Q45" s="160">
        <f t="shared" si="2"/>
        <v>0</v>
      </c>
      <c r="R45" s="160" t="str">
        <f t="shared" si="6"/>
        <v/>
      </c>
      <c r="S45" s="160" t="str">
        <f t="shared" si="3"/>
        <v/>
      </c>
    </row>
    <row r="46" spans="1:19" ht="17.45" customHeight="1" x14ac:dyDescent="0.25">
      <c r="C46" s="188"/>
      <c r="D46" s="189"/>
      <c r="E46" s="178"/>
      <c r="F46" s="178"/>
      <c r="G46" s="190">
        <f>DATOS!$E$13</f>
        <v>1</v>
      </c>
      <c r="H46" s="178"/>
      <c r="I46" s="191"/>
      <c r="J46" s="178"/>
      <c r="K46" s="178"/>
      <c r="L46" s="178"/>
      <c r="M46" s="178"/>
      <c r="N46" s="160" t="str">
        <f t="shared" si="4"/>
        <v/>
      </c>
      <c r="O46" s="17"/>
      <c r="P46" s="160" t="str">
        <f t="shared" si="5"/>
        <v/>
      </c>
      <c r="Q46" s="160">
        <f t="shared" si="2"/>
        <v>0</v>
      </c>
      <c r="R46" s="160" t="str">
        <f t="shared" si="6"/>
        <v/>
      </c>
      <c r="S46" s="160" t="str">
        <f t="shared" si="3"/>
        <v/>
      </c>
    </row>
    <row r="47" spans="1:19" ht="17.45" customHeight="1" x14ac:dyDescent="0.25">
      <c r="C47" s="188"/>
      <c r="D47" s="189"/>
      <c r="E47" s="178"/>
      <c r="F47" s="178"/>
      <c r="G47" s="190">
        <f>DATOS!$E$13</f>
        <v>1</v>
      </c>
      <c r="H47" s="178"/>
      <c r="I47" s="191"/>
      <c r="J47" s="178"/>
      <c r="K47" s="178"/>
      <c r="L47" s="178"/>
      <c r="M47" s="178"/>
      <c r="N47" s="160" t="str">
        <f t="shared" si="4"/>
        <v/>
      </c>
      <c r="O47" s="17"/>
      <c r="P47" s="160" t="str">
        <f t="shared" si="5"/>
        <v/>
      </c>
      <c r="Q47" s="160">
        <f t="shared" si="2"/>
        <v>0</v>
      </c>
      <c r="R47" s="160" t="str">
        <f t="shared" si="6"/>
        <v/>
      </c>
      <c r="S47" s="160" t="str">
        <f t="shared" si="3"/>
        <v/>
      </c>
    </row>
    <row r="48" spans="1:19" ht="17.45" customHeight="1" x14ac:dyDescent="0.25">
      <c r="C48" s="188"/>
      <c r="D48" s="189"/>
      <c r="E48" s="178"/>
      <c r="F48" s="178"/>
      <c r="G48" s="190">
        <f>DATOS!$E$13</f>
        <v>1</v>
      </c>
      <c r="H48" s="178"/>
      <c r="I48" s="191"/>
      <c r="J48" s="178"/>
      <c r="K48" s="178"/>
      <c r="L48" s="178"/>
      <c r="M48" s="178"/>
      <c r="N48" s="160" t="str">
        <f t="shared" si="4"/>
        <v/>
      </c>
      <c r="O48" s="17"/>
      <c r="P48" s="160" t="str">
        <f t="shared" si="5"/>
        <v/>
      </c>
      <c r="Q48" s="160">
        <f t="shared" si="2"/>
        <v>0</v>
      </c>
      <c r="R48" s="160" t="str">
        <f t="shared" si="6"/>
        <v/>
      </c>
      <c r="S48" s="160" t="str">
        <f t="shared" si="3"/>
        <v/>
      </c>
    </row>
    <row r="49" spans="3:19" ht="17.45" customHeight="1" x14ac:dyDescent="0.25">
      <c r="C49" s="188"/>
      <c r="D49" s="189"/>
      <c r="E49" s="178"/>
      <c r="F49" s="178"/>
      <c r="G49" s="190">
        <f>DATOS!$E$13</f>
        <v>1</v>
      </c>
      <c r="H49" s="178"/>
      <c r="I49" s="191"/>
      <c r="J49" s="178"/>
      <c r="K49" s="178"/>
      <c r="L49" s="178"/>
      <c r="M49" s="178"/>
      <c r="N49" s="160" t="str">
        <f t="shared" si="4"/>
        <v/>
      </c>
      <c r="O49" s="17"/>
      <c r="P49" s="160" t="str">
        <f t="shared" si="5"/>
        <v/>
      </c>
      <c r="Q49" s="160">
        <f t="shared" si="2"/>
        <v>0</v>
      </c>
      <c r="R49" s="160" t="str">
        <f t="shared" si="6"/>
        <v/>
      </c>
      <c r="S49" s="160" t="str">
        <f t="shared" si="3"/>
        <v/>
      </c>
    </row>
    <row r="50" spans="3:19" ht="17.45" customHeight="1" x14ac:dyDescent="0.25">
      <c r="C50" s="188"/>
      <c r="D50" s="189"/>
      <c r="E50" s="178"/>
      <c r="F50" s="178"/>
      <c r="G50" s="190">
        <f>DATOS!$E$13</f>
        <v>1</v>
      </c>
      <c r="H50" s="178"/>
      <c r="I50" s="191"/>
      <c r="J50" s="178"/>
      <c r="K50" s="178"/>
      <c r="L50" s="178"/>
      <c r="M50" s="178"/>
      <c r="N50" s="160" t="str">
        <f t="shared" si="4"/>
        <v/>
      </c>
      <c r="O50" s="17"/>
      <c r="P50" s="160" t="str">
        <f t="shared" si="5"/>
        <v/>
      </c>
      <c r="Q50" s="160">
        <f t="shared" si="2"/>
        <v>0</v>
      </c>
      <c r="R50" s="160" t="str">
        <f t="shared" si="6"/>
        <v/>
      </c>
      <c r="S50" s="160" t="str">
        <f t="shared" si="3"/>
        <v/>
      </c>
    </row>
    <row r="51" spans="3:19" ht="17.45" customHeight="1" x14ac:dyDescent="0.25">
      <c r="C51" s="188"/>
      <c r="D51" s="189"/>
      <c r="E51" s="178"/>
      <c r="F51" s="178"/>
      <c r="G51" s="190">
        <f>DATOS!$E$13</f>
        <v>1</v>
      </c>
      <c r="H51" s="178"/>
      <c r="I51" s="191"/>
      <c r="J51" s="178"/>
      <c r="K51" s="178"/>
      <c r="L51" s="178"/>
      <c r="M51" s="178"/>
      <c r="N51" s="160" t="str">
        <f t="shared" si="4"/>
        <v/>
      </c>
      <c r="O51" s="17"/>
      <c r="P51" s="160" t="str">
        <f t="shared" si="5"/>
        <v/>
      </c>
      <c r="Q51" s="160">
        <f t="shared" si="2"/>
        <v>0</v>
      </c>
      <c r="R51" s="160" t="str">
        <f t="shared" si="6"/>
        <v/>
      </c>
      <c r="S51" s="160" t="str">
        <f t="shared" si="3"/>
        <v/>
      </c>
    </row>
    <row r="52" spans="3:19" ht="17.45" customHeight="1" x14ac:dyDescent="0.25">
      <c r="C52" s="188"/>
      <c r="D52" s="189"/>
      <c r="E52" s="178"/>
      <c r="F52" s="178"/>
      <c r="G52" s="190">
        <f>DATOS!$E$13</f>
        <v>1</v>
      </c>
      <c r="H52" s="178"/>
      <c r="I52" s="191"/>
      <c r="J52" s="178"/>
      <c r="K52" s="178"/>
      <c r="L52" s="178"/>
      <c r="M52" s="178"/>
      <c r="N52" s="160" t="str">
        <f t="shared" si="4"/>
        <v/>
      </c>
      <c r="O52" s="17"/>
      <c r="P52" s="160" t="str">
        <f t="shared" si="5"/>
        <v/>
      </c>
      <c r="Q52" s="160">
        <f t="shared" si="2"/>
        <v>0</v>
      </c>
      <c r="R52" s="160" t="str">
        <f t="shared" si="6"/>
        <v/>
      </c>
      <c r="S52" s="160" t="str">
        <f t="shared" si="3"/>
        <v/>
      </c>
    </row>
    <row r="53" spans="3:19" ht="17.45" customHeight="1" x14ac:dyDescent="0.25">
      <c r="C53" s="188"/>
      <c r="D53" s="189"/>
      <c r="E53" s="178"/>
      <c r="F53" s="178"/>
      <c r="G53" s="190">
        <f>DATOS!$E$13</f>
        <v>1</v>
      </c>
      <c r="H53" s="178"/>
      <c r="I53" s="191"/>
      <c r="J53" s="178"/>
      <c r="K53" s="178"/>
      <c r="L53" s="178"/>
      <c r="M53" s="178"/>
      <c r="N53" s="160" t="str">
        <f t="shared" si="4"/>
        <v/>
      </c>
      <c r="O53" s="17"/>
      <c r="P53" s="160" t="str">
        <f t="shared" si="5"/>
        <v/>
      </c>
      <c r="Q53" s="160">
        <f t="shared" si="2"/>
        <v>0</v>
      </c>
      <c r="R53" s="160" t="str">
        <f t="shared" si="6"/>
        <v/>
      </c>
      <c r="S53" s="160" t="str">
        <f t="shared" si="3"/>
        <v/>
      </c>
    </row>
    <row r="54" spans="3:19" ht="17.45" customHeight="1" x14ac:dyDescent="0.25">
      <c r="C54" s="188"/>
      <c r="D54" s="189"/>
      <c r="E54" s="178"/>
      <c r="F54" s="178"/>
      <c r="G54" s="190">
        <f>DATOS!$E$13</f>
        <v>1</v>
      </c>
      <c r="H54" s="178"/>
      <c r="I54" s="191"/>
      <c r="J54" s="178"/>
      <c r="K54" s="178"/>
      <c r="L54" s="178"/>
      <c r="M54" s="178"/>
      <c r="N54" s="160" t="str">
        <f t="shared" si="4"/>
        <v/>
      </c>
      <c r="O54" s="17"/>
      <c r="P54" s="160" t="str">
        <f t="shared" si="5"/>
        <v/>
      </c>
      <c r="Q54" s="160">
        <f t="shared" si="2"/>
        <v>0</v>
      </c>
      <c r="R54" s="160" t="str">
        <f t="shared" si="6"/>
        <v/>
      </c>
      <c r="S54" s="160" t="str">
        <f t="shared" si="3"/>
        <v/>
      </c>
    </row>
    <row r="55" spans="3:19" ht="17.45" customHeight="1" x14ac:dyDescent="0.25">
      <c r="C55" s="188"/>
      <c r="D55" s="189"/>
      <c r="E55" s="178"/>
      <c r="F55" s="178"/>
      <c r="G55" s="190">
        <f>DATOS!$E$13</f>
        <v>1</v>
      </c>
      <c r="H55" s="178"/>
      <c r="I55" s="191"/>
      <c r="J55" s="178"/>
      <c r="K55" s="178"/>
      <c r="L55" s="178"/>
      <c r="M55" s="178"/>
      <c r="N55" s="160" t="str">
        <f t="shared" si="4"/>
        <v/>
      </c>
      <c r="O55" s="17"/>
      <c r="P55" s="160" t="str">
        <f t="shared" si="5"/>
        <v/>
      </c>
      <c r="Q55" s="160">
        <f t="shared" si="2"/>
        <v>0</v>
      </c>
      <c r="R55" s="160" t="str">
        <f t="shared" si="6"/>
        <v/>
      </c>
      <c r="S55" s="160" t="str">
        <f t="shared" si="3"/>
        <v/>
      </c>
    </row>
    <row r="56" spans="3:19" ht="17.45" customHeight="1" x14ac:dyDescent="0.25">
      <c r="C56" s="188"/>
      <c r="D56" s="189"/>
      <c r="E56" s="178"/>
      <c r="F56" s="178"/>
      <c r="G56" s="190">
        <f>DATOS!$E$13</f>
        <v>1</v>
      </c>
      <c r="H56" s="178"/>
      <c r="I56" s="191"/>
      <c r="J56" s="178"/>
      <c r="K56" s="178"/>
      <c r="L56" s="178"/>
      <c r="M56" s="178"/>
      <c r="N56" s="160" t="str">
        <f t="shared" si="4"/>
        <v/>
      </c>
      <c r="O56" s="17"/>
      <c r="P56" s="160" t="str">
        <f t="shared" si="5"/>
        <v/>
      </c>
      <c r="Q56" s="160">
        <f t="shared" si="2"/>
        <v>0</v>
      </c>
      <c r="R56" s="160" t="str">
        <f t="shared" si="6"/>
        <v/>
      </c>
      <c r="S56" s="160" t="str">
        <f t="shared" si="3"/>
        <v/>
      </c>
    </row>
    <row r="57" spans="3:19" ht="17.45" customHeight="1" x14ac:dyDescent="0.25">
      <c r="C57" s="188"/>
      <c r="D57" s="189"/>
      <c r="E57" s="178"/>
      <c r="F57" s="178"/>
      <c r="G57" s="190">
        <f>DATOS!$E$13</f>
        <v>1</v>
      </c>
      <c r="H57" s="178"/>
      <c r="I57" s="191"/>
      <c r="J57" s="178"/>
      <c r="K57" s="178"/>
      <c r="L57" s="178"/>
      <c r="M57" s="178"/>
      <c r="N57" s="160" t="str">
        <f t="shared" si="4"/>
        <v/>
      </c>
      <c r="P57" s="160" t="str">
        <f t="shared" si="5"/>
        <v/>
      </c>
      <c r="Q57" s="160">
        <f t="shared" si="2"/>
        <v>0</v>
      </c>
      <c r="R57" s="160" t="str">
        <f t="shared" si="6"/>
        <v/>
      </c>
      <c r="S57" s="160" t="str">
        <f t="shared" si="3"/>
        <v/>
      </c>
    </row>
    <row r="58" spans="3:19" ht="17.45" customHeight="1" x14ac:dyDescent="0.25">
      <c r="C58" s="188"/>
      <c r="D58" s="189"/>
      <c r="E58" s="178"/>
      <c r="F58" s="178"/>
      <c r="G58" s="190">
        <f>DATOS!$E$13</f>
        <v>1</v>
      </c>
      <c r="H58" s="178"/>
      <c r="I58" s="191"/>
      <c r="J58" s="178"/>
      <c r="K58" s="178"/>
      <c r="L58" s="178"/>
      <c r="M58" s="178"/>
      <c r="N58" s="160" t="str">
        <f t="shared" si="4"/>
        <v/>
      </c>
      <c r="P58" s="160" t="str">
        <f t="shared" si="5"/>
        <v/>
      </c>
      <c r="Q58" s="160">
        <f t="shared" si="2"/>
        <v>0</v>
      </c>
      <c r="R58" s="160" t="str">
        <f t="shared" si="6"/>
        <v/>
      </c>
      <c r="S58" s="160" t="str">
        <f t="shared" si="3"/>
        <v/>
      </c>
    </row>
    <row r="59" spans="3:19" ht="17.45" customHeight="1" x14ac:dyDescent="0.25">
      <c r="C59" s="188"/>
      <c r="D59" s="189"/>
      <c r="E59" s="178"/>
      <c r="F59" s="178"/>
      <c r="G59" s="190">
        <f>DATOS!$E$13</f>
        <v>1</v>
      </c>
      <c r="H59" s="178"/>
      <c r="I59" s="191"/>
      <c r="J59" s="178"/>
      <c r="K59" s="178"/>
      <c r="L59" s="178"/>
      <c r="M59" s="178"/>
      <c r="N59" s="160" t="str">
        <f t="shared" si="4"/>
        <v/>
      </c>
      <c r="P59" s="160" t="str">
        <f t="shared" si="5"/>
        <v/>
      </c>
      <c r="Q59" s="160">
        <f t="shared" si="2"/>
        <v>0</v>
      </c>
      <c r="R59" s="160" t="str">
        <f t="shared" si="6"/>
        <v/>
      </c>
      <c r="S59" s="160" t="str">
        <f t="shared" si="3"/>
        <v/>
      </c>
    </row>
    <row r="60" spans="3:19" ht="17.45" customHeight="1" x14ac:dyDescent="0.25">
      <c r="C60" s="188"/>
      <c r="D60" s="189"/>
      <c r="E60" s="178"/>
      <c r="F60" s="178"/>
      <c r="G60" s="190">
        <f>DATOS!$E$13</f>
        <v>1</v>
      </c>
      <c r="H60" s="178"/>
      <c r="I60" s="191"/>
      <c r="J60" s="178"/>
      <c r="K60" s="178"/>
      <c r="L60" s="178"/>
      <c r="M60" s="178"/>
      <c r="N60" s="160" t="str">
        <f t="shared" si="4"/>
        <v/>
      </c>
      <c r="P60" s="160" t="str">
        <f t="shared" si="5"/>
        <v/>
      </c>
      <c r="Q60" s="160">
        <f t="shared" si="2"/>
        <v>0</v>
      </c>
      <c r="R60" s="160" t="str">
        <f t="shared" si="6"/>
        <v/>
      </c>
      <c r="S60" s="160" t="str">
        <f t="shared" si="3"/>
        <v/>
      </c>
    </row>
    <row r="61" spans="3:19" ht="17.45" customHeight="1" x14ac:dyDescent="0.25">
      <c r="C61" s="188"/>
      <c r="D61" s="189"/>
      <c r="E61" s="178"/>
      <c r="F61" s="178"/>
      <c r="G61" s="190">
        <f>DATOS!$E$13</f>
        <v>1</v>
      </c>
      <c r="H61" s="178"/>
      <c r="I61" s="191"/>
      <c r="J61" s="178"/>
      <c r="K61" s="178"/>
      <c r="L61" s="178"/>
      <c r="M61" s="178"/>
      <c r="N61" s="160" t="str">
        <f t="shared" si="4"/>
        <v/>
      </c>
      <c r="P61" s="160" t="str">
        <f t="shared" si="5"/>
        <v/>
      </c>
      <c r="Q61" s="160">
        <f t="shared" si="2"/>
        <v>0</v>
      </c>
      <c r="R61" s="160" t="str">
        <f t="shared" si="6"/>
        <v/>
      </c>
      <c r="S61" s="160" t="str">
        <f t="shared" si="3"/>
        <v/>
      </c>
    </row>
    <row r="62" spans="3:19" ht="17.45" customHeight="1" x14ac:dyDescent="0.25">
      <c r="C62" s="188"/>
      <c r="D62" s="189"/>
      <c r="E62" s="178"/>
      <c r="F62" s="178"/>
      <c r="G62" s="190">
        <f>DATOS!$E$13</f>
        <v>1</v>
      </c>
      <c r="H62" s="178"/>
      <c r="I62" s="191"/>
      <c r="J62" s="178"/>
      <c r="K62" s="178"/>
      <c r="L62" s="178"/>
      <c r="M62" s="178"/>
      <c r="N62" s="160" t="str">
        <f t="shared" si="4"/>
        <v/>
      </c>
      <c r="P62" s="160" t="str">
        <f t="shared" si="5"/>
        <v/>
      </c>
      <c r="Q62" s="160">
        <f t="shared" si="2"/>
        <v>0</v>
      </c>
      <c r="R62" s="160" t="str">
        <f t="shared" si="6"/>
        <v/>
      </c>
      <c r="S62" s="160" t="str">
        <f t="shared" si="3"/>
        <v/>
      </c>
    </row>
    <row r="63" spans="3:19" ht="17.45" customHeight="1" x14ac:dyDescent="0.25">
      <c r="C63" s="188"/>
      <c r="D63" s="189"/>
      <c r="E63" s="178"/>
      <c r="F63" s="178"/>
      <c r="G63" s="190">
        <f>DATOS!$E$13</f>
        <v>1</v>
      </c>
      <c r="H63" s="178"/>
      <c r="I63" s="191"/>
      <c r="J63" s="178"/>
      <c r="K63" s="178"/>
      <c r="L63" s="178"/>
      <c r="M63" s="178"/>
      <c r="N63" s="160" t="str">
        <f t="shared" si="4"/>
        <v/>
      </c>
      <c r="P63" s="160" t="str">
        <f t="shared" si="5"/>
        <v/>
      </c>
      <c r="Q63" s="160">
        <f t="shared" si="2"/>
        <v>0</v>
      </c>
      <c r="R63" s="160" t="str">
        <f t="shared" si="6"/>
        <v/>
      </c>
      <c r="S63" s="160" t="str">
        <f t="shared" si="3"/>
        <v/>
      </c>
    </row>
    <row r="64" spans="3:19" ht="17.45" customHeight="1" x14ac:dyDescent="0.25">
      <c r="C64" s="188"/>
      <c r="D64" s="189"/>
      <c r="E64" s="178"/>
      <c r="F64" s="178"/>
      <c r="G64" s="190">
        <f>DATOS!$E$13</f>
        <v>1</v>
      </c>
      <c r="H64" s="178"/>
      <c r="I64" s="191"/>
      <c r="J64" s="178"/>
      <c r="K64" s="178"/>
      <c r="L64" s="178"/>
      <c r="M64" s="178"/>
      <c r="N64" s="160" t="str">
        <f t="shared" si="4"/>
        <v/>
      </c>
      <c r="P64" s="160" t="str">
        <f t="shared" si="5"/>
        <v/>
      </c>
      <c r="Q64" s="160">
        <f t="shared" si="2"/>
        <v>0</v>
      </c>
      <c r="R64" s="160" t="str">
        <f t="shared" si="6"/>
        <v/>
      </c>
      <c r="S64" s="160" t="str">
        <f t="shared" si="3"/>
        <v/>
      </c>
    </row>
    <row r="65" spans="3:19" ht="17.45" customHeight="1" x14ac:dyDescent="0.25">
      <c r="C65" s="188"/>
      <c r="D65" s="189"/>
      <c r="E65" s="178"/>
      <c r="F65" s="178"/>
      <c r="G65" s="190">
        <f>DATOS!$E$13</f>
        <v>1</v>
      </c>
      <c r="H65" s="178"/>
      <c r="I65" s="191"/>
      <c r="J65" s="178"/>
      <c r="K65" s="178"/>
      <c r="L65" s="178"/>
      <c r="M65" s="178"/>
      <c r="N65" s="160" t="str">
        <f t="shared" si="4"/>
        <v/>
      </c>
      <c r="P65" s="160" t="str">
        <f t="shared" si="5"/>
        <v/>
      </c>
      <c r="Q65" s="160">
        <f t="shared" si="2"/>
        <v>0</v>
      </c>
      <c r="R65" s="160" t="str">
        <f t="shared" si="6"/>
        <v/>
      </c>
      <c r="S65" s="160" t="str">
        <f t="shared" si="3"/>
        <v/>
      </c>
    </row>
    <row r="66" spans="3:19" ht="17.45" customHeight="1" x14ac:dyDescent="0.25">
      <c r="C66" s="188"/>
      <c r="D66" s="189"/>
      <c r="E66" s="178"/>
      <c r="F66" s="178"/>
      <c r="G66" s="190">
        <f>DATOS!$E$13</f>
        <v>1</v>
      </c>
      <c r="H66" s="178"/>
      <c r="I66" s="191"/>
      <c r="J66" s="178"/>
      <c r="K66" s="178"/>
      <c r="L66" s="178"/>
      <c r="M66" s="178"/>
      <c r="N66" s="160" t="str">
        <f t="shared" si="4"/>
        <v/>
      </c>
      <c r="P66" s="160" t="str">
        <f t="shared" si="5"/>
        <v/>
      </c>
      <c r="Q66" s="160">
        <f t="shared" si="2"/>
        <v>0</v>
      </c>
      <c r="R66" s="160" t="str">
        <f t="shared" si="6"/>
        <v/>
      </c>
      <c r="S66" s="160" t="str">
        <f t="shared" si="3"/>
        <v/>
      </c>
    </row>
    <row r="67" spans="3:19" ht="17.45" customHeight="1" x14ac:dyDescent="0.25">
      <c r="C67" s="188"/>
      <c r="D67" s="189"/>
      <c r="E67" s="178"/>
      <c r="F67" s="178"/>
      <c r="G67" s="190">
        <f>DATOS!$E$13</f>
        <v>1</v>
      </c>
      <c r="H67" s="178"/>
      <c r="I67" s="191"/>
      <c r="J67" s="178"/>
      <c r="K67" s="178"/>
      <c r="L67" s="178"/>
      <c r="M67" s="178"/>
      <c r="N67" s="160" t="str">
        <f t="shared" si="4"/>
        <v/>
      </c>
      <c r="P67" s="160" t="str">
        <f t="shared" si="5"/>
        <v/>
      </c>
      <c r="Q67" s="160">
        <f t="shared" si="2"/>
        <v>0</v>
      </c>
      <c r="R67" s="160" t="str">
        <f t="shared" si="6"/>
        <v/>
      </c>
      <c r="S67" s="160" t="str">
        <f t="shared" si="3"/>
        <v/>
      </c>
    </row>
    <row r="68" spans="3:19" ht="17.45" customHeight="1" x14ac:dyDescent="0.25">
      <c r="C68" s="188"/>
      <c r="D68" s="189"/>
      <c r="E68" s="178"/>
      <c r="F68" s="178"/>
      <c r="G68" s="190">
        <f>DATOS!$E$13</f>
        <v>1</v>
      </c>
      <c r="H68" s="178"/>
      <c r="I68" s="191"/>
      <c r="J68" s="178"/>
      <c r="K68" s="178"/>
      <c r="L68" s="178"/>
      <c r="M68" s="178"/>
      <c r="N68" s="160" t="str">
        <f t="shared" si="4"/>
        <v/>
      </c>
      <c r="P68" s="160" t="str">
        <f t="shared" si="5"/>
        <v/>
      </c>
      <c r="Q68" s="160">
        <f t="shared" si="2"/>
        <v>0</v>
      </c>
      <c r="R68" s="160" t="str">
        <f t="shared" si="6"/>
        <v/>
      </c>
      <c r="S68" s="160" t="str">
        <f t="shared" si="3"/>
        <v/>
      </c>
    </row>
    <row r="69" spans="3:19" ht="17.45" customHeight="1" x14ac:dyDescent="0.25">
      <c r="C69" s="188"/>
      <c r="D69" s="189"/>
      <c r="E69" s="178"/>
      <c r="F69" s="178"/>
      <c r="G69" s="190">
        <f>DATOS!$E$13</f>
        <v>1</v>
      </c>
      <c r="H69" s="178"/>
      <c r="I69" s="191"/>
      <c r="J69" s="178"/>
      <c r="K69" s="178"/>
      <c r="L69" s="178"/>
      <c r="M69" s="178"/>
      <c r="N69" s="160" t="str">
        <f t="shared" si="4"/>
        <v/>
      </c>
      <c r="P69" s="160" t="str">
        <f t="shared" si="5"/>
        <v/>
      </c>
      <c r="Q69" s="160">
        <f t="shared" si="2"/>
        <v>0</v>
      </c>
      <c r="R69" s="160" t="str">
        <f t="shared" si="6"/>
        <v/>
      </c>
      <c r="S69" s="160" t="str">
        <f t="shared" si="3"/>
        <v/>
      </c>
    </row>
    <row r="70" spans="3:19" ht="17.45" customHeight="1" x14ac:dyDescent="0.25">
      <c r="C70" s="188"/>
      <c r="D70" s="189"/>
      <c r="E70" s="178"/>
      <c r="F70" s="178"/>
      <c r="G70" s="190">
        <f>DATOS!$E$13</f>
        <v>1</v>
      </c>
      <c r="H70" s="178"/>
      <c r="I70" s="191"/>
      <c r="J70" s="178"/>
      <c r="K70" s="178"/>
      <c r="L70" s="178"/>
      <c r="M70" s="178"/>
      <c r="N70" s="160" t="str">
        <f t="shared" si="4"/>
        <v/>
      </c>
      <c r="P70" s="160" t="str">
        <f t="shared" si="5"/>
        <v/>
      </c>
      <c r="Q70" s="160">
        <f t="shared" si="2"/>
        <v>0</v>
      </c>
      <c r="R70" s="160" t="str">
        <f t="shared" si="6"/>
        <v/>
      </c>
      <c r="S70" s="160" t="str">
        <f t="shared" si="3"/>
        <v/>
      </c>
    </row>
    <row r="71" spans="3:19" ht="17.45" customHeight="1" x14ac:dyDescent="0.25">
      <c r="C71" s="188"/>
      <c r="D71" s="189"/>
      <c r="E71" s="178"/>
      <c r="F71" s="178"/>
      <c r="G71" s="190">
        <f>DATOS!$E$13</f>
        <v>1</v>
      </c>
      <c r="H71" s="178"/>
      <c r="I71" s="191"/>
      <c r="J71" s="178"/>
      <c r="K71" s="178"/>
      <c r="L71" s="178"/>
      <c r="M71" s="178"/>
      <c r="N71" s="160" t="str">
        <f t="shared" si="4"/>
        <v/>
      </c>
      <c r="P71" s="160" t="str">
        <f t="shared" si="5"/>
        <v/>
      </c>
      <c r="Q71" s="160">
        <f t="shared" si="2"/>
        <v>0</v>
      </c>
      <c r="R71" s="160" t="str">
        <f t="shared" si="6"/>
        <v/>
      </c>
      <c r="S71" s="160" t="str">
        <f t="shared" si="3"/>
        <v/>
      </c>
    </row>
    <row r="72" spans="3:19" ht="17.45" customHeight="1" x14ac:dyDescent="0.25">
      <c r="C72" s="188"/>
      <c r="D72" s="189"/>
      <c r="E72" s="178"/>
      <c r="F72" s="178"/>
      <c r="G72" s="190">
        <f>DATOS!$E$13</f>
        <v>1</v>
      </c>
      <c r="H72" s="178"/>
      <c r="I72" s="191"/>
      <c r="J72" s="178"/>
      <c r="K72" s="178"/>
      <c r="L72" s="178"/>
      <c r="M72" s="178"/>
      <c r="N72" s="160" t="str">
        <f t="shared" si="4"/>
        <v/>
      </c>
      <c r="P72" s="160" t="str">
        <f t="shared" si="5"/>
        <v/>
      </c>
      <c r="Q72" s="160">
        <f t="shared" si="2"/>
        <v>0</v>
      </c>
      <c r="R72" s="160" t="str">
        <f t="shared" si="6"/>
        <v/>
      </c>
      <c r="S72" s="160" t="str">
        <f t="shared" si="3"/>
        <v/>
      </c>
    </row>
    <row r="73" spans="3:19" ht="17.45" customHeight="1" x14ac:dyDescent="0.25">
      <c r="C73" s="188"/>
      <c r="D73" s="189"/>
      <c r="E73" s="178"/>
      <c r="F73" s="178"/>
      <c r="G73" s="190">
        <f>DATOS!$E$13</f>
        <v>1</v>
      </c>
      <c r="H73" s="178"/>
      <c r="I73" s="191"/>
      <c r="J73" s="178"/>
      <c r="K73" s="178"/>
      <c r="L73" s="178"/>
      <c r="M73" s="178"/>
      <c r="N73" s="160" t="str">
        <f t="shared" si="4"/>
        <v/>
      </c>
      <c r="P73" s="160" t="str">
        <f t="shared" si="5"/>
        <v/>
      </c>
      <c r="Q73" s="160">
        <f t="shared" si="2"/>
        <v>0</v>
      </c>
      <c r="R73" s="160" t="str">
        <f t="shared" si="6"/>
        <v/>
      </c>
      <c r="S73" s="160" t="str">
        <f t="shared" si="3"/>
        <v/>
      </c>
    </row>
    <row r="74" spans="3:19" ht="17.45" customHeight="1" x14ac:dyDescent="0.25">
      <c r="C74" s="188"/>
      <c r="D74" s="189"/>
      <c r="E74" s="178"/>
      <c r="F74" s="178"/>
      <c r="G74" s="190">
        <f>DATOS!$E$13</f>
        <v>1</v>
      </c>
      <c r="H74" s="178"/>
      <c r="I74" s="191"/>
      <c r="J74" s="178"/>
      <c r="K74" s="178"/>
      <c r="L74" s="178"/>
      <c r="M74" s="178"/>
      <c r="N74" s="160" t="str">
        <f t="shared" si="4"/>
        <v/>
      </c>
      <c r="P74" s="160" t="str">
        <f t="shared" si="5"/>
        <v/>
      </c>
      <c r="Q74" s="160">
        <f t="shared" si="2"/>
        <v>0</v>
      </c>
      <c r="R74" s="160" t="str">
        <f t="shared" si="6"/>
        <v/>
      </c>
      <c r="S74" s="160" t="str">
        <f t="shared" si="3"/>
        <v/>
      </c>
    </row>
    <row r="75" spans="3:19" ht="17.45" customHeight="1" x14ac:dyDescent="0.25">
      <c r="C75" s="188"/>
      <c r="D75" s="189"/>
      <c r="E75" s="178"/>
      <c r="F75" s="178"/>
      <c r="G75" s="190">
        <f>DATOS!$E$13</f>
        <v>1</v>
      </c>
      <c r="H75" s="178"/>
      <c r="I75" s="191"/>
      <c r="J75" s="178"/>
      <c r="K75" s="178"/>
      <c r="L75" s="178"/>
      <c r="M75" s="178"/>
      <c r="N75" s="160" t="str">
        <f t="shared" si="4"/>
        <v/>
      </c>
      <c r="P75" s="160" t="str">
        <f t="shared" si="5"/>
        <v/>
      </c>
      <c r="Q75" s="160">
        <f t="shared" si="2"/>
        <v>0</v>
      </c>
      <c r="R75" s="160" t="str">
        <f t="shared" si="6"/>
        <v/>
      </c>
      <c r="S75" s="160" t="str">
        <f t="shared" si="3"/>
        <v/>
      </c>
    </row>
    <row r="76" spans="3:19" ht="17.45" customHeight="1" x14ac:dyDescent="0.25">
      <c r="C76" s="188"/>
      <c r="D76" s="189"/>
      <c r="E76" s="178"/>
      <c r="F76" s="178"/>
      <c r="G76" s="190">
        <f>DATOS!$E$13</f>
        <v>1</v>
      </c>
      <c r="H76" s="178"/>
      <c r="I76" s="191"/>
      <c r="J76" s="178"/>
      <c r="K76" s="178"/>
      <c r="L76" s="178"/>
      <c r="M76" s="178"/>
      <c r="N76" s="160" t="str">
        <f t="shared" si="4"/>
        <v/>
      </c>
      <c r="P76" s="160" t="str">
        <f t="shared" si="5"/>
        <v/>
      </c>
      <c r="Q76" s="160">
        <f t="shared" si="2"/>
        <v>0</v>
      </c>
      <c r="R76" s="160" t="str">
        <f t="shared" si="6"/>
        <v/>
      </c>
      <c r="S76" s="160" t="str">
        <f t="shared" si="3"/>
        <v/>
      </c>
    </row>
    <row r="77" spans="3:19" ht="17.45" customHeight="1" x14ac:dyDescent="0.25">
      <c r="C77" s="188"/>
      <c r="D77" s="189"/>
      <c r="E77" s="178"/>
      <c r="F77" s="178"/>
      <c r="G77" s="190">
        <f>DATOS!$E$13</f>
        <v>1</v>
      </c>
      <c r="H77" s="178"/>
      <c r="I77" s="191"/>
      <c r="J77" s="178"/>
      <c r="K77" s="178"/>
      <c r="L77" s="178"/>
      <c r="M77" s="178"/>
      <c r="N77" s="160" t="str">
        <f t="shared" si="4"/>
        <v/>
      </c>
      <c r="P77" s="160" t="str">
        <f t="shared" si="5"/>
        <v/>
      </c>
      <c r="Q77" s="160">
        <f t="shared" si="2"/>
        <v>0</v>
      </c>
      <c r="R77" s="160" t="str">
        <f t="shared" si="6"/>
        <v/>
      </c>
      <c r="S77" s="160" t="str">
        <f t="shared" si="3"/>
        <v/>
      </c>
    </row>
    <row r="78" spans="3:19" ht="17.45" customHeight="1" x14ac:dyDescent="0.25">
      <c r="C78" s="188"/>
      <c r="D78" s="189"/>
      <c r="E78" s="178"/>
      <c r="F78" s="178"/>
      <c r="G78" s="190">
        <f>DATOS!$E$13</f>
        <v>1</v>
      </c>
      <c r="H78" s="178"/>
      <c r="I78" s="191"/>
      <c r="J78" s="178"/>
      <c r="K78" s="178"/>
      <c r="L78" s="178"/>
      <c r="M78" s="178"/>
      <c r="N78" s="160" t="str">
        <f t="shared" si="4"/>
        <v/>
      </c>
      <c r="P78" s="160" t="str">
        <f t="shared" si="5"/>
        <v/>
      </c>
      <c r="Q78" s="160">
        <f t="shared" si="2"/>
        <v>0</v>
      </c>
      <c r="R78" s="160" t="str">
        <f t="shared" si="6"/>
        <v/>
      </c>
      <c r="S78" s="160" t="str">
        <f t="shared" si="3"/>
        <v/>
      </c>
    </row>
    <row r="79" spans="3:19" ht="17.45" customHeight="1" x14ac:dyDescent="0.25">
      <c r="C79" s="188"/>
      <c r="D79" s="189"/>
      <c r="E79" s="178"/>
      <c r="F79" s="178"/>
      <c r="G79" s="190">
        <f>DATOS!$E$13</f>
        <v>1</v>
      </c>
      <c r="H79" s="178"/>
      <c r="I79" s="191"/>
      <c r="J79" s="178"/>
      <c r="K79" s="178"/>
      <c r="L79" s="178"/>
      <c r="M79" s="178"/>
      <c r="N79" s="160" t="str">
        <f t="shared" si="4"/>
        <v/>
      </c>
      <c r="P79" s="160" t="str">
        <f t="shared" si="5"/>
        <v/>
      </c>
      <c r="Q79" s="160">
        <f t="shared" si="2"/>
        <v>0</v>
      </c>
      <c r="R79" s="160" t="str">
        <f t="shared" si="6"/>
        <v/>
      </c>
      <c r="S79" s="160" t="str">
        <f t="shared" si="3"/>
        <v/>
      </c>
    </row>
    <row r="80" spans="3:19" ht="17.45" customHeight="1" x14ac:dyDescent="0.25">
      <c r="C80" s="188"/>
      <c r="D80" s="189"/>
      <c r="E80" s="178"/>
      <c r="F80" s="178"/>
      <c r="G80" s="190">
        <f>DATOS!$E$13</f>
        <v>1</v>
      </c>
      <c r="H80" s="178"/>
      <c r="I80" s="191"/>
      <c r="J80" s="178"/>
      <c r="K80" s="178"/>
      <c r="L80" s="178"/>
      <c r="M80" s="178"/>
      <c r="N80" s="160" t="str">
        <f t="shared" si="4"/>
        <v/>
      </c>
      <c r="P80" s="160" t="str">
        <f t="shared" si="5"/>
        <v/>
      </c>
      <c r="Q80" s="160">
        <f t="shared" si="2"/>
        <v>0</v>
      </c>
      <c r="R80" s="160" t="str">
        <f t="shared" si="6"/>
        <v/>
      </c>
      <c r="S80" s="160" t="str">
        <f t="shared" si="3"/>
        <v/>
      </c>
    </row>
    <row r="81" spans="3:19" ht="17.45" customHeight="1" x14ac:dyDescent="0.25">
      <c r="C81" s="188"/>
      <c r="D81" s="189"/>
      <c r="E81" s="178"/>
      <c r="F81" s="178"/>
      <c r="G81" s="190">
        <f>DATOS!$E$13</f>
        <v>1</v>
      </c>
      <c r="H81" s="178"/>
      <c r="I81" s="191"/>
      <c r="J81" s="178"/>
      <c r="K81" s="178"/>
      <c r="L81" s="178"/>
      <c r="M81" s="178"/>
      <c r="N81" s="160" t="str">
        <f t="shared" si="4"/>
        <v/>
      </c>
      <c r="P81" s="160" t="str">
        <f t="shared" si="5"/>
        <v/>
      </c>
      <c r="Q81" s="160">
        <f t="shared" ref="Q81:Q144" si="7">IF($I81=0%,H81,"")</f>
        <v>0</v>
      </c>
      <c r="R81" s="160" t="str">
        <f t="shared" si="6"/>
        <v/>
      </c>
      <c r="S81" s="160" t="str">
        <f t="shared" si="3"/>
        <v/>
      </c>
    </row>
    <row r="82" spans="3:19" ht="17.45" customHeight="1" x14ac:dyDescent="0.25">
      <c r="C82" s="188"/>
      <c r="D82" s="189"/>
      <c r="E82" s="178"/>
      <c r="F82" s="178"/>
      <c r="G82" s="190">
        <f>DATOS!$E$13</f>
        <v>1</v>
      </c>
      <c r="H82" s="178"/>
      <c r="I82" s="191"/>
      <c r="J82" s="178"/>
      <c r="K82" s="178"/>
      <c r="L82" s="178"/>
      <c r="M82" s="178"/>
      <c r="N82" s="160" t="str">
        <f t="shared" ref="N82:N145" si="8">IF(H82&amp;J82&amp;K82&amp;L82&amp;M82="","",H82+J82+K82-L82-M82)</f>
        <v/>
      </c>
      <c r="P82" s="160" t="str">
        <f t="shared" ref="P82:P145" si="9">IF($I82="E",H82,"")</f>
        <v/>
      </c>
      <c r="Q82" s="160">
        <f t="shared" si="7"/>
        <v>0</v>
      </c>
      <c r="R82" s="160" t="str">
        <f t="shared" ref="R82:R145" si="10">IF(OR($I82=8%,$I82=11%),$J82/$I82,"")</f>
        <v/>
      </c>
      <c r="S82" s="160" t="str">
        <f t="shared" si="3"/>
        <v/>
      </c>
    </row>
    <row r="83" spans="3:19" ht="17.45" customHeight="1" x14ac:dyDescent="0.25">
      <c r="C83" s="188"/>
      <c r="D83" s="189"/>
      <c r="E83" s="178"/>
      <c r="F83" s="178"/>
      <c r="G83" s="190">
        <f>DATOS!$E$13</f>
        <v>1</v>
      </c>
      <c r="H83" s="178"/>
      <c r="I83" s="191"/>
      <c r="J83" s="178"/>
      <c r="K83" s="178"/>
      <c r="L83" s="178"/>
      <c r="M83" s="178"/>
      <c r="N83" s="160" t="str">
        <f t="shared" si="8"/>
        <v/>
      </c>
      <c r="P83" s="160" t="str">
        <f t="shared" si="9"/>
        <v/>
      </c>
      <c r="Q83" s="160">
        <f t="shared" si="7"/>
        <v>0</v>
      </c>
      <c r="R83" s="160" t="str">
        <f t="shared" si="10"/>
        <v/>
      </c>
      <c r="S83" s="160" t="str">
        <f t="shared" ref="S83:S146" si="11">IF(OR($I83=15%,$I83=16%),$J83/$I83,"")</f>
        <v/>
      </c>
    </row>
    <row r="84" spans="3:19" ht="17.45" customHeight="1" x14ac:dyDescent="0.25">
      <c r="C84" s="188"/>
      <c r="D84" s="189"/>
      <c r="E84" s="178"/>
      <c r="F84" s="178"/>
      <c r="G84" s="190">
        <f>DATOS!$E$13</f>
        <v>1</v>
      </c>
      <c r="H84" s="178"/>
      <c r="I84" s="191"/>
      <c r="J84" s="178"/>
      <c r="K84" s="178"/>
      <c r="L84" s="178"/>
      <c r="M84" s="178"/>
      <c r="N84" s="160" t="str">
        <f t="shared" si="8"/>
        <v/>
      </c>
      <c r="P84" s="160" t="str">
        <f t="shared" si="9"/>
        <v/>
      </c>
      <c r="Q84" s="160">
        <f t="shared" si="7"/>
        <v>0</v>
      </c>
      <c r="R84" s="160" t="str">
        <f t="shared" si="10"/>
        <v/>
      </c>
      <c r="S84" s="160" t="str">
        <f t="shared" si="11"/>
        <v/>
      </c>
    </row>
    <row r="85" spans="3:19" ht="17.45" customHeight="1" x14ac:dyDescent="0.25">
      <c r="C85" s="188"/>
      <c r="D85" s="189"/>
      <c r="E85" s="178"/>
      <c r="F85" s="178"/>
      <c r="G85" s="190">
        <f>DATOS!$E$13</f>
        <v>1</v>
      </c>
      <c r="H85" s="178"/>
      <c r="I85" s="191"/>
      <c r="J85" s="178"/>
      <c r="K85" s="178"/>
      <c r="L85" s="178"/>
      <c r="M85" s="178"/>
      <c r="N85" s="160" t="str">
        <f t="shared" si="8"/>
        <v/>
      </c>
      <c r="P85" s="160" t="str">
        <f t="shared" si="9"/>
        <v/>
      </c>
      <c r="Q85" s="160">
        <f t="shared" si="7"/>
        <v>0</v>
      </c>
      <c r="R85" s="160" t="str">
        <f t="shared" si="10"/>
        <v/>
      </c>
      <c r="S85" s="160" t="str">
        <f t="shared" si="11"/>
        <v/>
      </c>
    </row>
    <row r="86" spans="3:19" ht="17.45" customHeight="1" x14ac:dyDescent="0.25">
      <c r="C86" s="188"/>
      <c r="D86" s="189"/>
      <c r="E86" s="178"/>
      <c r="F86" s="178"/>
      <c r="G86" s="190">
        <f>DATOS!$E$13</f>
        <v>1</v>
      </c>
      <c r="H86" s="178"/>
      <c r="I86" s="191"/>
      <c r="J86" s="178"/>
      <c r="K86" s="178"/>
      <c r="L86" s="178"/>
      <c r="M86" s="178"/>
      <c r="N86" s="160" t="str">
        <f t="shared" si="8"/>
        <v/>
      </c>
      <c r="P86" s="160" t="str">
        <f t="shared" si="9"/>
        <v/>
      </c>
      <c r="Q86" s="160">
        <f t="shared" si="7"/>
        <v>0</v>
      </c>
      <c r="R86" s="160" t="str">
        <f t="shared" si="10"/>
        <v/>
      </c>
      <c r="S86" s="160" t="str">
        <f t="shared" si="11"/>
        <v/>
      </c>
    </row>
    <row r="87" spans="3:19" ht="17.45" customHeight="1" x14ac:dyDescent="0.25">
      <c r="C87" s="188"/>
      <c r="D87" s="189"/>
      <c r="E87" s="178"/>
      <c r="F87" s="178"/>
      <c r="G87" s="190">
        <f>DATOS!$E$13</f>
        <v>1</v>
      </c>
      <c r="H87" s="178"/>
      <c r="I87" s="191"/>
      <c r="J87" s="178"/>
      <c r="K87" s="178"/>
      <c r="L87" s="178"/>
      <c r="M87" s="178"/>
      <c r="N87" s="160" t="str">
        <f t="shared" si="8"/>
        <v/>
      </c>
      <c r="P87" s="160" t="str">
        <f t="shared" si="9"/>
        <v/>
      </c>
      <c r="Q87" s="160">
        <f t="shared" si="7"/>
        <v>0</v>
      </c>
      <c r="R87" s="160" t="str">
        <f t="shared" si="10"/>
        <v/>
      </c>
      <c r="S87" s="160" t="str">
        <f t="shared" si="11"/>
        <v/>
      </c>
    </row>
    <row r="88" spans="3:19" ht="17.45" customHeight="1" x14ac:dyDescent="0.25">
      <c r="C88" s="188"/>
      <c r="D88" s="189"/>
      <c r="E88" s="178"/>
      <c r="F88" s="178"/>
      <c r="G88" s="190">
        <f>DATOS!$E$13</f>
        <v>1</v>
      </c>
      <c r="H88" s="178"/>
      <c r="I88" s="191"/>
      <c r="J88" s="178"/>
      <c r="K88" s="178"/>
      <c r="L88" s="178"/>
      <c r="M88" s="178"/>
      <c r="N88" s="160" t="str">
        <f t="shared" si="8"/>
        <v/>
      </c>
      <c r="P88" s="160" t="str">
        <f t="shared" si="9"/>
        <v/>
      </c>
      <c r="Q88" s="160">
        <f t="shared" si="7"/>
        <v>0</v>
      </c>
      <c r="R88" s="160" t="str">
        <f t="shared" si="10"/>
        <v/>
      </c>
      <c r="S88" s="160" t="str">
        <f t="shared" si="11"/>
        <v/>
      </c>
    </row>
    <row r="89" spans="3:19" ht="17.45" customHeight="1" x14ac:dyDescent="0.25">
      <c r="C89" s="188"/>
      <c r="D89" s="189"/>
      <c r="E89" s="178"/>
      <c r="F89" s="178"/>
      <c r="G89" s="190">
        <f>DATOS!$E$13</f>
        <v>1</v>
      </c>
      <c r="H89" s="178"/>
      <c r="I89" s="191"/>
      <c r="J89" s="178"/>
      <c r="K89" s="178"/>
      <c r="L89" s="178"/>
      <c r="M89" s="178"/>
      <c r="N89" s="160" t="str">
        <f t="shared" si="8"/>
        <v/>
      </c>
      <c r="P89" s="160" t="str">
        <f t="shared" si="9"/>
        <v/>
      </c>
      <c r="Q89" s="160">
        <f t="shared" si="7"/>
        <v>0</v>
      </c>
      <c r="R89" s="160" t="str">
        <f t="shared" si="10"/>
        <v/>
      </c>
      <c r="S89" s="160" t="str">
        <f t="shared" si="11"/>
        <v/>
      </c>
    </row>
    <row r="90" spans="3:19" ht="17.45" customHeight="1" x14ac:dyDescent="0.25">
      <c r="C90" s="188"/>
      <c r="D90" s="189"/>
      <c r="E90" s="178"/>
      <c r="F90" s="178"/>
      <c r="G90" s="190">
        <f>DATOS!$E$13</f>
        <v>1</v>
      </c>
      <c r="H90" s="178"/>
      <c r="I90" s="191"/>
      <c r="J90" s="178"/>
      <c r="K90" s="178"/>
      <c r="L90" s="178"/>
      <c r="M90" s="178"/>
      <c r="N90" s="160" t="str">
        <f t="shared" si="8"/>
        <v/>
      </c>
      <c r="P90" s="160" t="str">
        <f t="shared" si="9"/>
        <v/>
      </c>
      <c r="Q90" s="160">
        <f t="shared" si="7"/>
        <v>0</v>
      </c>
      <c r="R90" s="160" t="str">
        <f t="shared" si="10"/>
        <v/>
      </c>
      <c r="S90" s="160" t="str">
        <f t="shared" si="11"/>
        <v/>
      </c>
    </row>
    <row r="91" spans="3:19" ht="17.45" customHeight="1" x14ac:dyDescent="0.25">
      <c r="C91" s="188"/>
      <c r="D91" s="189"/>
      <c r="E91" s="178"/>
      <c r="F91" s="178"/>
      <c r="G91" s="190">
        <f>DATOS!$E$13</f>
        <v>1</v>
      </c>
      <c r="H91" s="178"/>
      <c r="I91" s="191"/>
      <c r="J91" s="178"/>
      <c r="K91" s="178"/>
      <c r="L91" s="178"/>
      <c r="M91" s="178"/>
      <c r="N91" s="160" t="str">
        <f t="shared" si="8"/>
        <v/>
      </c>
      <c r="P91" s="160" t="str">
        <f t="shared" si="9"/>
        <v/>
      </c>
      <c r="Q91" s="160">
        <f t="shared" si="7"/>
        <v>0</v>
      </c>
      <c r="R91" s="160" t="str">
        <f t="shared" si="10"/>
        <v/>
      </c>
      <c r="S91" s="160" t="str">
        <f t="shared" si="11"/>
        <v/>
      </c>
    </row>
    <row r="92" spans="3:19" ht="17.45" customHeight="1" x14ac:dyDescent="0.25">
      <c r="C92" s="188"/>
      <c r="D92" s="189"/>
      <c r="E92" s="178"/>
      <c r="F92" s="178"/>
      <c r="G92" s="190">
        <f>DATOS!$E$13</f>
        <v>1</v>
      </c>
      <c r="H92" s="178"/>
      <c r="I92" s="191"/>
      <c r="J92" s="178"/>
      <c r="K92" s="178"/>
      <c r="L92" s="178"/>
      <c r="M92" s="178"/>
      <c r="N92" s="160" t="str">
        <f t="shared" si="8"/>
        <v/>
      </c>
      <c r="P92" s="160" t="str">
        <f t="shared" si="9"/>
        <v/>
      </c>
      <c r="Q92" s="160">
        <f t="shared" si="7"/>
        <v>0</v>
      </c>
      <c r="R92" s="160" t="str">
        <f t="shared" si="10"/>
        <v/>
      </c>
      <c r="S92" s="160" t="str">
        <f t="shared" si="11"/>
        <v/>
      </c>
    </row>
    <row r="93" spans="3:19" ht="17.45" customHeight="1" x14ac:dyDescent="0.25">
      <c r="C93" s="188"/>
      <c r="D93" s="189"/>
      <c r="E93" s="178"/>
      <c r="F93" s="178"/>
      <c r="G93" s="190">
        <f>DATOS!$E$13</f>
        <v>1</v>
      </c>
      <c r="H93" s="178"/>
      <c r="I93" s="191"/>
      <c r="J93" s="178"/>
      <c r="K93" s="178"/>
      <c r="L93" s="178"/>
      <c r="M93" s="178"/>
      <c r="N93" s="160" t="str">
        <f t="shared" si="8"/>
        <v/>
      </c>
      <c r="P93" s="160" t="str">
        <f t="shared" si="9"/>
        <v/>
      </c>
      <c r="Q93" s="160">
        <f t="shared" si="7"/>
        <v>0</v>
      </c>
      <c r="R93" s="160" t="str">
        <f t="shared" si="10"/>
        <v/>
      </c>
      <c r="S93" s="160" t="str">
        <f t="shared" si="11"/>
        <v/>
      </c>
    </row>
    <row r="94" spans="3:19" ht="17.45" customHeight="1" x14ac:dyDescent="0.25">
      <c r="C94" s="188"/>
      <c r="D94" s="189"/>
      <c r="E94" s="178"/>
      <c r="F94" s="178"/>
      <c r="G94" s="190">
        <f>DATOS!$E$13</f>
        <v>1</v>
      </c>
      <c r="H94" s="178"/>
      <c r="I94" s="191"/>
      <c r="J94" s="178"/>
      <c r="K94" s="178"/>
      <c r="L94" s="178"/>
      <c r="M94" s="178"/>
      <c r="N94" s="160" t="str">
        <f t="shared" si="8"/>
        <v/>
      </c>
      <c r="P94" s="160" t="str">
        <f t="shared" si="9"/>
        <v/>
      </c>
      <c r="Q94" s="160">
        <f t="shared" si="7"/>
        <v>0</v>
      </c>
      <c r="R94" s="160" t="str">
        <f t="shared" si="10"/>
        <v/>
      </c>
      <c r="S94" s="160" t="str">
        <f t="shared" si="11"/>
        <v/>
      </c>
    </row>
    <row r="95" spans="3:19" ht="17.45" customHeight="1" x14ac:dyDescent="0.25">
      <c r="C95" s="188"/>
      <c r="D95" s="189"/>
      <c r="E95" s="178"/>
      <c r="F95" s="178"/>
      <c r="G95" s="190">
        <f>DATOS!$E$13</f>
        <v>1</v>
      </c>
      <c r="H95" s="178"/>
      <c r="I95" s="191"/>
      <c r="J95" s="178"/>
      <c r="K95" s="178"/>
      <c r="L95" s="178"/>
      <c r="M95" s="178"/>
      <c r="N95" s="160" t="str">
        <f t="shared" si="8"/>
        <v/>
      </c>
      <c r="P95" s="160" t="str">
        <f t="shared" si="9"/>
        <v/>
      </c>
      <c r="Q95" s="160">
        <f t="shared" si="7"/>
        <v>0</v>
      </c>
      <c r="R95" s="160" t="str">
        <f t="shared" si="10"/>
        <v/>
      </c>
      <c r="S95" s="160" t="str">
        <f t="shared" si="11"/>
        <v/>
      </c>
    </row>
    <row r="96" spans="3:19" ht="17.45" customHeight="1" x14ac:dyDescent="0.25">
      <c r="C96" s="188"/>
      <c r="D96" s="189"/>
      <c r="E96" s="178"/>
      <c r="F96" s="178"/>
      <c r="G96" s="190">
        <f>DATOS!$E$13</f>
        <v>1</v>
      </c>
      <c r="H96" s="178"/>
      <c r="I96" s="191"/>
      <c r="J96" s="178"/>
      <c r="K96" s="178"/>
      <c r="L96" s="178"/>
      <c r="M96" s="178"/>
      <c r="N96" s="160" t="str">
        <f t="shared" si="8"/>
        <v/>
      </c>
      <c r="P96" s="160" t="str">
        <f t="shared" si="9"/>
        <v/>
      </c>
      <c r="Q96" s="160">
        <f t="shared" si="7"/>
        <v>0</v>
      </c>
      <c r="R96" s="160" t="str">
        <f t="shared" si="10"/>
        <v/>
      </c>
      <c r="S96" s="160" t="str">
        <f t="shared" si="11"/>
        <v/>
      </c>
    </row>
    <row r="97" spans="3:19" ht="17.45" customHeight="1" x14ac:dyDescent="0.25">
      <c r="C97" s="188"/>
      <c r="D97" s="189"/>
      <c r="E97" s="178"/>
      <c r="F97" s="178"/>
      <c r="G97" s="190">
        <f>DATOS!$E$13</f>
        <v>1</v>
      </c>
      <c r="H97" s="178"/>
      <c r="I97" s="191"/>
      <c r="J97" s="178"/>
      <c r="K97" s="178"/>
      <c r="L97" s="178"/>
      <c r="M97" s="178"/>
      <c r="N97" s="160" t="str">
        <f t="shared" si="8"/>
        <v/>
      </c>
      <c r="P97" s="160" t="str">
        <f t="shared" si="9"/>
        <v/>
      </c>
      <c r="Q97" s="160">
        <f t="shared" si="7"/>
        <v>0</v>
      </c>
      <c r="R97" s="160" t="str">
        <f t="shared" si="10"/>
        <v/>
      </c>
      <c r="S97" s="160" t="str">
        <f t="shared" si="11"/>
        <v/>
      </c>
    </row>
    <row r="98" spans="3:19" ht="17.45" customHeight="1" x14ac:dyDescent="0.25">
      <c r="C98" s="188"/>
      <c r="D98" s="189"/>
      <c r="E98" s="178"/>
      <c r="F98" s="178"/>
      <c r="G98" s="190">
        <f>DATOS!$E$13</f>
        <v>1</v>
      </c>
      <c r="H98" s="178"/>
      <c r="I98" s="191"/>
      <c r="J98" s="178"/>
      <c r="K98" s="178"/>
      <c r="L98" s="178"/>
      <c r="M98" s="178"/>
      <c r="N98" s="160" t="str">
        <f t="shared" si="8"/>
        <v/>
      </c>
      <c r="P98" s="160" t="str">
        <f t="shared" si="9"/>
        <v/>
      </c>
      <c r="Q98" s="160">
        <f t="shared" si="7"/>
        <v>0</v>
      </c>
      <c r="R98" s="160" t="str">
        <f t="shared" si="10"/>
        <v/>
      </c>
      <c r="S98" s="160" t="str">
        <f t="shared" si="11"/>
        <v/>
      </c>
    </row>
    <row r="99" spans="3:19" ht="17.45" customHeight="1" x14ac:dyDescent="0.25">
      <c r="C99" s="188"/>
      <c r="D99" s="189"/>
      <c r="E99" s="178"/>
      <c r="F99" s="178"/>
      <c r="G99" s="190">
        <f>DATOS!$E$13</f>
        <v>1</v>
      </c>
      <c r="H99" s="178"/>
      <c r="I99" s="191"/>
      <c r="J99" s="178"/>
      <c r="K99" s="178"/>
      <c r="L99" s="178"/>
      <c r="M99" s="178"/>
      <c r="N99" s="160" t="str">
        <f t="shared" si="8"/>
        <v/>
      </c>
      <c r="P99" s="160" t="str">
        <f t="shared" si="9"/>
        <v/>
      </c>
      <c r="Q99" s="160">
        <f t="shared" si="7"/>
        <v>0</v>
      </c>
      <c r="R99" s="160" t="str">
        <f t="shared" si="10"/>
        <v/>
      </c>
      <c r="S99" s="160" t="str">
        <f t="shared" si="11"/>
        <v/>
      </c>
    </row>
    <row r="100" spans="3:19" ht="17.45" customHeight="1" x14ac:dyDescent="0.25">
      <c r="C100" s="188"/>
      <c r="D100" s="189"/>
      <c r="E100" s="178"/>
      <c r="F100" s="178"/>
      <c r="G100" s="190">
        <f>DATOS!$E$13</f>
        <v>1</v>
      </c>
      <c r="H100" s="178"/>
      <c r="I100" s="191"/>
      <c r="J100" s="178"/>
      <c r="K100" s="178"/>
      <c r="L100" s="178"/>
      <c r="M100" s="178"/>
      <c r="N100" s="160" t="str">
        <f t="shared" si="8"/>
        <v/>
      </c>
      <c r="P100" s="160" t="str">
        <f t="shared" si="9"/>
        <v/>
      </c>
      <c r="Q100" s="160">
        <f t="shared" si="7"/>
        <v>0</v>
      </c>
      <c r="R100" s="160" t="str">
        <f t="shared" si="10"/>
        <v/>
      </c>
      <c r="S100" s="160" t="str">
        <f t="shared" si="11"/>
        <v/>
      </c>
    </row>
    <row r="101" spans="3:19" ht="17.45" customHeight="1" x14ac:dyDescent="0.25">
      <c r="C101" s="188"/>
      <c r="D101" s="189"/>
      <c r="E101" s="178"/>
      <c r="F101" s="178"/>
      <c r="G101" s="190">
        <f>DATOS!$E$13</f>
        <v>1</v>
      </c>
      <c r="H101" s="178"/>
      <c r="I101" s="191"/>
      <c r="J101" s="178"/>
      <c r="K101" s="178"/>
      <c r="L101" s="178"/>
      <c r="M101" s="178"/>
      <c r="N101" s="160" t="str">
        <f t="shared" si="8"/>
        <v/>
      </c>
      <c r="P101" s="160" t="str">
        <f t="shared" si="9"/>
        <v/>
      </c>
      <c r="Q101" s="160">
        <f t="shared" si="7"/>
        <v>0</v>
      </c>
      <c r="R101" s="160" t="str">
        <f t="shared" si="10"/>
        <v/>
      </c>
      <c r="S101" s="160" t="str">
        <f t="shared" si="11"/>
        <v/>
      </c>
    </row>
    <row r="102" spans="3:19" ht="17.45" customHeight="1" x14ac:dyDescent="0.25">
      <c r="C102" s="188"/>
      <c r="D102" s="189"/>
      <c r="E102" s="178"/>
      <c r="F102" s="178"/>
      <c r="G102" s="190">
        <f>DATOS!$E$13</f>
        <v>1</v>
      </c>
      <c r="H102" s="178"/>
      <c r="I102" s="191"/>
      <c r="J102" s="178"/>
      <c r="K102" s="178"/>
      <c r="L102" s="178"/>
      <c r="M102" s="178"/>
      <c r="N102" s="160" t="str">
        <f t="shared" si="8"/>
        <v/>
      </c>
      <c r="P102" s="160" t="str">
        <f t="shared" si="9"/>
        <v/>
      </c>
      <c r="Q102" s="160">
        <f t="shared" si="7"/>
        <v>0</v>
      </c>
      <c r="R102" s="160" t="str">
        <f t="shared" si="10"/>
        <v/>
      </c>
      <c r="S102" s="160" t="str">
        <f t="shared" si="11"/>
        <v/>
      </c>
    </row>
    <row r="103" spans="3:19" ht="17.45" customHeight="1" x14ac:dyDescent="0.25">
      <c r="C103" s="188"/>
      <c r="D103" s="189"/>
      <c r="E103" s="178"/>
      <c r="F103" s="178"/>
      <c r="G103" s="190">
        <f>DATOS!$E$13</f>
        <v>1</v>
      </c>
      <c r="H103" s="178"/>
      <c r="I103" s="191"/>
      <c r="J103" s="178"/>
      <c r="K103" s="178"/>
      <c r="L103" s="178"/>
      <c r="M103" s="178"/>
      <c r="N103" s="160" t="str">
        <f t="shared" si="8"/>
        <v/>
      </c>
      <c r="P103" s="160" t="str">
        <f t="shared" si="9"/>
        <v/>
      </c>
      <c r="Q103" s="160">
        <f t="shared" si="7"/>
        <v>0</v>
      </c>
      <c r="R103" s="160" t="str">
        <f t="shared" si="10"/>
        <v/>
      </c>
      <c r="S103" s="160" t="str">
        <f t="shared" si="11"/>
        <v/>
      </c>
    </row>
    <row r="104" spans="3:19" ht="17.45" customHeight="1" x14ac:dyDescent="0.25">
      <c r="C104" s="188"/>
      <c r="D104" s="189"/>
      <c r="E104" s="178"/>
      <c r="F104" s="178"/>
      <c r="G104" s="190">
        <f>DATOS!$E$13</f>
        <v>1</v>
      </c>
      <c r="H104" s="178"/>
      <c r="I104" s="191"/>
      <c r="J104" s="178"/>
      <c r="K104" s="178"/>
      <c r="L104" s="178"/>
      <c r="M104" s="178"/>
      <c r="N104" s="160" t="str">
        <f t="shared" si="8"/>
        <v/>
      </c>
      <c r="P104" s="160" t="str">
        <f t="shared" si="9"/>
        <v/>
      </c>
      <c r="Q104" s="160">
        <f t="shared" si="7"/>
        <v>0</v>
      </c>
      <c r="R104" s="160" t="str">
        <f t="shared" si="10"/>
        <v/>
      </c>
      <c r="S104" s="160" t="str">
        <f t="shared" si="11"/>
        <v/>
      </c>
    </row>
    <row r="105" spans="3:19" ht="17.45" customHeight="1" x14ac:dyDescent="0.25">
      <c r="C105" s="188"/>
      <c r="D105" s="189"/>
      <c r="E105" s="178"/>
      <c r="F105" s="178"/>
      <c r="G105" s="190">
        <f>DATOS!$E$13</f>
        <v>1</v>
      </c>
      <c r="H105" s="178"/>
      <c r="I105" s="191"/>
      <c r="J105" s="178"/>
      <c r="K105" s="178"/>
      <c r="L105" s="178"/>
      <c r="M105" s="178"/>
      <c r="N105" s="160" t="str">
        <f t="shared" si="8"/>
        <v/>
      </c>
      <c r="P105" s="160" t="str">
        <f t="shared" si="9"/>
        <v/>
      </c>
      <c r="Q105" s="160">
        <f t="shared" si="7"/>
        <v>0</v>
      </c>
      <c r="R105" s="160" t="str">
        <f t="shared" si="10"/>
        <v/>
      </c>
      <c r="S105" s="160" t="str">
        <f t="shared" si="11"/>
        <v/>
      </c>
    </row>
    <row r="106" spans="3:19" ht="17.45" customHeight="1" x14ac:dyDescent="0.25">
      <c r="C106" s="188"/>
      <c r="D106" s="189"/>
      <c r="E106" s="178"/>
      <c r="F106" s="178"/>
      <c r="G106" s="190">
        <f>DATOS!$E$13</f>
        <v>1</v>
      </c>
      <c r="H106" s="178"/>
      <c r="I106" s="191"/>
      <c r="J106" s="178"/>
      <c r="K106" s="178"/>
      <c r="L106" s="178"/>
      <c r="M106" s="178"/>
      <c r="N106" s="160" t="str">
        <f t="shared" si="8"/>
        <v/>
      </c>
      <c r="P106" s="160" t="str">
        <f t="shared" si="9"/>
        <v/>
      </c>
      <c r="Q106" s="160">
        <f t="shared" si="7"/>
        <v>0</v>
      </c>
      <c r="R106" s="160" t="str">
        <f t="shared" si="10"/>
        <v/>
      </c>
      <c r="S106" s="160" t="str">
        <f t="shared" si="11"/>
        <v/>
      </c>
    </row>
    <row r="107" spans="3:19" ht="17.45" customHeight="1" x14ac:dyDescent="0.25">
      <c r="C107" s="188"/>
      <c r="D107" s="189"/>
      <c r="E107" s="178"/>
      <c r="F107" s="178"/>
      <c r="G107" s="190">
        <f>DATOS!$E$13</f>
        <v>1</v>
      </c>
      <c r="H107" s="178"/>
      <c r="I107" s="191"/>
      <c r="J107" s="178"/>
      <c r="K107" s="178"/>
      <c r="L107" s="178"/>
      <c r="M107" s="178"/>
      <c r="N107" s="160" t="str">
        <f t="shared" si="8"/>
        <v/>
      </c>
      <c r="P107" s="160" t="str">
        <f t="shared" si="9"/>
        <v/>
      </c>
      <c r="Q107" s="160">
        <f t="shared" si="7"/>
        <v>0</v>
      </c>
      <c r="R107" s="160" t="str">
        <f t="shared" si="10"/>
        <v/>
      </c>
      <c r="S107" s="160" t="str">
        <f t="shared" si="11"/>
        <v/>
      </c>
    </row>
    <row r="108" spans="3:19" ht="17.45" customHeight="1" x14ac:dyDescent="0.25">
      <c r="C108" s="188"/>
      <c r="D108" s="189"/>
      <c r="E108" s="178"/>
      <c r="F108" s="178"/>
      <c r="G108" s="190">
        <f>DATOS!$E$13</f>
        <v>1</v>
      </c>
      <c r="H108" s="178"/>
      <c r="I108" s="191"/>
      <c r="J108" s="178"/>
      <c r="K108" s="178"/>
      <c r="L108" s="178"/>
      <c r="M108" s="178"/>
      <c r="N108" s="160" t="str">
        <f t="shared" si="8"/>
        <v/>
      </c>
      <c r="P108" s="160" t="str">
        <f t="shared" si="9"/>
        <v/>
      </c>
      <c r="Q108" s="160">
        <f t="shared" si="7"/>
        <v>0</v>
      </c>
      <c r="R108" s="160" t="str">
        <f t="shared" si="10"/>
        <v/>
      </c>
      <c r="S108" s="160" t="str">
        <f t="shared" si="11"/>
        <v/>
      </c>
    </row>
    <row r="109" spans="3:19" ht="17.45" customHeight="1" x14ac:dyDescent="0.25">
      <c r="C109" s="188"/>
      <c r="D109" s="189"/>
      <c r="E109" s="178"/>
      <c r="F109" s="178"/>
      <c r="G109" s="190">
        <f>DATOS!$E$13</f>
        <v>1</v>
      </c>
      <c r="H109" s="178"/>
      <c r="I109" s="191"/>
      <c r="J109" s="178"/>
      <c r="K109" s="178"/>
      <c r="L109" s="178"/>
      <c r="M109" s="178"/>
      <c r="N109" s="160" t="str">
        <f t="shared" si="8"/>
        <v/>
      </c>
      <c r="P109" s="160" t="str">
        <f t="shared" si="9"/>
        <v/>
      </c>
      <c r="Q109" s="160">
        <f t="shared" si="7"/>
        <v>0</v>
      </c>
      <c r="R109" s="160" t="str">
        <f t="shared" si="10"/>
        <v/>
      </c>
      <c r="S109" s="160" t="str">
        <f t="shared" si="11"/>
        <v/>
      </c>
    </row>
    <row r="110" spans="3:19" ht="17.45" customHeight="1" x14ac:dyDescent="0.25">
      <c r="C110" s="188"/>
      <c r="D110" s="189"/>
      <c r="E110" s="178"/>
      <c r="F110" s="178"/>
      <c r="G110" s="190">
        <f>DATOS!$E$13</f>
        <v>1</v>
      </c>
      <c r="H110" s="178"/>
      <c r="I110" s="191"/>
      <c r="J110" s="178"/>
      <c r="K110" s="178"/>
      <c r="L110" s="178"/>
      <c r="M110" s="178"/>
      <c r="N110" s="160" t="str">
        <f t="shared" si="8"/>
        <v/>
      </c>
      <c r="P110" s="160" t="str">
        <f t="shared" si="9"/>
        <v/>
      </c>
      <c r="Q110" s="160">
        <f t="shared" si="7"/>
        <v>0</v>
      </c>
      <c r="R110" s="160" t="str">
        <f t="shared" si="10"/>
        <v/>
      </c>
      <c r="S110" s="160" t="str">
        <f t="shared" si="11"/>
        <v/>
      </c>
    </row>
    <row r="111" spans="3:19" ht="17.45" customHeight="1" x14ac:dyDescent="0.25">
      <c r="C111" s="188"/>
      <c r="D111" s="189"/>
      <c r="E111" s="178"/>
      <c r="F111" s="178"/>
      <c r="G111" s="190">
        <f>DATOS!$E$13</f>
        <v>1</v>
      </c>
      <c r="H111" s="178"/>
      <c r="I111" s="191"/>
      <c r="J111" s="178"/>
      <c r="K111" s="178"/>
      <c r="L111" s="178"/>
      <c r="M111" s="178"/>
      <c r="N111" s="160" t="str">
        <f t="shared" si="8"/>
        <v/>
      </c>
      <c r="P111" s="160" t="str">
        <f t="shared" si="9"/>
        <v/>
      </c>
      <c r="Q111" s="160">
        <f t="shared" si="7"/>
        <v>0</v>
      </c>
      <c r="R111" s="160" t="str">
        <f t="shared" si="10"/>
        <v/>
      </c>
      <c r="S111" s="160" t="str">
        <f t="shared" si="11"/>
        <v/>
      </c>
    </row>
    <row r="112" spans="3:19" ht="17.45" customHeight="1" x14ac:dyDescent="0.25">
      <c r="C112" s="188"/>
      <c r="D112" s="189"/>
      <c r="E112" s="178"/>
      <c r="F112" s="178"/>
      <c r="G112" s="190">
        <f>DATOS!$E$13</f>
        <v>1</v>
      </c>
      <c r="H112" s="178"/>
      <c r="I112" s="191"/>
      <c r="J112" s="178"/>
      <c r="K112" s="178"/>
      <c r="L112" s="178"/>
      <c r="M112" s="178"/>
      <c r="N112" s="160" t="str">
        <f t="shared" si="8"/>
        <v/>
      </c>
      <c r="P112" s="160" t="str">
        <f t="shared" si="9"/>
        <v/>
      </c>
      <c r="Q112" s="160">
        <f t="shared" si="7"/>
        <v>0</v>
      </c>
      <c r="R112" s="160" t="str">
        <f t="shared" si="10"/>
        <v/>
      </c>
      <c r="S112" s="160" t="str">
        <f t="shared" si="11"/>
        <v/>
      </c>
    </row>
    <row r="113" spans="3:19" ht="17.45" customHeight="1" x14ac:dyDescent="0.25">
      <c r="C113" s="188"/>
      <c r="D113" s="189"/>
      <c r="E113" s="178"/>
      <c r="F113" s="178"/>
      <c r="G113" s="190">
        <f>DATOS!$E$13</f>
        <v>1</v>
      </c>
      <c r="H113" s="178"/>
      <c r="I113" s="191"/>
      <c r="J113" s="178"/>
      <c r="K113" s="178"/>
      <c r="L113" s="178"/>
      <c r="M113" s="178"/>
      <c r="N113" s="160" t="str">
        <f t="shared" si="8"/>
        <v/>
      </c>
      <c r="P113" s="160" t="str">
        <f t="shared" si="9"/>
        <v/>
      </c>
      <c r="Q113" s="160">
        <f t="shared" si="7"/>
        <v>0</v>
      </c>
      <c r="R113" s="160" t="str">
        <f t="shared" si="10"/>
        <v/>
      </c>
      <c r="S113" s="160" t="str">
        <f t="shared" si="11"/>
        <v/>
      </c>
    </row>
    <row r="114" spans="3:19" ht="17.45" customHeight="1" x14ac:dyDescent="0.25">
      <c r="C114" s="188"/>
      <c r="D114" s="189"/>
      <c r="E114" s="178"/>
      <c r="F114" s="178"/>
      <c r="G114" s="190">
        <f>DATOS!$E$13</f>
        <v>1</v>
      </c>
      <c r="H114" s="178"/>
      <c r="I114" s="191"/>
      <c r="J114" s="178"/>
      <c r="K114" s="178"/>
      <c r="L114" s="178"/>
      <c r="M114" s="178"/>
      <c r="N114" s="160" t="str">
        <f t="shared" si="8"/>
        <v/>
      </c>
      <c r="P114" s="160" t="str">
        <f t="shared" si="9"/>
        <v/>
      </c>
      <c r="Q114" s="160">
        <f t="shared" si="7"/>
        <v>0</v>
      </c>
      <c r="R114" s="160" t="str">
        <f t="shared" si="10"/>
        <v/>
      </c>
      <c r="S114" s="160" t="str">
        <f t="shared" si="11"/>
        <v/>
      </c>
    </row>
    <row r="115" spans="3:19" ht="17.45" customHeight="1" x14ac:dyDescent="0.25">
      <c r="C115" s="188"/>
      <c r="D115" s="189"/>
      <c r="E115" s="178"/>
      <c r="F115" s="178"/>
      <c r="G115" s="190">
        <f>DATOS!$E$13</f>
        <v>1</v>
      </c>
      <c r="H115" s="178"/>
      <c r="I115" s="191"/>
      <c r="J115" s="178"/>
      <c r="K115" s="178"/>
      <c r="L115" s="178"/>
      <c r="M115" s="178"/>
      <c r="N115" s="160" t="str">
        <f t="shared" si="8"/>
        <v/>
      </c>
      <c r="P115" s="160" t="str">
        <f t="shared" si="9"/>
        <v/>
      </c>
      <c r="Q115" s="160">
        <f t="shared" si="7"/>
        <v>0</v>
      </c>
      <c r="R115" s="160" t="str">
        <f t="shared" si="10"/>
        <v/>
      </c>
      <c r="S115" s="160" t="str">
        <f t="shared" si="11"/>
        <v/>
      </c>
    </row>
    <row r="116" spans="3:19" ht="17.45" customHeight="1" x14ac:dyDescent="0.25">
      <c r="C116" s="188"/>
      <c r="D116" s="189"/>
      <c r="E116" s="178"/>
      <c r="F116" s="178"/>
      <c r="G116" s="190">
        <f>DATOS!$E$13</f>
        <v>1</v>
      </c>
      <c r="H116" s="178"/>
      <c r="I116" s="191"/>
      <c r="J116" s="178"/>
      <c r="K116" s="178"/>
      <c r="L116" s="178"/>
      <c r="M116" s="178"/>
      <c r="N116" s="160" t="str">
        <f t="shared" si="8"/>
        <v/>
      </c>
      <c r="P116" s="160" t="str">
        <f t="shared" si="9"/>
        <v/>
      </c>
      <c r="Q116" s="160">
        <f t="shared" si="7"/>
        <v>0</v>
      </c>
      <c r="R116" s="160" t="str">
        <f t="shared" si="10"/>
        <v/>
      </c>
      <c r="S116" s="160" t="str">
        <f t="shared" si="11"/>
        <v/>
      </c>
    </row>
    <row r="117" spans="3:19" ht="17.45" customHeight="1" x14ac:dyDescent="0.25">
      <c r="C117" s="188"/>
      <c r="D117" s="189"/>
      <c r="E117" s="178"/>
      <c r="F117" s="178"/>
      <c r="G117" s="190">
        <f>DATOS!$E$13</f>
        <v>1</v>
      </c>
      <c r="H117" s="178"/>
      <c r="I117" s="191"/>
      <c r="J117" s="178"/>
      <c r="K117" s="178"/>
      <c r="L117" s="178"/>
      <c r="M117" s="178"/>
      <c r="N117" s="160" t="str">
        <f t="shared" si="8"/>
        <v/>
      </c>
      <c r="P117" s="160" t="str">
        <f t="shared" si="9"/>
        <v/>
      </c>
      <c r="Q117" s="160">
        <f t="shared" si="7"/>
        <v>0</v>
      </c>
      <c r="R117" s="160" t="str">
        <f t="shared" si="10"/>
        <v/>
      </c>
      <c r="S117" s="160" t="str">
        <f t="shared" si="11"/>
        <v/>
      </c>
    </row>
    <row r="118" spans="3:19" ht="17.45" customHeight="1" x14ac:dyDescent="0.25">
      <c r="C118" s="188"/>
      <c r="D118" s="189"/>
      <c r="E118" s="178"/>
      <c r="F118" s="178"/>
      <c r="G118" s="190">
        <f>DATOS!$E$13</f>
        <v>1</v>
      </c>
      <c r="H118" s="178"/>
      <c r="I118" s="191"/>
      <c r="J118" s="178"/>
      <c r="K118" s="178"/>
      <c r="L118" s="178"/>
      <c r="M118" s="178"/>
      <c r="N118" s="160" t="str">
        <f t="shared" si="8"/>
        <v/>
      </c>
      <c r="P118" s="160" t="str">
        <f t="shared" si="9"/>
        <v/>
      </c>
      <c r="Q118" s="160">
        <f t="shared" si="7"/>
        <v>0</v>
      </c>
      <c r="R118" s="160" t="str">
        <f t="shared" si="10"/>
        <v/>
      </c>
      <c r="S118" s="160" t="str">
        <f t="shared" si="11"/>
        <v/>
      </c>
    </row>
    <row r="119" spans="3:19" ht="17.45" customHeight="1" x14ac:dyDescent="0.25">
      <c r="C119" s="188"/>
      <c r="D119" s="189"/>
      <c r="E119" s="178"/>
      <c r="F119" s="178"/>
      <c r="G119" s="190">
        <f>DATOS!$E$13</f>
        <v>1</v>
      </c>
      <c r="H119" s="178"/>
      <c r="I119" s="191"/>
      <c r="J119" s="178"/>
      <c r="K119" s="178"/>
      <c r="L119" s="178"/>
      <c r="M119" s="178"/>
      <c r="N119" s="160" t="str">
        <f t="shared" si="8"/>
        <v/>
      </c>
      <c r="P119" s="160" t="str">
        <f t="shared" si="9"/>
        <v/>
      </c>
      <c r="Q119" s="160">
        <f t="shared" si="7"/>
        <v>0</v>
      </c>
      <c r="R119" s="160" t="str">
        <f t="shared" si="10"/>
        <v/>
      </c>
      <c r="S119" s="160" t="str">
        <f t="shared" si="11"/>
        <v/>
      </c>
    </row>
    <row r="120" spans="3:19" ht="17.45" customHeight="1" x14ac:dyDescent="0.25">
      <c r="C120" s="188"/>
      <c r="D120" s="189"/>
      <c r="E120" s="178"/>
      <c r="F120" s="178"/>
      <c r="G120" s="190">
        <f>DATOS!$E$13</f>
        <v>1</v>
      </c>
      <c r="H120" s="178"/>
      <c r="I120" s="191"/>
      <c r="J120" s="178"/>
      <c r="K120" s="178"/>
      <c r="L120" s="178"/>
      <c r="M120" s="178"/>
      <c r="N120" s="160" t="str">
        <f t="shared" si="8"/>
        <v/>
      </c>
      <c r="P120" s="160" t="str">
        <f t="shared" si="9"/>
        <v/>
      </c>
      <c r="Q120" s="160">
        <f t="shared" si="7"/>
        <v>0</v>
      </c>
      <c r="R120" s="160" t="str">
        <f t="shared" si="10"/>
        <v/>
      </c>
      <c r="S120" s="160" t="str">
        <f t="shared" si="11"/>
        <v/>
      </c>
    </row>
    <row r="121" spans="3:19" ht="17.45" customHeight="1" x14ac:dyDescent="0.25">
      <c r="C121" s="188"/>
      <c r="D121" s="189"/>
      <c r="E121" s="178"/>
      <c r="F121" s="178"/>
      <c r="G121" s="190">
        <f>DATOS!$E$13</f>
        <v>1</v>
      </c>
      <c r="H121" s="178"/>
      <c r="I121" s="191"/>
      <c r="J121" s="178"/>
      <c r="K121" s="178"/>
      <c r="L121" s="178"/>
      <c r="M121" s="178"/>
      <c r="N121" s="160" t="str">
        <f t="shared" si="8"/>
        <v/>
      </c>
      <c r="P121" s="160" t="str">
        <f t="shared" si="9"/>
        <v/>
      </c>
      <c r="Q121" s="160">
        <f t="shared" si="7"/>
        <v>0</v>
      </c>
      <c r="R121" s="160" t="str">
        <f t="shared" si="10"/>
        <v/>
      </c>
      <c r="S121" s="160" t="str">
        <f t="shared" si="11"/>
        <v/>
      </c>
    </row>
    <row r="122" spans="3:19" ht="17.45" customHeight="1" x14ac:dyDescent="0.25">
      <c r="C122" s="188"/>
      <c r="D122" s="189"/>
      <c r="E122" s="178"/>
      <c r="F122" s="178"/>
      <c r="G122" s="190">
        <f>DATOS!$E$13</f>
        <v>1</v>
      </c>
      <c r="H122" s="178"/>
      <c r="I122" s="191"/>
      <c r="J122" s="178"/>
      <c r="K122" s="178"/>
      <c r="L122" s="178"/>
      <c r="M122" s="178"/>
      <c r="N122" s="160" t="str">
        <f t="shared" si="8"/>
        <v/>
      </c>
      <c r="P122" s="160" t="str">
        <f t="shared" si="9"/>
        <v/>
      </c>
      <c r="Q122" s="160">
        <f t="shared" si="7"/>
        <v>0</v>
      </c>
      <c r="R122" s="160" t="str">
        <f t="shared" si="10"/>
        <v/>
      </c>
      <c r="S122" s="160" t="str">
        <f t="shared" si="11"/>
        <v/>
      </c>
    </row>
    <row r="123" spans="3:19" ht="17.45" customHeight="1" x14ac:dyDescent="0.25">
      <c r="C123" s="188"/>
      <c r="D123" s="189"/>
      <c r="E123" s="178"/>
      <c r="F123" s="178"/>
      <c r="G123" s="190">
        <f>DATOS!$E$13</f>
        <v>1</v>
      </c>
      <c r="H123" s="178"/>
      <c r="I123" s="191"/>
      <c r="J123" s="178"/>
      <c r="K123" s="178"/>
      <c r="L123" s="178"/>
      <c r="M123" s="178"/>
      <c r="N123" s="160" t="str">
        <f t="shared" si="8"/>
        <v/>
      </c>
      <c r="P123" s="160" t="str">
        <f t="shared" si="9"/>
        <v/>
      </c>
      <c r="Q123" s="160">
        <f t="shared" si="7"/>
        <v>0</v>
      </c>
      <c r="R123" s="160" t="str">
        <f t="shared" si="10"/>
        <v/>
      </c>
      <c r="S123" s="160" t="str">
        <f t="shared" si="11"/>
        <v/>
      </c>
    </row>
    <row r="124" spans="3:19" ht="17.45" customHeight="1" x14ac:dyDescent="0.25">
      <c r="C124" s="188"/>
      <c r="D124" s="189"/>
      <c r="E124" s="178"/>
      <c r="F124" s="178"/>
      <c r="G124" s="190">
        <f>DATOS!$E$13</f>
        <v>1</v>
      </c>
      <c r="H124" s="178"/>
      <c r="I124" s="191"/>
      <c r="J124" s="178"/>
      <c r="K124" s="178"/>
      <c r="L124" s="178"/>
      <c r="M124" s="178"/>
      <c r="N124" s="160" t="str">
        <f t="shared" si="8"/>
        <v/>
      </c>
      <c r="P124" s="160" t="str">
        <f t="shared" si="9"/>
        <v/>
      </c>
      <c r="Q124" s="160">
        <f t="shared" si="7"/>
        <v>0</v>
      </c>
      <c r="R124" s="160" t="str">
        <f t="shared" si="10"/>
        <v/>
      </c>
      <c r="S124" s="160" t="str">
        <f t="shared" si="11"/>
        <v/>
      </c>
    </row>
    <row r="125" spans="3:19" ht="17.45" customHeight="1" x14ac:dyDescent="0.25">
      <c r="C125" s="188"/>
      <c r="D125" s="189"/>
      <c r="E125" s="178"/>
      <c r="F125" s="178"/>
      <c r="G125" s="190">
        <f>DATOS!$E$13</f>
        <v>1</v>
      </c>
      <c r="H125" s="178"/>
      <c r="I125" s="191"/>
      <c r="J125" s="178"/>
      <c r="K125" s="178"/>
      <c r="L125" s="178"/>
      <c r="M125" s="178"/>
      <c r="N125" s="160" t="str">
        <f t="shared" si="8"/>
        <v/>
      </c>
      <c r="P125" s="160" t="str">
        <f t="shared" si="9"/>
        <v/>
      </c>
      <c r="Q125" s="160">
        <f t="shared" si="7"/>
        <v>0</v>
      </c>
      <c r="R125" s="160" t="str">
        <f t="shared" si="10"/>
        <v/>
      </c>
      <c r="S125" s="160" t="str">
        <f t="shared" si="11"/>
        <v/>
      </c>
    </row>
    <row r="126" spans="3:19" ht="17.45" customHeight="1" x14ac:dyDescent="0.25">
      <c r="C126" s="188"/>
      <c r="D126" s="189"/>
      <c r="E126" s="178"/>
      <c r="F126" s="178"/>
      <c r="G126" s="190">
        <f>DATOS!$E$13</f>
        <v>1</v>
      </c>
      <c r="H126" s="178"/>
      <c r="I126" s="191"/>
      <c r="J126" s="178"/>
      <c r="K126" s="178"/>
      <c r="L126" s="178"/>
      <c r="M126" s="178"/>
      <c r="N126" s="160" t="str">
        <f t="shared" si="8"/>
        <v/>
      </c>
      <c r="P126" s="160" t="str">
        <f t="shared" si="9"/>
        <v/>
      </c>
      <c r="Q126" s="160">
        <f t="shared" si="7"/>
        <v>0</v>
      </c>
      <c r="R126" s="160" t="str">
        <f t="shared" si="10"/>
        <v/>
      </c>
      <c r="S126" s="160" t="str">
        <f t="shared" si="11"/>
        <v/>
      </c>
    </row>
    <row r="127" spans="3:19" ht="17.45" customHeight="1" x14ac:dyDescent="0.25">
      <c r="C127" s="188"/>
      <c r="D127" s="189"/>
      <c r="E127" s="178"/>
      <c r="F127" s="178"/>
      <c r="G127" s="190">
        <f>DATOS!$E$13</f>
        <v>1</v>
      </c>
      <c r="H127" s="178"/>
      <c r="I127" s="191"/>
      <c r="J127" s="178"/>
      <c r="K127" s="178"/>
      <c r="L127" s="178"/>
      <c r="M127" s="178"/>
      <c r="N127" s="160" t="str">
        <f t="shared" si="8"/>
        <v/>
      </c>
      <c r="P127" s="160" t="str">
        <f t="shared" si="9"/>
        <v/>
      </c>
      <c r="Q127" s="160">
        <f t="shared" si="7"/>
        <v>0</v>
      </c>
      <c r="R127" s="160" t="str">
        <f t="shared" si="10"/>
        <v/>
      </c>
      <c r="S127" s="160" t="str">
        <f t="shared" si="11"/>
        <v/>
      </c>
    </row>
    <row r="128" spans="3:19" ht="17.45" customHeight="1" x14ac:dyDescent="0.25">
      <c r="C128" s="188"/>
      <c r="D128" s="189"/>
      <c r="E128" s="178"/>
      <c r="F128" s="178"/>
      <c r="G128" s="190">
        <f>DATOS!$E$13</f>
        <v>1</v>
      </c>
      <c r="H128" s="178"/>
      <c r="I128" s="191"/>
      <c r="J128" s="178"/>
      <c r="K128" s="178"/>
      <c r="L128" s="178"/>
      <c r="M128" s="178"/>
      <c r="N128" s="160" t="str">
        <f t="shared" si="8"/>
        <v/>
      </c>
      <c r="P128" s="160" t="str">
        <f t="shared" si="9"/>
        <v/>
      </c>
      <c r="Q128" s="160">
        <f t="shared" si="7"/>
        <v>0</v>
      </c>
      <c r="R128" s="160" t="str">
        <f t="shared" si="10"/>
        <v/>
      </c>
      <c r="S128" s="160" t="str">
        <f t="shared" si="11"/>
        <v/>
      </c>
    </row>
    <row r="129" spans="3:19" ht="17.45" customHeight="1" x14ac:dyDescent="0.25">
      <c r="C129" s="188"/>
      <c r="D129" s="189"/>
      <c r="E129" s="178"/>
      <c r="F129" s="178"/>
      <c r="G129" s="190">
        <f>DATOS!$E$13</f>
        <v>1</v>
      </c>
      <c r="H129" s="178"/>
      <c r="I129" s="191"/>
      <c r="J129" s="178"/>
      <c r="K129" s="178"/>
      <c r="L129" s="178"/>
      <c r="M129" s="178"/>
      <c r="N129" s="160" t="str">
        <f t="shared" si="8"/>
        <v/>
      </c>
      <c r="P129" s="160" t="str">
        <f t="shared" si="9"/>
        <v/>
      </c>
      <c r="Q129" s="160">
        <f t="shared" si="7"/>
        <v>0</v>
      </c>
      <c r="R129" s="160" t="str">
        <f t="shared" si="10"/>
        <v/>
      </c>
      <c r="S129" s="160" t="str">
        <f t="shared" si="11"/>
        <v/>
      </c>
    </row>
    <row r="130" spans="3:19" ht="17.45" customHeight="1" x14ac:dyDescent="0.25">
      <c r="C130" s="188"/>
      <c r="D130" s="189"/>
      <c r="E130" s="178"/>
      <c r="F130" s="178"/>
      <c r="G130" s="190">
        <f>DATOS!$E$13</f>
        <v>1</v>
      </c>
      <c r="H130" s="178"/>
      <c r="I130" s="191"/>
      <c r="J130" s="178"/>
      <c r="K130" s="178"/>
      <c r="L130" s="178"/>
      <c r="M130" s="178"/>
      <c r="N130" s="160" t="str">
        <f t="shared" si="8"/>
        <v/>
      </c>
      <c r="P130" s="160" t="str">
        <f t="shared" si="9"/>
        <v/>
      </c>
      <c r="Q130" s="160">
        <f t="shared" si="7"/>
        <v>0</v>
      </c>
      <c r="R130" s="160" t="str">
        <f t="shared" si="10"/>
        <v/>
      </c>
      <c r="S130" s="160" t="str">
        <f t="shared" si="11"/>
        <v/>
      </c>
    </row>
    <row r="131" spans="3:19" ht="17.45" customHeight="1" x14ac:dyDescent="0.25">
      <c r="C131" s="188"/>
      <c r="D131" s="189"/>
      <c r="E131" s="178"/>
      <c r="F131" s="178"/>
      <c r="G131" s="190">
        <f>DATOS!$E$13</f>
        <v>1</v>
      </c>
      <c r="H131" s="178"/>
      <c r="I131" s="191"/>
      <c r="J131" s="178"/>
      <c r="K131" s="178"/>
      <c r="L131" s="178"/>
      <c r="M131" s="178"/>
      <c r="N131" s="160" t="str">
        <f t="shared" si="8"/>
        <v/>
      </c>
      <c r="P131" s="160" t="str">
        <f t="shared" si="9"/>
        <v/>
      </c>
      <c r="Q131" s="160">
        <f t="shared" si="7"/>
        <v>0</v>
      </c>
      <c r="R131" s="160" t="str">
        <f t="shared" si="10"/>
        <v/>
      </c>
      <c r="S131" s="160" t="str">
        <f t="shared" si="11"/>
        <v/>
      </c>
    </row>
    <row r="132" spans="3:19" ht="17.45" customHeight="1" x14ac:dyDescent="0.25">
      <c r="C132" s="188"/>
      <c r="D132" s="189"/>
      <c r="E132" s="178"/>
      <c r="F132" s="178"/>
      <c r="G132" s="190">
        <f>DATOS!$E$13</f>
        <v>1</v>
      </c>
      <c r="H132" s="178"/>
      <c r="I132" s="191"/>
      <c r="J132" s="178"/>
      <c r="K132" s="178"/>
      <c r="L132" s="178"/>
      <c r="M132" s="178"/>
      <c r="N132" s="160" t="str">
        <f t="shared" si="8"/>
        <v/>
      </c>
      <c r="P132" s="160" t="str">
        <f t="shared" si="9"/>
        <v/>
      </c>
      <c r="Q132" s="160">
        <f t="shared" si="7"/>
        <v>0</v>
      </c>
      <c r="R132" s="160" t="str">
        <f t="shared" si="10"/>
        <v/>
      </c>
      <c r="S132" s="160" t="str">
        <f t="shared" si="11"/>
        <v/>
      </c>
    </row>
    <row r="133" spans="3:19" ht="17.45" customHeight="1" x14ac:dyDescent="0.25">
      <c r="C133" s="188"/>
      <c r="D133" s="189"/>
      <c r="E133" s="178"/>
      <c r="F133" s="178"/>
      <c r="G133" s="190">
        <f>DATOS!$E$13</f>
        <v>1</v>
      </c>
      <c r="H133" s="178"/>
      <c r="I133" s="191"/>
      <c r="J133" s="178"/>
      <c r="K133" s="178"/>
      <c r="L133" s="178"/>
      <c r="M133" s="178"/>
      <c r="N133" s="160" t="str">
        <f t="shared" si="8"/>
        <v/>
      </c>
      <c r="P133" s="160" t="str">
        <f t="shared" si="9"/>
        <v/>
      </c>
      <c r="Q133" s="160">
        <f t="shared" si="7"/>
        <v>0</v>
      </c>
      <c r="R133" s="160" t="str">
        <f t="shared" si="10"/>
        <v/>
      </c>
      <c r="S133" s="160" t="str">
        <f t="shared" si="11"/>
        <v/>
      </c>
    </row>
    <row r="134" spans="3:19" ht="17.45" customHeight="1" x14ac:dyDescent="0.25">
      <c r="C134" s="188"/>
      <c r="D134" s="189"/>
      <c r="E134" s="178"/>
      <c r="F134" s="178"/>
      <c r="G134" s="190">
        <f>DATOS!$E$13</f>
        <v>1</v>
      </c>
      <c r="H134" s="178"/>
      <c r="I134" s="191"/>
      <c r="J134" s="178"/>
      <c r="K134" s="178"/>
      <c r="L134" s="178"/>
      <c r="M134" s="178"/>
      <c r="N134" s="160" t="str">
        <f t="shared" si="8"/>
        <v/>
      </c>
      <c r="P134" s="160" t="str">
        <f t="shared" si="9"/>
        <v/>
      </c>
      <c r="Q134" s="160">
        <f t="shared" si="7"/>
        <v>0</v>
      </c>
      <c r="R134" s="160" t="str">
        <f t="shared" si="10"/>
        <v/>
      </c>
      <c r="S134" s="160" t="str">
        <f t="shared" si="11"/>
        <v/>
      </c>
    </row>
    <row r="135" spans="3:19" ht="17.45" customHeight="1" x14ac:dyDescent="0.25">
      <c r="C135" s="188"/>
      <c r="D135" s="189"/>
      <c r="E135" s="178"/>
      <c r="F135" s="178"/>
      <c r="G135" s="190">
        <f>DATOS!$E$13</f>
        <v>1</v>
      </c>
      <c r="H135" s="178"/>
      <c r="I135" s="191"/>
      <c r="J135" s="178"/>
      <c r="K135" s="178"/>
      <c r="L135" s="178"/>
      <c r="M135" s="178"/>
      <c r="N135" s="160" t="str">
        <f t="shared" si="8"/>
        <v/>
      </c>
      <c r="P135" s="160" t="str">
        <f t="shared" si="9"/>
        <v/>
      </c>
      <c r="Q135" s="160">
        <f t="shared" si="7"/>
        <v>0</v>
      </c>
      <c r="R135" s="160" t="str">
        <f t="shared" si="10"/>
        <v/>
      </c>
      <c r="S135" s="160" t="str">
        <f t="shared" si="11"/>
        <v/>
      </c>
    </row>
    <row r="136" spans="3:19" ht="17.45" customHeight="1" x14ac:dyDescent="0.25">
      <c r="C136" s="188"/>
      <c r="D136" s="189"/>
      <c r="E136" s="178"/>
      <c r="F136" s="178"/>
      <c r="G136" s="190">
        <f>DATOS!$E$13</f>
        <v>1</v>
      </c>
      <c r="H136" s="178"/>
      <c r="I136" s="191"/>
      <c r="J136" s="178"/>
      <c r="K136" s="178"/>
      <c r="L136" s="178"/>
      <c r="M136" s="178"/>
      <c r="N136" s="160" t="str">
        <f t="shared" si="8"/>
        <v/>
      </c>
      <c r="P136" s="160" t="str">
        <f t="shared" si="9"/>
        <v/>
      </c>
      <c r="Q136" s="160">
        <f t="shared" si="7"/>
        <v>0</v>
      </c>
      <c r="R136" s="160" t="str">
        <f t="shared" si="10"/>
        <v/>
      </c>
      <c r="S136" s="160" t="str">
        <f t="shared" si="11"/>
        <v/>
      </c>
    </row>
    <row r="137" spans="3:19" ht="17.45" customHeight="1" x14ac:dyDescent="0.25">
      <c r="C137" s="188"/>
      <c r="D137" s="189"/>
      <c r="E137" s="178"/>
      <c r="F137" s="178"/>
      <c r="G137" s="190">
        <f>DATOS!$E$13</f>
        <v>1</v>
      </c>
      <c r="H137" s="178"/>
      <c r="I137" s="191"/>
      <c r="J137" s="178"/>
      <c r="K137" s="178"/>
      <c r="L137" s="178"/>
      <c r="M137" s="178"/>
      <c r="N137" s="160" t="str">
        <f t="shared" si="8"/>
        <v/>
      </c>
      <c r="P137" s="160" t="str">
        <f t="shared" si="9"/>
        <v/>
      </c>
      <c r="Q137" s="160">
        <f t="shared" si="7"/>
        <v>0</v>
      </c>
      <c r="R137" s="160" t="str">
        <f t="shared" si="10"/>
        <v/>
      </c>
      <c r="S137" s="160" t="str">
        <f t="shared" si="11"/>
        <v/>
      </c>
    </row>
    <row r="138" spans="3:19" ht="17.45" customHeight="1" x14ac:dyDescent="0.25">
      <c r="C138" s="188"/>
      <c r="D138" s="189"/>
      <c r="E138" s="178"/>
      <c r="F138" s="178"/>
      <c r="G138" s="190">
        <f>DATOS!$E$13</f>
        <v>1</v>
      </c>
      <c r="H138" s="178"/>
      <c r="I138" s="191"/>
      <c r="J138" s="178"/>
      <c r="K138" s="178"/>
      <c r="L138" s="178"/>
      <c r="M138" s="178"/>
      <c r="N138" s="160" t="str">
        <f t="shared" si="8"/>
        <v/>
      </c>
      <c r="P138" s="160" t="str">
        <f t="shared" si="9"/>
        <v/>
      </c>
      <c r="Q138" s="160">
        <f t="shared" si="7"/>
        <v>0</v>
      </c>
      <c r="R138" s="160" t="str">
        <f t="shared" si="10"/>
        <v/>
      </c>
      <c r="S138" s="160" t="str">
        <f t="shared" si="11"/>
        <v/>
      </c>
    </row>
    <row r="139" spans="3:19" ht="17.45" customHeight="1" x14ac:dyDescent="0.25">
      <c r="C139" s="188"/>
      <c r="D139" s="189"/>
      <c r="E139" s="178"/>
      <c r="F139" s="178"/>
      <c r="G139" s="190">
        <f>DATOS!$E$13</f>
        <v>1</v>
      </c>
      <c r="H139" s="178"/>
      <c r="I139" s="191"/>
      <c r="J139" s="178"/>
      <c r="K139" s="178"/>
      <c r="L139" s="178"/>
      <c r="M139" s="178"/>
      <c r="N139" s="160" t="str">
        <f t="shared" si="8"/>
        <v/>
      </c>
      <c r="P139" s="160" t="str">
        <f t="shared" si="9"/>
        <v/>
      </c>
      <c r="Q139" s="160">
        <f t="shared" si="7"/>
        <v>0</v>
      </c>
      <c r="R139" s="160" t="str">
        <f t="shared" si="10"/>
        <v/>
      </c>
      <c r="S139" s="160" t="str">
        <f t="shared" si="11"/>
        <v/>
      </c>
    </row>
    <row r="140" spans="3:19" ht="17.45" customHeight="1" x14ac:dyDescent="0.25">
      <c r="C140" s="188"/>
      <c r="D140" s="189"/>
      <c r="E140" s="178"/>
      <c r="F140" s="178"/>
      <c r="G140" s="190">
        <f>DATOS!$E$13</f>
        <v>1</v>
      </c>
      <c r="H140" s="178"/>
      <c r="I140" s="191"/>
      <c r="J140" s="178"/>
      <c r="K140" s="178"/>
      <c r="L140" s="178"/>
      <c r="M140" s="178"/>
      <c r="N140" s="160" t="str">
        <f t="shared" si="8"/>
        <v/>
      </c>
      <c r="P140" s="160" t="str">
        <f t="shared" si="9"/>
        <v/>
      </c>
      <c r="Q140" s="160">
        <f t="shared" si="7"/>
        <v>0</v>
      </c>
      <c r="R140" s="160" t="str">
        <f t="shared" si="10"/>
        <v/>
      </c>
      <c r="S140" s="160" t="str">
        <f t="shared" si="11"/>
        <v/>
      </c>
    </row>
    <row r="141" spans="3:19" ht="17.45" customHeight="1" x14ac:dyDescent="0.25">
      <c r="C141" s="188"/>
      <c r="D141" s="189"/>
      <c r="E141" s="178"/>
      <c r="F141" s="178"/>
      <c r="G141" s="190">
        <f>DATOS!$E$13</f>
        <v>1</v>
      </c>
      <c r="H141" s="178"/>
      <c r="I141" s="191"/>
      <c r="J141" s="178"/>
      <c r="K141" s="178"/>
      <c r="L141" s="178"/>
      <c r="M141" s="178"/>
      <c r="N141" s="160" t="str">
        <f t="shared" si="8"/>
        <v/>
      </c>
      <c r="P141" s="160" t="str">
        <f t="shared" si="9"/>
        <v/>
      </c>
      <c r="Q141" s="160">
        <f t="shared" si="7"/>
        <v>0</v>
      </c>
      <c r="R141" s="160" t="str">
        <f t="shared" si="10"/>
        <v/>
      </c>
      <c r="S141" s="160" t="str">
        <f t="shared" si="11"/>
        <v/>
      </c>
    </row>
    <row r="142" spans="3:19" ht="17.45" customHeight="1" x14ac:dyDescent="0.25">
      <c r="C142" s="188"/>
      <c r="D142" s="189"/>
      <c r="E142" s="178"/>
      <c r="F142" s="178"/>
      <c r="G142" s="190">
        <f>DATOS!$E$13</f>
        <v>1</v>
      </c>
      <c r="H142" s="178"/>
      <c r="I142" s="191"/>
      <c r="J142" s="178"/>
      <c r="K142" s="178"/>
      <c r="L142" s="178"/>
      <c r="M142" s="178"/>
      <c r="N142" s="160" t="str">
        <f t="shared" si="8"/>
        <v/>
      </c>
      <c r="P142" s="160" t="str">
        <f t="shared" si="9"/>
        <v/>
      </c>
      <c r="Q142" s="160">
        <f t="shared" si="7"/>
        <v>0</v>
      </c>
      <c r="R142" s="160" t="str">
        <f t="shared" si="10"/>
        <v/>
      </c>
      <c r="S142" s="160" t="str">
        <f t="shared" si="11"/>
        <v/>
      </c>
    </row>
    <row r="143" spans="3:19" ht="17.45" customHeight="1" x14ac:dyDescent="0.25">
      <c r="C143" s="188"/>
      <c r="D143" s="189"/>
      <c r="E143" s="178"/>
      <c r="F143" s="178"/>
      <c r="G143" s="190">
        <f>DATOS!$E$13</f>
        <v>1</v>
      </c>
      <c r="H143" s="178"/>
      <c r="I143" s="191"/>
      <c r="J143" s="178"/>
      <c r="K143" s="178"/>
      <c r="L143" s="178"/>
      <c r="M143" s="178"/>
      <c r="N143" s="160" t="str">
        <f t="shared" si="8"/>
        <v/>
      </c>
      <c r="P143" s="160" t="str">
        <f t="shared" si="9"/>
        <v/>
      </c>
      <c r="Q143" s="160">
        <f t="shared" si="7"/>
        <v>0</v>
      </c>
      <c r="R143" s="160" t="str">
        <f t="shared" si="10"/>
        <v/>
      </c>
      <c r="S143" s="160" t="str">
        <f t="shared" si="11"/>
        <v/>
      </c>
    </row>
    <row r="144" spans="3:19" ht="17.45" customHeight="1" x14ac:dyDescent="0.25">
      <c r="C144" s="188"/>
      <c r="D144" s="189"/>
      <c r="E144" s="178"/>
      <c r="F144" s="178"/>
      <c r="G144" s="190">
        <f>DATOS!$E$13</f>
        <v>1</v>
      </c>
      <c r="H144" s="178"/>
      <c r="I144" s="191"/>
      <c r="J144" s="178"/>
      <c r="K144" s="178"/>
      <c r="L144" s="178"/>
      <c r="M144" s="178"/>
      <c r="N144" s="160" t="str">
        <f t="shared" si="8"/>
        <v/>
      </c>
      <c r="P144" s="160" t="str">
        <f t="shared" si="9"/>
        <v/>
      </c>
      <c r="Q144" s="160">
        <f t="shared" si="7"/>
        <v>0</v>
      </c>
      <c r="R144" s="160" t="str">
        <f t="shared" si="10"/>
        <v/>
      </c>
      <c r="S144" s="160" t="str">
        <f t="shared" si="11"/>
        <v/>
      </c>
    </row>
    <row r="145" spans="3:19" ht="17.45" customHeight="1" x14ac:dyDescent="0.25">
      <c r="C145" s="188"/>
      <c r="D145" s="189"/>
      <c r="E145" s="178"/>
      <c r="F145" s="178"/>
      <c r="G145" s="190">
        <f>DATOS!$E$13</f>
        <v>1</v>
      </c>
      <c r="H145" s="178"/>
      <c r="I145" s="191"/>
      <c r="J145" s="178"/>
      <c r="K145" s="178"/>
      <c r="L145" s="178"/>
      <c r="M145" s="178"/>
      <c r="N145" s="160" t="str">
        <f t="shared" si="8"/>
        <v/>
      </c>
      <c r="P145" s="160" t="str">
        <f t="shared" si="9"/>
        <v/>
      </c>
      <c r="Q145" s="160">
        <f t="shared" ref="Q145:Q208" si="12">IF($I145=0%,H145,"")</f>
        <v>0</v>
      </c>
      <c r="R145" s="160" t="str">
        <f t="shared" si="10"/>
        <v/>
      </c>
      <c r="S145" s="160" t="str">
        <f t="shared" si="11"/>
        <v/>
      </c>
    </row>
    <row r="146" spans="3:19" ht="17.45" customHeight="1" x14ac:dyDescent="0.25">
      <c r="C146" s="188"/>
      <c r="D146" s="189"/>
      <c r="E146" s="178"/>
      <c r="F146" s="178"/>
      <c r="G146" s="190">
        <f>DATOS!$E$13</f>
        <v>1</v>
      </c>
      <c r="H146" s="178"/>
      <c r="I146" s="191"/>
      <c r="J146" s="178"/>
      <c r="K146" s="178"/>
      <c r="L146" s="178"/>
      <c r="M146" s="178"/>
      <c r="N146" s="160" t="str">
        <f t="shared" ref="N146:N209" si="13">IF(H146&amp;J146&amp;K146&amp;L146&amp;M146="","",H146+J146+K146-L146-M146)</f>
        <v/>
      </c>
      <c r="P146" s="160" t="str">
        <f t="shared" ref="P146:P209" si="14">IF($I146="E",H146,"")</f>
        <v/>
      </c>
      <c r="Q146" s="160">
        <f t="shared" si="12"/>
        <v>0</v>
      </c>
      <c r="R146" s="160" t="str">
        <f t="shared" ref="R146:R209" si="15">IF(OR($I146=8%,$I146=11%),$J146/$I146,"")</f>
        <v/>
      </c>
      <c r="S146" s="160" t="str">
        <f t="shared" si="11"/>
        <v/>
      </c>
    </row>
    <row r="147" spans="3:19" ht="17.45" customHeight="1" x14ac:dyDescent="0.25">
      <c r="C147" s="188"/>
      <c r="D147" s="189"/>
      <c r="E147" s="178"/>
      <c r="F147" s="178"/>
      <c r="G147" s="190">
        <f>DATOS!$E$13</f>
        <v>1</v>
      </c>
      <c r="H147" s="178"/>
      <c r="I147" s="191"/>
      <c r="J147" s="178"/>
      <c r="K147" s="178"/>
      <c r="L147" s="178"/>
      <c r="M147" s="178"/>
      <c r="N147" s="160" t="str">
        <f t="shared" si="13"/>
        <v/>
      </c>
      <c r="P147" s="160" t="str">
        <f t="shared" si="14"/>
        <v/>
      </c>
      <c r="Q147" s="160">
        <f t="shared" si="12"/>
        <v>0</v>
      </c>
      <c r="R147" s="160" t="str">
        <f t="shared" si="15"/>
        <v/>
      </c>
      <c r="S147" s="160" t="str">
        <f t="shared" ref="S147:S210" si="16">IF(OR($I147=15%,$I147=16%),$J147/$I147,"")</f>
        <v/>
      </c>
    </row>
    <row r="148" spans="3:19" ht="17.45" customHeight="1" x14ac:dyDescent="0.25">
      <c r="C148" s="188"/>
      <c r="D148" s="189"/>
      <c r="E148" s="178"/>
      <c r="F148" s="178"/>
      <c r="G148" s="190">
        <f>DATOS!$E$13</f>
        <v>1</v>
      </c>
      <c r="H148" s="178"/>
      <c r="I148" s="191"/>
      <c r="J148" s="178"/>
      <c r="K148" s="178"/>
      <c r="L148" s="178"/>
      <c r="M148" s="178"/>
      <c r="N148" s="160" t="str">
        <f t="shared" si="13"/>
        <v/>
      </c>
      <c r="P148" s="160" t="str">
        <f t="shared" si="14"/>
        <v/>
      </c>
      <c r="Q148" s="160">
        <f t="shared" si="12"/>
        <v>0</v>
      </c>
      <c r="R148" s="160" t="str">
        <f t="shared" si="15"/>
        <v/>
      </c>
      <c r="S148" s="160" t="str">
        <f t="shared" si="16"/>
        <v/>
      </c>
    </row>
    <row r="149" spans="3:19" ht="17.45" customHeight="1" x14ac:dyDescent="0.25">
      <c r="C149" s="188"/>
      <c r="D149" s="189"/>
      <c r="E149" s="178"/>
      <c r="F149" s="178"/>
      <c r="G149" s="190">
        <f>DATOS!$E$13</f>
        <v>1</v>
      </c>
      <c r="H149" s="178"/>
      <c r="I149" s="191"/>
      <c r="J149" s="178"/>
      <c r="K149" s="178"/>
      <c r="L149" s="178"/>
      <c r="M149" s="178"/>
      <c r="N149" s="160" t="str">
        <f t="shared" si="13"/>
        <v/>
      </c>
      <c r="P149" s="160" t="str">
        <f t="shared" si="14"/>
        <v/>
      </c>
      <c r="Q149" s="160">
        <f t="shared" si="12"/>
        <v>0</v>
      </c>
      <c r="R149" s="160" t="str">
        <f t="shared" si="15"/>
        <v/>
      </c>
      <c r="S149" s="160" t="str">
        <f t="shared" si="16"/>
        <v/>
      </c>
    </row>
    <row r="150" spans="3:19" ht="17.45" customHeight="1" x14ac:dyDescent="0.25">
      <c r="C150" s="188"/>
      <c r="D150" s="189"/>
      <c r="E150" s="178"/>
      <c r="F150" s="178"/>
      <c r="G150" s="190">
        <f>DATOS!$E$13</f>
        <v>1</v>
      </c>
      <c r="H150" s="178"/>
      <c r="I150" s="191"/>
      <c r="J150" s="178"/>
      <c r="K150" s="178"/>
      <c r="L150" s="178"/>
      <c r="M150" s="178"/>
      <c r="N150" s="160" t="str">
        <f t="shared" si="13"/>
        <v/>
      </c>
      <c r="P150" s="160" t="str">
        <f t="shared" si="14"/>
        <v/>
      </c>
      <c r="Q150" s="160">
        <f t="shared" si="12"/>
        <v>0</v>
      </c>
      <c r="R150" s="160" t="str">
        <f t="shared" si="15"/>
        <v/>
      </c>
      <c r="S150" s="160" t="str">
        <f t="shared" si="16"/>
        <v/>
      </c>
    </row>
    <row r="151" spans="3:19" ht="17.45" customHeight="1" x14ac:dyDescent="0.25">
      <c r="C151" s="188"/>
      <c r="D151" s="189"/>
      <c r="E151" s="178"/>
      <c r="F151" s="178"/>
      <c r="G151" s="190">
        <f>DATOS!$E$13</f>
        <v>1</v>
      </c>
      <c r="H151" s="178"/>
      <c r="I151" s="191"/>
      <c r="J151" s="178"/>
      <c r="K151" s="178"/>
      <c r="L151" s="178"/>
      <c r="M151" s="178"/>
      <c r="N151" s="160" t="str">
        <f t="shared" si="13"/>
        <v/>
      </c>
      <c r="P151" s="160" t="str">
        <f t="shared" si="14"/>
        <v/>
      </c>
      <c r="Q151" s="160">
        <f t="shared" si="12"/>
        <v>0</v>
      </c>
      <c r="R151" s="160" t="str">
        <f t="shared" si="15"/>
        <v/>
      </c>
      <c r="S151" s="160" t="str">
        <f t="shared" si="16"/>
        <v/>
      </c>
    </row>
    <row r="152" spans="3:19" ht="17.45" customHeight="1" x14ac:dyDescent="0.25">
      <c r="C152" s="188"/>
      <c r="D152" s="189"/>
      <c r="E152" s="178"/>
      <c r="F152" s="178"/>
      <c r="G152" s="190">
        <f>DATOS!$E$13</f>
        <v>1</v>
      </c>
      <c r="H152" s="178"/>
      <c r="I152" s="191"/>
      <c r="J152" s="178"/>
      <c r="K152" s="178"/>
      <c r="L152" s="178"/>
      <c r="M152" s="178"/>
      <c r="N152" s="160" t="str">
        <f t="shared" si="13"/>
        <v/>
      </c>
      <c r="P152" s="160" t="str">
        <f t="shared" si="14"/>
        <v/>
      </c>
      <c r="Q152" s="160">
        <f t="shared" si="12"/>
        <v>0</v>
      </c>
      <c r="R152" s="160" t="str">
        <f t="shared" si="15"/>
        <v/>
      </c>
      <c r="S152" s="160" t="str">
        <f t="shared" si="16"/>
        <v/>
      </c>
    </row>
    <row r="153" spans="3:19" ht="17.45" customHeight="1" x14ac:dyDescent="0.25">
      <c r="C153" s="188"/>
      <c r="D153" s="189"/>
      <c r="E153" s="178"/>
      <c r="F153" s="178"/>
      <c r="G153" s="190">
        <f>DATOS!$E$13</f>
        <v>1</v>
      </c>
      <c r="H153" s="178"/>
      <c r="I153" s="191"/>
      <c r="J153" s="178"/>
      <c r="K153" s="178"/>
      <c r="L153" s="178"/>
      <c r="M153" s="178"/>
      <c r="N153" s="160" t="str">
        <f t="shared" si="13"/>
        <v/>
      </c>
      <c r="P153" s="160" t="str">
        <f t="shared" si="14"/>
        <v/>
      </c>
      <c r="Q153" s="160">
        <f t="shared" si="12"/>
        <v>0</v>
      </c>
      <c r="R153" s="160" t="str">
        <f t="shared" si="15"/>
        <v/>
      </c>
      <c r="S153" s="160" t="str">
        <f t="shared" si="16"/>
        <v/>
      </c>
    </row>
    <row r="154" spans="3:19" ht="17.45" customHeight="1" x14ac:dyDescent="0.25">
      <c r="C154" s="188"/>
      <c r="D154" s="189"/>
      <c r="E154" s="178"/>
      <c r="F154" s="178"/>
      <c r="G154" s="190">
        <f>DATOS!$E$13</f>
        <v>1</v>
      </c>
      <c r="H154" s="178"/>
      <c r="I154" s="191"/>
      <c r="J154" s="178"/>
      <c r="K154" s="178"/>
      <c r="L154" s="178"/>
      <c r="M154" s="178"/>
      <c r="N154" s="160" t="str">
        <f t="shared" si="13"/>
        <v/>
      </c>
      <c r="P154" s="160" t="str">
        <f t="shared" si="14"/>
        <v/>
      </c>
      <c r="Q154" s="160">
        <f t="shared" si="12"/>
        <v>0</v>
      </c>
      <c r="R154" s="160" t="str">
        <f t="shared" si="15"/>
        <v/>
      </c>
      <c r="S154" s="160" t="str">
        <f t="shared" si="16"/>
        <v/>
      </c>
    </row>
    <row r="155" spans="3:19" ht="17.45" customHeight="1" x14ac:dyDescent="0.25">
      <c r="C155" s="188"/>
      <c r="D155" s="189"/>
      <c r="E155" s="178"/>
      <c r="F155" s="178"/>
      <c r="G155" s="190">
        <f>DATOS!$E$13</f>
        <v>1</v>
      </c>
      <c r="H155" s="178"/>
      <c r="I155" s="191"/>
      <c r="J155" s="178"/>
      <c r="K155" s="178"/>
      <c r="L155" s="178"/>
      <c r="M155" s="178"/>
      <c r="N155" s="160" t="str">
        <f t="shared" si="13"/>
        <v/>
      </c>
      <c r="P155" s="160" t="str">
        <f t="shared" si="14"/>
        <v/>
      </c>
      <c r="Q155" s="160">
        <f t="shared" si="12"/>
        <v>0</v>
      </c>
      <c r="R155" s="160" t="str">
        <f t="shared" si="15"/>
        <v/>
      </c>
      <c r="S155" s="160" t="str">
        <f t="shared" si="16"/>
        <v/>
      </c>
    </row>
    <row r="156" spans="3:19" ht="17.45" customHeight="1" x14ac:dyDescent="0.25">
      <c r="C156" s="188"/>
      <c r="D156" s="189"/>
      <c r="E156" s="178"/>
      <c r="F156" s="178"/>
      <c r="G156" s="190">
        <f>DATOS!$E$13</f>
        <v>1</v>
      </c>
      <c r="H156" s="178"/>
      <c r="I156" s="191"/>
      <c r="J156" s="178"/>
      <c r="K156" s="178"/>
      <c r="L156" s="178"/>
      <c r="M156" s="178"/>
      <c r="N156" s="160" t="str">
        <f t="shared" si="13"/>
        <v/>
      </c>
      <c r="P156" s="160" t="str">
        <f t="shared" si="14"/>
        <v/>
      </c>
      <c r="Q156" s="160">
        <f t="shared" si="12"/>
        <v>0</v>
      </c>
      <c r="R156" s="160" t="str">
        <f t="shared" si="15"/>
        <v/>
      </c>
      <c r="S156" s="160" t="str">
        <f t="shared" si="16"/>
        <v/>
      </c>
    </row>
    <row r="157" spans="3:19" ht="17.45" customHeight="1" x14ac:dyDescent="0.25">
      <c r="C157" s="188"/>
      <c r="D157" s="189"/>
      <c r="E157" s="178"/>
      <c r="F157" s="178"/>
      <c r="G157" s="190">
        <f>DATOS!$E$13</f>
        <v>1</v>
      </c>
      <c r="H157" s="178"/>
      <c r="I157" s="191"/>
      <c r="J157" s="178"/>
      <c r="K157" s="178"/>
      <c r="L157" s="178"/>
      <c r="M157" s="178"/>
      <c r="N157" s="160" t="str">
        <f t="shared" si="13"/>
        <v/>
      </c>
      <c r="P157" s="160" t="str">
        <f t="shared" si="14"/>
        <v/>
      </c>
      <c r="Q157" s="160">
        <f t="shared" si="12"/>
        <v>0</v>
      </c>
      <c r="R157" s="160" t="str">
        <f t="shared" si="15"/>
        <v/>
      </c>
      <c r="S157" s="160" t="str">
        <f t="shared" si="16"/>
        <v/>
      </c>
    </row>
    <row r="158" spans="3:19" ht="17.45" customHeight="1" x14ac:dyDescent="0.25">
      <c r="C158" s="188"/>
      <c r="D158" s="189"/>
      <c r="E158" s="178"/>
      <c r="F158" s="178"/>
      <c r="G158" s="190">
        <f>DATOS!$E$13</f>
        <v>1</v>
      </c>
      <c r="H158" s="178"/>
      <c r="I158" s="191"/>
      <c r="J158" s="178"/>
      <c r="K158" s="178"/>
      <c r="L158" s="178"/>
      <c r="M158" s="178"/>
      <c r="N158" s="160" t="str">
        <f t="shared" si="13"/>
        <v/>
      </c>
      <c r="P158" s="160" t="str">
        <f t="shared" si="14"/>
        <v/>
      </c>
      <c r="Q158" s="160">
        <f t="shared" si="12"/>
        <v>0</v>
      </c>
      <c r="R158" s="160" t="str">
        <f t="shared" si="15"/>
        <v/>
      </c>
      <c r="S158" s="160" t="str">
        <f t="shared" si="16"/>
        <v/>
      </c>
    </row>
    <row r="159" spans="3:19" ht="17.45" customHeight="1" x14ac:dyDescent="0.25">
      <c r="C159" s="188"/>
      <c r="D159" s="189"/>
      <c r="E159" s="178"/>
      <c r="F159" s="178"/>
      <c r="G159" s="190">
        <f>DATOS!$E$13</f>
        <v>1</v>
      </c>
      <c r="H159" s="178"/>
      <c r="I159" s="191"/>
      <c r="J159" s="178"/>
      <c r="K159" s="178"/>
      <c r="L159" s="178"/>
      <c r="M159" s="178"/>
      <c r="N159" s="160" t="str">
        <f t="shared" si="13"/>
        <v/>
      </c>
      <c r="P159" s="160" t="str">
        <f t="shared" si="14"/>
        <v/>
      </c>
      <c r="Q159" s="160">
        <f t="shared" si="12"/>
        <v>0</v>
      </c>
      <c r="R159" s="160" t="str">
        <f t="shared" si="15"/>
        <v/>
      </c>
      <c r="S159" s="160" t="str">
        <f t="shared" si="16"/>
        <v/>
      </c>
    </row>
    <row r="160" spans="3:19" ht="17.45" customHeight="1" x14ac:dyDescent="0.25">
      <c r="C160" s="188"/>
      <c r="D160" s="189"/>
      <c r="E160" s="178"/>
      <c r="F160" s="178"/>
      <c r="G160" s="190">
        <f>DATOS!$E$13</f>
        <v>1</v>
      </c>
      <c r="H160" s="178"/>
      <c r="I160" s="191"/>
      <c r="J160" s="178"/>
      <c r="K160" s="178"/>
      <c r="L160" s="178"/>
      <c r="M160" s="178"/>
      <c r="N160" s="160" t="str">
        <f t="shared" si="13"/>
        <v/>
      </c>
      <c r="P160" s="160" t="str">
        <f t="shared" si="14"/>
        <v/>
      </c>
      <c r="Q160" s="160">
        <f t="shared" si="12"/>
        <v>0</v>
      </c>
      <c r="R160" s="160" t="str">
        <f t="shared" si="15"/>
        <v/>
      </c>
      <c r="S160" s="160" t="str">
        <f t="shared" si="16"/>
        <v/>
      </c>
    </row>
    <row r="161" spans="3:19" ht="17.45" customHeight="1" x14ac:dyDescent="0.25">
      <c r="C161" s="188"/>
      <c r="D161" s="189"/>
      <c r="E161" s="178"/>
      <c r="F161" s="178"/>
      <c r="G161" s="190">
        <f>DATOS!$E$13</f>
        <v>1</v>
      </c>
      <c r="H161" s="178"/>
      <c r="I161" s="191"/>
      <c r="J161" s="178"/>
      <c r="K161" s="178"/>
      <c r="L161" s="178"/>
      <c r="M161" s="178"/>
      <c r="N161" s="160" t="str">
        <f t="shared" si="13"/>
        <v/>
      </c>
      <c r="P161" s="160" t="str">
        <f t="shared" si="14"/>
        <v/>
      </c>
      <c r="Q161" s="160">
        <f t="shared" si="12"/>
        <v>0</v>
      </c>
      <c r="R161" s="160" t="str">
        <f t="shared" si="15"/>
        <v/>
      </c>
      <c r="S161" s="160" t="str">
        <f t="shared" si="16"/>
        <v/>
      </c>
    </row>
    <row r="162" spans="3:19" ht="17.45" customHeight="1" x14ac:dyDescent="0.25">
      <c r="C162" s="188"/>
      <c r="D162" s="189"/>
      <c r="E162" s="178"/>
      <c r="F162" s="178"/>
      <c r="G162" s="190">
        <f>DATOS!$E$13</f>
        <v>1</v>
      </c>
      <c r="H162" s="178"/>
      <c r="I162" s="191"/>
      <c r="J162" s="178"/>
      <c r="K162" s="178"/>
      <c r="L162" s="178"/>
      <c r="M162" s="178"/>
      <c r="N162" s="160" t="str">
        <f t="shared" si="13"/>
        <v/>
      </c>
      <c r="P162" s="160" t="str">
        <f t="shared" si="14"/>
        <v/>
      </c>
      <c r="Q162" s="160">
        <f t="shared" si="12"/>
        <v>0</v>
      </c>
      <c r="R162" s="160" t="str">
        <f t="shared" si="15"/>
        <v/>
      </c>
      <c r="S162" s="160" t="str">
        <f t="shared" si="16"/>
        <v/>
      </c>
    </row>
    <row r="163" spans="3:19" ht="17.45" customHeight="1" x14ac:dyDescent="0.25">
      <c r="C163" s="188"/>
      <c r="D163" s="189"/>
      <c r="E163" s="178"/>
      <c r="F163" s="178"/>
      <c r="G163" s="190">
        <f>DATOS!$E$13</f>
        <v>1</v>
      </c>
      <c r="H163" s="178"/>
      <c r="I163" s="191"/>
      <c r="J163" s="178"/>
      <c r="K163" s="178"/>
      <c r="L163" s="178"/>
      <c r="M163" s="178"/>
      <c r="N163" s="160" t="str">
        <f t="shared" si="13"/>
        <v/>
      </c>
      <c r="P163" s="160" t="str">
        <f t="shared" si="14"/>
        <v/>
      </c>
      <c r="Q163" s="160">
        <f t="shared" si="12"/>
        <v>0</v>
      </c>
      <c r="R163" s="160" t="str">
        <f t="shared" si="15"/>
        <v/>
      </c>
      <c r="S163" s="160" t="str">
        <f t="shared" si="16"/>
        <v/>
      </c>
    </row>
    <row r="164" spans="3:19" ht="17.45" customHeight="1" x14ac:dyDescent="0.25">
      <c r="C164" s="188"/>
      <c r="D164" s="189"/>
      <c r="E164" s="178"/>
      <c r="F164" s="178"/>
      <c r="G164" s="190">
        <f>DATOS!$E$13</f>
        <v>1</v>
      </c>
      <c r="H164" s="178"/>
      <c r="I164" s="191"/>
      <c r="J164" s="178"/>
      <c r="K164" s="178"/>
      <c r="L164" s="178"/>
      <c r="M164" s="178"/>
      <c r="N164" s="160" t="str">
        <f t="shared" si="13"/>
        <v/>
      </c>
      <c r="P164" s="160" t="str">
        <f t="shared" si="14"/>
        <v/>
      </c>
      <c r="Q164" s="160">
        <f t="shared" si="12"/>
        <v>0</v>
      </c>
      <c r="R164" s="160" t="str">
        <f t="shared" si="15"/>
        <v/>
      </c>
      <c r="S164" s="160" t="str">
        <f t="shared" si="16"/>
        <v/>
      </c>
    </row>
    <row r="165" spans="3:19" ht="17.45" customHeight="1" x14ac:dyDescent="0.25">
      <c r="C165" s="188"/>
      <c r="D165" s="189"/>
      <c r="E165" s="178"/>
      <c r="F165" s="178"/>
      <c r="G165" s="190">
        <f>DATOS!$E$13</f>
        <v>1</v>
      </c>
      <c r="H165" s="178"/>
      <c r="I165" s="191"/>
      <c r="J165" s="178"/>
      <c r="K165" s="178"/>
      <c r="L165" s="178"/>
      <c r="M165" s="178"/>
      <c r="N165" s="160" t="str">
        <f t="shared" si="13"/>
        <v/>
      </c>
      <c r="P165" s="160" t="str">
        <f t="shared" si="14"/>
        <v/>
      </c>
      <c r="Q165" s="160">
        <f t="shared" si="12"/>
        <v>0</v>
      </c>
      <c r="R165" s="160" t="str">
        <f t="shared" si="15"/>
        <v/>
      </c>
      <c r="S165" s="160" t="str">
        <f t="shared" si="16"/>
        <v/>
      </c>
    </row>
    <row r="166" spans="3:19" ht="17.45" customHeight="1" x14ac:dyDescent="0.25">
      <c r="C166" s="188"/>
      <c r="D166" s="189"/>
      <c r="E166" s="178"/>
      <c r="F166" s="178"/>
      <c r="G166" s="190">
        <f>DATOS!$E$13</f>
        <v>1</v>
      </c>
      <c r="H166" s="178"/>
      <c r="I166" s="191"/>
      <c r="J166" s="178"/>
      <c r="K166" s="178"/>
      <c r="L166" s="178"/>
      <c r="M166" s="178"/>
      <c r="N166" s="160" t="str">
        <f t="shared" si="13"/>
        <v/>
      </c>
      <c r="P166" s="160" t="str">
        <f t="shared" si="14"/>
        <v/>
      </c>
      <c r="Q166" s="160">
        <f t="shared" si="12"/>
        <v>0</v>
      </c>
      <c r="R166" s="160" t="str">
        <f t="shared" si="15"/>
        <v/>
      </c>
      <c r="S166" s="160" t="str">
        <f t="shared" si="16"/>
        <v/>
      </c>
    </row>
    <row r="167" spans="3:19" ht="17.45" customHeight="1" x14ac:dyDescent="0.25">
      <c r="C167" s="188"/>
      <c r="D167" s="189"/>
      <c r="E167" s="178"/>
      <c r="F167" s="178"/>
      <c r="G167" s="190">
        <f>DATOS!$E$13</f>
        <v>1</v>
      </c>
      <c r="H167" s="178"/>
      <c r="I167" s="191"/>
      <c r="J167" s="178"/>
      <c r="K167" s="178"/>
      <c r="L167" s="178"/>
      <c r="M167" s="178"/>
      <c r="N167" s="160" t="str">
        <f t="shared" si="13"/>
        <v/>
      </c>
      <c r="P167" s="160" t="str">
        <f t="shared" si="14"/>
        <v/>
      </c>
      <c r="Q167" s="160">
        <f t="shared" si="12"/>
        <v>0</v>
      </c>
      <c r="R167" s="160" t="str">
        <f t="shared" si="15"/>
        <v/>
      </c>
      <c r="S167" s="160" t="str">
        <f t="shared" si="16"/>
        <v/>
      </c>
    </row>
    <row r="168" spans="3:19" ht="17.45" customHeight="1" x14ac:dyDescent="0.25">
      <c r="C168" s="188"/>
      <c r="D168" s="189"/>
      <c r="E168" s="178"/>
      <c r="F168" s="178"/>
      <c r="G168" s="190">
        <f>DATOS!$E$13</f>
        <v>1</v>
      </c>
      <c r="H168" s="178"/>
      <c r="I168" s="191"/>
      <c r="J168" s="178"/>
      <c r="K168" s="178"/>
      <c r="L168" s="178"/>
      <c r="M168" s="178"/>
      <c r="N168" s="160" t="str">
        <f t="shared" si="13"/>
        <v/>
      </c>
      <c r="P168" s="160" t="str">
        <f t="shared" si="14"/>
        <v/>
      </c>
      <c r="Q168" s="160">
        <f t="shared" si="12"/>
        <v>0</v>
      </c>
      <c r="R168" s="160" t="str">
        <f t="shared" si="15"/>
        <v/>
      </c>
      <c r="S168" s="160" t="str">
        <f t="shared" si="16"/>
        <v/>
      </c>
    </row>
    <row r="169" spans="3:19" ht="17.45" customHeight="1" x14ac:dyDescent="0.25">
      <c r="C169" s="188"/>
      <c r="D169" s="189"/>
      <c r="E169" s="178"/>
      <c r="F169" s="178"/>
      <c r="G169" s="190">
        <f>DATOS!$E$13</f>
        <v>1</v>
      </c>
      <c r="H169" s="178"/>
      <c r="I169" s="191"/>
      <c r="J169" s="178"/>
      <c r="K169" s="178"/>
      <c r="L169" s="178"/>
      <c r="M169" s="178"/>
      <c r="N169" s="160" t="str">
        <f t="shared" si="13"/>
        <v/>
      </c>
      <c r="P169" s="160" t="str">
        <f t="shared" si="14"/>
        <v/>
      </c>
      <c r="Q169" s="160">
        <f t="shared" si="12"/>
        <v>0</v>
      </c>
      <c r="R169" s="160" t="str">
        <f t="shared" si="15"/>
        <v/>
      </c>
      <c r="S169" s="160" t="str">
        <f t="shared" si="16"/>
        <v/>
      </c>
    </row>
    <row r="170" spans="3:19" ht="17.45" customHeight="1" x14ac:dyDescent="0.25">
      <c r="C170" s="188"/>
      <c r="D170" s="189"/>
      <c r="E170" s="178"/>
      <c r="F170" s="178"/>
      <c r="G170" s="190">
        <f>DATOS!$E$13</f>
        <v>1</v>
      </c>
      <c r="H170" s="178"/>
      <c r="I170" s="191"/>
      <c r="J170" s="178"/>
      <c r="K170" s="178"/>
      <c r="L170" s="178"/>
      <c r="M170" s="178"/>
      <c r="N170" s="160" t="str">
        <f t="shared" si="13"/>
        <v/>
      </c>
      <c r="P170" s="160" t="str">
        <f t="shared" si="14"/>
        <v/>
      </c>
      <c r="Q170" s="160">
        <f t="shared" si="12"/>
        <v>0</v>
      </c>
      <c r="R170" s="160" t="str">
        <f t="shared" si="15"/>
        <v/>
      </c>
      <c r="S170" s="160" t="str">
        <f t="shared" si="16"/>
        <v/>
      </c>
    </row>
    <row r="171" spans="3:19" ht="17.45" customHeight="1" x14ac:dyDescent="0.25">
      <c r="C171" s="188"/>
      <c r="D171" s="189"/>
      <c r="E171" s="178"/>
      <c r="F171" s="178"/>
      <c r="G171" s="190">
        <f>DATOS!$E$13</f>
        <v>1</v>
      </c>
      <c r="H171" s="178"/>
      <c r="I171" s="191"/>
      <c r="J171" s="178"/>
      <c r="K171" s="178"/>
      <c r="L171" s="178"/>
      <c r="M171" s="178"/>
      <c r="N171" s="160" t="str">
        <f t="shared" si="13"/>
        <v/>
      </c>
      <c r="P171" s="160" t="str">
        <f t="shared" si="14"/>
        <v/>
      </c>
      <c r="Q171" s="160">
        <f t="shared" si="12"/>
        <v>0</v>
      </c>
      <c r="R171" s="160" t="str">
        <f t="shared" si="15"/>
        <v/>
      </c>
      <c r="S171" s="160" t="str">
        <f t="shared" si="16"/>
        <v/>
      </c>
    </row>
    <row r="172" spans="3:19" ht="17.45" customHeight="1" x14ac:dyDescent="0.25">
      <c r="C172" s="188"/>
      <c r="D172" s="189"/>
      <c r="E172" s="178"/>
      <c r="F172" s="178"/>
      <c r="G172" s="190">
        <f>DATOS!$E$13</f>
        <v>1</v>
      </c>
      <c r="H172" s="178"/>
      <c r="I172" s="191"/>
      <c r="J172" s="178"/>
      <c r="K172" s="178"/>
      <c r="L172" s="178"/>
      <c r="M172" s="178"/>
      <c r="N172" s="160" t="str">
        <f t="shared" si="13"/>
        <v/>
      </c>
      <c r="P172" s="160" t="str">
        <f t="shared" si="14"/>
        <v/>
      </c>
      <c r="Q172" s="160">
        <f t="shared" si="12"/>
        <v>0</v>
      </c>
      <c r="R172" s="160" t="str">
        <f t="shared" si="15"/>
        <v/>
      </c>
      <c r="S172" s="160" t="str">
        <f t="shared" si="16"/>
        <v/>
      </c>
    </row>
    <row r="173" spans="3:19" ht="17.45" customHeight="1" x14ac:dyDescent="0.25">
      <c r="C173" s="188"/>
      <c r="D173" s="189"/>
      <c r="E173" s="178"/>
      <c r="F173" s="178"/>
      <c r="G173" s="190">
        <f>DATOS!$E$13</f>
        <v>1</v>
      </c>
      <c r="H173" s="178"/>
      <c r="I173" s="191"/>
      <c r="J173" s="178"/>
      <c r="K173" s="178"/>
      <c r="L173" s="178"/>
      <c r="M173" s="178"/>
      <c r="N173" s="160" t="str">
        <f t="shared" si="13"/>
        <v/>
      </c>
      <c r="P173" s="160" t="str">
        <f t="shared" si="14"/>
        <v/>
      </c>
      <c r="Q173" s="160">
        <f t="shared" si="12"/>
        <v>0</v>
      </c>
      <c r="R173" s="160" t="str">
        <f t="shared" si="15"/>
        <v/>
      </c>
      <c r="S173" s="160" t="str">
        <f t="shared" si="16"/>
        <v/>
      </c>
    </row>
    <row r="174" spans="3:19" ht="17.45" customHeight="1" x14ac:dyDescent="0.25">
      <c r="C174" s="188"/>
      <c r="D174" s="189"/>
      <c r="E174" s="178"/>
      <c r="F174" s="178"/>
      <c r="G174" s="190">
        <f>DATOS!$E$13</f>
        <v>1</v>
      </c>
      <c r="H174" s="178"/>
      <c r="I174" s="191"/>
      <c r="J174" s="178"/>
      <c r="K174" s="178"/>
      <c r="L174" s="178"/>
      <c r="M174" s="178"/>
      <c r="N174" s="160" t="str">
        <f t="shared" si="13"/>
        <v/>
      </c>
      <c r="P174" s="160" t="str">
        <f t="shared" si="14"/>
        <v/>
      </c>
      <c r="Q174" s="160">
        <f t="shared" si="12"/>
        <v>0</v>
      </c>
      <c r="R174" s="160" t="str">
        <f t="shared" si="15"/>
        <v/>
      </c>
      <c r="S174" s="160" t="str">
        <f t="shared" si="16"/>
        <v/>
      </c>
    </row>
    <row r="175" spans="3:19" ht="17.45" customHeight="1" x14ac:dyDescent="0.25">
      <c r="C175" s="188"/>
      <c r="D175" s="189"/>
      <c r="E175" s="178"/>
      <c r="F175" s="178"/>
      <c r="G175" s="190">
        <f>DATOS!$E$13</f>
        <v>1</v>
      </c>
      <c r="H175" s="178"/>
      <c r="I175" s="191"/>
      <c r="J175" s="178"/>
      <c r="K175" s="178"/>
      <c r="L175" s="178"/>
      <c r="M175" s="178"/>
      <c r="N175" s="160" t="str">
        <f t="shared" si="13"/>
        <v/>
      </c>
      <c r="P175" s="160" t="str">
        <f t="shared" si="14"/>
        <v/>
      </c>
      <c r="Q175" s="160">
        <f t="shared" si="12"/>
        <v>0</v>
      </c>
      <c r="R175" s="160" t="str">
        <f t="shared" si="15"/>
        <v/>
      </c>
      <c r="S175" s="160" t="str">
        <f t="shared" si="16"/>
        <v/>
      </c>
    </row>
    <row r="176" spans="3:19" ht="17.45" customHeight="1" x14ac:dyDescent="0.25">
      <c r="C176" s="188"/>
      <c r="D176" s="189"/>
      <c r="E176" s="178"/>
      <c r="F176" s="178"/>
      <c r="G176" s="190">
        <f>DATOS!$E$13</f>
        <v>1</v>
      </c>
      <c r="H176" s="178"/>
      <c r="I176" s="191"/>
      <c r="J176" s="178"/>
      <c r="K176" s="178"/>
      <c r="L176" s="178"/>
      <c r="M176" s="178"/>
      <c r="N176" s="160" t="str">
        <f t="shared" si="13"/>
        <v/>
      </c>
      <c r="P176" s="160" t="str">
        <f t="shared" si="14"/>
        <v/>
      </c>
      <c r="Q176" s="160">
        <f t="shared" si="12"/>
        <v>0</v>
      </c>
      <c r="R176" s="160" t="str">
        <f t="shared" si="15"/>
        <v/>
      </c>
      <c r="S176" s="160" t="str">
        <f t="shared" si="16"/>
        <v/>
      </c>
    </row>
    <row r="177" spans="3:19" ht="17.45" customHeight="1" x14ac:dyDescent="0.25">
      <c r="C177" s="188"/>
      <c r="D177" s="189"/>
      <c r="E177" s="178"/>
      <c r="F177" s="178"/>
      <c r="G177" s="190">
        <f>DATOS!$E$13</f>
        <v>1</v>
      </c>
      <c r="H177" s="178"/>
      <c r="I177" s="191"/>
      <c r="J177" s="178"/>
      <c r="K177" s="178"/>
      <c r="L177" s="178"/>
      <c r="M177" s="178"/>
      <c r="N177" s="160" t="str">
        <f t="shared" si="13"/>
        <v/>
      </c>
      <c r="P177" s="160" t="str">
        <f t="shared" si="14"/>
        <v/>
      </c>
      <c r="Q177" s="160">
        <f t="shared" si="12"/>
        <v>0</v>
      </c>
      <c r="R177" s="160" t="str">
        <f t="shared" si="15"/>
        <v/>
      </c>
      <c r="S177" s="160" t="str">
        <f t="shared" si="16"/>
        <v/>
      </c>
    </row>
    <row r="178" spans="3:19" ht="17.45" customHeight="1" x14ac:dyDescent="0.25">
      <c r="C178" s="188"/>
      <c r="D178" s="189"/>
      <c r="E178" s="178"/>
      <c r="F178" s="178"/>
      <c r="G178" s="190">
        <f>DATOS!$E$13</f>
        <v>1</v>
      </c>
      <c r="H178" s="178"/>
      <c r="I178" s="191"/>
      <c r="J178" s="178"/>
      <c r="K178" s="178"/>
      <c r="L178" s="178"/>
      <c r="M178" s="178"/>
      <c r="N178" s="160" t="str">
        <f t="shared" si="13"/>
        <v/>
      </c>
      <c r="P178" s="160" t="str">
        <f t="shared" si="14"/>
        <v/>
      </c>
      <c r="Q178" s="160">
        <f t="shared" si="12"/>
        <v>0</v>
      </c>
      <c r="R178" s="160" t="str">
        <f t="shared" si="15"/>
        <v/>
      </c>
      <c r="S178" s="160" t="str">
        <f t="shared" si="16"/>
        <v/>
      </c>
    </row>
    <row r="179" spans="3:19" ht="17.45" customHeight="1" x14ac:dyDescent="0.25">
      <c r="C179" s="188"/>
      <c r="D179" s="189"/>
      <c r="E179" s="178"/>
      <c r="F179" s="178"/>
      <c r="G179" s="190">
        <f>DATOS!$E$13</f>
        <v>1</v>
      </c>
      <c r="H179" s="178"/>
      <c r="I179" s="191"/>
      <c r="J179" s="178"/>
      <c r="K179" s="178"/>
      <c r="L179" s="178"/>
      <c r="M179" s="178"/>
      <c r="N179" s="160" t="str">
        <f t="shared" si="13"/>
        <v/>
      </c>
      <c r="P179" s="160" t="str">
        <f t="shared" si="14"/>
        <v/>
      </c>
      <c r="Q179" s="160">
        <f t="shared" si="12"/>
        <v>0</v>
      </c>
      <c r="R179" s="160" t="str">
        <f t="shared" si="15"/>
        <v/>
      </c>
      <c r="S179" s="160" t="str">
        <f t="shared" si="16"/>
        <v/>
      </c>
    </row>
    <row r="180" spans="3:19" ht="17.45" customHeight="1" x14ac:dyDescent="0.25">
      <c r="C180" s="188"/>
      <c r="D180" s="189"/>
      <c r="E180" s="178"/>
      <c r="F180" s="178"/>
      <c r="G180" s="190">
        <f>DATOS!$E$13</f>
        <v>1</v>
      </c>
      <c r="H180" s="178"/>
      <c r="I180" s="191"/>
      <c r="J180" s="178"/>
      <c r="K180" s="178"/>
      <c r="L180" s="178"/>
      <c r="M180" s="178"/>
      <c r="N180" s="160" t="str">
        <f t="shared" si="13"/>
        <v/>
      </c>
      <c r="P180" s="160" t="str">
        <f t="shared" si="14"/>
        <v/>
      </c>
      <c r="Q180" s="160">
        <f t="shared" si="12"/>
        <v>0</v>
      </c>
      <c r="R180" s="160" t="str">
        <f t="shared" si="15"/>
        <v/>
      </c>
      <c r="S180" s="160" t="str">
        <f t="shared" si="16"/>
        <v/>
      </c>
    </row>
    <row r="181" spans="3:19" ht="17.45" customHeight="1" x14ac:dyDescent="0.25">
      <c r="C181" s="188"/>
      <c r="D181" s="189"/>
      <c r="E181" s="178"/>
      <c r="F181" s="178"/>
      <c r="G181" s="190">
        <f>DATOS!$E$13</f>
        <v>1</v>
      </c>
      <c r="H181" s="178"/>
      <c r="I181" s="191"/>
      <c r="J181" s="178"/>
      <c r="K181" s="178"/>
      <c r="L181" s="178"/>
      <c r="M181" s="178"/>
      <c r="N181" s="160" t="str">
        <f t="shared" si="13"/>
        <v/>
      </c>
      <c r="P181" s="160" t="str">
        <f t="shared" si="14"/>
        <v/>
      </c>
      <c r="Q181" s="160">
        <f t="shared" si="12"/>
        <v>0</v>
      </c>
      <c r="R181" s="160" t="str">
        <f t="shared" si="15"/>
        <v/>
      </c>
      <c r="S181" s="160" t="str">
        <f t="shared" si="16"/>
        <v/>
      </c>
    </row>
    <row r="182" spans="3:19" ht="17.45" customHeight="1" x14ac:dyDescent="0.25">
      <c r="C182" s="188"/>
      <c r="D182" s="189"/>
      <c r="E182" s="178"/>
      <c r="F182" s="178"/>
      <c r="G182" s="190">
        <f>DATOS!$E$13</f>
        <v>1</v>
      </c>
      <c r="H182" s="178"/>
      <c r="I182" s="191"/>
      <c r="J182" s="178"/>
      <c r="K182" s="178"/>
      <c r="L182" s="178"/>
      <c r="M182" s="178"/>
      <c r="N182" s="160" t="str">
        <f t="shared" si="13"/>
        <v/>
      </c>
      <c r="P182" s="160" t="str">
        <f t="shared" si="14"/>
        <v/>
      </c>
      <c r="Q182" s="160">
        <f t="shared" si="12"/>
        <v>0</v>
      </c>
      <c r="R182" s="160" t="str">
        <f t="shared" si="15"/>
        <v/>
      </c>
      <c r="S182" s="160" t="str">
        <f t="shared" si="16"/>
        <v/>
      </c>
    </row>
    <row r="183" spans="3:19" ht="17.45" customHeight="1" x14ac:dyDescent="0.25">
      <c r="C183" s="188"/>
      <c r="D183" s="189"/>
      <c r="E183" s="178"/>
      <c r="F183" s="178"/>
      <c r="G183" s="190">
        <f>DATOS!$E$13</f>
        <v>1</v>
      </c>
      <c r="H183" s="178"/>
      <c r="I183" s="191"/>
      <c r="J183" s="178"/>
      <c r="K183" s="178"/>
      <c r="L183" s="178"/>
      <c r="M183" s="178"/>
      <c r="N183" s="160" t="str">
        <f t="shared" si="13"/>
        <v/>
      </c>
      <c r="P183" s="160" t="str">
        <f t="shared" si="14"/>
        <v/>
      </c>
      <c r="Q183" s="160">
        <f t="shared" si="12"/>
        <v>0</v>
      </c>
      <c r="R183" s="160" t="str">
        <f t="shared" si="15"/>
        <v/>
      </c>
      <c r="S183" s="160" t="str">
        <f t="shared" si="16"/>
        <v/>
      </c>
    </row>
    <row r="184" spans="3:19" ht="17.45" customHeight="1" x14ac:dyDescent="0.25">
      <c r="C184" s="188"/>
      <c r="D184" s="189"/>
      <c r="E184" s="178"/>
      <c r="F184" s="178"/>
      <c r="G184" s="190">
        <f>DATOS!$E$13</f>
        <v>1</v>
      </c>
      <c r="H184" s="178"/>
      <c r="I184" s="191"/>
      <c r="J184" s="178"/>
      <c r="K184" s="178"/>
      <c r="L184" s="178"/>
      <c r="M184" s="178"/>
      <c r="N184" s="160" t="str">
        <f t="shared" si="13"/>
        <v/>
      </c>
      <c r="P184" s="160" t="str">
        <f t="shared" si="14"/>
        <v/>
      </c>
      <c r="Q184" s="160">
        <f t="shared" si="12"/>
        <v>0</v>
      </c>
      <c r="R184" s="160" t="str">
        <f t="shared" si="15"/>
        <v/>
      </c>
      <c r="S184" s="160" t="str">
        <f t="shared" si="16"/>
        <v/>
      </c>
    </row>
    <row r="185" spans="3:19" ht="17.45" customHeight="1" x14ac:dyDescent="0.25">
      <c r="C185" s="188"/>
      <c r="D185" s="189"/>
      <c r="E185" s="178"/>
      <c r="F185" s="178"/>
      <c r="G185" s="190">
        <f>DATOS!$E$13</f>
        <v>1</v>
      </c>
      <c r="H185" s="178"/>
      <c r="I185" s="191"/>
      <c r="J185" s="178"/>
      <c r="K185" s="178"/>
      <c r="L185" s="178"/>
      <c r="M185" s="178"/>
      <c r="N185" s="160" t="str">
        <f t="shared" si="13"/>
        <v/>
      </c>
      <c r="P185" s="160" t="str">
        <f t="shared" si="14"/>
        <v/>
      </c>
      <c r="Q185" s="160">
        <f t="shared" si="12"/>
        <v>0</v>
      </c>
      <c r="R185" s="160" t="str">
        <f t="shared" si="15"/>
        <v/>
      </c>
      <c r="S185" s="160" t="str">
        <f t="shared" si="16"/>
        <v/>
      </c>
    </row>
    <row r="186" spans="3:19" ht="17.45" customHeight="1" x14ac:dyDescent="0.25">
      <c r="C186" s="188"/>
      <c r="D186" s="189"/>
      <c r="E186" s="178"/>
      <c r="F186" s="178"/>
      <c r="G186" s="190">
        <f>DATOS!$E$13</f>
        <v>1</v>
      </c>
      <c r="H186" s="178"/>
      <c r="I186" s="191"/>
      <c r="J186" s="178"/>
      <c r="K186" s="178"/>
      <c r="L186" s="178"/>
      <c r="M186" s="178"/>
      <c r="N186" s="160" t="str">
        <f t="shared" si="13"/>
        <v/>
      </c>
      <c r="P186" s="160" t="str">
        <f t="shared" si="14"/>
        <v/>
      </c>
      <c r="Q186" s="160">
        <f t="shared" si="12"/>
        <v>0</v>
      </c>
      <c r="R186" s="160" t="str">
        <f t="shared" si="15"/>
        <v/>
      </c>
      <c r="S186" s="160" t="str">
        <f t="shared" si="16"/>
        <v/>
      </c>
    </row>
    <row r="187" spans="3:19" ht="17.45" customHeight="1" x14ac:dyDescent="0.25">
      <c r="C187" s="188"/>
      <c r="D187" s="189"/>
      <c r="E187" s="178"/>
      <c r="F187" s="178"/>
      <c r="G187" s="190">
        <f>DATOS!$E$13</f>
        <v>1</v>
      </c>
      <c r="H187" s="178"/>
      <c r="I187" s="191"/>
      <c r="J187" s="178"/>
      <c r="K187" s="178"/>
      <c r="L187" s="178"/>
      <c r="M187" s="178"/>
      <c r="N187" s="160" t="str">
        <f t="shared" si="13"/>
        <v/>
      </c>
      <c r="P187" s="160" t="str">
        <f t="shared" si="14"/>
        <v/>
      </c>
      <c r="Q187" s="160">
        <f t="shared" si="12"/>
        <v>0</v>
      </c>
      <c r="R187" s="160" t="str">
        <f t="shared" si="15"/>
        <v/>
      </c>
      <c r="S187" s="160" t="str">
        <f t="shared" si="16"/>
        <v/>
      </c>
    </row>
    <row r="188" spans="3:19" ht="17.45" customHeight="1" x14ac:dyDescent="0.25">
      <c r="C188" s="188"/>
      <c r="D188" s="189"/>
      <c r="E188" s="178"/>
      <c r="F188" s="178"/>
      <c r="G188" s="190">
        <f>DATOS!$E$13</f>
        <v>1</v>
      </c>
      <c r="H188" s="178"/>
      <c r="I188" s="191"/>
      <c r="J188" s="178"/>
      <c r="K188" s="178"/>
      <c r="L188" s="178"/>
      <c r="M188" s="178"/>
      <c r="N188" s="160" t="str">
        <f t="shared" si="13"/>
        <v/>
      </c>
      <c r="P188" s="160" t="str">
        <f t="shared" si="14"/>
        <v/>
      </c>
      <c r="Q188" s="160">
        <f t="shared" si="12"/>
        <v>0</v>
      </c>
      <c r="R188" s="160" t="str">
        <f t="shared" si="15"/>
        <v/>
      </c>
      <c r="S188" s="160" t="str">
        <f t="shared" si="16"/>
        <v/>
      </c>
    </row>
    <row r="189" spans="3:19" ht="17.45" customHeight="1" x14ac:dyDescent="0.25">
      <c r="C189" s="188"/>
      <c r="D189" s="189"/>
      <c r="E189" s="178"/>
      <c r="F189" s="178"/>
      <c r="G189" s="190">
        <f>DATOS!$E$13</f>
        <v>1</v>
      </c>
      <c r="H189" s="178"/>
      <c r="I189" s="191"/>
      <c r="J189" s="178"/>
      <c r="K189" s="178"/>
      <c r="L189" s="178"/>
      <c r="M189" s="178"/>
      <c r="N189" s="160" t="str">
        <f t="shared" si="13"/>
        <v/>
      </c>
      <c r="P189" s="160" t="str">
        <f t="shared" si="14"/>
        <v/>
      </c>
      <c r="Q189" s="160">
        <f t="shared" si="12"/>
        <v>0</v>
      </c>
      <c r="R189" s="160" t="str">
        <f t="shared" si="15"/>
        <v/>
      </c>
      <c r="S189" s="160" t="str">
        <f t="shared" si="16"/>
        <v/>
      </c>
    </row>
    <row r="190" spans="3:19" ht="17.45" customHeight="1" x14ac:dyDescent="0.25">
      <c r="C190" s="188"/>
      <c r="D190" s="189"/>
      <c r="E190" s="178"/>
      <c r="F190" s="178"/>
      <c r="G190" s="190">
        <f>DATOS!$E$13</f>
        <v>1</v>
      </c>
      <c r="H190" s="178"/>
      <c r="I190" s="191"/>
      <c r="J190" s="178"/>
      <c r="K190" s="178"/>
      <c r="L190" s="178"/>
      <c r="M190" s="178"/>
      <c r="N190" s="160" t="str">
        <f t="shared" si="13"/>
        <v/>
      </c>
      <c r="P190" s="160" t="str">
        <f t="shared" si="14"/>
        <v/>
      </c>
      <c r="Q190" s="160">
        <f t="shared" si="12"/>
        <v>0</v>
      </c>
      <c r="R190" s="160" t="str">
        <f t="shared" si="15"/>
        <v/>
      </c>
      <c r="S190" s="160" t="str">
        <f t="shared" si="16"/>
        <v/>
      </c>
    </row>
    <row r="191" spans="3:19" ht="17.45" customHeight="1" x14ac:dyDescent="0.25">
      <c r="C191" s="188"/>
      <c r="D191" s="189"/>
      <c r="E191" s="178"/>
      <c r="F191" s="178"/>
      <c r="G191" s="190">
        <f>DATOS!$E$13</f>
        <v>1</v>
      </c>
      <c r="H191" s="178"/>
      <c r="I191" s="191"/>
      <c r="J191" s="178"/>
      <c r="K191" s="178"/>
      <c r="L191" s="178"/>
      <c r="M191" s="178"/>
      <c r="N191" s="160" t="str">
        <f t="shared" si="13"/>
        <v/>
      </c>
      <c r="P191" s="160" t="str">
        <f t="shared" si="14"/>
        <v/>
      </c>
      <c r="Q191" s="160">
        <f t="shared" si="12"/>
        <v>0</v>
      </c>
      <c r="R191" s="160" t="str">
        <f t="shared" si="15"/>
        <v/>
      </c>
      <c r="S191" s="160" t="str">
        <f t="shared" si="16"/>
        <v/>
      </c>
    </row>
    <row r="192" spans="3:19" ht="17.45" customHeight="1" x14ac:dyDescent="0.25">
      <c r="C192" s="188"/>
      <c r="D192" s="189"/>
      <c r="E192" s="178"/>
      <c r="F192" s="178"/>
      <c r="G192" s="190">
        <f>DATOS!$E$13</f>
        <v>1</v>
      </c>
      <c r="H192" s="178"/>
      <c r="I192" s="191"/>
      <c r="J192" s="178"/>
      <c r="K192" s="178"/>
      <c r="L192" s="178"/>
      <c r="M192" s="178"/>
      <c r="N192" s="160" t="str">
        <f t="shared" si="13"/>
        <v/>
      </c>
      <c r="P192" s="160" t="str">
        <f t="shared" si="14"/>
        <v/>
      </c>
      <c r="Q192" s="160">
        <f t="shared" si="12"/>
        <v>0</v>
      </c>
      <c r="R192" s="160" t="str">
        <f t="shared" si="15"/>
        <v/>
      </c>
      <c r="S192" s="160" t="str">
        <f t="shared" si="16"/>
        <v/>
      </c>
    </row>
    <row r="193" spans="3:19" ht="17.45" customHeight="1" x14ac:dyDescent="0.25">
      <c r="C193" s="188"/>
      <c r="D193" s="189"/>
      <c r="E193" s="178"/>
      <c r="F193" s="178"/>
      <c r="G193" s="190">
        <f>DATOS!$E$13</f>
        <v>1</v>
      </c>
      <c r="H193" s="178"/>
      <c r="I193" s="191"/>
      <c r="J193" s="178"/>
      <c r="K193" s="178"/>
      <c r="L193" s="178"/>
      <c r="M193" s="178"/>
      <c r="N193" s="160" t="str">
        <f t="shared" si="13"/>
        <v/>
      </c>
      <c r="P193" s="160" t="str">
        <f t="shared" si="14"/>
        <v/>
      </c>
      <c r="Q193" s="160">
        <f t="shared" si="12"/>
        <v>0</v>
      </c>
      <c r="R193" s="160" t="str">
        <f t="shared" si="15"/>
        <v/>
      </c>
      <c r="S193" s="160" t="str">
        <f t="shared" si="16"/>
        <v/>
      </c>
    </row>
    <row r="194" spans="3:19" ht="17.45" customHeight="1" x14ac:dyDescent="0.25">
      <c r="C194" s="188"/>
      <c r="D194" s="189"/>
      <c r="E194" s="178"/>
      <c r="F194" s="178"/>
      <c r="G194" s="190">
        <f>DATOS!$E$13</f>
        <v>1</v>
      </c>
      <c r="H194" s="178"/>
      <c r="I194" s="191"/>
      <c r="J194" s="178"/>
      <c r="K194" s="178"/>
      <c r="L194" s="178"/>
      <c r="M194" s="178"/>
      <c r="N194" s="160" t="str">
        <f t="shared" si="13"/>
        <v/>
      </c>
      <c r="P194" s="160" t="str">
        <f t="shared" si="14"/>
        <v/>
      </c>
      <c r="Q194" s="160">
        <f t="shared" si="12"/>
        <v>0</v>
      </c>
      <c r="R194" s="160" t="str">
        <f t="shared" si="15"/>
        <v/>
      </c>
      <c r="S194" s="160" t="str">
        <f t="shared" si="16"/>
        <v/>
      </c>
    </row>
    <row r="195" spans="3:19" ht="17.45" customHeight="1" x14ac:dyDescent="0.25">
      <c r="C195" s="188"/>
      <c r="D195" s="189"/>
      <c r="E195" s="178"/>
      <c r="F195" s="178"/>
      <c r="G195" s="190">
        <f>DATOS!$E$13</f>
        <v>1</v>
      </c>
      <c r="H195" s="178"/>
      <c r="I195" s="191"/>
      <c r="J195" s="178"/>
      <c r="K195" s="178"/>
      <c r="L195" s="178"/>
      <c r="M195" s="178"/>
      <c r="N195" s="160" t="str">
        <f t="shared" si="13"/>
        <v/>
      </c>
      <c r="P195" s="160" t="str">
        <f t="shared" si="14"/>
        <v/>
      </c>
      <c r="Q195" s="160">
        <f t="shared" si="12"/>
        <v>0</v>
      </c>
      <c r="R195" s="160" t="str">
        <f t="shared" si="15"/>
        <v/>
      </c>
      <c r="S195" s="160" t="str">
        <f t="shared" si="16"/>
        <v/>
      </c>
    </row>
    <row r="196" spans="3:19" ht="17.45" customHeight="1" x14ac:dyDescent="0.25">
      <c r="C196" s="188"/>
      <c r="D196" s="189"/>
      <c r="E196" s="178"/>
      <c r="F196" s="178"/>
      <c r="G196" s="190">
        <f>DATOS!$E$13</f>
        <v>1</v>
      </c>
      <c r="H196" s="178"/>
      <c r="I196" s="191"/>
      <c r="J196" s="178"/>
      <c r="K196" s="178"/>
      <c r="L196" s="178"/>
      <c r="M196" s="178"/>
      <c r="N196" s="160" t="str">
        <f t="shared" si="13"/>
        <v/>
      </c>
      <c r="P196" s="160" t="str">
        <f t="shared" si="14"/>
        <v/>
      </c>
      <c r="Q196" s="160">
        <f t="shared" si="12"/>
        <v>0</v>
      </c>
      <c r="R196" s="160" t="str">
        <f t="shared" si="15"/>
        <v/>
      </c>
      <c r="S196" s="160" t="str">
        <f t="shared" si="16"/>
        <v/>
      </c>
    </row>
    <row r="197" spans="3:19" ht="17.45" customHeight="1" x14ac:dyDescent="0.25">
      <c r="C197" s="188"/>
      <c r="D197" s="189"/>
      <c r="E197" s="178"/>
      <c r="F197" s="178"/>
      <c r="G197" s="190">
        <f>DATOS!$E$13</f>
        <v>1</v>
      </c>
      <c r="H197" s="178"/>
      <c r="I197" s="191"/>
      <c r="J197" s="178"/>
      <c r="K197" s="178"/>
      <c r="L197" s="178"/>
      <c r="M197" s="178"/>
      <c r="N197" s="160" t="str">
        <f t="shared" si="13"/>
        <v/>
      </c>
      <c r="P197" s="160" t="str">
        <f t="shared" si="14"/>
        <v/>
      </c>
      <c r="Q197" s="160">
        <f t="shared" si="12"/>
        <v>0</v>
      </c>
      <c r="R197" s="160" t="str">
        <f t="shared" si="15"/>
        <v/>
      </c>
      <c r="S197" s="160" t="str">
        <f t="shared" si="16"/>
        <v/>
      </c>
    </row>
    <row r="198" spans="3:19" ht="17.45" customHeight="1" x14ac:dyDescent="0.25">
      <c r="C198" s="188"/>
      <c r="D198" s="189"/>
      <c r="E198" s="178"/>
      <c r="F198" s="178"/>
      <c r="G198" s="190">
        <f>DATOS!$E$13</f>
        <v>1</v>
      </c>
      <c r="H198" s="178"/>
      <c r="I198" s="191"/>
      <c r="J198" s="178"/>
      <c r="K198" s="178"/>
      <c r="L198" s="178"/>
      <c r="M198" s="178"/>
      <c r="N198" s="160" t="str">
        <f t="shared" si="13"/>
        <v/>
      </c>
      <c r="P198" s="160" t="str">
        <f t="shared" si="14"/>
        <v/>
      </c>
      <c r="Q198" s="160">
        <f t="shared" si="12"/>
        <v>0</v>
      </c>
      <c r="R198" s="160" t="str">
        <f t="shared" si="15"/>
        <v/>
      </c>
      <c r="S198" s="160" t="str">
        <f t="shared" si="16"/>
        <v/>
      </c>
    </row>
    <row r="199" spans="3:19" ht="17.45" customHeight="1" x14ac:dyDescent="0.25">
      <c r="C199" s="188"/>
      <c r="D199" s="189"/>
      <c r="E199" s="178"/>
      <c r="F199" s="178"/>
      <c r="G199" s="190">
        <f>DATOS!$E$13</f>
        <v>1</v>
      </c>
      <c r="H199" s="178"/>
      <c r="I199" s="191"/>
      <c r="J199" s="178"/>
      <c r="K199" s="178"/>
      <c r="L199" s="178"/>
      <c r="M199" s="178"/>
      <c r="N199" s="160" t="str">
        <f t="shared" si="13"/>
        <v/>
      </c>
      <c r="P199" s="160" t="str">
        <f t="shared" si="14"/>
        <v/>
      </c>
      <c r="Q199" s="160">
        <f t="shared" si="12"/>
        <v>0</v>
      </c>
      <c r="R199" s="160" t="str">
        <f t="shared" si="15"/>
        <v/>
      </c>
      <c r="S199" s="160" t="str">
        <f t="shared" si="16"/>
        <v/>
      </c>
    </row>
    <row r="200" spans="3:19" ht="17.45" customHeight="1" x14ac:dyDescent="0.25">
      <c r="C200" s="188"/>
      <c r="D200" s="189"/>
      <c r="E200" s="178"/>
      <c r="F200" s="178"/>
      <c r="G200" s="190">
        <f>DATOS!$E$13</f>
        <v>1</v>
      </c>
      <c r="H200" s="178"/>
      <c r="I200" s="191"/>
      <c r="J200" s="178"/>
      <c r="K200" s="178"/>
      <c r="L200" s="178"/>
      <c r="M200" s="178"/>
      <c r="N200" s="160" t="str">
        <f t="shared" si="13"/>
        <v/>
      </c>
      <c r="P200" s="160" t="str">
        <f t="shared" si="14"/>
        <v/>
      </c>
      <c r="Q200" s="160">
        <f t="shared" si="12"/>
        <v>0</v>
      </c>
      <c r="R200" s="160" t="str">
        <f t="shared" si="15"/>
        <v/>
      </c>
      <c r="S200" s="160" t="str">
        <f t="shared" si="16"/>
        <v/>
      </c>
    </row>
    <row r="201" spans="3:19" ht="17.45" customHeight="1" x14ac:dyDescent="0.25">
      <c r="C201" s="188"/>
      <c r="D201" s="189"/>
      <c r="E201" s="178"/>
      <c r="F201" s="178"/>
      <c r="G201" s="190">
        <f>DATOS!$E$13</f>
        <v>1</v>
      </c>
      <c r="H201" s="178"/>
      <c r="I201" s="191"/>
      <c r="J201" s="178"/>
      <c r="K201" s="178"/>
      <c r="L201" s="178"/>
      <c r="M201" s="178"/>
      <c r="N201" s="160" t="str">
        <f t="shared" si="13"/>
        <v/>
      </c>
      <c r="P201" s="160" t="str">
        <f t="shared" si="14"/>
        <v/>
      </c>
      <c r="Q201" s="160">
        <f t="shared" si="12"/>
        <v>0</v>
      </c>
      <c r="R201" s="160" t="str">
        <f t="shared" si="15"/>
        <v/>
      </c>
      <c r="S201" s="160" t="str">
        <f t="shared" si="16"/>
        <v/>
      </c>
    </row>
    <row r="202" spans="3:19" ht="17.45" customHeight="1" x14ac:dyDescent="0.25">
      <c r="C202" s="188"/>
      <c r="D202" s="189"/>
      <c r="E202" s="178"/>
      <c r="F202" s="178"/>
      <c r="G202" s="190">
        <f>DATOS!$E$13</f>
        <v>1</v>
      </c>
      <c r="H202" s="178"/>
      <c r="I202" s="191"/>
      <c r="J202" s="178"/>
      <c r="K202" s="178"/>
      <c r="L202" s="178"/>
      <c r="M202" s="178"/>
      <c r="N202" s="160" t="str">
        <f t="shared" si="13"/>
        <v/>
      </c>
      <c r="P202" s="160" t="str">
        <f t="shared" si="14"/>
        <v/>
      </c>
      <c r="Q202" s="160">
        <f t="shared" si="12"/>
        <v>0</v>
      </c>
      <c r="R202" s="160" t="str">
        <f t="shared" si="15"/>
        <v/>
      </c>
      <c r="S202" s="160" t="str">
        <f t="shared" si="16"/>
        <v/>
      </c>
    </row>
    <row r="203" spans="3:19" ht="17.45" customHeight="1" x14ac:dyDescent="0.25">
      <c r="C203" s="188"/>
      <c r="D203" s="189"/>
      <c r="E203" s="178"/>
      <c r="F203" s="178"/>
      <c r="G203" s="190">
        <f>DATOS!$E$13</f>
        <v>1</v>
      </c>
      <c r="H203" s="178"/>
      <c r="I203" s="191"/>
      <c r="J203" s="178"/>
      <c r="K203" s="178"/>
      <c r="L203" s="178"/>
      <c r="M203" s="178"/>
      <c r="N203" s="160" t="str">
        <f t="shared" si="13"/>
        <v/>
      </c>
      <c r="P203" s="160" t="str">
        <f t="shared" si="14"/>
        <v/>
      </c>
      <c r="Q203" s="160">
        <f t="shared" si="12"/>
        <v>0</v>
      </c>
      <c r="R203" s="160" t="str">
        <f t="shared" si="15"/>
        <v/>
      </c>
      <c r="S203" s="160" t="str">
        <f t="shared" si="16"/>
        <v/>
      </c>
    </row>
    <row r="204" spans="3:19" ht="17.45" customHeight="1" x14ac:dyDescent="0.25">
      <c r="C204" s="188"/>
      <c r="D204" s="189"/>
      <c r="E204" s="178"/>
      <c r="F204" s="178"/>
      <c r="G204" s="190">
        <f>DATOS!$E$13</f>
        <v>1</v>
      </c>
      <c r="H204" s="178"/>
      <c r="I204" s="191"/>
      <c r="J204" s="178"/>
      <c r="K204" s="178"/>
      <c r="L204" s="178"/>
      <c r="M204" s="178"/>
      <c r="N204" s="160" t="str">
        <f t="shared" si="13"/>
        <v/>
      </c>
      <c r="P204" s="160" t="str">
        <f t="shared" si="14"/>
        <v/>
      </c>
      <c r="Q204" s="160">
        <f t="shared" si="12"/>
        <v>0</v>
      </c>
      <c r="R204" s="160" t="str">
        <f t="shared" si="15"/>
        <v/>
      </c>
      <c r="S204" s="160" t="str">
        <f t="shared" si="16"/>
        <v/>
      </c>
    </row>
    <row r="205" spans="3:19" ht="17.45" customHeight="1" x14ac:dyDescent="0.25">
      <c r="C205" s="188"/>
      <c r="D205" s="189"/>
      <c r="E205" s="178"/>
      <c r="F205" s="178"/>
      <c r="G205" s="190">
        <f>DATOS!$E$13</f>
        <v>1</v>
      </c>
      <c r="H205" s="178"/>
      <c r="I205" s="191"/>
      <c r="J205" s="178"/>
      <c r="K205" s="178"/>
      <c r="L205" s="178"/>
      <c r="M205" s="178"/>
      <c r="N205" s="160" t="str">
        <f t="shared" si="13"/>
        <v/>
      </c>
      <c r="P205" s="160" t="str">
        <f t="shared" si="14"/>
        <v/>
      </c>
      <c r="Q205" s="160">
        <f t="shared" si="12"/>
        <v>0</v>
      </c>
      <c r="R205" s="160" t="str">
        <f t="shared" si="15"/>
        <v/>
      </c>
      <c r="S205" s="160" t="str">
        <f t="shared" si="16"/>
        <v/>
      </c>
    </row>
    <row r="206" spans="3:19" ht="17.45" customHeight="1" x14ac:dyDescent="0.25">
      <c r="C206" s="188"/>
      <c r="D206" s="189"/>
      <c r="E206" s="178"/>
      <c r="F206" s="178"/>
      <c r="G206" s="190">
        <f>DATOS!$E$13</f>
        <v>1</v>
      </c>
      <c r="H206" s="178"/>
      <c r="I206" s="191"/>
      <c r="J206" s="178"/>
      <c r="K206" s="178"/>
      <c r="L206" s="178"/>
      <c r="M206" s="178"/>
      <c r="N206" s="160" t="str">
        <f t="shared" si="13"/>
        <v/>
      </c>
      <c r="P206" s="160" t="str">
        <f t="shared" si="14"/>
        <v/>
      </c>
      <c r="Q206" s="160">
        <f t="shared" si="12"/>
        <v>0</v>
      </c>
      <c r="R206" s="160" t="str">
        <f t="shared" si="15"/>
        <v/>
      </c>
      <c r="S206" s="160" t="str">
        <f t="shared" si="16"/>
        <v/>
      </c>
    </row>
    <row r="207" spans="3:19" ht="17.45" customHeight="1" x14ac:dyDescent="0.25">
      <c r="C207" s="188"/>
      <c r="D207" s="189"/>
      <c r="E207" s="178"/>
      <c r="F207" s="178"/>
      <c r="G207" s="190">
        <f>DATOS!$E$13</f>
        <v>1</v>
      </c>
      <c r="H207" s="178"/>
      <c r="I207" s="191"/>
      <c r="J207" s="178"/>
      <c r="K207" s="178"/>
      <c r="L207" s="178"/>
      <c r="M207" s="178"/>
      <c r="N207" s="160" t="str">
        <f t="shared" si="13"/>
        <v/>
      </c>
      <c r="P207" s="160" t="str">
        <f t="shared" si="14"/>
        <v/>
      </c>
      <c r="Q207" s="160">
        <f t="shared" si="12"/>
        <v>0</v>
      </c>
      <c r="R207" s="160" t="str">
        <f t="shared" si="15"/>
        <v/>
      </c>
      <c r="S207" s="160" t="str">
        <f t="shared" si="16"/>
        <v/>
      </c>
    </row>
    <row r="208" spans="3:19" ht="17.45" customHeight="1" x14ac:dyDescent="0.25">
      <c r="C208" s="188"/>
      <c r="D208" s="189"/>
      <c r="E208" s="178"/>
      <c r="F208" s="178"/>
      <c r="G208" s="190">
        <f>DATOS!$E$13</f>
        <v>1</v>
      </c>
      <c r="H208" s="178"/>
      <c r="I208" s="191"/>
      <c r="J208" s="178"/>
      <c r="K208" s="178"/>
      <c r="L208" s="178"/>
      <c r="M208" s="178"/>
      <c r="N208" s="160" t="str">
        <f t="shared" si="13"/>
        <v/>
      </c>
      <c r="P208" s="160" t="str">
        <f t="shared" si="14"/>
        <v/>
      </c>
      <c r="Q208" s="160">
        <f t="shared" si="12"/>
        <v>0</v>
      </c>
      <c r="R208" s="160" t="str">
        <f t="shared" si="15"/>
        <v/>
      </c>
      <c r="S208" s="160" t="str">
        <f t="shared" si="16"/>
        <v/>
      </c>
    </row>
    <row r="209" spans="3:19" ht="17.45" customHeight="1" x14ac:dyDescent="0.25">
      <c r="C209" s="188"/>
      <c r="D209" s="189"/>
      <c r="E209" s="178"/>
      <c r="F209" s="178"/>
      <c r="G209" s="190">
        <f>DATOS!$E$13</f>
        <v>1</v>
      </c>
      <c r="H209" s="178"/>
      <c r="I209" s="191"/>
      <c r="J209" s="178"/>
      <c r="K209" s="178"/>
      <c r="L209" s="178"/>
      <c r="M209" s="178"/>
      <c r="N209" s="160" t="str">
        <f t="shared" si="13"/>
        <v/>
      </c>
      <c r="P209" s="160" t="str">
        <f t="shared" si="14"/>
        <v/>
      </c>
      <c r="Q209" s="160">
        <f t="shared" ref="Q209:Q272" si="17">IF($I209=0%,H209,"")</f>
        <v>0</v>
      </c>
      <c r="R209" s="160" t="str">
        <f t="shared" si="15"/>
        <v/>
      </c>
      <c r="S209" s="160" t="str">
        <f t="shared" si="16"/>
        <v/>
      </c>
    </row>
    <row r="210" spans="3:19" ht="17.45" customHeight="1" x14ac:dyDescent="0.25">
      <c r="C210" s="188"/>
      <c r="D210" s="189"/>
      <c r="E210" s="178"/>
      <c r="F210" s="178"/>
      <c r="G210" s="190">
        <f>DATOS!$E$13</f>
        <v>1</v>
      </c>
      <c r="H210" s="178"/>
      <c r="I210" s="191"/>
      <c r="J210" s="178"/>
      <c r="K210" s="178"/>
      <c r="L210" s="178"/>
      <c r="M210" s="178"/>
      <c r="N210" s="160" t="str">
        <f t="shared" ref="N210:N273" si="18">IF(H210&amp;J210&amp;K210&amp;L210&amp;M210="","",H210+J210+K210-L210-M210)</f>
        <v/>
      </c>
      <c r="P210" s="160" t="str">
        <f t="shared" ref="P210:P273" si="19">IF($I210="E",H210,"")</f>
        <v/>
      </c>
      <c r="Q210" s="160">
        <f t="shared" si="17"/>
        <v>0</v>
      </c>
      <c r="R210" s="160" t="str">
        <f t="shared" ref="R210:R273" si="20">IF(OR($I210=8%,$I210=11%),$J210/$I210,"")</f>
        <v/>
      </c>
      <c r="S210" s="160" t="str">
        <f t="shared" si="16"/>
        <v/>
      </c>
    </row>
    <row r="211" spans="3:19" ht="17.45" customHeight="1" x14ac:dyDescent="0.25">
      <c r="C211" s="188"/>
      <c r="D211" s="189"/>
      <c r="E211" s="178"/>
      <c r="F211" s="178"/>
      <c r="G211" s="190">
        <f>DATOS!$E$13</f>
        <v>1</v>
      </c>
      <c r="H211" s="178"/>
      <c r="I211" s="191"/>
      <c r="J211" s="178"/>
      <c r="K211" s="178"/>
      <c r="L211" s="178"/>
      <c r="M211" s="178"/>
      <c r="N211" s="160" t="str">
        <f t="shared" si="18"/>
        <v/>
      </c>
      <c r="P211" s="160" t="str">
        <f t="shared" si="19"/>
        <v/>
      </c>
      <c r="Q211" s="160">
        <f t="shared" si="17"/>
        <v>0</v>
      </c>
      <c r="R211" s="160" t="str">
        <f t="shared" si="20"/>
        <v/>
      </c>
      <c r="S211" s="160" t="str">
        <f t="shared" ref="S211:S274" si="21">IF(OR($I211=15%,$I211=16%),$J211/$I211,"")</f>
        <v/>
      </c>
    </row>
    <row r="212" spans="3:19" ht="17.45" customHeight="1" x14ac:dyDescent="0.25">
      <c r="C212" s="188"/>
      <c r="D212" s="189"/>
      <c r="E212" s="178"/>
      <c r="F212" s="178"/>
      <c r="G212" s="190">
        <f>DATOS!$E$13</f>
        <v>1</v>
      </c>
      <c r="H212" s="178"/>
      <c r="I212" s="191"/>
      <c r="J212" s="178"/>
      <c r="K212" s="178"/>
      <c r="L212" s="178"/>
      <c r="M212" s="178"/>
      <c r="N212" s="160" t="str">
        <f t="shared" si="18"/>
        <v/>
      </c>
      <c r="P212" s="160" t="str">
        <f t="shared" si="19"/>
        <v/>
      </c>
      <c r="Q212" s="160">
        <f t="shared" si="17"/>
        <v>0</v>
      </c>
      <c r="R212" s="160" t="str">
        <f t="shared" si="20"/>
        <v/>
      </c>
      <c r="S212" s="160" t="str">
        <f t="shared" si="21"/>
        <v/>
      </c>
    </row>
    <row r="213" spans="3:19" ht="17.45" customHeight="1" x14ac:dyDescent="0.25">
      <c r="C213" s="188"/>
      <c r="D213" s="189"/>
      <c r="E213" s="178"/>
      <c r="F213" s="178"/>
      <c r="G213" s="190">
        <f>DATOS!$E$13</f>
        <v>1</v>
      </c>
      <c r="H213" s="178"/>
      <c r="I213" s="191"/>
      <c r="J213" s="178"/>
      <c r="K213" s="178"/>
      <c r="L213" s="178"/>
      <c r="M213" s="178"/>
      <c r="N213" s="160" t="str">
        <f t="shared" si="18"/>
        <v/>
      </c>
      <c r="P213" s="160" t="str">
        <f t="shared" si="19"/>
        <v/>
      </c>
      <c r="Q213" s="160">
        <f t="shared" si="17"/>
        <v>0</v>
      </c>
      <c r="R213" s="160" t="str">
        <f t="shared" si="20"/>
        <v/>
      </c>
      <c r="S213" s="160" t="str">
        <f t="shared" si="21"/>
        <v/>
      </c>
    </row>
    <row r="214" spans="3:19" ht="17.45" customHeight="1" x14ac:dyDescent="0.25">
      <c r="C214" s="188"/>
      <c r="D214" s="189"/>
      <c r="E214" s="178"/>
      <c r="F214" s="178"/>
      <c r="G214" s="190">
        <f>DATOS!$E$13</f>
        <v>1</v>
      </c>
      <c r="H214" s="178"/>
      <c r="I214" s="191"/>
      <c r="J214" s="178"/>
      <c r="K214" s="178"/>
      <c r="L214" s="178"/>
      <c r="M214" s="178"/>
      <c r="N214" s="160" t="str">
        <f t="shared" si="18"/>
        <v/>
      </c>
      <c r="P214" s="160" t="str">
        <f t="shared" si="19"/>
        <v/>
      </c>
      <c r="Q214" s="160">
        <f t="shared" si="17"/>
        <v>0</v>
      </c>
      <c r="R214" s="160" t="str">
        <f t="shared" si="20"/>
        <v/>
      </c>
      <c r="S214" s="160" t="str">
        <f t="shared" si="21"/>
        <v/>
      </c>
    </row>
    <row r="215" spans="3:19" ht="17.45" customHeight="1" x14ac:dyDescent="0.25">
      <c r="C215" s="188"/>
      <c r="D215" s="189"/>
      <c r="E215" s="178"/>
      <c r="F215" s="178"/>
      <c r="G215" s="190">
        <f>DATOS!$E$13</f>
        <v>1</v>
      </c>
      <c r="H215" s="178"/>
      <c r="I215" s="191"/>
      <c r="J215" s="178"/>
      <c r="K215" s="178"/>
      <c r="L215" s="178"/>
      <c r="M215" s="178"/>
      <c r="N215" s="160" t="str">
        <f t="shared" si="18"/>
        <v/>
      </c>
      <c r="P215" s="160" t="str">
        <f t="shared" si="19"/>
        <v/>
      </c>
      <c r="Q215" s="160">
        <f t="shared" si="17"/>
        <v>0</v>
      </c>
      <c r="R215" s="160" t="str">
        <f t="shared" si="20"/>
        <v/>
      </c>
      <c r="S215" s="160" t="str">
        <f t="shared" si="21"/>
        <v/>
      </c>
    </row>
    <row r="216" spans="3:19" ht="17.45" customHeight="1" x14ac:dyDescent="0.25">
      <c r="C216" s="188"/>
      <c r="D216" s="189"/>
      <c r="E216" s="178"/>
      <c r="F216" s="178"/>
      <c r="G216" s="190">
        <f>DATOS!$E$13</f>
        <v>1</v>
      </c>
      <c r="H216" s="178"/>
      <c r="I216" s="191"/>
      <c r="J216" s="178"/>
      <c r="K216" s="178"/>
      <c r="L216" s="178"/>
      <c r="M216" s="178"/>
      <c r="N216" s="160" t="str">
        <f t="shared" si="18"/>
        <v/>
      </c>
      <c r="P216" s="160" t="str">
        <f t="shared" si="19"/>
        <v/>
      </c>
      <c r="Q216" s="160">
        <f t="shared" si="17"/>
        <v>0</v>
      </c>
      <c r="R216" s="160" t="str">
        <f t="shared" si="20"/>
        <v/>
      </c>
      <c r="S216" s="160" t="str">
        <f t="shared" si="21"/>
        <v/>
      </c>
    </row>
    <row r="217" spans="3:19" ht="17.45" customHeight="1" x14ac:dyDescent="0.25">
      <c r="C217" s="188"/>
      <c r="D217" s="189"/>
      <c r="E217" s="178"/>
      <c r="F217" s="178"/>
      <c r="G217" s="190">
        <f>DATOS!$E$13</f>
        <v>1</v>
      </c>
      <c r="H217" s="178"/>
      <c r="I217" s="191"/>
      <c r="J217" s="178"/>
      <c r="K217" s="178"/>
      <c r="L217" s="178"/>
      <c r="M217" s="178"/>
      <c r="N217" s="160" t="str">
        <f t="shared" si="18"/>
        <v/>
      </c>
      <c r="P217" s="160" t="str">
        <f t="shared" si="19"/>
        <v/>
      </c>
      <c r="Q217" s="160">
        <f t="shared" si="17"/>
        <v>0</v>
      </c>
      <c r="R217" s="160" t="str">
        <f t="shared" si="20"/>
        <v/>
      </c>
      <c r="S217" s="160" t="str">
        <f t="shared" si="21"/>
        <v/>
      </c>
    </row>
    <row r="218" spans="3:19" ht="17.45" customHeight="1" x14ac:dyDescent="0.25">
      <c r="C218" s="188"/>
      <c r="D218" s="189"/>
      <c r="E218" s="178"/>
      <c r="F218" s="178"/>
      <c r="G218" s="190">
        <f>DATOS!$E$13</f>
        <v>1</v>
      </c>
      <c r="H218" s="178"/>
      <c r="I218" s="191"/>
      <c r="J218" s="178"/>
      <c r="K218" s="178"/>
      <c r="L218" s="178"/>
      <c r="M218" s="178"/>
      <c r="N218" s="160" t="str">
        <f t="shared" si="18"/>
        <v/>
      </c>
      <c r="P218" s="160" t="str">
        <f t="shared" si="19"/>
        <v/>
      </c>
      <c r="Q218" s="160">
        <f t="shared" si="17"/>
        <v>0</v>
      </c>
      <c r="R218" s="160" t="str">
        <f t="shared" si="20"/>
        <v/>
      </c>
      <c r="S218" s="160" t="str">
        <f t="shared" si="21"/>
        <v/>
      </c>
    </row>
    <row r="219" spans="3:19" ht="17.45" customHeight="1" x14ac:dyDescent="0.25">
      <c r="C219" s="188"/>
      <c r="D219" s="189"/>
      <c r="E219" s="178"/>
      <c r="F219" s="178"/>
      <c r="G219" s="190">
        <f>DATOS!$E$13</f>
        <v>1</v>
      </c>
      <c r="H219" s="178"/>
      <c r="I219" s="191"/>
      <c r="J219" s="178"/>
      <c r="K219" s="178"/>
      <c r="L219" s="178"/>
      <c r="M219" s="178"/>
      <c r="N219" s="160" t="str">
        <f t="shared" si="18"/>
        <v/>
      </c>
      <c r="P219" s="160" t="str">
        <f t="shared" si="19"/>
        <v/>
      </c>
      <c r="Q219" s="160">
        <f t="shared" si="17"/>
        <v>0</v>
      </c>
      <c r="R219" s="160" t="str">
        <f t="shared" si="20"/>
        <v/>
      </c>
      <c r="S219" s="160" t="str">
        <f t="shared" si="21"/>
        <v/>
      </c>
    </row>
    <row r="220" spans="3:19" ht="17.45" customHeight="1" x14ac:dyDescent="0.25">
      <c r="C220" s="188"/>
      <c r="D220" s="189"/>
      <c r="E220" s="178"/>
      <c r="F220" s="178"/>
      <c r="G220" s="190">
        <f>DATOS!$E$13</f>
        <v>1</v>
      </c>
      <c r="H220" s="178"/>
      <c r="I220" s="191"/>
      <c r="J220" s="178"/>
      <c r="K220" s="178"/>
      <c r="L220" s="178"/>
      <c r="M220" s="178"/>
      <c r="N220" s="160" t="str">
        <f t="shared" si="18"/>
        <v/>
      </c>
      <c r="P220" s="160" t="str">
        <f t="shared" si="19"/>
        <v/>
      </c>
      <c r="Q220" s="160">
        <f t="shared" si="17"/>
        <v>0</v>
      </c>
      <c r="R220" s="160" t="str">
        <f t="shared" si="20"/>
        <v/>
      </c>
      <c r="S220" s="160" t="str">
        <f t="shared" si="21"/>
        <v/>
      </c>
    </row>
    <row r="221" spans="3:19" ht="17.45" customHeight="1" x14ac:dyDescent="0.25">
      <c r="C221" s="188"/>
      <c r="D221" s="189"/>
      <c r="E221" s="178"/>
      <c r="F221" s="178"/>
      <c r="G221" s="190">
        <f>DATOS!$E$13</f>
        <v>1</v>
      </c>
      <c r="H221" s="178"/>
      <c r="I221" s="191"/>
      <c r="J221" s="178"/>
      <c r="K221" s="178"/>
      <c r="L221" s="178"/>
      <c r="M221" s="178"/>
      <c r="N221" s="160" t="str">
        <f t="shared" si="18"/>
        <v/>
      </c>
      <c r="P221" s="160" t="str">
        <f t="shared" si="19"/>
        <v/>
      </c>
      <c r="Q221" s="160">
        <f t="shared" si="17"/>
        <v>0</v>
      </c>
      <c r="R221" s="160" t="str">
        <f t="shared" si="20"/>
        <v/>
      </c>
      <c r="S221" s="160" t="str">
        <f t="shared" si="21"/>
        <v/>
      </c>
    </row>
    <row r="222" spans="3:19" ht="17.45" customHeight="1" x14ac:dyDescent="0.25">
      <c r="C222" s="188"/>
      <c r="D222" s="189"/>
      <c r="E222" s="178"/>
      <c r="F222" s="178"/>
      <c r="G222" s="190">
        <f>DATOS!$E$13</f>
        <v>1</v>
      </c>
      <c r="H222" s="178"/>
      <c r="I222" s="191"/>
      <c r="J222" s="178"/>
      <c r="K222" s="178"/>
      <c r="L222" s="178"/>
      <c r="M222" s="178"/>
      <c r="N222" s="160" t="str">
        <f t="shared" si="18"/>
        <v/>
      </c>
      <c r="P222" s="160" t="str">
        <f t="shared" si="19"/>
        <v/>
      </c>
      <c r="Q222" s="160">
        <f t="shared" si="17"/>
        <v>0</v>
      </c>
      <c r="R222" s="160" t="str">
        <f t="shared" si="20"/>
        <v/>
      </c>
      <c r="S222" s="160" t="str">
        <f t="shared" si="21"/>
        <v/>
      </c>
    </row>
    <row r="223" spans="3:19" ht="17.45" customHeight="1" x14ac:dyDescent="0.25">
      <c r="C223" s="188"/>
      <c r="D223" s="189"/>
      <c r="E223" s="178"/>
      <c r="F223" s="178"/>
      <c r="G223" s="190">
        <f>DATOS!$E$13</f>
        <v>1</v>
      </c>
      <c r="H223" s="178"/>
      <c r="I223" s="191"/>
      <c r="J223" s="178"/>
      <c r="K223" s="178"/>
      <c r="L223" s="178"/>
      <c r="M223" s="178"/>
      <c r="N223" s="160" t="str">
        <f t="shared" si="18"/>
        <v/>
      </c>
      <c r="P223" s="160" t="str">
        <f t="shared" si="19"/>
        <v/>
      </c>
      <c r="Q223" s="160">
        <f t="shared" si="17"/>
        <v>0</v>
      </c>
      <c r="R223" s="160" t="str">
        <f t="shared" si="20"/>
        <v/>
      </c>
      <c r="S223" s="160" t="str">
        <f t="shared" si="21"/>
        <v/>
      </c>
    </row>
    <row r="224" spans="3:19" ht="17.45" customHeight="1" x14ac:dyDescent="0.25">
      <c r="C224" s="188"/>
      <c r="D224" s="189"/>
      <c r="E224" s="178"/>
      <c r="F224" s="178"/>
      <c r="G224" s="190">
        <f>DATOS!$E$13</f>
        <v>1</v>
      </c>
      <c r="H224" s="178"/>
      <c r="I224" s="191"/>
      <c r="J224" s="178"/>
      <c r="K224" s="178"/>
      <c r="L224" s="178"/>
      <c r="M224" s="178"/>
      <c r="N224" s="160" t="str">
        <f t="shared" si="18"/>
        <v/>
      </c>
      <c r="P224" s="160" t="str">
        <f t="shared" si="19"/>
        <v/>
      </c>
      <c r="Q224" s="160">
        <f t="shared" si="17"/>
        <v>0</v>
      </c>
      <c r="R224" s="160" t="str">
        <f t="shared" si="20"/>
        <v/>
      </c>
      <c r="S224" s="160" t="str">
        <f t="shared" si="21"/>
        <v/>
      </c>
    </row>
    <row r="225" spans="3:19" ht="17.45" customHeight="1" x14ac:dyDescent="0.25">
      <c r="C225" s="188"/>
      <c r="D225" s="189"/>
      <c r="E225" s="178"/>
      <c r="F225" s="178"/>
      <c r="G225" s="190">
        <f>DATOS!$E$13</f>
        <v>1</v>
      </c>
      <c r="H225" s="178"/>
      <c r="I225" s="191"/>
      <c r="J225" s="178"/>
      <c r="K225" s="178"/>
      <c r="L225" s="178"/>
      <c r="M225" s="178"/>
      <c r="N225" s="160" t="str">
        <f t="shared" si="18"/>
        <v/>
      </c>
      <c r="P225" s="160" t="str">
        <f t="shared" si="19"/>
        <v/>
      </c>
      <c r="Q225" s="160">
        <f t="shared" si="17"/>
        <v>0</v>
      </c>
      <c r="R225" s="160" t="str">
        <f t="shared" si="20"/>
        <v/>
      </c>
      <c r="S225" s="160" t="str">
        <f t="shared" si="21"/>
        <v/>
      </c>
    </row>
    <row r="226" spans="3:19" ht="17.45" customHeight="1" x14ac:dyDescent="0.25">
      <c r="C226" s="188"/>
      <c r="D226" s="189"/>
      <c r="E226" s="178"/>
      <c r="F226" s="178"/>
      <c r="G226" s="190">
        <f>DATOS!$E$13</f>
        <v>1</v>
      </c>
      <c r="H226" s="178"/>
      <c r="I226" s="191"/>
      <c r="J226" s="178"/>
      <c r="K226" s="178"/>
      <c r="L226" s="178"/>
      <c r="M226" s="178"/>
      <c r="N226" s="160" t="str">
        <f t="shared" si="18"/>
        <v/>
      </c>
      <c r="P226" s="160" t="str">
        <f t="shared" si="19"/>
        <v/>
      </c>
      <c r="Q226" s="160">
        <f t="shared" si="17"/>
        <v>0</v>
      </c>
      <c r="R226" s="160" t="str">
        <f t="shared" si="20"/>
        <v/>
      </c>
      <c r="S226" s="160" t="str">
        <f t="shared" si="21"/>
        <v/>
      </c>
    </row>
    <row r="227" spans="3:19" ht="17.45" customHeight="1" x14ac:dyDescent="0.25">
      <c r="C227" s="188"/>
      <c r="D227" s="189"/>
      <c r="E227" s="178"/>
      <c r="F227" s="178"/>
      <c r="G227" s="190">
        <f>DATOS!$E$13</f>
        <v>1</v>
      </c>
      <c r="H227" s="178"/>
      <c r="I227" s="191"/>
      <c r="J227" s="178"/>
      <c r="K227" s="178"/>
      <c r="L227" s="178"/>
      <c r="M227" s="178"/>
      <c r="N227" s="160" t="str">
        <f t="shared" si="18"/>
        <v/>
      </c>
      <c r="P227" s="160" t="str">
        <f t="shared" si="19"/>
        <v/>
      </c>
      <c r="Q227" s="160">
        <f t="shared" si="17"/>
        <v>0</v>
      </c>
      <c r="R227" s="160" t="str">
        <f t="shared" si="20"/>
        <v/>
      </c>
      <c r="S227" s="160" t="str">
        <f t="shared" si="21"/>
        <v/>
      </c>
    </row>
    <row r="228" spans="3:19" ht="17.45" customHeight="1" x14ac:dyDescent="0.25">
      <c r="C228" s="188"/>
      <c r="D228" s="189"/>
      <c r="E228" s="178"/>
      <c r="F228" s="178"/>
      <c r="G228" s="190">
        <f>DATOS!$E$13</f>
        <v>1</v>
      </c>
      <c r="H228" s="178"/>
      <c r="I228" s="191"/>
      <c r="J228" s="178"/>
      <c r="K228" s="178"/>
      <c r="L228" s="178"/>
      <c r="M228" s="178"/>
      <c r="N228" s="160" t="str">
        <f t="shared" si="18"/>
        <v/>
      </c>
      <c r="P228" s="160" t="str">
        <f t="shared" si="19"/>
        <v/>
      </c>
      <c r="Q228" s="160">
        <f t="shared" si="17"/>
        <v>0</v>
      </c>
      <c r="R228" s="160" t="str">
        <f t="shared" si="20"/>
        <v/>
      </c>
      <c r="S228" s="160" t="str">
        <f t="shared" si="21"/>
        <v/>
      </c>
    </row>
    <row r="229" spans="3:19" ht="17.45" customHeight="1" x14ac:dyDescent="0.25">
      <c r="C229" s="188"/>
      <c r="D229" s="189"/>
      <c r="E229" s="178"/>
      <c r="F229" s="178"/>
      <c r="G229" s="190">
        <f>DATOS!$E$13</f>
        <v>1</v>
      </c>
      <c r="H229" s="178"/>
      <c r="I229" s="191"/>
      <c r="J229" s="178"/>
      <c r="K229" s="178"/>
      <c r="L229" s="178"/>
      <c r="M229" s="178"/>
      <c r="N229" s="160" t="str">
        <f t="shared" si="18"/>
        <v/>
      </c>
      <c r="P229" s="160" t="str">
        <f t="shared" si="19"/>
        <v/>
      </c>
      <c r="Q229" s="160">
        <f t="shared" si="17"/>
        <v>0</v>
      </c>
      <c r="R229" s="160" t="str">
        <f t="shared" si="20"/>
        <v/>
      </c>
      <c r="S229" s="160" t="str">
        <f t="shared" si="21"/>
        <v/>
      </c>
    </row>
    <row r="230" spans="3:19" ht="17.45" customHeight="1" x14ac:dyDescent="0.25">
      <c r="C230" s="188"/>
      <c r="D230" s="189"/>
      <c r="E230" s="178"/>
      <c r="F230" s="178"/>
      <c r="G230" s="190">
        <f>DATOS!$E$13</f>
        <v>1</v>
      </c>
      <c r="H230" s="178"/>
      <c r="I230" s="191"/>
      <c r="J230" s="178"/>
      <c r="K230" s="178"/>
      <c r="L230" s="178"/>
      <c r="M230" s="178"/>
      <c r="N230" s="160" t="str">
        <f t="shared" si="18"/>
        <v/>
      </c>
      <c r="P230" s="160" t="str">
        <f t="shared" si="19"/>
        <v/>
      </c>
      <c r="Q230" s="160">
        <f t="shared" si="17"/>
        <v>0</v>
      </c>
      <c r="R230" s="160" t="str">
        <f t="shared" si="20"/>
        <v/>
      </c>
      <c r="S230" s="160" t="str">
        <f t="shared" si="21"/>
        <v/>
      </c>
    </row>
    <row r="231" spans="3:19" ht="17.45" customHeight="1" x14ac:dyDescent="0.25">
      <c r="C231" s="188"/>
      <c r="D231" s="189"/>
      <c r="E231" s="178"/>
      <c r="F231" s="178"/>
      <c r="G231" s="190">
        <f>DATOS!$E$13</f>
        <v>1</v>
      </c>
      <c r="H231" s="178"/>
      <c r="I231" s="191"/>
      <c r="J231" s="178"/>
      <c r="K231" s="178"/>
      <c r="L231" s="178"/>
      <c r="M231" s="178"/>
      <c r="N231" s="160" t="str">
        <f t="shared" si="18"/>
        <v/>
      </c>
      <c r="P231" s="160" t="str">
        <f t="shared" si="19"/>
        <v/>
      </c>
      <c r="Q231" s="160">
        <f t="shared" si="17"/>
        <v>0</v>
      </c>
      <c r="R231" s="160" t="str">
        <f t="shared" si="20"/>
        <v/>
      </c>
      <c r="S231" s="160" t="str">
        <f t="shared" si="21"/>
        <v/>
      </c>
    </row>
    <row r="232" spans="3:19" ht="17.45" customHeight="1" x14ac:dyDescent="0.25">
      <c r="C232" s="188"/>
      <c r="D232" s="189"/>
      <c r="E232" s="178"/>
      <c r="F232" s="178"/>
      <c r="G232" s="190">
        <f>DATOS!$E$13</f>
        <v>1</v>
      </c>
      <c r="H232" s="178"/>
      <c r="I232" s="191"/>
      <c r="J232" s="178"/>
      <c r="K232" s="178"/>
      <c r="L232" s="178"/>
      <c r="M232" s="178"/>
      <c r="N232" s="160" t="str">
        <f t="shared" si="18"/>
        <v/>
      </c>
      <c r="P232" s="160" t="str">
        <f t="shared" si="19"/>
        <v/>
      </c>
      <c r="Q232" s="160">
        <f t="shared" si="17"/>
        <v>0</v>
      </c>
      <c r="R232" s="160" t="str">
        <f t="shared" si="20"/>
        <v/>
      </c>
      <c r="S232" s="160" t="str">
        <f t="shared" si="21"/>
        <v/>
      </c>
    </row>
    <row r="233" spans="3:19" ht="17.45" customHeight="1" x14ac:dyDescent="0.25">
      <c r="C233" s="188"/>
      <c r="D233" s="189"/>
      <c r="E233" s="178"/>
      <c r="F233" s="178"/>
      <c r="G233" s="190">
        <f>DATOS!$E$13</f>
        <v>1</v>
      </c>
      <c r="H233" s="178"/>
      <c r="I233" s="191"/>
      <c r="J233" s="178"/>
      <c r="K233" s="178"/>
      <c r="L233" s="178"/>
      <c r="M233" s="178"/>
      <c r="N233" s="160" t="str">
        <f t="shared" si="18"/>
        <v/>
      </c>
      <c r="P233" s="160" t="str">
        <f t="shared" si="19"/>
        <v/>
      </c>
      <c r="Q233" s="160">
        <f t="shared" si="17"/>
        <v>0</v>
      </c>
      <c r="R233" s="160" t="str">
        <f t="shared" si="20"/>
        <v/>
      </c>
      <c r="S233" s="160" t="str">
        <f t="shared" si="21"/>
        <v/>
      </c>
    </row>
    <row r="234" spans="3:19" ht="17.45" customHeight="1" x14ac:dyDescent="0.25">
      <c r="C234" s="188"/>
      <c r="D234" s="189"/>
      <c r="E234" s="178"/>
      <c r="F234" s="178"/>
      <c r="G234" s="190">
        <f>DATOS!$E$13</f>
        <v>1</v>
      </c>
      <c r="H234" s="178"/>
      <c r="I234" s="191"/>
      <c r="J234" s="178"/>
      <c r="K234" s="178"/>
      <c r="L234" s="178"/>
      <c r="M234" s="178"/>
      <c r="N234" s="160" t="str">
        <f t="shared" si="18"/>
        <v/>
      </c>
      <c r="P234" s="160" t="str">
        <f t="shared" si="19"/>
        <v/>
      </c>
      <c r="Q234" s="160">
        <f t="shared" si="17"/>
        <v>0</v>
      </c>
      <c r="R234" s="160" t="str">
        <f t="shared" si="20"/>
        <v/>
      </c>
      <c r="S234" s="160" t="str">
        <f t="shared" si="21"/>
        <v/>
      </c>
    </row>
    <row r="235" spans="3:19" ht="17.45" customHeight="1" x14ac:dyDescent="0.25">
      <c r="C235" s="188"/>
      <c r="D235" s="189"/>
      <c r="E235" s="178"/>
      <c r="F235" s="178"/>
      <c r="G235" s="190">
        <f>DATOS!$E$13</f>
        <v>1</v>
      </c>
      <c r="H235" s="178"/>
      <c r="I235" s="191"/>
      <c r="J235" s="178"/>
      <c r="K235" s="178"/>
      <c r="L235" s="178"/>
      <c r="M235" s="178"/>
      <c r="N235" s="160" t="str">
        <f t="shared" si="18"/>
        <v/>
      </c>
      <c r="P235" s="160" t="str">
        <f t="shared" si="19"/>
        <v/>
      </c>
      <c r="Q235" s="160">
        <f t="shared" si="17"/>
        <v>0</v>
      </c>
      <c r="R235" s="160" t="str">
        <f t="shared" si="20"/>
        <v/>
      </c>
      <c r="S235" s="160" t="str">
        <f t="shared" si="21"/>
        <v/>
      </c>
    </row>
    <row r="236" spans="3:19" ht="17.45" customHeight="1" x14ac:dyDescent="0.25">
      <c r="C236" s="188"/>
      <c r="D236" s="189"/>
      <c r="E236" s="178"/>
      <c r="F236" s="178"/>
      <c r="G236" s="190">
        <f>DATOS!$E$13</f>
        <v>1</v>
      </c>
      <c r="H236" s="178"/>
      <c r="I236" s="191"/>
      <c r="J236" s="178"/>
      <c r="K236" s="178"/>
      <c r="L236" s="178"/>
      <c r="M236" s="178"/>
      <c r="N236" s="160" t="str">
        <f t="shared" si="18"/>
        <v/>
      </c>
      <c r="P236" s="160" t="str">
        <f t="shared" si="19"/>
        <v/>
      </c>
      <c r="Q236" s="160">
        <f t="shared" si="17"/>
        <v>0</v>
      </c>
      <c r="R236" s="160" t="str">
        <f t="shared" si="20"/>
        <v/>
      </c>
      <c r="S236" s="160" t="str">
        <f t="shared" si="21"/>
        <v/>
      </c>
    </row>
    <row r="237" spans="3:19" ht="17.45" customHeight="1" x14ac:dyDescent="0.25">
      <c r="C237" s="188"/>
      <c r="D237" s="189"/>
      <c r="E237" s="178"/>
      <c r="F237" s="178"/>
      <c r="G237" s="190">
        <f>DATOS!$E$13</f>
        <v>1</v>
      </c>
      <c r="H237" s="178"/>
      <c r="I237" s="191"/>
      <c r="J237" s="178"/>
      <c r="K237" s="178"/>
      <c r="L237" s="178"/>
      <c r="M237" s="178"/>
      <c r="N237" s="160" t="str">
        <f t="shared" si="18"/>
        <v/>
      </c>
      <c r="P237" s="160" t="str">
        <f t="shared" si="19"/>
        <v/>
      </c>
      <c r="Q237" s="160">
        <f t="shared" si="17"/>
        <v>0</v>
      </c>
      <c r="R237" s="160" t="str">
        <f t="shared" si="20"/>
        <v/>
      </c>
      <c r="S237" s="160" t="str">
        <f t="shared" si="21"/>
        <v/>
      </c>
    </row>
    <row r="238" spans="3:19" ht="17.45" customHeight="1" x14ac:dyDescent="0.25">
      <c r="C238" s="188"/>
      <c r="D238" s="189"/>
      <c r="E238" s="178"/>
      <c r="F238" s="178"/>
      <c r="G238" s="190">
        <f>DATOS!$E$13</f>
        <v>1</v>
      </c>
      <c r="H238" s="178"/>
      <c r="I238" s="191"/>
      <c r="J238" s="178"/>
      <c r="K238" s="178"/>
      <c r="L238" s="178"/>
      <c r="M238" s="178"/>
      <c r="N238" s="160" t="str">
        <f t="shared" si="18"/>
        <v/>
      </c>
      <c r="P238" s="160" t="str">
        <f t="shared" si="19"/>
        <v/>
      </c>
      <c r="Q238" s="160">
        <f t="shared" si="17"/>
        <v>0</v>
      </c>
      <c r="R238" s="160" t="str">
        <f t="shared" si="20"/>
        <v/>
      </c>
      <c r="S238" s="160" t="str">
        <f t="shared" si="21"/>
        <v/>
      </c>
    </row>
    <row r="239" spans="3:19" ht="17.45" customHeight="1" x14ac:dyDescent="0.25">
      <c r="C239" s="188"/>
      <c r="D239" s="189"/>
      <c r="E239" s="178"/>
      <c r="F239" s="178"/>
      <c r="G239" s="190">
        <f>DATOS!$E$13</f>
        <v>1</v>
      </c>
      <c r="H239" s="178"/>
      <c r="I239" s="191"/>
      <c r="J239" s="178"/>
      <c r="K239" s="178"/>
      <c r="L239" s="178"/>
      <c r="M239" s="178"/>
      <c r="N239" s="160" t="str">
        <f t="shared" si="18"/>
        <v/>
      </c>
      <c r="P239" s="160" t="str">
        <f t="shared" si="19"/>
        <v/>
      </c>
      <c r="Q239" s="160">
        <f t="shared" si="17"/>
        <v>0</v>
      </c>
      <c r="R239" s="160" t="str">
        <f t="shared" si="20"/>
        <v/>
      </c>
      <c r="S239" s="160" t="str">
        <f t="shared" si="21"/>
        <v/>
      </c>
    </row>
    <row r="240" spans="3:19" ht="17.45" customHeight="1" x14ac:dyDescent="0.25">
      <c r="C240" s="188"/>
      <c r="D240" s="189"/>
      <c r="E240" s="178"/>
      <c r="F240" s="178"/>
      <c r="G240" s="190">
        <f>DATOS!$E$13</f>
        <v>1</v>
      </c>
      <c r="H240" s="178"/>
      <c r="I240" s="191"/>
      <c r="J240" s="178"/>
      <c r="K240" s="178"/>
      <c r="L240" s="178"/>
      <c r="M240" s="178"/>
      <c r="N240" s="160" t="str">
        <f t="shared" si="18"/>
        <v/>
      </c>
      <c r="P240" s="160" t="str">
        <f t="shared" si="19"/>
        <v/>
      </c>
      <c r="Q240" s="160">
        <f t="shared" si="17"/>
        <v>0</v>
      </c>
      <c r="R240" s="160" t="str">
        <f t="shared" si="20"/>
        <v/>
      </c>
      <c r="S240" s="160" t="str">
        <f t="shared" si="21"/>
        <v/>
      </c>
    </row>
    <row r="241" spans="3:19" ht="17.45" customHeight="1" x14ac:dyDescent="0.25">
      <c r="C241" s="188"/>
      <c r="D241" s="189"/>
      <c r="E241" s="178"/>
      <c r="F241" s="178"/>
      <c r="G241" s="190">
        <f>DATOS!$E$13</f>
        <v>1</v>
      </c>
      <c r="H241" s="178"/>
      <c r="I241" s="191"/>
      <c r="J241" s="178"/>
      <c r="K241" s="178"/>
      <c r="L241" s="178"/>
      <c r="M241" s="178"/>
      <c r="N241" s="160" t="str">
        <f t="shared" si="18"/>
        <v/>
      </c>
      <c r="P241" s="160" t="str">
        <f t="shared" si="19"/>
        <v/>
      </c>
      <c r="Q241" s="160">
        <f t="shared" si="17"/>
        <v>0</v>
      </c>
      <c r="R241" s="160" t="str">
        <f t="shared" si="20"/>
        <v/>
      </c>
      <c r="S241" s="160" t="str">
        <f t="shared" si="21"/>
        <v/>
      </c>
    </row>
    <row r="242" spans="3:19" ht="17.45" customHeight="1" x14ac:dyDescent="0.25">
      <c r="C242" s="188"/>
      <c r="D242" s="189"/>
      <c r="E242" s="178"/>
      <c r="F242" s="178"/>
      <c r="G242" s="190">
        <f>DATOS!$E$13</f>
        <v>1</v>
      </c>
      <c r="H242" s="178"/>
      <c r="I242" s="191"/>
      <c r="J242" s="178"/>
      <c r="K242" s="178"/>
      <c r="L242" s="178"/>
      <c r="M242" s="178"/>
      <c r="N242" s="160" t="str">
        <f t="shared" si="18"/>
        <v/>
      </c>
      <c r="P242" s="160" t="str">
        <f t="shared" si="19"/>
        <v/>
      </c>
      <c r="Q242" s="160">
        <f t="shared" si="17"/>
        <v>0</v>
      </c>
      <c r="R242" s="160" t="str">
        <f t="shared" si="20"/>
        <v/>
      </c>
      <c r="S242" s="160" t="str">
        <f t="shared" si="21"/>
        <v/>
      </c>
    </row>
    <row r="243" spans="3:19" ht="17.45" customHeight="1" x14ac:dyDescent="0.25">
      <c r="C243" s="188"/>
      <c r="D243" s="189"/>
      <c r="E243" s="178"/>
      <c r="F243" s="178"/>
      <c r="G243" s="190">
        <f>DATOS!$E$13</f>
        <v>1</v>
      </c>
      <c r="H243" s="178"/>
      <c r="I243" s="191"/>
      <c r="J243" s="178"/>
      <c r="K243" s="178"/>
      <c r="L243" s="178"/>
      <c r="M243" s="178"/>
      <c r="N243" s="160" t="str">
        <f t="shared" si="18"/>
        <v/>
      </c>
      <c r="P243" s="160" t="str">
        <f t="shared" si="19"/>
        <v/>
      </c>
      <c r="Q243" s="160">
        <f t="shared" si="17"/>
        <v>0</v>
      </c>
      <c r="R243" s="160" t="str">
        <f t="shared" si="20"/>
        <v/>
      </c>
      <c r="S243" s="160" t="str">
        <f t="shared" si="21"/>
        <v/>
      </c>
    </row>
    <row r="244" spans="3:19" ht="17.45" customHeight="1" x14ac:dyDescent="0.25">
      <c r="C244" s="188"/>
      <c r="D244" s="189"/>
      <c r="E244" s="178"/>
      <c r="F244" s="178"/>
      <c r="G244" s="190">
        <f>DATOS!$E$13</f>
        <v>1</v>
      </c>
      <c r="H244" s="178"/>
      <c r="I244" s="191"/>
      <c r="J244" s="178"/>
      <c r="K244" s="178"/>
      <c r="L244" s="178"/>
      <c r="M244" s="178"/>
      <c r="N244" s="160" t="str">
        <f t="shared" si="18"/>
        <v/>
      </c>
      <c r="P244" s="160" t="str">
        <f t="shared" si="19"/>
        <v/>
      </c>
      <c r="Q244" s="160">
        <f t="shared" si="17"/>
        <v>0</v>
      </c>
      <c r="R244" s="160" t="str">
        <f t="shared" si="20"/>
        <v/>
      </c>
      <c r="S244" s="160" t="str">
        <f t="shared" si="21"/>
        <v/>
      </c>
    </row>
    <row r="245" spans="3:19" ht="17.45" customHeight="1" x14ac:dyDescent="0.25">
      <c r="C245" s="188"/>
      <c r="D245" s="189"/>
      <c r="E245" s="178"/>
      <c r="F245" s="178"/>
      <c r="G245" s="190">
        <f>DATOS!$E$13</f>
        <v>1</v>
      </c>
      <c r="H245" s="178"/>
      <c r="I245" s="191"/>
      <c r="J245" s="178"/>
      <c r="K245" s="178"/>
      <c r="L245" s="178"/>
      <c r="M245" s="178"/>
      <c r="N245" s="160" t="str">
        <f t="shared" si="18"/>
        <v/>
      </c>
      <c r="P245" s="160" t="str">
        <f t="shared" si="19"/>
        <v/>
      </c>
      <c r="Q245" s="160">
        <f t="shared" si="17"/>
        <v>0</v>
      </c>
      <c r="R245" s="160" t="str">
        <f t="shared" si="20"/>
        <v/>
      </c>
      <c r="S245" s="160" t="str">
        <f t="shared" si="21"/>
        <v/>
      </c>
    </row>
    <row r="246" spans="3:19" ht="17.45" customHeight="1" x14ac:dyDescent="0.25">
      <c r="C246" s="188"/>
      <c r="D246" s="189"/>
      <c r="E246" s="178"/>
      <c r="F246" s="178"/>
      <c r="G246" s="190">
        <f>DATOS!$E$13</f>
        <v>1</v>
      </c>
      <c r="H246" s="178"/>
      <c r="I246" s="191"/>
      <c r="J246" s="178"/>
      <c r="K246" s="178"/>
      <c r="L246" s="178"/>
      <c r="M246" s="178"/>
      <c r="N246" s="160" t="str">
        <f t="shared" si="18"/>
        <v/>
      </c>
      <c r="P246" s="160" t="str">
        <f t="shared" si="19"/>
        <v/>
      </c>
      <c r="Q246" s="160">
        <f t="shared" si="17"/>
        <v>0</v>
      </c>
      <c r="R246" s="160" t="str">
        <f t="shared" si="20"/>
        <v/>
      </c>
      <c r="S246" s="160" t="str">
        <f t="shared" si="21"/>
        <v/>
      </c>
    </row>
    <row r="247" spans="3:19" ht="17.45" customHeight="1" x14ac:dyDescent="0.25">
      <c r="C247" s="188"/>
      <c r="D247" s="189"/>
      <c r="E247" s="178"/>
      <c r="F247" s="178"/>
      <c r="G247" s="190">
        <f>DATOS!$E$13</f>
        <v>1</v>
      </c>
      <c r="H247" s="178"/>
      <c r="I247" s="191"/>
      <c r="J247" s="178"/>
      <c r="K247" s="178"/>
      <c r="L247" s="178"/>
      <c r="M247" s="178"/>
      <c r="N247" s="160" t="str">
        <f t="shared" si="18"/>
        <v/>
      </c>
      <c r="P247" s="160" t="str">
        <f t="shared" si="19"/>
        <v/>
      </c>
      <c r="Q247" s="160">
        <f t="shared" si="17"/>
        <v>0</v>
      </c>
      <c r="R247" s="160" t="str">
        <f t="shared" si="20"/>
        <v/>
      </c>
      <c r="S247" s="160" t="str">
        <f t="shared" si="21"/>
        <v/>
      </c>
    </row>
    <row r="248" spans="3:19" ht="17.45" customHeight="1" x14ac:dyDescent="0.25">
      <c r="C248" s="188"/>
      <c r="D248" s="189"/>
      <c r="E248" s="178"/>
      <c r="F248" s="178"/>
      <c r="G248" s="190">
        <f>DATOS!$E$13</f>
        <v>1</v>
      </c>
      <c r="H248" s="178"/>
      <c r="I248" s="191"/>
      <c r="J248" s="178"/>
      <c r="K248" s="178"/>
      <c r="L248" s="178"/>
      <c r="M248" s="178"/>
      <c r="N248" s="160" t="str">
        <f t="shared" si="18"/>
        <v/>
      </c>
      <c r="P248" s="160" t="str">
        <f t="shared" si="19"/>
        <v/>
      </c>
      <c r="Q248" s="160">
        <f t="shared" si="17"/>
        <v>0</v>
      </c>
      <c r="R248" s="160" t="str">
        <f t="shared" si="20"/>
        <v/>
      </c>
      <c r="S248" s="160" t="str">
        <f t="shared" si="21"/>
        <v/>
      </c>
    </row>
    <row r="249" spans="3:19" ht="17.45" customHeight="1" x14ac:dyDescent="0.25">
      <c r="C249" s="188"/>
      <c r="D249" s="189"/>
      <c r="E249" s="178"/>
      <c r="F249" s="178"/>
      <c r="G249" s="190">
        <f>DATOS!$E$13</f>
        <v>1</v>
      </c>
      <c r="H249" s="178"/>
      <c r="I249" s="191"/>
      <c r="J249" s="178"/>
      <c r="K249" s="178"/>
      <c r="L249" s="178"/>
      <c r="M249" s="178"/>
      <c r="N249" s="160" t="str">
        <f t="shared" si="18"/>
        <v/>
      </c>
      <c r="P249" s="160" t="str">
        <f t="shared" si="19"/>
        <v/>
      </c>
      <c r="Q249" s="160">
        <f t="shared" si="17"/>
        <v>0</v>
      </c>
      <c r="R249" s="160" t="str">
        <f t="shared" si="20"/>
        <v/>
      </c>
      <c r="S249" s="160" t="str">
        <f t="shared" si="21"/>
        <v/>
      </c>
    </row>
    <row r="250" spans="3:19" ht="17.45" customHeight="1" x14ac:dyDescent="0.25">
      <c r="C250" s="188"/>
      <c r="D250" s="189"/>
      <c r="E250" s="178"/>
      <c r="F250" s="178"/>
      <c r="G250" s="190">
        <f>DATOS!$E$13</f>
        <v>1</v>
      </c>
      <c r="H250" s="178"/>
      <c r="I250" s="191"/>
      <c r="J250" s="178"/>
      <c r="K250" s="178"/>
      <c r="L250" s="178"/>
      <c r="M250" s="178"/>
      <c r="N250" s="160" t="str">
        <f t="shared" si="18"/>
        <v/>
      </c>
      <c r="P250" s="160" t="str">
        <f t="shared" si="19"/>
        <v/>
      </c>
      <c r="Q250" s="160">
        <f t="shared" si="17"/>
        <v>0</v>
      </c>
      <c r="R250" s="160" t="str">
        <f t="shared" si="20"/>
        <v/>
      </c>
      <c r="S250" s="160" t="str">
        <f t="shared" si="21"/>
        <v/>
      </c>
    </row>
    <row r="251" spans="3:19" ht="17.45" customHeight="1" x14ac:dyDescent="0.25">
      <c r="C251" s="188"/>
      <c r="D251" s="189"/>
      <c r="E251" s="178"/>
      <c r="F251" s="178"/>
      <c r="G251" s="190">
        <f>DATOS!$E$13</f>
        <v>1</v>
      </c>
      <c r="H251" s="178"/>
      <c r="I251" s="191"/>
      <c r="J251" s="178"/>
      <c r="K251" s="178"/>
      <c r="L251" s="178"/>
      <c r="M251" s="178"/>
      <c r="N251" s="160" t="str">
        <f t="shared" si="18"/>
        <v/>
      </c>
      <c r="P251" s="160" t="str">
        <f t="shared" si="19"/>
        <v/>
      </c>
      <c r="Q251" s="160">
        <f t="shared" si="17"/>
        <v>0</v>
      </c>
      <c r="R251" s="160" t="str">
        <f t="shared" si="20"/>
        <v/>
      </c>
      <c r="S251" s="160" t="str">
        <f t="shared" si="21"/>
        <v/>
      </c>
    </row>
    <row r="252" spans="3:19" ht="17.45" customHeight="1" x14ac:dyDescent="0.25">
      <c r="C252" s="188"/>
      <c r="D252" s="189"/>
      <c r="E252" s="178"/>
      <c r="F252" s="178"/>
      <c r="G252" s="190">
        <f>DATOS!$E$13</f>
        <v>1</v>
      </c>
      <c r="H252" s="178"/>
      <c r="I252" s="191"/>
      <c r="J252" s="178"/>
      <c r="K252" s="178"/>
      <c r="L252" s="178"/>
      <c r="M252" s="178"/>
      <c r="N252" s="160" t="str">
        <f t="shared" si="18"/>
        <v/>
      </c>
      <c r="P252" s="160" t="str">
        <f t="shared" si="19"/>
        <v/>
      </c>
      <c r="Q252" s="160">
        <f t="shared" si="17"/>
        <v>0</v>
      </c>
      <c r="R252" s="160" t="str">
        <f t="shared" si="20"/>
        <v/>
      </c>
      <c r="S252" s="160" t="str">
        <f t="shared" si="21"/>
        <v/>
      </c>
    </row>
    <row r="253" spans="3:19" ht="17.45" customHeight="1" x14ac:dyDescent="0.25">
      <c r="C253" s="188"/>
      <c r="D253" s="189"/>
      <c r="E253" s="178"/>
      <c r="F253" s="178"/>
      <c r="G253" s="190">
        <f>DATOS!$E$13</f>
        <v>1</v>
      </c>
      <c r="H253" s="178"/>
      <c r="I253" s="191"/>
      <c r="J253" s="178"/>
      <c r="K253" s="178"/>
      <c r="L253" s="178"/>
      <c r="M253" s="178"/>
      <c r="N253" s="160" t="str">
        <f t="shared" si="18"/>
        <v/>
      </c>
      <c r="P253" s="160" t="str">
        <f t="shared" si="19"/>
        <v/>
      </c>
      <c r="Q253" s="160">
        <f t="shared" si="17"/>
        <v>0</v>
      </c>
      <c r="R253" s="160" t="str">
        <f t="shared" si="20"/>
        <v/>
      </c>
      <c r="S253" s="160" t="str">
        <f t="shared" si="21"/>
        <v/>
      </c>
    </row>
    <row r="254" spans="3:19" ht="17.45" customHeight="1" x14ac:dyDescent="0.25">
      <c r="C254" s="188"/>
      <c r="D254" s="189"/>
      <c r="E254" s="178"/>
      <c r="F254" s="178"/>
      <c r="G254" s="190">
        <f>DATOS!$E$13</f>
        <v>1</v>
      </c>
      <c r="H254" s="178"/>
      <c r="I254" s="191"/>
      <c r="J254" s="178"/>
      <c r="K254" s="178"/>
      <c r="L254" s="178"/>
      <c r="M254" s="178"/>
      <c r="N254" s="160" t="str">
        <f t="shared" si="18"/>
        <v/>
      </c>
      <c r="P254" s="160" t="str">
        <f t="shared" si="19"/>
        <v/>
      </c>
      <c r="Q254" s="160">
        <f t="shared" si="17"/>
        <v>0</v>
      </c>
      <c r="R254" s="160" t="str">
        <f t="shared" si="20"/>
        <v/>
      </c>
      <c r="S254" s="160" t="str">
        <f t="shared" si="21"/>
        <v/>
      </c>
    </row>
    <row r="255" spans="3:19" ht="17.45" customHeight="1" x14ac:dyDescent="0.25">
      <c r="C255" s="188"/>
      <c r="D255" s="189"/>
      <c r="E255" s="178"/>
      <c r="F255" s="178"/>
      <c r="G255" s="190">
        <f>DATOS!$E$13</f>
        <v>1</v>
      </c>
      <c r="H255" s="178"/>
      <c r="I255" s="191"/>
      <c r="J255" s="178"/>
      <c r="K255" s="178"/>
      <c r="L255" s="178"/>
      <c r="M255" s="178"/>
      <c r="N255" s="160" t="str">
        <f t="shared" si="18"/>
        <v/>
      </c>
      <c r="P255" s="160" t="str">
        <f t="shared" si="19"/>
        <v/>
      </c>
      <c r="Q255" s="160">
        <f t="shared" si="17"/>
        <v>0</v>
      </c>
      <c r="R255" s="160" t="str">
        <f t="shared" si="20"/>
        <v/>
      </c>
      <c r="S255" s="160" t="str">
        <f t="shared" si="21"/>
        <v/>
      </c>
    </row>
    <row r="256" spans="3:19" ht="17.45" customHeight="1" x14ac:dyDescent="0.25">
      <c r="C256" s="188"/>
      <c r="D256" s="189"/>
      <c r="E256" s="178"/>
      <c r="F256" s="178"/>
      <c r="G256" s="190">
        <f>DATOS!$E$13</f>
        <v>1</v>
      </c>
      <c r="H256" s="178"/>
      <c r="I256" s="191"/>
      <c r="J256" s="178"/>
      <c r="K256" s="178"/>
      <c r="L256" s="178"/>
      <c r="M256" s="178"/>
      <c r="N256" s="160" t="str">
        <f t="shared" si="18"/>
        <v/>
      </c>
      <c r="P256" s="160" t="str">
        <f t="shared" si="19"/>
        <v/>
      </c>
      <c r="Q256" s="160">
        <f t="shared" si="17"/>
        <v>0</v>
      </c>
      <c r="R256" s="160" t="str">
        <f t="shared" si="20"/>
        <v/>
      </c>
      <c r="S256" s="160" t="str">
        <f t="shared" si="21"/>
        <v/>
      </c>
    </row>
    <row r="257" spans="3:19" ht="17.45" customHeight="1" x14ac:dyDescent="0.25">
      <c r="C257" s="188"/>
      <c r="D257" s="189"/>
      <c r="E257" s="178"/>
      <c r="F257" s="178"/>
      <c r="G257" s="190">
        <f>DATOS!$E$13</f>
        <v>1</v>
      </c>
      <c r="H257" s="178"/>
      <c r="I257" s="191"/>
      <c r="J257" s="178"/>
      <c r="K257" s="178"/>
      <c r="L257" s="178"/>
      <c r="M257" s="178"/>
      <c r="N257" s="160" t="str">
        <f t="shared" si="18"/>
        <v/>
      </c>
      <c r="P257" s="160" t="str">
        <f t="shared" si="19"/>
        <v/>
      </c>
      <c r="Q257" s="160">
        <f t="shared" si="17"/>
        <v>0</v>
      </c>
      <c r="R257" s="160" t="str">
        <f t="shared" si="20"/>
        <v/>
      </c>
      <c r="S257" s="160" t="str">
        <f t="shared" si="21"/>
        <v/>
      </c>
    </row>
    <row r="258" spans="3:19" ht="17.45" customHeight="1" x14ac:dyDescent="0.25">
      <c r="C258" s="188"/>
      <c r="D258" s="189"/>
      <c r="E258" s="178"/>
      <c r="F258" s="178"/>
      <c r="G258" s="190">
        <f>DATOS!$E$13</f>
        <v>1</v>
      </c>
      <c r="H258" s="178"/>
      <c r="I258" s="191"/>
      <c r="J258" s="178"/>
      <c r="K258" s="178"/>
      <c r="L258" s="178"/>
      <c r="M258" s="178"/>
      <c r="N258" s="160" t="str">
        <f t="shared" si="18"/>
        <v/>
      </c>
      <c r="P258" s="160" t="str">
        <f t="shared" si="19"/>
        <v/>
      </c>
      <c r="Q258" s="160">
        <f t="shared" si="17"/>
        <v>0</v>
      </c>
      <c r="R258" s="160" t="str">
        <f t="shared" si="20"/>
        <v/>
      </c>
      <c r="S258" s="160" t="str">
        <f t="shared" si="21"/>
        <v/>
      </c>
    </row>
    <row r="259" spans="3:19" ht="17.45" customHeight="1" x14ac:dyDescent="0.25">
      <c r="C259" s="188"/>
      <c r="D259" s="189"/>
      <c r="E259" s="178"/>
      <c r="F259" s="178"/>
      <c r="G259" s="190">
        <f>DATOS!$E$13</f>
        <v>1</v>
      </c>
      <c r="H259" s="178"/>
      <c r="I259" s="191"/>
      <c r="J259" s="178"/>
      <c r="K259" s="178"/>
      <c r="L259" s="178"/>
      <c r="M259" s="178"/>
      <c r="N259" s="160" t="str">
        <f t="shared" si="18"/>
        <v/>
      </c>
      <c r="P259" s="160" t="str">
        <f t="shared" si="19"/>
        <v/>
      </c>
      <c r="Q259" s="160">
        <f t="shared" si="17"/>
        <v>0</v>
      </c>
      <c r="R259" s="160" t="str">
        <f t="shared" si="20"/>
        <v/>
      </c>
      <c r="S259" s="160" t="str">
        <f t="shared" si="21"/>
        <v/>
      </c>
    </row>
    <row r="260" spans="3:19" ht="17.45" customHeight="1" x14ac:dyDescent="0.25">
      <c r="C260" s="188"/>
      <c r="D260" s="189"/>
      <c r="E260" s="178"/>
      <c r="F260" s="178"/>
      <c r="G260" s="190">
        <f>DATOS!$E$13</f>
        <v>1</v>
      </c>
      <c r="H260" s="178"/>
      <c r="I260" s="191"/>
      <c r="J260" s="178"/>
      <c r="K260" s="178"/>
      <c r="L260" s="178"/>
      <c r="M260" s="178"/>
      <c r="N260" s="160" t="str">
        <f t="shared" si="18"/>
        <v/>
      </c>
      <c r="P260" s="160" t="str">
        <f t="shared" si="19"/>
        <v/>
      </c>
      <c r="Q260" s="160">
        <f t="shared" si="17"/>
        <v>0</v>
      </c>
      <c r="R260" s="160" t="str">
        <f t="shared" si="20"/>
        <v/>
      </c>
      <c r="S260" s="160" t="str">
        <f t="shared" si="21"/>
        <v/>
      </c>
    </row>
    <row r="261" spans="3:19" ht="17.45" customHeight="1" x14ac:dyDescent="0.25">
      <c r="C261" s="188"/>
      <c r="D261" s="189"/>
      <c r="E261" s="178"/>
      <c r="F261" s="178"/>
      <c r="G261" s="190">
        <f>DATOS!$E$13</f>
        <v>1</v>
      </c>
      <c r="H261" s="178"/>
      <c r="I261" s="191"/>
      <c r="J261" s="178"/>
      <c r="K261" s="178"/>
      <c r="L261" s="178"/>
      <c r="M261" s="178"/>
      <c r="N261" s="160" t="str">
        <f t="shared" si="18"/>
        <v/>
      </c>
      <c r="P261" s="160" t="str">
        <f t="shared" si="19"/>
        <v/>
      </c>
      <c r="Q261" s="160">
        <f t="shared" si="17"/>
        <v>0</v>
      </c>
      <c r="R261" s="160" t="str">
        <f t="shared" si="20"/>
        <v/>
      </c>
      <c r="S261" s="160" t="str">
        <f t="shared" si="21"/>
        <v/>
      </c>
    </row>
    <row r="262" spans="3:19" ht="17.45" customHeight="1" x14ac:dyDescent="0.25">
      <c r="C262" s="188"/>
      <c r="D262" s="189"/>
      <c r="E262" s="178"/>
      <c r="F262" s="178"/>
      <c r="G262" s="190">
        <f>DATOS!$E$13</f>
        <v>1</v>
      </c>
      <c r="H262" s="178"/>
      <c r="I262" s="191"/>
      <c r="J262" s="178"/>
      <c r="K262" s="178"/>
      <c r="L262" s="178"/>
      <c r="M262" s="178"/>
      <c r="N262" s="160" t="str">
        <f t="shared" si="18"/>
        <v/>
      </c>
      <c r="P262" s="160" t="str">
        <f t="shared" si="19"/>
        <v/>
      </c>
      <c r="Q262" s="160">
        <f t="shared" si="17"/>
        <v>0</v>
      </c>
      <c r="R262" s="160" t="str">
        <f t="shared" si="20"/>
        <v/>
      </c>
      <c r="S262" s="160" t="str">
        <f t="shared" si="21"/>
        <v/>
      </c>
    </row>
    <row r="263" spans="3:19" ht="17.45" customHeight="1" x14ac:dyDescent="0.25">
      <c r="C263" s="188"/>
      <c r="D263" s="189"/>
      <c r="E263" s="178"/>
      <c r="F263" s="178"/>
      <c r="G263" s="190">
        <f>DATOS!$E$13</f>
        <v>1</v>
      </c>
      <c r="H263" s="178"/>
      <c r="I263" s="191"/>
      <c r="J263" s="178"/>
      <c r="K263" s="178"/>
      <c r="L263" s="178"/>
      <c r="M263" s="178"/>
      <c r="N263" s="160" t="str">
        <f t="shared" si="18"/>
        <v/>
      </c>
      <c r="P263" s="160" t="str">
        <f t="shared" si="19"/>
        <v/>
      </c>
      <c r="Q263" s="160">
        <f t="shared" si="17"/>
        <v>0</v>
      </c>
      <c r="R263" s="160" t="str">
        <f t="shared" si="20"/>
        <v/>
      </c>
      <c r="S263" s="160" t="str">
        <f t="shared" si="21"/>
        <v/>
      </c>
    </row>
    <row r="264" spans="3:19" ht="17.45" customHeight="1" x14ac:dyDescent="0.25">
      <c r="C264" s="188"/>
      <c r="D264" s="189"/>
      <c r="E264" s="178"/>
      <c r="F264" s="178"/>
      <c r="G264" s="190">
        <f>DATOS!$E$13</f>
        <v>1</v>
      </c>
      <c r="H264" s="178"/>
      <c r="I264" s="191"/>
      <c r="J264" s="178"/>
      <c r="K264" s="178"/>
      <c r="L264" s="178"/>
      <c r="M264" s="178"/>
      <c r="N264" s="160" t="str">
        <f t="shared" si="18"/>
        <v/>
      </c>
      <c r="P264" s="160" t="str">
        <f t="shared" si="19"/>
        <v/>
      </c>
      <c r="Q264" s="160">
        <f t="shared" si="17"/>
        <v>0</v>
      </c>
      <c r="R264" s="160" t="str">
        <f t="shared" si="20"/>
        <v/>
      </c>
      <c r="S264" s="160" t="str">
        <f t="shared" si="21"/>
        <v/>
      </c>
    </row>
    <row r="265" spans="3:19" ht="17.45" customHeight="1" x14ac:dyDescent="0.25">
      <c r="C265" s="188"/>
      <c r="D265" s="189"/>
      <c r="E265" s="178"/>
      <c r="F265" s="178"/>
      <c r="G265" s="190">
        <f>DATOS!$E$13</f>
        <v>1</v>
      </c>
      <c r="H265" s="178"/>
      <c r="I265" s="191"/>
      <c r="J265" s="178"/>
      <c r="K265" s="178"/>
      <c r="L265" s="178"/>
      <c r="M265" s="178"/>
      <c r="N265" s="160" t="str">
        <f t="shared" si="18"/>
        <v/>
      </c>
      <c r="P265" s="160" t="str">
        <f t="shared" si="19"/>
        <v/>
      </c>
      <c r="Q265" s="160">
        <f t="shared" si="17"/>
        <v>0</v>
      </c>
      <c r="R265" s="160" t="str">
        <f t="shared" si="20"/>
        <v/>
      </c>
      <c r="S265" s="160" t="str">
        <f t="shared" si="21"/>
        <v/>
      </c>
    </row>
    <row r="266" spans="3:19" ht="17.45" customHeight="1" x14ac:dyDescent="0.25">
      <c r="C266" s="188"/>
      <c r="D266" s="189"/>
      <c r="E266" s="178"/>
      <c r="F266" s="178"/>
      <c r="G266" s="190">
        <f>DATOS!$E$13</f>
        <v>1</v>
      </c>
      <c r="H266" s="178"/>
      <c r="I266" s="191"/>
      <c r="J266" s="178"/>
      <c r="K266" s="178"/>
      <c r="L266" s="178"/>
      <c r="M266" s="178"/>
      <c r="N266" s="160" t="str">
        <f t="shared" si="18"/>
        <v/>
      </c>
      <c r="P266" s="160" t="str">
        <f t="shared" si="19"/>
        <v/>
      </c>
      <c r="Q266" s="160">
        <f t="shared" si="17"/>
        <v>0</v>
      </c>
      <c r="R266" s="160" t="str">
        <f t="shared" si="20"/>
        <v/>
      </c>
      <c r="S266" s="160" t="str">
        <f t="shared" si="21"/>
        <v/>
      </c>
    </row>
    <row r="267" spans="3:19" ht="17.45" customHeight="1" x14ac:dyDescent="0.25">
      <c r="C267" s="188"/>
      <c r="D267" s="189"/>
      <c r="E267" s="178"/>
      <c r="F267" s="178"/>
      <c r="G267" s="190">
        <f>DATOS!$E$13</f>
        <v>1</v>
      </c>
      <c r="H267" s="178"/>
      <c r="I267" s="191"/>
      <c r="J267" s="178"/>
      <c r="K267" s="178"/>
      <c r="L267" s="178"/>
      <c r="M267" s="178"/>
      <c r="N267" s="160" t="str">
        <f t="shared" si="18"/>
        <v/>
      </c>
      <c r="P267" s="160" t="str">
        <f t="shared" si="19"/>
        <v/>
      </c>
      <c r="Q267" s="160">
        <f t="shared" si="17"/>
        <v>0</v>
      </c>
      <c r="R267" s="160" t="str">
        <f t="shared" si="20"/>
        <v/>
      </c>
      <c r="S267" s="160" t="str">
        <f t="shared" si="21"/>
        <v/>
      </c>
    </row>
    <row r="268" spans="3:19" ht="17.45" customHeight="1" x14ac:dyDescent="0.25">
      <c r="C268" s="188"/>
      <c r="D268" s="189"/>
      <c r="E268" s="178"/>
      <c r="F268" s="178"/>
      <c r="G268" s="190">
        <f>DATOS!$E$13</f>
        <v>1</v>
      </c>
      <c r="H268" s="178"/>
      <c r="I268" s="191"/>
      <c r="J268" s="178"/>
      <c r="K268" s="178"/>
      <c r="L268" s="178"/>
      <c r="M268" s="178"/>
      <c r="N268" s="160" t="str">
        <f t="shared" si="18"/>
        <v/>
      </c>
      <c r="P268" s="160" t="str">
        <f t="shared" si="19"/>
        <v/>
      </c>
      <c r="Q268" s="160">
        <f t="shared" si="17"/>
        <v>0</v>
      </c>
      <c r="R268" s="160" t="str">
        <f t="shared" si="20"/>
        <v/>
      </c>
      <c r="S268" s="160" t="str">
        <f t="shared" si="21"/>
        <v/>
      </c>
    </row>
    <row r="269" spans="3:19" ht="17.45" customHeight="1" x14ac:dyDescent="0.25">
      <c r="C269" s="188"/>
      <c r="D269" s="189"/>
      <c r="E269" s="178"/>
      <c r="F269" s="178"/>
      <c r="G269" s="190">
        <f>DATOS!$E$13</f>
        <v>1</v>
      </c>
      <c r="H269" s="178"/>
      <c r="I269" s="191"/>
      <c r="J269" s="178"/>
      <c r="K269" s="178"/>
      <c r="L269" s="178"/>
      <c r="M269" s="178"/>
      <c r="N269" s="160" t="str">
        <f t="shared" si="18"/>
        <v/>
      </c>
      <c r="P269" s="160" t="str">
        <f t="shared" si="19"/>
        <v/>
      </c>
      <c r="Q269" s="160">
        <f t="shared" si="17"/>
        <v>0</v>
      </c>
      <c r="R269" s="160" t="str">
        <f t="shared" si="20"/>
        <v/>
      </c>
      <c r="S269" s="160" t="str">
        <f t="shared" si="21"/>
        <v/>
      </c>
    </row>
    <row r="270" spans="3:19" ht="17.45" customHeight="1" x14ac:dyDescent="0.25">
      <c r="C270" s="188"/>
      <c r="D270" s="189"/>
      <c r="E270" s="178"/>
      <c r="F270" s="178"/>
      <c r="G270" s="190">
        <f>DATOS!$E$13</f>
        <v>1</v>
      </c>
      <c r="H270" s="178"/>
      <c r="I270" s="191"/>
      <c r="J270" s="178"/>
      <c r="K270" s="178"/>
      <c r="L270" s="178"/>
      <c r="M270" s="178"/>
      <c r="N270" s="160" t="str">
        <f t="shared" si="18"/>
        <v/>
      </c>
      <c r="P270" s="160" t="str">
        <f t="shared" si="19"/>
        <v/>
      </c>
      <c r="Q270" s="160">
        <f t="shared" si="17"/>
        <v>0</v>
      </c>
      <c r="R270" s="160" t="str">
        <f t="shared" si="20"/>
        <v/>
      </c>
      <c r="S270" s="160" t="str">
        <f t="shared" si="21"/>
        <v/>
      </c>
    </row>
    <row r="271" spans="3:19" ht="17.45" customHeight="1" x14ac:dyDescent="0.25">
      <c r="C271" s="188"/>
      <c r="D271" s="189"/>
      <c r="E271" s="178"/>
      <c r="F271" s="178"/>
      <c r="G271" s="190">
        <f>DATOS!$E$13</f>
        <v>1</v>
      </c>
      <c r="H271" s="178"/>
      <c r="I271" s="191"/>
      <c r="J271" s="178"/>
      <c r="K271" s="178"/>
      <c r="L271" s="178"/>
      <c r="M271" s="178"/>
      <c r="N271" s="160" t="str">
        <f t="shared" si="18"/>
        <v/>
      </c>
      <c r="P271" s="160" t="str">
        <f t="shared" si="19"/>
        <v/>
      </c>
      <c r="Q271" s="160">
        <f t="shared" si="17"/>
        <v>0</v>
      </c>
      <c r="R271" s="160" t="str">
        <f t="shared" si="20"/>
        <v/>
      </c>
      <c r="S271" s="160" t="str">
        <f t="shared" si="21"/>
        <v/>
      </c>
    </row>
    <row r="272" spans="3:19" ht="17.45" customHeight="1" x14ac:dyDescent="0.25">
      <c r="C272" s="188"/>
      <c r="D272" s="189"/>
      <c r="E272" s="178"/>
      <c r="F272" s="178"/>
      <c r="G272" s="190">
        <f>DATOS!$E$13</f>
        <v>1</v>
      </c>
      <c r="H272" s="178"/>
      <c r="I272" s="191"/>
      <c r="J272" s="178"/>
      <c r="K272" s="178"/>
      <c r="L272" s="178"/>
      <c r="M272" s="178"/>
      <c r="N272" s="160" t="str">
        <f t="shared" si="18"/>
        <v/>
      </c>
      <c r="P272" s="160" t="str">
        <f t="shared" si="19"/>
        <v/>
      </c>
      <c r="Q272" s="160">
        <f t="shared" si="17"/>
        <v>0</v>
      </c>
      <c r="R272" s="160" t="str">
        <f t="shared" si="20"/>
        <v/>
      </c>
      <c r="S272" s="160" t="str">
        <f t="shared" si="21"/>
        <v/>
      </c>
    </row>
    <row r="273" spans="3:19" ht="17.45" customHeight="1" x14ac:dyDescent="0.25">
      <c r="C273" s="188"/>
      <c r="D273" s="189"/>
      <c r="E273" s="178"/>
      <c r="F273" s="178"/>
      <c r="G273" s="190">
        <f>DATOS!$E$13</f>
        <v>1</v>
      </c>
      <c r="H273" s="178"/>
      <c r="I273" s="191"/>
      <c r="J273" s="178"/>
      <c r="K273" s="178"/>
      <c r="L273" s="178"/>
      <c r="M273" s="178"/>
      <c r="N273" s="160" t="str">
        <f t="shared" si="18"/>
        <v/>
      </c>
      <c r="P273" s="160" t="str">
        <f t="shared" si="19"/>
        <v/>
      </c>
      <c r="Q273" s="160">
        <f t="shared" ref="Q273:Q336" si="22">IF($I273=0%,H273,"")</f>
        <v>0</v>
      </c>
      <c r="R273" s="160" t="str">
        <f t="shared" si="20"/>
        <v/>
      </c>
      <c r="S273" s="160" t="str">
        <f t="shared" si="21"/>
        <v/>
      </c>
    </row>
    <row r="274" spans="3:19" ht="17.45" customHeight="1" x14ac:dyDescent="0.25">
      <c r="C274" s="188"/>
      <c r="D274" s="189"/>
      <c r="E274" s="178"/>
      <c r="F274" s="178"/>
      <c r="G274" s="190">
        <f>DATOS!$E$13</f>
        <v>1</v>
      </c>
      <c r="H274" s="178"/>
      <c r="I274" s="191"/>
      <c r="J274" s="178"/>
      <c r="K274" s="178"/>
      <c r="L274" s="178"/>
      <c r="M274" s="178"/>
      <c r="N274" s="160" t="str">
        <f t="shared" ref="N274:N337" si="23">IF(H274&amp;J274&amp;K274&amp;L274&amp;M274="","",H274+J274+K274-L274-M274)</f>
        <v/>
      </c>
      <c r="P274" s="160" t="str">
        <f t="shared" ref="P274:P337" si="24">IF($I274="E",H274,"")</f>
        <v/>
      </c>
      <c r="Q274" s="160">
        <f t="shared" si="22"/>
        <v>0</v>
      </c>
      <c r="R274" s="160" t="str">
        <f t="shared" ref="R274:R337" si="25">IF(OR($I274=8%,$I274=11%),$J274/$I274,"")</f>
        <v/>
      </c>
      <c r="S274" s="160" t="str">
        <f t="shared" si="21"/>
        <v/>
      </c>
    </row>
    <row r="275" spans="3:19" ht="17.45" customHeight="1" x14ac:dyDescent="0.25">
      <c r="C275" s="188"/>
      <c r="D275" s="189"/>
      <c r="E275" s="178"/>
      <c r="F275" s="178"/>
      <c r="G275" s="190">
        <f>DATOS!$E$13</f>
        <v>1</v>
      </c>
      <c r="H275" s="178"/>
      <c r="I275" s="191"/>
      <c r="J275" s="178"/>
      <c r="K275" s="178"/>
      <c r="L275" s="178"/>
      <c r="M275" s="178"/>
      <c r="N275" s="160" t="str">
        <f t="shared" si="23"/>
        <v/>
      </c>
      <c r="P275" s="160" t="str">
        <f t="shared" si="24"/>
        <v/>
      </c>
      <c r="Q275" s="160">
        <f t="shared" si="22"/>
        <v>0</v>
      </c>
      <c r="R275" s="160" t="str">
        <f t="shared" si="25"/>
        <v/>
      </c>
      <c r="S275" s="160" t="str">
        <f t="shared" ref="S275:S338" si="26">IF(OR($I275=15%,$I275=16%),$J275/$I275,"")</f>
        <v/>
      </c>
    </row>
    <row r="276" spans="3:19" ht="17.45" customHeight="1" x14ac:dyDescent="0.25">
      <c r="C276" s="188"/>
      <c r="D276" s="189"/>
      <c r="E276" s="178"/>
      <c r="F276" s="178"/>
      <c r="G276" s="190">
        <f>DATOS!$E$13</f>
        <v>1</v>
      </c>
      <c r="H276" s="178"/>
      <c r="I276" s="191"/>
      <c r="J276" s="178"/>
      <c r="K276" s="178"/>
      <c r="L276" s="178"/>
      <c r="M276" s="178"/>
      <c r="N276" s="160" t="str">
        <f t="shared" si="23"/>
        <v/>
      </c>
      <c r="P276" s="160" t="str">
        <f t="shared" si="24"/>
        <v/>
      </c>
      <c r="Q276" s="160">
        <f t="shared" si="22"/>
        <v>0</v>
      </c>
      <c r="R276" s="160" t="str">
        <f t="shared" si="25"/>
        <v/>
      </c>
      <c r="S276" s="160" t="str">
        <f t="shared" si="26"/>
        <v/>
      </c>
    </row>
    <row r="277" spans="3:19" ht="17.45" customHeight="1" x14ac:dyDescent="0.25">
      <c r="C277" s="188"/>
      <c r="D277" s="189"/>
      <c r="E277" s="178"/>
      <c r="F277" s="178"/>
      <c r="G277" s="190">
        <f>DATOS!$E$13</f>
        <v>1</v>
      </c>
      <c r="H277" s="178"/>
      <c r="I277" s="191"/>
      <c r="J277" s="178"/>
      <c r="K277" s="178"/>
      <c r="L277" s="178"/>
      <c r="M277" s="178"/>
      <c r="N277" s="160" t="str">
        <f t="shared" si="23"/>
        <v/>
      </c>
      <c r="P277" s="160" t="str">
        <f t="shared" si="24"/>
        <v/>
      </c>
      <c r="Q277" s="160">
        <f t="shared" si="22"/>
        <v>0</v>
      </c>
      <c r="R277" s="160" t="str">
        <f t="shared" si="25"/>
        <v/>
      </c>
      <c r="S277" s="160" t="str">
        <f t="shared" si="26"/>
        <v/>
      </c>
    </row>
    <row r="278" spans="3:19" ht="17.45" customHeight="1" x14ac:dyDescent="0.25">
      <c r="C278" s="188"/>
      <c r="D278" s="189"/>
      <c r="E278" s="178"/>
      <c r="F278" s="178"/>
      <c r="G278" s="190">
        <f>DATOS!$E$13</f>
        <v>1</v>
      </c>
      <c r="H278" s="178"/>
      <c r="I278" s="191"/>
      <c r="J278" s="178"/>
      <c r="K278" s="178"/>
      <c r="L278" s="178"/>
      <c r="M278" s="178"/>
      <c r="N278" s="160" t="str">
        <f t="shared" si="23"/>
        <v/>
      </c>
      <c r="P278" s="160" t="str">
        <f t="shared" si="24"/>
        <v/>
      </c>
      <c r="Q278" s="160">
        <f t="shared" si="22"/>
        <v>0</v>
      </c>
      <c r="R278" s="160" t="str">
        <f t="shared" si="25"/>
        <v/>
      </c>
      <c r="S278" s="160" t="str">
        <f t="shared" si="26"/>
        <v/>
      </c>
    </row>
    <row r="279" spans="3:19" ht="17.45" customHeight="1" x14ac:dyDescent="0.25">
      <c r="C279" s="188"/>
      <c r="D279" s="189"/>
      <c r="E279" s="178"/>
      <c r="F279" s="178"/>
      <c r="G279" s="190">
        <f>DATOS!$E$13</f>
        <v>1</v>
      </c>
      <c r="H279" s="178"/>
      <c r="I279" s="191"/>
      <c r="J279" s="178"/>
      <c r="K279" s="178"/>
      <c r="L279" s="178"/>
      <c r="M279" s="178"/>
      <c r="N279" s="160" t="str">
        <f t="shared" si="23"/>
        <v/>
      </c>
      <c r="P279" s="160" t="str">
        <f t="shared" si="24"/>
        <v/>
      </c>
      <c r="Q279" s="160">
        <f t="shared" si="22"/>
        <v>0</v>
      </c>
      <c r="R279" s="160" t="str">
        <f t="shared" si="25"/>
        <v/>
      </c>
      <c r="S279" s="160" t="str">
        <f t="shared" si="26"/>
        <v/>
      </c>
    </row>
    <row r="280" spans="3:19" ht="17.45" customHeight="1" x14ac:dyDescent="0.25">
      <c r="C280" s="188"/>
      <c r="D280" s="189"/>
      <c r="E280" s="178"/>
      <c r="F280" s="178"/>
      <c r="G280" s="190">
        <f>DATOS!$E$13</f>
        <v>1</v>
      </c>
      <c r="H280" s="178"/>
      <c r="I280" s="191"/>
      <c r="J280" s="178"/>
      <c r="K280" s="178"/>
      <c r="L280" s="178"/>
      <c r="M280" s="178"/>
      <c r="N280" s="160" t="str">
        <f t="shared" si="23"/>
        <v/>
      </c>
      <c r="P280" s="160" t="str">
        <f t="shared" si="24"/>
        <v/>
      </c>
      <c r="Q280" s="160">
        <f t="shared" si="22"/>
        <v>0</v>
      </c>
      <c r="R280" s="160" t="str">
        <f t="shared" si="25"/>
        <v/>
      </c>
      <c r="S280" s="160" t="str">
        <f t="shared" si="26"/>
        <v/>
      </c>
    </row>
    <row r="281" spans="3:19" ht="17.45" customHeight="1" x14ac:dyDescent="0.25">
      <c r="C281" s="188"/>
      <c r="D281" s="189"/>
      <c r="E281" s="178"/>
      <c r="F281" s="178"/>
      <c r="G281" s="190">
        <f>DATOS!$E$13</f>
        <v>1</v>
      </c>
      <c r="H281" s="178"/>
      <c r="I281" s="191"/>
      <c r="J281" s="178"/>
      <c r="K281" s="178"/>
      <c r="L281" s="178"/>
      <c r="M281" s="178"/>
      <c r="N281" s="160" t="str">
        <f t="shared" si="23"/>
        <v/>
      </c>
      <c r="P281" s="160" t="str">
        <f t="shared" si="24"/>
        <v/>
      </c>
      <c r="Q281" s="160">
        <f t="shared" si="22"/>
        <v>0</v>
      </c>
      <c r="R281" s="160" t="str">
        <f t="shared" si="25"/>
        <v/>
      </c>
      <c r="S281" s="160" t="str">
        <f t="shared" si="26"/>
        <v/>
      </c>
    </row>
    <row r="282" spans="3:19" ht="17.45" customHeight="1" x14ac:dyDescent="0.25">
      <c r="C282" s="188"/>
      <c r="D282" s="189"/>
      <c r="E282" s="178"/>
      <c r="F282" s="178"/>
      <c r="G282" s="190">
        <f>DATOS!$E$13</f>
        <v>1</v>
      </c>
      <c r="H282" s="178"/>
      <c r="I282" s="191"/>
      <c r="J282" s="178"/>
      <c r="K282" s="178"/>
      <c r="L282" s="178"/>
      <c r="M282" s="178"/>
      <c r="N282" s="160" t="str">
        <f t="shared" si="23"/>
        <v/>
      </c>
      <c r="P282" s="160" t="str">
        <f t="shared" si="24"/>
        <v/>
      </c>
      <c r="Q282" s="160">
        <f t="shared" si="22"/>
        <v>0</v>
      </c>
      <c r="R282" s="160" t="str">
        <f t="shared" si="25"/>
        <v/>
      </c>
      <c r="S282" s="160" t="str">
        <f t="shared" si="26"/>
        <v/>
      </c>
    </row>
    <row r="283" spans="3:19" ht="17.45" customHeight="1" x14ac:dyDescent="0.25">
      <c r="C283" s="188"/>
      <c r="D283" s="189"/>
      <c r="E283" s="178"/>
      <c r="F283" s="178"/>
      <c r="G283" s="190">
        <f>DATOS!$E$13</f>
        <v>1</v>
      </c>
      <c r="H283" s="178"/>
      <c r="I283" s="191"/>
      <c r="J283" s="178"/>
      <c r="K283" s="178"/>
      <c r="L283" s="178"/>
      <c r="M283" s="178"/>
      <c r="N283" s="160" t="str">
        <f t="shared" si="23"/>
        <v/>
      </c>
      <c r="P283" s="160" t="str">
        <f t="shared" si="24"/>
        <v/>
      </c>
      <c r="Q283" s="160">
        <f t="shared" si="22"/>
        <v>0</v>
      </c>
      <c r="R283" s="160" t="str">
        <f t="shared" si="25"/>
        <v/>
      </c>
      <c r="S283" s="160" t="str">
        <f t="shared" si="26"/>
        <v/>
      </c>
    </row>
    <row r="284" spans="3:19" ht="17.45" customHeight="1" x14ac:dyDescent="0.25">
      <c r="C284" s="188"/>
      <c r="D284" s="189"/>
      <c r="E284" s="178"/>
      <c r="F284" s="178"/>
      <c r="G284" s="190">
        <f>DATOS!$E$13</f>
        <v>1</v>
      </c>
      <c r="H284" s="178"/>
      <c r="I284" s="191"/>
      <c r="J284" s="178"/>
      <c r="K284" s="178"/>
      <c r="L284" s="178"/>
      <c r="M284" s="178"/>
      <c r="N284" s="160" t="str">
        <f t="shared" si="23"/>
        <v/>
      </c>
      <c r="P284" s="160" t="str">
        <f t="shared" si="24"/>
        <v/>
      </c>
      <c r="Q284" s="160">
        <f t="shared" si="22"/>
        <v>0</v>
      </c>
      <c r="R284" s="160" t="str">
        <f t="shared" si="25"/>
        <v/>
      </c>
      <c r="S284" s="160" t="str">
        <f t="shared" si="26"/>
        <v/>
      </c>
    </row>
    <row r="285" spans="3:19" ht="17.45" customHeight="1" x14ac:dyDescent="0.25">
      <c r="C285" s="188"/>
      <c r="D285" s="189"/>
      <c r="E285" s="178"/>
      <c r="F285" s="178"/>
      <c r="G285" s="190">
        <f>DATOS!$E$13</f>
        <v>1</v>
      </c>
      <c r="H285" s="178"/>
      <c r="I285" s="191"/>
      <c r="J285" s="178"/>
      <c r="K285" s="178"/>
      <c r="L285" s="178"/>
      <c r="M285" s="178"/>
      <c r="N285" s="160" t="str">
        <f t="shared" si="23"/>
        <v/>
      </c>
      <c r="P285" s="160" t="str">
        <f t="shared" si="24"/>
        <v/>
      </c>
      <c r="Q285" s="160">
        <f t="shared" si="22"/>
        <v>0</v>
      </c>
      <c r="R285" s="160" t="str">
        <f t="shared" si="25"/>
        <v/>
      </c>
      <c r="S285" s="160" t="str">
        <f t="shared" si="26"/>
        <v/>
      </c>
    </row>
    <row r="286" spans="3:19" ht="17.45" customHeight="1" x14ac:dyDescent="0.25">
      <c r="C286" s="188"/>
      <c r="D286" s="189"/>
      <c r="E286" s="178"/>
      <c r="F286" s="178"/>
      <c r="G286" s="190">
        <f>DATOS!$E$13</f>
        <v>1</v>
      </c>
      <c r="H286" s="178"/>
      <c r="I286" s="191"/>
      <c r="J286" s="178"/>
      <c r="K286" s="178"/>
      <c r="L286" s="178"/>
      <c r="M286" s="178"/>
      <c r="N286" s="160" t="str">
        <f t="shared" si="23"/>
        <v/>
      </c>
      <c r="P286" s="160" t="str">
        <f t="shared" si="24"/>
        <v/>
      </c>
      <c r="Q286" s="160">
        <f t="shared" si="22"/>
        <v>0</v>
      </c>
      <c r="R286" s="160" t="str">
        <f t="shared" si="25"/>
        <v/>
      </c>
      <c r="S286" s="160" t="str">
        <f t="shared" si="26"/>
        <v/>
      </c>
    </row>
    <row r="287" spans="3:19" ht="17.45" customHeight="1" x14ac:dyDescent="0.25">
      <c r="C287" s="188"/>
      <c r="D287" s="189"/>
      <c r="E287" s="178"/>
      <c r="F287" s="178"/>
      <c r="G287" s="190">
        <f>DATOS!$E$13</f>
        <v>1</v>
      </c>
      <c r="H287" s="178"/>
      <c r="I287" s="191"/>
      <c r="J287" s="178"/>
      <c r="K287" s="178"/>
      <c r="L287" s="178"/>
      <c r="M287" s="178"/>
      <c r="N287" s="160" t="str">
        <f t="shared" si="23"/>
        <v/>
      </c>
      <c r="P287" s="160" t="str">
        <f t="shared" si="24"/>
        <v/>
      </c>
      <c r="Q287" s="160">
        <f t="shared" si="22"/>
        <v>0</v>
      </c>
      <c r="R287" s="160" t="str">
        <f t="shared" si="25"/>
        <v/>
      </c>
      <c r="S287" s="160" t="str">
        <f t="shared" si="26"/>
        <v/>
      </c>
    </row>
    <row r="288" spans="3:19" ht="17.45" customHeight="1" x14ac:dyDescent="0.25">
      <c r="C288" s="188"/>
      <c r="D288" s="189"/>
      <c r="E288" s="178"/>
      <c r="F288" s="178"/>
      <c r="G288" s="190">
        <f>DATOS!$E$13</f>
        <v>1</v>
      </c>
      <c r="H288" s="178"/>
      <c r="I288" s="191"/>
      <c r="J288" s="178"/>
      <c r="K288" s="178"/>
      <c r="L288" s="178"/>
      <c r="M288" s="178"/>
      <c r="N288" s="160" t="str">
        <f t="shared" si="23"/>
        <v/>
      </c>
      <c r="P288" s="160" t="str">
        <f t="shared" si="24"/>
        <v/>
      </c>
      <c r="Q288" s="160">
        <f t="shared" si="22"/>
        <v>0</v>
      </c>
      <c r="R288" s="160" t="str">
        <f t="shared" si="25"/>
        <v/>
      </c>
      <c r="S288" s="160" t="str">
        <f t="shared" si="26"/>
        <v/>
      </c>
    </row>
    <row r="289" spans="3:19" ht="17.45" customHeight="1" x14ac:dyDescent="0.25">
      <c r="C289" s="188"/>
      <c r="D289" s="189"/>
      <c r="E289" s="178"/>
      <c r="F289" s="178"/>
      <c r="G289" s="190">
        <f>DATOS!$E$13</f>
        <v>1</v>
      </c>
      <c r="H289" s="178"/>
      <c r="I289" s="191"/>
      <c r="J289" s="178"/>
      <c r="K289" s="178"/>
      <c r="L289" s="178"/>
      <c r="M289" s="178"/>
      <c r="N289" s="160" t="str">
        <f t="shared" si="23"/>
        <v/>
      </c>
      <c r="P289" s="160" t="str">
        <f t="shared" si="24"/>
        <v/>
      </c>
      <c r="Q289" s="160">
        <f t="shared" si="22"/>
        <v>0</v>
      </c>
      <c r="R289" s="160" t="str">
        <f t="shared" si="25"/>
        <v/>
      </c>
      <c r="S289" s="160" t="str">
        <f t="shared" si="26"/>
        <v/>
      </c>
    </row>
    <row r="290" spans="3:19" ht="17.45" customHeight="1" x14ac:dyDescent="0.25">
      <c r="C290" s="188"/>
      <c r="D290" s="189"/>
      <c r="E290" s="178"/>
      <c r="F290" s="178"/>
      <c r="G290" s="190">
        <f>DATOS!$E$13</f>
        <v>1</v>
      </c>
      <c r="H290" s="178"/>
      <c r="I290" s="191"/>
      <c r="J290" s="178"/>
      <c r="K290" s="178"/>
      <c r="L290" s="178"/>
      <c r="M290" s="178"/>
      <c r="N290" s="160" t="str">
        <f t="shared" si="23"/>
        <v/>
      </c>
      <c r="P290" s="160" t="str">
        <f t="shared" si="24"/>
        <v/>
      </c>
      <c r="Q290" s="160">
        <f t="shared" si="22"/>
        <v>0</v>
      </c>
      <c r="R290" s="160" t="str">
        <f t="shared" si="25"/>
        <v/>
      </c>
      <c r="S290" s="160" t="str">
        <f t="shared" si="26"/>
        <v/>
      </c>
    </row>
    <row r="291" spans="3:19" ht="17.45" customHeight="1" x14ac:dyDescent="0.25">
      <c r="C291" s="188"/>
      <c r="D291" s="189"/>
      <c r="E291" s="178"/>
      <c r="F291" s="178"/>
      <c r="G291" s="190">
        <f>DATOS!$E$13</f>
        <v>1</v>
      </c>
      <c r="H291" s="178"/>
      <c r="I291" s="191"/>
      <c r="J291" s="178"/>
      <c r="K291" s="178"/>
      <c r="L291" s="178"/>
      <c r="M291" s="178"/>
      <c r="N291" s="160" t="str">
        <f t="shared" si="23"/>
        <v/>
      </c>
      <c r="P291" s="160" t="str">
        <f t="shared" si="24"/>
        <v/>
      </c>
      <c r="Q291" s="160">
        <f t="shared" si="22"/>
        <v>0</v>
      </c>
      <c r="R291" s="160" t="str">
        <f t="shared" si="25"/>
        <v/>
      </c>
      <c r="S291" s="160" t="str">
        <f t="shared" si="26"/>
        <v/>
      </c>
    </row>
    <row r="292" spans="3:19" ht="17.45" customHeight="1" x14ac:dyDescent="0.25">
      <c r="C292" s="188"/>
      <c r="D292" s="189"/>
      <c r="E292" s="178"/>
      <c r="F292" s="178"/>
      <c r="G292" s="190">
        <f>DATOS!$E$13</f>
        <v>1</v>
      </c>
      <c r="H292" s="178"/>
      <c r="I292" s="191"/>
      <c r="J292" s="178"/>
      <c r="K292" s="178"/>
      <c r="L292" s="178"/>
      <c r="M292" s="178"/>
      <c r="N292" s="160" t="str">
        <f t="shared" si="23"/>
        <v/>
      </c>
      <c r="P292" s="160" t="str">
        <f t="shared" si="24"/>
        <v/>
      </c>
      <c r="Q292" s="160">
        <f t="shared" si="22"/>
        <v>0</v>
      </c>
      <c r="R292" s="160" t="str">
        <f t="shared" si="25"/>
        <v/>
      </c>
      <c r="S292" s="160" t="str">
        <f t="shared" si="26"/>
        <v/>
      </c>
    </row>
    <row r="293" spans="3:19" ht="17.45" customHeight="1" x14ac:dyDescent="0.25">
      <c r="C293" s="188"/>
      <c r="D293" s="189"/>
      <c r="E293" s="178"/>
      <c r="F293" s="178"/>
      <c r="G293" s="190">
        <f>DATOS!$E$13</f>
        <v>1</v>
      </c>
      <c r="H293" s="178"/>
      <c r="I293" s="191"/>
      <c r="J293" s="178"/>
      <c r="K293" s="178"/>
      <c r="L293" s="178"/>
      <c r="M293" s="178"/>
      <c r="N293" s="160" t="str">
        <f t="shared" si="23"/>
        <v/>
      </c>
      <c r="P293" s="160" t="str">
        <f t="shared" si="24"/>
        <v/>
      </c>
      <c r="Q293" s="160">
        <f t="shared" si="22"/>
        <v>0</v>
      </c>
      <c r="R293" s="160" t="str">
        <f t="shared" si="25"/>
        <v/>
      </c>
      <c r="S293" s="160" t="str">
        <f t="shared" si="26"/>
        <v/>
      </c>
    </row>
    <row r="294" spans="3:19" ht="17.45" customHeight="1" x14ac:dyDescent="0.25">
      <c r="C294" s="188"/>
      <c r="D294" s="189"/>
      <c r="E294" s="178"/>
      <c r="F294" s="178"/>
      <c r="G294" s="190">
        <f>DATOS!$E$13</f>
        <v>1</v>
      </c>
      <c r="H294" s="178"/>
      <c r="I294" s="191"/>
      <c r="J294" s="178"/>
      <c r="K294" s="178"/>
      <c r="L294" s="178"/>
      <c r="M294" s="178"/>
      <c r="N294" s="160" t="str">
        <f t="shared" si="23"/>
        <v/>
      </c>
      <c r="P294" s="160" t="str">
        <f t="shared" si="24"/>
        <v/>
      </c>
      <c r="Q294" s="160">
        <f t="shared" si="22"/>
        <v>0</v>
      </c>
      <c r="R294" s="160" t="str">
        <f t="shared" si="25"/>
        <v/>
      </c>
      <c r="S294" s="160" t="str">
        <f t="shared" si="26"/>
        <v/>
      </c>
    </row>
    <row r="295" spans="3:19" ht="17.45" customHeight="1" x14ac:dyDescent="0.25">
      <c r="C295" s="188"/>
      <c r="D295" s="189"/>
      <c r="E295" s="178"/>
      <c r="F295" s="178"/>
      <c r="G295" s="190">
        <f>DATOS!$E$13</f>
        <v>1</v>
      </c>
      <c r="H295" s="178"/>
      <c r="I295" s="191"/>
      <c r="J295" s="178"/>
      <c r="K295" s="178"/>
      <c r="L295" s="178"/>
      <c r="M295" s="178"/>
      <c r="N295" s="160" t="str">
        <f t="shared" si="23"/>
        <v/>
      </c>
      <c r="P295" s="160" t="str">
        <f t="shared" si="24"/>
        <v/>
      </c>
      <c r="Q295" s="160">
        <f t="shared" si="22"/>
        <v>0</v>
      </c>
      <c r="R295" s="160" t="str">
        <f t="shared" si="25"/>
        <v/>
      </c>
      <c r="S295" s="160" t="str">
        <f t="shared" si="26"/>
        <v/>
      </c>
    </row>
    <row r="296" spans="3:19" ht="17.45" customHeight="1" x14ac:dyDescent="0.25">
      <c r="C296" s="188"/>
      <c r="D296" s="189"/>
      <c r="E296" s="178"/>
      <c r="F296" s="178"/>
      <c r="G296" s="190">
        <f>DATOS!$E$13</f>
        <v>1</v>
      </c>
      <c r="H296" s="178"/>
      <c r="I296" s="191"/>
      <c r="J296" s="178"/>
      <c r="K296" s="178"/>
      <c r="L296" s="178"/>
      <c r="M296" s="178"/>
      <c r="N296" s="160" t="str">
        <f t="shared" si="23"/>
        <v/>
      </c>
      <c r="P296" s="160" t="str">
        <f t="shared" si="24"/>
        <v/>
      </c>
      <c r="Q296" s="160">
        <f t="shared" si="22"/>
        <v>0</v>
      </c>
      <c r="R296" s="160" t="str">
        <f t="shared" si="25"/>
        <v/>
      </c>
      <c r="S296" s="160" t="str">
        <f t="shared" si="26"/>
        <v/>
      </c>
    </row>
    <row r="297" spans="3:19" ht="17.45" customHeight="1" x14ac:dyDescent="0.25">
      <c r="C297" s="188"/>
      <c r="D297" s="189"/>
      <c r="E297" s="178"/>
      <c r="F297" s="178"/>
      <c r="G297" s="190">
        <f>DATOS!$E$13</f>
        <v>1</v>
      </c>
      <c r="H297" s="178"/>
      <c r="I297" s="191"/>
      <c r="J297" s="178"/>
      <c r="K297" s="178"/>
      <c r="L297" s="178"/>
      <c r="M297" s="178"/>
      <c r="N297" s="160" t="str">
        <f t="shared" si="23"/>
        <v/>
      </c>
      <c r="P297" s="160" t="str">
        <f t="shared" si="24"/>
        <v/>
      </c>
      <c r="Q297" s="160">
        <f t="shared" si="22"/>
        <v>0</v>
      </c>
      <c r="R297" s="160" t="str">
        <f t="shared" si="25"/>
        <v/>
      </c>
      <c r="S297" s="160" t="str">
        <f t="shared" si="26"/>
        <v/>
      </c>
    </row>
    <row r="298" spans="3:19" ht="17.45" customHeight="1" x14ac:dyDescent="0.25">
      <c r="C298" s="188"/>
      <c r="D298" s="189"/>
      <c r="E298" s="178"/>
      <c r="F298" s="178"/>
      <c r="G298" s="190">
        <f>DATOS!$E$13</f>
        <v>1</v>
      </c>
      <c r="H298" s="178"/>
      <c r="I298" s="191"/>
      <c r="J298" s="178"/>
      <c r="K298" s="178"/>
      <c r="L298" s="178"/>
      <c r="M298" s="178"/>
      <c r="N298" s="160" t="str">
        <f t="shared" si="23"/>
        <v/>
      </c>
      <c r="P298" s="160" t="str">
        <f t="shared" si="24"/>
        <v/>
      </c>
      <c r="Q298" s="160">
        <f t="shared" si="22"/>
        <v>0</v>
      </c>
      <c r="R298" s="160" t="str">
        <f t="shared" si="25"/>
        <v/>
      </c>
      <c r="S298" s="160" t="str">
        <f t="shared" si="26"/>
        <v/>
      </c>
    </row>
    <row r="299" spans="3:19" ht="17.45" customHeight="1" x14ac:dyDescent="0.25">
      <c r="C299" s="188"/>
      <c r="D299" s="189"/>
      <c r="E299" s="178"/>
      <c r="F299" s="178"/>
      <c r="G299" s="190">
        <f>DATOS!$E$13</f>
        <v>1</v>
      </c>
      <c r="H299" s="178"/>
      <c r="I299" s="191"/>
      <c r="J299" s="178"/>
      <c r="K299" s="178"/>
      <c r="L299" s="178"/>
      <c r="M299" s="178"/>
      <c r="N299" s="160" t="str">
        <f t="shared" si="23"/>
        <v/>
      </c>
      <c r="P299" s="160" t="str">
        <f t="shared" si="24"/>
        <v/>
      </c>
      <c r="Q299" s="160">
        <f t="shared" si="22"/>
        <v>0</v>
      </c>
      <c r="R299" s="160" t="str">
        <f t="shared" si="25"/>
        <v/>
      </c>
      <c r="S299" s="160" t="str">
        <f t="shared" si="26"/>
        <v/>
      </c>
    </row>
    <row r="300" spans="3:19" ht="17.45" customHeight="1" x14ac:dyDescent="0.25">
      <c r="C300" s="188"/>
      <c r="D300" s="189"/>
      <c r="E300" s="178"/>
      <c r="F300" s="178"/>
      <c r="G300" s="190">
        <f>DATOS!$E$13</f>
        <v>1</v>
      </c>
      <c r="H300" s="178"/>
      <c r="I300" s="191"/>
      <c r="J300" s="178"/>
      <c r="K300" s="178"/>
      <c r="L300" s="178"/>
      <c r="M300" s="178"/>
      <c r="N300" s="160" t="str">
        <f t="shared" si="23"/>
        <v/>
      </c>
      <c r="P300" s="160" t="str">
        <f t="shared" si="24"/>
        <v/>
      </c>
      <c r="Q300" s="160">
        <f t="shared" si="22"/>
        <v>0</v>
      </c>
      <c r="R300" s="160" t="str">
        <f t="shared" si="25"/>
        <v/>
      </c>
      <c r="S300" s="160" t="str">
        <f t="shared" si="26"/>
        <v/>
      </c>
    </row>
    <row r="301" spans="3:19" ht="17.45" customHeight="1" x14ac:dyDescent="0.25">
      <c r="C301" s="188"/>
      <c r="D301" s="189"/>
      <c r="E301" s="178"/>
      <c r="F301" s="178"/>
      <c r="G301" s="190">
        <f>DATOS!$E$13</f>
        <v>1</v>
      </c>
      <c r="H301" s="178"/>
      <c r="I301" s="191"/>
      <c r="J301" s="178"/>
      <c r="K301" s="178"/>
      <c r="L301" s="178"/>
      <c r="M301" s="178"/>
      <c r="N301" s="160" t="str">
        <f t="shared" si="23"/>
        <v/>
      </c>
      <c r="P301" s="160" t="str">
        <f t="shared" si="24"/>
        <v/>
      </c>
      <c r="Q301" s="160">
        <f t="shared" si="22"/>
        <v>0</v>
      </c>
      <c r="R301" s="160" t="str">
        <f t="shared" si="25"/>
        <v/>
      </c>
      <c r="S301" s="160" t="str">
        <f t="shared" si="26"/>
        <v/>
      </c>
    </row>
    <row r="302" spans="3:19" ht="17.45" customHeight="1" x14ac:dyDescent="0.25">
      <c r="C302" s="188"/>
      <c r="D302" s="189"/>
      <c r="E302" s="178"/>
      <c r="F302" s="178"/>
      <c r="G302" s="190">
        <f>DATOS!$E$13</f>
        <v>1</v>
      </c>
      <c r="H302" s="178"/>
      <c r="I302" s="191"/>
      <c r="J302" s="178"/>
      <c r="K302" s="178"/>
      <c r="L302" s="178"/>
      <c r="M302" s="178"/>
      <c r="N302" s="160" t="str">
        <f t="shared" si="23"/>
        <v/>
      </c>
      <c r="P302" s="160" t="str">
        <f t="shared" si="24"/>
        <v/>
      </c>
      <c r="Q302" s="160">
        <f t="shared" si="22"/>
        <v>0</v>
      </c>
      <c r="R302" s="160" t="str">
        <f t="shared" si="25"/>
        <v/>
      </c>
      <c r="S302" s="160" t="str">
        <f t="shared" si="26"/>
        <v/>
      </c>
    </row>
    <row r="303" spans="3:19" ht="17.45" customHeight="1" x14ac:dyDescent="0.25">
      <c r="C303" s="188"/>
      <c r="D303" s="189"/>
      <c r="E303" s="178"/>
      <c r="F303" s="178"/>
      <c r="G303" s="190">
        <f>DATOS!$E$13</f>
        <v>1</v>
      </c>
      <c r="H303" s="178"/>
      <c r="I303" s="191"/>
      <c r="J303" s="178"/>
      <c r="K303" s="178"/>
      <c r="L303" s="178"/>
      <c r="M303" s="178"/>
      <c r="N303" s="160" t="str">
        <f t="shared" si="23"/>
        <v/>
      </c>
      <c r="P303" s="160" t="str">
        <f t="shared" si="24"/>
        <v/>
      </c>
      <c r="Q303" s="160">
        <f t="shared" si="22"/>
        <v>0</v>
      </c>
      <c r="R303" s="160" t="str">
        <f t="shared" si="25"/>
        <v/>
      </c>
      <c r="S303" s="160" t="str">
        <f t="shared" si="26"/>
        <v/>
      </c>
    </row>
    <row r="304" spans="3:19" ht="17.45" customHeight="1" x14ac:dyDescent="0.25">
      <c r="C304" s="188"/>
      <c r="D304" s="189"/>
      <c r="E304" s="178"/>
      <c r="F304" s="178"/>
      <c r="G304" s="190">
        <f>DATOS!$E$13</f>
        <v>1</v>
      </c>
      <c r="H304" s="178"/>
      <c r="I304" s="191"/>
      <c r="J304" s="178"/>
      <c r="K304" s="178"/>
      <c r="L304" s="178"/>
      <c r="M304" s="178"/>
      <c r="N304" s="160" t="str">
        <f t="shared" si="23"/>
        <v/>
      </c>
      <c r="P304" s="160" t="str">
        <f t="shared" si="24"/>
        <v/>
      </c>
      <c r="Q304" s="160">
        <f t="shared" si="22"/>
        <v>0</v>
      </c>
      <c r="R304" s="160" t="str">
        <f t="shared" si="25"/>
        <v/>
      </c>
      <c r="S304" s="160" t="str">
        <f t="shared" si="26"/>
        <v/>
      </c>
    </row>
    <row r="305" spans="3:19" ht="17.45" customHeight="1" x14ac:dyDescent="0.25">
      <c r="C305" s="188"/>
      <c r="D305" s="189"/>
      <c r="E305" s="178"/>
      <c r="F305" s="178"/>
      <c r="G305" s="190">
        <f>DATOS!$E$13</f>
        <v>1</v>
      </c>
      <c r="H305" s="178"/>
      <c r="I305" s="191"/>
      <c r="J305" s="178"/>
      <c r="K305" s="178"/>
      <c r="L305" s="178"/>
      <c r="M305" s="178"/>
      <c r="N305" s="160" t="str">
        <f t="shared" si="23"/>
        <v/>
      </c>
      <c r="P305" s="160" t="str">
        <f t="shared" si="24"/>
        <v/>
      </c>
      <c r="Q305" s="160">
        <f t="shared" si="22"/>
        <v>0</v>
      </c>
      <c r="R305" s="160" t="str">
        <f t="shared" si="25"/>
        <v/>
      </c>
      <c r="S305" s="160" t="str">
        <f t="shared" si="26"/>
        <v/>
      </c>
    </row>
    <row r="306" spans="3:19" ht="17.45" customHeight="1" x14ac:dyDescent="0.25">
      <c r="C306" s="188"/>
      <c r="D306" s="189"/>
      <c r="E306" s="178"/>
      <c r="F306" s="178"/>
      <c r="G306" s="190">
        <f>DATOS!$E$13</f>
        <v>1</v>
      </c>
      <c r="H306" s="178"/>
      <c r="I306" s="191"/>
      <c r="J306" s="178"/>
      <c r="K306" s="178"/>
      <c r="L306" s="178"/>
      <c r="M306" s="178"/>
      <c r="N306" s="160" t="str">
        <f t="shared" si="23"/>
        <v/>
      </c>
      <c r="P306" s="160" t="str">
        <f t="shared" si="24"/>
        <v/>
      </c>
      <c r="Q306" s="160">
        <f t="shared" si="22"/>
        <v>0</v>
      </c>
      <c r="R306" s="160" t="str">
        <f t="shared" si="25"/>
        <v/>
      </c>
      <c r="S306" s="160" t="str">
        <f t="shared" si="26"/>
        <v/>
      </c>
    </row>
    <row r="307" spans="3:19" ht="17.45" customHeight="1" x14ac:dyDescent="0.25">
      <c r="C307" s="188"/>
      <c r="D307" s="189"/>
      <c r="E307" s="178"/>
      <c r="F307" s="178"/>
      <c r="G307" s="190">
        <f>DATOS!$E$13</f>
        <v>1</v>
      </c>
      <c r="H307" s="178"/>
      <c r="I307" s="191"/>
      <c r="J307" s="178"/>
      <c r="K307" s="178"/>
      <c r="L307" s="178"/>
      <c r="M307" s="178"/>
      <c r="N307" s="160" t="str">
        <f t="shared" si="23"/>
        <v/>
      </c>
      <c r="P307" s="160" t="str">
        <f t="shared" si="24"/>
        <v/>
      </c>
      <c r="Q307" s="160">
        <f t="shared" si="22"/>
        <v>0</v>
      </c>
      <c r="R307" s="160" t="str">
        <f t="shared" si="25"/>
        <v/>
      </c>
      <c r="S307" s="160" t="str">
        <f t="shared" si="26"/>
        <v/>
      </c>
    </row>
    <row r="308" spans="3:19" ht="17.45" customHeight="1" x14ac:dyDescent="0.25">
      <c r="C308" s="188"/>
      <c r="D308" s="189"/>
      <c r="E308" s="178"/>
      <c r="F308" s="178"/>
      <c r="G308" s="190">
        <f>DATOS!$E$13</f>
        <v>1</v>
      </c>
      <c r="H308" s="178"/>
      <c r="I308" s="191"/>
      <c r="J308" s="178"/>
      <c r="K308" s="178"/>
      <c r="L308" s="178"/>
      <c r="M308" s="178"/>
      <c r="N308" s="160" t="str">
        <f t="shared" si="23"/>
        <v/>
      </c>
      <c r="P308" s="160" t="str">
        <f t="shared" si="24"/>
        <v/>
      </c>
      <c r="Q308" s="160">
        <f t="shared" si="22"/>
        <v>0</v>
      </c>
      <c r="R308" s="160" t="str">
        <f t="shared" si="25"/>
        <v/>
      </c>
      <c r="S308" s="160" t="str">
        <f t="shared" si="26"/>
        <v/>
      </c>
    </row>
    <row r="309" spans="3:19" ht="17.45" customHeight="1" x14ac:dyDescent="0.25">
      <c r="C309" s="188"/>
      <c r="D309" s="189"/>
      <c r="E309" s="178"/>
      <c r="F309" s="178"/>
      <c r="G309" s="190">
        <f>DATOS!$E$13</f>
        <v>1</v>
      </c>
      <c r="H309" s="178"/>
      <c r="I309" s="191"/>
      <c r="J309" s="178"/>
      <c r="K309" s="178"/>
      <c r="L309" s="178"/>
      <c r="M309" s="178"/>
      <c r="N309" s="160" t="str">
        <f t="shared" si="23"/>
        <v/>
      </c>
      <c r="P309" s="160" t="str">
        <f t="shared" si="24"/>
        <v/>
      </c>
      <c r="Q309" s="160">
        <f t="shared" si="22"/>
        <v>0</v>
      </c>
      <c r="R309" s="160" t="str">
        <f t="shared" si="25"/>
        <v/>
      </c>
      <c r="S309" s="160" t="str">
        <f t="shared" si="26"/>
        <v/>
      </c>
    </row>
    <row r="310" spans="3:19" ht="17.45" customHeight="1" x14ac:dyDescent="0.25">
      <c r="C310" s="188"/>
      <c r="D310" s="189"/>
      <c r="E310" s="178"/>
      <c r="F310" s="178"/>
      <c r="G310" s="190">
        <f>DATOS!$E$13</f>
        <v>1</v>
      </c>
      <c r="H310" s="178"/>
      <c r="I310" s="191"/>
      <c r="J310" s="178"/>
      <c r="K310" s="178"/>
      <c r="L310" s="178"/>
      <c r="M310" s="178"/>
      <c r="N310" s="160" t="str">
        <f t="shared" si="23"/>
        <v/>
      </c>
      <c r="P310" s="160" t="str">
        <f t="shared" si="24"/>
        <v/>
      </c>
      <c r="Q310" s="160">
        <f t="shared" si="22"/>
        <v>0</v>
      </c>
      <c r="R310" s="160" t="str">
        <f t="shared" si="25"/>
        <v/>
      </c>
      <c r="S310" s="160" t="str">
        <f t="shared" si="26"/>
        <v/>
      </c>
    </row>
    <row r="311" spans="3:19" ht="17.45" customHeight="1" x14ac:dyDescent="0.25">
      <c r="C311" s="188"/>
      <c r="D311" s="189"/>
      <c r="E311" s="178"/>
      <c r="F311" s="178"/>
      <c r="G311" s="190">
        <f>DATOS!$E$13</f>
        <v>1</v>
      </c>
      <c r="H311" s="178"/>
      <c r="I311" s="191"/>
      <c r="J311" s="178"/>
      <c r="K311" s="178"/>
      <c r="L311" s="178"/>
      <c r="M311" s="178"/>
      <c r="N311" s="160" t="str">
        <f t="shared" si="23"/>
        <v/>
      </c>
      <c r="P311" s="160" t="str">
        <f t="shared" si="24"/>
        <v/>
      </c>
      <c r="Q311" s="160">
        <f t="shared" si="22"/>
        <v>0</v>
      </c>
      <c r="R311" s="160" t="str">
        <f t="shared" si="25"/>
        <v/>
      </c>
      <c r="S311" s="160" t="str">
        <f t="shared" si="26"/>
        <v/>
      </c>
    </row>
    <row r="312" spans="3:19" ht="17.45" customHeight="1" x14ac:dyDescent="0.25">
      <c r="C312" s="188"/>
      <c r="D312" s="189"/>
      <c r="E312" s="178"/>
      <c r="F312" s="178"/>
      <c r="G312" s="190">
        <f>DATOS!$E$13</f>
        <v>1</v>
      </c>
      <c r="H312" s="178"/>
      <c r="I312" s="191"/>
      <c r="J312" s="178"/>
      <c r="K312" s="178"/>
      <c r="L312" s="178"/>
      <c r="M312" s="178"/>
      <c r="N312" s="160" t="str">
        <f t="shared" si="23"/>
        <v/>
      </c>
      <c r="P312" s="160" t="str">
        <f t="shared" si="24"/>
        <v/>
      </c>
      <c r="Q312" s="160">
        <f t="shared" si="22"/>
        <v>0</v>
      </c>
      <c r="R312" s="160" t="str">
        <f t="shared" si="25"/>
        <v/>
      </c>
      <c r="S312" s="160" t="str">
        <f t="shared" si="26"/>
        <v/>
      </c>
    </row>
    <row r="313" spans="3:19" ht="17.45" customHeight="1" x14ac:dyDescent="0.25">
      <c r="C313" s="188"/>
      <c r="D313" s="189"/>
      <c r="E313" s="178"/>
      <c r="F313" s="178"/>
      <c r="G313" s="190">
        <f>DATOS!$E$13</f>
        <v>1</v>
      </c>
      <c r="H313" s="178"/>
      <c r="I313" s="191"/>
      <c r="J313" s="178"/>
      <c r="K313" s="178"/>
      <c r="L313" s="178"/>
      <c r="M313" s="178"/>
      <c r="N313" s="160" t="str">
        <f t="shared" si="23"/>
        <v/>
      </c>
      <c r="P313" s="160" t="str">
        <f t="shared" si="24"/>
        <v/>
      </c>
      <c r="Q313" s="160">
        <f t="shared" si="22"/>
        <v>0</v>
      </c>
      <c r="R313" s="160" t="str">
        <f t="shared" si="25"/>
        <v/>
      </c>
      <c r="S313" s="160" t="str">
        <f t="shared" si="26"/>
        <v/>
      </c>
    </row>
    <row r="314" spans="3:19" ht="17.45" customHeight="1" x14ac:dyDescent="0.25">
      <c r="C314" s="188"/>
      <c r="D314" s="189"/>
      <c r="E314" s="178"/>
      <c r="F314" s="178"/>
      <c r="G314" s="190">
        <f>DATOS!$E$13</f>
        <v>1</v>
      </c>
      <c r="H314" s="178"/>
      <c r="I314" s="191"/>
      <c r="J314" s="178"/>
      <c r="K314" s="178"/>
      <c r="L314" s="178"/>
      <c r="M314" s="178"/>
      <c r="N314" s="160" t="str">
        <f t="shared" si="23"/>
        <v/>
      </c>
      <c r="P314" s="160" t="str">
        <f t="shared" si="24"/>
        <v/>
      </c>
      <c r="Q314" s="160">
        <f t="shared" si="22"/>
        <v>0</v>
      </c>
      <c r="R314" s="160" t="str">
        <f t="shared" si="25"/>
        <v/>
      </c>
      <c r="S314" s="160" t="str">
        <f t="shared" si="26"/>
        <v/>
      </c>
    </row>
    <row r="315" spans="3:19" ht="17.45" customHeight="1" x14ac:dyDescent="0.25">
      <c r="C315" s="188"/>
      <c r="D315" s="189"/>
      <c r="E315" s="178"/>
      <c r="F315" s="178"/>
      <c r="G315" s="190">
        <f>DATOS!$E$13</f>
        <v>1</v>
      </c>
      <c r="H315" s="178"/>
      <c r="I315" s="191"/>
      <c r="J315" s="178"/>
      <c r="K315" s="178"/>
      <c r="L315" s="178"/>
      <c r="M315" s="178"/>
      <c r="N315" s="160" t="str">
        <f t="shared" si="23"/>
        <v/>
      </c>
      <c r="P315" s="160" t="str">
        <f t="shared" si="24"/>
        <v/>
      </c>
      <c r="Q315" s="160">
        <f t="shared" si="22"/>
        <v>0</v>
      </c>
      <c r="R315" s="160" t="str">
        <f t="shared" si="25"/>
        <v/>
      </c>
      <c r="S315" s="160" t="str">
        <f t="shared" si="26"/>
        <v/>
      </c>
    </row>
    <row r="316" spans="3:19" ht="17.45" customHeight="1" x14ac:dyDescent="0.25">
      <c r="C316" s="188"/>
      <c r="D316" s="189"/>
      <c r="E316" s="178"/>
      <c r="F316" s="178"/>
      <c r="G316" s="190">
        <f>DATOS!$E$13</f>
        <v>1</v>
      </c>
      <c r="H316" s="178"/>
      <c r="I316" s="191"/>
      <c r="J316" s="178"/>
      <c r="K316" s="178"/>
      <c r="L316" s="178"/>
      <c r="M316" s="178"/>
      <c r="N316" s="160" t="str">
        <f t="shared" si="23"/>
        <v/>
      </c>
      <c r="P316" s="160" t="str">
        <f t="shared" si="24"/>
        <v/>
      </c>
      <c r="Q316" s="160">
        <f t="shared" si="22"/>
        <v>0</v>
      </c>
      <c r="R316" s="160" t="str">
        <f t="shared" si="25"/>
        <v/>
      </c>
      <c r="S316" s="160" t="str">
        <f t="shared" si="26"/>
        <v/>
      </c>
    </row>
    <row r="317" spans="3:19" ht="17.45" customHeight="1" x14ac:dyDescent="0.25">
      <c r="C317" s="188"/>
      <c r="D317" s="189"/>
      <c r="E317" s="178"/>
      <c r="F317" s="178"/>
      <c r="G317" s="190">
        <f>DATOS!$E$13</f>
        <v>1</v>
      </c>
      <c r="H317" s="178"/>
      <c r="I317" s="191"/>
      <c r="J317" s="178"/>
      <c r="K317" s="178"/>
      <c r="L317" s="178"/>
      <c r="M317" s="178"/>
      <c r="N317" s="160" t="str">
        <f t="shared" si="23"/>
        <v/>
      </c>
      <c r="P317" s="160" t="str">
        <f t="shared" si="24"/>
        <v/>
      </c>
      <c r="Q317" s="160">
        <f t="shared" si="22"/>
        <v>0</v>
      </c>
      <c r="R317" s="160" t="str">
        <f t="shared" si="25"/>
        <v/>
      </c>
      <c r="S317" s="160" t="str">
        <f t="shared" si="26"/>
        <v/>
      </c>
    </row>
    <row r="318" spans="3:19" ht="17.45" customHeight="1" x14ac:dyDescent="0.25">
      <c r="C318" s="188"/>
      <c r="D318" s="189"/>
      <c r="E318" s="178"/>
      <c r="F318" s="178"/>
      <c r="G318" s="190">
        <f>DATOS!$E$13</f>
        <v>1</v>
      </c>
      <c r="H318" s="178"/>
      <c r="I318" s="191"/>
      <c r="J318" s="178"/>
      <c r="K318" s="178"/>
      <c r="L318" s="178"/>
      <c r="M318" s="178"/>
      <c r="N318" s="160" t="str">
        <f t="shared" si="23"/>
        <v/>
      </c>
      <c r="P318" s="160" t="str">
        <f t="shared" si="24"/>
        <v/>
      </c>
      <c r="Q318" s="160">
        <f t="shared" si="22"/>
        <v>0</v>
      </c>
      <c r="R318" s="160" t="str">
        <f t="shared" si="25"/>
        <v/>
      </c>
      <c r="S318" s="160" t="str">
        <f t="shared" si="26"/>
        <v/>
      </c>
    </row>
    <row r="319" spans="3:19" ht="17.45" customHeight="1" x14ac:dyDescent="0.25">
      <c r="C319" s="188"/>
      <c r="D319" s="189"/>
      <c r="E319" s="178"/>
      <c r="F319" s="178"/>
      <c r="G319" s="190">
        <f>DATOS!$E$13</f>
        <v>1</v>
      </c>
      <c r="H319" s="178"/>
      <c r="I319" s="191"/>
      <c r="J319" s="178"/>
      <c r="K319" s="178"/>
      <c r="L319" s="178"/>
      <c r="M319" s="178"/>
      <c r="N319" s="160" t="str">
        <f t="shared" si="23"/>
        <v/>
      </c>
      <c r="P319" s="160" t="str">
        <f t="shared" si="24"/>
        <v/>
      </c>
      <c r="Q319" s="160">
        <f t="shared" si="22"/>
        <v>0</v>
      </c>
      <c r="R319" s="160" t="str">
        <f t="shared" si="25"/>
        <v/>
      </c>
      <c r="S319" s="160" t="str">
        <f t="shared" si="26"/>
        <v/>
      </c>
    </row>
    <row r="320" spans="3:19" ht="17.45" customHeight="1" x14ac:dyDescent="0.25">
      <c r="C320" s="188"/>
      <c r="D320" s="189"/>
      <c r="E320" s="178"/>
      <c r="F320" s="178"/>
      <c r="G320" s="190">
        <f>DATOS!$E$13</f>
        <v>1</v>
      </c>
      <c r="H320" s="178"/>
      <c r="I320" s="191"/>
      <c r="J320" s="178"/>
      <c r="K320" s="178"/>
      <c r="L320" s="178"/>
      <c r="M320" s="178"/>
      <c r="N320" s="160" t="str">
        <f t="shared" si="23"/>
        <v/>
      </c>
      <c r="P320" s="160" t="str">
        <f t="shared" si="24"/>
        <v/>
      </c>
      <c r="Q320" s="160">
        <f t="shared" si="22"/>
        <v>0</v>
      </c>
      <c r="R320" s="160" t="str">
        <f t="shared" si="25"/>
        <v/>
      </c>
      <c r="S320" s="160" t="str">
        <f t="shared" si="26"/>
        <v/>
      </c>
    </row>
    <row r="321" spans="3:19" ht="17.45" customHeight="1" x14ac:dyDescent="0.25">
      <c r="C321" s="188"/>
      <c r="D321" s="189"/>
      <c r="E321" s="178"/>
      <c r="F321" s="178"/>
      <c r="G321" s="190">
        <f>DATOS!$E$13</f>
        <v>1</v>
      </c>
      <c r="H321" s="178"/>
      <c r="I321" s="191"/>
      <c r="J321" s="178"/>
      <c r="K321" s="178"/>
      <c r="L321" s="178"/>
      <c r="M321" s="178"/>
      <c r="N321" s="160" t="str">
        <f t="shared" si="23"/>
        <v/>
      </c>
      <c r="P321" s="160" t="str">
        <f t="shared" si="24"/>
        <v/>
      </c>
      <c r="Q321" s="160">
        <f t="shared" si="22"/>
        <v>0</v>
      </c>
      <c r="R321" s="160" t="str">
        <f t="shared" si="25"/>
        <v/>
      </c>
      <c r="S321" s="160" t="str">
        <f t="shared" si="26"/>
        <v/>
      </c>
    </row>
    <row r="322" spans="3:19" ht="17.45" customHeight="1" x14ac:dyDescent="0.25">
      <c r="C322" s="188"/>
      <c r="D322" s="189"/>
      <c r="E322" s="178"/>
      <c r="F322" s="178"/>
      <c r="G322" s="190">
        <f>DATOS!$E$13</f>
        <v>1</v>
      </c>
      <c r="H322" s="178"/>
      <c r="I322" s="191"/>
      <c r="J322" s="178"/>
      <c r="K322" s="178"/>
      <c r="L322" s="178"/>
      <c r="M322" s="178"/>
      <c r="N322" s="160" t="str">
        <f t="shared" si="23"/>
        <v/>
      </c>
      <c r="P322" s="160" t="str">
        <f t="shared" si="24"/>
        <v/>
      </c>
      <c r="Q322" s="160">
        <f t="shared" si="22"/>
        <v>0</v>
      </c>
      <c r="R322" s="160" t="str">
        <f t="shared" si="25"/>
        <v/>
      </c>
      <c r="S322" s="160" t="str">
        <f t="shared" si="26"/>
        <v/>
      </c>
    </row>
    <row r="323" spans="3:19" ht="17.45" customHeight="1" x14ac:dyDescent="0.25">
      <c r="C323" s="188"/>
      <c r="D323" s="189"/>
      <c r="E323" s="178"/>
      <c r="F323" s="178"/>
      <c r="G323" s="190">
        <f>DATOS!$E$13</f>
        <v>1</v>
      </c>
      <c r="H323" s="178"/>
      <c r="I323" s="191"/>
      <c r="J323" s="178"/>
      <c r="K323" s="178"/>
      <c r="L323" s="178"/>
      <c r="M323" s="178"/>
      <c r="N323" s="160" t="str">
        <f t="shared" si="23"/>
        <v/>
      </c>
      <c r="P323" s="160" t="str">
        <f t="shared" si="24"/>
        <v/>
      </c>
      <c r="Q323" s="160">
        <f t="shared" si="22"/>
        <v>0</v>
      </c>
      <c r="R323" s="160" t="str">
        <f t="shared" si="25"/>
        <v/>
      </c>
      <c r="S323" s="160" t="str">
        <f t="shared" si="26"/>
        <v/>
      </c>
    </row>
    <row r="324" spans="3:19" ht="17.45" customHeight="1" x14ac:dyDescent="0.25">
      <c r="C324" s="188"/>
      <c r="D324" s="189"/>
      <c r="E324" s="178"/>
      <c r="F324" s="178"/>
      <c r="G324" s="190">
        <f>DATOS!$E$13</f>
        <v>1</v>
      </c>
      <c r="H324" s="178"/>
      <c r="I324" s="191"/>
      <c r="J324" s="178"/>
      <c r="K324" s="178"/>
      <c r="L324" s="178"/>
      <c r="M324" s="178"/>
      <c r="N324" s="160" t="str">
        <f t="shared" si="23"/>
        <v/>
      </c>
      <c r="P324" s="160" t="str">
        <f t="shared" si="24"/>
        <v/>
      </c>
      <c r="Q324" s="160">
        <f t="shared" si="22"/>
        <v>0</v>
      </c>
      <c r="R324" s="160" t="str">
        <f t="shared" si="25"/>
        <v/>
      </c>
      <c r="S324" s="160" t="str">
        <f t="shared" si="26"/>
        <v/>
      </c>
    </row>
    <row r="325" spans="3:19" ht="17.45" customHeight="1" x14ac:dyDescent="0.25">
      <c r="C325" s="188"/>
      <c r="D325" s="189"/>
      <c r="E325" s="178"/>
      <c r="F325" s="178"/>
      <c r="G325" s="190">
        <f>DATOS!$E$13</f>
        <v>1</v>
      </c>
      <c r="H325" s="178"/>
      <c r="I325" s="191"/>
      <c r="J325" s="178"/>
      <c r="K325" s="178"/>
      <c r="L325" s="178"/>
      <c r="M325" s="178"/>
      <c r="N325" s="160" t="str">
        <f t="shared" si="23"/>
        <v/>
      </c>
      <c r="P325" s="160" t="str">
        <f t="shared" si="24"/>
        <v/>
      </c>
      <c r="Q325" s="160">
        <f t="shared" si="22"/>
        <v>0</v>
      </c>
      <c r="R325" s="160" t="str">
        <f t="shared" si="25"/>
        <v/>
      </c>
      <c r="S325" s="160" t="str">
        <f t="shared" si="26"/>
        <v/>
      </c>
    </row>
    <row r="326" spans="3:19" ht="17.45" customHeight="1" x14ac:dyDescent="0.25">
      <c r="C326" s="188"/>
      <c r="D326" s="189"/>
      <c r="E326" s="178"/>
      <c r="F326" s="178"/>
      <c r="G326" s="190">
        <f>DATOS!$E$13</f>
        <v>1</v>
      </c>
      <c r="H326" s="178"/>
      <c r="I326" s="191"/>
      <c r="J326" s="178"/>
      <c r="K326" s="178"/>
      <c r="L326" s="178"/>
      <c r="M326" s="178"/>
      <c r="N326" s="160" t="str">
        <f t="shared" si="23"/>
        <v/>
      </c>
      <c r="P326" s="160" t="str">
        <f t="shared" si="24"/>
        <v/>
      </c>
      <c r="Q326" s="160">
        <f t="shared" si="22"/>
        <v>0</v>
      </c>
      <c r="R326" s="160" t="str">
        <f t="shared" si="25"/>
        <v/>
      </c>
      <c r="S326" s="160" t="str">
        <f t="shared" si="26"/>
        <v/>
      </c>
    </row>
    <row r="327" spans="3:19" ht="17.45" customHeight="1" x14ac:dyDescent="0.25">
      <c r="C327" s="188"/>
      <c r="D327" s="189"/>
      <c r="E327" s="178"/>
      <c r="F327" s="178"/>
      <c r="G327" s="190">
        <f>DATOS!$E$13</f>
        <v>1</v>
      </c>
      <c r="H327" s="178"/>
      <c r="I327" s="191"/>
      <c r="J327" s="178"/>
      <c r="K327" s="178"/>
      <c r="L327" s="178"/>
      <c r="M327" s="178"/>
      <c r="N327" s="160" t="str">
        <f t="shared" si="23"/>
        <v/>
      </c>
      <c r="P327" s="160" t="str">
        <f t="shared" si="24"/>
        <v/>
      </c>
      <c r="Q327" s="160">
        <f t="shared" si="22"/>
        <v>0</v>
      </c>
      <c r="R327" s="160" t="str">
        <f t="shared" si="25"/>
        <v/>
      </c>
      <c r="S327" s="160" t="str">
        <f t="shared" si="26"/>
        <v/>
      </c>
    </row>
    <row r="328" spans="3:19" ht="17.45" customHeight="1" x14ac:dyDescent="0.25">
      <c r="C328" s="188"/>
      <c r="D328" s="189"/>
      <c r="E328" s="178"/>
      <c r="F328" s="178"/>
      <c r="G328" s="190">
        <f>DATOS!$E$13</f>
        <v>1</v>
      </c>
      <c r="H328" s="178"/>
      <c r="I328" s="191"/>
      <c r="J328" s="178"/>
      <c r="K328" s="178"/>
      <c r="L328" s="178"/>
      <c r="M328" s="178"/>
      <c r="N328" s="160" t="str">
        <f t="shared" si="23"/>
        <v/>
      </c>
      <c r="P328" s="160" t="str">
        <f t="shared" si="24"/>
        <v/>
      </c>
      <c r="Q328" s="160">
        <f t="shared" si="22"/>
        <v>0</v>
      </c>
      <c r="R328" s="160" t="str">
        <f t="shared" si="25"/>
        <v/>
      </c>
      <c r="S328" s="160" t="str">
        <f t="shared" si="26"/>
        <v/>
      </c>
    </row>
    <row r="329" spans="3:19" ht="17.45" customHeight="1" x14ac:dyDescent="0.25">
      <c r="C329" s="188"/>
      <c r="D329" s="189"/>
      <c r="E329" s="178"/>
      <c r="F329" s="178"/>
      <c r="G329" s="190">
        <f>DATOS!$E$13</f>
        <v>1</v>
      </c>
      <c r="H329" s="178"/>
      <c r="I329" s="191"/>
      <c r="J329" s="178"/>
      <c r="K329" s="178"/>
      <c r="L329" s="178"/>
      <c r="M329" s="178"/>
      <c r="N329" s="160" t="str">
        <f t="shared" si="23"/>
        <v/>
      </c>
      <c r="P329" s="160" t="str">
        <f t="shared" si="24"/>
        <v/>
      </c>
      <c r="Q329" s="160">
        <f t="shared" si="22"/>
        <v>0</v>
      </c>
      <c r="R329" s="160" t="str">
        <f t="shared" si="25"/>
        <v/>
      </c>
      <c r="S329" s="160" t="str">
        <f t="shared" si="26"/>
        <v/>
      </c>
    </row>
    <row r="330" spans="3:19" ht="17.45" customHeight="1" x14ac:dyDescent="0.25">
      <c r="C330" s="188"/>
      <c r="D330" s="189"/>
      <c r="E330" s="178"/>
      <c r="F330" s="178"/>
      <c r="G330" s="190">
        <f>DATOS!$E$13</f>
        <v>1</v>
      </c>
      <c r="H330" s="178"/>
      <c r="I330" s="191"/>
      <c r="J330" s="178"/>
      <c r="K330" s="178"/>
      <c r="L330" s="178"/>
      <c r="M330" s="178"/>
      <c r="N330" s="160" t="str">
        <f t="shared" si="23"/>
        <v/>
      </c>
      <c r="P330" s="160" t="str">
        <f t="shared" si="24"/>
        <v/>
      </c>
      <c r="Q330" s="160">
        <f t="shared" si="22"/>
        <v>0</v>
      </c>
      <c r="R330" s="160" t="str">
        <f t="shared" si="25"/>
        <v/>
      </c>
      <c r="S330" s="160" t="str">
        <f t="shared" si="26"/>
        <v/>
      </c>
    </row>
    <row r="331" spans="3:19" ht="17.45" customHeight="1" x14ac:dyDescent="0.25">
      <c r="C331" s="188"/>
      <c r="D331" s="189"/>
      <c r="E331" s="178"/>
      <c r="F331" s="178"/>
      <c r="G331" s="190">
        <f>DATOS!$E$13</f>
        <v>1</v>
      </c>
      <c r="H331" s="178"/>
      <c r="I331" s="191"/>
      <c r="J331" s="178"/>
      <c r="K331" s="178"/>
      <c r="L331" s="178"/>
      <c r="M331" s="178"/>
      <c r="N331" s="160" t="str">
        <f t="shared" si="23"/>
        <v/>
      </c>
      <c r="P331" s="160" t="str">
        <f t="shared" si="24"/>
        <v/>
      </c>
      <c r="Q331" s="160">
        <f t="shared" si="22"/>
        <v>0</v>
      </c>
      <c r="R331" s="160" t="str">
        <f t="shared" si="25"/>
        <v/>
      </c>
      <c r="S331" s="160" t="str">
        <f t="shared" si="26"/>
        <v/>
      </c>
    </row>
    <row r="332" spans="3:19" ht="17.45" customHeight="1" x14ac:dyDescent="0.25">
      <c r="C332" s="188"/>
      <c r="D332" s="189"/>
      <c r="E332" s="178"/>
      <c r="F332" s="178"/>
      <c r="G332" s="190">
        <f>DATOS!$E$13</f>
        <v>1</v>
      </c>
      <c r="H332" s="178"/>
      <c r="I332" s="191"/>
      <c r="J332" s="178"/>
      <c r="K332" s="178"/>
      <c r="L332" s="178"/>
      <c r="M332" s="178"/>
      <c r="N332" s="160" t="str">
        <f t="shared" si="23"/>
        <v/>
      </c>
      <c r="P332" s="160" t="str">
        <f t="shared" si="24"/>
        <v/>
      </c>
      <c r="Q332" s="160">
        <f t="shared" si="22"/>
        <v>0</v>
      </c>
      <c r="R332" s="160" t="str">
        <f t="shared" si="25"/>
        <v/>
      </c>
      <c r="S332" s="160" t="str">
        <f t="shared" si="26"/>
        <v/>
      </c>
    </row>
    <row r="333" spans="3:19" ht="17.45" customHeight="1" x14ac:dyDescent="0.25">
      <c r="C333" s="188"/>
      <c r="D333" s="189"/>
      <c r="E333" s="178"/>
      <c r="F333" s="178"/>
      <c r="G333" s="190">
        <f>DATOS!$E$13</f>
        <v>1</v>
      </c>
      <c r="H333" s="178"/>
      <c r="I333" s="191"/>
      <c r="J333" s="178"/>
      <c r="K333" s="178"/>
      <c r="L333" s="178"/>
      <c r="M333" s="178"/>
      <c r="N333" s="160" t="str">
        <f t="shared" si="23"/>
        <v/>
      </c>
      <c r="P333" s="160" t="str">
        <f t="shared" si="24"/>
        <v/>
      </c>
      <c r="Q333" s="160">
        <f t="shared" si="22"/>
        <v>0</v>
      </c>
      <c r="R333" s="160" t="str">
        <f t="shared" si="25"/>
        <v/>
      </c>
      <c r="S333" s="160" t="str">
        <f t="shared" si="26"/>
        <v/>
      </c>
    </row>
    <row r="334" spans="3:19" ht="17.45" customHeight="1" x14ac:dyDescent="0.25">
      <c r="C334" s="188"/>
      <c r="D334" s="189"/>
      <c r="E334" s="178"/>
      <c r="F334" s="178"/>
      <c r="G334" s="190">
        <f>DATOS!$E$13</f>
        <v>1</v>
      </c>
      <c r="H334" s="178"/>
      <c r="I334" s="191"/>
      <c r="J334" s="178"/>
      <c r="K334" s="178"/>
      <c r="L334" s="178"/>
      <c r="M334" s="178"/>
      <c r="N334" s="160" t="str">
        <f t="shared" si="23"/>
        <v/>
      </c>
      <c r="P334" s="160" t="str">
        <f t="shared" si="24"/>
        <v/>
      </c>
      <c r="Q334" s="160">
        <f t="shared" si="22"/>
        <v>0</v>
      </c>
      <c r="R334" s="160" t="str">
        <f t="shared" si="25"/>
        <v/>
      </c>
      <c r="S334" s="160" t="str">
        <f t="shared" si="26"/>
        <v/>
      </c>
    </row>
    <row r="335" spans="3:19" ht="17.45" customHeight="1" x14ac:dyDescent="0.25">
      <c r="C335" s="188"/>
      <c r="D335" s="189"/>
      <c r="E335" s="178"/>
      <c r="F335" s="178"/>
      <c r="G335" s="190">
        <f>DATOS!$E$13</f>
        <v>1</v>
      </c>
      <c r="H335" s="178"/>
      <c r="I335" s="191"/>
      <c r="J335" s="178"/>
      <c r="K335" s="178"/>
      <c r="L335" s="178"/>
      <c r="M335" s="178"/>
      <c r="N335" s="160" t="str">
        <f t="shared" si="23"/>
        <v/>
      </c>
      <c r="P335" s="160" t="str">
        <f t="shared" si="24"/>
        <v/>
      </c>
      <c r="Q335" s="160">
        <f t="shared" si="22"/>
        <v>0</v>
      </c>
      <c r="R335" s="160" t="str">
        <f t="shared" si="25"/>
        <v/>
      </c>
      <c r="S335" s="160" t="str">
        <f t="shared" si="26"/>
        <v/>
      </c>
    </row>
    <row r="336" spans="3:19" ht="17.45" customHeight="1" x14ac:dyDescent="0.25">
      <c r="C336" s="188"/>
      <c r="D336" s="189"/>
      <c r="E336" s="178"/>
      <c r="F336" s="178"/>
      <c r="G336" s="190">
        <f>DATOS!$E$13</f>
        <v>1</v>
      </c>
      <c r="H336" s="178"/>
      <c r="I336" s="191"/>
      <c r="J336" s="178"/>
      <c r="K336" s="178"/>
      <c r="L336" s="178"/>
      <c r="M336" s="178"/>
      <c r="N336" s="160" t="str">
        <f t="shared" si="23"/>
        <v/>
      </c>
      <c r="P336" s="160" t="str">
        <f t="shared" si="24"/>
        <v/>
      </c>
      <c r="Q336" s="160">
        <f t="shared" si="22"/>
        <v>0</v>
      </c>
      <c r="R336" s="160" t="str">
        <f t="shared" si="25"/>
        <v/>
      </c>
      <c r="S336" s="160" t="str">
        <f t="shared" si="26"/>
        <v/>
      </c>
    </row>
    <row r="337" spans="3:19" ht="17.45" customHeight="1" x14ac:dyDescent="0.25">
      <c r="C337" s="188"/>
      <c r="D337" s="189"/>
      <c r="E337" s="178"/>
      <c r="F337" s="178"/>
      <c r="G337" s="190">
        <f>DATOS!$E$13</f>
        <v>1</v>
      </c>
      <c r="H337" s="178"/>
      <c r="I337" s="191"/>
      <c r="J337" s="178"/>
      <c r="K337" s="178"/>
      <c r="L337" s="178"/>
      <c r="M337" s="178"/>
      <c r="N337" s="160" t="str">
        <f t="shared" si="23"/>
        <v/>
      </c>
      <c r="P337" s="160" t="str">
        <f t="shared" si="24"/>
        <v/>
      </c>
      <c r="Q337" s="160">
        <f t="shared" ref="Q337:Q400" si="27">IF($I337=0%,H337,"")</f>
        <v>0</v>
      </c>
      <c r="R337" s="160" t="str">
        <f t="shared" si="25"/>
        <v/>
      </c>
      <c r="S337" s="160" t="str">
        <f t="shared" si="26"/>
        <v/>
      </c>
    </row>
    <row r="338" spans="3:19" ht="17.45" customHeight="1" x14ac:dyDescent="0.25">
      <c r="C338" s="188"/>
      <c r="D338" s="189"/>
      <c r="E338" s="178"/>
      <c r="F338" s="178"/>
      <c r="G338" s="190">
        <f>DATOS!$E$13</f>
        <v>1</v>
      </c>
      <c r="H338" s="178"/>
      <c r="I338" s="191"/>
      <c r="J338" s="178"/>
      <c r="K338" s="178"/>
      <c r="L338" s="178"/>
      <c r="M338" s="178"/>
      <c r="N338" s="160" t="str">
        <f t="shared" ref="N338:N401" si="28">IF(H338&amp;J338&amp;K338&amp;L338&amp;M338="","",H338+J338+K338-L338-M338)</f>
        <v/>
      </c>
      <c r="P338" s="160" t="str">
        <f t="shared" ref="P338:P401" si="29">IF($I338="E",H338,"")</f>
        <v/>
      </c>
      <c r="Q338" s="160">
        <f t="shared" si="27"/>
        <v>0</v>
      </c>
      <c r="R338" s="160" t="str">
        <f t="shared" ref="R338:R401" si="30">IF(OR($I338=8%,$I338=11%),$J338/$I338,"")</f>
        <v/>
      </c>
      <c r="S338" s="160" t="str">
        <f t="shared" si="26"/>
        <v/>
      </c>
    </row>
    <row r="339" spans="3:19" ht="17.45" customHeight="1" x14ac:dyDescent="0.25">
      <c r="C339" s="188"/>
      <c r="D339" s="189"/>
      <c r="E339" s="178"/>
      <c r="F339" s="178"/>
      <c r="G339" s="190">
        <f>DATOS!$E$13</f>
        <v>1</v>
      </c>
      <c r="H339" s="178"/>
      <c r="I339" s="191"/>
      <c r="J339" s="178"/>
      <c r="K339" s="178"/>
      <c r="L339" s="178"/>
      <c r="M339" s="178"/>
      <c r="N339" s="160" t="str">
        <f t="shared" si="28"/>
        <v/>
      </c>
      <c r="P339" s="160" t="str">
        <f t="shared" si="29"/>
        <v/>
      </c>
      <c r="Q339" s="160">
        <f t="shared" si="27"/>
        <v>0</v>
      </c>
      <c r="R339" s="160" t="str">
        <f t="shared" si="30"/>
        <v/>
      </c>
      <c r="S339" s="160" t="str">
        <f t="shared" ref="S339:S402" si="31">IF(OR($I339=15%,$I339=16%),$J339/$I339,"")</f>
        <v/>
      </c>
    </row>
    <row r="340" spans="3:19" ht="17.45" customHeight="1" x14ac:dyDescent="0.25">
      <c r="C340" s="188"/>
      <c r="D340" s="189"/>
      <c r="E340" s="178"/>
      <c r="F340" s="178"/>
      <c r="G340" s="190">
        <f>DATOS!$E$13</f>
        <v>1</v>
      </c>
      <c r="H340" s="178"/>
      <c r="I340" s="191"/>
      <c r="J340" s="178"/>
      <c r="K340" s="178"/>
      <c r="L340" s="178"/>
      <c r="M340" s="178"/>
      <c r="N340" s="160" t="str">
        <f t="shared" si="28"/>
        <v/>
      </c>
      <c r="P340" s="160" t="str">
        <f t="shared" si="29"/>
        <v/>
      </c>
      <c r="Q340" s="160">
        <f t="shared" si="27"/>
        <v>0</v>
      </c>
      <c r="R340" s="160" t="str">
        <f t="shared" si="30"/>
        <v/>
      </c>
      <c r="S340" s="160" t="str">
        <f t="shared" si="31"/>
        <v/>
      </c>
    </row>
    <row r="341" spans="3:19" ht="17.45" customHeight="1" x14ac:dyDescent="0.25">
      <c r="C341" s="188"/>
      <c r="D341" s="189"/>
      <c r="E341" s="178"/>
      <c r="F341" s="178"/>
      <c r="G341" s="190">
        <f>DATOS!$E$13</f>
        <v>1</v>
      </c>
      <c r="H341" s="178"/>
      <c r="I341" s="191"/>
      <c r="J341" s="178"/>
      <c r="K341" s="178"/>
      <c r="L341" s="178"/>
      <c r="M341" s="178"/>
      <c r="N341" s="160" t="str">
        <f t="shared" si="28"/>
        <v/>
      </c>
      <c r="P341" s="160" t="str">
        <f t="shared" si="29"/>
        <v/>
      </c>
      <c r="Q341" s="160">
        <f t="shared" si="27"/>
        <v>0</v>
      </c>
      <c r="R341" s="160" t="str">
        <f t="shared" si="30"/>
        <v/>
      </c>
      <c r="S341" s="160" t="str">
        <f t="shared" si="31"/>
        <v/>
      </c>
    </row>
    <row r="342" spans="3:19" ht="17.45" customHeight="1" x14ac:dyDescent="0.25">
      <c r="C342" s="188"/>
      <c r="D342" s="189"/>
      <c r="E342" s="178"/>
      <c r="F342" s="178"/>
      <c r="G342" s="190">
        <f>DATOS!$E$13</f>
        <v>1</v>
      </c>
      <c r="H342" s="178"/>
      <c r="I342" s="191"/>
      <c r="J342" s="178"/>
      <c r="K342" s="178"/>
      <c r="L342" s="178"/>
      <c r="M342" s="178"/>
      <c r="N342" s="160" t="str">
        <f t="shared" si="28"/>
        <v/>
      </c>
      <c r="P342" s="160" t="str">
        <f t="shared" si="29"/>
        <v/>
      </c>
      <c r="Q342" s="160">
        <f t="shared" si="27"/>
        <v>0</v>
      </c>
      <c r="R342" s="160" t="str">
        <f t="shared" si="30"/>
        <v/>
      </c>
      <c r="S342" s="160" t="str">
        <f t="shared" si="31"/>
        <v/>
      </c>
    </row>
    <row r="343" spans="3:19" ht="17.45" customHeight="1" x14ac:dyDescent="0.25">
      <c r="C343" s="188"/>
      <c r="D343" s="189"/>
      <c r="E343" s="178"/>
      <c r="F343" s="178"/>
      <c r="G343" s="190">
        <f>DATOS!$E$13</f>
        <v>1</v>
      </c>
      <c r="H343" s="178"/>
      <c r="I343" s="191"/>
      <c r="J343" s="178"/>
      <c r="K343" s="178"/>
      <c r="L343" s="178"/>
      <c r="M343" s="178"/>
      <c r="N343" s="160" t="str">
        <f t="shared" si="28"/>
        <v/>
      </c>
      <c r="P343" s="160" t="str">
        <f t="shared" si="29"/>
        <v/>
      </c>
      <c r="Q343" s="160">
        <f t="shared" si="27"/>
        <v>0</v>
      </c>
      <c r="R343" s="160" t="str">
        <f t="shared" si="30"/>
        <v/>
      </c>
      <c r="S343" s="160" t="str">
        <f t="shared" si="31"/>
        <v/>
      </c>
    </row>
    <row r="344" spans="3:19" ht="17.45" customHeight="1" x14ac:dyDescent="0.25">
      <c r="C344" s="188"/>
      <c r="D344" s="189"/>
      <c r="E344" s="178"/>
      <c r="F344" s="178"/>
      <c r="G344" s="190">
        <f>DATOS!$E$13</f>
        <v>1</v>
      </c>
      <c r="H344" s="178"/>
      <c r="I344" s="191"/>
      <c r="J344" s="178"/>
      <c r="K344" s="178"/>
      <c r="L344" s="178"/>
      <c r="M344" s="178"/>
      <c r="N344" s="160" t="str">
        <f t="shared" si="28"/>
        <v/>
      </c>
      <c r="P344" s="160" t="str">
        <f t="shared" si="29"/>
        <v/>
      </c>
      <c r="Q344" s="160">
        <f t="shared" si="27"/>
        <v>0</v>
      </c>
      <c r="R344" s="160" t="str">
        <f t="shared" si="30"/>
        <v/>
      </c>
      <c r="S344" s="160" t="str">
        <f t="shared" si="31"/>
        <v/>
      </c>
    </row>
    <row r="345" spans="3:19" ht="17.45" customHeight="1" x14ac:dyDescent="0.25">
      <c r="C345" s="188"/>
      <c r="D345" s="189"/>
      <c r="E345" s="178"/>
      <c r="F345" s="178"/>
      <c r="G345" s="190">
        <f>DATOS!$E$13</f>
        <v>1</v>
      </c>
      <c r="H345" s="178"/>
      <c r="I345" s="191"/>
      <c r="J345" s="178"/>
      <c r="K345" s="178"/>
      <c r="L345" s="178"/>
      <c r="M345" s="178"/>
      <c r="N345" s="160" t="str">
        <f t="shared" si="28"/>
        <v/>
      </c>
      <c r="P345" s="160" t="str">
        <f t="shared" si="29"/>
        <v/>
      </c>
      <c r="Q345" s="160">
        <f t="shared" si="27"/>
        <v>0</v>
      </c>
      <c r="R345" s="160" t="str">
        <f t="shared" si="30"/>
        <v/>
      </c>
      <c r="S345" s="160" t="str">
        <f t="shared" si="31"/>
        <v/>
      </c>
    </row>
    <row r="346" spans="3:19" ht="17.45" customHeight="1" x14ac:dyDescent="0.25">
      <c r="C346" s="188"/>
      <c r="D346" s="189"/>
      <c r="E346" s="178"/>
      <c r="F346" s="178"/>
      <c r="G346" s="190">
        <f>DATOS!$E$13</f>
        <v>1</v>
      </c>
      <c r="H346" s="178"/>
      <c r="I346" s="191"/>
      <c r="J346" s="178"/>
      <c r="K346" s="178"/>
      <c r="L346" s="178"/>
      <c r="M346" s="178"/>
      <c r="N346" s="160" t="str">
        <f t="shared" si="28"/>
        <v/>
      </c>
      <c r="P346" s="160" t="str">
        <f t="shared" si="29"/>
        <v/>
      </c>
      <c r="Q346" s="160">
        <f t="shared" si="27"/>
        <v>0</v>
      </c>
      <c r="R346" s="160" t="str">
        <f t="shared" si="30"/>
        <v/>
      </c>
      <c r="S346" s="160" t="str">
        <f t="shared" si="31"/>
        <v/>
      </c>
    </row>
    <row r="347" spans="3:19" ht="17.45" customHeight="1" x14ac:dyDescent="0.25">
      <c r="C347" s="188"/>
      <c r="D347" s="189"/>
      <c r="E347" s="178"/>
      <c r="F347" s="178"/>
      <c r="G347" s="190">
        <f>DATOS!$E$13</f>
        <v>1</v>
      </c>
      <c r="H347" s="178"/>
      <c r="I347" s="191"/>
      <c r="J347" s="178"/>
      <c r="K347" s="178"/>
      <c r="L347" s="178"/>
      <c r="M347" s="178"/>
      <c r="N347" s="160" t="str">
        <f t="shared" si="28"/>
        <v/>
      </c>
      <c r="P347" s="160" t="str">
        <f t="shared" si="29"/>
        <v/>
      </c>
      <c r="Q347" s="160">
        <f t="shared" si="27"/>
        <v>0</v>
      </c>
      <c r="R347" s="160" t="str">
        <f t="shared" si="30"/>
        <v/>
      </c>
      <c r="S347" s="160" t="str">
        <f t="shared" si="31"/>
        <v/>
      </c>
    </row>
    <row r="348" spans="3:19" ht="17.45" customHeight="1" x14ac:dyDescent="0.25">
      <c r="C348" s="188"/>
      <c r="D348" s="189"/>
      <c r="E348" s="178"/>
      <c r="F348" s="178"/>
      <c r="G348" s="190">
        <f>DATOS!$E$13</f>
        <v>1</v>
      </c>
      <c r="H348" s="178"/>
      <c r="I348" s="191"/>
      <c r="J348" s="178"/>
      <c r="K348" s="178"/>
      <c r="L348" s="178"/>
      <c r="M348" s="178"/>
      <c r="N348" s="160" t="str">
        <f t="shared" si="28"/>
        <v/>
      </c>
      <c r="P348" s="160" t="str">
        <f t="shared" si="29"/>
        <v/>
      </c>
      <c r="Q348" s="160">
        <f t="shared" si="27"/>
        <v>0</v>
      </c>
      <c r="R348" s="160" t="str">
        <f t="shared" si="30"/>
        <v/>
      </c>
      <c r="S348" s="160" t="str">
        <f t="shared" si="31"/>
        <v/>
      </c>
    </row>
    <row r="349" spans="3:19" ht="17.45" customHeight="1" x14ac:dyDescent="0.25">
      <c r="C349" s="188"/>
      <c r="D349" s="189"/>
      <c r="E349" s="178"/>
      <c r="F349" s="178"/>
      <c r="G349" s="190">
        <f>DATOS!$E$13</f>
        <v>1</v>
      </c>
      <c r="H349" s="178"/>
      <c r="I349" s="191"/>
      <c r="J349" s="178"/>
      <c r="K349" s="178"/>
      <c r="L349" s="178"/>
      <c r="M349" s="178"/>
      <c r="N349" s="160" t="str">
        <f t="shared" si="28"/>
        <v/>
      </c>
      <c r="P349" s="160" t="str">
        <f t="shared" si="29"/>
        <v/>
      </c>
      <c r="Q349" s="160">
        <f t="shared" si="27"/>
        <v>0</v>
      </c>
      <c r="R349" s="160" t="str">
        <f t="shared" si="30"/>
        <v/>
      </c>
      <c r="S349" s="160" t="str">
        <f t="shared" si="31"/>
        <v/>
      </c>
    </row>
    <row r="350" spans="3:19" ht="17.45" customHeight="1" x14ac:dyDescent="0.25">
      <c r="C350" s="188"/>
      <c r="D350" s="189"/>
      <c r="E350" s="178"/>
      <c r="F350" s="178"/>
      <c r="G350" s="190">
        <f>DATOS!$E$13</f>
        <v>1</v>
      </c>
      <c r="H350" s="178"/>
      <c r="I350" s="191"/>
      <c r="J350" s="178"/>
      <c r="K350" s="178"/>
      <c r="L350" s="178"/>
      <c r="M350" s="178"/>
      <c r="N350" s="160" t="str">
        <f t="shared" si="28"/>
        <v/>
      </c>
      <c r="P350" s="160" t="str">
        <f t="shared" si="29"/>
        <v/>
      </c>
      <c r="Q350" s="160">
        <f t="shared" si="27"/>
        <v>0</v>
      </c>
      <c r="R350" s="160" t="str">
        <f t="shared" si="30"/>
        <v/>
      </c>
      <c r="S350" s="160" t="str">
        <f t="shared" si="31"/>
        <v/>
      </c>
    </row>
    <row r="351" spans="3:19" ht="17.45" customHeight="1" x14ac:dyDescent="0.25">
      <c r="C351" s="188"/>
      <c r="D351" s="189"/>
      <c r="E351" s="178"/>
      <c r="F351" s="178"/>
      <c r="G351" s="190">
        <f>DATOS!$E$13</f>
        <v>1</v>
      </c>
      <c r="H351" s="178"/>
      <c r="I351" s="191"/>
      <c r="J351" s="178"/>
      <c r="K351" s="178"/>
      <c r="L351" s="178"/>
      <c r="M351" s="178"/>
      <c r="N351" s="160" t="str">
        <f t="shared" si="28"/>
        <v/>
      </c>
      <c r="P351" s="160" t="str">
        <f t="shared" si="29"/>
        <v/>
      </c>
      <c r="Q351" s="160">
        <f t="shared" si="27"/>
        <v>0</v>
      </c>
      <c r="R351" s="160" t="str">
        <f t="shared" si="30"/>
        <v/>
      </c>
      <c r="S351" s="160" t="str">
        <f t="shared" si="31"/>
        <v/>
      </c>
    </row>
    <row r="352" spans="3:19" ht="17.45" customHeight="1" x14ac:dyDescent="0.25">
      <c r="C352" s="188"/>
      <c r="D352" s="189"/>
      <c r="E352" s="178"/>
      <c r="F352" s="178"/>
      <c r="G352" s="190">
        <f>DATOS!$E$13</f>
        <v>1</v>
      </c>
      <c r="H352" s="178"/>
      <c r="I352" s="191"/>
      <c r="J352" s="178"/>
      <c r="K352" s="178"/>
      <c r="L352" s="178"/>
      <c r="M352" s="178"/>
      <c r="N352" s="160" t="str">
        <f t="shared" si="28"/>
        <v/>
      </c>
      <c r="P352" s="160" t="str">
        <f t="shared" si="29"/>
        <v/>
      </c>
      <c r="Q352" s="160">
        <f t="shared" si="27"/>
        <v>0</v>
      </c>
      <c r="R352" s="160" t="str">
        <f t="shared" si="30"/>
        <v/>
      </c>
      <c r="S352" s="160" t="str">
        <f t="shared" si="31"/>
        <v/>
      </c>
    </row>
    <row r="353" spans="3:19" ht="17.45" customHeight="1" x14ac:dyDescent="0.25">
      <c r="C353" s="188"/>
      <c r="D353" s="189"/>
      <c r="E353" s="178"/>
      <c r="F353" s="178"/>
      <c r="G353" s="190">
        <f>DATOS!$E$13</f>
        <v>1</v>
      </c>
      <c r="H353" s="178"/>
      <c r="I353" s="191"/>
      <c r="J353" s="178"/>
      <c r="K353" s="178"/>
      <c r="L353" s="178"/>
      <c r="M353" s="178"/>
      <c r="N353" s="160" t="str">
        <f t="shared" si="28"/>
        <v/>
      </c>
      <c r="P353" s="160" t="str">
        <f t="shared" si="29"/>
        <v/>
      </c>
      <c r="Q353" s="160">
        <f t="shared" si="27"/>
        <v>0</v>
      </c>
      <c r="R353" s="160" t="str">
        <f t="shared" si="30"/>
        <v/>
      </c>
      <c r="S353" s="160" t="str">
        <f t="shared" si="31"/>
        <v/>
      </c>
    </row>
    <row r="354" spans="3:19" ht="17.45" customHeight="1" x14ac:dyDescent="0.25">
      <c r="C354" s="188"/>
      <c r="D354" s="189"/>
      <c r="E354" s="178"/>
      <c r="F354" s="178"/>
      <c r="G354" s="190">
        <f>DATOS!$E$13</f>
        <v>1</v>
      </c>
      <c r="H354" s="178"/>
      <c r="I354" s="191"/>
      <c r="J354" s="178"/>
      <c r="K354" s="178"/>
      <c r="L354" s="178"/>
      <c r="M354" s="178"/>
      <c r="N354" s="160" t="str">
        <f t="shared" si="28"/>
        <v/>
      </c>
      <c r="P354" s="160" t="str">
        <f t="shared" si="29"/>
        <v/>
      </c>
      <c r="Q354" s="160">
        <f t="shared" si="27"/>
        <v>0</v>
      </c>
      <c r="R354" s="160" t="str">
        <f t="shared" si="30"/>
        <v/>
      </c>
      <c r="S354" s="160" t="str">
        <f t="shared" si="31"/>
        <v/>
      </c>
    </row>
    <row r="355" spans="3:19" ht="17.45" customHeight="1" x14ac:dyDescent="0.25">
      <c r="C355" s="188"/>
      <c r="D355" s="189"/>
      <c r="E355" s="178"/>
      <c r="F355" s="178"/>
      <c r="G355" s="190">
        <f>DATOS!$E$13</f>
        <v>1</v>
      </c>
      <c r="H355" s="178"/>
      <c r="I355" s="191"/>
      <c r="J355" s="178"/>
      <c r="K355" s="178"/>
      <c r="L355" s="178"/>
      <c r="M355" s="178"/>
      <c r="N355" s="160" t="str">
        <f t="shared" si="28"/>
        <v/>
      </c>
      <c r="P355" s="160" t="str">
        <f t="shared" si="29"/>
        <v/>
      </c>
      <c r="Q355" s="160">
        <f t="shared" si="27"/>
        <v>0</v>
      </c>
      <c r="R355" s="160" t="str">
        <f t="shared" si="30"/>
        <v/>
      </c>
      <c r="S355" s="160" t="str">
        <f t="shared" si="31"/>
        <v/>
      </c>
    </row>
    <row r="356" spans="3:19" ht="17.45" customHeight="1" x14ac:dyDescent="0.25">
      <c r="C356" s="188"/>
      <c r="D356" s="189"/>
      <c r="E356" s="178"/>
      <c r="F356" s="178"/>
      <c r="G356" s="190">
        <f>DATOS!$E$13</f>
        <v>1</v>
      </c>
      <c r="H356" s="178"/>
      <c r="I356" s="191"/>
      <c r="J356" s="178"/>
      <c r="K356" s="178"/>
      <c r="L356" s="178"/>
      <c r="M356" s="178"/>
      <c r="N356" s="160" t="str">
        <f t="shared" si="28"/>
        <v/>
      </c>
      <c r="P356" s="160" t="str">
        <f t="shared" si="29"/>
        <v/>
      </c>
      <c r="Q356" s="160">
        <f t="shared" si="27"/>
        <v>0</v>
      </c>
      <c r="R356" s="160" t="str">
        <f t="shared" si="30"/>
        <v/>
      </c>
      <c r="S356" s="160" t="str">
        <f t="shared" si="31"/>
        <v/>
      </c>
    </row>
    <row r="357" spans="3:19" ht="17.45" customHeight="1" x14ac:dyDescent="0.25">
      <c r="C357" s="188"/>
      <c r="D357" s="189"/>
      <c r="E357" s="178"/>
      <c r="F357" s="178"/>
      <c r="G357" s="190">
        <f>DATOS!$E$13</f>
        <v>1</v>
      </c>
      <c r="H357" s="178"/>
      <c r="I357" s="191"/>
      <c r="J357" s="178"/>
      <c r="K357" s="178"/>
      <c r="L357" s="178"/>
      <c r="M357" s="178"/>
      <c r="N357" s="160" t="str">
        <f t="shared" si="28"/>
        <v/>
      </c>
      <c r="P357" s="160" t="str">
        <f t="shared" si="29"/>
        <v/>
      </c>
      <c r="Q357" s="160">
        <f t="shared" si="27"/>
        <v>0</v>
      </c>
      <c r="R357" s="160" t="str">
        <f t="shared" si="30"/>
        <v/>
      </c>
      <c r="S357" s="160" t="str">
        <f t="shared" si="31"/>
        <v/>
      </c>
    </row>
    <row r="358" spans="3:19" ht="17.45" customHeight="1" x14ac:dyDescent="0.25">
      <c r="C358" s="188"/>
      <c r="D358" s="189"/>
      <c r="E358" s="178"/>
      <c r="F358" s="178"/>
      <c r="G358" s="190">
        <f>DATOS!$E$13</f>
        <v>1</v>
      </c>
      <c r="H358" s="178"/>
      <c r="I358" s="191"/>
      <c r="J358" s="178"/>
      <c r="K358" s="178"/>
      <c r="L358" s="178"/>
      <c r="M358" s="178"/>
      <c r="N358" s="160" t="str">
        <f t="shared" si="28"/>
        <v/>
      </c>
      <c r="P358" s="160" t="str">
        <f t="shared" si="29"/>
        <v/>
      </c>
      <c r="Q358" s="160">
        <f t="shared" si="27"/>
        <v>0</v>
      </c>
      <c r="R358" s="160" t="str">
        <f t="shared" si="30"/>
        <v/>
      </c>
      <c r="S358" s="160" t="str">
        <f t="shared" si="31"/>
        <v/>
      </c>
    </row>
    <row r="359" spans="3:19" ht="17.45" customHeight="1" x14ac:dyDescent="0.25">
      <c r="C359" s="188"/>
      <c r="D359" s="189"/>
      <c r="E359" s="178"/>
      <c r="F359" s="178"/>
      <c r="G359" s="190">
        <f>DATOS!$E$13</f>
        <v>1</v>
      </c>
      <c r="H359" s="178"/>
      <c r="I359" s="191"/>
      <c r="J359" s="178"/>
      <c r="K359" s="178"/>
      <c r="L359" s="178"/>
      <c r="M359" s="178"/>
      <c r="N359" s="160" t="str">
        <f t="shared" si="28"/>
        <v/>
      </c>
      <c r="P359" s="160" t="str">
        <f t="shared" si="29"/>
        <v/>
      </c>
      <c r="Q359" s="160">
        <f t="shared" si="27"/>
        <v>0</v>
      </c>
      <c r="R359" s="160" t="str">
        <f t="shared" si="30"/>
        <v/>
      </c>
      <c r="S359" s="160" t="str">
        <f t="shared" si="31"/>
        <v/>
      </c>
    </row>
    <row r="360" spans="3:19" ht="17.45" customHeight="1" x14ac:dyDescent="0.25">
      <c r="C360" s="188"/>
      <c r="D360" s="189"/>
      <c r="E360" s="178"/>
      <c r="F360" s="178"/>
      <c r="G360" s="190">
        <f>DATOS!$E$13</f>
        <v>1</v>
      </c>
      <c r="H360" s="178"/>
      <c r="I360" s="191"/>
      <c r="J360" s="178"/>
      <c r="K360" s="178"/>
      <c r="L360" s="178"/>
      <c r="M360" s="178"/>
      <c r="N360" s="160" t="str">
        <f t="shared" si="28"/>
        <v/>
      </c>
      <c r="P360" s="160" t="str">
        <f t="shared" si="29"/>
        <v/>
      </c>
      <c r="Q360" s="160">
        <f t="shared" si="27"/>
        <v>0</v>
      </c>
      <c r="R360" s="160" t="str">
        <f t="shared" si="30"/>
        <v/>
      </c>
      <c r="S360" s="160" t="str">
        <f t="shared" si="31"/>
        <v/>
      </c>
    </row>
    <row r="361" spans="3:19" ht="17.45" customHeight="1" x14ac:dyDescent="0.25">
      <c r="C361" s="188"/>
      <c r="D361" s="189"/>
      <c r="E361" s="178"/>
      <c r="F361" s="178"/>
      <c r="G361" s="190">
        <f>DATOS!$E$13</f>
        <v>1</v>
      </c>
      <c r="H361" s="178"/>
      <c r="I361" s="191"/>
      <c r="J361" s="178"/>
      <c r="K361" s="178"/>
      <c r="L361" s="178"/>
      <c r="M361" s="178"/>
      <c r="N361" s="160" t="str">
        <f t="shared" si="28"/>
        <v/>
      </c>
      <c r="P361" s="160" t="str">
        <f t="shared" si="29"/>
        <v/>
      </c>
      <c r="Q361" s="160">
        <f t="shared" si="27"/>
        <v>0</v>
      </c>
      <c r="R361" s="160" t="str">
        <f t="shared" si="30"/>
        <v/>
      </c>
      <c r="S361" s="160" t="str">
        <f t="shared" si="31"/>
        <v/>
      </c>
    </row>
    <row r="362" spans="3:19" ht="17.45" customHeight="1" x14ac:dyDescent="0.25">
      <c r="C362" s="188"/>
      <c r="D362" s="189"/>
      <c r="E362" s="178"/>
      <c r="F362" s="178"/>
      <c r="G362" s="190">
        <f>DATOS!$E$13</f>
        <v>1</v>
      </c>
      <c r="H362" s="178"/>
      <c r="I362" s="191"/>
      <c r="J362" s="178"/>
      <c r="K362" s="178"/>
      <c r="L362" s="178"/>
      <c r="M362" s="178"/>
      <c r="N362" s="160" t="str">
        <f t="shared" si="28"/>
        <v/>
      </c>
      <c r="P362" s="160" t="str">
        <f t="shared" si="29"/>
        <v/>
      </c>
      <c r="Q362" s="160">
        <f t="shared" si="27"/>
        <v>0</v>
      </c>
      <c r="R362" s="160" t="str">
        <f t="shared" si="30"/>
        <v/>
      </c>
      <c r="S362" s="160" t="str">
        <f t="shared" si="31"/>
        <v/>
      </c>
    </row>
    <row r="363" spans="3:19" ht="17.45" customHeight="1" x14ac:dyDescent="0.25">
      <c r="C363" s="188"/>
      <c r="D363" s="189"/>
      <c r="E363" s="178"/>
      <c r="F363" s="178"/>
      <c r="G363" s="190">
        <f>DATOS!$E$13</f>
        <v>1</v>
      </c>
      <c r="H363" s="178"/>
      <c r="I363" s="191"/>
      <c r="J363" s="178"/>
      <c r="K363" s="178"/>
      <c r="L363" s="178"/>
      <c r="M363" s="178"/>
      <c r="N363" s="160" t="str">
        <f t="shared" si="28"/>
        <v/>
      </c>
      <c r="P363" s="160" t="str">
        <f t="shared" si="29"/>
        <v/>
      </c>
      <c r="Q363" s="160">
        <f t="shared" si="27"/>
        <v>0</v>
      </c>
      <c r="R363" s="160" t="str">
        <f t="shared" si="30"/>
        <v/>
      </c>
      <c r="S363" s="160" t="str">
        <f t="shared" si="31"/>
        <v/>
      </c>
    </row>
    <row r="364" spans="3:19" ht="17.45" customHeight="1" x14ac:dyDescent="0.25">
      <c r="C364" s="188"/>
      <c r="D364" s="189"/>
      <c r="E364" s="178"/>
      <c r="F364" s="178"/>
      <c r="G364" s="190">
        <f>DATOS!$E$13</f>
        <v>1</v>
      </c>
      <c r="H364" s="178"/>
      <c r="I364" s="191"/>
      <c r="J364" s="178"/>
      <c r="K364" s="178"/>
      <c r="L364" s="178"/>
      <c r="M364" s="178"/>
      <c r="N364" s="160" t="str">
        <f t="shared" si="28"/>
        <v/>
      </c>
      <c r="P364" s="160" t="str">
        <f t="shared" si="29"/>
        <v/>
      </c>
      <c r="Q364" s="160">
        <f t="shared" si="27"/>
        <v>0</v>
      </c>
      <c r="R364" s="160" t="str">
        <f t="shared" si="30"/>
        <v/>
      </c>
      <c r="S364" s="160" t="str">
        <f t="shared" si="31"/>
        <v/>
      </c>
    </row>
    <row r="365" spans="3:19" ht="17.45" customHeight="1" x14ac:dyDescent="0.25">
      <c r="C365" s="188"/>
      <c r="D365" s="189"/>
      <c r="E365" s="178"/>
      <c r="F365" s="178"/>
      <c r="G365" s="190">
        <f>DATOS!$E$13</f>
        <v>1</v>
      </c>
      <c r="H365" s="178"/>
      <c r="I365" s="191"/>
      <c r="J365" s="178"/>
      <c r="K365" s="178"/>
      <c r="L365" s="178"/>
      <c r="M365" s="178"/>
      <c r="N365" s="160" t="str">
        <f t="shared" si="28"/>
        <v/>
      </c>
      <c r="P365" s="160" t="str">
        <f t="shared" si="29"/>
        <v/>
      </c>
      <c r="Q365" s="160">
        <f t="shared" si="27"/>
        <v>0</v>
      </c>
      <c r="R365" s="160" t="str">
        <f t="shared" si="30"/>
        <v/>
      </c>
      <c r="S365" s="160" t="str">
        <f t="shared" si="31"/>
        <v/>
      </c>
    </row>
    <row r="366" spans="3:19" ht="17.45" customHeight="1" x14ac:dyDescent="0.25">
      <c r="C366" s="188"/>
      <c r="D366" s="189"/>
      <c r="E366" s="178"/>
      <c r="F366" s="178"/>
      <c r="G366" s="190">
        <f>DATOS!$E$13</f>
        <v>1</v>
      </c>
      <c r="H366" s="178"/>
      <c r="I366" s="191"/>
      <c r="J366" s="178"/>
      <c r="K366" s="178"/>
      <c r="L366" s="178"/>
      <c r="M366" s="178"/>
      <c r="N366" s="160" t="str">
        <f t="shared" si="28"/>
        <v/>
      </c>
      <c r="P366" s="160" t="str">
        <f t="shared" si="29"/>
        <v/>
      </c>
      <c r="Q366" s="160">
        <f t="shared" si="27"/>
        <v>0</v>
      </c>
      <c r="R366" s="160" t="str">
        <f t="shared" si="30"/>
        <v/>
      </c>
      <c r="S366" s="160" t="str">
        <f t="shared" si="31"/>
        <v/>
      </c>
    </row>
    <row r="367" spans="3:19" ht="17.45" customHeight="1" x14ac:dyDescent="0.25">
      <c r="C367" s="188"/>
      <c r="D367" s="189"/>
      <c r="E367" s="178"/>
      <c r="F367" s="178"/>
      <c r="G367" s="190">
        <f>DATOS!$E$13</f>
        <v>1</v>
      </c>
      <c r="H367" s="178"/>
      <c r="I367" s="191"/>
      <c r="J367" s="178"/>
      <c r="K367" s="178"/>
      <c r="L367" s="178"/>
      <c r="M367" s="178"/>
      <c r="N367" s="160" t="str">
        <f t="shared" si="28"/>
        <v/>
      </c>
      <c r="P367" s="160" t="str">
        <f t="shared" si="29"/>
        <v/>
      </c>
      <c r="Q367" s="160">
        <f t="shared" si="27"/>
        <v>0</v>
      </c>
      <c r="R367" s="160" t="str">
        <f t="shared" si="30"/>
        <v/>
      </c>
      <c r="S367" s="160" t="str">
        <f t="shared" si="31"/>
        <v/>
      </c>
    </row>
    <row r="368" spans="3:19" ht="17.45" customHeight="1" x14ac:dyDescent="0.25">
      <c r="C368" s="188"/>
      <c r="D368" s="189"/>
      <c r="E368" s="178"/>
      <c r="F368" s="178"/>
      <c r="G368" s="190">
        <f>DATOS!$E$13</f>
        <v>1</v>
      </c>
      <c r="H368" s="178"/>
      <c r="I368" s="191"/>
      <c r="J368" s="178"/>
      <c r="K368" s="178"/>
      <c r="L368" s="178"/>
      <c r="M368" s="178"/>
      <c r="N368" s="160" t="str">
        <f t="shared" si="28"/>
        <v/>
      </c>
      <c r="P368" s="160" t="str">
        <f t="shared" si="29"/>
        <v/>
      </c>
      <c r="Q368" s="160">
        <f t="shared" si="27"/>
        <v>0</v>
      </c>
      <c r="R368" s="160" t="str">
        <f t="shared" si="30"/>
        <v/>
      </c>
      <c r="S368" s="160" t="str">
        <f t="shared" si="31"/>
        <v/>
      </c>
    </row>
    <row r="369" spans="3:19" ht="17.45" customHeight="1" x14ac:dyDescent="0.25">
      <c r="C369" s="188"/>
      <c r="D369" s="189"/>
      <c r="E369" s="178"/>
      <c r="F369" s="178"/>
      <c r="G369" s="190">
        <f>DATOS!$E$13</f>
        <v>1</v>
      </c>
      <c r="H369" s="178"/>
      <c r="I369" s="191"/>
      <c r="J369" s="178"/>
      <c r="K369" s="178"/>
      <c r="L369" s="178"/>
      <c r="M369" s="178"/>
      <c r="N369" s="160" t="str">
        <f t="shared" si="28"/>
        <v/>
      </c>
      <c r="P369" s="160" t="str">
        <f t="shared" si="29"/>
        <v/>
      </c>
      <c r="Q369" s="160">
        <f t="shared" si="27"/>
        <v>0</v>
      </c>
      <c r="R369" s="160" t="str">
        <f t="shared" si="30"/>
        <v/>
      </c>
      <c r="S369" s="160" t="str">
        <f t="shared" si="31"/>
        <v/>
      </c>
    </row>
    <row r="370" spans="3:19" ht="17.45" customHeight="1" x14ac:dyDescent="0.25">
      <c r="C370" s="188"/>
      <c r="D370" s="189"/>
      <c r="E370" s="178"/>
      <c r="F370" s="178"/>
      <c r="G370" s="190">
        <f>DATOS!$E$13</f>
        <v>1</v>
      </c>
      <c r="H370" s="178"/>
      <c r="I370" s="191"/>
      <c r="J370" s="178"/>
      <c r="K370" s="178"/>
      <c r="L370" s="178"/>
      <c r="M370" s="178"/>
      <c r="N370" s="160" t="str">
        <f t="shared" si="28"/>
        <v/>
      </c>
      <c r="P370" s="160" t="str">
        <f t="shared" si="29"/>
        <v/>
      </c>
      <c r="Q370" s="160">
        <f t="shared" si="27"/>
        <v>0</v>
      </c>
      <c r="R370" s="160" t="str">
        <f t="shared" si="30"/>
        <v/>
      </c>
      <c r="S370" s="160" t="str">
        <f t="shared" si="31"/>
        <v/>
      </c>
    </row>
    <row r="371" spans="3:19" ht="17.45" customHeight="1" x14ac:dyDescent="0.25">
      <c r="C371" s="188"/>
      <c r="D371" s="189"/>
      <c r="E371" s="178"/>
      <c r="F371" s="178"/>
      <c r="G371" s="190">
        <f>DATOS!$E$13</f>
        <v>1</v>
      </c>
      <c r="H371" s="178"/>
      <c r="I371" s="191"/>
      <c r="J371" s="178"/>
      <c r="K371" s="178"/>
      <c r="L371" s="178"/>
      <c r="M371" s="178"/>
      <c r="N371" s="160" t="str">
        <f t="shared" si="28"/>
        <v/>
      </c>
      <c r="P371" s="160" t="str">
        <f t="shared" si="29"/>
        <v/>
      </c>
      <c r="Q371" s="160">
        <f t="shared" si="27"/>
        <v>0</v>
      </c>
      <c r="R371" s="160" t="str">
        <f t="shared" si="30"/>
        <v/>
      </c>
      <c r="S371" s="160" t="str">
        <f t="shared" si="31"/>
        <v/>
      </c>
    </row>
    <row r="372" spans="3:19" ht="17.45" customHeight="1" x14ac:dyDescent="0.25">
      <c r="C372" s="188"/>
      <c r="D372" s="189"/>
      <c r="E372" s="178"/>
      <c r="F372" s="178"/>
      <c r="G372" s="190">
        <f>DATOS!$E$13</f>
        <v>1</v>
      </c>
      <c r="H372" s="178"/>
      <c r="I372" s="191"/>
      <c r="J372" s="178"/>
      <c r="K372" s="178"/>
      <c r="L372" s="178"/>
      <c r="M372" s="178"/>
      <c r="N372" s="160" t="str">
        <f t="shared" si="28"/>
        <v/>
      </c>
      <c r="P372" s="160" t="str">
        <f t="shared" si="29"/>
        <v/>
      </c>
      <c r="Q372" s="160">
        <f t="shared" si="27"/>
        <v>0</v>
      </c>
      <c r="R372" s="160" t="str">
        <f t="shared" si="30"/>
        <v/>
      </c>
      <c r="S372" s="160" t="str">
        <f t="shared" si="31"/>
        <v/>
      </c>
    </row>
    <row r="373" spans="3:19" ht="17.45" customHeight="1" x14ac:dyDescent="0.25">
      <c r="C373" s="188"/>
      <c r="D373" s="189"/>
      <c r="E373" s="178"/>
      <c r="F373" s="178"/>
      <c r="G373" s="190">
        <f>DATOS!$E$13</f>
        <v>1</v>
      </c>
      <c r="H373" s="178"/>
      <c r="I373" s="191"/>
      <c r="J373" s="178"/>
      <c r="K373" s="178"/>
      <c r="L373" s="178"/>
      <c r="M373" s="178"/>
      <c r="N373" s="160" t="str">
        <f t="shared" si="28"/>
        <v/>
      </c>
      <c r="P373" s="160" t="str">
        <f t="shared" si="29"/>
        <v/>
      </c>
      <c r="Q373" s="160">
        <f t="shared" si="27"/>
        <v>0</v>
      </c>
      <c r="R373" s="160" t="str">
        <f t="shared" si="30"/>
        <v/>
      </c>
      <c r="S373" s="160" t="str">
        <f t="shared" si="31"/>
        <v/>
      </c>
    </row>
    <row r="374" spans="3:19" ht="17.45" customHeight="1" x14ac:dyDescent="0.25">
      <c r="C374" s="188"/>
      <c r="D374" s="189"/>
      <c r="E374" s="178"/>
      <c r="F374" s="178"/>
      <c r="G374" s="190">
        <f>DATOS!$E$13</f>
        <v>1</v>
      </c>
      <c r="H374" s="178"/>
      <c r="I374" s="191"/>
      <c r="J374" s="178"/>
      <c r="K374" s="178"/>
      <c r="L374" s="178"/>
      <c r="M374" s="178"/>
      <c r="N374" s="160" t="str">
        <f t="shared" si="28"/>
        <v/>
      </c>
      <c r="P374" s="160" t="str">
        <f t="shared" si="29"/>
        <v/>
      </c>
      <c r="Q374" s="160">
        <f t="shared" si="27"/>
        <v>0</v>
      </c>
      <c r="R374" s="160" t="str">
        <f t="shared" si="30"/>
        <v/>
      </c>
      <c r="S374" s="160" t="str">
        <f t="shared" si="31"/>
        <v/>
      </c>
    </row>
    <row r="375" spans="3:19" ht="17.45" customHeight="1" x14ac:dyDescent="0.25">
      <c r="C375" s="188"/>
      <c r="D375" s="189"/>
      <c r="E375" s="178"/>
      <c r="F375" s="178"/>
      <c r="G375" s="190">
        <f>DATOS!$E$13</f>
        <v>1</v>
      </c>
      <c r="H375" s="178"/>
      <c r="I375" s="191"/>
      <c r="J375" s="178"/>
      <c r="K375" s="178"/>
      <c r="L375" s="178"/>
      <c r="M375" s="178"/>
      <c r="N375" s="160" t="str">
        <f t="shared" si="28"/>
        <v/>
      </c>
      <c r="P375" s="160" t="str">
        <f t="shared" si="29"/>
        <v/>
      </c>
      <c r="Q375" s="160">
        <f t="shared" si="27"/>
        <v>0</v>
      </c>
      <c r="R375" s="160" t="str">
        <f t="shared" si="30"/>
        <v/>
      </c>
      <c r="S375" s="160" t="str">
        <f t="shared" si="31"/>
        <v/>
      </c>
    </row>
    <row r="376" spans="3:19" ht="17.45" customHeight="1" x14ac:dyDescent="0.25">
      <c r="C376" s="188"/>
      <c r="D376" s="189"/>
      <c r="E376" s="178"/>
      <c r="F376" s="178"/>
      <c r="G376" s="190">
        <f>DATOS!$E$13</f>
        <v>1</v>
      </c>
      <c r="H376" s="178"/>
      <c r="I376" s="191"/>
      <c r="J376" s="178"/>
      <c r="K376" s="178"/>
      <c r="L376" s="178"/>
      <c r="M376" s="178"/>
      <c r="N376" s="160" t="str">
        <f t="shared" si="28"/>
        <v/>
      </c>
      <c r="P376" s="160" t="str">
        <f t="shared" si="29"/>
        <v/>
      </c>
      <c r="Q376" s="160">
        <f t="shared" si="27"/>
        <v>0</v>
      </c>
      <c r="R376" s="160" t="str">
        <f t="shared" si="30"/>
        <v/>
      </c>
      <c r="S376" s="160" t="str">
        <f t="shared" si="31"/>
        <v/>
      </c>
    </row>
    <row r="377" spans="3:19" ht="17.45" customHeight="1" x14ac:dyDescent="0.25">
      <c r="C377" s="188"/>
      <c r="D377" s="189"/>
      <c r="E377" s="178"/>
      <c r="F377" s="178"/>
      <c r="G377" s="190">
        <f>DATOS!$E$13</f>
        <v>1</v>
      </c>
      <c r="H377" s="178"/>
      <c r="I377" s="191"/>
      <c r="J377" s="178"/>
      <c r="K377" s="178"/>
      <c r="L377" s="178"/>
      <c r="M377" s="178"/>
      <c r="N377" s="160" t="str">
        <f t="shared" si="28"/>
        <v/>
      </c>
      <c r="P377" s="160" t="str">
        <f t="shared" si="29"/>
        <v/>
      </c>
      <c r="Q377" s="160">
        <f t="shared" si="27"/>
        <v>0</v>
      </c>
      <c r="R377" s="160" t="str">
        <f t="shared" si="30"/>
        <v/>
      </c>
      <c r="S377" s="160" t="str">
        <f t="shared" si="31"/>
        <v/>
      </c>
    </row>
    <row r="378" spans="3:19" ht="17.45" customHeight="1" x14ac:dyDescent="0.25">
      <c r="C378" s="188"/>
      <c r="D378" s="189"/>
      <c r="E378" s="178"/>
      <c r="F378" s="178"/>
      <c r="G378" s="190">
        <f>DATOS!$E$13</f>
        <v>1</v>
      </c>
      <c r="H378" s="178"/>
      <c r="I378" s="191"/>
      <c r="J378" s="178"/>
      <c r="K378" s="178"/>
      <c r="L378" s="178"/>
      <c r="M378" s="178"/>
      <c r="N378" s="160" t="str">
        <f t="shared" si="28"/>
        <v/>
      </c>
      <c r="P378" s="160" t="str">
        <f t="shared" si="29"/>
        <v/>
      </c>
      <c r="Q378" s="160">
        <f t="shared" si="27"/>
        <v>0</v>
      </c>
      <c r="R378" s="160" t="str">
        <f t="shared" si="30"/>
        <v/>
      </c>
      <c r="S378" s="160" t="str">
        <f t="shared" si="31"/>
        <v/>
      </c>
    </row>
    <row r="379" spans="3:19" ht="17.45" customHeight="1" x14ac:dyDescent="0.25">
      <c r="C379" s="188"/>
      <c r="D379" s="189"/>
      <c r="E379" s="178"/>
      <c r="F379" s="178"/>
      <c r="G379" s="190">
        <f>DATOS!$E$13</f>
        <v>1</v>
      </c>
      <c r="H379" s="178"/>
      <c r="I379" s="191"/>
      <c r="J379" s="178"/>
      <c r="K379" s="178"/>
      <c r="L379" s="178"/>
      <c r="M379" s="178"/>
      <c r="N379" s="160" t="str">
        <f t="shared" si="28"/>
        <v/>
      </c>
      <c r="P379" s="160" t="str">
        <f t="shared" si="29"/>
        <v/>
      </c>
      <c r="Q379" s="160">
        <f t="shared" si="27"/>
        <v>0</v>
      </c>
      <c r="R379" s="160" t="str">
        <f t="shared" si="30"/>
        <v/>
      </c>
      <c r="S379" s="160" t="str">
        <f t="shared" si="31"/>
        <v/>
      </c>
    </row>
    <row r="380" spans="3:19" ht="17.45" customHeight="1" x14ac:dyDescent="0.25">
      <c r="C380" s="188"/>
      <c r="D380" s="189"/>
      <c r="E380" s="178"/>
      <c r="F380" s="178"/>
      <c r="G380" s="190">
        <f>DATOS!$E$13</f>
        <v>1</v>
      </c>
      <c r="H380" s="178"/>
      <c r="I380" s="191"/>
      <c r="J380" s="178"/>
      <c r="K380" s="178"/>
      <c r="L380" s="178"/>
      <c r="M380" s="178"/>
      <c r="N380" s="160" t="str">
        <f t="shared" si="28"/>
        <v/>
      </c>
      <c r="P380" s="160" t="str">
        <f t="shared" si="29"/>
        <v/>
      </c>
      <c r="Q380" s="160">
        <f t="shared" si="27"/>
        <v>0</v>
      </c>
      <c r="R380" s="160" t="str">
        <f t="shared" si="30"/>
        <v/>
      </c>
      <c r="S380" s="160" t="str">
        <f t="shared" si="31"/>
        <v/>
      </c>
    </row>
    <row r="381" spans="3:19" ht="17.45" customHeight="1" x14ac:dyDescent="0.25">
      <c r="C381" s="188"/>
      <c r="D381" s="189"/>
      <c r="E381" s="178"/>
      <c r="F381" s="178"/>
      <c r="G381" s="190">
        <f>DATOS!$E$13</f>
        <v>1</v>
      </c>
      <c r="H381" s="178"/>
      <c r="I381" s="191"/>
      <c r="J381" s="178"/>
      <c r="K381" s="178"/>
      <c r="L381" s="178"/>
      <c r="M381" s="178"/>
      <c r="N381" s="160" t="str">
        <f t="shared" si="28"/>
        <v/>
      </c>
      <c r="P381" s="160" t="str">
        <f t="shared" si="29"/>
        <v/>
      </c>
      <c r="Q381" s="160">
        <f t="shared" si="27"/>
        <v>0</v>
      </c>
      <c r="R381" s="160" t="str">
        <f t="shared" si="30"/>
        <v/>
      </c>
      <c r="S381" s="160" t="str">
        <f t="shared" si="31"/>
        <v/>
      </c>
    </row>
    <row r="382" spans="3:19" ht="17.45" customHeight="1" x14ac:dyDescent="0.25">
      <c r="C382" s="188"/>
      <c r="D382" s="189"/>
      <c r="E382" s="178"/>
      <c r="F382" s="178"/>
      <c r="G382" s="190">
        <f>DATOS!$E$13</f>
        <v>1</v>
      </c>
      <c r="H382" s="178"/>
      <c r="I382" s="191"/>
      <c r="J382" s="178"/>
      <c r="K382" s="178"/>
      <c r="L382" s="178"/>
      <c r="M382" s="178"/>
      <c r="N382" s="160" t="str">
        <f t="shared" si="28"/>
        <v/>
      </c>
      <c r="P382" s="160" t="str">
        <f t="shared" si="29"/>
        <v/>
      </c>
      <c r="Q382" s="160">
        <f t="shared" si="27"/>
        <v>0</v>
      </c>
      <c r="R382" s="160" t="str">
        <f t="shared" si="30"/>
        <v/>
      </c>
      <c r="S382" s="160" t="str">
        <f t="shared" si="31"/>
        <v/>
      </c>
    </row>
    <row r="383" spans="3:19" ht="17.45" customHeight="1" x14ac:dyDescent="0.25">
      <c r="C383" s="188"/>
      <c r="D383" s="189"/>
      <c r="E383" s="178"/>
      <c r="F383" s="178"/>
      <c r="G383" s="190">
        <f>DATOS!$E$13</f>
        <v>1</v>
      </c>
      <c r="H383" s="178"/>
      <c r="I383" s="191"/>
      <c r="J383" s="178"/>
      <c r="K383" s="178"/>
      <c r="L383" s="178"/>
      <c r="M383" s="178"/>
      <c r="N383" s="160" t="str">
        <f t="shared" si="28"/>
        <v/>
      </c>
      <c r="P383" s="160" t="str">
        <f t="shared" si="29"/>
        <v/>
      </c>
      <c r="Q383" s="160">
        <f t="shared" si="27"/>
        <v>0</v>
      </c>
      <c r="R383" s="160" t="str">
        <f t="shared" si="30"/>
        <v/>
      </c>
      <c r="S383" s="160" t="str">
        <f t="shared" si="31"/>
        <v/>
      </c>
    </row>
    <row r="384" spans="3:19" ht="17.45" customHeight="1" x14ac:dyDescent="0.25">
      <c r="C384" s="188"/>
      <c r="D384" s="189"/>
      <c r="E384" s="178"/>
      <c r="F384" s="178"/>
      <c r="G384" s="190">
        <f>DATOS!$E$13</f>
        <v>1</v>
      </c>
      <c r="H384" s="178"/>
      <c r="I384" s="191"/>
      <c r="J384" s="178"/>
      <c r="K384" s="178"/>
      <c r="L384" s="178"/>
      <c r="M384" s="178"/>
      <c r="N384" s="160" t="str">
        <f t="shared" si="28"/>
        <v/>
      </c>
      <c r="P384" s="160" t="str">
        <f t="shared" si="29"/>
        <v/>
      </c>
      <c r="Q384" s="160">
        <f t="shared" si="27"/>
        <v>0</v>
      </c>
      <c r="R384" s="160" t="str">
        <f t="shared" si="30"/>
        <v/>
      </c>
      <c r="S384" s="160" t="str">
        <f t="shared" si="31"/>
        <v/>
      </c>
    </row>
    <row r="385" spans="3:19" ht="17.45" customHeight="1" x14ac:dyDescent="0.25">
      <c r="C385" s="188"/>
      <c r="D385" s="189"/>
      <c r="E385" s="178"/>
      <c r="F385" s="178"/>
      <c r="G385" s="190">
        <f>DATOS!$E$13</f>
        <v>1</v>
      </c>
      <c r="H385" s="178"/>
      <c r="I385" s="191"/>
      <c r="J385" s="178"/>
      <c r="K385" s="178"/>
      <c r="L385" s="178"/>
      <c r="M385" s="178"/>
      <c r="N385" s="160" t="str">
        <f t="shared" si="28"/>
        <v/>
      </c>
      <c r="P385" s="160" t="str">
        <f t="shared" si="29"/>
        <v/>
      </c>
      <c r="Q385" s="160">
        <f t="shared" si="27"/>
        <v>0</v>
      </c>
      <c r="R385" s="160" t="str">
        <f t="shared" si="30"/>
        <v/>
      </c>
      <c r="S385" s="160" t="str">
        <f t="shared" si="31"/>
        <v/>
      </c>
    </row>
    <row r="386" spans="3:19" ht="17.45" customHeight="1" x14ac:dyDescent="0.25">
      <c r="C386" s="188"/>
      <c r="D386" s="189"/>
      <c r="E386" s="178"/>
      <c r="F386" s="178"/>
      <c r="G386" s="190">
        <f>DATOS!$E$13</f>
        <v>1</v>
      </c>
      <c r="H386" s="178"/>
      <c r="I386" s="191"/>
      <c r="J386" s="178"/>
      <c r="K386" s="178"/>
      <c r="L386" s="178"/>
      <c r="M386" s="178"/>
      <c r="N386" s="160" t="str">
        <f t="shared" si="28"/>
        <v/>
      </c>
      <c r="P386" s="160" t="str">
        <f t="shared" si="29"/>
        <v/>
      </c>
      <c r="Q386" s="160">
        <f t="shared" si="27"/>
        <v>0</v>
      </c>
      <c r="R386" s="160" t="str">
        <f t="shared" si="30"/>
        <v/>
      </c>
      <c r="S386" s="160" t="str">
        <f t="shared" si="31"/>
        <v/>
      </c>
    </row>
    <row r="387" spans="3:19" ht="17.45" customHeight="1" x14ac:dyDescent="0.25">
      <c r="C387" s="188"/>
      <c r="D387" s="189"/>
      <c r="E387" s="178"/>
      <c r="F387" s="178"/>
      <c r="G387" s="190">
        <f>DATOS!$E$13</f>
        <v>1</v>
      </c>
      <c r="H387" s="178"/>
      <c r="I387" s="191"/>
      <c r="J387" s="178"/>
      <c r="K387" s="178"/>
      <c r="L387" s="178"/>
      <c r="M387" s="178"/>
      <c r="N387" s="160" t="str">
        <f t="shared" si="28"/>
        <v/>
      </c>
      <c r="P387" s="160" t="str">
        <f t="shared" si="29"/>
        <v/>
      </c>
      <c r="Q387" s="160">
        <f t="shared" si="27"/>
        <v>0</v>
      </c>
      <c r="R387" s="160" t="str">
        <f t="shared" si="30"/>
        <v/>
      </c>
      <c r="S387" s="160" t="str">
        <f t="shared" si="31"/>
        <v/>
      </c>
    </row>
    <row r="388" spans="3:19" ht="17.45" customHeight="1" x14ac:dyDescent="0.25">
      <c r="C388" s="188"/>
      <c r="D388" s="189"/>
      <c r="E388" s="178"/>
      <c r="F388" s="178"/>
      <c r="G388" s="190">
        <f>DATOS!$E$13</f>
        <v>1</v>
      </c>
      <c r="H388" s="178"/>
      <c r="I388" s="191"/>
      <c r="J388" s="178"/>
      <c r="K388" s="178"/>
      <c r="L388" s="178"/>
      <c r="M388" s="178"/>
      <c r="N388" s="160" t="str">
        <f t="shared" si="28"/>
        <v/>
      </c>
      <c r="P388" s="160" t="str">
        <f t="shared" si="29"/>
        <v/>
      </c>
      <c r="Q388" s="160">
        <f t="shared" si="27"/>
        <v>0</v>
      </c>
      <c r="R388" s="160" t="str">
        <f t="shared" si="30"/>
        <v/>
      </c>
      <c r="S388" s="160" t="str">
        <f t="shared" si="31"/>
        <v/>
      </c>
    </row>
    <row r="389" spans="3:19" ht="17.45" customHeight="1" x14ac:dyDescent="0.25">
      <c r="C389" s="188"/>
      <c r="D389" s="189"/>
      <c r="E389" s="178"/>
      <c r="F389" s="178"/>
      <c r="G389" s="190">
        <f>DATOS!$E$13</f>
        <v>1</v>
      </c>
      <c r="H389" s="178"/>
      <c r="I389" s="191"/>
      <c r="J389" s="178"/>
      <c r="K389" s="178"/>
      <c r="L389" s="178"/>
      <c r="M389" s="178"/>
      <c r="N389" s="160" t="str">
        <f t="shared" si="28"/>
        <v/>
      </c>
      <c r="P389" s="160" t="str">
        <f t="shared" si="29"/>
        <v/>
      </c>
      <c r="Q389" s="160">
        <f t="shared" si="27"/>
        <v>0</v>
      </c>
      <c r="R389" s="160" t="str">
        <f t="shared" si="30"/>
        <v/>
      </c>
      <c r="S389" s="160" t="str">
        <f t="shared" si="31"/>
        <v/>
      </c>
    </row>
    <row r="390" spans="3:19" ht="17.45" customHeight="1" x14ac:dyDescent="0.25">
      <c r="C390" s="188"/>
      <c r="D390" s="189"/>
      <c r="E390" s="178"/>
      <c r="F390" s="178"/>
      <c r="G390" s="190">
        <f>DATOS!$E$13</f>
        <v>1</v>
      </c>
      <c r="H390" s="178"/>
      <c r="I390" s="191"/>
      <c r="J390" s="178"/>
      <c r="K390" s="178"/>
      <c r="L390" s="178"/>
      <c r="M390" s="178"/>
      <c r="N390" s="160" t="str">
        <f t="shared" si="28"/>
        <v/>
      </c>
      <c r="P390" s="160" t="str">
        <f t="shared" si="29"/>
        <v/>
      </c>
      <c r="Q390" s="160">
        <f t="shared" si="27"/>
        <v>0</v>
      </c>
      <c r="R390" s="160" t="str">
        <f t="shared" si="30"/>
        <v/>
      </c>
      <c r="S390" s="160" t="str">
        <f t="shared" si="31"/>
        <v/>
      </c>
    </row>
    <row r="391" spans="3:19" ht="17.45" customHeight="1" x14ac:dyDescent="0.25">
      <c r="C391" s="188"/>
      <c r="D391" s="189"/>
      <c r="E391" s="178"/>
      <c r="F391" s="178"/>
      <c r="G391" s="190">
        <f>DATOS!$E$13</f>
        <v>1</v>
      </c>
      <c r="H391" s="178"/>
      <c r="I391" s="191"/>
      <c r="J391" s="178"/>
      <c r="K391" s="178"/>
      <c r="L391" s="178"/>
      <c r="M391" s="178"/>
      <c r="N391" s="160" t="str">
        <f t="shared" si="28"/>
        <v/>
      </c>
      <c r="P391" s="160" t="str">
        <f t="shared" si="29"/>
        <v/>
      </c>
      <c r="Q391" s="160">
        <f t="shared" si="27"/>
        <v>0</v>
      </c>
      <c r="R391" s="160" t="str">
        <f t="shared" si="30"/>
        <v/>
      </c>
      <c r="S391" s="160" t="str">
        <f t="shared" si="31"/>
        <v/>
      </c>
    </row>
    <row r="392" spans="3:19" ht="17.45" customHeight="1" x14ac:dyDescent="0.25">
      <c r="C392" s="188"/>
      <c r="D392" s="189"/>
      <c r="E392" s="178"/>
      <c r="F392" s="178"/>
      <c r="G392" s="190">
        <f>DATOS!$E$13</f>
        <v>1</v>
      </c>
      <c r="H392" s="178"/>
      <c r="I392" s="191"/>
      <c r="J392" s="178"/>
      <c r="K392" s="178"/>
      <c r="L392" s="178"/>
      <c r="M392" s="178"/>
      <c r="N392" s="160" t="str">
        <f t="shared" si="28"/>
        <v/>
      </c>
      <c r="P392" s="160" t="str">
        <f t="shared" si="29"/>
        <v/>
      </c>
      <c r="Q392" s="160">
        <f t="shared" si="27"/>
        <v>0</v>
      </c>
      <c r="R392" s="160" t="str">
        <f t="shared" si="30"/>
        <v/>
      </c>
      <c r="S392" s="160" t="str">
        <f t="shared" si="31"/>
        <v/>
      </c>
    </row>
    <row r="393" spans="3:19" ht="17.45" customHeight="1" x14ac:dyDescent="0.25">
      <c r="C393" s="188"/>
      <c r="D393" s="189"/>
      <c r="E393" s="178"/>
      <c r="F393" s="178"/>
      <c r="G393" s="190">
        <f>DATOS!$E$13</f>
        <v>1</v>
      </c>
      <c r="H393" s="178"/>
      <c r="I393" s="191"/>
      <c r="J393" s="178"/>
      <c r="K393" s="178"/>
      <c r="L393" s="178"/>
      <c r="M393" s="178"/>
      <c r="N393" s="160" t="str">
        <f t="shared" si="28"/>
        <v/>
      </c>
      <c r="P393" s="160" t="str">
        <f t="shared" si="29"/>
        <v/>
      </c>
      <c r="Q393" s="160">
        <f t="shared" si="27"/>
        <v>0</v>
      </c>
      <c r="R393" s="160" t="str">
        <f t="shared" si="30"/>
        <v/>
      </c>
      <c r="S393" s="160" t="str">
        <f t="shared" si="31"/>
        <v/>
      </c>
    </row>
    <row r="394" spans="3:19" ht="17.45" customHeight="1" x14ac:dyDescent="0.25">
      <c r="C394" s="188"/>
      <c r="D394" s="189"/>
      <c r="E394" s="178"/>
      <c r="F394" s="178"/>
      <c r="G394" s="190">
        <f>DATOS!$E$13</f>
        <v>1</v>
      </c>
      <c r="H394" s="178"/>
      <c r="I394" s="191"/>
      <c r="J394" s="178"/>
      <c r="K394" s="178"/>
      <c r="L394" s="178"/>
      <c r="M394" s="178"/>
      <c r="N394" s="160" t="str">
        <f t="shared" si="28"/>
        <v/>
      </c>
      <c r="P394" s="160" t="str">
        <f t="shared" si="29"/>
        <v/>
      </c>
      <c r="Q394" s="160">
        <f t="shared" si="27"/>
        <v>0</v>
      </c>
      <c r="R394" s="160" t="str">
        <f t="shared" si="30"/>
        <v/>
      </c>
      <c r="S394" s="160" t="str">
        <f t="shared" si="31"/>
        <v/>
      </c>
    </row>
    <row r="395" spans="3:19" ht="17.45" customHeight="1" x14ac:dyDescent="0.25">
      <c r="C395" s="188"/>
      <c r="D395" s="189"/>
      <c r="E395" s="178"/>
      <c r="F395" s="178"/>
      <c r="G395" s="190">
        <f>DATOS!$E$13</f>
        <v>1</v>
      </c>
      <c r="H395" s="178"/>
      <c r="I395" s="191"/>
      <c r="J395" s="178"/>
      <c r="K395" s="178"/>
      <c r="L395" s="178"/>
      <c r="M395" s="178"/>
      <c r="N395" s="160" t="str">
        <f t="shared" si="28"/>
        <v/>
      </c>
      <c r="P395" s="160" t="str">
        <f t="shared" si="29"/>
        <v/>
      </c>
      <c r="Q395" s="160">
        <f t="shared" si="27"/>
        <v>0</v>
      </c>
      <c r="R395" s="160" t="str">
        <f t="shared" si="30"/>
        <v/>
      </c>
      <c r="S395" s="160" t="str">
        <f t="shared" si="31"/>
        <v/>
      </c>
    </row>
    <row r="396" spans="3:19" ht="17.45" customHeight="1" x14ac:dyDescent="0.25">
      <c r="C396" s="188"/>
      <c r="D396" s="189"/>
      <c r="E396" s="178"/>
      <c r="F396" s="178"/>
      <c r="G396" s="190">
        <f>DATOS!$E$13</f>
        <v>1</v>
      </c>
      <c r="H396" s="178"/>
      <c r="I396" s="191"/>
      <c r="J396" s="178"/>
      <c r="K396" s="178"/>
      <c r="L396" s="178"/>
      <c r="M396" s="178"/>
      <c r="N396" s="160" t="str">
        <f t="shared" si="28"/>
        <v/>
      </c>
      <c r="P396" s="160" t="str">
        <f t="shared" si="29"/>
        <v/>
      </c>
      <c r="Q396" s="160">
        <f t="shared" si="27"/>
        <v>0</v>
      </c>
      <c r="R396" s="160" t="str">
        <f t="shared" si="30"/>
        <v/>
      </c>
      <c r="S396" s="160" t="str">
        <f t="shared" si="31"/>
        <v/>
      </c>
    </row>
    <row r="397" spans="3:19" ht="17.45" customHeight="1" x14ac:dyDescent="0.25">
      <c r="C397" s="188"/>
      <c r="D397" s="189"/>
      <c r="E397" s="178"/>
      <c r="F397" s="178"/>
      <c r="G397" s="190">
        <f>DATOS!$E$13</f>
        <v>1</v>
      </c>
      <c r="H397" s="178"/>
      <c r="I397" s="191"/>
      <c r="J397" s="178"/>
      <c r="K397" s="178"/>
      <c r="L397" s="178"/>
      <c r="M397" s="178"/>
      <c r="N397" s="160" t="str">
        <f t="shared" si="28"/>
        <v/>
      </c>
      <c r="P397" s="160" t="str">
        <f t="shared" si="29"/>
        <v/>
      </c>
      <c r="Q397" s="160">
        <f t="shared" si="27"/>
        <v>0</v>
      </c>
      <c r="R397" s="160" t="str">
        <f t="shared" si="30"/>
        <v/>
      </c>
      <c r="S397" s="160" t="str">
        <f t="shared" si="31"/>
        <v/>
      </c>
    </row>
    <row r="398" spans="3:19" ht="17.45" customHeight="1" x14ac:dyDescent="0.25">
      <c r="C398" s="188"/>
      <c r="D398" s="189"/>
      <c r="E398" s="178"/>
      <c r="F398" s="178"/>
      <c r="G398" s="190">
        <f>DATOS!$E$13</f>
        <v>1</v>
      </c>
      <c r="H398" s="178"/>
      <c r="I398" s="191"/>
      <c r="J398" s="178"/>
      <c r="K398" s="178"/>
      <c r="L398" s="178"/>
      <c r="M398" s="178"/>
      <c r="N398" s="160" t="str">
        <f t="shared" si="28"/>
        <v/>
      </c>
      <c r="P398" s="160" t="str">
        <f t="shared" si="29"/>
        <v/>
      </c>
      <c r="Q398" s="160">
        <f t="shared" si="27"/>
        <v>0</v>
      </c>
      <c r="R398" s="160" t="str">
        <f t="shared" si="30"/>
        <v/>
      </c>
      <c r="S398" s="160" t="str">
        <f t="shared" si="31"/>
        <v/>
      </c>
    </row>
    <row r="399" spans="3:19" ht="17.45" customHeight="1" x14ac:dyDescent="0.25">
      <c r="C399" s="188"/>
      <c r="D399" s="189"/>
      <c r="E399" s="178"/>
      <c r="F399" s="178"/>
      <c r="G399" s="190">
        <f>DATOS!$E$13</f>
        <v>1</v>
      </c>
      <c r="H399" s="178"/>
      <c r="I399" s="191"/>
      <c r="J399" s="178"/>
      <c r="K399" s="178"/>
      <c r="L399" s="178"/>
      <c r="M399" s="178"/>
      <c r="N399" s="160" t="str">
        <f t="shared" si="28"/>
        <v/>
      </c>
      <c r="P399" s="160" t="str">
        <f t="shared" si="29"/>
        <v/>
      </c>
      <c r="Q399" s="160">
        <f t="shared" si="27"/>
        <v>0</v>
      </c>
      <c r="R399" s="160" t="str">
        <f t="shared" si="30"/>
        <v/>
      </c>
      <c r="S399" s="160" t="str">
        <f t="shared" si="31"/>
        <v/>
      </c>
    </row>
    <row r="400" spans="3:19" ht="17.45" customHeight="1" x14ac:dyDescent="0.25">
      <c r="C400" s="188"/>
      <c r="D400" s="189"/>
      <c r="E400" s="178"/>
      <c r="F400" s="178"/>
      <c r="G400" s="190">
        <f>DATOS!$E$13</f>
        <v>1</v>
      </c>
      <c r="H400" s="178"/>
      <c r="I400" s="191"/>
      <c r="J400" s="178"/>
      <c r="K400" s="178"/>
      <c r="L400" s="178"/>
      <c r="M400" s="178"/>
      <c r="N400" s="160" t="str">
        <f t="shared" si="28"/>
        <v/>
      </c>
      <c r="P400" s="160" t="str">
        <f t="shared" si="29"/>
        <v/>
      </c>
      <c r="Q400" s="160">
        <f t="shared" si="27"/>
        <v>0</v>
      </c>
      <c r="R400" s="160" t="str">
        <f t="shared" si="30"/>
        <v/>
      </c>
      <c r="S400" s="160" t="str">
        <f t="shared" si="31"/>
        <v/>
      </c>
    </row>
    <row r="401" spans="3:19" ht="17.45" customHeight="1" x14ac:dyDescent="0.25">
      <c r="C401" s="188"/>
      <c r="D401" s="189"/>
      <c r="E401" s="178"/>
      <c r="F401" s="178"/>
      <c r="G401" s="190">
        <f>DATOS!$E$13</f>
        <v>1</v>
      </c>
      <c r="H401" s="178"/>
      <c r="I401" s="191"/>
      <c r="J401" s="178"/>
      <c r="K401" s="178"/>
      <c r="L401" s="178"/>
      <c r="M401" s="178"/>
      <c r="N401" s="160" t="str">
        <f t="shared" si="28"/>
        <v/>
      </c>
      <c r="P401" s="160" t="str">
        <f t="shared" si="29"/>
        <v/>
      </c>
      <c r="Q401" s="160">
        <f t="shared" ref="Q401:Q464" si="32">IF($I401=0%,H401,"")</f>
        <v>0</v>
      </c>
      <c r="R401" s="160" t="str">
        <f t="shared" si="30"/>
        <v/>
      </c>
      <c r="S401" s="160" t="str">
        <f t="shared" si="31"/>
        <v/>
      </c>
    </row>
    <row r="402" spans="3:19" ht="17.45" customHeight="1" x14ac:dyDescent="0.25">
      <c r="C402" s="188"/>
      <c r="D402" s="189"/>
      <c r="E402" s="178"/>
      <c r="F402" s="178"/>
      <c r="G402" s="190">
        <f>DATOS!$E$13</f>
        <v>1</v>
      </c>
      <c r="H402" s="178"/>
      <c r="I402" s="191"/>
      <c r="J402" s="178"/>
      <c r="K402" s="178"/>
      <c r="L402" s="178"/>
      <c r="M402" s="178"/>
      <c r="N402" s="160" t="str">
        <f t="shared" ref="N402:N465" si="33">IF(H402&amp;J402&amp;K402&amp;L402&amp;M402="","",H402+J402+K402-L402-M402)</f>
        <v/>
      </c>
      <c r="P402" s="160" t="str">
        <f t="shared" ref="P402:P465" si="34">IF($I402="E",H402,"")</f>
        <v/>
      </c>
      <c r="Q402" s="160">
        <f t="shared" si="32"/>
        <v>0</v>
      </c>
      <c r="R402" s="160" t="str">
        <f t="shared" ref="R402:R465" si="35">IF(OR($I402=8%,$I402=11%),$J402/$I402,"")</f>
        <v/>
      </c>
      <c r="S402" s="160" t="str">
        <f t="shared" si="31"/>
        <v/>
      </c>
    </row>
    <row r="403" spans="3:19" ht="17.45" customHeight="1" x14ac:dyDescent="0.25">
      <c r="C403" s="188"/>
      <c r="D403" s="189"/>
      <c r="E403" s="178"/>
      <c r="F403" s="178"/>
      <c r="G403" s="190">
        <f>DATOS!$E$13</f>
        <v>1</v>
      </c>
      <c r="H403" s="178"/>
      <c r="I403" s="191"/>
      <c r="J403" s="178"/>
      <c r="K403" s="178"/>
      <c r="L403" s="178"/>
      <c r="M403" s="178"/>
      <c r="N403" s="160" t="str">
        <f t="shared" si="33"/>
        <v/>
      </c>
      <c r="P403" s="160" t="str">
        <f t="shared" si="34"/>
        <v/>
      </c>
      <c r="Q403" s="160">
        <f t="shared" si="32"/>
        <v>0</v>
      </c>
      <c r="R403" s="160" t="str">
        <f t="shared" si="35"/>
        <v/>
      </c>
      <c r="S403" s="160" t="str">
        <f t="shared" ref="S403:S466" si="36">IF(OR($I403=15%,$I403=16%),$J403/$I403,"")</f>
        <v/>
      </c>
    </row>
    <row r="404" spans="3:19" ht="17.45" customHeight="1" x14ac:dyDescent="0.25">
      <c r="C404" s="188"/>
      <c r="D404" s="189"/>
      <c r="E404" s="178"/>
      <c r="F404" s="178"/>
      <c r="G404" s="190">
        <f>DATOS!$E$13</f>
        <v>1</v>
      </c>
      <c r="H404" s="178"/>
      <c r="I404" s="191"/>
      <c r="J404" s="178"/>
      <c r="K404" s="178"/>
      <c r="L404" s="178"/>
      <c r="M404" s="178"/>
      <c r="N404" s="160" t="str">
        <f t="shared" si="33"/>
        <v/>
      </c>
      <c r="P404" s="160" t="str">
        <f t="shared" si="34"/>
        <v/>
      </c>
      <c r="Q404" s="160">
        <f t="shared" si="32"/>
        <v>0</v>
      </c>
      <c r="R404" s="160" t="str">
        <f t="shared" si="35"/>
        <v/>
      </c>
      <c r="S404" s="160" t="str">
        <f t="shared" si="36"/>
        <v/>
      </c>
    </row>
    <row r="405" spans="3:19" ht="17.45" customHeight="1" x14ac:dyDescent="0.25">
      <c r="C405" s="188"/>
      <c r="D405" s="189"/>
      <c r="E405" s="178"/>
      <c r="F405" s="178"/>
      <c r="G405" s="190">
        <f>DATOS!$E$13</f>
        <v>1</v>
      </c>
      <c r="H405" s="178"/>
      <c r="I405" s="191"/>
      <c r="J405" s="178"/>
      <c r="K405" s="178"/>
      <c r="L405" s="178"/>
      <c r="M405" s="178"/>
      <c r="N405" s="160" t="str">
        <f t="shared" si="33"/>
        <v/>
      </c>
      <c r="P405" s="160" t="str">
        <f t="shared" si="34"/>
        <v/>
      </c>
      <c r="Q405" s="160">
        <f t="shared" si="32"/>
        <v>0</v>
      </c>
      <c r="R405" s="160" t="str">
        <f t="shared" si="35"/>
        <v/>
      </c>
      <c r="S405" s="160" t="str">
        <f t="shared" si="36"/>
        <v/>
      </c>
    </row>
    <row r="406" spans="3:19" ht="17.45" customHeight="1" x14ac:dyDescent="0.25">
      <c r="C406" s="188"/>
      <c r="D406" s="189"/>
      <c r="E406" s="178"/>
      <c r="F406" s="178"/>
      <c r="G406" s="190">
        <f>DATOS!$E$13</f>
        <v>1</v>
      </c>
      <c r="H406" s="178"/>
      <c r="I406" s="191"/>
      <c r="J406" s="178"/>
      <c r="K406" s="178"/>
      <c r="L406" s="178"/>
      <c r="M406" s="178"/>
      <c r="N406" s="160" t="str">
        <f t="shared" si="33"/>
        <v/>
      </c>
      <c r="P406" s="160" t="str">
        <f t="shared" si="34"/>
        <v/>
      </c>
      <c r="Q406" s="160">
        <f t="shared" si="32"/>
        <v>0</v>
      </c>
      <c r="R406" s="160" t="str">
        <f t="shared" si="35"/>
        <v/>
      </c>
      <c r="S406" s="160" t="str">
        <f t="shared" si="36"/>
        <v/>
      </c>
    </row>
    <row r="407" spans="3:19" ht="17.45" customHeight="1" x14ac:dyDescent="0.25">
      <c r="C407" s="188"/>
      <c r="D407" s="189"/>
      <c r="E407" s="178"/>
      <c r="F407" s="178"/>
      <c r="G407" s="190">
        <f>DATOS!$E$13</f>
        <v>1</v>
      </c>
      <c r="H407" s="178"/>
      <c r="I407" s="191"/>
      <c r="J407" s="178"/>
      <c r="K407" s="178"/>
      <c r="L407" s="178"/>
      <c r="M407" s="178"/>
      <c r="N407" s="160" t="str">
        <f t="shared" si="33"/>
        <v/>
      </c>
      <c r="P407" s="160" t="str">
        <f t="shared" si="34"/>
        <v/>
      </c>
      <c r="Q407" s="160">
        <f t="shared" si="32"/>
        <v>0</v>
      </c>
      <c r="R407" s="160" t="str">
        <f t="shared" si="35"/>
        <v/>
      </c>
      <c r="S407" s="160" t="str">
        <f t="shared" si="36"/>
        <v/>
      </c>
    </row>
    <row r="408" spans="3:19" ht="17.45" customHeight="1" x14ac:dyDescent="0.25">
      <c r="C408" s="188"/>
      <c r="D408" s="189"/>
      <c r="E408" s="178"/>
      <c r="F408" s="178"/>
      <c r="G408" s="190">
        <f>DATOS!$E$13</f>
        <v>1</v>
      </c>
      <c r="H408" s="178"/>
      <c r="I408" s="191"/>
      <c r="J408" s="178"/>
      <c r="K408" s="178"/>
      <c r="L408" s="178"/>
      <c r="M408" s="178"/>
      <c r="N408" s="160" t="str">
        <f t="shared" si="33"/>
        <v/>
      </c>
      <c r="P408" s="160" t="str">
        <f t="shared" si="34"/>
        <v/>
      </c>
      <c r="Q408" s="160">
        <f t="shared" si="32"/>
        <v>0</v>
      </c>
      <c r="R408" s="160" t="str">
        <f t="shared" si="35"/>
        <v/>
      </c>
      <c r="S408" s="160" t="str">
        <f t="shared" si="36"/>
        <v/>
      </c>
    </row>
    <row r="409" spans="3:19" ht="17.45" customHeight="1" x14ac:dyDescent="0.25">
      <c r="C409" s="188"/>
      <c r="D409" s="189"/>
      <c r="E409" s="178"/>
      <c r="F409" s="178"/>
      <c r="G409" s="190">
        <f>DATOS!$E$13</f>
        <v>1</v>
      </c>
      <c r="H409" s="178"/>
      <c r="I409" s="191"/>
      <c r="J409" s="178"/>
      <c r="K409" s="178"/>
      <c r="L409" s="178"/>
      <c r="M409" s="178"/>
      <c r="N409" s="160" t="str">
        <f t="shared" si="33"/>
        <v/>
      </c>
      <c r="P409" s="160" t="str">
        <f t="shared" si="34"/>
        <v/>
      </c>
      <c r="Q409" s="160">
        <f t="shared" si="32"/>
        <v>0</v>
      </c>
      <c r="R409" s="160" t="str">
        <f t="shared" si="35"/>
        <v/>
      </c>
      <c r="S409" s="160" t="str">
        <f t="shared" si="36"/>
        <v/>
      </c>
    </row>
    <row r="410" spans="3:19" ht="17.45" customHeight="1" x14ac:dyDescent="0.25">
      <c r="C410" s="188"/>
      <c r="D410" s="189"/>
      <c r="E410" s="178"/>
      <c r="F410" s="178"/>
      <c r="G410" s="190">
        <f>DATOS!$E$13</f>
        <v>1</v>
      </c>
      <c r="H410" s="178"/>
      <c r="I410" s="191"/>
      <c r="J410" s="178"/>
      <c r="K410" s="178"/>
      <c r="L410" s="178"/>
      <c r="M410" s="178"/>
      <c r="N410" s="160" t="str">
        <f t="shared" si="33"/>
        <v/>
      </c>
      <c r="P410" s="160" t="str">
        <f t="shared" si="34"/>
        <v/>
      </c>
      <c r="Q410" s="160">
        <f t="shared" si="32"/>
        <v>0</v>
      </c>
      <c r="R410" s="160" t="str">
        <f t="shared" si="35"/>
        <v/>
      </c>
      <c r="S410" s="160" t="str">
        <f t="shared" si="36"/>
        <v/>
      </c>
    </row>
    <row r="411" spans="3:19" ht="17.45" customHeight="1" x14ac:dyDescent="0.25">
      <c r="C411" s="188"/>
      <c r="D411" s="189"/>
      <c r="E411" s="178"/>
      <c r="F411" s="178"/>
      <c r="G411" s="190">
        <f>DATOS!$E$13</f>
        <v>1</v>
      </c>
      <c r="H411" s="178"/>
      <c r="I411" s="191"/>
      <c r="J411" s="178"/>
      <c r="K411" s="178"/>
      <c r="L411" s="178"/>
      <c r="M411" s="178"/>
      <c r="N411" s="160" t="str">
        <f t="shared" si="33"/>
        <v/>
      </c>
      <c r="P411" s="160" t="str">
        <f t="shared" si="34"/>
        <v/>
      </c>
      <c r="Q411" s="160">
        <f t="shared" si="32"/>
        <v>0</v>
      </c>
      <c r="R411" s="160" t="str">
        <f t="shared" si="35"/>
        <v/>
      </c>
      <c r="S411" s="160" t="str">
        <f t="shared" si="36"/>
        <v/>
      </c>
    </row>
    <row r="412" spans="3:19" ht="17.45" customHeight="1" x14ac:dyDescent="0.25">
      <c r="C412" s="188"/>
      <c r="D412" s="189"/>
      <c r="E412" s="178"/>
      <c r="F412" s="178"/>
      <c r="G412" s="190">
        <f>DATOS!$E$13</f>
        <v>1</v>
      </c>
      <c r="H412" s="178"/>
      <c r="I412" s="191"/>
      <c r="J412" s="178"/>
      <c r="K412" s="178"/>
      <c r="L412" s="178"/>
      <c r="M412" s="178"/>
      <c r="N412" s="160" t="str">
        <f t="shared" si="33"/>
        <v/>
      </c>
      <c r="P412" s="160" t="str">
        <f t="shared" si="34"/>
        <v/>
      </c>
      <c r="Q412" s="160">
        <f t="shared" si="32"/>
        <v>0</v>
      </c>
      <c r="R412" s="160" t="str">
        <f t="shared" si="35"/>
        <v/>
      </c>
      <c r="S412" s="160" t="str">
        <f t="shared" si="36"/>
        <v/>
      </c>
    </row>
    <row r="413" spans="3:19" ht="17.45" customHeight="1" x14ac:dyDescent="0.25">
      <c r="C413" s="188"/>
      <c r="D413" s="189"/>
      <c r="E413" s="178"/>
      <c r="F413" s="178"/>
      <c r="G413" s="190">
        <f>DATOS!$E$13</f>
        <v>1</v>
      </c>
      <c r="H413" s="178"/>
      <c r="I413" s="191"/>
      <c r="J413" s="178"/>
      <c r="K413" s="178"/>
      <c r="L413" s="178"/>
      <c r="M413" s="178"/>
      <c r="N413" s="160" t="str">
        <f t="shared" si="33"/>
        <v/>
      </c>
      <c r="P413" s="160" t="str">
        <f t="shared" si="34"/>
        <v/>
      </c>
      <c r="Q413" s="160">
        <f t="shared" si="32"/>
        <v>0</v>
      </c>
      <c r="R413" s="160" t="str">
        <f t="shared" si="35"/>
        <v/>
      </c>
      <c r="S413" s="160" t="str">
        <f t="shared" si="36"/>
        <v/>
      </c>
    </row>
    <row r="414" spans="3:19" ht="17.45" customHeight="1" x14ac:dyDescent="0.25">
      <c r="C414" s="188"/>
      <c r="D414" s="189"/>
      <c r="E414" s="178"/>
      <c r="F414" s="178"/>
      <c r="G414" s="190">
        <f>DATOS!$E$13</f>
        <v>1</v>
      </c>
      <c r="H414" s="178"/>
      <c r="I414" s="191"/>
      <c r="J414" s="178"/>
      <c r="K414" s="178"/>
      <c r="L414" s="178"/>
      <c r="M414" s="178"/>
      <c r="N414" s="160" t="str">
        <f t="shared" si="33"/>
        <v/>
      </c>
      <c r="P414" s="160" t="str">
        <f t="shared" si="34"/>
        <v/>
      </c>
      <c r="Q414" s="160">
        <f t="shared" si="32"/>
        <v>0</v>
      </c>
      <c r="R414" s="160" t="str">
        <f t="shared" si="35"/>
        <v/>
      </c>
      <c r="S414" s="160" t="str">
        <f t="shared" si="36"/>
        <v/>
      </c>
    </row>
    <row r="415" spans="3:19" ht="17.45" customHeight="1" x14ac:dyDescent="0.25">
      <c r="C415" s="188"/>
      <c r="D415" s="189"/>
      <c r="E415" s="178"/>
      <c r="F415" s="178"/>
      <c r="G415" s="190">
        <f>DATOS!$E$13</f>
        <v>1</v>
      </c>
      <c r="H415" s="178"/>
      <c r="I415" s="191"/>
      <c r="J415" s="178"/>
      <c r="K415" s="178"/>
      <c r="L415" s="178"/>
      <c r="M415" s="178"/>
      <c r="N415" s="160" t="str">
        <f t="shared" si="33"/>
        <v/>
      </c>
      <c r="P415" s="160" t="str">
        <f t="shared" si="34"/>
        <v/>
      </c>
      <c r="Q415" s="160">
        <f t="shared" si="32"/>
        <v>0</v>
      </c>
      <c r="R415" s="160" t="str">
        <f t="shared" si="35"/>
        <v/>
      </c>
      <c r="S415" s="160" t="str">
        <f t="shared" si="36"/>
        <v/>
      </c>
    </row>
    <row r="416" spans="3:19" ht="17.45" customHeight="1" x14ac:dyDescent="0.25">
      <c r="C416" s="188"/>
      <c r="D416" s="189"/>
      <c r="E416" s="178"/>
      <c r="F416" s="178"/>
      <c r="G416" s="190">
        <f>DATOS!$E$13</f>
        <v>1</v>
      </c>
      <c r="H416" s="178"/>
      <c r="I416" s="191"/>
      <c r="J416" s="178"/>
      <c r="K416" s="178"/>
      <c r="L416" s="178"/>
      <c r="M416" s="178"/>
      <c r="N416" s="160" t="str">
        <f t="shared" si="33"/>
        <v/>
      </c>
      <c r="P416" s="160" t="str">
        <f t="shared" si="34"/>
        <v/>
      </c>
      <c r="Q416" s="160">
        <f t="shared" si="32"/>
        <v>0</v>
      </c>
      <c r="R416" s="160" t="str">
        <f t="shared" si="35"/>
        <v/>
      </c>
      <c r="S416" s="160" t="str">
        <f t="shared" si="36"/>
        <v/>
      </c>
    </row>
    <row r="417" spans="3:19" ht="17.45" customHeight="1" x14ac:dyDescent="0.25">
      <c r="C417" s="188"/>
      <c r="D417" s="189"/>
      <c r="E417" s="178"/>
      <c r="F417" s="178"/>
      <c r="G417" s="190">
        <f>DATOS!$E$13</f>
        <v>1</v>
      </c>
      <c r="H417" s="178"/>
      <c r="I417" s="191"/>
      <c r="J417" s="178"/>
      <c r="K417" s="178"/>
      <c r="L417" s="178"/>
      <c r="M417" s="178"/>
      <c r="N417" s="160" t="str">
        <f t="shared" si="33"/>
        <v/>
      </c>
      <c r="P417" s="160" t="str">
        <f t="shared" si="34"/>
        <v/>
      </c>
      <c r="Q417" s="160">
        <f t="shared" si="32"/>
        <v>0</v>
      </c>
      <c r="R417" s="160" t="str">
        <f t="shared" si="35"/>
        <v/>
      </c>
      <c r="S417" s="160" t="str">
        <f t="shared" si="36"/>
        <v/>
      </c>
    </row>
    <row r="418" spans="3:19" ht="17.45" customHeight="1" x14ac:dyDescent="0.25">
      <c r="C418" s="188"/>
      <c r="D418" s="189"/>
      <c r="E418" s="178"/>
      <c r="F418" s="178"/>
      <c r="G418" s="190">
        <f>DATOS!$E$13</f>
        <v>1</v>
      </c>
      <c r="H418" s="178"/>
      <c r="I418" s="191"/>
      <c r="J418" s="178"/>
      <c r="K418" s="178"/>
      <c r="L418" s="178"/>
      <c r="M418" s="178"/>
      <c r="N418" s="160" t="str">
        <f t="shared" si="33"/>
        <v/>
      </c>
      <c r="P418" s="160" t="str">
        <f t="shared" si="34"/>
        <v/>
      </c>
      <c r="Q418" s="160">
        <f t="shared" si="32"/>
        <v>0</v>
      </c>
      <c r="R418" s="160" t="str">
        <f t="shared" si="35"/>
        <v/>
      </c>
      <c r="S418" s="160" t="str">
        <f t="shared" si="36"/>
        <v/>
      </c>
    </row>
    <row r="419" spans="3:19" ht="17.45" customHeight="1" x14ac:dyDescent="0.25">
      <c r="C419" s="188"/>
      <c r="D419" s="189"/>
      <c r="E419" s="178"/>
      <c r="F419" s="178"/>
      <c r="G419" s="190">
        <f>DATOS!$E$13</f>
        <v>1</v>
      </c>
      <c r="H419" s="178"/>
      <c r="I419" s="191"/>
      <c r="J419" s="178"/>
      <c r="K419" s="178"/>
      <c r="L419" s="178"/>
      <c r="M419" s="178"/>
      <c r="N419" s="160" t="str">
        <f t="shared" si="33"/>
        <v/>
      </c>
      <c r="P419" s="160" t="str">
        <f t="shared" si="34"/>
        <v/>
      </c>
      <c r="Q419" s="160">
        <f t="shared" si="32"/>
        <v>0</v>
      </c>
      <c r="R419" s="160" t="str">
        <f t="shared" si="35"/>
        <v/>
      </c>
      <c r="S419" s="160" t="str">
        <f t="shared" si="36"/>
        <v/>
      </c>
    </row>
    <row r="420" spans="3:19" ht="17.45" customHeight="1" x14ac:dyDescent="0.25">
      <c r="C420" s="188"/>
      <c r="D420" s="189"/>
      <c r="E420" s="178"/>
      <c r="F420" s="178"/>
      <c r="G420" s="190">
        <f>DATOS!$E$13</f>
        <v>1</v>
      </c>
      <c r="H420" s="178"/>
      <c r="I420" s="191"/>
      <c r="J420" s="178"/>
      <c r="K420" s="178"/>
      <c r="L420" s="178"/>
      <c r="M420" s="178"/>
      <c r="N420" s="160" t="str">
        <f t="shared" si="33"/>
        <v/>
      </c>
      <c r="P420" s="160" t="str">
        <f t="shared" si="34"/>
        <v/>
      </c>
      <c r="Q420" s="160">
        <f t="shared" si="32"/>
        <v>0</v>
      </c>
      <c r="R420" s="160" t="str">
        <f t="shared" si="35"/>
        <v/>
      </c>
      <c r="S420" s="160" t="str">
        <f t="shared" si="36"/>
        <v/>
      </c>
    </row>
    <row r="421" spans="3:19" ht="17.45" customHeight="1" x14ac:dyDescent="0.25">
      <c r="C421" s="188"/>
      <c r="D421" s="189"/>
      <c r="E421" s="178"/>
      <c r="F421" s="178"/>
      <c r="G421" s="190">
        <f>DATOS!$E$13</f>
        <v>1</v>
      </c>
      <c r="H421" s="178"/>
      <c r="I421" s="191"/>
      <c r="J421" s="178"/>
      <c r="K421" s="178"/>
      <c r="L421" s="178"/>
      <c r="M421" s="178"/>
      <c r="N421" s="160" t="str">
        <f t="shared" si="33"/>
        <v/>
      </c>
      <c r="P421" s="160" t="str">
        <f t="shared" si="34"/>
        <v/>
      </c>
      <c r="Q421" s="160">
        <f t="shared" si="32"/>
        <v>0</v>
      </c>
      <c r="R421" s="160" t="str">
        <f t="shared" si="35"/>
        <v/>
      </c>
      <c r="S421" s="160" t="str">
        <f t="shared" si="36"/>
        <v/>
      </c>
    </row>
    <row r="422" spans="3:19" ht="17.45" customHeight="1" x14ac:dyDescent="0.25">
      <c r="C422" s="188"/>
      <c r="D422" s="189"/>
      <c r="E422" s="178"/>
      <c r="F422" s="178"/>
      <c r="G422" s="190">
        <f>DATOS!$E$13</f>
        <v>1</v>
      </c>
      <c r="H422" s="178"/>
      <c r="I422" s="191"/>
      <c r="J422" s="178"/>
      <c r="K422" s="178"/>
      <c r="L422" s="178"/>
      <c r="M422" s="178"/>
      <c r="N422" s="160" t="str">
        <f t="shared" si="33"/>
        <v/>
      </c>
      <c r="P422" s="160" t="str">
        <f t="shared" si="34"/>
        <v/>
      </c>
      <c r="Q422" s="160">
        <f t="shared" si="32"/>
        <v>0</v>
      </c>
      <c r="R422" s="160" t="str">
        <f t="shared" si="35"/>
        <v/>
      </c>
      <c r="S422" s="160" t="str">
        <f t="shared" si="36"/>
        <v/>
      </c>
    </row>
    <row r="423" spans="3:19" ht="17.45" customHeight="1" x14ac:dyDescent="0.25">
      <c r="C423" s="188"/>
      <c r="D423" s="189"/>
      <c r="E423" s="178"/>
      <c r="F423" s="178"/>
      <c r="G423" s="190">
        <f>DATOS!$E$13</f>
        <v>1</v>
      </c>
      <c r="H423" s="178"/>
      <c r="I423" s="191"/>
      <c r="J423" s="178"/>
      <c r="K423" s="178"/>
      <c r="L423" s="178"/>
      <c r="M423" s="178"/>
      <c r="N423" s="160" t="str">
        <f t="shared" si="33"/>
        <v/>
      </c>
      <c r="P423" s="160" t="str">
        <f t="shared" si="34"/>
        <v/>
      </c>
      <c r="Q423" s="160">
        <f t="shared" si="32"/>
        <v>0</v>
      </c>
      <c r="R423" s="160" t="str">
        <f t="shared" si="35"/>
        <v/>
      </c>
      <c r="S423" s="160" t="str">
        <f t="shared" si="36"/>
        <v/>
      </c>
    </row>
    <row r="424" spans="3:19" ht="17.45" customHeight="1" x14ac:dyDescent="0.25">
      <c r="C424" s="188"/>
      <c r="D424" s="189"/>
      <c r="E424" s="178"/>
      <c r="F424" s="178"/>
      <c r="G424" s="190">
        <f>DATOS!$E$13</f>
        <v>1</v>
      </c>
      <c r="H424" s="178"/>
      <c r="I424" s="191"/>
      <c r="J424" s="178"/>
      <c r="K424" s="178"/>
      <c r="L424" s="178"/>
      <c r="M424" s="178"/>
      <c r="N424" s="160" t="str">
        <f t="shared" si="33"/>
        <v/>
      </c>
      <c r="P424" s="160" t="str">
        <f t="shared" si="34"/>
        <v/>
      </c>
      <c r="Q424" s="160">
        <f t="shared" si="32"/>
        <v>0</v>
      </c>
      <c r="R424" s="160" t="str">
        <f t="shared" si="35"/>
        <v/>
      </c>
      <c r="S424" s="160" t="str">
        <f t="shared" si="36"/>
        <v/>
      </c>
    </row>
    <row r="425" spans="3:19" ht="17.45" customHeight="1" x14ac:dyDescent="0.25">
      <c r="C425" s="188"/>
      <c r="D425" s="189"/>
      <c r="E425" s="178"/>
      <c r="F425" s="178"/>
      <c r="G425" s="190">
        <f>DATOS!$E$13</f>
        <v>1</v>
      </c>
      <c r="H425" s="178"/>
      <c r="I425" s="191"/>
      <c r="J425" s="178"/>
      <c r="K425" s="178"/>
      <c r="L425" s="178"/>
      <c r="M425" s="178"/>
      <c r="N425" s="160" t="str">
        <f t="shared" si="33"/>
        <v/>
      </c>
      <c r="P425" s="160" t="str">
        <f t="shared" si="34"/>
        <v/>
      </c>
      <c r="Q425" s="160">
        <f t="shared" si="32"/>
        <v>0</v>
      </c>
      <c r="R425" s="160" t="str">
        <f t="shared" si="35"/>
        <v/>
      </c>
      <c r="S425" s="160" t="str">
        <f t="shared" si="36"/>
        <v/>
      </c>
    </row>
    <row r="426" spans="3:19" ht="17.45" customHeight="1" x14ac:dyDescent="0.25">
      <c r="C426" s="188"/>
      <c r="D426" s="189"/>
      <c r="E426" s="178"/>
      <c r="F426" s="178"/>
      <c r="G426" s="190">
        <f>DATOS!$E$13</f>
        <v>1</v>
      </c>
      <c r="H426" s="178"/>
      <c r="I426" s="191"/>
      <c r="J426" s="178"/>
      <c r="K426" s="178"/>
      <c r="L426" s="178"/>
      <c r="M426" s="178"/>
      <c r="N426" s="160" t="str">
        <f t="shared" si="33"/>
        <v/>
      </c>
      <c r="P426" s="160" t="str">
        <f t="shared" si="34"/>
        <v/>
      </c>
      <c r="Q426" s="160">
        <f t="shared" si="32"/>
        <v>0</v>
      </c>
      <c r="R426" s="160" t="str">
        <f t="shared" si="35"/>
        <v/>
      </c>
      <c r="S426" s="160" t="str">
        <f t="shared" si="36"/>
        <v/>
      </c>
    </row>
    <row r="427" spans="3:19" ht="17.45" customHeight="1" x14ac:dyDescent="0.25">
      <c r="C427" s="188"/>
      <c r="D427" s="189"/>
      <c r="E427" s="178"/>
      <c r="F427" s="178"/>
      <c r="G427" s="190">
        <f>DATOS!$E$13</f>
        <v>1</v>
      </c>
      <c r="H427" s="178"/>
      <c r="I427" s="191"/>
      <c r="J427" s="178"/>
      <c r="K427" s="178"/>
      <c r="L427" s="178"/>
      <c r="M427" s="178"/>
      <c r="N427" s="160" t="str">
        <f t="shared" si="33"/>
        <v/>
      </c>
      <c r="P427" s="160" t="str">
        <f t="shared" si="34"/>
        <v/>
      </c>
      <c r="Q427" s="160">
        <f t="shared" si="32"/>
        <v>0</v>
      </c>
      <c r="R427" s="160" t="str">
        <f t="shared" si="35"/>
        <v/>
      </c>
      <c r="S427" s="160" t="str">
        <f t="shared" si="36"/>
        <v/>
      </c>
    </row>
    <row r="428" spans="3:19" ht="17.45" customHeight="1" x14ac:dyDescent="0.25">
      <c r="C428" s="188"/>
      <c r="D428" s="189"/>
      <c r="E428" s="178"/>
      <c r="F428" s="178"/>
      <c r="G428" s="190">
        <f>DATOS!$E$13</f>
        <v>1</v>
      </c>
      <c r="H428" s="178"/>
      <c r="I428" s="191"/>
      <c r="J428" s="178"/>
      <c r="K428" s="178"/>
      <c r="L428" s="178"/>
      <c r="M428" s="178"/>
      <c r="N428" s="160" t="str">
        <f t="shared" si="33"/>
        <v/>
      </c>
      <c r="P428" s="160" t="str">
        <f t="shared" si="34"/>
        <v/>
      </c>
      <c r="Q428" s="160">
        <f t="shared" si="32"/>
        <v>0</v>
      </c>
      <c r="R428" s="160" t="str">
        <f t="shared" si="35"/>
        <v/>
      </c>
      <c r="S428" s="160" t="str">
        <f t="shared" si="36"/>
        <v/>
      </c>
    </row>
    <row r="429" spans="3:19" ht="17.45" customHeight="1" x14ac:dyDescent="0.25">
      <c r="C429" s="188"/>
      <c r="D429" s="189"/>
      <c r="E429" s="178"/>
      <c r="F429" s="178"/>
      <c r="G429" s="190">
        <f>DATOS!$E$13</f>
        <v>1</v>
      </c>
      <c r="H429" s="178"/>
      <c r="I429" s="191"/>
      <c r="J429" s="178"/>
      <c r="K429" s="178"/>
      <c r="L429" s="178"/>
      <c r="M429" s="178"/>
      <c r="N429" s="160" t="str">
        <f t="shared" si="33"/>
        <v/>
      </c>
      <c r="P429" s="160" t="str">
        <f t="shared" si="34"/>
        <v/>
      </c>
      <c r="Q429" s="160">
        <f t="shared" si="32"/>
        <v>0</v>
      </c>
      <c r="R429" s="160" t="str">
        <f t="shared" si="35"/>
        <v/>
      </c>
      <c r="S429" s="160" t="str">
        <f t="shared" si="36"/>
        <v/>
      </c>
    </row>
    <row r="430" spans="3:19" ht="17.45" customHeight="1" x14ac:dyDescent="0.25">
      <c r="C430" s="188"/>
      <c r="D430" s="189"/>
      <c r="E430" s="178"/>
      <c r="F430" s="178"/>
      <c r="G430" s="190">
        <f>DATOS!$E$13</f>
        <v>1</v>
      </c>
      <c r="H430" s="178"/>
      <c r="I430" s="191"/>
      <c r="J430" s="178"/>
      <c r="K430" s="178"/>
      <c r="L430" s="178"/>
      <c r="M430" s="178"/>
      <c r="N430" s="160" t="str">
        <f t="shared" si="33"/>
        <v/>
      </c>
      <c r="P430" s="160" t="str">
        <f t="shared" si="34"/>
        <v/>
      </c>
      <c r="Q430" s="160">
        <f t="shared" si="32"/>
        <v>0</v>
      </c>
      <c r="R430" s="160" t="str">
        <f t="shared" si="35"/>
        <v/>
      </c>
      <c r="S430" s="160" t="str">
        <f t="shared" si="36"/>
        <v/>
      </c>
    </row>
    <row r="431" spans="3:19" ht="17.45" customHeight="1" x14ac:dyDescent="0.25">
      <c r="C431" s="188"/>
      <c r="D431" s="189"/>
      <c r="E431" s="178"/>
      <c r="F431" s="178"/>
      <c r="G431" s="190">
        <f>DATOS!$E$13</f>
        <v>1</v>
      </c>
      <c r="H431" s="178"/>
      <c r="I431" s="191"/>
      <c r="J431" s="178"/>
      <c r="K431" s="178"/>
      <c r="L431" s="178"/>
      <c r="M431" s="178"/>
      <c r="N431" s="160" t="str">
        <f t="shared" si="33"/>
        <v/>
      </c>
      <c r="P431" s="160" t="str">
        <f t="shared" si="34"/>
        <v/>
      </c>
      <c r="Q431" s="160">
        <f t="shared" si="32"/>
        <v>0</v>
      </c>
      <c r="R431" s="160" t="str">
        <f t="shared" si="35"/>
        <v/>
      </c>
      <c r="S431" s="160" t="str">
        <f t="shared" si="36"/>
        <v/>
      </c>
    </row>
    <row r="432" spans="3:19" ht="17.45" customHeight="1" x14ac:dyDescent="0.25">
      <c r="C432" s="188"/>
      <c r="D432" s="189"/>
      <c r="E432" s="178"/>
      <c r="F432" s="178"/>
      <c r="G432" s="190">
        <f>DATOS!$E$13</f>
        <v>1</v>
      </c>
      <c r="H432" s="178"/>
      <c r="I432" s="191"/>
      <c r="J432" s="178"/>
      <c r="K432" s="178"/>
      <c r="L432" s="178"/>
      <c r="M432" s="178"/>
      <c r="N432" s="160" t="str">
        <f t="shared" si="33"/>
        <v/>
      </c>
      <c r="P432" s="160" t="str">
        <f t="shared" si="34"/>
        <v/>
      </c>
      <c r="Q432" s="160">
        <f t="shared" si="32"/>
        <v>0</v>
      </c>
      <c r="R432" s="160" t="str">
        <f t="shared" si="35"/>
        <v/>
      </c>
      <c r="S432" s="160" t="str">
        <f t="shared" si="36"/>
        <v/>
      </c>
    </row>
    <row r="433" spans="3:19" ht="17.45" customHeight="1" x14ac:dyDescent="0.25">
      <c r="C433" s="188"/>
      <c r="D433" s="189"/>
      <c r="E433" s="178"/>
      <c r="F433" s="178"/>
      <c r="G433" s="190">
        <f>DATOS!$E$13</f>
        <v>1</v>
      </c>
      <c r="H433" s="178"/>
      <c r="I433" s="191"/>
      <c r="J433" s="178"/>
      <c r="K433" s="178"/>
      <c r="L433" s="178"/>
      <c r="M433" s="178"/>
      <c r="N433" s="160" t="str">
        <f t="shared" si="33"/>
        <v/>
      </c>
      <c r="P433" s="160" t="str">
        <f t="shared" si="34"/>
        <v/>
      </c>
      <c r="Q433" s="160">
        <f t="shared" si="32"/>
        <v>0</v>
      </c>
      <c r="R433" s="160" t="str">
        <f t="shared" si="35"/>
        <v/>
      </c>
      <c r="S433" s="160" t="str">
        <f t="shared" si="36"/>
        <v/>
      </c>
    </row>
    <row r="434" spans="3:19" ht="17.45" customHeight="1" x14ac:dyDescent="0.25">
      <c r="C434" s="188"/>
      <c r="D434" s="189"/>
      <c r="E434" s="178"/>
      <c r="F434" s="178"/>
      <c r="G434" s="190">
        <f>DATOS!$E$13</f>
        <v>1</v>
      </c>
      <c r="H434" s="178"/>
      <c r="I434" s="191"/>
      <c r="J434" s="178"/>
      <c r="K434" s="178"/>
      <c r="L434" s="178"/>
      <c r="M434" s="178"/>
      <c r="N434" s="160" t="str">
        <f t="shared" si="33"/>
        <v/>
      </c>
      <c r="P434" s="160" t="str">
        <f t="shared" si="34"/>
        <v/>
      </c>
      <c r="Q434" s="160">
        <f t="shared" si="32"/>
        <v>0</v>
      </c>
      <c r="R434" s="160" t="str">
        <f t="shared" si="35"/>
        <v/>
      </c>
      <c r="S434" s="160" t="str">
        <f t="shared" si="36"/>
        <v/>
      </c>
    </row>
    <row r="435" spans="3:19" ht="17.45" customHeight="1" x14ac:dyDescent="0.25">
      <c r="C435" s="188"/>
      <c r="D435" s="189"/>
      <c r="E435" s="178"/>
      <c r="F435" s="178"/>
      <c r="G435" s="190">
        <f>DATOS!$E$13</f>
        <v>1</v>
      </c>
      <c r="H435" s="178"/>
      <c r="I435" s="191"/>
      <c r="J435" s="178"/>
      <c r="K435" s="178"/>
      <c r="L435" s="178"/>
      <c r="M435" s="178"/>
      <c r="N435" s="160" t="str">
        <f t="shared" si="33"/>
        <v/>
      </c>
      <c r="P435" s="160" t="str">
        <f t="shared" si="34"/>
        <v/>
      </c>
      <c r="Q435" s="160">
        <f t="shared" si="32"/>
        <v>0</v>
      </c>
      <c r="R435" s="160" t="str">
        <f t="shared" si="35"/>
        <v/>
      </c>
      <c r="S435" s="160" t="str">
        <f t="shared" si="36"/>
        <v/>
      </c>
    </row>
    <row r="436" spans="3:19" ht="17.45" customHeight="1" x14ac:dyDescent="0.25">
      <c r="C436" s="188"/>
      <c r="D436" s="189"/>
      <c r="E436" s="178"/>
      <c r="F436" s="178"/>
      <c r="G436" s="190">
        <f>DATOS!$E$13</f>
        <v>1</v>
      </c>
      <c r="H436" s="178"/>
      <c r="I436" s="191"/>
      <c r="J436" s="178"/>
      <c r="K436" s="178"/>
      <c r="L436" s="178"/>
      <c r="M436" s="178"/>
      <c r="N436" s="160" t="str">
        <f t="shared" si="33"/>
        <v/>
      </c>
      <c r="P436" s="160" t="str">
        <f t="shared" si="34"/>
        <v/>
      </c>
      <c r="Q436" s="160">
        <f t="shared" si="32"/>
        <v>0</v>
      </c>
      <c r="R436" s="160" t="str">
        <f t="shared" si="35"/>
        <v/>
      </c>
      <c r="S436" s="160" t="str">
        <f t="shared" si="36"/>
        <v/>
      </c>
    </row>
    <row r="437" spans="3:19" ht="17.45" customHeight="1" x14ac:dyDescent="0.25">
      <c r="C437" s="188"/>
      <c r="D437" s="189"/>
      <c r="E437" s="178"/>
      <c r="F437" s="178"/>
      <c r="G437" s="190">
        <f>DATOS!$E$13</f>
        <v>1</v>
      </c>
      <c r="H437" s="178"/>
      <c r="I437" s="191"/>
      <c r="J437" s="178"/>
      <c r="K437" s="178"/>
      <c r="L437" s="178"/>
      <c r="M437" s="178"/>
      <c r="N437" s="160" t="str">
        <f t="shared" si="33"/>
        <v/>
      </c>
      <c r="P437" s="160" t="str">
        <f t="shared" si="34"/>
        <v/>
      </c>
      <c r="Q437" s="160">
        <f t="shared" si="32"/>
        <v>0</v>
      </c>
      <c r="R437" s="160" t="str">
        <f t="shared" si="35"/>
        <v/>
      </c>
      <c r="S437" s="160" t="str">
        <f t="shared" si="36"/>
        <v/>
      </c>
    </row>
    <row r="438" spans="3:19" ht="17.45" customHeight="1" x14ac:dyDescent="0.25">
      <c r="C438" s="188"/>
      <c r="D438" s="189"/>
      <c r="E438" s="178"/>
      <c r="F438" s="178"/>
      <c r="G438" s="190">
        <f>DATOS!$E$13</f>
        <v>1</v>
      </c>
      <c r="H438" s="178"/>
      <c r="I438" s="191"/>
      <c r="J438" s="178"/>
      <c r="K438" s="178"/>
      <c r="L438" s="178"/>
      <c r="M438" s="178"/>
      <c r="N438" s="160" t="str">
        <f t="shared" si="33"/>
        <v/>
      </c>
      <c r="P438" s="160" t="str">
        <f t="shared" si="34"/>
        <v/>
      </c>
      <c r="Q438" s="160">
        <f t="shared" si="32"/>
        <v>0</v>
      </c>
      <c r="R438" s="160" t="str">
        <f t="shared" si="35"/>
        <v/>
      </c>
      <c r="S438" s="160" t="str">
        <f t="shared" si="36"/>
        <v/>
      </c>
    </row>
    <row r="439" spans="3:19" ht="17.45" customHeight="1" x14ac:dyDescent="0.25">
      <c r="C439" s="188"/>
      <c r="D439" s="189"/>
      <c r="E439" s="178"/>
      <c r="F439" s="178"/>
      <c r="G439" s="190">
        <f>DATOS!$E$13</f>
        <v>1</v>
      </c>
      <c r="H439" s="178"/>
      <c r="I439" s="191"/>
      <c r="J439" s="178"/>
      <c r="K439" s="178"/>
      <c r="L439" s="178"/>
      <c r="M439" s="178"/>
      <c r="N439" s="160" t="str">
        <f t="shared" si="33"/>
        <v/>
      </c>
      <c r="P439" s="160" t="str">
        <f t="shared" si="34"/>
        <v/>
      </c>
      <c r="Q439" s="160">
        <f t="shared" si="32"/>
        <v>0</v>
      </c>
      <c r="R439" s="160" t="str">
        <f t="shared" si="35"/>
        <v/>
      </c>
      <c r="S439" s="160" t="str">
        <f t="shared" si="36"/>
        <v/>
      </c>
    </row>
    <row r="440" spans="3:19" ht="17.45" customHeight="1" x14ac:dyDescent="0.25">
      <c r="C440" s="188"/>
      <c r="D440" s="189"/>
      <c r="E440" s="178"/>
      <c r="F440" s="178"/>
      <c r="G440" s="190">
        <f>DATOS!$E$13</f>
        <v>1</v>
      </c>
      <c r="H440" s="178"/>
      <c r="I440" s="191"/>
      <c r="J440" s="178"/>
      <c r="K440" s="178"/>
      <c r="L440" s="178"/>
      <c r="M440" s="178"/>
      <c r="N440" s="160" t="str">
        <f t="shared" si="33"/>
        <v/>
      </c>
      <c r="P440" s="160" t="str">
        <f t="shared" si="34"/>
        <v/>
      </c>
      <c r="Q440" s="160">
        <f t="shared" si="32"/>
        <v>0</v>
      </c>
      <c r="R440" s="160" t="str">
        <f t="shared" si="35"/>
        <v/>
      </c>
      <c r="S440" s="160" t="str">
        <f t="shared" si="36"/>
        <v/>
      </c>
    </row>
    <row r="441" spans="3:19" ht="17.45" customHeight="1" x14ac:dyDescent="0.25">
      <c r="C441" s="188"/>
      <c r="D441" s="189"/>
      <c r="E441" s="178"/>
      <c r="F441" s="178"/>
      <c r="G441" s="190">
        <f>DATOS!$E$13</f>
        <v>1</v>
      </c>
      <c r="H441" s="178"/>
      <c r="I441" s="191"/>
      <c r="J441" s="178"/>
      <c r="K441" s="178"/>
      <c r="L441" s="178"/>
      <c r="M441" s="178"/>
      <c r="N441" s="160" t="str">
        <f t="shared" si="33"/>
        <v/>
      </c>
      <c r="P441" s="160" t="str">
        <f t="shared" si="34"/>
        <v/>
      </c>
      <c r="Q441" s="160">
        <f t="shared" si="32"/>
        <v>0</v>
      </c>
      <c r="R441" s="160" t="str">
        <f t="shared" si="35"/>
        <v/>
      </c>
      <c r="S441" s="160" t="str">
        <f t="shared" si="36"/>
        <v/>
      </c>
    </row>
    <row r="442" spans="3:19" ht="17.45" customHeight="1" x14ac:dyDescent="0.25">
      <c r="C442" s="188"/>
      <c r="D442" s="189"/>
      <c r="E442" s="178"/>
      <c r="F442" s="178"/>
      <c r="G442" s="190">
        <f>DATOS!$E$13</f>
        <v>1</v>
      </c>
      <c r="H442" s="178"/>
      <c r="I442" s="191"/>
      <c r="J442" s="178"/>
      <c r="K442" s="178"/>
      <c r="L442" s="178"/>
      <c r="M442" s="178"/>
      <c r="N442" s="160" t="str">
        <f t="shared" si="33"/>
        <v/>
      </c>
      <c r="P442" s="160" t="str">
        <f t="shared" si="34"/>
        <v/>
      </c>
      <c r="Q442" s="160">
        <f t="shared" si="32"/>
        <v>0</v>
      </c>
      <c r="R442" s="160" t="str">
        <f t="shared" si="35"/>
        <v/>
      </c>
      <c r="S442" s="160" t="str">
        <f t="shared" si="36"/>
        <v/>
      </c>
    </row>
    <row r="443" spans="3:19" ht="17.45" customHeight="1" x14ac:dyDescent="0.25">
      <c r="C443" s="188"/>
      <c r="D443" s="189"/>
      <c r="E443" s="178"/>
      <c r="F443" s="178"/>
      <c r="G443" s="190">
        <f>DATOS!$E$13</f>
        <v>1</v>
      </c>
      <c r="H443" s="178"/>
      <c r="I443" s="191"/>
      <c r="J443" s="178"/>
      <c r="K443" s="178"/>
      <c r="L443" s="178"/>
      <c r="M443" s="178"/>
      <c r="N443" s="160" t="str">
        <f t="shared" si="33"/>
        <v/>
      </c>
      <c r="P443" s="160" t="str">
        <f t="shared" si="34"/>
        <v/>
      </c>
      <c r="Q443" s="160">
        <f t="shared" si="32"/>
        <v>0</v>
      </c>
      <c r="R443" s="160" t="str">
        <f t="shared" si="35"/>
        <v/>
      </c>
      <c r="S443" s="160" t="str">
        <f t="shared" si="36"/>
        <v/>
      </c>
    </row>
    <row r="444" spans="3:19" ht="17.45" customHeight="1" x14ac:dyDescent="0.25">
      <c r="C444" s="188"/>
      <c r="D444" s="189"/>
      <c r="E444" s="178"/>
      <c r="F444" s="178"/>
      <c r="G444" s="190">
        <f>DATOS!$E$13</f>
        <v>1</v>
      </c>
      <c r="H444" s="178"/>
      <c r="I444" s="191"/>
      <c r="J444" s="178"/>
      <c r="K444" s="178"/>
      <c r="L444" s="178"/>
      <c r="M444" s="178"/>
      <c r="N444" s="160" t="str">
        <f t="shared" si="33"/>
        <v/>
      </c>
      <c r="P444" s="160" t="str">
        <f t="shared" si="34"/>
        <v/>
      </c>
      <c r="Q444" s="160">
        <f t="shared" si="32"/>
        <v>0</v>
      </c>
      <c r="R444" s="160" t="str">
        <f t="shared" si="35"/>
        <v/>
      </c>
      <c r="S444" s="160" t="str">
        <f t="shared" si="36"/>
        <v/>
      </c>
    </row>
    <row r="445" spans="3:19" ht="17.45" customHeight="1" x14ac:dyDescent="0.25">
      <c r="C445" s="188"/>
      <c r="D445" s="189"/>
      <c r="E445" s="178"/>
      <c r="F445" s="178"/>
      <c r="G445" s="190">
        <f>DATOS!$E$13</f>
        <v>1</v>
      </c>
      <c r="H445" s="178"/>
      <c r="I445" s="191"/>
      <c r="J445" s="178"/>
      <c r="K445" s="178"/>
      <c r="L445" s="178"/>
      <c r="M445" s="178"/>
      <c r="N445" s="160" t="str">
        <f t="shared" si="33"/>
        <v/>
      </c>
      <c r="P445" s="160" t="str">
        <f t="shared" si="34"/>
        <v/>
      </c>
      <c r="Q445" s="160">
        <f t="shared" si="32"/>
        <v>0</v>
      </c>
      <c r="R445" s="160" t="str">
        <f t="shared" si="35"/>
        <v/>
      </c>
      <c r="S445" s="160" t="str">
        <f t="shared" si="36"/>
        <v/>
      </c>
    </row>
    <row r="446" spans="3:19" ht="17.45" customHeight="1" x14ac:dyDescent="0.25">
      <c r="C446" s="188"/>
      <c r="D446" s="189"/>
      <c r="E446" s="178"/>
      <c r="F446" s="178"/>
      <c r="G446" s="190">
        <f>DATOS!$E$13</f>
        <v>1</v>
      </c>
      <c r="H446" s="178"/>
      <c r="I446" s="191"/>
      <c r="J446" s="178"/>
      <c r="K446" s="178"/>
      <c r="L446" s="178"/>
      <c r="M446" s="178"/>
      <c r="N446" s="160" t="str">
        <f t="shared" si="33"/>
        <v/>
      </c>
      <c r="P446" s="160" t="str">
        <f t="shared" si="34"/>
        <v/>
      </c>
      <c r="Q446" s="160">
        <f t="shared" si="32"/>
        <v>0</v>
      </c>
      <c r="R446" s="160" t="str">
        <f t="shared" si="35"/>
        <v/>
      </c>
      <c r="S446" s="160" t="str">
        <f t="shared" si="36"/>
        <v/>
      </c>
    </row>
    <row r="447" spans="3:19" ht="17.45" customHeight="1" x14ac:dyDescent="0.25">
      <c r="C447" s="188"/>
      <c r="D447" s="189"/>
      <c r="E447" s="178"/>
      <c r="F447" s="178"/>
      <c r="G447" s="190">
        <f>DATOS!$E$13</f>
        <v>1</v>
      </c>
      <c r="H447" s="178"/>
      <c r="I447" s="191"/>
      <c r="J447" s="178"/>
      <c r="K447" s="178"/>
      <c r="L447" s="178"/>
      <c r="M447" s="178"/>
      <c r="N447" s="160" t="str">
        <f t="shared" si="33"/>
        <v/>
      </c>
      <c r="P447" s="160" t="str">
        <f t="shared" si="34"/>
        <v/>
      </c>
      <c r="Q447" s="160">
        <f t="shared" si="32"/>
        <v>0</v>
      </c>
      <c r="R447" s="160" t="str">
        <f t="shared" si="35"/>
        <v/>
      </c>
      <c r="S447" s="160" t="str">
        <f t="shared" si="36"/>
        <v/>
      </c>
    </row>
    <row r="448" spans="3:19" ht="17.45" customHeight="1" x14ac:dyDescent="0.25">
      <c r="C448" s="188"/>
      <c r="D448" s="189"/>
      <c r="E448" s="178"/>
      <c r="F448" s="178"/>
      <c r="G448" s="190">
        <f>DATOS!$E$13</f>
        <v>1</v>
      </c>
      <c r="H448" s="178"/>
      <c r="I448" s="191"/>
      <c r="J448" s="178"/>
      <c r="K448" s="178"/>
      <c r="L448" s="178"/>
      <c r="M448" s="178"/>
      <c r="N448" s="160" t="str">
        <f t="shared" si="33"/>
        <v/>
      </c>
      <c r="P448" s="160" t="str">
        <f t="shared" si="34"/>
        <v/>
      </c>
      <c r="Q448" s="160">
        <f t="shared" si="32"/>
        <v>0</v>
      </c>
      <c r="R448" s="160" t="str">
        <f t="shared" si="35"/>
        <v/>
      </c>
      <c r="S448" s="160" t="str">
        <f t="shared" si="36"/>
        <v/>
      </c>
    </row>
    <row r="449" spans="3:19" ht="17.45" customHeight="1" x14ac:dyDescent="0.25">
      <c r="C449" s="188"/>
      <c r="D449" s="189"/>
      <c r="E449" s="178"/>
      <c r="F449" s="178"/>
      <c r="G449" s="190">
        <f>DATOS!$E$13</f>
        <v>1</v>
      </c>
      <c r="H449" s="178"/>
      <c r="I449" s="191"/>
      <c r="J449" s="178"/>
      <c r="K449" s="178"/>
      <c r="L449" s="178"/>
      <c r="M449" s="178"/>
      <c r="N449" s="160" t="str">
        <f t="shared" si="33"/>
        <v/>
      </c>
      <c r="P449" s="160" t="str">
        <f t="shared" si="34"/>
        <v/>
      </c>
      <c r="Q449" s="160">
        <f t="shared" si="32"/>
        <v>0</v>
      </c>
      <c r="R449" s="160" t="str">
        <f t="shared" si="35"/>
        <v/>
      </c>
      <c r="S449" s="160" t="str">
        <f t="shared" si="36"/>
        <v/>
      </c>
    </row>
    <row r="450" spans="3:19" ht="17.45" customHeight="1" x14ac:dyDescent="0.25">
      <c r="C450" s="188"/>
      <c r="D450" s="189"/>
      <c r="E450" s="178"/>
      <c r="F450" s="178"/>
      <c r="G450" s="190">
        <f>DATOS!$E$13</f>
        <v>1</v>
      </c>
      <c r="H450" s="178"/>
      <c r="I450" s="191"/>
      <c r="J450" s="178"/>
      <c r="K450" s="178"/>
      <c r="L450" s="178"/>
      <c r="M450" s="178"/>
      <c r="N450" s="160" t="str">
        <f t="shared" si="33"/>
        <v/>
      </c>
      <c r="P450" s="160" t="str">
        <f t="shared" si="34"/>
        <v/>
      </c>
      <c r="Q450" s="160">
        <f t="shared" si="32"/>
        <v>0</v>
      </c>
      <c r="R450" s="160" t="str">
        <f t="shared" si="35"/>
        <v/>
      </c>
      <c r="S450" s="160" t="str">
        <f t="shared" si="36"/>
        <v/>
      </c>
    </row>
    <row r="451" spans="3:19" ht="17.45" customHeight="1" x14ac:dyDescent="0.25">
      <c r="C451" s="188"/>
      <c r="D451" s="189"/>
      <c r="E451" s="178"/>
      <c r="F451" s="178"/>
      <c r="G451" s="190">
        <f>DATOS!$E$13</f>
        <v>1</v>
      </c>
      <c r="H451" s="178"/>
      <c r="I451" s="191"/>
      <c r="J451" s="178"/>
      <c r="K451" s="178"/>
      <c r="L451" s="178"/>
      <c r="M451" s="178"/>
      <c r="N451" s="160" t="str">
        <f t="shared" si="33"/>
        <v/>
      </c>
      <c r="P451" s="160" t="str">
        <f t="shared" si="34"/>
        <v/>
      </c>
      <c r="Q451" s="160">
        <f t="shared" si="32"/>
        <v>0</v>
      </c>
      <c r="R451" s="160" t="str">
        <f t="shared" si="35"/>
        <v/>
      </c>
      <c r="S451" s="160" t="str">
        <f t="shared" si="36"/>
        <v/>
      </c>
    </row>
    <row r="452" spans="3:19" ht="17.45" customHeight="1" x14ac:dyDescent="0.25">
      <c r="C452" s="188"/>
      <c r="D452" s="189"/>
      <c r="E452" s="178"/>
      <c r="F452" s="178"/>
      <c r="G452" s="190">
        <f>DATOS!$E$13</f>
        <v>1</v>
      </c>
      <c r="H452" s="178"/>
      <c r="I452" s="191"/>
      <c r="J452" s="178"/>
      <c r="K452" s="178"/>
      <c r="L452" s="178"/>
      <c r="M452" s="178"/>
      <c r="N452" s="160" t="str">
        <f t="shared" si="33"/>
        <v/>
      </c>
      <c r="P452" s="160" t="str">
        <f t="shared" si="34"/>
        <v/>
      </c>
      <c r="Q452" s="160">
        <f t="shared" si="32"/>
        <v>0</v>
      </c>
      <c r="R452" s="160" t="str">
        <f t="shared" si="35"/>
        <v/>
      </c>
      <c r="S452" s="160" t="str">
        <f t="shared" si="36"/>
        <v/>
      </c>
    </row>
    <row r="453" spans="3:19" ht="17.45" customHeight="1" x14ac:dyDescent="0.25">
      <c r="C453" s="188"/>
      <c r="D453" s="189"/>
      <c r="E453" s="178"/>
      <c r="F453" s="178"/>
      <c r="G453" s="190">
        <f>DATOS!$E$13</f>
        <v>1</v>
      </c>
      <c r="H453" s="178"/>
      <c r="I453" s="191"/>
      <c r="J453" s="178"/>
      <c r="K453" s="178"/>
      <c r="L453" s="178"/>
      <c r="M453" s="178"/>
      <c r="N453" s="160" t="str">
        <f t="shared" si="33"/>
        <v/>
      </c>
      <c r="P453" s="160" t="str">
        <f t="shared" si="34"/>
        <v/>
      </c>
      <c r="Q453" s="160">
        <f t="shared" si="32"/>
        <v>0</v>
      </c>
      <c r="R453" s="160" t="str">
        <f t="shared" si="35"/>
        <v/>
      </c>
      <c r="S453" s="160" t="str">
        <f t="shared" si="36"/>
        <v/>
      </c>
    </row>
    <row r="454" spans="3:19" ht="17.45" customHeight="1" x14ac:dyDescent="0.25">
      <c r="C454" s="188"/>
      <c r="D454" s="189"/>
      <c r="E454" s="178"/>
      <c r="F454" s="178"/>
      <c r="G454" s="190">
        <f>DATOS!$E$13</f>
        <v>1</v>
      </c>
      <c r="H454" s="178"/>
      <c r="I454" s="191"/>
      <c r="J454" s="178"/>
      <c r="K454" s="178"/>
      <c r="L454" s="178"/>
      <c r="M454" s="178"/>
      <c r="N454" s="160" t="str">
        <f t="shared" si="33"/>
        <v/>
      </c>
      <c r="P454" s="160" t="str">
        <f t="shared" si="34"/>
        <v/>
      </c>
      <c r="Q454" s="160">
        <f t="shared" si="32"/>
        <v>0</v>
      </c>
      <c r="R454" s="160" t="str">
        <f t="shared" si="35"/>
        <v/>
      </c>
      <c r="S454" s="160" t="str">
        <f t="shared" si="36"/>
        <v/>
      </c>
    </row>
    <row r="455" spans="3:19" ht="17.45" customHeight="1" x14ac:dyDescent="0.25">
      <c r="C455" s="188"/>
      <c r="D455" s="189"/>
      <c r="E455" s="178"/>
      <c r="F455" s="178"/>
      <c r="G455" s="190">
        <f>DATOS!$E$13</f>
        <v>1</v>
      </c>
      <c r="H455" s="178"/>
      <c r="I455" s="191"/>
      <c r="J455" s="178"/>
      <c r="K455" s="178"/>
      <c r="L455" s="178"/>
      <c r="M455" s="178"/>
      <c r="N455" s="160" t="str">
        <f t="shared" si="33"/>
        <v/>
      </c>
      <c r="P455" s="160" t="str">
        <f t="shared" si="34"/>
        <v/>
      </c>
      <c r="Q455" s="160">
        <f t="shared" si="32"/>
        <v>0</v>
      </c>
      <c r="R455" s="160" t="str">
        <f t="shared" si="35"/>
        <v/>
      </c>
      <c r="S455" s="160" t="str">
        <f t="shared" si="36"/>
        <v/>
      </c>
    </row>
    <row r="456" spans="3:19" ht="17.45" customHeight="1" x14ac:dyDescent="0.25">
      <c r="C456" s="188"/>
      <c r="D456" s="189"/>
      <c r="E456" s="178"/>
      <c r="F456" s="178"/>
      <c r="G456" s="190">
        <f>DATOS!$E$13</f>
        <v>1</v>
      </c>
      <c r="H456" s="178"/>
      <c r="I456" s="191"/>
      <c r="J456" s="178"/>
      <c r="K456" s="178"/>
      <c r="L456" s="178"/>
      <c r="M456" s="178"/>
      <c r="N456" s="160" t="str">
        <f t="shared" si="33"/>
        <v/>
      </c>
      <c r="P456" s="160" t="str">
        <f t="shared" si="34"/>
        <v/>
      </c>
      <c r="Q456" s="160">
        <f t="shared" si="32"/>
        <v>0</v>
      </c>
      <c r="R456" s="160" t="str">
        <f t="shared" si="35"/>
        <v/>
      </c>
      <c r="S456" s="160" t="str">
        <f t="shared" si="36"/>
        <v/>
      </c>
    </row>
    <row r="457" spans="3:19" ht="17.45" customHeight="1" x14ac:dyDescent="0.25">
      <c r="C457" s="188"/>
      <c r="D457" s="189"/>
      <c r="E457" s="178"/>
      <c r="F457" s="178"/>
      <c r="G457" s="190">
        <f>DATOS!$E$13</f>
        <v>1</v>
      </c>
      <c r="H457" s="178"/>
      <c r="I457" s="191"/>
      <c r="J457" s="178"/>
      <c r="K457" s="178"/>
      <c r="L457" s="178"/>
      <c r="M457" s="178"/>
      <c r="N457" s="160" t="str">
        <f t="shared" si="33"/>
        <v/>
      </c>
      <c r="P457" s="160" t="str">
        <f t="shared" si="34"/>
        <v/>
      </c>
      <c r="Q457" s="160">
        <f t="shared" si="32"/>
        <v>0</v>
      </c>
      <c r="R457" s="160" t="str">
        <f t="shared" si="35"/>
        <v/>
      </c>
      <c r="S457" s="160" t="str">
        <f t="shared" si="36"/>
        <v/>
      </c>
    </row>
    <row r="458" spans="3:19" ht="17.45" customHeight="1" x14ac:dyDescent="0.25">
      <c r="C458" s="188"/>
      <c r="D458" s="189"/>
      <c r="E458" s="178"/>
      <c r="F458" s="178"/>
      <c r="G458" s="190">
        <f>DATOS!$E$13</f>
        <v>1</v>
      </c>
      <c r="H458" s="178"/>
      <c r="I458" s="191"/>
      <c r="J458" s="178"/>
      <c r="K458" s="178"/>
      <c r="L458" s="178"/>
      <c r="M458" s="178"/>
      <c r="N458" s="160" t="str">
        <f t="shared" si="33"/>
        <v/>
      </c>
      <c r="P458" s="160" t="str">
        <f t="shared" si="34"/>
        <v/>
      </c>
      <c r="Q458" s="160">
        <f t="shared" si="32"/>
        <v>0</v>
      </c>
      <c r="R458" s="160" t="str">
        <f t="shared" si="35"/>
        <v/>
      </c>
      <c r="S458" s="160" t="str">
        <f t="shared" si="36"/>
        <v/>
      </c>
    </row>
    <row r="459" spans="3:19" ht="17.45" customHeight="1" x14ac:dyDescent="0.25">
      <c r="C459" s="188"/>
      <c r="D459" s="189"/>
      <c r="E459" s="178"/>
      <c r="F459" s="178"/>
      <c r="G459" s="190">
        <f>DATOS!$E$13</f>
        <v>1</v>
      </c>
      <c r="H459" s="178"/>
      <c r="I459" s="191"/>
      <c r="J459" s="178"/>
      <c r="K459" s="178"/>
      <c r="L459" s="178"/>
      <c r="M459" s="178"/>
      <c r="N459" s="160" t="str">
        <f t="shared" si="33"/>
        <v/>
      </c>
      <c r="P459" s="160" t="str">
        <f t="shared" si="34"/>
        <v/>
      </c>
      <c r="Q459" s="160">
        <f t="shared" si="32"/>
        <v>0</v>
      </c>
      <c r="R459" s="160" t="str">
        <f t="shared" si="35"/>
        <v/>
      </c>
      <c r="S459" s="160" t="str">
        <f t="shared" si="36"/>
        <v/>
      </c>
    </row>
    <row r="460" spans="3:19" ht="17.45" customHeight="1" x14ac:dyDescent="0.25">
      <c r="C460" s="188"/>
      <c r="D460" s="189"/>
      <c r="E460" s="178"/>
      <c r="F460" s="178"/>
      <c r="G460" s="190">
        <f>DATOS!$E$13</f>
        <v>1</v>
      </c>
      <c r="H460" s="178"/>
      <c r="I460" s="191"/>
      <c r="J460" s="178"/>
      <c r="K460" s="178"/>
      <c r="L460" s="178"/>
      <c r="M460" s="178"/>
      <c r="N460" s="160" t="str">
        <f t="shared" si="33"/>
        <v/>
      </c>
      <c r="P460" s="160" t="str">
        <f t="shared" si="34"/>
        <v/>
      </c>
      <c r="Q460" s="160">
        <f t="shared" si="32"/>
        <v>0</v>
      </c>
      <c r="R460" s="160" t="str">
        <f t="shared" si="35"/>
        <v/>
      </c>
      <c r="S460" s="160" t="str">
        <f t="shared" si="36"/>
        <v/>
      </c>
    </row>
    <row r="461" spans="3:19" ht="17.45" customHeight="1" x14ac:dyDescent="0.25">
      <c r="C461" s="188"/>
      <c r="D461" s="189"/>
      <c r="E461" s="178"/>
      <c r="F461" s="178"/>
      <c r="G461" s="190">
        <f>DATOS!$E$13</f>
        <v>1</v>
      </c>
      <c r="H461" s="178"/>
      <c r="I461" s="191"/>
      <c r="J461" s="178"/>
      <c r="K461" s="178"/>
      <c r="L461" s="178"/>
      <c r="M461" s="178"/>
      <c r="N461" s="160" t="str">
        <f t="shared" si="33"/>
        <v/>
      </c>
      <c r="P461" s="160" t="str">
        <f t="shared" si="34"/>
        <v/>
      </c>
      <c r="Q461" s="160">
        <f t="shared" si="32"/>
        <v>0</v>
      </c>
      <c r="R461" s="160" t="str">
        <f t="shared" si="35"/>
        <v/>
      </c>
      <c r="S461" s="160" t="str">
        <f t="shared" si="36"/>
        <v/>
      </c>
    </row>
    <row r="462" spans="3:19" ht="17.45" customHeight="1" x14ac:dyDescent="0.25">
      <c r="C462" s="188"/>
      <c r="D462" s="189"/>
      <c r="E462" s="178"/>
      <c r="F462" s="178"/>
      <c r="G462" s="190">
        <f>DATOS!$E$13</f>
        <v>1</v>
      </c>
      <c r="H462" s="178"/>
      <c r="I462" s="191"/>
      <c r="J462" s="178"/>
      <c r="K462" s="178"/>
      <c r="L462" s="178"/>
      <c r="M462" s="178"/>
      <c r="N462" s="160" t="str">
        <f t="shared" si="33"/>
        <v/>
      </c>
      <c r="P462" s="160" t="str">
        <f t="shared" si="34"/>
        <v/>
      </c>
      <c r="Q462" s="160">
        <f t="shared" si="32"/>
        <v>0</v>
      </c>
      <c r="R462" s="160" t="str">
        <f t="shared" si="35"/>
        <v/>
      </c>
      <c r="S462" s="160" t="str">
        <f t="shared" si="36"/>
        <v/>
      </c>
    </row>
    <row r="463" spans="3:19" ht="17.45" customHeight="1" x14ac:dyDescent="0.25">
      <c r="C463" s="188"/>
      <c r="D463" s="189"/>
      <c r="E463" s="178"/>
      <c r="F463" s="178"/>
      <c r="G463" s="190">
        <f>DATOS!$E$13</f>
        <v>1</v>
      </c>
      <c r="H463" s="178"/>
      <c r="I463" s="191"/>
      <c r="J463" s="178"/>
      <c r="K463" s="178"/>
      <c r="L463" s="178"/>
      <c r="M463" s="178"/>
      <c r="N463" s="160" t="str">
        <f t="shared" si="33"/>
        <v/>
      </c>
      <c r="P463" s="160" t="str">
        <f t="shared" si="34"/>
        <v/>
      </c>
      <c r="Q463" s="160">
        <f t="shared" si="32"/>
        <v>0</v>
      </c>
      <c r="R463" s="160" t="str">
        <f t="shared" si="35"/>
        <v/>
      </c>
      <c r="S463" s="160" t="str">
        <f t="shared" si="36"/>
        <v/>
      </c>
    </row>
    <row r="464" spans="3:19" ht="17.45" customHeight="1" x14ac:dyDescent="0.25">
      <c r="C464" s="188"/>
      <c r="D464" s="189"/>
      <c r="E464" s="178"/>
      <c r="F464" s="178"/>
      <c r="G464" s="190">
        <f>DATOS!$E$13</f>
        <v>1</v>
      </c>
      <c r="H464" s="178"/>
      <c r="I464" s="191"/>
      <c r="J464" s="178"/>
      <c r="K464" s="178"/>
      <c r="L464" s="178"/>
      <c r="M464" s="178"/>
      <c r="N464" s="160" t="str">
        <f t="shared" si="33"/>
        <v/>
      </c>
      <c r="P464" s="160" t="str">
        <f t="shared" si="34"/>
        <v/>
      </c>
      <c r="Q464" s="160">
        <f t="shared" si="32"/>
        <v>0</v>
      </c>
      <c r="R464" s="160" t="str">
        <f t="shared" si="35"/>
        <v/>
      </c>
      <c r="S464" s="160" t="str">
        <f t="shared" si="36"/>
        <v/>
      </c>
    </row>
    <row r="465" spans="3:19" ht="17.45" customHeight="1" x14ac:dyDescent="0.25">
      <c r="C465" s="188"/>
      <c r="D465" s="189"/>
      <c r="E465" s="178"/>
      <c r="F465" s="178"/>
      <c r="G465" s="190">
        <f>DATOS!$E$13</f>
        <v>1</v>
      </c>
      <c r="H465" s="178"/>
      <c r="I465" s="191"/>
      <c r="J465" s="178"/>
      <c r="K465" s="178"/>
      <c r="L465" s="178"/>
      <c r="M465" s="178"/>
      <c r="N465" s="160" t="str">
        <f t="shared" si="33"/>
        <v/>
      </c>
      <c r="P465" s="160" t="str">
        <f t="shared" si="34"/>
        <v/>
      </c>
      <c r="Q465" s="160">
        <f t="shared" ref="Q465:Q516" si="37">IF($I465=0%,H465,"")</f>
        <v>0</v>
      </c>
      <c r="R465" s="160" t="str">
        <f t="shared" si="35"/>
        <v/>
      </c>
      <c r="S465" s="160" t="str">
        <f t="shared" si="36"/>
        <v/>
      </c>
    </row>
    <row r="466" spans="3:19" ht="17.45" customHeight="1" x14ac:dyDescent="0.25">
      <c r="C466" s="188"/>
      <c r="D466" s="189"/>
      <c r="E466" s="178"/>
      <c r="F466" s="178"/>
      <c r="G466" s="190">
        <f>DATOS!$E$13</f>
        <v>1</v>
      </c>
      <c r="H466" s="178"/>
      <c r="I466" s="191"/>
      <c r="J466" s="178"/>
      <c r="K466" s="178"/>
      <c r="L466" s="178"/>
      <c r="M466" s="178"/>
      <c r="N466" s="160" t="str">
        <f t="shared" ref="N466:N516" si="38">IF(H466&amp;J466&amp;K466&amp;L466&amp;M466="","",H466+J466+K466-L466-M466)</f>
        <v/>
      </c>
      <c r="P466" s="160" t="str">
        <f t="shared" ref="P466:P516" si="39">IF($I466="E",H466,"")</f>
        <v/>
      </c>
      <c r="Q466" s="160">
        <f t="shared" si="37"/>
        <v>0</v>
      </c>
      <c r="R466" s="160" t="str">
        <f t="shared" ref="R466:R516" si="40">IF(OR($I466=8%,$I466=11%),$J466/$I466,"")</f>
        <v/>
      </c>
      <c r="S466" s="160" t="str">
        <f t="shared" si="36"/>
        <v/>
      </c>
    </row>
    <row r="467" spans="3:19" ht="17.45" customHeight="1" x14ac:dyDescent="0.25">
      <c r="C467" s="188"/>
      <c r="D467" s="189"/>
      <c r="E467" s="178"/>
      <c r="F467" s="178"/>
      <c r="G467" s="190">
        <f>DATOS!$E$13</f>
        <v>1</v>
      </c>
      <c r="H467" s="178"/>
      <c r="I467" s="191"/>
      <c r="J467" s="178"/>
      <c r="K467" s="178"/>
      <c r="L467" s="178"/>
      <c r="M467" s="178"/>
      <c r="N467" s="160" t="str">
        <f t="shared" si="38"/>
        <v/>
      </c>
      <c r="P467" s="160" t="str">
        <f t="shared" si="39"/>
        <v/>
      </c>
      <c r="Q467" s="160">
        <f t="shared" si="37"/>
        <v>0</v>
      </c>
      <c r="R467" s="160" t="str">
        <f t="shared" si="40"/>
        <v/>
      </c>
      <c r="S467" s="160" t="str">
        <f t="shared" ref="S467:S516" si="41">IF(OR($I467=15%,$I467=16%),$J467/$I467,"")</f>
        <v/>
      </c>
    </row>
    <row r="468" spans="3:19" ht="17.45" customHeight="1" x14ac:dyDescent="0.25">
      <c r="C468" s="188"/>
      <c r="D468" s="189"/>
      <c r="E468" s="178"/>
      <c r="F468" s="178"/>
      <c r="G468" s="190">
        <f>DATOS!$E$13</f>
        <v>1</v>
      </c>
      <c r="H468" s="178"/>
      <c r="I468" s="191"/>
      <c r="J468" s="178"/>
      <c r="K468" s="178"/>
      <c r="L468" s="178"/>
      <c r="M468" s="178"/>
      <c r="N468" s="160" t="str">
        <f t="shared" si="38"/>
        <v/>
      </c>
      <c r="P468" s="160" t="str">
        <f t="shared" si="39"/>
        <v/>
      </c>
      <c r="Q468" s="160">
        <f t="shared" si="37"/>
        <v>0</v>
      </c>
      <c r="R468" s="160" t="str">
        <f t="shared" si="40"/>
        <v/>
      </c>
      <c r="S468" s="160" t="str">
        <f t="shared" si="41"/>
        <v/>
      </c>
    </row>
    <row r="469" spans="3:19" ht="17.45" customHeight="1" x14ac:dyDescent="0.25">
      <c r="C469" s="188"/>
      <c r="D469" s="189"/>
      <c r="E469" s="178"/>
      <c r="F469" s="178"/>
      <c r="G469" s="190">
        <f>DATOS!$E$13</f>
        <v>1</v>
      </c>
      <c r="H469" s="178"/>
      <c r="I469" s="191"/>
      <c r="J469" s="178"/>
      <c r="K469" s="178"/>
      <c r="L469" s="178"/>
      <c r="M469" s="178"/>
      <c r="N469" s="160" t="str">
        <f t="shared" si="38"/>
        <v/>
      </c>
      <c r="P469" s="160" t="str">
        <f t="shared" si="39"/>
        <v/>
      </c>
      <c r="Q469" s="160">
        <f t="shared" si="37"/>
        <v>0</v>
      </c>
      <c r="R469" s="160" t="str">
        <f t="shared" si="40"/>
        <v/>
      </c>
      <c r="S469" s="160" t="str">
        <f t="shared" si="41"/>
        <v/>
      </c>
    </row>
    <row r="470" spans="3:19" ht="17.45" customHeight="1" x14ac:dyDescent="0.25">
      <c r="C470" s="188"/>
      <c r="D470" s="189"/>
      <c r="E470" s="178"/>
      <c r="F470" s="178"/>
      <c r="G470" s="190">
        <f>DATOS!$E$13</f>
        <v>1</v>
      </c>
      <c r="H470" s="178"/>
      <c r="I470" s="191"/>
      <c r="J470" s="178"/>
      <c r="K470" s="178"/>
      <c r="L470" s="178"/>
      <c r="M470" s="178"/>
      <c r="N470" s="160" t="str">
        <f t="shared" si="38"/>
        <v/>
      </c>
      <c r="P470" s="160" t="str">
        <f t="shared" si="39"/>
        <v/>
      </c>
      <c r="Q470" s="160">
        <f t="shared" si="37"/>
        <v>0</v>
      </c>
      <c r="R470" s="160" t="str">
        <f t="shared" si="40"/>
        <v/>
      </c>
      <c r="S470" s="160" t="str">
        <f t="shared" si="41"/>
        <v/>
      </c>
    </row>
    <row r="471" spans="3:19" ht="17.45" customHeight="1" x14ac:dyDescent="0.25">
      <c r="C471" s="188"/>
      <c r="D471" s="189"/>
      <c r="E471" s="178"/>
      <c r="F471" s="178"/>
      <c r="G471" s="190">
        <f>DATOS!$E$13</f>
        <v>1</v>
      </c>
      <c r="H471" s="178"/>
      <c r="I471" s="191"/>
      <c r="J471" s="178"/>
      <c r="K471" s="178"/>
      <c r="L471" s="178"/>
      <c r="M471" s="178"/>
      <c r="N471" s="160" t="str">
        <f t="shared" si="38"/>
        <v/>
      </c>
      <c r="P471" s="160" t="str">
        <f t="shared" si="39"/>
        <v/>
      </c>
      <c r="Q471" s="160">
        <f t="shared" si="37"/>
        <v>0</v>
      </c>
      <c r="R471" s="160" t="str">
        <f t="shared" si="40"/>
        <v/>
      </c>
      <c r="S471" s="160" t="str">
        <f t="shared" si="41"/>
        <v/>
      </c>
    </row>
    <row r="472" spans="3:19" ht="17.45" customHeight="1" x14ac:dyDescent="0.25">
      <c r="C472" s="188"/>
      <c r="D472" s="189"/>
      <c r="E472" s="178"/>
      <c r="F472" s="178"/>
      <c r="G472" s="190">
        <f>DATOS!$E$13</f>
        <v>1</v>
      </c>
      <c r="H472" s="178"/>
      <c r="I472" s="191"/>
      <c r="J472" s="178"/>
      <c r="K472" s="178"/>
      <c r="L472" s="178"/>
      <c r="M472" s="178"/>
      <c r="N472" s="160" t="str">
        <f t="shared" si="38"/>
        <v/>
      </c>
      <c r="P472" s="160" t="str">
        <f t="shared" si="39"/>
        <v/>
      </c>
      <c r="Q472" s="160">
        <f t="shared" si="37"/>
        <v>0</v>
      </c>
      <c r="R472" s="160" t="str">
        <f t="shared" si="40"/>
        <v/>
      </c>
      <c r="S472" s="160" t="str">
        <f t="shared" si="41"/>
        <v/>
      </c>
    </row>
    <row r="473" spans="3:19" ht="17.45" customHeight="1" x14ac:dyDescent="0.25">
      <c r="C473" s="188"/>
      <c r="D473" s="189"/>
      <c r="E473" s="178"/>
      <c r="F473" s="178"/>
      <c r="G473" s="190">
        <f>DATOS!$E$13</f>
        <v>1</v>
      </c>
      <c r="H473" s="178"/>
      <c r="I473" s="191"/>
      <c r="J473" s="178"/>
      <c r="K473" s="178"/>
      <c r="L473" s="178"/>
      <c r="M473" s="178"/>
      <c r="N473" s="160" t="str">
        <f t="shared" si="38"/>
        <v/>
      </c>
      <c r="P473" s="160" t="str">
        <f t="shared" si="39"/>
        <v/>
      </c>
      <c r="Q473" s="160">
        <f t="shared" si="37"/>
        <v>0</v>
      </c>
      <c r="R473" s="160" t="str">
        <f t="shared" si="40"/>
        <v/>
      </c>
      <c r="S473" s="160" t="str">
        <f t="shared" si="41"/>
        <v/>
      </c>
    </row>
    <row r="474" spans="3:19" ht="17.45" customHeight="1" x14ac:dyDescent="0.25">
      <c r="C474" s="188"/>
      <c r="D474" s="189"/>
      <c r="E474" s="178"/>
      <c r="F474" s="178"/>
      <c r="G474" s="190">
        <f>DATOS!$E$13</f>
        <v>1</v>
      </c>
      <c r="H474" s="178"/>
      <c r="I474" s="191"/>
      <c r="J474" s="178"/>
      <c r="K474" s="178"/>
      <c r="L474" s="178"/>
      <c r="M474" s="178"/>
      <c r="N474" s="160" t="str">
        <f t="shared" si="38"/>
        <v/>
      </c>
      <c r="P474" s="160" t="str">
        <f t="shared" si="39"/>
        <v/>
      </c>
      <c r="Q474" s="160">
        <f t="shared" si="37"/>
        <v>0</v>
      </c>
      <c r="R474" s="160" t="str">
        <f t="shared" si="40"/>
        <v/>
      </c>
      <c r="S474" s="160" t="str">
        <f t="shared" si="41"/>
        <v/>
      </c>
    </row>
    <row r="475" spans="3:19" ht="17.45" customHeight="1" x14ac:dyDescent="0.25">
      <c r="C475" s="188"/>
      <c r="D475" s="189"/>
      <c r="E475" s="178"/>
      <c r="F475" s="178"/>
      <c r="G475" s="190">
        <f>DATOS!$E$13</f>
        <v>1</v>
      </c>
      <c r="H475" s="178"/>
      <c r="I475" s="191"/>
      <c r="J475" s="178"/>
      <c r="K475" s="178"/>
      <c r="L475" s="178"/>
      <c r="M475" s="178"/>
      <c r="N475" s="160" t="str">
        <f t="shared" si="38"/>
        <v/>
      </c>
      <c r="P475" s="160" t="str">
        <f t="shared" si="39"/>
        <v/>
      </c>
      <c r="Q475" s="160">
        <f t="shared" si="37"/>
        <v>0</v>
      </c>
      <c r="R475" s="160" t="str">
        <f t="shared" si="40"/>
        <v/>
      </c>
      <c r="S475" s="160" t="str">
        <f t="shared" si="41"/>
        <v/>
      </c>
    </row>
    <row r="476" spans="3:19" ht="17.45" customHeight="1" x14ac:dyDescent="0.25">
      <c r="C476" s="188"/>
      <c r="D476" s="189"/>
      <c r="E476" s="178"/>
      <c r="F476" s="178"/>
      <c r="G476" s="190">
        <f>DATOS!$E$13</f>
        <v>1</v>
      </c>
      <c r="H476" s="178"/>
      <c r="I476" s="191"/>
      <c r="J476" s="178"/>
      <c r="K476" s="178"/>
      <c r="L476" s="178"/>
      <c r="M476" s="178"/>
      <c r="N476" s="160" t="str">
        <f t="shared" si="38"/>
        <v/>
      </c>
      <c r="P476" s="160" t="str">
        <f t="shared" si="39"/>
        <v/>
      </c>
      <c r="Q476" s="160">
        <f t="shared" si="37"/>
        <v>0</v>
      </c>
      <c r="R476" s="160" t="str">
        <f t="shared" si="40"/>
        <v/>
      </c>
      <c r="S476" s="160" t="str">
        <f t="shared" si="41"/>
        <v/>
      </c>
    </row>
    <row r="477" spans="3:19" ht="17.45" customHeight="1" x14ac:dyDescent="0.25">
      <c r="C477" s="188"/>
      <c r="D477" s="189"/>
      <c r="E477" s="178"/>
      <c r="F477" s="178"/>
      <c r="G477" s="190">
        <f>DATOS!$E$13</f>
        <v>1</v>
      </c>
      <c r="H477" s="178"/>
      <c r="I477" s="191"/>
      <c r="J477" s="178"/>
      <c r="K477" s="178"/>
      <c r="L477" s="178"/>
      <c r="M477" s="178"/>
      <c r="N477" s="160" t="str">
        <f t="shared" si="38"/>
        <v/>
      </c>
      <c r="P477" s="160" t="str">
        <f t="shared" si="39"/>
        <v/>
      </c>
      <c r="Q477" s="160">
        <f t="shared" si="37"/>
        <v>0</v>
      </c>
      <c r="R477" s="160" t="str">
        <f t="shared" si="40"/>
        <v/>
      </c>
      <c r="S477" s="160" t="str">
        <f t="shared" si="41"/>
        <v/>
      </c>
    </row>
    <row r="478" spans="3:19" ht="17.45" customHeight="1" x14ac:dyDescent="0.25">
      <c r="C478" s="188"/>
      <c r="D478" s="189"/>
      <c r="E478" s="178"/>
      <c r="F478" s="178"/>
      <c r="G478" s="190">
        <f>DATOS!$E$13</f>
        <v>1</v>
      </c>
      <c r="H478" s="178"/>
      <c r="I478" s="191"/>
      <c r="J478" s="178"/>
      <c r="K478" s="178"/>
      <c r="L478" s="178"/>
      <c r="M478" s="178"/>
      <c r="N478" s="160" t="str">
        <f t="shared" si="38"/>
        <v/>
      </c>
      <c r="P478" s="160" t="str">
        <f t="shared" si="39"/>
        <v/>
      </c>
      <c r="Q478" s="160">
        <f t="shared" si="37"/>
        <v>0</v>
      </c>
      <c r="R478" s="160" t="str">
        <f t="shared" si="40"/>
        <v/>
      </c>
      <c r="S478" s="160" t="str">
        <f t="shared" si="41"/>
        <v/>
      </c>
    </row>
    <row r="479" spans="3:19" ht="17.45" customHeight="1" x14ac:dyDescent="0.25">
      <c r="C479" s="188"/>
      <c r="D479" s="189"/>
      <c r="E479" s="178"/>
      <c r="F479" s="178"/>
      <c r="G479" s="190">
        <f>DATOS!$E$13</f>
        <v>1</v>
      </c>
      <c r="H479" s="178"/>
      <c r="I479" s="191"/>
      <c r="J479" s="178"/>
      <c r="K479" s="178"/>
      <c r="L479" s="178"/>
      <c r="M479" s="178"/>
      <c r="N479" s="160" t="str">
        <f t="shared" si="38"/>
        <v/>
      </c>
      <c r="P479" s="160" t="str">
        <f t="shared" si="39"/>
        <v/>
      </c>
      <c r="Q479" s="160">
        <f t="shared" si="37"/>
        <v>0</v>
      </c>
      <c r="R479" s="160" t="str">
        <f t="shared" si="40"/>
        <v/>
      </c>
      <c r="S479" s="160" t="str">
        <f t="shared" si="41"/>
        <v/>
      </c>
    </row>
    <row r="480" spans="3:19" ht="17.45" customHeight="1" x14ac:dyDescent="0.25">
      <c r="C480" s="188"/>
      <c r="D480" s="189"/>
      <c r="E480" s="178"/>
      <c r="F480" s="178"/>
      <c r="G480" s="190">
        <f>DATOS!$E$13</f>
        <v>1</v>
      </c>
      <c r="H480" s="178"/>
      <c r="I480" s="191"/>
      <c r="J480" s="178"/>
      <c r="K480" s="178"/>
      <c r="L480" s="178"/>
      <c r="M480" s="178"/>
      <c r="N480" s="160" t="str">
        <f t="shared" si="38"/>
        <v/>
      </c>
      <c r="P480" s="160" t="str">
        <f t="shared" si="39"/>
        <v/>
      </c>
      <c r="Q480" s="160">
        <f t="shared" si="37"/>
        <v>0</v>
      </c>
      <c r="R480" s="160" t="str">
        <f t="shared" si="40"/>
        <v/>
      </c>
      <c r="S480" s="160" t="str">
        <f t="shared" si="41"/>
        <v/>
      </c>
    </row>
    <row r="481" spans="3:19" ht="17.45" customHeight="1" x14ac:dyDescent="0.25">
      <c r="C481" s="188"/>
      <c r="D481" s="189"/>
      <c r="E481" s="178"/>
      <c r="F481" s="178"/>
      <c r="G481" s="190">
        <f>DATOS!$E$13</f>
        <v>1</v>
      </c>
      <c r="H481" s="178"/>
      <c r="I481" s="191"/>
      <c r="J481" s="178"/>
      <c r="K481" s="178"/>
      <c r="L481" s="178"/>
      <c r="M481" s="178"/>
      <c r="N481" s="160" t="str">
        <f t="shared" si="38"/>
        <v/>
      </c>
      <c r="P481" s="160" t="str">
        <f t="shared" si="39"/>
        <v/>
      </c>
      <c r="Q481" s="160">
        <f t="shared" si="37"/>
        <v>0</v>
      </c>
      <c r="R481" s="160" t="str">
        <f t="shared" si="40"/>
        <v/>
      </c>
      <c r="S481" s="160" t="str">
        <f t="shared" si="41"/>
        <v/>
      </c>
    </row>
    <row r="482" spans="3:19" ht="17.45" customHeight="1" x14ac:dyDescent="0.25">
      <c r="C482" s="188"/>
      <c r="D482" s="189"/>
      <c r="E482" s="178"/>
      <c r="F482" s="178"/>
      <c r="G482" s="190">
        <f>DATOS!$E$13</f>
        <v>1</v>
      </c>
      <c r="H482" s="178"/>
      <c r="I482" s="191"/>
      <c r="J482" s="178"/>
      <c r="K482" s="178"/>
      <c r="L482" s="178"/>
      <c r="M482" s="178"/>
      <c r="N482" s="160" t="str">
        <f t="shared" si="38"/>
        <v/>
      </c>
      <c r="P482" s="160" t="str">
        <f t="shared" si="39"/>
        <v/>
      </c>
      <c r="Q482" s="160">
        <f t="shared" si="37"/>
        <v>0</v>
      </c>
      <c r="R482" s="160" t="str">
        <f t="shared" si="40"/>
        <v/>
      </c>
      <c r="S482" s="160" t="str">
        <f t="shared" si="41"/>
        <v/>
      </c>
    </row>
    <row r="483" spans="3:19" ht="17.45" customHeight="1" x14ac:dyDescent="0.25">
      <c r="C483" s="188"/>
      <c r="D483" s="189"/>
      <c r="E483" s="178"/>
      <c r="F483" s="178"/>
      <c r="G483" s="190">
        <f>DATOS!$E$13</f>
        <v>1</v>
      </c>
      <c r="H483" s="178"/>
      <c r="I483" s="191"/>
      <c r="J483" s="178"/>
      <c r="K483" s="178"/>
      <c r="L483" s="178"/>
      <c r="M483" s="178"/>
      <c r="N483" s="160" t="str">
        <f t="shared" si="38"/>
        <v/>
      </c>
      <c r="P483" s="160" t="str">
        <f t="shared" si="39"/>
        <v/>
      </c>
      <c r="Q483" s="160">
        <f t="shared" si="37"/>
        <v>0</v>
      </c>
      <c r="R483" s="160" t="str">
        <f t="shared" si="40"/>
        <v/>
      </c>
      <c r="S483" s="160" t="str">
        <f t="shared" si="41"/>
        <v/>
      </c>
    </row>
    <row r="484" spans="3:19" ht="17.45" customHeight="1" x14ac:dyDescent="0.25">
      <c r="C484" s="188"/>
      <c r="D484" s="189"/>
      <c r="E484" s="178"/>
      <c r="F484" s="178"/>
      <c r="G484" s="190">
        <f>DATOS!$E$13</f>
        <v>1</v>
      </c>
      <c r="H484" s="178"/>
      <c r="I484" s="191"/>
      <c r="J484" s="178"/>
      <c r="K484" s="178"/>
      <c r="L484" s="178"/>
      <c r="M484" s="178"/>
      <c r="N484" s="160" t="str">
        <f t="shared" si="38"/>
        <v/>
      </c>
      <c r="P484" s="160" t="str">
        <f t="shared" si="39"/>
        <v/>
      </c>
      <c r="Q484" s="160">
        <f t="shared" si="37"/>
        <v>0</v>
      </c>
      <c r="R484" s="160" t="str">
        <f t="shared" si="40"/>
        <v/>
      </c>
      <c r="S484" s="160" t="str">
        <f t="shared" si="41"/>
        <v/>
      </c>
    </row>
    <row r="485" spans="3:19" ht="17.45" customHeight="1" x14ac:dyDescent="0.25">
      <c r="C485" s="188"/>
      <c r="D485" s="189"/>
      <c r="E485" s="178"/>
      <c r="F485" s="178"/>
      <c r="G485" s="190">
        <f>DATOS!$E$13</f>
        <v>1</v>
      </c>
      <c r="H485" s="178"/>
      <c r="I485" s="191"/>
      <c r="J485" s="178"/>
      <c r="K485" s="178"/>
      <c r="L485" s="178"/>
      <c r="M485" s="178"/>
      <c r="N485" s="160" t="str">
        <f t="shared" si="38"/>
        <v/>
      </c>
      <c r="P485" s="160" t="str">
        <f t="shared" si="39"/>
        <v/>
      </c>
      <c r="Q485" s="160">
        <f t="shared" si="37"/>
        <v>0</v>
      </c>
      <c r="R485" s="160" t="str">
        <f t="shared" si="40"/>
        <v/>
      </c>
      <c r="S485" s="160" t="str">
        <f t="shared" si="41"/>
        <v/>
      </c>
    </row>
    <row r="486" spans="3:19" ht="17.45" customHeight="1" x14ac:dyDescent="0.25">
      <c r="C486" s="188"/>
      <c r="D486" s="189"/>
      <c r="E486" s="178"/>
      <c r="F486" s="178"/>
      <c r="G486" s="190">
        <f>DATOS!$E$13</f>
        <v>1</v>
      </c>
      <c r="H486" s="178"/>
      <c r="I486" s="191"/>
      <c r="J486" s="178"/>
      <c r="K486" s="178"/>
      <c r="L486" s="178"/>
      <c r="M486" s="178"/>
      <c r="N486" s="160" t="str">
        <f t="shared" si="38"/>
        <v/>
      </c>
      <c r="P486" s="160" t="str">
        <f t="shared" si="39"/>
        <v/>
      </c>
      <c r="Q486" s="160">
        <f t="shared" si="37"/>
        <v>0</v>
      </c>
      <c r="R486" s="160" t="str">
        <f t="shared" si="40"/>
        <v/>
      </c>
      <c r="S486" s="160" t="str">
        <f t="shared" si="41"/>
        <v/>
      </c>
    </row>
    <row r="487" spans="3:19" ht="17.45" customHeight="1" x14ac:dyDescent="0.25">
      <c r="C487" s="188"/>
      <c r="D487" s="189"/>
      <c r="E487" s="178"/>
      <c r="F487" s="178"/>
      <c r="G487" s="190">
        <f>DATOS!$E$13</f>
        <v>1</v>
      </c>
      <c r="H487" s="178"/>
      <c r="I487" s="191"/>
      <c r="J487" s="178"/>
      <c r="K487" s="178"/>
      <c r="L487" s="178"/>
      <c r="M487" s="178"/>
      <c r="N487" s="160" t="str">
        <f t="shared" si="38"/>
        <v/>
      </c>
      <c r="P487" s="160" t="str">
        <f t="shared" si="39"/>
        <v/>
      </c>
      <c r="Q487" s="160">
        <f t="shared" si="37"/>
        <v>0</v>
      </c>
      <c r="R487" s="160" t="str">
        <f t="shared" si="40"/>
        <v/>
      </c>
      <c r="S487" s="160" t="str">
        <f t="shared" si="41"/>
        <v/>
      </c>
    </row>
    <row r="488" spans="3:19" ht="17.45" customHeight="1" x14ac:dyDescent="0.25">
      <c r="C488" s="188"/>
      <c r="D488" s="189"/>
      <c r="E488" s="178"/>
      <c r="F488" s="178"/>
      <c r="G488" s="190">
        <f>DATOS!$E$13</f>
        <v>1</v>
      </c>
      <c r="H488" s="178"/>
      <c r="I488" s="191"/>
      <c r="J488" s="178"/>
      <c r="K488" s="178"/>
      <c r="L488" s="178"/>
      <c r="M488" s="178"/>
      <c r="N488" s="160" t="str">
        <f t="shared" si="38"/>
        <v/>
      </c>
      <c r="P488" s="160" t="str">
        <f t="shared" si="39"/>
        <v/>
      </c>
      <c r="Q488" s="160">
        <f t="shared" si="37"/>
        <v>0</v>
      </c>
      <c r="R488" s="160" t="str">
        <f t="shared" si="40"/>
        <v/>
      </c>
      <c r="S488" s="160" t="str">
        <f t="shared" si="41"/>
        <v/>
      </c>
    </row>
    <row r="489" spans="3:19" ht="17.45" customHeight="1" x14ac:dyDescent="0.25">
      <c r="C489" s="188"/>
      <c r="D489" s="189"/>
      <c r="E489" s="178"/>
      <c r="F489" s="178"/>
      <c r="G489" s="190">
        <f>DATOS!$E$13</f>
        <v>1</v>
      </c>
      <c r="H489" s="178"/>
      <c r="I489" s="191"/>
      <c r="J489" s="178"/>
      <c r="K489" s="178"/>
      <c r="L489" s="178"/>
      <c r="M489" s="178"/>
      <c r="N489" s="160" t="str">
        <f t="shared" si="38"/>
        <v/>
      </c>
      <c r="P489" s="160" t="str">
        <f t="shared" si="39"/>
        <v/>
      </c>
      <c r="Q489" s="160">
        <f t="shared" si="37"/>
        <v>0</v>
      </c>
      <c r="R489" s="160" t="str">
        <f t="shared" si="40"/>
        <v/>
      </c>
      <c r="S489" s="160" t="str">
        <f t="shared" si="41"/>
        <v/>
      </c>
    </row>
    <row r="490" spans="3:19" ht="17.45" customHeight="1" x14ac:dyDescent="0.25">
      <c r="C490" s="188"/>
      <c r="D490" s="189"/>
      <c r="E490" s="178"/>
      <c r="F490" s="178"/>
      <c r="G490" s="190">
        <f>DATOS!$E$13</f>
        <v>1</v>
      </c>
      <c r="H490" s="178"/>
      <c r="I490" s="191"/>
      <c r="J490" s="178"/>
      <c r="K490" s="178"/>
      <c r="L490" s="178"/>
      <c r="M490" s="178"/>
      <c r="N490" s="160" t="str">
        <f t="shared" si="38"/>
        <v/>
      </c>
      <c r="P490" s="160" t="str">
        <f t="shared" si="39"/>
        <v/>
      </c>
      <c r="Q490" s="160">
        <f t="shared" si="37"/>
        <v>0</v>
      </c>
      <c r="R490" s="160" t="str">
        <f t="shared" si="40"/>
        <v/>
      </c>
      <c r="S490" s="160" t="str">
        <f t="shared" si="41"/>
        <v/>
      </c>
    </row>
    <row r="491" spans="3:19" ht="17.45" customHeight="1" x14ac:dyDescent="0.25">
      <c r="C491" s="188"/>
      <c r="D491" s="189"/>
      <c r="E491" s="178"/>
      <c r="F491" s="178"/>
      <c r="G491" s="190">
        <f>DATOS!$E$13</f>
        <v>1</v>
      </c>
      <c r="H491" s="178"/>
      <c r="I491" s="191"/>
      <c r="J491" s="178"/>
      <c r="K491" s="178"/>
      <c r="L491" s="178"/>
      <c r="M491" s="178"/>
      <c r="N491" s="160" t="str">
        <f t="shared" si="38"/>
        <v/>
      </c>
      <c r="P491" s="160" t="str">
        <f t="shared" si="39"/>
        <v/>
      </c>
      <c r="Q491" s="160">
        <f t="shared" si="37"/>
        <v>0</v>
      </c>
      <c r="R491" s="160" t="str">
        <f t="shared" si="40"/>
        <v/>
      </c>
      <c r="S491" s="160" t="str">
        <f t="shared" si="41"/>
        <v/>
      </c>
    </row>
    <row r="492" spans="3:19" ht="17.45" customHeight="1" x14ac:dyDescent="0.25">
      <c r="C492" s="188"/>
      <c r="D492" s="189"/>
      <c r="E492" s="178"/>
      <c r="F492" s="178"/>
      <c r="G492" s="190">
        <f>DATOS!$E$13</f>
        <v>1</v>
      </c>
      <c r="H492" s="178"/>
      <c r="I492" s="191"/>
      <c r="J492" s="178"/>
      <c r="K492" s="178"/>
      <c r="L492" s="178"/>
      <c r="M492" s="178"/>
      <c r="N492" s="160" t="str">
        <f t="shared" si="38"/>
        <v/>
      </c>
      <c r="P492" s="160" t="str">
        <f t="shared" si="39"/>
        <v/>
      </c>
      <c r="Q492" s="160">
        <f t="shared" si="37"/>
        <v>0</v>
      </c>
      <c r="R492" s="160" t="str">
        <f t="shared" si="40"/>
        <v/>
      </c>
      <c r="S492" s="160" t="str">
        <f t="shared" si="41"/>
        <v/>
      </c>
    </row>
    <row r="493" spans="3:19" ht="17.45" customHeight="1" x14ac:dyDescent="0.25">
      <c r="C493" s="188"/>
      <c r="D493" s="189"/>
      <c r="E493" s="178"/>
      <c r="F493" s="178"/>
      <c r="G493" s="190">
        <f>DATOS!$E$13</f>
        <v>1</v>
      </c>
      <c r="H493" s="178"/>
      <c r="I493" s="191"/>
      <c r="J493" s="178"/>
      <c r="K493" s="178"/>
      <c r="L493" s="178"/>
      <c r="M493" s="178"/>
      <c r="N493" s="160" t="str">
        <f t="shared" si="38"/>
        <v/>
      </c>
      <c r="P493" s="160" t="str">
        <f t="shared" si="39"/>
        <v/>
      </c>
      <c r="Q493" s="160">
        <f t="shared" si="37"/>
        <v>0</v>
      </c>
      <c r="R493" s="160" t="str">
        <f t="shared" si="40"/>
        <v/>
      </c>
      <c r="S493" s="160" t="str">
        <f t="shared" si="41"/>
        <v/>
      </c>
    </row>
    <row r="494" spans="3:19" ht="17.45" customHeight="1" x14ac:dyDescent="0.25">
      <c r="C494" s="188"/>
      <c r="D494" s="189"/>
      <c r="E494" s="178"/>
      <c r="F494" s="178"/>
      <c r="G494" s="190">
        <f>DATOS!$E$13</f>
        <v>1</v>
      </c>
      <c r="H494" s="178"/>
      <c r="I494" s="191"/>
      <c r="J494" s="178"/>
      <c r="K494" s="178"/>
      <c r="L494" s="178"/>
      <c r="M494" s="178"/>
      <c r="N494" s="160" t="str">
        <f t="shared" si="38"/>
        <v/>
      </c>
      <c r="P494" s="160" t="str">
        <f t="shared" si="39"/>
        <v/>
      </c>
      <c r="Q494" s="160">
        <f t="shared" si="37"/>
        <v>0</v>
      </c>
      <c r="R494" s="160" t="str">
        <f t="shared" si="40"/>
        <v/>
      </c>
      <c r="S494" s="160" t="str">
        <f t="shared" si="41"/>
        <v/>
      </c>
    </row>
    <row r="495" spans="3:19" ht="17.45" customHeight="1" x14ac:dyDescent="0.25">
      <c r="C495" s="188"/>
      <c r="D495" s="189"/>
      <c r="E495" s="178"/>
      <c r="F495" s="178"/>
      <c r="G495" s="190">
        <f>DATOS!$E$13</f>
        <v>1</v>
      </c>
      <c r="H495" s="178"/>
      <c r="I495" s="191"/>
      <c r="J495" s="178"/>
      <c r="K495" s="178"/>
      <c r="L495" s="178"/>
      <c r="M495" s="178"/>
      <c r="N495" s="160" t="str">
        <f t="shared" si="38"/>
        <v/>
      </c>
      <c r="P495" s="160" t="str">
        <f t="shared" si="39"/>
        <v/>
      </c>
      <c r="Q495" s="160">
        <f t="shared" si="37"/>
        <v>0</v>
      </c>
      <c r="R495" s="160" t="str">
        <f t="shared" si="40"/>
        <v/>
      </c>
      <c r="S495" s="160" t="str">
        <f t="shared" si="41"/>
        <v/>
      </c>
    </row>
    <row r="496" spans="3:19" ht="17.45" customHeight="1" x14ac:dyDescent="0.25">
      <c r="C496" s="188"/>
      <c r="D496" s="189"/>
      <c r="E496" s="178"/>
      <c r="F496" s="178"/>
      <c r="G496" s="190">
        <f>DATOS!$E$13</f>
        <v>1</v>
      </c>
      <c r="H496" s="178"/>
      <c r="I496" s="191"/>
      <c r="J496" s="178"/>
      <c r="K496" s="178"/>
      <c r="L496" s="178"/>
      <c r="M496" s="178"/>
      <c r="N496" s="160" t="str">
        <f t="shared" si="38"/>
        <v/>
      </c>
      <c r="P496" s="160" t="str">
        <f t="shared" si="39"/>
        <v/>
      </c>
      <c r="Q496" s="160">
        <f t="shared" si="37"/>
        <v>0</v>
      </c>
      <c r="R496" s="160" t="str">
        <f t="shared" si="40"/>
        <v/>
      </c>
      <c r="S496" s="160" t="str">
        <f t="shared" si="41"/>
        <v/>
      </c>
    </row>
    <row r="497" spans="3:19" ht="17.45" customHeight="1" x14ac:dyDescent="0.25">
      <c r="C497" s="188"/>
      <c r="D497" s="189"/>
      <c r="E497" s="178"/>
      <c r="F497" s="178"/>
      <c r="G497" s="190">
        <f>DATOS!$E$13</f>
        <v>1</v>
      </c>
      <c r="H497" s="178"/>
      <c r="I497" s="191"/>
      <c r="J497" s="178"/>
      <c r="K497" s="178"/>
      <c r="L497" s="178"/>
      <c r="M497" s="178"/>
      <c r="N497" s="160" t="str">
        <f t="shared" si="38"/>
        <v/>
      </c>
      <c r="P497" s="160" t="str">
        <f t="shared" si="39"/>
        <v/>
      </c>
      <c r="Q497" s="160">
        <f t="shared" si="37"/>
        <v>0</v>
      </c>
      <c r="R497" s="160" t="str">
        <f t="shared" si="40"/>
        <v/>
      </c>
      <c r="S497" s="160" t="str">
        <f t="shared" si="41"/>
        <v/>
      </c>
    </row>
    <row r="498" spans="3:19" ht="17.45" customHeight="1" x14ac:dyDescent="0.25">
      <c r="C498" s="188"/>
      <c r="D498" s="189"/>
      <c r="E498" s="178"/>
      <c r="F498" s="178"/>
      <c r="G498" s="190">
        <f>DATOS!$E$13</f>
        <v>1</v>
      </c>
      <c r="H498" s="178"/>
      <c r="I498" s="191"/>
      <c r="J498" s="178"/>
      <c r="K498" s="178"/>
      <c r="L498" s="178"/>
      <c r="M498" s="178"/>
      <c r="N498" s="160" t="str">
        <f t="shared" si="38"/>
        <v/>
      </c>
      <c r="P498" s="160" t="str">
        <f t="shared" si="39"/>
        <v/>
      </c>
      <c r="Q498" s="160">
        <f t="shared" si="37"/>
        <v>0</v>
      </c>
      <c r="R498" s="160" t="str">
        <f t="shared" si="40"/>
        <v/>
      </c>
      <c r="S498" s="160" t="str">
        <f t="shared" si="41"/>
        <v/>
      </c>
    </row>
    <row r="499" spans="3:19" ht="17.45" customHeight="1" x14ac:dyDescent="0.25">
      <c r="C499" s="188"/>
      <c r="D499" s="189"/>
      <c r="E499" s="178"/>
      <c r="F499" s="178"/>
      <c r="G499" s="190">
        <f>DATOS!$E$13</f>
        <v>1</v>
      </c>
      <c r="H499" s="178"/>
      <c r="I499" s="191"/>
      <c r="J499" s="178"/>
      <c r="K499" s="178"/>
      <c r="L499" s="178"/>
      <c r="M499" s="178"/>
      <c r="N499" s="160" t="str">
        <f t="shared" si="38"/>
        <v/>
      </c>
      <c r="P499" s="160" t="str">
        <f t="shared" si="39"/>
        <v/>
      </c>
      <c r="Q499" s="160">
        <f t="shared" si="37"/>
        <v>0</v>
      </c>
      <c r="R499" s="160" t="str">
        <f t="shared" si="40"/>
        <v/>
      </c>
      <c r="S499" s="160" t="str">
        <f t="shared" si="41"/>
        <v/>
      </c>
    </row>
    <row r="500" spans="3:19" ht="17.45" customHeight="1" x14ac:dyDescent="0.25">
      <c r="C500" s="188"/>
      <c r="D500" s="189"/>
      <c r="E500" s="178"/>
      <c r="F500" s="178"/>
      <c r="G500" s="190">
        <f>DATOS!$E$13</f>
        <v>1</v>
      </c>
      <c r="H500" s="178"/>
      <c r="I500" s="191"/>
      <c r="J500" s="178"/>
      <c r="K500" s="178"/>
      <c r="L500" s="178"/>
      <c r="M500" s="178"/>
      <c r="N500" s="160" t="str">
        <f t="shared" si="38"/>
        <v/>
      </c>
      <c r="P500" s="160" t="str">
        <f t="shared" si="39"/>
        <v/>
      </c>
      <c r="Q500" s="160">
        <f t="shared" si="37"/>
        <v>0</v>
      </c>
      <c r="R500" s="160" t="str">
        <f t="shared" si="40"/>
        <v/>
      </c>
      <c r="S500" s="160" t="str">
        <f t="shared" si="41"/>
        <v/>
      </c>
    </row>
    <row r="501" spans="3:19" ht="17.45" customHeight="1" x14ac:dyDescent="0.25">
      <c r="C501" s="188"/>
      <c r="D501" s="189"/>
      <c r="E501" s="178"/>
      <c r="F501" s="178"/>
      <c r="G501" s="190">
        <f>DATOS!$E$13</f>
        <v>1</v>
      </c>
      <c r="H501" s="178"/>
      <c r="I501" s="191"/>
      <c r="J501" s="178"/>
      <c r="K501" s="178"/>
      <c r="L501" s="178"/>
      <c r="M501" s="178"/>
      <c r="N501" s="160" t="str">
        <f t="shared" si="38"/>
        <v/>
      </c>
      <c r="P501" s="160" t="str">
        <f t="shared" si="39"/>
        <v/>
      </c>
      <c r="Q501" s="160">
        <f t="shared" si="37"/>
        <v>0</v>
      </c>
      <c r="R501" s="160" t="str">
        <f t="shared" si="40"/>
        <v/>
      </c>
      <c r="S501" s="160" t="str">
        <f t="shared" si="41"/>
        <v/>
      </c>
    </row>
    <row r="502" spans="3:19" ht="17.45" customHeight="1" x14ac:dyDescent="0.25">
      <c r="C502" s="188"/>
      <c r="D502" s="189"/>
      <c r="E502" s="178"/>
      <c r="F502" s="178"/>
      <c r="G502" s="190">
        <f>DATOS!$E$13</f>
        <v>1</v>
      </c>
      <c r="H502" s="178"/>
      <c r="I502" s="191"/>
      <c r="J502" s="178"/>
      <c r="K502" s="178"/>
      <c r="L502" s="178"/>
      <c r="M502" s="178"/>
      <c r="N502" s="160" t="str">
        <f t="shared" si="38"/>
        <v/>
      </c>
      <c r="P502" s="160" t="str">
        <f t="shared" si="39"/>
        <v/>
      </c>
      <c r="Q502" s="160">
        <f t="shared" si="37"/>
        <v>0</v>
      </c>
      <c r="R502" s="160" t="str">
        <f t="shared" si="40"/>
        <v/>
      </c>
      <c r="S502" s="160" t="str">
        <f t="shared" si="41"/>
        <v/>
      </c>
    </row>
    <row r="503" spans="3:19" ht="17.45" customHeight="1" x14ac:dyDescent="0.25">
      <c r="C503" s="188"/>
      <c r="D503" s="189"/>
      <c r="E503" s="178"/>
      <c r="F503" s="178"/>
      <c r="G503" s="190">
        <f>DATOS!$E$13</f>
        <v>1</v>
      </c>
      <c r="H503" s="178"/>
      <c r="I503" s="191"/>
      <c r="J503" s="178"/>
      <c r="K503" s="178"/>
      <c r="L503" s="178"/>
      <c r="M503" s="178"/>
      <c r="N503" s="160" t="str">
        <f t="shared" si="38"/>
        <v/>
      </c>
      <c r="P503" s="160" t="str">
        <f t="shared" si="39"/>
        <v/>
      </c>
      <c r="Q503" s="160">
        <f t="shared" si="37"/>
        <v>0</v>
      </c>
      <c r="R503" s="160" t="str">
        <f t="shared" si="40"/>
        <v/>
      </c>
      <c r="S503" s="160" t="str">
        <f t="shared" si="41"/>
        <v/>
      </c>
    </row>
    <row r="504" spans="3:19" ht="17.45" customHeight="1" x14ac:dyDescent="0.25">
      <c r="C504" s="188"/>
      <c r="D504" s="189"/>
      <c r="E504" s="178"/>
      <c r="F504" s="178"/>
      <c r="G504" s="190">
        <f>DATOS!$E$13</f>
        <v>1</v>
      </c>
      <c r="H504" s="178"/>
      <c r="I504" s="191"/>
      <c r="J504" s="178"/>
      <c r="K504" s="178"/>
      <c r="L504" s="178"/>
      <c r="M504" s="178"/>
      <c r="N504" s="160" t="str">
        <f t="shared" si="38"/>
        <v/>
      </c>
      <c r="P504" s="160" t="str">
        <f t="shared" si="39"/>
        <v/>
      </c>
      <c r="Q504" s="160">
        <f t="shared" si="37"/>
        <v>0</v>
      </c>
      <c r="R504" s="160" t="str">
        <f t="shared" si="40"/>
        <v/>
      </c>
      <c r="S504" s="160" t="str">
        <f t="shared" si="41"/>
        <v/>
      </c>
    </row>
    <row r="505" spans="3:19" ht="17.45" customHeight="1" x14ac:dyDescent="0.25">
      <c r="C505" s="188"/>
      <c r="D505" s="189"/>
      <c r="E505" s="178"/>
      <c r="F505" s="178"/>
      <c r="G505" s="190">
        <f>DATOS!$E$13</f>
        <v>1</v>
      </c>
      <c r="H505" s="178"/>
      <c r="I505" s="191"/>
      <c r="J505" s="178"/>
      <c r="K505" s="178"/>
      <c r="L505" s="178"/>
      <c r="M505" s="178"/>
      <c r="N505" s="160" t="str">
        <f t="shared" si="38"/>
        <v/>
      </c>
      <c r="P505" s="160" t="str">
        <f t="shared" si="39"/>
        <v/>
      </c>
      <c r="Q505" s="160">
        <f t="shared" si="37"/>
        <v>0</v>
      </c>
      <c r="R505" s="160" t="str">
        <f t="shared" si="40"/>
        <v/>
      </c>
      <c r="S505" s="160" t="str">
        <f t="shared" si="41"/>
        <v/>
      </c>
    </row>
    <row r="506" spans="3:19" ht="17.45" customHeight="1" x14ac:dyDescent="0.25">
      <c r="C506" s="188"/>
      <c r="D506" s="189"/>
      <c r="E506" s="178"/>
      <c r="F506" s="178"/>
      <c r="G506" s="190">
        <f>DATOS!$E$13</f>
        <v>1</v>
      </c>
      <c r="H506" s="178"/>
      <c r="I506" s="191"/>
      <c r="J506" s="178"/>
      <c r="K506" s="178"/>
      <c r="L506" s="178"/>
      <c r="M506" s="178"/>
      <c r="N506" s="160" t="str">
        <f t="shared" si="38"/>
        <v/>
      </c>
      <c r="P506" s="160" t="str">
        <f t="shared" si="39"/>
        <v/>
      </c>
      <c r="Q506" s="160">
        <f t="shared" si="37"/>
        <v>0</v>
      </c>
      <c r="R506" s="160" t="str">
        <f t="shared" si="40"/>
        <v/>
      </c>
      <c r="S506" s="160" t="str">
        <f t="shared" si="41"/>
        <v/>
      </c>
    </row>
    <row r="507" spans="3:19" ht="17.45" customHeight="1" x14ac:dyDescent="0.25">
      <c r="C507" s="188"/>
      <c r="D507" s="189"/>
      <c r="E507" s="178"/>
      <c r="F507" s="178"/>
      <c r="G507" s="190">
        <f>DATOS!$E$13</f>
        <v>1</v>
      </c>
      <c r="H507" s="178"/>
      <c r="I507" s="191"/>
      <c r="J507" s="178"/>
      <c r="K507" s="178"/>
      <c r="L507" s="178"/>
      <c r="M507" s="178"/>
      <c r="N507" s="160" t="str">
        <f t="shared" si="38"/>
        <v/>
      </c>
      <c r="P507" s="160" t="str">
        <f t="shared" si="39"/>
        <v/>
      </c>
      <c r="Q507" s="160">
        <f t="shared" si="37"/>
        <v>0</v>
      </c>
      <c r="R507" s="160" t="str">
        <f t="shared" si="40"/>
        <v/>
      </c>
      <c r="S507" s="160" t="str">
        <f t="shared" si="41"/>
        <v/>
      </c>
    </row>
    <row r="508" spans="3:19" ht="17.45" customHeight="1" x14ac:dyDescent="0.25">
      <c r="C508" s="188"/>
      <c r="D508" s="189"/>
      <c r="E508" s="178"/>
      <c r="F508" s="178"/>
      <c r="G508" s="190">
        <f>DATOS!$E$13</f>
        <v>1</v>
      </c>
      <c r="H508" s="178"/>
      <c r="I508" s="191"/>
      <c r="J508" s="178"/>
      <c r="K508" s="178"/>
      <c r="L508" s="178"/>
      <c r="M508" s="178"/>
      <c r="N508" s="160" t="str">
        <f t="shared" si="38"/>
        <v/>
      </c>
      <c r="P508" s="160" t="str">
        <f t="shared" si="39"/>
        <v/>
      </c>
      <c r="Q508" s="160">
        <f t="shared" si="37"/>
        <v>0</v>
      </c>
      <c r="R508" s="160" t="str">
        <f t="shared" si="40"/>
        <v/>
      </c>
      <c r="S508" s="160" t="str">
        <f t="shared" si="41"/>
        <v/>
      </c>
    </row>
    <row r="509" spans="3:19" ht="17.45" customHeight="1" x14ac:dyDescent="0.25">
      <c r="C509" s="188"/>
      <c r="D509" s="189"/>
      <c r="E509" s="178"/>
      <c r="F509" s="178"/>
      <c r="G509" s="190">
        <f>DATOS!$E$13</f>
        <v>1</v>
      </c>
      <c r="H509" s="178"/>
      <c r="I509" s="191"/>
      <c r="J509" s="178"/>
      <c r="K509" s="178"/>
      <c r="L509" s="178"/>
      <c r="M509" s="178"/>
      <c r="N509" s="160" t="str">
        <f t="shared" si="38"/>
        <v/>
      </c>
      <c r="P509" s="160" t="str">
        <f t="shared" si="39"/>
        <v/>
      </c>
      <c r="Q509" s="160">
        <f t="shared" si="37"/>
        <v>0</v>
      </c>
      <c r="R509" s="160" t="str">
        <f t="shared" si="40"/>
        <v/>
      </c>
      <c r="S509" s="160" t="str">
        <f t="shared" si="41"/>
        <v/>
      </c>
    </row>
    <row r="510" spans="3:19" ht="17.45" customHeight="1" x14ac:dyDescent="0.25">
      <c r="C510" s="188"/>
      <c r="D510" s="189"/>
      <c r="E510" s="178"/>
      <c r="F510" s="178"/>
      <c r="G510" s="190">
        <f>DATOS!$E$13</f>
        <v>1</v>
      </c>
      <c r="H510" s="178"/>
      <c r="I510" s="191"/>
      <c r="J510" s="178"/>
      <c r="K510" s="178"/>
      <c r="L510" s="178"/>
      <c r="M510" s="178"/>
      <c r="N510" s="160" t="str">
        <f t="shared" si="38"/>
        <v/>
      </c>
      <c r="P510" s="160" t="str">
        <f t="shared" si="39"/>
        <v/>
      </c>
      <c r="Q510" s="160">
        <f t="shared" si="37"/>
        <v>0</v>
      </c>
      <c r="R510" s="160" t="str">
        <f t="shared" si="40"/>
        <v/>
      </c>
      <c r="S510" s="160" t="str">
        <f t="shared" si="41"/>
        <v/>
      </c>
    </row>
    <row r="511" spans="3:19" ht="17.45" customHeight="1" x14ac:dyDescent="0.25">
      <c r="C511" s="188"/>
      <c r="D511" s="189"/>
      <c r="E511" s="178"/>
      <c r="F511" s="178"/>
      <c r="G511" s="190">
        <f>DATOS!$E$13</f>
        <v>1</v>
      </c>
      <c r="H511" s="178"/>
      <c r="I511" s="191"/>
      <c r="J511" s="178"/>
      <c r="K511" s="178"/>
      <c r="L511" s="178"/>
      <c r="M511" s="178"/>
      <c r="N511" s="160" t="str">
        <f t="shared" si="38"/>
        <v/>
      </c>
      <c r="P511" s="160" t="str">
        <f t="shared" si="39"/>
        <v/>
      </c>
      <c r="Q511" s="160">
        <f t="shared" si="37"/>
        <v>0</v>
      </c>
      <c r="R511" s="160" t="str">
        <f t="shared" si="40"/>
        <v/>
      </c>
      <c r="S511" s="160" t="str">
        <f t="shared" si="41"/>
        <v/>
      </c>
    </row>
    <row r="512" spans="3:19" ht="17.45" customHeight="1" x14ac:dyDescent="0.25">
      <c r="C512" s="188"/>
      <c r="D512" s="189"/>
      <c r="E512" s="178"/>
      <c r="F512" s="178"/>
      <c r="G512" s="190">
        <f>DATOS!$E$13</f>
        <v>1</v>
      </c>
      <c r="H512" s="178"/>
      <c r="I512" s="191"/>
      <c r="J512" s="178"/>
      <c r="K512" s="178"/>
      <c r="L512" s="178"/>
      <c r="M512" s="178"/>
      <c r="N512" s="160" t="str">
        <f t="shared" si="38"/>
        <v/>
      </c>
      <c r="P512" s="160" t="str">
        <f t="shared" si="39"/>
        <v/>
      </c>
      <c r="Q512" s="160">
        <f t="shared" si="37"/>
        <v>0</v>
      </c>
      <c r="R512" s="160" t="str">
        <f t="shared" si="40"/>
        <v/>
      </c>
      <c r="S512" s="160" t="str">
        <f t="shared" si="41"/>
        <v/>
      </c>
    </row>
    <row r="513" spans="3:19" ht="17.45" customHeight="1" x14ac:dyDescent="0.25">
      <c r="C513" s="188"/>
      <c r="D513" s="189"/>
      <c r="E513" s="178"/>
      <c r="F513" s="178"/>
      <c r="G513" s="190">
        <f>DATOS!$E$13</f>
        <v>1</v>
      </c>
      <c r="H513" s="178"/>
      <c r="I513" s="191"/>
      <c r="J513" s="178"/>
      <c r="K513" s="178"/>
      <c r="L513" s="178"/>
      <c r="M513" s="178"/>
      <c r="N513" s="160" t="str">
        <f t="shared" si="38"/>
        <v/>
      </c>
      <c r="P513" s="160" t="str">
        <f t="shared" si="39"/>
        <v/>
      </c>
      <c r="Q513" s="160">
        <f t="shared" si="37"/>
        <v>0</v>
      </c>
      <c r="R513" s="160" t="str">
        <f t="shared" si="40"/>
        <v/>
      </c>
      <c r="S513" s="160" t="str">
        <f t="shared" si="41"/>
        <v/>
      </c>
    </row>
    <row r="514" spans="3:19" ht="17.45" customHeight="1" x14ac:dyDescent="0.25">
      <c r="C514" s="188"/>
      <c r="D514" s="189"/>
      <c r="E514" s="178"/>
      <c r="F514" s="178"/>
      <c r="G514" s="190">
        <f>DATOS!$E$13</f>
        <v>1</v>
      </c>
      <c r="H514" s="178"/>
      <c r="I514" s="191"/>
      <c r="J514" s="178"/>
      <c r="K514" s="178"/>
      <c r="L514" s="178"/>
      <c r="M514" s="178"/>
      <c r="N514" s="160" t="str">
        <f t="shared" si="38"/>
        <v/>
      </c>
      <c r="P514" s="160" t="str">
        <f t="shared" si="39"/>
        <v/>
      </c>
      <c r="Q514" s="160">
        <f t="shared" si="37"/>
        <v>0</v>
      </c>
      <c r="R514" s="160" t="str">
        <f t="shared" si="40"/>
        <v/>
      </c>
      <c r="S514" s="160" t="str">
        <f t="shared" si="41"/>
        <v/>
      </c>
    </row>
    <row r="515" spans="3:19" ht="17.45" customHeight="1" x14ac:dyDescent="0.25">
      <c r="C515" s="188"/>
      <c r="D515" s="189"/>
      <c r="E515" s="178"/>
      <c r="F515" s="178"/>
      <c r="G515" s="190">
        <f>DATOS!$E$13</f>
        <v>1</v>
      </c>
      <c r="H515" s="178"/>
      <c r="I515" s="191"/>
      <c r="J515" s="178"/>
      <c r="K515" s="178"/>
      <c r="L515" s="178"/>
      <c r="M515" s="178"/>
      <c r="N515" s="160" t="str">
        <f t="shared" si="38"/>
        <v/>
      </c>
      <c r="P515" s="160" t="str">
        <f t="shared" si="39"/>
        <v/>
      </c>
      <c r="Q515" s="160">
        <f t="shared" si="37"/>
        <v>0</v>
      </c>
      <c r="R515" s="160" t="str">
        <f t="shared" si="40"/>
        <v/>
      </c>
      <c r="S515" s="160" t="str">
        <f t="shared" si="41"/>
        <v/>
      </c>
    </row>
    <row r="516" spans="3:19" ht="17.45" customHeight="1" x14ac:dyDescent="0.25">
      <c r="C516" s="188"/>
      <c r="D516" s="189"/>
      <c r="E516" s="178"/>
      <c r="F516" s="178"/>
      <c r="G516" s="190">
        <f>DATOS!$E$13</f>
        <v>1</v>
      </c>
      <c r="H516" s="178"/>
      <c r="I516" s="191"/>
      <c r="J516" s="178"/>
      <c r="K516" s="178"/>
      <c r="L516" s="178"/>
      <c r="M516" s="178"/>
      <c r="N516" s="160" t="str">
        <f t="shared" si="38"/>
        <v/>
      </c>
      <c r="O516" s="50"/>
      <c r="P516" s="160" t="str">
        <f t="shared" si="39"/>
        <v/>
      </c>
      <c r="Q516" s="160">
        <f t="shared" si="37"/>
        <v>0</v>
      </c>
      <c r="R516" s="160" t="str">
        <f t="shared" si="40"/>
        <v/>
      </c>
      <c r="S516" s="160" t="str">
        <f t="shared" si="41"/>
        <v/>
      </c>
    </row>
  </sheetData>
  <sheetProtection algorithmName="SHA-512" hashValue="z2c1l8zTZDTBX3HWix13k/gPpSgCVRRRtMe0g58KQmOzma5H+WusBlMWojMb5967KijuXPSbl8QlnI9WjjJApQ==" saltValue="+0KzTK2yUaoIcBCtOc6TQw==" spinCount="100000" sheet="1" objects="1" scenarios="1" formatColumns="0" formatRows="0" autoFilter="0"/>
  <autoFilter ref="M16:N16" xr:uid="{00000000-0009-0000-0000-000018000000}"/>
  <mergeCells count="21">
    <mergeCell ref="A1:A4"/>
    <mergeCell ref="A5:A6"/>
    <mergeCell ref="M6:M7"/>
    <mergeCell ref="K6:K7"/>
    <mergeCell ref="L1:N1"/>
    <mergeCell ref="L4:N4"/>
    <mergeCell ref="H6:H7"/>
    <mergeCell ref="J6:J7"/>
    <mergeCell ref="E6:E7"/>
    <mergeCell ref="F6:F7"/>
    <mergeCell ref="I6:I7"/>
    <mergeCell ref="N6:N7"/>
    <mergeCell ref="L6:L7"/>
    <mergeCell ref="G6:G7"/>
    <mergeCell ref="A15:A16"/>
    <mergeCell ref="P6:P7"/>
    <mergeCell ref="Q6:Q7"/>
    <mergeCell ref="R6:R7"/>
    <mergeCell ref="S6:S7"/>
    <mergeCell ref="C6:C7"/>
    <mergeCell ref="D6:D7"/>
  </mergeCells>
  <phoneticPr fontId="0" type="noConversion"/>
  <hyperlinks>
    <hyperlink ref="A15:A16" location="CONTACTO!A1" display="Contacto" xr:uid="{00000000-0004-0000-1800-000000000000}"/>
    <hyperlink ref="A5:A6" location="MENU!A1" display="M e n ú" xr:uid="{00000000-0004-0000-1800-000001000000}"/>
    <hyperlink ref="A10" location="'INVERSIONES ARRENDAMIENTO'!A1" display="Inversiones Arrendamiento" xr:uid="{00000000-0004-0000-1800-000002000000}"/>
    <hyperlink ref="A14" location="PROVEEDORES!A1" display="Catálogo de Proveedores" xr:uid="{00000000-0004-0000-1800-000003000000}"/>
    <hyperlink ref="A13" location="DIOT!A1" display="Declaración del DIOT" xr:uid="{00000000-0004-0000-1800-000004000000}"/>
    <hyperlink ref="A12" location="TARIFAS!A1" display="Tablas y Tarifas de ISR" xr:uid="{00000000-0004-0000-1800-000005000000}"/>
    <hyperlink ref="A11" location="IMPUESTOS!A1" display="Impuestos" xr:uid="{00000000-0004-0000-1800-000006000000}"/>
    <hyperlink ref="A9" location="'INVERSIONES EMPR PROF'!A1" display="Inversiones Empresarial y P" xr:uid="{00000000-0004-0000-1800-000007000000}"/>
    <hyperlink ref="A8" location="'INGRESOS Y EGRESOS'!A1" display="Ingresos y Egresos" xr:uid="{00000000-0004-0000-1800-000008000000}"/>
    <hyperlink ref="A7" location="DATOS!A1" display="Datos de la Empresa" xr:uid="{00000000-0004-0000-18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800-000000000000}">
          <x14:formula1>
            <xm:f>LISTA!$B$15:$B$18</xm:f>
          </x14:formula1>
          <xm:sqref>I17:I516</xm:sqref>
        </x14:dataValidation>
        <x14:dataValidation type="list" allowBlank="1" showInputMessage="1" showErrorMessage="1" errorTitle="REGIMEN FISCAL" error="Seleccione el régimen fiscal aplicable" xr:uid="{00000000-0002-0000-1800-000001000000}">
          <x14:formula1>
            <xm:f>LISTA!$B$21:$B$24</xm:f>
          </x14:formula1>
          <xm:sqref>G17:G516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T516"/>
  <sheetViews>
    <sheetView zoomScaleNormal="100" workbookViewId="0">
      <pane xSplit="1" ySplit="7" topLeftCell="B8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13" customWidth="1"/>
    <col min="4" max="4" width="8.7109375" style="13" customWidth="1"/>
    <col min="5" max="5" width="25.7109375" style="13" customWidth="1"/>
    <col min="6" max="6" width="15.28515625" style="13" customWidth="1"/>
    <col min="7" max="7" width="21.7109375" style="13" hidden="1" customWidth="1"/>
    <col min="8" max="8" width="12.28515625" style="13" customWidth="1"/>
    <col min="9" max="9" width="4.7109375" style="13" customWidth="1"/>
    <col min="10" max="14" width="12.28515625" style="13" customWidth="1"/>
    <col min="15" max="15" width="0.85546875" style="13" customWidth="1"/>
    <col min="16" max="19" width="11.7109375" style="13" customWidth="1"/>
    <col min="20" max="20" width="11.7109375" style="13" hidden="1" customWidth="1"/>
    <col min="21" max="16384" width="11.42578125" style="13"/>
  </cols>
  <sheetData>
    <row r="1" spans="1:20" ht="17.45" customHeight="1" x14ac:dyDescent="0.3">
      <c r="A1" s="212" t="s">
        <v>244</v>
      </c>
      <c r="C1" s="107" t="str">
        <f>IF(DATOS!H18=DATOS!I1,DATOS!$E$6&amp;" "&amp;DATOS!$I$6&amp;" "&amp;DATOS!$M$6, "N o m b r e")</f>
        <v>N o m b r e</v>
      </c>
      <c r="D1" s="198"/>
      <c r="E1" s="198"/>
      <c r="H1" s="80"/>
      <c r="I1" s="21"/>
      <c r="J1" s="21"/>
      <c r="K1" s="21"/>
      <c r="L1" s="273" t="s">
        <v>53</v>
      </c>
      <c r="M1" s="273"/>
      <c r="N1" s="273"/>
      <c r="O1" s="74"/>
      <c r="P1" s="62"/>
      <c r="Q1" s="62"/>
      <c r="R1" s="62"/>
      <c r="S1" s="62"/>
      <c r="T1" s="62"/>
    </row>
    <row r="2" spans="1:20" ht="17.45" customHeight="1" x14ac:dyDescent="0.3">
      <c r="A2" s="260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198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</row>
    <row r="3" spans="1:20" ht="17.45" customHeight="1" x14ac:dyDescent="0.2">
      <c r="A3" s="260"/>
      <c r="C3" s="200"/>
      <c r="D3" s="198"/>
      <c r="E3" s="198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17.45" customHeight="1" x14ac:dyDescent="0.3">
      <c r="A4" s="261"/>
      <c r="C4" s="107" t="s">
        <v>4</v>
      </c>
      <c r="D4" s="198"/>
      <c r="E4" s="198"/>
      <c r="H4" s="21"/>
      <c r="I4" s="21"/>
      <c r="J4" s="21"/>
      <c r="K4" s="21"/>
      <c r="L4" s="274" t="str">
        <f>"MARZO "&amp;DATOS!$E$10</f>
        <v>MARZO 2020</v>
      </c>
      <c r="M4" s="274"/>
      <c r="N4" s="274"/>
      <c r="O4" s="87"/>
      <c r="P4" s="64"/>
      <c r="Q4" s="64"/>
      <c r="R4" s="64"/>
      <c r="S4" s="64"/>
      <c r="T4" s="64"/>
    </row>
    <row r="5" spans="1:20" ht="17.45" customHeight="1" x14ac:dyDescent="0.4">
      <c r="A5" s="262" t="s">
        <v>251</v>
      </c>
      <c r="C5" s="1" t="str">
        <f>IF(T14&gt;0," DAR DE ALTA EL R.F.C. EN EL CATALOGO DE PROVEEDORES ","")</f>
        <v/>
      </c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</row>
    <row r="6" spans="1:20" ht="17.45" customHeight="1" x14ac:dyDescent="0.2">
      <c r="A6" s="263"/>
      <c r="C6" s="240" t="s">
        <v>1</v>
      </c>
      <c r="D6" s="240" t="s">
        <v>153</v>
      </c>
      <c r="E6" s="240" t="s">
        <v>78</v>
      </c>
      <c r="F6" s="240" t="s">
        <v>23</v>
      </c>
      <c r="G6" s="240" t="s">
        <v>192</v>
      </c>
      <c r="H6" s="270" t="s">
        <v>183</v>
      </c>
      <c r="I6" s="240" t="s">
        <v>93</v>
      </c>
      <c r="J6" s="240" t="s">
        <v>2</v>
      </c>
      <c r="K6" s="240" t="s">
        <v>182</v>
      </c>
      <c r="L6" s="270" t="s">
        <v>141</v>
      </c>
      <c r="M6" s="270" t="s">
        <v>142</v>
      </c>
      <c r="N6" s="240" t="s">
        <v>3</v>
      </c>
      <c r="O6" s="21"/>
      <c r="P6" s="270" t="s">
        <v>184</v>
      </c>
      <c r="Q6" s="270" t="s">
        <v>185</v>
      </c>
      <c r="R6" s="270" t="s">
        <v>259</v>
      </c>
      <c r="S6" s="270" t="s">
        <v>186</v>
      </c>
      <c r="T6" s="93"/>
    </row>
    <row r="7" spans="1:20" ht="17.45" customHeight="1" x14ac:dyDescent="0.2">
      <c r="A7" s="114" t="s">
        <v>163</v>
      </c>
      <c r="C7" s="240"/>
      <c r="D7" s="240"/>
      <c r="E7" s="240"/>
      <c r="F7" s="240"/>
      <c r="G7" s="240"/>
      <c r="H7" s="270"/>
      <c r="I7" s="240"/>
      <c r="J7" s="240"/>
      <c r="K7" s="272"/>
      <c r="L7" s="270"/>
      <c r="M7" s="270"/>
      <c r="N7" s="240"/>
      <c r="O7" s="21"/>
      <c r="P7" s="271"/>
      <c r="Q7" s="271"/>
      <c r="R7" s="271"/>
      <c r="S7" s="271"/>
      <c r="T7" s="93"/>
    </row>
    <row r="8" spans="1:20" ht="17.45" customHeight="1" x14ac:dyDescent="0.2">
      <c r="A8" s="114" t="s">
        <v>166</v>
      </c>
      <c r="C8" s="132" t="s">
        <v>139</v>
      </c>
      <c r="D8" s="133"/>
      <c r="E8" s="133"/>
      <c r="F8" s="133"/>
      <c r="G8" s="133"/>
      <c r="H8" s="138"/>
      <c r="I8" s="138"/>
      <c r="J8" s="138"/>
      <c r="K8" s="138"/>
      <c r="L8" s="140"/>
      <c r="M8" s="140"/>
      <c r="N8" s="138"/>
      <c r="O8" s="65"/>
      <c r="P8" s="136"/>
      <c r="Q8" s="136"/>
      <c r="R8" s="136"/>
      <c r="S8" s="136"/>
      <c r="T8" s="66"/>
    </row>
    <row r="9" spans="1:20" ht="17.45" customHeight="1" x14ac:dyDescent="0.2">
      <c r="A9" s="114" t="s">
        <v>205</v>
      </c>
      <c r="C9" s="132"/>
      <c r="D9" s="133"/>
      <c r="E9" s="134" t="s">
        <v>196</v>
      </c>
      <c r="F9" s="133"/>
      <c r="G9" s="133"/>
      <c r="H9" s="141">
        <f>SUMIF($G$17:$G$516,LISTA!$B$21,H$17:H$516)</f>
        <v>0</v>
      </c>
      <c r="I9" s="141"/>
      <c r="J9" s="141">
        <f>SUMIF($G$17:$G$516,LISTA!$B$21,J$17:J$516)+SUMIF($G$17:$G$516,LISTA!$B$22,J$17:J$516)</f>
        <v>0</v>
      </c>
      <c r="K9" s="141">
        <f>SUMIF($G$17:$G$516,LISTA!$B$21,K$17:K$516)+SUMIF($G$17:$G$516,LISTA!$B$22,K$17:K$516)</f>
        <v>0</v>
      </c>
      <c r="L9" s="141">
        <f>SUMIF($G$17:$G$516,LISTA!$B$21,L$17:L$516)+SUMIF($G$17:$G$516,LISTA!$B$22,L$17:L$516)</f>
        <v>0</v>
      </c>
      <c r="M9" s="141">
        <f>SUMIF($G$17:$G$516,LISTA!$B$21,M$17:M$516)+SUMIF($G$17:$G$516,LISTA!$B$22,M$17:M$516)</f>
        <v>0</v>
      </c>
      <c r="N9" s="141">
        <f>H9+J9+K9-L9-M9</f>
        <v>0</v>
      </c>
      <c r="O9" s="50"/>
      <c r="P9" s="141">
        <f>SUMIF($G$17:$G$516,LISTA!$B$21,P$17:P$516)+SUMIF($G$17:$G$516,LISTA!$B$22,P$17:P$516)</f>
        <v>0</v>
      </c>
      <c r="Q9" s="141">
        <f>SUMIF($G$17:$G$516,LISTA!$B$21,Q$17:Q$516)+SUMIF($G$17:$G$516,LISTA!$B$22,Q$17:Q$516)</f>
        <v>0</v>
      </c>
      <c r="R9" s="141">
        <f>SUMIF($G$17:$G$516,LISTA!$B$21,R$17:R$516)+SUMIF($G$17:$G$516,LISTA!$B$22,R$17:R$516)</f>
        <v>0</v>
      </c>
      <c r="S9" s="141">
        <f>SUMIF($G$17:$G$516,LISTA!$B$21,S$17:S$516)+SUMIF($G$17:$G$516,LISTA!$B$22,S$17:S$516)</f>
        <v>0</v>
      </c>
      <c r="T9" s="66"/>
    </row>
    <row r="10" spans="1:20" ht="17.45" customHeight="1" x14ac:dyDescent="0.2">
      <c r="A10" s="114" t="s">
        <v>206</v>
      </c>
      <c r="C10" s="132"/>
      <c r="D10" s="133"/>
      <c r="E10" s="134" t="s">
        <v>197</v>
      </c>
      <c r="F10" s="133"/>
      <c r="G10" s="133"/>
      <c r="H10" s="141">
        <f>SUMIF($G$17:$G$516,LISTA!$B$23,H$17:H$516)</f>
        <v>0</v>
      </c>
      <c r="I10" s="141"/>
      <c r="J10" s="141">
        <f>SUMIF($G$17:$G$516,LISTA!$B$23,J$17:J$516)+SUMIF($G$17:$G$516,LISTA!$B$24,J$17:J$516)</f>
        <v>0</v>
      </c>
      <c r="K10" s="141">
        <f>SUMIF($G$17:$G$516,LISTA!$B$23,K$17:K$516)+SUMIF($G$17:$G$516,LISTA!$B$24,K$17:K$516)</f>
        <v>0</v>
      </c>
      <c r="L10" s="141">
        <f>SUMIF($G$17:$G$516,LISTA!$B$23,L$17:L$516)+SUMIF($G$17:$G$516,LISTA!$B$24,L$17:L$516)</f>
        <v>0</v>
      </c>
      <c r="M10" s="141">
        <f>SUMIF($G$17:$G$516,LISTA!$B$23,M$17:M$516)+SUMIF($G$17:$G$516,LISTA!$B$24,M$17:M$516)</f>
        <v>0</v>
      </c>
      <c r="N10" s="141">
        <f>H10+J10+K10-L10-M10</f>
        <v>0</v>
      </c>
      <c r="O10" s="50"/>
      <c r="P10" s="141">
        <f>SUMIF($G$17:$G$516,LISTA!$B$23,P$17:P$516)+SUMIF($G$17:$G$516,LISTA!$B$24,P$17:P$516)</f>
        <v>0</v>
      </c>
      <c r="Q10" s="141">
        <f>SUMIF($G$17:$G$516,LISTA!$B$23,Q$17:Q$516)+SUMIF($G$17:$G$516,LISTA!$B$24,Q$17:Q$516)</f>
        <v>0</v>
      </c>
      <c r="R10" s="141">
        <f>SUMIF($G$17:$G$516,LISTA!$B$23,R$17:R$516)+SUMIF($G$17:$G$516,LISTA!$B$24,R$17:R$516)</f>
        <v>0</v>
      </c>
      <c r="S10" s="141">
        <f>SUMIF($G$17:$G$516,LISTA!$B$23,S$17:S$516)+SUMIF($G$17:$G$516,LISTA!$B$24,S$17:S$516)</f>
        <v>0</v>
      </c>
      <c r="T10" s="66"/>
    </row>
    <row r="11" spans="1:20" ht="17.45" customHeight="1" x14ac:dyDescent="0.2">
      <c r="A11" s="114" t="s">
        <v>137</v>
      </c>
      <c r="C11" s="132"/>
      <c r="D11" s="135" t="s">
        <v>193</v>
      </c>
      <c r="E11" s="135"/>
      <c r="F11" s="135"/>
      <c r="G11" s="135"/>
      <c r="H11" s="142">
        <f>SUM(H9:H10)</f>
        <v>0</v>
      </c>
      <c r="I11" s="142"/>
      <c r="J11" s="142">
        <f>SUM(J9:J10)</f>
        <v>0</v>
      </c>
      <c r="K11" s="142">
        <f>SUM(K9:K10)</f>
        <v>0</v>
      </c>
      <c r="L11" s="142">
        <f>SUM(L9:L10)</f>
        <v>0</v>
      </c>
      <c r="M11" s="142">
        <f>SUM(M9:M10)</f>
        <v>0</v>
      </c>
      <c r="N11" s="142">
        <f>SUM(N9:N10)</f>
        <v>0</v>
      </c>
      <c r="O11" s="50"/>
      <c r="P11" s="142">
        <f>SUM(P9:P10)</f>
        <v>0</v>
      </c>
      <c r="Q11" s="142">
        <f>SUM(Q9:Q10)</f>
        <v>0</v>
      </c>
      <c r="R11" s="142">
        <f>SUM(R9:R10)</f>
        <v>0</v>
      </c>
      <c r="S11" s="142">
        <f>SUM(S9:S10)</f>
        <v>0</v>
      </c>
      <c r="T11" s="50"/>
    </row>
    <row r="12" spans="1:20" ht="17.45" customHeight="1" x14ac:dyDescent="0.2">
      <c r="A12" s="114" t="s">
        <v>164</v>
      </c>
      <c r="C12" s="132"/>
      <c r="D12" s="136"/>
      <c r="E12" s="134" t="s">
        <v>194</v>
      </c>
      <c r="F12" s="136"/>
      <c r="G12" s="136"/>
      <c r="H12" s="141">
        <f>'EG-FEB'!H12+'EG-MAR'!H9</f>
        <v>0</v>
      </c>
      <c r="I12" s="141"/>
      <c r="J12" s="141">
        <f>'EG-FEB'!J12+'EG-MAR'!J9</f>
        <v>0</v>
      </c>
      <c r="K12" s="141">
        <f>'EG-FEB'!K12+'EG-MAR'!K9</f>
        <v>0</v>
      </c>
      <c r="L12" s="141">
        <f>'EG-FEB'!L12+'EG-MAR'!L9</f>
        <v>0</v>
      </c>
      <c r="M12" s="141">
        <f>'EG-FEB'!M12+'EG-MAR'!M9</f>
        <v>0</v>
      </c>
      <c r="N12" s="141">
        <f>H12+J12+K12-L12-M12</f>
        <v>0</v>
      </c>
      <c r="O12" s="50"/>
      <c r="P12" s="141">
        <f>'EG-FEB'!P12+'EG-MAR'!P9</f>
        <v>0</v>
      </c>
      <c r="Q12" s="141">
        <f>'EG-FEB'!Q12+'EG-MAR'!Q9</f>
        <v>0</v>
      </c>
      <c r="R12" s="141">
        <f>'EG-FEB'!R12+'EG-MAR'!R9</f>
        <v>0</v>
      </c>
      <c r="S12" s="141">
        <f>'EG-FEB'!S12+'EG-MAR'!S9</f>
        <v>0</v>
      </c>
      <c r="T12" s="50"/>
    </row>
    <row r="13" spans="1:20" ht="17.45" customHeight="1" x14ac:dyDescent="0.2">
      <c r="A13" s="114" t="s">
        <v>165</v>
      </c>
      <c r="C13" s="137"/>
      <c r="D13" s="136"/>
      <c r="E13" s="134" t="s">
        <v>195</v>
      </c>
      <c r="F13" s="136"/>
      <c r="G13" s="136"/>
      <c r="H13" s="141">
        <f>'EG-FEB'!H13+'EG-MAR'!H10</f>
        <v>0</v>
      </c>
      <c r="I13" s="141"/>
      <c r="J13" s="141">
        <f>'EG-FEB'!J13+'EG-MAR'!J10</f>
        <v>0</v>
      </c>
      <c r="K13" s="141">
        <f>'EG-FEB'!K13+'EG-MAR'!K10</f>
        <v>0</v>
      </c>
      <c r="L13" s="141">
        <f>'EG-FEB'!L13+'EG-MAR'!L10</f>
        <v>0</v>
      </c>
      <c r="M13" s="141">
        <f>'EG-FEB'!M13+'EG-MAR'!M10</f>
        <v>0</v>
      </c>
      <c r="N13" s="141">
        <f>H13+J13+K13-L13-M13</f>
        <v>0</v>
      </c>
      <c r="O13" s="50"/>
      <c r="P13" s="141">
        <f>'EG-FEB'!P13+'EG-MAR'!P10</f>
        <v>0</v>
      </c>
      <c r="Q13" s="141">
        <f>'EG-FEB'!Q13+'EG-MAR'!Q10</f>
        <v>0</v>
      </c>
      <c r="R13" s="141">
        <f>'EG-FEB'!R13+'EG-MAR'!R10</f>
        <v>0</v>
      </c>
      <c r="S13" s="141">
        <f>'EG-FEB'!S13+'EG-MAR'!S10</f>
        <v>0</v>
      </c>
      <c r="T13" s="50">
        <f>SUM(T17:T516)</f>
        <v>0</v>
      </c>
    </row>
    <row r="14" spans="1:20" ht="17.45" customHeight="1" thickBot="1" x14ac:dyDescent="0.25">
      <c r="A14" s="114" t="s">
        <v>160</v>
      </c>
      <c r="C14" s="137"/>
      <c r="D14" s="135" t="s">
        <v>190</v>
      </c>
      <c r="E14" s="135"/>
      <c r="F14" s="135"/>
      <c r="G14" s="135"/>
      <c r="H14" s="143">
        <f>SUM(H12:H13)</f>
        <v>0</v>
      </c>
      <c r="I14" s="143"/>
      <c r="J14" s="143">
        <f t="shared" ref="J14:N14" si="0">SUM(J12:J13)</f>
        <v>0</v>
      </c>
      <c r="K14" s="143">
        <f t="shared" si="0"/>
        <v>0</v>
      </c>
      <c r="L14" s="143">
        <f t="shared" si="0"/>
        <v>0</v>
      </c>
      <c r="M14" s="143">
        <f t="shared" si="0"/>
        <v>0</v>
      </c>
      <c r="N14" s="143">
        <f t="shared" si="0"/>
        <v>0</v>
      </c>
      <c r="O14" s="50"/>
      <c r="P14" s="143">
        <f t="shared" ref="P14:S14" si="1">SUM(P12:P13)</f>
        <v>0</v>
      </c>
      <c r="Q14" s="143">
        <f t="shared" si="1"/>
        <v>0</v>
      </c>
      <c r="R14" s="143">
        <f t="shared" si="1"/>
        <v>0</v>
      </c>
      <c r="S14" s="143">
        <f t="shared" si="1"/>
        <v>0</v>
      </c>
      <c r="T14" s="67">
        <f>SUM(T11:T13)</f>
        <v>0</v>
      </c>
    </row>
    <row r="15" spans="1:20" ht="17.45" customHeight="1" thickTop="1" x14ac:dyDescent="0.2">
      <c r="A15" s="258" t="s">
        <v>250</v>
      </c>
      <c r="C15" s="137"/>
      <c r="D15" s="133"/>
      <c r="E15" s="133"/>
      <c r="F15" s="133"/>
      <c r="G15" s="133"/>
      <c r="H15" s="138"/>
      <c r="I15" s="138"/>
      <c r="J15" s="138"/>
      <c r="K15" s="138"/>
      <c r="L15" s="140"/>
      <c r="M15" s="140"/>
      <c r="N15" s="138"/>
      <c r="O15" s="65"/>
      <c r="P15" s="136"/>
      <c r="Q15" s="136"/>
      <c r="R15" s="136"/>
      <c r="S15" s="136"/>
      <c r="T15" s="66"/>
    </row>
    <row r="16" spans="1:20" ht="17.45" customHeight="1" x14ac:dyDescent="0.2">
      <c r="A16" s="259"/>
      <c r="C16" s="118" t="s">
        <v>140</v>
      </c>
      <c r="D16" s="119"/>
      <c r="E16" s="119"/>
      <c r="F16" s="119"/>
      <c r="G16" s="119"/>
      <c r="H16" s="106"/>
      <c r="I16" s="106"/>
      <c r="J16" s="120"/>
      <c r="K16" s="120"/>
      <c r="L16" s="121"/>
      <c r="M16" s="121"/>
      <c r="N16" s="120"/>
      <c r="O16" s="75"/>
      <c r="P16" s="121"/>
      <c r="Q16" s="121"/>
      <c r="R16" s="121"/>
      <c r="S16" s="121"/>
      <c r="T16" s="66"/>
    </row>
    <row r="17" spans="1:20" ht="17.45" customHeight="1" x14ac:dyDescent="0.25">
      <c r="A17" s="113"/>
      <c r="C17" s="164" t="str">
        <f>'ING-MAR'!L4</f>
        <v>MARZO 2020</v>
      </c>
      <c r="D17" s="146" t="s">
        <v>119</v>
      </c>
      <c r="E17" s="146"/>
      <c r="F17" s="146"/>
      <c r="G17" s="162">
        <v>1</v>
      </c>
      <c r="H17" s="160">
        <f>'INVERSIONES EMPR PROF'!AB279</f>
        <v>0</v>
      </c>
      <c r="I17" s="163" t="s">
        <v>157</v>
      </c>
      <c r="J17" s="160"/>
      <c r="K17" s="160"/>
      <c r="L17" s="160"/>
      <c r="M17" s="160"/>
      <c r="N17" s="160">
        <f>IF(H17&amp;J17&amp;K17&amp;L17&amp;M17="","",H17+J17+K17-L17-M17)</f>
        <v>0</v>
      </c>
      <c r="O17" s="21"/>
      <c r="P17" s="160" t="str">
        <f>IF($I17="E",H17,"")</f>
        <v/>
      </c>
      <c r="Q17" s="160"/>
      <c r="R17" s="160"/>
      <c r="S17" s="160"/>
      <c r="T17" s="50"/>
    </row>
    <row r="18" spans="1:20" ht="17.45" customHeight="1" x14ac:dyDescent="0.25">
      <c r="A18" s="110"/>
      <c r="C18" s="164" t="str">
        <f>C17</f>
        <v>MARZO 2020</v>
      </c>
      <c r="D18" s="146" t="s">
        <v>119</v>
      </c>
      <c r="E18" s="146"/>
      <c r="F18" s="146"/>
      <c r="G18" s="162">
        <v>2</v>
      </c>
      <c r="H18" s="160">
        <f>'INVERSIONES ARRENDAMIENTO'!AB279</f>
        <v>0</v>
      </c>
      <c r="I18" s="163" t="s">
        <v>157</v>
      </c>
      <c r="J18" s="160"/>
      <c r="K18" s="160"/>
      <c r="L18" s="160"/>
      <c r="M18" s="160"/>
      <c r="N18" s="160">
        <f>IF(H18&amp;J18&amp;K18&amp;L18&amp;M18="","",H18+J18+K18-L18-M18)</f>
        <v>0</v>
      </c>
      <c r="O18" s="21"/>
      <c r="P18" s="160" t="str">
        <f t="shared" ref="P18:P81" si="2">IF($I18="E",H18,"")</f>
        <v/>
      </c>
      <c r="Q18" s="160" t="str">
        <f>IF($I18=0%,H18,"")</f>
        <v/>
      </c>
      <c r="R18" s="160" t="str">
        <f>IF(OR($I18=8%,$I18=11%),$J18/$I18,"")</f>
        <v/>
      </c>
      <c r="S18" s="160" t="str">
        <f>IF(OR($I18=15%,$I18=16%),$J18/$I18,"")</f>
        <v/>
      </c>
      <c r="T18" s="50" t="str">
        <f>IF($F18="","",IF(ISERROR(VLOOKUP(F18,PROVEEDORES!$D$8:$I$507,5,0)),1,VLOOKUP($F18,PROVEEDORES!$D$8:$I$507,5,0)))</f>
        <v/>
      </c>
    </row>
    <row r="19" spans="1:20" ht="17.45" customHeight="1" x14ac:dyDescent="0.25">
      <c r="A19" s="110"/>
      <c r="C19" s="164" t="str">
        <f>C18</f>
        <v>MARZO 2020</v>
      </c>
      <c r="D19" s="165" t="s">
        <v>177</v>
      </c>
      <c r="E19" s="146"/>
      <c r="F19" s="146"/>
      <c r="G19" s="162">
        <v>2</v>
      </c>
      <c r="H19" s="160">
        <f>IF(DATOS!E16=1,'ING-MAR'!H10*0.35,0)</f>
        <v>0</v>
      </c>
      <c r="I19" s="163" t="s">
        <v>157</v>
      </c>
      <c r="J19" s="160"/>
      <c r="K19" s="160"/>
      <c r="L19" s="160"/>
      <c r="M19" s="160"/>
      <c r="N19" s="160">
        <f t="shared" ref="N19:N81" si="3">IF(H19&amp;J19&amp;K19&amp;L19&amp;M19="","",H19+J19+K19-L19-M19)</f>
        <v>0</v>
      </c>
      <c r="O19" s="21"/>
      <c r="P19" s="160" t="str">
        <f t="shared" si="2"/>
        <v/>
      </c>
      <c r="Q19" s="160" t="str">
        <f t="shared" ref="Q19:Q82" si="4">IF($I19=0%,H19,"")</f>
        <v/>
      </c>
      <c r="R19" s="160" t="str">
        <f t="shared" ref="R19:R82" si="5">IF(OR($I19=8%,$I19=11%),$J19/$I19,"")</f>
        <v/>
      </c>
      <c r="S19" s="160" t="str">
        <f t="shared" ref="S19:S82" si="6">IF(OR($I19=15%,$I19=16%),$J19/$I19,"")</f>
        <v/>
      </c>
      <c r="T19" s="50" t="str">
        <f>IF($F19="","",IF(ISERROR(VLOOKUP(F19,PROVEEDORES!$D$8:$I$507,5,0)),1,VLOOKUP($F19,PROVEEDORES!$D$8:$I$507,5,0)))</f>
        <v/>
      </c>
    </row>
    <row r="20" spans="1:20" ht="17.45" customHeight="1" x14ac:dyDescent="0.25">
      <c r="A20" s="110"/>
      <c r="C20" s="193"/>
      <c r="D20" s="189"/>
      <c r="E20" s="178"/>
      <c r="F20" s="178"/>
      <c r="G20" s="190">
        <f>DATOS!$E$13</f>
        <v>1</v>
      </c>
      <c r="H20" s="178"/>
      <c r="I20" s="191"/>
      <c r="J20" s="178"/>
      <c r="K20" s="178"/>
      <c r="L20" s="178"/>
      <c r="M20" s="178"/>
      <c r="N20" s="160" t="str">
        <f t="shared" si="3"/>
        <v/>
      </c>
      <c r="O20" s="21"/>
      <c r="P20" s="160" t="str">
        <f t="shared" si="2"/>
        <v/>
      </c>
      <c r="Q20" s="160">
        <f t="shared" si="4"/>
        <v>0</v>
      </c>
      <c r="R20" s="160" t="str">
        <f t="shared" si="5"/>
        <v/>
      </c>
      <c r="S20" s="160" t="str">
        <f t="shared" si="6"/>
        <v/>
      </c>
      <c r="T20" s="50" t="str">
        <f>IF($F20="","",IF(ISERROR(VLOOKUP(F20,PROVEEDORES!$D$8:$I$507,5,0)),1,VLOOKUP($F20,PROVEEDORES!$D$8:$I$507,5,0)))</f>
        <v/>
      </c>
    </row>
    <row r="21" spans="1:20" ht="17.45" customHeight="1" x14ac:dyDescent="0.25">
      <c r="A21" s="110"/>
      <c r="C21" s="193"/>
      <c r="D21" s="189"/>
      <c r="E21" s="178"/>
      <c r="F21" s="178"/>
      <c r="G21" s="190">
        <f>DATOS!$E$13</f>
        <v>1</v>
      </c>
      <c r="H21" s="178"/>
      <c r="I21" s="191"/>
      <c r="J21" s="178"/>
      <c r="K21" s="178"/>
      <c r="L21" s="178"/>
      <c r="M21" s="178"/>
      <c r="N21" s="160" t="str">
        <f t="shared" si="3"/>
        <v/>
      </c>
      <c r="O21" s="21"/>
      <c r="P21" s="160" t="str">
        <f t="shared" si="2"/>
        <v/>
      </c>
      <c r="Q21" s="160">
        <f t="shared" si="4"/>
        <v>0</v>
      </c>
      <c r="R21" s="160" t="str">
        <f t="shared" si="5"/>
        <v/>
      </c>
      <c r="S21" s="160" t="str">
        <f t="shared" si="6"/>
        <v/>
      </c>
      <c r="T21" s="50" t="str">
        <f>IF($F21="","",IF(ISERROR(VLOOKUP(F21,PROVEEDORES!$D$8:$I$507,5,0)),1,VLOOKUP($F21,PROVEEDORES!$D$8:$I$507,5,0)))</f>
        <v/>
      </c>
    </row>
    <row r="22" spans="1:20" ht="17.45" customHeight="1" x14ac:dyDescent="0.25">
      <c r="A22" s="110"/>
      <c r="C22" s="193"/>
      <c r="D22" s="189"/>
      <c r="E22" s="178"/>
      <c r="F22" s="178"/>
      <c r="G22" s="190">
        <f>DATOS!$E$13</f>
        <v>1</v>
      </c>
      <c r="H22" s="178"/>
      <c r="I22" s="191"/>
      <c r="J22" s="178"/>
      <c r="K22" s="178"/>
      <c r="L22" s="178"/>
      <c r="M22" s="178"/>
      <c r="N22" s="160" t="str">
        <f t="shared" si="3"/>
        <v/>
      </c>
      <c r="O22" s="21"/>
      <c r="P22" s="160" t="str">
        <f t="shared" si="2"/>
        <v/>
      </c>
      <c r="Q22" s="160">
        <f t="shared" si="4"/>
        <v>0</v>
      </c>
      <c r="R22" s="160" t="str">
        <f t="shared" si="5"/>
        <v/>
      </c>
      <c r="S22" s="160" t="str">
        <f t="shared" si="6"/>
        <v/>
      </c>
      <c r="T22" s="50" t="str">
        <f>IF($F22="","",IF(ISERROR(VLOOKUP(F22,PROVEEDORES!$D$8:$I$507,5,0)),1,VLOOKUP($F22,PROVEEDORES!$D$8:$I$507,5,0)))</f>
        <v/>
      </c>
    </row>
    <row r="23" spans="1:20" ht="17.45" customHeight="1" x14ac:dyDescent="0.25">
      <c r="A23" s="110"/>
      <c r="C23" s="193"/>
      <c r="D23" s="189"/>
      <c r="E23" s="178"/>
      <c r="F23" s="178"/>
      <c r="G23" s="190">
        <f>DATOS!$E$13</f>
        <v>1</v>
      </c>
      <c r="H23" s="178"/>
      <c r="I23" s="191"/>
      <c r="J23" s="178"/>
      <c r="K23" s="178"/>
      <c r="L23" s="178"/>
      <c r="M23" s="178"/>
      <c r="N23" s="160" t="str">
        <f t="shared" si="3"/>
        <v/>
      </c>
      <c r="O23" s="21"/>
      <c r="P23" s="160" t="str">
        <f t="shared" si="2"/>
        <v/>
      </c>
      <c r="Q23" s="160">
        <f t="shared" si="4"/>
        <v>0</v>
      </c>
      <c r="R23" s="160" t="str">
        <f t="shared" si="5"/>
        <v/>
      </c>
      <c r="S23" s="160" t="str">
        <f t="shared" si="6"/>
        <v/>
      </c>
      <c r="T23" s="50" t="str">
        <f>IF($F23="","",IF(ISERROR(VLOOKUP(F23,PROVEEDORES!$D$8:$I$507,5,0)),1,VLOOKUP($F23,PROVEEDORES!$D$8:$I$507,5,0)))</f>
        <v/>
      </c>
    </row>
    <row r="24" spans="1:20" ht="17.45" customHeight="1" x14ac:dyDescent="0.25">
      <c r="A24" s="110"/>
      <c r="C24" s="193"/>
      <c r="D24" s="189"/>
      <c r="E24" s="178"/>
      <c r="F24" s="178"/>
      <c r="G24" s="190">
        <f>DATOS!$E$13</f>
        <v>1</v>
      </c>
      <c r="H24" s="178"/>
      <c r="I24" s="191"/>
      <c r="J24" s="178"/>
      <c r="K24" s="178"/>
      <c r="L24" s="178"/>
      <c r="M24" s="178"/>
      <c r="N24" s="160" t="str">
        <f t="shared" si="3"/>
        <v/>
      </c>
      <c r="O24" s="21"/>
      <c r="P24" s="160" t="str">
        <f t="shared" si="2"/>
        <v/>
      </c>
      <c r="Q24" s="160">
        <f t="shared" si="4"/>
        <v>0</v>
      </c>
      <c r="R24" s="160" t="str">
        <f t="shared" si="5"/>
        <v/>
      </c>
      <c r="S24" s="160" t="str">
        <f t="shared" si="6"/>
        <v/>
      </c>
      <c r="T24" s="50" t="str">
        <f>IF($F24="","",IF(ISERROR(VLOOKUP(F24,PROVEEDORES!$D$8:$I$507,5,0)),1,VLOOKUP($F24,PROVEEDORES!$D$8:$I$507,5,0)))</f>
        <v/>
      </c>
    </row>
    <row r="25" spans="1:20" ht="17.45" customHeight="1" x14ac:dyDescent="0.25">
      <c r="A25" s="110"/>
      <c r="C25" s="193"/>
      <c r="D25" s="189"/>
      <c r="E25" s="178"/>
      <c r="F25" s="178"/>
      <c r="G25" s="190">
        <f>DATOS!$E$13</f>
        <v>1</v>
      </c>
      <c r="H25" s="178"/>
      <c r="I25" s="191"/>
      <c r="J25" s="178"/>
      <c r="K25" s="178"/>
      <c r="L25" s="178"/>
      <c r="M25" s="178"/>
      <c r="N25" s="160" t="str">
        <f t="shared" si="3"/>
        <v/>
      </c>
      <c r="O25" s="21"/>
      <c r="P25" s="160" t="str">
        <f t="shared" si="2"/>
        <v/>
      </c>
      <c r="Q25" s="160">
        <f t="shared" si="4"/>
        <v>0</v>
      </c>
      <c r="R25" s="160" t="str">
        <f t="shared" si="5"/>
        <v/>
      </c>
      <c r="S25" s="160" t="str">
        <f t="shared" si="6"/>
        <v/>
      </c>
      <c r="T25" s="50" t="str">
        <f>IF($F25="","",IF(ISERROR(VLOOKUP(F25,PROVEEDORES!$D$8:$I$507,5,0)),1,VLOOKUP($F25,PROVEEDORES!$D$8:$I$507,5,0)))</f>
        <v/>
      </c>
    </row>
    <row r="26" spans="1:20" ht="17.45" customHeight="1" x14ac:dyDescent="0.25">
      <c r="A26" s="110"/>
      <c r="C26" s="193"/>
      <c r="D26" s="189"/>
      <c r="E26" s="178"/>
      <c r="F26" s="178"/>
      <c r="G26" s="190">
        <f>DATOS!$E$13</f>
        <v>1</v>
      </c>
      <c r="H26" s="178"/>
      <c r="I26" s="191"/>
      <c r="J26" s="178"/>
      <c r="K26" s="178"/>
      <c r="L26" s="178"/>
      <c r="M26" s="178"/>
      <c r="N26" s="160" t="str">
        <f t="shared" si="3"/>
        <v/>
      </c>
      <c r="O26" s="21"/>
      <c r="P26" s="160" t="str">
        <f t="shared" si="2"/>
        <v/>
      </c>
      <c r="Q26" s="160">
        <f t="shared" si="4"/>
        <v>0</v>
      </c>
      <c r="R26" s="160" t="str">
        <f t="shared" si="5"/>
        <v/>
      </c>
      <c r="S26" s="160" t="str">
        <f t="shared" si="6"/>
        <v/>
      </c>
      <c r="T26" s="50" t="str">
        <f>IF($F26="","",IF(ISERROR(VLOOKUP(F26,PROVEEDORES!$D$8:$I$507,5,0)),1,VLOOKUP($F26,PROVEEDORES!$D$8:$I$507,5,0)))</f>
        <v/>
      </c>
    </row>
    <row r="27" spans="1:20" ht="17.45" customHeight="1" x14ac:dyDescent="0.25">
      <c r="A27" s="110"/>
      <c r="C27" s="193"/>
      <c r="D27" s="189"/>
      <c r="E27" s="178"/>
      <c r="F27" s="178"/>
      <c r="G27" s="190">
        <f>DATOS!$E$13</f>
        <v>1</v>
      </c>
      <c r="H27" s="178"/>
      <c r="I27" s="191"/>
      <c r="J27" s="178"/>
      <c r="K27" s="178"/>
      <c r="L27" s="178"/>
      <c r="M27" s="178"/>
      <c r="N27" s="160" t="str">
        <f t="shared" si="3"/>
        <v/>
      </c>
      <c r="O27" s="21"/>
      <c r="P27" s="160" t="str">
        <f t="shared" si="2"/>
        <v/>
      </c>
      <c r="Q27" s="160">
        <f t="shared" si="4"/>
        <v>0</v>
      </c>
      <c r="R27" s="160" t="str">
        <f t="shared" si="5"/>
        <v/>
      </c>
      <c r="S27" s="160" t="str">
        <f t="shared" si="6"/>
        <v/>
      </c>
      <c r="T27" s="50" t="str">
        <f>IF($F27="","",IF(ISERROR(VLOOKUP(F27,PROVEEDORES!$D$8:$I$507,5,0)),1,VLOOKUP($F27,PROVEEDORES!$D$8:$I$507,5,0)))</f>
        <v/>
      </c>
    </row>
    <row r="28" spans="1:20" ht="17.45" customHeight="1" x14ac:dyDescent="0.25">
      <c r="A28" s="111"/>
      <c r="C28" s="193"/>
      <c r="D28" s="189"/>
      <c r="E28" s="178"/>
      <c r="F28" s="178"/>
      <c r="G28" s="190">
        <f>DATOS!$E$13</f>
        <v>1</v>
      </c>
      <c r="H28" s="178"/>
      <c r="I28" s="191"/>
      <c r="J28" s="178"/>
      <c r="K28" s="178"/>
      <c r="L28" s="178"/>
      <c r="M28" s="178"/>
      <c r="N28" s="160" t="str">
        <f t="shared" si="3"/>
        <v/>
      </c>
      <c r="O28" s="21"/>
      <c r="P28" s="160" t="str">
        <f t="shared" si="2"/>
        <v/>
      </c>
      <c r="Q28" s="160">
        <f t="shared" si="4"/>
        <v>0</v>
      </c>
      <c r="R28" s="160" t="str">
        <f t="shared" si="5"/>
        <v/>
      </c>
      <c r="S28" s="160" t="str">
        <f t="shared" si="6"/>
        <v/>
      </c>
      <c r="T28" s="50" t="str">
        <f>IF($F28="","",IF(ISERROR(VLOOKUP(F28,PROVEEDORES!$D$8:$I$507,5,0)),1,VLOOKUP($F28,PROVEEDORES!$D$8:$I$507,5,0)))</f>
        <v/>
      </c>
    </row>
    <row r="29" spans="1:20" ht="17.45" customHeight="1" x14ac:dyDescent="0.25">
      <c r="A29" s="111"/>
      <c r="C29" s="193"/>
      <c r="D29" s="189"/>
      <c r="E29" s="178"/>
      <c r="F29" s="178"/>
      <c r="G29" s="190">
        <f>DATOS!$E$13</f>
        <v>1</v>
      </c>
      <c r="H29" s="178"/>
      <c r="I29" s="191"/>
      <c r="J29" s="178"/>
      <c r="K29" s="178"/>
      <c r="L29" s="178"/>
      <c r="M29" s="178"/>
      <c r="N29" s="160" t="str">
        <f t="shared" si="3"/>
        <v/>
      </c>
      <c r="O29" s="21"/>
      <c r="P29" s="160" t="str">
        <f t="shared" si="2"/>
        <v/>
      </c>
      <c r="Q29" s="160">
        <f t="shared" si="4"/>
        <v>0</v>
      </c>
      <c r="R29" s="160" t="str">
        <f t="shared" si="5"/>
        <v/>
      </c>
      <c r="S29" s="160" t="str">
        <f t="shared" si="6"/>
        <v/>
      </c>
      <c r="T29" s="50" t="str">
        <f>IF($F29="","",IF(ISERROR(VLOOKUP(F29,PROVEEDORES!$D$8:$I$507,5,0)),1,VLOOKUP($F29,PROVEEDORES!$D$8:$I$507,5,0)))</f>
        <v/>
      </c>
    </row>
    <row r="30" spans="1:20" ht="17.45" customHeight="1" x14ac:dyDescent="0.25">
      <c r="A30" s="111"/>
      <c r="C30" s="193"/>
      <c r="D30" s="189"/>
      <c r="E30" s="178"/>
      <c r="F30" s="178"/>
      <c r="G30" s="190">
        <f>DATOS!$E$13</f>
        <v>1</v>
      </c>
      <c r="H30" s="178"/>
      <c r="I30" s="191"/>
      <c r="J30" s="178"/>
      <c r="K30" s="178"/>
      <c r="L30" s="178"/>
      <c r="M30" s="178"/>
      <c r="N30" s="160" t="str">
        <f t="shared" si="3"/>
        <v/>
      </c>
      <c r="O30" s="21"/>
      <c r="P30" s="160" t="str">
        <f t="shared" si="2"/>
        <v/>
      </c>
      <c r="Q30" s="160">
        <f t="shared" si="4"/>
        <v>0</v>
      </c>
      <c r="R30" s="160" t="str">
        <f t="shared" si="5"/>
        <v/>
      </c>
      <c r="S30" s="160" t="str">
        <f t="shared" si="6"/>
        <v/>
      </c>
      <c r="T30" s="50" t="str">
        <f>IF($F30="","",IF(ISERROR(VLOOKUP(F30,PROVEEDORES!$D$8:$I$507,5,0)),1,VLOOKUP($F30,PROVEEDORES!$D$8:$I$507,5,0)))</f>
        <v/>
      </c>
    </row>
    <row r="31" spans="1:20" ht="17.45" customHeight="1" x14ac:dyDescent="0.25">
      <c r="A31" s="111"/>
      <c r="C31" s="193"/>
      <c r="D31" s="189"/>
      <c r="E31" s="178"/>
      <c r="F31" s="178"/>
      <c r="G31" s="190">
        <f>DATOS!$E$13</f>
        <v>1</v>
      </c>
      <c r="H31" s="178"/>
      <c r="I31" s="191"/>
      <c r="J31" s="178"/>
      <c r="K31" s="178"/>
      <c r="L31" s="178"/>
      <c r="M31" s="178"/>
      <c r="N31" s="160" t="str">
        <f t="shared" si="3"/>
        <v/>
      </c>
      <c r="O31" s="21"/>
      <c r="P31" s="160" t="str">
        <f t="shared" si="2"/>
        <v/>
      </c>
      <c r="Q31" s="160">
        <f t="shared" si="4"/>
        <v>0</v>
      </c>
      <c r="R31" s="160" t="str">
        <f t="shared" si="5"/>
        <v/>
      </c>
      <c r="S31" s="160" t="str">
        <f t="shared" si="6"/>
        <v/>
      </c>
      <c r="T31" s="50" t="str">
        <f>IF($F31="","",IF(ISERROR(VLOOKUP(F31,PROVEEDORES!$D$8:$I$507,5,0)),1,VLOOKUP($F31,PROVEEDORES!$D$8:$I$507,5,0)))</f>
        <v/>
      </c>
    </row>
    <row r="32" spans="1:20" ht="17.45" customHeight="1" x14ac:dyDescent="0.25">
      <c r="A32" s="111"/>
      <c r="C32" s="193"/>
      <c r="D32" s="189"/>
      <c r="E32" s="178"/>
      <c r="F32" s="178"/>
      <c r="G32" s="190">
        <f>DATOS!$E$13</f>
        <v>1</v>
      </c>
      <c r="H32" s="178"/>
      <c r="I32" s="191"/>
      <c r="J32" s="178"/>
      <c r="K32" s="178"/>
      <c r="L32" s="178"/>
      <c r="M32" s="178"/>
      <c r="N32" s="160" t="str">
        <f t="shared" si="3"/>
        <v/>
      </c>
      <c r="O32" s="21"/>
      <c r="P32" s="160" t="str">
        <f t="shared" si="2"/>
        <v/>
      </c>
      <c r="Q32" s="160">
        <f t="shared" si="4"/>
        <v>0</v>
      </c>
      <c r="R32" s="160" t="str">
        <f t="shared" si="5"/>
        <v/>
      </c>
      <c r="S32" s="160" t="str">
        <f t="shared" si="6"/>
        <v/>
      </c>
      <c r="T32" s="50" t="str">
        <f>IF($F32="","",IF(ISERROR(VLOOKUP(F32,PROVEEDORES!$D$8:$I$507,5,0)),1,VLOOKUP($F32,PROVEEDORES!$D$8:$I$507,5,0)))</f>
        <v/>
      </c>
    </row>
    <row r="33" spans="1:20" ht="17.45" customHeight="1" x14ac:dyDescent="0.25">
      <c r="A33" s="111"/>
      <c r="C33" s="193"/>
      <c r="D33" s="189"/>
      <c r="E33" s="178"/>
      <c r="F33" s="178"/>
      <c r="G33" s="190">
        <f>DATOS!$E$13</f>
        <v>1</v>
      </c>
      <c r="H33" s="178"/>
      <c r="I33" s="191"/>
      <c r="J33" s="178"/>
      <c r="K33" s="178"/>
      <c r="L33" s="178"/>
      <c r="M33" s="178"/>
      <c r="N33" s="160" t="str">
        <f t="shared" si="3"/>
        <v/>
      </c>
      <c r="O33" s="21"/>
      <c r="P33" s="160" t="str">
        <f t="shared" si="2"/>
        <v/>
      </c>
      <c r="Q33" s="160">
        <f t="shared" si="4"/>
        <v>0</v>
      </c>
      <c r="R33" s="160" t="str">
        <f t="shared" si="5"/>
        <v/>
      </c>
      <c r="S33" s="160" t="str">
        <f t="shared" si="6"/>
        <v/>
      </c>
      <c r="T33" s="50" t="str">
        <f>IF($F33="","",IF(ISERROR(VLOOKUP(F33,PROVEEDORES!$D$8:$I$507,5,0)),1,VLOOKUP($F33,PROVEEDORES!$D$8:$I$507,5,0)))</f>
        <v/>
      </c>
    </row>
    <row r="34" spans="1:20" ht="17.45" customHeight="1" x14ac:dyDescent="0.25">
      <c r="A34" s="111"/>
      <c r="C34" s="193"/>
      <c r="D34" s="189"/>
      <c r="E34" s="178"/>
      <c r="F34" s="178"/>
      <c r="G34" s="190">
        <f>DATOS!$E$13</f>
        <v>1</v>
      </c>
      <c r="H34" s="178"/>
      <c r="I34" s="191"/>
      <c r="J34" s="178"/>
      <c r="K34" s="178"/>
      <c r="L34" s="178"/>
      <c r="M34" s="178"/>
      <c r="N34" s="160" t="str">
        <f t="shared" si="3"/>
        <v/>
      </c>
      <c r="O34" s="21"/>
      <c r="P34" s="160" t="str">
        <f t="shared" si="2"/>
        <v/>
      </c>
      <c r="Q34" s="160">
        <f t="shared" si="4"/>
        <v>0</v>
      </c>
      <c r="R34" s="160" t="str">
        <f t="shared" si="5"/>
        <v/>
      </c>
      <c r="S34" s="160" t="str">
        <f t="shared" si="6"/>
        <v/>
      </c>
      <c r="T34" s="50" t="str">
        <f>IF($F34="","",IF(ISERROR(VLOOKUP(F34,PROVEEDORES!$D$8:$I$507,5,0)),1,VLOOKUP($F34,PROVEEDORES!$D$8:$I$507,5,0)))</f>
        <v/>
      </c>
    </row>
    <row r="35" spans="1:20" ht="17.45" customHeight="1" x14ac:dyDescent="0.25">
      <c r="A35" s="111"/>
      <c r="C35" s="193"/>
      <c r="D35" s="189"/>
      <c r="E35" s="178"/>
      <c r="F35" s="178"/>
      <c r="G35" s="190">
        <f>DATOS!$E$13</f>
        <v>1</v>
      </c>
      <c r="H35" s="178"/>
      <c r="I35" s="191"/>
      <c r="J35" s="178"/>
      <c r="K35" s="178"/>
      <c r="L35" s="178"/>
      <c r="M35" s="178"/>
      <c r="N35" s="160" t="str">
        <f t="shared" si="3"/>
        <v/>
      </c>
      <c r="O35" s="21"/>
      <c r="P35" s="160" t="str">
        <f t="shared" si="2"/>
        <v/>
      </c>
      <c r="Q35" s="160">
        <f t="shared" si="4"/>
        <v>0</v>
      </c>
      <c r="R35" s="160" t="str">
        <f t="shared" si="5"/>
        <v/>
      </c>
      <c r="S35" s="160" t="str">
        <f t="shared" si="6"/>
        <v/>
      </c>
      <c r="T35" s="50" t="str">
        <f>IF($F35="","",IF(ISERROR(VLOOKUP(F35,PROVEEDORES!$D$8:$I$507,5,0)),1,VLOOKUP($F35,PROVEEDORES!$D$8:$I$507,5,0)))</f>
        <v/>
      </c>
    </row>
    <row r="36" spans="1:20" ht="17.45" customHeight="1" x14ac:dyDescent="0.25">
      <c r="A36" s="111"/>
      <c r="C36" s="193"/>
      <c r="D36" s="189"/>
      <c r="E36" s="178"/>
      <c r="F36" s="178"/>
      <c r="G36" s="190">
        <f>DATOS!$E$13</f>
        <v>1</v>
      </c>
      <c r="H36" s="178"/>
      <c r="I36" s="191"/>
      <c r="J36" s="178"/>
      <c r="K36" s="178"/>
      <c r="L36" s="178"/>
      <c r="M36" s="178"/>
      <c r="N36" s="160" t="str">
        <f t="shared" si="3"/>
        <v/>
      </c>
      <c r="O36" s="21"/>
      <c r="P36" s="160" t="str">
        <f t="shared" si="2"/>
        <v/>
      </c>
      <c r="Q36" s="160">
        <f t="shared" si="4"/>
        <v>0</v>
      </c>
      <c r="R36" s="160" t="str">
        <f t="shared" si="5"/>
        <v/>
      </c>
      <c r="S36" s="160" t="str">
        <f t="shared" si="6"/>
        <v/>
      </c>
      <c r="T36" s="50" t="str">
        <f>IF($F36="","",IF(ISERROR(VLOOKUP(F36,PROVEEDORES!$D$8:$I$507,5,0)),1,VLOOKUP($F36,PROVEEDORES!$D$8:$I$507,5,0)))</f>
        <v/>
      </c>
    </row>
    <row r="37" spans="1:20" ht="17.45" customHeight="1" x14ac:dyDescent="0.25">
      <c r="A37" s="111"/>
      <c r="C37" s="193"/>
      <c r="D37" s="189"/>
      <c r="E37" s="178"/>
      <c r="F37" s="178"/>
      <c r="G37" s="190">
        <f>DATOS!$E$13</f>
        <v>1</v>
      </c>
      <c r="H37" s="178"/>
      <c r="I37" s="191"/>
      <c r="J37" s="178"/>
      <c r="K37" s="178"/>
      <c r="L37" s="178"/>
      <c r="M37" s="178"/>
      <c r="N37" s="160" t="str">
        <f t="shared" si="3"/>
        <v/>
      </c>
      <c r="O37" s="21"/>
      <c r="P37" s="160" t="str">
        <f t="shared" si="2"/>
        <v/>
      </c>
      <c r="Q37" s="160">
        <f t="shared" si="4"/>
        <v>0</v>
      </c>
      <c r="R37" s="160" t="str">
        <f t="shared" si="5"/>
        <v/>
      </c>
      <c r="S37" s="160" t="str">
        <f t="shared" si="6"/>
        <v/>
      </c>
      <c r="T37" s="50" t="str">
        <f>IF($F37="","",IF(ISERROR(VLOOKUP(F37,PROVEEDORES!$D$8:$I$507,5,0)),1,VLOOKUP($F37,PROVEEDORES!$D$8:$I$507,5,0)))</f>
        <v/>
      </c>
    </row>
    <row r="38" spans="1:20" ht="17.45" customHeight="1" x14ac:dyDescent="0.25">
      <c r="A38" s="111"/>
      <c r="C38" s="193"/>
      <c r="D38" s="189"/>
      <c r="E38" s="178"/>
      <c r="F38" s="178"/>
      <c r="G38" s="190">
        <f>DATOS!$E$13</f>
        <v>1</v>
      </c>
      <c r="H38" s="178"/>
      <c r="I38" s="191"/>
      <c r="J38" s="178"/>
      <c r="K38" s="178"/>
      <c r="L38" s="178"/>
      <c r="M38" s="178"/>
      <c r="N38" s="160" t="str">
        <f t="shared" si="3"/>
        <v/>
      </c>
      <c r="O38" s="21"/>
      <c r="P38" s="160" t="str">
        <f t="shared" si="2"/>
        <v/>
      </c>
      <c r="Q38" s="160">
        <f t="shared" si="4"/>
        <v>0</v>
      </c>
      <c r="R38" s="160" t="str">
        <f t="shared" si="5"/>
        <v/>
      </c>
      <c r="S38" s="160" t="str">
        <f t="shared" si="6"/>
        <v/>
      </c>
      <c r="T38" s="50" t="str">
        <f>IF($F38="","",IF(ISERROR(VLOOKUP(F38,PROVEEDORES!$D$8:$I$507,5,0)),1,VLOOKUP($F38,PROVEEDORES!$D$8:$I$507,5,0)))</f>
        <v/>
      </c>
    </row>
    <row r="39" spans="1:20" ht="17.45" customHeight="1" x14ac:dyDescent="0.25">
      <c r="A39" s="111"/>
      <c r="C39" s="193"/>
      <c r="D39" s="189"/>
      <c r="E39" s="178"/>
      <c r="F39" s="178"/>
      <c r="G39" s="190">
        <f>DATOS!$E$13</f>
        <v>1</v>
      </c>
      <c r="H39" s="178"/>
      <c r="I39" s="191"/>
      <c r="J39" s="178"/>
      <c r="K39" s="178"/>
      <c r="L39" s="178"/>
      <c r="M39" s="178"/>
      <c r="N39" s="160" t="str">
        <f t="shared" si="3"/>
        <v/>
      </c>
      <c r="O39" s="21"/>
      <c r="P39" s="160" t="str">
        <f t="shared" si="2"/>
        <v/>
      </c>
      <c r="Q39" s="160">
        <f t="shared" si="4"/>
        <v>0</v>
      </c>
      <c r="R39" s="160" t="str">
        <f t="shared" si="5"/>
        <v/>
      </c>
      <c r="S39" s="160" t="str">
        <f t="shared" si="6"/>
        <v/>
      </c>
      <c r="T39" s="50" t="str">
        <f>IF($F39="","",IF(ISERROR(VLOOKUP(F39,PROVEEDORES!$D$8:$I$507,5,0)),1,VLOOKUP($F39,PROVEEDORES!$D$8:$I$507,5,0)))</f>
        <v/>
      </c>
    </row>
    <row r="40" spans="1:20" ht="17.45" customHeight="1" x14ac:dyDescent="0.25">
      <c r="A40" s="111"/>
      <c r="C40" s="193"/>
      <c r="D40" s="189"/>
      <c r="E40" s="178"/>
      <c r="F40" s="178"/>
      <c r="G40" s="190">
        <f>DATOS!$E$13</f>
        <v>1</v>
      </c>
      <c r="H40" s="178"/>
      <c r="I40" s="191"/>
      <c r="J40" s="178"/>
      <c r="K40" s="178"/>
      <c r="L40" s="178"/>
      <c r="M40" s="178"/>
      <c r="N40" s="160" t="str">
        <f t="shared" si="3"/>
        <v/>
      </c>
      <c r="O40" s="21"/>
      <c r="P40" s="160" t="str">
        <f t="shared" si="2"/>
        <v/>
      </c>
      <c r="Q40" s="160">
        <f t="shared" si="4"/>
        <v>0</v>
      </c>
      <c r="R40" s="160" t="str">
        <f t="shared" si="5"/>
        <v/>
      </c>
      <c r="S40" s="160" t="str">
        <f t="shared" si="6"/>
        <v/>
      </c>
      <c r="T40" s="50" t="str">
        <f>IF($F40="","",IF(ISERROR(VLOOKUP(F40,PROVEEDORES!$D$8:$I$507,5,0)),1,VLOOKUP($F40,PROVEEDORES!$D$8:$I$507,5,0)))</f>
        <v/>
      </c>
    </row>
    <row r="41" spans="1:20" ht="17.45" customHeight="1" x14ac:dyDescent="0.25">
      <c r="A41" s="111"/>
      <c r="C41" s="193"/>
      <c r="D41" s="189"/>
      <c r="E41" s="178"/>
      <c r="F41" s="178"/>
      <c r="G41" s="190">
        <f>DATOS!$E$13</f>
        <v>1</v>
      </c>
      <c r="H41" s="178"/>
      <c r="I41" s="191"/>
      <c r="J41" s="178"/>
      <c r="K41" s="178"/>
      <c r="L41" s="178"/>
      <c r="M41" s="178"/>
      <c r="N41" s="160" t="str">
        <f t="shared" si="3"/>
        <v/>
      </c>
      <c r="O41" s="21"/>
      <c r="P41" s="160" t="str">
        <f t="shared" si="2"/>
        <v/>
      </c>
      <c r="Q41" s="160">
        <f t="shared" si="4"/>
        <v>0</v>
      </c>
      <c r="R41" s="160" t="str">
        <f t="shared" si="5"/>
        <v/>
      </c>
      <c r="S41" s="160" t="str">
        <f t="shared" si="6"/>
        <v/>
      </c>
      <c r="T41" s="50" t="str">
        <f>IF($F41="","",IF(ISERROR(VLOOKUP(F41,PROVEEDORES!$D$8:$I$507,5,0)),1,VLOOKUP($F41,PROVEEDORES!$D$8:$I$507,5,0)))</f>
        <v/>
      </c>
    </row>
    <row r="42" spans="1:20" ht="17.45" customHeight="1" x14ac:dyDescent="0.25">
      <c r="A42" s="111"/>
      <c r="C42" s="193"/>
      <c r="D42" s="189"/>
      <c r="E42" s="178"/>
      <c r="F42" s="178"/>
      <c r="G42" s="190">
        <f>DATOS!$E$13</f>
        <v>1</v>
      </c>
      <c r="H42" s="178"/>
      <c r="I42" s="191"/>
      <c r="J42" s="178"/>
      <c r="K42" s="178"/>
      <c r="L42" s="178"/>
      <c r="M42" s="178"/>
      <c r="N42" s="160" t="str">
        <f t="shared" si="3"/>
        <v/>
      </c>
      <c r="O42" s="21"/>
      <c r="P42" s="160" t="str">
        <f t="shared" si="2"/>
        <v/>
      </c>
      <c r="Q42" s="160">
        <f t="shared" si="4"/>
        <v>0</v>
      </c>
      <c r="R42" s="160" t="str">
        <f t="shared" si="5"/>
        <v/>
      </c>
      <c r="S42" s="160" t="str">
        <f t="shared" si="6"/>
        <v/>
      </c>
      <c r="T42" s="50" t="str">
        <f>IF($F42="","",IF(ISERROR(VLOOKUP(F42,PROVEEDORES!$D$8:$I$507,5,0)),1,VLOOKUP($F42,PROVEEDORES!$D$8:$I$507,5,0)))</f>
        <v/>
      </c>
    </row>
    <row r="43" spans="1:20" ht="17.45" customHeight="1" x14ac:dyDescent="0.25">
      <c r="A43" s="111"/>
      <c r="C43" s="193"/>
      <c r="D43" s="189"/>
      <c r="E43" s="178"/>
      <c r="F43" s="178"/>
      <c r="G43" s="190">
        <f>DATOS!$E$13</f>
        <v>1</v>
      </c>
      <c r="H43" s="178"/>
      <c r="I43" s="191"/>
      <c r="J43" s="178"/>
      <c r="K43" s="178"/>
      <c r="L43" s="178"/>
      <c r="M43" s="178"/>
      <c r="N43" s="160" t="str">
        <f t="shared" si="3"/>
        <v/>
      </c>
      <c r="O43" s="21"/>
      <c r="P43" s="160" t="str">
        <f t="shared" si="2"/>
        <v/>
      </c>
      <c r="Q43" s="160">
        <f t="shared" si="4"/>
        <v>0</v>
      </c>
      <c r="R43" s="160" t="str">
        <f t="shared" si="5"/>
        <v/>
      </c>
      <c r="S43" s="160" t="str">
        <f t="shared" si="6"/>
        <v/>
      </c>
      <c r="T43" s="50" t="str">
        <f>IF($F43="","",IF(ISERROR(VLOOKUP(F43,PROVEEDORES!$D$8:$I$507,5,0)),1,VLOOKUP($F43,PROVEEDORES!$D$8:$I$507,5,0)))</f>
        <v/>
      </c>
    </row>
    <row r="44" spans="1:20" ht="17.45" customHeight="1" x14ac:dyDescent="0.25">
      <c r="A44" s="111"/>
      <c r="C44" s="193"/>
      <c r="D44" s="189"/>
      <c r="E44" s="178"/>
      <c r="F44" s="178"/>
      <c r="G44" s="190">
        <f>DATOS!$E$13</f>
        <v>1</v>
      </c>
      <c r="H44" s="178"/>
      <c r="I44" s="191"/>
      <c r="J44" s="178"/>
      <c r="K44" s="178"/>
      <c r="L44" s="178"/>
      <c r="M44" s="178"/>
      <c r="N44" s="160" t="str">
        <f t="shared" si="3"/>
        <v/>
      </c>
      <c r="O44" s="21"/>
      <c r="P44" s="160" t="str">
        <f t="shared" si="2"/>
        <v/>
      </c>
      <c r="Q44" s="160">
        <f t="shared" si="4"/>
        <v>0</v>
      </c>
      <c r="R44" s="160" t="str">
        <f t="shared" si="5"/>
        <v/>
      </c>
      <c r="S44" s="160" t="str">
        <f t="shared" si="6"/>
        <v/>
      </c>
      <c r="T44" s="50" t="str">
        <f>IF($F44="","",IF(ISERROR(VLOOKUP(F44,PROVEEDORES!$D$8:$I$507,5,0)),1,VLOOKUP($F44,PROVEEDORES!$D$8:$I$507,5,0)))</f>
        <v/>
      </c>
    </row>
    <row r="45" spans="1:20" ht="17.45" customHeight="1" x14ac:dyDescent="0.25">
      <c r="A45" s="111"/>
      <c r="C45" s="193"/>
      <c r="D45" s="189"/>
      <c r="E45" s="178"/>
      <c r="F45" s="178"/>
      <c r="G45" s="190">
        <f>DATOS!$E$13</f>
        <v>1</v>
      </c>
      <c r="H45" s="178"/>
      <c r="I45" s="191"/>
      <c r="J45" s="178"/>
      <c r="K45" s="178"/>
      <c r="L45" s="178"/>
      <c r="M45" s="178"/>
      <c r="N45" s="160" t="str">
        <f t="shared" si="3"/>
        <v/>
      </c>
      <c r="O45" s="21"/>
      <c r="P45" s="160" t="str">
        <f t="shared" si="2"/>
        <v/>
      </c>
      <c r="Q45" s="160">
        <f t="shared" si="4"/>
        <v>0</v>
      </c>
      <c r="R45" s="160" t="str">
        <f t="shared" si="5"/>
        <v/>
      </c>
      <c r="S45" s="160" t="str">
        <f t="shared" si="6"/>
        <v/>
      </c>
      <c r="T45" s="50" t="str">
        <f>IF($F45="","",IF(ISERROR(VLOOKUP(F45,PROVEEDORES!$D$8:$I$507,5,0)),1,VLOOKUP($F45,PROVEEDORES!$D$8:$I$507,5,0)))</f>
        <v/>
      </c>
    </row>
    <row r="46" spans="1:20" ht="17.45" customHeight="1" x14ac:dyDescent="0.25">
      <c r="C46" s="193"/>
      <c r="D46" s="189"/>
      <c r="E46" s="178"/>
      <c r="F46" s="178"/>
      <c r="G46" s="190">
        <f>DATOS!$E$13</f>
        <v>1</v>
      </c>
      <c r="H46" s="178"/>
      <c r="I46" s="191"/>
      <c r="J46" s="178"/>
      <c r="K46" s="178"/>
      <c r="L46" s="178"/>
      <c r="M46" s="178"/>
      <c r="N46" s="160" t="str">
        <f t="shared" si="3"/>
        <v/>
      </c>
      <c r="O46" s="21"/>
      <c r="P46" s="160" t="str">
        <f t="shared" si="2"/>
        <v/>
      </c>
      <c r="Q46" s="160">
        <f t="shared" si="4"/>
        <v>0</v>
      </c>
      <c r="R46" s="160" t="str">
        <f t="shared" si="5"/>
        <v/>
      </c>
      <c r="S46" s="160" t="str">
        <f t="shared" si="6"/>
        <v/>
      </c>
      <c r="T46" s="50" t="str">
        <f>IF($F46="","",IF(ISERROR(VLOOKUP(F46,PROVEEDORES!$D$8:$I$507,5,0)),1,VLOOKUP($F46,PROVEEDORES!$D$8:$I$507,5,0)))</f>
        <v/>
      </c>
    </row>
    <row r="47" spans="1:20" ht="17.45" customHeight="1" x14ac:dyDescent="0.25">
      <c r="C47" s="193"/>
      <c r="D47" s="189"/>
      <c r="E47" s="178"/>
      <c r="F47" s="178"/>
      <c r="G47" s="190">
        <f>DATOS!$E$13</f>
        <v>1</v>
      </c>
      <c r="H47" s="178"/>
      <c r="I47" s="191"/>
      <c r="J47" s="178"/>
      <c r="K47" s="178"/>
      <c r="L47" s="178"/>
      <c r="M47" s="178"/>
      <c r="N47" s="160" t="str">
        <f t="shared" si="3"/>
        <v/>
      </c>
      <c r="O47" s="21"/>
      <c r="P47" s="160" t="str">
        <f t="shared" si="2"/>
        <v/>
      </c>
      <c r="Q47" s="160">
        <f t="shared" si="4"/>
        <v>0</v>
      </c>
      <c r="R47" s="160" t="str">
        <f t="shared" si="5"/>
        <v/>
      </c>
      <c r="S47" s="160" t="str">
        <f t="shared" si="6"/>
        <v/>
      </c>
      <c r="T47" s="50" t="str">
        <f>IF($F47="","",IF(ISERROR(VLOOKUP(F47,PROVEEDORES!$D$8:$I$507,5,0)),1,VLOOKUP($F47,PROVEEDORES!$D$8:$I$507,5,0)))</f>
        <v/>
      </c>
    </row>
    <row r="48" spans="1:20" ht="17.45" customHeight="1" x14ac:dyDescent="0.25">
      <c r="C48" s="193"/>
      <c r="D48" s="189"/>
      <c r="E48" s="178"/>
      <c r="F48" s="178"/>
      <c r="G48" s="190">
        <f>DATOS!$E$13</f>
        <v>1</v>
      </c>
      <c r="H48" s="178"/>
      <c r="I48" s="191"/>
      <c r="J48" s="178"/>
      <c r="K48" s="178"/>
      <c r="L48" s="178"/>
      <c r="M48" s="178"/>
      <c r="N48" s="160" t="str">
        <f t="shared" si="3"/>
        <v/>
      </c>
      <c r="O48" s="21"/>
      <c r="P48" s="160" t="str">
        <f t="shared" si="2"/>
        <v/>
      </c>
      <c r="Q48" s="160">
        <f t="shared" si="4"/>
        <v>0</v>
      </c>
      <c r="R48" s="160" t="str">
        <f t="shared" si="5"/>
        <v/>
      </c>
      <c r="S48" s="160" t="str">
        <f t="shared" si="6"/>
        <v/>
      </c>
      <c r="T48" s="50" t="str">
        <f>IF($F48="","",IF(ISERROR(VLOOKUP(F48,PROVEEDORES!$D$8:$I$507,5,0)),1,VLOOKUP($F48,PROVEEDORES!$D$8:$I$507,5,0)))</f>
        <v/>
      </c>
    </row>
    <row r="49" spans="3:20" ht="17.45" customHeight="1" x14ac:dyDescent="0.25">
      <c r="C49" s="193"/>
      <c r="D49" s="189"/>
      <c r="E49" s="178"/>
      <c r="F49" s="178"/>
      <c r="G49" s="190">
        <f>DATOS!$E$13</f>
        <v>1</v>
      </c>
      <c r="H49" s="178"/>
      <c r="I49" s="191"/>
      <c r="J49" s="178"/>
      <c r="K49" s="178"/>
      <c r="L49" s="178"/>
      <c r="M49" s="178"/>
      <c r="N49" s="160" t="str">
        <f t="shared" si="3"/>
        <v/>
      </c>
      <c r="O49" s="21"/>
      <c r="P49" s="160" t="str">
        <f t="shared" si="2"/>
        <v/>
      </c>
      <c r="Q49" s="160">
        <f t="shared" si="4"/>
        <v>0</v>
      </c>
      <c r="R49" s="160" t="str">
        <f t="shared" si="5"/>
        <v/>
      </c>
      <c r="S49" s="160" t="str">
        <f t="shared" si="6"/>
        <v/>
      </c>
      <c r="T49" s="50" t="str">
        <f>IF($F49="","",IF(ISERROR(VLOOKUP(F49,PROVEEDORES!$D$8:$I$507,5,0)),1,VLOOKUP($F49,PROVEEDORES!$D$8:$I$507,5,0)))</f>
        <v/>
      </c>
    </row>
    <row r="50" spans="3:20" ht="17.45" customHeight="1" x14ac:dyDescent="0.25">
      <c r="C50" s="193"/>
      <c r="D50" s="189"/>
      <c r="E50" s="178"/>
      <c r="F50" s="178"/>
      <c r="G50" s="190">
        <f>DATOS!$E$13</f>
        <v>1</v>
      </c>
      <c r="H50" s="178"/>
      <c r="I50" s="191"/>
      <c r="J50" s="178"/>
      <c r="K50" s="178"/>
      <c r="L50" s="178"/>
      <c r="M50" s="178"/>
      <c r="N50" s="160" t="str">
        <f t="shared" si="3"/>
        <v/>
      </c>
      <c r="O50" s="21"/>
      <c r="P50" s="160" t="str">
        <f t="shared" si="2"/>
        <v/>
      </c>
      <c r="Q50" s="160">
        <f t="shared" si="4"/>
        <v>0</v>
      </c>
      <c r="R50" s="160" t="str">
        <f t="shared" si="5"/>
        <v/>
      </c>
      <c r="S50" s="160" t="str">
        <f t="shared" si="6"/>
        <v/>
      </c>
      <c r="T50" s="50" t="str">
        <f>IF($F50="","",IF(ISERROR(VLOOKUP(F50,PROVEEDORES!$D$8:$I$507,5,0)),1,VLOOKUP($F50,PROVEEDORES!$D$8:$I$507,5,0)))</f>
        <v/>
      </c>
    </row>
    <row r="51" spans="3:20" ht="17.45" customHeight="1" x14ac:dyDescent="0.25">
      <c r="C51" s="188"/>
      <c r="D51" s="189"/>
      <c r="E51" s="178"/>
      <c r="F51" s="178"/>
      <c r="G51" s="190">
        <f>DATOS!$E$13</f>
        <v>1</v>
      </c>
      <c r="H51" s="178"/>
      <c r="I51" s="191"/>
      <c r="J51" s="178"/>
      <c r="K51" s="178"/>
      <c r="L51" s="178"/>
      <c r="M51" s="178"/>
      <c r="N51" s="160" t="str">
        <f t="shared" si="3"/>
        <v/>
      </c>
      <c r="O51" s="21"/>
      <c r="P51" s="160" t="str">
        <f t="shared" si="2"/>
        <v/>
      </c>
      <c r="Q51" s="160">
        <f t="shared" si="4"/>
        <v>0</v>
      </c>
      <c r="R51" s="160" t="str">
        <f t="shared" si="5"/>
        <v/>
      </c>
      <c r="S51" s="160" t="str">
        <f t="shared" si="6"/>
        <v/>
      </c>
      <c r="T51" s="50" t="str">
        <f>IF($F51="","",IF(ISERROR(VLOOKUP(F51,PROVEEDORES!$D$8:$I$507,5,0)),1,VLOOKUP($F51,PROVEEDORES!$D$8:$I$507,5,0)))</f>
        <v/>
      </c>
    </row>
    <row r="52" spans="3:20" ht="17.45" customHeight="1" x14ac:dyDescent="0.25">
      <c r="C52" s="188"/>
      <c r="D52" s="189"/>
      <c r="E52" s="178"/>
      <c r="F52" s="178"/>
      <c r="G52" s="190">
        <f>DATOS!$E$13</f>
        <v>1</v>
      </c>
      <c r="H52" s="178"/>
      <c r="I52" s="191"/>
      <c r="J52" s="178"/>
      <c r="K52" s="178"/>
      <c r="L52" s="178"/>
      <c r="M52" s="178"/>
      <c r="N52" s="160" t="str">
        <f t="shared" si="3"/>
        <v/>
      </c>
      <c r="O52" s="21"/>
      <c r="P52" s="160" t="str">
        <f t="shared" si="2"/>
        <v/>
      </c>
      <c r="Q52" s="160">
        <f t="shared" si="4"/>
        <v>0</v>
      </c>
      <c r="R52" s="160" t="str">
        <f t="shared" si="5"/>
        <v/>
      </c>
      <c r="S52" s="160" t="str">
        <f t="shared" si="6"/>
        <v/>
      </c>
      <c r="T52" s="50" t="str">
        <f>IF($F52="","",IF(ISERROR(VLOOKUP(F52,PROVEEDORES!$D$8:$I$507,5,0)),1,VLOOKUP($F52,PROVEEDORES!$D$8:$I$507,5,0)))</f>
        <v/>
      </c>
    </row>
    <row r="53" spans="3:20" ht="17.45" customHeight="1" x14ac:dyDescent="0.25">
      <c r="C53" s="188"/>
      <c r="D53" s="189"/>
      <c r="E53" s="178"/>
      <c r="F53" s="178"/>
      <c r="G53" s="190">
        <f>DATOS!$E$13</f>
        <v>1</v>
      </c>
      <c r="H53" s="178"/>
      <c r="I53" s="191"/>
      <c r="J53" s="178"/>
      <c r="K53" s="178"/>
      <c r="L53" s="178"/>
      <c r="M53" s="178"/>
      <c r="N53" s="160" t="str">
        <f t="shared" si="3"/>
        <v/>
      </c>
      <c r="O53" s="21"/>
      <c r="P53" s="160" t="str">
        <f t="shared" si="2"/>
        <v/>
      </c>
      <c r="Q53" s="160">
        <f t="shared" si="4"/>
        <v>0</v>
      </c>
      <c r="R53" s="160" t="str">
        <f t="shared" si="5"/>
        <v/>
      </c>
      <c r="S53" s="160" t="str">
        <f t="shared" si="6"/>
        <v/>
      </c>
      <c r="T53" s="50" t="str">
        <f>IF($F53="","",IF(ISERROR(VLOOKUP(F53,PROVEEDORES!$D$8:$I$507,5,0)),1,VLOOKUP($F53,PROVEEDORES!$D$8:$I$507,5,0)))</f>
        <v/>
      </c>
    </row>
    <row r="54" spans="3:20" ht="17.45" customHeight="1" x14ac:dyDescent="0.25">
      <c r="C54" s="188"/>
      <c r="D54" s="189"/>
      <c r="E54" s="178"/>
      <c r="F54" s="178"/>
      <c r="G54" s="190">
        <f>DATOS!$E$13</f>
        <v>1</v>
      </c>
      <c r="H54" s="178"/>
      <c r="I54" s="191"/>
      <c r="J54" s="178"/>
      <c r="K54" s="178"/>
      <c r="L54" s="178"/>
      <c r="M54" s="178"/>
      <c r="N54" s="160" t="str">
        <f t="shared" si="3"/>
        <v/>
      </c>
      <c r="O54" s="21"/>
      <c r="P54" s="160" t="str">
        <f t="shared" si="2"/>
        <v/>
      </c>
      <c r="Q54" s="160">
        <f t="shared" si="4"/>
        <v>0</v>
      </c>
      <c r="R54" s="160" t="str">
        <f t="shared" si="5"/>
        <v/>
      </c>
      <c r="S54" s="160" t="str">
        <f t="shared" si="6"/>
        <v/>
      </c>
      <c r="T54" s="50" t="str">
        <f>IF($F54="","",IF(ISERROR(VLOOKUP(F54,PROVEEDORES!$D$8:$I$507,5,0)),1,VLOOKUP($F54,PROVEEDORES!$D$8:$I$507,5,0)))</f>
        <v/>
      </c>
    </row>
    <row r="55" spans="3:20" ht="17.45" customHeight="1" x14ac:dyDescent="0.25">
      <c r="C55" s="188"/>
      <c r="D55" s="189"/>
      <c r="E55" s="178"/>
      <c r="F55" s="178"/>
      <c r="G55" s="190">
        <f>DATOS!$E$13</f>
        <v>1</v>
      </c>
      <c r="H55" s="178"/>
      <c r="I55" s="191"/>
      <c r="J55" s="178"/>
      <c r="K55" s="178"/>
      <c r="L55" s="178"/>
      <c r="M55" s="178"/>
      <c r="N55" s="160" t="str">
        <f t="shared" si="3"/>
        <v/>
      </c>
      <c r="O55" s="21"/>
      <c r="P55" s="160" t="str">
        <f t="shared" si="2"/>
        <v/>
      </c>
      <c r="Q55" s="160">
        <f t="shared" si="4"/>
        <v>0</v>
      </c>
      <c r="R55" s="160" t="str">
        <f t="shared" si="5"/>
        <v/>
      </c>
      <c r="S55" s="160" t="str">
        <f t="shared" si="6"/>
        <v/>
      </c>
      <c r="T55" s="50" t="str">
        <f>IF($F55="","",IF(ISERROR(VLOOKUP(F55,PROVEEDORES!$D$8:$I$507,5,0)),1,VLOOKUP($F55,PROVEEDORES!$D$8:$I$507,5,0)))</f>
        <v/>
      </c>
    </row>
    <row r="56" spans="3:20" ht="17.45" customHeight="1" x14ac:dyDescent="0.25">
      <c r="C56" s="188"/>
      <c r="D56" s="189"/>
      <c r="E56" s="178"/>
      <c r="F56" s="178"/>
      <c r="G56" s="190">
        <f>DATOS!$E$13</f>
        <v>1</v>
      </c>
      <c r="H56" s="178"/>
      <c r="I56" s="191"/>
      <c r="J56" s="178"/>
      <c r="K56" s="178"/>
      <c r="L56" s="178"/>
      <c r="M56" s="178"/>
      <c r="N56" s="160" t="str">
        <f t="shared" si="3"/>
        <v/>
      </c>
      <c r="O56" s="21"/>
      <c r="P56" s="160" t="str">
        <f t="shared" si="2"/>
        <v/>
      </c>
      <c r="Q56" s="160">
        <f t="shared" si="4"/>
        <v>0</v>
      </c>
      <c r="R56" s="160" t="str">
        <f t="shared" si="5"/>
        <v/>
      </c>
      <c r="S56" s="160" t="str">
        <f t="shared" si="6"/>
        <v/>
      </c>
      <c r="T56" s="50" t="str">
        <f>IF($F56="","",IF(ISERROR(VLOOKUP(F56,PROVEEDORES!$D$8:$I$507,5,0)),1,VLOOKUP($F56,PROVEEDORES!$D$8:$I$507,5,0)))</f>
        <v/>
      </c>
    </row>
    <row r="57" spans="3:20" ht="17.45" customHeight="1" x14ac:dyDescent="0.25">
      <c r="C57" s="188"/>
      <c r="D57" s="189"/>
      <c r="E57" s="178"/>
      <c r="F57" s="178"/>
      <c r="G57" s="190">
        <f>DATOS!$E$13</f>
        <v>1</v>
      </c>
      <c r="H57" s="178"/>
      <c r="I57" s="191"/>
      <c r="J57" s="178"/>
      <c r="K57" s="178"/>
      <c r="L57" s="178"/>
      <c r="M57" s="178"/>
      <c r="N57" s="160" t="str">
        <f t="shared" si="3"/>
        <v/>
      </c>
      <c r="O57" s="21"/>
      <c r="P57" s="160" t="str">
        <f t="shared" si="2"/>
        <v/>
      </c>
      <c r="Q57" s="160">
        <f t="shared" si="4"/>
        <v>0</v>
      </c>
      <c r="R57" s="160" t="str">
        <f t="shared" si="5"/>
        <v/>
      </c>
      <c r="S57" s="160" t="str">
        <f t="shared" si="6"/>
        <v/>
      </c>
      <c r="T57" s="50" t="str">
        <f>IF($F57="","",IF(ISERROR(VLOOKUP(F57,PROVEEDORES!$D$8:$I$507,5,0)),1,VLOOKUP($F57,PROVEEDORES!$D$8:$I$507,5,0)))</f>
        <v/>
      </c>
    </row>
    <row r="58" spans="3:20" ht="17.45" customHeight="1" x14ac:dyDescent="0.25">
      <c r="C58" s="188"/>
      <c r="D58" s="189"/>
      <c r="E58" s="178"/>
      <c r="F58" s="178"/>
      <c r="G58" s="190">
        <f>DATOS!$E$13</f>
        <v>1</v>
      </c>
      <c r="H58" s="178"/>
      <c r="I58" s="191"/>
      <c r="J58" s="178"/>
      <c r="K58" s="178"/>
      <c r="L58" s="178"/>
      <c r="M58" s="178"/>
      <c r="N58" s="160" t="str">
        <f t="shared" si="3"/>
        <v/>
      </c>
      <c r="O58" s="21"/>
      <c r="P58" s="160" t="str">
        <f t="shared" si="2"/>
        <v/>
      </c>
      <c r="Q58" s="160">
        <f t="shared" si="4"/>
        <v>0</v>
      </c>
      <c r="R58" s="160" t="str">
        <f t="shared" si="5"/>
        <v/>
      </c>
      <c r="S58" s="160" t="str">
        <f t="shared" si="6"/>
        <v/>
      </c>
      <c r="T58" s="50" t="str">
        <f>IF($F58="","",IF(ISERROR(VLOOKUP(F58,PROVEEDORES!$D$8:$I$507,5,0)),1,VLOOKUP($F58,PROVEEDORES!$D$8:$I$507,5,0)))</f>
        <v/>
      </c>
    </row>
    <row r="59" spans="3:20" ht="17.45" customHeight="1" x14ac:dyDescent="0.25">
      <c r="C59" s="188"/>
      <c r="D59" s="189"/>
      <c r="E59" s="178"/>
      <c r="F59" s="178"/>
      <c r="G59" s="190">
        <f>DATOS!$E$13</f>
        <v>1</v>
      </c>
      <c r="H59" s="178"/>
      <c r="I59" s="191"/>
      <c r="J59" s="178"/>
      <c r="K59" s="178"/>
      <c r="L59" s="178"/>
      <c r="M59" s="178"/>
      <c r="N59" s="160" t="str">
        <f t="shared" si="3"/>
        <v/>
      </c>
      <c r="O59" s="21"/>
      <c r="P59" s="160" t="str">
        <f t="shared" si="2"/>
        <v/>
      </c>
      <c r="Q59" s="160">
        <f t="shared" si="4"/>
        <v>0</v>
      </c>
      <c r="R59" s="160" t="str">
        <f t="shared" si="5"/>
        <v/>
      </c>
      <c r="S59" s="160" t="str">
        <f t="shared" si="6"/>
        <v/>
      </c>
      <c r="T59" s="50" t="str">
        <f>IF($F59="","",IF(ISERROR(VLOOKUP(F59,PROVEEDORES!$D$8:$I$507,5,0)),1,VLOOKUP($F59,PROVEEDORES!$D$8:$I$507,5,0)))</f>
        <v/>
      </c>
    </row>
    <row r="60" spans="3:20" ht="17.45" customHeight="1" x14ac:dyDescent="0.25">
      <c r="C60" s="188"/>
      <c r="D60" s="189"/>
      <c r="E60" s="178"/>
      <c r="F60" s="178"/>
      <c r="G60" s="190">
        <f>DATOS!$E$13</f>
        <v>1</v>
      </c>
      <c r="H60" s="178"/>
      <c r="I60" s="191"/>
      <c r="J60" s="178"/>
      <c r="K60" s="178"/>
      <c r="L60" s="178"/>
      <c r="M60" s="178"/>
      <c r="N60" s="160" t="str">
        <f t="shared" si="3"/>
        <v/>
      </c>
      <c r="O60" s="21"/>
      <c r="P60" s="160" t="str">
        <f t="shared" si="2"/>
        <v/>
      </c>
      <c r="Q60" s="160">
        <f t="shared" si="4"/>
        <v>0</v>
      </c>
      <c r="R60" s="160" t="str">
        <f t="shared" si="5"/>
        <v/>
      </c>
      <c r="S60" s="160" t="str">
        <f t="shared" si="6"/>
        <v/>
      </c>
      <c r="T60" s="50" t="str">
        <f>IF($F60="","",IF(ISERROR(VLOOKUP(F60,PROVEEDORES!$D$8:$I$507,5,0)),1,VLOOKUP($F60,PROVEEDORES!$D$8:$I$507,5,0)))</f>
        <v/>
      </c>
    </row>
    <row r="61" spans="3:20" ht="17.45" customHeight="1" x14ac:dyDescent="0.25">
      <c r="C61" s="188"/>
      <c r="D61" s="189"/>
      <c r="E61" s="178"/>
      <c r="F61" s="178"/>
      <c r="G61" s="190">
        <f>DATOS!$E$13</f>
        <v>1</v>
      </c>
      <c r="H61" s="178"/>
      <c r="I61" s="191"/>
      <c r="J61" s="178"/>
      <c r="K61" s="178"/>
      <c r="L61" s="178"/>
      <c r="M61" s="178"/>
      <c r="N61" s="160" t="str">
        <f t="shared" si="3"/>
        <v/>
      </c>
      <c r="O61" s="21"/>
      <c r="P61" s="160" t="str">
        <f t="shared" si="2"/>
        <v/>
      </c>
      <c r="Q61" s="160">
        <f t="shared" si="4"/>
        <v>0</v>
      </c>
      <c r="R61" s="160" t="str">
        <f t="shared" si="5"/>
        <v/>
      </c>
      <c r="S61" s="160" t="str">
        <f t="shared" si="6"/>
        <v/>
      </c>
      <c r="T61" s="50" t="str">
        <f>IF($F61="","",IF(ISERROR(VLOOKUP(F61,PROVEEDORES!$D$8:$I$507,5,0)),1,VLOOKUP($F61,PROVEEDORES!$D$8:$I$507,5,0)))</f>
        <v/>
      </c>
    </row>
    <row r="62" spans="3:20" ht="17.45" customHeight="1" x14ac:dyDescent="0.25">
      <c r="C62" s="188"/>
      <c r="D62" s="189"/>
      <c r="E62" s="178"/>
      <c r="F62" s="178"/>
      <c r="G62" s="190">
        <f>DATOS!$E$13</f>
        <v>1</v>
      </c>
      <c r="H62" s="178"/>
      <c r="I62" s="191"/>
      <c r="J62" s="178"/>
      <c r="K62" s="178"/>
      <c r="L62" s="178"/>
      <c r="M62" s="178"/>
      <c r="N62" s="160" t="str">
        <f t="shared" si="3"/>
        <v/>
      </c>
      <c r="O62" s="21"/>
      <c r="P62" s="160" t="str">
        <f t="shared" si="2"/>
        <v/>
      </c>
      <c r="Q62" s="160">
        <f t="shared" si="4"/>
        <v>0</v>
      </c>
      <c r="R62" s="160" t="str">
        <f t="shared" si="5"/>
        <v/>
      </c>
      <c r="S62" s="160" t="str">
        <f t="shared" si="6"/>
        <v/>
      </c>
      <c r="T62" s="50" t="str">
        <f>IF($F62="","",IF(ISERROR(VLOOKUP(F62,PROVEEDORES!$D$8:$I$507,5,0)),1,VLOOKUP($F62,PROVEEDORES!$D$8:$I$507,5,0)))</f>
        <v/>
      </c>
    </row>
    <row r="63" spans="3:20" ht="17.45" customHeight="1" x14ac:dyDescent="0.25">
      <c r="C63" s="188"/>
      <c r="D63" s="189"/>
      <c r="E63" s="178"/>
      <c r="F63" s="178"/>
      <c r="G63" s="190">
        <f>DATOS!$E$13</f>
        <v>1</v>
      </c>
      <c r="H63" s="178"/>
      <c r="I63" s="191"/>
      <c r="J63" s="178"/>
      <c r="K63" s="178"/>
      <c r="L63" s="178"/>
      <c r="M63" s="178"/>
      <c r="N63" s="160" t="str">
        <f t="shared" si="3"/>
        <v/>
      </c>
      <c r="O63" s="21"/>
      <c r="P63" s="160" t="str">
        <f t="shared" si="2"/>
        <v/>
      </c>
      <c r="Q63" s="160">
        <f t="shared" si="4"/>
        <v>0</v>
      </c>
      <c r="R63" s="160" t="str">
        <f t="shared" si="5"/>
        <v/>
      </c>
      <c r="S63" s="160" t="str">
        <f t="shared" si="6"/>
        <v/>
      </c>
      <c r="T63" s="50" t="str">
        <f>IF($F63="","",IF(ISERROR(VLOOKUP(F63,PROVEEDORES!$D$8:$I$507,5,0)),1,VLOOKUP($F63,PROVEEDORES!$D$8:$I$507,5,0)))</f>
        <v/>
      </c>
    </row>
    <row r="64" spans="3:20" ht="17.45" customHeight="1" x14ac:dyDescent="0.25">
      <c r="C64" s="188"/>
      <c r="D64" s="189"/>
      <c r="E64" s="178"/>
      <c r="F64" s="178"/>
      <c r="G64" s="190">
        <f>DATOS!$E$13</f>
        <v>1</v>
      </c>
      <c r="H64" s="178"/>
      <c r="I64" s="191"/>
      <c r="J64" s="178"/>
      <c r="K64" s="178"/>
      <c r="L64" s="178"/>
      <c r="M64" s="178"/>
      <c r="N64" s="160" t="str">
        <f t="shared" si="3"/>
        <v/>
      </c>
      <c r="O64" s="21"/>
      <c r="P64" s="160" t="str">
        <f t="shared" si="2"/>
        <v/>
      </c>
      <c r="Q64" s="160">
        <f t="shared" si="4"/>
        <v>0</v>
      </c>
      <c r="R64" s="160" t="str">
        <f t="shared" si="5"/>
        <v/>
      </c>
      <c r="S64" s="160" t="str">
        <f t="shared" si="6"/>
        <v/>
      </c>
      <c r="T64" s="50" t="str">
        <f>IF($F64="","",IF(ISERROR(VLOOKUP(F64,PROVEEDORES!$D$8:$I$507,5,0)),1,VLOOKUP($F64,PROVEEDORES!$D$8:$I$507,5,0)))</f>
        <v/>
      </c>
    </row>
    <row r="65" spans="3:20" ht="17.45" customHeight="1" x14ac:dyDescent="0.25">
      <c r="C65" s="188"/>
      <c r="D65" s="189"/>
      <c r="E65" s="178"/>
      <c r="F65" s="178"/>
      <c r="G65" s="190">
        <f>DATOS!$E$13</f>
        <v>1</v>
      </c>
      <c r="H65" s="178"/>
      <c r="I65" s="191"/>
      <c r="J65" s="178"/>
      <c r="K65" s="178"/>
      <c r="L65" s="178"/>
      <c r="M65" s="178"/>
      <c r="N65" s="160" t="str">
        <f t="shared" si="3"/>
        <v/>
      </c>
      <c r="O65" s="21"/>
      <c r="P65" s="160" t="str">
        <f t="shared" si="2"/>
        <v/>
      </c>
      <c r="Q65" s="160">
        <f t="shared" si="4"/>
        <v>0</v>
      </c>
      <c r="R65" s="160" t="str">
        <f t="shared" si="5"/>
        <v/>
      </c>
      <c r="S65" s="160" t="str">
        <f t="shared" si="6"/>
        <v/>
      </c>
      <c r="T65" s="50" t="str">
        <f>IF($F65="","",IF(ISERROR(VLOOKUP(F65,PROVEEDORES!$D$8:$I$507,5,0)),1,VLOOKUP($F65,PROVEEDORES!$D$8:$I$507,5,0)))</f>
        <v/>
      </c>
    </row>
    <row r="66" spans="3:20" ht="17.45" customHeight="1" x14ac:dyDescent="0.25">
      <c r="C66" s="188"/>
      <c r="D66" s="189"/>
      <c r="E66" s="178"/>
      <c r="F66" s="178"/>
      <c r="G66" s="190">
        <f>DATOS!$E$13</f>
        <v>1</v>
      </c>
      <c r="H66" s="178"/>
      <c r="I66" s="191"/>
      <c r="J66" s="178"/>
      <c r="K66" s="178"/>
      <c r="L66" s="178"/>
      <c r="M66" s="178"/>
      <c r="N66" s="160" t="str">
        <f t="shared" si="3"/>
        <v/>
      </c>
      <c r="O66" s="21"/>
      <c r="P66" s="160" t="str">
        <f t="shared" si="2"/>
        <v/>
      </c>
      <c r="Q66" s="160">
        <f t="shared" si="4"/>
        <v>0</v>
      </c>
      <c r="R66" s="160" t="str">
        <f t="shared" si="5"/>
        <v/>
      </c>
      <c r="S66" s="160" t="str">
        <f t="shared" si="6"/>
        <v/>
      </c>
      <c r="T66" s="50" t="str">
        <f>IF($F66="","",IF(ISERROR(VLOOKUP(F66,PROVEEDORES!$D$8:$I$507,5,0)),1,VLOOKUP($F66,PROVEEDORES!$D$8:$I$507,5,0)))</f>
        <v/>
      </c>
    </row>
    <row r="67" spans="3:20" ht="17.45" customHeight="1" x14ac:dyDescent="0.25">
      <c r="C67" s="188"/>
      <c r="D67" s="189"/>
      <c r="E67" s="178"/>
      <c r="F67" s="178"/>
      <c r="G67" s="190">
        <f>DATOS!$E$13</f>
        <v>1</v>
      </c>
      <c r="H67" s="178"/>
      <c r="I67" s="191"/>
      <c r="J67" s="178"/>
      <c r="K67" s="178"/>
      <c r="L67" s="178"/>
      <c r="M67" s="178"/>
      <c r="N67" s="160" t="str">
        <f t="shared" si="3"/>
        <v/>
      </c>
      <c r="O67" s="21"/>
      <c r="P67" s="160" t="str">
        <f t="shared" si="2"/>
        <v/>
      </c>
      <c r="Q67" s="160">
        <f t="shared" si="4"/>
        <v>0</v>
      </c>
      <c r="R67" s="160" t="str">
        <f t="shared" si="5"/>
        <v/>
      </c>
      <c r="S67" s="160" t="str">
        <f t="shared" si="6"/>
        <v/>
      </c>
      <c r="T67" s="50" t="str">
        <f>IF($F67="","",IF(ISERROR(VLOOKUP(F67,PROVEEDORES!$D$8:$I$507,5,0)),1,VLOOKUP($F67,PROVEEDORES!$D$8:$I$507,5,0)))</f>
        <v/>
      </c>
    </row>
    <row r="68" spans="3:20" ht="17.45" customHeight="1" x14ac:dyDescent="0.25">
      <c r="C68" s="188"/>
      <c r="D68" s="189"/>
      <c r="E68" s="178"/>
      <c r="F68" s="178"/>
      <c r="G68" s="190">
        <f>DATOS!$E$13</f>
        <v>1</v>
      </c>
      <c r="H68" s="178"/>
      <c r="I68" s="191"/>
      <c r="J68" s="178"/>
      <c r="K68" s="178"/>
      <c r="L68" s="178"/>
      <c r="M68" s="178"/>
      <c r="N68" s="160" t="str">
        <f t="shared" si="3"/>
        <v/>
      </c>
      <c r="O68" s="21"/>
      <c r="P68" s="160" t="str">
        <f t="shared" si="2"/>
        <v/>
      </c>
      <c r="Q68" s="160">
        <f t="shared" si="4"/>
        <v>0</v>
      </c>
      <c r="R68" s="160" t="str">
        <f t="shared" si="5"/>
        <v/>
      </c>
      <c r="S68" s="160" t="str">
        <f t="shared" si="6"/>
        <v/>
      </c>
      <c r="T68" s="50" t="str">
        <f>IF($F68="","",IF(ISERROR(VLOOKUP(F68,PROVEEDORES!$D$8:$I$507,5,0)),1,VLOOKUP($F68,PROVEEDORES!$D$8:$I$507,5,0)))</f>
        <v/>
      </c>
    </row>
    <row r="69" spans="3:20" ht="17.45" customHeight="1" x14ac:dyDescent="0.25">
      <c r="C69" s="188"/>
      <c r="D69" s="189"/>
      <c r="E69" s="178"/>
      <c r="F69" s="178"/>
      <c r="G69" s="190">
        <f>DATOS!$E$13</f>
        <v>1</v>
      </c>
      <c r="H69" s="178"/>
      <c r="I69" s="191"/>
      <c r="J69" s="178"/>
      <c r="K69" s="178"/>
      <c r="L69" s="178"/>
      <c r="M69" s="178"/>
      <c r="N69" s="160" t="str">
        <f t="shared" si="3"/>
        <v/>
      </c>
      <c r="O69" s="21"/>
      <c r="P69" s="160" t="str">
        <f t="shared" si="2"/>
        <v/>
      </c>
      <c r="Q69" s="160">
        <f t="shared" si="4"/>
        <v>0</v>
      </c>
      <c r="R69" s="160" t="str">
        <f t="shared" si="5"/>
        <v/>
      </c>
      <c r="S69" s="160" t="str">
        <f t="shared" si="6"/>
        <v/>
      </c>
      <c r="T69" s="50" t="str">
        <f>IF($F69="","",IF(ISERROR(VLOOKUP(F69,PROVEEDORES!$D$8:$I$507,5,0)),1,VLOOKUP($F69,PROVEEDORES!$D$8:$I$507,5,0)))</f>
        <v/>
      </c>
    </row>
    <row r="70" spans="3:20" ht="17.45" customHeight="1" x14ac:dyDescent="0.25">
      <c r="C70" s="188"/>
      <c r="D70" s="189"/>
      <c r="E70" s="178"/>
      <c r="F70" s="178"/>
      <c r="G70" s="190">
        <f>DATOS!$E$13</f>
        <v>1</v>
      </c>
      <c r="H70" s="178"/>
      <c r="I70" s="191"/>
      <c r="J70" s="178"/>
      <c r="K70" s="178"/>
      <c r="L70" s="178"/>
      <c r="M70" s="178"/>
      <c r="N70" s="160" t="str">
        <f t="shared" si="3"/>
        <v/>
      </c>
      <c r="O70" s="21"/>
      <c r="P70" s="160" t="str">
        <f t="shared" si="2"/>
        <v/>
      </c>
      <c r="Q70" s="160">
        <f t="shared" si="4"/>
        <v>0</v>
      </c>
      <c r="R70" s="160" t="str">
        <f t="shared" si="5"/>
        <v/>
      </c>
      <c r="S70" s="160" t="str">
        <f t="shared" si="6"/>
        <v/>
      </c>
      <c r="T70" s="50" t="str">
        <f>IF($F70="","",IF(ISERROR(VLOOKUP(F70,PROVEEDORES!$D$8:$I$507,5,0)),1,VLOOKUP($F70,PROVEEDORES!$D$8:$I$507,5,0)))</f>
        <v/>
      </c>
    </row>
    <row r="71" spans="3:20" ht="17.45" customHeight="1" x14ac:dyDescent="0.25">
      <c r="C71" s="188"/>
      <c r="D71" s="189"/>
      <c r="E71" s="178"/>
      <c r="F71" s="178"/>
      <c r="G71" s="190">
        <f>DATOS!$E$13</f>
        <v>1</v>
      </c>
      <c r="H71" s="178"/>
      <c r="I71" s="191"/>
      <c r="J71" s="178"/>
      <c r="K71" s="178"/>
      <c r="L71" s="178"/>
      <c r="M71" s="178"/>
      <c r="N71" s="160" t="str">
        <f t="shared" si="3"/>
        <v/>
      </c>
      <c r="O71" s="21"/>
      <c r="P71" s="160" t="str">
        <f t="shared" si="2"/>
        <v/>
      </c>
      <c r="Q71" s="160">
        <f t="shared" si="4"/>
        <v>0</v>
      </c>
      <c r="R71" s="160" t="str">
        <f t="shared" si="5"/>
        <v/>
      </c>
      <c r="S71" s="160" t="str">
        <f t="shared" si="6"/>
        <v/>
      </c>
      <c r="T71" s="50" t="str">
        <f>IF($F71="","",IF(ISERROR(VLOOKUP(F71,PROVEEDORES!$D$8:$I$507,5,0)),1,VLOOKUP($F71,PROVEEDORES!$D$8:$I$507,5,0)))</f>
        <v/>
      </c>
    </row>
    <row r="72" spans="3:20" ht="17.45" customHeight="1" x14ac:dyDescent="0.25">
      <c r="C72" s="188"/>
      <c r="D72" s="189"/>
      <c r="E72" s="178"/>
      <c r="F72" s="178"/>
      <c r="G72" s="190">
        <f>DATOS!$E$13</f>
        <v>1</v>
      </c>
      <c r="H72" s="178"/>
      <c r="I72" s="191"/>
      <c r="J72" s="178"/>
      <c r="K72" s="178"/>
      <c r="L72" s="178"/>
      <c r="M72" s="178"/>
      <c r="N72" s="160" t="str">
        <f t="shared" si="3"/>
        <v/>
      </c>
      <c r="O72" s="21"/>
      <c r="P72" s="160" t="str">
        <f t="shared" si="2"/>
        <v/>
      </c>
      <c r="Q72" s="160">
        <f t="shared" si="4"/>
        <v>0</v>
      </c>
      <c r="R72" s="160" t="str">
        <f t="shared" si="5"/>
        <v/>
      </c>
      <c r="S72" s="160" t="str">
        <f t="shared" si="6"/>
        <v/>
      </c>
      <c r="T72" s="50" t="str">
        <f>IF($F72="","",IF(ISERROR(VLOOKUP(F72,PROVEEDORES!$D$8:$I$507,5,0)),1,VLOOKUP($F72,PROVEEDORES!$D$8:$I$507,5,0)))</f>
        <v/>
      </c>
    </row>
    <row r="73" spans="3:20" ht="17.45" customHeight="1" x14ac:dyDescent="0.25">
      <c r="C73" s="188"/>
      <c r="D73" s="189"/>
      <c r="E73" s="178"/>
      <c r="F73" s="178"/>
      <c r="G73" s="190">
        <f>DATOS!$E$13</f>
        <v>1</v>
      </c>
      <c r="H73" s="178"/>
      <c r="I73" s="191"/>
      <c r="J73" s="178"/>
      <c r="K73" s="178"/>
      <c r="L73" s="178"/>
      <c r="M73" s="178"/>
      <c r="N73" s="160" t="str">
        <f t="shared" si="3"/>
        <v/>
      </c>
      <c r="O73" s="21"/>
      <c r="P73" s="160" t="str">
        <f t="shared" si="2"/>
        <v/>
      </c>
      <c r="Q73" s="160">
        <f t="shared" si="4"/>
        <v>0</v>
      </c>
      <c r="R73" s="160" t="str">
        <f t="shared" si="5"/>
        <v/>
      </c>
      <c r="S73" s="160" t="str">
        <f t="shared" si="6"/>
        <v/>
      </c>
      <c r="T73" s="50" t="str">
        <f>IF($F73="","",IF(ISERROR(VLOOKUP(F73,PROVEEDORES!$D$8:$I$507,5,0)),1,VLOOKUP($F73,PROVEEDORES!$D$8:$I$507,5,0)))</f>
        <v/>
      </c>
    </row>
    <row r="74" spans="3:20" ht="17.45" customHeight="1" x14ac:dyDescent="0.25">
      <c r="C74" s="188"/>
      <c r="D74" s="189"/>
      <c r="E74" s="178"/>
      <c r="F74" s="178"/>
      <c r="G74" s="190">
        <f>DATOS!$E$13</f>
        <v>1</v>
      </c>
      <c r="H74" s="178"/>
      <c r="I74" s="191"/>
      <c r="J74" s="178"/>
      <c r="K74" s="178"/>
      <c r="L74" s="178"/>
      <c r="M74" s="178"/>
      <c r="N74" s="160" t="str">
        <f t="shared" si="3"/>
        <v/>
      </c>
      <c r="O74" s="21"/>
      <c r="P74" s="160" t="str">
        <f t="shared" si="2"/>
        <v/>
      </c>
      <c r="Q74" s="160">
        <f t="shared" si="4"/>
        <v>0</v>
      </c>
      <c r="R74" s="160" t="str">
        <f t="shared" si="5"/>
        <v/>
      </c>
      <c r="S74" s="160" t="str">
        <f t="shared" si="6"/>
        <v/>
      </c>
      <c r="T74" s="50" t="str">
        <f>IF($F74="","",IF(ISERROR(VLOOKUP(F74,PROVEEDORES!$D$8:$I$507,5,0)),1,VLOOKUP($F74,PROVEEDORES!$D$8:$I$507,5,0)))</f>
        <v/>
      </c>
    </row>
    <row r="75" spans="3:20" ht="17.45" customHeight="1" x14ac:dyDescent="0.25">
      <c r="C75" s="188"/>
      <c r="D75" s="189"/>
      <c r="E75" s="178"/>
      <c r="F75" s="178"/>
      <c r="G75" s="190">
        <f>DATOS!$E$13</f>
        <v>1</v>
      </c>
      <c r="H75" s="178"/>
      <c r="I75" s="191"/>
      <c r="J75" s="178"/>
      <c r="K75" s="178"/>
      <c r="L75" s="178"/>
      <c r="M75" s="178"/>
      <c r="N75" s="160" t="str">
        <f t="shared" si="3"/>
        <v/>
      </c>
      <c r="O75" s="21"/>
      <c r="P75" s="160" t="str">
        <f t="shared" si="2"/>
        <v/>
      </c>
      <c r="Q75" s="160">
        <f t="shared" si="4"/>
        <v>0</v>
      </c>
      <c r="R75" s="160" t="str">
        <f t="shared" si="5"/>
        <v/>
      </c>
      <c r="S75" s="160" t="str">
        <f t="shared" si="6"/>
        <v/>
      </c>
      <c r="T75" s="50" t="str">
        <f>IF($F75="","",IF(ISERROR(VLOOKUP(F75,PROVEEDORES!$D$8:$I$507,5,0)),1,VLOOKUP($F75,PROVEEDORES!$D$8:$I$507,5,0)))</f>
        <v/>
      </c>
    </row>
    <row r="76" spans="3:20" ht="17.45" customHeight="1" x14ac:dyDescent="0.25">
      <c r="C76" s="188"/>
      <c r="D76" s="189"/>
      <c r="E76" s="178"/>
      <c r="F76" s="178"/>
      <c r="G76" s="190">
        <f>DATOS!$E$13</f>
        <v>1</v>
      </c>
      <c r="H76" s="178"/>
      <c r="I76" s="191"/>
      <c r="J76" s="178"/>
      <c r="K76" s="178"/>
      <c r="L76" s="178"/>
      <c r="M76" s="178"/>
      <c r="N76" s="160" t="str">
        <f t="shared" si="3"/>
        <v/>
      </c>
      <c r="O76" s="21"/>
      <c r="P76" s="160" t="str">
        <f t="shared" si="2"/>
        <v/>
      </c>
      <c r="Q76" s="160">
        <f t="shared" si="4"/>
        <v>0</v>
      </c>
      <c r="R76" s="160" t="str">
        <f t="shared" si="5"/>
        <v/>
      </c>
      <c r="S76" s="160" t="str">
        <f t="shared" si="6"/>
        <v/>
      </c>
      <c r="T76" s="50" t="str">
        <f>IF($F76="","",IF(ISERROR(VLOOKUP(F76,PROVEEDORES!$D$8:$I$507,5,0)),1,VLOOKUP($F76,PROVEEDORES!$D$8:$I$507,5,0)))</f>
        <v/>
      </c>
    </row>
    <row r="77" spans="3:20" ht="17.45" customHeight="1" x14ac:dyDescent="0.25">
      <c r="C77" s="188"/>
      <c r="D77" s="189"/>
      <c r="E77" s="178"/>
      <c r="F77" s="178"/>
      <c r="G77" s="190">
        <f>DATOS!$E$13</f>
        <v>1</v>
      </c>
      <c r="H77" s="178"/>
      <c r="I77" s="191"/>
      <c r="J77" s="178"/>
      <c r="K77" s="178"/>
      <c r="L77" s="178"/>
      <c r="M77" s="178"/>
      <c r="N77" s="160" t="str">
        <f t="shared" si="3"/>
        <v/>
      </c>
      <c r="O77" s="21"/>
      <c r="P77" s="160" t="str">
        <f t="shared" si="2"/>
        <v/>
      </c>
      <c r="Q77" s="160">
        <f t="shared" si="4"/>
        <v>0</v>
      </c>
      <c r="R77" s="160" t="str">
        <f t="shared" si="5"/>
        <v/>
      </c>
      <c r="S77" s="160" t="str">
        <f t="shared" si="6"/>
        <v/>
      </c>
      <c r="T77" s="50" t="str">
        <f>IF($F77="","",IF(ISERROR(VLOOKUP(F77,PROVEEDORES!$D$8:$I$507,5,0)),1,VLOOKUP($F77,PROVEEDORES!$D$8:$I$507,5,0)))</f>
        <v/>
      </c>
    </row>
    <row r="78" spans="3:20" ht="17.45" customHeight="1" x14ac:dyDescent="0.25">
      <c r="C78" s="188"/>
      <c r="D78" s="189"/>
      <c r="E78" s="178"/>
      <c r="F78" s="178"/>
      <c r="G78" s="190">
        <f>DATOS!$E$13</f>
        <v>1</v>
      </c>
      <c r="H78" s="178"/>
      <c r="I78" s="191"/>
      <c r="J78" s="178"/>
      <c r="K78" s="178"/>
      <c r="L78" s="178"/>
      <c r="M78" s="178"/>
      <c r="N78" s="160" t="str">
        <f t="shared" si="3"/>
        <v/>
      </c>
      <c r="O78" s="21"/>
      <c r="P78" s="160" t="str">
        <f t="shared" si="2"/>
        <v/>
      </c>
      <c r="Q78" s="160">
        <f t="shared" si="4"/>
        <v>0</v>
      </c>
      <c r="R78" s="160" t="str">
        <f t="shared" si="5"/>
        <v/>
      </c>
      <c r="S78" s="160" t="str">
        <f t="shared" si="6"/>
        <v/>
      </c>
      <c r="T78" s="50" t="str">
        <f>IF($F78="","",IF(ISERROR(VLOOKUP(F78,PROVEEDORES!$D$8:$I$507,5,0)),1,VLOOKUP($F78,PROVEEDORES!$D$8:$I$507,5,0)))</f>
        <v/>
      </c>
    </row>
    <row r="79" spans="3:20" ht="17.45" customHeight="1" x14ac:dyDescent="0.25">
      <c r="C79" s="188"/>
      <c r="D79" s="189"/>
      <c r="E79" s="178"/>
      <c r="F79" s="178"/>
      <c r="G79" s="190">
        <f>DATOS!$E$13</f>
        <v>1</v>
      </c>
      <c r="H79" s="178"/>
      <c r="I79" s="191"/>
      <c r="J79" s="178"/>
      <c r="K79" s="178"/>
      <c r="L79" s="178"/>
      <c r="M79" s="178"/>
      <c r="N79" s="160" t="str">
        <f t="shared" si="3"/>
        <v/>
      </c>
      <c r="O79" s="21"/>
      <c r="P79" s="160" t="str">
        <f t="shared" si="2"/>
        <v/>
      </c>
      <c r="Q79" s="160">
        <f t="shared" si="4"/>
        <v>0</v>
      </c>
      <c r="R79" s="160" t="str">
        <f t="shared" si="5"/>
        <v/>
      </c>
      <c r="S79" s="160" t="str">
        <f t="shared" si="6"/>
        <v/>
      </c>
      <c r="T79" s="50" t="str">
        <f>IF($F79="","",IF(ISERROR(VLOOKUP(F79,PROVEEDORES!$D$8:$I$507,5,0)),1,VLOOKUP($F79,PROVEEDORES!$D$8:$I$507,5,0)))</f>
        <v/>
      </c>
    </row>
    <row r="80" spans="3:20" ht="17.45" customHeight="1" x14ac:dyDescent="0.25">
      <c r="C80" s="188"/>
      <c r="D80" s="189"/>
      <c r="E80" s="178"/>
      <c r="F80" s="178"/>
      <c r="G80" s="190">
        <f>DATOS!$E$13</f>
        <v>1</v>
      </c>
      <c r="H80" s="178"/>
      <c r="I80" s="191"/>
      <c r="J80" s="178"/>
      <c r="K80" s="178"/>
      <c r="L80" s="178"/>
      <c r="M80" s="178"/>
      <c r="N80" s="160" t="str">
        <f t="shared" si="3"/>
        <v/>
      </c>
      <c r="O80" s="21"/>
      <c r="P80" s="160" t="str">
        <f t="shared" si="2"/>
        <v/>
      </c>
      <c r="Q80" s="160">
        <f t="shared" si="4"/>
        <v>0</v>
      </c>
      <c r="R80" s="160" t="str">
        <f t="shared" si="5"/>
        <v/>
      </c>
      <c r="S80" s="160" t="str">
        <f t="shared" si="6"/>
        <v/>
      </c>
      <c r="T80" s="50" t="str">
        <f>IF($F80="","",IF(ISERROR(VLOOKUP(F80,PROVEEDORES!$D$8:$I$507,5,0)),1,VLOOKUP($F80,PROVEEDORES!$D$8:$I$507,5,0)))</f>
        <v/>
      </c>
    </row>
    <row r="81" spans="3:20" ht="17.45" customHeight="1" x14ac:dyDescent="0.25">
      <c r="C81" s="188"/>
      <c r="D81" s="189"/>
      <c r="E81" s="178"/>
      <c r="F81" s="178"/>
      <c r="G81" s="190">
        <f>DATOS!$E$13</f>
        <v>1</v>
      </c>
      <c r="H81" s="178"/>
      <c r="I81" s="191"/>
      <c r="J81" s="178"/>
      <c r="K81" s="178"/>
      <c r="L81" s="178"/>
      <c r="M81" s="178"/>
      <c r="N81" s="160" t="str">
        <f t="shared" si="3"/>
        <v/>
      </c>
      <c r="O81" s="21"/>
      <c r="P81" s="160" t="str">
        <f t="shared" si="2"/>
        <v/>
      </c>
      <c r="Q81" s="160">
        <f t="shared" si="4"/>
        <v>0</v>
      </c>
      <c r="R81" s="160" t="str">
        <f t="shared" si="5"/>
        <v/>
      </c>
      <c r="S81" s="160" t="str">
        <f t="shared" si="6"/>
        <v/>
      </c>
      <c r="T81" s="50" t="str">
        <f>IF($F81="","",IF(ISERROR(VLOOKUP(F81,PROVEEDORES!$D$8:$I$507,5,0)),1,VLOOKUP($F81,PROVEEDORES!$D$8:$I$507,5,0)))</f>
        <v/>
      </c>
    </row>
    <row r="82" spans="3:20" ht="17.45" customHeight="1" x14ac:dyDescent="0.25">
      <c r="C82" s="188"/>
      <c r="D82" s="189"/>
      <c r="E82" s="178"/>
      <c r="F82" s="178"/>
      <c r="G82" s="190">
        <f>DATOS!$E$13</f>
        <v>1</v>
      </c>
      <c r="H82" s="178"/>
      <c r="I82" s="191"/>
      <c r="J82" s="178"/>
      <c r="K82" s="178"/>
      <c r="L82" s="178"/>
      <c r="M82" s="178"/>
      <c r="N82" s="160" t="str">
        <f t="shared" ref="N82:N145" si="7">IF(H82&amp;J82&amp;K82&amp;L82&amp;M82="","",H82+J82+K82-L82-M82)</f>
        <v/>
      </c>
      <c r="O82" s="21"/>
      <c r="P82" s="160" t="str">
        <f t="shared" ref="P82:P145" si="8">IF($I82="E",H82,"")</f>
        <v/>
      </c>
      <c r="Q82" s="160">
        <f t="shared" si="4"/>
        <v>0</v>
      </c>
      <c r="R82" s="160" t="str">
        <f t="shared" si="5"/>
        <v/>
      </c>
      <c r="S82" s="160" t="str">
        <f t="shared" si="6"/>
        <v/>
      </c>
      <c r="T82" s="50" t="str">
        <f>IF($F82="","",IF(ISERROR(VLOOKUP(F82,PROVEEDORES!$D$8:$I$507,5,0)),1,VLOOKUP($F82,PROVEEDORES!$D$8:$I$507,5,0)))</f>
        <v/>
      </c>
    </row>
    <row r="83" spans="3:20" ht="17.45" customHeight="1" x14ac:dyDescent="0.25">
      <c r="C83" s="188"/>
      <c r="D83" s="189"/>
      <c r="E83" s="178"/>
      <c r="F83" s="178"/>
      <c r="G83" s="190">
        <f>DATOS!$E$13</f>
        <v>1</v>
      </c>
      <c r="H83" s="178"/>
      <c r="I83" s="191"/>
      <c r="J83" s="178"/>
      <c r="K83" s="178"/>
      <c r="L83" s="178"/>
      <c r="M83" s="178"/>
      <c r="N83" s="160" t="str">
        <f t="shared" si="7"/>
        <v/>
      </c>
      <c r="O83" s="21"/>
      <c r="P83" s="160" t="str">
        <f t="shared" si="8"/>
        <v/>
      </c>
      <c r="Q83" s="160">
        <f t="shared" ref="Q83:Q146" si="9">IF($I83=0%,H83,"")</f>
        <v>0</v>
      </c>
      <c r="R83" s="160" t="str">
        <f t="shared" ref="R83:R146" si="10">IF(OR($I83=8%,$I83=11%),$J83/$I83,"")</f>
        <v/>
      </c>
      <c r="S83" s="160" t="str">
        <f t="shared" ref="S83:S146" si="11">IF(OR($I83=15%,$I83=16%),$J83/$I83,"")</f>
        <v/>
      </c>
      <c r="T83" s="50" t="str">
        <f>IF($F83="","",IF(ISERROR(VLOOKUP(F83,PROVEEDORES!$D$8:$I$507,5,0)),1,VLOOKUP($F83,PROVEEDORES!$D$8:$I$507,5,0)))</f>
        <v/>
      </c>
    </row>
    <row r="84" spans="3:20" ht="17.45" customHeight="1" x14ac:dyDescent="0.25">
      <c r="C84" s="188"/>
      <c r="D84" s="189"/>
      <c r="E84" s="178"/>
      <c r="F84" s="178"/>
      <c r="G84" s="190">
        <f>DATOS!$E$13</f>
        <v>1</v>
      </c>
      <c r="H84" s="178"/>
      <c r="I84" s="191"/>
      <c r="J84" s="178"/>
      <c r="K84" s="178"/>
      <c r="L84" s="178"/>
      <c r="M84" s="178"/>
      <c r="N84" s="160" t="str">
        <f t="shared" si="7"/>
        <v/>
      </c>
      <c r="O84" s="21"/>
      <c r="P84" s="160" t="str">
        <f t="shared" si="8"/>
        <v/>
      </c>
      <c r="Q84" s="160">
        <f t="shared" si="9"/>
        <v>0</v>
      </c>
      <c r="R84" s="160" t="str">
        <f t="shared" si="10"/>
        <v/>
      </c>
      <c r="S84" s="160" t="str">
        <f t="shared" si="11"/>
        <v/>
      </c>
      <c r="T84" s="50" t="str">
        <f>IF($F84="","",IF(ISERROR(VLOOKUP(F84,PROVEEDORES!$D$8:$I$507,5,0)),1,VLOOKUP($F84,PROVEEDORES!$D$8:$I$507,5,0)))</f>
        <v/>
      </c>
    </row>
    <row r="85" spans="3:20" ht="17.45" customHeight="1" x14ac:dyDescent="0.25">
      <c r="C85" s="188"/>
      <c r="D85" s="189"/>
      <c r="E85" s="178"/>
      <c r="F85" s="178"/>
      <c r="G85" s="190">
        <f>DATOS!$E$13</f>
        <v>1</v>
      </c>
      <c r="H85" s="178"/>
      <c r="I85" s="191"/>
      <c r="J85" s="178"/>
      <c r="K85" s="178"/>
      <c r="L85" s="178"/>
      <c r="M85" s="178"/>
      <c r="N85" s="160" t="str">
        <f t="shared" si="7"/>
        <v/>
      </c>
      <c r="O85" s="21"/>
      <c r="P85" s="160" t="str">
        <f t="shared" si="8"/>
        <v/>
      </c>
      <c r="Q85" s="160">
        <f t="shared" si="9"/>
        <v>0</v>
      </c>
      <c r="R85" s="160" t="str">
        <f t="shared" si="10"/>
        <v/>
      </c>
      <c r="S85" s="160" t="str">
        <f t="shared" si="11"/>
        <v/>
      </c>
      <c r="T85" s="50" t="str">
        <f>IF($F85="","",IF(ISERROR(VLOOKUP(F85,PROVEEDORES!$D$8:$I$507,5,0)),1,VLOOKUP($F85,PROVEEDORES!$D$8:$I$507,5,0)))</f>
        <v/>
      </c>
    </row>
    <row r="86" spans="3:20" ht="17.45" customHeight="1" x14ac:dyDescent="0.25">
      <c r="C86" s="188"/>
      <c r="D86" s="189"/>
      <c r="E86" s="178"/>
      <c r="F86" s="178"/>
      <c r="G86" s="190">
        <f>DATOS!$E$13</f>
        <v>1</v>
      </c>
      <c r="H86" s="178"/>
      <c r="I86" s="191"/>
      <c r="J86" s="178"/>
      <c r="K86" s="178"/>
      <c r="L86" s="178"/>
      <c r="M86" s="178"/>
      <c r="N86" s="160" t="str">
        <f t="shared" si="7"/>
        <v/>
      </c>
      <c r="O86" s="21"/>
      <c r="P86" s="160" t="str">
        <f t="shared" si="8"/>
        <v/>
      </c>
      <c r="Q86" s="160">
        <f t="shared" si="9"/>
        <v>0</v>
      </c>
      <c r="R86" s="160" t="str">
        <f t="shared" si="10"/>
        <v/>
      </c>
      <c r="S86" s="160" t="str">
        <f t="shared" si="11"/>
        <v/>
      </c>
      <c r="T86" s="50" t="str">
        <f>IF($F86="","",IF(ISERROR(VLOOKUP(F86,PROVEEDORES!$D$8:$I$507,5,0)),1,VLOOKUP($F86,PROVEEDORES!$D$8:$I$507,5,0)))</f>
        <v/>
      </c>
    </row>
    <row r="87" spans="3:20" ht="17.45" customHeight="1" x14ac:dyDescent="0.25">
      <c r="C87" s="188"/>
      <c r="D87" s="189"/>
      <c r="E87" s="178"/>
      <c r="F87" s="178"/>
      <c r="G87" s="190">
        <f>DATOS!$E$13</f>
        <v>1</v>
      </c>
      <c r="H87" s="178"/>
      <c r="I87" s="191"/>
      <c r="J87" s="178"/>
      <c r="K87" s="178"/>
      <c r="L87" s="178"/>
      <c r="M87" s="178"/>
      <c r="N87" s="160" t="str">
        <f t="shared" si="7"/>
        <v/>
      </c>
      <c r="O87" s="21"/>
      <c r="P87" s="160" t="str">
        <f t="shared" si="8"/>
        <v/>
      </c>
      <c r="Q87" s="160">
        <f t="shared" si="9"/>
        <v>0</v>
      </c>
      <c r="R87" s="160" t="str">
        <f t="shared" si="10"/>
        <v/>
      </c>
      <c r="S87" s="160" t="str">
        <f t="shared" si="11"/>
        <v/>
      </c>
      <c r="T87" s="50" t="str">
        <f>IF($F87="","",IF(ISERROR(VLOOKUP(F87,PROVEEDORES!$D$8:$I$507,5,0)),1,VLOOKUP($F87,PROVEEDORES!$D$8:$I$507,5,0)))</f>
        <v/>
      </c>
    </row>
    <row r="88" spans="3:20" ht="17.45" customHeight="1" x14ac:dyDescent="0.25">
      <c r="C88" s="188"/>
      <c r="D88" s="189"/>
      <c r="E88" s="178"/>
      <c r="F88" s="178"/>
      <c r="G88" s="190">
        <f>DATOS!$E$13</f>
        <v>1</v>
      </c>
      <c r="H88" s="178"/>
      <c r="I88" s="191"/>
      <c r="J88" s="178"/>
      <c r="K88" s="178"/>
      <c r="L88" s="178"/>
      <c r="M88" s="178"/>
      <c r="N88" s="160" t="str">
        <f t="shared" si="7"/>
        <v/>
      </c>
      <c r="O88" s="21"/>
      <c r="P88" s="160" t="str">
        <f t="shared" si="8"/>
        <v/>
      </c>
      <c r="Q88" s="160">
        <f t="shared" si="9"/>
        <v>0</v>
      </c>
      <c r="R88" s="160" t="str">
        <f t="shared" si="10"/>
        <v/>
      </c>
      <c r="S88" s="160" t="str">
        <f t="shared" si="11"/>
        <v/>
      </c>
      <c r="T88" s="50" t="str">
        <f>IF($F88="","",IF(ISERROR(VLOOKUP(F88,PROVEEDORES!$D$8:$I$507,5,0)),1,VLOOKUP($F88,PROVEEDORES!$D$8:$I$507,5,0)))</f>
        <v/>
      </c>
    </row>
    <row r="89" spans="3:20" ht="17.45" customHeight="1" x14ac:dyDescent="0.25">
      <c r="C89" s="188"/>
      <c r="D89" s="189"/>
      <c r="E89" s="178"/>
      <c r="F89" s="178"/>
      <c r="G89" s="190">
        <f>DATOS!$E$13</f>
        <v>1</v>
      </c>
      <c r="H89" s="178"/>
      <c r="I89" s="191"/>
      <c r="J89" s="178"/>
      <c r="K89" s="178"/>
      <c r="L89" s="178"/>
      <c r="M89" s="178"/>
      <c r="N89" s="160" t="str">
        <f t="shared" si="7"/>
        <v/>
      </c>
      <c r="O89" s="21"/>
      <c r="P89" s="160" t="str">
        <f t="shared" si="8"/>
        <v/>
      </c>
      <c r="Q89" s="160">
        <f t="shared" si="9"/>
        <v>0</v>
      </c>
      <c r="R89" s="160" t="str">
        <f t="shared" si="10"/>
        <v/>
      </c>
      <c r="S89" s="160" t="str">
        <f t="shared" si="11"/>
        <v/>
      </c>
      <c r="T89" s="50" t="str">
        <f>IF($F89="","",IF(ISERROR(VLOOKUP(F89,PROVEEDORES!$D$8:$I$507,5,0)),1,VLOOKUP($F89,PROVEEDORES!$D$8:$I$507,5,0)))</f>
        <v/>
      </c>
    </row>
    <row r="90" spans="3:20" ht="17.45" customHeight="1" x14ac:dyDescent="0.25">
      <c r="C90" s="188"/>
      <c r="D90" s="189"/>
      <c r="E90" s="178"/>
      <c r="F90" s="178"/>
      <c r="G90" s="190">
        <f>DATOS!$E$13</f>
        <v>1</v>
      </c>
      <c r="H90" s="178"/>
      <c r="I90" s="191"/>
      <c r="J90" s="178"/>
      <c r="K90" s="178"/>
      <c r="L90" s="178"/>
      <c r="M90" s="178"/>
      <c r="N90" s="160" t="str">
        <f t="shared" si="7"/>
        <v/>
      </c>
      <c r="O90" s="21"/>
      <c r="P90" s="160" t="str">
        <f t="shared" si="8"/>
        <v/>
      </c>
      <c r="Q90" s="160">
        <f t="shared" si="9"/>
        <v>0</v>
      </c>
      <c r="R90" s="160" t="str">
        <f t="shared" si="10"/>
        <v/>
      </c>
      <c r="S90" s="160" t="str">
        <f t="shared" si="11"/>
        <v/>
      </c>
      <c r="T90" s="50" t="str">
        <f>IF($F90="","",IF(ISERROR(VLOOKUP(F90,PROVEEDORES!$D$8:$I$507,5,0)),1,VLOOKUP($F90,PROVEEDORES!$D$8:$I$507,5,0)))</f>
        <v/>
      </c>
    </row>
    <row r="91" spans="3:20" ht="17.45" customHeight="1" x14ac:dyDescent="0.25">
      <c r="C91" s="188"/>
      <c r="D91" s="189"/>
      <c r="E91" s="178"/>
      <c r="F91" s="178"/>
      <c r="G91" s="190">
        <f>DATOS!$E$13</f>
        <v>1</v>
      </c>
      <c r="H91" s="178"/>
      <c r="I91" s="191"/>
      <c r="J91" s="178"/>
      <c r="K91" s="178"/>
      <c r="L91" s="178"/>
      <c r="M91" s="178"/>
      <c r="N91" s="160" t="str">
        <f t="shared" si="7"/>
        <v/>
      </c>
      <c r="O91" s="21"/>
      <c r="P91" s="160" t="str">
        <f t="shared" si="8"/>
        <v/>
      </c>
      <c r="Q91" s="160">
        <f t="shared" si="9"/>
        <v>0</v>
      </c>
      <c r="R91" s="160" t="str">
        <f t="shared" si="10"/>
        <v/>
      </c>
      <c r="S91" s="160" t="str">
        <f t="shared" si="11"/>
        <v/>
      </c>
      <c r="T91" s="50" t="str">
        <f>IF($F91="","",IF(ISERROR(VLOOKUP(F91,PROVEEDORES!$D$8:$I$507,5,0)),1,VLOOKUP($F91,PROVEEDORES!$D$8:$I$507,5,0)))</f>
        <v/>
      </c>
    </row>
    <row r="92" spans="3:20" ht="17.45" customHeight="1" x14ac:dyDescent="0.25">
      <c r="C92" s="188"/>
      <c r="D92" s="189"/>
      <c r="E92" s="178"/>
      <c r="F92" s="178"/>
      <c r="G92" s="190">
        <f>DATOS!$E$13</f>
        <v>1</v>
      </c>
      <c r="H92" s="178"/>
      <c r="I92" s="191"/>
      <c r="J92" s="178"/>
      <c r="K92" s="178"/>
      <c r="L92" s="178"/>
      <c r="M92" s="178"/>
      <c r="N92" s="160" t="str">
        <f t="shared" si="7"/>
        <v/>
      </c>
      <c r="O92" s="21"/>
      <c r="P92" s="160" t="str">
        <f t="shared" si="8"/>
        <v/>
      </c>
      <c r="Q92" s="160">
        <f t="shared" si="9"/>
        <v>0</v>
      </c>
      <c r="R92" s="160" t="str">
        <f t="shared" si="10"/>
        <v/>
      </c>
      <c r="S92" s="160" t="str">
        <f t="shared" si="11"/>
        <v/>
      </c>
      <c r="T92" s="50" t="str">
        <f>IF($F92="","",IF(ISERROR(VLOOKUP(F92,PROVEEDORES!$D$8:$I$507,5,0)),1,VLOOKUP($F92,PROVEEDORES!$D$8:$I$507,5,0)))</f>
        <v/>
      </c>
    </row>
    <row r="93" spans="3:20" ht="17.45" customHeight="1" x14ac:dyDescent="0.25">
      <c r="C93" s="188"/>
      <c r="D93" s="189"/>
      <c r="E93" s="178"/>
      <c r="F93" s="178"/>
      <c r="G93" s="190">
        <f>DATOS!$E$13</f>
        <v>1</v>
      </c>
      <c r="H93" s="178"/>
      <c r="I93" s="191"/>
      <c r="J93" s="178"/>
      <c r="K93" s="178"/>
      <c r="L93" s="178"/>
      <c r="M93" s="178"/>
      <c r="N93" s="160" t="str">
        <f t="shared" si="7"/>
        <v/>
      </c>
      <c r="O93" s="21"/>
      <c r="P93" s="160" t="str">
        <f t="shared" si="8"/>
        <v/>
      </c>
      <c r="Q93" s="160">
        <f t="shared" si="9"/>
        <v>0</v>
      </c>
      <c r="R93" s="160" t="str">
        <f t="shared" si="10"/>
        <v/>
      </c>
      <c r="S93" s="160" t="str">
        <f t="shared" si="11"/>
        <v/>
      </c>
      <c r="T93" s="50" t="str">
        <f>IF($F93="","",IF(ISERROR(VLOOKUP(F93,PROVEEDORES!$D$8:$I$507,5,0)),1,VLOOKUP($F93,PROVEEDORES!$D$8:$I$507,5,0)))</f>
        <v/>
      </c>
    </row>
    <row r="94" spans="3:20" ht="17.45" customHeight="1" x14ac:dyDescent="0.25">
      <c r="C94" s="188"/>
      <c r="D94" s="189"/>
      <c r="E94" s="178"/>
      <c r="F94" s="178"/>
      <c r="G94" s="190">
        <f>DATOS!$E$13</f>
        <v>1</v>
      </c>
      <c r="H94" s="178"/>
      <c r="I94" s="191"/>
      <c r="J94" s="178"/>
      <c r="K94" s="178"/>
      <c r="L94" s="178"/>
      <c r="M94" s="178"/>
      <c r="N94" s="160" t="str">
        <f t="shared" si="7"/>
        <v/>
      </c>
      <c r="O94" s="21"/>
      <c r="P94" s="160" t="str">
        <f t="shared" si="8"/>
        <v/>
      </c>
      <c r="Q94" s="160">
        <f t="shared" si="9"/>
        <v>0</v>
      </c>
      <c r="R94" s="160" t="str">
        <f t="shared" si="10"/>
        <v/>
      </c>
      <c r="S94" s="160" t="str">
        <f t="shared" si="11"/>
        <v/>
      </c>
      <c r="T94" s="50" t="str">
        <f>IF($F94="","",IF(ISERROR(VLOOKUP(F94,PROVEEDORES!$D$8:$I$507,5,0)),1,VLOOKUP($F94,PROVEEDORES!$D$8:$I$507,5,0)))</f>
        <v/>
      </c>
    </row>
    <row r="95" spans="3:20" ht="17.45" customHeight="1" x14ac:dyDescent="0.25">
      <c r="C95" s="188"/>
      <c r="D95" s="189"/>
      <c r="E95" s="178"/>
      <c r="F95" s="178"/>
      <c r="G95" s="190">
        <f>DATOS!$E$13</f>
        <v>1</v>
      </c>
      <c r="H95" s="178"/>
      <c r="I95" s="191"/>
      <c r="J95" s="178"/>
      <c r="K95" s="178"/>
      <c r="L95" s="178"/>
      <c r="M95" s="178"/>
      <c r="N95" s="160" t="str">
        <f t="shared" si="7"/>
        <v/>
      </c>
      <c r="O95" s="21"/>
      <c r="P95" s="160" t="str">
        <f t="shared" si="8"/>
        <v/>
      </c>
      <c r="Q95" s="160">
        <f t="shared" si="9"/>
        <v>0</v>
      </c>
      <c r="R95" s="160" t="str">
        <f t="shared" si="10"/>
        <v/>
      </c>
      <c r="S95" s="160" t="str">
        <f t="shared" si="11"/>
        <v/>
      </c>
      <c r="T95" s="50" t="str">
        <f>IF($F95="","",IF(ISERROR(VLOOKUP(F95,PROVEEDORES!$D$8:$I$507,5,0)),1,VLOOKUP($F95,PROVEEDORES!$D$8:$I$507,5,0)))</f>
        <v/>
      </c>
    </row>
    <row r="96" spans="3:20" ht="17.45" customHeight="1" x14ac:dyDescent="0.25">
      <c r="C96" s="188"/>
      <c r="D96" s="189"/>
      <c r="E96" s="178"/>
      <c r="F96" s="178"/>
      <c r="G96" s="190">
        <f>DATOS!$E$13</f>
        <v>1</v>
      </c>
      <c r="H96" s="178"/>
      <c r="I96" s="191"/>
      <c r="J96" s="178"/>
      <c r="K96" s="178"/>
      <c r="L96" s="178"/>
      <c r="M96" s="178"/>
      <c r="N96" s="160" t="str">
        <f t="shared" si="7"/>
        <v/>
      </c>
      <c r="O96" s="21"/>
      <c r="P96" s="160" t="str">
        <f t="shared" si="8"/>
        <v/>
      </c>
      <c r="Q96" s="160">
        <f t="shared" si="9"/>
        <v>0</v>
      </c>
      <c r="R96" s="160" t="str">
        <f t="shared" si="10"/>
        <v/>
      </c>
      <c r="S96" s="160" t="str">
        <f t="shared" si="11"/>
        <v/>
      </c>
      <c r="T96" s="50" t="str">
        <f>IF($F96="","",IF(ISERROR(VLOOKUP(F96,PROVEEDORES!$D$8:$I$507,5,0)),1,VLOOKUP($F96,PROVEEDORES!$D$8:$I$507,5,0)))</f>
        <v/>
      </c>
    </row>
    <row r="97" spans="3:20" ht="17.45" customHeight="1" x14ac:dyDescent="0.25">
      <c r="C97" s="188"/>
      <c r="D97" s="189"/>
      <c r="E97" s="178"/>
      <c r="F97" s="178"/>
      <c r="G97" s="190">
        <f>DATOS!$E$13</f>
        <v>1</v>
      </c>
      <c r="H97" s="178"/>
      <c r="I97" s="191"/>
      <c r="J97" s="178"/>
      <c r="K97" s="178"/>
      <c r="L97" s="178"/>
      <c r="M97" s="178"/>
      <c r="N97" s="160" t="str">
        <f t="shared" si="7"/>
        <v/>
      </c>
      <c r="O97" s="21"/>
      <c r="P97" s="160" t="str">
        <f t="shared" si="8"/>
        <v/>
      </c>
      <c r="Q97" s="160">
        <f t="shared" si="9"/>
        <v>0</v>
      </c>
      <c r="R97" s="160" t="str">
        <f t="shared" si="10"/>
        <v/>
      </c>
      <c r="S97" s="160" t="str">
        <f t="shared" si="11"/>
        <v/>
      </c>
      <c r="T97" s="50" t="str">
        <f>IF($F97="","",IF(ISERROR(VLOOKUP(F97,PROVEEDORES!$D$8:$I$507,5,0)),1,VLOOKUP($F97,PROVEEDORES!$D$8:$I$507,5,0)))</f>
        <v/>
      </c>
    </row>
    <row r="98" spans="3:20" ht="17.45" customHeight="1" x14ac:dyDescent="0.25">
      <c r="C98" s="188"/>
      <c r="D98" s="189"/>
      <c r="E98" s="178"/>
      <c r="F98" s="178"/>
      <c r="G98" s="190">
        <f>DATOS!$E$13</f>
        <v>1</v>
      </c>
      <c r="H98" s="178"/>
      <c r="I98" s="191"/>
      <c r="J98" s="178"/>
      <c r="K98" s="178"/>
      <c r="L98" s="178"/>
      <c r="M98" s="178"/>
      <c r="N98" s="160" t="str">
        <f t="shared" si="7"/>
        <v/>
      </c>
      <c r="O98" s="21"/>
      <c r="P98" s="160" t="str">
        <f t="shared" si="8"/>
        <v/>
      </c>
      <c r="Q98" s="160">
        <f t="shared" si="9"/>
        <v>0</v>
      </c>
      <c r="R98" s="160" t="str">
        <f t="shared" si="10"/>
        <v/>
      </c>
      <c r="S98" s="160" t="str">
        <f t="shared" si="11"/>
        <v/>
      </c>
      <c r="T98" s="50" t="str">
        <f>IF($F98="","",IF(ISERROR(VLOOKUP(F98,PROVEEDORES!$D$8:$I$507,5,0)),1,VLOOKUP($F98,PROVEEDORES!$D$8:$I$507,5,0)))</f>
        <v/>
      </c>
    </row>
    <row r="99" spans="3:20" ht="17.45" customHeight="1" x14ac:dyDescent="0.25">
      <c r="C99" s="188"/>
      <c r="D99" s="189"/>
      <c r="E99" s="178"/>
      <c r="F99" s="178"/>
      <c r="G99" s="190">
        <f>DATOS!$E$13</f>
        <v>1</v>
      </c>
      <c r="H99" s="178"/>
      <c r="I99" s="191"/>
      <c r="J99" s="178"/>
      <c r="K99" s="178"/>
      <c r="L99" s="178"/>
      <c r="M99" s="178"/>
      <c r="N99" s="160" t="str">
        <f t="shared" si="7"/>
        <v/>
      </c>
      <c r="O99" s="21"/>
      <c r="P99" s="160" t="str">
        <f t="shared" si="8"/>
        <v/>
      </c>
      <c r="Q99" s="160">
        <f t="shared" si="9"/>
        <v>0</v>
      </c>
      <c r="R99" s="160" t="str">
        <f t="shared" si="10"/>
        <v/>
      </c>
      <c r="S99" s="160" t="str">
        <f t="shared" si="11"/>
        <v/>
      </c>
      <c r="T99" s="50" t="str">
        <f>IF($F99="","",IF(ISERROR(VLOOKUP(F99,PROVEEDORES!$D$8:$I$507,5,0)),1,VLOOKUP($F99,PROVEEDORES!$D$8:$I$507,5,0)))</f>
        <v/>
      </c>
    </row>
    <row r="100" spans="3:20" ht="17.45" customHeight="1" x14ac:dyDescent="0.25">
      <c r="C100" s="188"/>
      <c r="D100" s="189"/>
      <c r="E100" s="178"/>
      <c r="F100" s="178"/>
      <c r="G100" s="190">
        <f>DATOS!$E$13</f>
        <v>1</v>
      </c>
      <c r="H100" s="178"/>
      <c r="I100" s="191"/>
      <c r="J100" s="178"/>
      <c r="K100" s="178"/>
      <c r="L100" s="178"/>
      <c r="M100" s="178"/>
      <c r="N100" s="160" t="str">
        <f t="shared" si="7"/>
        <v/>
      </c>
      <c r="O100" s="21"/>
      <c r="P100" s="160" t="str">
        <f t="shared" si="8"/>
        <v/>
      </c>
      <c r="Q100" s="160">
        <f t="shared" si="9"/>
        <v>0</v>
      </c>
      <c r="R100" s="160" t="str">
        <f t="shared" si="10"/>
        <v/>
      </c>
      <c r="S100" s="160" t="str">
        <f t="shared" si="11"/>
        <v/>
      </c>
      <c r="T100" s="50" t="str">
        <f>IF($F100="","",IF(ISERROR(VLOOKUP(F100,PROVEEDORES!$D$8:$I$507,5,0)),1,VLOOKUP($F100,PROVEEDORES!$D$8:$I$507,5,0)))</f>
        <v/>
      </c>
    </row>
    <row r="101" spans="3:20" ht="17.45" customHeight="1" x14ac:dyDescent="0.25">
      <c r="C101" s="188"/>
      <c r="D101" s="189"/>
      <c r="E101" s="178"/>
      <c r="F101" s="178"/>
      <c r="G101" s="190">
        <f>DATOS!$E$13</f>
        <v>1</v>
      </c>
      <c r="H101" s="178"/>
      <c r="I101" s="191"/>
      <c r="J101" s="178"/>
      <c r="K101" s="178"/>
      <c r="L101" s="178"/>
      <c r="M101" s="178"/>
      <c r="N101" s="160" t="str">
        <f t="shared" si="7"/>
        <v/>
      </c>
      <c r="O101" s="21"/>
      <c r="P101" s="160" t="str">
        <f t="shared" si="8"/>
        <v/>
      </c>
      <c r="Q101" s="160">
        <f t="shared" si="9"/>
        <v>0</v>
      </c>
      <c r="R101" s="160" t="str">
        <f t="shared" si="10"/>
        <v/>
      </c>
      <c r="S101" s="160" t="str">
        <f t="shared" si="11"/>
        <v/>
      </c>
      <c r="T101" s="50" t="str">
        <f>IF($F101="","",IF(ISERROR(VLOOKUP(F101,PROVEEDORES!$D$8:$I$507,5,0)),1,VLOOKUP($F101,PROVEEDORES!$D$8:$I$507,5,0)))</f>
        <v/>
      </c>
    </row>
    <row r="102" spans="3:20" ht="17.45" customHeight="1" x14ac:dyDescent="0.25">
      <c r="C102" s="188"/>
      <c r="D102" s="189"/>
      <c r="E102" s="178"/>
      <c r="F102" s="178"/>
      <c r="G102" s="190">
        <f>DATOS!$E$13</f>
        <v>1</v>
      </c>
      <c r="H102" s="178"/>
      <c r="I102" s="191"/>
      <c r="J102" s="178"/>
      <c r="K102" s="178"/>
      <c r="L102" s="178"/>
      <c r="M102" s="178"/>
      <c r="N102" s="160" t="str">
        <f t="shared" si="7"/>
        <v/>
      </c>
      <c r="O102" s="21"/>
      <c r="P102" s="160" t="str">
        <f t="shared" si="8"/>
        <v/>
      </c>
      <c r="Q102" s="160">
        <f t="shared" si="9"/>
        <v>0</v>
      </c>
      <c r="R102" s="160" t="str">
        <f t="shared" si="10"/>
        <v/>
      </c>
      <c r="S102" s="160" t="str">
        <f t="shared" si="11"/>
        <v/>
      </c>
      <c r="T102" s="50" t="str">
        <f>IF($F102="","",IF(ISERROR(VLOOKUP(F102,PROVEEDORES!$D$8:$I$507,5,0)),1,VLOOKUP($F102,PROVEEDORES!$D$8:$I$507,5,0)))</f>
        <v/>
      </c>
    </row>
    <row r="103" spans="3:20" ht="17.45" customHeight="1" x14ac:dyDescent="0.25">
      <c r="C103" s="188"/>
      <c r="D103" s="189"/>
      <c r="E103" s="178"/>
      <c r="F103" s="178"/>
      <c r="G103" s="190">
        <f>DATOS!$E$13</f>
        <v>1</v>
      </c>
      <c r="H103" s="178"/>
      <c r="I103" s="191"/>
      <c r="J103" s="178"/>
      <c r="K103" s="178"/>
      <c r="L103" s="178"/>
      <c r="M103" s="178"/>
      <c r="N103" s="160" t="str">
        <f t="shared" si="7"/>
        <v/>
      </c>
      <c r="O103" s="21"/>
      <c r="P103" s="160" t="str">
        <f t="shared" si="8"/>
        <v/>
      </c>
      <c r="Q103" s="160">
        <f t="shared" si="9"/>
        <v>0</v>
      </c>
      <c r="R103" s="160" t="str">
        <f t="shared" si="10"/>
        <v/>
      </c>
      <c r="S103" s="160" t="str">
        <f t="shared" si="11"/>
        <v/>
      </c>
      <c r="T103" s="50" t="str">
        <f>IF($F103="","",IF(ISERROR(VLOOKUP(F103,PROVEEDORES!$D$8:$I$507,5,0)),1,VLOOKUP($F103,PROVEEDORES!$D$8:$I$507,5,0)))</f>
        <v/>
      </c>
    </row>
    <row r="104" spans="3:20" ht="17.45" customHeight="1" x14ac:dyDescent="0.25">
      <c r="C104" s="188"/>
      <c r="D104" s="189"/>
      <c r="E104" s="178"/>
      <c r="F104" s="178"/>
      <c r="G104" s="190">
        <f>DATOS!$E$13</f>
        <v>1</v>
      </c>
      <c r="H104" s="178"/>
      <c r="I104" s="191"/>
      <c r="J104" s="178"/>
      <c r="K104" s="178"/>
      <c r="L104" s="178"/>
      <c r="M104" s="178"/>
      <c r="N104" s="160" t="str">
        <f t="shared" si="7"/>
        <v/>
      </c>
      <c r="O104" s="21"/>
      <c r="P104" s="160" t="str">
        <f t="shared" si="8"/>
        <v/>
      </c>
      <c r="Q104" s="160">
        <f t="shared" si="9"/>
        <v>0</v>
      </c>
      <c r="R104" s="160" t="str">
        <f t="shared" si="10"/>
        <v/>
      </c>
      <c r="S104" s="160" t="str">
        <f t="shared" si="11"/>
        <v/>
      </c>
      <c r="T104" s="50" t="str">
        <f>IF($F104="","",IF(ISERROR(VLOOKUP(F104,PROVEEDORES!$D$8:$I$507,5,0)),1,VLOOKUP($F104,PROVEEDORES!$D$8:$I$507,5,0)))</f>
        <v/>
      </c>
    </row>
    <row r="105" spans="3:20" ht="17.45" customHeight="1" x14ac:dyDescent="0.25">
      <c r="C105" s="188"/>
      <c r="D105" s="189"/>
      <c r="E105" s="178"/>
      <c r="F105" s="178"/>
      <c r="G105" s="190">
        <f>DATOS!$E$13</f>
        <v>1</v>
      </c>
      <c r="H105" s="178"/>
      <c r="I105" s="191"/>
      <c r="J105" s="178"/>
      <c r="K105" s="178"/>
      <c r="L105" s="178"/>
      <c r="M105" s="178"/>
      <c r="N105" s="160" t="str">
        <f t="shared" si="7"/>
        <v/>
      </c>
      <c r="O105" s="21"/>
      <c r="P105" s="160" t="str">
        <f t="shared" si="8"/>
        <v/>
      </c>
      <c r="Q105" s="160">
        <f t="shared" si="9"/>
        <v>0</v>
      </c>
      <c r="R105" s="160" t="str">
        <f t="shared" si="10"/>
        <v/>
      </c>
      <c r="S105" s="160" t="str">
        <f t="shared" si="11"/>
        <v/>
      </c>
      <c r="T105" s="50" t="str">
        <f>IF($F105="","",IF(ISERROR(VLOOKUP(F105,PROVEEDORES!$D$8:$I$507,5,0)),1,VLOOKUP($F105,PROVEEDORES!$D$8:$I$507,5,0)))</f>
        <v/>
      </c>
    </row>
    <row r="106" spans="3:20" ht="17.45" customHeight="1" x14ac:dyDescent="0.25">
      <c r="C106" s="188"/>
      <c r="D106" s="189"/>
      <c r="E106" s="178"/>
      <c r="F106" s="178"/>
      <c r="G106" s="190">
        <f>DATOS!$E$13</f>
        <v>1</v>
      </c>
      <c r="H106" s="178"/>
      <c r="I106" s="191"/>
      <c r="J106" s="178"/>
      <c r="K106" s="178"/>
      <c r="L106" s="178"/>
      <c r="M106" s="178"/>
      <c r="N106" s="160" t="str">
        <f t="shared" si="7"/>
        <v/>
      </c>
      <c r="O106" s="21"/>
      <c r="P106" s="160" t="str">
        <f t="shared" si="8"/>
        <v/>
      </c>
      <c r="Q106" s="160">
        <f t="shared" si="9"/>
        <v>0</v>
      </c>
      <c r="R106" s="160" t="str">
        <f t="shared" si="10"/>
        <v/>
      </c>
      <c r="S106" s="160" t="str">
        <f t="shared" si="11"/>
        <v/>
      </c>
      <c r="T106" s="50" t="str">
        <f>IF($F106="","",IF(ISERROR(VLOOKUP(F106,PROVEEDORES!$D$8:$I$507,5,0)),1,VLOOKUP($F106,PROVEEDORES!$D$8:$I$507,5,0)))</f>
        <v/>
      </c>
    </row>
    <row r="107" spans="3:20" ht="17.45" customHeight="1" x14ac:dyDescent="0.25">
      <c r="C107" s="188"/>
      <c r="D107" s="189"/>
      <c r="E107" s="178"/>
      <c r="F107" s="178"/>
      <c r="G107" s="190">
        <f>DATOS!$E$13</f>
        <v>1</v>
      </c>
      <c r="H107" s="178"/>
      <c r="I107" s="191"/>
      <c r="J107" s="178"/>
      <c r="K107" s="178"/>
      <c r="L107" s="178"/>
      <c r="M107" s="178"/>
      <c r="N107" s="160" t="str">
        <f t="shared" si="7"/>
        <v/>
      </c>
      <c r="O107" s="21"/>
      <c r="P107" s="160" t="str">
        <f t="shared" si="8"/>
        <v/>
      </c>
      <c r="Q107" s="160">
        <f t="shared" si="9"/>
        <v>0</v>
      </c>
      <c r="R107" s="160" t="str">
        <f t="shared" si="10"/>
        <v/>
      </c>
      <c r="S107" s="160" t="str">
        <f t="shared" si="11"/>
        <v/>
      </c>
      <c r="T107" s="50" t="str">
        <f>IF($F107="","",IF(ISERROR(VLOOKUP(F107,PROVEEDORES!$D$8:$I$507,5,0)),1,VLOOKUP($F107,PROVEEDORES!$D$8:$I$507,5,0)))</f>
        <v/>
      </c>
    </row>
    <row r="108" spans="3:20" ht="17.45" customHeight="1" x14ac:dyDescent="0.25">
      <c r="C108" s="188"/>
      <c r="D108" s="189"/>
      <c r="E108" s="178"/>
      <c r="F108" s="178"/>
      <c r="G108" s="190">
        <f>DATOS!$E$13</f>
        <v>1</v>
      </c>
      <c r="H108" s="178"/>
      <c r="I108" s="191"/>
      <c r="J108" s="178"/>
      <c r="K108" s="178"/>
      <c r="L108" s="178"/>
      <c r="M108" s="178"/>
      <c r="N108" s="160" t="str">
        <f t="shared" si="7"/>
        <v/>
      </c>
      <c r="O108" s="21"/>
      <c r="P108" s="160" t="str">
        <f t="shared" si="8"/>
        <v/>
      </c>
      <c r="Q108" s="160">
        <f t="shared" si="9"/>
        <v>0</v>
      </c>
      <c r="R108" s="160" t="str">
        <f t="shared" si="10"/>
        <v/>
      </c>
      <c r="S108" s="160" t="str">
        <f t="shared" si="11"/>
        <v/>
      </c>
      <c r="T108" s="50" t="str">
        <f>IF($F108="","",IF(ISERROR(VLOOKUP(F108,PROVEEDORES!$D$8:$I$507,5,0)),1,VLOOKUP($F108,PROVEEDORES!$D$8:$I$507,5,0)))</f>
        <v/>
      </c>
    </row>
    <row r="109" spans="3:20" ht="17.45" customHeight="1" x14ac:dyDescent="0.25">
      <c r="C109" s="188"/>
      <c r="D109" s="189"/>
      <c r="E109" s="178"/>
      <c r="F109" s="178"/>
      <c r="G109" s="190">
        <f>DATOS!$E$13</f>
        <v>1</v>
      </c>
      <c r="H109" s="178"/>
      <c r="I109" s="191"/>
      <c r="J109" s="178"/>
      <c r="K109" s="178"/>
      <c r="L109" s="178"/>
      <c r="M109" s="178"/>
      <c r="N109" s="160" t="str">
        <f t="shared" si="7"/>
        <v/>
      </c>
      <c r="O109" s="21"/>
      <c r="P109" s="160" t="str">
        <f t="shared" si="8"/>
        <v/>
      </c>
      <c r="Q109" s="160">
        <f t="shared" si="9"/>
        <v>0</v>
      </c>
      <c r="R109" s="160" t="str">
        <f t="shared" si="10"/>
        <v/>
      </c>
      <c r="S109" s="160" t="str">
        <f t="shared" si="11"/>
        <v/>
      </c>
      <c r="T109" s="50" t="str">
        <f>IF($F109="","",IF(ISERROR(VLOOKUP(F109,PROVEEDORES!$D$8:$I$507,5,0)),1,VLOOKUP($F109,PROVEEDORES!$D$8:$I$507,5,0)))</f>
        <v/>
      </c>
    </row>
    <row r="110" spans="3:20" ht="17.45" customHeight="1" x14ac:dyDescent="0.25">
      <c r="C110" s="188"/>
      <c r="D110" s="189"/>
      <c r="E110" s="178"/>
      <c r="F110" s="178"/>
      <c r="G110" s="190">
        <f>DATOS!$E$13</f>
        <v>1</v>
      </c>
      <c r="H110" s="178"/>
      <c r="I110" s="191"/>
      <c r="J110" s="178"/>
      <c r="K110" s="178"/>
      <c r="L110" s="178"/>
      <c r="M110" s="178"/>
      <c r="N110" s="160" t="str">
        <f t="shared" si="7"/>
        <v/>
      </c>
      <c r="O110" s="21"/>
      <c r="P110" s="160" t="str">
        <f t="shared" si="8"/>
        <v/>
      </c>
      <c r="Q110" s="160">
        <f t="shared" si="9"/>
        <v>0</v>
      </c>
      <c r="R110" s="160" t="str">
        <f t="shared" si="10"/>
        <v/>
      </c>
      <c r="S110" s="160" t="str">
        <f t="shared" si="11"/>
        <v/>
      </c>
      <c r="T110" s="50" t="str">
        <f>IF($F110="","",IF(ISERROR(VLOOKUP(F110,PROVEEDORES!$D$8:$I$507,5,0)),1,VLOOKUP($F110,PROVEEDORES!$D$8:$I$507,5,0)))</f>
        <v/>
      </c>
    </row>
    <row r="111" spans="3:20" ht="17.45" customHeight="1" x14ac:dyDescent="0.25">
      <c r="C111" s="188"/>
      <c r="D111" s="189"/>
      <c r="E111" s="178"/>
      <c r="F111" s="178"/>
      <c r="G111" s="190">
        <f>DATOS!$E$13</f>
        <v>1</v>
      </c>
      <c r="H111" s="178"/>
      <c r="I111" s="191"/>
      <c r="J111" s="178"/>
      <c r="K111" s="178"/>
      <c r="L111" s="178"/>
      <c r="M111" s="178"/>
      <c r="N111" s="160" t="str">
        <f t="shared" si="7"/>
        <v/>
      </c>
      <c r="O111" s="21"/>
      <c r="P111" s="160" t="str">
        <f t="shared" si="8"/>
        <v/>
      </c>
      <c r="Q111" s="160">
        <f t="shared" si="9"/>
        <v>0</v>
      </c>
      <c r="R111" s="160" t="str">
        <f t="shared" si="10"/>
        <v/>
      </c>
      <c r="S111" s="160" t="str">
        <f t="shared" si="11"/>
        <v/>
      </c>
      <c r="T111" s="50" t="str">
        <f>IF($F111="","",IF(ISERROR(VLOOKUP(F111,PROVEEDORES!$D$8:$I$507,5,0)),1,VLOOKUP($F111,PROVEEDORES!$D$8:$I$507,5,0)))</f>
        <v/>
      </c>
    </row>
    <row r="112" spans="3:20" ht="17.45" customHeight="1" x14ac:dyDescent="0.25">
      <c r="C112" s="188"/>
      <c r="D112" s="189"/>
      <c r="E112" s="178"/>
      <c r="F112" s="178"/>
      <c r="G112" s="190">
        <f>DATOS!$E$13</f>
        <v>1</v>
      </c>
      <c r="H112" s="178"/>
      <c r="I112" s="191"/>
      <c r="J112" s="178"/>
      <c r="K112" s="178"/>
      <c r="L112" s="178"/>
      <c r="M112" s="178"/>
      <c r="N112" s="160" t="str">
        <f t="shared" si="7"/>
        <v/>
      </c>
      <c r="O112" s="21"/>
      <c r="P112" s="160" t="str">
        <f t="shared" si="8"/>
        <v/>
      </c>
      <c r="Q112" s="160">
        <f t="shared" si="9"/>
        <v>0</v>
      </c>
      <c r="R112" s="160" t="str">
        <f t="shared" si="10"/>
        <v/>
      </c>
      <c r="S112" s="160" t="str">
        <f t="shared" si="11"/>
        <v/>
      </c>
      <c r="T112" s="50" t="str">
        <f>IF($F112="","",IF(ISERROR(VLOOKUP(F112,PROVEEDORES!$D$8:$I$507,5,0)),1,VLOOKUP($F112,PROVEEDORES!$D$8:$I$507,5,0)))</f>
        <v/>
      </c>
    </row>
    <row r="113" spans="3:20" ht="17.45" customHeight="1" x14ac:dyDescent="0.25">
      <c r="C113" s="188"/>
      <c r="D113" s="189"/>
      <c r="E113" s="178"/>
      <c r="F113" s="178"/>
      <c r="G113" s="190">
        <f>DATOS!$E$13</f>
        <v>1</v>
      </c>
      <c r="H113" s="178"/>
      <c r="I113" s="191"/>
      <c r="J113" s="178"/>
      <c r="K113" s="178"/>
      <c r="L113" s="178"/>
      <c r="M113" s="178"/>
      <c r="N113" s="160" t="str">
        <f t="shared" si="7"/>
        <v/>
      </c>
      <c r="O113" s="21"/>
      <c r="P113" s="160" t="str">
        <f t="shared" si="8"/>
        <v/>
      </c>
      <c r="Q113" s="160">
        <f t="shared" si="9"/>
        <v>0</v>
      </c>
      <c r="R113" s="160" t="str">
        <f t="shared" si="10"/>
        <v/>
      </c>
      <c r="S113" s="160" t="str">
        <f t="shared" si="11"/>
        <v/>
      </c>
      <c r="T113" s="50" t="str">
        <f>IF($F113="","",IF(ISERROR(VLOOKUP(F113,PROVEEDORES!$D$8:$I$507,5,0)),1,VLOOKUP($F113,PROVEEDORES!$D$8:$I$507,5,0)))</f>
        <v/>
      </c>
    </row>
    <row r="114" spans="3:20" ht="17.45" customHeight="1" x14ac:dyDescent="0.25">
      <c r="C114" s="188"/>
      <c r="D114" s="189"/>
      <c r="E114" s="178"/>
      <c r="F114" s="178"/>
      <c r="G114" s="190">
        <f>DATOS!$E$13</f>
        <v>1</v>
      </c>
      <c r="H114" s="178"/>
      <c r="I114" s="191"/>
      <c r="J114" s="178"/>
      <c r="K114" s="178"/>
      <c r="L114" s="178"/>
      <c r="M114" s="178"/>
      <c r="N114" s="160" t="str">
        <f t="shared" si="7"/>
        <v/>
      </c>
      <c r="O114" s="21"/>
      <c r="P114" s="160" t="str">
        <f t="shared" si="8"/>
        <v/>
      </c>
      <c r="Q114" s="160">
        <f t="shared" si="9"/>
        <v>0</v>
      </c>
      <c r="R114" s="160" t="str">
        <f t="shared" si="10"/>
        <v/>
      </c>
      <c r="S114" s="160" t="str">
        <f t="shared" si="11"/>
        <v/>
      </c>
      <c r="T114" s="50" t="str">
        <f>IF($F114="","",IF(ISERROR(VLOOKUP(F114,PROVEEDORES!$D$8:$I$507,5,0)),1,VLOOKUP($F114,PROVEEDORES!$D$8:$I$507,5,0)))</f>
        <v/>
      </c>
    </row>
    <row r="115" spans="3:20" ht="17.45" customHeight="1" x14ac:dyDescent="0.25">
      <c r="C115" s="188"/>
      <c r="D115" s="189"/>
      <c r="E115" s="178"/>
      <c r="F115" s="178"/>
      <c r="G115" s="190">
        <f>DATOS!$E$13</f>
        <v>1</v>
      </c>
      <c r="H115" s="178"/>
      <c r="I115" s="191"/>
      <c r="J115" s="178"/>
      <c r="K115" s="178"/>
      <c r="L115" s="178"/>
      <c r="M115" s="178"/>
      <c r="N115" s="160" t="str">
        <f t="shared" si="7"/>
        <v/>
      </c>
      <c r="O115" s="21"/>
      <c r="P115" s="160" t="str">
        <f t="shared" si="8"/>
        <v/>
      </c>
      <c r="Q115" s="160">
        <f t="shared" si="9"/>
        <v>0</v>
      </c>
      <c r="R115" s="160" t="str">
        <f t="shared" si="10"/>
        <v/>
      </c>
      <c r="S115" s="160" t="str">
        <f t="shared" si="11"/>
        <v/>
      </c>
      <c r="T115" s="50" t="str">
        <f>IF($F115="","",IF(ISERROR(VLOOKUP(F115,PROVEEDORES!$D$8:$I$507,5,0)),1,VLOOKUP($F115,PROVEEDORES!$D$8:$I$507,5,0)))</f>
        <v/>
      </c>
    </row>
    <row r="116" spans="3:20" ht="17.45" customHeight="1" x14ac:dyDescent="0.25">
      <c r="C116" s="188"/>
      <c r="D116" s="189"/>
      <c r="E116" s="178"/>
      <c r="F116" s="178"/>
      <c r="G116" s="190">
        <f>DATOS!$E$13</f>
        <v>1</v>
      </c>
      <c r="H116" s="178"/>
      <c r="I116" s="191"/>
      <c r="J116" s="178"/>
      <c r="K116" s="178"/>
      <c r="L116" s="178"/>
      <c r="M116" s="178"/>
      <c r="N116" s="160" t="str">
        <f t="shared" si="7"/>
        <v/>
      </c>
      <c r="O116" s="21"/>
      <c r="P116" s="160" t="str">
        <f t="shared" si="8"/>
        <v/>
      </c>
      <c r="Q116" s="160">
        <f t="shared" si="9"/>
        <v>0</v>
      </c>
      <c r="R116" s="160" t="str">
        <f t="shared" si="10"/>
        <v/>
      </c>
      <c r="S116" s="160" t="str">
        <f t="shared" si="11"/>
        <v/>
      </c>
      <c r="T116" s="50" t="str">
        <f>IF($F116="","",IF(ISERROR(VLOOKUP(F116,PROVEEDORES!$D$8:$I$507,5,0)),1,VLOOKUP($F116,PROVEEDORES!$D$8:$I$507,5,0)))</f>
        <v/>
      </c>
    </row>
    <row r="117" spans="3:20" ht="17.45" customHeight="1" x14ac:dyDescent="0.25">
      <c r="C117" s="188"/>
      <c r="D117" s="189"/>
      <c r="E117" s="178"/>
      <c r="F117" s="178"/>
      <c r="G117" s="190">
        <f>DATOS!$E$13</f>
        <v>1</v>
      </c>
      <c r="H117" s="178"/>
      <c r="I117" s="191"/>
      <c r="J117" s="178"/>
      <c r="K117" s="178"/>
      <c r="L117" s="178"/>
      <c r="M117" s="178"/>
      <c r="N117" s="160" t="str">
        <f t="shared" si="7"/>
        <v/>
      </c>
      <c r="O117" s="21"/>
      <c r="P117" s="160" t="str">
        <f t="shared" si="8"/>
        <v/>
      </c>
      <c r="Q117" s="160">
        <f t="shared" si="9"/>
        <v>0</v>
      </c>
      <c r="R117" s="160" t="str">
        <f t="shared" si="10"/>
        <v/>
      </c>
      <c r="S117" s="160" t="str">
        <f t="shared" si="11"/>
        <v/>
      </c>
      <c r="T117" s="50" t="str">
        <f>IF($F117="","",IF(ISERROR(VLOOKUP(F117,PROVEEDORES!$D$8:$I$507,5,0)),1,VLOOKUP($F117,PROVEEDORES!$D$8:$I$507,5,0)))</f>
        <v/>
      </c>
    </row>
    <row r="118" spans="3:20" ht="17.45" customHeight="1" x14ac:dyDescent="0.25">
      <c r="C118" s="188"/>
      <c r="D118" s="189"/>
      <c r="E118" s="178"/>
      <c r="F118" s="178"/>
      <c r="G118" s="190">
        <f>DATOS!$E$13</f>
        <v>1</v>
      </c>
      <c r="H118" s="178"/>
      <c r="I118" s="191"/>
      <c r="J118" s="178"/>
      <c r="K118" s="178"/>
      <c r="L118" s="178"/>
      <c r="M118" s="178"/>
      <c r="N118" s="160" t="str">
        <f t="shared" si="7"/>
        <v/>
      </c>
      <c r="O118" s="21"/>
      <c r="P118" s="160" t="str">
        <f t="shared" si="8"/>
        <v/>
      </c>
      <c r="Q118" s="160">
        <f t="shared" si="9"/>
        <v>0</v>
      </c>
      <c r="R118" s="160" t="str">
        <f t="shared" si="10"/>
        <v/>
      </c>
      <c r="S118" s="160" t="str">
        <f t="shared" si="11"/>
        <v/>
      </c>
      <c r="T118" s="50" t="str">
        <f>IF($F118="","",IF(ISERROR(VLOOKUP(F118,PROVEEDORES!$D$8:$I$507,5,0)),1,VLOOKUP($F118,PROVEEDORES!$D$8:$I$507,5,0)))</f>
        <v/>
      </c>
    </row>
    <row r="119" spans="3:20" ht="17.45" customHeight="1" x14ac:dyDescent="0.25">
      <c r="C119" s="188"/>
      <c r="D119" s="189"/>
      <c r="E119" s="178"/>
      <c r="F119" s="178"/>
      <c r="G119" s="190">
        <f>DATOS!$E$13</f>
        <v>1</v>
      </c>
      <c r="H119" s="178"/>
      <c r="I119" s="191"/>
      <c r="J119" s="178"/>
      <c r="K119" s="178"/>
      <c r="L119" s="178"/>
      <c r="M119" s="178"/>
      <c r="N119" s="160" t="str">
        <f t="shared" si="7"/>
        <v/>
      </c>
      <c r="O119" s="21"/>
      <c r="P119" s="160" t="str">
        <f t="shared" si="8"/>
        <v/>
      </c>
      <c r="Q119" s="160">
        <f t="shared" si="9"/>
        <v>0</v>
      </c>
      <c r="R119" s="160" t="str">
        <f t="shared" si="10"/>
        <v/>
      </c>
      <c r="S119" s="160" t="str">
        <f t="shared" si="11"/>
        <v/>
      </c>
      <c r="T119" s="50" t="str">
        <f>IF($F119="","",IF(ISERROR(VLOOKUP(F119,PROVEEDORES!$D$8:$I$507,5,0)),1,VLOOKUP($F119,PROVEEDORES!$D$8:$I$507,5,0)))</f>
        <v/>
      </c>
    </row>
    <row r="120" spans="3:20" ht="17.45" customHeight="1" x14ac:dyDescent="0.25">
      <c r="C120" s="188"/>
      <c r="D120" s="189"/>
      <c r="E120" s="178"/>
      <c r="F120" s="178"/>
      <c r="G120" s="190">
        <f>DATOS!$E$13</f>
        <v>1</v>
      </c>
      <c r="H120" s="178"/>
      <c r="I120" s="191"/>
      <c r="J120" s="178"/>
      <c r="K120" s="178"/>
      <c r="L120" s="178"/>
      <c r="M120" s="178"/>
      <c r="N120" s="160" t="str">
        <f t="shared" si="7"/>
        <v/>
      </c>
      <c r="O120" s="21"/>
      <c r="P120" s="160" t="str">
        <f t="shared" si="8"/>
        <v/>
      </c>
      <c r="Q120" s="160">
        <f t="shared" si="9"/>
        <v>0</v>
      </c>
      <c r="R120" s="160" t="str">
        <f t="shared" si="10"/>
        <v/>
      </c>
      <c r="S120" s="160" t="str">
        <f t="shared" si="11"/>
        <v/>
      </c>
      <c r="T120" s="50" t="str">
        <f>IF($F120="","",IF(ISERROR(VLOOKUP(F120,PROVEEDORES!$D$8:$I$507,5,0)),1,VLOOKUP($F120,PROVEEDORES!$D$8:$I$507,5,0)))</f>
        <v/>
      </c>
    </row>
    <row r="121" spans="3:20" ht="17.45" customHeight="1" x14ac:dyDescent="0.25">
      <c r="C121" s="188"/>
      <c r="D121" s="189"/>
      <c r="E121" s="178"/>
      <c r="F121" s="178"/>
      <c r="G121" s="190">
        <f>DATOS!$E$13</f>
        <v>1</v>
      </c>
      <c r="H121" s="178"/>
      <c r="I121" s="191"/>
      <c r="J121" s="178"/>
      <c r="K121" s="178"/>
      <c r="L121" s="178"/>
      <c r="M121" s="178"/>
      <c r="N121" s="160" t="str">
        <f t="shared" si="7"/>
        <v/>
      </c>
      <c r="O121" s="21"/>
      <c r="P121" s="160" t="str">
        <f t="shared" si="8"/>
        <v/>
      </c>
      <c r="Q121" s="160">
        <f t="shared" si="9"/>
        <v>0</v>
      </c>
      <c r="R121" s="160" t="str">
        <f t="shared" si="10"/>
        <v/>
      </c>
      <c r="S121" s="160" t="str">
        <f t="shared" si="11"/>
        <v/>
      </c>
      <c r="T121" s="50" t="str">
        <f>IF($F121="","",IF(ISERROR(VLOOKUP(F121,PROVEEDORES!$D$8:$I$507,5,0)),1,VLOOKUP($F121,PROVEEDORES!$D$8:$I$507,5,0)))</f>
        <v/>
      </c>
    </row>
    <row r="122" spans="3:20" ht="17.45" customHeight="1" x14ac:dyDescent="0.25">
      <c r="C122" s="188"/>
      <c r="D122" s="189"/>
      <c r="E122" s="178"/>
      <c r="F122" s="178"/>
      <c r="G122" s="190">
        <f>DATOS!$E$13</f>
        <v>1</v>
      </c>
      <c r="H122" s="178"/>
      <c r="I122" s="191"/>
      <c r="J122" s="178"/>
      <c r="K122" s="178"/>
      <c r="L122" s="178"/>
      <c r="M122" s="178"/>
      <c r="N122" s="160" t="str">
        <f t="shared" si="7"/>
        <v/>
      </c>
      <c r="O122" s="21"/>
      <c r="P122" s="160" t="str">
        <f t="shared" si="8"/>
        <v/>
      </c>
      <c r="Q122" s="160">
        <f t="shared" si="9"/>
        <v>0</v>
      </c>
      <c r="R122" s="160" t="str">
        <f t="shared" si="10"/>
        <v/>
      </c>
      <c r="S122" s="160" t="str">
        <f t="shared" si="11"/>
        <v/>
      </c>
      <c r="T122" s="50" t="str">
        <f>IF($F122="","",IF(ISERROR(VLOOKUP(F122,PROVEEDORES!$D$8:$I$507,5,0)),1,VLOOKUP($F122,PROVEEDORES!$D$8:$I$507,5,0)))</f>
        <v/>
      </c>
    </row>
    <row r="123" spans="3:20" ht="17.45" customHeight="1" x14ac:dyDescent="0.25">
      <c r="C123" s="188"/>
      <c r="D123" s="189"/>
      <c r="E123" s="178"/>
      <c r="F123" s="178"/>
      <c r="G123" s="190">
        <f>DATOS!$E$13</f>
        <v>1</v>
      </c>
      <c r="H123" s="178"/>
      <c r="I123" s="191"/>
      <c r="J123" s="178"/>
      <c r="K123" s="178"/>
      <c r="L123" s="178"/>
      <c r="M123" s="178"/>
      <c r="N123" s="160" t="str">
        <f t="shared" si="7"/>
        <v/>
      </c>
      <c r="O123" s="21"/>
      <c r="P123" s="160" t="str">
        <f t="shared" si="8"/>
        <v/>
      </c>
      <c r="Q123" s="160">
        <f t="shared" si="9"/>
        <v>0</v>
      </c>
      <c r="R123" s="160" t="str">
        <f t="shared" si="10"/>
        <v/>
      </c>
      <c r="S123" s="160" t="str">
        <f t="shared" si="11"/>
        <v/>
      </c>
      <c r="T123" s="50" t="str">
        <f>IF($F123="","",IF(ISERROR(VLOOKUP(F123,PROVEEDORES!$D$8:$I$507,5,0)),1,VLOOKUP($F123,PROVEEDORES!$D$8:$I$507,5,0)))</f>
        <v/>
      </c>
    </row>
    <row r="124" spans="3:20" ht="17.45" customHeight="1" x14ac:dyDescent="0.25">
      <c r="C124" s="188"/>
      <c r="D124" s="189"/>
      <c r="E124" s="178"/>
      <c r="F124" s="178"/>
      <c r="G124" s="190">
        <f>DATOS!$E$13</f>
        <v>1</v>
      </c>
      <c r="H124" s="178"/>
      <c r="I124" s="191"/>
      <c r="J124" s="178"/>
      <c r="K124" s="178"/>
      <c r="L124" s="178"/>
      <c r="M124" s="178"/>
      <c r="N124" s="160" t="str">
        <f t="shared" si="7"/>
        <v/>
      </c>
      <c r="O124" s="21"/>
      <c r="P124" s="160" t="str">
        <f t="shared" si="8"/>
        <v/>
      </c>
      <c r="Q124" s="160">
        <f t="shared" si="9"/>
        <v>0</v>
      </c>
      <c r="R124" s="160" t="str">
        <f t="shared" si="10"/>
        <v/>
      </c>
      <c r="S124" s="160" t="str">
        <f t="shared" si="11"/>
        <v/>
      </c>
      <c r="T124" s="50" t="str">
        <f>IF($F124="","",IF(ISERROR(VLOOKUP(F124,PROVEEDORES!$D$8:$I$507,5,0)),1,VLOOKUP($F124,PROVEEDORES!$D$8:$I$507,5,0)))</f>
        <v/>
      </c>
    </row>
    <row r="125" spans="3:20" ht="17.45" customHeight="1" x14ac:dyDescent="0.25">
      <c r="C125" s="188"/>
      <c r="D125" s="189"/>
      <c r="E125" s="178"/>
      <c r="F125" s="178"/>
      <c r="G125" s="190">
        <f>DATOS!$E$13</f>
        <v>1</v>
      </c>
      <c r="H125" s="178"/>
      <c r="I125" s="191"/>
      <c r="J125" s="178"/>
      <c r="K125" s="178"/>
      <c r="L125" s="178"/>
      <c r="M125" s="178"/>
      <c r="N125" s="160" t="str">
        <f t="shared" si="7"/>
        <v/>
      </c>
      <c r="O125" s="21"/>
      <c r="P125" s="160" t="str">
        <f t="shared" si="8"/>
        <v/>
      </c>
      <c r="Q125" s="160">
        <f t="shared" si="9"/>
        <v>0</v>
      </c>
      <c r="R125" s="160" t="str">
        <f t="shared" si="10"/>
        <v/>
      </c>
      <c r="S125" s="160" t="str">
        <f t="shared" si="11"/>
        <v/>
      </c>
      <c r="T125" s="50" t="str">
        <f>IF($F125="","",IF(ISERROR(VLOOKUP(F125,PROVEEDORES!$D$8:$I$507,5,0)),1,VLOOKUP($F125,PROVEEDORES!$D$8:$I$507,5,0)))</f>
        <v/>
      </c>
    </row>
    <row r="126" spans="3:20" ht="17.45" customHeight="1" x14ac:dyDescent="0.25">
      <c r="C126" s="188"/>
      <c r="D126" s="189"/>
      <c r="E126" s="178"/>
      <c r="F126" s="178"/>
      <c r="G126" s="190">
        <f>DATOS!$E$13</f>
        <v>1</v>
      </c>
      <c r="H126" s="178"/>
      <c r="I126" s="191"/>
      <c r="J126" s="178"/>
      <c r="K126" s="178"/>
      <c r="L126" s="178"/>
      <c r="M126" s="178"/>
      <c r="N126" s="160" t="str">
        <f t="shared" si="7"/>
        <v/>
      </c>
      <c r="O126" s="21"/>
      <c r="P126" s="160" t="str">
        <f t="shared" si="8"/>
        <v/>
      </c>
      <c r="Q126" s="160">
        <f t="shared" si="9"/>
        <v>0</v>
      </c>
      <c r="R126" s="160" t="str">
        <f t="shared" si="10"/>
        <v/>
      </c>
      <c r="S126" s="160" t="str">
        <f t="shared" si="11"/>
        <v/>
      </c>
      <c r="T126" s="50" t="str">
        <f>IF($F126="","",IF(ISERROR(VLOOKUP(F126,PROVEEDORES!$D$8:$I$507,5,0)),1,VLOOKUP($F126,PROVEEDORES!$D$8:$I$507,5,0)))</f>
        <v/>
      </c>
    </row>
    <row r="127" spans="3:20" ht="17.45" customHeight="1" x14ac:dyDescent="0.25">
      <c r="C127" s="188"/>
      <c r="D127" s="189"/>
      <c r="E127" s="178"/>
      <c r="F127" s="178"/>
      <c r="G127" s="190">
        <f>DATOS!$E$13</f>
        <v>1</v>
      </c>
      <c r="H127" s="178"/>
      <c r="I127" s="191"/>
      <c r="J127" s="178"/>
      <c r="K127" s="178"/>
      <c r="L127" s="178"/>
      <c r="M127" s="178"/>
      <c r="N127" s="160" t="str">
        <f t="shared" si="7"/>
        <v/>
      </c>
      <c r="O127" s="21"/>
      <c r="P127" s="160" t="str">
        <f t="shared" si="8"/>
        <v/>
      </c>
      <c r="Q127" s="160">
        <f t="shared" si="9"/>
        <v>0</v>
      </c>
      <c r="R127" s="160" t="str">
        <f t="shared" si="10"/>
        <v/>
      </c>
      <c r="S127" s="160" t="str">
        <f t="shared" si="11"/>
        <v/>
      </c>
      <c r="T127" s="50" t="str">
        <f>IF($F127="","",IF(ISERROR(VLOOKUP(F127,PROVEEDORES!$D$8:$I$507,5,0)),1,VLOOKUP($F127,PROVEEDORES!$D$8:$I$507,5,0)))</f>
        <v/>
      </c>
    </row>
    <row r="128" spans="3:20" ht="17.45" customHeight="1" x14ac:dyDescent="0.25">
      <c r="C128" s="188"/>
      <c r="D128" s="189"/>
      <c r="E128" s="178"/>
      <c r="F128" s="178"/>
      <c r="G128" s="190">
        <f>DATOS!$E$13</f>
        <v>1</v>
      </c>
      <c r="H128" s="178"/>
      <c r="I128" s="191"/>
      <c r="J128" s="178"/>
      <c r="K128" s="178"/>
      <c r="L128" s="178"/>
      <c r="M128" s="178"/>
      <c r="N128" s="160" t="str">
        <f t="shared" si="7"/>
        <v/>
      </c>
      <c r="O128" s="21"/>
      <c r="P128" s="160" t="str">
        <f t="shared" si="8"/>
        <v/>
      </c>
      <c r="Q128" s="160">
        <f t="shared" si="9"/>
        <v>0</v>
      </c>
      <c r="R128" s="160" t="str">
        <f t="shared" si="10"/>
        <v/>
      </c>
      <c r="S128" s="160" t="str">
        <f t="shared" si="11"/>
        <v/>
      </c>
      <c r="T128" s="50" t="str">
        <f>IF($F128="","",IF(ISERROR(VLOOKUP(F128,PROVEEDORES!$D$8:$I$507,5,0)),1,VLOOKUP($F128,PROVEEDORES!$D$8:$I$507,5,0)))</f>
        <v/>
      </c>
    </row>
    <row r="129" spans="3:20" ht="17.45" customHeight="1" x14ac:dyDescent="0.25">
      <c r="C129" s="188"/>
      <c r="D129" s="189"/>
      <c r="E129" s="178"/>
      <c r="F129" s="178"/>
      <c r="G129" s="190">
        <f>DATOS!$E$13</f>
        <v>1</v>
      </c>
      <c r="H129" s="178"/>
      <c r="I129" s="191"/>
      <c r="J129" s="178"/>
      <c r="K129" s="178"/>
      <c r="L129" s="178"/>
      <c r="M129" s="178"/>
      <c r="N129" s="160" t="str">
        <f t="shared" si="7"/>
        <v/>
      </c>
      <c r="O129" s="21"/>
      <c r="P129" s="160" t="str">
        <f t="shared" si="8"/>
        <v/>
      </c>
      <c r="Q129" s="160">
        <f t="shared" si="9"/>
        <v>0</v>
      </c>
      <c r="R129" s="160" t="str">
        <f t="shared" si="10"/>
        <v/>
      </c>
      <c r="S129" s="160" t="str">
        <f t="shared" si="11"/>
        <v/>
      </c>
      <c r="T129" s="50" t="str">
        <f>IF($F129="","",IF(ISERROR(VLOOKUP(F129,PROVEEDORES!$D$8:$I$507,5,0)),1,VLOOKUP($F129,PROVEEDORES!$D$8:$I$507,5,0)))</f>
        <v/>
      </c>
    </row>
    <row r="130" spans="3:20" ht="17.45" customHeight="1" x14ac:dyDescent="0.25">
      <c r="C130" s="188"/>
      <c r="D130" s="189"/>
      <c r="E130" s="178"/>
      <c r="F130" s="178"/>
      <c r="G130" s="190">
        <f>DATOS!$E$13</f>
        <v>1</v>
      </c>
      <c r="H130" s="178"/>
      <c r="I130" s="191"/>
      <c r="J130" s="178"/>
      <c r="K130" s="178"/>
      <c r="L130" s="178"/>
      <c r="M130" s="178"/>
      <c r="N130" s="160" t="str">
        <f t="shared" si="7"/>
        <v/>
      </c>
      <c r="O130" s="21"/>
      <c r="P130" s="160" t="str">
        <f t="shared" si="8"/>
        <v/>
      </c>
      <c r="Q130" s="160">
        <f t="shared" si="9"/>
        <v>0</v>
      </c>
      <c r="R130" s="160" t="str">
        <f t="shared" si="10"/>
        <v/>
      </c>
      <c r="S130" s="160" t="str">
        <f t="shared" si="11"/>
        <v/>
      </c>
      <c r="T130" s="50" t="str">
        <f>IF($F130="","",IF(ISERROR(VLOOKUP(F130,PROVEEDORES!$D$8:$I$507,5,0)),1,VLOOKUP($F130,PROVEEDORES!$D$8:$I$507,5,0)))</f>
        <v/>
      </c>
    </row>
    <row r="131" spans="3:20" ht="17.45" customHeight="1" x14ac:dyDescent="0.25">
      <c r="C131" s="188"/>
      <c r="D131" s="189"/>
      <c r="E131" s="178"/>
      <c r="F131" s="178"/>
      <c r="G131" s="190">
        <f>DATOS!$E$13</f>
        <v>1</v>
      </c>
      <c r="H131" s="178"/>
      <c r="I131" s="191"/>
      <c r="J131" s="178"/>
      <c r="K131" s="178"/>
      <c r="L131" s="178"/>
      <c r="M131" s="178"/>
      <c r="N131" s="160" t="str">
        <f t="shared" si="7"/>
        <v/>
      </c>
      <c r="O131" s="21"/>
      <c r="P131" s="160" t="str">
        <f t="shared" si="8"/>
        <v/>
      </c>
      <c r="Q131" s="160">
        <f t="shared" si="9"/>
        <v>0</v>
      </c>
      <c r="R131" s="160" t="str">
        <f t="shared" si="10"/>
        <v/>
      </c>
      <c r="S131" s="160" t="str">
        <f t="shared" si="11"/>
        <v/>
      </c>
      <c r="T131" s="50" t="str">
        <f>IF($F131="","",IF(ISERROR(VLOOKUP(F131,PROVEEDORES!$D$8:$I$507,5,0)),1,VLOOKUP($F131,PROVEEDORES!$D$8:$I$507,5,0)))</f>
        <v/>
      </c>
    </row>
    <row r="132" spans="3:20" ht="17.45" customHeight="1" x14ac:dyDescent="0.25">
      <c r="C132" s="188"/>
      <c r="D132" s="189"/>
      <c r="E132" s="178"/>
      <c r="F132" s="178"/>
      <c r="G132" s="190">
        <f>DATOS!$E$13</f>
        <v>1</v>
      </c>
      <c r="H132" s="178"/>
      <c r="I132" s="191"/>
      <c r="J132" s="178"/>
      <c r="K132" s="178"/>
      <c r="L132" s="178"/>
      <c r="M132" s="178"/>
      <c r="N132" s="160" t="str">
        <f t="shared" si="7"/>
        <v/>
      </c>
      <c r="O132" s="21"/>
      <c r="P132" s="160" t="str">
        <f t="shared" si="8"/>
        <v/>
      </c>
      <c r="Q132" s="160">
        <f t="shared" si="9"/>
        <v>0</v>
      </c>
      <c r="R132" s="160" t="str">
        <f t="shared" si="10"/>
        <v/>
      </c>
      <c r="S132" s="160" t="str">
        <f t="shared" si="11"/>
        <v/>
      </c>
      <c r="T132" s="50" t="str">
        <f>IF($F132="","",IF(ISERROR(VLOOKUP(F132,PROVEEDORES!$D$8:$I$507,5,0)),1,VLOOKUP($F132,PROVEEDORES!$D$8:$I$507,5,0)))</f>
        <v/>
      </c>
    </row>
    <row r="133" spans="3:20" ht="17.45" customHeight="1" x14ac:dyDescent="0.25">
      <c r="C133" s="188"/>
      <c r="D133" s="189"/>
      <c r="E133" s="178"/>
      <c r="F133" s="178"/>
      <c r="G133" s="190">
        <f>DATOS!$E$13</f>
        <v>1</v>
      </c>
      <c r="H133" s="178"/>
      <c r="I133" s="191"/>
      <c r="J133" s="178"/>
      <c r="K133" s="178"/>
      <c r="L133" s="178"/>
      <c r="M133" s="178"/>
      <c r="N133" s="160" t="str">
        <f t="shared" si="7"/>
        <v/>
      </c>
      <c r="O133" s="21"/>
      <c r="P133" s="160" t="str">
        <f t="shared" si="8"/>
        <v/>
      </c>
      <c r="Q133" s="160">
        <f t="shared" si="9"/>
        <v>0</v>
      </c>
      <c r="R133" s="160" t="str">
        <f t="shared" si="10"/>
        <v/>
      </c>
      <c r="S133" s="160" t="str">
        <f t="shared" si="11"/>
        <v/>
      </c>
      <c r="T133" s="50" t="str">
        <f>IF($F133="","",IF(ISERROR(VLOOKUP(F133,PROVEEDORES!$D$8:$I$507,5,0)),1,VLOOKUP($F133,PROVEEDORES!$D$8:$I$507,5,0)))</f>
        <v/>
      </c>
    </row>
    <row r="134" spans="3:20" ht="17.45" customHeight="1" x14ac:dyDescent="0.25">
      <c r="C134" s="188"/>
      <c r="D134" s="189"/>
      <c r="E134" s="178"/>
      <c r="F134" s="178"/>
      <c r="G134" s="190">
        <f>DATOS!$E$13</f>
        <v>1</v>
      </c>
      <c r="H134" s="178"/>
      <c r="I134" s="191"/>
      <c r="J134" s="178"/>
      <c r="K134" s="178"/>
      <c r="L134" s="178"/>
      <c r="M134" s="178"/>
      <c r="N134" s="160" t="str">
        <f t="shared" si="7"/>
        <v/>
      </c>
      <c r="O134" s="21"/>
      <c r="P134" s="160" t="str">
        <f t="shared" si="8"/>
        <v/>
      </c>
      <c r="Q134" s="160">
        <f t="shared" si="9"/>
        <v>0</v>
      </c>
      <c r="R134" s="160" t="str">
        <f t="shared" si="10"/>
        <v/>
      </c>
      <c r="S134" s="160" t="str">
        <f t="shared" si="11"/>
        <v/>
      </c>
      <c r="T134" s="50" t="str">
        <f>IF($F134="","",IF(ISERROR(VLOOKUP(F134,PROVEEDORES!$D$8:$I$507,5,0)),1,VLOOKUP($F134,PROVEEDORES!$D$8:$I$507,5,0)))</f>
        <v/>
      </c>
    </row>
    <row r="135" spans="3:20" ht="17.45" customHeight="1" x14ac:dyDescent="0.25">
      <c r="C135" s="188"/>
      <c r="D135" s="189"/>
      <c r="E135" s="178"/>
      <c r="F135" s="178"/>
      <c r="G135" s="190">
        <f>DATOS!$E$13</f>
        <v>1</v>
      </c>
      <c r="H135" s="178"/>
      <c r="I135" s="191"/>
      <c r="J135" s="178"/>
      <c r="K135" s="178"/>
      <c r="L135" s="178"/>
      <c r="M135" s="178"/>
      <c r="N135" s="160" t="str">
        <f t="shared" si="7"/>
        <v/>
      </c>
      <c r="O135" s="21"/>
      <c r="P135" s="160" t="str">
        <f t="shared" si="8"/>
        <v/>
      </c>
      <c r="Q135" s="160">
        <f t="shared" si="9"/>
        <v>0</v>
      </c>
      <c r="R135" s="160" t="str">
        <f t="shared" si="10"/>
        <v/>
      </c>
      <c r="S135" s="160" t="str">
        <f t="shared" si="11"/>
        <v/>
      </c>
      <c r="T135" s="50" t="str">
        <f>IF($F135="","",IF(ISERROR(VLOOKUP(F135,PROVEEDORES!$D$8:$I$507,5,0)),1,VLOOKUP($F135,PROVEEDORES!$D$8:$I$507,5,0)))</f>
        <v/>
      </c>
    </row>
    <row r="136" spans="3:20" ht="17.45" customHeight="1" x14ac:dyDescent="0.25">
      <c r="C136" s="188"/>
      <c r="D136" s="189"/>
      <c r="E136" s="178"/>
      <c r="F136" s="178"/>
      <c r="G136" s="190">
        <f>DATOS!$E$13</f>
        <v>1</v>
      </c>
      <c r="H136" s="178"/>
      <c r="I136" s="191"/>
      <c r="J136" s="178"/>
      <c r="K136" s="178"/>
      <c r="L136" s="178"/>
      <c r="M136" s="178"/>
      <c r="N136" s="160" t="str">
        <f t="shared" si="7"/>
        <v/>
      </c>
      <c r="O136" s="21"/>
      <c r="P136" s="160" t="str">
        <f t="shared" si="8"/>
        <v/>
      </c>
      <c r="Q136" s="160">
        <f t="shared" si="9"/>
        <v>0</v>
      </c>
      <c r="R136" s="160" t="str">
        <f t="shared" si="10"/>
        <v/>
      </c>
      <c r="S136" s="160" t="str">
        <f t="shared" si="11"/>
        <v/>
      </c>
      <c r="T136" s="50" t="str">
        <f>IF($F136="","",IF(ISERROR(VLOOKUP(F136,PROVEEDORES!$D$8:$I$507,5,0)),1,VLOOKUP($F136,PROVEEDORES!$D$8:$I$507,5,0)))</f>
        <v/>
      </c>
    </row>
    <row r="137" spans="3:20" ht="17.45" customHeight="1" x14ac:dyDescent="0.25">
      <c r="C137" s="188"/>
      <c r="D137" s="189"/>
      <c r="E137" s="178"/>
      <c r="F137" s="178"/>
      <c r="G137" s="190">
        <f>DATOS!$E$13</f>
        <v>1</v>
      </c>
      <c r="H137" s="178"/>
      <c r="I137" s="191"/>
      <c r="J137" s="178"/>
      <c r="K137" s="178"/>
      <c r="L137" s="178"/>
      <c r="M137" s="178"/>
      <c r="N137" s="160" t="str">
        <f t="shared" si="7"/>
        <v/>
      </c>
      <c r="O137" s="21"/>
      <c r="P137" s="160" t="str">
        <f t="shared" si="8"/>
        <v/>
      </c>
      <c r="Q137" s="160">
        <f t="shared" si="9"/>
        <v>0</v>
      </c>
      <c r="R137" s="160" t="str">
        <f t="shared" si="10"/>
        <v/>
      </c>
      <c r="S137" s="160" t="str">
        <f t="shared" si="11"/>
        <v/>
      </c>
      <c r="T137" s="50" t="str">
        <f>IF($F137="","",IF(ISERROR(VLOOKUP(F137,PROVEEDORES!$D$8:$I$507,5,0)),1,VLOOKUP($F137,PROVEEDORES!$D$8:$I$507,5,0)))</f>
        <v/>
      </c>
    </row>
    <row r="138" spans="3:20" ht="17.45" customHeight="1" x14ac:dyDescent="0.25">
      <c r="C138" s="188"/>
      <c r="D138" s="189"/>
      <c r="E138" s="178"/>
      <c r="F138" s="178"/>
      <c r="G138" s="190">
        <f>DATOS!$E$13</f>
        <v>1</v>
      </c>
      <c r="H138" s="178"/>
      <c r="I138" s="191"/>
      <c r="J138" s="178"/>
      <c r="K138" s="178"/>
      <c r="L138" s="178"/>
      <c r="M138" s="178"/>
      <c r="N138" s="160" t="str">
        <f t="shared" si="7"/>
        <v/>
      </c>
      <c r="O138" s="21"/>
      <c r="P138" s="160" t="str">
        <f t="shared" si="8"/>
        <v/>
      </c>
      <c r="Q138" s="160">
        <f t="shared" si="9"/>
        <v>0</v>
      </c>
      <c r="R138" s="160" t="str">
        <f t="shared" si="10"/>
        <v/>
      </c>
      <c r="S138" s="160" t="str">
        <f t="shared" si="11"/>
        <v/>
      </c>
      <c r="T138" s="50" t="str">
        <f>IF($F138="","",IF(ISERROR(VLOOKUP(F138,PROVEEDORES!$D$8:$I$507,5,0)),1,VLOOKUP($F138,PROVEEDORES!$D$8:$I$507,5,0)))</f>
        <v/>
      </c>
    </row>
    <row r="139" spans="3:20" ht="17.45" customHeight="1" x14ac:dyDescent="0.25">
      <c r="C139" s="188"/>
      <c r="D139" s="189"/>
      <c r="E139" s="178"/>
      <c r="F139" s="178"/>
      <c r="G139" s="190">
        <f>DATOS!$E$13</f>
        <v>1</v>
      </c>
      <c r="H139" s="178"/>
      <c r="I139" s="191"/>
      <c r="J139" s="178"/>
      <c r="K139" s="178"/>
      <c r="L139" s="178"/>
      <c r="M139" s="178"/>
      <c r="N139" s="160" t="str">
        <f t="shared" si="7"/>
        <v/>
      </c>
      <c r="O139" s="21"/>
      <c r="P139" s="160" t="str">
        <f t="shared" si="8"/>
        <v/>
      </c>
      <c r="Q139" s="160">
        <f t="shared" si="9"/>
        <v>0</v>
      </c>
      <c r="R139" s="160" t="str">
        <f t="shared" si="10"/>
        <v/>
      </c>
      <c r="S139" s="160" t="str">
        <f t="shared" si="11"/>
        <v/>
      </c>
      <c r="T139" s="50" t="str">
        <f>IF($F139="","",IF(ISERROR(VLOOKUP(F139,PROVEEDORES!$D$8:$I$507,5,0)),1,VLOOKUP($F139,PROVEEDORES!$D$8:$I$507,5,0)))</f>
        <v/>
      </c>
    </row>
    <row r="140" spans="3:20" ht="17.45" customHeight="1" x14ac:dyDescent="0.25">
      <c r="C140" s="188"/>
      <c r="D140" s="189"/>
      <c r="E140" s="178"/>
      <c r="F140" s="178"/>
      <c r="G140" s="190">
        <f>DATOS!$E$13</f>
        <v>1</v>
      </c>
      <c r="H140" s="178"/>
      <c r="I140" s="191"/>
      <c r="J140" s="178"/>
      <c r="K140" s="178"/>
      <c r="L140" s="178"/>
      <c r="M140" s="178"/>
      <c r="N140" s="160" t="str">
        <f t="shared" si="7"/>
        <v/>
      </c>
      <c r="O140" s="21"/>
      <c r="P140" s="160" t="str">
        <f t="shared" si="8"/>
        <v/>
      </c>
      <c r="Q140" s="160">
        <f t="shared" si="9"/>
        <v>0</v>
      </c>
      <c r="R140" s="160" t="str">
        <f t="shared" si="10"/>
        <v/>
      </c>
      <c r="S140" s="160" t="str">
        <f t="shared" si="11"/>
        <v/>
      </c>
      <c r="T140" s="50" t="str">
        <f>IF($F140="","",IF(ISERROR(VLOOKUP(F140,PROVEEDORES!$D$8:$I$507,5,0)),1,VLOOKUP($F140,PROVEEDORES!$D$8:$I$507,5,0)))</f>
        <v/>
      </c>
    </row>
    <row r="141" spans="3:20" ht="17.45" customHeight="1" x14ac:dyDescent="0.25">
      <c r="C141" s="188"/>
      <c r="D141" s="189"/>
      <c r="E141" s="178"/>
      <c r="F141" s="178"/>
      <c r="G141" s="190">
        <f>DATOS!$E$13</f>
        <v>1</v>
      </c>
      <c r="H141" s="178"/>
      <c r="I141" s="191"/>
      <c r="J141" s="178"/>
      <c r="K141" s="178"/>
      <c r="L141" s="178"/>
      <c r="M141" s="178"/>
      <c r="N141" s="160" t="str">
        <f t="shared" si="7"/>
        <v/>
      </c>
      <c r="O141" s="21"/>
      <c r="P141" s="160" t="str">
        <f t="shared" si="8"/>
        <v/>
      </c>
      <c r="Q141" s="160">
        <f t="shared" si="9"/>
        <v>0</v>
      </c>
      <c r="R141" s="160" t="str">
        <f t="shared" si="10"/>
        <v/>
      </c>
      <c r="S141" s="160" t="str">
        <f t="shared" si="11"/>
        <v/>
      </c>
      <c r="T141" s="50" t="str">
        <f>IF($F141="","",IF(ISERROR(VLOOKUP(F141,PROVEEDORES!$D$8:$I$507,5,0)),1,VLOOKUP($F141,PROVEEDORES!$D$8:$I$507,5,0)))</f>
        <v/>
      </c>
    </row>
    <row r="142" spans="3:20" ht="17.45" customHeight="1" x14ac:dyDescent="0.25">
      <c r="C142" s="188"/>
      <c r="D142" s="189"/>
      <c r="E142" s="178"/>
      <c r="F142" s="178"/>
      <c r="G142" s="190">
        <f>DATOS!$E$13</f>
        <v>1</v>
      </c>
      <c r="H142" s="178"/>
      <c r="I142" s="191"/>
      <c r="J142" s="178"/>
      <c r="K142" s="178"/>
      <c r="L142" s="178"/>
      <c r="M142" s="178"/>
      <c r="N142" s="160" t="str">
        <f t="shared" si="7"/>
        <v/>
      </c>
      <c r="O142" s="21"/>
      <c r="P142" s="160" t="str">
        <f t="shared" si="8"/>
        <v/>
      </c>
      <c r="Q142" s="160">
        <f t="shared" si="9"/>
        <v>0</v>
      </c>
      <c r="R142" s="160" t="str">
        <f t="shared" si="10"/>
        <v/>
      </c>
      <c r="S142" s="160" t="str">
        <f t="shared" si="11"/>
        <v/>
      </c>
      <c r="T142" s="50" t="str">
        <f>IF($F142="","",IF(ISERROR(VLOOKUP(F142,PROVEEDORES!$D$8:$I$507,5,0)),1,VLOOKUP($F142,PROVEEDORES!$D$8:$I$507,5,0)))</f>
        <v/>
      </c>
    </row>
    <row r="143" spans="3:20" ht="17.45" customHeight="1" x14ac:dyDescent="0.25">
      <c r="C143" s="188"/>
      <c r="D143" s="189"/>
      <c r="E143" s="178"/>
      <c r="F143" s="178"/>
      <c r="G143" s="190">
        <f>DATOS!$E$13</f>
        <v>1</v>
      </c>
      <c r="H143" s="178"/>
      <c r="I143" s="191"/>
      <c r="J143" s="178"/>
      <c r="K143" s="178"/>
      <c r="L143" s="178"/>
      <c r="M143" s="178"/>
      <c r="N143" s="160" t="str">
        <f t="shared" si="7"/>
        <v/>
      </c>
      <c r="O143" s="21"/>
      <c r="P143" s="160" t="str">
        <f t="shared" si="8"/>
        <v/>
      </c>
      <c r="Q143" s="160">
        <f t="shared" si="9"/>
        <v>0</v>
      </c>
      <c r="R143" s="160" t="str">
        <f t="shared" si="10"/>
        <v/>
      </c>
      <c r="S143" s="160" t="str">
        <f t="shared" si="11"/>
        <v/>
      </c>
      <c r="T143" s="50" t="str">
        <f>IF($F143="","",IF(ISERROR(VLOOKUP(F143,PROVEEDORES!$D$8:$I$507,5,0)),1,VLOOKUP($F143,PROVEEDORES!$D$8:$I$507,5,0)))</f>
        <v/>
      </c>
    </row>
    <row r="144" spans="3:20" ht="17.45" customHeight="1" x14ac:dyDescent="0.25">
      <c r="C144" s="188"/>
      <c r="D144" s="189"/>
      <c r="E144" s="178"/>
      <c r="F144" s="178"/>
      <c r="G144" s="190">
        <f>DATOS!$E$13</f>
        <v>1</v>
      </c>
      <c r="H144" s="178"/>
      <c r="I144" s="191"/>
      <c r="J144" s="178"/>
      <c r="K144" s="178"/>
      <c r="L144" s="178"/>
      <c r="M144" s="178"/>
      <c r="N144" s="160" t="str">
        <f t="shared" si="7"/>
        <v/>
      </c>
      <c r="O144" s="21"/>
      <c r="P144" s="160" t="str">
        <f t="shared" si="8"/>
        <v/>
      </c>
      <c r="Q144" s="160">
        <f t="shared" si="9"/>
        <v>0</v>
      </c>
      <c r="R144" s="160" t="str">
        <f t="shared" si="10"/>
        <v/>
      </c>
      <c r="S144" s="160" t="str">
        <f t="shared" si="11"/>
        <v/>
      </c>
      <c r="T144" s="50" t="str">
        <f>IF($F144="","",IF(ISERROR(VLOOKUP(F144,PROVEEDORES!$D$8:$I$507,5,0)),1,VLOOKUP($F144,PROVEEDORES!$D$8:$I$507,5,0)))</f>
        <v/>
      </c>
    </row>
    <row r="145" spans="3:20" ht="17.45" customHeight="1" x14ac:dyDescent="0.25">
      <c r="C145" s="188"/>
      <c r="D145" s="189"/>
      <c r="E145" s="178"/>
      <c r="F145" s="178"/>
      <c r="G145" s="190">
        <f>DATOS!$E$13</f>
        <v>1</v>
      </c>
      <c r="H145" s="178"/>
      <c r="I145" s="191"/>
      <c r="J145" s="178"/>
      <c r="K145" s="178"/>
      <c r="L145" s="178"/>
      <c r="M145" s="178"/>
      <c r="N145" s="160" t="str">
        <f t="shared" si="7"/>
        <v/>
      </c>
      <c r="O145" s="21"/>
      <c r="P145" s="160" t="str">
        <f t="shared" si="8"/>
        <v/>
      </c>
      <c r="Q145" s="160">
        <f t="shared" si="9"/>
        <v>0</v>
      </c>
      <c r="R145" s="160" t="str">
        <f t="shared" si="10"/>
        <v/>
      </c>
      <c r="S145" s="160" t="str">
        <f t="shared" si="11"/>
        <v/>
      </c>
      <c r="T145" s="50" t="str">
        <f>IF($F145="","",IF(ISERROR(VLOOKUP(F145,PROVEEDORES!$D$8:$I$507,5,0)),1,VLOOKUP($F145,PROVEEDORES!$D$8:$I$507,5,0)))</f>
        <v/>
      </c>
    </row>
    <row r="146" spans="3:20" ht="17.45" customHeight="1" x14ac:dyDescent="0.25">
      <c r="C146" s="188"/>
      <c r="D146" s="189"/>
      <c r="E146" s="178"/>
      <c r="F146" s="178"/>
      <c r="G146" s="190">
        <f>DATOS!$E$13</f>
        <v>1</v>
      </c>
      <c r="H146" s="178"/>
      <c r="I146" s="191"/>
      <c r="J146" s="178"/>
      <c r="K146" s="178"/>
      <c r="L146" s="178"/>
      <c r="M146" s="178"/>
      <c r="N146" s="160" t="str">
        <f t="shared" ref="N146:N209" si="12">IF(H146&amp;J146&amp;K146&amp;L146&amp;M146="","",H146+J146+K146-L146-M146)</f>
        <v/>
      </c>
      <c r="O146" s="21"/>
      <c r="P146" s="160" t="str">
        <f t="shared" ref="P146:P209" si="13">IF($I146="E",H146,"")</f>
        <v/>
      </c>
      <c r="Q146" s="160">
        <f t="shared" si="9"/>
        <v>0</v>
      </c>
      <c r="R146" s="160" t="str">
        <f t="shared" si="10"/>
        <v/>
      </c>
      <c r="S146" s="160" t="str">
        <f t="shared" si="11"/>
        <v/>
      </c>
      <c r="T146" s="50" t="str">
        <f>IF($F146="","",IF(ISERROR(VLOOKUP(F146,PROVEEDORES!$D$8:$I$507,5,0)),1,VLOOKUP($F146,PROVEEDORES!$D$8:$I$507,5,0)))</f>
        <v/>
      </c>
    </row>
    <row r="147" spans="3:20" ht="17.45" customHeight="1" x14ac:dyDescent="0.25">
      <c r="C147" s="188"/>
      <c r="D147" s="189"/>
      <c r="E147" s="178"/>
      <c r="F147" s="178"/>
      <c r="G147" s="190">
        <f>DATOS!$E$13</f>
        <v>1</v>
      </c>
      <c r="H147" s="178"/>
      <c r="I147" s="191"/>
      <c r="J147" s="178"/>
      <c r="K147" s="178"/>
      <c r="L147" s="178"/>
      <c r="M147" s="178"/>
      <c r="N147" s="160" t="str">
        <f t="shared" si="12"/>
        <v/>
      </c>
      <c r="O147" s="21"/>
      <c r="P147" s="160" t="str">
        <f t="shared" si="13"/>
        <v/>
      </c>
      <c r="Q147" s="160">
        <f t="shared" ref="Q147:Q210" si="14">IF($I147=0%,H147,"")</f>
        <v>0</v>
      </c>
      <c r="R147" s="160" t="str">
        <f t="shared" ref="R147:R210" si="15">IF(OR($I147=8%,$I147=11%),$J147/$I147,"")</f>
        <v/>
      </c>
      <c r="S147" s="160" t="str">
        <f t="shared" ref="S147:S210" si="16">IF(OR($I147=15%,$I147=16%),$J147/$I147,"")</f>
        <v/>
      </c>
      <c r="T147" s="50" t="str">
        <f>IF($F147="","",IF(ISERROR(VLOOKUP(F147,PROVEEDORES!$D$8:$I$507,5,0)),1,VLOOKUP($F147,PROVEEDORES!$D$8:$I$507,5,0)))</f>
        <v/>
      </c>
    </row>
    <row r="148" spans="3:20" ht="17.45" customHeight="1" x14ac:dyDescent="0.25">
      <c r="C148" s="188"/>
      <c r="D148" s="189"/>
      <c r="E148" s="178"/>
      <c r="F148" s="178"/>
      <c r="G148" s="190">
        <f>DATOS!$E$13</f>
        <v>1</v>
      </c>
      <c r="H148" s="178"/>
      <c r="I148" s="191"/>
      <c r="J148" s="178"/>
      <c r="K148" s="178"/>
      <c r="L148" s="178"/>
      <c r="M148" s="178"/>
      <c r="N148" s="160" t="str">
        <f t="shared" si="12"/>
        <v/>
      </c>
      <c r="O148" s="21"/>
      <c r="P148" s="160" t="str">
        <f t="shared" si="13"/>
        <v/>
      </c>
      <c r="Q148" s="160">
        <f t="shared" si="14"/>
        <v>0</v>
      </c>
      <c r="R148" s="160" t="str">
        <f t="shared" si="15"/>
        <v/>
      </c>
      <c r="S148" s="160" t="str">
        <f t="shared" si="16"/>
        <v/>
      </c>
      <c r="T148" s="50" t="str">
        <f>IF($F148="","",IF(ISERROR(VLOOKUP(F148,PROVEEDORES!$D$8:$I$507,5,0)),1,VLOOKUP($F148,PROVEEDORES!$D$8:$I$507,5,0)))</f>
        <v/>
      </c>
    </row>
    <row r="149" spans="3:20" ht="17.45" customHeight="1" x14ac:dyDescent="0.25">
      <c r="C149" s="188"/>
      <c r="D149" s="189"/>
      <c r="E149" s="178"/>
      <c r="F149" s="178"/>
      <c r="G149" s="190">
        <f>DATOS!$E$13</f>
        <v>1</v>
      </c>
      <c r="H149" s="178"/>
      <c r="I149" s="191"/>
      <c r="J149" s="178"/>
      <c r="K149" s="178"/>
      <c r="L149" s="178"/>
      <c r="M149" s="178"/>
      <c r="N149" s="160" t="str">
        <f t="shared" si="12"/>
        <v/>
      </c>
      <c r="O149" s="21"/>
      <c r="P149" s="160" t="str">
        <f t="shared" si="13"/>
        <v/>
      </c>
      <c r="Q149" s="160">
        <f t="shared" si="14"/>
        <v>0</v>
      </c>
      <c r="R149" s="160" t="str">
        <f t="shared" si="15"/>
        <v/>
      </c>
      <c r="S149" s="160" t="str">
        <f t="shared" si="16"/>
        <v/>
      </c>
      <c r="T149" s="50" t="str">
        <f>IF($F149="","",IF(ISERROR(VLOOKUP(F149,PROVEEDORES!$D$8:$I$507,5,0)),1,VLOOKUP($F149,PROVEEDORES!$D$8:$I$507,5,0)))</f>
        <v/>
      </c>
    </row>
    <row r="150" spans="3:20" ht="17.45" customHeight="1" x14ac:dyDescent="0.25">
      <c r="C150" s="188"/>
      <c r="D150" s="189"/>
      <c r="E150" s="178"/>
      <c r="F150" s="178"/>
      <c r="G150" s="190">
        <f>DATOS!$E$13</f>
        <v>1</v>
      </c>
      <c r="H150" s="178"/>
      <c r="I150" s="191"/>
      <c r="J150" s="178"/>
      <c r="K150" s="178"/>
      <c r="L150" s="178"/>
      <c r="M150" s="178"/>
      <c r="N150" s="160" t="str">
        <f t="shared" si="12"/>
        <v/>
      </c>
      <c r="O150" s="21"/>
      <c r="P150" s="160" t="str">
        <f t="shared" si="13"/>
        <v/>
      </c>
      <c r="Q150" s="160">
        <f t="shared" si="14"/>
        <v>0</v>
      </c>
      <c r="R150" s="160" t="str">
        <f t="shared" si="15"/>
        <v/>
      </c>
      <c r="S150" s="160" t="str">
        <f t="shared" si="16"/>
        <v/>
      </c>
      <c r="T150" s="50" t="str">
        <f>IF($F150="","",IF(ISERROR(VLOOKUP(F150,PROVEEDORES!$D$8:$I$507,5,0)),1,VLOOKUP($F150,PROVEEDORES!$D$8:$I$507,5,0)))</f>
        <v/>
      </c>
    </row>
    <row r="151" spans="3:20" ht="17.45" customHeight="1" x14ac:dyDescent="0.25">
      <c r="C151" s="188"/>
      <c r="D151" s="189"/>
      <c r="E151" s="178"/>
      <c r="F151" s="178"/>
      <c r="G151" s="190">
        <f>DATOS!$E$13</f>
        <v>1</v>
      </c>
      <c r="H151" s="178"/>
      <c r="I151" s="191"/>
      <c r="J151" s="178"/>
      <c r="K151" s="178"/>
      <c r="L151" s="178"/>
      <c r="M151" s="178"/>
      <c r="N151" s="160" t="str">
        <f t="shared" si="12"/>
        <v/>
      </c>
      <c r="O151" s="21"/>
      <c r="P151" s="160" t="str">
        <f t="shared" si="13"/>
        <v/>
      </c>
      <c r="Q151" s="160">
        <f t="shared" si="14"/>
        <v>0</v>
      </c>
      <c r="R151" s="160" t="str">
        <f t="shared" si="15"/>
        <v/>
      </c>
      <c r="S151" s="160" t="str">
        <f t="shared" si="16"/>
        <v/>
      </c>
      <c r="T151" s="50" t="str">
        <f>IF($F151="","",IF(ISERROR(VLOOKUP(F151,PROVEEDORES!$D$8:$I$507,5,0)),1,VLOOKUP($F151,PROVEEDORES!$D$8:$I$507,5,0)))</f>
        <v/>
      </c>
    </row>
    <row r="152" spans="3:20" ht="17.45" customHeight="1" x14ac:dyDescent="0.25">
      <c r="C152" s="188"/>
      <c r="D152" s="189"/>
      <c r="E152" s="178"/>
      <c r="F152" s="178"/>
      <c r="G152" s="190">
        <f>DATOS!$E$13</f>
        <v>1</v>
      </c>
      <c r="H152" s="178"/>
      <c r="I152" s="191"/>
      <c r="J152" s="178"/>
      <c r="K152" s="178"/>
      <c r="L152" s="178"/>
      <c r="M152" s="178"/>
      <c r="N152" s="160" t="str">
        <f t="shared" si="12"/>
        <v/>
      </c>
      <c r="O152" s="21"/>
      <c r="P152" s="160" t="str">
        <f t="shared" si="13"/>
        <v/>
      </c>
      <c r="Q152" s="160">
        <f t="shared" si="14"/>
        <v>0</v>
      </c>
      <c r="R152" s="160" t="str">
        <f t="shared" si="15"/>
        <v/>
      </c>
      <c r="S152" s="160" t="str">
        <f t="shared" si="16"/>
        <v/>
      </c>
      <c r="T152" s="50" t="str">
        <f>IF($F152="","",IF(ISERROR(VLOOKUP(F152,PROVEEDORES!$D$8:$I$507,5,0)),1,VLOOKUP($F152,PROVEEDORES!$D$8:$I$507,5,0)))</f>
        <v/>
      </c>
    </row>
    <row r="153" spans="3:20" ht="17.45" customHeight="1" x14ac:dyDescent="0.25">
      <c r="C153" s="188"/>
      <c r="D153" s="189"/>
      <c r="E153" s="178"/>
      <c r="F153" s="178"/>
      <c r="G153" s="190">
        <f>DATOS!$E$13</f>
        <v>1</v>
      </c>
      <c r="H153" s="178"/>
      <c r="I153" s="191"/>
      <c r="J153" s="178"/>
      <c r="K153" s="178"/>
      <c r="L153" s="178"/>
      <c r="M153" s="178"/>
      <c r="N153" s="160" t="str">
        <f t="shared" si="12"/>
        <v/>
      </c>
      <c r="O153" s="21"/>
      <c r="P153" s="160" t="str">
        <f t="shared" si="13"/>
        <v/>
      </c>
      <c r="Q153" s="160">
        <f t="shared" si="14"/>
        <v>0</v>
      </c>
      <c r="R153" s="160" t="str">
        <f t="shared" si="15"/>
        <v/>
      </c>
      <c r="S153" s="160" t="str">
        <f t="shared" si="16"/>
        <v/>
      </c>
      <c r="T153" s="50" t="str">
        <f>IF($F153="","",IF(ISERROR(VLOOKUP(F153,PROVEEDORES!$D$8:$I$507,5,0)),1,VLOOKUP($F153,PROVEEDORES!$D$8:$I$507,5,0)))</f>
        <v/>
      </c>
    </row>
    <row r="154" spans="3:20" ht="17.45" customHeight="1" x14ac:dyDescent="0.25">
      <c r="C154" s="188"/>
      <c r="D154" s="189"/>
      <c r="E154" s="178"/>
      <c r="F154" s="178"/>
      <c r="G154" s="190">
        <f>DATOS!$E$13</f>
        <v>1</v>
      </c>
      <c r="H154" s="178"/>
      <c r="I154" s="191"/>
      <c r="J154" s="178"/>
      <c r="K154" s="178"/>
      <c r="L154" s="178"/>
      <c r="M154" s="178"/>
      <c r="N154" s="160" t="str">
        <f t="shared" si="12"/>
        <v/>
      </c>
      <c r="O154" s="21"/>
      <c r="P154" s="160" t="str">
        <f t="shared" si="13"/>
        <v/>
      </c>
      <c r="Q154" s="160">
        <f t="shared" si="14"/>
        <v>0</v>
      </c>
      <c r="R154" s="160" t="str">
        <f t="shared" si="15"/>
        <v/>
      </c>
      <c r="S154" s="160" t="str">
        <f t="shared" si="16"/>
        <v/>
      </c>
      <c r="T154" s="50" t="str">
        <f>IF($F154="","",IF(ISERROR(VLOOKUP(F154,PROVEEDORES!$D$8:$I$507,5,0)),1,VLOOKUP($F154,PROVEEDORES!$D$8:$I$507,5,0)))</f>
        <v/>
      </c>
    </row>
    <row r="155" spans="3:20" ht="17.45" customHeight="1" x14ac:dyDescent="0.25">
      <c r="C155" s="188"/>
      <c r="D155" s="189"/>
      <c r="E155" s="178"/>
      <c r="F155" s="178"/>
      <c r="G155" s="190">
        <f>DATOS!$E$13</f>
        <v>1</v>
      </c>
      <c r="H155" s="178"/>
      <c r="I155" s="191"/>
      <c r="J155" s="178"/>
      <c r="K155" s="178"/>
      <c r="L155" s="178"/>
      <c r="M155" s="178"/>
      <c r="N155" s="160" t="str">
        <f t="shared" si="12"/>
        <v/>
      </c>
      <c r="O155" s="21"/>
      <c r="P155" s="160" t="str">
        <f t="shared" si="13"/>
        <v/>
      </c>
      <c r="Q155" s="160">
        <f t="shared" si="14"/>
        <v>0</v>
      </c>
      <c r="R155" s="160" t="str">
        <f t="shared" si="15"/>
        <v/>
      </c>
      <c r="S155" s="160" t="str">
        <f t="shared" si="16"/>
        <v/>
      </c>
      <c r="T155" s="50" t="str">
        <f>IF($F155="","",IF(ISERROR(VLOOKUP(F155,PROVEEDORES!$D$8:$I$507,5,0)),1,VLOOKUP($F155,PROVEEDORES!$D$8:$I$507,5,0)))</f>
        <v/>
      </c>
    </row>
    <row r="156" spans="3:20" ht="17.45" customHeight="1" x14ac:dyDescent="0.25">
      <c r="C156" s="188"/>
      <c r="D156" s="189"/>
      <c r="E156" s="178"/>
      <c r="F156" s="178"/>
      <c r="G156" s="190">
        <f>DATOS!$E$13</f>
        <v>1</v>
      </c>
      <c r="H156" s="178"/>
      <c r="I156" s="191"/>
      <c r="J156" s="178"/>
      <c r="K156" s="178"/>
      <c r="L156" s="178"/>
      <c r="M156" s="178"/>
      <c r="N156" s="160" t="str">
        <f t="shared" si="12"/>
        <v/>
      </c>
      <c r="O156" s="21"/>
      <c r="P156" s="160" t="str">
        <f t="shared" si="13"/>
        <v/>
      </c>
      <c r="Q156" s="160">
        <f t="shared" si="14"/>
        <v>0</v>
      </c>
      <c r="R156" s="160" t="str">
        <f t="shared" si="15"/>
        <v/>
      </c>
      <c r="S156" s="160" t="str">
        <f t="shared" si="16"/>
        <v/>
      </c>
      <c r="T156" s="50" t="str">
        <f>IF($F156="","",IF(ISERROR(VLOOKUP(F156,PROVEEDORES!$D$8:$I$507,5,0)),1,VLOOKUP($F156,PROVEEDORES!$D$8:$I$507,5,0)))</f>
        <v/>
      </c>
    </row>
    <row r="157" spans="3:20" ht="17.45" customHeight="1" x14ac:dyDescent="0.25">
      <c r="C157" s="188"/>
      <c r="D157" s="189"/>
      <c r="E157" s="178"/>
      <c r="F157" s="178"/>
      <c r="G157" s="190">
        <f>DATOS!$E$13</f>
        <v>1</v>
      </c>
      <c r="H157" s="178"/>
      <c r="I157" s="191"/>
      <c r="J157" s="178"/>
      <c r="K157" s="178"/>
      <c r="L157" s="178"/>
      <c r="M157" s="178"/>
      <c r="N157" s="160" t="str">
        <f t="shared" si="12"/>
        <v/>
      </c>
      <c r="O157" s="21"/>
      <c r="P157" s="160" t="str">
        <f t="shared" si="13"/>
        <v/>
      </c>
      <c r="Q157" s="160">
        <f t="shared" si="14"/>
        <v>0</v>
      </c>
      <c r="R157" s="160" t="str">
        <f t="shared" si="15"/>
        <v/>
      </c>
      <c r="S157" s="160" t="str">
        <f t="shared" si="16"/>
        <v/>
      </c>
      <c r="T157" s="50" t="str">
        <f>IF($F157="","",IF(ISERROR(VLOOKUP(F157,PROVEEDORES!$D$8:$I$507,5,0)),1,VLOOKUP($F157,PROVEEDORES!$D$8:$I$507,5,0)))</f>
        <v/>
      </c>
    </row>
    <row r="158" spans="3:20" ht="17.45" customHeight="1" x14ac:dyDescent="0.25">
      <c r="C158" s="188"/>
      <c r="D158" s="189"/>
      <c r="E158" s="178"/>
      <c r="F158" s="178"/>
      <c r="G158" s="190">
        <f>DATOS!$E$13</f>
        <v>1</v>
      </c>
      <c r="H158" s="178"/>
      <c r="I158" s="191"/>
      <c r="J158" s="178"/>
      <c r="K158" s="178"/>
      <c r="L158" s="178"/>
      <c r="M158" s="178"/>
      <c r="N158" s="160" t="str">
        <f t="shared" si="12"/>
        <v/>
      </c>
      <c r="O158" s="21"/>
      <c r="P158" s="160" t="str">
        <f t="shared" si="13"/>
        <v/>
      </c>
      <c r="Q158" s="160">
        <f t="shared" si="14"/>
        <v>0</v>
      </c>
      <c r="R158" s="160" t="str">
        <f t="shared" si="15"/>
        <v/>
      </c>
      <c r="S158" s="160" t="str">
        <f t="shared" si="16"/>
        <v/>
      </c>
      <c r="T158" s="50" t="str">
        <f>IF($F158="","",IF(ISERROR(VLOOKUP(F158,PROVEEDORES!$D$8:$I$507,5,0)),1,VLOOKUP($F158,PROVEEDORES!$D$8:$I$507,5,0)))</f>
        <v/>
      </c>
    </row>
    <row r="159" spans="3:20" ht="17.45" customHeight="1" x14ac:dyDescent="0.25">
      <c r="C159" s="188"/>
      <c r="D159" s="189"/>
      <c r="E159" s="178"/>
      <c r="F159" s="178"/>
      <c r="G159" s="190">
        <f>DATOS!$E$13</f>
        <v>1</v>
      </c>
      <c r="H159" s="178"/>
      <c r="I159" s="191"/>
      <c r="J159" s="178"/>
      <c r="K159" s="178"/>
      <c r="L159" s="178"/>
      <c r="M159" s="178"/>
      <c r="N159" s="160" t="str">
        <f t="shared" si="12"/>
        <v/>
      </c>
      <c r="O159" s="21"/>
      <c r="P159" s="160" t="str">
        <f t="shared" si="13"/>
        <v/>
      </c>
      <c r="Q159" s="160">
        <f t="shared" si="14"/>
        <v>0</v>
      </c>
      <c r="R159" s="160" t="str">
        <f t="shared" si="15"/>
        <v/>
      </c>
      <c r="S159" s="160" t="str">
        <f t="shared" si="16"/>
        <v/>
      </c>
      <c r="T159" s="50" t="str">
        <f>IF($F159="","",IF(ISERROR(VLOOKUP(F159,PROVEEDORES!$D$8:$I$507,5,0)),1,VLOOKUP($F159,PROVEEDORES!$D$8:$I$507,5,0)))</f>
        <v/>
      </c>
    </row>
    <row r="160" spans="3:20" ht="17.45" customHeight="1" x14ac:dyDescent="0.25">
      <c r="C160" s="188"/>
      <c r="D160" s="189"/>
      <c r="E160" s="178"/>
      <c r="F160" s="178"/>
      <c r="G160" s="190">
        <f>DATOS!$E$13</f>
        <v>1</v>
      </c>
      <c r="H160" s="178"/>
      <c r="I160" s="191"/>
      <c r="J160" s="178"/>
      <c r="K160" s="178"/>
      <c r="L160" s="178"/>
      <c r="M160" s="178"/>
      <c r="N160" s="160" t="str">
        <f t="shared" si="12"/>
        <v/>
      </c>
      <c r="O160" s="21"/>
      <c r="P160" s="160" t="str">
        <f t="shared" si="13"/>
        <v/>
      </c>
      <c r="Q160" s="160">
        <f t="shared" si="14"/>
        <v>0</v>
      </c>
      <c r="R160" s="160" t="str">
        <f t="shared" si="15"/>
        <v/>
      </c>
      <c r="S160" s="160" t="str">
        <f t="shared" si="16"/>
        <v/>
      </c>
      <c r="T160" s="50" t="str">
        <f>IF($F160="","",IF(ISERROR(VLOOKUP(F160,PROVEEDORES!$D$8:$I$507,5,0)),1,VLOOKUP($F160,PROVEEDORES!$D$8:$I$507,5,0)))</f>
        <v/>
      </c>
    </row>
    <row r="161" spans="3:20" ht="17.45" customHeight="1" x14ac:dyDescent="0.25">
      <c r="C161" s="188"/>
      <c r="D161" s="189"/>
      <c r="E161" s="178"/>
      <c r="F161" s="178"/>
      <c r="G161" s="190">
        <f>DATOS!$E$13</f>
        <v>1</v>
      </c>
      <c r="H161" s="178"/>
      <c r="I161" s="191"/>
      <c r="J161" s="178"/>
      <c r="K161" s="178"/>
      <c r="L161" s="178"/>
      <c r="M161" s="178"/>
      <c r="N161" s="160" t="str">
        <f t="shared" si="12"/>
        <v/>
      </c>
      <c r="O161" s="21"/>
      <c r="P161" s="160" t="str">
        <f t="shared" si="13"/>
        <v/>
      </c>
      <c r="Q161" s="160">
        <f t="shared" si="14"/>
        <v>0</v>
      </c>
      <c r="R161" s="160" t="str">
        <f t="shared" si="15"/>
        <v/>
      </c>
      <c r="S161" s="160" t="str">
        <f t="shared" si="16"/>
        <v/>
      </c>
      <c r="T161" s="50" t="str">
        <f>IF($F161="","",IF(ISERROR(VLOOKUP(F161,PROVEEDORES!$D$8:$I$507,5,0)),1,VLOOKUP($F161,PROVEEDORES!$D$8:$I$507,5,0)))</f>
        <v/>
      </c>
    </row>
    <row r="162" spans="3:20" ht="17.45" customHeight="1" x14ac:dyDescent="0.25">
      <c r="C162" s="188"/>
      <c r="D162" s="189"/>
      <c r="E162" s="178"/>
      <c r="F162" s="178"/>
      <c r="G162" s="190">
        <f>DATOS!$E$13</f>
        <v>1</v>
      </c>
      <c r="H162" s="178"/>
      <c r="I162" s="191"/>
      <c r="J162" s="178"/>
      <c r="K162" s="178"/>
      <c r="L162" s="178"/>
      <c r="M162" s="178"/>
      <c r="N162" s="160" t="str">
        <f t="shared" si="12"/>
        <v/>
      </c>
      <c r="O162" s="21"/>
      <c r="P162" s="160" t="str">
        <f t="shared" si="13"/>
        <v/>
      </c>
      <c r="Q162" s="160">
        <f t="shared" si="14"/>
        <v>0</v>
      </c>
      <c r="R162" s="160" t="str">
        <f t="shared" si="15"/>
        <v/>
      </c>
      <c r="S162" s="160" t="str">
        <f t="shared" si="16"/>
        <v/>
      </c>
      <c r="T162" s="50" t="str">
        <f>IF($F162="","",IF(ISERROR(VLOOKUP(F162,PROVEEDORES!$D$8:$I$507,5,0)),1,VLOOKUP($F162,PROVEEDORES!$D$8:$I$507,5,0)))</f>
        <v/>
      </c>
    </row>
    <row r="163" spans="3:20" ht="17.45" customHeight="1" x14ac:dyDescent="0.25">
      <c r="C163" s="188"/>
      <c r="D163" s="189"/>
      <c r="E163" s="178"/>
      <c r="F163" s="178"/>
      <c r="G163" s="190">
        <f>DATOS!$E$13</f>
        <v>1</v>
      </c>
      <c r="H163" s="178"/>
      <c r="I163" s="191"/>
      <c r="J163" s="178"/>
      <c r="K163" s="178"/>
      <c r="L163" s="178"/>
      <c r="M163" s="178"/>
      <c r="N163" s="160" t="str">
        <f t="shared" si="12"/>
        <v/>
      </c>
      <c r="O163" s="21"/>
      <c r="P163" s="160" t="str">
        <f t="shared" si="13"/>
        <v/>
      </c>
      <c r="Q163" s="160">
        <f t="shared" si="14"/>
        <v>0</v>
      </c>
      <c r="R163" s="160" t="str">
        <f t="shared" si="15"/>
        <v/>
      </c>
      <c r="S163" s="160" t="str">
        <f t="shared" si="16"/>
        <v/>
      </c>
      <c r="T163" s="50" t="str">
        <f>IF($F163="","",IF(ISERROR(VLOOKUP(F163,PROVEEDORES!$D$8:$I$507,5,0)),1,VLOOKUP($F163,PROVEEDORES!$D$8:$I$507,5,0)))</f>
        <v/>
      </c>
    </row>
    <row r="164" spans="3:20" ht="17.45" customHeight="1" x14ac:dyDescent="0.25">
      <c r="C164" s="188"/>
      <c r="D164" s="189"/>
      <c r="E164" s="178"/>
      <c r="F164" s="178"/>
      <c r="G164" s="190">
        <f>DATOS!$E$13</f>
        <v>1</v>
      </c>
      <c r="H164" s="178"/>
      <c r="I164" s="191"/>
      <c r="J164" s="178"/>
      <c r="K164" s="178"/>
      <c r="L164" s="178"/>
      <c r="M164" s="178"/>
      <c r="N164" s="160" t="str">
        <f t="shared" si="12"/>
        <v/>
      </c>
      <c r="O164" s="21"/>
      <c r="P164" s="160" t="str">
        <f t="shared" si="13"/>
        <v/>
      </c>
      <c r="Q164" s="160">
        <f t="shared" si="14"/>
        <v>0</v>
      </c>
      <c r="R164" s="160" t="str">
        <f t="shared" si="15"/>
        <v/>
      </c>
      <c r="S164" s="160" t="str">
        <f t="shared" si="16"/>
        <v/>
      </c>
      <c r="T164" s="50" t="str">
        <f>IF($F164="","",IF(ISERROR(VLOOKUP(F164,PROVEEDORES!$D$8:$I$507,5,0)),1,VLOOKUP($F164,PROVEEDORES!$D$8:$I$507,5,0)))</f>
        <v/>
      </c>
    </row>
    <row r="165" spans="3:20" ht="17.45" customHeight="1" x14ac:dyDescent="0.25">
      <c r="C165" s="188"/>
      <c r="D165" s="189"/>
      <c r="E165" s="178"/>
      <c r="F165" s="178"/>
      <c r="G165" s="190">
        <f>DATOS!$E$13</f>
        <v>1</v>
      </c>
      <c r="H165" s="178"/>
      <c r="I165" s="191"/>
      <c r="J165" s="178"/>
      <c r="K165" s="178"/>
      <c r="L165" s="178"/>
      <c r="M165" s="178"/>
      <c r="N165" s="160" t="str">
        <f t="shared" si="12"/>
        <v/>
      </c>
      <c r="O165" s="21"/>
      <c r="P165" s="160" t="str">
        <f t="shared" si="13"/>
        <v/>
      </c>
      <c r="Q165" s="160">
        <f t="shared" si="14"/>
        <v>0</v>
      </c>
      <c r="R165" s="160" t="str">
        <f t="shared" si="15"/>
        <v/>
      </c>
      <c r="S165" s="160" t="str">
        <f t="shared" si="16"/>
        <v/>
      </c>
      <c r="T165" s="50" t="str">
        <f>IF($F165="","",IF(ISERROR(VLOOKUP(F165,PROVEEDORES!$D$8:$I$507,5,0)),1,VLOOKUP($F165,PROVEEDORES!$D$8:$I$507,5,0)))</f>
        <v/>
      </c>
    </row>
    <row r="166" spans="3:20" ht="17.45" customHeight="1" x14ac:dyDescent="0.25">
      <c r="C166" s="188"/>
      <c r="D166" s="189"/>
      <c r="E166" s="178"/>
      <c r="F166" s="178"/>
      <c r="G166" s="190">
        <f>DATOS!$E$13</f>
        <v>1</v>
      </c>
      <c r="H166" s="178"/>
      <c r="I166" s="191"/>
      <c r="J166" s="178"/>
      <c r="K166" s="178"/>
      <c r="L166" s="178"/>
      <c r="M166" s="178"/>
      <c r="N166" s="160" t="str">
        <f t="shared" si="12"/>
        <v/>
      </c>
      <c r="O166" s="21"/>
      <c r="P166" s="160" t="str">
        <f t="shared" si="13"/>
        <v/>
      </c>
      <c r="Q166" s="160">
        <f t="shared" si="14"/>
        <v>0</v>
      </c>
      <c r="R166" s="160" t="str">
        <f t="shared" si="15"/>
        <v/>
      </c>
      <c r="S166" s="160" t="str">
        <f t="shared" si="16"/>
        <v/>
      </c>
      <c r="T166" s="50" t="str">
        <f>IF($F166="","",IF(ISERROR(VLOOKUP(F166,PROVEEDORES!$D$8:$I$507,5,0)),1,VLOOKUP($F166,PROVEEDORES!$D$8:$I$507,5,0)))</f>
        <v/>
      </c>
    </row>
    <row r="167" spans="3:20" ht="17.45" customHeight="1" x14ac:dyDescent="0.25">
      <c r="C167" s="188"/>
      <c r="D167" s="189"/>
      <c r="E167" s="178"/>
      <c r="F167" s="178"/>
      <c r="G167" s="190">
        <f>DATOS!$E$13</f>
        <v>1</v>
      </c>
      <c r="H167" s="178"/>
      <c r="I167" s="191"/>
      <c r="J167" s="178"/>
      <c r="K167" s="178"/>
      <c r="L167" s="178"/>
      <c r="M167" s="178"/>
      <c r="N167" s="160" t="str">
        <f t="shared" si="12"/>
        <v/>
      </c>
      <c r="O167" s="21"/>
      <c r="P167" s="160" t="str">
        <f t="shared" si="13"/>
        <v/>
      </c>
      <c r="Q167" s="160">
        <f t="shared" si="14"/>
        <v>0</v>
      </c>
      <c r="R167" s="160" t="str">
        <f t="shared" si="15"/>
        <v/>
      </c>
      <c r="S167" s="160" t="str">
        <f t="shared" si="16"/>
        <v/>
      </c>
      <c r="T167" s="50" t="str">
        <f>IF($F167="","",IF(ISERROR(VLOOKUP(F167,PROVEEDORES!$D$8:$I$507,5,0)),1,VLOOKUP($F167,PROVEEDORES!$D$8:$I$507,5,0)))</f>
        <v/>
      </c>
    </row>
    <row r="168" spans="3:20" ht="17.45" customHeight="1" x14ac:dyDescent="0.25">
      <c r="C168" s="188"/>
      <c r="D168" s="189"/>
      <c r="E168" s="178"/>
      <c r="F168" s="178"/>
      <c r="G168" s="190">
        <f>DATOS!$E$13</f>
        <v>1</v>
      </c>
      <c r="H168" s="178"/>
      <c r="I168" s="191"/>
      <c r="J168" s="178"/>
      <c r="K168" s="178"/>
      <c r="L168" s="178"/>
      <c r="M168" s="178"/>
      <c r="N168" s="160" t="str">
        <f t="shared" si="12"/>
        <v/>
      </c>
      <c r="O168" s="21"/>
      <c r="P168" s="160" t="str">
        <f t="shared" si="13"/>
        <v/>
      </c>
      <c r="Q168" s="160">
        <f t="shared" si="14"/>
        <v>0</v>
      </c>
      <c r="R168" s="160" t="str">
        <f t="shared" si="15"/>
        <v/>
      </c>
      <c r="S168" s="160" t="str">
        <f t="shared" si="16"/>
        <v/>
      </c>
      <c r="T168" s="50" t="str">
        <f>IF($F168="","",IF(ISERROR(VLOOKUP(F168,PROVEEDORES!$D$8:$I$507,5,0)),1,VLOOKUP($F168,PROVEEDORES!$D$8:$I$507,5,0)))</f>
        <v/>
      </c>
    </row>
    <row r="169" spans="3:20" ht="17.45" customHeight="1" x14ac:dyDescent="0.25">
      <c r="C169" s="188"/>
      <c r="D169" s="189"/>
      <c r="E169" s="178"/>
      <c r="F169" s="178"/>
      <c r="G169" s="190">
        <f>DATOS!$E$13</f>
        <v>1</v>
      </c>
      <c r="H169" s="178"/>
      <c r="I169" s="191"/>
      <c r="J169" s="178"/>
      <c r="K169" s="178"/>
      <c r="L169" s="178"/>
      <c r="M169" s="178"/>
      <c r="N169" s="160" t="str">
        <f t="shared" si="12"/>
        <v/>
      </c>
      <c r="O169" s="21"/>
      <c r="P169" s="160" t="str">
        <f t="shared" si="13"/>
        <v/>
      </c>
      <c r="Q169" s="160">
        <f t="shared" si="14"/>
        <v>0</v>
      </c>
      <c r="R169" s="160" t="str">
        <f t="shared" si="15"/>
        <v/>
      </c>
      <c r="S169" s="160" t="str">
        <f t="shared" si="16"/>
        <v/>
      </c>
      <c r="T169" s="50" t="str">
        <f>IF($F169="","",IF(ISERROR(VLOOKUP(F169,PROVEEDORES!$D$8:$I$507,5,0)),1,VLOOKUP($F169,PROVEEDORES!$D$8:$I$507,5,0)))</f>
        <v/>
      </c>
    </row>
    <row r="170" spans="3:20" ht="17.45" customHeight="1" x14ac:dyDescent="0.25">
      <c r="C170" s="188"/>
      <c r="D170" s="189"/>
      <c r="E170" s="178"/>
      <c r="F170" s="178"/>
      <c r="G170" s="190">
        <f>DATOS!$E$13</f>
        <v>1</v>
      </c>
      <c r="H170" s="178"/>
      <c r="I170" s="191"/>
      <c r="J170" s="178"/>
      <c r="K170" s="178"/>
      <c r="L170" s="178"/>
      <c r="M170" s="178"/>
      <c r="N170" s="160" t="str">
        <f t="shared" si="12"/>
        <v/>
      </c>
      <c r="O170" s="21"/>
      <c r="P170" s="160" t="str">
        <f t="shared" si="13"/>
        <v/>
      </c>
      <c r="Q170" s="160">
        <f t="shared" si="14"/>
        <v>0</v>
      </c>
      <c r="R170" s="160" t="str">
        <f t="shared" si="15"/>
        <v/>
      </c>
      <c r="S170" s="160" t="str">
        <f t="shared" si="16"/>
        <v/>
      </c>
      <c r="T170" s="50" t="str">
        <f>IF($F170="","",IF(ISERROR(VLOOKUP(F170,PROVEEDORES!$D$8:$I$507,5,0)),1,VLOOKUP($F170,PROVEEDORES!$D$8:$I$507,5,0)))</f>
        <v/>
      </c>
    </row>
    <row r="171" spans="3:20" ht="17.45" customHeight="1" x14ac:dyDescent="0.25">
      <c r="C171" s="188"/>
      <c r="D171" s="189"/>
      <c r="E171" s="178"/>
      <c r="F171" s="178"/>
      <c r="G171" s="190">
        <f>DATOS!$E$13</f>
        <v>1</v>
      </c>
      <c r="H171" s="178"/>
      <c r="I171" s="191"/>
      <c r="J171" s="178"/>
      <c r="K171" s="178"/>
      <c r="L171" s="178"/>
      <c r="M171" s="178"/>
      <c r="N171" s="160" t="str">
        <f t="shared" si="12"/>
        <v/>
      </c>
      <c r="O171" s="21"/>
      <c r="P171" s="160" t="str">
        <f t="shared" si="13"/>
        <v/>
      </c>
      <c r="Q171" s="160">
        <f t="shared" si="14"/>
        <v>0</v>
      </c>
      <c r="R171" s="160" t="str">
        <f t="shared" si="15"/>
        <v/>
      </c>
      <c r="S171" s="160" t="str">
        <f t="shared" si="16"/>
        <v/>
      </c>
      <c r="T171" s="50" t="str">
        <f>IF($F171="","",IF(ISERROR(VLOOKUP(F171,PROVEEDORES!$D$8:$I$507,5,0)),1,VLOOKUP($F171,PROVEEDORES!$D$8:$I$507,5,0)))</f>
        <v/>
      </c>
    </row>
    <row r="172" spans="3:20" ht="17.45" customHeight="1" x14ac:dyDescent="0.25">
      <c r="C172" s="188"/>
      <c r="D172" s="189"/>
      <c r="E172" s="178"/>
      <c r="F172" s="178"/>
      <c r="G172" s="190">
        <f>DATOS!$E$13</f>
        <v>1</v>
      </c>
      <c r="H172" s="178"/>
      <c r="I172" s="191"/>
      <c r="J172" s="178"/>
      <c r="K172" s="178"/>
      <c r="L172" s="178"/>
      <c r="M172" s="178"/>
      <c r="N172" s="160" t="str">
        <f t="shared" si="12"/>
        <v/>
      </c>
      <c r="O172" s="21"/>
      <c r="P172" s="160" t="str">
        <f t="shared" si="13"/>
        <v/>
      </c>
      <c r="Q172" s="160">
        <f t="shared" si="14"/>
        <v>0</v>
      </c>
      <c r="R172" s="160" t="str">
        <f t="shared" si="15"/>
        <v/>
      </c>
      <c r="S172" s="160" t="str">
        <f t="shared" si="16"/>
        <v/>
      </c>
      <c r="T172" s="50" t="str">
        <f>IF($F172="","",IF(ISERROR(VLOOKUP(F172,PROVEEDORES!$D$8:$I$507,5,0)),1,VLOOKUP($F172,PROVEEDORES!$D$8:$I$507,5,0)))</f>
        <v/>
      </c>
    </row>
    <row r="173" spans="3:20" ht="17.45" customHeight="1" x14ac:dyDescent="0.25">
      <c r="C173" s="188"/>
      <c r="D173" s="189"/>
      <c r="E173" s="178"/>
      <c r="F173" s="178"/>
      <c r="G173" s="190">
        <f>DATOS!$E$13</f>
        <v>1</v>
      </c>
      <c r="H173" s="178"/>
      <c r="I173" s="191"/>
      <c r="J173" s="178"/>
      <c r="K173" s="178"/>
      <c r="L173" s="178"/>
      <c r="M173" s="178"/>
      <c r="N173" s="160" t="str">
        <f t="shared" si="12"/>
        <v/>
      </c>
      <c r="O173" s="21"/>
      <c r="P173" s="160" t="str">
        <f t="shared" si="13"/>
        <v/>
      </c>
      <c r="Q173" s="160">
        <f t="shared" si="14"/>
        <v>0</v>
      </c>
      <c r="R173" s="160" t="str">
        <f t="shared" si="15"/>
        <v/>
      </c>
      <c r="S173" s="160" t="str">
        <f t="shared" si="16"/>
        <v/>
      </c>
      <c r="T173" s="50" t="str">
        <f>IF($F173="","",IF(ISERROR(VLOOKUP(F173,PROVEEDORES!$D$8:$I$507,5,0)),1,VLOOKUP($F173,PROVEEDORES!$D$8:$I$507,5,0)))</f>
        <v/>
      </c>
    </row>
    <row r="174" spans="3:20" ht="17.45" customHeight="1" x14ac:dyDescent="0.25">
      <c r="C174" s="188"/>
      <c r="D174" s="189"/>
      <c r="E174" s="178"/>
      <c r="F174" s="178"/>
      <c r="G174" s="190">
        <f>DATOS!$E$13</f>
        <v>1</v>
      </c>
      <c r="H174" s="178"/>
      <c r="I174" s="191"/>
      <c r="J174" s="178"/>
      <c r="K174" s="178"/>
      <c r="L174" s="178"/>
      <c r="M174" s="178"/>
      <c r="N174" s="160" t="str">
        <f t="shared" si="12"/>
        <v/>
      </c>
      <c r="O174" s="21"/>
      <c r="P174" s="160" t="str">
        <f t="shared" si="13"/>
        <v/>
      </c>
      <c r="Q174" s="160">
        <f t="shared" si="14"/>
        <v>0</v>
      </c>
      <c r="R174" s="160" t="str">
        <f t="shared" si="15"/>
        <v/>
      </c>
      <c r="S174" s="160" t="str">
        <f t="shared" si="16"/>
        <v/>
      </c>
      <c r="T174" s="50" t="str">
        <f>IF($F174="","",IF(ISERROR(VLOOKUP(F174,PROVEEDORES!$D$8:$I$507,5,0)),1,VLOOKUP($F174,PROVEEDORES!$D$8:$I$507,5,0)))</f>
        <v/>
      </c>
    </row>
    <row r="175" spans="3:20" ht="17.45" customHeight="1" x14ac:dyDescent="0.25">
      <c r="C175" s="188"/>
      <c r="D175" s="189"/>
      <c r="E175" s="178"/>
      <c r="F175" s="178"/>
      <c r="G175" s="190">
        <f>DATOS!$E$13</f>
        <v>1</v>
      </c>
      <c r="H175" s="178"/>
      <c r="I175" s="191"/>
      <c r="J175" s="178"/>
      <c r="K175" s="178"/>
      <c r="L175" s="178"/>
      <c r="M175" s="178"/>
      <c r="N175" s="160" t="str">
        <f t="shared" si="12"/>
        <v/>
      </c>
      <c r="O175" s="21"/>
      <c r="P175" s="160" t="str">
        <f t="shared" si="13"/>
        <v/>
      </c>
      <c r="Q175" s="160">
        <f t="shared" si="14"/>
        <v>0</v>
      </c>
      <c r="R175" s="160" t="str">
        <f t="shared" si="15"/>
        <v/>
      </c>
      <c r="S175" s="160" t="str">
        <f t="shared" si="16"/>
        <v/>
      </c>
      <c r="T175" s="50" t="str">
        <f>IF($F175="","",IF(ISERROR(VLOOKUP(F175,PROVEEDORES!$D$8:$I$507,5,0)),1,VLOOKUP($F175,PROVEEDORES!$D$8:$I$507,5,0)))</f>
        <v/>
      </c>
    </row>
    <row r="176" spans="3:20" ht="17.45" customHeight="1" x14ac:dyDescent="0.25">
      <c r="C176" s="188"/>
      <c r="D176" s="189"/>
      <c r="E176" s="178"/>
      <c r="F176" s="178"/>
      <c r="G176" s="190">
        <f>DATOS!$E$13</f>
        <v>1</v>
      </c>
      <c r="H176" s="178"/>
      <c r="I176" s="191"/>
      <c r="J176" s="178"/>
      <c r="K176" s="178"/>
      <c r="L176" s="178"/>
      <c r="M176" s="178"/>
      <c r="N176" s="160" t="str">
        <f t="shared" si="12"/>
        <v/>
      </c>
      <c r="O176" s="21"/>
      <c r="P176" s="160" t="str">
        <f t="shared" si="13"/>
        <v/>
      </c>
      <c r="Q176" s="160">
        <f t="shared" si="14"/>
        <v>0</v>
      </c>
      <c r="R176" s="160" t="str">
        <f t="shared" si="15"/>
        <v/>
      </c>
      <c r="S176" s="160" t="str">
        <f t="shared" si="16"/>
        <v/>
      </c>
      <c r="T176" s="50" t="str">
        <f>IF($F176="","",IF(ISERROR(VLOOKUP(F176,PROVEEDORES!$D$8:$I$507,5,0)),1,VLOOKUP($F176,PROVEEDORES!$D$8:$I$507,5,0)))</f>
        <v/>
      </c>
    </row>
    <row r="177" spans="3:20" ht="17.45" customHeight="1" x14ac:dyDescent="0.25">
      <c r="C177" s="188"/>
      <c r="D177" s="189"/>
      <c r="E177" s="178"/>
      <c r="F177" s="178"/>
      <c r="G177" s="190">
        <f>DATOS!$E$13</f>
        <v>1</v>
      </c>
      <c r="H177" s="178"/>
      <c r="I177" s="191"/>
      <c r="J177" s="178"/>
      <c r="K177" s="178"/>
      <c r="L177" s="178"/>
      <c r="M177" s="178"/>
      <c r="N177" s="160" t="str">
        <f t="shared" si="12"/>
        <v/>
      </c>
      <c r="O177" s="21"/>
      <c r="P177" s="160" t="str">
        <f t="shared" si="13"/>
        <v/>
      </c>
      <c r="Q177" s="160">
        <f t="shared" si="14"/>
        <v>0</v>
      </c>
      <c r="R177" s="160" t="str">
        <f t="shared" si="15"/>
        <v/>
      </c>
      <c r="S177" s="160" t="str">
        <f t="shared" si="16"/>
        <v/>
      </c>
      <c r="T177" s="50" t="str">
        <f>IF($F177="","",IF(ISERROR(VLOOKUP(F177,PROVEEDORES!$D$8:$I$507,5,0)),1,VLOOKUP($F177,PROVEEDORES!$D$8:$I$507,5,0)))</f>
        <v/>
      </c>
    </row>
    <row r="178" spans="3:20" ht="17.45" customHeight="1" x14ac:dyDescent="0.25">
      <c r="C178" s="188"/>
      <c r="D178" s="189"/>
      <c r="E178" s="178"/>
      <c r="F178" s="178"/>
      <c r="G178" s="190">
        <f>DATOS!$E$13</f>
        <v>1</v>
      </c>
      <c r="H178" s="178"/>
      <c r="I178" s="191"/>
      <c r="J178" s="178"/>
      <c r="K178" s="178"/>
      <c r="L178" s="178"/>
      <c r="M178" s="178"/>
      <c r="N178" s="160" t="str">
        <f t="shared" si="12"/>
        <v/>
      </c>
      <c r="O178" s="21"/>
      <c r="P178" s="160" t="str">
        <f t="shared" si="13"/>
        <v/>
      </c>
      <c r="Q178" s="160">
        <f t="shared" si="14"/>
        <v>0</v>
      </c>
      <c r="R178" s="160" t="str">
        <f t="shared" si="15"/>
        <v/>
      </c>
      <c r="S178" s="160" t="str">
        <f t="shared" si="16"/>
        <v/>
      </c>
      <c r="T178" s="50" t="str">
        <f>IF($F178="","",IF(ISERROR(VLOOKUP(F178,PROVEEDORES!$D$8:$I$507,5,0)),1,VLOOKUP($F178,PROVEEDORES!$D$8:$I$507,5,0)))</f>
        <v/>
      </c>
    </row>
    <row r="179" spans="3:20" ht="17.45" customHeight="1" x14ac:dyDescent="0.25">
      <c r="C179" s="188"/>
      <c r="D179" s="189"/>
      <c r="E179" s="178"/>
      <c r="F179" s="178"/>
      <c r="G179" s="190">
        <f>DATOS!$E$13</f>
        <v>1</v>
      </c>
      <c r="H179" s="178"/>
      <c r="I179" s="191"/>
      <c r="J179" s="178"/>
      <c r="K179" s="178"/>
      <c r="L179" s="178"/>
      <c r="M179" s="178"/>
      <c r="N179" s="160" t="str">
        <f t="shared" si="12"/>
        <v/>
      </c>
      <c r="O179" s="21"/>
      <c r="P179" s="160" t="str">
        <f t="shared" si="13"/>
        <v/>
      </c>
      <c r="Q179" s="160">
        <f t="shared" si="14"/>
        <v>0</v>
      </c>
      <c r="R179" s="160" t="str">
        <f t="shared" si="15"/>
        <v/>
      </c>
      <c r="S179" s="160" t="str">
        <f t="shared" si="16"/>
        <v/>
      </c>
      <c r="T179" s="50" t="str">
        <f>IF($F179="","",IF(ISERROR(VLOOKUP(F179,PROVEEDORES!$D$8:$I$507,5,0)),1,VLOOKUP($F179,PROVEEDORES!$D$8:$I$507,5,0)))</f>
        <v/>
      </c>
    </row>
    <row r="180" spans="3:20" ht="17.45" customHeight="1" x14ac:dyDescent="0.25">
      <c r="C180" s="188"/>
      <c r="D180" s="189"/>
      <c r="E180" s="178"/>
      <c r="F180" s="178"/>
      <c r="G180" s="190">
        <f>DATOS!$E$13</f>
        <v>1</v>
      </c>
      <c r="H180" s="178"/>
      <c r="I180" s="191"/>
      <c r="J180" s="178"/>
      <c r="K180" s="178"/>
      <c r="L180" s="178"/>
      <c r="M180" s="178"/>
      <c r="N180" s="160" t="str">
        <f t="shared" si="12"/>
        <v/>
      </c>
      <c r="O180" s="21"/>
      <c r="P180" s="160" t="str">
        <f t="shared" si="13"/>
        <v/>
      </c>
      <c r="Q180" s="160">
        <f t="shared" si="14"/>
        <v>0</v>
      </c>
      <c r="R180" s="160" t="str">
        <f t="shared" si="15"/>
        <v/>
      </c>
      <c r="S180" s="160" t="str">
        <f t="shared" si="16"/>
        <v/>
      </c>
      <c r="T180" s="50" t="str">
        <f>IF($F180="","",IF(ISERROR(VLOOKUP(F180,PROVEEDORES!$D$8:$I$507,5,0)),1,VLOOKUP($F180,PROVEEDORES!$D$8:$I$507,5,0)))</f>
        <v/>
      </c>
    </row>
    <row r="181" spans="3:20" ht="17.45" customHeight="1" x14ac:dyDescent="0.25">
      <c r="C181" s="188"/>
      <c r="D181" s="189"/>
      <c r="E181" s="178"/>
      <c r="F181" s="178"/>
      <c r="G181" s="190">
        <f>DATOS!$E$13</f>
        <v>1</v>
      </c>
      <c r="H181" s="178"/>
      <c r="I181" s="191"/>
      <c r="J181" s="178"/>
      <c r="K181" s="178"/>
      <c r="L181" s="178"/>
      <c r="M181" s="178"/>
      <c r="N181" s="160" t="str">
        <f t="shared" si="12"/>
        <v/>
      </c>
      <c r="O181" s="21"/>
      <c r="P181" s="160" t="str">
        <f t="shared" si="13"/>
        <v/>
      </c>
      <c r="Q181" s="160">
        <f t="shared" si="14"/>
        <v>0</v>
      </c>
      <c r="R181" s="160" t="str">
        <f t="shared" si="15"/>
        <v/>
      </c>
      <c r="S181" s="160" t="str">
        <f t="shared" si="16"/>
        <v/>
      </c>
      <c r="T181" s="50" t="str">
        <f>IF($F181="","",IF(ISERROR(VLOOKUP(F181,PROVEEDORES!$D$8:$I$507,5,0)),1,VLOOKUP($F181,PROVEEDORES!$D$8:$I$507,5,0)))</f>
        <v/>
      </c>
    </row>
    <row r="182" spans="3:20" ht="17.45" customHeight="1" x14ac:dyDescent="0.25">
      <c r="C182" s="188"/>
      <c r="D182" s="189"/>
      <c r="E182" s="178"/>
      <c r="F182" s="178"/>
      <c r="G182" s="190">
        <f>DATOS!$E$13</f>
        <v>1</v>
      </c>
      <c r="H182" s="178"/>
      <c r="I182" s="191"/>
      <c r="J182" s="178"/>
      <c r="K182" s="178"/>
      <c r="L182" s="178"/>
      <c r="M182" s="178"/>
      <c r="N182" s="160" t="str">
        <f t="shared" si="12"/>
        <v/>
      </c>
      <c r="O182" s="21"/>
      <c r="P182" s="160" t="str">
        <f t="shared" si="13"/>
        <v/>
      </c>
      <c r="Q182" s="160">
        <f t="shared" si="14"/>
        <v>0</v>
      </c>
      <c r="R182" s="160" t="str">
        <f t="shared" si="15"/>
        <v/>
      </c>
      <c r="S182" s="160" t="str">
        <f t="shared" si="16"/>
        <v/>
      </c>
      <c r="T182" s="50" t="str">
        <f>IF($F182="","",IF(ISERROR(VLOOKUP(F182,PROVEEDORES!$D$8:$I$507,5,0)),1,VLOOKUP($F182,PROVEEDORES!$D$8:$I$507,5,0)))</f>
        <v/>
      </c>
    </row>
    <row r="183" spans="3:20" ht="17.45" customHeight="1" x14ac:dyDescent="0.25">
      <c r="C183" s="188"/>
      <c r="D183" s="189"/>
      <c r="E183" s="178"/>
      <c r="F183" s="178"/>
      <c r="G183" s="190">
        <f>DATOS!$E$13</f>
        <v>1</v>
      </c>
      <c r="H183" s="178"/>
      <c r="I183" s="191"/>
      <c r="J183" s="178"/>
      <c r="K183" s="178"/>
      <c r="L183" s="178"/>
      <c r="M183" s="178"/>
      <c r="N183" s="160" t="str">
        <f t="shared" si="12"/>
        <v/>
      </c>
      <c r="O183" s="21"/>
      <c r="P183" s="160" t="str">
        <f t="shared" si="13"/>
        <v/>
      </c>
      <c r="Q183" s="160">
        <f t="shared" si="14"/>
        <v>0</v>
      </c>
      <c r="R183" s="160" t="str">
        <f t="shared" si="15"/>
        <v/>
      </c>
      <c r="S183" s="160" t="str">
        <f t="shared" si="16"/>
        <v/>
      </c>
      <c r="T183" s="50" t="str">
        <f>IF($F183="","",IF(ISERROR(VLOOKUP(F183,PROVEEDORES!$D$8:$I$507,5,0)),1,VLOOKUP($F183,PROVEEDORES!$D$8:$I$507,5,0)))</f>
        <v/>
      </c>
    </row>
    <row r="184" spans="3:20" ht="17.45" customHeight="1" x14ac:dyDescent="0.25">
      <c r="C184" s="188"/>
      <c r="D184" s="189"/>
      <c r="E184" s="178"/>
      <c r="F184" s="178"/>
      <c r="G184" s="190">
        <f>DATOS!$E$13</f>
        <v>1</v>
      </c>
      <c r="H184" s="178"/>
      <c r="I184" s="191"/>
      <c r="J184" s="178"/>
      <c r="K184" s="178"/>
      <c r="L184" s="178"/>
      <c r="M184" s="178"/>
      <c r="N184" s="160" t="str">
        <f t="shared" si="12"/>
        <v/>
      </c>
      <c r="O184" s="21"/>
      <c r="P184" s="160" t="str">
        <f t="shared" si="13"/>
        <v/>
      </c>
      <c r="Q184" s="160">
        <f t="shared" si="14"/>
        <v>0</v>
      </c>
      <c r="R184" s="160" t="str">
        <f t="shared" si="15"/>
        <v/>
      </c>
      <c r="S184" s="160" t="str">
        <f t="shared" si="16"/>
        <v/>
      </c>
      <c r="T184" s="50" t="str">
        <f>IF($F184="","",IF(ISERROR(VLOOKUP(F184,PROVEEDORES!$D$8:$I$507,5,0)),1,VLOOKUP($F184,PROVEEDORES!$D$8:$I$507,5,0)))</f>
        <v/>
      </c>
    </row>
    <row r="185" spans="3:20" ht="17.45" customHeight="1" x14ac:dyDescent="0.25">
      <c r="C185" s="188"/>
      <c r="D185" s="189"/>
      <c r="E185" s="178"/>
      <c r="F185" s="178"/>
      <c r="G185" s="190">
        <f>DATOS!$E$13</f>
        <v>1</v>
      </c>
      <c r="H185" s="178"/>
      <c r="I185" s="191"/>
      <c r="J185" s="178"/>
      <c r="K185" s="178"/>
      <c r="L185" s="178"/>
      <c r="M185" s="178"/>
      <c r="N185" s="160" t="str">
        <f t="shared" si="12"/>
        <v/>
      </c>
      <c r="O185" s="21"/>
      <c r="P185" s="160" t="str">
        <f t="shared" si="13"/>
        <v/>
      </c>
      <c r="Q185" s="160">
        <f t="shared" si="14"/>
        <v>0</v>
      </c>
      <c r="R185" s="160" t="str">
        <f t="shared" si="15"/>
        <v/>
      </c>
      <c r="S185" s="160" t="str">
        <f t="shared" si="16"/>
        <v/>
      </c>
      <c r="T185" s="50" t="str">
        <f>IF($F185="","",IF(ISERROR(VLOOKUP(F185,PROVEEDORES!$D$8:$I$507,5,0)),1,VLOOKUP($F185,PROVEEDORES!$D$8:$I$507,5,0)))</f>
        <v/>
      </c>
    </row>
    <row r="186" spans="3:20" ht="17.45" customHeight="1" x14ac:dyDescent="0.25">
      <c r="C186" s="188"/>
      <c r="D186" s="189"/>
      <c r="E186" s="178"/>
      <c r="F186" s="178"/>
      <c r="G186" s="190">
        <f>DATOS!$E$13</f>
        <v>1</v>
      </c>
      <c r="H186" s="178"/>
      <c r="I186" s="191"/>
      <c r="J186" s="178"/>
      <c r="K186" s="178"/>
      <c r="L186" s="178"/>
      <c r="M186" s="178"/>
      <c r="N186" s="160" t="str">
        <f t="shared" si="12"/>
        <v/>
      </c>
      <c r="O186" s="21"/>
      <c r="P186" s="160" t="str">
        <f t="shared" si="13"/>
        <v/>
      </c>
      <c r="Q186" s="160">
        <f t="shared" si="14"/>
        <v>0</v>
      </c>
      <c r="R186" s="160" t="str">
        <f t="shared" si="15"/>
        <v/>
      </c>
      <c r="S186" s="160" t="str">
        <f t="shared" si="16"/>
        <v/>
      </c>
      <c r="T186" s="50" t="str">
        <f>IF($F186="","",IF(ISERROR(VLOOKUP(F186,PROVEEDORES!$D$8:$I$507,5,0)),1,VLOOKUP($F186,PROVEEDORES!$D$8:$I$507,5,0)))</f>
        <v/>
      </c>
    </row>
    <row r="187" spans="3:20" ht="17.45" customHeight="1" x14ac:dyDescent="0.25">
      <c r="C187" s="188"/>
      <c r="D187" s="189"/>
      <c r="E187" s="178"/>
      <c r="F187" s="178"/>
      <c r="G187" s="190">
        <f>DATOS!$E$13</f>
        <v>1</v>
      </c>
      <c r="H187" s="178"/>
      <c r="I187" s="191"/>
      <c r="J187" s="178"/>
      <c r="K187" s="178"/>
      <c r="L187" s="178"/>
      <c r="M187" s="178"/>
      <c r="N187" s="160" t="str">
        <f t="shared" si="12"/>
        <v/>
      </c>
      <c r="O187" s="21"/>
      <c r="P187" s="160" t="str">
        <f t="shared" si="13"/>
        <v/>
      </c>
      <c r="Q187" s="160">
        <f t="shared" si="14"/>
        <v>0</v>
      </c>
      <c r="R187" s="160" t="str">
        <f t="shared" si="15"/>
        <v/>
      </c>
      <c r="S187" s="160" t="str">
        <f t="shared" si="16"/>
        <v/>
      </c>
      <c r="T187" s="50" t="str">
        <f>IF($F187="","",IF(ISERROR(VLOOKUP(F187,PROVEEDORES!$D$8:$I$507,5,0)),1,VLOOKUP($F187,PROVEEDORES!$D$8:$I$507,5,0)))</f>
        <v/>
      </c>
    </row>
    <row r="188" spans="3:20" ht="17.45" customHeight="1" x14ac:dyDescent="0.25">
      <c r="C188" s="188"/>
      <c r="D188" s="189"/>
      <c r="E188" s="178"/>
      <c r="F188" s="178"/>
      <c r="G188" s="190">
        <f>DATOS!$E$13</f>
        <v>1</v>
      </c>
      <c r="H188" s="178"/>
      <c r="I188" s="191"/>
      <c r="J188" s="178"/>
      <c r="K188" s="178"/>
      <c r="L188" s="178"/>
      <c r="M188" s="178"/>
      <c r="N188" s="160" t="str">
        <f t="shared" si="12"/>
        <v/>
      </c>
      <c r="O188" s="21"/>
      <c r="P188" s="160" t="str">
        <f t="shared" si="13"/>
        <v/>
      </c>
      <c r="Q188" s="160">
        <f t="shared" si="14"/>
        <v>0</v>
      </c>
      <c r="R188" s="160" t="str">
        <f t="shared" si="15"/>
        <v/>
      </c>
      <c r="S188" s="160" t="str">
        <f t="shared" si="16"/>
        <v/>
      </c>
      <c r="T188" s="50" t="str">
        <f>IF($F188="","",IF(ISERROR(VLOOKUP(F188,PROVEEDORES!$D$8:$I$507,5,0)),1,VLOOKUP($F188,PROVEEDORES!$D$8:$I$507,5,0)))</f>
        <v/>
      </c>
    </row>
    <row r="189" spans="3:20" ht="17.45" customHeight="1" x14ac:dyDescent="0.25">
      <c r="C189" s="188"/>
      <c r="D189" s="189"/>
      <c r="E189" s="178"/>
      <c r="F189" s="178"/>
      <c r="G189" s="190">
        <f>DATOS!$E$13</f>
        <v>1</v>
      </c>
      <c r="H189" s="178"/>
      <c r="I189" s="191"/>
      <c r="J189" s="178"/>
      <c r="K189" s="178"/>
      <c r="L189" s="178"/>
      <c r="M189" s="178"/>
      <c r="N189" s="160" t="str">
        <f t="shared" si="12"/>
        <v/>
      </c>
      <c r="O189" s="21"/>
      <c r="P189" s="160" t="str">
        <f t="shared" si="13"/>
        <v/>
      </c>
      <c r="Q189" s="160">
        <f t="shared" si="14"/>
        <v>0</v>
      </c>
      <c r="R189" s="160" t="str">
        <f t="shared" si="15"/>
        <v/>
      </c>
      <c r="S189" s="160" t="str">
        <f t="shared" si="16"/>
        <v/>
      </c>
      <c r="T189" s="50" t="str">
        <f>IF($F189="","",IF(ISERROR(VLOOKUP(F189,PROVEEDORES!$D$8:$I$507,5,0)),1,VLOOKUP($F189,PROVEEDORES!$D$8:$I$507,5,0)))</f>
        <v/>
      </c>
    </row>
    <row r="190" spans="3:20" ht="17.45" customHeight="1" x14ac:dyDescent="0.25">
      <c r="C190" s="188"/>
      <c r="D190" s="189"/>
      <c r="E190" s="178"/>
      <c r="F190" s="178"/>
      <c r="G190" s="190">
        <f>DATOS!$E$13</f>
        <v>1</v>
      </c>
      <c r="H190" s="178"/>
      <c r="I190" s="191"/>
      <c r="J190" s="178"/>
      <c r="K190" s="178"/>
      <c r="L190" s="178"/>
      <c r="M190" s="178"/>
      <c r="N190" s="160" t="str">
        <f t="shared" si="12"/>
        <v/>
      </c>
      <c r="O190" s="21"/>
      <c r="P190" s="160" t="str">
        <f t="shared" si="13"/>
        <v/>
      </c>
      <c r="Q190" s="160">
        <f t="shared" si="14"/>
        <v>0</v>
      </c>
      <c r="R190" s="160" t="str">
        <f t="shared" si="15"/>
        <v/>
      </c>
      <c r="S190" s="160" t="str">
        <f t="shared" si="16"/>
        <v/>
      </c>
      <c r="T190" s="50" t="str">
        <f>IF($F190="","",IF(ISERROR(VLOOKUP(F190,PROVEEDORES!$D$8:$I$507,5,0)),1,VLOOKUP($F190,PROVEEDORES!$D$8:$I$507,5,0)))</f>
        <v/>
      </c>
    </row>
    <row r="191" spans="3:20" ht="17.45" customHeight="1" x14ac:dyDescent="0.25">
      <c r="C191" s="188"/>
      <c r="D191" s="189"/>
      <c r="E191" s="178"/>
      <c r="F191" s="178"/>
      <c r="G191" s="190">
        <f>DATOS!$E$13</f>
        <v>1</v>
      </c>
      <c r="H191" s="178"/>
      <c r="I191" s="191"/>
      <c r="J191" s="178"/>
      <c r="K191" s="178"/>
      <c r="L191" s="178"/>
      <c r="M191" s="178"/>
      <c r="N191" s="160" t="str">
        <f t="shared" si="12"/>
        <v/>
      </c>
      <c r="O191" s="21"/>
      <c r="P191" s="160" t="str">
        <f t="shared" si="13"/>
        <v/>
      </c>
      <c r="Q191" s="160">
        <f t="shared" si="14"/>
        <v>0</v>
      </c>
      <c r="R191" s="160" t="str">
        <f t="shared" si="15"/>
        <v/>
      </c>
      <c r="S191" s="160" t="str">
        <f t="shared" si="16"/>
        <v/>
      </c>
      <c r="T191" s="50" t="str">
        <f>IF($F191="","",IF(ISERROR(VLOOKUP(F191,PROVEEDORES!$D$8:$I$507,5,0)),1,VLOOKUP($F191,PROVEEDORES!$D$8:$I$507,5,0)))</f>
        <v/>
      </c>
    </row>
    <row r="192" spans="3:20" ht="17.45" customHeight="1" x14ac:dyDescent="0.25">
      <c r="C192" s="188"/>
      <c r="D192" s="189"/>
      <c r="E192" s="178"/>
      <c r="F192" s="178"/>
      <c r="G192" s="190">
        <f>DATOS!$E$13</f>
        <v>1</v>
      </c>
      <c r="H192" s="178"/>
      <c r="I192" s="191"/>
      <c r="J192" s="178"/>
      <c r="K192" s="178"/>
      <c r="L192" s="178"/>
      <c r="M192" s="178"/>
      <c r="N192" s="160" t="str">
        <f t="shared" si="12"/>
        <v/>
      </c>
      <c r="O192" s="21"/>
      <c r="P192" s="160" t="str">
        <f t="shared" si="13"/>
        <v/>
      </c>
      <c r="Q192" s="160">
        <f t="shared" si="14"/>
        <v>0</v>
      </c>
      <c r="R192" s="160" t="str">
        <f t="shared" si="15"/>
        <v/>
      </c>
      <c r="S192" s="160" t="str">
        <f t="shared" si="16"/>
        <v/>
      </c>
      <c r="T192" s="50" t="str">
        <f>IF($F192="","",IF(ISERROR(VLOOKUP(F192,PROVEEDORES!$D$8:$I$507,5,0)),1,VLOOKUP($F192,PROVEEDORES!$D$8:$I$507,5,0)))</f>
        <v/>
      </c>
    </row>
    <row r="193" spans="3:20" ht="17.45" customHeight="1" x14ac:dyDescent="0.25">
      <c r="C193" s="188"/>
      <c r="D193" s="189"/>
      <c r="E193" s="178"/>
      <c r="F193" s="178"/>
      <c r="G193" s="190">
        <f>DATOS!$E$13</f>
        <v>1</v>
      </c>
      <c r="H193" s="178"/>
      <c r="I193" s="191"/>
      <c r="J193" s="178"/>
      <c r="K193" s="178"/>
      <c r="L193" s="178"/>
      <c r="M193" s="178"/>
      <c r="N193" s="160" t="str">
        <f t="shared" si="12"/>
        <v/>
      </c>
      <c r="O193" s="21"/>
      <c r="P193" s="160" t="str">
        <f t="shared" si="13"/>
        <v/>
      </c>
      <c r="Q193" s="160">
        <f t="shared" si="14"/>
        <v>0</v>
      </c>
      <c r="R193" s="160" t="str">
        <f t="shared" si="15"/>
        <v/>
      </c>
      <c r="S193" s="160" t="str">
        <f t="shared" si="16"/>
        <v/>
      </c>
      <c r="T193" s="50" t="str">
        <f>IF($F193="","",IF(ISERROR(VLOOKUP(F193,PROVEEDORES!$D$8:$I$507,5,0)),1,VLOOKUP($F193,PROVEEDORES!$D$8:$I$507,5,0)))</f>
        <v/>
      </c>
    </row>
    <row r="194" spans="3:20" ht="17.45" customHeight="1" x14ac:dyDescent="0.25">
      <c r="C194" s="188"/>
      <c r="D194" s="189"/>
      <c r="E194" s="178"/>
      <c r="F194" s="178"/>
      <c r="G194" s="190">
        <f>DATOS!$E$13</f>
        <v>1</v>
      </c>
      <c r="H194" s="178"/>
      <c r="I194" s="191"/>
      <c r="J194" s="178"/>
      <c r="K194" s="178"/>
      <c r="L194" s="178"/>
      <c r="M194" s="178"/>
      <c r="N194" s="160" t="str">
        <f t="shared" si="12"/>
        <v/>
      </c>
      <c r="O194" s="21"/>
      <c r="P194" s="160" t="str">
        <f t="shared" si="13"/>
        <v/>
      </c>
      <c r="Q194" s="160">
        <f t="shared" si="14"/>
        <v>0</v>
      </c>
      <c r="R194" s="160" t="str">
        <f t="shared" si="15"/>
        <v/>
      </c>
      <c r="S194" s="160" t="str">
        <f t="shared" si="16"/>
        <v/>
      </c>
      <c r="T194" s="50" t="str">
        <f>IF($F194="","",IF(ISERROR(VLOOKUP(F194,PROVEEDORES!$D$8:$I$507,5,0)),1,VLOOKUP($F194,PROVEEDORES!$D$8:$I$507,5,0)))</f>
        <v/>
      </c>
    </row>
    <row r="195" spans="3:20" ht="17.45" customHeight="1" x14ac:dyDescent="0.25">
      <c r="C195" s="188"/>
      <c r="D195" s="189"/>
      <c r="E195" s="178"/>
      <c r="F195" s="178"/>
      <c r="G195" s="190">
        <f>DATOS!$E$13</f>
        <v>1</v>
      </c>
      <c r="H195" s="178"/>
      <c r="I195" s="191"/>
      <c r="J195" s="178"/>
      <c r="K195" s="178"/>
      <c r="L195" s="178"/>
      <c r="M195" s="178"/>
      <c r="N195" s="160" t="str">
        <f t="shared" si="12"/>
        <v/>
      </c>
      <c r="O195" s="21"/>
      <c r="P195" s="160" t="str">
        <f t="shared" si="13"/>
        <v/>
      </c>
      <c r="Q195" s="160">
        <f t="shared" si="14"/>
        <v>0</v>
      </c>
      <c r="R195" s="160" t="str">
        <f t="shared" si="15"/>
        <v/>
      </c>
      <c r="S195" s="160" t="str">
        <f t="shared" si="16"/>
        <v/>
      </c>
      <c r="T195" s="50" t="str">
        <f>IF($F195="","",IF(ISERROR(VLOOKUP(F195,PROVEEDORES!$D$8:$I$507,5,0)),1,VLOOKUP($F195,PROVEEDORES!$D$8:$I$507,5,0)))</f>
        <v/>
      </c>
    </row>
    <row r="196" spans="3:20" ht="17.45" customHeight="1" x14ac:dyDescent="0.25">
      <c r="C196" s="188"/>
      <c r="D196" s="189"/>
      <c r="E196" s="178"/>
      <c r="F196" s="178"/>
      <c r="G196" s="190">
        <f>DATOS!$E$13</f>
        <v>1</v>
      </c>
      <c r="H196" s="178"/>
      <c r="I196" s="191"/>
      <c r="J196" s="178"/>
      <c r="K196" s="178"/>
      <c r="L196" s="178"/>
      <c r="M196" s="178"/>
      <c r="N196" s="160" t="str">
        <f t="shared" si="12"/>
        <v/>
      </c>
      <c r="O196" s="21"/>
      <c r="P196" s="160" t="str">
        <f t="shared" si="13"/>
        <v/>
      </c>
      <c r="Q196" s="160">
        <f t="shared" si="14"/>
        <v>0</v>
      </c>
      <c r="R196" s="160" t="str">
        <f t="shared" si="15"/>
        <v/>
      </c>
      <c r="S196" s="160" t="str">
        <f t="shared" si="16"/>
        <v/>
      </c>
      <c r="T196" s="50" t="str">
        <f>IF($F196="","",IF(ISERROR(VLOOKUP(F196,PROVEEDORES!$D$8:$I$507,5,0)),1,VLOOKUP($F196,PROVEEDORES!$D$8:$I$507,5,0)))</f>
        <v/>
      </c>
    </row>
    <row r="197" spans="3:20" ht="17.45" customHeight="1" x14ac:dyDescent="0.25">
      <c r="C197" s="188"/>
      <c r="D197" s="189"/>
      <c r="E197" s="178"/>
      <c r="F197" s="178"/>
      <c r="G197" s="190">
        <f>DATOS!$E$13</f>
        <v>1</v>
      </c>
      <c r="H197" s="178"/>
      <c r="I197" s="191"/>
      <c r="J197" s="178"/>
      <c r="K197" s="178"/>
      <c r="L197" s="178"/>
      <c r="M197" s="178"/>
      <c r="N197" s="160" t="str">
        <f t="shared" si="12"/>
        <v/>
      </c>
      <c r="O197" s="21"/>
      <c r="P197" s="160" t="str">
        <f t="shared" si="13"/>
        <v/>
      </c>
      <c r="Q197" s="160">
        <f t="shared" si="14"/>
        <v>0</v>
      </c>
      <c r="R197" s="160" t="str">
        <f t="shared" si="15"/>
        <v/>
      </c>
      <c r="S197" s="160" t="str">
        <f t="shared" si="16"/>
        <v/>
      </c>
      <c r="T197" s="50" t="str">
        <f>IF($F197="","",IF(ISERROR(VLOOKUP(F197,PROVEEDORES!$D$8:$I$507,5,0)),1,VLOOKUP($F197,PROVEEDORES!$D$8:$I$507,5,0)))</f>
        <v/>
      </c>
    </row>
    <row r="198" spans="3:20" ht="17.45" customHeight="1" x14ac:dyDescent="0.25">
      <c r="C198" s="188"/>
      <c r="D198" s="189"/>
      <c r="E198" s="178"/>
      <c r="F198" s="178"/>
      <c r="G198" s="190">
        <f>DATOS!$E$13</f>
        <v>1</v>
      </c>
      <c r="H198" s="178"/>
      <c r="I198" s="191"/>
      <c r="J198" s="178"/>
      <c r="K198" s="178"/>
      <c r="L198" s="178"/>
      <c r="M198" s="178"/>
      <c r="N198" s="160" t="str">
        <f t="shared" si="12"/>
        <v/>
      </c>
      <c r="O198" s="21"/>
      <c r="P198" s="160" t="str">
        <f t="shared" si="13"/>
        <v/>
      </c>
      <c r="Q198" s="160">
        <f t="shared" si="14"/>
        <v>0</v>
      </c>
      <c r="R198" s="160" t="str">
        <f t="shared" si="15"/>
        <v/>
      </c>
      <c r="S198" s="160" t="str">
        <f t="shared" si="16"/>
        <v/>
      </c>
      <c r="T198" s="50" t="str">
        <f>IF($F198="","",IF(ISERROR(VLOOKUP(F198,PROVEEDORES!$D$8:$I$507,5,0)),1,VLOOKUP($F198,PROVEEDORES!$D$8:$I$507,5,0)))</f>
        <v/>
      </c>
    </row>
    <row r="199" spans="3:20" ht="17.45" customHeight="1" x14ac:dyDescent="0.25">
      <c r="C199" s="188"/>
      <c r="D199" s="189"/>
      <c r="E199" s="178"/>
      <c r="F199" s="178"/>
      <c r="G199" s="190">
        <f>DATOS!$E$13</f>
        <v>1</v>
      </c>
      <c r="H199" s="178"/>
      <c r="I199" s="191"/>
      <c r="J199" s="178"/>
      <c r="K199" s="178"/>
      <c r="L199" s="178"/>
      <c r="M199" s="178"/>
      <c r="N199" s="160" t="str">
        <f t="shared" si="12"/>
        <v/>
      </c>
      <c r="O199" s="21"/>
      <c r="P199" s="160" t="str">
        <f t="shared" si="13"/>
        <v/>
      </c>
      <c r="Q199" s="160">
        <f t="shared" si="14"/>
        <v>0</v>
      </c>
      <c r="R199" s="160" t="str">
        <f t="shared" si="15"/>
        <v/>
      </c>
      <c r="S199" s="160" t="str">
        <f t="shared" si="16"/>
        <v/>
      </c>
      <c r="T199" s="50" t="str">
        <f>IF($F199="","",IF(ISERROR(VLOOKUP(F199,PROVEEDORES!$D$8:$I$507,5,0)),1,VLOOKUP($F199,PROVEEDORES!$D$8:$I$507,5,0)))</f>
        <v/>
      </c>
    </row>
    <row r="200" spans="3:20" ht="17.45" customHeight="1" x14ac:dyDescent="0.25">
      <c r="C200" s="188"/>
      <c r="D200" s="189"/>
      <c r="E200" s="178"/>
      <c r="F200" s="178"/>
      <c r="G200" s="190">
        <f>DATOS!$E$13</f>
        <v>1</v>
      </c>
      <c r="H200" s="178"/>
      <c r="I200" s="191"/>
      <c r="J200" s="178"/>
      <c r="K200" s="178"/>
      <c r="L200" s="178"/>
      <c r="M200" s="178"/>
      <c r="N200" s="160" t="str">
        <f t="shared" si="12"/>
        <v/>
      </c>
      <c r="O200" s="21"/>
      <c r="P200" s="160" t="str">
        <f t="shared" si="13"/>
        <v/>
      </c>
      <c r="Q200" s="160">
        <f t="shared" si="14"/>
        <v>0</v>
      </c>
      <c r="R200" s="160" t="str">
        <f t="shared" si="15"/>
        <v/>
      </c>
      <c r="S200" s="160" t="str">
        <f t="shared" si="16"/>
        <v/>
      </c>
      <c r="T200" s="50" t="str">
        <f>IF($F200="","",IF(ISERROR(VLOOKUP(F200,PROVEEDORES!$D$8:$I$507,5,0)),1,VLOOKUP($F200,PROVEEDORES!$D$8:$I$507,5,0)))</f>
        <v/>
      </c>
    </row>
    <row r="201" spans="3:20" ht="17.45" customHeight="1" x14ac:dyDescent="0.25">
      <c r="C201" s="188"/>
      <c r="D201" s="189"/>
      <c r="E201" s="178"/>
      <c r="F201" s="178"/>
      <c r="G201" s="190">
        <f>DATOS!$E$13</f>
        <v>1</v>
      </c>
      <c r="H201" s="178"/>
      <c r="I201" s="191"/>
      <c r="J201" s="178"/>
      <c r="K201" s="178"/>
      <c r="L201" s="178"/>
      <c r="M201" s="178"/>
      <c r="N201" s="160" t="str">
        <f t="shared" si="12"/>
        <v/>
      </c>
      <c r="O201" s="21"/>
      <c r="P201" s="160" t="str">
        <f t="shared" si="13"/>
        <v/>
      </c>
      <c r="Q201" s="160">
        <f t="shared" si="14"/>
        <v>0</v>
      </c>
      <c r="R201" s="160" t="str">
        <f t="shared" si="15"/>
        <v/>
      </c>
      <c r="S201" s="160" t="str">
        <f t="shared" si="16"/>
        <v/>
      </c>
      <c r="T201" s="50" t="str">
        <f>IF($F201="","",IF(ISERROR(VLOOKUP(F201,PROVEEDORES!$D$8:$I$507,5,0)),1,VLOOKUP($F201,PROVEEDORES!$D$8:$I$507,5,0)))</f>
        <v/>
      </c>
    </row>
    <row r="202" spans="3:20" ht="17.45" customHeight="1" x14ac:dyDescent="0.25">
      <c r="C202" s="188"/>
      <c r="D202" s="189"/>
      <c r="E202" s="178"/>
      <c r="F202" s="178"/>
      <c r="G202" s="190">
        <f>DATOS!$E$13</f>
        <v>1</v>
      </c>
      <c r="H202" s="178"/>
      <c r="I202" s="191"/>
      <c r="J202" s="178"/>
      <c r="K202" s="178"/>
      <c r="L202" s="178"/>
      <c r="M202" s="178"/>
      <c r="N202" s="160" t="str">
        <f t="shared" si="12"/>
        <v/>
      </c>
      <c r="O202" s="21"/>
      <c r="P202" s="160" t="str">
        <f t="shared" si="13"/>
        <v/>
      </c>
      <c r="Q202" s="160">
        <f t="shared" si="14"/>
        <v>0</v>
      </c>
      <c r="R202" s="160" t="str">
        <f t="shared" si="15"/>
        <v/>
      </c>
      <c r="S202" s="160" t="str">
        <f t="shared" si="16"/>
        <v/>
      </c>
      <c r="T202" s="50" t="str">
        <f>IF($F202="","",IF(ISERROR(VLOOKUP(F202,PROVEEDORES!$D$8:$I$507,5,0)),1,VLOOKUP($F202,PROVEEDORES!$D$8:$I$507,5,0)))</f>
        <v/>
      </c>
    </row>
    <row r="203" spans="3:20" ht="17.45" customHeight="1" x14ac:dyDescent="0.25">
      <c r="C203" s="188"/>
      <c r="D203" s="189"/>
      <c r="E203" s="178"/>
      <c r="F203" s="178"/>
      <c r="G203" s="190">
        <f>DATOS!$E$13</f>
        <v>1</v>
      </c>
      <c r="H203" s="178"/>
      <c r="I203" s="191"/>
      <c r="J203" s="178"/>
      <c r="K203" s="178"/>
      <c r="L203" s="178"/>
      <c r="M203" s="178"/>
      <c r="N203" s="160" t="str">
        <f t="shared" si="12"/>
        <v/>
      </c>
      <c r="O203" s="21"/>
      <c r="P203" s="160" t="str">
        <f t="shared" si="13"/>
        <v/>
      </c>
      <c r="Q203" s="160">
        <f t="shared" si="14"/>
        <v>0</v>
      </c>
      <c r="R203" s="160" t="str">
        <f t="shared" si="15"/>
        <v/>
      </c>
      <c r="S203" s="160" t="str">
        <f t="shared" si="16"/>
        <v/>
      </c>
      <c r="T203" s="50" t="str">
        <f>IF($F203="","",IF(ISERROR(VLOOKUP(F203,PROVEEDORES!$D$8:$I$507,5,0)),1,VLOOKUP($F203,PROVEEDORES!$D$8:$I$507,5,0)))</f>
        <v/>
      </c>
    </row>
    <row r="204" spans="3:20" ht="17.45" customHeight="1" x14ac:dyDescent="0.25">
      <c r="C204" s="188"/>
      <c r="D204" s="189"/>
      <c r="E204" s="178"/>
      <c r="F204" s="178"/>
      <c r="G204" s="190">
        <f>DATOS!$E$13</f>
        <v>1</v>
      </c>
      <c r="H204" s="178"/>
      <c r="I204" s="191"/>
      <c r="J204" s="178"/>
      <c r="K204" s="178"/>
      <c r="L204" s="178"/>
      <c r="M204" s="178"/>
      <c r="N204" s="160" t="str">
        <f t="shared" si="12"/>
        <v/>
      </c>
      <c r="O204" s="21"/>
      <c r="P204" s="160" t="str">
        <f t="shared" si="13"/>
        <v/>
      </c>
      <c r="Q204" s="160">
        <f t="shared" si="14"/>
        <v>0</v>
      </c>
      <c r="R204" s="160" t="str">
        <f t="shared" si="15"/>
        <v/>
      </c>
      <c r="S204" s="160" t="str">
        <f t="shared" si="16"/>
        <v/>
      </c>
      <c r="T204" s="50" t="str">
        <f>IF($F204="","",IF(ISERROR(VLOOKUP(F204,PROVEEDORES!$D$8:$I$507,5,0)),1,VLOOKUP($F204,PROVEEDORES!$D$8:$I$507,5,0)))</f>
        <v/>
      </c>
    </row>
    <row r="205" spans="3:20" ht="17.45" customHeight="1" x14ac:dyDescent="0.25">
      <c r="C205" s="188"/>
      <c r="D205" s="189"/>
      <c r="E205" s="178"/>
      <c r="F205" s="178"/>
      <c r="G205" s="190">
        <f>DATOS!$E$13</f>
        <v>1</v>
      </c>
      <c r="H205" s="178"/>
      <c r="I205" s="191"/>
      <c r="J205" s="178"/>
      <c r="K205" s="178"/>
      <c r="L205" s="178"/>
      <c r="M205" s="178"/>
      <c r="N205" s="160" t="str">
        <f t="shared" si="12"/>
        <v/>
      </c>
      <c r="O205" s="21"/>
      <c r="P205" s="160" t="str">
        <f t="shared" si="13"/>
        <v/>
      </c>
      <c r="Q205" s="160">
        <f t="shared" si="14"/>
        <v>0</v>
      </c>
      <c r="R205" s="160" t="str">
        <f t="shared" si="15"/>
        <v/>
      </c>
      <c r="S205" s="160" t="str">
        <f t="shared" si="16"/>
        <v/>
      </c>
      <c r="T205" s="50" t="str">
        <f>IF($F205="","",IF(ISERROR(VLOOKUP(F205,PROVEEDORES!$D$8:$I$507,5,0)),1,VLOOKUP($F205,PROVEEDORES!$D$8:$I$507,5,0)))</f>
        <v/>
      </c>
    </row>
    <row r="206" spans="3:20" ht="17.45" customHeight="1" x14ac:dyDescent="0.25">
      <c r="C206" s="188"/>
      <c r="D206" s="189"/>
      <c r="E206" s="178"/>
      <c r="F206" s="178"/>
      <c r="G206" s="190">
        <f>DATOS!$E$13</f>
        <v>1</v>
      </c>
      <c r="H206" s="178"/>
      <c r="I206" s="191"/>
      <c r="J206" s="178"/>
      <c r="K206" s="178"/>
      <c r="L206" s="178"/>
      <c r="M206" s="178"/>
      <c r="N206" s="160" t="str">
        <f t="shared" si="12"/>
        <v/>
      </c>
      <c r="O206" s="21"/>
      <c r="P206" s="160" t="str">
        <f t="shared" si="13"/>
        <v/>
      </c>
      <c r="Q206" s="160">
        <f t="shared" si="14"/>
        <v>0</v>
      </c>
      <c r="R206" s="160" t="str">
        <f t="shared" si="15"/>
        <v/>
      </c>
      <c r="S206" s="160" t="str">
        <f t="shared" si="16"/>
        <v/>
      </c>
      <c r="T206" s="50" t="str">
        <f>IF($F206="","",IF(ISERROR(VLOOKUP(F206,PROVEEDORES!$D$8:$I$507,5,0)),1,VLOOKUP($F206,PROVEEDORES!$D$8:$I$507,5,0)))</f>
        <v/>
      </c>
    </row>
    <row r="207" spans="3:20" ht="17.45" customHeight="1" x14ac:dyDescent="0.25">
      <c r="C207" s="188"/>
      <c r="D207" s="189"/>
      <c r="E207" s="178"/>
      <c r="F207" s="178"/>
      <c r="G207" s="190">
        <f>DATOS!$E$13</f>
        <v>1</v>
      </c>
      <c r="H207" s="178"/>
      <c r="I207" s="191"/>
      <c r="J207" s="178"/>
      <c r="K207" s="178"/>
      <c r="L207" s="178"/>
      <c r="M207" s="178"/>
      <c r="N207" s="160" t="str">
        <f t="shared" si="12"/>
        <v/>
      </c>
      <c r="O207" s="21"/>
      <c r="P207" s="160" t="str">
        <f t="shared" si="13"/>
        <v/>
      </c>
      <c r="Q207" s="160">
        <f t="shared" si="14"/>
        <v>0</v>
      </c>
      <c r="R207" s="160" t="str">
        <f t="shared" si="15"/>
        <v/>
      </c>
      <c r="S207" s="160" t="str">
        <f t="shared" si="16"/>
        <v/>
      </c>
      <c r="T207" s="50" t="str">
        <f>IF($F207="","",IF(ISERROR(VLOOKUP(F207,PROVEEDORES!$D$8:$I$507,5,0)),1,VLOOKUP($F207,PROVEEDORES!$D$8:$I$507,5,0)))</f>
        <v/>
      </c>
    </row>
    <row r="208" spans="3:20" ht="17.45" customHeight="1" x14ac:dyDescent="0.25">
      <c r="C208" s="188"/>
      <c r="D208" s="189"/>
      <c r="E208" s="178"/>
      <c r="F208" s="178"/>
      <c r="G208" s="190">
        <f>DATOS!$E$13</f>
        <v>1</v>
      </c>
      <c r="H208" s="178"/>
      <c r="I208" s="191"/>
      <c r="J208" s="178"/>
      <c r="K208" s="178"/>
      <c r="L208" s="178"/>
      <c r="M208" s="178"/>
      <c r="N208" s="160" t="str">
        <f t="shared" si="12"/>
        <v/>
      </c>
      <c r="O208" s="21"/>
      <c r="P208" s="160" t="str">
        <f t="shared" si="13"/>
        <v/>
      </c>
      <c r="Q208" s="160">
        <f t="shared" si="14"/>
        <v>0</v>
      </c>
      <c r="R208" s="160" t="str">
        <f t="shared" si="15"/>
        <v/>
      </c>
      <c r="S208" s="160" t="str">
        <f t="shared" si="16"/>
        <v/>
      </c>
      <c r="T208" s="50" t="str">
        <f>IF($F208="","",IF(ISERROR(VLOOKUP(F208,PROVEEDORES!$D$8:$I$507,5,0)),1,VLOOKUP($F208,PROVEEDORES!$D$8:$I$507,5,0)))</f>
        <v/>
      </c>
    </row>
    <row r="209" spans="3:20" ht="17.45" customHeight="1" x14ac:dyDescent="0.25">
      <c r="C209" s="188"/>
      <c r="D209" s="189"/>
      <c r="E209" s="178"/>
      <c r="F209" s="178"/>
      <c r="G209" s="190">
        <f>DATOS!$E$13</f>
        <v>1</v>
      </c>
      <c r="H209" s="178"/>
      <c r="I209" s="191"/>
      <c r="J209" s="178"/>
      <c r="K209" s="178"/>
      <c r="L209" s="178"/>
      <c r="M209" s="178"/>
      <c r="N209" s="160" t="str">
        <f t="shared" si="12"/>
        <v/>
      </c>
      <c r="O209" s="21"/>
      <c r="P209" s="160" t="str">
        <f t="shared" si="13"/>
        <v/>
      </c>
      <c r="Q209" s="160">
        <f t="shared" si="14"/>
        <v>0</v>
      </c>
      <c r="R209" s="160" t="str">
        <f t="shared" si="15"/>
        <v/>
      </c>
      <c r="S209" s="160" t="str">
        <f t="shared" si="16"/>
        <v/>
      </c>
      <c r="T209" s="50" t="str">
        <f>IF($F209="","",IF(ISERROR(VLOOKUP(F209,PROVEEDORES!$D$8:$I$507,5,0)),1,VLOOKUP($F209,PROVEEDORES!$D$8:$I$507,5,0)))</f>
        <v/>
      </c>
    </row>
    <row r="210" spans="3:20" ht="17.45" customHeight="1" x14ac:dyDescent="0.25">
      <c r="C210" s="188"/>
      <c r="D210" s="189"/>
      <c r="E210" s="178"/>
      <c r="F210" s="178"/>
      <c r="G210" s="190">
        <f>DATOS!$E$13</f>
        <v>1</v>
      </c>
      <c r="H210" s="178"/>
      <c r="I210" s="191"/>
      <c r="J210" s="178"/>
      <c r="K210" s="178"/>
      <c r="L210" s="178"/>
      <c r="M210" s="178"/>
      <c r="N210" s="160" t="str">
        <f t="shared" ref="N210:N273" si="17">IF(H210&amp;J210&amp;K210&amp;L210&amp;M210="","",H210+J210+K210-L210-M210)</f>
        <v/>
      </c>
      <c r="O210" s="21"/>
      <c r="P210" s="160" t="str">
        <f t="shared" ref="P210:P273" si="18">IF($I210="E",H210,"")</f>
        <v/>
      </c>
      <c r="Q210" s="160">
        <f t="shared" si="14"/>
        <v>0</v>
      </c>
      <c r="R210" s="160" t="str">
        <f t="shared" si="15"/>
        <v/>
      </c>
      <c r="S210" s="160" t="str">
        <f t="shared" si="16"/>
        <v/>
      </c>
      <c r="T210" s="50" t="str">
        <f>IF($F210="","",IF(ISERROR(VLOOKUP(F210,PROVEEDORES!$D$8:$I$507,5,0)),1,VLOOKUP($F210,PROVEEDORES!$D$8:$I$507,5,0)))</f>
        <v/>
      </c>
    </row>
    <row r="211" spans="3:20" ht="17.45" customHeight="1" x14ac:dyDescent="0.25">
      <c r="C211" s="188"/>
      <c r="D211" s="189"/>
      <c r="E211" s="178"/>
      <c r="F211" s="178"/>
      <c r="G211" s="190">
        <f>DATOS!$E$13</f>
        <v>1</v>
      </c>
      <c r="H211" s="178"/>
      <c r="I211" s="191"/>
      <c r="J211" s="178"/>
      <c r="K211" s="178"/>
      <c r="L211" s="178"/>
      <c r="M211" s="178"/>
      <c r="N211" s="160" t="str">
        <f t="shared" si="17"/>
        <v/>
      </c>
      <c r="O211" s="21"/>
      <c r="P211" s="160" t="str">
        <f t="shared" si="18"/>
        <v/>
      </c>
      <c r="Q211" s="160">
        <f t="shared" ref="Q211:Q274" si="19">IF($I211=0%,H211,"")</f>
        <v>0</v>
      </c>
      <c r="R211" s="160" t="str">
        <f t="shared" ref="R211:R274" si="20">IF(OR($I211=8%,$I211=11%),$J211/$I211,"")</f>
        <v/>
      </c>
      <c r="S211" s="160" t="str">
        <f t="shared" ref="S211:S274" si="21">IF(OR($I211=15%,$I211=16%),$J211/$I211,"")</f>
        <v/>
      </c>
      <c r="T211" s="50" t="str">
        <f>IF($F211="","",IF(ISERROR(VLOOKUP(F211,PROVEEDORES!$D$8:$I$507,5,0)),1,VLOOKUP($F211,PROVEEDORES!$D$8:$I$507,5,0)))</f>
        <v/>
      </c>
    </row>
    <row r="212" spans="3:20" ht="17.45" customHeight="1" x14ac:dyDescent="0.25">
      <c r="C212" s="188"/>
      <c r="D212" s="189"/>
      <c r="E212" s="178"/>
      <c r="F212" s="178"/>
      <c r="G212" s="190">
        <f>DATOS!$E$13</f>
        <v>1</v>
      </c>
      <c r="H212" s="178"/>
      <c r="I212" s="191"/>
      <c r="J212" s="178"/>
      <c r="K212" s="178"/>
      <c r="L212" s="178"/>
      <c r="M212" s="178"/>
      <c r="N212" s="160" t="str">
        <f t="shared" si="17"/>
        <v/>
      </c>
      <c r="O212" s="21"/>
      <c r="P212" s="160" t="str">
        <f t="shared" si="18"/>
        <v/>
      </c>
      <c r="Q212" s="160">
        <f t="shared" si="19"/>
        <v>0</v>
      </c>
      <c r="R212" s="160" t="str">
        <f t="shared" si="20"/>
        <v/>
      </c>
      <c r="S212" s="160" t="str">
        <f t="shared" si="21"/>
        <v/>
      </c>
      <c r="T212" s="50" t="str">
        <f>IF($F212="","",IF(ISERROR(VLOOKUP(F212,PROVEEDORES!$D$8:$I$507,5,0)),1,VLOOKUP($F212,PROVEEDORES!$D$8:$I$507,5,0)))</f>
        <v/>
      </c>
    </row>
    <row r="213" spans="3:20" ht="17.45" customHeight="1" x14ac:dyDescent="0.25">
      <c r="C213" s="188"/>
      <c r="D213" s="189"/>
      <c r="E213" s="178"/>
      <c r="F213" s="178"/>
      <c r="G213" s="190">
        <f>DATOS!$E$13</f>
        <v>1</v>
      </c>
      <c r="H213" s="178"/>
      <c r="I213" s="191"/>
      <c r="J213" s="178"/>
      <c r="K213" s="178"/>
      <c r="L213" s="178"/>
      <c r="M213" s="178"/>
      <c r="N213" s="160" t="str">
        <f t="shared" si="17"/>
        <v/>
      </c>
      <c r="O213" s="21"/>
      <c r="P213" s="160" t="str">
        <f t="shared" si="18"/>
        <v/>
      </c>
      <c r="Q213" s="160">
        <f t="shared" si="19"/>
        <v>0</v>
      </c>
      <c r="R213" s="160" t="str">
        <f t="shared" si="20"/>
        <v/>
      </c>
      <c r="S213" s="160" t="str">
        <f t="shared" si="21"/>
        <v/>
      </c>
      <c r="T213" s="50" t="str">
        <f>IF($F213="","",IF(ISERROR(VLOOKUP(F213,PROVEEDORES!$D$8:$I$507,5,0)),1,VLOOKUP($F213,PROVEEDORES!$D$8:$I$507,5,0)))</f>
        <v/>
      </c>
    </row>
    <row r="214" spans="3:20" ht="17.45" customHeight="1" x14ac:dyDescent="0.25">
      <c r="C214" s="188"/>
      <c r="D214" s="189"/>
      <c r="E214" s="178"/>
      <c r="F214" s="178"/>
      <c r="G214" s="190">
        <f>DATOS!$E$13</f>
        <v>1</v>
      </c>
      <c r="H214" s="178"/>
      <c r="I214" s="191"/>
      <c r="J214" s="178"/>
      <c r="K214" s="178"/>
      <c r="L214" s="178"/>
      <c r="M214" s="178"/>
      <c r="N214" s="160" t="str">
        <f t="shared" si="17"/>
        <v/>
      </c>
      <c r="O214" s="21"/>
      <c r="P214" s="160" t="str">
        <f t="shared" si="18"/>
        <v/>
      </c>
      <c r="Q214" s="160">
        <f t="shared" si="19"/>
        <v>0</v>
      </c>
      <c r="R214" s="160" t="str">
        <f t="shared" si="20"/>
        <v/>
      </c>
      <c r="S214" s="160" t="str">
        <f t="shared" si="21"/>
        <v/>
      </c>
      <c r="T214" s="50" t="str">
        <f>IF($F214="","",IF(ISERROR(VLOOKUP(F214,PROVEEDORES!$D$8:$I$507,5,0)),1,VLOOKUP($F214,PROVEEDORES!$D$8:$I$507,5,0)))</f>
        <v/>
      </c>
    </row>
    <row r="215" spans="3:20" ht="17.45" customHeight="1" x14ac:dyDescent="0.25">
      <c r="C215" s="188"/>
      <c r="D215" s="189"/>
      <c r="E215" s="178"/>
      <c r="F215" s="178"/>
      <c r="G215" s="190">
        <f>DATOS!$E$13</f>
        <v>1</v>
      </c>
      <c r="H215" s="178"/>
      <c r="I215" s="191"/>
      <c r="J215" s="178"/>
      <c r="K215" s="178"/>
      <c r="L215" s="178"/>
      <c r="M215" s="178"/>
      <c r="N215" s="160" t="str">
        <f t="shared" si="17"/>
        <v/>
      </c>
      <c r="O215" s="21"/>
      <c r="P215" s="160" t="str">
        <f t="shared" si="18"/>
        <v/>
      </c>
      <c r="Q215" s="160">
        <f t="shared" si="19"/>
        <v>0</v>
      </c>
      <c r="R215" s="160" t="str">
        <f t="shared" si="20"/>
        <v/>
      </c>
      <c r="S215" s="160" t="str">
        <f t="shared" si="21"/>
        <v/>
      </c>
      <c r="T215" s="50" t="str">
        <f>IF($F215="","",IF(ISERROR(VLOOKUP(F215,PROVEEDORES!$D$8:$I$507,5,0)),1,VLOOKUP($F215,PROVEEDORES!$D$8:$I$507,5,0)))</f>
        <v/>
      </c>
    </row>
    <row r="216" spans="3:20" ht="17.45" customHeight="1" x14ac:dyDescent="0.25">
      <c r="C216" s="188"/>
      <c r="D216" s="189"/>
      <c r="E216" s="178"/>
      <c r="F216" s="178"/>
      <c r="G216" s="190">
        <f>DATOS!$E$13</f>
        <v>1</v>
      </c>
      <c r="H216" s="178"/>
      <c r="I216" s="191"/>
      <c r="J216" s="178"/>
      <c r="K216" s="178"/>
      <c r="L216" s="178"/>
      <c r="M216" s="178"/>
      <c r="N216" s="160" t="str">
        <f t="shared" si="17"/>
        <v/>
      </c>
      <c r="O216" s="21"/>
      <c r="P216" s="160" t="str">
        <f t="shared" si="18"/>
        <v/>
      </c>
      <c r="Q216" s="160">
        <f t="shared" si="19"/>
        <v>0</v>
      </c>
      <c r="R216" s="160" t="str">
        <f t="shared" si="20"/>
        <v/>
      </c>
      <c r="S216" s="160" t="str">
        <f t="shared" si="21"/>
        <v/>
      </c>
      <c r="T216" s="50" t="str">
        <f>IF($F216="","",IF(ISERROR(VLOOKUP(F216,PROVEEDORES!$D$8:$I$507,5,0)),1,VLOOKUP($F216,PROVEEDORES!$D$8:$I$507,5,0)))</f>
        <v/>
      </c>
    </row>
    <row r="217" spans="3:20" ht="17.45" customHeight="1" x14ac:dyDescent="0.25">
      <c r="C217" s="188"/>
      <c r="D217" s="189"/>
      <c r="E217" s="178"/>
      <c r="F217" s="178"/>
      <c r="G217" s="190">
        <f>DATOS!$E$13</f>
        <v>1</v>
      </c>
      <c r="H217" s="178"/>
      <c r="I217" s="191"/>
      <c r="J217" s="178"/>
      <c r="K217" s="178"/>
      <c r="L217" s="178"/>
      <c r="M217" s="178"/>
      <c r="N217" s="160" t="str">
        <f t="shared" si="17"/>
        <v/>
      </c>
      <c r="O217" s="21"/>
      <c r="P217" s="160" t="str">
        <f t="shared" si="18"/>
        <v/>
      </c>
      <c r="Q217" s="160">
        <f t="shared" si="19"/>
        <v>0</v>
      </c>
      <c r="R217" s="160" t="str">
        <f t="shared" si="20"/>
        <v/>
      </c>
      <c r="S217" s="160" t="str">
        <f t="shared" si="21"/>
        <v/>
      </c>
      <c r="T217" s="50" t="str">
        <f>IF($F217="","",IF(ISERROR(VLOOKUP(F217,PROVEEDORES!$D$8:$I$507,5,0)),1,VLOOKUP($F217,PROVEEDORES!$D$8:$I$507,5,0)))</f>
        <v/>
      </c>
    </row>
    <row r="218" spans="3:20" ht="17.45" customHeight="1" x14ac:dyDescent="0.25">
      <c r="C218" s="188"/>
      <c r="D218" s="189"/>
      <c r="E218" s="178"/>
      <c r="F218" s="178"/>
      <c r="G218" s="190">
        <f>DATOS!$E$13</f>
        <v>1</v>
      </c>
      <c r="H218" s="178"/>
      <c r="I218" s="191"/>
      <c r="J218" s="178"/>
      <c r="K218" s="178"/>
      <c r="L218" s="178"/>
      <c r="M218" s="178"/>
      <c r="N218" s="160" t="str">
        <f t="shared" si="17"/>
        <v/>
      </c>
      <c r="O218" s="21"/>
      <c r="P218" s="160" t="str">
        <f t="shared" si="18"/>
        <v/>
      </c>
      <c r="Q218" s="160">
        <f t="shared" si="19"/>
        <v>0</v>
      </c>
      <c r="R218" s="160" t="str">
        <f t="shared" si="20"/>
        <v/>
      </c>
      <c r="S218" s="160" t="str">
        <f t="shared" si="21"/>
        <v/>
      </c>
      <c r="T218" s="50" t="str">
        <f>IF($F218="","",IF(ISERROR(VLOOKUP(F218,PROVEEDORES!$D$8:$I$507,5,0)),1,VLOOKUP($F218,PROVEEDORES!$D$8:$I$507,5,0)))</f>
        <v/>
      </c>
    </row>
    <row r="219" spans="3:20" ht="17.45" customHeight="1" x14ac:dyDescent="0.25">
      <c r="C219" s="188"/>
      <c r="D219" s="189"/>
      <c r="E219" s="178"/>
      <c r="F219" s="178"/>
      <c r="G219" s="190">
        <f>DATOS!$E$13</f>
        <v>1</v>
      </c>
      <c r="H219" s="178"/>
      <c r="I219" s="191"/>
      <c r="J219" s="178"/>
      <c r="K219" s="178"/>
      <c r="L219" s="178"/>
      <c r="M219" s="178"/>
      <c r="N219" s="160" t="str">
        <f t="shared" si="17"/>
        <v/>
      </c>
      <c r="O219" s="21"/>
      <c r="P219" s="160" t="str">
        <f t="shared" si="18"/>
        <v/>
      </c>
      <c r="Q219" s="160">
        <f t="shared" si="19"/>
        <v>0</v>
      </c>
      <c r="R219" s="160" t="str">
        <f t="shared" si="20"/>
        <v/>
      </c>
      <c r="S219" s="160" t="str">
        <f t="shared" si="21"/>
        <v/>
      </c>
      <c r="T219" s="50" t="str">
        <f>IF($F219="","",IF(ISERROR(VLOOKUP(F219,PROVEEDORES!$D$8:$I$507,5,0)),1,VLOOKUP($F219,PROVEEDORES!$D$8:$I$507,5,0)))</f>
        <v/>
      </c>
    </row>
    <row r="220" spans="3:20" ht="17.45" customHeight="1" x14ac:dyDescent="0.25">
      <c r="C220" s="188"/>
      <c r="D220" s="189"/>
      <c r="E220" s="178"/>
      <c r="F220" s="178"/>
      <c r="G220" s="190">
        <f>DATOS!$E$13</f>
        <v>1</v>
      </c>
      <c r="H220" s="178"/>
      <c r="I220" s="191"/>
      <c r="J220" s="178"/>
      <c r="K220" s="178"/>
      <c r="L220" s="178"/>
      <c r="M220" s="178"/>
      <c r="N220" s="160" t="str">
        <f t="shared" si="17"/>
        <v/>
      </c>
      <c r="O220" s="21"/>
      <c r="P220" s="160" t="str">
        <f t="shared" si="18"/>
        <v/>
      </c>
      <c r="Q220" s="160">
        <f t="shared" si="19"/>
        <v>0</v>
      </c>
      <c r="R220" s="160" t="str">
        <f t="shared" si="20"/>
        <v/>
      </c>
      <c r="S220" s="160" t="str">
        <f t="shared" si="21"/>
        <v/>
      </c>
      <c r="T220" s="50" t="str">
        <f>IF($F220="","",IF(ISERROR(VLOOKUP(F220,PROVEEDORES!$D$8:$I$507,5,0)),1,VLOOKUP($F220,PROVEEDORES!$D$8:$I$507,5,0)))</f>
        <v/>
      </c>
    </row>
    <row r="221" spans="3:20" ht="17.45" customHeight="1" x14ac:dyDescent="0.25">
      <c r="C221" s="188"/>
      <c r="D221" s="189"/>
      <c r="E221" s="178"/>
      <c r="F221" s="178"/>
      <c r="G221" s="190">
        <f>DATOS!$E$13</f>
        <v>1</v>
      </c>
      <c r="H221" s="178"/>
      <c r="I221" s="191"/>
      <c r="J221" s="178"/>
      <c r="K221" s="178"/>
      <c r="L221" s="178"/>
      <c r="M221" s="178"/>
      <c r="N221" s="160" t="str">
        <f t="shared" si="17"/>
        <v/>
      </c>
      <c r="O221" s="21"/>
      <c r="P221" s="160" t="str">
        <f t="shared" si="18"/>
        <v/>
      </c>
      <c r="Q221" s="160">
        <f t="shared" si="19"/>
        <v>0</v>
      </c>
      <c r="R221" s="160" t="str">
        <f t="shared" si="20"/>
        <v/>
      </c>
      <c r="S221" s="160" t="str">
        <f t="shared" si="21"/>
        <v/>
      </c>
      <c r="T221" s="50" t="str">
        <f>IF($F221="","",IF(ISERROR(VLOOKUP(F221,PROVEEDORES!$D$8:$I$507,5,0)),1,VLOOKUP($F221,PROVEEDORES!$D$8:$I$507,5,0)))</f>
        <v/>
      </c>
    </row>
    <row r="222" spans="3:20" ht="17.45" customHeight="1" x14ac:dyDescent="0.25">
      <c r="C222" s="188"/>
      <c r="D222" s="189"/>
      <c r="E222" s="178"/>
      <c r="F222" s="178"/>
      <c r="G222" s="190">
        <f>DATOS!$E$13</f>
        <v>1</v>
      </c>
      <c r="H222" s="178"/>
      <c r="I222" s="191"/>
      <c r="J222" s="178"/>
      <c r="K222" s="178"/>
      <c r="L222" s="178"/>
      <c r="M222" s="178"/>
      <c r="N222" s="160" t="str">
        <f t="shared" si="17"/>
        <v/>
      </c>
      <c r="O222" s="21"/>
      <c r="P222" s="160" t="str">
        <f t="shared" si="18"/>
        <v/>
      </c>
      <c r="Q222" s="160">
        <f t="shared" si="19"/>
        <v>0</v>
      </c>
      <c r="R222" s="160" t="str">
        <f t="shared" si="20"/>
        <v/>
      </c>
      <c r="S222" s="160" t="str">
        <f t="shared" si="21"/>
        <v/>
      </c>
      <c r="T222" s="50" t="str">
        <f>IF($F222="","",IF(ISERROR(VLOOKUP(F222,PROVEEDORES!$D$8:$I$507,5,0)),1,VLOOKUP($F222,PROVEEDORES!$D$8:$I$507,5,0)))</f>
        <v/>
      </c>
    </row>
    <row r="223" spans="3:20" ht="17.45" customHeight="1" x14ac:dyDescent="0.25">
      <c r="C223" s="188"/>
      <c r="D223" s="189"/>
      <c r="E223" s="178"/>
      <c r="F223" s="178"/>
      <c r="G223" s="190">
        <f>DATOS!$E$13</f>
        <v>1</v>
      </c>
      <c r="H223" s="178"/>
      <c r="I223" s="191"/>
      <c r="J223" s="178"/>
      <c r="K223" s="178"/>
      <c r="L223" s="178"/>
      <c r="M223" s="178"/>
      <c r="N223" s="160" t="str">
        <f t="shared" si="17"/>
        <v/>
      </c>
      <c r="O223" s="21"/>
      <c r="P223" s="160" t="str">
        <f t="shared" si="18"/>
        <v/>
      </c>
      <c r="Q223" s="160">
        <f t="shared" si="19"/>
        <v>0</v>
      </c>
      <c r="R223" s="160" t="str">
        <f t="shared" si="20"/>
        <v/>
      </c>
      <c r="S223" s="160" t="str">
        <f t="shared" si="21"/>
        <v/>
      </c>
      <c r="T223" s="50" t="str">
        <f>IF($F223="","",IF(ISERROR(VLOOKUP(F223,PROVEEDORES!$D$8:$I$507,5,0)),1,VLOOKUP($F223,PROVEEDORES!$D$8:$I$507,5,0)))</f>
        <v/>
      </c>
    </row>
    <row r="224" spans="3:20" ht="17.45" customHeight="1" x14ac:dyDescent="0.25">
      <c r="C224" s="188"/>
      <c r="D224" s="189"/>
      <c r="E224" s="178"/>
      <c r="F224" s="178"/>
      <c r="G224" s="190">
        <f>DATOS!$E$13</f>
        <v>1</v>
      </c>
      <c r="H224" s="178"/>
      <c r="I224" s="191"/>
      <c r="J224" s="178"/>
      <c r="K224" s="178"/>
      <c r="L224" s="178"/>
      <c r="M224" s="178"/>
      <c r="N224" s="160" t="str">
        <f t="shared" si="17"/>
        <v/>
      </c>
      <c r="O224" s="21"/>
      <c r="P224" s="160" t="str">
        <f t="shared" si="18"/>
        <v/>
      </c>
      <c r="Q224" s="160">
        <f t="shared" si="19"/>
        <v>0</v>
      </c>
      <c r="R224" s="160" t="str">
        <f t="shared" si="20"/>
        <v/>
      </c>
      <c r="S224" s="160" t="str">
        <f t="shared" si="21"/>
        <v/>
      </c>
      <c r="T224" s="50" t="str">
        <f>IF($F224="","",IF(ISERROR(VLOOKUP(F224,PROVEEDORES!$D$8:$I$507,5,0)),1,VLOOKUP($F224,PROVEEDORES!$D$8:$I$507,5,0)))</f>
        <v/>
      </c>
    </row>
    <row r="225" spans="3:20" ht="17.45" customHeight="1" x14ac:dyDescent="0.25">
      <c r="C225" s="188"/>
      <c r="D225" s="189"/>
      <c r="E225" s="178"/>
      <c r="F225" s="178"/>
      <c r="G225" s="190">
        <f>DATOS!$E$13</f>
        <v>1</v>
      </c>
      <c r="H225" s="178"/>
      <c r="I225" s="191"/>
      <c r="J225" s="178"/>
      <c r="K225" s="178"/>
      <c r="L225" s="178"/>
      <c r="M225" s="178"/>
      <c r="N225" s="160" t="str">
        <f t="shared" si="17"/>
        <v/>
      </c>
      <c r="O225" s="21"/>
      <c r="P225" s="160" t="str">
        <f t="shared" si="18"/>
        <v/>
      </c>
      <c r="Q225" s="160">
        <f t="shared" si="19"/>
        <v>0</v>
      </c>
      <c r="R225" s="160" t="str">
        <f t="shared" si="20"/>
        <v/>
      </c>
      <c r="S225" s="160" t="str">
        <f t="shared" si="21"/>
        <v/>
      </c>
      <c r="T225" s="50" t="str">
        <f>IF($F225="","",IF(ISERROR(VLOOKUP(F225,PROVEEDORES!$D$8:$I$507,5,0)),1,VLOOKUP($F225,PROVEEDORES!$D$8:$I$507,5,0)))</f>
        <v/>
      </c>
    </row>
    <row r="226" spans="3:20" ht="17.45" customHeight="1" x14ac:dyDescent="0.25">
      <c r="C226" s="188"/>
      <c r="D226" s="189"/>
      <c r="E226" s="178"/>
      <c r="F226" s="178"/>
      <c r="G226" s="190">
        <f>DATOS!$E$13</f>
        <v>1</v>
      </c>
      <c r="H226" s="178"/>
      <c r="I226" s="191"/>
      <c r="J226" s="178"/>
      <c r="K226" s="178"/>
      <c r="L226" s="178"/>
      <c r="M226" s="178"/>
      <c r="N226" s="160" t="str">
        <f t="shared" si="17"/>
        <v/>
      </c>
      <c r="O226" s="21"/>
      <c r="P226" s="160" t="str">
        <f t="shared" si="18"/>
        <v/>
      </c>
      <c r="Q226" s="160">
        <f t="shared" si="19"/>
        <v>0</v>
      </c>
      <c r="R226" s="160" t="str">
        <f t="shared" si="20"/>
        <v/>
      </c>
      <c r="S226" s="160" t="str">
        <f t="shared" si="21"/>
        <v/>
      </c>
      <c r="T226" s="50" t="str">
        <f>IF($F226="","",IF(ISERROR(VLOOKUP(F226,PROVEEDORES!$D$8:$I$507,5,0)),1,VLOOKUP($F226,PROVEEDORES!$D$8:$I$507,5,0)))</f>
        <v/>
      </c>
    </row>
    <row r="227" spans="3:20" ht="17.45" customHeight="1" x14ac:dyDescent="0.25">
      <c r="C227" s="188"/>
      <c r="D227" s="189"/>
      <c r="E227" s="178"/>
      <c r="F227" s="178"/>
      <c r="G227" s="190">
        <f>DATOS!$E$13</f>
        <v>1</v>
      </c>
      <c r="H227" s="178"/>
      <c r="I227" s="191"/>
      <c r="J227" s="178"/>
      <c r="K227" s="178"/>
      <c r="L227" s="178"/>
      <c r="M227" s="178"/>
      <c r="N227" s="160" t="str">
        <f t="shared" si="17"/>
        <v/>
      </c>
      <c r="O227" s="21"/>
      <c r="P227" s="160" t="str">
        <f t="shared" si="18"/>
        <v/>
      </c>
      <c r="Q227" s="160">
        <f t="shared" si="19"/>
        <v>0</v>
      </c>
      <c r="R227" s="160" t="str">
        <f t="shared" si="20"/>
        <v/>
      </c>
      <c r="S227" s="160" t="str">
        <f t="shared" si="21"/>
        <v/>
      </c>
      <c r="T227" s="50" t="str">
        <f>IF($F227="","",IF(ISERROR(VLOOKUP(F227,PROVEEDORES!$D$8:$I$507,5,0)),1,VLOOKUP($F227,PROVEEDORES!$D$8:$I$507,5,0)))</f>
        <v/>
      </c>
    </row>
    <row r="228" spans="3:20" ht="17.45" customHeight="1" x14ac:dyDescent="0.25">
      <c r="C228" s="188"/>
      <c r="D228" s="189"/>
      <c r="E228" s="178"/>
      <c r="F228" s="178"/>
      <c r="G228" s="190">
        <f>DATOS!$E$13</f>
        <v>1</v>
      </c>
      <c r="H228" s="178"/>
      <c r="I228" s="191"/>
      <c r="J228" s="178"/>
      <c r="K228" s="178"/>
      <c r="L228" s="178"/>
      <c r="M228" s="178"/>
      <c r="N228" s="160" t="str">
        <f t="shared" si="17"/>
        <v/>
      </c>
      <c r="O228" s="21"/>
      <c r="P228" s="160" t="str">
        <f t="shared" si="18"/>
        <v/>
      </c>
      <c r="Q228" s="160">
        <f t="shared" si="19"/>
        <v>0</v>
      </c>
      <c r="R228" s="160" t="str">
        <f t="shared" si="20"/>
        <v/>
      </c>
      <c r="S228" s="160" t="str">
        <f t="shared" si="21"/>
        <v/>
      </c>
      <c r="T228" s="50" t="str">
        <f>IF($F228="","",IF(ISERROR(VLOOKUP(F228,PROVEEDORES!$D$8:$I$507,5,0)),1,VLOOKUP($F228,PROVEEDORES!$D$8:$I$507,5,0)))</f>
        <v/>
      </c>
    </row>
    <row r="229" spans="3:20" ht="17.45" customHeight="1" x14ac:dyDescent="0.25">
      <c r="C229" s="188"/>
      <c r="D229" s="189"/>
      <c r="E229" s="178"/>
      <c r="F229" s="178"/>
      <c r="G229" s="190">
        <f>DATOS!$E$13</f>
        <v>1</v>
      </c>
      <c r="H229" s="178"/>
      <c r="I229" s="191"/>
      <c r="J229" s="178"/>
      <c r="K229" s="178"/>
      <c r="L229" s="178"/>
      <c r="M229" s="178"/>
      <c r="N229" s="160" t="str">
        <f t="shared" si="17"/>
        <v/>
      </c>
      <c r="O229" s="21"/>
      <c r="P229" s="160" t="str">
        <f t="shared" si="18"/>
        <v/>
      </c>
      <c r="Q229" s="160">
        <f t="shared" si="19"/>
        <v>0</v>
      </c>
      <c r="R229" s="160" t="str">
        <f t="shared" si="20"/>
        <v/>
      </c>
      <c r="S229" s="160" t="str">
        <f t="shared" si="21"/>
        <v/>
      </c>
      <c r="T229" s="50" t="str">
        <f>IF($F229="","",IF(ISERROR(VLOOKUP(F229,PROVEEDORES!$D$8:$I$507,5,0)),1,VLOOKUP($F229,PROVEEDORES!$D$8:$I$507,5,0)))</f>
        <v/>
      </c>
    </row>
    <row r="230" spans="3:20" ht="17.45" customHeight="1" x14ac:dyDescent="0.25">
      <c r="C230" s="188"/>
      <c r="D230" s="189"/>
      <c r="E230" s="178"/>
      <c r="F230" s="178"/>
      <c r="G230" s="190">
        <f>DATOS!$E$13</f>
        <v>1</v>
      </c>
      <c r="H230" s="178"/>
      <c r="I230" s="191"/>
      <c r="J230" s="178"/>
      <c r="K230" s="178"/>
      <c r="L230" s="178"/>
      <c r="M230" s="178"/>
      <c r="N230" s="160" t="str">
        <f t="shared" si="17"/>
        <v/>
      </c>
      <c r="O230" s="21"/>
      <c r="P230" s="160" t="str">
        <f t="shared" si="18"/>
        <v/>
      </c>
      <c r="Q230" s="160">
        <f t="shared" si="19"/>
        <v>0</v>
      </c>
      <c r="R230" s="160" t="str">
        <f t="shared" si="20"/>
        <v/>
      </c>
      <c r="S230" s="160" t="str">
        <f t="shared" si="21"/>
        <v/>
      </c>
      <c r="T230" s="50" t="str">
        <f>IF($F230="","",IF(ISERROR(VLOOKUP(F230,PROVEEDORES!$D$8:$I$507,5,0)),1,VLOOKUP($F230,PROVEEDORES!$D$8:$I$507,5,0)))</f>
        <v/>
      </c>
    </row>
    <row r="231" spans="3:20" ht="17.45" customHeight="1" x14ac:dyDescent="0.25">
      <c r="C231" s="188"/>
      <c r="D231" s="189"/>
      <c r="E231" s="178"/>
      <c r="F231" s="178"/>
      <c r="G231" s="190">
        <f>DATOS!$E$13</f>
        <v>1</v>
      </c>
      <c r="H231" s="178"/>
      <c r="I231" s="191"/>
      <c r="J231" s="178"/>
      <c r="K231" s="178"/>
      <c r="L231" s="178"/>
      <c r="M231" s="178"/>
      <c r="N231" s="160" t="str">
        <f t="shared" si="17"/>
        <v/>
      </c>
      <c r="O231" s="21"/>
      <c r="P231" s="160" t="str">
        <f t="shared" si="18"/>
        <v/>
      </c>
      <c r="Q231" s="160">
        <f t="shared" si="19"/>
        <v>0</v>
      </c>
      <c r="R231" s="160" t="str">
        <f t="shared" si="20"/>
        <v/>
      </c>
      <c r="S231" s="160" t="str">
        <f t="shared" si="21"/>
        <v/>
      </c>
      <c r="T231" s="50" t="str">
        <f>IF($F231="","",IF(ISERROR(VLOOKUP(F231,PROVEEDORES!$D$8:$I$507,5,0)),1,VLOOKUP($F231,PROVEEDORES!$D$8:$I$507,5,0)))</f>
        <v/>
      </c>
    </row>
    <row r="232" spans="3:20" ht="17.45" customHeight="1" x14ac:dyDescent="0.25">
      <c r="C232" s="188"/>
      <c r="D232" s="189"/>
      <c r="E232" s="178"/>
      <c r="F232" s="178"/>
      <c r="G232" s="190">
        <f>DATOS!$E$13</f>
        <v>1</v>
      </c>
      <c r="H232" s="178"/>
      <c r="I232" s="191"/>
      <c r="J232" s="178"/>
      <c r="K232" s="178"/>
      <c r="L232" s="178"/>
      <c r="M232" s="178"/>
      <c r="N232" s="160" t="str">
        <f t="shared" si="17"/>
        <v/>
      </c>
      <c r="O232" s="21"/>
      <c r="P232" s="160" t="str">
        <f t="shared" si="18"/>
        <v/>
      </c>
      <c r="Q232" s="160">
        <f t="shared" si="19"/>
        <v>0</v>
      </c>
      <c r="R232" s="160" t="str">
        <f t="shared" si="20"/>
        <v/>
      </c>
      <c r="S232" s="160" t="str">
        <f t="shared" si="21"/>
        <v/>
      </c>
      <c r="T232" s="50" t="str">
        <f>IF($F232="","",IF(ISERROR(VLOOKUP(F232,PROVEEDORES!$D$8:$I$507,5,0)),1,VLOOKUP($F232,PROVEEDORES!$D$8:$I$507,5,0)))</f>
        <v/>
      </c>
    </row>
    <row r="233" spans="3:20" ht="17.45" customHeight="1" x14ac:dyDescent="0.25">
      <c r="C233" s="188"/>
      <c r="D233" s="189"/>
      <c r="E233" s="178"/>
      <c r="F233" s="178"/>
      <c r="G233" s="190">
        <f>DATOS!$E$13</f>
        <v>1</v>
      </c>
      <c r="H233" s="178"/>
      <c r="I233" s="191"/>
      <c r="J233" s="178"/>
      <c r="K233" s="178"/>
      <c r="L233" s="178"/>
      <c r="M233" s="178"/>
      <c r="N233" s="160" t="str">
        <f t="shared" si="17"/>
        <v/>
      </c>
      <c r="O233" s="21"/>
      <c r="P233" s="160" t="str">
        <f t="shared" si="18"/>
        <v/>
      </c>
      <c r="Q233" s="160">
        <f t="shared" si="19"/>
        <v>0</v>
      </c>
      <c r="R233" s="160" t="str">
        <f t="shared" si="20"/>
        <v/>
      </c>
      <c r="S233" s="160" t="str">
        <f t="shared" si="21"/>
        <v/>
      </c>
      <c r="T233" s="50" t="str">
        <f>IF($F233="","",IF(ISERROR(VLOOKUP(F233,PROVEEDORES!$D$8:$I$507,5,0)),1,VLOOKUP($F233,PROVEEDORES!$D$8:$I$507,5,0)))</f>
        <v/>
      </c>
    </row>
    <row r="234" spans="3:20" ht="17.45" customHeight="1" x14ac:dyDescent="0.25">
      <c r="C234" s="188"/>
      <c r="D234" s="189"/>
      <c r="E234" s="178"/>
      <c r="F234" s="178"/>
      <c r="G234" s="190">
        <f>DATOS!$E$13</f>
        <v>1</v>
      </c>
      <c r="H234" s="178"/>
      <c r="I234" s="191"/>
      <c r="J234" s="178"/>
      <c r="K234" s="178"/>
      <c r="L234" s="178"/>
      <c r="M234" s="178"/>
      <c r="N234" s="160" t="str">
        <f t="shared" si="17"/>
        <v/>
      </c>
      <c r="O234" s="21"/>
      <c r="P234" s="160" t="str">
        <f t="shared" si="18"/>
        <v/>
      </c>
      <c r="Q234" s="160">
        <f t="shared" si="19"/>
        <v>0</v>
      </c>
      <c r="R234" s="160" t="str">
        <f t="shared" si="20"/>
        <v/>
      </c>
      <c r="S234" s="160" t="str">
        <f t="shared" si="21"/>
        <v/>
      </c>
      <c r="T234" s="50" t="str">
        <f>IF($F234="","",IF(ISERROR(VLOOKUP(F234,PROVEEDORES!$D$8:$I$507,5,0)),1,VLOOKUP($F234,PROVEEDORES!$D$8:$I$507,5,0)))</f>
        <v/>
      </c>
    </row>
    <row r="235" spans="3:20" ht="17.45" customHeight="1" x14ac:dyDescent="0.25">
      <c r="C235" s="188"/>
      <c r="D235" s="189"/>
      <c r="E235" s="178"/>
      <c r="F235" s="178"/>
      <c r="G235" s="190">
        <f>DATOS!$E$13</f>
        <v>1</v>
      </c>
      <c r="H235" s="178"/>
      <c r="I235" s="191"/>
      <c r="J235" s="178"/>
      <c r="K235" s="178"/>
      <c r="L235" s="178"/>
      <c r="M235" s="178"/>
      <c r="N235" s="160" t="str">
        <f t="shared" si="17"/>
        <v/>
      </c>
      <c r="O235" s="21"/>
      <c r="P235" s="160" t="str">
        <f t="shared" si="18"/>
        <v/>
      </c>
      <c r="Q235" s="160">
        <f t="shared" si="19"/>
        <v>0</v>
      </c>
      <c r="R235" s="160" t="str">
        <f t="shared" si="20"/>
        <v/>
      </c>
      <c r="S235" s="160" t="str">
        <f t="shared" si="21"/>
        <v/>
      </c>
      <c r="T235" s="50" t="str">
        <f>IF($F235="","",IF(ISERROR(VLOOKUP(F235,PROVEEDORES!$D$8:$I$507,5,0)),1,VLOOKUP($F235,PROVEEDORES!$D$8:$I$507,5,0)))</f>
        <v/>
      </c>
    </row>
    <row r="236" spans="3:20" ht="17.45" customHeight="1" x14ac:dyDescent="0.25">
      <c r="C236" s="188"/>
      <c r="D236" s="189"/>
      <c r="E236" s="178"/>
      <c r="F236" s="178"/>
      <c r="G236" s="190">
        <f>DATOS!$E$13</f>
        <v>1</v>
      </c>
      <c r="H236" s="178"/>
      <c r="I236" s="191"/>
      <c r="J236" s="178"/>
      <c r="K236" s="178"/>
      <c r="L236" s="178"/>
      <c r="M236" s="178"/>
      <c r="N236" s="160" t="str">
        <f t="shared" si="17"/>
        <v/>
      </c>
      <c r="O236" s="21"/>
      <c r="P236" s="160" t="str">
        <f t="shared" si="18"/>
        <v/>
      </c>
      <c r="Q236" s="160">
        <f t="shared" si="19"/>
        <v>0</v>
      </c>
      <c r="R236" s="160" t="str">
        <f t="shared" si="20"/>
        <v/>
      </c>
      <c r="S236" s="160" t="str">
        <f t="shared" si="21"/>
        <v/>
      </c>
      <c r="T236" s="50" t="str">
        <f>IF($F236="","",IF(ISERROR(VLOOKUP(F236,PROVEEDORES!$D$8:$I$507,5,0)),1,VLOOKUP($F236,PROVEEDORES!$D$8:$I$507,5,0)))</f>
        <v/>
      </c>
    </row>
    <row r="237" spans="3:20" ht="17.45" customHeight="1" x14ac:dyDescent="0.25">
      <c r="C237" s="188"/>
      <c r="D237" s="189"/>
      <c r="E237" s="178"/>
      <c r="F237" s="178"/>
      <c r="G237" s="190">
        <f>DATOS!$E$13</f>
        <v>1</v>
      </c>
      <c r="H237" s="178"/>
      <c r="I237" s="191"/>
      <c r="J237" s="178"/>
      <c r="K237" s="178"/>
      <c r="L237" s="178"/>
      <c r="M237" s="178"/>
      <c r="N237" s="160" t="str">
        <f t="shared" si="17"/>
        <v/>
      </c>
      <c r="O237" s="21"/>
      <c r="P237" s="160" t="str">
        <f t="shared" si="18"/>
        <v/>
      </c>
      <c r="Q237" s="160">
        <f t="shared" si="19"/>
        <v>0</v>
      </c>
      <c r="R237" s="160" t="str">
        <f t="shared" si="20"/>
        <v/>
      </c>
      <c r="S237" s="160" t="str">
        <f t="shared" si="21"/>
        <v/>
      </c>
      <c r="T237" s="50" t="str">
        <f>IF($F237="","",IF(ISERROR(VLOOKUP(F237,PROVEEDORES!$D$8:$I$507,5,0)),1,VLOOKUP($F237,PROVEEDORES!$D$8:$I$507,5,0)))</f>
        <v/>
      </c>
    </row>
    <row r="238" spans="3:20" ht="17.45" customHeight="1" x14ac:dyDescent="0.25">
      <c r="C238" s="188"/>
      <c r="D238" s="189"/>
      <c r="E238" s="178"/>
      <c r="F238" s="178"/>
      <c r="G238" s="190">
        <f>DATOS!$E$13</f>
        <v>1</v>
      </c>
      <c r="H238" s="178"/>
      <c r="I238" s="191"/>
      <c r="J238" s="178"/>
      <c r="K238" s="178"/>
      <c r="L238" s="178"/>
      <c r="M238" s="178"/>
      <c r="N238" s="160" t="str">
        <f t="shared" si="17"/>
        <v/>
      </c>
      <c r="O238" s="21"/>
      <c r="P238" s="160" t="str">
        <f t="shared" si="18"/>
        <v/>
      </c>
      <c r="Q238" s="160">
        <f t="shared" si="19"/>
        <v>0</v>
      </c>
      <c r="R238" s="160" t="str">
        <f t="shared" si="20"/>
        <v/>
      </c>
      <c r="S238" s="160" t="str">
        <f t="shared" si="21"/>
        <v/>
      </c>
      <c r="T238" s="50" t="str">
        <f>IF($F238="","",IF(ISERROR(VLOOKUP(F238,PROVEEDORES!$D$8:$I$507,5,0)),1,VLOOKUP($F238,PROVEEDORES!$D$8:$I$507,5,0)))</f>
        <v/>
      </c>
    </row>
    <row r="239" spans="3:20" ht="17.45" customHeight="1" x14ac:dyDescent="0.25">
      <c r="C239" s="188"/>
      <c r="D239" s="189"/>
      <c r="E239" s="178"/>
      <c r="F239" s="178"/>
      <c r="G239" s="190">
        <f>DATOS!$E$13</f>
        <v>1</v>
      </c>
      <c r="H239" s="178"/>
      <c r="I239" s="191"/>
      <c r="J239" s="178"/>
      <c r="K239" s="178"/>
      <c r="L239" s="178"/>
      <c r="M239" s="178"/>
      <c r="N239" s="160" t="str">
        <f t="shared" si="17"/>
        <v/>
      </c>
      <c r="O239" s="21"/>
      <c r="P239" s="160" t="str">
        <f t="shared" si="18"/>
        <v/>
      </c>
      <c r="Q239" s="160">
        <f t="shared" si="19"/>
        <v>0</v>
      </c>
      <c r="R239" s="160" t="str">
        <f t="shared" si="20"/>
        <v/>
      </c>
      <c r="S239" s="160" t="str">
        <f t="shared" si="21"/>
        <v/>
      </c>
      <c r="T239" s="50" t="str">
        <f>IF($F239="","",IF(ISERROR(VLOOKUP(F239,PROVEEDORES!$D$8:$I$507,5,0)),1,VLOOKUP($F239,PROVEEDORES!$D$8:$I$507,5,0)))</f>
        <v/>
      </c>
    </row>
    <row r="240" spans="3:20" ht="17.45" customHeight="1" x14ac:dyDescent="0.25">
      <c r="C240" s="188"/>
      <c r="D240" s="189"/>
      <c r="E240" s="178"/>
      <c r="F240" s="178"/>
      <c r="G240" s="190">
        <f>DATOS!$E$13</f>
        <v>1</v>
      </c>
      <c r="H240" s="178"/>
      <c r="I240" s="191"/>
      <c r="J240" s="178"/>
      <c r="K240" s="178"/>
      <c r="L240" s="178"/>
      <c r="M240" s="178"/>
      <c r="N240" s="160" t="str">
        <f t="shared" si="17"/>
        <v/>
      </c>
      <c r="O240" s="21"/>
      <c r="P240" s="160" t="str">
        <f t="shared" si="18"/>
        <v/>
      </c>
      <c r="Q240" s="160">
        <f t="shared" si="19"/>
        <v>0</v>
      </c>
      <c r="R240" s="160" t="str">
        <f t="shared" si="20"/>
        <v/>
      </c>
      <c r="S240" s="160" t="str">
        <f t="shared" si="21"/>
        <v/>
      </c>
      <c r="T240" s="50" t="str">
        <f>IF($F240="","",IF(ISERROR(VLOOKUP(F240,PROVEEDORES!$D$8:$I$507,5,0)),1,VLOOKUP($F240,PROVEEDORES!$D$8:$I$507,5,0)))</f>
        <v/>
      </c>
    </row>
    <row r="241" spans="3:20" ht="17.45" customHeight="1" x14ac:dyDescent="0.25">
      <c r="C241" s="188"/>
      <c r="D241" s="189"/>
      <c r="E241" s="178"/>
      <c r="F241" s="178"/>
      <c r="G241" s="190">
        <f>DATOS!$E$13</f>
        <v>1</v>
      </c>
      <c r="H241" s="178"/>
      <c r="I241" s="191"/>
      <c r="J241" s="178"/>
      <c r="K241" s="178"/>
      <c r="L241" s="178"/>
      <c r="M241" s="178"/>
      <c r="N241" s="160" t="str">
        <f t="shared" si="17"/>
        <v/>
      </c>
      <c r="O241" s="21"/>
      <c r="P241" s="160" t="str">
        <f t="shared" si="18"/>
        <v/>
      </c>
      <c r="Q241" s="160">
        <f t="shared" si="19"/>
        <v>0</v>
      </c>
      <c r="R241" s="160" t="str">
        <f t="shared" si="20"/>
        <v/>
      </c>
      <c r="S241" s="160" t="str">
        <f t="shared" si="21"/>
        <v/>
      </c>
      <c r="T241" s="50" t="str">
        <f>IF($F241="","",IF(ISERROR(VLOOKUP(F241,PROVEEDORES!$D$8:$I$507,5,0)),1,VLOOKUP($F241,PROVEEDORES!$D$8:$I$507,5,0)))</f>
        <v/>
      </c>
    </row>
    <row r="242" spans="3:20" ht="17.45" customHeight="1" x14ac:dyDescent="0.25">
      <c r="C242" s="188"/>
      <c r="D242" s="189"/>
      <c r="E242" s="178"/>
      <c r="F242" s="178"/>
      <c r="G242" s="190">
        <f>DATOS!$E$13</f>
        <v>1</v>
      </c>
      <c r="H242" s="178"/>
      <c r="I242" s="191"/>
      <c r="J242" s="178"/>
      <c r="K242" s="178"/>
      <c r="L242" s="178"/>
      <c r="M242" s="178"/>
      <c r="N242" s="160" t="str">
        <f t="shared" si="17"/>
        <v/>
      </c>
      <c r="O242" s="21"/>
      <c r="P242" s="160" t="str">
        <f t="shared" si="18"/>
        <v/>
      </c>
      <c r="Q242" s="160">
        <f t="shared" si="19"/>
        <v>0</v>
      </c>
      <c r="R242" s="160" t="str">
        <f t="shared" si="20"/>
        <v/>
      </c>
      <c r="S242" s="160" t="str">
        <f t="shared" si="21"/>
        <v/>
      </c>
      <c r="T242" s="50" t="str">
        <f>IF($F242="","",IF(ISERROR(VLOOKUP(F242,PROVEEDORES!$D$8:$I$507,5,0)),1,VLOOKUP($F242,PROVEEDORES!$D$8:$I$507,5,0)))</f>
        <v/>
      </c>
    </row>
    <row r="243" spans="3:20" ht="17.45" customHeight="1" x14ac:dyDescent="0.25">
      <c r="C243" s="188"/>
      <c r="D243" s="189"/>
      <c r="E243" s="178"/>
      <c r="F243" s="178"/>
      <c r="G243" s="190">
        <f>DATOS!$E$13</f>
        <v>1</v>
      </c>
      <c r="H243" s="178"/>
      <c r="I243" s="191"/>
      <c r="J243" s="178"/>
      <c r="K243" s="178"/>
      <c r="L243" s="178"/>
      <c r="M243" s="178"/>
      <c r="N243" s="160" t="str">
        <f t="shared" si="17"/>
        <v/>
      </c>
      <c r="O243" s="21"/>
      <c r="P243" s="160" t="str">
        <f t="shared" si="18"/>
        <v/>
      </c>
      <c r="Q243" s="160">
        <f t="shared" si="19"/>
        <v>0</v>
      </c>
      <c r="R243" s="160" t="str">
        <f t="shared" si="20"/>
        <v/>
      </c>
      <c r="S243" s="160" t="str">
        <f t="shared" si="21"/>
        <v/>
      </c>
      <c r="T243" s="50" t="str">
        <f>IF($F243="","",IF(ISERROR(VLOOKUP(F243,PROVEEDORES!$D$8:$I$507,5,0)),1,VLOOKUP($F243,PROVEEDORES!$D$8:$I$507,5,0)))</f>
        <v/>
      </c>
    </row>
    <row r="244" spans="3:20" ht="17.45" customHeight="1" x14ac:dyDescent="0.25">
      <c r="C244" s="188"/>
      <c r="D244" s="189"/>
      <c r="E244" s="178"/>
      <c r="F244" s="178"/>
      <c r="G244" s="190">
        <f>DATOS!$E$13</f>
        <v>1</v>
      </c>
      <c r="H244" s="178"/>
      <c r="I244" s="191"/>
      <c r="J244" s="178"/>
      <c r="K244" s="178"/>
      <c r="L244" s="178"/>
      <c r="M244" s="178"/>
      <c r="N244" s="160" t="str">
        <f t="shared" si="17"/>
        <v/>
      </c>
      <c r="O244" s="21"/>
      <c r="P244" s="160" t="str">
        <f t="shared" si="18"/>
        <v/>
      </c>
      <c r="Q244" s="160">
        <f t="shared" si="19"/>
        <v>0</v>
      </c>
      <c r="R244" s="160" t="str">
        <f t="shared" si="20"/>
        <v/>
      </c>
      <c r="S244" s="160" t="str">
        <f t="shared" si="21"/>
        <v/>
      </c>
      <c r="T244" s="50" t="str">
        <f>IF($F244="","",IF(ISERROR(VLOOKUP(F244,PROVEEDORES!$D$8:$I$507,5,0)),1,VLOOKUP($F244,PROVEEDORES!$D$8:$I$507,5,0)))</f>
        <v/>
      </c>
    </row>
    <row r="245" spans="3:20" ht="17.45" customHeight="1" x14ac:dyDescent="0.25">
      <c r="C245" s="188"/>
      <c r="D245" s="189"/>
      <c r="E245" s="178"/>
      <c r="F245" s="178"/>
      <c r="G245" s="190">
        <f>DATOS!$E$13</f>
        <v>1</v>
      </c>
      <c r="H245" s="178"/>
      <c r="I245" s="191"/>
      <c r="J245" s="178"/>
      <c r="K245" s="178"/>
      <c r="L245" s="178"/>
      <c r="M245" s="178"/>
      <c r="N245" s="160" t="str">
        <f t="shared" si="17"/>
        <v/>
      </c>
      <c r="O245" s="21"/>
      <c r="P245" s="160" t="str">
        <f t="shared" si="18"/>
        <v/>
      </c>
      <c r="Q245" s="160">
        <f t="shared" si="19"/>
        <v>0</v>
      </c>
      <c r="R245" s="160" t="str">
        <f t="shared" si="20"/>
        <v/>
      </c>
      <c r="S245" s="160" t="str">
        <f t="shared" si="21"/>
        <v/>
      </c>
      <c r="T245" s="50" t="str">
        <f>IF($F245="","",IF(ISERROR(VLOOKUP(F245,PROVEEDORES!$D$8:$I$507,5,0)),1,VLOOKUP($F245,PROVEEDORES!$D$8:$I$507,5,0)))</f>
        <v/>
      </c>
    </row>
    <row r="246" spans="3:20" ht="17.45" customHeight="1" x14ac:dyDescent="0.25">
      <c r="C246" s="188"/>
      <c r="D246" s="189"/>
      <c r="E246" s="178"/>
      <c r="F246" s="178"/>
      <c r="G246" s="190">
        <f>DATOS!$E$13</f>
        <v>1</v>
      </c>
      <c r="H246" s="178"/>
      <c r="I246" s="191"/>
      <c r="J246" s="178"/>
      <c r="K246" s="178"/>
      <c r="L246" s="178"/>
      <c r="M246" s="178"/>
      <c r="N246" s="160" t="str">
        <f t="shared" si="17"/>
        <v/>
      </c>
      <c r="O246" s="21"/>
      <c r="P246" s="160" t="str">
        <f t="shared" si="18"/>
        <v/>
      </c>
      <c r="Q246" s="160">
        <f t="shared" si="19"/>
        <v>0</v>
      </c>
      <c r="R246" s="160" t="str">
        <f t="shared" si="20"/>
        <v/>
      </c>
      <c r="S246" s="160" t="str">
        <f t="shared" si="21"/>
        <v/>
      </c>
      <c r="T246" s="50" t="str">
        <f>IF($F246="","",IF(ISERROR(VLOOKUP(F246,PROVEEDORES!$D$8:$I$507,5,0)),1,VLOOKUP($F246,PROVEEDORES!$D$8:$I$507,5,0)))</f>
        <v/>
      </c>
    </row>
    <row r="247" spans="3:20" ht="17.45" customHeight="1" x14ac:dyDescent="0.25">
      <c r="C247" s="188"/>
      <c r="D247" s="189"/>
      <c r="E247" s="178"/>
      <c r="F247" s="178"/>
      <c r="G247" s="190">
        <f>DATOS!$E$13</f>
        <v>1</v>
      </c>
      <c r="H247" s="178"/>
      <c r="I247" s="191"/>
      <c r="J247" s="178"/>
      <c r="K247" s="178"/>
      <c r="L247" s="178"/>
      <c r="M247" s="178"/>
      <c r="N247" s="160" t="str">
        <f t="shared" si="17"/>
        <v/>
      </c>
      <c r="O247" s="21"/>
      <c r="P247" s="160" t="str">
        <f t="shared" si="18"/>
        <v/>
      </c>
      <c r="Q247" s="160">
        <f t="shared" si="19"/>
        <v>0</v>
      </c>
      <c r="R247" s="160" t="str">
        <f t="shared" si="20"/>
        <v/>
      </c>
      <c r="S247" s="160" t="str">
        <f t="shared" si="21"/>
        <v/>
      </c>
      <c r="T247" s="50" t="str">
        <f>IF($F247="","",IF(ISERROR(VLOOKUP(F247,PROVEEDORES!$D$8:$I$507,5,0)),1,VLOOKUP($F247,PROVEEDORES!$D$8:$I$507,5,0)))</f>
        <v/>
      </c>
    </row>
    <row r="248" spans="3:20" ht="17.45" customHeight="1" x14ac:dyDescent="0.25">
      <c r="C248" s="188"/>
      <c r="D248" s="189"/>
      <c r="E248" s="178"/>
      <c r="F248" s="178"/>
      <c r="G248" s="190">
        <f>DATOS!$E$13</f>
        <v>1</v>
      </c>
      <c r="H248" s="178"/>
      <c r="I248" s="191"/>
      <c r="J248" s="178"/>
      <c r="K248" s="178"/>
      <c r="L248" s="178"/>
      <c r="M248" s="178"/>
      <c r="N248" s="160" t="str">
        <f t="shared" si="17"/>
        <v/>
      </c>
      <c r="O248" s="21"/>
      <c r="P248" s="160" t="str">
        <f t="shared" si="18"/>
        <v/>
      </c>
      <c r="Q248" s="160">
        <f t="shared" si="19"/>
        <v>0</v>
      </c>
      <c r="R248" s="160" t="str">
        <f t="shared" si="20"/>
        <v/>
      </c>
      <c r="S248" s="160" t="str">
        <f t="shared" si="21"/>
        <v/>
      </c>
      <c r="T248" s="50" t="str">
        <f>IF($F248="","",IF(ISERROR(VLOOKUP(F248,PROVEEDORES!$D$8:$I$507,5,0)),1,VLOOKUP($F248,PROVEEDORES!$D$8:$I$507,5,0)))</f>
        <v/>
      </c>
    </row>
    <row r="249" spans="3:20" ht="17.45" customHeight="1" x14ac:dyDescent="0.25">
      <c r="C249" s="188"/>
      <c r="D249" s="189"/>
      <c r="E249" s="178"/>
      <c r="F249" s="178"/>
      <c r="G249" s="190">
        <f>DATOS!$E$13</f>
        <v>1</v>
      </c>
      <c r="H249" s="178"/>
      <c r="I249" s="191"/>
      <c r="J249" s="178"/>
      <c r="K249" s="178"/>
      <c r="L249" s="178"/>
      <c r="M249" s="178"/>
      <c r="N249" s="160" t="str">
        <f t="shared" si="17"/>
        <v/>
      </c>
      <c r="O249" s="21"/>
      <c r="P249" s="160" t="str">
        <f t="shared" si="18"/>
        <v/>
      </c>
      <c r="Q249" s="160">
        <f t="shared" si="19"/>
        <v>0</v>
      </c>
      <c r="R249" s="160" t="str">
        <f t="shared" si="20"/>
        <v/>
      </c>
      <c r="S249" s="160" t="str">
        <f t="shared" si="21"/>
        <v/>
      </c>
      <c r="T249" s="50" t="str">
        <f>IF($F249="","",IF(ISERROR(VLOOKUP(F249,PROVEEDORES!$D$8:$I$507,5,0)),1,VLOOKUP($F249,PROVEEDORES!$D$8:$I$507,5,0)))</f>
        <v/>
      </c>
    </row>
    <row r="250" spans="3:20" ht="17.45" customHeight="1" x14ac:dyDescent="0.25">
      <c r="C250" s="188"/>
      <c r="D250" s="189"/>
      <c r="E250" s="178"/>
      <c r="F250" s="178"/>
      <c r="G250" s="190">
        <f>DATOS!$E$13</f>
        <v>1</v>
      </c>
      <c r="H250" s="178"/>
      <c r="I250" s="191"/>
      <c r="J250" s="178"/>
      <c r="K250" s="178"/>
      <c r="L250" s="178"/>
      <c r="M250" s="178"/>
      <c r="N250" s="160" t="str">
        <f t="shared" si="17"/>
        <v/>
      </c>
      <c r="O250" s="21"/>
      <c r="P250" s="160" t="str">
        <f t="shared" si="18"/>
        <v/>
      </c>
      <c r="Q250" s="160">
        <f t="shared" si="19"/>
        <v>0</v>
      </c>
      <c r="R250" s="160" t="str">
        <f t="shared" si="20"/>
        <v/>
      </c>
      <c r="S250" s="160" t="str">
        <f t="shared" si="21"/>
        <v/>
      </c>
      <c r="T250" s="50" t="str">
        <f>IF($F250="","",IF(ISERROR(VLOOKUP(F250,PROVEEDORES!$D$8:$I$507,5,0)),1,VLOOKUP($F250,PROVEEDORES!$D$8:$I$507,5,0)))</f>
        <v/>
      </c>
    </row>
    <row r="251" spans="3:20" ht="17.45" customHeight="1" x14ac:dyDescent="0.25">
      <c r="C251" s="188"/>
      <c r="D251" s="189"/>
      <c r="E251" s="178"/>
      <c r="F251" s="178"/>
      <c r="G251" s="190">
        <f>DATOS!$E$13</f>
        <v>1</v>
      </c>
      <c r="H251" s="178"/>
      <c r="I251" s="191"/>
      <c r="J251" s="178"/>
      <c r="K251" s="178"/>
      <c r="L251" s="178"/>
      <c r="M251" s="178"/>
      <c r="N251" s="160" t="str">
        <f t="shared" si="17"/>
        <v/>
      </c>
      <c r="O251" s="21"/>
      <c r="P251" s="160" t="str">
        <f t="shared" si="18"/>
        <v/>
      </c>
      <c r="Q251" s="160">
        <f t="shared" si="19"/>
        <v>0</v>
      </c>
      <c r="R251" s="160" t="str">
        <f t="shared" si="20"/>
        <v/>
      </c>
      <c r="S251" s="160" t="str">
        <f t="shared" si="21"/>
        <v/>
      </c>
      <c r="T251" s="50" t="str">
        <f>IF($F251="","",IF(ISERROR(VLOOKUP(F251,PROVEEDORES!$D$8:$I$507,5,0)),1,VLOOKUP($F251,PROVEEDORES!$D$8:$I$507,5,0)))</f>
        <v/>
      </c>
    </row>
    <row r="252" spans="3:20" ht="17.45" customHeight="1" x14ac:dyDescent="0.25">
      <c r="C252" s="188"/>
      <c r="D252" s="189"/>
      <c r="E252" s="178"/>
      <c r="F252" s="178"/>
      <c r="G252" s="190">
        <f>DATOS!$E$13</f>
        <v>1</v>
      </c>
      <c r="H252" s="178"/>
      <c r="I252" s="191"/>
      <c r="J252" s="178"/>
      <c r="K252" s="178"/>
      <c r="L252" s="178"/>
      <c r="M252" s="178"/>
      <c r="N252" s="160" t="str">
        <f t="shared" si="17"/>
        <v/>
      </c>
      <c r="O252" s="21"/>
      <c r="P252" s="160" t="str">
        <f t="shared" si="18"/>
        <v/>
      </c>
      <c r="Q252" s="160">
        <f t="shared" si="19"/>
        <v>0</v>
      </c>
      <c r="R252" s="160" t="str">
        <f t="shared" si="20"/>
        <v/>
      </c>
      <c r="S252" s="160" t="str">
        <f t="shared" si="21"/>
        <v/>
      </c>
      <c r="T252" s="50" t="str">
        <f>IF($F252="","",IF(ISERROR(VLOOKUP(F252,PROVEEDORES!$D$8:$I$507,5,0)),1,VLOOKUP($F252,PROVEEDORES!$D$8:$I$507,5,0)))</f>
        <v/>
      </c>
    </row>
    <row r="253" spans="3:20" ht="17.45" customHeight="1" x14ac:dyDescent="0.25">
      <c r="C253" s="188"/>
      <c r="D253" s="189"/>
      <c r="E253" s="178"/>
      <c r="F253" s="178"/>
      <c r="G253" s="190">
        <f>DATOS!$E$13</f>
        <v>1</v>
      </c>
      <c r="H253" s="178"/>
      <c r="I253" s="191"/>
      <c r="J253" s="178"/>
      <c r="K253" s="178"/>
      <c r="L253" s="178"/>
      <c r="M253" s="178"/>
      <c r="N253" s="160" t="str">
        <f t="shared" si="17"/>
        <v/>
      </c>
      <c r="O253" s="21"/>
      <c r="P253" s="160" t="str">
        <f t="shared" si="18"/>
        <v/>
      </c>
      <c r="Q253" s="160">
        <f t="shared" si="19"/>
        <v>0</v>
      </c>
      <c r="R253" s="160" t="str">
        <f t="shared" si="20"/>
        <v/>
      </c>
      <c r="S253" s="160" t="str">
        <f t="shared" si="21"/>
        <v/>
      </c>
      <c r="T253" s="50" t="str">
        <f>IF($F253="","",IF(ISERROR(VLOOKUP(F253,PROVEEDORES!$D$8:$I$507,5,0)),1,VLOOKUP($F253,PROVEEDORES!$D$8:$I$507,5,0)))</f>
        <v/>
      </c>
    </row>
    <row r="254" spans="3:20" ht="17.45" customHeight="1" x14ac:dyDescent="0.25">
      <c r="C254" s="188"/>
      <c r="D254" s="189"/>
      <c r="E254" s="178"/>
      <c r="F254" s="178"/>
      <c r="G254" s="190">
        <f>DATOS!$E$13</f>
        <v>1</v>
      </c>
      <c r="H254" s="178"/>
      <c r="I254" s="191"/>
      <c r="J254" s="178"/>
      <c r="K254" s="178"/>
      <c r="L254" s="178"/>
      <c r="M254" s="178"/>
      <c r="N254" s="160" t="str">
        <f t="shared" si="17"/>
        <v/>
      </c>
      <c r="O254" s="21"/>
      <c r="P254" s="160" t="str">
        <f t="shared" si="18"/>
        <v/>
      </c>
      <c r="Q254" s="160">
        <f t="shared" si="19"/>
        <v>0</v>
      </c>
      <c r="R254" s="160" t="str">
        <f t="shared" si="20"/>
        <v/>
      </c>
      <c r="S254" s="160" t="str">
        <f t="shared" si="21"/>
        <v/>
      </c>
      <c r="T254" s="50" t="str">
        <f>IF($F254="","",IF(ISERROR(VLOOKUP(F254,PROVEEDORES!$D$8:$I$507,5,0)),1,VLOOKUP($F254,PROVEEDORES!$D$8:$I$507,5,0)))</f>
        <v/>
      </c>
    </row>
    <row r="255" spans="3:20" ht="17.45" customHeight="1" x14ac:dyDescent="0.25">
      <c r="C255" s="188"/>
      <c r="D255" s="189"/>
      <c r="E255" s="178"/>
      <c r="F255" s="178"/>
      <c r="G255" s="190">
        <f>DATOS!$E$13</f>
        <v>1</v>
      </c>
      <c r="H255" s="178"/>
      <c r="I255" s="191"/>
      <c r="J255" s="178"/>
      <c r="K255" s="178"/>
      <c r="L255" s="178"/>
      <c r="M255" s="178"/>
      <c r="N255" s="160" t="str">
        <f t="shared" si="17"/>
        <v/>
      </c>
      <c r="O255" s="21"/>
      <c r="P255" s="160" t="str">
        <f t="shared" si="18"/>
        <v/>
      </c>
      <c r="Q255" s="160">
        <f t="shared" si="19"/>
        <v>0</v>
      </c>
      <c r="R255" s="160" t="str">
        <f t="shared" si="20"/>
        <v/>
      </c>
      <c r="S255" s="160" t="str">
        <f t="shared" si="21"/>
        <v/>
      </c>
      <c r="T255" s="50" t="str">
        <f>IF($F255="","",IF(ISERROR(VLOOKUP(F255,PROVEEDORES!$D$8:$I$507,5,0)),1,VLOOKUP($F255,PROVEEDORES!$D$8:$I$507,5,0)))</f>
        <v/>
      </c>
    </row>
    <row r="256" spans="3:20" ht="17.45" customHeight="1" x14ac:dyDescent="0.25">
      <c r="C256" s="188"/>
      <c r="D256" s="189"/>
      <c r="E256" s="178"/>
      <c r="F256" s="178"/>
      <c r="G256" s="190">
        <f>DATOS!$E$13</f>
        <v>1</v>
      </c>
      <c r="H256" s="178"/>
      <c r="I256" s="191"/>
      <c r="J256" s="178"/>
      <c r="K256" s="178"/>
      <c r="L256" s="178"/>
      <c r="M256" s="178"/>
      <c r="N256" s="160" t="str">
        <f t="shared" si="17"/>
        <v/>
      </c>
      <c r="O256" s="21"/>
      <c r="P256" s="160" t="str">
        <f t="shared" si="18"/>
        <v/>
      </c>
      <c r="Q256" s="160">
        <f t="shared" si="19"/>
        <v>0</v>
      </c>
      <c r="R256" s="160" t="str">
        <f t="shared" si="20"/>
        <v/>
      </c>
      <c r="S256" s="160" t="str">
        <f t="shared" si="21"/>
        <v/>
      </c>
      <c r="T256" s="50" t="str">
        <f>IF($F256="","",IF(ISERROR(VLOOKUP(F256,PROVEEDORES!$D$8:$I$507,5,0)),1,VLOOKUP($F256,PROVEEDORES!$D$8:$I$507,5,0)))</f>
        <v/>
      </c>
    </row>
    <row r="257" spans="3:20" ht="17.45" customHeight="1" x14ac:dyDescent="0.25">
      <c r="C257" s="188"/>
      <c r="D257" s="189"/>
      <c r="E257" s="178"/>
      <c r="F257" s="178"/>
      <c r="G257" s="190">
        <f>DATOS!$E$13</f>
        <v>1</v>
      </c>
      <c r="H257" s="178"/>
      <c r="I257" s="191"/>
      <c r="J257" s="178"/>
      <c r="K257" s="178"/>
      <c r="L257" s="178"/>
      <c r="M257" s="178"/>
      <c r="N257" s="160" t="str">
        <f t="shared" si="17"/>
        <v/>
      </c>
      <c r="O257" s="21"/>
      <c r="P257" s="160" t="str">
        <f t="shared" si="18"/>
        <v/>
      </c>
      <c r="Q257" s="160">
        <f t="shared" si="19"/>
        <v>0</v>
      </c>
      <c r="R257" s="160" t="str">
        <f t="shared" si="20"/>
        <v/>
      </c>
      <c r="S257" s="160" t="str">
        <f t="shared" si="21"/>
        <v/>
      </c>
      <c r="T257" s="50" t="str">
        <f>IF($F257="","",IF(ISERROR(VLOOKUP(F257,PROVEEDORES!$D$8:$I$507,5,0)),1,VLOOKUP($F257,PROVEEDORES!$D$8:$I$507,5,0)))</f>
        <v/>
      </c>
    </row>
    <row r="258" spans="3:20" ht="17.45" customHeight="1" x14ac:dyDescent="0.25">
      <c r="C258" s="188"/>
      <c r="D258" s="189"/>
      <c r="E258" s="178"/>
      <c r="F258" s="178"/>
      <c r="G258" s="190">
        <f>DATOS!$E$13</f>
        <v>1</v>
      </c>
      <c r="H258" s="178"/>
      <c r="I258" s="191"/>
      <c r="J258" s="178"/>
      <c r="K258" s="178"/>
      <c r="L258" s="178"/>
      <c r="M258" s="178"/>
      <c r="N258" s="160" t="str">
        <f t="shared" si="17"/>
        <v/>
      </c>
      <c r="O258" s="21"/>
      <c r="P258" s="160" t="str">
        <f t="shared" si="18"/>
        <v/>
      </c>
      <c r="Q258" s="160">
        <f t="shared" si="19"/>
        <v>0</v>
      </c>
      <c r="R258" s="160" t="str">
        <f t="shared" si="20"/>
        <v/>
      </c>
      <c r="S258" s="160" t="str">
        <f t="shared" si="21"/>
        <v/>
      </c>
      <c r="T258" s="50" t="str">
        <f>IF($F258="","",IF(ISERROR(VLOOKUP(F258,PROVEEDORES!$D$8:$I$507,5,0)),1,VLOOKUP($F258,PROVEEDORES!$D$8:$I$507,5,0)))</f>
        <v/>
      </c>
    </row>
    <row r="259" spans="3:20" ht="17.45" customHeight="1" x14ac:dyDescent="0.25">
      <c r="C259" s="188"/>
      <c r="D259" s="189"/>
      <c r="E259" s="178"/>
      <c r="F259" s="178"/>
      <c r="G259" s="190">
        <f>DATOS!$E$13</f>
        <v>1</v>
      </c>
      <c r="H259" s="178"/>
      <c r="I259" s="191"/>
      <c r="J259" s="178"/>
      <c r="K259" s="178"/>
      <c r="L259" s="178"/>
      <c r="M259" s="178"/>
      <c r="N259" s="160" t="str">
        <f t="shared" si="17"/>
        <v/>
      </c>
      <c r="O259" s="21"/>
      <c r="P259" s="160" t="str">
        <f t="shared" si="18"/>
        <v/>
      </c>
      <c r="Q259" s="160">
        <f t="shared" si="19"/>
        <v>0</v>
      </c>
      <c r="R259" s="160" t="str">
        <f t="shared" si="20"/>
        <v/>
      </c>
      <c r="S259" s="160" t="str">
        <f t="shared" si="21"/>
        <v/>
      </c>
      <c r="T259" s="50" t="str">
        <f>IF($F259="","",IF(ISERROR(VLOOKUP(F259,PROVEEDORES!$D$8:$I$507,5,0)),1,VLOOKUP($F259,PROVEEDORES!$D$8:$I$507,5,0)))</f>
        <v/>
      </c>
    </row>
    <row r="260" spans="3:20" ht="17.45" customHeight="1" x14ac:dyDescent="0.25">
      <c r="C260" s="188"/>
      <c r="D260" s="189"/>
      <c r="E260" s="178"/>
      <c r="F260" s="178"/>
      <c r="G260" s="190">
        <f>DATOS!$E$13</f>
        <v>1</v>
      </c>
      <c r="H260" s="178"/>
      <c r="I260" s="191"/>
      <c r="J260" s="178"/>
      <c r="K260" s="178"/>
      <c r="L260" s="178"/>
      <c r="M260" s="178"/>
      <c r="N260" s="160" t="str">
        <f t="shared" si="17"/>
        <v/>
      </c>
      <c r="O260" s="21"/>
      <c r="P260" s="160" t="str">
        <f t="shared" si="18"/>
        <v/>
      </c>
      <c r="Q260" s="160">
        <f t="shared" si="19"/>
        <v>0</v>
      </c>
      <c r="R260" s="160" t="str">
        <f t="shared" si="20"/>
        <v/>
      </c>
      <c r="S260" s="160" t="str">
        <f t="shared" si="21"/>
        <v/>
      </c>
      <c r="T260" s="50" t="str">
        <f>IF($F260="","",IF(ISERROR(VLOOKUP(F260,PROVEEDORES!$D$8:$I$507,5,0)),1,VLOOKUP($F260,PROVEEDORES!$D$8:$I$507,5,0)))</f>
        <v/>
      </c>
    </row>
    <row r="261" spans="3:20" ht="17.45" customHeight="1" x14ac:dyDescent="0.25">
      <c r="C261" s="188"/>
      <c r="D261" s="189"/>
      <c r="E261" s="178"/>
      <c r="F261" s="178"/>
      <c r="G261" s="190">
        <f>DATOS!$E$13</f>
        <v>1</v>
      </c>
      <c r="H261" s="178"/>
      <c r="I261" s="191"/>
      <c r="J261" s="178"/>
      <c r="K261" s="178"/>
      <c r="L261" s="178"/>
      <c r="M261" s="178"/>
      <c r="N261" s="160" t="str">
        <f t="shared" si="17"/>
        <v/>
      </c>
      <c r="O261" s="21"/>
      <c r="P261" s="160" t="str">
        <f t="shared" si="18"/>
        <v/>
      </c>
      <c r="Q261" s="160">
        <f t="shared" si="19"/>
        <v>0</v>
      </c>
      <c r="R261" s="160" t="str">
        <f t="shared" si="20"/>
        <v/>
      </c>
      <c r="S261" s="160" t="str">
        <f t="shared" si="21"/>
        <v/>
      </c>
      <c r="T261" s="50" t="str">
        <f>IF($F261="","",IF(ISERROR(VLOOKUP(F261,PROVEEDORES!$D$8:$I$507,5,0)),1,VLOOKUP($F261,PROVEEDORES!$D$8:$I$507,5,0)))</f>
        <v/>
      </c>
    </row>
    <row r="262" spans="3:20" ht="17.45" customHeight="1" x14ac:dyDescent="0.25">
      <c r="C262" s="188"/>
      <c r="D262" s="189"/>
      <c r="E262" s="178"/>
      <c r="F262" s="178"/>
      <c r="G262" s="190">
        <f>DATOS!$E$13</f>
        <v>1</v>
      </c>
      <c r="H262" s="178"/>
      <c r="I262" s="191"/>
      <c r="J262" s="178"/>
      <c r="K262" s="178"/>
      <c r="L262" s="178"/>
      <c r="M262" s="178"/>
      <c r="N262" s="160" t="str">
        <f t="shared" si="17"/>
        <v/>
      </c>
      <c r="O262" s="21"/>
      <c r="P262" s="160" t="str">
        <f t="shared" si="18"/>
        <v/>
      </c>
      <c r="Q262" s="160">
        <f t="shared" si="19"/>
        <v>0</v>
      </c>
      <c r="R262" s="160" t="str">
        <f t="shared" si="20"/>
        <v/>
      </c>
      <c r="S262" s="160" t="str">
        <f t="shared" si="21"/>
        <v/>
      </c>
      <c r="T262" s="50" t="str">
        <f>IF($F262="","",IF(ISERROR(VLOOKUP(F262,PROVEEDORES!$D$8:$I$507,5,0)),1,VLOOKUP($F262,PROVEEDORES!$D$8:$I$507,5,0)))</f>
        <v/>
      </c>
    </row>
    <row r="263" spans="3:20" ht="17.45" customHeight="1" x14ac:dyDescent="0.25">
      <c r="C263" s="188"/>
      <c r="D263" s="189"/>
      <c r="E263" s="178"/>
      <c r="F263" s="178"/>
      <c r="G263" s="190">
        <f>DATOS!$E$13</f>
        <v>1</v>
      </c>
      <c r="H263" s="178"/>
      <c r="I263" s="191"/>
      <c r="J263" s="178"/>
      <c r="K263" s="178"/>
      <c r="L263" s="178"/>
      <c r="M263" s="178"/>
      <c r="N263" s="160" t="str">
        <f t="shared" si="17"/>
        <v/>
      </c>
      <c r="O263" s="21"/>
      <c r="P263" s="160" t="str">
        <f t="shared" si="18"/>
        <v/>
      </c>
      <c r="Q263" s="160">
        <f t="shared" si="19"/>
        <v>0</v>
      </c>
      <c r="R263" s="160" t="str">
        <f t="shared" si="20"/>
        <v/>
      </c>
      <c r="S263" s="160" t="str">
        <f t="shared" si="21"/>
        <v/>
      </c>
      <c r="T263" s="50" t="str">
        <f>IF($F263="","",IF(ISERROR(VLOOKUP(F263,PROVEEDORES!$D$8:$I$507,5,0)),1,VLOOKUP($F263,PROVEEDORES!$D$8:$I$507,5,0)))</f>
        <v/>
      </c>
    </row>
    <row r="264" spans="3:20" ht="17.45" customHeight="1" x14ac:dyDescent="0.25">
      <c r="C264" s="188"/>
      <c r="D264" s="189"/>
      <c r="E264" s="178"/>
      <c r="F264" s="178"/>
      <c r="G264" s="190">
        <f>DATOS!$E$13</f>
        <v>1</v>
      </c>
      <c r="H264" s="178"/>
      <c r="I264" s="191"/>
      <c r="J264" s="178"/>
      <c r="K264" s="178"/>
      <c r="L264" s="178"/>
      <c r="M264" s="178"/>
      <c r="N264" s="160" t="str">
        <f t="shared" si="17"/>
        <v/>
      </c>
      <c r="O264" s="21"/>
      <c r="P264" s="160" t="str">
        <f t="shared" si="18"/>
        <v/>
      </c>
      <c r="Q264" s="160">
        <f t="shared" si="19"/>
        <v>0</v>
      </c>
      <c r="R264" s="160" t="str">
        <f t="shared" si="20"/>
        <v/>
      </c>
      <c r="S264" s="160" t="str">
        <f t="shared" si="21"/>
        <v/>
      </c>
      <c r="T264" s="50" t="str">
        <f>IF($F264="","",IF(ISERROR(VLOOKUP(F264,PROVEEDORES!$D$8:$I$507,5,0)),1,VLOOKUP($F264,PROVEEDORES!$D$8:$I$507,5,0)))</f>
        <v/>
      </c>
    </row>
    <row r="265" spans="3:20" ht="17.45" customHeight="1" x14ac:dyDescent="0.25">
      <c r="C265" s="188"/>
      <c r="D265" s="189"/>
      <c r="E265" s="178"/>
      <c r="F265" s="178"/>
      <c r="G265" s="190">
        <f>DATOS!$E$13</f>
        <v>1</v>
      </c>
      <c r="H265" s="178"/>
      <c r="I265" s="191"/>
      <c r="J265" s="178"/>
      <c r="K265" s="178"/>
      <c r="L265" s="178"/>
      <c r="M265" s="178"/>
      <c r="N265" s="160" t="str">
        <f t="shared" si="17"/>
        <v/>
      </c>
      <c r="O265" s="21"/>
      <c r="P265" s="160" t="str">
        <f t="shared" si="18"/>
        <v/>
      </c>
      <c r="Q265" s="160">
        <f t="shared" si="19"/>
        <v>0</v>
      </c>
      <c r="R265" s="160" t="str">
        <f t="shared" si="20"/>
        <v/>
      </c>
      <c r="S265" s="160" t="str">
        <f t="shared" si="21"/>
        <v/>
      </c>
      <c r="T265" s="50" t="str">
        <f>IF($F265="","",IF(ISERROR(VLOOKUP(F265,PROVEEDORES!$D$8:$I$507,5,0)),1,VLOOKUP($F265,PROVEEDORES!$D$8:$I$507,5,0)))</f>
        <v/>
      </c>
    </row>
    <row r="266" spans="3:20" ht="17.45" customHeight="1" x14ac:dyDescent="0.25">
      <c r="C266" s="188"/>
      <c r="D266" s="189"/>
      <c r="E266" s="178"/>
      <c r="F266" s="178"/>
      <c r="G266" s="190">
        <f>DATOS!$E$13</f>
        <v>1</v>
      </c>
      <c r="H266" s="178"/>
      <c r="I266" s="191"/>
      <c r="J266" s="178"/>
      <c r="K266" s="178"/>
      <c r="L266" s="178"/>
      <c r="M266" s="178"/>
      <c r="N266" s="160" t="str">
        <f t="shared" si="17"/>
        <v/>
      </c>
      <c r="O266" s="21"/>
      <c r="P266" s="160" t="str">
        <f t="shared" si="18"/>
        <v/>
      </c>
      <c r="Q266" s="160">
        <f t="shared" si="19"/>
        <v>0</v>
      </c>
      <c r="R266" s="160" t="str">
        <f t="shared" si="20"/>
        <v/>
      </c>
      <c r="S266" s="160" t="str">
        <f t="shared" si="21"/>
        <v/>
      </c>
      <c r="T266" s="50" t="str">
        <f>IF($F266="","",IF(ISERROR(VLOOKUP(F266,PROVEEDORES!$D$8:$I$507,5,0)),1,VLOOKUP($F266,PROVEEDORES!$D$8:$I$507,5,0)))</f>
        <v/>
      </c>
    </row>
    <row r="267" spans="3:20" ht="17.45" customHeight="1" x14ac:dyDescent="0.25">
      <c r="C267" s="188"/>
      <c r="D267" s="189"/>
      <c r="E267" s="178"/>
      <c r="F267" s="178"/>
      <c r="G267" s="190">
        <f>DATOS!$E$13</f>
        <v>1</v>
      </c>
      <c r="H267" s="178"/>
      <c r="I267" s="191"/>
      <c r="J267" s="178"/>
      <c r="K267" s="178"/>
      <c r="L267" s="178"/>
      <c r="M267" s="178"/>
      <c r="N267" s="160" t="str">
        <f t="shared" si="17"/>
        <v/>
      </c>
      <c r="O267" s="21"/>
      <c r="P267" s="160" t="str">
        <f t="shared" si="18"/>
        <v/>
      </c>
      <c r="Q267" s="160">
        <f t="shared" si="19"/>
        <v>0</v>
      </c>
      <c r="R267" s="160" t="str">
        <f t="shared" si="20"/>
        <v/>
      </c>
      <c r="S267" s="160" t="str">
        <f t="shared" si="21"/>
        <v/>
      </c>
      <c r="T267" s="50" t="str">
        <f>IF($F267="","",IF(ISERROR(VLOOKUP(F267,PROVEEDORES!$D$8:$I$507,5,0)),1,VLOOKUP($F267,PROVEEDORES!$D$8:$I$507,5,0)))</f>
        <v/>
      </c>
    </row>
    <row r="268" spans="3:20" ht="17.45" customHeight="1" x14ac:dyDescent="0.25">
      <c r="C268" s="188"/>
      <c r="D268" s="189"/>
      <c r="E268" s="178"/>
      <c r="F268" s="178"/>
      <c r="G268" s="190">
        <f>DATOS!$E$13</f>
        <v>1</v>
      </c>
      <c r="H268" s="178"/>
      <c r="I268" s="191"/>
      <c r="J268" s="178"/>
      <c r="K268" s="178"/>
      <c r="L268" s="178"/>
      <c r="M268" s="178"/>
      <c r="N268" s="160" t="str">
        <f t="shared" si="17"/>
        <v/>
      </c>
      <c r="O268" s="21"/>
      <c r="P268" s="160" t="str">
        <f t="shared" si="18"/>
        <v/>
      </c>
      <c r="Q268" s="160">
        <f t="shared" si="19"/>
        <v>0</v>
      </c>
      <c r="R268" s="160" t="str">
        <f t="shared" si="20"/>
        <v/>
      </c>
      <c r="S268" s="160" t="str">
        <f t="shared" si="21"/>
        <v/>
      </c>
      <c r="T268" s="50" t="str">
        <f>IF($F268="","",IF(ISERROR(VLOOKUP(F268,PROVEEDORES!$D$8:$I$507,5,0)),1,VLOOKUP($F268,PROVEEDORES!$D$8:$I$507,5,0)))</f>
        <v/>
      </c>
    </row>
    <row r="269" spans="3:20" ht="17.45" customHeight="1" x14ac:dyDescent="0.25">
      <c r="C269" s="188"/>
      <c r="D269" s="189"/>
      <c r="E269" s="178"/>
      <c r="F269" s="178"/>
      <c r="G269" s="190">
        <f>DATOS!$E$13</f>
        <v>1</v>
      </c>
      <c r="H269" s="178"/>
      <c r="I269" s="191"/>
      <c r="J269" s="178"/>
      <c r="K269" s="178"/>
      <c r="L269" s="178"/>
      <c r="M269" s="178"/>
      <c r="N269" s="160" t="str">
        <f t="shared" si="17"/>
        <v/>
      </c>
      <c r="O269" s="21"/>
      <c r="P269" s="160" t="str">
        <f t="shared" si="18"/>
        <v/>
      </c>
      <c r="Q269" s="160">
        <f t="shared" si="19"/>
        <v>0</v>
      </c>
      <c r="R269" s="160" t="str">
        <f t="shared" si="20"/>
        <v/>
      </c>
      <c r="S269" s="160" t="str">
        <f t="shared" si="21"/>
        <v/>
      </c>
      <c r="T269" s="50" t="str">
        <f>IF($F269="","",IF(ISERROR(VLOOKUP(F269,PROVEEDORES!$D$8:$I$507,5,0)),1,VLOOKUP($F269,PROVEEDORES!$D$8:$I$507,5,0)))</f>
        <v/>
      </c>
    </row>
    <row r="270" spans="3:20" ht="17.45" customHeight="1" x14ac:dyDescent="0.25">
      <c r="C270" s="188"/>
      <c r="D270" s="189"/>
      <c r="E270" s="178"/>
      <c r="F270" s="178"/>
      <c r="G270" s="190">
        <f>DATOS!$E$13</f>
        <v>1</v>
      </c>
      <c r="H270" s="178"/>
      <c r="I270" s="191"/>
      <c r="J270" s="178"/>
      <c r="K270" s="178"/>
      <c r="L270" s="178"/>
      <c r="M270" s="178"/>
      <c r="N270" s="160" t="str">
        <f t="shared" si="17"/>
        <v/>
      </c>
      <c r="O270" s="21"/>
      <c r="P270" s="160" t="str">
        <f t="shared" si="18"/>
        <v/>
      </c>
      <c r="Q270" s="160">
        <f t="shared" si="19"/>
        <v>0</v>
      </c>
      <c r="R270" s="160" t="str">
        <f t="shared" si="20"/>
        <v/>
      </c>
      <c r="S270" s="160" t="str">
        <f t="shared" si="21"/>
        <v/>
      </c>
      <c r="T270" s="50" t="str">
        <f>IF($F270="","",IF(ISERROR(VLOOKUP(F270,PROVEEDORES!$D$8:$I$507,5,0)),1,VLOOKUP($F270,PROVEEDORES!$D$8:$I$507,5,0)))</f>
        <v/>
      </c>
    </row>
    <row r="271" spans="3:20" ht="17.45" customHeight="1" x14ac:dyDescent="0.25">
      <c r="C271" s="188"/>
      <c r="D271" s="189"/>
      <c r="E271" s="178"/>
      <c r="F271" s="178"/>
      <c r="G271" s="190">
        <f>DATOS!$E$13</f>
        <v>1</v>
      </c>
      <c r="H271" s="178"/>
      <c r="I271" s="191"/>
      <c r="J271" s="178"/>
      <c r="K271" s="178"/>
      <c r="L271" s="178"/>
      <c r="M271" s="178"/>
      <c r="N271" s="160" t="str">
        <f t="shared" si="17"/>
        <v/>
      </c>
      <c r="O271" s="21"/>
      <c r="P271" s="160" t="str">
        <f t="shared" si="18"/>
        <v/>
      </c>
      <c r="Q271" s="160">
        <f t="shared" si="19"/>
        <v>0</v>
      </c>
      <c r="R271" s="160" t="str">
        <f t="shared" si="20"/>
        <v/>
      </c>
      <c r="S271" s="160" t="str">
        <f t="shared" si="21"/>
        <v/>
      </c>
      <c r="T271" s="50" t="str">
        <f>IF($F271="","",IF(ISERROR(VLOOKUP(F271,PROVEEDORES!$D$8:$I$507,5,0)),1,VLOOKUP($F271,PROVEEDORES!$D$8:$I$507,5,0)))</f>
        <v/>
      </c>
    </row>
    <row r="272" spans="3:20" ht="17.45" customHeight="1" x14ac:dyDescent="0.25">
      <c r="C272" s="188"/>
      <c r="D272" s="189"/>
      <c r="E272" s="178"/>
      <c r="F272" s="178"/>
      <c r="G272" s="190">
        <f>DATOS!$E$13</f>
        <v>1</v>
      </c>
      <c r="H272" s="178"/>
      <c r="I272" s="191"/>
      <c r="J272" s="178"/>
      <c r="K272" s="178"/>
      <c r="L272" s="178"/>
      <c r="M272" s="178"/>
      <c r="N272" s="160" t="str">
        <f t="shared" si="17"/>
        <v/>
      </c>
      <c r="O272" s="21"/>
      <c r="P272" s="160" t="str">
        <f t="shared" si="18"/>
        <v/>
      </c>
      <c r="Q272" s="160">
        <f t="shared" si="19"/>
        <v>0</v>
      </c>
      <c r="R272" s="160" t="str">
        <f t="shared" si="20"/>
        <v/>
      </c>
      <c r="S272" s="160" t="str">
        <f t="shared" si="21"/>
        <v/>
      </c>
      <c r="T272" s="50" t="str">
        <f>IF($F272="","",IF(ISERROR(VLOOKUP(F272,PROVEEDORES!$D$8:$I$507,5,0)),1,VLOOKUP($F272,PROVEEDORES!$D$8:$I$507,5,0)))</f>
        <v/>
      </c>
    </row>
    <row r="273" spans="3:20" ht="17.45" customHeight="1" x14ac:dyDescent="0.25">
      <c r="C273" s="188"/>
      <c r="D273" s="189"/>
      <c r="E273" s="178"/>
      <c r="F273" s="178"/>
      <c r="G273" s="190">
        <f>DATOS!$E$13</f>
        <v>1</v>
      </c>
      <c r="H273" s="178"/>
      <c r="I273" s="191"/>
      <c r="J273" s="178"/>
      <c r="K273" s="178"/>
      <c r="L273" s="178"/>
      <c r="M273" s="178"/>
      <c r="N273" s="160" t="str">
        <f t="shared" si="17"/>
        <v/>
      </c>
      <c r="O273" s="21"/>
      <c r="P273" s="160" t="str">
        <f t="shared" si="18"/>
        <v/>
      </c>
      <c r="Q273" s="160">
        <f t="shared" si="19"/>
        <v>0</v>
      </c>
      <c r="R273" s="160" t="str">
        <f t="shared" si="20"/>
        <v/>
      </c>
      <c r="S273" s="160" t="str">
        <f t="shared" si="21"/>
        <v/>
      </c>
      <c r="T273" s="50" t="str">
        <f>IF($F273="","",IF(ISERROR(VLOOKUP(F273,PROVEEDORES!$D$8:$I$507,5,0)),1,VLOOKUP($F273,PROVEEDORES!$D$8:$I$507,5,0)))</f>
        <v/>
      </c>
    </row>
    <row r="274" spans="3:20" ht="17.45" customHeight="1" x14ac:dyDescent="0.25">
      <c r="C274" s="188"/>
      <c r="D274" s="189"/>
      <c r="E274" s="178"/>
      <c r="F274" s="178"/>
      <c r="G274" s="190">
        <f>DATOS!$E$13</f>
        <v>1</v>
      </c>
      <c r="H274" s="178"/>
      <c r="I274" s="191"/>
      <c r="J274" s="178"/>
      <c r="K274" s="178"/>
      <c r="L274" s="178"/>
      <c r="M274" s="178"/>
      <c r="N274" s="160" t="str">
        <f t="shared" ref="N274:N337" si="22">IF(H274&amp;J274&amp;K274&amp;L274&amp;M274="","",H274+J274+K274-L274-M274)</f>
        <v/>
      </c>
      <c r="O274" s="21"/>
      <c r="P274" s="160" t="str">
        <f t="shared" ref="P274:P337" si="23">IF($I274="E",H274,"")</f>
        <v/>
      </c>
      <c r="Q274" s="160">
        <f t="shared" si="19"/>
        <v>0</v>
      </c>
      <c r="R274" s="160" t="str">
        <f t="shared" si="20"/>
        <v/>
      </c>
      <c r="S274" s="160" t="str">
        <f t="shared" si="21"/>
        <v/>
      </c>
      <c r="T274" s="50" t="str">
        <f>IF($F274="","",IF(ISERROR(VLOOKUP(F274,PROVEEDORES!$D$8:$I$507,5,0)),1,VLOOKUP($F274,PROVEEDORES!$D$8:$I$507,5,0)))</f>
        <v/>
      </c>
    </row>
    <row r="275" spans="3:20" ht="17.45" customHeight="1" x14ac:dyDescent="0.25">
      <c r="C275" s="188"/>
      <c r="D275" s="189"/>
      <c r="E275" s="178"/>
      <c r="F275" s="178"/>
      <c r="G275" s="190">
        <f>DATOS!$E$13</f>
        <v>1</v>
      </c>
      <c r="H275" s="178"/>
      <c r="I275" s="191"/>
      <c r="J275" s="178"/>
      <c r="K275" s="178"/>
      <c r="L275" s="178"/>
      <c r="M275" s="178"/>
      <c r="N275" s="160" t="str">
        <f t="shared" si="22"/>
        <v/>
      </c>
      <c r="O275" s="21"/>
      <c r="P275" s="160" t="str">
        <f t="shared" si="23"/>
        <v/>
      </c>
      <c r="Q275" s="160">
        <f t="shared" ref="Q275:Q338" si="24">IF($I275=0%,H275,"")</f>
        <v>0</v>
      </c>
      <c r="R275" s="160" t="str">
        <f t="shared" ref="R275:R338" si="25">IF(OR($I275=8%,$I275=11%),$J275/$I275,"")</f>
        <v/>
      </c>
      <c r="S275" s="160" t="str">
        <f t="shared" ref="S275:S338" si="26">IF(OR($I275=15%,$I275=16%),$J275/$I275,"")</f>
        <v/>
      </c>
      <c r="T275" s="50" t="str">
        <f>IF($F275="","",IF(ISERROR(VLOOKUP(F275,PROVEEDORES!$D$8:$I$507,5,0)),1,VLOOKUP($F275,PROVEEDORES!$D$8:$I$507,5,0)))</f>
        <v/>
      </c>
    </row>
    <row r="276" spans="3:20" ht="17.45" customHeight="1" x14ac:dyDescent="0.25">
      <c r="C276" s="188"/>
      <c r="D276" s="189"/>
      <c r="E276" s="178"/>
      <c r="F276" s="178"/>
      <c r="G276" s="190">
        <f>DATOS!$E$13</f>
        <v>1</v>
      </c>
      <c r="H276" s="178"/>
      <c r="I276" s="191"/>
      <c r="J276" s="178"/>
      <c r="K276" s="178"/>
      <c r="L276" s="178"/>
      <c r="M276" s="178"/>
      <c r="N276" s="160" t="str">
        <f t="shared" si="22"/>
        <v/>
      </c>
      <c r="O276" s="21"/>
      <c r="P276" s="160" t="str">
        <f t="shared" si="23"/>
        <v/>
      </c>
      <c r="Q276" s="160">
        <f t="shared" si="24"/>
        <v>0</v>
      </c>
      <c r="R276" s="160" t="str">
        <f t="shared" si="25"/>
        <v/>
      </c>
      <c r="S276" s="160" t="str">
        <f t="shared" si="26"/>
        <v/>
      </c>
      <c r="T276" s="50" t="str">
        <f>IF($F276="","",IF(ISERROR(VLOOKUP(F276,PROVEEDORES!$D$8:$I$507,5,0)),1,VLOOKUP($F276,PROVEEDORES!$D$8:$I$507,5,0)))</f>
        <v/>
      </c>
    </row>
    <row r="277" spans="3:20" ht="17.45" customHeight="1" x14ac:dyDescent="0.25">
      <c r="C277" s="188"/>
      <c r="D277" s="189"/>
      <c r="E277" s="178"/>
      <c r="F277" s="178"/>
      <c r="G277" s="190">
        <f>DATOS!$E$13</f>
        <v>1</v>
      </c>
      <c r="H277" s="178"/>
      <c r="I277" s="191"/>
      <c r="J277" s="178"/>
      <c r="K277" s="178"/>
      <c r="L277" s="178"/>
      <c r="M277" s="178"/>
      <c r="N277" s="160" t="str">
        <f t="shared" si="22"/>
        <v/>
      </c>
      <c r="O277" s="21"/>
      <c r="P277" s="160" t="str">
        <f t="shared" si="23"/>
        <v/>
      </c>
      <c r="Q277" s="160">
        <f t="shared" si="24"/>
        <v>0</v>
      </c>
      <c r="R277" s="160" t="str">
        <f t="shared" si="25"/>
        <v/>
      </c>
      <c r="S277" s="160" t="str">
        <f t="shared" si="26"/>
        <v/>
      </c>
      <c r="T277" s="50" t="str">
        <f>IF($F277="","",IF(ISERROR(VLOOKUP(F277,PROVEEDORES!$D$8:$I$507,5,0)),1,VLOOKUP($F277,PROVEEDORES!$D$8:$I$507,5,0)))</f>
        <v/>
      </c>
    </row>
    <row r="278" spans="3:20" ht="17.45" customHeight="1" x14ac:dyDescent="0.25">
      <c r="C278" s="188"/>
      <c r="D278" s="189"/>
      <c r="E278" s="178"/>
      <c r="F278" s="178"/>
      <c r="G278" s="190">
        <f>DATOS!$E$13</f>
        <v>1</v>
      </c>
      <c r="H278" s="178"/>
      <c r="I278" s="191"/>
      <c r="J278" s="178"/>
      <c r="K278" s="178"/>
      <c r="L278" s="178"/>
      <c r="M278" s="178"/>
      <c r="N278" s="160" t="str">
        <f t="shared" si="22"/>
        <v/>
      </c>
      <c r="O278" s="21"/>
      <c r="P278" s="160" t="str">
        <f t="shared" si="23"/>
        <v/>
      </c>
      <c r="Q278" s="160">
        <f t="shared" si="24"/>
        <v>0</v>
      </c>
      <c r="R278" s="160" t="str">
        <f t="shared" si="25"/>
        <v/>
      </c>
      <c r="S278" s="160" t="str">
        <f t="shared" si="26"/>
        <v/>
      </c>
      <c r="T278" s="50" t="str">
        <f>IF($F278="","",IF(ISERROR(VLOOKUP(F278,PROVEEDORES!$D$8:$I$507,5,0)),1,VLOOKUP($F278,PROVEEDORES!$D$8:$I$507,5,0)))</f>
        <v/>
      </c>
    </row>
    <row r="279" spans="3:20" ht="17.45" customHeight="1" x14ac:dyDescent="0.25">
      <c r="C279" s="188"/>
      <c r="D279" s="189"/>
      <c r="E279" s="178"/>
      <c r="F279" s="178"/>
      <c r="G279" s="190">
        <f>DATOS!$E$13</f>
        <v>1</v>
      </c>
      <c r="H279" s="178"/>
      <c r="I279" s="191"/>
      <c r="J279" s="178"/>
      <c r="K279" s="178"/>
      <c r="L279" s="178"/>
      <c r="M279" s="178"/>
      <c r="N279" s="160" t="str">
        <f t="shared" si="22"/>
        <v/>
      </c>
      <c r="O279" s="21"/>
      <c r="P279" s="160" t="str">
        <f t="shared" si="23"/>
        <v/>
      </c>
      <c r="Q279" s="160">
        <f t="shared" si="24"/>
        <v>0</v>
      </c>
      <c r="R279" s="160" t="str">
        <f t="shared" si="25"/>
        <v/>
      </c>
      <c r="S279" s="160" t="str">
        <f t="shared" si="26"/>
        <v/>
      </c>
      <c r="T279" s="50" t="str">
        <f>IF($F279="","",IF(ISERROR(VLOOKUP(F279,PROVEEDORES!$D$8:$I$507,5,0)),1,VLOOKUP($F279,PROVEEDORES!$D$8:$I$507,5,0)))</f>
        <v/>
      </c>
    </row>
    <row r="280" spans="3:20" ht="17.45" customHeight="1" x14ac:dyDescent="0.25">
      <c r="C280" s="188"/>
      <c r="D280" s="189"/>
      <c r="E280" s="178"/>
      <c r="F280" s="178"/>
      <c r="G280" s="190">
        <f>DATOS!$E$13</f>
        <v>1</v>
      </c>
      <c r="H280" s="178"/>
      <c r="I280" s="191"/>
      <c r="J280" s="178"/>
      <c r="K280" s="178"/>
      <c r="L280" s="178"/>
      <c r="M280" s="178"/>
      <c r="N280" s="160" t="str">
        <f t="shared" si="22"/>
        <v/>
      </c>
      <c r="O280" s="21"/>
      <c r="P280" s="160" t="str">
        <f t="shared" si="23"/>
        <v/>
      </c>
      <c r="Q280" s="160">
        <f t="shared" si="24"/>
        <v>0</v>
      </c>
      <c r="R280" s="160" t="str">
        <f t="shared" si="25"/>
        <v/>
      </c>
      <c r="S280" s="160" t="str">
        <f t="shared" si="26"/>
        <v/>
      </c>
      <c r="T280" s="50" t="str">
        <f>IF($F280="","",IF(ISERROR(VLOOKUP(F280,PROVEEDORES!$D$8:$I$507,5,0)),1,VLOOKUP($F280,PROVEEDORES!$D$8:$I$507,5,0)))</f>
        <v/>
      </c>
    </row>
    <row r="281" spans="3:20" ht="17.45" customHeight="1" x14ac:dyDescent="0.25">
      <c r="C281" s="188"/>
      <c r="D281" s="189"/>
      <c r="E281" s="178"/>
      <c r="F281" s="178"/>
      <c r="G281" s="190">
        <f>DATOS!$E$13</f>
        <v>1</v>
      </c>
      <c r="H281" s="178"/>
      <c r="I281" s="191"/>
      <c r="J281" s="178"/>
      <c r="K281" s="178"/>
      <c r="L281" s="178"/>
      <c r="M281" s="178"/>
      <c r="N281" s="160" t="str">
        <f t="shared" si="22"/>
        <v/>
      </c>
      <c r="O281" s="21"/>
      <c r="P281" s="160" t="str">
        <f t="shared" si="23"/>
        <v/>
      </c>
      <c r="Q281" s="160">
        <f t="shared" si="24"/>
        <v>0</v>
      </c>
      <c r="R281" s="160" t="str">
        <f t="shared" si="25"/>
        <v/>
      </c>
      <c r="S281" s="160" t="str">
        <f t="shared" si="26"/>
        <v/>
      </c>
      <c r="T281" s="50" t="str">
        <f>IF($F281="","",IF(ISERROR(VLOOKUP(F281,PROVEEDORES!$D$8:$I$507,5,0)),1,VLOOKUP($F281,PROVEEDORES!$D$8:$I$507,5,0)))</f>
        <v/>
      </c>
    </row>
    <row r="282" spans="3:20" ht="17.45" customHeight="1" x14ac:dyDescent="0.25">
      <c r="C282" s="188"/>
      <c r="D282" s="189"/>
      <c r="E282" s="178"/>
      <c r="F282" s="178"/>
      <c r="G282" s="190">
        <f>DATOS!$E$13</f>
        <v>1</v>
      </c>
      <c r="H282" s="178"/>
      <c r="I282" s="191"/>
      <c r="J282" s="178"/>
      <c r="K282" s="178"/>
      <c r="L282" s="178"/>
      <c r="M282" s="178"/>
      <c r="N282" s="160" t="str">
        <f t="shared" si="22"/>
        <v/>
      </c>
      <c r="O282" s="21"/>
      <c r="P282" s="160" t="str">
        <f t="shared" si="23"/>
        <v/>
      </c>
      <c r="Q282" s="160">
        <f t="shared" si="24"/>
        <v>0</v>
      </c>
      <c r="R282" s="160" t="str">
        <f t="shared" si="25"/>
        <v/>
      </c>
      <c r="S282" s="160" t="str">
        <f t="shared" si="26"/>
        <v/>
      </c>
      <c r="T282" s="50" t="str">
        <f>IF($F282="","",IF(ISERROR(VLOOKUP(F282,PROVEEDORES!$D$8:$I$507,5,0)),1,VLOOKUP($F282,PROVEEDORES!$D$8:$I$507,5,0)))</f>
        <v/>
      </c>
    </row>
    <row r="283" spans="3:20" ht="17.45" customHeight="1" x14ac:dyDescent="0.25">
      <c r="C283" s="188"/>
      <c r="D283" s="189"/>
      <c r="E283" s="178"/>
      <c r="F283" s="178"/>
      <c r="G283" s="190">
        <f>DATOS!$E$13</f>
        <v>1</v>
      </c>
      <c r="H283" s="178"/>
      <c r="I283" s="191"/>
      <c r="J283" s="178"/>
      <c r="K283" s="178"/>
      <c r="L283" s="178"/>
      <c r="M283" s="178"/>
      <c r="N283" s="160" t="str">
        <f t="shared" si="22"/>
        <v/>
      </c>
      <c r="O283" s="21"/>
      <c r="P283" s="160" t="str">
        <f t="shared" si="23"/>
        <v/>
      </c>
      <c r="Q283" s="160">
        <f t="shared" si="24"/>
        <v>0</v>
      </c>
      <c r="R283" s="160" t="str">
        <f t="shared" si="25"/>
        <v/>
      </c>
      <c r="S283" s="160" t="str">
        <f t="shared" si="26"/>
        <v/>
      </c>
      <c r="T283" s="50" t="str">
        <f>IF($F283="","",IF(ISERROR(VLOOKUP(F283,PROVEEDORES!$D$8:$I$507,5,0)),1,VLOOKUP($F283,PROVEEDORES!$D$8:$I$507,5,0)))</f>
        <v/>
      </c>
    </row>
    <row r="284" spans="3:20" ht="17.45" customHeight="1" x14ac:dyDescent="0.25">
      <c r="C284" s="188"/>
      <c r="D284" s="189"/>
      <c r="E284" s="178"/>
      <c r="F284" s="178"/>
      <c r="G284" s="190">
        <f>DATOS!$E$13</f>
        <v>1</v>
      </c>
      <c r="H284" s="178"/>
      <c r="I284" s="191"/>
      <c r="J284" s="178"/>
      <c r="K284" s="178"/>
      <c r="L284" s="178"/>
      <c r="M284" s="178"/>
      <c r="N284" s="160" t="str">
        <f t="shared" si="22"/>
        <v/>
      </c>
      <c r="O284" s="21"/>
      <c r="P284" s="160" t="str">
        <f t="shared" si="23"/>
        <v/>
      </c>
      <c r="Q284" s="160">
        <f t="shared" si="24"/>
        <v>0</v>
      </c>
      <c r="R284" s="160" t="str">
        <f t="shared" si="25"/>
        <v/>
      </c>
      <c r="S284" s="160" t="str">
        <f t="shared" si="26"/>
        <v/>
      </c>
      <c r="T284" s="50" t="str">
        <f>IF($F284="","",IF(ISERROR(VLOOKUP(F284,PROVEEDORES!$D$8:$I$507,5,0)),1,VLOOKUP($F284,PROVEEDORES!$D$8:$I$507,5,0)))</f>
        <v/>
      </c>
    </row>
    <row r="285" spans="3:20" ht="17.45" customHeight="1" x14ac:dyDescent="0.25">
      <c r="C285" s="188"/>
      <c r="D285" s="189"/>
      <c r="E285" s="178"/>
      <c r="F285" s="178"/>
      <c r="G285" s="190">
        <f>DATOS!$E$13</f>
        <v>1</v>
      </c>
      <c r="H285" s="178"/>
      <c r="I285" s="191"/>
      <c r="J285" s="178"/>
      <c r="K285" s="178"/>
      <c r="L285" s="178"/>
      <c r="M285" s="178"/>
      <c r="N285" s="160" t="str">
        <f t="shared" si="22"/>
        <v/>
      </c>
      <c r="O285" s="21"/>
      <c r="P285" s="160" t="str">
        <f t="shared" si="23"/>
        <v/>
      </c>
      <c r="Q285" s="160">
        <f t="shared" si="24"/>
        <v>0</v>
      </c>
      <c r="R285" s="160" t="str">
        <f t="shared" si="25"/>
        <v/>
      </c>
      <c r="S285" s="160" t="str">
        <f t="shared" si="26"/>
        <v/>
      </c>
      <c r="T285" s="50" t="str">
        <f>IF($F285="","",IF(ISERROR(VLOOKUP(F285,PROVEEDORES!$D$8:$I$507,5,0)),1,VLOOKUP($F285,PROVEEDORES!$D$8:$I$507,5,0)))</f>
        <v/>
      </c>
    </row>
    <row r="286" spans="3:20" ht="17.45" customHeight="1" x14ac:dyDescent="0.25">
      <c r="C286" s="188"/>
      <c r="D286" s="189"/>
      <c r="E286" s="178"/>
      <c r="F286" s="178"/>
      <c r="G286" s="190">
        <f>DATOS!$E$13</f>
        <v>1</v>
      </c>
      <c r="H286" s="178"/>
      <c r="I286" s="191"/>
      <c r="J286" s="178"/>
      <c r="K286" s="178"/>
      <c r="L286" s="178"/>
      <c r="M286" s="178"/>
      <c r="N286" s="160" t="str">
        <f t="shared" si="22"/>
        <v/>
      </c>
      <c r="O286" s="21"/>
      <c r="P286" s="160" t="str">
        <f t="shared" si="23"/>
        <v/>
      </c>
      <c r="Q286" s="160">
        <f t="shared" si="24"/>
        <v>0</v>
      </c>
      <c r="R286" s="160" t="str">
        <f t="shared" si="25"/>
        <v/>
      </c>
      <c r="S286" s="160" t="str">
        <f t="shared" si="26"/>
        <v/>
      </c>
      <c r="T286" s="50" t="str">
        <f>IF($F286="","",IF(ISERROR(VLOOKUP(F286,PROVEEDORES!$D$8:$I$507,5,0)),1,VLOOKUP($F286,PROVEEDORES!$D$8:$I$507,5,0)))</f>
        <v/>
      </c>
    </row>
    <row r="287" spans="3:20" ht="17.45" customHeight="1" x14ac:dyDescent="0.25">
      <c r="C287" s="188"/>
      <c r="D287" s="189"/>
      <c r="E287" s="178"/>
      <c r="F287" s="178"/>
      <c r="G287" s="190">
        <f>DATOS!$E$13</f>
        <v>1</v>
      </c>
      <c r="H287" s="178"/>
      <c r="I287" s="191"/>
      <c r="J287" s="178"/>
      <c r="K287" s="178"/>
      <c r="L287" s="178"/>
      <c r="M287" s="178"/>
      <c r="N287" s="160" t="str">
        <f t="shared" si="22"/>
        <v/>
      </c>
      <c r="O287" s="21"/>
      <c r="P287" s="160" t="str">
        <f t="shared" si="23"/>
        <v/>
      </c>
      <c r="Q287" s="160">
        <f t="shared" si="24"/>
        <v>0</v>
      </c>
      <c r="R287" s="160" t="str">
        <f t="shared" si="25"/>
        <v/>
      </c>
      <c r="S287" s="160" t="str">
        <f t="shared" si="26"/>
        <v/>
      </c>
      <c r="T287" s="50" t="str">
        <f>IF($F287="","",IF(ISERROR(VLOOKUP(F287,PROVEEDORES!$D$8:$I$507,5,0)),1,VLOOKUP($F287,PROVEEDORES!$D$8:$I$507,5,0)))</f>
        <v/>
      </c>
    </row>
    <row r="288" spans="3:20" ht="17.45" customHeight="1" x14ac:dyDescent="0.25">
      <c r="C288" s="188"/>
      <c r="D288" s="189"/>
      <c r="E288" s="178"/>
      <c r="F288" s="178"/>
      <c r="G288" s="190">
        <f>DATOS!$E$13</f>
        <v>1</v>
      </c>
      <c r="H288" s="178"/>
      <c r="I288" s="191"/>
      <c r="J288" s="178"/>
      <c r="K288" s="178"/>
      <c r="L288" s="178"/>
      <c r="M288" s="178"/>
      <c r="N288" s="160" t="str">
        <f t="shared" si="22"/>
        <v/>
      </c>
      <c r="O288" s="21"/>
      <c r="P288" s="160" t="str">
        <f t="shared" si="23"/>
        <v/>
      </c>
      <c r="Q288" s="160">
        <f t="shared" si="24"/>
        <v>0</v>
      </c>
      <c r="R288" s="160" t="str">
        <f t="shared" si="25"/>
        <v/>
      </c>
      <c r="S288" s="160" t="str">
        <f t="shared" si="26"/>
        <v/>
      </c>
      <c r="T288" s="50" t="str">
        <f>IF($F288="","",IF(ISERROR(VLOOKUP(F288,PROVEEDORES!$D$8:$I$507,5,0)),1,VLOOKUP($F288,PROVEEDORES!$D$8:$I$507,5,0)))</f>
        <v/>
      </c>
    </row>
    <row r="289" spans="3:20" ht="17.45" customHeight="1" x14ac:dyDescent="0.25">
      <c r="C289" s="188"/>
      <c r="D289" s="189"/>
      <c r="E289" s="178"/>
      <c r="F289" s="178"/>
      <c r="G289" s="190">
        <f>DATOS!$E$13</f>
        <v>1</v>
      </c>
      <c r="H289" s="178"/>
      <c r="I289" s="191"/>
      <c r="J289" s="178"/>
      <c r="K289" s="178"/>
      <c r="L289" s="178"/>
      <c r="M289" s="178"/>
      <c r="N289" s="160" t="str">
        <f t="shared" si="22"/>
        <v/>
      </c>
      <c r="O289" s="21"/>
      <c r="P289" s="160" t="str">
        <f t="shared" si="23"/>
        <v/>
      </c>
      <c r="Q289" s="160">
        <f t="shared" si="24"/>
        <v>0</v>
      </c>
      <c r="R289" s="160" t="str">
        <f t="shared" si="25"/>
        <v/>
      </c>
      <c r="S289" s="160" t="str">
        <f t="shared" si="26"/>
        <v/>
      </c>
      <c r="T289" s="50" t="str">
        <f>IF($F289="","",IF(ISERROR(VLOOKUP(F289,PROVEEDORES!$D$8:$I$507,5,0)),1,VLOOKUP($F289,PROVEEDORES!$D$8:$I$507,5,0)))</f>
        <v/>
      </c>
    </row>
    <row r="290" spans="3:20" ht="17.45" customHeight="1" x14ac:dyDescent="0.25">
      <c r="C290" s="188"/>
      <c r="D290" s="189"/>
      <c r="E290" s="178"/>
      <c r="F290" s="178"/>
      <c r="G290" s="190">
        <f>DATOS!$E$13</f>
        <v>1</v>
      </c>
      <c r="H290" s="178"/>
      <c r="I290" s="191"/>
      <c r="J290" s="178"/>
      <c r="K290" s="178"/>
      <c r="L290" s="178"/>
      <c r="M290" s="178"/>
      <c r="N290" s="160" t="str">
        <f t="shared" si="22"/>
        <v/>
      </c>
      <c r="O290" s="21"/>
      <c r="P290" s="160" t="str">
        <f t="shared" si="23"/>
        <v/>
      </c>
      <c r="Q290" s="160">
        <f t="shared" si="24"/>
        <v>0</v>
      </c>
      <c r="R290" s="160" t="str">
        <f t="shared" si="25"/>
        <v/>
      </c>
      <c r="S290" s="160" t="str">
        <f t="shared" si="26"/>
        <v/>
      </c>
      <c r="T290" s="50" t="str">
        <f>IF($F290="","",IF(ISERROR(VLOOKUP(F290,PROVEEDORES!$D$8:$I$507,5,0)),1,VLOOKUP($F290,PROVEEDORES!$D$8:$I$507,5,0)))</f>
        <v/>
      </c>
    </row>
    <row r="291" spans="3:20" ht="17.45" customHeight="1" x14ac:dyDescent="0.25">
      <c r="C291" s="188"/>
      <c r="D291" s="189"/>
      <c r="E291" s="178"/>
      <c r="F291" s="178"/>
      <c r="G291" s="190">
        <f>DATOS!$E$13</f>
        <v>1</v>
      </c>
      <c r="H291" s="178"/>
      <c r="I291" s="191"/>
      <c r="J291" s="178"/>
      <c r="K291" s="178"/>
      <c r="L291" s="178"/>
      <c r="M291" s="178"/>
      <c r="N291" s="160" t="str">
        <f t="shared" si="22"/>
        <v/>
      </c>
      <c r="O291" s="21"/>
      <c r="P291" s="160" t="str">
        <f t="shared" si="23"/>
        <v/>
      </c>
      <c r="Q291" s="160">
        <f t="shared" si="24"/>
        <v>0</v>
      </c>
      <c r="R291" s="160" t="str">
        <f t="shared" si="25"/>
        <v/>
      </c>
      <c r="S291" s="160" t="str">
        <f t="shared" si="26"/>
        <v/>
      </c>
      <c r="T291" s="50" t="str">
        <f>IF($F291="","",IF(ISERROR(VLOOKUP(F291,PROVEEDORES!$D$8:$I$507,5,0)),1,VLOOKUP($F291,PROVEEDORES!$D$8:$I$507,5,0)))</f>
        <v/>
      </c>
    </row>
    <row r="292" spans="3:20" ht="17.45" customHeight="1" x14ac:dyDescent="0.25">
      <c r="C292" s="188"/>
      <c r="D292" s="189"/>
      <c r="E292" s="178"/>
      <c r="F292" s="178"/>
      <c r="G292" s="190">
        <f>DATOS!$E$13</f>
        <v>1</v>
      </c>
      <c r="H292" s="178"/>
      <c r="I292" s="191"/>
      <c r="J292" s="178"/>
      <c r="K292" s="178"/>
      <c r="L292" s="178"/>
      <c r="M292" s="178"/>
      <c r="N292" s="160" t="str">
        <f t="shared" si="22"/>
        <v/>
      </c>
      <c r="O292" s="21"/>
      <c r="P292" s="160" t="str">
        <f t="shared" si="23"/>
        <v/>
      </c>
      <c r="Q292" s="160">
        <f t="shared" si="24"/>
        <v>0</v>
      </c>
      <c r="R292" s="160" t="str">
        <f t="shared" si="25"/>
        <v/>
      </c>
      <c r="S292" s="160" t="str">
        <f t="shared" si="26"/>
        <v/>
      </c>
      <c r="T292" s="50" t="str">
        <f>IF($F292="","",IF(ISERROR(VLOOKUP(F292,PROVEEDORES!$D$8:$I$507,5,0)),1,VLOOKUP($F292,PROVEEDORES!$D$8:$I$507,5,0)))</f>
        <v/>
      </c>
    </row>
    <row r="293" spans="3:20" ht="17.45" customHeight="1" x14ac:dyDescent="0.25">
      <c r="C293" s="188"/>
      <c r="D293" s="189"/>
      <c r="E293" s="178"/>
      <c r="F293" s="178"/>
      <c r="G293" s="190">
        <f>DATOS!$E$13</f>
        <v>1</v>
      </c>
      <c r="H293" s="178"/>
      <c r="I293" s="191"/>
      <c r="J293" s="178"/>
      <c r="K293" s="178"/>
      <c r="L293" s="178"/>
      <c r="M293" s="178"/>
      <c r="N293" s="160" t="str">
        <f t="shared" si="22"/>
        <v/>
      </c>
      <c r="O293" s="21"/>
      <c r="P293" s="160" t="str">
        <f t="shared" si="23"/>
        <v/>
      </c>
      <c r="Q293" s="160">
        <f t="shared" si="24"/>
        <v>0</v>
      </c>
      <c r="R293" s="160" t="str">
        <f t="shared" si="25"/>
        <v/>
      </c>
      <c r="S293" s="160" t="str">
        <f t="shared" si="26"/>
        <v/>
      </c>
      <c r="T293" s="50" t="str">
        <f>IF($F293="","",IF(ISERROR(VLOOKUP(F293,PROVEEDORES!$D$8:$I$507,5,0)),1,VLOOKUP($F293,PROVEEDORES!$D$8:$I$507,5,0)))</f>
        <v/>
      </c>
    </row>
    <row r="294" spans="3:20" ht="17.45" customHeight="1" x14ac:dyDescent="0.25">
      <c r="C294" s="188"/>
      <c r="D294" s="189"/>
      <c r="E294" s="178"/>
      <c r="F294" s="178"/>
      <c r="G294" s="190">
        <f>DATOS!$E$13</f>
        <v>1</v>
      </c>
      <c r="H294" s="178"/>
      <c r="I294" s="191"/>
      <c r="J294" s="178"/>
      <c r="K294" s="178"/>
      <c r="L294" s="178"/>
      <c r="M294" s="178"/>
      <c r="N294" s="160" t="str">
        <f t="shared" si="22"/>
        <v/>
      </c>
      <c r="O294" s="21"/>
      <c r="P294" s="160" t="str">
        <f t="shared" si="23"/>
        <v/>
      </c>
      <c r="Q294" s="160">
        <f t="shared" si="24"/>
        <v>0</v>
      </c>
      <c r="R294" s="160" t="str">
        <f t="shared" si="25"/>
        <v/>
      </c>
      <c r="S294" s="160" t="str">
        <f t="shared" si="26"/>
        <v/>
      </c>
      <c r="T294" s="50" t="str">
        <f>IF($F294="","",IF(ISERROR(VLOOKUP(F294,PROVEEDORES!$D$8:$I$507,5,0)),1,VLOOKUP($F294,PROVEEDORES!$D$8:$I$507,5,0)))</f>
        <v/>
      </c>
    </row>
    <row r="295" spans="3:20" ht="17.45" customHeight="1" x14ac:dyDescent="0.25">
      <c r="C295" s="188"/>
      <c r="D295" s="189"/>
      <c r="E295" s="178"/>
      <c r="F295" s="178"/>
      <c r="G295" s="190">
        <f>DATOS!$E$13</f>
        <v>1</v>
      </c>
      <c r="H295" s="178"/>
      <c r="I295" s="191"/>
      <c r="J295" s="178"/>
      <c r="K295" s="178"/>
      <c r="L295" s="178"/>
      <c r="M295" s="178"/>
      <c r="N295" s="160" t="str">
        <f t="shared" si="22"/>
        <v/>
      </c>
      <c r="O295" s="21"/>
      <c r="P295" s="160" t="str">
        <f t="shared" si="23"/>
        <v/>
      </c>
      <c r="Q295" s="160">
        <f t="shared" si="24"/>
        <v>0</v>
      </c>
      <c r="R295" s="160" t="str">
        <f t="shared" si="25"/>
        <v/>
      </c>
      <c r="S295" s="160" t="str">
        <f t="shared" si="26"/>
        <v/>
      </c>
      <c r="T295" s="50" t="str">
        <f>IF($F295="","",IF(ISERROR(VLOOKUP(F295,PROVEEDORES!$D$8:$I$507,5,0)),1,VLOOKUP($F295,PROVEEDORES!$D$8:$I$507,5,0)))</f>
        <v/>
      </c>
    </row>
    <row r="296" spans="3:20" ht="17.45" customHeight="1" x14ac:dyDescent="0.25">
      <c r="C296" s="188"/>
      <c r="D296" s="189"/>
      <c r="E296" s="178"/>
      <c r="F296" s="178"/>
      <c r="G296" s="190">
        <f>DATOS!$E$13</f>
        <v>1</v>
      </c>
      <c r="H296" s="178"/>
      <c r="I296" s="191"/>
      <c r="J296" s="178"/>
      <c r="K296" s="178"/>
      <c r="L296" s="178"/>
      <c r="M296" s="178"/>
      <c r="N296" s="160" t="str">
        <f t="shared" si="22"/>
        <v/>
      </c>
      <c r="O296" s="21"/>
      <c r="P296" s="160" t="str">
        <f t="shared" si="23"/>
        <v/>
      </c>
      <c r="Q296" s="160">
        <f t="shared" si="24"/>
        <v>0</v>
      </c>
      <c r="R296" s="160" t="str">
        <f t="shared" si="25"/>
        <v/>
      </c>
      <c r="S296" s="160" t="str">
        <f t="shared" si="26"/>
        <v/>
      </c>
      <c r="T296" s="50" t="str">
        <f>IF($F296="","",IF(ISERROR(VLOOKUP(F296,PROVEEDORES!$D$8:$I$507,5,0)),1,VLOOKUP($F296,PROVEEDORES!$D$8:$I$507,5,0)))</f>
        <v/>
      </c>
    </row>
    <row r="297" spans="3:20" ht="17.45" customHeight="1" x14ac:dyDescent="0.25">
      <c r="C297" s="188"/>
      <c r="D297" s="189"/>
      <c r="E297" s="178"/>
      <c r="F297" s="178"/>
      <c r="G297" s="190">
        <f>DATOS!$E$13</f>
        <v>1</v>
      </c>
      <c r="H297" s="178"/>
      <c r="I297" s="191"/>
      <c r="J297" s="178"/>
      <c r="K297" s="178"/>
      <c r="L297" s="178"/>
      <c r="M297" s="178"/>
      <c r="N297" s="160" t="str">
        <f t="shared" si="22"/>
        <v/>
      </c>
      <c r="O297" s="21"/>
      <c r="P297" s="160" t="str">
        <f t="shared" si="23"/>
        <v/>
      </c>
      <c r="Q297" s="160">
        <f t="shared" si="24"/>
        <v>0</v>
      </c>
      <c r="R297" s="160" t="str">
        <f t="shared" si="25"/>
        <v/>
      </c>
      <c r="S297" s="160" t="str">
        <f t="shared" si="26"/>
        <v/>
      </c>
      <c r="T297" s="50" t="str">
        <f>IF($F297="","",IF(ISERROR(VLOOKUP(F297,PROVEEDORES!$D$8:$I$507,5,0)),1,VLOOKUP($F297,PROVEEDORES!$D$8:$I$507,5,0)))</f>
        <v/>
      </c>
    </row>
    <row r="298" spans="3:20" ht="17.45" customHeight="1" x14ac:dyDescent="0.25">
      <c r="C298" s="188"/>
      <c r="D298" s="189"/>
      <c r="E298" s="178"/>
      <c r="F298" s="178"/>
      <c r="G298" s="190">
        <f>DATOS!$E$13</f>
        <v>1</v>
      </c>
      <c r="H298" s="178"/>
      <c r="I298" s="191"/>
      <c r="J298" s="178"/>
      <c r="K298" s="178"/>
      <c r="L298" s="178"/>
      <c r="M298" s="178"/>
      <c r="N298" s="160" t="str">
        <f t="shared" si="22"/>
        <v/>
      </c>
      <c r="O298" s="21"/>
      <c r="P298" s="160" t="str">
        <f t="shared" si="23"/>
        <v/>
      </c>
      <c r="Q298" s="160">
        <f t="shared" si="24"/>
        <v>0</v>
      </c>
      <c r="R298" s="160" t="str">
        <f t="shared" si="25"/>
        <v/>
      </c>
      <c r="S298" s="160" t="str">
        <f t="shared" si="26"/>
        <v/>
      </c>
      <c r="T298" s="50" t="str">
        <f>IF($F298="","",IF(ISERROR(VLOOKUP(F298,PROVEEDORES!$D$8:$I$507,5,0)),1,VLOOKUP($F298,PROVEEDORES!$D$8:$I$507,5,0)))</f>
        <v/>
      </c>
    </row>
    <row r="299" spans="3:20" ht="17.45" customHeight="1" x14ac:dyDescent="0.25">
      <c r="C299" s="188"/>
      <c r="D299" s="189"/>
      <c r="E299" s="178"/>
      <c r="F299" s="178"/>
      <c r="G299" s="190">
        <f>DATOS!$E$13</f>
        <v>1</v>
      </c>
      <c r="H299" s="178"/>
      <c r="I299" s="191"/>
      <c r="J299" s="178"/>
      <c r="K299" s="178"/>
      <c r="L299" s="178"/>
      <c r="M299" s="178"/>
      <c r="N299" s="160" t="str">
        <f t="shared" si="22"/>
        <v/>
      </c>
      <c r="O299" s="21"/>
      <c r="P299" s="160" t="str">
        <f t="shared" si="23"/>
        <v/>
      </c>
      <c r="Q299" s="160">
        <f t="shared" si="24"/>
        <v>0</v>
      </c>
      <c r="R299" s="160" t="str">
        <f t="shared" si="25"/>
        <v/>
      </c>
      <c r="S299" s="160" t="str">
        <f t="shared" si="26"/>
        <v/>
      </c>
      <c r="T299" s="50" t="str">
        <f>IF($F299="","",IF(ISERROR(VLOOKUP(F299,PROVEEDORES!$D$8:$I$507,5,0)),1,VLOOKUP($F299,PROVEEDORES!$D$8:$I$507,5,0)))</f>
        <v/>
      </c>
    </row>
    <row r="300" spans="3:20" ht="17.45" customHeight="1" x14ac:dyDescent="0.25">
      <c r="C300" s="188"/>
      <c r="D300" s="189"/>
      <c r="E300" s="178"/>
      <c r="F300" s="178"/>
      <c r="G300" s="190">
        <f>DATOS!$E$13</f>
        <v>1</v>
      </c>
      <c r="H300" s="178"/>
      <c r="I300" s="191"/>
      <c r="J300" s="178"/>
      <c r="K300" s="178"/>
      <c r="L300" s="178"/>
      <c r="M300" s="178"/>
      <c r="N300" s="160" t="str">
        <f t="shared" si="22"/>
        <v/>
      </c>
      <c r="O300" s="21"/>
      <c r="P300" s="160" t="str">
        <f t="shared" si="23"/>
        <v/>
      </c>
      <c r="Q300" s="160">
        <f t="shared" si="24"/>
        <v>0</v>
      </c>
      <c r="R300" s="160" t="str">
        <f t="shared" si="25"/>
        <v/>
      </c>
      <c r="S300" s="160" t="str">
        <f t="shared" si="26"/>
        <v/>
      </c>
      <c r="T300" s="50" t="str">
        <f>IF($F300="","",IF(ISERROR(VLOOKUP(F300,PROVEEDORES!$D$8:$I$507,5,0)),1,VLOOKUP($F300,PROVEEDORES!$D$8:$I$507,5,0)))</f>
        <v/>
      </c>
    </row>
    <row r="301" spans="3:20" ht="17.45" customHeight="1" x14ac:dyDescent="0.25">
      <c r="C301" s="188"/>
      <c r="D301" s="189"/>
      <c r="E301" s="178"/>
      <c r="F301" s="178"/>
      <c r="G301" s="190">
        <f>DATOS!$E$13</f>
        <v>1</v>
      </c>
      <c r="H301" s="178"/>
      <c r="I301" s="191"/>
      <c r="J301" s="178"/>
      <c r="K301" s="178"/>
      <c r="L301" s="178"/>
      <c r="M301" s="178"/>
      <c r="N301" s="160" t="str">
        <f t="shared" si="22"/>
        <v/>
      </c>
      <c r="O301" s="21"/>
      <c r="P301" s="160" t="str">
        <f t="shared" si="23"/>
        <v/>
      </c>
      <c r="Q301" s="160">
        <f t="shared" si="24"/>
        <v>0</v>
      </c>
      <c r="R301" s="160" t="str">
        <f t="shared" si="25"/>
        <v/>
      </c>
      <c r="S301" s="160" t="str">
        <f t="shared" si="26"/>
        <v/>
      </c>
      <c r="T301" s="50" t="str">
        <f>IF($F301="","",IF(ISERROR(VLOOKUP(F301,PROVEEDORES!$D$8:$I$507,5,0)),1,VLOOKUP($F301,PROVEEDORES!$D$8:$I$507,5,0)))</f>
        <v/>
      </c>
    </row>
    <row r="302" spans="3:20" ht="17.45" customHeight="1" x14ac:dyDescent="0.25">
      <c r="C302" s="188"/>
      <c r="D302" s="189"/>
      <c r="E302" s="178"/>
      <c r="F302" s="178"/>
      <c r="G302" s="190">
        <f>DATOS!$E$13</f>
        <v>1</v>
      </c>
      <c r="H302" s="178"/>
      <c r="I302" s="191"/>
      <c r="J302" s="178"/>
      <c r="K302" s="178"/>
      <c r="L302" s="178"/>
      <c r="M302" s="178"/>
      <c r="N302" s="160" t="str">
        <f t="shared" si="22"/>
        <v/>
      </c>
      <c r="O302" s="21"/>
      <c r="P302" s="160" t="str">
        <f t="shared" si="23"/>
        <v/>
      </c>
      <c r="Q302" s="160">
        <f t="shared" si="24"/>
        <v>0</v>
      </c>
      <c r="R302" s="160" t="str">
        <f t="shared" si="25"/>
        <v/>
      </c>
      <c r="S302" s="160" t="str">
        <f t="shared" si="26"/>
        <v/>
      </c>
      <c r="T302" s="50" t="str">
        <f>IF($F302="","",IF(ISERROR(VLOOKUP(F302,PROVEEDORES!$D$8:$I$507,5,0)),1,VLOOKUP($F302,PROVEEDORES!$D$8:$I$507,5,0)))</f>
        <v/>
      </c>
    </row>
    <row r="303" spans="3:20" ht="17.45" customHeight="1" x14ac:dyDescent="0.25">
      <c r="C303" s="188"/>
      <c r="D303" s="189"/>
      <c r="E303" s="178"/>
      <c r="F303" s="178"/>
      <c r="G303" s="190">
        <f>DATOS!$E$13</f>
        <v>1</v>
      </c>
      <c r="H303" s="178"/>
      <c r="I303" s="191"/>
      <c r="J303" s="178"/>
      <c r="K303" s="178"/>
      <c r="L303" s="178"/>
      <c r="M303" s="178"/>
      <c r="N303" s="160" t="str">
        <f t="shared" si="22"/>
        <v/>
      </c>
      <c r="O303" s="21"/>
      <c r="P303" s="160" t="str">
        <f t="shared" si="23"/>
        <v/>
      </c>
      <c r="Q303" s="160">
        <f t="shared" si="24"/>
        <v>0</v>
      </c>
      <c r="R303" s="160" t="str">
        <f t="shared" si="25"/>
        <v/>
      </c>
      <c r="S303" s="160" t="str">
        <f t="shared" si="26"/>
        <v/>
      </c>
      <c r="T303" s="50" t="str">
        <f>IF($F303="","",IF(ISERROR(VLOOKUP(F303,PROVEEDORES!$D$8:$I$507,5,0)),1,VLOOKUP($F303,PROVEEDORES!$D$8:$I$507,5,0)))</f>
        <v/>
      </c>
    </row>
    <row r="304" spans="3:20" ht="17.45" customHeight="1" x14ac:dyDescent="0.25">
      <c r="C304" s="188"/>
      <c r="D304" s="189"/>
      <c r="E304" s="178"/>
      <c r="F304" s="178"/>
      <c r="G304" s="190">
        <f>DATOS!$E$13</f>
        <v>1</v>
      </c>
      <c r="H304" s="178"/>
      <c r="I304" s="191"/>
      <c r="J304" s="178"/>
      <c r="K304" s="178"/>
      <c r="L304" s="178"/>
      <c r="M304" s="178"/>
      <c r="N304" s="160" t="str">
        <f t="shared" si="22"/>
        <v/>
      </c>
      <c r="O304" s="21"/>
      <c r="P304" s="160" t="str">
        <f t="shared" si="23"/>
        <v/>
      </c>
      <c r="Q304" s="160">
        <f t="shared" si="24"/>
        <v>0</v>
      </c>
      <c r="R304" s="160" t="str">
        <f t="shared" si="25"/>
        <v/>
      </c>
      <c r="S304" s="160" t="str">
        <f t="shared" si="26"/>
        <v/>
      </c>
      <c r="T304" s="50" t="str">
        <f>IF($F304="","",IF(ISERROR(VLOOKUP(F304,PROVEEDORES!$D$8:$I$507,5,0)),1,VLOOKUP($F304,PROVEEDORES!$D$8:$I$507,5,0)))</f>
        <v/>
      </c>
    </row>
    <row r="305" spans="3:20" ht="17.45" customHeight="1" x14ac:dyDescent="0.25">
      <c r="C305" s="188"/>
      <c r="D305" s="189"/>
      <c r="E305" s="178"/>
      <c r="F305" s="178"/>
      <c r="G305" s="190">
        <f>DATOS!$E$13</f>
        <v>1</v>
      </c>
      <c r="H305" s="178"/>
      <c r="I305" s="191"/>
      <c r="J305" s="178"/>
      <c r="K305" s="178"/>
      <c r="L305" s="178"/>
      <c r="M305" s="178"/>
      <c r="N305" s="160" t="str">
        <f t="shared" si="22"/>
        <v/>
      </c>
      <c r="O305" s="21"/>
      <c r="P305" s="160" t="str">
        <f t="shared" si="23"/>
        <v/>
      </c>
      <c r="Q305" s="160">
        <f t="shared" si="24"/>
        <v>0</v>
      </c>
      <c r="R305" s="160" t="str">
        <f t="shared" si="25"/>
        <v/>
      </c>
      <c r="S305" s="160" t="str">
        <f t="shared" si="26"/>
        <v/>
      </c>
      <c r="T305" s="50" t="str">
        <f>IF($F305="","",IF(ISERROR(VLOOKUP(F305,PROVEEDORES!$D$8:$I$507,5,0)),1,VLOOKUP($F305,PROVEEDORES!$D$8:$I$507,5,0)))</f>
        <v/>
      </c>
    </row>
    <row r="306" spans="3:20" ht="17.45" customHeight="1" x14ac:dyDescent="0.25">
      <c r="C306" s="188"/>
      <c r="D306" s="189"/>
      <c r="E306" s="178"/>
      <c r="F306" s="178"/>
      <c r="G306" s="190">
        <f>DATOS!$E$13</f>
        <v>1</v>
      </c>
      <c r="H306" s="178"/>
      <c r="I306" s="191"/>
      <c r="J306" s="178"/>
      <c r="K306" s="178"/>
      <c r="L306" s="178"/>
      <c r="M306" s="178"/>
      <c r="N306" s="160" t="str">
        <f t="shared" si="22"/>
        <v/>
      </c>
      <c r="O306" s="21"/>
      <c r="P306" s="160" t="str">
        <f t="shared" si="23"/>
        <v/>
      </c>
      <c r="Q306" s="160">
        <f t="shared" si="24"/>
        <v>0</v>
      </c>
      <c r="R306" s="160" t="str">
        <f t="shared" si="25"/>
        <v/>
      </c>
      <c r="S306" s="160" t="str">
        <f t="shared" si="26"/>
        <v/>
      </c>
      <c r="T306" s="50" t="str">
        <f>IF($F306="","",IF(ISERROR(VLOOKUP(F306,PROVEEDORES!$D$8:$I$507,5,0)),1,VLOOKUP($F306,PROVEEDORES!$D$8:$I$507,5,0)))</f>
        <v/>
      </c>
    </row>
    <row r="307" spans="3:20" ht="17.45" customHeight="1" x14ac:dyDescent="0.25">
      <c r="C307" s="188"/>
      <c r="D307" s="189"/>
      <c r="E307" s="178"/>
      <c r="F307" s="178"/>
      <c r="G307" s="190">
        <f>DATOS!$E$13</f>
        <v>1</v>
      </c>
      <c r="H307" s="178"/>
      <c r="I307" s="191"/>
      <c r="J307" s="178"/>
      <c r="K307" s="178"/>
      <c r="L307" s="178"/>
      <c r="M307" s="178"/>
      <c r="N307" s="160" t="str">
        <f t="shared" si="22"/>
        <v/>
      </c>
      <c r="O307" s="21"/>
      <c r="P307" s="160" t="str">
        <f t="shared" si="23"/>
        <v/>
      </c>
      <c r="Q307" s="160">
        <f t="shared" si="24"/>
        <v>0</v>
      </c>
      <c r="R307" s="160" t="str">
        <f t="shared" si="25"/>
        <v/>
      </c>
      <c r="S307" s="160" t="str">
        <f t="shared" si="26"/>
        <v/>
      </c>
      <c r="T307" s="50" t="str">
        <f>IF($F307="","",IF(ISERROR(VLOOKUP(F307,PROVEEDORES!$D$8:$I$507,5,0)),1,VLOOKUP($F307,PROVEEDORES!$D$8:$I$507,5,0)))</f>
        <v/>
      </c>
    </row>
    <row r="308" spans="3:20" ht="17.45" customHeight="1" x14ac:dyDescent="0.25">
      <c r="C308" s="188"/>
      <c r="D308" s="189"/>
      <c r="E308" s="178"/>
      <c r="F308" s="178"/>
      <c r="G308" s="190">
        <f>DATOS!$E$13</f>
        <v>1</v>
      </c>
      <c r="H308" s="178"/>
      <c r="I308" s="191"/>
      <c r="J308" s="178"/>
      <c r="K308" s="178"/>
      <c r="L308" s="178"/>
      <c r="M308" s="178"/>
      <c r="N308" s="160" t="str">
        <f t="shared" si="22"/>
        <v/>
      </c>
      <c r="O308" s="21"/>
      <c r="P308" s="160" t="str">
        <f t="shared" si="23"/>
        <v/>
      </c>
      <c r="Q308" s="160">
        <f t="shared" si="24"/>
        <v>0</v>
      </c>
      <c r="R308" s="160" t="str">
        <f t="shared" si="25"/>
        <v/>
      </c>
      <c r="S308" s="160" t="str">
        <f t="shared" si="26"/>
        <v/>
      </c>
      <c r="T308" s="50" t="str">
        <f>IF($F308="","",IF(ISERROR(VLOOKUP(F308,PROVEEDORES!$D$8:$I$507,5,0)),1,VLOOKUP($F308,PROVEEDORES!$D$8:$I$507,5,0)))</f>
        <v/>
      </c>
    </row>
    <row r="309" spans="3:20" ht="17.45" customHeight="1" x14ac:dyDescent="0.25">
      <c r="C309" s="188"/>
      <c r="D309" s="189"/>
      <c r="E309" s="178"/>
      <c r="F309" s="178"/>
      <c r="G309" s="190">
        <f>DATOS!$E$13</f>
        <v>1</v>
      </c>
      <c r="H309" s="178"/>
      <c r="I309" s="191"/>
      <c r="J309" s="178"/>
      <c r="K309" s="178"/>
      <c r="L309" s="178"/>
      <c r="M309" s="178"/>
      <c r="N309" s="160" t="str">
        <f t="shared" si="22"/>
        <v/>
      </c>
      <c r="O309" s="21"/>
      <c r="P309" s="160" t="str">
        <f t="shared" si="23"/>
        <v/>
      </c>
      <c r="Q309" s="160">
        <f t="shared" si="24"/>
        <v>0</v>
      </c>
      <c r="R309" s="160" t="str">
        <f t="shared" si="25"/>
        <v/>
      </c>
      <c r="S309" s="160" t="str">
        <f t="shared" si="26"/>
        <v/>
      </c>
      <c r="T309" s="50" t="str">
        <f>IF($F309="","",IF(ISERROR(VLOOKUP(F309,PROVEEDORES!$D$8:$I$507,5,0)),1,VLOOKUP($F309,PROVEEDORES!$D$8:$I$507,5,0)))</f>
        <v/>
      </c>
    </row>
    <row r="310" spans="3:20" ht="17.45" customHeight="1" x14ac:dyDescent="0.25">
      <c r="C310" s="188"/>
      <c r="D310" s="189"/>
      <c r="E310" s="178"/>
      <c r="F310" s="178"/>
      <c r="G310" s="190">
        <f>DATOS!$E$13</f>
        <v>1</v>
      </c>
      <c r="H310" s="178"/>
      <c r="I310" s="191"/>
      <c r="J310" s="178"/>
      <c r="K310" s="178"/>
      <c r="L310" s="178"/>
      <c r="M310" s="178"/>
      <c r="N310" s="160" t="str">
        <f t="shared" si="22"/>
        <v/>
      </c>
      <c r="O310" s="21"/>
      <c r="P310" s="160" t="str">
        <f t="shared" si="23"/>
        <v/>
      </c>
      <c r="Q310" s="160">
        <f t="shared" si="24"/>
        <v>0</v>
      </c>
      <c r="R310" s="160" t="str">
        <f t="shared" si="25"/>
        <v/>
      </c>
      <c r="S310" s="160" t="str">
        <f t="shared" si="26"/>
        <v/>
      </c>
      <c r="T310" s="50" t="str">
        <f>IF($F310="","",IF(ISERROR(VLOOKUP(F310,PROVEEDORES!$D$8:$I$507,5,0)),1,VLOOKUP($F310,PROVEEDORES!$D$8:$I$507,5,0)))</f>
        <v/>
      </c>
    </row>
    <row r="311" spans="3:20" ht="17.45" customHeight="1" x14ac:dyDescent="0.25">
      <c r="C311" s="188"/>
      <c r="D311" s="189"/>
      <c r="E311" s="178"/>
      <c r="F311" s="178"/>
      <c r="G311" s="190">
        <f>DATOS!$E$13</f>
        <v>1</v>
      </c>
      <c r="H311" s="178"/>
      <c r="I311" s="191"/>
      <c r="J311" s="178"/>
      <c r="K311" s="178"/>
      <c r="L311" s="178"/>
      <c r="M311" s="178"/>
      <c r="N311" s="160" t="str">
        <f t="shared" si="22"/>
        <v/>
      </c>
      <c r="O311" s="21"/>
      <c r="P311" s="160" t="str">
        <f t="shared" si="23"/>
        <v/>
      </c>
      <c r="Q311" s="160">
        <f t="shared" si="24"/>
        <v>0</v>
      </c>
      <c r="R311" s="160" t="str">
        <f t="shared" si="25"/>
        <v/>
      </c>
      <c r="S311" s="160" t="str">
        <f t="shared" si="26"/>
        <v/>
      </c>
      <c r="T311" s="50" t="str">
        <f>IF($F311="","",IF(ISERROR(VLOOKUP(F311,PROVEEDORES!$D$8:$I$507,5,0)),1,VLOOKUP($F311,PROVEEDORES!$D$8:$I$507,5,0)))</f>
        <v/>
      </c>
    </row>
    <row r="312" spans="3:20" ht="17.45" customHeight="1" x14ac:dyDescent="0.25">
      <c r="C312" s="188"/>
      <c r="D312" s="189"/>
      <c r="E312" s="178"/>
      <c r="F312" s="178"/>
      <c r="G312" s="190">
        <f>DATOS!$E$13</f>
        <v>1</v>
      </c>
      <c r="H312" s="178"/>
      <c r="I312" s="191"/>
      <c r="J312" s="178"/>
      <c r="K312" s="178"/>
      <c r="L312" s="178"/>
      <c r="M312" s="178"/>
      <c r="N312" s="160" t="str">
        <f t="shared" si="22"/>
        <v/>
      </c>
      <c r="O312" s="21"/>
      <c r="P312" s="160" t="str">
        <f t="shared" si="23"/>
        <v/>
      </c>
      <c r="Q312" s="160">
        <f t="shared" si="24"/>
        <v>0</v>
      </c>
      <c r="R312" s="160" t="str">
        <f t="shared" si="25"/>
        <v/>
      </c>
      <c r="S312" s="160" t="str">
        <f t="shared" si="26"/>
        <v/>
      </c>
      <c r="T312" s="50" t="str">
        <f>IF($F312="","",IF(ISERROR(VLOOKUP(F312,PROVEEDORES!$D$8:$I$507,5,0)),1,VLOOKUP($F312,PROVEEDORES!$D$8:$I$507,5,0)))</f>
        <v/>
      </c>
    </row>
    <row r="313" spans="3:20" ht="17.45" customHeight="1" x14ac:dyDescent="0.25">
      <c r="C313" s="188"/>
      <c r="D313" s="189"/>
      <c r="E313" s="178"/>
      <c r="F313" s="178"/>
      <c r="G313" s="190">
        <f>DATOS!$E$13</f>
        <v>1</v>
      </c>
      <c r="H313" s="178"/>
      <c r="I313" s="191"/>
      <c r="J313" s="178"/>
      <c r="K313" s="178"/>
      <c r="L313" s="178"/>
      <c r="M313" s="178"/>
      <c r="N313" s="160" t="str">
        <f t="shared" si="22"/>
        <v/>
      </c>
      <c r="O313" s="21"/>
      <c r="P313" s="160" t="str">
        <f t="shared" si="23"/>
        <v/>
      </c>
      <c r="Q313" s="160">
        <f t="shared" si="24"/>
        <v>0</v>
      </c>
      <c r="R313" s="160" t="str">
        <f t="shared" si="25"/>
        <v/>
      </c>
      <c r="S313" s="160" t="str">
        <f t="shared" si="26"/>
        <v/>
      </c>
      <c r="T313" s="50" t="str">
        <f>IF($F313="","",IF(ISERROR(VLOOKUP(F313,PROVEEDORES!$D$8:$I$507,5,0)),1,VLOOKUP($F313,PROVEEDORES!$D$8:$I$507,5,0)))</f>
        <v/>
      </c>
    </row>
    <row r="314" spans="3:20" ht="17.45" customHeight="1" x14ac:dyDescent="0.25">
      <c r="C314" s="188"/>
      <c r="D314" s="189"/>
      <c r="E314" s="178"/>
      <c r="F314" s="178"/>
      <c r="G314" s="190">
        <f>DATOS!$E$13</f>
        <v>1</v>
      </c>
      <c r="H314" s="178"/>
      <c r="I314" s="191"/>
      <c r="J314" s="178"/>
      <c r="K314" s="178"/>
      <c r="L314" s="178"/>
      <c r="M314" s="178"/>
      <c r="N314" s="160" t="str">
        <f t="shared" si="22"/>
        <v/>
      </c>
      <c r="O314" s="21"/>
      <c r="P314" s="160" t="str">
        <f t="shared" si="23"/>
        <v/>
      </c>
      <c r="Q314" s="160">
        <f t="shared" si="24"/>
        <v>0</v>
      </c>
      <c r="R314" s="160" t="str">
        <f t="shared" si="25"/>
        <v/>
      </c>
      <c r="S314" s="160" t="str">
        <f t="shared" si="26"/>
        <v/>
      </c>
      <c r="T314" s="50" t="str">
        <f>IF($F314="","",IF(ISERROR(VLOOKUP(F314,PROVEEDORES!$D$8:$I$507,5,0)),1,VLOOKUP($F314,PROVEEDORES!$D$8:$I$507,5,0)))</f>
        <v/>
      </c>
    </row>
    <row r="315" spans="3:20" ht="17.45" customHeight="1" x14ac:dyDescent="0.25">
      <c r="C315" s="188"/>
      <c r="D315" s="189"/>
      <c r="E315" s="178"/>
      <c r="F315" s="178"/>
      <c r="G315" s="190">
        <f>DATOS!$E$13</f>
        <v>1</v>
      </c>
      <c r="H315" s="178"/>
      <c r="I315" s="191"/>
      <c r="J315" s="178"/>
      <c r="K315" s="178"/>
      <c r="L315" s="178"/>
      <c r="M315" s="178"/>
      <c r="N315" s="160" t="str">
        <f t="shared" si="22"/>
        <v/>
      </c>
      <c r="O315" s="21"/>
      <c r="P315" s="160" t="str">
        <f t="shared" si="23"/>
        <v/>
      </c>
      <c r="Q315" s="160">
        <f t="shared" si="24"/>
        <v>0</v>
      </c>
      <c r="R315" s="160" t="str">
        <f t="shared" si="25"/>
        <v/>
      </c>
      <c r="S315" s="160" t="str">
        <f t="shared" si="26"/>
        <v/>
      </c>
      <c r="T315" s="50" t="str">
        <f>IF($F315="","",IF(ISERROR(VLOOKUP(F315,PROVEEDORES!$D$8:$I$507,5,0)),1,VLOOKUP($F315,PROVEEDORES!$D$8:$I$507,5,0)))</f>
        <v/>
      </c>
    </row>
    <row r="316" spans="3:20" ht="17.45" customHeight="1" x14ac:dyDescent="0.25">
      <c r="C316" s="188"/>
      <c r="D316" s="189"/>
      <c r="E316" s="178"/>
      <c r="F316" s="178"/>
      <c r="G316" s="190">
        <f>DATOS!$E$13</f>
        <v>1</v>
      </c>
      <c r="H316" s="178"/>
      <c r="I316" s="191"/>
      <c r="J316" s="178"/>
      <c r="K316" s="178"/>
      <c r="L316" s="178"/>
      <c r="M316" s="178"/>
      <c r="N316" s="160" t="str">
        <f t="shared" si="22"/>
        <v/>
      </c>
      <c r="O316" s="21"/>
      <c r="P316" s="160" t="str">
        <f t="shared" si="23"/>
        <v/>
      </c>
      <c r="Q316" s="160">
        <f t="shared" si="24"/>
        <v>0</v>
      </c>
      <c r="R316" s="160" t="str">
        <f t="shared" si="25"/>
        <v/>
      </c>
      <c r="S316" s="160" t="str">
        <f t="shared" si="26"/>
        <v/>
      </c>
      <c r="T316" s="50" t="str">
        <f>IF($F316="","",IF(ISERROR(VLOOKUP(F316,PROVEEDORES!$D$8:$I$507,5,0)),1,VLOOKUP($F316,PROVEEDORES!$D$8:$I$507,5,0)))</f>
        <v/>
      </c>
    </row>
    <row r="317" spans="3:20" ht="17.45" customHeight="1" x14ac:dyDescent="0.25">
      <c r="C317" s="188"/>
      <c r="D317" s="189"/>
      <c r="E317" s="178"/>
      <c r="F317" s="178"/>
      <c r="G317" s="190">
        <f>DATOS!$E$13</f>
        <v>1</v>
      </c>
      <c r="H317" s="178"/>
      <c r="I317" s="191"/>
      <c r="J317" s="178"/>
      <c r="K317" s="178"/>
      <c r="L317" s="178"/>
      <c r="M317" s="178"/>
      <c r="N317" s="160" t="str">
        <f t="shared" si="22"/>
        <v/>
      </c>
      <c r="O317" s="21"/>
      <c r="P317" s="160" t="str">
        <f t="shared" si="23"/>
        <v/>
      </c>
      <c r="Q317" s="160">
        <f t="shared" si="24"/>
        <v>0</v>
      </c>
      <c r="R317" s="160" t="str">
        <f t="shared" si="25"/>
        <v/>
      </c>
      <c r="S317" s="160" t="str">
        <f t="shared" si="26"/>
        <v/>
      </c>
      <c r="T317" s="50" t="str">
        <f>IF($F317="","",IF(ISERROR(VLOOKUP(F317,PROVEEDORES!$D$8:$I$507,5,0)),1,VLOOKUP($F317,PROVEEDORES!$D$8:$I$507,5,0)))</f>
        <v/>
      </c>
    </row>
    <row r="318" spans="3:20" ht="17.45" customHeight="1" x14ac:dyDescent="0.25">
      <c r="C318" s="188"/>
      <c r="D318" s="189"/>
      <c r="E318" s="178"/>
      <c r="F318" s="178"/>
      <c r="G318" s="190">
        <f>DATOS!$E$13</f>
        <v>1</v>
      </c>
      <c r="H318" s="178"/>
      <c r="I318" s="191"/>
      <c r="J318" s="178"/>
      <c r="K318" s="178"/>
      <c r="L318" s="178"/>
      <c r="M318" s="178"/>
      <c r="N318" s="160" t="str">
        <f t="shared" si="22"/>
        <v/>
      </c>
      <c r="O318" s="21"/>
      <c r="P318" s="160" t="str">
        <f t="shared" si="23"/>
        <v/>
      </c>
      <c r="Q318" s="160">
        <f t="shared" si="24"/>
        <v>0</v>
      </c>
      <c r="R318" s="160" t="str">
        <f t="shared" si="25"/>
        <v/>
      </c>
      <c r="S318" s="160" t="str">
        <f t="shared" si="26"/>
        <v/>
      </c>
      <c r="T318" s="50" t="str">
        <f>IF($F318="","",IF(ISERROR(VLOOKUP(F318,PROVEEDORES!$D$8:$I$507,5,0)),1,VLOOKUP($F318,PROVEEDORES!$D$8:$I$507,5,0)))</f>
        <v/>
      </c>
    </row>
    <row r="319" spans="3:20" ht="17.45" customHeight="1" x14ac:dyDescent="0.25">
      <c r="C319" s="188"/>
      <c r="D319" s="189"/>
      <c r="E319" s="178"/>
      <c r="F319" s="178"/>
      <c r="G319" s="190">
        <f>DATOS!$E$13</f>
        <v>1</v>
      </c>
      <c r="H319" s="178"/>
      <c r="I319" s="191"/>
      <c r="J319" s="178"/>
      <c r="K319" s="178"/>
      <c r="L319" s="178"/>
      <c r="M319" s="178"/>
      <c r="N319" s="160" t="str">
        <f t="shared" si="22"/>
        <v/>
      </c>
      <c r="O319" s="21"/>
      <c r="P319" s="160" t="str">
        <f t="shared" si="23"/>
        <v/>
      </c>
      <c r="Q319" s="160">
        <f t="shared" si="24"/>
        <v>0</v>
      </c>
      <c r="R319" s="160" t="str">
        <f t="shared" si="25"/>
        <v/>
      </c>
      <c r="S319" s="160" t="str">
        <f t="shared" si="26"/>
        <v/>
      </c>
      <c r="T319" s="50" t="str">
        <f>IF($F319="","",IF(ISERROR(VLOOKUP(F319,PROVEEDORES!$D$8:$I$507,5,0)),1,VLOOKUP($F319,PROVEEDORES!$D$8:$I$507,5,0)))</f>
        <v/>
      </c>
    </row>
    <row r="320" spans="3:20" ht="17.45" customHeight="1" x14ac:dyDescent="0.25">
      <c r="C320" s="188"/>
      <c r="D320" s="189"/>
      <c r="E320" s="178"/>
      <c r="F320" s="178"/>
      <c r="G320" s="190">
        <f>DATOS!$E$13</f>
        <v>1</v>
      </c>
      <c r="H320" s="178"/>
      <c r="I320" s="191"/>
      <c r="J320" s="178"/>
      <c r="K320" s="178"/>
      <c r="L320" s="178"/>
      <c r="M320" s="178"/>
      <c r="N320" s="160" t="str">
        <f t="shared" si="22"/>
        <v/>
      </c>
      <c r="O320" s="21"/>
      <c r="P320" s="160" t="str">
        <f t="shared" si="23"/>
        <v/>
      </c>
      <c r="Q320" s="160">
        <f t="shared" si="24"/>
        <v>0</v>
      </c>
      <c r="R320" s="160" t="str">
        <f t="shared" si="25"/>
        <v/>
      </c>
      <c r="S320" s="160" t="str">
        <f t="shared" si="26"/>
        <v/>
      </c>
      <c r="T320" s="50" t="str">
        <f>IF($F320="","",IF(ISERROR(VLOOKUP(F320,PROVEEDORES!$D$8:$I$507,5,0)),1,VLOOKUP($F320,PROVEEDORES!$D$8:$I$507,5,0)))</f>
        <v/>
      </c>
    </row>
    <row r="321" spans="3:20" ht="17.45" customHeight="1" x14ac:dyDescent="0.25">
      <c r="C321" s="188"/>
      <c r="D321" s="189"/>
      <c r="E321" s="178"/>
      <c r="F321" s="178"/>
      <c r="G321" s="190">
        <f>DATOS!$E$13</f>
        <v>1</v>
      </c>
      <c r="H321" s="178"/>
      <c r="I321" s="191"/>
      <c r="J321" s="178"/>
      <c r="K321" s="178"/>
      <c r="L321" s="178"/>
      <c r="M321" s="178"/>
      <c r="N321" s="160" t="str">
        <f t="shared" si="22"/>
        <v/>
      </c>
      <c r="O321" s="21"/>
      <c r="P321" s="160" t="str">
        <f t="shared" si="23"/>
        <v/>
      </c>
      <c r="Q321" s="160">
        <f t="shared" si="24"/>
        <v>0</v>
      </c>
      <c r="R321" s="160" t="str">
        <f t="shared" si="25"/>
        <v/>
      </c>
      <c r="S321" s="160" t="str">
        <f t="shared" si="26"/>
        <v/>
      </c>
      <c r="T321" s="50" t="str">
        <f>IF($F321="","",IF(ISERROR(VLOOKUP(F321,PROVEEDORES!$D$8:$I$507,5,0)),1,VLOOKUP($F321,PROVEEDORES!$D$8:$I$507,5,0)))</f>
        <v/>
      </c>
    </row>
    <row r="322" spans="3:20" ht="17.45" customHeight="1" x14ac:dyDescent="0.25">
      <c r="C322" s="188"/>
      <c r="D322" s="189"/>
      <c r="E322" s="178"/>
      <c r="F322" s="178"/>
      <c r="G322" s="190">
        <f>DATOS!$E$13</f>
        <v>1</v>
      </c>
      <c r="H322" s="178"/>
      <c r="I322" s="191"/>
      <c r="J322" s="178"/>
      <c r="K322" s="178"/>
      <c r="L322" s="178"/>
      <c r="M322" s="178"/>
      <c r="N322" s="160" t="str">
        <f t="shared" si="22"/>
        <v/>
      </c>
      <c r="O322" s="21"/>
      <c r="P322" s="160" t="str">
        <f t="shared" si="23"/>
        <v/>
      </c>
      <c r="Q322" s="160">
        <f t="shared" si="24"/>
        <v>0</v>
      </c>
      <c r="R322" s="160" t="str">
        <f t="shared" si="25"/>
        <v/>
      </c>
      <c r="S322" s="160" t="str">
        <f t="shared" si="26"/>
        <v/>
      </c>
      <c r="T322" s="50" t="str">
        <f>IF($F322="","",IF(ISERROR(VLOOKUP(F322,PROVEEDORES!$D$8:$I$507,5,0)),1,VLOOKUP($F322,PROVEEDORES!$D$8:$I$507,5,0)))</f>
        <v/>
      </c>
    </row>
    <row r="323" spans="3:20" ht="17.45" customHeight="1" x14ac:dyDescent="0.25">
      <c r="C323" s="188"/>
      <c r="D323" s="189"/>
      <c r="E323" s="178"/>
      <c r="F323" s="178"/>
      <c r="G323" s="190">
        <f>DATOS!$E$13</f>
        <v>1</v>
      </c>
      <c r="H323" s="178"/>
      <c r="I323" s="191"/>
      <c r="J323" s="178"/>
      <c r="K323" s="178"/>
      <c r="L323" s="178"/>
      <c r="M323" s="178"/>
      <c r="N323" s="160" t="str">
        <f t="shared" si="22"/>
        <v/>
      </c>
      <c r="O323" s="21"/>
      <c r="P323" s="160" t="str">
        <f t="shared" si="23"/>
        <v/>
      </c>
      <c r="Q323" s="160">
        <f t="shared" si="24"/>
        <v>0</v>
      </c>
      <c r="R323" s="160" t="str">
        <f t="shared" si="25"/>
        <v/>
      </c>
      <c r="S323" s="160" t="str">
        <f t="shared" si="26"/>
        <v/>
      </c>
      <c r="T323" s="50" t="str">
        <f>IF($F323="","",IF(ISERROR(VLOOKUP(F323,PROVEEDORES!$D$8:$I$507,5,0)),1,VLOOKUP($F323,PROVEEDORES!$D$8:$I$507,5,0)))</f>
        <v/>
      </c>
    </row>
    <row r="324" spans="3:20" ht="17.45" customHeight="1" x14ac:dyDescent="0.25">
      <c r="C324" s="188"/>
      <c r="D324" s="189"/>
      <c r="E324" s="178"/>
      <c r="F324" s="178"/>
      <c r="G324" s="190">
        <f>DATOS!$E$13</f>
        <v>1</v>
      </c>
      <c r="H324" s="178"/>
      <c r="I324" s="191"/>
      <c r="J324" s="178"/>
      <c r="K324" s="178"/>
      <c r="L324" s="178"/>
      <c r="M324" s="178"/>
      <c r="N324" s="160" t="str">
        <f t="shared" si="22"/>
        <v/>
      </c>
      <c r="O324" s="21"/>
      <c r="P324" s="160" t="str">
        <f t="shared" si="23"/>
        <v/>
      </c>
      <c r="Q324" s="160">
        <f t="shared" si="24"/>
        <v>0</v>
      </c>
      <c r="R324" s="160" t="str">
        <f t="shared" si="25"/>
        <v/>
      </c>
      <c r="S324" s="160" t="str">
        <f t="shared" si="26"/>
        <v/>
      </c>
      <c r="T324" s="50" t="str">
        <f>IF($F324="","",IF(ISERROR(VLOOKUP(F324,PROVEEDORES!$D$8:$I$507,5,0)),1,VLOOKUP($F324,PROVEEDORES!$D$8:$I$507,5,0)))</f>
        <v/>
      </c>
    </row>
    <row r="325" spans="3:20" ht="17.45" customHeight="1" x14ac:dyDescent="0.25">
      <c r="C325" s="188"/>
      <c r="D325" s="189"/>
      <c r="E325" s="178"/>
      <c r="F325" s="178"/>
      <c r="G325" s="190">
        <f>DATOS!$E$13</f>
        <v>1</v>
      </c>
      <c r="H325" s="178"/>
      <c r="I325" s="191"/>
      <c r="J325" s="178"/>
      <c r="K325" s="178"/>
      <c r="L325" s="178"/>
      <c r="M325" s="178"/>
      <c r="N325" s="160" t="str">
        <f t="shared" si="22"/>
        <v/>
      </c>
      <c r="O325" s="21"/>
      <c r="P325" s="160" t="str">
        <f t="shared" si="23"/>
        <v/>
      </c>
      <c r="Q325" s="160">
        <f t="shared" si="24"/>
        <v>0</v>
      </c>
      <c r="R325" s="160" t="str">
        <f t="shared" si="25"/>
        <v/>
      </c>
      <c r="S325" s="160" t="str">
        <f t="shared" si="26"/>
        <v/>
      </c>
      <c r="T325" s="50" t="str">
        <f>IF($F325="","",IF(ISERROR(VLOOKUP(F325,PROVEEDORES!$D$8:$I$507,5,0)),1,VLOOKUP($F325,PROVEEDORES!$D$8:$I$507,5,0)))</f>
        <v/>
      </c>
    </row>
    <row r="326" spans="3:20" ht="17.45" customHeight="1" x14ac:dyDescent="0.25">
      <c r="C326" s="188"/>
      <c r="D326" s="189"/>
      <c r="E326" s="178"/>
      <c r="F326" s="178"/>
      <c r="G326" s="190">
        <f>DATOS!$E$13</f>
        <v>1</v>
      </c>
      <c r="H326" s="178"/>
      <c r="I326" s="191"/>
      <c r="J326" s="178"/>
      <c r="K326" s="178"/>
      <c r="L326" s="178"/>
      <c r="M326" s="178"/>
      <c r="N326" s="160" t="str">
        <f t="shared" si="22"/>
        <v/>
      </c>
      <c r="O326" s="21"/>
      <c r="P326" s="160" t="str">
        <f t="shared" si="23"/>
        <v/>
      </c>
      <c r="Q326" s="160">
        <f t="shared" si="24"/>
        <v>0</v>
      </c>
      <c r="R326" s="160" t="str">
        <f t="shared" si="25"/>
        <v/>
      </c>
      <c r="S326" s="160" t="str">
        <f t="shared" si="26"/>
        <v/>
      </c>
      <c r="T326" s="50" t="str">
        <f>IF($F326="","",IF(ISERROR(VLOOKUP(F326,PROVEEDORES!$D$8:$I$507,5,0)),1,VLOOKUP($F326,PROVEEDORES!$D$8:$I$507,5,0)))</f>
        <v/>
      </c>
    </row>
    <row r="327" spans="3:20" ht="17.45" customHeight="1" x14ac:dyDescent="0.25">
      <c r="C327" s="188"/>
      <c r="D327" s="189"/>
      <c r="E327" s="178"/>
      <c r="F327" s="178"/>
      <c r="G327" s="190">
        <f>DATOS!$E$13</f>
        <v>1</v>
      </c>
      <c r="H327" s="178"/>
      <c r="I327" s="191"/>
      <c r="J327" s="178"/>
      <c r="K327" s="178"/>
      <c r="L327" s="178"/>
      <c r="M327" s="178"/>
      <c r="N327" s="160" t="str">
        <f t="shared" si="22"/>
        <v/>
      </c>
      <c r="O327" s="21"/>
      <c r="P327" s="160" t="str">
        <f t="shared" si="23"/>
        <v/>
      </c>
      <c r="Q327" s="160">
        <f t="shared" si="24"/>
        <v>0</v>
      </c>
      <c r="R327" s="160" t="str">
        <f t="shared" si="25"/>
        <v/>
      </c>
      <c r="S327" s="160" t="str">
        <f t="shared" si="26"/>
        <v/>
      </c>
      <c r="T327" s="50" t="str">
        <f>IF($F327="","",IF(ISERROR(VLOOKUP(F327,PROVEEDORES!$D$8:$I$507,5,0)),1,VLOOKUP($F327,PROVEEDORES!$D$8:$I$507,5,0)))</f>
        <v/>
      </c>
    </row>
    <row r="328" spans="3:20" ht="17.45" customHeight="1" x14ac:dyDescent="0.25">
      <c r="C328" s="188"/>
      <c r="D328" s="189"/>
      <c r="E328" s="178"/>
      <c r="F328" s="178"/>
      <c r="G328" s="190">
        <f>DATOS!$E$13</f>
        <v>1</v>
      </c>
      <c r="H328" s="178"/>
      <c r="I328" s="191"/>
      <c r="J328" s="178"/>
      <c r="K328" s="178"/>
      <c r="L328" s="178"/>
      <c r="M328" s="178"/>
      <c r="N328" s="160" t="str">
        <f t="shared" si="22"/>
        <v/>
      </c>
      <c r="O328" s="21"/>
      <c r="P328" s="160" t="str">
        <f t="shared" si="23"/>
        <v/>
      </c>
      <c r="Q328" s="160">
        <f t="shared" si="24"/>
        <v>0</v>
      </c>
      <c r="R328" s="160" t="str">
        <f t="shared" si="25"/>
        <v/>
      </c>
      <c r="S328" s="160" t="str">
        <f t="shared" si="26"/>
        <v/>
      </c>
      <c r="T328" s="50" t="str">
        <f>IF($F328="","",IF(ISERROR(VLOOKUP(F328,PROVEEDORES!$D$8:$I$507,5,0)),1,VLOOKUP($F328,PROVEEDORES!$D$8:$I$507,5,0)))</f>
        <v/>
      </c>
    </row>
    <row r="329" spans="3:20" ht="17.45" customHeight="1" x14ac:dyDescent="0.25">
      <c r="C329" s="188"/>
      <c r="D329" s="189"/>
      <c r="E329" s="178"/>
      <c r="F329" s="178"/>
      <c r="G329" s="190">
        <f>DATOS!$E$13</f>
        <v>1</v>
      </c>
      <c r="H329" s="178"/>
      <c r="I329" s="191"/>
      <c r="J329" s="178"/>
      <c r="K329" s="178"/>
      <c r="L329" s="178"/>
      <c r="M329" s="178"/>
      <c r="N329" s="160" t="str">
        <f t="shared" si="22"/>
        <v/>
      </c>
      <c r="O329" s="21"/>
      <c r="P329" s="160" t="str">
        <f t="shared" si="23"/>
        <v/>
      </c>
      <c r="Q329" s="160">
        <f t="shared" si="24"/>
        <v>0</v>
      </c>
      <c r="R329" s="160" t="str">
        <f t="shared" si="25"/>
        <v/>
      </c>
      <c r="S329" s="160" t="str">
        <f t="shared" si="26"/>
        <v/>
      </c>
      <c r="T329" s="50" t="str">
        <f>IF($F329="","",IF(ISERROR(VLOOKUP(F329,PROVEEDORES!$D$8:$I$507,5,0)),1,VLOOKUP($F329,PROVEEDORES!$D$8:$I$507,5,0)))</f>
        <v/>
      </c>
    </row>
    <row r="330" spans="3:20" ht="17.45" customHeight="1" x14ac:dyDescent="0.25">
      <c r="C330" s="188"/>
      <c r="D330" s="189"/>
      <c r="E330" s="178"/>
      <c r="F330" s="178"/>
      <c r="G330" s="190">
        <f>DATOS!$E$13</f>
        <v>1</v>
      </c>
      <c r="H330" s="178"/>
      <c r="I330" s="191"/>
      <c r="J330" s="178"/>
      <c r="K330" s="178"/>
      <c r="L330" s="178"/>
      <c r="M330" s="178"/>
      <c r="N330" s="160" t="str">
        <f t="shared" si="22"/>
        <v/>
      </c>
      <c r="O330" s="21"/>
      <c r="P330" s="160" t="str">
        <f t="shared" si="23"/>
        <v/>
      </c>
      <c r="Q330" s="160">
        <f t="shared" si="24"/>
        <v>0</v>
      </c>
      <c r="R330" s="160" t="str">
        <f t="shared" si="25"/>
        <v/>
      </c>
      <c r="S330" s="160" t="str">
        <f t="shared" si="26"/>
        <v/>
      </c>
      <c r="T330" s="50" t="str">
        <f>IF($F330="","",IF(ISERROR(VLOOKUP(F330,PROVEEDORES!$D$8:$I$507,5,0)),1,VLOOKUP($F330,PROVEEDORES!$D$8:$I$507,5,0)))</f>
        <v/>
      </c>
    </row>
    <row r="331" spans="3:20" ht="17.45" customHeight="1" x14ac:dyDescent="0.25">
      <c r="C331" s="188"/>
      <c r="D331" s="189"/>
      <c r="E331" s="178"/>
      <c r="F331" s="178"/>
      <c r="G331" s="190">
        <f>DATOS!$E$13</f>
        <v>1</v>
      </c>
      <c r="H331" s="178"/>
      <c r="I331" s="191"/>
      <c r="J331" s="178"/>
      <c r="K331" s="178"/>
      <c r="L331" s="178"/>
      <c r="M331" s="178"/>
      <c r="N331" s="160" t="str">
        <f t="shared" si="22"/>
        <v/>
      </c>
      <c r="O331" s="21"/>
      <c r="P331" s="160" t="str">
        <f t="shared" si="23"/>
        <v/>
      </c>
      <c r="Q331" s="160">
        <f t="shared" si="24"/>
        <v>0</v>
      </c>
      <c r="R331" s="160" t="str">
        <f t="shared" si="25"/>
        <v/>
      </c>
      <c r="S331" s="160" t="str">
        <f t="shared" si="26"/>
        <v/>
      </c>
      <c r="T331" s="50" t="str">
        <f>IF($F331="","",IF(ISERROR(VLOOKUP(F331,PROVEEDORES!$D$8:$I$507,5,0)),1,VLOOKUP($F331,PROVEEDORES!$D$8:$I$507,5,0)))</f>
        <v/>
      </c>
    </row>
    <row r="332" spans="3:20" ht="17.45" customHeight="1" x14ac:dyDescent="0.25">
      <c r="C332" s="188"/>
      <c r="D332" s="189"/>
      <c r="E332" s="178"/>
      <c r="F332" s="178"/>
      <c r="G332" s="190">
        <f>DATOS!$E$13</f>
        <v>1</v>
      </c>
      <c r="H332" s="178"/>
      <c r="I332" s="191"/>
      <c r="J332" s="178"/>
      <c r="K332" s="178"/>
      <c r="L332" s="178"/>
      <c r="M332" s="178"/>
      <c r="N332" s="160" t="str">
        <f t="shared" si="22"/>
        <v/>
      </c>
      <c r="O332" s="21"/>
      <c r="P332" s="160" t="str">
        <f t="shared" si="23"/>
        <v/>
      </c>
      <c r="Q332" s="160">
        <f t="shared" si="24"/>
        <v>0</v>
      </c>
      <c r="R332" s="160" t="str">
        <f t="shared" si="25"/>
        <v/>
      </c>
      <c r="S332" s="160" t="str">
        <f t="shared" si="26"/>
        <v/>
      </c>
      <c r="T332" s="50" t="str">
        <f>IF($F332="","",IF(ISERROR(VLOOKUP(F332,PROVEEDORES!$D$8:$I$507,5,0)),1,VLOOKUP($F332,PROVEEDORES!$D$8:$I$507,5,0)))</f>
        <v/>
      </c>
    </row>
    <row r="333" spans="3:20" ht="17.45" customHeight="1" x14ac:dyDescent="0.25">
      <c r="C333" s="188"/>
      <c r="D333" s="189"/>
      <c r="E333" s="178"/>
      <c r="F333" s="178"/>
      <c r="G333" s="190">
        <f>DATOS!$E$13</f>
        <v>1</v>
      </c>
      <c r="H333" s="178"/>
      <c r="I333" s="191"/>
      <c r="J333" s="178"/>
      <c r="K333" s="178"/>
      <c r="L333" s="178"/>
      <c r="M333" s="178"/>
      <c r="N333" s="160" t="str">
        <f t="shared" si="22"/>
        <v/>
      </c>
      <c r="O333" s="21"/>
      <c r="P333" s="160" t="str">
        <f t="shared" si="23"/>
        <v/>
      </c>
      <c r="Q333" s="160">
        <f t="shared" si="24"/>
        <v>0</v>
      </c>
      <c r="R333" s="160" t="str">
        <f t="shared" si="25"/>
        <v/>
      </c>
      <c r="S333" s="160" t="str">
        <f t="shared" si="26"/>
        <v/>
      </c>
      <c r="T333" s="50" t="str">
        <f>IF($F333="","",IF(ISERROR(VLOOKUP(F333,PROVEEDORES!$D$8:$I$507,5,0)),1,VLOOKUP($F333,PROVEEDORES!$D$8:$I$507,5,0)))</f>
        <v/>
      </c>
    </row>
    <row r="334" spans="3:20" ht="17.45" customHeight="1" x14ac:dyDescent="0.25">
      <c r="C334" s="188"/>
      <c r="D334" s="189"/>
      <c r="E334" s="178"/>
      <c r="F334" s="178"/>
      <c r="G334" s="190">
        <f>DATOS!$E$13</f>
        <v>1</v>
      </c>
      <c r="H334" s="178"/>
      <c r="I334" s="191"/>
      <c r="J334" s="178"/>
      <c r="K334" s="178"/>
      <c r="L334" s="178"/>
      <c r="M334" s="178"/>
      <c r="N334" s="160" t="str">
        <f t="shared" si="22"/>
        <v/>
      </c>
      <c r="O334" s="21"/>
      <c r="P334" s="160" t="str">
        <f t="shared" si="23"/>
        <v/>
      </c>
      <c r="Q334" s="160">
        <f t="shared" si="24"/>
        <v>0</v>
      </c>
      <c r="R334" s="160" t="str">
        <f t="shared" si="25"/>
        <v/>
      </c>
      <c r="S334" s="160" t="str">
        <f t="shared" si="26"/>
        <v/>
      </c>
      <c r="T334" s="50" t="str">
        <f>IF($F334="","",IF(ISERROR(VLOOKUP(F334,PROVEEDORES!$D$8:$I$507,5,0)),1,VLOOKUP($F334,PROVEEDORES!$D$8:$I$507,5,0)))</f>
        <v/>
      </c>
    </row>
    <row r="335" spans="3:20" ht="17.45" customHeight="1" x14ac:dyDescent="0.25">
      <c r="C335" s="188"/>
      <c r="D335" s="189"/>
      <c r="E335" s="178"/>
      <c r="F335" s="178"/>
      <c r="G335" s="190">
        <f>DATOS!$E$13</f>
        <v>1</v>
      </c>
      <c r="H335" s="178"/>
      <c r="I335" s="191"/>
      <c r="J335" s="178"/>
      <c r="K335" s="178"/>
      <c r="L335" s="178"/>
      <c r="M335" s="178"/>
      <c r="N335" s="160" t="str">
        <f t="shared" si="22"/>
        <v/>
      </c>
      <c r="O335" s="21"/>
      <c r="P335" s="160" t="str">
        <f t="shared" si="23"/>
        <v/>
      </c>
      <c r="Q335" s="160">
        <f t="shared" si="24"/>
        <v>0</v>
      </c>
      <c r="R335" s="160" t="str">
        <f t="shared" si="25"/>
        <v/>
      </c>
      <c r="S335" s="160" t="str">
        <f t="shared" si="26"/>
        <v/>
      </c>
      <c r="T335" s="50" t="str">
        <f>IF($F335="","",IF(ISERROR(VLOOKUP(F335,PROVEEDORES!$D$8:$I$507,5,0)),1,VLOOKUP($F335,PROVEEDORES!$D$8:$I$507,5,0)))</f>
        <v/>
      </c>
    </row>
    <row r="336" spans="3:20" ht="17.45" customHeight="1" x14ac:dyDescent="0.25">
      <c r="C336" s="188"/>
      <c r="D336" s="189"/>
      <c r="E336" s="178"/>
      <c r="F336" s="178"/>
      <c r="G336" s="190">
        <f>DATOS!$E$13</f>
        <v>1</v>
      </c>
      <c r="H336" s="178"/>
      <c r="I336" s="191"/>
      <c r="J336" s="178"/>
      <c r="K336" s="178"/>
      <c r="L336" s="178"/>
      <c r="M336" s="178"/>
      <c r="N336" s="160" t="str">
        <f t="shared" si="22"/>
        <v/>
      </c>
      <c r="O336" s="21"/>
      <c r="P336" s="160" t="str">
        <f t="shared" si="23"/>
        <v/>
      </c>
      <c r="Q336" s="160">
        <f t="shared" si="24"/>
        <v>0</v>
      </c>
      <c r="R336" s="160" t="str">
        <f t="shared" si="25"/>
        <v/>
      </c>
      <c r="S336" s="160" t="str">
        <f t="shared" si="26"/>
        <v/>
      </c>
      <c r="T336" s="50" t="str">
        <f>IF($F336="","",IF(ISERROR(VLOOKUP(F336,PROVEEDORES!$D$8:$I$507,5,0)),1,VLOOKUP($F336,PROVEEDORES!$D$8:$I$507,5,0)))</f>
        <v/>
      </c>
    </row>
    <row r="337" spans="3:20" ht="17.45" customHeight="1" x14ac:dyDescent="0.25">
      <c r="C337" s="188"/>
      <c r="D337" s="189"/>
      <c r="E337" s="178"/>
      <c r="F337" s="178"/>
      <c r="G337" s="190">
        <f>DATOS!$E$13</f>
        <v>1</v>
      </c>
      <c r="H337" s="178"/>
      <c r="I337" s="191"/>
      <c r="J337" s="178"/>
      <c r="K337" s="178"/>
      <c r="L337" s="178"/>
      <c r="M337" s="178"/>
      <c r="N337" s="160" t="str">
        <f t="shared" si="22"/>
        <v/>
      </c>
      <c r="O337" s="21"/>
      <c r="P337" s="160" t="str">
        <f t="shared" si="23"/>
        <v/>
      </c>
      <c r="Q337" s="160">
        <f t="shared" si="24"/>
        <v>0</v>
      </c>
      <c r="R337" s="160" t="str">
        <f t="shared" si="25"/>
        <v/>
      </c>
      <c r="S337" s="160" t="str">
        <f t="shared" si="26"/>
        <v/>
      </c>
      <c r="T337" s="50" t="str">
        <f>IF($F337="","",IF(ISERROR(VLOOKUP(F337,PROVEEDORES!$D$8:$I$507,5,0)),1,VLOOKUP($F337,PROVEEDORES!$D$8:$I$507,5,0)))</f>
        <v/>
      </c>
    </row>
    <row r="338" spans="3:20" ht="17.45" customHeight="1" x14ac:dyDescent="0.25">
      <c r="C338" s="188"/>
      <c r="D338" s="189"/>
      <c r="E338" s="178"/>
      <c r="F338" s="178"/>
      <c r="G338" s="190">
        <f>DATOS!$E$13</f>
        <v>1</v>
      </c>
      <c r="H338" s="178"/>
      <c r="I338" s="191"/>
      <c r="J338" s="178"/>
      <c r="K338" s="178"/>
      <c r="L338" s="178"/>
      <c r="M338" s="178"/>
      <c r="N338" s="160" t="str">
        <f t="shared" ref="N338:N401" si="27">IF(H338&amp;J338&amp;K338&amp;L338&amp;M338="","",H338+J338+K338-L338-M338)</f>
        <v/>
      </c>
      <c r="O338" s="21"/>
      <c r="P338" s="160" t="str">
        <f t="shared" ref="P338:P401" si="28">IF($I338="E",H338,"")</f>
        <v/>
      </c>
      <c r="Q338" s="160">
        <f t="shared" si="24"/>
        <v>0</v>
      </c>
      <c r="R338" s="160" t="str">
        <f t="shared" si="25"/>
        <v/>
      </c>
      <c r="S338" s="160" t="str">
        <f t="shared" si="26"/>
        <v/>
      </c>
      <c r="T338" s="50" t="str">
        <f>IF($F338="","",IF(ISERROR(VLOOKUP(F338,PROVEEDORES!$D$8:$I$507,5,0)),1,VLOOKUP($F338,PROVEEDORES!$D$8:$I$507,5,0)))</f>
        <v/>
      </c>
    </row>
    <row r="339" spans="3:20" ht="17.45" customHeight="1" x14ac:dyDescent="0.25">
      <c r="C339" s="188"/>
      <c r="D339" s="189"/>
      <c r="E339" s="178"/>
      <c r="F339" s="178"/>
      <c r="G339" s="190">
        <f>DATOS!$E$13</f>
        <v>1</v>
      </c>
      <c r="H339" s="178"/>
      <c r="I339" s="191"/>
      <c r="J339" s="178"/>
      <c r="K339" s="178"/>
      <c r="L339" s="178"/>
      <c r="M339" s="178"/>
      <c r="N339" s="160" t="str">
        <f t="shared" si="27"/>
        <v/>
      </c>
      <c r="O339" s="21"/>
      <c r="P339" s="160" t="str">
        <f t="shared" si="28"/>
        <v/>
      </c>
      <c r="Q339" s="160">
        <f t="shared" ref="Q339:Q402" si="29">IF($I339=0%,H339,"")</f>
        <v>0</v>
      </c>
      <c r="R339" s="160" t="str">
        <f t="shared" ref="R339:R402" si="30">IF(OR($I339=8%,$I339=11%),$J339/$I339,"")</f>
        <v/>
      </c>
      <c r="S339" s="160" t="str">
        <f t="shared" ref="S339:S402" si="31">IF(OR($I339=15%,$I339=16%),$J339/$I339,"")</f>
        <v/>
      </c>
      <c r="T339" s="50" t="str">
        <f>IF($F339="","",IF(ISERROR(VLOOKUP(F339,PROVEEDORES!$D$8:$I$507,5,0)),1,VLOOKUP($F339,PROVEEDORES!$D$8:$I$507,5,0)))</f>
        <v/>
      </c>
    </row>
    <row r="340" spans="3:20" ht="17.45" customHeight="1" x14ac:dyDescent="0.25">
      <c r="C340" s="188"/>
      <c r="D340" s="189"/>
      <c r="E340" s="178"/>
      <c r="F340" s="178"/>
      <c r="G340" s="190">
        <f>DATOS!$E$13</f>
        <v>1</v>
      </c>
      <c r="H340" s="178"/>
      <c r="I340" s="191"/>
      <c r="J340" s="178"/>
      <c r="K340" s="178"/>
      <c r="L340" s="178"/>
      <c r="M340" s="178"/>
      <c r="N340" s="160" t="str">
        <f t="shared" si="27"/>
        <v/>
      </c>
      <c r="O340" s="21"/>
      <c r="P340" s="160" t="str">
        <f t="shared" si="28"/>
        <v/>
      </c>
      <c r="Q340" s="160">
        <f t="shared" si="29"/>
        <v>0</v>
      </c>
      <c r="R340" s="160" t="str">
        <f t="shared" si="30"/>
        <v/>
      </c>
      <c r="S340" s="160" t="str">
        <f t="shared" si="31"/>
        <v/>
      </c>
      <c r="T340" s="50" t="str">
        <f>IF($F340="","",IF(ISERROR(VLOOKUP(F340,PROVEEDORES!$D$8:$I$507,5,0)),1,VLOOKUP($F340,PROVEEDORES!$D$8:$I$507,5,0)))</f>
        <v/>
      </c>
    </row>
    <row r="341" spans="3:20" ht="17.45" customHeight="1" x14ac:dyDescent="0.25">
      <c r="C341" s="188"/>
      <c r="D341" s="189"/>
      <c r="E341" s="178"/>
      <c r="F341" s="178"/>
      <c r="G341" s="190">
        <f>DATOS!$E$13</f>
        <v>1</v>
      </c>
      <c r="H341" s="178"/>
      <c r="I341" s="191"/>
      <c r="J341" s="178"/>
      <c r="K341" s="178"/>
      <c r="L341" s="178"/>
      <c r="M341" s="178"/>
      <c r="N341" s="160" t="str">
        <f t="shared" si="27"/>
        <v/>
      </c>
      <c r="O341" s="21"/>
      <c r="P341" s="160" t="str">
        <f t="shared" si="28"/>
        <v/>
      </c>
      <c r="Q341" s="160">
        <f t="shared" si="29"/>
        <v>0</v>
      </c>
      <c r="R341" s="160" t="str">
        <f t="shared" si="30"/>
        <v/>
      </c>
      <c r="S341" s="160" t="str">
        <f t="shared" si="31"/>
        <v/>
      </c>
      <c r="T341" s="50" t="str">
        <f>IF($F341="","",IF(ISERROR(VLOOKUP(F341,PROVEEDORES!$D$8:$I$507,5,0)),1,VLOOKUP($F341,PROVEEDORES!$D$8:$I$507,5,0)))</f>
        <v/>
      </c>
    </row>
    <row r="342" spans="3:20" ht="17.45" customHeight="1" x14ac:dyDescent="0.25">
      <c r="C342" s="188"/>
      <c r="D342" s="189"/>
      <c r="E342" s="178"/>
      <c r="F342" s="178"/>
      <c r="G342" s="190">
        <f>DATOS!$E$13</f>
        <v>1</v>
      </c>
      <c r="H342" s="178"/>
      <c r="I342" s="191"/>
      <c r="J342" s="178"/>
      <c r="K342" s="178"/>
      <c r="L342" s="178"/>
      <c r="M342" s="178"/>
      <c r="N342" s="160" t="str">
        <f t="shared" si="27"/>
        <v/>
      </c>
      <c r="O342" s="21"/>
      <c r="P342" s="160" t="str">
        <f t="shared" si="28"/>
        <v/>
      </c>
      <c r="Q342" s="160">
        <f t="shared" si="29"/>
        <v>0</v>
      </c>
      <c r="R342" s="160" t="str">
        <f t="shared" si="30"/>
        <v/>
      </c>
      <c r="S342" s="160" t="str">
        <f t="shared" si="31"/>
        <v/>
      </c>
      <c r="T342" s="50" t="str">
        <f>IF($F342="","",IF(ISERROR(VLOOKUP(F342,PROVEEDORES!$D$8:$I$507,5,0)),1,VLOOKUP($F342,PROVEEDORES!$D$8:$I$507,5,0)))</f>
        <v/>
      </c>
    </row>
    <row r="343" spans="3:20" ht="17.45" customHeight="1" x14ac:dyDescent="0.25">
      <c r="C343" s="188"/>
      <c r="D343" s="189"/>
      <c r="E343" s="178"/>
      <c r="F343" s="178"/>
      <c r="G343" s="190">
        <f>DATOS!$E$13</f>
        <v>1</v>
      </c>
      <c r="H343" s="178"/>
      <c r="I343" s="191"/>
      <c r="J343" s="178"/>
      <c r="K343" s="178"/>
      <c r="L343" s="178"/>
      <c r="M343" s="178"/>
      <c r="N343" s="160" t="str">
        <f t="shared" si="27"/>
        <v/>
      </c>
      <c r="O343" s="21"/>
      <c r="P343" s="160" t="str">
        <f t="shared" si="28"/>
        <v/>
      </c>
      <c r="Q343" s="160">
        <f t="shared" si="29"/>
        <v>0</v>
      </c>
      <c r="R343" s="160" t="str">
        <f t="shared" si="30"/>
        <v/>
      </c>
      <c r="S343" s="160" t="str">
        <f t="shared" si="31"/>
        <v/>
      </c>
      <c r="T343" s="50" t="str">
        <f>IF($F343="","",IF(ISERROR(VLOOKUP(F343,PROVEEDORES!$D$8:$I$507,5,0)),1,VLOOKUP($F343,PROVEEDORES!$D$8:$I$507,5,0)))</f>
        <v/>
      </c>
    </row>
    <row r="344" spans="3:20" ht="17.45" customHeight="1" x14ac:dyDescent="0.25">
      <c r="C344" s="188"/>
      <c r="D344" s="189"/>
      <c r="E344" s="178"/>
      <c r="F344" s="178"/>
      <c r="G344" s="190">
        <f>DATOS!$E$13</f>
        <v>1</v>
      </c>
      <c r="H344" s="178"/>
      <c r="I344" s="191"/>
      <c r="J344" s="178"/>
      <c r="K344" s="178"/>
      <c r="L344" s="178"/>
      <c r="M344" s="178"/>
      <c r="N344" s="160" t="str">
        <f t="shared" si="27"/>
        <v/>
      </c>
      <c r="O344" s="21"/>
      <c r="P344" s="160" t="str">
        <f t="shared" si="28"/>
        <v/>
      </c>
      <c r="Q344" s="160">
        <f t="shared" si="29"/>
        <v>0</v>
      </c>
      <c r="R344" s="160" t="str">
        <f t="shared" si="30"/>
        <v/>
      </c>
      <c r="S344" s="160" t="str">
        <f t="shared" si="31"/>
        <v/>
      </c>
      <c r="T344" s="50" t="str">
        <f>IF($F344="","",IF(ISERROR(VLOOKUP(F344,PROVEEDORES!$D$8:$I$507,5,0)),1,VLOOKUP($F344,PROVEEDORES!$D$8:$I$507,5,0)))</f>
        <v/>
      </c>
    </row>
    <row r="345" spans="3:20" ht="17.45" customHeight="1" x14ac:dyDescent="0.25">
      <c r="C345" s="188"/>
      <c r="D345" s="189"/>
      <c r="E345" s="178"/>
      <c r="F345" s="178"/>
      <c r="G345" s="190">
        <f>DATOS!$E$13</f>
        <v>1</v>
      </c>
      <c r="H345" s="178"/>
      <c r="I345" s="191"/>
      <c r="J345" s="178"/>
      <c r="K345" s="178"/>
      <c r="L345" s="178"/>
      <c r="M345" s="178"/>
      <c r="N345" s="160" t="str">
        <f t="shared" si="27"/>
        <v/>
      </c>
      <c r="O345" s="21"/>
      <c r="P345" s="160" t="str">
        <f t="shared" si="28"/>
        <v/>
      </c>
      <c r="Q345" s="160">
        <f t="shared" si="29"/>
        <v>0</v>
      </c>
      <c r="R345" s="160" t="str">
        <f t="shared" si="30"/>
        <v/>
      </c>
      <c r="S345" s="160" t="str">
        <f t="shared" si="31"/>
        <v/>
      </c>
      <c r="T345" s="50" t="str">
        <f>IF($F345="","",IF(ISERROR(VLOOKUP(F345,PROVEEDORES!$D$8:$I$507,5,0)),1,VLOOKUP($F345,PROVEEDORES!$D$8:$I$507,5,0)))</f>
        <v/>
      </c>
    </row>
    <row r="346" spans="3:20" ht="17.45" customHeight="1" x14ac:dyDescent="0.25">
      <c r="C346" s="188"/>
      <c r="D346" s="189"/>
      <c r="E346" s="178"/>
      <c r="F346" s="178"/>
      <c r="G346" s="190">
        <f>DATOS!$E$13</f>
        <v>1</v>
      </c>
      <c r="H346" s="178"/>
      <c r="I346" s="191"/>
      <c r="J346" s="178"/>
      <c r="K346" s="178"/>
      <c r="L346" s="178"/>
      <c r="M346" s="178"/>
      <c r="N346" s="160" t="str">
        <f t="shared" si="27"/>
        <v/>
      </c>
      <c r="O346" s="21"/>
      <c r="P346" s="160" t="str">
        <f t="shared" si="28"/>
        <v/>
      </c>
      <c r="Q346" s="160">
        <f t="shared" si="29"/>
        <v>0</v>
      </c>
      <c r="R346" s="160" t="str">
        <f t="shared" si="30"/>
        <v/>
      </c>
      <c r="S346" s="160" t="str">
        <f t="shared" si="31"/>
        <v/>
      </c>
      <c r="T346" s="50" t="str">
        <f>IF($F346="","",IF(ISERROR(VLOOKUP(F346,PROVEEDORES!$D$8:$I$507,5,0)),1,VLOOKUP($F346,PROVEEDORES!$D$8:$I$507,5,0)))</f>
        <v/>
      </c>
    </row>
    <row r="347" spans="3:20" ht="17.45" customHeight="1" x14ac:dyDescent="0.25">
      <c r="C347" s="188"/>
      <c r="D347" s="189"/>
      <c r="E347" s="178"/>
      <c r="F347" s="178"/>
      <c r="G347" s="190">
        <f>DATOS!$E$13</f>
        <v>1</v>
      </c>
      <c r="H347" s="178"/>
      <c r="I347" s="191"/>
      <c r="J347" s="178"/>
      <c r="K347" s="178"/>
      <c r="L347" s="178"/>
      <c r="M347" s="178"/>
      <c r="N347" s="160" t="str">
        <f t="shared" si="27"/>
        <v/>
      </c>
      <c r="O347" s="21"/>
      <c r="P347" s="160" t="str">
        <f t="shared" si="28"/>
        <v/>
      </c>
      <c r="Q347" s="160">
        <f t="shared" si="29"/>
        <v>0</v>
      </c>
      <c r="R347" s="160" t="str">
        <f t="shared" si="30"/>
        <v/>
      </c>
      <c r="S347" s="160" t="str">
        <f t="shared" si="31"/>
        <v/>
      </c>
      <c r="T347" s="50" t="str">
        <f>IF($F347="","",IF(ISERROR(VLOOKUP(F347,PROVEEDORES!$D$8:$I$507,5,0)),1,VLOOKUP($F347,PROVEEDORES!$D$8:$I$507,5,0)))</f>
        <v/>
      </c>
    </row>
    <row r="348" spans="3:20" ht="17.45" customHeight="1" x14ac:dyDescent="0.25">
      <c r="C348" s="188"/>
      <c r="D348" s="189"/>
      <c r="E348" s="178"/>
      <c r="F348" s="178"/>
      <c r="G348" s="190">
        <f>DATOS!$E$13</f>
        <v>1</v>
      </c>
      <c r="H348" s="178"/>
      <c r="I348" s="191"/>
      <c r="J348" s="178"/>
      <c r="K348" s="178"/>
      <c r="L348" s="178"/>
      <c r="M348" s="178"/>
      <c r="N348" s="160" t="str">
        <f t="shared" si="27"/>
        <v/>
      </c>
      <c r="O348" s="21"/>
      <c r="P348" s="160" t="str">
        <f t="shared" si="28"/>
        <v/>
      </c>
      <c r="Q348" s="160">
        <f t="shared" si="29"/>
        <v>0</v>
      </c>
      <c r="R348" s="160" t="str">
        <f t="shared" si="30"/>
        <v/>
      </c>
      <c r="S348" s="160" t="str">
        <f t="shared" si="31"/>
        <v/>
      </c>
      <c r="T348" s="50" t="str">
        <f>IF($F348="","",IF(ISERROR(VLOOKUP(F348,PROVEEDORES!$D$8:$I$507,5,0)),1,VLOOKUP($F348,PROVEEDORES!$D$8:$I$507,5,0)))</f>
        <v/>
      </c>
    </row>
    <row r="349" spans="3:20" ht="17.45" customHeight="1" x14ac:dyDescent="0.25">
      <c r="C349" s="188"/>
      <c r="D349" s="189"/>
      <c r="E349" s="178"/>
      <c r="F349" s="178"/>
      <c r="G349" s="190">
        <f>DATOS!$E$13</f>
        <v>1</v>
      </c>
      <c r="H349" s="178"/>
      <c r="I349" s="191"/>
      <c r="J349" s="178"/>
      <c r="K349" s="178"/>
      <c r="L349" s="178"/>
      <c r="M349" s="178"/>
      <c r="N349" s="160" t="str">
        <f t="shared" si="27"/>
        <v/>
      </c>
      <c r="O349" s="21"/>
      <c r="P349" s="160" t="str">
        <f t="shared" si="28"/>
        <v/>
      </c>
      <c r="Q349" s="160">
        <f t="shared" si="29"/>
        <v>0</v>
      </c>
      <c r="R349" s="160" t="str">
        <f t="shared" si="30"/>
        <v/>
      </c>
      <c r="S349" s="160" t="str">
        <f t="shared" si="31"/>
        <v/>
      </c>
      <c r="T349" s="50" t="str">
        <f>IF($F349="","",IF(ISERROR(VLOOKUP(F349,PROVEEDORES!$D$8:$I$507,5,0)),1,VLOOKUP($F349,PROVEEDORES!$D$8:$I$507,5,0)))</f>
        <v/>
      </c>
    </row>
    <row r="350" spans="3:20" ht="17.45" customHeight="1" x14ac:dyDescent="0.25">
      <c r="C350" s="188"/>
      <c r="D350" s="189"/>
      <c r="E350" s="178"/>
      <c r="F350" s="178"/>
      <c r="G350" s="190">
        <f>DATOS!$E$13</f>
        <v>1</v>
      </c>
      <c r="H350" s="178"/>
      <c r="I350" s="191"/>
      <c r="J350" s="178"/>
      <c r="K350" s="178"/>
      <c r="L350" s="178"/>
      <c r="M350" s="178"/>
      <c r="N350" s="160" t="str">
        <f t="shared" si="27"/>
        <v/>
      </c>
      <c r="O350" s="21"/>
      <c r="P350" s="160" t="str">
        <f t="shared" si="28"/>
        <v/>
      </c>
      <c r="Q350" s="160">
        <f t="shared" si="29"/>
        <v>0</v>
      </c>
      <c r="R350" s="160" t="str">
        <f t="shared" si="30"/>
        <v/>
      </c>
      <c r="S350" s="160" t="str">
        <f t="shared" si="31"/>
        <v/>
      </c>
      <c r="T350" s="50" t="str">
        <f>IF($F350="","",IF(ISERROR(VLOOKUP(F350,PROVEEDORES!$D$8:$I$507,5,0)),1,VLOOKUP($F350,PROVEEDORES!$D$8:$I$507,5,0)))</f>
        <v/>
      </c>
    </row>
    <row r="351" spans="3:20" ht="17.45" customHeight="1" x14ac:dyDescent="0.25">
      <c r="C351" s="188"/>
      <c r="D351" s="189"/>
      <c r="E351" s="178"/>
      <c r="F351" s="178"/>
      <c r="G351" s="190">
        <f>DATOS!$E$13</f>
        <v>1</v>
      </c>
      <c r="H351" s="178"/>
      <c r="I351" s="191"/>
      <c r="J351" s="178"/>
      <c r="K351" s="178"/>
      <c r="L351" s="178"/>
      <c r="M351" s="178"/>
      <c r="N351" s="160" t="str">
        <f t="shared" si="27"/>
        <v/>
      </c>
      <c r="O351" s="21"/>
      <c r="P351" s="160" t="str">
        <f t="shared" si="28"/>
        <v/>
      </c>
      <c r="Q351" s="160">
        <f t="shared" si="29"/>
        <v>0</v>
      </c>
      <c r="R351" s="160" t="str">
        <f t="shared" si="30"/>
        <v/>
      </c>
      <c r="S351" s="160" t="str">
        <f t="shared" si="31"/>
        <v/>
      </c>
      <c r="T351" s="50" t="str">
        <f>IF($F351="","",IF(ISERROR(VLOOKUP(F351,PROVEEDORES!$D$8:$I$507,5,0)),1,VLOOKUP($F351,PROVEEDORES!$D$8:$I$507,5,0)))</f>
        <v/>
      </c>
    </row>
    <row r="352" spans="3:20" ht="17.45" customHeight="1" x14ac:dyDescent="0.25">
      <c r="C352" s="188"/>
      <c r="D352" s="189"/>
      <c r="E352" s="178"/>
      <c r="F352" s="178"/>
      <c r="G352" s="190">
        <f>DATOS!$E$13</f>
        <v>1</v>
      </c>
      <c r="H352" s="178"/>
      <c r="I352" s="191"/>
      <c r="J352" s="178"/>
      <c r="K352" s="178"/>
      <c r="L352" s="178"/>
      <c r="M352" s="178"/>
      <c r="N352" s="160" t="str">
        <f t="shared" si="27"/>
        <v/>
      </c>
      <c r="O352" s="21"/>
      <c r="P352" s="160" t="str">
        <f t="shared" si="28"/>
        <v/>
      </c>
      <c r="Q352" s="160">
        <f t="shared" si="29"/>
        <v>0</v>
      </c>
      <c r="R352" s="160" t="str">
        <f t="shared" si="30"/>
        <v/>
      </c>
      <c r="S352" s="160" t="str">
        <f t="shared" si="31"/>
        <v/>
      </c>
      <c r="T352" s="50" t="str">
        <f>IF($F352="","",IF(ISERROR(VLOOKUP(F352,PROVEEDORES!$D$8:$I$507,5,0)),1,VLOOKUP($F352,PROVEEDORES!$D$8:$I$507,5,0)))</f>
        <v/>
      </c>
    </row>
    <row r="353" spans="3:20" ht="17.45" customHeight="1" x14ac:dyDescent="0.25">
      <c r="C353" s="188"/>
      <c r="D353" s="189"/>
      <c r="E353" s="178"/>
      <c r="F353" s="178"/>
      <c r="G353" s="190">
        <f>DATOS!$E$13</f>
        <v>1</v>
      </c>
      <c r="H353" s="178"/>
      <c r="I353" s="191"/>
      <c r="J353" s="178"/>
      <c r="K353" s="178"/>
      <c r="L353" s="178"/>
      <c r="M353" s="178"/>
      <c r="N353" s="160" t="str">
        <f t="shared" si="27"/>
        <v/>
      </c>
      <c r="O353" s="21"/>
      <c r="P353" s="160" t="str">
        <f t="shared" si="28"/>
        <v/>
      </c>
      <c r="Q353" s="160">
        <f t="shared" si="29"/>
        <v>0</v>
      </c>
      <c r="R353" s="160" t="str">
        <f t="shared" si="30"/>
        <v/>
      </c>
      <c r="S353" s="160" t="str">
        <f t="shared" si="31"/>
        <v/>
      </c>
      <c r="T353" s="50" t="str">
        <f>IF($F353="","",IF(ISERROR(VLOOKUP(F353,PROVEEDORES!$D$8:$I$507,5,0)),1,VLOOKUP($F353,PROVEEDORES!$D$8:$I$507,5,0)))</f>
        <v/>
      </c>
    </row>
    <row r="354" spans="3:20" ht="17.45" customHeight="1" x14ac:dyDescent="0.25">
      <c r="C354" s="188"/>
      <c r="D354" s="189"/>
      <c r="E354" s="178"/>
      <c r="F354" s="178"/>
      <c r="G354" s="190">
        <f>DATOS!$E$13</f>
        <v>1</v>
      </c>
      <c r="H354" s="178"/>
      <c r="I354" s="191"/>
      <c r="J354" s="178"/>
      <c r="K354" s="178"/>
      <c r="L354" s="178"/>
      <c r="M354" s="178"/>
      <c r="N354" s="160" t="str">
        <f t="shared" si="27"/>
        <v/>
      </c>
      <c r="O354" s="21"/>
      <c r="P354" s="160" t="str">
        <f t="shared" si="28"/>
        <v/>
      </c>
      <c r="Q354" s="160">
        <f t="shared" si="29"/>
        <v>0</v>
      </c>
      <c r="R354" s="160" t="str">
        <f t="shared" si="30"/>
        <v/>
      </c>
      <c r="S354" s="160" t="str">
        <f t="shared" si="31"/>
        <v/>
      </c>
      <c r="T354" s="50" t="str">
        <f>IF($F354="","",IF(ISERROR(VLOOKUP(F354,PROVEEDORES!$D$8:$I$507,5,0)),1,VLOOKUP($F354,PROVEEDORES!$D$8:$I$507,5,0)))</f>
        <v/>
      </c>
    </row>
    <row r="355" spans="3:20" ht="17.45" customHeight="1" x14ac:dyDescent="0.25">
      <c r="C355" s="188"/>
      <c r="D355" s="189"/>
      <c r="E355" s="178"/>
      <c r="F355" s="178"/>
      <c r="G355" s="190">
        <f>DATOS!$E$13</f>
        <v>1</v>
      </c>
      <c r="H355" s="178"/>
      <c r="I355" s="191"/>
      <c r="J355" s="178"/>
      <c r="K355" s="178"/>
      <c r="L355" s="178"/>
      <c r="M355" s="178"/>
      <c r="N355" s="160" t="str">
        <f t="shared" si="27"/>
        <v/>
      </c>
      <c r="O355" s="21"/>
      <c r="P355" s="160" t="str">
        <f t="shared" si="28"/>
        <v/>
      </c>
      <c r="Q355" s="160">
        <f t="shared" si="29"/>
        <v>0</v>
      </c>
      <c r="R355" s="160" t="str">
        <f t="shared" si="30"/>
        <v/>
      </c>
      <c r="S355" s="160" t="str">
        <f t="shared" si="31"/>
        <v/>
      </c>
      <c r="T355" s="50" t="str">
        <f>IF($F355="","",IF(ISERROR(VLOOKUP(F355,PROVEEDORES!$D$8:$I$507,5,0)),1,VLOOKUP($F355,PROVEEDORES!$D$8:$I$507,5,0)))</f>
        <v/>
      </c>
    </row>
    <row r="356" spans="3:20" ht="17.45" customHeight="1" x14ac:dyDescent="0.25">
      <c r="C356" s="188"/>
      <c r="D356" s="189"/>
      <c r="E356" s="178"/>
      <c r="F356" s="178"/>
      <c r="G356" s="190">
        <f>DATOS!$E$13</f>
        <v>1</v>
      </c>
      <c r="H356" s="178"/>
      <c r="I356" s="191"/>
      <c r="J356" s="178"/>
      <c r="K356" s="178"/>
      <c r="L356" s="178"/>
      <c r="M356" s="178"/>
      <c r="N356" s="160" t="str">
        <f t="shared" si="27"/>
        <v/>
      </c>
      <c r="O356" s="21"/>
      <c r="P356" s="160" t="str">
        <f t="shared" si="28"/>
        <v/>
      </c>
      <c r="Q356" s="160">
        <f t="shared" si="29"/>
        <v>0</v>
      </c>
      <c r="R356" s="160" t="str">
        <f t="shared" si="30"/>
        <v/>
      </c>
      <c r="S356" s="160" t="str">
        <f t="shared" si="31"/>
        <v/>
      </c>
      <c r="T356" s="50" t="str">
        <f>IF($F356="","",IF(ISERROR(VLOOKUP(F356,PROVEEDORES!$D$8:$I$507,5,0)),1,VLOOKUP($F356,PROVEEDORES!$D$8:$I$507,5,0)))</f>
        <v/>
      </c>
    </row>
    <row r="357" spans="3:20" ht="17.45" customHeight="1" x14ac:dyDescent="0.25">
      <c r="C357" s="188"/>
      <c r="D357" s="189"/>
      <c r="E357" s="178"/>
      <c r="F357" s="178"/>
      <c r="G357" s="190">
        <f>DATOS!$E$13</f>
        <v>1</v>
      </c>
      <c r="H357" s="178"/>
      <c r="I357" s="191"/>
      <c r="J357" s="178"/>
      <c r="K357" s="178"/>
      <c r="L357" s="178"/>
      <c r="M357" s="178"/>
      <c r="N357" s="160" t="str">
        <f t="shared" si="27"/>
        <v/>
      </c>
      <c r="O357" s="21"/>
      <c r="P357" s="160" t="str">
        <f t="shared" si="28"/>
        <v/>
      </c>
      <c r="Q357" s="160">
        <f t="shared" si="29"/>
        <v>0</v>
      </c>
      <c r="R357" s="160" t="str">
        <f t="shared" si="30"/>
        <v/>
      </c>
      <c r="S357" s="160" t="str">
        <f t="shared" si="31"/>
        <v/>
      </c>
      <c r="T357" s="50" t="str">
        <f>IF($F357="","",IF(ISERROR(VLOOKUP(F357,PROVEEDORES!$D$8:$I$507,5,0)),1,VLOOKUP($F357,PROVEEDORES!$D$8:$I$507,5,0)))</f>
        <v/>
      </c>
    </row>
    <row r="358" spans="3:20" ht="17.45" customHeight="1" x14ac:dyDescent="0.25">
      <c r="C358" s="188"/>
      <c r="D358" s="189"/>
      <c r="E358" s="178"/>
      <c r="F358" s="178"/>
      <c r="G358" s="190">
        <f>DATOS!$E$13</f>
        <v>1</v>
      </c>
      <c r="H358" s="178"/>
      <c r="I358" s="191"/>
      <c r="J358" s="178"/>
      <c r="K358" s="178"/>
      <c r="L358" s="178"/>
      <c r="M358" s="178"/>
      <c r="N358" s="160" t="str">
        <f t="shared" si="27"/>
        <v/>
      </c>
      <c r="O358" s="21"/>
      <c r="P358" s="160" t="str">
        <f t="shared" si="28"/>
        <v/>
      </c>
      <c r="Q358" s="160">
        <f t="shared" si="29"/>
        <v>0</v>
      </c>
      <c r="R358" s="160" t="str">
        <f t="shared" si="30"/>
        <v/>
      </c>
      <c r="S358" s="160" t="str">
        <f t="shared" si="31"/>
        <v/>
      </c>
      <c r="T358" s="50" t="str">
        <f>IF($F358="","",IF(ISERROR(VLOOKUP(F358,PROVEEDORES!$D$8:$I$507,5,0)),1,VLOOKUP($F358,PROVEEDORES!$D$8:$I$507,5,0)))</f>
        <v/>
      </c>
    </row>
    <row r="359" spans="3:20" ht="17.45" customHeight="1" x14ac:dyDescent="0.25">
      <c r="C359" s="188"/>
      <c r="D359" s="189"/>
      <c r="E359" s="178"/>
      <c r="F359" s="178"/>
      <c r="G359" s="190">
        <f>DATOS!$E$13</f>
        <v>1</v>
      </c>
      <c r="H359" s="178"/>
      <c r="I359" s="191"/>
      <c r="J359" s="178"/>
      <c r="K359" s="178"/>
      <c r="L359" s="178"/>
      <c r="M359" s="178"/>
      <c r="N359" s="160" t="str">
        <f t="shared" si="27"/>
        <v/>
      </c>
      <c r="O359" s="21"/>
      <c r="P359" s="160" t="str">
        <f t="shared" si="28"/>
        <v/>
      </c>
      <c r="Q359" s="160">
        <f t="shared" si="29"/>
        <v>0</v>
      </c>
      <c r="R359" s="160" t="str">
        <f t="shared" si="30"/>
        <v/>
      </c>
      <c r="S359" s="160" t="str">
        <f t="shared" si="31"/>
        <v/>
      </c>
      <c r="T359" s="50" t="str">
        <f>IF($F359="","",IF(ISERROR(VLOOKUP(F359,PROVEEDORES!$D$8:$I$507,5,0)),1,VLOOKUP($F359,PROVEEDORES!$D$8:$I$507,5,0)))</f>
        <v/>
      </c>
    </row>
    <row r="360" spans="3:20" ht="17.45" customHeight="1" x14ac:dyDescent="0.25">
      <c r="C360" s="188"/>
      <c r="D360" s="189"/>
      <c r="E360" s="178"/>
      <c r="F360" s="178"/>
      <c r="G360" s="190">
        <f>DATOS!$E$13</f>
        <v>1</v>
      </c>
      <c r="H360" s="178"/>
      <c r="I360" s="191"/>
      <c r="J360" s="178"/>
      <c r="K360" s="178"/>
      <c r="L360" s="178"/>
      <c r="M360" s="178"/>
      <c r="N360" s="160" t="str">
        <f t="shared" si="27"/>
        <v/>
      </c>
      <c r="O360" s="21"/>
      <c r="P360" s="160" t="str">
        <f t="shared" si="28"/>
        <v/>
      </c>
      <c r="Q360" s="160">
        <f t="shared" si="29"/>
        <v>0</v>
      </c>
      <c r="R360" s="160" t="str">
        <f t="shared" si="30"/>
        <v/>
      </c>
      <c r="S360" s="160" t="str">
        <f t="shared" si="31"/>
        <v/>
      </c>
      <c r="T360" s="50" t="str">
        <f>IF($F360="","",IF(ISERROR(VLOOKUP(F360,PROVEEDORES!$D$8:$I$507,5,0)),1,VLOOKUP($F360,PROVEEDORES!$D$8:$I$507,5,0)))</f>
        <v/>
      </c>
    </row>
    <row r="361" spans="3:20" ht="17.45" customHeight="1" x14ac:dyDescent="0.25">
      <c r="C361" s="188"/>
      <c r="D361" s="189"/>
      <c r="E361" s="178"/>
      <c r="F361" s="178"/>
      <c r="G361" s="190">
        <f>DATOS!$E$13</f>
        <v>1</v>
      </c>
      <c r="H361" s="178"/>
      <c r="I361" s="191"/>
      <c r="J361" s="178"/>
      <c r="K361" s="178"/>
      <c r="L361" s="178"/>
      <c r="M361" s="178"/>
      <c r="N361" s="160" t="str">
        <f t="shared" si="27"/>
        <v/>
      </c>
      <c r="O361" s="21"/>
      <c r="P361" s="160" t="str">
        <f t="shared" si="28"/>
        <v/>
      </c>
      <c r="Q361" s="160">
        <f t="shared" si="29"/>
        <v>0</v>
      </c>
      <c r="R361" s="160" t="str">
        <f t="shared" si="30"/>
        <v/>
      </c>
      <c r="S361" s="160" t="str">
        <f t="shared" si="31"/>
        <v/>
      </c>
      <c r="T361" s="50" t="str">
        <f>IF($F361="","",IF(ISERROR(VLOOKUP(F361,PROVEEDORES!$D$8:$I$507,5,0)),1,VLOOKUP($F361,PROVEEDORES!$D$8:$I$507,5,0)))</f>
        <v/>
      </c>
    </row>
    <row r="362" spans="3:20" ht="17.45" customHeight="1" x14ac:dyDescent="0.25">
      <c r="C362" s="188"/>
      <c r="D362" s="189"/>
      <c r="E362" s="178"/>
      <c r="F362" s="178"/>
      <c r="G362" s="190">
        <f>DATOS!$E$13</f>
        <v>1</v>
      </c>
      <c r="H362" s="178"/>
      <c r="I362" s="191"/>
      <c r="J362" s="178"/>
      <c r="K362" s="178"/>
      <c r="L362" s="178"/>
      <c r="M362" s="178"/>
      <c r="N362" s="160" t="str">
        <f t="shared" si="27"/>
        <v/>
      </c>
      <c r="O362" s="21"/>
      <c r="P362" s="160" t="str">
        <f t="shared" si="28"/>
        <v/>
      </c>
      <c r="Q362" s="160">
        <f t="shared" si="29"/>
        <v>0</v>
      </c>
      <c r="R362" s="160" t="str">
        <f t="shared" si="30"/>
        <v/>
      </c>
      <c r="S362" s="160" t="str">
        <f t="shared" si="31"/>
        <v/>
      </c>
      <c r="T362" s="50" t="str">
        <f>IF($F362="","",IF(ISERROR(VLOOKUP(F362,PROVEEDORES!$D$8:$I$507,5,0)),1,VLOOKUP($F362,PROVEEDORES!$D$8:$I$507,5,0)))</f>
        <v/>
      </c>
    </row>
    <row r="363" spans="3:20" ht="17.45" customHeight="1" x14ac:dyDescent="0.25">
      <c r="C363" s="188"/>
      <c r="D363" s="189"/>
      <c r="E363" s="178"/>
      <c r="F363" s="178"/>
      <c r="G363" s="190">
        <f>DATOS!$E$13</f>
        <v>1</v>
      </c>
      <c r="H363" s="178"/>
      <c r="I363" s="191"/>
      <c r="J363" s="178"/>
      <c r="K363" s="178"/>
      <c r="L363" s="178"/>
      <c r="M363" s="178"/>
      <c r="N363" s="160" t="str">
        <f t="shared" si="27"/>
        <v/>
      </c>
      <c r="O363" s="21"/>
      <c r="P363" s="160" t="str">
        <f t="shared" si="28"/>
        <v/>
      </c>
      <c r="Q363" s="160">
        <f t="shared" si="29"/>
        <v>0</v>
      </c>
      <c r="R363" s="160" t="str">
        <f t="shared" si="30"/>
        <v/>
      </c>
      <c r="S363" s="160" t="str">
        <f t="shared" si="31"/>
        <v/>
      </c>
      <c r="T363" s="50" t="str">
        <f>IF($F363="","",IF(ISERROR(VLOOKUP(F363,PROVEEDORES!$D$8:$I$507,5,0)),1,VLOOKUP($F363,PROVEEDORES!$D$8:$I$507,5,0)))</f>
        <v/>
      </c>
    </row>
    <row r="364" spans="3:20" ht="17.45" customHeight="1" x14ac:dyDescent="0.25">
      <c r="C364" s="188"/>
      <c r="D364" s="189"/>
      <c r="E364" s="178"/>
      <c r="F364" s="178"/>
      <c r="G364" s="190">
        <f>DATOS!$E$13</f>
        <v>1</v>
      </c>
      <c r="H364" s="178"/>
      <c r="I364" s="191"/>
      <c r="J364" s="178"/>
      <c r="K364" s="178"/>
      <c r="L364" s="178"/>
      <c r="M364" s="178"/>
      <c r="N364" s="160" t="str">
        <f t="shared" si="27"/>
        <v/>
      </c>
      <c r="O364" s="21"/>
      <c r="P364" s="160" t="str">
        <f t="shared" si="28"/>
        <v/>
      </c>
      <c r="Q364" s="160">
        <f t="shared" si="29"/>
        <v>0</v>
      </c>
      <c r="R364" s="160" t="str">
        <f t="shared" si="30"/>
        <v/>
      </c>
      <c r="S364" s="160" t="str">
        <f t="shared" si="31"/>
        <v/>
      </c>
      <c r="T364" s="50" t="str">
        <f>IF($F364="","",IF(ISERROR(VLOOKUP(F364,PROVEEDORES!$D$8:$I$507,5,0)),1,VLOOKUP($F364,PROVEEDORES!$D$8:$I$507,5,0)))</f>
        <v/>
      </c>
    </row>
    <row r="365" spans="3:20" ht="17.45" customHeight="1" x14ac:dyDescent="0.25">
      <c r="C365" s="188"/>
      <c r="D365" s="189"/>
      <c r="E365" s="178"/>
      <c r="F365" s="178"/>
      <c r="G365" s="190">
        <f>DATOS!$E$13</f>
        <v>1</v>
      </c>
      <c r="H365" s="178"/>
      <c r="I365" s="191"/>
      <c r="J365" s="178"/>
      <c r="K365" s="178"/>
      <c r="L365" s="178"/>
      <c r="M365" s="178"/>
      <c r="N365" s="160" t="str">
        <f t="shared" si="27"/>
        <v/>
      </c>
      <c r="O365" s="21"/>
      <c r="P365" s="160" t="str">
        <f t="shared" si="28"/>
        <v/>
      </c>
      <c r="Q365" s="160">
        <f t="shared" si="29"/>
        <v>0</v>
      </c>
      <c r="R365" s="160" t="str">
        <f t="shared" si="30"/>
        <v/>
      </c>
      <c r="S365" s="160" t="str">
        <f t="shared" si="31"/>
        <v/>
      </c>
      <c r="T365" s="50" t="str">
        <f>IF($F365="","",IF(ISERROR(VLOOKUP(F365,PROVEEDORES!$D$8:$I$507,5,0)),1,VLOOKUP($F365,PROVEEDORES!$D$8:$I$507,5,0)))</f>
        <v/>
      </c>
    </row>
    <row r="366" spans="3:20" ht="17.45" customHeight="1" x14ac:dyDescent="0.25">
      <c r="C366" s="188"/>
      <c r="D366" s="189"/>
      <c r="E366" s="178"/>
      <c r="F366" s="178"/>
      <c r="G366" s="190">
        <f>DATOS!$E$13</f>
        <v>1</v>
      </c>
      <c r="H366" s="178"/>
      <c r="I366" s="191"/>
      <c r="J366" s="178"/>
      <c r="K366" s="178"/>
      <c r="L366" s="178"/>
      <c r="M366" s="178"/>
      <c r="N366" s="160" t="str">
        <f t="shared" si="27"/>
        <v/>
      </c>
      <c r="O366" s="21"/>
      <c r="P366" s="160" t="str">
        <f t="shared" si="28"/>
        <v/>
      </c>
      <c r="Q366" s="160">
        <f t="shared" si="29"/>
        <v>0</v>
      </c>
      <c r="R366" s="160" t="str">
        <f t="shared" si="30"/>
        <v/>
      </c>
      <c r="S366" s="160" t="str">
        <f t="shared" si="31"/>
        <v/>
      </c>
      <c r="T366" s="50" t="str">
        <f>IF($F366="","",IF(ISERROR(VLOOKUP(F366,PROVEEDORES!$D$8:$I$507,5,0)),1,VLOOKUP($F366,PROVEEDORES!$D$8:$I$507,5,0)))</f>
        <v/>
      </c>
    </row>
    <row r="367" spans="3:20" ht="17.45" customHeight="1" x14ac:dyDescent="0.25">
      <c r="C367" s="188"/>
      <c r="D367" s="189"/>
      <c r="E367" s="178"/>
      <c r="F367" s="178"/>
      <c r="G367" s="190">
        <f>DATOS!$E$13</f>
        <v>1</v>
      </c>
      <c r="H367" s="178"/>
      <c r="I367" s="191"/>
      <c r="J367" s="178"/>
      <c r="K367" s="178"/>
      <c r="L367" s="178"/>
      <c r="M367" s="178"/>
      <c r="N367" s="160" t="str">
        <f t="shared" si="27"/>
        <v/>
      </c>
      <c r="O367" s="21"/>
      <c r="P367" s="160" t="str">
        <f t="shared" si="28"/>
        <v/>
      </c>
      <c r="Q367" s="160">
        <f t="shared" si="29"/>
        <v>0</v>
      </c>
      <c r="R367" s="160" t="str">
        <f t="shared" si="30"/>
        <v/>
      </c>
      <c r="S367" s="160" t="str">
        <f t="shared" si="31"/>
        <v/>
      </c>
      <c r="T367" s="50" t="str">
        <f>IF($F367="","",IF(ISERROR(VLOOKUP(F367,PROVEEDORES!$D$8:$I$507,5,0)),1,VLOOKUP($F367,PROVEEDORES!$D$8:$I$507,5,0)))</f>
        <v/>
      </c>
    </row>
    <row r="368" spans="3:20" ht="17.45" customHeight="1" x14ac:dyDescent="0.25">
      <c r="C368" s="188"/>
      <c r="D368" s="189"/>
      <c r="E368" s="178"/>
      <c r="F368" s="178"/>
      <c r="G368" s="190">
        <f>DATOS!$E$13</f>
        <v>1</v>
      </c>
      <c r="H368" s="178"/>
      <c r="I368" s="191"/>
      <c r="J368" s="178"/>
      <c r="K368" s="178"/>
      <c r="L368" s="178"/>
      <c r="M368" s="178"/>
      <c r="N368" s="160" t="str">
        <f t="shared" si="27"/>
        <v/>
      </c>
      <c r="O368" s="21"/>
      <c r="P368" s="160" t="str">
        <f t="shared" si="28"/>
        <v/>
      </c>
      <c r="Q368" s="160">
        <f t="shared" si="29"/>
        <v>0</v>
      </c>
      <c r="R368" s="160" t="str">
        <f t="shared" si="30"/>
        <v/>
      </c>
      <c r="S368" s="160" t="str">
        <f t="shared" si="31"/>
        <v/>
      </c>
      <c r="T368" s="50" t="str">
        <f>IF($F368="","",IF(ISERROR(VLOOKUP(F368,PROVEEDORES!$D$8:$I$507,5,0)),1,VLOOKUP($F368,PROVEEDORES!$D$8:$I$507,5,0)))</f>
        <v/>
      </c>
    </row>
    <row r="369" spans="3:20" ht="17.45" customHeight="1" x14ac:dyDescent="0.25">
      <c r="C369" s="188"/>
      <c r="D369" s="189"/>
      <c r="E369" s="178"/>
      <c r="F369" s="178"/>
      <c r="G369" s="190">
        <f>DATOS!$E$13</f>
        <v>1</v>
      </c>
      <c r="H369" s="178"/>
      <c r="I369" s="191"/>
      <c r="J369" s="178"/>
      <c r="K369" s="178"/>
      <c r="L369" s="178"/>
      <c r="M369" s="178"/>
      <c r="N369" s="160" t="str">
        <f t="shared" si="27"/>
        <v/>
      </c>
      <c r="O369" s="21"/>
      <c r="P369" s="160" t="str">
        <f t="shared" si="28"/>
        <v/>
      </c>
      <c r="Q369" s="160">
        <f t="shared" si="29"/>
        <v>0</v>
      </c>
      <c r="R369" s="160" t="str">
        <f t="shared" si="30"/>
        <v/>
      </c>
      <c r="S369" s="160" t="str">
        <f t="shared" si="31"/>
        <v/>
      </c>
      <c r="T369" s="50" t="str">
        <f>IF($F369="","",IF(ISERROR(VLOOKUP(F369,PROVEEDORES!$D$8:$I$507,5,0)),1,VLOOKUP($F369,PROVEEDORES!$D$8:$I$507,5,0)))</f>
        <v/>
      </c>
    </row>
    <row r="370" spans="3:20" ht="17.45" customHeight="1" x14ac:dyDescent="0.25">
      <c r="C370" s="188"/>
      <c r="D370" s="189"/>
      <c r="E370" s="178"/>
      <c r="F370" s="178"/>
      <c r="G370" s="190">
        <f>DATOS!$E$13</f>
        <v>1</v>
      </c>
      <c r="H370" s="178"/>
      <c r="I370" s="191"/>
      <c r="J370" s="178"/>
      <c r="K370" s="178"/>
      <c r="L370" s="178"/>
      <c r="M370" s="178"/>
      <c r="N370" s="160" t="str">
        <f t="shared" si="27"/>
        <v/>
      </c>
      <c r="O370" s="21"/>
      <c r="P370" s="160" t="str">
        <f t="shared" si="28"/>
        <v/>
      </c>
      <c r="Q370" s="160">
        <f t="shared" si="29"/>
        <v>0</v>
      </c>
      <c r="R370" s="160" t="str">
        <f t="shared" si="30"/>
        <v/>
      </c>
      <c r="S370" s="160" t="str">
        <f t="shared" si="31"/>
        <v/>
      </c>
      <c r="T370" s="50" t="str">
        <f>IF($F370="","",IF(ISERROR(VLOOKUP(F370,PROVEEDORES!$D$8:$I$507,5,0)),1,VLOOKUP($F370,PROVEEDORES!$D$8:$I$507,5,0)))</f>
        <v/>
      </c>
    </row>
    <row r="371" spans="3:20" ht="17.45" customHeight="1" x14ac:dyDescent="0.25">
      <c r="C371" s="188"/>
      <c r="D371" s="189"/>
      <c r="E371" s="178"/>
      <c r="F371" s="178"/>
      <c r="G371" s="190">
        <f>DATOS!$E$13</f>
        <v>1</v>
      </c>
      <c r="H371" s="178"/>
      <c r="I371" s="191"/>
      <c r="J371" s="178"/>
      <c r="K371" s="178"/>
      <c r="L371" s="178"/>
      <c r="M371" s="178"/>
      <c r="N371" s="160" t="str">
        <f t="shared" si="27"/>
        <v/>
      </c>
      <c r="O371" s="21"/>
      <c r="P371" s="160" t="str">
        <f t="shared" si="28"/>
        <v/>
      </c>
      <c r="Q371" s="160">
        <f t="shared" si="29"/>
        <v>0</v>
      </c>
      <c r="R371" s="160" t="str">
        <f t="shared" si="30"/>
        <v/>
      </c>
      <c r="S371" s="160" t="str">
        <f t="shared" si="31"/>
        <v/>
      </c>
      <c r="T371" s="50" t="str">
        <f>IF($F371="","",IF(ISERROR(VLOOKUP(F371,PROVEEDORES!$D$8:$I$507,5,0)),1,VLOOKUP($F371,PROVEEDORES!$D$8:$I$507,5,0)))</f>
        <v/>
      </c>
    </row>
    <row r="372" spans="3:20" ht="17.45" customHeight="1" x14ac:dyDescent="0.25">
      <c r="C372" s="188"/>
      <c r="D372" s="189"/>
      <c r="E372" s="178"/>
      <c r="F372" s="178"/>
      <c r="G372" s="190">
        <f>DATOS!$E$13</f>
        <v>1</v>
      </c>
      <c r="H372" s="178"/>
      <c r="I372" s="191"/>
      <c r="J372" s="178"/>
      <c r="K372" s="178"/>
      <c r="L372" s="178"/>
      <c r="M372" s="178"/>
      <c r="N372" s="160" t="str">
        <f t="shared" si="27"/>
        <v/>
      </c>
      <c r="O372" s="21"/>
      <c r="P372" s="160" t="str">
        <f t="shared" si="28"/>
        <v/>
      </c>
      <c r="Q372" s="160">
        <f t="shared" si="29"/>
        <v>0</v>
      </c>
      <c r="R372" s="160" t="str">
        <f t="shared" si="30"/>
        <v/>
      </c>
      <c r="S372" s="160" t="str">
        <f t="shared" si="31"/>
        <v/>
      </c>
      <c r="T372" s="50" t="str">
        <f>IF($F372="","",IF(ISERROR(VLOOKUP(F372,PROVEEDORES!$D$8:$I$507,5,0)),1,VLOOKUP($F372,PROVEEDORES!$D$8:$I$507,5,0)))</f>
        <v/>
      </c>
    </row>
    <row r="373" spans="3:20" ht="17.45" customHeight="1" x14ac:dyDescent="0.25">
      <c r="C373" s="188"/>
      <c r="D373" s="189"/>
      <c r="E373" s="178"/>
      <c r="F373" s="178"/>
      <c r="G373" s="190">
        <f>DATOS!$E$13</f>
        <v>1</v>
      </c>
      <c r="H373" s="178"/>
      <c r="I373" s="191"/>
      <c r="J373" s="178"/>
      <c r="K373" s="178"/>
      <c r="L373" s="178"/>
      <c r="M373" s="178"/>
      <c r="N373" s="160" t="str">
        <f t="shared" si="27"/>
        <v/>
      </c>
      <c r="O373" s="21"/>
      <c r="P373" s="160" t="str">
        <f t="shared" si="28"/>
        <v/>
      </c>
      <c r="Q373" s="160">
        <f t="shared" si="29"/>
        <v>0</v>
      </c>
      <c r="R373" s="160" t="str">
        <f t="shared" si="30"/>
        <v/>
      </c>
      <c r="S373" s="160" t="str">
        <f t="shared" si="31"/>
        <v/>
      </c>
      <c r="T373" s="50" t="str">
        <f>IF($F373="","",IF(ISERROR(VLOOKUP(F373,PROVEEDORES!$D$8:$I$507,5,0)),1,VLOOKUP($F373,PROVEEDORES!$D$8:$I$507,5,0)))</f>
        <v/>
      </c>
    </row>
    <row r="374" spans="3:20" ht="17.45" customHeight="1" x14ac:dyDescent="0.25">
      <c r="C374" s="188"/>
      <c r="D374" s="189"/>
      <c r="E374" s="178"/>
      <c r="F374" s="178"/>
      <c r="G374" s="190">
        <f>DATOS!$E$13</f>
        <v>1</v>
      </c>
      <c r="H374" s="178"/>
      <c r="I374" s="191"/>
      <c r="J374" s="178"/>
      <c r="K374" s="178"/>
      <c r="L374" s="178"/>
      <c r="M374" s="178"/>
      <c r="N374" s="160" t="str">
        <f t="shared" si="27"/>
        <v/>
      </c>
      <c r="O374" s="21"/>
      <c r="P374" s="160" t="str">
        <f t="shared" si="28"/>
        <v/>
      </c>
      <c r="Q374" s="160">
        <f t="shared" si="29"/>
        <v>0</v>
      </c>
      <c r="R374" s="160" t="str">
        <f t="shared" si="30"/>
        <v/>
      </c>
      <c r="S374" s="160" t="str">
        <f t="shared" si="31"/>
        <v/>
      </c>
      <c r="T374" s="50" t="str">
        <f>IF($F374="","",IF(ISERROR(VLOOKUP(F374,PROVEEDORES!$D$8:$I$507,5,0)),1,VLOOKUP($F374,PROVEEDORES!$D$8:$I$507,5,0)))</f>
        <v/>
      </c>
    </row>
    <row r="375" spans="3:20" ht="17.45" customHeight="1" x14ac:dyDescent="0.25">
      <c r="C375" s="188"/>
      <c r="D375" s="189"/>
      <c r="E375" s="178"/>
      <c r="F375" s="178"/>
      <c r="G375" s="190">
        <f>DATOS!$E$13</f>
        <v>1</v>
      </c>
      <c r="H375" s="178"/>
      <c r="I375" s="191"/>
      <c r="J375" s="178"/>
      <c r="K375" s="178"/>
      <c r="L375" s="178"/>
      <c r="M375" s="178"/>
      <c r="N375" s="160" t="str">
        <f t="shared" si="27"/>
        <v/>
      </c>
      <c r="O375" s="21"/>
      <c r="P375" s="160" t="str">
        <f t="shared" si="28"/>
        <v/>
      </c>
      <c r="Q375" s="160">
        <f t="shared" si="29"/>
        <v>0</v>
      </c>
      <c r="R375" s="160" t="str">
        <f t="shared" si="30"/>
        <v/>
      </c>
      <c r="S375" s="160" t="str">
        <f t="shared" si="31"/>
        <v/>
      </c>
      <c r="T375" s="50" t="str">
        <f>IF($F375="","",IF(ISERROR(VLOOKUP(F375,PROVEEDORES!$D$8:$I$507,5,0)),1,VLOOKUP($F375,PROVEEDORES!$D$8:$I$507,5,0)))</f>
        <v/>
      </c>
    </row>
    <row r="376" spans="3:20" ht="17.45" customHeight="1" x14ac:dyDescent="0.25">
      <c r="C376" s="188"/>
      <c r="D376" s="189"/>
      <c r="E376" s="178"/>
      <c r="F376" s="178"/>
      <c r="G376" s="190">
        <f>DATOS!$E$13</f>
        <v>1</v>
      </c>
      <c r="H376" s="178"/>
      <c r="I376" s="191"/>
      <c r="J376" s="178"/>
      <c r="K376" s="178"/>
      <c r="L376" s="178"/>
      <c r="M376" s="178"/>
      <c r="N376" s="160" t="str">
        <f t="shared" si="27"/>
        <v/>
      </c>
      <c r="O376" s="21"/>
      <c r="P376" s="160" t="str">
        <f t="shared" si="28"/>
        <v/>
      </c>
      <c r="Q376" s="160">
        <f t="shared" si="29"/>
        <v>0</v>
      </c>
      <c r="R376" s="160" t="str">
        <f t="shared" si="30"/>
        <v/>
      </c>
      <c r="S376" s="160" t="str">
        <f t="shared" si="31"/>
        <v/>
      </c>
      <c r="T376" s="50" t="str">
        <f>IF($F376="","",IF(ISERROR(VLOOKUP(F376,PROVEEDORES!$D$8:$I$507,5,0)),1,VLOOKUP($F376,PROVEEDORES!$D$8:$I$507,5,0)))</f>
        <v/>
      </c>
    </row>
    <row r="377" spans="3:20" ht="17.45" customHeight="1" x14ac:dyDescent="0.25">
      <c r="C377" s="188"/>
      <c r="D377" s="189"/>
      <c r="E377" s="178"/>
      <c r="F377" s="178"/>
      <c r="G377" s="190">
        <f>DATOS!$E$13</f>
        <v>1</v>
      </c>
      <c r="H377" s="178"/>
      <c r="I377" s="191"/>
      <c r="J377" s="178"/>
      <c r="K377" s="178"/>
      <c r="L377" s="178"/>
      <c r="M377" s="178"/>
      <c r="N377" s="160" t="str">
        <f t="shared" si="27"/>
        <v/>
      </c>
      <c r="O377" s="21"/>
      <c r="P377" s="160" t="str">
        <f t="shared" si="28"/>
        <v/>
      </c>
      <c r="Q377" s="160">
        <f t="shared" si="29"/>
        <v>0</v>
      </c>
      <c r="R377" s="160" t="str">
        <f t="shared" si="30"/>
        <v/>
      </c>
      <c r="S377" s="160" t="str">
        <f t="shared" si="31"/>
        <v/>
      </c>
      <c r="T377" s="50" t="str">
        <f>IF($F377="","",IF(ISERROR(VLOOKUP(F377,PROVEEDORES!$D$8:$I$507,5,0)),1,VLOOKUP($F377,PROVEEDORES!$D$8:$I$507,5,0)))</f>
        <v/>
      </c>
    </row>
    <row r="378" spans="3:20" ht="17.45" customHeight="1" x14ac:dyDescent="0.25">
      <c r="C378" s="188"/>
      <c r="D378" s="189"/>
      <c r="E378" s="178"/>
      <c r="F378" s="178"/>
      <c r="G378" s="190">
        <f>DATOS!$E$13</f>
        <v>1</v>
      </c>
      <c r="H378" s="178"/>
      <c r="I378" s="191"/>
      <c r="J378" s="178"/>
      <c r="K378" s="178"/>
      <c r="L378" s="178"/>
      <c r="M378" s="178"/>
      <c r="N378" s="160" t="str">
        <f t="shared" si="27"/>
        <v/>
      </c>
      <c r="O378" s="21"/>
      <c r="P378" s="160" t="str">
        <f t="shared" si="28"/>
        <v/>
      </c>
      <c r="Q378" s="160">
        <f t="shared" si="29"/>
        <v>0</v>
      </c>
      <c r="R378" s="160" t="str">
        <f t="shared" si="30"/>
        <v/>
      </c>
      <c r="S378" s="160" t="str">
        <f t="shared" si="31"/>
        <v/>
      </c>
      <c r="T378" s="50" t="str">
        <f>IF($F378="","",IF(ISERROR(VLOOKUP(F378,PROVEEDORES!$D$8:$I$507,5,0)),1,VLOOKUP($F378,PROVEEDORES!$D$8:$I$507,5,0)))</f>
        <v/>
      </c>
    </row>
    <row r="379" spans="3:20" ht="17.45" customHeight="1" x14ac:dyDescent="0.25">
      <c r="C379" s="188"/>
      <c r="D379" s="189"/>
      <c r="E379" s="178"/>
      <c r="F379" s="178"/>
      <c r="G379" s="190">
        <f>DATOS!$E$13</f>
        <v>1</v>
      </c>
      <c r="H379" s="178"/>
      <c r="I379" s="191"/>
      <c r="J379" s="178"/>
      <c r="K379" s="178"/>
      <c r="L379" s="178"/>
      <c r="M379" s="178"/>
      <c r="N379" s="160" t="str">
        <f t="shared" si="27"/>
        <v/>
      </c>
      <c r="O379" s="21"/>
      <c r="P379" s="160" t="str">
        <f t="shared" si="28"/>
        <v/>
      </c>
      <c r="Q379" s="160">
        <f t="shared" si="29"/>
        <v>0</v>
      </c>
      <c r="R379" s="160" t="str">
        <f t="shared" si="30"/>
        <v/>
      </c>
      <c r="S379" s="160" t="str">
        <f t="shared" si="31"/>
        <v/>
      </c>
      <c r="T379" s="50" t="str">
        <f>IF($F379="","",IF(ISERROR(VLOOKUP(F379,PROVEEDORES!$D$8:$I$507,5,0)),1,VLOOKUP($F379,PROVEEDORES!$D$8:$I$507,5,0)))</f>
        <v/>
      </c>
    </row>
    <row r="380" spans="3:20" ht="17.45" customHeight="1" x14ac:dyDescent="0.25">
      <c r="C380" s="188"/>
      <c r="D380" s="189"/>
      <c r="E380" s="178"/>
      <c r="F380" s="178"/>
      <c r="G380" s="190">
        <f>DATOS!$E$13</f>
        <v>1</v>
      </c>
      <c r="H380" s="178"/>
      <c r="I380" s="191"/>
      <c r="J380" s="178"/>
      <c r="K380" s="178"/>
      <c r="L380" s="178"/>
      <c r="M380" s="178"/>
      <c r="N380" s="160" t="str">
        <f t="shared" si="27"/>
        <v/>
      </c>
      <c r="O380" s="21"/>
      <c r="P380" s="160" t="str">
        <f t="shared" si="28"/>
        <v/>
      </c>
      <c r="Q380" s="160">
        <f t="shared" si="29"/>
        <v>0</v>
      </c>
      <c r="R380" s="160" t="str">
        <f t="shared" si="30"/>
        <v/>
      </c>
      <c r="S380" s="160" t="str">
        <f t="shared" si="31"/>
        <v/>
      </c>
      <c r="T380" s="50" t="str">
        <f>IF($F380="","",IF(ISERROR(VLOOKUP(F380,PROVEEDORES!$D$8:$I$507,5,0)),1,VLOOKUP($F380,PROVEEDORES!$D$8:$I$507,5,0)))</f>
        <v/>
      </c>
    </row>
    <row r="381" spans="3:20" ht="17.45" customHeight="1" x14ac:dyDescent="0.25">
      <c r="C381" s="188"/>
      <c r="D381" s="189"/>
      <c r="E381" s="178"/>
      <c r="F381" s="178"/>
      <c r="G381" s="190">
        <f>DATOS!$E$13</f>
        <v>1</v>
      </c>
      <c r="H381" s="178"/>
      <c r="I381" s="191"/>
      <c r="J381" s="178"/>
      <c r="K381" s="178"/>
      <c r="L381" s="178"/>
      <c r="M381" s="178"/>
      <c r="N381" s="160" t="str">
        <f t="shared" si="27"/>
        <v/>
      </c>
      <c r="O381" s="21"/>
      <c r="P381" s="160" t="str">
        <f t="shared" si="28"/>
        <v/>
      </c>
      <c r="Q381" s="160">
        <f t="shared" si="29"/>
        <v>0</v>
      </c>
      <c r="R381" s="160" t="str">
        <f t="shared" si="30"/>
        <v/>
      </c>
      <c r="S381" s="160" t="str">
        <f t="shared" si="31"/>
        <v/>
      </c>
      <c r="T381" s="50" t="str">
        <f>IF($F381="","",IF(ISERROR(VLOOKUP(F381,PROVEEDORES!$D$8:$I$507,5,0)),1,VLOOKUP($F381,PROVEEDORES!$D$8:$I$507,5,0)))</f>
        <v/>
      </c>
    </row>
    <row r="382" spans="3:20" ht="17.45" customHeight="1" x14ac:dyDescent="0.25">
      <c r="C382" s="188"/>
      <c r="D382" s="189"/>
      <c r="E382" s="178"/>
      <c r="F382" s="178"/>
      <c r="G382" s="190">
        <f>DATOS!$E$13</f>
        <v>1</v>
      </c>
      <c r="H382" s="178"/>
      <c r="I382" s="191"/>
      <c r="J382" s="178"/>
      <c r="K382" s="178"/>
      <c r="L382" s="178"/>
      <c r="M382" s="178"/>
      <c r="N382" s="160" t="str">
        <f t="shared" si="27"/>
        <v/>
      </c>
      <c r="O382" s="21"/>
      <c r="P382" s="160" t="str">
        <f t="shared" si="28"/>
        <v/>
      </c>
      <c r="Q382" s="160">
        <f t="shared" si="29"/>
        <v>0</v>
      </c>
      <c r="R382" s="160" t="str">
        <f t="shared" si="30"/>
        <v/>
      </c>
      <c r="S382" s="160" t="str">
        <f t="shared" si="31"/>
        <v/>
      </c>
      <c r="T382" s="50" t="str">
        <f>IF($F382="","",IF(ISERROR(VLOOKUP(F382,PROVEEDORES!$D$8:$I$507,5,0)),1,VLOOKUP($F382,PROVEEDORES!$D$8:$I$507,5,0)))</f>
        <v/>
      </c>
    </row>
    <row r="383" spans="3:20" ht="17.45" customHeight="1" x14ac:dyDescent="0.25">
      <c r="C383" s="188"/>
      <c r="D383" s="189"/>
      <c r="E383" s="178"/>
      <c r="F383" s="178"/>
      <c r="G383" s="190">
        <f>DATOS!$E$13</f>
        <v>1</v>
      </c>
      <c r="H383" s="178"/>
      <c r="I383" s="191"/>
      <c r="J383" s="178"/>
      <c r="K383" s="178"/>
      <c r="L383" s="178"/>
      <c r="M383" s="178"/>
      <c r="N383" s="160" t="str">
        <f t="shared" si="27"/>
        <v/>
      </c>
      <c r="O383" s="21"/>
      <c r="P383" s="160" t="str">
        <f t="shared" si="28"/>
        <v/>
      </c>
      <c r="Q383" s="160">
        <f t="shared" si="29"/>
        <v>0</v>
      </c>
      <c r="R383" s="160" t="str">
        <f t="shared" si="30"/>
        <v/>
      </c>
      <c r="S383" s="160" t="str">
        <f t="shared" si="31"/>
        <v/>
      </c>
      <c r="T383" s="50" t="str">
        <f>IF($F383="","",IF(ISERROR(VLOOKUP(F383,PROVEEDORES!$D$8:$I$507,5,0)),1,VLOOKUP($F383,PROVEEDORES!$D$8:$I$507,5,0)))</f>
        <v/>
      </c>
    </row>
    <row r="384" spans="3:20" ht="17.45" customHeight="1" x14ac:dyDescent="0.25">
      <c r="C384" s="188"/>
      <c r="D384" s="189"/>
      <c r="E384" s="178"/>
      <c r="F384" s="178"/>
      <c r="G384" s="190">
        <f>DATOS!$E$13</f>
        <v>1</v>
      </c>
      <c r="H384" s="178"/>
      <c r="I384" s="191"/>
      <c r="J384" s="178"/>
      <c r="K384" s="178"/>
      <c r="L384" s="178"/>
      <c r="M384" s="178"/>
      <c r="N384" s="160" t="str">
        <f t="shared" si="27"/>
        <v/>
      </c>
      <c r="O384" s="21"/>
      <c r="P384" s="160" t="str">
        <f t="shared" si="28"/>
        <v/>
      </c>
      <c r="Q384" s="160">
        <f t="shared" si="29"/>
        <v>0</v>
      </c>
      <c r="R384" s="160" t="str">
        <f t="shared" si="30"/>
        <v/>
      </c>
      <c r="S384" s="160" t="str">
        <f t="shared" si="31"/>
        <v/>
      </c>
      <c r="T384" s="50" t="str">
        <f>IF($F384="","",IF(ISERROR(VLOOKUP(F384,PROVEEDORES!$D$8:$I$507,5,0)),1,VLOOKUP($F384,PROVEEDORES!$D$8:$I$507,5,0)))</f>
        <v/>
      </c>
    </row>
    <row r="385" spans="3:20" ht="17.45" customHeight="1" x14ac:dyDescent="0.25">
      <c r="C385" s="188"/>
      <c r="D385" s="189"/>
      <c r="E385" s="178"/>
      <c r="F385" s="178"/>
      <c r="G385" s="190">
        <f>DATOS!$E$13</f>
        <v>1</v>
      </c>
      <c r="H385" s="178"/>
      <c r="I385" s="191"/>
      <c r="J385" s="178"/>
      <c r="K385" s="178"/>
      <c r="L385" s="178"/>
      <c r="M385" s="178"/>
      <c r="N385" s="160" t="str">
        <f t="shared" si="27"/>
        <v/>
      </c>
      <c r="O385" s="21"/>
      <c r="P385" s="160" t="str">
        <f t="shared" si="28"/>
        <v/>
      </c>
      <c r="Q385" s="160">
        <f t="shared" si="29"/>
        <v>0</v>
      </c>
      <c r="R385" s="160" t="str">
        <f t="shared" si="30"/>
        <v/>
      </c>
      <c r="S385" s="160" t="str">
        <f t="shared" si="31"/>
        <v/>
      </c>
      <c r="T385" s="50" t="str">
        <f>IF($F385="","",IF(ISERROR(VLOOKUP(F385,PROVEEDORES!$D$8:$I$507,5,0)),1,VLOOKUP($F385,PROVEEDORES!$D$8:$I$507,5,0)))</f>
        <v/>
      </c>
    </row>
    <row r="386" spans="3:20" ht="17.45" customHeight="1" x14ac:dyDescent="0.25">
      <c r="C386" s="188"/>
      <c r="D386" s="189"/>
      <c r="E386" s="178"/>
      <c r="F386" s="178"/>
      <c r="G386" s="190">
        <f>DATOS!$E$13</f>
        <v>1</v>
      </c>
      <c r="H386" s="178"/>
      <c r="I386" s="191"/>
      <c r="J386" s="178"/>
      <c r="K386" s="178"/>
      <c r="L386" s="178"/>
      <c r="M386" s="178"/>
      <c r="N386" s="160" t="str">
        <f t="shared" si="27"/>
        <v/>
      </c>
      <c r="O386" s="21"/>
      <c r="P386" s="160" t="str">
        <f t="shared" si="28"/>
        <v/>
      </c>
      <c r="Q386" s="160">
        <f t="shared" si="29"/>
        <v>0</v>
      </c>
      <c r="R386" s="160" t="str">
        <f t="shared" si="30"/>
        <v/>
      </c>
      <c r="S386" s="160" t="str">
        <f t="shared" si="31"/>
        <v/>
      </c>
      <c r="T386" s="50" t="str">
        <f>IF($F386="","",IF(ISERROR(VLOOKUP(F386,PROVEEDORES!$D$8:$I$507,5,0)),1,VLOOKUP($F386,PROVEEDORES!$D$8:$I$507,5,0)))</f>
        <v/>
      </c>
    </row>
    <row r="387" spans="3:20" ht="17.45" customHeight="1" x14ac:dyDescent="0.25">
      <c r="C387" s="188"/>
      <c r="D387" s="189"/>
      <c r="E387" s="178"/>
      <c r="F387" s="178"/>
      <c r="G387" s="190">
        <f>DATOS!$E$13</f>
        <v>1</v>
      </c>
      <c r="H387" s="178"/>
      <c r="I387" s="191"/>
      <c r="J387" s="178"/>
      <c r="K387" s="178"/>
      <c r="L387" s="178"/>
      <c r="M387" s="178"/>
      <c r="N387" s="160" t="str">
        <f t="shared" si="27"/>
        <v/>
      </c>
      <c r="O387" s="21"/>
      <c r="P387" s="160" t="str">
        <f t="shared" si="28"/>
        <v/>
      </c>
      <c r="Q387" s="160">
        <f t="shared" si="29"/>
        <v>0</v>
      </c>
      <c r="R387" s="160" t="str">
        <f t="shared" si="30"/>
        <v/>
      </c>
      <c r="S387" s="160" t="str">
        <f t="shared" si="31"/>
        <v/>
      </c>
      <c r="T387" s="50" t="str">
        <f>IF($F387="","",IF(ISERROR(VLOOKUP(F387,PROVEEDORES!$D$8:$I$507,5,0)),1,VLOOKUP($F387,PROVEEDORES!$D$8:$I$507,5,0)))</f>
        <v/>
      </c>
    </row>
    <row r="388" spans="3:20" ht="17.45" customHeight="1" x14ac:dyDescent="0.25">
      <c r="C388" s="188"/>
      <c r="D388" s="189"/>
      <c r="E388" s="178"/>
      <c r="F388" s="178"/>
      <c r="G388" s="190">
        <f>DATOS!$E$13</f>
        <v>1</v>
      </c>
      <c r="H388" s="178"/>
      <c r="I388" s="191"/>
      <c r="J388" s="178"/>
      <c r="K388" s="178"/>
      <c r="L388" s="178"/>
      <c r="M388" s="178"/>
      <c r="N388" s="160" t="str">
        <f t="shared" si="27"/>
        <v/>
      </c>
      <c r="O388" s="21"/>
      <c r="P388" s="160" t="str">
        <f t="shared" si="28"/>
        <v/>
      </c>
      <c r="Q388" s="160">
        <f t="shared" si="29"/>
        <v>0</v>
      </c>
      <c r="R388" s="160" t="str">
        <f t="shared" si="30"/>
        <v/>
      </c>
      <c r="S388" s="160" t="str">
        <f t="shared" si="31"/>
        <v/>
      </c>
      <c r="T388" s="50" t="str">
        <f>IF($F388="","",IF(ISERROR(VLOOKUP(F388,PROVEEDORES!$D$8:$I$507,5,0)),1,VLOOKUP($F388,PROVEEDORES!$D$8:$I$507,5,0)))</f>
        <v/>
      </c>
    </row>
    <row r="389" spans="3:20" ht="17.45" customHeight="1" x14ac:dyDescent="0.25">
      <c r="C389" s="188"/>
      <c r="D389" s="189"/>
      <c r="E389" s="178"/>
      <c r="F389" s="178"/>
      <c r="G389" s="190">
        <f>DATOS!$E$13</f>
        <v>1</v>
      </c>
      <c r="H389" s="178"/>
      <c r="I389" s="191"/>
      <c r="J389" s="178"/>
      <c r="K389" s="178"/>
      <c r="L389" s="178"/>
      <c r="M389" s="178"/>
      <c r="N389" s="160" t="str">
        <f t="shared" si="27"/>
        <v/>
      </c>
      <c r="O389" s="21"/>
      <c r="P389" s="160" t="str">
        <f t="shared" si="28"/>
        <v/>
      </c>
      <c r="Q389" s="160">
        <f t="shared" si="29"/>
        <v>0</v>
      </c>
      <c r="R389" s="160" t="str">
        <f t="shared" si="30"/>
        <v/>
      </c>
      <c r="S389" s="160" t="str">
        <f t="shared" si="31"/>
        <v/>
      </c>
      <c r="T389" s="50" t="str">
        <f>IF($F389="","",IF(ISERROR(VLOOKUP(F389,PROVEEDORES!$D$8:$I$507,5,0)),1,VLOOKUP($F389,PROVEEDORES!$D$8:$I$507,5,0)))</f>
        <v/>
      </c>
    </row>
    <row r="390" spans="3:20" ht="17.45" customHeight="1" x14ac:dyDescent="0.25">
      <c r="C390" s="188"/>
      <c r="D390" s="189"/>
      <c r="E390" s="178"/>
      <c r="F390" s="178"/>
      <c r="G390" s="190">
        <f>DATOS!$E$13</f>
        <v>1</v>
      </c>
      <c r="H390" s="178"/>
      <c r="I390" s="191"/>
      <c r="J390" s="178"/>
      <c r="K390" s="178"/>
      <c r="L390" s="178"/>
      <c r="M390" s="178"/>
      <c r="N390" s="160" t="str">
        <f t="shared" si="27"/>
        <v/>
      </c>
      <c r="O390" s="21"/>
      <c r="P390" s="160" t="str">
        <f t="shared" si="28"/>
        <v/>
      </c>
      <c r="Q390" s="160">
        <f t="shared" si="29"/>
        <v>0</v>
      </c>
      <c r="R390" s="160" t="str">
        <f t="shared" si="30"/>
        <v/>
      </c>
      <c r="S390" s="160" t="str">
        <f t="shared" si="31"/>
        <v/>
      </c>
      <c r="T390" s="50" t="str">
        <f>IF($F390="","",IF(ISERROR(VLOOKUP(F390,PROVEEDORES!$D$8:$I$507,5,0)),1,VLOOKUP($F390,PROVEEDORES!$D$8:$I$507,5,0)))</f>
        <v/>
      </c>
    </row>
    <row r="391" spans="3:20" ht="17.45" customHeight="1" x14ac:dyDescent="0.25">
      <c r="C391" s="188"/>
      <c r="D391" s="189"/>
      <c r="E391" s="178"/>
      <c r="F391" s="178"/>
      <c r="G391" s="190">
        <f>DATOS!$E$13</f>
        <v>1</v>
      </c>
      <c r="H391" s="178"/>
      <c r="I391" s="191"/>
      <c r="J391" s="178"/>
      <c r="K391" s="178"/>
      <c r="L391" s="178"/>
      <c r="M391" s="178"/>
      <c r="N391" s="160" t="str">
        <f t="shared" si="27"/>
        <v/>
      </c>
      <c r="O391" s="21"/>
      <c r="P391" s="160" t="str">
        <f t="shared" si="28"/>
        <v/>
      </c>
      <c r="Q391" s="160">
        <f t="shared" si="29"/>
        <v>0</v>
      </c>
      <c r="R391" s="160" t="str">
        <f t="shared" si="30"/>
        <v/>
      </c>
      <c r="S391" s="160" t="str">
        <f t="shared" si="31"/>
        <v/>
      </c>
      <c r="T391" s="50" t="str">
        <f>IF($F391="","",IF(ISERROR(VLOOKUP(F391,PROVEEDORES!$D$8:$I$507,5,0)),1,VLOOKUP($F391,PROVEEDORES!$D$8:$I$507,5,0)))</f>
        <v/>
      </c>
    </row>
    <row r="392" spans="3:20" ht="17.45" customHeight="1" x14ac:dyDescent="0.25">
      <c r="C392" s="188"/>
      <c r="D392" s="189"/>
      <c r="E392" s="178"/>
      <c r="F392" s="178"/>
      <c r="G392" s="190">
        <f>DATOS!$E$13</f>
        <v>1</v>
      </c>
      <c r="H392" s="178"/>
      <c r="I392" s="191"/>
      <c r="J392" s="178"/>
      <c r="K392" s="178"/>
      <c r="L392" s="178"/>
      <c r="M392" s="178"/>
      <c r="N392" s="160" t="str">
        <f t="shared" si="27"/>
        <v/>
      </c>
      <c r="O392" s="21"/>
      <c r="P392" s="160" t="str">
        <f t="shared" si="28"/>
        <v/>
      </c>
      <c r="Q392" s="160">
        <f t="shared" si="29"/>
        <v>0</v>
      </c>
      <c r="R392" s="160" t="str">
        <f t="shared" si="30"/>
        <v/>
      </c>
      <c r="S392" s="160" t="str">
        <f t="shared" si="31"/>
        <v/>
      </c>
      <c r="T392" s="50" t="str">
        <f>IF($F392="","",IF(ISERROR(VLOOKUP(F392,PROVEEDORES!$D$8:$I$507,5,0)),1,VLOOKUP($F392,PROVEEDORES!$D$8:$I$507,5,0)))</f>
        <v/>
      </c>
    </row>
    <row r="393" spans="3:20" ht="17.45" customHeight="1" x14ac:dyDescent="0.25">
      <c r="C393" s="188"/>
      <c r="D393" s="189"/>
      <c r="E393" s="178"/>
      <c r="F393" s="178"/>
      <c r="G393" s="190">
        <f>DATOS!$E$13</f>
        <v>1</v>
      </c>
      <c r="H393" s="178"/>
      <c r="I393" s="191"/>
      <c r="J393" s="178"/>
      <c r="K393" s="178"/>
      <c r="L393" s="178"/>
      <c r="M393" s="178"/>
      <c r="N393" s="160" t="str">
        <f t="shared" si="27"/>
        <v/>
      </c>
      <c r="O393" s="21"/>
      <c r="P393" s="160" t="str">
        <f t="shared" si="28"/>
        <v/>
      </c>
      <c r="Q393" s="160">
        <f t="shared" si="29"/>
        <v>0</v>
      </c>
      <c r="R393" s="160" t="str">
        <f t="shared" si="30"/>
        <v/>
      </c>
      <c r="S393" s="160" t="str">
        <f t="shared" si="31"/>
        <v/>
      </c>
      <c r="T393" s="50" t="str">
        <f>IF($F393="","",IF(ISERROR(VLOOKUP(F393,PROVEEDORES!$D$8:$I$507,5,0)),1,VLOOKUP($F393,PROVEEDORES!$D$8:$I$507,5,0)))</f>
        <v/>
      </c>
    </row>
    <row r="394" spans="3:20" ht="17.45" customHeight="1" x14ac:dyDescent="0.25">
      <c r="C394" s="188"/>
      <c r="D394" s="189"/>
      <c r="E394" s="178"/>
      <c r="F394" s="178"/>
      <c r="G394" s="190">
        <f>DATOS!$E$13</f>
        <v>1</v>
      </c>
      <c r="H394" s="178"/>
      <c r="I394" s="191"/>
      <c r="J394" s="178"/>
      <c r="K394" s="178"/>
      <c r="L394" s="178"/>
      <c r="M394" s="178"/>
      <c r="N394" s="160" t="str">
        <f t="shared" si="27"/>
        <v/>
      </c>
      <c r="O394" s="21"/>
      <c r="P394" s="160" t="str">
        <f t="shared" si="28"/>
        <v/>
      </c>
      <c r="Q394" s="160">
        <f t="shared" si="29"/>
        <v>0</v>
      </c>
      <c r="R394" s="160" t="str">
        <f t="shared" si="30"/>
        <v/>
      </c>
      <c r="S394" s="160" t="str">
        <f t="shared" si="31"/>
        <v/>
      </c>
      <c r="T394" s="50" t="str">
        <f>IF($F394="","",IF(ISERROR(VLOOKUP(F394,PROVEEDORES!$D$8:$I$507,5,0)),1,VLOOKUP($F394,PROVEEDORES!$D$8:$I$507,5,0)))</f>
        <v/>
      </c>
    </row>
    <row r="395" spans="3:20" ht="17.45" customHeight="1" x14ac:dyDescent="0.25">
      <c r="C395" s="188"/>
      <c r="D395" s="189"/>
      <c r="E395" s="178"/>
      <c r="F395" s="178"/>
      <c r="G395" s="190">
        <f>DATOS!$E$13</f>
        <v>1</v>
      </c>
      <c r="H395" s="178"/>
      <c r="I395" s="191"/>
      <c r="J395" s="178"/>
      <c r="K395" s="178"/>
      <c r="L395" s="178"/>
      <c r="M395" s="178"/>
      <c r="N395" s="160" t="str">
        <f t="shared" si="27"/>
        <v/>
      </c>
      <c r="O395" s="21"/>
      <c r="P395" s="160" t="str">
        <f t="shared" si="28"/>
        <v/>
      </c>
      <c r="Q395" s="160">
        <f t="shared" si="29"/>
        <v>0</v>
      </c>
      <c r="R395" s="160" t="str">
        <f t="shared" si="30"/>
        <v/>
      </c>
      <c r="S395" s="160" t="str">
        <f t="shared" si="31"/>
        <v/>
      </c>
      <c r="T395" s="50" t="str">
        <f>IF($F395="","",IF(ISERROR(VLOOKUP(F395,PROVEEDORES!$D$8:$I$507,5,0)),1,VLOOKUP($F395,PROVEEDORES!$D$8:$I$507,5,0)))</f>
        <v/>
      </c>
    </row>
    <row r="396" spans="3:20" ht="17.45" customHeight="1" x14ac:dyDescent="0.25">
      <c r="C396" s="188"/>
      <c r="D396" s="189"/>
      <c r="E396" s="178"/>
      <c r="F396" s="178"/>
      <c r="G396" s="190">
        <f>DATOS!$E$13</f>
        <v>1</v>
      </c>
      <c r="H396" s="178"/>
      <c r="I396" s="191"/>
      <c r="J396" s="178"/>
      <c r="K396" s="178"/>
      <c r="L396" s="178"/>
      <c r="M396" s="178"/>
      <c r="N396" s="160" t="str">
        <f t="shared" si="27"/>
        <v/>
      </c>
      <c r="O396" s="21"/>
      <c r="P396" s="160" t="str">
        <f t="shared" si="28"/>
        <v/>
      </c>
      <c r="Q396" s="160">
        <f t="shared" si="29"/>
        <v>0</v>
      </c>
      <c r="R396" s="160" t="str">
        <f t="shared" si="30"/>
        <v/>
      </c>
      <c r="S396" s="160" t="str">
        <f t="shared" si="31"/>
        <v/>
      </c>
      <c r="T396" s="50" t="str">
        <f>IF($F396="","",IF(ISERROR(VLOOKUP(F396,PROVEEDORES!$D$8:$I$507,5,0)),1,VLOOKUP($F396,PROVEEDORES!$D$8:$I$507,5,0)))</f>
        <v/>
      </c>
    </row>
    <row r="397" spans="3:20" ht="17.45" customHeight="1" x14ac:dyDescent="0.25">
      <c r="C397" s="188"/>
      <c r="D397" s="189"/>
      <c r="E397" s="178"/>
      <c r="F397" s="178"/>
      <c r="G397" s="190">
        <f>DATOS!$E$13</f>
        <v>1</v>
      </c>
      <c r="H397" s="178"/>
      <c r="I397" s="191"/>
      <c r="J397" s="178"/>
      <c r="K397" s="178"/>
      <c r="L397" s="178"/>
      <c r="M397" s="178"/>
      <c r="N397" s="160" t="str">
        <f t="shared" si="27"/>
        <v/>
      </c>
      <c r="O397" s="21"/>
      <c r="P397" s="160" t="str">
        <f t="shared" si="28"/>
        <v/>
      </c>
      <c r="Q397" s="160">
        <f t="shared" si="29"/>
        <v>0</v>
      </c>
      <c r="R397" s="160" t="str">
        <f t="shared" si="30"/>
        <v/>
      </c>
      <c r="S397" s="160" t="str">
        <f t="shared" si="31"/>
        <v/>
      </c>
      <c r="T397" s="50" t="str">
        <f>IF($F397="","",IF(ISERROR(VLOOKUP(F397,PROVEEDORES!$D$8:$I$507,5,0)),1,VLOOKUP($F397,PROVEEDORES!$D$8:$I$507,5,0)))</f>
        <v/>
      </c>
    </row>
    <row r="398" spans="3:20" ht="17.45" customHeight="1" x14ac:dyDescent="0.25">
      <c r="C398" s="188"/>
      <c r="D398" s="189"/>
      <c r="E398" s="178"/>
      <c r="F398" s="178"/>
      <c r="G398" s="190">
        <f>DATOS!$E$13</f>
        <v>1</v>
      </c>
      <c r="H398" s="178"/>
      <c r="I398" s="191"/>
      <c r="J398" s="178"/>
      <c r="K398" s="178"/>
      <c r="L398" s="178"/>
      <c r="M398" s="178"/>
      <c r="N398" s="160" t="str">
        <f t="shared" si="27"/>
        <v/>
      </c>
      <c r="O398" s="21"/>
      <c r="P398" s="160" t="str">
        <f t="shared" si="28"/>
        <v/>
      </c>
      <c r="Q398" s="160">
        <f t="shared" si="29"/>
        <v>0</v>
      </c>
      <c r="R398" s="160" t="str">
        <f t="shared" si="30"/>
        <v/>
      </c>
      <c r="S398" s="160" t="str">
        <f t="shared" si="31"/>
        <v/>
      </c>
      <c r="T398" s="50" t="str">
        <f>IF($F398="","",IF(ISERROR(VLOOKUP(F398,PROVEEDORES!$D$8:$I$507,5,0)),1,VLOOKUP($F398,PROVEEDORES!$D$8:$I$507,5,0)))</f>
        <v/>
      </c>
    </row>
    <row r="399" spans="3:20" ht="17.45" customHeight="1" x14ac:dyDescent="0.25">
      <c r="C399" s="188"/>
      <c r="D399" s="189"/>
      <c r="E399" s="178"/>
      <c r="F399" s="178"/>
      <c r="G399" s="190">
        <f>DATOS!$E$13</f>
        <v>1</v>
      </c>
      <c r="H399" s="178"/>
      <c r="I399" s="191"/>
      <c r="J399" s="178"/>
      <c r="K399" s="178"/>
      <c r="L399" s="178"/>
      <c r="M399" s="178"/>
      <c r="N399" s="160" t="str">
        <f t="shared" si="27"/>
        <v/>
      </c>
      <c r="O399" s="21"/>
      <c r="P399" s="160" t="str">
        <f t="shared" si="28"/>
        <v/>
      </c>
      <c r="Q399" s="160">
        <f t="shared" si="29"/>
        <v>0</v>
      </c>
      <c r="R399" s="160" t="str">
        <f t="shared" si="30"/>
        <v/>
      </c>
      <c r="S399" s="160" t="str">
        <f t="shared" si="31"/>
        <v/>
      </c>
      <c r="T399" s="50" t="str">
        <f>IF($F399="","",IF(ISERROR(VLOOKUP(F399,PROVEEDORES!$D$8:$I$507,5,0)),1,VLOOKUP($F399,PROVEEDORES!$D$8:$I$507,5,0)))</f>
        <v/>
      </c>
    </row>
    <row r="400" spans="3:20" ht="17.45" customHeight="1" x14ac:dyDescent="0.25">
      <c r="C400" s="188"/>
      <c r="D400" s="189"/>
      <c r="E400" s="178"/>
      <c r="F400" s="178"/>
      <c r="G400" s="190">
        <f>DATOS!$E$13</f>
        <v>1</v>
      </c>
      <c r="H400" s="178"/>
      <c r="I400" s="191"/>
      <c r="J400" s="178"/>
      <c r="K400" s="178"/>
      <c r="L400" s="178"/>
      <c r="M400" s="178"/>
      <c r="N400" s="160" t="str">
        <f t="shared" si="27"/>
        <v/>
      </c>
      <c r="O400" s="21"/>
      <c r="P400" s="160" t="str">
        <f t="shared" si="28"/>
        <v/>
      </c>
      <c r="Q400" s="160">
        <f t="shared" si="29"/>
        <v>0</v>
      </c>
      <c r="R400" s="160" t="str">
        <f t="shared" si="30"/>
        <v/>
      </c>
      <c r="S400" s="160" t="str">
        <f t="shared" si="31"/>
        <v/>
      </c>
      <c r="T400" s="50" t="str">
        <f>IF($F400="","",IF(ISERROR(VLOOKUP(F400,PROVEEDORES!$D$8:$I$507,5,0)),1,VLOOKUP($F400,PROVEEDORES!$D$8:$I$507,5,0)))</f>
        <v/>
      </c>
    </row>
    <row r="401" spans="3:20" ht="17.45" customHeight="1" x14ac:dyDescent="0.25">
      <c r="C401" s="188"/>
      <c r="D401" s="189"/>
      <c r="E401" s="178"/>
      <c r="F401" s="178"/>
      <c r="G401" s="190">
        <f>DATOS!$E$13</f>
        <v>1</v>
      </c>
      <c r="H401" s="178"/>
      <c r="I401" s="191"/>
      <c r="J401" s="178"/>
      <c r="K401" s="178"/>
      <c r="L401" s="178"/>
      <c r="M401" s="178"/>
      <c r="N401" s="160" t="str">
        <f t="shared" si="27"/>
        <v/>
      </c>
      <c r="O401" s="21"/>
      <c r="P401" s="160" t="str">
        <f t="shared" si="28"/>
        <v/>
      </c>
      <c r="Q401" s="160">
        <f t="shared" si="29"/>
        <v>0</v>
      </c>
      <c r="R401" s="160" t="str">
        <f t="shared" si="30"/>
        <v/>
      </c>
      <c r="S401" s="160" t="str">
        <f t="shared" si="31"/>
        <v/>
      </c>
      <c r="T401" s="50" t="str">
        <f>IF($F401="","",IF(ISERROR(VLOOKUP(F401,PROVEEDORES!$D$8:$I$507,5,0)),1,VLOOKUP($F401,PROVEEDORES!$D$8:$I$507,5,0)))</f>
        <v/>
      </c>
    </row>
    <row r="402" spans="3:20" ht="17.45" customHeight="1" x14ac:dyDescent="0.25">
      <c r="C402" s="188"/>
      <c r="D402" s="189"/>
      <c r="E402" s="178"/>
      <c r="F402" s="178"/>
      <c r="G402" s="190">
        <f>DATOS!$E$13</f>
        <v>1</v>
      </c>
      <c r="H402" s="178"/>
      <c r="I402" s="191"/>
      <c r="J402" s="178"/>
      <c r="K402" s="178"/>
      <c r="L402" s="178"/>
      <c r="M402" s="178"/>
      <c r="N402" s="160" t="str">
        <f t="shared" ref="N402:N465" si="32">IF(H402&amp;J402&amp;K402&amp;L402&amp;M402="","",H402+J402+K402-L402-M402)</f>
        <v/>
      </c>
      <c r="O402" s="21"/>
      <c r="P402" s="160" t="str">
        <f t="shared" ref="P402:P465" si="33">IF($I402="E",H402,"")</f>
        <v/>
      </c>
      <c r="Q402" s="160">
        <f t="shared" si="29"/>
        <v>0</v>
      </c>
      <c r="R402" s="160" t="str">
        <f t="shared" si="30"/>
        <v/>
      </c>
      <c r="S402" s="160" t="str">
        <f t="shared" si="31"/>
        <v/>
      </c>
      <c r="T402" s="50" t="str">
        <f>IF($F402="","",IF(ISERROR(VLOOKUP(F402,PROVEEDORES!$D$8:$I$507,5,0)),1,VLOOKUP($F402,PROVEEDORES!$D$8:$I$507,5,0)))</f>
        <v/>
      </c>
    </row>
    <row r="403" spans="3:20" ht="17.45" customHeight="1" x14ac:dyDescent="0.25">
      <c r="C403" s="188"/>
      <c r="D403" s="189"/>
      <c r="E403" s="178"/>
      <c r="F403" s="178"/>
      <c r="G403" s="190">
        <f>DATOS!$E$13</f>
        <v>1</v>
      </c>
      <c r="H403" s="178"/>
      <c r="I403" s="191"/>
      <c r="J403" s="178"/>
      <c r="K403" s="178"/>
      <c r="L403" s="178"/>
      <c r="M403" s="178"/>
      <c r="N403" s="160" t="str">
        <f t="shared" si="32"/>
        <v/>
      </c>
      <c r="O403" s="21"/>
      <c r="P403" s="160" t="str">
        <f t="shared" si="33"/>
        <v/>
      </c>
      <c r="Q403" s="160">
        <f t="shared" ref="Q403:Q466" si="34">IF($I403=0%,H403,"")</f>
        <v>0</v>
      </c>
      <c r="R403" s="160" t="str">
        <f t="shared" ref="R403:R466" si="35">IF(OR($I403=8%,$I403=11%),$J403/$I403,"")</f>
        <v/>
      </c>
      <c r="S403" s="160" t="str">
        <f t="shared" ref="S403:S466" si="36">IF(OR($I403=15%,$I403=16%),$J403/$I403,"")</f>
        <v/>
      </c>
      <c r="T403" s="50" t="str">
        <f>IF($F403="","",IF(ISERROR(VLOOKUP(F403,PROVEEDORES!$D$8:$I$507,5,0)),1,VLOOKUP($F403,PROVEEDORES!$D$8:$I$507,5,0)))</f>
        <v/>
      </c>
    </row>
    <row r="404" spans="3:20" ht="17.45" customHeight="1" x14ac:dyDescent="0.25">
      <c r="C404" s="188"/>
      <c r="D404" s="189"/>
      <c r="E404" s="178"/>
      <c r="F404" s="178"/>
      <c r="G404" s="190">
        <f>DATOS!$E$13</f>
        <v>1</v>
      </c>
      <c r="H404" s="178"/>
      <c r="I404" s="191"/>
      <c r="J404" s="178"/>
      <c r="K404" s="178"/>
      <c r="L404" s="178"/>
      <c r="M404" s="178"/>
      <c r="N404" s="160" t="str">
        <f t="shared" si="32"/>
        <v/>
      </c>
      <c r="O404" s="21"/>
      <c r="P404" s="160" t="str">
        <f t="shared" si="33"/>
        <v/>
      </c>
      <c r="Q404" s="160">
        <f t="shared" si="34"/>
        <v>0</v>
      </c>
      <c r="R404" s="160" t="str">
        <f t="shared" si="35"/>
        <v/>
      </c>
      <c r="S404" s="160" t="str">
        <f t="shared" si="36"/>
        <v/>
      </c>
      <c r="T404" s="50" t="str">
        <f>IF($F404="","",IF(ISERROR(VLOOKUP(F404,PROVEEDORES!$D$8:$I$507,5,0)),1,VLOOKUP($F404,PROVEEDORES!$D$8:$I$507,5,0)))</f>
        <v/>
      </c>
    </row>
    <row r="405" spans="3:20" ht="17.45" customHeight="1" x14ac:dyDescent="0.25">
      <c r="C405" s="188"/>
      <c r="D405" s="189"/>
      <c r="E405" s="178"/>
      <c r="F405" s="178"/>
      <c r="G405" s="190">
        <f>DATOS!$E$13</f>
        <v>1</v>
      </c>
      <c r="H405" s="178"/>
      <c r="I405" s="191"/>
      <c r="J405" s="178"/>
      <c r="K405" s="178"/>
      <c r="L405" s="178"/>
      <c r="M405" s="178"/>
      <c r="N405" s="160" t="str">
        <f t="shared" si="32"/>
        <v/>
      </c>
      <c r="O405" s="21"/>
      <c r="P405" s="160" t="str">
        <f t="shared" si="33"/>
        <v/>
      </c>
      <c r="Q405" s="160">
        <f t="shared" si="34"/>
        <v>0</v>
      </c>
      <c r="R405" s="160" t="str">
        <f t="shared" si="35"/>
        <v/>
      </c>
      <c r="S405" s="160" t="str">
        <f t="shared" si="36"/>
        <v/>
      </c>
      <c r="T405" s="50" t="str">
        <f>IF($F405="","",IF(ISERROR(VLOOKUP(F405,PROVEEDORES!$D$8:$I$507,5,0)),1,VLOOKUP($F405,PROVEEDORES!$D$8:$I$507,5,0)))</f>
        <v/>
      </c>
    </row>
    <row r="406" spans="3:20" ht="17.45" customHeight="1" x14ac:dyDescent="0.25">
      <c r="C406" s="188"/>
      <c r="D406" s="189"/>
      <c r="E406" s="178"/>
      <c r="F406" s="178"/>
      <c r="G406" s="190">
        <f>DATOS!$E$13</f>
        <v>1</v>
      </c>
      <c r="H406" s="178"/>
      <c r="I406" s="191"/>
      <c r="J406" s="178"/>
      <c r="K406" s="178"/>
      <c r="L406" s="178"/>
      <c r="M406" s="178"/>
      <c r="N406" s="160" t="str">
        <f t="shared" si="32"/>
        <v/>
      </c>
      <c r="O406" s="21"/>
      <c r="P406" s="160" t="str">
        <f t="shared" si="33"/>
        <v/>
      </c>
      <c r="Q406" s="160">
        <f t="shared" si="34"/>
        <v>0</v>
      </c>
      <c r="R406" s="160" t="str">
        <f t="shared" si="35"/>
        <v/>
      </c>
      <c r="S406" s="160" t="str">
        <f t="shared" si="36"/>
        <v/>
      </c>
      <c r="T406" s="50" t="str">
        <f>IF($F406="","",IF(ISERROR(VLOOKUP(F406,PROVEEDORES!$D$8:$I$507,5,0)),1,VLOOKUP($F406,PROVEEDORES!$D$8:$I$507,5,0)))</f>
        <v/>
      </c>
    </row>
    <row r="407" spans="3:20" ht="17.45" customHeight="1" x14ac:dyDescent="0.25">
      <c r="C407" s="188"/>
      <c r="D407" s="189"/>
      <c r="E407" s="178"/>
      <c r="F407" s="178"/>
      <c r="G407" s="190">
        <f>DATOS!$E$13</f>
        <v>1</v>
      </c>
      <c r="H407" s="178"/>
      <c r="I407" s="191"/>
      <c r="J407" s="178"/>
      <c r="K407" s="178"/>
      <c r="L407" s="178"/>
      <c r="M407" s="178"/>
      <c r="N407" s="160" t="str">
        <f t="shared" si="32"/>
        <v/>
      </c>
      <c r="O407" s="21"/>
      <c r="P407" s="160" t="str">
        <f t="shared" si="33"/>
        <v/>
      </c>
      <c r="Q407" s="160">
        <f t="shared" si="34"/>
        <v>0</v>
      </c>
      <c r="R407" s="160" t="str">
        <f t="shared" si="35"/>
        <v/>
      </c>
      <c r="S407" s="160" t="str">
        <f t="shared" si="36"/>
        <v/>
      </c>
      <c r="T407" s="50" t="str">
        <f>IF($F407="","",IF(ISERROR(VLOOKUP(F407,PROVEEDORES!$D$8:$I$507,5,0)),1,VLOOKUP($F407,PROVEEDORES!$D$8:$I$507,5,0)))</f>
        <v/>
      </c>
    </row>
    <row r="408" spans="3:20" ht="17.45" customHeight="1" x14ac:dyDescent="0.25">
      <c r="C408" s="188"/>
      <c r="D408" s="189"/>
      <c r="E408" s="178"/>
      <c r="F408" s="178"/>
      <c r="G408" s="190">
        <f>DATOS!$E$13</f>
        <v>1</v>
      </c>
      <c r="H408" s="178"/>
      <c r="I408" s="191"/>
      <c r="J408" s="178"/>
      <c r="K408" s="178"/>
      <c r="L408" s="178"/>
      <c r="M408" s="178"/>
      <c r="N408" s="160" t="str">
        <f t="shared" si="32"/>
        <v/>
      </c>
      <c r="O408" s="21"/>
      <c r="P408" s="160" t="str">
        <f t="shared" si="33"/>
        <v/>
      </c>
      <c r="Q408" s="160">
        <f t="shared" si="34"/>
        <v>0</v>
      </c>
      <c r="R408" s="160" t="str">
        <f t="shared" si="35"/>
        <v/>
      </c>
      <c r="S408" s="160" t="str">
        <f t="shared" si="36"/>
        <v/>
      </c>
      <c r="T408" s="50" t="str">
        <f>IF($F408="","",IF(ISERROR(VLOOKUP(F408,PROVEEDORES!$D$8:$I$507,5,0)),1,VLOOKUP($F408,PROVEEDORES!$D$8:$I$507,5,0)))</f>
        <v/>
      </c>
    </row>
    <row r="409" spans="3:20" ht="17.45" customHeight="1" x14ac:dyDescent="0.25">
      <c r="C409" s="188"/>
      <c r="D409" s="189"/>
      <c r="E409" s="178"/>
      <c r="F409" s="178"/>
      <c r="G409" s="190">
        <f>DATOS!$E$13</f>
        <v>1</v>
      </c>
      <c r="H409" s="178"/>
      <c r="I409" s="191"/>
      <c r="J409" s="178"/>
      <c r="K409" s="178"/>
      <c r="L409" s="178"/>
      <c r="M409" s="178"/>
      <c r="N409" s="160" t="str">
        <f t="shared" si="32"/>
        <v/>
      </c>
      <c r="O409" s="21"/>
      <c r="P409" s="160" t="str">
        <f t="shared" si="33"/>
        <v/>
      </c>
      <c r="Q409" s="160">
        <f t="shared" si="34"/>
        <v>0</v>
      </c>
      <c r="R409" s="160" t="str">
        <f t="shared" si="35"/>
        <v/>
      </c>
      <c r="S409" s="160" t="str">
        <f t="shared" si="36"/>
        <v/>
      </c>
      <c r="T409" s="50" t="str">
        <f>IF($F409="","",IF(ISERROR(VLOOKUP(F409,PROVEEDORES!$D$8:$I$507,5,0)),1,VLOOKUP($F409,PROVEEDORES!$D$8:$I$507,5,0)))</f>
        <v/>
      </c>
    </row>
    <row r="410" spans="3:20" ht="17.45" customHeight="1" x14ac:dyDescent="0.25">
      <c r="C410" s="188"/>
      <c r="D410" s="189"/>
      <c r="E410" s="178"/>
      <c r="F410" s="178"/>
      <c r="G410" s="190">
        <f>DATOS!$E$13</f>
        <v>1</v>
      </c>
      <c r="H410" s="178"/>
      <c r="I410" s="191"/>
      <c r="J410" s="178"/>
      <c r="K410" s="178"/>
      <c r="L410" s="178"/>
      <c r="M410" s="178"/>
      <c r="N410" s="160" t="str">
        <f t="shared" si="32"/>
        <v/>
      </c>
      <c r="O410" s="21"/>
      <c r="P410" s="160" t="str">
        <f t="shared" si="33"/>
        <v/>
      </c>
      <c r="Q410" s="160">
        <f t="shared" si="34"/>
        <v>0</v>
      </c>
      <c r="R410" s="160" t="str">
        <f t="shared" si="35"/>
        <v/>
      </c>
      <c r="S410" s="160" t="str">
        <f t="shared" si="36"/>
        <v/>
      </c>
      <c r="T410" s="50" t="str">
        <f>IF($F410="","",IF(ISERROR(VLOOKUP(F410,PROVEEDORES!$D$8:$I$507,5,0)),1,VLOOKUP($F410,PROVEEDORES!$D$8:$I$507,5,0)))</f>
        <v/>
      </c>
    </row>
    <row r="411" spans="3:20" ht="17.45" customHeight="1" x14ac:dyDescent="0.25">
      <c r="C411" s="188"/>
      <c r="D411" s="189"/>
      <c r="E411" s="178"/>
      <c r="F411" s="178"/>
      <c r="G411" s="190">
        <f>DATOS!$E$13</f>
        <v>1</v>
      </c>
      <c r="H411" s="178"/>
      <c r="I411" s="191"/>
      <c r="J411" s="178"/>
      <c r="K411" s="178"/>
      <c r="L411" s="178"/>
      <c r="M411" s="178"/>
      <c r="N411" s="160" t="str">
        <f t="shared" si="32"/>
        <v/>
      </c>
      <c r="O411" s="21"/>
      <c r="P411" s="160" t="str">
        <f t="shared" si="33"/>
        <v/>
      </c>
      <c r="Q411" s="160">
        <f t="shared" si="34"/>
        <v>0</v>
      </c>
      <c r="R411" s="160" t="str">
        <f t="shared" si="35"/>
        <v/>
      </c>
      <c r="S411" s="160" t="str">
        <f t="shared" si="36"/>
        <v/>
      </c>
      <c r="T411" s="50" t="str">
        <f>IF($F411="","",IF(ISERROR(VLOOKUP(F411,PROVEEDORES!$D$8:$I$507,5,0)),1,VLOOKUP($F411,PROVEEDORES!$D$8:$I$507,5,0)))</f>
        <v/>
      </c>
    </row>
    <row r="412" spans="3:20" ht="17.45" customHeight="1" x14ac:dyDescent="0.25">
      <c r="C412" s="188"/>
      <c r="D412" s="189"/>
      <c r="E412" s="178"/>
      <c r="F412" s="178"/>
      <c r="G412" s="190">
        <f>DATOS!$E$13</f>
        <v>1</v>
      </c>
      <c r="H412" s="178"/>
      <c r="I412" s="191"/>
      <c r="J412" s="178"/>
      <c r="K412" s="178"/>
      <c r="L412" s="178"/>
      <c r="M412" s="178"/>
      <c r="N412" s="160" t="str">
        <f t="shared" si="32"/>
        <v/>
      </c>
      <c r="O412" s="21"/>
      <c r="P412" s="160" t="str">
        <f t="shared" si="33"/>
        <v/>
      </c>
      <c r="Q412" s="160">
        <f t="shared" si="34"/>
        <v>0</v>
      </c>
      <c r="R412" s="160" t="str">
        <f t="shared" si="35"/>
        <v/>
      </c>
      <c r="S412" s="160" t="str">
        <f t="shared" si="36"/>
        <v/>
      </c>
      <c r="T412" s="50" t="str">
        <f>IF($F412="","",IF(ISERROR(VLOOKUP(F412,PROVEEDORES!$D$8:$I$507,5,0)),1,VLOOKUP($F412,PROVEEDORES!$D$8:$I$507,5,0)))</f>
        <v/>
      </c>
    </row>
    <row r="413" spans="3:20" ht="17.45" customHeight="1" x14ac:dyDescent="0.25">
      <c r="C413" s="188"/>
      <c r="D413" s="189"/>
      <c r="E413" s="178"/>
      <c r="F413" s="178"/>
      <c r="G413" s="190">
        <f>DATOS!$E$13</f>
        <v>1</v>
      </c>
      <c r="H413" s="178"/>
      <c r="I413" s="191"/>
      <c r="J413" s="178"/>
      <c r="K413" s="178"/>
      <c r="L413" s="178"/>
      <c r="M413" s="178"/>
      <c r="N413" s="160" t="str">
        <f t="shared" si="32"/>
        <v/>
      </c>
      <c r="O413" s="21"/>
      <c r="P413" s="160" t="str">
        <f t="shared" si="33"/>
        <v/>
      </c>
      <c r="Q413" s="160">
        <f t="shared" si="34"/>
        <v>0</v>
      </c>
      <c r="R413" s="160" t="str">
        <f t="shared" si="35"/>
        <v/>
      </c>
      <c r="S413" s="160" t="str">
        <f t="shared" si="36"/>
        <v/>
      </c>
      <c r="T413" s="50" t="str">
        <f>IF($F413="","",IF(ISERROR(VLOOKUP(F413,PROVEEDORES!$D$8:$I$507,5,0)),1,VLOOKUP($F413,PROVEEDORES!$D$8:$I$507,5,0)))</f>
        <v/>
      </c>
    </row>
    <row r="414" spans="3:20" ht="17.45" customHeight="1" x14ac:dyDescent="0.25">
      <c r="C414" s="188"/>
      <c r="D414" s="189"/>
      <c r="E414" s="178"/>
      <c r="F414" s="178"/>
      <c r="G414" s="190">
        <f>DATOS!$E$13</f>
        <v>1</v>
      </c>
      <c r="H414" s="178"/>
      <c r="I414" s="191"/>
      <c r="J414" s="178"/>
      <c r="K414" s="178"/>
      <c r="L414" s="178"/>
      <c r="M414" s="178"/>
      <c r="N414" s="160" t="str">
        <f t="shared" si="32"/>
        <v/>
      </c>
      <c r="O414" s="21"/>
      <c r="P414" s="160" t="str">
        <f t="shared" si="33"/>
        <v/>
      </c>
      <c r="Q414" s="160">
        <f t="shared" si="34"/>
        <v>0</v>
      </c>
      <c r="R414" s="160" t="str">
        <f t="shared" si="35"/>
        <v/>
      </c>
      <c r="S414" s="160" t="str">
        <f t="shared" si="36"/>
        <v/>
      </c>
      <c r="T414" s="50" t="str">
        <f>IF($F414="","",IF(ISERROR(VLOOKUP(F414,PROVEEDORES!$D$8:$I$507,5,0)),1,VLOOKUP($F414,PROVEEDORES!$D$8:$I$507,5,0)))</f>
        <v/>
      </c>
    </row>
    <row r="415" spans="3:20" ht="17.45" customHeight="1" x14ac:dyDescent="0.25">
      <c r="C415" s="188"/>
      <c r="D415" s="189"/>
      <c r="E415" s="178"/>
      <c r="F415" s="178"/>
      <c r="G415" s="190">
        <f>DATOS!$E$13</f>
        <v>1</v>
      </c>
      <c r="H415" s="178"/>
      <c r="I415" s="191"/>
      <c r="J415" s="178"/>
      <c r="K415" s="178"/>
      <c r="L415" s="178"/>
      <c r="M415" s="178"/>
      <c r="N415" s="160" t="str">
        <f t="shared" si="32"/>
        <v/>
      </c>
      <c r="O415" s="21"/>
      <c r="P415" s="160" t="str">
        <f t="shared" si="33"/>
        <v/>
      </c>
      <c r="Q415" s="160">
        <f t="shared" si="34"/>
        <v>0</v>
      </c>
      <c r="R415" s="160" t="str">
        <f t="shared" si="35"/>
        <v/>
      </c>
      <c r="S415" s="160" t="str">
        <f t="shared" si="36"/>
        <v/>
      </c>
      <c r="T415" s="50" t="str">
        <f>IF($F415="","",IF(ISERROR(VLOOKUP(F415,PROVEEDORES!$D$8:$I$507,5,0)),1,VLOOKUP($F415,PROVEEDORES!$D$8:$I$507,5,0)))</f>
        <v/>
      </c>
    </row>
    <row r="416" spans="3:20" ht="17.45" customHeight="1" x14ac:dyDescent="0.25">
      <c r="C416" s="188"/>
      <c r="D416" s="189"/>
      <c r="E416" s="178"/>
      <c r="F416" s="178"/>
      <c r="G416" s="190">
        <f>DATOS!$E$13</f>
        <v>1</v>
      </c>
      <c r="H416" s="178"/>
      <c r="I416" s="191"/>
      <c r="J416" s="178"/>
      <c r="K416" s="178"/>
      <c r="L416" s="178"/>
      <c r="M416" s="178"/>
      <c r="N416" s="160" t="str">
        <f t="shared" si="32"/>
        <v/>
      </c>
      <c r="O416" s="21"/>
      <c r="P416" s="160" t="str">
        <f t="shared" si="33"/>
        <v/>
      </c>
      <c r="Q416" s="160">
        <f t="shared" si="34"/>
        <v>0</v>
      </c>
      <c r="R416" s="160" t="str">
        <f t="shared" si="35"/>
        <v/>
      </c>
      <c r="S416" s="160" t="str">
        <f t="shared" si="36"/>
        <v/>
      </c>
      <c r="T416" s="50" t="str">
        <f>IF($F416="","",IF(ISERROR(VLOOKUP(F416,PROVEEDORES!$D$8:$I$507,5,0)),1,VLOOKUP($F416,PROVEEDORES!$D$8:$I$507,5,0)))</f>
        <v/>
      </c>
    </row>
    <row r="417" spans="3:20" ht="17.45" customHeight="1" x14ac:dyDescent="0.25">
      <c r="C417" s="188"/>
      <c r="D417" s="189"/>
      <c r="E417" s="178"/>
      <c r="F417" s="178"/>
      <c r="G417" s="190">
        <f>DATOS!$E$13</f>
        <v>1</v>
      </c>
      <c r="H417" s="178"/>
      <c r="I417" s="191"/>
      <c r="J417" s="178"/>
      <c r="K417" s="178"/>
      <c r="L417" s="178"/>
      <c r="M417" s="178"/>
      <c r="N417" s="160" t="str">
        <f t="shared" si="32"/>
        <v/>
      </c>
      <c r="O417" s="21"/>
      <c r="P417" s="160" t="str">
        <f t="shared" si="33"/>
        <v/>
      </c>
      <c r="Q417" s="160">
        <f t="shared" si="34"/>
        <v>0</v>
      </c>
      <c r="R417" s="160" t="str">
        <f t="shared" si="35"/>
        <v/>
      </c>
      <c r="S417" s="160" t="str">
        <f t="shared" si="36"/>
        <v/>
      </c>
      <c r="T417" s="50" t="str">
        <f>IF($F417="","",IF(ISERROR(VLOOKUP(F417,PROVEEDORES!$D$8:$I$507,5,0)),1,VLOOKUP($F417,PROVEEDORES!$D$8:$I$507,5,0)))</f>
        <v/>
      </c>
    </row>
    <row r="418" spans="3:20" ht="17.45" customHeight="1" x14ac:dyDescent="0.25">
      <c r="C418" s="188"/>
      <c r="D418" s="189"/>
      <c r="E418" s="178"/>
      <c r="F418" s="178"/>
      <c r="G418" s="190">
        <f>DATOS!$E$13</f>
        <v>1</v>
      </c>
      <c r="H418" s="178"/>
      <c r="I418" s="191"/>
      <c r="J418" s="178"/>
      <c r="K418" s="178"/>
      <c r="L418" s="178"/>
      <c r="M418" s="178"/>
      <c r="N418" s="160" t="str">
        <f t="shared" si="32"/>
        <v/>
      </c>
      <c r="O418" s="21"/>
      <c r="P418" s="160" t="str">
        <f t="shared" si="33"/>
        <v/>
      </c>
      <c r="Q418" s="160">
        <f t="shared" si="34"/>
        <v>0</v>
      </c>
      <c r="R418" s="160" t="str">
        <f t="shared" si="35"/>
        <v/>
      </c>
      <c r="S418" s="160" t="str">
        <f t="shared" si="36"/>
        <v/>
      </c>
      <c r="T418" s="50" t="str">
        <f>IF($F418="","",IF(ISERROR(VLOOKUP(F418,PROVEEDORES!$D$8:$I$507,5,0)),1,VLOOKUP($F418,PROVEEDORES!$D$8:$I$507,5,0)))</f>
        <v/>
      </c>
    </row>
    <row r="419" spans="3:20" ht="17.45" customHeight="1" x14ac:dyDescent="0.25">
      <c r="C419" s="188"/>
      <c r="D419" s="189"/>
      <c r="E419" s="178"/>
      <c r="F419" s="178"/>
      <c r="G419" s="190">
        <f>DATOS!$E$13</f>
        <v>1</v>
      </c>
      <c r="H419" s="178"/>
      <c r="I419" s="191"/>
      <c r="J419" s="178"/>
      <c r="K419" s="178"/>
      <c r="L419" s="178"/>
      <c r="M419" s="178"/>
      <c r="N419" s="160" t="str">
        <f t="shared" si="32"/>
        <v/>
      </c>
      <c r="O419" s="21"/>
      <c r="P419" s="160" t="str">
        <f t="shared" si="33"/>
        <v/>
      </c>
      <c r="Q419" s="160">
        <f t="shared" si="34"/>
        <v>0</v>
      </c>
      <c r="R419" s="160" t="str">
        <f t="shared" si="35"/>
        <v/>
      </c>
      <c r="S419" s="160" t="str">
        <f t="shared" si="36"/>
        <v/>
      </c>
      <c r="T419" s="50" t="str">
        <f>IF($F419="","",IF(ISERROR(VLOOKUP(F419,PROVEEDORES!$D$8:$I$507,5,0)),1,VLOOKUP($F419,PROVEEDORES!$D$8:$I$507,5,0)))</f>
        <v/>
      </c>
    </row>
    <row r="420" spans="3:20" ht="17.45" customHeight="1" x14ac:dyDescent="0.25">
      <c r="C420" s="188"/>
      <c r="D420" s="189"/>
      <c r="E420" s="178"/>
      <c r="F420" s="178"/>
      <c r="G420" s="190">
        <f>DATOS!$E$13</f>
        <v>1</v>
      </c>
      <c r="H420" s="178"/>
      <c r="I420" s="191"/>
      <c r="J420" s="178"/>
      <c r="K420" s="178"/>
      <c r="L420" s="178"/>
      <c r="M420" s="178"/>
      <c r="N420" s="160" t="str">
        <f t="shared" si="32"/>
        <v/>
      </c>
      <c r="O420" s="21"/>
      <c r="P420" s="160" t="str">
        <f t="shared" si="33"/>
        <v/>
      </c>
      <c r="Q420" s="160">
        <f t="shared" si="34"/>
        <v>0</v>
      </c>
      <c r="R420" s="160" t="str">
        <f t="shared" si="35"/>
        <v/>
      </c>
      <c r="S420" s="160" t="str">
        <f t="shared" si="36"/>
        <v/>
      </c>
      <c r="T420" s="50" t="str">
        <f>IF($F420="","",IF(ISERROR(VLOOKUP(F420,PROVEEDORES!$D$8:$I$507,5,0)),1,VLOOKUP($F420,PROVEEDORES!$D$8:$I$507,5,0)))</f>
        <v/>
      </c>
    </row>
    <row r="421" spans="3:20" ht="17.45" customHeight="1" x14ac:dyDescent="0.25">
      <c r="C421" s="188"/>
      <c r="D421" s="189"/>
      <c r="E421" s="178"/>
      <c r="F421" s="178"/>
      <c r="G421" s="190">
        <f>DATOS!$E$13</f>
        <v>1</v>
      </c>
      <c r="H421" s="178"/>
      <c r="I421" s="191"/>
      <c r="J421" s="178"/>
      <c r="K421" s="178"/>
      <c r="L421" s="178"/>
      <c r="M421" s="178"/>
      <c r="N421" s="160" t="str">
        <f t="shared" si="32"/>
        <v/>
      </c>
      <c r="O421" s="21"/>
      <c r="P421" s="160" t="str">
        <f t="shared" si="33"/>
        <v/>
      </c>
      <c r="Q421" s="160">
        <f t="shared" si="34"/>
        <v>0</v>
      </c>
      <c r="R421" s="160" t="str">
        <f t="shared" si="35"/>
        <v/>
      </c>
      <c r="S421" s="160" t="str">
        <f t="shared" si="36"/>
        <v/>
      </c>
      <c r="T421" s="50" t="str">
        <f>IF($F421="","",IF(ISERROR(VLOOKUP(F421,PROVEEDORES!$D$8:$I$507,5,0)),1,VLOOKUP($F421,PROVEEDORES!$D$8:$I$507,5,0)))</f>
        <v/>
      </c>
    </row>
    <row r="422" spans="3:20" ht="17.45" customHeight="1" x14ac:dyDescent="0.25">
      <c r="C422" s="188"/>
      <c r="D422" s="189"/>
      <c r="E422" s="178"/>
      <c r="F422" s="178"/>
      <c r="G422" s="190">
        <f>DATOS!$E$13</f>
        <v>1</v>
      </c>
      <c r="H422" s="178"/>
      <c r="I422" s="191"/>
      <c r="J422" s="178"/>
      <c r="K422" s="178"/>
      <c r="L422" s="178"/>
      <c r="M422" s="178"/>
      <c r="N422" s="160" t="str">
        <f t="shared" si="32"/>
        <v/>
      </c>
      <c r="O422" s="21"/>
      <c r="P422" s="160" t="str">
        <f t="shared" si="33"/>
        <v/>
      </c>
      <c r="Q422" s="160">
        <f t="shared" si="34"/>
        <v>0</v>
      </c>
      <c r="R422" s="160" t="str">
        <f t="shared" si="35"/>
        <v/>
      </c>
      <c r="S422" s="160" t="str">
        <f t="shared" si="36"/>
        <v/>
      </c>
      <c r="T422" s="50" t="str">
        <f>IF($F422="","",IF(ISERROR(VLOOKUP(F422,PROVEEDORES!$D$8:$I$507,5,0)),1,VLOOKUP($F422,PROVEEDORES!$D$8:$I$507,5,0)))</f>
        <v/>
      </c>
    </row>
    <row r="423" spans="3:20" ht="17.45" customHeight="1" x14ac:dyDescent="0.25">
      <c r="C423" s="188"/>
      <c r="D423" s="189"/>
      <c r="E423" s="178"/>
      <c r="F423" s="178"/>
      <c r="G423" s="190">
        <f>DATOS!$E$13</f>
        <v>1</v>
      </c>
      <c r="H423" s="178"/>
      <c r="I423" s="191"/>
      <c r="J423" s="178"/>
      <c r="K423" s="178"/>
      <c r="L423" s="178"/>
      <c r="M423" s="178"/>
      <c r="N423" s="160" t="str">
        <f t="shared" si="32"/>
        <v/>
      </c>
      <c r="O423" s="21"/>
      <c r="P423" s="160" t="str">
        <f t="shared" si="33"/>
        <v/>
      </c>
      <c r="Q423" s="160">
        <f t="shared" si="34"/>
        <v>0</v>
      </c>
      <c r="R423" s="160" t="str">
        <f t="shared" si="35"/>
        <v/>
      </c>
      <c r="S423" s="160" t="str">
        <f t="shared" si="36"/>
        <v/>
      </c>
      <c r="T423" s="50" t="str">
        <f>IF($F423="","",IF(ISERROR(VLOOKUP(F423,PROVEEDORES!$D$8:$I$507,5,0)),1,VLOOKUP($F423,PROVEEDORES!$D$8:$I$507,5,0)))</f>
        <v/>
      </c>
    </row>
    <row r="424" spans="3:20" ht="17.45" customHeight="1" x14ac:dyDescent="0.25">
      <c r="C424" s="188"/>
      <c r="D424" s="189"/>
      <c r="E424" s="178"/>
      <c r="F424" s="178"/>
      <c r="G424" s="190">
        <f>DATOS!$E$13</f>
        <v>1</v>
      </c>
      <c r="H424" s="178"/>
      <c r="I424" s="191"/>
      <c r="J424" s="178"/>
      <c r="K424" s="178"/>
      <c r="L424" s="178"/>
      <c r="M424" s="178"/>
      <c r="N424" s="160" t="str">
        <f t="shared" si="32"/>
        <v/>
      </c>
      <c r="O424" s="21"/>
      <c r="P424" s="160" t="str">
        <f t="shared" si="33"/>
        <v/>
      </c>
      <c r="Q424" s="160">
        <f t="shared" si="34"/>
        <v>0</v>
      </c>
      <c r="R424" s="160" t="str">
        <f t="shared" si="35"/>
        <v/>
      </c>
      <c r="S424" s="160" t="str">
        <f t="shared" si="36"/>
        <v/>
      </c>
      <c r="T424" s="50" t="str">
        <f>IF($F424="","",IF(ISERROR(VLOOKUP(F424,PROVEEDORES!$D$8:$I$507,5,0)),1,VLOOKUP($F424,PROVEEDORES!$D$8:$I$507,5,0)))</f>
        <v/>
      </c>
    </row>
    <row r="425" spans="3:20" ht="17.45" customHeight="1" x14ac:dyDescent="0.25">
      <c r="C425" s="188"/>
      <c r="D425" s="189"/>
      <c r="E425" s="178"/>
      <c r="F425" s="178"/>
      <c r="G425" s="190">
        <f>DATOS!$E$13</f>
        <v>1</v>
      </c>
      <c r="H425" s="178"/>
      <c r="I425" s="191"/>
      <c r="J425" s="178"/>
      <c r="K425" s="178"/>
      <c r="L425" s="178"/>
      <c r="M425" s="178"/>
      <c r="N425" s="160" t="str">
        <f t="shared" si="32"/>
        <v/>
      </c>
      <c r="O425" s="21"/>
      <c r="P425" s="160" t="str">
        <f t="shared" si="33"/>
        <v/>
      </c>
      <c r="Q425" s="160">
        <f t="shared" si="34"/>
        <v>0</v>
      </c>
      <c r="R425" s="160" t="str">
        <f t="shared" si="35"/>
        <v/>
      </c>
      <c r="S425" s="160" t="str">
        <f t="shared" si="36"/>
        <v/>
      </c>
      <c r="T425" s="50" t="str">
        <f>IF($F425="","",IF(ISERROR(VLOOKUP(F425,PROVEEDORES!$D$8:$I$507,5,0)),1,VLOOKUP($F425,PROVEEDORES!$D$8:$I$507,5,0)))</f>
        <v/>
      </c>
    </row>
    <row r="426" spans="3:20" ht="17.45" customHeight="1" x14ac:dyDescent="0.25">
      <c r="C426" s="188"/>
      <c r="D426" s="189"/>
      <c r="E426" s="178"/>
      <c r="F426" s="178"/>
      <c r="G426" s="190">
        <f>DATOS!$E$13</f>
        <v>1</v>
      </c>
      <c r="H426" s="178"/>
      <c r="I426" s="191"/>
      <c r="J426" s="178"/>
      <c r="K426" s="178"/>
      <c r="L426" s="178"/>
      <c r="M426" s="178"/>
      <c r="N426" s="160" t="str">
        <f t="shared" si="32"/>
        <v/>
      </c>
      <c r="O426" s="21"/>
      <c r="P426" s="160" t="str">
        <f t="shared" si="33"/>
        <v/>
      </c>
      <c r="Q426" s="160">
        <f t="shared" si="34"/>
        <v>0</v>
      </c>
      <c r="R426" s="160" t="str">
        <f t="shared" si="35"/>
        <v/>
      </c>
      <c r="S426" s="160" t="str">
        <f t="shared" si="36"/>
        <v/>
      </c>
      <c r="T426" s="50" t="str">
        <f>IF($F426="","",IF(ISERROR(VLOOKUP(F426,PROVEEDORES!$D$8:$I$507,5,0)),1,VLOOKUP($F426,PROVEEDORES!$D$8:$I$507,5,0)))</f>
        <v/>
      </c>
    </row>
    <row r="427" spans="3:20" ht="17.45" customHeight="1" x14ac:dyDescent="0.25">
      <c r="C427" s="188"/>
      <c r="D427" s="189"/>
      <c r="E427" s="178"/>
      <c r="F427" s="178"/>
      <c r="G427" s="190">
        <f>DATOS!$E$13</f>
        <v>1</v>
      </c>
      <c r="H427" s="178"/>
      <c r="I427" s="191"/>
      <c r="J427" s="178"/>
      <c r="K427" s="178"/>
      <c r="L427" s="178"/>
      <c r="M427" s="178"/>
      <c r="N427" s="160" t="str">
        <f t="shared" si="32"/>
        <v/>
      </c>
      <c r="O427" s="21"/>
      <c r="P427" s="160" t="str">
        <f t="shared" si="33"/>
        <v/>
      </c>
      <c r="Q427" s="160">
        <f t="shared" si="34"/>
        <v>0</v>
      </c>
      <c r="R427" s="160" t="str">
        <f t="shared" si="35"/>
        <v/>
      </c>
      <c r="S427" s="160" t="str">
        <f t="shared" si="36"/>
        <v/>
      </c>
      <c r="T427" s="50" t="str">
        <f>IF($F427="","",IF(ISERROR(VLOOKUP(F427,PROVEEDORES!$D$8:$I$507,5,0)),1,VLOOKUP($F427,PROVEEDORES!$D$8:$I$507,5,0)))</f>
        <v/>
      </c>
    </row>
    <row r="428" spans="3:20" ht="17.45" customHeight="1" x14ac:dyDescent="0.25">
      <c r="C428" s="188"/>
      <c r="D428" s="189"/>
      <c r="E428" s="178"/>
      <c r="F428" s="178"/>
      <c r="G428" s="190">
        <f>DATOS!$E$13</f>
        <v>1</v>
      </c>
      <c r="H428" s="178"/>
      <c r="I428" s="191"/>
      <c r="J428" s="178"/>
      <c r="K428" s="178"/>
      <c r="L428" s="178"/>
      <c r="M428" s="178"/>
      <c r="N428" s="160" t="str">
        <f t="shared" si="32"/>
        <v/>
      </c>
      <c r="O428" s="21"/>
      <c r="P428" s="160" t="str">
        <f t="shared" si="33"/>
        <v/>
      </c>
      <c r="Q428" s="160">
        <f t="shared" si="34"/>
        <v>0</v>
      </c>
      <c r="R428" s="160" t="str">
        <f t="shared" si="35"/>
        <v/>
      </c>
      <c r="S428" s="160" t="str">
        <f t="shared" si="36"/>
        <v/>
      </c>
      <c r="T428" s="50" t="str">
        <f>IF($F428="","",IF(ISERROR(VLOOKUP(F428,PROVEEDORES!$D$8:$I$507,5,0)),1,VLOOKUP($F428,PROVEEDORES!$D$8:$I$507,5,0)))</f>
        <v/>
      </c>
    </row>
    <row r="429" spans="3:20" ht="17.45" customHeight="1" x14ac:dyDescent="0.25">
      <c r="C429" s="188"/>
      <c r="D429" s="189"/>
      <c r="E429" s="178"/>
      <c r="F429" s="178"/>
      <c r="G429" s="190">
        <f>DATOS!$E$13</f>
        <v>1</v>
      </c>
      <c r="H429" s="178"/>
      <c r="I429" s="191"/>
      <c r="J429" s="178"/>
      <c r="K429" s="178"/>
      <c r="L429" s="178"/>
      <c r="M429" s="178"/>
      <c r="N429" s="160" t="str">
        <f t="shared" si="32"/>
        <v/>
      </c>
      <c r="O429" s="21"/>
      <c r="P429" s="160" t="str">
        <f t="shared" si="33"/>
        <v/>
      </c>
      <c r="Q429" s="160">
        <f t="shared" si="34"/>
        <v>0</v>
      </c>
      <c r="R429" s="160" t="str">
        <f t="shared" si="35"/>
        <v/>
      </c>
      <c r="S429" s="160" t="str">
        <f t="shared" si="36"/>
        <v/>
      </c>
      <c r="T429" s="50" t="str">
        <f>IF($F429="","",IF(ISERROR(VLOOKUP(F429,PROVEEDORES!$D$8:$I$507,5,0)),1,VLOOKUP($F429,PROVEEDORES!$D$8:$I$507,5,0)))</f>
        <v/>
      </c>
    </row>
    <row r="430" spans="3:20" ht="17.45" customHeight="1" x14ac:dyDescent="0.25">
      <c r="C430" s="188"/>
      <c r="D430" s="189"/>
      <c r="E430" s="178"/>
      <c r="F430" s="178"/>
      <c r="G430" s="190">
        <f>DATOS!$E$13</f>
        <v>1</v>
      </c>
      <c r="H430" s="178"/>
      <c r="I430" s="191"/>
      <c r="J430" s="178"/>
      <c r="K430" s="178"/>
      <c r="L430" s="178"/>
      <c r="M430" s="178"/>
      <c r="N430" s="160" t="str">
        <f t="shared" si="32"/>
        <v/>
      </c>
      <c r="O430" s="21"/>
      <c r="P430" s="160" t="str">
        <f t="shared" si="33"/>
        <v/>
      </c>
      <c r="Q430" s="160">
        <f t="shared" si="34"/>
        <v>0</v>
      </c>
      <c r="R430" s="160" t="str">
        <f t="shared" si="35"/>
        <v/>
      </c>
      <c r="S430" s="160" t="str">
        <f t="shared" si="36"/>
        <v/>
      </c>
      <c r="T430" s="50" t="str">
        <f>IF($F430="","",IF(ISERROR(VLOOKUP(F430,PROVEEDORES!$D$8:$I$507,5,0)),1,VLOOKUP($F430,PROVEEDORES!$D$8:$I$507,5,0)))</f>
        <v/>
      </c>
    </row>
    <row r="431" spans="3:20" ht="17.45" customHeight="1" x14ac:dyDescent="0.25">
      <c r="C431" s="188"/>
      <c r="D431" s="189"/>
      <c r="E431" s="178"/>
      <c r="F431" s="178"/>
      <c r="G431" s="190">
        <f>DATOS!$E$13</f>
        <v>1</v>
      </c>
      <c r="H431" s="178"/>
      <c r="I431" s="191"/>
      <c r="J431" s="178"/>
      <c r="K431" s="178"/>
      <c r="L431" s="178"/>
      <c r="M431" s="178"/>
      <c r="N431" s="160" t="str">
        <f t="shared" si="32"/>
        <v/>
      </c>
      <c r="O431" s="21"/>
      <c r="P431" s="160" t="str">
        <f t="shared" si="33"/>
        <v/>
      </c>
      <c r="Q431" s="160">
        <f t="shared" si="34"/>
        <v>0</v>
      </c>
      <c r="R431" s="160" t="str">
        <f t="shared" si="35"/>
        <v/>
      </c>
      <c r="S431" s="160" t="str">
        <f t="shared" si="36"/>
        <v/>
      </c>
      <c r="T431" s="50" t="str">
        <f>IF($F431="","",IF(ISERROR(VLOOKUP(F431,PROVEEDORES!$D$8:$I$507,5,0)),1,VLOOKUP($F431,PROVEEDORES!$D$8:$I$507,5,0)))</f>
        <v/>
      </c>
    </row>
    <row r="432" spans="3:20" ht="17.45" customHeight="1" x14ac:dyDescent="0.25">
      <c r="C432" s="188"/>
      <c r="D432" s="189"/>
      <c r="E432" s="178"/>
      <c r="F432" s="178"/>
      <c r="G432" s="190">
        <f>DATOS!$E$13</f>
        <v>1</v>
      </c>
      <c r="H432" s="178"/>
      <c r="I432" s="191"/>
      <c r="J432" s="178"/>
      <c r="K432" s="178"/>
      <c r="L432" s="178"/>
      <c r="M432" s="178"/>
      <c r="N432" s="160" t="str">
        <f t="shared" si="32"/>
        <v/>
      </c>
      <c r="O432" s="21"/>
      <c r="P432" s="160" t="str">
        <f t="shared" si="33"/>
        <v/>
      </c>
      <c r="Q432" s="160">
        <f t="shared" si="34"/>
        <v>0</v>
      </c>
      <c r="R432" s="160" t="str">
        <f t="shared" si="35"/>
        <v/>
      </c>
      <c r="S432" s="160" t="str">
        <f t="shared" si="36"/>
        <v/>
      </c>
      <c r="T432" s="50" t="str">
        <f>IF($F432="","",IF(ISERROR(VLOOKUP(F432,PROVEEDORES!$D$8:$I$507,5,0)),1,VLOOKUP($F432,PROVEEDORES!$D$8:$I$507,5,0)))</f>
        <v/>
      </c>
    </row>
    <row r="433" spans="3:20" ht="17.45" customHeight="1" x14ac:dyDescent="0.25">
      <c r="C433" s="188"/>
      <c r="D433" s="189"/>
      <c r="E433" s="178"/>
      <c r="F433" s="178"/>
      <c r="G433" s="190">
        <f>DATOS!$E$13</f>
        <v>1</v>
      </c>
      <c r="H433" s="178"/>
      <c r="I433" s="191"/>
      <c r="J433" s="178"/>
      <c r="K433" s="178"/>
      <c r="L433" s="178"/>
      <c r="M433" s="178"/>
      <c r="N433" s="160" t="str">
        <f t="shared" si="32"/>
        <v/>
      </c>
      <c r="O433" s="21"/>
      <c r="P433" s="160" t="str">
        <f t="shared" si="33"/>
        <v/>
      </c>
      <c r="Q433" s="160">
        <f t="shared" si="34"/>
        <v>0</v>
      </c>
      <c r="R433" s="160" t="str">
        <f t="shared" si="35"/>
        <v/>
      </c>
      <c r="S433" s="160" t="str">
        <f t="shared" si="36"/>
        <v/>
      </c>
      <c r="T433" s="50" t="str">
        <f>IF($F433="","",IF(ISERROR(VLOOKUP(F433,PROVEEDORES!$D$8:$I$507,5,0)),1,VLOOKUP($F433,PROVEEDORES!$D$8:$I$507,5,0)))</f>
        <v/>
      </c>
    </row>
    <row r="434" spans="3:20" ht="17.45" customHeight="1" x14ac:dyDescent="0.25">
      <c r="C434" s="188"/>
      <c r="D434" s="189"/>
      <c r="E434" s="178"/>
      <c r="F434" s="178"/>
      <c r="G434" s="190">
        <f>DATOS!$E$13</f>
        <v>1</v>
      </c>
      <c r="H434" s="178"/>
      <c r="I434" s="191"/>
      <c r="J434" s="178"/>
      <c r="K434" s="178"/>
      <c r="L434" s="178"/>
      <c r="M434" s="178"/>
      <c r="N434" s="160" t="str">
        <f t="shared" si="32"/>
        <v/>
      </c>
      <c r="O434" s="21"/>
      <c r="P434" s="160" t="str">
        <f t="shared" si="33"/>
        <v/>
      </c>
      <c r="Q434" s="160">
        <f t="shared" si="34"/>
        <v>0</v>
      </c>
      <c r="R434" s="160" t="str">
        <f t="shared" si="35"/>
        <v/>
      </c>
      <c r="S434" s="160" t="str">
        <f t="shared" si="36"/>
        <v/>
      </c>
      <c r="T434" s="50" t="str">
        <f>IF($F434="","",IF(ISERROR(VLOOKUP(F434,PROVEEDORES!$D$8:$I$507,5,0)),1,VLOOKUP($F434,PROVEEDORES!$D$8:$I$507,5,0)))</f>
        <v/>
      </c>
    </row>
    <row r="435" spans="3:20" ht="17.45" customHeight="1" x14ac:dyDescent="0.25">
      <c r="C435" s="188"/>
      <c r="D435" s="189"/>
      <c r="E435" s="178"/>
      <c r="F435" s="178"/>
      <c r="G435" s="190">
        <f>DATOS!$E$13</f>
        <v>1</v>
      </c>
      <c r="H435" s="178"/>
      <c r="I435" s="191"/>
      <c r="J435" s="178"/>
      <c r="K435" s="178"/>
      <c r="L435" s="178"/>
      <c r="M435" s="178"/>
      <c r="N435" s="160" t="str">
        <f t="shared" si="32"/>
        <v/>
      </c>
      <c r="O435" s="21"/>
      <c r="P435" s="160" t="str">
        <f t="shared" si="33"/>
        <v/>
      </c>
      <c r="Q435" s="160">
        <f t="shared" si="34"/>
        <v>0</v>
      </c>
      <c r="R435" s="160" t="str">
        <f t="shared" si="35"/>
        <v/>
      </c>
      <c r="S435" s="160" t="str">
        <f t="shared" si="36"/>
        <v/>
      </c>
      <c r="T435" s="50" t="str">
        <f>IF($F435="","",IF(ISERROR(VLOOKUP(F435,PROVEEDORES!$D$8:$I$507,5,0)),1,VLOOKUP($F435,PROVEEDORES!$D$8:$I$507,5,0)))</f>
        <v/>
      </c>
    </row>
    <row r="436" spans="3:20" ht="17.45" customHeight="1" x14ac:dyDescent="0.25">
      <c r="C436" s="188"/>
      <c r="D436" s="189"/>
      <c r="E436" s="178"/>
      <c r="F436" s="178"/>
      <c r="G436" s="190">
        <f>DATOS!$E$13</f>
        <v>1</v>
      </c>
      <c r="H436" s="178"/>
      <c r="I436" s="191"/>
      <c r="J436" s="178"/>
      <c r="K436" s="178"/>
      <c r="L436" s="178"/>
      <c r="M436" s="178"/>
      <c r="N436" s="160" t="str">
        <f t="shared" si="32"/>
        <v/>
      </c>
      <c r="O436" s="21"/>
      <c r="P436" s="160" t="str">
        <f t="shared" si="33"/>
        <v/>
      </c>
      <c r="Q436" s="160">
        <f t="shared" si="34"/>
        <v>0</v>
      </c>
      <c r="R436" s="160" t="str">
        <f t="shared" si="35"/>
        <v/>
      </c>
      <c r="S436" s="160" t="str">
        <f t="shared" si="36"/>
        <v/>
      </c>
      <c r="T436" s="50" t="str">
        <f>IF($F436="","",IF(ISERROR(VLOOKUP(F436,PROVEEDORES!$D$8:$I$507,5,0)),1,VLOOKUP($F436,PROVEEDORES!$D$8:$I$507,5,0)))</f>
        <v/>
      </c>
    </row>
    <row r="437" spans="3:20" ht="17.45" customHeight="1" x14ac:dyDescent="0.25">
      <c r="C437" s="188"/>
      <c r="D437" s="189"/>
      <c r="E437" s="178"/>
      <c r="F437" s="178"/>
      <c r="G437" s="190">
        <f>DATOS!$E$13</f>
        <v>1</v>
      </c>
      <c r="H437" s="178"/>
      <c r="I437" s="191"/>
      <c r="J437" s="178"/>
      <c r="K437" s="178"/>
      <c r="L437" s="178"/>
      <c r="M437" s="178"/>
      <c r="N437" s="160" t="str">
        <f t="shared" si="32"/>
        <v/>
      </c>
      <c r="O437" s="21"/>
      <c r="P437" s="160" t="str">
        <f t="shared" si="33"/>
        <v/>
      </c>
      <c r="Q437" s="160">
        <f t="shared" si="34"/>
        <v>0</v>
      </c>
      <c r="R437" s="160" t="str">
        <f t="shared" si="35"/>
        <v/>
      </c>
      <c r="S437" s="160" t="str">
        <f t="shared" si="36"/>
        <v/>
      </c>
      <c r="T437" s="50" t="str">
        <f>IF($F437="","",IF(ISERROR(VLOOKUP(F437,PROVEEDORES!$D$8:$I$507,5,0)),1,VLOOKUP($F437,PROVEEDORES!$D$8:$I$507,5,0)))</f>
        <v/>
      </c>
    </row>
    <row r="438" spans="3:20" ht="17.45" customHeight="1" x14ac:dyDescent="0.25">
      <c r="C438" s="188"/>
      <c r="D438" s="189"/>
      <c r="E438" s="178"/>
      <c r="F438" s="178"/>
      <c r="G438" s="190">
        <f>DATOS!$E$13</f>
        <v>1</v>
      </c>
      <c r="H438" s="178"/>
      <c r="I438" s="191"/>
      <c r="J438" s="178"/>
      <c r="K438" s="178"/>
      <c r="L438" s="178"/>
      <c r="M438" s="178"/>
      <c r="N438" s="160" t="str">
        <f t="shared" si="32"/>
        <v/>
      </c>
      <c r="O438" s="21"/>
      <c r="P438" s="160" t="str">
        <f t="shared" si="33"/>
        <v/>
      </c>
      <c r="Q438" s="160">
        <f t="shared" si="34"/>
        <v>0</v>
      </c>
      <c r="R438" s="160" t="str">
        <f t="shared" si="35"/>
        <v/>
      </c>
      <c r="S438" s="160" t="str">
        <f t="shared" si="36"/>
        <v/>
      </c>
      <c r="T438" s="50" t="str">
        <f>IF($F438="","",IF(ISERROR(VLOOKUP(F438,PROVEEDORES!$D$8:$I$507,5,0)),1,VLOOKUP($F438,PROVEEDORES!$D$8:$I$507,5,0)))</f>
        <v/>
      </c>
    </row>
    <row r="439" spans="3:20" ht="17.45" customHeight="1" x14ac:dyDescent="0.25">
      <c r="C439" s="188"/>
      <c r="D439" s="189"/>
      <c r="E439" s="178"/>
      <c r="F439" s="178"/>
      <c r="G439" s="190">
        <f>DATOS!$E$13</f>
        <v>1</v>
      </c>
      <c r="H439" s="178"/>
      <c r="I439" s="191"/>
      <c r="J439" s="178"/>
      <c r="K439" s="178"/>
      <c r="L439" s="178"/>
      <c r="M439" s="178"/>
      <c r="N439" s="160" t="str">
        <f t="shared" si="32"/>
        <v/>
      </c>
      <c r="O439" s="21"/>
      <c r="P439" s="160" t="str">
        <f t="shared" si="33"/>
        <v/>
      </c>
      <c r="Q439" s="160">
        <f t="shared" si="34"/>
        <v>0</v>
      </c>
      <c r="R439" s="160" t="str">
        <f t="shared" si="35"/>
        <v/>
      </c>
      <c r="S439" s="160" t="str">
        <f t="shared" si="36"/>
        <v/>
      </c>
      <c r="T439" s="50" t="str">
        <f>IF($F439="","",IF(ISERROR(VLOOKUP(F439,PROVEEDORES!$D$8:$I$507,5,0)),1,VLOOKUP($F439,PROVEEDORES!$D$8:$I$507,5,0)))</f>
        <v/>
      </c>
    </row>
    <row r="440" spans="3:20" ht="17.45" customHeight="1" x14ac:dyDescent="0.25">
      <c r="C440" s="188"/>
      <c r="D440" s="189"/>
      <c r="E440" s="178"/>
      <c r="F440" s="178"/>
      <c r="G440" s="190">
        <f>DATOS!$E$13</f>
        <v>1</v>
      </c>
      <c r="H440" s="178"/>
      <c r="I440" s="191"/>
      <c r="J440" s="178"/>
      <c r="K440" s="178"/>
      <c r="L440" s="178"/>
      <c r="M440" s="178"/>
      <c r="N440" s="160" t="str">
        <f t="shared" si="32"/>
        <v/>
      </c>
      <c r="O440" s="21"/>
      <c r="P440" s="160" t="str">
        <f t="shared" si="33"/>
        <v/>
      </c>
      <c r="Q440" s="160">
        <f t="shared" si="34"/>
        <v>0</v>
      </c>
      <c r="R440" s="160" t="str">
        <f t="shared" si="35"/>
        <v/>
      </c>
      <c r="S440" s="160" t="str">
        <f t="shared" si="36"/>
        <v/>
      </c>
      <c r="T440" s="50" t="str">
        <f>IF($F440="","",IF(ISERROR(VLOOKUP(F440,PROVEEDORES!$D$8:$I$507,5,0)),1,VLOOKUP($F440,PROVEEDORES!$D$8:$I$507,5,0)))</f>
        <v/>
      </c>
    </row>
    <row r="441" spans="3:20" ht="17.45" customHeight="1" x14ac:dyDescent="0.25">
      <c r="C441" s="188"/>
      <c r="D441" s="189"/>
      <c r="E441" s="178"/>
      <c r="F441" s="178"/>
      <c r="G441" s="190">
        <f>DATOS!$E$13</f>
        <v>1</v>
      </c>
      <c r="H441" s="178"/>
      <c r="I441" s="191"/>
      <c r="J441" s="178"/>
      <c r="K441" s="178"/>
      <c r="L441" s="178"/>
      <c r="M441" s="178"/>
      <c r="N441" s="160" t="str">
        <f t="shared" si="32"/>
        <v/>
      </c>
      <c r="O441" s="21"/>
      <c r="P441" s="160" t="str">
        <f t="shared" si="33"/>
        <v/>
      </c>
      <c r="Q441" s="160">
        <f t="shared" si="34"/>
        <v>0</v>
      </c>
      <c r="R441" s="160" t="str">
        <f t="shared" si="35"/>
        <v/>
      </c>
      <c r="S441" s="160" t="str">
        <f t="shared" si="36"/>
        <v/>
      </c>
      <c r="T441" s="50" t="str">
        <f>IF($F441="","",IF(ISERROR(VLOOKUP(F441,PROVEEDORES!$D$8:$I$507,5,0)),1,VLOOKUP($F441,PROVEEDORES!$D$8:$I$507,5,0)))</f>
        <v/>
      </c>
    </row>
    <row r="442" spans="3:20" ht="17.45" customHeight="1" x14ac:dyDescent="0.25">
      <c r="C442" s="188"/>
      <c r="D442" s="189"/>
      <c r="E442" s="178"/>
      <c r="F442" s="178"/>
      <c r="G442" s="190">
        <f>DATOS!$E$13</f>
        <v>1</v>
      </c>
      <c r="H442" s="178"/>
      <c r="I442" s="191"/>
      <c r="J442" s="178"/>
      <c r="K442" s="178"/>
      <c r="L442" s="178"/>
      <c r="M442" s="178"/>
      <c r="N442" s="160" t="str">
        <f t="shared" si="32"/>
        <v/>
      </c>
      <c r="O442" s="21"/>
      <c r="P442" s="160" t="str">
        <f t="shared" si="33"/>
        <v/>
      </c>
      <c r="Q442" s="160">
        <f t="shared" si="34"/>
        <v>0</v>
      </c>
      <c r="R442" s="160" t="str">
        <f t="shared" si="35"/>
        <v/>
      </c>
      <c r="S442" s="160" t="str">
        <f t="shared" si="36"/>
        <v/>
      </c>
      <c r="T442" s="50" t="str">
        <f>IF($F442="","",IF(ISERROR(VLOOKUP(F442,PROVEEDORES!$D$8:$I$507,5,0)),1,VLOOKUP($F442,PROVEEDORES!$D$8:$I$507,5,0)))</f>
        <v/>
      </c>
    </row>
    <row r="443" spans="3:20" ht="17.45" customHeight="1" x14ac:dyDescent="0.25">
      <c r="C443" s="188"/>
      <c r="D443" s="189"/>
      <c r="E443" s="178"/>
      <c r="F443" s="178"/>
      <c r="G443" s="190">
        <f>DATOS!$E$13</f>
        <v>1</v>
      </c>
      <c r="H443" s="178"/>
      <c r="I443" s="191"/>
      <c r="J443" s="178"/>
      <c r="K443" s="178"/>
      <c r="L443" s="178"/>
      <c r="M443" s="178"/>
      <c r="N443" s="160" t="str">
        <f t="shared" si="32"/>
        <v/>
      </c>
      <c r="O443" s="21"/>
      <c r="P443" s="160" t="str">
        <f t="shared" si="33"/>
        <v/>
      </c>
      <c r="Q443" s="160">
        <f t="shared" si="34"/>
        <v>0</v>
      </c>
      <c r="R443" s="160" t="str">
        <f t="shared" si="35"/>
        <v/>
      </c>
      <c r="S443" s="160" t="str">
        <f t="shared" si="36"/>
        <v/>
      </c>
      <c r="T443" s="50" t="str">
        <f>IF($F443="","",IF(ISERROR(VLOOKUP(F443,PROVEEDORES!$D$8:$I$507,5,0)),1,VLOOKUP($F443,PROVEEDORES!$D$8:$I$507,5,0)))</f>
        <v/>
      </c>
    </row>
    <row r="444" spans="3:20" ht="17.45" customHeight="1" x14ac:dyDescent="0.25">
      <c r="C444" s="188"/>
      <c r="D444" s="189"/>
      <c r="E444" s="178"/>
      <c r="F444" s="178"/>
      <c r="G444" s="190">
        <f>DATOS!$E$13</f>
        <v>1</v>
      </c>
      <c r="H444" s="178"/>
      <c r="I444" s="191"/>
      <c r="J444" s="178"/>
      <c r="K444" s="178"/>
      <c r="L444" s="178"/>
      <c r="M444" s="178"/>
      <c r="N444" s="160" t="str">
        <f t="shared" si="32"/>
        <v/>
      </c>
      <c r="O444" s="21"/>
      <c r="P444" s="160" t="str">
        <f t="shared" si="33"/>
        <v/>
      </c>
      <c r="Q444" s="160">
        <f t="shared" si="34"/>
        <v>0</v>
      </c>
      <c r="R444" s="160" t="str">
        <f t="shared" si="35"/>
        <v/>
      </c>
      <c r="S444" s="160" t="str">
        <f t="shared" si="36"/>
        <v/>
      </c>
      <c r="T444" s="50" t="str">
        <f>IF($F444="","",IF(ISERROR(VLOOKUP(F444,PROVEEDORES!$D$8:$I$507,5,0)),1,VLOOKUP($F444,PROVEEDORES!$D$8:$I$507,5,0)))</f>
        <v/>
      </c>
    </row>
    <row r="445" spans="3:20" ht="17.45" customHeight="1" x14ac:dyDescent="0.25">
      <c r="C445" s="188"/>
      <c r="D445" s="189"/>
      <c r="E445" s="178"/>
      <c r="F445" s="178"/>
      <c r="G445" s="190">
        <f>DATOS!$E$13</f>
        <v>1</v>
      </c>
      <c r="H445" s="178"/>
      <c r="I445" s="191"/>
      <c r="J445" s="178"/>
      <c r="K445" s="178"/>
      <c r="L445" s="178"/>
      <c r="M445" s="178"/>
      <c r="N445" s="160" t="str">
        <f t="shared" si="32"/>
        <v/>
      </c>
      <c r="O445" s="21"/>
      <c r="P445" s="160" t="str">
        <f t="shared" si="33"/>
        <v/>
      </c>
      <c r="Q445" s="160">
        <f t="shared" si="34"/>
        <v>0</v>
      </c>
      <c r="R445" s="160" t="str">
        <f t="shared" si="35"/>
        <v/>
      </c>
      <c r="S445" s="160" t="str">
        <f t="shared" si="36"/>
        <v/>
      </c>
      <c r="T445" s="50" t="str">
        <f>IF($F445="","",IF(ISERROR(VLOOKUP(F445,PROVEEDORES!$D$8:$I$507,5,0)),1,VLOOKUP($F445,PROVEEDORES!$D$8:$I$507,5,0)))</f>
        <v/>
      </c>
    </row>
    <row r="446" spans="3:20" ht="17.45" customHeight="1" x14ac:dyDescent="0.25">
      <c r="C446" s="188"/>
      <c r="D446" s="189"/>
      <c r="E446" s="178"/>
      <c r="F446" s="178"/>
      <c r="G446" s="190">
        <f>DATOS!$E$13</f>
        <v>1</v>
      </c>
      <c r="H446" s="178"/>
      <c r="I446" s="191"/>
      <c r="J446" s="178"/>
      <c r="K446" s="178"/>
      <c r="L446" s="178"/>
      <c r="M446" s="178"/>
      <c r="N446" s="160" t="str">
        <f t="shared" si="32"/>
        <v/>
      </c>
      <c r="O446" s="21"/>
      <c r="P446" s="160" t="str">
        <f t="shared" si="33"/>
        <v/>
      </c>
      <c r="Q446" s="160">
        <f t="shared" si="34"/>
        <v>0</v>
      </c>
      <c r="R446" s="160" t="str">
        <f t="shared" si="35"/>
        <v/>
      </c>
      <c r="S446" s="160" t="str">
        <f t="shared" si="36"/>
        <v/>
      </c>
      <c r="T446" s="50" t="str">
        <f>IF($F446="","",IF(ISERROR(VLOOKUP(F446,PROVEEDORES!$D$8:$I$507,5,0)),1,VLOOKUP($F446,PROVEEDORES!$D$8:$I$507,5,0)))</f>
        <v/>
      </c>
    </row>
    <row r="447" spans="3:20" ht="17.45" customHeight="1" x14ac:dyDescent="0.25">
      <c r="C447" s="188"/>
      <c r="D447" s="189"/>
      <c r="E447" s="178"/>
      <c r="F447" s="178"/>
      <c r="G447" s="190">
        <f>DATOS!$E$13</f>
        <v>1</v>
      </c>
      <c r="H447" s="178"/>
      <c r="I447" s="191"/>
      <c r="J447" s="178"/>
      <c r="K447" s="178"/>
      <c r="L447" s="178"/>
      <c r="M447" s="178"/>
      <c r="N447" s="160" t="str">
        <f t="shared" si="32"/>
        <v/>
      </c>
      <c r="O447" s="21"/>
      <c r="P447" s="160" t="str">
        <f t="shared" si="33"/>
        <v/>
      </c>
      <c r="Q447" s="160">
        <f t="shared" si="34"/>
        <v>0</v>
      </c>
      <c r="R447" s="160" t="str">
        <f t="shared" si="35"/>
        <v/>
      </c>
      <c r="S447" s="160" t="str">
        <f t="shared" si="36"/>
        <v/>
      </c>
      <c r="T447" s="50" t="str">
        <f>IF($F447="","",IF(ISERROR(VLOOKUP(F447,PROVEEDORES!$D$8:$I$507,5,0)),1,VLOOKUP($F447,PROVEEDORES!$D$8:$I$507,5,0)))</f>
        <v/>
      </c>
    </row>
    <row r="448" spans="3:20" ht="17.45" customHeight="1" x14ac:dyDescent="0.25">
      <c r="C448" s="188"/>
      <c r="D448" s="189"/>
      <c r="E448" s="178"/>
      <c r="F448" s="178"/>
      <c r="G448" s="190">
        <f>DATOS!$E$13</f>
        <v>1</v>
      </c>
      <c r="H448" s="178"/>
      <c r="I448" s="191"/>
      <c r="J448" s="178"/>
      <c r="K448" s="178"/>
      <c r="L448" s="178"/>
      <c r="M448" s="178"/>
      <c r="N448" s="160" t="str">
        <f t="shared" si="32"/>
        <v/>
      </c>
      <c r="O448" s="21"/>
      <c r="P448" s="160" t="str">
        <f t="shared" si="33"/>
        <v/>
      </c>
      <c r="Q448" s="160">
        <f t="shared" si="34"/>
        <v>0</v>
      </c>
      <c r="R448" s="160" t="str">
        <f t="shared" si="35"/>
        <v/>
      </c>
      <c r="S448" s="160" t="str">
        <f t="shared" si="36"/>
        <v/>
      </c>
      <c r="T448" s="50" t="str">
        <f>IF($F448="","",IF(ISERROR(VLOOKUP(F448,PROVEEDORES!$D$8:$I$507,5,0)),1,VLOOKUP($F448,PROVEEDORES!$D$8:$I$507,5,0)))</f>
        <v/>
      </c>
    </row>
    <row r="449" spans="3:20" ht="17.45" customHeight="1" x14ac:dyDescent="0.25">
      <c r="C449" s="188"/>
      <c r="D449" s="189"/>
      <c r="E449" s="178"/>
      <c r="F449" s="178"/>
      <c r="G449" s="190">
        <f>DATOS!$E$13</f>
        <v>1</v>
      </c>
      <c r="H449" s="178"/>
      <c r="I449" s="191"/>
      <c r="J449" s="178"/>
      <c r="K449" s="178"/>
      <c r="L449" s="178"/>
      <c r="M449" s="178"/>
      <c r="N449" s="160" t="str">
        <f t="shared" si="32"/>
        <v/>
      </c>
      <c r="O449" s="21"/>
      <c r="P449" s="160" t="str">
        <f t="shared" si="33"/>
        <v/>
      </c>
      <c r="Q449" s="160">
        <f t="shared" si="34"/>
        <v>0</v>
      </c>
      <c r="R449" s="160" t="str">
        <f t="shared" si="35"/>
        <v/>
      </c>
      <c r="S449" s="160" t="str">
        <f t="shared" si="36"/>
        <v/>
      </c>
      <c r="T449" s="50" t="str">
        <f>IF($F449="","",IF(ISERROR(VLOOKUP(F449,PROVEEDORES!$D$8:$I$507,5,0)),1,VLOOKUP($F449,PROVEEDORES!$D$8:$I$507,5,0)))</f>
        <v/>
      </c>
    </row>
    <row r="450" spans="3:20" ht="17.45" customHeight="1" x14ac:dyDescent="0.25">
      <c r="C450" s="188"/>
      <c r="D450" s="189"/>
      <c r="E450" s="178"/>
      <c r="F450" s="178"/>
      <c r="G450" s="190">
        <f>DATOS!$E$13</f>
        <v>1</v>
      </c>
      <c r="H450" s="178"/>
      <c r="I450" s="191"/>
      <c r="J450" s="178"/>
      <c r="K450" s="178"/>
      <c r="L450" s="178"/>
      <c r="M450" s="178"/>
      <c r="N450" s="160" t="str">
        <f t="shared" si="32"/>
        <v/>
      </c>
      <c r="O450" s="21"/>
      <c r="P450" s="160" t="str">
        <f t="shared" si="33"/>
        <v/>
      </c>
      <c r="Q450" s="160">
        <f t="shared" si="34"/>
        <v>0</v>
      </c>
      <c r="R450" s="160" t="str">
        <f t="shared" si="35"/>
        <v/>
      </c>
      <c r="S450" s="160" t="str">
        <f t="shared" si="36"/>
        <v/>
      </c>
      <c r="T450" s="50" t="str">
        <f>IF($F450="","",IF(ISERROR(VLOOKUP(F450,PROVEEDORES!$D$8:$I$507,5,0)),1,VLOOKUP($F450,PROVEEDORES!$D$8:$I$507,5,0)))</f>
        <v/>
      </c>
    </row>
    <row r="451" spans="3:20" ht="17.45" customHeight="1" x14ac:dyDescent="0.25">
      <c r="C451" s="188"/>
      <c r="D451" s="189"/>
      <c r="E451" s="178"/>
      <c r="F451" s="178"/>
      <c r="G451" s="190">
        <f>DATOS!$E$13</f>
        <v>1</v>
      </c>
      <c r="H451" s="178"/>
      <c r="I451" s="191"/>
      <c r="J451" s="178"/>
      <c r="K451" s="178"/>
      <c r="L451" s="178"/>
      <c r="M451" s="178"/>
      <c r="N451" s="160" t="str">
        <f t="shared" si="32"/>
        <v/>
      </c>
      <c r="O451" s="21"/>
      <c r="P451" s="160" t="str">
        <f t="shared" si="33"/>
        <v/>
      </c>
      <c r="Q451" s="160">
        <f t="shared" si="34"/>
        <v>0</v>
      </c>
      <c r="R451" s="160" t="str">
        <f t="shared" si="35"/>
        <v/>
      </c>
      <c r="S451" s="160" t="str">
        <f t="shared" si="36"/>
        <v/>
      </c>
      <c r="T451" s="50" t="str">
        <f>IF($F451="","",IF(ISERROR(VLOOKUP(F451,PROVEEDORES!$D$8:$I$507,5,0)),1,VLOOKUP($F451,PROVEEDORES!$D$8:$I$507,5,0)))</f>
        <v/>
      </c>
    </row>
    <row r="452" spans="3:20" ht="17.45" customHeight="1" x14ac:dyDescent="0.25">
      <c r="C452" s="188"/>
      <c r="D452" s="189"/>
      <c r="E452" s="178"/>
      <c r="F452" s="178"/>
      <c r="G452" s="190">
        <f>DATOS!$E$13</f>
        <v>1</v>
      </c>
      <c r="H452" s="178"/>
      <c r="I452" s="191"/>
      <c r="J452" s="178"/>
      <c r="K452" s="178"/>
      <c r="L452" s="178"/>
      <c r="M452" s="178"/>
      <c r="N452" s="160" t="str">
        <f t="shared" si="32"/>
        <v/>
      </c>
      <c r="O452" s="21"/>
      <c r="P452" s="160" t="str">
        <f t="shared" si="33"/>
        <v/>
      </c>
      <c r="Q452" s="160">
        <f t="shared" si="34"/>
        <v>0</v>
      </c>
      <c r="R452" s="160" t="str">
        <f t="shared" si="35"/>
        <v/>
      </c>
      <c r="S452" s="160" t="str">
        <f t="shared" si="36"/>
        <v/>
      </c>
      <c r="T452" s="50" t="str">
        <f>IF($F452="","",IF(ISERROR(VLOOKUP(F452,PROVEEDORES!$D$8:$I$507,5,0)),1,VLOOKUP($F452,PROVEEDORES!$D$8:$I$507,5,0)))</f>
        <v/>
      </c>
    </row>
    <row r="453" spans="3:20" ht="17.45" customHeight="1" x14ac:dyDescent="0.25">
      <c r="C453" s="188"/>
      <c r="D453" s="189"/>
      <c r="E453" s="178"/>
      <c r="F453" s="178"/>
      <c r="G453" s="190">
        <f>DATOS!$E$13</f>
        <v>1</v>
      </c>
      <c r="H453" s="178"/>
      <c r="I453" s="191"/>
      <c r="J453" s="178"/>
      <c r="K453" s="178"/>
      <c r="L453" s="178"/>
      <c r="M453" s="178"/>
      <c r="N453" s="160" t="str">
        <f t="shared" si="32"/>
        <v/>
      </c>
      <c r="O453" s="21"/>
      <c r="P453" s="160" t="str">
        <f t="shared" si="33"/>
        <v/>
      </c>
      <c r="Q453" s="160">
        <f t="shared" si="34"/>
        <v>0</v>
      </c>
      <c r="R453" s="160" t="str">
        <f t="shared" si="35"/>
        <v/>
      </c>
      <c r="S453" s="160" t="str">
        <f t="shared" si="36"/>
        <v/>
      </c>
      <c r="T453" s="50" t="str">
        <f>IF($F453="","",IF(ISERROR(VLOOKUP(F453,PROVEEDORES!$D$8:$I$507,5,0)),1,VLOOKUP($F453,PROVEEDORES!$D$8:$I$507,5,0)))</f>
        <v/>
      </c>
    </row>
    <row r="454" spans="3:20" ht="17.45" customHeight="1" x14ac:dyDescent="0.25">
      <c r="C454" s="188"/>
      <c r="D454" s="189"/>
      <c r="E454" s="178"/>
      <c r="F454" s="178"/>
      <c r="G454" s="190">
        <f>DATOS!$E$13</f>
        <v>1</v>
      </c>
      <c r="H454" s="178"/>
      <c r="I454" s="191"/>
      <c r="J454" s="178"/>
      <c r="K454" s="178"/>
      <c r="L454" s="178"/>
      <c r="M454" s="178"/>
      <c r="N454" s="160" t="str">
        <f t="shared" si="32"/>
        <v/>
      </c>
      <c r="O454" s="21"/>
      <c r="P454" s="160" t="str">
        <f t="shared" si="33"/>
        <v/>
      </c>
      <c r="Q454" s="160">
        <f t="shared" si="34"/>
        <v>0</v>
      </c>
      <c r="R454" s="160" t="str">
        <f t="shared" si="35"/>
        <v/>
      </c>
      <c r="S454" s="160" t="str">
        <f t="shared" si="36"/>
        <v/>
      </c>
      <c r="T454" s="50" t="str">
        <f>IF($F454="","",IF(ISERROR(VLOOKUP(F454,PROVEEDORES!$D$8:$I$507,5,0)),1,VLOOKUP($F454,PROVEEDORES!$D$8:$I$507,5,0)))</f>
        <v/>
      </c>
    </row>
    <row r="455" spans="3:20" ht="17.45" customHeight="1" x14ac:dyDescent="0.25">
      <c r="C455" s="188"/>
      <c r="D455" s="189"/>
      <c r="E455" s="178"/>
      <c r="F455" s="178"/>
      <c r="G455" s="190">
        <f>DATOS!$E$13</f>
        <v>1</v>
      </c>
      <c r="H455" s="178"/>
      <c r="I455" s="191"/>
      <c r="J455" s="178"/>
      <c r="K455" s="178"/>
      <c r="L455" s="178"/>
      <c r="M455" s="178"/>
      <c r="N455" s="160" t="str">
        <f t="shared" si="32"/>
        <v/>
      </c>
      <c r="O455" s="21"/>
      <c r="P455" s="160" t="str">
        <f t="shared" si="33"/>
        <v/>
      </c>
      <c r="Q455" s="160">
        <f t="shared" si="34"/>
        <v>0</v>
      </c>
      <c r="R455" s="160" t="str">
        <f t="shared" si="35"/>
        <v/>
      </c>
      <c r="S455" s="160" t="str">
        <f t="shared" si="36"/>
        <v/>
      </c>
      <c r="T455" s="50" t="str">
        <f>IF($F455="","",IF(ISERROR(VLOOKUP(F455,PROVEEDORES!$D$8:$I$507,5,0)),1,VLOOKUP($F455,PROVEEDORES!$D$8:$I$507,5,0)))</f>
        <v/>
      </c>
    </row>
    <row r="456" spans="3:20" ht="17.45" customHeight="1" x14ac:dyDescent="0.25">
      <c r="C456" s="188"/>
      <c r="D456" s="189"/>
      <c r="E456" s="178"/>
      <c r="F456" s="178"/>
      <c r="G456" s="190">
        <f>DATOS!$E$13</f>
        <v>1</v>
      </c>
      <c r="H456" s="178"/>
      <c r="I456" s="191"/>
      <c r="J456" s="178"/>
      <c r="K456" s="178"/>
      <c r="L456" s="178"/>
      <c r="M456" s="178"/>
      <c r="N456" s="160" t="str">
        <f t="shared" si="32"/>
        <v/>
      </c>
      <c r="O456" s="21"/>
      <c r="P456" s="160" t="str">
        <f t="shared" si="33"/>
        <v/>
      </c>
      <c r="Q456" s="160">
        <f t="shared" si="34"/>
        <v>0</v>
      </c>
      <c r="R456" s="160" t="str">
        <f t="shared" si="35"/>
        <v/>
      </c>
      <c r="S456" s="160" t="str">
        <f t="shared" si="36"/>
        <v/>
      </c>
      <c r="T456" s="50" t="str">
        <f>IF($F456="","",IF(ISERROR(VLOOKUP(F456,PROVEEDORES!$D$8:$I$507,5,0)),1,VLOOKUP($F456,PROVEEDORES!$D$8:$I$507,5,0)))</f>
        <v/>
      </c>
    </row>
    <row r="457" spans="3:20" ht="17.45" customHeight="1" x14ac:dyDescent="0.25">
      <c r="C457" s="188"/>
      <c r="D457" s="189"/>
      <c r="E457" s="178"/>
      <c r="F457" s="178"/>
      <c r="G457" s="190">
        <f>DATOS!$E$13</f>
        <v>1</v>
      </c>
      <c r="H457" s="178"/>
      <c r="I457" s="191"/>
      <c r="J457" s="178"/>
      <c r="K457" s="178"/>
      <c r="L457" s="178"/>
      <c r="M457" s="178"/>
      <c r="N457" s="160" t="str">
        <f t="shared" si="32"/>
        <v/>
      </c>
      <c r="O457" s="21"/>
      <c r="P457" s="160" t="str">
        <f t="shared" si="33"/>
        <v/>
      </c>
      <c r="Q457" s="160">
        <f t="shared" si="34"/>
        <v>0</v>
      </c>
      <c r="R457" s="160" t="str">
        <f t="shared" si="35"/>
        <v/>
      </c>
      <c r="S457" s="160" t="str">
        <f t="shared" si="36"/>
        <v/>
      </c>
      <c r="T457" s="50" t="str">
        <f>IF($F457="","",IF(ISERROR(VLOOKUP(F457,PROVEEDORES!$D$8:$I$507,5,0)),1,VLOOKUP($F457,PROVEEDORES!$D$8:$I$507,5,0)))</f>
        <v/>
      </c>
    </row>
    <row r="458" spans="3:20" ht="17.45" customHeight="1" x14ac:dyDescent="0.25">
      <c r="C458" s="188"/>
      <c r="D458" s="189"/>
      <c r="E458" s="178"/>
      <c r="F458" s="178"/>
      <c r="G458" s="190">
        <f>DATOS!$E$13</f>
        <v>1</v>
      </c>
      <c r="H458" s="178"/>
      <c r="I458" s="191"/>
      <c r="J458" s="178"/>
      <c r="K458" s="178"/>
      <c r="L458" s="178"/>
      <c r="M458" s="178"/>
      <c r="N458" s="160" t="str">
        <f t="shared" si="32"/>
        <v/>
      </c>
      <c r="O458" s="21"/>
      <c r="P458" s="160" t="str">
        <f t="shared" si="33"/>
        <v/>
      </c>
      <c r="Q458" s="160">
        <f t="shared" si="34"/>
        <v>0</v>
      </c>
      <c r="R458" s="160" t="str">
        <f t="shared" si="35"/>
        <v/>
      </c>
      <c r="S458" s="160" t="str">
        <f t="shared" si="36"/>
        <v/>
      </c>
      <c r="T458" s="50" t="str">
        <f>IF($F458="","",IF(ISERROR(VLOOKUP(F458,PROVEEDORES!$D$8:$I$507,5,0)),1,VLOOKUP($F458,PROVEEDORES!$D$8:$I$507,5,0)))</f>
        <v/>
      </c>
    </row>
    <row r="459" spans="3:20" ht="17.45" customHeight="1" x14ac:dyDescent="0.25">
      <c r="C459" s="188"/>
      <c r="D459" s="189"/>
      <c r="E459" s="178"/>
      <c r="F459" s="178"/>
      <c r="G459" s="190">
        <f>DATOS!$E$13</f>
        <v>1</v>
      </c>
      <c r="H459" s="178"/>
      <c r="I459" s="191"/>
      <c r="J459" s="178"/>
      <c r="K459" s="178"/>
      <c r="L459" s="178"/>
      <c r="M459" s="178"/>
      <c r="N459" s="160" t="str">
        <f t="shared" si="32"/>
        <v/>
      </c>
      <c r="O459" s="21"/>
      <c r="P459" s="160" t="str">
        <f t="shared" si="33"/>
        <v/>
      </c>
      <c r="Q459" s="160">
        <f t="shared" si="34"/>
        <v>0</v>
      </c>
      <c r="R459" s="160" t="str">
        <f t="shared" si="35"/>
        <v/>
      </c>
      <c r="S459" s="160" t="str">
        <f t="shared" si="36"/>
        <v/>
      </c>
      <c r="T459" s="50" t="str">
        <f>IF($F459="","",IF(ISERROR(VLOOKUP(F459,PROVEEDORES!$D$8:$I$507,5,0)),1,VLOOKUP($F459,PROVEEDORES!$D$8:$I$507,5,0)))</f>
        <v/>
      </c>
    </row>
    <row r="460" spans="3:20" ht="17.45" customHeight="1" x14ac:dyDescent="0.25">
      <c r="C460" s="188"/>
      <c r="D460" s="189"/>
      <c r="E460" s="178"/>
      <c r="F460" s="178"/>
      <c r="G460" s="190">
        <f>DATOS!$E$13</f>
        <v>1</v>
      </c>
      <c r="H460" s="178"/>
      <c r="I460" s="191"/>
      <c r="J460" s="178"/>
      <c r="K460" s="178"/>
      <c r="L460" s="178"/>
      <c r="M460" s="178"/>
      <c r="N460" s="160" t="str">
        <f t="shared" si="32"/>
        <v/>
      </c>
      <c r="O460" s="21"/>
      <c r="P460" s="160" t="str">
        <f t="shared" si="33"/>
        <v/>
      </c>
      <c r="Q460" s="160">
        <f t="shared" si="34"/>
        <v>0</v>
      </c>
      <c r="R460" s="160" t="str">
        <f t="shared" si="35"/>
        <v/>
      </c>
      <c r="S460" s="160" t="str">
        <f t="shared" si="36"/>
        <v/>
      </c>
      <c r="T460" s="50" t="str">
        <f>IF($F460="","",IF(ISERROR(VLOOKUP(F460,PROVEEDORES!$D$8:$I$507,5,0)),1,VLOOKUP($F460,PROVEEDORES!$D$8:$I$507,5,0)))</f>
        <v/>
      </c>
    </row>
    <row r="461" spans="3:20" ht="17.45" customHeight="1" x14ac:dyDescent="0.25">
      <c r="C461" s="188"/>
      <c r="D461" s="189"/>
      <c r="E461" s="178"/>
      <c r="F461" s="178"/>
      <c r="G461" s="190">
        <f>DATOS!$E$13</f>
        <v>1</v>
      </c>
      <c r="H461" s="178"/>
      <c r="I461" s="191"/>
      <c r="J461" s="178"/>
      <c r="K461" s="178"/>
      <c r="L461" s="178"/>
      <c r="M461" s="178"/>
      <c r="N461" s="160" t="str">
        <f t="shared" si="32"/>
        <v/>
      </c>
      <c r="O461" s="21"/>
      <c r="P461" s="160" t="str">
        <f t="shared" si="33"/>
        <v/>
      </c>
      <c r="Q461" s="160">
        <f t="shared" si="34"/>
        <v>0</v>
      </c>
      <c r="R461" s="160" t="str">
        <f t="shared" si="35"/>
        <v/>
      </c>
      <c r="S461" s="160" t="str">
        <f t="shared" si="36"/>
        <v/>
      </c>
      <c r="T461" s="50" t="str">
        <f>IF($F461="","",IF(ISERROR(VLOOKUP(F461,PROVEEDORES!$D$8:$I$507,5,0)),1,VLOOKUP($F461,PROVEEDORES!$D$8:$I$507,5,0)))</f>
        <v/>
      </c>
    </row>
    <row r="462" spans="3:20" ht="17.45" customHeight="1" x14ac:dyDescent="0.25">
      <c r="C462" s="188"/>
      <c r="D462" s="189"/>
      <c r="E462" s="178"/>
      <c r="F462" s="178"/>
      <c r="G462" s="190">
        <f>DATOS!$E$13</f>
        <v>1</v>
      </c>
      <c r="H462" s="178"/>
      <c r="I462" s="191"/>
      <c r="J462" s="178"/>
      <c r="K462" s="178"/>
      <c r="L462" s="178"/>
      <c r="M462" s="178"/>
      <c r="N462" s="160" t="str">
        <f t="shared" si="32"/>
        <v/>
      </c>
      <c r="O462" s="21"/>
      <c r="P462" s="160" t="str">
        <f t="shared" si="33"/>
        <v/>
      </c>
      <c r="Q462" s="160">
        <f t="shared" si="34"/>
        <v>0</v>
      </c>
      <c r="R462" s="160" t="str">
        <f t="shared" si="35"/>
        <v/>
      </c>
      <c r="S462" s="160" t="str">
        <f t="shared" si="36"/>
        <v/>
      </c>
      <c r="T462" s="50" t="str">
        <f>IF($F462="","",IF(ISERROR(VLOOKUP(F462,PROVEEDORES!$D$8:$I$507,5,0)),1,VLOOKUP($F462,PROVEEDORES!$D$8:$I$507,5,0)))</f>
        <v/>
      </c>
    </row>
    <row r="463" spans="3:20" ht="17.45" customHeight="1" x14ac:dyDescent="0.25">
      <c r="C463" s="188"/>
      <c r="D463" s="189"/>
      <c r="E463" s="178"/>
      <c r="F463" s="178"/>
      <c r="G463" s="190">
        <f>DATOS!$E$13</f>
        <v>1</v>
      </c>
      <c r="H463" s="178"/>
      <c r="I463" s="191"/>
      <c r="J463" s="178"/>
      <c r="K463" s="178"/>
      <c r="L463" s="178"/>
      <c r="M463" s="178"/>
      <c r="N463" s="160" t="str">
        <f t="shared" si="32"/>
        <v/>
      </c>
      <c r="O463" s="21"/>
      <c r="P463" s="160" t="str">
        <f t="shared" si="33"/>
        <v/>
      </c>
      <c r="Q463" s="160">
        <f t="shared" si="34"/>
        <v>0</v>
      </c>
      <c r="R463" s="160" t="str">
        <f t="shared" si="35"/>
        <v/>
      </c>
      <c r="S463" s="160" t="str">
        <f t="shared" si="36"/>
        <v/>
      </c>
      <c r="T463" s="50" t="str">
        <f>IF($F463="","",IF(ISERROR(VLOOKUP(F463,PROVEEDORES!$D$8:$I$507,5,0)),1,VLOOKUP($F463,PROVEEDORES!$D$8:$I$507,5,0)))</f>
        <v/>
      </c>
    </row>
    <row r="464" spans="3:20" ht="17.45" customHeight="1" x14ac:dyDescent="0.25">
      <c r="C464" s="188"/>
      <c r="D464" s="189"/>
      <c r="E464" s="178"/>
      <c r="F464" s="178"/>
      <c r="G464" s="190">
        <f>DATOS!$E$13</f>
        <v>1</v>
      </c>
      <c r="H464" s="178"/>
      <c r="I464" s="191"/>
      <c r="J464" s="178"/>
      <c r="K464" s="178"/>
      <c r="L464" s="178"/>
      <c r="M464" s="178"/>
      <c r="N464" s="160" t="str">
        <f t="shared" si="32"/>
        <v/>
      </c>
      <c r="O464" s="21"/>
      <c r="P464" s="160" t="str">
        <f t="shared" si="33"/>
        <v/>
      </c>
      <c r="Q464" s="160">
        <f t="shared" si="34"/>
        <v>0</v>
      </c>
      <c r="R464" s="160" t="str">
        <f t="shared" si="35"/>
        <v/>
      </c>
      <c r="S464" s="160" t="str">
        <f t="shared" si="36"/>
        <v/>
      </c>
      <c r="T464" s="50" t="str">
        <f>IF($F464="","",IF(ISERROR(VLOOKUP(F464,PROVEEDORES!$D$8:$I$507,5,0)),1,VLOOKUP($F464,PROVEEDORES!$D$8:$I$507,5,0)))</f>
        <v/>
      </c>
    </row>
    <row r="465" spans="3:20" ht="17.45" customHeight="1" x14ac:dyDescent="0.25">
      <c r="C465" s="188"/>
      <c r="D465" s="189"/>
      <c r="E465" s="178"/>
      <c r="F465" s="178"/>
      <c r="G465" s="190">
        <f>DATOS!$E$13</f>
        <v>1</v>
      </c>
      <c r="H465" s="178"/>
      <c r="I465" s="191"/>
      <c r="J465" s="178"/>
      <c r="K465" s="178"/>
      <c r="L465" s="178"/>
      <c r="M465" s="178"/>
      <c r="N465" s="160" t="str">
        <f t="shared" si="32"/>
        <v/>
      </c>
      <c r="O465" s="21"/>
      <c r="P465" s="160" t="str">
        <f t="shared" si="33"/>
        <v/>
      </c>
      <c r="Q465" s="160">
        <f t="shared" si="34"/>
        <v>0</v>
      </c>
      <c r="R465" s="160" t="str">
        <f t="shared" si="35"/>
        <v/>
      </c>
      <c r="S465" s="160" t="str">
        <f t="shared" si="36"/>
        <v/>
      </c>
      <c r="T465" s="50" t="str">
        <f>IF($F465="","",IF(ISERROR(VLOOKUP(F465,PROVEEDORES!$D$8:$I$507,5,0)),1,VLOOKUP($F465,PROVEEDORES!$D$8:$I$507,5,0)))</f>
        <v/>
      </c>
    </row>
    <row r="466" spans="3:20" ht="17.45" customHeight="1" x14ac:dyDescent="0.25">
      <c r="C466" s="188"/>
      <c r="D466" s="189"/>
      <c r="E466" s="178"/>
      <c r="F466" s="178"/>
      <c r="G466" s="190">
        <f>DATOS!$E$13</f>
        <v>1</v>
      </c>
      <c r="H466" s="178"/>
      <c r="I466" s="191"/>
      <c r="J466" s="178"/>
      <c r="K466" s="178"/>
      <c r="L466" s="178"/>
      <c r="M466" s="178"/>
      <c r="N466" s="160" t="str">
        <f t="shared" ref="N466:N516" si="37">IF(H466&amp;J466&amp;K466&amp;L466&amp;M466="","",H466+J466+K466-L466-M466)</f>
        <v/>
      </c>
      <c r="O466" s="21"/>
      <c r="P466" s="160" t="str">
        <f t="shared" ref="P466:P516" si="38">IF($I466="E",H466,"")</f>
        <v/>
      </c>
      <c r="Q466" s="160">
        <f t="shared" si="34"/>
        <v>0</v>
      </c>
      <c r="R466" s="160" t="str">
        <f t="shared" si="35"/>
        <v/>
      </c>
      <c r="S466" s="160" t="str">
        <f t="shared" si="36"/>
        <v/>
      </c>
      <c r="T466" s="50" t="str">
        <f>IF($F466="","",IF(ISERROR(VLOOKUP(F466,PROVEEDORES!$D$8:$I$507,5,0)),1,VLOOKUP($F466,PROVEEDORES!$D$8:$I$507,5,0)))</f>
        <v/>
      </c>
    </row>
    <row r="467" spans="3:20" ht="17.45" customHeight="1" x14ac:dyDescent="0.25">
      <c r="C467" s="188"/>
      <c r="D467" s="189"/>
      <c r="E467" s="178"/>
      <c r="F467" s="178"/>
      <c r="G467" s="190">
        <f>DATOS!$E$13</f>
        <v>1</v>
      </c>
      <c r="H467" s="178"/>
      <c r="I467" s="191"/>
      <c r="J467" s="178"/>
      <c r="K467" s="178"/>
      <c r="L467" s="178"/>
      <c r="M467" s="178"/>
      <c r="N467" s="160" t="str">
        <f t="shared" si="37"/>
        <v/>
      </c>
      <c r="O467" s="21"/>
      <c r="P467" s="160" t="str">
        <f t="shared" si="38"/>
        <v/>
      </c>
      <c r="Q467" s="160">
        <f t="shared" ref="Q467:Q516" si="39">IF($I467=0%,H467,"")</f>
        <v>0</v>
      </c>
      <c r="R467" s="160" t="str">
        <f t="shared" ref="R467:R516" si="40">IF(OR($I467=8%,$I467=11%),$J467/$I467,"")</f>
        <v/>
      </c>
      <c r="S467" s="160" t="str">
        <f t="shared" ref="S467:S516" si="41">IF(OR($I467=15%,$I467=16%),$J467/$I467,"")</f>
        <v/>
      </c>
      <c r="T467" s="50" t="str">
        <f>IF($F467="","",IF(ISERROR(VLOOKUP(F467,PROVEEDORES!$D$8:$I$507,5,0)),1,VLOOKUP($F467,PROVEEDORES!$D$8:$I$507,5,0)))</f>
        <v/>
      </c>
    </row>
    <row r="468" spans="3:20" ht="17.45" customHeight="1" x14ac:dyDescent="0.25">
      <c r="C468" s="188"/>
      <c r="D468" s="189"/>
      <c r="E468" s="178"/>
      <c r="F468" s="178"/>
      <c r="G468" s="190">
        <f>DATOS!$E$13</f>
        <v>1</v>
      </c>
      <c r="H468" s="178"/>
      <c r="I468" s="191"/>
      <c r="J468" s="178"/>
      <c r="K468" s="178"/>
      <c r="L468" s="178"/>
      <c r="M468" s="178"/>
      <c r="N468" s="160" t="str">
        <f t="shared" si="37"/>
        <v/>
      </c>
      <c r="O468" s="21"/>
      <c r="P468" s="160" t="str">
        <f t="shared" si="38"/>
        <v/>
      </c>
      <c r="Q468" s="160">
        <f t="shared" si="39"/>
        <v>0</v>
      </c>
      <c r="R468" s="160" t="str">
        <f t="shared" si="40"/>
        <v/>
      </c>
      <c r="S468" s="160" t="str">
        <f t="shared" si="41"/>
        <v/>
      </c>
      <c r="T468" s="50" t="str">
        <f>IF($F468="","",IF(ISERROR(VLOOKUP(F468,PROVEEDORES!$D$8:$I$507,5,0)),1,VLOOKUP($F468,PROVEEDORES!$D$8:$I$507,5,0)))</f>
        <v/>
      </c>
    </row>
    <row r="469" spans="3:20" ht="17.45" customHeight="1" x14ac:dyDescent="0.25">
      <c r="C469" s="188"/>
      <c r="D469" s="189"/>
      <c r="E469" s="178"/>
      <c r="F469" s="178"/>
      <c r="G469" s="190">
        <f>DATOS!$E$13</f>
        <v>1</v>
      </c>
      <c r="H469" s="178"/>
      <c r="I469" s="191"/>
      <c r="J469" s="178"/>
      <c r="K469" s="178"/>
      <c r="L469" s="178"/>
      <c r="M469" s="178"/>
      <c r="N469" s="160" t="str">
        <f t="shared" si="37"/>
        <v/>
      </c>
      <c r="O469" s="21"/>
      <c r="P469" s="160" t="str">
        <f t="shared" si="38"/>
        <v/>
      </c>
      <c r="Q469" s="160">
        <f t="shared" si="39"/>
        <v>0</v>
      </c>
      <c r="R469" s="160" t="str">
        <f t="shared" si="40"/>
        <v/>
      </c>
      <c r="S469" s="160" t="str">
        <f t="shared" si="41"/>
        <v/>
      </c>
      <c r="T469" s="50" t="str">
        <f>IF($F469="","",IF(ISERROR(VLOOKUP(F469,PROVEEDORES!$D$8:$I$507,5,0)),1,VLOOKUP($F469,PROVEEDORES!$D$8:$I$507,5,0)))</f>
        <v/>
      </c>
    </row>
    <row r="470" spans="3:20" ht="17.45" customHeight="1" x14ac:dyDescent="0.25">
      <c r="C470" s="188"/>
      <c r="D470" s="189"/>
      <c r="E470" s="178"/>
      <c r="F470" s="178"/>
      <c r="G470" s="190">
        <f>DATOS!$E$13</f>
        <v>1</v>
      </c>
      <c r="H470" s="178"/>
      <c r="I470" s="191"/>
      <c r="J470" s="178"/>
      <c r="K470" s="178"/>
      <c r="L470" s="178"/>
      <c r="M470" s="178"/>
      <c r="N470" s="160" t="str">
        <f t="shared" si="37"/>
        <v/>
      </c>
      <c r="O470" s="21"/>
      <c r="P470" s="160" t="str">
        <f t="shared" si="38"/>
        <v/>
      </c>
      <c r="Q470" s="160">
        <f t="shared" si="39"/>
        <v>0</v>
      </c>
      <c r="R470" s="160" t="str">
        <f t="shared" si="40"/>
        <v/>
      </c>
      <c r="S470" s="160" t="str">
        <f t="shared" si="41"/>
        <v/>
      </c>
      <c r="T470" s="50" t="str">
        <f>IF($F470="","",IF(ISERROR(VLOOKUP(F470,PROVEEDORES!$D$8:$I$507,5,0)),1,VLOOKUP($F470,PROVEEDORES!$D$8:$I$507,5,0)))</f>
        <v/>
      </c>
    </row>
    <row r="471" spans="3:20" ht="17.45" customHeight="1" x14ac:dyDescent="0.25">
      <c r="C471" s="188"/>
      <c r="D471" s="189"/>
      <c r="E471" s="178"/>
      <c r="F471" s="178"/>
      <c r="G471" s="190">
        <f>DATOS!$E$13</f>
        <v>1</v>
      </c>
      <c r="H471" s="178"/>
      <c r="I471" s="191"/>
      <c r="J471" s="178"/>
      <c r="K471" s="178"/>
      <c r="L471" s="178"/>
      <c r="M471" s="178"/>
      <c r="N471" s="160" t="str">
        <f t="shared" si="37"/>
        <v/>
      </c>
      <c r="O471" s="21"/>
      <c r="P471" s="160" t="str">
        <f t="shared" si="38"/>
        <v/>
      </c>
      <c r="Q471" s="160">
        <f t="shared" si="39"/>
        <v>0</v>
      </c>
      <c r="R471" s="160" t="str">
        <f t="shared" si="40"/>
        <v/>
      </c>
      <c r="S471" s="160" t="str">
        <f t="shared" si="41"/>
        <v/>
      </c>
      <c r="T471" s="50" t="str">
        <f>IF($F471="","",IF(ISERROR(VLOOKUP(F471,PROVEEDORES!$D$8:$I$507,5,0)),1,VLOOKUP($F471,PROVEEDORES!$D$8:$I$507,5,0)))</f>
        <v/>
      </c>
    </row>
    <row r="472" spans="3:20" ht="17.45" customHeight="1" x14ac:dyDescent="0.25">
      <c r="C472" s="188"/>
      <c r="D472" s="189"/>
      <c r="E472" s="178"/>
      <c r="F472" s="178"/>
      <c r="G472" s="190">
        <f>DATOS!$E$13</f>
        <v>1</v>
      </c>
      <c r="H472" s="178"/>
      <c r="I472" s="191"/>
      <c r="J472" s="178"/>
      <c r="K472" s="178"/>
      <c r="L472" s="178"/>
      <c r="M472" s="178"/>
      <c r="N472" s="160" t="str">
        <f t="shared" si="37"/>
        <v/>
      </c>
      <c r="O472" s="21"/>
      <c r="P472" s="160" t="str">
        <f t="shared" si="38"/>
        <v/>
      </c>
      <c r="Q472" s="160">
        <f t="shared" si="39"/>
        <v>0</v>
      </c>
      <c r="R472" s="160" t="str">
        <f t="shared" si="40"/>
        <v/>
      </c>
      <c r="S472" s="160" t="str">
        <f t="shared" si="41"/>
        <v/>
      </c>
      <c r="T472" s="50" t="str">
        <f>IF($F472="","",IF(ISERROR(VLOOKUP(F472,PROVEEDORES!$D$8:$I$507,5,0)),1,VLOOKUP($F472,PROVEEDORES!$D$8:$I$507,5,0)))</f>
        <v/>
      </c>
    </row>
    <row r="473" spans="3:20" ht="17.45" customHeight="1" x14ac:dyDescent="0.25">
      <c r="C473" s="188"/>
      <c r="D473" s="189"/>
      <c r="E473" s="178"/>
      <c r="F473" s="178"/>
      <c r="G473" s="190">
        <f>DATOS!$E$13</f>
        <v>1</v>
      </c>
      <c r="H473" s="178"/>
      <c r="I473" s="191"/>
      <c r="J473" s="178"/>
      <c r="K473" s="178"/>
      <c r="L473" s="178"/>
      <c r="M473" s="178"/>
      <c r="N473" s="160" t="str">
        <f t="shared" si="37"/>
        <v/>
      </c>
      <c r="O473" s="21"/>
      <c r="P473" s="160" t="str">
        <f t="shared" si="38"/>
        <v/>
      </c>
      <c r="Q473" s="160">
        <f t="shared" si="39"/>
        <v>0</v>
      </c>
      <c r="R473" s="160" t="str">
        <f t="shared" si="40"/>
        <v/>
      </c>
      <c r="S473" s="160" t="str">
        <f t="shared" si="41"/>
        <v/>
      </c>
      <c r="T473" s="50" t="str">
        <f>IF($F473="","",IF(ISERROR(VLOOKUP(F473,PROVEEDORES!$D$8:$I$507,5,0)),1,VLOOKUP($F473,PROVEEDORES!$D$8:$I$507,5,0)))</f>
        <v/>
      </c>
    </row>
    <row r="474" spans="3:20" ht="17.45" customHeight="1" x14ac:dyDescent="0.25">
      <c r="C474" s="188"/>
      <c r="D474" s="189"/>
      <c r="E474" s="178"/>
      <c r="F474" s="178"/>
      <c r="G474" s="190">
        <f>DATOS!$E$13</f>
        <v>1</v>
      </c>
      <c r="H474" s="178"/>
      <c r="I474" s="191"/>
      <c r="J474" s="178"/>
      <c r="K474" s="178"/>
      <c r="L474" s="178"/>
      <c r="M474" s="178"/>
      <c r="N474" s="160" t="str">
        <f t="shared" si="37"/>
        <v/>
      </c>
      <c r="O474" s="21"/>
      <c r="P474" s="160" t="str">
        <f t="shared" si="38"/>
        <v/>
      </c>
      <c r="Q474" s="160">
        <f t="shared" si="39"/>
        <v>0</v>
      </c>
      <c r="R474" s="160" t="str">
        <f t="shared" si="40"/>
        <v/>
      </c>
      <c r="S474" s="160" t="str">
        <f t="shared" si="41"/>
        <v/>
      </c>
      <c r="T474" s="50" t="str">
        <f>IF($F474="","",IF(ISERROR(VLOOKUP(F474,PROVEEDORES!$D$8:$I$507,5,0)),1,VLOOKUP($F474,PROVEEDORES!$D$8:$I$507,5,0)))</f>
        <v/>
      </c>
    </row>
    <row r="475" spans="3:20" ht="17.45" customHeight="1" x14ac:dyDescent="0.25">
      <c r="C475" s="188"/>
      <c r="D475" s="189"/>
      <c r="E475" s="178"/>
      <c r="F475" s="178"/>
      <c r="G475" s="190">
        <f>DATOS!$E$13</f>
        <v>1</v>
      </c>
      <c r="H475" s="178"/>
      <c r="I475" s="191"/>
      <c r="J475" s="178"/>
      <c r="K475" s="178"/>
      <c r="L475" s="178"/>
      <c r="M475" s="178"/>
      <c r="N475" s="160" t="str">
        <f t="shared" si="37"/>
        <v/>
      </c>
      <c r="O475" s="21"/>
      <c r="P475" s="160" t="str">
        <f t="shared" si="38"/>
        <v/>
      </c>
      <c r="Q475" s="160">
        <f t="shared" si="39"/>
        <v>0</v>
      </c>
      <c r="R475" s="160" t="str">
        <f t="shared" si="40"/>
        <v/>
      </c>
      <c r="S475" s="160" t="str">
        <f t="shared" si="41"/>
        <v/>
      </c>
      <c r="T475" s="50" t="str">
        <f>IF($F475="","",IF(ISERROR(VLOOKUP(F475,PROVEEDORES!$D$8:$I$507,5,0)),1,VLOOKUP($F475,PROVEEDORES!$D$8:$I$507,5,0)))</f>
        <v/>
      </c>
    </row>
    <row r="476" spans="3:20" ht="17.45" customHeight="1" x14ac:dyDescent="0.25">
      <c r="C476" s="188"/>
      <c r="D476" s="189"/>
      <c r="E476" s="178"/>
      <c r="F476" s="178"/>
      <c r="G476" s="190">
        <f>DATOS!$E$13</f>
        <v>1</v>
      </c>
      <c r="H476" s="178"/>
      <c r="I476" s="191"/>
      <c r="J476" s="178"/>
      <c r="K476" s="178"/>
      <c r="L476" s="178"/>
      <c r="M476" s="178"/>
      <c r="N476" s="160" t="str">
        <f t="shared" si="37"/>
        <v/>
      </c>
      <c r="O476" s="21"/>
      <c r="P476" s="160" t="str">
        <f t="shared" si="38"/>
        <v/>
      </c>
      <c r="Q476" s="160">
        <f t="shared" si="39"/>
        <v>0</v>
      </c>
      <c r="R476" s="160" t="str">
        <f t="shared" si="40"/>
        <v/>
      </c>
      <c r="S476" s="160" t="str">
        <f t="shared" si="41"/>
        <v/>
      </c>
      <c r="T476" s="50" t="str">
        <f>IF($F476="","",IF(ISERROR(VLOOKUP(F476,PROVEEDORES!$D$8:$I$507,5,0)),1,VLOOKUP($F476,PROVEEDORES!$D$8:$I$507,5,0)))</f>
        <v/>
      </c>
    </row>
    <row r="477" spans="3:20" ht="17.45" customHeight="1" x14ac:dyDescent="0.25">
      <c r="C477" s="188"/>
      <c r="D477" s="189"/>
      <c r="E477" s="178"/>
      <c r="F477" s="178"/>
      <c r="G477" s="190">
        <f>DATOS!$E$13</f>
        <v>1</v>
      </c>
      <c r="H477" s="178"/>
      <c r="I477" s="191"/>
      <c r="J477" s="178"/>
      <c r="K477" s="178"/>
      <c r="L477" s="178"/>
      <c r="M477" s="178"/>
      <c r="N477" s="160" t="str">
        <f t="shared" si="37"/>
        <v/>
      </c>
      <c r="O477" s="21"/>
      <c r="P477" s="160" t="str">
        <f t="shared" si="38"/>
        <v/>
      </c>
      <c r="Q477" s="160">
        <f t="shared" si="39"/>
        <v>0</v>
      </c>
      <c r="R477" s="160" t="str">
        <f t="shared" si="40"/>
        <v/>
      </c>
      <c r="S477" s="160" t="str">
        <f t="shared" si="41"/>
        <v/>
      </c>
      <c r="T477" s="50" t="str">
        <f>IF($F477="","",IF(ISERROR(VLOOKUP(F477,PROVEEDORES!$D$8:$I$507,5,0)),1,VLOOKUP($F477,PROVEEDORES!$D$8:$I$507,5,0)))</f>
        <v/>
      </c>
    </row>
    <row r="478" spans="3:20" ht="17.45" customHeight="1" x14ac:dyDescent="0.25">
      <c r="C478" s="188"/>
      <c r="D478" s="189"/>
      <c r="E478" s="178"/>
      <c r="F478" s="178"/>
      <c r="G478" s="190">
        <f>DATOS!$E$13</f>
        <v>1</v>
      </c>
      <c r="H478" s="178"/>
      <c r="I478" s="191"/>
      <c r="J478" s="178"/>
      <c r="K478" s="178"/>
      <c r="L478" s="178"/>
      <c r="M478" s="178"/>
      <c r="N478" s="160" t="str">
        <f t="shared" si="37"/>
        <v/>
      </c>
      <c r="O478" s="21"/>
      <c r="P478" s="160" t="str">
        <f t="shared" si="38"/>
        <v/>
      </c>
      <c r="Q478" s="160">
        <f t="shared" si="39"/>
        <v>0</v>
      </c>
      <c r="R478" s="160" t="str">
        <f t="shared" si="40"/>
        <v/>
      </c>
      <c r="S478" s="160" t="str">
        <f t="shared" si="41"/>
        <v/>
      </c>
      <c r="T478" s="50" t="str">
        <f>IF($F478="","",IF(ISERROR(VLOOKUP(F478,PROVEEDORES!$D$8:$I$507,5,0)),1,VLOOKUP($F478,PROVEEDORES!$D$8:$I$507,5,0)))</f>
        <v/>
      </c>
    </row>
    <row r="479" spans="3:20" ht="17.45" customHeight="1" x14ac:dyDescent="0.25">
      <c r="C479" s="188"/>
      <c r="D479" s="189"/>
      <c r="E479" s="178"/>
      <c r="F479" s="178"/>
      <c r="G479" s="190">
        <f>DATOS!$E$13</f>
        <v>1</v>
      </c>
      <c r="H479" s="178"/>
      <c r="I479" s="191"/>
      <c r="J479" s="178"/>
      <c r="K479" s="178"/>
      <c r="L479" s="178"/>
      <c r="M479" s="178"/>
      <c r="N479" s="160" t="str">
        <f t="shared" si="37"/>
        <v/>
      </c>
      <c r="O479" s="21"/>
      <c r="P479" s="160" t="str">
        <f t="shared" si="38"/>
        <v/>
      </c>
      <c r="Q479" s="160">
        <f t="shared" si="39"/>
        <v>0</v>
      </c>
      <c r="R479" s="160" t="str">
        <f t="shared" si="40"/>
        <v/>
      </c>
      <c r="S479" s="160" t="str">
        <f t="shared" si="41"/>
        <v/>
      </c>
      <c r="T479" s="50" t="str">
        <f>IF($F479="","",IF(ISERROR(VLOOKUP(F479,PROVEEDORES!$D$8:$I$507,5,0)),1,VLOOKUP($F479,PROVEEDORES!$D$8:$I$507,5,0)))</f>
        <v/>
      </c>
    </row>
    <row r="480" spans="3:20" ht="17.45" customHeight="1" x14ac:dyDescent="0.25">
      <c r="C480" s="188"/>
      <c r="D480" s="189"/>
      <c r="E480" s="178"/>
      <c r="F480" s="178"/>
      <c r="G480" s="190">
        <f>DATOS!$E$13</f>
        <v>1</v>
      </c>
      <c r="H480" s="178"/>
      <c r="I480" s="191"/>
      <c r="J480" s="178"/>
      <c r="K480" s="178"/>
      <c r="L480" s="178"/>
      <c r="M480" s="178"/>
      <c r="N480" s="160" t="str">
        <f t="shared" si="37"/>
        <v/>
      </c>
      <c r="O480" s="21"/>
      <c r="P480" s="160" t="str">
        <f t="shared" si="38"/>
        <v/>
      </c>
      <c r="Q480" s="160">
        <f t="shared" si="39"/>
        <v>0</v>
      </c>
      <c r="R480" s="160" t="str">
        <f t="shared" si="40"/>
        <v/>
      </c>
      <c r="S480" s="160" t="str">
        <f t="shared" si="41"/>
        <v/>
      </c>
      <c r="T480" s="50" t="str">
        <f>IF($F480="","",IF(ISERROR(VLOOKUP(F480,PROVEEDORES!$D$8:$I$507,5,0)),1,VLOOKUP($F480,PROVEEDORES!$D$8:$I$507,5,0)))</f>
        <v/>
      </c>
    </row>
    <row r="481" spans="3:20" ht="17.45" customHeight="1" x14ac:dyDescent="0.25">
      <c r="C481" s="188"/>
      <c r="D481" s="189"/>
      <c r="E481" s="178"/>
      <c r="F481" s="178"/>
      <c r="G481" s="190">
        <f>DATOS!$E$13</f>
        <v>1</v>
      </c>
      <c r="H481" s="178"/>
      <c r="I481" s="191"/>
      <c r="J481" s="178"/>
      <c r="K481" s="178"/>
      <c r="L481" s="178"/>
      <c r="M481" s="178"/>
      <c r="N481" s="160" t="str">
        <f t="shared" si="37"/>
        <v/>
      </c>
      <c r="O481" s="21"/>
      <c r="P481" s="160" t="str">
        <f t="shared" si="38"/>
        <v/>
      </c>
      <c r="Q481" s="160">
        <f t="shared" si="39"/>
        <v>0</v>
      </c>
      <c r="R481" s="160" t="str">
        <f t="shared" si="40"/>
        <v/>
      </c>
      <c r="S481" s="160" t="str">
        <f t="shared" si="41"/>
        <v/>
      </c>
      <c r="T481" s="50" t="str">
        <f>IF($F481="","",IF(ISERROR(VLOOKUP(F481,PROVEEDORES!$D$8:$I$507,5,0)),1,VLOOKUP($F481,PROVEEDORES!$D$8:$I$507,5,0)))</f>
        <v/>
      </c>
    </row>
    <row r="482" spans="3:20" ht="17.45" customHeight="1" x14ac:dyDescent="0.25">
      <c r="C482" s="188"/>
      <c r="D482" s="189"/>
      <c r="E482" s="178"/>
      <c r="F482" s="178"/>
      <c r="G482" s="190">
        <f>DATOS!$E$13</f>
        <v>1</v>
      </c>
      <c r="H482" s="178"/>
      <c r="I482" s="191"/>
      <c r="J482" s="178"/>
      <c r="K482" s="178"/>
      <c r="L482" s="178"/>
      <c r="M482" s="178"/>
      <c r="N482" s="160" t="str">
        <f t="shared" si="37"/>
        <v/>
      </c>
      <c r="O482" s="21"/>
      <c r="P482" s="160" t="str">
        <f t="shared" si="38"/>
        <v/>
      </c>
      <c r="Q482" s="160">
        <f t="shared" si="39"/>
        <v>0</v>
      </c>
      <c r="R482" s="160" t="str">
        <f t="shared" si="40"/>
        <v/>
      </c>
      <c r="S482" s="160" t="str">
        <f t="shared" si="41"/>
        <v/>
      </c>
      <c r="T482" s="50" t="str">
        <f>IF($F482="","",IF(ISERROR(VLOOKUP(F482,PROVEEDORES!$D$8:$I$507,5,0)),1,VLOOKUP($F482,PROVEEDORES!$D$8:$I$507,5,0)))</f>
        <v/>
      </c>
    </row>
    <row r="483" spans="3:20" ht="17.45" customHeight="1" x14ac:dyDescent="0.25">
      <c r="C483" s="188"/>
      <c r="D483" s="189"/>
      <c r="E483" s="178"/>
      <c r="F483" s="178"/>
      <c r="G483" s="190">
        <f>DATOS!$E$13</f>
        <v>1</v>
      </c>
      <c r="H483" s="178"/>
      <c r="I483" s="191"/>
      <c r="J483" s="178"/>
      <c r="K483" s="178"/>
      <c r="L483" s="178"/>
      <c r="M483" s="178"/>
      <c r="N483" s="160" t="str">
        <f t="shared" si="37"/>
        <v/>
      </c>
      <c r="O483" s="21"/>
      <c r="P483" s="160" t="str">
        <f t="shared" si="38"/>
        <v/>
      </c>
      <c r="Q483" s="160">
        <f t="shared" si="39"/>
        <v>0</v>
      </c>
      <c r="R483" s="160" t="str">
        <f t="shared" si="40"/>
        <v/>
      </c>
      <c r="S483" s="160" t="str">
        <f t="shared" si="41"/>
        <v/>
      </c>
      <c r="T483" s="50" t="str">
        <f>IF($F483="","",IF(ISERROR(VLOOKUP(F483,PROVEEDORES!$D$8:$I$507,5,0)),1,VLOOKUP($F483,PROVEEDORES!$D$8:$I$507,5,0)))</f>
        <v/>
      </c>
    </row>
    <row r="484" spans="3:20" ht="17.45" customHeight="1" x14ac:dyDescent="0.25">
      <c r="C484" s="188"/>
      <c r="D484" s="189"/>
      <c r="E484" s="178"/>
      <c r="F484" s="178"/>
      <c r="G484" s="190">
        <f>DATOS!$E$13</f>
        <v>1</v>
      </c>
      <c r="H484" s="178"/>
      <c r="I484" s="191"/>
      <c r="J484" s="178"/>
      <c r="K484" s="178"/>
      <c r="L484" s="178"/>
      <c r="M484" s="178"/>
      <c r="N484" s="160" t="str">
        <f t="shared" si="37"/>
        <v/>
      </c>
      <c r="O484" s="21"/>
      <c r="P484" s="160" t="str">
        <f t="shared" si="38"/>
        <v/>
      </c>
      <c r="Q484" s="160">
        <f t="shared" si="39"/>
        <v>0</v>
      </c>
      <c r="R484" s="160" t="str">
        <f t="shared" si="40"/>
        <v/>
      </c>
      <c r="S484" s="160" t="str">
        <f t="shared" si="41"/>
        <v/>
      </c>
      <c r="T484" s="50" t="str">
        <f>IF($F484="","",IF(ISERROR(VLOOKUP(F484,PROVEEDORES!$D$8:$I$507,5,0)),1,VLOOKUP($F484,PROVEEDORES!$D$8:$I$507,5,0)))</f>
        <v/>
      </c>
    </row>
    <row r="485" spans="3:20" ht="17.45" customHeight="1" x14ac:dyDescent="0.25">
      <c r="C485" s="188"/>
      <c r="D485" s="189"/>
      <c r="E485" s="178"/>
      <c r="F485" s="178"/>
      <c r="G485" s="190">
        <f>DATOS!$E$13</f>
        <v>1</v>
      </c>
      <c r="H485" s="178"/>
      <c r="I485" s="191"/>
      <c r="J485" s="178"/>
      <c r="K485" s="178"/>
      <c r="L485" s="178"/>
      <c r="M485" s="178"/>
      <c r="N485" s="160" t="str">
        <f t="shared" si="37"/>
        <v/>
      </c>
      <c r="O485" s="21"/>
      <c r="P485" s="160" t="str">
        <f t="shared" si="38"/>
        <v/>
      </c>
      <c r="Q485" s="160">
        <f t="shared" si="39"/>
        <v>0</v>
      </c>
      <c r="R485" s="160" t="str">
        <f t="shared" si="40"/>
        <v/>
      </c>
      <c r="S485" s="160" t="str">
        <f t="shared" si="41"/>
        <v/>
      </c>
      <c r="T485" s="50" t="str">
        <f>IF($F485="","",IF(ISERROR(VLOOKUP(F485,PROVEEDORES!$D$8:$I$507,5,0)),1,VLOOKUP($F485,PROVEEDORES!$D$8:$I$507,5,0)))</f>
        <v/>
      </c>
    </row>
    <row r="486" spans="3:20" ht="17.45" customHeight="1" x14ac:dyDescent="0.25">
      <c r="C486" s="188"/>
      <c r="D486" s="189"/>
      <c r="E486" s="178"/>
      <c r="F486" s="178"/>
      <c r="G486" s="190">
        <f>DATOS!$E$13</f>
        <v>1</v>
      </c>
      <c r="H486" s="178"/>
      <c r="I486" s="191"/>
      <c r="J486" s="178"/>
      <c r="K486" s="178"/>
      <c r="L486" s="178"/>
      <c r="M486" s="178"/>
      <c r="N486" s="160" t="str">
        <f t="shared" si="37"/>
        <v/>
      </c>
      <c r="O486" s="21"/>
      <c r="P486" s="160" t="str">
        <f t="shared" si="38"/>
        <v/>
      </c>
      <c r="Q486" s="160">
        <f t="shared" si="39"/>
        <v>0</v>
      </c>
      <c r="R486" s="160" t="str">
        <f t="shared" si="40"/>
        <v/>
      </c>
      <c r="S486" s="160" t="str">
        <f t="shared" si="41"/>
        <v/>
      </c>
      <c r="T486" s="50" t="str">
        <f>IF($F486="","",IF(ISERROR(VLOOKUP(F486,PROVEEDORES!$D$8:$I$507,5,0)),1,VLOOKUP($F486,PROVEEDORES!$D$8:$I$507,5,0)))</f>
        <v/>
      </c>
    </row>
    <row r="487" spans="3:20" ht="17.45" customHeight="1" x14ac:dyDescent="0.25">
      <c r="C487" s="188"/>
      <c r="D487" s="189"/>
      <c r="E487" s="178"/>
      <c r="F487" s="178"/>
      <c r="G487" s="190">
        <f>DATOS!$E$13</f>
        <v>1</v>
      </c>
      <c r="H487" s="178"/>
      <c r="I487" s="191"/>
      <c r="J487" s="178"/>
      <c r="K487" s="178"/>
      <c r="L487" s="178"/>
      <c r="M487" s="178"/>
      <c r="N487" s="160" t="str">
        <f t="shared" si="37"/>
        <v/>
      </c>
      <c r="O487" s="21"/>
      <c r="P487" s="160" t="str">
        <f t="shared" si="38"/>
        <v/>
      </c>
      <c r="Q487" s="160">
        <f t="shared" si="39"/>
        <v>0</v>
      </c>
      <c r="R487" s="160" t="str">
        <f t="shared" si="40"/>
        <v/>
      </c>
      <c r="S487" s="160" t="str">
        <f t="shared" si="41"/>
        <v/>
      </c>
      <c r="T487" s="50" t="str">
        <f>IF($F487="","",IF(ISERROR(VLOOKUP(F487,PROVEEDORES!$D$8:$I$507,5,0)),1,VLOOKUP($F487,PROVEEDORES!$D$8:$I$507,5,0)))</f>
        <v/>
      </c>
    </row>
    <row r="488" spans="3:20" ht="17.45" customHeight="1" x14ac:dyDescent="0.25">
      <c r="C488" s="188"/>
      <c r="D488" s="189"/>
      <c r="E488" s="178"/>
      <c r="F488" s="178"/>
      <c r="G488" s="190">
        <f>DATOS!$E$13</f>
        <v>1</v>
      </c>
      <c r="H488" s="178"/>
      <c r="I488" s="191"/>
      <c r="J488" s="178"/>
      <c r="K488" s="178"/>
      <c r="L488" s="178"/>
      <c r="M488" s="178"/>
      <c r="N488" s="160" t="str">
        <f t="shared" si="37"/>
        <v/>
      </c>
      <c r="O488" s="21"/>
      <c r="P488" s="160" t="str">
        <f t="shared" si="38"/>
        <v/>
      </c>
      <c r="Q488" s="160">
        <f t="shared" si="39"/>
        <v>0</v>
      </c>
      <c r="R488" s="160" t="str">
        <f t="shared" si="40"/>
        <v/>
      </c>
      <c r="S488" s="160" t="str">
        <f t="shared" si="41"/>
        <v/>
      </c>
      <c r="T488" s="50" t="str">
        <f>IF($F488="","",IF(ISERROR(VLOOKUP(F488,PROVEEDORES!$D$8:$I$507,5,0)),1,VLOOKUP($F488,PROVEEDORES!$D$8:$I$507,5,0)))</f>
        <v/>
      </c>
    </row>
    <row r="489" spans="3:20" ht="17.45" customHeight="1" x14ac:dyDescent="0.25">
      <c r="C489" s="188"/>
      <c r="D489" s="189"/>
      <c r="E489" s="178"/>
      <c r="F489" s="178"/>
      <c r="G489" s="190">
        <f>DATOS!$E$13</f>
        <v>1</v>
      </c>
      <c r="H489" s="178"/>
      <c r="I489" s="191"/>
      <c r="J489" s="178"/>
      <c r="K489" s="178"/>
      <c r="L489" s="178"/>
      <c r="M489" s="178"/>
      <c r="N489" s="160" t="str">
        <f t="shared" si="37"/>
        <v/>
      </c>
      <c r="O489" s="21"/>
      <c r="P489" s="160" t="str">
        <f t="shared" si="38"/>
        <v/>
      </c>
      <c r="Q489" s="160">
        <f t="shared" si="39"/>
        <v>0</v>
      </c>
      <c r="R489" s="160" t="str">
        <f t="shared" si="40"/>
        <v/>
      </c>
      <c r="S489" s="160" t="str">
        <f t="shared" si="41"/>
        <v/>
      </c>
      <c r="T489" s="50" t="str">
        <f>IF($F489="","",IF(ISERROR(VLOOKUP(F489,PROVEEDORES!$D$8:$I$507,5,0)),1,VLOOKUP($F489,PROVEEDORES!$D$8:$I$507,5,0)))</f>
        <v/>
      </c>
    </row>
    <row r="490" spans="3:20" ht="17.45" customHeight="1" x14ac:dyDescent="0.25">
      <c r="C490" s="188"/>
      <c r="D490" s="189"/>
      <c r="E490" s="178"/>
      <c r="F490" s="178"/>
      <c r="G490" s="190">
        <f>DATOS!$E$13</f>
        <v>1</v>
      </c>
      <c r="H490" s="178"/>
      <c r="I490" s="191"/>
      <c r="J490" s="178"/>
      <c r="K490" s="178"/>
      <c r="L490" s="178"/>
      <c r="M490" s="178"/>
      <c r="N490" s="160" t="str">
        <f t="shared" si="37"/>
        <v/>
      </c>
      <c r="O490" s="21"/>
      <c r="P490" s="160" t="str">
        <f t="shared" si="38"/>
        <v/>
      </c>
      <c r="Q490" s="160">
        <f t="shared" si="39"/>
        <v>0</v>
      </c>
      <c r="R490" s="160" t="str">
        <f t="shared" si="40"/>
        <v/>
      </c>
      <c r="S490" s="160" t="str">
        <f t="shared" si="41"/>
        <v/>
      </c>
      <c r="T490" s="50" t="str">
        <f>IF($F490="","",IF(ISERROR(VLOOKUP(F490,PROVEEDORES!$D$8:$I$507,5,0)),1,VLOOKUP($F490,PROVEEDORES!$D$8:$I$507,5,0)))</f>
        <v/>
      </c>
    </row>
    <row r="491" spans="3:20" ht="17.45" customHeight="1" x14ac:dyDescent="0.25">
      <c r="C491" s="188"/>
      <c r="D491" s="189"/>
      <c r="E491" s="178"/>
      <c r="F491" s="178"/>
      <c r="G491" s="190">
        <f>DATOS!$E$13</f>
        <v>1</v>
      </c>
      <c r="H491" s="178"/>
      <c r="I491" s="191"/>
      <c r="J491" s="178"/>
      <c r="K491" s="178"/>
      <c r="L491" s="178"/>
      <c r="M491" s="178"/>
      <c r="N491" s="160" t="str">
        <f t="shared" si="37"/>
        <v/>
      </c>
      <c r="O491" s="21"/>
      <c r="P491" s="160" t="str">
        <f t="shared" si="38"/>
        <v/>
      </c>
      <c r="Q491" s="160">
        <f t="shared" si="39"/>
        <v>0</v>
      </c>
      <c r="R491" s="160" t="str">
        <f t="shared" si="40"/>
        <v/>
      </c>
      <c r="S491" s="160" t="str">
        <f t="shared" si="41"/>
        <v/>
      </c>
      <c r="T491" s="50" t="str">
        <f>IF($F491="","",IF(ISERROR(VLOOKUP(F491,PROVEEDORES!$D$8:$I$507,5,0)),1,VLOOKUP($F491,PROVEEDORES!$D$8:$I$507,5,0)))</f>
        <v/>
      </c>
    </row>
    <row r="492" spans="3:20" ht="17.45" customHeight="1" x14ac:dyDescent="0.25">
      <c r="C492" s="188"/>
      <c r="D492" s="189"/>
      <c r="E492" s="178"/>
      <c r="F492" s="178"/>
      <c r="G492" s="190">
        <f>DATOS!$E$13</f>
        <v>1</v>
      </c>
      <c r="H492" s="178"/>
      <c r="I492" s="191"/>
      <c r="J492" s="178"/>
      <c r="K492" s="178"/>
      <c r="L492" s="178"/>
      <c r="M492" s="178"/>
      <c r="N492" s="160" t="str">
        <f t="shared" si="37"/>
        <v/>
      </c>
      <c r="O492" s="21"/>
      <c r="P492" s="160" t="str">
        <f t="shared" si="38"/>
        <v/>
      </c>
      <c r="Q492" s="160">
        <f t="shared" si="39"/>
        <v>0</v>
      </c>
      <c r="R492" s="160" t="str">
        <f t="shared" si="40"/>
        <v/>
      </c>
      <c r="S492" s="160" t="str">
        <f t="shared" si="41"/>
        <v/>
      </c>
      <c r="T492" s="50" t="str">
        <f>IF($F492="","",IF(ISERROR(VLOOKUP(F492,PROVEEDORES!$D$8:$I$507,5,0)),1,VLOOKUP($F492,PROVEEDORES!$D$8:$I$507,5,0)))</f>
        <v/>
      </c>
    </row>
    <row r="493" spans="3:20" ht="17.45" customHeight="1" x14ac:dyDescent="0.25">
      <c r="C493" s="188"/>
      <c r="D493" s="189"/>
      <c r="E493" s="178"/>
      <c r="F493" s="178"/>
      <c r="G493" s="190">
        <f>DATOS!$E$13</f>
        <v>1</v>
      </c>
      <c r="H493" s="178"/>
      <c r="I493" s="191"/>
      <c r="J493" s="178"/>
      <c r="K493" s="178"/>
      <c r="L493" s="178"/>
      <c r="M493" s="178"/>
      <c r="N493" s="160" t="str">
        <f t="shared" si="37"/>
        <v/>
      </c>
      <c r="O493" s="21"/>
      <c r="P493" s="160" t="str">
        <f t="shared" si="38"/>
        <v/>
      </c>
      <c r="Q493" s="160">
        <f t="shared" si="39"/>
        <v>0</v>
      </c>
      <c r="R493" s="160" t="str">
        <f t="shared" si="40"/>
        <v/>
      </c>
      <c r="S493" s="160" t="str">
        <f t="shared" si="41"/>
        <v/>
      </c>
      <c r="T493" s="50" t="str">
        <f>IF($F493="","",IF(ISERROR(VLOOKUP(F493,PROVEEDORES!$D$8:$I$507,5,0)),1,VLOOKUP($F493,PROVEEDORES!$D$8:$I$507,5,0)))</f>
        <v/>
      </c>
    </row>
    <row r="494" spans="3:20" ht="17.45" customHeight="1" x14ac:dyDescent="0.25">
      <c r="C494" s="188"/>
      <c r="D494" s="189"/>
      <c r="E494" s="178"/>
      <c r="F494" s="178"/>
      <c r="G494" s="190">
        <f>DATOS!$E$13</f>
        <v>1</v>
      </c>
      <c r="H494" s="178"/>
      <c r="I494" s="191"/>
      <c r="J494" s="178"/>
      <c r="K494" s="178"/>
      <c r="L494" s="178"/>
      <c r="M494" s="178"/>
      <c r="N494" s="160" t="str">
        <f t="shared" si="37"/>
        <v/>
      </c>
      <c r="O494" s="21"/>
      <c r="P494" s="160" t="str">
        <f t="shared" si="38"/>
        <v/>
      </c>
      <c r="Q494" s="160">
        <f t="shared" si="39"/>
        <v>0</v>
      </c>
      <c r="R494" s="160" t="str">
        <f t="shared" si="40"/>
        <v/>
      </c>
      <c r="S494" s="160" t="str">
        <f t="shared" si="41"/>
        <v/>
      </c>
      <c r="T494" s="50" t="str">
        <f>IF($F494="","",IF(ISERROR(VLOOKUP(F494,PROVEEDORES!$D$8:$I$507,5,0)),1,VLOOKUP($F494,PROVEEDORES!$D$8:$I$507,5,0)))</f>
        <v/>
      </c>
    </row>
    <row r="495" spans="3:20" ht="17.45" customHeight="1" x14ac:dyDescent="0.25">
      <c r="C495" s="188"/>
      <c r="D495" s="189"/>
      <c r="E495" s="178"/>
      <c r="F495" s="178"/>
      <c r="G495" s="190">
        <f>DATOS!$E$13</f>
        <v>1</v>
      </c>
      <c r="H495" s="178"/>
      <c r="I495" s="191"/>
      <c r="J495" s="178"/>
      <c r="K495" s="178"/>
      <c r="L495" s="178"/>
      <c r="M495" s="178"/>
      <c r="N495" s="160" t="str">
        <f t="shared" si="37"/>
        <v/>
      </c>
      <c r="O495" s="21"/>
      <c r="P495" s="160" t="str">
        <f t="shared" si="38"/>
        <v/>
      </c>
      <c r="Q495" s="160">
        <f t="shared" si="39"/>
        <v>0</v>
      </c>
      <c r="R495" s="160" t="str">
        <f t="shared" si="40"/>
        <v/>
      </c>
      <c r="S495" s="160" t="str">
        <f t="shared" si="41"/>
        <v/>
      </c>
      <c r="T495" s="50" t="str">
        <f>IF($F495="","",IF(ISERROR(VLOOKUP(F495,PROVEEDORES!$D$8:$I$507,5,0)),1,VLOOKUP($F495,PROVEEDORES!$D$8:$I$507,5,0)))</f>
        <v/>
      </c>
    </row>
    <row r="496" spans="3:20" ht="17.45" customHeight="1" x14ac:dyDescent="0.25">
      <c r="C496" s="188"/>
      <c r="D496" s="189"/>
      <c r="E496" s="178"/>
      <c r="F496" s="178"/>
      <c r="G496" s="190">
        <f>DATOS!$E$13</f>
        <v>1</v>
      </c>
      <c r="H496" s="178"/>
      <c r="I496" s="191"/>
      <c r="J496" s="178"/>
      <c r="K496" s="178"/>
      <c r="L496" s="178"/>
      <c r="M496" s="178"/>
      <c r="N496" s="160" t="str">
        <f t="shared" si="37"/>
        <v/>
      </c>
      <c r="O496" s="21"/>
      <c r="P496" s="160" t="str">
        <f t="shared" si="38"/>
        <v/>
      </c>
      <c r="Q496" s="160">
        <f t="shared" si="39"/>
        <v>0</v>
      </c>
      <c r="R496" s="160" t="str">
        <f t="shared" si="40"/>
        <v/>
      </c>
      <c r="S496" s="160" t="str">
        <f t="shared" si="41"/>
        <v/>
      </c>
      <c r="T496" s="50" t="str">
        <f>IF($F496="","",IF(ISERROR(VLOOKUP(F496,PROVEEDORES!$D$8:$I$507,5,0)),1,VLOOKUP($F496,PROVEEDORES!$D$8:$I$507,5,0)))</f>
        <v/>
      </c>
    </row>
    <row r="497" spans="3:20" ht="17.45" customHeight="1" x14ac:dyDescent="0.25">
      <c r="C497" s="188"/>
      <c r="D497" s="189"/>
      <c r="E497" s="178"/>
      <c r="F497" s="178"/>
      <c r="G497" s="190">
        <f>DATOS!$E$13</f>
        <v>1</v>
      </c>
      <c r="H497" s="178"/>
      <c r="I497" s="191"/>
      <c r="J497" s="178"/>
      <c r="K497" s="178"/>
      <c r="L497" s="178"/>
      <c r="M497" s="178"/>
      <c r="N497" s="160" t="str">
        <f t="shared" si="37"/>
        <v/>
      </c>
      <c r="O497" s="21"/>
      <c r="P497" s="160" t="str">
        <f t="shared" si="38"/>
        <v/>
      </c>
      <c r="Q497" s="160">
        <f t="shared" si="39"/>
        <v>0</v>
      </c>
      <c r="R497" s="160" t="str">
        <f t="shared" si="40"/>
        <v/>
      </c>
      <c r="S497" s="160" t="str">
        <f t="shared" si="41"/>
        <v/>
      </c>
      <c r="T497" s="50" t="str">
        <f>IF($F497="","",IF(ISERROR(VLOOKUP(F497,PROVEEDORES!$D$8:$I$507,5,0)),1,VLOOKUP($F497,PROVEEDORES!$D$8:$I$507,5,0)))</f>
        <v/>
      </c>
    </row>
    <row r="498" spans="3:20" ht="17.45" customHeight="1" x14ac:dyDescent="0.25">
      <c r="C498" s="188"/>
      <c r="D498" s="189"/>
      <c r="E498" s="178"/>
      <c r="F498" s="178"/>
      <c r="G498" s="190">
        <f>DATOS!$E$13</f>
        <v>1</v>
      </c>
      <c r="H498" s="178"/>
      <c r="I498" s="191"/>
      <c r="J498" s="178"/>
      <c r="K498" s="178"/>
      <c r="L498" s="178"/>
      <c r="M498" s="178"/>
      <c r="N498" s="160" t="str">
        <f t="shared" si="37"/>
        <v/>
      </c>
      <c r="O498" s="21"/>
      <c r="P498" s="160" t="str">
        <f t="shared" si="38"/>
        <v/>
      </c>
      <c r="Q498" s="160">
        <f t="shared" si="39"/>
        <v>0</v>
      </c>
      <c r="R498" s="160" t="str">
        <f t="shared" si="40"/>
        <v/>
      </c>
      <c r="S498" s="160" t="str">
        <f t="shared" si="41"/>
        <v/>
      </c>
      <c r="T498" s="50" t="str">
        <f>IF($F498="","",IF(ISERROR(VLOOKUP(F498,PROVEEDORES!$D$8:$I$507,5,0)),1,VLOOKUP($F498,PROVEEDORES!$D$8:$I$507,5,0)))</f>
        <v/>
      </c>
    </row>
    <row r="499" spans="3:20" ht="17.45" customHeight="1" x14ac:dyDescent="0.25">
      <c r="C499" s="188"/>
      <c r="D499" s="189"/>
      <c r="E499" s="178"/>
      <c r="F499" s="178"/>
      <c r="G499" s="190">
        <f>DATOS!$E$13</f>
        <v>1</v>
      </c>
      <c r="H499" s="178"/>
      <c r="I499" s="191"/>
      <c r="J499" s="178"/>
      <c r="K499" s="178"/>
      <c r="L499" s="178"/>
      <c r="M499" s="178"/>
      <c r="N499" s="160" t="str">
        <f t="shared" si="37"/>
        <v/>
      </c>
      <c r="O499" s="21"/>
      <c r="P499" s="160" t="str">
        <f t="shared" si="38"/>
        <v/>
      </c>
      <c r="Q499" s="160">
        <f t="shared" si="39"/>
        <v>0</v>
      </c>
      <c r="R499" s="160" t="str">
        <f t="shared" si="40"/>
        <v/>
      </c>
      <c r="S499" s="160" t="str">
        <f t="shared" si="41"/>
        <v/>
      </c>
      <c r="T499" s="50" t="str">
        <f>IF($F499="","",IF(ISERROR(VLOOKUP(F499,PROVEEDORES!$D$8:$I$507,5,0)),1,VLOOKUP($F499,PROVEEDORES!$D$8:$I$507,5,0)))</f>
        <v/>
      </c>
    </row>
    <row r="500" spans="3:20" ht="17.45" customHeight="1" x14ac:dyDescent="0.25">
      <c r="C500" s="188"/>
      <c r="D500" s="189"/>
      <c r="E500" s="178"/>
      <c r="F500" s="178"/>
      <c r="G500" s="190">
        <f>DATOS!$E$13</f>
        <v>1</v>
      </c>
      <c r="H500" s="178"/>
      <c r="I500" s="191"/>
      <c r="J500" s="178"/>
      <c r="K500" s="178"/>
      <c r="L500" s="178"/>
      <c r="M500" s="178"/>
      <c r="N500" s="160" t="str">
        <f t="shared" si="37"/>
        <v/>
      </c>
      <c r="O500" s="21"/>
      <c r="P500" s="160" t="str">
        <f t="shared" si="38"/>
        <v/>
      </c>
      <c r="Q500" s="160">
        <f t="shared" si="39"/>
        <v>0</v>
      </c>
      <c r="R500" s="160" t="str">
        <f t="shared" si="40"/>
        <v/>
      </c>
      <c r="S500" s="160" t="str">
        <f t="shared" si="41"/>
        <v/>
      </c>
      <c r="T500" s="50" t="str">
        <f>IF($F500="","",IF(ISERROR(VLOOKUP(F500,PROVEEDORES!$D$8:$I$507,5,0)),1,VLOOKUP($F500,PROVEEDORES!$D$8:$I$507,5,0)))</f>
        <v/>
      </c>
    </row>
    <row r="501" spans="3:20" ht="17.45" customHeight="1" x14ac:dyDescent="0.25">
      <c r="C501" s="188"/>
      <c r="D501" s="189"/>
      <c r="E501" s="178"/>
      <c r="F501" s="178"/>
      <c r="G501" s="190">
        <f>DATOS!$E$13</f>
        <v>1</v>
      </c>
      <c r="H501" s="178"/>
      <c r="I501" s="191"/>
      <c r="J501" s="178"/>
      <c r="K501" s="178"/>
      <c r="L501" s="178"/>
      <c r="M501" s="178"/>
      <c r="N501" s="160" t="str">
        <f t="shared" si="37"/>
        <v/>
      </c>
      <c r="O501" s="21"/>
      <c r="P501" s="160" t="str">
        <f t="shared" si="38"/>
        <v/>
      </c>
      <c r="Q501" s="160">
        <f t="shared" si="39"/>
        <v>0</v>
      </c>
      <c r="R501" s="160" t="str">
        <f t="shared" si="40"/>
        <v/>
      </c>
      <c r="S501" s="160" t="str">
        <f t="shared" si="41"/>
        <v/>
      </c>
      <c r="T501" s="50" t="str">
        <f>IF($F501="","",IF(ISERROR(VLOOKUP(F501,PROVEEDORES!$D$8:$I$507,5,0)),1,VLOOKUP($F501,PROVEEDORES!$D$8:$I$507,5,0)))</f>
        <v/>
      </c>
    </row>
    <row r="502" spans="3:20" ht="17.45" customHeight="1" x14ac:dyDescent="0.25">
      <c r="C502" s="188"/>
      <c r="D502" s="189"/>
      <c r="E502" s="178"/>
      <c r="F502" s="178"/>
      <c r="G502" s="190">
        <f>DATOS!$E$13</f>
        <v>1</v>
      </c>
      <c r="H502" s="178"/>
      <c r="I502" s="191"/>
      <c r="J502" s="178"/>
      <c r="K502" s="178"/>
      <c r="L502" s="178"/>
      <c r="M502" s="178"/>
      <c r="N502" s="160" t="str">
        <f t="shared" si="37"/>
        <v/>
      </c>
      <c r="O502" s="21"/>
      <c r="P502" s="160" t="str">
        <f t="shared" si="38"/>
        <v/>
      </c>
      <c r="Q502" s="160">
        <f t="shared" si="39"/>
        <v>0</v>
      </c>
      <c r="R502" s="160" t="str">
        <f t="shared" si="40"/>
        <v/>
      </c>
      <c r="S502" s="160" t="str">
        <f t="shared" si="41"/>
        <v/>
      </c>
      <c r="T502" s="50" t="str">
        <f>IF($F502="","",IF(ISERROR(VLOOKUP(F502,PROVEEDORES!$D$8:$I$507,5,0)),1,VLOOKUP($F502,PROVEEDORES!$D$8:$I$507,5,0)))</f>
        <v/>
      </c>
    </row>
    <row r="503" spans="3:20" ht="17.45" customHeight="1" x14ac:dyDescent="0.25">
      <c r="C503" s="188"/>
      <c r="D503" s="189"/>
      <c r="E503" s="178"/>
      <c r="F503" s="178"/>
      <c r="G503" s="190">
        <f>DATOS!$E$13</f>
        <v>1</v>
      </c>
      <c r="H503" s="178"/>
      <c r="I503" s="191"/>
      <c r="J503" s="178"/>
      <c r="K503" s="178"/>
      <c r="L503" s="178"/>
      <c r="M503" s="178"/>
      <c r="N503" s="160" t="str">
        <f t="shared" si="37"/>
        <v/>
      </c>
      <c r="O503" s="21"/>
      <c r="P503" s="160" t="str">
        <f t="shared" si="38"/>
        <v/>
      </c>
      <c r="Q503" s="160">
        <f t="shared" si="39"/>
        <v>0</v>
      </c>
      <c r="R503" s="160" t="str">
        <f t="shared" si="40"/>
        <v/>
      </c>
      <c r="S503" s="160" t="str">
        <f t="shared" si="41"/>
        <v/>
      </c>
      <c r="T503" s="50" t="str">
        <f>IF($F503="","",IF(ISERROR(VLOOKUP(F503,PROVEEDORES!$D$8:$I$507,5,0)),1,VLOOKUP($F503,PROVEEDORES!$D$8:$I$507,5,0)))</f>
        <v/>
      </c>
    </row>
    <row r="504" spans="3:20" ht="17.45" customHeight="1" x14ac:dyDescent="0.25">
      <c r="C504" s="188"/>
      <c r="D504" s="189"/>
      <c r="E504" s="178"/>
      <c r="F504" s="178"/>
      <c r="G504" s="190">
        <f>DATOS!$E$13</f>
        <v>1</v>
      </c>
      <c r="H504" s="178"/>
      <c r="I504" s="191"/>
      <c r="J504" s="178"/>
      <c r="K504" s="178"/>
      <c r="L504" s="178"/>
      <c r="M504" s="178"/>
      <c r="N504" s="160" t="str">
        <f t="shared" si="37"/>
        <v/>
      </c>
      <c r="O504" s="21"/>
      <c r="P504" s="160" t="str">
        <f t="shared" si="38"/>
        <v/>
      </c>
      <c r="Q504" s="160">
        <f t="shared" si="39"/>
        <v>0</v>
      </c>
      <c r="R504" s="160" t="str">
        <f t="shared" si="40"/>
        <v/>
      </c>
      <c r="S504" s="160" t="str">
        <f t="shared" si="41"/>
        <v/>
      </c>
      <c r="T504" s="50" t="str">
        <f>IF($F504="","",IF(ISERROR(VLOOKUP(F504,PROVEEDORES!$D$8:$I$507,5,0)),1,VLOOKUP($F504,PROVEEDORES!$D$8:$I$507,5,0)))</f>
        <v/>
      </c>
    </row>
    <row r="505" spans="3:20" ht="17.45" customHeight="1" x14ac:dyDescent="0.25">
      <c r="C505" s="188"/>
      <c r="D505" s="189"/>
      <c r="E505" s="178"/>
      <c r="F505" s="178"/>
      <c r="G505" s="190">
        <f>DATOS!$E$13</f>
        <v>1</v>
      </c>
      <c r="H505" s="178"/>
      <c r="I505" s="191"/>
      <c r="J505" s="178"/>
      <c r="K505" s="178"/>
      <c r="L505" s="178"/>
      <c r="M505" s="178"/>
      <c r="N505" s="160" t="str">
        <f t="shared" si="37"/>
        <v/>
      </c>
      <c r="O505" s="21"/>
      <c r="P505" s="160" t="str">
        <f t="shared" si="38"/>
        <v/>
      </c>
      <c r="Q505" s="160">
        <f t="shared" si="39"/>
        <v>0</v>
      </c>
      <c r="R505" s="160" t="str">
        <f t="shared" si="40"/>
        <v/>
      </c>
      <c r="S505" s="160" t="str">
        <f t="shared" si="41"/>
        <v/>
      </c>
      <c r="T505" s="50" t="str">
        <f>IF($F505="","",IF(ISERROR(VLOOKUP(F505,PROVEEDORES!$D$8:$I$507,5,0)),1,VLOOKUP($F505,PROVEEDORES!$D$8:$I$507,5,0)))</f>
        <v/>
      </c>
    </row>
    <row r="506" spans="3:20" ht="17.45" customHeight="1" x14ac:dyDescent="0.25">
      <c r="C506" s="188"/>
      <c r="D506" s="189"/>
      <c r="E506" s="178"/>
      <c r="F506" s="178"/>
      <c r="G506" s="190">
        <f>DATOS!$E$13</f>
        <v>1</v>
      </c>
      <c r="H506" s="178"/>
      <c r="I506" s="191"/>
      <c r="J506" s="178"/>
      <c r="K506" s="178"/>
      <c r="L506" s="178"/>
      <c r="M506" s="178"/>
      <c r="N506" s="160" t="str">
        <f t="shared" si="37"/>
        <v/>
      </c>
      <c r="O506" s="21"/>
      <c r="P506" s="160" t="str">
        <f t="shared" si="38"/>
        <v/>
      </c>
      <c r="Q506" s="160">
        <f t="shared" si="39"/>
        <v>0</v>
      </c>
      <c r="R506" s="160" t="str">
        <f t="shared" si="40"/>
        <v/>
      </c>
      <c r="S506" s="160" t="str">
        <f t="shared" si="41"/>
        <v/>
      </c>
      <c r="T506" s="50" t="str">
        <f>IF($F506="","",IF(ISERROR(VLOOKUP(F506,PROVEEDORES!$D$8:$I$507,5,0)),1,VLOOKUP($F506,PROVEEDORES!$D$8:$I$507,5,0)))</f>
        <v/>
      </c>
    </row>
    <row r="507" spans="3:20" ht="17.45" customHeight="1" x14ac:dyDescent="0.25">
      <c r="C507" s="188"/>
      <c r="D507" s="189"/>
      <c r="E507" s="178"/>
      <c r="F507" s="178"/>
      <c r="G507" s="190">
        <f>DATOS!$E$13</f>
        <v>1</v>
      </c>
      <c r="H507" s="178"/>
      <c r="I507" s="191"/>
      <c r="J507" s="178"/>
      <c r="K507" s="178"/>
      <c r="L507" s="178"/>
      <c r="M507" s="178"/>
      <c r="N507" s="160" t="str">
        <f t="shared" si="37"/>
        <v/>
      </c>
      <c r="O507" s="21"/>
      <c r="P507" s="160" t="str">
        <f t="shared" si="38"/>
        <v/>
      </c>
      <c r="Q507" s="160">
        <f t="shared" si="39"/>
        <v>0</v>
      </c>
      <c r="R507" s="160" t="str">
        <f t="shared" si="40"/>
        <v/>
      </c>
      <c r="S507" s="160" t="str">
        <f t="shared" si="41"/>
        <v/>
      </c>
      <c r="T507" s="50" t="str">
        <f>IF($F507="","",IF(ISERROR(VLOOKUP(F507,PROVEEDORES!$D$8:$I$507,5,0)),1,VLOOKUP($F507,PROVEEDORES!$D$8:$I$507,5,0)))</f>
        <v/>
      </c>
    </row>
    <row r="508" spans="3:20" ht="17.45" customHeight="1" x14ac:dyDescent="0.25">
      <c r="C508" s="188"/>
      <c r="D508" s="189"/>
      <c r="E508" s="178"/>
      <c r="F508" s="178"/>
      <c r="G508" s="190">
        <f>DATOS!$E$13</f>
        <v>1</v>
      </c>
      <c r="H508" s="178"/>
      <c r="I508" s="191"/>
      <c r="J508" s="178"/>
      <c r="K508" s="178"/>
      <c r="L508" s="178"/>
      <c r="M508" s="178"/>
      <c r="N508" s="160" t="str">
        <f t="shared" si="37"/>
        <v/>
      </c>
      <c r="O508" s="21"/>
      <c r="P508" s="160" t="str">
        <f t="shared" si="38"/>
        <v/>
      </c>
      <c r="Q508" s="160">
        <f t="shared" si="39"/>
        <v>0</v>
      </c>
      <c r="R508" s="160" t="str">
        <f t="shared" si="40"/>
        <v/>
      </c>
      <c r="S508" s="160" t="str">
        <f t="shared" si="41"/>
        <v/>
      </c>
      <c r="T508" s="50" t="str">
        <f>IF($F508="","",IF(ISERROR(VLOOKUP(F508,PROVEEDORES!$D$8:$I$507,5,0)),1,VLOOKUP($F508,PROVEEDORES!$D$8:$I$507,5,0)))</f>
        <v/>
      </c>
    </row>
    <row r="509" spans="3:20" ht="17.45" customHeight="1" x14ac:dyDescent="0.25">
      <c r="C509" s="188"/>
      <c r="D509" s="189"/>
      <c r="E509" s="178"/>
      <c r="F509" s="178"/>
      <c r="G509" s="190">
        <f>DATOS!$E$13</f>
        <v>1</v>
      </c>
      <c r="H509" s="178"/>
      <c r="I509" s="191"/>
      <c r="J509" s="178"/>
      <c r="K509" s="178"/>
      <c r="L509" s="178"/>
      <c r="M509" s="178"/>
      <c r="N509" s="160" t="str">
        <f t="shared" si="37"/>
        <v/>
      </c>
      <c r="O509" s="21"/>
      <c r="P509" s="160" t="str">
        <f t="shared" si="38"/>
        <v/>
      </c>
      <c r="Q509" s="160">
        <f t="shared" si="39"/>
        <v>0</v>
      </c>
      <c r="R509" s="160" t="str">
        <f t="shared" si="40"/>
        <v/>
      </c>
      <c r="S509" s="160" t="str">
        <f t="shared" si="41"/>
        <v/>
      </c>
      <c r="T509" s="50" t="str">
        <f>IF($F509="","",IF(ISERROR(VLOOKUP(F509,PROVEEDORES!$D$8:$I$507,5,0)),1,VLOOKUP($F509,PROVEEDORES!$D$8:$I$507,5,0)))</f>
        <v/>
      </c>
    </row>
    <row r="510" spans="3:20" ht="17.45" customHeight="1" x14ac:dyDescent="0.25">
      <c r="C510" s="188"/>
      <c r="D510" s="189"/>
      <c r="E510" s="178"/>
      <c r="F510" s="178"/>
      <c r="G510" s="190">
        <f>DATOS!$E$13</f>
        <v>1</v>
      </c>
      <c r="H510" s="178"/>
      <c r="I510" s="191"/>
      <c r="J510" s="178"/>
      <c r="K510" s="178"/>
      <c r="L510" s="178"/>
      <c r="M510" s="178"/>
      <c r="N510" s="160" t="str">
        <f t="shared" si="37"/>
        <v/>
      </c>
      <c r="O510" s="21"/>
      <c r="P510" s="160" t="str">
        <f t="shared" si="38"/>
        <v/>
      </c>
      <c r="Q510" s="160">
        <f t="shared" si="39"/>
        <v>0</v>
      </c>
      <c r="R510" s="160" t="str">
        <f t="shared" si="40"/>
        <v/>
      </c>
      <c r="S510" s="160" t="str">
        <f t="shared" si="41"/>
        <v/>
      </c>
      <c r="T510" s="50" t="str">
        <f>IF($F510="","",IF(ISERROR(VLOOKUP(F510,PROVEEDORES!$D$8:$I$507,5,0)),1,VLOOKUP($F510,PROVEEDORES!$D$8:$I$507,5,0)))</f>
        <v/>
      </c>
    </row>
    <row r="511" spans="3:20" ht="17.45" customHeight="1" x14ac:dyDescent="0.25">
      <c r="C511" s="188"/>
      <c r="D511" s="189"/>
      <c r="E511" s="178"/>
      <c r="F511" s="178"/>
      <c r="G511" s="190">
        <f>DATOS!$E$13</f>
        <v>1</v>
      </c>
      <c r="H511" s="178"/>
      <c r="I511" s="191"/>
      <c r="J511" s="178"/>
      <c r="K511" s="178"/>
      <c r="L511" s="178"/>
      <c r="M511" s="178"/>
      <c r="N511" s="160" t="str">
        <f t="shared" si="37"/>
        <v/>
      </c>
      <c r="O511" s="21"/>
      <c r="P511" s="160" t="str">
        <f t="shared" si="38"/>
        <v/>
      </c>
      <c r="Q511" s="160">
        <f t="shared" si="39"/>
        <v>0</v>
      </c>
      <c r="R511" s="160" t="str">
        <f t="shared" si="40"/>
        <v/>
      </c>
      <c r="S511" s="160" t="str">
        <f t="shared" si="41"/>
        <v/>
      </c>
      <c r="T511" s="50" t="str">
        <f>IF($F511="","",IF(ISERROR(VLOOKUP(F511,PROVEEDORES!$D$8:$I$507,5,0)),1,VLOOKUP($F511,PROVEEDORES!$D$8:$I$507,5,0)))</f>
        <v/>
      </c>
    </row>
    <row r="512" spans="3:20" ht="17.45" customHeight="1" x14ac:dyDescent="0.25">
      <c r="C512" s="188"/>
      <c r="D512" s="189"/>
      <c r="E512" s="178"/>
      <c r="F512" s="178"/>
      <c r="G512" s="190">
        <f>DATOS!$E$13</f>
        <v>1</v>
      </c>
      <c r="H512" s="178"/>
      <c r="I512" s="191"/>
      <c r="J512" s="178"/>
      <c r="K512" s="178"/>
      <c r="L512" s="178"/>
      <c r="M512" s="178"/>
      <c r="N512" s="160" t="str">
        <f t="shared" si="37"/>
        <v/>
      </c>
      <c r="O512" s="21"/>
      <c r="P512" s="160" t="str">
        <f t="shared" si="38"/>
        <v/>
      </c>
      <c r="Q512" s="160">
        <f t="shared" si="39"/>
        <v>0</v>
      </c>
      <c r="R512" s="160" t="str">
        <f t="shared" si="40"/>
        <v/>
      </c>
      <c r="S512" s="160" t="str">
        <f t="shared" si="41"/>
        <v/>
      </c>
      <c r="T512" s="50" t="str">
        <f>IF($F512="","",IF(ISERROR(VLOOKUP(F512,PROVEEDORES!$D$8:$I$507,5,0)),1,VLOOKUP($F512,PROVEEDORES!$D$8:$I$507,5,0)))</f>
        <v/>
      </c>
    </row>
    <row r="513" spans="3:20" ht="17.45" customHeight="1" x14ac:dyDescent="0.25">
      <c r="C513" s="188"/>
      <c r="D513" s="189"/>
      <c r="E513" s="178"/>
      <c r="F513" s="178"/>
      <c r="G513" s="190">
        <f>DATOS!$E$13</f>
        <v>1</v>
      </c>
      <c r="H513" s="178"/>
      <c r="I513" s="191"/>
      <c r="J513" s="178"/>
      <c r="K513" s="178"/>
      <c r="L513" s="178"/>
      <c r="M513" s="178"/>
      <c r="N513" s="160" t="str">
        <f t="shared" si="37"/>
        <v/>
      </c>
      <c r="O513" s="21"/>
      <c r="P513" s="160" t="str">
        <f t="shared" si="38"/>
        <v/>
      </c>
      <c r="Q513" s="160">
        <f t="shared" si="39"/>
        <v>0</v>
      </c>
      <c r="R513" s="160" t="str">
        <f t="shared" si="40"/>
        <v/>
      </c>
      <c r="S513" s="160" t="str">
        <f t="shared" si="41"/>
        <v/>
      </c>
      <c r="T513" s="50" t="str">
        <f>IF($F513="","",IF(ISERROR(VLOOKUP(F513,PROVEEDORES!$D$8:$I$507,5,0)),1,VLOOKUP($F513,PROVEEDORES!$D$8:$I$507,5,0)))</f>
        <v/>
      </c>
    </row>
    <row r="514" spans="3:20" ht="17.45" customHeight="1" x14ac:dyDescent="0.25">
      <c r="C514" s="188"/>
      <c r="D514" s="189"/>
      <c r="E514" s="178"/>
      <c r="F514" s="178"/>
      <c r="G514" s="190">
        <f>DATOS!$E$13</f>
        <v>1</v>
      </c>
      <c r="H514" s="178"/>
      <c r="I514" s="191"/>
      <c r="J514" s="178"/>
      <c r="K514" s="178"/>
      <c r="L514" s="178"/>
      <c r="M514" s="178"/>
      <c r="N514" s="160" t="str">
        <f t="shared" si="37"/>
        <v/>
      </c>
      <c r="O514" s="21"/>
      <c r="P514" s="160" t="str">
        <f t="shared" si="38"/>
        <v/>
      </c>
      <c r="Q514" s="160">
        <f t="shared" si="39"/>
        <v>0</v>
      </c>
      <c r="R514" s="160" t="str">
        <f t="shared" si="40"/>
        <v/>
      </c>
      <c r="S514" s="160" t="str">
        <f t="shared" si="41"/>
        <v/>
      </c>
      <c r="T514" s="50" t="str">
        <f>IF($F514="","",IF(ISERROR(VLOOKUP(F514,PROVEEDORES!$D$8:$I$507,5,0)),1,VLOOKUP($F514,PROVEEDORES!$D$8:$I$507,5,0)))</f>
        <v/>
      </c>
    </row>
    <row r="515" spans="3:20" ht="17.45" customHeight="1" x14ac:dyDescent="0.25">
      <c r="C515" s="188"/>
      <c r="D515" s="189"/>
      <c r="E515" s="178"/>
      <c r="F515" s="178"/>
      <c r="G515" s="190">
        <f>DATOS!$E$13</f>
        <v>1</v>
      </c>
      <c r="H515" s="178"/>
      <c r="I515" s="191"/>
      <c r="J515" s="178"/>
      <c r="K515" s="178"/>
      <c r="L515" s="178"/>
      <c r="M515" s="178"/>
      <c r="N515" s="160" t="str">
        <f t="shared" si="37"/>
        <v/>
      </c>
      <c r="O515" s="21"/>
      <c r="P515" s="160" t="str">
        <f t="shared" si="38"/>
        <v/>
      </c>
      <c r="Q515" s="160">
        <f t="shared" si="39"/>
        <v>0</v>
      </c>
      <c r="R515" s="160" t="str">
        <f t="shared" si="40"/>
        <v/>
      </c>
      <c r="S515" s="160" t="str">
        <f t="shared" si="41"/>
        <v/>
      </c>
      <c r="T515" s="50" t="str">
        <f>IF($F515="","",IF(ISERROR(VLOOKUP(F515,PROVEEDORES!$D$8:$I$507,5,0)),1,VLOOKUP($F515,PROVEEDORES!$D$8:$I$507,5,0)))</f>
        <v/>
      </c>
    </row>
    <row r="516" spans="3:20" ht="17.45" customHeight="1" x14ac:dyDescent="0.25">
      <c r="C516" s="188"/>
      <c r="D516" s="189"/>
      <c r="E516" s="178"/>
      <c r="F516" s="178"/>
      <c r="G516" s="190">
        <f>DATOS!$E$13</f>
        <v>1</v>
      </c>
      <c r="H516" s="178"/>
      <c r="I516" s="191"/>
      <c r="J516" s="178"/>
      <c r="K516" s="178"/>
      <c r="L516" s="178"/>
      <c r="M516" s="178"/>
      <c r="N516" s="160" t="str">
        <f t="shared" si="37"/>
        <v/>
      </c>
      <c r="O516" s="21"/>
      <c r="P516" s="160" t="str">
        <f t="shared" si="38"/>
        <v/>
      </c>
      <c r="Q516" s="160">
        <f t="shared" si="39"/>
        <v>0</v>
      </c>
      <c r="R516" s="160" t="str">
        <f t="shared" si="40"/>
        <v/>
      </c>
      <c r="S516" s="160" t="str">
        <f t="shared" si="41"/>
        <v/>
      </c>
      <c r="T516" s="50" t="str">
        <f>IF($F516="","",IF(ISERROR(VLOOKUP(F516,PROVEEDORES!$D$8:$I$507,5,0)),1,VLOOKUP($F516,PROVEEDORES!$D$8:$I$507,5,0)))</f>
        <v/>
      </c>
    </row>
  </sheetData>
  <sheetProtection algorithmName="SHA-512" hashValue="AlPaCTbA/CmZZJB8VKRvZmnl8XqLg1jkiahXCQSKMzjIcO1hfP3oKKXO/6fizjqR+TDw4XJts5RKyfMD+GdkCA==" saltValue="AB8XDEtt5/16GOg01uwidA==" spinCount="100000" sheet="1" objects="1" scenarios="1" formatColumns="0" formatRows="0" autoFilter="0"/>
  <autoFilter ref="M16:N16" xr:uid="{00000000-0009-0000-0000-000019000000}"/>
  <mergeCells count="21">
    <mergeCell ref="S6:S7"/>
    <mergeCell ref="I6:I7"/>
    <mergeCell ref="C6:C7"/>
    <mergeCell ref="D6:D7"/>
    <mergeCell ref="H6:H7"/>
    <mergeCell ref="F6:F7"/>
    <mergeCell ref="P6:P7"/>
    <mergeCell ref="Q6:Q7"/>
    <mergeCell ref="R6:R7"/>
    <mergeCell ref="E6:E7"/>
    <mergeCell ref="A15:A16"/>
    <mergeCell ref="A1:A4"/>
    <mergeCell ref="A5:A6"/>
    <mergeCell ref="J6:J7"/>
    <mergeCell ref="N6:N7"/>
    <mergeCell ref="L6:L7"/>
    <mergeCell ref="M6:M7"/>
    <mergeCell ref="K6:K7"/>
    <mergeCell ref="L1:N1"/>
    <mergeCell ref="L4:N4"/>
    <mergeCell ref="G6:G7"/>
  </mergeCells>
  <phoneticPr fontId="13" type="noConversion"/>
  <hyperlinks>
    <hyperlink ref="A15:A16" location="CONTACTO!A1" display="Contacto" xr:uid="{00000000-0004-0000-1900-000000000000}"/>
    <hyperlink ref="A5:A6" location="MENU!A1" display="M e n ú" xr:uid="{00000000-0004-0000-1900-000001000000}"/>
    <hyperlink ref="A10" location="'INVERSIONES ARRENDAMIENTO'!A1" display="Inversiones Arrendamiento" xr:uid="{00000000-0004-0000-1900-000002000000}"/>
    <hyperlink ref="A14" location="PROVEEDORES!A1" display="Catálogo de Proveedores" xr:uid="{00000000-0004-0000-1900-000003000000}"/>
    <hyperlink ref="A13" location="DIOT!A1" display="Declaración del DIOT" xr:uid="{00000000-0004-0000-1900-000004000000}"/>
    <hyperlink ref="A12" location="TARIFAS!A1" display="Tablas y Tarifas de ISR" xr:uid="{00000000-0004-0000-1900-000005000000}"/>
    <hyperlink ref="A11" location="IMPUESTOS!A1" display="Impuestos" xr:uid="{00000000-0004-0000-1900-000006000000}"/>
    <hyperlink ref="A9" location="'INVERSIONES EMPR PROF'!A1" display="Inversiones Empresarial y P" xr:uid="{00000000-0004-0000-1900-000007000000}"/>
    <hyperlink ref="A8" location="'INGRESOS Y EGRESOS'!A1" display="Ingresos y Egresos" xr:uid="{00000000-0004-0000-1900-000008000000}"/>
    <hyperlink ref="A7" location="DATOS!A1" display="Datos de la Empresa" xr:uid="{00000000-0004-0000-19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 errorTitle="ALTA DEL PROVEEDOR" error="Dar de alta al proveedore en el catálogo de proveedores" xr:uid="{00000000-0002-0000-1900-000000000000}">
          <x14:formula1>
            <xm:f>PROVEEDORES!$D$8:$D$507</xm:f>
          </x14:formula1>
          <xm:sqref>F20:F516</xm:sqref>
        </x14:dataValidation>
        <x14:dataValidation type="list" allowBlank="1" showInputMessage="1" showErrorMessage="1" xr:uid="{00000000-0002-0000-1900-000001000000}">
          <x14:formula1>
            <xm:f>LISTA!$B$15:$B$18</xm:f>
          </x14:formula1>
          <xm:sqref>I20:I516</xm:sqref>
        </x14:dataValidation>
        <x14:dataValidation type="list" allowBlank="1" showInputMessage="1" showErrorMessage="1" errorTitle="REGIMEN FISCAL" error="Seleccione el régimen fiscal aplicable" xr:uid="{00000000-0002-0000-1900-000002000000}">
          <x14:formula1>
            <xm:f>LISTA!$B$21:$B$24</xm:f>
          </x14:formula1>
          <xm:sqref>G17:G516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7"/>
  <dimension ref="A1:S516"/>
  <sheetViews>
    <sheetView zoomScaleNormal="100" workbookViewId="0">
      <pane xSplit="1" ySplit="7" topLeftCell="B8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29" customWidth="1"/>
    <col min="4" max="4" width="8.7109375" style="13" customWidth="1"/>
    <col min="5" max="5" width="25.7109375" style="13" customWidth="1"/>
    <col min="6" max="6" width="15.28515625" style="13" customWidth="1"/>
    <col min="7" max="7" width="21.7109375" style="13" hidden="1" customWidth="1"/>
    <col min="8" max="8" width="12.28515625" style="21" customWidth="1"/>
    <col min="9" max="9" width="4.7109375" style="21" customWidth="1"/>
    <col min="10" max="14" width="12.28515625" style="21" customWidth="1"/>
    <col min="15" max="15" width="0.85546875" style="21" customWidth="1"/>
    <col min="16" max="19" width="11.7109375" style="21" customWidth="1"/>
    <col min="20" max="20" width="10.7109375" style="13" customWidth="1"/>
    <col min="21" max="21" width="30.7109375" style="13" customWidth="1"/>
    <col min="22" max="22" width="11.7109375" style="13" customWidth="1"/>
    <col min="23" max="25" width="10.7109375" style="13" customWidth="1"/>
    <col min="26" max="27" width="11.7109375" style="13" customWidth="1"/>
    <col min="28" max="16384" width="11.42578125" style="13"/>
  </cols>
  <sheetData>
    <row r="1" spans="1:19" ht="17.45" customHeight="1" x14ac:dyDescent="0.3">
      <c r="A1" s="212" t="s">
        <v>244</v>
      </c>
      <c r="C1" s="107" t="str">
        <f>IF(DATOS!H18=DATOS!I1,DATOS!$E$6&amp;" "&amp;DATOS!$I$6&amp;" "&amp;DATOS!$M$6, "N o m b r e")</f>
        <v>N o m b r e</v>
      </c>
      <c r="H1" s="80"/>
      <c r="L1" s="273" t="s">
        <v>54</v>
      </c>
      <c r="M1" s="273"/>
      <c r="N1" s="273"/>
      <c r="O1" s="74"/>
      <c r="P1" s="62"/>
      <c r="Q1" s="62"/>
      <c r="R1" s="62"/>
      <c r="S1" s="62"/>
    </row>
    <row r="2" spans="1:19" ht="17.45" customHeight="1" x14ac:dyDescent="0.4">
      <c r="A2" s="260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F2" s="63" t="str">
        <f>IF(V14&gt;0," DAR DE ALTA EL R.F.C. EN EL CATALOGO DE PROVEEDORES ","")</f>
        <v/>
      </c>
      <c r="G2" s="63"/>
    </row>
    <row r="3" spans="1:19" ht="17.45" customHeight="1" x14ac:dyDescent="0.2">
      <c r="A3" s="260"/>
      <c r="C3" s="23"/>
    </row>
    <row r="4" spans="1:19" ht="17.45" customHeight="1" x14ac:dyDescent="0.3">
      <c r="A4" s="261"/>
      <c r="C4" s="107" t="s">
        <v>0</v>
      </c>
      <c r="L4" s="274" t="str">
        <f>"ABRIL "&amp;DATOS!$E$10</f>
        <v>ABRIL 2020</v>
      </c>
      <c r="M4" s="274"/>
      <c r="N4" s="274"/>
      <c r="O4" s="87"/>
      <c r="P4" s="64"/>
      <c r="Q4" s="64"/>
      <c r="R4" s="64"/>
      <c r="S4" s="64"/>
    </row>
    <row r="5" spans="1:19" ht="17.45" customHeight="1" x14ac:dyDescent="0.2">
      <c r="A5" s="262" t="s">
        <v>251</v>
      </c>
      <c r="C5" s="23"/>
    </row>
    <row r="6" spans="1:19" ht="17.45" customHeight="1" x14ac:dyDescent="0.2">
      <c r="A6" s="263"/>
      <c r="C6" s="240" t="s">
        <v>1</v>
      </c>
      <c r="D6" s="240" t="s">
        <v>153</v>
      </c>
      <c r="E6" s="240" t="s">
        <v>78</v>
      </c>
      <c r="F6" s="240" t="s">
        <v>23</v>
      </c>
      <c r="G6" s="240" t="s">
        <v>192</v>
      </c>
      <c r="H6" s="270" t="s">
        <v>183</v>
      </c>
      <c r="I6" s="240" t="s">
        <v>93</v>
      </c>
      <c r="J6" s="240" t="s">
        <v>2</v>
      </c>
      <c r="K6" s="240" t="s">
        <v>182</v>
      </c>
      <c r="L6" s="270" t="s">
        <v>141</v>
      </c>
      <c r="M6" s="270" t="s">
        <v>142</v>
      </c>
      <c r="N6" s="240" t="s">
        <v>3</v>
      </c>
      <c r="P6" s="270" t="s">
        <v>184</v>
      </c>
      <c r="Q6" s="270" t="s">
        <v>185</v>
      </c>
      <c r="R6" s="270" t="s">
        <v>259</v>
      </c>
      <c r="S6" s="270" t="s">
        <v>186</v>
      </c>
    </row>
    <row r="7" spans="1:19" ht="17.45" customHeight="1" x14ac:dyDescent="0.2">
      <c r="A7" s="114" t="s">
        <v>163</v>
      </c>
      <c r="C7" s="240"/>
      <c r="D7" s="240"/>
      <c r="E7" s="240"/>
      <c r="F7" s="240"/>
      <c r="G7" s="240"/>
      <c r="H7" s="270"/>
      <c r="I7" s="240"/>
      <c r="J7" s="272"/>
      <c r="K7" s="272"/>
      <c r="L7" s="270"/>
      <c r="M7" s="270"/>
      <c r="N7" s="272"/>
      <c r="P7" s="271"/>
      <c r="Q7" s="271"/>
      <c r="R7" s="271"/>
      <c r="S7" s="271"/>
    </row>
    <row r="8" spans="1:19" ht="17.45" customHeight="1" x14ac:dyDescent="0.2">
      <c r="A8" s="114" t="s">
        <v>166</v>
      </c>
      <c r="C8" s="132" t="s">
        <v>139</v>
      </c>
      <c r="D8" s="133"/>
      <c r="E8" s="133"/>
      <c r="F8" s="133"/>
      <c r="G8" s="133"/>
      <c r="H8" s="138"/>
      <c r="I8" s="138"/>
      <c r="J8" s="138"/>
      <c r="K8" s="138"/>
      <c r="L8" s="140"/>
      <c r="M8" s="140"/>
      <c r="N8" s="138"/>
      <c r="O8" s="65"/>
      <c r="P8" s="136"/>
      <c r="Q8" s="136"/>
      <c r="R8" s="136"/>
      <c r="S8" s="136"/>
    </row>
    <row r="9" spans="1:19" ht="17.45" customHeight="1" x14ac:dyDescent="0.2">
      <c r="A9" s="114" t="s">
        <v>205</v>
      </c>
      <c r="C9" s="132"/>
      <c r="D9" s="133"/>
      <c r="E9" s="134" t="s">
        <v>196</v>
      </c>
      <c r="F9" s="133"/>
      <c r="G9" s="133"/>
      <c r="H9" s="141">
        <f>SUMIF($G$17:$G$516,LISTA!$B$21,H$17:H$516)</f>
        <v>0</v>
      </c>
      <c r="I9" s="141"/>
      <c r="J9" s="141">
        <f>SUMIF($G$17:$G$516,LISTA!$B$21,J$17:J$516)+SUMIF($G$17:$G$516,LISTA!$B$22,J$17:J$516)</f>
        <v>0</v>
      </c>
      <c r="K9" s="141">
        <f>SUMIF($G$17:$G$516,LISTA!$B$21,K$17:K$516)+SUMIF($G$17:$G$516,LISTA!$B$22,K$17:K$516)</f>
        <v>0</v>
      </c>
      <c r="L9" s="141">
        <f>SUMIF($G$17:$G$516,LISTA!$B$21,L$17:L$516)+SUMIF($G$17:$G$516,LISTA!$B$22,L$17:L$516)</f>
        <v>0</v>
      </c>
      <c r="M9" s="141">
        <f>SUMIF($G$17:$G$516,LISTA!$B$21,M$17:M$516)+SUMIF($G$17:$G$516,LISTA!$B$22,M$17:M$516)</f>
        <v>0</v>
      </c>
      <c r="N9" s="141">
        <f>H9+J9+K9-L9-M9</f>
        <v>0</v>
      </c>
      <c r="O9" s="50"/>
      <c r="P9" s="141">
        <f>SUMIF($G$17:$G$516,LISTA!$B$21,P$17:P$516)+SUMIF($G$17:$G$516,LISTA!$B$22,P$17:P$516)</f>
        <v>0</v>
      </c>
      <c r="Q9" s="141">
        <f>SUMIF($G$17:$G$516,LISTA!$B$21,Q$17:Q$516)+SUMIF($G$17:$G$516,LISTA!$B$22,Q$17:Q$516)</f>
        <v>0</v>
      </c>
      <c r="R9" s="141">
        <f>SUMIF($G$17:$G$516,LISTA!$B$21,R$17:R$516)+SUMIF($G$17:$G$516,LISTA!$B$22,R$17:R$516)</f>
        <v>0</v>
      </c>
      <c r="S9" s="141">
        <f>SUMIF($G$17:$G$516,LISTA!$B$21,S$17:S$516)+SUMIF($G$17:$G$516,LISTA!$B$22,S$17:S$516)</f>
        <v>0</v>
      </c>
    </row>
    <row r="10" spans="1:19" ht="17.45" customHeight="1" x14ac:dyDescent="0.2">
      <c r="A10" s="114" t="s">
        <v>206</v>
      </c>
      <c r="C10" s="132"/>
      <c r="D10" s="133"/>
      <c r="E10" s="134" t="s">
        <v>197</v>
      </c>
      <c r="F10" s="133"/>
      <c r="G10" s="133"/>
      <c r="H10" s="141">
        <f>SUMIF($G$17:$G$516,LISTA!$B$23,H$17:H$516)</f>
        <v>0</v>
      </c>
      <c r="I10" s="141"/>
      <c r="J10" s="141">
        <f>SUMIF($G$17:$G$516,LISTA!$B$23,J$17:J$516)+SUMIF($G$17:$G$516,LISTA!$B$24,J$17:J$516)</f>
        <v>0</v>
      </c>
      <c r="K10" s="141">
        <f>SUMIF($G$17:$G$516,LISTA!$B$23,K$17:K$516)+SUMIF($G$17:$G$516,LISTA!$B$24,K$17:K$516)</f>
        <v>0</v>
      </c>
      <c r="L10" s="141">
        <f>SUMIF($G$17:$G$516,LISTA!$B$23,L$17:L$516)+SUMIF($G$17:$G$516,LISTA!$B$24,L$17:L$516)</f>
        <v>0</v>
      </c>
      <c r="M10" s="141">
        <f>SUMIF($G$17:$G$516,LISTA!$B$23,M$17:M$516)+SUMIF($G$17:$G$516,LISTA!$B$24,M$17:M$516)</f>
        <v>0</v>
      </c>
      <c r="N10" s="141">
        <f>H10+J10+K10-L10-M10</f>
        <v>0</v>
      </c>
      <c r="O10" s="50"/>
      <c r="P10" s="141">
        <f>SUMIF($G$17:$G$516,LISTA!$B$23,P$17:P$516)+SUMIF($G$17:$G$516,LISTA!$B$24,P$17:P$516)</f>
        <v>0</v>
      </c>
      <c r="Q10" s="141">
        <f>SUMIF($G$17:$G$516,LISTA!$B$23,Q$17:Q$516)+SUMIF($G$17:$G$516,LISTA!$B$24,Q$17:Q$516)</f>
        <v>0</v>
      </c>
      <c r="R10" s="141">
        <f>SUMIF($G$17:$G$516,LISTA!$B$23,R$17:R$516)+SUMIF($G$17:$G$516,LISTA!$B$24,R$17:R$516)</f>
        <v>0</v>
      </c>
      <c r="S10" s="141">
        <f>SUMIF($G$17:$G$516,LISTA!$B$23,S$17:S$516)+SUMIF($G$17:$G$516,LISTA!$B$24,S$17:S$516)</f>
        <v>0</v>
      </c>
    </row>
    <row r="11" spans="1:19" ht="17.45" customHeight="1" x14ac:dyDescent="0.2">
      <c r="A11" s="114" t="s">
        <v>137</v>
      </c>
      <c r="C11" s="132"/>
      <c r="D11" s="135" t="s">
        <v>193</v>
      </c>
      <c r="E11" s="135"/>
      <c r="F11" s="135"/>
      <c r="G11" s="135"/>
      <c r="H11" s="142">
        <f>IF(DATOS!$H$18=DATOS!$I$1,SUM(H9:H10),0)</f>
        <v>0</v>
      </c>
      <c r="I11" s="142"/>
      <c r="J11" s="142">
        <f>IF(DATOS!$H$18=DATOS!$I$1,SUM(J9:J10),0)</f>
        <v>0</v>
      </c>
      <c r="K11" s="142">
        <f>IF(DATOS!$H$18=DATOS!$I$1,SUM(K9:K10),0)</f>
        <v>0</v>
      </c>
      <c r="L11" s="142">
        <f>IF(DATOS!$H$18=DATOS!$I$1,SUM(L9:L10),0)</f>
        <v>0</v>
      </c>
      <c r="M11" s="142">
        <f>IF(DATOS!$H$18=DATOS!$I$1,SUM(M9:M10),0)</f>
        <v>0</v>
      </c>
      <c r="N11" s="142">
        <f>IF(DATOS!$H$18=DATOS!$I$1,SUM(N9:N10),0)</f>
        <v>0</v>
      </c>
      <c r="O11" s="50"/>
      <c r="P11" s="142">
        <f>IF(DATOS!$H$18=DATOS!$I$1,SUM(P9:P10),0)</f>
        <v>0</v>
      </c>
      <c r="Q11" s="142">
        <f>IF(DATOS!$H$18=DATOS!$I$1,SUM(Q9:Q10),0)</f>
        <v>0</v>
      </c>
      <c r="R11" s="142">
        <f>IF(DATOS!R17=DATOS!S1,SUM(R9:R10),0)</f>
        <v>0</v>
      </c>
      <c r="S11" s="142">
        <f>IF(DATOS!$H$18=DATOS!$I$1,SUM(S9:S10),0)</f>
        <v>0</v>
      </c>
    </row>
    <row r="12" spans="1:19" ht="17.45" customHeight="1" x14ac:dyDescent="0.2">
      <c r="A12" s="114" t="s">
        <v>164</v>
      </c>
      <c r="C12" s="132"/>
      <c r="D12" s="136"/>
      <c r="E12" s="134" t="s">
        <v>194</v>
      </c>
      <c r="F12" s="136"/>
      <c r="G12" s="136"/>
      <c r="H12" s="141">
        <f>'ING-MAR'!H12+'ING-ABR'!H9</f>
        <v>0</v>
      </c>
      <c r="I12" s="141"/>
      <c r="J12" s="141">
        <f>'ING-MAR'!J12+'ING-ABR'!J9</f>
        <v>0</v>
      </c>
      <c r="K12" s="141">
        <f>'ING-MAR'!K12+'ING-ABR'!K9</f>
        <v>0</v>
      </c>
      <c r="L12" s="141">
        <f>'ING-MAR'!L12+'ING-ABR'!L9</f>
        <v>0</v>
      </c>
      <c r="M12" s="141">
        <f>'ING-MAR'!M12+'ING-ABR'!M9</f>
        <v>0</v>
      </c>
      <c r="N12" s="141">
        <f>H12+J12+K12-L12-M12</f>
        <v>0</v>
      </c>
      <c r="O12" s="50"/>
      <c r="P12" s="141">
        <f>'ING-MAR'!P12+'ING-ABR'!P9</f>
        <v>0</v>
      </c>
      <c r="Q12" s="141">
        <f>'ING-MAR'!Q12+'ING-ABR'!Q9</f>
        <v>0</v>
      </c>
      <c r="R12" s="141">
        <f>'ING-MAR'!R12+'ING-ABR'!R9</f>
        <v>0</v>
      </c>
      <c r="S12" s="141">
        <f>'ING-MAR'!S12+'ING-ABR'!S9</f>
        <v>0</v>
      </c>
    </row>
    <row r="13" spans="1:19" ht="17.45" customHeight="1" x14ac:dyDescent="0.2">
      <c r="A13" s="114" t="s">
        <v>165</v>
      </c>
      <c r="C13" s="137"/>
      <c r="D13" s="136"/>
      <c r="E13" s="134" t="s">
        <v>195</v>
      </c>
      <c r="F13" s="136"/>
      <c r="G13" s="136"/>
      <c r="H13" s="141">
        <f>'ING-MAR'!H13+'ING-ABR'!H10</f>
        <v>0</v>
      </c>
      <c r="I13" s="141"/>
      <c r="J13" s="141">
        <f>'ING-MAR'!J13+'ING-ABR'!J10</f>
        <v>0</v>
      </c>
      <c r="K13" s="141">
        <f>'ING-MAR'!K13+'ING-ABR'!K10</f>
        <v>0</v>
      </c>
      <c r="L13" s="141">
        <f>'ING-MAR'!L13+'ING-ABR'!L10</f>
        <v>0</v>
      </c>
      <c r="M13" s="141">
        <f>'ING-MAR'!M13+'ING-ABR'!M10</f>
        <v>0</v>
      </c>
      <c r="N13" s="141">
        <f>H13+J13+K13-L13-M13</f>
        <v>0</v>
      </c>
      <c r="O13" s="50"/>
      <c r="P13" s="141">
        <f>'ING-MAR'!P13+'ING-ABR'!P10</f>
        <v>0</v>
      </c>
      <c r="Q13" s="141">
        <f>'ING-MAR'!Q13+'ING-ABR'!Q10</f>
        <v>0</v>
      </c>
      <c r="R13" s="141">
        <f>'ING-MAR'!R13+'ING-ABR'!R10</f>
        <v>0</v>
      </c>
      <c r="S13" s="141">
        <f>'ING-MAR'!S13+'ING-ABR'!S10</f>
        <v>0</v>
      </c>
    </row>
    <row r="14" spans="1:19" ht="17.45" customHeight="1" thickBot="1" x14ac:dyDescent="0.25">
      <c r="A14" s="114" t="s">
        <v>160</v>
      </c>
      <c r="C14" s="137"/>
      <c r="D14" s="135" t="s">
        <v>190</v>
      </c>
      <c r="E14" s="135"/>
      <c r="F14" s="135"/>
      <c r="G14" s="135"/>
      <c r="H14" s="143">
        <f>SUM(H12:H13)</f>
        <v>0</v>
      </c>
      <c r="I14" s="143"/>
      <c r="J14" s="143">
        <f t="shared" ref="J14:N14" si="0">SUM(J12:J13)</f>
        <v>0</v>
      </c>
      <c r="K14" s="143">
        <f t="shared" si="0"/>
        <v>0</v>
      </c>
      <c r="L14" s="143">
        <f t="shared" si="0"/>
        <v>0</v>
      </c>
      <c r="M14" s="143">
        <f t="shared" si="0"/>
        <v>0</v>
      </c>
      <c r="N14" s="143">
        <f t="shared" si="0"/>
        <v>0</v>
      </c>
      <c r="O14" s="50"/>
      <c r="P14" s="143">
        <f t="shared" ref="P14:S14" si="1">SUM(P12:P13)</f>
        <v>0</v>
      </c>
      <c r="Q14" s="143">
        <f t="shared" si="1"/>
        <v>0</v>
      </c>
      <c r="R14" s="143">
        <f t="shared" si="1"/>
        <v>0</v>
      </c>
      <c r="S14" s="143">
        <f t="shared" si="1"/>
        <v>0</v>
      </c>
    </row>
    <row r="15" spans="1:19" ht="17.45" customHeight="1" thickTop="1" x14ac:dyDescent="0.2">
      <c r="A15" s="258" t="s">
        <v>250</v>
      </c>
      <c r="C15" s="137"/>
      <c r="D15" s="133"/>
      <c r="E15" s="133"/>
      <c r="F15" s="133"/>
      <c r="G15" s="133"/>
      <c r="H15" s="138"/>
      <c r="I15" s="138"/>
      <c r="J15" s="138"/>
      <c r="K15" s="138"/>
      <c r="L15" s="140"/>
      <c r="M15" s="140"/>
      <c r="N15" s="138"/>
      <c r="O15" s="65"/>
      <c r="P15" s="136"/>
      <c r="Q15" s="136"/>
      <c r="R15" s="136"/>
      <c r="S15" s="136"/>
    </row>
    <row r="16" spans="1:19" ht="17.45" customHeight="1" x14ac:dyDescent="0.2">
      <c r="A16" s="259"/>
      <c r="C16" s="118" t="s">
        <v>140</v>
      </c>
      <c r="D16" s="119"/>
      <c r="E16" s="119"/>
      <c r="F16" s="119"/>
      <c r="G16" s="119"/>
      <c r="H16" s="106"/>
      <c r="I16" s="106"/>
      <c r="J16" s="120"/>
      <c r="K16" s="120"/>
      <c r="L16" s="121"/>
      <c r="M16" s="121"/>
      <c r="N16" s="120"/>
      <c r="O16" s="75"/>
      <c r="P16" s="121"/>
      <c r="Q16" s="121"/>
      <c r="R16" s="121"/>
      <c r="S16" s="121"/>
    </row>
    <row r="17" spans="1:19" ht="17.45" customHeight="1" x14ac:dyDescent="0.25">
      <c r="A17" s="113"/>
      <c r="C17" s="188"/>
      <c r="D17" s="189"/>
      <c r="E17" s="178"/>
      <c r="F17" s="178"/>
      <c r="G17" s="190">
        <f>DATOS!$E$13</f>
        <v>1</v>
      </c>
      <c r="H17" s="178"/>
      <c r="I17" s="191"/>
      <c r="J17" s="178"/>
      <c r="K17" s="178"/>
      <c r="L17" s="178"/>
      <c r="M17" s="178"/>
      <c r="N17" s="160" t="str">
        <f>IF(H17&amp;J17&amp;K17&amp;L17&amp;M17="","",H17+J17+K17-L17-M17)</f>
        <v/>
      </c>
      <c r="O17" s="17"/>
      <c r="P17" s="160" t="str">
        <f>IF($I17="E",H17,"")</f>
        <v/>
      </c>
      <c r="Q17" s="160">
        <f t="shared" ref="Q17:Q80" si="2">IF($I17=0%,H17,"")</f>
        <v>0</v>
      </c>
      <c r="R17" s="160" t="str">
        <f>IF(OR($I17=8%,$I17=11%),$J17/$I17,"")</f>
        <v/>
      </c>
      <c r="S17" s="160" t="str">
        <f t="shared" ref="S17:S82" si="3">IF(OR($I17=15%,$I17=16%),$J17/$I17,"")</f>
        <v/>
      </c>
    </row>
    <row r="18" spans="1:19" ht="17.45" customHeight="1" x14ac:dyDescent="0.25">
      <c r="A18" s="110"/>
      <c r="C18" s="188"/>
      <c r="D18" s="189"/>
      <c r="E18" s="178"/>
      <c r="F18" s="178"/>
      <c r="G18" s="190">
        <f>DATOS!$E$13</f>
        <v>1</v>
      </c>
      <c r="H18" s="178"/>
      <c r="I18" s="191"/>
      <c r="J18" s="178"/>
      <c r="K18" s="178"/>
      <c r="L18" s="178"/>
      <c r="M18" s="178"/>
      <c r="N18" s="160" t="str">
        <f t="shared" ref="N18:N81" si="4">IF(H18&amp;J18&amp;K18&amp;L18&amp;M18="","",H18+J18+K18-L18-M18)</f>
        <v/>
      </c>
      <c r="O18" s="17"/>
      <c r="P18" s="160" t="str">
        <f t="shared" ref="P18:P81" si="5">IF($I18="E",H18,"")</f>
        <v/>
      </c>
      <c r="Q18" s="160">
        <f t="shared" si="2"/>
        <v>0</v>
      </c>
      <c r="R18" s="160" t="str">
        <f t="shared" ref="R18:R81" si="6">IF(OR($I18=8%,$I18=11%),$J18/$I18,"")</f>
        <v/>
      </c>
      <c r="S18" s="160" t="str">
        <f t="shared" si="3"/>
        <v/>
      </c>
    </row>
    <row r="19" spans="1:19" ht="17.45" customHeight="1" x14ac:dyDescent="0.25">
      <c r="A19" s="110"/>
      <c r="C19" s="188"/>
      <c r="D19" s="189"/>
      <c r="E19" s="178"/>
      <c r="F19" s="178"/>
      <c r="G19" s="190">
        <f>DATOS!$E$13</f>
        <v>1</v>
      </c>
      <c r="H19" s="178"/>
      <c r="I19" s="191"/>
      <c r="J19" s="178"/>
      <c r="K19" s="178"/>
      <c r="L19" s="178"/>
      <c r="M19" s="178"/>
      <c r="N19" s="160" t="str">
        <f t="shared" si="4"/>
        <v/>
      </c>
      <c r="O19" s="17"/>
      <c r="P19" s="160" t="str">
        <f t="shared" si="5"/>
        <v/>
      </c>
      <c r="Q19" s="160">
        <f t="shared" si="2"/>
        <v>0</v>
      </c>
      <c r="R19" s="160" t="str">
        <f t="shared" si="6"/>
        <v/>
      </c>
      <c r="S19" s="160" t="str">
        <f t="shared" si="3"/>
        <v/>
      </c>
    </row>
    <row r="20" spans="1:19" ht="17.45" customHeight="1" x14ac:dyDescent="0.25">
      <c r="A20" s="110"/>
      <c r="C20" s="188"/>
      <c r="D20" s="189"/>
      <c r="E20" s="178"/>
      <c r="F20" s="178"/>
      <c r="G20" s="190">
        <f>DATOS!$E$13</f>
        <v>1</v>
      </c>
      <c r="H20" s="178"/>
      <c r="I20" s="191"/>
      <c r="J20" s="178"/>
      <c r="K20" s="178"/>
      <c r="L20" s="178"/>
      <c r="M20" s="178"/>
      <c r="N20" s="160" t="str">
        <f t="shared" si="4"/>
        <v/>
      </c>
      <c r="O20" s="17"/>
      <c r="P20" s="160" t="str">
        <f t="shared" si="5"/>
        <v/>
      </c>
      <c r="Q20" s="160">
        <f t="shared" si="2"/>
        <v>0</v>
      </c>
      <c r="R20" s="160" t="str">
        <f t="shared" si="6"/>
        <v/>
      </c>
      <c r="S20" s="160" t="str">
        <f t="shared" si="3"/>
        <v/>
      </c>
    </row>
    <row r="21" spans="1:19" ht="17.45" customHeight="1" x14ac:dyDescent="0.25">
      <c r="A21" s="110"/>
      <c r="C21" s="188"/>
      <c r="D21" s="189"/>
      <c r="E21" s="178"/>
      <c r="F21" s="178"/>
      <c r="G21" s="190">
        <f>DATOS!$E$13</f>
        <v>1</v>
      </c>
      <c r="H21" s="178"/>
      <c r="I21" s="191"/>
      <c r="J21" s="178"/>
      <c r="K21" s="178"/>
      <c r="L21" s="178"/>
      <c r="M21" s="178"/>
      <c r="N21" s="160" t="str">
        <f t="shared" si="4"/>
        <v/>
      </c>
      <c r="O21" s="17"/>
      <c r="P21" s="160" t="str">
        <f t="shared" si="5"/>
        <v/>
      </c>
      <c r="Q21" s="160">
        <f t="shared" si="2"/>
        <v>0</v>
      </c>
      <c r="R21" s="160" t="str">
        <f t="shared" si="6"/>
        <v/>
      </c>
      <c r="S21" s="160" t="str">
        <f t="shared" si="3"/>
        <v/>
      </c>
    </row>
    <row r="22" spans="1:19" ht="17.45" customHeight="1" x14ac:dyDescent="0.25">
      <c r="A22" s="110"/>
      <c r="C22" s="188"/>
      <c r="D22" s="189"/>
      <c r="E22" s="178"/>
      <c r="F22" s="178"/>
      <c r="G22" s="190">
        <f>DATOS!$E$13</f>
        <v>1</v>
      </c>
      <c r="H22" s="178"/>
      <c r="I22" s="191"/>
      <c r="J22" s="178"/>
      <c r="K22" s="178"/>
      <c r="L22" s="178"/>
      <c r="M22" s="178"/>
      <c r="N22" s="160" t="str">
        <f t="shared" si="4"/>
        <v/>
      </c>
      <c r="O22" s="17"/>
      <c r="P22" s="160" t="str">
        <f t="shared" si="5"/>
        <v/>
      </c>
      <c r="Q22" s="160">
        <f t="shared" si="2"/>
        <v>0</v>
      </c>
      <c r="R22" s="160" t="str">
        <f t="shared" si="6"/>
        <v/>
      </c>
      <c r="S22" s="160" t="str">
        <f t="shared" si="3"/>
        <v/>
      </c>
    </row>
    <row r="23" spans="1:19" ht="17.45" customHeight="1" x14ac:dyDescent="0.25">
      <c r="A23" s="110"/>
      <c r="C23" s="188"/>
      <c r="D23" s="189"/>
      <c r="E23" s="178"/>
      <c r="F23" s="178"/>
      <c r="G23" s="190">
        <f>DATOS!$E$13</f>
        <v>1</v>
      </c>
      <c r="H23" s="178"/>
      <c r="I23" s="191"/>
      <c r="J23" s="178"/>
      <c r="K23" s="178"/>
      <c r="L23" s="178"/>
      <c r="M23" s="178"/>
      <c r="N23" s="160" t="str">
        <f t="shared" si="4"/>
        <v/>
      </c>
      <c r="O23" s="17"/>
      <c r="P23" s="160" t="str">
        <f t="shared" si="5"/>
        <v/>
      </c>
      <c r="Q23" s="160">
        <f t="shared" si="2"/>
        <v>0</v>
      </c>
      <c r="R23" s="160" t="str">
        <f t="shared" si="6"/>
        <v/>
      </c>
      <c r="S23" s="160" t="str">
        <f t="shared" si="3"/>
        <v/>
      </c>
    </row>
    <row r="24" spans="1:19" ht="17.45" customHeight="1" x14ac:dyDescent="0.25">
      <c r="A24" s="110"/>
      <c r="C24" s="188"/>
      <c r="D24" s="189"/>
      <c r="E24" s="178"/>
      <c r="F24" s="178"/>
      <c r="G24" s="190">
        <f>DATOS!$E$13</f>
        <v>1</v>
      </c>
      <c r="H24" s="178"/>
      <c r="I24" s="191"/>
      <c r="J24" s="178"/>
      <c r="K24" s="178"/>
      <c r="L24" s="178"/>
      <c r="M24" s="178"/>
      <c r="N24" s="160" t="str">
        <f t="shared" si="4"/>
        <v/>
      </c>
      <c r="O24" s="17"/>
      <c r="P24" s="160" t="str">
        <f t="shared" si="5"/>
        <v/>
      </c>
      <c r="Q24" s="160">
        <f t="shared" si="2"/>
        <v>0</v>
      </c>
      <c r="R24" s="160" t="str">
        <f t="shared" si="6"/>
        <v/>
      </c>
      <c r="S24" s="160" t="str">
        <f t="shared" si="3"/>
        <v/>
      </c>
    </row>
    <row r="25" spans="1:19" ht="17.45" customHeight="1" x14ac:dyDescent="0.25">
      <c r="A25" s="110"/>
      <c r="C25" s="188"/>
      <c r="D25" s="189"/>
      <c r="E25" s="178"/>
      <c r="F25" s="178"/>
      <c r="G25" s="190">
        <f>DATOS!$E$13</f>
        <v>1</v>
      </c>
      <c r="H25" s="178"/>
      <c r="I25" s="191"/>
      <c r="J25" s="178"/>
      <c r="K25" s="178"/>
      <c r="L25" s="178"/>
      <c r="M25" s="178"/>
      <c r="N25" s="160" t="str">
        <f t="shared" si="4"/>
        <v/>
      </c>
      <c r="O25" s="17"/>
      <c r="P25" s="160" t="str">
        <f t="shared" si="5"/>
        <v/>
      </c>
      <c r="Q25" s="160">
        <f t="shared" si="2"/>
        <v>0</v>
      </c>
      <c r="R25" s="160" t="str">
        <f t="shared" si="6"/>
        <v/>
      </c>
      <c r="S25" s="160" t="str">
        <f t="shared" si="3"/>
        <v/>
      </c>
    </row>
    <row r="26" spans="1:19" ht="17.45" customHeight="1" x14ac:dyDescent="0.25">
      <c r="A26" s="110"/>
      <c r="C26" s="188"/>
      <c r="D26" s="189"/>
      <c r="E26" s="178"/>
      <c r="F26" s="178"/>
      <c r="G26" s="190">
        <f>DATOS!$E$13</f>
        <v>1</v>
      </c>
      <c r="H26" s="178"/>
      <c r="I26" s="191"/>
      <c r="J26" s="178"/>
      <c r="K26" s="178"/>
      <c r="L26" s="178"/>
      <c r="M26" s="178"/>
      <c r="N26" s="160" t="str">
        <f t="shared" si="4"/>
        <v/>
      </c>
      <c r="O26" s="17"/>
      <c r="P26" s="160" t="str">
        <f t="shared" si="5"/>
        <v/>
      </c>
      <c r="Q26" s="160">
        <f t="shared" si="2"/>
        <v>0</v>
      </c>
      <c r="R26" s="160" t="str">
        <f t="shared" si="6"/>
        <v/>
      </c>
      <c r="S26" s="160" t="str">
        <f t="shared" si="3"/>
        <v/>
      </c>
    </row>
    <row r="27" spans="1:19" ht="17.45" customHeight="1" x14ac:dyDescent="0.25">
      <c r="A27" s="110"/>
      <c r="C27" s="188"/>
      <c r="D27" s="189"/>
      <c r="E27" s="178"/>
      <c r="F27" s="178"/>
      <c r="G27" s="190">
        <f>DATOS!$E$13</f>
        <v>1</v>
      </c>
      <c r="H27" s="178"/>
      <c r="I27" s="191"/>
      <c r="J27" s="178"/>
      <c r="K27" s="178"/>
      <c r="L27" s="178"/>
      <c r="M27" s="178"/>
      <c r="N27" s="160" t="str">
        <f t="shared" si="4"/>
        <v/>
      </c>
      <c r="O27" s="17"/>
      <c r="P27" s="160" t="str">
        <f t="shared" si="5"/>
        <v/>
      </c>
      <c r="Q27" s="160">
        <f t="shared" si="2"/>
        <v>0</v>
      </c>
      <c r="R27" s="160" t="str">
        <f t="shared" si="6"/>
        <v/>
      </c>
      <c r="S27" s="160" t="str">
        <f t="shared" si="3"/>
        <v/>
      </c>
    </row>
    <row r="28" spans="1:19" ht="17.45" customHeight="1" x14ac:dyDescent="0.25">
      <c r="A28" s="111"/>
      <c r="C28" s="188"/>
      <c r="D28" s="189"/>
      <c r="E28" s="178"/>
      <c r="F28" s="178"/>
      <c r="G28" s="190">
        <f>DATOS!$E$13</f>
        <v>1</v>
      </c>
      <c r="H28" s="178"/>
      <c r="I28" s="191"/>
      <c r="J28" s="178"/>
      <c r="K28" s="178"/>
      <c r="L28" s="178"/>
      <c r="M28" s="178"/>
      <c r="N28" s="160" t="str">
        <f t="shared" si="4"/>
        <v/>
      </c>
      <c r="O28" s="17"/>
      <c r="P28" s="160" t="str">
        <f t="shared" si="5"/>
        <v/>
      </c>
      <c r="Q28" s="160">
        <f t="shared" si="2"/>
        <v>0</v>
      </c>
      <c r="R28" s="160" t="str">
        <f t="shared" si="6"/>
        <v/>
      </c>
      <c r="S28" s="160" t="str">
        <f t="shared" si="3"/>
        <v/>
      </c>
    </row>
    <row r="29" spans="1:19" ht="17.45" customHeight="1" x14ac:dyDescent="0.25">
      <c r="A29" s="111"/>
      <c r="C29" s="188"/>
      <c r="D29" s="189"/>
      <c r="E29" s="178"/>
      <c r="F29" s="178"/>
      <c r="G29" s="190">
        <f>DATOS!$E$13</f>
        <v>1</v>
      </c>
      <c r="H29" s="178"/>
      <c r="I29" s="191"/>
      <c r="J29" s="178"/>
      <c r="K29" s="178"/>
      <c r="L29" s="178"/>
      <c r="M29" s="178"/>
      <c r="N29" s="160" t="str">
        <f t="shared" si="4"/>
        <v/>
      </c>
      <c r="O29" s="17"/>
      <c r="P29" s="160" t="str">
        <f t="shared" si="5"/>
        <v/>
      </c>
      <c r="Q29" s="160">
        <f t="shared" si="2"/>
        <v>0</v>
      </c>
      <c r="R29" s="160" t="str">
        <f t="shared" si="6"/>
        <v/>
      </c>
      <c r="S29" s="160" t="str">
        <f t="shared" si="3"/>
        <v/>
      </c>
    </row>
    <row r="30" spans="1:19" ht="17.45" customHeight="1" x14ac:dyDescent="0.25">
      <c r="A30" s="111"/>
      <c r="C30" s="188"/>
      <c r="D30" s="189"/>
      <c r="E30" s="178"/>
      <c r="F30" s="178"/>
      <c r="G30" s="190">
        <f>DATOS!$E$13</f>
        <v>1</v>
      </c>
      <c r="H30" s="178"/>
      <c r="I30" s="191"/>
      <c r="J30" s="178"/>
      <c r="K30" s="178"/>
      <c r="L30" s="178"/>
      <c r="M30" s="178"/>
      <c r="N30" s="160" t="str">
        <f t="shared" si="4"/>
        <v/>
      </c>
      <c r="O30" s="17"/>
      <c r="P30" s="160" t="str">
        <f t="shared" si="5"/>
        <v/>
      </c>
      <c r="Q30" s="160">
        <f t="shared" si="2"/>
        <v>0</v>
      </c>
      <c r="R30" s="160" t="str">
        <f t="shared" si="6"/>
        <v/>
      </c>
      <c r="S30" s="160" t="str">
        <f t="shared" si="3"/>
        <v/>
      </c>
    </row>
    <row r="31" spans="1:19" ht="17.45" customHeight="1" x14ac:dyDescent="0.25">
      <c r="A31" s="111"/>
      <c r="C31" s="188"/>
      <c r="D31" s="189"/>
      <c r="E31" s="178"/>
      <c r="F31" s="178"/>
      <c r="G31" s="190">
        <f>DATOS!$E$13</f>
        <v>1</v>
      </c>
      <c r="H31" s="178"/>
      <c r="I31" s="191"/>
      <c r="J31" s="178"/>
      <c r="K31" s="178"/>
      <c r="L31" s="178"/>
      <c r="M31" s="178"/>
      <c r="N31" s="160" t="str">
        <f t="shared" si="4"/>
        <v/>
      </c>
      <c r="O31" s="17"/>
      <c r="P31" s="160" t="str">
        <f t="shared" si="5"/>
        <v/>
      </c>
      <c r="Q31" s="160">
        <f t="shared" si="2"/>
        <v>0</v>
      </c>
      <c r="R31" s="160" t="str">
        <f t="shared" si="6"/>
        <v/>
      </c>
      <c r="S31" s="160" t="str">
        <f t="shared" si="3"/>
        <v/>
      </c>
    </row>
    <row r="32" spans="1:19" ht="17.45" customHeight="1" x14ac:dyDescent="0.25">
      <c r="A32" s="111"/>
      <c r="C32" s="188"/>
      <c r="D32" s="189"/>
      <c r="E32" s="178"/>
      <c r="F32" s="178"/>
      <c r="G32" s="190">
        <f>DATOS!$E$13</f>
        <v>1</v>
      </c>
      <c r="H32" s="178"/>
      <c r="I32" s="191"/>
      <c r="J32" s="178"/>
      <c r="K32" s="178"/>
      <c r="L32" s="178"/>
      <c r="M32" s="178"/>
      <c r="N32" s="160" t="str">
        <f t="shared" si="4"/>
        <v/>
      </c>
      <c r="O32" s="17"/>
      <c r="P32" s="160" t="str">
        <f t="shared" si="5"/>
        <v/>
      </c>
      <c r="Q32" s="160">
        <f t="shared" si="2"/>
        <v>0</v>
      </c>
      <c r="R32" s="160" t="str">
        <f t="shared" si="6"/>
        <v/>
      </c>
      <c r="S32" s="160" t="str">
        <f t="shared" si="3"/>
        <v/>
      </c>
    </row>
    <row r="33" spans="1:19" ht="17.45" customHeight="1" x14ac:dyDescent="0.25">
      <c r="A33" s="111"/>
      <c r="C33" s="188"/>
      <c r="D33" s="189"/>
      <c r="E33" s="178"/>
      <c r="F33" s="178"/>
      <c r="G33" s="190">
        <f>DATOS!$E$13</f>
        <v>1</v>
      </c>
      <c r="H33" s="178"/>
      <c r="I33" s="191"/>
      <c r="J33" s="178"/>
      <c r="K33" s="178"/>
      <c r="L33" s="178"/>
      <c r="M33" s="178"/>
      <c r="N33" s="160" t="str">
        <f t="shared" si="4"/>
        <v/>
      </c>
      <c r="O33" s="17"/>
      <c r="P33" s="160" t="str">
        <f t="shared" si="5"/>
        <v/>
      </c>
      <c r="Q33" s="160">
        <f t="shared" si="2"/>
        <v>0</v>
      </c>
      <c r="R33" s="160" t="str">
        <f t="shared" si="6"/>
        <v/>
      </c>
      <c r="S33" s="160" t="str">
        <f t="shared" si="3"/>
        <v/>
      </c>
    </row>
    <row r="34" spans="1:19" ht="17.45" customHeight="1" x14ac:dyDescent="0.25">
      <c r="A34" s="111"/>
      <c r="C34" s="188"/>
      <c r="D34" s="189"/>
      <c r="E34" s="178"/>
      <c r="F34" s="178"/>
      <c r="G34" s="190">
        <f>DATOS!$E$13</f>
        <v>1</v>
      </c>
      <c r="H34" s="178"/>
      <c r="I34" s="191"/>
      <c r="J34" s="178"/>
      <c r="K34" s="178"/>
      <c r="L34" s="178"/>
      <c r="M34" s="178"/>
      <c r="N34" s="160" t="str">
        <f t="shared" si="4"/>
        <v/>
      </c>
      <c r="O34" s="17"/>
      <c r="P34" s="160" t="str">
        <f t="shared" si="5"/>
        <v/>
      </c>
      <c r="Q34" s="160">
        <f t="shared" si="2"/>
        <v>0</v>
      </c>
      <c r="R34" s="160" t="str">
        <f t="shared" si="6"/>
        <v/>
      </c>
      <c r="S34" s="160" t="str">
        <f t="shared" si="3"/>
        <v/>
      </c>
    </row>
    <row r="35" spans="1:19" ht="17.45" customHeight="1" x14ac:dyDescent="0.25">
      <c r="A35" s="111"/>
      <c r="C35" s="188"/>
      <c r="D35" s="189"/>
      <c r="E35" s="178"/>
      <c r="F35" s="178"/>
      <c r="G35" s="190">
        <f>DATOS!$E$13</f>
        <v>1</v>
      </c>
      <c r="H35" s="178"/>
      <c r="I35" s="191"/>
      <c r="J35" s="178"/>
      <c r="K35" s="178"/>
      <c r="L35" s="178"/>
      <c r="M35" s="178"/>
      <c r="N35" s="160" t="str">
        <f t="shared" si="4"/>
        <v/>
      </c>
      <c r="O35" s="17"/>
      <c r="P35" s="160" t="str">
        <f t="shared" si="5"/>
        <v/>
      </c>
      <c r="Q35" s="160">
        <f t="shared" si="2"/>
        <v>0</v>
      </c>
      <c r="R35" s="160" t="str">
        <f t="shared" si="6"/>
        <v/>
      </c>
      <c r="S35" s="160" t="str">
        <f t="shared" si="3"/>
        <v/>
      </c>
    </row>
    <row r="36" spans="1:19" ht="17.45" customHeight="1" x14ac:dyDescent="0.25">
      <c r="A36" s="111"/>
      <c r="C36" s="188"/>
      <c r="D36" s="189"/>
      <c r="E36" s="178"/>
      <c r="F36" s="178"/>
      <c r="G36" s="190">
        <f>DATOS!$E$13</f>
        <v>1</v>
      </c>
      <c r="H36" s="178"/>
      <c r="I36" s="191"/>
      <c r="J36" s="178"/>
      <c r="K36" s="178"/>
      <c r="L36" s="178"/>
      <c r="M36" s="178"/>
      <c r="N36" s="160" t="str">
        <f t="shared" si="4"/>
        <v/>
      </c>
      <c r="O36" s="17"/>
      <c r="P36" s="160" t="str">
        <f t="shared" si="5"/>
        <v/>
      </c>
      <c r="Q36" s="160">
        <f t="shared" si="2"/>
        <v>0</v>
      </c>
      <c r="R36" s="160" t="str">
        <f t="shared" si="6"/>
        <v/>
      </c>
      <c r="S36" s="160" t="str">
        <f t="shared" si="3"/>
        <v/>
      </c>
    </row>
    <row r="37" spans="1:19" ht="17.45" customHeight="1" x14ac:dyDescent="0.25">
      <c r="A37" s="111"/>
      <c r="C37" s="188"/>
      <c r="D37" s="189"/>
      <c r="E37" s="178"/>
      <c r="F37" s="178"/>
      <c r="G37" s="190">
        <f>DATOS!$E$13</f>
        <v>1</v>
      </c>
      <c r="H37" s="178"/>
      <c r="I37" s="191"/>
      <c r="J37" s="178"/>
      <c r="K37" s="178"/>
      <c r="L37" s="178"/>
      <c r="M37" s="178"/>
      <c r="N37" s="160" t="str">
        <f t="shared" si="4"/>
        <v/>
      </c>
      <c r="O37" s="17"/>
      <c r="P37" s="160" t="str">
        <f t="shared" si="5"/>
        <v/>
      </c>
      <c r="Q37" s="160">
        <f t="shared" si="2"/>
        <v>0</v>
      </c>
      <c r="R37" s="160" t="str">
        <f t="shared" si="6"/>
        <v/>
      </c>
      <c r="S37" s="160" t="str">
        <f t="shared" si="3"/>
        <v/>
      </c>
    </row>
    <row r="38" spans="1:19" ht="17.45" customHeight="1" x14ac:dyDescent="0.25">
      <c r="A38" s="111"/>
      <c r="C38" s="188"/>
      <c r="D38" s="189"/>
      <c r="E38" s="178"/>
      <c r="F38" s="178"/>
      <c r="G38" s="190">
        <f>DATOS!$E$13</f>
        <v>1</v>
      </c>
      <c r="H38" s="178"/>
      <c r="I38" s="191"/>
      <c r="J38" s="178"/>
      <c r="K38" s="178"/>
      <c r="L38" s="178"/>
      <c r="M38" s="178"/>
      <c r="N38" s="160" t="str">
        <f t="shared" si="4"/>
        <v/>
      </c>
      <c r="O38" s="17"/>
      <c r="P38" s="160" t="str">
        <f t="shared" si="5"/>
        <v/>
      </c>
      <c r="Q38" s="160">
        <f t="shared" si="2"/>
        <v>0</v>
      </c>
      <c r="R38" s="160" t="str">
        <f t="shared" si="6"/>
        <v/>
      </c>
      <c r="S38" s="160" t="str">
        <f t="shared" si="3"/>
        <v/>
      </c>
    </row>
    <row r="39" spans="1:19" ht="17.45" customHeight="1" x14ac:dyDescent="0.25">
      <c r="A39" s="111"/>
      <c r="C39" s="188"/>
      <c r="D39" s="189"/>
      <c r="E39" s="178"/>
      <c r="F39" s="178"/>
      <c r="G39" s="190">
        <f>DATOS!$E$13</f>
        <v>1</v>
      </c>
      <c r="H39" s="178"/>
      <c r="I39" s="191"/>
      <c r="J39" s="178"/>
      <c r="K39" s="178"/>
      <c r="L39" s="178"/>
      <c r="M39" s="178"/>
      <c r="N39" s="160" t="str">
        <f t="shared" si="4"/>
        <v/>
      </c>
      <c r="O39" s="17"/>
      <c r="P39" s="160" t="str">
        <f t="shared" si="5"/>
        <v/>
      </c>
      <c r="Q39" s="160">
        <f t="shared" si="2"/>
        <v>0</v>
      </c>
      <c r="R39" s="160" t="str">
        <f t="shared" si="6"/>
        <v/>
      </c>
      <c r="S39" s="160" t="str">
        <f t="shared" si="3"/>
        <v/>
      </c>
    </row>
    <row r="40" spans="1:19" ht="17.45" customHeight="1" x14ac:dyDescent="0.25">
      <c r="A40" s="111"/>
      <c r="C40" s="188"/>
      <c r="D40" s="189"/>
      <c r="E40" s="178"/>
      <c r="F40" s="178"/>
      <c r="G40" s="190">
        <f>DATOS!$E$13</f>
        <v>1</v>
      </c>
      <c r="H40" s="178"/>
      <c r="I40" s="191"/>
      <c r="J40" s="178"/>
      <c r="K40" s="178"/>
      <c r="L40" s="178"/>
      <c r="M40" s="178"/>
      <c r="N40" s="160" t="str">
        <f t="shared" si="4"/>
        <v/>
      </c>
      <c r="O40" s="17"/>
      <c r="P40" s="160" t="str">
        <f t="shared" si="5"/>
        <v/>
      </c>
      <c r="Q40" s="160">
        <f t="shared" si="2"/>
        <v>0</v>
      </c>
      <c r="R40" s="160" t="str">
        <f t="shared" si="6"/>
        <v/>
      </c>
      <c r="S40" s="160" t="str">
        <f t="shared" si="3"/>
        <v/>
      </c>
    </row>
    <row r="41" spans="1:19" ht="17.45" customHeight="1" x14ac:dyDescent="0.25">
      <c r="A41" s="111"/>
      <c r="C41" s="188"/>
      <c r="D41" s="189"/>
      <c r="E41" s="178"/>
      <c r="F41" s="178"/>
      <c r="G41" s="190">
        <f>DATOS!$E$13</f>
        <v>1</v>
      </c>
      <c r="H41" s="178"/>
      <c r="I41" s="191"/>
      <c r="J41" s="178"/>
      <c r="K41" s="178"/>
      <c r="L41" s="178"/>
      <c r="M41" s="178"/>
      <c r="N41" s="160" t="str">
        <f t="shared" si="4"/>
        <v/>
      </c>
      <c r="O41" s="17"/>
      <c r="P41" s="160" t="str">
        <f t="shared" si="5"/>
        <v/>
      </c>
      <c r="Q41" s="160">
        <f t="shared" si="2"/>
        <v>0</v>
      </c>
      <c r="R41" s="160" t="str">
        <f t="shared" si="6"/>
        <v/>
      </c>
      <c r="S41" s="160" t="str">
        <f t="shared" si="3"/>
        <v/>
      </c>
    </row>
    <row r="42" spans="1:19" ht="17.45" customHeight="1" x14ac:dyDescent="0.25">
      <c r="A42" s="111"/>
      <c r="C42" s="188"/>
      <c r="D42" s="189"/>
      <c r="E42" s="178"/>
      <c r="F42" s="178"/>
      <c r="G42" s="190">
        <f>DATOS!$E$13</f>
        <v>1</v>
      </c>
      <c r="H42" s="178"/>
      <c r="I42" s="191"/>
      <c r="J42" s="178"/>
      <c r="K42" s="178"/>
      <c r="L42" s="178"/>
      <c r="M42" s="178"/>
      <c r="N42" s="160" t="str">
        <f t="shared" si="4"/>
        <v/>
      </c>
      <c r="O42" s="17"/>
      <c r="P42" s="160" t="str">
        <f t="shared" si="5"/>
        <v/>
      </c>
      <c r="Q42" s="160">
        <f t="shared" si="2"/>
        <v>0</v>
      </c>
      <c r="R42" s="160" t="str">
        <f t="shared" si="6"/>
        <v/>
      </c>
      <c r="S42" s="160" t="str">
        <f t="shared" si="3"/>
        <v/>
      </c>
    </row>
    <row r="43" spans="1:19" ht="17.45" customHeight="1" x14ac:dyDescent="0.25">
      <c r="A43" s="111"/>
      <c r="C43" s="188"/>
      <c r="D43" s="189"/>
      <c r="E43" s="178"/>
      <c r="F43" s="178"/>
      <c r="G43" s="190">
        <f>DATOS!$E$13</f>
        <v>1</v>
      </c>
      <c r="H43" s="178"/>
      <c r="I43" s="191"/>
      <c r="J43" s="178"/>
      <c r="K43" s="178"/>
      <c r="L43" s="178"/>
      <c r="M43" s="178"/>
      <c r="N43" s="160" t="str">
        <f t="shared" si="4"/>
        <v/>
      </c>
      <c r="O43" s="17"/>
      <c r="P43" s="160" t="str">
        <f t="shared" si="5"/>
        <v/>
      </c>
      <c r="Q43" s="160">
        <f t="shared" si="2"/>
        <v>0</v>
      </c>
      <c r="R43" s="160" t="str">
        <f t="shared" si="6"/>
        <v/>
      </c>
      <c r="S43" s="160" t="str">
        <f t="shared" si="3"/>
        <v/>
      </c>
    </row>
    <row r="44" spans="1:19" ht="17.45" customHeight="1" x14ac:dyDescent="0.25">
      <c r="A44" s="111"/>
      <c r="C44" s="188"/>
      <c r="D44" s="189"/>
      <c r="E44" s="178"/>
      <c r="F44" s="178"/>
      <c r="G44" s="190">
        <f>DATOS!$E$13</f>
        <v>1</v>
      </c>
      <c r="H44" s="178"/>
      <c r="I44" s="191"/>
      <c r="J44" s="178"/>
      <c r="K44" s="178"/>
      <c r="L44" s="178"/>
      <c r="M44" s="178"/>
      <c r="N44" s="160" t="str">
        <f t="shared" si="4"/>
        <v/>
      </c>
      <c r="O44" s="17"/>
      <c r="P44" s="160" t="str">
        <f t="shared" si="5"/>
        <v/>
      </c>
      <c r="Q44" s="160">
        <f t="shared" si="2"/>
        <v>0</v>
      </c>
      <c r="R44" s="160" t="str">
        <f t="shared" si="6"/>
        <v/>
      </c>
      <c r="S44" s="160" t="str">
        <f t="shared" si="3"/>
        <v/>
      </c>
    </row>
    <row r="45" spans="1:19" ht="17.45" customHeight="1" x14ac:dyDescent="0.25">
      <c r="A45" s="111"/>
      <c r="C45" s="188"/>
      <c r="D45" s="189"/>
      <c r="E45" s="178"/>
      <c r="F45" s="178"/>
      <c r="G45" s="190">
        <f>DATOS!$E$13</f>
        <v>1</v>
      </c>
      <c r="H45" s="178"/>
      <c r="I45" s="191"/>
      <c r="J45" s="178"/>
      <c r="K45" s="178"/>
      <c r="L45" s="178"/>
      <c r="M45" s="178"/>
      <c r="N45" s="160" t="str">
        <f t="shared" si="4"/>
        <v/>
      </c>
      <c r="O45" s="17"/>
      <c r="P45" s="160" t="str">
        <f t="shared" si="5"/>
        <v/>
      </c>
      <c r="Q45" s="160">
        <f t="shared" si="2"/>
        <v>0</v>
      </c>
      <c r="R45" s="160" t="str">
        <f t="shared" si="6"/>
        <v/>
      </c>
      <c r="S45" s="160" t="str">
        <f t="shared" si="3"/>
        <v/>
      </c>
    </row>
    <row r="46" spans="1:19" ht="17.45" customHeight="1" x14ac:dyDescent="0.25">
      <c r="C46" s="188"/>
      <c r="D46" s="189"/>
      <c r="E46" s="178"/>
      <c r="F46" s="178"/>
      <c r="G46" s="190">
        <f>DATOS!$E$13</f>
        <v>1</v>
      </c>
      <c r="H46" s="178"/>
      <c r="I46" s="191"/>
      <c r="J46" s="178"/>
      <c r="K46" s="178"/>
      <c r="L46" s="178"/>
      <c r="M46" s="178"/>
      <c r="N46" s="160" t="str">
        <f t="shared" si="4"/>
        <v/>
      </c>
      <c r="O46" s="17"/>
      <c r="P46" s="160" t="str">
        <f t="shared" si="5"/>
        <v/>
      </c>
      <c r="Q46" s="160">
        <f t="shared" si="2"/>
        <v>0</v>
      </c>
      <c r="R46" s="160" t="str">
        <f t="shared" si="6"/>
        <v/>
      </c>
      <c r="S46" s="160" t="str">
        <f t="shared" si="3"/>
        <v/>
      </c>
    </row>
    <row r="47" spans="1:19" ht="17.45" customHeight="1" x14ac:dyDescent="0.25">
      <c r="C47" s="188"/>
      <c r="D47" s="189"/>
      <c r="E47" s="178"/>
      <c r="F47" s="178"/>
      <c r="G47" s="190">
        <f>DATOS!$E$13</f>
        <v>1</v>
      </c>
      <c r="H47" s="178"/>
      <c r="I47" s="191"/>
      <c r="J47" s="178"/>
      <c r="K47" s="178"/>
      <c r="L47" s="178"/>
      <c r="M47" s="178"/>
      <c r="N47" s="160" t="str">
        <f t="shared" si="4"/>
        <v/>
      </c>
      <c r="O47" s="17"/>
      <c r="P47" s="160" t="str">
        <f t="shared" si="5"/>
        <v/>
      </c>
      <c r="Q47" s="160">
        <f t="shared" si="2"/>
        <v>0</v>
      </c>
      <c r="R47" s="160" t="str">
        <f t="shared" si="6"/>
        <v/>
      </c>
      <c r="S47" s="160" t="str">
        <f t="shared" si="3"/>
        <v/>
      </c>
    </row>
    <row r="48" spans="1:19" ht="17.45" customHeight="1" x14ac:dyDescent="0.25">
      <c r="C48" s="188"/>
      <c r="D48" s="189"/>
      <c r="E48" s="178"/>
      <c r="F48" s="178"/>
      <c r="G48" s="190">
        <f>DATOS!$E$13</f>
        <v>1</v>
      </c>
      <c r="H48" s="178"/>
      <c r="I48" s="191"/>
      <c r="J48" s="178"/>
      <c r="K48" s="178"/>
      <c r="L48" s="178"/>
      <c r="M48" s="178"/>
      <c r="N48" s="160" t="str">
        <f t="shared" si="4"/>
        <v/>
      </c>
      <c r="O48" s="17"/>
      <c r="P48" s="160" t="str">
        <f t="shared" si="5"/>
        <v/>
      </c>
      <c r="Q48" s="160">
        <f t="shared" si="2"/>
        <v>0</v>
      </c>
      <c r="R48" s="160" t="str">
        <f t="shared" si="6"/>
        <v/>
      </c>
      <c r="S48" s="160" t="str">
        <f t="shared" si="3"/>
        <v/>
      </c>
    </row>
    <row r="49" spans="3:19" ht="17.45" customHeight="1" x14ac:dyDescent="0.25">
      <c r="C49" s="188"/>
      <c r="D49" s="189"/>
      <c r="E49" s="178"/>
      <c r="F49" s="178"/>
      <c r="G49" s="190">
        <f>DATOS!$E$13</f>
        <v>1</v>
      </c>
      <c r="H49" s="178"/>
      <c r="I49" s="191"/>
      <c r="J49" s="178"/>
      <c r="K49" s="178"/>
      <c r="L49" s="178"/>
      <c r="M49" s="178"/>
      <c r="N49" s="160" t="str">
        <f t="shared" si="4"/>
        <v/>
      </c>
      <c r="O49" s="17"/>
      <c r="P49" s="160" t="str">
        <f t="shared" si="5"/>
        <v/>
      </c>
      <c r="Q49" s="160">
        <f t="shared" si="2"/>
        <v>0</v>
      </c>
      <c r="R49" s="160" t="str">
        <f t="shared" si="6"/>
        <v/>
      </c>
      <c r="S49" s="160" t="str">
        <f t="shared" si="3"/>
        <v/>
      </c>
    </row>
    <row r="50" spans="3:19" ht="17.45" customHeight="1" x14ac:dyDescent="0.25">
      <c r="C50" s="188"/>
      <c r="D50" s="189"/>
      <c r="E50" s="178"/>
      <c r="F50" s="178"/>
      <c r="G50" s="190">
        <f>DATOS!$E$13</f>
        <v>1</v>
      </c>
      <c r="H50" s="178"/>
      <c r="I50" s="191"/>
      <c r="J50" s="178"/>
      <c r="K50" s="178"/>
      <c r="L50" s="178"/>
      <c r="M50" s="178"/>
      <c r="N50" s="160" t="str">
        <f t="shared" si="4"/>
        <v/>
      </c>
      <c r="O50" s="17"/>
      <c r="P50" s="160" t="str">
        <f t="shared" si="5"/>
        <v/>
      </c>
      <c r="Q50" s="160">
        <f t="shared" si="2"/>
        <v>0</v>
      </c>
      <c r="R50" s="160" t="str">
        <f t="shared" si="6"/>
        <v/>
      </c>
      <c r="S50" s="160" t="str">
        <f t="shared" si="3"/>
        <v/>
      </c>
    </row>
    <row r="51" spans="3:19" ht="17.45" customHeight="1" x14ac:dyDescent="0.25">
      <c r="C51" s="188"/>
      <c r="D51" s="189"/>
      <c r="E51" s="178"/>
      <c r="F51" s="178"/>
      <c r="G51" s="190">
        <f>DATOS!$E$13</f>
        <v>1</v>
      </c>
      <c r="H51" s="178"/>
      <c r="I51" s="191"/>
      <c r="J51" s="178"/>
      <c r="K51" s="178"/>
      <c r="L51" s="178"/>
      <c r="M51" s="178"/>
      <c r="N51" s="160" t="str">
        <f t="shared" si="4"/>
        <v/>
      </c>
      <c r="O51" s="17"/>
      <c r="P51" s="160" t="str">
        <f t="shared" si="5"/>
        <v/>
      </c>
      <c r="Q51" s="160">
        <f t="shared" si="2"/>
        <v>0</v>
      </c>
      <c r="R51" s="160" t="str">
        <f t="shared" si="6"/>
        <v/>
      </c>
      <c r="S51" s="160" t="str">
        <f t="shared" si="3"/>
        <v/>
      </c>
    </row>
    <row r="52" spans="3:19" ht="17.45" customHeight="1" x14ac:dyDescent="0.25">
      <c r="C52" s="188"/>
      <c r="D52" s="189"/>
      <c r="E52" s="178"/>
      <c r="F52" s="178"/>
      <c r="G52" s="190">
        <f>DATOS!$E$13</f>
        <v>1</v>
      </c>
      <c r="H52" s="178"/>
      <c r="I52" s="191"/>
      <c r="J52" s="178"/>
      <c r="K52" s="178"/>
      <c r="L52" s="178"/>
      <c r="M52" s="178"/>
      <c r="N52" s="160" t="str">
        <f t="shared" si="4"/>
        <v/>
      </c>
      <c r="O52" s="17"/>
      <c r="P52" s="160" t="str">
        <f t="shared" si="5"/>
        <v/>
      </c>
      <c r="Q52" s="160">
        <f t="shared" si="2"/>
        <v>0</v>
      </c>
      <c r="R52" s="160" t="str">
        <f t="shared" si="6"/>
        <v/>
      </c>
      <c r="S52" s="160" t="str">
        <f t="shared" si="3"/>
        <v/>
      </c>
    </row>
    <row r="53" spans="3:19" ht="17.45" customHeight="1" x14ac:dyDescent="0.25">
      <c r="C53" s="188"/>
      <c r="D53" s="189"/>
      <c r="E53" s="178"/>
      <c r="F53" s="178"/>
      <c r="G53" s="190">
        <f>DATOS!$E$13</f>
        <v>1</v>
      </c>
      <c r="H53" s="178"/>
      <c r="I53" s="191"/>
      <c r="J53" s="178"/>
      <c r="K53" s="178"/>
      <c r="L53" s="178"/>
      <c r="M53" s="178"/>
      <c r="N53" s="160" t="str">
        <f t="shared" si="4"/>
        <v/>
      </c>
      <c r="O53" s="17"/>
      <c r="P53" s="160" t="str">
        <f t="shared" si="5"/>
        <v/>
      </c>
      <c r="Q53" s="160">
        <f t="shared" si="2"/>
        <v>0</v>
      </c>
      <c r="R53" s="160" t="str">
        <f t="shared" si="6"/>
        <v/>
      </c>
      <c r="S53" s="160" t="str">
        <f t="shared" si="3"/>
        <v/>
      </c>
    </row>
    <row r="54" spans="3:19" ht="17.45" customHeight="1" x14ac:dyDescent="0.25">
      <c r="C54" s="188"/>
      <c r="D54" s="189"/>
      <c r="E54" s="178"/>
      <c r="F54" s="178"/>
      <c r="G54" s="190">
        <f>DATOS!$E$13</f>
        <v>1</v>
      </c>
      <c r="H54" s="178"/>
      <c r="I54" s="191"/>
      <c r="J54" s="178"/>
      <c r="K54" s="178"/>
      <c r="L54" s="178"/>
      <c r="M54" s="178"/>
      <c r="N54" s="160" t="str">
        <f t="shared" si="4"/>
        <v/>
      </c>
      <c r="O54" s="17"/>
      <c r="P54" s="160" t="str">
        <f t="shared" si="5"/>
        <v/>
      </c>
      <c r="Q54" s="160">
        <f t="shared" si="2"/>
        <v>0</v>
      </c>
      <c r="R54" s="160" t="str">
        <f t="shared" si="6"/>
        <v/>
      </c>
      <c r="S54" s="160" t="str">
        <f t="shared" si="3"/>
        <v/>
      </c>
    </row>
    <row r="55" spans="3:19" ht="17.45" customHeight="1" x14ac:dyDescent="0.25">
      <c r="C55" s="188"/>
      <c r="D55" s="189"/>
      <c r="E55" s="178"/>
      <c r="F55" s="178"/>
      <c r="G55" s="190">
        <f>DATOS!$E$13</f>
        <v>1</v>
      </c>
      <c r="H55" s="178"/>
      <c r="I55" s="191"/>
      <c r="J55" s="178"/>
      <c r="K55" s="178"/>
      <c r="L55" s="178"/>
      <c r="M55" s="178"/>
      <c r="N55" s="160" t="str">
        <f t="shared" si="4"/>
        <v/>
      </c>
      <c r="O55" s="17"/>
      <c r="P55" s="160" t="str">
        <f t="shared" si="5"/>
        <v/>
      </c>
      <c r="Q55" s="160">
        <f t="shared" si="2"/>
        <v>0</v>
      </c>
      <c r="R55" s="160" t="str">
        <f t="shared" si="6"/>
        <v/>
      </c>
      <c r="S55" s="160" t="str">
        <f t="shared" si="3"/>
        <v/>
      </c>
    </row>
    <row r="56" spans="3:19" ht="17.45" customHeight="1" x14ac:dyDescent="0.25">
      <c r="C56" s="188"/>
      <c r="D56" s="189"/>
      <c r="E56" s="178"/>
      <c r="F56" s="178"/>
      <c r="G56" s="190">
        <f>DATOS!$E$13</f>
        <v>1</v>
      </c>
      <c r="H56" s="178"/>
      <c r="I56" s="191"/>
      <c r="J56" s="178"/>
      <c r="K56" s="178"/>
      <c r="L56" s="178"/>
      <c r="M56" s="178"/>
      <c r="N56" s="160" t="str">
        <f t="shared" si="4"/>
        <v/>
      </c>
      <c r="O56" s="17"/>
      <c r="P56" s="160" t="str">
        <f t="shared" si="5"/>
        <v/>
      </c>
      <c r="Q56" s="160">
        <f t="shared" si="2"/>
        <v>0</v>
      </c>
      <c r="R56" s="160" t="str">
        <f t="shared" si="6"/>
        <v/>
      </c>
      <c r="S56" s="160" t="str">
        <f t="shared" si="3"/>
        <v/>
      </c>
    </row>
    <row r="57" spans="3:19" ht="17.45" customHeight="1" x14ac:dyDescent="0.25">
      <c r="C57" s="188"/>
      <c r="D57" s="189"/>
      <c r="E57" s="178"/>
      <c r="F57" s="178"/>
      <c r="G57" s="190">
        <f>DATOS!$E$13</f>
        <v>1</v>
      </c>
      <c r="H57" s="178"/>
      <c r="I57" s="191"/>
      <c r="J57" s="178"/>
      <c r="K57" s="178"/>
      <c r="L57" s="178"/>
      <c r="M57" s="178"/>
      <c r="N57" s="160" t="str">
        <f t="shared" si="4"/>
        <v/>
      </c>
      <c r="P57" s="160" t="str">
        <f t="shared" si="5"/>
        <v/>
      </c>
      <c r="Q57" s="160">
        <f t="shared" si="2"/>
        <v>0</v>
      </c>
      <c r="R57" s="160" t="str">
        <f t="shared" si="6"/>
        <v/>
      </c>
      <c r="S57" s="160" t="str">
        <f t="shared" si="3"/>
        <v/>
      </c>
    </row>
    <row r="58" spans="3:19" ht="17.45" customHeight="1" x14ac:dyDescent="0.25">
      <c r="C58" s="188"/>
      <c r="D58" s="189"/>
      <c r="E58" s="178"/>
      <c r="F58" s="178"/>
      <c r="G58" s="190">
        <f>DATOS!$E$13</f>
        <v>1</v>
      </c>
      <c r="H58" s="178"/>
      <c r="I58" s="191"/>
      <c r="J58" s="178"/>
      <c r="K58" s="178"/>
      <c r="L58" s="178"/>
      <c r="M58" s="178"/>
      <c r="N58" s="160" t="str">
        <f t="shared" si="4"/>
        <v/>
      </c>
      <c r="P58" s="160" t="str">
        <f t="shared" si="5"/>
        <v/>
      </c>
      <c r="Q58" s="160">
        <f t="shared" si="2"/>
        <v>0</v>
      </c>
      <c r="R58" s="160" t="str">
        <f t="shared" si="6"/>
        <v/>
      </c>
      <c r="S58" s="160" t="str">
        <f t="shared" si="3"/>
        <v/>
      </c>
    </row>
    <row r="59" spans="3:19" ht="17.45" customHeight="1" x14ac:dyDescent="0.25">
      <c r="C59" s="188"/>
      <c r="D59" s="189"/>
      <c r="E59" s="178"/>
      <c r="F59" s="178"/>
      <c r="G59" s="190">
        <f>DATOS!$E$13</f>
        <v>1</v>
      </c>
      <c r="H59" s="178"/>
      <c r="I59" s="191"/>
      <c r="J59" s="178"/>
      <c r="K59" s="178"/>
      <c r="L59" s="178"/>
      <c r="M59" s="178"/>
      <c r="N59" s="160" t="str">
        <f t="shared" si="4"/>
        <v/>
      </c>
      <c r="P59" s="160" t="str">
        <f t="shared" si="5"/>
        <v/>
      </c>
      <c r="Q59" s="160">
        <f t="shared" si="2"/>
        <v>0</v>
      </c>
      <c r="R59" s="160" t="str">
        <f t="shared" si="6"/>
        <v/>
      </c>
      <c r="S59" s="160" t="str">
        <f t="shared" si="3"/>
        <v/>
      </c>
    </row>
    <row r="60" spans="3:19" ht="17.45" customHeight="1" x14ac:dyDescent="0.25">
      <c r="C60" s="188"/>
      <c r="D60" s="189"/>
      <c r="E60" s="178"/>
      <c r="F60" s="178"/>
      <c r="G60" s="190">
        <f>DATOS!$E$13</f>
        <v>1</v>
      </c>
      <c r="H60" s="178"/>
      <c r="I60" s="191"/>
      <c r="J60" s="178"/>
      <c r="K60" s="178"/>
      <c r="L60" s="178"/>
      <c r="M60" s="178"/>
      <c r="N60" s="160" t="str">
        <f t="shared" si="4"/>
        <v/>
      </c>
      <c r="P60" s="160" t="str">
        <f t="shared" si="5"/>
        <v/>
      </c>
      <c r="Q60" s="160">
        <f t="shared" si="2"/>
        <v>0</v>
      </c>
      <c r="R60" s="160" t="str">
        <f t="shared" si="6"/>
        <v/>
      </c>
      <c r="S60" s="160" t="str">
        <f t="shared" si="3"/>
        <v/>
      </c>
    </row>
    <row r="61" spans="3:19" ht="17.45" customHeight="1" x14ac:dyDescent="0.25">
      <c r="C61" s="188"/>
      <c r="D61" s="189"/>
      <c r="E61" s="178"/>
      <c r="F61" s="178"/>
      <c r="G61" s="190">
        <f>DATOS!$E$13</f>
        <v>1</v>
      </c>
      <c r="H61" s="178"/>
      <c r="I61" s="191"/>
      <c r="J61" s="178"/>
      <c r="K61" s="178"/>
      <c r="L61" s="178"/>
      <c r="M61" s="178"/>
      <c r="N61" s="160" t="str">
        <f t="shared" si="4"/>
        <v/>
      </c>
      <c r="P61" s="160" t="str">
        <f t="shared" si="5"/>
        <v/>
      </c>
      <c r="Q61" s="160">
        <f t="shared" si="2"/>
        <v>0</v>
      </c>
      <c r="R61" s="160" t="str">
        <f t="shared" si="6"/>
        <v/>
      </c>
      <c r="S61" s="160" t="str">
        <f t="shared" si="3"/>
        <v/>
      </c>
    </row>
    <row r="62" spans="3:19" ht="17.45" customHeight="1" x14ac:dyDescent="0.25">
      <c r="C62" s="188"/>
      <c r="D62" s="189"/>
      <c r="E62" s="178"/>
      <c r="F62" s="178"/>
      <c r="G62" s="190">
        <f>DATOS!$E$13</f>
        <v>1</v>
      </c>
      <c r="H62" s="178"/>
      <c r="I62" s="191"/>
      <c r="J62" s="178"/>
      <c r="K62" s="178"/>
      <c r="L62" s="178"/>
      <c r="M62" s="178"/>
      <c r="N62" s="160" t="str">
        <f t="shared" si="4"/>
        <v/>
      </c>
      <c r="P62" s="160" t="str">
        <f t="shared" si="5"/>
        <v/>
      </c>
      <c r="Q62" s="160">
        <f t="shared" si="2"/>
        <v>0</v>
      </c>
      <c r="R62" s="160" t="str">
        <f t="shared" si="6"/>
        <v/>
      </c>
      <c r="S62" s="160" t="str">
        <f t="shared" si="3"/>
        <v/>
      </c>
    </row>
    <row r="63" spans="3:19" ht="17.45" customHeight="1" x14ac:dyDescent="0.25">
      <c r="C63" s="188"/>
      <c r="D63" s="189"/>
      <c r="E63" s="178"/>
      <c r="F63" s="178"/>
      <c r="G63" s="190">
        <f>DATOS!$E$13</f>
        <v>1</v>
      </c>
      <c r="H63" s="178"/>
      <c r="I63" s="191"/>
      <c r="J63" s="178"/>
      <c r="K63" s="178"/>
      <c r="L63" s="178"/>
      <c r="M63" s="178"/>
      <c r="N63" s="160" t="str">
        <f t="shared" si="4"/>
        <v/>
      </c>
      <c r="P63" s="160" t="str">
        <f t="shared" si="5"/>
        <v/>
      </c>
      <c r="Q63" s="160">
        <f t="shared" si="2"/>
        <v>0</v>
      </c>
      <c r="R63" s="160" t="str">
        <f t="shared" si="6"/>
        <v/>
      </c>
      <c r="S63" s="160" t="str">
        <f t="shared" si="3"/>
        <v/>
      </c>
    </row>
    <row r="64" spans="3:19" ht="17.45" customHeight="1" x14ac:dyDescent="0.25">
      <c r="C64" s="188"/>
      <c r="D64" s="189"/>
      <c r="E64" s="178"/>
      <c r="F64" s="178"/>
      <c r="G64" s="190">
        <f>DATOS!$E$13</f>
        <v>1</v>
      </c>
      <c r="H64" s="178"/>
      <c r="I64" s="191"/>
      <c r="J64" s="178"/>
      <c r="K64" s="178"/>
      <c r="L64" s="178"/>
      <c r="M64" s="178"/>
      <c r="N64" s="160" t="str">
        <f t="shared" si="4"/>
        <v/>
      </c>
      <c r="P64" s="160" t="str">
        <f t="shared" si="5"/>
        <v/>
      </c>
      <c r="Q64" s="160">
        <f t="shared" si="2"/>
        <v>0</v>
      </c>
      <c r="R64" s="160" t="str">
        <f t="shared" si="6"/>
        <v/>
      </c>
      <c r="S64" s="160" t="str">
        <f t="shared" si="3"/>
        <v/>
      </c>
    </row>
    <row r="65" spans="3:19" ht="17.45" customHeight="1" x14ac:dyDescent="0.25">
      <c r="C65" s="188"/>
      <c r="D65" s="189"/>
      <c r="E65" s="178"/>
      <c r="F65" s="178"/>
      <c r="G65" s="190">
        <f>DATOS!$E$13</f>
        <v>1</v>
      </c>
      <c r="H65" s="178"/>
      <c r="I65" s="191"/>
      <c r="J65" s="178"/>
      <c r="K65" s="178"/>
      <c r="L65" s="178"/>
      <c r="M65" s="178"/>
      <c r="N65" s="160" t="str">
        <f t="shared" si="4"/>
        <v/>
      </c>
      <c r="P65" s="160" t="str">
        <f t="shared" si="5"/>
        <v/>
      </c>
      <c r="Q65" s="160">
        <f t="shared" si="2"/>
        <v>0</v>
      </c>
      <c r="R65" s="160" t="str">
        <f t="shared" si="6"/>
        <v/>
      </c>
      <c r="S65" s="160" t="str">
        <f t="shared" si="3"/>
        <v/>
      </c>
    </row>
    <row r="66" spans="3:19" ht="17.45" customHeight="1" x14ac:dyDescent="0.25">
      <c r="C66" s="188"/>
      <c r="D66" s="189"/>
      <c r="E66" s="178"/>
      <c r="F66" s="178"/>
      <c r="G66" s="190">
        <f>DATOS!$E$13</f>
        <v>1</v>
      </c>
      <c r="H66" s="178"/>
      <c r="I66" s="191"/>
      <c r="J66" s="178"/>
      <c r="K66" s="178"/>
      <c r="L66" s="178"/>
      <c r="M66" s="178"/>
      <c r="N66" s="160" t="str">
        <f t="shared" si="4"/>
        <v/>
      </c>
      <c r="P66" s="160" t="str">
        <f t="shared" si="5"/>
        <v/>
      </c>
      <c r="Q66" s="160">
        <f t="shared" si="2"/>
        <v>0</v>
      </c>
      <c r="R66" s="160" t="str">
        <f t="shared" si="6"/>
        <v/>
      </c>
      <c r="S66" s="160" t="str">
        <f t="shared" si="3"/>
        <v/>
      </c>
    </row>
    <row r="67" spans="3:19" ht="17.45" customHeight="1" x14ac:dyDescent="0.25">
      <c r="C67" s="188"/>
      <c r="D67" s="189"/>
      <c r="E67" s="178"/>
      <c r="F67" s="178"/>
      <c r="G67" s="190">
        <f>DATOS!$E$13</f>
        <v>1</v>
      </c>
      <c r="H67" s="178"/>
      <c r="I67" s="191"/>
      <c r="J67" s="178"/>
      <c r="K67" s="178"/>
      <c r="L67" s="178"/>
      <c r="M67" s="178"/>
      <c r="N67" s="160" t="str">
        <f t="shared" si="4"/>
        <v/>
      </c>
      <c r="P67" s="160" t="str">
        <f t="shared" si="5"/>
        <v/>
      </c>
      <c r="Q67" s="160">
        <f t="shared" si="2"/>
        <v>0</v>
      </c>
      <c r="R67" s="160" t="str">
        <f t="shared" si="6"/>
        <v/>
      </c>
      <c r="S67" s="160" t="str">
        <f t="shared" si="3"/>
        <v/>
      </c>
    </row>
    <row r="68" spans="3:19" ht="17.45" customHeight="1" x14ac:dyDescent="0.25">
      <c r="C68" s="188"/>
      <c r="D68" s="189"/>
      <c r="E68" s="178"/>
      <c r="F68" s="178"/>
      <c r="G68" s="190">
        <f>DATOS!$E$13</f>
        <v>1</v>
      </c>
      <c r="H68" s="178"/>
      <c r="I68" s="191"/>
      <c r="J68" s="178"/>
      <c r="K68" s="178"/>
      <c r="L68" s="178"/>
      <c r="M68" s="178"/>
      <c r="N68" s="160" t="str">
        <f t="shared" si="4"/>
        <v/>
      </c>
      <c r="P68" s="160" t="str">
        <f t="shared" si="5"/>
        <v/>
      </c>
      <c r="Q68" s="160">
        <f t="shared" si="2"/>
        <v>0</v>
      </c>
      <c r="R68" s="160" t="str">
        <f t="shared" si="6"/>
        <v/>
      </c>
      <c r="S68" s="160" t="str">
        <f t="shared" si="3"/>
        <v/>
      </c>
    </row>
    <row r="69" spans="3:19" ht="17.45" customHeight="1" x14ac:dyDescent="0.25">
      <c r="C69" s="188"/>
      <c r="D69" s="189"/>
      <c r="E69" s="178"/>
      <c r="F69" s="178"/>
      <c r="G69" s="190">
        <f>DATOS!$E$13</f>
        <v>1</v>
      </c>
      <c r="H69" s="178"/>
      <c r="I69" s="191"/>
      <c r="J69" s="178"/>
      <c r="K69" s="178"/>
      <c r="L69" s="178"/>
      <c r="M69" s="178"/>
      <c r="N69" s="160" t="str">
        <f t="shared" si="4"/>
        <v/>
      </c>
      <c r="P69" s="160" t="str">
        <f t="shared" si="5"/>
        <v/>
      </c>
      <c r="Q69" s="160">
        <f t="shared" si="2"/>
        <v>0</v>
      </c>
      <c r="R69" s="160" t="str">
        <f t="shared" si="6"/>
        <v/>
      </c>
      <c r="S69" s="160" t="str">
        <f t="shared" si="3"/>
        <v/>
      </c>
    </row>
    <row r="70" spans="3:19" ht="17.45" customHeight="1" x14ac:dyDescent="0.25">
      <c r="C70" s="188"/>
      <c r="D70" s="189"/>
      <c r="E70" s="178"/>
      <c r="F70" s="178"/>
      <c r="G70" s="190">
        <f>DATOS!$E$13</f>
        <v>1</v>
      </c>
      <c r="H70" s="178"/>
      <c r="I70" s="191"/>
      <c r="J70" s="178"/>
      <c r="K70" s="178"/>
      <c r="L70" s="178"/>
      <c r="M70" s="178"/>
      <c r="N70" s="160" t="str">
        <f t="shared" si="4"/>
        <v/>
      </c>
      <c r="P70" s="160" t="str">
        <f t="shared" si="5"/>
        <v/>
      </c>
      <c r="Q70" s="160">
        <f t="shared" si="2"/>
        <v>0</v>
      </c>
      <c r="R70" s="160" t="str">
        <f t="shared" si="6"/>
        <v/>
      </c>
      <c r="S70" s="160" t="str">
        <f t="shared" si="3"/>
        <v/>
      </c>
    </row>
    <row r="71" spans="3:19" ht="17.45" customHeight="1" x14ac:dyDescent="0.25">
      <c r="C71" s="188"/>
      <c r="D71" s="189"/>
      <c r="E71" s="178"/>
      <c r="F71" s="178"/>
      <c r="G71" s="190">
        <f>DATOS!$E$13</f>
        <v>1</v>
      </c>
      <c r="H71" s="178"/>
      <c r="I71" s="191"/>
      <c r="J71" s="178"/>
      <c r="K71" s="178"/>
      <c r="L71" s="178"/>
      <c r="M71" s="178"/>
      <c r="N71" s="160" t="str">
        <f t="shared" si="4"/>
        <v/>
      </c>
      <c r="P71" s="160" t="str">
        <f t="shared" si="5"/>
        <v/>
      </c>
      <c r="Q71" s="160">
        <f t="shared" si="2"/>
        <v>0</v>
      </c>
      <c r="R71" s="160" t="str">
        <f t="shared" si="6"/>
        <v/>
      </c>
      <c r="S71" s="160" t="str">
        <f t="shared" si="3"/>
        <v/>
      </c>
    </row>
    <row r="72" spans="3:19" ht="17.45" customHeight="1" x14ac:dyDescent="0.25">
      <c r="C72" s="188"/>
      <c r="D72" s="189"/>
      <c r="E72" s="178"/>
      <c r="F72" s="178"/>
      <c r="G72" s="190">
        <f>DATOS!$E$13</f>
        <v>1</v>
      </c>
      <c r="H72" s="178"/>
      <c r="I72" s="191"/>
      <c r="J72" s="178"/>
      <c r="K72" s="178"/>
      <c r="L72" s="178"/>
      <c r="M72" s="178"/>
      <c r="N72" s="160" t="str">
        <f t="shared" si="4"/>
        <v/>
      </c>
      <c r="P72" s="160" t="str">
        <f t="shared" si="5"/>
        <v/>
      </c>
      <c r="Q72" s="160">
        <f t="shared" si="2"/>
        <v>0</v>
      </c>
      <c r="R72" s="160" t="str">
        <f t="shared" si="6"/>
        <v/>
      </c>
      <c r="S72" s="160" t="str">
        <f t="shared" si="3"/>
        <v/>
      </c>
    </row>
    <row r="73" spans="3:19" ht="17.45" customHeight="1" x14ac:dyDescent="0.25">
      <c r="C73" s="188"/>
      <c r="D73" s="189"/>
      <c r="E73" s="178"/>
      <c r="F73" s="178"/>
      <c r="G73" s="190">
        <f>DATOS!$E$13</f>
        <v>1</v>
      </c>
      <c r="H73" s="178"/>
      <c r="I73" s="191"/>
      <c r="J73" s="178"/>
      <c r="K73" s="178"/>
      <c r="L73" s="178"/>
      <c r="M73" s="178"/>
      <c r="N73" s="160" t="str">
        <f t="shared" si="4"/>
        <v/>
      </c>
      <c r="P73" s="160" t="str">
        <f t="shared" si="5"/>
        <v/>
      </c>
      <c r="Q73" s="160">
        <f t="shared" si="2"/>
        <v>0</v>
      </c>
      <c r="R73" s="160" t="str">
        <f t="shared" si="6"/>
        <v/>
      </c>
      <c r="S73" s="160" t="str">
        <f t="shared" si="3"/>
        <v/>
      </c>
    </row>
    <row r="74" spans="3:19" ht="17.45" customHeight="1" x14ac:dyDescent="0.25">
      <c r="C74" s="188"/>
      <c r="D74" s="189"/>
      <c r="E74" s="178"/>
      <c r="F74" s="178"/>
      <c r="G74" s="190">
        <f>DATOS!$E$13</f>
        <v>1</v>
      </c>
      <c r="H74" s="178"/>
      <c r="I74" s="191"/>
      <c r="J74" s="178"/>
      <c r="K74" s="178"/>
      <c r="L74" s="178"/>
      <c r="M74" s="178"/>
      <c r="N74" s="160" t="str">
        <f t="shared" si="4"/>
        <v/>
      </c>
      <c r="P74" s="160" t="str">
        <f t="shared" si="5"/>
        <v/>
      </c>
      <c r="Q74" s="160">
        <f t="shared" si="2"/>
        <v>0</v>
      </c>
      <c r="R74" s="160" t="str">
        <f t="shared" si="6"/>
        <v/>
      </c>
      <c r="S74" s="160" t="str">
        <f t="shared" si="3"/>
        <v/>
      </c>
    </row>
    <row r="75" spans="3:19" ht="17.45" customHeight="1" x14ac:dyDescent="0.25">
      <c r="C75" s="188"/>
      <c r="D75" s="189"/>
      <c r="E75" s="178"/>
      <c r="F75" s="178"/>
      <c r="G75" s="190">
        <f>DATOS!$E$13</f>
        <v>1</v>
      </c>
      <c r="H75" s="178"/>
      <c r="I75" s="191"/>
      <c r="J75" s="178"/>
      <c r="K75" s="178"/>
      <c r="L75" s="178"/>
      <c r="M75" s="178"/>
      <c r="N75" s="160" t="str">
        <f t="shared" si="4"/>
        <v/>
      </c>
      <c r="P75" s="160" t="str">
        <f t="shared" si="5"/>
        <v/>
      </c>
      <c r="Q75" s="160">
        <f t="shared" si="2"/>
        <v>0</v>
      </c>
      <c r="R75" s="160" t="str">
        <f t="shared" si="6"/>
        <v/>
      </c>
      <c r="S75" s="160" t="str">
        <f t="shared" si="3"/>
        <v/>
      </c>
    </row>
    <row r="76" spans="3:19" ht="17.45" customHeight="1" x14ac:dyDescent="0.25">
      <c r="C76" s="188"/>
      <c r="D76" s="189"/>
      <c r="E76" s="178"/>
      <c r="F76" s="178"/>
      <c r="G76" s="190">
        <f>DATOS!$E$13</f>
        <v>1</v>
      </c>
      <c r="H76" s="178"/>
      <c r="I76" s="191"/>
      <c r="J76" s="178"/>
      <c r="K76" s="178"/>
      <c r="L76" s="178"/>
      <c r="M76" s="178"/>
      <c r="N76" s="160" t="str">
        <f t="shared" si="4"/>
        <v/>
      </c>
      <c r="P76" s="160" t="str">
        <f t="shared" si="5"/>
        <v/>
      </c>
      <c r="Q76" s="160">
        <f t="shared" si="2"/>
        <v>0</v>
      </c>
      <c r="R76" s="160" t="str">
        <f t="shared" si="6"/>
        <v/>
      </c>
      <c r="S76" s="160" t="str">
        <f t="shared" si="3"/>
        <v/>
      </c>
    </row>
    <row r="77" spans="3:19" ht="17.45" customHeight="1" x14ac:dyDescent="0.25">
      <c r="C77" s="188"/>
      <c r="D77" s="189"/>
      <c r="E77" s="178"/>
      <c r="F77" s="178"/>
      <c r="G77" s="190">
        <f>DATOS!$E$13</f>
        <v>1</v>
      </c>
      <c r="H77" s="178"/>
      <c r="I77" s="191"/>
      <c r="J77" s="178"/>
      <c r="K77" s="178"/>
      <c r="L77" s="178"/>
      <c r="M77" s="178"/>
      <c r="N77" s="160" t="str">
        <f t="shared" si="4"/>
        <v/>
      </c>
      <c r="P77" s="160" t="str">
        <f t="shared" si="5"/>
        <v/>
      </c>
      <c r="Q77" s="160">
        <f t="shared" si="2"/>
        <v>0</v>
      </c>
      <c r="R77" s="160" t="str">
        <f t="shared" si="6"/>
        <v/>
      </c>
      <c r="S77" s="160" t="str">
        <f t="shared" si="3"/>
        <v/>
      </c>
    </row>
    <row r="78" spans="3:19" ht="17.45" customHeight="1" x14ac:dyDescent="0.25">
      <c r="C78" s="188"/>
      <c r="D78" s="189"/>
      <c r="E78" s="178"/>
      <c r="F78" s="178"/>
      <c r="G78" s="190">
        <f>DATOS!$E$13</f>
        <v>1</v>
      </c>
      <c r="H78" s="178"/>
      <c r="I78" s="191"/>
      <c r="J78" s="178"/>
      <c r="K78" s="178"/>
      <c r="L78" s="178"/>
      <c r="M78" s="178"/>
      <c r="N78" s="160" t="str">
        <f t="shared" si="4"/>
        <v/>
      </c>
      <c r="P78" s="160" t="str">
        <f t="shared" si="5"/>
        <v/>
      </c>
      <c r="Q78" s="160">
        <f t="shared" si="2"/>
        <v>0</v>
      </c>
      <c r="R78" s="160" t="str">
        <f t="shared" si="6"/>
        <v/>
      </c>
      <c r="S78" s="160" t="str">
        <f t="shared" si="3"/>
        <v/>
      </c>
    </row>
    <row r="79" spans="3:19" ht="17.45" customHeight="1" x14ac:dyDescent="0.25">
      <c r="C79" s="188"/>
      <c r="D79" s="189"/>
      <c r="E79" s="178"/>
      <c r="F79" s="178"/>
      <c r="G79" s="190">
        <f>DATOS!$E$13</f>
        <v>1</v>
      </c>
      <c r="H79" s="178"/>
      <c r="I79" s="191"/>
      <c r="J79" s="178"/>
      <c r="K79" s="178"/>
      <c r="L79" s="178"/>
      <c r="M79" s="178"/>
      <c r="N79" s="160" t="str">
        <f t="shared" si="4"/>
        <v/>
      </c>
      <c r="P79" s="160" t="str">
        <f t="shared" si="5"/>
        <v/>
      </c>
      <c r="Q79" s="160">
        <f t="shared" si="2"/>
        <v>0</v>
      </c>
      <c r="R79" s="160" t="str">
        <f t="shared" si="6"/>
        <v/>
      </c>
      <c r="S79" s="160" t="str">
        <f t="shared" si="3"/>
        <v/>
      </c>
    </row>
    <row r="80" spans="3:19" ht="17.45" customHeight="1" x14ac:dyDescent="0.25">
      <c r="C80" s="188"/>
      <c r="D80" s="189"/>
      <c r="E80" s="178"/>
      <c r="F80" s="178"/>
      <c r="G80" s="190">
        <f>DATOS!$E$13</f>
        <v>1</v>
      </c>
      <c r="H80" s="178"/>
      <c r="I80" s="191"/>
      <c r="J80" s="178"/>
      <c r="K80" s="178"/>
      <c r="L80" s="178"/>
      <c r="M80" s="178"/>
      <c r="N80" s="160" t="str">
        <f t="shared" si="4"/>
        <v/>
      </c>
      <c r="P80" s="160" t="str">
        <f t="shared" si="5"/>
        <v/>
      </c>
      <c r="Q80" s="160">
        <f t="shared" si="2"/>
        <v>0</v>
      </c>
      <c r="R80" s="160" t="str">
        <f t="shared" si="6"/>
        <v/>
      </c>
      <c r="S80" s="160" t="str">
        <f t="shared" si="3"/>
        <v/>
      </c>
    </row>
    <row r="81" spans="3:19" ht="17.45" customHeight="1" x14ac:dyDescent="0.25">
      <c r="C81" s="188"/>
      <c r="D81" s="189"/>
      <c r="E81" s="178"/>
      <c r="F81" s="178"/>
      <c r="G81" s="190">
        <f>DATOS!$E$13</f>
        <v>1</v>
      </c>
      <c r="H81" s="178"/>
      <c r="I81" s="191"/>
      <c r="J81" s="178"/>
      <c r="K81" s="178"/>
      <c r="L81" s="178"/>
      <c r="M81" s="178"/>
      <c r="N81" s="160" t="str">
        <f t="shared" si="4"/>
        <v/>
      </c>
      <c r="P81" s="160" t="str">
        <f t="shared" si="5"/>
        <v/>
      </c>
      <c r="Q81" s="160">
        <f t="shared" ref="Q81:Q144" si="7">IF($I81=0%,H81,"")</f>
        <v>0</v>
      </c>
      <c r="R81" s="160" t="str">
        <f t="shared" si="6"/>
        <v/>
      </c>
      <c r="S81" s="160" t="str">
        <f t="shared" si="3"/>
        <v/>
      </c>
    </row>
    <row r="82" spans="3:19" ht="17.45" customHeight="1" x14ac:dyDescent="0.25">
      <c r="C82" s="188"/>
      <c r="D82" s="189"/>
      <c r="E82" s="178"/>
      <c r="F82" s="178"/>
      <c r="G82" s="190">
        <f>DATOS!$E$13</f>
        <v>1</v>
      </c>
      <c r="H82" s="178"/>
      <c r="I82" s="191"/>
      <c r="J82" s="178"/>
      <c r="K82" s="178"/>
      <c r="L82" s="178"/>
      <c r="M82" s="178"/>
      <c r="N82" s="160" t="str">
        <f t="shared" ref="N82:N145" si="8">IF(H82&amp;J82&amp;K82&amp;L82&amp;M82="","",H82+J82+K82-L82-M82)</f>
        <v/>
      </c>
      <c r="P82" s="160" t="str">
        <f t="shared" ref="P82:P145" si="9">IF($I82="E",H82,"")</f>
        <v/>
      </c>
      <c r="Q82" s="160">
        <f t="shared" si="7"/>
        <v>0</v>
      </c>
      <c r="R82" s="160" t="str">
        <f t="shared" ref="R82:R145" si="10">IF(OR($I82=8%,$I82=11%),$J82/$I82,"")</f>
        <v/>
      </c>
      <c r="S82" s="160" t="str">
        <f t="shared" si="3"/>
        <v/>
      </c>
    </row>
    <row r="83" spans="3:19" ht="17.45" customHeight="1" x14ac:dyDescent="0.25">
      <c r="C83" s="188"/>
      <c r="D83" s="189"/>
      <c r="E83" s="178"/>
      <c r="F83" s="178"/>
      <c r="G83" s="190">
        <f>DATOS!$E$13</f>
        <v>1</v>
      </c>
      <c r="H83" s="178"/>
      <c r="I83" s="191"/>
      <c r="J83" s="178"/>
      <c r="K83" s="178"/>
      <c r="L83" s="178"/>
      <c r="M83" s="178"/>
      <c r="N83" s="160" t="str">
        <f t="shared" si="8"/>
        <v/>
      </c>
      <c r="P83" s="160" t="str">
        <f t="shared" si="9"/>
        <v/>
      </c>
      <c r="Q83" s="160">
        <f t="shared" si="7"/>
        <v>0</v>
      </c>
      <c r="R83" s="160" t="str">
        <f t="shared" si="10"/>
        <v/>
      </c>
      <c r="S83" s="160" t="str">
        <f t="shared" ref="S83:S146" si="11">IF(OR($I83=15%,$I83=16%),$J83/$I83,"")</f>
        <v/>
      </c>
    </row>
    <row r="84" spans="3:19" ht="17.45" customHeight="1" x14ac:dyDescent="0.25">
      <c r="C84" s="188"/>
      <c r="D84" s="189"/>
      <c r="E84" s="178"/>
      <c r="F84" s="178"/>
      <c r="G84" s="190">
        <f>DATOS!$E$13</f>
        <v>1</v>
      </c>
      <c r="H84" s="178"/>
      <c r="I84" s="191"/>
      <c r="J84" s="178"/>
      <c r="K84" s="178"/>
      <c r="L84" s="178"/>
      <c r="M84" s="178"/>
      <c r="N84" s="160" t="str">
        <f t="shared" si="8"/>
        <v/>
      </c>
      <c r="P84" s="160" t="str">
        <f t="shared" si="9"/>
        <v/>
      </c>
      <c r="Q84" s="160">
        <f t="shared" si="7"/>
        <v>0</v>
      </c>
      <c r="R84" s="160" t="str">
        <f t="shared" si="10"/>
        <v/>
      </c>
      <c r="S84" s="160" t="str">
        <f t="shared" si="11"/>
        <v/>
      </c>
    </row>
    <row r="85" spans="3:19" ht="17.45" customHeight="1" x14ac:dyDescent="0.25">
      <c r="C85" s="188"/>
      <c r="D85" s="189"/>
      <c r="E85" s="178"/>
      <c r="F85" s="178"/>
      <c r="G85" s="190">
        <f>DATOS!$E$13</f>
        <v>1</v>
      </c>
      <c r="H85" s="178"/>
      <c r="I85" s="191"/>
      <c r="J85" s="178"/>
      <c r="K85" s="178"/>
      <c r="L85" s="178"/>
      <c r="M85" s="178"/>
      <c r="N85" s="160" t="str">
        <f t="shared" si="8"/>
        <v/>
      </c>
      <c r="P85" s="160" t="str">
        <f t="shared" si="9"/>
        <v/>
      </c>
      <c r="Q85" s="160">
        <f t="shared" si="7"/>
        <v>0</v>
      </c>
      <c r="R85" s="160" t="str">
        <f t="shared" si="10"/>
        <v/>
      </c>
      <c r="S85" s="160" t="str">
        <f t="shared" si="11"/>
        <v/>
      </c>
    </row>
    <row r="86" spans="3:19" ht="17.45" customHeight="1" x14ac:dyDescent="0.25">
      <c r="C86" s="188"/>
      <c r="D86" s="189"/>
      <c r="E86" s="178"/>
      <c r="F86" s="178"/>
      <c r="G86" s="190">
        <f>DATOS!$E$13</f>
        <v>1</v>
      </c>
      <c r="H86" s="178"/>
      <c r="I86" s="191"/>
      <c r="J86" s="178"/>
      <c r="K86" s="178"/>
      <c r="L86" s="178"/>
      <c r="M86" s="178"/>
      <c r="N86" s="160" t="str">
        <f t="shared" si="8"/>
        <v/>
      </c>
      <c r="P86" s="160" t="str">
        <f t="shared" si="9"/>
        <v/>
      </c>
      <c r="Q86" s="160">
        <f t="shared" si="7"/>
        <v>0</v>
      </c>
      <c r="R86" s="160" t="str">
        <f t="shared" si="10"/>
        <v/>
      </c>
      <c r="S86" s="160" t="str">
        <f t="shared" si="11"/>
        <v/>
      </c>
    </row>
    <row r="87" spans="3:19" ht="17.45" customHeight="1" x14ac:dyDescent="0.25">
      <c r="C87" s="188"/>
      <c r="D87" s="189"/>
      <c r="E87" s="178"/>
      <c r="F87" s="178"/>
      <c r="G87" s="190">
        <f>DATOS!$E$13</f>
        <v>1</v>
      </c>
      <c r="H87" s="178"/>
      <c r="I87" s="191"/>
      <c r="J87" s="178"/>
      <c r="K87" s="178"/>
      <c r="L87" s="178"/>
      <c r="M87" s="178"/>
      <c r="N87" s="160" t="str">
        <f t="shared" si="8"/>
        <v/>
      </c>
      <c r="P87" s="160" t="str">
        <f t="shared" si="9"/>
        <v/>
      </c>
      <c r="Q87" s="160">
        <f t="shared" si="7"/>
        <v>0</v>
      </c>
      <c r="R87" s="160" t="str">
        <f t="shared" si="10"/>
        <v/>
      </c>
      <c r="S87" s="160" t="str">
        <f t="shared" si="11"/>
        <v/>
      </c>
    </row>
    <row r="88" spans="3:19" ht="17.45" customHeight="1" x14ac:dyDescent="0.25">
      <c r="C88" s="188"/>
      <c r="D88" s="189"/>
      <c r="E88" s="178"/>
      <c r="F88" s="178"/>
      <c r="G88" s="190">
        <f>DATOS!$E$13</f>
        <v>1</v>
      </c>
      <c r="H88" s="178"/>
      <c r="I88" s="191"/>
      <c r="J88" s="178"/>
      <c r="K88" s="178"/>
      <c r="L88" s="178"/>
      <c r="M88" s="178"/>
      <c r="N88" s="160" t="str">
        <f t="shared" si="8"/>
        <v/>
      </c>
      <c r="P88" s="160" t="str">
        <f t="shared" si="9"/>
        <v/>
      </c>
      <c r="Q88" s="160">
        <f t="shared" si="7"/>
        <v>0</v>
      </c>
      <c r="R88" s="160" t="str">
        <f t="shared" si="10"/>
        <v/>
      </c>
      <c r="S88" s="160" t="str">
        <f t="shared" si="11"/>
        <v/>
      </c>
    </row>
    <row r="89" spans="3:19" ht="17.45" customHeight="1" x14ac:dyDescent="0.25">
      <c r="C89" s="188"/>
      <c r="D89" s="189"/>
      <c r="E89" s="178"/>
      <c r="F89" s="178"/>
      <c r="G89" s="190">
        <f>DATOS!$E$13</f>
        <v>1</v>
      </c>
      <c r="H89" s="178"/>
      <c r="I89" s="191"/>
      <c r="J89" s="178"/>
      <c r="K89" s="178"/>
      <c r="L89" s="178"/>
      <c r="M89" s="178"/>
      <c r="N89" s="160" t="str">
        <f t="shared" si="8"/>
        <v/>
      </c>
      <c r="P89" s="160" t="str">
        <f t="shared" si="9"/>
        <v/>
      </c>
      <c r="Q89" s="160">
        <f t="shared" si="7"/>
        <v>0</v>
      </c>
      <c r="R89" s="160" t="str">
        <f t="shared" si="10"/>
        <v/>
      </c>
      <c r="S89" s="160" t="str">
        <f t="shared" si="11"/>
        <v/>
      </c>
    </row>
    <row r="90" spans="3:19" ht="17.45" customHeight="1" x14ac:dyDescent="0.25">
      <c r="C90" s="188"/>
      <c r="D90" s="189"/>
      <c r="E90" s="178"/>
      <c r="F90" s="178"/>
      <c r="G90" s="190">
        <f>DATOS!$E$13</f>
        <v>1</v>
      </c>
      <c r="H90" s="178"/>
      <c r="I90" s="191"/>
      <c r="J90" s="178"/>
      <c r="K90" s="178"/>
      <c r="L90" s="178"/>
      <c r="M90" s="178"/>
      <c r="N90" s="160" t="str">
        <f t="shared" si="8"/>
        <v/>
      </c>
      <c r="P90" s="160" t="str">
        <f t="shared" si="9"/>
        <v/>
      </c>
      <c r="Q90" s="160">
        <f t="shared" si="7"/>
        <v>0</v>
      </c>
      <c r="R90" s="160" t="str">
        <f t="shared" si="10"/>
        <v/>
      </c>
      <c r="S90" s="160" t="str">
        <f t="shared" si="11"/>
        <v/>
      </c>
    </row>
    <row r="91" spans="3:19" ht="17.45" customHeight="1" x14ac:dyDescent="0.25">
      <c r="C91" s="188"/>
      <c r="D91" s="189"/>
      <c r="E91" s="178"/>
      <c r="F91" s="178"/>
      <c r="G91" s="190">
        <f>DATOS!$E$13</f>
        <v>1</v>
      </c>
      <c r="H91" s="178"/>
      <c r="I91" s="191"/>
      <c r="J91" s="178"/>
      <c r="K91" s="178"/>
      <c r="L91" s="178"/>
      <c r="M91" s="178"/>
      <c r="N91" s="160" t="str">
        <f t="shared" si="8"/>
        <v/>
      </c>
      <c r="P91" s="160" t="str">
        <f t="shared" si="9"/>
        <v/>
      </c>
      <c r="Q91" s="160">
        <f t="shared" si="7"/>
        <v>0</v>
      </c>
      <c r="R91" s="160" t="str">
        <f t="shared" si="10"/>
        <v/>
      </c>
      <c r="S91" s="160" t="str">
        <f t="shared" si="11"/>
        <v/>
      </c>
    </row>
    <row r="92" spans="3:19" ht="17.45" customHeight="1" x14ac:dyDescent="0.25">
      <c r="C92" s="188"/>
      <c r="D92" s="189"/>
      <c r="E92" s="178"/>
      <c r="F92" s="178"/>
      <c r="G92" s="190">
        <f>DATOS!$E$13</f>
        <v>1</v>
      </c>
      <c r="H92" s="178"/>
      <c r="I92" s="191"/>
      <c r="J92" s="178"/>
      <c r="K92" s="178"/>
      <c r="L92" s="178"/>
      <c r="M92" s="178"/>
      <c r="N92" s="160" t="str">
        <f t="shared" si="8"/>
        <v/>
      </c>
      <c r="P92" s="160" t="str">
        <f t="shared" si="9"/>
        <v/>
      </c>
      <c r="Q92" s="160">
        <f t="shared" si="7"/>
        <v>0</v>
      </c>
      <c r="R92" s="160" t="str">
        <f t="shared" si="10"/>
        <v/>
      </c>
      <c r="S92" s="160" t="str">
        <f t="shared" si="11"/>
        <v/>
      </c>
    </row>
    <row r="93" spans="3:19" ht="17.45" customHeight="1" x14ac:dyDescent="0.25">
      <c r="C93" s="188"/>
      <c r="D93" s="189"/>
      <c r="E93" s="178"/>
      <c r="F93" s="178"/>
      <c r="G93" s="190">
        <f>DATOS!$E$13</f>
        <v>1</v>
      </c>
      <c r="H93" s="178"/>
      <c r="I93" s="191"/>
      <c r="J93" s="178"/>
      <c r="K93" s="178"/>
      <c r="L93" s="178"/>
      <c r="M93" s="178"/>
      <c r="N93" s="160" t="str">
        <f t="shared" si="8"/>
        <v/>
      </c>
      <c r="P93" s="160" t="str">
        <f t="shared" si="9"/>
        <v/>
      </c>
      <c r="Q93" s="160">
        <f t="shared" si="7"/>
        <v>0</v>
      </c>
      <c r="R93" s="160" t="str">
        <f t="shared" si="10"/>
        <v/>
      </c>
      <c r="S93" s="160" t="str">
        <f t="shared" si="11"/>
        <v/>
      </c>
    </row>
    <row r="94" spans="3:19" ht="17.45" customHeight="1" x14ac:dyDescent="0.25">
      <c r="C94" s="188"/>
      <c r="D94" s="189"/>
      <c r="E94" s="178"/>
      <c r="F94" s="178"/>
      <c r="G94" s="190">
        <f>DATOS!$E$13</f>
        <v>1</v>
      </c>
      <c r="H94" s="178"/>
      <c r="I94" s="191"/>
      <c r="J94" s="178"/>
      <c r="K94" s="178"/>
      <c r="L94" s="178"/>
      <c r="M94" s="178"/>
      <c r="N94" s="160" t="str">
        <f t="shared" si="8"/>
        <v/>
      </c>
      <c r="P94" s="160" t="str">
        <f t="shared" si="9"/>
        <v/>
      </c>
      <c r="Q94" s="160">
        <f t="shared" si="7"/>
        <v>0</v>
      </c>
      <c r="R94" s="160" t="str">
        <f t="shared" si="10"/>
        <v/>
      </c>
      <c r="S94" s="160" t="str">
        <f t="shared" si="11"/>
        <v/>
      </c>
    </row>
    <row r="95" spans="3:19" ht="17.45" customHeight="1" x14ac:dyDescent="0.25">
      <c r="C95" s="188"/>
      <c r="D95" s="189"/>
      <c r="E95" s="178"/>
      <c r="F95" s="178"/>
      <c r="G95" s="190">
        <f>DATOS!$E$13</f>
        <v>1</v>
      </c>
      <c r="H95" s="178"/>
      <c r="I95" s="191"/>
      <c r="J95" s="178"/>
      <c r="K95" s="178"/>
      <c r="L95" s="178"/>
      <c r="M95" s="178"/>
      <c r="N95" s="160" t="str">
        <f t="shared" si="8"/>
        <v/>
      </c>
      <c r="P95" s="160" t="str">
        <f t="shared" si="9"/>
        <v/>
      </c>
      <c r="Q95" s="160">
        <f t="shared" si="7"/>
        <v>0</v>
      </c>
      <c r="R95" s="160" t="str">
        <f t="shared" si="10"/>
        <v/>
      </c>
      <c r="S95" s="160" t="str">
        <f t="shared" si="11"/>
        <v/>
      </c>
    </row>
    <row r="96" spans="3:19" ht="17.45" customHeight="1" x14ac:dyDescent="0.25">
      <c r="C96" s="188"/>
      <c r="D96" s="189"/>
      <c r="E96" s="178"/>
      <c r="F96" s="178"/>
      <c r="G96" s="190">
        <f>DATOS!$E$13</f>
        <v>1</v>
      </c>
      <c r="H96" s="178"/>
      <c r="I96" s="191"/>
      <c r="J96" s="178"/>
      <c r="K96" s="178"/>
      <c r="L96" s="178"/>
      <c r="M96" s="178"/>
      <c r="N96" s="160" t="str">
        <f t="shared" si="8"/>
        <v/>
      </c>
      <c r="P96" s="160" t="str">
        <f t="shared" si="9"/>
        <v/>
      </c>
      <c r="Q96" s="160">
        <f t="shared" si="7"/>
        <v>0</v>
      </c>
      <c r="R96" s="160" t="str">
        <f t="shared" si="10"/>
        <v/>
      </c>
      <c r="S96" s="160" t="str">
        <f t="shared" si="11"/>
        <v/>
      </c>
    </row>
    <row r="97" spans="3:19" ht="17.45" customHeight="1" x14ac:dyDescent="0.25">
      <c r="C97" s="188"/>
      <c r="D97" s="189"/>
      <c r="E97" s="178"/>
      <c r="F97" s="178"/>
      <c r="G97" s="190">
        <f>DATOS!$E$13</f>
        <v>1</v>
      </c>
      <c r="H97" s="178"/>
      <c r="I97" s="191"/>
      <c r="J97" s="178"/>
      <c r="K97" s="178"/>
      <c r="L97" s="178"/>
      <c r="M97" s="178"/>
      <c r="N97" s="160" t="str">
        <f t="shared" si="8"/>
        <v/>
      </c>
      <c r="P97" s="160" t="str">
        <f t="shared" si="9"/>
        <v/>
      </c>
      <c r="Q97" s="160">
        <f t="shared" si="7"/>
        <v>0</v>
      </c>
      <c r="R97" s="160" t="str">
        <f t="shared" si="10"/>
        <v/>
      </c>
      <c r="S97" s="160" t="str">
        <f t="shared" si="11"/>
        <v/>
      </c>
    </row>
    <row r="98" spans="3:19" ht="17.45" customHeight="1" x14ac:dyDescent="0.25">
      <c r="C98" s="188"/>
      <c r="D98" s="189"/>
      <c r="E98" s="178"/>
      <c r="F98" s="178"/>
      <c r="G98" s="190">
        <f>DATOS!$E$13</f>
        <v>1</v>
      </c>
      <c r="H98" s="178"/>
      <c r="I98" s="191"/>
      <c r="J98" s="178"/>
      <c r="K98" s="178"/>
      <c r="L98" s="178"/>
      <c r="M98" s="178"/>
      <c r="N98" s="160" t="str">
        <f t="shared" si="8"/>
        <v/>
      </c>
      <c r="P98" s="160" t="str">
        <f t="shared" si="9"/>
        <v/>
      </c>
      <c r="Q98" s="160">
        <f t="shared" si="7"/>
        <v>0</v>
      </c>
      <c r="R98" s="160" t="str">
        <f t="shared" si="10"/>
        <v/>
      </c>
      <c r="S98" s="160" t="str">
        <f t="shared" si="11"/>
        <v/>
      </c>
    </row>
    <row r="99" spans="3:19" ht="17.45" customHeight="1" x14ac:dyDescent="0.25">
      <c r="C99" s="188"/>
      <c r="D99" s="189"/>
      <c r="E99" s="178"/>
      <c r="F99" s="178"/>
      <c r="G99" s="190">
        <f>DATOS!$E$13</f>
        <v>1</v>
      </c>
      <c r="H99" s="178"/>
      <c r="I99" s="191"/>
      <c r="J99" s="178"/>
      <c r="K99" s="178"/>
      <c r="L99" s="178"/>
      <c r="M99" s="178"/>
      <c r="N99" s="160" t="str">
        <f t="shared" si="8"/>
        <v/>
      </c>
      <c r="P99" s="160" t="str">
        <f t="shared" si="9"/>
        <v/>
      </c>
      <c r="Q99" s="160">
        <f t="shared" si="7"/>
        <v>0</v>
      </c>
      <c r="R99" s="160" t="str">
        <f t="shared" si="10"/>
        <v/>
      </c>
      <c r="S99" s="160" t="str">
        <f t="shared" si="11"/>
        <v/>
      </c>
    </row>
    <row r="100" spans="3:19" ht="17.45" customHeight="1" x14ac:dyDescent="0.25">
      <c r="C100" s="188"/>
      <c r="D100" s="189"/>
      <c r="E100" s="178"/>
      <c r="F100" s="178"/>
      <c r="G100" s="190">
        <f>DATOS!$E$13</f>
        <v>1</v>
      </c>
      <c r="H100" s="178"/>
      <c r="I100" s="191"/>
      <c r="J100" s="178"/>
      <c r="K100" s="178"/>
      <c r="L100" s="178"/>
      <c r="M100" s="178"/>
      <c r="N100" s="160" t="str">
        <f t="shared" si="8"/>
        <v/>
      </c>
      <c r="P100" s="160" t="str">
        <f t="shared" si="9"/>
        <v/>
      </c>
      <c r="Q100" s="160">
        <f t="shared" si="7"/>
        <v>0</v>
      </c>
      <c r="R100" s="160" t="str">
        <f t="shared" si="10"/>
        <v/>
      </c>
      <c r="S100" s="160" t="str">
        <f t="shared" si="11"/>
        <v/>
      </c>
    </row>
    <row r="101" spans="3:19" ht="17.45" customHeight="1" x14ac:dyDescent="0.25">
      <c r="C101" s="188"/>
      <c r="D101" s="189"/>
      <c r="E101" s="178"/>
      <c r="F101" s="178"/>
      <c r="G101" s="190">
        <f>DATOS!$E$13</f>
        <v>1</v>
      </c>
      <c r="H101" s="178"/>
      <c r="I101" s="191"/>
      <c r="J101" s="178"/>
      <c r="K101" s="178"/>
      <c r="L101" s="178"/>
      <c r="M101" s="178"/>
      <c r="N101" s="160" t="str">
        <f t="shared" si="8"/>
        <v/>
      </c>
      <c r="P101" s="160" t="str">
        <f t="shared" si="9"/>
        <v/>
      </c>
      <c r="Q101" s="160">
        <f t="shared" si="7"/>
        <v>0</v>
      </c>
      <c r="R101" s="160" t="str">
        <f t="shared" si="10"/>
        <v/>
      </c>
      <c r="S101" s="160" t="str">
        <f t="shared" si="11"/>
        <v/>
      </c>
    </row>
    <row r="102" spans="3:19" ht="17.45" customHeight="1" x14ac:dyDescent="0.25">
      <c r="C102" s="188"/>
      <c r="D102" s="189"/>
      <c r="E102" s="178"/>
      <c r="F102" s="178"/>
      <c r="G102" s="190">
        <f>DATOS!$E$13</f>
        <v>1</v>
      </c>
      <c r="H102" s="178"/>
      <c r="I102" s="191"/>
      <c r="J102" s="178"/>
      <c r="K102" s="178"/>
      <c r="L102" s="178"/>
      <c r="M102" s="178"/>
      <c r="N102" s="160" t="str">
        <f t="shared" si="8"/>
        <v/>
      </c>
      <c r="P102" s="160" t="str">
        <f t="shared" si="9"/>
        <v/>
      </c>
      <c r="Q102" s="160">
        <f t="shared" si="7"/>
        <v>0</v>
      </c>
      <c r="R102" s="160" t="str">
        <f t="shared" si="10"/>
        <v/>
      </c>
      <c r="S102" s="160" t="str">
        <f t="shared" si="11"/>
        <v/>
      </c>
    </row>
    <row r="103" spans="3:19" ht="17.45" customHeight="1" x14ac:dyDescent="0.25">
      <c r="C103" s="188"/>
      <c r="D103" s="189"/>
      <c r="E103" s="178"/>
      <c r="F103" s="178"/>
      <c r="G103" s="190">
        <f>DATOS!$E$13</f>
        <v>1</v>
      </c>
      <c r="H103" s="178"/>
      <c r="I103" s="191"/>
      <c r="J103" s="178"/>
      <c r="K103" s="178"/>
      <c r="L103" s="178"/>
      <c r="M103" s="178"/>
      <c r="N103" s="160" t="str">
        <f t="shared" si="8"/>
        <v/>
      </c>
      <c r="P103" s="160" t="str">
        <f t="shared" si="9"/>
        <v/>
      </c>
      <c r="Q103" s="160">
        <f t="shared" si="7"/>
        <v>0</v>
      </c>
      <c r="R103" s="160" t="str">
        <f t="shared" si="10"/>
        <v/>
      </c>
      <c r="S103" s="160" t="str">
        <f t="shared" si="11"/>
        <v/>
      </c>
    </row>
    <row r="104" spans="3:19" ht="17.45" customHeight="1" x14ac:dyDescent="0.25">
      <c r="C104" s="188"/>
      <c r="D104" s="189"/>
      <c r="E104" s="178"/>
      <c r="F104" s="178"/>
      <c r="G104" s="190">
        <f>DATOS!$E$13</f>
        <v>1</v>
      </c>
      <c r="H104" s="178"/>
      <c r="I104" s="191"/>
      <c r="J104" s="178"/>
      <c r="K104" s="178"/>
      <c r="L104" s="178"/>
      <c r="M104" s="178"/>
      <c r="N104" s="160" t="str">
        <f t="shared" si="8"/>
        <v/>
      </c>
      <c r="P104" s="160" t="str">
        <f t="shared" si="9"/>
        <v/>
      </c>
      <c r="Q104" s="160">
        <f t="shared" si="7"/>
        <v>0</v>
      </c>
      <c r="R104" s="160" t="str">
        <f t="shared" si="10"/>
        <v/>
      </c>
      <c r="S104" s="160" t="str">
        <f t="shared" si="11"/>
        <v/>
      </c>
    </row>
    <row r="105" spans="3:19" ht="17.45" customHeight="1" x14ac:dyDescent="0.25">
      <c r="C105" s="188"/>
      <c r="D105" s="189"/>
      <c r="E105" s="178"/>
      <c r="F105" s="178"/>
      <c r="G105" s="190">
        <f>DATOS!$E$13</f>
        <v>1</v>
      </c>
      <c r="H105" s="178"/>
      <c r="I105" s="191"/>
      <c r="J105" s="178"/>
      <c r="K105" s="178"/>
      <c r="L105" s="178"/>
      <c r="M105" s="178"/>
      <c r="N105" s="160" t="str">
        <f t="shared" si="8"/>
        <v/>
      </c>
      <c r="P105" s="160" t="str">
        <f t="shared" si="9"/>
        <v/>
      </c>
      <c r="Q105" s="160">
        <f t="shared" si="7"/>
        <v>0</v>
      </c>
      <c r="R105" s="160" t="str">
        <f t="shared" si="10"/>
        <v/>
      </c>
      <c r="S105" s="160" t="str">
        <f t="shared" si="11"/>
        <v/>
      </c>
    </row>
    <row r="106" spans="3:19" ht="17.45" customHeight="1" x14ac:dyDescent="0.25">
      <c r="C106" s="188"/>
      <c r="D106" s="189"/>
      <c r="E106" s="178"/>
      <c r="F106" s="178"/>
      <c r="G106" s="190">
        <f>DATOS!$E$13</f>
        <v>1</v>
      </c>
      <c r="H106" s="178"/>
      <c r="I106" s="191"/>
      <c r="J106" s="178"/>
      <c r="K106" s="178"/>
      <c r="L106" s="178"/>
      <c r="M106" s="178"/>
      <c r="N106" s="160" t="str">
        <f t="shared" si="8"/>
        <v/>
      </c>
      <c r="P106" s="160" t="str">
        <f t="shared" si="9"/>
        <v/>
      </c>
      <c r="Q106" s="160">
        <f t="shared" si="7"/>
        <v>0</v>
      </c>
      <c r="R106" s="160" t="str">
        <f t="shared" si="10"/>
        <v/>
      </c>
      <c r="S106" s="160" t="str">
        <f t="shared" si="11"/>
        <v/>
      </c>
    </row>
    <row r="107" spans="3:19" ht="17.45" customHeight="1" x14ac:dyDescent="0.25">
      <c r="C107" s="188"/>
      <c r="D107" s="189"/>
      <c r="E107" s="178"/>
      <c r="F107" s="178"/>
      <c r="G107" s="190">
        <f>DATOS!$E$13</f>
        <v>1</v>
      </c>
      <c r="H107" s="178"/>
      <c r="I107" s="191"/>
      <c r="J107" s="178"/>
      <c r="K107" s="178"/>
      <c r="L107" s="178"/>
      <c r="M107" s="178"/>
      <c r="N107" s="160" t="str">
        <f t="shared" si="8"/>
        <v/>
      </c>
      <c r="P107" s="160" t="str">
        <f t="shared" si="9"/>
        <v/>
      </c>
      <c r="Q107" s="160">
        <f t="shared" si="7"/>
        <v>0</v>
      </c>
      <c r="R107" s="160" t="str">
        <f t="shared" si="10"/>
        <v/>
      </c>
      <c r="S107" s="160" t="str">
        <f t="shared" si="11"/>
        <v/>
      </c>
    </row>
    <row r="108" spans="3:19" ht="17.45" customHeight="1" x14ac:dyDescent="0.25">
      <c r="C108" s="188"/>
      <c r="D108" s="189"/>
      <c r="E108" s="178"/>
      <c r="F108" s="178"/>
      <c r="G108" s="190">
        <f>DATOS!$E$13</f>
        <v>1</v>
      </c>
      <c r="H108" s="178"/>
      <c r="I108" s="191"/>
      <c r="J108" s="178"/>
      <c r="K108" s="178"/>
      <c r="L108" s="178"/>
      <c r="M108" s="178"/>
      <c r="N108" s="160" t="str">
        <f t="shared" si="8"/>
        <v/>
      </c>
      <c r="P108" s="160" t="str">
        <f t="shared" si="9"/>
        <v/>
      </c>
      <c r="Q108" s="160">
        <f t="shared" si="7"/>
        <v>0</v>
      </c>
      <c r="R108" s="160" t="str">
        <f t="shared" si="10"/>
        <v/>
      </c>
      <c r="S108" s="160" t="str">
        <f t="shared" si="11"/>
        <v/>
      </c>
    </row>
    <row r="109" spans="3:19" ht="17.45" customHeight="1" x14ac:dyDescent="0.25">
      <c r="C109" s="188"/>
      <c r="D109" s="189"/>
      <c r="E109" s="178"/>
      <c r="F109" s="178"/>
      <c r="G109" s="190">
        <f>DATOS!$E$13</f>
        <v>1</v>
      </c>
      <c r="H109" s="178"/>
      <c r="I109" s="191"/>
      <c r="J109" s="178"/>
      <c r="K109" s="178"/>
      <c r="L109" s="178"/>
      <c r="M109" s="178"/>
      <c r="N109" s="160" t="str">
        <f t="shared" si="8"/>
        <v/>
      </c>
      <c r="P109" s="160" t="str">
        <f t="shared" si="9"/>
        <v/>
      </c>
      <c r="Q109" s="160">
        <f t="shared" si="7"/>
        <v>0</v>
      </c>
      <c r="R109" s="160" t="str">
        <f t="shared" si="10"/>
        <v/>
      </c>
      <c r="S109" s="160" t="str">
        <f t="shared" si="11"/>
        <v/>
      </c>
    </row>
    <row r="110" spans="3:19" ht="17.45" customHeight="1" x14ac:dyDescent="0.25">
      <c r="C110" s="188"/>
      <c r="D110" s="189"/>
      <c r="E110" s="178"/>
      <c r="F110" s="178"/>
      <c r="G110" s="190">
        <f>DATOS!$E$13</f>
        <v>1</v>
      </c>
      <c r="H110" s="178"/>
      <c r="I110" s="191"/>
      <c r="J110" s="178"/>
      <c r="K110" s="178"/>
      <c r="L110" s="178"/>
      <c r="M110" s="178"/>
      <c r="N110" s="160" t="str">
        <f t="shared" si="8"/>
        <v/>
      </c>
      <c r="P110" s="160" t="str">
        <f t="shared" si="9"/>
        <v/>
      </c>
      <c r="Q110" s="160">
        <f t="shared" si="7"/>
        <v>0</v>
      </c>
      <c r="R110" s="160" t="str">
        <f t="shared" si="10"/>
        <v/>
      </c>
      <c r="S110" s="160" t="str">
        <f t="shared" si="11"/>
        <v/>
      </c>
    </row>
    <row r="111" spans="3:19" ht="17.45" customHeight="1" x14ac:dyDescent="0.25">
      <c r="C111" s="188"/>
      <c r="D111" s="189"/>
      <c r="E111" s="178"/>
      <c r="F111" s="178"/>
      <c r="G111" s="190">
        <f>DATOS!$E$13</f>
        <v>1</v>
      </c>
      <c r="H111" s="178"/>
      <c r="I111" s="191"/>
      <c r="J111" s="178"/>
      <c r="K111" s="178"/>
      <c r="L111" s="178"/>
      <c r="M111" s="178"/>
      <c r="N111" s="160" t="str">
        <f t="shared" si="8"/>
        <v/>
      </c>
      <c r="P111" s="160" t="str">
        <f t="shared" si="9"/>
        <v/>
      </c>
      <c r="Q111" s="160">
        <f t="shared" si="7"/>
        <v>0</v>
      </c>
      <c r="R111" s="160" t="str">
        <f t="shared" si="10"/>
        <v/>
      </c>
      <c r="S111" s="160" t="str">
        <f t="shared" si="11"/>
        <v/>
      </c>
    </row>
    <row r="112" spans="3:19" ht="17.45" customHeight="1" x14ac:dyDescent="0.25">
      <c r="C112" s="188"/>
      <c r="D112" s="189"/>
      <c r="E112" s="178"/>
      <c r="F112" s="178"/>
      <c r="G112" s="190">
        <f>DATOS!$E$13</f>
        <v>1</v>
      </c>
      <c r="H112" s="178"/>
      <c r="I112" s="191"/>
      <c r="J112" s="178"/>
      <c r="K112" s="178"/>
      <c r="L112" s="178"/>
      <c r="M112" s="178"/>
      <c r="N112" s="160" t="str">
        <f t="shared" si="8"/>
        <v/>
      </c>
      <c r="P112" s="160" t="str">
        <f t="shared" si="9"/>
        <v/>
      </c>
      <c r="Q112" s="160">
        <f t="shared" si="7"/>
        <v>0</v>
      </c>
      <c r="R112" s="160" t="str">
        <f t="shared" si="10"/>
        <v/>
      </c>
      <c r="S112" s="160" t="str">
        <f t="shared" si="11"/>
        <v/>
      </c>
    </row>
    <row r="113" spans="3:19" ht="17.45" customHeight="1" x14ac:dyDescent="0.25">
      <c r="C113" s="188"/>
      <c r="D113" s="189"/>
      <c r="E113" s="178"/>
      <c r="F113" s="178"/>
      <c r="G113" s="190">
        <f>DATOS!$E$13</f>
        <v>1</v>
      </c>
      <c r="H113" s="178"/>
      <c r="I113" s="191"/>
      <c r="J113" s="178"/>
      <c r="K113" s="178"/>
      <c r="L113" s="178"/>
      <c r="M113" s="178"/>
      <c r="N113" s="160" t="str">
        <f t="shared" si="8"/>
        <v/>
      </c>
      <c r="P113" s="160" t="str">
        <f t="shared" si="9"/>
        <v/>
      </c>
      <c r="Q113" s="160">
        <f t="shared" si="7"/>
        <v>0</v>
      </c>
      <c r="R113" s="160" t="str">
        <f t="shared" si="10"/>
        <v/>
      </c>
      <c r="S113" s="160" t="str">
        <f t="shared" si="11"/>
        <v/>
      </c>
    </row>
    <row r="114" spans="3:19" ht="17.45" customHeight="1" x14ac:dyDescent="0.25">
      <c r="C114" s="188"/>
      <c r="D114" s="189"/>
      <c r="E114" s="178"/>
      <c r="F114" s="178"/>
      <c r="G114" s="190">
        <f>DATOS!$E$13</f>
        <v>1</v>
      </c>
      <c r="H114" s="178"/>
      <c r="I114" s="191"/>
      <c r="J114" s="178"/>
      <c r="K114" s="178"/>
      <c r="L114" s="178"/>
      <c r="M114" s="178"/>
      <c r="N114" s="160" t="str">
        <f t="shared" si="8"/>
        <v/>
      </c>
      <c r="P114" s="160" t="str">
        <f t="shared" si="9"/>
        <v/>
      </c>
      <c r="Q114" s="160">
        <f t="shared" si="7"/>
        <v>0</v>
      </c>
      <c r="R114" s="160" t="str">
        <f t="shared" si="10"/>
        <v/>
      </c>
      <c r="S114" s="160" t="str">
        <f t="shared" si="11"/>
        <v/>
      </c>
    </row>
    <row r="115" spans="3:19" ht="17.45" customHeight="1" x14ac:dyDescent="0.25">
      <c r="C115" s="188"/>
      <c r="D115" s="189"/>
      <c r="E115" s="178"/>
      <c r="F115" s="178"/>
      <c r="G115" s="190">
        <f>DATOS!$E$13</f>
        <v>1</v>
      </c>
      <c r="H115" s="178"/>
      <c r="I115" s="191"/>
      <c r="J115" s="178"/>
      <c r="K115" s="178"/>
      <c r="L115" s="178"/>
      <c r="M115" s="178"/>
      <c r="N115" s="160" t="str">
        <f t="shared" si="8"/>
        <v/>
      </c>
      <c r="P115" s="160" t="str">
        <f t="shared" si="9"/>
        <v/>
      </c>
      <c r="Q115" s="160">
        <f t="shared" si="7"/>
        <v>0</v>
      </c>
      <c r="R115" s="160" t="str">
        <f t="shared" si="10"/>
        <v/>
      </c>
      <c r="S115" s="160" t="str">
        <f t="shared" si="11"/>
        <v/>
      </c>
    </row>
    <row r="116" spans="3:19" ht="17.45" customHeight="1" x14ac:dyDescent="0.25">
      <c r="C116" s="188"/>
      <c r="D116" s="189"/>
      <c r="E116" s="178"/>
      <c r="F116" s="178"/>
      <c r="G116" s="190">
        <f>DATOS!$E$13</f>
        <v>1</v>
      </c>
      <c r="H116" s="178"/>
      <c r="I116" s="191"/>
      <c r="J116" s="178"/>
      <c r="K116" s="178"/>
      <c r="L116" s="178"/>
      <c r="M116" s="178"/>
      <c r="N116" s="160" t="str">
        <f t="shared" si="8"/>
        <v/>
      </c>
      <c r="P116" s="160" t="str">
        <f t="shared" si="9"/>
        <v/>
      </c>
      <c r="Q116" s="160">
        <f t="shared" si="7"/>
        <v>0</v>
      </c>
      <c r="R116" s="160" t="str">
        <f t="shared" si="10"/>
        <v/>
      </c>
      <c r="S116" s="160" t="str">
        <f t="shared" si="11"/>
        <v/>
      </c>
    </row>
    <row r="117" spans="3:19" ht="17.45" customHeight="1" x14ac:dyDescent="0.25">
      <c r="C117" s="188"/>
      <c r="D117" s="189"/>
      <c r="E117" s="178"/>
      <c r="F117" s="178"/>
      <c r="G117" s="190">
        <f>DATOS!$E$13</f>
        <v>1</v>
      </c>
      <c r="H117" s="178"/>
      <c r="I117" s="191"/>
      <c r="J117" s="178"/>
      <c r="K117" s="178"/>
      <c r="L117" s="178"/>
      <c r="M117" s="178"/>
      <c r="N117" s="160" t="str">
        <f t="shared" si="8"/>
        <v/>
      </c>
      <c r="P117" s="160" t="str">
        <f t="shared" si="9"/>
        <v/>
      </c>
      <c r="Q117" s="160">
        <f t="shared" si="7"/>
        <v>0</v>
      </c>
      <c r="R117" s="160" t="str">
        <f t="shared" si="10"/>
        <v/>
      </c>
      <c r="S117" s="160" t="str">
        <f t="shared" si="11"/>
        <v/>
      </c>
    </row>
    <row r="118" spans="3:19" ht="17.45" customHeight="1" x14ac:dyDescent="0.25">
      <c r="C118" s="188"/>
      <c r="D118" s="189"/>
      <c r="E118" s="178"/>
      <c r="F118" s="178"/>
      <c r="G118" s="190">
        <f>DATOS!$E$13</f>
        <v>1</v>
      </c>
      <c r="H118" s="178"/>
      <c r="I118" s="191"/>
      <c r="J118" s="178"/>
      <c r="K118" s="178"/>
      <c r="L118" s="178"/>
      <c r="M118" s="178"/>
      <c r="N118" s="160" t="str">
        <f t="shared" si="8"/>
        <v/>
      </c>
      <c r="P118" s="160" t="str">
        <f t="shared" si="9"/>
        <v/>
      </c>
      <c r="Q118" s="160">
        <f t="shared" si="7"/>
        <v>0</v>
      </c>
      <c r="R118" s="160" t="str">
        <f t="shared" si="10"/>
        <v/>
      </c>
      <c r="S118" s="160" t="str">
        <f t="shared" si="11"/>
        <v/>
      </c>
    </row>
    <row r="119" spans="3:19" ht="17.45" customHeight="1" x14ac:dyDescent="0.25">
      <c r="C119" s="188"/>
      <c r="D119" s="189"/>
      <c r="E119" s="178"/>
      <c r="F119" s="178"/>
      <c r="G119" s="190">
        <f>DATOS!$E$13</f>
        <v>1</v>
      </c>
      <c r="H119" s="178"/>
      <c r="I119" s="191"/>
      <c r="J119" s="178"/>
      <c r="K119" s="178"/>
      <c r="L119" s="178"/>
      <c r="M119" s="178"/>
      <c r="N119" s="160" t="str">
        <f t="shared" si="8"/>
        <v/>
      </c>
      <c r="P119" s="160" t="str">
        <f t="shared" si="9"/>
        <v/>
      </c>
      <c r="Q119" s="160">
        <f t="shared" si="7"/>
        <v>0</v>
      </c>
      <c r="R119" s="160" t="str">
        <f t="shared" si="10"/>
        <v/>
      </c>
      <c r="S119" s="160" t="str">
        <f t="shared" si="11"/>
        <v/>
      </c>
    </row>
    <row r="120" spans="3:19" ht="17.45" customHeight="1" x14ac:dyDescent="0.25">
      <c r="C120" s="188"/>
      <c r="D120" s="189"/>
      <c r="E120" s="178"/>
      <c r="F120" s="178"/>
      <c r="G120" s="190">
        <f>DATOS!$E$13</f>
        <v>1</v>
      </c>
      <c r="H120" s="178"/>
      <c r="I120" s="191"/>
      <c r="J120" s="178"/>
      <c r="K120" s="178"/>
      <c r="L120" s="178"/>
      <c r="M120" s="178"/>
      <c r="N120" s="160" t="str">
        <f t="shared" si="8"/>
        <v/>
      </c>
      <c r="P120" s="160" t="str">
        <f t="shared" si="9"/>
        <v/>
      </c>
      <c r="Q120" s="160">
        <f t="shared" si="7"/>
        <v>0</v>
      </c>
      <c r="R120" s="160" t="str">
        <f t="shared" si="10"/>
        <v/>
      </c>
      <c r="S120" s="160" t="str">
        <f t="shared" si="11"/>
        <v/>
      </c>
    </row>
    <row r="121" spans="3:19" ht="17.45" customHeight="1" x14ac:dyDescent="0.25">
      <c r="C121" s="188"/>
      <c r="D121" s="189"/>
      <c r="E121" s="178"/>
      <c r="F121" s="178"/>
      <c r="G121" s="190">
        <f>DATOS!$E$13</f>
        <v>1</v>
      </c>
      <c r="H121" s="178"/>
      <c r="I121" s="191"/>
      <c r="J121" s="178"/>
      <c r="K121" s="178"/>
      <c r="L121" s="178"/>
      <c r="M121" s="178"/>
      <c r="N121" s="160" t="str">
        <f t="shared" si="8"/>
        <v/>
      </c>
      <c r="P121" s="160" t="str">
        <f t="shared" si="9"/>
        <v/>
      </c>
      <c r="Q121" s="160">
        <f t="shared" si="7"/>
        <v>0</v>
      </c>
      <c r="R121" s="160" t="str">
        <f t="shared" si="10"/>
        <v/>
      </c>
      <c r="S121" s="160" t="str">
        <f t="shared" si="11"/>
        <v/>
      </c>
    </row>
    <row r="122" spans="3:19" ht="17.45" customHeight="1" x14ac:dyDescent="0.25">
      <c r="C122" s="188"/>
      <c r="D122" s="189"/>
      <c r="E122" s="178"/>
      <c r="F122" s="178"/>
      <c r="G122" s="190">
        <f>DATOS!$E$13</f>
        <v>1</v>
      </c>
      <c r="H122" s="178"/>
      <c r="I122" s="191"/>
      <c r="J122" s="178"/>
      <c r="K122" s="178"/>
      <c r="L122" s="178"/>
      <c r="M122" s="178"/>
      <c r="N122" s="160" t="str">
        <f t="shared" si="8"/>
        <v/>
      </c>
      <c r="P122" s="160" t="str">
        <f t="shared" si="9"/>
        <v/>
      </c>
      <c r="Q122" s="160">
        <f t="shared" si="7"/>
        <v>0</v>
      </c>
      <c r="R122" s="160" t="str">
        <f t="shared" si="10"/>
        <v/>
      </c>
      <c r="S122" s="160" t="str">
        <f t="shared" si="11"/>
        <v/>
      </c>
    </row>
    <row r="123" spans="3:19" ht="17.45" customHeight="1" x14ac:dyDescent="0.25">
      <c r="C123" s="188"/>
      <c r="D123" s="189"/>
      <c r="E123" s="178"/>
      <c r="F123" s="178"/>
      <c r="G123" s="190">
        <f>DATOS!$E$13</f>
        <v>1</v>
      </c>
      <c r="H123" s="178"/>
      <c r="I123" s="191"/>
      <c r="J123" s="178"/>
      <c r="K123" s="178"/>
      <c r="L123" s="178"/>
      <c r="M123" s="178"/>
      <c r="N123" s="160" t="str">
        <f t="shared" si="8"/>
        <v/>
      </c>
      <c r="P123" s="160" t="str">
        <f t="shared" si="9"/>
        <v/>
      </c>
      <c r="Q123" s="160">
        <f t="shared" si="7"/>
        <v>0</v>
      </c>
      <c r="R123" s="160" t="str">
        <f t="shared" si="10"/>
        <v/>
      </c>
      <c r="S123" s="160" t="str">
        <f t="shared" si="11"/>
        <v/>
      </c>
    </row>
    <row r="124" spans="3:19" ht="17.45" customHeight="1" x14ac:dyDescent="0.25">
      <c r="C124" s="188"/>
      <c r="D124" s="189"/>
      <c r="E124" s="178"/>
      <c r="F124" s="178"/>
      <c r="G124" s="190">
        <f>DATOS!$E$13</f>
        <v>1</v>
      </c>
      <c r="H124" s="178"/>
      <c r="I124" s="191"/>
      <c r="J124" s="178"/>
      <c r="K124" s="178"/>
      <c r="L124" s="178"/>
      <c r="M124" s="178"/>
      <c r="N124" s="160" t="str">
        <f t="shared" si="8"/>
        <v/>
      </c>
      <c r="P124" s="160" t="str">
        <f t="shared" si="9"/>
        <v/>
      </c>
      <c r="Q124" s="160">
        <f t="shared" si="7"/>
        <v>0</v>
      </c>
      <c r="R124" s="160" t="str">
        <f t="shared" si="10"/>
        <v/>
      </c>
      <c r="S124" s="160" t="str">
        <f t="shared" si="11"/>
        <v/>
      </c>
    </row>
    <row r="125" spans="3:19" ht="17.45" customHeight="1" x14ac:dyDescent="0.25">
      <c r="C125" s="188"/>
      <c r="D125" s="189"/>
      <c r="E125" s="178"/>
      <c r="F125" s="178"/>
      <c r="G125" s="190">
        <f>DATOS!$E$13</f>
        <v>1</v>
      </c>
      <c r="H125" s="178"/>
      <c r="I125" s="191"/>
      <c r="J125" s="178"/>
      <c r="K125" s="178"/>
      <c r="L125" s="178"/>
      <c r="M125" s="178"/>
      <c r="N125" s="160" t="str">
        <f t="shared" si="8"/>
        <v/>
      </c>
      <c r="P125" s="160" t="str">
        <f t="shared" si="9"/>
        <v/>
      </c>
      <c r="Q125" s="160">
        <f t="shared" si="7"/>
        <v>0</v>
      </c>
      <c r="R125" s="160" t="str">
        <f t="shared" si="10"/>
        <v/>
      </c>
      <c r="S125" s="160" t="str">
        <f t="shared" si="11"/>
        <v/>
      </c>
    </row>
    <row r="126" spans="3:19" ht="17.45" customHeight="1" x14ac:dyDescent="0.25">
      <c r="C126" s="188"/>
      <c r="D126" s="189"/>
      <c r="E126" s="178"/>
      <c r="F126" s="178"/>
      <c r="G126" s="190">
        <f>DATOS!$E$13</f>
        <v>1</v>
      </c>
      <c r="H126" s="178"/>
      <c r="I126" s="191"/>
      <c r="J126" s="178"/>
      <c r="K126" s="178"/>
      <c r="L126" s="178"/>
      <c r="M126" s="178"/>
      <c r="N126" s="160" t="str">
        <f t="shared" si="8"/>
        <v/>
      </c>
      <c r="P126" s="160" t="str">
        <f t="shared" si="9"/>
        <v/>
      </c>
      <c r="Q126" s="160">
        <f t="shared" si="7"/>
        <v>0</v>
      </c>
      <c r="R126" s="160" t="str">
        <f t="shared" si="10"/>
        <v/>
      </c>
      <c r="S126" s="160" t="str">
        <f t="shared" si="11"/>
        <v/>
      </c>
    </row>
    <row r="127" spans="3:19" ht="17.45" customHeight="1" x14ac:dyDescent="0.25">
      <c r="C127" s="188"/>
      <c r="D127" s="189"/>
      <c r="E127" s="178"/>
      <c r="F127" s="178"/>
      <c r="G127" s="190">
        <f>DATOS!$E$13</f>
        <v>1</v>
      </c>
      <c r="H127" s="178"/>
      <c r="I127" s="191"/>
      <c r="J127" s="178"/>
      <c r="K127" s="178"/>
      <c r="L127" s="178"/>
      <c r="M127" s="178"/>
      <c r="N127" s="160" t="str">
        <f t="shared" si="8"/>
        <v/>
      </c>
      <c r="P127" s="160" t="str">
        <f t="shared" si="9"/>
        <v/>
      </c>
      <c r="Q127" s="160">
        <f t="shared" si="7"/>
        <v>0</v>
      </c>
      <c r="R127" s="160" t="str">
        <f t="shared" si="10"/>
        <v/>
      </c>
      <c r="S127" s="160" t="str">
        <f t="shared" si="11"/>
        <v/>
      </c>
    </row>
    <row r="128" spans="3:19" ht="17.45" customHeight="1" x14ac:dyDescent="0.25">
      <c r="C128" s="188"/>
      <c r="D128" s="189"/>
      <c r="E128" s="178"/>
      <c r="F128" s="178"/>
      <c r="G128" s="190">
        <f>DATOS!$E$13</f>
        <v>1</v>
      </c>
      <c r="H128" s="178"/>
      <c r="I128" s="191"/>
      <c r="J128" s="178"/>
      <c r="K128" s="178"/>
      <c r="L128" s="178"/>
      <c r="M128" s="178"/>
      <c r="N128" s="160" t="str">
        <f t="shared" si="8"/>
        <v/>
      </c>
      <c r="P128" s="160" t="str">
        <f t="shared" si="9"/>
        <v/>
      </c>
      <c r="Q128" s="160">
        <f t="shared" si="7"/>
        <v>0</v>
      </c>
      <c r="R128" s="160" t="str">
        <f t="shared" si="10"/>
        <v/>
      </c>
      <c r="S128" s="160" t="str">
        <f t="shared" si="11"/>
        <v/>
      </c>
    </row>
    <row r="129" spans="3:19" ht="17.45" customHeight="1" x14ac:dyDescent="0.25">
      <c r="C129" s="188"/>
      <c r="D129" s="189"/>
      <c r="E129" s="178"/>
      <c r="F129" s="178"/>
      <c r="G129" s="190">
        <f>DATOS!$E$13</f>
        <v>1</v>
      </c>
      <c r="H129" s="178"/>
      <c r="I129" s="191"/>
      <c r="J129" s="178"/>
      <c r="K129" s="178"/>
      <c r="L129" s="178"/>
      <c r="M129" s="178"/>
      <c r="N129" s="160" t="str">
        <f t="shared" si="8"/>
        <v/>
      </c>
      <c r="P129" s="160" t="str">
        <f t="shared" si="9"/>
        <v/>
      </c>
      <c r="Q129" s="160">
        <f t="shared" si="7"/>
        <v>0</v>
      </c>
      <c r="R129" s="160" t="str">
        <f t="shared" si="10"/>
        <v/>
      </c>
      <c r="S129" s="160" t="str">
        <f t="shared" si="11"/>
        <v/>
      </c>
    </row>
    <row r="130" spans="3:19" ht="17.45" customHeight="1" x14ac:dyDescent="0.25">
      <c r="C130" s="188"/>
      <c r="D130" s="189"/>
      <c r="E130" s="178"/>
      <c r="F130" s="178"/>
      <c r="G130" s="190">
        <f>DATOS!$E$13</f>
        <v>1</v>
      </c>
      <c r="H130" s="178"/>
      <c r="I130" s="191"/>
      <c r="J130" s="178"/>
      <c r="K130" s="178"/>
      <c r="L130" s="178"/>
      <c r="M130" s="178"/>
      <c r="N130" s="160" t="str">
        <f t="shared" si="8"/>
        <v/>
      </c>
      <c r="P130" s="160" t="str">
        <f t="shared" si="9"/>
        <v/>
      </c>
      <c r="Q130" s="160">
        <f t="shared" si="7"/>
        <v>0</v>
      </c>
      <c r="R130" s="160" t="str">
        <f t="shared" si="10"/>
        <v/>
      </c>
      <c r="S130" s="160" t="str">
        <f t="shared" si="11"/>
        <v/>
      </c>
    </row>
    <row r="131" spans="3:19" ht="17.45" customHeight="1" x14ac:dyDescent="0.25">
      <c r="C131" s="188"/>
      <c r="D131" s="189"/>
      <c r="E131" s="178"/>
      <c r="F131" s="178"/>
      <c r="G131" s="190">
        <f>DATOS!$E$13</f>
        <v>1</v>
      </c>
      <c r="H131" s="178"/>
      <c r="I131" s="191"/>
      <c r="J131" s="178"/>
      <c r="K131" s="178"/>
      <c r="L131" s="178"/>
      <c r="M131" s="178"/>
      <c r="N131" s="160" t="str">
        <f t="shared" si="8"/>
        <v/>
      </c>
      <c r="P131" s="160" t="str">
        <f t="shared" si="9"/>
        <v/>
      </c>
      <c r="Q131" s="160">
        <f t="shared" si="7"/>
        <v>0</v>
      </c>
      <c r="R131" s="160" t="str">
        <f t="shared" si="10"/>
        <v/>
      </c>
      <c r="S131" s="160" t="str">
        <f t="shared" si="11"/>
        <v/>
      </c>
    </row>
    <row r="132" spans="3:19" ht="17.45" customHeight="1" x14ac:dyDescent="0.25">
      <c r="C132" s="188"/>
      <c r="D132" s="189"/>
      <c r="E132" s="178"/>
      <c r="F132" s="178"/>
      <c r="G132" s="190">
        <f>DATOS!$E$13</f>
        <v>1</v>
      </c>
      <c r="H132" s="178"/>
      <c r="I132" s="191"/>
      <c r="J132" s="178"/>
      <c r="K132" s="178"/>
      <c r="L132" s="178"/>
      <c r="M132" s="178"/>
      <c r="N132" s="160" t="str">
        <f t="shared" si="8"/>
        <v/>
      </c>
      <c r="P132" s="160" t="str">
        <f t="shared" si="9"/>
        <v/>
      </c>
      <c r="Q132" s="160">
        <f t="shared" si="7"/>
        <v>0</v>
      </c>
      <c r="R132" s="160" t="str">
        <f t="shared" si="10"/>
        <v/>
      </c>
      <c r="S132" s="160" t="str">
        <f t="shared" si="11"/>
        <v/>
      </c>
    </row>
    <row r="133" spans="3:19" ht="17.45" customHeight="1" x14ac:dyDescent="0.25">
      <c r="C133" s="188"/>
      <c r="D133" s="189"/>
      <c r="E133" s="178"/>
      <c r="F133" s="178"/>
      <c r="G133" s="190">
        <f>DATOS!$E$13</f>
        <v>1</v>
      </c>
      <c r="H133" s="178"/>
      <c r="I133" s="191"/>
      <c r="J133" s="178"/>
      <c r="K133" s="178"/>
      <c r="L133" s="178"/>
      <c r="M133" s="178"/>
      <c r="N133" s="160" t="str">
        <f t="shared" si="8"/>
        <v/>
      </c>
      <c r="P133" s="160" t="str">
        <f t="shared" si="9"/>
        <v/>
      </c>
      <c r="Q133" s="160">
        <f t="shared" si="7"/>
        <v>0</v>
      </c>
      <c r="R133" s="160" t="str">
        <f t="shared" si="10"/>
        <v/>
      </c>
      <c r="S133" s="160" t="str">
        <f t="shared" si="11"/>
        <v/>
      </c>
    </row>
    <row r="134" spans="3:19" ht="17.45" customHeight="1" x14ac:dyDescent="0.25">
      <c r="C134" s="188"/>
      <c r="D134" s="189"/>
      <c r="E134" s="178"/>
      <c r="F134" s="178"/>
      <c r="G134" s="190">
        <f>DATOS!$E$13</f>
        <v>1</v>
      </c>
      <c r="H134" s="178"/>
      <c r="I134" s="191"/>
      <c r="J134" s="178"/>
      <c r="K134" s="178"/>
      <c r="L134" s="178"/>
      <c r="M134" s="178"/>
      <c r="N134" s="160" t="str">
        <f t="shared" si="8"/>
        <v/>
      </c>
      <c r="P134" s="160" t="str">
        <f t="shared" si="9"/>
        <v/>
      </c>
      <c r="Q134" s="160">
        <f t="shared" si="7"/>
        <v>0</v>
      </c>
      <c r="R134" s="160" t="str">
        <f t="shared" si="10"/>
        <v/>
      </c>
      <c r="S134" s="160" t="str">
        <f t="shared" si="11"/>
        <v/>
      </c>
    </row>
    <row r="135" spans="3:19" ht="17.45" customHeight="1" x14ac:dyDescent="0.25">
      <c r="C135" s="188"/>
      <c r="D135" s="189"/>
      <c r="E135" s="178"/>
      <c r="F135" s="178"/>
      <c r="G135" s="190">
        <f>DATOS!$E$13</f>
        <v>1</v>
      </c>
      <c r="H135" s="178"/>
      <c r="I135" s="191"/>
      <c r="J135" s="178"/>
      <c r="K135" s="178"/>
      <c r="L135" s="178"/>
      <c r="M135" s="178"/>
      <c r="N135" s="160" t="str">
        <f t="shared" si="8"/>
        <v/>
      </c>
      <c r="P135" s="160" t="str">
        <f t="shared" si="9"/>
        <v/>
      </c>
      <c r="Q135" s="160">
        <f t="shared" si="7"/>
        <v>0</v>
      </c>
      <c r="R135" s="160" t="str">
        <f t="shared" si="10"/>
        <v/>
      </c>
      <c r="S135" s="160" t="str">
        <f t="shared" si="11"/>
        <v/>
      </c>
    </row>
    <row r="136" spans="3:19" ht="17.45" customHeight="1" x14ac:dyDescent="0.25">
      <c r="C136" s="188"/>
      <c r="D136" s="189"/>
      <c r="E136" s="178"/>
      <c r="F136" s="178"/>
      <c r="G136" s="190">
        <f>DATOS!$E$13</f>
        <v>1</v>
      </c>
      <c r="H136" s="178"/>
      <c r="I136" s="191"/>
      <c r="J136" s="178"/>
      <c r="K136" s="178"/>
      <c r="L136" s="178"/>
      <c r="M136" s="178"/>
      <c r="N136" s="160" t="str">
        <f t="shared" si="8"/>
        <v/>
      </c>
      <c r="P136" s="160" t="str">
        <f t="shared" si="9"/>
        <v/>
      </c>
      <c r="Q136" s="160">
        <f t="shared" si="7"/>
        <v>0</v>
      </c>
      <c r="R136" s="160" t="str">
        <f t="shared" si="10"/>
        <v/>
      </c>
      <c r="S136" s="160" t="str">
        <f t="shared" si="11"/>
        <v/>
      </c>
    </row>
    <row r="137" spans="3:19" ht="17.45" customHeight="1" x14ac:dyDescent="0.25">
      <c r="C137" s="188"/>
      <c r="D137" s="189"/>
      <c r="E137" s="178"/>
      <c r="F137" s="178"/>
      <c r="G137" s="190">
        <f>DATOS!$E$13</f>
        <v>1</v>
      </c>
      <c r="H137" s="178"/>
      <c r="I137" s="191"/>
      <c r="J137" s="178"/>
      <c r="K137" s="178"/>
      <c r="L137" s="178"/>
      <c r="M137" s="178"/>
      <c r="N137" s="160" t="str">
        <f t="shared" si="8"/>
        <v/>
      </c>
      <c r="P137" s="160" t="str">
        <f t="shared" si="9"/>
        <v/>
      </c>
      <c r="Q137" s="160">
        <f t="shared" si="7"/>
        <v>0</v>
      </c>
      <c r="R137" s="160" t="str">
        <f t="shared" si="10"/>
        <v/>
      </c>
      <c r="S137" s="160" t="str">
        <f t="shared" si="11"/>
        <v/>
      </c>
    </row>
    <row r="138" spans="3:19" ht="17.45" customHeight="1" x14ac:dyDescent="0.25">
      <c r="C138" s="188"/>
      <c r="D138" s="189"/>
      <c r="E138" s="178"/>
      <c r="F138" s="178"/>
      <c r="G138" s="190">
        <f>DATOS!$E$13</f>
        <v>1</v>
      </c>
      <c r="H138" s="178"/>
      <c r="I138" s="191"/>
      <c r="J138" s="178"/>
      <c r="K138" s="178"/>
      <c r="L138" s="178"/>
      <c r="M138" s="178"/>
      <c r="N138" s="160" t="str">
        <f t="shared" si="8"/>
        <v/>
      </c>
      <c r="P138" s="160" t="str">
        <f t="shared" si="9"/>
        <v/>
      </c>
      <c r="Q138" s="160">
        <f t="shared" si="7"/>
        <v>0</v>
      </c>
      <c r="R138" s="160" t="str">
        <f t="shared" si="10"/>
        <v/>
      </c>
      <c r="S138" s="160" t="str">
        <f t="shared" si="11"/>
        <v/>
      </c>
    </row>
    <row r="139" spans="3:19" ht="17.45" customHeight="1" x14ac:dyDescent="0.25">
      <c r="C139" s="188"/>
      <c r="D139" s="189"/>
      <c r="E139" s="178"/>
      <c r="F139" s="178"/>
      <c r="G139" s="190">
        <f>DATOS!$E$13</f>
        <v>1</v>
      </c>
      <c r="H139" s="178"/>
      <c r="I139" s="191"/>
      <c r="J139" s="178"/>
      <c r="K139" s="178"/>
      <c r="L139" s="178"/>
      <c r="M139" s="178"/>
      <c r="N139" s="160" t="str">
        <f t="shared" si="8"/>
        <v/>
      </c>
      <c r="P139" s="160" t="str">
        <f t="shared" si="9"/>
        <v/>
      </c>
      <c r="Q139" s="160">
        <f t="shared" si="7"/>
        <v>0</v>
      </c>
      <c r="R139" s="160" t="str">
        <f t="shared" si="10"/>
        <v/>
      </c>
      <c r="S139" s="160" t="str">
        <f t="shared" si="11"/>
        <v/>
      </c>
    </row>
    <row r="140" spans="3:19" ht="17.45" customHeight="1" x14ac:dyDescent="0.25">
      <c r="C140" s="188"/>
      <c r="D140" s="189"/>
      <c r="E140" s="178"/>
      <c r="F140" s="178"/>
      <c r="G140" s="190">
        <f>DATOS!$E$13</f>
        <v>1</v>
      </c>
      <c r="H140" s="178"/>
      <c r="I140" s="191"/>
      <c r="J140" s="178"/>
      <c r="K140" s="178"/>
      <c r="L140" s="178"/>
      <c r="M140" s="178"/>
      <c r="N140" s="160" t="str">
        <f t="shared" si="8"/>
        <v/>
      </c>
      <c r="P140" s="160" t="str">
        <f t="shared" si="9"/>
        <v/>
      </c>
      <c r="Q140" s="160">
        <f t="shared" si="7"/>
        <v>0</v>
      </c>
      <c r="R140" s="160" t="str">
        <f t="shared" si="10"/>
        <v/>
      </c>
      <c r="S140" s="160" t="str">
        <f t="shared" si="11"/>
        <v/>
      </c>
    </row>
    <row r="141" spans="3:19" ht="17.45" customHeight="1" x14ac:dyDescent="0.25">
      <c r="C141" s="188"/>
      <c r="D141" s="189"/>
      <c r="E141" s="178"/>
      <c r="F141" s="178"/>
      <c r="G141" s="190">
        <f>DATOS!$E$13</f>
        <v>1</v>
      </c>
      <c r="H141" s="178"/>
      <c r="I141" s="191"/>
      <c r="J141" s="178"/>
      <c r="K141" s="178"/>
      <c r="L141" s="178"/>
      <c r="M141" s="178"/>
      <c r="N141" s="160" t="str">
        <f t="shared" si="8"/>
        <v/>
      </c>
      <c r="P141" s="160" t="str">
        <f t="shared" si="9"/>
        <v/>
      </c>
      <c r="Q141" s="160">
        <f t="shared" si="7"/>
        <v>0</v>
      </c>
      <c r="R141" s="160" t="str">
        <f t="shared" si="10"/>
        <v/>
      </c>
      <c r="S141" s="160" t="str">
        <f t="shared" si="11"/>
        <v/>
      </c>
    </row>
    <row r="142" spans="3:19" ht="17.45" customHeight="1" x14ac:dyDescent="0.25">
      <c r="C142" s="188"/>
      <c r="D142" s="189"/>
      <c r="E142" s="178"/>
      <c r="F142" s="178"/>
      <c r="G142" s="190">
        <f>DATOS!$E$13</f>
        <v>1</v>
      </c>
      <c r="H142" s="178"/>
      <c r="I142" s="191"/>
      <c r="J142" s="178"/>
      <c r="K142" s="178"/>
      <c r="L142" s="178"/>
      <c r="M142" s="178"/>
      <c r="N142" s="160" t="str">
        <f t="shared" si="8"/>
        <v/>
      </c>
      <c r="P142" s="160" t="str">
        <f t="shared" si="9"/>
        <v/>
      </c>
      <c r="Q142" s="160">
        <f t="shared" si="7"/>
        <v>0</v>
      </c>
      <c r="R142" s="160" t="str">
        <f t="shared" si="10"/>
        <v/>
      </c>
      <c r="S142" s="160" t="str">
        <f t="shared" si="11"/>
        <v/>
      </c>
    </row>
    <row r="143" spans="3:19" ht="17.45" customHeight="1" x14ac:dyDescent="0.25">
      <c r="C143" s="188"/>
      <c r="D143" s="189"/>
      <c r="E143" s="178"/>
      <c r="F143" s="178"/>
      <c r="G143" s="190">
        <f>DATOS!$E$13</f>
        <v>1</v>
      </c>
      <c r="H143" s="178"/>
      <c r="I143" s="191"/>
      <c r="J143" s="178"/>
      <c r="K143" s="178"/>
      <c r="L143" s="178"/>
      <c r="M143" s="178"/>
      <c r="N143" s="160" t="str">
        <f t="shared" si="8"/>
        <v/>
      </c>
      <c r="P143" s="160" t="str">
        <f t="shared" si="9"/>
        <v/>
      </c>
      <c r="Q143" s="160">
        <f t="shared" si="7"/>
        <v>0</v>
      </c>
      <c r="R143" s="160" t="str">
        <f t="shared" si="10"/>
        <v/>
      </c>
      <c r="S143" s="160" t="str">
        <f t="shared" si="11"/>
        <v/>
      </c>
    </row>
    <row r="144" spans="3:19" ht="17.45" customHeight="1" x14ac:dyDescent="0.25">
      <c r="C144" s="188"/>
      <c r="D144" s="189"/>
      <c r="E144" s="178"/>
      <c r="F144" s="178"/>
      <c r="G144" s="190">
        <f>DATOS!$E$13</f>
        <v>1</v>
      </c>
      <c r="H144" s="178"/>
      <c r="I144" s="191"/>
      <c r="J144" s="178"/>
      <c r="K144" s="178"/>
      <c r="L144" s="178"/>
      <c r="M144" s="178"/>
      <c r="N144" s="160" t="str">
        <f t="shared" si="8"/>
        <v/>
      </c>
      <c r="P144" s="160" t="str">
        <f t="shared" si="9"/>
        <v/>
      </c>
      <c r="Q144" s="160">
        <f t="shared" si="7"/>
        <v>0</v>
      </c>
      <c r="R144" s="160" t="str">
        <f t="shared" si="10"/>
        <v/>
      </c>
      <c r="S144" s="160" t="str">
        <f t="shared" si="11"/>
        <v/>
      </c>
    </row>
    <row r="145" spans="3:19" ht="17.45" customHeight="1" x14ac:dyDescent="0.25">
      <c r="C145" s="188"/>
      <c r="D145" s="189"/>
      <c r="E145" s="178"/>
      <c r="F145" s="178"/>
      <c r="G145" s="190">
        <f>DATOS!$E$13</f>
        <v>1</v>
      </c>
      <c r="H145" s="178"/>
      <c r="I145" s="191"/>
      <c r="J145" s="178"/>
      <c r="K145" s="178"/>
      <c r="L145" s="178"/>
      <c r="M145" s="178"/>
      <c r="N145" s="160" t="str">
        <f t="shared" si="8"/>
        <v/>
      </c>
      <c r="P145" s="160" t="str">
        <f t="shared" si="9"/>
        <v/>
      </c>
      <c r="Q145" s="160">
        <f t="shared" ref="Q145:Q208" si="12">IF($I145=0%,H145,"")</f>
        <v>0</v>
      </c>
      <c r="R145" s="160" t="str">
        <f t="shared" si="10"/>
        <v/>
      </c>
      <c r="S145" s="160" t="str">
        <f t="shared" si="11"/>
        <v/>
      </c>
    </row>
    <row r="146" spans="3:19" ht="17.45" customHeight="1" x14ac:dyDescent="0.25">
      <c r="C146" s="188"/>
      <c r="D146" s="189"/>
      <c r="E146" s="178"/>
      <c r="F146" s="178"/>
      <c r="G146" s="190">
        <f>DATOS!$E$13</f>
        <v>1</v>
      </c>
      <c r="H146" s="178"/>
      <c r="I146" s="191"/>
      <c r="J146" s="178"/>
      <c r="K146" s="178"/>
      <c r="L146" s="178"/>
      <c r="M146" s="178"/>
      <c r="N146" s="160" t="str">
        <f t="shared" ref="N146:N209" si="13">IF(H146&amp;J146&amp;K146&amp;L146&amp;M146="","",H146+J146+K146-L146-M146)</f>
        <v/>
      </c>
      <c r="P146" s="160" t="str">
        <f t="shared" ref="P146:P209" si="14">IF($I146="E",H146,"")</f>
        <v/>
      </c>
      <c r="Q146" s="160">
        <f t="shared" si="12"/>
        <v>0</v>
      </c>
      <c r="R146" s="160" t="str">
        <f t="shared" ref="R146:R209" si="15">IF(OR($I146=8%,$I146=11%),$J146/$I146,"")</f>
        <v/>
      </c>
      <c r="S146" s="160" t="str">
        <f t="shared" si="11"/>
        <v/>
      </c>
    </row>
    <row r="147" spans="3:19" ht="17.45" customHeight="1" x14ac:dyDescent="0.25">
      <c r="C147" s="188"/>
      <c r="D147" s="189"/>
      <c r="E147" s="178"/>
      <c r="F147" s="178"/>
      <c r="G147" s="190">
        <f>DATOS!$E$13</f>
        <v>1</v>
      </c>
      <c r="H147" s="178"/>
      <c r="I147" s="191"/>
      <c r="J147" s="178"/>
      <c r="K147" s="178"/>
      <c r="L147" s="178"/>
      <c r="M147" s="178"/>
      <c r="N147" s="160" t="str">
        <f t="shared" si="13"/>
        <v/>
      </c>
      <c r="P147" s="160" t="str">
        <f t="shared" si="14"/>
        <v/>
      </c>
      <c r="Q147" s="160">
        <f t="shared" si="12"/>
        <v>0</v>
      </c>
      <c r="R147" s="160" t="str">
        <f t="shared" si="15"/>
        <v/>
      </c>
      <c r="S147" s="160" t="str">
        <f t="shared" ref="S147:S210" si="16">IF(OR($I147=15%,$I147=16%),$J147/$I147,"")</f>
        <v/>
      </c>
    </row>
    <row r="148" spans="3:19" ht="17.45" customHeight="1" x14ac:dyDescent="0.25">
      <c r="C148" s="188"/>
      <c r="D148" s="189"/>
      <c r="E148" s="178"/>
      <c r="F148" s="178"/>
      <c r="G148" s="190">
        <f>DATOS!$E$13</f>
        <v>1</v>
      </c>
      <c r="H148" s="178"/>
      <c r="I148" s="191"/>
      <c r="J148" s="178"/>
      <c r="K148" s="178"/>
      <c r="L148" s="178"/>
      <c r="M148" s="178"/>
      <c r="N148" s="160" t="str">
        <f t="shared" si="13"/>
        <v/>
      </c>
      <c r="P148" s="160" t="str">
        <f t="shared" si="14"/>
        <v/>
      </c>
      <c r="Q148" s="160">
        <f t="shared" si="12"/>
        <v>0</v>
      </c>
      <c r="R148" s="160" t="str">
        <f t="shared" si="15"/>
        <v/>
      </c>
      <c r="S148" s="160" t="str">
        <f t="shared" si="16"/>
        <v/>
      </c>
    </row>
    <row r="149" spans="3:19" ht="17.45" customHeight="1" x14ac:dyDescent="0.25">
      <c r="C149" s="188"/>
      <c r="D149" s="189"/>
      <c r="E149" s="178"/>
      <c r="F149" s="178"/>
      <c r="G149" s="190">
        <f>DATOS!$E$13</f>
        <v>1</v>
      </c>
      <c r="H149" s="178"/>
      <c r="I149" s="191"/>
      <c r="J149" s="178"/>
      <c r="K149" s="178"/>
      <c r="L149" s="178"/>
      <c r="M149" s="178"/>
      <c r="N149" s="160" t="str">
        <f t="shared" si="13"/>
        <v/>
      </c>
      <c r="P149" s="160" t="str">
        <f t="shared" si="14"/>
        <v/>
      </c>
      <c r="Q149" s="160">
        <f t="shared" si="12"/>
        <v>0</v>
      </c>
      <c r="R149" s="160" t="str">
        <f t="shared" si="15"/>
        <v/>
      </c>
      <c r="S149" s="160" t="str">
        <f t="shared" si="16"/>
        <v/>
      </c>
    </row>
    <row r="150" spans="3:19" ht="17.45" customHeight="1" x14ac:dyDescent="0.25">
      <c r="C150" s="188"/>
      <c r="D150" s="189"/>
      <c r="E150" s="178"/>
      <c r="F150" s="178"/>
      <c r="G150" s="190">
        <f>DATOS!$E$13</f>
        <v>1</v>
      </c>
      <c r="H150" s="178"/>
      <c r="I150" s="191"/>
      <c r="J150" s="178"/>
      <c r="K150" s="178"/>
      <c r="L150" s="178"/>
      <c r="M150" s="178"/>
      <c r="N150" s="160" t="str">
        <f t="shared" si="13"/>
        <v/>
      </c>
      <c r="P150" s="160" t="str">
        <f t="shared" si="14"/>
        <v/>
      </c>
      <c r="Q150" s="160">
        <f t="shared" si="12"/>
        <v>0</v>
      </c>
      <c r="R150" s="160" t="str">
        <f t="shared" si="15"/>
        <v/>
      </c>
      <c r="S150" s="160" t="str">
        <f t="shared" si="16"/>
        <v/>
      </c>
    </row>
    <row r="151" spans="3:19" ht="17.45" customHeight="1" x14ac:dyDescent="0.25">
      <c r="C151" s="188"/>
      <c r="D151" s="189"/>
      <c r="E151" s="178"/>
      <c r="F151" s="178"/>
      <c r="G151" s="190">
        <f>DATOS!$E$13</f>
        <v>1</v>
      </c>
      <c r="H151" s="178"/>
      <c r="I151" s="191"/>
      <c r="J151" s="178"/>
      <c r="K151" s="178"/>
      <c r="L151" s="178"/>
      <c r="M151" s="178"/>
      <c r="N151" s="160" t="str">
        <f t="shared" si="13"/>
        <v/>
      </c>
      <c r="P151" s="160" t="str">
        <f t="shared" si="14"/>
        <v/>
      </c>
      <c r="Q151" s="160">
        <f t="shared" si="12"/>
        <v>0</v>
      </c>
      <c r="R151" s="160" t="str">
        <f t="shared" si="15"/>
        <v/>
      </c>
      <c r="S151" s="160" t="str">
        <f t="shared" si="16"/>
        <v/>
      </c>
    </row>
    <row r="152" spans="3:19" ht="17.45" customHeight="1" x14ac:dyDescent="0.25">
      <c r="C152" s="188"/>
      <c r="D152" s="189"/>
      <c r="E152" s="178"/>
      <c r="F152" s="178"/>
      <c r="G152" s="190">
        <f>DATOS!$E$13</f>
        <v>1</v>
      </c>
      <c r="H152" s="178"/>
      <c r="I152" s="191"/>
      <c r="J152" s="178"/>
      <c r="K152" s="178"/>
      <c r="L152" s="178"/>
      <c r="M152" s="178"/>
      <c r="N152" s="160" t="str">
        <f t="shared" si="13"/>
        <v/>
      </c>
      <c r="P152" s="160" t="str">
        <f t="shared" si="14"/>
        <v/>
      </c>
      <c r="Q152" s="160">
        <f t="shared" si="12"/>
        <v>0</v>
      </c>
      <c r="R152" s="160" t="str">
        <f t="shared" si="15"/>
        <v/>
      </c>
      <c r="S152" s="160" t="str">
        <f t="shared" si="16"/>
        <v/>
      </c>
    </row>
    <row r="153" spans="3:19" ht="17.45" customHeight="1" x14ac:dyDescent="0.25">
      <c r="C153" s="188"/>
      <c r="D153" s="189"/>
      <c r="E153" s="178"/>
      <c r="F153" s="178"/>
      <c r="G153" s="190">
        <f>DATOS!$E$13</f>
        <v>1</v>
      </c>
      <c r="H153" s="178"/>
      <c r="I153" s="191"/>
      <c r="J153" s="178"/>
      <c r="K153" s="178"/>
      <c r="L153" s="178"/>
      <c r="M153" s="178"/>
      <c r="N153" s="160" t="str">
        <f t="shared" si="13"/>
        <v/>
      </c>
      <c r="P153" s="160" t="str">
        <f t="shared" si="14"/>
        <v/>
      </c>
      <c r="Q153" s="160">
        <f t="shared" si="12"/>
        <v>0</v>
      </c>
      <c r="R153" s="160" t="str">
        <f t="shared" si="15"/>
        <v/>
      </c>
      <c r="S153" s="160" t="str">
        <f t="shared" si="16"/>
        <v/>
      </c>
    </row>
    <row r="154" spans="3:19" ht="17.45" customHeight="1" x14ac:dyDescent="0.25">
      <c r="C154" s="188"/>
      <c r="D154" s="189"/>
      <c r="E154" s="178"/>
      <c r="F154" s="178"/>
      <c r="G154" s="190">
        <f>DATOS!$E$13</f>
        <v>1</v>
      </c>
      <c r="H154" s="178"/>
      <c r="I154" s="191"/>
      <c r="J154" s="178"/>
      <c r="K154" s="178"/>
      <c r="L154" s="178"/>
      <c r="M154" s="178"/>
      <c r="N154" s="160" t="str">
        <f t="shared" si="13"/>
        <v/>
      </c>
      <c r="P154" s="160" t="str">
        <f t="shared" si="14"/>
        <v/>
      </c>
      <c r="Q154" s="160">
        <f t="shared" si="12"/>
        <v>0</v>
      </c>
      <c r="R154" s="160" t="str">
        <f t="shared" si="15"/>
        <v/>
      </c>
      <c r="S154" s="160" t="str">
        <f t="shared" si="16"/>
        <v/>
      </c>
    </row>
    <row r="155" spans="3:19" ht="17.45" customHeight="1" x14ac:dyDescent="0.25">
      <c r="C155" s="188"/>
      <c r="D155" s="189"/>
      <c r="E155" s="178"/>
      <c r="F155" s="178"/>
      <c r="G155" s="190">
        <f>DATOS!$E$13</f>
        <v>1</v>
      </c>
      <c r="H155" s="178"/>
      <c r="I155" s="191"/>
      <c r="J155" s="178"/>
      <c r="K155" s="178"/>
      <c r="L155" s="178"/>
      <c r="M155" s="178"/>
      <c r="N155" s="160" t="str">
        <f t="shared" si="13"/>
        <v/>
      </c>
      <c r="P155" s="160" t="str">
        <f t="shared" si="14"/>
        <v/>
      </c>
      <c r="Q155" s="160">
        <f t="shared" si="12"/>
        <v>0</v>
      </c>
      <c r="R155" s="160" t="str">
        <f t="shared" si="15"/>
        <v/>
      </c>
      <c r="S155" s="160" t="str">
        <f t="shared" si="16"/>
        <v/>
      </c>
    </row>
    <row r="156" spans="3:19" ht="17.45" customHeight="1" x14ac:dyDescent="0.25">
      <c r="C156" s="188"/>
      <c r="D156" s="189"/>
      <c r="E156" s="178"/>
      <c r="F156" s="178"/>
      <c r="G156" s="190">
        <f>DATOS!$E$13</f>
        <v>1</v>
      </c>
      <c r="H156" s="178"/>
      <c r="I156" s="191"/>
      <c r="J156" s="178"/>
      <c r="K156" s="178"/>
      <c r="L156" s="178"/>
      <c r="M156" s="178"/>
      <c r="N156" s="160" t="str">
        <f t="shared" si="13"/>
        <v/>
      </c>
      <c r="P156" s="160" t="str">
        <f t="shared" si="14"/>
        <v/>
      </c>
      <c r="Q156" s="160">
        <f t="shared" si="12"/>
        <v>0</v>
      </c>
      <c r="R156" s="160" t="str">
        <f t="shared" si="15"/>
        <v/>
      </c>
      <c r="S156" s="160" t="str">
        <f t="shared" si="16"/>
        <v/>
      </c>
    </row>
    <row r="157" spans="3:19" ht="17.45" customHeight="1" x14ac:dyDescent="0.25">
      <c r="C157" s="188"/>
      <c r="D157" s="189"/>
      <c r="E157" s="178"/>
      <c r="F157" s="178"/>
      <c r="G157" s="190">
        <f>DATOS!$E$13</f>
        <v>1</v>
      </c>
      <c r="H157" s="178"/>
      <c r="I157" s="191"/>
      <c r="J157" s="178"/>
      <c r="K157" s="178"/>
      <c r="L157" s="178"/>
      <c r="M157" s="178"/>
      <c r="N157" s="160" t="str">
        <f t="shared" si="13"/>
        <v/>
      </c>
      <c r="P157" s="160" t="str">
        <f t="shared" si="14"/>
        <v/>
      </c>
      <c r="Q157" s="160">
        <f t="shared" si="12"/>
        <v>0</v>
      </c>
      <c r="R157" s="160" t="str">
        <f t="shared" si="15"/>
        <v/>
      </c>
      <c r="S157" s="160" t="str">
        <f t="shared" si="16"/>
        <v/>
      </c>
    </row>
    <row r="158" spans="3:19" ht="17.45" customHeight="1" x14ac:dyDescent="0.25">
      <c r="C158" s="188"/>
      <c r="D158" s="189"/>
      <c r="E158" s="178"/>
      <c r="F158" s="178"/>
      <c r="G158" s="190">
        <f>DATOS!$E$13</f>
        <v>1</v>
      </c>
      <c r="H158" s="178"/>
      <c r="I158" s="191"/>
      <c r="J158" s="178"/>
      <c r="K158" s="178"/>
      <c r="L158" s="178"/>
      <c r="M158" s="178"/>
      <c r="N158" s="160" t="str">
        <f t="shared" si="13"/>
        <v/>
      </c>
      <c r="P158" s="160" t="str">
        <f t="shared" si="14"/>
        <v/>
      </c>
      <c r="Q158" s="160">
        <f t="shared" si="12"/>
        <v>0</v>
      </c>
      <c r="R158" s="160" t="str">
        <f t="shared" si="15"/>
        <v/>
      </c>
      <c r="S158" s="160" t="str">
        <f t="shared" si="16"/>
        <v/>
      </c>
    </row>
    <row r="159" spans="3:19" ht="17.45" customHeight="1" x14ac:dyDescent="0.25">
      <c r="C159" s="188"/>
      <c r="D159" s="189"/>
      <c r="E159" s="178"/>
      <c r="F159" s="178"/>
      <c r="G159" s="190">
        <f>DATOS!$E$13</f>
        <v>1</v>
      </c>
      <c r="H159" s="178"/>
      <c r="I159" s="191"/>
      <c r="J159" s="178"/>
      <c r="K159" s="178"/>
      <c r="L159" s="178"/>
      <c r="M159" s="178"/>
      <c r="N159" s="160" t="str">
        <f t="shared" si="13"/>
        <v/>
      </c>
      <c r="P159" s="160" t="str">
        <f t="shared" si="14"/>
        <v/>
      </c>
      <c r="Q159" s="160">
        <f t="shared" si="12"/>
        <v>0</v>
      </c>
      <c r="R159" s="160" t="str">
        <f t="shared" si="15"/>
        <v/>
      </c>
      <c r="S159" s="160" t="str">
        <f t="shared" si="16"/>
        <v/>
      </c>
    </row>
    <row r="160" spans="3:19" ht="17.45" customHeight="1" x14ac:dyDescent="0.25">
      <c r="C160" s="188"/>
      <c r="D160" s="189"/>
      <c r="E160" s="178"/>
      <c r="F160" s="178"/>
      <c r="G160" s="190">
        <f>DATOS!$E$13</f>
        <v>1</v>
      </c>
      <c r="H160" s="178"/>
      <c r="I160" s="191"/>
      <c r="J160" s="178"/>
      <c r="K160" s="178"/>
      <c r="L160" s="178"/>
      <c r="M160" s="178"/>
      <c r="N160" s="160" t="str">
        <f t="shared" si="13"/>
        <v/>
      </c>
      <c r="P160" s="160" t="str">
        <f t="shared" si="14"/>
        <v/>
      </c>
      <c r="Q160" s="160">
        <f t="shared" si="12"/>
        <v>0</v>
      </c>
      <c r="R160" s="160" t="str">
        <f t="shared" si="15"/>
        <v/>
      </c>
      <c r="S160" s="160" t="str">
        <f t="shared" si="16"/>
        <v/>
      </c>
    </row>
    <row r="161" spans="3:19" ht="17.45" customHeight="1" x14ac:dyDescent="0.25">
      <c r="C161" s="188"/>
      <c r="D161" s="189"/>
      <c r="E161" s="178"/>
      <c r="F161" s="178"/>
      <c r="G161" s="190">
        <f>DATOS!$E$13</f>
        <v>1</v>
      </c>
      <c r="H161" s="178"/>
      <c r="I161" s="191"/>
      <c r="J161" s="178"/>
      <c r="K161" s="178"/>
      <c r="L161" s="178"/>
      <c r="M161" s="178"/>
      <c r="N161" s="160" t="str">
        <f t="shared" si="13"/>
        <v/>
      </c>
      <c r="P161" s="160" t="str">
        <f t="shared" si="14"/>
        <v/>
      </c>
      <c r="Q161" s="160">
        <f t="shared" si="12"/>
        <v>0</v>
      </c>
      <c r="R161" s="160" t="str">
        <f t="shared" si="15"/>
        <v/>
      </c>
      <c r="S161" s="160" t="str">
        <f t="shared" si="16"/>
        <v/>
      </c>
    </row>
    <row r="162" spans="3:19" ht="17.45" customHeight="1" x14ac:dyDescent="0.25">
      <c r="C162" s="188"/>
      <c r="D162" s="189"/>
      <c r="E162" s="178"/>
      <c r="F162" s="178"/>
      <c r="G162" s="190">
        <f>DATOS!$E$13</f>
        <v>1</v>
      </c>
      <c r="H162" s="178"/>
      <c r="I162" s="191"/>
      <c r="J162" s="178"/>
      <c r="K162" s="178"/>
      <c r="L162" s="178"/>
      <c r="M162" s="178"/>
      <c r="N162" s="160" t="str">
        <f t="shared" si="13"/>
        <v/>
      </c>
      <c r="P162" s="160" t="str">
        <f t="shared" si="14"/>
        <v/>
      </c>
      <c r="Q162" s="160">
        <f t="shared" si="12"/>
        <v>0</v>
      </c>
      <c r="R162" s="160" t="str">
        <f t="shared" si="15"/>
        <v/>
      </c>
      <c r="S162" s="160" t="str">
        <f t="shared" si="16"/>
        <v/>
      </c>
    </row>
    <row r="163" spans="3:19" ht="17.45" customHeight="1" x14ac:dyDescent="0.25">
      <c r="C163" s="188"/>
      <c r="D163" s="189"/>
      <c r="E163" s="178"/>
      <c r="F163" s="178"/>
      <c r="G163" s="190">
        <f>DATOS!$E$13</f>
        <v>1</v>
      </c>
      <c r="H163" s="178"/>
      <c r="I163" s="191"/>
      <c r="J163" s="178"/>
      <c r="K163" s="178"/>
      <c r="L163" s="178"/>
      <c r="M163" s="178"/>
      <c r="N163" s="160" t="str">
        <f t="shared" si="13"/>
        <v/>
      </c>
      <c r="P163" s="160" t="str">
        <f t="shared" si="14"/>
        <v/>
      </c>
      <c r="Q163" s="160">
        <f t="shared" si="12"/>
        <v>0</v>
      </c>
      <c r="R163" s="160" t="str">
        <f t="shared" si="15"/>
        <v/>
      </c>
      <c r="S163" s="160" t="str">
        <f t="shared" si="16"/>
        <v/>
      </c>
    </row>
    <row r="164" spans="3:19" ht="17.45" customHeight="1" x14ac:dyDescent="0.25">
      <c r="C164" s="188"/>
      <c r="D164" s="189"/>
      <c r="E164" s="178"/>
      <c r="F164" s="178"/>
      <c r="G164" s="190">
        <f>DATOS!$E$13</f>
        <v>1</v>
      </c>
      <c r="H164" s="178"/>
      <c r="I164" s="191"/>
      <c r="J164" s="178"/>
      <c r="K164" s="178"/>
      <c r="L164" s="178"/>
      <c r="M164" s="178"/>
      <c r="N164" s="160" t="str">
        <f t="shared" si="13"/>
        <v/>
      </c>
      <c r="P164" s="160" t="str">
        <f t="shared" si="14"/>
        <v/>
      </c>
      <c r="Q164" s="160">
        <f t="shared" si="12"/>
        <v>0</v>
      </c>
      <c r="R164" s="160" t="str">
        <f t="shared" si="15"/>
        <v/>
      </c>
      <c r="S164" s="160" t="str">
        <f t="shared" si="16"/>
        <v/>
      </c>
    </row>
    <row r="165" spans="3:19" ht="17.45" customHeight="1" x14ac:dyDescent="0.25">
      <c r="C165" s="188"/>
      <c r="D165" s="189"/>
      <c r="E165" s="178"/>
      <c r="F165" s="178"/>
      <c r="G165" s="190">
        <f>DATOS!$E$13</f>
        <v>1</v>
      </c>
      <c r="H165" s="178"/>
      <c r="I165" s="191"/>
      <c r="J165" s="178"/>
      <c r="K165" s="178"/>
      <c r="L165" s="178"/>
      <c r="M165" s="178"/>
      <c r="N165" s="160" t="str">
        <f t="shared" si="13"/>
        <v/>
      </c>
      <c r="P165" s="160" t="str">
        <f t="shared" si="14"/>
        <v/>
      </c>
      <c r="Q165" s="160">
        <f t="shared" si="12"/>
        <v>0</v>
      </c>
      <c r="R165" s="160" t="str">
        <f t="shared" si="15"/>
        <v/>
      </c>
      <c r="S165" s="160" t="str">
        <f t="shared" si="16"/>
        <v/>
      </c>
    </row>
    <row r="166" spans="3:19" ht="17.45" customHeight="1" x14ac:dyDescent="0.25">
      <c r="C166" s="188"/>
      <c r="D166" s="189"/>
      <c r="E166" s="178"/>
      <c r="F166" s="178"/>
      <c r="G166" s="190">
        <f>DATOS!$E$13</f>
        <v>1</v>
      </c>
      <c r="H166" s="178"/>
      <c r="I166" s="191"/>
      <c r="J166" s="178"/>
      <c r="K166" s="178"/>
      <c r="L166" s="178"/>
      <c r="M166" s="178"/>
      <c r="N166" s="160" t="str">
        <f t="shared" si="13"/>
        <v/>
      </c>
      <c r="P166" s="160" t="str">
        <f t="shared" si="14"/>
        <v/>
      </c>
      <c r="Q166" s="160">
        <f t="shared" si="12"/>
        <v>0</v>
      </c>
      <c r="R166" s="160" t="str">
        <f t="shared" si="15"/>
        <v/>
      </c>
      <c r="S166" s="160" t="str">
        <f t="shared" si="16"/>
        <v/>
      </c>
    </row>
    <row r="167" spans="3:19" ht="17.45" customHeight="1" x14ac:dyDescent="0.25">
      <c r="C167" s="188"/>
      <c r="D167" s="189"/>
      <c r="E167" s="178"/>
      <c r="F167" s="178"/>
      <c r="G167" s="190">
        <f>DATOS!$E$13</f>
        <v>1</v>
      </c>
      <c r="H167" s="178"/>
      <c r="I167" s="191"/>
      <c r="J167" s="178"/>
      <c r="K167" s="178"/>
      <c r="L167" s="178"/>
      <c r="M167" s="178"/>
      <c r="N167" s="160" t="str">
        <f t="shared" si="13"/>
        <v/>
      </c>
      <c r="P167" s="160" t="str">
        <f t="shared" si="14"/>
        <v/>
      </c>
      <c r="Q167" s="160">
        <f t="shared" si="12"/>
        <v>0</v>
      </c>
      <c r="R167" s="160" t="str">
        <f t="shared" si="15"/>
        <v/>
      </c>
      <c r="S167" s="160" t="str">
        <f t="shared" si="16"/>
        <v/>
      </c>
    </row>
    <row r="168" spans="3:19" ht="17.45" customHeight="1" x14ac:dyDescent="0.25">
      <c r="C168" s="188"/>
      <c r="D168" s="189"/>
      <c r="E168" s="178"/>
      <c r="F168" s="178"/>
      <c r="G168" s="190">
        <f>DATOS!$E$13</f>
        <v>1</v>
      </c>
      <c r="H168" s="178"/>
      <c r="I168" s="191"/>
      <c r="J168" s="178"/>
      <c r="K168" s="178"/>
      <c r="L168" s="178"/>
      <c r="M168" s="178"/>
      <c r="N168" s="160" t="str">
        <f t="shared" si="13"/>
        <v/>
      </c>
      <c r="P168" s="160" t="str">
        <f t="shared" si="14"/>
        <v/>
      </c>
      <c r="Q168" s="160">
        <f t="shared" si="12"/>
        <v>0</v>
      </c>
      <c r="R168" s="160" t="str">
        <f t="shared" si="15"/>
        <v/>
      </c>
      <c r="S168" s="160" t="str">
        <f t="shared" si="16"/>
        <v/>
      </c>
    </row>
    <row r="169" spans="3:19" ht="17.45" customHeight="1" x14ac:dyDescent="0.25">
      <c r="C169" s="188"/>
      <c r="D169" s="189"/>
      <c r="E169" s="178"/>
      <c r="F169" s="178"/>
      <c r="G169" s="190">
        <f>DATOS!$E$13</f>
        <v>1</v>
      </c>
      <c r="H169" s="178"/>
      <c r="I169" s="191"/>
      <c r="J169" s="178"/>
      <c r="K169" s="178"/>
      <c r="L169" s="178"/>
      <c r="M169" s="178"/>
      <c r="N169" s="160" t="str">
        <f t="shared" si="13"/>
        <v/>
      </c>
      <c r="P169" s="160" t="str">
        <f t="shared" si="14"/>
        <v/>
      </c>
      <c r="Q169" s="160">
        <f t="shared" si="12"/>
        <v>0</v>
      </c>
      <c r="R169" s="160" t="str">
        <f t="shared" si="15"/>
        <v/>
      </c>
      <c r="S169" s="160" t="str">
        <f t="shared" si="16"/>
        <v/>
      </c>
    </row>
    <row r="170" spans="3:19" ht="17.45" customHeight="1" x14ac:dyDescent="0.25">
      <c r="C170" s="188"/>
      <c r="D170" s="189"/>
      <c r="E170" s="178"/>
      <c r="F170" s="178"/>
      <c r="G170" s="190">
        <f>DATOS!$E$13</f>
        <v>1</v>
      </c>
      <c r="H170" s="178"/>
      <c r="I170" s="191"/>
      <c r="J170" s="178"/>
      <c r="K170" s="178"/>
      <c r="L170" s="178"/>
      <c r="M170" s="178"/>
      <c r="N170" s="160" t="str">
        <f t="shared" si="13"/>
        <v/>
      </c>
      <c r="P170" s="160" t="str">
        <f t="shared" si="14"/>
        <v/>
      </c>
      <c r="Q170" s="160">
        <f t="shared" si="12"/>
        <v>0</v>
      </c>
      <c r="R170" s="160" t="str">
        <f t="shared" si="15"/>
        <v/>
      </c>
      <c r="S170" s="160" t="str">
        <f t="shared" si="16"/>
        <v/>
      </c>
    </row>
    <row r="171" spans="3:19" ht="17.45" customHeight="1" x14ac:dyDescent="0.25">
      <c r="C171" s="188"/>
      <c r="D171" s="189"/>
      <c r="E171" s="178"/>
      <c r="F171" s="178"/>
      <c r="G171" s="190">
        <f>DATOS!$E$13</f>
        <v>1</v>
      </c>
      <c r="H171" s="178"/>
      <c r="I171" s="191"/>
      <c r="J171" s="178"/>
      <c r="K171" s="178"/>
      <c r="L171" s="178"/>
      <c r="M171" s="178"/>
      <c r="N171" s="160" t="str">
        <f t="shared" si="13"/>
        <v/>
      </c>
      <c r="P171" s="160" t="str">
        <f t="shared" si="14"/>
        <v/>
      </c>
      <c r="Q171" s="160">
        <f t="shared" si="12"/>
        <v>0</v>
      </c>
      <c r="R171" s="160" t="str">
        <f t="shared" si="15"/>
        <v/>
      </c>
      <c r="S171" s="160" t="str">
        <f t="shared" si="16"/>
        <v/>
      </c>
    </row>
    <row r="172" spans="3:19" ht="17.45" customHeight="1" x14ac:dyDescent="0.25">
      <c r="C172" s="188"/>
      <c r="D172" s="189"/>
      <c r="E172" s="178"/>
      <c r="F172" s="178"/>
      <c r="G172" s="190">
        <f>DATOS!$E$13</f>
        <v>1</v>
      </c>
      <c r="H172" s="178"/>
      <c r="I172" s="191"/>
      <c r="J172" s="178"/>
      <c r="K172" s="178"/>
      <c r="L172" s="178"/>
      <c r="M172" s="178"/>
      <c r="N172" s="160" t="str">
        <f t="shared" si="13"/>
        <v/>
      </c>
      <c r="P172" s="160" t="str">
        <f t="shared" si="14"/>
        <v/>
      </c>
      <c r="Q172" s="160">
        <f t="shared" si="12"/>
        <v>0</v>
      </c>
      <c r="R172" s="160" t="str">
        <f t="shared" si="15"/>
        <v/>
      </c>
      <c r="S172" s="160" t="str">
        <f t="shared" si="16"/>
        <v/>
      </c>
    </row>
    <row r="173" spans="3:19" ht="17.45" customHeight="1" x14ac:dyDescent="0.25">
      <c r="C173" s="188"/>
      <c r="D173" s="189"/>
      <c r="E173" s="178"/>
      <c r="F173" s="178"/>
      <c r="G173" s="190">
        <f>DATOS!$E$13</f>
        <v>1</v>
      </c>
      <c r="H173" s="178"/>
      <c r="I173" s="191"/>
      <c r="J173" s="178"/>
      <c r="K173" s="178"/>
      <c r="L173" s="178"/>
      <c r="M173" s="178"/>
      <c r="N173" s="160" t="str">
        <f t="shared" si="13"/>
        <v/>
      </c>
      <c r="P173" s="160" t="str">
        <f t="shared" si="14"/>
        <v/>
      </c>
      <c r="Q173" s="160">
        <f t="shared" si="12"/>
        <v>0</v>
      </c>
      <c r="R173" s="160" t="str">
        <f t="shared" si="15"/>
        <v/>
      </c>
      <c r="S173" s="160" t="str">
        <f t="shared" si="16"/>
        <v/>
      </c>
    </row>
    <row r="174" spans="3:19" ht="17.45" customHeight="1" x14ac:dyDescent="0.25">
      <c r="C174" s="188"/>
      <c r="D174" s="189"/>
      <c r="E174" s="178"/>
      <c r="F174" s="178"/>
      <c r="G174" s="190">
        <f>DATOS!$E$13</f>
        <v>1</v>
      </c>
      <c r="H174" s="178"/>
      <c r="I174" s="191"/>
      <c r="J174" s="178"/>
      <c r="K174" s="178"/>
      <c r="L174" s="178"/>
      <c r="M174" s="178"/>
      <c r="N174" s="160" t="str">
        <f t="shared" si="13"/>
        <v/>
      </c>
      <c r="P174" s="160" t="str">
        <f t="shared" si="14"/>
        <v/>
      </c>
      <c r="Q174" s="160">
        <f t="shared" si="12"/>
        <v>0</v>
      </c>
      <c r="R174" s="160" t="str">
        <f t="shared" si="15"/>
        <v/>
      </c>
      <c r="S174" s="160" t="str">
        <f t="shared" si="16"/>
        <v/>
      </c>
    </row>
    <row r="175" spans="3:19" ht="17.45" customHeight="1" x14ac:dyDescent="0.25">
      <c r="C175" s="188"/>
      <c r="D175" s="189"/>
      <c r="E175" s="178"/>
      <c r="F175" s="178"/>
      <c r="G175" s="190">
        <f>DATOS!$E$13</f>
        <v>1</v>
      </c>
      <c r="H175" s="178"/>
      <c r="I175" s="191"/>
      <c r="J175" s="178"/>
      <c r="K175" s="178"/>
      <c r="L175" s="178"/>
      <c r="M175" s="178"/>
      <c r="N175" s="160" t="str">
        <f t="shared" si="13"/>
        <v/>
      </c>
      <c r="P175" s="160" t="str">
        <f t="shared" si="14"/>
        <v/>
      </c>
      <c r="Q175" s="160">
        <f t="shared" si="12"/>
        <v>0</v>
      </c>
      <c r="R175" s="160" t="str">
        <f t="shared" si="15"/>
        <v/>
      </c>
      <c r="S175" s="160" t="str">
        <f t="shared" si="16"/>
        <v/>
      </c>
    </row>
    <row r="176" spans="3:19" ht="17.45" customHeight="1" x14ac:dyDescent="0.25">
      <c r="C176" s="188"/>
      <c r="D176" s="189"/>
      <c r="E176" s="178"/>
      <c r="F176" s="178"/>
      <c r="G176" s="190">
        <f>DATOS!$E$13</f>
        <v>1</v>
      </c>
      <c r="H176" s="178"/>
      <c r="I176" s="191"/>
      <c r="J176" s="178"/>
      <c r="K176" s="178"/>
      <c r="L176" s="178"/>
      <c r="M176" s="178"/>
      <c r="N176" s="160" t="str">
        <f t="shared" si="13"/>
        <v/>
      </c>
      <c r="P176" s="160" t="str">
        <f t="shared" si="14"/>
        <v/>
      </c>
      <c r="Q176" s="160">
        <f t="shared" si="12"/>
        <v>0</v>
      </c>
      <c r="R176" s="160" t="str">
        <f t="shared" si="15"/>
        <v/>
      </c>
      <c r="S176" s="160" t="str">
        <f t="shared" si="16"/>
        <v/>
      </c>
    </row>
    <row r="177" spans="3:19" ht="17.45" customHeight="1" x14ac:dyDescent="0.25">
      <c r="C177" s="188"/>
      <c r="D177" s="189"/>
      <c r="E177" s="178"/>
      <c r="F177" s="178"/>
      <c r="G177" s="190">
        <f>DATOS!$E$13</f>
        <v>1</v>
      </c>
      <c r="H177" s="178"/>
      <c r="I177" s="191"/>
      <c r="J177" s="178"/>
      <c r="K177" s="178"/>
      <c r="L177" s="178"/>
      <c r="M177" s="178"/>
      <c r="N177" s="160" t="str">
        <f t="shared" si="13"/>
        <v/>
      </c>
      <c r="P177" s="160" t="str">
        <f t="shared" si="14"/>
        <v/>
      </c>
      <c r="Q177" s="160">
        <f t="shared" si="12"/>
        <v>0</v>
      </c>
      <c r="R177" s="160" t="str">
        <f t="shared" si="15"/>
        <v/>
      </c>
      <c r="S177" s="160" t="str">
        <f t="shared" si="16"/>
        <v/>
      </c>
    </row>
    <row r="178" spans="3:19" ht="17.45" customHeight="1" x14ac:dyDescent="0.25">
      <c r="C178" s="188"/>
      <c r="D178" s="189"/>
      <c r="E178" s="178"/>
      <c r="F178" s="178"/>
      <c r="G178" s="190">
        <f>DATOS!$E$13</f>
        <v>1</v>
      </c>
      <c r="H178" s="178"/>
      <c r="I178" s="191"/>
      <c r="J178" s="178"/>
      <c r="K178" s="178"/>
      <c r="L178" s="178"/>
      <c r="M178" s="178"/>
      <c r="N178" s="160" t="str">
        <f t="shared" si="13"/>
        <v/>
      </c>
      <c r="P178" s="160" t="str">
        <f t="shared" si="14"/>
        <v/>
      </c>
      <c r="Q178" s="160">
        <f t="shared" si="12"/>
        <v>0</v>
      </c>
      <c r="R178" s="160" t="str">
        <f t="shared" si="15"/>
        <v/>
      </c>
      <c r="S178" s="160" t="str">
        <f t="shared" si="16"/>
        <v/>
      </c>
    </row>
    <row r="179" spans="3:19" ht="17.45" customHeight="1" x14ac:dyDescent="0.25">
      <c r="C179" s="188"/>
      <c r="D179" s="189"/>
      <c r="E179" s="178"/>
      <c r="F179" s="178"/>
      <c r="G179" s="190">
        <f>DATOS!$E$13</f>
        <v>1</v>
      </c>
      <c r="H179" s="178"/>
      <c r="I179" s="191"/>
      <c r="J179" s="178"/>
      <c r="K179" s="178"/>
      <c r="L179" s="178"/>
      <c r="M179" s="178"/>
      <c r="N179" s="160" t="str">
        <f t="shared" si="13"/>
        <v/>
      </c>
      <c r="P179" s="160" t="str">
        <f t="shared" si="14"/>
        <v/>
      </c>
      <c r="Q179" s="160">
        <f t="shared" si="12"/>
        <v>0</v>
      </c>
      <c r="R179" s="160" t="str">
        <f t="shared" si="15"/>
        <v/>
      </c>
      <c r="S179" s="160" t="str">
        <f t="shared" si="16"/>
        <v/>
      </c>
    </row>
    <row r="180" spans="3:19" ht="17.45" customHeight="1" x14ac:dyDescent="0.25">
      <c r="C180" s="188"/>
      <c r="D180" s="189"/>
      <c r="E180" s="178"/>
      <c r="F180" s="178"/>
      <c r="G180" s="190">
        <f>DATOS!$E$13</f>
        <v>1</v>
      </c>
      <c r="H180" s="178"/>
      <c r="I180" s="191"/>
      <c r="J180" s="178"/>
      <c r="K180" s="178"/>
      <c r="L180" s="178"/>
      <c r="M180" s="178"/>
      <c r="N180" s="160" t="str">
        <f t="shared" si="13"/>
        <v/>
      </c>
      <c r="P180" s="160" t="str">
        <f t="shared" si="14"/>
        <v/>
      </c>
      <c r="Q180" s="160">
        <f t="shared" si="12"/>
        <v>0</v>
      </c>
      <c r="R180" s="160" t="str">
        <f t="shared" si="15"/>
        <v/>
      </c>
      <c r="S180" s="160" t="str">
        <f t="shared" si="16"/>
        <v/>
      </c>
    </row>
    <row r="181" spans="3:19" ht="17.45" customHeight="1" x14ac:dyDescent="0.25">
      <c r="C181" s="188"/>
      <c r="D181" s="189"/>
      <c r="E181" s="178"/>
      <c r="F181" s="178"/>
      <c r="G181" s="190">
        <f>DATOS!$E$13</f>
        <v>1</v>
      </c>
      <c r="H181" s="178"/>
      <c r="I181" s="191"/>
      <c r="J181" s="178"/>
      <c r="K181" s="178"/>
      <c r="L181" s="178"/>
      <c r="M181" s="178"/>
      <c r="N181" s="160" t="str">
        <f t="shared" si="13"/>
        <v/>
      </c>
      <c r="P181" s="160" t="str">
        <f t="shared" si="14"/>
        <v/>
      </c>
      <c r="Q181" s="160">
        <f t="shared" si="12"/>
        <v>0</v>
      </c>
      <c r="R181" s="160" t="str">
        <f t="shared" si="15"/>
        <v/>
      </c>
      <c r="S181" s="160" t="str">
        <f t="shared" si="16"/>
        <v/>
      </c>
    </row>
    <row r="182" spans="3:19" ht="17.45" customHeight="1" x14ac:dyDescent="0.25">
      <c r="C182" s="188"/>
      <c r="D182" s="189"/>
      <c r="E182" s="178"/>
      <c r="F182" s="178"/>
      <c r="G182" s="190">
        <f>DATOS!$E$13</f>
        <v>1</v>
      </c>
      <c r="H182" s="178"/>
      <c r="I182" s="191"/>
      <c r="J182" s="178"/>
      <c r="K182" s="178"/>
      <c r="L182" s="178"/>
      <c r="M182" s="178"/>
      <c r="N182" s="160" t="str">
        <f t="shared" si="13"/>
        <v/>
      </c>
      <c r="P182" s="160" t="str">
        <f t="shared" si="14"/>
        <v/>
      </c>
      <c r="Q182" s="160">
        <f t="shared" si="12"/>
        <v>0</v>
      </c>
      <c r="R182" s="160" t="str">
        <f t="shared" si="15"/>
        <v/>
      </c>
      <c r="S182" s="160" t="str">
        <f t="shared" si="16"/>
        <v/>
      </c>
    </row>
    <row r="183" spans="3:19" ht="17.45" customHeight="1" x14ac:dyDescent="0.25">
      <c r="C183" s="188"/>
      <c r="D183" s="189"/>
      <c r="E183" s="178"/>
      <c r="F183" s="178"/>
      <c r="G183" s="190">
        <f>DATOS!$E$13</f>
        <v>1</v>
      </c>
      <c r="H183" s="178"/>
      <c r="I183" s="191"/>
      <c r="J183" s="178"/>
      <c r="K183" s="178"/>
      <c r="L183" s="178"/>
      <c r="M183" s="178"/>
      <c r="N183" s="160" t="str">
        <f t="shared" si="13"/>
        <v/>
      </c>
      <c r="P183" s="160" t="str">
        <f t="shared" si="14"/>
        <v/>
      </c>
      <c r="Q183" s="160">
        <f t="shared" si="12"/>
        <v>0</v>
      </c>
      <c r="R183" s="160" t="str">
        <f t="shared" si="15"/>
        <v/>
      </c>
      <c r="S183" s="160" t="str">
        <f t="shared" si="16"/>
        <v/>
      </c>
    </row>
    <row r="184" spans="3:19" ht="17.45" customHeight="1" x14ac:dyDescent="0.25">
      <c r="C184" s="188"/>
      <c r="D184" s="189"/>
      <c r="E184" s="178"/>
      <c r="F184" s="178"/>
      <c r="G184" s="190">
        <f>DATOS!$E$13</f>
        <v>1</v>
      </c>
      <c r="H184" s="178"/>
      <c r="I184" s="191"/>
      <c r="J184" s="178"/>
      <c r="K184" s="178"/>
      <c r="L184" s="178"/>
      <c r="M184" s="178"/>
      <c r="N184" s="160" t="str">
        <f t="shared" si="13"/>
        <v/>
      </c>
      <c r="P184" s="160" t="str">
        <f t="shared" si="14"/>
        <v/>
      </c>
      <c r="Q184" s="160">
        <f t="shared" si="12"/>
        <v>0</v>
      </c>
      <c r="R184" s="160" t="str">
        <f t="shared" si="15"/>
        <v/>
      </c>
      <c r="S184" s="160" t="str">
        <f t="shared" si="16"/>
        <v/>
      </c>
    </row>
    <row r="185" spans="3:19" ht="17.45" customHeight="1" x14ac:dyDescent="0.25">
      <c r="C185" s="188"/>
      <c r="D185" s="189"/>
      <c r="E185" s="178"/>
      <c r="F185" s="178"/>
      <c r="G185" s="190">
        <f>DATOS!$E$13</f>
        <v>1</v>
      </c>
      <c r="H185" s="178"/>
      <c r="I185" s="191"/>
      <c r="J185" s="178"/>
      <c r="K185" s="178"/>
      <c r="L185" s="178"/>
      <c r="M185" s="178"/>
      <c r="N185" s="160" t="str">
        <f t="shared" si="13"/>
        <v/>
      </c>
      <c r="P185" s="160" t="str">
        <f t="shared" si="14"/>
        <v/>
      </c>
      <c r="Q185" s="160">
        <f t="shared" si="12"/>
        <v>0</v>
      </c>
      <c r="R185" s="160" t="str">
        <f t="shared" si="15"/>
        <v/>
      </c>
      <c r="S185" s="160" t="str">
        <f t="shared" si="16"/>
        <v/>
      </c>
    </row>
    <row r="186" spans="3:19" ht="17.45" customHeight="1" x14ac:dyDescent="0.25">
      <c r="C186" s="188"/>
      <c r="D186" s="189"/>
      <c r="E186" s="178"/>
      <c r="F186" s="178"/>
      <c r="G186" s="190">
        <f>DATOS!$E$13</f>
        <v>1</v>
      </c>
      <c r="H186" s="178"/>
      <c r="I186" s="191"/>
      <c r="J186" s="178"/>
      <c r="K186" s="178"/>
      <c r="L186" s="178"/>
      <c r="M186" s="178"/>
      <c r="N186" s="160" t="str">
        <f t="shared" si="13"/>
        <v/>
      </c>
      <c r="P186" s="160" t="str">
        <f t="shared" si="14"/>
        <v/>
      </c>
      <c r="Q186" s="160">
        <f t="shared" si="12"/>
        <v>0</v>
      </c>
      <c r="R186" s="160" t="str">
        <f t="shared" si="15"/>
        <v/>
      </c>
      <c r="S186" s="160" t="str">
        <f t="shared" si="16"/>
        <v/>
      </c>
    </row>
    <row r="187" spans="3:19" ht="17.45" customHeight="1" x14ac:dyDescent="0.25">
      <c r="C187" s="188"/>
      <c r="D187" s="189"/>
      <c r="E187" s="178"/>
      <c r="F187" s="178"/>
      <c r="G187" s="190">
        <f>DATOS!$E$13</f>
        <v>1</v>
      </c>
      <c r="H187" s="178"/>
      <c r="I187" s="191"/>
      <c r="J187" s="178"/>
      <c r="K187" s="178"/>
      <c r="L187" s="178"/>
      <c r="M187" s="178"/>
      <c r="N187" s="160" t="str">
        <f t="shared" si="13"/>
        <v/>
      </c>
      <c r="P187" s="160" t="str">
        <f t="shared" si="14"/>
        <v/>
      </c>
      <c r="Q187" s="160">
        <f t="shared" si="12"/>
        <v>0</v>
      </c>
      <c r="R187" s="160" t="str">
        <f t="shared" si="15"/>
        <v/>
      </c>
      <c r="S187" s="160" t="str">
        <f t="shared" si="16"/>
        <v/>
      </c>
    </row>
    <row r="188" spans="3:19" ht="17.45" customHeight="1" x14ac:dyDescent="0.25">
      <c r="C188" s="188"/>
      <c r="D188" s="189"/>
      <c r="E188" s="178"/>
      <c r="F188" s="178"/>
      <c r="G188" s="190">
        <f>DATOS!$E$13</f>
        <v>1</v>
      </c>
      <c r="H188" s="178"/>
      <c r="I188" s="191"/>
      <c r="J188" s="178"/>
      <c r="K188" s="178"/>
      <c r="L188" s="178"/>
      <c r="M188" s="178"/>
      <c r="N188" s="160" t="str">
        <f t="shared" si="13"/>
        <v/>
      </c>
      <c r="P188" s="160" t="str">
        <f t="shared" si="14"/>
        <v/>
      </c>
      <c r="Q188" s="160">
        <f t="shared" si="12"/>
        <v>0</v>
      </c>
      <c r="R188" s="160" t="str">
        <f t="shared" si="15"/>
        <v/>
      </c>
      <c r="S188" s="160" t="str">
        <f t="shared" si="16"/>
        <v/>
      </c>
    </row>
    <row r="189" spans="3:19" ht="17.45" customHeight="1" x14ac:dyDescent="0.25">
      <c r="C189" s="188"/>
      <c r="D189" s="189"/>
      <c r="E189" s="178"/>
      <c r="F189" s="178"/>
      <c r="G189" s="190">
        <f>DATOS!$E$13</f>
        <v>1</v>
      </c>
      <c r="H189" s="178"/>
      <c r="I189" s="191"/>
      <c r="J189" s="178"/>
      <c r="K189" s="178"/>
      <c r="L189" s="178"/>
      <c r="M189" s="178"/>
      <c r="N189" s="160" t="str">
        <f t="shared" si="13"/>
        <v/>
      </c>
      <c r="P189" s="160" t="str">
        <f t="shared" si="14"/>
        <v/>
      </c>
      <c r="Q189" s="160">
        <f t="shared" si="12"/>
        <v>0</v>
      </c>
      <c r="R189" s="160" t="str">
        <f t="shared" si="15"/>
        <v/>
      </c>
      <c r="S189" s="160" t="str">
        <f t="shared" si="16"/>
        <v/>
      </c>
    </row>
    <row r="190" spans="3:19" ht="17.45" customHeight="1" x14ac:dyDescent="0.25">
      <c r="C190" s="188"/>
      <c r="D190" s="189"/>
      <c r="E190" s="178"/>
      <c r="F190" s="178"/>
      <c r="G190" s="190">
        <f>DATOS!$E$13</f>
        <v>1</v>
      </c>
      <c r="H190" s="178"/>
      <c r="I190" s="191"/>
      <c r="J190" s="178"/>
      <c r="K190" s="178"/>
      <c r="L190" s="178"/>
      <c r="M190" s="178"/>
      <c r="N190" s="160" t="str">
        <f t="shared" si="13"/>
        <v/>
      </c>
      <c r="P190" s="160" t="str">
        <f t="shared" si="14"/>
        <v/>
      </c>
      <c r="Q190" s="160">
        <f t="shared" si="12"/>
        <v>0</v>
      </c>
      <c r="R190" s="160" t="str">
        <f t="shared" si="15"/>
        <v/>
      </c>
      <c r="S190" s="160" t="str">
        <f t="shared" si="16"/>
        <v/>
      </c>
    </row>
    <row r="191" spans="3:19" ht="17.45" customHeight="1" x14ac:dyDescent="0.25">
      <c r="C191" s="188"/>
      <c r="D191" s="189"/>
      <c r="E191" s="178"/>
      <c r="F191" s="178"/>
      <c r="G191" s="190">
        <f>DATOS!$E$13</f>
        <v>1</v>
      </c>
      <c r="H191" s="178"/>
      <c r="I191" s="191"/>
      <c r="J191" s="178"/>
      <c r="K191" s="178"/>
      <c r="L191" s="178"/>
      <c r="M191" s="178"/>
      <c r="N191" s="160" t="str">
        <f t="shared" si="13"/>
        <v/>
      </c>
      <c r="P191" s="160" t="str">
        <f t="shared" si="14"/>
        <v/>
      </c>
      <c r="Q191" s="160">
        <f t="shared" si="12"/>
        <v>0</v>
      </c>
      <c r="R191" s="160" t="str">
        <f t="shared" si="15"/>
        <v/>
      </c>
      <c r="S191" s="160" t="str">
        <f t="shared" si="16"/>
        <v/>
      </c>
    </row>
    <row r="192" spans="3:19" ht="17.45" customHeight="1" x14ac:dyDescent="0.25">
      <c r="C192" s="188"/>
      <c r="D192" s="189"/>
      <c r="E192" s="178"/>
      <c r="F192" s="178"/>
      <c r="G192" s="190">
        <f>DATOS!$E$13</f>
        <v>1</v>
      </c>
      <c r="H192" s="178"/>
      <c r="I192" s="191"/>
      <c r="J192" s="178"/>
      <c r="K192" s="178"/>
      <c r="L192" s="178"/>
      <c r="M192" s="178"/>
      <c r="N192" s="160" t="str">
        <f t="shared" si="13"/>
        <v/>
      </c>
      <c r="P192" s="160" t="str">
        <f t="shared" si="14"/>
        <v/>
      </c>
      <c r="Q192" s="160">
        <f t="shared" si="12"/>
        <v>0</v>
      </c>
      <c r="R192" s="160" t="str">
        <f t="shared" si="15"/>
        <v/>
      </c>
      <c r="S192" s="160" t="str">
        <f t="shared" si="16"/>
        <v/>
      </c>
    </row>
    <row r="193" spans="3:19" ht="17.45" customHeight="1" x14ac:dyDescent="0.25">
      <c r="C193" s="188"/>
      <c r="D193" s="189"/>
      <c r="E193" s="178"/>
      <c r="F193" s="178"/>
      <c r="G193" s="190">
        <f>DATOS!$E$13</f>
        <v>1</v>
      </c>
      <c r="H193" s="178"/>
      <c r="I193" s="191"/>
      <c r="J193" s="178"/>
      <c r="K193" s="178"/>
      <c r="L193" s="178"/>
      <c r="M193" s="178"/>
      <c r="N193" s="160" t="str">
        <f t="shared" si="13"/>
        <v/>
      </c>
      <c r="P193" s="160" t="str">
        <f t="shared" si="14"/>
        <v/>
      </c>
      <c r="Q193" s="160">
        <f t="shared" si="12"/>
        <v>0</v>
      </c>
      <c r="R193" s="160" t="str">
        <f t="shared" si="15"/>
        <v/>
      </c>
      <c r="S193" s="160" t="str">
        <f t="shared" si="16"/>
        <v/>
      </c>
    </row>
    <row r="194" spans="3:19" ht="17.45" customHeight="1" x14ac:dyDescent="0.25">
      <c r="C194" s="188"/>
      <c r="D194" s="189"/>
      <c r="E194" s="178"/>
      <c r="F194" s="178"/>
      <c r="G194" s="190">
        <f>DATOS!$E$13</f>
        <v>1</v>
      </c>
      <c r="H194" s="178"/>
      <c r="I194" s="191"/>
      <c r="J194" s="178"/>
      <c r="K194" s="178"/>
      <c r="L194" s="178"/>
      <c r="M194" s="178"/>
      <c r="N194" s="160" t="str">
        <f t="shared" si="13"/>
        <v/>
      </c>
      <c r="P194" s="160" t="str">
        <f t="shared" si="14"/>
        <v/>
      </c>
      <c r="Q194" s="160">
        <f t="shared" si="12"/>
        <v>0</v>
      </c>
      <c r="R194" s="160" t="str">
        <f t="shared" si="15"/>
        <v/>
      </c>
      <c r="S194" s="160" t="str">
        <f t="shared" si="16"/>
        <v/>
      </c>
    </row>
    <row r="195" spans="3:19" ht="17.45" customHeight="1" x14ac:dyDescent="0.25">
      <c r="C195" s="188"/>
      <c r="D195" s="189"/>
      <c r="E195" s="178"/>
      <c r="F195" s="178"/>
      <c r="G195" s="190">
        <f>DATOS!$E$13</f>
        <v>1</v>
      </c>
      <c r="H195" s="178"/>
      <c r="I195" s="191"/>
      <c r="J195" s="178"/>
      <c r="K195" s="178"/>
      <c r="L195" s="178"/>
      <c r="M195" s="178"/>
      <c r="N195" s="160" t="str">
        <f t="shared" si="13"/>
        <v/>
      </c>
      <c r="P195" s="160" t="str">
        <f t="shared" si="14"/>
        <v/>
      </c>
      <c r="Q195" s="160">
        <f t="shared" si="12"/>
        <v>0</v>
      </c>
      <c r="R195" s="160" t="str">
        <f t="shared" si="15"/>
        <v/>
      </c>
      <c r="S195" s="160" t="str">
        <f t="shared" si="16"/>
        <v/>
      </c>
    </row>
    <row r="196" spans="3:19" ht="17.45" customHeight="1" x14ac:dyDescent="0.25">
      <c r="C196" s="188"/>
      <c r="D196" s="189"/>
      <c r="E196" s="178"/>
      <c r="F196" s="178"/>
      <c r="G196" s="190">
        <f>DATOS!$E$13</f>
        <v>1</v>
      </c>
      <c r="H196" s="178"/>
      <c r="I196" s="191"/>
      <c r="J196" s="178"/>
      <c r="K196" s="178"/>
      <c r="L196" s="178"/>
      <c r="M196" s="178"/>
      <c r="N196" s="160" t="str">
        <f t="shared" si="13"/>
        <v/>
      </c>
      <c r="P196" s="160" t="str">
        <f t="shared" si="14"/>
        <v/>
      </c>
      <c r="Q196" s="160">
        <f t="shared" si="12"/>
        <v>0</v>
      </c>
      <c r="R196" s="160" t="str">
        <f t="shared" si="15"/>
        <v/>
      </c>
      <c r="S196" s="160" t="str">
        <f t="shared" si="16"/>
        <v/>
      </c>
    </row>
    <row r="197" spans="3:19" ht="17.45" customHeight="1" x14ac:dyDescent="0.25">
      <c r="C197" s="188"/>
      <c r="D197" s="189"/>
      <c r="E197" s="178"/>
      <c r="F197" s="178"/>
      <c r="G197" s="190">
        <f>DATOS!$E$13</f>
        <v>1</v>
      </c>
      <c r="H197" s="178"/>
      <c r="I197" s="191"/>
      <c r="J197" s="178"/>
      <c r="K197" s="178"/>
      <c r="L197" s="178"/>
      <c r="M197" s="178"/>
      <c r="N197" s="160" t="str">
        <f t="shared" si="13"/>
        <v/>
      </c>
      <c r="P197" s="160" t="str">
        <f t="shared" si="14"/>
        <v/>
      </c>
      <c r="Q197" s="160">
        <f t="shared" si="12"/>
        <v>0</v>
      </c>
      <c r="R197" s="160" t="str">
        <f t="shared" si="15"/>
        <v/>
      </c>
      <c r="S197" s="160" t="str">
        <f t="shared" si="16"/>
        <v/>
      </c>
    </row>
    <row r="198" spans="3:19" ht="17.45" customHeight="1" x14ac:dyDescent="0.25">
      <c r="C198" s="188"/>
      <c r="D198" s="189"/>
      <c r="E198" s="178"/>
      <c r="F198" s="178"/>
      <c r="G198" s="190">
        <f>DATOS!$E$13</f>
        <v>1</v>
      </c>
      <c r="H198" s="178"/>
      <c r="I198" s="191"/>
      <c r="J198" s="178"/>
      <c r="K198" s="178"/>
      <c r="L198" s="178"/>
      <c r="M198" s="178"/>
      <c r="N198" s="160" t="str">
        <f t="shared" si="13"/>
        <v/>
      </c>
      <c r="P198" s="160" t="str">
        <f t="shared" si="14"/>
        <v/>
      </c>
      <c r="Q198" s="160">
        <f t="shared" si="12"/>
        <v>0</v>
      </c>
      <c r="R198" s="160" t="str">
        <f t="shared" si="15"/>
        <v/>
      </c>
      <c r="S198" s="160" t="str">
        <f t="shared" si="16"/>
        <v/>
      </c>
    </row>
    <row r="199" spans="3:19" ht="17.45" customHeight="1" x14ac:dyDescent="0.25">
      <c r="C199" s="188"/>
      <c r="D199" s="189"/>
      <c r="E199" s="178"/>
      <c r="F199" s="178"/>
      <c r="G199" s="190">
        <f>DATOS!$E$13</f>
        <v>1</v>
      </c>
      <c r="H199" s="178"/>
      <c r="I199" s="191"/>
      <c r="J199" s="178"/>
      <c r="K199" s="178"/>
      <c r="L199" s="178"/>
      <c r="M199" s="178"/>
      <c r="N199" s="160" t="str">
        <f t="shared" si="13"/>
        <v/>
      </c>
      <c r="P199" s="160" t="str">
        <f t="shared" si="14"/>
        <v/>
      </c>
      <c r="Q199" s="160">
        <f t="shared" si="12"/>
        <v>0</v>
      </c>
      <c r="R199" s="160" t="str">
        <f t="shared" si="15"/>
        <v/>
      </c>
      <c r="S199" s="160" t="str">
        <f t="shared" si="16"/>
        <v/>
      </c>
    </row>
    <row r="200" spans="3:19" ht="17.45" customHeight="1" x14ac:dyDescent="0.25">
      <c r="C200" s="188"/>
      <c r="D200" s="189"/>
      <c r="E200" s="178"/>
      <c r="F200" s="178"/>
      <c r="G200" s="190">
        <f>DATOS!$E$13</f>
        <v>1</v>
      </c>
      <c r="H200" s="178"/>
      <c r="I200" s="191"/>
      <c r="J200" s="178"/>
      <c r="K200" s="178"/>
      <c r="L200" s="178"/>
      <c r="M200" s="178"/>
      <c r="N200" s="160" t="str">
        <f t="shared" si="13"/>
        <v/>
      </c>
      <c r="P200" s="160" t="str">
        <f t="shared" si="14"/>
        <v/>
      </c>
      <c r="Q200" s="160">
        <f t="shared" si="12"/>
        <v>0</v>
      </c>
      <c r="R200" s="160" t="str">
        <f t="shared" si="15"/>
        <v/>
      </c>
      <c r="S200" s="160" t="str">
        <f t="shared" si="16"/>
        <v/>
      </c>
    </row>
    <row r="201" spans="3:19" ht="17.45" customHeight="1" x14ac:dyDescent="0.25">
      <c r="C201" s="188"/>
      <c r="D201" s="189"/>
      <c r="E201" s="178"/>
      <c r="F201" s="178"/>
      <c r="G201" s="190">
        <f>DATOS!$E$13</f>
        <v>1</v>
      </c>
      <c r="H201" s="178"/>
      <c r="I201" s="191"/>
      <c r="J201" s="178"/>
      <c r="K201" s="178"/>
      <c r="L201" s="178"/>
      <c r="M201" s="178"/>
      <c r="N201" s="160" t="str">
        <f t="shared" si="13"/>
        <v/>
      </c>
      <c r="P201" s="160" t="str">
        <f t="shared" si="14"/>
        <v/>
      </c>
      <c r="Q201" s="160">
        <f t="shared" si="12"/>
        <v>0</v>
      </c>
      <c r="R201" s="160" t="str">
        <f t="shared" si="15"/>
        <v/>
      </c>
      <c r="S201" s="160" t="str">
        <f t="shared" si="16"/>
        <v/>
      </c>
    </row>
    <row r="202" spans="3:19" ht="17.45" customHeight="1" x14ac:dyDescent="0.25">
      <c r="C202" s="188"/>
      <c r="D202" s="189"/>
      <c r="E202" s="178"/>
      <c r="F202" s="178"/>
      <c r="G202" s="190">
        <f>DATOS!$E$13</f>
        <v>1</v>
      </c>
      <c r="H202" s="178"/>
      <c r="I202" s="191"/>
      <c r="J202" s="178"/>
      <c r="K202" s="178"/>
      <c r="L202" s="178"/>
      <c r="M202" s="178"/>
      <c r="N202" s="160" t="str">
        <f t="shared" si="13"/>
        <v/>
      </c>
      <c r="P202" s="160" t="str">
        <f t="shared" si="14"/>
        <v/>
      </c>
      <c r="Q202" s="160">
        <f t="shared" si="12"/>
        <v>0</v>
      </c>
      <c r="R202" s="160" t="str">
        <f t="shared" si="15"/>
        <v/>
      </c>
      <c r="S202" s="160" t="str">
        <f t="shared" si="16"/>
        <v/>
      </c>
    </row>
    <row r="203" spans="3:19" ht="17.45" customHeight="1" x14ac:dyDescent="0.25">
      <c r="C203" s="188"/>
      <c r="D203" s="189"/>
      <c r="E203" s="178"/>
      <c r="F203" s="178"/>
      <c r="G203" s="190">
        <f>DATOS!$E$13</f>
        <v>1</v>
      </c>
      <c r="H203" s="178"/>
      <c r="I203" s="191"/>
      <c r="J203" s="178"/>
      <c r="K203" s="178"/>
      <c r="L203" s="178"/>
      <c r="M203" s="178"/>
      <c r="N203" s="160" t="str">
        <f t="shared" si="13"/>
        <v/>
      </c>
      <c r="P203" s="160" t="str">
        <f t="shared" si="14"/>
        <v/>
      </c>
      <c r="Q203" s="160">
        <f t="shared" si="12"/>
        <v>0</v>
      </c>
      <c r="R203" s="160" t="str">
        <f t="shared" si="15"/>
        <v/>
      </c>
      <c r="S203" s="160" t="str">
        <f t="shared" si="16"/>
        <v/>
      </c>
    </row>
    <row r="204" spans="3:19" ht="17.45" customHeight="1" x14ac:dyDescent="0.25">
      <c r="C204" s="188"/>
      <c r="D204" s="189"/>
      <c r="E204" s="178"/>
      <c r="F204" s="178"/>
      <c r="G204" s="190">
        <f>DATOS!$E$13</f>
        <v>1</v>
      </c>
      <c r="H204" s="178"/>
      <c r="I204" s="191"/>
      <c r="J204" s="178"/>
      <c r="K204" s="178"/>
      <c r="L204" s="178"/>
      <c r="M204" s="178"/>
      <c r="N204" s="160" t="str">
        <f t="shared" si="13"/>
        <v/>
      </c>
      <c r="P204" s="160" t="str">
        <f t="shared" si="14"/>
        <v/>
      </c>
      <c r="Q204" s="160">
        <f t="shared" si="12"/>
        <v>0</v>
      </c>
      <c r="R204" s="160" t="str">
        <f t="shared" si="15"/>
        <v/>
      </c>
      <c r="S204" s="160" t="str">
        <f t="shared" si="16"/>
        <v/>
      </c>
    </row>
    <row r="205" spans="3:19" ht="17.45" customHeight="1" x14ac:dyDescent="0.25">
      <c r="C205" s="188"/>
      <c r="D205" s="189"/>
      <c r="E205" s="178"/>
      <c r="F205" s="178"/>
      <c r="G205" s="190">
        <f>DATOS!$E$13</f>
        <v>1</v>
      </c>
      <c r="H205" s="178"/>
      <c r="I205" s="191"/>
      <c r="J205" s="178"/>
      <c r="K205" s="178"/>
      <c r="L205" s="178"/>
      <c r="M205" s="178"/>
      <c r="N205" s="160" t="str">
        <f t="shared" si="13"/>
        <v/>
      </c>
      <c r="P205" s="160" t="str">
        <f t="shared" si="14"/>
        <v/>
      </c>
      <c r="Q205" s="160">
        <f t="shared" si="12"/>
        <v>0</v>
      </c>
      <c r="R205" s="160" t="str">
        <f t="shared" si="15"/>
        <v/>
      </c>
      <c r="S205" s="160" t="str">
        <f t="shared" si="16"/>
        <v/>
      </c>
    </row>
    <row r="206" spans="3:19" ht="17.45" customHeight="1" x14ac:dyDescent="0.25">
      <c r="C206" s="188"/>
      <c r="D206" s="189"/>
      <c r="E206" s="178"/>
      <c r="F206" s="178"/>
      <c r="G206" s="190">
        <f>DATOS!$E$13</f>
        <v>1</v>
      </c>
      <c r="H206" s="178"/>
      <c r="I206" s="191"/>
      <c r="J206" s="178"/>
      <c r="K206" s="178"/>
      <c r="L206" s="178"/>
      <c r="M206" s="178"/>
      <c r="N206" s="160" t="str">
        <f t="shared" si="13"/>
        <v/>
      </c>
      <c r="P206" s="160" t="str">
        <f t="shared" si="14"/>
        <v/>
      </c>
      <c r="Q206" s="160">
        <f t="shared" si="12"/>
        <v>0</v>
      </c>
      <c r="R206" s="160" t="str">
        <f t="shared" si="15"/>
        <v/>
      </c>
      <c r="S206" s="160" t="str">
        <f t="shared" si="16"/>
        <v/>
      </c>
    </row>
    <row r="207" spans="3:19" ht="17.45" customHeight="1" x14ac:dyDescent="0.25">
      <c r="C207" s="188"/>
      <c r="D207" s="189"/>
      <c r="E207" s="178"/>
      <c r="F207" s="178"/>
      <c r="G207" s="190">
        <f>DATOS!$E$13</f>
        <v>1</v>
      </c>
      <c r="H207" s="178"/>
      <c r="I207" s="191"/>
      <c r="J207" s="178"/>
      <c r="K207" s="178"/>
      <c r="L207" s="178"/>
      <c r="M207" s="178"/>
      <c r="N207" s="160" t="str">
        <f t="shared" si="13"/>
        <v/>
      </c>
      <c r="P207" s="160" t="str">
        <f t="shared" si="14"/>
        <v/>
      </c>
      <c r="Q207" s="160">
        <f t="shared" si="12"/>
        <v>0</v>
      </c>
      <c r="R207" s="160" t="str">
        <f t="shared" si="15"/>
        <v/>
      </c>
      <c r="S207" s="160" t="str">
        <f t="shared" si="16"/>
        <v/>
      </c>
    </row>
    <row r="208" spans="3:19" ht="17.45" customHeight="1" x14ac:dyDescent="0.25">
      <c r="C208" s="188"/>
      <c r="D208" s="189"/>
      <c r="E208" s="178"/>
      <c r="F208" s="178"/>
      <c r="G208" s="190">
        <f>DATOS!$E$13</f>
        <v>1</v>
      </c>
      <c r="H208" s="178"/>
      <c r="I208" s="191"/>
      <c r="J208" s="178"/>
      <c r="K208" s="178"/>
      <c r="L208" s="178"/>
      <c r="M208" s="178"/>
      <c r="N208" s="160" t="str">
        <f t="shared" si="13"/>
        <v/>
      </c>
      <c r="P208" s="160" t="str">
        <f t="shared" si="14"/>
        <v/>
      </c>
      <c r="Q208" s="160">
        <f t="shared" si="12"/>
        <v>0</v>
      </c>
      <c r="R208" s="160" t="str">
        <f t="shared" si="15"/>
        <v/>
      </c>
      <c r="S208" s="160" t="str">
        <f t="shared" si="16"/>
        <v/>
      </c>
    </row>
    <row r="209" spans="3:19" ht="17.45" customHeight="1" x14ac:dyDescent="0.25">
      <c r="C209" s="188"/>
      <c r="D209" s="189"/>
      <c r="E209" s="178"/>
      <c r="F209" s="178"/>
      <c r="G209" s="190">
        <f>DATOS!$E$13</f>
        <v>1</v>
      </c>
      <c r="H209" s="178"/>
      <c r="I209" s="191"/>
      <c r="J209" s="178"/>
      <c r="K209" s="178"/>
      <c r="L209" s="178"/>
      <c r="M209" s="178"/>
      <c r="N209" s="160" t="str">
        <f t="shared" si="13"/>
        <v/>
      </c>
      <c r="P209" s="160" t="str">
        <f t="shared" si="14"/>
        <v/>
      </c>
      <c r="Q209" s="160">
        <f t="shared" ref="Q209:Q272" si="17">IF($I209=0%,H209,"")</f>
        <v>0</v>
      </c>
      <c r="R209" s="160" t="str">
        <f t="shared" si="15"/>
        <v/>
      </c>
      <c r="S209" s="160" t="str">
        <f t="shared" si="16"/>
        <v/>
      </c>
    </row>
    <row r="210" spans="3:19" ht="17.45" customHeight="1" x14ac:dyDescent="0.25">
      <c r="C210" s="188"/>
      <c r="D210" s="189"/>
      <c r="E210" s="178"/>
      <c r="F210" s="178"/>
      <c r="G210" s="190">
        <f>DATOS!$E$13</f>
        <v>1</v>
      </c>
      <c r="H210" s="178"/>
      <c r="I210" s="191"/>
      <c r="J210" s="178"/>
      <c r="K210" s="178"/>
      <c r="L210" s="178"/>
      <c r="M210" s="178"/>
      <c r="N210" s="160" t="str">
        <f t="shared" ref="N210:N273" si="18">IF(H210&amp;J210&amp;K210&amp;L210&amp;M210="","",H210+J210+K210-L210-M210)</f>
        <v/>
      </c>
      <c r="P210" s="160" t="str">
        <f t="shared" ref="P210:P273" si="19">IF($I210="E",H210,"")</f>
        <v/>
      </c>
      <c r="Q210" s="160">
        <f t="shared" si="17"/>
        <v>0</v>
      </c>
      <c r="R210" s="160" t="str">
        <f t="shared" ref="R210:R273" si="20">IF(OR($I210=8%,$I210=11%),$J210/$I210,"")</f>
        <v/>
      </c>
      <c r="S210" s="160" t="str">
        <f t="shared" si="16"/>
        <v/>
      </c>
    </row>
    <row r="211" spans="3:19" ht="17.45" customHeight="1" x14ac:dyDescent="0.25">
      <c r="C211" s="188"/>
      <c r="D211" s="189"/>
      <c r="E211" s="178"/>
      <c r="F211" s="178"/>
      <c r="G211" s="190">
        <f>DATOS!$E$13</f>
        <v>1</v>
      </c>
      <c r="H211" s="178"/>
      <c r="I211" s="191"/>
      <c r="J211" s="178"/>
      <c r="K211" s="178"/>
      <c r="L211" s="178"/>
      <c r="M211" s="178"/>
      <c r="N211" s="160" t="str">
        <f t="shared" si="18"/>
        <v/>
      </c>
      <c r="P211" s="160" t="str">
        <f t="shared" si="19"/>
        <v/>
      </c>
      <c r="Q211" s="160">
        <f t="shared" si="17"/>
        <v>0</v>
      </c>
      <c r="R211" s="160" t="str">
        <f t="shared" si="20"/>
        <v/>
      </c>
      <c r="S211" s="160" t="str">
        <f t="shared" ref="S211:S274" si="21">IF(OR($I211=15%,$I211=16%),$J211/$I211,"")</f>
        <v/>
      </c>
    </row>
    <row r="212" spans="3:19" ht="17.45" customHeight="1" x14ac:dyDescent="0.25">
      <c r="C212" s="188"/>
      <c r="D212" s="189"/>
      <c r="E212" s="178"/>
      <c r="F212" s="178"/>
      <c r="G212" s="190">
        <f>DATOS!$E$13</f>
        <v>1</v>
      </c>
      <c r="H212" s="178"/>
      <c r="I212" s="191"/>
      <c r="J212" s="178"/>
      <c r="K212" s="178"/>
      <c r="L212" s="178"/>
      <c r="M212" s="178"/>
      <c r="N212" s="160" t="str">
        <f t="shared" si="18"/>
        <v/>
      </c>
      <c r="P212" s="160" t="str">
        <f t="shared" si="19"/>
        <v/>
      </c>
      <c r="Q212" s="160">
        <f t="shared" si="17"/>
        <v>0</v>
      </c>
      <c r="R212" s="160" t="str">
        <f t="shared" si="20"/>
        <v/>
      </c>
      <c r="S212" s="160" t="str">
        <f t="shared" si="21"/>
        <v/>
      </c>
    </row>
    <row r="213" spans="3:19" ht="17.45" customHeight="1" x14ac:dyDescent="0.25">
      <c r="C213" s="188"/>
      <c r="D213" s="189"/>
      <c r="E213" s="178"/>
      <c r="F213" s="178"/>
      <c r="G213" s="190">
        <f>DATOS!$E$13</f>
        <v>1</v>
      </c>
      <c r="H213" s="178"/>
      <c r="I213" s="191"/>
      <c r="J213" s="178"/>
      <c r="K213" s="178"/>
      <c r="L213" s="178"/>
      <c r="M213" s="178"/>
      <c r="N213" s="160" t="str">
        <f t="shared" si="18"/>
        <v/>
      </c>
      <c r="P213" s="160" t="str">
        <f t="shared" si="19"/>
        <v/>
      </c>
      <c r="Q213" s="160">
        <f t="shared" si="17"/>
        <v>0</v>
      </c>
      <c r="R213" s="160" t="str">
        <f t="shared" si="20"/>
        <v/>
      </c>
      <c r="S213" s="160" t="str">
        <f t="shared" si="21"/>
        <v/>
      </c>
    </row>
    <row r="214" spans="3:19" ht="17.45" customHeight="1" x14ac:dyDescent="0.25">
      <c r="C214" s="188"/>
      <c r="D214" s="189"/>
      <c r="E214" s="178"/>
      <c r="F214" s="178"/>
      <c r="G214" s="190">
        <f>DATOS!$E$13</f>
        <v>1</v>
      </c>
      <c r="H214" s="178"/>
      <c r="I214" s="191"/>
      <c r="J214" s="178"/>
      <c r="K214" s="178"/>
      <c r="L214" s="178"/>
      <c r="M214" s="178"/>
      <c r="N214" s="160" t="str">
        <f t="shared" si="18"/>
        <v/>
      </c>
      <c r="P214" s="160" t="str">
        <f t="shared" si="19"/>
        <v/>
      </c>
      <c r="Q214" s="160">
        <f t="shared" si="17"/>
        <v>0</v>
      </c>
      <c r="R214" s="160" t="str">
        <f t="shared" si="20"/>
        <v/>
      </c>
      <c r="S214" s="160" t="str">
        <f t="shared" si="21"/>
        <v/>
      </c>
    </row>
    <row r="215" spans="3:19" ht="17.45" customHeight="1" x14ac:dyDescent="0.25">
      <c r="C215" s="188"/>
      <c r="D215" s="189"/>
      <c r="E215" s="178"/>
      <c r="F215" s="178"/>
      <c r="G215" s="190">
        <f>DATOS!$E$13</f>
        <v>1</v>
      </c>
      <c r="H215" s="178"/>
      <c r="I215" s="191"/>
      <c r="J215" s="178"/>
      <c r="K215" s="178"/>
      <c r="L215" s="178"/>
      <c r="M215" s="178"/>
      <c r="N215" s="160" t="str">
        <f t="shared" si="18"/>
        <v/>
      </c>
      <c r="P215" s="160" t="str">
        <f t="shared" si="19"/>
        <v/>
      </c>
      <c r="Q215" s="160">
        <f t="shared" si="17"/>
        <v>0</v>
      </c>
      <c r="R215" s="160" t="str">
        <f t="shared" si="20"/>
        <v/>
      </c>
      <c r="S215" s="160" t="str">
        <f t="shared" si="21"/>
        <v/>
      </c>
    </row>
    <row r="216" spans="3:19" ht="17.45" customHeight="1" x14ac:dyDescent="0.25">
      <c r="C216" s="188"/>
      <c r="D216" s="189"/>
      <c r="E216" s="178"/>
      <c r="F216" s="178"/>
      <c r="G216" s="190">
        <f>DATOS!$E$13</f>
        <v>1</v>
      </c>
      <c r="H216" s="178"/>
      <c r="I216" s="191"/>
      <c r="J216" s="178"/>
      <c r="K216" s="178"/>
      <c r="L216" s="178"/>
      <c r="M216" s="178"/>
      <c r="N216" s="160" t="str">
        <f t="shared" si="18"/>
        <v/>
      </c>
      <c r="P216" s="160" t="str">
        <f t="shared" si="19"/>
        <v/>
      </c>
      <c r="Q216" s="160">
        <f t="shared" si="17"/>
        <v>0</v>
      </c>
      <c r="R216" s="160" t="str">
        <f t="shared" si="20"/>
        <v/>
      </c>
      <c r="S216" s="160" t="str">
        <f t="shared" si="21"/>
        <v/>
      </c>
    </row>
    <row r="217" spans="3:19" ht="17.45" customHeight="1" x14ac:dyDescent="0.25">
      <c r="C217" s="188"/>
      <c r="D217" s="189"/>
      <c r="E217" s="178"/>
      <c r="F217" s="178"/>
      <c r="G217" s="190">
        <f>DATOS!$E$13</f>
        <v>1</v>
      </c>
      <c r="H217" s="178"/>
      <c r="I217" s="191"/>
      <c r="J217" s="178"/>
      <c r="K217" s="178"/>
      <c r="L217" s="178"/>
      <c r="M217" s="178"/>
      <c r="N217" s="160" t="str">
        <f t="shared" si="18"/>
        <v/>
      </c>
      <c r="P217" s="160" t="str">
        <f t="shared" si="19"/>
        <v/>
      </c>
      <c r="Q217" s="160">
        <f t="shared" si="17"/>
        <v>0</v>
      </c>
      <c r="R217" s="160" t="str">
        <f t="shared" si="20"/>
        <v/>
      </c>
      <c r="S217" s="160" t="str">
        <f t="shared" si="21"/>
        <v/>
      </c>
    </row>
    <row r="218" spans="3:19" ht="17.45" customHeight="1" x14ac:dyDescent="0.25">
      <c r="C218" s="188"/>
      <c r="D218" s="189"/>
      <c r="E218" s="178"/>
      <c r="F218" s="178"/>
      <c r="G218" s="190">
        <f>DATOS!$E$13</f>
        <v>1</v>
      </c>
      <c r="H218" s="178"/>
      <c r="I218" s="191"/>
      <c r="J218" s="178"/>
      <c r="K218" s="178"/>
      <c r="L218" s="178"/>
      <c r="M218" s="178"/>
      <c r="N218" s="160" t="str">
        <f t="shared" si="18"/>
        <v/>
      </c>
      <c r="P218" s="160" t="str">
        <f t="shared" si="19"/>
        <v/>
      </c>
      <c r="Q218" s="160">
        <f t="shared" si="17"/>
        <v>0</v>
      </c>
      <c r="R218" s="160" t="str">
        <f t="shared" si="20"/>
        <v/>
      </c>
      <c r="S218" s="160" t="str">
        <f t="shared" si="21"/>
        <v/>
      </c>
    </row>
    <row r="219" spans="3:19" ht="17.45" customHeight="1" x14ac:dyDescent="0.25">
      <c r="C219" s="188"/>
      <c r="D219" s="189"/>
      <c r="E219" s="178"/>
      <c r="F219" s="178"/>
      <c r="G219" s="190">
        <f>DATOS!$E$13</f>
        <v>1</v>
      </c>
      <c r="H219" s="178"/>
      <c r="I219" s="191"/>
      <c r="J219" s="178"/>
      <c r="K219" s="178"/>
      <c r="L219" s="178"/>
      <c r="M219" s="178"/>
      <c r="N219" s="160" t="str">
        <f t="shared" si="18"/>
        <v/>
      </c>
      <c r="P219" s="160" t="str">
        <f t="shared" si="19"/>
        <v/>
      </c>
      <c r="Q219" s="160">
        <f t="shared" si="17"/>
        <v>0</v>
      </c>
      <c r="R219" s="160" t="str">
        <f t="shared" si="20"/>
        <v/>
      </c>
      <c r="S219" s="160" t="str">
        <f t="shared" si="21"/>
        <v/>
      </c>
    </row>
    <row r="220" spans="3:19" ht="17.45" customHeight="1" x14ac:dyDescent="0.25">
      <c r="C220" s="188"/>
      <c r="D220" s="189"/>
      <c r="E220" s="178"/>
      <c r="F220" s="178"/>
      <c r="G220" s="190">
        <f>DATOS!$E$13</f>
        <v>1</v>
      </c>
      <c r="H220" s="178"/>
      <c r="I220" s="191"/>
      <c r="J220" s="178"/>
      <c r="K220" s="178"/>
      <c r="L220" s="178"/>
      <c r="M220" s="178"/>
      <c r="N220" s="160" t="str">
        <f t="shared" si="18"/>
        <v/>
      </c>
      <c r="P220" s="160" t="str">
        <f t="shared" si="19"/>
        <v/>
      </c>
      <c r="Q220" s="160">
        <f t="shared" si="17"/>
        <v>0</v>
      </c>
      <c r="R220" s="160" t="str">
        <f t="shared" si="20"/>
        <v/>
      </c>
      <c r="S220" s="160" t="str">
        <f t="shared" si="21"/>
        <v/>
      </c>
    </row>
    <row r="221" spans="3:19" ht="17.45" customHeight="1" x14ac:dyDescent="0.25">
      <c r="C221" s="188"/>
      <c r="D221" s="189"/>
      <c r="E221" s="178"/>
      <c r="F221" s="178"/>
      <c r="G221" s="190">
        <f>DATOS!$E$13</f>
        <v>1</v>
      </c>
      <c r="H221" s="178"/>
      <c r="I221" s="191"/>
      <c r="J221" s="178"/>
      <c r="K221" s="178"/>
      <c r="L221" s="178"/>
      <c r="M221" s="178"/>
      <c r="N221" s="160" t="str">
        <f t="shared" si="18"/>
        <v/>
      </c>
      <c r="P221" s="160" t="str">
        <f t="shared" si="19"/>
        <v/>
      </c>
      <c r="Q221" s="160">
        <f t="shared" si="17"/>
        <v>0</v>
      </c>
      <c r="R221" s="160" t="str">
        <f t="shared" si="20"/>
        <v/>
      </c>
      <c r="S221" s="160" t="str">
        <f t="shared" si="21"/>
        <v/>
      </c>
    </row>
    <row r="222" spans="3:19" ht="17.45" customHeight="1" x14ac:dyDescent="0.25">
      <c r="C222" s="188"/>
      <c r="D222" s="189"/>
      <c r="E222" s="178"/>
      <c r="F222" s="178"/>
      <c r="G222" s="190">
        <f>DATOS!$E$13</f>
        <v>1</v>
      </c>
      <c r="H222" s="178"/>
      <c r="I222" s="191"/>
      <c r="J222" s="178"/>
      <c r="K222" s="178"/>
      <c r="L222" s="178"/>
      <c r="M222" s="178"/>
      <c r="N222" s="160" t="str">
        <f t="shared" si="18"/>
        <v/>
      </c>
      <c r="P222" s="160" t="str">
        <f t="shared" si="19"/>
        <v/>
      </c>
      <c r="Q222" s="160">
        <f t="shared" si="17"/>
        <v>0</v>
      </c>
      <c r="R222" s="160" t="str">
        <f t="shared" si="20"/>
        <v/>
      </c>
      <c r="S222" s="160" t="str">
        <f t="shared" si="21"/>
        <v/>
      </c>
    </row>
    <row r="223" spans="3:19" ht="17.45" customHeight="1" x14ac:dyDescent="0.25">
      <c r="C223" s="188"/>
      <c r="D223" s="189"/>
      <c r="E223" s="178"/>
      <c r="F223" s="178"/>
      <c r="G223" s="190">
        <f>DATOS!$E$13</f>
        <v>1</v>
      </c>
      <c r="H223" s="178"/>
      <c r="I223" s="191"/>
      <c r="J223" s="178"/>
      <c r="K223" s="178"/>
      <c r="L223" s="178"/>
      <c r="M223" s="178"/>
      <c r="N223" s="160" t="str">
        <f t="shared" si="18"/>
        <v/>
      </c>
      <c r="P223" s="160" t="str">
        <f t="shared" si="19"/>
        <v/>
      </c>
      <c r="Q223" s="160">
        <f t="shared" si="17"/>
        <v>0</v>
      </c>
      <c r="R223" s="160" t="str">
        <f t="shared" si="20"/>
        <v/>
      </c>
      <c r="S223" s="160" t="str">
        <f t="shared" si="21"/>
        <v/>
      </c>
    </row>
    <row r="224" spans="3:19" ht="17.45" customHeight="1" x14ac:dyDescent="0.25">
      <c r="C224" s="188"/>
      <c r="D224" s="189"/>
      <c r="E224" s="178"/>
      <c r="F224" s="178"/>
      <c r="G224" s="190">
        <f>DATOS!$E$13</f>
        <v>1</v>
      </c>
      <c r="H224" s="178"/>
      <c r="I224" s="191"/>
      <c r="J224" s="178"/>
      <c r="K224" s="178"/>
      <c r="L224" s="178"/>
      <c r="M224" s="178"/>
      <c r="N224" s="160" t="str">
        <f t="shared" si="18"/>
        <v/>
      </c>
      <c r="P224" s="160" t="str">
        <f t="shared" si="19"/>
        <v/>
      </c>
      <c r="Q224" s="160">
        <f t="shared" si="17"/>
        <v>0</v>
      </c>
      <c r="R224" s="160" t="str">
        <f t="shared" si="20"/>
        <v/>
      </c>
      <c r="S224" s="160" t="str">
        <f t="shared" si="21"/>
        <v/>
      </c>
    </row>
    <row r="225" spans="3:19" ht="17.45" customHeight="1" x14ac:dyDescent="0.25">
      <c r="C225" s="188"/>
      <c r="D225" s="189"/>
      <c r="E225" s="178"/>
      <c r="F225" s="178"/>
      <c r="G225" s="190">
        <f>DATOS!$E$13</f>
        <v>1</v>
      </c>
      <c r="H225" s="178"/>
      <c r="I225" s="191"/>
      <c r="J225" s="178"/>
      <c r="K225" s="178"/>
      <c r="L225" s="178"/>
      <c r="M225" s="178"/>
      <c r="N225" s="160" t="str">
        <f t="shared" si="18"/>
        <v/>
      </c>
      <c r="P225" s="160" t="str">
        <f t="shared" si="19"/>
        <v/>
      </c>
      <c r="Q225" s="160">
        <f t="shared" si="17"/>
        <v>0</v>
      </c>
      <c r="R225" s="160" t="str">
        <f t="shared" si="20"/>
        <v/>
      </c>
      <c r="S225" s="160" t="str">
        <f t="shared" si="21"/>
        <v/>
      </c>
    </row>
    <row r="226" spans="3:19" ht="17.45" customHeight="1" x14ac:dyDescent="0.25">
      <c r="C226" s="188"/>
      <c r="D226" s="189"/>
      <c r="E226" s="178"/>
      <c r="F226" s="178"/>
      <c r="G226" s="190">
        <f>DATOS!$E$13</f>
        <v>1</v>
      </c>
      <c r="H226" s="178"/>
      <c r="I226" s="191"/>
      <c r="J226" s="178"/>
      <c r="K226" s="178"/>
      <c r="L226" s="178"/>
      <c r="M226" s="178"/>
      <c r="N226" s="160" t="str">
        <f t="shared" si="18"/>
        <v/>
      </c>
      <c r="P226" s="160" t="str">
        <f t="shared" si="19"/>
        <v/>
      </c>
      <c r="Q226" s="160">
        <f t="shared" si="17"/>
        <v>0</v>
      </c>
      <c r="R226" s="160" t="str">
        <f t="shared" si="20"/>
        <v/>
      </c>
      <c r="S226" s="160" t="str">
        <f t="shared" si="21"/>
        <v/>
      </c>
    </row>
    <row r="227" spans="3:19" ht="17.45" customHeight="1" x14ac:dyDescent="0.25">
      <c r="C227" s="188"/>
      <c r="D227" s="189"/>
      <c r="E227" s="178"/>
      <c r="F227" s="178"/>
      <c r="G227" s="190">
        <f>DATOS!$E$13</f>
        <v>1</v>
      </c>
      <c r="H227" s="178"/>
      <c r="I227" s="191"/>
      <c r="J227" s="178"/>
      <c r="K227" s="178"/>
      <c r="L227" s="178"/>
      <c r="M227" s="178"/>
      <c r="N227" s="160" t="str">
        <f t="shared" si="18"/>
        <v/>
      </c>
      <c r="P227" s="160" t="str">
        <f t="shared" si="19"/>
        <v/>
      </c>
      <c r="Q227" s="160">
        <f t="shared" si="17"/>
        <v>0</v>
      </c>
      <c r="R227" s="160" t="str">
        <f t="shared" si="20"/>
        <v/>
      </c>
      <c r="S227" s="160" t="str">
        <f t="shared" si="21"/>
        <v/>
      </c>
    </row>
    <row r="228" spans="3:19" ht="17.45" customHeight="1" x14ac:dyDescent="0.25">
      <c r="C228" s="188"/>
      <c r="D228" s="189"/>
      <c r="E228" s="178"/>
      <c r="F228" s="178"/>
      <c r="G228" s="190">
        <f>DATOS!$E$13</f>
        <v>1</v>
      </c>
      <c r="H228" s="178"/>
      <c r="I228" s="191"/>
      <c r="J228" s="178"/>
      <c r="K228" s="178"/>
      <c r="L228" s="178"/>
      <c r="M228" s="178"/>
      <c r="N228" s="160" t="str">
        <f t="shared" si="18"/>
        <v/>
      </c>
      <c r="P228" s="160" t="str">
        <f t="shared" si="19"/>
        <v/>
      </c>
      <c r="Q228" s="160">
        <f t="shared" si="17"/>
        <v>0</v>
      </c>
      <c r="R228" s="160" t="str">
        <f t="shared" si="20"/>
        <v/>
      </c>
      <c r="S228" s="160" t="str">
        <f t="shared" si="21"/>
        <v/>
      </c>
    </row>
    <row r="229" spans="3:19" ht="17.45" customHeight="1" x14ac:dyDescent="0.25">
      <c r="C229" s="188"/>
      <c r="D229" s="189"/>
      <c r="E229" s="178"/>
      <c r="F229" s="178"/>
      <c r="G229" s="190">
        <f>DATOS!$E$13</f>
        <v>1</v>
      </c>
      <c r="H229" s="178"/>
      <c r="I229" s="191"/>
      <c r="J229" s="178"/>
      <c r="K229" s="178"/>
      <c r="L229" s="178"/>
      <c r="M229" s="178"/>
      <c r="N229" s="160" t="str">
        <f t="shared" si="18"/>
        <v/>
      </c>
      <c r="P229" s="160" t="str">
        <f t="shared" si="19"/>
        <v/>
      </c>
      <c r="Q229" s="160">
        <f t="shared" si="17"/>
        <v>0</v>
      </c>
      <c r="R229" s="160" t="str">
        <f t="shared" si="20"/>
        <v/>
      </c>
      <c r="S229" s="160" t="str">
        <f t="shared" si="21"/>
        <v/>
      </c>
    </row>
    <row r="230" spans="3:19" ht="17.45" customHeight="1" x14ac:dyDescent="0.25">
      <c r="C230" s="188"/>
      <c r="D230" s="189"/>
      <c r="E230" s="178"/>
      <c r="F230" s="178"/>
      <c r="G230" s="190">
        <f>DATOS!$E$13</f>
        <v>1</v>
      </c>
      <c r="H230" s="178"/>
      <c r="I230" s="191"/>
      <c r="J230" s="178"/>
      <c r="K230" s="178"/>
      <c r="L230" s="178"/>
      <c r="M230" s="178"/>
      <c r="N230" s="160" t="str">
        <f t="shared" si="18"/>
        <v/>
      </c>
      <c r="P230" s="160" t="str">
        <f t="shared" si="19"/>
        <v/>
      </c>
      <c r="Q230" s="160">
        <f t="shared" si="17"/>
        <v>0</v>
      </c>
      <c r="R230" s="160" t="str">
        <f t="shared" si="20"/>
        <v/>
      </c>
      <c r="S230" s="160" t="str">
        <f t="shared" si="21"/>
        <v/>
      </c>
    </row>
    <row r="231" spans="3:19" ht="17.45" customHeight="1" x14ac:dyDescent="0.25">
      <c r="C231" s="188"/>
      <c r="D231" s="189"/>
      <c r="E231" s="178"/>
      <c r="F231" s="178"/>
      <c r="G231" s="190">
        <f>DATOS!$E$13</f>
        <v>1</v>
      </c>
      <c r="H231" s="178"/>
      <c r="I231" s="191"/>
      <c r="J231" s="178"/>
      <c r="K231" s="178"/>
      <c r="L231" s="178"/>
      <c r="M231" s="178"/>
      <c r="N231" s="160" t="str">
        <f t="shared" si="18"/>
        <v/>
      </c>
      <c r="P231" s="160" t="str">
        <f t="shared" si="19"/>
        <v/>
      </c>
      <c r="Q231" s="160">
        <f t="shared" si="17"/>
        <v>0</v>
      </c>
      <c r="R231" s="160" t="str">
        <f t="shared" si="20"/>
        <v/>
      </c>
      <c r="S231" s="160" t="str">
        <f t="shared" si="21"/>
        <v/>
      </c>
    </row>
    <row r="232" spans="3:19" ht="17.45" customHeight="1" x14ac:dyDescent="0.25">
      <c r="C232" s="188"/>
      <c r="D232" s="189"/>
      <c r="E232" s="178"/>
      <c r="F232" s="178"/>
      <c r="G232" s="190">
        <f>DATOS!$E$13</f>
        <v>1</v>
      </c>
      <c r="H232" s="178"/>
      <c r="I232" s="191"/>
      <c r="J232" s="178"/>
      <c r="K232" s="178"/>
      <c r="L232" s="178"/>
      <c r="M232" s="178"/>
      <c r="N232" s="160" t="str">
        <f t="shared" si="18"/>
        <v/>
      </c>
      <c r="P232" s="160" t="str">
        <f t="shared" si="19"/>
        <v/>
      </c>
      <c r="Q232" s="160">
        <f t="shared" si="17"/>
        <v>0</v>
      </c>
      <c r="R232" s="160" t="str">
        <f t="shared" si="20"/>
        <v/>
      </c>
      <c r="S232" s="160" t="str">
        <f t="shared" si="21"/>
        <v/>
      </c>
    </row>
    <row r="233" spans="3:19" ht="17.45" customHeight="1" x14ac:dyDescent="0.25">
      <c r="C233" s="188"/>
      <c r="D233" s="189"/>
      <c r="E233" s="178"/>
      <c r="F233" s="178"/>
      <c r="G233" s="190">
        <f>DATOS!$E$13</f>
        <v>1</v>
      </c>
      <c r="H233" s="178"/>
      <c r="I233" s="191"/>
      <c r="J233" s="178"/>
      <c r="K233" s="178"/>
      <c r="L233" s="178"/>
      <c r="M233" s="178"/>
      <c r="N233" s="160" t="str">
        <f t="shared" si="18"/>
        <v/>
      </c>
      <c r="P233" s="160" t="str">
        <f t="shared" si="19"/>
        <v/>
      </c>
      <c r="Q233" s="160">
        <f t="shared" si="17"/>
        <v>0</v>
      </c>
      <c r="R233" s="160" t="str">
        <f t="shared" si="20"/>
        <v/>
      </c>
      <c r="S233" s="160" t="str">
        <f t="shared" si="21"/>
        <v/>
      </c>
    </row>
    <row r="234" spans="3:19" ht="17.45" customHeight="1" x14ac:dyDescent="0.25">
      <c r="C234" s="188"/>
      <c r="D234" s="189"/>
      <c r="E234" s="178"/>
      <c r="F234" s="178"/>
      <c r="G234" s="190">
        <f>DATOS!$E$13</f>
        <v>1</v>
      </c>
      <c r="H234" s="178"/>
      <c r="I234" s="191"/>
      <c r="J234" s="178"/>
      <c r="K234" s="178"/>
      <c r="L234" s="178"/>
      <c r="M234" s="178"/>
      <c r="N234" s="160" t="str">
        <f t="shared" si="18"/>
        <v/>
      </c>
      <c r="P234" s="160" t="str">
        <f t="shared" si="19"/>
        <v/>
      </c>
      <c r="Q234" s="160">
        <f t="shared" si="17"/>
        <v>0</v>
      </c>
      <c r="R234" s="160" t="str">
        <f t="shared" si="20"/>
        <v/>
      </c>
      <c r="S234" s="160" t="str">
        <f t="shared" si="21"/>
        <v/>
      </c>
    </row>
    <row r="235" spans="3:19" ht="17.45" customHeight="1" x14ac:dyDescent="0.25">
      <c r="C235" s="188"/>
      <c r="D235" s="189"/>
      <c r="E235" s="178"/>
      <c r="F235" s="178"/>
      <c r="G235" s="190">
        <f>DATOS!$E$13</f>
        <v>1</v>
      </c>
      <c r="H235" s="178"/>
      <c r="I235" s="191"/>
      <c r="J235" s="178"/>
      <c r="K235" s="178"/>
      <c r="L235" s="178"/>
      <c r="M235" s="178"/>
      <c r="N235" s="160" t="str">
        <f t="shared" si="18"/>
        <v/>
      </c>
      <c r="P235" s="160" t="str">
        <f t="shared" si="19"/>
        <v/>
      </c>
      <c r="Q235" s="160">
        <f t="shared" si="17"/>
        <v>0</v>
      </c>
      <c r="R235" s="160" t="str">
        <f t="shared" si="20"/>
        <v/>
      </c>
      <c r="S235" s="160" t="str">
        <f t="shared" si="21"/>
        <v/>
      </c>
    </row>
    <row r="236" spans="3:19" ht="17.45" customHeight="1" x14ac:dyDescent="0.25">
      <c r="C236" s="188"/>
      <c r="D236" s="189"/>
      <c r="E236" s="178"/>
      <c r="F236" s="178"/>
      <c r="G236" s="190">
        <f>DATOS!$E$13</f>
        <v>1</v>
      </c>
      <c r="H236" s="178"/>
      <c r="I236" s="191"/>
      <c r="J236" s="178"/>
      <c r="K236" s="178"/>
      <c r="L236" s="178"/>
      <c r="M236" s="178"/>
      <c r="N236" s="160" t="str">
        <f t="shared" si="18"/>
        <v/>
      </c>
      <c r="P236" s="160" t="str">
        <f t="shared" si="19"/>
        <v/>
      </c>
      <c r="Q236" s="160">
        <f t="shared" si="17"/>
        <v>0</v>
      </c>
      <c r="R236" s="160" t="str">
        <f t="shared" si="20"/>
        <v/>
      </c>
      <c r="S236" s="160" t="str">
        <f t="shared" si="21"/>
        <v/>
      </c>
    </row>
    <row r="237" spans="3:19" ht="17.45" customHeight="1" x14ac:dyDescent="0.25">
      <c r="C237" s="188"/>
      <c r="D237" s="189"/>
      <c r="E237" s="178"/>
      <c r="F237" s="178"/>
      <c r="G237" s="190">
        <f>DATOS!$E$13</f>
        <v>1</v>
      </c>
      <c r="H237" s="178"/>
      <c r="I237" s="191"/>
      <c r="J237" s="178"/>
      <c r="K237" s="178"/>
      <c r="L237" s="178"/>
      <c r="M237" s="178"/>
      <c r="N237" s="160" t="str">
        <f t="shared" si="18"/>
        <v/>
      </c>
      <c r="P237" s="160" t="str">
        <f t="shared" si="19"/>
        <v/>
      </c>
      <c r="Q237" s="160">
        <f t="shared" si="17"/>
        <v>0</v>
      </c>
      <c r="R237" s="160" t="str">
        <f t="shared" si="20"/>
        <v/>
      </c>
      <c r="S237" s="160" t="str">
        <f t="shared" si="21"/>
        <v/>
      </c>
    </row>
    <row r="238" spans="3:19" ht="17.45" customHeight="1" x14ac:dyDescent="0.25">
      <c r="C238" s="188"/>
      <c r="D238" s="189"/>
      <c r="E238" s="178"/>
      <c r="F238" s="178"/>
      <c r="G238" s="190">
        <f>DATOS!$E$13</f>
        <v>1</v>
      </c>
      <c r="H238" s="178"/>
      <c r="I238" s="191"/>
      <c r="J238" s="178"/>
      <c r="K238" s="178"/>
      <c r="L238" s="178"/>
      <c r="M238" s="178"/>
      <c r="N238" s="160" t="str">
        <f t="shared" si="18"/>
        <v/>
      </c>
      <c r="P238" s="160" t="str">
        <f t="shared" si="19"/>
        <v/>
      </c>
      <c r="Q238" s="160">
        <f t="shared" si="17"/>
        <v>0</v>
      </c>
      <c r="R238" s="160" t="str">
        <f t="shared" si="20"/>
        <v/>
      </c>
      <c r="S238" s="160" t="str">
        <f t="shared" si="21"/>
        <v/>
      </c>
    </row>
    <row r="239" spans="3:19" ht="17.45" customHeight="1" x14ac:dyDescent="0.25">
      <c r="C239" s="188"/>
      <c r="D239" s="189"/>
      <c r="E239" s="178"/>
      <c r="F239" s="178"/>
      <c r="G239" s="190">
        <f>DATOS!$E$13</f>
        <v>1</v>
      </c>
      <c r="H239" s="178"/>
      <c r="I239" s="191"/>
      <c r="J239" s="178"/>
      <c r="K239" s="178"/>
      <c r="L239" s="178"/>
      <c r="M239" s="178"/>
      <c r="N239" s="160" t="str">
        <f t="shared" si="18"/>
        <v/>
      </c>
      <c r="P239" s="160" t="str">
        <f t="shared" si="19"/>
        <v/>
      </c>
      <c r="Q239" s="160">
        <f t="shared" si="17"/>
        <v>0</v>
      </c>
      <c r="R239" s="160" t="str">
        <f t="shared" si="20"/>
        <v/>
      </c>
      <c r="S239" s="160" t="str">
        <f t="shared" si="21"/>
        <v/>
      </c>
    </row>
    <row r="240" spans="3:19" ht="17.45" customHeight="1" x14ac:dyDescent="0.25">
      <c r="C240" s="188"/>
      <c r="D240" s="189"/>
      <c r="E240" s="178"/>
      <c r="F240" s="178"/>
      <c r="G240" s="190">
        <f>DATOS!$E$13</f>
        <v>1</v>
      </c>
      <c r="H240" s="178"/>
      <c r="I240" s="191"/>
      <c r="J240" s="178"/>
      <c r="K240" s="178"/>
      <c r="L240" s="178"/>
      <c r="M240" s="178"/>
      <c r="N240" s="160" t="str">
        <f t="shared" si="18"/>
        <v/>
      </c>
      <c r="P240" s="160" t="str">
        <f t="shared" si="19"/>
        <v/>
      </c>
      <c r="Q240" s="160">
        <f t="shared" si="17"/>
        <v>0</v>
      </c>
      <c r="R240" s="160" t="str">
        <f t="shared" si="20"/>
        <v/>
      </c>
      <c r="S240" s="160" t="str">
        <f t="shared" si="21"/>
        <v/>
      </c>
    </row>
    <row r="241" spans="3:19" ht="17.45" customHeight="1" x14ac:dyDescent="0.25">
      <c r="C241" s="188"/>
      <c r="D241" s="189"/>
      <c r="E241" s="178"/>
      <c r="F241" s="178"/>
      <c r="G241" s="190">
        <f>DATOS!$E$13</f>
        <v>1</v>
      </c>
      <c r="H241" s="178"/>
      <c r="I241" s="191"/>
      <c r="J241" s="178"/>
      <c r="K241" s="178"/>
      <c r="L241" s="178"/>
      <c r="M241" s="178"/>
      <c r="N241" s="160" t="str">
        <f t="shared" si="18"/>
        <v/>
      </c>
      <c r="P241" s="160" t="str">
        <f t="shared" si="19"/>
        <v/>
      </c>
      <c r="Q241" s="160">
        <f t="shared" si="17"/>
        <v>0</v>
      </c>
      <c r="R241" s="160" t="str">
        <f t="shared" si="20"/>
        <v/>
      </c>
      <c r="S241" s="160" t="str">
        <f t="shared" si="21"/>
        <v/>
      </c>
    </row>
    <row r="242" spans="3:19" ht="17.45" customHeight="1" x14ac:dyDescent="0.25">
      <c r="C242" s="188"/>
      <c r="D242" s="189"/>
      <c r="E242" s="178"/>
      <c r="F242" s="178"/>
      <c r="G242" s="190">
        <f>DATOS!$E$13</f>
        <v>1</v>
      </c>
      <c r="H242" s="178"/>
      <c r="I242" s="191"/>
      <c r="J242" s="178"/>
      <c r="K242" s="178"/>
      <c r="L242" s="178"/>
      <c r="M242" s="178"/>
      <c r="N242" s="160" t="str">
        <f t="shared" si="18"/>
        <v/>
      </c>
      <c r="P242" s="160" t="str">
        <f t="shared" si="19"/>
        <v/>
      </c>
      <c r="Q242" s="160">
        <f t="shared" si="17"/>
        <v>0</v>
      </c>
      <c r="R242" s="160" t="str">
        <f t="shared" si="20"/>
        <v/>
      </c>
      <c r="S242" s="160" t="str">
        <f t="shared" si="21"/>
        <v/>
      </c>
    </row>
    <row r="243" spans="3:19" ht="17.45" customHeight="1" x14ac:dyDescent="0.25">
      <c r="C243" s="188"/>
      <c r="D243" s="189"/>
      <c r="E243" s="178"/>
      <c r="F243" s="178"/>
      <c r="G243" s="190">
        <f>DATOS!$E$13</f>
        <v>1</v>
      </c>
      <c r="H243" s="178"/>
      <c r="I243" s="191"/>
      <c r="J243" s="178"/>
      <c r="K243" s="178"/>
      <c r="L243" s="178"/>
      <c r="M243" s="178"/>
      <c r="N243" s="160" t="str">
        <f t="shared" si="18"/>
        <v/>
      </c>
      <c r="P243" s="160" t="str">
        <f t="shared" si="19"/>
        <v/>
      </c>
      <c r="Q243" s="160">
        <f t="shared" si="17"/>
        <v>0</v>
      </c>
      <c r="R243" s="160" t="str">
        <f t="shared" si="20"/>
        <v/>
      </c>
      <c r="S243" s="160" t="str">
        <f t="shared" si="21"/>
        <v/>
      </c>
    </row>
    <row r="244" spans="3:19" ht="17.45" customHeight="1" x14ac:dyDescent="0.25">
      <c r="C244" s="188"/>
      <c r="D244" s="189"/>
      <c r="E244" s="178"/>
      <c r="F244" s="178"/>
      <c r="G244" s="190">
        <f>DATOS!$E$13</f>
        <v>1</v>
      </c>
      <c r="H244" s="178"/>
      <c r="I244" s="191"/>
      <c r="J244" s="178"/>
      <c r="K244" s="178"/>
      <c r="L244" s="178"/>
      <c r="M244" s="178"/>
      <c r="N244" s="160" t="str">
        <f t="shared" si="18"/>
        <v/>
      </c>
      <c r="P244" s="160" t="str">
        <f t="shared" si="19"/>
        <v/>
      </c>
      <c r="Q244" s="160">
        <f t="shared" si="17"/>
        <v>0</v>
      </c>
      <c r="R244" s="160" t="str">
        <f t="shared" si="20"/>
        <v/>
      </c>
      <c r="S244" s="160" t="str">
        <f t="shared" si="21"/>
        <v/>
      </c>
    </row>
    <row r="245" spans="3:19" ht="17.45" customHeight="1" x14ac:dyDescent="0.25">
      <c r="C245" s="188"/>
      <c r="D245" s="189"/>
      <c r="E245" s="178"/>
      <c r="F245" s="178"/>
      <c r="G245" s="190">
        <f>DATOS!$E$13</f>
        <v>1</v>
      </c>
      <c r="H245" s="178"/>
      <c r="I245" s="191"/>
      <c r="J245" s="178"/>
      <c r="K245" s="178"/>
      <c r="L245" s="178"/>
      <c r="M245" s="178"/>
      <c r="N245" s="160" t="str">
        <f t="shared" si="18"/>
        <v/>
      </c>
      <c r="P245" s="160" t="str">
        <f t="shared" si="19"/>
        <v/>
      </c>
      <c r="Q245" s="160">
        <f t="shared" si="17"/>
        <v>0</v>
      </c>
      <c r="R245" s="160" t="str">
        <f t="shared" si="20"/>
        <v/>
      </c>
      <c r="S245" s="160" t="str">
        <f t="shared" si="21"/>
        <v/>
      </c>
    </row>
    <row r="246" spans="3:19" ht="17.45" customHeight="1" x14ac:dyDescent="0.25">
      <c r="C246" s="188"/>
      <c r="D246" s="189"/>
      <c r="E246" s="178"/>
      <c r="F246" s="178"/>
      <c r="G246" s="190">
        <f>DATOS!$E$13</f>
        <v>1</v>
      </c>
      <c r="H246" s="178"/>
      <c r="I246" s="191"/>
      <c r="J246" s="178"/>
      <c r="K246" s="178"/>
      <c r="L246" s="178"/>
      <c r="M246" s="178"/>
      <c r="N246" s="160" t="str">
        <f t="shared" si="18"/>
        <v/>
      </c>
      <c r="P246" s="160" t="str">
        <f t="shared" si="19"/>
        <v/>
      </c>
      <c r="Q246" s="160">
        <f t="shared" si="17"/>
        <v>0</v>
      </c>
      <c r="R246" s="160" t="str">
        <f t="shared" si="20"/>
        <v/>
      </c>
      <c r="S246" s="160" t="str">
        <f t="shared" si="21"/>
        <v/>
      </c>
    </row>
    <row r="247" spans="3:19" ht="17.45" customHeight="1" x14ac:dyDescent="0.25">
      <c r="C247" s="188"/>
      <c r="D247" s="189"/>
      <c r="E247" s="178"/>
      <c r="F247" s="178"/>
      <c r="G247" s="190">
        <f>DATOS!$E$13</f>
        <v>1</v>
      </c>
      <c r="H247" s="178"/>
      <c r="I247" s="191"/>
      <c r="J247" s="178"/>
      <c r="K247" s="178"/>
      <c r="L247" s="178"/>
      <c r="M247" s="178"/>
      <c r="N247" s="160" t="str">
        <f t="shared" si="18"/>
        <v/>
      </c>
      <c r="P247" s="160" t="str">
        <f t="shared" si="19"/>
        <v/>
      </c>
      <c r="Q247" s="160">
        <f t="shared" si="17"/>
        <v>0</v>
      </c>
      <c r="R247" s="160" t="str">
        <f t="shared" si="20"/>
        <v/>
      </c>
      <c r="S247" s="160" t="str">
        <f t="shared" si="21"/>
        <v/>
      </c>
    </row>
    <row r="248" spans="3:19" ht="17.45" customHeight="1" x14ac:dyDescent="0.25">
      <c r="C248" s="188"/>
      <c r="D248" s="189"/>
      <c r="E248" s="178"/>
      <c r="F248" s="178"/>
      <c r="G248" s="190">
        <f>DATOS!$E$13</f>
        <v>1</v>
      </c>
      <c r="H248" s="178"/>
      <c r="I248" s="191"/>
      <c r="J248" s="178"/>
      <c r="K248" s="178"/>
      <c r="L248" s="178"/>
      <c r="M248" s="178"/>
      <c r="N248" s="160" t="str">
        <f t="shared" si="18"/>
        <v/>
      </c>
      <c r="P248" s="160" t="str">
        <f t="shared" si="19"/>
        <v/>
      </c>
      <c r="Q248" s="160">
        <f t="shared" si="17"/>
        <v>0</v>
      </c>
      <c r="R248" s="160" t="str">
        <f t="shared" si="20"/>
        <v/>
      </c>
      <c r="S248" s="160" t="str">
        <f t="shared" si="21"/>
        <v/>
      </c>
    </row>
    <row r="249" spans="3:19" ht="17.45" customHeight="1" x14ac:dyDescent="0.25">
      <c r="C249" s="188"/>
      <c r="D249" s="189"/>
      <c r="E249" s="178"/>
      <c r="F249" s="178"/>
      <c r="G249" s="190">
        <f>DATOS!$E$13</f>
        <v>1</v>
      </c>
      <c r="H249" s="178"/>
      <c r="I249" s="191"/>
      <c r="J249" s="178"/>
      <c r="K249" s="178"/>
      <c r="L249" s="178"/>
      <c r="M249" s="178"/>
      <c r="N249" s="160" t="str">
        <f t="shared" si="18"/>
        <v/>
      </c>
      <c r="P249" s="160" t="str">
        <f t="shared" si="19"/>
        <v/>
      </c>
      <c r="Q249" s="160">
        <f t="shared" si="17"/>
        <v>0</v>
      </c>
      <c r="R249" s="160" t="str">
        <f t="shared" si="20"/>
        <v/>
      </c>
      <c r="S249" s="160" t="str">
        <f t="shared" si="21"/>
        <v/>
      </c>
    </row>
    <row r="250" spans="3:19" ht="17.45" customHeight="1" x14ac:dyDescent="0.25">
      <c r="C250" s="188"/>
      <c r="D250" s="189"/>
      <c r="E250" s="178"/>
      <c r="F250" s="178"/>
      <c r="G250" s="190">
        <f>DATOS!$E$13</f>
        <v>1</v>
      </c>
      <c r="H250" s="178"/>
      <c r="I250" s="191"/>
      <c r="J250" s="178"/>
      <c r="K250" s="178"/>
      <c r="L250" s="178"/>
      <c r="M250" s="178"/>
      <c r="N250" s="160" t="str">
        <f t="shared" si="18"/>
        <v/>
      </c>
      <c r="P250" s="160" t="str">
        <f t="shared" si="19"/>
        <v/>
      </c>
      <c r="Q250" s="160">
        <f t="shared" si="17"/>
        <v>0</v>
      </c>
      <c r="R250" s="160" t="str">
        <f t="shared" si="20"/>
        <v/>
      </c>
      <c r="S250" s="160" t="str">
        <f t="shared" si="21"/>
        <v/>
      </c>
    </row>
    <row r="251" spans="3:19" ht="17.45" customHeight="1" x14ac:dyDescent="0.25">
      <c r="C251" s="188"/>
      <c r="D251" s="189"/>
      <c r="E251" s="178"/>
      <c r="F251" s="178"/>
      <c r="G251" s="190">
        <f>DATOS!$E$13</f>
        <v>1</v>
      </c>
      <c r="H251" s="178"/>
      <c r="I251" s="191"/>
      <c r="J251" s="178"/>
      <c r="K251" s="178"/>
      <c r="L251" s="178"/>
      <c r="M251" s="178"/>
      <c r="N251" s="160" t="str">
        <f t="shared" si="18"/>
        <v/>
      </c>
      <c r="P251" s="160" t="str">
        <f t="shared" si="19"/>
        <v/>
      </c>
      <c r="Q251" s="160">
        <f t="shared" si="17"/>
        <v>0</v>
      </c>
      <c r="R251" s="160" t="str">
        <f t="shared" si="20"/>
        <v/>
      </c>
      <c r="S251" s="160" t="str">
        <f t="shared" si="21"/>
        <v/>
      </c>
    </row>
    <row r="252" spans="3:19" ht="17.45" customHeight="1" x14ac:dyDescent="0.25">
      <c r="C252" s="188"/>
      <c r="D252" s="189"/>
      <c r="E252" s="178"/>
      <c r="F252" s="178"/>
      <c r="G252" s="190">
        <f>DATOS!$E$13</f>
        <v>1</v>
      </c>
      <c r="H252" s="178"/>
      <c r="I252" s="191"/>
      <c r="J252" s="178"/>
      <c r="K252" s="178"/>
      <c r="L252" s="178"/>
      <c r="M252" s="178"/>
      <c r="N252" s="160" t="str">
        <f t="shared" si="18"/>
        <v/>
      </c>
      <c r="P252" s="160" t="str">
        <f t="shared" si="19"/>
        <v/>
      </c>
      <c r="Q252" s="160">
        <f t="shared" si="17"/>
        <v>0</v>
      </c>
      <c r="R252" s="160" t="str">
        <f t="shared" si="20"/>
        <v/>
      </c>
      <c r="S252" s="160" t="str">
        <f t="shared" si="21"/>
        <v/>
      </c>
    </row>
    <row r="253" spans="3:19" ht="17.45" customHeight="1" x14ac:dyDescent="0.25">
      <c r="C253" s="188"/>
      <c r="D253" s="189"/>
      <c r="E253" s="178"/>
      <c r="F253" s="178"/>
      <c r="G253" s="190">
        <f>DATOS!$E$13</f>
        <v>1</v>
      </c>
      <c r="H253" s="178"/>
      <c r="I253" s="191"/>
      <c r="J253" s="178"/>
      <c r="K253" s="178"/>
      <c r="L253" s="178"/>
      <c r="M253" s="178"/>
      <c r="N253" s="160" t="str">
        <f t="shared" si="18"/>
        <v/>
      </c>
      <c r="P253" s="160" t="str">
        <f t="shared" si="19"/>
        <v/>
      </c>
      <c r="Q253" s="160">
        <f t="shared" si="17"/>
        <v>0</v>
      </c>
      <c r="R253" s="160" t="str">
        <f t="shared" si="20"/>
        <v/>
      </c>
      <c r="S253" s="160" t="str">
        <f t="shared" si="21"/>
        <v/>
      </c>
    </row>
    <row r="254" spans="3:19" ht="17.45" customHeight="1" x14ac:dyDescent="0.25">
      <c r="C254" s="188"/>
      <c r="D254" s="189"/>
      <c r="E254" s="178"/>
      <c r="F254" s="178"/>
      <c r="G254" s="190">
        <f>DATOS!$E$13</f>
        <v>1</v>
      </c>
      <c r="H254" s="178"/>
      <c r="I254" s="191"/>
      <c r="J254" s="178"/>
      <c r="K254" s="178"/>
      <c r="L254" s="178"/>
      <c r="M254" s="178"/>
      <c r="N254" s="160" t="str">
        <f t="shared" si="18"/>
        <v/>
      </c>
      <c r="P254" s="160" t="str">
        <f t="shared" si="19"/>
        <v/>
      </c>
      <c r="Q254" s="160">
        <f t="shared" si="17"/>
        <v>0</v>
      </c>
      <c r="R254" s="160" t="str">
        <f t="shared" si="20"/>
        <v/>
      </c>
      <c r="S254" s="160" t="str">
        <f t="shared" si="21"/>
        <v/>
      </c>
    </row>
    <row r="255" spans="3:19" ht="17.45" customHeight="1" x14ac:dyDescent="0.25">
      <c r="C255" s="188"/>
      <c r="D255" s="189"/>
      <c r="E255" s="178"/>
      <c r="F255" s="178"/>
      <c r="G255" s="190">
        <f>DATOS!$E$13</f>
        <v>1</v>
      </c>
      <c r="H255" s="178"/>
      <c r="I255" s="191"/>
      <c r="J255" s="178"/>
      <c r="K255" s="178"/>
      <c r="L255" s="178"/>
      <c r="M255" s="178"/>
      <c r="N255" s="160" t="str">
        <f t="shared" si="18"/>
        <v/>
      </c>
      <c r="P255" s="160" t="str">
        <f t="shared" si="19"/>
        <v/>
      </c>
      <c r="Q255" s="160">
        <f t="shared" si="17"/>
        <v>0</v>
      </c>
      <c r="R255" s="160" t="str">
        <f t="shared" si="20"/>
        <v/>
      </c>
      <c r="S255" s="160" t="str">
        <f t="shared" si="21"/>
        <v/>
      </c>
    </row>
    <row r="256" spans="3:19" ht="17.45" customHeight="1" x14ac:dyDescent="0.25">
      <c r="C256" s="188"/>
      <c r="D256" s="189"/>
      <c r="E256" s="178"/>
      <c r="F256" s="178"/>
      <c r="G256" s="190">
        <f>DATOS!$E$13</f>
        <v>1</v>
      </c>
      <c r="H256" s="178"/>
      <c r="I256" s="191"/>
      <c r="J256" s="178"/>
      <c r="K256" s="178"/>
      <c r="L256" s="178"/>
      <c r="M256" s="178"/>
      <c r="N256" s="160" t="str">
        <f t="shared" si="18"/>
        <v/>
      </c>
      <c r="P256" s="160" t="str">
        <f t="shared" si="19"/>
        <v/>
      </c>
      <c r="Q256" s="160">
        <f t="shared" si="17"/>
        <v>0</v>
      </c>
      <c r="R256" s="160" t="str">
        <f t="shared" si="20"/>
        <v/>
      </c>
      <c r="S256" s="160" t="str">
        <f t="shared" si="21"/>
        <v/>
      </c>
    </row>
    <row r="257" spans="3:19" ht="17.45" customHeight="1" x14ac:dyDescent="0.25">
      <c r="C257" s="188"/>
      <c r="D257" s="189"/>
      <c r="E257" s="178"/>
      <c r="F257" s="178"/>
      <c r="G257" s="190">
        <f>DATOS!$E$13</f>
        <v>1</v>
      </c>
      <c r="H257" s="178"/>
      <c r="I257" s="191"/>
      <c r="J257" s="178"/>
      <c r="K257" s="178"/>
      <c r="L257" s="178"/>
      <c r="M257" s="178"/>
      <c r="N257" s="160" t="str">
        <f t="shared" si="18"/>
        <v/>
      </c>
      <c r="P257" s="160" t="str">
        <f t="shared" si="19"/>
        <v/>
      </c>
      <c r="Q257" s="160">
        <f t="shared" si="17"/>
        <v>0</v>
      </c>
      <c r="R257" s="160" t="str">
        <f t="shared" si="20"/>
        <v/>
      </c>
      <c r="S257" s="160" t="str">
        <f t="shared" si="21"/>
        <v/>
      </c>
    </row>
    <row r="258" spans="3:19" ht="17.45" customHeight="1" x14ac:dyDescent="0.25">
      <c r="C258" s="188"/>
      <c r="D258" s="189"/>
      <c r="E258" s="178"/>
      <c r="F258" s="178"/>
      <c r="G258" s="190">
        <f>DATOS!$E$13</f>
        <v>1</v>
      </c>
      <c r="H258" s="178"/>
      <c r="I258" s="191"/>
      <c r="J258" s="178"/>
      <c r="K258" s="178"/>
      <c r="L258" s="178"/>
      <c r="M258" s="178"/>
      <c r="N258" s="160" t="str">
        <f t="shared" si="18"/>
        <v/>
      </c>
      <c r="P258" s="160" t="str">
        <f t="shared" si="19"/>
        <v/>
      </c>
      <c r="Q258" s="160">
        <f t="shared" si="17"/>
        <v>0</v>
      </c>
      <c r="R258" s="160" t="str">
        <f t="shared" si="20"/>
        <v/>
      </c>
      <c r="S258" s="160" t="str">
        <f t="shared" si="21"/>
        <v/>
      </c>
    </row>
    <row r="259" spans="3:19" ht="17.45" customHeight="1" x14ac:dyDescent="0.25">
      <c r="C259" s="188"/>
      <c r="D259" s="189"/>
      <c r="E259" s="178"/>
      <c r="F259" s="178"/>
      <c r="G259" s="190">
        <f>DATOS!$E$13</f>
        <v>1</v>
      </c>
      <c r="H259" s="178"/>
      <c r="I259" s="191"/>
      <c r="J259" s="178"/>
      <c r="K259" s="178"/>
      <c r="L259" s="178"/>
      <c r="M259" s="178"/>
      <c r="N259" s="160" t="str">
        <f t="shared" si="18"/>
        <v/>
      </c>
      <c r="P259" s="160" t="str">
        <f t="shared" si="19"/>
        <v/>
      </c>
      <c r="Q259" s="160">
        <f t="shared" si="17"/>
        <v>0</v>
      </c>
      <c r="R259" s="160" t="str">
        <f t="shared" si="20"/>
        <v/>
      </c>
      <c r="S259" s="160" t="str">
        <f t="shared" si="21"/>
        <v/>
      </c>
    </row>
    <row r="260" spans="3:19" ht="17.45" customHeight="1" x14ac:dyDescent="0.25">
      <c r="C260" s="188"/>
      <c r="D260" s="189"/>
      <c r="E260" s="178"/>
      <c r="F260" s="178"/>
      <c r="G260" s="190">
        <f>DATOS!$E$13</f>
        <v>1</v>
      </c>
      <c r="H260" s="178"/>
      <c r="I260" s="191"/>
      <c r="J260" s="178"/>
      <c r="K260" s="178"/>
      <c r="L260" s="178"/>
      <c r="M260" s="178"/>
      <c r="N260" s="160" t="str">
        <f t="shared" si="18"/>
        <v/>
      </c>
      <c r="P260" s="160" t="str">
        <f t="shared" si="19"/>
        <v/>
      </c>
      <c r="Q260" s="160">
        <f t="shared" si="17"/>
        <v>0</v>
      </c>
      <c r="R260" s="160" t="str">
        <f t="shared" si="20"/>
        <v/>
      </c>
      <c r="S260" s="160" t="str">
        <f t="shared" si="21"/>
        <v/>
      </c>
    </row>
    <row r="261" spans="3:19" ht="17.45" customHeight="1" x14ac:dyDescent="0.25">
      <c r="C261" s="188"/>
      <c r="D261" s="189"/>
      <c r="E261" s="178"/>
      <c r="F261" s="178"/>
      <c r="G261" s="190">
        <f>DATOS!$E$13</f>
        <v>1</v>
      </c>
      <c r="H261" s="178"/>
      <c r="I261" s="191"/>
      <c r="J261" s="178"/>
      <c r="K261" s="178"/>
      <c r="L261" s="178"/>
      <c r="M261" s="178"/>
      <c r="N261" s="160" t="str">
        <f t="shared" si="18"/>
        <v/>
      </c>
      <c r="P261" s="160" t="str">
        <f t="shared" si="19"/>
        <v/>
      </c>
      <c r="Q261" s="160">
        <f t="shared" si="17"/>
        <v>0</v>
      </c>
      <c r="R261" s="160" t="str">
        <f t="shared" si="20"/>
        <v/>
      </c>
      <c r="S261" s="160" t="str">
        <f t="shared" si="21"/>
        <v/>
      </c>
    </row>
    <row r="262" spans="3:19" ht="17.45" customHeight="1" x14ac:dyDescent="0.25">
      <c r="C262" s="188"/>
      <c r="D262" s="189"/>
      <c r="E262" s="178"/>
      <c r="F262" s="178"/>
      <c r="G262" s="190">
        <f>DATOS!$E$13</f>
        <v>1</v>
      </c>
      <c r="H262" s="178"/>
      <c r="I262" s="191"/>
      <c r="J262" s="178"/>
      <c r="K262" s="178"/>
      <c r="L262" s="178"/>
      <c r="M262" s="178"/>
      <c r="N262" s="160" t="str">
        <f t="shared" si="18"/>
        <v/>
      </c>
      <c r="P262" s="160" t="str">
        <f t="shared" si="19"/>
        <v/>
      </c>
      <c r="Q262" s="160">
        <f t="shared" si="17"/>
        <v>0</v>
      </c>
      <c r="R262" s="160" t="str">
        <f t="shared" si="20"/>
        <v/>
      </c>
      <c r="S262" s="160" t="str">
        <f t="shared" si="21"/>
        <v/>
      </c>
    </row>
    <row r="263" spans="3:19" ht="17.45" customHeight="1" x14ac:dyDescent="0.25">
      <c r="C263" s="188"/>
      <c r="D263" s="189"/>
      <c r="E263" s="178"/>
      <c r="F263" s="178"/>
      <c r="G263" s="190">
        <f>DATOS!$E$13</f>
        <v>1</v>
      </c>
      <c r="H263" s="178"/>
      <c r="I263" s="191"/>
      <c r="J263" s="178"/>
      <c r="K263" s="178"/>
      <c r="L263" s="178"/>
      <c r="M263" s="178"/>
      <c r="N263" s="160" t="str">
        <f t="shared" si="18"/>
        <v/>
      </c>
      <c r="P263" s="160" t="str">
        <f t="shared" si="19"/>
        <v/>
      </c>
      <c r="Q263" s="160">
        <f t="shared" si="17"/>
        <v>0</v>
      </c>
      <c r="R263" s="160" t="str">
        <f t="shared" si="20"/>
        <v/>
      </c>
      <c r="S263" s="160" t="str">
        <f t="shared" si="21"/>
        <v/>
      </c>
    </row>
    <row r="264" spans="3:19" ht="17.45" customHeight="1" x14ac:dyDescent="0.25">
      <c r="C264" s="188"/>
      <c r="D264" s="189"/>
      <c r="E264" s="178"/>
      <c r="F264" s="178"/>
      <c r="G264" s="190">
        <f>DATOS!$E$13</f>
        <v>1</v>
      </c>
      <c r="H264" s="178"/>
      <c r="I264" s="191"/>
      <c r="J264" s="178"/>
      <c r="K264" s="178"/>
      <c r="L264" s="178"/>
      <c r="M264" s="178"/>
      <c r="N264" s="160" t="str">
        <f t="shared" si="18"/>
        <v/>
      </c>
      <c r="P264" s="160" t="str">
        <f t="shared" si="19"/>
        <v/>
      </c>
      <c r="Q264" s="160">
        <f t="shared" si="17"/>
        <v>0</v>
      </c>
      <c r="R264" s="160" t="str">
        <f t="shared" si="20"/>
        <v/>
      </c>
      <c r="S264" s="160" t="str">
        <f t="shared" si="21"/>
        <v/>
      </c>
    </row>
    <row r="265" spans="3:19" ht="17.45" customHeight="1" x14ac:dyDescent="0.25">
      <c r="C265" s="188"/>
      <c r="D265" s="189"/>
      <c r="E265" s="178"/>
      <c r="F265" s="178"/>
      <c r="G265" s="190">
        <f>DATOS!$E$13</f>
        <v>1</v>
      </c>
      <c r="H265" s="178"/>
      <c r="I265" s="191"/>
      <c r="J265" s="178"/>
      <c r="K265" s="178"/>
      <c r="L265" s="178"/>
      <c r="M265" s="178"/>
      <c r="N265" s="160" t="str">
        <f t="shared" si="18"/>
        <v/>
      </c>
      <c r="P265" s="160" t="str">
        <f t="shared" si="19"/>
        <v/>
      </c>
      <c r="Q265" s="160">
        <f t="shared" si="17"/>
        <v>0</v>
      </c>
      <c r="R265" s="160" t="str">
        <f t="shared" si="20"/>
        <v/>
      </c>
      <c r="S265" s="160" t="str">
        <f t="shared" si="21"/>
        <v/>
      </c>
    </row>
    <row r="266" spans="3:19" ht="17.45" customHeight="1" x14ac:dyDescent="0.25">
      <c r="C266" s="188"/>
      <c r="D266" s="189"/>
      <c r="E266" s="178"/>
      <c r="F266" s="178"/>
      <c r="G266" s="190">
        <f>DATOS!$E$13</f>
        <v>1</v>
      </c>
      <c r="H266" s="178"/>
      <c r="I266" s="191"/>
      <c r="J266" s="178"/>
      <c r="K266" s="178"/>
      <c r="L266" s="178"/>
      <c r="M266" s="178"/>
      <c r="N266" s="160" t="str">
        <f t="shared" si="18"/>
        <v/>
      </c>
      <c r="P266" s="160" t="str">
        <f t="shared" si="19"/>
        <v/>
      </c>
      <c r="Q266" s="160">
        <f t="shared" si="17"/>
        <v>0</v>
      </c>
      <c r="R266" s="160" t="str">
        <f t="shared" si="20"/>
        <v/>
      </c>
      <c r="S266" s="160" t="str">
        <f t="shared" si="21"/>
        <v/>
      </c>
    </row>
    <row r="267" spans="3:19" ht="17.45" customHeight="1" x14ac:dyDescent="0.25">
      <c r="C267" s="188"/>
      <c r="D267" s="189"/>
      <c r="E267" s="178"/>
      <c r="F267" s="178"/>
      <c r="G267" s="190">
        <f>DATOS!$E$13</f>
        <v>1</v>
      </c>
      <c r="H267" s="178"/>
      <c r="I267" s="191"/>
      <c r="J267" s="178"/>
      <c r="K267" s="178"/>
      <c r="L267" s="178"/>
      <c r="M267" s="178"/>
      <c r="N267" s="160" t="str">
        <f t="shared" si="18"/>
        <v/>
      </c>
      <c r="P267" s="160" t="str">
        <f t="shared" si="19"/>
        <v/>
      </c>
      <c r="Q267" s="160">
        <f t="shared" si="17"/>
        <v>0</v>
      </c>
      <c r="R267" s="160" t="str">
        <f t="shared" si="20"/>
        <v/>
      </c>
      <c r="S267" s="160" t="str">
        <f t="shared" si="21"/>
        <v/>
      </c>
    </row>
    <row r="268" spans="3:19" ht="17.45" customHeight="1" x14ac:dyDescent="0.25">
      <c r="C268" s="188"/>
      <c r="D268" s="189"/>
      <c r="E268" s="178"/>
      <c r="F268" s="178"/>
      <c r="G268" s="190">
        <f>DATOS!$E$13</f>
        <v>1</v>
      </c>
      <c r="H268" s="178"/>
      <c r="I268" s="191"/>
      <c r="J268" s="178"/>
      <c r="K268" s="178"/>
      <c r="L268" s="178"/>
      <c r="M268" s="178"/>
      <c r="N268" s="160" t="str">
        <f t="shared" si="18"/>
        <v/>
      </c>
      <c r="P268" s="160" t="str">
        <f t="shared" si="19"/>
        <v/>
      </c>
      <c r="Q268" s="160">
        <f t="shared" si="17"/>
        <v>0</v>
      </c>
      <c r="R268" s="160" t="str">
        <f t="shared" si="20"/>
        <v/>
      </c>
      <c r="S268" s="160" t="str">
        <f t="shared" si="21"/>
        <v/>
      </c>
    </row>
    <row r="269" spans="3:19" ht="17.45" customHeight="1" x14ac:dyDescent="0.25">
      <c r="C269" s="188"/>
      <c r="D269" s="189"/>
      <c r="E269" s="178"/>
      <c r="F269" s="178"/>
      <c r="G269" s="190">
        <f>DATOS!$E$13</f>
        <v>1</v>
      </c>
      <c r="H269" s="178"/>
      <c r="I269" s="191"/>
      <c r="J269" s="178"/>
      <c r="K269" s="178"/>
      <c r="L269" s="178"/>
      <c r="M269" s="178"/>
      <c r="N269" s="160" t="str">
        <f t="shared" si="18"/>
        <v/>
      </c>
      <c r="P269" s="160" t="str">
        <f t="shared" si="19"/>
        <v/>
      </c>
      <c r="Q269" s="160">
        <f t="shared" si="17"/>
        <v>0</v>
      </c>
      <c r="R269" s="160" t="str">
        <f t="shared" si="20"/>
        <v/>
      </c>
      <c r="S269" s="160" t="str">
        <f t="shared" si="21"/>
        <v/>
      </c>
    </row>
    <row r="270" spans="3:19" ht="17.45" customHeight="1" x14ac:dyDescent="0.25">
      <c r="C270" s="188"/>
      <c r="D270" s="189"/>
      <c r="E270" s="178"/>
      <c r="F270" s="178"/>
      <c r="G270" s="190">
        <f>DATOS!$E$13</f>
        <v>1</v>
      </c>
      <c r="H270" s="178"/>
      <c r="I270" s="191"/>
      <c r="J270" s="178"/>
      <c r="K270" s="178"/>
      <c r="L270" s="178"/>
      <c r="M270" s="178"/>
      <c r="N270" s="160" t="str">
        <f t="shared" si="18"/>
        <v/>
      </c>
      <c r="P270" s="160" t="str">
        <f t="shared" si="19"/>
        <v/>
      </c>
      <c r="Q270" s="160">
        <f t="shared" si="17"/>
        <v>0</v>
      </c>
      <c r="R270" s="160" t="str">
        <f t="shared" si="20"/>
        <v/>
      </c>
      <c r="S270" s="160" t="str">
        <f t="shared" si="21"/>
        <v/>
      </c>
    </row>
    <row r="271" spans="3:19" ht="17.45" customHeight="1" x14ac:dyDescent="0.25">
      <c r="C271" s="188"/>
      <c r="D271" s="189"/>
      <c r="E271" s="178"/>
      <c r="F271" s="178"/>
      <c r="G271" s="190">
        <f>DATOS!$E$13</f>
        <v>1</v>
      </c>
      <c r="H271" s="178"/>
      <c r="I271" s="191"/>
      <c r="J271" s="178"/>
      <c r="K271" s="178"/>
      <c r="L271" s="178"/>
      <c r="M271" s="178"/>
      <c r="N271" s="160" t="str">
        <f t="shared" si="18"/>
        <v/>
      </c>
      <c r="P271" s="160" t="str">
        <f t="shared" si="19"/>
        <v/>
      </c>
      <c r="Q271" s="160">
        <f t="shared" si="17"/>
        <v>0</v>
      </c>
      <c r="R271" s="160" t="str">
        <f t="shared" si="20"/>
        <v/>
      </c>
      <c r="S271" s="160" t="str">
        <f t="shared" si="21"/>
        <v/>
      </c>
    </row>
    <row r="272" spans="3:19" ht="17.45" customHeight="1" x14ac:dyDescent="0.25">
      <c r="C272" s="188"/>
      <c r="D272" s="189"/>
      <c r="E272" s="178"/>
      <c r="F272" s="178"/>
      <c r="G272" s="190">
        <f>DATOS!$E$13</f>
        <v>1</v>
      </c>
      <c r="H272" s="178"/>
      <c r="I272" s="191"/>
      <c r="J272" s="178"/>
      <c r="K272" s="178"/>
      <c r="L272" s="178"/>
      <c r="M272" s="178"/>
      <c r="N272" s="160" t="str">
        <f t="shared" si="18"/>
        <v/>
      </c>
      <c r="P272" s="160" t="str">
        <f t="shared" si="19"/>
        <v/>
      </c>
      <c r="Q272" s="160">
        <f t="shared" si="17"/>
        <v>0</v>
      </c>
      <c r="R272" s="160" t="str">
        <f t="shared" si="20"/>
        <v/>
      </c>
      <c r="S272" s="160" t="str">
        <f t="shared" si="21"/>
        <v/>
      </c>
    </row>
    <row r="273" spans="3:19" ht="17.45" customHeight="1" x14ac:dyDescent="0.25">
      <c r="C273" s="188"/>
      <c r="D273" s="189"/>
      <c r="E273" s="178"/>
      <c r="F273" s="178"/>
      <c r="G273" s="190">
        <f>DATOS!$E$13</f>
        <v>1</v>
      </c>
      <c r="H273" s="178"/>
      <c r="I273" s="191"/>
      <c r="J273" s="178"/>
      <c r="K273" s="178"/>
      <c r="L273" s="178"/>
      <c r="M273" s="178"/>
      <c r="N273" s="160" t="str">
        <f t="shared" si="18"/>
        <v/>
      </c>
      <c r="P273" s="160" t="str">
        <f t="shared" si="19"/>
        <v/>
      </c>
      <c r="Q273" s="160">
        <f t="shared" ref="Q273:Q336" si="22">IF($I273=0%,H273,"")</f>
        <v>0</v>
      </c>
      <c r="R273" s="160" t="str">
        <f t="shared" si="20"/>
        <v/>
      </c>
      <c r="S273" s="160" t="str">
        <f t="shared" si="21"/>
        <v/>
      </c>
    </row>
    <row r="274" spans="3:19" ht="17.45" customHeight="1" x14ac:dyDescent="0.25">
      <c r="C274" s="188"/>
      <c r="D274" s="189"/>
      <c r="E274" s="178"/>
      <c r="F274" s="178"/>
      <c r="G274" s="190">
        <f>DATOS!$E$13</f>
        <v>1</v>
      </c>
      <c r="H274" s="178"/>
      <c r="I274" s="191"/>
      <c r="J274" s="178"/>
      <c r="K274" s="178"/>
      <c r="L274" s="178"/>
      <c r="M274" s="178"/>
      <c r="N274" s="160" t="str">
        <f t="shared" ref="N274:N337" si="23">IF(H274&amp;J274&amp;K274&amp;L274&amp;M274="","",H274+J274+K274-L274-M274)</f>
        <v/>
      </c>
      <c r="P274" s="160" t="str">
        <f t="shared" ref="P274:P337" si="24">IF($I274="E",H274,"")</f>
        <v/>
      </c>
      <c r="Q274" s="160">
        <f t="shared" si="22"/>
        <v>0</v>
      </c>
      <c r="R274" s="160" t="str">
        <f t="shared" ref="R274:R337" si="25">IF(OR($I274=8%,$I274=11%),$J274/$I274,"")</f>
        <v/>
      </c>
      <c r="S274" s="160" t="str">
        <f t="shared" si="21"/>
        <v/>
      </c>
    </row>
    <row r="275" spans="3:19" ht="17.45" customHeight="1" x14ac:dyDescent="0.25">
      <c r="C275" s="188"/>
      <c r="D275" s="189"/>
      <c r="E275" s="178"/>
      <c r="F275" s="178"/>
      <c r="G275" s="190">
        <f>DATOS!$E$13</f>
        <v>1</v>
      </c>
      <c r="H275" s="178"/>
      <c r="I275" s="191"/>
      <c r="J275" s="178"/>
      <c r="K275" s="178"/>
      <c r="L275" s="178"/>
      <c r="M275" s="178"/>
      <c r="N275" s="160" t="str">
        <f t="shared" si="23"/>
        <v/>
      </c>
      <c r="P275" s="160" t="str">
        <f t="shared" si="24"/>
        <v/>
      </c>
      <c r="Q275" s="160">
        <f t="shared" si="22"/>
        <v>0</v>
      </c>
      <c r="R275" s="160" t="str">
        <f t="shared" si="25"/>
        <v/>
      </c>
      <c r="S275" s="160" t="str">
        <f t="shared" ref="S275:S338" si="26">IF(OR($I275=15%,$I275=16%),$J275/$I275,"")</f>
        <v/>
      </c>
    </row>
    <row r="276" spans="3:19" ht="17.45" customHeight="1" x14ac:dyDescent="0.25">
      <c r="C276" s="188"/>
      <c r="D276" s="189"/>
      <c r="E276" s="178"/>
      <c r="F276" s="178"/>
      <c r="G276" s="190">
        <f>DATOS!$E$13</f>
        <v>1</v>
      </c>
      <c r="H276" s="178"/>
      <c r="I276" s="191"/>
      <c r="J276" s="178"/>
      <c r="K276" s="178"/>
      <c r="L276" s="178"/>
      <c r="M276" s="178"/>
      <c r="N276" s="160" t="str">
        <f t="shared" si="23"/>
        <v/>
      </c>
      <c r="P276" s="160" t="str">
        <f t="shared" si="24"/>
        <v/>
      </c>
      <c r="Q276" s="160">
        <f t="shared" si="22"/>
        <v>0</v>
      </c>
      <c r="R276" s="160" t="str">
        <f t="shared" si="25"/>
        <v/>
      </c>
      <c r="S276" s="160" t="str">
        <f t="shared" si="26"/>
        <v/>
      </c>
    </row>
    <row r="277" spans="3:19" ht="17.45" customHeight="1" x14ac:dyDescent="0.25">
      <c r="C277" s="188"/>
      <c r="D277" s="189"/>
      <c r="E277" s="178"/>
      <c r="F277" s="178"/>
      <c r="G277" s="190">
        <f>DATOS!$E$13</f>
        <v>1</v>
      </c>
      <c r="H277" s="178"/>
      <c r="I277" s="191"/>
      <c r="J277" s="178"/>
      <c r="K277" s="178"/>
      <c r="L277" s="178"/>
      <c r="M277" s="178"/>
      <c r="N277" s="160" t="str">
        <f t="shared" si="23"/>
        <v/>
      </c>
      <c r="P277" s="160" t="str">
        <f t="shared" si="24"/>
        <v/>
      </c>
      <c r="Q277" s="160">
        <f t="shared" si="22"/>
        <v>0</v>
      </c>
      <c r="R277" s="160" t="str">
        <f t="shared" si="25"/>
        <v/>
      </c>
      <c r="S277" s="160" t="str">
        <f t="shared" si="26"/>
        <v/>
      </c>
    </row>
    <row r="278" spans="3:19" ht="17.45" customHeight="1" x14ac:dyDescent="0.25">
      <c r="C278" s="188"/>
      <c r="D278" s="189"/>
      <c r="E278" s="178"/>
      <c r="F278" s="178"/>
      <c r="G278" s="190">
        <f>DATOS!$E$13</f>
        <v>1</v>
      </c>
      <c r="H278" s="178"/>
      <c r="I278" s="191"/>
      <c r="J278" s="178"/>
      <c r="K278" s="178"/>
      <c r="L278" s="178"/>
      <c r="M278" s="178"/>
      <c r="N278" s="160" t="str">
        <f t="shared" si="23"/>
        <v/>
      </c>
      <c r="P278" s="160" t="str">
        <f t="shared" si="24"/>
        <v/>
      </c>
      <c r="Q278" s="160">
        <f t="shared" si="22"/>
        <v>0</v>
      </c>
      <c r="R278" s="160" t="str">
        <f t="shared" si="25"/>
        <v/>
      </c>
      <c r="S278" s="160" t="str">
        <f t="shared" si="26"/>
        <v/>
      </c>
    </row>
    <row r="279" spans="3:19" ht="17.45" customHeight="1" x14ac:dyDescent="0.25">
      <c r="C279" s="188"/>
      <c r="D279" s="189"/>
      <c r="E279" s="178"/>
      <c r="F279" s="178"/>
      <c r="G279" s="190">
        <f>DATOS!$E$13</f>
        <v>1</v>
      </c>
      <c r="H279" s="178"/>
      <c r="I279" s="191"/>
      <c r="J279" s="178"/>
      <c r="K279" s="178"/>
      <c r="L279" s="178"/>
      <c r="M279" s="178"/>
      <c r="N279" s="160" t="str">
        <f t="shared" si="23"/>
        <v/>
      </c>
      <c r="P279" s="160" t="str">
        <f t="shared" si="24"/>
        <v/>
      </c>
      <c r="Q279" s="160">
        <f t="shared" si="22"/>
        <v>0</v>
      </c>
      <c r="R279" s="160" t="str">
        <f t="shared" si="25"/>
        <v/>
      </c>
      <c r="S279" s="160" t="str">
        <f t="shared" si="26"/>
        <v/>
      </c>
    </row>
    <row r="280" spans="3:19" ht="17.45" customHeight="1" x14ac:dyDescent="0.25">
      <c r="C280" s="188"/>
      <c r="D280" s="189"/>
      <c r="E280" s="178"/>
      <c r="F280" s="178"/>
      <c r="G280" s="190">
        <f>DATOS!$E$13</f>
        <v>1</v>
      </c>
      <c r="H280" s="178"/>
      <c r="I280" s="191"/>
      <c r="J280" s="178"/>
      <c r="K280" s="178"/>
      <c r="L280" s="178"/>
      <c r="M280" s="178"/>
      <c r="N280" s="160" t="str">
        <f t="shared" si="23"/>
        <v/>
      </c>
      <c r="P280" s="160" t="str">
        <f t="shared" si="24"/>
        <v/>
      </c>
      <c r="Q280" s="160">
        <f t="shared" si="22"/>
        <v>0</v>
      </c>
      <c r="R280" s="160" t="str">
        <f t="shared" si="25"/>
        <v/>
      </c>
      <c r="S280" s="160" t="str">
        <f t="shared" si="26"/>
        <v/>
      </c>
    </row>
    <row r="281" spans="3:19" ht="17.45" customHeight="1" x14ac:dyDescent="0.25">
      <c r="C281" s="188"/>
      <c r="D281" s="189"/>
      <c r="E281" s="178"/>
      <c r="F281" s="178"/>
      <c r="G281" s="190">
        <f>DATOS!$E$13</f>
        <v>1</v>
      </c>
      <c r="H281" s="178"/>
      <c r="I281" s="191"/>
      <c r="J281" s="178"/>
      <c r="K281" s="178"/>
      <c r="L281" s="178"/>
      <c r="M281" s="178"/>
      <c r="N281" s="160" t="str">
        <f t="shared" si="23"/>
        <v/>
      </c>
      <c r="P281" s="160" t="str">
        <f t="shared" si="24"/>
        <v/>
      </c>
      <c r="Q281" s="160">
        <f t="shared" si="22"/>
        <v>0</v>
      </c>
      <c r="R281" s="160" t="str">
        <f t="shared" si="25"/>
        <v/>
      </c>
      <c r="S281" s="160" t="str">
        <f t="shared" si="26"/>
        <v/>
      </c>
    </row>
    <row r="282" spans="3:19" ht="17.45" customHeight="1" x14ac:dyDescent="0.25">
      <c r="C282" s="188"/>
      <c r="D282" s="189"/>
      <c r="E282" s="178"/>
      <c r="F282" s="178"/>
      <c r="G282" s="190">
        <f>DATOS!$E$13</f>
        <v>1</v>
      </c>
      <c r="H282" s="178"/>
      <c r="I282" s="191"/>
      <c r="J282" s="178"/>
      <c r="K282" s="178"/>
      <c r="L282" s="178"/>
      <c r="M282" s="178"/>
      <c r="N282" s="160" t="str">
        <f t="shared" si="23"/>
        <v/>
      </c>
      <c r="P282" s="160" t="str">
        <f t="shared" si="24"/>
        <v/>
      </c>
      <c r="Q282" s="160">
        <f t="shared" si="22"/>
        <v>0</v>
      </c>
      <c r="R282" s="160" t="str">
        <f t="shared" si="25"/>
        <v/>
      </c>
      <c r="S282" s="160" t="str">
        <f t="shared" si="26"/>
        <v/>
      </c>
    </row>
    <row r="283" spans="3:19" ht="17.45" customHeight="1" x14ac:dyDescent="0.25">
      <c r="C283" s="188"/>
      <c r="D283" s="189"/>
      <c r="E283" s="178"/>
      <c r="F283" s="178"/>
      <c r="G283" s="190">
        <f>DATOS!$E$13</f>
        <v>1</v>
      </c>
      <c r="H283" s="178"/>
      <c r="I283" s="191"/>
      <c r="J283" s="178"/>
      <c r="K283" s="178"/>
      <c r="L283" s="178"/>
      <c r="M283" s="178"/>
      <c r="N283" s="160" t="str">
        <f t="shared" si="23"/>
        <v/>
      </c>
      <c r="P283" s="160" t="str">
        <f t="shared" si="24"/>
        <v/>
      </c>
      <c r="Q283" s="160">
        <f t="shared" si="22"/>
        <v>0</v>
      </c>
      <c r="R283" s="160" t="str">
        <f t="shared" si="25"/>
        <v/>
      </c>
      <c r="S283" s="160" t="str">
        <f t="shared" si="26"/>
        <v/>
      </c>
    </row>
    <row r="284" spans="3:19" ht="17.45" customHeight="1" x14ac:dyDescent="0.25">
      <c r="C284" s="188"/>
      <c r="D284" s="189"/>
      <c r="E284" s="178"/>
      <c r="F284" s="178"/>
      <c r="G284" s="190">
        <f>DATOS!$E$13</f>
        <v>1</v>
      </c>
      <c r="H284" s="178"/>
      <c r="I284" s="191"/>
      <c r="J284" s="178"/>
      <c r="K284" s="178"/>
      <c r="L284" s="178"/>
      <c r="M284" s="178"/>
      <c r="N284" s="160" t="str">
        <f t="shared" si="23"/>
        <v/>
      </c>
      <c r="P284" s="160" t="str">
        <f t="shared" si="24"/>
        <v/>
      </c>
      <c r="Q284" s="160">
        <f t="shared" si="22"/>
        <v>0</v>
      </c>
      <c r="R284" s="160" t="str">
        <f t="shared" si="25"/>
        <v/>
      </c>
      <c r="S284" s="160" t="str">
        <f t="shared" si="26"/>
        <v/>
      </c>
    </row>
    <row r="285" spans="3:19" ht="17.45" customHeight="1" x14ac:dyDescent="0.25">
      <c r="C285" s="188"/>
      <c r="D285" s="189"/>
      <c r="E285" s="178"/>
      <c r="F285" s="178"/>
      <c r="G285" s="190">
        <f>DATOS!$E$13</f>
        <v>1</v>
      </c>
      <c r="H285" s="178"/>
      <c r="I285" s="191"/>
      <c r="J285" s="178"/>
      <c r="K285" s="178"/>
      <c r="L285" s="178"/>
      <c r="M285" s="178"/>
      <c r="N285" s="160" t="str">
        <f t="shared" si="23"/>
        <v/>
      </c>
      <c r="P285" s="160" t="str">
        <f t="shared" si="24"/>
        <v/>
      </c>
      <c r="Q285" s="160">
        <f t="shared" si="22"/>
        <v>0</v>
      </c>
      <c r="R285" s="160" t="str">
        <f t="shared" si="25"/>
        <v/>
      </c>
      <c r="S285" s="160" t="str">
        <f t="shared" si="26"/>
        <v/>
      </c>
    </row>
    <row r="286" spans="3:19" ht="17.45" customHeight="1" x14ac:dyDescent="0.25">
      <c r="C286" s="188"/>
      <c r="D286" s="189"/>
      <c r="E286" s="178"/>
      <c r="F286" s="178"/>
      <c r="G286" s="190">
        <f>DATOS!$E$13</f>
        <v>1</v>
      </c>
      <c r="H286" s="178"/>
      <c r="I286" s="191"/>
      <c r="J286" s="178"/>
      <c r="K286" s="178"/>
      <c r="L286" s="178"/>
      <c r="M286" s="178"/>
      <c r="N286" s="160" t="str">
        <f t="shared" si="23"/>
        <v/>
      </c>
      <c r="P286" s="160" t="str">
        <f t="shared" si="24"/>
        <v/>
      </c>
      <c r="Q286" s="160">
        <f t="shared" si="22"/>
        <v>0</v>
      </c>
      <c r="R286" s="160" t="str">
        <f t="shared" si="25"/>
        <v/>
      </c>
      <c r="S286" s="160" t="str">
        <f t="shared" si="26"/>
        <v/>
      </c>
    </row>
    <row r="287" spans="3:19" ht="17.45" customHeight="1" x14ac:dyDescent="0.25">
      <c r="C287" s="188"/>
      <c r="D287" s="189"/>
      <c r="E287" s="178"/>
      <c r="F287" s="178"/>
      <c r="G287" s="190">
        <f>DATOS!$E$13</f>
        <v>1</v>
      </c>
      <c r="H287" s="178"/>
      <c r="I287" s="191"/>
      <c r="J287" s="178"/>
      <c r="K287" s="178"/>
      <c r="L287" s="178"/>
      <c r="M287" s="178"/>
      <c r="N287" s="160" t="str">
        <f t="shared" si="23"/>
        <v/>
      </c>
      <c r="P287" s="160" t="str">
        <f t="shared" si="24"/>
        <v/>
      </c>
      <c r="Q287" s="160">
        <f t="shared" si="22"/>
        <v>0</v>
      </c>
      <c r="R287" s="160" t="str">
        <f t="shared" si="25"/>
        <v/>
      </c>
      <c r="S287" s="160" t="str">
        <f t="shared" si="26"/>
        <v/>
      </c>
    </row>
    <row r="288" spans="3:19" ht="17.45" customHeight="1" x14ac:dyDescent="0.25">
      <c r="C288" s="188"/>
      <c r="D288" s="189"/>
      <c r="E288" s="178"/>
      <c r="F288" s="178"/>
      <c r="G288" s="190">
        <f>DATOS!$E$13</f>
        <v>1</v>
      </c>
      <c r="H288" s="178"/>
      <c r="I288" s="191"/>
      <c r="J288" s="178"/>
      <c r="K288" s="178"/>
      <c r="L288" s="178"/>
      <c r="M288" s="178"/>
      <c r="N288" s="160" t="str">
        <f t="shared" si="23"/>
        <v/>
      </c>
      <c r="P288" s="160" t="str">
        <f t="shared" si="24"/>
        <v/>
      </c>
      <c r="Q288" s="160">
        <f t="shared" si="22"/>
        <v>0</v>
      </c>
      <c r="R288" s="160" t="str">
        <f t="shared" si="25"/>
        <v/>
      </c>
      <c r="S288" s="160" t="str">
        <f t="shared" si="26"/>
        <v/>
      </c>
    </row>
    <row r="289" spans="3:19" ht="17.45" customHeight="1" x14ac:dyDescent="0.25">
      <c r="C289" s="188"/>
      <c r="D289" s="189"/>
      <c r="E289" s="178"/>
      <c r="F289" s="178"/>
      <c r="G289" s="190">
        <f>DATOS!$E$13</f>
        <v>1</v>
      </c>
      <c r="H289" s="178"/>
      <c r="I289" s="191"/>
      <c r="J289" s="178"/>
      <c r="K289" s="178"/>
      <c r="L289" s="178"/>
      <c r="M289" s="178"/>
      <c r="N289" s="160" t="str">
        <f t="shared" si="23"/>
        <v/>
      </c>
      <c r="P289" s="160" t="str">
        <f t="shared" si="24"/>
        <v/>
      </c>
      <c r="Q289" s="160">
        <f t="shared" si="22"/>
        <v>0</v>
      </c>
      <c r="R289" s="160" t="str">
        <f t="shared" si="25"/>
        <v/>
      </c>
      <c r="S289" s="160" t="str">
        <f t="shared" si="26"/>
        <v/>
      </c>
    </row>
    <row r="290" spans="3:19" ht="17.45" customHeight="1" x14ac:dyDescent="0.25">
      <c r="C290" s="188"/>
      <c r="D290" s="189"/>
      <c r="E290" s="178"/>
      <c r="F290" s="178"/>
      <c r="G290" s="190">
        <f>DATOS!$E$13</f>
        <v>1</v>
      </c>
      <c r="H290" s="178"/>
      <c r="I290" s="191"/>
      <c r="J290" s="178"/>
      <c r="K290" s="178"/>
      <c r="L290" s="178"/>
      <c r="M290" s="178"/>
      <c r="N290" s="160" t="str">
        <f t="shared" si="23"/>
        <v/>
      </c>
      <c r="P290" s="160" t="str">
        <f t="shared" si="24"/>
        <v/>
      </c>
      <c r="Q290" s="160">
        <f t="shared" si="22"/>
        <v>0</v>
      </c>
      <c r="R290" s="160" t="str">
        <f t="shared" si="25"/>
        <v/>
      </c>
      <c r="S290" s="160" t="str">
        <f t="shared" si="26"/>
        <v/>
      </c>
    </row>
    <row r="291" spans="3:19" ht="17.45" customHeight="1" x14ac:dyDescent="0.25">
      <c r="C291" s="188"/>
      <c r="D291" s="189"/>
      <c r="E291" s="178"/>
      <c r="F291" s="178"/>
      <c r="G291" s="190">
        <f>DATOS!$E$13</f>
        <v>1</v>
      </c>
      <c r="H291" s="178"/>
      <c r="I291" s="191"/>
      <c r="J291" s="178"/>
      <c r="K291" s="178"/>
      <c r="L291" s="178"/>
      <c r="M291" s="178"/>
      <c r="N291" s="160" t="str">
        <f t="shared" si="23"/>
        <v/>
      </c>
      <c r="P291" s="160" t="str">
        <f t="shared" si="24"/>
        <v/>
      </c>
      <c r="Q291" s="160">
        <f t="shared" si="22"/>
        <v>0</v>
      </c>
      <c r="R291" s="160" t="str">
        <f t="shared" si="25"/>
        <v/>
      </c>
      <c r="S291" s="160" t="str">
        <f t="shared" si="26"/>
        <v/>
      </c>
    </row>
    <row r="292" spans="3:19" ht="17.45" customHeight="1" x14ac:dyDescent="0.25">
      <c r="C292" s="188"/>
      <c r="D292" s="189"/>
      <c r="E292" s="178"/>
      <c r="F292" s="178"/>
      <c r="G292" s="190">
        <f>DATOS!$E$13</f>
        <v>1</v>
      </c>
      <c r="H292" s="178"/>
      <c r="I292" s="191"/>
      <c r="J292" s="178"/>
      <c r="K292" s="178"/>
      <c r="L292" s="178"/>
      <c r="M292" s="178"/>
      <c r="N292" s="160" t="str">
        <f t="shared" si="23"/>
        <v/>
      </c>
      <c r="P292" s="160" t="str">
        <f t="shared" si="24"/>
        <v/>
      </c>
      <c r="Q292" s="160">
        <f t="shared" si="22"/>
        <v>0</v>
      </c>
      <c r="R292" s="160" t="str">
        <f t="shared" si="25"/>
        <v/>
      </c>
      <c r="S292" s="160" t="str">
        <f t="shared" si="26"/>
        <v/>
      </c>
    </row>
    <row r="293" spans="3:19" ht="17.45" customHeight="1" x14ac:dyDescent="0.25">
      <c r="C293" s="188"/>
      <c r="D293" s="189"/>
      <c r="E293" s="178"/>
      <c r="F293" s="178"/>
      <c r="G293" s="190">
        <f>DATOS!$E$13</f>
        <v>1</v>
      </c>
      <c r="H293" s="178"/>
      <c r="I293" s="191"/>
      <c r="J293" s="178"/>
      <c r="K293" s="178"/>
      <c r="L293" s="178"/>
      <c r="M293" s="178"/>
      <c r="N293" s="160" t="str">
        <f t="shared" si="23"/>
        <v/>
      </c>
      <c r="P293" s="160" t="str">
        <f t="shared" si="24"/>
        <v/>
      </c>
      <c r="Q293" s="160">
        <f t="shared" si="22"/>
        <v>0</v>
      </c>
      <c r="R293" s="160" t="str">
        <f t="shared" si="25"/>
        <v/>
      </c>
      <c r="S293" s="160" t="str">
        <f t="shared" si="26"/>
        <v/>
      </c>
    </row>
    <row r="294" spans="3:19" ht="17.45" customHeight="1" x14ac:dyDescent="0.25">
      <c r="C294" s="188"/>
      <c r="D294" s="189"/>
      <c r="E294" s="178"/>
      <c r="F294" s="178"/>
      <c r="G294" s="190">
        <f>DATOS!$E$13</f>
        <v>1</v>
      </c>
      <c r="H294" s="178"/>
      <c r="I294" s="191"/>
      <c r="J294" s="178"/>
      <c r="K294" s="178"/>
      <c r="L294" s="178"/>
      <c r="M294" s="178"/>
      <c r="N294" s="160" t="str">
        <f t="shared" si="23"/>
        <v/>
      </c>
      <c r="P294" s="160" t="str">
        <f t="shared" si="24"/>
        <v/>
      </c>
      <c r="Q294" s="160">
        <f t="shared" si="22"/>
        <v>0</v>
      </c>
      <c r="R294" s="160" t="str">
        <f t="shared" si="25"/>
        <v/>
      </c>
      <c r="S294" s="160" t="str">
        <f t="shared" si="26"/>
        <v/>
      </c>
    </row>
    <row r="295" spans="3:19" ht="17.45" customHeight="1" x14ac:dyDescent="0.25">
      <c r="C295" s="188"/>
      <c r="D295" s="189"/>
      <c r="E295" s="178"/>
      <c r="F295" s="178"/>
      <c r="G295" s="190">
        <f>DATOS!$E$13</f>
        <v>1</v>
      </c>
      <c r="H295" s="178"/>
      <c r="I295" s="191"/>
      <c r="J295" s="178"/>
      <c r="K295" s="178"/>
      <c r="L295" s="178"/>
      <c r="M295" s="178"/>
      <c r="N295" s="160" t="str">
        <f t="shared" si="23"/>
        <v/>
      </c>
      <c r="P295" s="160" t="str">
        <f t="shared" si="24"/>
        <v/>
      </c>
      <c r="Q295" s="160">
        <f t="shared" si="22"/>
        <v>0</v>
      </c>
      <c r="R295" s="160" t="str">
        <f t="shared" si="25"/>
        <v/>
      </c>
      <c r="S295" s="160" t="str">
        <f t="shared" si="26"/>
        <v/>
      </c>
    </row>
    <row r="296" spans="3:19" ht="17.45" customHeight="1" x14ac:dyDescent="0.25">
      <c r="C296" s="188"/>
      <c r="D296" s="189"/>
      <c r="E296" s="178"/>
      <c r="F296" s="178"/>
      <c r="G296" s="190">
        <f>DATOS!$E$13</f>
        <v>1</v>
      </c>
      <c r="H296" s="178"/>
      <c r="I296" s="191"/>
      <c r="J296" s="178"/>
      <c r="K296" s="178"/>
      <c r="L296" s="178"/>
      <c r="M296" s="178"/>
      <c r="N296" s="160" t="str">
        <f t="shared" si="23"/>
        <v/>
      </c>
      <c r="P296" s="160" t="str">
        <f t="shared" si="24"/>
        <v/>
      </c>
      <c r="Q296" s="160">
        <f t="shared" si="22"/>
        <v>0</v>
      </c>
      <c r="R296" s="160" t="str">
        <f t="shared" si="25"/>
        <v/>
      </c>
      <c r="S296" s="160" t="str">
        <f t="shared" si="26"/>
        <v/>
      </c>
    </row>
    <row r="297" spans="3:19" ht="17.45" customHeight="1" x14ac:dyDescent="0.25">
      <c r="C297" s="188"/>
      <c r="D297" s="189"/>
      <c r="E297" s="178"/>
      <c r="F297" s="178"/>
      <c r="G297" s="190">
        <f>DATOS!$E$13</f>
        <v>1</v>
      </c>
      <c r="H297" s="178"/>
      <c r="I297" s="191"/>
      <c r="J297" s="178"/>
      <c r="K297" s="178"/>
      <c r="L297" s="178"/>
      <c r="M297" s="178"/>
      <c r="N297" s="160" t="str">
        <f t="shared" si="23"/>
        <v/>
      </c>
      <c r="P297" s="160" t="str">
        <f t="shared" si="24"/>
        <v/>
      </c>
      <c r="Q297" s="160">
        <f t="shared" si="22"/>
        <v>0</v>
      </c>
      <c r="R297" s="160" t="str">
        <f t="shared" si="25"/>
        <v/>
      </c>
      <c r="S297" s="160" t="str">
        <f t="shared" si="26"/>
        <v/>
      </c>
    </row>
    <row r="298" spans="3:19" ht="17.45" customHeight="1" x14ac:dyDescent="0.25">
      <c r="C298" s="188"/>
      <c r="D298" s="189"/>
      <c r="E298" s="178"/>
      <c r="F298" s="178"/>
      <c r="G298" s="190">
        <f>DATOS!$E$13</f>
        <v>1</v>
      </c>
      <c r="H298" s="178"/>
      <c r="I298" s="191"/>
      <c r="J298" s="178"/>
      <c r="K298" s="178"/>
      <c r="L298" s="178"/>
      <c r="M298" s="178"/>
      <c r="N298" s="160" t="str">
        <f t="shared" si="23"/>
        <v/>
      </c>
      <c r="P298" s="160" t="str">
        <f t="shared" si="24"/>
        <v/>
      </c>
      <c r="Q298" s="160">
        <f t="shared" si="22"/>
        <v>0</v>
      </c>
      <c r="R298" s="160" t="str">
        <f t="shared" si="25"/>
        <v/>
      </c>
      <c r="S298" s="160" t="str">
        <f t="shared" si="26"/>
        <v/>
      </c>
    </row>
    <row r="299" spans="3:19" ht="17.45" customHeight="1" x14ac:dyDescent="0.25">
      <c r="C299" s="188"/>
      <c r="D299" s="189"/>
      <c r="E299" s="178"/>
      <c r="F299" s="178"/>
      <c r="G299" s="190">
        <f>DATOS!$E$13</f>
        <v>1</v>
      </c>
      <c r="H299" s="178"/>
      <c r="I299" s="191"/>
      <c r="J299" s="178"/>
      <c r="K299" s="178"/>
      <c r="L299" s="178"/>
      <c r="M299" s="178"/>
      <c r="N299" s="160" t="str">
        <f t="shared" si="23"/>
        <v/>
      </c>
      <c r="P299" s="160" t="str">
        <f t="shared" si="24"/>
        <v/>
      </c>
      <c r="Q299" s="160">
        <f t="shared" si="22"/>
        <v>0</v>
      </c>
      <c r="R299" s="160" t="str">
        <f t="shared" si="25"/>
        <v/>
      </c>
      <c r="S299" s="160" t="str">
        <f t="shared" si="26"/>
        <v/>
      </c>
    </row>
    <row r="300" spans="3:19" ht="17.45" customHeight="1" x14ac:dyDescent="0.25">
      <c r="C300" s="188"/>
      <c r="D300" s="189"/>
      <c r="E300" s="178"/>
      <c r="F300" s="178"/>
      <c r="G300" s="190">
        <f>DATOS!$E$13</f>
        <v>1</v>
      </c>
      <c r="H300" s="178"/>
      <c r="I300" s="191"/>
      <c r="J300" s="178"/>
      <c r="K300" s="178"/>
      <c r="L300" s="178"/>
      <c r="M300" s="178"/>
      <c r="N300" s="160" t="str">
        <f t="shared" si="23"/>
        <v/>
      </c>
      <c r="P300" s="160" t="str">
        <f t="shared" si="24"/>
        <v/>
      </c>
      <c r="Q300" s="160">
        <f t="shared" si="22"/>
        <v>0</v>
      </c>
      <c r="R300" s="160" t="str">
        <f t="shared" si="25"/>
        <v/>
      </c>
      <c r="S300" s="160" t="str">
        <f t="shared" si="26"/>
        <v/>
      </c>
    </row>
    <row r="301" spans="3:19" ht="17.45" customHeight="1" x14ac:dyDescent="0.25">
      <c r="C301" s="188"/>
      <c r="D301" s="189"/>
      <c r="E301" s="178"/>
      <c r="F301" s="178"/>
      <c r="G301" s="190">
        <f>DATOS!$E$13</f>
        <v>1</v>
      </c>
      <c r="H301" s="178"/>
      <c r="I301" s="191"/>
      <c r="J301" s="178"/>
      <c r="K301" s="178"/>
      <c r="L301" s="178"/>
      <c r="M301" s="178"/>
      <c r="N301" s="160" t="str">
        <f t="shared" si="23"/>
        <v/>
      </c>
      <c r="P301" s="160" t="str">
        <f t="shared" si="24"/>
        <v/>
      </c>
      <c r="Q301" s="160">
        <f t="shared" si="22"/>
        <v>0</v>
      </c>
      <c r="R301" s="160" t="str">
        <f t="shared" si="25"/>
        <v/>
      </c>
      <c r="S301" s="160" t="str">
        <f t="shared" si="26"/>
        <v/>
      </c>
    </row>
    <row r="302" spans="3:19" ht="17.45" customHeight="1" x14ac:dyDescent="0.25">
      <c r="C302" s="188"/>
      <c r="D302" s="189"/>
      <c r="E302" s="178"/>
      <c r="F302" s="178"/>
      <c r="G302" s="190">
        <f>DATOS!$E$13</f>
        <v>1</v>
      </c>
      <c r="H302" s="178"/>
      <c r="I302" s="191"/>
      <c r="J302" s="178"/>
      <c r="K302" s="178"/>
      <c r="L302" s="178"/>
      <c r="M302" s="178"/>
      <c r="N302" s="160" t="str">
        <f t="shared" si="23"/>
        <v/>
      </c>
      <c r="P302" s="160" t="str">
        <f t="shared" si="24"/>
        <v/>
      </c>
      <c r="Q302" s="160">
        <f t="shared" si="22"/>
        <v>0</v>
      </c>
      <c r="R302" s="160" t="str">
        <f t="shared" si="25"/>
        <v/>
      </c>
      <c r="S302" s="160" t="str">
        <f t="shared" si="26"/>
        <v/>
      </c>
    </row>
    <row r="303" spans="3:19" ht="17.45" customHeight="1" x14ac:dyDescent="0.25">
      <c r="C303" s="188"/>
      <c r="D303" s="189"/>
      <c r="E303" s="178"/>
      <c r="F303" s="178"/>
      <c r="G303" s="190">
        <f>DATOS!$E$13</f>
        <v>1</v>
      </c>
      <c r="H303" s="178"/>
      <c r="I303" s="191"/>
      <c r="J303" s="178"/>
      <c r="K303" s="178"/>
      <c r="L303" s="178"/>
      <c r="M303" s="178"/>
      <c r="N303" s="160" t="str">
        <f t="shared" si="23"/>
        <v/>
      </c>
      <c r="P303" s="160" t="str">
        <f t="shared" si="24"/>
        <v/>
      </c>
      <c r="Q303" s="160">
        <f t="shared" si="22"/>
        <v>0</v>
      </c>
      <c r="R303" s="160" t="str">
        <f t="shared" si="25"/>
        <v/>
      </c>
      <c r="S303" s="160" t="str">
        <f t="shared" si="26"/>
        <v/>
      </c>
    </row>
    <row r="304" spans="3:19" ht="17.45" customHeight="1" x14ac:dyDescent="0.25">
      <c r="C304" s="188"/>
      <c r="D304" s="189"/>
      <c r="E304" s="178"/>
      <c r="F304" s="178"/>
      <c r="G304" s="190">
        <f>DATOS!$E$13</f>
        <v>1</v>
      </c>
      <c r="H304" s="178"/>
      <c r="I304" s="191"/>
      <c r="J304" s="178"/>
      <c r="K304" s="178"/>
      <c r="L304" s="178"/>
      <c r="M304" s="178"/>
      <c r="N304" s="160" t="str">
        <f t="shared" si="23"/>
        <v/>
      </c>
      <c r="P304" s="160" t="str">
        <f t="shared" si="24"/>
        <v/>
      </c>
      <c r="Q304" s="160">
        <f t="shared" si="22"/>
        <v>0</v>
      </c>
      <c r="R304" s="160" t="str">
        <f t="shared" si="25"/>
        <v/>
      </c>
      <c r="S304" s="160" t="str">
        <f t="shared" si="26"/>
        <v/>
      </c>
    </row>
    <row r="305" spans="3:19" ht="17.45" customHeight="1" x14ac:dyDescent="0.25">
      <c r="C305" s="188"/>
      <c r="D305" s="189"/>
      <c r="E305" s="178"/>
      <c r="F305" s="178"/>
      <c r="G305" s="190">
        <f>DATOS!$E$13</f>
        <v>1</v>
      </c>
      <c r="H305" s="178"/>
      <c r="I305" s="191"/>
      <c r="J305" s="178"/>
      <c r="K305" s="178"/>
      <c r="L305" s="178"/>
      <c r="M305" s="178"/>
      <c r="N305" s="160" t="str">
        <f t="shared" si="23"/>
        <v/>
      </c>
      <c r="P305" s="160" t="str">
        <f t="shared" si="24"/>
        <v/>
      </c>
      <c r="Q305" s="160">
        <f t="shared" si="22"/>
        <v>0</v>
      </c>
      <c r="R305" s="160" t="str">
        <f t="shared" si="25"/>
        <v/>
      </c>
      <c r="S305" s="160" t="str">
        <f t="shared" si="26"/>
        <v/>
      </c>
    </row>
    <row r="306" spans="3:19" ht="17.45" customHeight="1" x14ac:dyDescent="0.25">
      <c r="C306" s="188"/>
      <c r="D306" s="189"/>
      <c r="E306" s="178"/>
      <c r="F306" s="178"/>
      <c r="G306" s="190">
        <f>DATOS!$E$13</f>
        <v>1</v>
      </c>
      <c r="H306" s="178"/>
      <c r="I306" s="191"/>
      <c r="J306" s="178"/>
      <c r="K306" s="178"/>
      <c r="L306" s="178"/>
      <c r="M306" s="178"/>
      <c r="N306" s="160" t="str">
        <f t="shared" si="23"/>
        <v/>
      </c>
      <c r="P306" s="160" t="str">
        <f t="shared" si="24"/>
        <v/>
      </c>
      <c r="Q306" s="160">
        <f t="shared" si="22"/>
        <v>0</v>
      </c>
      <c r="R306" s="160" t="str">
        <f t="shared" si="25"/>
        <v/>
      </c>
      <c r="S306" s="160" t="str">
        <f t="shared" si="26"/>
        <v/>
      </c>
    </row>
    <row r="307" spans="3:19" ht="17.45" customHeight="1" x14ac:dyDescent="0.25">
      <c r="C307" s="188"/>
      <c r="D307" s="189"/>
      <c r="E307" s="178"/>
      <c r="F307" s="178"/>
      <c r="G307" s="190">
        <f>DATOS!$E$13</f>
        <v>1</v>
      </c>
      <c r="H307" s="178"/>
      <c r="I307" s="191"/>
      <c r="J307" s="178"/>
      <c r="K307" s="178"/>
      <c r="L307" s="178"/>
      <c r="M307" s="178"/>
      <c r="N307" s="160" t="str">
        <f t="shared" si="23"/>
        <v/>
      </c>
      <c r="P307" s="160" t="str">
        <f t="shared" si="24"/>
        <v/>
      </c>
      <c r="Q307" s="160">
        <f t="shared" si="22"/>
        <v>0</v>
      </c>
      <c r="R307" s="160" t="str">
        <f t="shared" si="25"/>
        <v/>
      </c>
      <c r="S307" s="160" t="str">
        <f t="shared" si="26"/>
        <v/>
      </c>
    </row>
    <row r="308" spans="3:19" ht="17.45" customHeight="1" x14ac:dyDescent="0.25">
      <c r="C308" s="188"/>
      <c r="D308" s="189"/>
      <c r="E308" s="178"/>
      <c r="F308" s="178"/>
      <c r="G308" s="190">
        <f>DATOS!$E$13</f>
        <v>1</v>
      </c>
      <c r="H308" s="178"/>
      <c r="I308" s="191"/>
      <c r="J308" s="178"/>
      <c r="K308" s="178"/>
      <c r="L308" s="178"/>
      <c r="M308" s="178"/>
      <c r="N308" s="160" t="str">
        <f t="shared" si="23"/>
        <v/>
      </c>
      <c r="P308" s="160" t="str">
        <f t="shared" si="24"/>
        <v/>
      </c>
      <c r="Q308" s="160">
        <f t="shared" si="22"/>
        <v>0</v>
      </c>
      <c r="R308" s="160" t="str">
        <f t="shared" si="25"/>
        <v/>
      </c>
      <c r="S308" s="160" t="str">
        <f t="shared" si="26"/>
        <v/>
      </c>
    </row>
    <row r="309" spans="3:19" ht="17.45" customHeight="1" x14ac:dyDescent="0.25">
      <c r="C309" s="188"/>
      <c r="D309" s="189"/>
      <c r="E309" s="178"/>
      <c r="F309" s="178"/>
      <c r="G309" s="190">
        <f>DATOS!$E$13</f>
        <v>1</v>
      </c>
      <c r="H309" s="178"/>
      <c r="I309" s="191"/>
      <c r="J309" s="178"/>
      <c r="K309" s="178"/>
      <c r="L309" s="178"/>
      <c r="M309" s="178"/>
      <c r="N309" s="160" t="str">
        <f t="shared" si="23"/>
        <v/>
      </c>
      <c r="P309" s="160" t="str">
        <f t="shared" si="24"/>
        <v/>
      </c>
      <c r="Q309" s="160">
        <f t="shared" si="22"/>
        <v>0</v>
      </c>
      <c r="R309" s="160" t="str">
        <f t="shared" si="25"/>
        <v/>
      </c>
      <c r="S309" s="160" t="str">
        <f t="shared" si="26"/>
        <v/>
      </c>
    </row>
    <row r="310" spans="3:19" ht="17.45" customHeight="1" x14ac:dyDescent="0.25">
      <c r="C310" s="188"/>
      <c r="D310" s="189"/>
      <c r="E310" s="178"/>
      <c r="F310" s="178"/>
      <c r="G310" s="190">
        <f>DATOS!$E$13</f>
        <v>1</v>
      </c>
      <c r="H310" s="178"/>
      <c r="I310" s="191"/>
      <c r="J310" s="178"/>
      <c r="K310" s="178"/>
      <c r="L310" s="178"/>
      <c r="M310" s="178"/>
      <c r="N310" s="160" t="str">
        <f t="shared" si="23"/>
        <v/>
      </c>
      <c r="P310" s="160" t="str">
        <f t="shared" si="24"/>
        <v/>
      </c>
      <c r="Q310" s="160">
        <f t="shared" si="22"/>
        <v>0</v>
      </c>
      <c r="R310" s="160" t="str">
        <f t="shared" si="25"/>
        <v/>
      </c>
      <c r="S310" s="160" t="str">
        <f t="shared" si="26"/>
        <v/>
      </c>
    </row>
    <row r="311" spans="3:19" ht="17.45" customHeight="1" x14ac:dyDescent="0.25">
      <c r="C311" s="188"/>
      <c r="D311" s="189"/>
      <c r="E311" s="178"/>
      <c r="F311" s="178"/>
      <c r="G311" s="190">
        <f>DATOS!$E$13</f>
        <v>1</v>
      </c>
      <c r="H311" s="178"/>
      <c r="I311" s="191"/>
      <c r="J311" s="178"/>
      <c r="K311" s="178"/>
      <c r="L311" s="178"/>
      <c r="M311" s="178"/>
      <c r="N311" s="160" t="str">
        <f t="shared" si="23"/>
        <v/>
      </c>
      <c r="P311" s="160" t="str">
        <f t="shared" si="24"/>
        <v/>
      </c>
      <c r="Q311" s="160">
        <f t="shared" si="22"/>
        <v>0</v>
      </c>
      <c r="R311" s="160" t="str">
        <f t="shared" si="25"/>
        <v/>
      </c>
      <c r="S311" s="160" t="str">
        <f t="shared" si="26"/>
        <v/>
      </c>
    </row>
    <row r="312" spans="3:19" ht="17.45" customHeight="1" x14ac:dyDescent="0.25">
      <c r="C312" s="188"/>
      <c r="D312" s="189"/>
      <c r="E312" s="178"/>
      <c r="F312" s="178"/>
      <c r="G312" s="190">
        <f>DATOS!$E$13</f>
        <v>1</v>
      </c>
      <c r="H312" s="178"/>
      <c r="I312" s="191"/>
      <c r="J312" s="178"/>
      <c r="K312" s="178"/>
      <c r="L312" s="178"/>
      <c r="M312" s="178"/>
      <c r="N312" s="160" t="str">
        <f t="shared" si="23"/>
        <v/>
      </c>
      <c r="P312" s="160" t="str">
        <f t="shared" si="24"/>
        <v/>
      </c>
      <c r="Q312" s="160">
        <f t="shared" si="22"/>
        <v>0</v>
      </c>
      <c r="R312" s="160" t="str">
        <f t="shared" si="25"/>
        <v/>
      </c>
      <c r="S312" s="160" t="str">
        <f t="shared" si="26"/>
        <v/>
      </c>
    </row>
    <row r="313" spans="3:19" ht="17.45" customHeight="1" x14ac:dyDescent="0.25">
      <c r="C313" s="188"/>
      <c r="D313" s="189"/>
      <c r="E313" s="178"/>
      <c r="F313" s="178"/>
      <c r="G313" s="190">
        <f>DATOS!$E$13</f>
        <v>1</v>
      </c>
      <c r="H313" s="178"/>
      <c r="I313" s="191"/>
      <c r="J313" s="178"/>
      <c r="K313" s="178"/>
      <c r="L313" s="178"/>
      <c r="M313" s="178"/>
      <c r="N313" s="160" t="str">
        <f t="shared" si="23"/>
        <v/>
      </c>
      <c r="P313" s="160" t="str">
        <f t="shared" si="24"/>
        <v/>
      </c>
      <c r="Q313" s="160">
        <f t="shared" si="22"/>
        <v>0</v>
      </c>
      <c r="R313" s="160" t="str">
        <f t="shared" si="25"/>
        <v/>
      </c>
      <c r="S313" s="160" t="str">
        <f t="shared" si="26"/>
        <v/>
      </c>
    </row>
    <row r="314" spans="3:19" ht="17.45" customHeight="1" x14ac:dyDescent="0.25">
      <c r="C314" s="188"/>
      <c r="D314" s="189"/>
      <c r="E314" s="178"/>
      <c r="F314" s="178"/>
      <c r="G314" s="190">
        <f>DATOS!$E$13</f>
        <v>1</v>
      </c>
      <c r="H314" s="178"/>
      <c r="I314" s="191"/>
      <c r="J314" s="178"/>
      <c r="K314" s="178"/>
      <c r="L314" s="178"/>
      <c r="M314" s="178"/>
      <c r="N314" s="160" t="str">
        <f t="shared" si="23"/>
        <v/>
      </c>
      <c r="P314" s="160" t="str">
        <f t="shared" si="24"/>
        <v/>
      </c>
      <c r="Q314" s="160">
        <f t="shared" si="22"/>
        <v>0</v>
      </c>
      <c r="R314" s="160" t="str">
        <f t="shared" si="25"/>
        <v/>
      </c>
      <c r="S314" s="160" t="str">
        <f t="shared" si="26"/>
        <v/>
      </c>
    </row>
    <row r="315" spans="3:19" ht="17.45" customHeight="1" x14ac:dyDescent="0.25">
      <c r="C315" s="188"/>
      <c r="D315" s="189"/>
      <c r="E315" s="178"/>
      <c r="F315" s="178"/>
      <c r="G315" s="190">
        <f>DATOS!$E$13</f>
        <v>1</v>
      </c>
      <c r="H315" s="178"/>
      <c r="I315" s="191"/>
      <c r="J315" s="178"/>
      <c r="K315" s="178"/>
      <c r="L315" s="178"/>
      <c r="M315" s="178"/>
      <c r="N315" s="160" t="str">
        <f t="shared" si="23"/>
        <v/>
      </c>
      <c r="P315" s="160" t="str">
        <f t="shared" si="24"/>
        <v/>
      </c>
      <c r="Q315" s="160">
        <f t="shared" si="22"/>
        <v>0</v>
      </c>
      <c r="R315" s="160" t="str">
        <f t="shared" si="25"/>
        <v/>
      </c>
      <c r="S315" s="160" t="str">
        <f t="shared" si="26"/>
        <v/>
      </c>
    </row>
    <row r="316" spans="3:19" ht="17.45" customHeight="1" x14ac:dyDescent="0.25">
      <c r="C316" s="188"/>
      <c r="D316" s="189"/>
      <c r="E316" s="178"/>
      <c r="F316" s="178"/>
      <c r="G316" s="190">
        <f>DATOS!$E$13</f>
        <v>1</v>
      </c>
      <c r="H316" s="178"/>
      <c r="I316" s="191"/>
      <c r="J316" s="178"/>
      <c r="K316" s="178"/>
      <c r="L316" s="178"/>
      <c r="M316" s="178"/>
      <c r="N316" s="160" t="str">
        <f t="shared" si="23"/>
        <v/>
      </c>
      <c r="P316" s="160" t="str">
        <f t="shared" si="24"/>
        <v/>
      </c>
      <c r="Q316" s="160">
        <f t="shared" si="22"/>
        <v>0</v>
      </c>
      <c r="R316" s="160" t="str">
        <f t="shared" si="25"/>
        <v/>
      </c>
      <c r="S316" s="160" t="str">
        <f t="shared" si="26"/>
        <v/>
      </c>
    </row>
    <row r="317" spans="3:19" ht="17.45" customHeight="1" x14ac:dyDescent="0.25">
      <c r="C317" s="188"/>
      <c r="D317" s="189"/>
      <c r="E317" s="178"/>
      <c r="F317" s="178"/>
      <c r="G317" s="190">
        <f>DATOS!$E$13</f>
        <v>1</v>
      </c>
      <c r="H317" s="178"/>
      <c r="I317" s="191"/>
      <c r="J317" s="178"/>
      <c r="K317" s="178"/>
      <c r="L317" s="178"/>
      <c r="M317" s="178"/>
      <c r="N317" s="160" t="str">
        <f t="shared" si="23"/>
        <v/>
      </c>
      <c r="P317" s="160" t="str">
        <f t="shared" si="24"/>
        <v/>
      </c>
      <c r="Q317" s="160">
        <f t="shared" si="22"/>
        <v>0</v>
      </c>
      <c r="R317" s="160" t="str">
        <f t="shared" si="25"/>
        <v/>
      </c>
      <c r="S317" s="160" t="str">
        <f t="shared" si="26"/>
        <v/>
      </c>
    </row>
    <row r="318" spans="3:19" ht="17.45" customHeight="1" x14ac:dyDescent="0.25">
      <c r="C318" s="188"/>
      <c r="D318" s="189"/>
      <c r="E318" s="178"/>
      <c r="F318" s="178"/>
      <c r="G318" s="190">
        <f>DATOS!$E$13</f>
        <v>1</v>
      </c>
      <c r="H318" s="178"/>
      <c r="I318" s="191"/>
      <c r="J318" s="178"/>
      <c r="K318" s="178"/>
      <c r="L318" s="178"/>
      <c r="M318" s="178"/>
      <c r="N318" s="160" t="str">
        <f t="shared" si="23"/>
        <v/>
      </c>
      <c r="P318" s="160" t="str">
        <f t="shared" si="24"/>
        <v/>
      </c>
      <c r="Q318" s="160">
        <f t="shared" si="22"/>
        <v>0</v>
      </c>
      <c r="R318" s="160" t="str">
        <f t="shared" si="25"/>
        <v/>
      </c>
      <c r="S318" s="160" t="str">
        <f t="shared" si="26"/>
        <v/>
      </c>
    </row>
    <row r="319" spans="3:19" ht="17.45" customHeight="1" x14ac:dyDescent="0.25">
      <c r="C319" s="188"/>
      <c r="D319" s="189"/>
      <c r="E319" s="178"/>
      <c r="F319" s="178"/>
      <c r="G319" s="190">
        <f>DATOS!$E$13</f>
        <v>1</v>
      </c>
      <c r="H319" s="178"/>
      <c r="I319" s="191"/>
      <c r="J319" s="178"/>
      <c r="K319" s="178"/>
      <c r="L319" s="178"/>
      <c r="M319" s="178"/>
      <c r="N319" s="160" t="str">
        <f t="shared" si="23"/>
        <v/>
      </c>
      <c r="P319" s="160" t="str">
        <f t="shared" si="24"/>
        <v/>
      </c>
      <c r="Q319" s="160">
        <f t="shared" si="22"/>
        <v>0</v>
      </c>
      <c r="R319" s="160" t="str">
        <f t="shared" si="25"/>
        <v/>
      </c>
      <c r="S319" s="160" t="str">
        <f t="shared" si="26"/>
        <v/>
      </c>
    </row>
    <row r="320" spans="3:19" ht="17.45" customHeight="1" x14ac:dyDescent="0.25">
      <c r="C320" s="188"/>
      <c r="D320" s="189"/>
      <c r="E320" s="178"/>
      <c r="F320" s="178"/>
      <c r="G320" s="190">
        <f>DATOS!$E$13</f>
        <v>1</v>
      </c>
      <c r="H320" s="178"/>
      <c r="I320" s="191"/>
      <c r="J320" s="178"/>
      <c r="K320" s="178"/>
      <c r="L320" s="178"/>
      <c r="M320" s="178"/>
      <c r="N320" s="160" t="str">
        <f t="shared" si="23"/>
        <v/>
      </c>
      <c r="P320" s="160" t="str">
        <f t="shared" si="24"/>
        <v/>
      </c>
      <c r="Q320" s="160">
        <f t="shared" si="22"/>
        <v>0</v>
      </c>
      <c r="R320" s="160" t="str">
        <f t="shared" si="25"/>
        <v/>
      </c>
      <c r="S320" s="160" t="str">
        <f t="shared" si="26"/>
        <v/>
      </c>
    </row>
    <row r="321" spans="3:19" ht="17.45" customHeight="1" x14ac:dyDescent="0.25">
      <c r="C321" s="188"/>
      <c r="D321" s="189"/>
      <c r="E321" s="178"/>
      <c r="F321" s="178"/>
      <c r="G321" s="190">
        <f>DATOS!$E$13</f>
        <v>1</v>
      </c>
      <c r="H321" s="178"/>
      <c r="I321" s="191"/>
      <c r="J321" s="178"/>
      <c r="K321" s="178"/>
      <c r="L321" s="178"/>
      <c r="M321" s="178"/>
      <c r="N321" s="160" t="str">
        <f t="shared" si="23"/>
        <v/>
      </c>
      <c r="P321" s="160" t="str">
        <f t="shared" si="24"/>
        <v/>
      </c>
      <c r="Q321" s="160">
        <f t="shared" si="22"/>
        <v>0</v>
      </c>
      <c r="R321" s="160" t="str">
        <f t="shared" si="25"/>
        <v/>
      </c>
      <c r="S321" s="160" t="str">
        <f t="shared" si="26"/>
        <v/>
      </c>
    </row>
    <row r="322" spans="3:19" ht="17.45" customHeight="1" x14ac:dyDescent="0.25">
      <c r="C322" s="188"/>
      <c r="D322" s="189"/>
      <c r="E322" s="178"/>
      <c r="F322" s="178"/>
      <c r="G322" s="190">
        <f>DATOS!$E$13</f>
        <v>1</v>
      </c>
      <c r="H322" s="178"/>
      <c r="I322" s="191"/>
      <c r="J322" s="178"/>
      <c r="K322" s="178"/>
      <c r="L322" s="178"/>
      <c r="M322" s="178"/>
      <c r="N322" s="160" t="str">
        <f t="shared" si="23"/>
        <v/>
      </c>
      <c r="P322" s="160" t="str">
        <f t="shared" si="24"/>
        <v/>
      </c>
      <c r="Q322" s="160">
        <f t="shared" si="22"/>
        <v>0</v>
      </c>
      <c r="R322" s="160" t="str">
        <f t="shared" si="25"/>
        <v/>
      </c>
      <c r="S322" s="160" t="str">
        <f t="shared" si="26"/>
        <v/>
      </c>
    </row>
    <row r="323" spans="3:19" ht="17.45" customHeight="1" x14ac:dyDescent="0.25">
      <c r="C323" s="188"/>
      <c r="D323" s="189"/>
      <c r="E323" s="178"/>
      <c r="F323" s="178"/>
      <c r="G323" s="190">
        <f>DATOS!$E$13</f>
        <v>1</v>
      </c>
      <c r="H323" s="178"/>
      <c r="I323" s="191"/>
      <c r="J323" s="178"/>
      <c r="K323" s="178"/>
      <c r="L323" s="178"/>
      <c r="M323" s="178"/>
      <c r="N323" s="160" t="str">
        <f t="shared" si="23"/>
        <v/>
      </c>
      <c r="P323" s="160" t="str">
        <f t="shared" si="24"/>
        <v/>
      </c>
      <c r="Q323" s="160">
        <f t="shared" si="22"/>
        <v>0</v>
      </c>
      <c r="R323" s="160" t="str">
        <f t="shared" si="25"/>
        <v/>
      </c>
      <c r="S323" s="160" t="str">
        <f t="shared" si="26"/>
        <v/>
      </c>
    </row>
    <row r="324" spans="3:19" ht="17.45" customHeight="1" x14ac:dyDescent="0.25">
      <c r="C324" s="188"/>
      <c r="D324" s="189"/>
      <c r="E324" s="178"/>
      <c r="F324" s="178"/>
      <c r="G324" s="190">
        <f>DATOS!$E$13</f>
        <v>1</v>
      </c>
      <c r="H324" s="178"/>
      <c r="I324" s="191"/>
      <c r="J324" s="178"/>
      <c r="K324" s="178"/>
      <c r="L324" s="178"/>
      <c r="M324" s="178"/>
      <c r="N324" s="160" t="str">
        <f t="shared" si="23"/>
        <v/>
      </c>
      <c r="P324" s="160" t="str">
        <f t="shared" si="24"/>
        <v/>
      </c>
      <c r="Q324" s="160">
        <f t="shared" si="22"/>
        <v>0</v>
      </c>
      <c r="R324" s="160" t="str">
        <f t="shared" si="25"/>
        <v/>
      </c>
      <c r="S324" s="160" t="str">
        <f t="shared" si="26"/>
        <v/>
      </c>
    </row>
    <row r="325" spans="3:19" ht="17.45" customHeight="1" x14ac:dyDescent="0.25">
      <c r="C325" s="188"/>
      <c r="D325" s="189"/>
      <c r="E325" s="178"/>
      <c r="F325" s="178"/>
      <c r="G325" s="190">
        <f>DATOS!$E$13</f>
        <v>1</v>
      </c>
      <c r="H325" s="178"/>
      <c r="I325" s="191"/>
      <c r="J325" s="178"/>
      <c r="K325" s="178"/>
      <c r="L325" s="178"/>
      <c r="M325" s="178"/>
      <c r="N325" s="160" t="str">
        <f t="shared" si="23"/>
        <v/>
      </c>
      <c r="P325" s="160" t="str">
        <f t="shared" si="24"/>
        <v/>
      </c>
      <c r="Q325" s="160">
        <f t="shared" si="22"/>
        <v>0</v>
      </c>
      <c r="R325" s="160" t="str">
        <f t="shared" si="25"/>
        <v/>
      </c>
      <c r="S325" s="160" t="str">
        <f t="shared" si="26"/>
        <v/>
      </c>
    </row>
    <row r="326" spans="3:19" ht="17.45" customHeight="1" x14ac:dyDescent="0.25">
      <c r="C326" s="188"/>
      <c r="D326" s="189"/>
      <c r="E326" s="178"/>
      <c r="F326" s="178"/>
      <c r="G326" s="190">
        <f>DATOS!$E$13</f>
        <v>1</v>
      </c>
      <c r="H326" s="178"/>
      <c r="I326" s="191"/>
      <c r="J326" s="178"/>
      <c r="K326" s="178"/>
      <c r="L326" s="178"/>
      <c r="M326" s="178"/>
      <c r="N326" s="160" t="str">
        <f t="shared" si="23"/>
        <v/>
      </c>
      <c r="P326" s="160" t="str">
        <f t="shared" si="24"/>
        <v/>
      </c>
      <c r="Q326" s="160">
        <f t="shared" si="22"/>
        <v>0</v>
      </c>
      <c r="R326" s="160" t="str">
        <f t="shared" si="25"/>
        <v/>
      </c>
      <c r="S326" s="160" t="str">
        <f t="shared" si="26"/>
        <v/>
      </c>
    </row>
    <row r="327" spans="3:19" ht="17.45" customHeight="1" x14ac:dyDescent="0.25">
      <c r="C327" s="188"/>
      <c r="D327" s="189"/>
      <c r="E327" s="178"/>
      <c r="F327" s="178"/>
      <c r="G327" s="190">
        <f>DATOS!$E$13</f>
        <v>1</v>
      </c>
      <c r="H327" s="178"/>
      <c r="I327" s="191"/>
      <c r="J327" s="178"/>
      <c r="K327" s="178"/>
      <c r="L327" s="178"/>
      <c r="M327" s="178"/>
      <c r="N327" s="160" t="str">
        <f t="shared" si="23"/>
        <v/>
      </c>
      <c r="P327" s="160" t="str">
        <f t="shared" si="24"/>
        <v/>
      </c>
      <c r="Q327" s="160">
        <f t="shared" si="22"/>
        <v>0</v>
      </c>
      <c r="R327" s="160" t="str">
        <f t="shared" si="25"/>
        <v/>
      </c>
      <c r="S327" s="160" t="str">
        <f t="shared" si="26"/>
        <v/>
      </c>
    </row>
    <row r="328" spans="3:19" ht="17.45" customHeight="1" x14ac:dyDescent="0.25">
      <c r="C328" s="188"/>
      <c r="D328" s="189"/>
      <c r="E328" s="178"/>
      <c r="F328" s="178"/>
      <c r="G328" s="190">
        <f>DATOS!$E$13</f>
        <v>1</v>
      </c>
      <c r="H328" s="178"/>
      <c r="I328" s="191"/>
      <c r="J328" s="178"/>
      <c r="K328" s="178"/>
      <c r="L328" s="178"/>
      <c r="M328" s="178"/>
      <c r="N328" s="160" t="str">
        <f t="shared" si="23"/>
        <v/>
      </c>
      <c r="P328" s="160" t="str">
        <f t="shared" si="24"/>
        <v/>
      </c>
      <c r="Q328" s="160">
        <f t="shared" si="22"/>
        <v>0</v>
      </c>
      <c r="R328" s="160" t="str">
        <f t="shared" si="25"/>
        <v/>
      </c>
      <c r="S328" s="160" t="str">
        <f t="shared" si="26"/>
        <v/>
      </c>
    </row>
    <row r="329" spans="3:19" ht="17.45" customHeight="1" x14ac:dyDescent="0.25">
      <c r="C329" s="188"/>
      <c r="D329" s="189"/>
      <c r="E329" s="178"/>
      <c r="F329" s="178"/>
      <c r="G329" s="190">
        <f>DATOS!$E$13</f>
        <v>1</v>
      </c>
      <c r="H329" s="178"/>
      <c r="I329" s="191"/>
      <c r="J329" s="178"/>
      <c r="K329" s="178"/>
      <c r="L329" s="178"/>
      <c r="M329" s="178"/>
      <c r="N329" s="160" t="str">
        <f t="shared" si="23"/>
        <v/>
      </c>
      <c r="P329" s="160" t="str">
        <f t="shared" si="24"/>
        <v/>
      </c>
      <c r="Q329" s="160">
        <f t="shared" si="22"/>
        <v>0</v>
      </c>
      <c r="R329" s="160" t="str">
        <f t="shared" si="25"/>
        <v/>
      </c>
      <c r="S329" s="160" t="str">
        <f t="shared" si="26"/>
        <v/>
      </c>
    </row>
    <row r="330" spans="3:19" ht="17.45" customHeight="1" x14ac:dyDescent="0.25">
      <c r="C330" s="188"/>
      <c r="D330" s="189"/>
      <c r="E330" s="178"/>
      <c r="F330" s="178"/>
      <c r="G330" s="190">
        <f>DATOS!$E$13</f>
        <v>1</v>
      </c>
      <c r="H330" s="178"/>
      <c r="I330" s="191"/>
      <c r="J330" s="178"/>
      <c r="K330" s="178"/>
      <c r="L330" s="178"/>
      <c r="M330" s="178"/>
      <c r="N330" s="160" t="str">
        <f t="shared" si="23"/>
        <v/>
      </c>
      <c r="P330" s="160" t="str">
        <f t="shared" si="24"/>
        <v/>
      </c>
      <c r="Q330" s="160">
        <f t="shared" si="22"/>
        <v>0</v>
      </c>
      <c r="R330" s="160" t="str">
        <f t="shared" si="25"/>
        <v/>
      </c>
      <c r="S330" s="160" t="str">
        <f t="shared" si="26"/>
        <v/>
      </c>
    </row>
    <row r="331" spans="3:19" ht="17.45" customHeight="1" x14ac:dyDescent="0.25">
      <c r="C331" s="188"/>
      <c r="D331" s="189"/>
      <c r="E331" s="178"/>
      <c r="F331" s="178"/>
      <c r="G331" s="190">
        <f>DATOS!$E$13</f>
        <v>1</v>
      </c>
      <c r="H331" s="178"/>
      <c r="I331" s="191"/>
      <c r="J331" s="178"/>
      <c r="K331" s="178"/>
      <c r="L331" s="178"/>
      <c r="M331" s="178"/>
      <c r="N331" s="160" t="str">
        <f t="shared" si="23"/>
        <v/>
      </c>
      <c r="P331" s="160" t="str">
        <f t="shared" si="24"/>
        <v/>
      </c>
      <c r="Q331" s="160">
        <f t="shared" si="22"/>
        <v>0</v>
      </c>
      <c r="R331" s="160" t="str">
        <f t="shared" si="25"/>
        <v/>
      </c>
      <c r="S331" s="160" t="str">
        <f t="shared" si="26"/>
        <v/>
      </c>
    </row>
    <row r="332" spans="3:19" ht="17.45" customHeight="1" x14ac:dyDescent="0.25">
      <c r="C332" s="188"/>
      <c r="D332" s="189"/>
      <c r="E332" s="178"/>
      <c r="F332" s="178"/>
      <c r="G332" s="190">
        <f>DATOS!$E$13</f>
        <v>1</v>
      </c>
      <c r="H332" s="178"/>
      <c r="I332" s="191"/>
      <c r="J332" s="178"/>
      <c r="K332" s="178"/>
      <c r="L332" s="178"/>
      <c r="M332" s="178"/>
      <c r="N332" s="160" t="str">
        <f t="shared" si="23"/>
        <v/>
      </c>
      <c r="P332" s="160" t="str">
        <f t="shared" si="24"/>
        <v/>
      </c>
      <c r="Q332" s="160">
        <f t="shared" si="22"/>
        <v>0</v>
      </c>
      <c r="R332" s="160" t="str">
        <f t="shared" si="25"/>
        <v/>
      </c>
      <c r="S332" s="160" t="str">
        <f t="shared" si="26"/>
        <v/>
      </c>
    </row>
    <row r="333" spans="3:19" ht="17.45" customHeight="1" x14ac:dyDescent="0.25">
      <c r="C333" s="188"/>
      <c r="D333" s="189"/>
      <c r="E333" s="178"/>
      <c r="F333" s="178"/>
      <c r="G333" s="190">
        <f>DATOS!$E$13</f>
        <v>1</v>
      </c>
      <c r="H333" s="178"/>
      <c r="I333" s="191"/>
      <c r="J333" s="178"/>
      <c r="K333" s="178"/>
      <c r="L333" s="178"/>
      <c r="M333" s="178"/>
      <c r="N333" s="160" t="str">
        <f t="shared" si="23"/>
        <v/>
      </c>
      <c r="P333" s="160" t="str">
        <f t="shared" si="24"/>
        <v/>
      </c>
      <c r="Q333" s="160">
        <f t="shared" si="22"/>
        <v>0</v>
      </c>
      <c r="R333" s="160" t="str">
        <f t="shared" si="25"/>
        <v/>
      </c>
      <c r="S333" s="160" t="str">
        <f t="shared" si="26"/>
        <v/>
      </c>
    </row>
    <row r="334" spans="3:19" ht="17.45" customHeight="1" x14ac:dyDescent="0.25">
      <c r="C334" s="188"/>
      <c r="D334" s="189"/>
      <c r="E334" s="178"/>
      <c r="F334" s="178"/>
      <c r="G334" s="190">
        <f>DATOS!$E$13</f>
        <v>1</v>
      </c>
      <c r="H334" s="178"/>
      <c r="I334" s="191"/>
      <c r="J334" s="178"/>
      <c r="K334" s="178"/>
      <c r="L334" s="178"/>
      <c r="M334" s="178"/>
      <c r="N334" s="160" t="str">
        <f t="shared" si="23"/>
        <v/>
      </c>
      <c r="P334" s="160" t="str">
        <f t="shared" si="24"/>
        <v/>
      </c>
      <c r="Q334" s="160">
        <f t="shared" si="22"/>
        <v>0</v>
      </c>
      <c r="R334" s="160" t="str">
        <f t="shared" si="25"/>
        <v/>
      </c>
      <c r="S334" s="160" t="str">
        <f t="shared" si="26"/>
        <v/>
      </c>
    </row>
    <row r="335" spans="3:19" ht="17.45" customHeight="1" x14ac:dyDescent="0.25">
      <c r="C335" s="188"/>
      <c r="D335" s="189"/>
      <c r="E335" s="178"/>
      <c r="F335" s="178"/>
      <c r="G335" s="190">
        <f>DATOS!$E$13</f>
        <v>1</v>
      </c>
      <c r="H335" s="178"/>
      <c r="I335" s="191"/>
      <c r="J335" s="178"/>
      <c r="K335" s="178"/>
      <c r="L335" s="178"/>
      <c r="M335" s="178"/>
      <c r="N335" s="160" t="str">
        <f t="shared" si="23"/>
        <v/>
      </c>
      <c r="P335" s="160" t="str">
        <f t="shared" si="24"/>
        <v/>
      </c>
      <c r="Q335" s="160">
        <f t="shared" si="22"/>
        <v>0</v>
      </c>
      <c r="R335" s="160" t="str">
        <f t="shared" si="25"/>
        <v/>
      </c>
      <c r="S335" s="160" t="str">
        <f t="shared" si="26"/>
        <v/>
      </c>
    </row>
    <row r="336" spans="3:19" ht="17.45" customHeight="1" x14ac:dyDescent="0.25">
      <c r="C336" s="188"/>
      <c r="D336" s="189"/>
      <c r="E336" s="178"/>
      <c r="F336" s="178"/>
      <c r="G336" s="190">
        <f>DATOS!$E$13</f>
        <v>1</v>
      </c>
      <c r="H336" s="178"/>
      <c r="I336" s="191"/>
      <c r="J336" s="178"/>
      <c r="K336" s="178"/>
      <c r="L336" s="178"/>
      <c r="M336" s="178"/>
      <c r="N336" s="160" t="str">
        <f t="shared" si="23"/>
        <v/>
      </c>
      <c r="P336" s="160" t="str">
        <f t="shared" si="24"/>
        <v/>
      </c>
      <c r="Q336" s="160">
        <f t="shared" si="22"/>
        <v>0</v>
      </c>
      <c r="R336" s="160" t="str">
        <f t="shared" si="25"/>
        <v/>
      </c>
      <c r="S336" s="160" t="str">
        <f t="shared" si="26"/>
        <v/>
      </c>
    </row>
    <row r="337" spans="3:19" ht="17.45" customHeight="1" x14ac:dyDescent="0.25">
      <c r="C337" s="188"/>
      <c r="D337" s="189"/>
      <c r="E337" s="178"/>
      <c r="F337" s="178"/>
      <c r="G337" s="190">
        <f>DATOS!$E$13</f>
        <v>1</v>
      </c>
      <c r="H337" s="178"/>
      <c r="I337" s="191"/>
      <c r="J337" s="178"/>
      <c r="K337" s="178"/>
      <c r="L337" s="178"/>
      <c r="M337" s="178"/>
      <c r="N337" s="160" t="str">
        <f t="shared" si="23"/>
        <v/>
      </c>
      <c r="P337" s="160" t="str">
        <f t="shared" si="24"/>
        <v/>
      </c>
      <c r="Q337" s="160">
        <f t="shared" ref="Q337:Q400" si="27">IF($I337=0%,H337,"")</f>
        <v>0</v>
      </c>
      <c r="R337" s="160" t="str">
        <f t="shared" si="25"/>
        <v/>
      </c>
      <c r="S337" s="160" t="str">
        <f t="shared" si="26"/>
        <v/>
      </c>
    </row>
    <row r="338" spans="3:19" ht="17.45" customHeight="1" x14ac:dyDescent="0.25">
      <c r="C338" s="188"/>
      <c r="D338" s="189"/>
      <c r="E338" s="178"/>
      <c r="F338" s="178"/>
      <c r="G338" s="190">
        <f>DATOS!$E$13</f>
        <v>1</v>
      </c>
      <c r="H338" s="178"/>
      <c r="I338" s="191"/>
      <c r="J338" s="178"/>
      <c r="K338" s="178"/>
      <c r="L338" s="178"/>
      <c r="M338" s="178"/>
      <c r="N338" s="160" t="str">
        <f t="shared" ref="N338:N401" si="28">IF(H338&amp;J338&amp;K338&amp;L338&amp;M338="","",H338+J338+K338-L338-M338)</f>
        <v/>
      </c>
      <c r="P338" s="160" t="str">
        <f t="shared" ref="P338:P401" si="29">IF($I338="E",H338,"")</f>
        <v/>
      </c>
      <c r="Q338" s="160">
        <f t="shared" si="27"/>
        <v>0</v>
      </c>
      <c r="R338" s="160" t="str">
        <f t="shared" ref="R338:R401" si="30">IF(OR($I338=8%,$I338=11%),$J338/$I338,"")</f>
        <v/>
      </c>
      <c r="S338" s="160" t="str">
        <f t="shared" si="26"/>
        <v/>
      </c>
    </row>
    <row r="339" spans="3:19" ht="17.45" customHeight="1" x14ac:dyDescent="0.25">
      <c r="C339" s="188"/>
      <c r="D339" s="189"/>
      <c r="E339" s="178"/>
      <c r="F339" s="178"/>
      <c r="G339" s="190">
        <f>DATOS!$E$13</f>
        <v>1</v>
      </c>
      <c r="H339" s="178"/>
      <c r="I339" s="191"/>
      <c r="J339" s="178"/>
      <c r="K339" s="178"/>
      <c r="L339" s="178"/>
      <c r="M339" s="178"/>
      <c r="N339" s="160" t="str">
        <f t="shared" si="28"/>
        <v/>
      </c>
      <c r="P339" s="160" t="str">
        <f t="shared" si="29"/>
        <v/>
      </c>
      <c r="Q339" s="160">
        <f t="shared" si="27"/>
        <v>0</v>
      </c>
      <c r="R339" s="160" t="str">
        <f t="shared" si="30"/>
        <v/>
      </c>
      <c r="S339" s="160" t="str">
        <f t="shared" ref="S339:S402" si="31">IF(OR($I339=15%,$I339=16%),$J339/$I339,"")</f>
        <v/>
      </c>
    </row>
    <row r="340" spans="3:19" ht="17.45" customHeight="1" x14ac:dyDescent="0.25">
      <c r="C340" s="188"/>
      <c r="D340" s="189"/>
      <c r="E340" s="178"/>
      <c r="F340" s="178"/>
      <c r="G340" s="190">
        <f>DATOS!$E$13</f>
        <v>1</v>
      </c>
      <c r="H340" s="178"/>
      <c r="I340" s="191"/>
      <c r="J340" s="178"/>
      <c r="K340" s="178"/>
      <c r="L340" s="178"/>
      <c r="M340" s="178"/>
      <c r="N340" s="160" t="str">
        <f t="shared" si="28"/>
        <v/>
      </c>
      <c r="P340" s="160" t="str">
        <f t="shared" si="29"/>
        <v/>
      </c>
      <c r="Q340" s="160">
        <f t="shared" si="27"/>
        <v>0</v>
      </c>
      <c r="R340" s="160" t="str">
        <f t="shared" si="30"/>
        <v/>
      </c>
      <c r="S340" s="160" t="str">
        <f t="shared" si="31"/>
        <v/>
      </c>
    </row>
    <row r="341" spans="3:19" ht="17.45" customHeight="1" x14ac:dyDescent="0.25">
      <c r="C341" s="188"/>
      <c r="D341" s="189"/>
      <c r="E341" s="178"/>
      <c r="F341" s="178"/>
      <c r="G341" s="190">
        <f>DATOS!$E$13</f>
        <v>1</v>
      </c>
      <c r="H341" s="178"/>
      <c r="I341" s="191"/>
      <c r="J341" s="178"/>
      <c r="K341" s="178"/>
      <c r="L341" s="178"/>
      <c r="M341" s="178"/>
      <c r="N341" s="160" t="str">
        <f t="shared" si="28"/>
        <v/>
      </c>
      <c r="P341" s="160" t="str">
        <f t="shared" si="29"/>
        <v/>
      </c>
      <c r="Q341" s="160">
        <f t="shared" si="27"/>
        <v>0</v>
      </c>
      <c r="R341" s="160" t="str">
        <f t="shared" si="30"/>
        <v/>
      </c>
      <c r="S341" s="160" t="str">
        <f t="shared" si="31"/>
        <v/>
      </c>
    </row>
    <row r="342" spans="3:19" ht="17.45" customHeight="1" x14ac:dyDescent="0.25">
      <c r="C342" s="188"/>
      <c r="D342" s="189"/>
      <c r="E342" s="178"/>
      <c r="F342" s="178"/>
      <c r="G342" s="190">
        <f>DATOS!$E$13</f>
        <v>1</v>
      </c>
      <c r="H342" s="178"/>
      <c r="I342" s="191"/>
      <c r="J342" s="178"/>
      <c r="K342" s="178"/>
      <c r="L342" s="178"/>
      <c r="M342" s="178"/>
      <c r="N342" s="160" t="str">
        <f t="shared" si="28"/>
        <v/>
      </c>
      <c r="P342" s="160" t="str">
        <f t="shared" si="29"/>
        <v/>
      </c>
      <c r="Q342" s="160">
        <f t="shared" si="27"/>
        <v>0</v>
      </c>
      <c r="R342" s="160" t="str">
        <f t="shared" si="30"/>
        <v/>
      </c>
      <c r="S342" s="160" t="str">
        <f t="shared" si="31"/>
        <v/>
      </c>
    </row>
    <row r="343" spans="3:19" ht="17.45" customHeight="1" x14ac:dyDescent="0.25">
      <c r="C343" s="188"/>
      <c r="D343" s="189"/>
      <c r="E343" s="178"/>
      <c r="F343" s="178"/>
      <c r="G343" s="190">
        <f>DATOS!$E$13</f>
        <v>1</v>
      </c>
      <c r="H343" s="178"/>
      <c r="I343" s="191"/>
      <c r="J343" s="178"/>
      <c r="K343" s="178"/>
      <c r="L343" s="178"/>
      <c r="M343" s="178"/>
      <c r="N343" s="160" t="str">
        <f t="shared" si="28"/>
        <v/>
      </c>
      <c r="P343" s="160" t="str">
        <f t="shared" si="29"/>
        <v/>
      </c>
      <c r="Q343" s="160">
        <f t="shared" si="27"/>
        <v>0</v>
      </c>
      <c r="R343" s="160" t="str">
        <f t="shared" si="30"/>
        <v/>
      </c>
      <c r="S343" s="160" t="str">
        <f t="shared" si="31"/>
        <v/>
      </c>
    </row>
    <row r="344" spans="3:19" ht="17.45" customHeight="1" x14ac:dyDescent="0.25">
      <c r="C344" s="188"/>
      <c r="D344" s="189"/>
      <c r="E344" s="178"/>
      <c r="F344" s="178"/>
      <c r="G344" s="190">
        <f>DATOS!$E$13</f>
        <v>1</v>
      </c>
      <c r="H344" s="178"/>
      <c r="I344" s="191"/>
      <c r="J344" s="178"/>
      <c r="K344" s="178"/>
      <c r="L344" s="178"/>
      <c r="M344" s="178"/>
      <c r="N344" s="160" t="str">
        <f t="shared" si="28"/>
        <v/>
      </c>
      <c r="P344" s="160" t="str">
        <f t="shared" si="29"/>
        <v/>
      </c>
      <c r="Q344" s="160">
        <f t="shared" si="27"/>
        <v>0</v>
      </c>
      <c r="R344" s="160" t="str">
        <f t="shared" si="30"/>
        <v/>
      </c>
      <c r="S344" s="160" t="str">
        <f t="shared" si="31"/>
        <v/>
      </c>
    </row>
    <row r="345" spans="3:19" ht="17.45" customHeight="1" x14ac:dyDescent="0.25">
      <c r="C345" s="188"/>
      <c r="D345" s="189"/>
      <c r="E345" s="178"/>
      <c r="F345" s="178"/>
      <c r="G345" s="190">
        <f>DATOS!$E$13</f>
        <v>1</v>
      </c>
      <c r="H345" s="178"/>
      <c r="I345" s="191"/>
      <c r="J345" s="178"/>
      <c r="K345" s="178"/>
      <c r="L345" s="178"/>
      <c r="M345" s="178"/>
      <c r="N345" s="160" t="str">
        <f t="shared" si="28"/>
        <v/>
      </c>
      <c r="P345" s="160" t="str">
        <f t="shared" si="29"/>
        <v/>
      </c>
      <c r="Q345" s="160">
        <f t="shared" si="27"/>
        <v>0</v>
      </c>
      <c r="R345" s="160" t="str">
        <f t="shared" si="30"/>
        <v/>
      </c>
      <c r="S345" s="160" t="str">
        <f t="shared" si="31"/>
        <v/>
      </c>
    </row>
    <row r="346" spans="3:19" ht="17.45" customHeight="1" x14ac:dyDescent="0.25">
      <c r="C346" s="188"/>
      <c r="D346" s="189"/>
      <c r="E346" s="178"/>
      <c r="F346" s="178"/>
      <c r="G346" s="190">
        <f>DATOS!$E$13</f>
        <v>1</v>
      </c>
      <c r="H346" s="178"/>
      <c r="I346" s="191"/>
      <c r="J346" s="178"/>
      <c r="K346" s="178"/>
      <c r="L346" s="178"/>
      <c r="M346" s="178"/>
      <c r="N346" s="160" t="str">
        <f t="shared" si="28"/>
        <v/>
      </c>
      <c r="P346" s="160" t="str">
        <f t="shared" si="29"/>
        <v/>
      </c>
      <c r="Q346" s="160">
        <f t="shared" si="27"/>
        <v>0</v>
      </c>
      <c r="R346" s="160" t="str">
        <f t="shared" si="30"/>
        <v/>
      </c>
      <c r="S346" s="160" t="str">
        <f t="shared" si="31"/>
        <v/>
      </c>
    </row>
    <row r="347" spans="3:19" ht="17.45" customHeight="1" x14ac:dyDescent="0.25">
      <c r="C347" s="188"/>
      <c r="D347" s="189"/>
      <c r="E347" s="178"/>
      <c r="F347" s="178"/>
      <c r="G347" s="190">
        <f>DATOS!$E$13</f>
        <v>1</v>
      </c>
      <c r="H347" s="178"/>
      <c r="I347" s="191"/>
      <c r="J347" s="178"/>
      <c r="K347" s="178"/>
      <c r="L347" s="178"/>
      <c r="M347" s="178"/>
      <c r="N347" s="160" t="str">
        <f t="shared" si="28"/>
        <v/>
      </c>
      <c r="P347" s="160" t="str">
        <f t="shared" si="29"/>
        <v/>
      </c>
      <c r="Q347" s="160">
        <f t="shared" si="27"/>
        <v>0</v>
      </c>
      <c r="R347" s="160" t="str">
        <f t="shared" si="30"/>
        <v/>
      </c>
      <c r="S347" s="160" t="str">
        <f t="shared" si="31"/>
        <v/>
      </c>
    </row>
    <row r="348" spans="3:19" ht="17.45" customHeight="1" x14ac:dyDescent="0.25">
      <c r="C348" s="188"/>
      <c r="D348" s="189"/>
      <c r="E348" s="178"/>
      <c r="F348" s="178"/>
      <c r="G348" s="190">
        <f>DATOS!$E$13</f>
        <v>1</v>
      </c>
      <c r="H348" s="178"/>
      <c r="I348" s="191"/>
      <c r="J348" s="178"/>
      <c r="K348" s="178"/>
      <c r="L348" s="178"/>
      <c r="M348" s="178"/>
      <c r="N348" s="160" t="str">
        <f t="shared" si="28"/>
        <v/>
      </c>
      <c r="P348" s="160" t="str">
        <f t="shared" si="29"/>
        <v/>
      </c>
      <c r="Q348" s="160">
        <f t="shared" si="27"/>
        <v>0</v>
      </c>
      <c r="R348" s="160" t="str">
        <f t="shared" si="30"/>
        <v/>
      </c>
      <c r="S348" s="160" t="str">
        <f t="shared" si="31"/>
        <v/>
      </c>
    </row>
    <row r="349" spans="3:19" ht="17.45" customHeight="1" x14ac:dyDescent="0.25">
      <c r="C349" s="188"/>
      <c r="D349" s="189"/>
      <c r="E349" s="178"/>
      <c r="F349" s="178"/>
      <c r="G349" s="190">
        <f>DATOS!$E$13</f>
        <v>1</v>
      </c>
      <c r="H349" s="178"/>
      <c r="I349" s="191"/>
      <c r="J349" s="178"/>
      <c r="K349" s="178"/>
      <c r="L349" s="178"/>
      <c r="M349" s="178"/>
      <c r="N349" s="160" t="str">
        <f t="shared" si="28"/>
        <v/>
      </c>
      <c r="P349" s="160" t="str">
        <f t="shared" si="29"/>
        <v/>
      </c>
      <c r="Q349" s="160">
        <f t="shared" si="27"/>
        <v>0</v>
      </c>
      <c r="R349" s="160" t="str">
        <f t="shared" si="30"/>
        <v/>
      </c>
      <c r="S349" s="160" t="str">
        <f t="shared" si="31"/>
        <v/>
      </c>
    </row>
    <row r="350" spans="3:19" ht="17.45" customHeight="1" x14ac:dyDescent="0.25">
      <c r="C350" s="188"/>
      <c r="D350" s="189"/>
      <c r="E350" s="178"/>
      <c r="F350" s="178"/>
      <c r="G350" s="190">
        <f>DATOS!$E$13</f>
        <v>1</v>
      </c>
      <c r="H350" s="178"/>
      <c r="I350" s="191"/>
      <c r="J350" s="178"/>
      <c r="K350" s="178"/>
      <c r="L350" s="178"/>
      <c r="M350" s="178"/>
      <c r="N350" s="160" t="str">
        <f t="shared" si="28"/>
        <v/>
      </c>
      <c r="P350" s="160" t="str">
        <f t="shared" si="29"/>
        <v/>
      </c>
      <c r="Q350" s="160">
        <f t="shared" si="27"/>
        <v>0</v>
      </c>
      <c r="R350" s="160" t="str">
        <f t="shared" si="30"/>
        <v/>
      </c>
      <c r="S350" s="160" t="str">
        <f t="shared" si="31"/>
        <v/>
      </c>
    </row>
    <row r="351" spans="3:19" ht="17.45" customHeight="1" x14ac:dyDescent="0.25">
      <c r="C351" s="188"/>
      <c r="D351" s="189"/>
      <c r="E351" s="178"/>
      <c r="F351" s="178"/>
      <c r="G351" s="190">
        <f>DATOS!$E$13</f>
        <v>1</v>
      </c>
      <c r="H351" s="178"/>
      <c r="I351" s="191"/>
      <c r="J351" s="178"/>
      <c r="K351" s="178"/>
      <c r="L351" s="178"/>
      <c r="M351" s="178"/>
      <c r="N351" s="160" t="str">
        <f t="shared" si="28"/>
        <v/>
      </c>
      <c r="P351" s="160" t="str">
        <f t="shared" si="29"/>
        <v/>
      </c>
      <c r="Q351" s="160">
        <f t="shared" si="27"/>
        <v>0</v>
      </c>
      <c r="R351" s="160" t="str">
        <f t="shared" si="30"/>
        <v/>
      </c>
      <c r="S351" s="160" t="str">
        <f t="shared" si="31"/>
        <v/>
      </c>
    </row>
    <row r="352" spans="3:19" ht="17.45" customHeight="1" x14ac:dyDescent="0.25">
      <c r="C352" s="188"/>
      <c r="D352" s="189"/>
      <c r="E352" s="178"/>
      <c r="F352" s="178"/>
      <c r="G352" s="190">
        <f>DATOS!$E$13</f>
        <v>1</v>
      </c>
      <c r="H352" s="178"/>
      <c r="I352" s="191"/>
      <c r="J352" s="178"/>
      <c r="K352" s="178"/>
      <c r="L352" s="178"/>
      <c r="M352" s="178"/>
      <c r="N352" s="160" t="str">
        <f t="shared" si="28"/>
        <v/>
      </c>
      <c r="P352" s="160" t="str">
        <f t="shared" si="29"/>
        <v/>
      </c>
      <c r="Q352" s="160">
        <f t="shared" si="27"/>
        <v>0</v>
      </c>
      <c r="R352" s="160" t="str">
        <f t="shared" si="30"/>
        <v/>
      </c>
      <c r="S352" s="160" t="str">
        <f t="shared" si="31"/>
        <v/>
      </c>
    </row>
    <row r="353" spans="3:19" ht="17.45" customHeight="1" x14ac:dyDescent="0.25">
      <c r="C353" s="188"/>
      <c r="D353" s="189"/>
      <c r="E353" s="178"/>
      <c r="F353" s="178"/>
      <c r="G353" s="190">
        <f>DATOS!$E$13</f>
        <v>1</v>
      </c>
      <c r="H353" s="178"/>
      <c r="I353" s="191"/>
      <c r="J353" s="178"/>
      <c r="K353" s="178"/>
      <c r="L353" s="178"/>
      <c r="M353" s="178"/>
      <c r="N353" s="160" t="str">
        <f t="shared" si="28"/>
        <v/>
      </c>
      <c r="P353" s="160" t="str">
        <f t="shared" si="29"/>
        <v/>
      </c>
      <c r="Q353" s="160">
        <f t="shared" si="27"/>
        <v>0</v>
      </c>
      <c r="R353" s="160" t="str">
        <f t="shared" si="30"/>
        <v/>
      </c>
      <c r="S353" s="160" t="str">
        <f t="shared" si="31"/>
        <v/>
      </c>
    </row>
    <row r="354" spans="3:19" ht="17.45" customHeight="1" x14ac:dyDescent="0.25">
      <c r="C354" s="188"/>
      <c r="D354" s="189"/>
      <c r="E354" s="178"/>
      <c r="F354" s="178"/>
      <c r="G354" s="190">
        <f>DATOS!$E$13</f>
        <v>1</v>
      </c>
      <c r="H354" s="178"/>
      <c r="I354" s="191"/>
      <c r="J354" s="178"/>
      <c r="K354" s="178"/>
      <c r="L354" s="178"/>
      <c r="M354" s="178"/>
      <c r="N354" s="160" t="str">
        <f t="shared" si="28"/>
        <v/>
      </c>
      <c r="P354" s="160" t="str">
        <f t="shared" si="29"/>
        <v/>
      </c>
      <c r="Q354" s="160">
        <f t="shared" si="27"/>
        <v>0</v>
      </c>
      <c r="R354" s="160" t="str">
        <f t="shared" si="30"/>
        <v/>
      </c>
      <c r="S354" s="160" t="str">
        <f t="shared" si="31"/>
        <v/>
      </c>
    </row>
    <row r="355" spans="3:19" ht="17.45" customHeight="1" x14ac:dyDescent="0.25">
      <c r="C355" s="188"/>
      <c r="D355" s="189"/>
      <c r="E355" s="178"/>
      <c r="F355" s="178"/>
      <c r="G355" s="190">
        <f>DATOS!$E$13</f>
        <v>1</v>
      </c>
      <c r="H355" s="178"/>
      <c r="I355" s="191"/>
      <c r="J355" s="178"/>
      <c r="K355" s="178"/>
      <c r="L355" s="178"/>
      <c r="M355" s="178"/>
      <c r="N355" s="160" t="str">
        <f t="shared" si="28"/>
        <v/>
      </c>
      <c r="P355" s="160" t="str">
        <f t="shared" si="29"/>
        <v/>
      </c>
      <c r="Q355" s="160">
        <f t="shared" si="27"/>
        <v>0</v>
      </c>
      <c r="R355" s="160" t="str">
        <f t="shared" si="30"/>
        <v/>
      </c>
      <c r="S355" s="160" t="str">
        <f t="shared" si="31"/>
        <v/>
      </c>
    </row>
    <row r="356" spans="3:19" ht="17.45" customHeight="1" x14ac:dyDescent="0.25">
      <c r="C356" s="188"/>
      <c r="D356" s="189"/>
      <c r="E356" s="178"/>
      <c r="F356" s="178"/>
      <c r="G356" s="190">
        <f>DATOS!$E$13</f>
        <v>1</v>
      </c>
      <c r="H356" s="178"/>
      <c r="I356" s="191"/>
      <c r="J356" s="178"/>
      <c r="K356" s="178"/>
      <c r="L356" s="178"/>
      <c r="M356" s="178"/>
      <c r="N356" s="160" t="str">
        <f t="shared" si="28"/>
        <v/>
      </c>
      <c r="P356" s="160" t="str">
        <f t="shared" si="29"/>
        <v/>
      </c>
      <c r="Q356" s="160">
        <f t="shared" si="27"/>
        <v>0</v>
      </c>
      <c r="R356" s="160" t="str">
        <f t="shared" si="30"/>
        <v/>
      </c>
      <c r="S356" s="160" t="str">
        <f t="shared" si="31"/>
        <v/>
      </c>
    </row>
    <row r="357" spans="3:19" ht="17.45" customHeight="1" x14ac:dyDescent="0.25">
      <c r="C357" s="188"/>
      <c r="D357" s="189"/>
      <c r="E357" s="178"/>
      <c r="F357" s="178"/>
      <c r="G357" s="190">
        <f>DATOS!$E$13</f>
        <v>1</v>
      </c>
      <c r="H357" s="178"/>
      <c r="I357" s="191"/>
      <c r="J357" s="178"/>
      <c r="K357" s="178"/>
      <c r="L357" s="178"/>
      <c r="M357" s="178"/>
      <c r="N357" s="160" t="str">
        <f t="shared" si="28"/>
        <v/>
      </c>
      <c r="P357" s="160" t="str">
        <f t="shared" si="29"/>
        <v/>
      </c>
      <c r="Q357" s="160">
        <f t="shared" si="27"/>
        <v>0</v>
      </c>
      <c r="R357" s="160" t="str">
        <f t="shared" si="30"/>
        <v/>
      </c>
      <c r="S357" s="160" t="str">
        <f t="shared" si="31"/>
        <v/>
      </c>
    </row>
    <row r="358" spans="3:19" ht="17.45" customHeight="1" x14ac:dyDescent="0.25">
      <c r="C358" s="188"/>
      <c r="D358" s="189"/>
      <c r="E358" s="178"/>
      <c r="F358" s="178"/>
      <c r="G358" s="190">
        <f>DATOS!$E$13</f>
        <v>1</v>
      </c>
      <c r="H358" s="178"/>
      <c r="I358" s="191"/>
      <c r="J358" s="178"/>
      <c r="K358" s="178"/>
      <c r="L358" s="178"/>
      <c r="M358" s="178"/>
      <c r="N358" s="160" t="str">
        <f t="shared" si="28"/>
        <v/>
      </c>
      <c r="P358" s="160" t="str">
        <f t="shared" si="29"/>
        <v/>
      </c>
      <c r="Q358" s="160">
        <f t="shared" si="27"/>
        <v>0</v>
      </c>
      <c r="R358" s="160" t="str">
        <f t="shared" si="30"/>
        <v/>
      </c>
      <c r="S358" s="160" t="str">
        <f t="shared" si="31"/>
        <v/>
      </c>
    </row>
    <row r="359" spans="3:19" ht="17.45" customHeight="1" x14ac:dyDescent="0.25">
      <c r="C359" s="188"/>
      <c r="D359" s="189"/>
      <c r="E359" s="178"/>
      <c r="F359" s="178"/>
      <c r="G359" s="190">
        <f>DATOS!$E$13</f>
        <v>1</v>
      </c>
      <c r="H359" s="178"/>
      <c r="I359" s="191"/>
      <c r="J359" s="178"/>
      <c r="K359" s="178"/>
      <c r="L359" s="178"/>
      <c r="M359" s="178"/>
      <c r="N359" s="160" t="str">
        <f t="shared" si="28"/>
        <v/>
      </c>
      <c r="P359" s="160" t="str">
        <f t="shared" si="29"/>
        <v/>
      </c>
      <c r="Q359" s="160">
        <f t="shared" si="27"/>
        <v>0</v>
      </c>
      <c r="R359" s="160" t="str">
        <f t="shared" si="30"/>
        <v/>
      </c>
      <c r="S359" s="160" t="str">
        <f t="shared" si="31"/>
        <v/>
      </c>
    </row>
    <row r="360" spans="3:19" ht="17.45" customHeight="1" x14ac:dyDescent="0.25">
      <c r="C360" s="188"/>
      <c r="D360" s="189"/>
      <c r="E360" s="178"/>
      <c r="F360" s="178"/>
      <c r="G360" s="190">
        <f>DATOS!$E$13</f>
        <v>1</v>
      </c>
      <c r="H360" s="178"/>
      <c r="I360" s="191"/>
      <c r="J360" s="178"/>
      <c r="K360" s="178"/>
      <c r="L360" s="178"/>
      <c r="M360" s="178"/>
      <c r="N360" s="160" t="str">
        <f t="shared" si="28"/>
        <v/>
      </c>
      <c r="P360" s="160" t="str">
        <f t="shared" si="29"/>
        <v/>
      </c>
      <c r="Q360" s="160">
        <f t="shared" si="27"/>
        <v>0</v>
      </c>
      <c r="R360" s="160" t="str">
        <f t="shared" si="30"/>
        <v/>
      </c>
      <c r="S360" s="160" t="str">
        <f t="shared" si="31"/>
        <v/>
      </c>
    </row>
    <row r="361" spans="3:19" ht="17.45" customHeight="1" x14ac:dyDescent="0.25">
      <c r="C361" s="188"/>
      <c r="D361" s="189"/>
      <c r="E361" s="178"/>
      <c r="F361" s="178"/>
      <c r="G361" s="190">
        <f>DATOS!$E$13</f>
        <v>1</v>
      </c>
      <c r="H361" s="178"/>
      <c r="I361" s="191"/>
      <c r="J361" s="178"/>
      <c r="K361" s="178"/>
      <c r="L361" s="178"/>
      <c r="M361" s="178"/>
      <c r="N361" s="160" t="str">
        <f t="shared" si="28"/>
        <v/>
      </c>
      <c r="P361" s="160" t="str">
        <f t="shared" si="29"/>
        <v/>
      </c>
      <c r="Q361" s="160">
        <f t="shared" si="27"/>
        <v>0</v>
      </c>
      <c r="R361" s="160" t="str">
        <f t="shared" si="30"/>
        <v/>
      </c>
      <c r="S361" s="160" t="str">
        <f t="shared" si="31"/>
        <v/>
      </c>
    </row>
    <row r="362" spans="3:19" ht="17.45" customHeight="1" x14ac:dyDescent="0.25">
      <c r="C362" s="188"/>
      <c r="D362" s="189"/>
      <c r="E362" s="178"/>
      <c r="F362" s="178"/>
      <c r="G362" s="190">
        <f>DATOS!$E$13</f>
        <v>1</v>
      </c>
      <c r="H362" s="178"/>
      <c r="I362" s="191"/>
      <c r="J362" s="178"/>
      <c r="K362" s="178"/>
      <c r="L362" s="178"/>
      <c r="M362" s="178"/>
      <c r="N362" s="160" t="str">
        <f t="shared" si="28"/>
        <v/>
      </c>
      <c r="P362" s="160" t="str">
        <f t="shared" si="29"/>
        <v/>
      </c>
      <c r="Q362" s="160">
        <f t="shared" si="27"/>
        <v>0</v>
      </c>
      <c r="R362" s="160" t="str">
        <f t="shared" si="30"/>
        <v/>
      </c>
      <c r="S362" s="160" t="str">
        <f t="shared" si="31"/>
        <v/>
      </c>
    </row>
    <row r="363" spans="3:19" ht="17.45" customHeight="1" x14ac:dyDescent="0.25">
      <c r="C363" s="188"/>
      <c r="D363" s="189"/>
      <c r="E363" s="178"/>
      <c r="F363" s="178"/>
      <c r="G363" s="190">
        <f>DATOS!$E$13</f>
        <v>1</v>
      </c>
      <c r="H363" s="178"/>
      <c r="I363" s="191"/>
      <c r="J363" s="178"/>
      <c r="K363" s="178"/>
      <c r="L363" s="178"/>
      <c r="M363" s="178"/>
      <c r="N363" s="160" t="str">
        <f t="shared" si="28"/>
        <v/>
      </c>
      <c r="P363" s="160" t="str">
        <f t="shared" si="29"/>
        <v/>
      </c>
      <c r="Q363" s="160">
        <f t="shared" si="27"/>
        <v>0</v>
      </c>
      <c r="R363" s="160" t="str">
        <f t="shared" si="30"/>
        <v/>
      </c>
      <c r="S363" s="160" t="str">
        <f t="shared" si="31"/>
        <v/>
      </c>
    </row>
    <row r="364" spans="3:19" ht="17.45" customHeight="1" x14ac:dyDescent="0.25">
      <c r="C364" s="188"/>
      <c r="D364" s="189"/>
      <c r="E364" s="178"/>
      <c r="F364" s="178"/>
      <c r="G364" s="190">
        <f>DATOS!$E$13</f>
        <v>1</v>
      </c>
      <c r="H364" s="178"/>
      <c r="I364" s="191"/>
      <c r="J364" s="178"/>
      <c r="K364" s="178"/>
      <c r="L364" s="178"/>
      <c r="M364" s="178"/>
      <c r="N364" s="160" t="str">
        <f t="shared" si="28"/>
        <v/>
      </c>
      <c r="P364" s="160" t="str">
        <f t="shared" si="29"/>
        <v/>
      </c>
      <c r="Q364" s="160">
        <f t="shared" si="27"/>
        <v>0</v>
      </c>
      <c r="R364" s="160" t="str">
        <f t="shared" si="30"/>
        <v/>
      </c>
      <c r="S364" s="160" t="str">
        <f t="shared" si="31"/>
        <v/>
      </c>
    </row>
    <row r="365" spans="3:19" ht="17.45" customHeight="1" x14ac:dyDescent="0.25">
      <c r="C365" s="188"/>
      <c r="D365" s="189"/>
      <c r="E365" s="178"/>
      <c r="F365" s="178"/>
      <c r="G365" s="190">
        <f>DATOS!$E$13</f>
        <v>1</v>
      </c>
      <c r="H365" s="178"/>
      <c r="I365" s="191"/>
      <c r="J365" s="178"/>
      <c r="K365" s="178"/>
      <c r="L365" s="178"/>
      <c r="M365" s="178"/>
      <c r="N365" s="160" t="str">
        <f t="shared" si="28"/>
        <v/>
      </c>
      <c r="P365" s="160" t="str">
        <f t="shared" si="29"/>
        <v/>
      </c>
      <c r="Q365" s="160">
        <f t="shared" si="27"/>
        <v>0</v>
      </c>
      <c r="R365" s="160" t="str">
        <f t="shared" si="30"/>
        <v/>
      </c>
      <c r="S365" s="160" t="str">
        <f t="shared" si="31"/>
        <v/>
      </c>
    </row>
    <row r="366" spans="3:19" ht="17.45" customHeight="1" x14ac:dyDescent="0.25">
      <c r="C366" s="188"/>
      <c r="D366" s="189"/>
      <c r="E366" s="178"/>
      <c r="F366" s="178"/>
      <c r="G366" s="190">
        <f>DATOS!$E$13</f>
        <v>1</v>
      </c>
      <c r="H366" s="178"/>
      <c r="I366" s="191"/>
      <c r="J366" s="178"/>
      <c r="K366" s="178"/>
      <c r="L366" s="178"/>
      <c r="M366" s="178"/>
      <c r="N366" s="160" t="str">
        <f t="shared" si="28"/>
        <v/>
      </c>
      <c r="P366" s="160" t="str">
        <f t="shared" si="29"/>
        <v/>
      </c>
      <c r="Q366" s="160">
        <f t="shared" si="27"/>
        <v>0</v>
      </c>
      <c r="R366" s="160" t="str">
        <f t="shared" si="30"/>
        <v/>
      </c>
      <c r="S366" s="160" t="str">
        <f t="shared" si="31"/>
        <v/>
      </c>
    </row>
    <row r="367" spans="3:19" ht="17.45" customHeight="1" x14ac:dyDescent="0.25">
      <c r="C367" s="188"/>
      <c r="D367" s="189"/>
      <c r="E367" s="178"/>
      <c r="F367" s="178"/>
      <c r="G367" s="190">
        <f>DATOS!$E$13</f>
        <v>1</v>
      </c>
      <c r="H367" s="178"/>
      <c r="I367" s="191"/>
      <c r="J367" s="178"/>
      <c r="K367" s="178"/>
      <c r="L367" s="178"/>
      <c r="M367" s="178"/>
      <c r="N367" s="160" t="str">
        <f t="shared" si="28"/>
        <v/>
      </c>
      <c r="P367" s="160" t="str">
        <f t="shared" si="29"/>
        <v/>
      </c>
      <c r="Q367" s="160">
        <f t="shared" si="27"/>
        <v>0</v>
      </c>
      <c r="R367" s="160" t="str">
        <f t="shared" si="30"/>
        <v/>
      </c>
      <c r="S367" s="160" t="str">
        <f t="shared" si="31"/>
        <v/>
      </c>
    </row>
    <row r="368" spans="3:19" ht="17.45" customHeight="1" x14ac:dyDescent="0.25">
      <c r="C368" s="188"/>
      <c r="D368" s="189"/>
      <c r="E368" s="178"/>
      <c r="F368" s="178"/>
      <c r="G368" s="190">
        <f>DATOS!$E$13</f>
        <v>1</v>
      </c>
      <c r="H368" s="178"/>
      <c r="I368" s="191"/>
      <c r="J368" s="178"/>
      <c r="K368" s="178"/>
      <c r="L368" s="178"/>
      <c r="M368" s="178"/>
      <c r="N368" s="160" t="str">
        <f t="shared" si="28"/>
        <v/>
      </c>
      <c r="P368" s="160" t="str">
        <f t="shared" si="29"/>
        <v/>
      </c>
      <c r="Q368" s="160">
        <f t="shared" si="27"/>
        <v>0</v>
      </c>
      <c r="R368" s="160" t="str">
        <f t="shared" si="30"/>
        <v/>
      </c>
      <c r="S368" s="160" t="str">
        <f t="shared" si="31"/>
        <v/>
      </c>
    </row>
    <row r="369" spans="3:19" ht="17.45" customHeight="1" x14ac:dyDescent="0.25">
      <c r="C369" s="188"/>
      <c r="D369" s="189"/>
      <c r="E369" s="178"/>
      <c r="F369" s="178"/>
      <c r="G369" s="190">
        <f>DATOS!$E$13</f>
        <v>1</v>
      </c>
      <c r="H369" s="178"/>
      <c r="I369" s="191"/>
      <c r="J369" s="178"/>
      <c r="K369" s="178"/>
      <c r="L369" s="178"/>
      <c r="M369" s="178"/>
      <c r="N369" s="160" t="str">
        <f t="shared" si="28"/>
        <v/>
      </c>
      <c r="P369" s="160" t="str">
        <f t="shared" si="29"/>
        <v/>
      </c>
      <c r="Q369" s="160">
        <f t="shared" si="27"/>
        <v>0</v>
      </c>
      <c r="R369" s="160" t="str">
        <f t="shared" si="30"/>
        <v/>
      </c>
      <c r="S369" s="160" t="str">
        <f t="shared" si="31"/>
        <v/>
      </c>
    </row>
    <row r="370" spans="3:19" ht="17.45" customHeight="1" x14ac:dyDescent="0.25">
      <c r="C370" s="188"/>
      <c r="D370" s="189"/>
      <c r="E370" s="178"/>
      <c r="F370" s="178"/>
      <c r="G370" s="190">
        <f>DATOS!$E$13</f>
        <v>1</v>
      </c>
      <c r="H370" s="178"/>
      <c r="I370" s="191"/>
      <c r="J370" s="178"/>
      <c r="K370" s="178"/>
      <c r="L370" s="178"/>
      <c r="M370" s="178"/>
      <c r="N370" s="160" t="str">
        <f t="shared" si="28"/>
        <v/>
      </c>
      <c r="P370" s="160" t="str">
        <f t="shared" si="29"/>
        <v/>
      </c>
      <c r="Q370" s="160">
        <f t="shared" si="27"/>
        <v>0</v>
      </c>
      <c r="R370" s="160" t="str">
        <f t="shared" si="30"/>
        <v/>
      </c>
      <c r="S370" s="160" t="str">
        <f t="shared" si="31"/>
        <v/>
      </c>
    </row>
    <row r="371" spans="3:19" ht="17.45" customHeight="1" x14ac:dyDescent="0.25">
      <c r="C371" s="188"/>
      <c r="D371" s="189"/>
      <c r="E371" s="178"/>
      <c r="F371" s="178"/>
      <c r="G371" s="190">
        <f>DATOS!$E$13</f>
        <v>1</v>
      </c>
      <c r="H371" s="178"/>
      <c r="I371" s="191"/>
      <c r="J371" s="178"/>
      <c r="K371" s="178"/>
      <c r="L371" s="178"/>
      <c r="M371" s="178"/>
      <c r="N371" s="160" t="str">
        <f t="shared" si="28"/>
        <v/>
      </c>
      <c r="P371" s="160" t="str">
        <f t="shared" si="29"/>
        <v/>
      </c>
      <c r="Q371" s="160">
        <f t="shared" si="27"/>
        <v>0</v>
      </c>
      <c r="R371" s="160" t="str">
        <f t="shared" si="30"/>
        <v/>
      </c>
      <c r="S371" s="160" t="str">
        <f t="shared" si="31"/>
        <v/>
      </c>
    </row>
    <row r="372" spans="3:19" ht="17.45" customHeight="1" x14ac:dyDescent="0.25">
      <c r="C372" s="188"/>
      <c r="D372" s="189"/>
      <c r="E372" s="178"/>
      <c r="F372" s="178"/>
      <c r="G372" s="190">
        <f>DATOS!$E$13</f>
        <v>1</v>
      </c>
      <c r="H372" s="178"/>
      <c r="I372" s="191"/>
      <c r="J372" s="178"/>
      <c r="K372" s="178"/>
      <c r="L372" s="178"/>
      <c r="M372" s="178"/>
      <c r="N372" s="160" t="str">
        <f t="shared" si="28"/>
        <v/>
      </c>
      <c r="P372" s="160" t="str">
        <f t="shared" si="29"/>
        <v/>
      </c>
      <c r="Q372" s="160">
        <f t="shared" si="27"/>
        <v>0</v>
      </c>
      <c r="R372" s="160" t="str">
        <f t="shared" si="30"/>
        <v/>
      </c>
      <c r="S372" s="160" t="str">
        <f t="shared" si="31"/>
        <v/>
      </c>
    </row>
    <row r="373" spans="3:19" ht="17.45" customHeight="1" x14ac:dyDescent="0.25">
      <c r="C373" s="188"/>
      <c r="D373" s="189"/>
      <c r="E373" s="178"/>
      <c r="F373" s="178"/>
      <c r="G373" s="190">
        <f>DATOS!$E$13</f>
        <v>1</v>
      </c>
      <c r="H373" s="178"/>
      <c r="I373" s="191"/>
      <c r="J373" s="178"/>
      <c r="K373" s="178"/>
      <c r="L373" s="178"/>
      <c r="M373" s="178"/>
      <c r="N373" s="160" t="str">
        <f t="shared" si="28"/>
        <v/>
      </c>
      <c r="P373" s="160" t="str">
        <f t="shared" si="29"/>
        <v/>
      </c>
      <c r="Q373" s="160">
        <f t="shared" si="27"/>
        <v>0</v>
      </c>
      <c r="R373" s="160" t="str">
        <f t="shared" si="30"/>
        <v/>
      </c>
      <c r="S373" s="160" t="str">
        <f t="shared" si="31"/>
        <v/>
      </c>
    </row>
    <row r="374" spans="3:19" ht="17.45" customHeight="1" x14ac:dyDescent="0.25">
      <c r="C374" s="188"/>
      <c r="D374" s="189"/>
      <c r="E374" s="178"/>
      <c r="F374" s="178"/>
      <c r="G374" s="190">
        <f>DATOS!$E$13</f>
        <v>1</v>
      </c>
      <c r="H374" s="178"/>
      <c r="I374" s="191"/>
      <c r="J374" s="178"/>
      <c r="K374" s="178"/>
      <c r="L374" s="178"/>
      <c r="M374" s="178"/>
      <c r="N374" s="160" t="str">
        <f t="shared" si="28"/>
        <v/>
      </c>
      <c r="P374" s="160" t="str">
        <f t="shared" si="29"/>
        <v/>
      </c>
      <c r="Q374" s="160">
        <f t="shared" si="27"/>
        <v>0</v>
      </c>
      <c r="R374" s="160" t="str">
        <f t="shared" si="30"/>
        <v/>
      </c>
      <c r="S374" s="160" t="str">
        <f t="shared" si="31"/>
        <v/>
      </c>
    </row>
    <row r="375" spans="3:19" ht="17.45" customHeight="1" x14ac:dyDescent="0.25">
      <c r="C375" s="188"/>
      <c r="D375" s="189"/>
      <c r="E375" s="178"/>
      <c r="F375" s="178"/>
      <c r="G375" s="190">
        <f>DATOS!$E$13</f>
        <v>1</v>
      </c>
      <c r="H375" s="178"/>
      <c r="I375" s="191"/>
      <c r="J375" s="178"/>
      <c r="K375" s="178"/>
      <c r="L375" s="178"/>
      <c r="M375" s="178"/>
      <c r="N375" s="160" t="str">
        <f t="shared" si="28"/>
        <v/>
      </c>
      <c r="P375" s="160" t="str">
        <f t="shared" si="29"/>
        <v/>
      </c>
      <c r="Q375" s="160">
        <f t="shared" si="27"/>
        <v>0</v>
      </c>
      <c r="R375" s="160" t="str">
        <f t="shared" si="30"/>
        <v/>
      </c>
      <c r="S375" s="160" t="str">
        <f t="shared" si="31"/>
        <v/>
      </c>
    </row>
    <row r="376" spans="3:19" ht="17.45" customHeight="1" x14ac:dyDescent="0.25">
      <c r="C376" s="188"/>
      <c r="D376" s="189"/>
      <c r="E376" s="178"/>
      <c r="F376" s="178"/>
      <c r="G376" s="190">
        <f>DATOS!$E$13</f>
        <v>1</v>
      </c>
      <c r="H376" s="178"/>
      <c r="I376" s="191"/>
      <c r="J376" s="178"/>
      <c r="K376" s="178"/>
      <c r="L376" s="178"/>
      <c r="M376" s="178"/>
      <c r="N376" s="160" t="str">
        <f t="shared" si="28"/>
        <v/>
      </c>
      <c r="P376" s="160" t="str">
        <f t="shared" si="29"/>
        <v/>
      </c>
      <c r="Q376" s="160">
        <f t="shared" si="27"/>
        <v>0</v>
      </c>
      <c r="R376" s="160" t="str">
        <f t="shared" si="30"/>
        <v/>
      </c>
      <c r="S376" s="160" t="str">
        <f t="shared" si="31"/>
        <v/>
      </c>
    </row>
    <row r="377" spans="3:19" ht="17.45" customHeight="1" x14ac:dyDescent="0.25">
      <c r="C377" s="188"/>
      <c r="D377" s="189"/>
      <c r="E377" s="178"/>
      <c r="F377" s="178"/>
      <c r="G377" s="190">
        <f>DATOS!$E$13</f>
        <v>1</v>
      </c>
      <c r="H377" s="178"/>
      <c r="I377" s="191"/>
      <c r="J377" s="178"/>
      <c r="K377" s="178"/>
      <c r="L377" s="178"/>
      <c r="M377" s="178"/>
      <c r="N377" s="160" t="str">
        <f t="shared" si="28"/>
        <v/>
      </c>
      <c r="P377" s="160" t="str">
        <f t="shared" si="29"/>
        <v/>
      </c>
      <c r="Q377" s="160">
        <f t="shared" si="27"/>
        <v>0</v>
      </c>
      <c r="R377" s="160" t="str">
        <f t="shared" si="30"/>
        <v/>
      </c>
      <c r="S377" s="160" t="str">
        <f t="shared" si="31"/>
        <v/>
      </c>
    </row>
    <row r="378" spans="3:19" ht="17.45" customHeight="1" x14ac:dyDescent="0.25">
      <c r="C378" s="188"/>
      <c r="D378" s="189"/>
      <c r="E378" s="178"/>
      <c r="F378" s="178"/>
      <c r="G378" s="190">
        <f>DATOS!$E$13</f>
        <v>1</v>
      </c>
      <c r="H378" s="178"/>
      <c r="I378" s="191"/>
      <c r="J378" s="178"/>
      <c r="K378" s="178"/>
      <c r="L378" s="178"/>
      <c r="M378" s="178"/>
      <c r="N378" s="160" t="str">
        <f t="shared" si="28"/>
        <v/>
      </c>
      <c r="P378" s="160" t="str">
        <f t="shared" si="29"/>
        <v/>
      </c>
      <c r="Q378" s="160">
        <f t="shared" si="27"/>
        <v>0</v>
      </c>
      <c r="R378" s="160" t="str">
        <f t="shared" si="30"/>
        <v/>
      </c>
      <c r="S378" s="160" t="str">
        <f t="shared" si="31"/>
        <v/>
      </c>
    </row>
    <row r="379" spans="3:19" ht="17.45" customHeight="1" x14ac:dyDescent="0.25">
      <c r="C379" s="188"/>
      <c r="D379" s="189"/>
      <c r="E379" s="178"/>
      <c r="F379" s="178"/>
      <c r="G379" s="190">
        <f>DATOS!$E$13</f>
        <v>1</v>
      </c>
      <c r="H379" s="178"/>
      <c r="I379" s="191"/>
      <c r="J379" s="178"/>
      <c r="K379" s="178"/>
      <c r="L379" s="178"/>
      <c r="M379" s="178"/>
      <c r="N379" s="160" t="str">
        <f t="shared" si="28"/>
        <v/>
      </c>
      <c r="P379" s="160" t="str">
        <f t="shared" si="29"/>
        <v/>
      </c>
      <c r="Q379" s="160">
        <f t="shared" si="27"/>
        <v>0</v>
      </c>
      <c r="R379" s="160" t="str">
        <f t="shared" si="30"/>
        <v/>
      </c>
      <c r="S379" s="160" t="str">
        <f t="shared" si="31"/>
        <v/>
      </c>
    </row>
    <row r="380" spans="3:19" ht="17.45" customHeight="1" x14ac:dyDescent="0.25">
      <c r="C380" s="188"/>
      <c r="D380" s="189"/>
      <c r="E380" s="178"/>
      <c r="F380" s="178"/>
      <c r="G380" s="190">
        <f>DATOS!$E$13</f>
        <v>1</v>
      </c>
      <c r="H380" s="178"/>
      <c r="I380" s="191"/>
      <c r="J380" s="178"/>
      <c r="K380" s="178"/>
      <c r="L380" s="178"/>
      <c r="M380" s="178"/>
      <c r="N380" s="160" t="str">
        <f t="shared" si="28"/>
        <v/>
      </c>
      <c r="P380" s="160" t="str">
        <f t="shared" si="29"/>
        <v/>
      </c>
      <c r="Q380" s="160">
        <f t="shared" si="27"/>
        <v>0</v>
      </c>
      <c r="R380" s="160" t="str">
        <f t="shared" si="30"/>
        <v/>
      </c>
      <c r="S380" s="160" t="str">
        <f t="shared" si="31"/>
        <v/>
      </c>
    </row>
    <row r="381" spans="3:19" ht="17.45" customHeight="1" x14ac:dyDescent="0.25">
      <c r="C381" s="188"/>
      <c r="D381" s="189"/>
      <c r="E381" s="178"/>
      <c r="F381" s="178"/>
      <c r="G381" s="190">
        <f>DATOS!$E$13</f>
        <v>1</v>
      </c>
      <c r="H381" s="178"/>
      <c r="I381" s="191"/>
      <c r="J381" s="178"/>
      <c r="K381" s="178"/>
      <c r="L381" s="178"/>
      <c r="M381" s="178"/>
      <c r="N381" s="160" t="str">
        <f t="shared" si="28"/>
        <v/>
      </c>
      <c r="P381" s="160" t="str">
        <f t="shared" si="29"/>
        <v/>
      </c>
      <c r="Q381" s="160">
        <f t="shared" si="27"/>
        <v>0</v>
      </c>
      <c r="R381" s="160" t="str">
        <f t="shared" si="30"/>
        <v/>
      </c>
      <c r="S381" s="160" t="str">
        <f t="shared" si="31"/>
        <v/>
      </c>
    </row>
    <row r="382" spans="3:19" ht="17.45" customHeight="1" x14ac:dyDescent="0.25">
      <c r="C382" s="188"/>
      <c r="D382" s="189"/>
      <c r="E382" s="178"/>
      <c r="F382" s="178"/>
      <c r="G382" s="190">
        <f>DATOS!$E$13</f>
        <v>1</v>
      </c>
      <c r="H382" s="178"/>
      <c r="I382" s="191"/>
      <c r="J382" s="178"/>
      <c r="K382" s="178"/>
      <c r="L382" s="178"/>
      <c r="M382" s="178"/>
      <c r="N382" s="160" t="str">
        <f t="shared" si="28"/>
        <v/>
      </c>
      <c r="P382" s="160" t="str">
        <f t="shared" si="29"/>
        <v/>
      </c>
      <c r="Q382" s="160">
        <f t="shared" si="27"/>
        <v>0</v>
      </c>
      <c r="R382" s="160" t="str">
        <f t="shared" si="30"/>
        <v/>
      </c>
      <c r="S382" s="160" t="str">
        <f t="shared" si="31"/>
        <v/>
      </c>
    </row>
    <row r="383" spans="3:19" ht="17.45" customHeight="1" x14ac:dyDescent="0.25">
      <c r="C383" s="188"/>
      <c r="D383" s="189"/>
      <c r="E383" s="178"/>
      <c r="F383" s="178"/>
      <c r="G383" s="190">
        <f>DATOS!$E$13</f>
        <v>1</v>
      </c>
      <c r="H383" s="178"/>
      <c r="I383" s="191"/>
      <c r="J383" s="178"/>
      <c r="K383" s="178"/>
      <c r="L383" s="178"/>
      <c r="M383" s="178"/>
      <c r="N383" s="160" t="str">
        <f t="shared" si="28"/>
        <v/>
      </c>
      <c r="P383" s="160" t="str">
        <f t="shared" si="29"/>
        <v/>
      </c>
      <c r="Q383" s="160">
        <f t="shared" si="27"/>
        <v>0</v>
      </c>
      <c r="R383" s="160" t="str">
        <f t="shared" si="30"/>
        <v/>
      </c>
      <c r="S383" s="160" t="str">
        <f t="shared" si="31"/>
        <v/>
      </c>
    </row>
    <row r="384" spans="3:19" ht="17.45" customHeight="1" x14ac:dyDescent="0.25">
      <c r="C384" s="188"/>
      <c r="D384" s="189"/>
      <c r="E384" s="178"/>
      <c r="F384" s="178"/>
      <c r="G384" s="190">
        <f>DATOS!$E$13</f>
        <v>1</v>
      </c>
      <c r="H384" s="178"/>
      <c r="I384" s="191"/>
      <c r="J384" s="178"/>
      <c r="K384" s="178"/>
      <c r="L384" s="178"/>
      <c r="M384" s="178"/>
      <c r="N384" s="160" t="str">
        <f t="shared" si="28"/>
        <v/>
      </c>
      <c r="P384" s="160" t="str">
        <f t="shared" si="29"/>
        <v/>
      </c>
      <c r="Q384" s="160">
        <f t="shared" si="27"/>
        <v>0</v>
      </c>
      <c r="R384" s="160" t="str">
        <f t="shared" si="30"/>
        <v/>
      </c>
      <c r="S384" s="160" t="str">
        <f t="shared" si="31"/>
        <v/>
      </c>
    </row>
    <row r="385" spans="3:19" ht="17.45" customHeight="1" x14ac:dyDescent="0.25">
      <c r="C385" s="188"/>
      <c r="D385" s="189"/>
      <c r="E385" s="178"/>
      <c r="F385" s="178"/>
      <c r="G385" s="190">
        <f>DATOS!$E$13</f>
        <v>1</v>
      </c>
      <c r="H385" s="178"/>
      <c r="I385" s="191"/>
      <c r="J385" s="178"/>
      <c r="K385" s="178"/>
      <c r="L385" s="178"/>
      <c r="M385" s="178"/>
      <c r="N385" s="160" t="str">
        <f t="shared" si="28"/>
        <v/>
      </c>
      <c r="P385" s="160" t="str">
        <f t="shared" si="29"/>
        <v/>
      </c>
      <c r="Q385" s="160">
        <f t="shared" si="27"/>
        <v>0</v>
      </c>
      <c r="R385" s="160" t="str">
        <f t="shared" si="30"/>
        <v/>
      </c>
      <c r="S385" s="160" t="str">
        <f t="shared" si="31"/>
        <v/>
      </c>
    </row>
    <row r="386" spans="3:19" ht="17.45" customHeight="1" x14ac:dyDescent="0.25">
      <c r="C386" s="188"/>
      <c r="D386" s="189"/>
      <c r="E386" s="178"/>
      <c r="F386" s="178"/>
      <c r="G386" s="190">
        <f>DATOS!$E$13</f>
        <v>1</v>
      </c>
      <c r="H386" s="178"/>
      <c r="I386" s="191"/>
      <c r="J386" s="178"/>
      <c r="K386" s="178"/>
      <c r="L386" s="178"/>
      <c r="M386" s="178"/>
      <c r="N386" s="160" t="str">
        <f t="shared" si="28"/>
        <v/>
      </c>
      <c r="P386" s="160" t="str">
        <f t="shared" si="29"/>
        <v/>
      </c>
      <c r="Q386" s="160">
        <f t="shared" si="27"/>
        <v>0</v>
      </c>
      <c r="R386" s="160" t="str">
        <f t="shared" si="30"/>
        <v/>
      </c>
      <c r="S386" s="160" t="str">
        <f t="shared" si="31"/>
        <v/>
      </c>
    </row>
    <row r="387" spans="3:19" ht="17.45" customHeight="1" x14ac:dyDescent="0.25">
      <c r="C387" s="188"/>
      <c r="D387" s="189"/>
      <c r="E387" s="178"/>
      <c r="F387" s="178"/>
      <c r="G387" s="190">
        <f>DATOS!$E$13</f>
        <v>1</v>
      </c>
      <c r="H387" s="178"/>
      <c r="I387" s="191"/>
      <c r="J387" s="178"/>
      <c r="K387" s="178"/>
      <c r="L387" s="178"/>
      <c r="M387" s="178"/>
      <c r="N387" s="160" t="str">
        <f t="shared" si="28"/>
        <v/>
      </c>
      <c r="P387" s="160" t="str">
        <f t="shared" si="29"/>
        <v/>
      </c>
      <c r="Q387" s="160">
        <f t="shared" si="27"/>
        <v>0</v>
      </c>
      <c r="R387" s="160" t="str">
        <f t="shared" si="30"/>
        <v/>
      </c>
      <c r="S387" s="160" t="str">
        <f t="shared" si="31"/>
        <v/>
      </c>
    </row>
    <row r="388" spans="3:19" ht="17.45" customHeight="1" x14ac:dyDescent="0.25">
      <c r="C388" s="188"/>
      <c r="D388" s="189"/>
      <c r="E388" s="178"/>
      <c r="F388" s="178"/>
      <c r="G388" s="190">
        <f>DATOS!$E$13</f>
        <v>1</v>
      </c>
      <c r="H388" s="178"/>
      <c r="I388" s="191"/>
      <c r="J388" s="178"/>
      <c r="K388" s="178"/>
      <c r="L388" s="178"/>
      <c r="M388" s="178"/>
      <c r="N388" s="160" t="str">
        <f t="shared" si="28"/>
        <v/>
      </c>
      <c r="P388" s="160" t="str">
        <f t="shared" si="29"/>
        <v/>
      </c>
      <c r="Q388" s="160">
        <f t="shared" si="27"/>
        <v>0</v>
      </c>
      <c r="R388" s="160" t="str">
        <f t="shared" si="30"/>
        <v/>
      </c>
      <c r="S388" s="160" t="str">
        <f t="shared" si="31"/>
        <v/>
      </c>
    </row>
    <row r="389" spans="3:19" ht="17.45" customHeight="1" x14ac:dyDescent="0.25">
      <c r="C389" s="188"/>
      <c r="D389" s="189"/>
      <c r="E389" s="178"/>
      <c r="F389" s="178"/>
      <c r="G389" s="190">
        <f>DATOS!$E$13</f>
        <v>1</v>
      </c>
      <c r="H389" s="178"/>
      <c r="I389" s="191"/>
      <c r="J389" s="178"/>
      <c r="K389" s="178"/>
      <c r="L389" s="178"/>
      <c r="M389" s="178"/>
      <c r="N389" s="160" t="str">
        <f t="shared" si="28"/>
        <v/>
      </c>
      <c r="P389" s="160" t="str">
        <f t="shared" si="29"/>
        <v/>
      </c>
      <c r="Q389" s="160">
        <f t="shared" si="27"/>
        <v>0</v>
      </c>
      <c r="R389" s="160" t="str">
        <f t="shared" si="30"/>
        <v/>
      </c>
      <c r="S389" s="160" t="str">
        <f t="shared" si="31"/>
        <v/>
      </c>
    </row>
    <row r="390" spans="3:19" ht="17.45" customHeight="1" x14ac:dyDescent="0.25">
      <c r="C390" s="188"/>
      <c r="D390" s="189"/>
      <c r="E390" s="178"/>
      <c r="F390" s="178"/>
      <c r="G390" s="190">
        <f>DATOS!$E$13</f>
        <v>1</v>
      </c>
      <c r="H390" s="178"/>
      <c r="I390" s="191"/>
      <c r="J390" s="178"/>
      <c r="K390" s="178"/>
      <c r="L390" s="178"/>
      <c r="M390" s="178"/>
      <c r="N390" s="160" t="str">
        <f t="shared" si="28"/>
        <v/>
      </c>
      <c r="P390" s="160" t="str">
        <f t="shared" si="29"/>
        <v/>
      </c>
      <c r="Q390" s="160">
        <f t="shared" si="27"/>
        <v>0</v>
      </c>
      <c r="R390" s="160" t="str">
        <f t="shared" si="30"/>
        <v/>
      </c>
      <c r="S390" s="160" t="str">
        <f t="shared" si="31"/>
        <v/>
      </c>
    </row>
    <row r="391" spans="3:19" ht="17.45" customHeight="1" x14ac:dyDescent="0.25">
      <c r="C391" s="188"/>
      <c r="D391" s="189"/>
      <c r="E391" s="178"/>
      <c r="F391" s="178"/>
      <c r="G391" s="190">
        <f>DATOS!$E$13</f>
        <v>1</v>
      </c>
      <c r="H391" s="178"/>
      <c r="I391" s="191"/>
      <c r="J391" s="178"/>
      <c r="K391" s="178"/>
      <c r="L391" s="178"/>
      <c r="M391" s="178"/>
      <c r="N391" s="160" t="str">
        <f t="shared" si="28"/>
        <v/>
      </c>
      <c r="P391" s="160" t="str">
        <f t="shared" si="29"/>
        <v/>
      </c>
      <c r="Q391" s="160">
        <f t="shared" si="27"/>
        <v>0</v>
      </c>
      <c r="R391" s="160" t="str">
        <f t="shared" si="30"/>
        <v/>
      </c>
      <c r="S391" s="160" t="str">
        <f t="shared" si="31"/>
        <v/>
      </c>
    </row>
    <row r="392" spans="3:19" ht="17.45" customHeight="1" x14ac:dyDescent="0.25">
      <c r="C392" s="188"/>
      <c r="D392" s="189"/>
      <c r="E392" s="178"/>
      <c r="F392" s="178"/>
      <c r="G392" s="190">
        <f>DATOS!$E$13</f>
        <v>1</v>
      </c>
      <c r="H392" s="178"/>
      <c r="I392" s="191"/>
      <c r="J392" s="178"/>
      <c r="K392" s="178"/>
      <c r="L392" s="178"/>
      <c r="M392" s="178"/>
      <c r="N392" s="160" t="str">
        <f t="shared" si="28"/>
        <v/>
      </c>
      <c r="P392" s="160" t="str">
        <f t="shared" si="29"/>
        <v/>
      </c>
      <c r="Q392" s="160">
        <f t="shared" si="27"/>
        <v>0</v>
      </c>
      <c r="R392" s="160" t="str">
        <f t="shared" si="30"/>
        <v/>
      </c>
      <c r="S392" s="160" t="str">
        <f t="shared" si="31"/>
        <v/>
      </c>
    </row>
    <row r="393" spans="3:19" ht="17.45" customHeight="1" x14ac:dyDescent="0.25">
      <c r="C393" s="188"/>
      <c r="D393" s="189"/>
      <c r="E393" s="178"/>
      <c r="F393" s="178"/>
      <c r="G393" s="190">
        <f>DATOS!$E$13</f>
        <v>1</v>
      </c>
      <c r="H393" s="178"/>
      <c r="I393" s="191"/>
      <c r="J393" s="178"/>
      <c r="K393" s="178"/>
      <c r="L393" s="178"/>
      <c r="M393" s="178"/>
      <c r="N393" s="160" t="str">
        <f t="shared" si="28"/>
        <v/>
      </c>
      <c r="P393" s="160" t="str">
        <f t="shared" si="29"/>
        <v/>
      </c>
      <c r="Q393" s="160">
        <f t="shared" si="27"/>
        <v>0</v>
      </c>
      <c r="R393" s="160" t="str">
        <f t="shared" si="30"/>
        <v/>
      </c>
      <c r="S393" s="160" t="str">
        <f t="shared" si="31"/>
        <v/>
      </c>
    </row>
    <row r="394" spans="3:19" ht="17.45" customHeight="1" x14ac:dyDescent="0.25">
      <c r="C394" s="188"/>
      <c r="D394" s="189"/>
      <c r="E394" s="178"/>
      <c r="F394" s="178"/>
      <c r="G394" s="190">
        <f>DATOS!$E$13</f>
        <v>1</v>
      </c>
      <c r="H394" s="178"/>
      <c r="I394" s="191"/>
      <c r="J394" s="178"/>
      <c r="K394" s="178"/>
      <c r="L394" s="178"/>
      <c r="M394" s="178"/>
      <c r="N394" s="160" t="str">
        <f t="shared" si="28"/>
        <v/>
      </c>
      <c r="P394" s="160" t="str">
        <f t="shared" si="29"/>
        <v/>
      </c>
      <c r="Q394" s="160">
        <f t="shared" si="27"/>
        <v>0</v>
      </c>
      <c r="R394" s="160" t="str">
        <f t="shared" si="30"/>
        <v/>
      </c>
      <c r="S394" s="160" t="str">
        <f t="shared" si="31"/>
        <v/>
      </c>
    </row>
    <row r="395" spans="3:19" ht="17.45" customHeight="1" x14ac:dyDescent="0.25">
      <c r="C395" s="188"/>
      <c r="D395" s="189"/>
      <c r="E395" s="178"/>
      <c r="F395" s="178"/>
      <c r="G395" s="190">
        <f>DATOS!$E$13</f>
        <v>1</v>
      </c>
      <c r="H395" s="178"/>
      <c r="I395" s="191"/>
      <c r="J395" s="178"/>
      <c r="K395" s="178"/>
      <c r="L395" s="178"/>
      <c r="M395" s="178"/>
      <c r="N395" s="160" t="str">
        <f t="shared" si="28"/>
        <v/>
      </c>
      <c r="P395" s="160" t="str">
        <f t="shared" si="29"/>
        <v/>
      </c>
      <c r="Q395" s="160">
        <f t="shared" si="27"/>
        <v>0</v>
      </c>
      <c r="R395" s="160" t="str">
        <f t="shared" si="30"/>
        <v/>
      </c>
      <c r="S395" s="160" t="str">
        <f t="shared" si="31"/>
        <v/>
      </c>
    </row>
    <row r="396" spans="3:19" ht="17.45" customHeight="1" x14ac:dyDescent="0.25">
      <c r="C396" s="188"/>
      <c r="D396" s="189"/>
      <c r="E396" s="178"/>
      <c r="F396" s="178"/>
      <c r="G396" s="190">
        <f>DATOS!$E$13</f>
        <v>1</v>
      </c>
      <c r="H396" s="178"/>
      <c r="I396" s="191"/>
      <c r="J396" s="178"/>
      <c r="K396" s="178"/>
      <c r="L396" s="178"/>
      <c r="M396" s="178"/>
      <c r="N396" s="160" t="str">
        <f t="shared" si="28"/>
        <v/>
      </c>
      <c r="P396" s="160" t="str">
        <f t="shared" si="29"/>
        <v/>
      </c>
      <c r="Q396" s="160">
        <f t="shared" si="27"/>
        <v>0</v>
      </c>
      <c r="R396" s="160" t="str">
        <f t="shared" si="30"/>
        <v/>
      </c>
      <c r="S396" s="160" t="str">
        <f t="shared" si="31"/>
        <v/>
      </c>
    </row>
    <row r="397" spans="3:19" ht="17.45" customHeight="1" x14ac:dyDescent="0.25">
      <c r="C397" s="188"/>
      <c r="D397" s="189"/>
      <c r="E397" s="178"/>
      <c r="F397" s="178"/>
      <c r="G397" s="190">
        <f>DATOS!$E$13</f>
        <v>1</v>
      </c>
      <c r="H397" s="178"/>
      <c r="I397" s="191"/>
      <c r="J397" s="178"/>
      <c r="K397" s="178"/>
      <c r="L397" s="178"/>
      <c r="M397" s="178"/>
      <c r="N397" s="160" t="str">
        <f t="shared" si="28"/>
        <v/>
      </c>
      <c r="P397" s="160" t="str">
        <f t="shared" si="29"/>
        <v/>
      </c>
      <c r="Q397" s="160">
        <f t="shared" si="27"/>
        <v>0</v>
      </c>
      <c r="R397" s="160" t="str">
        <f t="shared" si="30"/>
        <v/>
      </c>
      <c r="S397" s="160" t="str">
        <f t="shared" si="31"/>
        <v/>
      </c>
    </row>
    <row r="398" spans="3:19" ht="17.45" customHeight="1" x14ac:dyDescent="0.25">
      <c r="C398" s="188"/>
      <c r="D398" s="189"/>
      <c r="E398" s="178"/>
      <c r="F398" s="178"/>
      <c r="G398" s="190">
        <f>DATOS!$E$13</f>
        <v>1</v>
      </c>
      <c r="H398" s="178"/>
      <c r="I398" s="191"/>
      <c r="J398" s="178"/>
      <c r="K398" s="178"/>
      <c r="L398" s="178"/>
      <c r="M398" s="178"/>
      <c r="N398" s="160" t="str">
        <f t="shared" si="28"/>
        <v/>
      </c>
      <c r="P398" s="160" t="str">
        <f t="shared" si="29"/>
        <v/>
      </c>
      <c r="Q398" s="160">
        <f t="shared" si="27"/>
        <v>0</v>
      </c>
      <c r="R398" s="160" t="str">
        <f t="shared" si="30"/>
        <v/>
      </c>
      <c r="S398" s="160" t="str">
        <f t="shared" si="31"/>
        <v/>
      </c>
    </row>
    <row r="399" spans="3:19" ht="17.45" customHeight="1" x14ac:dyDescent="0.25">
      <c r="C399" s="188"/>
      <c r="D399" s="189"/>
      <c r="E399" s="178"/>
      <c r="F399" s="178"/>
      <c r="G399" s="190">
        <f>DATOS!$E$13</f>
        <v>1</v>
      </c>
      <c r="H399" s="178"/>
      <c r="I399" s="191"/>
      <c r="J399" s="178"/>
      <c r="K399" s="178"/>
      <c r="L399" s="178"/>
      <c r="M399" s="178"/>
      <c r="N399" s="160" t="str">
        <f t="shared" si="28"/>
        <v/>
      </c>
      <c r="P399" s="160" t="str">
        <f t="shared" si="29"/>
        <v/>
      </c>
      <c r="Q399" s="160">
        <f t="shared" si="27"/>
        <v>0</v>
      </c>
      <c r="R399" s="160" t="str">
        <f t="shared" si="30"/>
        <v/>
      </c>
      <c r="S399" s="160" t="str">
        <f t="shared" si="31"/>
        <v/>
      </c>
    </row>
    <row r="400" spans="3:19" ht="17.45" customHeight="1" x14ac:dyDescent="0.25">
      <c r="C400" s="188"/>
      <c r="D400" s="189"/>
      <c r="E400" s="178"/>
      <c r="F400" s="178"/>
      <c r="G400" s="190">
        <f>DATOS!$E$13</f>
        <v>1</v>
      </c>
      <c r="H400" s="178"/>
      <c r="I400" s="191"/>
      <c r="J400" s="178"/>
      <c r="K400" s="178"/>
      <c r="L400" s="178"/>
      <c r="M400" s="178"/>
      <c r="N400" s="160" t="str">
        <f t="shared" si="28"/>
        <v/>
      </c>
      <c r="P400" s="160" t="str">
        <f t="shared" si="29"/>
        <v/>
      </c>
      <c r="Q400" s="160">
        <f t="shared" si="27"/>
        <v>0</v>
      </c>
      <c r="R400" s="160" t="str">
        <f t="shared" si="30"/>
        <v/>
      </c>
      <c r="S400" s="160" t="str">
        <f t="shared" si="31"/>
        <v/>
      </c>
    </row>
    <row r="401" spans="3:19" ht="17.45" customHeight="1" x14ac:dyDescent="0.25">
      <c r="C401" s="188"/>
      <c r="D401" s="189"/>
      <c r="E401" s="178"/>
      <c r="F401" s="178"/>
      <c r="G401" s="190">
        <f>DATOS!$E$13</f>
        <v>1</v>
      </c>
      <c r="H401" s="178"/>
      <c r="I401" s="191"/>
      <c r="J401" s="178"/>
      <c r="K401" s="178"/>
      <c r="L401" s="178"/>
      <c r="M401" s="178"/>
      <c r="N401" s="160" t="str">
        <f t="shared" si="28"/>
        <v/>
      </c>
      <c r="P401" s="160" t="str">
        <f t="shared" si="29"/>
        <v/>
      </c>
      <c r="Q401" s="160">
        <f t="shared" ref="Q401:Q464" si="32">IF($I401=0%,H401,"")</f>
        <v>0</v>
      </c>
      <c r="R401" s="160" t="str">
        <f t="shared" si="30"/>
        <v/>
      </c>
      <c r="S401" s="160" t="str">
        <f t="shared" si="31"/>
        <v/>
      </c>
    </row>
    <row r="402" spans="3:19" ht="17.45" customHeight="1" x14ac:dyDescent="0.25">
      <c r="C402" s="188"/>
      <c r="D402" s="189"/>
      <c r="E402" s="178"/>
      <c r="F402" s="178"/>
      <c r="G402" s="190">
        <f>DATOS!$E$13</f>
        <v>1</v>
      </c>
      <c r="H402" s="178"/>
      <c r="I402" s="191"/>
      <c r="J402" s="178"/>
      <c r="K402" s="178"/>
      <c r="L402" s="178"/>
      <c r="M402" s="178"/>
      <c r="N402" s="160" t="str">
        <f t="shared" ref="N402:N465" si="33">IF(H402&amp;J402&amp;K402&amp;L402&amp;M402="","",H402+J402+K402-L402-M402)</f>
        <v/>
      </c>
      <c r="P402" s="160" t="str">
        <f t="shared" ref="P402:P465" si="34">IF($I402="E",H402,"")</f>
        <v/>
      </c>
      <c r="Q402" s="160">
        <f t="shared" si="32"/>
        <v>0</v>
      </c>
      <c r="R402" s="160" t="str">
        <f t="shared" ref="R402:R465" si="35">IF(OR($I402=8%,$I402=11%),$J402/$I402,"")</f>
        <v/>
      </c>
      <c r="S402" s="160" t="str">
        <f t="shared" si="31"/>
        <v/>
      </c>
    </row>
    <row r="403" spans="3:19" ht="17.45" customHeight="1" x14ac:dyDescent="0.25">
      <c r="C403" s="188"/>
      <c r="D403" s="189"/>
      <c r="E403" s="178"/>
      <c r="F403" s="178"/>
      <c r="G403" s="190">
        <f>DATOS!$E$13</f>
        <v>1</v>
      </c>
      <c r="H403" s="178"/>
      <c r="I403" s="191"/>
      <c r="J403" s="178"/>
      <c r="K403" s="178"/>
      <c r="L403" s="178"/>
      <c r="M403" s="178"/>
      <c r="N403" s="160" t="str">
        <f t="shared" si="33"/>
        <v/>
      </c>
      <c r="P403" s="160" t="str">
        <f t="shared" si="34"/>
        <v/>
      </c>
      <c r="Q403" s="160">
        <f t="shared" si="32"/>
        <v>0</v>
      </c>
      <c r="R403" s="160" t="str">
        <f t="shared" si="35"/>
        <v/>
      </c>
      <c r="S403" s="160" t="str">
        <f t="shared" ref="S403:S466" si="36">IF(OR($I403=15%,$I403=16%),$J403/$I403,"")</f>
        <v/>
      </c>
    </row>
    <row r="404" spans="3:19" ht="17.45" customHeight="1" x14ac:dyDescent="0.25">
      <c r="C404" s="188"/>
      <c r="D404" s="189"/>
      <c r="E404" s="178"/>
      <c r="F404" s="178"/>
      <c r="G404" s="190">
        <f>DATOS!$E$13</f>
        <v>1</v>
      </c>
      <c r="H404" s="178"/>
      <c r="I404" s="191"/>
      <c r="J404" s="178"/>
      <c r="K404" s="178"/>
      <c r="L404" s="178"/>
      <c r="M404" s="178"/>
      <c r="N404" s="160" t="str">
        <f t="shared" si="33"/>
        <v/>
      </c>
      <c r="P404" s="160" t="str">
        <f t="shared" si="34"/>
        <v/>
      </c>
      <c r="Q404" s="160">
        <f t="shared" si="32"/>
        <v>0</v>
      </c>
      <c r="R404" s="160" t="str">
        <f t="shared" si="35"/>
        <v/>
      </c>
      <c r="S404" s="160" t="str">
        <f t="shared" si="36"/>
        <v/>
      </c>
    </row>
    <row r="405" spans="3:19" ht="17.45" customHeight="1" x14ac:dyDescent="0.25">
      <c r="C405" s="188"/>
      <c r="D405" s="189"/>
      <c r="E405" s="178"/>
      <c r="F405" s="178"/>
      <c r="G405" s="190">
        <f>DATOS!$E$13</f>
        <v>1</v>
      </c>
      <c r="H405" s="178"/>
      <c r="I405" s="191"/>
      <c r="J405" s="178"/>
      <c r="K405" s="178"/>
      <c r="L405" s="178"/>
      <c r="M405" s="178"/>
      <c r="N405" s="160" t="str">
        <f t="shared" si="33"/>
        <v/>
      </c>
      <c r="P405" s="160" t="str">
        <f t="shared" si="34"/>
        <v/>
      </c>
      <c r="Q405" s="160">
        <f t="shared" si="32"/>
        <v>0</v>
      </c>
      <c r="R405" s="160" t="str">
        <f t="shared" si="35"/>
        <v/>
      </c>
      <c r="S405" s="160" t="str">
        <f t="shared" si="36"/>
        <v/>
      </c>
    </row>
    <row r="406" spans="3:19" ht="17.45" customHeight="1" x14ac:dyDescent="0.25">
      <c r="C406" s="188"/>
      <c r="D406" s="189"/>
      <c r="E406" s="178"/>
      <c r="F406" s="178"/>
      <c r="G406" s="190">
        <f>DATOS!$E$13</f>
        <v>1</v>
      </c>
      <c r="H406" s="178"/>
      <c r="I406" s="191"/>
      <c r="J406" s="178"/>
      <c r="K406" s="178"/>
      <c r="L406" s="178"/>
      <c r="M406" s="178"/>
      <c r="N406" s="160" t="str">
        <f t="shared" si="33"/>
        <v/>
      </c>
      <c r="P406" s="160" t="str">
        <f t="shared" si="34"/>
        <v/>
      </c>
      <c r="Q406" s="160">
        <f t="shared" si="32"/>
        <v>0</v>
      </c>
      <c r="R406" s="160" t="str">
        <f t="shared" si="35"/>
        <v/>
      </c>
      <c r="S406" s="160" t="str">
        <f t="shared" si="36"/>
        <v/>
      </c>
    </row>
    <row r="407" spans="3:19" ht="17.45" customHeight="1" x14ac:dyDescent="0.25">
      <c r="C407" s="188"/>
      <c r="D407" s="189"/>
      <c r="E407" s="178"/>
      <c r="F407" s="178"/>
      <c r="G407" s="190">
        <f>DATOS!$E$13</f>
        <v>1</v>
      </c>
      <c r="H407" s="178"/>
      <c r="I407" s="191"/>
      <c r="J407" s="178"/>
      <c r="K407" s="178"/>
      <c r="L407" s="178"/>
      <c r="M407" s="178"/>
      <c r="N407" s="160" t="str">
        <f t="shared" si="33"/>
        <v/>
      </c>
      <c r="P407" s="160" t="str">
        <f t="shared" si="34"/>
        <v/>
      </c>
      <c r="Q407" s="160">
        <f t="shared" si="32"/>
        <v>0</v>
      </c>
      <c r="R407" s="160" t="str">
        <f t="shared" si="35"/>
        <v/>
      </c>
      <c r="S407" s="160" t="str">
        <f t="shared" si="36"/>
        <v/>
      </c>
    </row>
    <row r="408" spans="3:19" ht="17.45" customHeight="1" x14ac:dyDescent="0.25">
      <c r="C408" s="188"/>
      <c r="D408" s="189"/>
      <c r="E408" s="178"/>
      <c r="F408" s="178"/>
      <c r="G408" s="190">
        <f>DATOS!$E$13</f>
        <v>1</v>
      </c>
      <c r="H408" s="178"/>
      <c r="I408" s="191"/>
      <c r="J408" s="178"/>
      <c r="K408" s="178"/>
      <c r="L408" s="178"/>
      <c r="M408" s="178"/>
      <c r="N408" s="160" t="str">
        <f t="shared" si="33"/>
        <v/>
      </c>
      <c r="P408" s="160" t="str">
        <f t="shared" si="34"/>
        <v/>
      </c>
      <c r="Q408" s="160">
        <f t="shared" si="32"/>
        <v>0</v>
      </c>
      <c r="R408" s="160" t="str">
        <f t="shared" si="35"/>
        <v/>
      </c>
      <c r="S408" s="160" t="str">
        <f t="shared" si="36"/>
        <v/>
      </c>
    </row>
    <row r="409" spans="3:19" ht="17.45" customHeight="1" x14ac:dyDescent="0.25">
      <c r="C409" s="188"/>
      <c r="D409" s="189"/>
      <c r="E409" s="178"/>
      <c r="F409" s="178"/>
      <c r="G409" s="190">
        <f>DATOS!$E$13</f>
        <v>1</v>
      </c>
      <c r="H409" s="178"/>
      <c r="I409" s="191"/>
      <c r="J409" s="178"/>
      <c r="K409" s="178"/>
      <c r="L409" s="178"/>
      <c r="M409" s="178"/>
      <c r="N409" s="160" t="str">
        <f t="shared" si="33"/>
        <v/>
      </c>
      <c r="P409" s="160" t="str">
        <f t="shared" si="34"/>
        <v/>
      </c>
      <c r="Q409" s="160">
        <f t="shared" si="32"/>
        <v>0</v>
      </c>
      <c r="R409" s="160" t="str">
        <f t="shared" si="35"/>
        <v/>
      </c>
      <c r="S409" s="160" t="str">
        <f t="shared" si="36"/>
        <v/>
      </c>
    </row>
    <row r="410" spans="3:19" ht="17.45" customHeight="1" x14ac:dyDescent="0.25">
      <c r="C410" s="188"/>
      <c r="D410" s="189"/>
      <c r="E410" s="178"/>
      <c r="F410" s="178"/>
      <c r="G410" s="190">
        <f>DATOS!$E$13</f>
        <v>1</v>
      </c>
      <c r="H410" s="178"/>
      <c r="I410" s="191"/>
      <c r="J410" s="178"/>
      <c r="K410" s="178"/>
      <c r="L410" s="178"/>
      <c r="M410" s="178"/>
      <c r="N410" s="160" t="str">
        <f t="shared" si="33"/>
        <v/>
      </c>
      <c r="P410" s="160" t="str">
        <f t="shared" si="34"/>
        <v/>
      </c>
      <c r="Q410" s="160">
        <f t="shared" si="32"/>
        <v>0</v>
      </c>
      <c r="R410" s="160" t="str">
        <f t="shared" si="35"/>
        <v/>
      </c>
      <c r="S410" s="160" t="str">
        <f t="shared" si="36"/>
        <v/>
      </c>
    </row>
    <row r="411" spans="3:19" ht="17.45" customHeight="1" x14ac:dyDescent="0.25">
      <c r="C411" s="188"/>
      <c r="D411" s="189"/>
      <c r="E411" s="178"/>
      <c r="F411" s="178"/>
      <c r="G411" s="190">
        <f>DATOS!$E$13</f>
        <v>1</v>
      </c>
      <c r="H411" s="178"/>
      <c r="I411" s="191"/>
      <c r="J411" s="178"/>
      <c r="K411" s="178"/>
      <c r="L411" s="178"/>
      <c r="M411" s="178"/>
      <c r="N411" s="160" t="str">
        <f t="shared" si="33"/>
        <v/>
      </c>
      <c r="P411" s="160" t="str">
        <f t="shared" si="34"/>
        <v/>
      </c>
      <c r="Q411" s="160">
        <f t="shared" si="32"/>
        <v>0</v>
      </c>
      <c r="R411" s="160" t="str">
        <f t="shared" si="35"/>
        <v/>
      </c>
      <c r="S411" s="160" t="str">
        <f t="shared" si="36"/>
        <v/>
      </c>
    </row>
    <row r="412" spans="3:19" ht="17.45" customHeight="1" x14ac:dyDescent="0.25">
      <c r="C412" s="188"/>
      <c r="D412" s="189"/>
      <c r="E412" s="178"/>
      <c r="F412" s="178"/>
      <c r="G412" s="190">
        <f>DATOS!$E$13</f>
        <v>1</v>
      </c>
      <c r="H412" s="178"/>
      <c r="I412" s="191"/>
      <c r="J412" s="178"/>
      <c r="K412" s="178"/>
      <c r="L412" s="178"/>
      <c r="M412" s="178"/>
      <c r="N412" s="160" t="str">
        <f t="shared" si="33"/>
        <v/>
      </c>
      <c r="P412" s="160" t="str">
        <f t="shared" si="34"/>
        <v/>
      </c>
      <c r="Q412" s="160">
        <f t="shared" si="32"/>
        <v>0</v>
      </c>
      <c r="R412" s="160" t="str">
        <f t="shared" si="35"/>
        <v/>
      </c>
      <c r="S412" s="160" t="str">
        <f t="shared" si="36"/>
        <v/>
      </c>
    </row>
    <row r="413" spans="3:19" ht="17.45" customHeight="1" x14ac:dyDescent="0.25">
      <c r="C413" s="188"/>
      <c r="D413" s="189"/>
      <c r="E413" s="178"/>
      <c r="F413" s="178"/>
      <c r="G413" s="190">
        <f>DATOS!$E$13</f>
        <v>1</v>
      </c>
      <c r="H413" s="178"/>
      <c r="I413" s="191"/>
      <c r="J413" s="178"/>
      <c r="K413" s="178"/>
      <c r="L413" s="178"/>
      <c r="M413" s="178"/>
      <c r="N413" s="160" t="str">
        <f t="shared" si="33"/>
        <v/>
      </c>
      <c r="P413" s="160" t="str">
        <f t="shared" si="34"/>
        <v/>
      </c>
      <c r="Q413" s="160">
        <f t="shared" si="32"/>
        <v>0</v>
      </c>
      <c r="R413" s="160" t="str">
        <f t="shared" si="35"/>
        <v/>
      </c>
      <c r="S413" s="160" t="str">
        <f t="shared" si="36"/>
        <v/>
      </c>
    </row>
    <row r="414" spans="3:19" ht="17.45" customHeight="1" x14ac:dyDescent="0.25">
      <c r="C414" s="188"/>
      <c r="D414" s="189"/>
      <c r="E414" s="178"/>
      <c r="F414" s="178"/>
      <c r="G414" s="190">
        <f>DATOS!$E$13</f>
        <v>1</v>
      </c>
      <c r="H414" s="178"/>
      <c r="I414" s="191"/>
      <c r="J414" s="178"/>
      <c r="K414" s="178"/>
      <c r="L414" s="178"/>
      <c r="M414" s="178"/>
      <c r="N414" s="160" t="str">
        <f t="shared" si="33"/>
        <v/>
      </c>
      <c r="P414" s="160" t="str">
        <f t="shared" si="34"/>
        <v/>
      </c>
      <c r="Q414" s="160">
        <f t="shared" si="32"/>
        <v>0</v>
      </c>
      <c r="R414" s="160" t="str">
        <f t="shared" si="35"/>
        <v/>
      </c>
      <c r="S414" s="160" t="str">
        <f t="shared" si="36"/>
        <v/>
      </c>
    </row>
    <row r="415" spans="3:19" ht="17.45" customHeight="1" x14ac:dyDescent="0.25">
      <c r="C415" s="188"/>
      <c r="D415" s="189"/>
      <c r="E415" s="178"/>
      <c r="F415" s="178"/>
      <c r="G415" s="190">
        <f>DATOS!$E$13</f>
        <v>1</v>
      </c>
      <c r="H415" s="178"/>
      <c r="I415" s="191"/>
      <c r="J415" s="178"/>
      <c r="K415" s="178"/>
      <c r="L415" s="178"/>
      <c r="M415" s="178"/>
      <c r="N415" s="160" t="str">
        <f t="shared" si="33"/>
        <v/>
      </c>
      <c r="P415" s="160" t="str">
        <f t="shared" si="34"/>
        <v/>
      </c>
      <c r="Q415" s="160">
        <f t="shared" si="32"/>
        <v>0</v>
      </c>
      <c r="R415" s="160" t="str">
        <f t="shared" si="35"/>
        <v/>
      </c>
      <c r="S415" s="160" t="str">
        <f t="shared" si="36"/>
        <v/>
      </c>
    </row>
    <row r="416" spans="3:19" ht="17.45" customHeight="1" x14ac:dyDescent="0.25">
      <c r="C416" s="188"/>
      <c r="D416" s="189"/>
      <c r="E416" s="178"/>
      <c r="F416" s="178"/>
      <c r="G416" s="190">
        <f>DATOS!$E$13</f>
        <v>1</v>
      </c>
      <c r="H416" s="178"/>
      <c r="I416" s="191"/>
      <c r="J416" s="178"/>
      <c r="K416" s="178"/>
      <c r="L416" s="178"/>
      <c r="M416" s="178"/>
      <c r="N416" s="160" t="str">
        <f t="shared" si="33"/>
        <v/>
      </c>
      <c r="P416" s="160" t="str">
        <f t="shared" si="34"/>
        <v/>
      </c>
      <c r="Q416" s="160">
        <f t="shared" si="32"/>
        <v>0</v>
      </c>
      <c r="R416" s="160" t="str">
        <f t="shared" si="35"/>
        <v/>
      </c>
      <c r="S416" s="160" t="str">
        <f t="shared" si="36"/>
        <v/>
      </c>
    </row>
    <row r="417" spans="3:19" ht="17.45" customHeight="1" x14ac:dyDescent="0.25">
      <c r="C417" s="188"/>
      <c r="D417" s="189"/>
      <c r="E417" s="178"/>
      <c r="F417" s="178"/>
      <c r="G417" s="190">
        <f>DATOS!$E$13</f>
        <v>1</v>
      </c>
      <c r="H417" s="178"/>
      <c r="I417" s="191"/>
      <c r="J417" s="178"/>
      <c r="K417" s="178"/>
      <c r="L417" s="178"/>
      <c r="M417" s="178"/>
      <c r="N417" s="160" t="str">
        <f t="shared" si="33"/>
        <v/>
      </c>
      <c r="P417" s="160" t="str">
        <f t="shared" si="34"/>
        <v/>
      </c>
      <c r="Q417" s="160">
        <f t="shared" si="32"/>
        <v>0</v>
      </c>
      <c r="R417" s="160" t="str">
        <f t="shared" si="35"/>
        <v/>
      </c>
      <c r="S417" s="160" t="str">
        <f t="shared" si="36"/>
        <v/>
      </c>
    </row>
    <row r="418" spans="3:19" ht="17.45" customHeight="1" x14ac:dyDescent="0.25">
      <c r="C418" s="188"/>
      <c r="D418" s="189"/>
      <c r="E418" s="178"/>
      <c r="F418" s="178"/>
      <c r="G418" s="190">
        <f>DATOS!$E$13</f>
        <v>1</v>
      </c>
      <c r="H418" s="178"/>
      <c r="I418" s="191"/>
      <c r="J418" s="178"/>
      <c r="K418" s="178"/>
      <c r="L418" s="178"/>
      <c r="M418" s="178"/>
      <c r="N418" s="160" t="str">
        <f t="shared" si="33"/>
        <v/>
      </c>
      <c r="P418" s="160" t="str">
        <f t="shared" si="34"/>
        <v/>
      </c>
      <c r="Q418" s="160">
        <f t="shared" si="32"/>
        <v>0</v>
      </c>
      <c r="R418" s="160" t="str">
        <f t="shared" si="35"/>
        <v/>
      </c>
      <c r="S418" s="160" t="str">
        <f t="shared" si="36"/>
        <v/>
      </c>
    </row>
    <row r="419" spans="3:19" ht="17.45" customHeight="1" x14ac:dyDescent="0.25">
      <c r="C419" s="188"/>
      <c r="D419" s="189"/>
      <c r="E419" s="178"/>
      <c r="F419" s="178"/>
      <c r="G419" s="190">
        <f>DATOS!$E$13</f>
        <v>1</v>
      </c>
      <c r="H419" s="178"/>
      <c r="I419" s="191"/>
      <c r="J419" s="178"/>
      <c r="K419" s="178"/>
      <c r="L419" s="178"/>
      <c r="M419" s="178"/>
      <c r="N419" s="160" t="str">
        <f t="shared" si="33"/>
        <v/>
      </c>
      <c r="P419" s="160" t="str">
        <f t="shared" si="34"/>
        <v/>
      </c>
      <c r="Q419" s="160">
        <f t="shared" si="32"/>
        <v>0</v>
      </c>
      <c r="R419" s="160" t="str">
        <f t="shared" si="35"/>
        <v/>
      </c>
      <c r="S419" s="160" t="str">
        <f t="shared" si="36"/>
        <v/>
      </c>
    </row>
    <row r="420" spans="3:19" ht="17.45" customHeight="1" x14ac:dyDescent="0.25">
      <c r="C420" s="188"/>
      <c r="D420" s="189"/>
      <c r="E420" s="178"/>
      <c r="F420" s="178"/>
      <c r="G420" s="190">
        <f>DATOS!$E$13</f>
        <v>1</v>
      </c>
      <c r="H420" s="178"/>
      <c r="I420" s="191"/>
      <c r="J420" s="178"/>
      <c r="K420" s="178"/>
      <c r="L420" s="178"/>
      <c r="M420" s="178"/>
      <c r="N420" s="160" t="str">
        <f t="shared" si="33"/>
        <v/>
      </c>
      <c r="P420" s="160" t="str">
        <f t="shared" si="34"/>
        <v/>
      </c>
      <c r="Q420" s="160">
        <f t="shared" si="32"/>
        <v>0</v>
      </c>
      <c r="R420" s="160" t="str">
        <f t="shared" si="35"/>
        <v/>
      </c>
      <c r="S420" s="160" t="str">
        <f t="shared" si="36"/>
        <v/>
      </c>
    </row>
    <row r="421" spans="3:19" ht="17.45" customHeight="1" x14ac:dyDescent="0.25">
      <c r="C421" s="188"/>
      <c r="D421" s="189"/>
      <c r="E421" s="178"/>
      <c r="F421" s="178"/>
      <c r="G421" s="190">
        <f>DATOS!$E$13</f>
        <v>1</v>
      </c>
      <c r="H421" s="178"/>
      <c r="I421" s="191"/>
      <c r="J421" s="178"/>
      <c r="K421" s="178"/>
      <c r="L421" s="178"/>
      <c r="M421" s="178"/>
      <c r="N421" s="160" t="str">
        <f t="shared" si="33"/>
        <v/>
      </c>
      <c r="P421" s="160" t="str">
        <f t="shared" si="34"/>
        <v/>
      </c>
      <c r="Q421" s="160">
        <f t="shared" si="32"/>
        <v>0</v>
      </c>
      <c r="R421" s="160" t="str">
        <f t="shared" si="35"/>
        <v/>
      </c>
      <c r="S421" s="160" t="str">
        <f t="shared" si="36"/>
        <v/>
      </c>
    </row>
    <row r="422" spans="3:19" ht="17.45" customHeight="1" x14ac:dyDescent="0.25">
      <c r="C422" s="188"/>
      <c r="D422" s="189"/>
      <c r="E422" s="178"/>
      <c r="F422" s="178"/>
      <c r="G422" s="190">
        <f>DATOS!$E$13</f>
        <v>1</v>
      </c>
      <c r="H422" s="178"/>
      <c r="I422" s="191"/>
      <c r="J422" s="178"/>
      <c r="K422" s="178"/>
      <c r="L422" s="178"/>
      <c r="M422" s="178"/>
      <c r="N422" s="160" t="str">
        <f t="shared" si="33"/>
        <v/>
      </c>
      <c r="P422" s="160" t="str">
        <f t="shared" si="34"/>
        <v/>
      </c>
      <c r="Q422" s="160">
        <f t="shared" si="32"/>
        <v>0</v>
      </c>
      <c r="R422" s="160" t="str">
        <f t="shared" si="35"/>
        <v/>
      </c>
      <c r="S422" s="160" t="str">
        <f t="shared" si="36"/>
        <v/>
      </c>
    </row>
    <row r="423" spans="3:19" ht="17.45" customHeight="1" x14ac:dyDescent="0.25">
      <c r="C423" s="188"/>
      <c r="D423" s="189"/>
      <c r="E423" s="178"/>
      <c r="F423" s="178"/>
      <c r="G423" s="190">
        <f>DATOS!$E$13</f>
        <v>1</v>
      </c>
      <c r="H423" s="178"/>
      <c r="I423" s="191"/>
      <c r="J423" s="178"/>
      <c r="K423" s="178"/>
      <c r="L423" s="178"/>
      <c r="M423" s="178"/>
      <c r="N423" s="160" t="str">
        <f t="shared" si="33"/>
        <v/>
      </c>
      <c r="P423" s="160" t="str">
        <f t="shared" si="34"/>
        <v/>
      </c>
      <c r="Q423" s="160">
        <f t="shared" si="32"/>
        <v>0</v>
      </c>
      <c r="R423" s="160" t="str">
        <f t="shared" si="35"/>
        <v/>
      </c>
      <c r="S423" s="160" t="str">
        <f t="shared" si="36"/>
        <v/>
      </c>
    </row>
    <row r="424" spans="3:19" ht="17.45" customHeight="1" x14ac:dyDescent="0.25">
      <c r="C424" s="188"/>
      <c r="D424" s="189"/>
      <c r="E424" s="178"/>
      <c r="F424" s="178"/>
      <c r="G424" s="190">
        <f>DATOS!$E$13</f>
        <v>1</v>
      </c>
      <c r="H424" s="178"/>
      <c r="I424" s="191"/>
      <c r="J424" s="178"/>
      <c r="K424" s="178"/>
      <c r="L424" s="178"/>
      <c r="M424" s="178"/>
      <c r="N424" s="160" t="str">
        <f t="shared" si="33"/>
        <v/>
      </c>
      <c r="P424" s="160" t="str">
        <f t="shared" si="34"/>
        <v/>
      </c>
      <c r="Q424" s="160">
        <f t="shared" si="32"/>
        <v>0</v>
      </c>
      <c r="R424" s="160" t="str">
        <f t="shared" si="35"/>
        <v/>
      </c>
      <c r="S424" s="160" t="str">
        <f t="shared" si="36"/>
        <v/>
      </c>
    </row>
    <row r="425" spans="3:19" ht="17.45" customHeight="1" x14ac:dyDescent="0.25">
      <c r="C425" s="188"/>
      <c r="D425" s="189"/>
      <c r="E425" s="178"/>
      <c r="F425" s="178"/>
      <c r="G425" s="190">
        <f>DATOS!$E$13</f>
        <v>1</v>
      </c>
      <c r="H425" s="178"/>
      <c r="I425" s="191"/>
      <c r="J425" s="178"/>
      <c r="K425" s="178"/>
      <c r="L425" s="178"/>
      <c r="M425" s="178"/>
      <c r="N425" s="160" t="str">
        <f t="shared" si="33"/>
        <v/>
      </c>
      <c r="P425" s="160" t="str">
        <f t="shared" si="34"/>
        <v/>
      </c>
      <c r="Q425" s="160">
        <f t="shared" si="32"/>
        <v>0</v>
      </c>
      <c r="R425" s="160" t="str">
        <f t="shared" si="35"/>
        <v/>
      </c>
      <c r="S425" s="160" t="str">
        <f t="shared" si="36"/>
        <v/>
      </c>
    </row>
    <row r="426" spans="3:19" ht="17.45" customHeight="1" x14ac:dyDescent="0.25">
      <c r="C426" s="188"/>
      <c r="D426" s="189"/>
      <c r="E426" s="178"/>
      <c r="F426" s="178"/>
      <c r="G426" s="190">
        <f>DATOS!$E$13</f>
        <v>1</v>
      </c>
      <c r="H426" s="178"/>
      <c r="I426" s="191"/>
      <c r="J426" s="178"/>
      <c r="K426" s="178"/>
      <c r="L426" s="178"/>
      <c r="M426" s="178"/>
      <c r="N426" s="160" t="str">
        <f t="shared" si="33"/>
        <v/>
      </c>
      <c r="P426" s="160" t="str">
        <f t="shared" si="34"/>
        <v/>
      </c>
      <c r="Q426" s="160">
        <f t="shared" si="32"/>
        <v>0</v>
      </c>
      <c r="R426" s="160" t="str">
        <f t="shared" si="35"/>
        <v/>
      </c>
      <c r="S426" s="160" t="str">
        <f t="shared" si="36"/>
        <v/>
      </c>
    </row>
    <row r="427" spans="3:19" ht="17.45" customHeight="1" x14ac:dyDescent="0.25">
      <c r="C427" s="188"/>
      <c r="D427" s="189"/>
      <c r="E427" s="178"/>
      <c r="F427" s="178"/>
      <c r="G427" s="190">
        <f>DATOS!$E$13</f>
        <v>1</v>
      </c>
      <c r="H427" s="178"/>
      <c r="I427" s="191"/>
      <c r="J427" s="178"/>
      <c r="K427" s="178"/>
      <c r="L427" s="178"/>
      <c r="M427" s="178"/>
      <c r="N427" s="160" t="str">
        <f t="shared" si="33"/>
        <v/>
      </c>
      <c r="P427" s="160" t="str">
        <f t="shared" si="34"/>
        <v/>
      </c>
      <c r="Q427" s="160">
        <f t="shared" si="32"/>
        <v>0</v>
      </c>
      <c r="R427" s="160" t="str">
        <f t="shared" si="35"/>
        <v/>
      </c>
      <c r="S427" s="160" t="str">
        <f t="shared" si="36"/>
        <v/>
      </c>
    </row>
    <row r="428" spans="3:19" ht="17.45" customHeight="1" x14ac:dyDescent="0.25">
      <c r="C428" s="188"/>
      <c r="D428" s="189"/>
      <c r="E428" s="178"/>
      <c r="F428" s="178"/>
      <c r="G428" s="190">
        <f>DATOS!$E$13</f>
        <v>1</v>
      </c>
      <c r="H428" s="178"/>
      <c r="I428" s="191"/>
      <c r="J428" s="178"/>
      <c r="K428" s="178"/>
      <c r="L428" s="178"/>
      <c r="M428" s="178"/>
      <c r="N428" s="160" t="str">
        <f t="shared" si="33"/>
        <v/>
      </c>
      <c r="P428" s="160" t="str">
        <f t="shared" si="34"/>
        <v/>
      </c>
      <c r="Q428" s="160">
        <f t="shared" si="32"/>
        <v>0</v>
      </c>
      <c r="R428" s="160" t="str">
        <f t="shared" si="35"/>
        <v/>
      </c>
      <c r="S428" s="160" t="str">
        <f t="shared" si="36"/>
        <v/>
      </c>
    </row>
    <row r="429" spans="3:19" ht="17.45" customHeight="1" x14ac:dyDescent="0.25">
      <c r="C429" s="188"/>
      <c r="D429" s="189"/>
      <c r="E429" s="178"/>
      <c r="F429" s="178"/>
      <c r="G429" s="190">
        <f>DATOS!$E$13</f>
        <v>1</v>
      </c>
      <c r="H429" s="178"/>
      <c r="I429" s="191"/>
      <c r="J429" s="178"/>
      <c r="K429" s="178"/>
      <c r="L429" s="178"/>
      <c r="M429" s="178"/>
      <c r="N429" s="160" t="str">
        <f t="shared" si="33"/>
        <v/>
      </c>
      <c r="P429" s="160" t="str">
        <f t="shared" si="34"/>
        <v/>
      </c>
      <c r="Q429" s="160">
        <f t="shared" si="32"/>
        <v>0</v>
      </c>
      <c r="R429" s="160" t="str">
        <f t="shared" si="35"/>
        <v/>
      </c>
      <c r="S429" s="160" t="str">
        <f t="shared" si="36"/>
        <v/>
      </c>
    </row>
    <row r="430" spans="3:19" ht="17.45" customHeight="1" x14ac:dyDescent="0.25">
      <c r="C430" s="188"/>
      <c r="D430" s="189"/>
      <c r="E430" s="178"/>
      <c r="F430" s="178"/>
      <c r="G430" s="190">
        <f>DATOS!$E$13</f>
        <v>1</v>
      </c>
      <c r="H430" s="178"/>
      <c r="I430" s="191"/>
      <c r="J430" s="178"/>
      <c r="K430" s="178"/>
      <c r="L430" s="178"/>
      <c r="M430" s="178"/>
      <c r="N430" s="160" t="str">
        <f t="shared" si="33"/>
        <v/>
      </c>
      <c r="P430" s="160" t="str">
        <f t="shared" si="34"/>
        <v/>
      </c>
      <c r="Q430" s="160">
        <f t="shared" si="32"/>
        <v>0</v>
      </c>
      <c r="R430" s="160" t="str">
        <f t="shared" si="35"/>
        <v/>
      </c>
      <c r="S430" s="160" t="str">
        <f t="shared" si="36"/>
        <v/>
      </c>
    </row>
    <row r="431" spans="3:19" ht="17.45" customHeight="1" x14ac:dyDescent="0.25">
      <c r="C431" s="188"/>
      <c r="D431" s="189"/>
      <c r="E431" s="178"/>
      <c r="F431" s="178"/>
      <c r="G431" s="190">
        <f>DATOS!$E$13</f>
        <v>1</v>
      </c>
      <c r="H431" s="178"/>
      <c r="I431" s="191"/>
      <c r="J431" s="178"/>
      <c r="K431" s="178"/>
      <c r="L431" s="178"/>
      <c r="M431" s="178"/>
      <c r="N431" s="160" t="str">
        <f t="shared" si="33"/>
        <v/>
      </c>
      <c r="P431" s="160" t="str">
        <f t="shared" si="34"/>
        <v/>
      </c>
      <c r="Q431" s="160">
        <f t="shared" si="32"/>
        <v>0</v>
      </c>
      <c r="R431" s="160" t="str">
        <f t="shared" si="35"/>
        <v/>
      </c>
      <c r="S431" s="160" t="str">
        <f t="shared" si="36"/>
        <v/>
      </c>
    </row>
    <row r="432" spans="3:19" ht="17.45" customHeight="1" x14ac:dyDescent="0.25">
      <c r="C432" s="188"/>
      <c r="D432" s="189"/>
      <c r="E432" s="178"/>
      <c r="F432" s="178"/>
      <c r="G432" s="190">
        <f>DATOS!$E$13</f>
        <v>1</v>
      </c>
      <c r="H432" s="178"/>
      <c r="I432" s="191"/>
      <c r="J432" s="178"/>
      <c r="K432" s="178"/>
      <c r="L432" s="178"/>
      <c r="M432" s="178"/>
      <c r="N432" s="160" t="str">
        <f t="shared" si="33"/>
        <v/>
      </c>
      <c r="P432" s="160" t="str">
        <f t="shared" si="34"/>
        <v/>
      </c>
      <c r="Q432" s="160">
        <f t="shared" si="32"/>
        <v>0</v>
      </c>
      <c r="R432" s="160" t="str">
        <f t="shared" si="35"/>
        <v/>
      </c>
      <c r="S432" s="160" t="str">
        <f t="shared" si="36"/>
        <v/>
      </c>
    </row>
    <row r="433" spans="3:19" ht="17.45" customHeight="1" x14ac:dyDescent="0.25">
      <c r="C433" s="188"/>
      <c r="D433" s="189"/>
      <c r="E433" s="178"/>
      <c r="F433" s="178"/>
      <c r="G433" s="190">
        <f>DATOS!$E$13</f>
        <v>1</v>
      </c>
      <c r="H433" s="178"/>
      <c r="I433" s="191"/>
      <c r="J433" s="178"/>
      <c r="K433" s="178"/>
      <c r="L433" s="178"/>
      <c r="M433" s="178"/>
      <c r="N433" s="160" t="str">
        <f t="shared" si="33"/>
        <v/>
      </c>
      <c r="P433" s="160" t="str">
        <f t="shared" si="34"/>
        <v/>
      </c>
      <c r="Q433" s="160">
        <f t="shared" si="32"/>
        <v>0</v>
      </c>
      <c r="R433" s="160" t="str">
        <f t="shared" si="35"/>
        <v/>
      </c>
      <c r="S433" s="160" t="str">
        <f t="shared" si="36"/>
        <v/>
      </c>
    </row>
    <row r="434" spans="3:19" ht="17.45" customHeight="1" x14ac:dyDescent="0.25">
      <c r="C434" s="188"/>
      <c r="D434" s="189"/>
      <c r="E434" s="178"/>
      <c r="F434" s="178"/>
      <c r="G434" s="190">
        <f>DATOS!$E$13</f>
        <v>1</v>
      </c>
      <c r="H434" s="178"/>
      <c r="I434" s="191"/>
      <c r="J434" s="178"/>
      <c r="K434" s="178"/>
      <c r="L434" s="178"/>
      <c r="M434" s="178"/>
      <c r="N434" s="160" t="str">
        <f t="shared" si="33"/>
        <v/>
      </c>
      <c r="P434" s="160" t="str">
        <f t="shared" si="34"/>
        <v/>
      </c>
      <c r="Q434" s="160">
        <f t="shared" si="32"/>
        <v>0</v>
      </c>
      <c r="R434" s="160" t="str">
        <f t="shared" si="35"/>
        <v/>
      </c>
      <c r="S434" s="160" t="str">
        <f t="shared" si="36"/>
        <v/>
      </c>
    </row>
    <row r="435" spans="3:19" ht="17.45" customHeight="1" x14ac:dyDescent="0.25">
      <c r="C435" s="188"/>
      <c r="D435" s="189"/>
      <c r="E435" s="178"/>
      <c r="F435" s="178"/>
      <c r="G435" s="190">
        <f>DATOS!$E$13</f>
        <v>1</v>
      </c>
      <c r="H435" s="178"/>
      <c r="I435" s="191"/>
      <c r="J435" s="178"/>
      <c r="K435" s="178"/>
      <c r="L435" s="178"/>
      <c r="M435" s="178"/>
      <c r="N435" s="160" t="str">
        <f t="shared" si="33"/>
        <v/>
      </c>
      <c r="P435" s="160" t="str">
        <f t="shared" si="34"/>
        <v/>
      </c>
      <c r="Q435" s="160">
        <f t="shared" si="32"/>
        <v>0</v>
      </c>
      <c r="R435" s="160" t="str">
        <f t="shared" si="35"/>
        <v/>
      </c>
      <c r="S435" s="160" t="str">
        <f t="shared" si="36"/>
        <v/>
      </c>
    </row>
    <row r="436" spans="3:19" ht="17.45" customHeight="1" x14ac:dyDescent="0.25">
      <c r="C436" s="188"/>
      <c r="D436" s="189"/>
      <c r="E436" s="178"/>
      <c r="F436" s="178"/>
      <c r="G436" s="190">
        <f>DATOS!$E$13</f>
        <v>1</v>
      </c>
      <c r="H436" s="178"/>
      <c r="I436" s="191"/>
      <c r="J436" s="178"/>
      <c r="K436" s="178"/>
      <c r="L436" s="178"/>
      <c r="M436" s="178"/>
      <c r="N436" s="160" t="str">
        <f t="shared" si="33"/>
        <v/>
      </c>
      <c r="P436" s="160" t="str">
        <f t="shared" si="34"/>
        <v/>
      </c>
      <c r="Q436" s="160">
        <f t="shared" si="32"/>
        <v>0</v>
      </c>
      <c r="R436" s="160" t="str">
        <f t="shared" si="35"/>
        <v/>
      </c>
      <c r="S436" s="160" t="str">
        <f t="shared" si="36"/>
        <v/>
      </c>
    </row>
    <row r="437" spans="3:19" ht="17.45" customHeight="1" x14ac:dyDescent="0.25">
      <c r="C437" s="188"/>
      <c r="D437" s="189"/>
      <c r="E437" s="178"/>
      <c r="F437" s="178"/>
      <c r="G437" s="190">
        <f>DATOS!$E$13</f>
        <v>1</v>
      </c>
      <c r="H437" s="178"/>
      <c r="I437" s="191"/>
      <c r="J437" s="178"/>
      <c r="K437" s="178"/>
      <c r="L437" s="178"/>
      <c r="M437" s="178"/>
      <c r="N437" s="160" t="str">
        <f t="shared" si="33"/>
        <v/>
      </c>
      <c r="P437" s="160" t="str">
        <f t="shared" si="34"/>
        <v/>
      </c>
      <c r="Q437" s="160">
        <f t="shared" si="32"/>
        <v>0</v>
      </c>
      <c r="R437" s="160" t="str">
        <f t="shared" si="35"/>
        <v/>
      </c>
      <c r="S437" s="160" t="str">
        <f t="shared" si="36"/>
        <v/>
      </c>
    </row>
    <row r="438" spans="3:19" ht="17.45" customHeight="1" x14ac:dyDescent="0.25">
      <c r="C438" s="188"/>
      <c r="D438" s="189"/>
      <c r="E438" s="178"/>
      <c r="F438" s="178"/>
      <c r="G438" s="190">
        <f>DATOS!$E$13</f>
        <v>1</v>
      </c>
      <c r="H438" s="178"/>
      <c r="I438" s="191"/>
      <c r="J438" s="178"/>
      <c r="K438" s="178"/>
      <c r="L438" s="178"/>
      <c r="M438" s="178"/>
      <c r="N438" s="160" t="str">
        <f t="shared" si="33"/>
        <v/>
      </c>
      <c r="P438" s="160" t="str">
        <f t="shared" si="34"/>
        <v/>
      </c>
      <c r="Q438" s="160">
        <f t="shared" si="32"/>
        <v>0</v>
      </c>
      <c r="R438" s="160" t="str">
        <f t="shared" si="35"/>
        <v/>
      </c>
      <c r="S438" s="160" t="str">
        <f t="shared" si="36"/>
        <v/>
      </c>
    </row>
    <row r="439" spans="3:19" ht="17.45" customHeight="1" x14ac:dyDescent="0.25">
      <c r="C439" s="188"/>
      <c r="D439" s="189"/>
      <c r="E439" s="178"/>
      <c r="F439" s="178"/>
      <c r="G439" s="190">
        <f>DATOS!$E$13</f>
        <v>1</v>
      </c>
      <c r="H439" s="178"/>
      <c r="I439" s="191"/>
      <c r="J439" s="178"/>
      <c r="K439" s="178"/>
      <c r="L439" s="178"/>
      <c r="M439" s="178"/>
      <c r="N439" s="160" t="str">
        <f t="shared" si="33"/>
        <v/>
      </c>
      <c r="P439" s="160" t="str">
        <f t="shared" si="34"/>
        <v/>
      </c>
      <c r="Q439" s="160">
        <f t="shared" si="32"/>
        <v>0</v>
      </c>
      <c r="R439" s="160" t="str">
        <f t="shared" si="35"/>
        <v/>
      </c>
      <c r="S439" s="160" t="str">
        <f t="shared" si="36"/>
        <v/>
      </c>
    </row>
    <row r="440" spans="3:19" ht="17.45" customHeight="1" x14ac:dyDescent="0.25">
      <c r="C440" s="188"/>
      <c r="D440" s="189"/>
      <c r="E440" s="178"/>
      <c r="F440" s="178"/>
      <c r="G440" s="190">
        <f>DATOS!$E$13</f>
        <v>1</v>
      </c>
      <c r="H440" s="178"/>
      <c r="I440" s="191"/>
      <c r="J440" s="178"/>
      <c r="K440" s="178"/>
      <c r="L440" s="178"/>
      <c r="M440" s="178"/>
      <c r="N440" s="160" t="str">
        <f t="shared" si="33"/>
        <v/>
      </c>
      <c r="P440" s="160" t="str">
        <f t="shared" si="34"/>
        <v/>
      </c>
      <c r="Q440" s="160">
        <f t="shared" si="32"/>
        <v>0</v>
      </c>
      <c r="R440" s="160" t="str">
        <f t="shared" si="35"/>
        <v/>
      </c>
      <c r="S440" s="160" t="str">
        <f t="shared" si="36"/>
        <v/>
      </c>
    </row>
    <row r="441" spans="3:19" ht="17.45" customHeight="1" x14ac:dyDescent="0.25">
      <c r="C441" s="188"/>
      <c r="D441" s="189"/>
      <c r="E441" s="178"/>
      <c r="F441" s="178"/>
      <c r="G441" s="190">
        <f>DATOS!$E$13</f>
        <v>1</v>
      </c>
      <c r="H441" s="178"/>
      <c r="I441" s="191"/>
      <c r="J441" s="178"/>
      <c r="K441" s="178"/>
      <c r="L441" s="178"/>
      <c r="M441" s="178"/>
      <c r="N441" s="160" t="str">
        <f t="shared" si="33"/>
        <v/>
      </c>
      <c r="P441" s="160" t="str">
        <f t="shared" si="34"/>
        <v/>
      </c>
      <c r="Q441" s="160">
        <f t="shared" si="32"/>
        <v>0</v>
      </c>
      <c r="R441" s="160" t="str">
        <f t="shared" si="35"/>
        <v/>
      </c>
      <c r="S441" s="160" t="str">
        <f t="shared" si="36"/>
        <v/>
      </c>
    </row>
    <row r="442" spans="3:19" ht="17.45" customHeight="1" x14ac:dyDescent="0.25">
      <c r="C442" s="188"/>
      <c r="D442" s="189"/>
      <c r="E442" s="178"/>
      <c r="F442" s="178"/>
      <c r="G442" s="190">
        <f>DATOS!$E$13</f>
        <v>1</v>
      </c>
      <c r="H442" s="178"/>
      <c r="I442" s="191"/>
      <c r="J442" s="178"/>
      <c r="K442" s="178"/>
      <c r="L442" s="178"/>
      <c r="M442" s="178"/>
      <c r="N442" s="160" t="str">
        <f t="shared" si="33"/>
        <v/>
      </c>
      <c r="P442" s="160" t="str">
        <f t="shared" si="34"/>
        <v/>
      </c>
      <c r="Q442" s="160">
        <f t="shared" si="32"/>
        <v>0</v>
      </c>
      <c r="R442" s="160" t="str">
        <f t="shared" si="35"/>
        <v/>
      </c>
      <c r="S442" s="160" t="str">
        <f t="shared" si="36"/>
        <v/>
      </c>
    </row>
    <row r="443" spans="3:19" ht="17.45" customHeight="1" x14ac:dyDescent="0.25">
      <c r="C443" s="188"/>
      <c r="D443" s="189"/>
      <c r="E443" s="178"/>
      <c r="F443" s="178"/>
      <c r="G443" s="190">
        <f>DATOS!$E$13</f>
        <v>1</v>
      </c>
      <c r="H443" s="178"/>
      <c r="I443" s="191"/>
      <c r="J443" s="178"/>
      <c r="K443" s="178"/>
      <c r="L443" s="178"/>
      <c r="M443" s="178"/>
      <c r="N443" s="160" t="str">
        <f t="shared" si="33"/>
        <v/>
      </c>
      <c r="P443" s="160" t="str">
        <f t="shared" si="34"/>
        <v/>
      </c>
      <c r="Q443" s="160">
        <f t="shared" si="32"/>
        <v>0</v>
      </c>
      <c r="R443" s="160" t="str">
        <f t="shared" si="35"/>
        <v/>
      </c>
      <c r="S443" s="160" t="str">
        <f t="shared" si="36"/>
        <v/>
      </c>
    </row>
    <row r="444" spans="3:19" ht="17.45" customHeight="1" x14ac:dyDescent="0.25">
      <c r="C444" s="188"/>
      <c r="D444" s="189"/>
      <c r="E444" s="178"/>
      <c r="F444" s="178"/>
      <c r="G444" s="190">
        <f>DATOS!$E$13</f>
        <v>1</v>
      </c>
      <c r="H444" s="178"/>
      <c r="I444" s="191"/>
      <c r="J444" s="178"/>
      <c r="K444" s="178"/>
      <c r="L444" s="178"/>
      <c r="M444" s="178"/>
      <c r="N444" s="160" t="str">
        <f t="shared" si="33"/>
        <v/>
      </c>
      <c r="P444" s="160" t="str">
        <f t="shared" si="34"/>
        <v/>
      </c>
      <c r="Q444" s="160">
        <f t="shared" si="32"/>
        <v>0</v>
      </c>
      <c r="R444" s="160" t="str">
        <f t="shared" si="35"/>
        <v/>
      </c>
      <c r="S444" s="160" t="str">
        <f t="shared" si="36"/>
        <v/>
      </c>
    </row>
    <row r="445" spans="3:19" ht="17.45" customHeight="1" x14ac:dyDescent="0.25">
      <c r="C445" s="188"/>
      <c r="D445" s="189"/>
      <c r="E445" s="178"/>
      <c r="F445" s="178"/>
      <c r="G445" s="190">
        <f>DATOS!$E$13</f>
        <v>1</v>
      </c>
      <c r="H445" s="178"/>
      <c r="I445" s="191"/>
      <c r="J445" s="178"/>
      <c r="K445" s="178"/>
      <c r="L445" s="178"/>
      <c r="M445" s="178"/>
      <c r="N445" s="160" t="str">
        <f t="shared" si="33"/>
        <v/>
      </c>
      <c r="P445" s="160" t="str">
        <f t="shared" si="34"/>
        <v/>
      </c>
      <c r="Q445" s="160">
        <f t="shared" si="32"/>
        <v>0</v>
      </c>
      <c r="R445" s="160" t="str">
        <f t="shared" si="35"/>
        <v/>
      </c>
      <c r="S445" s="160" t="str">
        <f t="shared" si="36"/>
        <v/>
      </c>
    </row>
    <row r="446" spans="3:19" ht="17.45" customHeight="1" x14ac:dyDescent="0.25">
      <c r="C446" s="188"/>
      <c r="D446" s="189"/>
      <c r="E446" s="178"/>
      <c r="F446" s="178"/>
      <c r="G446" s="190">
        <f>DATOS!$E$13</f>
        <v>1</v>
      </c>
      <c r="H446" s="178"/>
      <c r="I446" s="191"/>
      <c r="J446" s="178"/>
      <c r="K446" s="178"/>
      <c r="L446" s="178"/>
      <c r="M446" s="178"/>
      <c r="N446" s="160" t="str">
        <f t="shared" si="33"/>
        <v/>
      </c>
      <c r="P446" s="160" t="str">
        <f t="shared" si="34"/>
        <v/>
      </c>
      <c r="Q446" s="160">
        <f t="shared" si="32"/>
        <v>0</v>
      </c>
      <c r="R446" s="160" t="str">
        <f t="shared" si="35"/>
        <v/>
      </c>
      <c r="S446" s="160" t="str">
        <f t="shared" si="36"/>
        <v/>
      </c>
    </row>
    <row r="447" spans="3:19" ht="17.45" customHeight="1" x14ac:dyDescent="0.25">
      <c r="C447" s="188"/>
      <c r="D447" s="189"/>
      <c r="E447" s="178"/>
      <c r="F447" s="178"/>
      <c r="G447" s="190">
        <f>DATOS!$E$13</f>
        <v>1</v>
      </c>
      <c r="H447" s="178"/>
      <c r="I447" s="191"/>
      <c r="J447" s="178"/>
      <c r="K447" s="178"/>
      <c r="L447" s="178"/>
      <c r="M447" s="178"/>
      <c r="N447" s="160" t="str">
        <f t="shared" si="33"/>
        <v/>
      </c>
      <c r="P447" s="160" t="str">
        <f t="shared" si="34"/>
        <v/>
      </c>
      <c r="Q447" s="160">
        <f t="shared" si="32"/>
        <v>0</v>
      </c>
      <c r="R447" s="160" t="str">
        <f t="shared" si="35"/>
        <v/>
      </c>
      <c r="S447" s="160" t="str">
        <f t="shared" si="36"/>
        <v/>
      </c>
    </row>
    <row r="448" spans="3:19" ht="17.45" customHeight="1" x14ac:dyDescent="0.25">
      <c r="C448" s="188"/>
      <c r="D448" s="189"/>
      <c r="E448" s="178"/>
      <c r="F448" s="178"/>
      <c r="G448" s="190">
        <f>DATOS!$E$13</f>
        <v>1</v>
      </c>
      <c r="H448" s="178"/>
      <c r="I448" s="191"/>
      <c r="J448" s="178"/>
      <c r="K448" s="178"/>
      <c r="L448" s="178"/>
      <c r="M448" s="178"/>
      <c r="N448" s="160" t="str">
        <f t="shared" si="33"/>
        <v/>
      </c>
      <c r="P448" s="160" t="str">
        <f t="shared" si="34"/>
        <v/>
      </c>
      <c r="Q448" s="160">
        <f t="shared" si="32"/>
        <v>0</v>
      </c>
      <c r="R448" s="160" t="str">
        <f t="shared" si="35"/>
        <v/>
      </c>
      <c r="S448" s="160" t="str">
        <f t="shared" si="36"/>
        <v/>
      </c>
    </row>
    <row r="449" spans="3:19" ht="17.45" customHeight="1" x14ac:dyDescent="0.25">
      <c r="C449" s="188"/>
      <c r="D449" s="189"/>
      <c r="E449" s="178"/>
      <c r="F449" s="178"/>
      <c r="G449" s="190">
        <f>DATOS!$E$13</f>
        <v>1</v>
      </c>
      <c r="H449" s="178"/>
      <c r="I449" s="191"/>
      <c r="J449" s="178"/>
      <c r="K449" s="178"/>
      <c r="L449" s="178"/>
      <c r="M449" s="178"/>
      <c r="N449" s="160" t="str">
        <f t="shared" si="33"/>
        <v/>
      </c>
      <c r="P449" s="160" t="str">
        <f t="shared" si="34"/>
        <v/>
      </c>
      <c r="Q449" s="160">
        <f t="shared" si="32"/>
        <v>0</v>
      </c>
      <c r="R449" s="160" t="str">
        <f t="shared" si="35"/>
        <v/>
      </c>
      <c r="S449" s="160" t="str">
        <f t="shared" si="36"/>
        <v/>
      </c>
    </row>
    <row r="450" spans="3:19" ht="17.45" customHeight="1" x14ac:dyDescent="0.25">
      <c r="C450" s="188"/>
      <c r="D450" s="189"/>
      <c r="E450" s="178"/>
      <c r="F450" s="178"/>
      <c r="G450" s="190">
        <f>DATOS!$E$13</f>
        <v>1</v>
      </c>
      <c r="H450" s="178"/>
      <c r="I450" s="191"/>
      <c r="J450" s="178"/>
      <c r="K450" s="178"/>
      <c r="L450" s="178"/>
      <c r="M450" s="178"/>
      <c r="N450" s="160" t="str">
        <f t="shared" si="33"/>
        <v/>
      </c>
      <c r="P450" s="160" t="str">
        <f t="shared" si="34"/>
        <v/>
      </c>
      <c r="Q450" s="160">
        <f t="shared" si="32"/>
        <v>0</v>
      </c>
      <c r="R450" s="160" t="str">
        <f t="shared" si="35"/>
        <v/>
      </c>
      <c r="S450" s="160" t="str">
        <f t="shared" si="36"/>
        <v/>
      </c>
    </row>
    <row r="451" spans="3:19" ht="17.45" customHeight="1" x14ac:dyDescent="0.25">
      <c r="C451" s="188"/>
      <c r="D451" s="189"/>
      <c r="E451" s="178"/>
      <c r="F451" s="178"/>
      <c r="G451" s="190">
        <f>DATOS!$E$13</f>
        <v>1</v>
      </c>
      <c r="H451" s="178"/>
      <c r="I451" s="191"/>
      <c r="J451" s="178"/>
      <c r="K451" s="178"/>
      <c r="L451" s="178"/>
      <c r="M451" s="178"/>
      <c r="N451" s="160" t="str">
        <f t="shared" si="33"/>
        <v/>
      </c>
      <c r="P451" s="160" t="str">
        <f t="shared" si="34"/>
        <v/>
      </c>
      <c r="Q451" s="160">
        <f t="shared" si="32"/>
        <v>0</v>
      </c>
      <c r="R451" s="160" t="str">
        <f t="shared" si="35"/>
        <v/>
      </c>
      <c r="S451" s="160" t="str">
        <f t="shared" si="36"/>
        <v/>
      </c>
    </row>
    <row r="452" spans="3:19" ht="17.45" customHeight="1" x14ac:dyDescent="0.25">
      <c r="C452" s="188"/>
      <c r="D452" s="189"/>
      <c r="E452" s="178"/>
      <c r="F452" s="178"/>
      <c r="G452" s="190">
        <f>DATOS!$E$13</f>
        <v>1</v>
      </c>
      <c r="H452" s="178"/>
      <c r="I452" s="191"/>
      <c r="J452" s="178"/>
      <c r="K452" s="178"/>
      <c r="L452" s="178"/>
      <c r="M452" s="178"/>
      <c r="N452" s="160" t="str">
        <f t="shared" si="33"/>
        <v/>
      </c>
      <c r="P452" s="160" t="str">
        <f t="shared" si="34"/>
        <v/>
      </c>
      <c r="Q452" s="160">
        <f t="shared" si="32"/>
        <v>0</v>
      </c>
      <c r="R452" s="160" t="str">
        <f t="shared" si="35"/>
        <v/>
      </c>
      <c r="S452" s="160" t="str">
        <f t="shared" si="36"/>
        <v/>
      </c>
    </row>
    <row r="453" spans="3:19" ht="17.45" customHeight="1" x14ac:dyDescent="0.25">
      <c r="C453" s="188"/>
      <c r="D453" s="189"/>
      <c r="E453" s="178"/>
      <c r="F453" s="178"/>
      <c r="G453" s="190">
        <f>DATOS!$E$13</f>
        <v>1</v>
      </c>
      <c r="H453" s="178"/>
      <c r="I453" s="191"/>
      <c r="J453" s="178"/>
      <c r="K453" s="178"/>
      <c r="L453" s="178"/>
      <c r="M453" s="178"/>
      <c r="N453" s="160" t="str">
        <f t="shared" si="33"/>
        <v/>
      </c>
      <c r="P453" s="160" t="str">
        <f t="shared" si="34"/>
        <v/>
      </c>
      <c r="Q453" s="160">
        <f t="shared" si="32"/>
        <v>0</v>
      </c>
      <c r="R453" s="160" t="str">
        <f t="shared" si="35"/>
        <v/>
      </c>
      <c r="S453" s="160" t="str">
        <f t="shared" si="36"/>
        <v/>
      </c>
    </row>
    <row r="454" spans="3:19" ht="17.45" customHeight="1" x14ac:dyDescent="0.25">
      <c r="C454" s="188"/>
      <c r="D454" s="189"/>
      <c r="E454" s="178"/>
      <c r="F454" s="178"/>
      <c r="G454" s="190">
        <f>DATOS!$E$13</f>
        <v>1</v>
      </c>
      <c r="H454" s="178"/>
      <c r="I454" s="191"/>
      <c r="J454" s="178"/>
      <c r="K454" s="178"/>
      <c r="L454" s="178"/>
      <c r="M454" s="178"/>
      <c r="N454" s="160" t="str">
        <f t="shared" si="33"/>
        <v/>
      </c>
      <c r="P454" s="160" t="str">
        <f t="shared" si="34"/>
        <v/>
      </c>
      <c r="Q454" s="160">
        <f t="shared" si="32"/>
        <v>0</v>
      </c>
      <c r="R454" s="160" t="str">
        <f t="shared" si="35"/>
        <v/>
      </c>
      <c r="S454" s="160" t="str">
        <f t="shared" si="36"/>
        <v/>
      </c>
    </row>
    <row r="455" spans="3:19" ht="17.45" customHeight="1" x14ac:dyDescent="0.25">
      <c r="C455" s="188"/>
      <c r="D455" s="189"/>
      <c r="E455" s="178"/>
      <c r="F455" s="178"/>
      <c r="G455" s="190">
        <f>DATOS!$E$13</f>
        <v>1</v>
      </c>
      <c r="H455" s="178"/>
      <c r="I455" s="191"/>
      <c r="J455" s="178"/>
      <c r="K455" s="178"/>
      <c r="L455" s="178"/>
      <c r="M455" s="178"/>
      <c r="N455" s="160" t="str">
        <f t="shared" si="33"/>
        <v/>
      </c>
      <c r="P455" s="160" t="str">
        <f t="shared" si="34"/>
        <v/>
      </c>
      <c r="Q455" s="160">
        <f t="shared" si="32"/>
        <v>0</v>
      </c>
      <c r="R455" s="160" t="str">
        <f t="shared" si="35"/>
        <v/>
      </c>
      <c r="S455" s="160" t="str">
        <f t="shared" si="36"/>
        <v/>
      </c>
    </row>
    <row r="456" spans="3:19" ht="17.45" customHeight="1" x14ac:dyDescent="0.25">
      <c r="C456" s="188"/>
      <c r="D456" s="189"/>
      <c r="E456" s="178"/>
      <c r="F456" s="178"/>
      <c r="G456" s="190">
        <f>DATOS!$E$13</f>
        <v>1</v>
      </c>
      <c r="H456" s="178"/>
      <c r="I456" s="191"/>
      <c r="J456" s="178"/>
      <c r="K456" s="178"/>
      <c r="L456" s="178"/>
      <c r="M456" s="178"/>
      <c r="N456" s="160" t="str">
        <f t="shared" si="33"/>
        <v/>
      </c>
      <c r="P456" s="160" t="str">
        <f t="shared" si="34"/>
        <v/>
      </c>
      <c r="Q456" s="160">
        <f t="shared" si="32"/>
        <v>0</v>
      </c>
      <c r="R456" s="160" t="str">
        <f t="shared" si="35"/>
        <v/>
      </c>
      <c r="S456" s="160" t="str">
        <f t="shared" si="36"/>
        <v/>
      </c>
    </row>
    <row r="457" spans="3:19" ht="17.45" customHeight="1" x14ac:dyDescent="0.25">
      <c r="C457" s="188"/>
      <c r="D457" s="189"/>
      <c r="E457" s="178"/>
      <c r="F457" s="178"/>
      <c r="G457" s="190">
        <f>DATOS!$E$13</f>
        <v>1</v>
      </c>
      <c r="H457" s="178"/>
      <c r="I457" s="191"/>
      <c r="J457" s="178"/>
      <c r="K457" s="178"/>
      <c r="L457" s="178"/>
      <c r="M457" s="178"/>
      <c r="N457" s="160" t="str">
        <f t="shared" si="33"/>
        <v/>
      </c>
      <c r="P457" s="160" t="str">
        <f t="shared" si="34"/>
        <v/>
      </c>
      <c r="Q457" s="160">
        <f t="shared" si="32"/>
        <v>0</v>
      </c>
      <c r="R457" s="160" t="str">
        <f t="shared" si="35"/>
        <v/>
      </c>
      <c r="S457" s="160" t="str">
        <f t="shared" si="36"/>
        <v/>
      </c>
    </row>
    <row r="458" spans="3:19" ht="17.45" customHeight="1" x14ac:dyDescent="0.25">
      <c r="C458" s="188"/>
      <c r="D458" s="189"/>
      <c r="E458" s="178"/>
      <c r="F458" s="178"/>
      <c r="G458" s="190">
        <f>DATOS!$E$13</f>
        <v>1</v>
      </c>
      <c r="H458" s="178"/>
      <c r="I458" s="191"/>
      <c r="J458" s="178"/>
      <c r="K458" s="178"/>
      <c r="L458" s="178"/>
      <c r="M458" s="178"/>
      <c r="N458" s="160" t="str">
        <f t="shared" si="33"/>
        <v/>
      </c>
      <c r="P458" s="160" t="str">
        <f t="shared" si="34"/>
        <v/>
      </c>
      <c r="Q458" s="160">
        <f t="shared" si="32"/>
        <v>0</v>
      </c>
      <c r="R458" s="160" t="str">
        <f t="shared" si="35"/>
        <v/>
      </c>
      <c r="S458" s="160" t="str">
        <f t="shared" si="36"/>
        <v/>
      </c>
    </row>
    <row r="459" spans="3:19" ht="17.45" customHeight="1" x14ac:dyDescent="0.25">
      <c r="C459" s="188"/>
      <c r="D459" s="189"/>
      <c r="E459" s="178"/>
      <c r="F459" s="178"/>
      <c r="G459" s="190">
        <f>DATOS!$E$13</f>
        <v>1</v>
      </c>
      <c r="H459" s="178"/>
      <c r="I459" s="191"/>
      <c r="J459" s="178"/>
      <c r="K459" s="178"/>
      <c r="L459" s="178"/>
      <c r="M459" s="178"/>
      <c r="N459" s="160" t="str">
        <f t="shared" si="33"/>
        <v/>
      </c>
      <c r="P459" s="160" t="str">
        <f t="shared" si="34"/>
        <v/>
      </c>
      <c r="Q459" s="160">
        <f t="shared" si="32"/>
        <v>0</v>
      </c>
      <c r="R459" s="160" t="str">
        <f t="shared" si="35"/>
        <v/>
      </c>
      <c r="S459" s="160" t="str">
        <f t="shared" si="36"/>
        <v/>
      </c>
    </row>
    <row r="460" spans="3:19" ht="17.45" customHeight="1" x14ac:dyDescent="0.25">
      <c r="C460" s="188"/>
      <c r="D460" s="189"/>
      <c r="E460" s="178"/>
      <c r="F460" s="178"/>
      <c r="G460" s="190">
        <f>DATOS!$E$13</f>
        <v>1</v>
      </c>
      <c r="H460" s="178"/>
      <c r="I460" s="191"/>
      <c r="J460" s="178"/>
      <c r="K460" s="178"/>
      <c r="L460" s="178"/>
      <c r="M460" s="178"/>
      <c r="N460" s="160" t="str">
        <f t="shared" si="33"/>
        <v/>
      </c>
      <c r="P460" s="160" t="str">
        <f t="shared" si="34"/>
        <v/>
      </c>
      <c r="Q460" s="160">
        <f t="shared" si="32"/>
        <v>0</v>
      </c>
      <c r="R460" s="160" t="str">
        <f t="shared" si="35"/>
        <v/>
      </c>
      <c r="S460" s="160" t="str">
        <f t="shared" si="36"/>
        <v/>
      </c>
    </row>
    <row r="461" spans="3:19" ht="17.45" customHeight="1" x14ac:dyDescent="0.25">
      <c r="C461" s="188"/>
      <c r="D461" s="189"/>
      <c r="E461" s="178"/>
      <c r="F461" s="178"/>
      <c r="G461" s="190">
        <f>DATOS!$E$13</f>
        <v>1</v>
      </c>
      <c r="H461" s="178"/>
      <c r="I461" s="191"/>
      <c r="J461" s="178"/>
      <c r="K461" s="178"/>
      <c r="L461" s="178"/>
      <c r="M461" s="178"/>
      <c r="N461" s="160" t="str">
        <f t="shared" si="33"/>
        <v/>
      </c>
      <c r="P461" s="160" t="str">
        <f t="shared" si="34"/>
        <v/>
      </c>
      <c r="Q461" s="160">
        <f t="shared" si="32"/>
        <v>0</v>
      </c>
      <c r="R461" s="160" t="str">
        <f t="shared" si="35"/>
        <v/>
      </c>
      <c r="S461" s="160" t="str">
        <f t="shared" si="36"/>
        <v/>
      </c>
    </row>
    <row r="462" spans="3:19" ht="17.45" customHeight="1" x14ac:dyDescent="0.25">
      <c r="C462" s="188"/>
      <c r="D462" s="189"/>
      <c r="E462" s="178"/>
      <c r="F462" s="178"/>
      <c r="G462" s="190">
        <f>DATOS!$E$13</f>
        <v>1</v>
      </c>
      <c r="H462" s="178"/>
      <c r="I462" s="191"/>
      <c r="J462" s="178"/>
      <c r="K462" s="178"/>
      <c r="L462" s="178"/>
      <c r="M462" s="178"/>
      <c r="N462" s="160" t="str">
        <f t="shared" si="33"/>
        <v/>
      </c>
      <c r="P462" s="160" t="str">
        <f t="shared" si="34"/>
        <v/>
      </c>
      <c r="Q462" s="160">
        <f t="shared" si="32"/>
        <v>0</v>
      </c>
      <c r="R462" s="160" t="str">
        <f t="shared" si="35"/>
        <v/>
      </c>
      <c r="S462" s="160" t="str">
        <f t="shared" si="36"/>
        <v/>
      </c>
    </row>
    <row r="463" spans="3:19" ht="17.45" customHeight="1" x14ac:dyDescent="0.25">
      <c r="C463" s="188"/>
      <c r="D463" s="189"/>
      <c r="E463" s="178"/>
      <c r="F463" s="178"/>
      <c r="G463" s="190">
        <f>DATOS!$E$13</f>
        <v>1</v>
      </c>
      <c r="H463" s="178"/>
      <c r="I463" s="191"/>
      <c r="J463" s="178"/>
      <c r="K463" s="178"/>
      <c r="L463" s="178"/>
      <c r="M463" s="178"/>
      <c r="N463" s="160" t="str">
        <f t="shared" si="33"/>
        <v/>
      </c>
      <c r="P463" s="160" t="str">
        <f t="shared" si="34"/>
        <v/>
      </c>
      <c r="Q463" s="160">
        <f t="shared" si="32"/>
        <v>0</v>
      </c>
      <c r="R463" s="160" t="str">
        <f t="shared" si="35"/>
        <v/>
      </c>
      <c r="S463" s="160" t="str">
        <f t="shared" si="36"/>
        <v/>
      </c>
    </row>
    <row r="464" spans="3:19" ht="17.45" customHeight="1" x14ac:dyDescent="0.25">
      <c r="C464" s="188"/>
      <c r="D464" s="189"/>
      <c r="E464" s="178"/>
      <c r="F464" s="178"/>
      <c r="G464" s="190">
        <f>DATOS!$E$13</f>
        <v>1</v>
      </c>
      <c r="H464" s="178"/>
      <c r="I464" s="191"/>
      <c r="J464" s="178"/>
      <c r="K464" s="178"/>
      <c r="L464" s="178"/>
      <c r="M464" s="178"/>
      <c r="N464" s="160" t="str">
        <f t="shared" si="33"/>
        <v/>
      </c>
      <c r="P464" s="160" t="str">
        <f t="shared" si="34"/>
        <v/>
      </c>
      <c r="Q464" s="160">
        <f t="shared" si="32"/>
        <v>0</v>
      </c>
      <c r="R464" s="160" t="str">
        <f t="shared" si="35"/>
        <v/>
      </c>
      <c r="S464" s="160" t="str">
        <f t="shared" si="36"/>
        <v/>
      </c>
    </row>
    <row r="465" spans="3:19" ht="17.45" customHeight="1" x14ac:dyDescent="0.25">
      <c r="C465" s="188"/>
      <c r="D465" s="189"/>
      <c r="E465" s="178"/>
      <c r="F465" s="178"/>
      <c r="G465" s="190">
        <f>DATOS!$E$13</f>
        <v>1</v>
      </c>
      <c r="H465" s="178"/>
      <c r="I465" s="191"/>
      <c r="J465" s="178"/>
      <c r="K465" s="178"/>
      <c r="L465" s="178"/>
      <c r="M465" s="178"/>
      <c r="N465" s="160" t="str">
        <f t="shared" si="33"/>
        <v/>
      </c>
      <c r="P465" s="160" t="str">
        <f t="shared" si="34"/>
        <v/>
      </c>
      <c r="Q465" s="160">
        <f t="shared" ref="Q465:Q516" si="37">IF($I465=0%,H465,"")</f>
        <v>0</v>
      </c>
      <c r="R465" s="160" t="str">
        <f t="shared" si="35"/>
        <v/>
      </c>
      <c r="S465" s="160" t="str">
        <f t="shared" si="36"/>
        <v/>
      </c>
    </row>
    <row r="466" spans="3:19" ht="17.45" customHeight="1" x14ac:dyDescent="0.25">
      <c r="C466" s="188"/>
      <c r="D466" s="189"/>
      <c r="E466" s="178"/>
      <c r="F466" s="178"/>
      <c r="G466" s="190">
        <f>DATOS!$E$13</f>
        <v>1</v>
      </c>
      <c r="H466" s="178"/>
      <c r="I466" s="191"/>
      <c r="J466" s="178"/>
      <c r="K466" s="178"/>
      <c r="L466" s="178"/>
      <c r="M466" s="178"/>
      <c r="N466" s="160" t="str">
        <f t="shared" ref="N466:N516" si="38">IF(H466&amp;J466&amp;K466&amp;L466&amp;M466="","",H466+J466+K466-L466-M466)</f>
        <v/>
      </c>
      <c r="P466" s="160" t="str">
        <f t="shared" ref="P466:P516" si="39">IF($I466="E",H466,"")</f>
        <v/>
      </c>
      <c r="Q466" s="160">
        <f t="shared" si="37"/>
        <v>0</v>
      </c>
      <c r="R466" s="160" t="str">
        <f t="shared" ref="R466:R516" si="40">IF(OR($I466=8%,$I466=11%),$J466/$I466,"")</f>
        <v/>
      </c>
      <c r="S466" s="160" t="str">
        <f t="shared" si="36"/>
        <v/>
      </c>
    </row>
    <row r="467" spans="3:19" ht="17.45" customHeight="1" x14ac:dyDescent="0.25">
      <c r="C467" s="188"/>
      <c r="D467" s="189"/>
      <c r="E467" s="178"/>
      <c r="F467" s="178"/>
      <c r="G467" s="190">
        <f>DATOS!$E$13</f>
        <v>1</v>
      </c>
      <c r="H467" s="178"/>
      <c r="I467" s="191"/>
      <c r="J467" s="178"/>
      <c r="K467" s="178"/>
      <c r="L467" s="178"/>
      <c r="M467" s="178"/>
      <c r="N467" s="160" t="str">
        <f t="shared" si="38"/>
        <v/>
      </c>
      <c r="P467" s="160" t="str">
        <f t="shared" si="39"/>
        <v/>
      </c>
      <c r="Q467" s="160">
        <f t="shared" si="37"/>
        <v>0</v>
      </c>
      <c r="R467" s="160" t="str">
        <f t="shared" si="40"/>
        <v/>
      </c>
      <c r="S467" s="160" t="str">
        <f t="shared" ref="S467:S516" si="41">IF(OR($I467=15%,$I467=16%),$J467/$I467,"")</f>
        <v/>
      </c>
    </row>
    <row r="468" spans="3:19" ht="17.45" customHeight="1" x14ac:dyDescent="0.25">
      <c r="C468" s="188"/>
      <c r="D468" s="189"/>
      <c r="E468" s="178"/>
      <c r="F468" s="178"/>
      <c r="G468" s="190">
        <f>DATOS!$E$13</f>
        <v>1</v>
      </c>
      <c r="H468" s="178"/>
      <c r="I468" s="191"/>
      <c r="J468" s="178"/>
      <c r="K468" s="178"/>
      <c r="L468" s="178"/>
      <c r="M468" s="178"/>
      <c r="N468" s="160" t="str">
        <f t="shared" si="38"/>
        <v/>
      </c>
      <c r="P468" s="160" t="str">
        <f t="shared" si="39"/>
        <v/>
      </c>
      <c r="Q468" s="160">
        <f t="shared" si="37"/>
        <v>0</v>
      </c>
      <c r="R468" s="160" t="str">
        <f t="shared" si="40"/>
        <v/>
      </c>
      <c r="S468" s="160" t="str">
        <f t="shared" si="41"/>
        <v/>
      </c>
    </row>
    <row r="469" spans="3:19" ht="17.45" customHeight="1" x14ac:dyDescent="0.25">
      <c r="C469" s="188"/>
      <c r="D469" s="189"/>
      <c r="E469" s="178"/>
      <c r="F469" s="178"/>
      <c r="G469" s="190">
        <f>DATOS!$E$13</f>
        <v>1</v>
      </c>
      <c r="H469" s="178"/>
      <c r="I469" s="191"/>
      <c r="J469" s="178"/>
      <c r="K469" s="178"/>
      <c r="L469" s="178"/>
      <c r="M469" s="178"/>
      <c r="N469" s="160" t="str">
        <f t="shared" si="38"/>
        <v/>
      </c>
      <c r="P469" s="160" t="str">
        <f t="shared" si="39"/>
        <v/>
      </c>
      <c r="Q469" s="160">
        <f t="shared" si="37"/>
        <v>0</v>
      </c>
      <c r="R469" s="160" t="str">
        <f t="shared" si="40"/>
        <v/>
      </c>
      <c r="S469" s="160" t="str">
        <f t="shared" si="41"/>
        <v/>
      </c>
    </row>
    <row r="470" spans="3:19" ht="17.45" customHeight="1" x14ac:dyDescent="0.25">
      <c r="C470" s="188"/>
      <c r="D470" s="189"/>
      <c r="E470" s="178"/>
      <c r="F470" s="178"/>
      <c r="G470" s="190">
        <f>DATOS!$E$13</f>
        <v>1</v>
      </c>
      <c r="H470" s="178"/>
      <c r="I470" s="191"/>
      <c r="J470" s="178"/>
      <c r="K470" s="178"/>
      <c r="L470" s="178"/>
      <c r="M470" s="178"/>
      <c r="N470" s="160" t="str">
        <f t="shared" si="38"/>
        <v/>
      </c>
      <c r="P470" s="160" t="str">
        <f t="shared" si="39"/>
        <v/>
      </c>
      <c r="Q470" s="160">
        <f t="shared" si="37"/>
        <v>0</v>
      </c>
      <c r="R470" s="160" t="str">
        <f t="shared" si="40"/>
        <v/>
      </c>
      <c r="S470" s="160" t="str">
        <f t="shared" si="41"/>
        <v/>
      </c>
    </row>
    <row r="471" spans="3:19" ht="17.45" customHeight="1" x14ac:dyDescent="0.25">
      <c r="C471" s="188"/>
      <c r="D471" s="189"/>
      <c r="E471" s="178"/>
      <c r="F471" s="178"/>
      <c r="G471" s="190">
        <f>DATOS!$E$13</f>
        <v>1</v>
      </c>
      <c r="H471" s="178"/>
      <c r="I471" s="191"/>
      <c r="J471" s="178"/>
      <c r="K471" s="178"/>
      <c r="L471" s="178"/>
      <c r="M471" s="178"/>
      <c r="N471" s="160" t="str">
        <f t="shared" si="38"/>
        <v/>
      </c>
      <c r="P471" s="160" t="str">
        <f t="shared" si="39"/>
        <v/>
      </c>
      <c r="Q471" s="160">
        <f t="shared" si="37"/>
        <v>0</v>
      </c>
      <c r="R471" s="160" t="str">
        <f t="shared" si="40"/>
        <v/>
      </c>
      <c r="S471" s="160" t="str">
        <f t="shared" si="41"/>
        <v/>
      </c>
    </row>
    <row r="472" spans="3:19" ht="17.45" customHeight="1" x14ac:dyDescent="0.25">
      <c r="C472" s="188"/>
      <c r="D472" s="189"/>
      <c r="E472" s="178"/>
      <c r="F472" s="178"/>
      <c r="G472" s="190">
        <f>DATOS!$E$13</f>
        <v>1</v>
      </c>
      <c r="H472" s="178"/>
      <c r="I472" s="191"/>
      <c r="J472" s="178"/>
      <c r="K472" s="178"/>
      <c r="L472" s="178"/>
      <c r="M472" s="178"/>
      <c r="N472" s="160" t="str">
        <f t="shared" si="38"/>
        <v/>
      </c>
      <c r="P472" s="160" t="str">
        <f t="shared" si="39"/>
        <v/>
      </c>
      <c r="Q472" s="160">
        <f t="shared" si="37"/>
        <v>0</v>
      </c>
      <c r="R472" s="160" t="str">
        <f t="shared" si="40"/>
        <v/>
      </c>
      <c r="S472" s="160" t="str">
        <f t="shared" si="41"/>
        <v/>
      </c>
    </row>
    <row r="473" spans="3:19" ht="17.45" customHeight="1" x14ac:dyDescent="0.25">
      <c r="C473" s="188"/>
      <c r="D473" s="189"/>
      <c r="E473" s="178"/>
      <c r="F473" s="178"/>
      <c r="G473" s="190">
        <f>DATOS!$E$13</f>
        <v>1</v>
      </c>
      <c r="H473" s="178"/>
      <c r="I473" s="191"/>
      <c r="J473" s="178"/>
      <c r="K473" s="178"/>
      <c r="L473" s="178"/>
      <c r="M473" s="178"/>
      <c r="N473" s="160" t="str">
        <f t="shared" si="38"/>
        <v/>
      </c>
      <c r="P473" s="160" t="str">
        <f t="shared" si="39"/>
        <v/>
      </c>
      <c r="Q473" s="160">
        <f t="shared" si="37"/>
        <v>0</v>
      </c>
      <c r="R473" s="160" t="str">
        <f t="shared" si="40"/>
        <v/>
      </c>
      <c r="S473" s="160" t="str">
        <f t="shared" si="41"/>
        <v/>
      </c>
    </row>
    <row r="474" spans="3:19" ht="17.45" customHeight="1" x14ac:dyDescent="0.25">
      <c r="C474" s="188"/>
      <c r="D474" s="189"/>
      <c r="E474" s="178"/>
      <c r="F474" s="178"/>
      <c r="G474" s="190">
        <f>DATOS!$E$13</f>
        <v>1</v>
      </c>
      <c r="H474" s="178"/>
      <c r="I474" s="191"/>
      <c r="J474" s="178"/>
      <c r="K474" s="178"/>
      <c r="L474" s="178"/>
      <c r="M474" s="178"/>
      <c r="N474" s="160" t="str">
        <f t="shared" si="38"/>
        <v/>
      </c>
      <c r="P474" s="160" t="str">
        <f t="shared" si="39"/>
        <v/>
      </c>
      <c r="Q474" s="160">
        <f t="shared" si="37"/>
        <v>0</v>
      </c>
      <c r="R474" s="160" t="str">
        <f t="shared" si="40"/>
        <v/>
      </c>
      <c r="S474" s="160" t="str">
        <f t="shared" si="41"/>
        <v/>
      </c>
    </row>
    <row r="475" spans="3:19" ht="17.45" customHeight="1" x14ac:dyDescent="0.25">
      <c r="C475" s="188"/>
      <c r="D475" s="189"/>
      <c r="E475" s="178"/>
      <c r="F475" s="178"/>
      <c r="G475" s="190">
        <f>DATOS!$E$13</f>
        <v>1</v>
      </c>
      <c r="H475" s="178"/>
      <c r="I475" s="191"/>
      <c r="J475" s="178"/>
      <c r="K475" s="178"/>
      <c r="L475" s="178"/>
      <c r="M475" s="178"/>
      <c r="N475" s="160" t="str">
        <f t="shared" si="38"/>
        <v/>
      </c>
      <c r="P475" s="160" t="str">
        <f t="shared" si="39"/>
        <v/>
      </c>
      <c r="Q475" s="160">
        <f t="shared" si="37"/>
        <v>0</v>
      </c>
      <c r="R475" s="160" t="str">
        <f t="shared" si="40"/>
        <v/>
      </c>
      <c r="S475" s="160" t="str">
        <f t="shared" si="41"/>
        <v/>
      </c>
    </row>
    <row r="476" spans="3:19" ht="17.45" customHeight="1" x14ac:dyDescent="0.25">
      <c r="C476" s="188"/>
      <c r="D476" s="189"/>
      <c r="E476" s="178"/>
      <c r="F476" s="178"/>
      <c r="G476" s="190">
        <f>DATOS!$E$13</f>
        <v>1</v>
      </c>
      <c r="H476" s="178"/>
      <c r="I476" s="191"/>
      <c r="J476" s="178"/>
      <c r="K476" s="178"/>
      <c r="L476" s="178"/>
      <c r="M476" s="178"/>
      <c r="N476" s="160" t="str">
        <f t="shared" si="38"/>
        <v/>
      </c>
      <c r="P476" s="160" t="str">
        <f t="shared" si="39"/>
        <v/>
      </c>
      <c r="Q476" s="160">
        <f t="shared" si="37"/>
        <v>0</v>
      </c>
      <c r="R476" s="160" t="str">
        <f t="shared" si="40"/>
        <v/>
      </c>
      <c r="S476" s="160" t="str">
        <f t="shared" si="41"/>
        <v/>
      </c>
    </row>
    <row r="477" spans="3:19" ht="17.45" customHeight="1" x14ac:dyDescent="0.25">
      <c r="C477" s="188"/>
      <c r="D477" s="189"/>
      <c r="E477" s="178"/>
      <c r="F477" s="178"/>
      <c r="G477" s="190">
        <f>DATOS!$E$13</f>
        <v>1</v>
      </c>
      <c r="H477" s="178"/>
      <c r="I477" s="191"/>
      <c r="J477" s="178"/>
      <c r="K477" s="178"/>
      <c r="L477" s="178"/>
      <c r="M477" s="178"/>
      <c r="N477" s="160" t="str">
        <f t="shared" si="38"/>
        <v/>
      </c>
      <c r="P477" s="160" t="str">
        <f t="shared" si="39"/>
        <v/>
      </c>
      <c r="Q477" s="160">
        <f t="shared" si="37"/>
        <v>0</v>
      </c>
      <c r="R477" s="160" t="str">
        <f t="shared" si="40"/>
        <v/>
      </c>
      <c r="S477" s="160" t="str">
        <f t="shared" si="41"/>
        <v/>
      </c>
    </row>
    <row r="478" spans="3:19" ht="17.45" customHeight="1" x14ac:dyDescent="0.25">
      <c r="C478" s="188"/>
      <c r="D478" s="189"/>
      <c r="E478" s="178"/>
      <c r="F478" s="178"/>
      <c r="G478" s="190">
        <f>DATOS!$E$13</f>
        <v>1</v>
      </c>
      <c r="H478" s="178"/>
      <c r="I478" s="191"/>
      <c r="J478" s="178"/>
      <c r="K478" s="178"/>
      <c r="L478" s="178"/>
      <c r="M478" s="178"/>
      <c r="N478" s="160" t="str">
        <f t="shared" si="38"/>
        <v/>
      </c>
      <c r="P478" s="160" t="str">
        <f t="shared" si="39"/>
        <v/>
      </c>
      <c r="Q478" s="160">
        <f t="shared" si="37"/>
        <v>0</v>
      </c>
      <c r="R478" s="160" t="str">
        <f t="shared" si="40"/>
        <v/>
      </c>
      <c r="S478" s="160" t="str">
        <f t="shared" si="41"/>
        <v/>
      </c>
    </row>
    <row r="479" spans="3:19" ht="17.45" customHeight="1" x14ac:dyDescent="0.25">
      <c r="C479" s="188"/>
      <c r="D479" s="189"/>
      <c r="E479" s="178"/>
      <c r="F479" s="178"/>
      <c r="G479" s="190">
        <f>DATOS!$E$13</f>
        <v>1</v>
      </c>
      <c r="H479" s="178"/>
      <c r="I479" s="191"/>
      <c r="J479" s="178"/>
      <c r="K479" s="178"/>
      <c r="L479" s="178"/>
      <c r="M479" s="178"/>
      <c r="N479" s="160" t="str">
        <f t="shared" si="38"/>
        <v/>
      </c>
      <c r="P479" s="160" t="str">
        <f t="shared" si="39"/>
        <v/>
      </c>
      <c r="Q479" s="160">
        <f t="shared" si="37"/>
        <v>0</v>
      </c>
      <c r="R479" s="160" t="str">
        <f t="shared" si="40"/>
        <v/>
      </c>
      <c r="S479" s="160" t="str">
        <f t="shared" si="41"/>
        <v/>
      </c>
    </row>
    <row r="480" spans="3:19" ht="17.45" customHeight="1" x14ac:dyDescent="0.25">
      <c r="C480" s="188"/>
      <c r="D480" s="189"/>
      <c r="E480" s="178"/>
      <c r="F480" s="178"/>
      <c r="G480" s="190">
        <f>DATOS!$E$13</f>
        <v>1</v>
      </c>
      <c r="H480" s="178"/>
      <c r="I480" s="191"/>
      <c r="J480" s="178"/>
      <c r="K480" s="178"/>
      <c r="L480" s="178"/>
      <c r="M480" s="178"/>
      <c r="N480" s="160" t="str">
        <f t="shared" si="38"/>
        <v/>
      </c>
      <c r="P480" s="160" t="str">
        <f t="shared" si="39"/>
        <v/>
      </c>
      <c r="Q480" s="160">
        <f t="shared" si="37"/>
        <v>0</v>
      </c>
      <c r="R480" s="160" t="str">
        <f t="shared" si="40"/>
        <v/>
      </c>
      <c r="S480" s="160" t="str">
        <f t="shared" si="41"/>
        <v/>
      </c>
    </row>
    <row r="481" spans="3:19" ht="17.45" customHeight="1" x14ac:dyDescent="0.25">
      <c r="C481" s="188"/>
      <c r="D481" s="189"/>
      <c r="E481" s="178"/>
      <c r="F481" s="178"/>
      <c r="G481" s="190">
        <f>DATOS!$E$13</f>
        <v>1</v>
      </c>
      <c r="H481" s="178"/>
      <c r="I481" s="191"/>
      <c r="J481" s="178"/>
      <c r="K481" s="178"/>
      <c r="L481" s="178"/>
      <c r="M481" s="178"/>
      <c r="N481" s="160" t="str">
        <f t="shared" si="38"/>
        <v/>
      </c>
      <c r="P481" s="160" t="str">
        <f t="shared" si="39"/>
        <v/>
      </c>
      <c r="Q481" s="160">
        <f t="shared" si="37"/>
        <v>0</v>
      </c>
      <c r="R481" s="160" t="str">
        <f t="shared" si="40"/>
        <v/>
      </c>
      <c r="S481" s="160" t="str">
        <f t="shared" si="41"/>
        <v/>
      </c>
    </row>
    <row r="482" spans="3:19" ht="17.45" customHeight="1" x14ac:dyDescent="0.25">
      <c r="C482" s="188"/>
      <c r="D482" s="189"/>
      <c r="E482" s="178"/>
      <c r="F482" s="178"/>
      <c r="G482" s="190">
        <f>DATOS!$E$13</f>
        <v>1</v>
      </c>
      <c r="H482" s="178"/>
      <c r="I482" s="191"/>
      <c r="J482" s="178"/>
      <c r="K482" s="178"/>
      <c r="L482" s="178"/>
      <c r="M482" s="178"/>
      <c r="N482" s="160" t="str">
        <f t="shared" si="38"/>
        <v/>
      </c>
      <c r="P482" s="160" t="str">
        <f t="shared" si="39"/>
        <v/>
      </c>
      <c r="Q482" s="160">
        <f t="shared" si="37"/>
        <v>0</v>
      </c>
      <c r="R482" s="160" t="str">
        <f t="shared" si="40"/>
        <v/>
      </c>
      <c r="S482" s="160" t="str">
        <f t="shared" si="41"/>
        <v/>
      </c>
    </row>
    <row r="483" spans="3:19" ht="17.45" customHeight="1" x14ac:dyDescent="0.25">
      <c r="C483" s="188"/>
      <c r="D483" s="189"/>
      <c r="E483" s="178"/>
      <c r="F483" s="178"/>
      <c r="G483" s="190">
        <f>DATOS!$E$13</f>
        <v>1</v>
      </c>
      <c r="H483" s="178"/>
      <c r="I483" s="191"/>
      <c r="J483" s="178"/>
      <c r="K483" s="178"/>
      <c r="L483" s="178"/>
      <c r="M483" s="178"/>
      <c r="N483" s="160" t="str">
        <f t="shared" si="38"/>
        <v/>
      </c>
      <c r="P483" s="160" t="str">
        <f t="shared" si="39"/>
        <v/>
      </c>
      <c r="Q483" s="160">
        <f t="shared" si="37"/>
        <v>0</v>
      </c>
      <c r="R483" s="160" t="str">
        <f t="shared" si="40"/>
        <v/>
      </c>
      <c r="S483" s="160" t="str">
        <f t="shared" si="41"/>
        <v/>
      </c>
    </row>
    <row r="484" spans="3:19" ht="17.45" customHeight="1" x14ac:dyDescent="0.25">
      <c r="C484" s="188"/>
      <c r="D484" s="189"/>
      <c r="E484" s="178"/>
      <c r="F484" s="178"/>
      <c r="G484" s="190">
        <f>DATOS!$E$13</f>
        <v>1</v>
      </c>
      <c r="H484" s="178"/>
      <c r="I484" s="191"/>
      <c r="J484" s="178"/>
      <c r="K484" s="178"/>
      <c r="L484" s="178"/>
      <c r="M484" s="178"/>
      <c r="N484" s="160" t="str">
        <f t="shared" si="38"/>
        <v/>
      </c>
      <c r="P484" s="160" t="str">
        <f t="shared" si="39"/>
        <v/>
      </c>
      <c r="Q484" s="160">
        <f t="shared" si="37"/>
        <v>0</v>
      </c>
      <c r="R484" s="160" t="str">
        <f t="shared" si="40"/>
        <v/>
      </c>
      <c r="S484" s="160" t="str">
        <f t="shared" si="41"/>
        <v/>
      </c>
    </row>
    <row r="485" spans="3:19" ht="17.45" customHeight="1" x14ac:dyDescent="0.25">
      <c r="C485" s="188"/>
      <c r="D485" s="189"/>
      <c r="E485" s="178"/>
      <c r="F485" s="178"/>
      <c r="G485" s="190">
        <f>DATOS!$E$13</f>
        <v>1</v>
      </c>
      <c r="H485" s="178"/>
      <c r="I485" s="191"/>
      <c r="J485" s="178"/>
      <c r="K485" s="178"/>
      <c r="L485" s="178"/>
      <c r="M485" s="178"/>
      <c r="N485" s="160" t="str">
        <f t="shared" si="38"/>
        <v/>
      </c>
      <c r="P485" s="160" t="str">
        <f t="shared" si="39"/>
        <v/>
      </c>
      <c r="Q485" s="160">
        <f t="shared" si="37"/>
        <v>0</v>
      </c>
      <c r="R485" s="160" t="str">
        <f t="shared" si="40"/>
        <v/>
      </c>
      <c r="S485" s="160" t="str">
        <f t="shared" si="41"/>
        <v/>
      </c>
    </row>
    <row r="486" spans="3:19" ht="17.45" customHeight="1" x14ac:dyDescent="0.25">
      <c r="C486" s="188"/>
      <c r="D486" s="189"/>
      <c r="E486" s="178"/>
      <c r="F486" s="178"/>
      <c r="G486" s="190">
        <f>DATOS!$E$13</f>
        <v>1</v>
      </c>
      <c r="H486" s="178"/>
      <c r="I486" s="191"/>
      <c r="J486" s="178"/>
      <c r="K486" s="178"/>
      <c r="L486" s="178"/>
      <c r="M486" s="178"/>
      <c r="N486" s="160" t="str">
        <f t="shared" si="38"/>
        <v/>
      </c>
      <c r="P486" s="160" t="str">
        <f t="shared" si="39"/>
        <v/>
      </c>
      <c r="Q486" s="160">
        <f t="shared" si="37"/>
        <v>0</v>
      </c>
      <c r="R486" s="160" t="str">
        <f t="shared" si="40"/>
        <v/>
      </c>
      <c r="S486" s="160" t="str">
        <f t="shared" si="41"/>
        <v/>
      </c>
    </row>
    <row r="487" spans="3:19" ht="17.45" customHeight="1" x14ac:dyDescent="0.25">
      <c r="C487" s="188"/>
      <c r="D487" s="189"/>
      <c r="E487" s="178"/>
      <c r="F487" s="178"/>
      <c r="G487" s="190">
        <f>DATOS!$E$13</f>
        <v>1</v>
      </c>
      <c r="H487" s="178"/>
      <c r="I487" s="191"/>
      <c r="J487" s="178"/>
      <c r="K487" s="178"/>
      <c r="L487" s="178"/>
      <c r="M487" s="178"/>
      <c r="N487" s="160" t="str">
        <f t="shared" si="38"/>
        <v/>
      </c>
      <c r="P487" s="160" t="str">
        <f t="shared" si="39"/>
        <v/>
      </c>
      <c r="Q487" s="160">
        <f t="shared" si="37"/>
        <v>0</v>
      </c>
      <c r="R487" s="160" t="str">
        <f t="shared" si="40"/>
        <v/>
      </c>
      <c r="S487" s="160" t="str">
        <f t="shared" si="41"/>
        <v/>
      </c>
    </row>
    <row r="488" spans="3:19" ht="17.45" customHeight="1" x14ac:dyDescent="0.25">
      <c r="C488" s="188"/>
      <c r="D488" s="189"/>
      <c r="E488" s="178"/>
      <c r="F488" s="178"/>
      <c r="G488" s="190">
        <f>DATOS!$E$13</f>
        <v>1</v>
      </c>
      <c r="H488" s="178"/>
      <c r="I488" s="191"/>
      <c r="J488" s="178"/>
      <c r="K488" s="178"/>
      <c r="L488" s="178"/>
      <c r="M488" s="178"/>
      <c r="N488" s="160" t="str">
        <f t="shared" si="38"/>
        <v/>
      </c>
      <c r="P488" s="160" t="str">
        <f t="shared" si="39"/>
        <v/>
      </c>
      <c r="Q488" s="160">
        <f t="shared" si="37"/>
        <v>0</v>
      </c>
      <c r="R488" s="160" t="str">
        <f t="shared" si="40"/>
        <v/>
      </c>
      <c r="S488" s="160" t="str">
        <f t="shared" si="41"/>
        <v/>
      </c>
    </row>
    <row r="489" spans="3:19" ht="17.45" customHeight="1" x14ac:dyDescent="0.25">
      <c r="C489" s="188"/>
      <c r="D489" s="189"/>
      <c r="E489" s="178"/>
      <c r="F489" s="178"/>
      <c r="G489" s="190">
        <f>DATOS!$E$13</f>
        <v>1</v>
      </c>
      <c r="H489" s="178"/>
      <c r="I489" s="191"/>
      <c r="J489" s="178"/>
      <c r="K489" s="178"/>
      <c r="L489" s="178"/>
      <c r="M489" s="178"/>
      <c r="N489" s="160" t="str">
        <f t="shared" si="38"/>
        <v/>
      </c>
      <c r="P489" s="160" t="str">
        <f t="shared" si="39"/>
        <v/>
      </c>
      <c r="Q489" s="160">
        <f t="shared" si="37"/>
        <v>0</v>
      </c>
      <c r="R489" s="160" t="str">
        <f t="shared" si="40"/>
        <v/>
      </c>
      <c r="S489" s="160" t="str">
        <f t="shared" si="41"/>
        <v/>
      </c>
    </row>
    <row r="490" spans="3:19" ht="17.45" customHeight="1" x14ac:dyDescent="0.25">
      <c r="C490" s="188"/>
      <c r="D490" s="189"/>
      <c r="E490" s="178"/>
      <c r="F490" s="178"/>
      <c r="G490" s="190">
        <f>DATOS!$E$13</f>
        <v>1</v>
      </c>
      <c r="H490" s="178"/>
      <c r="I490" s="191"/>
      <c r="J490" s="178"/>
      <c r="K490" s="178"/>
      <c r="L490" s="178"/>
      <c r="M490" s="178"/>
      <c r="N490" s="160" t="str">
        <f t="shared" si="38"/>
        <v/>
      </c>
      <c r="P490" s="160" t="str">
        <f t="shared" si="39"/>
        <v/>
      </c>
      <c r="Q490" s="160">
        <f t="shared" si="37"/>
        <v>0</v>
      </c>
      <c r="R490" s="160" t="str">
        <f t="shared" si="40"/>
        <v/>
      </c>
      <c r="S490" s="160" t="str">
        <f t="shared" si="41"/>
        <v/>
      </c>
    </row>
    <row r="491" spans="3:19" ht="17.45" customHeight="1" x14ac:dyDescent="0.25">
      <c r="C491" s="188"/>
      <c r="D491" s="189"/>
      <c r="E491" s="178"/>
      <c r="F491" s="178"/>
      <c r="G491" s="190">
        <f>DATOS!$E$13</f>
        <v>1</v>
      </c>
      <c r="H491" s="178"/>
      <c r="I491" s="191"/>
      <c r="J491" s="178"/>
      <c r="K491" s="178"/>
      <c r="L491" s="178"/>
      <c r="M491" s="178"/>
      <c r="N491" s="160" t="str">
        <f t="shared" si="38"/>
        <v/>
      </c>
      <c r="P491" s="160" t="str">
        <f t="shared" si="39"/>
        <v/>
      </c>
      <c r="Q491" s="160">
        <f t="shared" si="37"/>
        <v>0</v>
      </c>
      <c r="R491" s="160" t="str">
        <f t="shared" si="40"/>
        <v/>
      </c>
      <c r="S491" s="160" t="str">
        <f t="shared" si="41"/>
        <v/>
      </c>
    </row>
    <row r="492" spans="3:19" ht="17.45" customHeight="1" x14ac:dyDescent="0.25">
      <c r="C492" s="188"/>
      <c r="D492" s="189"/>
      <c r="E492" s="178"/>
      <c r="F492" s="178"/>
      <c r="G492" s="190">
        <f>DATOS!$E$13</f>
        <v>1</v>
      </c>
      <c r="H492" s="178"/>
      <c r="I492" s="191"/>
      <c r="J492" s="178"/>
      <c r="K492" s="178"/>
      <c r="L492" s="178"/>
      <c r="M492" s="178"/>
      <c r="N492" s="160" t="str">
        <f t="shared" si="38"/>
        <v/>
      </c>
      <c r="P492" s="160" t="str">
        <f t="shared" si="39"/>
        <v/>
      </c>
      <c r="Q492" s="160">
        <f t="shared" si="37"/>
        <v>0</v>
      </c>
      <c r="R492" s="160" t="str">
        <f t="shared" si="40"/>
        <v/>
      </c>
      <c r="S492" s="160" t="str">
        <f t="shared" si="41"/>
        <v/>
      </c>
    </row>
    <row r="493" spans="3:19" ht="17.45" customHeight="1" x14ac:dyDescent="0.25">
      <c r="C493" s="188"/>
      <c r="D493" s="189"/>
      <c r="E493" s="178"/>
      <c r="F493" s="178"/>
      <c r="G493" s="190">
        <f>DATOS!$E$13</f>
        <v>1</v>
      </c>
      <c r="H493" s="178"/>
      <c r="I493" s="191"/>
      <c r="J493" s="178"/>
      <c r="K493" s="178"/>
      <c r="L493" s="178"/>
      <c r="M493" s="178"/>
      <c r="N493" s="160" t="str">
        <f t="shared" si="38"/>
        <v/>
      </c>
      <c r="P493" s="160" t="str">
        <f t="shared" si="39"/>
        <v/>
      </c>
      <c r="Q493" s="160">
        <f t="shared" si="37"/>
        <v>0</v>
      </c>
      <c r="R493" s="160" t="str">
        <f t="shared" si="40"/>
        <v/>
      </c>
      <c r="S493" s="160" t="str">
        <f t="shared" si="41"/>
        <v/>
      </c>
    </row>
    <row r="494" spans="3:19" ht="17.45" customHeight="1" x14ac:dyDescent="0.25">
      <c r="C494" s="188"/>
      <c r="D494" s="189"/>
      <c r="E494" s="178"/>
      <c r="F494" s="178"/>
      <c r="G494" s="190">
        <f>DATOS!$E$13</f>
        <v>1</v>
      </c>
      <c r="H494" s="178"/>
      <c r="I494" s="191"/>
      <c r="J494" s="178"/>
      <c r="K494" s="178"/>
      <c r="L494" s="178"/>
      <c r="M494" s="178"/>
      <c r="N494" s="160" t="str">
        <f t="shared" si="38"/>
        <v/>
      </c>
      <c r="P494" s="160" t="str">
        <f t="shared" si="39"/>
        <v/>
      </c>
      <c r="Q494" s="160">
        <f t="shared" si="37"/>
        <v>0</v>
      </c>
      <c r="R494" s="160" t="str">
        <f t="shared" si="40"/>
        <v/>
      </c>
      <c r="S494" s="160" t="str">
        <f t="shared" si="41"/>
        <v/>
      </c>
    </row>
    <row r="495" spans="3:19" ht="17.45" customHeight="1" x14ac:dyDescent="0.25">
      <c r="C495" s="188"/>
      <c r="D495" s="189"/>
      <c r="E495" s="178"/>
      <c r="F495" s="178"/>
      <c r="G495" s="190">
        <f>DATOS!$E$13</f>
        <v>1</v>
      </c>
      <c r="H495" s="178"/>
      <c r="I495" s="191"/>
      <c r="J495" s="178"/>
      <c r="K495" s="178"/>
      <c r="L495" s="178"/>
      <c r="M495" s="178"/>
      <c r="N495" s="160" t="str">
        <f t="shared" si="38"/>
        <v/>
      </c>
      <c r="P495" s="160" t="str">
        <f t="shared" si="39"/>
        <v/>
      </c>
      <c r="Q495" s="160">
        <f t="shared" si="37"/>
        <v>0</v>
      </c>
      <c r="R495" s="160" t="str">
        <f t="shared" si="40"/>
        <v/>
      </c>
      <c r="S495" s="160" t="str">
        <f t="shared" si="41"/>
        <v/>
      </c>
    </row>
    <row r="496" spans="3:19" ht="17.45" customHeight="1" x14ac:dyDescent="0.25">
      <c r="C496" s="188"/>
      <c r="D496" s="189"/>
      <c r="E496" s="178"/>
      <c r="F496" s="178"/>
      <c r="G496" s="190">
        <f>DATOS!$E$13</f>
        <v>1</v>
      </c>
      <c r="H496" s="178"/>
      <c r="I496" s="191"/>
      <c r="J496" s="178"/>
      <c r="K496" s="178"/>
      <c r="L496" s="178"/>
      <c r="M496" s="178"/>
      <c r="N496" s="160" t="str">
        <f t="shared" si="38"/>
        <v/>
      </c>
      <c r="P496" s="160" t="str">
        <f t="shared" si="39"/>
        <v/>
      </c>
      <c r="Q496" s="160">
        <f t="shared" si="37"/>
        <v>0</v>
      </c>
      <c r="R496" s="160" t="str">
        <f t="shared" si="40"/>
        <v/>
      </c>
      <c r="S496" s="160" t="str">
        <f t="shared" si="41"/>
        <v/>
      </c>
    </row>
    <row r="497" spans="3:19" ht="17.45" customHeight="1" x14ac:dyDescent="0.25">
      <c r="C497" s="188"/>
      <c r="D497" s="189"/>
      <c r="E497" s="178"/>
      <c r="F497" s="178"/>
      <c r="G497" s="190">
        <f>DATOS!$E$13</f>
        <v>1</v>
      </c>
      <c r="H497" s="178"/>
      <c r="I497" s="191"/>
      <c r="J497" s="178"/>
      <c r="K497" s="178"/>
      <c r="L497" s="178"/>
      <c r="M497" s="178"/>
      <c r="N497" s="160" t="str">
        <f t="shared" si="38"/>
        <v/>
      </c>
      <c r="P497" s="160" t="str">
        <f t="shared" si="39"/>
        <v/>
      </c>
      <c r="Q497" s="160">
        <f t="shared" si="37"/>
        <v>0</v>
      </c>
      <c r="R497" s="160" t="str">
        <f t="shared" si="40"/>
        <v/>
      </c>
      <c r="S497" s="160" t="str">
        <f t="shared" si="41"/>
        <v/>
      </c>
    </row>
    <row r="498" spans="3:19" ht="17.45" customHeight="1" x14ac:dyDescent="0.25">
      <c r="C498" s="188"/>
      <c r="D498" s="189"/>
      <c r="E498" s="178"/>
      <c r="F498" s="178"/>
      <c r="G498" s="190">
        <f>DATOS!$E$13</f>
        <v>1</v>
      </c>
      <c r="H498" s="178"/>
      <c r="I498" s="191"/>
      <c r="J498" s="178"/>
      <c r="K498" s="178"/>
      <c r="L498" s="178"/>
      <c r="M498" s="178"/>
      <c r="N498" s="160" t="str">
        <f t="shared" si="38"/>
        <v/>
      </c>
      <c r="P498" s="160" t="str">
        <f t="shared" si="39"/>
        <v/>
      </c>
      <c r="Q498" s="160">
        <f t="shared" si="37"/>
        <v>0</v>
      </c>
      <c r="R498" s="160" t="str">
        <f t="shared" si="40"/>
        <v/>
      </c>
      <c r="S498" s="160" t="str">
        <f t="shared" si="41"/>
        <v/>
      </c>
    </row>
    <row r="499" spans="3:19" ht="17.45" customHeight="1" x14ac:dyDescent="0.25">
      <c r="C499" s="188"/>
      <c r="D499" s="189"/>
      <c r="E499" s="178"/>
      <c r="F499" s="178"/>
      <c r="G499" s="190">
        <f>DATOS!$E$13</f>
        <v>1</v>
      </c>
      <c r="H499" s="178"/>
      <c r="I499" s="191"/>
      <c r="J499" s="178"/>
      <c r="K499" s="178"/>
      <c r="L499" s="178"/>
      <c r="M499" s="178"/>
      <c r="N499" s="160" t="str">
        <f t="shared" si="38"/>
        <v/>
      </c>
      <c r="P499" s="160" t="str">
        <f t="shared" si="39"/>
        <v/>
      </c>
      <c r="Q499" s="160">
        <f t="shared" si="37"/>
        <v>0</v>
      </c>
      <c r="R499" s="160" t="str">
        <f t="shared" si="40"/>
        <v/>
      </c>
      <c r="S499" s="160" t="str">
        <f t="shared" si="41"/>
        <v/>
      </c>
    </row>
    <row r="500" spans="3:19" ht="17.45" customHeight="1" x14ac:dyDescent="0.25">
      <c r="C500" s="188"/>
      <c r="D500" s="189"/>
      <c r="E500" s="178"/>
      <c r="F500" s="178"/>
      <c r="G500" s="190">
        <f>DATOS!$E$13</f>
        <v>1</v>
      </c>
      <c r="H500" s="178"/>
      <c r="I500" s="191"/>
      <c r="J500" s="178"/>
      <c r="K500" s="178"/>
      <c r="L500" s="178"/>
      <c r="M500" s="178"/>
      <c r="N500" s="160" t="str">
        <f t="shared" si="38"/>
        <v/>
      </c>
      <c r="P500" s="160" t="str">
        <f t="shared" si="39"/>
        <v/>
      </c>
      <c r="Q500" s="160">
        <f t="shared" si="37"/>
        <v>0</v>
      </c>
      <c r="R500" s="160" t="str">
        <f t="shared" si="40"/>
        <v/>
      </c>
      <c r="S500" s="160" t="str">
        <f t="shared" si="41"/>
        <v/>
      </c>
    </row>
    <row r="501" spans="3:19" ht="17.45" customHeight="1" x14ac:dyDescent="0.25">
      <c r="C501" s="188"/>
      <c r="D501" s="189"/>
      <c r="E501" s="178"/>
      <c r="F501" s="178"/>
      <c r="G501" s="190">
        <f>DATOS!$E$13</f>
        <v>1</v>
      </c>
      <c r="H501" s="178"/>
      <c r="I501" s="191"/>
      <c r="J501" s="178"/>
      <c r="K501" s="178"/>
      <c r="L501" s="178"/>
      <c r="M501" s="178"/>
      <c r="N501" s="160" t="str">
        <f t="shared" si="38"/>
        <v/>
      </c>
      <c r="P501" s="160" t="str">
        <f t="shared" si="39"/>
        <v/>
      </c>
      <c r="Q501" s="160">
        <f t="shared" si="37"/>
        <v>0</v>
      </c>
      <c r="R501" s="160" t="str">
        <f t="shared" si="40"/>
        <v/>
      </c>
      <c r="S501" s="160" t="str">
        <f t="shared" si="41"/>
        <v/>
      </c>
    </row>
    <row r="502" spans="3:19" ht="17.45" customHeight="1" x14ac:dyDescent="0.25">
      <c r="C502" s="188"/>
      <c r="D502" s="189"/>
      <c r="E502" s="178"/>
      <c r="F502" s="178"/>
      <c r="G502" s="190">
        <f>DATOS!$E$13</f>
        <v>1</v>
      </c>
      <c r="H502" s="178"/>
      <c r="I502" s="191"/>
      <c r="J502" s="178"/>
      <c r="K502" s="178"/>
      <c r="L502" s="178"/>
      <c r="M502" s="178"/>
      <c r="N502" s="160" t="str">
        <f t="shared" si="38"/>
        <v/>
      </c>
      <c r="P502" s="160" t="str">
        <f t="shared" si="39"/>
        <v/>
      </c>
      <c r="Q502" s="160">
        <f t="shared" si="37"/>
        <v>0</v>
      </c>
      <c r="R502" s="160" t="str">
        <f t="shared" si="40"/>
        <v/>
      </c>
      <c r="S502" s="160" t="str">
        <f t="shared" si="41"/>
        <v/>
      </c>
    </row>
    <row r="503" spans="3:19" ht="17.45" customHeight="1" x14ac:dyDescent="0.25">
      <c r="C503" s="188"/>
      <c r="D503" s="189"/>
      <c r="E503" s="178"/>
      <c r="F503" s="178"/>
      <c r="G503" s="190">
        <f>DATOS!$E$13</f>
        <v>1</v>
      </c>
      <c r="H503" s="178"/>
      <c r="I503" s="191"/>
      <c r="J503" s="178"/>
      <c r="K503" s="178"/>
      <c r="L503" s="178"/>
      <c r="M503" s="178"/>
      <c r="N503" s="160" t="str">
        <f t="shared" si="38"/>
        <v/>
      </c>
      <c r="P503" s="160" t="str">
        <f t="shared" si="39"/>
        <v/>
      </c>
      <c r="Q503" s="160">
        <f t="shared" si="37"/>
        <v>0</v>
      </c>
      <c r="R503" s="160" t="str">
        <f t="shared" si="40"/>
        <v/>
      </c>
      <c r="S503" s="160" t="str">
        <f t="shared" si="41"/>
        <v/>
      </c>
    </row>
    <row r="504" spans="3:19" ht="17.45" customHeight="1" x14ac:dyDescent="0.25">
      <c r="C504" s="188"/>
      <c r="D504" s="189"/>
      <c r="E504" s="178"/>
      <c r="F504" s="178"/>
      <c r="G504" s="190">
        <f>DATOS!$E$13</f>
        <v>1</v>
      </c>
      <c r="H504" s="178"/>
      <c r="I504" s="191"/>
      <c r="J504" s="178"/>
      <c r="K504" s="178"/>
      <c r="L504" s="178"/>
      <c r="M504" s="178"/>
      <c r="N504" s="160" t="str">
        <f t="shared" si="38"/>
        <v/>
      </c>
      <c r="P504" s="160" t="str">
        <f t="shared" si="39"/>
        <v/>
      </c>
      <c r="Q504" s="160">
        <f t="shared" si="37"/>
        <v>0</v>
      </c>
      <c r="R504" s="160" t="str">
        <f t="shared" si="40"/>
        <v/>
      </c>
      <c r="S504" s="160" t="str">
        <f t="shared" si="41"/>
        <v/>
      </c>
    </row>
    <row r="505" spans="3:19" ht="17.45" customHeight="1" x14ac:dyDescent="0.25">
      <c r="C505" s="188"/>
      <c r="D505" s="189"/>
      <c r="E505" s="178"/>
      <c r="F505" s="178"/>
      <c r="G505" s="190">
        <f>DATOS!$E$13</f>
        <v>1</v>
      </c>
      <c r="H505" s="178"/>
      <c r="I505" s="191"/>
      <c r="J505" s="178"/>
      <c r="K505" s="178"/>
      <c r="L505" s="178"/>
      <c r="M505" s="178"/>
      <c r="N505" s="160" t="str">
        <f t="shared" si="38"/>
        <v/>
      </c>
      <c r="P505" s="160" t="str">
        <f t="shared" si="39"/>
        <v/>
      </c>
      <c r="Q505" s="160">
        <f t="shared" si="37"/>
        <v>0</v>
      </c>
      <c r="R505" s="160" t="str">
        <f t="shared" si="40"/>
        <v/>
      </c>
      <c r="S505" s="160" t="str">
        <f t="shared" si="41"/>
        <v/>
      </c>
    </row>
    <row r="506" spans="3:19" ht="17.45" customHeight="1" x14ac:dyDescent="0.25">
      <c r="C506" s="188"/>
      <c r="D506" s="189"/>
      <c r="E506" s="178"/>
      <c r="F506" s="178"/>
      <c r="G506" s="190">
        <f>DATOS!$E$13</f>
        <v>1</v>
      </c>
      <c r="H506" s="178"/>
      <c r="I506" s="191"/>
      <c r="J506" s="178"/>
      <c r="K506" s="178"/>
      <c r="L506" s="178"/>
      <c r="M506" s="178"/>
      <c r="N506" s="160" t="str">
        <f t="shared" si="38"/>
        <v/>
      </c>
      <c r="P506" s="160" t="str">
        <f t="shared" si="39"/>
        <v/>
      </c>
      <c r="Q506" s="160">
        <f t="shared" si="37"/>
        <v>0</v>
      </c>
      <c r="R506" s="160" t="str">
        <f t="shared" si="40"/>
        <v/>
      </c>
      <c r="S506" s="160" t="str">
        <f t="shared" si="41"/>
        <v/>
      </c>
    </row>
    <row r="507" spans="3:19" ht="17.45" customHeight="1" x14ac:dyDescent="0.25">
      <c r="C507" s="188"/>
      <c r="D507" s="189"/>
      <c r="E507" s="178"/>
      <c r="F507" s="178"/>
      <c r="G507" s="190">
        <f>DATOS!$E$13</f>
        <v>1</v>
      </c>
      <c r="H507" s="178"/>
      <c r="I507" s="191"/>
      <c r="J507" s="178"/>
      <c r="K507" s="178"/>
      <c r="L507" s="178"/>
      <c r="M507" s="178"/>
      <c r="N507" s="160" t="str">
        <f t="shared" si="38"/>
        <v/>
      </c>
      <c r="P507" s="160" t="str">
        <f t="shared" si="39"/>
        <v/>
      </c>
      <c r="Q507" s="160">
        <f t="shared" si="37"/>
        <v>0</v>
      </c>
      <c r="R507" s="160" t="str">
        <f t="shared" si="40"/>
        <v/>
      </c>
      <c r="S507" s="160" t="str">
        <f t="shared" si="41"/>
        <v/>
      </c>
    </row>
    <row r="508" spans="3:19" ht="17.45" customHeight="1" x14ac:dyDescent="0.25">
      <c r="C508" s="188"/>
      <c r="D508" s="189"/>
      <c r="E508" s="178"/>
      <c r="F508" s="178"/>
      <c r="G508" s="190">
        <f>DATOS!$E$13</f>
        <v>1</v>
      </c>
      <c r="H508" s="178"/>
      <c r="I508" s="191"/>
      <c r="J508" s="178"/>
      <c r="K508" s="178"/>
      <c r="L508" s="178"/>
      <c r="M508" s="178"/>
      <c r="N508" s="160" t="str">
        <f t="shared" si="38"/>
        <v/>
      </c>
      <c r="P508" s="160" t="str">
        <f t="shared" si="39"/>
        <v/>
      </c>
      <c r="Q508" s="160">
        <f t="shared" si="37"/>
        <v>0</v>
      </c>
      <c r="R508" s="160" t="str">
        <f t="shared" si="40"/>
        <v/>
      </c>
      <c r="S508" s="160" t="str">
        <f t="shared" si="41"/>
        <v/>
      </c>
    </row>
    <row r="509" spans="3:19" ht="17.45" customHeight="1" x14ac:dyDescent="0.25">
      <c r="C509" s="188"/>
      <c r="D509" s="189"/>
      <c r="E509" s="178"/>
      <c r="F509" s="178"/>
      <c r="G509" s="190">
        <f>DATOS!$E$13</f>
        <v>1</v>
      </c>
      <c r="H509" s="178"/>
      <c r="I509" s="191"/>
      <c r="J509" s="178"/>
      <c r="K509" s="178"/>
      <c r="L509" s="178"/>
      <c r="M509" s="178"/>
      <c r="N509" s="160" t="str">
        <f t="shared" si="38"/>
        <v/>
      </c>
      <c r="P509" s="160" t="str">
        <f t="shared" si="39"/>
        <v/>
      </c>
      <c r="Q509" s="160">
        <f t="shared" si="37"/>
        <v>0</v>
      </c>
      <c r="R509" s="160" t="str">
        <f t="shared" si="40"/>
        <v/>
      </c>
      <c r="S509" s="160" t="str">
        <f t="shared" si="41"/>
        <v/>
      </c>
    </row>
    <row r="510" spans="3:19" ht="17.45" customHeight="1" x14ac:dyDescent="0.25">
      <c r="C510" s="188"/>
      <c r="D510" s="189"/>
      <c r="E510" s="178"/>
      <c r="F510" s="178"/>
      <c r="G510" s="190">
        <f>DATOS!$E$13</f>
        <v>1</v>
      </c>
      <c r="H510" s="178"/>
      <c r="I510" s="191"/>
      <c r="J510" s="178"/>
      <c r="K510" s="178"/>
      <c r="L510" s="178"/>
      <c r="M510" s="178"/>
      <c r="N510" s="160" t="str">
        <f t="shared" si="38"/>
        <v/>
      </c>
      <c r="P510" s="160" t="str">
        <f t="shared" si="39"/>
        <v/>
      </c>
      <c r="Q510" s="160">
        <f t="shared" si="37"/>
        <v>0</v>
      </c>
      <c r="R510" s="160" t="str">
        <f t="shared" si="40"/>
        <v/>
      </c>
      <c r="S510" s="160" t="str">
        <f t="shared" si="41"/>
        <v/>
      </c>
    </row>
    <row r="511" spans="3:19" ht="17.45" customHeight="1" x14ac:dyDescent="0.25">
      <c r="C511" s="188"/>
      <c r="D511" s="189"/>
      <c r="E511" s="178"/>
      <c r="F511" s="178"/>
      <c r="G511" s="190">
        <f>DATOS!$E$13</f>
        <v>1</v>
      </c>
      <c r="H511" s="178"/>
      <c r="I511" s="191"/>
      <c r="J511" s="178"/>
      <c r="K511" s="178"/>
      <c r="L511" s="178"/>
      <c r="M511" s="178"/>
      <c r="N511" s="160" t="str">
        <f t="shared" si="38"/>
        <v/>
      </c>
      <c r="P511" s="160" t="str">
        <f t="shared" si="39"/>
        <v/>
      </c>
      <c r="Q511" s="160">
        <f t="shared" si="37"/>
        <v>0</v>
      </c>
      <c r="R511" s="160" t="str">
        <f t="shared" si="40"/>
        <v/>
      </c>
      <c r="S511" s="160" t="str">
        <f t="shared" si="41"/>
        <v/>
      </c>
    </row>
    <row r="512" spans="3:19" ht="17.45" customHeight="1" x14ac:dyDescent="0.25">
      <c r="C512" s="188"/>
      <c r="D512" s="189"/>
      <c r="E512" s="178"/>
      <c r="F512" s="178"/>
      <c r="G512" s="190">
        <f>DATOS!$E$13</f>
        <v>1</v>
      </c>
      <c r="H512" s="178"/>
      <c r="I512" s="191"/>
      <c r="J512" s="178"/>
      <c r="K512" s="178"/>
      <c r="L512" s="178"/>
      <c r="M512" s="178"/>
      <c r="N512" s="160" t="str">
        <f t="shared" si="38"/>
        <v/>
      </c>
      <c r="P512" s="160" t="str">
        <f t="shared" si="39"/>
        <v/>
      </c>
      <c r="Q512" s="160">
        <f t="shared" si="37"/>
        <v>0</v>
      </c>
      <c r="R512" s="160" t="str">
        <f t="shared" si="40"/>
        <v/>
      </c>
      <c r="S512" s="160" t="str">
        <f t="shared" si="41"/>
        <v/>
      </c>
    </row>
    <row r="513" spans="3:19" ht="17.45" customHeight="1" x14ac:dyDescent="0.25">
      <c r="C513" s="188"/>
      <c r="D513" s="189"/>
      <c r="E513" s="178"/>
      <c r="F513" s="178"/>
      <c r="G513" s="190">
        <f>DATOS!$E$13</f>
        <v>1</v>
      </c>
      <c r="H513" s="178"/>
      <c r="I513" s="191"/>
      <c r="J513" s="178"/>
      <c r="K513" s="178"/>
      <c r="L513" s="178"/>
      <c r="M513" s="178"/>
      <c r="N513" s="160" t="str">
        <f t="shared" si="38"/>
        <v/>
      </c>
      <c r="P513" s="160" t="str">
        <f t="shared" si="39"/>
        <v/>
      </c>
      <c r="Q513" s="160">
        <f t="shared" si="37"/>
        <v>0</v>
      </c>
      <c r="R513" s="160" t="str">
        <f t="shared" si="40"/>
        <v/>
      </c>
      <c r="S513" s="160" t="str">
        <f t="shared" si="41"/>
        <v/>
      </c>
    </row>
    <row r="514" spans="3:19" ht="17.45" customHeight="1" x14ac:dyDescent="0.25">
      <c r="C514" s="188"/>
      <c r="D514" s="189"/>
      <c r="E514" s="178"/>
      <c r="F514" s="178"/>
      <c r="G514" s="190">
        <f>DATOS!$E$13</f>
        <v>1</v>
      </c>
      <c r="H514" s="178"/>
      <c r="I514" s="191"/>
      <c r="J514" s="178"/>
      <c r="K514" s="178"/>
      <c r="L514" s="178"/>
      <c r="M514" s="178"/>
      <c r="N514" s="160" t="str">
        <f t="shared" si="38"/>
        <v/>
      </c>
      <c r="P514" s="160" t="str">
        <f t="shared" si="39"/>
        <v/>
      </c>
      <c r="Q514" s="160">
        <f t="shared" si="37"/>
        <v>0</v>
      </c>
      <c r="R514" s="160" t="str">
        <f t="shared" si="40"/>
        <v/>
      </c>
      <c r="S514" s="160" t="str">
        <f t="shared" si="41"/>
        <v/>
      </c>
    </row>
    <row r="515" spans="3:19" ht="17.45" customHeight="1" x14ac:dyDescent="0.25">
      <c r="C515" s="188"/>
      <c r="D515" s="189"/>
      <c r="E515" s="178"/>
      <c r="F515" s="178"/>
      <c r="G515" s="190">
        <f>DATOS!$E$13</f>
        <v>1</v>
      </c>
      <c r="H515" s="178"/>
      <c r="I515" s="191"/>
      <c r="J515" s="178"/>
      <c r="K515" s="178"/>
      <c r="L515" s="178"/>
      <c r="M515" s="178"/>
      <c r="N515" s="160" t="str">
        <f t="shared" si="38"/>
        <v/>
      </c>
      <c r="P515" s="160" t="str">
        <f t="shared" si="39"/>
        <v/>
      </c>
      <c r="Q515" s="160">
        <f t="shared" si="37"/>
        <v>0</v>
      </c>
      <c r="R515" s="160" t="str">
        <f t="shared" si="40"/>
        <v/>
      </c>
      <c r="S515" s="160" t="str">
        <f t="shared" si="41"/>
        <v/>
      </c>
    </row>
    <row r="516" spans="3:19" ht="17.45" customHeight="1" x14ac:dyDescent="0.25">
      <c r="C516" s="188"/>
      <c r="D516" s="189"/>
      <c r="E516" s="178"/>
      <c r="F516" s="178"/>
      <c r="G516" s="190">
        <f>DATOS!$E$13</f>
        <v>1</v>
      </c>
      <c r="H516" s="178"/>
      <c r="I516" s="191"/>
      <c r="J516" s="178"/>
      <c r="K516" s="178"/>
      <c r="L516" s="178"/>
      <c r="M516" s="178"/>
      <c r="N516" s="160" t="str">
        <f t="shared" si="38"/>
        <v/>
      </c>
      <c r="O516" s="50"/>
      <c r="P516" s="160" t="str">
        <f t="shared" si="39"/>
        <v/>
      </c>
      <c r="Q516" s="160">
        <f t="shared" si="37"/>
        <v>0</v>
      </c>
      <c r="R516" s="160" t="str">
        <f t="shared" si="40"/>
        <v/>
      </c>
      <c r="S516" s="160" t="str">
        <f t="shared" si="41"/>
        <v/>
      </c>
    </row>
  </sheetData>
  <sheetProtection algorithmName="SHA-512" hashValue="6YEhxf/aXMGI5UGUFxegK7y0uAyrez2Dc0HxNhEqVO9X2LNeaoxU9lUanNld7EAnDYQdONV8k8muwmLovZ8s4g==" saltValue="q4MZduU0lUA292ky+Z4exw==" spinCount="100000" sheet="1" objects="1" scenarios="1" formatColumns="0" formatRows="0" autoFilter="0"/>
  <autoFilter ref="M16:N16" xr:uid="{00000000-0009-0000-0000-00001A000000}"/>
  <mergeCells count="21">
    <mergeCell ref="A1:A4"/>
    <mergeCell ref="A5:A6"/>
    <mergeCell ref="M6:M7"/>
    <mergeCell ref="K6:K7"/>
    <mergeCell ref="L1:N1"/>
    <mergeCell ref="L4:N4"/>
    <mergeCell ref="H6:H7"/>
    <mergeCell ref="J6:J7"/>
    <mergeCell ref="E6:E7"/>
    <mergeCell ref="F6:F7"/>
    <mergeCell ref="I6:I7"/>
    <mergeCell ref="N6:N7"/>
    <mergeCell ref="L6:L7"/>
    <mergeCell ref="G6:G7"/>
    <mergeCell ref="A15:A16"/>
    <mergeCell ref="P6:P7"/>
    <mergeCell ref="Q6:Q7"/>
    <mergeCell ref="R6:R7"/>
    <mergeCell ref="S6:S7"/>
    <mergeCell ref="C6:C7"/>
    <mergeCell ref="D6:D7"/>
  </mergeCells>
  <phoneticPr fontId="0" type="noConversion"/>
  <hyperlinks>
    <hyperlink ref="A15:A16" location="CONTACTO!A1" display="Contacto" xr:uid="{00000000-0004-0000-1A00-000000000000}"/>
    <hyperlink ref="A5:A6" location="MENU!A1" display="M e n ú" xr:uid="{00000000-0004-0000-1A00-000001000000}"/>
    <hyperlink ref="A10" location="'INVERSIONES ARRENDAMIENTO'!A1" display="Inversiones Arrendamiento" xr:uid="{00000000-0004-0000-1A00-000002000000}"/>
    <hyperlink ref="A14" location="PROVEEDORES!A1" display="Catálogo de Proveedores" xr:uid="{00000000-0004-0000-1A00-000003000000}"/>
    <hyperlink ref="A13" location="DIOT!A1" display="Declaración del DIOT" xr:uid="{00000000-0004-0000-1A00-000004000000}"/>
    <hyperlink ref="A12" location="TARIFAS!A1" display="Tablas y Tarifas de ISR" xr:uid="{00000000-0004-0000-1A00-000005000000}"/>
    <hyperlink ref="A11" location="IMPUESTOS!A1" display="Impuestos" xr:uid="{00000000-0004-0000-1A00-000006000000}"/>
    <hyperlink ref="A9" location="'INVERSIONES EMPR PROF'!A1" display="Inversiones Empresarial y P" xr:uid="{00000000-0004-0000-1A00-000007000000}"/>
    <hyperlink ref="A8" location="'INGRESOS Y EGRESOS'!A1" display="Ingresos y Egresos" xr:uid="{00000000-0004-0000-1A00-000008000000}"/>
    <hyperlink ref="A7" location="DATOS!A1" display="Datos de la Empresa" xr:uid="{00000000-0004-0000-1A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A00-000000000000}">
          <x14:formula1>
            <xm:f>LISTA!$B$15:$B$18</xm:f>
          </x14:formula1>
          <xm:sqref>I17:I516</xm:sqref>
        </x14:dataValidation>
        <x14:dataValidation type="list" allowBlank="1" showInputMessage="1" showErrorMessage="1" errorTitle="REGIMEN FISCAL" error="Seleccione el régimen fiscal aplicable" xr:uid="{00000000-0002-0000-1A00-000001000000}">
          <x14:formula1>
            <xm:f>LISTA!$B$21:$B$24</xm:f>
          </x14:formula1>
          <xm:sqref>G17:G516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T516"/>
  <sheetViews>
    <sheetView zoomScaleNormal="100" workbookViewId="0">
      <pane xSplit="1" ySplit="7" topLeftCell="B8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13" customWidth="1"/>
    <col min="4" max="4" width="8.7109375" style="13" customWidth="1"/>
    <col min="5" max="5" width="25.7109375" style="13" customWidth="1"/>
    <col min="6" max="6" width="15.28515625" style="13" customWidth="1"/>
    <col min="7" max="7" width="21.7109375" style="13" hidden="1" customWidth="1"/>
    <col min="8" max="8" width="12.28515625" style="13" customWidth="1"/>
    <col min="9" max="9" width="4.7109375" style="13" customWidth="1"/>
    <col min="10" max="14" width="12.28515625" style="13" customWidth="1"/>
    <col min="15" max="15" width="0.85546875" style="13" customWidth="1"/>
    <col min="16" max="19" width="11.7109375" style="13" customWidth="1"/>
    <col min="20" max="20" width="11.7109375" style="13" hidden="1" customWidth="1"/>
    <col min="21" max="16384" width="11.42578125" style="13"/>
  </cols>
  <sheetData>
    <row r="1" spans="1:20" ht="17.45" customHeight="1" x14ac:dyDescent="0.3">
      <c r="A1" s="212" t="s">
        <v>244</v>
      </c>
      <c r="C1" s="107" t="str">
        <f>IF(DATOS!H18=DATOS!I1,DATOS!$E$6&amp;" "&amp;DATOS!$I$6&amp;" "&amp;DATOS!$M$6, "N o m b r e")</f>
        <v>N o m b r e</v>
      </c>
      <c r="D1" s="198"/>
      <c r="E1" s="198"/>
      <c r="H1" s="80"/>
      <c r="I1" s="21"/>
      <c r="J1" s="21"/>
      <c r="K1" s="21"/>
      <c r="L1" s="273" t="s">
        <v>55</v>
      </c>
      <c r="M1" s="273"/>
      <c r="N1" s="273"/>
      <c r="O1" s="74"/>
      <c r="P1" s="62"/>
      <c r="Q1" s="62"/>
      <c r="R1" s="62"/>
      <c r="S1" s="62"/>
      <c r="T1" s="62"/>
    </row>
    <row r="2" spans="1:20" ht="17.45" customHeight="1" x14ac:dyDescent="0.3">
      <c r="A2" s="260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198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</row>
    <row r="3" spans="1:20" ht="17.45" customHeight="1" x14ac:dyDescent="0.2">
      <c r="A3" s="260"/>
      <c r="C3" s="200"/>
      <c r="D3" s="198"/>
      <c r="E3" s="198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17.45" customHeight="1" x14ac:dyDescent="0.3">
      <c r="A4" s="261"/>
      <c r="C4" s="107" t="s">
        <v>4</v>
      </c>
      <c r="D4" s="198"/>
      <c r="E4" s="198"/>
      <c r="H4" s="21"/>
      <c r="I4" s="21"/>
      <c r="J4" s="21"/>
      <c r="K4" s="21"/>
      <c r="L4" s="274" t="str">
        <f>"ABRIL "&amp;DATOS!$E$10</f>
        <v>ABRIL 2020</v>
      </c>
      <c r="M4" s="274"/>
      <c r="N4" s="274"/>
      <c r="O4" s="87"/>
      <c r="P4" s="64"/>
      <c r="Q4" s="64"/>
      <c r="R4" s="64"/>
      <c r="S4" s="64"/>
      <c r="T4" s="64"/>
    </row>
    <row r="5" spans="1:20" ht="17.45" customHeight="1" x14ac:dyDescent="0.4">
      <c r="A5" s="262" t="s">
        <v>251</v>
      </c>
      <c r="C5" s="1" t="str">
        <f>IF(T14&gt;0," DAR DE ALTA EL R.F.C. EN EL CATALOGO DE PROVEEDORES ","")</f>
        <v/>
      </c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</row>
    <row r="6" spans="1:20" ht="17.45" customHeight="1" x14ac:dyDescent="0.2">
      <c r="A6" s="263"/>
      <c r="C6" s="240" t="s">
        <v>1</v>
      </c>
      <c r="D6" s="240" t="s">
        <v>153</v>
      </c>
      <c r="E6" s="240" t="s">
        <v>78</v>
      </c>
      <c r="F6" s="240" t="s">
        <v>23</v>
      </c>
      <c r="G6" s="240" t="s">
        <v>192</v>
      </c>
      <c r="H6" s="270" t="s">
        <v>183</v>
      </c>
      <c r="I6" s="240" t="s">
        <v>93</v>
      </c>
      <c r="J6" s="240" t="s">
        <v>2</v>
      </c>
      <c r="K6" s="240" t="s">
        <v>182</v>
      </c>
      <c r="L6" s="270" t="s">
        <v>141</v>
      </c>
      <c r="M6" s="270" t="s">
        <v>142</v>
      </c>
      <c r="N6" s="240" t="s">
        <v>3</v>
      </c>
      <c r="O6" s="21"/>
      <c r="P6" s="270" t="s">
        <v>184</v>
      </c>
      <c r="Q6" s="270" t="s">
        <v>185</v>
      </c>
      <c r="R6" s="270" t="s">
        <v>259</v>
      </c>
      <c r="S6" s="270" t="s">
        <v>186</v>
      </c>
      <c r="T6" s="93"/>
    </row>
    <row r="7" spans="1:20" ht="17.45" customHeight="1" x14ac:dyDescent="0.2">
      <c r="A7" s="114" t="s">
        <v>163</v>
      </c>
      <c r="C7" s="240"/>
      <c r="D7" s="240"/>
      <c r="E7" s="240"/>
      <c r="F7" s="240"/>
      <c r="G7" s="240"/>
      <c r="H7" s="270"/>
      <c r="I7" s="240"/>
      <c r="J7" s="240"/>
      <c r="K7" s="272"/>
      <c r="L7" s="270"/>
      <c r="M7" s="270"/>
      <c r="N7" s="240"/>
      <c r="O7" s="21"/>
      <c r="P7" s="271"/>
      <c r="Q7" s="271"/>
      <c r="R7" s="271"/>
      <c r="S7" s="271"/>
      <c r="T7" s="93"/>
    </row>
    <row r="8" spans="1:20" ht="17.45" customHeight="1" x14ac:dyDescent="0.2">
      <c r="A8" s="114" t="s">
        <v>166</v>
      </c>
      <c r="C8" s="132" t="s">
        <v>139</v>
      </c>
      <c r="D8" s="133"/>
      <c r="E8" s="133"/>
      <c r="F8" s="133"/>
      <c r="G8" s="133"/>
      <c r="H8" s="138"/>
      <c r="I8" s="138"/>
      <c r="J8" s="138"/>
      <c r="K8" s="138"/>
      <c r="L8" s="140"/>
      <c r="M8" s="140"/>
      <c r="N8" s="138"/>
      <c r="O8" s="65"/>
      <c r="P8" s="136"/>
      <c r="Q8" s="136"/>
      <c r="R8" s="136"/>
      <c r="S8" s="136"/>
      <c r="T8" s="66"/>
    </row>
    <row r="9" spans="1:20" ht="17.45" customHeight="1" x14ac:dyDescent="0.2">
      <c r="A9" s="114" t="s">
        <v>205</v>
      </c>
      <c r="C9" s="132"/>
      <c r="D9" s="133"/>
      <c r="E9" s="134" t="s">
        <v>196</v>
      </c>
      <c r="F9" s="133"/>
      <c r="G9" s="133"/>
      <c r="H9" s="141">
        <f>SUMIF($G$17:$G$516,LISTA!$B$21,H$17:H$516)</f>
        <v>0</v>
      </c>
      <c r="I9" s="141"/>
      <c r="J9" s="141">
        <f>SUMIF($G$17:$G$516,LISTA!$B$21,J$17:J$516)+SUMIF($G$17:$G$516,LISTA!$B$22,J$17:J$516)</f>
        <v>0</v>
      </c>
      <c r="K9" s="141">
        <f>SUMIF($G$17:$G$516,LISTA!$B$21,K$17:K$516)+SUMIF($G$17:$G$516,LISTA!$B$22,K$17:K$516)</f>
        <v>0</v>
      </c>
      <c r="L9" s="141">
        <f>SUMIF($G$17:$G$516,LISTA!$B$21,L$17:L$516)+SUMIF($G$17:$G$516,LISTA!$B$22,L$17:L$516)</f>
        <v>0</v>
      </c>
      <c r="M9" s="141">
        <f>SUMIF($G$17:$G$516,LISTA!$B$21,M$17:M$516)+SUMIF($G$17:$G$516,LISTA!$B$22,M$17:M$516)</f>
        <v>0</v>
      </c>
      <c r="N9" s="141">
        <f>H9+J9+K9-L9-M9</f>
        <v>0</v>
      </c>
      <c r="O9" s="50"/>
      <c r="P9" s="141">
        <f>SUMIF($G$17:$G$516,LISTA!$B$21,P$17:P$516)+SUMIF($G$17:$G$516,LISTA!$B$22,P$17:P$516)</f>
        <v>0</v>
      </c>
      <c r="Q9" s="141">
        <f>SUMIF($G$17:$G$516,LISTA!$B$21,Q$17:Q$516)+SUMIF($G$17:$G$516,LISTA!$B$22,Q$17:Q$516)</f>
        <v>0</v>
      </c>
      <c r="R9" s="141">
        <f>SUMIF($G$17:$G$516,LISTA!$B$21,R$17:R$516)+SUMIF($G$17:$G$516,LISTA!$B$22,R$17:R$516)</f>
        <v>0</v>
      </c>
      <c r="S9" s="141">
        <f>SUMIF($G$17:$G$516,LISTA!$B$21,S$17:S$516)+SUMIF($G$17:$G$516,LISTA!$B$22,S$17:S$516)</f>
        <v>0</v>
      </c>
      <c r="T9" s="66"/>
    </row>
    <row r="10" spans="1:20" ht="17.45" customHeight="1" x14ac:dyDescent="0.2">
      <c r="A10" s="114" t="s">
        <v>206</v>
      </c>
      <c r="C10" s="132"/>
      <c r="D10" s="133"/>
      <c r="E10" s="134" t="s">
        <v>197</v>
      </c>
      <c r="F10" s="133"/>
      <c r="G10" s="133"/>
      <c r="H10" s="141">
        <f>SUMIF($G$17:$G$516,LISTA!$B$23,H$17:H$516)</f>
        <v>0</v>
      </c>
      <c r="I10" s="141"/>
      <c r="J10" s="141">
        <f>SUMIF($G$17:$G$516,LISTA!$B$23,J$17:J$516)+SUMIF($G$17:$G$516,LISTA!$B$24,J$17:J$516)</f>
        <v>0</v>
      </c>
      <c r="K10" s="141">
        <f>SUMIF($G$17:$G$516,LISTA!$B$23,K$17:K$516)+SUMIF($G$17:$G$516,LISTA!$B$24,K$17:K$516)</f>
        <v>0</v>
      </c>
      <c r="L10" s="141">
        <f>SUMIF($G$17:$G$516,LISTA!$B$23,L$17:L$516)+SUMIF($G$17:$G$516,LISTA!$B$24,L$17:L$516)</f>
        <v>0</v>
      </c>
      <c r="M10" s="141">
        <f>SUMIF($G$17:$G$516,LISTA!$B$23,M$17:M$516)+SUMIF($G$17:$G$516,LISTA!$B$24,M$17:M$516)</f>
        <v>0</v>
      </c>
      <c r="N10" s="141">
        <f>H10+J10+K10-L10-M10</f>
        <v>0</v>
      </c>
      <c r="O10" s="50"/>
      <c r="P10" s="141">
        <f>SUMIF($G$17:$G$516,LISTA!$B$23,P$17:P$516)+SUMIF($G$17:$G$516,LISTA!$B$24,P$17:P$516)</f>
        <v>0</v>
      </c>
      <c r="Q10" s="141">
        <f>SUMIF($G$17:$G$516,LISTA!$B$23,Q$17:Q$516)+SUMIF($G$17:$G$516,LISTA!$B$24,Q$17:Q$516)</f>
        <v>0</v>
      </c>
      <c r="R10" s="141">
        <f>SUMIF($G$17:$G$516,LISTA!$B$23,R$17:R$516)+SUMIF($G$17:$G$516,LISTA!$B$24,R$17:R$516)</f>
        <v>0</v>
      </c>
      <c r="S10" s="141">
        <f>SUMIF($G$17:$G$516,LISTA!$B$23,S$17:S$516)+SUMIF($G$17:$G$516,LISTA!$B$24,S$17:S$516)</f>
        <v>0</v>
      </c>
      <c r="T10" s="66"/>
    </row>
    <row r="11" spans="1:20" ht="17.45" customHeight="1" x14ac:dyDescent="0.2">
      <c r="A11" s="114" t="s">
        <v>137</v>
      </c>
      <c r="C11" s="132"/>
      <c r="D11" s="135" t="s">
        <v>193</v>
      </c>
      <c r="E11" s="135"/>
      <c r="F11" s="135"/>
      <c r="G11" s="135"/>
      <c r="H11" s="142">
        <f>IF(DATOS!$H$18=DATOS!$I$1,SUM(H9:H10),0)</f>
        <v>0</v>
      </c>
      <c r="I11" s="142"/>
      <c r="J11" s="142">
        <f>IF(DATOS!$H$18=DATOS!$I$1,SUM(J9:J10),0)</f>
        <v>0</v>
      </c>
      <c r="K11" s="142">
        <f>IF(DATOS!$H$18=DATOS!$I$1,SUM(K9:K10),0)</f>
        <v>0</v>
      </c>
      <c r="L11" s="142">
        <f>IF(DATOS!$H$18=DATOS!$I$1,SUM(L9:L10),0)</f>
        <v>0</v>
      </c>
      <c r="M11" s="142">
        <f>IF(DATOS!$H$18=DATOS!$I$1,SUM(M9:M10),0)</f>
        <v>0</v>
      </c>
      <c r="N11" s="142">
        <f>IF(DATOS!$H$18=DATOS!$I$1,SUM(N9:N10),0)</f>
        <v>0</v>
      </c>
      <c r="O11" s="50"/>
      <c r="P11" s="142">
        <f>IF(DATOS!$H$18=DATOS!$I$1,SUM(P9:P10),0)</f>
        <v>0</v>
      </c>
      <c r="Q11" s="142">
        <f>IF(DATOS!$H$18=DATOS!$I$1,SUM(Q9:Q10),0)</f>
        <v>0</v>
      </c>
      <c r="R11" s="142">
        <f>IF(DATOS!R17=DATOS!S1,SUM(R9:R10),0)</f>
        <v>0</v>
      </c>
      <c r="S11" s="142">
        <f>IF(DATOS!$H$18=DATOS!$I$1,SUM(S9:S10),0)</f>
        <v>0</v>
      </c>
      <c r="T11" s="50"/>
    </row>
    <row r="12" spans="1:20" ht="17.45" customHeight="1" x14ac:dyDescent="0.2">
      <c r="A12" s="114" t="s">
        <v>164</v>
      </c>
      <c r="C12" s="132"/>
      <c r="D12" s="136"/>
      <c r="E12" s="134" t="s">
        <v>194</v>
      </c>
      <c r="F12" s="136"/>
      <c r="G12" s="136"/>
      <c r="H12" s="141">
        <f>'EG-MAR'!H12+'EG-ABR'!H9</f>
        <v>0</v>
      </c>
      <c r="I12" s="141"/>
      <c r="J12" s="141">
        <f>'EG-MAR'!J12+'EG-ABR'!J9</f>
        <v>0</v>
      </c>
      <c r="K12" s="141">
        <f>'EG-MAR'!K12+'EG-ABR'!K9</f>
        <v>0</v>
      </c>
      <c r="L12" s="141">
        <f>'EG-MAR'!L12+'EG-ABR'!L9</f>
        <v>0</v>
      </c>
      <c r="M12" s="141">
        <f>'EG-MAR'!M12+'EG-ABR'!M9</f>
        <v>0</v>
      </c>
      <c r="N12" s="141">
        <f>H12+J12+K12-L12-M12</f>
        <v>0</v>
      </c>
      <c r="O12" s="50"/>
      <c r="P12" s="141">
        <f>'EG-MAR'!P12+'EG-ABR'!P9</f>
        <v>0</v>
      </c>
      <c r="Q12" s="141">
        <f>'EG-MAR'!Q12+'EG-ABR'!Q9</f>
        <v>0</v>
      </c>
      <c r="R12" s="141">
        <f>'EG-MAR'!R12+'EG-ABR'!R9</f>
        <v>0</v>
      </c>
      <c r="S12" s="141">
        <f>'EG-MAR'!S12+'EG-ABR'!S9</f>
        <v>0</v>
      </c>
      <c r="T12" s="50"/>
    </row>
    <row r="13" spans="1:20" ht="17.45" customHeight="1" x14ac:dyDescent="0.2">
      <c r="A13" s="114" t="s">
        <v>165</v>
      </c>
      <c r="C13" s="137"/>
      <c r="D13" s="136"/>
      <c r="E13" s="134" t="s">
        <v>195</v>
      </c>
      <c r="F13" s="136"/>
      <c r="G13" s="136"/>
      <c r="H13" s="141">
        <f>'EG-MAR'!H13+'EG-ABR'!H10</f>
        <v>0</v>
      </c>
      <c r="I13" s="141"/>
      <c r="J13" s="141">
        <f>'EG-MAR'!J13+'EG-ABR'!J10</f>
        <v>0</v>
      </c>
      <c r="K13" s="141">
        <f>'EG-MAR'!K13+'EG-ABR'!K10</f>
        <v>0</v>
      </c>
      <c r="L13" s="141">
        <f>'EG-MAR'!L13+'EG-ABR'!L10</f>
        <v>0</v>
      </c>
      <c r="M13" s="141">
        <f>'EG-MAR'!M13+'EG-ABR'!M10</f>
        <v>0</v>
      </c>
      <c r="N13" s="141">
        <f>H13+J13+K13-L13-M13</f>
        <v>0</v>
      </c>
      <c r="O13" s="50"/>
      <c r="P13" s="141">
        <f>'EG-MAR'!P13+'EG-ABR'!P10</f>
        <v>0</v>
      </c>
      <c r="Q13" s="141">
        <f>'EG-MAR'!Q13+'EG-ABR'!Q10</f>
        <v>0</v>
      </c>
      <c r="R13" s="141">
        <f>'EG-MAR'!R13+'EG-ABR'!R10</f>
        <v>0</v>
      </c>
      <c r="S13" s="141">
        <f>'EG-MAR'!S13+'EG-ABR'!S10</f>
        <v>0</v>
      </c>
      <c r="T13" s="50">
        <f>SUM(T17:T516)</f>
        <v>0</v>
      </c>
    </row>
    <row r="14" spans="1:20" ht="17.45" customHeight="1" thickBot="1" x14ac:dyDescent="0.25">
      <c r="A14" s="114" t="s">
        <v>160</v>
      </c>
      <c r="C14" s="137"/>
      <c r="D14" s="135" t="s">
        <v>190</v>
      </c>
      <c r="E14" s="135"/>
      <c r="F14" s="135"/>
      <c r="G14" s="135"/>
      <c r="H14" s="143">
        <f>SUM(H12:H13)</f>
        <v>0</v>
      </c>
      <c r="I14" s="143"/>
      <c r="J14" s="143">
        <f t="shared" ref="J14:N14" si="0">SUM(J12:J13)</f>
        <v>0</v>
      </c>
      <c r="K14" s="143">
        <f t="shared" si="0"/>
        <v>0</v>
      </c>
      <c r="L14" s="143">
        <f t="shared" si="0"/>
        <v>0</v>
      </c>
      <c r="M14" s="143">
        <f t="shared" si="0"/>
        <v>0</v>
      </c>
      <c r="N14" s="143">
        <f t="shared" si="0"/>
        <v>0</v>
      </c>
      <c r="O14" s="50"/>
      <c r="P14" s="143">
        <f t="shared" ref="P14:S14" si="1">SUM(P12:P13)</f>
        <v>0</v>
      </c>
      <c r="Q14" s="143">
        <f t="shared" si="1"/>
        <v>0</v>
      </c>
      <c r="R14" s="143">
        <f t="shared" si="1"/>
        <v>0</v>
      </c>
      <c r="S14" s="143">
        <f t="shared" si="1"/>
        <v>0</v>
      </c>
      <c r="T14" s="67">
        <f>SUM(T11:T13)</f>
        <v>0</v>
      </c>
    </row>
    <row r="15" spans="1:20" ht="17.45" customHeight="1" thickTop="1" x14ac:dyDescent="0.2">
      <c r="A15" s="258" t="s">
        <v>250</v>
      </c>
      <c r="C15" s="137"/>
      <c r="D15" s="133"/>
      <c r="E15" s="133"/>
      <c r="F15" s="133"/>
      <c r="G15" s="133"/>
      <c r="H15" s="138"/>
      <c r="I15" s="138"/>
      <c r="J15" s="138"/>
      <c r="K15" s="138"/>
      <c r="L15" s="140"/>
      <c r="M15" s="140"/>
      <c r="N15" s="138"/>
      <c r="O15" s="65"/>
      <c r="P15" s="136"/>
      <c r="Q15" s="136"/>
      <c r="R15" s="136"/>
      <c r="S15" s="136"/>
      <c r="T15" s="66"/>
    </row>
    <row r="16" spans="1:20" ht="17.45" customHeight="1" x14ac:dyDescent="0.2">
      <c r="A16" s="259"/>
      <c r="C16" s="118" t="s">
        <v>140</v>
      </c>
      <c r="D16" s="119"/>
      <c r="E16" s="119"/>
      <c r="F16" s="119"/>
      <c r="G16" s="119"/>
      <c r="H16" s="106"/>
      <c r="I16" s="106"/>
      <c r="J16" s="120"/>
      <c r="K16" s="120"/>
      <c r="L16" s="121"/>
      <c r="M16" s="121"/>
      <c r="N16" s="120"/>
      <c r="O16" s="75"/>
      <c r="P16" s="121"/>
      <c r="Q16" s="121"/>
      <c r="R16" s="121"/>
      <c r="S16" s="121"/>
      <c r="T16" s="66"/>
    </row>
    <row r="17" spans="1:20" ht="17.45" customHeight="1" x14ac:dyDescent="0.25">
      <c r="A17" s="113"/>
      <c r="C17" s="164" t="str">
        <f>'ING-ABR'!L4</f>
        <v>ABRIL 2020</v>
      </c>
      <c r="D17" s="146" t="s">
        <v>119</v>
      </c>
      <c r="E17" s="146"/>
      <c r="F17" s="146"/>
      <c r="G17" s="162">
        <v>1</v>
      </c>
      <c r="H17" s="160">
        <f>'INVERSIONES EMPR PROF'!AE279</f>
        <v>0</v>
      </c>
      <c r="I17" s="163" t="s">
        <v>157</v>
      </c>
      <c r="J17" s="160"/>
      <c r="K17" s="160"/>
      <c r="L17" s="160"/>
      <c r="M17" s="160"/>
      <c r="N17" s="160">
        <f>IF(H17&amp;J17&amp;K17&amp;L17&amp;M17="","",H17+J17+K17-L17-M17)</f>
        <v>0</v>
      </c>
      <c r="O17" s="21"/>
      <c r="P17" s="160" t="str">
        <f>IF($I17="E",H17,"")</f>
        <v/>
      </c>
      <c r="Q17" s="160"/>
      <c r="R17" s="160"/>
      <c r="S17" s="160"/>
      <c r="T17" s="50"/>
    </row>
    <row r="18" spans="1:20" ht="17.45" customHeight="1" x14ac:dyDescent="0.25">
      <c r="A18" s="110"/>
      <c r="C18" s="164" t="str">
        <f>C17</f>
        <v>ABRIL 2020</v>
      </c>
      <c r="D18" s="146" t="s">
        <v>119</v>
      </c>
      <c r="E18" s="146"/>
      <c r="F18" s="146"/>
      <c r="G18" s="162">
        <v>2</v>
      </c>
      <c r="H18" s="160">
        <f>'INVERSIONES ARRENDAMIENTO'!AE279</f>
        <v>0</v>
      </c>
      <c r="I18" s="163" t="s">
        <v>157</v>
      </c>
      <c r="J18" s="160"/>
      <c r="K18" s="160"/>
      <c r="L18" s="160"/>
      <c r="M18" s="160"/>
      <c r="N18" s="160">
        <f>IF(H18&amp;J18&amp;K18&amp;L18&amp;M18="","",H18+J18+K18-L18-M18)</f>
        <v>0</v>
      </c>
      <c r="O18" s="21"/>
      <c r="P18" s="160" t="str">
        <f t="shared" ref="P18:P81" si="2">IF($I18="E",H18,"")</f>
        <v/>
      </c>
      <c r="Q18" s="160" t="str">
        <f>IF($I18=0%,H18,"")</f>
        <v/>
      </c>
      <c r="R18" s="160" t="str">
        <f>IF(OR($I18=8%,$I18=11%),$J18/$I18,"")</f>
        <v/>
      </c>
      <c r="S18" s="160" t="str">
        <f>IF(OR($I18=15%,$I18=16%),$J18/$I18,"")</f>
        <v/>
      </c>
      <c r="T18" s="50" t="str">
        <f>IF($F18="","",IF(ISERROR(VLOOKUP(F18,PROVEEDORES!$D$8:$I$507,5,0)),1,VLOOKUP($F18,PROVEEDORES!$D$8:$I$507,5,0)))</f>
        <v/>
      </c>
    </row>
    <row r="19" spans="1:20" ht="17.45" customHeight="1" x14ac:dyDescent="0.25">
      <c r="A19" s="110"/>
      <c r="C19" s="164" t="str">
        <f>C18</f>
        <v>ABRIL 2020</v>
      </c>
      <c r="D19" s="165" t="s">
        <v>177</v>
      </c>
      <c r="E19" s="146"/>
      <c r="F19" s="146"/>
      <c r="G19" s="162">
        <v>2</v>
      </c>
      <c r="H19" s="160">
        <f>IF(DATOS!E16=1,'ING-ABR'!H10*0.35,0)</f>
        <v>0</v>
      </c>
      <c r="I19" s="163" t="s">
        <v>157</v>
      </c>
      <c r="J19" s="160"/>
      <c r="K19" s="160"/>
      <c r="L19" s="160"/>
      <c r="M19" s="160"/>
      <c r="N19" s="160">
        <f t="shared" ref="N19" si="3">IF(H19&amp;J19&amp;K19&amp;L19&amp;M19="","",H19+J19+K19-L19-M19)</f>
        <v>0</v>
      </c>
      <c r="O19" s="21"/>
      <c r="P19" s="160" t="str">
        <f t="shared" si="2"/>
        <v/>
      </c>
      <c r="Q19" s="160" t="str">
        <f t="shared" ref="Q19:Q82" si="4">IF($I19=0%,H19,"")</f>
        <v/>
      </c>
      <c r="R19" s="160" t="str">
        <f t="shared" ref="R19:R82" si="5">IF(OR($I19=8%,$I19=11%),$J19/$I19,"")</f>
        <v/>
      </c>
      <c r="S19" s="160" t="str">
        <f t="shared" ref="S19:S82" si="6">IF(OR($I19=15%,$I19=16%),$J19/$I19,"")</f>
        <v/>
      </c>
      <c r="T19" s="50" t="str">
        <f>IF($F19="","",IF(ISERROR(VLOOKUP(F19,PROVEEDORES!$D$8:$I$507,5,0)),1,VLOOKUP($F19,PROVEEDORES!$D$8:$I$507,5,0)))</f>
        <v/>
      </c>
    </row>
    <row r="20" spans="1:20" ht="17.45" customHeight="1" x14ac:dyDescent="0.25">
      <c r="A20" s="110"/>
      <c r="C20" s="193"/>
      <c r="D20" s="189"/>
      <c r="E20" s="178"/>
      <c r="F20" s="178"/>
      <c r="G20" s="190">
        <f>DATOS!$E$13</f>
        <v>1</v>
      </c>
      <c r="H20" s="178"/>
      <c r="I20" s="191"/>
      <c r="J20" s="178"/>
      <c r="K20" s="178"/>
      <c r="L20" s="178"/>
      <c r="M20" s="178"/>
      <c r="N20" s="160" t="str">
        <f t="shared" ref="N20:N81" si="7">IF(H20&amp;J20&amp;K20&amp;L20&amp;M20="","",H20+J20+K20-L20-M20)</f>
        <v/>
      </c>
      <c r="O20" s="21"/>
      <c r="P20" s="160" t="str">
        <f t="shared" si="2"/>
        <v/>
      </c>
      <c r="Q20" s="160">
        <f t="shared" si="4"/>
        <v>0</v>
      </c>
      <c r="R20" s="160" t="str">
        <f t="shared" si="5"/>
        <v/>
      </c>
      <c r="S20" s="160" t="str">
        <f t="shared" si="6"/>
        <v/>
      </c>
      <c r="T20" s="50" t="str">
        <f>IF($F20="","",IF(ISERROR(VLOOKUP(F20,PROVEEDORES!$D$8:$I$507,5,0)),1,VLOOKUP($F20,PROVEEDORES!$D$8:$I$507,5,0)))</f>
        <v/>
      </c>
    </row>
    <row r="21" spans="1:20" ht="17.45" customHeight="1" x14ac:dyDescent="0.25">
      <c r="A21" s="110"/>
      <c r="C21" s="193"/>
      <c r="D21" s="189"/>
      <c r="E21" s="178"/>
      <c r="F21" s="178"/>
      <c r="G21" s="190">
        <f>DATOS!$E$13</f>
        <v>1</v>
      </c>
      <c r="H21" s="178"/>
      <c r="I21" s="191"/>
      <c r="J21" s="178"/>
      <c r="K21" s="178"/>
      <c r="L21" s="178"/>
      <c r="M21" s="178"/>
      <c r="N21" s="160" t="str">
        <f t="shared" si="7"/>
        <v/>
      </c>
      <c r="O21" s="21"/>
      <c r="P21" s="160" t="str">
        <f t="shared" si="2"/>
        <v/>
      </c>
      <c r="Q21" s="160">
        <f t="shared" si="4"/>
        <v>0</v>
      </c>
      <c r="R21" s="160" t="str">
        <f t="shared" si="5"/>
        <v/>
      </c>
      <c r="S21" s="160" t="str">
        <f t="shared" si="6"/>
        <v/>
      </c>
      <c r="T21" s="50" t="str">
        <f>IF($F21="","",IF(ISERROR(VLOOKUP(F21,PROVEEDORES!$D$8:$I$507,5,0)),1,VLOOKUP($F21,PROVEEDORES!$D$8:$I$507,5,0)))</f>
        <v/>
      </c>
    </row>
    <row r="22" spans="1:20" ht="17.45" customHeight="1" x14ac:dyDescent="0.25">
      <c r="A22" s="110"/>
      <c r="C22" s="193"/>
      <c r="D22" s="189"/>
      <c r="E22" s="178"/>
      <c r="F22" s="178"/>
      <c r="G22" s="190">
        <f>DATOS!$E$13</f>
        <v>1</v>
      </c>
      <c r="H22" s="178"/>
      <c r="I22" s="191"/>
      <c r="J22" s="178"/>
      <c r="K22" s="178"/>
      <c r="L22" s="178"/>
      <c r="M22" s="178"/>
      <c r="N22" s="160" t="str">
        <f t="shared" si="7"/>
        <v/>
      </c>
      <c r="O22" s="21"/>
      <c r="P22" s="160" t="str">
        <f t="shared" si="2"/>
        <v/>
      </c>
      <c r="Q22" s="160">
        <f t="shared" si="4"/>
        <v>0</v>
      </c>
      <c r="R22" s="160" t="str">
        <f t="shared" si="5"/>
        <v/>
      </c>
      <c r="S22" s="160" t="str">
        <f t="shared" si="6"/>
        <v/>
      </c>
      <c r="T22" s="50" t="str">
        <f>IF($F22="","",IF(ISERROR(VLOOKUP(F22,PROVEEDORES!$D$8:$I$507,5,0)),1,VLOOKUP($F22,PROVEEDORES!$D$8:$I$507,5,0)))</f>
        <v/>
      </c>
    </row>
    <row r="23" spans="1:20" ht="17.45" customHeight="1" x14ac:dyDescent="0.25">
      <c r="A23" s="110"/>
      <c r="C23" s="193"/>
      <c r="D23" s="189"/>
      <c r="E23" s="178"/>
      <c r="F23" s="178"/>
      <c r="G23" s="190">
        <f>DATOS!$E$13</f>
        <v>1</v>
      </c>
      <c r="H23" s="178"/>
      <c r="I23" s="191"/>
      <c r="J23" s="178"/>
      <c r="K23" s="178"/>
      <c r="L23" s="178"/>
      <c r="M23" s="178"/>
      <c r="N23" s="160" t="str">
        <f t="shared" si="7"/>
        <v/>
      </c>
      <c r="O23" s="21"/>
      <c r="P23" s="160" t="str">
        <f t="shared" si="2"/>
        <v/>
      </c>
      <c r="Q23" s="160">
        <f t="shared" si="4"/>
        <v>0</v>
      </c>
      <c r="R23" s="160" t="str">
        <f t="shared" si="5"/>
        <v/>
      </c>
      <c r="S23" s="160" t="str">
        <f t="shared" si="6"/>
        <v/>
      </c>
      <c r="T23" s="50" t="str">
        <f>IF($F23="","",IF(ISERROR(VLOOKUP(F23,PROVEEDORES!$D$8:$I$507,5,0)),1,VLOOKUP($F23,PROVEEDORES!$D$8:$I$507,5,0)))</f>
        <v/>
      </c>
    </row>
    <row r="24" spans="1:20" ht="17.45" customHeight="1" x14ac:dyDescent="0.25">
      <c r="A24" s="110"/>
      <c r="C24" s="193"/>
      <c r="D24" s="189"/>
      <c r="E24" s="178"/>
      <c r="F24" s="178"/>
      <c r="G24" s="190">
        <f>DATOS!$E$13</f>
        <v>1</v>
      </c>
      <c r="H24" s="178"/>
      <c r="I24" s="191"/>
      <c r="J24" s="178"/>
      <c r="K24" s="178"/>
      <c r="L24" s="178"/>
      <c r="M24" s="178"/>
      <c r="N24" s="160" t="str">
        <f t="shared" si="7"/>
        <v/>
      </c>
      <c r="O24" s="21"/>
      <c r="P24" s="160" t="str">
        <f t="shared" si="2"/>
        <v/>
      </c>
      <c r="Q24" s="160">
        <f t="shared" si="4"/>
        <v>0</v>
      </c>
      <c r="R24" s="160" t="str">
        <f t="shared" si="5"/>
        <v/>
      </c>
      <c r="S24" s="160" t="str">
        <f t="shared" si="6"/>
        <v/>
      </c>
      <c r="T24" s="50" t="str">
        <f>IF($F24="","",IF(ISERROR(VLOOKUP(F24,PROVEEDORES!$D$8:$I$507,5,0)),1,VLOOKUP($F24,PROVEEDORES!$D$8:$I$507,5,0)))</f>
        <v/>
      </c>
    </row>
    <row r="25" spans="1:20" ht="17.45" customHeight="1" x14ac:dyDescent="0.25">
      <c r="A25" s="110"/>
      <c r="C25" s="193"/>
      <c r="D25" s="189"/>
      <c r="E25" s="178"/>
      <c r="F25" s="178"/>
      <c r="G25" s="190">
        <f>DATOS!$E$13</f>
        <v>1</v>
      </c>
      <c r="H25" s="178"/>
      <c r="I25" s="191"/>
      <c r="J25" s="178"/>
      <c r="K25" s="178"/>
      <c r="L25" s="178"/>
      <c r="M25" s="178"/>
      <c r="N25" s="160" t="str">
        <f t="shared" si="7"/>
        <v/>
      </c>
      <c r="O25" s="21"/>
      <c r="P25" s="160" t="str">
        <f t="shared" si="2"/>
        <v/>
      </c>
      <c r="Q25" s="160">
        <f t="shared" si="4"/>
        <v>0</v>
      </c>
      <c r="R25" s="160" t="str">
        <f t="shared" si="5"/>
        <v/>
      </c>
      <c r="S25" s="160" t="str">
        <f t="shared" si="6"/>
        <v/>
      </c>
      <c r="T25" s="50" t="str">
        <f>IF($F25="","",IF(ISERROR(VLOOKUP(F25,PROVEEDORES!$D$8:$I$507,5,0)),1,VLOOKUP($F25,PROVEEDORES!$D$8:$I$507,5,0)))</f>
        <v/>
      </c>
    </row>
    <row r="26" spans="1:20" ht="17.45" customHeight="1" x14ac:dyDescent="0.25">
      <c r="A26" s="110"/>
      <c r="C26" s="193"/>
      <c r="D26" s="189"/>
      <c r="E26" s="178"/>
      <c r="F26" s="178"/>
      <c r="G26" s="190">
        <f>DATOS!$E$13</f>
        <v>1</v>
      </c>
      <c r="H26" s="178"/>
      <c r="I26" s="191"/>
      <c r="J26" s="178"/>
      <c r="K26" s="178"/>
      <c r="L26" s="178"/>
      <c r="M26" s="178"/>
      <c r="N26" s="160" t="str">
        <f t="shared" si="7"/>
        <v/>
      </c>
      <c r="O26" s="21"/>
      <c r="P26" s="160" t="str">
        <f t="shared" si="2"/>
        <v/>
      </c>
      <c r="Q26" s="160">
        <f t="shared" si="4"/>
        <v>0</v>
      </c>
      <c r="R26" s="160" t="str">
        <f t="shared" si="5"/>
        <v/>
      </c>
      <c r="S26" s="160" t="str">
        <f t="shared" si="6"/>
        <v/>
      </c>
      <c r="T26" s="50" t="str">
        <f>IF($F26="","",IF(ISERROR(VLOOKUP(F26,PROVEEDORES!$D$8:$I$507,5,0)),1,VLOOKUP($F26,PROVEEDORES!$D$8:$I$507,5,0)))</f>
        <v/>
      </c>
    </row>
    <row r="27" spans="1:20" ht="17.45" customHeight="1" x14ac:dyDescent="0.25">
      <c r="A27" s="110"/>
      <c r="C27" s="193"/>
      <c r="D27" s="189"/>
      <c r="E27" s="178"/>
      <c r="F27" s="178"/>
      <c r="G27" s="190">
        <f>DATOS!$E$13</f>
        <v>1</v>
      </c>
      <c r="H27" s="178"/>
      <c r="I27" s="191"/>
      <c r="J27" s="178"/>
      <c r="K27" s="178"/>
      <c r="L27" s="178"/>
      <c r="M27" s="178"/>
      <c r="N27" s="160" t="str">
        <f t="shared" si="7"/>
        <v/>
      </c>
      <c r="O27" s="21"/>
      <c r="P27" s="160" t="str">
        <f t="shared" si="2"/>
        <v/>
      </c>
      <c r="Q27" s="160">
        <f t="shared" si="4"/>
        <v>0</v>
      </c>
      <c r="R27" s="160" t="str">
        <f t="shared" si="5"/>
        <v/>
      </c>
      <c r="S27" s="160" t="str">
        <f t="shared" si="6"/>
        <v/>
      </c>
      <c r="T27" s="50" t="str">
        <f>IF($F27="","",IF(ISERROR(VLOOKUP(F27,PROVEEDORES!$D$8:$I$507,5,0)),1,VLOOKUP($F27,PROVEEDORES!$D$8:$I$507,5,0)))</f>
        <v/>
      </c>
    </row>
    <row r="28" spans="1:20" ht="17.45" customHeight="1" x14ac:dyDescent="0.25">
      <c r="A28" s="111"/>
      <c r="C28" s="193"/>
      <c r="D28" s="189"/>
      <c r="E28" s="178"/>
      <c r="F28" s="178"/>
      <c r="G28" s="190">
        <f>DATOS!$E$13</f>
        <v>1</v>
      </c>
      <c r="H28" s="178"/>
      <c r="I28" s="191"/>
      <c r="J28" s="178"/>
      <c r="K28" s="178"/>
      <c r="L28" s="178"/>
      <c r="M28" s="178"/>
      <c r="N28" s="160" t="str">
        <f t="shared" si="7"/>
        <v/>
      </c>
      <c r="O28" s="21"/>
      <c r="P28" s="160" t="str">
        <f t="shared" si="2"/>
        <v/>
      </c>
      <c r="Q28" s="160">
        <f t="shared" si="4"/>
        <v>0</v>
      </c>
      <c r="R28" s="160" t="str">
        <f t="shared" si="5"/>
        <v/>
      </c>
      <c r="S28" s="160" t="str">
        <f t="shared" si="6"/>
        <v/>
      </c>
      <c r="T28" s="50" t="str">
        <f>IF($F28="","",IF(ISERROR(VLOOKUP(F28,PROVEEDORES!$D$8:$I$507,5,0)),1,VLOOKUP($F28,PROVEEDORES!$D$8:$I$507,5,0)))</f>
        <v/>
      </c>
    </row>
    <row r="29" spans="1:20" ht="17.45" customHeight="1" x14ac:dyDescent="0.25">
      <c r="A29" s="111"/>
      <c r="C29" s="193"/>
      <c r="D29" s="189"/>
      <c r="E29" s="178"/>
      <c r="F29" s="178"/>
      <c r="G29" s="190">
        <f>DATOS!$E$13</f>
        <v>1</v>
      </c>
      <c r="H29" s="178"/>
      <c r="I29" s="191"/>
      <c r="J29" s="178"/>
      <c r="K29" s="178"/>
      <c r="L29" s="178"/>
      <c r="M29" s="178"/>
      <c r="N29" s="160" t="str">
        <f t="shared" si="7"/>
        <v/>
      </c>
      <c r="O29" s="21"/>
      <c r="P29" s="160" t="str">
        <f t="shared" si="2"/>
        <v/>
      </c>
      <c r="Q29" s="160">
        <f t="shared" si="4"/>
        <v>0</v>
      </c>
      <c r="R29" s="160" t="str">
        <f t="shared" si="5"/>
        <v/>
      </c>
      <c r="S29" s="160" t="str">
        <f t="shared" si="6"/>
        <v/>
      </c>
      <c r="T29" s="50" t="str">
        <f>IF($F29="","",IF(ISERROR(VLOOKUP(F29,PROVEEDORES!$D$8:$I$507,5,0)),1,VLOOKUP($F29,PROVEEDORES!$D$8:$I$507,5,0)))</f>
        <v/>
      </c>
    </row>
    <row r="30" spans="1:20" ht="17.45" customHeight="1" x14ac:dyDescent="0.25">
      <c r="A30" s="111"/>
      <c r="C30" s="193"/>
      <c r="D30" s="189"/>
      <c r="E30" s="178"/>
      <c r="F30" s="178"/>
      <c r="G30" s="190">
        <f>DATOS!$E$13</f>
        <v>1</v>
      </c>
      <c r="H30" s="178"/>
      <c r="I30" s="191"/>
      <c r="J30" s="178"/>
      <c r="K30" s="178"/>
      <c r="L30" s="178"/>
      <c r="M30" s="178"/>
      <c r="N30" s="160" t="str">
        <f t="shared" si="7"/>
        <v/>
      </c>
      <c r="O30" s="21"/>
      <c r="P30" s="160" t="str">
        <f t="shared" si="2"/>
        <v/>
      </c>
      <c r="Q30" s="160">
        <f t="shared" si="4"/>
        <v>0</v>
      </c>
      <c r="R30" s="160" t="str">
        <f t="shared" si="5"/>
        <v/>
      </c>
      <c r="S30" s="160" t="str">
        <f t="shared" si="6"/>
        <v/>
      </c>
      <c r="T30" s="50" t="str">
        <f>IF($F30="","",IF(ISERROR(VLOOKUP(F30,PROVEEDORES!$D$8:$I$507,5,0)),1,VLOOKUP($F30,PROVEEDORES!$D$8:$I$507,5,0)))</f>
        <v/>
      </c>
    </row>
    <row r="31" spans="1:20" ht="17.45" customHeight="1" x14ac:dyDescent="0.25">
      <c r="A31" s="111"/>
      <c r="C31" s="193"/>
      <c r="D31" s="189"/>
      <c r="E31" s="178"/>
      <c r="F31" s="178"/>
      <c r="G31" s="190">
        <f>DATOS!$E$13</f>
        <v>1</v>
      </c>
      <c r="H31" s="178"/>
      <c r="I31" s="191"/>
      <c r="J31" s="178"/>
      <c r="K31" s="178"/>
      <c r="L31" s="178"/>
      <c r="M31" s="178"/>
      <c r="N31" s="160" t="str">
        <f t="shared" si="7"/>
        <v/>
      </c>
      <c r="O31" s="21"/>
      <c r="P31" s="160" t="str">
        <f t="shared" si="2"/>
        <v/>
      </c>
      <c r="Q31" s="160">
        <f t="shared" si="4"/>
        <v>0</v>
      </c>
      <c r="R31" s="160" t="str">
        <f t="shared" si="5"/>
        <v/>
      </c>
      <c r="S31" s="160" t="str">
        <f t="shared" si="6"/>
        <v/>
      </c>
      <c r="T31" s="50" t="str">
        <f>IF($F31="","",IF(ISERROR(VLOOKUP(F31,PROVEEDORES!$D$8:$I$507,5,0)),1,VLOOKUP($F31,PROVEEDORES!$D$8:$I$507,5,0)))</f>
        <v/>
      </c>
    </row>
    <row r="32" spans="1:20" ht="17.45" customHeight="1" x14ac:dyDescent="0.25">
      <c r="A32" s="111"/>
      <c r="C32" s="193"/>
      <c r="D32" s="189"/>
      <c r="E32" s="178"/>
      <c r="F32" s="178"/>
      <c r="G32" s="190">
        <f>DATOS!$E$13</f>
        <v>1</v>
      </c>
      <c r="H32" s="178"/>
      <c r="I32" s="191"/>
      <c r="J32" s="178"/>
      <c r="K32" s="178"/>
      <c r="L32" s="178"/>
      <c r="M32" s="178"/>
      <c r="N32" s="160" t="str">
        <f t="shared" si="7"/>
        <v/>
      </c>
      <c r="O32" s="21"/>
      <c r="P32" s="160" t="str">
        <f t="shared" si="2"/>
        <v/>
      </c>
      <c r="Q32" s="160">
        <f t="shared" si="4"/>
        <v>0</v>
      </c>
      <c r="R32" s="160" t="str">
        <f t="shared" si="5"/>
        <v/>
      </c>
      <c r="S32" s="160" t="str">
        <f t="shared" si="6"/>
        <v/>
      </c>
      <c r="T32" s="50" t="str">
        <f>IF($F32="","",IF(ISERROR(VLOOKUP(F32,PROVEEDORES!$D$8:$I$507,5,0)),1,VLOOKUP($F32,PROVEEDORES!$D$8:$I$507,5,0)))</f>
        <v/>
      </c>
    </row>
    <row r="33" spans="1:20" ht="17.45" customHeight="1" x14ac:dyDescent="0.25">
      <c r="A33" s="111"/>
      <c r="C33" s="193"/>
      <c r="D33" s="189"/>
      <c r="E33" s="178"/>
      <c r="F33" s="178"/>
      <c r="G33" s="190">
        <f>DATOS!$E$13</f>
        <v>1</v>
      </c>
      <c r="H33" s="178"/>
      <c r="I33" s="191"/>
      <c r="J33" s="178"/>
      <c r="K33" s="178"/>
      <c r="L33" s="178"/>
      <c r="M33" s="178"/>
      <c r="N33" s="160" t="str">
        <f t="shared" si="7"/>
        <v/>
      </c>
      <c r="O33" s="21"/>
      <c r="P33" s="160" t="str">
        <f t="shared" si="2"/>
        <v/>
      </c>
      <c r="Q33" s="160">
        <f t="shared" si="4"/>
        <v>0</v>
      </c>
      <c r="R33" s="160" t="str">
        <f t="shared" si="5"/>
        <v/>
      </c>
      <c r="S33" s="160" t="str">
        <f t="shared" si="6"/>
        <v/>
      </c>
      <c r="T33" s="50" t="str">
        <f>IF($F33="","",IF(ISERROR(VLOOKUP(F33,PROVEEDORES!$D$8:$I$507,5,0)),1,VLOOKUP($F33,PROVEEDORES!$D$8:$I$507,5,0)))</f>
        <v/>
      </c>
    </row>
    <row r="34" spans="1:20" ht="17.45" customHeight="1" x14ac:dyDescent="0.25">
      <c r="A34" s="111"/>
      <c r="C34" s="193"/>
      <c r="D34" s="189"/>
      <c r="E34" s="178"/>
      <c r="F34" s="178"/>
      <c r="G34" s="190">
        <f>DATOS!$E$13</f>
        <v>1</v>
      </c>
      <c r="H34" s="178"/>
      <c r="I34" s="191"/>
      <c r="J34" s="178"/>
      <c r="K34" s="178"/>
      <c r="L34" s="178"/>
      <c r="M34" s="178"/>
      <c r="N34" s="160" t="str">
        <f t="shared" si="7"/>
        <v/>
      </c>
      <c r="O34" s="21"/>
      <c r="P34" s="160" t="str">
        <f t="shared" si="2"/>
        <v/>
      </c>
      <c r="Q34" s="160">
        <f t="shared" si="4"/>
        <v>0</v>
      </c>
      <c r="R34" s="160" t="str">
        <f t="shared" si="5"/>
        <v/>
      </c>
      <c r="S34" s="160" t="str">
        <f t="shared" si="6"/>
        <v/>
      </c>
      <c r="T34" s="50" t="str">
        <f>IF($F34="","",IF(ISERROR(VLOOKUP(F34,PROVEEDORES!$D$8:$I$507,5,0)),1,VLOOKUP($F34,PROVEEDORES!$D$8:$I$507,5,0)))</f>
        <v/>
      </c>
    </row>
    <row r="35" spans="1:20" ht="17.45" customHeight="1" x14ac:dyDescent="0.25">
      <c r="A35" s="111"/>
      <c r="C35" s="193"/>
      <c r="D35" s="189"/>
      <c r="E35" s="178"/>
      <c r="F35" s="178"/>
      <c r="G35" s="190">
        <f>DATOS!$E$13</f>
        <v>1</v>
      </c>
      <c r="H35" s="178"/>
      <c r="I35" s="191"/>
      <c r="J35" s="178"/>
      <c r="K35" s="178"/>
      <c r="L35" s="178"/>
      <c r="M35" s="178"/>
      <c r="N35" s="160" t="str">
        <f t="shared" si="7"/>
        <v/>
      </c>
      <c r="O35" s="21"/>
      <c r="P35" s="160" t="str">
        <f t="shared" si="2"/>
        <v/>
      </c>
      <c r="Q35" s="160">
        <f t="shared" si="4"/>
        <v>0</v>
      </c>
      <c r="R35" s="160" t="str">
        <f t="shared" si="5"/>
        <v/>
      </c>
      <c r="S35" s="160" t="str">
        <f t="shared" si="6"/>
        <v/>
      </c>
      <c r="T35" s="50" t="str">
        <f>IF($F35="","",IF(ISERROR(VLOOKUP(F35,PROVEEDORES!$D$8:$I$507,5,0)),1,VLOOKUP($F35,PROVEEDORES!$D$8:$I$507,5,0)))</f>
        <v/>
      </c>
    </row>
    <row r="36" spans="1:20" ht="17.45" customHeight="1" x14ac:dyDescent="0.25">
      <c r="A36" s="111"/>
      <c r="C36" s="193"/>
      <c r="D36" s="189"/>
      <c r="E36" s="178"/>
      <c r="F36" s="178"/>
      <c r="G36" s="190">
        <f>DATOS!$E$13</f>
        <v>1</v>
      </c>
      <c r="H36" s="178"/>
      <c r="I36" s="191"/>
      <c r="J36" s="178"/>
      <c r="K36" s="178"/>
      <c r="L36" s="178"/>
      <c r="M36" s="178"/>
      <c r="N36" s="160" t="str">
        <f t="shared" si="7"/>
        <v/>
      </c>
      <c r="O36" s="21"/>
      <c r="P36" s="160" t="str">
        <f t="shared" si="2"/>
        <v/>
      </c>
      <c r="Q36" s="160">
        <f t="shared" si="4"/>
        <v>0</v>
      </c>
      <c r="R36" s="160" t="str">
        <f t="shared" si="5"/>
        <v/>
      </c>
      <c r="S36" s="160" t="str">
        <f t="shared" si="6"/>
        <v/>
      </c>
      <c r="T36" s="50" t="str">
        <f>IF($F36="","",IF(ISERROR(VLOOKUP(F36,PROVEEDORES!$D$8:$I$507,5,0)),1,VLOOKUP($F36,PROVEEDORES!$D$8:$I$507,5,0)))</f>
        <v/>
      </c>
    </row>
    <row r="37" spans="1:20" ht="17.45" customHeight="1" x14ac:dyDescent="0.25">
      <c r="A37" s="111"/>
      <c r="C37" s="193"/>
      <c r="D37" s="189"/>
      <c r="E37" s="178"/>
      <c r="F37" s="178"/>
      <c r="G37" s="190">
        <f>DATOS!$E$13</f>
        <v>1</v>
      </c>
      <c r="H37" s="178"/>
      <c r="I37" s="191"/>
      <c r="J37" s="178"/>
      <c r="K37" s="178"/>
      <c r="L37" s="178"/>
      <c r="M37" s="178"/>
      <c r="N37" s="160" t="str">
        <f t="shared" si="7"/>
        <v/>
      </c>
      <c r="O37" s="21"/>
      <c r="P37" s="160" t="str">
        <f t="shared" si="2"/>
        <v/>
      </c>
      <c r="Q37" s="160">
        <f t="shared" si="4"/>
        <v>0</v>
      </c>
      <c r="R37" s="160" t="str">
        <f t="shared" si="5"/>
        <v/>
      </c>
      <c r="S37" s="160" t="str">
        <f t="shared" si="6"/>
        <v/>
      </c>
      <c r="T37" s="50" t="str">
        <f>IF($F37="","",IF(ISERROR(VLOOKUP(F37,PROVEEDORES!$D$8:$I$507,5,0)),1,VLOOKUP($F37,PROVEEDORES!$D$8:$I$507,5,0)))</f>
        <v/>
      </c>
    </row>
    <row r="38" spans="1:20" ht="17.45" customHeight="1" x14ac:dyDescent="0.25">
      <c r="A38" s="111"/>
      <c r="C38" s="193"/>
      <c r="D38" s="189"/>
      <c r="E38" s="178"/>
      <c r="F38" s="178"/>
      <c r="G38" s="190">
        <f>DATOS!$E$13</f>
        <v>1</v>
      </c>
      <c r="H38" s="178"/>
      <c r="I38" s="191"/>
      <c r="J38" s="178"/>
      <c r="K38" s="178"/>
      <c r="L38" s="178"/>
      <c r="M38" s="178"/>
      <c r="N38" s="160" t="str">
        <f t="shared" si="7"/>
        <v/>
      </c>
      <c r="O38" s="21"/>
      <c r="P38" s="160" t="str">
        <f t="shared" si="2"/>
        <v/>
      </c>
      <c r="Q38" s="160">
        <f t="shared" si="4"/>
        <v>0</v>
      </c>
      <c r="R38" s="160" t="str">
        <f t="shared" si="5"/>
        <v/>
      </c>
      <c r="S38" s="160" t="str">
        <f t="shared" si="6"/>
        <v/>
      </c>
      <c r="T38" s="50" t="str">
        <f>IF($F38="","",IF(ISERROR(VLOOKUP(F38,PROVEEDORES!$D$8:$I$507,5,0)),1,VLOOKUP($F38,PROVEEDORES!$D$8:$I$507,5,0)))</f>
        <v/>
      </c>
    </row>
    <row r="39" spans="1:20" ht="17.45" customHeight="1" x14ac:dyDescent="0.25">
      <c r="A39" s="111"/>
      <c r="C39" s="193"/>
      <c r="D39" s="189"/>
      <c r="E39" s="178"/>
      <c r="F39" s="178"/>
      <c r="G39" s="190">
        <f>DATOS!$E$13</f>
        <v>1</v>
      </c>
      <c r="H39" s="178"/>
      <c r="I39" s="191"/>
      <c r="J39" s="178"/>
      <c r="K39" s="178"/>
      <c r="L39" s="178"/>
      <c r="M39" s="178"/>
      <c r="N39" s="160" t="str">
        <f t="shared" si="7"/>
        <v/>
      </c>
      <c r="O39" s="21"/>
      <c r="P39" s="160" t="str">
        <f t="shared" si="2"/>
        <v/>
      </c>
      <c r="Q39" s="160">
        <f t="shared" si="4"/>
        <v>0</v>
      </c>
      <c r="R39" s="160" t="str">
        <f t="shared" si="5"/>
        <v/>
      </c>
      <c r="S39" s="160" t="str">
        <f t="shared" si="6"/>
        <v/>
      </c>
      <c r="T39" s="50" t="str">
        <f>IF($F39="","",IF(ISERROR(VLOOKUP(F39,PROVEEDORES!$D$8:$I$507,5,0)),1,VLOOKUP($F39,PROVEEDORES!$D$8:$I$507,5,0)))</f>
        <v/>
      </c>
    </row>
    <row r="40" spans="1:20" ht="17.45" customHeight="1" x14ac:dyDescent="0.25">
      <c r="A40" s="111"/>
      <c r="C40" s="193"/>
      <c r="D40" s="189"/>
      <c r="E40" s="178"/>
      <c r="F40" s="178"/>
      <c r="G40" s="190">
        <f>DATOS!$E$13</f>
        <v>1</v>
      </c>
      <c r="H40" s="178"/>
      <c r="I40" s="191"/>
      <c r="J40" s="178"/>
      <c r="K40" s="178"/>
      <c r="L40" s="178"/>
      <c r="M40" s="178"/>
      <c r="N40" s="160" t="str">
        <f t="shared" si="7"/>
        <v/>
      </c>
      <c r="O40" s="21"/>
      <c r="P40" s="160" t="str">
        <f t="shared" si="2"/>
        <v/>
      </c>
      <c r="Q40" s="160">
        <f t="shared" si="4"/>
        <v>0</v>
      </c>
      <c r="R40" s="160" t="str">
        <f t="shared" si="5"/>
        <v/>
      </c>
      <c r="S40" s="160" t="str">
        <f t="shared" si="6"/>
        <v/>
      </c>
      <c r="T40" s="50" t="str">
        <f>IF($F40="","",IF(ISERROR(VLOOKUP(F40,PROVEEDORES!$D$8:$I$507,5,0)),1,VLOOKUP($F40,PROVEEDORES!$D$8:$I$507,5,0)))</f>
        <v/>
      </c>
    </row>
    <row r="41" spans="1:20" ht="17.45" customHeight="1" x14ac:dyDescent="0.25">
      <c r="A41" s="111"/>
      <c r="C41" s="193"/>
      <c r="D41" s="189"/>
      <c r="E41" s="178"/>
      <c r="F41" s="178"/>
      <c r="G41" s="190">
        <f>DATOS!$E$13</f>
        <v>1</v>
      </c>
      <c r="H41" s="178"/>
      <c r="I41" s="191"/>
      <c r="J41" s="178"/>
      <c r="K41" s="178"/>
      <c r="L41" s="178"/>
      <c r="M41" s="178"/>
      <c r="N41" s="160" t="str">
        <f t="shared" si="7"/>
        <v/>
      </c>
      <c r="O41" s="21"/>
      <c r="P41" s="160" t="str">
        <f t="shared" si="2"/>
        <v/>
      </c>
      <c r="Q41" s="160">
        <f t="shared" si="4"/>
        <v>0</v>
      </c>
      <c r="R41" s="160" t="str">
        <f t="shared" si="5"/>
        <v/>
      </c>
      <c r="S41" s="160" t="str">
        <f t="shared" si="6"/>
        <v/>
      </c>
      <c r="T41" s="50" t="str">
        <f>IF($F41="","",IF(ISERROR(VLOOKUP(F41,PROVEEDORES!$D$8:$I$507,5,0)),1,VLOOKUP($F41,PROVEEDORES!$D$8:$I$507,5,0)))</f>
        <v/>
      </c>
    </row>
    <row r="42" spans="1:20" ht="17.45" customHeight="1" x14ac:dyDescent="0.25">
      <c r="A42" s="111"/>
      <c r="C42" s="193"/>
      <c r="D42" s="189"/>
      <c r="E42" s="178"/>
      <c r="F42" s="178"/>
      <c r="G42" s="190">
        <f>DATOS!$E$13</f>
        <v>1</v>
      </c>
      <c r="H42" s="178"/>
      <c r="I42" s="191"/>
      <c r="J42" s="178"/>
      <c r="K42" s="178"/>
      <c r="L42" s="178"/>
      <c r="M42" s="178"/>
      <c r="N42" s="160" t="str">
        <f t="shared" si="7"/>
        <v/>
      </c>
      <c r="O42" s="21"/>
      <c r="P42" s="160" t="str">
        <f t="shared" si="2"/>
        <v/>
      </c>
      <c r="Q42" s="160">
        <f t="shared" si="4"/>
        <v>0</v>
      </c>
      <c r="R42" s="160" t="str">
        <f t="shared" si="5"/>
        <v/>
      </c>
      <c r="S42" s="160" t="str">
        <f t="shared" si="6"/>
        <v/>
      </c>
      <c r="T42" s="50" t="str">
        <f>IF($F42="","",IF(ISERROR(VLOOKUP(F42,PROVEEDORES!$D$8:$I$507,5,0)),1,VLOOKUP($F42,PROVEEDORES!$D$8:$I$507,5,0)))</f>
        <v/>
      </c>
    </row>
    <row r="43" spans="1:20" ht="17.45" customHeight="1" x14ac:dyDescent="0.25">
      <c r="A43" s="111"/>
      <c r="C43" s="193"/>
      <c r="D43" s="189"/>
      <c r="E43" s="178"/>
      <c r="F43" s="178"/>
      <c r="G43" s="190">
        <f>DATOS!$E$13</f>
        <v>1</v>
      </c>
      <c r="H43" s="178"/>
      <c r="I43" s="191"/>
      <c r="J43" s="178"/>
      <c r="K43" s="178"/>
      <c r="L43" s="178"/>
      <c r="M43" s="178"/>
      <c r="N43" s="160" t="str">
        <f t="shared" si="7"/>
        <v/>
      </c>
      <c r="O43" s="21"/>
      <c r="P43" s="160" t="str">
        <f t="shared" si="2"/>
        <v/>
      </c>
      <c r="Q43" s="160">
        <f t="shared" si="4"/>
        <v>0</v>
      </c>
      <c r="R43" s="160" t="str">
        <f t="shared" si="5"/>
        <v/>
      </c>
      <c r="S43" s="160" t="str">
        <f t="shared" si="6"/>
        <v/>
      </c>
      <c r="T43" s="50" t="str">
        <f>IF($F43="","",IF(ISERROR(VLOOKUP(F43,PROVEEDORES!$D$8:$I$507,5,0)),1,VLOOKUP($F43,PROVEEDORES!$D$8:$I$507,5,0)))</f>
        <v/>
      </c>
    </row>
    <row r="44" spans="1:20" ht="17.45" customHeight="1" x14ac:dyDescent="0.25">
      <c r="A44" s="111"/>
      <c r="C44" s="193"/>
      <c r="D44" s="189"/>
      <c r="E44" s="178"/>
      <c r="F44" s="178"/>
      <c r="G44" s="190">
        <f>DATOS!$E$13</f>
        <v>1</v>
      </c>
      <c r="H44" s="178"/>
      <c r="I44" s="191"/>
      <c r="J44" s="178"/>
      <c r="K44" s="178"/>
      <c r="L44" s="178"/>
      <c r="M44" s="178"/>
      <c r="N44" s="160" t="str">
        <f t="shared" si="7"/>
        <v/>
      </c>
      <c r="O44" s="21"/>
      <c r="P44" s="160" t="str">
        <f t="shared" si="2"/>
        <v/>
      </c>
      <c r="Q44" s="160">
        <f t="shared" si="4"/>
        <v>0</v>
      </c>
      <c r="R44" s="160" t="str">
        <f t="shared" si="5"/>
        <v/>
      </c>
      <c r="S44" s="160" t="str">
        <f t="shared" si="6"/>
        <v/>
      </c>
      <c r="T44" s="50" t="str">
        <f>IF($F44="","",IF(ISERROR(VLOOKUP(F44,PROVEEDORES!$D$8:$I$507,5,0)),1,VLOOKUP($F44,PROVEEDORES!$D$8:$I$507,5,0)))</f>
        <v/>
      </c>
    </row>
    <row r="45" spans="1:20" ht="17.45" customHeight="1" x14ac:dyDescent="0.25">
      <c r="A45" s="111"/>
      <c r="C45" s="193"/>
      <c r="D45" s="189"/>
      <c r="E45" s="178"/>
      <c r="F45" s="178"/>
      <c r="G45" s="190">
        <f>DATOS!$E$13</f>
        <v>1</v>
      </c>
      <c r="H45" s="178"/>
      <c r="I45" s="191"/>
      <c r="J45" s="178"/>
      <c r="K45" s="178"/>
      <c r="L45" s="178"/>
      <c r="M45" s="178"/>
      <c r="N45" s="160" t="str">
        <f t="shared" si="7"/>
        <v/>
      </c>
      <c r="O45" s="21"/>
      <c r="P45" s="160" t="str">
        <f t="shared" si="2"/>
        <v/>
      </c>
      <c r="Q45" s="160">
        <f t="shared" si="4"/>
        <v>0</v>
      </c>
      <c r="R45" s="160" t="str">
        <f t="shared" si="5"/>
        <v/>
      </c>
      <c r="S45" s="160" t="str">
        <f t="shared" si="6"/>
        <v/>
      </c>
      <c r="T45" s="50" t="str">
        <f>IF($F45="","",IF(ISERROR(VLOOKUP(F45,PROVEEDORES!$D$8:$I$507,5,0)),1,VLOOKUP($F45,PROVEEDORES!$D$8:$I$507,5,0)))</f>
        <v/>
      </c>
    </row>
    <row r="46" spans="1:20" ht="17.45" customHeight="1" x14ac:dyDescent="0.25">
      <c r="C46" s="193"/>
      <c r="D46" s="189"/>
      <c r="E46" s="178"/>
      <c r="F46" s="178"/>
      <c r="G46" s="190">
        <f>DATOS!$E$13</f>
        <v>1</v>
      </c>
      <c r="H46" s="178"/>
      <c r="I46" s="191"/>
      <c r="J46" s="178"/>
      <c r="K46" s="178"/>
      <c r="L46" s="178"/>
      <c r="M46" s="178"/>
      <c r="N46" s="160" t="str">
        <f t="shared" si="7"/>
        <v/>
      </c>
      <c r="O46" s="21"/>
      <c r="P46" s="160" t="str">
        <f t="shared" si="2"/>
        <v/>
      </c>
      <c r="Q46" s="160">
        <f t="shared" si="4"/>
        <v>0</v>
      </c>
      <c r="R46" s="160" t="str">
        <f t="shared" si="5"/>
        <v/>
      </c>
      <c r="S46" s="160" t="str">
        <f t="shared" si="6"/>
        <v/>
      </c>
      <c r="T46" s="50" t="str">
        <f>IF($F46="","",IF(ISERROR(VLOOKUP(F46,PROVEEDORES!$D$8:$I$507,5,0)),1,VLOOKUP($F46,PROVEEDORES!$D$8:$I$507,5,0)))</f>
        <v/>
      </c>
    </row>
    <row r="47" spans="1:20" ht="17.45" customHeight="1" x14ac:dyDescent="0.25">
      <c r="C47" s="193"/>
      <c r="D47" s="189"/>
      <c r="E47" s="178"/>
      <c r="F47" s="178"/>
      <c r="G47" s="190">
        <f>DATOS!$E$13</f>
        <v>1</v>
      </c>
      <c r="H47" s="178"/>
      <c r="I47" s="191"/>
      <c r="J47" s="178"/>
      <c r="K47" s="178"/>
      <c r="L47" s="178"/>
      <c r="M47" s="178"/>
      <c r="N47" s="160" t="str">
        <f t="shared" si="7"/>
        <v/>
      </c>
      <c r="O47" s="21"/>
      <c r="P47" s="160" t="str">
        <f t="shared" si="2"/>
        <v/>
      </c>
      <c r="Q47" s="160">
        <f t="shared" si="4"/>
        <v>0</v>
      </c>
      <c r="R47" s="160" t="str">
        <f t="shared" si="5"/>
        <v/>
      </c>
      <c r="S47" s="160" t="str">
        <f t="shared" si="6"/>
        <v/>
      </c>
      <c r="T47" s="50" t="str">
        <f>IF($F47="","",IF(ISERROR(VLOOKUP(F47,PROVEEDORES!$D$8:$I$507,5,0)),1,VLOOKUP($F47,PROVEEDORES!$D$8:$I$507,5,0)))</f>
        <v/>
      </c>
    </row>
    <row r="48" spans="1:20" ht="17.45" customHeight="1" x14ac:dyDescent="0.25">
      <c r="C48" s="193"/>
      <c r="D48" s="189"/>
      <c r="E48" s="178"/>
      <c r="F48" s="178"/>
      <c r="G48" s="190">
        <f>DATOS!$E$13</f>
        <v>1</v>
      </c>
      <c r="H48" s="178"/>
      <c r="I48" s="191"/>
      <c r="J48" s="178"/>
      <c r="K48" s="178"/>
      <c r="L48" s="178"/>
      <c r="M48" s="178"/>
      <c r="N48" s="160" t="str">
        <f t="shared" si="7"/>
        <v/>
      </c>
      <c r="O48" s="21"/>
      <c r="P48" s="160" t="str">
        <f t="shared" si="2"/>
        <v/>
      </c>
      <c r="Q48" s="160">
        <f t="shared" si="4"/>
        <v>0</v>
      </c>
      <c r="R48" s="160" t="str">
        <f t="shared" si="5"/>
        <v/>
      </c>
      <c r="S48" s="160" t="str">
        <f t="shared" si="6"/>
        <v/>
      </c>
      <c r="T48" s="50" t="str">
        <f>IF($F48="","",IF(ISERROR(VLOOKUP(F48,PROVEEDORES!$D$8:$I$507,5,0)),1,VLOOKUP($F48,PROVEEDORES!$D$8:$I$507,5,0)))</f>
        <v/>
      </c>
    </row>
    <row r="49" spans="3:20" ht="17.45" customHeight="1" x14ac:dyDescent="0.25">
      <c r="C49" s="193"/>
      <c r="D49" s="189"/>
      <c r="E49" s="178"/>
      <c r="F49" s="178"/>
      <c r="G49" s="190">
        <f>DATOS!$E$13</f>
        <v>1</v>
      </c>
      <c r="H49" s="178"/>
      <c r="I49" s="191"/>
      <c r="J49" s="178"/>
      <c r="K49" s="178"/>
      <c r="L49" s="178"/>
      <c r="M49" s="178"/>
      <c r="N49" s="160" t="str">
        <f t="shared" si="7"/>
        <v/>
      </c>
      <c r="O49" s="21"/>
      <c r="P49" s="160" t="str">
        <f t="shared" si="2"/>
        <v/>
      </c>
      <c r="Q49" s="160">
        <f t="shared" si="4"/>
        <v>0</v>
      </c>
      <c r="R49" s="160" t="str">
        <f t="shared" si="5"/>
        <v/>
      </c>
      <c r="S49" s="160" t="str">
        <f t="shared" si="6"/>
        <v/>
      </c>
      <c r="T49" s="50" t="str">
        <f>IF($F49="","",IF(ISERROR(VLOOKUP(F49,PROVEEDORES!$D$8:$I$507,5,0)),1,VLOOKUP($F49,PROVEEDORES!$D$8:$I$507,5,0)))</f>
        <v/>
      </c>
    </row>
    <row r="50" spans="3:20" ht="17.45" customHeight="1" x14ac:dyDescent="0.25">
      <c r="C50" s="193"/>
      <c r="D50" s="189"/>
      <c r="E50" s="178"/>
      <c r="F50" s="178"/>
      <c r="G50" s="190">
        <f>DATOS!$E$13</f>
        <v>1</v>
      </c>
      <c r="H50" s="178"/>
      <c r="I50" s="191"/>
      <c r="J50" s="178"/>
      <c r="K50" s="178"/>
      <c r="L50" s="178"/>
      <c r="M50" s="178"/>
      <c r="N50" s="160" t="str">
        <f t="shared" si="7"/>
        <v/>
      </c>
      <c r="O50" s="21"/>
      <c r="P50" s="160" t="str">
        <f t="shared" si="2"/>
        <v/>
      </c>
      <c r="Q50" s="160">
        <f t="shared" si="4"/>
        <v>0</v>
      </c>
      <c r="R50" s="160" t="str">
        <f t="shared" si="5"/>
        <v/>
      </c>
      <c r="S50" s="160" t="str">
        <f t="shared" si="6"/>
        <v/>
      </c>
      <c r="T50" s="50" t="str">
        <f>IF($F50="","",IF(ISERROR(VLOOKUP(F50,PROVEEDORES!$D$8:$I$507,5,0)),1,VLOOKUP($F50,PROVEEDORES!$D$8:$I$507,5,0)))</f>
        <v/>
      </c>
    </row>
    <row r="51" spans="3:20" ht="17.45" customHeight="1" x14ac:dyDescent="0.25">
      <c r="C51" s="188"/>
      <c r="D51" s="189"/>
      <c r="E51" s="178"/>
      <c r="F51" s="178"/>
      <c r="G51" s="190">
        <f>DATOS!$E$13</f>
        <v>1</v>
      </c>
      <c r="H51" s="178"/>
      <c r="I51" s="191"/>
      <c r="J51" s="178"/>
      <c r="K51" s="178"/>
      <c r="L51" s="178"/>
      <c r="M51" s="178"/>
      <c r="N51" s="160" t="str">
        <f t="shared" si="7"/>
        <v/>
      </c>
      <c r="O51" s="21"/>
      <c r="P51" s="160" t="str">
        <f t="shared" si="2"/>
        <v/>
      </c>
      <c r="Q51" s="160">
        <f t="shared" si="4"/>
        <v>0</v>
      </c>
      <c r="R51" s="160" t="str">
        <f t="shared" si="5"/>
        <v/>
      </c>
      <c r="S51" s="160" t="str">
        <f t="shared" si="6"/>
        <v/>
      </c>
      <c r="T51" s="50" t="str">
        <f>IF($F51="","",IF(ISERROR(VLOOKUP(F51,PROVEEDORES!$D$8:$I$507,5,0)),1,VLOOKUP($F51,PROVEEDORES!$D$8:$I$507,5,0)))</f>
        <v/>
      </c>
    </row>
    <row r="52" spans="3:20" ht="17.45" customHeight="1" x14ac:dyDescent="0.25">
      <c r="C52" s="188"/>
      <c r="D52" s="189"/>
      <c r="E52" s="178"/>
      <c r="F52" s="178"/>
      <c r="G52" s="190">
        <f>DATOS!$E$13</f>
        <v>1</v>
      </c>
      <c r="H52" s="178"/>
      <c r="I52" s="191"/>
      <c r="J52" s="178"/>
      <c r="K52" s="178"/>
      <c r="L52" s="178"/>
      <c r="M52" s="178"/>
      <c r="N52" s="160" t="str">
        <f t="shared" si="7"/>
        <v/>
      </c>
      <c r="O52" s="21"/>
      <c r="P52" s="160" t="str">
        <f t="shared" si="2"/>
        <v/>
      </c>
      <c r="Q52" s="160">
        <f t="shared" si="4"/>
        <v>0</v>
      </c>
      <c r="R52" s="160" t="str">
        <f t="shared" si="5"/>
        <v/>
      </c>
      <c r="S52" s="160" t="str">
        <f t="shared" si="6"/>
        <v/>
      </c>
      <c r="T52" s="50" t="str">
        <f>IF($F52="","",IF(ISERROR(VLOOKUP(F52,PROVEEDORES!$D$8:$I$507,5,0)),1,VLOOKUP($F52,PROVEEDORES!$D$8:$I$507,5,0)))</f>
        <v/>
      </c>
    </row>
    <row r="53" spans="3:20" ht="17.45" customHeight="1" x14ac:dyDescent="0.25">
      <c r="C53" s="188"/>
      <c r="D53" s="189"/>
      <c r="E53" s="178"/>
      <c r="F53" s="178"/>
      <c r="G53" s="190">
        <f>DATOS!$E$13</f>
        <v>1</v>
      </c>
      <c r="H53" s="178"/>
      <c r="I53" s="191"/>
      <c r="J53" s="178"/>
      <c r="K53" s="178"/>
      <c r="L53" s="178"/>
      <c r="M53" s="178"/>
      <c r="N53" s="160" t="str">
        <f t="shared" si="7"/>
        <v/>
      </c>
      <c r="O53" s="21"/>
      <c r="P53" s="160" t="str">
        <f t="shared" si="2"/>
        <v/>
      </c>
      <c r="Q53" s="160">
        <f t="shared" si="4"/>
        <v>0</v>
      </c>
      <c r="R53" s="160" t="str">
        <f t="shared" si="5"/>
        <v/>
      </c>
      <c r="S53" s="160" t="str">
        <f t="shared" si="6"/>
        <v/>
      </c>
      <c r="T53" s="50" t="str">
        <f>IF($F53="","",IF(ISERROR(VLOOKUP(F53,PROVEEDORES!$D$8:$I$507,5,0)),1,VLOOKUP($F53,PROVEEDORES!$D$8:$I$507,5,0)))</f>
        <v/>
      </c>
    </row>
    <row r="54" spans="3:20" ht="17.45" customHeight="1" x14ac:dyDescent="0.25">
      <c r="C54" s="188"/>
      <c r="D54" s="189"/>
      <c r="E54" s="178"/>
      <c r="F54" s="178"/>
      <c r="G54" s="190">
        <f>DATOS!$E$13</f>
        <v>1</v>
      </c>
      <c r="H54" s="178"/>
      <c r="I54" s="191"/>
      <c r="J54" s="178"/>
      <c r="K54" s="178"/>
      <c r="L54" s="178"/>
      <c r="M54" s="178"/>
      <c r="N54" s="160" t="str">
        <f t="shared" si="7"/>
        <v/>
      </c>
      <c r="O54" s="21"/>
      <c r="P54" s="160" t="str">
        <f t="shared" si="2"/>
        <v/>
      </c>
      <c r="Q54" s="160">
        <f t="shared" si="4"/>
        <v>0</v>
      </c>
      <c r="R54" s="160" t="str">
        <f t="shared" si="5"/>
        <v/>
      </c>
      <c r="S54" s="160" t="str">
        <f t="shared" si="6"/>
        <v/>
      </c>
      <c r="T54" s="50" t="str">
        <f>IF($F54="","",IF(ISERROR(VLOOKUP(F54,PROVEEDORES!$D$8:$I$507,5,0)),1,VLOOKUP($F54,PROVEEDORES!$D$8:$I$507,5,0)))</f>
        <v/>
      </c>
    </row>
    <row r="55" spans="3:20" ht="17.45" customHeight="1" x14ac:dyDescent="0.25">
      <c r="C55" s="188"/>
      <c r="D55" s="189"/>
      <c r="E55" s="178"/>
      <c r="F55" s="178"/>
      <c r="G55" s="190">
        <f>DATOS!$E$13</f>
        <v>1</v>
      </c>
      <c r="H55" s="178"/>
      <c r="I55" s="191"/>
      <c r="J55" s="178"/>
      <c r="K55" s="178"/>
      <c r="L55" s="178"/>
      <c r="M55" s="178"/>
      <c r="N55" s="160" t="str">
        <f t="shared" si="7"/>
        <v/>
      </c>
      <c r="O55" s="21"/>
      <c r="P55" s="160" t="str">
        <f t="shared" si="2"/>
        <v/>
      </c>
      <c r="Q55" s="160">
        <f t="shared" si="4"/>
        <v>0</v>
      </c>
      <c r="R55" s="160" t="str">
        <f t="shared" si="5"/>
        <v/>
      </c>
      <c r="S55" s="160" t="str">
        <f t="shared" si="6"/>
        <v/>
      </c>
      <c r="T55" s="50" t="str">
        <f>IF($F55="","",IF(ISERROR(VLOOKUP(F55,PROVEEDORES!$D$8:$I$507,5,0)),1,VLOOKUP($F55,PROVEEDORES!$D$8:$I$507,5,0)))</f>
        <v/>
      </c>
    </row>
    <row r="56" spans="3:20" ht="17.45" customHeight="1" x14ac:dyDescent="0.25">
      <c r="C56" s="188"/>
      <c r="D56" s="189"/>
      <c r="E56" s="178"/>
      <c r="F56" s="178"/>
      <c r="G56" s="190">
        <f>DATOS!$E$13</f>
        <v>1</v>
      </c>
      <c r="H56" s="178"/>
      <c r="I56" s="191"/>
      <c r="J56" s="178"/>
      <c r="K56" s="178"/>
      <c r="L56" s="178"/>
      <c r="M56" s="178"/>
      <c r="N56" s="160" t="str">
        <f t="shared" si="7"/>
        <v/>
      </c>
      <c r="O56" s="21"/>
      <c r="P56" s="160" t="str">
        <f t="shared" si="2"/>
        <v/>
      </c>
      <c r="Q56" s="160">
        <f t="shared" si="4"/>
        <v>0</v>
      </c>
      <c r="R56" s="160" t="str">
        <f t="shared" si="5"/>
        <v/>
      </c>
      <c r="S56" s="160" t="str">
        <f t="shared" si="6"/>
        <v/>
      </c>
      <c r="T56" s="50" t="str">
        <f>IF($F56="","",IF(ISERROR(VLOOKUP(F56,PROVEEDORES!$D$8:$I$507,5,0)),1,VLOOKUP($F56,PROVEEDORES!$D$8:$I$507,5,0)))</f>
        <v/>
      </c>
    </row>
    <row r="57" spans="3:20" ht="17.45" customHeight="1" x14ac:dyDescent="0.25">
      <c r="C57" s="188"/>
      <c r="D57" s="189"/>
      <c r="E57" s="178"/>
      <c r="F57" s="178"/>
      <c r="G57" s="190">
        <f>DATOS!$E$13</f>
        <v>1</v>
      </c>
      <c r="H57" s="178"/>
      <c r="I57" s="191"/>
      <c r="J57" s="178"/>
      <c r="K57" s="178"/>
      <c r="L57" s="178"/>
      <c r="M57" s="178"/>
      <c r="N57" s="160" t="str">
        <f t="shared" si="7"/>
        <v/>
      </c>
      <c r="O57" s="21"/>
      <c r="P57" s="160" t="str">
        <f t="shared" si="2"/>
        <v/>
      </c>
      <c r="Q57" s="160">
        <f t="shared" si="4"/>
        <v>0</v>
      </c>
      <c r="R57" s="160" t="str">
        <f t="shared" si="5"/>
        <v/>
      </c>
      <c r="S57" s="160" t="str">
        <f t="shared" si="6"/>
        <v/>
      </c>
      <c r="T57" s="50" t="str">
        <f>IF($F57="","",IF(ISERROR(VLOOKUP(F57,PROVEEDORES!$D$8:$I$507,5,0)),1,VLOOKUP($F57,PROVEEDORES!$D$8:$I$507,5,0)))</f>
        <v/>
      </c>
    </row>
    <row r="58" spans="3:20" ht="17.45" customHeight="1" x14ac:dyDescent="0.25">
      <c r="C58" s="188"/>
      <c r="D58" s="189"/>
      <c r="E58" s="178"/>
      <c r="F58" s="178"/>
      <c r="G58" s="190">
        <f>DATOS!$E$13</f>
        <v>1</v>
      </c>
      <c r="H58" s="178"/>
      <c r="I58" s="191"/>
      <c r="J58" s="178"/>
      <c r="K58" s="178"/>
      <c r="L58" s="178"/>
      <c r="M58" s="178"/>
      <c r="N58" s="160" t="str">
        <f t="shared" si="7"/>
        <v/>
      </c>
      <c r="O58" s="21"/>
      <c r="P58" s="160" t="str">
        <f t="shared" si="2"/>
        <v/>
      </c>
      <c r="Q58" s="160">
        <f t="shared" si="4"/>
        <v>0</v>
      </c>
      <c r="R58" s="160" t="str">
        <f t="shared" si="5"/>
        <v/>
      </c>
      <c r="S58" s="160" t="str">
        <f t="shared" si="6"/>
        <v/>
      </c>
      <c r="T58" s="50" t="str">
        <f>IF($F58="","",IF(ISERROR(VLOOKUP(F58,PROVEEDORES!$D$8:$I$507,5,0)),1,VLOOKUP($F58,PROVEEDORES!$D$8:$I$507,5,0)))</f>
        <v/>
      </c>
    </row>
    <row r="59" spans="3:20" ht="17.45" customHeight="1" x14ac:dyDescent="0.25">
      <c r="C59" s="188"/>
      <c r="D59" s="189"/>
      <c r="E59" s="178"/>
      <c r="F59" s="178"/>
      <c r="G59" s="190">
        <f>DATOS!$E$13</f>
        <v>1</v>
      </c>
      <c r="H59" s="178"/>
      <c r="I59" s="191"/>
      <c r="J59" s="178"/>
      <c r="K59" s="178"/>
      <c r="L59" s="178"/>
      <c r="M59" s="178"/>
      <c r="N59" s="160" t="str">
        <f t="shared" si="7"/>
        <v/>
      </c>
      <c r="O59" s="21"/>
      <c r="P59" s="160" t="str">
        <f t="shared" si="2"/>
        <v/>
      </c>
      <c r="Q59" s="160">
        <f t="shared" si="4"/>
        <v>0</v>
      </c>
      <c r="R59" s="160" t="str">
        <f t="shared" si="5"/>
        <v/>
      </c>
      <c r="S59" s="160" t="str">
        <f t="shared" si="6"/>
        <v/>
      </c>
      <c r="T59" s="50" t="str">
        <f>IF($F59="","",IF(ISERROR(VLOOKUP(F59,PROVEEDORES!$D$8:$I$507,5,0)),1,VLOOKUP($F59,PROVEEDORES!$D$8:$I$507,5,0)))</f>
        <v/>
      </c>
    </row>
    <row r="60" spans="3:20" ht="17.45" customHeight="1" x14ac:dyDescent="0.25">
      <c r="C60" s="188"/>
      <c r="D60" s="189"/>
      <c r="E60" s="178"/>
      <c r="F60" s="178"/>
      <c r="G60" s="190">
        <f>DATOS!$E$13</f>
        <v>1</v>
      </c>
      <c r="H60" s="178"/>
      <c r="I60" s="191"/>
      <c r="J60" s="178"/>
      <c r="K60" s="178"/>
      <c r="L60" s="178"/>
      <c r="M60" s="178"/>
      <c r="N60" s="160" t="str">
        <f t="shared" si="7"/>
        <v/>
      </c>
      <c r="O60" s="21"/>
      <c r="P60" s="160" t="str">
        <f t="shared" si="2"/>
        <v/>
      </c>
      <c r="Q60" s="160">
        <f t="shared" si="4"/>
        <v>0</v>
      </c>
      <c r="R60" s="160" t="str">
        <f t="shared" si="5"/>
        <v/>
      </c>
      <c r="S60" s="160" t="str">
        <f t="shared" si="6"/>
        <v/>
      </c>
      <c r="T60" s="50" t="str">
        <f>IF($F60="","",IF(ISERROR(VLOOKUP(F60,PROVEEDORES!$D$8:$I$507,5,0)),1,VLOOKUP($F60,PROVEEDORES!$D$8:$I$507,5,0)))</f>
        <v/>
      </c>
    </row>
    <row r="61" spans="3:20" ht="17.45" customHeight="1" x14ac:dyDescent="0.25">
      <c r="C61" s="188"/>
      <c r="D61" s="189"/>
      <c r="E61" s="178"/>
      <c r="F61" s="178"/>
      <c r="G61" s="190">
        <f>DATOS!$E$13</f>
        <v>1</v>
      </c>
      <c r="H61" s="178"/>
      <c r="I61" s="191"/>
      <c r="J61" s="178"/>
      <c r="K61" s="178"/>
      <c r="L61" s="178"/>
      <c r="M61" s="178"/>
      <c r="N61" s="160" t="str">
        <f t="shared" si="7"/>
        <v/>
      </c>
      <c r="O61" s="21"/>
      <c r="P61" s="160" t="str">
        <f t="shared" si="2"/>
        <v/>
      </c>
      <c r="Q61" s="160">
        <f t="shared" si="4"/>
        <v>0</v>
      </c>
      <c r="R61" s="160" t="str">
        <f t="shared" si="5"/>
        <v/>
      </c>
      <c r="S61" s="160" t="str">
        <f t="shared" si="6"/>
        <v/>
      </c>
      <c r="T61" s="50" t="str">
        <f>IF($F61="","",IF(ISERROR(VLOOKUP(F61,PROVEEDORES!$D$8:$I$507,5,0)),1,VLOOKUP($F61,PROVEEDORES!$D$8:$I$507,5,0)))</f>
        <v/>
      </c>
    </row>
    <row r="62" spans="3:20" ht="17.45" customHeight="1" x14ac:dyDescent="0.25">
      <c r="C62" s="188"/>
      <c r="D62" s="189"/>
      <c r="E62" s="178"/>
      <c r="F62" s="178"/>
      <c r="G62" s="190">
        <f>DATOS!$E$13</f>
        <v>1</v>
      </c>
      <c r="H62" s="178"/>
      <c r="I62" s="191"/>
      <c r="J62" s="178"/>
      <c r="K62" s="178"/>
      <c r="L62" s="178"/>
      <c r="M62" s="178"/>
      <c r="N62" s="160" t="str">
        <f t="shared" si="7"/>
        <v/>
      </c>
      <c r="O62" s="21"/>
      <c r="P62" s="160" t="str">
        <f t="shared" si="2"/>
        <v/>
      </c>
      <c r="Q62" s="160">
        <f t="shared" si="4"/>
        <v>0</v>
      </c>
      <c r="R62" s="160" t="str">
        <f t="shared" si="5"/>
        <v/>
      </c>
      <c r="S62" s="160" t="str">
        <f t="shared" si="6"/>
        <v/>
      </c>
      <c r="T62" s="50" t="str">
        <f>IF($F62="","",IF(ISERROR(VLOOKUP(F62,PROVEEDORES!$D$8:$I$507,5,0)),1,VLOOKUP($F62,PROVEEDORES!$D$8:$I$507,5,0)))</f>
        <v/>
      </c>
    </row>
    <row r="63" spans="3:20" ht="17.45" customHeight="1" x14ac:dyDescent="0.25">
      <c r="C63" s="188"/>
      <c r="D63" s="189"/>
      <c r="E63" s="178"/>
      <c r="F63" s="178"/>
      <c r="G63" s="190">
        <f>DATOS!$E$13</f>
        <v>1</v>
      </c>
      <c r="H63" s="178"/>
      <c r="I63" s="191"/>
      <c r="J63" s="178"/>
      <c r="K63" s="178"/>
      <c r="L63" s="178"/>
      <c r="M63" s="178"/>
      <c r="N63" s="160" t="str">
        <f t="shared" si="7"/>
        <v/>
      </c>
      <c r="O63" s="21"/>
      <c r="P63" s="160" t="str">
        <f t="shared" si="2"/>
        <v/>
      </c>
      <c r="Q63" s="160">
        <f t="shared" si="4"/>
        <v>0</v>
      </c>
      <c r="R63" s="160" t="str">
        <f t="shared" si="5"/>
        <v/>
      </c>
      <c r="S63" s="160" t="str">
        <f t="shared" si="6"/>
        <v/>
      </c>
      <c r="T63" s="50" t="str">
        <f>IF($F63="","",IF(ISERROR(VLOOKUP(F63,PROVEEDORES!$D$8:$I$507,5,0)),1,VLOOKUP($F63,PROVEEDORES!$D$8:$I$507,5,0)))</f>
        <v/>
      </c>
    </row>
    <row r="64" spans="3:20" ht="17.45" customHeight="1" x14ac:dyDescent="0.25">
      <c r="C64" s="188"/>
      <c r="D64" s="189"/>
      <c r="E64" s="178"/>
      <c r="F64" s="178"/>
      <c r="G64" s="190">
        <f>DATOS!$E$13</f>
        <v>1</v>
      </c>
      <c r="H64" s="178"/>
      <c r="I64" s="191"/>
      <c r="J64" s="178"/>
      <c r="K64" s="178"/>
      <c r="L64" s="178"/>
      <c r="M64" s="178"/>
      <c r="N64" s="160" t="str">
        <f t="shared" si="7"/>
        <v/>
      </c>
      <c r="O64" s="21"/>
      <c r="P64" s="160" t="str">
        <f t="shared" si="2"/>
        <v/>
      </c>
      <c r="Q64" s="160">
        <f t="shared" si="4"/>
        <v>0</v>
      </c>
      <c r="R64" s="160" t="str">
        <f t="shared" si="5"/>
        <v/>
      </c>
      <c r="S64" s="160" t="str">
        <f t="shared" si="6"/>
        <v/>
      </c>
      <c r="T64" s="50" t="str">
        <f>IF($F64="","",IF(ISERROR(VLOOKUP(F64,PROVEEDORES!$D$8:$I$507,5,0)),1,VLOOKUP($F64,PROVEEDORES!$D$8:$I$507,5,0)))</f>
        <v/>
      </c>
    </row>
    <row r="65" spans="3:20" ht="17.45" customHeight="1" x14ac:dyDescent="0.25">
      <c r="C65" s="188"/>
      <c r="D65" s="189"/>
      <c r="E65" s="178"/>
      <c r="F65" s="178"/>
      <c r="G65" s="190">
        <f>DATOS!$E$13</f>
        <v>1</v>
      </c>
      <c r="H65" s="178"/>
      <c r="I65" s="191"/>
      <c r="J65" s="178"/>
      <c r="K65" s="178"/>
      <c r="L65" s="178"/>
      <c r="M65" s="178"/>
      <c r="N65" s="160" t="str">
        <f t="shared" si="7"/>
        <v/>
      </c>
      <c r="O65" s="21"/>
      <c r="P65" s="160" t="str">
        <f t="shared" si="2"/>
        <v/>
      </c>
      <c r="Q65" s="160">
        <f t="shared" si="4"/>
        <v>0</v>
      </c>
      <c r="R65" s="160" t="str">
        <f t="shared" si="5"/>
        <v/>
      </c>
      <c r="S65" s="160" t="str">
        <f t="shared" si="6"/>
        <v/>
      </c>
      <c r="T65" s="50" t="str">
        <f>IF($F65="","",IF(ISERROR(VLOOKUP(F65,PROVEEDORES!$D$8:$I$507,5,0)),1,VLOOKUP($F65,PROVEEDORES!$D$8:$I$507,5,0)))</f>
        <v/>
      </c>
    </row>
    <row r="66" spans="3:20" ht="17.45" customHeight="1" x14ac:dyDescent="0.25">
      <c r="C66" s="188"/>
      <c r="D66" s="189"/>
      <c r="E66" s="178"/>
      <c r="F66" s="178"/>
      <c r="G66" s="190">
        <f>DATOS!$E$13</f>
        <v>1</v>
      </c>
      <c r="H66" s="178"/>
      <c r="I66" s="191"/>
      <c r="J66" s="178"/>
      <c r="K66" s="178"/>
      <c r="L66" s="178"/>
      <c r="M66" s="178"/>
      <c r="N66" s="160" t="str">
        <f t="shared" si="7"/>
        <v/>
      </c>
      <c r="O66" s="21"/>
      <c r="P66" s="160" t="str">
        <f t="shared" si="2"/>
        <v/>
      </c>
      <c r="Q66" s="160">
        <f t="shared" si="4"/>
        <v>0</v>
      </c>
      <c r="R66" s="160" t="str">
        <f t="shared" si="5"/>
        <v/>
      </c>
      <c r="S66" s="160" t="str">
        <f t="shared" si="6"/>
        <v/>
      </c>
      <c r="T66" s="50" t="str">
        <f>IF($F66="","",IF(ISERROR(VLOOKUP(F66,PROVEEDORES!$D$8:$I$507,5,0)),1,VLOOKUP($F66,PROVEEDORES!$D$8:$I$507,5,0)))</f>
        <v/>
      </c>
    </row>
    <row r="67" spans="3:20" ht="17.45" customHeight="1" x14ac:dyDescent="0.25">
      <c r="C67" s="188"/>
      <c r="D67" s="189"/>
      <c r="E67" s="178"/>
      <c r="F67" s="178"/>
      <c r="G67" s="190">
        <f>DATOS!$E$13</f>
        <v>1</v>
      </c>
      <c r="H67" s="178"/>
      <c r="I67" s="191"/>
      <c r="J67" s="178"/>
      <c r="K67" s="178"/>
      <c r="L67" s="178"/>
      <c r="M67" s="178"/>
      <c r="N67" s="160" t="str">
        <f t="shared" si="7"/>
        <v/>
      </c>
      <c r="O67" s="21"/>
      <c r="P67" s="160" t="str">
        <f t="shared" si="2"/>
        <v/>
      </c>
      <c r="Q67" s="160">
        <f t="shared" si="4"/>
        <v>0</v>
      </c>
      <c r="R67" s="160" t="str">
        <f t="shared" si="5"/>
        <v/>
      </c>
      <c r="S67" s="160" t="str">
        <f t="shared" si="6"/>
        <v/>
      </c>
      <c r="T67" s="50" t="str">
        <f>IF($F67="","",IF(ISERROR(VLOOKUP(F67,PROVEEDORES!$D$8:$I$507,5,0)),1,VLOOKUP($F67,PROVEEDORES!$D$8:$I$507,5,0)))</f>
        <v/>
      </c>
    </row>
    <row r="68" spans="3:20" ht="17.45" customHeight="1" x14ac:dyDescent="0.25">
      <c r="C68" s="188"/>
      <c r="D68" s="189"/>
      <c r="E68" s="178"/>
      <c r="F68" s="178"/>
      <c r="G68" s="190">
        <f>DATOS!$E$13</f>
        <v>1</v>
      </c>
      <c r="H68" s="178"/>
      <c r="I68" s="191"/>
      <c r="J68" s="178"/>
      <c r="K68" s="178"/>
      <c r="L68" s="178"/>
      <c r="M68" s="178"/>
      <c r="N68" s="160" t="str">
        <f t="shared" si="7"/>
        <v/>
      </c>
      <c r="O68" s="21"/>
      <c r="P68" s="160" t="str">
        <f t="shared" si="2"/>
        <v/>
      </c>
      <c r="Q68" s="160">
        <f t="shared" si="4"/>
        <v>0</v>
      </c>
      <c r="R68" s="160" t="str">
        <f t="shared" si="5"/>
        <v/>
      </c>
      <c r="S68" s="160" t="str">
        <f t="shared" si="6"/>
        <v/>
      </c>
      <c r="T68" s="50" t="str">
        <f>IF($F68="","",IF(ISERROR(VLOOKUP(F68,PROVEEDORES!$D$8:$I$507,5,0)),1,VLOOKUP($F68,PROVEEDORES!$D$8:$I$507,5,0)))</f>
        <v/>
      </c>
    </row>
    <row r="69" spans="3:20" ht="17.45" customHeight="1" x14ac:dyDescent="0.25">
      <c r="C69" s="188"/>
      <c r="D69" s="189"/>
      <c r="E69" s="178"/>
      <c r="F69" s="178"/>
      <c r="G69" s="190">
        <f>DATOS!$E$13</f>
        <v>1</v>
      </c>
      <c r="H69" s="178"/>
      <c r="I69" s="191"/>
      <c r="J69" s="178"/>
      <c r="K69" s="178"/>
      <c r="L69" s="178"/>
      <c r="M69" s="178"/>
      <c r="N69" s="160" t="str">
        <f t="shared" si="7"/>
        <v/>
      </c>
      <c r="O69" s="21"/>
      <c r="P69" s="160" t="str">
        <f t="shared" si="2"/>
        <v/>
      </c>
      <c r="Q69" s="160">
        <f t="shared" si="4"/>
        <v>0</v>
      </c>
      <c r="R69" s="160" t="str">
        <f t="shared" si="5"/>
        <v/>
      </c>
      <c r="S69" s="160" t="str">
        <f t="shared" si="6"/>
        <v/>
      </c>
      <c r="T69" s="50" t="str">
        <f>IF($F69="","",IF(ISERROR(VLOOKUP(F69,PROVEEDORES!$D$8:$I$507,5,0)),1,VLOOKUP($F69,PROVEEDORES!$D$8:$I$507,5,0)))</f>
        <v/>
      </c>
    </row>
    <row r="70" spans="3:20" ht="17.45" customHeight="1" x14ac:dyDescent="0.25">
      <c r="C70" s="188"/>
      <c r="D70" s="189"/>
      <c r="E70" s="178"/>
      <c r="F70" s="178"/>
      <c r="G70" s="190">
        <f>DATOS!$E$13</f>
        <v>1</v>
      </c>
      <c r="H70" s="178"/>
      <c r="I70" s="191"/>
      <c r="J70" s="178"/>
      <c r="K70" s="178"/>
      <c r="L70" s="178"/>
      <c r="M70" s="178"/>
      <c r="N70" s="160" t="str">
        <f t="shared" si="7"/>
        <v/>
      </c>
      <c r="O70" s="21"/>
      <c r="P70" s="160" t="str">
        <f t="shared" si="2"/>
        <v/>
      </c>
      <c r="Q70" s="160">
        <f t="shared" si="4"/>
        <v>0</v>
      </c>
      <c r="R70" s="160" t="str">
        <f t="shared" si="5"/>
        <v/>
      </c>
      <c r="S70" s="160" t="str">
        <f t="shared" si="6"/>
        <v/>
      </c>
      <c r="T70" s="50" t="str">
        <f>IF($F70="","",IF(ISERROR(VLOOKUP(F70,PROVEEDORES!$D$8:$I$507,5,0)),1,VLOOKUP($F70,PROVEEDORES!$D$8:$I$507,5,0)))</f>
        <v/>
      </c>
    </row>
    <row r="71" spans="3:20" ht="17.45" customHeight="1" x14ac:dyDescent="0.25">
      <c r="C71" s="188"/>
      <c r="D71" s="189"/>
      <c r="E71" s="178"/>
      <c r="F71" s="178"/>
      <c r="G71" s="190">
        <f>DATOS!$E$13</f>
        <v>1</v>
      </c>
      <c r="H71" s="178"/>
      <c r="I71" s="191"/>
      <c r="J71" s="178"/>
      <c r="K71" s="178"/>
      <c r="L71" s="178"/>
      <c r="M71" s="178"/>
      <c r="N71" s="160" t="str">
        <f t="shared" si="7"/>
        <v/>
      </c>
      <c r="O71" s="21"/>
      <c r="P71" s="160" t="str">
        <f t="shared" si="2"/>
        <v/>
      </c>
      <c r="Q71" s="160">
        <f t="shared" si="4"/>
        <v>0</v>
      </c>
      <c r="R71" s="160" t="str">
        <f t="shared" si="5"/>
        <v/>
      </c>
      <c r="S71" s="160" t="str">
        <f t="shared" si="6"/>
        <v/>
      </c>
      <c r="T71" s="50" t="str">
        <f>IF($F71="","",IF(ISERROR(VLOOKUP(F71,PROVEEDORES!$D$8:$I$507,5,0)),1,VLOOKUP($F71,PROVEEDORES!$D$8:$I$507,5,0)))</f>
        <v/>
      </c>
    </row>
    <row r="72" spans="3:20" ht="17.45" customHeight="1" x14ac:dyDescent="0.25">
      <c r="C72" s="188"/>
      <c r="D72" s="189"/>
      <c r="E72" s="178"/>
      <c r="F72" s="178"/>
      <c r="G72" s="190">
        <f>DATOS!$E$13</f>
        <v>1</v>
      </c>
      <c r="H72" s="178"/>
      <c r="I72" s="191"/>
      <c r="J72" s="178"/>
      <c r="K72" s="178"/>
      <c r="L72" s="178"/>
      <c r="M72" s="178"/>
      <c r="N72" s="160" t="str">
        <f t="shared" si="7"/>
        <v/>
      </c>
      <c r="O72" s="21"/>
      <c r="P72" s="160" t="str">
        <f t="shared" si="2"/>
        <v/>
      </c>
      <c r="Q72" s="160">
        <f t="shared" si="4"/>
        <v>0</v>
      </c>
      <c r="R72" s="160" t="str">
        <f t="shared" si="5"/>
        <v/>
      </c>
      <c r="S72" s="160" t="str">
        <f t="shared" si="6"/>
        <v/>
      </c>
      <c r="T72" s="50" t="str">
        <f>IF($F72="","",IF(ISERROR(VLOOKUP(F72,PROVEEDORES!$D$8:$I$507,5,0)),1,VLOOKUP($F72,PROVEEDORES!$D$8:$I$507,5,0)))</f>
        <v/>
      </c>
    </row>
    <row r="73" spans="3:20" ht="17.45" customHeight="1" x14ac:dyDescent="0.25">
      <c r="C73" s="188"/>
      <c r="D73" s="189"/>
      <c r="E73" s="178"/>
      <c r="F73" s="178"/>
      <c r="G73" s="190">
        <f>DATOS!$E$13</f>
        <v>1</v>
      </c>
      <c r="H73" s="178"/>
      <c r="I73" s="191"/>
      <c r="J73" s="178"/>
      <c r="K73" s="178"/>
      <c r="L73" s="178"/>
      <c r="M73" s="178"/>
      <c r="N73" s="160" t="str">
        <f t="shared" si="7"/>
        <v/>
      </c>
      <c r="O73" s="21"/>
      <c r="P73" s="160" t="str">
        <f t="shared" si="2"/>
        <v/>
      </c>
      <c r="Q73" s="160">
        <f t="shared" si="4"/>
        <v>0</v>
      </c>
      <c r="R73" s="160" t="str">
        <f t="shared" si="5"/>
        <v/>
      </c>
      <c r="S73" s="160" t="str">
        <f t="shared" si="6"/>
        <v/>
      </c>
      <c r="T73" s="50" t="str">
        <f>IF($F73="","",IF(ISERROR(VLOOKUP(F73,PROVEEDORES!$D$8:$I$507,5,0)),1,VLOOKUP($F73,PROVEEDORES!$D$8:$I$507,5,0)))</f>
        <v/>
      </c>
    </row>
    <row r="74" spans="3:20" ht="17.45" customHeight="1" x14ac:dyDescent="0.25">
      <c r="C74" s="188"/>
      <c r="D74" s="189"/>
      <c r="E74" s="178"/>
      <c r="F74" s="178"/>
      <c r="G74" s="190">
        <f>DATOS!$E$13</f>
        <v>1</v>
      </c>
      <c r="H74" s="178"/>
      <c r="I74" s="191"/>
      <c r="J74" s="178"/>
      <c r="K74" s="178"/>
      <c r="L74" s="178"/>
      <c r="M74" s="178"/>
      <c r="N74" s="160" t="str">
        <f t="shared" si="7"/>
        <v/>
      </c>
      <c r="O74" s="21"/>
      <c r="P74" s="160" t="str">
        <f t="shared" si="2"/>
        <v/>
      </c>
      <c r="Q74" s="160">
        <f t="shared" si="4"/>
        <v>0</v>
      </c>
      <c r="R74" s="160" t="str">
        <f t="shared" si="5"/>
        <v/>
      </c>
      <c r="S74" s="160" t="str">
        <f t="shared" si="6"/>
        <v/>
      </c>
      <c r="T74" s="50" t="str">
        <f>IF($F74="","",IF(ISERROR(VLOOKUP(F74,PROVEEDORES!$D$8:$I$507,5,0)),1,VLOOKUP($F74,PROVEEDORES!$D$8:$I$507,5,0)))</f>
        <v/>
      </c>
    </row>
    <row r="75" spans="3:20" ht="17.45" customHeight="1" x14ac:dyDescent="0.25">
      <c r="C75" s="188"/>
      <c r="D75" s="189"/>
      <c r="E75" s="178"/>
      <c r="F75" s="178"/>
      <c r="G75" s="190">
        <f>DATOS!$E$13</f>
        <v>1</v>
      </c>
      <c r="H75" s="178"/>
      <c r="I75" s="191"/>
      <c r="J75" s="178"/>
      <c r="K75" s="178"/>
      <c r="L75" s="178"/>
      <c r="M75" s="178"/>
      <c r="N75" s="160" t="str">
        <f t="shared" si="7"/>
        <v/>
      </c>
      <c r="O75" s="21"/>
      <c r="P75" s="160" t="str">
        <f t="shared" si="2"/>
        <v/>
      </c>
      <c r="Q75" s="160">
        <f t="shared" si="4"/>
        <v>0</v>
      </c>
      <c r="R75" s="160" t="str">
        <f t="shared" si="5"/>
        <v/>
      </c>
      <c r="S75" s="160" t="str">
        <f t="shared" si="6"/>
        <v/>
      </c>
      <c r="T75" s="50" t="str">
        <f>IF($F75="","",IF(ISERROR(VLOOKUP(F75,PROVEEDORES!$D$8:$I$507,5,0)),1,VLOOKUP($F75,PROVEEDORES!$D$8:$I$507,5,0)))</f>
        <v/>
      </c>
    </row>
    <row r="76" spans="3:20" ht="17.45" customHeight="1" x14ac:dyDescent="0.25">
      <c r="C76" s="188"/>
      <c r="D76" s="189"/>
      <c r="E76" s="178"/>
      <c r="F76" s="178"/>
      <c r="G76" s="190">
        <f>DATOS!$E$13</f>
        <v>1</v>
      </c>
      <c r="H76" s="178"/>
      <c r="I76" s="191"/>
      <c r="J76" s="178"/>
      <c r="K76" s="178"/>
      <c r="L76" s="178"/>
      <c r="M76" s="178"/>
      <c r="N76" s="160" t="str">
        <f t="shared" si="7"/>
        <v/>
      </c>
      <c r="O76" s="21"/>
      <c r="P76" s="160" t="str">
        <f t="shared" si="2"/>
        <v/>
      </c>
      <c r="Q76" s="160">
        <f t="shared" si="4"/>
        <v>0</v>
      </c>
      <c r="R76" s="160" t="str">
        <f t="shared" si="5"/>
        <v/>
      </c>
      <c r="S76" s="160" t="str">
        <f t="shared" si="6"/>
        <v/>
      </c>
      <c r="T76" s="50" t="str">
        <f>IF($F76="","",IF(ISERROR(VLOOKUP(F76,PROVEEDORES!$D$8:$I$507,5,0)),1,VLOOKUP($F76,PROVEEDORES!$D$8:$I$507,5,0)))</f>
        <v/>
      </c>
    </row>
    <row r="77" spans="3:20" ht="17.45" customHeight="1" x14ac:dyDescent="0.25">
      <c r="C77" s="188"/>
      <c r="D77" s="189"/>
      <c r="E77" s="178"/>
      <c r="F77" s="178"/>
      <c r="G77" s="190">
        <f>DATOS!$E$13</f>
        <v>1</v>
      </c>
      <c r="H77" s="178"/>
      <c r="I77" s="191"/>
      <c r="J77" s="178"/>
      <c r="K77" s="178"/>
      <c r="L77" s="178"/>
      <c r="M77" s="178"/>
      <c r="N77" s="160" t="str">
        <f t="shared" si="7"/>
        <v/>
      </c>
      <c r="O77" s="21"/>
      <c r="P77" s="160" t="str">
        <f t="shared" si="2"/>
        <v/>
      </c>
      <c r="Q77" s="160">
        <f t="shared" si="4"/>
        <v>0</v>
      </c>
      <c r="R77" s="160" t="str">
        <f t="shared" si="5"/>
        <v/>
      </c>
      <c r="S77" s="160" t="str">
        <f t="shared" si="6"/>
        <v/>
      </c>
      <c r="T77" s="50" t="str">
        <f>IF($F77="","",IF(ISERROR(VLOOKUP(F77,PROVEEDORES!$D$8:$I$507,5,0)),1,VLOOKUP($F77,PROVEEDORES!$D$8:$I$507,5,0)))</f>
        <v/>
      </c>
    </row>
    <row r="78" spans="3:20" ht="17.45" customHeight="1" x14ac:dyDescent="0.25">
      <c r="C78" s="188"/>
      <c r="D78" s="189"/>
      <c r="E78" s="178"/>
      <c r="F78" s="178"/>
      <c r="G78" s="190">
        <f>DATOS!$E$13</f>
        <v>1</v>
      </c>
      <c r="H78" s="178"/>
      <c r="I78" s="191"/>
      <c r="J78" s="178"/>
      <c r="K78" s="178"/>
      <c r="L78" s="178"/>
      <c r="M78" s="178"/>
      <c r="N78" s="160" t="str">
        <f t="shared" si="7"/>
        <v/>
      </c>
      <c r="O78" s="21"/>
      <c r="P78" s="160" t="str">
        <f t="shared" si="2"/>
        <v/>
      </c>
      <c r="Q78" s="160">
        <f t="shared" si="4"/>
        <v>0</v>
      </c>
      <c r="R78" s="160" t="str">
        <f t="shared" si="5"/>
        <v/>
      </c>
      <c r="S78" s="160" t="str">
        <f t="shared" si="6"/>
        <v/>
      </c>
      <c r="T78" s="50" t="str">
        <f>IF($F78="","",IF(ISERROR(VLOOKUP(F78,PROVEEDORES!$D$8:$I$507,5,0)),1,VLOOKUP($F78,PROVEEDORES!$D$8:$I$507,5,0)))</f>
        <v/>
      </c>
    </row>
    <row r="79" spans="3:20" ht="17.45" customHeight="1" x14ac:dyDescent="0.25">
      <c r="C79" s="188"/>
      <c r="D79" s="189"/>
      <c r="E79" s="178"/>
      <c r="F79" s="178"/>
      <c r="G79" s="190">
        <f>DATOS!$E$13</f>
        <v>1</v>
      </c>
      <c r="H79" s="178"/>
      <c r="I79" s="191"/>
      <c r="J79" s="178"/>
      <c r="K79" s="178"/>
      <c r="L79" s="178"/>
      <c r="M79" s="178"/>
      <c r="N79" s="160" t="str">
        <f t="shared" si="7"/>
        <v/>
      </c>
      <c r="O79" s="21"/>
      <c r="P79" s="160" t="str">
        <f t="shared" si="2"/>
        <v/>
      </c>
      <c r="Q79" s="160">
        <f t="shared" si="4"/>
        <v>0</v>
      </c>
      <c r="R79" s="160" t="str">
        <f t="shared" si="5"/>
        <v/>
      </c>
      <c r="S79" s="160" t="str">
        <f t="shared" si="6"/>
        <v/>
      </c>
      <c r="T79" s="50" t="str">
        <f>IF($F79="","",IF(ISERROR(VLOOKUP(F79,PROVEEDORES!$D$8:$I$507,5,0)),1,VLOOKUP($F79,PROVEEDORES!$D$8:$I$507,5,0)))</f>
        <v/>
      </c>
    </row>
    <row r="80" spans="3:20" ht="17.45" customHeight="1" x14ac:dyDescent="0.25">
      <c r="C80" s="188"/>
      <c r="D80" s="189"/>
      <c r="E80" s="178"/>
      <c r="F80" s="178"/>
      <c r="G80" s="190">
        <f>DATOS!$E$13</f>
        <v>1</v>
      </c>
      <c r="H80" s="178"/>
      <c r="I80" s="191"/>
      <c r="J80" s="178"/>
      <c r="K80" s="178"/>
      <c r="L80" s="178"/>
      <c r="M80" s="178"/>
      <c r="N80" s="160" t="str">
        <f t="shared" si="7"/>
        <v/>
      </c>
      <c r="O80" s="21"/>
      <c r="P80" s="160" t="str">
        <f t="shared" si="2"/>
        <v/>
      </c>
      <c r="Q80" s="160">
        <f t="shared" si="4"/>
        <v>0</v>
      </c>
      <c r="R80" s="160" t="str">
        <f t="shared" si="5"/>
        <v/>
      </c>
      <c r="S80" s="160" t="str">
        <f t="shared" si="6"/>
        <v/>
      </c>
      <c r="T80" s="50" t="str">
        <f>IF($F80="","",IF(ISERROR(VLOOKUP(F80,PROVEEDORES!$D$8:$I$507,5,0)),1,VLOOKUP($F80,PROVEEDORES!$D$8:$I$507,5,0)))</f>
        <v/>
      </c>
    </row>
    <row r="81" spans="3:20" ht="17.45" customHeight="1" x14ac:dyDescent="0.25">
      <c r="C81" s="188"/>
      <c r="D81" s="189"/>
      <c r="E81" s="178"/>
      <c r="F81" s="178"/>
      <c r="G81" s="190">
        <f>DATOS!$E$13</f>
        <v>1</v>
      </c>
      <c r="H81" s="178"/>
      <c r="I81" s="191"/>
      <c r="J81" s="178"/>
      <c r="K81" s="178"/>
      <c r="L81" s="178"/>
      <c r="M81" s="178"/>
      <c r="N81" s="160" t="str">
        <f t="shared" si="7"/>
        <v/>
      </c>
      <c r="O81" s="21"/>
      <c r="P81" s="160" t="str">
        <f t="shared" si="2"/>
        <v/>
      </c>
      <c r="Q81" s="160">
        <f t="shared" si="4"/>
        <v>0</v>
      </c>
      <c r="R81" s="160" t="str">
        <f t="shared" si="5"/>
        <v/>
      </c>
      <c r="S81" s="160" t="str">
        <f t="shared" si="6"/>
        <v/>
      </c>
      <c r="T81" s="50" t="str">
        <f>IF($F81="","",IF(ISERROR(VLOOKUP(F81,PROVEEDORES!$D$8:$I$507,5,0)),1,VLOOKUP($F81,PROVEEDORES!$D$8:$I$507,5,0)))</f>
        <v/>
      </c>
    </row>
    <row r="82" spans="3:20" ht="17.45" customHeight="1" x14ac:dyDescent="0.25">
      <c r="C82" s="188"/>
      <c r="D82" s="189"/>
      <c r="E82" s="178"/>
      <c r="F82" s="178"/>
      <c r="G82" s="190">
        <f>DATOS!$E$13</f>
        <v>1</v>
      </c>
      <c r="H82" s="178"/>
      <c r="I82" s="191"/>
      <c r="J82" s="178"/>
      <c r="K82" s="178"/>
      <c r="L82" s="178"/>
      <c r="M82" s="178"/>
      <c r="N82" s="160" t="str">
        <f t="shared" ref="N82:N145" si="8">IF(H82&amp;J82&amp;K82&amp;L82&amp;M82="","",H82+J82+K82-L82-M82)</f>
        <v/>
      </c>
      <c r="O82" s="21"/>
      <c r="P82" s="160" t="str">
        <f t="shared" ref="P82:P145" si="9">IF($I82="E",H82,"")</f>
        <v/>
      </c>
      <c r="Q82" s="160">
        <f t="shared" si="4"/>
        <v>0</v>
      </c>
      <c r="R82" s="160" t="str">
        <f t="shared" si="5"/>
        <v/>
      </c>
      <c r="S82" s="160" t="str">
        <f t="shared" si="6"/>
        <v/>
      </c>
      <c r="T82" s="50" t="str">
        <f>IF($F82="","",IF(ISERROR(VLOOKUP(F82,PROVEEDORES!$D$8:$I$507,5,0)),1,VLOOKUP($F82,PROVEEDORES!$D$8:$I$507,5,0)))</f>
        <v/>
      </c>
    </row>
    <row r="83" spans="3:20" ht="17.45" customHeight="1" x14ac:dyDescent="0.25">
      <c r="C83" s="188"/>
      <c r="D83" s="189"/>
      <c r="E83" s="178"/>
      <c r="F83" s="178"/>
      <c r="G83" s="190">
        <f>DATOS!$E$13</f>
        <v>1</v>
      </c>
      <c r="H83" s="178"/>
      <c r="I83" s="191"/>
      <c r="J83" s="178"/>
      <c r="K83" s="178"/>
      <c r="L83" s="178"/>
      <c r="M83" s="178"/>
      <c r="N83" s="160" t="str">
        <f t="shared" si="8"/>
        <v/>
      </c>
      <c r="O83" s="21"/>
      <c r="P83" s="160" t="str">
        <f t="shared" si="9"/>
        <v/>
      </c>
      <c r="Q83" s="160">
        <f t="shared" ref="Q83:Q146" si="10">IF($I83=0%,H83,"")</f>
        <v>0</v>
      </c>
      <c r="R83" s="160" t="str">
        <f t="shared" ref="R83:R146" si="11">IF(OR($I83=8%,$I83=11%),$J83/$I83,"")</f>
        <v/>
      </c>
      <c r="S83" s="160" t="str">
        <f t="shared" ref="S83:S146" si="12">IF(OR($I83=15%,$I83=16%),$J83/$I83,"")</f>
        <v/>
      </c>
      <c r="T83" s="50" t="str">
        <f>IF($F83="","",IF(ISERROR(VLOOKUP(F83,PROVEEDORES!$D$8:$I$507,5,0)),1,VLOOKUP($F83,PROVEEDORES!$D$8:$I$507,5,0)))</f>
        <v/>
      </c>
    </row>
    <row r="84" spans="3:20" ht="17.45" customHeight="1" x14ac:dyDescent="0.25">
      <c r="C84" s="188"/>
      <c r="D84" s="189"/>
      <c r="E84" s="178"/>
      <c r="F84" s="178"/>
      <c r="G84" s="190">
        <f>DATOS!$E$13</f>
        <v>1</v>
      </c>
      <c r="H84" s="178"/>
      <c r="I84" s="191"/>
      <c r="J84" s="178"/>
      <c r="K84" s="178"/>
      <c r="L84" s="178"/>
      <c r="M84" s="178"/>
      <c r="N84" s="160" t="str">
        <f t="shared" si="8"/>
        <v/>
      </c>
      <c r="O84" s="21"/>
      <c r="P84" s="160" t="str">
        <f t="shared" si="9"/>
        <v/>
      </c>
      <c r="Q84" s="160">
        <f t="shared" si="10"/>
        <v>0</v>
      </c>
      <c r="R84" s="160" t="str">
        <f t="shared" si="11"/>
        <v/>
      </c>
      <c r="S84" s="160" t="str">
        <f t="shared" si="12"/>
        <v/>
      </c>
      <c r="T84" s="50" t="str">
        <f>IF($F84="","",IF(ISERROR(VLOOKUP(F84,PROVEEDORES!$D$8:$I$507,5,0)),1,VLOOKUP($F84,PROVEEDORES!$D$8:$I$507,5,0)))</f>
        <v/>
      </c>
    </row>
    <row r="85" spans="3:20" ht="17.45" customHeight="1" x14ac:dyDescent="0.25">
      <c r="C85" s="188"/>
      <c r="D85" s="189"/>
      <c r="E85" s="178"/>
      <c r="F85" s="178"/>
      <c r="G85" s="190">
        <f>DATOS!$E$13</f>
        <v>1</v>
      </c>
      <c r="H85" s="178"/>
      <c r="I85" s="191"/>
      <c r="J85" s="178"/>
      <c r="K85" s="178"/>
      <c r="L85" s="178"/>
      <c r="M85" s="178"/>
      <c r="N85" s="160" t="str">
        <f t="shared" si="8"/>
        <v/>
      </c>
      <c r="O85" s="21"/>
      <c r="P85" s="160" t="str">
        <f t="shared" si="9"/>
        <v/>
      </c>
      <c r="Q85" s="160">
        <f t="shared" si="10"/>
        <v>0</v>
      </c>
      <c r="R85" s="160" t="str">
        <f t="shared" si="11"/>
        <v/>
      </c>
      <c r="S85" s="160" t="str">
        <f t="shared" si="12"/>
        <v/>
      </c>
      <c r="T85" s="50" t="str">
        <f>IF($F85="","",IF(ISERROR(VLOOKUP(F85,PROVEEDORES!$D$8:$I$507,5,0)),1,VLOOKUP($F85,PROVEEDORES!$D$8:$I$507,5,0)))</f>
        <v/>
      </c>
    </row>
    <row r="86" spans="3:20" ht="17.45" customHeight="1" x14ac:dyDescent="0.25">
      <c r="C86" s="188"/>
      <c r="D86" s="189"/>
      <c r="E86" s="178"/>
      <c r="F86" s="178"/>
      <c r="G86" s="190">
        <f>DATOS!$E$13</f>
        <v>1</v>
      </c>
      <c r="H86" s="178"/>
      <c r="I86" s="191"/>
      <c r="J86" s="178"/>
      <c r="K86" s="178"/>
      <c r="L86" s="178"/>
      <c r="M86" s="178"/>
      <c r="N86" s="160" t="str">
        <f t="shared" si="8"/>
        <v/>
      </c>
      <c r="O86" s="21"/>
      <c r="P86" s="160" t="str">
        <f t="shared" si="9"/>
        <v/>
      </c>
      <c r="Q86" s="160">
        <f t="shared" si="10"/>
        <v>0</v>
      </c>
      <c r="R86" s="160" t="str">
        <f t="shared" si="11"/>
        <v/>
      </c>
      <c r="S86" s="160" t="str">
        <f t="shared" si="12"/>
        <v/>
      </c>
      <c r="T86" s="50" t="str">
        <f>IF($F86="","",IF(ISERROR(VLOOKUP(F86,PROVEEDORES!$D$8:$I$507,5,0)),1,VLOOKUP($F86,PROVEEDORES!$D$8:$I$507,5,0)))</f>
        <v/>
      </c>
    </row>
    <row r="87" spans="3:20" ht="17.45" customHeight="1" x14ac:dyDescent="0.25">
      <c r="C87" s="188"/>
      <c r="D87" s="189"/>
      <c r="E87" s="178"/>
      <c r="F87" s="178"/>
      <c r="G87" s="190">
        <f>DATOS!$E$13</f>
        <v>1</v>
      </c>
      <c r="H87" s="178"/>
      <c r="I87" s="191"/>
      <c r="J87" s="178"/>
      <c r="K87" s="178"/>
      <c r="L87" s="178"/>
      <c r="M87" s="178"/>
      <c r="N87" s="160" t="str">
        <f t="shared" si="8"/>
        <v/>
      </c>
      <c r="O87" s="21"/>
      <c r="P87" s="160" t="str">
        <f t="shared" si="9"/>
        <v/>
      </c>
      <c r="Q87" s="160">
        <f t="shared" si="10"/>
        <v>0</v>
      </c>
      <c r="R87" s="160" t="str">
        <f t="shared" si="11"/>
        <v/>
      </c>
      <c r="S87" s="160" t="str">
        <f t="shared" si="12"/>
        <v/>
      </c>
      <c r="T87" s="50" t="str">
        <f>IF($F87="","",IF(ISERROR(VLOOKUP(F87,PROVEEDORES!$D$8:$I$507,5,0)),1,VLOOKUP($F87,PROVEEDORES!$D$8:$I$507,5,0)))</f>
        <v/>
      </c>
    </row>
    <row r="88" spans="3:20" ht="17.45" customHeight="1" x14ac:dyDescent="0.25">
      <c r="C88" s="188"/>
      <c r="D88" s="189"/>
      <c r="E88" s="178"/>
      <c r="F88" s="178"/>
      <c r="G88" s="190">
        <f>DATOS!$E$13</f>
        <v>1</v>
      </c>
      <c r="H88" s="178"/>
      <c r="I88" s="191"/>
      <c r="J88" s="178"/>
      <c r="K88" s="178"/>
      <c r="L88" s="178"/>
      <c r="M88" s="178"/>
      <c r="N88" s="160" t="str">
        <f t="shared" si="8"/>
        <v/>
      </c>
      <c r="O88" s="21"/>
      <c r="P88" s="160" t="str">
        <f t="shared" si="9"/>
        <v/>
      </c>
      <c r="Q88" s="160">
        <f t="shared" si="10"/>
        <v>0</v>
      </c>
      <c r="R88" s="160" t="str">
        <f t="shared" si="11"/>
        <v/>
      </c>
      <c r="S88" s="160" t="str">
        <f t="shared" si="12"/>
        <v/>
      </c>
      <c r="T88" s="50" t="str">
        <f>IF($F88="","",IF(ISERROR(VLOOKUP(F88,PROVEEDORES!$D$8:$I$507,5,0)),1,VLOOKUP($F88,PROVEEDORES!$D$8:$I$507,5,0)))</f>
        <v/>
      </c>
    </row>
    <row r="89" spans="3:20" ht="17.45" customHeight="1" x14ac:dyDescent="0.25">
      <c r="C89" s="188"/>
      <c r="D89" s="189"/>
      <c r="E89" s="178"/>
      <c r="F89" s="178"/>
      <c r="G89" s="190">
        <f>DATOS!$E$13</f>
        <v>1</v>
      </c>
      <c r="H89" s="178"/>
      <c r="I89" s="191"/>
      <c r="J89" s="178"/>
      <c r="K89" s="178"/>
      <c r="L89" s="178"/>
      <c r="M89" s="178"/>
      <c r="N89" s="160" t="str">
        <f t="shared" si="8"/>
        <v/>
      </c>
      <c r="O89" s="21"/>
      <c r="P89" s="160" t="str">
        <f t="shared" si="9"/>
        <v/>
      </c>
      <c r="Q89" s="160">
        <f t="shared" si="10"/>
        <v>0</v>
      </c>
      <c r="R89" s="160" t="str">
        <f t="shared" si="11"/>
        <v/>
      </c>
      <c r="S89" s="160" t="str">
        <f t="shared" si="12"/>
        <v/>
      </c>
      <c r="T89" s="50" t="str">
        <f>IF($F89="","",IF(ISERROR(VLOOKUP(F89,PROVEEDORES!$D$8:$I$507,5,0)),1,VLOOKUP($F89,PROVEEDORES!$D$8:$I$507,5,0)))</f>
        <v/>
      </c>
    </row>
    <row r="90" spans="3:20" ht="17.45" customHeight="1" x14ac:dyDescent="0.25">
      <c r="C90" s="188"/>
      <c r="D90" s="189"/>
      <c r="E90" s="178"/>
      <c r="F90" s="178"/>
      <c r="G90" s="190">
        <f>DATOS!$E$13</f>
        <v>1</v>
      </c>
      <c r="H90" s="178"/>
      <c r="I90" s="191"/>
      <c r="J90" s="178"/>
      <c r="K90" s="178"/>
      <c r="L90" s="178"/>
      <c r="M90" s="178"/>
      <c r="N90" s="160" t="str">
        <f t="shared" si="8"/>
        <v/>
      </c>
      <c r="O90" s="21"/>
      <c r="P90" s="160" t="str">
        <f t="shared" si="9"/>
        <v/>
      </c>
      <c r="Q90" s="160">
        <f t="shared" si="10"/>
        <v>0</v>
      </c>
      <c r="R90" s="160" t="str">
        <f t="shared" si="11"/>
        <v/>
      </c>
      <c r="S90" s="160" t="str">
        <f t="shared" si="12"/>
        <v/>
      </c>
      <c r="T90" s="50" t="str">
        <f>IF($F90="","",IF(ISERROR(VLOOKUP(F90,PROVEEDORES!$D$8:$I$507,5,0)),1,VLOOKUP($F90,PROVEEDORES!$D$8:$I$507,5,0)))</f>
        <v/>
      </c>
    </row>
    <row r="91" spans="3:20" ht="17.45" customHeight="1" x14ac:dyDescent="0.25">
      <c r="C91" s="188"/>
      <c r="D91" s="189"/>
      <c r="E91" s="178"/>
      <c r="F91" s="178"/>
      <c r="G91" s="190">
        <f>DATOS!$E$13</f>
        <v>1</v>
      </c>
      <c r="H91" s="178"/>
      <c r="I91" s="191"/>
      <c r="J91" s="178"/>
      <c r="K91" s="178"/>
      <c r="L91" s="178"/>
      <c r="M91" s="178"/>
      <c r="N91" s="160" t="str">
        <f t="shared" si="8"/>
        <v/>
      </c>
      <c r="O91" s="21"/>
      <c r="P91" s="160" t="str">
        <f t="shared" si="9"/>
        <v/>
      </c>
      <c r="Q91" s="160">
        <f t="shared" si="10"/>
        <v>0</v>
      </c>
      <c r="R91" s="160" t="str">
        <f t="shared" si="11"/>
        <v/>
      </c>
      <c r="S91" s="160" t="str">
        <f t="shared" si="12"/>
        <v/>
      </c>
      <c r="T91" s="50" t="str">
        <f>IF($F91="","",IF(ISERROR(VLOOKUP(F91,PROVEEDORES!$D$8:$I$507,5,0)),1,VLOOKUP($F91,PROVEEDORES!$D$8:$I$507,5,0)))</f>
        <v/>
      </c>
    </row>
    <row r="92" spans="3:20" ht="17.45" customHeight="1" x14ac:dyDescent="0.25">
      <c r="C92" s="188"/>
      <c r="D92" s="189"/>
      <c r="E92" s="178"/>
      <c r="F92" s="178"/>
      <c r="G92" s="190">
        <f>DATOS!$E$13</f>
        <v>1</v>
      </c>
      <c r="H92" s="178"/>
      <c r="I92" s="191"/>
      <c r="J92" s="178"/>
      <c r="K92" s="178"/>
      <c r="L92" s="178"/>
      <c r="M92" s="178"/>
      <c r="N92" s="160" t="str">
        <f t="shared" si="8"/>
        <v/>
      </c>
      <c r="O92" s="21"/>
      <c r="P92" s="160" t="str">
        <f t="shared" si="9"/>
        <v/>
      </c>
      <c r="Q92" s="160">
        <f t="shared" si="10"/>
        <v>0</v>
      </c>
      <c r="R92" s="160" t="str">
        <f t="shared" si="11"/>
        <v/>
      </c>
      <c r="S92" s="160" t="str">
        <f t="shared" si="12"/>
        <v/>
      </c>
      <c r="T92" s="50" t="str">
        <f>IF($F92="","",IF(ISERROR(VLOOKUP(F92,PROVEEDORES!$D$8:$I$507,5,0)),1,VLOOKUP($F92,PROVEEDORES!$D$8:$I$507,5,0)))</f>
        <v/>
      </c>
    </row>
    <row r="93" spans="3:20" ht="17.45" customHeight="1" x14ac:dyDescent="0.25">
      <c r="C93" s="188"/>
      <c r="D93" s="189"/>
      <c r="E93" s="178"/>
      <c r="F93" s="178"/>
      <c r="G93" s="190">
        <f>DATOS!$E$13</f>
        <v>1</v>
      </c>
      <c r="H93" s="178"/>
      <c r="I93" s="191"/>
      <c r="J93" s="178"/>
      <c r="K93" s="178"/>
      <c r="L93" s="178"/>
      <c r="M93" s="178"/>
      <c r="N93" s="160" t="str">
        <f t="shared" si="8"/>
        <v/>
      </c>
      <c r="O93" s="21"/>
      <c r="P93" s="160" t="str">
        <f t="shared" si="9"/>
        <v/>
      </c>
      <c r="Q93" s="160">
        <f t="shared" si="10"/>
        <v>0</v>
      </c>
      <c r="R93" s="160" t="str">
        <f t="shared" si="11"/>
        <v/>
      </c>
      <c r="S93" s="160" t="str">
        <f t="shared" si="12"/>
        <v/>
      </c>
      <c r="T93" s="50" t="str">
        <f>IF($F93="","",IF(ISERROR(VLOOKUP(F93,PROVEEDORES!$D$8:$I$507,5,0)),1,VLOOKUP($F93,PROVEEDORES!$D$8:$I$507,5,0)))</f>
        <v/>
      </c>
    </row>
    <row r="94" spans="3:20" ht="17.45" customHeight="1" x14ac:dyDescent="0.25">
      <c r="C94" s="188"/>
      <c r="D94" s="189"/>
      <c r="E94" s="178"/>
      <c r="F94" s="178"/>
      <c r="G94" s="190">
        <f>DATOS!$E$13</f>
        <v>1</v>
      </c>
      <c r="H94" s="178"/>
      <c r="I94" s="191"/>
      <c r="J94" s="178"/>
      <c r="K94" s="178"/>
      <c r="L94" s="178"/>
      <c r="M94" s="178"/>
      <c r="N94" s="160" t="str">
        <f t="shared" si="8"/>
        <v/>
      </c>
      <c r="O94" s="21"/>
      <c r="P94" s="160" t="str">
        <f t="shared" si="9"/>
        <v/>
      </c>
      <c r="Q94" s="160">
        <f t="shared" si="10"/>
        <v>0</v>
      </c>
      <c r="R94" s="160" t="str">
        <f t="shared" si="11"/>
        <v/>
      </c>
      <c r="S94" s="160" t="str">
        <f t="shared" si="12"/>
        <v/>
      </c>
      <c r="T94" s="50" t="str">
        <f>IF($F94="","",IF(ISERROR(VLOOKUP(F94,PROVEEDORES!$D$8:$I$507,5,0)),1,VLOOKUP($F94,PROVEEDORES!$D$8:$I$507,5,0)))</f>
        <v/>
      </c>
    </row>
    <row r="95" spans="3:20" ht="17.45" customHeight="1" x14ac:dyDescent="0.25">
      <c r="C95" s="188"/>
      <c r="D95" s="189"/>
      <c r="E95" s="178"/>
      <c r="F95" s="178"/>
      <c r="G95" s="190">
        <f>DATOS!$E$13</f>
        <v>1</v>
      </c>
      <c r="H95" s="178"/>
      <c r="I95" s="191"/>
      <c r="J95" s="178"/>
      <c r="K95" s="178"/>
      <c r="L95" s="178"/>
      <c r="M95" s="178"/>
      <c r="N95" s="160" t="str">
        <f t="shared" si="8"/>
        <v/>
      </c>
      <c r="O95" s="21"/>
      <c r="P95" s="160" t="str">
        <f t="shared" si="9"/>
        <v/>
      </c>
      <c r="Q95" s="160">
        <f t="shared" si="10"/>
        <v>0</v>
      </c>
      <c r="R95" s="160" t="str">
        <f t="shared" si="11"/>
        <v/>
      </c>
      <c r="S95" s="160" t="str">
        <f t="shared" si="12"/>
        <v/>
      </c>
      <c r="T95" s="50" t="str">
        <f>IF($F95="","",IF(ISERROR(VLOOKUP(F95,PROVEEDORES!$D$8:$I$507,5,0)),1,VLOOKUP($F95,PROVEEDORES!$D$8:$I$507,5,0)))</f>
        <v/>
      </c>
    </row>
    <row r="96" spans="3:20" ht="17.45" customHeight="1" x14ac:dyDescent="0.25">
      <c r="C96" s="188"/>
      <c r="D96" s="189"/>
      <c r="E96" s="178"/>
      <c r="F96" s="178"/>
      <c r="G96" s="190">
        <f>DATOS!$E$13</f>
        <v>1</v>
      </c>
      <c r="H96" s="178"/>
      <c r="I96" s="191"/>
      <c r="J96" s="178"/>
      <c r="K96" s="178"/>
      <c r="L96" s="178"/>
      <c r="M96" s="178"/>
      <c r="N96" s="160" t="str">
        <f t="shared" si="8"/>
        <v/>
      </c>
      <c r="O96" s="21"/>
      <c r="P96" s="160" t="str">
        <f t="shared" si="9"/>
        <v/>
      </c>
      <c r="Q96" s="160">
        <f t="shared" si="10"/>
        <v>0</v>
      </c>
      <c r="R96" s="160" t="str">
        <f t="shared" si="11"/>
        <v/>
      </c>
      <c r="S96" s="160" t="str">
        <f t="shared" si="12"/>
        <v/>
      </c>
      <c r="T96" s="50" t="str">
        <f>IF($F96="","",IF(ISERROR(VLOOKUP(F96,PROVEEDORES!$D$8:$I$507,5,0)),1,VLOOKUP($F96,PROVEEDORES!$D$8:$I$507,5,0)))</f>
        <v/>
      </c>
    </row>
    <row r="97" spans="3:20" ht="17.45" customHeight="1" x14ac:dyDescent="0.25">
      <c r="C97" s="188"/>
      <c r="D97" s="189"/>
      <c r="E97" s="178"/>
      <c r="F97" s="178"/>
      <c r="G97" s="190">
        <f>DATOS!$E$13</f>
        <v>1</v>
      </c>
      <c r="H97" s="178"/>
      <c r="I97" s="191"/>
      <c r="J97" s="178"/>
      <c r="K97" s="178"/>
      <c r="L97" s="178"/>
      <c r="M97" s="178"/>
      <c r="N97" s="160" t="str">
        <f t="shared" si="8"/>
        <v/>
      </c>
      <c r="O97" s="21"/>
      <c r="P97" s="160" t="str">
        <f t="shared" si="9"/>
        <v/>
      </c>
      <c r="Q97" s="160">
        <f t="shared" si="10"/>
        <v>0</v>
      </c>
      <c r="R97" s="160" t="str">
        <f t="shared" si="11"/>
        <v/>
      </c>
      <c r="S97" s="160" t="str">
        <f t="shared" si="12"/>
        <v/>
      </c>
      <c r="T97" s="50" t="str">
        <f>IF($F97="","",IF(ISERROR(VLOOKUP(F97,PROVEEDORES!$D$8:$I$507,5,0)),1,VLOOKUP($F97,PROVEEDORES!$D$8:$I$507,5,0)))</f>
        <v/>
      </c>
    </row>
    <row r="98" spans="3:20" ht="17.45" customHeight="1" x14ac:dyDescent="0.25">
      <c r="C98" s="188"/>
      <c r="D98" s="189"/>
      <c r="E98" s="178"/>
      <c r="F98" s="178"/>
      <c r="G98" s="190">
        <f>DATOS!$E$13</f>
        <v>1</v>
      </c>
      <c r="H98" s="178"/>
      <c r="I98" s="191"/>
      <c r="J98" s="178"/>
      <c r="K98" s="178"/>
      <c r="L98" s="178"/>
      <c r="M98" s="178"/>
      <c r="N98" s="160" t="str">
        <f t="shared" si="8"/>
        <v/>
      </c>
      <c r="O98" s="21"/>
      <c r="P98" s="160" t="str">
        <f t="shared" si="9"/>
        <v/>
      </c>
      <c r="Q98" s="160">
        <f t="shared" si="10"/>
        <v>0</v>
      </c>
      <c r="R98" s="160" t="str">
        <f t="shared" si="11"/>
        <v/>
      </c>
      <c r="S98" s="160" t="str">
        <f t="shared" si="12"/>
        <v/>
      </c>
      <c r="T98" s="50" t="str">
        <f>IF($F98="","",IF(ISERROR(VLOOKUP(F98,PROVEEDORES!$D$8:$I$507,5,0)),1,VLOOKUP($F98,PROVEEDORES!$D$8:$I$507,5,0)))</f>
        <v/>
      </c>
    </row>
    <row r="99" spans="3:20" ht="17.45" customHeight="1" x14ac:dyDescent="0.25">
      <c r="C99" s="188"/>
      <c r="D99" s="189"/>
      <c r="E99" s="178"/>
      <c r="F99" s="178"/>
      <c r="G99" s="190">
        <f>DATOS!$E$13</f>
        <v>1</v>
      </c>
      <c r="H99" s="178"/>
      <c r="I99" s="191"/>
      <c r="J99" s="178"/>
      <c r="K99" s="178"/>
      <c r="L99" s="178"/>
      <c r="M99" s="178"/>
      <c r="N99" s="160" t="str">
        <f t="shared" si="8"/>
        <v/>
      </c>
      <c r="O99" s="21"/>
      <c r="P99" s="160" t="str">
        <f t="shared" si="9"/>
        <v/>
      </c>
      <c r="Q99" s="160">
        <f t="shared" si="10"/>
        <v>0</v>
      </c>
      <c r="R99" s="160" t="str">
        <f t="shared" si="11"/>
        <v/>
      </c>
      <c r="S99" s="160" t="str">
        <f t="shared" si="12"/>
        <v/>
      </c>
      <c r="T99" s="50" t="str">
        <f>IF($F99="","",IF(ISERROR(VLOOKUP(F99,PROVEEDORES!$D$8:$I$507,5,0)),1,VLOOKUP($F99,PROVEEDORES!$D$8:$I$507,5,0)))</f>
        <v/>
      </c>
    </row>
    <row r="100" spans="3:20" ht="17.45" customHeight="1" x14ac:dyDescent="0.25">
      <c r="C100" s="188"/>
      <c r="D100" s="189"/>
      <c r="E100" s="178"/>
      <c r="F100" s="178"/>
      <c r="G100" s="190">
        <f>DATOS!$E$13</f>
        <v>1</v>
      </c>
      <c r="H100" s="178"/>
      <c r="I100" s="191"/>
      <c r="J100" s="178"/>
      <c r="K100" s="178"/>
      <c r="L100" s="178"/>
      <c r="M100" s="178"/>
      <c r="N100" s="160" t="str">
        <f t="shared" si="8"/>
        <v/>
      </c>
      <c r="O100" s="21"/>
      <c r="P100" s="160" t="str">
        <f t="shared" si="9"/>
        <v/>
      </c>
      <c r="Q100" s="160">
        <f t="shared" si="10"/>
        <v>0</v>
      </c>
      <c r="R100" s="160" t="str">
        <f t="shared" si="11"/>
        <v/>
      </c>
      <c r="S100" s="160" t="str">
        <f t="shared" si="12"/>
        <v/>
      </c>
      <c r="T100" s="50" t="str">
        <f>IF($F100="","",IF(ISERROR(VLOOKUP(F100,PROVEEDORES!$D$8:$I$507,5,0)),1,VLOOKUP($F100,PROVEEDORES!$D$8:$I$507,5,0)))</f>
        <v/>
      </c>
    </row>
    <row r="101" spans="3:20" ht="17.45" customHeight="1" x14ac:dyDescent="0.25">
      <c r="C101" s="188"/>
      <c r="D101" s="189"/>
      <c r="E101" s="178"/>
      <c r="F101" s="178"/>
      <c r="G101" s="190">
        <f>DATOS!$E$13</f>
        <v>1</v>
      </c>
      <c r="H101" s="178"/>
      <c r="I101" s="191"/>
      <c r="J101" s="178"/>
      <c r="K101" s="178"/>
      <c r="L101" s="178"/>
      <c r="M101" s="178"/>
      <c r="N101" s="160" t="str">
        <f t="shared" si="8"/>
        <v/>
      </c>
      <c r="O101" s="21"/>
      <c r="P101" s="160" t="str">
        <f t="shared" si="9"/>
        <v/>
      </c>
      <c r="Q101" s="160">
        <f t="shared" si="10"/>
        <v>0</v>
      </c>
      <c r="R101" s="160" t="str">
        <f t="shared" si="11"/>
        <v/>
      </c>
      <c r="S101" s="160" t="str">
        <f t="shared" si="12"/>
        <v/>
      </c>
      <c r="T101" s="50" t="str">
        <f>IF($F101="","",IF(ISERROR(VLOOKUP(F101,PROVEEDORES!$D$8:$I$507,5,0)),1,VLOOKUP($F101,PROVEEDORES!$D$8:$I$507,5,0)))</f>
        <v/>
      </c>
    </row>
    <row r="102" spans="3:20" ht="17.45" customHeight="1" x14ac:dyDescent="0.25">
      <c r="C102" s="188"/>
      <c r="D102" s="189"/>
      <c r="E102" s="178"/>
      <c r="F102" s="178"/>
      <c r="G102" s="190">
        <f>DATOS!$E$13</f>
        <v>1</v>
      </c>
      <c r="H102" s="178"/>
      <c r="I102" s="191"/>
      <c r="J102" s="178"/>
      <c r="K102" s="178"/>
      <c r="L102" s="178"/>
      <c r="M102" s="178"/>
      <c r="N102" s="160" t="str">
        <f t="shared" si="8"/>
        <v/>
      </c>
      <c r="O102" s="21"/>
      <c r="P102" s="160" t="str">
        <f t="shared" si="9"/>
        <v/>
      </c>
      <c r="Q102" s="160">
        <f t="shared" si="10"/>
        <v>0</v>
      </c>
      <c r="R102" s="160" t="str">
        <f t="shared" si="11"/>
        <v/>
      </c>
      <c r="S102" s="160" t="str">
        <f t="shared" si="12"/>
        <v/>
      </c>
      <c r="T102" s="50" t="str">
        <f>IF($F102="","",IF(ISERROR(VLOOKUP(F102,PROVEEDORES!$D$8:$I$507,5,0)),1,VLOOKUP($F102,PROVEEDORES!$D$8:$I$507,5,0)))</f>
        <v/>
      </c>
    </row>
    <row r="103" spans="3:20" ht="17.45" customHeight="1" x14ac:dyDescent="0.25">
      <c r="C103" s="188"/>
      <c r="D103" s="189"/>
      <c r="E103" s="178"/>
      <c r="F103" s="178"/>
      <c r="G103" s="190">
        <f>DATOS!$E$13</f>
        <v>1</v>
      </c>
      <c r="H103" s="178"/>
      <c r="I103" s="191"/>
      <c r="J103" s="178"/>
      <c r="K103" s="178"/>
      <c r="L103" s="178"/>
      <c r="M103" s="178"/>
      <c r="N103" s="160" t="str">
        <f t="shared" si="8"/>
        <v/>
      </c>
      <c r="O103" s="21"/>
      <c r="P103" s="160" t="str">
        <f t="shared" si="9"/>
        <v/>
      </c>
      <c r="Q103" s="160">
        <f t="shared" si="10"/>
        <v>0</v>
      </c>
      <c r="R103" s="160" t="str">
        <f t="shared" si="11"/>
        <v/>
      </c>
      <c r="S103" s="160" t="str">
        <f t="shared" si="12"/>
        <v/>
      </c>
      <c r="T103" s="50" t="str">
        <f>IF($F103="","",IF(ISERROR(VLOOKUP(F103,PROVEEDORES!$D$8:$I$507,5,0)),1,VLOOKUP($F103,PROVEEDORES!$D$8:$I$507,5,0)))</f>
        <v/>
      </c>
    </row>
    <row r="104" spans="3:20" ht="17.45" customHeight="1" x14ac:dyDescent="0.25">
      <c r="C104" s="188"/>
      <c r="D104" s="189"/>
      <c r="E104" s="178"/>
      <c r="F104" s="178"/>
      <c r="G104" s="190">
        <f>DATOS!$E$13</f>
        <v>1</v>
      </c>
      <c r="H104" s="178"/>
      <c r="I104" s="191"/>
      <c r="J104" s="178"/>
      <c r="K104" s="178"/>
      <c r="L104" s="178"/>
      <c r="M104" s="178"/>
      <c r="N104" s="160" t="str">
        <f t="shared" si="8"/>
        <v/>
      </c>
      <c r="O104" s="21"/>
      <c r="P104" s="160" t="str">
        <f t="shared" si="9"/>
        <v/>
      </c>
      <c r="Q104" s="160">
        <f t="shared" si="10"/>
        <v>0</v>
      </c>
      <c r="R104" s="160" t="str">
        <f t="shared" si="11"/>
        <v/>
      </c>
      <c r="S104" s="160" t="str">
        <f t="shared" si="12"/>
        <v/>
      </c>
      <c r="T104" s="50" t="str">
        <f>IF($F104="","",IF(ISERROR(VLOOKUP(F104,PROVEEDORES!$D$8:$I$507,5,0)),1,VLOOKUP($F104,PROVEEDORES!$D$8:$I$507,5,0)))</f>
        <v/>
      </c>
    </row>
    <row r="105" spans="3:20" ht="17.45" customHeight="1" x14ac:dyDescent="0.25">
      <c r="C105" s="188"/>
      <c r="D105" s="189"/>
      <c r="E105" s="178"/>
      <c r="F105" s="178"/>
      <c r="G105" s="190">
        <f>DATOS!$E$13</f>
        <v>1</v>
      </c>
      <c r="H105" s="178"/>
      <c r="I105" s="191"/>
      <c r="J105" s="178"/>
      <c r="K105" s="178"/>
      <c r="L105" s="178"/>
      <c r="M105" s="178"/>
      <c r="N105" s="160" t="str">
        <f t="shared" si="8"/>
        <v/>
      </c>
      <c r="O105" s="21"/>
      <c r="P105" s="160" t="str">
        <f t="shared" si="9"/>
        <v/>
      </c>
      <c r="Q105" s="160">
        <f t="shared" si="10"/>
        <v>0</v>
      </c>
      <c r="R105" s="160" t="str">
        <f t="shared" si="11"/>
        <v/>
      </c>
      <c r="S105" s="160" t="str">
        <f t="shared" si="12"/>
        <v/>
      </c>
      <c r="T105" s="50" t="str">
        <f>IF($F105="","",IF(ISERROR(VLOOKUP(F105,PROVEEDORES!$D$8:$I$507,5,0)),1,VLOOKUP($F105,PROVEEDORES!$D$8:$I$507,5,0)))</f>
        <v/>
      </c>
    </row>
    <row r="106" spans="3:20" ht="17.45" customHeight="1" x14ac:dyDescent="0.25">
      <c r="C106" s="188"/>
      <c r="D106" s="189"/>
      <c r="E106" s="178"/>
      <c r="F106" s="178"/>
      <c r="G106" s="190">
        <f>DATOS!$E$13</f>
        <v>1</v>
      </c>
      <c r="H106" s="178"/>
      <c r="I106" s="191"/>
      <c r="J106" s="178"/>
      <c r="K106" s="178"/>
      <c r="L106" s="178"/>
      <c r="M106" s="178"/>
      <c r="N106" s="160" t="str">
        <f t="shared" si="8"/>
        <v/>
      </c>
      <c r="O106" s="21"/>
      <c r="P106" s="160" t="str">
        <f t="shared" si="9"/>
        <v/>
      </c>
      <c r="Q106" s="160">
        <f t="shared" si="10"/>
        <v>0</v>
      </c>
      <c r="R106" s="160" t="str">
        <f t="shared" si="11"/>
        <v/>
      </c>
      <c r="S106" s="160" t="str">
        <f t="shared" si="12"/>
        <v/>
      </c>
      <c r="T106" s="50" t="str">
        <f>IF($F106="","",IF(ISERROR(VLOOKUP(F106,PROVEEDORES!$D$8:$I$507,5,0)),1,VLOOKUP($F106,PROVEEDORES!$D$8:$I$507,5,0)))</f>
        <v/>
      </c>
    </row>
    <row r="107" spans="3:20" ht="17.45" customHeight="1" x14ac:dyDescent="0.25">
      <c r="C107" s="188"/>
      <c r="D107" s="189"/>
      <c r="E107" s="178"/>
      <c r="F107" s="178"/>
      <c r="G107" s="190">
        <f>DATOS!$E$13</f>
        <v>1</v>
      </c>
      <c r="H107" s="178"/>
      <c r="I107" s="191"/>
      <c r="J107" s="178"/>
      <c r="K107" s="178"/>
      <c r="L107" s="178"/>
      <c r="M107" s="178"/>
      <c r="N107" s="160" t="str">
        <f t="shared" si="8"/>
        <v/>
      </c>
      <c r="O107" s="21"/>
      <c r="P107" s="160" t="str">
        <f t="shared" si="9"/>
        <v/>
      </c>
      <c r="Q107" s="160">
        <f t="shared" si="10"/>
        <v>0</v>
      </c>
      <c r="R107" s="160" t="str">
        <f t="shared" si="11"/>
        <v/>
      </c>
      <c r="S107" s="160" t="str">
        <f t="shared" si="12"/>
        <v/>
      </c>
      <c r="T107" s="50" t="str">
        <f>IF($F107="","",IF(ISERROR(VLOOKUP(F107,PROVEEDORES!$D$8:$I$507,5,0)),1,VLOOKUP($F107,PROVEEDORES!$D$8:$I$507,5,0)))</f>
        <v/>
      </c>
    </row>
    <row r="108" spans="3:20" ht="17.45" customHeight="1" x14ac:dyDescent="0.25">
      <c r="C108" s="188"/>
      <c r="D108" s="189"/>
      <c r="E108" s="178"/>
      <c r="F108" s="178"/>
      <c r="G108" s="190">
        <f>DATOS!$E$13</f>
        <v>1</v>
      </c>
      <c r="H108" s="178"/>
      <c r="I108" s="191"/>
      <c r="J108" s="178"/>
      <c r="K108" s="178"/>
      <c r="L108" s="178"/>
      <c r="M108" s="178"/>
      <c r="N108" s="160" t="str">
        <f t="shared" si="8"/>
        <v/>
      </c>
      <c r="O108" s="21"/>
      <c r="P108" s="160" t="str">
        <f t="shared" si="9"/>
        <v/>
      </c>
      <c r="Q108" s="160">
        <f t="shared" si="10"/>
        <v>0</v>
      </c>
      <c r="R108" s="160" t="str">
        <f t="shared" si="11"/>
        <v/>
      </c>
      <c r="S108" s="160" t="str">
        <f t="shared" si="12"/>
        <v/>
      </c>
      <c r="T108" s="50" t="str">
        <f>IF($F108="","",IF(ISERROR(VLOOKUP(F108,PROVEEDORES!$D$8:$I$507,5,0)),1,VLOOKUP($F108,PROVEEDORES!$D$8:$I$507,5,0)))</f>
        <v/>
      </c>
    </row>
    <row r="109" spans="3:20" ht="17.45" customHeight="1" x14ac:dyDescent="0.25">
      <c r="C109" s="188"/>
      <c r="D109" s="189"/>
      <c r="E109" s="178"/>
      <c r="F109" s="178"/>
      <c r="G109" s="190">
        <f>DATOS!$E$13</f>
        <v>1</v>
      </c>
      <c r="H109" s="178"/>
      <c r="I109" s="191"/>
      <c r="J109" s="178"/>
      <c r="K109" s="178"/>
      <c r="L109" s="178"/>
      <c r="M109" s="178"/>
      <c r="N109" s="160" t="str">
        <f t="shared" si="8"/>
        <v/>
      </c>
      <c r="O109" s="21"/>
      <c r="P109" s="160" t="str">
        <f t="shared" si="9"/>
        <v/>
      </c>
      <c r="Q109" s="160">
        <f t="shared" si="10"/>
        <v>0</v>
      </c>
      <c r="R109" s="160" t="str">
        <f t="shared" si="11"/>
        <v/>
      </c>
      <c r="S109" s="160" t="str">
        <f t="shared" si="12"/>
        <v/>
      </c>
      <c r="T109" s="50" t="str">
        <f>IF($F109="","",IF(ISERROR(VLOOKUP(F109,PROVEEDORES!$D$8:$I$507,5,0)),1,VLOOKUP($F109,PROVEEDORES!$D$8:$I$507,5,0)))</f>
        <v/>
      </c>
    </row>
    <row r="110" spans="3:20" ht="17.45" customHeight="1" x14ac:dyDescent="0.25">
      <c r="C110" s="188"/>
      <c r="D110" s="189"/>
      <c r="E110" s="178"/>
      <c r="F110" s="178"/>
      <c r="G110" s="190">
        <f>DATOS!$E$13</f>
        <v>1</v>
      </c>
      <c r="H110" s="178"/>
      <c r="I110" s="191"/>
      <c r="J110" s="178"/>
      <c r="K110" s="178"/>
      <c r="L110" s="178"/>
      <c r="M110" s="178"/>
      <c r="N110" s="160" t="str">
        <f t="shared" si="8"/>
        <v/>
      </c>
      <c r="O110" s="21"/>
      <c r="P110" s="160" t="str">
        <f t="shared" si="9"/>
        <v/>
      </c>
      <c r="Q110" s="160">
        <f t="shared" si="10"/>
        <v>0</v>
      </c>
      <c r="R110" s="160" t="str">
        <f t="shared" si="11"/>
        <v/>
      </c>
      <c r="S110" s="160" t="str">
        <f t="shared" si="12"/>
        <v/>
      </c>
      <c r="T110" s="50" t="str">
        <f>IF($F110="","",IF(ISERROR(VLOOKUP(F110,PROVEEDORES!$D$8:$I$507,5,0)),1,VLOOKUP($F110,PROVEEDORES!$D$8:$I$507,5,0)))</f>
        <v/>
      </c>
    </row>
    <row r="111" spans="3:20" ht="17.45" customHeight="1" x14ac:dyDescent="0.25">
      <c r="C111" s="188"/>
      <c r="D111" s="189"/>
      <c r="E111" s="178"/>
      <c r="F111" s="178"/>
      <c r="G111" s="190">
        <f>DATOS!$E$13</f>
        <v>1</v>
      </c>
      <c r="H111" s="178"/>
      <c r="I111" s="191"/>
      <c r="J111" s="178"/>
      <c r="K111" s="178"/>
      <c r="L111" s="178"/>
      <c r="M111" s="178"/>
      <c r="N111" s="160" t="str">
        <f t="shared" si="8"/>
        <v/>
      </c>
      <c r="O111" s="21"/>
      <c r="P111" s="160" t="str">
        <f t="shared" si="9"/>
        <v/>
      </c>
      <c r="Q111" s="160">
        <f t="shared" si="10"/>
        <v>0</v>
      </c>
      <c r="R111" s="160" t="str">
        <f t="shared" si="11"/>
        <v/>
      </c>
      <c r="S111" s="160" t="str">
        <f t="shared" si="12"/>
        <v/>
      </c>
      <c r="T111" s="50" t="str">
        <f>IF($F111="","",IF(ISERROR(VLOOKUP(F111,PROVEEDORES!$D$8:$I$507,5,0)),1,VLOOKUP($F111,PROVEEDORES!$D$8:$I$507,5,0)))</f>
        <v/>
      </c>
    </row>
    <row r="112" spans="3:20" ht="17.45" customHeight="1" x14ac:dyDescent="0.25">
      <c r="C112" s="188"/>
      <c r="D112" s="189"/>
      <c r="E112" s="178"/>
      <c r="F112" s="178"/>
      <c r="G112" s="190">
        <f>DATOS!$E$13</f>
        <v>1</v>
      </c>
      <c r="H112" s="178"/>
      <c r="I112" s="191"/>
      <c r="J112" s="178"/>
      <c r="K112" s="178"/>
      <c r="L112" s="178"/>
      <c r="M112" s="178"/>
      <c r="N112" s="160" t="str">
        <f t="shared" si="8"/>
        <v/>
      </c>
      <c r="O112" s="21"/>
      <c r="P112" s="160" t="str">
        <f t="shared" si="9"/>
        <v/>
      </c>
      <c r="Q112" s="160">
        <f t="shared" si="10"/>
        <v>0</v>
      </c>
      <c r="R112" s="160" t="str">
        <f t="shared" si="11"/>
        <v/>
      </c>
      <c r="S112" s="160" t="str">
        <f t="shared" si="12"/>
        <v/>
      </c>
      <c r="T112" s="50" t="str">
        <f>IF($F112="","",IF(ISERROR(VLOOKUP(F112,PROVEEDORES!$D$8:$I$507,5,0)),1,VLOOKUP($F112,PROVEEDORES!$D$8:$I$507,5,0)))</f>
        <v/>
      </c>
    </row>
    <row r="113" spans="3:20" ht="17.45" customHeight="1" x14ac:dyDescent="0.25">
      <c r="C113" s="188"/>
      <c r="D113" s="189"/>
      <c r="E113" s="178"/>
      <c r="F113" s="178"/>
      <c r="G113" s="190">
        <f>DATOS!$E$13</f>
        <v>1</v>
      </c>
      <c r="H113" s="178"/>
      <c r="I113" s="191"/>
      <c r="J113" s="178"/>
      <c r="K113" s="178"/>
      <c r="L113" s="178"/>
      <c r="M113" s="178"/>
      <c r="N113" s="160" t="str">
        <f t="shared" si="8"/>
        <v/>
      </c>
      <c r="O113" s="21"/>
      <c r="P113" s="160" t="str">
        <f t="shared" si="9"/>
        <v/>
      </c>
      <c r="Q113" s="160">
        <f t="shared" si="10"/>
        <v>0</v>
      </c>
      <c r="R113" s="160" t="str">
        <f t="shared" si="11"/>
        <v/>
      </c>
      <c r="S113" s="160" t="str">
        <f t="shared" si="12"/>
        <v/>
      </c>
      <c r="T113" s="50" t="str">
        <f>IF($F113="","",IF(ISERROR(VLOOKUP(F113,PROVEEDORES!$D$8:$I$507,5,0)),1,VLOOKUP($F113,PROVEEDORES!$D$8:$I$507,5,0)))</f>
        <v/>
      </c>
    </row>
    <row r="114" spans="3:20" ht="17.45" customHeight="1" x14ac:dyDescent="0.25">
      <c r="C114" s="188"/>
      <c r="D114" s="189"/>
      <c r="E114" s="178"/>
      <c r="F114" s="178"/>
      <c r="G114" s="190">
        <f>DATOS!$E$13</f>
        <v>1</v>
      </c>
      <c r="H114" s="178"/>
      <c r="I114" s="191"/>
      <c r="J114" s="178"/>
      <c r="K114" s="178"/>
      <c r="L114" s="178"/>
      <c r="M114" s="178"/>
      <c r="N114" s="160" t="str">
        <f t="shared" si="8"/>
        <v/>
      </c>
      <c r="O114" s="21"/>
      <c r="P114" s="160" t="str">
        <f t="shared" si="9"/>
        <v/>
      </c>
      <c r="Q114" s="160">
        <f t="shared" si="10"/>
        <v>0</v>
      </c>
      <c r="R114" s="160" t="str">
        <f t="shared" si="11"/>
        <v/>
      </c>
      <c r="S114" s="160" t="str">
        <f t="shared" si="12"/>
        <v/>
      </c>
      <c r="T114" s="50" t="str">
        <f>IF($F114="","",IF(ISERROR(VLOOKUP(F114,PROVEEDORES!$D$8:$I$507,5,0)),1,VLOOKUP($F114,PROVEEDORES!$D$8:$I$507,5,0)))</f>
        <v/>
      </c>
    </row>
    <row r="115" spans="3:20" ht="17.45" customHeight="1" x14ac:dyDescent="0.25">
      <c r="C115" s="188"/>
      <c r="D115" s="189"/>
      <c r="E115" s="178"/>
      <c r="F115" s="178"/>
      <c r="G115" s="190">
        <f>DATOS!$E$13</f>
        <v>1</v>
      </c>
      <c r="H115" s="178"/>
      <c r="I115" s="191"/>
      <c r="J115" s="178"/>
      <c r="K115" s="178"/>
      <c r="L115" s="178"/>
      <c r="M115" s="178"/>
      <c r="N115" s="160" t="str">
        <f t="shared" si="8"/>
        <v/>
      </c>
      <c r="O115" s="21"/>
      <c r="P115" s="160" t="str">
        <f t="shared" si="9"/>
        <v/>
      </c>
      <c r="Q115" s="160">
        <f t="shared" si="10"/>
        <v>0</v>
      </c>
      <c r="R115" s="160" t="str">
        <f t="shared" si="11"/>
        <v/>
      </c>
      <c r="S115" s="160" t="str">
        <f t="shared" si="12"/>
        <v/>
      </c>
      <c r="T115" s="50" t="str">
        <f>IF($F115="","",IF(ISERROR(VLOOKUP(F115,PROVEEDORES!$D$8:$I$507,5,0)),1,VLOOKUP($F115,PROVEEDORES!$D$8:$I$507,5,0)))</f>
        <v/>
      </c>
    </row>
    <row r="116" spans="3:20" ht="17.45" customHeight="1" x14ac:dyDescent="0.25">
      <c r="C116" s="188"/>
      <c r="D116" s="189"/>
      <c r="E116" s="178"/>
      <c r="F116" s="178"/>
      <c r="G116" s="190">
        <f>DATOS!$E$13</f>
        <v>1</v>
      </c>
      <c r="H116" s="178"/>
      <c r="I116" s="191"/>
      <c r="J116" s="178"/>
      <c r="K116" s="178"/>
      <c r="L116" s="178"/>
      <c r="M116" s="178"/>
      <c r="N116" s="160" t="str">
        <f t="shared" si="8"/>
        <v/>
      </c>
      <c r="O116" s="21"/>
      <c r="P116" s="160" t="str">
        <f t="shared" si="9"/>
        <v/>
      </c>
      <c r="Q116" s="160">
        <f t="shared" si="10"/>
        <v>0</v>
      </c>
      <c r="R116" s="160" t="str">
        <f t="shared" si="11"/>
        <v/>
      </c>
      <c r="S116" s="160" t="str">
        <f t="shared" si="12"/>
        <v/>
      </c>
      <c r="T116" s="50" t="str">
        <f>IF($F116="","",IF(ISERROR(VLOOKUP(F116,PROVEEDORES!$D$8:$I$507,5,0)),1,VLOOKUP($F116,PROVEEDORES!$D$8:$I$507,5,0)))</f>
        <v/>
      </c>
    </row>
    <row r="117" spans="3:20" ht="17.45" customHeight="1" x14ac:dyDescent="0.25">
      <c r="C117" s="188"/>
      <c r="D117" s="189"/>
      <c r="E117" s="178"/>
      <c r="F117" s="178"/>
      <c r="G117" s="190">
        <f>DATOS!$E$13</f>
        <v>1</v>
      </c>
      <c r="H117" s="178"/>
      <c r="I117" s="191"/>
      <c r="J117" s="178"/>
      <c r="K117" s="178"/>
      <c r="L117" s="178"/>
      <c r="M117" s="178"/>
      <c r="N117" s="160" t="str">
        <f t="shared" si="8"/>
        <v/>
      </c>
      <c r="O117" s="21"/>
      <c r="P117" s="160" t="str">
        <f t="shared" si="9"/>
        <v/>
      </c>
      <c r="Q117" s="160">
        <f t="shared" si="10"/>
        <v>0</v>
      </c>
      <c r="R117" s="160" t="str">
        <f t="shared" si="11"/>
        <v/>
      </c>
      <c r="S117" s="160" t="str">
        <f t="shared" si="12"/>
        <v/>
      </c>
      <c r="T117" s="50" t="str">
        <f>IF($F117="","",IF(ISERROR(VLOOKUP(F117,PROVEEDORES!$D$8:$I$507,5,0)),1,VLOOKUP($F117,PROVEEDORES!$D$8:$I$507,5,0)))</f>
        <v/>
      </c>
    </row>
    <row r="118" spans="3:20" ht="17.45" customHeight="1" x14ac:dyDescent="0.25">
      <c r="C118" s="188"/>
      <c r="D118" s="189"/>
      <c r="E118" s="178"/>
      <c r="F118" s="178"/>
      <c r="G118" s="190">
        <f>DATOS!$E$13</f>
        <v>1</v>
      </c>
      <c r="H118" s="178"/>
      <c r="I118" s="191"/>
      <c r="J118" s="178"/>
      <c r="K118" s="178"/>
      <c r="L118" s="178"/>
      <c r="M118" s="178"/>
      <c r="N118" s="160" t="str">
        <f t="shared" si="8"/>
        <v/>
      </c>
      <c r="O118" s="21"/>
      <c r="P118" s="160" t="str">
        <f t="shared" si="9"/>
        <v/>
      </c>
      <c r="Q118" s="160">
        <f t="shared" si="10"/>
        <v>0</v>
      </c>
      <c r="R118" s="160" t="str">
        <f t="shared" si="11"/>
        <v/>
      </c>
      <c r="S118" s="160" t="str">
        <f t="shared" si="12"/>
        <v/>
      </c>
      <c r="T118" s="50" t="str">
        <f>IF($F118="","",IF(ISERROR(VLOOKUP(F118,PROVEEDORES!$D$8:$I$507,5,0)),1,VLOOKUP($F118,PROVEEDORES!$D$8:$I$507,5,0)))</f>
        <v/>
      </c>
    </row>
    <row r="119" spans="3:20" ht="17.45" customHeight="1" x14ac:dyDescent="0.25">
      <c r="C119" s="188"/>
      <c r="D119" s="189"/>
      <c r="E119" s="178"/>
      <c r="F119" s="178"/>
      <c r="G119" s="190">
        <f>DATOS!$E$13</f>
        <v>1</v>
      </c>
      <c r="H119" s="178"/>
      <c r="I119" s="191"/>
      <c r="J119" s="178"/>
      <c r="K119" s="178"/>
      <c r="L119" s="178"/>
      <c r="M119" s="178"/>
      <c r="N119" s="160" t="str">
        <f t="shared" si="8"/>
        <v/>
      </c>
      <c r="O119" s="21"/>
      <c r="P119" s="160" t="str">
        <f t="shared" si="9"/>
        <v/>
      </c>
      <c r="Q119" s="160">
        <f t="shared" si="10"/>
        <v>0</v>
      </c>
      <c r="R119" s="160" t="str">
        <f t="shared" si="11"/>
        <v/>
      </c>
      <c r="S119" s="160" t="str">
        <f t="shared" si="12"/>
        <v/>
      </c>
      <c r="T119" s="50" t="str">
        <f>IF($F119="","",IF(ISERROR(VLOOKUP(F119,PROVEEDORES!$D$8:$I$507,5,0)),1,VLOOKUP($F119,PROVEEDORES!$D$8:$I$507,5,0)))</f>
        <v/>
      </c>
    </row>
    <row r="120" spans="3:20" ht="17.45" customHeight="1" x14ac:dyDescent="0.25">
      <c r="C120" s="188"/>
      <c r="D120" s="189"/>
      <c r="E120" s="178"/>
      <c r="F120" s="178"/>
      <c r="G120" s="190">
        <f>DATOS!$E$13</f>
        <v>1</v>
      </c>
      <c r="H120" s="178"/>
      <c r="I120" s="191"/>
      <c r="J120" s="178"/>
      <c r="K120" s="178"/>
      <c r="L120" s="178"/>
      <c r="M120" s="178"/>
      <c r="N120" s="160" t="str">
        <f t="shared" si="8"/>
        <v/>
      </c>
      <c r="O120" s="21"/>
      <c r="P120" s="160" t="str">
        <f t="shared" si="9"/>
        <v/>
      </c>
      <c r="Q120" s="160">
        <f t="shared" si="10"/>
        <v>0</v>
      </c>
      <c r="R120" s="160" t="str">
        <f t="shared" si="11"/>
        <v/>
      </c>
      <c r="S120" s="160" t="str">
        <f t="shared" si="12"/>
        <v/>
      </c>
      <c r="T120" s="50" t="str">
        <f>IF($F120="","",IF(ISERROR(VLOOKUP(F120,PROVEEDORES!$D$8:$I$507,5,0)),1,VLOOKUP($F120,PROVEEDORES!$D$8:$I$507,5,0)))</f>
        <v/>
      </c>
    </row>
    <row r="121" spans="3:20" ht="17.45" customHeight="1" x14ac:dyDescent="0.25">
      <c r="C121" s="188"/>
      <c r="D121" s="189"/>
      <c r="E121" s="178"/>
      <c r="F121" s="178"/>
      <c r="G121" s="190">
        <f>DATOS!$E$13</f>
        <v>1</v>
      </c>
      <c r="H121" s="178"/>
      <c r="I121" s="191"/>
      <c r="J121" s="178"/>
      <c r="K121" s="178"/>
      <c r="L121" s="178"/>
      <c r="M121" s="178"/>
      <c r="N121" s="160" t="str">
        <f t="shared" si="8"/>
        <v/>
      </c>
      <c r="O121" s="21"/>
      <c r="P121" s="160" t="str">
        <f t="shared" si="9"/>
        <v/>
      </c>
      <c r="Q121" s="160">
        <f t="shared" si="10"/>
        <v>0</v>
      </c>
      <c r="R121" s="160" t="str">
        <f t="shared" si="11"/>
        <v/>
      </c>
      <c r="S121" s="160" t="str">
        <f t="shared" si="12"/>
        <v/>
      </c>
      <c r="T121" s="50" t="str">
        <f>IF($F121="","",IF(ISERROR(VLOOKUP(F121,PROVEEDORES!$D$8:$I$507,5,0)),1,VLOOKUP($F121,PROVEEDORES!$D$8:$I$507,5,0)))</f>
        <v/>
      </c>
    </row>
    <row r="122" spans="3:20" ht="17.45" customHeight="1" x14ac:dyDescent="0.25">
      <c r="C122" s="188"/>
      <c r="D122" s="189"/>
      <c r="E122" s="178"/>
      <c r="F122" s="178"/>
      <c r="G122" s="190">
        <f>DATOS!$E$13</f>
        <v>1</v>
      </c>
      <c r="H122" s="178"/>
      <c r="I122" s="191"/>
      <c r="J122" s="178"/>
      <c r="K122" s="178"/>
      <c r="L122" s="178"/>
      <c r="M122" s="178"/>
      <c r="N122" s="160" t="str">
        <f t="shared" si="8"/>
        <v/>
      </c>
      <c r="O122" s="21"/>
      <c r="P122" s="160" t="str">
        <f t="shared" si="9"/>
        <v/>
      </c>
      <c r="Q122" s="160">
        <f t="shared" si="10"/>
        <v>0</v>
      </c>
      <c r="R122" s="160" t="str">
        <f t="shared" si="11"/>
        <v/>
      </c>
      <c r="S122" s="160" t="str">
        <f t="shared" si="12"/>
        <v/>
      </c>
      <c r="T122" s="50" t="str">
        <f>IF($F122="","",IF(ISERROR(VLOOKUP(F122,PROVEEDORES!$D$8:$I$507,5,0)),1,VLOOKUP($F122,PROVEEDORES!$D$8:$I$507,5,0)))</f>
        <v/>
      </c>
    </row>
    <row r="123" spans="3:20" ht="17.45" customHeight="1" x14ac:dyDescent="0.25">
      <c r="C123" s="188"/>
      <c r="D123" s="189"/>
      <c r="E123" s="178"/>
      <c r="F123" s="178"/>
      <c r="G123" s="190">
        <f>DATOS!$E$13</f>
        <v>1</v>
      </c>
      <c r="H123" s="178"/>
      <c r="I123" s="191"/>
      <c r="J123" s="178"/>
      <c r="K123" s="178"/>
      <c r="L123" s="178"/>
      <c r="M123" s="178"/>
      <c r="N123" s="160" t="str">
        <f t="shared" si="8"/>
        <v/>
      </c>
      <c r="O123" s="21"/>
      <c r="P123" s="160" t="str">
        <f t="shared" si="9"/>
        <v/>
      </c>
      <c r="Q123" s="160">
        <f t="shared" si="10"/>
        <v>0</v>
      </c>
      <c r="R123" s="160" t="str">
        <f t="shared" si="11"/>
        <v/>
      </c>
      <c r="S123" s="160" t="str">
        <f t="shared" si="12"/>
        <v/>
      </c>
      <c r="T123" s="50" t="str">
        <f>IF($F123="","",IF(ISERROR(VLOOKUP(F123,PROVEEDORES!$D$8:$I$507,5,0)),1,VLOOKUP($F123,PROVEEDORES!$D$8:$I$507,5,0)))</f>
        <v/>
      </c>
    </row>
    <row r="124" spans="3:20" ht="17.45" customHeight="1" x14ac:dyDescent="0.25">
      <c r="C124" s="188"/>
      <c r="D124" s="189"/>
      <c r="E124" s="178"/>
      <c r="F124" s="178"/>
      <c r="G124" s="190">
        <f>DATOS!$E$13</f>
        <v>1</v>
      </c>
      <c r="H124" s="178"/>
      <c r="I124" s="191"/>
      <c r="J124" s="178"/>
      <c r="K124" s="178"/>
      <c r="L124" s="178"/>
      <c r="M124" s="178"/>
      <c r="N124" s="160" t="str">
        <f t="shared" si="8"/>
        <v/>
      </c>
      <c r="O124" s="21"/>
      <c r="P124" s="160" t="str">
        <f t="shared" si="9"/>
        <v/>
      </c>
      <c r="Q124" s="160">
        <f t="shared" si="10"/>
        <v>0</v>
      </c>
      <c r="R124" s="160" t="str">
        <f t="shared" si="11"/>
        <v/>
      </c>
      <c r="S124" s="160" t="str">
        <f t="shared" si="12"/>
        <v/>
      </c>
      <c r="T124" s="50" t="str">
        <f>IF($F124="","",IF(ISERROR(VLOOKUP(F124,PROVEEDORES!$D$8:$I$507,5,0)),1,VLOOKUP($F124,PROVEEDORES!$D$8:$I$507,5,0)))</f>
        <v/>
      </c>
    </row>
    <row r="125" spans="3:20" ht="17.45" customHeight="1" x14ac:dyDescent="0.25">
      <c r="C125" s="188"/>
      <c r="D125" s="189"/>
      <c r="E125" s="178"/>
      <c r="F125" s="178"/>
      <c r="G125" s="190">
        <f>DATOS!$E$13</f>
        <v>1</v>
      </c>
      <c r="H125" s="178"/>
      <c r="I125" s="191"/>
      <c r="J125" s="178"/>
      <c r="K125" s="178"/>
      <c r="L125" s="178"/>
      <c r="M125" s="178"/>
      <c r="N125" s="160" t="str">
        <f t="shared" si="8"/>
        <v/>
      </c>
      <c r="O125" s="21"/>
      <c r="P125" s="160" t="str">
        <f t="shared" si="9"/>
        <v/>
      </c>
      <c r="Q125" s="160">
        <f t="shared" si="10"/>
        <v>0</v>
      </c>
      <c r="R125" s="160" t="str">
        <f t="shared" si="11"/>
        <v/>
      </c>
      <c r="S125" s="160" t="str">
        <f t="shared" si="12"/>
        <v/>
      </c>
      <c r="T125" s="50" t="str">
        <f>IF($F125="","",IF(ISERROR(VLOOKUP(F125,PROVEEDORES!$D$8:$I$507,5,0)),1,VLOOKUP($F125,PROVEEDORES!$D$8:$I$507,5,0)))</f>
        <v/>
      </c>
    </row>
    <row r="126" spans="3:20" ht="17.45" customHeight="1" x14ac:dyDescent="0.25">
      <c r="C126" s="188"/>
      <c r="D126" s="189"/>
      <c r="E126" s="178"/>
      <c r="F126" s="178"/>
      <c r="G126" s="190">
        <f>DATOS!$E$13</f>
        <v>1</v>
      </c>
      <c r="H126" s="178"/>
      <c r="I126" s="191"/>
      <c r="J126" s="178"/>
      <c r="K126" s="178"/>
      <c r="L126" s="178"/>
      <c r="M126" s="178"/>
      <c r="N126" s="160" t="str">
        <f t="shared" si="8"/>
        <v/>
      </c>
      <c r="O126" s="21"/>
      <c r="P126" s="160" t="str">
        <f t="shared" si="9"/>
        <v/>
      </c>
      <c r="Q126" s="160">
        <f t="shared" si="10"/>
        <v>0</v>
      </c>
      <c r="R126" s="160" t="str">
        <f t="shared" si="11"/>
        <v/>
      </c>
      <c r="S126" s="160" t="str">
        <f t="shared" si="12"/>
        <v/>
      </c>
      <c r="T126" s="50" t="str">
        <f>IF($F126="","",IF(ISERROR(VLOOKUP(F126,PROVEEDORES!$D$8:$I$507,5,0)),1,VLOOKUP($F126,PROVEEDORES!$D$8:$I$507,5,0)))</f>
        <v/>
      </c>
    </row>
    <row r="127" spans="3:20" ht="17.45" customHeight="1" x14ac:dyDescent="0.25">
      <c r="C127" s="188"/>
      <c r="D127" s="189"/>
      <c r="E127" s="178"/>
      <c r="F127" s="178"/>
      <c r="G127" s="190">
        <f>DATOS!$E$13</f>
        <v>1</v>
      </c>
      <c r="H127" s="178"/>
      <c r="I127" s="191"/>
      <c r="J127" s="178"/>
      <c r="K127" s="178"/>
      <c r="L127" s="178"/>
      <c r="M127" s="178"/>
      <c r="N127" s="160" t="str">
        <f t="shared" si="8"/>
        <v/>
      </c>
      <c r="O127" s="21"/>
      <c r="P127" s="160" t="str">
        <f t="shared" si="9"/>
        <v/>
      </c>
      <c r="Q127" s="160">
        <f t="shared" si="10"/>
        <v>0</v>
      </c>
      <c r="R127" s="160" t="str">
        <f t="shared" si="11"/>
        <v/>
      </c>
      <c r="S127" s="160" t="str">
        <f t="shared" si="12"/>
        <v/>
      </c>
      <c r="T127" s="50" t="str">
        <f>IF($F127="","",IF(ISERROR(VLOOKUP(F127,PROVEEDORES!$D$8:$I$507,5,0)),1,VLOOKUP($F127,PROVEEDORES!$D$8:$I$507,5,0)))</f>
        <v/>
      </c>
    </row>
    <row r="128" spans="3:20" ht="17.45" customHeight="1" x14ac:dyDescent="0.25">
      <c r="C128" s="188"/>
      <c r="D128" s="189"/>
      <c r="E128" s="178"/>
      <c r="F128" s="178"/>
      <c r="G128" s="190">
        <f>DATOS!$E$13</f>
        <v>1</v>
      </c>
      <c r="H128" s="178"/>
      <c r="I128" s="191"/>
      <c r="J128" s="178"/>
      <c r="K128" s="178"/>
      <c r="L128" s="178"/>
      <c r="M128" s="178"/>
      <c r="N128" s="160" t="str">
        <f t="shared" si="8"/>
        <v/>
      </c>
      <c r="O128" s="21"/>
      <c r="P128" s="160" t="str">
        <f t="shared" si="9"/>
        <v/>
      </c>
      <c r="Q128" s="160">
        <f t="shared" si="10"/>
        <v>0</v>
      </c>
      <c r="R128" s="160" t="str">
        <f t="shared" si="11"/>
        <v/>
      </c>
      <c r="S128" s="160" t="str">
        <f t="shared" si="12"/>
        <v/>
      </c>
      <c r="T128" s="50" t="str">
        <f>IF($F128="","",IF(ISERROR(VLOOKUP(F128,PROVEEDORES!$D$8:$I$507,5,0)),1,VLOOKUP($F128,PROVEEDORES!$D$8:$I$507,5,0)))</f>
        <v/>
      </c>
    </row>
    <row r="129" spans="3:20" ht="17.45" customHeight="1" x14ac:dyDescent="0.25">
      <c r="C129" s="188"/>
      <c r="D129" s="189"/>
      <c r="E129" s="178"/>
      <c r="F129" s="178"/>
      <c r="G129" s="190">
        <f>DATOS!$E$13</f>
        <v>1</v>
      </c>
      <c r="H129" s="178"/>
      <c r="I129" s="191"/>
      <c r="J129" s="178"/>
      <c r="K129" s="178"/>
      <c r="L129" s="178"/>
      <c r="M129" s="178"/>
      <c r="N129" s="160" t="str">
        <f t="shared" si="8"/>
        <v/>
      </c>
      <c r="O129" s="21"/>
      <c r="P129" s="160" t="str">
        <f t="shared" si="9"/>
        <v/>
      </c>
      <c r="Q129" s="160">
        <f t="shared" si="10"/>
        <v>0</v>
      </c>
      <c r="R129" s="160" t="str">
        <f t="shared" si="11"/>
        <v/>
      </c>
      <c r="S129" s="160" t="str">
        <f t="shared" si="12"/>
        <v/>
      </c>
      <c r="T129" s="50" t="str">
        <f>IF($F129="","",IF(ISERROR(VLOOKUP(F129,PROVEEDORES!$D$8:$I$507,5,0)),1,VLOOKUP($F129,PROVEEDORES!$D$8:$I$507,5,0)))</f>
        <v/>
      </c>
    </row>
    <row r="130" spans="3:20" ht="17.45" customHeight="1" x14ac:dyDescent="0.25">
      <c r="C130" s="188"/>
      <c r="D130" s="189"/>
      <c r="E130" s="178"/>
      <c r="F130" s="178"/>
      <c r="G130" s="190">
        <f>DATOS!$E$13</f>
        <v>1</v>
      </c>
      <c r="H130" s="178"/>
      <c r="I130" s="191"/>
      <c r="J130" s="178"/>
      <c r="K130" s="178"/>
      <c r="L130" s="178"/>
      <c r="M130" s="178"/>
      <c r="N130" s="160" t="str">
        <f t="shared" si="8"/>
        <v/>
      </c>
      <c r="O130" s="21"/>
      <c r="P130" s="160" t="str">
        <f t="shared" si="9"/>
        <v/>
      </c>
      <c r="Q130" s="160">
        <f t="shared" si="10"/>
        <v>0</v>
      </c>
      <c r="R130" s="160" t="str">
        <f t="shared" si="11"/>
        <v/>
      </c>
      <c r="S130" s="160" t="str">
        <f t="shared" si="12"/>
        <v/>
      </c>
      <c r="T130" s="50" t="str">
        <f>IF($F130="","",IF(ISERROR(VLOOKUP(F130,PROVEEDORES!$D$8:$I$507,5,0)),1,VLOOKUP($F130,PROVEEDORES!$D$8:$I$507,5,0)))</f>
        <v/>
      </c>
    </row>
    <row r="131" spans="3:20" ht="17.45" customHeight="1" x14ac:dyDescent="0.25">
      <c r="C131" s="188"/>
      <c r="D131" s="189"/>
      <c r="E131" s="178"/>
      <c r="F131" s="178"/>
      <c r="G131" s="190">
        <f>DATOS!$E$13</f>
        <v>1</v>
      </c>
      <c r="H131" s="178"/>
      <c r="I131" s="191"/>
      <c r="J131" s="178"/>
      <c r="K131" s="178"/>
      <c r="L131" s="178"/>
      <c r="M131" s="178"/>
      <c r="N131" s="160" t="str">
        <f t="shared" si="8"/>
        <v/>
      </c>
      <c r="O131" s="21"/>
      <c r="P131" s="160" t="str">
        <f t="shared" si="9"/>
        <v/>
      </c>
      <c r="Q131" s="160">
        <f t="shared" si="10"/>
        <v>0</v>
      </c>
      <c r="R131" s="160" t="str">
        <f t="shared" si="11"/>
        <v/>
      </c>
      <c r="S131" s="160" t="str">
        <f t="shared" si="12"/>
        <v/>
      </c>
      <c r="T131" s="50" t="str">
        <f>IF($F131="","",IF(ISERROR(VLOOKUP(F131,PROVEEDORES!$D$8:$I$507,5,0)),1,VLOOKUP($F131,PROVEEDORES!$D$8:$I$507,5,0)))</f>
        <v/>
      </c>
    </row>
    <row r="132" spans="3:20" ht="17.45" customHeight="1" x14ac:dyDescent="0.25">
      <c r="C132" s="188"/>
      <c r="D132" s="189"/>
      <c r="E132" s="178"/>
      <c r="F132" s="178"/>
      <c r="G132" s="190">
        <f>DATOS!$E$13</f>
        <v>1</v>
      </c>
      <c r="H132" s="178"/>
      <c r="I132" s="191"/>
      <c r="J132" s="178"/>
      <c r="K132" s="178"/>
      <c r="L132" s="178"/>
      <c r="M132" s="178"/>
      <c r="N132" s="160" t="str">
        <f t="shared" si="8"/>
        <v/>
      </c>
      <c r="O132" s="21"/>
      <c r="P132" s="160" t="str">
        <f t="shared" si="9"/>
        <v/>
      </c>
      <c r="Q132" s="160">
        <f t="shared" si="10"/>
        <v>0</v>
      </c>
      <c r="R132" s="160" t="str">
        <f t="shared" si="11"/>
        <v/>
      </c>
      <c r="S132" s="160" t="str">
        <f t="shared" si="12"/>
        <v/>
      </c>
      <c r="T132" s="50" t="str">
        <f>IF($F132="","",IF(ISERROR(VLOOKUP(F132,PROVEEDORES!$D$8:$I$507,5,0)),1,VLOOKUP($F132,PROVEEDORES!$D$8:$I$507,5,0)))</f>
        <v/>
      </c>
    </row>
    <row r="133" spans="3:20" ht="17.45" customHeight="1" x14ac:dyDescent="0.25">
      <c r="C133" s="188"/>
      <c r="D133" s="189"/>
      <c r="E133" s="178"/>
      <c r="F133" s="178"/>
      <c r="G133" s="190">
        <f>DATOS!$E$13</f>
        <v>1</v>
      </c>
      <c r="H133" s="178"/>
      <c r="I133" s="191"/>
      <c r="J133" s="178"/>
      <c r="K133" s="178"/>
      <c r="L133" s="178"/>
      <c r="M133" s="178"/>
      <c r="N133" s="160" t="str">
        <f t="shared" si="8"/>
        <v/>
      </c>
      <c r="O133" s="21"/>
      <c r="P133" s="160" t="str">
        <f t="shared" si="9"/>
        <v/>
      </c>
      <c r="Q133" s="160">
        <f t="shared" si="10"/>
        <v>0</v>
      </c>
      <c r="R133" s="160" t="str">
        <f t="shared" si="11"/>
        <v/>
      </c>
      <c r="S133" s="160" t="str">
        <f t="shared" si="12"/>
        <v/>
      </c>
      <c r="T133" s="50" t="str">
        <f>IF($F133="","",IF(ISERROR(VLOOKUP(F133,PROVEEDORES!$D$8:$I$507,5,0)),1,VLOOKUP($F133,PROVEEDORES!$D$8:$I$507,5,0)))</f>
        <v/>
      </c>
    </row>
    <row r="134" spans="3:20" ht="17.45" customHeight="1" x14ac:dyDescent="0.25">
      <c r="C134" s="188"/>
      <c r="D134" s="189"/>
      <c r="E134" s="178"/>
      <c r="F134" s="178"/>
      <c r="G134" s="190">
        <f>DATOS!$E$13</f>
        <v>1</v>
      </c>
      <c r="H134" s="178"/>
      <c r="I134" s="191"/>
      <c r="J134" s="178"/>
      <c r="K134" s="178"/>
      <c r="L134" s="178"/>
      <c r="M134" s="178"/>
      <c r="N134" s="160" t="str">
        <f t="shared" si="8"/>
        <v/>
      </c>
      <c r="O134" s="21"/>
      <c r="P134" s="160" t="str">
        <f t="shared" si="9"/>
        <v/>
      </c>
      <c r="Q134" s="160">
        <f t="shared" si="10"/>
        <v>0</v>
      </c>
      <c r="R134" s="160" t="str">
        <f t="shared" si="11"/>
        <v/>
      </c>
      <c r="S134" s="160" t="str">
        <f t="shared" si="12"/>
        <v/>
      </c>
      <c r="T134" s="50" t="str">
        <f>IF($F134="","",IF(ISERROR(VLOOKUP(F134,PROVEEDORES!$D$8:$I$507,5,0)),1,VLOOKUP($F134,PROVEEDORES!$D$8:$I$507,5,0)))</f>
        <v/>
      </c>
    </row>
    <row r="135" spans="3:20" ht="17.45" customHeight="1" x14ac:dyDescent="0.25">
      <c r="C135" s="188"/>
      <c r="D135" s="189"/>
      <c r="E135" s="178"/>
      <c r="F135" s="178"/>
      <c r="G135" s="190">
        <f>DATOS!$E$13</f>
        <v>1</v>
      </c>
      <c r="H135" s="178"/>
      <c r="I135" s="191"/>
      <c r="J135" s="178"/>
      <c r="K135" s="178"/>
      <c r="L135" s="178"/>
      <c r="M135" s="178"/>
      <c r="N135" s="160" t="str">
        <f t="shared" si="8"/>
        <v/>
      </c>
      <c r="O135" s="21"/>
      <c r="P135" s="160" t="str">
        <f t="shared" si="9"/>
        <v/>
      </c>
      <c r="Q135" s="160">
        <f t="shared" si="10"/>
        <v>0</v>
      </c>
      <c r="R135" s="160" t="str">
        <f t="shared" si="11"/>
        <v/>
      </c>
      <c r="S135" s="160" t="str">
        <f t="shared" si="12"/>
        <v/>
      </c>
      <c r="T135" s="50" t="str">
        <f>IF($F135="","",IF(ISERROR(VLOOKUP(F135,PROVEEDORES!$D$8:$I$507,5,0)),1,VLOOKUP($F135,PROVEEDORES!$D$8:$I$507,5,0)))</f>
        <v/>
      </c>
    </row>
    <row r="136" spans="3:20" ht="17.45" customHeight="1" x14ac:dyDescent="0.25">
      <c r="C136" s="188"/>
      <c r="D136" s="189"/>
      <c r="E136" s="178"/>
      <c r="F136" s="178"/>
      <c r="G136" s="190">
        <f>DATOS!$E$13</f>
        <v>1</v>
      </c>
      <c r="H136" s="178"/>
      <c r="I136" s="191"/>
      <c r="J136" s="178"/>
      <c r="K136" s="178"/>
      <c r="L136" s="178"/>
      <c r="M136" s="178"/>
      <c r="N136" s="160" t="str">
        <f t="shared" si="8"/>
        <v/>
      </c>
      <c r="O136" s="21"/>
      <c r="P136" s="160" t="str">
        <f t="shared" si="9"/>
        <v/>
      </c>
      <c r="Q136" s="160">
        <f t="shared" si="10"/>
        <v>0</v>
      </c>
      <c r="R136" s="160" t="str">
        <f t="shared" si="11"/>
        <v/>
      </c>
      <c r="S136" s="160" t="str">
        <f t="shared" si="12"/>
        <v/>
      </c>
      <c r="T136" s="50" t="str">
        <f>IF($F136="","",IF(ISERROR(VLOOKUP(F136,PROVEEDORES!$D$8:$I$507,5,0)),1,VLOOKUP($F136,PROVEEDORES!$D$8:$I$507,5,0)))</f>
        <v/>
      </c>
    </row>
    <row r="137" spans="3:20" ht="17.45" customHeight="1" x14ac:dyDescent="0.25">
      <c r="C137" s="188"/>
      <c r="D137" s="189"/>
      <c r="E137" s="178"/>
      <c r="F137" s="178"/>
      <c r="G137" s="190">
        <f>DATOS!$E$13</f>
        <v>1</v>
      </c>
      <c r="H137" s="178"/>
      <c r="I137" s="191"/>
      <c r="J137" s="178"/>
      <c r="K137" s="178"/>
      <c r="L137" s="178"/>
      <c r="M137" s="178"/>
      <c r="N137" s="160" t="str">
        <f t="shared" si="8"/>
        <v/>
      </c>
      <c r="O137" s="21"/>
      <c r="P137" s="160" t="str">
        <f t="shared" si="9"/>
        <v/>
      </c>
      <c r="Q137" s="160">
        <f t="shared" si="10"/>
        <v>0</v>
      </c>
      <c r="R137" s="160" t="str">
        <f t="shared" si="11"/>
        <v/>
      </c>
      <c r="S137" s="160" t="str">
        <f t="shared" si="12"/>
        <v/>
      </c>
      <c r="T137" s="50" t="str">
        <f>IF($F137="","",IF(ISERROR(VLOOKUP(F137,PROVEEDORES!$D$8:$I$507,5,0)),1,VLOOKUP($F137,PROVEEDORES!$D$8:$I$507,5,0)))</f>
        <v/>
      </c>
    </row>
    <row r="138" spans="3:20" ht="17.45" customHeight="1" x14ac:dyDescent="0.25">
      <c r="C138" s="188"/>
      <c r="D138" s="189"/>
      <c r="E138" s="178"/>
      <c r="F138" s="178"/>
      <c r="G138" s="190">
        <f>DATOS!$E$13</f>
        <v>1</v>
      </c>
      <c r="H138" s="178"/>
      <c r="I138" s="191"/>
      <c r="J138" s="178"/>
      <c r="K138" s="178"/>
      <c r="L138" s="178"/>
      <c r="M138" s="178"/>
      <c r="N138" s="160" t="str">
        <f t="shared" si="8"/>
        <v/>
      </c>
      <c r="O138" s="21"/>
      <c r="P138" s="160" t="str">
        <f t="shared" si="9"/>
        <v/>
      </c>
      <c r="Q138" s="160">
        <f t="shared" si="10"/>
        <v>0</v>
      </c>
      <c r="R138" s="160" t="str">
        <f t="shared" si="11"/>
        <v/>
      </c>
      <c r="S138" s="160" t="str">
        <f t="shared" si="12"/>
        <v/>
      </c>
      <c r="T138" s="50" t="str">
        <f>IF($F138="","",IF(ISERROR(VLOOKUP(F138,PROVEEDORES!$D$8:$I$507,5,0)),1,VLOOKUP($F138,PROVEEDORES!$D$8:$I$507,5,0)))</f>
        <v/>
      </c>
    </row>
    <row r="139" spans="3:20" ht="17.45" customHeight="1" x14ac:dyDescent="0.25">
      <c r="C139" s="188"/>
      <c r="D139" s="189"/>
      <c r="E139" s="178"/>
      <c r="F139" s="178"/>
      <c r="G139" s="190">
        <f>DATOS!$E$13</f>
        <v>1</v>
      </c>
      <c r="H139" s="178"/>
      <c r="I139" s="191"/>
      <c r="J139" s="178"/>
      <c r="K139" s="178"/>
      <c r="L139" s="178"/>
      <c r="M139" s="178"/>
      <c r="N139" s="160" t="str">
        <f t="shared" si="8"/>
        <v/>
      </c>
      <c r="O139" s="21"/>
      <c r="P139" s="160" t="str">
        <f t="shared" si="9"/>
        <v/>
      </c>
      <c r="Q139" s="160">
        <f t="shared" si="10"/>
        <v>0</v>
      </c>
      <c r="R139" s="160" t="str">
        <f t="shared" si="11"/>
        <v/>
      </c>
      <c r="S139" s="160" t="str">
        <f t="shared" si="12"/>
        <v/>
      </c>
      <c r="T139" s="50" t="str">
        <f>IF($F139="","",IF(ISERROR(VLOOKUP(F139,PROVEEDORES!$D$8:$I$507,5,0)),1,VLOOKUP($F139,PROVEEDORES!$D$8:$I$507,5,0)))</f>
        <v/>
      </c>
    </row>
    <row r="140" spans="3:20" ht="17.45" customHeight="1" x14ac:dyDescent="0.25">
      <c r="C140" s="188"/>
      <c r="D140" s="189"/>
      <c r="E140" s="178"/>
      <c r="F140" s="178"/>
      <c r="G140" s="190">
        <f>DATOS!$E$13</f>
        <v>1</v>
      </c>
      <c r="H140" s="178"/>
      <c r="I140" s="191"/>
      <c r="J140" s="178"/>
      <c r="K140" s="178"/>
      <c r="L140" s="178"/>
      <c r="M140" s="178"/>
      <c r="N140" s="160" t="str">
        <f t="shared" si="8"/>
        <v/>
      </c>
      <c r="O140" s="21"/>
      <c r="P140" s="160" t="str">
        <f t="shared" si="9"/>
        <v/>
      </c>
      <c r="Q140" s="160">
        <f t="shared" si="10"/>
        <v>0</v>
      </c>
      <c r="R140" s="160" t="str">
        <f t="shared" si="11"/>
        <v/>
      </c>
      <c r="S140" s="160" t="str">
        <f t="shared" si="12"/>
        <v/>
      </c>
      <c r="T140" s="50" t="str">
        <f>IF($F140="","",IF(ISERROR(VLOOKUP(F140,PROVEEDORES!$D$8:$I$507,5,0)),1,VLOOKUP($F140,PROVEEDORES!$D$8:$I$507,5,0)))</f>
        <v/>
      </c>
    </row>
    <row r="141" spans="3:20" ht="17.45" customHeight="1" x14ac:dyDescent="0.25">
      <c r="C141" s="188"/>
      <c r="D141" s="189"/>
      <c r="E141" s="178"/>
      <c r="F141" s="178"/>
      <c r="G141" s="190">
        <f>DATOS!$E$13</f>
        <v>1</v>
      </c>
      <c r="H141" s="178"/>
      <c r="I141" s="191"/>
      <c r="J141" s="178"/>
      <c r="K141" s="178"/>
      <c r="L141" s="178"/>
      <c r="M141" s="178"/>
      <c r="N141" s="160" t="str">
        <f t="shared" si="8"/>
        <v/>
      </c>
      <c r="O141" s="21"/>
      <c r="P141" s="160" t="str">
        <f t="shared" si="9"/>
        <v/>
      </c>
      <c r="Q141" s="160">
        <f t="shared" si="10"/>
        <v>0</v>
      </c>
      <c r="R141" s="160" t="str">
        <f t="shared" si="11"/>
        <v/>
      </c>
      <c r="S141" s="160" t="str">
        <f t="shared" si="12"/>
        <v/>
      </c>
      <c r="T141" s="50" t="str">
        <f>IF($F141="","",IF(ISERROR(VLOOKUP(F141,PROVEEDORES!$D$8:$I$507,5,0)),1,VLOOKUP($F141,PROVEEDORES!$D$8:$I$507,5,0)))</f>
        <v/>
      </c>
    </row>
    <row r="142" spans="3:20" ht="17.45" customHeight="1" x14ac:dyDescent="0.25">
      <c r="C142" s="188"/>
      <c r="D142" s="189"/>
      <c r="E142" s="178"/>
      <c r="F142" s="178"/>
      <c r="G142" s="190">
        <f>DATOS!$E$13</f>
        <v>1</v>
      </c>
      <c r="H142" s="178"/>
      <c r="I142" s="191"/>
      <c r="J142" s="178"/>
      <c r="K142" s="178"/>
      <c r="L142" s="178"/>
      <c r="M142" s="178"/>
      <c r="N142" s="160" t="str">
        <f t="shared" si="8"/>
        <v/>
      </c>
      <c r="O142" s="21"/>
      <c r="P142" s="160" t="str">
        <f t="shared" si="9"/>
        <v/>
      </c>
      <c r="Q142" s="160">
        <f t="shared" si="10"/>
        <v>0</v>
      </c>
      <c r="R142" s="160" t="str">
        <f t="shared" si="11"/>
        <v/>
      </c>
      <c r="S142" s="160" t="str">
        <f t="shared" si="12"/>
        <v/>
      </c>
      <c r="T142" s="50" t="str">
        <f>IF($F142="","",IF(ISERROR(VLOOKUP(F142,PROVEEDORES!$D$8:$I$507,5,0)),1,VLOOKUP($F142,PROVEEDORES!$D$8:$I$507,5,0)))</f>
        <v/>
      </c>
    </row>
    <row r="143" spans="3:20" ht="17.45" customHeight="1" x14ac:dyDescent="0.25">
      <c r="C143" s="188"/>
      <c r="D143" s="189"/>
      <c r="E143" s="178"/>
      <c r="F143" s="178"/>
      <c r="G143" s="190">
        <f>DATOS!$E$13</f>
        <v>1</v>
      </c>
      <c r="H143" s="178"/>
      <c r="I143" s="191"/>
      <c r="J143" s="178"/>
      <c r="K143" s="178"/>
      <c r="L143" s="178"/>
      <c r="M143" s="178"/>
      <c r="N143" s="160" t="str">
        <f t="shared" si="8"/>
        <v/>
      </c>
      <c r="O143" s="21"/>
      <c r="P143" s="160" t="str">
        <f t="shared" si="9"/>
        <v/>
      </c>
      <c r="Q143" s="160">
        <f t="shared" si="10"/>
        <v>0</v>
      </c>
      <c r="R143" s="160" t="str">
        <f t="shared" si="11"/>
        <v/>
      </c>
      <c r="S143" s="160" t="str">
        <f t="shared" si="12"/>
        <v/>
      </c>
      <c r="T143" s="50" t="str">
        <f>IF($F143="","",IF(ISERROR(VLOOKUP(F143,PROVEEDORES!$D$8:$I$507,5,0)),1,VLOOKUP($F143,PROVEEDORES!$D$8:$I$507,5,0)))</f>
        <v/>
      </c>
    </row>
    <row r="144" spans="3:20" ht="17.45" customHeight="1" x14ac:dyDescent="0.25">
      <c r="C144" s="188"/>
      <c r="D144" s="189"/>
      <c r="E144" s="178"/>
      <c r="F144" s="178"/>
      <c r="G144" s="190">
        <f>DATOS!$E$13</f>
        <v>1</v>
      </c>
      <c r="H144" s="178"/>
      <c r="I144" s="191"/>
      <c r="J144" s="178"/>
      <c r="K144" s="178"/>
      <c r="L144" s="178"/>
      <c r="M144" s="178"/>
      <c r="N144" s="160" t="str">
        <f t="shared" si="8"/>
        <v/>
      </c>
      <c r="O144" s="21"/>
      <c r="P144" s="160" t="str">
        <f t="shared" si="9"/>
        <v/>
      </c>
      <c r="Q144" s="160">
        <f t="shared" si="10"/>
        <v>0</v>
      </c>
      <c r="R144" s="160" t="str">
        <f t="shared" si="11"/>
        <v/>
      </c>
      <c r="S144" s="160" t="str">
        <f t="shared" si="12"/>
        <v/>
      </c>
      <c r="T144" s="50" t="str">
        <f>IF($F144="","",IF(ISERROR(VLOOKUP(F144,PROVEEDORES!$D$8:$I$507,5,0)),1,VLOOKUP($F144,PROVEEDORES!$D$8:$I$507,5,0)))</f>
        <v/>
      </c>
    </row>
    <row r="145" spans="3:20" ht="17.45" customHeight="1" x14ac:dyDescent="0.25">
      <c r="C145" s="188"/>
      <c r="D145" s="189"/>
      <c r="E145" s="178"/>
      <c r="F145" s="178"/>
      <c r="G145" s="190">
        <f>DATOS!$E$13</f>
        <v>1</v>
      </c>
      <c r="H145" s="178"/>
      <c r="I145" s="191"/>
      <c r="J145" s="178"/>
      <c r="K145" s="178"/>
      <c r="L145" s="178"/>
      <c r="M145" s="178"/>
      <c r="N145" s="160" t="str">
        <f t="shared" si="8"/>
        <v/>
      </c>
      <c r="O145" s="21"/>
      <c r="P145" s="160" t="str">
        <f t="shared" si="9"/>
        <v/>
      </c>
      <c r="Q145" s="160">
        <f t="shared" si="10"/>
        <v>0</v>
      </c>
      <c r="R145" s="160" t="str">
        <f t="shared" si="11"/>
        <v/>
      </c>
      <c r="S145" s="160" t="str">
        <f t="shared" si="12"/>
        <v/>
      </c>
      <c r="T145" s="50" t="str">
        <f>IF($F145="","",IF(ISERROR(VLOOKUP(F145,PROVEEDORES!$D$8:$I$507,5,0)),1,VLOOKUP($F145,PROVEEDORES!$D$8:$I$507,5,0)))</f>
        <v/>
      </c>
    </row>
    <row r="146" spans="3:20" ht="17.45" customHeight="1" x14ac:dyDescent="0.25">
      <c r="C146" s="188"/>
      <c r="D146" s="189"/>
      <c r="E146" s="178"/>
      <c r="F146" s="178"/>
      <c r="G146" s="190">
        <f>DATOS!$E$13</f>
        <v>1</v>
      </c>
      <c r="H146" s="178"/>
      <c r="I146" s="191"/>
      <c r="J146" s="178"/>
      <c r="K146" s="178"/>
      <c r="L146" s="178"/>
      <c r="M146" s="178"/>
      <c r="N146" s="160" t="str">
        <f t="shared" ref="N146:N209" si="13">IF(H146&amp;J146&amp;K146&amp;L146&amp;M146="","",H146+J146+K146-L146-M146)</f>
        <v/>
      </c>
      <c r="O146" s="21"/>
      <c r="P146" s="160" t="str">
        <f t="shared" ref="P146:P209" si="14">IF($I146="E",H146,"")</f>
        <v/>
      </c>
      <c r="Q146" s="160">
        <f t="shared" si="10"/>
        <v>0</v>
      </c>
      <c r="R146" s="160" t="str">
        <f t="shared" si="11"/>
        <v/>
      </c>
      <c r="S146" s="160" t="str">
        <f t="shared" si="12"/>
        <v/>
      </c>
      <c r="T146" s="50" t="str">
        <f>IF($F146="","",IF(ISERROR(VLOOKUP(F146,PROVEEDORES!$D$8:$I$507,5,0)),1,VLOOKUP($F146,PROVEEDORES!$D$8:$I$507,5,0)))</f>
        <v/>
      </c>
    </row>
    <row r="147" spans="3:20" ht="17.45" customHeight="1" x14ac:dyDescent="0.25">
      <c r="C147" s="188"/>
      <c r="D147" s="189"/>
      <c r="E147" s="178"/>
      <c r="F147" s="178"/>
      <c r="G147" s="190">
        <f>DATOS!$E$13</f>
        <v>1</v>
      </c>
      <c r="H147" s="178"/>
      <c r="I147" s="191"/>
      <c r="J147" s="178"/>
      <c r="K147" s="178"/>
      <c r="L147" s="178"/>
      <c r="M147" s="178"/>
      <c r="N147" s="160" t="str">
        <f t="shared" si="13"/>
        <v/>
      </c>
      <c r="O147" s="21"/>
      <c r="P147" s="160" t="str">
        <f t="shared" si="14"/>
        <v/>
      </c>
      <c r="Q147" s="160">
        <f t="shared" ref="Q147:Q210" si="15">IF($I147=0%,H147,"")</f>
        <v>0</v>
      </c>
      <c r="R147" s="160" t="str">
        <f t="shared" ref="R147:R210" si="16">IF(OR($I147=8%,$I147=11%),$J147/$I147,"")</f>
        <v/>
      </c>
      <c r="S147" s="160" t="str">
        <f t="shared" ref="S147:S210" si="17">IF(OR($I147=15%,$I147=16%),$J147/$I147,"")</f>
        <v/>
      </c>
      <c r="T147" s="50" t="str">
        <f>IF($F147="","",IF(ISERROR(VLOOKUP(F147,PROVEEDORES!$D$8:$I$507,5,0)),1,VLOOKUP($F147,PROVEEDORES!$D$8:$I$507,5,0)))</f>
        <v/>
      </c>
    </row>
    <row r="148" spans="3:20" ht="17.45" customHeight="1" x14ac:dyDescent="0.25">
      <c r="C148" s="188"/>
      <c r="D148" s="189"/>
      <c r="E148" s="178"/>
      <c r="F148" s="178"/>
      <c r="G148" s="190">
        <f>DATOS!$E$13</f>
        <v>1</v>
      </c>
      <c r="H148" s="178"/>
      <c r="I148" s="191"/>
      <c r="J148" s="178"/>
      <c r="K148" s="178"/>
      <c r="L148" s="178"/>
      <c r="M148" s="178"/>
      <c r="N148" s="160" t="str">
        <f t="shared" si="13"/>
        <v/>
      </c>
      <c r="O148" s="21"/>
      <c r="P148" s="160" t="str">
        <f t="shared" si="14"/>
        <v/>
      </c>
      <c r="Q148" s="160">
        <f t="shared" si="15"/>
        <v>0</v>
      </c>
      <c r="R148" s="160" t="str">
        <f t="shared" si="16"/>
        <v/>
      </c>
      <c r="S148" s="160" t="str">
        <f t="shared" si="17"/>
        <v/>
      </c>
      <c r="T148" s="50" t="str">
        <f>IF($F148="","",IF(ISERROR(VLOOKUP(F148,PROVEEDORES!$D$8:$I$507,5,0)),1,VLOOKUP($F148,PROVEEDORES!$D$8:$I$507,5,0)))</f>
        <v/>
      </c>
    </row>
    <row r="149" spans="3:20" ht="17.45" customHeight="1" x14ac:dyDescent="0.25">
      <c r="C149" s="188"/>
      <c r="D149" s="189"/>
      <c r="E149" s="178"/>
      <c r="F149" s="178"/>
      <c r="G149" s="190">
        <f>DATOS!$E$13</f>
        <v>1</v>
      </c>
      <c r="H149" s="178"/>
      <c r="I149" s="191"/>
      <c r="J149" s="178"/>
      <c r="K149" s="178"/>
      <c r="L149" s="178"/>
      <c r="M149" s="178"/>
      <c r="N149" s="160" t="str">
        <f t="shared" si="13"/>
        <v/>
      </c>
      <c r="O149" s="21"/>
      <c r="P149" s="160" t="str">
        <f t="shared" si="14"/>
        <v/>
      </c>
      <c r="Q149" s="160">
        <f t="shared" si="15"/>
        <v>0</v>
      </c>
      <c r="R149" s="160" t="str">
        <f t="shared" si="16"/>
        <v/>
      </c>
      <c r="S149" s="160" t="str">
        <f t="shared" si="17"/>
        <v/>
      </c>
      <c r="T149" s="50" t="str">
        <f>IF($F149="","",IF(ISERROR(VLOOKUP(F149,PROVEEDORES!$D$8:$I$507,5,0)),1,VLOOKUP($F149,PROVEEDORES!$D$8:$I$507,5,0)))</f>
        <v/>
      </c>
    </row>
    <row r="150" spans="3:20" ht="17.45" customHeight="1" x14ac:dyDescent="0.25">
      <c r="C150" s="188"/>
      <c r="D150" s="189"/>
      <c r="E150" s="178"/>
      <c r="F150" s="178"/>
      <c r="G150" s="190">
        <f>DATOS!$E$13</f>
        <v>1</v>
      </c>
      <c r="H150" s="178"/>
      <c r="I150" s="191"/>
      <c r="J150" s="178"/>
      <c r="K150" s="178"/>
      <c r="L150" s="178"/>
      <c r="M150" s="178"/>
      <c r="N150" s="160" t="str">
        <f t="shared" si="13"/>
        <v/>
      </c>
      <c r="O150" s="21"/>
      <c r="P150" s="160" t="str">
        <f t="shared" si="14"/>
        <v/>
      </c>
      <c r="Q150" s="160">
        <f t="shared" si="15"/>
        <v>0</v>
      </c>
      <c r="R150" s="160" t="str">
        <f t="shared" si="16"/>
        <v/>
      </c>
      <c r="S150" s="160" t="str">
        <f t="shared" si="17"/>
        <v/>
      </c>
      <c r="T150" s="50" t="str">
        <f>IF($F150="","",IF(ISERROR(VLOOKUP(F150,PROVEEDORES!$D$8:$I$507,5,0)),1,VLOOKUP($F150,PROVEEDORES!$D$8:$I$507,5,0)))</f>
        <v/>
      </c>
    </row>
    <row r="151" spans="3:20" ht="17.45" customHeight="1" x14ac:dyDescent="0.25">
      <c r="C151" s="188"/>
      <c r="D151" s="189"/>
      <c r="E151" s="178"/>
      <c r="F151" s="178"/>
      <c r="G151" s="190">
        <f>DATOS!$E$13</f>
        <v>1</v>
      </c>
      <c r="H151" s="178"/>
      <c r="I151" s="191"/>
      <c r="J151" s="178"/>
      <c r="K151" s="178"/>
      <c r="L151" s="178"/>
      <c r="M151" s="178"/>
      <c r="N151" s="160" t="str">
        <f t="shared" si="13"/>
        <v/>
      </c>
      <c r="O151" s="21"/>
      <c r="P151" s="160" t="str">
        <f t="shared" si="14"/>
        <v/>
      </c>
      <c r="Q151" s="160">
        <f t="shared" si="15"/>
        <v>0</v>
      </c>
      <c r="R151" s="160" t="str">
        <f t="shared" si="16"/>
        <v/>
      </c>
      <c r="S151" s="160" t="str">
        <f t="shared" si="17"/>
        <v/>
      </c>
      <c r="T151" s="50" t="str">
        <f>IF($F151="","",IF(ISERROR(VLOOKUP(F151,PROVEEDORES!$D$8:$I$507,5,0)),1,VLOOKUP($F151,PROVEEDORES!$D$8:$I$507,5,0)))</f>
        <v/>
      </c>
    </row>
    <row r="152" spans="3:20" ht="17.45" customHeight="1" x14ac:dyDescent="0.25">
      <c r="C152" s="188"/>
      <c r="D152" s="189"/>
      <c r="E152" s="178"/>
      <c r="F152" s="178"/>
      <c r="G152" s="190">
        <f>DATOS!$E$13</f>
        <v>1</v>
      </c>
      <c r="H152" s="178"/>
      <c r="I152" s="191"/>
      <c r="J152" s="178"/>
      <c r="K152" s="178"/>
      <c r="L152" s="178"/>
      <c r="M152" s="178"/>
      <c r="N152" s="160" t="str">
        <f t="shared" si="13"/>
        <v/>
      </c>
      <c r="O152" s="21"/>
      <c r="P152" s="160" t="str">
        <f t="shared" si="14"/>
        <v/>
      </c>
      <c r="Q152" s="160">
        <f t="shared" si="15"/>
        <v>0</v>
      </c>
      <c r="R152" s="160" t="str">
        <f t="shared" si="16"/>
        <v/>
      </c>
      <c r="S152" s="160" t="str">
        <f t="shared" si="17"/>
        <v/>
      </c>
      <c r="T152" s="50" t="str">
        <f>IF($F152="","",IF(ISERROR(VLOOKUP(F152,PROVEEDORES!$D$8:$I$507,5,0)),1,VLOOKUP($F152,PROVEEDORES!$D$8:$I$507,5,0)))</f>
        <v/>
      </c>
    </row>
    <row r="153" spans="3:20" ht="17.45" customHeight="1" x14ac:dyDescent="0.25">
      <c r="C153" s="188"/>
      <c r="D153" s="189"/>
      <c r="E153" s="178"/>
      <c r="F153" s="178"/>
      <c r="G153" s="190">
        <f>DATOS!$E$13</f>
        <v>1</v>
      </c>
      <c r="H153" s="178"/>
      <c r="I153" s="191"/>
      <c r="J153" s="178"/>
      <c r="K153" s="178"/>
      <c r="L153" s="178"/>
      <c r="M153" s="178"/>
      <c r="N153" s="160" t="str">
        <f t="shared" si="13"/>
        <v/>
      </c>
      <c r="O153" s="21"/>
      <c r="P153" s="160" t="str">
        <f t="shared" si="14"/>
        <v/>
      </c>
      <c r="Q153" s="160">
        <f t="shared" si="15"/>
        <v>0</v>
      </c>
      <c r="R153" s="160" t="str">
        <f t="shared" si="16"/>
        <v/>
      </c>
      <c r="S153" s="160" t="str">
        <f t="shared" si="17"/>
        <v/>
      </c>
      <c r="T153" s="50" t="str">
        <f>IF($F153="","",IF(ISERROR(VLOOKUP(F153,PROVEEDORES!$D$8:$I$507,5,0)),1,VLOOKUP($F153,PROVEEDORES!$D$8:$I$507,5,0)))</f>
        <v/>
      </c>
    </row>
    <row r="154" spans="3:20" ht="17.45" customHeight="1" x14ac:dyDescent="0.25">
      <c r="C154" s="188"/>
      <c r="D154" s="189"/>
      <c r="E154" s="178"/>
      <c r="F154" s="178"/>
      <c r="G154" s="190">
        <f>DATOS!$E$13</f>
        <v>1</v>
      </c>
      <c r="H154" s="178"/>
      <c r="I154" s="191"/>
      <c r="J154" s="178"/>
      <c r="K154" s="178"/>
      <c r="L154" s="178"/>
      <c r="M154" s="178"/>
      <c r="N154" s="160" t="str">
        <f t="shared" si="13"/>
        <v/>
      </c>
      <c r="O154" s="21"/>
      <c r="P154" s="160" t="str">
        <f t="shared" si="14"/>
        <v/>
      </c>
      <c r="Q154" s="160">
        <f t="shared" si="15"/>
        <v>0</v>
      </c>
      <c r="R154" s="160" t="str">
        <f t="shared" si="16"/>
        <v/>
      </c>
      <c r="S154" s="160" t="str">
        <f t="shared" si="17"/>
        <v/>
      </c>
      <c r="T154" s="50" t="str">
        <f>IF($F154="","",IF(ISERROR(VLOOKUP(F154,PROVEEDORES!$D$8:$I$507,5,0)),1,VLOOKUP($F154,PROVEEDORES!$D$8:$I$507,5,0)))</f>
        <v/>
      </c>
    </row>
    <row r="155" spans="3:20" ht="17.45" customHeight="1" x14ac:dyDescent="0.25">
      <c r="C155" s="188"/>
      <c r="D155" s="189"/>
      <c r="E155" s="178"/>
      <c r="F155" s="178"/>
      <c r="G155" s="190">
        <f>DATOS!$E$13</f>
        <v>1</v>
      </c>
      <c r="H155" s="178"/>
      <c r="I155" s="191"/>
      <c r="J155" s="178"/>
      <c r="K155" s="178"/>
      <c r="L155" s="178"/>
      <c r="M155" s="178"/>
      <c r="N155" s="160" t="str">
        <f t="shared" si="13"/>
        <v/>
      </c>
      <c r="O155" s="21"/>
      <c r="P155" s="160" t="str">
        <f t="shared" si="14"/>
        <v/>
      </c>
      <c r="Q155" s="160">
        <f t="shared" si="15"/>
        <v>0</v>
      </c>
      <c r="R155" s="160" t="str">
        <f t="shared" si="16"/>
        <v/>
      </c>
      <c r="S155" s="160" t="str">
        <f t="shared" si="17"/>
        <v/>
      </c>
      <c r="T155" s="50" t="str">
        <f>IF($F155="","",IF(ISERROR(VLOOKUP(F155,PROVEEDORES!$D$8:$I$507,5,0)),1,VLOOKUP($F155,PROVEEDORES!$D$8:$I$507,5,0)))</f>
        <v/>
      </c>
    </row>
    <row r="156" spans="3:20" ht="17.45" customHeight="1" x14ac:dyDescent="0.25">
      <c r="C156" s="188"/>
      <c r="D156" s="189"/>
      <c r="E156" s="178"/>
      <c r="F156" s="178"/>
      <c r="G156" s="190">
        <f>DATOS!$E$13</f>
        <v>1</v>
      </c>
      <c r="H156" s="178"/>
      <c r="I156" s="191"/>
      <c r="J156" s="178"/>
      <c r="K156" s="178"/>
      <c r="L156" s="178"/>
      <c r="M156" s="178"/>
      <c r="N156" s="160" t="str">
        <f t="shared" si="13"/>
        <v/>
      </c>
      <c r="O156" s="21"/>
      <c r="P156" s="160" t="str">
        <f t="shared" si="14"/>
        <v/>
      </c>
      <c r="Q156" s="160">
        <f t="shared" si="15"/>
        <v>0</v>
      </c>
      <c r="R156" s="160" t="str">
        <f t="shared" si="16"/>
        <v/>
      </c>
      <c r="S156" s="160" t="str">
        <f t="shared" si="17"/>
        <v/>
      </c>
      <c r="T156" s="50" t="str">
        <f>IF($F156="","",IF(ISERROR(VLOOKUP(F156,PROVEEDORES!$D$8:$I$507,5,0)),1,VLOOKUP($F156,PROVEEDORES!$D$8:$I$507,5,0)))</f>
        <v/>
      </c>
    </row>
    <row r="157" spans="3:20" ht="17.45" customHeight="1" x14ac:dyDescent="0.25">
      <c r="C157" s="188"/>
      <c r="D157" s="189"/>
      <c r="E157" s="178"/>
      <c r="F157" s="178"/>
      <c r="G157" s="190">
        <f>DATOS!$E$13</f>
        <v>1</v>
      </c>
      <c r="H157" s="178"/>
      <c r="I157" s="191"/>
      <c r="J157" s="178"/>
      <c r="K157" s="178"/>
      <c r="L157" s="178"/>
      <c r="M157" s="178"/>
      <c r="N157" s="160" t="str">
        <f t="shared" si="13"/>
        <v/>
      </c>
      <c r="O157" s="21"/>
      <c r="P157" s="160" t="str">
        <f t="shared" si="14"/>
        <v/>
      </c>
      <c r="Q157" s="160">
        <f t="shared" si="15"/>
        <v>0</v>
      </c>
      <c r="R157" s="160" t="str">
        <f t="shared" si="16"/>
        <v/>
      </c>
      <c r="S157" s="160" t="str">
        <f t="shared" si="17"/>
        <v/>
      </c>
      <c r="T157" s="50" t="str">
        <f>IF($F157="","",IF(ISERROR(VLOOKUP(F157,PROVEEDORES!$D$8:$I$507,5,0)),1,VLOOKUP($F157,PROVEEDORES!$D$8:$I$507,5,0)))</f>
        <v/>
      </c>
    </row>
    <row r="158" spans="3:20" ht="17.45" customHeight="1" x14ac:dyDescent="0.25">
      <c r="C158" s="188"/>
      <c r="D158" s="189"/>
      <c r="E158" s="178"/>
      <c r="F158" s="178"/>
      <c r="G158" s="190">
        <f>DATOS!$E$13</f>
        <v>1</v>
      </c>
      <c r="H158" s="178"/>
      <c r="I158" s="191"/>
      <c r="J158" s="178"/>
      <c r="K158" s="178"/>
      <c r="L158" s="178"/>
      <c r="M158" s="178"/>
      <c r="N158" s="160" t="str">
        <f t="shared" si="13"/>
        <v/>
      </c>
      <c r="O158" s="21"/>
      <c r="P158" s="160" t="str">
        <f t="shared" si="14"/>
        <v/>
      </c>
      <c r="Q158" s="160">
        <f t="shared" si="15"/>
        <v>0</v>
      </c>
      <c r="R158" s="160" t="str">
        <f t="shared" si="16"/>
        <v/>
      </c>
      <c r="S158" s="160" t="str">
        <f t="shared" si="17"/>
        <v/>
      </c>
      <c r="T158" s="50" t="str">
        <f>IF($F158="","",IF(ISERROR(VLOOKUP(F158,PROVEEDORES!$D$8:$I$507,5,0)),1,VLOOKUP($F158,PROVEEDORES!$D$8:$I$507,5,0)))</f>
        <v/>
      </c>
    </row>
    <row r="159" spans="3:20" ht="17.45" customHeight="1" x14ac:dyDescent="0.25">
      <c r="C159" s="188"/>
      <c r="D159" s="189"/>
      <c r="E159" s="178"/>
      <c r="F159" s="178"/>
      <c r="G159" s="190">
        <f>DATOS!$E$13</f>
        <v>1</v>
      </c>
      <c r="H159" s="178"/>
      <c r="I159" s="191"/>
      <c r="J159" s="178"/>
      <c r="K159" s="178"/>
      <c r="L159" s="178"/>
      <c r="M159" s="178"/>
      <c r="N159" s="160" t="str">
        <f t="shared" si="13"/>
        <v/>
      </c>
      <c r="O159" s="21"/>
      <c r="P159" s="160" t="str">
        <f t="shared" si="14"/>
        <v/>
      </c>
      <c r="Q159" s="160">
        <f t="shared" si="15"/>
        <v>0</v>
      </c>
      <c r="R159" s="160" t="str">
        <f t="shared" si="16"/>
        <v/>
      </c>
      <c r="S159" s="160" t="str">
        <f t="shared" si="17"/>
        <v/>
      </c>
      <c r="T159" s="50" t="str">
        <f>IF($F159="","",IF(ISERROR(VLOOKUP(F159,PROVEEDORES!$D$8:$I$507,5,0)),1,VLOOKUP($F159,PROVEEDORES!$D$8:$I$507,5,0)))</f>
        <v/>
      </c>
    </row>
    <row r="160" spans="3:20" ht="17.45" customHeight="1" x14ac:dyDescent="0.25">
      <c r="C160" s="188"/>
      <c r="D160" s="189"/>
      <c r="E160" s="178"/>
      <c r="F160" s="178"/>
      <c r="G160" s="190">
        <f>DATOS!$E$13</f>
        <v>1</v>
      </c>
      <c r="H160" s="178"/>
      <c r="I160" s="191"/>
      <c r="J160" s="178"/>
      <c r="K160" s="178"/>
      <c r="L160" s="178"/>
      <c r="M160" s="178"/>
      <c r="N160" s="160" t="str">
        <f t="shared" si="13"/>
        <v/>
      </c>
      <c r="O160" s="21"/>
      <c r="P160" s="160" t="str">
        <f t="shared" si="14"/>
        <v/>
      </c>
      <c r="Q160" s="160">
        <f t="shared" si="15"/>
        <v>0</v>
      </c>
      <c r="R160" s="160" t="str">
        <f t="shared" si="16"/>
        <v/>
      </c>
      <c r="S160" s="160" t="str">
        <f t="shared" si="17"/>
        <v/>
      </c>
      <c r="T160" s="50" t="str">
        <f>IF($F160="","",IF(ISERROR(VLOOKUP(F160,PROVEEDORES!$D$8:$I$507,5,0)),1,VLOOKUP($F160,PROVEEDORES!$D$8:$I$507,5,0)))</f>
        <v/>
      </c>
    </row>
    <row r="161" spans="3:20" ht="17.45" customHeight="1" x14ac:dyDescent="0.25">
      <c r="C161" s="188"/>
      <c r="D161" s="189"/>
      <c r="E161" s="178"/>
      <c r="F161" s="178"/>
      <c r="G161" s="190">
        <f>DATOS!$E$13</f>
        <v>1</v>
      </c>
      <c r="H161" s="178"/>
      <c r="I161" s="191"/>
      <c r="J161" s="178"/>
      <c r="K161" s="178"/>
      <c r="L161" s="178"/>
      <c r="M161" s="178"/>
      <c r="N161" s="160" t="str">
        <f t="shared" si="13"/>
        <v/>
      </c>
      <c r="O161" s="21"/>
      <c r="P161" s="160" t="str">
        <f t="shared" si="14"/>
        <v/>
      </c>
      <c r="Q161" s="160">
        <f t="shared" si="15"/>
        <v>0</v>
      </c>
      <c r="R161" s="160" t="str">
        <f t="shared" si="16"/>
        <v/>
      </c>
      <c r="S161" s="160" t="str">
        <f t="shared" si="17"/>
        <v/>
      </c>
      <c r="T161" s="50" t="str">
        <f>IF($F161="","",IF(ISERROR(VLOOKUP(F161,PROVEEDORES!$D$8:$I$507,5,0)),1,VLOOKUP($F161,PROVEEDORES!$D$8:$I$507,5,0)))</f>
        <v/>
      </c>
    </row>
    <row r="162" spans="3:20" ht="17.45" customHeight="1" x14ac:dyDescent="0.25">
      <c r="C162" s="188"/>
      <c r="D162" s="189"/>
      <c r="E162" s="178"/>
      <c r="F162" s="178"/>
      <c r="G162" s="190">
        <f>DATOS!$E$13</f>
        <v>1</v>
      </c>
      <c r="H162" s="178"/>
      <c r="I162" s="191"/>
      <c r="J162" s="178"/>
      <c r="K162" s="178"/>
      <c r="L162" s="178"/>
      <c r="M162" s="178"/>
      <c r="N162" s="160" t="str">
        <f t="shared" si="13"/>
        <v/>
      </c>
      <c r="O162" s="21"/>
      <c r="P162" s="160" t="str">
        <f t="shared" si="14"/>
        <v/>
      </c>
      <c r="Q162" s="160">
        <f t="shared" si="15"/>
        <v>0</v>
      </c>
      <c r="R162" s="160" t="str">
        <f t="shared" si="16"/>
        <v/>
      </c>
      <c r="S162" s="160" t="str">
        <f t="shared" si="17"/>
        <v/>
      </c>
      <c r="T162" s="50" t="str">
        <f>IF($F162="","",IF(ISERROR(VLOOKUP(F162,PROVEEDORES!$D$8:$I$507,5,0)),1,VLOOKUP($F162,PROVEEDORES!$D$8:$I$507,5,0)))</f>
        <v/>
      </c>
    </row>
    <row r="163" spans="3:20" ht="17.45" customHeight="1" x14ac:dyDescent="0.25">
      <c r="C163" s="188"/>
      <c r="D163" s="189"/>
      <c r="E163" s="178"/>
      <c r="F163" s="178"/>
      <c r="G163" s="190">
        <f>DATOS!$E$13</f>
        <v>1</v>
      </c>
      <c r="H163" s="178"/>
      <c r="I163" s="191"/>
      <c r="J163" s="178"/>
      <c r="K163" s="178"/>
      <c r="L163" s="178"/>
      <c r="M163" s="178"/>
      <c r="N163" s="160" t="str">
        <f t="shared" si="13"/>
        <v/>
      </c>
      <c r="O163" s="21"/>
      <c r="P163" s="160" t="str">
        <f t="shared" si="14"/>
        <v/>
      </c>
      <c r="Q163" s="160">
        <f t="shared" si="15"/>
        <v>0</v>
      </c>
      <c r="R163" s="160" t="str">
        <f t="shared" si="16"/>
        <v/>
      </c>
      <c r="S163" s="160" t="str">
        <f t="shared" si="17"/>
        <v/>
      </c>
      <c r="T163" s="50" t="str">
        <f>IF($F163="","",IF(ISERROR(VLOOKUP(F163,PROVEEDORES!$D$8:$I$507,5,0)),1,VLOOKUP($F163,PROVEEDORES!$D$8:$I$507,5,0)))</f>
        <v/>
      </c>
    </row>
    <row r="164" spans="3:20" ht="17.45" customHeight="1" x14ac:dyDescent="0.25">
      <c r="C164" s="188"/>
      <c r="D164" s="189"/>
      <c r="E164" s="178"/>
      <c r="F164" s="178"/>
      <c r="G164" s="190">
        <f>DATOS!$E$13</f>
        <v>1</v>
      </c>
      <c r="H164" s="178"/>
      <c r="I164" s="191"/>
      <c r="J164" s="178"/>
      <c r="K164" s="178"/>
      <c r="L164" s="178"/>
      <c r="M164" s="178"/>
      <c r="N164" s="160" t="str">
        <f t="shared" si="13"/>
        <v/>
      </c>
      <c r="O164" s="21"/>
      <c r="P164" s="160" t="str">
        <f t="shared" si="14"/>
        <v/>
      </c>
      <c r="Q164" s="160">
        <f t="shared" si="15"/>
        <v>0</v>
      </c>
      <c r="R164" s="160" t="str">
        <f t="shared" si="16"/>
        <v/>
      </c>
      <c r="S164" s="160" t="str">
        <f t="shared" si="17"/>
        <v/>
      </c>
      <c r="T164" s="50" t="str">
        <f>IF($F164="","",IF(ISERROR(VLOOKUP(F164,PROVEEDORES!$D$8:$I$507,5,0)),1,VLOOKUP($F164,PROVEEDORES!$D$8:$I$507,5,0)))</f>
        <v/>
      </c>
    </row>
    <row r="165" spans="3:20" ht="17.45" customHeight="1" x14ac:dyDescent="0.25">
      <c r="C165" s="188"/>
      <c r="D165" s="189"/>
      <c r="E165" s="178"/>
      <c r="F165" s="178"/>
      <c r="G165" s="190">
        <f>DATOS!$E$13</f>
        <v>1</v>
      </c>
      <c r="H165" s="178"/>
      <c r="I165" s="191"/>
      <c r="J165" s="178"/>
      <c r="K165" s="178"/>
      <c r="L165" s="178"/>
      <c r="M165" s="178"/>
      <c r="N165" s="160" t="str">
        <f t="shared" si="13"/>
        <v/>
      </c>
      <c r="O165" s="21"/>
      <c r="P165" s="160" t="str">
        <f t="shared" si="14"/>
        <v/>
      </c>
      <c r="Q165" s="160">
        <f t="shared" si="15"/>
        <v>0</v>
      </c>
      <c r="R165" s="160" t="str">
        <f t="shared" si="16"/>
        <v/>
      </c>
      <c r="S165" s="160" t="str">
        <f t="shared" si="17"/>
        <v/>
      </c>
      <c r="T165" s="50" t="str">
        <f>IF($F165="","",IF(ISERROR(VLOOKUP(F165,PROVEEDORES!$D$8:$I$507,5,0)),1,VLOOKUP($F165,PROVEEDORES!$D$8:$I$507,5,0)))</f>
        <v/>
      </c>
    </row>
    <row r="166" spans="3:20" ht="17.45" customHeight="1" x14ac:dyDescent="0.25">
      <c r="C166" s="188"/>
      <c r="D166" s="189"/>
      <c r="E166" s="178"/>
      <c r="F166" s="178"/>
      <c r="G166" s="190">
        <f>DATOS!$E$13</f>
        <v>1</v>
      </c>
      <c r="H166" s="178"/>
      <c r="I166" s="191"/>
      <c r="J166" s="178"/>
      <c r="K166" s="178"/>
      <c r="L166" s="178"/>
      <c r="M166" s="178"/>
      <c r="N166" s="160" t="str">
        <f t="shared" si="13"/>
        <v/>
      </c>
      <c r="O166" s="21"/>
      <c r="P166" s="160" t="str">
        <f t="shared" si="14"/>
        <v/>
      </c>
      <c r="Q166" s="160">
        <f t="shared" si="15"/>
        <v>0</v>
      </c>
      <c r="R166" s="160" t="str">
        <f t="shared" si="16"/>
        <v/>
      </c>
      <c r="S166" s="160" t="str">
        <f t="shared" si="17"/>
        <v/>
      </c>
      <c r="T166" s="50" t="str">
        <f>IF($F166="","",IF(ISERROR(VLOOKUP(F166,PROVEEDORES!$D$8:$I$507,5,0)),1,VLOOKUP($F166,PROVEEDORES!$D$8:$I$507,5,0)))</f>
        <v/>
      </c>
    </row>
    <row r="167" spans="3:20" ht="17.45" customHeight="1" x14ac:dyDescent="0.25">
      <c r="C167" s="188"/>
      <c r="D167" s="189"/>
      <c r="E167" s="178"/>
      <c r="F167" s="178"/>
      <c r="G167" s="190">
        <f>DATOS!$E$13</f>
        <v>1</v>
      </c>
      <c r="H167" s="178"/>
      <c r="I167" s="191"/>
      <c r="J167" s="178"/>
      <c r="K167" s="178"/>
      <c r="L167" s="178"/>
      <c r="M167" s="178"/>
      <c r="N167" s="160" t="str">
        <f t="shared" si="13"/>
        <v/>
      </c>
      <c r="O167" s="21"/>
      <c r="P167" s="160" t="str">
        <f t="shared" si="14"/>
        <v/>
      </c>
      <c r="Q167" s="160">
        <f t="shared" si="15"/>
        <v>0</v>
      </c>
      <c r="R167" s="160" t="str">
        <f t="shared" si="16"/>
        <v/>
      </c>
      <c r="S167" s="160" t="str">
        <f t="shared" si="17"/>
        <v/>
      </c>
      <c r="T167" s="50" t="str">
        <f>IF($F167="","",IF(ISERROR(VLOOKUP(F167,PROVEEDORES!$D$8:$I$507,5,0)),1,VLOOKUP($F167,PROVEEDORES!$D$8:$I$507,5,0)))</f>
        <v/>
      </c>
    </row>
    <row r="168" spans="3:20" ht="17.45" customHeight="1" x14ac:dyDescent="0.25">
      <c r="C168" s="188"/>
      <c r="D168" s="189"/>
      <c r="E168" s="178"/>
      <c r="F168" s="178"/>
      <c r="G168" s="190">
        <f>DATOS!$E$13</f>
        <v>1</v>
      </c>
      <c r="H168" s="178"/>
      <c r="I168" s="191"/>
      <c r="J168" s="178"/>
      <c r="K168" s="178"/>
      <c r="L168" s="178"/>
      <c r="M168" s="178"/>
      <c r="N168" s="160" t="str">
        <f t="shared" si="13"/>
        <v/>
      </c>
      <c r="O168" s="21"/>
      <c r="P168" s="160" t="str">
        <f t="shared" si="14"/>
        <v/>
      </c>
      <c r="Q168" s="160">
        <f t="shared" si="15"/>
        <v>0</v>
      </c>
      <c r="R168" s="160" t="str">
        <f t="shared" si="16"/>
        <v/>
      </c>
      <c r="S168" s="160" t="str">
        <f t="shared" si="17"/>
        <v/>
      </c>
      <c r="T168" s="50" t="str">
        <f>IF($F168="","",IF(ISERROR(VLOOKUP(F168,PROVEEDORES!$D$8:$I$507,5,0)),1,VLOOKUP($F168,PROVEEDORES!$D$8:$I$507,5,0)))</f>
        <v/>
      </c>
    </row>
    <row r="169" spans="3:20" ht="17.45" customHeight="1" x14ac:dyDescent="0.25">
      <c r="C169" s="188"/>
      <c r="D169" s="189"/>
      <c r="E169" s="178"/>
      <c r="F169" s="178"/>
      <c r="G169" s="190">
        <f>DATOS!$E$13</f>
        <v>1</v>
      </c>
      <c r="H169" s="178"/>
      <c r="I169" s="191"/>
      <c r="J169" s="178"/>
      <c r="K169" s="178"/>
      <c r="L169" s="178"/>
      <c r="M169" s="178"/>
      <c r="N169" s="160" t="str">
        <f t="shared" si="13"/>
        <v/>
      </c>
      <c r="O169" s="21"/>
      <c r="P169" s="160" t="str">
        <f t="shared" si="14"/>
        <v/>
      </c>
      <c r="Q169" s="160">
        <f t="shared" si="15"/>
        <v>0</v>
      </c>
      <c r="R169" s="160" t="str">
        <f t="shared" si="16"/>
        <v/>
      </c>
      <c r="S169" s="160" t="str">
        <f t="shared" si="17"/>
        <v/>
      </c>
      <c r="T169" s="50" t="str">
        <f>IF($F169="","",IF(ISERROR(VLOOKUP(F169,PROVEEDORES!$D$8:$I$507,5,0)),1,VLOOKUP($F169,PROVEEDORES!$D$8:$I$507,5,0)))</f>
        <v/>
      </c>
    </row>
    <row r="170" spans="3:20" ht="17.45" customHeight="1" x14ac:dyDescent="0.25">
      <c r="C170" s="188"/>
      <c r="D170" s="189"/>
      <c r="E170" s="178"/>
      <c r="F170" s="178"/>
      <c r="G170" s="190">
        <f>DATOS!$E$13</f>
        <v>1</v>
      </c>
      <c r="H170" s="178"/>
      <c r="I170" s="191"/>
      <c r="J170" s="178"/>
      <c r="K170" s="178"/>
      <c r="L170" s="178"/>
      <c r="M170" s="178"/>
      <c r="N170" s="160" t="str">
        <f t="shared" si="13"/>
        <v/>
      </c>
      <c r="O170" s="21"/>
      <c r="P170" s="160" t="str">
        <f t="shared" si="14"/>
        <v/>
      </c>
      <c r="Q170" s="160">
        <f t="shared" si="15"/>
        <v>0</v>
      </c>
      <c r="R170" s="160" t="str">
        <f t="shared" si="16"/>
        <v/>
      </c>
      <c r="S170" s="160" t="str">
        <f t="shared" si="17"/>
        <v/>
      </c>
      <c r="T170" s="50" t="str">
        <f>IF($F170="","",IF(ISERROR(VLOOKUP(F170,PROVEEDORES!$D$8:$I$507,5,0)),1,VLOOKUP($F170,PROVEEDORES!$D$8:$I$507,5,0)))</f>
        <v/>
      </c>
    </row>
    <row r="171" spans="3:20" ht="17.45" customHeight="1" x14ac:dyDescent="0.25">
      <c r="C171" s="188"/>
      <c r="D171" s="189"/>
      <c r="E171" s="178"/>
      <c r="F171" s="178"/>
      <c r="G171" s="190">
        <f>DATOS!$E$13</f>
        <v>1</v>
      </c>
      <c r="H171" s="178"/>
      <c r="I171" s="191"/>
      <c r="J171" s="178"/>
      <c r="K171" s="178"/>
      <c r="L171" s="178"/>
      <c r="M171" s="178"/>
      <c r="N171" s="160" t="str">
        <f t="shared" si="13"/>
        <v/>
      </c>
      <c r="O171" s="21"/>
      <c r="P171" s="160" t="str">
        <f t="shared" si="14"/>
        <v/>
      </c>
      <c r="Q171" s="160">
        <f t="shared" si="15"/>
        <v>0</v>
      </c>
      <c r="R171" s="160" t="str">
        <f t="shared" si="16"/>
        <v/>
      </c>
      <c r="S171" s="160" t="str">
        <f t="shared" si="17"/>
        <v/>
      </c>
      <c r="T171" s="50" t="str">
        <f>IF($F171="","",IF(ISERROR(VLOOKUP(F171,PROVEEDORES!$D$8:$I$507,5,0)),1,VLOOKUP($F171,PROVEEDORES!$D$8:$I$507,5,0)))</f>
        <v/>
      </c>
    </row>
    <row r="172" spans="3:20" ht="17.45" customHeight="1" x14ac:dyDescent="0.25">
      <c r="C172" s="188"/>
      <c r="D172" s="189"/>
      <c r="E172" s="178"/>
      <c r="F172" s="178"/>
      <c r="G172" s="190">
        <f>DATOS!$E$13</f>
        <v>1</v>
      </c>
      <c r="H172" s="178"/>
      <c r="I172" s="191"/>
      <c r="J172" s="178"/>
      <c r="K172" s="178"/>
      <c r="L172" s="178"/>
      <c r="M172" s="178"/>
      <c r="N172" s="160" t="str">
        <f t="shared" si="13"/>
        <v/>
      </c>
      <c r="O172" s="21"/>
      <c r="P172" s="160" t="str">
        <f t="shared" si="14"/>
        <v/>
      </c>
      <c r="Q172" s="160">
        <f t="shared" si="15"/>
        <v>0</v>
      </c>
      <c r="R172" s="160" t="str">
        <f t="shared" si="16"/>
        <v/>
      </c>
      <c r="S172" s="160" t="str">
        <f t="shared" si="17"/>
        <v/>
      </c>
      <c r="T172" s="50" t="str">
        <f>IF($F172="","",IF(ISERROR(VLOOKUP(F172,PROVEEDORES!$D$8:$I$507,5,0)),1,VLOOKUP($F172,PROVEEDORES!$D$8:$I$507,5,0)))</f>
        <v/>
      </c>
    </row>
    <row r="173" spans="3:20" ht="17.45" customHeight="1" x14ac:dyDescent="0.25">
      <c r="C173" s="188"/>
      <c r="D173" s="189"/>
      <c r="E173" s="178"/>
      <c r="F173" s="178"/>
      <c r="G173" s="190">
        <f>DATOS!$E$13</f>
        <v>1</v>
      </c>
      <c r="H173" s="178"/>
      <c r="I173" s="191"/>
      <c r="J173" s="178"/>
      <c r="K173" s="178"/>
      <c r="L173" s="178"/>
      <c r="M173" s="178"/>
      <c r="N173" s="160" t="str">
        <f t="shared" si="13"/>
        <v/>
      </c>
      <c r="O173" s="21"/>
      <c r="P173" s="160" t="str">
        <f t="shared" si="14"/>
        <v/>
      </c>
      <c r="Q173" s="160">
        <f t="shared" si="15"/>
        <v>0</v>
      </c>
      <c r="R173" s="160" t="str">
        <f t="shared" si="16"/>
        <v/>
      </c>
      <c r="S173" s="160" t="str">
        <f t="shared" si="17"/>
        <v/>
      </c>
      <c r="T173" s="50" t="str">
        <f>IF($F173="","",IF(ISERROR(VLOOKUP(F173,PROVEEDORES!$D$8:$I$507,5,0)),1,VLOOKUP($F173,PROVEEDORES!$D$8:$I$507,5,0)))</f>
        <v/>
      </c>
    </row>
    <row r="174" spans="3:20" ht="17.45" customHeight="1" x14ac:dyDescent="0.25">
      <c r="C174" s="188"/>
      <c r="D174" s="189"/>
      <c r="E174" s="178"/>
      <c r="F174" s="178"/>
      <c r="G174" s="190">
        <f>DATOS!$E$13</f>
        <v>1</v>
      </c>
      <c r="H174" s="178"/>
      <c r="I174" s="191"/>
      <c r="J174" s="178"/>
      <c r="K174" s="178"/>
      <c r="L174" s="178"/>
      <c r="M174" s="178"/>
      <c r="N174" s="160" t="str">
        <f t="shared" si="13"/>
        <v/>
      </c>
      <c r="O174" s="21"/>
      <c r="P174" s="160" t="str">
        <f t="shared" si="14"/>
        <v/>
      </c>
      <c r="Q174" s="160">
        <f t="shared" si="15"/>
        <v>0</v>
      </c>
      <c r="R174" s="160" t="str">
        <f t="shared" si="16"/>
        <v/>
      </c>
      <c r="S174" s="160" t="str">
        <f t="shared" si="17"/>
        <v/>
      </c>
      <c r="T174" s="50" t="str">
        <f>IF($F174="","",IF(ISERROR(VLOOKUP(F174,PROVEEDORES!$D$8:$I$507,5,0)),1,VLOOKUP($F174,PROVEEDORES!$D$8:$I$507,5,0)))</f>
        <v/>
      </c>
    </row>
    <row r="175" spans="3:20" ht="17.45" customHeight="1" x14ac:dyDescent="0.25">
      <c r="C175" s="188"/>
      <c r="D175" s="189"/>
      <c r="E175" s="178"/>
      <c r="F175" s="178"/>
      <c r="G175" s="190">
        <f>DATOS!$E$13</f>
        <v>1</v>
      </c>
      <c r="H175" s="178"/>
      <c r="I175" s="191"/>
      <c r="J175" s="178"/>
      <c r="K175" s="178"/>
      <c r="L175" s="178"/>
      <c r="M175" s="178"/>
      <c r="N175" s="160" t="str">
        <f t="shared" si="13"/>
        <v/>
      </c>
      <c r="O175" s="21"/>
      <c r="P175" s="160" t="str">
        <f t="shared" si="14"/>
        <v/>
      </c>
      <c r="Q175" s="160">
        <f t="shared" si="15"/>
        <v>0</v>
      </c>
      <c r="R175" s="160" t="str">
        <f t="shared" si="16"/>
        <v/>
      </c>
      <c r="S175" s="160" t="str">
        <f t="shared" si="17"/>
        <v/>
      </c>
      <c r="T175" s="50" t="str">
        <f>IF($F175="","",IF(ISERROR(VLOOKUP(F175,PROVEEDORES!$D$8:$I$507,5,0)),1,VLOOKUP($F175,PROVEEDORES!$D$8:$I$507,5,0)))</f>
        <v/>
      </c>
    </row>
    <row r="176" spans="3:20" ht="17.45" customHeight="1" x14ac:dyDescent="0.25">
      <c r="C176" s="188"/>
      <c r="D176" s="189"/>
      <c r="E176" s="178"/>
      <c r="F176" s="178"/>
      <c r="G176" s="190">
        <f>DATOS!$E$13</f>
        <v>1</v>
      </c>
      <c r="H176" s="178"/>
      <c r="I176" s="191"/>
      <c r="J176" s="178"/>
      <c r="K176" s="178"/>
      <c r="L176" s="178"/>
      <c r="M176" s="178"/>
      <c r="N176" s="160" t="str">
        <f t="shared" si="13"/>
        <v/>
      </c>
      <c r="O176" s="21"/>
      <c r="P176" s="160" t="str">
        <f t="shared" si="14"/>
        <v/>
      </c>
      <c r="Q176" s="160">
        <f t="shared" si="15"/>
        <v>0</v>
      </c>
      <c r="R176" s="160" t="str">
        <f t="shared" si="16"/>
        <v/>
      </c>
      <c r="S176" s="160" t="str">
        <f t="shared" si="17"/>
        <v/>
      </c>
      <c r="T176" s="50" t="str">
        <f>IF($F176="","",IF(ISERROR(VLOOKUP(F176,PROVEEDORES!$D$8:$I$507,5,0)),1,VLOOKUP($F176,PROVEEDORES!$D$8:$I$507,5,0)))</f>
        <v/>
      </c>
    </row>
    <row r="177" spans="3:20" ht="17.45" customHeight="1" x14ac:dyDescent="0.25">
      <c r="C177" s="188"/>
      <c r="D177" s="189"/>
      <c r="E177" s="178"/>
      <c r="F177" s="178"/>
      <c r="G177" s="190">
        <f>DATOS!$E$13</f>
        <v>1</v>
      </c>
      <c r="H177" s="178"/>
      <c r="I177" s="191"/>
      <c r="J177" s="178"/>
      <c r="K177" s="178"/>
      <c r="L177" s="178"/>
      <c r="M177" s="178"/>
      <c r="N177" s="160" t="str">
        <f t="shared" si="13"/>
        <v/>
      </c>
      <c r="O177" s="21"/>
      <c r="P177" s="160" t="str">
        <f t="shared" si="14"/>
        <v/>
      </c>
      <c r="Q177" s="160">
        <f t="shared" si="15"/>
        <v>0</v>
      </c>
      <c r="R177" s="160" t="str">
        <f t="shared" si="16"/>
        <v/>
      </c>
      <c r="S177" s="160" t="str">
        <f t="shared" si="17"/>
        <v/>
      </c>
      <c r="T177" s="50" t="str">
        <f>IF($F177="","",IF(ISERROR(VLOOKUP(F177,PROVEEDORES!$D$8:$I$507,5,0)),1,VLOOKUP($F177,PROVEEDORES!$D$8:$I$507,5,0)))</f>
        <v/>
      </c>
    </row>
    <row r="178" spans="3:20" ht="17.45" customHeight="1" x14ac:dyDescent="0.25">
      <c r="C178" s="188"/>
      <c r="D178" s="189"/>
      <c r="E178" s="178"/>
      <c r="F178" s="178"/>
      <c r="G178" s="190">
        <f>DATOS!$E$13</f>
        <v>1</v>
      </c>
      <c r="H178" s="178"/>
      <c r="I178" s="191"/>
      <c r="J178" s="178"/>
      <c r="K178" s="178"/>
      <c r="L178" s="178"/>
      <c r="M178" s="178"/>
      <c r="N178" s="160" t="str">
        <f t="shared" si="13"/>
        <v/>
      </c>
      <c r="O178" s="21"/>
      <c r="P178" s="160" t="str">
        <f t="shared" si="14"/>
        <v/>
      </c>
      <c r="Q178" s="160">
        <f t="shared" si="15"/>
        <v>0</v>
      </c>
      <c r="R178" s="160" t="str">
        <f t="shared" si="16"/>
        <v/>
      </c>
      <c r="S178" s="160" t="str">
        <f t="shared" si="17"/>
        <v/>
      </c>
      <c r="T178" s="50" t="str">
        <f>IF($F178="","",IF(ISERROR(VLOOKUP(F178,PROVEEDORES!$D$8:$I$507,5,0)),1,VLOOKUP($F178,PROVEEDORES!$D$8:$I$507,5,0)))</f>
        <v/>
      </c>
    </row>
    <row r="179" spans="3:20" ht="17.45" customHeight="1" x14ac:dyDescent="0.25">
      <c r="C179" s="188"/>
      <c r="D179" s="189"/>
      <c r="E179" s="178"/>
      <c r="F179" s="178"/>
      <c r="G179" s="190">
        <f>DATOS!$E$13</f>
        <v>1</v>
      </c>
      <c r="H179" s="178"/>
      <c r="I179" s="191"/>
      <c r="J179" s="178"/>
      <c r="K179" s="178"/>
      <c r="L179" s="178"/>
      <c r="M179" s="178"/>
      <c r="N179" s="160" t="str">
        <f t="shared" si="13"/>
        <v/>
      </c>
      <c r="O179" s="21"/>
      <c r="P179" s="160" t="str">
        <f t="shared" si="14"/>
        <v/>
      </c>
      <c r="Q179" s="160">
        <f t="shared" si="15"/>
        <v>0</v>
      </c>
      <c r="R179" s="160" t="str">
        <f t="shared" si="16"/>
        <v/>
      </c>
      <c r="S179" s="160" t="str">
        <f t="shared" si="17"/>
        <v/>
      </c>
      <c r="T179" s="50" t="str">
        <f>IF($F179="","",IF(ISERROR(VLOOKUP(F179,PROVEEDORES!$D$8:$I$507,5,0)),1,VLOOKUP($F179,PROVEEDORES!$D$8:$I$507,5,0)))</f>
        <v/>
      </c>
    </row>
    <row r="180" spans="3:20" ht="17.45" customHeight="1" x14ac:dyDescent="0.25">
      <c r="C180" s="188"/>
      <c r="D180" s="189"/>
      <c r="E180" s="178"/>
      <c r="F180" s="178"/>
      <c r="G180" s="190">
        <f>DATOS!$E$13</f>
        <v>1</v>
      </c>
      <c r="H180" s="178"/>
      <c r="I180" s="191"/>
      <c r="J180" s="178"/>
      <c r="K180" s="178"/>
      <c r="L180" s="178"/>
      <c r="M180" s="178"/>
      <c r="N180" s="160" t="str">
        <f t="shared" si="13"/>
        <v/>
      </c>
      <c r="O180" s="21"/>
      <c r="P180" s="160" t="str">
        <f t="shared" si="14"/>
        <v/>
      </c>
      <c r="Q180" s="160">
        <f t="shared" si="15"/>
        <v>0</v>
      </c>
      <c r="R180" s="160" t="str">
        <f t="shared" si="16"/>
        <v/>
      </c>
      <c r="S180" s="160" t="str">
        <f t="shared" si="17"/>
        <v/>
      </c>
      <c r="T180" s="50" t="str">
        <f>IF($F180="","",IF(ISERROR(VLOOKUP(F180,PROVEEDORES!$D$8:$I$507,5,0)),1,VLOOKUP($F180,PROVEEDORES!$D$8:$I$507,5,0)))</f>
        <v/>
      </c>
    </row>
    <row r="181" spans="3:20" ht="17.45" customHeight="1" x14ac:dyDescent="0.25">
      <c r="C181" s="188"/>
      <c r="D181" s="189"/>
      <c r="E181" s="178"/>
      <c r="F181" s="178"/>
      <c r="G181" s="190">
        <f>DATOS!$E$13</f>
        <v>1</v>
      </c>
      <c r="H181" s="178"/>
      <c r="I181" s="191"/>
      <c r="J181" s="178"/>
      <c r="K181" s="178"/>
      <c r="L181" s="178"/>
      <c r="M181" s="178"/>
      <c r="N181" s="160" t="str">
        <f t="shared" si="13"/>
        <v/>
      </c>
      <c r="O181" s="21"/>
      <c r="P181" s="160" t="str">
        <f t="shared" si="14"/>
        <v/>
      </c>
      <c r="Q181" s="160">
        <f t="shared" si="15"/>
        <v>0</v>
      </c>
      <c r="R181" s="160" t="str">
        <f t="shared" si="16"/>
        <v/>
      </c>
      <c r="S181" s="160" t="str">
        <f t="shared" si="17"/>
        <v/>
      </c>
      <c r="T181" s="50" t="str">
        <f>IF($F181="","",IF(ISERROR(VLOOKUP(F181,PROVEEDORES!$D$8:$I$507,5,0)),1,VLOOKUP($F181,PROVEEDORES!$D$8:$I$507,5,0)))</f>
        <v/>
      </c>
    </row>
    <row r="182" spans="3:20" ht="17.45" customHeight="1" x14ac:dyDescent="0.25">
      <c r="C182" s="188"/>
      <c r="D182" s="189"/>
      <c r="E182" s="178"/>
      <c r="F182" s="178"/>
      <c r="G182" s="190">
        <f>DATOS!$E$13</f>
        <v>1</v>
      </c>
      <c r="H182" s="178"/>
      <c r="I182" s="191"/>
      <c r="J182" s="178"/>
      <c r="K182" s="178"/>
      <c r="L182" s="178"/>
      <c r="M182" s="178"/>
      <c r="N182" s="160" t="str">
        <f t="shared" si="13"/>
        <v/>
      </c>
      <c r="O182" s="21"/>
      <c r="P182" s="160" t="str">
        <f t="shared" si="14"/>
        <v/>
      </c>
      <c r="Q182" s="160">
        <f t="shared" si="15"/>
        <v>0</v>
      </c>
      <c r="R182" s="160" t="str">
        <f t="shared" si="16"/>
        <v/>
      </c>
      <c r="S182" s="160" t="str">
        <f t="shared" si="17"/>
        <v/>
      </c>
      <c r="T182" s="50" t="str">
        <f>IF($F182="","",IF(ISERROR(VLOOKUP(F182,PROVEEDORES!$D$8:$I$507,5,0)),1,VLOOKUP($F182,PROVEEDORES!$D$8:$I$507,5,0)))</f>
        <v/>
      </c>
    </row>
    <row r="183" spans="3:20" ht="17.45" customHeight="1" x14ac:dyDescent="0.25">
      <c r="C183" s="188"/>
      <c r="D183" s="189"/>
      <c r="E183" s="178"/>
      <c r="F183" s="178"/>
      <c r="G183" s="190">
        <f>DATOS!$E$13</f>
        <v>1</v>
      </c>
      <c r="H183" s="178"/>
      <c r="I183" s="191"/>
      <c r="J183" s="178"/>
      <c r="K183" s="178"/>
      <c r="L183" s="178"/>
      <c r="M183" s="178"/>
      <c r="N183" s="160" t="str">
        <f t="shared" si="13"/>
        <v/>
      </c>
      <c r="O183" s="21"/>
      <c r="P183" s="160" t="str">
        <f t="shared" si="14"/>
        <v/>
      </c>
      <c r="Q183" s="160">
        <f t="shared" si="15"/>
        <v>0</v>
      </c>
      <c r="R183" s="160" t="str">
        <f t="shared" si="16"/>
        <v/>
      </c>
      <c r="S183" s="160" t="str">
        <f t="shared" si="17"/>
        <v/>
      </c>
      <c r="T183" s="50" t="str">
        <f>IF($F183="","",IF(ISERROR(VLOOKUP(F183,PROVEEDORES!$D$8:$I$507,5,0)),1,VLOOKUP($F183,PROVEEDORES!$D$8:$I$507,5,0)))</f>
        <v/>
      </c>
    </row>
    <row r="184" spans="3:20" ht="17.45" customHeight="1" x14ac:dyDescent="0.25">
      <c r="C184" s="188"/>
      <c r="D184" s="189"/>
      <c r="E184" s="178"/>
      <c r="F184" s="178"/>
      <c r="G184" s="190">
        <f>DATOS!$E$13</f>
        <v>1</v>
      </c>
      <c r="H184" s="178"/>
      <c r="I184" s="191"/>
      <c r="J184" s="178"/>
      <c r="K184" s="178"/>
      <c r="L184" s="178"/>
      <c r="M184" s="178"/>
      <c r="N184" s="160" t="str">
        <f t="shared" si="13"/>
        <v/>
      </c>
      <c r="O184" s="21"/>
      <c r="P184" s="160" t="str">
        <f t="shared" si="14"/>
        <v/>
      </c>
      <c r="Q184" s="160">
        <f t="shared" si="15"/>
        <v>0</v>
      </c>
      <c r="R184" s="160" t="str">
        <f t="shared" si="16"/>
        <v/>
      </c>
      <c r="S184" s="160" t="str">
        <f t="shared" si="17"/>
        <v/>
      </c>
      <c r="T184" s="50" t="str">
        <f>IF($F184="","",IF(ISERROR(VLOOKUP(F184,PROVEEDORES!$D$8:$I$507,5,0)),1,VLOOKUP($F184,PROVEEDORES!$D$8:$I$507,5,0)))</f>
        <v/>
      </c>
    </row>
    <row r="185" spans="3:20" ht="17.45" customHeight="1" x14ac:dyDescent="0.25">
      <c r="C185" s="188"/>
      <c r="D185" s="189"/>
      <c r="E185" s="178"/>
      <c r="F185" s="178"/>
      <c r="G185" s="190">
        <f>DATOS!$E$13</f>
        <v>1</v>
      </c>
      <c r="H185" s="178"/>
      <c r="I185" s="191"/>
      <c r="J185" s="178"/>
      <c r="K185" s="178"/>
      <c r="L185" s="178"/>
      <c r="M185" s="178"/>
      <c r="N185" s="160" t="str">
        <f t="shared" si="13"/>
        <v/>
      </c>
      <c r="O185" s="21"/>
      <c r="P185" s="160" t="str">
        <f t="shared" si="14"/>
        <v/>
      </c>
      <c r="Q185" s="160">
        <f t="shared" si="15"/>
        <v>0</v>
      </c>
      <c r="R185" s="160" t="str">
        <f t="shared" si="16"/>
        <v/>
      </c>
      <c r="S185" s="160" t="str">
        <f t="shared" si="17"/>
        <v/>
      </c>
      <c r="T185" s="50" t="str">
        <f>IF($F185="","",IF(ISERROR(VLOOKUP(F185,PROVEEDORES!$D$8:$I$507,5,0)),1,VLOOKUP($F185,PROVEEDORES!$D$8:$I$507,5,0)))</f>
        <v/>
      </c>
    </row>
    <row r="186" spans="3:20" ht="17.45" customHeight="1" x14ac:dyDescent="0.25">
      <c r="C186" s="188"/>
      <c r="D186" s="189"/>
      <c r="E186" s="178"/>
      <c r="F186" s="178"/>
      <c r="G186" s="190">
        <f>DATOS!$E$13</f>
        <v>1</v>
      </c>
      <c r="H186" s="178"/>
      <c r="I186" s="191"/>
      <c r="J186" s="178"/>
      <c r="K186" s="178"/>
      <c r="L186" s="178"/>
      <c r="M186" s="178"/>
      <c r="N186" s="160" t="str">
        <f t="shared" si="13"/>
        <v/>
      </c>
      <c r="O186" s="21"/>
      <c r="P186" s="160" t="str">
        <f t="shared" si="14"/>
        <v/>
      </c>
      <c r="Q186" s="160">
        <f t="shared" si="15"/>
        <v>0</v>
      </c>
      <c r="R186" s="160" t="str">
        <f t="shared" si="16"/>
        <v/>
      </c>
      <c r="S186" s="160" t="str">
        <f t="shared" si="17"/>
        <v/>
      </c>
      <c r="T186" s="50" t="str">
        <f>IF($F186="","",IF(ISERROR(VLOOKUP(F186,PROVEEDORES!$D$8:$I$507,5,0)),1,VLOOKUP($F186,PROVEEDORES!$D$8:$I$507,5,0)))</f>
        <v/>
      </c>
    </row>
    <row r="187" spans="3:20" ht="17.45" customHeight="1" x14ac:dyDescent="0.25">
      <c r="C187" s="188"/>
      <c r="D187" s="189"/>
      <c r="E187" s="178"/>
      <c r="F187" s="178"/>
      <c r="G187" s="190">
        <f>DATOS!$E$13</f>
        <v>1</v>
      </c>
      <c r="H187" s="178"/>
      <c r="I187" s="191"/>
      <c r="J187" s="178"/>
      <c r="K187" s="178"/>
      <c r="L187" s="178"/>
      <c r="M187" s="178"/>
      <c r="N187" s="160" t="str">
        <f t="shared" si="13"/>
        <v/>
      </c>
      <c r="O187" s="21"/>
      <c r="P187" s="160" t="str">
        <f t="shared" si="14"/>
        <v/>
      </c>
      <c r="Q187" s="160">
        <f t="shared" si="15"/>
        <v>0</v>
      </c>
      <c r="R187" s="160" t="str">
        <f t="shared" si="16"/>
        <v/>
      </c>
      <c r="S187" s="160" t="str">
        <f t="shared" si="17"/>
        <v/>
      </c>
      <c r="T187" s="50" t="str">
        <f>IF($F187="","",IF(ISERROR(VLOOKUP(F187,PROVEEDORES!$D$8:$I$507,5,0)),1,VLOOKUP($F187,PROVEEDORES!$D$8:$I$507,5,0)))</f>
        <v/>
      </c>
    </row>
    <row r="188" spans="3:20" ht="17.45" customHeight="1" x14ac:dyDescent="0.25">
      <c r="C188" s="188"/>
      <c r="D188" s="189"/>
      <c r="E188" s="178"/>
      <c r="F188" s="178"/>
      <c r="G188" s="190">
        <f>DATOS!$E$13</f>
        <v>1</v>
      </c>
      <c r="H188" s="178"/>
      <c r="I188" s="191"/>
      <c r="J188" s="178"/>
      <c r="K188" s="178"/>
      <c r="L188" s="178"/>
      <c r="M188" s="178"/>
      <c r="N188" s="160" t="str">
        <f t="shared" si="13"/>
        <v/>
      </c>
      <c r="O188" s="21"/>
      <c r="P188" s="160" t="str">
        <f t="shared" si="14"/>
        <v/>
      </c>
      <c r="Q188" s="160">
        <f t="shared" si="15"/>
        <v>0</v>
      </c>
      <c r="R188" s="160" t="str">
        <f t="shared" si="16"/>
        <v/>
      </c>
      <c r="S188" s="160" t="str">
        <f t="shared" si="17"/>
        <v/>
      </c>
      <c r="T188" s="50" t="str">
        <f>IF($F188="","",IF(ISERROR(VLOOKUP(F188,PROVEEDORES!$D$8:$I$507,5,0)),1,VLOOKUP($F188,PROVEEDORES!$D$8:$I$507,5,0)))</f>
        <v/>
      </c>
    </row>
    <row r="189" spans="3:20" ht="17.45" customHeight="1" x14ac:dyDescent="0.25">
      <c r="C189" s="188"/>
      <c r="D189" s="189"/>
      <c r="E189" s="178"/>
      <c r="F189" s="178"/>
      <c r="G189" s="190">
        <f>DATOS!$E$13</f>
        <v>1</v>
      </c>
      <c r="H189" s="178"/>
      <c r="I189" s="191"/>
      <c r="J189" s="178"/>
      <c r="K189" s="178"/>
      <c r="L189" s="178"/>
      <c r="M189" s="178"/>
      <c r="N189" s="160" t="str">
        <f t="shared" si="13"/>
        <v/>
      </c>
      <c r="O189" s="21"/>
      <c r="P189" s="160" t="str">
        <f t="shared" si="14"/>
        <v/>
      </c>
      <c r="Q189" s="160">
        <f t="shared" si="15"/>
        <v>0</v>
      </c>
      <c r="R189" s="160" t="str">
        <f t="shared" si="16"/>
        <v/>
      </c>
      <c r="S189" s="160" t="str">
        <f t="shared" si="17"/>
        <v/>
      </c>
      <c r="T189" s="50" t="str">
        <f>IF($F189="","",IF(ISERROR(VLOOKUP(F189,PROVEEDORES!$D$8:$I$507,5,0)),1,VLOOKUP($F189,PROVEEDORES!$D$8:$I$507,5,0)))</f>
        <v/>
      </c>
    </row>
    <row r="190" spans="3:20" ht="17.45" customHeight="1" x14ac:dyDescent="0.25">
      <c r="C190" s="188"/>
      <c r="D190" s="189"/>
      <c r="E190" s="178"/>
      <c r="F190" s="178"/>
      <c r="G190" s="190">
        <f>DATOS!$E$13</f>
        <v>1</v>
      </c>
      <c r="H190" s="178"/>
      <c r="I190" s="191"/>
      <c r="J190" s="178"/>
      <c r="K190" s="178"/>
      <c r="L190" s="178"/>
      <c r="M190" s="178"/>
      <c r="N190" s="160" t="str">
        <f t="shared" si="13"/>
        <v/>
      </c>
      <c r="O190" s="21"/>
      <c r="P190" s="160" t="str">
        <f t="shared" si="14"/>
        <v/>
      </c>
      <c r="Q190" s="160">
        <f t="shared" si="15"/>
        <v>0</v>
      </c>
      <c r="R190" s="160" t="str">
        <f t="shared" si="16"/>
        <v/>
      </c>
      <c r="S190" s="160" t="str">
        <f t="shared" si="17"/>
        <v/>
      </c>
      <c r="T190" s="50" t="str">
        <f>IF($F190="","",IF(ISERROR(VLOOKUP(F190,PROVEEDORES!$D$8:$I$507,5,0)),1,VLOOKUP($F190,PROVEEDORES!$D$8:$I$507,5,0)))</f>
        <v/>
      </c>
    </row>
    <row r="191" spans="3:20" ht="17.45" customHeight="1" x14ac:dyDescent="0.25">
      <c r="C191" s="188"/>
      <c r="D191" s="189"/>
      <c r="E191" s="178"/>
      <c r="F191" s="178"/>
      <c r="G191" s="190">
        <f>DATOS!$E$13</f>
        <v>1</v>
      </c>
      <c r="H191" s="178"/>
      <c r="I191" s="191"/>
      <c r="J191" s="178"/>
      <c r="K191" s="178"/>
      <c r="L191" s="178"/>
      <c r="M191" s="178"/>
      <c r="N191" s="160" t="str">
        <f t="shared" si="13"/>
        <v/>
      </c>
      <c r="O191" s="21"/>
      <c r="P191" s="160" t="str">
        <f t="shared" si="14"/>
        <v/>
      </c>
      <c r="Q191" s="160">
        <f t="shared" si="15"/>
        <v>0</v>
      </c>
      <c r="R191" s="160" t="str">
        <f t="shared" si="16"/>
        <v/>
      </c>
      <c r="S191" s="160" t="str">
        <f t="shared" si="17"/>
        <v/>
      </c>
      <c r="T191" s="50" t="str">
        <f>IF($F191="","",IF(ISERROR(VLOOKUP(F191,PROVEEDORES!$D$8:$I$507,5,0)),1,VLOOKUP($F191,PROVEEDORES!$D$8:$I$507,5,0)))</f>
        <v/>
      </c>
    </row>
    <row r="192" spans="3:20" ht="17.45" customHeight="1" x14ac:dyDescent="0.25">
      <c r="C192" s="188"/>
      <c r="D192" s="189"/>
      <c r="E192" s="178"/>
      <c r="F192" s="178"/>
      <c r="G192" s="190">
        <f>DATOS!$E$13</f>
        <v>1</v>
      </c>
      <c r="H192" s="178"/>
      <c r="I192" s="191"/>
      <c r="J192" s="178"/>
      <c r="K192" s="178"/>
      <c r="L192" s="178"/>
      <c r="M192" s="178"/>
      <c r="N192" s="160" t="str">
        <f t="shared" si="13"/>
        <v/>
      </c>
      <c r="O192" s="21"/>
      <c r="P192" s="160" t="str">
        <f t="shared" si="14"/>
        <v/>
      </c>
      <c r="Q192" s="160">
        <f t="shared" si="15"/>
        <v>0</v>
      </c>
      <c r="R192" s="160" t="str">
        <f t="shared" si="16"/>
        <v/>
      </c>
      <c r="S192" s="160" t="str">
        <f t="shared" si="17"/>
        <v/>
      </c>
      <c r="T192" s="50" t="str">
        <f>IF($F192="","",IF(ISERROR(VLOOKUP(F192,PROVEEDORES!$D$8:$I$507,5,0)),1,VLOOKUP($F192,PROVEEDORES!$D$8:$I$507,5,0)))</f>
        <v/>
      </c>
    </row>
    <row r="193" spans="3:20" ht="17.45" customHeight="1" x14ac:dyDescent="0.25">
      <c r="C193" s="188"/>
      <c r="D193" s="189"/>
      <c r="E193" s="178"/>
      <c r="F193" s="178"/>
      <c r="G193" s="190">
        <f>DATOS!$E$13</f>
        <v>1</v>
      </c>
      <c r="H193" s="178"/>
      <c r="I193" s="191"/>
      <c r="J193" s="178"/>
      <c r="K193" s="178"/>
      <c r="L193" s="178"/>
      <c r="M193" s="178"/>
      <c r="N193" s="160" t="str">
        <f t="shared" si="13"/>
        <v/>
      </c>
      <c r="O193" s="21"/>
      <c r="P193" s="160" t="str">
        <f t="shared" si="14"/>
        <v/>
      </c>
      <c r="Q193" s="160">
        <f t="shared" si="15"/>
        <v>0</v>
      </c>
      <c r="R193" s="160" t="str">
        <f t="shared" si="16"/>
        <v/>
      </c>
      <c r="S193" s="160" t="str">
        <f t="shared" si="17"/>
        <v/>
      </c>
      <c r="T193" s="50" t="str">
        <f>IF($F193="","",IF(ISERROR(VLOOKUP(F193,PROVEEDORES!$D$8:$I$507,5,0)),1,VLOOKUP($F193,PROVEEDORES!$D$8:$I$507,5,0)))</f>
        <v/>
      </c>
    </row>
    <row r="194" spans="3:20" ht="17.45" customHeight="1" x14ac:dyDescent="0.25">
      <c r="C194" s="188"/>
      <c r="D194" s="189"/>
      <c r="E194" s="178"/>
      <c r="F194" s="178"/>
      <c r="G194" s="190">
        <f>DATOS!$E$13</f>
        <v>1</v>
      </c>
      <c r="H194" s="178"/>
      <c r="I194" s="191"/>
      <c r="J194" s="178"/>
      <c r="K194" s="178"/>
      <c r="L194" s="178"/>
      <c r="M194" s="178"/>
      <c r="N194" s="160" t="str">
        <f t="shared" si="13"/>
        <v/>
      </c>
      <c r="O194" s="21"/>
      <c r="P194" s="160" t="str">
        <f t="shared" si="14"/>
        <v/>
      </c>
      <c r="Q194" s="160">
        <f t="shared" si="15"/>
        <v>0</v>
      </c>
      <c r="R194" s="160" t="str">
        <f t="shared" si="16"/>
        <v/>
      </c>
      <c r="S194" s="160" t="str">
        <f t="shared" si="17"/>
        <v/>
      </c>
      <c r="T194" s="50" t="str">
        <f>IF($F194="","",IF(ISERROR(VLOOKUP(F194,PROVEEDORES!$D$8:$I$507,5,0)),1,VLOOKUP($F194,PROVEEDORES!$D$8:$I$507,5,0)))</f>
        <v/>
      </c>
    </row>
    <row r="195" spans="3:20" ht="17.45" customHeight="1" x14ac:dyDescent="0.25">
      <c r="C195" s="188"/>
      <c r="D195" s="189"/>
      <c r="E195" s="178"/>
      <c r="F195" s="178"/>
      <c r="G195" s="190">
        <f>DATOS!$E$13</f>
        <v>1</v>
      </c>
      <c r="H195" s="178"/>
      <c r="I195" s="191"/>
      <c r="J195" s="178"/>
      <c r="K195" s="178"/>
      <c r="L195" s="178"/>
      <c r="M195" s="178"/>
      <c r="N195" s="160" t="str">
        <f t="shared" si="13"/>
        <v/>
      </c>
      <c r="O195" s="21"/>
      <c r="P195" s="160" t="str">
        <f t="shared" si="14"/>
        <v/>
      </c>
      <c r="Q195" s="160">
        <f t="shared" si="15"/>
        <v>0</v>
      </c>
      <c r="R195" s="160" t="str">
        <f t="shared" si="16"/>
        <v/>
      </c>
      <c r="S195" s="160" t="str">
        <f t="shared" si="17"/>
        <v/>
      </c>
      <c r="T195" s="50" t="str">
        <f>IF($F195="","",IF(ISERROR(VLOOKUP(F195,PROVEEDORES!$D$8:$I$507,5,0)),1,VLOOKUP($F195,PROVEEDORES!$D$8:$I$507,5,0)))</f>
        <v/>
      </c>
    </row>
    <row r="196" spans="3:20" ht="17.45" customHeight="1" x14ac:dyDescent="0.25">
      <c r="C196" s="188"/>
      <c r="D196" s="189"/>
      <c r="E196" s="178"/>
      <c r="F196" s="178"/>
      <c r="G196" s="190">
        <f>DATOS!$E$13</f>
        <v>1</v>
      </c>
      <c r="H196" s="178"/>
      <c r="I196" s="191"/>
      <c r="J196" s="178"/>
      <c r="K196" s="178"/>
      <c r="L196" s="178"/>
      <c r="M196" s="178"/>
      <c r="N196" s="160" t="str">
        <f t="shared" si="13"/>
        <v/>
      </c>
      <c r="O196" s="21"/>
      <c r="P196" s="160" t="str">
        <f t="shared" si="14"/>
        <v/>
      </c>
      <c r="Q196" s="160">
        <f t="shared" si="15"/>
        <v>0</v>
      </c>
      <c r="R196" s="160" t="str">
        <f t="shared" si="16"/>
        <v/>
      </c>
      <c r="S196" s="160" t="str">
        <f t="shared" si="17"/>
        <v/>
      </c>
      <c r="T196" s="50" t="str">
        <f>IF($F196="","",IF(ISERROR(VLOOKUP(F196,PROVEEDORES!$D$8:$I$507,5,0)),1,VLOOKUP($F196,PROVEEDORES!$D$8:$I$507,5,0)))</f>
        <v/>
      </c>
    </row>
    <row r="197" spans="3:20" ht="17.45" customHeight="1" x14ac:dyDescent="0.25">
      <c r="C197" s="188"/>
      <c r="D197" s="189"/>
      <c r="E197" s="178"/>
      <c r="F197" s="178"/>
      <c r="G197" s="190">
        <f>DATOS!$E$13</f>
        <v>1</v>
      </c>
      <c r="H197" s="178"/>
      <c r="I197" s="191"/>
      <c r="J197" s="178"/>
      <c r="K197" s="178"/>
      <c r="L197" s="178"/>
      <c r="M197" s="178"/>
      <c r="N197" s="160" t="str">
        <f t="shared" si="13"/>
        <v/>
      </c>
      <c r="O197" s="21"/>
      <c r="P197" s="160" t="str">
        <f t="shared" si="14"/>
        <v/>
      </c>
      <c r="Q197" s="160">
        <f t="shared" si="15"/>
        <v>0</v>
      </c>
      <c r="R197" s="160" t="str">
        <f t="shared" si="16"/>
        <v/>
      </c>
      <c r="S197" s="160" t="str">
        <f t="shared" si="17"/>
        <v/>
      </c>
      <c r="T197" s="50" t="str">
        <f>IF($F197="","",IF(ISERROR(VLOOKUP(F197,PROVEEDORES!$D$8:$I$507,5,0)),1,VLOOKUP($F197,PROVEEDORES!$D$8:$I$507,5,0)))</f>
        <v/>
      </c>
    </row>
    <row r="198" spans="3:20" ht="17.45" customHeight="1" x14ac:dyDescent="0.25">
      <c r="C198" s="188"/>
      <c r="D198" s="189"/>
      <c r="E198" s="178"/>
      <c r="F198" s="178"/>
      <c r="G198" s="190">
        <f>DATOS!$E$13</f>
        <v>1</v>
      </c>
      <c r="H198" s="178"/>
      <c r="I198" s="191"/>
      <c r="J198" s="178"/>
      <c r="K198" s="178"/>
      <c r="L198" s="178"/>
      <c r="M198" s="178"/>
      <c r="N198" s="160" t="str">
        <f t="shared" si="13"/>
        <v/>
      </c>
      <c r="O198" s="21"/>
      <c r="P198" s="160" t="str">
        <f t="shared" si="14"/>
        <v/>
      </c>
      <c r="Q198" s="160">
        <f t="shared" si="15"/>
        <v>0</v>
      </c>
      <c r="R198" s="160" t="str">
        <f t="shared" si="16"/>
        <v/>
      </c>
      <c r="S198" s="160" t="str">
        <f t="shared" si="17"/>
        <v/>
      </c>
      <c r="T198" s="50" t="str">
        <f>IF($F198="","",IF(ISERROR(VLOOKUP(F198,PROVEEDORES!$D$8:$I$507,5,0)),1,VLOOKUP($F198,PROVEEDORES!$D$8:$I$507,5,0)))</f>
        <v/>
      </c>
    </row>
    <row r="199" spans="3:20" ht="17.45" customHeight="1" x14ac:dyDescent="0.25">
      <c r="C199" s="188"/>
      <c r="D199" s="189"/>
      <c r="E199" s="178"/>
      <c r="F199" s="178"/>
      <c r="G199" s="190">
        <f>DATOS!$E$13</f>
        <v>1</v>
      </c>
      <c r="H199" s="178"/>
      <c r="I199" s="191"/>
      <c r="J199" s="178"/>
      <c r="K199" s="178"/>
      <c r="L199" s="178"/>
      <c r="M199" s="178"/>
      <c r="N199" s="160" t="str">
        <f t="shared" si="13"/>
        <v/>
      </c>
      <c r="O199" s="21"/>
      <c r="P199" s="160" t="str">
        <f t="shared" si="14"/>
        <v/>
      </c>
      <c r="Q199" s="160">
        <f t="shared" si="15"/>
        <v>0</v>
      </c>
      <c r="R199" s="160" t="str">
        <f t="shared" si="16"/>
        <v/>
      </c>
      <c r="S199" s="160" t="str">
        <f t="shared" si="17"/>
        <v/>
      </c>
      <c r="T199" s="50" t="str">
        <f>IF($F199="","",IF(ISERROR(VLOOKUP(F199,PROVEEDORES!$D$8:$I$507,5,0)),1,VLOOKUP($F199,PROVEEDORES!$D$8:$I$507,5,0)))</f>
        <v/>
      </c>
    </row>
    <row r="200" spans="3:20" ht="17.45" customHeight="1" x14ac:dyDescent="0.25">
      <c r="C200" s="188"/>
      <c r="D200" s="189"/>
      <c r="E200" s="178"/>
      <c r="F200" s="178"/>
      <c r="G200" s="190">
        <f>DATOS!$E$13</f>
        <v>1</v>
      </c>
      <c r="H200" s="178"/>
      <c r="I200" s="191"/>
      <c r="J200" s="178"/>
      <c r="K200" s="178"/>
      <c r="L200" s="178"/>
      <c r="M200" s="178"/>
      <c r="N200" s="160" t="str">
        <f t="shared" si="13"/>
        <v/>
      </c>
      <c r="O200" s="21"/>
      <c r="P200" s="160" t="str">
        <f t="shared" si="14"/>
        <v/>
      </c>
      <c r="Q200" s="160">
        <f t="shared" si="15"/>
        <v>0</v>
      </c>
      <c r="R200" s="160" t="str">
        <f t="shared" si="16"/>
        <v/>
      </c>
      <c r="S200" s="160" t="str">
        <f t="shared" si="17"/>
        <v/>
      </c>
      <c r="T200" s="50" t="str">
        <f>IF($F200="","",IF(ISERROR(VLOOKUP(F200,PROVEEDORES!$D$8:$I$507,5,0)),1,VLOOKUP($F200,PROVEEDORES!$D$8:$I$507,5,0)))</f>
        <v/>
      </c>
    </row>
    <row r="201" spans="3:20" ht="17.45" customHeight="1" x14ac:dyDescent="0.25">
      <c r="C201" s="188"/>
      <c r="D201" s="189"/>
      <c r="E201" s="178"/>
      <c r="F201" s="178"/>
      <c r="G201" s="190">
        <f>DATOS!$E$13</f>
        <v>1</v>
      </c>
      <c r="H201" s="178"/>
      <c r="I201" s="191"/>
      <c r="J201" s="178"/>
      <c r="K201" s="178"/>
      <c r="L201" s="178"/>
      <c r="M201" s="178"/>
      <c r="N201" s="160" t="str">
        <f t="shared" si="13"/>
        <v/>
      </c>
      <c r="O201" s="21"/>
      <c r="P201" s="160" t="str">
        <f t="shared" si="14"/>
        <v/>
      </c>
      <c r="Q201" s="160">
        <f t="shared" si="15"/>
        <v>0</v>
      </c>
      <c r="R201" s="160" t="str">
        <f t="shared" si="16"/>
        <v/>
      </c>
      <c r="S201" s="160" t="str">
        <f t="shared" si="17"/>
        <v/>
      </c>
      <c r="T201" s="50" t="str">
        <f>IF($F201="","",IF(ISERROR(VLOOKUP(F201,PROVEEDORES!$D$8:$I$507,5,0)),1,VLOOKUP($F201,PROVEEDORES!$D$8:$I$507,5,0)))</f>
        <v/>
      </c>
    </row>
    <row r="202" spans="3:20" ht="17.45" customHeight="1" x14ac:dyDescent="0.25">
      <c r="C202" s="188"/>
      <c r="D202" s="189"/>
      <c r="E202" s="178"/>
      <c r="F202" s="178"/>
      <c r="G202" s="190">
        <f>DATOS!$E$13</f>
        <v>1</v>
      </c>
      <c r="H202" s="178"/>
      <c r="I202" s="191"/>
      <c r="J202" s="178"/>
      <c r="K202" s="178"/>
      <c r="L202" s="178"/>
      <c r="M202" s="178"/>
      <c r="N202" s="160" t="str">
        <f t="shared" si="13"/>
        <v/>
      </c>
      <c r="O202" s="21"/>
      <c r="P202" s="160" t="str">
        <f t="shared" si="14"/>
        <v/>
      </c>
      <c r="Q202" s="160">
        <f t="shared" si="15"/>
        <v>0</v>
      </c>
      <c r="R202" s="160" t="str">
        <f t="shared" si="16"/>
        <v/>
      </c>
      <c r="S202" s="160" t="str">
        <f t="shared" si="17"/>
        <v/>
      </c>
      <c r="T202" s="50" t="str">
        <f>IF($F202="","",IF(ISERROR(VLOOKUP(F202,PROVEEDORES!$D$8:$I$507,5,0)),1,VLOOKUP($F202,PROVEEDORES!$D$8:$I$507,5,0)))</f>
        <v/>
      </c>
    </row>
    <row r="203" spans="3:20" ht="17.45" customHeight="1" x14ac:dyDescent="0.25">
      <c r="C203" s="188"/>
      <c r="D203" s="189"/>
      <c r="E203" s="178"/>
      <c r="F203" s="178"/>
      <c r="G203" s="190">
        <f>DATOS!$E$13</f>
        <v>1</v>
      </c>
      <c r="H203" s="178"/>
      <c r="I203" s="191"/>
      <c r="J203" s="178"/>
      <c r="K203" s="178"/>
      <c r="L203" s="178"/>
      <c r="M203" s="178"/>
      <c r="N203" s="160" t="str">
        <f t="shared" si="13"/>
        <v/>
      </c>
      <c r="O203" s="21"/>
      <c r="P203" s="160" t="str">
        <f t="shared" si="14"/>
        <v/>
      </c>
      <c r="Q203" s="160">
        <f t="shared" si="15"/>
        <v>0</v>
      </c>
      <c r="R203" s="160" t="str">
        <f t="shared" si="16"/>
        <v/>
      </c>
      <c r="S203" s="160" t="str">
        <f t="shared" si="17"/>
        <v/>
      </c>
      <c r="T203" s="50" t="str">
        <f>IF($F203="","",IF(ISERROR(VLOOKUP(F203,PROVEEDORES!$D$8:$I$507,5,0)),1,VLOOKUP($F203,PROVEEDORES!$D$8:$I$507,5,0)))</f>
        <v/>
      </c>
    </row>
    <row r="204" spans="3:20" ht="17.45" customHeight="1" x14ac:dyDescent="0.25">
      <c r="C204" s="188"/>
      <c r="D204" s="189"/>
      <c r="E204" s="178"/>
      <c r="F204" s="178"/>
      <c r="G204" s="190">
        <f>DATOS!$E$13</f>
        <v>1</v>
      </c>
      <c r="H204" s="178"/>
      <c r="I204" s="191"/>
      <c r="J204" s="178"/>
      <c r="K204" s="178"/>
      <c r="L204" s="178"/>
      <c r="M204" s="178"/>
      <c r="N204" s="160" t="str">
        <f t="shared" si="13"/>
        <v/>
      </c>
      <c r="O204" s="21"/>
      <c r="P204" s="160" t="str">
        <f t="shared" si="14"/>
        <v/>
      </c>
      <c r="Q204" s="160">
        <f t="shared" si="15"/>
        <v>0</v>
      </c>
      <c r="R204" s="160" t="str">
        <f t="shared" si="16"/>
        <v/>
      </c>
      <c r="S204" s="160" t="str">
        <f t="shared" si="17"/>
        <v/>
      </c>
      <c r="T204" s="50" t="str">
        <f>IF($F204="","",IF(ISERROR(VLOOKUP(F204,PROVEEDORES!$D$8:$I$507,5,0)),1,VLOOKUP($F204,PROVEEDORES!$D$8:$I$507,5,0)))</f>
        <v/>
      </c>
    </row>
    <row r="205" spans="3:20" ht="17.45" customHeight="1" x14ac:dyDescent="0.25">
      <c r="C205" s="188"/>
      <c r="D205" s="189"/>
      <c r="E205" s="178"/>
      <c r="F205" s="178"/>
      <c r="G205" s="190">
        <f>DATOS!$E$13</f>
        <v>1</v>
      </c>
      <c r="H205" s="178"/>
      <c r="I205" s="191"/>
      <c r="J205" s="178"/>
      <c r="K205" s="178"/>
      <c r="L205" s="178"/>
      <c r="M205" s="178"/>
      <c r="N205" s="160" t="str">
        <f t="shared" si="13"/>
        <v/>
      </c>
      <c r="O205" s="21"/>
      <c r="P205" s="160" t="str">
        <f t="shared" si="14"/>
        <v/>
      </c>
      <c r="Q205" s="160">
        <f t="shared" si="15"/>
        <v>0</v>
      </c>
      <c r="R205" s="160" t="str">
        <f t="shared" si="16"/>
        <v/>
      </c>
      <c r="S205" s="160" t="str">
        <f t="shared" si="17"/>
        <v/>
      </c>
      <c r="T205" s="50" t="str">
        <f>IF($F205="","",IF(ISERROR(VLOOKUP(F205,PROVEEDORES!$D$8:$I$507,5,0)),1,VLOOKUP($F205,PROVEEDORES!$D$8:$I$507,5,0)))</f>
        <v/>
      </c>
    </row>
    <row r="206" spans="3:20" ht="17.45" customHeight="1" x14ac:dyDescent="0.25">
      <c r="C206" s="188"/>
      <c r="D206" s="189"/>
      <c r="E206" s="178"/>
      <c r="F206" s="178"/>
      <c r="G206" s="190">
        <f>DATOS!$E$13</f>
        <v>1</v>
      </c>
      <c r="H206" s="178"/>
      <c r="I206" s="191"/>
      <c r="J206" s="178"/>
      <c r="K206" s="178"/>
      <c r="L206" s="178"/>
      <c r="M206" s="178"/>
      <c r="N206" s="160" t="str">
        <f t="shared" si="13"/>
        <v/>
      </c>
      <c r="O206" s="21"/>
      <c r="P206" s="160" t="str">
        <f t="shared" si="14"/>
        <v/>
      </c>
      <c r="Q206" s="160">
        <f t="shared" si="15"/>
        <v>0</v>
      </c>
      <c r="R206" s="160" t="str">
        <f t="shared" si="16"/>
        <v/>
      </c>
      <c r="S206" s="160" t="str">
        <f t="shared" si="17"/>
        <v/>
      </c>
      <c r="T206" s="50" t="str">
        <f>IF($F206="","",IF(ISERROR(VLOOKUP(F206,PROVEEDORES!$D$8:$I$507,5,0)),1,VLOOKUP($F206,PROVEEDORES!$D$8:$I$507,5,0)))</f>
        <v/>
      </c>
    </row>
    <row r="207" spans="3:20" ht="17.45" customHeight="1" x14ac:dyDescent="0.25">
      <c r="C207" s="188"/>
      <c r="D207" s="189"/>
      <c r="E207" s="178"/>
      <c r="F207" s="178"/>
      <c r="G207" s="190">
        <f>DATOS!$E$13</f>
        <v>1</v>
      </c>
      <c r="H207" s="178"/>
      <c r="I207" s="191"/>
      <c r="J207" s="178"/>
      <c r="K207" s="178"/>
      <c r="L207" s="178"/>
      <c r="M207" s="178"/>
      <c r="N207" s="160" t="str">
        <f t="shared" si="13"/>
        <v/>
      </c>
      <c r="O207" s="21"/>
      <c r="P207" s="160" t="str">
        <f t="shared" si="14"/>
        <v/>
      </c>
      <c r="Q207" s="160">
        <f t="shared" si="15"/>
        <v>0</v>
      </c>
      <c r="R207" s="160" t="str">
        <f t="shared" si="16"/>
        <v/>
      </c>
      <c r="S207" s="160" t="str">
        <f t="shared" si="17"/>
        <v/>
      </c>
      <c r="T207" s="50" t="str">
        <f>IF($F207="","",IF(ISERROR(VLOOKUP(F207,PROVEEDORES!$D$8:$I$507,5,0)),1,VLOOKUP($F207,PROVEEDORES!$D$8:$I$507,5,0)))</f>
        <v/>
      </c>
    </row>
    <row r="208" spans="3:20" ht="17.45" customHeight="1" x14ac:dyDescent="0.25">
      <c r="C208" s="188"/>
      <c r="D208" s="189"/>
      <c r="E208" s="178"/>
      <c r="F208" s="178"/>
      <c r="G208" s="190">
        <f>DATOS!$E$13</f>
        <v>1</v>
      </c>
      <c r="H208" s="178"/>
      <c r="I208" s="191"/>
      <c r="J208" s="178"/>
      <c r="K208" s="178"/>
      <c r="L208" s="178"/>
      <c r="M208" s="178"/>
      <c r="N208" s="160" t="str">
        <f t="shared" si="13"/>
        <v/>
      </c>
      <c r="O208" s="21"/>
      <c r="P208" s="160" t="str">
        <f t="shared" si="14"/>
        <v/>
      </c>
      <c r="Q208" s="160">
        <f t="shared" si="15"/>
        <v>0</v>
      </c>
      <c r="R208" s="160" t="str">
        <f t="shared" si="16"/>
        <v/>
      </c>
      <c r="S208" s="160" t="str">
        <f t="shared" si="17"/>
        <v/>
      </c>
      <c r="T208" s="50" t="str">
        <f>IF($F208="","",IF(ISERROR(VLOOKUP(F208,PROVEEDORES!$D$8:$I$507,5,0)),1,VLOOKUP($F208,PROVEEDORES!$D$8:$I$507,5,0)))</f>
        <v/>
      </c>
    </row>
    <row r="209" spans="3:20" ht="17.45" customHeight="1" x14ac:dyDescent="0.25">
      <c r="C209" s="188"/>
      <c r="D209" s="189"/>
      <c r="E209" s="178"/>
      <c r="F209" s="178"/>
      <c r="G209" s="190">
        <f>DATOS!$E$13</f>
        <v>1</v>
      </c>
      <c r="H209" s="178"/>
      <c r="I209" s="191"/>
      <c r="J209" s="178"/>
      <c r="K209" s="178"/>
      <c r="L209" s="178"/>
      <c r="M209" s="178"/>
      <c r="N209" s="160" t="str">
        <f t="shared" si="13"/>
        <v/>
      </c>
      <c r="O209" s="21"/>
      <c r="P209" s="160" t="str">
        <f t="shared" si="14"/>
        <v/>
      </c>
      <c r="Q209" s="160">
        <f t="shared" si="15"/>
        <v>0</v>
      </c>
      <c r="R209" s="160" t="str">
        <f t="shared" si="16"/>
        <v/>
      </c>
      <c r="S209" s="160" t="str">
        <f t="shared" si="17"/>
        <v/>
      </c>
      <c r="T209" s="50" t="str">
        <f>IF($F209="","",IF(ISERROR(VLOOKUP(F209,PROVEEDORES!$D$8:$I$507,5,0)),1,VLOOKUP($F209,PROVEEDORES!$D$8:$I$507,5,0)))</f>
        <v/>
      </c>
    </row>
    <row r="210" spans="3:20" ht="17.45" customHeight="1" x14ac:dyDescent="0.25">
      <c r="C210" s="188"/>
      <c r="D210" s="189"/>
      <c r="E210" s="178"/>
      <c r="F210" s="178"/>
      <c r="G210" s="190">
        <f>DATOS!$E$13</f>
        <v>1</v>
      </c>
      <c r="H210" s="178"/>
      <c r="I210" s="191"/>
      <c r="J210" s="178"/>
      <c r="K210" s="178"/>
      <c r="L210" s="178"/>
      <c r="M210" s="178"/>
      <c r="N210" s="160" t="str">
        <f t="shared" ref="N210:N273" si="18">IF(H210&amp;J210&amp;K210&amp;L210&amp;M210="","",H210+J210+K210-L210-M210)</f>
        <v/>
      </c>
      <c r="O210" s="21"/>
      <c r="P210" s="160" t="str">
        <f t="shared" ref="P210:P273" si="19">IF($I210="E",H210,"")</f>
        <v/>
      </c>
      <c r="Q210" s="160">
        <f t="shared" si="15"/>
        <v>0</v>
      </c>
      <c r="R210" s="160" t="str">
        <f t="shared" si="16"/>
        <v/>
      </c>
      <c r="S210" s="160" t="str">
        <f t="shared" si="17"/>
        <v/>
      </c>
      <c r="T210" s="50" t="str">
        <f>IF($F210="","",IF(ISERROR(VLOOKUP(F210,PROVEEDORES!$D$8:$I$507,5,0)),1,VLOOKUP($F210,PROVEEDORES!$D$8:$I$507,5,0)))</f>
        <v/>
      </c>
    </row>
    <row r="211" spans="3:20" ht="17.45" customHeight="1" x14ac:dyDescent="0.25">
      <c r="C211" s="188"/>
      <c r="D211" s="189"/>
      <c r="E211" s="178"/>
      <c r="F211" s="178"/>
      <c r="G211" s="190">
        <f>DATOS!$E$13</f>
        <v>1</v>
      </c>
      <c r="H211" s="178"/>
      <c r="I211" s="191"/>
      <c r="J211" s="178"/>
      <c r="K211" s="178"/>
      <c r="L211" s="178"/>
      <c r="M211" s="178"/>
      <c r="N211" s="160" t="str">
        <f t="shared" si="18"/>
        <v/>
      </c>
      <c r="O211" s="21"/>
      <c r="P211" s="160" t="str">
        <f t="shared" si="19"/>
        <v/>
      </c>
      <c r="Q211" s="160">
        <f t="shared" ref="Q211:Q274" si="20">IF($I211=0%,H211,"")</f>
        <v>0</v>
      </c>
      <c r="R211" s="160" t="str">
        <f t="shared" ref="R211:R274" si="21">IF(OR($I211=8%,$I211=11%),$J211/$I211,"")</f>
        <v/>
      </c>
      <c r="S211" s="160" t="str">
        <f t="shared" ref="S211:S274" si="22">IF(OR($I211=15%,$I211=16%),$J211/$I211,"")</f>
        <v/>
      </c>
      <c r="T211" s="50" t="str">
        <f>IF($F211="","",IF(ISERROR(VLOOKUP(F211,PROVEEDORES!$D$8:$I$507,5,0)),1,VLOOKUP($F211,PROVEEDORES!$D$8:$I$507,5,0)))</f>
        <v/>
      </c>
    </row>
    <row r="212" spans="3:20" ht="17.45" customHeight="1" x14ac:dyDescent="0.25">
      <c r="C212" s="188"/>
      <c r="D212" s="189"/>
      <c r="E212" s="178"/>
      <c r="F212" s="178"/>
      <c r="G212" s="190">
        <f>DATOS!$E$13</f>
        <v>1</v>
      </c>
      <c r="H212" s="178"/>
      <c r="I212" s="191"/>
      <c r="J212" s="178"/>
      <c r="K212" s="178"/>
      <c r="L212" s="178"/>
      <c r="M212" s="178"/>
      <c r="N212" s="160" t="str">
        <f t="shared" si="18"/>
        <v/>
      </c>
      <c r="O212" s="21"/>
      <c r="P212" s="160" t="str">
        <f t="shared" si="19"/>
        <v/>
      </c>
      <c r="Q212" s="160">
        <f t="shared" si="20"/>
        <v>0</v>
      </c>
      <c r="R212" s="160" t="str">
        <f t="shared" si="21"/>
        <v/>
      </c>
      <c r="S212" s="160" t="str">
        <f t="shared" si="22"/>
        <v/>
      </c>
      <c r="T212" s="50" t="str">
        <f>IF($F212="","",IF(ISERROR(VLOOKUP(F212,PROVEEDORES!$D$8:$I$507,5,0)),1,VLOOKUP($F212,PROVEEDORES!$D$8:$I$507,5,0)))</f>
        <v/>
      </c>
    </row>
    <row r="213" spans="3:20" ht="17.45" customHeight="1" x14ac:dyDescent="0.25">
      <c r="C213" s="188"/>
      <c r="D213" s="189"/>
      <c r="E213" s="178"/>
      <c r="F213" s="178"/>
      <c r="G213" s="190">
        <f>DATOS!$E$13</f>
        <v>1</v>
      </c>
      <c r="H213" s="178"/>
      <c r="I213" s="191"/>
      <c r="J213" s="178"/>
      <c r="K213" s="178"/>
      <c r="L213" s="178"/>
      <c r="M213" s="178"/>
      <c r="N213" s="160" t="str">
        <f t="shared" si="18"/>
        <v/>
      </c>
      <c r="O213" s="21"/>
      <c r="P213" s="160" t="str">
        <f t="shared" si="19"/>
        <v/>
      </c>
      <c r="Q213" s="160">
        <f t="shared" si="20"/>
        <v>0</v>
      </c>
      <c r="R213" s="160" t="str">
        <f t="shared" si="21"/>
        <v/>
      </c>
      <c r="S213" s="160" t="str">
        <f t="shared" si="22"/>
        <v/>
      </c>
      <c r="T213" s="50" t="str">
        <f>IF($F213="","",IF(ISERROR(VLOOKUP(F213,PROVEEDORES!$D$8:$I$507,5,0)),1,VLOOKUP($F213,PROVEEDORES!$D$8:$I$507,5,0)))</f>
        <v/>
      </c>
    </row>
    <row r="214" spans="3:20" ht="17.45" customHeight="1" x14ac:dyDescent="0.25">
      <c r="C214" s="188"/>
      <c r="D214" s="189"/>
      <c r="E214" s="178"/>
      <c r="F214" s="178"/>
      <c r="G214" s="190">
        <f>DATOS!$E$13</f>
        <v>1</v>
      </c>
      <c r="H214" s="178"/>
      <c r="I214" s="191"/>
      <c r="J214" s="178"/>
      <c r="K214" s="178"/>
      <c r="L214" s="178"/>
      <c r="M214" s="178"/>
      <c r="N214" s="160" t="str">
        <f t="shared" si="18"/>
        <v/>
      </c>
      <c r="O214" s="21"/>
      <c r="P214" s="160" t="str">
        <f t="shared" si="19"/>
        <v/>
      </c>
      <c r="Q214" s="160">
        <f t="shared" si="20"/>
        <v>0</v>
      </c>
      <c r="R214" s="160" t="str">
        <f t="shared" si="21"/>
        <v/>
      </c>
      <c r="S214" s="160" t="str">
        <f t="shared" si="22"/>
        <v/>
      </c>
      <c r="T214" s="50" t="str">
        <f>IF($F214="","",IF(ISERROR(VLOOKUP(F214,PROVEEDORES!$D$8:$I$507,5,0)),1,VLOOKUP($F214,PROVEEDORES!$D$8:$I$507,5,0)))</f>
        <v/>
      </c>
    </row>
    <row r="215" spans="3:20" ht="17.45" customHeight="1" x14ac:dyDescent="0.25">
      <c r="C215" s="188"/>
      <c r="D215" s="189"/>
      <c r="E215" s="178"/>
      <c r="F215" s="178"/>
      <c r="G215" s="190">
        <f>DATOS!$E$13</f>
        <v>1</v>
      </c>
      <c r="H215" s="178"/>
      <c r="I215" s="191"/>
      <c r="J215" s="178"/>
      <c r="K215" s="178"/>
      <c r="L215" s="178"/>
      <c r="M215" s="178"/>
      <c r="N215" s="160" t="str">
        <f t="shared" si="18"/>
        <v/>
      </c>
      <c r="O215" s="21"/>
      <c r="P215" s="160" t="str">
        <f t="shared" si="19"/>
        <v/>
      </c>
      <c r="Q215" s="160">
        <f t="shared" si="20"/>
        <v>0</v>
      </c>
      <c r="R215" s="160" t="str">
        <f t="shared" si="21"/>
        <v/>
      </c>
      <c r="S215" s="160" t="str">
        <f t="shared" si="22"/>
        <v/>
      </c>
      <c r="T215" s="50" t="str">
        <f>IF($F215="","",IF(ISERROR(VLOOKUP(F215,PROVEEDORES!$D$8:$I$507,5,0)),1,VLOOKUP($F215,PROVEEDORES!$D$8:$I$507,5,0)))</f>
        <v/>
      </c>
    </row>
    <row r="216" spans="3:20" ht="17.45" customHeight="1" x14ac:dyDescent="0.25">
      <c r="C216" s="188"/>
      <c r="D216" s="189"/>
      <c r="E216" s="178"/>
      <c r="F216" s="178"/>
      <c r="G216" s="190">
        <f>DATOS!$E$13</f>
        <v>1</v>
      </c>
      <c r="H216" s="178"/>
      <c r="I216" s="191"/>
      <c r="J216" s="178"/>
      <c r="K216" s="178"/>
      <c r="L216" s="178"/>
      <c r="M216" s="178"/>
      <c r="N216" s="160" t="str">
        <f t="shared" si="18"/>
        <v/>
      </c>
      <c r="O216" s="21"/>
      <c r="P216" s="160" t="str">
        <f t="shared" si="19"/>
        <v/>
      </c>
      <c r="Q216" s="160">
        <f t="shared" si="20"/>
        <v>0</v>
      </c>
      <c r="R216" s="160" t="str">
        <f t="shared" si="21"/>
        <v/>
      </c>
      <c r="S216" s="160" t="str">
        <f t="shared" si="22"/>
        <v/>
      </c>
      <c r="T216" s="50" t="str">
        <f>IF($F216="","",IF(ISERROR(VLOOKUP(F216,PROVEEDORES!$D$8:$I$507,5,0)),1,VLOOKUP($F216,PROVEEDORES!$D$8:$I$507,5,0)))</f>
        <v/>
      </c>
    </row>
    <row r="217" spans="3:20" ht="17.45" customHeight="1" x14ac:dyDescent="0.25">
      <c r="C217" s="188"/>
      <c r="D217" s="189"/>
      <c r="E217" s="178"/>
      <c r="F217" s="178"/>
      <c r="G217" s="190">
        <f>DATOS!$E$13</f>
        <v>1</v>
      </c>
      <c r="H217" s="178"/>
      <c r="I217" s="191"/>
      <c r="J217" s="178"/>
      <c r="K217" s="178"/>
      <c r="L217" s="178"/>
      <c r="M217" s="178"/>
      <c r="N217" s="160" t="str">
        <f t="shared" si="18"/>
        <v/>
      </c>
      <c r="O217" s="21"/>
      <c r="P217" s="160" t="str">
        <f t="shared" si="19"/>
        <v/>
      </c>
      <c r="Q217" s="160">
        <f t="shared" si="20"/>
        <v>0</v>
      </c>
      <c r="R217" s="160" t="str">
        <f t="shared" si="21"/>
        <v/>
      </c>
      <c r="S217" s="160" t="str">
        <f t="shared" si="22"/>
        <v/>
      </c>
      <c r="T217" s="50" t="str">
        <f>IF($F217="","",IF(ISERROR(VLOOKUP(F217,PROVEEDORES!$D$8:$I$507,5,0)),1,VLOOKUP($F217,PROVEEDORES!$D$8:$I$507,5,0)))</f>
        <v/>
      </c>
    </row>
    <row r="218" spans="3:20" ht="17.45" customHeight="1" x14ac:dyDescent="0.25">
      <c r="C218" s="188"/>
      <c r="D218" s="189"/>
      <c r="E218" s="178"/>
      <c r="F218" s="178"/>
      <c r="G218" s="190">
        <f>DATOS!$E$13</f>
        <v>1</v>
      </c>
      <c r="H218" s="178"/>
      <c r="I218" s="191"/>
      <c r="J218" s="178"/>
      <c r="K218" s="178"/>
      <c r="L218" s="178"/>
      <c r="M218" s="178"/>
      <c r="N218" s="160" t="str">
        <f t="shared" si="18"/>
        <v/>
      </c>
      <c r="O218" s="21"/>
      <c r="P218" s="160" t="str">
        <f t="shared" si="19"/>
        <v/>
      </c>
      <c r="Q218" s="160">
        <f t="shared" si="20"/>
        <v>0</v>
      </c>
      <c r="R218" s="160" t="str">
        <f t="shared" si="21"/>
        <v/>
      </c>
      <c r="S218" s="160" t="str">
        <f t="shared" si="22"/>
        <v/>
      </c>
      <c r="T218" s="50" t="str">
        <f>IF($F218="","",IF(ISERROR(VLOOKUP(F218,PROVEEDORES!$D$8:$I$507,5,0)),1,VLOOKUP($F218,PROVEEDORES!$D$8:$I$507,5,0)))</f>
        <v/>
      </c>
    </row>
    <row r="219" spans="3:20" ht="17.45" customHeight="1" x14ac:dyDescent="0.25">
      <c r="C219" s="188"/>
      <c r="D219" s="189"/>
      <c r="E219" s="178"/>
      <c r="F219" s="178"/>
      <c r="G219" s="190">
        <f>DATOS!$E$13</f>
        <v>1</v>
      </c>
      <c r="H219" s="178"/>
      <c r="I219" s="191"/>
      <c r="J219" s="178"/>
      <c r="K219" s="178"/>
      <c r="L219" s="178"/>
      <c r="M219" s="178"/>
      <c r="N219" s="160" t="str">
        <f t="shared" si="18"/>
        <v/>
      </c>
      <c r="O219" s="21"/>
      <c r="P219" s="160" t="str">
        <f t="shared" si="19"/>
        <v/>
      </c>
      <c r="Q219" s="160">
        <f t="shared" si="20"/>
        <v>0</v>
      </c>
      <c r="R219" s="160" t="str">
        <f t="shared" si="21"/>
        <v/>
      </c>
      <c r="S219" s="160" t="str">
        <f t="shared" si="22"/>
        <v/>
      </c>
      <c r="T219" s="50" t="str">
        <f>IF($F219="","",IF(ISERROR(VLOOKUP(F219,PROVEEDORES!$D$8:$I$507,5,0)),1,VLOOKUP($F219,PROVEEDORES!$D$8:$I$507,5,0)))</f>
        <v/>
      </c>
    </row>
    <row r="220" spans="3:20" ht="17.45" customHeight="1" x14ac:dyDescent="0.25">
      <c r="C220" s="188"/>
      <c r="D220" s="189"/>
      <c r="E220" s="178"/>
      <c r="F220" s="178"/>
      <c r="G220" s="190">
        <f>DATOS!$E$13</f>
        <v>1</v>
      </c>
      <c r="H220" s="178"/>
      <c r="I220" s="191"/>
      <c r="J220" s="178"/>
      <c r="K220" s="178"/>
      <c r="L220" s="178"/>
      <c r="M220" s="178"/>
      <c r="N220" s="160" t="str">
        <f t="shared" si="18"/>
        <v/>
      </c>
      <c r="O220" s="21"/>
      <c r="P220" s="160" t="str">
        <f t="shared" si="19"/>
        <v/>
      </c>
      <c r="Q220" s="160">
        <f t="shared" si="20"/>
        <v>0</v>
      </c>
      <c r="R220" s="160" t="str">
        <f t="shared" si="21"/>
        <v/>
      </c>
      <c r="S220" s="160" t="str">
        <f t="shared" si="22"/>
        <v/>
      </c>
      <c r="T220" s="50" t="str">
        <f>IF($F220="","",IF(ISERROR(VLOOKUP(F220,PROVEEDORES!$D$8:$I$507,5,0)),1,VLOOKUP($F220,PROVEEDORES!$D$8:$I$507,5,0)))</f>
        <v/>
      </c>
    </row>
    <row r="221" spans="3:20" ht="17.45" customHeight="1" x14ac:dyDescent="0.25">
      <c r="C221" s="188"/>
      <c r="D221" s="189"/>
      <c r="E221" s="178"/>
      <c r="F221" s="178"/>
      <c r="G221" s="190">
        <f>DATOS!$E$13</f>
        <v>1</v>
      </c>
      <c r="H221" s="178"/>
      <c r="I221" s="191"/>
      <c r="J221" s="178"/>
      <c r="K221" s="178"/>
      <c r="L221" s="178"/>
      <c r="M221" s="178"/>
      <c r="N221" s="160" t="str">
        <f t="shared" si="18"/>
        <v/>
      </c>
      <c r="O221" s="21"/>
      <c r="P221" s="160" t="str">
        <f t="shared" si="19"/>
        <v/>
      </c>
      <c r="Q221" s="160">
        <f t="shared" si="20"/>
        <v>0</v>
      </c>
      <c r="R221" s="160" t="str">
        <f t="shared" si="21"/>
        <v/>
      </c>
      <c r="S221" s="160" t="str">
        <f t="shared" si="22"/>
        <v/>
      </c>
      <c r="T221" s="50" t="str">
        <f>IF($F221="","",IF(ISERROR(VLOOKUP(F221,PROVEEDORES!$D$8:$I$507,5,0)),1,VLOOKUP($F221,PROVEEDORES!$D$8:$I$507,5,0)))</f>
        <v/>
      </c>
    </row>
    <row r="222" spans="3:20" ht="17.45" customHeight="1" x14ac:dyDescent="0.25">
      <c r="C222" s="188"/>
      <c r="D222" s="189"/>
      <c r="E222" s="178"/>
      <c r="F222" s="178"/>
      <c r="G222" s="190">
        <f>DATOS!$E$13</f>
        <v>1</v>
      </c>
      <c r="H222" s="178"/>
      <c r="I222" s="191"/>
      <c r="J222" s="178"/>
      <c r="K222" s="178"/>
      <c r="L222" s="178"/>
      <c r="M222" s="178"/>
      <c r="N222" s="160" t="str">
        <f t="shared" si="18"/>
        <v/>
      </c>
      <c r="O222" s="21"/>
      <c r="P222" s="160" t="str">
        <f t="shared" si="19"/>
        <v/>
      </c>
      <c r="Q222" s="160">
        <f t="shared" si="20"/>
        <v>0</v>
      </c>
      <c r="R222" s="160" t="str">
        <f t="shared" si="21"/>
        <v/>
      </c>
      <c r="S222" s="160" t="str">
        <f t="shared" si="22"/>
        <v/>
      </c>
      <c r="T222" s="50" t="str">
        <f>IF($F222="","",IF(ISERROR(VLOOKUP(F222,PROVEEDORES!$D$8:$I$507,5,0)),1,VLOOKUP($F222,PROVEEDORES!$D$8:$I$507,5,0)))</f>
        <v/>
      </c>
    </row>
    <row r="223" spans="3:20" ht="17.45" customHeight="1" x14ac:dyDescent="0.25">
      <c r="C223" s="188"/>
      <c r="D223" s="189"/>
      <c r="E223" s="178"/>
      <c r="F223" s="178"/>
      <c r="G223" s="190">
        <f>DATOS!$E$13</f>
        <v>1</v>
      </c>
      <c r="H223" s="178"/>
      <c r="I223" s="191"/>
      <c r="J223" s="178"/>
      <c r="K223" s="178"/>
      <c r="L223" s="178"/>
      <c r="M223" s="178"/>
      <c r="N223" s="160" t="str">
        <f t="shared" si="18"/>
        <v/>
      </c>
      <c r="O223" s="21"/>
      <c r="P223" s="160" t="str">
        <f t="shared" si="19"/>
        <v/>
      </c>
      <c r="Q223" s="160">
        <f t="shared" si="20"/>
        <v>0</v>
      </c>
      <c r="R223" s="160" t="str">
        <f t="shared" si="21"/>
        <v/>
      </c>
      <c r="S223" s="160" t="str">
        <f t="shared" si="22"/>
        <v/>
      </c>
      <c r="T223" s="50" t="str">
        <f>IF($F223="","",IF(ISERROR(VLOOKUP(F223,PROVEEDORES!$D$8:$I$507,5,0)),1,VLOOKUP($F223,PROVEEDORES!$D$8:$I$507,5,0)))</f>
        <v/>
      </c>
    </row>
    <row r="224" spans="3:20" ht="17.45" customHeight="1" x14ac:dyDescent="0.25">
      <c r="C224" s="188"/>
      <c r="D224" s="189"/>
      <c r="E224" s="178"/>
      <c r="F224" s="178"/>
      <c r="G224" s="190">
        <f>DATOS!$E$13</f>
        <v>1</v>
      </c>
      <c r="H224" s="178"/>
      <c r="I224" s="191"/>
      <c r="J224" s="178"/>
      <c r="K224" s="178"/>
      <c r="L224" s="178"/>
      <c r="M224" s="178"/>
      <c r="N224" s="160" t="str">
        <f t="shared" si="18"/>
        <v/>
      </c>
      <c r="O224" s="21"/>
      <c r="P224" s="160" t="str">
        <f t="shared" si="19"/>
        <v/>
      </c>
      <c r="Q224" s="160">
        <f t="shared" si="20"/>
        <v>0</v>
      </c>
      <c r="R224" s="160" t="str">
        <f t="shared" si="21"/>
        <v/>
      </c>
      <c r="S224" s="160" t="str">
        <f t="shared" si="22"/>
        <v/>
      </c>
      <c r="T224" s="50" t="str">
        <f>IF($F224="","",IF(ISERROR(VLOOKUP(F224,PROVEEDORES!$D$8:$I$507,5,0)),1,VLOOKUP($F224,PROVEEDORES!$D$8:$I$507,5,0)))</f>
        <v/>
      </c>
    </row>
    <row r="225" spans="3:20" ht="17.45" customHeight="1" x14ac:dyDescent="0.25">
      <c r="C225" s="188"/>
      <c r="D225" s="189"/>
      <c r="E225" s="178"/>
      <c r="F225" s="178"/>
      <c r="G225" s="190">
        <f>DATOS!$E$13</f>
        <v>1</v>
      </c>
      <c r="H225" s="178"/>
      <c r="I225" s="191"/>
      <c r="J225" s="178"/>
      <c r="K225" s="178"/>
      <c r="L225" s="178"/>
      <c r="M225" s="178"/>
      <c r="N225" s="160" t="str">
        <f t="shared" si="18"/>
        <v/>
      </c>
      <c r="O225" s="21"/>
      <c r="P225" s="160" t="str">
        <f t="shared" si="19"/>
        <v/>
      </c>
      <c r="Q225" s="160">
        <f t="shared" si="20"/>
        <v>0</v>
      </c>
      <c r="R225" s="160" t="str">
        <f t="shared" si="21"/>
        <v/>
      </c>
      <c r="S225" s="160" t="str">
        <f t="shared" si="22"/>
        <v/>
      </c>
      <c r="T225" s="50" t="str">
        <f>IF($F225="","",IF(ISERROR(VLOOKUP(F225,PROVEEDORES!$D$8:$I$507,5,0)),1,VLOOKUP($F225,PROVEEDORES!$D$8:$I$507,5,0)))</f>
        <v/>
      </c>
    </row>
    <row r="226" spans="3:20" ht="17.45" customHeight="1" x14ac:dyDescent="0.25">
      <c r="C226" s="188"/>
      <c r="D226" s="189"/>
      <c r="E226" s="178"/>
      <c r="F226" s="178"/>
      <c r="G226" s="190">
        <f>DATOS!$E$13</f>
        <v>1</v>
      </c>
      <c r="H226" s="178"/>
      <c r="I226" s="191"/>
      <c r="J226" s="178"/>
      <c r="K226" s="178"/>
      <c r="L226" s="178"/>
      <c r="M226" s="178"/>
      <c r="N226" s="160" t="str">
        <f t="shared" si="18"/>
        <v/>
      </c>
      <c r="O226" s="21"/>
      <c r="P226" s="160" t="str">
        <f t="shared" si="19"/>
        <v/>
      </c>
      <c r="Q226" s="160">
        <f t="shared" si="20"/>
        <v>0</v>
      </c>
      <c r="R226" s="160" t="str">
        <f t="shared" si="21"/>
        <v/>
      </c>
      <c r="S226" s="160" t="str">
        <f t="shared" si="22"/>
        <v/>
      </c>
      <c r="T226" s="50" t="str">
        <f>IF($F226="","",IF(ISERROR(VLOOKUP(F226,PROVEEDORES!$D$8:$I$507,5,0)),1,VLOOKUP($F226,PROVEEDORES!$D$8:$I$507,5,0)))</f>
        <v/>
      </c>
    </row>
    <row r="227" spans="3:20" ht="17.45" customHeight="1" x14ac:dyDescent="0.25">
      <c r="C227" s="188"/>
      <c r="D227" s="189"/>
      <c r="E227" s="178"/>
      <c r="F227" s="178"/>
      <c r="G227" s="190">
        <f>DATOS!$E$13</f>
        <v>1</v>
      </c>
      <c r="H227" s="178"/>
      <c r="I227" s="191"/>
      <c r="J227" s="178"/>
      <c r="K227" s="178"/>
      <c r="L227" s="178"/>
      <c r="M227" s="178"/>
      <c r="N227" s="160" t="str">
        <f t="shared" si="18"/>
        <v/>
      </c>
      <c r="O227" s="21"/>
      <c r="P227" s="160" t="str">
        <f t="shared" si="19"/>
        <v/>
      </c>
      <c r="Q227" s="160">
        <f t="shared" si="20"/>
        <v>0</v>
      </c>
      <c r="R227" s="160" t="str">
        <f t="shared" si="21"/>
        <v/>
      </c>
      <c r="S227" s="160" t="str">
        <f t="shared" si="22"/>
        <v/>
      </c>
      <c r="T227" s="50" t="str">
        <f>IF($F227="","",IF(ISERROR(VLOOKUP(F227,PROVEEDORES!$D$8:$I$507,5,0)),1,VLOOKUP($F227,PROVEEDORES!$D$8:$I$507,5,0)))</f>
        <v/>
      </c>
    </row>
    <row r="228" spans="3:20" ht="17.45" customHeight="1" x14ac:dyDescent="0.25">
      <c r="C228" s="188"/>
      <c r="D228" s="189"/>
      <c r="E228" s="178"/>
      <c r="F228" s="178"/>
      <c r="G228" s="190">
        <f>DATOS!$E$13</f>
        <v>1</v>
      </c>
      <c r="H228" s="178"/>
      <c r="I228" s="191"/>
      <c r="J228" s="178"/>
      <c r="K228" s="178"/>
      <c r="L228" s="178"/>
      <c r="M228" s="178"/>
      <c r="N228" s="160" t="str">
        <f t="shared" si="18"/>
        <v/>
      </c>
      <c r="O228" s="21"/>
      <c r="P228" s="160" t="str">
        <f t="shared" si="19"/>
        <v/>
      </c>
      <c r="Q228" s="160">
        <f t="shared" si="20"/>
        <v>0</v>
      </c>
      <c r="R228" s="160" t="str">
        <f t="shared" si="21"/>
        <v/>
      </c>
      <c r="S228" s="160" t="str">
        <f t="shared" si="22"/>
        <v/>
      </c>
      <c r="T228" s="50" t="str">
        <f>IF($F228="","",IF(ISERROR(VLOOKUP(F228,PROVEEDORES!$D$8:$I$507,5,0)),1,VLOOKUP($F228,PROVEEDORES!$D$8:$I$507,5,0)))</f>
        <v/>
      </c>
    </row>
    <row r="229" spans="3:20" ht="17.45" customHeight="1" x14ac:dyDescent="0.25">
      <c r="C229" s="188"/>
      <c r="D229" s="189"/>
      <c r="E229" s="178"/>
      <c r="F229" s="178"/>
      <c r="G229" s="190">
        <f>DATOS!$E$13</f>
        <v>1</v>
      </c>
      <c r="H229" s="178"/>
      <c r="I229" s="191"/>
      <c r="J229" s="178"/>
      <c r="K229" s="178"/>
      <c r="L229" s="178"/>
      <c r="M229" s="178"/>
      <c r="N229" s="160" t="str">
        <f t="shared" si="18"/>
        <v/>
      </c>
      <c r="O229" s="21"/>
      <c r="P229" s="160" t="str">
        <f t="shared" si="19"/>
        <v/>
      </c>
      <c r="Q229" s="160">
        <f t="shared" si="20"/>
        <v>0</v>
      </c>
      <c r="R229" s="160" t="str">
        <f t="shared" si="21"/>
        <v/>
      </c>
      <c r="S229" s="160" t="str">
        <f t="shared" si="22"/>
        <v/>
      </c>
      <c r="T229" s="50" t="str">
        <f>IF($F229="","",IF(ISERROR(VLOOKUP(F229,PROVEEDORES!$D$8:$I$507,5,0)),1,VLOOKUP($F229,PROVEEDORES!$D$8:$I$507,5,0)))</f>
        <v/>
      </c>
    </row>
    <row r="230" spans="3:20" ht="17.45" customHeight="1" x14ac:dyDescent="0.25">
      <c r="C230" s="188"/>
      <c r="D230" s="189"/>
      <c r="E230" s="178"/>
      <c r="F230" s="178"/>
      <c r="G230" s="190">
        <f>DATOS!$E$13</f>
        <v>1</v>
      </c>
      <c r="H230" s="178"/>
      <c r="I230" s="191"/>
      <c r="J230" s="178"/>
      <c r="K230" s="178"/>
      <c r="L230" s="178"/>
      <c r="M230" s="178"/>
      <c r="N230" s="160" t="str">
        <f t="shared" si="18"/>
        <v/>
      </c>
      <c r="O230" s="21"/>
      <c r="P230" s="160" t="str">
        <f t="shared" si="19"/>
        <v/>
      </c>
      <c r="Q230" s="160">
        <f t="shared" si="20"/>
        <v>0</v>
      </c>
      <c r="R230" s="160" t="str">
        <f t="shared" si="21"/>
        <v/>
      </c>
      <c r="S230" s="160" t="str">
        <f t="shared" si="22"/>
        <v/>
      </c>
      <c r="T230" s="50" t="str">
        <f>IF($F230="","",IF(ISERROR(VLOOKUP(F230,PROVEEDORES!$D$8:$I$507,5,0)),1,VLOOKUP($F230,PROVEEDORES!$D$8:$I$507,5,0)))</f>
        <v/>
      </c>
    </row>
    <row r="231" spans="3:20" ht="17.45" customHeight="1" x14ac:dyDescent="0.25">
      <c r="C231" s="188"/>
      <c r="D231" s="189"/>
      <c r="E231" s="178"/>
      <c r="F231" s="178"/>
      <c r="G231" s="190">
        <f>DATOS!$E$13</f>
        <v>1</v>
      </c>
      <c r="H231" s="178"/>
      <c r="I231" s="191"/>
      <c r="J231" s="178"/>
      <c r="K231" s="178"/>
      <c r="L231" s="178"/>
      <c r="M231" s="178"/>
      <c r="N231" s="160" t="str">
        <f t="shared" si="18"/>
        <v/>
      </c>
      <c r="O231" s="21"/>
      <c r="P231" s="160" t="str">
        <f t="shared" si="19"/>
        <v/>
      </c>
      <c r="Q231" s="160">
        <f t="shared" si="20"/>
        <v>0</v>
      </c>
      <c r="R231" s="160" t="str">
        <f t="shared" si="21"/>
        <v/>
      </c>
      <c r="S231" s="160" t="str">
        <f t="shared" si="22"/>
        <v/>
      </c>
      <c r="T231" s="50" t="str">
        <f>IF($F231="","",IF(ISERROR(VLOOKUP(F231,PROVEEDORES!$D$8:$I$507,5,0)),1,VLOOKUP($F231,PROVEEDORES!$D$8:$I$507,5,0)))</f>
        <v/>
      </c>
    </row>
    <row r="232" spans="3:20" ht="17.45" customHeight="1" x14ac:dyDescent="0.25">
      <c r="C232" s="188"/>
      <c r="D232" s="189"/>
      <c r="E232" s="178"/>
      <c r="F232" s="178"/>
      <c r="G232" s="190">
        <f>DATOS!$E$13</f>
        <v>1</v>
      </c>
      <c r="H232" s="178"/>
      <c r="I232" s="191"/>
      <c r="J232" s="178"/>
      <c r="K232" s="178"/>
      <c r="L232" s="178"/>
      <c r="M232" s="178"/>
      <c r="N232" s="160" t="str">
        <f t="shared" si="18"/>
        <v/>
      </c>
      <c r="O232" s="21"/>
      <c r="P232" s="160" t="str">
        <f t="shared" si="19"/>
        <v/>
      </c>
      <c r="Q232" s="160">
        <f t="shared" si="20"/>
        <v>0</v>
      </c>
      <c r="R232" s="160" t="str">
        <f t="shared" si="21"/>
        <v/>
      </c>
      <c r="S232" s="160" t="str">
        <f t="shared" si="22"/>
        <v/>
      </c>
      <c r="T232" s="50" t="str">
        <f>IF($F232="","",IF(ISERROR(VLOOKUP(F232,PROVEEDORES!$D$8:$I$507,5,0)),1,VLOOKUP($F232,PROVEEDORES!$D$8:$I$507,5,0)))</f>
        <v/>
      </c>
    </row>
    <row r="233" spans="3:20" ht="17.45" customHeight="1" x14ac:dyDescent="0.25">
      <c r="C233" s="188"/>
      <c r="D233" s="189"/>
      <c r="E233" s="178"/>
      <c r="F233" s="178"/>
      <c r="G233" s="190">
        <f>DATOS!$E$13</f>
        <v>1</v>
      </c>
      <c r="H233" s="178"/>
      <c r="I233" s="191"/>
      <c r="J233" s="178"/>
      <c r="K233" s="178"/>
      <c r="L233" s="178"/>
      <c r="M233" s="178"/>
      <c r="N233" s="160" t="str">
        <f t="shared" si="18"/>
        <v/>
      </c>
      <c r="O233" s="21"/>
      <c r="P233" s="160" t="str">
        <f t="shared" si="19"/>
        <v/>
      </c>
      <c r="Q233" s="160">
        <f t="shared" si="20"/>
        <v>0</v>
      </c>
      <c r="R233" s="160" t="str">
        <f t="shared" si="21"/>
        <v/>
      </c>
      <c r="S233" s="160" t="str">
        <f t="shared" si="22"/>
        <v/>
      </c>
      <c r="T233" s="50" t="str">
        <f>IF($F233="","",IF(ISERROR(VLOOKUP(F233,PROVEEDORES!$D$8:$I$507,5,0)),1,VLOOKUP($F233,PROVEEDORES!$D$8:$I$507,5,0)))</f>
        <v/>
      </c>
    </row>
    <row r="234" spans="3:20" ht="17.45" customHeight="1" x14ac:dyDescent="0.25">
      <c r="C234" s="188"/>
      <c r="D234" s="189"/>
      <c r="E234" s="178"/>
      <c r="F234" s="178"/>
      <c r="G234" s="190">
        <f>DATOS!$E$13</f>
        <v>1</v>
      </c>
      <c r="H234" s="178"/>
      <c r="I234" s="191"/>
      <c r="J234" s="178"/>
      <c r="K234" s="178"/>
      <c r="L234" s="178"/>
      <c r="M234" s="178"/>
      <c r="N234" s="160" t="str">
        <f t="shared" si="18"/>
        <v/>
      </c>
      <c r="O234" s="21"/>
      <c r="P234" s="160" t="str">
        <f t="shared" si="19"/>
        <v/>
      </c>
      <c r="Q234" s="160">
        <f t="shared" si="20"/>
        <v>0</v>
      </c>
      <c r="R234" s="160" t="str">
        <f t="shared" si="21"/>
        <v/>
      </c>
      <c r="S234" s="160" t="str">
        <f t="shared" si="22"/>
        <v/>
      </c>
      <c r="T234" s="50" t="str">
        <f>IF($F234="","",IF(ISERROR(VLOOKUP(F234,PROVEEDORES!$D$8:$I$507,5,0)),1,VLOOKUP($F234,PROVEEDORES!$D$8:$I$507,5,0)))</f>
        <v/>
      </c>
    </row>
    <row r="235" spans="3:20" ht="17.45" customHeight="1" x14ac:dyDescent="0.25">
      <c r="C235" s="188"/>
      <c r="D235" s="189"/>
      <c r="E235" s="178"/>
      <c r="F235" s="178"/>
      <c r="G235" s="190">
        <f>DATOS!$E$13</f>
        <v>1</v>
      </c>
      <c r="H235" s="178"/>
      <c r="I235" s="191"/>
      <c r="J235" s="178"/>
      <c r="K235" s="178"/>
      <c r="L235" s="178"/>
      <c r="M235" s="178"/>
      <c r="N235" s="160" t="str">
        <f t="shared" si="18"/>
        <v/>
      </c>
      <c r="O235" s="21"/>
      <c r="P235" s="160" t="str">
        <f t="shared" si="19"/>
        <v/>
      </c>
      <c r="Q235" s="160">
        <f t="shared" si="20"/>
        <v>0</v>
      </c>
      <c r="R235" s="160" t="str">
        <f t="shared" si="21"/>
        <v/>
      </c>
      <c r="S235" s="160" t="str">
        <f t="shared" si="22"/>
        <v/>
      </c>
      <c r="T235" s="50" t="str">
        <f>IF($F235="","",IF(ISERROR(VLOOKUP(F235,PROVEEDORES!$D$8:$I$507,5,0)),1,VLOOKUP($F235,PROVEEDORES!$D$8:$I$507,5,0)))</f>
        <v/>
      </c>
    </row>
    <row r="236" spans="3:20" ht="17.45" customHeight="1" x14ac:dyDescent="0.25">
      <c r="C236" s="188"/>
      <c r="D236" s="189"/>
      <c r="E236" s="178"/>
      <c r="F236" s="178"/>
      <c r="G236" s="190">
        <f>DATOS!$E$13</f>
        <v>1</v>
      </c>
      <c r="H236" s="178"/>
      <c r="I236" s="191"/>
      <c r="J236" s="178"/>
      <c r="K236" s="178"/>
      <c r="L236" s="178"/>
      <c r="M236" s="178"/>
      <c r="N236" s="160" t="str">
        <f t="shared" si="18"/>
        <v/>
      </c>
      <c r="O236" s="21"/>
      <c r="P236" s="160" t="str">
        <f t="shared" si="19"/>
        <v/>
      </c>
      <c r="Q236" s="160">
        <f t="shared" si="20"/>
        <v>0</v>
      </c>
      <c r="R236" s="160" t="str">
        <f t="shared" si="21"/>
        <v/>
      </c>
      <c r="S236" s="160" t="str">
        <f t="shared" si="22"/>
        <v/>
      </c>
      <c r="T236" s="50" t="str">
        <f>IF($F236="","",IF(ISERROR(VLOOKUP(F236,PROVEEDORES!$D$8:$I$507,5,0)),1,VLOOKUP($F236,PROVEEDORES!$D$8:$I$507,5,0)))</f>
        <v/>
      </c>
    </row>
    <row r="237" spans="3:20" ht="17.45" customHeight="1" x14ac:dyDescent="0.25">
      <c r="C237" s="188"/>
      <c r="D237" s="189"/>
      <c r="E237" s="178"/>
      <c r="F237" s="178"/>
      <c r="G237" s="190">
        <f>DATOS!$E$13</f>
        <v>1</v>
      </c>
      <c r="H237" s="178"/>
      <c r="I237" s="191"/>
      <c r="J237" s="178"/>
      <c r="K237" s="178"/>
      <c r="L237" s="178"/>
      <c r="M237" s="178"/>
      <c r="N237" s="160" t="str">
        <f t="shared" si="18"/>
        <v/>
      </c>
      <c r="O237" s="21"/>
      <c r="P237" s="160" t="str">
        <f t="shared" si="19"/>
        <v/>
      </c>
      <c r="Q237" s="160">
        <f t="shared" si="20"/>
        <v>0</v>
      </c>
      <c r="R237" s="160" t="str">
        <f t="shared" si="21"/>
        <v/>
      </c>
      <c r="S237" s="160" t="str">
        <f t="shared" si="22"/>
        <v/>
      </c>
      <c r="T237" s="50" t="str">
        <f>IF($F237="","",IF(ISERROR(VLOOKUP(F237,PROVEEDORES!$D$8:$I$507,5,0)),1,VLOOKUP($F237,PROVEEDORES!$D$8:$I$507,5,0)))</f>
        <v/>
      </c>
    </row>
    <row r="238" spans="3:20" ht="17.45" customHeight="1" x14ac:dyDescent="0.25">
      <c r="C238" s="188"/>
      <c r="D238" s="189"/>
      <c r="E238" s="178"/>
      <c r="F238" s="178"/>
      <c r="G238" s="190">
        <f>DATOS!$E$13</f>
        <v>1</v>
      </c>
      <c r="H238" s="178"/>
      <c r="I238" s="191"/>
      <c r="J238" s="178"/>
      <c r="K238" s="178"/>
      <c r="L238" s="178"/>
      <c r="M238" s="178"/>
      <c r="N238" s="160" t="str">
        <f t="shared" si="18"/>
        <v/>
      </c>
      <c r="O238" s="21"/>
      <c r="P238" s="160" t="str">
        <f t="shared" si="19"/>
        <v/>
      </c>
      <c r="Q238" s="160">
        <f t="shared" si="20"/>
        <v>0</v>
      </c>
      <c r="R238" s="160" t="str">
        <f t="shared" si="21"/>
        <v/>
      </c>
      <c r="S238" s="160" t="str">
        <f t="shared" si="22"/>
        <v/>
      </c>
      <c r="T238" s="50" t="str">
        <f>IF($F238="","",IF(ISERROR(VLOOKUP(F238,PROVEEDORES!$D$8:$I$507,5,0)),1,VLOOKUP($F238,PROVEEDORES!$D$8:$I$507,5,0)))</f>
        <v/>
      </c>
    </row>
    <row r="239" spans="3:20" ht="17.45" customHeight="1" x14ac:dyDescent="0.25">
      <c r="C239" s="188"/>
      <c r="D239" s="189"/>
      <c r="E239" s="178"/>
      <c r="F239" s="178"/>
      <c r="G239" s="190">
        <f>DATOS!$E$13</f>
        <v>1</v>
      </c>
      <c r="H239" s="178"/>
      <c r="I239" s="191"/>
      <c r="J239" s="178"/>
      <c r="K239" s="178"/>
      <c r="L239" s="178"/>
      <c r="M239" s="178"/>
      <c r="N239" s="160" t="str">
        <f t="shared" si="18"/>
        <v/>
      </c>
      <c r="O239" s="21"/>
      <c r="P239" s="160" t="str">
        <f t="shared" si="19"/>
        <v/>
      </c>
      <c r="Q239" s="160">
        <f t="shared" si="20"/>
        <v>0</v>
      </c>
      <c r="R239" s="160" t="str">
        <f t="shared" si="21"/>
        <v/>
      </c>
      <c r="S239" s="160" t="str">
        <f t="shared" si="22"/>
        <v/>
      </c>
      <c r="T239" s="50" t="str">
        <f>IF($F239="","",IF(ISERROR(VLOOKUP(F239,PROVEEDORES!$D$8:$I$507,5,0)),1,VLOOKUP($F239,PROVEEDORES!$D$8:$I$507,5,0)))</f>
        <v/>
      </c>
    </row>
    <row r="240" spans="3:20" ht="17.45" customHeight="1" x14ac:dyDescent="0.25">
      <c r="C240" s="188"/>
      <c r="D240" s="189"/>
      <c r="E240" s="178"/>
      <c r="F240" s="178"/>
      <c r="G240" s="190">
        <f>DATOS!$E$13</f>
        <v>1</v>
      </c>
      <c r="H240" s="178"/>
      <c r="I240" s="191"/>
      <c r="J240" s="178"/>
      <c r="K240" s="178"/>
      <c r="L240" s="178"/>
      <c r="M240" s="178"/>
      <c r="N240" s="160" t="str">
        <f t="shared" si="18"/>
        <v/>
      </c>
      <c r="O240" s="21"/>
      <c r="P240" s="160" t="str">
        <f t="shared" si="19"/>
        <v/>
      </c>
      <c r="Q240" s="160">
        <f t="shared" si="20"/>
        <v>0</v>
      </c>
      <c r="R240" s="160" t="str">
        <f t="shared" si="21"/>
        <v/>
      </c>
      <c r="S240" s="160" t="str">
        <f t="shared" si="22"/>
        <v/>
      </c>
      <c r="T240" s="50" t="str">
        <f>IF($F240="","",IF(ISERROR(VLOOKUP(F240,PROVEEDORES!$D$8:$I$507,5,0)),1,VLOOKUP($F240,PROVEEDORES!$D$8:$I$507,5,0)))</f>
        <v/>
      </c>
    </row>
    <row r="241" spans="3:20" ht="17.45" customHeight="1" x14ac:dyDescent="0.25">
      <c r="C241" s="188"/>
      <c r="D241" s="189"/>
      <c r="E241" s="178"/>
      <c r="F241" s="178"/>
      <c r="G241" s="190">
        <f>DATOS!$E$13</f>
        <v>1</v>
      </c>
      <c r="H241" s="178"/>
      <c r="I241" s="191"/>
      <c r="J241" s="178"/>
      <c r="K241" s="178"/>
      <c r="L241" s="178"/>
      <c r="M241" s="178"/>
      <c r="N241" s="160" t="str">
        <f t="shared" si="18"/>
        <v/>
      </c>
      <c r="O241" s="21"/>
      <c r="P241" s="160" t="str">
        <f t="shared" si="19"/>
        <v/>
      </c>
      <c r="Q241" s="160">
        <f t="shared" si="20"/>
        <v>0</v>
      </c>
      <c r="R241" s="160" t="str">
        <f t="shared" si="21"/>
        <v/>
      </c>
      <c r="S241" s="160" t="str">
        <f t="shared" si="22"/>
        <v/>
      </c>
      <c r="T241" s="50" t="str">
        <f>IF($F241="","",IF(ISERROR(VLOOKUP(F241,PROVEEDORES!$D$8:$I$507,5,0)),1,VLOOKUP($F241,PROVEEDORES!$D$8:$I$507,5,0)))</f>
        <v/>
      </c>
    </row>
    <row r="242" spans="3:20" ht="17.45" customHeight="1" x14ac:dyDescent="0.25">
      <c r="C242" s="188"/>
      <c r="D242" s="189"/>
      <c r="E242" s="178"/>
      <c r="F242" s="178"/>
      <c r="G242" s="190">
        <f>DATOS!$E$13</f>
        <v>1</v>
      </c>
      <c r="H242" s="178"/>
      <c r="I242" s="191"/>
      <c r="J242" s="178"/>
      <c r="K242" s="178"/>
      <c r="L242" s="178"/>
      <c r="M242" s="178"/>
      <c r="N242" s="160" t="str">
        <f t="shared" si="18"/>
        <v/>
      </c>
      <c r="O242" s="21"/>
      <c r="P242" s="160" t="str">
        <f t="shared" si="19"/>
        <v/>
      </c>
      <c r="Q242" s="160">
        <f t="shared" si="20"/>
        <v>0</v>
      </c>
      <c r="R242" s="160" t="str">
        <f t="shared" si="21"/>
        <v/>
      </c>
      <c r="S242" s="160" t="str">
        <f t="shared" si="22"/>
        <v/>
      </c>
      <c r="T242" s="50" t="str">
        <f>IF($F242="","",IF(ISERROR(VLOOKUP(F242,PROVEEDORES!$D$8:$I$507,5,0)),1,VLOOKUP($F242,PROVEEDORES!$D$8:$I$507,5,0)))</f>
        <v/>
      </c>
    </row>
    <row r="243" spans="3:20" ht="17.45" customHeight="1" x14ac:dyDescent="0.25">
      <c r="C243" s="188"/>
      <c r="D243" s="189"/>
      <c r="E243" s="178"/>
      <c r="F243" s="178"/>
      <c r="G243" s="190">
        <f>DATOS!$E$13</f>
        <v>1</v>
      </c>
      <c r="H243" s="178"/>
      <c r="I243" s="191"/>
      <c r="J243" s="178"/>
      <c r="K243" s="178"/>
      <c r="L243" s="178"/>
      <c r="M243" s="178"/>
      <c r="N243" s="160" t="str">
        <f t="shared" si="18"/>
        <v/>
      </c>
      <c r="O243" s="21"/>
      <c r="P243" s="160" t="str">
        <f t="shared" si="19"/>
        <v/>
      </c>
      <c r="Q243" s="160">
        <f t="shared" si="20"/>
        <v>0</v>
      </c>
      <c r="R243" s="160" t="str">
        <f t="shared" si="21"/>
        <v/>
      </c>
      <c r="S243" s="160" t="str">
        <f t="shared" si="22"/>
        <v/>
      </c>
      <c r="T243" s="50" t="str">
        <f>IF($F243="","",IF(ISERROR(VLOOKUP(F243,PROVEEDORES!$D$8:$I$507,5,0)),1,VLOOKUP($F243,PROVEEDORES!$D$8:$I$507,5,0)))</f>
        <v/>
      </c>
    </row>
    <row r="244" spans="3:20" ht="17.45" customHeight="1" x14ac:dyDescent="0.25">
      <c r="C244" s="188"/>
      <c r="D244" s="189"/>
      <c r="E244" s="178"/>
      <c r="F244" s="178"/>
      <c r="G244" s="190">
        <f>DATOS!$E$13</f>
        <v>1</v>
      </c>
      <c r="H244" s="178"/>
      <c r="I244" s="191"/>
      <c r="J244" s="178"/>
      <c r="K244" s="178"/>
      <c r="L244" s="178"/>
      <c r="M244" s="178"/>
      <c r="N244" s="160" t="str">
        <f t="shared" si="18"/>
        <v/>
      </c>
      <c r="O244" s="21"/>
      <c r="P244" s="160" t="str">
        <f t="shared" si="19"/>
        <v/>
      </c>
      <c r="Q244" s="160">
        <f t="shared" si="20"/>
        <v>0</v>
      </c>
      <c r="R244" s="160" t="str">
        <f t="shared" si="21"/>
        <v/>
      </c>
      <c r="S244" s="160" t="str">
        <f t="shared" si="22"/>
        <v/>
      </c>
      <c r="T244" s="50" t="str">
        <f>IF($F244="","",IF(ISERROR(VLOOKUP(F244,PROVEEDORES!$D$8:$I$507,5,0)),1,VLOOKUP($F244,PROVEEDORES!$D$8:$I$507,5,0)))</f>
        <v/>
      </c>
    </row>
    <row r="245" spans="3:20" ht="17.45" customHeight="1" x14ac:dyDescent="0.25">
      <c r="C245" s="188"/>
      <c r="D245" s="189"/>
      <c r="E245" s="178"/>
      <c r="F245" s="178"/>
      <c r="G245" s="190">
        <f>DATOS!$E$13</f>
        <v>1</v>
      </c>
      <c r="H245" s="178"/>
      <c r="I245" s="191"/>
      <c r="J245" s="178"/>
      <c r="K245" s="178"/>
      <c r="L245" s="178"/>
      <c r="M245" s="178"/>
      <c r="N245" s="160" t="str">
        <f t="shared" si="18"/>
        <v/>
      </c>
      <c r="O245" s="21"/>
      <c r="P245" s="160" t="str">
        <f t="shared" si="19"/>
        <v/>
      </c>
      <c r="Q245" s="160">
        <f t="shared" si="20"/>
        <v>0</v>
      </c>
      <c r="R245" s="160" t="str">
        <f t="shared" si="21"/>
        <v/>
      </c>
      <c r="S245" s="160" t="str">
        <f t="shared" si="22"/>
        <v/>
      </c>
      <c r="T245" s="50" t="str">
        <f>IF($F245="","",IF(ISERROR(VLOOKUP(F245,PROVEEDORES!$D$8:$I$507,5,0)),1,VLOOKUP($F245,PROVEEDORES!$D$8:$I$507,5,0)))</f>
        <v/>
      </c>
    </row>
    <row r="246" spans="3:20" ht="17.45" customHeight="1" x14ac:dyDescent="0.25">
      <c r="C246" s="188"/>
      <c r="D246" s="189"/>
      <c r="E246" s="178"/>
      <c r="F246" s="178"/>
      <c r="G246" s="190">
        <f>DATOS!$E$13</f>
        <v>1</v>
      </c>
      <c r="H246" s="178"/>
      <c r="I246" s="191"/>
      <c r="J246" s="178"/>
      <c r="K246" s="178"/>
      <c r="L246" s="178"/>
      <c r="M246" s="178"/>
      <c r="N246" s="160" t="str">
        <f t="shared" si="18"/>
        <v/>
      </c>
      <c r="O246" s="21"/>
      <c r="P246" s="160" t="str">
        <f t="shared" si="19"/>
        <v/>
      </c>
      <c r="Q246" s="160">
        <f t="shared" si="20"/>
        <v>0</v>
      </c>
      <c r="R246" s="160" t="str">
        <f t="shared" si="21"/>
        <v/>
      </c>
      <c r="S246" s="160" t="str">
        <f t="shared" si="22"/>
        <v/>
      </c>
      <c r="T246" s="50" t="str">
        <f>IF($F246="","",IF(ISERROR(VLOOKUP(F246,PROVEEDORES!$D$8:$I$507,5,0)),1,VLOOKUP($F246,PROVEEDORES!$D$8:$I$507,5,0)))</f>
        <v/>
      </c>
    </row>
    <row r="247" spans="3:20" ht="17.45" customHeight="1" x14ac:dyDescent="0.25">
      <c r="C247" s="188"/>
      <c r="D247" s="189"/>
      <c r="E247" s="178"/>
      <c r="F247" s="178"/>
      <c r="G247" s="190">
        <f>DATOS!$E$13</f>
        <v>1</v>
      </c>
      <c r="H247" s="178"/>
      <c r="I247" s="191"/>
      <c r="J247" s="178"/>
      <c r="K247" s="178"/>
      <c r="L247" s="178"/>
      <c r="M247" s="178"/>
      <c r="N247" s="160" t="str">
        <f t="shared" si="18"/>
        <v/>
      </c>
      <c r="O247" s="21"/>
      <c r="P247" s="160" t="str">
        <f t="shared" si="19"/>
        <v/>
      </c>
      <c r="Q247" s="160">
        <f t="shared" si="20"/>
        <v>0</v>
      </c>
      <c r="R247" s="160" t="str">
        <f t="shared" si="21"/>
        <v/>
      </c>
      <c r="S247" s="160" t="str">
        <f t="shared" si="22"/>
        <v/>
      </c>
      <c r="T247" s="50" t="str">
        <f>IF($F247="","",IF(ISERROR(VLOOKUP(F247,PROVEEDORES!$D$8:$I$507,5,0)),1,VLOOKUP($F247,PROVEEDORES!$D$8:$I$507,5,0)))</f>
        <v/>
      </c>
    </row>
    <row r="248" spans="3:20" ht="17.45" customHeight="1" x14ac:dyDescent="0.25">
      <c r="C248" s="188"/>
      <c r="D248" s="189"/>
      <c r="E248" s="178"/>
      <c r="F248" s="178"/>
      <c r="G248" s="190">
        <f>DATOS!$E$13</f>
        <v>1</v>
      </c>
      <c r="H248" s="178"/>
      <c r="I248" s="191"/>
      <c r="J248" s="178"/>
      <c r="K248" s="178"/>
      <c r="L248" s="178"/>
      <c r="M248" s="178"/>
      <c r="N248" s="160" t="str">
        <f t="shared" si="18"/>
        <v/>
      </c>
      <c r="O248" s="21"/>
      <c r="P248" s="160" t="str">
        <f t="shared" si="19"/>
        <v/>
      </c>
      <c r="Q248" s="160">
        <f t="shared" si="20"/>
        <v>0</v>
      </c>
      <c r="R248" s="160" t="str">
        <f t="shared" si="21"/>
        <v/>
      </c>
      <c r="S248" s="160" t="str">
        <f t="shared" si="22"/>
        <v/>
      </c>
      <c r="T248" s="50" t="str">
        <f>IF($F248="","",IF(ISERROR(VLOOKUP(F248,PROVEEDORES!$D$8:$I$507,5,0)),1,VLOOKUP($F248,PROVEEDORES!$D$8:$I$507,5,0)))</f>
        <v/>
      </c>
    </row>
    <row r="249" spans="3:20" ht="17.45" customHeight="1" x14ac:dyDescent="0.25">
      <c r="C249" s="188"/>
      <c r="D249" s="189"/>
      <c r="E249" s="178"/>
      <c r="F249" s="178"/>
      <c r="G249" s="190">
        <f>DATOS!$E$13</f>
        <v>1</v>
      </c>
      <c r="H249" s="178"/>
      <c r="I249" s="191"/>
      <c r="J249" s="178"/>
      <c r="K249" s="178"/>
      <c r="L249" s="178"/>
      <c r="M249" s="178"/>
      <c r="N249" s="160" t="str">
        <f t="shared" si="18"/>
        <v/>
      </c>
      <c r="O249" s="21"/>
      <c r="P249" s="160" t="str">
        <f t="shared" si="19"/>
        <v/>
      </c>
      <c r="Q249" s="160">
        <f t="shared" si="20"/>
        <v>0</v>
      </c>
      <c r="R249" s="160" t="str">
        <f t="shared" si="21"/>
        <v/>
      </c>
      <c r="S249" s="160" t="str">
        <f t="shared" si="22"/>
        <v/>
      </c>
      <c r="T249" s="50" t="str">
        <f>IF($F249="","",IF(ISERROR(VLOOKUP(F249,PROVEEDORES!$D$8:$I$507,5,0)),1,VLOOKUP($F249,PROVEEDORES!$D$8:$I$507,5,0)))</f>
        <v/>
      </c>
    </row>
    <row r="250" spans="3:20" ht="17.45" customHeight="1" x14ac:dyDescent="0.25">
      <c r="C250" s="188"/>
      <c r="D250" s="189"/>
      <c r="E250" s="178"/>
      <c r="F250" s="178"/>
      <c r="G250" s="190">
        <f>DATOS!$E$13</f>
        <v>1</v>
      </c>
      <c r="H250" s="178"/>
      <c r="I250" s="191"/>
      <c r="J250" s="178"/>
      <c r="K250" s="178"/>
      <c r="L250" s="178"/>
      <c r="M250" s="178"/>
      <c r="N250" s="160" t="str">
        <f t="shared" si="18"/>
        <v/>
      </c>
      <c r="O250" s="21"/>
      <c r="P250" s="160" t="str">
        <f t="shared" si="19"/>
        <v/>
      </c>
      <c r="Q250" s="160">
        <f t="shared" si="20"/>
        <v>0</v>
      </c>
      <c r="R250" s="160" t="str">
        <f t="shared" si="21"/>
        <v/>
      </c>
      <c r="S250" s="160" t="str">
        <f t="shared" si="22"/>
        <v/>
      </c>
      <c r="T250" s="50" t="str">
        <f>IF($F250="","",IF(ISERROR(VLOOKUP(F250,PROVEEDORES!$D$8:$I$507,5,0)),1,VLOOKUP($F250,PROVEEDORES!$D$8:$I$507,5,0)))</f>
        <v/>
      </c>
    </row>
    <row r="251" spans="3:20" ht="17.45" customHeight="1" x14ac:dyDescent="0.25">
      <c r="C251" s="188"/>
      <c r="D251" s="189"/>
      <c r="E251" s="178"/>
      <c r="F251" s="178"/>
      <c r="G251" s="190">
        <f>DATOS!$E$13</f>
        <v>1</v>
      </c>
      <c r="H251" s="178"/>
      <c r="I251" s="191"/>
      <c r="J251" s="178"/>
      <c r="K251" s="178"/>
      <c r="L251" s="178"/>
      <c r="M251" s="178"/>
      <c r="N251" s="160" t="str">
        <f t="shared" si="18"/>
        <v/>
      </c>
      <c r="O251" s="21"/>
      <c r="P251" s="160" t="str">
        <f t="shared" si="19"/>
        <v/>
      </c>
      <c r="Q251" s="160">
        <f t="shared" si="20"/>
        <v>0</v>
      </c>
      <c r="R251" s="160" t="str">
        <f t="shared" si="21"/>
        <v/>
      </c>
      <c r="S251" s="160" t="str">
        <f t="shared" si="22"/>
        <v/>
      </c>
      <c r="T251" s="50" t="str">
        <f>IF($F251="","",IF(ISERROR(VLOOKUP(F251,PROVEEDORES!$D$8:$I$507,5,0)),1,VLOOKUP($F251,PROVEEDORES!$D$8:$I$507,5,0)))</f>
        <v/>
      </c>
    </row>
    <row r="252" spans="3:20" ht="17.45" customHeight="1" x14ac:dyDescent="0.25">
      <c r="C252" s="188"/>
      <c r="D252" s="189"/>
      <c r="E252" s="178"/>
      <c r="F252" s="178"/>
      <c r="G252" s="190">
        <f>DATOS!$E$13</f>
        <v>1</v>
      </c>
      <c r="H252" s="178"/>
      <c r="I252" s="191"/>
      <c r="J252" s="178"/>
      <c r="K252" s="178"/>
      <c r="L252" s="178"/>
      <c r="M252" s="178"/>
      <c r="N252" s="160" t="str">
        <f t="shared" si="18"/>
        <v/>
      </c>
      <c r="O252" s="21"/>
      <c r="P252" s="160" t="str">
        <f t="shared" si="19"/>
        <v/>
      </c>
      <c r="Q252" s="160">
        <f t="shared" si="20"/>
        <v>0</v>
      </c>
      <c r="R252" s="160" t="str">
        <f t="shared" si="21"/>
        <v/>
      </c>
      <c r="S252" s="160" t="str">
        <f t="shared" si="22"/>
        <v/>
      </c>
      <c r="T252" s="50" t="str">
        <f>IF($F252="","",IF(ISERROR(VLOOKUP(F252,PROVEEDORES!$D$8:$I$507,5,0)),1,VLOOKUP($F252,PROVEEDORES!$D$8:$I$507,5,0)))</f>
        <v/>
      </c>
    </row>
    <row r="253" spans="3:20" ht="17.45" customHeight="1" x14ac:dyDescent="0.25">
      <c r="C253" s="188"/>
      <c r="D253" s="189"/>
      <c r="E253" s="178"/>
      <c r="F253" s="178"/>
      <c r="G253" s="190">
        <f>DATOS!$E$13</f>
        <v>1</v>
      </c>
      <c r="H253" s="178"/>
      <c r="I253" s="191"/>
      <c r="J253" s="178"/>
      <c r="K253" s="178"/>
      <c r="L253" s="178"/>
      <c r="M253" s="178"/>
      <c r="N253" s="160" t="str">
        <f t="shared" si="18"/>
        <v/>
      </c>
      <c r="O253" s="21"/>
      <c r="P253" s="160" t="str">
        <f t="shared" si="19"/>
        <v/>
      </c>
      <c r="Q253" s="160">
        <f t="shared" si="20"/>
        <v>0</v>
      </c>
      <c r="R253" s="160" t="str">
        <f t="shared" si="21"/>
        <v/>
      </c>
      <c r="S253" s="160" t="str">
        <f t="shared" si="22"/>
        <v/>
      </c>
      <c r="T253" s="50" t="str">
        <f>IF($F253="","",IF(ISERROR(VLOOKUP(F253,PROVEEDORES!$D$8:$I$507,5,0)),1,VLOOKUP($F253,PROVEEDORES!$D$8:$I$507,5,0)))</f>
        <v/>
      </c>
    </row>
    <row r="254" spans="3:20" ht="17.45" customHeight="1" x14ac:dyDescent="0.25">
      <c r="C254" s="188"/>
      <c r="D254" s="189"/>
      <c r="E254" s="178"/>
      <c r="F254" s="178"/>
      <c r="G254" s="190">
        <f>DATOS!$E$13</f>
        <v>1</v>
      </c>
      <c r="H254" s="178"/>
      <c r="I254" s="191"/>
      <c r="J254" s="178"/>
      <c r="K254" s="178"/>
      <c r="L254" s="178"/>
      <c r="M254" s="178"/>
      <c r="N254" s="160" t="str">
        <f t="shared" si="18"/>
        <v/>
      </c>
      <c r="O254" s="21"/>
      <c r="P254" s="160" t="str">
        <f t="shared" si="19"/>
        <v/>
      </c>
      <c r="Q254" s="160">
        <f t="shared" si="20"/>
        <v>0</v>
      </c>
      <c r="R254" s="160" t="str">
        <f t="shared" si="21"/>
        <v/>
      </c>
      <c r="S254" s="160" t="str">
        <f t="shared" si="22"/>
        <v/>
      </c>
      <c r="T254" s="50" t="str">
        <f>IF($F254="","",IF(ISERROR(VLOOKUP(F254,PROVEEDORES!$D$8:$I$507,5,0)),1,VLOOKUP($F254,PROVEEDORES!$D$8:$I$507,5,0)))</f>
        <v/>
      </c>
    </row>
    <row r="255" spans="3:20" ht="17.45" customHeight="1" x14ac:dyDescent="0.25">
      <c r="C255" s="188"/>
      <c r="D255" s="189"/>
      <c r="E255" s="178"/>
      <c r="F255" s="178"/>
      <c r="G255" s="190">
        <f>DATOS!$E$13</f>
        <v>1</v>
      </c>
      <c r="H255" s="178"/>
      <c r="I255" s="191"/>
      <c r="J255" s="178"/>
      <c r="K255" s="178"/>
      <c r="L255" s="178"/>
      <c r="M255" s="178"/>
      <c r="N255" s="160" t="str">
        <f t="shared" si="18"/>
        <v/>
      </c>
      <c r="O255" s="21"/>
      <c r="P255" s="160" t="str">
        <f t="shared" si="19"/>
        <v/>
      </c>
      <c r="Q255" s="160">
        <f t="shared" si="20"/>
        <v>0</v>
      </c>
      <c r="R255" s="160" t="str">
        <f t="shared" si="21"/>
        <v/>
      </c>
      <c r="S255" s="160" t="str">
        <f t="shared" si="22"/>
        <v/>
      </c>
      <c r="T255" s="50" t="str">
        <f>IF($F255="","",IF(ISERROR(VLOOKUP(F255,PROVEEDORES!$D$8:$I$507,5,0)),1,VLOOKUP($F255,PROVEEDORES!$D$8:$I$507,5,0)))</f>
        <v/>
      </c>
    </row>
    <row r="256" spans="3:20" ht="17.45" customHeight="1" x14ac:dyDescent="0.25">
      <c r="C256" s="188"/>
      <c r="D256" s="189"/>
      <c r="E256" s="178"/>
      <c r="F256" s="178"/>
      <c r="G256" s="190">
        <f>DATOS!$E$13</f>
        <v>1</v>
      </c>
      <c r="H256" s="178"/>
      <c r="I256" s="191"/>
      <c r="J256" s="178"/>
      <c r="K256" s="178"/>
      <c r="L256" s="178"/>
      <c r="M256" s="178"/>
      <c r="N256" s="160" t="str">
        <f t="shared" si="18"/>
        <v/>
      </c>
      <c r="O256" s="21"/>
      <c r="P256" s="160" t="str">
        <f t="shared" si="19"/>
        <v/>
      </c>
      <c r="Q256" s="160">
        <f t="shared" si="20"/>
        <v>0</v>
      </c>
      <c r="R256" s="160" t="str">
        <f t="shared" si="21"/>
        <v/>
      </c>
      <c r="S256" s="160" t="str">
        <f t="shared" si="22"/>
        <v/>
      </c>
      <c r="T256" s="50" t="str">
        <f>IF($F256="","",IF(ISERROR(VLOOKUP(F256,PROVEEDORES!$D$8:$I$507,5,0)),1,VLOOKUP($F256,PROVEEDORES!$D$8:$I$507,5,0)))</f>
        <v/>
      </c>
    </row>
    <row r="257" spans="3:20" ht="17.45" customHeight="1" x14ac:dyDescent="0.25">
      <c r="C257" s="188"/>
      <c r="D257" s="189"/>
      <c r="E257" s="178"/>
      <c r="F257" s="178"/>
      <c r="G257" s="190">
        <f>DATOS!$E$13</f>
        <v>1</v>
      </c>
      <c r="H257" s="178"/>
      <c r="I257" s="191"/>
      <c r="J257" s="178"/>
      <c r="K257" s="178"/>
      <c r="L257" s="178"/>
      <c r="M257" s="178"/>
      <c r="N257" s="160" t="str">
        <f t="shared" si="18"/>
        <v/>
      </c>
      <c r="O257" s="21"/>
      <c r="P257" s="160" t="str">
        <f t="shared" si="19"/>
        <v/>
      </c>
      <c r="Q257" s="160">
        <f t="shared" si="20"/>
        <v>0</v>
      </c>
      <c r="R257" s="160" t="str">
        <f t="shared" si="21"/>
        <v/>
      </c>
      <c r="S257" s="160" t="str">
        <f t="shared" si="22"/>
        <v/>
      </c>
      <c r="T257" s="50" t="str">
        <f>IF($F257="","",IF(ISERROR(VLOOKUP(F257,PROVEEDORES!$D$8:$I$507,5,0)),1,VLOOKUP($F257,PROVEEDORES!$D$8:$I$507,5,0)))</f>
        <v/>
      </c>
    </row>
    <row r="258" spans="3:20" ht="17.45" customHeight="1" x14ac:dyDescent="0.25">
      <c r="C258" s="188"/>
      <c r="D258" s="189"/>
      <c r="E258" s="178"/>
      <c r="F258" s="178"/>
      <c r="G258" s="190">
        <f>DATOS!$E$13</f>
        <v>1</v>
      </c>
      <c r="H258" s="178"/>
      <c r="I258" s="191"/>
      <c r="J258" s="178"/>
      <c r="K258" s="178"/>
      <c r="L258" s="178"/>
      <c r="M258" s="178"/>
      <c r="N258" s="160" t="str">
        <f t="shared" si="18"/>
        <v/>
      </c>
      <c r="O258" s="21"/>
      <c r="P258" s="160" t="str">
        <f t="shared" si="19"/>
        <v/>
      </c>
      <c r="Q258" s="160">
        <f t="shared" si="20"/>
        <v>0</v>
      </c>
      <c r="R258" s="160" t="str">
        <f t="shared" si="21"/>
        <v/>
      </c>
      <c r="S258" s="160" t="str">
        <f t="shared" si="22"/>
        <v/>
      </c>
      <c r="T258" s="50" t="str">
        <f>IF($F258="","",IF(ISERROR(VLOOKUP(F258,PROVEEDORES!$D$8:$I$507,5,0)),1,VLOOKUP($F258,PROVEEDORES!$D$8:$I$507,5,0)))</f>
        <v/>
      </c>
    </row>
    <row r="259" spans="3:20" ht="17.45" customHeight="1" x14ac:dyDescent="0.25">
      <c r="C259" s="188"/>
      <c r="D259" s="189"/>
      <c r="E259" s="178"/>
      <c r="F259" s="178"/>
      <c r="G259" s="190">
        <f>DATOS!$E$13</f>
        <v>1</v>
      </c>
      <c r="H259" s="178"/>
      <c r="I259" s="191"/>
      <c r="J259" s="178"/>
      <c r="K259" s="178"/>
      <c r="L259" s="178"/>
      <c r="M259" s="178"/>
      <c r="N259" s="160" t="str">
        <f t="shared" si="18"/>
        <v/>
      </c>
      <c r="O259" s="21"/>
      <c r="P259" s="160" t="str">
        <f t="shared" si="19"/>
        <v/>
      </c>
      <c r="Q259" s="160">
        <f t="shared" si="20"/>
        <v>0</v>
      </c>
      <c r="R259" s="160" t="str">
        <f t="shared" si="21"/>
        <v/>
      </c>
      <c r="S259" s="160" t="str">
        <f t="shared" si="22"/>
        <v/>
      </c>
      <c r="T259" s="50" t="str">
        <f>IF($F259="","",IF(ISERROR(VLOOKUP(F259,PROVEEDORES!$D$8:$I$507,5,0)),1,VLOOKUP($F259,PROVEEDORES!$D$8:$I$507,5,0)))</f>
        <v/>
      </c>
    </row>
    <row r="260" spans="3:20" ht="17.45" customHeight="1" x14ac:dyDescent="0.25">
      <c r="C260" s="188"/>
      <c r="D260" s="189"/>
      <c r="E260" s="178"/>
      <c r="F260" s="178"/>
      <c r="G260" s="190">
        <f>DATOS!$E$13</f>
        <v>1</v>
      </c>
      <c r="H260" s="178"/>
      <c r="I260" s="191"/>
      <c r="J260" s="178"/>
      <c r="K260" s="178"/>
      <c r="L260" s="178"/>
      <c r="M260" s="178"/>
      <c r="N260" s="160" t="str">
        <f t="shared" si="18"/>
        <v/>
      </c>
      <c r="O260" s="21"/>
      <c r="P260" s="160" t="str">
        <f t="shared" si="19"/>
        <v/>
      </c>
      <c r="Q260" s="160">
        <f t="shared" si="20"/>
        <v>0</v>
      </c>
      <c r="R260" s="160" t="str">
        <f t="shared" si="21"/>
        <v/>
      </c>
      <c r="S260" s="160" t="str">
        <f t="shared" si="22"/>
        <v/>
      </c>
      <c r="T260" s="50" t="str">
        <f>IF($F260="","",IF(ISERROR(VLOOKUP(F260,PROVEEDORES!$D$8:$I$507,5,0)),1,VLOOKUP($F260,PROVEEDORES!$D$8:$I$507,5,0)))</f>
        <v/>
      </c>
    </row>
    <row r="261" spans="3:20" ht="17.45" customHeight="1" x14ac:dyDescent="0.25">
      <c r="C261" s="188"/>
      <c r="D261" s="189"/>
      <c r="E261" s="178"/>
      <c r="F261" s="178"/>
      <c r="G261" s="190">
        <f>DATOS!$E$13</f>
        <v>1</v>
      </c>
      <c r="H261" s="178"/>
      <c r="I261" s="191"/>
      <c r="J261" s="178"/>
      <c r="K261" s="178"/>
      <c r="L261" s="178"/>
      <c r="M261" s="178"/>
      <c r="N261" s="160" t="str">
        <f t="shared" si="18"/>
        <v/>
      </c>
      <c r="O261" s="21"/>
      <c r="P261" s="160" t="str">
        <f t="shared" si="19"/>
        <v/>
      </c>
      <c r="Q261" s="160">
        <f t="shared" si="20"/>
        <v>0</v>
      </c>
      <c r="R261" s="160" t="str">
        <f t="shared" si="21"/>
        <v/>
      </c>
      <c r="S261" s="160" t="str">
        <f t="shared" si="22"/>
        <v/>
      </c>
      <c r="T261" s="50" t="str">
        <f>IF($F261="","",IF(ISERROR(VLOOKUP(F261,PROVEEDORES!$D$8:$I$507,5,0)),1,VLOOKUP($F261,PROVEEDORES!$D$8:$I$507,5,0)))</f>
        <v/>
      </c>
    </row>
    <row r="262" spans="3:20" ht="17.45" customHeight="1" x14ac:dyDescent="0.25">
      <c r="C262" s="188"/>
      <c r="D262" s="189"/>
      <c r="E262" s="178"/>
      <c r="F262" s="178"/>
      <c r="G262" s="190">
        <f>DATOS!$E$13</f>
        <v>1</v>
      </c>
      <c r="H262" s="178"/>
      <c r="I262" s="191"/>
      <c r="J262" s="178"/>
      <c r="K262" s="178"/>
      <c r="L262" s="178"/>
      <c r="M262" s="178"/>
      <c r="N262" s="160" t="str">
        <f t="shared" si="18"/>
        <v/>
      </c>
      <c r="O262" s="21"/>
      <c r="P262" s="160" t="str">
        <f t="shared" si="19"/>
        <v/>
      </c>
      <c r="Q262" s="160">
        <f t="shared" si="20"/>
        <v>0</v>
      </c>
      <c r="R262" s="160" t="str">
        <f t="shared" si="21"/>
        <v/>
      </c>
      <c r="S262" s="160" t="str">
        <f t="shared" si="22"/>
        <v/>
      </c>
      <c r="T262" s="50" t="str">
        <f>IF($F262="","",IF(ISERROR(VLOOKUP(F262,PROVEEDORES!$D$8:$I$507,5,0)),1,VLOOKUP($F262,PROVEEDORES!$D$8:$I$507,5,0)))</f>
        <v/>
      </c>
    </row>
    <row r="263" spans="3:20" ht="17.45" customHeight="1" x14ac:dyDescent="0.25">
      <c r="C263" s="188"/>
      <c r="D263" s="189"/>
      <c r="E263" s="178"/>
      <c r="F263" s="178"/>
      <c r="G263" s="190">
        <f>DATOS!$E$13</f>
        <v>1</v>
      </c>
      <c r="H263" s="178"/>
      <c r="I263" s="191"/>
      <c r="J263" s="178"/>
      <c r="K263" s="178"/>
      <c r="L263" s="178"/>
      <c r="M263" s="178"/>
      <c r="N263" s="160" t="str">
        <f t="shared" si="18"/>
        <v/>
      </c>
      <c r="O263" s="21"/>
      <c r="P263" s="160" t="str">
        <f t="shared" si="19"/>
        <v/>
      </c>
      <c r="Q263" s="160">
        <f t="shared" si="20"/>
        <v>0</v>
      </c>
      <c r="R263" s="160" t="str">
        <f t="shared" si="21"/>
        <v/>
      </c>
      <c r="S263" s="160" t="str">
        <f t="shared" si="22"/>
        <v/>
      </c>
      <c r="T263" s="50" t="str">
        <f>IF($F263="","",IF(ISERROR(VLOOKUP(F263,PROVEEDORES!$D$8:$I$507,5,0)),1,VLOOKUP($F263,PROVEEDORES!$D$8:$I$507,5,0)))</f>
        <v/>
      </c>
    </row>
    <row r="264" spans="3:20" ht="17.45" customHeight="1" x14ac:dyDescent="0.25">
      <c r="C264" s="188"/>
      <c r="D264" s="189"/>
      <c r="E264" s="178"/>
      <c r="F264" s="178"/>
      <c r="G264" s="190">
        <f>DATOS!$E$13</f>
        <v>1</v>
      </c>
      <c r="H264" s="178"/>
      <c r="I264" s="191"/>
      <c r="J264" s="178"/>
      <c r="K264" s="178"/>
      <c r="L264" s="178"/>
      <c r="M264" s="178"/>
      <c r="N264" s="160" t="str">
        <f t="shared" si="18"/>
        <v/>
      </c>
      <c r="O264" s="21"/>
      <c r="P264" s="160" t="str">
        <f t="shared" si="19"/>
        <v/>
      </c>
      <c r="Q264" s="160">
        <f t="shared" si="20"/>
        <v>0</v>
      </c>
      <c r="R264" s="160" t="str">
        <f t="shared" si="21"/>
        <v/>
      </c>
      <c r="S264" s="160" t="str">
        <f t="shared" si="22"/>
        <v/>
      </c>
      <c r="T264" s="50" t="str">
        <f>IF($F264="","",IF(ISERROR(VLOOKUP(F264,PROVEEDORES!$D$8:$I$507,5,0)),1,VLOOKUP($F264,PROVEEDORES!$D$8:$I$507,5,0)))</f>
        <v/>
      </c>
    </row>
    <row r="265" spans="3:20" ht="17.45" customHeight="1" x14ac:dyDescent="0.25">
      <c r="C265" s="188"/>
      <c r="D265" s="189"/>
      <c r="E265" s="178"/>
      <c r="F265" s="178"/>
      <c r="G265" s="190">
        <f>DATOS!$E$13</f>
        <v>1</v>
      </c>
      <c r="H265" s="178"/>
      <c r="I265" s="191"/>
      <c r="J265" s="178"/>
      <c r="K265" s="178"/>
      <c r="L265" s="178"/>
      <c r="M265" s="178"/>
      <c r="N265" s="160" t="str">
        <f t="shared" si="18"/>
        <v/>
      </c>
      <c r="O265" s="21"/>
      <c r="P265" s="160" t="str">
        <f t="shared" si="19"/>
        <v/>
      </c>
      <c r="Q265" s="160">
        <f t="shared" si="20"/>
        <v>0</v>
      </c>
      <c r="R265" s="160" t="str">
        <f t="shared" si="21"/>
        <v/>
      </c>
      <c r="S265" s="160" t="str">
        <f t="shared" si="22"/>
        <v/>
      </c>
      <c r="T265" s="50" t="str">
        <f>IF($F265="","",IF(ISERROR(VLOOKUP(F265,PROVEEDORES!$D$8:$I$507,5,0)),1,VLOOKUP($F265,PROVEEDORES!$D$8:$I$507,5,0)))</f>
        <v/>
      </c>
    </row>
    <row r="266" spans="3:20" ht="17.45" customHeight="1" x14ac:dyDescent="0.25">
      <c r="C266" s="188"/>
      <c r="D266" s="189"/>
      <c r="E266" s="178"/>
      <c r="F266" s="178"/>
      <c r="G266" s="190">
        <f>DATOS!$E$13</f>
        <v>1</v>
      </c>
      <c r="H266" s="178"/>
      <c r="I266" s="191"/>
      <c r="J266" s="178"/>
      <c r="K266" s="178"/>
      <c r="L266" s="178"/>
      <c r="M266" s="178"/>
      <c r="N266" s="160" t="str">
        <f t="shared" si="18"/>
        <v/>
      </c>
      <c r="O266" s="21"/>
      <c r="P266" s="160" t="str">
        <f t="shared" si="19"/>
        <v/>
      </c>
      <c r="Q266" s="160">
        <f t="shared" si="20"/>
        <v>0</v>
      </c>
      <c r="R266" s="160" t="str">
        <f t="shared" si="21"/>
        <v/>
      </c>
      <c r="S266" s="160" t="str">
        <f t="shared" si="22"/>
        <v/>
      </c>
      <c r="T266" s="50" t="str">
        <f>IF($F266="","",IF(ISERROR(VLOOKUP(F266,PROVEEDORES!$D$8:$I$507,5,0)),1,VLOOKUP($F266,PROVEEDORES!$D$8:$I$507,5,0)))</f>
        <v/>
      </c>
    </row>
    <row r="267" spans="3:20" ht="17.45" customHeight="1" x14ac:dyDescent="0.25">
      <c r="C267" s="188"/>
      <c r="D267" s="189"/>
      <c r="E267" s="178"/>
      <c r="F267" s="178"/>
      <c r="G267" s="190">
        <f>DATOS!$E$13</f>
        <v>1</v>
      </c>
      <c r="H267" s="178"/>
      <c r="I267" s="191"/>
      <c r="J267" s="178"/>
      <c r="K267" s="178"/>
      <c r="L267" s="178"/>
      <c r="M267" s="178"/>
      <c r="N267" s="160" t="str">
        <f t="shared" si="18"/>
        <v/>
      </c>
      <c r="O267" s="21"/>
      <c r="P267" s="160" t="str">
        <f t="shared" si="19"/>
        <v/>
      </c>
      <c r="Q267" s="160">
        <f t="shared" si="20"/>
        <v>0</v>
      </c>
      <c r="R267" s="160" t="str">
        <f t="shared" si="21"/>
        <v/>
      </c>
      <c r="S267" s="160" t="str">
        <f t="shared" si="22"/>
        <v/>
      </c>
      <c r="T267" s="50" t="str">
        <f>IF($F267="","",IF(ISERROR(VLOOKUP(F267,PROVEEDORES!$D$8:$I$507,5,0)),1,VLOOKUP($F267,PROVEEDORES!$D$8:$I$507,5,0)))</f>
        <v/>
      </c>
    </row>
    <row r="268" spans="3:20" ht="17.45" customHeight="1" x14ac:dyDescent="0.25">
      <c r="C268" s="188"/>
      <c r="D268" s="189"/>
      <c r="E268" s="178"/>
      <c r="F268" s="178"/>
      <c r="G268" s="190">
        <f>DATOS!$E$13</f>
        <v>1</v>
      </c>
      <c r="H268" s="178"/>
      <c r="I268" s="191"/>
      <c r="J268" s="178"/>
      <c r="K268" s="178"/>
      <c r="L268" s="178"/>
      <c r="M268" s="178"/>
      <c r="N268" s="160" t="str">
        <f t="shared" si="18"/>
        <v/>
      </c>
      <c r="O268" s="21"/>
      <c r="P268" s="160" t="str">
        <f t="shared" si="19"/>
        <v/>
      </c>
      <c r="Q268" s="160">
        <f t="shared" si="20"/>
        <v>0</v>
      </c>
      <c r="R268" s="160" t="str">
        <f t="shared" si="21"/>
        <v/>
      </c>
      <c r="S268" s="160" t="str">
        <f t="shared" si="22"/>
        <v/>
      </c>
      <c r="T268" s="50" t="str">
        <f>IF($F268="","",IF(ISERROR(VLOOKUP(F268,PROVEEDORES!$D$8:$I$507,5,0)),1,VLOOKUP($F268,PROVEEDORES!$D$8:$I$507,5,0)))</f>
        <v/>
      </c>
    </row>
    <row r="269" spans="3:20" ht="17.45" customHeight="1" x14ac:dyDescent="0.25">
      <c r="C269" s="188"/>
      <c r="D269" s="189"/>
      <c r="E269" s="178"/>
      <c r="F269" s="178"/>
      <c r="G269" s="190">
        <f>DATOS!$E$13</f>
        <v>1</v>
      </c>
      <c r="H269" s="178"/>
      <c r="I269" s="191"/>
      <c r="J269" s="178"/>
      <c r="K269" s="178"/>
      <c r="L269" s="178"/>
      <c r="M269" s="178"/>
      <c r="N269" s="160" t="str">
        <f t="shared" si="18"/>
        <v/>
      </c>
      <c r="O269" s="21"/>
      <c r="P269" s="160" t="str">
        <f t="shared" si="19"/>
        <v/>
      </c>
      <c r="Q269" s="160">
        <f t="shared" si="20"/>
        <v>0</v>
      </c>
      <c r="R269" s="160" t="str">
        <f t="shared" si="21"/>
        <v/>
      </c>
      <c r="S269" s="160" t="str">
        <f t="shared" si="22"/>
        <v/>
      </c>
      <c r="T269" s="50" t="str">
        <f>IF($F269="","",IF(ISERROR(VLOOKUP(F269,PROVEEDORES!$D$8:$I$507,5,0)),1,VLOOKUP($F269,PROVEEDORES!$D$8:$I$507,5,0)))</f>
        <v/>
      </c>
    </row>
    <row r="270" spans="3:20" ht="17.45" customHeight="1" x14ac:dyDescent="0.25">
      <c r="C270" s="188"/>
      <c r="D270" s="189"/>
      <c r="E270" s="178"/>
      <c r="F270" s="178"/>
      <c r="G270" s="190">
        <f>DATOS!$E$13</f>
        <v>1</v>
      </c>
      <c r="H270" s="178"/>
      <c r="I270" s="191"/>
      <c r="J270" s="178"/>
      <c r="K270" s="178"/>
      <c r="L270" s="178"/>
      <c r="M270" s="178"/>
      <c r="N270" s="160" t="str">
        <f t="shared" si="18"/>
        <v/>
      </c>
      <c r="O270" s="21"/>
      <c r="P270" s="160" t="str">
        <f t="shared" si="19"/>
        <v/>
      </c>
      <c r="Q270" s="160">
        <f t="shared" si="20"/>
        <v>0</v>
      </c>
      <c r="R270" s="160" t="str">
        <f t="shared" si="21"/>
        <v/>
      </c>
      <c r="S270" s="160" t="str">
        <f t="shared" si="22"/>
        <v/>
      </c>
      <c r="T270" s="50" t="str">
        <f>IF($F270="","",IF(ISERROR(VLOOKUP(F270,PROVEEDORES!$D$8:$I$507,5,0)),1,VLOOKUP($F270,PROVEEDORES!$D$8:$I$507,5,0)))</f>
        <v/>
      </c>
    </row>
    <row r="271" spans="3:20" ht="17.45" customHeight="1" x14ac:dyDescent="0.25">
      <c r="C271" s="188"/>
      <c r="D271" s="189"/>
      <c r="E271" s="178"/>
      <c r="F271" s="178"/>
      <c r="G271" s="190">
        <f>DATOS!$E$13</f>
        <v>1</v>
      </c>
      <c r="H271" s="178"/>
      <c r="I271" s="191"/>
      <c r="J271" s="178"/>
      <c r="K271" s="178"/>
      <c r="L271" s="178"/>
      <c r="M271" s="178"/>
      <c r="N271" s="160" t="str">
        <f t="shared" si="18"/>
        <v/>
      </c>
      <c r="O271" s="21"/>
      <c r="P271" s="160" t="str">
        <f t="shared" si="19"/>
        <v/>
      </c>
      <c r="Q271" s="160">
        <f t="shared" si="20"/>
        <v>0</v>
      </c>
      <c r="R271" s="160" t="str">
        <f t="shared" si="21"/>
        <v/>
      </c>
      <c r="S271" s="160" t="str">
        <f t="shared" si="22"/>
        <v/>
      </c>
      <c r="T271" s="50" t="str">
        <f>IF($F271="","",IF(ISERROR(VLOOKUP(F271,PROVEEDORES!$D$8:$I$507,5,0)),1,VLOOKUP($F271,PROVEEDORES!$D$8:$I$507,5,0)))</f>
        <v/>
      </c>
    </row>
    <row r="272" spans="3:20" ht="17.45" customHeight="1" x14ac:dyDescent="0.25">
      <c r="C272" s="188"/>
      <c r="D272" s="189"/>
      <c r="E272" s="178"/>
      <c r="F272" s="178"/>
      <c r="G272" s="190">
        <f>DATOS!$E$13</f>
        <v>1</v>
      </c>
      <c r="H272" s="178"/>
      <c r="I272" s="191"/>
      <c r="J272" s="178"/>
      <c r="K272" s="178"/>
      <c r="L272" s="178"/>
      <c r="M272" s="178"/>
      <c r="N272" s="160" t="str">
        <f t="shared" si="18"/>
        <v/>
      </c>
      <c r="O272" s="21"/>
      <c r="P272" s="160" t="str">
        <f t="shared" si="19"/>
        <v/>
      </c>
      <c r="Q272" s="160">
        <f t="shared" si="20"/>
        <v>0</v>
      </c>
      <c r="R272" s="160" t="str">
        <f t="shared" si="21"/>
        <v/>
      </c>
      <c r="S272" s="160" t="str">
        <f t="shared" si="22"/>
        <v/>
      </c>
      <c r="T272" s="50" t="str">
        <f>IF($F272="","",IF(ISERROR(VLOOKUP(F272,PROVEEDORES!$D$8:$I$507,5,0)),1,VLOOKUP($F272,PROVEEDORES!$D$8:$I$507,5,0)))</f>
        <v/>
      </c>
    </row>
    <row r="273" spans="3:20" ht="17.45" customHeight="1" x14ac:dyDescent="0.25">
      <c r="C273" s="188"/>
      <c r="D273" s="189"/>
      <c r="E273" s="178"/>
      <c r="F273" s="178"/>
      <c r="G273" s="190">
        <f>DATOS!$E$13</f>
        <v>1</v>
      </c>
      <c r="H273" s="178"/>
      <c r="I273" s="191"/>
      <c r="J273" s="178"/>
      <c r="K273" s="178"/>
      <c r="L273" s="178"/>
      <c r="M273" s="178"/>
      <c r="N273" s="160" t="str">
        <f t="shared" si="18"/>
        <v/>
      </c>
      <c r="O273" s="21"/>
      <c r="P273" s="160" t="str">
        <f t="shared" si="19"/>
        <v/>
      </c>
      <c r="Q273" s="160">
        <f t="shared" si="20"/>
        <v>0</v>
      </c>
      <c r="R273" s="160" t="str">
        <f t="shared" si="21"/>
        <v/>
      </c>
      <c r="S273" s="160" t="str">
        <f t="shared" si="22"/>
        <v/>
      </c>
      <c r="T273" s="50" t="str">
        <f>IF($F273="","",IF(ISERROR(VLOOKUP(F273,PROVEEDORES!$D$8:$I$507,5,0)),1,VLOOKUP($F273,PROVEEDORES!$D$8:$I$507,5,0)))</f>
        <v/>
      </c>
    </row>
    <row r="274" spans="3:20" ht="17.45" customHeight="1" x14ac:dyDescent="0.25">
      <c r="C274" s="188"/>
      <c r="D274" s="189"/>
      <c r="E274" s="178"/>
      <c r="F274" s="178"/>
      <c r="G274" s="190">
        <f>DATOS!$E$13</f>
        <v>1</v>
      </c>
      <c r="H274" s="178"/>
      <c r="I274" s="191"/>
      <c r="J274" s="178"/>
      <c r="K274" s="178"/>
      <c r="L274" s="178"/>
      <c r="M274" s="178"/>
      <c r="N274" s="160" t="str">
        <f t="shared" ref="N274:N337" si="23">IF(H274&amp;J274&amp;K274&amp;L274&amp;M274="","",H274+J274+K274-L274-M274)</f>
        <v/>
      </c>
      <c r="O274" s="21"/>
      <c r="P274" s="160" t="str">
        <f t="shared" ref="P274:P337" si="24">IF($I274="E",H274,"")</f>
        <v/>
      </c>
      <c r="Q274" s="160">
        <f t="shared" si="20"/>
        <v>0</v>
      </c>
      <c r="R274" s="160" t="str">
        <f t="shared" si="21"/>
        <v/>
      </c>
      <c r="S274" s="160" t="str">
        <f t="shared" si="22"/>
        <v/>
      </c>
      <c r="T274" s="50" t="str">
        <f>IF($F274="","",IF(ISERROR(VLOOKUP(F274,PROVEEDORES!$D$8:$I$507,5,0)),1,VLOOKUP($F274,PROVEEDORES!$D$8:$I$507,5,0)))</f>
        <v/>
      </c>
    </row>
    <row r="275" spans="3:20" ht="17.45" customHeight="1" x14ac:dyDescent="0.25">
      <c r="C275" s="188"/>
      <c r="D275" s="189"/>
      <c r="E275" s="178"/>
      <c r="F275" s="178"/>
      <c r="G275" s="190">
        <f>DATOS!$E$13</f>
        <v>1</v>
      </c>
      <c r="H275" s="178"/>
      <c r="I275" s="191"/>
      <c r="J275" s="178"/>
      <c r="K275" s="178"/>
      <c r="L275" s="178"/>
      <c r="M275" s="178"/>
      <c r="N275" s="160" t="str">
        <f t="shared" si="23"/>
        <v/>
      </c>
      <c r="O275" s="21"/>
      <c r="P275" s="160" t="str">
        <f t="shared" si="24"/>
        <v/>
      </c>
      <c r="Q275" s="160">
        <f t="shared" ref="Q275:Q338" si="25">IF($I275=0%,H275,"")</f>
        <v>0</v>
      </c>
      <c r="R275" s="160" t="str">
        <f t="shared" ref="R275:R338" si="26">IF(OR($I275=8%,$I275=11%),$J275/$I275,"")</f>
        <v/>
      </c>
      <c r="S275" s="160" t="str">
        <f t="shared" ref="S275:S338" si="27">IF(OR($I275=15%,$I275=16%),$J275/$I275,"")</f>
        <v/>
      </c>
      <c r="T275" s="50" t="str">
        <f>IF($F275="","",IF(ISERROR(VLOOKUP(F275,PROVEEDORES!$D$8:$I$507,5,0)),1,VLOOKUP($F275,PROVEEDORES!$D$8:$I$507,5,0)))</f>
        <v/>
      </c>
    </row>
    <row r="276" spans="3:20" ht="17.45" customHeight="1" x14ac:dyDescent="0.25">
      <c r="C276" s="188"/>
      <c r="D276" s="189"/>
      <c r="E276" s="178"/>
      <c r="F276" s="178"/>
      <c r="G276" s="190">
        <f>DATOS!$E$13</f>
        <v>1</v>
      </c>
      <c r="H276" s="178"/>
      <c r="I276" s="191"/>
      <c r="J276" s="178"/>
      <c r="K276" s="178"/>
      <c r="L276" s="178"/>
      <c r="M276" s="178"/>
      <c r="N276" s="160" t="str">
        <f t="shared" si="23"/>
        <v/>
      </c>
      <c r="O276" s="21"/>
      <c r="P276" s="160" t="str">
        <f t="shared" si="24"/>
        <v/>
      </c>
      <c r="Q276" s="160">
        <f t="shared" si="25"/>
        <v>0</v>
      </c>
      <c r="R276" s="160" t="str">
        <f t="shared" si="26"/>
        <v/>
      </c>
      <c r="S276" s="160" t="str">
        <f t="shared" si="27"/>
        <v/>
      </c>
      <c r="T276" s="50" t="str">
        <f>IF($F276="","",IF(ISERROR(VLOOKUP(F276,PROVEEDORES!$D$8:$I$507,5,0)),1,VLOOKUP($F276,PROVEEDORES!$D$8:$I$507,5,0)))</f>
        <v/>
      </c>
    </row>
    <row r="277" spans="3:20" ht="17.45" customHeight="1" x14ac:dyDescent="0.25">
      <c r="C277" s="188"/>
      <c r="D277" s="189"/>
      <c r="E277" s="178"/>
      <c r="F277" s="178"/>
      <c r="G277" s="190">
        <f>DATOS!$E$13</f>
        <v>1</v>
      </c>
      <c r="H277" s="178"/>
      <c r="I277" s="191"/>
      <c r="J277" s="178"/>
      <c r="K277" s="178"/>
      <c r="L277" s="178"/>
      <c r="M277" s="178"/>
      <c r="N277" s="160" t="str">
        <f t="shared" si="23"/>
        <v/>
      </c>
      <c r="O277" s="21"/>
      <c r="P277" s="160" t="str">
        <f t="shared" si="24"/>
        <v/>
      </c>
      <c r="Q277" s="160">
        <f t="shared" si="25"/>
        <v>0</v>
      </c>
      <c r="R277" s="160" t="str">
        <f t="shared" si="26"/>
        <v/>
      </c>
      <c r="S277" s="160" t="str">
        <f t="shared" si="27"/>
        <v/>
      </c>
      <c r="T277" s="50" t="str">
        <f>IF($F277="","",IF(ISERROR(VLOOKUP(F277,PROVEEDORES!$D$8:$I$507,5,0)),1,VLOOKUP($F277,PROVEEDORES!$D$8:$I$507,5,0)))</f>
        <v/>
      </c>
    </row>
    <row r="278" spans="3:20" ht="17.45" customHeight="1" x14ac:dyDescent="0.25">
      <c r="C278" s="188"/>
      <c r="D278" s="189"/>
      <c r="E278" s="178"/>
      <c r="F278" s="178"/>
      <c r="G278" s="190">
        <f>DATOS!$E$13</f>
        <v>1</v>
      </c>
      <c r="H278" s="178"/>
      <c r="I278" s="191"/>
      <c r="J278" s="178"/>
      <c r="K278" s="178"/>
      <c r="L278" s="178"/>
      <c r="M278" s="178"/>
      <c r="N278" s="160" t="str">
        <f t="shared" si="23"/>
        <v/>
      </c>
      <c r="O278" s="21"/>
      <c r="P278" s="160" t="str">
        <f t="shared" si="24"/>
        <v/>
      </c>
      <c r="Q278" s="160">
        <f t="shared" si="25"/>
        <v>0</v>
      </c>
      <c r="R278" s="160" t="str">
        <f t="shared" si="26"/>
        <v/>
      </c>
      <c r="S278" s="160" t="str">
        <f t="shared" si="27"/>
        <v/>
      </c>
      <c r="T278" s="50" t="str">
        <f>IF($F278="","",IF(ISERROR(VLOOKUP(F278,PROVEEDORES!$D$8:$I$507,5,0)),1,VLOOKUP($F278,PROVEEDORES!$D$8:$I$507,5,0)))</f>
        <v/>
      </c>
    </row>
    <row r="279" spans="3:20" ht="17.45" customHeight="1" x14ac:dyDescent="0.25">
      <c r="C279" s="188"/>
      <c r="D279" s="189"/>
      <c r="E279" s="178"/>
      <c r="F279" s="178"/>
      <c r="G279" s="190">
        <f>DATOS!$E$13</f>
        <v>1</v>
      </c>
      <c r="H279" s="178"/>
      <c r="I279" s="191"/>
      <c r="J279" s="178"/>
      <c r="K279" s="178"/>
      <c r="L279" s="178"/>
      <c r="M279" s="178"/>
      <c r="N279" s="160" t="str">
        <f t="shared" si="23"/>
        <v/>
      </c>
      <c r="O279" s="21"/>
      <c r="P279" s="160" t="str">
        <f t="shared" si="24"/>
        <v/>
      </c>
      <c r="Q279" s="160">
        <f t="shared" si="25"/>
        <v>0</v>
      </c>
      <c r="R279" s="160" t="str">
        <f t="shared" si="26"/>
        <v/>
      </c>
      <c r="S279" s="160" t="str">
        <f t="shared" si="27"/>
        <v/>
      </c>
      <c r="T279" s="50" t="str">
        <f>IF($F279="","",IF(ISERROR(VLOOKUP(F279,PROVEEDORES!$D$8:$I$507,5,0)),1,VLOOKUP($F279,PROVEEDORES!$D$8:$I$507,5,0)))</f>
        <v/>
      </c>
    </row>
    <row r="280" spans="3:20" ht="17.45" customHeight="1" x14ac:dyDescent="0.25">
      <c r="C280" s="188"/>
      <c r="D280" s="189"/>
      <c r="E280" s="178"/>
      <c r="F280" s="178"/>
      <c r="G280" s="190">
        <f>DATOS!$E$13</f>
        <v>1</v>
      </c>
      <c r="H280" s="178"/>
      <c r="I280" s="191"/>
      <c r="J280" s="178"/>
      <c r="K280" s="178"/>
      <c r="L280" s="178"/>
      <c r="M280" s="178"/>
      <c r="N280" s="160" t="str">
        <f t="shared" si="23"/>
        <v/>
      </c>
      <c r="O280" s="21"/>
      <c r="P280" s="160" t="str">
        <f t="shared" si="24"/>
        <v/>
      </c>
      <c r="Q280" s="160">
        <f t="shared" si="25"/>
        <v>0</v>
      </c>
      <c r="R280" s="160" t="str">
        <f t="shared" si="26"/>
        <v/>
      </c>
      <c r="S280" s="160" t="str">
        <f t="shared" si="27"/>
        <v/>
      </c>
      <c r="T280" s="50" t="str">
        <f>IF($F280="","",IF(ISERROR(VLOOKUP(F280,PROVEEDORES!$D$8:$I$507,5,0)),1,VLOOKUP($F280,PROVEEDORES!$D$8:$I$507,5,0)))</f>
        <v/>
      </c>
    </row>
    <row r="281" spans="3:20" ht="17.45" customHeight="1" x14ac:dyDescent="0.25">
      <c r="C281" s="188"/>
      <c r="D281" s="189"/>
      <c r="E281" s="178"/>
      <c r="F281" s="178"/>
      <c r="G281" s="190">
        <f>DATOS!$E$13</f>
        <v>1</v>
      </c>
      <c r="H281" s="178"/>
      <c r="I281" s="191"/>
      <c r="J281" s="178"/>
      <c r="K281" s="178"/>
      <c r="L281" s="178"/>
      <c r="M281" s="178"/>
      <c r="N281" s="160" t="str">
        <f t="shared" si="23"/>
        <v/>
      </c>
      <c r="O281" s="21"/>
      <c r="P281" s="160" t="str">
        <f t="shared" si="24"/>
        <v/>
      </c>
      <c r="Q281" s="160">
        <f t="shared" si="25"/>
        <v>0</v>
      </c>
      <c r="R281" s="160" t="str">
        <f t="shared" si="26"/>
        <v/>
      </c>
      <c r="S281" s="160" t="str">
        <f t="shared" si="27"/>
        <v/>
      </c>
      <c r="T281" s="50" t="str">
        <f>IF($F281="","",IF(ISERROR(VLOOKUP(F281,PROVEEDORES!$D$8:$I$507,5,0)),1,VLOOKUP($F281,PROVEEDORES!$D$8:$I$507,5,0)))</f>
        <v/>
      </c>
    </row>
    <row r="282" spans="3:20" ht="17.45" customHeight="1" x14ac:dyDescent="0.25">
      <c r="C282" s="188"/>
      <c r="D282" s="189"/>
      <c r="E282" s="178"/>
      <c r="F282" s="178"/>
      <c r="G282" s="190">
        <f>DATOS!$E$13</f>
        <v>1</v>
      </c>
      <c r="H282" s="178"/>
      <c r="I282" s="191"/>
      <c r="J282" s="178"/>
      <c r="K282" s="178"/>
      <c r="L282" s="178"/>
      <c r="M282" s="178"/>
      <c r="N282" s="160" t="str">
        <f t="shared" si="23"/>
        <v/>
      </c>
      <c r="O282" s="21"/>
      <c r="P282" s="160" t="str">
        <f t="shared" si="24"/>
        <v/>
      </c>
      <c r="Q282" s="160">
        <f t="shared" si="25"/>
        <v>0</v>
      </c>
      <c r="R282" s="160" t="str">
        <f t="shared" si="26"/>
        <v/>
      </c>
      <c r="S282" s="160" t="str">
        <f t="shared" si="27"/>
        <v/>
      </c>
      <c r="T282" s="50" t="str">
        <f>IF($F282="","",IF(ISERROR(VLOOKUP(F282,PROVEEDORES!$D$8:$I$507,5,0)),1,VLOOKUP($F282,PROVEEDORES!$D$8:$I$507,5,0)))</f>
        <v/>
      </c>
    </row>
    <row r="283" spans="3:20" ht="17.45" customHeight="1" x14ac:dyDescent="0.25">
      <c r="C283" s="188"/>
      <c r="D283" s="189"/>
      <c r="E283" s="178"/>
      <c r="F283" s="178"/>
      <c r="G283" s="190">
        <f>DATOS!$E$13</f>
        <v>1</v>
      </c>
      <c r="H283" s="178"/>
      <c r="I283" s="191"/>
      <c r="J283" s="178"/>
      <c r="K283" s="178"/>
      <c r="L283" s="178"/>
      <c r="M283" s="178"/>
      <c r="N283" s="160" t="str">
        <f t="shared" si="23"/>
        <v/>
      </c>
      <c r="O283" s="21"/>
      <c r="P283" s="160" t="str">
        <f t="shared" si="24"/>
        <v/>
      </c>
      <c r="Q283" s="160">
        <f t="shared" si="25"/>
        <v>0</v>
      </c>
      <c r="R283" s="160" t="str">
        <f t="shared" si="26"/>
        <v/>
      </c>
      <c r="S283" s="160" t="str">
        <f t="shared" si="27"/>
        <v/>
      </c>
      <c r="T283" s="50" t="str">
        <f>IF($F283="","",IF(ISERROR(VLOOKUP(F283,PROVEEDORES!$D$8:$I$507,5,0)),1,VLOOKUP($F283,PROVEEDORES!$D$8:$I$507,5,0)))</f>
        <v/>
      </c>
    </row>
    <row r="284" spans="3:20" ht="17.45" customHeight="1" x14ac:dyDescent="0.25">
      <c r="C284" s="188"/>
      <c r="D284" s="189"/>
      <c r="E284" s="178"/>
      <c r="F284" s="178"/>
      <c r="G284" s="190">
        <f>DATOS!$E$13</f>
        <v>1</v>
      </c>
      <c r="H284" s="178"/>
      <c r="I284" s="191"/>
      <c r="J284" s="178"/>
      <c r="K284" s="178"/>
      <c r="L284" s="178"/>
      <c r="M284" s="178"/>
      <c r="N284" s="160" t="str">
        <f t="shared" si="23"/>
        <v/>
      </c>
      <c r="O284" s="21"/>
      <c r="P284" s="160" t="str">
        <f t="shared" si="24"/>
        <v/>
      </c>
      <c r="Q284" s="160">
        <f t="shared" si="25"/>
        <v>0</v>
      </c>
      <c r="R284" s="160" t="str">
        <f t="shared" si="26"/>
        <v/>
      </c>
      <c r="S284" s="160" t="str">
        <f t="shared" si="27"/>
        <v/>
      </c>
      <c r="T284" s="50" t="str">
        <f>IF($F284="","",IF(ISERROR(VLOOKUP(F284,PROVEEDORES!$D$8:$I$507,5,0)),1,VLOOKUP($F284,PROVEEDORES!$D$8:$I$507,5,0)))</f>
        <v/>
      </c>
    </row>
    <row r="285" spans="3:20" ht="17.45" customHeight="1" x14ac:dyDescent="0.25">
      <c r="C285" s="188"/>
      <c r="D285" s="189"/>
      <c r="E285" s="178"/>
      <c r="F285" s="178"/>
      <c r="G285" s="190">
        <f>DATOS!$E$13</f>
        <v>1</v>
      </c>
      <c r="H285" s="178"/>
      <c r="I285" s="191"/>
      <c r="J285" s="178"/>
      <c r="K285" s="178"/>
      <c r="L285" s="178"/>
      <c r="M285" s="178"/>
      <c r="N285" s="160" t="str">
        <f t="shared" si="23"/>
        <v/>
      </c>
      <c r="O285" s="21"/>
      <c r="P285" s="160" t="str">
        <f t="shared" si="24"/>
        <v/>
      </c>
      <c r="Q285" s="160">
        <f t="shared" si="25"/>
        <v>0</v>
      </c>
      <c r="R285" s="160" t="str">
        <f t="shared" si="26"/>
        <v/>
      </c>
      <c r="S285" s="160" t="str">
        <f t="shared" si="27"/>
        <v/>
      </c>
      <c r="T285" s="50" t="str">
        <f>IF($F285="","",IF(ISERROR(VLOOKUP(F285,PROVEEDORES!$D$8:$I$507,5,0)),1,VLOOKUP($F285,PROVEEDORES!$D$8:$I$507,5,0)))</f>
        <v/>
      </c>
    </row>
    <row r="286" spans="3:20" ht="17.45" customHeight="1" x14ac:dyDescent="0.25">
      <c r="C286" s="188"/>
      <c r="D286" s="189"/>
      <c r="E286" s="178"/>
      <c r="F286" s="178"/>
      <c r="G286" s="190">
        <f>DATOS!$E$13</f>
        <v>1</v>
      </c>
      <c r="H286" s="178"/>
      <c r="I286" s="191"/>
      <c r="J286" s="178"/>
      <c r="K286" s="178"/>
      <c r="L286" s="178"/>
      <c r="M286" s="178"/>
      <c r="N286" s="160" t="str">
        <f t="shared" si="23"/>
        <v/>
      </c>
      <c r="O286" s="21"/>
      <c r="P286" s="160" t="str">
        <f t="shared" si="24"/>
        <v/>
      </c>
      <c r="Q286" s="160">
        <f t="shared" si="25"/>
        <v>0</v>
      </c>
      <c r="R286" s="160" t="str">
        <f t="shared" si="26"/>
        <v/>
      </c>
      <c r="S286" s="160" t="str">
        <f t="shared" si="27"/>
        <v/>
      </c>
      <c r="T286" s="50" t="str">
        <f>IF($F286="","",IF(ISERROR(VLOOKUP(F286,PROVEEDORES!$D$8:$I$507,5,0)),1,VLOOKUP($F286,PROVEEDORES!$D$8:$I$507,5,0)))</f>
        <v/>
      </c>
    </row>
    <row r="287" spans="3:20" ht="17.45" customHeight="1" x14ac:dyDescent="0.25">
      <c r="C287" s="188"/>
      <c r="D287" s="189"/>
      <c r="E287" s="178"/>
      <c r="F287" s="178"/>
      <c r="G287" s="190">
        <f>DATOS!$E$13</f>
        <v>1</v>
      </c>
      <c r="H287" s="178"/>
      <c r="I287" s="191"/>
      <c r="J287" s="178"/>
      <c r="K287" s="178"/>
      <c r="L287" s="178"/>
      <c r="M287" s="178"/>
      <c r="N287" s="160" t="str">
        <f t="shared" si="23"/>
        <v/>
      </c>
      <c r="O287" s="21"/>
      <c r="P287" s="160" t="str">
        <f t="shared" si="24"/>
        <v/>
      </c>
      <c r="Q287" s="160">
        <f t="shared" si="25"/>
        <v>0</v>
      </c>
      <c r="R287" s="160" t="str">
        <f t="shared" si="26"/>
        <v/>
      </c>
      <c r="S287" s="160" t="str">
        <f t="shared" si="27"/>
        <v/>
      </c>
      <c r="T287" s="50" t="str">
        <f>IF($F287="","",IF(ISERROR(VLOOKUP(F287,PROVEEDORES!$D$8:$I$507,5,0)),1,VLOOKUP($F287,PROVEEDORES!$D$8:$I$507,5,0)))</f>
        <v/>
      </c>
    </row>
    <row r="288" spans="3:20" ht="17.45" customHeight="1" x14ac:dyDescent="0.25">
      <c r="C288" s="188"/>
      <c r="D288" s="189"/>
      <c r="E288" s="178"/>
      <c r="F288" s="178"/>
      <c r="G288" s="190">
        <f>DATOS!$E$13</f>
        <v>1</v>
      </c>
      <c r="H288" s="178"/>
      <c r="I288" s="191"/>
      <c r="J288" s="178"/>
      <c r="K288" s="178"/>
      <c r="L288" s="178"/>
      <c r="M288" s="178"/>
      <c r="N288" s="160" t="str">
        <f t="shared" si="23"/>
        <v/>
      </c>
      <c r="O288" s="21"/>
      <c r="P288" s="160" t="str">
        <f t="shared" si="24"/>
        <v/>
      </c>
      <c r="Q288" s="160">
        <f t="shared" si="25"/>
        <v>0</v>
      </c>
      <c r="R288" s="160" t="str">
        <f t="shared" si="26"/>
        <v/>
      </c>
      <c r="S288" s="160" t="str">
        <f t="shared" si="27"/>
        <v/>
      </c>
      <c r="T288" s="50" t="str">
        <f>IF($F288="","",IF(ISERROR(VLOOKUP(F288,PROVEEDORES!$D$8:$I$507,5,0)),1,VLOOKUP($F288,PROVEEDORES!$D$8:$I$507,5,0)))</f>
        <v/>
      </c>
    </row>
    <row r="289" spans="3:20" ht="17.45" customHeight="1" x14ac:dyDescent="0.25">
      <c r="C289" s="188"/>
      <c r="D289" s="189"/>
      <c r="E289" s="178"/>
      <c r="F289" s="178"/>
      <c r="G289" s="190">
        <f>DATOS!$E$13</f>
        <v>1</v>
      </c>
      <c r="H289" s="178"/>
      <c r="I289" s="191"/>
      <c r="J289" s="178"/>
      <c r="K289" s="178"/>
      <c r="L289" s="178"/>
      <c r="M289" s="178"/>
      <c r="N289" s="160" t="str">
        <f t="shared" si="23"/>
        <v/>
      </c>
      <c r="O289" s="21"/>
      <c r="P289" s="160" t="str">
        <f t="shared" si="24"/>
        <v/>
      </c>
      <c r="Q289" s="160">
        <f t="shared" si="25"/>
        <v>0</v>
      </c>
      <c r="R289" s="160" t="str">
        <f t="shared" si="26"/>
        <v/>
      </c>
      <c r="S289" s="160" t="str">
        <f t="shared" si="27"/>
        <v/>
      </c>
      <c r="T289" s="50" t="str">
        <f>IF($F289="","",IF(ISERROR(VLOOKUP(F289,PROVEEDORES!$D$8:$I$507,5,0)),1,VLOOKUP($F289,PROVEEDORES!$D$8:$I$507,5,0)))</f>
        <v/>
      </c>
    </row>
    <row r="290" spans="3:20" ht="17.45" customHeight="1" x14ac:dyDescent="0.25">
      <c r="C290" s="188"/>
      <c r="D290" s="189"/>
      <c r="E290" s="178"/>
      <c r="F290" s="178"/>
      <c r="G290" s="190">
        <f>DATOS!$E$13</f>
        <v>1</v>
      </c>
      <c r="H290" s="178"/>
      <c r="I290" s="191"/>
      <c r="J290" s="178"/>
      <c r="K290" s="178"/>
      <c r="L290" s="178"/>
      <c r="M290" s="178"/>
      <c r="N290" s="160" t="str">
        <f t="shared" si="23"/>
        <v/>
      </c>
      <c r="O290" s="21"/>
      <c r="P290" s="160" t="str">
        <f t="shared" si="24"/>
        <v/>
      </c>
      <c r="Q290" s="160">
        <f t="shared" si="25"/>
        <v>0</v>
      </c>
      <c r="R290" s="160" t="str">
        <f t="shared" si="26"/>
        <v/>
      </c>
      <c r="S290" s="160" t="str">
        <f t="shared" si="27"/>
        <v/>
      </c>
      <c r="T290" s="50" t="str">
        <f>IF($F290="","",IF(ISERROR(VLOOKUP(F290,PROVEEDORES!$D$8:$I$507,5,0)),1,VLOOKUP($F290,PROVEEDORES!$D$8:$I$507,5,0)))</f>
        <v/>
      </c>
    </row>
    <row r="291" spans="3:20" ht="17.45" customHeight="1" x14ac:dyDescent="0.25">
      <c r="C291" s="188"/>
      <c r="D291" s="189"/>
      <c r="E291" s="178"/>
      <c r="F291" s="178"/>
      <c r="G291" s="190">
        <f>DATOS!$E$13</f>
        <v>1</v>
      </c>
      <c r="H291" s="178"/>
      <c r="I291" s="191"/>
      <c r="J291" s="178"/>
      <c r="K291" s="178"/>
      <c r="L291" s="178"/>
      <c r="M291" s="178"/>
      <c r="N291" s="160" t="str">
        <f t="shared" si="23"/>
        <v/>
      </c>
      <c r="O291" s="21"/>
      <c r="P291" s="160" t="str">
        <f t="shared" si="24"/>
        <v/>
      </c>
      <c r="Q291" s="160">
        <f t="shared" si="25"/>
        <v>0</v>
      </c>
      <c r="R291" s="160" t="str">
        <f t="shared" si="26"/>
        <v/>
      </c>
      <c r="S291" s="160" t="str">
        <f t="shared" si="27"/>
        <v/>
      </c>
      <c r="T291" s="50" t="str">
        <f>IF($F291="","",IF(ISERROR(VLOOKUP(F291,PROVEEDORES!$D$8:$I$507,5,0)),1,VLOOKUP($F291,PROVEEDORES!$D$8:$I$507,5,0)))</f>
        <v/>
      </c>
    </row>
    <row r="292" spans="3:20" ht="17.45" customHeight="1" x14ac:dyDescent="0.25">
      <c r="C292" s="188"/>
      <c r="D292" s="189"/>
      <c r="E292" s="178"/>
      <c r="F292" s="178"/>
      <c r="G292" s="190">
        <f>DATOS!$E$13</f>
        <v>1</v>
      </c>
      <c r="H292" s="178"/>
      <c r="I292" s="191"/>
      <c r="J292" s="178"/>
      <c r="K292" s="178"/>
      <c r="L292" s="178"/>
      <c r="M292" s="178"/>
      <c r="N292" s="160" t="str">
        <f t="shared" si="23"/>
        <v/>
      </c>
      <c r="O292" s="21"/>
      <c r="P292" s="160" t="str">
        <f t="shared" si="24"/>
        <v/>
      </c>
      <c r="Q292" s="160">
        <f t="shared" si="25"/>
        <v>0</v>
      </c>
      <c r="R292" s="160" t="str">
        <f t="shared" si="26"/>
        <v/>
      </c>
      <c r="S292" s="160" t="str">
        <f t="shared" si="27"/>
        <v/>
      </c>
      <c r="T292" s="50" t="str">
        <f>IF($F292="","",IF(ISERROR(VLOOKUP(F292,PROVEEDORES!$D$8:$I$507,5,0)),1,VLOOKUP($F292,PROVEEDORES!$D$8:$I$507,5,0)))</f>
        <v/>
      </c>
    </row>
    <row r="293" spans="3:20" ht="17.45" customHeight="1" x14ac:dyDescent="0.25">
      <c r="C293" s="188"/>
      <c r="D293" s="189"/>
      <c r="E293" s="178"/>
      <c r="F293" s="178"/>
      <c r="G293" s="190">
        <f>DATOS!$E$13</f>
        <v>1</v>
      </c>
      <c r="H293" s="178"/>
      <c r="I293" s="191"/>
      <c r="J293" s="178"/>
      <c r="K293" s="178"/>
      <c r="L293" s="178"/>
      <c r="M293" s="178"/>
      <c r="N293" s="160" t="str">
        <f t="shared" si="23"/>
        <v/>
      </c>
      <c r="O293" s="21"/>
      <c r="P293" s="160" t="str">
        <f t="shared" si="24"/>
        <v/>
      </c>
      <c r="Q293" s="160">
        <f t="shared" si="25"/>
        <v>0</v>
      </c>
      <c r="R293" s="160" t="str">
        <f t="shared" si="26"/>
        <v/>
      </c>
      <c r="S293" s="160" t="str">
        <f t="shared" si="27"/>
        <v/>
      </c>
      <c r="T293" s="50" t="str">
        <f>IF($F293="","",IF(ISERROR(VLOOKUP(F293,PROVEEDORES!$D$8:$I$507,5,0)),1,VLOOKUP($F293,PROVEEDORES!$D$8:$I$507,5,0)))</f>
        <v/>
      </c>
    </row>
    <row r="294" spans="3:20" ht="17.45" customHeight="1" x14ac:dyDescent="0.25">
      <c r="C294" s="188"/>
      <c r="D294" s="189"/>
      <c r="E294" s="178"/>
      <c r="F294" s="178"/>
      <c r="G294" s="190">
        <f>DATOS!$E$13</f>
        <v>1</v>
      </c>
      <c r="H294" s="178"/>
      <c r="I294" s="191"/>
      <c r="J294" s="178"/>
      <c r="K294" s="178"/>
      <c r="L294" s="178"/>
      <c r="M294" s="178"/>
      <c r="N294" s="160" t="str">
        <f t="shared" si="23"/>
        <v/>
      </c>
      <c r="O294" s="21"/>
      <c r="P294" s="160" t="str">
        <f t="shared" si="24"/>
        <v/>
      </c>
      <c r="Q294" s="160">
        <f t="shared" si="25"/>
        <v>0</v>
      </c>
      <c r="R294" s="160" t="str">
        <f t="shared" si="26"/>
        <v/>
      </c>
      <c r="S294" s="160" t="str">
        <f t="shared" si="27"/>
        <v/>
      </c>
      <c r="T294" s="50" t="str">
        <f>IF($F294="","",IF(ISERROR(VLOOKUP(F294,PROVEEDORES!$D$8:$I$507,5,0)),1,VLOOKUP($F294,PROVEEDORES!$D$8:$I$507,5,0)))</f>
        <v/>
      </c>
    </row>
    <row r="295" spans="3:20" ht="17.45" customHeight="1" x14ac:dyDescent="0.25">
      <c r="C295" s="188"/>
      <c r="D295" s="189"/>
      <c r="E295" s="178"/>
      <c r="F295" s="178"/>
      <c r="G295" s="190">
        <f>DATOS!$E$13</f>
        <v>1</v>
      </c>
      <c r="H295" s="178"/>
      <c r="I295" s="191"/>
      <c r="J295" s="178"/>
      <c r="K295" s="178"/>
      <c r="L295" s="178"/>
      <c r="M295" s="178"/>
      <c r="N295" s="160" t="str">
        <f t="shared" si="23"/>
        <v/>
      </c>
      <c r="O295" s="21"/>
      <c r="P295" s="160" t="str">
        <f t="shared" si="24"/>
        <v/>
      </c>
      <c r="Q295" s="160">
        <f t="shared" si="25"/>
        <v>0</v>
      </c>
      <c r="R295" s="160" t="str">
        <f t="shared" si="26"/>
        <v/>
      </c>
      <c r="S295" s="160" t="str">
        <f t="shared" si="27"/>
        <v/>
      </c>
      <c r="T295" s="50" t="str">
        <f>IF($F295="","",IF(ISERROR(VLOOKUP(F295,PROVEEDORES!$D$8:$I$507,5,0)),1,VLOOKUP($F295,PROVEEDORES!$D$8:$I$507,5,0)))</f>
        <v/>
      </c>
    </row>
    <row r="296" spans="3:20" ht="17.45" customHeight="1" x14ac:dyDescent="0.25">
      <c r="C296" s="188"/>
      <c r="D296" s="189"/>
      <c r="E296" s="178"/>
      <c r="F296" s="178"/>
      <c r="G296" s="190">
        <f>DATOS!$E$13</f>
        <v>1</v>
      </c>
      <c r="H296" s="178"/>
      <c r="I296" s="191"/>
      <c r="J296" s="178"/>
      <c r="K296" s="178"/>
      <c r="L296" s="178"/>
      <c r="M296" s="178"/>
      <c r="N296" s="160" t="str">
        <f t="shared" si="23"/>
        <v/>
      </c>
      <c r="O296" s="21"/>
      <c r="P296" s="160" t="str">
        <f t="shared" si="24"/>
        <v/>
      </c>
      <c r="Q296" s="160">
        <f t="shared" si="25"/>
        <v>0</v>
      </c>
      <c r="R296" s="160" t="str">
        <f t="shared" si="26"/>
        <v/>
      </c>
      <c r="S296" s="160" t="str">
        <f t="shared" si="27"/>
        <v/>
      </c>
      <c r="T296" s="50" t="str">
        <f>IF($F296="","",IF(ISERROR(VLOOKUP(F296,PROVEEDORES!$D$8:$I$507,5,0)),1,VLOOKUP($F296,PROVEEDORES!$D$8:$I$507,5,0)))</f>
        <v/>
      </c>
    </row>
    <row r="297" spans="3:20" ht="17.45" customHeight="1" x14ac:dyDescent="0.25">
      <c r="C297" s="188"/>
      <c r="D297" s="189"/>
      <c r="E297" s="178"/>
      <c r="F297" s="178"/>
      <c r="G297" s="190">
        <f>DATOS!$E$13</f>
        <v>1</v>
      </c>
      <c r="H297" s="178"/>
      <c r="I297" s="191"/>
      <c r="J297" s="178"/>
      <c r="K297" s="178"/>
      <c r="L297" s="178"/>
      <c r="M297" s="178"/>
      <c r="N297" s="160" t="str">
        <f t="shared" si="23"/>
        <v/>
      </c>
      <c r="O297" s="21"/>
      <c r="P297" s="160" t="str">
        <f t="shared" si="24"/>
        <v/>
      </c>
      <c r="Q297" s="160">
        <f t="shared" si="25"/>
        <v>0</v>
      </c>
      <c r="R297" s="160" t="str">
        <f t="shared" si="26"/>
        <v/>
      </c>
      <c r="S297" s="160" t="str">
        <f t="shared" si="27"/>
        <v/>
      </c>
      <c r="T297" s="50" t="str">
        <f>IF($F297="","",IF(ISERROR(VLOOKUP(F297,PROVEEDORES!$D$8:$I$507,5,0)),1,VLOOKUP($F297,PROVEEDORES!$D$8:$I$507,5,0)))</f>
        <v/>
      </c>
    </row>
    <row r="298" spans="3:20" ht="17.45" customHeight="1" x14ac:dyDescent="0.25">
      <c r="C298" s="188"/>
      <c r="D298" s="189"/>
      <c r="E298" s="178"/>
      <c r="F298" s="178"/>
      <c r="G298" s="190">
        <f>DATOS!$E$13</f>
        <v>1</v>
      </c>
      <c r="H298" s="178"/>
      <c r="I298" s="191"/>
      <c r="J298" s="178"/>
      <c r="K298" s="178"/>
      <c r="L298" s="178"/>
      <c r="M298" s="178"/>
      <c r="N298" s="160" t="str">
        <f t="shared" si="23"/>
        <v/>
      </c>
      <c r="O298" s="21"/>
      <c r="P298" s="160" t="str">
        <f t="shared" si="24"/>
        <v/>
      </c>
      <c r="Q298" s="160">
        <f t="shared" si="25"/>
        <v>0</v>
      </c>
      <c r="R298" s="160" t="str">
        <f t="shared" si="26"/>
        <v/>
      </c>
      <c r="S298" s="160" t="str">
        <f t="shared" si="27"/>
        <v/>
      </c>
      <c r="T298" s="50" t="str">
        <f>IF($F298="","",IF(ISERROR(VLOOKUP(F298,PROVEEDORES!$D$8:$I$507,5,0)),1,VLOOKUP($F298,PROVEEDORES!$D$8:$I$507,5,0)))</f>
        <v/>
      </c>
    </row>
    <row r="299" spans="3:20" ht="17.45" customHeight="1" x14ac:dyDescent="0.25">
      <c r="C299" s="188"/>
      <c r="D299" s="189"/>
      <c r="E299" s="178"/>
      <c r="F299" s="178"/>
      <c r="G299" s="190">
        <f>DATOS!$E$13</f>
        <v>1</v>
      </c>
      <c r="H299" s="178"/>
      <c r="I299" s="191"/>
      <c r="J299" s="178"/>
      <c r="K299" s="178"/>
      <c r="L299" s="178"/>
      <c r="M299" s="178"/>
      <c r="N299" s="160" t="str">
        <f t="shared" si="23"/>
        <v/>
      </c>
      <c r="O299" s="21"/>
      <c r="P299" s="160" t="str">
        <f t="shared" si="24"/>
        <v/>
      </c>
      <c r="Q299" s="160">
        <f t="shared" si="25"/>
        <v>0</v>
      </c>
      <c r="R299" s="160" t="str">
        <f t="shared" si="26"/>
        <v/>
      </c>
      <c r="S299" s="160" t="str">
        <f t="shared" si="27"/>
        <v/>
      </c>
      <c r="T299" s="50" t="str">
        <f>IF($F299="","",IF(ISERROR(VLOOKUP(F299,PROVEEDORES!$D$8:$I$507,5,0)),1,VLOOKUP($F299,PROVEEDORES!$D$8:$I$507,5,0)))</f>
        <v/>
      </c>
    </row>
    <row r="300" spans="3:20" ht="17.45" customHeight="1" x14ac:dyDescent="0.25">
      <c r="C300" s="188"/>
      <c r="D300" s="189"/>
      <c r="E300" s="178"/>
      <c r="F300" s="178"/>
      <c r="G300" s="190">
        <f>DATOS!$E$13</f>
        <v>1</v>
      </c>
      <c r="H300" s="178"/>
      <c r="I300" s="191"/>
      <c r="J300" s="178"/>
      <c r="K300" s="178"/>
      <c r="L300" s="178"/>
      <c r="M300" s="178"/>
      <c r="N300" s="160" t="str">
        <f t="shared" si="23"/>
        <v/>
      </c>
      <c r="O300" s="21"/>
      <c r="P300" s="160" t="str">
        <f t="shared" si="24"/>
        <v/>
      </c>
      <c r="Q300" s="160">
        <f t="shared" si="25"/>
        <v>0</v>
      </c>
      <c r="R300" s="160" t="str">
        <f t="shared" si="26"/>
        <v/>
      </c>
      <c r="S300" s="160" t="str">
        <f t="shared" si="27"/>
        <v/>
      </c>
      <c r="T300" s="50" t="str">
        <f>IF($F300="","",IF(ISERROR(VLOOKUP(F300,PROVEEDORES!$D$8:$I$507,5,0)),1,VLOOKUP($F300,PROVEEDORES!$D$8:$I$507,5,0)))</f>
        <v/>
      </c>
    </row>
    <row r="301" spans="3:20" ht="17.45" customHeight="1" x14ac:dyDescent="0.25">
      <c r="C301" s="188"/>
      <c r="D301" s="189"/>
      <c r="E301" s="178"/>
      <c r="F301" s="178"/>
      <c r="G301" s="190">
        <f>DATOS!$E$13</f>
        <v>1</v>
      </c>
      <c r="H301" s="178"/>
      <c r="I301" s="191"/>
      <c r="J301" s="178"/>
      <c r="K301" s="178"/>
      <c r="L301" s="178"/>
      <c r="M301" s="178"/>
      <c r="N301" s="160" t="str">
        <f t="shared" si="23"/>
        <v/>
      </c>
      <c r="O301" s="21"/>
      <c r="P301" s="160" t="str">
        <f t="shared" si="24"/>
        <v/>
      </c>
      <c r="Q301" s="160">
        <f t="shared" si="25"/>
        <v>0</v>
      </c>
      <c r="R301" s="160" t="str">
        <f t="shared" si="26"/>
        <v/>
      </c>
      <c r="S301" s="160" t="str">
        <f t="shared" si="27"/>
        <v/>
      </c>
      <c r="T301" s="50" t="str">
        <f>IF($F301="","",IF(ISERROR(VLOOKUP(F301,PROVEEDORES!$D$8:$I$507,5,0)),1,VLOOKUP($F301,PROVEEDORES!$D$8:$I$507,5,0)))</f>
        <v/>
      </c>
    </row>
    <row r="302" spans="3:20" ht="17.45" customHeight="1" x14ac:dyDescent="0.25">
      <c r="C302" s="188"/>
      <c r="D302" s="189"/>
      <c r="E302" s="178"/>
      <c r="F302" s="178"/>
      <c r="G302" s="190">
        <f>DATOS!$E$13</f>
        <v>1</v>
      </c>
      <c r="H302" s="178"/>
      <c r="I302" s="191"/>
      <c r="J302" s="178"/>
      <c r="K302" s="178"/>
      <c r="L302" s="178"/>
      <c r="M302" s="178"/>
      <c r="N302" s="160" t="str">
        <f t="shared" si="23"/>
        <v/>
      </c>
      <c r="O302" s="21"/>
      <c r="P302" s="160" t="str">
        <f t="shared" si="24"/>
        <v/>
      </c>
      <c r="Q302" s="160">
        <f t="shared" si="25"/>
        <v>0</v>
      </c>
      <c r="R302" s="160" t="str">
        <f t="shared" si="26"/>
        <v/>
      </c>
      <c r="S302" s="160" t="str">
        <f t="shared" si="27"/>
        <v/>
      </c>
      <c r="T302" s="50" t="str">
        <f>IF($F302="","",IF(ISERROR(VLOOKUP(F302,PROVEEDORES!$D$8:$I$507,5,0)),1,VLOOKUP($F302,PROVEEDORES!$D$8:$I$507,5,0)))</f>
        <v/>
      </c>
    </row>
    <row r="303" spans="3:20" ht="17.45" customHeight="1" x14ac:dyDescent="0.25">
      <c r="C303" s="188"/>
      <c r="D303" s="189"/>
      <c r="E303" s="178"/>
      <c r="F303" s="178"/>
      <c r="G303" s="190">
        <f>DATOS!$E$13</f>
        <v>1</v>
      </c>
      <c r="H303" s="178"/>
      <c r="I303" s="191"/>
      <c r="J303" s="178"/>
      <c r="K303" s="178"/>
      <c r="L303" s="178"/>
      <c r="M303" s="178"/>
      <c r="N303" s="160" t="str">
        <f t="shared" si="23"/>
        <v/>
      </c>
      <c r="O303" s="21"/>
      <c r="P303" s="160" t="str">
        <f t="shared" si="24"/>
        <v/>
      </c>
      <c r="Q303" s="160">
        <f t="shared" si="25"/>
        <v>0</v>
      </c>
      <c r="R303" s="160" t="str">
        <f t="shared" si="26"/>
        <v/>
      </c>
      <c r="S303" s="160" t="str">
        <f t="shared" si="27"/>
        <v/>
      </c>
      <c r="T303" s="50" t="str">
        <f>IF($F303="","",IF(ISERROR(VLOOKUP(F303,PROVEEDORES!$D$8:$I$507,5,0)),1,VLOOKUP($F303,PROVEEDORES!$D$8:$I$507,5,0)))</f>
        <v/>
      </c>
    </row>
    <row r="304" spans="3:20" ht="17.45" customHeight="1" x14ac:dyDescent="0.25">
      <c r="C304" s="188"/>
      <c r="D304" s="189"/>
      <c r="E304" s="178"/>
      <c r="F304" s="178"/>
      <c r="G304" s="190">
        <f>DATOS!$E$13</f>
        <v>1</v>
      </c>
      <c r="H304" s="178"/>
      <c r="I304" s="191"/>
      <c r="J304" s="178"/>
      <c r="K304" s="178"/>
      <c r="L304" s="178"/>
      <c r="M304" s="178"/>
      <c r="N304" s="160" t="str">
        <f t="shared" si="23"/>
        <v/>
      </c>
      <c r="O304" s="21"/>
      <c r="P304" s="160" t="str">
        <f t="shared" si="24"/>
        <v/>
      </c>
      <c r="Q304" s="160">
        <f t="shared" si="25"/>
        <v>0</v>
      </c>
      <c r="R304" s="160" t="str">
        <f t="shared" si="26"/>
        <v/>
      </c>
      <c r="S304" s="160" t="str">
        <f t="shared" si="27"/>
        <v/>
      </c>
      <c r="T304" s="50" t="str">
        <f>IF($F304="","",IF(ISERROR(VLOOKUP(F304,PROVEEDORES!$D$8:$I$507,5,0)),1,VLOOKUP($F304,PROVEEDORES!$D$8:$I$507,5,0)))</f>
        <v/>
      </c>
    </row>
    <row r="305" spans="3:20" ht="17.45" customHeight="1" x14ac:dyDescent="0.25">
      <c r="C305" s="188"/>
      <c r="D305" s="189"/>
      <c r="E305" s="178"/>
      <c r="F305" s="178"/>
      <c r="G305" s="190">
        <f>DATOS!$E$13</f>
        <v>1</v>
      </c>
      <c r="H305" s="178"/>
      <c r="I305" s="191"/>
      <c r="J305" s="178"/>
      <c r="K305" s="178"/>
      <c r="L305" s="178"/>
      <c r="M305" s="178"/>
      <c r="N305" s="160" t="str">
        <f t="shared" si="23"/>
        <v/>
      </c>
      <c r="O305" s="21"/>
      <c r="P305" s="160" t="str">
        <f t="shared" si="24"/>
        <v/>
      </c>
      <c r="Q305" s="160">
        <f t="shared" si="25"/>
        <v>0</v>
      </c>
      <c r="R305" s="160" t="str">
        <f t="shared" si="26"/>
        <v/>
      </c>
      <c r="S305" s="160" t="str">
        <f t="shared" si="27"/>
        <v/>
      </c>
      <c r="T305" s="50" t="str">
        <f>IF($F305="","",IF(ISERROR(VLOOKUP(F305,PROVEEDORES!$D$8:$I$507,5,0)),1,VLOOKUP($F305,PROVEEDORES!$D$8:$I$507,5,0)))</f>
        <v/>
      </c>
    </row>
    <row r="306" spans="3:20" ht="17.45" customHeight="1" x14ac:dyDescent="0.25">
      <c r="C306" s="188"/>
      <c r="D306" s="189"/>
      <c r="E306" s="178"/>
      <c r="F306" s="178"/>
      <c r="G306" s="190">
        <f>DATOS!$E$13</f>
        <v>1</v>
      </c>
      <c r="H306" s="178"/>
      <c r="I306" s="191"/>
      <c r="J306" s="178"/>
      <c r="K306" s="178"/>
      <c r="L306" s="178"/>
      <c r="M306" s="178"/>
      <c r="N306" s="160" t="str">
        <f t="shared" si="23"/>
        <v/>
      </c>
      <c r="O306" s="21"/>
      <c r="P306" s="160" t="str">
        <f t="shared" si="24"/>
        <v/>
      </c>
      <c r="Q306" s="160">
        <f t="shared" si="25"/>
        <v>0</v>
      </c>
      <c r="R306" s="160" t="str">
        <f t="shared" si="26"/>
        <v/>
      </c>
      <c r="S306" s="160" t="str">
        <f t="shared" si="27"/>
        <v/>
      </c>
      <c r="T306" s="50" t="str">
        <f>IF($F306="","",IF(ISERROR(VLOOKUP(F306,PROVEEDORES!$D$8:$I$507,5,0)),1,VLOOKUP($F306,PROVEEDORES!$D$8:$I$507,5,0)))</f>
        <v/>
      </c>
    </row>
    <row r="307" spans="3:20" ht="17.45" customHeight="1" x14ac:dyDescent="0.25">
      <c r="C307" s="188"/>
      <c r="D307" s="189"/>
      <c r="E307" s="178"/>
      <c r="F307" s="178"/>
      <c r="G307" s="190">
        <f>DATOS!$E$13</f>
        <v>1</v>
      </c>
      <c r="H307" s="178"/>
      <c r="I307" s="191"/>
      <c r="J307" s="178"/>
      <c r="K307" s="178"/>
      <c r="L307" s="178"/>
      <c r="M307" s="178"/>
      <c r="N307" s="160" t="str">
        <f t="shared" si="23"/>
        <v/>
      </c>
      <c r="O307" s="21"/>
      <c r="P307" s="160" t="str">
        <f t="shared" si="24"/>
        <v/>
      </c>
      <c r="Q307" s="160">
        <f t="shared" si="25"/>
        <v>0</v>
      </c>
      <c r="R307" s="160" t="str">
        <f t="shared" si="26"/>
        <v/>
      </c>
      <c r="S307" s="160" t="str">
        <f t="shared" si="27"/>
        <v/>
      </c>
      <c r="T307" s="50" t="str">
        <f>IF($F307="","",IF(ISERROR(VLOOKUP(F307,PROVEEDORES!$D$8:$I$507,5,0)),1,VLOOKUP($F307,PROVEEDORES!$D$8:$I$507,5,0)))</f>
        <v/>
      </c>
    </row>
    <row r="308" spans="3:20" ht="17.45" customHeight="1" x14ac:dyDescent="0.25">
      <c r="C308" s="188"/>
      <c r="D308" s="189"/>
      <c r="E308" s="178"/>
      <c r="F308" s="178"/>
      <c r="G308" s="190">
        <f>DATOS!$E$13</f>
        <v>1</v>
      </c>
      <c r="H308" s="178"/>
      <c r="I308" s="191"/>
      <c r="J308" s="178"/>
      <c r="K308" s="178"/>
      <c r="L308" s="178"/>
      <c r="M308" s="178"/>
      <c r="N308" s="160" t="str">
        <f t="shared" si="23"/>
        <v/>
      </c>
      <c r="O308" s="21"/>
      <c r="P308" s="160" t="str">
        <f t="shared" si="24"/>
        <v/>
      </c>
      <c r="Q308" s="160">
        <f t="shared" si="25"/>
        <v>0</v>
      </c>
      <c r="R308" s="160" t="str">
        <f t="shared" si="26"/>
        <v/>
      </c>
      <c r="S308" s="160" t="str">
        <f t="shared" si="27"/>
        <v/>
      </c>
      <c r="T308" s="50" t="str">
        <f>IF($F308="","",IF(ISERROR(VLOOKUP(F308,PROVEEDORES!$D$8:$I$507,5,0)),1,VLOOKUP($F308,PROVEEDORES!$D$8:$I$507,5,0)))</f>
        <v/>
      </c>
    </row>
    <row r="309" spans="3:20" ht="17.45" customHeight="1" x14ac:dyDescent="0.25">
      <c r="C309" s="188"/>
      <c r="D309" s="189"/>
      <c r="E309" s="178"/>
      <c r="F309" s="178"/>
      <c r="G309" s="190">
        <f>DATOS!$E$13</f>
        <v>1</v>
      </c>
      <c r="H309" s="178"/>
      <c r="I309" s="191"/>
      <c r="J309" s="178"/>
      <c r="K309" s="178"/>
      <c r="L309" s="178"/>
      <c r="M309" s="178"/>
      <c r="N309" s="160" t="str">
        <f t="shared" si="23"/>
        <v/>
      </c>
      <c r="O309" s="21"/>
      <c r="P309" s="160" t="str">
        <f t="shared" si="24"/>
        <v/>
      </c>
      <c r="Q309" s="160">
        <f t="shared" si="25"/>
        <v>0</v>
      </c>
      <c r="R309" s="160" t="str">
        <f t="shared" si="26"/>
        <v/>
      </c>
      <c r="S309" s="160" t="str">
        <f t="shared" si="27"/>
        <v/>
      </c>
      <c r="T309" s="50" t="str">
        <f>IF($F309="","",IF(ISERROR(VLOOKUP(F309,PROVEEDORES!$D$8:$I$507,5,0)),1,VLOOKUP($F309,PROVEEDORES!$D$8:$I$507,5,0)))</f>
        <v/>
      </c>
    </row>
    <row r="310" spans="3:20" ht="17.45" customHeight="1" x14ac:dyDescent="0.25">
      <c r="C310" s="188"/>
      <c r="D310" s="189"/>
      <c r="E310" s="178"/>
      <c r="F310" s="178"/>
      <c r="G310" s="190">
        <f>DATOS!$E$13</f>
        <v>1</v>
      </c>
      <c r="H310" s="178"/>
      <c r="I310" s="191"/>
      <c r="J310" s="178"/>
      <c r="K310" s="178"/>
      <c r="L310" s="178"/>
      <c r="M310" s="178"/>
      <c r="N310" s="160" t="str">
        <f t="shared" si="23"/>
        <v/>
      </c>
      <c r="O310" s="21"/>
      <c r="P310" s="160" t="str">
        <f t="shared" si="24"/>
        <v/>
      </c>
      <c r="Q310" s="160">
        <f t="shared" si="25"/>
        <v>0</v>
      </c>
      <c r="R310" s="160" t="str">
        <f t="shared" si="26"/>
        <v/>
      </c>
      <c r="S310" s="160" t="str">
        <f t="shared" si="27"/>
        <v/>
      </c>
      <c r="T310" s="50" t="str">
        <f>IF($F310="","",IF(ISERROR(VLOOKUP(F310,PROVEEDORES!$D$8:$I$507,5,0)),1,VLOOKUP($F310,PROVEEDORES!$D$8:$I$507,5,0)))</f>
        <v/>
      </c>
    </row>
    <row r="311" spans="3:20" ht="17.45" customHeight="1" x14ac:dyDescent="0.25">
      <c r="C311" s="188"/>
      <c r="D311" s="189"/>
      <c r="E311" s="178"/>
      <c r="F311" s="178"/>
      <c r="G311" s="190">
        <f>DATOS!$E$13</f>
        <v>1</v>
      </c>
      <c r="H311" s="178"/>
      <c r="I311" s="191"/>
      <c r="J311" s="178"/>
      <c r="K311" s="178"/>
      <c r="L311" s="178"/>
      <c r="M311" s="178"/>
      <c r="N311" s="160" t="str">
        <f t="shared" si="23"/>
        <v/>
      </c>
      <c r="O311" s="21"/>
      <c r="P311" s="160" t="str">
        <f t="shared" si="24"/>
        <v/>
      </c>
      <c r="Q311" s="160">
        <f t="shared" si="25"/>
        <v>0</v>
      </c>
      <c r="R311" s="160" t="str">
        <f t="shared" si="26"/>
        <v/>
      </c>
      <c r="S311" s="160" t="str">
        <f t="shared" si="27"/>
        <v/>
      </c>
      <c r="T311" s="50" t="str">
        <f>IF($F311="","",IF(ISERROR(VLOOKUP(F311,PROVEEDORES!$D$8:$I$507,5,0)),1,VLOOKUP($F311,PROVEEDORES!$D$8:$I$507,5,0)))</f>
        <v/>
      </c>
    </row>
    <row r="312" spans="3:20" ht="17.45" customHeight="1" x14ac:dyDescent="0.25">
      <c r="C312" s="188"/>
      <c r="D312" s="189"/>
      <c r="E312" s="178"/>
      <c r="F312" s="178"/>
      <c r="G312" s="190">
        <f>DATOS!$E$13</f>
        <v>1</v>
      </c>
      <c r="H312" s="178"/>
      <c r="I312" s="191"/>
      <c r="J312" s="178"/>
      <c r="K312" s="178"/>
      <c r="L312" s="178"/>
      <c r="M312" s="178"/>
      <c r="N312" s="160" t="str">
        <f t="shared" si="23"/>
        <v/>
      </c>
      <c r="O312" s="21"/>
      <c r="P312" s="160" t="str">
        <f t="shared" si="24"/>
        <v/>
      </c>
      <c r="Q312" s="160">
        <f t="shared" si="25"/>
        <v>0</v>
      </c>
      <c r="R312" s="160" t="str">
        <f t="shared" si="26"/>
        <v/>
      </c>
      <c r="S312" s="160" t="str">
        <f t="shared" si="27"/>
        <v/>
      </c>
      <c r="T312" s="50" t="str">
        <f>IF($F312="","",IF(ISERROR(VLOOKUP(F312,PROVEEDORES!$D$8:$I$507,5,0)),1,VLOOKUP($F312,PROVEEDORES!$D$8:$I$507,5,0)))</f>
        <v/>
      </c>
    </row>
    <row r="313" spans="3:20" ht="17.45" customHeight="1" x14ac:dyDescent="0.25">
      <c r="C313" s="188"/>
      <c r="D313" s="189"/>
      <c r="E313" s="178"/>
      <c r="F313" s="178"/>
      <c r="G313" s="190">
        <f>DATOS!$E$13</f>
        <v>1</v>
      </c>
      <c r="H313" s="178"/>
      <c r="I313" s="191"/>
      <c r="J313" s="178"/>
      <c r="K313" s="178"/>
      <c r="L313" s="178"/>
      <c r="M313" s="178"/>
      <c r="N313" s="160" t="str">
        <f t="shared" si="23"/>
        <v/>
      </c>
      <c r="O313" s="21"/>
      <c r="P313" s="160" t="str">
        <f t="shared" si="24"/>
        <v/>
      </c>
      <c r="Q313" s="160">
        <f t="shared" si="25"/>
        <v>0</v>
      </c>
      <c r="R313" s="160" t="str">
        <f t="shared" si="26"/>
        <v/>
      </c>
      <c r="S313" s="160" t="str">
        <f t="shared" si="27"/>
        <v/>
      </c>
      <c r="T313" s="50" t="str">
        <f>IF($F313="","",IF(ISERROR(VLOOKUP(F313,PROVEEDORES!$D$8:$I$507,5,0)),1,VLOOKUP($F313,PROVEEDORES!$D$8:$I$507,5,0)))</f>
        <v/>
      </c>
    </row>
    <row r="314" spans="3:20" ht="17.45" customHeight="1" x14ac:dyDescent="0.25">
      <c r="C314" s="188"/>
      <c r="D314" s="189"/>
      <c r="E314" s="178"/>
      <c r="F314" s="178"/>
      <c r="G314" s="190">
        <f>DATOS!$E$13</f>
        <v>1</v>
      </c>
      <c r="H314" s="178"/>
      <c r="I314" s="191"/>
      <c r="J314" s="178"/>
      <c r="K314" s="178"/>
      <c r="L314" s="178"/>
      <c r="M314" s="178"/>
      <c r="N314" s="160" t="str">
        <f t="shared" si="23"/>
        <v/>
      </c>
      <c r="O314" s="21"/>
      <c r="P314" s="160" t="str">
        <f t="shared" si="24"/>
        <v/>
      </c>
      <c r="Q314" s="160">
        <f t="shared" si="25"/>
        <v>0</v>
      </c>
      <c r="R314" s="160" t="str">
        <f t="shared" si="26"/>
        <v/>
      </c>
      <c r="S314" s="160" t="str">
        <f t="shared" si="27"/>
        <v/>
      </c>
      <c r="T314" s="50" t="str">
        <f>IF($F314="","",IF(ISERROR(VLOOKUP(F314,PROVEEDORES!$D$8:$I$507,5,0)),1,VLOOKUP($F314,PROVEEDORES!$D$8:$I$507,5,0)))</f>
        <v/>
      </c>
    </row>
    <row r="315" spans="3:20" ht="17.45" customHeight="1" x14ac:dyDescent="0.25">
      <c r="C315" s="188"/>
      <c r="D315" s="189"/>
      <c r="E315" s="178"/>
      <c r="F315" s="178"/>
      <c r="G315" s="190">
        <f>DATOS!$E$13</f>
        <v>1</v>
      </c>
      <c r="H315" s="178"/>
      <c r="I315" s="191"/>
      <c r="J315" s="178"/>
      <c r="K315" s="178"/>
      <c r="L315" s="178"/>
      <c r="M315" s="178"/>
      <c r="N315" s="160" t="str">
        <f t="shared" si="23"/>
        <v/>
      </c>
      <c r="O315" s="21"/>
      <c r="P315" s="160" t="str">
        <f t="shared" si="24"/>
        <v/>
      </c>
      <c r="Q315" s="160">
        <f t="shared" si="25"/>
        <v>0</v>
      </c>
      <c r="R315" s="160" t="str">
        <f t="shared" si="26"/>
        <v/>
      </c>
      <c r="S315" s="160" t="str">
        <f t="shared" si="27"/>
        <v/>
      </c>
      <c r="T315" s="50" t="str">
        <f>IF($F315="","",IF(ISERROR(VLOOKUP(F315,PROVEEDORES!$D$8:$I$507,5,0)),1,VLOOKUP($F315,PROVEEDORES!$D$8:$I$507,5,0)))</f>
        <v/>
      </c>
    </row>
    <row r="316" spans="3:20" ht="17.45" customHeight="1" x14ac:dyDescent="0.25">
      <c r="C316" s="188"/>
      <c r="D316" s="189"/>
      <c r="E316" s="178"/>
      <c r="F316" s="178"/>
      <c r="G316" s="190">
        <f>DATOS!$E$13</f>
        <v>1</v>
      </c>
      <c r="H316" s="178"/>
      <c r="I316" s="191"/>
      <c r="J316" s="178"/>
      <c r="K316" s="178"/>
      <c r="L316" s="178"/>
      <c r="M316" s="178"/>
      <c r="N316" s="160" t="str">
        <f t="shared" si="23"/>
        <v/>
      </c>
      <c r="O316" s="21"/>
      <c r="P316" s="160" t="str">
        <f t="shared" si="24"/>
        <v/>
      </c>
      <c r="Q316" s="160">
        <f t="shared" si="25"/>
        <v>0</v>
      </c>
      <c r="R316" s="160" t="str">
        <f t="shared" si="26"/>
        <v/>
      </c>
      <c r="S316" s="160" t="str">
        <f t="shared" si="27"/>
        <v/>
      </c>
      <c r="T316" s="50" t="str">
        <f>IF($F316="","",IF(ISERROR(VLOOKUP(F316,PROVEEDORES!$D$8:$I$507,5,0)),1,VLOOKUP($F316,PROVEEDORES!$D$8:$I$507,5,0)))</f>
        <v/>
      </c>
    </row>
    <row r="317" spans="3:20" ht="17.45" customHeight="1" x14ac:dyDescent="0.25">
      <c r="C317" s="188"/>
      <c r="D317" s="189"/>
      <c r="E317" s="178"/>
      <c r="F317" s="178"/>
      <c r="G317" s="190">
        <f>DATOS!$E$13</f>
        <v>1</v>
      </c>
      <c r="H317" s="178"/>
      <c r="I317" s="191"/>
      <c r="J317" s="178"/>
      <c r="K317" s="178"/>
      <c r="L317" s="178"/>
      <c r="M317" s="178"/>
      <c r="N317" s="160" t="str">
        <f t="shared" si="23"/>
        <v/>
      </c>
      <c r="O317" s="21"/>
      <c r="P317" s="160" t="str">
        <f t="shared" si="24"/>
        <v/>
      </c>
      <c r="Q317" s="160">
        <f t="shared" si="25"/>
        <v>0</v>
      </c>
      <c r="R317" s="160" t="str">
        <f t="shared" si="26"/>
        <v/>
      </c>
      <c r="S317" s="160" t="str">
        <f t="shared" si="27"/>
        <v/>
      </c>
      <c r="T317" s="50" t="str">
        <f>IF($F317="","",IF(ISERROR(VLOOKUP(F317,PROVEEDORES!$D$8:$I$507,5,0)),1,VLOOKUP($F317,PROVEEDORES!$D$8:$I$507,5,0)))</f>
        <v/>
      </c>
    </row>
    <row r="318" spans="3:20" ht="17.45" customHeight="1" x14ac:dyDescent="0.25">
      <c r="C318" s="188"/>
      <c r="D318" s="189"/>
      <c r="E318" s="178"/>
      <c r="F318" s="178"/>
      <c r="G318" s="190">
        <f>DATOS!$E$13</f>
        <v>1</v>
      </c>
      <c r="H318" s="178"/>
      <c r="I318" s="191"/>
      <c r="J318" s="178"/>
      <c r="K318" s="178"/>
      <c r="L318" s="178"/>
      <c r="M318" s="178"/>
      <c r="N318" s="160" t="str">
        <f t="shared" si="23"/>
        <v/>
      </c>
      <c r="O318" s="21"/>
      <c r="P318" s="160" t="str">
        <f t="shared" si="24"/>
        <v/>
      </c>
      <c r="Q318" s="160">
        <f t="shared" si="25"/>
        <v>0</v>
      </c>
      <c r="R318" s="160" t="str">
        <f t="shared" si="26"/>
        <v/>
      </c>
      <c r="S318" s="160" t="str">
        <f t="shared" si="27"/>
        <v/>
      </c>
      <c r="T318" s="50" t="str">
        <f>IF($F318="","",IF(ISERROR(VLOOKUP(F318,PROVEEDORES!$D$8:$I$507,5,0)),1,VLOOKUP($F318,PROVEEDORES!$D$8:$I$507,5,0)))</f>
        <v/>
      </c>
    </row>
    <row r="319" spans="3:20" ht="17.45" customHeight="1" x14ac:dyDescent="0.25">
      <c r="C319" s="188"/>
      <c r="D319" s="189"/>
      <c r="E319" s="178"/>
      <c r="F319" s="178"/>
      <c r="G319" s="190">
        <f>DATOS!$E$13</f>
        <v>1</v>
      </c>
      <c r="H319" s="178"/>
      <c r="I319" s="191"/>
      <c r="J319" s="178"/>
      <c r="K319" s="178"/>
      <c r="L319" s="178"/>
      <c r="M319" s="178"/>
      <c r="N319" s="160" t="str">
        <f t="shared" si="23"/>
        <v/>
      </c>
      <c r="O319" s="21"/>
      <c r="P319" s="160" t="str">
        <f t="shared" si="24"/>
        <v/>
      </c>
      <c r="Q319" s="160">
        <f t="shared" si="25"/>
        <v>0</v>
      </c>
      <c r="R319" s="160" t="str">
        <f t="shared" si="26"/>
        <v/>
      </c>
      <c r="S319" s="160" t="str">
        <f t="shared" si="27"/>
        <v/>
      </c>
      <c r="T319" s="50" t="str">
        <f>IF($F319="","",IF(ISERROR(VLOOKUP(F319,PROVEEDORES!$D$8:$I$507,5,0)),1,VLOOKUP($F319,PROVEEDORES!$D$8:$I$507,5,0)))</f>
        <v/>
      </c>
    </row>
    <row r="320" spans="3:20" ht="17.45" customHeight="1" x14ac:dyDescent="0.25">
      <c r="C320" s="188"/>
      <c r="D320" s="189"/>
      <c r="E320" s="178"/>
      <c r="F320" s="178"/>
      <c r="G320" s="190">
        <f>DATOS!$E$13</f>
        <v>1</v>
      </c>
      <c r="H320" s="178"/>
      <c r="I320" s="191"/>
      <c r="J320" s="178"/>
      <c r="K320" s="178"/>
      <c r="L320" s="178"/>
      <c r="M320" s="178"/>
      <c r="N320" s="160" t="str">
        <f t="shared" si="23"/>
        <v/>
      </c>
      <c r="O320" s="21"/>
      <c r="P320" s="160" t="str">
        <f t="shared" si="24"/>
        <v/>
      </c>
      <c r="Q320" s="160">
        <f t="shared" si="25"/>
        <v>0</v>
      </c>
      <c r="R320" s="160" t="str">
        <f t="shared" si="26"/>
        <v/>
      </c>
      <c r="S320" s="160" t="str">
        <f t="shared" si="27"/>
        <v/>
      </c>
      <c r="T320" s="50" t="str">
        <f>IF($F320="","",IF(ISERROR(VLOOKUP(F320,PROVEEDORES!$D$8:$I$507,5,0)),1,VLOOKUP($F320,PROVEEDORES!$D$8:$I$507,5,0)))</f>
        <v/>
      </c>
    </row>
    <row r="321" spans="3:20" ht="17.45" customHeight="1" x14ac:dyDescent="0.25">
      <c r="C321" s="188"/>
      <c r="D321" s="189"/>
      <c r="E321" s="178"/>
      <c r="F321" s="178"/>
      <c r="G321" s="190">
        <f>DATOS!$E$13</f>
        <v>1</v>
      </c>
      <c r="H321" s="178"/>
      <c r="I321" s="191"/>
      <c r="J321" s="178"/>
      <c r="K321" s="178"/>
      <c r="L321" s="178"/>
      <c r="M321" s="178"/>
      <c r="N321" s="160" t="str">
        <f t="shared" si="23"/>
        <v/>
      </c>
      <c r="O321" s="21"/>
      <c r="P321" s="160" t="str">
        <f t="shared" si="24"/>
        <v/>
      </c>
      <c r="Q321" s="160">
        <f t="shared" si="25"/>
        <v>0</v>
      </c>
      <c r="R321" s="160" t="str">
        <f t="shared" si="26"/>
        <v/>
      </c>
      <c r="S321" s="160" t="str">
        <f t="shared" si="27"/>
        <v/>
      </c>
      <c r="T321" s="50" t="str">
        <f>IF($F321="","",IF(ISERROR(VLOOKUP(F321,PROVEEDORES!$D$8:$I$507,5,0)),1,VLOOKUP($F321,PROVEEDORES!$D$8:$I$507,5,0)))</f>
        <v/>
      </c>
    </row>
    <row r="322" spans="3:20" ht="17.45" customHeight="1" x14ac:dyDescent="0.25">
      <c r="C322" s="188"/>
      <c r="D322" s="189"/>
      <c r="E322" s="178"/>
      <c r="F322" s="178"/>
      <c r="G322" s="190">
        <f>DATOS!$E$13</f>
        <v>1</v>
      </c>
      <c r="H322" s="178"/>
      <c r="I322" s="191"/>
      <c r="J322" s="178"/>
      <c r="K322" s="178"/>
      <c r="L322" s="178"/>
      <c r="M322" s="178"/>
      <c r="N322" s="160" t="str">
        <f t="shared" si="23"/>
        <v/>
      </c>
      <c r="O322" s="21"/>
      <c r="P322" s="160" t="str">
        <f t="shared" si="24"/>
        <v/>
      </c>
      <c r="Q322" s="160">
        <f t="shared" si="25"/>
        <v>0</v>
      </c>
      <c r="R322" s="160" t="str">
        <f t="shared" si="26"/>
        <v/>
      </c>
      <c r="S322" s="160" t="str">
        <f t="shared" si="27"/>
        <v/>
      </c>
      <c r="T322" s="50" t="str">
        <f>IF($F322="","",IF(ISERROR(VLOOKUP(F322,PROVEEDORES!$D$8:$I$507,5,0)),1,VLOOKUP($F322,PROVEEDORES!$D$8:$I$507,5,0)))</f>
        <v/>
      </c>
    </row>
    <row r="323" spans="3:20" ht="17.45" customHeight="1" x14ac:dyDescent="0.25">
      <c r="C323" s="188"/>
      <c r="D323" s="189"/>
      <c r="E323" s="178"/>
      <c r="F323" s="178"/>
      <c r="G323" s="190">
        <f>DATOS!$E$13</f>
        <v>1</v>
      </c>
      <c r="H323" s="178"/>
      <c r="I323" s="191"/>
      <c r="J323" s="178"/>
      <c r="K323" s="178"/>
      <c r="L323" s="178"/>
      <c r="M323" s="178"/>
      <c r="N323" s="160" t="str">
        <f t="shared" si="23"/>
        <v/>
      </c>
      <c r="O323" s="21"/>
      <c r="P323" s="160" t="str">
        <f t="shared" si="24"/>
        <v/>
      </c>
      <c r="Q323" s="160">
        <f t="shared" si="25"/>
        <v>0</v>
      </c>
      <c r="R323" s="160" t="str">
        <f t="shared" si="26"/>
        <v/>
      </c>
      <c r="S323" s="160" t="str">
        <f t="shared" si="27"/>
        <v/>
      </c>
      <c r="T323" s="50" t="str">
        <f>IF($F323="","",IF(ISERROR(VLOOKUP(F323,PROVEEDORES!$D$8:$I$507,5,0)),1,VLOOKUP($F323,PROVEEDORES!$D$8:$I$507,5,0)))</f>
        <v/>
      </c>
    </row>
    <row r="324" spans="3:20" ht="17.45" customHeight="1" x14ac:dyDescent="0.25">
      <c r="C324" s="188"/>
      <c r="D324" s="189"/>
      <c r="E324" s="178"/>
      <c r="F324" s="178"/>
      <c r="G324" s="190">
        <f>DATOS!$E$13</f>
        <v>1</v>
      </c>
      <c r="H324" s="178"/>
      <c r="I324" s="191"/>
      <c r="J324" s="178"/>
      <c r="K324" s="178"/>
      <c r="L324" s="178"/>
      <c r="M324" s="178"/>
      <c r="N324" s="160" t="str">
        <f t="shared" si="23"/>
        <v/>
      </c>
      <c r="O324" s="21"/>
      <c r="P324" s="160" t="str">
        <f t="shared" si="24"/>
        <v/>
      </c>
      <c r="Q324" s="160">
        <f t="shared" si="25"/>
        <v>0</v>
      </c>
      <c r="R324" s="160" t="str">
        <f t="shared" si="26"/>
        <v/>
      </c>
      <c r="S324" s="160" t="str">
        <f t="shared" si="27"/>
        <v/>
      </c>
      <c r="T324" s="50" t="str">
        <f>IF($F324="","",IF(ISERROR(VLOOKUP(F324,PROVEEDORES!$D$8:$I$507,5,0)),1,VLOOKUP($F324,PROVEEDORES!$D$8:$I$507,5,0)))</f>
        <v/>
      </c>
    </row>
    <row r="325" spans="3:20" ht="17.45" customHeight="1" x14ac:dyDescent="0.25">
      <c r="C325" s="188"/>
      <c r="D325" s="189"/>
      <c r="E325" s="178"/>
      <c r="F325" s="178"/>
      <c r="G325" s="190">
        <f>DATOS!$E$13</f>
        <v>1</v>
      </c>
      <c r="H325" s="178"/>
      <c r="I325" s="191"/>
      <c r="J325" s="178"/>
      <c r="K325" s="178"/>
      <c r="L325" s="178"/>
      <c r="M325" s="178"/>
      <c r="N325" s="160" t="str">
        <f t="shared" si="23"/>
        <v/>
      </c>
      <c r="O325" s="21"/>
      <c r="P325" s="160" t="str">
        <f t="shared" si="24"/>
        <v/>
      </c>
      <c r="Q325" s="160">
        <f t="shared" si="25"/>
        <v>0</v>
      </c>
      <c r="R325" s="160" t="str">
        <f t="shared" si="26"/>
        <v/>
      </c>
      <c r="S325" s="160" t="str">
        <f t="shared" si="27"/>
        <v/>
      </c>
      <c r="T325" s="50" t="str">
        <f>IF($F325="","",IF(ISERROR(VLOOKUP(F325,PROVEEDORES!$D$8:$I$507,5,0)),1,VLOOKUP($F325,PROVEEDORES!$D$8:$I$507,5,0)))</f>
        <v/>
      </c>
    </row>
    <row r="326" spans="3:20" ht="17.45" customHeight="1" x14ac:dyDescent="0.25">
      <c r="C326" s="188"/>
      <c r="D326" s="189"/>
      <c r="E326" s="178"/>
      <c r="F326" s="178"/>
      <c r="G326" s="190">
        <f>DATOS!$E$13</f>
        <v>1</v>
      </c>
      <c r="H326" s="178"/>
      <c r="I326" s="191"/>
      <c r="J326" s="178"/>
      <c r="K326" s="178"/>
      <c r="L326" s="178"/>
      <c r="M326" s="178"/>
      <c r="N326" s="160" t="str">
        <f t="shared" si="23"/>
        <v/>
      </c>
      <c r="O326" s="21"/>
      <c r="P326" s="160" t="str">
        <f t="shared" si="24"/>
        <v/>
      </c>
      <c r="Q326" s="160">
        <f t="shared" si="25"/>
        <v>0</v>
      </c>
      <c r="R326" s="160" t="str">
        <f t="shared" si="26"/>
        <v/>
      </c>
      <c r="S326" s="160" t="str">
        <f t="shared" si="27"/>
        <v/>
      </c>
      <c r="T326" s="50" t="str">
        <f>IF($F326="","",IF(ISERROR(VLOOKUP(F326,PROVEEDORES!$D$8:$I$507,5,0)),1,VLOOKUP($F326,PROVEEDORES!$D$8:$I$507,5,0)))</f>
        <v/>
      </c>
    </row>
    <row r="327" spans="3:20" ht="17.45" customHeight="1" x14ac:dyDescent="0.25">
      <c r="C327" s="188"/>
      <c r="D327" s="189"/>
      <c r="E327" s="178"/>
      <c r="F327" s="178"/>
      <c r="G327" s="190">
        <f>DATOS!$E$13</f>
        <v>1</v>
      </c>
      <c r="H327" s="178"/>
      <c r="I327" s="191"/>
      <c r="J327" s="178"/>
      <c r="K327" s="178"/>
      <c r="L327" s="178"/>
      <c r="M327" s="178"/>
      <c r="N327" s="160" t="str">
        <f t="shared" si="23"/>
        <v/>
      </c>
      <c r="O327" s="21"/>
      <c r="P327" s="160" t="str">
        <f t="shared" si="24"/>
        <v/>
      </c>
      <c r="Q327" s="160">
        <f t="shared" si="25"/>
        <v>0</v>
      </c>
      <c r="R327" s="160" t="str">
        <f t="shared" si="26"/>
        <v/>
      </c>
      <c r="S327" s="160" t="str">
        <f t="shared" si="27"/>
        <v/>
      </c>
      <c r="T327" s="50" t="str">
        <f>IF($F327="","",IF(ISERROR(VLOOKUP(F327,PROVEEDORES!$D$8:$I$507,5,0)),1,VLOOKUP($F327,PROVEEDORES!$D$8:$I$507,5,0)))</f>
        <v/>
      </c>
    </row>
    <row r="328" spans="3:20" ht="17.45" customHeight="1" x14ac:dyDescent="0.25">
      <c r="C328" s="188"/>
      <c r="D328" s="189"/>
      <c r="E328" s="178"/>
      <c r="F328" s="178"/>
      <c r="G328" s="190">
        <f>DATOS!$E$13</f>
        <v>1</v>
      </c>
      <c r="H328" s="178"/>
      <c r="I328" s="191"/>
      <c r="J328" s="178"/>
      <c r="K328" s="178"/>
      <c r="L328" s="178"/>
      <c r="M328" s="178"/>
      <c r="N328" s="160" t="str">
        <f t="shared" si="23"/>
        <v/>
      </c>
      <c r="O328" s="21"/>
      <c r="P328" s="160" t="str">
        <f t="shared" si="24"/>
        <v/>
      </c>
      <c r="Q328" s="160">
        <f t="shared" si="25"/>
        <v>0</v>
      </c>
      <c r="R328" s="160" t="str">
        <f t="shared" si="26"/>
        <v/>
      </c>
      <c r="S328" s="160" t="str">
        <f t="shared" si="27"/>
        <v/>
      </c>
      <c r="T328" s="50" t="str">
        <f>IF($F328="","",IF(ISERROR(VLOOKUP(F328,PROVEEDORES!$D$8:$I$507,5,0)),1,VLOOKUP($F328,PROVEEDORES!$D$8:$I$507,5,0)))</f>
        <v/>
      </c>
    </row>
    <row r="329" spans="3:20" ht="17.45" customHeight="1" x14ac:dyDescent="0.25">
      <c r="C329" s="188"/>
      <c r="D329" s="189"/>
      <c r="E329" s="178"/>
      <c r="F329" s="178"/>
      <c r="G329" s="190">
        <f>DATOS!$E$13</f>
        <v>1</v>
      </c>
      <c r="H329" s="178"/>
      <c r="I329" s="191"/>
      <c r="J329" s="178"/>
      <c r="K329" s="178"/>
      <c r="L329" s="178"/>
      <c r="M329" s="178"/>
      <c r="N329" s="160" t="str">
        <f t="shared" si="23"/>
        <v/>
      </c>
      <c r="O329" s="21"/>
      <c r="P329" s="160" t="str">
        <f t="shared" si="24"/>
        <v/>
      </c>
      <c r="Q329" s="160">
        <f t="shared" si="25"/>
        <v>0</v>
      </c>
      <c r="R329" s="160" t="str">
        <f t="shared" si="26"/>
        <v/>
      </c>
      <c r="S329" s="160" t="str">
        <f t="shared" si="27"/>
        <v/>
      </c>
      <c r="T329" s="50" t="str">
        <f>IF($F329="","",IF(ISERROR(VLOOKUP(F329,PROVEEDORES!$D$8:$I$507,5,0)),1,VLOOKUP($F329,PROVEEDORES!$D$8:$I$507,5,0)))</f>
        <v/>
      </c>
    </row>
    <row r="330" spans="3:20" ht="17.45" customHeight="1" x14ac:dyDescent="0.25">
      <c r="C330" s="188"/>
      <c r="D330" s="189"/>
      <c r="E330" s="178"/>
      <c r="F330" s="178"/>
      <c r="G330" s="190">
        <f>DATOS!$E$13</f>
        <v>1</v>
      </c>
      <c r="H330" s="178"/>
      <c r="I330" s="191"/>
      <c r="J330" s="178"/>
      <c r="K330" s="178"/>
      <c r="L330" s="178"/>
      <c r="M330" s="178"/>
      <c r="N330" s="160" t="str">
        <f t="shared" si="23"/>
        <v/>
      </c>
      <c r="O330" s="21"/>
      <c r="P330" s="160" t="str">
        <f t="shared" si="24"/>
        <v/>
      </c>
      <c r="Q330" s="160">
        <f t="shared" si="25"/>
        <v>0</v>
      </c>
      <c r="R330" s="160" t="str">
        <f t="shared" si="26"/>
        <v/>
      </c>
      <c r="S330" s="160" t="str">
        <f t="shared" si="27"/>
        <v/>
      </c>
      <c r="T330" s="50" t="str">
        <f>IF($F330="","",IF(ISERROR(VLOOKUP(F330,PROVEEDORES!$D$8:$I$507,5,0)),1,VLOOKUP($F330,PROVEEDORES!$D$8:$I$507,5,0)))</f>
        <v/>
      </c>
    </row>
    <row r="331" spans="3:20" ht="17.45" customHeight="1" x14ac:dyDescent="0.25">
      <c r="C331" s="188"/>
      <c r="D331" s="189"/>
      <c r="E331" s="178"/>
      <c r="F331" s="178"/>
      <c r="G331" s="190">
        <f>DATOS!$E$13</f>
        <v>1</v>
      </c>
      <c r="H331" s="178"/>
      <c r="I331" s="191"/>
      <c r="J331" s="178"/>
      <c r="K331" s="178"/>
      <c r="L331" s="178"/>
      <c r="M331" s="178"/>
      <c r="N331" s="160" t="str">
        <f t="shared" si="23"/>
        <v/>
      </c>
      <c r="O331" s="21"/>
      <c r="P331" s="160" t="str">
        <f t="shared" si="24"/>
        <v/>
      </c>
      <c r="Q331" s="160">
        <f t="shared" si="25"/>
        <v>0</v>
      </c>
      <c r="R331" s="160" t="str">
        <f t="shared" si="26"/>
        <v/>
      </c>
      <c r="S331" s="160" t="str">
        <f t="shared" si="27"/>
        <v/>
      </c>
      <c r="T331" s="50" t="str">
        <f>IF($F331="","",IF(ISERROR(VLOOKUP(F331,PROVEEDORES!$D$8:$I$507,5,0)),1,VLOOKUP($F331,PROVEEDORES!$D$8:$I$507,5,0)))</f>
        <v/>
      </c>
    </row>
    <row r="332" spans="3:20" ht="17.45" customHeight="1" x14ac:dyDescent="0.25">
      <c r="C332" s="188"/>
      <c r="D332" s="189"/>
      <c r="E332" s="178"/>
      <c r="F332" s="178"/>
      <c r="G332" s="190">
        <f>DATOS!$E$13</f>
        <v>1</v>
      </c>
      <c r="H332" s="178"/>
      <c r="I332" s="191"/>
      <c r="J332" s="178"/>
      <c r="K332" s="178"/>
      <c r="L332" s="178"/>
      <c r="M332" s="178"/>
      <c r="N332" s="160" t="str">
        <f t="shared" si="23"/>
        <v/>
      </c>
      <c r="O332" s="21"/>
      <c r="P332" s="160" t="str">
        <f t="shared" si="24"/>
        <v/>
      </c>
      <c r="Q332" s="160">
        <f t="shared" si="25"/>
        <v>0</v>
      </c>
      <c r="R332" s="160" t="str">
        <f t="shared" si="26"/>
        <v/>
      </c>
      <c r="S332" s="160" t="str">
        <f t="shared" si="27"/>
        <v/>
      </c>
      <c r="T332" s="50" t="str">
        <f>IF($F332="","",IF(ISERROR(VLOOKUP(F332,PROVEEDORES!$D$8:$I$507,5,0)),1,VLOOKUP($F332,PROVEEDORES!$D$8:$I$507,5,0)))</f>
        <v/>
      </c>
    </row>
    <row r="333" spans="3:20" ht="17.45" customHeight="1" x14ac:dyDescent="0.25">
      <c r="C333" s="188"/>
      <c r="D333" s="189"/>
      <c r="E333" s="178"/>
      <c r="F333" s="178"/>
      <c r="G333" s="190">
        <f>DATOS!$E$13</f>
        <v>1</v>
      </c>
      <c r="H333" s="178"/>
      <c r="I333" s="191"/>
      <c r="J333" s="178"/>
      <c r="K333" s="178"/>
      <c r="L333" s="178"/>
      <c r="M333" s="178"/>
      <c r="N333" s="160" t="str">
        <f t="shared" si="23"/>
        <v/>
      </c>
      <c r="O333" s="21"/>
      <c r="P333" s="160" t="str">
        <f t="shared" si="24"/>
        <v/>
      </c>
      <c r="Q333" s="160">
        <f t="shared" si="25"/>
        <v>0</v>
      </c>
      <c r="R333" s="160" t="str">
        <f t="shared" si="26"/>
        <v/>
      </c>
      <c r="S333" s="160" t="str">
        <f t="shared" si="27"/>
        <v/>
      </c>
      <c r="T333" s="50" t="str">
        <f>IF($F333="","",IF(ISERROR(VLOOKUP(F333,PROVEEDORES!$D$8:$I$507,5,0)),1,VLOOKUP($F333,PROVEEDORES!$D$8:$I$507,5,0)))</f>
        <v/>
      </c>
    </row>
    <row r="334" spans="3:20" ht="17.45" customHeight="1" x14ac:dyDescent="0.25">
      <c r="C334" s="188"/>
      <c r="D334" s="189"/>
      <c r="E334" s="178"/>
      <c r="F334" s="178"/>
      <c r="G334" s="190">
        <f>DATOS!$E$13</f>
        <v>1</v>
      </c>
      <c r="H334" s="178"/>
      <c r="I334" s="191"/>
      <c r="J334" s="178"/>
      <c r="K334" s="178"/>
      <c r="L334" s="178"/>
      <c r="M334" s="178"/>
      <c r="N334" s="160" t="str">
        <f t="shared" si="23"/>
        <v/>
      </c>
      <c r="O334" s="21"/>
      <c r="P334" s="160" t="str">
        <f t="shared" si="24"/>
        <v/>
      </c>
      <c r="Q334" s="160">
        <f t="shared" si="25"/>
        <v>0</v>
      </c>
      <c r="R334" s="160" t="str">
        <f t="shared" si="26"/>
        <v/>
      </c>
      <c r="S334" s="160" t="str">
        <f t="shared" si="27"/>
        <v/>
      </c>
      <c r="T334" s="50" t="str">
        <f>IF($F334="","",IF(ISERROR(VLOOKUP(F334,PROVEEDORES!$D$8:$I$507,5,0)),1,VLOOKUP($F334,PROVEEDORES!$D$8:$I$507,5,0)))</f>
        <v/>
      </c>
    </row>
    <row r="335" spans="3:20" ht="17.45" customHeight="1" x14ac:dyDescent="0.25">
      <c r="C335" s="188"/>
      <c r="D335" s="189"/>
      <c r="E335" s="178"/>
      <c r="F335" s="178"/>
      <c r="G335" s="190">
        <f>DATOS!$E$13</f>
        <v>1</v>
      </c>
      <c r="H335" s="178"/>
      <c r="I335" s="191"/>
      <c r="J335" s="178"/>
      <c r="K335" s="178"/>
      <c r="L335" s="178"/>
      <c r="M335" s="178"/>
      <c r="N335" s="160" t="str">
        <f t="shared" si="23"/>
        <v/>
      </c>
      <c r="O335" s="21"/>
      <c r="P335" s="160" t="str">
        <f t="shared" si="24"/>
        <v/>
      </c>
      <c r="Q335" s="160">
        <f t="shared" si="25"/>
        <v>0</v>
      </c>
      <c r="R335" s="160" t="str">
        <f t="shared" si="26"/>
        <v/>
      </c>
      <c r="S335" s="160" t="str">
        <f t="shared" si="27"/>
        <v/>
      </c>
      <c r="T335" s="50" t="str">
        <f>IF($F335="","",IF(ISERROR(VLOOKUP(F335,PROVEEDORES!$D$8:$I$507,5,0)),1,VLOOKUP($F335,PROVEEDORES!$D$8:$I$507,5,0)))</f>
        <v/>
      </c>
    </row>
    <row r="336" spans="3:20" ht="17.45" customHeight="1" x14ac:dyDescent="0.25">
      <c r="C336" s="188"/>
      <c r="D336" s="189"/>
      <c r="E336" s="178"/>
      <c r="F336" s="178"/>
      <c r="G336" s="190">
        <f>DATOS!$E$13</f>
        <v>1</v>
      </c>
      <c r="H336" s="178"/>
      <c r="I336" s="191"/>
      <c r="J336" s="178"/>
      <c r="K336" s="178"/>
      <c r="L336" s="178"/>
      <c r="M336" s="178"/>
      <c r="N336" s="160" t="str">
        <f t="shared" si="23"/>
        <v/>
      </c>
      <c r="O336" s="21"/>
      <c r="P336" s="160" t="str">
        <f t="shared" si="24"/>
        <v/>
      </c>
      <c r="Q336" s="160">
        <f t="shared" si="25"/>
        <v>0</v>
      </c>
      <c r="R336" s="160" t="str">
        <f t="shared" si="26"/>
        <v/>
      </c>
      <c r="S336" s="160" t="str">
        <f t="shared" si="27"/>
        <v/>
      </c>
      <c r="T336" s="50" t="str">
        <f>IF($F336="","",IF(ISERROR(VLOOKUP(F336,PROVEEDORES!$D$8:$I$507,5,0)),1,VLOOKUP($F336,PROVEEDORES!$D$8:$I$507,5,0)))</f>
        <v/>
      </c>
    </row>
    <row r="337" spans="3:20" ht="17.45" customHeight="1" x14ac:dyDescent="0.25">
      <c r="C337" s="188"/>
      <c r="D337" s="189"/>
      <c r="E337" s="178"/>
      <c r="F337" s="178"/>
      <c r="G337" s="190">
        <f>DATOS!$E$13</f>
        <v>1</v>
      </c>
      <c r="H337" s="178"/>
      <c r="I337" s="191"/>
      <c r="J337" s="178"/>
      <c r="K337" s="178"/>
      <c r="L337" s="178"/>
      <c r="M337" s="178"/>
      <c r="N337" s="160" t="str">
        <f t="shared" si="23"/>
        <v/>
      </c>
      <c r="O337" s="21"/>
      <c r="P337" s="160" t="str">
        <f t="shared" si="24"/>
        <v/>
      </c>
      <c r="Q337" s="160">
        <f t="shared" si="25"/>
        <v>0</v>
      </c>
      <c r="R337" s="160" t="str">
        <f t="shared" si="26"/>
        <v/>
      </c>
      <c r="S337" s="160" t="str">
        <f t="shared" si="27"/>
        <v/>
      </c>
      <c r="T337" s="50" t="str">
        <f>IF($F337="","",IF(ISERROR(VLOOKUP(F337,PROVEEDORES!$D$8:$I$507,5,0)),1,VLOOKUP($F337,PROVEEDORES!$D$8:$I$507,5,0)))</f>
        <v/>
      </c>
    </row>
    <row r="338" spans="3:20" ht="17.45" customHeight="1" x14ac:dyDescent="0.25">
      <c r="C338" s="188"/>
      <c r="D338" s="189"/>
      <c r="E338" s="178"/>
      <c r="F338" s="178"/>
      <c r="G338" s="190">
        <f>DATOS!$E$13</f>
        <v>1</v>
      </c>
      <c r="H338" s="178"/>
      <c r="I338" s="191"/>
      <c r="J338" s="178"/>
      <c r="K338" s="178"/>
      <c r="L338" s="178"/>
      <c r="M338" s="178"/>
      <c r="N338" s="160" t="str">
        <f t="shared" ref="N338:N401" si="28">IF(H338&amp;J338&amp;K338&amp;L338&amp;M338="","",H338+J338+K338-L338-M338)</f>
        <v/>
      </c>
      <c r="O338" s="21"/>
      <c r="P338" s="160" t="str">
        <f t="shared" ref="P338:P401" si="29">IF($I338="E",H338,"")</f>
        <v/>
      </c>
      <c r="Q338" s="160">
        <f t="shared" si="25"/>
        <v>0</v>
      </c>
      <c r="R338" s="160" t="str">
        <f t="shared" si="26"/>
        <v/>
      </c>
      <c r="S338" s="160" t="str">
        <f t="shared" si="27"/>
        <v/>
      </c>
      <c r="T338" s="50" t="str">
        <f>IF($F338="","",IF(ISERROR(VLOOKUP(F338,PROVEEDORES!$D$8:$I$507,5,0)),1,VLOOKUP($F338,PROVEEDORES!$D$8:$I$507,5,0)))</f>
        <v/>
      </c>
    </row>
    <row r="339" spans="3:20" ht="17.45" customHeight="1" x14ac:dyDescent="0.25">
      <c r="C339" s="188"/>
      <c r="D339" s="189"/>
      <c r="E339" s="178"/>
      <c r="F339" s="178"/>
      <c r="G339" s="190">
        <f>DATOS!$E$13</f>
        <v>1</v>
      </c>
      <c r="H339" s="178"/>
      <c r="I339" s="191"/>
      <c r="J339" s="178"/>
      <c r="K339" s="178"/>
      <c r="L339" s="178"/>
      <c r="M339" s="178"/>
      <c r="N339" s="160" t="str">
        <f t="shared" si="28"/>
        <v/>
      </c>
      <c r="O339" s="21"/>
      <c r="P339" s="160" t="str">
        <f t="shared" si="29"/>
        <v/>
      </c>
      <c r="Q339" s="160">
        <f t="shared" ref="Q339:Q402" si="30">IF($I339=0%,H339,"")</f>
        <v>0</v>
      </c>
      <c r="R339" s="160" t="str">
        <f t="shared" ref="R339:R402" si="31">IF(OR($I339=8%,$I339=11%),$J339/$I339,"")</f>
        <v/>
      </c>
      <c r="S339" s="160" t="str">
        <f t="shared" ref="S339:S402" si="32">IF(OR($I339=15%,$I339=16%),$J339/$I339,"")</f>
        <v/>
      </c>
      <c r="T339" s="50" t="str">
        <f>IF($F339="","",IF(ISERROR(VLOOKUP(F339,PROVEEDORES!$D$8:$I$507,5,0)),1,VLOOKUP($F339,PROVEEDORES!$D$8:$I$507,5,0)))</f>
        <v/>
      </c>
    </row>
    <row r="340" spans="3:20" ht="17.45" customHeight="1" x14ac:dyDescent="0.25">
      <c r="C340" s="188"/>
      <c r="D340" s="189"/>
      <c r="E340" s="178"/>
      <c r="F340" s="178"/>
      <c r="G340" s="190">
        <f>DATOS!$E$13</f>
        <v>1</v>
      </c>
      <c r="H340" s="178"/>
      <c r="I340" s="191"/>
      <c r="J340" s="178"/>
      <c r="K340" s="178"/>
      <c r="L340" s="178"/>
      <c r="M340" s="178"/>
      <c r="N340" s="160" t="str">
        <f t="shared" si="28"/>
        <v/>
      </c>
      <c r="O340" s="21"/>
      <c r="P340" s="160" t="str">
        <f t="shared" si="29"/>
        <v/>
      </c>
      <c r="Q340" s="160">
        <f t="shared" si="30"/>
        <v>0</v>
      </c>
      <c r="R340" s="160" t="str">
        <f t="shared" si="31"/>
        <v/>
      </c>
      <c r="S340" s="160" t="str">
        <f t="shared" si="32"/>
        <v/>
      </c>
      <c r="T340" s="50" t="str">
        <f>IF($F340="","",IF(ISERROR(VLOOKUP(F340,PROVEEDORES!$D$8:$I$507,5,0)),1,VLOOKUP($F340,PROVEEDORES!$D$8:$I$507,5,0)))</f>
        <v/>
      </c>
    </row>
    <row r="341" spans="3:20" ht="17.45" customHeight="1" x14ac:dyDescent="0.25">
      <c r="C341" s="188"/>
      <c r="D341" s="189"/>
      <c r="E341" s="178"/>
      <c r="F341" s="178"/>
      <c r="G341" s="190">
        <f>DATOS!$E$13</f>
        <v>1</v>
      </c>
      <c r="H341" s="178"/>
      <c r="I341" s="191"/>
      <c r="J341" s="178"/>
      <c r="K341" s="178"/>
      <c r="L341" s="178"/>
      <c r="M341" s="178"/>
      <c r="N341" s="160" t="str">
        <f t="shared" si="28"/>
        <v/>
      </c>
      <c r="O341" s="21"/>
      <c r="P341" s="160" t="str">
        <f t="shared" si="29"/>
        <v/>
      </c>
      <c r="Q341" s="160">
        <f t="shared" si="30"/>
        <v>0</v>
      </c>
      <c r="R341" s="160" t="str">
        <f t="shared" si="31"/>
        <v/>
      </c>
      <c r="S341" s="160" t="str">
        <f t="shared" si="32"/>
        <v/>
      </c>
      <c r="T341" s="50" t="str">
        <f>IF($F341="","",IF(ISERROR(VLOOKUP(F341,PROVEEDORES!$D$8:$I$507,5,0)),1,VLOOKUP($F341,PROVEEDORES!$D$8:$I$507,5,0)))</f>
        <v/>
      </c>
    </row>
    <row r="342" spans="3:20" ht="17.45" customHeight="1" x14ac:dyDescent="0.25">
      <c r="C342" s="188"/>
      <c r="D342" s="189"/>
      <c r="E342" s="178"/>
      <c r="F342" s="178"/>
      <c r="G342" s="190">
        <f>DATOS!$E$13</f>
        <v>1</v>
      </c>
      <c r="H342" s="178"/>
      <c r="I342" s="191"/>
      <c r="J342" s="178"/>
      <c r="K342" s="178"/>
      <c r="L342" s="178"/>
      <c r="M342" s="178"/>
      <c r="N342" s="160" t="str">
        <f t="shared" si="28"/>
        <v/>
      </c>
      <c r="O342" s="21"/>
      <c r="P342" s="160" t="str">
        <f t="shared" si="29"/>
        <v/>
      </c>
      <c r="Q342" s="160">
        <f t="shared" si="30"/>
        <v>0</v>
      </c>
      <c r="R342" s="160" t="str">
        <f t="shared" si="31"/>
        <v/>
      </c>
      <c r="S342" s="160" t="str">
        <f t="shared" si="32"/>
        <v/>
      </c>
      <c r="T342" s="50" t="str">
        <f>IF($F342="","",IF(ISERROR(VLOOKUP(F342,PROVEEDORES!$D$8:$I$507,5,0)),1,VLOOKUP($F342,PROVEEDORES!$D$8:$I$507,5,0)))</f>
        <v/>
      </c>
    </row>
    <row r="343" spans="3:20" ht="17.45" customHeight="1" x14ac:dyDescent="0.25">
      <c r="C343" s="188"/>
      <c r="D343" s="189"/>
      <c r="E343" s="178"/>
      <c r="F343" s="178"/>
      <c r="G343" s="190">
        <f>DATOS!$E$13</f>
        <v>1</v>
      </c>
      <c r="H343" s="178"/>
      <c r="I343" s="191"/>
      <c r="J343" s="178"/>
      <c r="K343" s="178"/>
      <c r="L343" s="178"/>
      <c r="M343" s="178"/>
      <c r="N343" s="160" t="str">
        <f t="shared" si="28"/>
        <v/>
      </c>
      <c r="O343" s="21"/>
      <c r="P343" s="160" t="str">
        <f t="shared" si="29"/>
        <v/>
      </c>
      <c r="Q343" s="160">
        <f t="shared" si="30"/>
        <v>0</v>
      </c>
      <c r="R343" s="160" t="str">
        <f t="shared" si="31"/>
        <v/>
      </c>
      <c r="S343" s="160" t="str">
        <f t="shared" si="32"/>
        <v/>
      </c>
      <c r="T343" s="50" t="str">
        <f>IF($F343="","",IF(ISERROR(VLOOKUP(F343,PROVEEDORES!$D$8:$I$507,5,0)),1,VLOOKUP($F343,PROVEEDORES!$D$8:$I$507,5,0)))</f>
        <v/>
      </c>
    </row>
    <row r="344" spans="3:20" ht="17.45" customHeight="1" x14ac:dyDescent="0.25">
      <c r="C344" s="188"/>
      <c r="D344" s="189"/>
      <c r="E344" s="178"/>
      <c r="F344" s="178"/>
      <c r="G344" s="190">
        <f>DATOS!$E$13</f>
        <v>1</v>
      </c>
      <c r="H344" s="178"/>
      <c r="I344" s="191"/>
      <c r="J344" s="178"/>
      <c r="K344" s="178"/>
      <c r="L344" s="178"/>
      <c r="M344" s="178"/>
      <c r="N344" s="160" t="str">
        <f t="shared" si="28"/>
        <v/>
      </c>
      <c r="O344" s="21"/>
      <c r="P344" s="160" t="str">
        <f t="shared" si="29"/>
        <v/>
      </c>
      <c r="Q344" s="160">
        <f t="shared" si="30"/>
        <v>0</v>
      </c>
      <c r="R344" s="160" t="str">
        <f t="shared" si="31"/>
        <v/>
      </c>
      <c r="S344" s="160" t="str">
        <f t="shared" si="32"/>
        <v/>
      </c>
      <c r="T344" s="50" t="str">
        <f>IF($F344="","",IF(ISERROR(VLOOKUP(F344,PROVEEDORES!$D$8:$I$507,5,0)),1,VLOOKUP($F344,PROVEEDORES!$D$8:$I$507,5,0)))</f>
        <v/>
      </c>
    </row>
    <row r="345" spans="3:20" ht="17.45" customHeight="1" x14ac:dyDescent="0.25">
      <c r="C345" s="188"/>
      <c r="D345" s="189"/>
      <c r="E345" s="178"/>
      <c r="F345" s="178"/>
      <c r="G345" s="190">
        <f>DATOS!$E$13</f>
        <v>1</v>
      </c>
      <c r="H345" s="178"/>
      <c r="I345" s="191"/>
      <c r="J345" s="178"/>
      <c r="K345" s="178"/>
      <c r="L345" s="178"/>
      <c r="M345" s="178"/>
      <c r="N345" s="160" t="str">
        <f t="shared" si="28"/>
        <v/>
      </c>
      <c r="O345" s="21"/>
      <c r="P345" s="160" t="str">
        <f t="shared" si="29"/>
        <v/>
      </c>
      <c r="Q345" s="160">
        <f t="shared" si="30"/>
        <v>0</v>
      </c>
      <c r="R345" s="160" t="str">
        <f t="shared" si="31"/>
        <v/>
      </c>
      <c r="S345" s="160" t="str">
        <f t="shared" si="32"/>
        <v/>
      </c>
      <c r="T345" s="50" t="str">
        <f>IF($F345="","",IF(ISERROR(VLOOKUP(F345,PROVEEDORES!$D$8:$I$507,5,0)),1,VLOOKUP($F345,PROVEEDORES!$D$8:$I$507,5,0)))</f>
        <v/>
      </c>
    </row>
    <row r="346" spans="3:20" ht="17.45" customHeight="1" x14ac:dyDescent="0.25">
      <c r="C346" s="188"/>
      <c r="D346" s="189"/>
      <c r="E346" s="178"/>
      <c r="F346" s="178"/>
      <c r="G346" s="190">
        <f>DATOS!$E$13</f>
        <v>1</v>
      </c>
      <c r="H346" s="178"/>
      <c r="I346" s="191"/>
      <c r="J346" s="178"/>
      <c r="K346" s="178"/>
      <c r="L346" s="178"/>
      <c r="M346" s="178"/>
      <c r="N346" s="160" t="str">
        <f t="shared" si="28"/>
        <v/>
      </c>
      <c r="O346" s="21"/>
      <c r="P346" s="160" t="str">
        <f t="shared" si="29"/>
        <v/>
      </c>
      <c r="Q346" s="160">
        <f t="shared" si="30"/>
        <v>0</v>
      </c>
      <c r="R346" s="160" t="str">
        <f t="shared" si="31"/>
        <v/>
      </c>
      <c r="S346" s="160" t="str">
        <f t="shared" si="32"/>
        <v/>
      </c>
      <c r="T346" s="50" t="str">
        <f>IF($F346="","",IF(ISERROR(VLOOKUP(F346,PROVEEDORES!$D$8:$I$507,5,0)),1,VLOOKUP($F346,PROVEEDORES!$D$8:$I$507,5,0)))</f>
        <v/>
      </c>
    </row>
    <row r="347" spans="3:20" ht="17.45" customHeight="1" x14ac:dyDescent="0.25">
      <c r="C347" s="188"/>
      <c r="D347" s="189"/>
      <c r="E347" s="178"/>
      <c r="F347" s="178"/>
      <c r="G347" s="190">
        <f>DATOS!$E$13</f>
        <v>1</v>
      </c>
      <c r="H347" s="178"/>
      <c r="I347" s="191"/>
      <c r="J347" s="178"/>
      <c r="K347" s="178"/>
      <c r="L347" s="178"/>
      <c r="M347" s="178"/>
      <c r="N347" s="160" t="str">
        <f t="shared" si="28"/>
        <v/>
      </c>
      <c r="O347" s="21"/>
      <c r="P347" s="160" t="str">
        <f t="shared" si="29"/>
        <v/>
      </c>
      <c r="Q347" s="160">
        <f t="shared" si="30"/>
        <v>0</v>
      </c>
      <c r="R347" s="160" t="str">
        <f t="shared" si="31"/>
        <v/>
      </c>
      <c r="S347" s="160" t="str">
        <f t="shared" si="32"/>
        <v/>
      </c>
      <c r="T347" s="50" t="str">
        <f>IF($F347="","",IF(ISERROR(VLOOKUP(F347,PROVEEDORES!$D$8:$I$507,5,0)),1,VLOOKUP($F347,PROVEEDORES!$D$8:$I$507,5,0)))</f>
        <v/>
      </c>
    </row>
    <row r="348" spans="3:20" ht="17.45" customHeight="1" x14ac:dyDescent="0.25">
      <c r="C348" s="188"/>
      <c r="D348" s="189"/>
      <c r="E348" s="178"/>
      <c r="F348" s="178"/>
      <c r="G348" s="190">
        <f>DATOS!$E$13</f>
        <v>1</v>
      </c>
      <c r="H348" s="178"/>
      <c r="I348" s="191"/>
      <c r="J348" s="178"/>
      <c r="K348" s="178"/>
      <c r="L348" s="178"/>
      <c r="M348" s="178"/>
      <c r="N348" s="160" t="str">
        <f t="shared" si="28"/>
        <v/>
      </c>
      <c r="O348" s="21"/>
      <c r="P348" s="160" t="str">
        <f t="shared" si="29"/>
        <v/>
      </c>
      <c r="Q348" s="160">
        <f t="shared" si="30"/>
        <v>0</v>
      </c>
      <c r="R348" s="160" t="str">
        <f t="shared" si="31"/>
        <v/>
      </c>
      <c r="S348" s="160" t="str">
        <f t="shared" si="32"/>
        <v/>
      </c>
      <c r="T348" s="50" t="str">
        <f>IF($F348="","",IF(ISERROR(VLOOKUP(F348,PROVEEDORES!$D$8:$I$507,5,0)),1,VLOOKUP($F348,PROVEEDORES!$D$8:$I$507,5,0)))</f>
        <v/>
      </c>
    </row>
    <row r="349" spans="3:20" ht="17.45" customHeight="1" x14ac:dyDescent="0.25">
      <c r="C349" s="188"/>
      <c r="D349" s="189"/>
      <c r="E349" s="178"/>
      <c r="F349" s="178"/>
      <c r="G349" s="190">
        <f>DATOS!$E$13</f>
        <v>1</v>
      </c>
      <c r="H349" s="178"/>
      <c r="I349" s="191"/>
      <c r="J349" s="178"/>
      <c r="K349" s="178"/>
      <c r="L349" s="178"/>
      <c r="M349" s="178"/>
      <c r="N349" s="160" t="str">
        <f t="shared" si="28"/>
        <v/>
      </c>
      <c r="O349" s="21"/>
      <c r="P349" s="160" t="str">
        <f t="shared" si="29"/>
        <v/>
      </c>
      <c r="Q349" s="160">
        <f t="shared" si="30"/>
        <v>0</v>
      </c>
      <c r="R349" s="160" t="str">
        <f t="shared" si="31"/>
        <v/>
      </c>
      <c r="S349" s="160" t="str">
        <f t="shared" si="32"/>
        <v/>
      </c>
      <c r="T349" s="50" t="str">
        <f>IF($F349="","",IF(ISERROR(VLOOKUP(F349,PROVEEDORES!$D$8:$I$507,5,0)),1,VLOOKUP($F349,PROVEEDORES!$D$8:$I$507,5,0)))</f>
        <v/>
      </c>
    </row>
    <row r="350" spans="3:20" ht="17.45" customHeight="1" x14ac:dyDescent="0.25">
      <c r="C350" s="188"/>
      <c r="D350" s="189"/>
      <c r="E350" s="178"/>
      <c r="F350" s="178"/>
      <c r="G350" s="190">
        <f>DATOS!$E$13</f>
        <v>1</v>
      </c>
      <c r="H350" s="178"/>
      <c r="I350" s="191"/>
      <c r="J350" s="178"/>
      <c r="K350" s="178"/>
      <c r="L350" s="178"/>
      <c r="M350" s="178"/>
      <c r="N350" s="160" t="str">
        <f t="shared" si="28"/>
        <v/>
      </c>
      <c r="O350" s="21"/>
      <c r="P350" s="160" t="str">
        <f t="shared" si="29"/>
        <v/>
      </c>
      <c r="Q350" s="160">
        <f t="shared" si="30"/>
        <v>0</v>
      </c>
      <c r="R350" s="160" t="str">
        <f t="shared" si="31"/>
        <v/>
      </c>
      <c r="S350" s="160" t="str">
        <f t="shared" si="32"/>
        <v/>
      </c>
      <c r="T350" s="50" t="str">
        <f>IF($F350="","",IF(ISERROR(VLOOKUP(F350,PROVEEDORES!$D$8:$I$507,5,0)),1,VLOOKUP($F350,PROVEEDORES!$D$8:$I$507,5,0)))</f>
        <v/>
      </c>
    </row>
    <row r="351" spans="3:20" ht="17.45" customHeight="1" x14ac:dyDescent="0.25">
      <c r="C351" s="188"/>
      <c r="D351" s="189"/>
      <c r="E351" s="178"/>
      <c r="F351" s="178"/>
      <c r="G351" s="190">
        <f>DATOS!$E$13</f>
        <v>1</v>
      </c>
      <c r="H351" s="178"/>
      <c r="I351" s="191"/>
      <c r="J351" s="178"/>
      <c r="K351" s="178"/>
      <c r="L351" s="178"/>
      <c r="M351" s="178"/>
      <c r="N351" s="160" t="str">
        <f t="shared" si="28"/>
        <v/>
      </c>
      <c r="O351" s="21"/>
      <c r="P351" s="160" t="str">
        <f t="shared" si="29"/>
        <v/>
      </c>
      <c r="Q351" s="160">
        <f t="shared" si="30"/>
        <v>0</v>
      </c>
      <c r="R351" s="160" t="str">
        <f t="shared" si="31"/>
        <v/>
      </c>
      <c r="S351" s="160" t="str">
        <f t="shared" si="32"/>
        <v/>
      </c>
      <c r="T351" s="50" t="str">
        <f>IF($F351="","",IF(ISERROR(VLOOKUP(F351,PROVEEDORES!$D$8:$I$507,5,0)),1,VLOOKUP($F351,PROVEEDORES!$D$8:$I$507,5,0)))</f>
        <v/>
      </c>
    </row>
    <row r="352" spans="3:20" ht="17.45" customHeight="1" x14ac:dyDescent="0.25">
      <c r="C352" s="188"/>
      <c r="D352" s="189"/>
      <c r="E352" s="178"/>
      <c r="F352" s="178"/>
      <c r="G352" s="190">
        <f>DATOS!$E$13</f>
        <v>1</v>
      </c>
      <c r="H352" s="178"/>
      <c r="I352" s="191"/>
      <c r="J352" s="178"/>
      <c r="K352" s="178"/>
      <c r="L352" s="178"/>
      <c r="M352" s="178"/>
      <c r="N352" s="160" t="str">
        <f t="shared" si="28"/>
        <v/>
      </c>
      <c r="O352" s="21"/>
      <c r="P352" s="160" t="str">
        <f t="shared" si="29"/>
        <v/>
      </c>
      <c r="Q352" s="160">
        <f t="shared" si="30"/>
        <v>0</v>
      </c>
      <c r="R352" s="160" t="str">
        <f t="shared" si="31"/>
        <v/>
      </c>
      <c r="S352" s="160" t="str">
        <f t="shared" si="32"/>
        <v/>
      </c>
      <c r="T352" s="50" t="str">
        <f>IF($F352="","",IF(ISERROR(VLOOKUP(F352,PROVEEDORES!$D$8:$I$507,5,0)),1,VLOOKUP($F352,PROVEEDORES!$D$8:$I$507,5,0)))</f>
        <v/>
      </c>
    </row>
    <row r="353" spans="3:20" ht="17.45" customHeight="1" x14ac:dyDescent="0.25">
      <c r="C353" s="188"/>
      <c r="D353" s="189"/>
      <c r="E353" s="178"/>
      <c r="F353" s="178"/>
      <c r="G353" s="190">
        <f>DATOS!$E$13</f>
        <v>1</v>
      </c>
      <c r="H353" s="178"/>
      <c r="I353" s="191"/>
      <c r="J353" s="178"/>
      <c r="K353" s="178"/>
      <c r="L353" s="178"/>
      <c r="M353" s="178"/>
      <c r="N353" s="160" t="str">
        <f t="shared" si="28"/>
        <v/>
      </c>
      <c r="O353" s="21"/>
      <c r="P353" s="160" t="str">
        <f t="shared" si="29"/>
        <v/>
      </c>
      <c r="Q353" s="160">
        <f t="shared" si="30"/>
        <v>0</v>
      </c>
      <c r="R353" s="160" t="str">
        <f t="shared" si="31"/>
        <v/>
      </c>
      <c r="S353" s="160" t="str">
        <f t="shared" si="32"/>
        <v/>
      </c>
      <c r="T353" s="50" t="str">
        <f>IF($F353="","",IF(ISERROR(VLOOKUP(F353,PROVEEDORES!$D$8:$I$507,5,0)),1,VLOOKUP($F353,PROVEEDORES!$D$8:$I$507,5,0)))</f>
        <v/>
      </c>
    </row>
    <row r="354" spans="3:20" ht="17.45" customHeight="1" x14ac:dyDescent="0.25">
      <c r="C354" s="188"/>
      <c r="D354" s="189"/>
      <c r="E354" s="178"/>
      <c r="F354" s="178"/>
      <c r="G354" s="190">
        <f>DATOS!$E$13</f>
        <v>1</v>
      </c>
      <c r="H354" s="178"/>
      <c r="I354" s="191"/>
      <c r="J354" s="178"/>
      <c r="K354" s="178"/>
      <c r="L354" s="178"/>
      <c r="M354" s="178"/>
      <c r="N354" s="160" t="str">
        <f t="shared" si="28"/>
        <v/>
      </c>
      <c r="O354" s="21"/>
      <c r="P354" s="160" t="str">
        <f t="shared" si="29"/>
        <v/>
      </c>
      <c r="Q354" s="160">
        <f t="shared" si="30"/>
        <v>0</v>
      </c>
      <c r="R354" s="160" t="str">
        <f t="shared" si="31"/>
        <v/>
      </c>
      <c r="S354" s="160" t="str">
        <f t="shared" si="32"/>
        <v/>
      </c>
      <c r="T354" s="50" t="str">
        <f>IF($F354="","",IF(ISERROR(VLOOKUP(F354,PROVEEDORES!$D$8:$I$507,5,0)),1,VLOOKUP($F354,PROVEEDORES!$D$8:$I$507,5,0)))</f>
        <v/>
      </c>
    </row>
    <row r="355" spans="3:20" ht="17.45" customHeight="1" x14ac:dyDescent="0.25">
      <c r="C355" s="188"/>
      <c r="D355" s="189"/>
      <c r="E355" s="178"/>
      <c r="F355" s="178"/>
      <c r="G355" s="190">
        <f>DATOS!$E$13</f>
        <v>1</v>
      </c>
      <c r="H355" s="178"/>
      <c r="I355" s="191"/>
      <c r="J355" s="178"/>
      <c r="K355" s="178"/>
      <c r="L355" s="178"/>
      <c r="M355" s="178"/>
      <c r="N355" s="160" t="str">
        <f t="shared" si="28"/>
        <v/>
      </c>
      <c r="O355" s="21"/>
      <c r="P355" s="160" t="str">
        <f t="shared" si="29"/>
        <v/>
      </c>
      <c r="Q355" s="160">
        <f t="shared" si="30"/>
        <v>0</v>
      </c>
      <c r="R355" s="160" t="str">
        <f t="shared" si="31"/>
        <v/>
      </c>
      <c r="S355" s="160" t="str">
        <f t="shared" si="32"/>
        <v/>
      </c>
      <c r="T355" s="50" t="str">
        <f>IF($F355="","",IF(ISERROR(VLOOKUP(F355,PROVEEDORES!$D$8:$I$507,5,0)),1,VLOOKUP($F355,PROVEEDORES!$D$8:$I$507,5,0)))</f>
        <v/>
      </c>
    </row>
    <row r="356" spans="3:20" ht="17.45" customHeight="1" x14ac:dyDescent="0.25">
      <c r="C356" s="188"/>
      <c r="D356" s="189"/>
      <c r="E356" s="178"/>
      <c r="F356" s="178"/>
      <c r="G356" s="190">
        <f>DATOS!$E$13</f>
        <v>1</v>
      </c>
      <c r="H356" s="178"/>
      <c r="I356" s="191"/>
      <c r="J356" s="178"/>
      <c r="K356" s="178"/>
      <c r="L356" s="178"/>
      <c r="M356" s="178"/>
      <c r="N356" s="160" t="str">
        <f t="shared" si="28"/>
        <v/>
      </c>
      <c r="O356" s="21"/>
      <c r="P356" s="160" t="str">
        <f t="shared" si="29"/>
        <v/>
      </c>
      <c r="Q356" s="160">
        <f t="shared" si="30"/>
        <v>0</v>
      </c>
      <c r="R356" s="160" t="str">
        <f t="shared" si="31"/>
        <v/>
      </c>
      <c r="S356" s="160" t="str">
        <f t="shared" si="32"/>
        <v/>
      </c>
      <c r="T356" s="50" t="str">
        <f>IF($F356="","",IF(ISERROR(VLOOKUP(F356,PROVEEDORES!$D$8:$I$507,5,0)),1,VLOOKUP($F356,PROVEEDORES!$D$8:$I$507,5,0)))</f>
        <v/>
      </c>
    </row>
    <row r="357" spans="3:20" ht="17.45" customHeight="1" x14ac:dyDescent="0.25">
      <c r="C357" s="188"/>
      <c r="D357" s="189"/>
      <c r="E357" s="178"/>
      <c r="F357" s="178"/>
      <c r="G357" s="190">
        <f>DATOS!$E$13</f>
        <v>1</v>
      </c>
      <c r="H357" s="178"/>
      <c r="I357" s="191"/>
      <c r="J357" s="178"/>
      <c r="K357" s="178"/>
      <c r="L357" s="178"/>
      <c r="M357" s="178"/>
      <c r="N357" s="160" t="str">
        <f t="shared" si="28"/>
        <v/>
      </c>
      <c r="O357" s="21"/>
      <c r="P357" s="160" t="str">
        <f t="shared" si="29"/>
        <v/>
      </c>
      <c r="Q357" s="160">
        <f t="shared" si="30"/>
        <v>0</v>
      </c>
      <c r="R357" s="160" t="str">
        <f t="shared" si="31"/>
        <v/>
      </c>
      <c r="S357" s="160" t="str">
        <f t="shared" si="32"/>
        <v/>
      </c>
      <c r="T357" s="50" t="str">
        <f>IF($F357="","",IF(ISERROR(VLOOKUP(F357,PROVEEDORES!$D$8:$I$507,5,0)),1,VLOOKUP($F357,PROVEEDORES!$D$8:$I$507,5,0)))</f>
        <v/>
      </c>
    </row>
    <row r="358" spans="3:20" ht="17.45" customHeight="1" x14ac:dyDescent="0.25">
      <c r="C358" s="188"/>
      <c r="D358" s="189"/>
      <c r="E358" s="178"/>
      <c r="F358" s="178"/>
      <c r="G358" s="190">
        <f>DATOS!$E$13</f>
        <v>1</v>
      </c>
      <c r="H358" s="178"/>
      <c r="I358" s="191"/>
      <c r="J358" s="178"/>
      <c r="K358" s="178"/>
      <c r="L358" s="178"/>
      <c r="M358" s="178"/>
      <c r="N358" s="160" t="str">
        <f t="shared" si="28"/>
        <v/>
      </c>
      <c r="O358" s="21"/>
      <c r="P358" s="160" t="str">
        <f t="shared" si="29"/>
        <v/>
      </c>
      <c r="Q358" s="160">
        <f t="shared" si="30"/>
        <v>0</v>
      </c>
      <c r="R358" s="160" t="str">
        <f t="shared" si="31"/>
        <v/>
      </c>
      <c r="S358" s="160" t="str">
        <f t="shared" si="32"/>
        <v/>
      </c>
      <c r="T358" s="50" t="str">
        <f>IF($F358="","",IF(ISERROR(VLOOKUP(F358,PROVEEDORES!$D$8:$I$507,5,0)),1,VLOOKUP($F358,PROVEEDORES!$D$8:$I$507,5,0)))</f>
        <v/>
      </c>
    </row>
    <row r="359" spans="3:20" ht="17.45" customHeight="1" x14ac:dyDescent="0.25">
      <c r="C359" s="188"/>
      <c r="D359" s="189"/>
      <c r="E359" s="178"/>
      <c r="F359" s="178"/>
      <c r="G359" s="190">
        <f>DATOS!$E$13</f>
        <v>1</v>
      </c>
      <c r="H359" s="178"/>
      <c r="I359" s="191"/>
      <c r="J359" s="178"/>
      <c r="K359" s="178"/>
      <c r="L359" s="178"/>
      <c r="M359" s="178"/>
      <c r="N359" s="160" t="str">
        <f t="shared" si="28"/>
        <v/>
      </c>
      <c r="O359" s="21"/>
      <c r="P359" s="160" t="str">
        <f t="shared" si="29"/>
        <v/>
      </c>
      <c r="Q359" s="160">
        <f t="shared" si="30"/>
        <v>0</v>
      </c>
      <c r="R359" s="160" t="str">
        <f t="shared" si="31"/>
        <v/>
      </c>
      <c r="S359" s="160" t="str">
        <f t="shared" si="32"/>
        <v/>
      </c>
      <c r="T359" s="50" t="str">
        <f>IF($F359="","",IF(ISERROR(VLOOKUP(F359,PROVEEDORES!$D$8:$I$507,5,0)),1,VLOOKUP($F359,PROVEEDORES!$D$8:$I$507,5,0)))</f>
        <v/>
      </c>
    </row>
    <row r="360" spans="3:20" ht="17.45" customHeight="1" x14ac:dyDescent="0.25">
      <c r="C360" s="188"/>
      <c r="D360" s="189"/>
      <c r="E360" s="178"/>
      <c r="F360" s="178"/>
      <c r="G360" s="190">
        <f>DATOS!$E$13</f>
        <v>1</v>
      </c>
      <c r="H360" s="178"/>
      <c r="I360" s="191"/>
      <c r="J360" s="178"/>
      <c r="K360" s="178"/>
      <c r="L360" s="178"/>
      <c r="M360" s="178"/>
      <c r="N360" s="160" t="str">
        <f t="shared" si="28"/>
        <v/>
      </c>
      <c r="O360" s="21"/>
      <c r="P360" s="160" t="str">
        <f t="shared" si="29"/>
        <v/>
      </c>
      <c r="Q360" s="160">
        <f t="shared" si="30"/>
        <v>0</v>
      </c>
      <c r="R360" s="160" t="str">
        <f t="shared" si="31"/>
        <v/>
      </c>
      <c r="S360" s="160" t="str">
        <f t="shared" si="32"/>
        <v/>
      </c>
      <c r="T360" s="50" t="str">
        <f>IF($F360="","",IF(ISERROR(VLOOKUP(F360,PROVEEDORES!$D$8:$I$507,5,0)),1,VLOOKUP($F360,PROVEEDORES!$D$8:$I$507,5,0)))</f>
        <v/>
      </c>
    </row>
    <row r="361" spans="3:20" ht="17.45" customHeight="1" x14ac:dyDescent="0.25">
      <c r="C361" s="188"/>
      <c r="D361" s="189"/>
      <c r="E361" s="178"/>
      <c r="F361" s="178"/>
      <c r="G361" s="190">
        <f>DATOS!$E$13</f>
        <v>1</v>
      </c>
      <c r="H361" s="178"/>
      <c r="I361" s="191"/>
      <c r="J361" s="178"/>
      <c r="K361" s="178"/>
      <c r="L361" s="178"/>
      <c r="M361" s="178"/>
      <c r="N361" s="160" t="str">
        <f t="shared" si="28"/>
        <v/>
      </c>
      <c r="O361" s="21"/>
      <c r="P361" s="160" t="str">
        <f t="shared" si="29"/>
        <v/>
      </c>
      <c r="Q361" s="160">
        <f t="shared" si="30"/>
        <v>0</v>
      </c>
      <c r="R361" s="160" t="str">
        <f t="shared" si="31"/>
        <v/>
      </c>
      <c r="S361" s="160" t="str">
        <f t="shared" si="32"/>
        <v/>
      </c>
      <c r="T361" s="50" t="str">
        <f>IF($F361="","",IF(ISERROR(VLOOKUP(F361,PROVEEDORES!$D$8:$I$507,5,0)),1,VLOOKUP($F361,PROVEEDORES!$D$8:$I$507,5,0)))</f>
        <v/>
      </c>
    </row>
    <row r="362" spans="3:20" ht="17.45" customHeight="1" x14ac:dyDescent="0.25">
      <c r="C362" s="188"/>
      <c r="D362" s="189"/>
      <c r="E362" s="178"/>
      <c r="F362" s="178"/>
      <c r="G362" s="190">
        <f>DATOS!$E$13</f>
        <v>1</v>
      </c>
      <c r="H362" s="178"/>
      <c r="I362" s="191"/>
      <c r="J362" s="178"/>
      <c r="K362" s="178"/>
      <c r="L362" s="178"/>
      <c r="M362" s="178"/>
      <c r="N362" s="160" t="str">
        <f t="shared" si="28"/>
        <v/>
      </c>
      <c r="O362" s="21"/>
      <c r="P362" s="160" t="str">
        <f t="shared" si="29"/>
        <v/>
      </c>
      <c r="Q362" s="160">
        <f t="shared" si="30"/>
        <v>0</v>
      </c>
      <c r="R362" s="160" t="str">
        <f t="shared" si="31"/>
        <v/>
      </c>
      <c r="S362" s="160" t="str">
        <f t="shared" si="32"/>
        <v/>
      </c>
      <c r="T362" s="50" t="str">
        <f>IF($F362="","",IF(ISERROR(VLOOKUP(F362,PROVEEDORES!$D$8:$I$507,5,0)),1,VLOOKUP($F362,PROVEEDORES!$D$8:$I$507,5,0)))</f>
        <v/>
      </c>
    </row>
    <row r="363" spans="3:20" ht="17.45" customHeight="1" x14ac:dyDescent="0.25">
      <c r="C363" s="188"/>
      <c r="D363" s="189"/>
      <c r="E363" s="178"/>
      <c r="F363" s="178"/>
      <c r="G363" s="190">
        <f>DATOS!$E$13</f>
        <v>1</v>
      </c>
      <c r="H363" s="178"/>
      <c r="I363" s="191"/>
      <c r="J363" s="178"/>
      <c r="K363" s="178"/>
      <c r="L363" s="178"/>
      <c r="M363" s="178"/>
      <c r="N363" s="160" t="str">
        <f t="shared" si="28"/>
        <v/>
      </c>
      <c r="O363" s="21"/>
      <c r="P363" s="160" t="str">
        <f t="shared" si="29"/>
        <v/>
      </c>
      <c r="Q363" s="160">
        <f t="shared" si="30"/>
        <v>0</v>
      </c>
      <c r="R363" s="160" t="str">
        <f t="shared" si="31"/>
        <v/>
      </c>
      <c r="S363" s="160" t="str">
        <f t="shared" si="32"/>
        <v/>
      </c>
      <c r="T363" s="50" t="str">
        <f>IF($F363="","",IF(ISERROR(VLOOKUP(F363,PROVEEDORES!$D$8:$I$507,5,0)),1,VLOOKUP($F363,PROVEEDORES!$D$8:$I$507,5,0)))</f>
        <v/>
      </c>
    </row>
    <row r="364" spans="3:20" ht="17.45" customHeight="1" x14ac:dyDescent="0.25">
      <c r="C364" s="188"/>
      <c r="D364" s="189"/>
      <c r="E364" s="178"/>
      <c r="F364" s="178"/>
      <c r="G364" s="190">
        <f>DATOS!$E$13</f>
        <v>1</v>
      </c>
      <c r="H364" s="178"/>
      <c r="I364" s="191"/>
      <c r="J364" s="178"/>
      <c r="K364" s="178"/>
      <c r="L364" s="178"/>
      <c r="M364" s="178"/>
      <c r="N364" s="160" t="str">
        <f t="shared" si="28"/>
        <v/>
      </c>
      <c r="O364" s="21"/>
      <c r="P364" s="160" t="str">
        <f t="shared" si="29"/>
        <v/>
      </c>
      <c r="Q364" s="160">
        <f t="shared" si="30"/>
        <v>0</v>
      </c>
      <c r="R364" s="160" t="str">
        <f t="shared" si="31"/>
        <v/>
      </c>
      <c r="S364" s="160" t="str">
        <f t="shared" si="32"/>
        <v/>
      </c>
      <c r="T364" s="50" t="str">
        <f>IF($F364="","",IF(ISERROR(VLOOKUP(F364,PROVEEDORES!$D$8:$I$507,5,0)),1,VLOOKUP($F364,PROVEEDORES!$D$8:$I$507,5,0)))</f>
        <v/>
      </c>
    </row>
    <row r="365" spans="3:20" ht="17.45" customHeight="1" x14ac:dyDescent="0.25">
      <c r="C365" s="188"/>
      <c r="D365" s="189"/>
      <c r="E365" s="178"/>
      <c r="F365" s="178"/>
      <c r="G365" s="190">
        <f>DATOS!$E$13</f>
        <v>1</v>
      </c>
      <c r="H365" s="178"/>
      <c r="I365" s="191"/>
      <c r="J365" s="178"/>
      <c r="K365" s="178"/>
      <c r="L365" s="178"/>
      <c r="M365" s="178"/>
      <c r="N365" s="160" t="str">
        <f t="shared" si="28"/>
        <v/>
      </c>
      <c r="O365" s="21"/>
      <c r="P365" s="160" t="str">
        <f t="shared" si="29"/>
        <v/>
      </c>
      <c r="Q365" s="160">
        <f t="shared" si="30"/>
        <v>0</v>
      </c>
      <c r="R365" s="160" t="str">
        <f t="shared" si="31"/>
        <v/>
      </c>
      <c r="S365" s="160" t="str">
        <f t="shared" si="32"/>
        <v/>
      </c>
      <c r="T365" s="50" t="str">
        <f>IF($F365="","",IF(ISERROR(VLOOKUP(F365,PROVEEDORES!$D$8:$I$507,5,0)),1,VLOOKUP($F365,PROVEEDORES!$D$8:$I$507,5,0)))</f>
        <v/>
      </c>
    </row>
    <row r="366" spans="3:20" ht="17.45" customHeight="1" x14ac:dyDescent="0.25">
      <c r="C366" s="188"/>
      <c r="D366" s="189"/>
      <c r="E366" s="178"/>
      <c r="F366" s="178"/>
      <c r="G366" s="190">
        <f>DATOS!$E$13</f>
        <v>1</v>
      </c>
      <c r="H366" s="178"/>
      <c r="I366" s="191"/>
      <c r="J366" s="178"/>
      <c r="K366" s="178"/>
      <c r="L366" s="178"/>
      <c r="M366" s="178"/>
      <c r="N366" s="160" t="str">
        <f t="shared" si="28"/>
        <v/>
      </c>
      <c r="O366" s="21"/>
      <c r="P366" s="160" t="str">
        <f t="shared" si="29"/>
        <v/>
      </c>
      <c r="Q366" s="160">
        <f t="shared" si="30"/>
        <v>0</v>
      </c>
      <c r="R366" s="160" t="str">
        <f t="shared" si="31"/>
        <v/>
      </c>
      <c r="S366" s="160" t="str">
        <f t="shared" si="32"/>
        <v/>
      </c>
      <c r="T366" s="50" t="str">
        <f>IF($F366="","",IF(ISERROR(VLOOKUP(F366,PROVEEDORES!$D$8:$I$507,5,0)),1,VLOOKUP($F366,PROVEEDORES!$D$8:$I$507,5,0)))</f>
        <v/>
      </c>
    </row>
    <row r="367" spans="3:20" ht="17.45" customHeight="1" x14ac:dyDescent="0.25">
      <c r="C367" s="188"/>
      <c r="D367" s="189"/>
      <c r="E367" s="178"/>
      <c r="F367" s="178"/>
      <c r="G367" s="190">
        <f>DATOS!$E$13</f>
        <v>1</v>
      </c>
      <c r="H367" s="178"/>
      <c r="I367" s="191"/>
      <c r="J367" s="178"/>
      <c r="K367" s="178"/>
      <c r="L367" s="178"/>
      <c r="M367" s="178"/>
      <c r="N367" s="160" t="str">
        <f t="shared" si="28"/>
        <v/>
      </c>
      <c r="O367" s="21"/>
      <c r="P367" s="160" t="str">
        <f t="shared" si="29"/>
        <v/>
      </c>
      <c r="Q367" s="160">
        <f t="shared" si="30"/>
        <v>0</v>
      </c>
      <c r="R367" s="160" t="str">
        <f t="shared" si="31"/>
        <v/>
      </c>
      <c r="S367" s="160" t="str">
        <f t="shared" si="32"/>
        <v/>
      </c>
      <c r="T367" s="50" t="str">
        <f>IF($F367="","",IF(ISERROR(VLOOKUP(F367,PROVEEDORES!$D$8:$I$507,5,0)),1,VLOOKUP($F367,PROVEEDORES!$D$8:$I$507,5,0)))</f>
        <v/>
      </c>
    </row>
    <row r="368" spans="3:20" ht="17.45" customHeight="1" x14ac:dyDescent="0.25">
      <c r="C368" s="188"/>
      <c r="D368" s="189"/>
      <c r="E368" s="178"/>
      <c r="F368" s="178"/>
      <c r="G368" s="190">
        <f>DATOS!$E$13</f>
        <v>1</v>
      </c>
      <c r="H368" s="178"/>
      <c r="I368" s="191"/>
      <c r="J368" s="178"/>
      <c r="K368" s="178"/>
      <c r="L368" s="178"/>
      <c r="M368" s="178"/>
      <c r="N368" s="160" t="str">
        <f t="shared" si="28"/>
        <v/>
      </c>
      <c r="O368" s="21"/>
      <c r="P368" s="160" t="str">
        <f t="shared" si="29"/>
        <v/>
      </c>
      <c r="Q368" s="160">
        <f t="shared" si="30"/>
        <v>0</v>
      </c>
      <c r="R368" s="160" t="str">
        <f t="shared" si="31"/>
        <v/>
      </c>
      <c r="S368" s="160" t="str">
        <f t="shared" si="32"/>
        <v/>
      </c>
      <c r="T368" s="50" t="str">
        <f>IF($F368="","",IF(ISERROR(VLOOKUP(F368,PROVEEDORES!$D$8:$I$507,5,0)),1,VLOOKUP($F368,PROVEEDORES!$D$8:$I$507,5,0)))</f>
        <v/>
      </c>
    </row>
    <row r="369" spans="3:20" ht="17.45" customHeight="1" x14ac:dyDescent="0.25">
      <c r="C369" s="188"/>
      <c r="D369" s="189"/>
      <c r="E369" s="178"/>
      <c r="F369" s="178"/>
      <c r="G369" s="190">
        <f>DATOS!$E$13</f>
        <v>1</v>
      </c>
      <c r="H369" s="178"/>
      <c r="I369" s="191"/>
      <c r="J369" s="178"/>
      <c r="K369" s="178"/>
      <c r="L369" s="178"/>
      <c r="M369" s="178"/>
      <c r="N369" s="160" t="str">
        <f t="shared" si="28"/>
        <v/>
      </c>
      <c r="O369" s="21"/>
      <c r="P369" s="160" t="str">
        <f t="shared" si="29"/>
        <v/>
      </c>
      <c r="Q369" s="160">
        <f t="shared" si="30"/>
        <v>0</v>
      </c>
      <c r="R369" s="160" t="str">
        <f t="shared" si="31"/>
        <v/>
      </c>
      <c r="S369" s="160" t="str">
        <f t="shared" si="32"/>
        <v/>
      </c>
      <c r="T369" s="50" t="str">
        <f>IF($F369="","",IF(ISERROR(VLOOKUP(F369,PROVEEDORES!$D$8:$I$507,5,0)),1,VLOOKUP($F369,PROVEEDORES!$D$8:$I$507,5,0)))</f>
        <v/>
      </c>
    </row>
    <row r="370" spans="3:20" ht="17.45" customHeight="1" x14ac:dyDescent="0.25">
      <c r="C370" s="188"/>
      <c r="D370" s="189"/>
      <c r="E370" s="178"/>
      <c r="F370" s="178"/>
      <c r="G370" s="190">
        <f>DATOS!$E$13</f>
        <v>1</v>
      </c>
      <c r="H370" s="178"/>
      <c r="I370" s="191"/>
      <c r="J370" s="178"/>
      <c r="K370" s="178"/>
      <c r="L370" s="178"/>
      <c r="M370" s="178"/>
      <c r="N370" s="160" t="str">
        <f t="shared" si="28"/>
        <v/>
      </c>
      <c r="O370" s="21"/>
      <c r="P370" s="160" t="str">
        <f t="shared" si="29"/>
        <v/>
      </c>
      <c r="Q370" s="160">
        <f t="shared" si="30"/>
        <v>0</v>
      </c>
      <c r="R370" s="160" t="str">
        <f t="shared" si="31"/>
        <v/>
      </c>
      <c r="S370" s="160" t="str">
        <f t="shared" si="32"/>
        <v/>
      </c>
      <c r="T370" s="50" t="str">
        <f>IF($F370="","",IF(ISERROR(VLOOKUP(F370,PROVEEDORES!$D$8:$I$507,5,0)),1,VLOOKUP($F370,PROVEEDORES!$D$8:$I$507,5,0)))</f>
        <v/>
      </c>
    </row>
    <row r="371" spans="3:20" ht="17.45" customHeight="1" x14ac:dyDescent="0.25">
      <c r="C371" s="188"/>
      <c r="D371" s="189"/>
      <c r="E371" s="178"/>
      <c r="F371" s="178"/>
      <c r="G371" s="190">
        <f>DATOS!$E$13</f>
        <v>1</v>
      </c>
      <c r="H371" s="178"/>
      <c r="I371" s="191"/>
      <c r="J371" s="178"/>
      <c r="K371" s="178"/>
      <c r="L371" s="178"/>
      <c r="M371" s="178"/>
      <c r="N371" s="160" t="str">
        <f t="shared" si="28"/>
        <v/>
      </c>
      <c r="O371" s="21"/>
      <c r="P371" s="160" t="str">
        <f t="shared" si="29"/>
        <v/>
      </c>
      <c r="Q371" s="160">
        <f t="shared" si="30"/>
        <v>0</v>
      </c>
      <c r="R371" s="160" t="str">
        <f t="shared" si="31"/>
        <v/>
      </c>
      <c r="S371" s="160" t="str">
        <f t="shared" si="32"/>
        <v/>
      </c>
      <c r="T371" s="50" t="str">
        <f>IF($F371="","",IF(ISERROR(VLOOKUP(F371,PROVEEDORES!$D$8:$I$507,5,0)),1,VLOOKUP($F371,PROVEEDORES!$D$8:$I$507,5,0)))</f>
        <v/>
      </c>
    </row>
    <row r="372" spans="3:20" ht="17.45" customHeight="1" x14ac:dyDescent="0.25">
      <c r="C372" s="188"/>
      <c r="D372" s="189"/>
      <c r="E372" s="178"/>
      <c r="F372" s="178"/>
      <c r="G372" s="190">
        <f>DATOS!$E$13</f>
        <v>1</v>
      </c>
      <c r="H372" s="178"/>
      <c r="I372" s="191"/>
      <c r="J372" s="178"/>
      <c r="K372" s="178"/>
      <c r="L372" s="178"/>
      <c r="M372" s="178"/>
      <c r="N372" s="160" t="str">
        <f t="shared" si="28"/>
        <v/>
      </c>
      <c r="O372" s="21"/>
      <c r="P372" s="160" t="str">
        <f t="shared" si="29"/>
        <v/>
      </c>
      <c r="Q372" s="160">
        <f t="shared" si="30"/>
        <v>0</v>
      </c>
      <c r="R372" s="160" t="str">
        <f t="shared" si="31"/>
        <v/>
      </c>
      <c r="S372" s="160" t="str">
        <f t="shared" si="32"/>
        <v/>
      </c>
      <c r="T372" s="50" t="str">
        <f>IF($F372="","",IF(ISERROR(VLOOKUP(F372,PROVEEDORES!$D$8:$I$507,5,0)),1,VLOOKUP($F372,PROVEEDORES!$D$8:$I$507,5,0)))</f>
        <v/>
      </c>
    </row>
    <row r="373" spans="3:20" ht="17.45" customHeight="1" x14ac:dyDescent="0.25">
      <c r="C373" s="188"/>
      <c r="D373" s="189"/>
      <c r="E373" s="178"/>
      <c r="F373" s="178"/>
      <c r="G373" s="190">
        <f>DATOS!$E$13</f>
        <v>1</v>
      </c>
      <c r="H373" s="178"/>
      <c r="I373" s="191"/>
      <c r="J373" s="178"/>
      <c r="K373" s="178"/>
      <c r="L373" s="178"/>
      <c r="M373" s="178"/>
      <c r="N373" s="160" t="str">
        <f t="shared" si="28"/>
        <v/>
      </c>
      <c r="O373" s="21"/>
      <c r="P373" s="160" t="str">
        <f t="shared" si="29"/>
        <v/>
      </c>
      <c r="Q373" s="160">
        <f t="shared" si="30"/>
        <v>0</v>
      </c>
      <c r="R373" s="160" t="str">
        <f t="shared" si="31"/>
        <v/>
      </c>
      <c r="S373" s="160" t="str">
        <f t="shared" si="32"/>
        <v/>
      </c>
      <c r="T373" s="50" t="str">
        <f>IF($F373="","",IF(ISERROR(VLOOKUP(F373,PROVEEDORES!$D$8:$I$507,5,0)),1,VLOOKUP($F373,PROVEEDORES!$D$8:$I$507,5,0)))</f>
        <v/>
      </c>
    </row>
    <row r="374" spans="3:20" ht="17.45" customHeight="1" x14ac:dyDescent="0.25">
      <c r="C374" s="188"/>
      <c r="D374" s="189"/>
      <c r="E374" s="178"/>
      <c r="F374" s="178"/>
      <c r="G374" s="190">
        <f>DATOS!$E$13</f>
        <v>1</v>
      </c>
      <c r="H374" s="178"/>
      <c r="I374" s="191"/>
      <c r="J374" s="178"/>
      <c r="K374" s="178"/>
      <c r="L374" s="178"/>
      <c r="M374" s="178"/>
      <c r="N374" s="160" t="str">
        <f t="shared" si="28"/>
        <v/>
      </c>
      <c r="O374" s="21"/>
      <c r="P374" s="160" t="str">
        <f t="shared" si="29"/>
        <v/>
      </c>
      <c r="Q374" s="160">
        <f t="shared" si="30"/>
        <v>0</v>
      </c>
      <c r="R374" s="160" t="str">
        <f t="shared" si="31"/>
        <v/>
      </c>
      <c r="S374" s="160" t="str">
        <f t="shared" si="32"/>
        <v/>
      </c>
      <c r="T374" s="50" t="str">
        <f>IF($F374="","",IF(ISERROR(VLOOKUP(F374,PROVEEDORES!$D$8:$I$507,5,0)),1,VLOOKUP($F374,PROVEEDORES!$D$8:$I$507,5,0)))</f>
        <v/>
      </c>
    </row>
    <row r="375" spans="3:20" ht="17.45" customHeight="1" x14ac:dyDescent="0.25">
      <c r="C375" s="188"/>
      <c r="D375" s="189"/>
      <c r="E375" s="178"/>
      <c r="F375" s="178"/>
      <c r="G375" s="190">
        <f>DATOS!$E$13</f>
        <v>1</v>
      </c>
      <c r="H375" s="178"/>
      <c r="I375" s="191"/>
      <c r="J375" s="178"/>
      <c r="K375" s="178"/>
      <c r="L375" s="178"/>
      <c r="M375" s="178"/>
      <c r="N375" s="160" t="str">
        <f t="shared" si="28"/>
        <v/>
      </c>
      <c r="O375" s="21"/>
      <c r="P375" s="160" t="str">
        <f t="shared" si="29"/>
        <v/>
      </c>
      <c r="Q375" s="160">
        <f t="shared" si="30"/>
        <v>0</v>
      </c>
      <c r="R375" s="160" t="str">
        <f t="shared" si="31"/>
        <v/>
      </c>
      <c r="S375" s="160" t="str">
        <f t="shared" si="32"/>
        <v/>
      </c>
      <c r="T375" s="50" t="str">
        <f>IF($F375="","",IF(ISERROR(VLOOKUP(F375,PROVEEDORES!$D$8:$I$507,5,0)),1,VLOOKUP($F375,PROVEEDORES!$D$8:$I$507,5,0)))</f>
        <v/>
      </c>
    </row>
    <row r="376" spans="3:20" ht="17.45" customHeight="1" x14ac:dyDescent="0.25">
      <c r="C376" s="188"/>
      <c r="D376" s="189"/>
      <c r="E376" s="178"/>
      <c r="F376" s="178"/>
      <c r="G376" s="190">
        <f>DATOS!$E$13</f>
        <v>1</v>
      </c>
      <c r="H376" s="178"/>
      <c r="I376" s="191"/>
      <c r="J376" s="178"/>
      <c r="K376" s="178"/>
      <c r="L376" s="178"/>
      <c r="M376" s="178"/>
      <c r="N376" s="160" t="str">
        <f t="shared" si="28"/>
        <v/>
      </c>
      <c r="O376" s="21"/>
      <c r="P376" s="160" t="str">
        <f t="shared" si="29"/>
        <v/>
      </c>
      <c r="Q376" s="160">
        <f t="shared" si="30"/>
        <v>0</v>
      </c>
      <c r="R376" s="160" t="str">
        <f t="shared" si="31"/>
        <v/>
      </c>
      <c r="S376" s="160" t="str">
        <f t="shared" si="32"/>
        <v/>
      </c>
      <c r="T376" s="50" t="str">
        <f>IF($F376="","",IF(ISERROR(VLOOKUP(F376,PROVEEDORES!$D$8:$I$507,5,0)),1,VLOOKUP($F376,PROVEEDORES!$D$8:$I$507,5,0)))</f>
        <v/>
      </c>
    </row>
    <row r="377" spans="3:20" ht="17.45" customHeight="1" x14ac:dyDescent="0.25">
      <c r="C377" s="188"/>
      <c r="D377" s="189"/>
      <c r="E377" s="178"/>
      <c r="F377" s="178"/>
      <c r="G377" s="190">
        <f>DATOS!$E$13</f>
        <v>1</v>
      </c>
      <c r="H377" s="178"/>
      <c r="I377" s="191"/>
      <c r="J377" s="178"/>
      <c r="K377" s="178"/>
      <c r="L377" s="178"/>
      <c r="M377" s="178"/>
      <c r="N377" s="160" t="str">
        <f t="shared" si="28"/>
        <v/>
      </c>
      <c r="O377" s="21"/>
      <c r="P377" s="160" t="str">
        <f t="shared" si="29"/>
        <v/>
      </c>
      <c r="Q377" s="160">
        <f t="shared" si="30"/>
        <v>0</v>
      </c>
      <c r="R377" s="160" t="str">
        <f t="shared" si="31"/>
        <v/>
      </c>
      <c r="S377" s="160" t="str">
        <f t="shared" si="32"/>
        <v/>
      </c>
      <c r="T377" s="50" t="str">
        <f>IF($F377="","",IF(ISERROR(VLOOKUP(F377,PROVEEDORES!$D$8:$I$507,5,0)),1,VLOOKUP($F377,PROVEEDORES!$D$8:$I$507,5,0)))</f>
        <v/>
      </c>
    </row>
    <row r="378" spans="3:20" ht="17.45" customHeight="1" x14ac:dyDescent="0.25">
      <c r="C378" s="188"/>
      <c r="D378" s="189"/>
      <c r="E378" s="178"/>
      <c r="F378" s="178"/>
      <c r="G378" s="190">
        <f>DATOS!$E$13</f>
        <v>1</v>
      </c>
      <c r="H378" s="178"/>
      <c r="I378" s="191"/>
      <c r="J378" s="178"/>
      <c r="K378" s="178"/>
      <c r="L378" s="178"/>
      <c r="M378" s="178"/>
      <c r="N378" s="160" t="str">
        <f t="shared" si="28"/>
        <v/>
      </c>
      <c r="O378" s="21"/>
      <c r="P378" s="160" t="str">
        <f t="shared" si="29"/>
        <v/>
      </c>
      <c r="Q378" s="160">
        <f t="shared" si="30"/>
        <v>0</v>
      </c>
      <c r="R378" s="160" t="str">
        <f t="shared" si="31"/>
        <v/>
      </c>
      <c r="S378" s="160" t="str">
        <f t="shared" si="32"/>
        <v/>
      </c>
      <c r="T378" s="50" t="str">
        <f>IF($F378="","",IF(ISERROR(VLOOKUP(F378,PROVEEDORES!$D$8:$I$507,5,0)),1,VLOOKUP($F378,PROVEEDORES!$D$8:$I$507,5,0)))</f>
        <v/>
      </c>
    </row>
    <row r="379" spans="3:20" ht="17.45" customHeight="1" x14ac:dyDescent="0.25">
      <c r="C379" s="188"/>
      <c r="D379" s="189"/>
      <c r="E379" s="178"/>
      <c r="F379" s="178"/>
      <c r="G379" s="190">
        <f>DATOS!$E$13</f>
        <v>1</v>
      </c>
      <c r="H379" s="178"/>
      <c r="I379" s="191"/>
      <c r="J379" s="178"/>
      <c r="K379" s="178"/>
      <c r="L379" s="178"/>
      <c r="M379" s="178"/>
      <c r="N379" s="160" t="str">
        <f t="shared" si="28"/>
        <v/>
      </c>
      <c r="O379" s="21"/>
      <c r="P379" s="160" t="str">
        <f t="shared" si="29"/>
        <v/>
      </c>
      <c r="Q379" s="160">
        <f t="shared" si="30"/>
        <v>0</v>
      </c>
      <c r="R379" s="160" t="str">
        <f t="shared" si="31"/>
        <v/>
      </c>
      <c r="S379" s="160" t="str">
        <f t="shared" si="32"/>
        <v/>
      </c>
      <c r="T379" s="50" t="str">
        <f>IF($F379="","",IF(ISERROR(VLOOKUP(F379,PROVEEDORES!$D$8:$I$507,5,0)),1,VLOOKUP($F379,PROVEEDORES!$D$8:$I$507,5,0)))</f>
        <v/>
      </c>
    </row>
    <row r="380" spans="3:20" ht="17.45" customHeight="1" x14ac:dyDescent="0.25">
      <c r="C380" s="188"/>
      <c r="D380" s="189"/>
      <c r="E380" s="178"/>
      <c r="F380" s="178"/>
      <c r="G380" s="190">
        <f>DATOS!$E$13</f>
        <v>1</v>
      </c>
      <c r="H380" s="178"/>
      <c r="I380" s="191"/>
      <c r="J380" s="178"/>
      <c r="K380" s="178"/>
      <c r="L380" s="178"/>
      <c r="M380" s="178"/>
      <c r="N380" s="160" t="str">
        <f t="shared" si="28"/>
        <v/>
      </c>
      <c r="O380" s="21"/>
      <c r="P380" s="160" t="str">
        <f t="shared" si="29"/>
        <v/>
      </c>
      <c r="Q380" s="160">
        <f t="shared" si="30"/>
        <v>0</v>
      </c>
      <c r="R380" s="160" t="str">
        <f t="shared" si="31"/>
        <v/>
      </c>
      <c r="S380" s="160" t="str">
        <f t="shared" si="32"/>
        <v/>
      </c>
      <c r="T380" s="50" t="str">
        <f>IF($F380="","",IF(ISERROR(VLOOKUP(F380,PROVEEDORES!$D$8:$I$507,5,0)),1,VLOOKUP($F380,PROVEEDORES!$D$8:$I$507,5,0)))</f>
        <v/>
      </c>
    </row>
    <row r="381" spans="3:20" ht="17.45" customHeight="1" x14ac:dyDescent="0.25">
      <c r="C381" s="188"/>
      <c r="D381" s="189"/>
      <c r="E381" s="178"/>
      <c r="F381" s="178"/>
      <c r="G381" s="190">
        <f>DATOS!$E$13</f>
        <v>1</v>
      </c>
      <c r="H381" s="178"/>
      <c r="I381" s="191"/>
      <c r="J381" s="178"/>
      <c r="K381" s="178"/>
      <c r="L381" s="178"/>
      <c r="M381" s="178"/>
      <c r="N381" s="160" t="str">
        <f t="shared" si="28"/>
        <v/>
      </c>
      <c r="O381" s="21"/>
      <c r="P381" s="160" t="str">
        <f t="shared" si="29"/>
        <v/>
      </c>
      <c r="Q381" s="160">
        <f t="shared" si="30"/>
        <v>0</v>
      </c>
      <c r="R381" s="160" t="str">
        <f t="shared" si="31"/>
        <v/>
      </c>
      <c r="S381" s="160" t="str">
        <f t="shared" si="32"/>
        <v/>
      </c>
      <c r="T381" s="50" t="str">
        <f>IF($F381="","",IF(ISERROR(VLOOKUP(F381,PROVEEDORES!$D$8:$I$507,5,0)),1,VLOOKUP($F381,PROVEEDORES!$D$8:$I$507,5,0)))</f>
        <v/>
      </c>
    </row>
    <row r="382" spans="3:20" ht="17.45" customHeight="1" x14ac:dyDescent="0.25">
      <c r="C382" s="188"/>
      <c r="D382" s="189"/>
      <c r="E382" s="178"/>
      <c r="F382" s="178"/>
      <c r="G382" s="190">
        <f>DATOS!$E$13</f>
        <v>1</v>
      </c>
      <c r="H382" s="178"/>
      <c r="I382" s="191"/>
      <c r="J382" s="178"/>
      <c r="K382" s="178"/>
      <c r="L382" s="178"/>
      <c r="M382" s="178"/>
      <c r="N382" s="160" t="str">
        <f t="shared" si="28"/>
        <v/>
      </c>
      <c r="O382" s="21"/>
      <c r="P382" s="160" t="str">
        <f t="shared" si="29"/>
        <v/>
      </c>
      <c r="Q382" s="160">
        <f t="shared" si="30"/>
        <v>0</v>
      </c>
      <c r="R382" s="160" t="str">
        <f t="shared" si="31"/>
        <v/>
      </c>
      <c r="S382" s="160" t="str">
        <f t="shared" si="32"/>
        <v/>
      </c>
      <c r="T382" s="50" t="str">
        <f>IF($F382="","",IF(ISERROR(VLOOKUP(F382,PROVEEDORES!$D$8:$I$507,5,0)),1,VLOOKUP($F382,PROVEEDORES!$D$8:$I$507,5,0)))</f>
        <v/>
      </c>
    </row>
    <row r="383" spans="3:20" ht="17.45" customHeight="1" x14ac:dyDescent="0.25">
      <c r="C383" s="188"/>
      <c r="D383" s="189"/>
      <c r="E383" s="178"/>
      <c r="F383" s="178"/>
      <c r="G383" s="190">
        <f>DATOS!$E$13</f>
        <v>1</v>
      </c>
      <c r="H383" s="178"/>
      <c r="I383" s="191"/>
      <c r="J383" s="178"/>
      <c r="K383" s="178"/>
      <c r="L383" s="178"/>
      <c r="M383" s="178"/>
      <c r="N383" s="160" t="str">
        <f t="shared" si="28"/>
        <v/>
      </c>
      <c r="O383" s="21"/>
      <c r="P383" s="160" t="str">
        <f t="shared" si="29"/>
        <v/>
      </c>
      <c r="Q383" s="160">
        <f t="shared" si="30"/>
        <v>0</v>
      </c>
      <c r="R383" s="160" t="str">
        <f t="shared" si="31"/>
        <v/>
      </c>
      <c r="S383" s="160" t="str">
        <f t="shared" si="32"/>
        <v/>
      </c>
      <c r="T383" s="50" t="str">
        <f>IF($F383="","",IF(ISERROR(VLOOKUP(F383,PROVEEDORES!$D$8:$I$507,5,0)),1,VLOOKUP($F383,PROVEEDORES!$D$8:$I$507,5,0)))</f>
        <v/>
      </c>
    </row>
    <row r="384" spans="3:20" ht="17.45" customHeight="1" x14ac:dyDescent="0.25">
      <c r="C384" s="188"/>
      <c r="D384" s="189"/>
      <c r="E384" s="178"/>
      <c r="F384" s="178"/>
      <c r="G384" s="190">
        <f>DATOS!$E$13</f>
        <v>1</v>
      </c>
      <c r="H384" s="178"/>
      <c r="I384" s="191"/>
      <c r="J384" s="178"/>
      <c r="K384" s="178"/>
      <c r="L384" s="178"/>
      <c r="M384" s="178"/>
      <c r="N384" s="160" t="str">
        <f t="shared" si="28"/>
        <v/>
      </c>
      <c r="O384" s="21"/>
      <c r="P384" s="160" t="str">
        <f t="shared" si="29"/>
        <v/>
      </c>
      <c r="Q384" s="160">
        <f t="shared" si="30"/>
        <v>0</v>
      </c>
      <c r="R384" s="160" t="str">
        <f t="shared" si="31"/>
        <v/>
      </c>
      <c r="S384" s="160" t="str">
        <f t="shared" si="32"/>
        <v/>
      </c>
      <c r="T384" s="50" t="str">
        <f>IF($F384="","",IF(ISERROR(VLOOKUP(F384,PROVEEDORES!$D$8:$I$507,5,0)),1,VLOOKUP($F384,PROVEEDORES!$D$8:$I$507,5,0)))</f>
        <v/>
      </c>
    </row>
    <row r="385" spans="3:20" ht="17.45" customHeight="1" x14ac:dyDescent="0.25">
      <c r="C385" s="188"/>
      <c r="D385" s="189"/>
      <c r="E385" s="178"/>
      <c r="F385" s="178"/>
      <c r="G385" s="190">
        <f>DATOS!$E$13</f>
        <v>1</v>
      </c>
      <c r="H385" s="178"/>
      <c r="I385" s="191"/>
      <c r="J385" s="178"/>
      <c r="K385" s="178"/>
      <c r="L385" s="178"/>
      <c r="M385" s="178"/>
      <c r="N385" s="160" t="str">
        <f t="shared" si="28"/>
        <v/>
      </c>
      <c r="O385" s="21"/>
      <c r="P385" s="160" t="str">
        <f t="shared" si="29"/>
        <v/>
      </c>
      <c r="Q385" s="160">
        <f t="shared" si="30"/>
        <v>0</v>
      </c>
      <c r="R385" s="160" t="str">
        <f t="shared" si="31"/>
        <v/>
      </c>
      <c r="S385" s="160" t="str">
        <f t="shared" si="32"/>
        <v/>
      </c>
      <c r="T385" s="50" t="str">
        <f>IF($F385="","",IF(ISERROR(VLOOKUP(F385,PROVEEDORES!$D$8:$I$507,5,0)),1,VLOOKUP($F385,PROVEEDORES!$D$8:$I$507,5,0)))</f>
        <v/>
      </c>
    </row>
    <row r="386" spans="3:20" ht="17.45" customHeight="1" x14ac:dyDescent="0.25">
      <c r="C386" s="188"/>
      <c r="D386" s="189"/>
      <c r="E386" s="178"/>
      <c r="F386" s="178"/>
      <c r="G386" s="190">
        <f>DATOS!$E$13</f>
        <v>1</v>
      </c>
      <c r="H386" s="178"/>
      <c r="I386" s="191"/>
      <c r="J386" s="178"/>
      <c r="K386" s="178"/>
      <c r="L386" s="178"/>
      <c r="M386" s="178"/>
      <c r="N386" s="160" t="str">
        <f t="shared" si="28"/>
        <v/>
      </c>
      <c r="O386" s="21"/>
      <c r="P386" s="160" t="str">
        <f t="shared" si="29"/>
        <v/>
      </c>
      <c r="Q386" s="160">
        <f t="shared" si="30"/>
        <v>0</v>
      </c>
      <c r="R386" s="160" t="str">
        <f t="shared" si="31"/>
        <v/>
      </c>
      <c r="S386" s="160" t="str">
        <f t="shared" si="32"/>
        <v/>
      </c>
      <c r="T386" s="50" t="str">
        <f>IF($F386="","",IF(ISERROR(VLOOKUP(F386,PROVEEDORES!$D$8:$I$507,5,0)),1,VLOOKUP($F386,PROVEEDORES!$D$8:$I$507,5,0)))</f>
        <v/>
      </c>
    </row>
    <row r="387" spans="3:20" ht="17.45" customHeight="1" x14ac:dyDescent="0.25">
      <c r="C387" s="188"/>
      <c r="D387" s="189"/>
      <c r="E387" s="178"/>
      <c r="F387" s="178"/>
      <c r="G387" s="190">
        <f>DATOS!$E$13</f>
        <v>1</v>
      </c>
      <c r="H387" s="178"/>
      <c r="I387" s="191"/>
      <c r="J387" s="178"/>
      <c r="K387" s="178"/>
      <c r="L387" s="178"/>
      <c r="M387" s="178"/>
      <c r="N387" s="160" t="str">
        <f t="shared" si="28"/>
        <v/>
      </c>
      <c r="O387" s="21"/>
      <c r="P387" s="160" t="str">
        <f t="shared" si="29"/>
        <v/>
      </c>
      <c r="Q387" s="160">
        <f t="shared" si="30"/>
        <v>0</v>
      </c>
      <c r="R387" s="160" t="str">
        <f t="shared" si="31"/>
        <v/>
      </c>
      <c r="S387" s="160" t="str">
        <f t="shared" si="32"/>
        <v/>
      </c>
      <c r="T387" s="50" t="str">
        <f>IF($F387="","",IF(ISERROR(VLOOKUP(F387,PROVEEDORES!$D$8:$I$507,5,0)),1,VLOOKUP($F387,PROVEEDORES!$D$8:$I$507,5,0)))</f>
        <v/>
      </c>
    </row>
    <row r="388" spans="3:20" ht="17.45" customHeight="1" x14ac:dyDescent="0.25">
      <c r="C388" s="188"/>
      <c r="D388" s="189"/>
      <c r="E388" s="178"/>
      <c r="F388" s="178"/>
      <c r="G388" s="190">
        <f>DATOS!$E$13</f>
        <v>1</v>
      </c>
      <c r="H388" s="178"/>
      <c r="I388" s="191"/>
      <c r="J388" s="178"/>
      <c r="K388" s="178"/>
      <c r="L388" s="178"/>
      <c r="M388" s="178"/>
      <c r="N388" s="160" t="str">
        <f t="shared" si="28"/>
        <v/>
      </c>
      <c r="O388" s="21"/>
      <c r="P388" s="160" t="str">
        <f t="shared" si="29"/>
        <v/>
      </c>
      <c r="Q388" s="160">
        <f t="shared" si="30"/>
        <v>0</v>
      </c>
      <c r="R388" s="160" t="str">
        <f t="shared" si="31"/>
        <v/>
      </c>
      <c r="S388" s="160" t="str">
        <f t="shared" si="32"/>
        <v/>
      </c>
      <c r="T388" s="50" t="str">
        <f>IF($F388="","",IF(ISERROR(VLOOKUP(F388,PROVEEDORES!$D$8:$I$507,5,0)),1,VLOOKUP($F388,PROVEEDORES!$D$8:$I$507,5,0)))</f>
        <v/>
      </c>
    </row>
    <row r="389" spans="3:20" ht="17.45" customHeight="1" x14ac:dyDescent="0.25">
      <c r="C389" s="188"/>
      <c r="D389" s="189"/>
      <c r="E389" s="178"/>
      <c r="F389" s="178"/>
      <c r="G389" s="190">
        <f>DATOS!$E$13</f>
        <v>1</v>
      </c>
      <c r="H389" s="178"/>
      <c r="I389" s="191"/>
      <c r="J389" s="178"/>
      <c r="K389" s="178"/>
      <c r="L389" s="178"/>
      <c r="M389" s="178"/>
      <c r="N389" s="160" t="str">
        <f t="shared" si="28"/>
        <v/>
      </c>
      <c r="O389" s="21"/>
      <c r="P389" s="160" t="str">
        <f t="shared" si="29"/>
        <v/>
      </c>
      <c r="Q389" s="160">
        <f t="shared" si="30"/>
        <v>0</v>
      </c>
      <c r="R389" s="160" t="str">
        <f t="shared" si="31"/>
        <v/>
      </c>
      <c r="S389" s="160" t="str">
        <f t="shared" si="32"/>
        <v/>
      </c>
      <c r="T389" s="50" t="str">
        <f>IF($F389="","",IF(ISERROR(VLOOKUP(F389,PROVEEDORES!$D$8:$I$507,5,0)),1,VLOOKUP($F389,PROVEEDORES!$D$8:$I$507,5,0)))</f>
        <v/>
      </c>
    </row>
    <row r="390" spans="3:20" ht="17.45" customHeight="1" x14ac:dyDescent="0.25">
      <c r="C390" s="188"/>
      <c r="D390" s="189"/>
      <c r="E390" s="178"/>
      <c r="F390" s="178"/>
      <c r="G390" s="190">
        <f>DATOS!$E$13</f>
        <v>1</v>
      </c>
      <c r="H390" s="178"/>
      <c r="I390" s="191"/>
      <c r="J390" s="178"/>
      <c r="K390" s="178"/>
      <c r="L390" s="178"/>
      <c r="M390" s="178"/>
      <c r="N390" s="160" t="str">
        <f t="shared" si="28"/>
        <v/>
      </c>
      <c r="O390" s="21"/>
      <c r="P390" s="160" t="str">
        <f t="shared" si="29"/>
        <v/>
      </c>
      <c r="Q390" s="160">
        <f t="shared" si="30"/>
        <v>0</v>
      </c>
      <c r="R390" s="160" t="str">
        <f t="shared" si="31"/>
        <v/>
      </c>
      <c r="S390" s="160" t="str">
        <f t="shared" si="32"/>
        <v/>
      </c>
      <c r="T390" s="50" t="str">
        <f>IF($F390="","",IF(ISERROR(VLOOKUP(F390,PROVEEDORES!$D$8:$I$507,5,0)),1,VLOOKUP($F390,PROVEEDORES!$D$8:$I$507,5,0)))</f>
        <v/>
      </c>
    </row>
    <row r="391" spans="3:20" ht="17.45" customHeight="1" x14ac:dyDescent="0.25">
      <c r="C391" s="188"/>
      <c r="D391" s="189"/>
      <c r="E391" s="178"/>
      <c r="F391" s="178"/>
      <c r="G391" s="190">
        <f>DATOS!$E$13</f>
        <v>1</v>
      </c>
      <c r="H391" s="178"/>
      <c r="I391" s="191"/>
      <c r="J391" s="178"/>
      <c r="K391" s="178"/>
      <c r="L391" s="178"/>
      <c r="M391" s="178"/>
      <c r="N391" s="160" t="str">
        <f t="shared" si="28"/>
        <v/>
      </c>
      <c r="O391" s="21"/>
      <c r="P391" s="160" t="str">
        <f t="shared" si="29"/>
        <v/>
      </c>
      <c r="Q391" s="160">
        <f t="shared" si="30"/>
        <v>0</v>
      </c>
      <c r="R391" s="160" t="str">
        <f t="shared" si="31"/>
        <v/>
      </c>
      <c r="S391" s="160" t="str">
        <f t="shared" si="32"/>
        <v/>
      </c>
      <c r="T391" s="50" t="str">
        <f>IF($F391="","",IF(ISERROR(VLOOKUP(F391,PROVEEDORES!$D$8:$I$507,5,0)),1,VLOOKUP($F391,PROVEEDORES!$D$8:$I$507,5,0)))</f>
        <v/>
      </c>
    </row>
    <row r="392" spans="3:20" ht="17.45" customHeight="1" x14ac:dyDescent="0.25">
      <c r="C392" s="188"/>
      <c r="D392" s="189"/>
      <c r="E392" s="178"/>
      <c r="F392" s="178"/>
      <c r="G392" s="190">
        <f>DATOS!$E$13</f>
        <v>1</v>
      </c>
      <c r="H392" s="178"/>
      <c r="I392" s="191"/>
      <c r="J392" s="178"/>
      <c r="K392" s="178"/>
      <c r="L392" s="178"/>
      <c r="M392" s="178"/>
      <c r="N392" s="160" t="str">
        <f t="shared" si="28"/>
        <v/>
      </c>
      <c r="O392" s="21"/>
      <c r="P392" s="160" t="str">
        <f t="shared" si="29"/>
        <v/>
      </c>
      <c r="Q392" s="160">
        <f t="shared" si="30"/>
        <v>0</v>
      </c>
      <c r="R392" s="160" t="str">
        <f t="shared" si="31"/>
        <v/>
      </c>
      <c r="S392" s="160" t="str">
        <f t="shared" si="32"/>
        <v/>
      </c>
      <c r="T392" s="50" t="str">
        <f>IF($F392="","",IF(ISERROR(VLOOKUP(F392,PROVEEDORES!$D$8:$I$507,5,0)),1,VLOOKUP($F392,PROVEEDORES!$D$8:$I$507,5,0)))</f>
        <v/>
      </c>
    </row>
    <row r="393" spans="3:20" ht="17.45" customHeight="1" x14ac:dyDescent="0.25">
      <c r="C393" s="188"/>
      <c r="D393" s="189"/>
      <c r="E393" s="178"/>
      <c r="F393" s="178"/>
      <c r="G393" s="190">
        <f>DATOS!$E$13</f>
        <v>1</v>
      </c>
      <c r="H393" s="178"/>
      <c r="I393" s="191"/>
      <c r="J393" s="178"/>
      <c r="K393" s="178"/>
      <c r="L393" s="178"/>
      <c r="M393" s="178"/>
      <c r="N393" s="160" t="str">
        <f t="shared" si="28"/>
        <v/>
      </c>
      <c r="O393" s="21"/>
      <c r="P393" s="160" t="str">
        <f t="shared" si="29"/>
        <v/>
      </c>
      <c r="Q393" s="160">
        <f t="shared" si="30"/>
        <v>0</v>
      </c>
      <c r="R393" s="160" t="str">
        <f t="shared" si="31"/>
        <v/>
      </c>
      <c r="S393" s="160" t="str">
        <f t="shared" si="32"/>
        <v/>
      </c>
      <c r="T393" s="50" t="str">
        <f>IF($F393="","",IF(ISERROR(VLOOKUP(F393,PROVEEDORES!$D$8:$I$507,5,0)),1,VLOOKUP($F393,PROVEEDORES!$D$8:$I$507,5,0)))</f>
        <v/>
      </c>
    </row>
    <row r="394" spans="3:20" ht="17.45" customHeight="1" x14ac:dyDescent="0.25">
      <c r="C394" s="188"/>
      <c r="D394" s="189"/>
      <c r="E394" s="178"/>
      <c r="F394" s="178"/>
      <c r="G394" s="190">
        <f>DATOS!$E$13</f>
        <v>1</v>
      </c>
      <c r="H394" s="178"/>
      <c r="I394" s="191"/>
      <c r="J394" s="178"/>
      <c r="K394" s="178"/>
      <c r="L394" s="178"/>
      <c r="M394" s="178"/>
      <c r="N394" s="160" t="str">
        <f t="shared" si="28"/>
        <v/>
      </c>
      <c r="O394" s="21"/>
      <c r="P394" s="160" t="str">
        <f t="shared" si="29"/>
        <v/>
      </c>
      <c r="Q394" s="160">
        <f t="shared" si="30"/>
        <v>0</v>
      </c>
      <c r="R394" s="160" t="str">
        <f t="shared" si="31"/>
        <v/>
      </c>
      <c r="S394" s="160" t="str">
        <f t="shared" si="32"/>
        <v/>
      </c>
      <c r="T394" s="50" t="str">
        <f>IF($F394="","",IF(ISERROR(VLOOKUP(F394,PROVEEDORES!$D$8:$I$507,5,0)),1,VLOOKUP($F394,PROVEEDORES!$D$8:$I$507,5,0)))</f>
        <v/>
      </c>
    </row>
    <row r="395" spans="3:20" ht="17.45" customHeight="1" x14ac:dyDescent="0.25">
      <c r="C395" s="188"/>
      <c r="D395" s="189"/>
      <c r="E395" s="178"/>
      <c r="F395" s="178"/>
      <c r="G395" s="190">
        <f>DATOS!$E$13</f>
        <v>1</v>
      </c>
      <c r="H395" s="178"/>
      <c r="I395" s="191"/>
      <c r="J395" s="178"/>
      <c r="K395" s="178"/>
      <c r="L395" s="178"/>
      <c r="M395" s="178"/>
      <c r="N395" s="160" t="str">
        <f t="shared" si="28"/>
        <v/>
      </c>
      <c r="O395" s="21"/>
      <c r="P395" s="160" t="str">
        <f t="shared" si="29"/>
        <v/>
      </c>
      <c r="Q395" s="160">
        <f t="shared" si="30"/>
        <v>0</v>
      </c>
      <c r="R395" s="160" t="str">
        <f t="shared" si="31"/>
        <v/>
      </c>
      <c r="S395" s="160" t="str">
        <f t="shared" si="32"/>
        <v/>
      </c>
      <c r="T395" s="50" t="str">
        <f>IF($F395="","",IF(ISERROR(VLOOKUP(F395,PROVEEDORES!$D$8:$I$507,5,0)),1,VLOOKUP($F395,PROVEEDORES!$D$8:$I$507,5,0)))</f>
        <v/>
      </c>
    </row>
    <row r="396" spans="3:20" ht="17.45" customHeight="1" x14ac:dyDescent="0.25">
      <c r="C396" s="188"/>
      <c r="D396" s="189"/>
      <c r="E396" s="178"/>
      <c r="F396" s="178"/>
      <c r="G396" s="190">
        <f>DATOS!$E$13</f>
        <v>1</v>
      </c>
      <c r="H396" s="178"/>
      <c r="I396" s="191"/>
      <c r="J396" s="178"/>
      <c r="K396" s="178"/>
      <c r="L396" s="178"/>
      <c r="M396" s="178"/>
      <c r="N396" s="160" t="str">
        <f t="shared" si="28"/>
        <v/>
      </c>
      <c r="O396" s="21"/>
      <c r="P396" s="160" t="str">
        <f t="shared" si="29"/>
        <v/>
      </c>
      <c r="Q396" s="160">
        <f t="shared" si="30"/>
        <v>0</v>
      </c>
      <c r="R396" s="160" t="str">
        <f t="shared" si="31"/>
        <v/>
      </c>
      <c r="S396" s="160" t="str">
        <f t="shared" si="32"/>
        <v/>
      </c>
      <c r="T396" s="50" t="str">
        <f>IF($F396="","",IF(ISERROR(VLOOKUP(F396,PROVEEDORES!$D$8:$I$507,5,0)),1,VLOOKUP($F396,PROVEEDORES!$D$8:$I$507,5,0)))</f>
        <v/>
      </c>
    </row>
    <row r="397" spans="3:20" ht="17.45" customHeight="1" x14ac:dyDescent="0.25">
      <c r="C397" s="188"/>
      <c r="D397" s="189"/>
      <c r="E397" s="178"/>
      <c r="F397" s="178"/>
      <c r="G397" s="190">
        <f>DATOS!$E$13</f>
        <v>1</v>
      </c>
      <c r="H397" s="178"/>
      <c r="I397" s="191"/>
      <c r="J397" s="178"/>
      <c r="K397" s="178"/>
      <c r="L397" s="178"/>
      <c r="M397" s="178"/>
      <c r="N397" s="160" t="str">
        <f t="shared" si="28"/>
        <v/>
      </c>
      <c r="O397" s="21"/>
      <c r="P397" s="160" t="str">
        <f t="shared" si="29"/>
        <v/>
      </c>
      <c r="Q397" s="160">
        <f t="shared" si="30"/>
        <v>0</v>
      </c>
      <c r="R397" s="160" t="str">
        <f t="shared" si="31"/>
        <v/>
      </c>
      <c r="S397" s="160" t="str">
        <f t="shared" si="32"/>
        <v/>
      </c>
      <c r="T397" s="50" t="str">
        <f>IF($F397="","",IF(ISERROR(VLOOKUP(F397,PROVEEDORES!$D$8:$I$507,5,0)),1,VLOOKUP($F397,PROVEEDORES!$D$8:$I$507,5,0)))</f>
        <v/>
      </c>
    </row>
    <row r="398" spans="3:20" ht="17.45" customHeight="1" x14ac:dyDescent="0.25">
      <c r="C398" s="188"/>
      <c r="D398" s="189"/>
      <c r="E398" s="178"/>
      <c r="F398" s="178"/>
      <c r="G398" s="190">
        <f>DATOS!$E$13</f>
        <v>1</v>
      </c>
      <c r="H398" s="178"/>
      <c r="I398" s="191"/>
      <c r="J398" s="178"/>
      <c r="K398" s="178"/>
      <c r="L398" s="178"/>
      <c r="M398" s="178"/>
      <c r="N398" s="160" t="str">
        <f t="shared" si="28"/>
        <v/>
      </c>
      <c r="O398" s="21"/>
      <c r="P398" s="160" t="str">
        <f t="shared" si="29"/>
        <v/>
      </c>
      <c r="Q398" s="160">
        <f t="shared" si="30"/>
        <v>0</v>
      </c>
      <c r="R398" s="160" t="str">
        <f t="shared" si="31"/>
        <v/>
      </c>
      <c r="S398" s="160" t="str">
        <f t="shared" si="32"/>
        <v/>
      </c>
      <c r="T398" s="50" t="str">
        <f>IF($F398="","",IF(ISERROR(VLOOKUP(F398,PROVEEDORES!$D$8:$I$507,5,0)),1,VLOOKUP($F398,PROVEEDORES!$D$8:$I$507,5,0)))</f>
        <v/>
      </c>
    </row>
    <row r="399" spans="3:20" ht="17.45" customHeight="1" x14ac:dyDescent="0.25">
      <c r="C399" s="188"/>
      <c r="D399" s="189"/>
      <c r="E399" s="178"/>
      <c r="F399" s="178"/>
      <c r="G399" s="190">
        <f>DATOS!$E$13</f>
        <v>1</v>
      </c>
      <c r="H399" s="178"/>
      <c r="I399" s="191"/>
      <c r="J399" s="178"/>
      <c r="K399" s="178"/>
      <c r="L399" s="178"/>
      <c r="M399" s="178"/>
      <c r="N399" s="160" t="str">
        <f t="shared" si="28"/>
        <v/>
      </c>
      <c r="O399" s="21"/>
      <c r="P399" s="160" t="str">
        <f t="shared" si="29"/>
        <v/>
      </c>
      <c r="Q399" s="160">
        <f t="shared" si="30"/>
        <v>0</v>
      </c>
      <c r="R399" s="160" t="str">
        <f t="shared" si="31"/>
        <v/>
      </c>
      <c r="S399" s="160" t="str">
        <f t="shared" si="32"/>
        <v/>
      </c>
      <c r="T399" s="50" t="str">
        <f>IF($F399="","",IF(ISERROR(VLOOKUP(F399,PROVEEDORES!$D$8:$I$507,5,0)),1,VLOOKUP($F399,PROVEEDORES!$D$8:$I$507,5,0)))</f>
        <v/>
      </c>
    </row>
    <row r="400" spans="3:20" ht="17.45" customHeight="1" x14ac:dyDescent="0.25">
      <c r="C400" s="188"/>
      <c r="D400" s="189"/>
      <c r="E400" s="178"/>
      <c r="F400" s="178"/>
      <c r="G400" s="190">
        <f>DATOS!$E$13</f>
        <v>1</v>
      </c>
      <c r="H400" s="178"/>
      <c r="I400" s="191"/>
      <c r="J400" s="178"/>
      <c r="K400" s="178"/>
      <c r="L400" s="178"/>
      <c r="M400" s="178"/>
      <c r="N400" s="160" t="str">
        <f t="shared" si="28"/>
        <v/>
      </c>
      <c r="O400" s="21"/>
      <c r="P400" s="160" t="str">
        <f t="shared" si="29"/>
        <v/>
      </c>
      <c r="Q400" s="160">
        <f t="shared" si="30"/>
        <v>0</v>
      </c>
      <c r="R400" s="160" t="str">
        <f t="shared" si="31"/>
        <v/>
      </c>
      <c r="S400" s="160" t="str">
        <f t="shared" si="32"/>
        <v/>
      </c>
      <c r="T400" s="50" t="str">
        <f>IF($F400="","",IF(ISERROR(VLOOKUP(F400,PROVEEDORES!$D$8:$I$507,5,0)),1,VLOOKUP($F400,PROVEEDORES!$D$8:$I$507,5,0)))</f>
        <v/>
      </c>
    </row>
    <row r="401" spans="3:20" ht="17.45" customHeight="1" x14ac:dyDescent="0.25">
      <c r="C401" s="188"/>
      <c r="D401" s="189"/>
      <c r="E401" s="178"/>
      <c r="F401" s="178"/>
      <c r="G401" s="190">
        <f>DATOS!$E$13</f>
        <v>1</v>
      </c>
      <c r="H401" s="178"/>
      <c r="I401" s="191"/>
      <c r="J401" s="178"/>
      <c r="K401" s="178"/>
      <c r="L401" s="178"/>
      <c r="M401" s="178"/>
      <c r="N401" s="160" t="str">
        <f t="shared" si="28"/>
        <v/>
      </c>
      <c r="O401" s="21"/>
      <c r="P401" s="160" t="str">
        <f t="shared" si="29"/>
        <v/>
      </c>
      <c r="Q401" s="160">
        <f t="shared" si="30"/>
        <v>0</v>
      </c>
      <c r="R401" s="160" t="str">
        <f t="shared" si="31"/>
        <v/>
      </c>
      <c r="S401" s="160" t="str">
        <f t="shared" si="32"/>
        <v/>
      </c>
      <c r="T401" s="50" t="str">
        <f>IF($F401="","",IF(ISERROR(VLOOKUP(F401,PROVEEDORES!$D$8:$I$507,5,0)),1,VLOOKUP($F401,PROVEEDORES!$D$8:$I$507,5,0)))</f>
        <v/>
      </c>
    </row>
    <row r="402" spans="3:20" ht="17.45" customHeight="1" x14ac:dyDescent="0.25">
      <c r="C402" s="188"/>
      <c r="D402" s="189"/>
      <c r="E402" s="178"/>
      <c r="F402" s="178"/>
      <c r="G402" s="190">
        <f>DATOS!$E$13</f>
        <v>1</v>
      </c>
      <c r="H402" s="178"/>
      <c r="I402" s="191"/>
      <c r="J402" s="178"/>
      <c r="K402" s="178"/>
      <c r="L402" s="178"/>
      <c r="M402" s="178"/>
      <c r="N402" s="160" t="str">
        <f t="shared" ref="N402:N465" si="33">IF(H402&amp;J402&amp;K402&amp;L402&amp;M402="","",H402+J402+K402-L402-M402)</f>
        <v/>
      </c>
      <c r="O402" s="21"/>
      <c r="P402" s="160" t="str">
        <f t="shared" ref="P402:P465" si="34">IF($I402="E",H402,"")</f>
        <v/>
      </c>
      <c r="Q402" s="160">
        <f t="shared" si="30"/>
        <v>0</v>
      </c>
      <c r="R402" s="160" t="str">
        <f t="shared" si="31"/>
        <v/>
      </c>
      <c r="S402" s="160" t="str">
        <f t="shared" si="32"/>
        <v/>
      </c>
      <c r="T402" s="50" t="str">
        <f>IF($F402="","",IF(ISERROR(VLOOKUP(F402,PROVEEDORES!$D$8:$I$507,5,0)),1,VLOOKUP($F402,PROVEEDORES!$D$8:$I$507,5,0)))</f>
        <v/>
      </c>
    </row>
    <row r="403" spans="3:20" ht="17.45" customHeight="1" x14ac:dyDescent="0.25">
      <c r="C403" s="188"/>
      <c r="D403" s="189"/>
      <c r="E403" s="178"/>
      <c r="F403" s="178"/>
      <c r="G403" s="190">
        <f>DATOS!$E$13</f>
        <v>1</v>
      </c>
      <c r="H403" s="178"/>
      <c r="I403" s="191"/>
      <c r="J403" s="178"/>
      <c r="K403" s="178"/>
      <c r="L403" s="178"/>
      <c r="M403" s="178"/>
      <c r="N403" s="160" t="str">
        <f t="shared" si="33"/>
        <v/>
      </c>
      <c r="O403" s="21"/>
      <c r="P403" s="160" t="str">
        <f t="shared" si="34"/>
        <v/>
      </c>
      <c r="Q403" s="160">
        <f t="shared" ref="Q403:Q466" si="35">IF($I403=0%,H403,"")</f>
        <v>0</v>
      </c>
      <c r="R403" s="160" t="str">
        <f t="shared" ref="R403:R466" si="36">IF(OR($I403=8%,$I403=11%),$J403/$I403,"")</f>
        <v/>
      </c>
      <c r="S403" s="160" t="str">
        <f t="shared" ref="S403:S466" si="37">IF(OR($I403=15%,$I403=16%),$J403/$I403,"")</f>
        <v/>
      </c>
      <c r="T403" s="50" t="str">
        <f>IF($F403="","",IF(ISERROR(VLOOKUP(F403,PROVEEDORES!$D$8:$I$507,5,0)),1,VLOOKUP($F403,PROVEEDORES!$D$8:$I$507,5,0)))</f>
        <v/>
      </c>
    </row>
    <row r="404" spans="3:20" ht="17.45" customHeight="1" x14ac:dyDescent="0.25">
      <c r="C404" s="188"/>
      <c r="D404" s="189"/>
      <c r="E404" s="178"/>
      <c r="F404" s="178"/>
      <c r="G404" s="190">
        <f>DATOS!$E$13</f>
        <v>1</v>
      </c>
      <c r="H404" s="178"/>
      <c r="I404" s="191"/>
      <c r="J404" s="178"/>
      <c r="K404" s="178"/>
      <c r="L404" s="178"/>
      <c r="M404" s="178"/>
      <c r="N404" s="160" t="str">
        <f t="shared" si="33"/>
        <v/>
      </c>
      <c r="O404" s="21"/>
      <c r="P404" s="160" t="str">
        <f t="shared" si="34"/>
        <v/>
      </c>
      <c r="Q404" s="160">
        <f t="shared" si="35"/>
        <v>0</v>
      </c>
      <c r="R404" s="160" t="str">
        <f t="shared" si="36"/>
        <v/>
      </c>
      <c r="S404" s="160" t="str">
        <f t="shared" si="37"/>
        <v/>
      </c>
      <c r="T404" s="50" t="str">
        <f>IF($F404="","",IF(ISERROR(VLOOKUP(F404,PROVEEDORES!$D$8:$I$507,5,0)),1,VLOOKUP($F404,PROVEEDORES!$D$8:$I$507,5,0)))</f>
        <v/>
      </c>
    </row>
    <row r="405" spans="3:20" ht="17.45" customHeight="1" x14ac:dyDescent="0.25">
      <c r="C405" s="188"/>
      <c r="D405" s="189"/>
      <c r="E405" s="178"/>
      <c r="F405" s="178"/>
      <c r="G405" s="190">
        <f>DATOS!$E$13</f>
        <v>1</v>
      </c>
      <c r="H405" s="178"/>
      <c r="I405" s="191"/>
      <c r="J405" s="178"/>
      <c r="K405" s="178"/>
      <c r="L405" s="178"/>
      <c r="M405" s="178"/>
      <c r="N405" s="160" t="str">
        <f t="shared" si="33"/>
        <v/>
      </c>
      <c r="O405" s="21"/>
      <c r="P405" s="160" t="str">
        <f t="shared" si="34"/>
        <v/>
      </c>
      <c r="Q405" s="160">
        <f t="shared" si="35"/>
        <v>0</v>
      </c>
      <c r="R405" s="160" t="str">
        <f t="shared" si="36"/>
        <v/>
      </c>
      <c r="S405" s="160" t="str">
        <f t="shared" si="37"/>
        <v/>
      </c>
      <c r="T405" s="50" t="str">
        <f>IF($F405="","",IF(ISERROR(VLOOKUP(F405,PROVEEDORES!$D$8:$I$507,5,0)),1,VLOOKUP($F405,PROVEEDORES!$D$8:$I$507,5,0)))</f>
        <v/>
      </c>
    </row>
    <row r="406" spans="3:20" ht="17.45" customHeight="1" x14ac:dyDescent="0.25">
      <c r="C406" s="188"/>
      <c r="D406" s="189"/>
      <c r="E406" s="178"/>
      <c r="F406" s="178"/>
      <c r="G406" s="190">
        <f>DATOS!$E$13</f>
        <v>1</v>
      </c>
      <c r="H406" s="178"/>
      <c r="I406" s="191"/>
      <c r="J406" s="178"/>
      <c r="K406" s="178"/>
      <c r="L406" s="178"/>
      <c r="M406" s="178"/>
      <c r="N406" s="160" t="str">
        <f t="shared" si="33"/>
        <v/>
      </c>
      <c r="O406" s="21"/>
      <c r="P406" s="160" t="str">
        <f t="shared" si="34"/>
        <v/>
      </c>
      <c r="Q406" s="160">
        <f t="shared" si="35"/>
        <v>0</v>
      </c>
      <c r="R406" s="160" t="str">
        <f t="shared" si="36"/>
        <v/>
      </c>
      <c r="S406" s="160" t="str">
        <f t="shared" si="37"/>
        <v/>
      </c>
      <c r="T406" s="50" t="str">
        <f>IF($F406="","",IF(ISERROR(VLOOKUP(F406,PROVEEDORES!$D$8:$I$507,5,0)),1,VLOOKUP($F406,PROVEEDORES!$D$8:$I$507,5,0)))</f>
        <v/>
      </c>
    </row>
    <row r="407" spans="3:20" ht="17.45" customHeight="1" x14ac:dyDescent="0.25">
      <c r="C407" s="188"/>
      <c r="D407" s="189"/>
      <c r="E407" s="178"/>
      <c r="F407" s="178"/>
      <c r="G407" s="190">
        <f>DATOS!$E$13</f>
        <v>1</v>
      </c>
      <c r="H407" s="178"/>
      <c r="I407" s="191"/>
      <c r="J407" s="178"/>
      <c r="K407" s="178"/>
      <c r="L407" s="178"/>
      <c r="M407" s="178"/>
      <c r="N407" s="160" t="str">
        <f t="shared" si="33"/>
        <v/>
      </c>
      <c r="O407" s="21"/>
      <c r="P407" s="160" t="str">
        <f t="shared" si="34"/>
        <v/>
      </c>
      <c r="Q407" s="160">
        <f t="shared" si="35"/>
        <v>0</v>
      </c>
      <c r="R407" s="160" t="str">
        <f t="shared" si="36"/>
        <v/>
      </c>
      <c r="S407" s="160" t="str">
        <f t="shared" si="37"/>
        <v/>
      </c>
      <c r="T407" s="50" t="str">
        <f>IF($F407="","",IF(ISERROR(VLOOKUP(F407,PROVEEDORES!$D$8:$I$507,5,0)),1,VLOOKUP($F407,PROVEEDORES!$D$8:$I$507,5,0)))</f>
        <v/>
      </c>
    </row>
    <row r="408" spans="3:20" ht="17.45" customHeight="1" x14ac:dyDescent="0.25">
      <c r="C408" s="188"/>
      <c r="D408" s="189"/>
      <c r="E408" s="178"/>
      <c r="F408" s="178"/>
      <c r="G408" s="190">
        <f>DATOS!$E$13</f>
        <v>1</v>
      </c>
      <c r="H408" s="178"/>
      <c r="I408" s="191"/>
      <c r="J408" s="178"/>
      <c r="K408" s="178"/>
      <c r="L408" s="178"/>
      <c r="M408" s="178"/>
      <c r="N408" s="160" t="str">
        <f t="shared" si="33"/>
        <v/>
      </c>
      <c r="O408" s="21"/>
      <c r="P408" s="160" t="str">
        <f t="shared" si="34"/>
        <v/>
      </c>
      <c r="Q408" s="160">
        <f t="shared" si="35"/>
        <v>0</v>
      </c>
      <c r="R408" s="160" t="str">
        <f t="shared" si="36"/>
        <v/>
      </c>
      <c r="S408" s="160" t="str">
        <f t="shared" si="37"/>
        <v/>
      </c>
      <c r="T408" s="50" t="str">
        <f>IF($F408="","",IF(ISERROR(VLOOKUP(F408,PROVEEDORES!$D$8:$I$507,5,0)),1,VLOOKUP($F408,PROVEEDORES!$D$8:$I$507,5,0)))</f>
        <v/>
      </c>
    </row>
    <row r="409" spans="3:20" ht="17.45" customHeight="1" x14ac:dyDescent="0.25">
      <c r="C409" s="188"/>
      <c r="D409" s="189"/>
      <c r="E409" s="178"/>
      <c r="F409" s="178"/>
      <c r="G409" s="190">
        <f>DATOS!$E$13</f>
        <v>1</v>
      </c>
      <c r="H409" s="178"/>
      <c r="I409" s="191"/>
      <c r="J409" s="178"/>
      <c r="K409" s="178"/>
      <c r="L409" s="178"/>
      <c r="M409" s="178"/>
      <c r="N409" s="160" t="str">
        <f t="shared" si="33"/>
        <v/>
      </c>
      <c r="O409" s="21"/>
      <c r="P409" s="160" t="str">
        <f t="shared" si="34"/>
        <v/>
      </c>
      <c r="Q409" s="160">
        <f t="shared" si="35"/>
        <v>0</v>
      </c>
      <c r="R409" s="160" t="str">
        <f t="shared" si="36"/>
        <v/>
      </c>
      <c r="S409" s="160" t="str">
        <f t="shared" si="37"/>
        <v/>
      </c>
      <c r="T409" s="50" t="str">
        <f>IF($F409="","",IF(ISERROR(VLOOKUP(F409,PROVEEDORES!$D$8:$I$507,5,0)),1,VLOOKUP($F409,PROVEEDORES!$D$8:$I$507,5,0)))</f>
        <v/>
      </c>
    </row>
    <row r="410" spans="3:20" ht="17.45" customHeight="1" x14ac:dyDescent="0.25">
      <c r="C410" s="188"/>
      <c r="D410" s="189"/>
      <c r="E410" s="178"/>
      <c r="F410" s="178"/>
      <c r="G410" s="190">
        <f>DATOS!$E$13</f>
        <v>1</v>
      </c>
      <c r="H410" s="178"/>
      <c r="I410" s="191"/>
      <c r="J410" s="178"/>
      <c r="K410" s="178"/>
      <c r="L410" s="178"/>
      <c r="M410" s="178"/>
      <c r="N410" s="160" t="str">
        <f t="shared" si="33"/>
        <v/>
      </c>
      <c r="O410" s="21"/>
      <c r="P410" s="160" t="str">
        <f t="shared" si="34"/>
        <v/>
      </c>
      <c r="Q410" s="160">
        <f t="shared" si="35"/>
        <v>0</v>
      </c>
      <c r="R410" s="160" t="str">
        <f t="shared" si="36"/>
        <v/>
      </c>
      <c r="S410" s="160" t="str">
        <f t="shared" si="37"/>
        <v/>
      </c>
      <c r="T410" s="50" t="str">
        <f>IF($F410="","",IF(ISERROR(VLOOKUP(F410,PROVEEDORES!$D$8:$I$507,5,0)),1,VLOOKUP($F410,PROVEEDORES!$D$8:$I$507,5,0)))</f>
        <v/>
      </c>
    </row>
    <row r="411" spans="3:20" ht="17.45" customHeight="1" x14ac:dyDescent="0.25">
      <c r="C411" s="188"/>
      <c r="D411" s="189"/>
      <c r="E411" s="178"/>
      <c r="F411" s="178"/>
      <c r="G411" s="190">
        <f>DATOS!$E$13</f>
        <v>1</v>
      </c>
      <c r="H411" s="178"/>
      <c r="I411" s="191"/>
      <c r="J411" s="178"/>
      <c r="K411" s="178"/>
      <c r="L411" s="178"/>
      <c r="M411" s="178"/>
      <c r="N411" s="160" t="str">
        <f t="shared" si="33"/>
        <v/>
      </c>
      <c r="O411" s="21"/>
      <c r="P411" s="160" t="str">
        <f t="shared" si="34"/>
        <v/>
      </c>
      <c r="Q411" s="160">
        <f t="shared" si="35"/>
        <v>0</v>
      </c>
      <c r="R411" s="160" t="str">
        <f t="shared" si="36"/>
        <v/>
      </c>
      <c r="S411" s="160" t="str">
        <f t="shared" si="37"/>
        <v/>
      </c>
      <c r="T411" s="50" t="str">
        <f>IF($F411="","",IF(ISERROR(VLOOKUP(F411,PROVEEDORES!$D$8:$I$507,5,0)),1,VLOOKUP($F411,PROVEEDORES!$D$8:$I$507,5,0)))</f>
        <v/>
      </c>
    </row>
    <row r="412" spans="3:20" ht="17.45" customHeight="1" x14ac:dyDescent="0.25">
      <c r="C412" s="188"/>
      <c r="D412" s="189"/>
      <c r="E412" s="178"/>
      <c r="F412" s="178"/>
      <c r="G412" s="190">
        <f>DATOS!$E$13</f>
        <v>1</v>
      </c>
      <c r="H412" s="178"/>
      <c r="I412" s="191"/>
      <c r="J412" s="178"/>
      <c r="K412" s="178"/>
      <c r="L412" s="178"/>
      <c r="M412" s="178"/>
      <c r="N412" s="160" t="str">
        <f t="shared" si="33"/>
        <v/>
      </c>
      <c r="O412" s="21"/>
      <c r="P412" s="160" t="str">
        <f t="shared" si="34"/>
        <v/>
      </c>
      <c r="Q412" s="160">
        <f t="shared" si="35"/>
        <v>0</v>
      </c>
      <c r="R412" s="160" t="str">
        <f t="shared" si="36"/>
        <v/>
      </c>
      <c r="S412" s="160" t="str">
        <f t="shared" si="37"/>
        <v/>
      </c>
      <c r="T412" s="50" t="str">
        <f>IF($F412="","",IF(ISERROR(VLOOKUP(F412,PROVEEDORES!$D$8:$I$507,5,0)),1,VLOOKUP($F412,PROVEEDORES!$D$8:$I$507,5,0)))</f>
        <v/>
      </c>
    </row>
    <row r="413" spans="3:20" ht="17.45" customHeight="1" x14ac:dyDescent="0.25">
      <c r="C413" s="188"/>
      <c r="D413" s="189"/>
      <c r="E413" s="178"/>
      <c r="F413" s="178"/>
      <c r="G413" s="190">
        <f>DATOS!$E$13</f>
        <v>1</v>
      </c>
      <c r="H413" s="178"/>
      <c r="I413" s="191"/>
      <c r="J413" s="178"/>
      <c r="K413" s="178"/>
      <c r="L413" s="178"/>
      <c r="M413" s="178"/>
      <c r="N413" s="160" t="str">
        <f t="shared" si="33"/>
        <v/>
      </c>
      <c r="O413" s="21"/>
      <c r="P413" s="160" t="str">
        <f t="shared" si="34"/>
        <v/>
      </c>
      <c r="Q413" s="160">
        <f t="shared" si="35"/>
        <v>0</v>
      </c>
      <c r="R413" s="160" t="str">
        <f t="shared" si="36"/>
        <v/>
      </c>
      <c r="S413" s="160" t="str">
        <f t="shared" si="37"/>
        <v/>
      </c>
      <c r="T413" s="50" t="str">
        <f>IF($F413="","",IF(ISERROR(VLOOKUP(F413,PROVEEDORES!$D$8:$I$507,5,0)),1,VLOOKUP($F413,PROVEEDORES!$D$8:$I$507,5,0)))</f>
        <v/>
      </c>
    </row>
    <row r="414" spans="3:20" ht="17.45" customHeight="1" x14ac:dyDescent="0.25">
      <c r="C414" s="188"/>
      <c r="D414" s="189"/>
      <c r="E414" s="178"/>
      <c r="F414" s="178"/>
      <c r="G414" s="190">
        <f>DATOS!$E$13</f>
        <v>1</v>
      </c>
      <c r="H414" s="178"/>
      <c r="I414" s="191"/>
      <c r="J414" s="178"/>
      <c r="K414" s="178"/>
      <c r="L414" s="178"/>
      <c r="M414" s="178"/>
      <c r="N414" s="160" t="str">
        <f t="shared" si="33"/>
        <v/>
      </c>
      <c r="O414" s="21"/>
      <c r="P414" s="160" t="str">
        <f t="shared" si="34"/>
        <v/>
      </c>
      <c r="Q414" s="160">
        <f t="shared" si="35"/>
        <v>0</v>
      </c>
      <c r="R414" s="160" t="str">
        <f t="shared" si="36"/>
        <v/>
      </c>
      <c r="S414" s="160" t="str">
        <f t="shared" si="37"/>
        <v/>
      </c>
      <c r="T414" s="50" t="str">
        <f>IF($F414="","",IF(ISERROR(VLOOKUP(F414,PROVEEDORES!$D$8:$I$507,5,0)),1,VLOOKUP($F414,PROVEEDORES!$D$8:$I$507,5,0)))</f>
        <v/>
      </c>
    </row>
    <row r="415" spans="3:20" ht="17.45" customHeight="1" x14ac:dyDescent="0.25">
      <c r="C415" s="188"/>
      <c r="D415" s="189"/>
      <c r="E415" s="178"/>
      <c r="F415" s="178"/>
      <c r="G415" s="190">
        <f>DATOS!$E$13</f>
        <v>1</v>
      </c>
      <c r="H415" s="178"/>
      <c r="I415" s="191"/>
      <c r="J415" s="178"/>
      <c r="K415" s="178"/>
      <c r="L415" s="178"/>
      <c r="M415" s="178"/>
      <c r="N415" s="160" t="str">
        <f t="shared" si="33"/>
        <v/>
      </c>
      <c r="O415" s="21"/>
      <c r="P415" s="160" t="str">
        <f t="shared" si="34"/>
        <v/>
      </c>
      <c r="Q415" s="160">
        <f t="shared" si="35"/>
        <v>0</v>
      </c>
      <c r="R415" s="160" t="str">
        <f t="shared" si="36"/>
        <v/>
      </c>
      <c r="S415" s="160" t="str">
        <f t="shared" si="37"/>
        <v/>
      </c>
      <c r="T415" s="50" t="str">
        <f>IF($F415="","",IF(ISERROR(VLOOKUP(F415,PROVEEDORES!$D$8:$I$507,5,0)),1,VLOOKUP($F415,PROVEEDORES!$D$8:$I$507,5,0)))</f>
        <v/>
      </c>
    </row>
    <row r="416" spans="3:20" ht="17.45" customHeight="1" x14ac:dyDescent="0.25">
      <c r="C416" s="188"/>
      <c r="D416" s="189"/>
      <c r="E416" s="178"/>
      <c r="F416" s="178"/>
      <c r="G416" s="190">
        <f>DATOS!$E$13</f>
        <v>1</v>
      </c>
      <c r="H416" s="178"/>
      <c r="I416" s="191"/>
      <c r="J416" s="178"/>
      <c r="K416" s="178"/>
      <c r="L416" s="178"/>
      <c r="M416" s="178"/>
      <c r="N416" s="160" t="str">
        <f t="shared" si="33"/>
        <v/>
      </c>
      <c r="O416" s="21"/>
      <c r="P416" s="160" t="str">
        <f t="shared" si="34"/>
        <v/>
      </c>
      <c r="Q416" s="160">
        <f t="shared" si="35"/>
        <v>0</v>
      </c>
      <c r="R416" s="160" t="str">
        <f t="shared" si="36"/>
        <v/>
      </c>
      <c r="S416" s="160" t="str">
        <f t="shared" si="37"/>
        <v/>
      </c>
      <c r="T416" s="50" t="str">
        <f>IF($F416="","",IF(ISERROR(VLOOKUP(F416,PROVEEDORES!$D$8:$I$507,5,0)),1,VLOOKUP($F416,PROVEEDORES!$D$8:$I$507,5,0)))</f>
        <v/>
      </c>
    </row>
    <row r="417" spans="3:20" ht="17.45" customHeight="1" x14ac:dyDescent="0.25">
      <c r="C417" s="188"/>
      <c r="D417" s="189"/>
      <c r="E417" s="178"/>
      <c r="F417" s="178"/>
      <c r="G417" s="190">
        <f>DATOS!$E$13</f>
        <v>1</v>
      </c>
      <c r="H417" s="178"/>
      <c r="I417" s="191"/>
      <c r="J417" s="178"/>
      <c r="K417" s="178"/>
      <c r="L417" s="178"/>
      <c r="M417" s="178"/>
      <c r="N417" s="160" t="str">
        <f t="shared" si="33"/>
        <v/>
      </c>
      <c r="O417" s="21"/>
      <c r="P417" s="160" t="str">
        <f t="shared" si="34"/>
        <v/>
      </c>
      <c r="Q417" s="160">
        <f t="shared" si="35"/>
        <v>0</v>
      </c>
      <c r="R417" s="160" t="str">
        <f t="shared" si="36"/>
        <v/>
      </c>
      <c r="S417" s="160" t="str">
        <f t="shared" si="37"/>
        <v/>
      </c>
      <c r="T417" s="50" t="str">
        <f>IF($F417="","",IF(ISERROR(VLOOKUP(F417,PROVEEDORES!$D$8:$I$507,5,0)),1,VLOOKUP($F417,PROVEEDORES!$D$8:$I$507,5,0)))</f>
        <v/>
      </c>
    </row>
    <row r="418" spans="3:20" ht="17.45" customHeight="1" x14ac:dyDescent="0.25">
      <c r="C418" s="188"/>
      <c r="D418" s="189"/>
      <c r="E418" s="178"/>
      <c r="F418" s="178"/>
      <c r="G418" s="190">
        <f>DATOS!$E$13</f>
        <v>1</v>
      </c>
      <c r="H418" s="178"/>
      <c r="I418" s="191"/>
      <c r="J418" s="178"/>
      <c r="K418" s="178"/>
      <c r="L418" s="178"/>
      <c r="M418" s="178"/>
      <c r="N418" s="160" t="str">
        <f t="shared" si="33"/>
        <v/>
      </c>
      <c r="O418" s="21"/>
      <c r="P418" s="160" t="str">
        <f t="shared" si="34"/>
        <v/>
      </c>
      <c r="Q418" s="160">
        <f t="shared" si="35"/>
        <v>0</v>
      </c>
      <c r="R418" s="160" t="str">
        <f t="shared" si="36"/>
        <v/>
      </c>
      <c r="S418" s="160" t="str">
        <f t="shared" si="37"/>
        <v/>
      </c>
      <c r="T418" s="50" t="str">
        <f>IF($F418="","",IF(ISERROR(VLOOKUP(F418,PROVEEDORES!$D$8:$I$507,5,0)),1,VLOOKUP($F418,PROVEEDORES!$D$8:$I$507,5,0)))</f>
        <v/>
      </c>
    </row>
    <row r="419" spans="3:20" ht="17.45" customHeight="1" x14ac:dyDescent="0.25">
      <c r="C419" s="188"/>
      <c r="D419" s="189"/>
      <c r="E419" s="178"/>
      <c r="F419" s="178"/>
      <c r="G419" s="190">
        <f>DATOS!$E$13</f>
        <v>1</v>
      </c>
      <c r="H419" s="178"/>
      <c r="I419" s="191"/>
      <c r="J419" s="178"/>
      <c r="K419" s="178"/>
      <c r="L419" s="178"/>
      <c r="M419" s="178"/>
      <c r="N419" s="160" t="str">
        <f t="shared" si="33"/>
        <v/>
      </c>
      <c r="O419" s="21"/>
      <c r="P419" s="160" t="str">
        <f t="shared" si="34"/>
        <v/>
      </c>
      <c r="Q419" s="160">
        <f t="shared" si="35"/>
        <v>0</v>
      </c>
      <c r="R419" s="160" t="str">
        <f t="shared" si="36"/>
        <v/>
      </c>
      <c r="S419" s="160" t="str">
        <f t="shared" si="37"/>
        <v/>
      </c>
      <c r="T419" s="50" t="str">
        <f>IF($F419="","",IF(ISERROR(VLOOKUP(F419,PROVEEDORES!$D$8:$I$507,5,0)),1,VLOOKUP($F419,PROVEEDORES!$D$8:$I$507,5,0)))</f>
        <v/>
      </c>
    </row>
    <row r="420" spans="3:20" ht="17.45" customHeight="1" x14ac:dyDescent="0.25">
      <c r="C420" s="188"/>
      <c r="D420" s="189"/>
      <c r="E420" s="178"/>
      <c r="F420" s="178"/>
      <c r="G420" s="190">
        <f>DATOS!$E$13</f>
        <v>1</v>
      </c>
      <c r="H420" s="178"/>
      <c r="I420" s="191"/>
      <c r="J420" s="178"/>
      <c r="K420" s="178"/>
      <c r="L420" s="178"/>
      <c r="M420" s="178"/>
      <c r="N420" s="160" t="str">
        <f t="shared" si="33"/>
        <v/>
      </c>
      <c r="O420" s="21"/>
      <c r="P420" s="160" t="str">
        <f t="shared" si="34"/>
        <v/>
      </c>
      <c r="Q420" s="160">
        <f t="shared" si="35"/>
        <v>0</v>
      </c>
      <c r="R420" s="160" t="str">
        <f t="shared" si="36"/>
        <v/>
      </c>
      <c r="S420" s="160" t="str">
        <f t="shared" si="37"/>
        <v/>
      </c>
      <c r="T420" s="50" t="str">
        <f>IF($F420="","",IF(ISERROR(VLOOKUP(F420,PROVEEDORES!$D$8:$I$507,5,0)),1,VLOOKUP($F420,PROVEEDORES!$D$8:$I$507,5,0)))</f>
        <v/>
      </c>
    </row>
    <row r="421" spans="3:20" ht="17.45" customHeight="1" x14ac:dyDescent="0.25">
      <c r="C421" s="188"/>
      <c r="D421" s="189"/>
      <c r="E421" s="178"/>
      <c r="F421" s="178"/>
      <c r="G421" s="190">
        <f>DATOS!$E$13</f>
        <v>1</v>
      </c>
      <c r="H421" s="178"/>
      <c r="I421" s="191"/>
      <c r="J421" s="178"/>
      <c r="K421" s="178"/>
      <c r="L421" s="178"/>
      <c r="M421" s="178"/>
      <c r="N421" s="160" t="str">
        <f t="shared" si="33"/>
        <v/>
      </c>
      <c r="O421" s="21"/>
      <c r="P421" s="160" t="str">
        <f t="shared" si="34"/>
        <v/>
      </c>
      <c r="Q421" s="160">
        <f t="shared" si="35"/>
        <v>0</v>
      </c>
      <c r="R421" s="160" t="str">
        <f t="shared" si="36"/>
        <v/>
      </c>
      <c r="S421" s="160" t="str">
        <f t="shared" si="37"/>
        <v/>
      </c>
      <c r="T421" s="50" t="str">
        <f>IF($F421="","",IF(ISERROR(VLOOKUP(F421,PROVEEDORES!$D$8:$I$507,5,0)),1,VLOOKUP($F421,PROVEEDORES!$D$8:$I$507,5,0)))</f>
        <v/>
      </c>
    </row>
    <row r="422" spans="3:20" ht="17.45" customHeight="1" x14ac:dyDescent="0.25">
      <c r="C422" s="188"/>
      <c r="D422" s="189"/>
      <c r="E422" s="178"/>
      <c r="F422" s="178"/>
      <c r="G422" s="190">
        <f>DATOS!$E$13</f>
        <v>1</v>
      </c>
      <c r="H422" s="178"/>
      <c r="I422" s="191"/>
      <c r="J422" s="178"/>
      <c r="K422" s="178"/>
      <c r="L422" s="178"/>
      <c r="M422" s="178"/>
      <c r="N422" s="160" t="str">
        <f t="shared" si="33"/>
        <v/>
      </c>
      <c r="O422" s="21"/>
      <c r="P422" s="160" t="str">
        <f t="shared" si="34"/>
        <v/>
      </c>
      <c r="Q422" s="160">
        <f t="shared" si="35"/>
        <v>0</v>
      </c>
      <c r="R422" s="160" t="str">
        <f t="shared" si="36"/>
        <v/>
      </c>
      <c r="S422" s="160" t="str">
        <f t="shared" si="37"/>
        <v/>
      </c>
      <c r="T422" s="50" t="str">
        <f>IF($F422="","",IF(ISERROR(VLOOKUP(F422,PROVEEDORES!$D$8:$I$507,5,0)),1,VLOOKUP($F422,PROVEEDORES!$D$8:$I$507,5,0)))</f>
        <v/>
      </c>
    </row>
    <row r="423" spans="3:20" ht="17.45" customHeight="1" x14ac:dyDescent="0.25">
      <c r="C423" s="188"/>
      <c r="D423" s="189"/>
      <c r="E423" s="178"/>
      <c r="F423" s="178"/>
      <c r="G423" s="190">
        <f>DATOS!$E$13</f>
        <v>1</v>
      </c>
      <c r="H423" s="178"/>
      <c r="I423" s="191"/>
      <c r="J423" s="178"/>
      <c r="K423" s="178"/>
      <c r="L423" s="178"/>
      <c r="M423" s="178"/>
      <c r="N423" s="160" t="str">
        <f t="shared" si="33"/>
        <v/>
      </c>
      <c r="O423" s="21"/>
      <c r="P423" s="160" t="str">
        <f t="shared" si="34"/>
        <v/>
      </c>
      <c r="Q423" s="160">
        <f t="shared" si="35"/>
        <v>0</v>
      </c>
      <c r="R423" s="160" t="str">
        <f t="shared" si="36"/>
        <v/>
      </c>
      <c r="S423" s="160" t="str">
        <f t="shared" si="37"/>
        <v/>
      </c>
      <c r="T423" s="50" t="str">
        <f>IF($F423="","",IF(ISERROR(VLOOKUP(F423,PROVEEDORES!$D$8:$I$507,5,0)),1,VLOOKUP($F423,PROVEEDORES!$D$8:$I$507,5,0)))</f>
        <v/>
      </c>
    </row>
    <row r="424" spans="3:20" ht="17.45" customHeight="1" x14ac:dyDescent="0.25">
      <c r="C424" s="188"/>
      <c r="D424" s="189"/>
      <c r="E424" s="178"/>
      <c r="F424" s="178"/>
      <c r="G424" s="190">
        <f>DATOS!$E$13</f>
        <v>1</v>
      </c>
      <c r="H424" s="178"/>
      <c r="I424" s="191"/>
      <c r="J424" s="178"/>
      <c r="K424" s="178"/>
      <c r="L424" s="178"/>
      <c r="M424" s="178"/>
      <c r="N424" s="160" t="str">
        <f t="shared" si="33"/>
        <v/>
      </c>
      <c r="O424" s="21"/>
      <c r="P424" s="160" t="str">
        <f t="shared" si="34"/>
        <v/>
      </c>
      <c r="Q424" s="160">
        <f t="shared" si="35"/>
        <v>0</v>
      </c>
      <c r="R424" s="160" t="str">
        <f t="shared" si="36"/>
        <v/>
      </c>
      <c r="S424" s="160" t="str">
        <f t="shared" si="37"/>
        <v/>
      </c>
      <c r="T424" s="50" t="str">
        <f>IF($F424="","",IF(ISERROR(VLOOKUP(F424,PROVEEDORES!$D$8:$I$507,5,0)),1,VLOOKUP($F424,PROVEEDORES!$D$8:$I$507,5,0)))</f>
        <v/>
      </c>
    </row>
    <row r="425" spans="3:20" ht="17.45" customHeight="1" x14ac:dyDescent="0.25">
      <c r="C425" s="188"/>
      <c r="D425" s="189"/>
      <c r="E425" s="178"/>
      <c r="F425" s="178"/>
      <c r="G425" s="190">
        <f>DATOS!$E$13</f>
        <v>1</v>
      </c>
      <c r="H425" s="178"/>
      <c r="I425" s="191"/>
      <c r="J425" s="178"/>
      <c r="K425" s="178"/>
      <c r="L425" s="178"/>
      <c r="M425" s="178"/>
      <c r="N425" s="160" t="str">
        <f t="shared" si="33"/>
        <v/>
      </c>
      <c r="O425" s="21"/>
      <c r="P425" s="160" t="str">
        <f t="shared" si="34"/>
        <v/>
      </c>
      <c r="Q425" s="160">
        <f t="shared" si="35"/>
        <v>0</v>
      </c>
      <c r="R425" s="160" t="str">
        <f t="shared" si="36"/>
        <v/>
      </c>
      <c r="S425" s="160" t="str">
        <f t="shared" si="37"/>
        <v/>
      </c>
      <c r="T425" s="50" t="str">
        <f>IF($F425="","",IF(ISERROR(VLOOKUP(F425,PROVEEDORES!$D$8:$I$507,5,0)),1,VLOOKUP($F425,PROVEEDORES!$D$8:$I$507,5,0)))</f>
        <v/>
      </c>
    </row>
    <row r="426" spans="3:20" ht="17.45" customHeight="1" x14ac:dyDescent="0.25">
      <c r="C426" s="188"/>
      <c r="D426" s="189"/>
      <c r="E426" s="178"/>
      <c r="F426" s="178"/>
      <c r="G426" s="190">
        <f>DATOS!$E$13</f>
        <v>1</v>
      </c>
      <c r="H426" s="178"/>
      <c r="I426" s="191"/>
      <c r="J426" s="178"/>
      <c r="K426" s="178"/>
      <c r="L426" s="178"/>
      <c r="M426" s="178"/>
      <c r="N426" s="160" t="str">
        <f t="shared" si="33"/>
        <v/>
      </c>
      <c r="O426" s="21"/>
      <c r="P426" s="160" t="str">
        <f t="shared" si="34"/>
        <v/>
      </c>
      <c r="Q426" s="160">
        <f t="shared" si="35"/>
        <v>0</v>
      </c>
      <c r="R426" s="160" t="str">
        <f t="shared" si="36"/>
        <v/>
      </c>
      <c r="S426" s="160" t="str">
        <f t="shared" si="37"/>
        <v/>
      </c>
      <c r="T426" s="50" t="str">
        <f>IF($F426="","",IF(ISERROR(VLOOKUP(F426,PROVEEDORES!$D$8:$I$507,5,0)),1,VLOOKUP($F426,PROVEEDORES!$D$8:$I$507,5,0)))</f>
        <v/>
      </c>
    </row>
    <row r="427" spans="3:20" ht="17.45" customHeight="1" x14ac:dyDescent="0.25">
      <c r="C427" s="188"/>
      <c r="D427" s="189"/>
      <c r="E427" s="178"/>
      <c r="F427" s="178"/>
      <c r="G427" s="190">
        <f>DATOS!$E$13</f>
        <v>1</v>
      </c>
      <c r="H427" s="178"/>
      <c r="I427" s="191"/>
      <c r="J427" s="178"/>
      <c r="K427" s="178"/>
      <c r="L427" s="178"/>
      <c r="M427" s="178"/>
      <c r="N427" s="160" t="str">
        <f t="shared" si="33"/>
        <v/>
      </c>
      <c r="O427" s="21"/>
      <c r="P427" s="160" t="str">
        <f t="shared" si="34"/>
        <v/>
      </c>
      <c r="Q427" s="160">
        <f t="shared" si="35"/>
        <v>0</v>
      </c>
      <c r="R427" s="160" t="str">
        <f t="shared" si="36"/>
        <v/>
      </c>
      <c r="S427" s="160" t="str">
        <f t="shared" si="37"/>
        <v/>
      </c>
      <c r="T427" s="50" t="str">
        <f>IF($F427="","",IF(ISERROR(VLOOKUP(F427,PROVEEDORES!$D$8:$I$507,5,0)),1,VLOOKUP($F427,PROVEEDORES!$D$8:$I$507,5,0)))</f>
        <v/>
      </c>
    </row>
    <row r="428" spans="3:20" ht="17.45" customHeight="1" x14ac:dyDescent="0.25">
      <c r="C428" s="188"/>
      <c r="D428" s="189"/>
      <c r="E428" s="178"/>
      <c r="F428" s="178"/>
      <c r="G428" s="190">
        <f>DATOS!$E$13</f>
        <v>1</v>
      </c>
      <c r="H428" s="178"/>
      <c r="I428" s="191"/>
      <c r="J428" s="178"/>
      <c r="K428" s="178"/>
      <c r="L428" s="178"/>
      <c r="M428" s="178"/>
      <c r="N428" s="160" t="str">
        <f t="shared" si="33"/>
        <v/>
      </c>
      <c r="O428" s="21"/>
      <c r="P428" s="160" t="str">
        <f t="shared" si="34"/>
        <v/>
      </c>
      <c r="Q428" s="160">
        <f t="shared" si="35"/>
        <v>0</v>
      </c>
      <c r="R428" s="160" t="str">
        <f t="shared" si="36"/>
        <v/>
      </c>
      <c r="S428" s="160" t="str">
        <f t="shared" si="37"/>
        <v/>
      </c>
      <c r="T428" s="50" t="str">
        <f>IF($F428="","",IF(ISERROR(VLOOKUP(F428,PROVEEDORES!$D$8:$I$507,5,0)),1,VLOOKUP($F428,PROVEEDORES!$D$8:$I$507,5,0)))</f>
        <v/>
      </c>
    </row>
    <row r="429" spans="3:20" ht="17.45" customHeight="1" x14ac:dyDescent="0.25">
      <c r="C429" s="188"/>
      <c r="D429" s="189"/>
      <c r="E429" s="178"/>
      <c r="F429" s="178"/>
      <c r="G429" s="190">
        <f>DATOS!$E$13</f>
        <v>1</v>
      </c>
      <c r="H429" s="178"/>
      <c r="I429" s="191"/>
      <c r="J429" s="178"/>
      <c r="K429" s="178"/>
      <c r="L429" s="178"/>
      <c r="M429" s="178"/>
      <c r="N429" s="160" t="str">
        <f t="shared" si="33"/>
        <v/>
      </c>
      <c r="O429" s="21"/>
      <c r="P429" s="160" t="str">
        <f t="shared" si="34"/>
        <v/>
      </c>
      <c r="Q429" s="160">
        <f t="shared" si="35"/>
        <v>0</v>
      </c>
      <c r="R429" s="160" t="str">
        <f t="shared" si="36"/>
        <v/>
      </c>
      <c r="S429" s="160" t="str">
        <f t="shared" si="37"/>
        <v/>
      </c>
      <c r="T429" s="50" t="str">
        <f>IF($F429="","",IF(ISERROR(VLOOKUP(F429,PROVEEDORES!$D$8:$I$507,5,0)),1,VLOOKUP($F429,PROVEEDORES!$D$8:$I$507,5,0)))</f>
        <v/>
      </c>
    </row>
    <row r="430" spans="3:20" ht="17.45" customHeight="1" x14ac:dyDescent="0.25">
      <c r="C430" s="188"/>
      <c r="D430" s="189"/>
      <c r="E430" s="178"/>
      <c r="F430" s="178"/>
      <c r="G430" s="190">
        <f>DATOS!$E$13</f>
        <v>1</v>
      </c>
      <c r="H430" s="178"/>
      <c r="I430" s="191"/>
      <c r="J430" s="178"/>
      <c r="K430" s="178"/>
      <c r="L430" s="178"/>
      <c r="M430" s="178"/>
      <c r="N430" s="160" t="str">
        <f t="shared" si="33"/>
        <v/>
      </c>
      <c r="O430" s="21"/>
      <c r="P430" s="160" t="str">
        <f t="shared" si="34"/>
        <v/>
      </c>
      <c r="Q430" s="160">
        <f t="shared" si="35"/>
        <v>0</v>
      </c>
      <c r="R430" s="160" t="str">
        <f t="shared" si="36"/>
        <v/>
      </c>
      <c r="S430" s="160" t="str">
        <f t="shared" si="37"/>
        <v/>
      </c>
      <c r="T430" s="50" t="str">
        <f>IF($F430="","",IF(ISERROR(VLOOKUP(F430,PROVEEDORES!$D$8:$I$507,5,0)),1,VLOOKUP($F430,PROVEEDORES!$D$8:$I$507,5,0)))</f>
        <v/>
      </c>
    </row>
    <row r="431" spans="3:20" ht="17.45" customHeight="1" x14ac:dyDescent="0.25">
      <c r="C431" s="188"/>
      <c r="D431" s="189"/>
      <c r="E431" s="178"/>
      <c r="F431" s="178"/>
      <c r="G431" s="190">
        <f>DATOS!$E$13</f>
        <v>1</v>
      </c>
      <c r="H431" s="178"/>
      <c r="I431" s="191"/>
      <c r="J431" s="178"/>
      <c r="K431" s="178"/>
      <c r="L431" s="178"/>
      <c r="M431" s="178"/>
      <c r="N431" s="160" t="str">
        <f t="shared" si="33"/>
        <v/>
      </c>
      <c r="O431" s="21"/>
      <c r="P431" s="160" t="str">
        <f t="shared" si="34"/>
        <v/>
      </c>
      <c r="Q431" s="160">
        <f t="shared" si="35"/>
        <v>0</v>
      </c>
      <c r="R431" s="160" t="str">
        <f t="shared" si="36"/>
        <v/>
      </c>
      <c r="S431" s="160" t="str">
        <f t="shared" si="37"/>
        <v/>
      </c>
      <c r="T431" s="50" t="str">
        <f>IF($F431="","",IF(ISERROR(VLOOKUP(F431,PROVEEDORES!$D$8:$I$507,5,0)),1,VLOOKUP($F431,PROVEEDORES!$D$8:$I$507,5,0)))</f>
        <v/>
      </c>
    </row>
    <row r="432" spans="3:20" ht="17.45" customHeight="1" x14ac:dyDescent="0.25">
      <c r="C432" s="188"/>
      <c r="D432" s="189"/>
      <c r="E432" s="178"/>
      <c r="F432" s="178"/>
      <c r="G432" s="190">
        <f>DATOS!$E$13</f>
        <v>1</v>
      </c>
      <c r="H432" s="178"/>
      <c r="I432" s="191"/>
      <c r="J432" s="178"/>
      <c r="K432" s="178"/>
      <c r="L432" s="178"/>
      <c r="M432" s="178"/>
      <c r="N432" s="160" t="str">
        <f t="shared" si="33"/>
        <v/>
      </c>
      <c r="O432" s="21"/>
      <c r="P432" s="160" t="str">
        <f t="shared" si="34"/>
        <v/>
      </c>
      <c r="Q432" s="160">
        <f t="shared" si="35"/>
        <v>0</v>
      </c>
      <c r="R432" s="160" t="str">
        <f t="shared" si="36"/>
        <v/>
      </c>
      <c r="S432" s="160" t="str">
        <f t="shared" si="37"/>
        <v/>
      </c>
      <c r="T432" s="50" t="str">
        <f>IF($F432="","",IF(ISERROR(VLOOKUP(F432,PROVEEDORES!$D$8:$I$507,5,0)),1,VLOOKUP($F432,PROVEEDORES!$D$8:$I$507,5,0)))</f>
        <v/>
      </c>
    </row>
    <row r="433" spans="3:20" ht="17.45" customHeight="1" x14ac:dyDescent="0.25">
      <c r="C433" s="188"/>
      <c r="D433" s="189"/>
      <c r="E433" s="178"/>
      <c r="F433" s="178"/>
      <c r="G433" s="190">
        <f>DATOS!$E$13</f>
        <v>1</v>
      </c>
      <c r="H433" s="178"/>
      <c r="I433" s="191"/>
      <c r="J433" s="178"/>
      <c r="K433" s="178"/>
      <c r="L433" s="178"/>
      <c r="M433" s="178"/>
      <c r="N433" s="160" t="str">
        <f t="shared" si="33"/>
        <v/>
      </c>
      <c r="O433" s="21"/>
      <c r="P433" s="160" t="str">
        <f t="shared" si="34"/>
        <v/>
      </c>
      <c r="Q433" s="160">
        <f t="shared" si="35"/>
        <v>0</v>
      </c>
      <c r="R433" s="160" t="str">
        <f t="shared" si="36"/>
        <v/>
      </c>
      <c r="S433" s="160" t="str">
        <f t="shared" si="37"/>
        <v/>
      </c>
      <c r="T433" s="50" t="str">
        <f>IF($F433="","",IF(ISERROR(VLOOKUP(F433,PROVEEDORES!$D$8:$I$507,5,0)),1,VLOOKUP($F433,PROVEEDORES!$D$8:$I$507,5,0)))</f>
        <v/>
      </c>
    </row>
    <row r="434" spans="3:20" ht="17.45" customHeight="1" x14ac:dyDescent="0.25">
      <c r="C434" s="188"/>
      <c r="D434" s="189"/>
      <c r="E434" s="178"/>
      <c r="F434" s="178"/>
      <c r="G434" s="190">
        <f>DATOS!$E$13</f>
        <v>1</v>
      </c>
      <c r="H434" s="178"/>
      <c r="I434" s="191"/>
      <c r="J434" s="178"/>
      <c r="K434" s="178"/>
      <c r="L434" s="178"/>
      <c r="M434" s="178"/>
      <c r="N434" s="160" t="str">
        <f t="shared" si="33"/>
        <v/>
      </c>
      <c r="O434" s="21"/>
      <c r="P434" s="160" t="str">
        <f t="shared" si="34"/>
        <v/>
      </c>
      <c r="Q434" s="160">
        <f t="shared" si="35"/>
        <v>0</v>
      </c>
      <c r="R434" s="160" t="str">
        <f t="shared" si="36"/>
        <v/>
      </c>
      <c r="S434" s="160" t="str">
        <f t="shared" si="37"/>
        <v/>
      </c>
      <c r="T434" s="50" t="str">
        <f>IF($F434="","",IF(ISERROR(VLOOKUP(F434,PROVEEDORES!$D$8:$I$507,5,0)),1,VLOOKUP($F434,PROVEEDORES!$D$8:$I$507,5,0)))</f>
        <v/>
      </c>
    </row>
    <row r="435" spans="3:20" ht="17.45" customHeight="1" x14ac:dyDescent="0.25">
      <c r="C435" s="188"/>
      <c r="D435" s="189"/>
      <c r="E435" s="178"/>
      <c r="F435" s="178"/>
      <c r="G435" s="190">
        <f>DATOS!$E$13</f>
        <v>1</v>
      </c>
      <c r="H435" s="178"/>
      <c r="I435" s="191"/>
      <c r="J435" s="178"/>
      <c r="K435" s="178"/>
      <c r="L435" s="178"/>
      <c r="M435" s="178"/>
      <c r="N435" s="160" t="str">
        <f t="shared" si="33"/>
        <v/>
      </c>
      <c r="O435" s="21"/>
      <c r="P435" s="160" t="str">
        <f t="shared" si="34"/>
        <v/>
      </c>
      <c r="Q435" s="160">
        <f t="shared" si="35"/>
        <v>0</v>
      </c>
      <c r="R435" s="160" t="str">
        <f t="shared" si="36"/>
        <v/>
      </c>
      <c r="S435" s="160" t="str">
        <f t="shared" si="37"/>
        <v/>
      </c>
      <c r="T435" s="50" t="str">
        <f>IF($F435="","",IF(ISERROR(VLOOKUP(F435,PROVEEDORES!$D$8:$I$507,5,0)),1,VLOOKUP($F435,PROVEEDORES!$D$8:$I$507,5,0)))</f>
        <v/>
      </c>
    </row>
    <row r="436" spans="3:20" ht="17.45" customHeight="1" x14ac:dyDescent="0.25">
      <c r="C436" s="188"/>
      <c r="D436" s="189"/>
      <c r="E436" s="178"/>
      <c r="F436" s="178"/>
      <c r="G436" s="190">
        <f>DATOS!$E$13</f>
        <v>1</v>
      </c>
      <c r="H436" s="178"/>
      <c r="I436" s="191"/>
      <c r="J436" s="178"/>
      <c r="K436" s="178"/>
      <c r="L436" s="178"/>
      <c r="M436" s="178"/>
      <c r="N436" s="160" t="str">
        <f t="shared" si="33"/>
        <v/>
      </c>
      <c r="O436" s="21"/>
      <c r="P436" s="160" t="str">
        <f t="shared" si="34"/>
        <v/>
      </c>
      <c r="Q436" s="160">
        <f t="shared" si="35"/>
        <v>0</v>
      </c>
      <c r="R436" s="160" t="str">
        <f t="shared" si="36"/>
        <v/>
      </c>
      <c r="S436" s="160" t="str">
        <f t="shared" si="37"/>
        <v/>
      </c>
      <c r="T436" s="50" t="str">
        <f>IF($F436="","",IF(ISERROR(VLOOKUP(F436,PROVEEDORES!$D$8:$I$507,5,0)),1,VLOOKUP($F436,PROVEEDORES!$D$8:$I$507,5,0)))</f>
        <v/>
      </c>
    </row>
    <row r="437" spans="3:20" ht="17.45" customHeight="1" x14ac:dyDescent="0.25">
      <c r="C437" s="188"/>
      <c r="D437" s="189"/>
      <c r="E437" s="178"/>
      <c r="F437" s="178"/>
      <c r="G437" s="190">
        <f>DATOS!$E$13</f>
        <v>1</v>
      </c>
      <c r="H437" s="178"/>
      <c r="I437" s="191"/>
      <c r="J437" s="178"/>
      <c r="K437" s="178"/>
      <c r="L437" s="178"/>
      <c r="M437" s="178"/>
      <c r="N437" s="160" t="str">
        <f t="shared" si="33"/>
        <v/>
      </c>
      <c r="O437" s="21"/>
      <c r="P437" s="160" t="str">
        <f t="shared" si="34"/>
        <v/>
      </c>
      <c r="Q437" s="160">
        <f t="shared" si="35"/>
        <v>0</v>
      </c>
      <c r="R437" s="160" t="str">
        <f t="shared" si="36"/>
        <v/>
      </c>
      <c r="S437" s="160" t="str">
        <f t="shared" si="37"/>
        <v/>
      </c>
      <c r="T437" s="50" t="str">
        <f>IF($F437="","",IF(ISERROR(VLOOKUP(F437,PROVEEDORES!$D$8:$I$507,5,0)),1,VLOOKUP($F437,PROVEEDORES!$D$8:$I$507,5,0)))</f>
        <v/>
      </c>
    </row>
    <row r="438" spans="3:20" ht="17.45" customHeight="1" x14ac:dyDescent="0.25">
      <c r="C438" s="188"/>
      <c r="D438" s="189"/>
      <c r="E438" s="178"/>
      <c r="F438" s="178"/>
      <c r="G438" s="190">
        <f>DATOS!$E$13</f>
        <v>1</v>
      </c>
      <c r="H438" s="178"/>
      <c r="I438" s="191"/>
      <c r="J438" s="178"/>
      <c r="K438" s="178"/>
      <c r="L438" s="178"/>
      <c r="M438" s="178"/>
      <c r="N438" s="160" t="str">
        <f t="shared" si="33"/>
        <v/>
      </c>
      <c r="O438" s="21"/>
      <c r="P438" s="160" t="str">
        <f t="shared" si="34"/>
        <v/>
      </c>
      <c r="Q438" s="160">
        <f t="shared" si="35"/>
        <v>0</v>
      </c>
      <c r="R438" s="160" t="str">
        <f t="shared" si="36"/>
        <v/>
      </c>
      <c r="S438" s="160" t="str">
        <f t="shared" si="37"/>
        <v/>
      </c>
      <c r="T438" s="50" t="str">
        <f>IF($F438="","",IF(ISERROR(VLOOKUP(F438,PROVEEDORES!$D$8:$I$507,5,0)),1,VLOOKUP($F438,PROVEEDORES!$D$8:$I$507,5,0)))</f>
        <v/>
      </c>
    </row>
    <row r="439" spans="3:20" ht="17.45" customHeight="1" x14ac:dyDescent="0.25">
      <c r="C439" s="188"/>
      <c r="D439" s="189"/>
      <c r="E439" s="178"/>
      <c r="F439" s="178"/>
      <c r="G439" s="190">
        <f>DATOS!$E$13</f>
        <v>1</v>
      </c>
      <c r="H439" s="178"/>
      <c r="I439" s="191"/>
      <c r="J439" s="178"/>
      <c r="K439" s="178"/>
      <c r="L439" s="178"/>
      <c r="M439" s="178"/>
      <c r="N439" s="160" t="str">
        <f t="shared" si="33"/>
        <v/>
      </c>
      <c r="O439" s="21"/>
      <c r="P439" s="160" t="str">
        <f t="shared" si="34"/>
        <v/>
      </c>
      <c r="Q439" s="160">
        <f t="shared" si="35"/>
        <v>0</v>
      </c>
      <c r="R439" s="160" t="str">
        <f t="shared" si="36"/>
        <v/>
      </c>
      <c r="S439" s="160" t="str">
        <f t="shared" si="37"/>
        <v/>
      </c>
      <c r="T439" s="50" t="str">
        <f>IF($F439="","",IF(ISERROR(VLOOKUP(F439,PROVEEDORES!$D$8:$I$507,5,0)),1,VLOOKUP($F439,PROVEEDORES!$D$8:$I$507,5,0)))</f>
        <v/>
      </c>
    </row>
    <row r="440" spans="3:20" ht="17.45" customHeight="1" x14ac:dyDescent="0.25">
      <c r="C440" s="188"/>
      <c r="D440" s="189"/>
      <c r="E440" s="178"/>
      <c r="F440" s="178"/>
      <c r="G440" s="190">
        <f>DATOS!$E$13</f>
        <v>1</v>
      </c>
      <c r="H440" s="178"/>
      <c r="I440" s="191"/>
      <c r="J440" s="178"/>
      <c r="K440" s="178"/>
      <c r="L440" s="178"/>
      <c r="M440" s="178"/>
      <c r="N440" s="160" t="str">
        <f t="shared" si="33"/>
        <v/>
      </c>
      <c r="O440" s="21"/>
      <c r="P440" s="160" t="str">
        <f t="shared" si="34"/>
        <v/>
      </c>
      <c r="Q440" s="160">
        <f t="shared" si="35"/>
        <v>0</v>
      </c>
      <c r="R440" s="160" t="str">
        <f t="shared" si="36"/>
        <v/>
      </c>
      <c r="S440" s="160" t="str">
        <f t="shared" si="37"/>
        <v/>
      </c>
      <c r="T440" s="50" t="str">
        <f>IF($F440="","",IF(ISERROR(VLOOKUP(F440,PROVEEDORES!$D$8:$I$507,5,0)),1,VLOOKUP($F440,PROVEEDORES!$D$8:$I$507,5,0)))</f>
        <v/>
      </c>
    </row>
    <row r="441" spans="3:20" ht="17.45" customHeight="1" x14ac:dyDescent="0.25">
      <c r="C441" s="188"/>
      <c r="D441" s="189"/>
      <c r="E441" s="178"/>
      <c r="F441" s="178"/>
      <c r="G441" s="190">
        <f>DATOS!$E$13</f>
        <v>1</v>
      </c>
      <c r="H441" s="178"/>
      <c r="I441" s="191"/>
      <c r="J441" s="178"/>
      <c r="K441" s="178"/>
      <c r="L441" s="178"/>
      <c r="M441" s="178"/>
      <c r="N441" s="160" t="str">
        <f t="shared" si="33"/>
        <v/>
      </c>
      <c r="O441" s="21"/>
      <c r="P441" s="160" t="str">
        <f t="shared" si="34"/>
        <v/>
      </c>
      <c r="Q441" s="160">
        <f t="shared" si="35"/>
        <v>0</v>
      </c>
      <c r="R441" s="160" t="str">
        <f t="shared" si="36"/>
        <v/>
      </c>
      <c r="S441" s="160" t="str">
        <f t="shared" si="37"/>
        <v/>
      </c>
      <c r="T441" s="50" t="str">
        <f>IF($F441="","",IF(ISERROR(VLOOKUP(F441,PROVEEDORES!$D$8:$I$507,5,0)),1,VLOOKUP($F441,PROVEEDORES!$D$8:$I$507,5,0)))</f>
        <v/>
      </c>
    </row>
    <row r="442" spans="3:20" ht="17.45" customHeight="1" x14ac:dyDescent="0.25">
      <c r="C442" s="188"/>
      <c r="D442" s="189"/>
      <c r="E442" s="178"/>
      <c r="F442" s="178"/>
      <c r="G442" s="190">
        <f>DATOS!$E$13</f>
        <v>1</v>
      </c>
      <c r="H442" s="178"/>
      <c r="I442" s="191"/>
      <c r="J442" s="178"/>
      <c r="K442" s="178"/>
      <c r="L442" s="178"/>
      <c r="M442" s="178"/>
      <c r="N442" s="160" t="str">
        <f t="shared" si="33"/>
        <v/>
      </c>
      <c r="O442" s="21"/>
      <c r="P442" s="160" t="str">
        <f t="shared" si="34"/>
        <v/>
      </c>
      <c r="Q442" s="160">
        <f t="shared" si="35"/>
        <v>0</v>
      </c>
      <c r="R442" s="160" t="str">
        <f t="shared" si="36"/>
        <v/>
      </c>
      <c r="S442" s="160" t="str">
        <f t="shared" si="37"/>
        <v/>
      </c>
      <c r="T442" s="50" t="str">
        <f>IF($F442="","",IF(ISERROR(VLOOKUP(F442,PROVEEDORES!$D$8:$I$507,5,0)),1,VLOOKUP($F442,PROVEEDORES!$D$8:$I$507,5,0)))</f>
        <v/>
      </c>
    </row>
    <row r="443" spans="3:20" ht="17.45" customHeight="1" x14ac:dyDescent="0.25">
      <c r="C443" s="188"/>
      <c r="D443" s="189"/>
      <c r="E443" s="178"/>
      <c r="F443" s="178"/>
      <c r="G443" s="190">
        <f>DATOS!$E$13</f>
        <v>1</v>
      </c>
      <c r="H443" s="178"/>
      <c r="I443" s="191"/>
      <c r="J443" s="178"/>
      <c r="K443" s="178"/>
      <c r="L443" s="178"/>
      <c r="M443" s="178"/>
      <c r="N443" s="160" t="str">
        <f t="shared" si="33"/>
        <v/>
      </c>
      <c r="O443" s="21"/>
      <c r="P443" s="160" t="str">
        <f t="shared" si="34"/>
        <v/>
      </c>
      <c r="Q443" s="160">
        <f t="shared" si="35"/>
        <v>0</v>
      </c>
      <c r="R443" s="160" t="str">
        <f t="shared" si="36"/>
        <v/>
      </c>
      <c r="S443" s="160" t="str">
        <f t="shared" si="37"/>
        <v/>
      </c>
      <c r="T443" s="50" t="str">
        <f>IF($F443="","",IF(ISERROR(VLOOKUP(F443,PROVEEDORES!$D$8:$I$507,5,0)),1,VLOOKUP($F443,PROVEEDORES!$D$8:$I$507,5,0)))</f>
        <v/>
      </c>
    </row>
    <row r="444" spans="3:20" ht="17.45" customHeight="1" x14ac:dyDescent="0.25">
      <c r="C444" s="188"/>
      <c r="D444" s="189"/>
      <c r="E444" s="178"/>
      <c r="F444" s="178"/>
      <c r="G444" s="190">
        <f>DATOS!$E$13</f>
        <v>1</v>
      </c>
      <c r="H444" s="178"/>
      <c r="I444" s="191"/>
      <c r="J444" s="178"/>
      <c r="K444" s="178"/>
      <c r="L444" s="178"/>
      <c r="M444" s="178"/>
      <c r="N444" s="160" t="str">
        <f t="shared" si="33"/>
        <v/>
      </c>
      <c r="O444" s="21"/>
      <c r="P444" s="160" t="str">
        <f t="shared" si="34"/>
        <v/>
      </c>
      <c r="Q444" s="160">
        <f t="shared" si="35"/>
        <v>0</v>
      </c>
      <c r="R444" s="160" t="str">
        <f t="shared" si="36"/>
        <v/>
      </c>
      <c r="S444" s="160" t="str">
        <f t="shared" si="37"/>
        <v/>
      </c>
      <c r="T444" s="50" t="str">
        <f>IF($F444="","",IF(ISERROR(VLOOKUP(F444,PROVEEDORES!$D$8:$I$507,5,0)),1,VLOOKUP($F444,PROVEEDORES!$D$8:$I$507,5,0)))</f>
        <v/>
      </c>
    </row>
    <row r="445" spans="3:20" ht="17.45" customHeight="1" x14ac:dyDescent="0.25">
      <c r="C445" s="188"/>
      <c r="D445" s="189"/>
      <c r="E445" s="178"/>
      <c r="F445" s="178"/>
      <c r="G445" s="190">
        <f>DATOS!$E$13</f>
        <v>1</v>
      </c>
      <c r="H445" s="178"/>
      <c r="I445" s="191"/>
      <c r="J445" s="178"/>
      <c r="K445" s="178"/>
      <c r="L445" s="178"/>
      <c r="M445" s="178"/>
      <c r="N445" s="160" t="str">
        <f t="shared" si="33"/>
        <v/>
      </c>
      <c r="O445" s="21"/>
      <c r="P445" s="160" t="str">
        <f t="shared" si="34"/>
        <v/>
      </c>
      <c r="Q445" s="160">
        <f t="shared" si="35"/>
        <v>0</v>
      </c>
      <c r="R445" s="160" t="str">
        <f t="shared" si="36"/>
        <v/>
      </c>
      <c r="S445" s="160" t="str">
        <f t="shared" si="37"/>
        <v/>
      </c>
      <c r="T445" s="50" t="str">
        <f>IF($F445="","",IF(ISERROR(VLOOKUP(F445,PROVEEDORES!$D$8:$I$507,5,0)),1,VLOOKUP($F445,PROVEEDORES!$D$8:$I$507,5,0)))</f>
        <v/>
      </c>
    </row>
    <row r="446" spans="3:20" ht="17.45" customHeight="1" x14ac:dyDescent="0.25">
      <c r="C446" s="188"/>
      <c r="D446" s="189"/>
      <c r="E446" s="178"/>
      <c r="F446" s="178"/>
      <c r="G446" s="190">
        <f>DATOS!$E$13</f>
        <v>1</v>
      </c>
      <c r="H446" s="178"/>
      <c r="I446" s="191"/>
      <c r="J446" s="178"/>
      <c r="K446" s="178"/>
      <c r="L446" s="178"/>
      <c r="M446" s="178"/>
      <c r="N446" s="160" t="str">
        <f t="shared" si="33"/>
        <v/>
      </c>
      <c r="O446" s="21"/>
      <c r="P446" s="160" t="str">
        <f t="shared" si="34"/>
        <v/>
      </c>
      <c r="Q446" s="160">
        <f t="shared" si="35"/>
        <v>0</v>
      </c>
      <c r="R446" s="160" t="str">
        <f t="shared" si="36"/>
        <v/>
      </c>
      <c r="S446" s="160" t="str">
        <f t="shared" si="37"/>
        <v/>
      </c>
      <c r="T446" s="50" t="str">
        <f>IF($F446="","",IF(ISERROR(VLOOKUP(F446,PROVEEDORES!$D$8:$I$507,5,0)),1,VLOOKUP($F446,PROVEEDORES!$D$8:$I$507,5,0)))</f>
        <v/>
      </c>
    </row>
    <row r="447" spans="3:20" ht="17.45" customHeight="1" x14ac:dyDescent="0.25">
      <c r="C447" s="188"/>
      <c r="D447" s="189"/>
      <c r="E447" s="178"/>
      <c r="F447" s="178"/>
      <c r="G447" s="190">
        <f>DATOS!$E$13</f>
        <v>1</v>
      </c>
      <c r="H447" s="178"/>
      <c r="I447" s="191"/>
      <c r="J447" s="178"/>
      <c r="K447" s="178"/>
      <c r="L447" s="178"/>
      <c r="M447" s="178"/>
      <c r="N447" s="160" t="str">
        <f t="shared" si="33"/>
        <v/>
      </c>
      <c r="O447" s="21"/>
      <c r="P447" s="160" t="str">
        <f t="shared" si="34"/>
        <v/>
      </c>
      <c r="Q447" s="160">
        <f t="shared" si="35"/>
        <v>0</v>
      </c>
      <c r="R447" s="160" t="str">
        <f t="shared" si="36"/>
        <v/>
      </c>
      <c r="S447" s="160" t="str">
        <f t="shared" si="37"/>
        <v/>
      </c>
      <c r="T447" s="50" t="str">
        <f>IF($F447="","",IF(ISERROR(VLOOKUP(F447,PROVEEDORES!$D$8:$I$507,5,0)),1,VLOOKUP($F447,PROVEEDORES!$D$8:$I$507,5,0)))</f>
        <v/>
      </c>
    </row>
    <row r="448" spans="3:20" ht="17.45" customHeight="1" x14ac:dyDescent="0.25">
      <c r="C448" s="188"/>
      <c r="D448" s="189"/>
      <c r="E448" s="178"/>
      <c r="F448" s="178"/>
      <c r="G448" s="190">
        <f>DATOS!$E$13</f>
        <v>1</v>
      </c>
      <c r="H448" s="178"/>
      <c r="I448" s="191"/>
      <c r="J448" s="178"/>
      <c r="K448" s="178"/>
      <c r="L448" s="178"/>
      <c r="M448" s="178"/>
      <c r="N448" s="160" t="str">
        <f t="shared" si="33"/>
        <v/>
      </c>
      <c r="O448" s="21"/>
      <c r="P448" s="160" t="str">
        <f t="shared" si="34"/>
        <v/>
      </c>
      <c r="Q448" s="160">
        <f t="shared" si="35"/>
        <v>0</v>
      </c>
      <c r="R448" s="160" t="str">
        <f t="shared" si="36"/>
        <v/>
      </c>
      <c r="S448" s="160" t="str">
        <f t="shared" si="37"/>
        <v/>
      </c>
      <c r="T448" s="50" t="str">
        <f>IF($F448="","",IF(ISERROR(VLOOKUP(F448,PROVEEDORES!$D$8:$I$507,5,0)),1,VLOOKUP($F448,PROVEEDORES!$D$8:$I$507,5,0)))</f>
        <v/>
      </c>
    </row>
    <row r="449" spans="3:20" ht="17.45" customHeight="1" x14ac:dyDescent="0.25">
      <c r="C449" s="188"/>
      <c r="D449" s="189"/>
      <c r="E449" s="178"/>
      <c r="F449" s="178"/>
      <c r="G449" s="190">
        <f>DATOS!$E$13</f>
        <v>1</v>
      </c>
      <c r="H449" s="178"/>
      <c r="I449" s="191"/>
      <c r="J449" s="178"/>
      <c r="K449" s="178"/>
      <c r="L449" s="178"/>
      <c r="M449" s="178"/>
      <c r="N449" s="160" t="str">
        <f t="shared" si="33"/>
        <v/>
      </c>
      <c r="O449" s="21"/>
      <c r="P449" s="160" t="str">
        <f t="shared" si="34"/>
        <v/>
      </c>
      <c r="Q449" s="160">
        <f t="shared" si="35"/>
        <v>0</v>
      </c>
      <c r="R449" s="160" t="str">
        <f t="shared" si="36"/>
        <v/>
      </c>
      <c r="S449" s="160" t="str">
        <f t="shared" si="37"/>
        <v/>
      </c>
      <c r="T449" s="50" t="str">
        <f>IF($F449="","",IF(ISERROR(VLOOKUP(F449,PROVEEDORES!$D$8:$I$507,5,0)),1,VLOOKUP($F449,PROVEEDORES!$D$8:$I$507,5,0)))</f>
        <v/>
      </c>
    </row>
    <row r="450" spans="3:20" ht="17.45" customHeight="1" x14ac:dyDescent="0.25">
      <c r="C450" s="188"/>
      <c r="D450" s="189"/>
      <c r="E450" s="178"/>
      <c r="F450" s="178"/>
      <c r="G450" s="190">
        <f>DATOS!$E$13</f>
        <v>1</v>
      </c>
      <c r="H450" s="178"/>
      <c r="I450" s="191"/>
      <c r="J450" s="178"/>
      <c r="K450" s="178"/>
      <c r="L450" s="178"/>
      <c r="M450" s="178"/>
      <c r="N450" s="160" t="str">
        <f t="shared" si="33"/>
        <v/>
      </c>
      <c r="O450" s="21"/>
      <c r="P450" s="160" t="str">
        <f t="shared" si="34"/>
        <v/>
      </c>
      <c r="Q450" s="160">
        <f t="shared" si="35"/>
        <v>0</v>
      </c>
      <c r="R450" s="160" t="str">
        <f t="shared" si="36"/>
        <v/>
      </c>
      <c r="S450" s="160" t="str">
        <f t="shared" si="37"/>
        <v/>
      </c>
      <c r="T450" s="50" t="str">
        <f>IF($F450="","",IF(ISERROR(VLOOKUP(F450,PROVEEDORES!$D$8:$I$507,5,0)),1,VLOOKUP($F450,PROVEEDORES!$D$8:$I$507,5,0)))</f>
        <v/>
      </c>
    </row>
    <row r="451" spans="3:20" ht="17.45" customHeight="1" x14ac:dyDescent="0.25">
      <c r="C451" s="188"/>
      <c r="D451" s="189"/>
      <c r="E451" s="178"/>
      <c r="F451" s="178"/>
      <c r="G451" s="190">
        <f>DATOS!$E$13</f>
        <v>1</v>
      </c>
      <c r="H451" s="178"/>
      <c r="I451" s="191"/>
      <c r="J451" s="178"/>
      <c r="K451" s="178"/>
      <c r="L451" s="178"/>
      <c r="M451" s="178"/>
      <c r="N451" s="160" t="str">
        <f t="shared" si="33"/>
        <v/>
      </c>
      <c r="O451" s="21"/>
      <c r="P451" s="160" t="str">
        <f t="shared" si="34"/>
        <v/>
      </c>
      <c r="Q451" s="160">
        <f t="shared" si="35"/>
        <v>0</v>
      </c>
      <c r="R451" s="160" t="str">
        <f t="shared" si="36"/>
        <v/>
      </c>
      <c r="S451" s="160" t="str">
        <f t="shared" si="37"/>
        <v/>
      </c>
      <c r="T451" s="50" t="str">
        <f>IF($F451="","",IF(ISERROR(VLOOKUP(F451,PROVEEDORES!$D$8:$I$507,5,0)),1,VLOOKUP($F451,PROVEEDORES!$D$8:$I$507,5,0)))</f>
        <v/>
      </c>
    </row>
    <row r="452" spans="3:20" ht="17.45" customHeight="1" x14ac:dyDescent="0.25">
      <c r="C452" s="188"/>
      <c r="D452" s="189"/>
      <c r="E452" s="178"/>
      <c r="F452" s="178"/>
      <c r="G452" s="190">
        <f>DATOS!$E$13</f>
        <v>1</v>
      </c>
      <c r="H452" s="178"/>
      <c r="I452" s="191"/>
      <c r="J452" s="178"/>
      <c r="K452" s="178"/>
      <c r="L452" s="178"/>
      <c r="M452" s="178"/>
      <c r="N452" s="160" t="str">
        <f t="shared" si="33"/>
        <v/>
      </c>
      <c r="O452" s="21"/>
      <c r="P452" s="160" t="str">
        <f t="shared" si="34"/>
        <v/>
      </c>
      <c r="Q452" s="160">
        <f t="shared" si="35"/>
        <v>0</v>
      </c>
      <c r="R452" s="160" t="str">
        <f t="shared" si="36"/>
        <v/>
      </c>
      <c r="S452" s="160" t="str">
        <f t="shared" si="37"/>
        <v/>
      </c>
      <c r="T452" s="50" t="str">
        <f>IF($F452="","",IF(ISERROR(VLOOKUP(F452,PROVEEDORES!$D$8:$I$507,5,0)),1,VLOOKUP($F452,PROVEEDORES!$D$8:$I$507,5,0)))</f>
        <v/>
      </c>
    </row>
    <row r="453" spans="3:20" ht="17.45" customHeight="1" x14ac:dyDescent="0.25">
      <c r="C453" s="188"/>
      <c r="D453" s="189"/>
      <c r="E453" s="178"/>
      <c r="F453" s="178"/>
      <c r="G453" s="190">
        <f>DATOS!$E$13</f>
        <v>1</v>
      </c>
      <c r="H453" s="178"/>
      <c r="I453" s="191"/>
      <c r="J453" s="178"/>
      <c r="K453" s="178"/>
      <c r="L453" s="178"/>
      <c r="M453" s="178"/>
      <c r="N453" s="160" t="str">
        <f t="shared" si="33"/>
        <v/>
      </c>
      <c r="O453" s="21"/>
      <c r="P453" s="160" t="str">
        <f t="shared" si="34"/>
        <v/>
      </c>
      <c r="Q453" s="160">
        <f t="shared" si="35"/>
        <v>0</v>
      </c>
      <c r="R453" s="160" t="str">
        <f t="shared" si="36"/>
        <v/>
      </c>
      <c r="S453" s="160" t="str">
        <f t="shared" si="37"/>
        <v/>
      </c>
      <c r="T453" s="50" t="str">
        <f>IF($F453="","",IF(ISERROR(VLOOKUP(F453,PROVEEDORES!$D$8:$I$507,5,0)),1,VLOOKUP($F453,PROVEEDORES!$D$8:$I$507,5,0)))</f>
        <v/>
      </c>
    </row>
    <row r="454" spans="3:20" ht="17.45" customHeight="1" x14ac:dyDescent="0.25">
      <c r="C454" s="188"/>
      <c r="D454" s="189"/>
      <c r="E454" s="178"/>
      <c r="F454" s="178"/>
      <c r="G454" s="190">
        <f>DATOS!$E$13</f>
        <v>1</v>
      </c>
      <c r="H454" s="178"/>
      <c r="I454" s="191"/>
      <c r="J454" s="178"/>
      <c r="K454" s="178"/>
      <c r="L454" s="178"/>
      <c r="M454" s="178"/>
      <c r="N454" s="160" t="str">
        <f t="shared" si="33"/>
        <v/>
      </c>
      <c r="O454" s="21"/>
      <c r="P454" s="160" t="str">
        <f t="shared" si="34"/>
        <v/>
      </c>
      <c r="Q454" s="160">
        <f t="shared" si="35"/>
        <v>0</v>
      </c>
      <c r="R454" s="160" t="str">
        <f t="shared" si="36"/>
        <v/>
      </c>
      <c r="S454" s="160" t="str">
        <f t="shared" si="37"/>
        <v/>
      </c>
      <c r="T454" s="50" t="str">
        <f>IF($F454="","",IF(ISERROR(VLOOKUP(F454,PROVEEDORES!$D$8:$I$507,5,0)),1,VLOOKUP($F454,PROVEEDORES!$D$8:$I$507,5,0)))</f>
        <v/>
      </c>
    </row>
    <row r="455" spans="3:20" ht="17.45" customHeight="1" x14ac:dyDescent="0.25">
      <c r="C455" s="188"/>
      <c r="D455" s="189"/>
      <c r="E455" s="178"/>
      <c r="F455" s="178"/>
      <c r="G455" s="190">
        <f>DATOS!$E$13</f>
        <v>1</v>
      </c>
      <c r="H455" s="178"/>
      <c r="I455" s="191"/>
      <c r="J455" s="178"/>
      <c r="K455" s="178"/>
      <c r="L455" s="178"/>
      <c r="M455" s="178"/>
      <c r="N455" s="160" t="str">
        <f t="shared" si="33"/>
        <v/>
      </c>
      <c r="O455" s="21"/>
      <c r="P455" s="160" t="str">
        <f t="shared" si="34"/>
        <v/>
      </c>
      <c r="Q455" s="160">
        <f t="shared" si="35"/>
        <v>0</v>
      </c>
      <c r="R455" s="160" t="str">
        <f t="shared" si="36"/>
        <v/>
      </c>
      <c r="S455" s="160" t="str">
        <f t="shared" si="37"/>
        <v/>
      </c>
      <c r="T455" s="50" t="str">
        <f>IF($F455="","",IF(ISERROR(VLOOKUP(F455,PROVEEDORES!$D$8:$I$507,5,0)),1,VLOOKUP($F455,PROVEEDORES!$D$8:$I$507,5,0)))</f>
        <v/>
      </c>
    </row>
    <row r="456" spans="3:20" ht="17.45" customHeight="1" x14ac:dyDescent="0.25">
      <c r="C456" s="188"/>
      <c r="D456" s="189"/>
      <c r="E456" s="178"/>
      <c r="F456" s="178"/>
      <c r="G456" s="190">
        <f>DATOS!$E$13</f>
        <v>1</v>
      </c>
      <c r="H456" s="178"/>
      <c r="I456" s="191"/>
      <c r="J456" s="178"/>
      <c r="K456" s="178"/>
      <c r="L456" s="178"/>
      <c r="M456" s="178"/>
      <c r="N456" s="160" t="str">
        <f t="shared" si="33"/>
        <v/>
      </c>
      <c r="O456" s="21"/>
      <c r="P456" s="160" t="str">
        <f t="shared" si="34"/>
        <v/>
      </c>
      <c r="Q456" s="160">
        <f t="shared" si="35"/>
        <v>0</v>
      </c>
      <c r="R456" s="160" t="str">
        <f t="shared" si="36"/>
        <v/>
      </c>
      <c r="S456" s="160" t="str">
        <f t="shared" si="37"/>
        <v/>
      </c>
      <c r="T456" s="50" t="str">
        <f>IF($F456="","",IF(ISERROR(VLOOKUP(F456,PROVEEDORES!$D$8:$I$507,5,0)),1,VLOOKUP($F456,PROVEEDORES!$D$8:$I$507,5,0)))</f>
        <v/>
      </c>
    </row>
    <row r="457" spans="3:20" ht="17.45" customHeight="1" x14ac:dyDescent="0.25">
      <c r="C457" s="188"/>
      <c r="D457" s="189"/>
      <c r="E457" s="178"/>
      <c r="F457" s="178"/>
      <c r="G457" s="190">
        <f>DATOS!$E$13</f>
        <v>1</v>
      </c>
      <c r="H457" s="178"/>
      <c r="I457" s="191"/>
      <c r="J457" s="178"/>
      <c r="K457" s="178"/>
      <c r="L457" s="178"/>
      <c r="M457" s="178"/>
      <c r="N457" s="160" t="str">
        <f t="shared" si="33"/>
        <v/>
      </c>
      <c r="O457" s="21"/>
      <c r="P457" s="160" t="str">
        <f t="shared" si="34"/>
        <v/>
      </c>
      <c r="Q457" s="160">
        <f t="shared" si="35"/>
        <v>0</v>
      </c>
      <c r="R457" s="160" t="str">
        <f t="shared" si="36"/>
        <v/>
      </c>
      <c r="S457" s="160" t="str">
        <f t="shared" si="37"/>
        <v/>
      </c>
      <c r="T457" s="50" t="str">
        <f>IF($F457="","",IF(ISERROR(VLOOKUP(F457,PROVEEDORES!$D$8:$I$507,5,0)),1,VLOOKUP($F457,PROVEEDORES!$D$8:$I$507,5,0)))</f>
        <v/>
      </c>
    </row>
    <row r="458" spans="3:20" ht="17.45" customHeight="1" x14ac:dyDescent="0.25">
      <c r="C458" s="188"/>
      <c r="D458" s="189"/>
      <c r="E458" s="178"/>
      <c r="F458" s="178"/>
      <c r="G458" s="190">
        <f>DATOS!$E$13</f>
        <v>1</v>
      </c>
      <c r="H458" s="178"/>
      <c r="I458" s="191"/>
      <c r="J458" s="178"/>
      <c r="K458" s="178"/>
      <c r="L458" s="178"/>
      <c r="M458" s="178"/>
      <c r="N458" s="160" t="str">
        <f t="shared" si="33"/>
        <v/>
      </c>
      <c r="O458" s="21"/>
      <c r="P458" s="160" t="str">
        <f t="shared" si="34"/>
        <v/>
      </c>
      <c r="Q458" s="160">
        <f t="shared" si="35"/>
        <v>0</v>
      </c>
      <c r="R458" s="160" t="str">
        <f t="shared" si="36"/>
        <v/>
      </c>
      <c r="S458" s="160" t="str">
        <f t="shared" si="37"/>
        <v/>
      </c>
      <c r="T458" s="50" t="str">
        <f>IF($F458="","",IF(ISERROR(VLOOKUP(F458,PROVEEDORES!$D$8:$I$507,5,0)),1,VLOOKUP($F458,PROVEEDORES!$D$8:$I$507,5,0)))</f>
        <v/>
      </c>
    </row>
    <row r="459" spans="3:20" ht="17.45" customHeight="1" x14ac:dyDescent="0.25">
      <c r="C459" s="188"/>
      <c r="D459" s="189"/>
      <c r="E459" s="178"/>
      <c r="F459" s="178"/>
      <c r="G459" s="190">
        <f>DATOS!$E$13</f>
        <v>1</v>
      </c>
      <c r="H459" s="178"/>
      <c r="I459" s="191"/>
      <c r="J459" s="178"/>
      <c r="K459" s="178"/>
      <c r="L459" s="178"/>
      <c r="M459" s="178"/>
      <c r="N459" s="160" t="str">
        <f t="shared" si="33"/>
        <v/>
      </c>
      <c r="O459" s="21"/>
      <c r="P459" s="160" t="str">
        <f t="shared" si="34"/>
        <v/>
      </c>
      <c r="Q459" s="160">
        <f t="shared" si="35"/>
        <v>0</v>
      </c>
      <c r="R459" s="160" t="str">
        <f t="shared" si="36"/>
        <v/>
      </c>
      <c r="S459" s="160" t="str">
        <f t="shared" si="37"/>
        <v/>
      </c>
      <c r="T459" s="50" t="str">
        <f>IF($F459="","",IF(ISERROR(VLOOKUP(F459,PROVEEDORES!$D$8:$I$507,5,0)),1,VLOOKUP($F459,PROVEEDORES!$D$8:$I$507,5,0)))</f>
        <v/>
      </c>
    </row>
    <row r="460" spans="3:20" ht="17.45" customHeight="1" x14ac:dyDescent="0.25">
      <c r="C460" s="188"/>
      <c r="D460" s="189"/>
      <c r="E460" s="178"/>
      <c r="F460" s="178"/>
      <c r="G460" s="190">
        <f>DATOS!$E$13</f>
        <v>1</v>
      </c>
      <c r="H460" s="178"/>
      <c r="I460" s="191"/>
      <c r="J460" s="178"/>
      <c r="K460" s="178"/>
      <c r="L460" s="178"/>
      <c r="M460" s="178"/>
      <c r="N460" s="160" t="str">
        <f t="shared" si="33"/>
        <v/>
      </c>
      <c r="O460" s="21"/>
      <c r="P460" s="160" t="str">
        <f t="shared" si="34"/>
        <v/>
      </c>
      <c r="Q460" s="160">
        <f t="shared" si="35"/>
        <v>0</v>
      </c>
      <c r="R460" s="160" t="str">
        <f t="shared" si="36"/>
        <v/>
      </c>
      <c r="S460" s="160" t="str">
        <f t="shared" si="37"/>
        <v/>
      </c>
      <c r="T460" s="50" t="str">
        <f>IF($F460="","",IF(ISERROR(VLOOKUP(F460,PROVEEDORES!$D$8:$I$507,5,0)),1,VLOOKUP($F460,PROVEEDORES!$D$8:$I$507,5,0)))</f>
        <v/>
      </c>
    </row>
    <row r="461" spans="3:20" ht="17.45" customHeight="1" x14ac:dyDescent="0.25">
      <c r="C461" s="188"/>
      <c r="D461" s="189"/>
      <c r="E461" s="178"/>
      <c r="F461" s="178"/>
      <c r="G461" s="190">
        <f>DATOS!$E$13</f>
        <v>1</v>
      </c>
      <c r="H461" s="178"/>
      <c r="I461" s="191"/>
      <c r="J461" s="178"/>
      <c r="K461" s="178"/>
      <c r="L461" s="178"/>
      <c r="M461" s="178"/>
      <c r="N461" s="160" t="str">
        <f t="shared" si="33"/>
        <v/>
      </c>
      <c r="O461" s="21"/>
      <c r="P461" s="160" t="str">
        <f t="shared" si="34"/>
        <v/>
      </c>
      <c r="Q461" s="160">
        <f t="shared" si="35"/>
        <v>0</v>
      </c>
      <c r="R461" s="160" t="str">
        <f t="shared" si="36"/>
        <v/>
      </c>
      <c r="S461" s="160" t="str">
        <f t="shared" si="37"/>
        <v/>
      </c>
      <c r="T461" s="50" t="str">
        <f>IF($F461="","",IF(ISERROR(VLOOKUP(F461,PROVEEDORES!$D$8:$I$507,5,0)),1,VLOOKUP($F461,PROVEEDORES!$D$8:$I$507,5,0)))</f>
        <v/>
      </c>
    </row>
    <row r="462" spans="3:20" ht="17.45" customHeight="1" x14ac:dyDescent="0.25">
      <c r="C462" s="188"/>
      <c r="D462" s="189"/>
      <c r="E462" s="178"/>
      <c r="F462" s="178"/>
      <c r="G462" s="190">
        <f>DATOS!$E$13</f>
        <v>1</v>
      </c>
      <c r="H462" s="178"/>
      <c r="I462" s="191"/>
      <c r="J462" s="178"/>
      <c r="K462" s="178"/>
      <c r="L462" s="178"/>
      <c r="M462" s="178"/>
      <c r="N462" s="160" t="str">
        <f t="shared" si="33"/>
        <v/>
      </c>
      <c r="O462" s="21"/>
      <c r="P462" s="160" t="str">
        <f t="shared" si="34"/>
        <v/>
      </c>
      <c r="Q462" s="160">
        <f t="shared" si="35"/>
        <v>0</v>
      </c>
      <c r="R462" s="160" t="str">
        <f t="shared" si="36"/>
        <v/>
      </c>
      <c r="S462" s="160" t="str">
        <f t="shared" si="37"/>
        <v/>
      </c>
      <c r="T462" s="50" t="str">
        <f>IF($F462="","",IF(ISERROR(VLOOKUP(F462,PROVEEDORES!$D$8:$I$507,5,0)),1,VLOOKUP($F462,PROVEEDORES!$D$8:$I$507,5,0)))</f>
        <v/>
      </c>
    </row>
    <row r="463" spans="3:20" ht="17.45" customHeight="1" x14ac:dyDescent="0.25">
      <c r="C463" s="188"/>
      <c r="D463" s="189"/>
      <c r="E463" s="178"/>
      <c r="F463" s="178"/>
      <c r="G463" s="190">
        <f>DATOS!$E$13</f>
        <v>1</v>
      </c>
      <c r="H463" s="178"/>
      <c r="I463" s="191"/>
      <c r="J463" s="178"/>
      <c r="K463" s="178"/>
      <c r="L463" s="178"/>
      <c r="M463" s="178"/>
      <c r="N463" s="160" t="str">
        <f t="shared" si="33"/>
        <v/>
      </c>
      <c r="O463" s="21"/>
      <c r="P463" s="160" t="str">
        <f t="shared" si="34"/>
        <v/>
      </c>
      <c r="Q463" s="160">
        <f t="shared" si="35"/>
        <v>0</v>
      </c>
      <c r="R463" s="160" t="str">
        <f t="shared" si="36"/>
        <v/>
      </c>
      <c r="S463" s="160" t="str">
        <f t="shared" si="37"/>
        <v/>
      </c>
      <c r="T463" s="50" t="str">
        <f>IF($F463="","",IF(ISERROR(VLOOKUP(F463,PROVEEDORES!$D$8:$I$507,5,0)),1,VLOOKUP($F463,PROVEEDORES!$D$8:$I$507,5,0)))</f>
        <v/>
      </c>
    </row>
    <row r="464" spans="3:20" ht="17.45" customHeight="1" x14ac:dyDescent="0.25">
      <c r="C464" s="188"/>
      <c r="D464" s="189"/>
      <c r="E464" s="178"/>
      <c r="F464" s="178"/>
      <c r="G464" s="190">
        <f>DATOS!$E$13</f>
        <v>1</v>
      </c>
      <c r="H464" s="178"/>
      <c r="I464" s="191"/>
      <c r="J464" s="178"/>
      <c r="K464" s="178"/>
      <c r="L464" s="178"/>
      <c r="M464" s="178"/>
      <c r="N464" s="160" t="str">
        <f t="shared" si="33"/>
        <v/>
      </c>
      <c r="O464" s="21"/>
      <c r="P464" s="160" t="str">
        <f t="shared" si="34"/>
        <v/>
      </c>
      <c r="Q464" s="160">
        <f t="shared" si="35"/>
        <v>0</v>
      </c>
      <c r="R464" s="160" t="str">
        <f t="shared" si="36"/>
        <v/>
      </c>
      <c r="S464" s="160" t="str">
        <f t="shared" si="37"/>
        <v/>
      </c>
      <c r="T464" s="50" t="str">
        <f>IF($F464="","",IF(ISERROR(VLOOKUP(F464,PROVEEDORES!$D$8:$I$507,5,0)),1,VLOOKUP($F464,PROVEEDORES!$D$8:$I$507,5,0)))</f>
        <v/>
      </c>
    </row>
    <row r="465" spans="3:20" ht="17.45" customHeight="1" x14ac:dyDescent="0.25">
      <c r="C465" s="188"/>
      <c r="D465" s="189"/>
      <c r="E465" s="178"/>
      <c r="F465" s="178"/>
      <c r="G465" s="190">
        <f>DATOS!$E$13</f>
        <v>1</v>
      </c>
      <c r="H465" s="178"/>
      <c r="I465" s="191"/>
      <c r="J465" s="178"/>
      <c r="K465" s="178"/>
      <c r="L465" s="178"/>
      <c r="M465" s="178"/>
      <c r="N465" s="160" t="str">
        <f t="shared" si="33"/>
        <v/>
      </c>
      <c r="O465" s="21"/>
      <c r="P465" s="160" t="str">
        <f t="shared" si="34"/>
        <v/>
      </c>
      <c r="Q465" s="160">
        <f t="shared" si="35"/>
        <v>0</v>
      </c>
      <c r="R465" s="160" t="str">
        <f t="shared" si="36"/>
        <v/>
      </c>
      <c r="S465" s="160" t="str">
        <f t="shared" si="37"/>
        <v/>
      </c>
      <c r="T465" s="50" t="str">
        <f>IF($F465="","",IF(ISERROR(VLOOKUP(F465,PROVEEDORES!$D$8:$I$507,5,0)),1,VLOOKUP($F465,PROVEEDORES!$D$8:$I$507,5,0)))</f>
        <v/>
      </c>
    </row>
    <row r="466" spans="3:20" ht="17.45" customHeight="1" x14ac:dyDescent="0.25">
      <c r="C466" s="188"/>
      <c r="D466" s="189"/>
      <c r="E466" s="178"/>
      <c r="F466" s="178"/>
      <c r="G466" s="190">
        <f>DATOS!$E$13</f>
        <v>1</v>
      </c>
      <c r="H466" s="178"/>
      <c r="I466" s="191"/>
      <c r="J466" s="178"/>
      <c r="K466" s="178"/>
      <c r="L466" s="178"/>
      <c r="M466" s="178"/>
      <c r="N466" s="160" t="str">
        <f t="shared" ref="N466:N516" si="38">IF(H466&amp;J466&amp;K466&amp;L466&amp;M466="","",H466+J466+K466-L466-M466)</f>
        <v/>
      </c>
      <c r="O466" s="21"/>
      <c r="P466" s="160" t="str">
        <f t="shared" ref="P466:P516" si="39">IF($I466="E",H466,"")</f>
        <v/>
      </c>
      <c r="Q466" s="160">
        <f t="shared" si="35"/>
        <v>0</v>
      </c>
      <c r="R466" s="160" t="str">
        <f t="shared" si="36"/>
        <v/>
      </c>
      <c r="S466" s="160" t="str">
        <f t="shared" si="37"/>
        <v/>
      </c>
      <c r="T466" s="50" t="str">
        <f>IF($F466="","",IF(ISERROR(VLOOKUP(F466,PROVEEDORES!$D$8:$I$507,5,0)),1,VLOOKUP($F466,PROVEEDORES!$D$8:$I$507,5,0)))</f>
        <v/>
      </c>
    </row>
    <row r="467" spans="3:20" ht="17.45" customHeight="1" x14ac:dyDescent="0.25">
      <c r="C467" s="188"/>
      <c r="D467" s="189"/>
      <c r="E467" s="178"/>
      <c r="F467" s="178"/>
      <c r="G467" s="190">
        <f>DATOS!$E$13</f>
        <v>1</v>
      </c>
      <c r="H467" s="178"/>
      <c r="I467" s="191"/>
      <c r="J467" s="178"/>
      <c r="K467" s="178"/>
      <c r="L467" s="178"/>
      <c r="M467" s="178"/>
      <c r="N467" s="160" t="str">
        <f t="shared" si="38"/>
        <v/>
      </c>
      <c r="O467" s="21"/>
      <c r="P467" s="160" t="str">
        <f t="shared" si="39"/>
        <v/>
      </c>
      <c r="Q467" s="160">
        <f t="shared" ref="Q467:Q516" si="40">IF($I467=0%,H467,"")</f>
        <v>0</v>
      </c>
      <c r="R467" s="160" t="str">
        <f t="shared" ref="R467:R516" si="41">IF(OR($I467=8%,$I467=11%),$J467/$I467,"")</f>
        <v/>
      </c>
      <c r="S467" s="160" t="str">
        <f t="shared" ref="S467:S516" si="42">IF(OR($I467=15%,$I467=16%),$J467/$I467,"")</f>
        <v/>
      </c>
      <c r="T467" s="50" t="str">
        <f>IF($F467="","",IF(ISERROR(VLOOKUP(F467,PROVEEDORES!$D$8:$I$507,5,0)),1,VLOOKUP($F467,PROVEEDORES!$D$8:$I$507,5,0)))</f>
        <v/>
      </c>
    </row>
    <row r="468" spans="3:20" ht="17.45" customHeight="1" x14ac:dyDescent="0.25">
      <c r="C468" s="188"/>
      <c r="D468" s="189"/>
      <c r="E468" s="178"/>
      <c r="F468" s="178"/>
      <c r="G468" s="190">
        <f>DATOS!$E$13</f>
        <v>1</v>
      </c>
      <c r="H468" s="178"/>
      <c r="I468" s="191"/>
      <c r="J468" s="178"/>
      <c r="K468" s="178"/>
      <c r="L468" s="178"/>
      <c r="M468" s="178"/>
      <c r="N468" s="160" t="str">
        <f t="shared" si="38"/>
        <v/>
      </c>
      <c r="O468" s="21"/>
      <c r="P468" s="160" t="str">
        <f t="shared" si="39"/>
        <v/>
      </c>
      <c r="Q468" s="160">
        <f t="shared" si="40"/>
        <v>0</v>
      </c>
      <c r="R468" s="160" t="str">
        <f t="shared" si="41"/>
        <v/>
      </c>
      <c r="S468" s="160" t="str">
        <f t="shared" si="42"/>
        <v/>
      </c>
      <c r="T468" s="50" t="str">
        <f>IF($F468="","",IF(ISERROR(VLOOKUP(F468,PROVEEDORES!$D$8:$I$507,5,0)),1,VLOOKUP($F468,PROVEEDORES!$D$8:$I$507,5,0)))</f>
        <v/>
      </c>
    </row>
    <row r="469" spans="3:20" ht="17.45" customHeight="1" x14ac:dyDescent="0.25">
      <c r="C469" s="188"/>
      <c r="D469" s="189"/>
      <c r="E469" s="178"/>
      <c r="F469" s="178"/>
      <c r="G469" s="190">
        <f>DATOS!$E$13</f>
        <v>1</v>
      </c>
      <c r="H469" s="178"/>
      <c r="I469" s="191"/>
      <c r="J469" s="178"/>
      <c r="K469" s="178"/>
      <c r="L469" s="178"/>
      <c r="M469" s="178"/>
      <c r="N469" s="160" t="str">
        <f t="shared" si="38"/>
        <v/>
      </c>
      <c r="O469" s="21"/>
      <c r="P469" s="160" t="str">
        <f t="shared" si="39"/>
        <v/>
      </c>
      <c r="Q469" s="160">
        <f t="shared" si="40"/>
        <v>0</v>
      </c>
      <c r="R469" s="160" t="str">
        <f t="shared" si="41"/>
        <v/>
      </c>
      <c r="S469" s="160" t="str">
        <f t="shared" si="42"/>
        <v/>
      </c>
      <c r="T469" s="50" t="str">
        <f>IF($F469="","",IF(ISERROR(VLOOKUP(F469,PROVEEDORES!$D$8:$I$507,5,0)),1,VLOOKUP($F469,PROVEEDORES!$D$8:$I$507,5,0)))</f>
        <v/>
      </c>
    </row>
    <row r="470" spans="3:20" ht="17.45" customHeight="1" x14ac:dyDescent="0.25">
      <c r="C470" s="188"/>
      <c r="D470" s="189"/>
      <c r="E470" s="178"/>
      <c r="F470" s="178"/>
      <c r="G470" s="190">
        <f>DATOS!$E$13</f>
        <v>1</v>
      </c>
      <c r="H470" s="178"/>
      <c r="I470" s="191"/>
      <c r="J470" s="178"/>
      <c r="K470" s="178"/>
      <c r="L470" s="178"/>
      <c r="M470" s="178"/>
      <c r="N470" s="160" t="str">
        <f t="shared" si="38"/>
        <v/>
      </c>
      <c r="O470" s="21"/>
      <c r="P470" s="160" t="str">
        <f t="shared" si="39"/>
        <v/>
      </c>
      <c r="Q470" s="160">
        <f t="shared" si="40"/>
        <v>0</v>
      </c>
      <c r="R470" s="160" t="str">
        <f t="shared" si="41"/>
        <v/>
      </c>
      <c r="S470" s="160" t="str">
        <f t="shared" si="42"/>
        <v/>
      </c>
      <c r="T470" s="50" t="str">
        <f>IF($F470="","",IF(ISERROR(VLOOKUP(F470,PROVEEDORES!$D$8:$I$507,5,0)),1,VLOOKUP($F470,PROVEEDORES!$D$8:$I$507,5,0)))</f>
        <v/>
      </c>
    </row>
    <row r="471" spans="3:20" ht="17.45" customHeight="1" x14ac:dyDescent="0.25">
      <c r="C471" s="188"/>
      <c r="D471" s="189"/>
      <c r="E471" s="178"/>
      <c r="F471" s="178"/>
      <c r="G471" s="190">
        <f>DATOS!$E$13</f>
        <v>1</v>
      </c>
      <c r="H471" s="178"/>
      <c r="I471" s="191"/>
      <c r="J471" s="178"/>
      <c r="K471" s="178"/>
      <c r="L471" s="178"/>
      <c r="M471" s="178"/>
      <c r="N471" s="160" t="str">
        <f t="shared" si="38"/>
        <v/>
      </c>
      <c r="O471" s="21"/>
      <c r="P471" s="160" t="str">
        <f t="shared" si="39"/>
        <v/>
      </c>
      <c r="Q471" s="160">
        <f t="shared" si="40"/>
        <v>0</v>
      </c>
      <c r="R471" s="160" t="str">
        <f t="shared" si="41"/>
        <v/>
      </c>
      <c r="S471" s="160" t="str">
        <f t="shared" si="42"/>
        <v/>
      </c>
      <c r="T471" s="50" t="str">
        <f>IF($F471="","",IF(ISERROR(VLOOKUP(F471,PROVEEDORES!$D$8:$I$507,5,0)),1,VLOOKUP($F471,PROVEEDORES!$D$8:$I$507,5,0)))</f>
        <v/>
      </c>
    </row>
    <row r="472" spans="3:20" ht="17.45" customHeight="1" x14ac:dyDescent="0.25">
      <c r="C472" s="188"/>
      <c r="D472" s="189"/>
      <c r="E472" s="178"/>
      <c r="F472" s="178"/>
      <c r="G472" s="190">
        <f>DATOS!$E$13</f>
        <v>1</v>
      </c>
      <c r="H472" s="178"/>
      <c r="I472" s="191"/>
      <c r="J472" s="178"/>
      <c r="K472" s="178"/>
      <c r="L472" s="178"/>
      <c r="M472" s="178"/>
      <c r="N472" s="160" t="str">
        <f t="shared" si="38"/>
        <v/>
      </c>
      <c r="O472" s="21"/>
      <c r="P472" s="160" t="str">
        <f t="shared" si="39"/>
        <v/>
      </c>
      <c r="Q472" s="160">
        <f t="shared" si="40"/>
        <v>0</v>
      </c>
      <c r="R472" s="160" t="str">
        <f t="shared" si="41"/>
        <v/>
      </c>
      <c r="S472" s="160" t="str">
        <f t="shared" si="42"/>
        <v/>
      </c>
      <c r="T472" s="50" t="str">
        <f>IF($F472="","",IF(ISERROR(VLOOKUP(F472,PROVEEDORES!$D$8:$I$507,5,0)),1,VLOOKUP($F472,PROVEEDORES!$D$8:$I$507,5,0)))</f>
        <v/>
      </c>
    </row>
    <row r="473" spans="3:20" ht="17.45" customHeight="1" x14ac:dyDescent="0.25">
      <c r="C473" s="188"/>
      <c r="D473" s="189"/>
      <c r="E473" s="178"/>
      <c r="F473" s="178"/>
      <c r="G473" s="190">
        <f>DATOS!$E$13</f>
        <v>1</v>
      </c>
      <c r="H473" s="178"/>
      <c r="I473" s="191"/>
      <c r="J473" s="178"/>
      <c r="K473" s="178"/>
      <c r="L473" s="178"/>
      <c r="M473" s="178"/>
      <c r="N473" s="160" t="str">
        <f t="shared" si="38"/>
        <v/>
      </c>
      <c r="O473" s="21"/>
      <c r="P473" s="160" t="str">
        <f t="shared" si="39"/>
        <v/>
      </c>
      <c r="Q473" s="160">
        <f t="shared" si="40"/>
        <v>0</v>
      </c>
      <c r="R473" s="160" t="str">
        <f t="shared" si="41"/>
        <v/>
      </c>
      <c r="S473" s="160" t="str">
        <f t="shared" si="42"/>
        <v/>
      </c>
      <c r="T473" s="50" t="str">
        <f>IF($F473="","",IF(ISERROR(VLOOKUP(F473,PROVEEDORES!$D$8:$I$507,5,0)),1,VLOOKUP($F473,PROVEEDORES!$D$8:$I$507,5,0)))</f>
        <v/>
      </c>
    </row>
    <row r="474" spans="3:20" ht="17.45" customHeight="1" x14ac:dyDescent="0.25">
      <c r="C474" s="188"/>
      <c r="D474" s="189"/>
      <c r="E474" s="178"/>
      <c r="F474" s="178"/>
      <c r="G474" s="190">
        <f>DATOS!$E$13</f>
        <v>1</v>
      </c>
      <c r="H474" s="178"/>
      <c r="I474" s="191"/>
      <c r="J474" s="178"/>
      <c r="K474" s="178"/>
      <c r="L474" s="178"/>
      <c r="M474" s="178"/>
      <c r="N474" s="160" t="str">
        <f t="shared" si="38"/>
        <v/>
      </c>
      <c r="O474" s="21"/>
      <c r="P474" s="160" t="str">
        <f t="shared" si="39"/>
        <v/>
      </c>
      <c r="Q474" s="160">
        <f t="shared" si="40"/>
        <v>0</v>
      </c>
      <c r="R474" s="160" t="str">
        <f t="shared" si="41"/>
        <v/>
      </c>
      <c r="S474" s="160" t="str">
        <f t="shared" si="42"/>
        <v/>
      </c>
      <c r="T474" s="50" t="str">
        <f>IF($F474="","",IF(ISERROR(VLOOKUP(F474,PROVEEDORES!$D$8:$I$507,5,0)),1,VLOOKUP($F474,PROVEEDORES!$D$8:$I$507,5,0)))</f>
        <v/>
      </c>
    </row>
    <row r="475" spans="3:20" ht="17.45" customHeight="1" x14ac:dyDescent="0.25">
      <c r="C475" s="188"/>
      <c r="D475" s="189"/>
      <c r="E475" s="178"/>
      <c r="F475" s="178"/>
      <c r="G475" s="190">
        <f>DATOS!$E$13</f>
        <v>1</v>
      </c>
      <c r="H475" s="178"/>
      <c r="I475" s="191"/>
      <c r="J475" s="178"/>
      <c r="K475" s="178"/>
      <c r="L475" s="178"/>
      <c r="M475" s="178"/>
      <c r="N475" s="160" t="str">
        <f t="shared" si="38"/>
        <v/>
      </c>
      <c r="O475" s="21"/>
      <c r="P475" s="160" t="str">
        <f t="shared" si="39"/>
        <v/>
      </c>
      <c r="Q475" s="160">
        <f t="shared" si="40"/>
        <v>0</v>
      </c>
      <c r="R475" s="160" t="str">
        <f t="shared" si="41"/>
        <v/>
      </c>
      <c r="S475" s="160" t="str">
        <f t="shared" si="42"/>
        <v/>
      </c>
      <c r="T475" s="50" t="str">
        <f>IF($F475="","",IF(ISERROR(VLOOKUP(F475,PROVEEDORES!$D$8:$I$507,5,0)),1,VLOOKUP($F475,PROVEEDORES!$D$8:$I$507,5,0)))</f>
        <v/>
      </c>
    </row>
    <row r="476" spans="3:20" ht="17.45" customHeight="1" x14ac:dyDescent="0.25">
      <c r="C476" s="188"/>
      <c r="D476" s="189"/>
      <c r="E476" s="178"/>
      <c r="F476" s="178"/>
      <c r="G476" s="190">
        <f>DATOS!$E$13</f>
        <v>1</v>
      </c>
      <c r="H476" s="178"/>
      <c r="I476" s="191"/>
      <c r="J476" s="178"/>
      <c r="K476" s="178"/>
      <c r="L476" s="178"/>
      <c r="M476" s="178"/>
      <c r="N476" s="160" t="str">
        <f t="shared" si="38"/>
        <v/>
      </c>
      <c r="O476" s="21"/>
      <c r="P476" s="160" t="str">
        <f t="shared" si="39"/>
        <v/>
      </c>
      <c r="Q476" s="160">
        <f t="shared" si="40"/>
        <v>0</v>
      </c>
      <c r="R476" s="160" t="str">
        <f t="shared" si="41"/>
        <v/>
      </c>
      <c r="S476" s="160" t="str">
        <f t="shared" si="42"/>
        <v/>
      </c>
      <c r="T476" s="50" t="str">
        <f>IF($F476="","",IF(ISERROR(VLOOKUP(F476,PROVEEDORES!$D$8:$I$507,5,0)),1,VLOOKUP($F476,PROVEEDORES!$D$8:$I$507,5,0)))</f>
        <v/>
      </c>
    </row>
    <row r="477" spans="3:20" ht="17.45" customHeight="1" x14ac:dyDescent="0.25">
      <c r="C477" s="188"/>
      <c r="D477" s="189"/>
      <c r="E477" s="178"/>
      <c r="F477" s="178"/>
      <c r="G477" s="190">
        <f>DATOS!$E$13</f>
        <v>1</v>
      </c>
      <c r="H477" s="178"/>
      <c r="I477" s="191"/>
      <c r="J477" s="178"/>
      <c r="K477" s="178"/>
      <c r="L477" s="178"/>
      <c r="M477" s="178"/>
      <c r="N477" s="160" t="str">
        <f t="shared" si="38"/>
        <v/>
      </c>
      <c r="O477" s="21"/>
      <c r="P477" s="160" t="str">
        <f t="shared" si="39"/>
        <v/>
      </c>
      <c r="Q477" s="160">
        <f t="shared" si="40"/>
        <v>0</v>
      </c>
      <c r="R477" s="160" t="str">
        <f t="shared" si="41"/>
        <v/>
      </c>
      <c r="S477" s="160" t="str">
        <f t="shared" si="42"/>
        <v/>
      </c>
      <c r="T477" s="50" t="str">
        <f>IF($F477="","",IF(ISERROR(VLOOKUP(F477,PROVEEDORES!$D$8:$I$507,5,0)),1,VLOOKUP($F477,PROVEEDORES!$D$8:$I$507,5,0)))</f>
        <v/>
      </c>
    </row>
    <row r="478" spans="3:20" ht="17.45" customHeight="1" x14ac:dyDescent="0.25">
      <c r="C478" s="188"/>
      <c r="D478" s="189"/>
      <c r="E478" s="178"/>
      <c r="F478" s="178"/>
      <c r="G478" s="190">
        <f>DATOS!$E$13</f>
        <v>1</v>
      </c>
      <c r="H478" s="178"/>
      <c r="I478" s="191"/>
      <c r="J478" s="178"/>
      <c r="K478" s="178"/>
      <c r="L478" s="178"/>
      <c r="M478" s="178"/>
      <c r="N478" s="160" t="str">
        <f t="shared" si="38"/>
        <v/>
      </c>
      <c r="O478" s="21"/>
      <c r="P478" s="160" t="str">
        <f t="shared" si="39"/>
        <v/>
      </c>
      <c r="Q478" s="160">
        <f t="shared" si="40"/>
        <v>0</v>
      </c>
      <c r="R478" s="160" t="str">
        <f t="shared" si="41"/>
        <v/>
      </c>
      <c r="S478" s="160" t="str">
        <f t="shared" si="42"/>
        <v/>
      </c>
      <c r="T478" s="50" t="str">
        <f>IF($F478="","",IF(ISERROR(VLOOKUP(F478,PROVEEDORES!$D$8:$I$507,5,0)),1,VLOOKUP($F478,PROVEEDORES!$D$8:$I$507,5,0)))</f>
        <v/>
      </c>
    </row>
    <row r="479" spans="3:20" ht="17.45" customHeight="1" x14ac:dyDescent="0.25">
      <c r="C479" s="188"/>
      <c r="D479" s="189"/>
      <c r="E479" s="178"/>
      <c r="F479" s="178"/>
      <c r="G479" s="190">
        <f>DATOS!$E$13</f>
        <v>1</v>
      </c>
      <c r="H479" s="178"/>
      <c r="I479" s="191"/>
      <c r="J479" s="178"/>
      <c r="K479" s="178"/>
      <c r="L479" s="178"/>
      <c r="M479" s="178"/>
      <c r="N479" s="160" t="str">
        <f t="shared" si="38"/>
        <v/>
      </c>
      <c r="O479" s="21"/>
      <c r="P479" s="160" t="str">
        <f t="shared" si="39"/>
        <v/>
      </c>
      <c r="Q479" s="160">
        <f t="shared" si="40"/>
        <v>0</v>
      </c>
      <c r="R479" s="160" t="str">
        <f t="shared" si="41"/>
        <v/>
      </c>
      <c r="S479" s="160" t="str">
        <f t="shared" si="42"/>
        <v/>
      </c>
      <c r="T479" s="50" t="str">
        <f>IF($F479="","",IF(ISERROR(VLOOKUP(F479,PROVEEDORES!$D$8:$I$507,5,0)),1,VLOOKUP($F479,PROVEEDORES!$D$8:$I$507,5,0)))</f>
        <v/>
      </c>
    </row>
    <row r="480" spans="3:20" ht="17.45" customHeight="1" x14ac:dyDescent="0.25">
      <c r="C480" s="188"/>
      <c r="D480" s="189"/>
      <c r="E480" s="178"/>
      <c r="F480" s="178"/>
      <c r="G480" s="190">
        <f>DATOS!$E$13</f>
        <v>1</v>
      </c>
      <c r="H480" s="178"/>
      <c r="I480" s="191"/>
      <c r="J480" s="178"/>
      <c r="K480" s="178"/>
      <c r="L480" s="178"/>
      <c r="M480" s="178"/>
      <c r="N480" s="160" t="str">
        <f t="shared" si="38"/>
        <v/>
      </c>
      <c r="O480" s="21"/>
      <c r="P480" s="160" t="str">
        <f t="shared" si="39"/>
        <v/>
      </c>
      <c r="Q480" s="160">
        <f t="shared" si="40"/>
        <v>0</v>
      </c>
      <c r="R480" s="160" t="str">
        <f t="shared" si="41"/>
        <v/>
      </c>
      <c r="S480" s="160" t="str">
        <f t="shared" si="42"/>
        <v/>
      </c>
      <c r="T480" s="50" t="str">
        <f>IF($F480="","",IF(ISERROR(VLOOKUP(F480,PROVEEDORES!$D$8:$I$507,5,0)),1,VLOOKUP($F480,PROVEEDORES!$D$8:$I$507,5,0)))</f>
        <v/>
      </c>
    </row>
    <row r="481" spans="3:20" ht="17.45" customHeight="1" x14ac:dyDescent="0.25">
      <c r="C481" s="188"/>
      <c r="D481" s="189"/>
      <c r="E481" s="178"/>
      <c r="F481" s="178"/>
      <c r="G481" s="190">
        <f>DATOS!$E$13</f>
        <v>1</v>
      </c>
      <c r="H481" s="178"/>
      <c r="I481" s="191"/>
      <c r="J481" s="178"/>
      <c r="K481" s="178"/>
      <c r="L481" s="178"/>
      <c r="M481" s="178"/>
      <c r="N481" s="160" t="str">
        <f t="shared" si="38"/>
        <v/>
      </c>
      <c r="O481" s="21"/>
      <c r="P481" s="160" t="str">
        <f t="shared" si="39"/>
        <v/>
      </c>
      <c r="Q481" s="160">
        <f t="shared" si="40"/>
        <v>0</v>
      </c>
      <c r="R481" s="160" t="str">
        <f t="shared" si="41"/>
        <v/>
      </c>
      <c r="S481" s="160" t="str">
        <f t="shared" si="42"/>
        <v/>
      </c>
      <c r="T481" s="50" t="str">
        <f>IF($F481="","",IF(ISERROR(VLOOKUP(F481,PROVEEDORES!$D$8:$I$507,5,0)),1,VLOOKUP($F481,PROVEEDORES!$D$8:$I$507,5,0)))</f>
        <v/>
      </c>
    </row>
    <row r="482" spans="3:20" ht="17.45" customHeight="1" x14ac:dyDescent="0.25">
      <c r="C482" s="188"/>
      <c r="D482" s="189"/>
      <c r="E482" s="178"/>
      <c r="F482" s="178"/>
      <c r="G482" s="190">
        <f>DATOS!$E$13</f>
        <v>1</v>
      </c>
      <c r="H482" s="178"/>
      <c r="I482" s="191"/>
      <c r="J482" s="178"/>
      <c r="K482" s="178"/>
      <c r="L482" s="178"/>
      <c r="M482" s="178"/>
      <c r="N482" s="160" t="str">
        <f t="shared" si="38"/>
        <v/>
      </c>
      <c r="O482" s="21"/>
      <c r="P482" s="160" t="str">
        <f t="shared" si="39"/>
        <v/>
      </c>
      <c r="Q482" s="160">
        <f t="shared" si="40"/>
        <v>0</v>
      </c>
      <c r="R482" s="160" t="str">
        <f t="shared" si="41"/>
        <v/>
      </c>
      <c r="S482" s="160" t="str">
        <f t="shared" si="42"/>
        <v/>
      </c>
      <c r="T482" s="50" t="str">
        <f>IF($F482="","",IF(ISERROR(VLOOKUP(F482,PROVEEDORES!$D$8:$I$507,5,0)),1,VLOOKUP($F482,PROVEEDORES!$D$8:$I$507,5,0)))</f>
        <v/>
      </c>
    </row>
    <row r="483" spans="3:20" ht="17.45" customHeight="1" x14ac:dyDescent="0.25">
      <c r="C483" s="188"/>
      <c r="D483" s="189"/>
      <c r="E483" s="178"/>
      <c r="F483" s="178"/>
      <c r="G483" s="190">
        <f>DATOS!$E$13</f>
        <v>1</v>
      </c>
      <c r="H483" s="178"/>
      <c r="I483" s="191"/>
      <c r="J483" s="178"/>
      <c r="K483" s="178"/>
      <c r="L483" s="178"/>
      <c r="M483" s="178"/>
      <c r="N483" s="160" t="str">
        <f t="shared" si="38"/>
        <v/>
      </c>
      <c r="O483" s="21"/>
      <c r="P483" s="160" t="str">
        <f t="shared" si="39"/>
        <v/>
      </c>
      <c r="Q483" s="160">
        <f t="shared" si="40"/>
        <v>0</v>
      </c>
      <c r="R483" s="160" t="str">
        <f t="shared" si="41"/>
        <v/>
      </c>
      <c r="S483" s="160" t="str">
        <f t="shared" si="42"/>
        <v/>
      </c>
      <c r="T483" s="50" t="str">
        <f>IF($F483="","",IF(ISERROR(VLOOKUP(F483,PROVEEDORES!$D$8:$I$507,5,0)),1,VLOOKUP($F483,PROVEEDORES!$D$8:$I$507,5,0)))</f>
        <v/>
      </c>
    </row>
    <row r="484" spans="3:20" ht="17.45" customHeight="1" x14ac:dyDescent="0.25">
      <c r="C484" s="188"/>
      <c r="D484" s="189"/>
      <c r="E484" s="178"/>
      <c r="F484" s="178"/>
      <c r="G484" s="190">
        <f>DATOS!$E$13</f>
        <v>1</v>
      </c>
      <c r="H484" s="178"/>
      <c r="I484" s="191"/>
      <c r="J484" s="178"/>
      <c r="K484" s="178"/>
      <c r="L484" s="178"/>
      <c r="M484" s="178"/>
      <c r="N484" s="160" t="str">
        <f t="shared" si="38"/>
        <v/>
      </c>
      <c r="O484" s="21"/>
      <c r="P484" s="160" t="str">
        <f t="shared" si="39"/>
        <v/>
      </c>
      <c r="Q484" s="160">
        <f t="shared" si="40"/>
        <v>0</v>
      </c>
      <c r="R484" s="160" t="str">
        <f t="shared" si="41"/>
        <v/>
      </c>
      <c r="S484" s="160" t="str">
        <f t="shared" si="42"/>
        <v/>
      </c>
      <c r="T484" s="50" t="str">
        <f>IF($F484="","",IF(ISERROR(VLOOKUP(F484,PROVEEDORES!$D$8:$I$507,5,0)),1,VLOOKUP($F484,PROVEEDORES!$D$8:$I$507,5,0)))</f>
        <v/>
      </c>
    </row>
    <row r="485" spans="3:20" ht="17.45" customHeight="1" x14ac:dyDescent="0.25">
      <c r="C485" s="188"/>
      <c r="D485" s="189"/>
      <c r="E485" s="178"/>
      <c r="F485" s="178"/>
      <c r="G485" s="190">
        <f>DATOS!$E$13</f>
        <v>1</v>
      </c>
      <c r="H485" s="178"/>
      <c r="I485" s="191"/>
      <c r="J485" s="178"/>
      <c r="K485" s="178"/>
      <c r="L485" s="178"/>
      <c r="M485" s="178"/>
      <c r="N485" s="160" t="str">
        <f t="shared" si="38"/>
        <v/>
      </c>
      <c r="O485" s="21"/>
      <c r="P485" s="160" t="str">
        <f t="shared" si="39"/>
        <v/>
      </c>
      <c r="Q485" s="160">
        <f t="shared" si="40"/>
        <v>0</v>
      </c>
      <c r="R485" s="160" t="str">
        <f t="shared" si="41"/>
        <v/>
      </c>
      <c r="S485" s="160" t="str">
        <f t="shared" si="42"/>
        <v/>
      </c>
      <c r="T485" s="50" t="str">
        <f>IF($F485="","",IF(ISERROR(VLOOKUP(F485,PROVEEDORES!$D$8:$I$507,5,0)),1,VLOOKUP($F485,PROVEEDORES!$D$8:$I$507,5,0)))</f>
        <v/>
      </c>
    </row>
    <row r="486" spans="3:20" ht="17.45" customHeight="1" x14ac:dyDescent="0.25">
      <c r="C486" s="188"/>
      <c r="D486" s="189"/>
      <c r="E486" s="178"/>
      <c r="F486" s="178"/>
      <c r="G486" s="190">
        <f>DATOS!$E$13</f>
        <v>1</v>
      </c>
      <c r="H486" s="178"/>
      <c r="I486" s="191"/>
      <c r="J486" s="178"/>
      <c r="K486" s="178"/>
      <c r="L486" s="178"/>
      <c r="M486" s="178"/>
      <c r="N486" s="160" t="str">
        <f t="shared" si="38"/>
        <v/>
      </c>
      <c r="O486" s="21"/>
      <c r="P486" s="160" t="str">
        <f t="shared" si="39"/>
        <v/>
      </c>
      <c r="Q486" s="160">
        <f t="shared" si="40"/>
        <v>0</v>
      </c>
      <c r="R486" s="160" t="str">
        <f t="shared" si="41"/>
        <v/>
      </c>
      <c r="S486" s="160" t="str">
        <f t="shared" si="42"/>
        <v/>
      </c>
      <c r="T486" s="50" t="str">
        <f>IF($F486="","",IF(ISERROR(VLOOKUP(F486,PROVEEDORES!$D$8:$I$507,5,0)),1,VLOOKUP($F486,PROVEEDORES!$D$8:$I$507,5,0)))</f>
        <v/>
      </c>
    </row>
    <row r="487" spans="3:20" ht="17.45" customHeight="1" x14ac:dyDescent="0.25">
      <c r="C487" s="188"/>
      <c r="D487" s="189"/>
      <c r="E487" s="178"/>
      <c r="F487" s="178"/>
      <c r="G487" s="190">
        <f>DATOS!$E$13</f>
        <v>1</v>
      </c>
      <c r="H487" s="178"/>
      <c r="I487" s="191"/>
      <c r="J487" s="178"/>
      <c r="K487" s="178"/>
      <c r="L487" s="178"/>
      <c r="M487" s="178"/>
      <c r="N487" s="160" t="str">
        <f t="shared" si="38"/>
        <v/>
      </c>
      <c r="O487" s="21"/>
      <c r="P487" s="160" t="str">
        <f t="shared" si="39"/>
        <v/>
      </c>
      <c r="Q487" s="160">
        <f t="shared" si="40"/>
        <v>0</v>
      </c>
      <c r="R487" s="160" t="str">
        <f t="shared" si="41"/>
        <v/>
      </c>
      <c r="S487" s="160" t="str">
        <f t="shared" si="42"/>
        <v/>
      </c>
      <c r="T487" s="50" t="str">
        <f>IF($F487="","",IF(ISERROR(VLOOKUP(F487,PROVEEDORES!$D$8:$I$507,5,0)),1,VLOOKUP($F487,PROVEEDORES!$D$8:$I$507,5,0)))</f>
        <v/>
      </c>
    </row>
    <row r="488" spans="3:20" ht="17.45" customHeight="1" x14ac:dyDescent="0.25">
      <c r="C488" s="188"/>
      <c r="D488" s="189"/>
      <c r="E488" s="178"/>
      <c r="F488" s="178"/>
      <c r="G488" s="190">
        <f>DATOS!$E$13</f>
        <v>1</v>
      </c>
      <c r="H488" s="178"/>
      <c r="I488" s="191"/>
      <c r="J488" s="178"/>
      <c r="K488" s="178"/>
      <c r="L488" s="178"/>
      <c r="M488" s="178"/>
      <c r="N488" s="160" t="str">
        <f t="shared" si="38"/>
        <v/>
      </c>
      <c r="O488" s="21"/>
      <c r="P488" s="160" t="str">
        <f t="shared" si="39"/>
        <v/>
      </c>
      <c r="Q488" s="160">
        <f t="shared" si="40"/>
        <v>0</v>
      </c>
      <c r="R488" s="160" t="str">
        <f t="shared" si="41"/>
        <v/>
      </c>
      <c r="S488" s="160" t="str">
        <f t="shared" si="42"/>
        <v/>
      </c>
      <c r="T488" s="50" t="str">
        <f>IF($F488="","",IF(ISERROR(VLOOKUP(F488,PROVEEDORES!$D$8:$I$507,5,0)),1,VLOOKUP($F488,PROVEEDORES!$D$8:$I$507,5,0)))</f>
        <v/>
      </c>
    </row>
    <row r="489" spans="3:20" ht="17.45" customHeight="1" x14ac:dyDescent="0.25">
      <c r="C489" s="188"/>
      <c r="D489" s="189"/>
      <c r="E489" s="178"/>
      <c r="F489" s="178"/>
      <c r="G489" s="190">
        <f>DATOS!$E$13</f>
        <v>1</v>
      </c>
      <c r="H489" s="178"/>
      <c r="I489" s="191"/>
      <c r="J489" s="178"/>
      <c r="K489" s="178"/>
      <c r="L489" s="178"/>
      <c r="M489" s="178"/>
      <c r="N489" s="160" t="str">
        <f t="shared" si="38"/>
        <v/>
      </c>
      <c r="O489" s="21"/>
      <c r="P489" s="160" t="str">
        <f t="shared" si="39"/>
        <v/>
      </c>
      <c r="Q489" s="160">
        <f t="shared" si="40"/>
        <v>0</v>
      </c>
      <c r="R489" s="160" t="str">
        <f t="shared" si="41"/>
        <v/>
      </c>
      <c r="S489" s="160" t="str">
        <f t="shared" si="42"/>
        <v/>
      </c>
      <c r="T489" s="50" t="str">
        <f>IF($F489="","",IF(ISERROR(VLOOKUP(F489,PROVEEDORES!$D$8:$I$507,5,0)),1,VLOOKUP($F489,PROVEEDORES!$D$8:$I$507,5,0)))</f>
        <v/>
      </c>
    </row>
    <row r="490" spans="3:20" ht="17.45" customHeight="1" x14ac:dyDescent="0.25">
      <c r="C490" s="188"/>
      <c r="D490" s="189"/>
      <c r="E490" s="178"/>
      <c r="F490" s="178"/>
      <c r="G490" s="190">
        <f>DATOS!$E$13</f>
        <v>1</v>
      </c>
      <c r="H490" s="178"/>
      <c r="I490" s="191"/>
      <c r="J490" s="178"/>
      <c r="K490" s="178"/>
      <c r="L490" s="178"/>
      <c r="M490" s="178"/>
      <c r="N490" s="160" t="str">
        <f t="shared" si="38"/>
        <v/>
      </c>
      <c r="O490" s="21"/>
      <c r="P490" s="160" t="str">
        <f t="shared" si="39"/>
        <v/>
      </c>
      <c r="Q490" s="160">
        <f t="shared" si="40"/>
        <v>0</v>
      </c>
      <c r="R490" s="160" t="str">
        <f t="shared" si="41"/>
        <v/>
      </c>
      <c r="S490" s="160" t="str">
        <f t="shared" si="42"/>
        <v/>
      </c>
      <c r="T490" s="50" t="str">
        <f>IF($F490="","",IF(ISERROR(VLOOKUP(F490,PROVEEDORES!$D$8:$I$507,5,0)),1,VLOOKUP($F490,PROVEEDORES!$D$8:$I$507,5,0)))</f>
        <v/>
      </c>
    </row>
    <row r="491" spans="3:20" ht="17.45" customHeight="1" x14ac:dyDescent="0.25">
      <c r="C491" s="188"/>
      <c r="D491" s="189"/>
      <c r="E491" s="178"/>
      <c r="F491" s="178"/>
      <c r="G491" s="190">
        <f>DATOS!$E$13</f>
        <v>1</v>
      </c>
      <c r="H491" s="178"/>
      <c r="I491" s="191"/>
      <c r="J491" s="178"/>
      <c r="K491" s="178"/>
      <c r="L491" s="178"/>
      <c r="M491" s="178"/>
      <c r="N491" s="160" t="str">
        <f t="shared" si="38"/>
        <v/>
      </c>
      <c r="O491" s="21"/>
      <c r="P491" s="160" t="str">
        <f t="shared" si="39"/>
        <v/>
      </c>
      <c r="Q491" s="160">
        <f t="shared" si="40"/>
        <v>0</v>
      </c>
      <c r="R491" s="160" t="str">
        <f t="shared" si="41"/>
        <v/>
      </c>
      <c r="S491" s="160" t="str">
        <f t="shared" si="42"/>
        <v/>
      </c>
      <c r="T491" s="50" t="str">
        <f>IF($F491="","",IF(ISERROR(VLOOKUP(F491,PROVEEDORES!$D$8:$I$507,5,0)),1,VLOOKUP($F491,PROVEEDORES!$D$8:$I$507,5,0)))</f>
        <v/>
      </c>
    </row>
    <row r="492" spans="3:20" ht="17.45" customHeight="1" x14ac:dyDescent="0.25">
      <c r="C492" s="188"/>
      <c r="D492" s="189"/>
      <c r="E492" s="178"/>
      <c r="F492" s="178"/>
      <c r="G492" s="190">
        <f>DATOS!$E$13</f>
        <v>1</v>
      </c>
      <c r="H492" s="178"/>
      <c r="I492" s="191"/>
      <c r="J492" s="178"/>
      <c r="K492" s="178"/>
      <c r="L492" s="178"/>
      <c r="M492" s="178"/>
      <c r="N492" s="160" t="str">
        <f t="shared" si="38"/>
        <v/>
      </c>
      <c r="O492" s="21"/>
      <c r="P492" s="160" t="str">
        <f t="shared" si="39"/>
        <v/>
      </c>
      <c r="Q492" s="160">
        <f t="shared" si="40"/>
        <v>0</v>
      </c>
      <c r="R492" s="160" t="str">
        <f t="shared" si="41"/>
        <v/>
      </c>
      <c r="S492" s="160" t="str">
        <f t="shared" si="42"/>
        <v/>
      </c>
      <c r="T492" s="50" t="str">
        <f>IF($F492="","",IF(ISERROR(VLOOKUP(F492,PROVEEDORES!$D$8:$I$507,5,0)),1,VLOOKUP($F492,PROVEEDORES!$D$8:$I$507,5,0)))</f>
        <v/>
      </c>
    </row>
    <row r="493" spans="3:20" ht="17.45" customHeight="1" x14ac:dyDescent="0.25">
      <c r="C493" s="188"/>
      <c r="D493" s="189"/>
      <c r="E493" s="178"/>
      <c r="F493" s="178"/>
      <c r="G493" s="190">
        <f>DATOS!$E$13</f>
        <v>1</v>
      </c>
      <c r="H493" s="178"/>
      <c r="I493" s="191"/>
      <c r="J493" s="178"/>
      <c r="K493" s="178"/>
      <c r="L493" s="178"/>
      <c r="M493" s="178"/>
      <c r="N493" s="160" t="str">
        <f t="shared" si="38"/>
        <v/>
      </c>
      <c r="O493" s="21"/>
      <c r="P493" s="160" t="str">
        <f t="shared" si="39"/>
        <v/>
      </c>
      <c r="Q493" s="160">
        <f t="shared" si="40"/>
        <v>0</v>
      </c>
      <c r="R493" s="160" t="str">
        <f t="shared" si="41"/>
        <v/>
      </c>
      <c r="S493" s="160" t="str">
        <f t="shared" si="42"/>
        <v/>
      </c>
      <c r="T493" s="50" t="str">
        <f>IF($F493="","",IF(ISERROR(VLOOKUP(F493,PROVEEDORES!$D$8:$I$507,5,0)),1,VLOOKUP($F493,PROVEEDORES!$D$8:$I$507,5,0)))</f>
        <v/>
      </c>
    </row>
    <row r="494" spans="3:20" ht="17.45" customHeight="1" x14ac:dyDescent="0.25">
      <c r="C494" s="188"/>
      <c r="D494" s="189"/>
      <c r="E494" s="178"/>
      <c r="F494" s="178"/>
      <c r="G494" s="190">
        <f>DATOS!$E$13</f>
        <v>1</v>
      </c>
      <c r="H494" s="178"/>
      <c r="I494" s="191"/>
      <c r="J494" s="178"/>
      <c r="K494" s="178"/>
      <c r="L494" s="178"/>
      <c r="M494" s="178"/>
      <c r="N494" s="160" t="str">
        <f t="shared" si="38"/>
        <v/>
      </c>
      <c r="O494" s="21"/>
      <c r="P494" s="160" t="str">
        <f t="shared" si="39"/>
        <v/>
      </c>
      <c r="Q494" s="160">
        <f t="shared" si="40"/>
        <v>0</v>
      </c>
      <c r="R494" s="160" t="str">
        <f t="shared" si="41"/>
        <v/>
      </c>
      <c r="S494" s="160" t="str">
        <f t="shared" si="42"/>
        <v/>
      </c>
      <c r="T494" s="50" t="str">
        <f>IF($F494="","",IF(ISERROR(VLOOKUP(F494,PROVEEDORES!$D$8:$I$507,5,0)),1,VLOOKUP($F494,PROVEEDORES!$D$8:$I$507,5,0)))</f>
        <v/>
      </c>
    </row>
    <row r="495" spans="3:20" ht="17.45" customHeight="1" x14ac:dyDescent="0.25">
      <c r="C495" s="188"/>
      <c r="D495" s="189"/>
      <c r="E495" s="178"/>
      <c r="F495" s="178"/>
      <c r="G495" s="190">
        <f>DATOS!$E$13</f>
        <v>1</v>
      </c>
      <c r="H495" s="178"/>
      <c r="I495" s="191"/>
      <c r="J495" s="178"/>
      <c r="K495" s="178"/>
      <c r="L495" s="178"/>
      <c r="M495" s="178"/>
      <c r="N495" s="160" t="str">
        <f t="shared" si="38"/>
        <v/>
      </c>
      <c r="O495" s="21"/>
      <c r="P495" s="160" t="str">
        <f t="shared" si="39"/>
        <v/>
      </c>
      <c r="Q495" s="160">
        <f t="shared" si="40"/>
        <v>0</v>
      </c>
      <c r="R495" s="160" t="str">
        <f t="shared" si="41"/>
        <v/>
      </c>
      <c r="S495" s="160" t="str">
        <f t="shared" si="42"/>
        <v/>
      </c>
      <c r="T495" s="50" t="str">
        <f>IF($F495="","",IF(ISERROR(VLOOKUP(F495,PROVEEDORES!$D$8:$I$507,5,0)),1,VLOOKUP($F495,PROVEEDORES!$D$8:$I$507,5,0)))</f>
        <v/>
      </c>
    </row>
    <row r="496" spans="3:20" ht="17.45" customHeight="1" x14ac:dyDescent="0.25">
      <c r="C496" s="188"/>
      <c r="D496" s="189"/>
      <c r="E496" s="178"/>
      <c r="F496" s="178"/>
      <c r="G496" s="190">
        <f>DATOS!$E$13</f>
        <v>1</v>
      </c>
      <c r="H496" s="178"/>
      <c r="I496" s="191"/>
      <c r="J496" s="178"/>
      <c r="K496" s="178"/>
      <c r="L496" s="178"/>
      <c r="M496" s="178"/>
      <c r="N496" s="160" t="str">
        <f t="shared" si="38"/>
        <v/>
      </c>
      <c r="O496" s="21"/>
      <c r="P496" s="160" t="str">
        <f t="shared" si="39"/>
        <v/>
      </c>
      <c r="Q496" s="160">
        <f t="shared" si="40"/>
        <v>0</v>
      </c>
      <c r="R496" s="160" t="str">
        <f t="shared" si="41"/>
        <v/>
      </c>
      <c r="S496" s="160" t="str">
        <f t="shared" si="42"/>
        <v/>
      </c>
      <c r="T496" s="50" t="str">
        <f>IF($F496="","",IF(ISERROR(VLOOKUP(F496,PROVEEDORES!$D$8:$I$507,5,0)),1,VLOOKUP($F496,PROVEEDORES!$D$8:$I$507,5,0)))</f>
        <v/>
      </c>
    </row>
    <row r="497" spans="3:20" ht="17.45" customHeight="1" x14ac:dyDescent="0.25">
      <c r="C497" s="188"/>
      <c r="D497" s="189"/>
      <c r="E497" s="178"/>
      <c r="F497" s="178"/>
      <c r="G497" s="190">
        <f>DATOS!$E$13</f>
        <v>1</v>
      </c>
      <c r="H497" s="178"/>
      <c r="I497" s="191"/>
      <c r="J497" s="178"/>
      <c r="K497" s="178"/>
      <c r="L497" s="178"/>
      <c r="M497" s="178"/>
      <c r="N497" s="160" t="str">
        <f t="shared" si="38"/>
        <v/>
      </c>
      <c r="O497" s="21"/>
      <c r="P497" s="160" t="str">
        <f t="shared" si="39"/>
        <v/>
      </c>
      <c r="Q497" s="160">
        <f t="shared" si="40"/>
        <v>0</v>
      </c>
      <c r="R497" s="160" t="str">
        <f t="shared" si="41"/>
        <v/>
      </c>
      <c r="S497" s="160" t="str">
        <f t="shared" si="42"/>
        <v/>
      </c>
      <c r="T497" s="50" t="str">
        <f>IF($F497="","",IF(ISERROR(VLOOKUP(F497,PROVEEDORES!$D$8:$I$507,5,0)),1,VLOOKUP($F497,PROVEEDORES!$D$8:$I$507,5,0)))</f>
        <v/>
      </c>
    </row>
    <row r="498" spans="3:20" ht="17.45" customHeight="1" x14ac:dyDescent="0.25">
      <c r="C498" s="188"/>
      <c r="D498" s="189"/>
      <c r="E498" s="178"/>
      <c r="F498" s="178"/>
      <c r="G498" s="190">
        <f>DATOS!$E$13</f>
        <v>1</v>
      </c>
      <c r="H498" s="178"/>
      <c r="I498" s="191"/>
      <c r="J498" s="178"/>
      <c r="K498" s="178"/>
      <c r="L498" s="178"/>
      <c r="M498" s="178"/>
      <c r="N498" s="160" t="str">
        <f t="shared" si="38"/>
        <v/>
      </c>
      <c r="O498" s="21"/>
      <c r="P498" s="160" t="str">
        <f t="shared" si="39"/>
        <v/>
      </c>
      <c r="Q498" s="160">
        <f t="shared" si="40"/>
        <v>0</v>
      </c>
      <c r="R498" s="160" t="str">
        <f t="shared" si="41"/>
        <v/>
      </c>
      <c r="S498" s="160" t="str">
        <f t="shared" si="42"/>
        <v/>
      </c>
      <c r="T498" s="50" t="str">
        <f>IF($F498="","",IF(ISERROR(VLOOKUP(F498,PROVEEDORES!$D$8:$I$507,5,0)),1,VLOOKUP($F498,PROVEEDORES!$D$8:$I$507,5,0)))</f>
        <v/>
      </c>
    </row>
    <row r="499" spans="3:20" ht="17.45" customHeight="1" x14ac:dyDescent="0.25">
      <c r="C499" s="188"/>
      <c r="D499" s="189"/>
      <c r="E499" s="178"/>
      <c r="F499" s="178"/>
      <c r="G499" s="190">
        <f>DATOS!$E$13</f>
        <v>1</v>
      </c>
      <c r="H499" s="178"/>
      <c r="I499" s="191"/>
      <c r="J499" s="178"/>
      <c r="K499" s="178"/>
      <c r="L499" s="178"/>
      <c r="M499" s="178"/>
      <c r="N499" s="160" t="str">
        <f t="shared" si="38"/>
        <v/>
      </c>
      <c r="O499" s="21"/>
      <c r="P499" s="160" t="str">
        <f t="shared" si="39"/>
        <v/>
      </c>
      <c r="Q499" s="160">
        <f t="shared" si="40"/>
        <v>0</v>
      </c>
      <c r="R499" s="160" t="str">
        <f t="shared" si="41"/>
        <v/>
      </c>
      <c r="S499" s="160" t="str">
        <f t="shared" si="42"/>
        <v/>
      </c>
      <c r="T499" s="50" t="str">
        <f>IF($F499="","",IF(ISERROR(VLOOKUP(F499,PROVEEDORES!$D$8:$I$507,5,0)),1,VLOOKUP($F499,PROVEEDORES!$D$8:$I$507,5,0)))</f>
        <v/>
      </c>
    </row>
    <row r="500" spans="3:20" ht="17.45" customHeight="1" x14ac:dyDescent="0.25">
      <c r="C500" s="188"/>
      <c r="D500" s="189"/>
      <c r="E500" s="178"/>
      <c r="F500" s="178"/>
      <c r="G500" s="190">
        <f>DATOS!$E$13</f>
        <v>1</v>
      </c>
      <c r="H500" s="178"/>
      <c r="I500" s="191"/>
      <c r="J500" s="178"/>
      <c r="K500" s="178"/>
      <c r="L500" s="178"/>
      <c r="M500" s="178"/>
      <c r="N500" s="160" t="str">
        <f t="shared" si="38"/>
        <v/>
      </c>
      <c r="O500" s="21"/>
      <c r="P500" s="160" t="str">
        <f t="shared" si="39"/>
        <v/>
      </c>
      <c r="Q500" s="160">
        <f t="shared" si="40"/>
        <v>0</v>
      </c>
      <c r="R500" s="160" t="str">
        <f t="shared" si="41"/>
        <v/>
      </c>
      <c r="S500" s="160" t="str">
        <f t="shared" si="42"/>
        <v/>
      </c>
      <c r="T500" s="50" t="str">
        <f>IF($F500="","",IF(ISERROR(VLOOKUP(F500,PROVEEDORES!$D$8:$I$507,5,0)),1,VLOOKUP($F500,PROVEEDORES!$D$8:$I$507,5,0)))</f>
        <v/>
      </c>
    </row>
    <row r="501" spans="3:20" ht="17.45" customHeight="1" x14ac:dyDescent="0.25">
      <c r="C501" s="188"/>
      <c r="D501" s="189"/>
      <c r="E501" s="178"/>
      <c r="F501" s="178"/>
      <c r="G501" s="190">
        <f>DATOS!$E$13</f>
        <v>1</v>
      </c>
      <c r="H501" s="178"/>
      <c r="I501" s="191"/>
      <c r="J501" s="178"/>
      <c r="K501" s="178"/>
      <c r="L501" s="178"/>
      <c r="M501" s="178"/>
      <c r="N501" s="160" t="str">
        <f t="shared" si="38"/>
        <v/>
      </c>
      <c r="O501" s="21"/>
      <c r="P501" s="160" t="str">
        <f t="shared" si="39"/>
        <v/>
      </c>
      <c r="Q501" s="160">
        <f t="shared" si="40"/>
        <v>0</v>
      </c>
      <c r="R501" s="160" t="str">
        <f t="shared" si="41"/>
        <v/>
      </c>
      <c r="S501" s="160" t="str">
        <f t="shared" si="42"/>
        <v/>
      </c>
      <c r="T501" s="50" t="str">
        <f>IF($F501="","",IF(ISERROR(VLOOKUP(F501,PROVEEDORES!$D$8:$I$507,5,0)),1,VLOOKUP($F501,PROVEEDORES!$D$8:$I$507,5,0)))</f>
        <v/>
      </c>
    </row>
    <row r="502" spans="3:20" ht="17.45" customHeight="1" x14ac:dyDescent="0.25">
      <c r="C502" s="188"/>
      <c r="D502" s="189"/>
      <c r="E502" s="178"/>
      <c r="F502" s="178"/>
      <c r="G502" s="190">
        <f>DATOS!$E$13</f>
        <v>1</v>
      </c>
      <c r="H502" s="178"/>
      <c r="I502" s="191"/>
      <c r="J502" s="178"/>
      <c r="K502" s="178"/>
      <c r="L502" s="178"/>
      <c r="M502" s="178"/>
      <c r="N502" s="160" t="str">
        <f t="shared" si="38"/>
        <v/>
      </c>
      <c r="O502" s="21"/>
      <c r="P502" s="160" t="str">
        <f t="shared" si="39"/>
        <v/>
      </c>
      <c r="Q502" s="160">
        <f t="shared" si="40"/>
        <v>0</v>
      </c>
      <c r="R502" s="160" t="str">
        <f t="shared" si="41"/>
        <v/>
      </c>
      <c r="S502" s="160" t="str">
        <f t="shared" si="42"/>
        <v/>
      </c>
      <c r="T502" s="50" t="str">
        <f>IF($F502="","",IF(ISERROR(VLOOKUP(F502,PROVEEDORES!$D$8:$I$507,5,0)),1,VLOOKUP($F502,PROVEEDORES!$D$8:$I$507,5,0)))</f>
        <v/>
      </c>
    </row>
    <row r="503" spans="3:20" ht="17.45" customHeight="1" x14ac:dyDescent="0.25">
      <c r="C503" s="188"/>
      <c r="D503" s="189"/>
      <c r="E503" s="178"/>
      <c r="F503" s="178"/>
      <c r="G503" s="190">
        <f>DATOS!$E$13</f>
        <v>1</v>
      </c>
      <c r="H503" s="178"/>
      <c r="I503" s="191"/>
      <c r="J503" s="178"/>
      <c r="K503" s="178"/>
      <c r="L503" s="178"/>
      <c r="M503" s="178"/>
      <c r="N503" s="160" t="str">
        <f t="shared" si="38"/>
        <v/>
      </c>
      <c r="O503" s="21"/>
      <c r="P503" s="160" t="str">
        <f t="shared" si="39"/>
        <v/>
      </c>
      <c r="Q503" s="160">
        <f t="shared" si="40"/>
        <v>0</v>
      </c>
      <c r="R503" s="160" t="str">
        <f t="shared" si="41"/>
        <v/>
      </c>
      <c r="S503" s="160" t="str">
        <f t="shared" si="42"/>
        <v/>
      </c>
      <c r="T503" s="50" t="str">
        <f>IF($F503="","",IF(ISERROR(VLOOKUP(F503,PROVEEDORES!$D$8:$I$507,5,0)),1,VLOOKUP($F503,PROVEEDORES!$D$8:$I$507,5,0)))</f>
        <v/>
      </c>
    </row>
    <row r="504" spans="3:20" ht="17.45" customHeight="1" x14ac:dyDescent="0.25">
      <c r="C504" s="188"/>
      <c r="D504" s="189"/>
      <c r="E504" s="178"/>
      <c r="F504" s="178"/>
      <c r="G504" s="190">
        <f>DATOS!$E$13</f>
        <v>1</v>
      </c>
      <c r="H504" s="178"/>
      <c r="I504" s="191"/>
      <c r="J504" s="178"/>
      <c r="K504" s="178"/>
      <c r="L504" s="178"/>
      <c r="M504" s="178"/>
      <c r="N504" s="160" t="str">
        <f t="shared" si="38"/>
        <v/>
      </c>
      <c r="O504" s="21"/>
      <c r="P504" s="160" t="str">
        <f t="shared" si="39"/>
        <v/>
      </c>
      <c r="Q504" s="160">
        <f t="shared" si="40"/>
        <v>0</v>
      </c>
      <c r="R504" s="160" t="str">
        <f t="shared" si="41"/>
        <v/>
      </c>
      <c r="S504" s="160" t="str">
        <f t="shared" si="42"/>
        <v/>
      </c>
      <c r="T504" s="50" t="str">
        <f>IF($F504="","",IF(ISERROR(VLOOKUP(F504,PROVEEDORES!$D$8:$I$507,5,0)),1,VLOOKUP($F504,PROVEEDORES!$D$8:$I$507,5,0)))</f>
        <v/>
      </c>
    </row>
    <row r="505" spans="3:20" ht="17.45" customHeight="1" x14ac:dyDescent="0.25">
      <c r="C505" s="188"/>
      <c r="D505" s="189"/>
      <c r="E505" s="178"/>
      <c r="F505" s="178"/>
      <c r="G505" s="190">
        <f>DATOS!$E$13</f>
        <v>1</v>
      </c>
      <c r="H505" s="178"/>
      <c r="I505" s="191"/>
      <c r="J505" s="178"/>
      <c r="K505" s="178"/>
      <c r="L505" s="178"/>
      <c r="M505" s="178"/>
      <c r="N505" s="160" t="str">
        <f t="shared" si="38"/>
        <v/>
      </c>
      <c r="O505" s="21"/>
      <c r="P505" s="160" t="str">
        <f t="shared" si="39"/>
        <v/>
      </c>
      <c r="Q505" s="160">
        <f t="shared" si="40"/>
        <v>0</v>
      </c>
      <c r="R505" s="160" t="str">
        <f t="shared" si="41"/>
        <v/>
      </c>
      <c r="S505" s="160" t="str">
        <f t="shared" si="42"/>
        <v/>
      </c>
      <c r="T505" s="50" t="str">
        <f>IF($F505="","",IF(ISERROR(VLOOKUP(F505,PROVEEDORES!$D$8:$I$507,5,0)),1,VLOOKUP($F505,PROVEEDORES!$D$8:$I$507,5,0)))</f>
        <v/>
      </c>
    </row>
    <row r="506" spans="3:20" ht="17.45" customHeight="1" x14ac:dyDescent="0.25">
      <c r="C506" s="188"/>
      <c r="D506" s="189"/>
      <c r="E506" s="178"/>
      <c r="F506" s="178"/>
      <c r="G506" s="190">
        <f>DATOS!$E$13</f>
        <v>1</v>
      </c>
      <c r="H506" s="178"/>
      <c r="I506" s="191"/>
      <c r="J506" s="178"/>
      <c r="K506" s="178"/>
      <c r="L506" s="178"/>
      <c r="M506" s="178"/>
      <c r="N506" s="160" t="str">
        <f t="shared" si="38"/>
        <v/>
      </c>
      <c r="O506" s="21"/>
      <c r="P506" s="160" t="str">
        <f t="shared" si="39"/>
        <v/>
      </c>
      <c r="Q506" s="160">
        <f t="shared" si="40"/>
        <v>0</v>
      </c>
      <c r="R506" s="160" t="str">
        <f t="shared" si="41"/>
        <v/>
      </c>
      <c r="S506" s="160" t="str">
        <f t="shared" si="42"/>
        <v/>
      </c>
      <c r="T506" s="50" t="str">
        <f>IF($F506="","",IF(ISERROR(VLOOKUP(F506,PROVEEDORES!$D$8:$I$507,5,0)),1,VLOOKUP($F506,PROVEEDORES!$D$8:$I$507,5,0)))</f>
        <v/>
      </c>
    </row>
    <row r="507" spans="3:20" ht="17.45" customHeight="1" x14ac:dyDescent="0.25">
      <c r="C507" s="188"/>
      <c r="D507" s="189"/>
      <c r="E507" s="178"/>
      <c r="F507" s="178"/>
      <c r="G507" s="190">
        <f>DATOS!$E$13</f>
        <v>1</v>
      </c>
      <c r="H507" s="178"/>
      <c r="I507" s="191"/>
      <c r="J507" s="178"/>
      <c r="K507" s="178"/>
      <c r="L507" s="178"/>
      <c r="M507" s="178"/>
      <c r="N507" s="160" t="str">
        <f t="shared" si="38"/>
        <v/>
      </c>
      <c r="O507" s="21"/>
      <c r="P507" s="160" t="str">
        <f t="shared" si="39"/>
        <v/>
      </c>
      <c r="Q507" s="160">
        <f t="shared" si="40"/>
        <v>0</v>
      </c>
      <c r="R507" s="160" t="str">
        <f t="shared" si="41"/>
        <v/>
      </c>
      <c r="S507" s="160" t="str">
        <f t="shared" si="42"/>
        <v/>
      </c>
      <c r="T507" s="50" t="str">
        <f>IF($F507="","",IF(ISERROR(VLOOKUP(F507,PROVEEDORES!$D$8:$I$507,5,0)),1,VLOOKUP($F507,PROVEEDORES!$D$8:$I$507,5,0)))</f>
        <v/>
      </c>
    </row>
    <row r="508" spans="3:20" ht="17.45" customHeight="1" x14ac:dyDescent="0.25">
      <c r="C508" s="188"/>
      <c r="D508" s="189"/>
      <c r="E508" s="178"/>
      <c r="F508" s="178"/>
      <c r="G508" s="190">
        <f>DATOS!$E$13</f>
        <v>1</v>
      </c>
      <c r="H508" s="178"/>
      <c r="I508" s="191"/>
      <c r="J508" s="178"/>
      <c r="K508" s="178"/>
      <c r="L508" s="178"/>
      <c r="M508" s="178"/>
      <c r="N508" s="160" t="str">
        <f t="shared" si="38"/>
        <v/>
      </c>
      <c r="O508" s="21"/>
      <c r="P508" s="160" t="str">
        <f t="shared" si="39"/>
        <v/>
      </c>
      <c r="Q508" s="160">
        <f t="shared" si="40"/>
        <v>0</v>
      </c>
      <c r="R508" s="160" t="str">
        <f t="shared" si="41"/>
        <v/>
      </c>
      <c r="S508" s="160" t="str">
        <f t="shared" si="42"/>
        <v/>
      </c>
      <c r="T508" s="50" t="str">
        <f>IF($F508="","",IF(ISERROR(VLOOKUP(F508,PROVEEDORES!$D$8:$I$507,5,0)),1,VLOOKUP($F508,PROVEEDORES!$D$8:$I$507,5,0)))</f>
        <v/>
      </c>
    </row>
    <row r="509" spans="3:20" ht="17.45" customHeight="1" x14ac:dyDescent="0.25">
      <c r="C509" s="188"/>
      <c r="D509" s="189"/>
      <c r="E509" s="178"/>
      <c r="F509" s="178"/>
      <c r="G509" s="190">
        <f>DATOS!$E$13</f>
        <v>1</v>
      </c>
      <c r="H509" s="178"/>
      <c r="I509" s="191"/>
      <c r="J509" s="178"/>
      <c r="K509" s="178"/>
      <c r="L509" s="178"/>
      <c r="M509" s="178"/>
      <c r="N509" s="160" t="str">
        <f t="shared" si="38"/>
        <v/>
      </c>
      <c r="O509" s="21"/>
      <c r="P509" s="160" t="str">
        <f t="shared" si="39"/>
        <v/>
      </c>
      <c r="Q509" s="160">
        <f t="shared" si="40"/>
        <v>0</v>
      </c>
      <c r="R509" s="160" t="str">
        <f t="shared" si="41"/>
        <v/>
      </c>
      <c r="S509" s="160" t="str">
        <f t="shared" si="42"/>
        <v/>
      </c>
      <c r="T509" s="50" t="str">
        <f>IF($F509="","",IF(ISERROR(VLOOKUP(F509,PROVEEDORES!$D$8:$I$507,5,0)),1,VLOOKUP($F509,PROVEEDORES!$D$8:$I$507,5,0)))</f>
        <v/>
      </c>
    </row>
    <row r="510" spans="3:20" ht="17.45" customHeight="1" x14ac:dyDescent="0.25">
      <c r="C510" s="188"/>
      <c r="D510" s="189"/>
      <c r="E510" s="178"/>
      <c r="F510" s="178"/>
      <c r="G510" s="190">
        <f>DATOS!$E$13</f>
        <v>1</v>
      </c>
      <c r="H510" s="178"/>
      <c r="I510" s="191"/>
      <c r="J510" s="178"/>
      <c r="K510" s="178"/>
      <c r="L510" s="178"/>
      <c r="M510" s="178"/>
      <c r="N510" s="160" t="str">
        <f t="shared" si="38"/>
        <v/>
      </c>
      <c r="O510" s="21"/>
      <c r="P510" s="160" t="str">
        <f t="shared" si="39"/>
        <v/>
      </c>
      <c r="Q510" s="160">
        <f t="shared" si="40"/>
        <v>0</v>
      </c>
      <c r="R510" s="160" t="str">
        <f t="shared" si="41"/>
        <v/>
      </c>
      <c r="S510" s="160" t="str">
        <f t="shared" si="42"/>
        <v/>
      </c>
      <c r="T510" s="50" t="str">
        <f>IF($F510="","",IF(ISERROR(VLOOKUP(F510,PROVEEDORES!$D$8:$I$507,5,0)),1,VLOOKUP($F510,PROVEEDORES!$D$8:$I$507,5,0)))</f>
        <v/>
      </c>
    </row>
    <row r="511" spans="3:20" ht="17.45" customHeight="1" x14ac:dyDescent="0.25">
      <c r="C511" s="188"/>
      <c r="D511" s="189"/>
      <c r="E511" s="178"/>
      <c r="F511" s="178"/>
      <c r="G511" s="190">
        <f>DATOS!$E$13</f>
        <v>1</v>
      </c>
      <c r="H511" s="178"/>
      <c r="I511" s="191"/>
      <c r="J511" s="178"/>
      <c r="K511" s="178"/>
      <c r="L511" s="178"/>
      <c r="M511" s="178"/>
      <c r="N511" s="160" t="str">
        <f t="shared" si="38"/>
        <v/>
      </c>
      <c r="O511" s="21"/>
      <c r="P511" s="160" t="str">
        <f t="shared" si="39"/>
        <v/>
      </c>
      <c r="Q511" s="160">
        <f t="shared" si="40"/>
        <v>0</v>
      </c>
      <c r="R511" s="160" t="str">
        <f t="shared" si="41"/>
        <v/>
      </c>
      <c r="S511" s="160" t="str">
        <f t="shared" si="42"/>
        <v/>
      </c>
      <c r="T511" s="50" t="str">
        <f>IF($F511="","",IF(ISERROR(VLOOKUP(F511,PROVEEDORES!$D$8:$I$507,5,0)),1,VLOOKUP($F511,PROVEEDORES!$D$8:$I$507,5,0)))</f>
        <v/>
      </c>
    </row>
    <row r="512" spans="3:20" ht="17.45" customHeight="1" x14ac:dyDescent="0.25">
      <c r="C512" s="188"/>
      <c r="D512" s="189"/>
      <c r="E512" s="178"/>
      <c r="F512" s="178"/>
      <c r="G512" s="190">
        <f>DATOS!$E$13</f>
        <v>1</v>
      </c>
      <c r="H512" s="178"/>
      <c r="I512" s="191"/>
      <c r="J512" s="178"/>
      <c r="K512" s="178"/>
      <c r="L512" s="178"/>
      <c r="M512" s="178"/>
      <c r="N512" s="160" t="str">
        <f t="shared" si="38"/>
        <v/>
      </c>
      <c r="O512" s="21"/>
      <c r="P512" s="160" t="str">
        <f t="shared" si="39"/>
        <v/>
      </c>
      <c r="Q512" s="160">
        <f t="shared" si="40"/>
        <v>0</v>
      </c>
      <c r="R512" s="160" t="str">
        <f t="shared" si="41"/>
        <v/>
      </c>
      <c r="S512" s="160" t="str">
        <f t="shared" si="42"/>
        <v/>
      </c>
      <c r="T512" s="50" t="str">
        <f>IF($F512="","",IF(ISERROR(VLOOKUP(F512,PROVEEDORES!$D$8:$I$507,5,0)),1,VLOOKUP($F512,PROVEEDORES!$D$8:$I$507,5,0)))</f>
        <v/>
      </c>
    </row>
    <row r="513" spans="3:20" ht="17.45" customHeight="1" x14ac:dyDescent="0.25">
      <c r="C513" s="188"/>
      <c r="D513" s="189"/>
      <c r="E513" s="178"/>
      <c r="F513" s="178"/>
      <c r="G513" s="190">
        <f>DATOS!$E$13</f>
        <v>1</v>
      </c>
      <c r="H513" s="178"/>
      <c r="I513" s="191"/>
      <c r="J513" s="178"/>
      <c r="K513" s="178"/>
      <c r="L513" s="178"/>
      <c r="M513" s="178"/>
      <c r="N513" s="160" t="str">
        <f t="shared" si="38"/>
        <v/>
      </c>
      <c r="O513" s="21"/>
      <c r="P513" s="160" t="str">
        <f t="shared" si="39"/>
        <v/>
      </c>
      <c r="Q513" s="160">
        <f t="shared" si="40"/>
        <v>0</v>
      </c>
      <c r="R513" s="160" t="str">
        <f t="shared" si="41"/>
        <v/>
      </c>
      <c r="S513" s="160" t="str">
        <f t="shared" si="42"/>
        <v/>
      </c>
      <c r="T513" s="50" t="str">
        <f>IF($F513="","",IF(ISERROR(VLOOKUP(F513,PROVEEDORES!$D$8:$I$507,5,0)),1,VLOOKUP($F513,PROVEEDORES!$D$8:$I$507,5,0)))</f>
        <v/>
      </c>
    </row>
    <row r="514" spans="3:20" ht="17.45" customHeight="1" x14ac:dyDescent="0.25">
      <c r="C514" s="188"/>
      <c r="D514" s="189"/>
      <c r="E514" s="178"/>
      <c r="F514" s="178"/>
      <c r="G514" s="190">
        <f>DATOS!$E$13</f>
        <v>1</v>
      </c>
      <c r="H514" s="178"/>
      <c r="I514" s="191"/>
      <c r="J514" s="178"/>
      <c r="K514" s="178"/>
      <c r="L514" s="178"/>
      <c r="M514" s="178"/>
      <c r="N514" s="160" t="str">
        <f t="shared" si="38"/>
        <v/>
      </c>
      <c r="O514" s="21"/>
      <c r="P514" s="160" t="str">
        <f t="shared" si="39"/>
        <v/>
      </c>
      <c r="Q514" s="160">
        <f t="shared" si="40"/>
        <v>0</v>
      </c>
      <c r="R514" s="160" t="str">
        <f t="shared" si="41"/>
        <v/>
      </c>
      <c r="S514" s="160" t="str">
        <f t="shared" si="42"/>
        <v/>
      </c>
      <c r="T514" s="50" t="str">
        <f>IF($F514="","",IF(ISERROR(VLOOKUP(F514,PROVEEDORES!$D$8:$I$507,5,0)),1,VLOOKUP($F514,PROVEEDORES!$D$8:$I$507,5,0)))</f>
        <v/>
      </c>
    </row>
    <row r="515" spans="3:20" ht="17.45" customHeight="1" x14ac:dyDescent="0.25">
      <c r="C515" s="188"/>
      <c r="D515" s="189"/>
      <c r="E515" s="178"/>
      <c r="F515" s="178"/>
      <c r="G515" s="190">
        <f>DATOS!$E$13</f>
        <v>1</v>
      </c>
      <c r="H515" s="178"/>
      <c r="I515" s="191"/>
      <c r="J515" s="178"/>
      <c r="K515" s="178"/>
      <c r="L515" s="178"/>
      <c r="M515" s="178"/>
      <c r="N515" s="160" t="str">
        <f t="shared" si="38"/>
        <v/>
      </c>
      <c r="O515" s="21"/>
      <c r="P515" s="160" t="str">
        <f t="shared" si="39"/>
        <v/>
      </c>
      <c r="Q515" s="160">
        <f t="shared" si="40"/>
        <v>0</v>
      </c>
      <c r="R515" s="160" t="str">
        <f t="shared" si="41"/>
        <v/>
      </c>
      <c r="S515" s="160" t="str">
        <f t="shared" si="42"/>
        <v/>
      </c>
      <c r="T515" s="50" t="str">
        <f>IF($F515="","",IF(ISERROR(VLOOKUP(F515,PROVEEDORES!$D$8:$I$507,5,0)),1,VLOOKUP($F515,PROVEEDORES!$D$8:$I$507,5,0)))</f>
        <v/>
      </c>
    </row>
    <row r="516" spans="3:20" ht="17.45" customHeight="1" x14ac:dyDescent="0.25">
      <c r="C516" s="188"/>
      <c r="D516" s="189"/>
      <c r="E516" s="178"/>
      <c r="F516" s="178"/>
      <c r="G516" s="190">
        <f>DATOS!$E$13</f>
        <v>1</v>
      </c>
      <c r="H516" s="178"/>
      <c r="I516" s="191"/>
      <c r="J516" s="178"/>
      <c r="K516" s="178"/>
      <c r="L516" s="178"/>
      <c r="M516" s="178"/>
      <c r="N516" s="160" t="str">
        <f t="shared" si="38"/>
        <v/>
      </c>
      <c r="O516" s="21"/>
      <c r="P516" s="160" t="str">
        <f t="shared" si="39"/>
        <v/>
      </c>
      <c r="Q516" s="160">
        <f t="shared" si="40"/>
        <v>0</v>
      </c>
      <c r="R516" s="160" t="str">
        <f t="shared" si="41"/>
        <v/>
      </c>
      <c r="S516" s="160" t="str">
        <f t="shared" si="42"/>
        <v/>
      </c>
      <c r="T516" s="50" t="str">
        <f>IF($F516="","",IF(ISERROR(VLOOKUP(F516,PROVEEDORES!$D$8:$I$507,5,0)),1,VLOOKUP($F516,PROVEEDORES!$D$8:$I$507,5,0)))</f>
        <v/>
      </c>
    </row>
  </sheetData>
  <sheetProtection algorithmName="SHA-512" hashValue="2AZ4T7+bEOUjgnEyu3FC36xqM0XB6+FGHjegEKANEjiyaybynwk380SlmbPz8Zn5wXyO7bskrQHvmFbcIOUhNA==" saltValue="NEO7XD4Q/diH0ll+POHdsA==" spinCount="100000" sheet="1" objects="1" scenarios="1" formatColumns="0" formatRows="0" autoFilter="0"/>
  <autoFilter ref="M16:N16" xr:uid="{00000000-0009-0000-0000-00001B000000}"/>
  <mergeCells count="21">
    <mergeCell ref="S6:S7"/>
    <mergeCell ref="I6:I7"/>
    <mergeCell ref="C6:C7"/>
    <mergeCell ref="D6:D7"/>
    <mergeCell ref="H6:H7"/>
    <mergeCell ref="F6:F7"/>
    <mergeCell ref="P6:P7"/>
    <mergeCell ref="Q6:Q7"/>
    <mergeCell ref="R6:R7"/>
    <mergeCell ref="E6:E7"/>
    <mergeCell ref="A15:A16"/>
    <mergeCell ref="A1:A4"/>
    <mergeCell ref="A5:A6"/>
    <mergeCell ref="J6:J7"/>
    <mergeCell ref="N6:N7"/>
    <mergeCell ref="L6:L7"/>
    <mergeCell ref="M6:M7"/>
    <mergeCell ref="K6:K7"/>
    <mergeCell ref="L1:N1"/>
    <mergeCell ref="L4:N4"/>
    <mergeCell ref="G6:G7"/>
  </mergeCells>
  <phoneticPr fontId="13" type="noConversion"/>
  <hyperlinks>
    <hyperlink ref="A15:A16" location="CONTACTO!A1" display="Contacto" xr:uid="{00000000-0004-0000-1B00-000000000000}"/>
    <hyperlink ref="A5:A6" location="MENU!A1" display="M e n ú" xr:uid="{00000000-0004-0000-1B00-000001000000}"/>
    <hyperlink ref="A10" location="'INVERSIONES ARRENDAMIENTO'!A1" display="Inversiones Arrendamiento" xr:uid="{00000000-0004-0000-1B00-000002000000}"/>
    <hyperlink ref="A14" location="PROVEEDORES!A1" display="Catálogo de Proveedores" xr:uid="{00000000-0004-0000-1B00-000003000000}"/>
    <hyperlink ref="A13" location="DIOT!A1" display="Declaración del DIOT" xr:uid="{00000000-0004-0000-1B00-000004000000}"/>
    <hyperlink ref="A12" location="TARIFAS!A1" display="Tablas y Tarifas de ISR" xr:uid="{00000000-0004-0000-1B00-000005000000}"/>
    <hyperlink ref="A11" location="IMPUESTOS!A1" display="Impuestos" xr:uid="{00000000-0004-0000-1B00-000006000000}"/>
    <hyperlink ref="A9" location="'INVERSIONES EMPR PROF'!A1" display="Inversiones Empresarial y P" xr:uid="{00000000-0004-0000-1B00-000007000000}"/>
    <hyperlink ref="A8" location="'INGRESOS Y EGRESOS'!A1" display="Ingresos y Egresos" xr:uid="{00000000-0004-0000-1B00-000008000000}"/>
    <hyperlink ref="A7" location="DATOS!A1" display="Datos de la Empresa" xr:uid="{00000000-0004-0000-1B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 errorTitle="ALTA DEL PROVEEDOR" error="Dar de alta al proveedore en el catálogo de proveedores" xr:uid="{00000000-0002-0000-1B00-000000000000}">
          <x14:formula1>
            <xm:f>PROVEEDORES!$D$8:$D$507</xm:f>
          </x14:formula1>
          <xm:sqref>F20:F516</xm:sqref>
        </x14:dataValidation>
        <x14:dataValidation type="list" allowBlank="1" showInputMessage="1" showErrorMessage="1" xr:uid="{00000000-0002-0000-1B00-000001000000}">
          <x14:formula1>
            <xm:f>LISTA!$B$15:$B$18</xm:f>
          </x14:formula1>
          <xm:sqref>I20:I516</xm:sqref>
        </x14:dataValidation>
        <x14:dataValidation type="list" allowBlank="1" showInputMessage="1" showErrorMessage="1" errorTitle="REGIMEN FISCAL" error="Seleccione el régimen fiscal aplicable" xr:uid="{00000000-0002-0000-1B00-000002000000}">
          <x14:formula1>
            <xm:f>LISTA!$B$21:$B$24</xm:f>
          </x14:formula1>
          <xm:sqref>G17:G516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8"/>
  <dimension ref="A1:S516"/>
  <sheetViews>
    <sheetView zoomScaleNormal="100" workbookViewId="0">
      <pane xSplit="1" ySplit="7" topLeftCell="B8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29" customWidth="1"/>
    <col min="4" max="4" width="8.7109375" style="13" customWidth="1"/>
    <col min="5" max="5" width="25.7109375" style="13" customWidth="1"/>
    <col min="6" max="6" width="15.28515625" style="13" customWidth="1"/>
    <col min="7" max="7" width="21.7109375" style="13" hidden="1" customWidth="1"/>
    <col min="8" max="8" width="12.28515625" style="21" customWidth="1"/>
    <col min="9" max="9" width="4.7109375" style="21" customWidth="1"/>
    <col min="10" max="14" width="12.28515625" style="21" customWidth="1"/>
    <col min="15" max="15" width="0.85546875" style="21" customWidth="1"/>
    <col min="16" max="19" width="11.7109375" style="21" customWidth="1"/>
    <col min="20" max="20" width="10.7109375" style="13" customWidth="1"/>
    <col min="21" max="21" width="30.7109375" style="13" customWidth="1"/>
    <col min="22" max="22" width="11.7109375" style="13" customWidth="1"/>
    <col min="23" max="25" width="10.7109375" style="13" customWidth="1"/>
    <col min="26" max="27" width="11.7109375" style="13" customWidth="1"/>
    <col min="28" max="16384" width="11.42578125" style="13"/>
  </cols>
  <sheetData>
    <row r="1" spans="1:19" ht="17.45" customHeight="1" x14ac:dyDescent="0.3">
      <c r="A1" s="212" t="s">
        <v>244</v>
      </c>
      <c r="C1" s="107" t="str">
        <f>IF(DATOS!H18=DATOS!I1,DATOS!$E$6&amp;" "&amp;DATOS!$I$6&amp;" "&amp;DATOS!$M$6, "N o m b r e")</f>
        <v>N o m b r e</v>
      </c>
      <c r="H1" s="80"/>
      <c r="L1" s="273" t="s">
        <v>56</v>
      </c>
      <c r="M1" s="273"/>
      <c r="N1" s="273"/>
      <c r="O1" s="74"/>
      <c r="P1" s="62"/>
      <c r="Q1" s="62"/>
      <c r="R1" s="62"/>
      <c r="S1" s="62"/>
    </row>
    <row r="2" spans="1:19" ht="17.45" customHeight="1" x14ac:dyDescent="0.3">
      <c r="A2" s="260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</row>
    <row r="3" spans="1:19" ht="17.45" customHeight="1" x14ac:dyDescent="0.2">
      <c r="A3" s="260"/>
      <c r="C3" s="23"/>
    </row>
    <row r="4" spans="1:19" ht="17.45" customHeight="1" x14ac:dyDescent="0.3">
      <c r="A4" s="261"/>
      <c r="C4" s="107" t="s">
        <v>0</v>
      </c>
      <c r="L4" s="274" t="str">
        <f>"MAYO "&amp;DATOS!$E$10</f>
        <v>MAYO 2020</v>
      </c>
      <c r="M4" s="274"/>
      <c r="N4" s="274"/>
      <c r="O4" s="87"/>
      <c r="P4" s="64"/>
      <c r="Q4" s="64"/>
      <c r="R4" s="64"/>
      <c r="S4" s="64"/>
    </row>
    <row r="5" spans="1:19" ht="17.45" customHeight="1" x14ac:dyDescent="0.2">
      <c r="A5" s="262" t="s">
        <v>251</v>
      </c>
      <c r="C5" s="23"/>
    </row>
    <row r="6" spans="1:19" ht="17.45" customHeight="1" x14ac:dyDescent="0.2">
      <c r="A6" s="263"/>
      <c r="C6" s="240" t="s">
        <v>1</v>
      </c>
      <c r="D6" s="240" t="s">
        <v>153</v>
      </c>
      <c r="E6" s="240" t="s">
        <v>78</v>
      </c>
      <c r="F6" s="240" t="s">
        <v>23</v>
      </c>
      <c r="G6" s="240" t="s">
        <v>192</v>
      </c>
      <c r="H6" s="270" t="s">
        <v>183</v>
      </c>
      <c r="I6" s="240" t="s">
        <v>93</v>
      </c>
      <c r="J6" s="240" t="s">
        <v>2</v>
      </c>
      <c r="K6" s="240" t="s">
        <v>182</v>
      </c>
      <c r="L6" s="270" t="s">
        <v>141</v>
      </c>
      <c r="M6" s="270" t="s">
        <v>142</v>
      </c>
      <c r="N6" s="240" t="s">
        <v>3</v>
      </c>
      <c r="P6" s="270" t="s">
        <v>184</v>
      </c>
      <c r="Q6" s="270" t="s">
        <v>185</v>
      </c>
      <c r="R6" s="270" t="s">
        <v>259</v>
      </c>
      <c r="S6" s="270" t="s">
        <v>186</v>
      </c>
    </row>
    <row r="7" spans="1:19" ht="17.45" customHeight="1" x14ac:dyDescent="0.2">
      <c r="A7" s="114" t="s">
        <v>163</v>
      </c>
      <c r="C7" s="240"/>
      <c r="D7" s="240"/>
      <c r="E7" s="240"/>
      <c r="F7" s="240"/>
      <c r="G7" s="240"/>
      <c r="H7" s="270"/>
      <c r="I7" s="240"/>
      <c r="J7" s="272"/>
      <c r="K7" s="272"/>
      <c r="L7" s="270"/>
      <c r="M7" s="270"/>
      <c r="N7" s="272"/>
      <c r="P7" s="271"/>
      <c r="Q7" s="271"/>
      <c r="R7" s="271"/>
      <c r="S7" s="271"/>
    </row>
    <row r="8" spans="1:19" ht="17.45" customHeight="1" x14ac:dyDescent="0.2">
      <c r="A8" s="114" t="s">
        <v>166</v>
      </c>
      <c r="C8" s="132" t="s">
        <v>139</v>
      </c>
      <c r="D8" s="133"/>
      <c r="E8" s="133"/>
      <c r="F8" s="133"/>
      <c r="G8" s="133"/>
      <c r="H8" s="138"/>
      <c r="I8" s="138"/>
      <c r="J8" s="138"/>
      <c r="K8" s="138"/>
      <c r="L8" s="140"/>
      <c r="M8" s="140"/>
      <c r="N8" s="138"/>
      <c r="O8" s="65"/>
      <c r="P8" s="136"/>
      <c r="Q8" s="136"/>
      <c r="R8" s="136"/>
      <c r="S8" s="136"/>
    </row>
    <row r="9" spans="1:19" ht="17.45" customHeight="1" x14ac:dyDescent="0.2">
      <c r="A9" s="114" t="s">
        <v>205</v>
      </c>
      <c r="C9" s="132"/>
      <c r="D9" s="133"/>
      <c r="E9" s="134" t="s">
        <v>196</v>
      </c>
      <c r="F9" s="133"/>
      <c r="G9" s="133"/>
      <c r="H9" s="141">
        <f>SUMIF($G$17:$G$516,LISTA!$B$21,H$17:H$516)</f>
        <v>0</v>
      </c>
      <c r="I9" s="141"/>
      <c r="J9" s="141">
        <f>SUMIF($G$17:$G$516,LISTA!$B$21,J$17:J$516)+SUMIF($G$17:$G$516,LISTA!$B$22,J$17:J$516)</f>
        <v>0</v>
      </c>
      <c r="K9" s="141">
        <f>SUMIF($G$17:$G$516,LISTA!$B$21,K$17:K$516)+SUMIF($G$17:$G$516,LISTA!$B$22,K$17:K$516)</f>
        <v>0</v>
      </c>
      <c r="L9" s="141">
        <f>SUMIF($G$17:$G$516,LISTA!$B$21,L$17:L$516)+SUMIF($G$17:$G$516,LISTA!$B$22,L$17:L$516)</f>
        <v>0</v>
      </c>
      <c r="M9" s="141">
        <f>SUMIF($G$17:$G$516,LISTA!$B$21,M$17:M$516)+SUMIF($G$17:$G$516,LISTA!$B$22,M$17:M$516)</f>
        <v>0</v>
      </c>
      <c r="N9" s="141">
        <f>H9+J9+K9-L9-M9</f>
        <v>0</v>
      </c>
      <c r="O9" s="50"/>
      <c r="P9" s="141">
        <f>SUMIF($G$17:$G$516,LISTA!$B$21,P$17:P$516)+SUMIF($G$17:$G$516,LISTA!$B$22,P$17:P$516)</f>
        <v>0</v>
      </c>
      <c r="Q9" s="141">
        <f>SUMIF($G$17:$G$516,LISTA!$B$21,Q$17:Q$516)+SUMIF($G$17:$G$516,LISTA!$B$22,Q$17:Q$516)</f>
        <v>0</v>
      </c>
      <c r="R9" s="141">
        <f>SUMIF($G$17:$G$516,LISTA!$B$21,R$17:R$516)+SUMIF($G$17:$G$516,LISTA!$B$22,R$17:R$516)</f>
        <v>0</v>
      </c>
      <c r="S9" s="141">
        <f>SUMIF($G$17:$G$516,LISTA!$B$21,S$17:S$516)+SUMIF($G$17:$G$516,LISTA!$B$22,S$17:S$516)</f>
        <v>0</v>
      </c>
    </row>
    <row r="10" spans="1:19" ht="17.45" customHeight="1" x14ac:dyDescent="0.2">
      <c r="A10" s="114" t="s">
        <v>206</v>
      </c>
      <c r="C10" s="132"/>
      <c r="D10" s="133"/>
      <c r="E10" s="134" t="s">
        <v>197</v>
      </c>
      <c r="F10" s="133"/>
      <c r="G10" s="133"/>
      <c r="H10" s="141">
        <f>SUMIF($G$17:$G$516,LISTA!$B$23,H$17:H$516)</f>
        <v>0</v>
      </c>
      <c r="I10" s="141"/>
      <c r="J10" s="141">
        <f>SUMIF($G$17:$G$516,LISTA!$B$23,J$17:J$516)+SUMIF($G$17:$G$516,LISTA!$B$24,J$17:J$516)</f>
        <v>0</v>
      </c>
      <c r="K10" s="141">
        <f>SUMIF($G$17:$G$516,LISTA!$B$23,K$17:K$516)+SUMIF($G$17:$G$516,LISTA!$B$24,K$17:K$516)</f>
        <v>0</v>
      </c>
      <c r="L10" s="141">
        <f>SUMIF($G$17:$G$516,LISTA!$B$23,L$17:L$516)+SUMIF($G$17:$G$516,LISTA!$B$24,L$17:L$516)</f>
        <v>0</v>
      </c>
      <c r="M10" s="141">
        <f>SUMIF($G$17:$G$516,LISTA!$B$23,M$17:M$516)+SUMIF($G$17:$G$516,LISTA!$B$24,M$17:M$516)</f>
        <v>0</v>
      </c>
      <c r="N10" s="141">
        <f>H10+J10+K10-L10-M10</f>
        <v>0</v>
      </c>
      <c r="O10" s="50"/>
      <c r="P10" s="141">
        <f>SUMIF($G$17:$G$516,LISTA!$B$23,P$17:P$516)+SUMIF($G$17:$G$516,LISTA!$B$24,P$17:P$516)</f>
        <v>0</v>
      </c>
      <c r="Q10" s="141">
        <f>SUMIF($G$17:$G$516,LISTA!$B$23,Q$17:Q$516)+SUMIF($G$17:$G$516,LISTA!$B$24,Q$17:Q$516)</f>
        <v>0</v>
      </c>
      <c r="R10" s="141">
        <f>SUMIF($G$17:$G$516,LISTA!$B$23,R$17:R$516)+SUMIF($G$17:$G$516,LISTA!$B$24,R$17:R$516)</f>
        <v>0</v>
      </c>
      <c r="S10" s="141">
        <f>SUMIF($G$17:$G$516,LISTA!$B$23,S$17:S$516)+SUMIF($G$17:$G$516,LISTA!$B$24,S$17:S$516)</f>
        <v>0</v>
      </c>
    </row>
    <row r="11" spans="1:19" ht="17.45" customHeight="1" x14ac:dyDescent="0.2">
      <c r="A11" s="114" t="s">
        <v>137</v>
      </c>
      <c r="C11" s="132"/>
      <c r="D11" s="135" t="s">
        <v>193</v>
      </c>
      <c r="E11" s="135"/>
      <c r="F11" s="135"/>
      <c r="G11" s="135"/>
      <c r="H11" s="142">
        <f>IF(DATOS!$H$18=DATOS!$I$1,SUM(H9:H10),0)</f>
        <v>0</v>
      </c>
      <c r="I11" s="142"/>
      <c r="J11" s="142">
        <f>IF(DATOS!$H$18=DATOS!$I$1,SUM(J9:J10),0)</f>
        <v>0</v>
      </c>
      <c r="K11" s="142">
        <f>IF(DATOS!$H$18=DATOS!$I$1,SUM(K9:K10),0)</f>
        <v>0</v>
      </c>
      <c r="L11" s="142">
        <f>IF(DATOS!$H$18=DATOS!$I$1,SUM(L9:L10),0)</f>
        <v>0</v>
      </c>
      <c r="M11" s="142">
        <f>IF(DATOS!$H$18=DATOS!$I$1,SUM(M9:M10),0)</f>
        <v>0</v>
      </c>
      <c r="N11" s="142">
        <f>IF(DATOS!$H$18=DATOS!$I$1,SUM(N9:N10),0)</f>
        <v>0</v>
      </c>
      <c r="O11" s="50"/>
      <c r="P11" s="142">
        <f>IF(DATOS!$H$18=DATOS!$I$1,SUM(P9:P10),0)</f>
        <v>0</v>
      </c>
      <c r="Q11" s="142">
        <f>IF(DATOS!$H$18=DATOS!$I$1,SUM(Q9:Q10),0)</f>
        <v>0</v>
      </c>
      <c r="R11" s="142">
        <f>IF(DATOS!R17=DATOS!S1,SUM(R9:R10),0)</f>
        <v>0</v>
      </c>
      <c r="S11" s="142">
        <f>IF(DATOS!$H$18=DATOS!$I$1,SUM(S9:S10),0)</f>
        <v>0</v>
      </c>
    </row>
    <row r="12" spans="1:19" ht="17.45" customHeight="1" x14ac:dyDescent="0.2">
      <c r="A12" s="114" t="s">
        <v>164</v>
      </c>
      <c r="C12" s="132"/>
      <c r="D12" s="136"/>
      <c r="E12" s="134" t="s">
        <v>194</v>
      </c>
      <c r="F12" s="136"/>
      <c r="G12" s="136"/>
      <c r="H12" s="141">
        <f>'ING-ABR'!H12+'ING-MAY'!H9</f>
        <v>0</v>
      </c>
      <c r="I12" s="141"/>
      <c r="J12" s="141">
        <f>'ING-ABR'!J12+'ING-MAY'!J9</f>
        <v>0</v>
      </c>
      <c r="K12" s="141">
        <f>'ING-ABR'!K12+'ING-MAY'!K9</f>
        <v>0</v>
      </c>
      <c r="L12" s="141">
        <f>'ING-ABR'!L12+'ING-MAY'!L9</f>
        <v>0</v>
      </c>
      <c r="M12" s="141">
        <f>'ING-ABR'!M12+'ING-MAY'!M9</f>
        <v>0</v>
      </c>
      <c r="N12" s="141">
        <f>H12+J12+K12-L12-M12</f>
        <v>0</v>
      </c>
      <c r="O12" s="50"/>
      <c r="P12" s="141">
        <f>'ING-ABR'!P12+'ING-MAY'!P9</f>
        <v>0</v>
      </c>
      <c r="Q12" s="141">
        <f>'ING-ABR'!Q12+'ING-MAY'!Q9</f>
        <v>0</v>
      </c>
      <c r="R12" s="141">
        <f>'ING-ABR'!R12+'ING-MAY'!R9</f>
        <v>0</v>
      </c>
      <c r="S12" s="141">
        <f>'ING-ABR'!S12+'ING-MAY'!S9</f>
        <v>0</v>
      </c>
    </row>
    <row r="13" spans="1:19" ht="17.45" customHeight="1" x14ac:dyDescent="0.2">
      <c r="A13" s="114" t="s">
        <v>165</v>
      </c>
      <c r="C13" s="137"/>
      <c r="D13" s="136"/>
      <c r="E13" s="134" t="s">
        <v>195</v>
      </c>
      <c r="F13" s="136"/>
      <c r="G13" s="136"/>
      <c r="H13" s="141">
        <f>'ING-ABR'!H13+'ING-MAY'!H10</f>
        <v>0</v>
      </c>
      <c r="I13" s="141"/>
      <c r="J13" s="141">
        <f>'ING-ABR'!J13+'ING-MAY'!J10</f>
        <v>0</v>
      </c>
      <c r="K13" s="141">
        <f>'ING-ABR'!K13+'ING-MAY'!K10</f>
        <v>0</v>
      </c>
      <c r="L13" s="141">
        <f>'ING-ABR'!L13+'ING-MAY'!L10</f>
        <v>0</v>
      </c>
      <c r="M13" s="141">
        <f>'ING-ABR'!M13+'ING-MAY'!M10</f>
        <v>0</v>
      </c>
      <c r="N13" s="141">
        <f>H13+J13+K13-L13-M13</f>
        <v>0</v>
      </c>
      <c r="O13" s="50"/>
      <c r="P13" s="141">
        <f>'ING-ABR'!P13+'ING-MAY'!P10</f>
        <v>0</v>
      </c>
      <c r="Q13" s="141">
        <f>'ING-ABR'!Q13+'ING-MAY'!Q10</f>
        <v>0</v>
      </c>
      <c r="R13" s="141">
        <f>'ING-ABR'!R13+'ING-MAY'!R10</f>
        <v>0</v>
      </c>
      <c r="S13" s="141">
        <f>'ING-ABR'!S13+'ING-MAY'!S10</f>
        <v>0</v>
      </c>
    </row>
    <row r="14" spans="1:19" ht="17.45" customHeight="1" thickBot="1" x14ac:dyDescent="0.25">
      <c r="A14" s="114" t="s">
        <v>160</v>
      </c>
      <c r="C14" s="137"/>
      <c r="D14" s="135" t="s">
        <v>190</v>
      </c>
      <c r="E14" s="135"/>
      <c r="F14" s="135"/>
      <c r="G14" s="135"/>
      <c r="H14" s="143">
        <f>SUM(H12:H13)</f>
        <v>0</v>
      </c>
      <c r="I14" s="143"/>
      <c r="J14" s="143">
        <f t="shared" ref="J14:N14" si="0">SUM(J12:J13)</f>
        <v>0</v>
      </c>
      <c r="K14" s="143">
        <f t="shared" si="0"/>
        <v>0</v>
      </c>
      <c r="L14" s="143">
        <f t="shared" si="0"/>
        <v>0</v>
      </c>
      <c r="M14" s="143">
        <f t="shared" si="0"/>
        <v>0</v>
      </c>
      <c r="N14" s="143">
        <f t="shared" si="0"/>
        <v>0</v>
      </c>
      <c r="O14" s="50"/>
      <c r="P14" s="143">
        <f t="shared" ref="P14:S14" si="1">SUM(P12:P13)</f>
        <v>0</v>
      </c>
      <c r="Q14" s="143">
        <f t="shared" si="1"/>
        <v>0</v>
      </c>
      <c r="R14" s="143">
        <f t="shared" si="1"/>
        <v>0</v>
      </c>
      <c r="S14" s="143">
        <f t="shared" si="1"/>
        <v>0</v>
      </c>
    </row>
    <row r="15" spans="1:19" ht="17.45" customHeight="1" thickTop="1" x14ac:dyDescent="0.2">
      <c r="A15" s="258" t="s">
        <v>250</v>
      </c>
      <c r="C15" s="137"/>
      <c r="D15" s="133"/>
      <c r="E15" s="133"/>
      <c r="F15" s="133"/>
      <c r="G15" s="133"/>
      <c r="H15" s="138"/>
      <c r="I15" s="138"/>
      <c r="J15" s="138"/>
      <c r="K15" s="138"/>
      <c r="L15" s="140"/>
      <c r="M15" s="140"/>
      <c r="N15" s="138"/>
      <c r="O15" s="65"/>
      <c r="P15" s="136"/>
      <c r="Q15" s="136"/>
      <c r="R15" s="136"/>
      <c r="S15" s="136"/>
    </row>
    <row r="16" spans="1:19" ht="17.45" customHeight="1" x14ac:dyDescent="0.2">
      <c r="A16" s="259"/>
      <c r="C16" s="118" t="s">
        <v>140</v>
      </c>
      <c r="D16" s="119"/>
      <c r="E16" s="119"/>
      <c r="F16" s="119"/>
      <c r="G16" s="119"/>
      <c r="H16" s="106"/>
      <c r="I16" s="106"/>
      <c r="J16" s="120"/>
      <c r="K16" s="120"/>
      <c r="L16" s="121"/>
      <c r="M16" s="121"/>
      <c r="N16" s="120"/>
      <c r="O16" s="75"/>
      <c r="P16" s="121"/>
      <c r="Q16" s="121"/>
      <c r="R16" s="121"/>
      <c r="S16" s="121"/>
    </row>
    <row r="17" spans="1:19" ht="17.45" customHeight="1" x14ac:dyDescent="0.25">
      <c r="A17" s="113"/>
      <c r="C17" s="188"/>
      <c r="D17" s="189"/>
      <c r="E17" s="178"/>
      <c r="F17" s="178"/>
      <c r="G17" s="190">
        <f>DATOS!$E$13</f>
        <v>1</v>
      </c>
      <c r="H17" s="178"/>
      <c r="I17" s="191"/>
      <c r="J17" s="178"/>
      <c r="K17" s="178"/>
      <c r="L17" s="178"/>
      <c r="M17" s="178"/>
      <c r="N17" s="160" t="str">
        <f>IF(H17&amp;J17&amp;K17&amp;L17&amp;M17="","",H17+J17+K17-L17-M17)</f>
        <v/>
      </c>
      <c r="O17" s="17"/>
      <c r="P17" s="160" t="str">
        <f>IF($I17="E",H17,"")</f>
        <v/>
      </c>
      <c r="Q17" s="160">
        <f t="shared" ref="Q17:Q80" si="2">IF($I17=0%,H17,"")</f>
        <v>0</v>
      </c>
      <c r="R17" s="160" t="str">
        <f>IF(OR($I17=8%,$I17=11%),$J17/$I17,"")</f>
        <v/>
      </c>
      <c r="S17" s="160" t="str">
        <f t="shared" ref="S17:S82" si="3">IF(OR($I17=15%,$I17=16%),$J17/$I17,"")</f>
        <v/>
      </c>
    </row>
    <row r="18" spans="1:19" ht="17.45" customHeight="1" x14ac:dyDescent="0.25">
      <c r="A18" s="110"/>
      <c r="C18" s="188"/>
      <c r="D18" s="189"/>
      <c r="E18" s="178"/>
      <c r="F18" s="178"/>
      <c r="G18" s="190">
        <f>DATOS!$E$13</f>
        <v>1</v>
      </c>
      <c r="H18" s="178"/>
      <c r="I18" s="191"/>
      <c r="J18" s="178"/>
      <c r="K18" s="178"/>
      <c r="L18" s="178"/>
      <c r="M18" s="178"/>
      <c r="N18" s="160" t="str">
        <f t="shared" ref="N18:N81" si="4">IF(H18&amp;J18&amp;K18&amp;L18&amp;M18="","",H18+J18+K18-L18-M18)</f>
        <v/>
      </c>
      <c r="O18" s="17"/>
      <c r="P18" s="160" t="str">
        <f t="shared" ref="P18:P81" si="5">IF($I18="E",H18,"")</f>
        <v/>
      </c>
      <c r="Q18" s="160">
        <f t="shared" si="2"/>
        <v>0</v>
      </c>
      <c r="R18" s="160" t="str">
        <f t="shared" ref="R18:R81" si="6">IF(OR($I18=8%,$I18=11%),$J18/$I18,"")</f>
        <v/>
      </c>
      <c r="S18" s="160" t="str">
        <f t="shared" si="3"/>
        <v/>
      </c>
    </row>
    <row r="19" spans="1:19" ht="17.45" customHeight="1" x14ac:dyDescent="0.25">
      <c r="A19" s="110"/>
      <c r="C19" s="188"/>
      <c r="D19" s="189"/>
      <c r="E19" s="178"/>
      <c r="F19" s="178"/>
      <c r="G19" s="190">
        <f>DATOS!$E$13</f>
        <v>1</v>
      </c>
      <c r="H19" s="178"/>
      <c r="I19" s="191"/>
      <c r="J19" s="178"/>
      <c r="K19" s="178"/>
      <c r="L19" s="178"/>
      <c r="M19" s="178"/>
      <c r="N19" s="160" t="str">
        <f t="shared" si="4"/>
        <v/>
      </c>
      <c r="O19" s="17"/>
      <c r="P19" s="160" t="str">
        <f t="shared" si="5"/>
        <v/>
      </c>
      <c r="Q19" s="160">
        <f t="shared" si="2"/>
        <v>0</v>
      </c>
      <c r="R19" s="160" t="str">
        <f t="shared" si="6"/>
        <v/>
      </c>
      <c r="S19" s="160" t="str">
        <f t="shared" si="3"/>
        <v/>
      </c>
    </row>
    <row r="20" spans="1:19" ht="17.45" customHeight="1" x14ac:dyDescent="0.25">
      <c r="A20" s="110"/>
      <c r="C20" s="188"/>
      <c r="D20" s="189"/>
      <c r="E20" s="178"/>
      <c r="F20" s="178"/>
      <c r="G20" s="190">
        <f>DATOS!$E$13</f>
        <v>1</v>
      </c>
      <c r="H20" s="178"/>
      <c r="I20" s="191"/>
      <c r="J20" s="178"/>
      <c r="K20" s="178"/>
      <c r="L20" s="178"/>
      <c r="M20" s="178"/>
      <c r="N20" s="160" t="str">
        <f t="shared" si="4"/>
        <v/>
      </c>
      <c r="O20" s="17"/>
      <c r="P20" s="160" t="str">
        <f t="shared" si="5"/>
        <v/>
      </c>
      <c r="Q20" s="160">
        <f t="shared" si="2"/>
        <v>0</v>
      </c>
      <c r="R20" s="160" t="str">
        <f t="shared" si="6"/>
        <v/>
      </c>
      <c r="S20" s="160" t="str">
        <f t="shared" si="3"/>
        <v/>
      </c>
    </row>
    <row r="21" spans="1:19" ht="17.45" customHeight="1" x14ac:dyDescent="0.25">
      <c r="A21" s="110"/>
      <c r="C21" s="188"/>
      <c r="D21" s="189"/>
      <c r="E21" s="178"/>
      <c r="F21" s="178"/>
      <c r="G21" s="190">
        <f>DATOS!$E$13</f>
        <v>1</v>
      </c>
      <c r="H21" s="178"/>
      <c r="I21" s="191"/>
      <c r="J21" s="178"/>
      <c r="K21" s="178"/>
      <c r="L21" s="178"/>
      <c r="M21" s="178"/>
      <c r="N21" s="160" t="str">
        <f t="shared" si="4"/>
        <v/>
      </c>
      <c r="O21" s="17"/>
      <c r="P21" s="160" t="str">
        <f t="shared" si="5"/>
        <v/>
      </c>
      <c r="Q21" s="160">
        <f t="shared" si="2"/>
        <v>0</v>
      </c>
      <c r="R21" s="160" t="str">
        <f t="shared" si="6"/>
        <v/>
      </c>
      <c r="S21" s="160" t="str">
        <f t="shared" si="3"/>
        <v/>
      </c>
    </row>
    <row r="22" spans="1:19" ht="17.45" customHeight="1" x14ac:dyDescent="0.25">
      <c r="A22" s="110"/>
      <c r="C22" s="188"/>
      <c r="D22" s="189"/>
      <c r="E22" s="178"/>
      <c r="F22" s="178"/>
      <c r="G22" s="190">
        <f>DATOS!$E$13</f>
        <v>1</v>
      </c>
      <c r="H22" s="178"/>
      <c r="I22" s="191"/>
      <c r="J22" s="178"/>
      <c r="K22" s="178"/>
      <c r="L22" s="178"/>
      <c r="M22" s="178"/>
      <c r="N22" s="160" t="str">
        <f t="shared" si="4"/>
        <v/>
      </c>
      <c r="O22" s="17"/>
      <c r="P22" s="160" t="str">
        <f t="shared" si="5"/>
        <v/>
      </c>
      <c r="Q22" s="160">
        <f t="shared" si="2"/>
        <v>0</v>
      </c>
      <c r="R22" s="160" t="str">
        <f t="shared" si="6"/>
        <v/>
      </c>
      <c r="S22" s="160" t="str">
        <f t="shared" si="3"/>
        <v/>
      </c>
    </row>
    <row r="23" spans="1:19" ht="17.45" customHeight="1" x14ac:dyDescent="0.25">
      <c r="A23" s="110"/>
      <c r="C23" s="188"/>
      <c r="D23" s="189"/>
      <c r="E23" s="178"/>
      <c r="F23" s="178"/>
      <c r="G23" s="190">
        <f>DATOS!$E$13</f>
        <v>1</v>
      </c>
      <c r="H23" s="178"/>
      <c r="I23" s="191"/>
      <c r="J23" s="178"/>
      <c r="K23" s="178"/>
      <c r="L23" s="178"/>
      <c r="M23" s="178"/>
      <c r="N23" s="160" t="str">
        <f t="shared" si="4"/>
        <v/>
      </c>
      <c r="O23" s="17"/>
      <c r="P23" s="160" t="str">
        <f t="shared" si="5"/>
        <v/>
      </c>
      <c r="Q23" s="160">
        <f t="shared" si="2"/>
        <v>0</v>
      </c>
      <c r="R23" s="160" t="str">
        <f t="shared" si="6"/>
        <v/>
      </c>
      <c r="S23" s="160" t="str">
        <f t="shared" si="3"/>
        <v/>
      </c>
    </row>
    <row r="24" spans="1:19" ht="17.45" customHeight="1" x14ac:dyDescent="0.25">
      <c r="A24" s="110"/>
      <c r="C24" s="188"/>
      <c r="D24" s="189"/>
      <c r="E24" s="178"/>
      <c r="F24" s="178"/>
      <c r="G24" s="190">
        <f>DATOS!$E$13</f>
        <v>1</v>
      </c>
      <c r="H24" s="178"/>
      <c r="I24" s="191"/>
      <c r="J24" s="178"/>
      <c r="K24" s="178"/>
      <c r="L24" s="178"/>
      <c r="M24" s="178"/>
      <c r="N24" s="160" t="str">
        <f t="shared" si="4"/>
        <v/>
      </c>
      <c r="O24" s="17"/>
      <c r="P24" s="160" t="str">
        <f t="shared" si="5"/>
        <v/>
      </c>
      <c r="Q24" s="160">
        <f t="shared" si="2"/>
        <v>0</v>
      </c>
      <c r="R24" s="160" t="str">
        <f t="shared" si="6"/>
        <v/>
      </c>
      <c r="S24" s="160" t="str">
        <f t="shared" si="3"/>
        <v/>
      </c>
    </row>
    <row r="25" spans="1:19" ht="17.45" customHeight="1" x14ac:dyDescent="0.25">
      <c r="A25" s="110"/>
      <c r="C25" s="188"/>
      <c r="D25" s="189"/>
      <c r="E25" s="178"/>
      <c r="F25" s="178"/>
      <c r="G25" s="190">
        <f>DATOS!$E$13</f>
        <v>1</v>
      </c>
      <c r="H25" s="178"/>
      <c r="I25" s="191"/>
      <c r="J25" s="178"/>
      <c r="K25" s="178"/>
      <c r="L25" s="178"/>
      <c r="M25" s="178"/>
      <c r="N25" s="160" t="str">
        <f t="shared" si="4"/>
        <v/>
      </c>
      <c r="O25" s="17"/>
      <c r="P25" s="160" t="str">
        <f t="shared" si="5"/>
        <v/>
      </c>
      <c r="Q25" s="160">
        <f t="shared" si="2"/>
        <v>0</v>
      </c>
      <c r="R25" s="160" t="str">
        <f t="shared" si="6"/>
        <v/>
      </c>
      <c r="S25" s="160" t="str">
        <f t="shared" si="3"/>
        <v/>
      </c>
    </row>
    <row r="26" spans="1:19" ht="17.45" customHeight="1" x14ac:dyDescent="0.25">
      <c r="A26" s="110"/>
      <c r="C26" s="188"/>
      <c r="D26" s="189"/>
      <c r="E26" s="178"/>
      <c r="F26" s="178"/>
      <c r="G26" s="190">
        <f>DATOS!$E$13</f>
        <v>1</v>
      </c>
      <c r="H26" s="178"/>
      <c r="I26" s="191"/>
      <c r="J26" s="178"/>
      <c r="K26" s="178"/>
      <c r="L26" s="178"/>
      <c r="M26" s="178"/>
      <c r="N26" s="160" t="str">
        <f t="shared" si="4"/>
        <v/>
      </c>
      <c r="O26" s="17"/>
      <c r="P26" s="160" t="str">
        <f t="shared" si="5"/>
        <v/>
      </c>
      <c r="Q26" s="160">
        <f t="shared" si="2"/>
        <v>0</v>
      </c>
      <c r="R26" s="160" t="str">
        <f t="shared" si="6"/>
        <v/>
      </c>
      <c r="S26" s="160" t="str">
        <f t="shared" si="3"/>
        <v/>
      </c>
    </row>
    <row r="27" spans="1:19" ht="17.45" customHeight="1" x14ac:dyDescent="0.25">
      <c r="A27" s="110"/>
      <c r="C27" s="188"/>
      <c r="D27" s="189"/>
      <c r="E27" s="178"/>
      <c r="F27" s="178"/>
      <c r="G27" s="190">
        <f>DATOS!$E$13</f>
        <v>1</v>
      </c>
      <c r="H27" s="178"/>
      <c r="I27" s="191"/>
      <c r="J27" s="178"/>
      <c r="K27" s="178"/>
      <c r="L27" s="178"/>
      <c r="M27" s="178"/>
      <c r="N27" s="160" t="str">
        <f t="shared" si="4"/>
        <v/>
      </c>
      <c r="O27" s="17"/>
      <c r="P27" s="160" t="str">
        <f t="shared" si="5"/>
        <v/>
      </c>
      <c r="Q27" s="160">
        <f t="shared" si="2"/>
        <v>0</v>
      </c>
      <c r="R27" s="160" t="str">
        <f t="shared" si="6"/>
        <v/>
      </c>
      <c r="S27" s="160" t="str">
        <f t="shared" si="3"/>
        <v/>
      </c>
    </row>
    <row r="28" spans="1:19" ht="17.45" customHeight="1" x14ac:dyDescent="0.25">
      <c r="A28" s="111"/>
      <c r="C28" s="188"/>
      <c r="D28" s="189"/>
      <c r="E28" s="178"/>
      <c r="F28" s="178"/>
      <c r="G28" s="190">
        <f>DATOS!$E$13</f>
        <v>1</v>
      </c>
      <c r="H28" s="178"/>
      <c r="I28" s="191"/>
      <c r="J28" s="178"/>
      <c r="K28" s="178"/>
      <c r="L28" s="178"/>
      <c r="M28" s="178"/>
      <c r="N28" s="160" t="str">
        <f t="shared" si="4"/>
        <v/>
      </c>
      <c r="O28" s="17"/>
      <c r="P28" s="160" t="str">
        <f t="shared" si="5"/>
        <v/>
      </c>
      <c r="Q28" s="160">
        <f t="shared" si="2"/>
        <v>0</v>
      </c>
      <c r="R28" s="160" t="str">
        <f t="shared" si="6"/>
        <v/>
      </c>
      <c r="S28" s="160" t="str">
        <f t="shared" si="3"/>
        <v/>
      </c>
    </row>
    <row r="29" spans="1:19" ht="17.45" customHeight="1" x14ac:dyDescent="0.25">
      <c r="A29" s="111"/>
      <c r="C29" s="188"/>
      <c r="D29" s="189"/>
      <c r="E29" s="178"/>
      <c r="F29" s="178"/>
      <c r="G29" s="190">
        <f>DATOS!$E$13</f>
        <v>1</v>
      </c>
      <c r="H29" s="178"/>
      <c r="I29" s="191"/>
      <c r="J29" s="178"/>
      <c r="K29" s="178"/>
      <c r="L29" s="178"/>
      <c r="M29" s="178"/>
      <c r="N29" s="160" t="str">
        <f t="shared" si="4"/>
        <v/>
      </c>
      <c r="O29" s="17"/>
      <c r="P29" s="160" t="str">
        <f t="shared" si="5"/>
        <v/>
      </c>
      <c r="Q29" s="160">
        <f t="shared" si="2"/>
        <v>0</v>
      </c>
      <c r="R29" s="160" t="str">
        <f t="shared" si="6"/>
        <v/>
      </c>
      <c r="S29" s="160" t="str">
        <f t="shared" si="3"/>
        <v/>
      </c>
    </row>
    <row r="30" spans="1:19" ht="17.45" customHeight="1" x14ac:dyDescent="0.25">
      <c r="A30" s="111"/>
      <c r="C30" s="188"/>
      <c r="D30" s="189"/>
      <c r="E30" s="178"/>
      <c r="F30" s="178"/>
      <c r="G30" s="190">
        <f>DATOS!$E$13</f>
        <v>1</v>
      </c>
      <c r="H30" s="178"/>
      <c r="I30" s="191"/>
      <c r="J30" s="178"/>
      <c r="K30" s="178"/>
      <c r="L30" s="178"/>
      <c r="M30" s="178"/>
      <c r="N30" s="160" t="str">
        <f t="shared" si="4"/>
        <v/>
      </c>
      <c r="O30" s="17"/>
      <c r="P30" s="160" t="str">
        <f t="shared" si="5"/>
        <v/>
      </c>
      <c r="Q30" s="160">
        <f t="shared" si="2"/>
        <v>0</v>
      </c>
      <c r="R30" s="160" t="str">
        <f t="shared" si="6"/>
        <v/>
      </c>
      <c r="S30" s="160" t="str">
        <f t="shared" si="3"/>
        <v/>
      </c>
    </row>
    <row r="31" spans="1:19" ht="17.45" customHeight="1" x14ac:dyDescent="0.25">
      <c r="A31" s="111"/>
      <c r="C31" s="188"/>
      <c r="D31" s="189"/>
      <c r="E31" s="178"/>
      <c r="F31" s="178"/>
      <c r="G31" s="190">
        <f>DATOS!$E$13</f>
        <v>1</v>
      </c>
      <c r="H31" s="178"/>
      <c r="I31" s="191"/>
      <c r="J31" s="178"/>
      <c r="K31" s="178"/>
      <c r="L31" s="178"/>
      <c r="M31" s="178"/>
      <c r="N31" s="160" t="str">
        <f t="shared" si="4"/>
        <v/>
      </c>
      <c r="O31" s="17"/>
      <c r="P31" s="160" t="str">
        <f t="shared" si="5"/>
        <v/>
      </c>
      <c r="Q31" s="160">
        <f t="shared" si="2"/>
        <v>0</v>
      </c>
      <c r="R31" s="160" t="str">
        <f t="shared" si="6"/>
        <v/>
      </c>
      <c r="S31" s="160" t="str">
        <f t="shared" si="3"/>
        <v/>
      </c>
    </row>
    <row r="32" spans="1:19" ht="17.45" customHeight="1" x14ac:dyDescent="0.25">
      <c r="A32" s="111"/>
      <c r="C32" s="188"/>
      <c r="D32" s="189"/>
      <c r="E32" s="178"/>
      <c r="F32" s="178"/>
      <c r="G32" s="190">
        <f>DATOS!$E$13</f>
        <v>1</v>
      </c>
      <c r="H32" s="178"/>
      <c r="I32" s="191"/>
      <c r="J32" s="178"/>
      <c r="K32" s="178"/>
      <c r="L32" s="178"/>
      <c r="M32" s="178"/>
      <c r="N32" s="160" t="str">
        <f t="shared" si="4"/>
        <v/>
      </c>
      <c r="O32" s="17"/>
      <c r="P32" s="160" t="str">
        <f t="shared" si="5"/>
        <v/>
      </c>
      <c r="Q32" s="160">
        <f t="shared" si="2"/>
        <v>0</v>
      </c>
      <c r="R32" s="160" t="str">
        <f t="shared" si="6"/>
        <v/>
      </c>
      <c r="S32" s="160" t="str">
        <f t="shared" si="3"/>
        <v/>
      </c>
    </row>
    <row r="33" spans="1:19" ht="17.45" customHeight="1" x14ac:dyDescent="0.25">
      <c r="A33" s="111"/>
      <c r="C33" s="188"/>
      <c r="D33" s="189"/>
      <c r="E33" s="178"/>
      <c r="F33" s="178"/>
      <c r="G33" s="190">
        <f>DATOS!$E$13</f>
        <v>1</v>
      </c>
      <c r="H33" s="178"/>
      <c r="I33" s="191"/>
      <c r="J33" s="178"/>
      <c r="K33" s="178"/>
      <c r="L33" s="178"/>
      <c r="M33" s="178"/>
      <c r="N33" s="160" t="str">
        <f t="shared" si="4"/>
        <v/>
      </c>
      <c r="O33" s="17"/>
      <c r="P33" s="160" t="str">
        <f t="shared" si="5"/>
        <v/>
      </c>
      <c r="Q33" s="160">
        <f t="shared" si="2"/>
        <v>0</v>
      </c>
      <c r="R33" s="160" t="str">
        <f t="shared" si="6"/>
        <v/>
      </c>
      <c r="S33" s="160" t="str">
        <f t="shared" si="3"/>
        <v/>
      </c>
    </row>
    <row r="34" spans="1:19" ht="17.45" customHeight="1" x14ac:dyDescent="0.25">
      <c r="A34" s="111"/>
      <c r="C34" s="188"/>
      <c r="D34" s="189"/>
      <c r="E34" s="178"/>
      <c r="F34" s="178"/>
      <c r="G34" s="190">
        <f>DATOS!$E$13</f>
        <v>1</v>
      </c>
      <c r="H34" s="178"/>
      <c r="I34" s="191"/>
      <c r="J34" s="178"/>
      <c r="K34" s="178"/>
      <c r="L34" s="178"/>
      <c r="M34" s="178"/>
      <c r="N34" s="160" t="str">
        <f t="shared" si="4"/>
        <v/>
      </c>
      <c r="O34" s="17"/>
      <c r="P34" s="160" t="str">
        <f t="shared" si="5"/>
        <v/>
      </c>
      <c r="Q34" s="160">
        <f t="shared" si="2"/>
        <v>0</v>
      </c>
      <c r="R34" s="160" t="str">
        <f t="shared" si="6"/>
        <v/>
      </c>
      <c r="S34" s="160" t="str">
        <f t="shared" si="3"/>
        <v/>
      </c>
    </row>
    <row r="35" spans="1:19" ht="17.45" customHeight="1" x14ac:dyDescent="0.25">
      <c r="A35" s="111"/>
      <c r="C35" s="188"/>
      <c r="D35" s="189"/>
      <c r="E35" s="178"/>
      <c r="F35" s="178"/>
      <c r="G35" s="190">
        <f>DATOS!$E$13</f>
        <v>1</v>
      </c>
      <c r="H35" s="178"/>
      <c r="I35" s="191"/>
      <c r="J35" s="178"/>
      <c r="K35" s="178"/>
      <c r="L35" s="178"/>
      <c r="M35" s="178"/>
      <c r="N35" s="160" t="str">
        <f t="shared" si="4"/>
        <v/>
      </c>
      <c r="O35" s="17"/>
      <c r="P35" s="160" t="str">
        <f t="shared" si="5"/>
        <v/>
      </c>
      <c r="Q35" s="160">
        <f t="shared" si="2"/>
        <v>0</v>
      </c>
      <c r="R35" s="160" t="str">
        <f t="shared" si="6"/>
        <v/>
      </c>
      <c r="S35" s="160" t="str">
        <f t="shared" si="3"/>
        <v/>
      </c>
    </row>
    <row r="36" spans="1:19" ht="17.45" customHeight="1" x14ac:dyDescent="0.25">
      <c r="A36" s="111"/>
      <c r="C36" s="188"/>
      <c r="D36" s="189"/>
      <c r="E36" s="178"/>
      <c r="F36" s="178"/>
      <c r="G36" s="190">
        <f>DATOS!$E$13</f>
        <v>1</v>
      </c>
      <c r="H36" s="178"/>
      <c r="I36" s="191"/>
      <c r="J36" s="178"/>
      <c r="K36" s="178"/>
      <c r="L36" s="178"/>
      <c r="M36" s="178"/>
      <c r="N36" s="160" t="str">
        <f t="shared" si="4"/>
        <v/>
      </c>
      <c r="O36" s="17"/>
      <c r="P36" s="160" t="str">
        <f t="shared" si="5"/>
        <v/>
      </c>
      <c r="Q36" s="160">
        <f t="shared" si="2"/>
        <v>0</v>
      </c>
      <c r="R36" s="160" t="str">
        <f t="shared" si="6"/>
        <v/>
      </c>
      <c r="S36" s="160" t="str">
        <f t="shared" si="3"/>
        <v/>
      </c>
    </row>
    <row r="37" spans="1:19" ht="17.45" customHeight="1" x14ac:dyDescent="0.25">
      <c r="A37" s="111"/>
      <c r="C37" s="188"/>
      <c r="D37" s="189"/>
      <c r="E37" s="178"/>
      <c r="F37" s="178"/>
      <c r="G37" s="190">
        <f>DATOS!$E$13</f>
        <v>1</v>
      </c>
      <c r="H37" s="178"/>
      <c r="I37" s="191"/>
      <c r="J37" s="178"/>
      <c r="K37" s="178"/>
      <c r="L37" s="178"/>
      <c r="M37" s="178"/>
      <c r="N37" s="160" t="str">
        <f t="shared" si="4"/>
        <v/>
      </c>
      <c r="O37" s="17"/>
      <c r="P37" s="160" t="str">
        <f t="shared" si="5"/>
        <v/>
      </c>
      <c r="Q37" s="160">
        <f t="shared" si="2"/>
        <v>0</v>
      </c>
      <c r="R37" s="160" t="str">
        <f t="shared" si="6"/>
        <v/>
      </c>
      <c r="S37" s="160" t="str">
        <f t="shared" si="3"/>
        <v/>
      </c>
    </row>
    <row r="38" spans="1:19" ht="17.45" customHeight="1" x14ac:dyDescent="0.25">
      <c r="A38" s="111"/>
      <c r="C38" s="188"/>
      <c r="D38" s="189"/>
      <c r="E38" s="178"/>
      <c r="F38" s="178"/>
      <c r="G38" s="190">
        <f>DATOS!$E$13</f>
        <v>1</v>
      </c>
      <c r="H38" s="178"/>
      <c r="I38" s="191"/>
      <c r="J38" s="178"/>
      <c r="K38" s="178"/>
      <c r="L38" s="178"/>
      <c r="M38" s="178"/>
      <c r="N38" s="160" t="str">
        <f t="shared" si="4"/>
        <v/>
      </c>
      <c r="O38" s="17"/>
      <c r="P38" s="160" t="str">
        <f t="shared" si="5"/>
        <v/>
      </c>
      <c r="Q38" s="160">
        <f t="shared" si="2"/>
        <v>0</v>
      </c>
      <c r="R38" s="160" t="str">
        <f t="shared" si="6"/>
        <v/>
      </c>
      <c r="S38" s="160" t="str">
        <f t="shared" si="3"/>
        <v/>
      </c>
    </row>
    <row r="39" spans="1:19" ht="17.45" customHeight="1" x14ac:dyDescent="0.25">
      <c r="A39" s="111"/>
      <c r="C39" s="188"/>
      <c r="D39" s="189"/>
      <c r="E39" s="178"/>
      <c r="F39" s="178"/>
      <c r="G39" s="190">
        <f>DATOS!$E$13</f>
        <v>1</v>
      </c>
      <c r="H39" s="178"/>
      <c r="I39" s="191"/>
      <c r="J39" s="178"/>
      <c r="K39" s="178"/>
      <c r="L39" s="178"/>
      <c r="M39" s="178"/>
      <c r="N39" s="160" t="str">
        <f t="shared" si="4"/>
        <v/>
      </c>
      <c r="O39" s="17"/>
      <c r="P39" s="160" t="str">
        <f t="shared" si="5"/>
        <v/>
      </c>
      <c r="Q39" s="160">
        <f t="shared" si="2"/>
        <v>0</v>
      </c>
      <c r="R39" s="160" t="str">
        <f t="shared" si="6"/>
        <v/>
      </c>
      <c r="S39" s="160" t="str">
        <f t="shared" si="3"/>
        <v/>
      </c>
    </row>
    <row r="40" spans="1:19" ht="17.45" customHeight="1" x14ac:dyDescent="0.25">
      <c r="A40" s="111"/>
      <c r="C40" s="188"/>
      <c r="D40" s="189"/>
      <c r="E40" s="178"/>
      <c r="F40" s="178"/>
      <c r="G40" s="190">
        <f>DATOS!$E$13</f>
        <v>1</v>
      </c>
      <c r="H40" s="178"/>
      <c r="I40" s="191"/>
      <c r="J40" s="178"/>
      <c r="K40" s="178"/>
      <c r="L40" s="178"/>
      <c r="M40" s="178"/>
      <c r="N40" s="160" t="str">
        <f t="shared" si="4"/>
        <v/>
      </c>
      <c r="O40" s="17"/>
      <c r="P40" s="160" t="str">
        <f t="shared" si="5"/>
        <v/>
      </c>
      <c r="Q40" s="160">
        <f t="shared" si="2"/>
        <v>0</v>
      </c>
      <c r="R40" s="160" t="str">
        <f t="shared" si="6"/>
        <v/>
      </c>
      <c r="S40" s="160" t="str">
        <f t="shared" si="3"/>
        <v/>
      </c>
    </row>
    <row r="41" spans="1:19" ht="17.45" customHeight="1" x14ac:dyDescent="0.25">
      <c r="A41" s="111"/>
      <c r="C41" s="188"/>
      <c r="D41" s="189"/>
      <c r="E41" s="178"/>
      <c r="F41" s="178"/>
      <c r="G41" s="190">
        <f>DATOS!$E$13</f>
        <v>1</v>
      </c>
      <c r="H41" s="178"/>
      <c r="I41" s="191"/>
      <c r="J41" s="178"/>
      <c r="K41" s="178"/>
      <c r="L41" s="178"/>
      <c r="M41" s="178"/>
      <c r="N41" s="160" t="str">
        <f t="shared" si="4"/>
        <v/>
      </c>
      <c r="O41" s="17"/>
      <c r="P41" s="160" t="str">
        <f t="shared" si="5"/>
        <v/>
      </c>
      <c r="Q41" s="160">
        <f t="shared" si="2"/>
        <v>0</v>
      </c>
      <c r="R41" s="160" t="str">
        <f t="shared" si="6"/>
        <v/>
      </c>
      <c r="S41" s="160" t="str">
        <f t="shared" si="3"/>
        <v/>
      </c>
    </row>
    <row r="42" spans="1:19" ht="17.45" customHeight="1" x14ac:dyDescent="0.25">
      <c r="A42" s="111"/>
      <c r="C42" s="188"/>
      <c r="D42" s="189"/>
      <c r="E42" s="178"/>
      <c r="F42" s="178"/>
      <c r="G42" s="190">
        <f>DATOS!$E$13</f>
        <v>1</v>
      </c>
      <c r="H42" s="178"/>
      <c r="I42" s="191"/>
      <c r="J42" s="178"/>
      <c r="K42" s="178"/>
      <c r="L42" s="178"/>
      <c r="M42" s="178"/>
      <c r="N42" s="160" t="str">
        <f t="shared" si="4"/>
        <v/>
      </c>
      <c r="O42" s="17"/>
      <c r="P42" s="160" t="str">
        <f t="shared" si="5"/>
        <v/>
      </c>
      <c r="Q42" s="160">
        <f t="shared" si="2"/>
        <v>0</v>
      </c>
      <c r="R42" s="160" t="str">
        <f t="shared" si="6"/>
        <v/>
      </c>
      <c r="S42" s="160" t="str">
        <f t="shared" si="3"/>
        <v/>
      </c>
    </row>
    <row r="43" spans="1:19" ht="17.45" customHeight="1" x14ac:dyDescent="0.25">
      <c r="A43" s="111"/>
      <c r="C43" s="188"/>
      <c r="D43" s="189"/>
      <c r="E43" s="178"/>
      <c r="F43" s="178"/>
      <c r="G43" s="190">
        <f>DATOS!$E$13</f>
        <v>1</v>
      </c>
      <c r="H43" s="178"/>
      <c r="I43" s="191"/>
      <c r="J43" s="178"/>
      <c r="K43" s="178"/>
      <c r="L43" s="178"/>
      <c r="M43" s="178"/>
      <c r="N43" s="160" t="str">
        <f t="shared" si="4"/>
        <v/>
      </c>
      <c r="O43" s="17"/>
      <c r="P43" s="160" t="str">
        <f t="shared" si="5"/>
        <v/>
      </c>
      <c r="Q43" s="160">
        <f t="shared" si="2"/>
        <v>0</v>
      </c>
      <c r="R43" s="160" t="str">
        <f t="shared" si="6"/>
        <v/>
      </c>
      <c r="S43" s="160" t="str">
        <f t="shared" si="3"/>
        <v/>
      </c>
    </row>
    <row r="44" spans="1:19" ht="17.45" customHeight="1" x14ac:dyDescent="0.25">
      <c r="A44" s="111"/>
      <c r="C44" s="188"/>
      <c r="D44" s="189"/>
      <c r="E44" s="178"/>
      <c r="F44" s="178"/>
      <c r="G44" s="190">
        <f>DATOS!$E$13</f>
        <v>1</v>
      </c>
      <c r="H44" s="178"/>
      <c r="I44" s="191"/>
      <c r="J44" s="178"/>
      <c r="K44" s="178"/>
      <c r="L44" s="178"/>
      <c r="M44" s="178"/>
      <c r="N44" s="160" t="str">
        <f t="shared" si="4"/>
        <v/>
      </c>
      <c r="O44" s="17"/>
      <c r="P44" s="160" t="str">
        <f t="shared" si="5"/>
        <v/>
      </c>
      <c r="Q44" s="160">
        <f t="shared" si="2"/>
        <v>0</v>
      </c>
      <c r="R44" s="160" t="str">
        <f t="shared" si="6"/>
        <v/>
      </c>
      <c r="S44" s="160" t="str">
        <f t="shared" si="3"/>
        <v/>
      </c>
    </row>
    <row r="45" spans="1:19" ht="17.45" customHeight="1" x14ac:dyDescent="0.25">
      <c r="A45" s="111"/>
      <c r="C45" s="188"/>
      <c r="D45" s="189"/>
      <c r="E45" s="178"/>
      <c r="F45" s="178"/>
      <c r="G45" s="190">
        <f>DATOS!$E$13</f>
        <v>1</v>
      </c>
      <c r="H45" s="178"/>
      <c r="I45" s="191"/>
      <c r="J45" s="178"/>
      <c r="K45" s="178"/>
      <c r="L45" s="178"/>
      <c r="M45" s="178"/>
      <c r="N45" s="160" t="str">
        <f t="shared" si="4"/>
        <v/>
      </c>
      <c r="O45" s="17"/>
      <c r="P45" s="160" t="str">
        <f t="shared" si="5"/>
        <v/>
      </c>
      <c r="Q45" s="160">
        <f t="shared" si="2"/>
        <v>0</v>
      </c>
      <c r="R45" s="160" t="str">
        <f t="shared" si="6"/>
        <v/>
      </c>
      <c r="S45" s="160" t="str">
        <f t="shared" si="3"/>
        <v/>
      </c>
    </row>
    <row r="46" spans="1:19" ht="17.45" customHeight="1" x14ac:dyDescent="0.25">
      <c r="C46" s="188"/>
      <c r="D46" s="189"/>
      <c r="E46" s="178"/>
      <c r="F46" s="178"/>
      <c r="G46" s="190">
        <f>DATOS!$E$13</f>
        <v>1</v>
      </c>
      <c r="H46" s="178"/>
      <c r="I46" s="191"/>
      <c r="J46" s="178"/>
      <c r="K46" s="178"/>
      <c r="L46" s="178"/>
      <c r="M46" s="178"/>
      <c r="N46" s="160" t="str">
        <f t="shared" si="4"/>
        <v/>
      </c>
      <c r="O46" s="17"/>
      <c r="P46" s="160" t="str">
        <f t="shared" si="5"/>
        <v/>
      </c>
      <c r="Q46" s="160">
        <f t="shared" si="2"/>
        <v>0</v>
      </c>
      <c r="R46" s="160" t="str">
        <f t="shared" si="6"/>
        <v/>
      </c>
      <c r="S46" s="160" t="str">
        <f t="shared" si="3"/>
        <v/>
      </c>
    </row>
    <row r="47" spans="1:19" ht="17.45" customHeight="1" x14ac:dyDescent="0.25">
      <c r="C47" s="188"/>
      <c r="D47" s="189"/>
      <c r="E47" s="178"/>
      <c r="F47" s="178"/>
      <c r="G47" s="190">
        <f>DATOS!$E$13</f>
        <v>1</v>
      </c>
      <c r="H47" s="178"/>
      <c r="I47" s="191"/>
      <c r="J47" s="178"/>
      <c r="K47" s="178"/>
      <c r="L47" s="178"/>
      <c r="M47" s="178"/>
      <c r="N47" s="160" t="str">
        <f t="shared" si="4"/>
        <v/>
      </c>
      <c r="O47" s="17"/>
      <c r="P47" s="160" t="str">
        <f t="shared" si="5"/>
        <v/>
      </c>
      <c r="Q47" s="160">
        <f t="shared" si="2"/>
        <v>0</v>
      </c>
      <c r="R47" s="160" t="str">
        <f t="shared" si="6"/>
        <v/>
      </c>
      <c r="S47" s="160" t="str">
        <f t="shared" si="3"/>
        <v/>
      </c>
    </row>
    <row r="48" spans="1:19" ht="17.45" customHeight="1" x14ac:dyDescent="0.25">
      <c r="C48" s="188"/>
      <c r="D48" s="189"/>
      <c r="E48" s="178"/>
      <c r="F48" s="178"/>
      <c r="G48" s="190">
        <f>DATOS!$E$13</f>
        <v>1</v>
      </c>
      <c r="H48" s="178"/>
      <c r="I48" s="191"/>
      <c r="J48" s="178"/>
      <c r="K48" s="178"/>
      <c r="L48" s="178"/>
      <c r="M48" s="178"/>
      <c r="N48" s="160" t="str">
        <f t="shared" si="4"/>
        <v/>
      </c>
      <c r="O48" s="17"/>
      <c r="P48" s="160" t="str">
        <f t="shared" si="5"/>
        <v/>
      </c>
      <c r="Q48" s="160">
        <f t="shared" si="2"/>
        <v>0</v>
      </c>
      <c r="R48" s="160" t="str">
        <f t="shared" si="6"/>
        <v/>
      </c>
      <c r="S48" s="160" t="str">
        <f t="shared" si="3"/>
        <v/>
      </c>
    </row>
    <row r="49" spans="3:19" ht="17.45" customHeight="1" x14ac:dyDescent="0.25">
      <c r="C49" s="188"/>
      <c r="D49" s="189"/>
      <c r="E49" s="178"/>
      <c r="F49" s="178"/>
      <c r="G49" s="190">
        <f>DATOS!$E$13</f>
        <v>1</v>
      </c>
      <c r="H49" s="178"/>
      <c r="I49" s="191"/>
      <c r="J49" s="178"/>
      <c r="K49" s="178"/>
      <c r="L49" s="178"/>
      <c r="M49" s="178"/>
      <c r="N49" s="160" t="str">
        <f t="shared" si="4"/>
        <v/>
      </c>
      <c r="O49" s="17"/>
      <c r="P49" s="160" t="str">
        <f t="shared" si="5"/>
        <v/>
      </c>
      <c r="Q49" s="160">
        <f t="shared" si="2"/>
        <v>0</v>
      </c>
      <c r="R49" s="160" t="str">
        <f t="shared" si="6"/>
        <v/>
      </c>
      <c r="S49" s="160" t="str">
        <f t="shared" si="3"/>
        <v/>
      </c>
    </row>
    <row r="50" spans="3:19" ht="17.45" customHeight="1" x14ac:dyDescent="0.25">
      <c r="C50" s="188"/>
      <c r="D50" s="189"/>
      <c r="E50" s="178"/>
      <c r="F50" s="178"/>
      <c r="G50" s="190">
        <f>DATOS!$E$13</f>
        <v>1</v>
      </c>
      <c r="H50" s="178"/>
      <c r="I50" s="191"/>
      <c r="J50" s="178"/>
      <c r="K50" s="178"/>
      <c r="L50" s="178"/>
      <c r="M50" s="178"/>
      <c r="N50" s="160" t="str">
        <f t="shared" si="4"/>
        <v/>
      </c>
      <c r="O50" s="17"/>
      <c r="P50" s="160" t="str">
        <f t="shared" si="5"/>
        <v/>
      </c>
      <c r="Q50" s="160">
        <f t="shared" si="2"/>
        <v>0</v>
      </c>
      <c r="R50" s="160" t="str">
        <f t="shared" si="6"/>
        <v/>
      </c>
      <c r="S50" s="160" t="str">
        <f t="shared" si="3"/>
        <v/>
      </c>
    </row>
    <row r="51" spans="3:19" ht="17.45" customHeight="1" x14ac:dyDescent="0.25">
      <c r="C51" s="188"/>
      <c r="D51" s="189"/>
      <c r="E51" s="178"/>
      <c r="F51" s="178"/>
      <c r="G51" s="190">
        <f>DATOS!$E$13</f>
        <v>1</v>
      </c>
      <c r="H51" s="178"/>
      <c r="I51" s="191"/>
      <c r="J51" s="178"/>
      <c r="K51" s="178"/>
      <c r="L51" s="178"/>
      <c r="M51" s="178"/>
      <c r="N51" s="160" t="str">
        <f t="shared" si="4"/>
        <v/>
      </c>
      <c r="O51" s="17"/>
      <c r="P51" s="160" t="str">
        <f t="shared" si="5"/>
        <v/>
      </c>
      <c r="Q51" s="160">
        <f t="shared" si="2"/>
        <v>0</v>
      </c>
      <c r="R51" s="160" t="str">
        <f t="shared" si="6"/>
        <v/>
      </c>
      <c r="S51" s="160" t="str">
        <f t="shared" si="3"/>
        <v/>
      </c>
    </row>
    <row r="52" spans="3:19" ht="17.45" customHeight="1" x14ac:dyDescent="0.25">
      <c r="C52" s="188"/>
      <c r="D52" s="189"/>
      <c r="E52" s="178"/>
      <c r="F52" s="178"/>
      <c r="G52" s="190">
        <f>DATOS!$E$13</f>
        <v>1</v>
      </c>
      <c r="H52" s="178"/>
      <c r="I52" s="191"/>
      <c r="J52" s="178"/>
      <c r="K52" s="178"/>
      <c r="L52" s="178"/>
      <c r="M52" s="178"/>
      <c r="N52" s="160" t="str">
        <f t="shared" si="4"/>
        <v/>
      </c>
      <c r="O52" s="17"/>
      <c r="P52" s="160" t="str">
        <f t="shared" si="5"/>
        <v/>
      </c>
      <c r="Q52" s="160">
        <f t="shared" si="2"/>
        <v>0</v>
      </c>
      <c r="R52" s="160" t="str">
        <f t="shared" si="6"/>
        <v/>
      </c>
      <c r="S52" s="160" t="str">
        <f t="shared" si="3"/>
        <v/>
      </c>
    </row>
    <row r="53" spans="3:19" ht="17.45" customHeight="1" x14ac:dyDescent="0.25">
      <c r="C53" s="188"/>
      <c r="D53" s="189"/>
      <c r="E53" s="178"/>
      <c r="F53" s="178"/>
      <c r="G53" s="190">
        <f>DATOS!$E$13</f>
        <v>1</v>
      </c>
      <c r="H53" s="178"/>
      <c r="I53" s="191"/>
      <c r="J53" s="178"/>
      <c r="K53" s="178"/>
      <c r="L53" s="178"/>
      <c r="M53" s="178"/>
      <c r="N53" s="160" t="str">
        <f t="shared" si="4"/>
        <v/>
      </c>
      <c r="O53" s="17"/>
      <c r="P53" s="160" t="str">
        <f t="shared" si="5"/>
        <v/>
      </c>
      <c r="Q53" s="160">
        <f t="shared" si="2"/>
        <v>0</v>
      </c>
      <c r="R53" s="160" t="str">
        <f t="shared" si="6"/>
        <v/>
      </c>
      <c r="S53" s="160" t="str">
        <f t="shared" si="3"/>
        <v/>
      </c>
    </row>
    <row r="54" spans="3:19" ht="17.45" customHeight="1" x14ac:dyDescent="0.25">
      <c r="C54" s="188"/>
      <c r="D54" s="189"/>
      <c r="E54" s="178"/>
      <c r="F54" s="178"/>
      <c r="G54" s="190">
        <f>DATOS!$E$13</f>
        <v>1</v>
      </c>
      <c r="H54" s="178"/>
      <c r="I54" s="191"/>
      <c r="J54" s="178"/>
      <c r="K54" s="178"/>
      <c r="L54" s="178"/>
      <c r="M54" s="178"/>
      <c r="N54" s="160" t="str">
        <f t="shared" si="4"/>
        <v/>
      </c>
      <c r="O54" s="17"/>
      <c r="P54" s="160" t="str">
        <f t="shared" si="5"/>
        <v/>
      </c>
      <c r="Q54" s="160">
        <f t="shared" si="2"/>
        <v>0</v>
      </c>
      <c r="R54" s="160" t="str">
        <f t="shared" si="6"/>
        <v/>
      </c>
      <c r="S54" s="160" t="str">
        <f t="shared" si="3"/>
        <v/>
      </c>
    </row>
    <row r="55" spans="3:19" ht="17.45" customHeight="1" x14ac:dyDescent="0.25">
      <c r="C55" s="188"/>
      <c r="D55" s="189"/>
      <c r="E55" s="178"/>
      <c r="F55" s="178"/>
      <c r="G55" s="190">
        <f>DATOS!$E$13</f>
        <v>1</v>
      </c>
      <c r="H55" s="178"/>
      <c r="I55" s="191"/>
      <c r="J55" s="178"/>
      <c r="K55" s="178"/>
      <c r="L55" s="178"/>
      <c r="M55" s="178"/>
      <c r="N55" s="160" t="str">
        <f t="shared" si="4"/>
        <v/>
      </c>
      <c r="O55" s="17"/>
      <c r="P55" s="160" t="str">
        <f t="shared" si="5"/>
        <v/>
      </c>
      <c r="Q55" s="160">
        <f t="shared" si="2"/>
        <v>0</v>
      </c>
      <c r="R55" s="160" t="str">
        <f t="shared" si="6"/>
        <v/>
      </c>
      <c r="S55" s="160" t="str">
        <f t="shared" si="3"/>
        <v/>
      </c>
    </row>
    <row r="56" spans="3:19" ht="17.45" customHeight="1" x14ac:dyDescent="0.25">
      <c r="C56" s="188"/>
      <c r="D56" s="189"/>
      <c r="E56" s="178"/>
      <c r="F56" s="178"/>
      <c r="G56" s="190">
        <f>DATOS!$E$13</f>
        <v>1</v>
      </c>
      <c r="H56" s="178"/>
      <c r="I56" s="191"/>
      <c r="J56" s="178"/>
      <c r="K56" s="178"/>
      <c r="L56" s="178"/>
      <c r="M56" s="178"/>
      <c r="N56" s="160" t="str">
        <f t="shared" si="4"/>
        <v/>
      </c>
      <c r="O56" s="17"/>
      <c r="P56" s="160" t="str">
        <f t="shared" si="5"/>
        <v/>
      </c>
      <c r="Q56" s="160">
        <f t="shared" si="2"/>
        <v>0</v>
      </c>
      <c r="R56" s="160" t="str">
        <f t="shared" si="6"/>
        <v/>
      </c>
      <c r="S56" s="160" t="str">
        <f t="shared" si="3"/>
        <v/>
      </c>
    </row>
    <row r="57" spans="3:19" ht="17.45" customHeight="1" x14ac:dyDescent="0.25">
      <c r="C57" s="188"/>
      <c r="D57" s="189"/>
      <c r="E57" s="178"/>
      <c r="F57" s="178"/>
      <c r="G57" s="190">
        <f>DATOS!$E$13</f>
        <v>1</v>
      </c>
      <c r="H57" s="178"/>
      <c r="I57" s="191"/>
      <c r="J57" s="178"/>
      <c r="K57" s="178"/>
      <c r="L57" s="178"/>
      <c r="M57" s="178"/>
      <c r="N57" s="160" t="str">
        <f t="shared" si="4"/>
        <v/>
      </c>
      <c r="P57" s="160" t="str">
        <f t="shared" si="5"/>
        <v/>
      </c>
      <c r="Q57" s="160">
        <f t="shared" si="2"/>
        <v>0</v>
      </c>
      <c r="R57" s="160" t="str">
        <f t="shared" si="6"/>
        <v/>
      </c>
      <c r="S57" s="160" t="str">
        <f t="shared" si="3"/>
        <v/>
      </c>
    </row>
    <row r="58" spans="3:19" ht="17.45" customHeight="1" x14ac:dyDescent="0.25">
      <c r="C58" s="188"/>
      <c r="D58" s="189"/>
      <c r="E58" s="178"/>
      <c r="F58" s="178"/>
      <c r="G58" s="190">
        <f>DATOS!$E$13</f>
        <v>1</v>
      </c>
      <c r="H58" s="178"/>
      <c r="I58" s="191"/>
      <c r="J58" s="178"/>
      <c r="K58" s="178"/>
      <c r="L58" s="178"/>
      <c r="M58" s="178"/>
      <c r="N58" s="160" t="str">
        <f t="shared" si="4"/>
        <v/>
      </c>
      <c r="P58" s="160" t="str">
        <f t="shared" si="5"/>
        <v/>
      </c>
      <c r="Q58" s="160">
        <f t="shared" si="2"/>
        <v>0</v>
      </c>
      <c r="R58" s="160" t="str">
        <f t="shared" si="6"/>
        <v/>
      </c>
      <c r="S58" s="160" t="str">
        <f t="shared" si="3"/>
        <v/>
      </c>
    </row>
    <row r="59" spans="3:19" ht="17.45" customHeight="1" x14ac:dyDescent="0.25">
      <c r="C59" s="188"/>
      <c r="D59" s="189"/>
      <c r="E59" s="178"/>
      <c r="F59" s="178"/>
      <c r="G59" s="190">
        <f>DATOS!$E$13</f>
        <v>1</v>
      </c>
      <c r="H59" s="178"/>
      <c r="I59" s="191"/>
      <c r="J59" s="178"/>
      <c r="K59" s="178"/>
      <c r="L59" s="178"/>
      <c r="M59" s="178"/>
      <c r="N59" s="160" t="str">
        <f t="shared" si="4"/>
        <v/>
      </c>
      <c r="P59" s="160" t="str">
        <f t="shared" si="5"/>
        <v/>
      </c>
      <c r="Q59" s="160">
        <f t="shared" si="2"/>
        <v>0</v>
      </c>
      <c r="R59" s="160" t="str">
        <f t="shared" si="6"/>
        <v/>
      </c>
      <c r="S59" s="160" t="str">
        <f t="shared" si="3"/>
        <v/>
      </c>
    </row>
    <row r="60" spans="3:19" ht="17.45" customHeight="1" x14ac:dyDescent="0.25">
      <c r="C60" s="188"/>
      <c r="D60" s="189"/>
      <c r="E60" s="178"/>
      <c r="F60" s="178"/>
      <c r="G60" s="190">
        <f>DATOS!$E$13</f>
        <v>1</v>
      </c>
      <c r="H60" s="178"/>
      <c r="I60" s="191"/>
      <c r="J60" s="178"/>
      <c r="K60" s="178"/>
      <c r="L60" s="178"/>
      <c r="M60" s="178"/>
      <c r="N60" s="160" t="str">
        <f t="shared" si="4"/>
        <v/>
      </c>
      <c r="P60" s="160" t="str">
        <f t="shared" si="5"/>
        <v/>
      </c>
      <c r="Q60" s="160">
        <f t="shared" si="2"/>
        <v>0</v>
      </c>
      <c r="R60" s="160" t="str">
        <f t="shared" si="6"/>
        <v/>
      </c>
      <c r="S60" s="160" t="str">
        <f t="shared" si="3"/>
        <v/>
      </c>
    </row>
    <row r="61" spans="3:19" ht="17.45" customHeight="1" x14ac:dyDescent="0.25">
      <c r="C61" s="188"/>
      <c r="D61" s="189"/>
      <c r="E61" s="178"/>
      <c r="F61" s="178"/>
      <c r="G61" s="190">
        <f>DATOS!$E$13</f>
        <v>1</v>
      </c>
      <c r="H61" s="178"/>
      <c r="I61" s="191"/>
      <c r="J61" s="178"/>
      <c r="K61" s="178"/>
      <c r="L61" s="178"/>
      <c r="M61" s="178"/>
      <c r="N61" s="160" t="str">
        <f t="shared" si="4"/>
        <v/>
      </c>
      <c r="P61" s="160" t="str">
        <f t="shared" si="5"/>
        <v/>
      </c>
      <c r="Q61" s="160">
        <f t="shared" si="2"/>
        <v>0</v>
      </c>
      <c r="R61" s="160" t="str">
        <f t="shared" si="6"/>
        <v/>
      </c>
      <c r="S61" s="160" t="str">
        <f t="shared" si="3"/>
        <v/>
      </c>
    </row>
    <row r="62" spans="3:19" ht="17.45" customHeight="1" x14ac:dyDescent="0.25">
      <c r="C62" s="188"/>
      <c r="D62" s="189"/>
      <c r="E62" s="178"/>
      <c r="F62" s="178"/>
      <c r="G62" s="190">
        <f>DATOS!$E$13</f>
        <v>1</v>
      </c>
      <c r="H62" s="178"/>
      <c r="I62" s="191"/>
      <c r="J62" s="178"/>
      <c r="K62" s="178"/>
      <c r="L62" s="178"/>
      <c r="M62" s="178"/>
      <c r="N62" s="160" t="str">
        <f t="shared" si="4"/>
        <v/>
      </c>
      <c r="P62" s="160" t="str">
        <f t="shared" si="5"/>
        <v/>
      </c>
      <c r="Q62" s="160">
        <f t="shared" si="2"/>
        <v>0</v>
      </c>
      <c r="R62" s="160" t="str">
        <f t="shared" si="6"/>
        <v/>
      </c>
      <c r="S62" s="160" t="str">
        <f t="shared" si="3"/>
        <v/>
      </c>
    </row>
    <row r="63" spans="3:19" ht="17.45" customHeight="1" x14ac:dyDescent="0.25">
      <c r="C63" s="188"/>
      <c r="D63" s="189"/>
      <c r="E63" s="178"/>
      <c r="F63" s="178"/>
      <c r="G63" s="190">
        <f>DATOS!$E$13</f>
        <v>1</v>
      </c>
      <c r="H63" s="178"/>
      <c r="I63" s="191"/>
      <c r="J63" s="178"/>
      <c r="K63" s="178"/>
      <c r="L63" s="178"/>
      <c r="M63" s="178"/>
      <c r="N63" s="160" t="str">
        <f t="shared" si="4"/>
        <v/>
      </c>
      <c r="P63" s="160" t="str">
        <f t="shared" si="5"/>
        <v/>
      </c>
      <c r="Q63" s="160">
        <f t="shared" si="2"/>
        <v>0</v>
      </c>
      <c r="R63" s="160" t="str">
        <f t="shared" si="6"/>
        <v/>
      </c>
      <c r="S63" s="160" t="str">
        <f t="shared" si="3"/>
        <v/>
      </c>
    </row>
    <row r="64" spans="3:19" ht="17.45" customHeight="1" x14ac:dyDescent="0.25">
      <c r="C64" s="188"/>
      <c r="D64" s="189"/>
      <c r="E64" s="178"/>
      <c r="F64" s="178"/>
      <c r="G64" s="190">
        <f>DATOS!$E$13</f>
        <v>1</v>
      </c>
      <c r="H64" s="178"/>
      <c r="I64" s="191"/>
      <c r="J64" s="178"/>
      <c r="K64" s="178"/>
      <c r="L64" s="178"/>
      <c r="M64" s="178"/>
      <c r="N64" s="160" t="str">
        <f t="shared" si="4"/>
        <v/>
      </c>
      <c r="P64" s="160" t="str">
        <f t="shared" si="5"/>
        <v/>
      </c>
      <c r="Q64" s="160">
        <f t="shared" si="2"/>
        <v>0</v>
      </c>
      <c r="R64" s="160" t="str">
        <f t="shared" si="6"/>
        <v/>
      </c>
      <c r="S64" s="160" t="str">
        <f t="shared" si="3"/>
        <v/>
      </c>
    </row>
    <row r="65" spans="3:19" ht="17.45" customHeight="1" x14ac:dyDescent="0.25">
      <c r="C65" s="188"/>
      <c r="D65" s="189"/>
      <c r="E65" s="178"/>
      <c r="F65" s="178"/>
      <c r="G65" s="190">
        <f>DATOS!$E$13</f>
        <v>1</v>
      </c>
      <c r="H65" s="178"/>
      <c r="I65" s="191"/>
      <c r="J65" s="178"/>
      <c r="K65" s="178"/>
      <c r="L65" s="178"/>
      <c r="M65" s="178"/>
      <c r="N65" s="160" t="str">
        <f t="shared" si="4"/>
        <v/>
      </c>
      <c r="P65" s="160" t="str">
        <f t="shared" si="5"/>
        <v/>
      </c>
      <c r="Q65" s="160">
        <f t="shared" si="2"/>
        <v>0</v>
      </c>
      <c r="R65" s="160" t="str">
        <f t="shared" si="6"/>
        <v/>
      </c>
      <c r="S65" s="160" t="str">
        <f t="shared" si="3"/>
        <v/>
      </c>
    </row>
    <row r="66" spans="3:19" ht="17.45" customHeight="1" x14ac:dyDescent="0.25">
      <c r="C66" s="188"/>
      <c r="D66" s="189"/>
      <c r="E66" s="178"/>
      <c r="F66" s="178"/>
      <c r="G66" s="190">
        <f>DATOS!$E$13</f>
        <v>1</v>
      </c>
      <c r="H66" s="178"/>
      <c r="I66" s="191"/>
      <c r="J66" s="178"/>
      <c r="K66" s="178"/>
      <c r="L66" s="178"/>
      <c r="M66" s="178"/>
      <c r="N66" s="160" t="str">
        <f t="shared" si="4"/>
        <v/>
      </c>
      <c r="P66" s="160" t="str">
        <f t="shared" si="5"/>
        <v/>
      </c>
      <c r="Q66" s="160">
        <f t="shared" si="2"/>
        <v>0</v>
      </c>
      <c r="R66" s="160" t="str">
        <f t="shared" si="6"/>
        <v/>
      </c>
      <c r="S66" s="160" t="str">
        <f t="shared" si="3"/>
        <v/>
      </c>
    </row>
    <row r="67" spans="3:19" ht="17.45" customHeight="1" x14ac:dyDescent="0.25">
      <c r="C67" s="188"/>
      <c r="D67" s="189"/>
      <c r="E67" s="178"/>
      <c r="F67" s="178"/>
      <c r="G67" s="190">
        <f>DATOS!$E$13</f>
        <v>1</v>
      </c>
      <c r="H67" s="178"/>
      <c r="I67" s="191"/>
      <c r="J67" s="178"/>
      <c r="K67" s="178"/>
      <c r="L67" s="178"/>
      <c r="M67" s="178"/>
      <c r="N67" s="160" t="str">
        <f t="shared" si="4"/>
        <v/>
      </c>
      <c r="P67" s="160" t="str">
        <f t="shared" si="5"/>
        <v/>
      </c>
      <c r="Q67" s="160">
        <f t="shared" si="2"/>
        <v>0</v>
      </c>
      <c r="R67" s="160" t="str">
        <f t="shared" si="6"/>
        <v/>
      </c>
      <c r="S67" s="160" t="str">
        <f t="shared" si="3"/>
        <v/>
      </c>
    </row>
    <row r="68" spans="3:19" ht="17.45" customHeight="1" x14ac:dyDescent="0.25">
      <c r="C68" s="188"/>
      <c r="D68" s="189"/>
      <c r="E68" s="178"/>
      <c r="F68" s="178"/>
      <c r="G68" s="190">
        <f>DATOS!$E$13</f>
        <v>1</v>
      </c>
      <c r="H68" s="178"/>
      <c r="I68" s="191"/>
      <c r="J68" s="178"/>
      <c r="K68" s="178"/>
      <c r="L68" s="178"/>
      <c r="M68" s="178"/>
      <c r="N68" s="160" t="str">
        <f t="shared" si="4"/>
        <v/>
      </c>
      <c r="P68" s="160" t="str">
        <f t="shared" si="5"/>
        <v/>
      </c>
      <c r="Q68" s="160">
        <f t="shared" si="2"/>
        <v>0</v>
      </c>
      <c r="R68" s="160" t="str">
        <f t="shared" si="6"/>
        <v/>
      </c>
      <c r="S68" s="160" t="str">
        <f t="shared" si="3"/>
        <v/>
      </c>
    </row>
    <row r="69" spans="3:19" ht="17.45" customHeight="1" x14ac:dyDescent="0.25">
      <c r="C69" s="188"/>
      <c r="D69" s="189"/>
      <c r="E69" s="178"/>
      <c r="F69" s="178"/>
      <c r="G69" s="190">
        <f>DATOS!$E$13</f>
        <v>1</v>
      </c>
      <c r="H69" s="178"/>
      <c r="I69" s="191"/>
      <c r="J69" s="178"/>
      <c r="K69" s="178"/>
      <c r="L69" s="178"/>
      <c r="M69" s="178"/>
      <c r="N69" s="160" t="str">
        <f t="shared" si="4"/>
        <v/>
      </c>
      <c r="P69" s="160" t="str">
        <f t="shared" si="5"/>
        <v/>
      </c>
      <c r="Q69" s="160">
        <f t="shared" si="2"/>
        <v>0</v>
      </c>
      <c r="R69" s="160" t="str">
        <f t="shared" si="6"/>
        <v/>
      </c>
      <c r="S69" s="160" t="str">
        <f t="shared" si="3"/>
        <v/>
      </c>
    </row>
    <row r="70" spans="3:19" ht="17.45" customHeight="1" x14ac:dyDescent="0.25">
      <c r="C70" s="188"/>
      <c r="D70" s="189"/>
      <c r="E70" s="178"/>
      <c r="F70" s="178"/>
      <c r="G70" s="190">
        <f>DATOS!$E$13</f>
        <v>1</v>
      </c>
      <c r="H70" s="178"/>
      <c r="I70" s="191"/>
      <c r="J70" s="178"/>
      <c r="K70" s="178"/>
      <c r="L70" s="178"/>
      <c r="M70" s="178"/>
      <c r="N70" s="160" t="str">
        <f t="shared" si="4"/>
        <v/>
      </c>
      <c r="P70" s="160" t="str">
        <f t="shared" si="5"/>
        <v/>
      </c>
      <c r="Q70" s="160">
        <f t="shared" si="2"/>
        <v>0</v>
      </c>
      <c r="R70" s="160" t="str">
        <f t="shared" si="6"/>
        <v/>
      </c>
      <c r="S70" s="160" t="str">
        <f t="shared" si="3"/>
        <v/>
      </c>
    </row>
    <row r="71" spans="3:19" ht="17.45" customHeight="1" x14ac:dyDescent="0.25">
      <c r="C71" s="188"/>
      <c r="D71" s="189"/>
      <c r="E71" s="178"/>
      <c r="F71" s="178"/>
      <c r="G71" s="190">
        <f>DATOS!$E$13</f>
        <v>1</v>
      </c>
      <c r="H71" s="178"/>
      <c r="I71" s="191"/>
      <c r="J71" s="178"/>
      <c r="K71" s="178"/>
      <c r="L71" s="178"/>
      <c r="M71" s="178"/>
      <c r="N71" s="160" t="str">
        <f t="shared" si="4"/>
        <v/>
      </c>
      <c r="P71" s="160" t="str">
        <f t="shared" si="5"/>
        <v/>
      </c>
      <c r="Q71" s="160">
        <f t="shared" si="2"/>
        <v>0</v>
      </c>
      <c r="R71" s="160" t="str">
        <f t="shared" si="6"/>
        <v/>
      </c>
      <c r="S71" s="160" t="str">
        <f t="shared" si="3"/>
        <v/>
      </c>
    </row>
    <row r="72" spans="3:19" ht="17.45" customHeight="1" x14ac:dyDescent="0.25">
      <c r="C72" s="188"/>
      <c r="D72" s="189"/>
      <c r="E72" s="178"/>
      <c r="F72" s="178"/>
      <c r="G72" s="190">
        <f>DATOS!$E$13</f>
        <v>1</v>
      </c>
      <c r="H72" s="178"/>
      <c r="I72" s="191"/>
      <c r="J72" s="178"/>
      <c r="K72" s="178"/>
      <c r="L72" s="178"/>
      <c r="M72" s="178"/>
      <c r="N72" s="160" t="str">
        <f t="shared" si="4"/>
        <v/>
      </c>
      <c r="P72" s="160" t="str">
        <f t="shared" si="5"/>
        <v/>
      </c>
      <c r="Q72" s="160">
        <f t="shared" si="2"/>
        <v>0</v>
      </c>
      <c r="R72" s="160" t="str">
        <f t="shared" si="6"/>
        <v/>
      </c>
      <c r="S72" s="160" t="str">
        <f t="shared" si="3"/>
        <v/>
      </c>
    </row>
    <row r="73" spans="3:19" ht="17.45" customHeight="1" x14ac:dyDescent="0.25">
      <c r="C73" s="188"/>
      <c r="D73" s="189"/>
      <c r="E73" s="178"/>
      <c r="F73" s="178"/>
      <c r="G73" s="190">
        <f>DATOS!$E$13</f>
        <v>1</v>
      </c>
      <c r="H73" s="178"/>
      <c r="I73" s="191"/>
      <c r="J73" s="178"/>
      <c r="K73" s="178"/>
      <c r="L73" s="178"/>
      <c r="M73" s="178"/>
      <c r="N73" s="160" t="str">
        <f t="shared" si="4"/>
        <v/>
      </c>
      <c r="P73" s="160" t="str">
        <f t="shared" si="5"/>
        <v/>
      </c>
      <c r="Q73" s="160">
        <f t="shared" si="2"/>
        <v>0</v>
      </c>
      <c r="R73" s="160" t="str">
        <f t="shared" si="6"/>
        <v/>
      </c>
      <c r="S73" s="160" t="str">
        <f t="shared" si="3"/>
        <v/>
      </c>
    </row>
    <row r="74" spans="3:19" ht="17.45" customHeight="1" x14ac:dyDescent="0.25">
      <c r="C74" s="188"/>
      <c r="D74" s="189"/>
      <c r="E74" s="178"/>
      <c r="F74" s="178"/>
      <c r="G74" s="190">
        <f>DATOS!$E$13</f>
        <v>1</v>
      </c>
      <c r="H74" s="178"/>
      <c r="I74" s="191"/>
      <c r="J74" s="178"/>
      <c r="K74" s="178"/>
      <c r="L74" s="178"/>
      <c r="M74" s="178"/>
      <c r="N74" s="160" t="str">
        <f t="shared" si="4"/>
        <v/>
      </c>
      <c r="P74" s="160" t="str">
        <f t="shared" si="5"/>
        <v/>
      </c>
      <c r="Q74" s="160">
        <f t="shared" si="2"/>
        <v>0</v>
      </c>
      <c r="R74" s="160" t="str">
        <f t="shared" si="6"/>
        <v/>
      </c>
      <c r="S74" s="160" t="str">
        <f t="shared" si="3"/>
        <v/>
      </c>
    </row>
    <row r="75" spans="3:19" ht="17.45" customHeight="1" x14ac:dyDescent="0.25">
      <c r="C75" s="188"/>
      <c r="D75" s="189"/>
      <c r="E75" s="178"/>
      <c r="F75" s="178"/>
      <c r="G75" s="190">
        <f>DATOS!$E$13</f>
        <v>1</v>
      </c>
      <c r="H75" s="178"/>
      <c r="I75" s="191"/>
      <c r="J75" s="178"/>
      <c r="K75" s="178"/>
      <c r="L75" s="178"/>
      <c r="M75" s="178"/>
      <c r="N75" s="160" t="str">
        <f t="shared" si="4"/>
        <v/>
      </c>
      <c r="P75" s="160" t="str">
        <f t="shared" si="5"/>
        <v/>
      </c>
      <c r="Q75" s="160">
        <f t="shared" si="2"/>
        <v>0</v>
      </c>
      <c r="R75" s="160" t="str">
        <f t="shared" si="6"/>
        <v/>
      </c>
      <c r="S75" s="160" t="str">
        <f t="shared" si="3"/>
        <v/>
      </c>
    </row>
    <row r="76" spans="3:19" ht="17.45" customHeight="1" x14ac:dyDescent="0.25">
      <c r="C76" s="188"/>
      <c r="D76" s="189"/>
      <c r="E76" s="178"/>
      <c r="F76" s="178"/>
      <c r="G76" s="190">
        <f>DATOS!$E$13</f>
        <v>1</v>
      </c>
      <c r="H76" s="178"/>
      <c r="I76" s="191"/>
      <c r="J76" s="178"/>
      <c r="K76" s="178"/>
      <c r="L76" s="178"/>
      <c r="M76" s="178"/>
      <c r="N76" s="160" t="str">
        <f t="shared" si="4"/>
        <v/>
      </c>
      <c r="P76" s="160" t="str">
        <f t="shared" si="5"/>
        <v/>
      </c>
      <c r="Q76" s="160">
        <f t="shared" si="2"/>
        <v>0</v>
      </c>
      <c r="R76" s="160" t="str">
        <f t="shared" si="6"/>
        <v/>
      </c>
      <c r="S76" s="160" t="str">
        <f t="shared" si="3"/>
        <v/>
      </c>
    </row>
    <row r="77" spans="3:19" ht="17.45" customHeight="1" x14ac:dyDescent="0.25">
      <c r="C77" s="188"/>
      <c r="D77" s="189"/>
      <c r="E77" s="178"/>
      <c r="F77" s="178"/>
      <c r="G77" s="190">
        <f>DATOS!$E$13</f>
        <v>1</v>
      </c>
      <c r="H77" s="178"/>
      <c r="I77" s="191"/>
      <c r="J77" s="178"/>
      <c r="K77" s="178"/>
      <c r="L77" s="178"/>
      <c r="M77" s="178"/>
      <c r="N77" s="160" t="str">
        <f t="shared" si="4"/>
        <v/>
      </c>
      <c r="P77" s="160" t="str">
        <f t="shared" si="5"/>
        <v/>
      </c>
      <c r="Q77" s="160">
        <f t="shared" si="2"/>
        <v>0</v>
      </c>
      <c r="R77" s="160" t="str">
        <f t="shared" si="6"/>
        <v/>
      </c>
      <c r="S77" s="160" t="str">
        <f t="shared" si="3"/>
        <v/>
      </c>
    </row>
    <row r="78" spans="3:19" ht="17.45" customHeight="1" x14ac:dyDescent="0.25">
      <c r="C78" s="188"/>
      <c r="D78" s="189"/>
      <c r="E78" s="178"/>
      <c r="F78" s="178"/>
      <c r="G78" s="190">
        <f>DATOS!$E$13</f>
        <v>1</v>
      </c>
      <c r="H78" s="178"/>
      <c r="I78" s="191"/>
      <c r="J78" s="178"/>
      <c r="K78" s="178"/>
      <c r="L78" s="178"/>
      <c r="M78" s="178"/>
      <c r="N78" s="160" t="str">
        <f t="shared" si="4"/>
        <v/>
      </c>
      <c r="P78" s="160" t="str">
        <f t="shared" si="5"/>
        <v/>
      </c>
      <c r="Q78" s="160">
        <f t="shared" si="2"/>
        <v>0</v>
      </c>
      <c r="R78" s="160" t="str">
        <f t="shared" si="6"/>
        <v/>
      </c>
      <c r="S78" s="160" t="str">
        <f t="shared" si="3"/>
        <v/>
      </c>
    </row>
    <row r="79" spans="3:19" ht="17.45" customHeight="1" x14ac:dyDescent="0.25">
      <c r="C79" s="188"/>
      <c r="D79" s="189"/>
      <c r="E79" s="178"/>
      <c r="F79" s="178"/>
      <c r="G79" s="190">
        <f>DATOS!$E$13</f>
        <v>1</v>
      </c>
      <c r="H79" s="178"/>
      <c r="I79" s="191"/>
      <c r="J79" s="178"/>
      <c r="K79" s="178"/>
      <c r="L79" s="178"/>
      <c r="M79" s="178"/>
      <c r="N79" s="160" t="str">
        <f t="shared" si="4"/>
        <v/>
      </c>
      <c r="P79" s="160" t="str">
        <f t="shared" si="5"/>
        <v/>
      </c>
      <c r="Q79" s="160">
        <f t="shared" si="2"/>
        <v>0</v>
      </c>
      <c r="R79" s="160" t="str">
        <f t="shared" si="6"/>
        <v/>
      </c>
      <c r="S79" s="160" t="str">
        <f t="shared" si="3"/>
        <v/>
      </c>
    </row>
    <row r="80" spans="3:19" ht="17.45" customHeight="1" x14ac:dyDescent="0.25">
      <c r="C80" s="188"/>
      <c r="D80" s="189"/>
      <c r="E80" s="178"/>
      <c r="F80" s="178"/>
      <c r="G80" s="190">
        <f>DATOS!$E$13</f>
        <v>1</v>
      </c>
      <c r="H80" s="178"/>
      <c r="I80" s="191"/>
      <c r="J80" s="178"/>
      <c r="K80" s="178"/>
      <c r="L80" s="178"/>
      <c r="M80" s="178"/>
      <c r="N80" s="160" t="str">
        <f t="shared" si="4"/>
        <v/>
      </c>
      <c r="P80" s="160" t="str">
        <f t="shared" si="5"/>
        <v/>
      </c>
      <c r="Q80" s="160">
        <f t="shared" si="2"/>
        <v>0</v>
      </c>
      <c r="R80" s="160" t="str">
        <f t="shared" si="6"/>
        <v/>
      </c>
      <c r="S80" s="160" t="str">
        <f t="shared" si="3"/>
        <v/>
      </c>
    </row>
    <row r="81" spans="3:19" ht="17.45" customHeight="1" x14ac:dyDescent="0.25">
      <c r="C81" s="188"/>
      <c r="D81" s="189"/>
      <c r="E81" s="178"/>
      <c r="F81" s="178"/>
      <c r="G81" s="190">
        <f>DATOS!$E$13</f>
        <v>1</v>
      </c>
      <c r="H81" s="178"/>
      <c r="I81" s="191"/>
      <c r="J81" s="178"/>
      <c r="K81" s="178"/>
      <c r="L81" s="178"/>
      <c r="M81" s="178"/>
      <c r="N81" s="160" t="str">
        <f t="shared" si="4"/>
        <v/>
      </c>
      <c r="P81" s="160" t="str">
        <f t="shared" si="5"/>
        <v/>
      </c>
      <c r="Q81" s="160">
        <f t="shared" ref="Q81:Q144" si="7">IF($I81=0%,H81,"")</f>
        <v>0</v>
      </c>
      <c r="R81" s="160" t="str">
        <f t="shared" si="6"/>
        <v/>
      </c>
      <c r="S81" s="160" t="str">
        <f t="shared" si="3"/>
        <v/>
      </c>
    </row>
    <row r="82" spans="3:19" ht="17.45" customHeight="1" x14ac:dyDescent="0.25">
      <c r="C82" s="188"/>
      <c r="D82" s="189"/>
      <c r="E82" s="178"/>
      <c r="F82" s="178"/>
      <c r="G82" s="190">
        <f>DATOS!$E$13</f>
        <v>1</v>
      </c>
      <c r="H82" s="178"/>
      <c r="I82" s="191"/>
      <c r="J82" s="178"/>
      <c r="K82" s="178"/>
      <c r="L82" s="178"/>
      <c r="M82" s="178"/>
      <c r="N82" s="160" t="str">
        <f t="shared" ref="N82:N145" si="8">IF(H82&amp;J82&amp;K82&amp;L82&amp;M82="","",H82+J82+K82-L82-M82)</f>
        <v/>
      </c>
      <c r="P82" s="160" t="str">
        <f t="shared" ref="P82:P145" si="9">IF($I82="E",H82,"")</f>
        <v/>
      </c>
      <c r="Q82" s="160">
        <f t="shared" si="7"/>
        <v>0</v>
      </c>
      <c r="R82" s="160" t="str">
        <f t="shared" ref="R82:R145" si="10">IF(OR($I82=8%,$I82=11%),$J82/$I82,"")</f>
        <v/>
      </c>
      <c r="S82" s="160" t="str">
        <f t="shared" si="3"/>
        <v/>
      </c>
    </row>
    <row r="83" spans="3:19" ht="17.45" customHeight="1" x14ac:dyDescent="0.25">
      <c r="C83" s="188"/>
      <c r="D83" s="189"/>
      <c r="E83" s="178"/>
      <c r="F83" s="178"/>
      <c r="G83" s="190">
        <f>DATOS!$E$13</f>
        <v>1</v>
      </c>
      <c r="H83" s="178"/>
      <c r="I83" s="191"/>
      <c r="J83" s="178"/>
      <c r="K83" s="178"/>
      <c r="L83" s="178"/>
      <c r="M83" s="178"/>
      <c r="N83" s="160" t="str">
        <f t="shared" si="8"/>
        <v/>
      </c>
      <c r="P83" s="160" t="str">
        <f t="shared" si="9"/>
        <v/>
      </c>
      <c r="Q83" s="160">
        <f t="shared" si="7"/>
        <v>0</v>
      </c>
      <c r="R83" s="160" t="str">
        <f t="shared" si="10"/>
        <v/>
      </c>
      <c r="S83" s="160" t="str">
        <f t="shared" ref="S83:S146" si="11">IF(OR($I83=15%,$I83=16%),$J83/$I83,"")</f>
        <v/>
      </c>
    </row>
    <row r="84" spans="3:19" ht="17.45" customHeight="1" x14ac:dyDescent="0.25">
      <c r="C84" s="188"/>
      <c r="D84" s="189"/>
      <c r="E84" s="178"/>
      <c r="F84" s="178"/>
      <c r="G84" s="190">
        <f>DATOS!$E$13</f>
        <v>1</v>
      </c>
      <c r="H84" s="178"/>
      <c r="I84" s="191"/>
      <c r="J84" s="178"/>
      <c r="K84" s="178"/>
      <c r="L84" s="178"/>
      <c r="M84" s="178"/>
      <c r="N84" s="160" t="str">
        <f t="shared" si="8"/>
        <v/>
      </c>
      <c r="P84" s="160" t="str">
        <f t="shared" si="9"/>
        <v/>
      </c>
      <c r="Q84" s="160">
        <f t="shared" si="7"/>
        <v>0</v>
      </c>
      <c r="R84" s="160" t="str">
        <f t="shared" si="10"/>
        <v/>
      </c>
      <c r="S84" s="160" t="str">
        <f t="shared" si="11"/>
        <v/>
      </c>
    </row>
    <row r="85" spans="3:19" ht="17.45" customHeight="1" x14ac:dyDescent="0.25">
      <c r="C85" s="188"/>
      <c r="D85" s="189"/>
      <c r="E85" s="178"/>
      <c r="F85" s="178"/>
      <c r="G85" s="190">
        <f>DATOS!$E$13</f>
        <v>1</v>
      </c>
      <c r="H85" s="178"/>
      <c r="I85" s="191"/>
      <c r="J85" s="178"/>
      <c r="K85" s="178"/>
      <c r="L85" s="178"/>
      <c r="M85" s="178"/>
      <c r="N85" s="160" t="str">
        <f t="shared" si="8"/>
        <v/>
      </c>
      <c r="P85" s="160" t="str">
        <f t="shared" si="9"/>
        <v/>
      </c>
      <c r="Q85" s="160">
        <f t="shared" si="7"/>
        <v>0</v>
      </c>
      <c r="R85" s="160" t="str">
        <f t="shared" si="10"/>
        <v/>
      </c>
      <c r="S85" s="160" t="str">
        <f t="shared" si="11"/>
        <v/>
      </c>
    </row>
    <row r="86" spans="3:19" ht="17.45" customHeight="1" x14ac:dyDescent="0.25">
      <c r="C86" s="188"/>
      <c r="D86" s="189"/>
      <c r="E86" s="178"/>
      <c r="F86" s="178"/>
      <c r="G86" s="190">
        <f>DATOS!$E$13</f>
        <v>1</v>
      </c>
      <c r="H86" s="178"/>
      <c r="I86" s="191"/>
      <c r="J86" s="178"/>
      <c r="K86" s="178"/>
      <c r="L86" s="178"/>
      <c r="M86" s="178"/>
      <c r="N86" s="160" t="str">
        <f t="shared" si="8"/>
        <v/>
      </c>
      <c r="P86" s="160" t="str">
        <f t="shared" si="9"/>
        <v/>
      </c>
      <c r="Q86" s="160">
        <f t="shared" si="7"/>
        <v>0</v>
      </c>
      <c r="R86" s="160" t="str">
        <f t="shared" si="10"/>
        <v/>
      </c>
      <c r="S86" s="160" t="str">
        <f t="shared" si="11"/>
        <v/>
      </c>
    </row>
    <row r="87" spans="3:19" ht="17.45" customHeight="1" x14ac:dyDescent="0.25">
      <c r="C87" s="188"/>
      <c r="D87" s="189"/>
      <c r="E87" s="178"/>
      <c r="F87" s="178"/>
      <c r="G87" s="190">
        <f>DATOS!$E$13</f>
        <v>1</v>
      </c>
      <c r="H87" s="178"/>
      <c r="I87" s="191"/>
      <c r="J87" s="178"/>
      <c r="K87" s="178"/>
      <c r="L87" s="178"/>
      <c r="M87" s="178"/>
      <c r="N87" s="160" t="str">
        <f t="shared" si="8"/>
        <v/>
      </c>
      <c r="P87" s="160" t="str">
        <f t="shared" si="9"/>
        <v/>
      </c>
      <c r="Q87" s="160">
        <f t="shared" si="7"/>
        <v>0</v>
      </c>
      <c r="R87" s="160" t="str">
        <f t="shared" si="10"/>
        <v/>
      </c>
      <c r="S87" s="160" t="str">
        <f t="shared" si="11"/>
        <v/>
      </c>
    </row>
    <row r="88" spans="3:19" ht="17.45" customHeight="1" x14ac:dyDescent="0.25">
      <c r="C88" s="188"/>
      <c r="D88" s="189"/>
      <c r="E88" s="178"/>
      <c r="F88" s="178"/>
      <c r="G88" s="190">
        <f>DATOS!$E$13</f>
        <v>1</v>
      </c>
      <c r="H88" s="178"/>
      <c r="I88" s="191"/>
      <c r="J88" s="178"/>
      <c r="K88" s="178"/>
      <c r="L88" s="178"/>
      <c r="M88" s="178"/>
      <c r="N88" s="160" t="str">
        <f t="shared" si="8"/>
        <v/>
      </c>
      <c r="P88" s="160" t="str">
        <f t="shared" si="9"/>
        <v/>
      </c>
      <c r="Q88" s="160">
        <f t="shared" si="7"/>
        <v>0</v>
      </c>
      <c r="R88" s="160" t="str">
        <f t="shared" si="10"/>
        <v/>
      </c>
      <c r="S88" s="160" t="str">
        <f t="shared" si="11"/>
        <v/>
      </c>
    </row>
    <row r="89" spans="3:19" ht="17.45" customHeight="1" x14ac:dyDescent="0.25">
      <c r="C89" s="188"/>
      <c r="D89" s="189"/>
      <c r="E89" s="178"/>
      <c r="F89" s="178"/>
      <c r="G89" s="190">
        <f>DATOS!$E$13</f>
        <v>1</v>
      </c>
      <c r="H89" s="178"/>
      <c r="I89" s="191"/>
      <c r="J89" s="178"/>
      <c r="K89" s="178"/>
      <c r="L89" s="178"/>
      <c r="M89" s="178"/>
      <c r="N89" s="160" t="str">
        <f t="shared" si="8"/>
        <v/>
      </c>
      <c r="P89" s="160" t="str">
        <f t="shared" si="9"/>
        <v/>
      </c>
      <c r="Q89" s="160">
        <f t="shared" si="7"/>
        <v>0</v>
      </c>
      <c r="R89" s="160" t="str">
        <f t="shared" si="10"/>
        <v/>
      </c>
      <c r="S89" s="160" t="str">
        <f t="shared" si="11"/>
        <v/>
      </c>
    </row>
    <row r="90" spans="3:19" ht="17.45" customHeight="1" x14ac:dyDescent="0.25">
      <c r="C90" s="188"/>
      <c r="D90" s="189"/>
      <c r="E90" s="178"/>
      <c r="F90" s="178"/>
      <c r="G90" s="190">
        <f>DATOS!$E$13</f>
        <v>1</v>
      </c>
      <c r="H90" s="178"/>
      <c r="I90" s="191"/>
      <c r="J90" s="178"/>
      <c r="K90" s="178"/>
      <c r="L90" s="178"/>
      <c r="M90" s="178"/>
      <c r="N90" s="160" t="str">
        <f t="shared" si="8"/>
        <v/>
      </c>
      <c r="P90" s="160" t="str">
        <f t="shared" si="9"/>
        <v/>
      </c>
      <c r="Q90" s="160">
        <f t="shared" si="7"/>
        <v>0</v>
      </c>
      <c r="R90" s="160" t="str">
        <f t="shared" si="10"/>
        <v/>
      </c>
      <c r="S90" s="160" t="str">
        <f t="shared" si="11"/>
        <v/>
      </c>
    </row>
    <row r="91" spans="3:19" ht="17.45" customHeight="1" x14ac:dyDescent="0.25">
      <c r="C91" s="188"/>
      <c r="D91" s="189"/>
      <c r="E91" s="178"/>
      <c r="F91" s="178"/>
      <c r="G91" s="190">
        <f>DATOS!$E$13</f>
        <v>1</v>
      </c>
      <c r="H91" s="178"/>
      <c r="I91" s="191"/>
      <c r="J91" s="178"/>
      <c r="K91" s="178"/>
      <c r="L91" s="178"/>
      <c r="M91" s="178"/>
      <c r="N91" s="160" t="str">
        <f t="shared" si="8"/>
        <v/>
      </c>
      <c r="P91" s="160" t="str">
        <f t="shared" si="9"/>
        <v/>
      </c>
      <c r="Q91" s="160">
        <f t="shared" si="7"/>
        <v>0</v>
      </c>
      <c r="R91" s="160" t="str">
        <f t="shared" si="10"/>
        <v/>
      </c>
      <c r="S91" s="160" t="str">
        <f t="shared" si="11"/>
        <v/>
      </c>
    </row>
    <row r="92" spans="3:19" ht="17.45" customHeight="1" x14ac:dyDescent="0.25">
      <c r="C92" s="188"/>
      <c r="D92" s="189"/>
      <c r="E92" s="178"/>
      <c r="F92" s="178"/>
      <c r="G92" s="190">
        <f>DATOS!$E$13</f>
        <v>1</v>
      </c>
      <c r="H92" s="178"/>
      <c r="I92" s="191"/>
      <c r="J92" s="178"/>
      <c r="K92" s="178"/>
      <c r="L92" s="178"/>
      <c r="M92" s="178"/>
      <c r="N92" s="160" t="str">
        <f t="shared" si="8"/>
        <v/>
      </c>
      <c r="P92" s="160" t="str">
        <f t="shared" si="9"/>
        <v/>
      </c>
      <c r="Q92" s="160">
        <f t="shared" si="7"/>
        <v>0</v>
      </c>
      <c r="R92" s="160" t="str">
        <f t="shared" si="10"/>
        <v/>
      </c>
      <c r="S92" s="160" t="str">
        <f t="shared" si="11"/>
        <v/>
      </c>
    </row>
    <row r="93" spans="3:19" ht="17.45" customHeight="1" x14ac:dyDescent="0.25">
      <c r="C93" s="188"/>
      <c r="D93" s="189"/>
      <c r="E93" s="178"/>
      <c r="F93" s="178"/>
      <c r="G93" s="190">
        <f>DATOS!$E$13</f>
        <v>1</v>
      </c>
      <c r="H93" s="178"/>
      <c r="I93" s="191"/>
      <c r="J93" s="178"/>
      <c r="K93" s="178"/>
      <c r="L93" s="178"/>
      <c r="M93" s="178"/>
      <c r="N93" s="160" t="str">
        <f t="shared" si="8"/>
        <v/>
      </c>
      <c r="P93" s="160" t="str">
        <f t="shared" si="9"/>
        <v/>
      </c>
      <c r="Q93" s="160">
        <f t="shared" si="7"/>
        <v>0</v>
      </c>
      <c r="R93" s="160" t="str">
        <f t="shared" si="10"/>
        <v/>
      </c>
      <c r="S93" s="160" t="str">
        <f t="shared" si="11"/>
        <v/>
      </c>
    </row>
    <row r="94" spans="3:19" ht="17.45" customHeight="1" x14ac:dyDescent="0.25">
      <c r="C94" s="188"/>
      <c r="D94" s="189"/>
      <c r="E94" s="178"/>
      <c r="F94" s="178"/>
      <c r="G94" s="190">
        <f>DATOS!$E$13</f>
        <v>1</v>
      </c>
      <c r="H94" s="178"/>
      <c r="I94" s="191"/>
      <c r="J94" s="178"/>
      <c r="K94" s="178"/>
      <c r="L94" s="178"/>
      <c r="M94" s="178"/>
      <c r="N94" s="160" t="str">
        <f t="shared" si="8"/>
        <v/>
      </c>
      <c r="P94" s="160" t="str">
        <f t="shared" si="9"/>
        <v/>
      </c>
      <c r="Q94" s="160">
        <f t="shared" si="7"/>
        <v>0</v>
      </c>
      <c r="R94" s="160" t="str">
        <f t="shared" si="10"/>
        <v/>
      </c>
      <c r="S94" s="160" t="str">
        <f t="shared" si="11"/>
        <v/>
      </c>
    </row>
    <row r="95" spans="3:19" ht="17.45" customHeight="1" x14ac:dyDescent="0.25">
      <c r="C95" s="188"/>
      <c r="D95" s="189"/>
      <c r="E95" s="178"/>
      <c r="F95" s="178"/>
      <c r="G95" s="190">
        <f>DATOS!$E$13</f>
        <v>1</v>
      </c>
      <c r="H95" s="178"/>
      <c r="I95" s="191"/>
      <c r="J95" s="178"/>
      <c r="K95" s="178"/>
      <c r="L95" s="178"/>
      <c r="M95" s="178"/>
      <c r="N95" s="160" t="str">
        <f t="shared" si="8"/>
        <v/>
      </c>
      <c r="P95" s="160" t="str">
        <f t="shared" si="9"/>
        <v/>
      </c>
      <c r="Q95" s="160">
        <f t="shared" si="7"/>
        <v>0</v>
      </c>
      <c r="R95" s="160" t="str">
        <f t="shared" si="10"/>
        <v/>
      </c>
      <c r="S95" s="160" t="str">
        <f t="shared" si="11"/>
        <v/>
      </c>
    </row>
    <row r="96" spans="3:19" ht="17.45" customHeight="1" x14ac:dyDescent="0.25">
      <c r="C96" s="188"/>
      <c r="D96" s="189"/>
      <c r="E96" s="178"/>
      <c r="F96" s="178"/>
      <c r="G96" s="190">
        <f>DATOS!$E$13</f>
        <v>1</v>
      </c>
      <c r="H96" s="178"/>
      <c r="I96" s="191"/>
      <c r="J96" s="178"/>
      <c r="K96" s="178"/>
      <c r="L96" s="178"/>
      <c r="M96" s="178"/>
      <c r="N96" s="160" t="str">
        <f t="shared" si="8"/>
        <v/>
      </c>
      <c r="P96" s="160" t="str">
        <f t="shared" si="9"/>
        <v/>
      </c>
      <c r="Q96" s="160">
        <f t="shared" si="7"/>
        <v>0</v>
      </c>
      <c r="R96" s="160" t="str">
        <f t="shared" si="10"/>
        <v/>
      </c>
      <c r="S96" s="160" t="str">
        <f t="shared" si="11"/>
        <v/>
      </c>
    </row>
    <row r="97" spans="3:19" ht="17.45" customHeight="1" x14ac:dyDescent="0.25">
      <c r="C97" s="188"/>
      <c r="D97" s="189"/>
      <c r="E97" s="178"/>
      <c r="F97" s="178"/>
      <c r="G97" s="190">
        <f>DATOS!$E$13</f>
        <v>1</v>
      </c>
      <c r="H97" s="178"/>
      <c r="I97" s="191"/>
      <c r="J97" s="178"/>
      <c r="K97" s="178"/>
      <c r="L97" s="178"/>
      <c r="M97" s="178"/>
      <c r="N97" s="160" t="str">
        <f t="shared" si="8"/>
        <v/>
      </c>
      <c r="P97" s="160" t="str">
        <f t="shared" si="9"/>
        <v/>
      </c>
      <c r="Q97" s="160">
        <f t="shared" si="7"/>
        <v>0</v>
      </c>
      <c r="R97" s="160" t="str">
        <f t="shared" si="10"/>
        <v/>
      </c>
      <c r="S97" s="160" t="str">
        <f t="shared" si="11"/>
        <v/>
      </c>
    </row>
    <row r="98" spans="3:19" ht="17.45" customHeight="1" x14ac:dyDescent="0.25">
      <c r="C98" s="188"/>
      <c r="D98" s="189"/>
      <c r="E98" s="178"/>
      <c r="F98" s="178"/>
      <c r="G98" s="190">
        <f>DATOS!$E$13</f>
        <v>1</v>
      </c>
      <c r="H98" s="178"/>
      <c r="I98" s="191"/>
      <c r="J98" s="178"/>
      <c r="K98" s="178"/>
      <c r="L98" s="178"/>
      <c r="M98" s="178"/>
      <c r="N98" s="160" t="str">
        <f t="shared" si="8"/>
        <v/>
      </c>
      <c r="P98" s="160" t="str">
        <f t="shared" si="9"/>
        <v/>
      </c>
      <c r="Q98" s="160">
        <f t="shared" si="7"/>
        <v>0</v>
      </c>
      <c r="R98" s="160" t="str">
        <f t="shared" si="10"/>
        <v/>
      </c>
      <c r="S98" s="160" t="str">
        <f t="shared" si="11"/>
        <v/>
      </c>
    </row>
    <row r="99" spans="3:19" ht="17.45" customHeight="1" x14ac:dyDescent="0.25">
      <c r="C99" s="188"/>
      <c r="D99" s="189"/>
      <c r="E99" s="178"/>
      <c r="F99" s="178"/>
      <c r="G99" s="190">
        <f>DATOS!$E$13</f>
        <v>1</v>
      </c>
      <c r="H99" s="178"/>
      <c r="I99" s="191"/>
      <c r="J99" s="178"/>
      <c r="K99" s="178"/>
      <c r="L99" s="178"/>
      <c r="M99" s="178"/>
      <c r="N99" s="160" t="str">
        <f t="shared" si="8"/>
        <v/>
      </c>
      <c r="P99" s="160" t="str">
        <f t="shared" si="9"/>
        <v/>
      </c>
      <c r="Q99" s="160">
        <f t="shared" si="7"/>
        <v>0</v>
      </c>
      <c r="R99" s="160" t="str">
        <f t="shared" si="10"/>
        <v/>
      </c>
      <c r="S99" s="160" t="str">
        <f t="shared" si="11"/>
        <v/>
      </c>
    </row>
    <row r="100" spans="3:19" ht="17.45" customHeight="1" x14ac:dyDescent="0.25">
      <c r="C100" s="188"/>
      <c r="D100" s="189"/>
      <c r="E100" s="178"/>
      <c r="F100" s="178"/>
      <c r="G100" s="190">
        <f>DATOS!$E$13</f>
        <v>1</v>
      </c>
      <c r="H100" s="178"/>
      <c r="I100" s="191"/>
      <c r="J100" s="178"/>
      <c r="K100" s="178"/>
      <c r="L100" s="178"/>
      <c r="M100" s="178"/>
      <c r="N100" s="160" t="str">
        <f t="shared" si="8"/>
        <v/>
      </c>
      <c r="P100" s="160" t="str">
        <f t="shared" si="9"/>
        <v/>
      </c>
      <c r="Q100" s="160">
        <f t="shared" si="7"/>
        <v>0</v>
      </c>
      <c r="R100" s="160" t="str">
        <f t="shared" si="10"/>
        <v/>
      </c>
      <c r="S100" s="160" t="str">
        <f t="shared" si="11"/>
        <v/>
      </c>
    </row>
    <row r="101" spans="3:19" ht="17.45" customHeight="1" x14ac:dyDescent="0.25">
      <c r="C101" s="188"/>
      <c r="D101" s="189"/>
      <c r="E101" s="178"/>
      <c r="F101" s="178"/>
      <c r="G101" s="190">
        <f>DATOS!$E$13</f>
        <v>1</v>
      </c>
      <c r="H101" s="178"/>
      <c r="I101" s="191"/>
      <c r="J101" s="178"/>
      <c r="K101" s="178"/>
      <c r="L101" s="178"/>
      <c r="M101" s="178"/>
      <c r="N101" s="160" t="str">
        <f t="shared" si="8"/>
        <v/>
      </c>
      <c r="P101" s="160" t="str">
        <f t="shared" si="9"/>
        <v/>
      </c>
      <c r="Q101" s="160">
        <f t="shared" si="7"/>
        <v>0</v>
      </c>
      <c r="R101" s="160" t="str">
        <f t="shared" si="10"/>
        <v/>
      </c>
      <c r="S101" s="160" t="str">
        <f t="shared" si="11"/>
        <v/>
      </c>
    </row>
    <row r="102" spans="3:19" ht="17.45" customHeight="1" x14ac:dyDescent="0.25">
      <c r="C102" s="188"/>
      <c r="D102" s="189"/>
      <c r="E102" s="178"/>
      <c r="F102" s="178"/>
      <c r="G102" s="190">
        <f>DATOS!$E$13</f>
        <v>1</v>
      </c>
      <c r="H102" s="178"/>
      <c r="I102" s="191"/>
      <c r="J102" s="178"/>
      <c r="K102" s="178"/>
      <c r="L102" s="178"/>
      <c r="M102" s="178"/>
      <c r="N102" s="160" t="str">
        <f t="shared" si="8"/>
        <v/>
      </c>
      <c r="P102" s="160" t="str">
        <f t="shared" si="9"/>
        <v/>
      </c>
      <c r="Q102" s="160">
        <f t="shared" si="7"/>
        <v>0</v>
      </c>
      <c r="R102" s="160" t="str">
        <f t="shared" si="10"/>
        <v/>
      </c>
      <c r="S102" s="160" t="str">
        <f t="shared" si="11"/>
        <v/>
      </c>
    </row>
    <row r="103" spans="3:19" ht="17.45" customHeight="1" x14ac:dyDescent="0.25">
      <c r="C103" s="188"/>
      <c r="D103" s="189"/>
      <c r="E103" s="178"/>
      <c r="F103" s="178"/>
      <c r="G103" s="190">
        <f>DATOS!$E$13</f>
        <v>1</v>
      </c>
      <c r="H103" s="178"/>
      <c r="I103" s="191"/>
      <c r="J103" s="178"/>
      <c r="K103" s="178"/>
      <c r="L103" s="178"/>
      <c r="M103" s="178"/>
      <c r="N103" s="160" t="str">
        <f t="shared" si="8"/>
        <v/>
      </c>
      <c r="P103" s="160" t="str">
        <f t="shared" si="9"/>
        <v/>
      </c>
      <c r="Q103" s="160">
        <f t="shared" si="7"/>
        <v>0</v>
      </c>
      <c r="R103" s="160" t="str">
        <f t="shared" si="10"/>
        <v/>
      </c>
      <c r="S103" s="160" t="str">
        <f t="shared" si="11"/>
        <v/>
      </c>
    </row>
    <row r="104" spans="3:19" ht="17.45" customHeight="1" x14ac:dyDescent="0.25">
      <c r="C104" s="188"/>
      <c r="D104" s="189"/>
      <c r="E104" s="178"/>
      <c r="F104" s="178"/>
      <c r="G104" s="190">
        <f>DATOS!$E$13</f>
        <v>1</v>
      </c>
      <c r="H104" s="178"/>
      <c r="I104" s="191"/>
      <c r="J104" s="178"/>
      <c r="K104" s="178"/>
      <c r="L104" s="178"/>
      <c r="M104" s="178"/>
      <c r="N104" s="160" t="str">
        <f t="shared" si="8"/>
        <v/>
      </c>
      <c r="P104" s="160" t="str">
        <f t="shared" si="9"/>
        <v/>
      </c>
      <c r="Q104" s="160">
        <f t="shared" si="7"/>
        <v>0</v>
      </c>
      <c r="R104" s="160" t="str">
        <f t="shared" si="10"/>
        <v/>
      </c>
      <c r="S104" s="160" t="str">
        <f t="shared" si="11"/>
        <v/>
      </c>
    </row>
    <row r="105" spans="3:19" ht="17.45" customHeight="1" x14ac:dyDescent="0.25">
      <c r="C105" s="188"/>
      <c r="D105" s="189"/>
      <c r="E105" s="178"/>
      <c r="F105" s="178"/>
      <c r="G105" s="190">
        <f>DATOS!$E$13</f>
        <v>1</v>
      </c>
      <c r="H105" s="178"/>
      <c r="I105" s="191"/>
      <c r="J105" s="178"/>
      <c r="K105" s="178"/>
      <c r="L105" s="178"/>
      <c r="M105" s="178"/>
      <c r="N105" s="160" t="str">
        <f t="shared" si="8"/>
        <v/>
      </c>
      <c r="P105" s="160" t="str">
        <f t="shared" si="9"/>
        <v/>
      </c>
      <c r="Q105" s="160">
        <f t="shared" si="7"/>
        <v>0</v>
      </c>
      <c r="R105" s="160" t="str">
        <f t="shared" si="10"/>
        <v/>
      </c>
      <c r="S105" s="160" t="str">
        <f t="shared" si="11"/>
        <v/>
      </c>
    </row>
    <row r="106" spans="3:19" ht="17.45" customHeight="1" x14ac:dyDescent="0.25">
      <c r="C106" s="188"/>
      <c r="D106" s="189"/>
      <c r="E106" s="178"/>
      <c r="F106" s="178"/>
      <c r="G106" s="190">
        <f>DATOS!$E$13</f>
        <v>1</v>
      </c>
      <c r="H106" s="178"/>
      <c r="I106" s="191"/>
      <c r="J106" s="178"/>
      <c r="K106" s="178"/>
      <c r="L106" s="178"/>
      <c r="M106" s="178"/>
      <c r="N106" s="160" t="str">
        <f t="shared" si="8"/>
        <v/>
      </c>
      <c r="P106" s="160" t="str">
        <f t="shared" si="9"/>
        <v/>
      </c>
      <c r="Q106" s="160">
        <f t="shared" si="7"/>
        <v>0</v>
      </c>
      <c r="R106" s="160" t="str">
        <f t="shared" si="10"/>
        <v/>
      </c>
      <c r="S106" s="160" t="str">
        <f t="shared" si="11"/>
        <v/>
      </c>
    </row>
    <row r="107" spans="3:19" ht="17.45" customHeight="1" x14ac:dyDescent="0.25">
      <c r="C107" s="188"/>
      <c r="D107" s="189"/>
      <c r="E107" s="178"/>
      <c r="F107" s="178"/>
      <c r="G107" s="190">
        <f>DATOS!$E$13</f>
        <v>1</v>
      </c>
      <c r="H107" s="178"/>
      <c r="I107" s="191"/>
      <c r="J107" s="178"/>
      <c r="K107" s="178"/>
      <c r="L107" s="178"/>
      <c r="M107" s="178"/>
      <c r="N107" s="160" t="str">
        <f t="shared" si="8"/>
        <v/>
      </c>
      <c r="P107" s="160" t="str">
        <f t="shared" si="9"/>
        <v/>
      </c>
      <c r="Q107" s="160">
        <f t="shared" si="7"/>
        <v>0</v>
      </c>
      <c r="R107" s="160" t="str">
        <f t="shared" si="10"/>
        <v/>
      </c>
      <c r="S107" s="160" t="str">
        <f t="shared" si="11"/>
        <v/>
      </c>
    </row>
    <row r="108" spans="3:19" ht="17.45" customHeight="1" x14ac:dyDescent="0.25">
      <c r="C108" s="188"/>
      <c r="D108" s="189"/>
      <c r="E108" s="178"/>
      <c r="F108" s="178"/>
      <c r="G108" s="190">
        <f>DATOS!$E$13</f>
        <v>1</v>
      </c>
      <c r="H108" s="178"/>
      <c r="I108" s="191"/>
      <c r="J108" s="178"/>
      <c r="K108" s="178"/>
      <c r="L108" s="178"/>
      <c r="M108" s="178"/>
      <c r="N108" s="160" t="str">
        <f t="shared" si="8"/>
        <v/>
      </c>
      <c r="P108" s="160" t="str">
        <f t="shared" si="9"/>
        <v/>
      </c>
      <c r="Q108" s="160">
        <f t="shared" si="7"/>
        <v>0</v>
      </c>
      <c r="R108" s="160" t="str">
        <f t="shared" si="10"/>
        <v/>
      </c>
      <c r="S108" s="160" t="str">
        <f t="shared" si="11"/>
        <v/>
      </c>
    </row>
    <row r="109" spans="3:19" ht="17.45" customHeight="1" x14ac:dyDescent="0.25">
      <c r="C109" s="188"/>
      <c r="D109" s="189"/>
      <c r="E109" s="178"/>
      <c r="F109" s="178"/>
      <c r="G109" s="190">
        <f>DATOS!$E$13</f>
        <v>1</v>
      </c>
      <c r="H109" s="178"/>
      <c r="I109" s="191"/>
      <c r="J109" s="178"/>
      <c r="K109" s="178"/>
      <c r="L109" s="178"/>
      <c r="M109" s="178"/>
      <c r="N109" s="160" t="str">
        <f t="shared" si="8"/>
        <v/>
      </c>
      <c r="P109" s="160" t="str">
        <f t="shared" si="9"/>
        <v/>
      </c>
      <c r="Q109" s="160">
        <f t="shared" si="7"/>
        <v>0</v>
      </c>
      <c r="R109" s="160" t="str">
        <f t="shared" si="10"/>
        <v/>
      </c>
      <c r="S109" s="160" t="str">
        <f t="shared" si="11"/>
        <v/>
      </c>
    </row>
    <row r="110" spans="3:19" ht="17.45" customHeight="1" x14ac:dyDescent="0.25">
      <c r="C110" s="188"/>
      <c r="D110" s="189"/>
      <c r="E110" s="178"/>
      <c r="F110" s="178"/>
      <c r="G110" s="190">
        <f>DATOS!$E$13</f>
        <v>1</v>
      </c>
      <c r="H110" s="178"/>
      <c r="I110" s="191"/>
      <c r="J110" s="178"/>
      <c r="K110" s="178"/>
      <c r="L110" s="178"/>
      <c r="M110" s="178"/>
      <c r="N110" s="160" t="str">
        <f t="shared" si="8"/>
        <v/>
      </c>
      <c r="P110" s="160" t="str">
        <f t="shared" si="9"/>
        <v/>
      </c>
      <c r="Q110" s="160">
        <f t="shared" si="7"/>
        <v>0</v>
      </c>
      <c r="R110" s="160" t="str">
        <f t="shared" si="10"/>
        <v/>
      </c>
      <c r="S110" s="160" t="str">
        <f t="shared" si="11"/>
        <v/>
      </c>
    </row>
    <row r="111" spans="3:19" ht="17.45" customHeight="1" x14ac:dyDescent="0.25">
      <c r="C111" s="188"/>
      <c r="D111" s="189"/>
      <c r="E111" s="178"/>
      <c r="F111" s="178"/>
      <c r="G111" s="190">
        <f>DATOS!$E$13</f>
        <v>1</v>
      </c>
      <c r="H111" s="178"/>
      <c r="I111" s="191"/>
      <c r="J111" s="178"/>
      <c r="K111" s="178"/>
      <c r="L111" s="178"/>
      <c r="M111" s="178"/>
      <c r="N111" s="160" t="str">
        <f t="shared" si="8"/>
        <v/>
      </c>
      <c r="P111" s="160" t="str">
        <f t="shared" si="9"/>
        <v/>
      </c>
      <c r="Q111" s="160">
        <f t="shared" si="7"/>
        <v>0</v>
      </c>
      <c r="R111" s="160" t="str">
        <f t="shared" si="10"/>
        <v/>
      </c>
      <c r="S111" s="160" t="str">
        <f t="shared" si="11"/>
        <v/>
      </c>
    </row>
    <row r="112" spans="3:19" ht="17.45" customHeight="1" x14ac:dyDescent="0.25">
      <c r="C112" s="188"/>
      <c r="D112" s="189"/>
      <c r="E112" s="178"/>
      <c r="F112" s="178"/>
      <c r="G112" s="190">
        <f>DATOS!$E$13</f>
        <v>1</v>
      </c>
      <c r="H112" s="178"/>
      <c r="I112" s="191"/>
      <c r="J112" s="178"/>
      <c r="K112" s="178"/>
      <c r="L112" s="178"/>
      <c r="M112" s="178"/>
      <c r="N112" s="160" t="str">
        <f t="shared" si="8"/>
        <v/>
      </c>
      <c r="P112" s="160" t="str">
        <f t="shared" si="9"/>
        <v/>
      </c>
      <c r="Q112" s="160">
        <f t="shared" si="7"/>
        <v>0</v>
      </c>
      <c r="R112" s="160" t="str">
        <f t="shared" si="10"/>
        <v/>
      </c>
      <c r="S112" s="160" t="str">
        <f t="shared" si="11"/>
        <v/>
      </c>
    </row>
    <row r="113" spans="3:19" ht="17.45" customHeight="1" x14ac:dyDescent="0.25">
      <c r="C113" s="188"/>
      <c r="D113" s="189"/>
      <c r="E113" s="178"/>
      <c r="F113" s="178"/>
      <c r="G113" s="190">
        <f>DATOS!$E$13</f>
        <v>1</v>
      </c>
      <c r="H113" s="178"/>
      <c r="I113" s="191"/>
      <c r="J113" s="178"/>
      <c r="K113" s="178"/>
      <c r="L113" s="178"/>
      <c r="M113" s="178"/>
      <c r="N113" s="160" t="str">
        <f t="shared" si="8"/>
        <v/>
      </c>
      <c r="P113" s="160" t="str">
        <f t="shared" si="9"/>
        <v/>
      </c>
      <c r="Q113" s="160">
        <f t="shared" si="7"/>
        <v>0</v>
      </c>
      <c r="R113" s="160" t="str">
        <f t="shared" si="10"/>
        <v/>
      </c>
      <c r="S113" s="160" t="str">
        <f t="shared" si="11"/>
        <v/>
      </c>
    </row>
    <row r="114" spans="3:19" ht="17.45" customHeight="1" x14ac:dyDescent="0.25">
      <c r="C114" s="188"/>
      <c r="D114" s="189"/>
      <c r="E114" s="178"/>
      <c r="F114" s="178"/>
      <c r="G114" s="190">
        <f>DATOS!$E$13</f>
        <v>1</v>
      </c>
      <c r="H114" s="178"/>
      <c r="I114" s="191"/>
      <c r="J114" s="178"/>
      <c r="K114" s="178"/>
      <c r="L114" s="178"/>
      <c r="M114" s="178"/>
      <c r="N114" s="160" t="str">
        <f t="shared" si="8"/>
        <v/>
      </c>
      <c r="P114" s="160" t="str">
        <f t="shared" si="9"/>
        <v/>
      </c>
      <c r="Q114" s="160">
        <f t="shared" si="7"/>
        <v>0</v>
      </c>
      <c r="R114" s="160" t="str">
        <f t="shared" si="10"/>
        <v/>
      </c>
      <c r="S114" s="160" t="str">
        <f t="shared" si="11"/>
        <v/>
      </c>
    </row>
    <row r="115" spans="3:19" ht="17.45" customHeight="1" x14ac:dyDescent="0.25">
      <c r="C115" s="188"/>
      <c r="D115" s="189"/>
      <c r="E115" s="178"/>
      <c r="F115" s="178"/>
      <c r="G115" s="190">
        <f>DATOS!$E$13</f>
        <v>1</v>
      </c>
      <c r="H115" s="178"/>
      <c r="I115" s="191"/>
      <c r="J115" s="178"/>
      <c r="K115" s="178"/>
      <c r="L115" s="178"/>
      <c r="M115" s="178"/>
      <c r="N115" s="160" t="str">
        <f t="shared" si="8"/>
        <v/>
      </c>
      <c r="P115" s="160" t="str">
        <f t="shared" si="9"/>
        <v/>
      </c>
      <c r="Q115" s="160">
        <f t="shared" si="7"/>
        <v>0</v>
      </c>
      <c r="R115" s="160" t="str">
        <f t="shared" si="10"/>
        <v/>
      </c>
      <c r="S115" s="160" t="str">
        <f t="shared" si="11"/>
        <v/>
      </c>
    </row>
    <row r="116" spans="3:19" ht="17.45" customHeight="1" x14ac:dyDescent="0.25">
      <c r="C116" s="188"/>
      <c r="D116" s="189"/>
      <c r="E116" s="178"/>
      <c r="F116" s="178"/>
      <c r="G116" s="190">
        <f>DATOS!$E$13</f>
        <v>1</v>
      </c>
      <c r="H116" s="178"/>
      <c r="I116" s="191"/>
      <c r="J116" s="178"/>
      <c r="K116" s="178"/>
      <c r="L116" s="178"/>
      <c r="M116" s="178"/>
      <c r="N116" s="160" t="str">
        <f t="shared" si="8"/>
        <v/>
      </c>
      <c r="P116" s="160" t="str">
        <f t="shared" si="9"/>
        <v/>
      </c>
      <c r="Q116" s="160">
        <f t="shared" si="7"/>
        <v>0</v>
      </c>
      <c r="R116" s="160" t="str">
        <f t="shared" si="10"/>
        <v/>
      </c>
      <c r="S116" s="160" t="str">
        <f t="shared" si="11"/>
        <v/>
      </c>
    </row>
    <row r="117" spans="3:19" ht="17.45" customHeight="1" x14ac:dyDescent="0.25">
      <c r="C117" s="188"/>
      <c r="D117" s="189"/>
      <c r="E117" s="178"/>
      <c r="F117" s="178"/>
      <c r="G117" s="190">
        <f>DATOS!$E$13</f>
        <v>1</v>
      </c>
      <c r="H117" s="178"/>
      <c r="I117" s="191"/>
      <c r="J117" s="178"/>
      <c r="K117" s="178"/>
      <c r="L117" s="178"/>
      <c r="M117" s="178"/>
      <c r="N117" s="160" t="str">
        <f t="shared" si="8"/>
        <v/>
      </c>
      <c r="P117" s="160" t="str">
        <f t="shared" si="9"/>
        <v/>
      </c>
      <c r="Q117" s="160">
        <f t="shared" si="7"/>
        <v>0</v>
      </c>
      <c r="R117" s="160" t="str">
        <f t="shared" si="10"/>
        <v/>
      </c>
      <c r="S117" s="160" t="str">
        <f t="shared" si="11"/>
        <v/>
      </c>
    </row>
    <row r="118" spans="3:19" ht="17.45" customHeight="1" x14ac:dyDescent="0.25">
      <c r="C118" s="188"/>
      <c r="D118" s="189"/>
      <c r="E118" s="178"/>
      <c r="F118" s="178"/>
      <c r="G118" s="190">
        <f>DATOS!$E$13</f>
        <v>1</v>
      </c>
      <c r="H118" s="178"/>
      <c r="I118" s="191"/>
      <c r="J118" s="178"/>
      <c r="K118" s="178"/>
      <c r="L118" s="178"/>
      <c r="M118" s="178"/>
      <c r="N118" s="160" t="str">
        <f t="shared" si="8"/>
        <v/>
      </c>
      <c r="P118" s="160" t="str">
        <f t="shared" si="9"/>
        <v/>
      </c>
      <c r="Q118" s="160">
        <f t="shared" si="7"/>
        <v>0</v>
      </c>
      <c r="R118" s="160" t="str">
        <f t="shared" si="10"/>
        <v/>
      </c>
      <c r="S118" s="160" t="str">
        <f t="shared" si="11"/>
        <v/>
      </c>
    </row>
    <row r="119" spans="3:19" ht="17.45" customHeight="1" x14ac:dyDescent="0.25">
      <c r="C119" s="188"/>
      <c r="D119" s="189"/>
      <c r="E119" s="178"/>
      <c r="F119" s="178"/>
      <c r="G119" s="190">
        <f>DATOS!$E$13</f>
        <v>1</v>
      </c>
      <c r="H119" s="178"/>
      <c r="I119" s="191"/>
      <c r="J119" s="178"/>
      <c r="K119" s="178"/>
      <c r="L119" s="178"/>
      <c r="M119" s="178"/>
      <c r="N119" s="160" t="str">
        <f t="shared" si="8"/>
        <v/>
      </c>
      <c r="P119" s="160" t="str">
        <f t="shared" si="9"/>
        <v/>
      </c>
      <c r="Q119" s="160">
        <f t="shared" si="7"/>
        <v>0</v>
      </c>
      <c r="R119" s="160" t="str">
        <f t="shared" si="10"/>
        <v/>
      </c>
      <c r="S119" s="160" t="str">
        <f t="shared" si="11"/>
        <v/>
      </c>
    </row>
    <row r="120" spans="3:19" ht="17.45" customHeight="1" x14ac:dyDescent="0.25">
      <c r="C120" s="188"/>
      <c r="D120" s="189"/>
      <c r="E120" s="178"/>
      <c r="F120" s="178"/>
      <c r="G120" s="190">
        <f>DATOS!$E$13</f>
        <v>1</v>
      </c>
      <c r="H120" s="178"/>
      <c r="I120" s="191"/>
      <c r="J120" s="178"/>
      <c r="K120" s="178"/>
      <c r="L120" s="178"/>
      <c r="M120" s="178"/>
      <c r="N120" s="160" t="str">
        <f t="shared" si="8"/>
        <v/>
      </c>
      <c r="P120" s="160" t="str">
        <f t="shared" si="9"/>
        <v/>
      </c>
      <c r="Q120" s="160">
        <f t="shared" si="7"/>
        <v>0</v>
      </c>
      <c r="R120" s="160" t="str">
        <f t="shared" si="10"/>
        <v/>
      </c>
      <c r="S120" s="160" t="str">
        <f t="shared" si="11"/>
        <v/>
      </c>
    </row>
    <row r="121" spans="3:19" ht="17.45" customHeight="1" x14ac:dyDescent="0.25">
      <c r="C121" s="188"/>
      <c r="D121" s="189"/>
      <c r="E121" s="178"/>
      <c r="F121" s="178"/>
      <c r="G121" s="190">
        <f>DATOS!$E$13</f>
        <v>1</v>
      </c>
      <c r="H121" s="178"/>
      <c r="I121" s="191"/>
      <c r="J121" s="178"/>
      <c r="K121" s="178"/>
      <c r="L121" s="178"/>
      <c r="M121" s="178"/>
      <c r="N121" s="160" t="str">
        <f t="shared" si="8"/>
        <v/>
      </c>
      <c r="P121" s="160" t="str">
        <f t="shared" si="9"/>
        <v/>
      </c>
      <c r="Q121" s="160">
        <f t="shared" si="7"/>
        <v>0</v>
      </c>
      <c r="R121" s="160" t="str">
        <f t="shared" si="10"/>
        <v/>
      </c>
      <c r="S121" s="160" t="str">
        <f t="shared" si="11"/>
        <v/>
      </c>
    </row>
    <row r="122" spans="3:19" ht="17.45" customHeight="1" x14ac:dyDescent="0.25">
      <c r="C122" s="188"/>
      <c r="D122" s="189"/>
      <c r="E122" s="178"/>
      <c r="F122" s="178"/>
      <c r="G122" s="190">
        <f>DATOS!$E$13</f>
        <v>1</v>
      </c>
      <c r="H122" s="178"/>
      <c r="I122" s="191"/>
      <c r="J122" s="178"/>
      <c r="K122" s="178"/>
      <c r="L122" s="178"/>
      <c r="M122" s="178"/>
      <c r="N122" s="160" t="str">
        <f t="shared" si="8"/>
        <v/>
      </c>
      <c r="P122" s="160" t="str">
        <f t="shared" si="9"/>
        <v/>
      </c>
      <c r="Q122" s="160">
        <f t="shared" si="7"/>
        <v>0</v>
      </c>
      <c r="R122" s="160" t="str">
        <f t="shared" si="10"/>
        <v/>
      </c>
      <c r="S122" s="160" t="str">
        <f t="shared" si="11"/>
        <v/>
      </c>
    </row>
    <row r="123" spans="3:19" ht="17.45" customHeight="1" x14ac:dyDescent="0.25">
      <c r="C123" s="188"/>
      <c r="D123" s="189"/>
      <c r="E123" s="178"/>
      <c r="F123" s="178"/>
      <c r="G123" s="190">
        <f>DATOS!$E$13</f>
        <v>1</v>
      </c>
      <c r="H123" s="178"/>
      <c r="I123" s="191"/>
      <c r="J123" s="178"/>
      <c r="K123" s="178"/>
      <c r="L123" s="178"/>
      <c r="M123" s="178"/>
      <c r="N123" s="160" t="str">
        <f t="shared" si="8"/>
        <v/>
      </c>
      <c r="P123" s="160" t="str">
        <f t="shared" si="9"/>
        <v/>
      </c>
      <c r="Q123" s="160">
        <f t="shared" si="7"/>
        <v>0</v>
      </c>
      <c r="R123" s="160" t="str">
        <f t="shared" si="10"/>
        <v/>
      </c>
      <c r="S123" s="160" t="str">
        <f t="shared" si="11"/>
        <v/>
      </c>
    </row>
    <row r="124" spans="3:19" ht="17.45" customHeight="1" x14ac:dyDescent="0.25">
      <c r="C124" s="188"/>
      <c r="D124" s="189"/>
      <c r="E124" s="178"/>
      <c r="F124" s="178"/>
      <c r="G124" s="190">
        <f>DATOS!$E$13</f>
        <v>1</v>
      </c>
      <c r="H124" s="178"/>
      <c r="I124" s="191"/>
      <c r="J124" s="178"/>
      <c r="K124" s="178"/>
      <c r="L124" s="178"/>
      <c r="M124" s="178"/>
      <c r="N124" s="160" t="str">
        <f t="shared" si="8"/>
        <v/>
      </c>
      <c r="P124" s="160" t="str">
        <f t="shared" si="9"/>
        <v/>
      </c>
      <c r="Q124" s="160">
        <f t="shared" si="7"/>
        <v>0</v>
      </c>
      <c r="R124" s="160" t="str">
        <f t="shared" si="10"/>
        <v/>
      </c>
      <c r="S124" s="160" t="str">
        <f t="shared" si="11"/>
        <v/>
      </c>
    </row>
    <row r="125" spans="3:19" ht="17.45" customHeight="1" x14ac:dyDescent="0.25">
      <c r="C125" s="188"/>
      <c r="D125" s="189"/>
      <c r="E125" s="178"/>
      <c r="F125" s="178"/>
      <c r="G125" s="190">
        <f>DATOS!$E$13</f>
        <v>1</v>
      </c>
      <c r="H125" s="178"/>
      <c r="I125" s="191"/>
      <c r="J125" s="178"/>
      <c r="K125" s="178"/>
      <c r="L125" s="178"/>
      <c r="M125" s="178"/>
      <c r="N125" s="160" t="str">
        <f t="shared" si="8"/>
        <v/>
      </c>
      <c r="P125" s="160" t="str">
        <f t="shared" si="9"/>
        <v/>
      </c>
      <c r="Q125" s="160">
        <f t="shared" si="7"/>
        <v>0</v>
      </c>
      <c r="R125" s="160" t="str">
        <f t="shared" si="10"/>
        <v/>
      </c>
      <c r="S125" s="160" t="str">
        <f t="shared" si="11"/>
        <v/>
      </c>
    </row>
    <row r="126" spans="3:19" ht="17.45" customHeight="1" x14ac:dyDescent="0.25">
      <c r="C126" s="188"/>
      <c r="D126" s="189"/>
      <c r="E126" s="178"/>
      <c r="F126" s="178"/>
      <c r="G126" s="190">
        <f>DATOS!$E$13</f>
        <v>1</v>
      </c>
      <c r="H126" s="178"/>
      <c r="I126" s="191"/>
      <c r="J126" s="178"/>
      <c r="K126" s="178"/>
      <c r="L126" s="178"/>
      <c r="M126" s="178"/>
      <c r="N126" s="160" t="str">
        <f t="shared" si="8"/>
        <v/>
      </c>
      <c r="P126" s="160" t="str">
        <f t="shared" si="9"/>
        <v/>
      </c>
      <c r="Q126" s="160">
        <f t="shared" si="7"/>
        <v>0</v>
      </c>
      <c r="R126" s="160" t="str">
        <f t="shared" si="10"/>
        <v/>
      </c>
      <c r="S126" s="160" t="str">
        <f t="shared" si="11"/>
        <v/>
      </c>
    </row>
    <row r="127" spans="3:19" ht="17.45" customHeight="1" x14ac:dyDescent="0.25">
      <c r="C127" s="188"/>
      <c r="D127" s="189"/>
      <c r="E127" s="178"/>
      <c r="F127" s="178"/>
      <c r="G127" s="190">
        <f>DATOS!$E$13</f>
        <v>1</v>
      </c>
      <c r="H127" s="178"/>
      <c r="I127" s="191"/>
      <c r="J127" s="178"/>
      <c r="K127" s="178"/>
      <c r="L127" s="178"/>
      <c r="M127" s="178"/>
      <c r="N127" s="160" t="str">
        <f t="shared" si="8"/>
        <v/>
      </c>
      <c r="P127" s="160" t="str">
        <f t="shared" si="9"/>
        <v/>
      </c>
      <c r="Q127" s="160">
        <f t="shared" si="7"/>
        <v>0</v>
      </c>
      <c r="R127" s="160" t="str">
        <f t="shared" si="10"/>
        <v/>
      </c>
      <c r="S127" s="160" t="str">
        <f t="shared" si="11"/>
        <v/>
      </c>
    </row>
    <row r="128" spans="3:19" ht="17.45" customHeight="1" x14ac:dyDescent="0.25">
      <c r="C128" s="188"/>
      <c r="D128" s="189"/>
      <c r="E128" s="178"/>
      <c r="F128" s="178"/>
      <c r="G128" s="190">
        <f>DATOS!$E$13</f>
        <v>1</v>
      </c>
      <c r="H128" s="178"/>
      <c r="I128" s="191"/>
      <c r="J128" s="178"/>
      <c r="K128" s="178"/>
      <c r="L128" s="178"/>
      <c r="M128" s="178"/>
      <c r="N128" s="160" t="str">
        <f t="shared" si="8"/>
        <v/>
      </c>
      <c r="P128" s="160" t="str">
        <f t="shared" si="9"/>
        <v/>
      </c>
      <c r="Q128" s="160">
        <f t="shared" si="7"/>
        <v>0</v>
      </c>
      <c r="R128" s="160" t="str">
        <f t="shared" si="10"/>
        <v/>
      </c>
      <c r="S128" s="160" t="str">
        <f t="shared" si="11"/>
        <v/>
      </c>
    </row>
    <row r="129" spans="3:19" ht="17.45" customHeight="1" x14ac:dyDescent="0.25">
      <c r="C129" s="188"/>
      <c r="D129" s="189"/>
      <c r="E129" s="178"/>
      <c r="F129" s="178"/>
      <c r="G129" s="190">
        <f>DATOS!$E$13</f>
        <v>1</v>
      </c>
      <c r="H129" s="178"/>
      <c r="I129" s="191"/>
      <c r="J129" s="178"/>
      <c r="K129" s="178"/>
      <c r="L129" s="178"/>
      <c r="M129" s="178"/>
      <c r="N129" s="160" t="str">
        <f t="shared" si="8"/>
        <v/>
      </c>
      <c r="P129" s="160" t="str">
        <f t="shared" si="9"/>
        <v/>
      </c>
      <c r="Q129" s="160">
        <f t="shared" si="7"/>
        <v>0</v>
      </c>
      <c r="R129" s="160" t="str">
        <f t="shared" si="10"/>
        <v/>
      </c>
      <c r="S129" s="160" t="str">
        <f t="shared" si="11"/>
        <v/>
      </c>
    </row>
    <row r="130" spans="3:19" ht="17.45" customHeight="1" x14ac:dyDescent="0.25">
      <c r="C130" s="188"/>
      <c r="D130" s="189"/>
      <c r="E130" s="178"/>
      <c r="F130" s="178"/>
      <c r="G130" s="190">
        <f>DATOS!$E$13</f>
        <v>1</v>
      </c>
      <c r="H130" s="178"/>
      <c r="I130" s="191"/>
      <c r="J130" s="178"/>
      <c r="K130" s="178"/>
      <c r="L130" s="178"/>
      <c r="M130" s="178"/>
      <c r="N130" s="160" t="str">
        <f t="shared" si="8"/>
        <v/>
      </c>
      <c r="P130" s="160" t="str">
        <f t="shared" si="9"/>
        <v/>
      </c>
      <c r="Q130" s="160">
        <f t="shared" si="7"/>
        <v>0</v>
      </c>
      <c r="R130" s="160" t="str">
        <f t="shared" si="10"/>
        <v/>
      </c>
      <c r="S130" s="160" t="str">
        <f t="shared" si="11"/>
        <v/>
      </c>
    </row>
    <row r="131" spans="3:19" ht="17.45" customHeight="1" x14ac:dyDescent="0.25">
      <c r="C131" s="188"/>
      <c r="D131" s="189"/>
      <c r="E131" s="178"/>
      <c r="F131" s="178"/>
      <c r="G131" s="190">
        <f>DATOS!$E$13</f>
        <v>1</v>
      </c>
      <c r="H131" s="178"/>
      <c r="I131" s="191"/>
      <c r="J131" s="178"/>
      <c r="K131" s="178"/>
      <c r="L131" s="178"/>
      <c r="M131" s="178"/>
      <c r="N131" s="160" t="str">
        <f t="shared" si="8"/>
        <v/>
      </c>
      <c r="P131" s="160" t="str">
        <f t="shared" si="9"/>
        <v/>
      </c>
      <c r="Q131" s="160">
        <f t="shared" si="7"/>
        <v>0</v>
      </c>
      <c r="R131" s="160" t="str">
        <f t="shared" si="10"/>
        <v/>
      </c>
      <c r="S131" s="160" t="str">
        <f t="shared" si="11"/>
        <v/>
      </c>
    </row>
    <row r="132" spans="3:19" ht="17.45" customHeight="1" x14ac:dyDescent="0.25">
      <c r="C132" s="188"/>
      <c r="D132" s="189"/>
      <c r="E132" s="178"/>
      <c r="F132" s="178"/>
      <c r="G132" s="190">
        <f>DATOS!$E$13</f>
        <v>1</v>
      </c>
      <c r="H132" s="178"/>
      <c r="I132" s="191"/>
      <c r="J132" s="178"/>
      <c r="K132" s="178"/>
      <c r="L132" s="178"/>
      <c r="M132" s="178"/>
      <c r="N132" s="160" t="str">
        <f t="shared" si="8"/>
        <v/>
      </c>
      <c r="P132" s="160" t="str">
        <f t="shared" si="9"/>
        <v/>
      </c>
      <c r="Q132" s="160">
        <f t="shared" si="7"/>
        <v>0</v>
      </c>
      <c r="R132" s="160" t="str">
        <f t="shared" si="10"/>
        <v/>
      </c>
      <c r="S132" s="160" t="str">
        <f t="shared" si="11"/>
        <v/>
      </c>
    </row>
    <row r="133" spans="3:19" ht="17.45" customHeight="1" x14ac:dyDescent="0.25">
      <c r="C133" s="188"/>
      <c r="D133" s="189"/>
      <c r="E133" s="178"/>
      <c r="F133" s="178"/>
      <c r="G133" s="190">
        <f>DATOS!$E$13</f>
        <v>1</v>
      </c>
      <c r="H133" s="178"/>
      <c r="I133" s="191"/>
      <c r="J133" s="178"/>
      <c r="K133" s="178"/>
      <c r="L133" s="178"/>
      <c r="M133" s="178"/>
      <c r="N133" s="160" t="str">
        <f t="shared" si="8"/>
        <v/>
      </c>
      <c r="P133" s="160" t="str">
        <f t="shared" si="9"/>
        <v/>
      </c>
      <c r="Q133" s="160">
        <f t="shared" si="7"/>
        <v>0</v>
      </c>
      <c r="R133" s="160" t="str">
        <f t="shared" si="10"/>
        <v/>
      </c>
      <c r="S133" s="160" t="str">
        <f t="shared" si="11"/>
        <v/>
      </c>
    </row>
    <row r="134" spans="3:19" ht="17.45" customHeight="1" x14ac:dyDescent="0.25">
      <c r="C134" s="188"/>
      <c r="D134" s="189"/>
      <c r="E134" s="178"/>
      <c r="F134" s="178"/>
      <c r="G134" s="190">
        <f>DATOS!$E$13</f>
        <v>1</v>
      </c>
      <c r="H134" s="178"/>
      <c r="I134" s="191"/>
      <c r="J134" s="178"/>
      <c r="K134" s="178"/>
      <c r="L134" s="178"/>
      <c r="M134" s="178"/>
      <c r="N134" s="160" t="str">
        <f t="shared" si="8"/>
        <v/>
      </c>
      <c r="P134" s="160" t="str">
        <f t="shared" si="9"/>
        <v/>
      </c>
      <c r="Q134" s="160">
        <f t="shared" si="7"/>
        <v>0</v>
      </c>
      <c r="R134" s="160" t="str">
        <f t="shared" si="10"/>
        <v/>
      </c>
      <c r="S134" s="160" t="str">
        <f t="shared" si="11"/>
        <v/>
      </c>
    </row>
    <row r="135" spans="3:19" ht="17.45" customHeight="1" x14ac:dyDescent="0.25">
      <c r="C135" s="188"/>
      <c r="D135" s="189"/>
      <c r="E135" s="178"/>
      <c r="F135" s="178"/>
      <c r="G135" s="190">
        <f>DATOS!$E$13</f>
        <v>1</v>
      </c>
      <c r="H135" s="178"/>
      <c r="I135" s="191"/>
      <c r="J135" s="178"/>
      <c r="K135" s="178"/>
      <c r="L135" s="178"/>
      <c r="M135" s="178"/>
      <c r="N135" s="160" t="str">
        <f t="shared" si="8"/>
        <v/>
      </c>
      <c r="P135" s="160" t="str">
        <f t="shared" si="9"/>
        <v/>
      </c>
      <c r="Q135" s="160">
        <f t="shared" si="7"/>
        <v>0</v>
      </c>
      <c r="R135" s="160" t="str">
        <f t="shared" si="10"/>
        <v/>
      </c>
      <c r="S135" s="160" t="str">
        <f t="shared" si="11"/>
        <v/>
      </c>
    </row>
    <row r="136" spans="3:19" ht="17.45" customHeight="1" x14ac:dyDescent="0.25">
      <c r="C136" s="188"/>
      <c r="D136" s="189"/>
      <c r="E136" s="178"/>
      <c r="F136" s="178"/>
      <c r="G136" s="190">
        <f>DATOS!$E$13</f>
        <v>1</v>
      </c>
      <c r="H136" s="178"/>
      <c r="I136" s="191"/>
      <c r="J136" s="178"/>
      <c r="K136" s="178"/>
      <c r="L136" s="178"/>
      <c r="M136" s="178"/>
      <c r="N136" s="160" t="str">
        <f t="shared" si="8"/>
        <v/>
      </c>
      <c r="P136" s="160" t="str">
        <f t="shared" si="9"/>
        <v/>
      </c>
      <c r="Q136" s="160">
        <f t="shared" si="7"/>
        <v>0</v>
      </c>
      <c r="R136" s="160" t="str">
        <f t="shared" si="10"/>
        <v/>
      </c>
      <c r="S136" s="160" t="str">
        <f t="shared" si="11"/>
        <v/>
      </c>
    </row>
    <row r="137" spans="3:19" ht="17.45" customHeight="1" x14ac:dyDescent="0.25">
      <c r="C137" s="188"/>
      <c r="D137" s="189"/>
      <c r="E137" s="178"/>
      <c r="F137" s="178"/>
      <c r="G137" s="190">
        <f>DATOS!$E$13</f>
        <v>1</v>
      </c>
      <c r="H137" s="178"/>
      <c r="I137" s="191"/>
      <c r="J137" s="178"/>
      <c r="K137" s="178"/>
      <c r="L137" s="178"/>
      <c r="M137" s="178"/>
      <c r="N137" s="160" t="str">
        <f t="shared" si="8"/>
        <v/>
      </c>
      <c r="P137" s="160" t="str">
        <f t="shared" si="9"/>
        <v/>
      </c>
      <c r="Q137" s="160">
        <f t="shared" si="7"/>
        <v>0</v>
      </c>
      <c r="R137" s="160" t="str">
        <f t="shared" si="10"/>
        <v/>
      </c>
      <c r="S137" s="160" t="str">
        <f t="shared" si="11"/>
        <v/>
      </c>
    </row>
    <row r="138" spans="3:19" ht="17.45" customHeight="1" x14ac:dyDescent="0.25">
      <c r="C138" s="188"/>
      <c r="D138" s="189"/>
      <c r="E138" s="178"/>
      <c r="F138" s="178"/>
      <c r="G138" s="190">
        <f>DATOS!$E$13</f>
        <v>1</v>
      </c>
      <c r="H138" s="178"/>
      <c r="I138" s="191"/>
      <c r="J138" s="178"/>
      <c r="K138" s="178"/>
      <c r="L138" s="178"/>
      <c r="M138" s="178"/>
      <c r="N138" s="160" t="str">
        <f t="shared" si="8"/>
        <v/>
      </c>
      <c r="P138" s="160" t="str">
        <f t="shared" si="9"/>
        <v/>
      </c>
      <c r="Q138" s="160">
        <f t="shared" si="7"/>
        <v>0</v>
      </c>
      <c r="R138" s="160" t="str">
        <f t="shared" si="10"/>
        <v/>
      </c>
      <c r="S138" s="160" t="str">
        <f t="shared" si="11"/>
        <v/>
      </c>
    </row>
    <row r="139" spans="3:19" ht="17.45" customHeight="1" x14ac:dyDescent="0.25">
      <c r="C139" s="188"/>
      <c r="D139" s="189"/>
      <c r="E139" s="178"/>
      <c r="F139" s="178"/>
      <c r="G139" s="190">
        <f>DATOS!$E$13</f>
        <v>1</v>
      </c>
      <c r="H139" s="178"/>
      <c r="I139" s="191"/>
      <c r="J139" s="178"/>
      <c r="K139" s="178"/>
      <c r="L139" s="178"/>
      <c r="M139" s="178"/>
      <c r="N139" s="160" t="str">
        <f t="shared" si="8"/>
        <v/>
      </c>
      <c r="P139" s="160" t="str">
        <f t="shared" si="9"/>
        <v/>
      </c>
      <c r="Q139" s="160">
        <f t="shared" si="7"/>
        <v>0</v>
      </c>
      <c r="R139" s="160" t="str">
        <f t="shared" si="10"/>
        <v/>
      </c>
      <c r="S139" s="160" t="str">
        <f t="shared" si="11"/>
        <v/>
      </c>
    </row>
    <row r="140" spans="3:19" ht="17.45" customHeight="1" x14ac:dyDescent="0.25">
      <c r="C140" s="188"/>
      <c r="D140" s="189"/>
      <c r="E140" s="178"/>
      <c r="F140" s="178"/>
      <c r="G140" s="190">
        <f>DATOS!$E$13</f>
        <v>1</v>
      </c>
      <c r="H140" s="178"/>
      <c r="I140" s="191"/>
      <c r="J140" s="178"/>
      <c r="K140" s="178"/>
      <c r="L140" s="178"/>
      <c r="M140" s="178"/>
      <c r="N140" s="160" t="str">
        <f t="shared" si="8"/>
        <v/>
      </c>
      <c r="P140" s="160" t="str">
        <f t="shared" si="9"/>
        <v/>
      </c>
      <c r="Q140" s="160">
        <f t="shared" si="7"/>
        <v>0</v>
      </c>
      <c r="R140" s="160" t="str">
        <f t="shared" si="10"/>
        <v/>
      </c>
      <c r="S140" s="160" t="str">
        <f t="shared" si="11"/>
        <v/>
      </c>
    </row>
    <row r="141" spans="3:19" ht="17.45" customHeight="1" x14ac:dyDescent="0.25">
      <c r="C141" s="188"/>
      <c r="D141" s="189"/>
      <c r="E141" s="178"/>
      <c r="F141" s="178"/>
      <c r="G141" s="190">
        <f>DATOS!$E$13</f>
        <v>1</v>
      </c>
      <c r="H141" s="178"/>
      <c r="I141" s="191"/>
      <c r="J141" s="178"/>
      <c r="K141" s="178"/>
      <c r="L141" s="178"/>
      <c r="M141" s="178"/>
      <c r="N141" s="160" t="str">
        <f t="shared" si="8"/>
        <v/>
      </c>
      <c r="P141" s="160" t="str">
        <f t="shared" si="9"/>
        <v/>
      </c>
      <c r="Q141" s="160">
        <f t="shared" si="7"/>
        <v>0</v>
      </c>
      <c r="R141" s="160" t="str">
        <f t="shared" si="10"/>
        <v/>
      </c>
      <c r="S141" s="160" t="str">
        <f t="shared" si="11"/>
        <v/>
      </c>
    </row>
    <row r="142" spans="3:19" ht="17.45" customHeight="1" x14ac:dyDescent="0.25">
      <c r="C142" s="188"/>
      <c r="D142" s="189"/>
      <c r="E142" s="178"/>
      <c r="F142" s="178"/>
      <c r="G142" s="190">
        <f>DATOS!$E$13</f>
        <v>1</v>
      </c>
      <c r="H142" s="178"/>
      <c r="I142" s="191"/>
      <c r="J142" s="178"/>
      <c r="K142" s="178"/>
      <c r="L142" s="178"/>
      <c r="M142" s="178"/>
      <c r="N142" s="160" t="str">
        <f t="shared" si="8"/>
        <v/>
      </c>
      <c r="P142" s="160" t="str">
        <f t="shared" si="9"/>
        <v/>
      </c>
      <c r="Q142" s="160">
        <f t="shared" si="7"/>
        <v>0</v>
      </c>
      <c r="R142" s="160" t="str">
        <f t="shared" si="10"/>
        <v/>
      </c>
      <c r="S142" s="160" t="str">
        <f t="shared" si="11"/>
        <v/>
      </c>
    </row>
    <row r="143" spans="3:19" ht="17.45" customHeight="1" x14ac:dyDescent="0.25">
      <c r="C143" s="188"/>
      <c r="D143" s="189"/>
      <c r="E143" s="178"/>
      <c r="F143" s="178"/>
      <c r="G143" s="190">
        <f>DATOS!$E$13</f>
        <v>1</v>
      </c>
      <c r="H143" s="178"/>
      <c r="I143" s="191"/>
      <c r="J143" s="178"/>
      <c r="K143" s="178"/>
      <c r="L143" s="178"/>
      <c r="M143" s="178"/>
      <c r="N143" s="160" t="str">
        <f t="shared" si="8"/>
        <v/>
      </c>
      <c r="P143" s="160" t="str">
        <f t="shared" si="9"/>
        <v/>
      </c>
      <c r="Q143" s="160">
        <f t="shared" si="7"/>
        <v>0</v>
      </c>
      <c r="R143" s="160" t="str">
        <f t="shared" si="10"/>
        <v/>
      </c>
      <c r="S143" s="160" t="str">
        <f t="shared" si="11"/>
        <v/>
      </c>
    </row>
    <row r="144" spans="3:19" ht="17.45" customHeight="1" x14ac:dyDescent="0.25">
      <c r="C144" s="188"/>
      <c r="D144" s="189"/>
      <c r="E144" s="178"/>
      <c r="F144" s="178"/>
      <c r="G144" s="190">
        <f>DATOS!$E$13</f>
        <v>1</v>
      </c>
      <c r="H144" s="178"/>
      <c r="I144" s="191"/>
      <c r="J144" s="178"/>
      <c r="K144" s="178"/>
      <c r="L144" s="178"/>
      <c r="M144" s="178"/>
      <c r="N144" s="160" t="str">
        <f t="shared" si="8"/>
        <v/>
      </c>
      <c r="P144" s="160" t="str">
        <f t="shared" si="9"/>
        <v/>
      </c>
      <c r="Q144" s="160">
        <f t="shared" si="7"/>
        <v>0</v>
      </c>
      <c r="R144" s="160" t="str">
        <f t="shared" si="10"/>
        <v/>
      </c>
      <c r="S144" s="160" t="str">
        <f t="shared" si="11"/>
        <v/>
      </c>
    </row>
    <row r="145" spans="3:19" ht="17.45" customHeight="1" x14ac:dyDescent="0.25">
      <c r="C145" s="188"/>
      <c r="D145" s="189"/>
      <c r="E145" s="178"/>
      <c r="F145" s="178"/>
      <c r="G145" s="190">
        <f>DATOS!$E$13</f>
        <v>1</v>
      </c>
      <c r="H145" s="178"/>
      <c r="I145" s="191"/>
      <c r="J145" s="178"/>
      <c r="K145" s="178"/>
      <c r="L145" s="178"/>
      <c r="M145" s="178"/>
      <c r="N145" s="160" t="str">
        <f t="shared" si="8"/>
        <v/>
      </c>
      <c r="P145" s="160" t="str">
        <f t="shared" si="9"/>
        <v/>
      </c>
      <c r="Q145" s="160">
        <f t="shared" ref="Q145:Q208" si="12">IF($I145=0%,H145,"")</f>
        <v>0</v>
      </c>
      <c r="R145" s="160" t="str">
        <f t="shared" si="10"/>
        <v/>
      </c>
      <c r="S145" s="160" t="str">
        <f t="shared" si="11"/>
        <v/>
      </c>
    </row>
    <row r="146" spans="3:19" ht="17.45" customHeight="1" x14ac:dyDescent="0.25">
      <c r="C146" s="188"/>
      <c r="D146" s="189"/>
      <c r="E146" s="178"/>
      <c r="F146" s="178"/>
      <c r="G146" s="190">
        <f>DATOS!$E$13</f>
        <v>1</v>
      </c>
      <c r="H146" s="178"/>
      <c r="I146" s="191"/>
      <c r="J146" s="178"/>
      <c r="K146" s="178"/>
      <c r="L146" s="178"/>
      <c r="M146" s="178"/>
      <c r="N146" s="160" t="str">
        <f t="shared" ref="N146:N209" si="13">IF(H146&amp;J146&amp;K146&amp;L146&amp;M146="","",H146+J146+K146-L146-M146)</f>
        <v/>
      </c>
      <c r="P146" s="160" t="str">
        <f t="shared" ref="P146:P209" si="14">IF($I146="E",H146,"")</f>
        <v/>
      </c>
      <c r="Q146" s="160">
        <f t="shared" si="12"/>
        <v>0</v>
      </c>
      <c r="R146" s="160" t="str">
        <f t="shared" ref="R146:R209" si="15">IF(OR($I146=8%,$I146=11%),$J146/$I146,"")</f>
        <v/>
      </c>
      <c r="S146" s="160" t="str">
        <f t="shared" si="11"/>
        <v/>
      </c>
    </row>
    <row r="147" spans="3:19" ht="17.45" customHeight="1" x14ac:dyDescent="0.25">
      <c r="C147" s="188"/>
      <c r="D147" s="189"/>
      <c r="E147" s="178"/>
      <c r="F147" s="178"/>
      <c r="G147" s="190">
        <f>DATOS!$E$13</f>
        <v>1</v>
      </c>
      <c r="H147" s="178"/>
      <c r="I147" s="191"/>
      <c r="J147" s="178"/>
      <c r="K147" s="178"/>
      <c r="L147" s="178"/>
      <c r="M147" s="178"/>
      <c r="N147" s="160" t="str">
        <f t="shared" si="13"/>
        <v/>
      </c>
      <c r="P147" s="160" t="str">
        <f t="shared" si="14"/>
        <v/>
      </c>
      <c r="Q147" s="160">
        <f t="shared" si="12"/>
        <v>0</v>
      </c>
      <c r="R147" s="160" t="str">
        <f t="shared" si="15"/>
        <v/>
      </c>
      <c r="S147" s="160" t="str">
        <f t="shared" ref="S147:S210" si="16">IF(OR($I147=15%,$I147=16%),$J147/$I147,"")</f>
        <v/>
      </c>
    </row>
    <row r="148" spans="3:19" ht="17.45" customHeight="1" x14ac:dyDescent="0.25">
      <c r="C148" s="188"/>
      <c r="D148" s="189"/>
      <c r="E148" s="178"/>
      <c r="F148" s="178"/>
      <c r="G148" s="190">
        <f>DATOS!$E$13</f>
        <v>1</v>
      </c>
      <c r="H148" s="178"/>
      <c r="I148" s="191"/>
      <c r="J148" s="178"/>
      <c r="K148" s="178"/>
      <c r="L148" s="178"/>
      <c r="M148" s="178"/>
      <c r="N148" s="160" t="str">
        <f t="shared" si="13"/>
        <v/>
      </c>
      <c r="P148" s="160" t="str">
        <f t="shared" si="14"/>
        <v/>
      </c>
      <c r="Q148" s="160">
        <f t="shared" si="12"/>
        <v>0</v>
      </c>
      <c r="R148" s="160" t="str">
        <f t="shared" si="15"/>
        <v/>
      </c>
      <c r="S148" s="160" t="str">
        <f t="shared" si="16"/>
        <v/>
      </c>
    </row>
    <row r="149" spans="3:19" ht="17.45" customHeight="1" x14ac:dyDescent="0.25">
      <c r="C149" s="188"/>
      <c r="D149" s="189"/>
      <c r="E149" s="178"/>
      <c r="F149" s="178"/>
      <c r="G149" s="190">
        <f>DATOS!$E$13</f>
        <v>1</v>
      </c>
      <c r="H149" s="178"/>
      <c r="I149" s="191"/>
      <c r="J149" s="178"/>
      <c r="K149" s="178"/>
      <c r="L149" s="178"/>
      <c r="M149" s="178"/>
      <c r="N149" s="160" t="str">
        <f t="shared" si="13"/>
        <v/>
      </c>
      <c r="P149" s="160" t="str">
        <f t="shared" si="14"/>
        <v/>
      </c>
      <c r="Q149" s="160">
        <f t="shared" si="12"/>
        <v>0</v>
      </c>
      <c r="R149" s="160" t="str">
        <f t="shared" si="15"/>
        <v/>
      </c>
      <c r="S149" s="160" t="str">
        <f t="shared" si="16"/>
        <v/>
      </c>
    </row>
    <row r="150" spans="3:19" ht="17.45" customHeight="1" x14ac:dyDescent="0.25">
      <c r="C150" s="188"/>
      <c r="D150" s="189"/>
      <c r="E150" s="178"/>
      <c r="F150" s="178"/>
      <c r="G150" s="190">
        <f>DATOS!$E$13</f>
        <v>1</v>
      </c>
      <c r="H150" s="178"/>
      <c r="I150" s="191"/>
      <c r="J150" s="178"/>
      <c r="K150" s="178"/>
      <c r="L150" s="178"/>
      <c r="M150" s="178"/>
      <c r="N150" s="160" t="str">
        <f t="shared" si="13"/>
        <v/>
      </c>
      <c r="P150" s="160" t="str">
        <f t="shared" si="14"/>
        <v/>
      </c>
      <c r="Q150" s="160">
        <f t="shared" si="12"/>
        <v>0</v>
      </c>
      <c r="R150" s="160" t="str">
        <f t="shared" si="15"/>
        <v/>
      </c>
      <c r="S150" s="160" t="str">
        <f t="shared" si="16"/>
        <v/>
      </c>
    </row>
    <row r="151" spans="3:19" ht="17.45" customHeight="1" x14ac:dyDescent="0.25">
      <c r="C151" s="188"/>
      <c r="D151" s="189"/>
      <c r="E151" s="178"/>
      <c r="F151" s="178"/>
      <c r="G151" s="190">
        <f>DATOS!$E$13</f>
        <v>1</v>
      </c>
      <c r="H151" s="178"/>
      <c r="I151" s="191"/>
      <c r="J151" s="178"/>
      <c r="K151" s="178"/>
      <c r="L151" s="178"/>
      <c r="M151" s="178"/>
      <c r="N151" s="160" t="str">
        <f t="shared" si="13"/>
        <v/>
      </c>
      <c r="P151" s="160" t="str">
        <f t="shared" si="14"/>
        <v/>
      </c>
      <c r="Q151" s="160">
        <f t="shared" si="12"/>
        <v>0</v>
      </c>
      <c r="R151" s="160" t="str">
        <f t="shared" si="15"/>
        <v/>
      </c>
      <c r="S151" s="160" t="str">
        <f t="shared" si="16"/>
        <v/>
      </c>
    </row>
    <row r="152" spans="3:19" ht="17.45" customHeight="1" x14ac:dyDescent="0.25">
      <c r="C152" s="188"/>
      <c r="D152" s="189"/>
      <c r="E152" s="178"/>
      <c r="F152" s="178"/>
      <c r="G152" s="190">
        <f>DATOS!$E$13</f>
        <v>1</v>
      </c>
      <c r="H152" s="178"/>
      <c r="I152" s="191"/>
      <c r="J152" s="178"/>
      <c r="K152" s="178"/>
      <c r="L152" s="178"/>
      <c r="M152" s="178"/>
      <c r="N152" s="160" t="str">
        <f t="shared" si="13"/>
        <v/>
      </c>
      <c r="P152" s="160" t="str">
        <f t="shared" si="14"/>
        <v/>
      </c>
      <c r="Q152" s="160">
        <f t="shared" si="12"/>
        <v>0</v>
      </c>
      <c r="R152" s="160" t="str">
        <f t="shared" si="15"/>
        <v/>
      </c>
      <c r="S152" s="160" t="str">
        <f t="shared" si="16"/>
        <v/>
      </c>
    </row>
    <row r="153" spans="3:19" ht="17.45" customHeight="1" x14ac:dyDescent="0.25">
      <c r="C153" s="188"/>
      <c r="D153" s="189"/>
      <c r="E153" s="178"/>
      <c r="F153" s="178"/>
      <c r="G153" s="190">
        <f>DATOS!$E$13</f>
        <v>1</v>
      </c>
      <c r="H153" s="178"/>
      <c r="I153" s="191"/>
      <c r="J153" s="178"/>
      <c r="K153" s="178"/>
      <c r="L153" s="178"/>
      <c r="M153" s="178"/>
      <c r="N153" s="160" t="str">
        <f t="shared" si="13"/>
        <v/>
      </c>
      <c r="P153" s="160" t="str">
        <f t="shared" si="14"/>
        <v/>
      </c>
      <c r="Q153" s="160">
        <f t="shared" si="12"/>
        <v>0</v>
      </c>
      <c r="R153" s="160" t="str">
        <f t="shared" si="15"/>
        <v/>
      </c>
      <c r="S153" s="160" t="str">
        <f t="shared" si="16"/>
        <v/>
      </c>
    </row>
    <row r="154" spans="3:19" ht="17.45" customHeight="1" x14ac:dyDescent="0.25">
      <c r="C154" s="188"/>
      <c r="D154" s="189"/>
      <c r="E154" s="178"/>
      <c r="F154" s="178"/>
      <c r="G154" s="190">
        <f>DATOS!$E$13</f>
        <v>1</v>
      </c>
      <c r="H154" s="178"/>
      <c r="I154" s="191"/>
      <c r="J154" s="178"/>
      <c r="K154" s="178"/>
      <c r="L154" s="178"/>
      <c r="M154" s="178"/>
      <c r="N154" s="160" t="str">
        <f t="shared" si="13"/>
        <v/>
      </c>
      <c r="P154" s="160" t="str">
        <f t="shared" si="14"/>
        <v/>
      </c>
      <c r="Q154" s="160">
        <f t="shared" si="12"/>
        <v>0</v>
      </c>
      <c r="R154" s="160" t="str">
        <f t="shared" si="15"/>
        <v/>
      </c>
      <c r="S154" s="160" t="str">
        <f t="shared" si="16"/>
        <v/>
      </c>
    </row>
    <row r="155" spans="3:19" ht="17.45" customHeight="1" x14ac:dyDescent="0.25">
      <c r="C155" s="188"/>
      <c r="D155" s="189"/>
      <c r="E155" s="178"/>
      <c r="F155" s="178"/>
      <c r="G155" s="190">
        <f>DATOS!$E$13</f>
        <v>1</v>
      </c>
      <c r="H155" s="178"/>
      <c r="I155" s="191"/>
      <c r="J155" s="178"/>
      <c r="K155" s="178"/>
      <c r="L155" s="178"/>
      <c r="M155" s="178"/>
      <c r="N155" s="160" t="str">
        <f t="shared" si="13"/>
        <v/>
      </c>
      <c r="P155" s="160" t="str">
        <f t="shared" si="14"/>
        <v/>
      </c>
      <c r="Q155" s="160">
        <f t="shared" si="12"/>
        <v>0</v>
      </c>
      <c r="R155" s="160" t="str">
        <f t="shared" si="15"/>
        <v/>
      </c>
      <c r="S155" s="160" t="str">
        <f t="shared" si="16"/>
        <v/>
      </c>
    </row>
    <row r="156" spans="3:19" ht="17.45" customHeight="1" x14ac:dyDescent="0.25">
      <c r="C156" s="188"/>
      <c r="D156" s="189"/>
      <c r="E156" s="178"/>
      <c r="F156" s="178"/>
      <c r="G156" s="190">
        <f>DATOS!$E$13</f>
        <v>1</v>
      </c>
      <c r="H156" s="178"/>
      <c r="I156" s="191"/>
      <c r="J156" s="178"/>
      <c r="K156" s="178"/>
      <c r="L156" s="178"/>
      <c r="M156" s="178"/>
      <c r="N156" s="160" t="str">
        <f t="shared" si="13"/>
        <v/>
      </c>
      <c r="P156" s="160" t="str">
        <f t="shared" si="14"/>
        <v/>
      </c>
      <c r="Q156" s="160">
        <f t="shared" si="12"/>
        <v>0</v>
      </c>
      <c r="R156" s="160" t="str">
        <f t="shared" si="15"/>
        <v/>
      </c>
      <c r="S156" s="160" t="str">
        <f t="shared" si="16"/>
        <v/>
      </c>
    </row>
    <row r="157" spans="3:19" ht="17.45" customHeight="1" x14ac:dyDescent="0.25">
      <c r="C157" s="188"/>
      <c r="D157" s="189"/>
      <c r="E157" s="178"/>
      <c r="F157" s="178"/>
      <c r="G157" s="190">
        <f>DATOS!$E$13</f>
        <v>1</v>
      </c>
      <c r="H157" s="178"/>
      <c r="I157" s="191"/>
      <c r="J157" s="178"/>
      <c r="K157" s="178"/>
      <c r="L157" s="178"/>
      <c r="M157" s="178"/>
      <c r="N157" s="160" t="str">
        <f t="shared" si="13"/>
        <v/>
      </c>
      <c r="P157" s="160" t="str">
        <f t="shared" si="14"/>
        <v/>
      </c>
      <c r="Q157" s="160">
        <f t="shared" si="12"/>
        <v>0</v>
      </c>
      <c r="R157" s="160" t="str">
        <f t="shared" si="15"/>
        <v/>
      </c>
      <c r="S157" s="160" t="str">
        <f t="shared" si="16"/>
        <v/>
      </c>
    </row>
    <row r="158" spans="3:19" ht="17.45" customHeight="1" x14ac:dyDescent="0.25">
      <c r="C158" s="188"/>
      <c r="D158" s="189"/>
      <c r="E158" s="178"/>
      <c r="F158" s="178"/>
      <c r="G158" s="190">
        <f>DATOS!$E$13</f>
        <v>1</v>
      </c>
      <c r="H158" s="178"/>
      <c r="I158" s="191"/>
      <c r="J158" s="178"/>
      <c r="K158" s="178"/>
      <c r="L158" s="178"/>
      <c r="M158" s="178"/>
      <c r="N158" s="160" t="str">
        <f t="shared" si="13"/>
        <v/>
      </c>
      <c r="P158" s="160" t="str">
        <f t="shared" si="14"/>
        <v/>
      </c>
      <c r="Q158" s="160">
        <f t="shared" si="12"/>
        <v>0</v>
      </c>
      <c r="R158" s="160" t="str">
        <f t="shared" si="15"/>
        <v/>
      </c>
      <c r="S158" s="160" t="str">
        <f t="shared" si="16"/>
        <v/>
      </c>
    </row>
    <row r="159" spans="3:19" ht="17.45" customHeight="1" x14ac:dyDescent="0.25">
      <c r="C159" s="188"/>
      <c r="D159" s="189"/>
      <c r="E159" s="178"/>
      <c r="F159" s="178"/>
      <c r="G159" s="190">
        <f>DATOS!$E$13</f>
        <v>1</v>
      </c>
      <c r="H159" s="178"/>
      <c r="I159" s="191"/>
      <c r="J159" s="178"/>
      <c r="K159" s="178"/>
      <c r="L159" s="178"/>
      <c r="M159" s="178"/>
      <c r="N159" s="160" t="str">
        <f t="shared" si="13"/>
        <v/>
      </c>
      <c r="P159" s="160" t="str">
        <f t="shared" si="14"/>
        <v/>
      </c>
      <c r="Q159" s="160">
        <f t="shared" si="12"/>
        <v>0</v>
      </c>
      <c r="R159" s="160" t="str">
        <f t="shared" si="15"/>
        <v/>
      </c>
      <c r="S159" s="160" t="str">
        <f t="shared" si="16"/>
        <v/>
      </c>
    </row>
    <row r="160" spans="3:19" ht="17.45" customHeight="1" x14ac:dyDescent="0.25">
      <c r="C160" s="188"/>
      <c r="D160" s="189"/>
      <c r="E160" s="178"/>
      <c r="F160" s="178"/>
      <c r="G160" s="190">
        <f>DATOS!$E$13</f>
        <v>1</v>
      </c>
      <c r="H160" s="178"/>
      <c r="I160" s="191"/>
      <c r="J160" s="178"/>
      <c r="K160" s="178"/>
      <c r="L160" s="178"/>
      <c r="M160" s="178"/>
      <c r="N160" s="160" t="str">
        <f t="shared" si="13"/>
        <v/>
      </c>
      <c r="P160" s="160" t="str">
        <f t="shared" si="14"/>
        <v/>
      </c>
      <c r="Q160" s="160">
        <f t="shared" si="12"/>
        <v>0</v>
      </c>
      <c r="R160" s="160" t="str">
        <f t="shared" si="15"/>
        <v/>
      </c>
      <c r="S160" s="160" t="str">
        <f t="shared" si="16"/>
        <v/>
      </c>
    </row>
    <row r="161" spans="3:19" ht="17.45" customHeight="1" x14ac:dyDescent="0.25">
      <c r="C161" s="188"/>
      <c r="D161" s="189"/>
      <c r="E161" s="178"/>
      <c r="F161" s="178"/>
      <c r="G161" s="190">
        <f>DATOS!$E$13</f>
        <v>1</v>
      </c>
      <c r="H161" s="178"/>
      <c r="I161" s="191"/>
      <c r="J161" s="178"/>
      <c r="K161" s="178"/>
      <c r="L161" s="178"/>
      <c r="M161" s="178"/>
      <c r="N161" s="160" t="str">
        <f t="shared" si="13"/>
        <v/>
      </c>
      <c r="P161" s="160" t="str">
        <f t="shared" si="14"/>
        <v/>
      </c>
      <c r="Q161" s="160">
        <f t="shared" si="12"/>
        <v>0</v>
      </c>
      <c r="R161" s="160" t="str">
        <f t="shared" si="15"/>
        <v/>
      </c>
      <c r="S161" s="160" t="str">
        <f t="shared" si="16"/>
        <v/>
      </c>
    </row>
    <row r="162" spans="3:19" ht="17.45" customHeight="1" x14ac:dyDescent="0.25">
      <c r="C162" s="188"/>
      <c r="D162" s="189"/>
      <c r="E162" s="178"/>
      <c r="F162" s="178"/>
      <c r="G162" s="190">
        <f>DATOS!$E$13</f>
        <v>1</v>
      </c>
      <c r="H162" s="178"/>
      <c r="I162" s="191"/>
      <c r="J162" s="178"/>
      <c r="K162" s="178"/>
      <c r="L162" s="178"/>
      <c r="M162" s="178"/>
      <c r="N162" s="160" t="str">
        <f t="shared" si="13"/>
        <v/>
      </c>
      <c r="P162" s="160" t="str">
        <f t="shared" si="14"/>
        <v/>
      </c>
      <c r="Q162" s="160">
        <f t="shared" si="12"/>
        <v>0</v>
      </c>
      <c r="R162" s="160" t="str">
        <f t="shared" si="15"/>
        <v/>
      </c>
      <c r="S162" s="160" t="str">
        <f t="shared" si="16"/>
        <v/>
      </c>
    </row>
    <row r="163" spans="3:19" ht="17.45" customHeight="1" x14ac:dyDescent="0.25">
      <c r="C163" s="188"/>
      <c r="D163" s="189"/>
      <c r="E163" s="178"/>
      <c r="F163" s="178"/>
      <c r="G163" s="190">
        <f>DATOS!$E$13</f>
        <v>1</v>
      </c>
      <c r="H163" s="178"/>
      <c r="I163" s="191"/>
      <c r="J163" s="178"/>
      <c r="K163" s="178"/>
      <c r="L163" s="178"/>
      <c r="M163" s="178"/>
      <c r="N163" s="160" t="str">
        <f t="shared" si="13"/>
        <v/>
      </c>
      <c r="P163" s="160" t="str">
        <f t="shared" si="14"/>
        <v/>
      </c>
      <c r="Q163" s="160">
        <f t="shared" si="12"/>
        <v>0</v>
      </c>
      <c r="R163" s="160" t="str">
        <f t="shared" si="15"/>
        <v/>
      </c>
      <c r="S163" s="160" t="str">
        <f t="shared" si="16"/>
        <v/>
      </c>
    </row>
    <row r="164" spans="3:19" ht="17.45" customHeight="1" x14ac:dyDescent="0.25">
      <c r="C164" s="188"/>
      <c r="D164" s="189"/>
      <c r="E164" s="178"/>
      <c r="F164" s="178"/>
      <c r="G164" s="190">
        <f>DATOS!$E$13</f>
        <v>1</v>
      </c>
      <c r="H164" s="178"/>
      <c r="I164" s="191"/>
      <c r="J164" s="178"/>
      <c r="K164" s="178"/>
      <c r="L164" s="178"/>
      <c r="M164" s="178"/>
      <c r="N164" s="160" t="str">
        <f t="shared" si="13"/>
        <v/>
      </c>
      <c r="P164" s="160" t="str">
        <f t="shared" si="14"/>
        <v/>
      </c>
      <c r="Q164" s="160">
        <f t="shared" si="12"/>
        <v>0</v>
      </c>
      <c r="R164" s="160" t="str">
        <f t="shared" si="15"/>
        <v/>
      </c>
      <c r="S164" s="160" t="str">
        <f t="shared" si="16"/>
        <v/>
      </c>
    </row>
    <row r="165" spans="3:19" ht="17.45" customHeight="1" x14ac:dyDescent="0.25">
      <c r="C165" s="188"/>
      <c r="D165" s="189"/>
      <c r="E165" s="178"/>
      <c r="F165" s="178"/>
      <c r="G165" s="190">
        <f>DATOS!$E$13</f>
        <v>1</v>
      </c>
      <c r="H165" s="178"/>
      <c r="I165" s="191"/>
      <c r="J165" s="178"/>
      <c r="K165" s="178"/>
      <c r="L165" s="178"/>
      <c r="M165" s="178"/>
      <c r="N165" s="160" t="str">
        <f t="shared" si="13"/>
        <v/>
      </c>
      <c r="P165" s="160" t="str">
        <f t="shared" si="14"/>
        <v/>
      </c>
      <c r="Q165" s="160">
        <f t="shared" si="12"/>
        <v>0</v>
      </c>
      <c r="R165" s="160" t="str">
        <f t="shared" si="15"/>
        <v/>
      </c>
      <c r="S165" s="160" t="str">
        <f t="shared" si="16"/>
        <v/>
      </c>
    </row>
    <row r="166" spans="3:19" ht="17.45" customHeight="1" x14ac:dyDescent="0.25">
      <c r="C166" s="188"/>
      <c r="D166" s="189"/>
      <c r="E166" s="178"/>
      <c r="F166" s="178"/>
      <c r="G166" s="190">
        <f>DATOS!$E$13</f>
        <v>1</v>
      </c>
      <c r="H166" s="178"/>
      <c r="I166" s="191"/>
      <c r="J166" s="178"/>
      <c r="K166" s="178"/>
      <c r="L166" s="178"/>
      <c r="M166" s="178"/>
      <c r="N166" s="160" t="str">
        <f t="shared" si="13"/>
        <v/>
      </c>
      <c r="P166" s="160" t="str">
        <f t="shared" si="14"/>
        <v/>
      </c>
      <c r="Q166" s="160">
        <f t="shared" si="12"/>
        <v>0</v>
      </c>
      <c r="R166" s="160" t="str">
        <f t="shared" si="15"/>
        <v/>
      </c>
      <c r="S166" s="160" t="str">
        <f t="shared" si="16"/>
        <v/>
      </c>
    </row>
    <row r="167" spans="3:19" ht="17.45" customHeight="1" x14ac:dyDescent="0.25">
      <c r="C167" s="188"/>
      <c r="D167" s="189"/>
      <c r="E167" s="178"/>
      <c r="F167" s="178"/>
      <c r="G167" s="190">
        <f>DATOS!$E$13</f>
        <v>1</v>
      </c>
      <c r="H167" s="178"/>
      <c r="I167" s="191"/>
      <c r="J167" s="178"/>
      <c r="K167" s="178"/>
      <c r="L167" s="178"/>
      <c r="M167" s="178"/>
      <c r="N167" s="160" t="str">
        <f t="shared" si="13"/>
        <v/>
      </c>
      <c r="P167" s="160" t="str">
        <f t="shared" si="14"/>
        <v/>
      </c>
      <c r="Q167" s="160">
        <f t="shared" si="12"/>
        <v>0</v>
      </c>
      <c r="R167" s="160" t="str">
        <f t="shared" si="15"/>
        <v/>
      </c>
      <c r="S167" s="160" t="str">
        <f t="shared" si="16"/>
        <v/>
      </c>
    </row>
    <row r="168" spans="3:19" ht="17.45" customHeight="1" x14ac:dyDescent="0.25">
      <c r="C168" s="188"/>
      <c r="D168" s="189"/>
      <c r="E168" s="178"/>
      <c r="F168" s="178"/>
      <c r="G168" s="190">
        <f>DATOS!$E$13</f>
        <v>1</v>
      </c>
      <c r="H168" s="178"/>
      <c r="I168" s="191"/>
      <c r="J168" s="178"/>
      <c r="K168" s="178"/>
      <c r="L168" s="178"/>
      <c r="M168" s="178"/>
      <c r="N168" s="160" t="str">
        <f t="shared" si="13"/>
        <v/>
      </c>
      <c r="P168" s="160" t="str">
        <f t="shared" si="14"/>
        <v/>
      </c>
      <c r="Q168" s="160">
        <f t="shared" si="12"/>
        <v>0</v>
      </c>
      <c r="R168" s="160" t="str">
        <f t="shared" si="15"/>
        <v/>
      </c>
      <c r="S168" s="160" t="str">
        <f t="shared" si="16"/>
        <v/>
      </c>
    </row>
    <row r="169" spans="3:19" ht="17.45" customHeight="1" x14ac:dyDescent="0.25">
      <c r="C169" s="188"/>
      <c r="D169" s="189"/>
      <c r="E169" s="178"/>
      <c r="F169" s="178"/>
      <c r="G169" s="190">
        <f>DATOS!$E$13</f>
        <v>1</v>
      </c>
      <c r="H169" s="178"/>
      <c r="I169" s="191"/>
      <c r="J169" s="178"/>
      <c r="K169" s="178"/>
      <c r="L169" s="178"/>
      <c r="M169" s="178"/>
      <c r="N169" s="160" t="str">
        <f t="shared" si="13"/>
        <v/>
      </c>
      <c r="P169" s="160" t="str">
        <f t="shared" si="14"/>
        <v/>
      </c>
      <c r="Q169" s="160">
        <f t="shared" si="12"/>
        <v>0</v>
      </c>
      <c r="R169" s="160" t="str">
        <f t="shared" si="15"/>
        <v/>
      </c>
      <c r="S169" s="160" t="str">
        <f t="shared" si="16"/>
        <v/>
      </c>
    </row>
    <row r="170" spans="3:19" ht="17.45" customHeight="1" x14ac:dyDescent="0.25">
      <c r="C170" s="188"/>
      <c r="D170" s="189"/>
      <c r="E170" s="178"/>
      <c r="F170" s="178"/>
      <c r="G170" s="190">
        <f>DATOS!$E$13</f>
        <v>1</v>
      </c>
      <c r="H170" s="178"/>
      <c r="I170" s="191"/>
      <c r="J170" s="178"/>
      <c r="K170" s="178"/>
      <c r="L170" s="178"/>
      <c r="M170" s="178"/>
      <c r="N170" s="160" t="str">
        <f t="shared" si="13"/>
        <v/>
      </c>
      <c r="P170" s="160" t="str">
        <f t="shared" si="14"/>
        <v/>
      </c>
      <c r="Q170" s="160">
        <f t="shared" si="12"/>
        <v>0</v>
      </c>
      <c r="R170" s="160" t="str">
        <f t="shared" si="15"/>
        <v/>
      </c>
      <c r="S170" s="160" t="str">
        <f t="shared" si="16"/>
        <v/>
      </c>
    </row>
    <row r="171" spans="3:19" ht="17.45" customHeight="1" x14ac:dyDescent="0.25">
      <c r="C171" s="188"/>
      <c r="D171" s="189"/>
      <c r="E171" s="178"/>
      <c r="F171" s="178"/>
      <c r="G171" s="190">
        <f>DATOS!$E$13</f>
        <v>1</v>
      </c>
      <c r="H171" s="178"/>
      <c r="I171" s="191"/>
      <c r="J171" s="178"/>
      <c r="K171" s="178"/>
      <c r="L171" s="178"/>
      <c r="M171" s="178"/>
      <c r="N171" s="160" t="str">
        <f t="shared" si="13"/>
        <v/>
      </c>
      <c r="P171" s="160" t="str">
        <f t="shared" si="14"/>
        <v/>
      </c>
      <c r="Q171" s="160">
        <f t="shared" si="12"/>
        <v>0</v>
      </c>
      <c r="R171" s="160" t="str">
        <f t="shared" si="15"/>
        <v/>
      </c>
      <c r="S171" s="160" t="str">
        <f t="shared" si="16"/>
        <v/>
      </c>
    </row>
    <row r="172" spans="3:19" ht="17.45" customHeight="1" x14ac:dyDescent="0.25">
      <c r="C172" s="188"/>
      <c r="D172" s="189"/>
      <c r="E172" s="178"/>
      <c r="F172" s="178"/>
      <c r="G172" s="190">
        <f>DATOS!$E$13</f>
        <v>1</v>
      </c>
      <c r="H172" s="178"/>
      <c r="I172" s="191"/>
      <c r="J172" s="178"/>
      <c r="K172" s="178"/>
      <c r="L172" s="178"/>
      <c r="M172" s="178"/>
      <c r="N172" s="160" t="str">
        <f t="shared" si="13"/>
        <v/>
      </c>
      <c r="P172" s="160" t="str">
        <f t="shared" si="14"/>
        <v/>
      </c>
      <c r="Q172" s="160">
        <f t="shared" si="12"/>
        <v>0</v>
      </c>
      <c r="R172" s="160" t="str">
        <f t="shared" si="15"/>
        <v/>
      </c>
      <c r="S172" s="160" t="str">
        <f t="shared" si="16"/>
        <v/>
      </c>
    </row>
    <row r="173" spans="3:19" ht="17.45" customHeight="1" x14ac:dyDescent="0.25">
      <c r="C173" s="188"/>
      <c r="D173" s="189"/>
      <c r="E173" s="178"/>
      <c r="F173" s="178"/>
      <c r="G173" s="190">
        <f>DATOS!$E$13</f>
        <v>1</v>
      </c>
      <c r="H173" s="178"/>
      <c r="I173" s="191"/>
      <c r="J173" s="178"/>
      <c r="K173" s="178"/>
      <c r="L173" s="178"/>
      <c r="M173" s="178"/>
      <c r="N173" s="160" t="str">
        <f t="shared" si="13"/>
        <v/>
      </c>
      <c r="P173" s="160" t="str">
        <f t="shared" si="14"/>
        <v/>
      </c>
      <c r="Q173" s="160">
        <f t="shared" si="12"/>
        <v>0</v>
      </c>
      <c r="R173" s="160" t="str">
        <f t="shared" si="15"/>
        <v/>
      </c>
      <c r="S173" s="160" t="str">
        <f t="shared" si="16"/>
        <v/>
      </c>
    </row>
    <row r="174" spans="3:19" ht="17.45" customHeight="1" x14ac:dyDescent="0.25">
      <c r="C174" s="188"/>
      <c r="D174" s="189"/>
      <c r="E174" s="178"/>
      <c r="F174" s="178"/>
      <c r="G174" s="190">
        <f>DATOS!$E$13</f>
        <v>1</v>
      </c>
      <c r="H174" s="178"/>
      <c r="I174" s="191"/>
      <c r="J174" s="178"/>
      <c r="K174" s="178"/>
      <c r="L174" s="178"/>
      <c r="M174" s="178"/>
      <c r="N174" s="160" t="str">
        <f t="shared" si="13"/>
        <v/>
      </c>
      <c r="P174" s="160" t="str">
        <f t="shared" si="14"/>
        <v/>
      </c>
      <c r="Q174" s="160">
        <f t="shared" si="12"/>
        <v>0</v>
      </c>
      <c r="R174" s="160" t="str">
        <f t="shared" si="15"/>
        <v/>
      </c>
      <c r="S174" s="160" t="str">
        <f t="shared" si="16"/>
        <v/>
      </c>
    </row>
    <row r="175" spans="3:19" ht="17.45" customHeight="1" x14ac:dyDescent="0.25">
      <c r="C175" s="188"/>
      <c r="D175" s="189"/>
      <c r="E175" s="178"/>
      <c r="F175" s="178"/>
      <c r="G175" s="190">
        <f>DATOS!$E$13</f>
        <v>1</v>
      </c>
      <c r="H175" s="178"/>
      <c r="I175" s="191"/>
      <c r="J175" s="178"/>
      <c r="K175" s="178"/>
      <c r="L175" s="178"/>
      <c r="M175" s="178"/>
      <c r="N175" s="160" t="str">
        <f t="shared" si="13"/>
        <v/>
      </c>
      <c r="P175" s="160" t="str">
        <f t="shared" si="14"/>
        <v/>
      </c>
      <c r="Q175" s="160">
        <f t="shared" si="12"/>
        <v>0</v>
      </c>
      <c r="R175" s="160" t="str">
        <f t="shared" si="15"/>
        <v/>
      </c>
      <c r="S175" s="160" t="str">
        <f t="shared" si="16"/>
        <v/>
      </c>
    </row>
    <row r="176" spans="3:19" ht="17.45" customHeight="1" x14ac:dyDescent="0.25">
      <c r="C176" s="188"/>
      <c r="D176" s="189"/>
      <c r="E176" s="178"/>
      <c r="F176" s="178"/>
      <c r="G176" s="190">
        <f>DATOS!$E$13</f>
        <v>1</v>
      </c>
      <c r="H176" s="178"/>
      <c r="I176" s="191"/>
      <c r="J176" s="178"/>
      <c r="K176" s="178"/>
      <c r="L176" s="178"/>
      <c r="M176" s="178"/>
      <c r="N176" s="160" t="str">
        <f t="shared" si="13"/>
        <v/>
      </c>
      <c r="P176" s="160" t="str">
        <f t="shared" si="14"/>
        <v/>
      </c>
      <c r="Q176" s="160">
        <f t="shared" si="12"/>
        <v>0</v>
      </c>
      <c r="R176" s="160" t="str">
        <f t="shared" si="15"/>
        <v/>
      </c>
      <c r="S176" s="160" t="str">
        <f t="shared" si="16"/>
        <v/>
      </c>
    </row>
    <row r="177" spans="3:19" ht="17.45" customHeight="1" x14ac:dyDescent="0.25">
      <c r="C177" s="188"/>
      <c r="D177" s="189"/>
      <c r="E177" s="178"/>
      <c r="F177" s="178"/>
      <c r="G177" s="190">
        <f>DATOS!$E$13</f>
        <v>1</v>
      </c>
      <c r="H177" s="178"/>
      <c r="I177" s="191"/>
      <c r="J177" s="178"/>
      <c r="K177" s="178"/>
      <c r="L177" s="178"/>
      <c r="M177" s="178"/>
      <c r="N177" s="160" t="str">
        <f t="shared" si="13"/>
        <v/>
      </c>
      <c r="P177" s="160" t="str">
        <f t="shared" si="14"/>
        <v/>
      </c>
      <c r="Q177" s="160">
        <f t="shared" si="12"/>
        <v>0</v>
      </c>
      <c r="R177" s="160" t="str">
        <f t="shared" si="15"/>
        <v/>
      </c>
      <c r="S177" s="160" t="str">
        <f t="shared" si="16"/>
        <v/>
      </c>
    </row>
    <row r="178" spans="3:19" ht="17.45" customHeight="1" x14ac:dyDescent="0.25">
      <c r="C178" s="188"/>
      <c r="D178" s="189"/>
      <c r="E178" s="178"/>
      <c r="F178" s="178"/>
      <c r="G178" s="190">
        <f>DATOS!$E$13</f>
        <v>1</v>
      </c>
      <c r="H178" s="178"/>
      <c r="I178" s="191"/>
      <c r="J178" s="178"/>
      <c r="K178" s="178"/>
      <c r="L178" s="178"/>
      <c r="M178" s="178"/>
      <c r="N178" s="160" t="str">
        <f t="shared" si="13"/>
        <v/>
      </c>
      <c r="P178" s="160" t="str">
        <f t="shared" si="14"/>
        <v/>
      </c>
      <c r="Q178" s="160">
        <f t="shared" si="12"/>
        <v>0</v>
      </c>
      <c r="R178" s="160" t="str">
        <f t="shared" si="15"/>
        <v/>
      </c>
      <c r="S178" s="160" t="str">
        <f t="shared" si="16"/>
        <v/>
      </c>
    </row>
    <row r="179" spans="3:19" ht="17.45" customHeight="1" x14ac:dyDescent="0.25">
      <c r="C179" s="188"/>
      <c r="D179" s="189"/>
      <c r="E179" s="178"/>
      <c r="F179" s="178"/>
      <c r="G179" s="190">
        <f>DATOS!$E$13</f>
        <v>1</v>
      </c>
      <c r="H179" s="178"/>
      <c r="I179" s="191"/>
      <c r="J179" s="178"/>
      <c r="K179" s="178"/>
      <c r="L179" s="178"/>
      <c r="M179" s="178"/>
      <c r="N179" s="160" t="str">
        <f t="shared" si="13"/>
        <v/>
      </c>
      <c r="P179" s="160" t="str">
        <f t="shared" si="14"/>
        <v/>
      </c>
      <c r="Q179" s="160">
        <f t="shared" si="12"/>
        <v>0</v>
      </c>
      <c r="R179" s="160" t="str">
        <f t="shared" si="15"/>
        <v/>
      </c>
      <c r="S179" s="160" t="str">
        <f t="shared" si="16"/>
        <v/>
      </c>
    </row>
    <row r="180" spans="3:19" ht="17.45" customHeight="1" x14ac:dyDescent="0.25">
      <c r="C180" s="188"/>
      <c r="D180" s="189"/>
      <c r="E180" s="178"/>
      <c r="F180" s="178"/>
      <c r="G180" s="190">
        <f>DATOS!$E$13</f>
        <v>1</v>
      </c>
      <c r="H180" s="178"/>
      <c r="I180" s="191"/>
      <c r="J180" s="178"/>
      <c r="K180" s="178"/>
      <c r="L180" s="178"/>
      <c r="M180" s="178"/>
      <c r="N180" s="160" t="str">
        <f t="shared" si="13"/>
        <v/>
      </c>
      <c r="P180" s="160" t="str">
        <f t="shared" si="14"/>
        <v/>
      </c>
      <c r="Q180" s="160">
        <f t="shared" si="12"/>
        <v>0</v>
      </c>
      <c r="R180" s="160" t="str">
        <f t="shared" si="15"/>
        <v/>
      </c>
      <c r="S180" s="160" t="str">
        <f t="shared" si="16"/>
        <v/>
      </c>
    </row>
    <row r="181" spans="3:19" ht="17.45" customHeight="1" x14ac:dyDescent="0.25">
      <c r="C181" s="188"/>
      <c r="D181" s="189"/>
      <c r="E181" s="178"/>
      <c r="F181" s="178"/>
      <c r="G181" s="190">
        <f>DATOS!$E$13</f>
        <v>1</v>
      </c>
      <c r="H181" s="178"/>
      <c r="I181" s="191"/>
      <c r="J181" s="178"/>
      <c r="K181" s="178"/>
      <c r="L181" s="178"/>
      <c r="M181" s="178"/>
      <c r="N181" s="160" t="str">
        <f t="shared" si="13"/>
        <v/>
      </c>
      <c r="P181" s="160" t="str">
        <f t="shared" si="14"/>
        <v/>
      </c>
      <c r="Q181" s="160">
        <f t="shared" si="12"/>
        <v>0</v>
      </c>
      <c r="R181" s="160" t="str">
        <f t="shared" si="15"/>
        <v/>
      </c>
      <c r="S181" s="160" t="str">
        <f t="shared" si="16"/>
        <v/>
      </c>
    </row>
    <row r="182" spans="3:19" ht="17.45" customHeight="1" x14ac:dyDescent="0.25">
      <c r="C182" s="188"/>
      <c r="D182" s="189"/>
      <c r="E182" s="178"/>
      <c r="F182" s="178"/>
      <c r="G182" s="190">
        <f>DATOS!$E$13</f>
        <v>1</v>
      </c>
      <c r="H182" s="178"/>
      <c r="I182" s="191"/>
      <c r="J182" s="178"/>
      <c r="K182" s="178"/>
      <c r="L182" s="178"/>
      <c r="M182" s="178"/>
      <c r="N182" s="160" t="str">
        <f t="shared" si="13"/>
        <v/>
      </c>
      <c r="P182" s="160" t="str">
        <f t="shared" si="14"/>
        <v/>
      </c>
      <c r="Q182" s="160">
        <f t="shared" si="12"/>
        <v>0</v>
      </c>
      <c r="R182" s="160" t="str">
        <f t="shared" si="15"/>
        <v/>
      </c>
      <c r="S182" s="160" t="str">
        <f t="shared" si="16"/>
        <v/>
      </c>
    </row>
    <row r="183" spans="3:19" ht="17.45" customHeight="1" x14ac:dyDescent="0.25">
      <c r="C183" s="188"/>
      <c r="D183" s="189"/>
      <c r="E183" s="178"/>
      <c r="F183" s="178"/>
      <c r="G183" s="190">
        <f>DATOS!$E$13</f>
        <v>1</v>
      </c>
      <c r="H183" s="178"/>
      <c r="I183" s="191"/>
      <c r="J183" s="178"/>
      <c r="K183" s="178"/>
      <c r="L183" s="178"/>
      <c r="M183" s="178"/>
      <c r="N183" s="160" t="str">
        <f t="shared" si="13"/>
        <v/>
      </c>
      <c r="P183" s="160" t="str">
        <f t="shared" si="14"/>
        <v/>
      </c>
      <c r="Q183" s="160">
        <f t="shared" si="12"/>
        <v>0</v>
      </c>
      <c r="R183" s="160" t="str">
        <f t="shared" si="15"/>
        <v/>
      </c>
      <c r="S183" s="160" t="str">
        <f t="shared" si="16"/>
        <v/>
      </c>
    </row>
    <row r="184" spans="3:19" ht="17.45" customHeight="1" x14ac:dyDescent="0.25">
      <c r="C184" s="188"/>
      <c r="D184" s="189"/>
      <c r="E184" s="178"/>
      <c r="F184" s="178"/>
      <c r="G184" s="190">
        <f>DATOS!$E$13</f>
        <v>1</v>
      </c>
      <c r="H184" s="178"/>
      <c r="I184" s="191"/>
      <c r="J184" s="178"/>
      <c r="K184" s="178"/>
      <c r="L184" s="178"/>
      <c r="M184" s="178"/>
      <c r="N184" s="160" t="str">
        <f t="shared" si="13"/>
        <v/>
      </c>
      <c r="P184" s="160" t="str">
        <f t="shared" si="14"/>
        <v/>
      </c>
      <c r="Q184" s="160">
        <f t="shared" si="12"/>
        <v>0</v>
      </c>
      <c r="R184" s="160" t="str">
        <f t="shared" si="15"/>
        <v/>
      </c>
      <c r="S184" s="160" t="str">
        <f t="shared" si="16"/>
        <v/>
      </c>
    </row>
    <row r="185" spans="3:19" ht="17.45" customHeight="1" x14ac:dyDescent="0.25">
      <c r="C185" s="188"/>
      <c r="D185" s="189"/>
      <c r="E185" s="178"/>
      <c r="F185" s="178"/>
      <c r="G185" s="190">
        <f>DATOS!$E$13</f>
        <v>1</v>
      </c>
      <c r="H185" s="178"/>
      <c r="I185" s="191"/>
      <c r="J185" s="178"/>
      <c r="K185" s="178"/>
      <c r="L185" s="178"/>
      <c r="M185" s="178"/>
      <c r="N185" s="160" t="str">
        <f t="shared" si="13"/>
        <v/>
      </c>
      <c r="P185" s="160" t="str">
        <f t="shared" si="14"/>
        <v/>
      </c>
      <c r="Q185" s="160">
        <f t="shared" si="12"/>
        <v>0</v>
      </c>
      <c r="R185" s="160" t="str">
        <f t="shared" si="15"/>
        <v/>
      </c>
      <c r="S185" s="160" t="str">
        <f t="shared" si="16"/>
        <v/>
      </c>
    </row>
    <row r="186" spans="3:19" ht="17.45" customHeight="1" x14ac:dyDescent="0.25">
      <c r="C186" s="188"/>
      <c r="D186" s="189"/>
      <c r="E186" s="178"/>
      <c r="F186" s="178"/>
      <c r="G186" s="190">
        <f>DATOS!$E$13</f>
        <v>1</v>
      </c>
      <c r="H186" s="178"/>
      <c r="I186" s="191"/>
      <c r="J186" s="178"/>
      <c r="K186" s="178"/>
      <c r="L186" s="178"/>
      <c r="M186" s="178"/>
      <c r="N186" s="160" t="str">
        <f t="shared" si="13"/>
        <v/>
      </c>
      <c r="P186" s="160" t="str">
        <f t="shared" si="14"/>
        <v/>
      </c>
      <c r="Q186" s="160">
        <f t="shared" si="12"/>
        <v>0</v>
      </c>
      <c r="R186" s="160" t="str">
        <f t="shared" si="15"/>
        <v/>
      </c>
      <c r="S186" s="160" t="str">
        <f t="shared" si="16"/>
        <v/>
      </c>
    </row>
    <row r="187" spans="3:19" ht="17.45" customHeight="1" x14ac:dyDescent="0.25">
      <c r="C187" s="188"/>
      <c r="D187" s="189"/>
      <c r="E187" s="178"/>
      <c r="F187" s="178"/>
      <c r="G187" s="190">
        <f>DATOS!$E$13</f>
        <v>1</v>
      </c>
      <c r="H187" s="178"/>
      <c r="I187" s="191"/>
      <c r="J187" s="178"/>
      <c r="K187" s="178"/>
      <c r="L187" s="178"/>
      <c r="M187" s="178"/>
      <c r="N187" s="160" t="str">
        <f t="shared" si="13"/>
        <v/>
      </c>
      <c r="P187" s="160" t="str">
        <f t="shared" si="14"/>
        <v/>
      </c>
      <c r="Q187" s="160">
        <f t="shared" si="12"/>
        <v>0</v>
      </c>
      <c r="R187" s="160" t="str">
        <f t="shared" si="15"/>
        <v/>
      </c>
      <c r="S187" s="160" t="str">
        <f t="shared" si="16"/>
        <v/>
      </c>
    </row>
    <row r="188" spans="3:19" ht="17.45" customHeight="1" x14ac:dyDescent="0.25">
      <c r="C188" s="188"/>
      <c r="D188" s="189"/>
      <c r="E188" s="178"/>
      <c r="F188" s="178"/>
      <c r="G188" s="190">
        <f>DATOS!$E$13</f>
        <v>1</v>
      </c>
      <c r="H188" s="178"/>
      <c r="I188" s="191"/>
      <c r="J188" s="178"/>
      <c r="K188" s="178"/>
      <c r="L188" s="178"/>
      <c r="M188" s="178"/>
      <c r="N188" s="160" t="str">
        <f t="shared" si="13"/>
        <v/>
      </c>
      <c r="P188" s="160" t="str">
        <f t="shared" si="14"/>
        <v/>
      </c>
      <c r="Q188" s="160">
        <f t="shared" si="12"/>
        <v>0</v>
      </c>
      <c r="R188" s="160" t="str">
        <f t="shared" si="15"/>
        <v/>
      </c>
      <c r="S188" s="160" t="str">
        <f t="shared" si="16"/>
        <v/>
      </c>
    </row>
    <row r="189" spans="3:19" ht="17.45" customHeight="1" x14ac:dyDescent="0.25">
      <c r="C189" s="188"/>
      <c r="D189" s="189"/>
      <c r="E189" s="178"/>
      <c r="F189" s="178"/>
      <c r="G189" s="190">
        <f>DATOS!$E$13</f>
        <v>1</v>
      </c>
      <c r="H189" s="178"/>
      <c r="I189" s="191"/>
      <c r="J189" s="178"/>
      <c r="K189" s="178"/>
      <c r="L189" s="178"/>
      <c r="M189" s="178"/>
      <c r="N189" s="160" t="str">
        <f t="shared" si="13"/>
        <v/>
      </c>
      <c r="P189" s="160" t="str">
        <f t="shared" si="14"/>
        <v/>
      </c>
      <c r="Q189" s="160">
        <f t="shared" si="12"/>
        <v>0</v>
      </c>
      <c r="R189" s="160" t="str">
        <f t="shared" si="15"/>
        <v/>
      </c>
      <c r="S189" s="160" t="str">
        <f t="shared" si="16"/>
        <v/>
      </c>
    </row>
    <row r="190" spans="3:19" ht="17.45" customHeight="1" x14ac:dyDescent="0.25">
      <c r="C190" s="188"/>
      <c r="D190" s="189"/>
      <c r="E190" s="178"/>
      <c r="F190" s="178"/>
      <c r="G190" s="190">
        <f>DATOS!$E$13</f>
        <v>1</v>
      </c>
      <c r="H190" s="178"/>
      <c r="I190" s="191"/>
      <c r="J190" s="178"/>
      <c r="K190" s="178"/>
      <c r="L190" s="178"/>
      <c r="M190" s="178"/>
      <c r="N190" s="160" t="str">
        <f t="shared" si="13"/>
        <v/>
      </c>
      <c r="P190" s="160" t="str">
        <f t="shared" si="14"/>
        <v/>
      </c>
      <c r="Q190" s="160">
        <f t="shared" si="12"/>
        <v>0</v>
      </c>
      <c r="R190" s="160" t="str">
        <f t="shared" si="15"/>
        <v/>
      </c>
      <c r="S190" s="160" t="str">
        <f t="shared" si="16"/>
        <v/>
      </c>
    </row>
    <row r="191" spans="3:19" ht="17.45" customHeight="1" x14ac:dyDescent="0.25">
      <c r="C191" s="188"/>
      <c r="D191" s="189"/>
      <c r="E191" s="178"/>
      <c r="F191" s="178"/>
      <c r="G191" s="190">
        <f>DATOS!$E$13</f>
        <v>1</v>
      </c>
      <c r="H191" s="178"/>
      <c r="I191" s="191"/>
      <c r="J191" s="178"/>
      <c r="K191" s="178"/>
      <c r="L191" s="178"/>
      <c r="M191" s="178"/>
      <c r="N191" s="160" t="str">
        <f t="shared" si="13"/>
        <v/>
      </c>
      <c r="P191" s="160" t="str">
        <f t="shared" si="14"/>
        <v/>
      </c>
      <c r="Q191" s="160">
        <f t="shared" si="12"/>
        <v>0</v>
      </c>
      <c r="R191" s="160" t="str">
        <f t="shared" si="15"/>
        <v/>
      </c>
      <c r="S191" s="160" t="str">
        <f t="shared" si="16"/>
        <v/>
      </c>
    </row>
    <row r="192" spans="3:19" ht="17.45" customHeight="1" x14ac:dyDescent="0.25">
      <c r="C192" s="188"/>
      <c r="D192" s="189"/>
      <c r="E192" s="178"/>
      <c r="F192" s="178"/>
      <c r="G192" s="190">
        <f>DATOS!$E$13</f>
        <v>1</v>
      </c>
      <c r="H192" s="178"/>
      <c r="I192" s="191"/>
      <c r="J192" s="178"/>
      <c r="K192" s="178"/>
      <c r="L192" s="178"/>
      <c r="M192" s="178"/>
      <c r="N192" s="160" t="str">
        <f t="shared" si="13"/>
        <v/>
      </c>
      <c r="P192" s="160" t="str">
        <f t="shared" si="14"/>
        <v/>
      </c>
      <c r="Q192" s="160">
        <f t="shared" si="12"/>
        <v>0</v>
      </c>
      <c r="R192" s="160" t="str">
        <f t="shared" si="15"/>
        <v/>
      </c>
      <c r="S192" s="160" t="str">
        <f t="shared" si="16"/>
        <v/>
      </c>
    </row>
    <row r="193" spans="3:19" ht="17.45" customHeight="1" x14ac:dyDescent="0.25">
      <c r="C193" s="188"/>
      <c r="D193" s="189"/>
      <c r="E193" s="178"/>
      <c r="F193" s="178"/>
      <c r="G193" s="190">
        <f>DATOS!$E$13</f>
        <v>1</v>
      </c>
      <c r="H193" s="178"/>
      <c r="I193" s="191"/>
      <c r="J193" s="178"/>
      <c r="K193" s="178"/>
      <c r="L193" s="178"/>
      <c r="M193" s="178"/>
      <c r="N193" s="160" t="str">
        <f t="shared" si="13"/>
        <v/>
      </c>
      <c r="P193" s="160" t="str">
        <f t="shared" si="14"/>
        <v/>
      </c>
      <c r="Q193" s="160">
        <f t="shared" si="12"/>
        <v>0</v>
      </c>
      <c r="R193" s="160" t="str">
        <f t="shared" si="15"/>
        <v/>
      </c>
      <c r="S193" s="160" t="str">
        <f t="shared" si="16"/>
        <v/>
      </c>
    </row>
    <row r="194" spans="3:19" ht="17.45" customHeight="1" x14ac:dyDescent="0.25">
      <c r="C194" s="188"/>
      <c r="D194" s="189"/>
      <c r="E194" s="178"/>
      <c r="F194" s="178"/>
      <c r="G194" s="190">
        <f>DATOS!$E$13</f>
        <v>1</v>
      </c>
      <c r="H194" s="178"/>
      <c r="I194" s="191"/>
      <c r="J194" s="178"/>
      <c r="K194" s="178"/>
      <c r="L194" s="178"/>
      <c r="M194" s="178"/>
      <c r="N194" s="160" t="str">
        <f t="shared" si="13"/>
        <v/>
      </c>
      <c r="P194" s="160" t="str">
        <f t="shared" si="14"/>
        <v/>
      </c>
      <c r="Q194" s="160">
        <f t="shared" si="12"/>
        <v>0</v>
      </c>
      <c r="R194" s="160" t="str">
        <f t="shared" si="15"/>
        <v/>
      </c>
      <c r="S194" s="160" t="str">
        <f t="shared" si="16"/>
        <v/>
      </c>
    </row>
    <row r="195" spans="3:19" ht="17.45" customHeight="1" x14ac:dyDescent="0.25">
      <c r="C195" s="188"/>
      <c r="D195" s="189"/>
      <c r="E195" s="178"/>
      <c r="F195" s="178"/>
      <c r="G195" s="190">
        <f>DATOS!$E$13</f>
        <v>1</v>
      </c>
      <c r="H195" s="178"/>
      <c r="I195" s="191"/>
      <c r="J195" s="178"/>
      <c r="K195" s="178"/>
      <c r="L195" s="178"/>
      <c r="M195" s="178"/>
      <c r="N195" s="160" t="str">
        <f t="shared" si="13"/>
        <v/>
      </c>
      <c r="P195" s="160" t="str">
        <f t="shared" si="14"/>
        <v/>
      </c>
      <c r="Q195" s="160">
        <f t="shared" si="12"/>
        <v>0</v>
      </c>
      <c r="R195" s="160" t="str">
        <f t="shared" si="15"/>
        <v/>
      </c>
      <c r="S195" s="160" t="str">
        <f t="shared" si="16"/>
        <v/>
      </c>
    </row>
    <row r="196" spans="3:19" ht="17.45" customHeight="1" x14ac:dyDescent="0.25">
      <c r="C196" s="188"/>
      <c r="D196" s="189"/>
      <c r="E196" s="178"/>
      <c r="F196" s="178"/>
      <c r="G196" s="190">
        <f>DATOS!$E$13</f>
        <v>1</v>
      </c>
      <c r="H196" s="178"/>
      <c r="I196" s="191"/>
      <c r="J196" s="178"/>
      <c r="K196" s="178"/>
      <c r="L196" s="178"/>
      <c r="M196" s="178"/>
      <c r="N196" s="160" t="str">
        <f t="shared" si="13"/>
        <v/>
      </c>
      <c r="P196" s="160" t="str">
        <f t="shared" si="14"/>
        <v/>
      </c>
      <c r="Q196" s="160">
        <f t="shared" si="12"/>
        <v>0</v>
      </c>
      <c r="R196" s="160" t="str">
        <f t="shared" si="15"/>
        <v/>
      </c>
      <c r="S196" s="160" t="str">
        <f t="shared" si="16"/>
        <v/>
      </c>
    </row>
    <row r="197" spans="3:19" ht="17.45" customHeight="1" x14ac:dyDescent="0.25">
      <c r="C197" s="188"/>
      <c r="D197" s="189"/>
      <c r="E197" s="178"/>
      <c r="F197" s="178"/>
      <c r="G197" s="190">
        <f>DATOS!$E$13</f>
        <v>1</v>
      </c>
      <c r="H197" s="178"/>
      <c r="I197" s="191"/>
      <c r="J197" s="178"/>
      <c r="K197" s="178"/>
      <c r="L197" s="178"/>
      <c r="M197" s="178"/>
      <c r="N197" s="160" t="str">
        <f t="shared" si="13"/>
        <v/>
      </c>
      <c r="P197" s="160" t="str">
        <f t="shared" si="14"/>
        <v/>
      </c>
      <c r="Q197" s="160">
        <f t="shared" si="12"/>
        <v>0</v>
      </c>
      <c r="R197" s="160" t="str">
        <f t="shared" si="15"/>
        <v/>
      </c>
      <c r="S197" s="160" t="str">
        <f t="shared" si="16"/>
        <v/>
      </c>
    </row>
    <row r="198" spans="3:19" ht="17.45" customHeight="1" x14ac:dyDescent="0.25">
      <c r="C198" s="188"/>
      <c r="D198" s="189"/>
      <c r="E198" s="178"/>
      <c r="F198" s="178"/>
      <c r="G198" s="190">
        <f>DATOS!$E$13</f>
        <v>1</v>
      </c>
      <c r="H198" s="178"/>
      <c r="I198" s="191"/>
      <c r="J198" s="178"/>
      <c r="K198" s="178"/>
      <c r="L198" s="178"/>
      <c r="M198" s="178"/>
      <c r="N198" s="160" t="str">
        <f t="shared" si="13"/>
        <v/>
      </c>
      <c r="P198" s="160" t="str">
        <f t="shared" si="14"/>
        <v/>
      </c>
      <c r="Q198" s="160">
        <f t="shared" si="12"/>
        <v>0</v>
      </c>
      <c r="R198" s="160" t="str">
        <f t="shared" si="15"/>
        <v/>
      </c>
      <c r="S198" s="160" t="str">
        <f t="shared" si="16"/>
        <v/>
      </c>
    </row>
    <row r="199" spans="3:19" ht="17.45" customHeight="1" x14ac:dyDescent="0.25">
      <c r="C199" s="188"/>
      <c r="D199" s="189"/>
      <c r="E199" s="178"/>
      <c r="F199" s="178"/>
      <c r="G199" s="190">
        <f>DATOS!$E$13</f>
        <v>1</v>
      </c>
      <c r="H199" s="178"/>
      <c r="I199" s="191"/>
      <c r="J199" s="178"/>
      <c r="K199" s="178"/>
      <c r="L199" s="178"/>
      <c r="M199" s="178"/>
      <c r="N199" s="160" t="str">
        <f t="shared" si="13"/>
        <v/>
      </c>
      <c r="P199" s="160" t="str">
        <f t="shared" si="14"/>
        <v/>
      </c>
      <c r="Q199" s="160">
        <f t="shared" si="12"/>
        <v>0</v>
      </c>
      <c r="R199" s="160" t="str">
        <f t="shared" si="15"/>
        <v/>
      </c>
      <c r="S199" s="160" t="str">
        <f t="shared" si="16"/>
        <v/>
      </c>
    </row>
    <row r="200" spans="3:19" ht="17.45" customHeight="1" x14ac:dyDescent="0.25">
      <c r="C200" s="188"/>
      <c r="D200" s="189"/>
      <c r="E200" s="178"/>
      <c r="F200" s="178"/>
      <c r="G200" s="190">
        <f>DATOS!$E$13</f>
        <v>1</v>
      </c>
      <c r="H200" s="178"/>
      <c r="I200" s="191"/>
      <c r="J200" s="178"/>
      <c r="K200" s="178"/>
      <c r="L200" s="178"/>
      <c r="M200" s="178"/>
      <c r="N200" s="160" t="str">
        <f t="shared" si="13"/>
        <v/>
      </c>
      <c r="P200" s="160" t="str">
        <f t="shared" si="14"/>
        <v/>
      </c>
      <c r="Q200" s="160">
        <f t="shared" si="12"/>
        <v>0</v>
      </c>
      <c r="R200" s="160" t="str">
        <f t="shared" si="15"/>
        <v/>
      </c>
      <c r="S200" s="160" t="str">
        <f t="shared" si="16"/>
        <v/>
      </c>
    </row>
    <row r="201" spans="3:19" ht="17.45" customHeight="1" x14ac:dyDescent="0.25">
      <c r="C201" s="188"/>
      <c r="D201" s="189"/>
      <c r="E201" s="178"/>
      <c r="F201" s="178"/>
      <c r="G201" s="190">
        <f>DATOS!$E$13</f>
        <v>1</v>
      </c>
      <c r="H201" s="178"/>
      <c r="I201" s="191"/>
      <c r="J201" s="178"/>
      <c r="K201" s="178"/>
      <c r="L201" s="178"/>
      <c r="M201" s="178"/>
      <c r="N201" s="160" t="str">
        <f t="shared" si="13"/>
        <v/>
      </c>
      <c r="P201" s="160" t="str">
        <f t="shared" si="14"/>
        <v/>
      </c>
      <c r="Q201" s="160">
        <f t="shared" si="12"/>
        <v>0</v>
      </c>
      <c r="R201" s="160" t="str">
        <f t="shared" si="15"/>
        <v/>
      </c>
      <c r="S201" s="160" t="str">
        <f t="shared" si="16"/>
        <v/>
      </c>
    </row>
    <row r="202" spans="3:19" ht="17.45" customHeight="1" x14ac:dyDescent="0.25">
      <c r="C202" s="188"/>
      <c r="D202" s="189"/>
      <c r="E202" s="178"/>
      <c r="F202" s="178"/>
      <c r="G202" s="190">
        <f>DATOS!$E$13</f>
        <v>1</v>
      </c>
      <c r="H202" s="178"/>
      <c r="I202" s="191"/>
      <c r="J202" s="178"/>
      <c r="K202" s="178"/>
      <c r="L202" s="178"/>
      <c r="M202" s="178"/>
      <c r="N202" s="160" t="str">
        <f t="shared" si="13"/>
        <v/>
      </c>
      <c r="P202" s="160" t="str">
        <f t="shared" si="14"/>
        <v/>
      </c>
      <c r="Q202" s="160">
        <f t="shared" si="12"/>
        <v>0</v>
      </c>
      <c r="R202" s="160" t="str">
        <f t="shared" si="15"/>
        <v/>
      </c>
      <c r="S202" s="160" t="str">
        <f t="shared" si="16"/>
        <v/>
      </c>
    </row>
    <row r="203" spans="3:19" ht="17.45" customHeight="1" x14ac:dyDescent="0.25">
      <c r="C203" s="188"/>
      <c r="D203" s="189"/>
      <c r="E203" s="178"/>
      <c r="F203" s="178"/>
      <c r="G203" s="190">
        <f>DATOS!$E$13</f>
        <v>1</v>
      </c>
      <c r="H203" s="178"/>
      <c r="I203" s="191"/>
      <c r="J203" s="178"/>
      <c r="K203" s="178"/>
      <c r="L203" s="178"/>
      <c r="M203" s="178"/>
      <c r="N203" s="160" t="str">
        <f t="shared" si="13"/>
        <v/>
      </c>
      <c r="P203" s="160" t="str">
        <f t="shared" si="14"/>
        <v/>
      </c>
      <c r="Q203" s="160">
        <f t="shared" si="12"/>
        <v>0</v>
      </c>
      <c r="R203" s="160" t="str">
        <f t="shared" si="15"/>
        <v/>
      </c>
      <c r="S203" s="160" t="str">
        <f t="shared" si="16"/>
        <v/>
      </c>
    </row>
    <row r="204" spans="3:19" ht="17.45" customHeight="1" x14ac:dyDescent="0.25">
      <c r="C204" s="188"/>
      <c r="D204" s="189"/>
      <c r="E204" s="178"/>
      <c r="F204" s="178"/>
      <c r="G204" s="190">
        <f>DATOS!$E$13</f>
        <v>1</v>
      </c>
      <c r="H204" s="178"/>
      <c r="I204" s="191"/>
      <c r="J204" s="178"/>
      <c r="K204" s="178"/>
      <c r="L204" s="178"/>
      <c r="M204" s="178"/>
      <c r="N204" s="160" t="str">
        <f t="shared" si="13"/>
        <v/>
      </c>
      <c r="P204" s="160" t="str">
        <f t="shared" si="14"/>
        <v/>
      </c>
      <c r="Q204" s="160">
        <f t="shared" si="12"/>
        <v>0</v>
      </c>
      <c r="R204" s="160" t="str">
        <f t="shared" si="15"/>
        <v/>
      </c>
      <c r="S204" s="160" t="str">
        <f t="shared" si="16"/>
        <v/>
      </c>
    </row>
    <row r="205" spans="3:19" ht="17.45" customHeight="1" x14ac:dyDescent="0.25">
      <c r="C205" s="188"/>
      <c r="D205" s="189"/>
      <c r="E205" s="178"/>
      <c r="F205" s="178"/>
      <c r="G205" s="190">
        <f>DATOS!$E$13</f>
        <v>1</v>
      </c>
      <c r="H205" s="178"/>
      <c r="I205" s="191"/>
      <c r="J205" s="178"/>
      <c r="K205" s="178"/>
      <c r="L205" s="178"/>
      <c r="M205" s="178"/>
      <c r="N205" s="160" t="str">
        <f t="shared" si="13"/>
        <v/>
      </c>
      <c r="P205" s="160" t="str">
        <f t="shared" si="14"/>
        <v/>
      </c>
      <c r="Q205" s="160">
        <f t="shared" si="12"/>
        <v>0</v>
      </c>
      <c r="R205" s="160" t="str">
        <f t="shared" si="15"/>
        <v/>
      </c>
      <c r="S205" s="160" t="str">
        <f t="shared" si="16"/>
        <v/>
      </c>
    </row>
    <row r="206" spans="3:19" ht="17.45" customHeight="1" x14ac:dyDescent="0.25">
      <c r="C206" s="188"/>
      <c r="D206" s="189"/>
      <c r="E206" s="178"/>
      <c r="F206" s="178"/>
      <c r="G206" s="190">
        <f>DATOS!$E$13</f>
        <v>1</v>
      </c>
      <c r="H206" s="178"/>
      <c r="I206" s="191"/>
      <c r="J206" s="178"/>
      <c r="K206" s="178"/>
      <c r="L206" s="178"/>
      <c r="M206" s="178"/>
      <c r="N206" s="160" t="str">
        <f t="shared" si="13"/>
        <v/>
      </c>
      <c r="P206" s="160" t="str">
        <f t="shared" si="14"/>
        <v/>
      </c>
      <c r="Q206" s="160">
        <f t="shared" si="12"/>
        <v>0</v>
      </c>
      <c r="R206" s="160" t="str">
        <f t="shared" si="15"/>
        <v/>
      </c>
      <c r="S206" s="160" t="str">
        <f t="shared" si="16"/>
        <v/>
      </c>
    </row>
    <row r="207" spans="3:19" ht="17.45" customHeight="1" x14ac:dyDescent="0.25">
      <c r="C207" s="188"/>
      <c r="D207" s="189"/>
      <c r="E207" s="178"/>
      <c r="F207" s="178"/>
      <c r="G207" s="190">
        <f>DATOS!$E$13</f>
        <v>1</v>
      </c>
      <c r="H207" s="178"/>
      <c r="I207" s="191"/>
      <c r="J207" s="178"/>
      <c r="K207" s="178"/>
      <c r="L207" s="178"/>
      <c r="M207" s="178"/>
      <c r="N207" s="160" t="str">
        <f t="shared" si="13"/>
        <v/>
      </c>
      <c r="P207" s="160" t="str">
        <f t="shared" si="14"/>
        <v/>
      </c>
      <c r="Q207" s="160">
        <f t="shared" si="12"/>
        <v>0</v>
      </c>
      <c r="R207" s="160" t="str">
        <f t="shared" si="15"/>
        <v/>
      </c>
      <c r="S207" s="160" t="str">
        <f t="shared" si="16"/>
        <v/>
      </c>
    </row>
    <row r="208" spans="3:19" ht="17.45" customHeight="1" x14ac:dyDescent="0.25">
      <c r="C208" s="188"/>
      <c r="D208" s="189"/>
      <c r="E208" s="178"/>
      <c r="F208" s="178"/>
      <c r="G208" s="190">
        <f>DATOS!$E$13</f>
        <v>1</v>
      </c>
      <c r="H208" s="178"/>
      <c r="I208" s="191"/>
      <c r="J208" s="178"/>
      <c r="K208" s="178"/>
      <c r="L208" s="178"/>
      <c r="M208" s="178"/>
      <c r="N208" s="160" t="str">
        <f t="shared" si="13"/>
        <v/>
      </c>
      <c r="P208" s="160" t="str">
        <f t="shared" si="14"/>
        <v/>
      </c>
      <c r="Q208" s="160">
        <f t="shared" si="12"/>
        <v>0</v>
      </c>
      <c r="R208" s="160" t="str">
        <f t="shared" si="15"/>
        <v/>
      </c>
      <c r="S208" s="160" t="str">
        <f t="shared" si="16"/>
        <v/>
      </c>
    </row>
    <row r="209" spans="3:19" ht="17.45" customHeight="1" x14ac:dyDescent="0.25">
      <c r="C209" s="188"/>
      <c r="D209" s="189"/>
      <c r="E209" s="178"/>
      <c r="F209" s="178"/>
      <c r="G209" s="190">
        <f>DATOS!$E$13</f>
        <v>1</v>
      </c>
      <c r="H209" s="178"/>
      <c r="I209" s="191"/>
      <c r="J209" s="178"/>
      <c r="K209" s="178"/>
      <c r="L209" s="178"/>
      <c r="M209" s="178"/>
      <c r="N209" s="160" t="str">
        <f t="shared" si="13"/>
        <v/>
      </c>
      <c r="P209" s="160" t="str">
        <f t="shared" si="14"/>
        <v/>
      </c>
      <c r="Q209" s="160">
        <f t="shared" ref="Q209:Q272" si="17">IF($I209=0%,H209,"")</f>
        <v>0</v>
      </c>
      <c r="R209" s="160" t="str">
        <f t="shared" si="15"/>
        <v/>
      </c>
      <c r="S209" s="160" t="str">
        <f t="shared" si="16"/>
        <v/>
      </c>
    </row>
    <row r="210" spans="3:19" ht="17.45" customHeight="1" x14ac:dyDescent="0.25">
      <c r="C210" s="188"/>
      <c r="D210" s="189"/>
      <c r="E210" s="178"/>
      <c r="F210" s="178"/>
      <c r="G210" s="190">
        <f>DATOS!$E$13</f>
        <v>1</v>
      </c>
      <c r="H210" s="178"/>
      <c r="I210" s="191"/>
      <c r="J210" s="178"/>
      <c r="K210" s="178"/>
      <c r="L210" s="178"/>
      <c r="M210" s="178"/>
      <c r="N210" s="160" t="str">
        <f t="shared" ref="N210:N273" si="18">IF(H210&amp;J210&amp;K210&amp;L210&amp;M210="","",H210+J210+K210-L210-M210)</f>
        <v/>
      </c>
      <c r="P210" s="160" t="str">
        <f t="shared" ref="P210:P273" si="19">IF($I210="E",H210,"")</f>
        <v/>
      </c>
      <c r="Q210" s="160">
        <f t="shared" si="17"/>
        <v>0</v>
      </c>
      <c r="R210" s="160" t="str">
        <f t="shared" ref="R210:R273" si="20">IF(OR($I210=8%,$I210=11%),$J210/$I210,"")</f>
        <v/>
      </c>
      <c r="S210" s="160" t="str">
        <f t="shared" si="16"/>
        <v/>
      </c>
    </row>
    <row r="211" spans="3:19" ht="17.45" customHeight="1" x14ac:dyDescent="0.25">
      <c r="C211" s="188"/>
      <c r="D211" s="189"/>
      <c r="E211" s="178"/>
      <c r="F211" s="178"/>
      <c r="G211" s="190">
        <f>DATOS!$E$13</f>
        <v>1</v>
      </c>
      <c r="H211" s="178"/>
      <c r="I211" s="191"/>
      <c r="J211" s="178"/>
      <c r="K211" s="178"/>
      <c r="L211" s="178"/>
      <c r="M211" s="178"/>
      <c r="N211" s="160" t="str">
        <f t="shared" si="18"/>
        <v/>
      </c>
      <c r="P211" s="160" t="str">
        <f t="shared" si="19"/>
        <v/>
      </c>
      <c r="Q211" s="160">
        <f t="shared" si="17"/>
        <v>0</v>
      </c>
      <c r="R211" s="160" t="str">
        <f t="shared" si="20"/>
        <v/>
      </c>
      <c r="S211" s="160" t="str">
        <f t="shared" ref="S211:S274" si="21">IF(OR($I211=15%,$I211=16%),$J211/$I211,"")</f>
        <v/>
      </c>
    </row>
    <row r="212" spans="3:19" ht="17.45" customHeight="1" x14ac:dyDescent="0.25">
      <c r="C212" s="188"/>
      <c r="D212" s="189"/>
      <c r="E212" s="178"/>
      <c r="F212" s="178"/>
      <c r="G212" s="190">
        <f>DATOS!$E$13</f>
        <v>1</v>
      </c>
      <c r="H212" s="178"/>
      <c r="I212" s="191"/>
      <c r="J212" s="178"/>
      <c r="K212" s="178"/>
      <c r="L212" s="178"/>
      <c r="M212" s="178"/>
      <c r="N212" s="160" t="str">
        <f t="shared" si="18"/>
        <v/>
      </c>
      <c r="P212" s="160" t="str">
        <f t="shared" si="19"/>
        <v/>
      </c>
      <c r="Q212" s="160">
        <f t="shared" si="17"/>
        <v>0</v>
      </c>
      <c r="R212" s="160" t="str">
        <f t="shared" si="20"/>
        <v/>
      </c>
      <c r="S212" s="160" t="str">
        <f t="shared" si="21"/>
        <v/>
      </c>
    </row>
    <row r="213" spans="3:19" ht="17.45" customHeight="1" x14ac:dyDescent="0.25">
      <c r="C213" s="188"/>
      <c r="D213" s="189"/>
      <c r="E213" s="178"/>
      <c r="F213" s="178"/>
      <c r="G213" s="190">
        <f>DATOS!$E$13</f>
        <v>1</v>
      </c>
      <c r="H213" s="178"/>
      <c r="I213" s="191"/>
      <c r="J213" s="178"/>
      <c r="K213" s="178"/>
      <c r="L213" s="178"/>
      <c r="M213" s="178"/>
      <c r="N213" s="160" t="str">
        <f t="shared" si="18"/>
        <v/>
      </c>
      <c r="P213" s="160" t="str">
        <f t="shared" si="19"/>
        <v/>
      </c>
      <c r="Q213" s="160">
        <f t="shared" si="17"/>
        <v>0</v>
      </c>
      <c r="R213" s="160" t="str">
        <f t="shared" si="20"/>
        <v/>
      </c>
      <c r="S213" s="160" t="str">
        <f t="shared" si="21"/>
        <v/>
      </c>
    </row>
    <row r="214" spans="3:19" ht="17.45" customHeight="1" x14ac:dyDescent="0.25">
      <c r="C214" s="188"/>
      <c r="D214" s="189"/>
      <c r="E214" s="178"/>
      <c r="F214" s="178"/>
      <c r="G214" s="190">
        <f>DATOS!$E$13</f>
        <v>1</v>
      </c>
      <c r="H214" s="178"/>
      <c r="I214" s="191"/>
      <c r="J214" s="178"/>
      <c r="K214" s="178"/>
      <c r="L214" s="178"/>
      <c r="M214" s="178"/>
      <c r="N214" s="160" t="str">
        <f t="shared" si="18"/>
        <v/>
      </c>
      <c r="P214" s="160" t="str">
        <f t="shared" si="19"/>
        <v/>
      </c>
      <c r="Q214" s="160">
        <f t="shared" si="17"/>
        <v>0</v>
      </c>
      <c r="R214" s="160" t="str">
        <f t="shared" si="20"/>
        <v/>
      </c>
      <c r="S214" s="160" t="str">
        <f t="shared" si="21"/>
        <v/>
      </c>
    </row>
    <row r="215" spans="3:19" ht="17.45" customHeight="1" x14ac:dyDescent="0.25">
      <c r="C215" s="188"/>
      <c r="D215" s="189"/>
      <c r="E215" s="178"/>
      <c r="F215" s="178"/>
      <c r="G215" s="190">
        <f>DATOS!$E$13</f>
        <v>1</v>
      </c>
      <c r="H215" s="178"/>
      <c r="I215" s="191"/>
      <c r="J215" s="178"/>
      <c r="K215" s="178"/>
      <c r="L215" s="178"/>
      <c r="M215" s="178"/>
      <c r="N215" s="160" t="str">
        <f t="shared" si="18"/>
        <v/>
      </c>
      <c r="P215" s="160" t="str">
        <f t="shared" si="19"/>
        <v/>
      </c>
      <c r="Q215" s="160">
        <f t="shared" si="17"/>
        <v>0</v>
      </c>
      <c r="R215" s="160" t="str">
        <f t="shared" si="20"/>
        <v/>
      </c>
      <c r="S215" s="160" t="str">
        <f t="shared" si="21"/>
        <v/>
      </c>
    </row>
    <row r="216" spans="3:19" ht="17.45" customHeight="1" x14ac:dyDescent="0.25">
      <c r="C216" s="188"/>
      <c r="D216" s="189"/>
      <c r="E216" s="178"/>
      <c r="F216" s="178"/>
      <c r="G216" s="190">
        <f>DATOS!$E$13</f>
        <v>1</v>
      </c>
      <c r="H216" s="178"/>
      <c r="I216" s="191"/>
      <c r="J216" s="178"/>
      <c r="K216" s="178"/>
      <c r="L216" s="178"/>
      <c r="M216" s="178"/>
      <c r="N216" s="160" t="str">
        <f t="shared" si="18"/>
        <v/>
      </c>
      <c r="P216" s="160" t="str">
        <f t="shared" si="19"/>
        <v/>
      </c>
      <c r="Q216" s="160">
        <f t="shared" si="17"/>
        <v>0</v>
      </c>
      <c r="R216" s="160" t="str">
        <f t="shared" si="20"/>
        <v/>
      </c>
      <c r="S216" s="160" t="str">
        <f t="shared" si="21"/>
        <v/>
      </c>
    </row>
    <row r="217" spans="3:19" ht="17.45" customHeight="1" x14ac:dyDescent="0.25">
      <c r="C217" s="188"/>
      <c r="D217" s="189"/>
      <c r="E217" s="178"/>
      <c r="F217" s="178"/>
      <c r="G217" s="190">
        <f>DATOS!$E$13</f>
        <v>1</v>
      </c>
      <c r="H217" s="178"/>
      <c r="I217" s="191"/>
      <c r="J217" s="178"/>
      <c r="K217" s="178"/>
      <c r="L217" s="178"/>
      <c r="M217" s="178"/>
      <c r="N217" s="160" t="str">
        <f t="shared" si="18"/>
        <v/>
      </c>
      <c r="P217" s="160" t="str">
        <f t="shared" si="19"/>
        <v/>
      </c>
      <c r="Q217" s="160">
        <f t="shared" si="17"/>
        <v>0</v>
      </c>
      <c r="R217" s="160" t="str">
        <f t="shared" si="20"/>
        <v/>
      </c>
      <c r="S217" s="160" t="str">
        <f t="shared" si="21"/>
        <v/>
      </c>
    </row>
    <row r="218" spans="3:19" ht="17.45" customHeight="1" x14ac:dyDescent="0.25">
      <c r="C218" s="188"/>
      <c r="D218" s="189"/>
      <c r="E218" s="178"/>
      <c r="F218" s="178"/>
      <c r="G218" s="190">
        <f>DATOS!$E$13</f>
        <v>1</v>
      </c>
      <c r="H218" s="178"/>
      <c r="I218" s="191"/>
      <c r="J218" s="178"/>
      <c r="K218" s="178"/>
      <c r="L218" s="178"/>
      <c r="M218" s="178"/>
      <c r="N218" s="160" t="str">
        <f t="shared" si="18"/>
        <v/>
      </c>
      <c r="P218" s="160" t="str">
        <f t="shared" si="19"/>
        <v/>
      </c>
      <c r="Q218" s="160">
        <f t="shared" si="17"/>
        <v>0</v>
      </c>
      <c r="R218" s="160" t="str">
        <f t="shared" si="20"/>
        <v/>
      </c>
      <c r="S218" s="160" t="str">
        <f t="shared" si="21"/>
        <v/>
      </c>
    </row>
    <row r="219" spans="3:19" ht="17.45" customHeight="1" x14ac:dyDescent="0.25">
      <c r="C219" s="188"/>
      <c r="D219" s="189"/>
      <c r="E219" s="178"/>
      <c r="F219" s="178"/>
      <c r="G219" s="190">
        <f>DATOS!$E$13</f>
        <v>1</v>
      </c>
      <c r="H219" s="178"/>
      <c r="I219" s="191"/>
      <c r="J219" s="178"/>
      <c r="K219" s="178"/>
      <c r="L219" s="178"/>
      <c r="M219" s="178"/>
      <c r="N219" s="160" t="str">
        <f t="shared" si="18"/>
        <v/>
      </c>
      <c r="P219" s="160" t="str">
        <f t="shared" si="19"/>
        <v/>
      </c>
      <c r="Q219" s="160">
        <f t="shared" si="17"/>
        <v>0</v>
      </c>
      <c r="R219" s="160" t="str">
        <f t="shared" si="20"/>
        <v/>
      </c>
      <c r="S219" s="160" t="str">
        <f t="shared" si="21"/>
        <v/>
      </c>
    </row>
    <row r="220" spans="3:19" ht="17.45" customHeight="1" x14ac:dyDescent="0.25">
      <c r="C220" s="188"/>
      <c r="D220" s="189"/>
      <c r="E220" s="178"/>
      <c r="F220" s="178"/>
      <c r="G220" s="190">
        <f>DATOS!$E$13</f>
        <v>1</v>
      </c>
      <c r="H220" s="178"/>
      <c r="I220" s="191"/>
      <c r="J220" s="178"/>
      <c r="K220" s="178"/>
      <c r="L220" s="178"/>
      <c r="M220" s="178"/>
      <c r="N220" s="160" t="str">
        <f t="shared" si="18"/>
        <v/>
      </c>
      <c r="P220" s="160" t="str">
        <f t="shared" si="19"/>
        <v/>
      </c>
      <c r="Q220" s="160">
        <f t="shared" si="17"/>
        <v>0</v>
      </c>
      <c r="R220" s="160" t="str">
        <f t="shared" si="20"/>
        <v/>
      </c>
      <c r="S220" s="160" t="str">
        <f t="shared" si="21"/>
        <v/>
      </c>
    </row>
    <row r="221" spans="3:19" ht="17.45" customHeight="1" x14ac:dyDescent="0.25">
      <c r="C221" s="188"/>
      <c r="D221" s="189"/>
      <c r="E221" s="178"/>
      <c r="F221" s="178"/>
      <c r="G221" s="190">
        <f>DATOS!$E$13</f>
        <v>1</v>
      </c>
      <c r="H221" s="178"/>
      <c r="I221" s="191"/>
      <c r="J221" s="178"/>
      <c r="K221" s="178"/>
      <c r="L221" s="178"/>
      <c r="M221" s="178"/>
      <c r="N221" s="160" t="str">
        <f t="shared" si="18"/>
        <v/>
      </c>
      <c r="P221" s="160" t="str">
        <f t="shared" si="19"/>
        <v/>
      </c>
      <c r="Q221" s="160">
        <f t="shared" si="17"/>
        <v>0</v>
      </c>
      <c r="R221" s="160" t="str">
        <f t="shared" si="20"/>
        <v/>
      </c>
      <c r="S221" s="160" t="str">
        <f t="shared" si="21"/>
        <v/>
      </c>
    </row>
    <row r="222" spans="3:19" ht="17.45" customHeight="1" x14ac:dyDescent="0.25">
      <c r="C222" s="188"/>
      <c r="D222" s="189"/>
      <c r="E222" s="178"/>
      <c r="F222" s="178"/>
      <c r="G222" s="190">
        <f>DATOS!$E$13</f>
        <v>1</v>
      </c>
      <c r="H222" s="178"/>
      <c r="I222" s="191"/>
      <c r="J222" s="178"/>
      <c r="K222" s="178"/>
      <c r="L222" s="178"/>
      <c r="M222" s="178"/>
      <c r="N222" s="160" t="str">
        <f t="shared" si="18"/>
        <v/>
      </c>
      <c r="P222" s="160" t="str">
        <f t="shared" si="19"/>
        <v/>
      </c>
      <c r="Q222" s="160">
        <f t="shared" si="17"/>
        <v>0</v>
      </c>
      <c r="R222" s="160" t="str">
        <f t="shared" si="20"/>
        <v/>
      </c>
      <c r="S222" s="160" t="str">
        <f t="shared" si="21"/>
        <v/>
      </c>
    </row>
    <row r="223" spans="3:19" ht="17.45" customHeight="1" x14ac:dyDescent="0.25">
      <c r="C223" s="188"/>
      <c r="D223" s="189"/>
      <c r="E223" s="178"/>
      <c r="F223" s="178"/>
      <c r="G223" s="190">
        <f>DATOS!$E$13</f>
        <v>1</v>
      </c>
      <c r="H223" s="178"/>
      <c r="I223" s="191"/>
      <c r="J223" s="178"/>
      <c r="K223" s="178"/>
      <c r="L223" s="178"/>
      <c r="M223" s="178"/>
      <c r="N223" s="160" t="str">
        <f t="shared" si="18"/>
        <v/>
      </c>
      <c r="P223" s="160" t="str">
        <f t="shared" si="19"/>
        <v/>
      </c>
      <c r="Q223" s="160">
        <f t="shared" si="17"/>
        <v>0</v>
      </c>
      <c r="R223" s="160" t="str">
        <f t="shared" si="20"/>
        <v/>
      </c>
      <c r="S223" s="160" t="str">
        <f t="shared" si="21"/>
        <v/>
      </c>
    </row>
    <row r="224" spans="3:19" ht="17.45" customHeight="1" x14ac:dyDescent="0.25">
      <c r="C224" s="188"/>
      <c r="D224" s="189"/>
      <c r="E224" s="178"/>
      <c r="F224" s="178"/>
      <c r="G224" s="190">
        <f>DATOS!$E$13</f>
        <v>1</v>
      </c>
      <c r="H224" s="178"/>
      <c r="I224" s="191"/>
      <c r="J224" s="178"/>
      <c r="K224" s="178"/>
      <c r="L224" s="178"/>
      <c r="M224" s="178"/>
      <c r="N224" s="160" t="str">
        <f t="shared" si="18"/>
        <v/>
      </c>
      <c r="P224" s="160" t="str">
        <f t="shared" si="19"/>
        <v/>
      </c>
      <c r="Q224" s="160">
        <f t="shared" si="17"/>
        <v>0</v>
      </c>
      <c r="R224" s="160" t="str">
        <f t="shared" si="20"/>
        <v/>
      </c>
      <c r="S224" s="160" t="str">
        <f t="shared" si="21"/>
        <v/>
      </c>
    </row>
    <row r="225" spans="3:19" ht="17.45" customHeight="1" x14ac:dyDescent="0.25">
      <c r="C225" s="188"/>
      <c r="D225" s="189"/>
      <c r="E225" s="178"/>
      <c r="F225" s="178"/>
      <c r="G225" s="190">
        <f>DATOS!$E$13</f>
        <v>1</v>
      </c>
      <c r="H225" s="178"/>
      <c r="I225" s="191"/>
      <c r="J225" s="178"/>
      <c r="K225" s="178"/>
      <c r="L225" s="178"/>
      <c r="M225" s="178"/>
      <c r="N225" s="160" t="str">
        <f t="shared" si="18"/>
        <v/>
      </c>
      <c r="P225" s="160" t="str">
        <f t="shared" si="19"/>
        <v/>
      </c>
      <c r="Q225" s="160">
        <f t="shared" si="17"/>
        <v>0</v>
      </c>
      <c r="R225" s="160" t="str">
        <f t="shared" si="20"/>
        <v/>
      </c>
      <c r="S225" s="160" t="str">
        <f t="shared" si="21"/>
        <v/>
      </c>
    </row>
    <row r="226" spans="3:19" ht="17.45" customHeight="1" x14ac:dyDescent="0.25">
      <c r="C226" s="188"/>
      <c r="D226" s="189"/>
      <c r="E226" s="178"/>
      <c r="F226" s="178"/>
      <c r="G226" s="190">
        <f>DATOS!$E$13</f>
        <v>1</v>
      </c>
      <c r="H226" s="178"/>
      <c r="I226" s="191"/>
      <c r="J226" s="178"/>
      <c r="K226" s="178"/>
      <c r="L226" s="178"/>
      <c r="M226" s="178"/>
      <c r="N226" s="160" t="str">
        <f t="shared" si="18"/>
        <v/>
      </c>
      <c r="P226" s="160" t="str">
        <f t="shared" si="19"/>
        <v/>
      </c>
      <c r="Q226" s="160">
        <f t="shared" si="17"/>
        <v>0</v>
      </c>
      <c r="R226" s="160" t="str">
        <f t="shared" si="20"/>
        <v/>
      </c>
      <c r="S226" s="160" t="str">
        <f t="shared" si="21"/>
        <v/>
      </c>
    </row>
    <row r="227" spans="3:19" ht="17.45" customHeight="1" x14ac:dyDescent="0.25">
      <c r="C227" s="188"/>
      <c r="D227" s="189"/>
      <c r="E227" s="178"/>
      <c r="F227" s="178"/>
      <c r="G227" s="190">
        <f>DATOS!$E$13</f>
        <v>1</v>
      </c>
      <c r="H227" s="178"/>
      <c r="I227" s="191"/>
      <c r="J227" s="178"/>
      <c r="K227" s="178"/>
      <c r="L227" s="178"/>
      <c r="M227" s="178"/>
      <c r="N227" s="160" t="str">
        <f t="shared" si="18"/>
        <v/>
      </c>
      <c r="P227" s="160" t="str">
        <f t="shared" si="19"/>
        <v/>
      </c>
      <c r="Q227" s="160">
        <f t="shared" si="17"/>
        <v>0</v>
      </c>
      <c r="R227" s="160" t="str">
        <f t="shared" si="20"/>
        <v/>
      </c>
      <c r="S227" s="160" t="str">
        <f t="shared" si="21"/>
        <v/>
      </c>
    </row>
    <row r="228" spans="3:19" ht="17.45" customHeight="1" x14ac:dyDescent="0.25">
      <c r="C228" s="188"/>
      <c r="D228" s="189"/>
      <c r="E228" s="178"/>
      <c r="F228" s="178"/>
      <c r="G228" s="190">
        <f>DATOS!$E$13</f>
        <v>1</v>
      </c>
      <c r="H228" s="178"/>
      <c r="I228" s="191"/>
      <c r="J228" s="178"/>
      <c r="K228" s="178"/>
      <c r="L228" s="178"/>
      <c r="M228" s="178"/>
      <c r="N228" s="160" t="str">
        <f t="shared" si="18"/>
        <v/>
      </c>
      <c r="P228" s="160" t="str">
        <f t="shared" si="19"/>
        <v/>
      </c>
      <c r="Q228" s="160">
        <f t="shared" si="17"/>
        <v>0</v>
      </c>
      <c r="R228" s="160" t="str">
        <f t="shared" si="20"/>
        <v/>
      </c>
      <c r="S228" s="160" t="str">
        <f t="shared" si="21"/>
        <v/>
      </c>
    </row>
    <row r="229" spans="3:19" ht="17.45" customHeight="1" x14ac:dyDescent="0.25">
      <c r="C229" s="188"/>
      <c r="D229" s="189"/>
      <c r="E229" s="178"/>
      <c r="F229" s="178"/>
      <c r="G229" s="190">
        <f>DATOS!$E$13</f>
        <v>1</v>
      </c>
      <c r="H229" s="178"/>
      <c r="I229" s="191"/>
      <c r="J229" s="178"/>
      <c r="K229" s="178"/>
      <c r="L229" s="178"/>
      <c r="M229" s="178"/>
      <c r="N229" s="160" t="str">
        <f t="shared" si="18"/>
        <v/>
      </c>
      <c r="P229" s="160" t="str">
        <f t="shared" si="19"/>
        <v/>
      </c>
      <c r="Q229" s="160">
        <f t="shared" si="17"/>
        <v>0</v>
      </c>
      <c r="R229" s="160" t="str">
        <f t="shared" si="20"/>
        <v/>
      </c>
      <c r="S229" s="160" t="str">
        <f t="shared" si="21"/>
        <v/>
      </c>
    </row>
    <row r="230" spans="3:19" ht="17.45" customHeight="1" x14ac:dyDescent="0.25">
      <c r="C230" s="188"/>
      <c r="D230" s="189"/>
      <c r="E230" s="178"/>
      <c r="F230" s="178"/>
      <c r="G230" s="190">
        <f>DATOS!$E$13</f>
        <v>1</v>
      </c>
      <c r="H230" s="178"/>
      <c r="I230" s="191"/>
      <c r="J230" s="178"/>
      <c r="K230" s="178"/>
      <c r="L230" s="178"/>
      <c r="M230" s="178"/>
      <c r="N230" s="160" t="str">
        <f t="shared" si="18"/>
        <v/>
      </c>
      <c r="P230" s="160" t="str">
        <f t="shared" si="19"/>
        <v/>
      </c>
      <c r="Q230" s="160">
        <f t="shared" si="17"/>
        <v>0</v>
      </c>
      <c r="R230" s="160" t="str">
        <f t="shared" si="20"/>
        <v/>
      </c>
      <c r="S230" s="160" t="str">
        <f t="shared" si="21"/>
        <v/>
      </c>
    </row>
    <row r="231" spans="3:19" ht="17.45" customHeight="1" x14ac:dyDescent="0.25">
      <c r="C231" s="188"/>
      <c r="D231" s="189"/>
      <c r="E231" s="178"/>
      <c r="F231" s="178"/>
      <c r="G231" s="190">
        <f>DATOS!$E$13</f>
        <v>1</v>
      </c>
      <c r="H231" s="178"/>
      <c r="I231" s="191"/>
      <c r="J231" s="178"/>
      <c r="K231" s="178"/>
      <c r="L231" s="178"/>
      <c r="M231" s="178"/>
      <c r="N231" s="160" t="str">
        <f t="shared" si="18"/>
        <v/>
      </c>
      <c r="P231" s="160" t="str">
        <f t="shared" si="19"/>
        <v/>
      </c>
      <c r="Q231" s="160">
        <f t="shared" si="17"/>
        <v>0</v>
      </c>
      <c r="R231" s="160" t="str">
        <f t="shared" si="20"/>
        <v/>
      </c>
      <c r="S231" s="160" t="str">
        <f t="shared" si="21"/>
        <v/>
      </c>
    </row>
    <row r="232" spans="3:19" ht="17.45" customHeight="1" x14ac:dyDescent="0.25">
      <c r="C232" s="188"/>
      <c r="D232" s="189"/>
      <c r="E232" s="178"/>
      <c r="F232" s="178"/>
      <c r="G232" s="190">
        <f>DATOS!$E$13</f>
        <v>1</v>
      </c>
      <c r="H232" s="178"/>
      <c r="I232" s="191"/>
      <c r="J232" s="178"/>
      <c r="K232" s="178"/>
      <c r="L232" s="178"/>
      <c r="M232" s="178"/>
      <c r="N232" s="160" t="str">
        <f t="shared" si="18"/>
        <v/>
      </c>
      <c r="P232" s="160" t="str">
        <f t="shared" si="19"/>
        <v/>
      </c>
      <c r="Q232" s="160">
        <f t="shared" si="17"/>
        <v>0</v>
      </c>
      <c r="R232" s="160" t="str">
        <f t="shared" si="20"/>
        <v/>
      </c>
      <c r="S232" s="160" t="str">
        <f t="shared" si="21"/>
        <v/>
      </c>
    </row>
    <row r="233" spans="3:19" ht="17.45" customHeight="1" x14ac:dyDescent="0.25">
      <c r="C233" s="188"/>
      <c r="D233" s="189"/>
      <c r="E233" s="178"/>
      <c r="F233" s="178"/>
      <c r="G233" s="190">
        <f>DATOS!$E$13</f>
        <v>1</v>
      </c>
      <c r="H233" s="178"/>
      <c r="I233" s="191"/>
      <c r="J233" s="178"/>
      <c r="K233" s="178"/>
      <c r="L233" s="178"/>
      <c r="M233" s="178"/>
      <c r="N233" s="160" t="str">
        <f t="shared" si="18"/>
        <v/>
      </c>
      <c r="P233" s="160" t="str">
        <f t="shared" si="19"/>
        <v/>
      </c>
      <c r="Q233" s="160">
        <f t="shared" si="17"/>
        <v>0</v>
      </c>
      <c r="R233" s="160" t="str">
        <f t="shared" si="20"/>
        <v/>
      </c>
      <c r="S233" s="160" t="str">
        <f t="shared" si="21"/>
        <v/>
      </c>
    </row>
    <row r="234" spans="3:19" ht="17.45" customHeight="1" x14ac:dyDescent="0.25">
      <c r="C234" s="188"/>
      <c r="D234" s="189"/>
      <c r="E234" s="178"/>
      <c r="F234" s="178"/>
      <c r="G234" s="190">
        <f>DATOS!$E$13</f>
        <v>1</v>
      </c>
      <c r="H234" s="178"/>
      <c r="I234" s="191"/>
      <c r="J234" s="178"/>
      <c r="K234" s="178"/>
      <c r="L234" s="178"/>
      <c r="M234" s="178"/>
      <c r="N234" s="160" t="str">
        <f t="shared" si="18"/>
        <v/>
      </c>
      <c r="P234" s="160" t="str">
        <f t="shared" si="19"/>
        <v/>
      </c>
      <c r="Q234" s="160">
        <f t="shared" si="17"/>
        <v>0</v>
      </c>
      <c r="R234" s="160" t="str">
        <f t="shared" si="20"/>
        <v/>
      </c>
      <c r="S234" s="160" t="str">
        <f t="shared" si="21"/>
        <v/>
      </c>
    </row>
    <row r="235" spans="3:19" ht="17.45" customHeight="1" x14ac:dyDescent="0.25">
      <c r="C235" s="188"/>
      <c r="D235" s="189"/>
      <c r="E235" s="178"/>
      <c r="F235" s="178"/>
      <c r="G235" s="190">
        <f>DATOS!$E$13</f>
        <v>1</v>
      </c>
      <c r="H235" s="178"/>
      <c r="I235" s="191"/>
      <c r="J235" s="178"/>
      <c r="K235" s="178"/>
      <c r="L235" s="178"/>
      <c r="M235" s="178"/>
      <c r="N235" s="160" t="str">
        <f t="shared" si="18"/>
        <v/>
      </c>
      <c r="P235" s="160" t="str">
        <f t="shared" si="19"/>
        <v/>
      </c>
      <c r="Q235" s="160">
        <f t="shared" si="17"/>
        <v>0</v>
      </c>
      <c r="R235" s="160" t="str">
        <f t="shared" si="20"/>
        <v/>
      </c>
      <c r="S235" s="160" t="str">
        <f t="shared" si="21"/>
        <v/>
      </c>
    </row>
    <row r="236" spans="3:19" ht="17.45" customHeight="1" x14ac:dyDescent="0.25">
      <c r="C236" s="188"/>
      <c r="D236" s="189"/>
      <c r="E236" s="178"/>
      <c r="F236" s="178"/>
      <c r="G236" s="190">
        <f>DATOS!$E$13</f>
        <v>1</v>
      </c>
      <c r="H236" s="178"/>
      <c r="I236" s="191"/>
      <c r="J236" s="178"/>
      <c r="K236" s="178"/>
      <c r="L236" s="178"/>
      <c r="M236" s="178"/>
      <c r="N236" s="160" t="str">
        <f t="shared" si="18"/>
        <v/>
      </c>
      <c r="P236" s="160" t="str">
        <f t="shared" si="19"/>
        <v/>
      </c>
      <c r="Q236" s="160">
        <f t="shared" si="17"/>
        <v>0</v>
      </c>
      <c r="R236" s="160" t="str">
        <f t="shared" si="20"/>
        <v/>
      </c>
      <c r="S236" s="160" t="str">
        <f t="shared" si="21"/>
        <v/>
      </c>
    </row>
    <row r="237" spans="3:19" ht="17.45" customHeight="1" x14ac:dyDescent="0.25">
      <c r="C237" s="188"/>
      <c r="D237" s="189"/>
      <c r="E237" s="178"/>
      <c r="F237" s="178"/>
      <c r="G237" s="190">
        <f>DATOS!$E$13</f>
        <v>1</v>
      </c>
      <c r="H237" s="178"/>
      <c r="I237" s="191"/>
      <c r="J237" s="178"/>
      <c r="K237" s="178"/>
      <c r="L237" s="178"/>
      <c r="M237" s="178"/>
      <c r="N237" s="160" t="str">
        <f t="shared" si="18"/>
        <v/>
      </c>
      <c r="P237" s="160" t="str">
        <f t="shared" si="19"/>
        <v/>
      </c>
      <c r="Q237" s="160">
        <f t="shared" si="17"/>
        <v>0</v>
      </c>
      <c r="R237" s="160" t="str">
        <f t="shared" si="20"/>
        <v/>
      </c>
      <c r="S237" s="160" t="str">
        <f t="shared" si="21"/>
        <v/>
      </c>
    </row>
    <row r="238" spans="3:19" ht="17.45" customHeight="1" x14ac:dyDescent="0.25">
      <c r="C238" s="188"/>
      <c r="D238" s="189"/>
      <c r="E238" s="178"/>
      <c r="F238" s="178"/>
      <c r="G238" s="190">
        <f>DATOS!$E$13</f>
        <v>1</v>
      </c>
      <c r="H238" s="178"/>
      <c r="I238" s="191"/>
      <c r="J238" s="178"/>
      <c r="K238" s="178"/>
      <c r="L238" s="178"/>
      <c r="M238" s="178"/>
      <c r="N238" s="160" t="str">
        <f t="shared" si="18"/>
        <v/>
      </c>
      <c r="P238" s="160" t="str">
        <f t="shared" si="19"/>
        <v/>
      </c>
      <c r="Q238" s="160">
        <f t="shared" si="17"/>
        <v>0</v>
      </c>
      <c r="R238" s="160" t="str">
        <f t="shared" si="20"/>
        <v/>
      </c>
      <c r="S238" s="160" t="str">
        <f t="shared" si="21"/>
        <v/>
      </c>
    </row>
    <row r="239" spans="3:19" ht="17.45" customHeight="1" x14ac:dyDescent="0.25">
      <c r="C239" s="188"/>
      <c r="D239" s="189"/>
      <c r="E239" s="178"/>
      <c r="F239" s="178"/>
      <c r="G239" s="190">
        <f>DATOS!$E$13</f>
        <v>1</v>
      </c>
      <c r="H239" s="178"/>
      <c r="I239" s="191"/>
      <c r="J239" s="178"/>
      <c r="K239" s="178"/>
      <c r="L239" s="178"/>
      <c r="M239" s="178"/>
      <c r="N239" s="160" t="str">
        <f t="shared" si="18"/>
        <v/>
      </c>
      <c r="P239" s="160" t="str">
        <f t="shared" si="19"/>
        <v/>
      </c>
      <c r="Q239" s="160">
        <f t="shared" si="17"/>
        <v>0</v>
      </c>
      <c r="R239" s="160" t="str">
        <f t="shared" si="20"/>
        <v/>
      </c>
      <c r="S239" s="160" t="str">
        <f t="shared" si="21"/>
        <v/>
      </c>
    </row>
    <row r="240" spans="3:19" ht="17.45" customHeight="1" x14ac:dyDescent="0.25">
      <c r="C240" s="188"/>
      <c r="D240" s="189"/>
      <c r="E240" s="178"/>
      <c r="F240" s="178"/>
      <c r="G240" s="190">
        <f>DATOS!$E$13</f>
        <v>1</v>
      </c>
      <c r="H240" s="178"/>
      <c r="I240" s="191"/>
      <c r="J240" s="178"/>
      <c r="K240" s="178"/>
      <c r="L240" s="178"/>
      <c r="M240" s="178"/>
      <c r="N240" s="160" t="str">
        <f t="shared" si="18"/>
        <v/>
      </c>
      <c r="P240" s="160" t="str">
        <f t="shared" si="19"/>
        <v/>
      </c>
      <c r="Q240" s="160">
        <f t="shared" si="17"/>
        <v>0</v>
      </c>
      <c r="R240" s="160" t="str">
        <f t="shared" si="20"/>
        <v/>
      </c>
      <c r="S240" s="160" t="str">
        <f t="shared" si="21"/>
        <v/>
      </c>
    </row>
    <row r="241" spans="3:19" ht="17.45" customHeight="1" x14ac:dyDescent="0.25">
      <c r="C241" s="188"/>
      <c r="D241" s="189"/>
      <c r="E241" s="178"/>
      <c r="F241" s="178"/>
      <c r="G241" s="190">
        <f>DATOS!$E$13</f>
        <v>1</v>
      </c>
      <c r="H241" s="178"/>
      <c r="I241" s="191"/>
      <c r="J241" s="178"/>
      <c r="K241" s="178"/>
      <c r="L241" s="178"/>
      <c r="M241" s="178"/>
      <c r="N241" s="160" t="str">
        <f t="shared" si="18"/>
        <v/>
      </c>
      <c r="P241" s="160" t="str">
        <f t="shared" si="19"/>
        <v/>
      </c>
      <c r="Q241" s="160">
        <f t="shared" si="17"/>
        <v>0</v>
      </c>
      <c r="R241" s="160" t="str">
        <f t="shared" si="20"/>
        <v/>
      </c>
      <c r="S241" s="160" t="str">
        <f t="shared" si="21"/>
        <v/>
      </c>
    </row>
    <row r="242" spans="3:19" ht="17.45" customHeight="1" x14ac:dyDescent="0.25">
      <c r="C242" s="188"/>
      <c r="D242" s="189"/>
      <c r="E242" s="178"/>
      <c r="F242" s="178"/>
      <c r="G242" s="190">
        <f>DATOS!$E$13</f>
        <v>1</v>
      </c>
      <c r="H242" s="178"/>
      <c r="I242" s="191"/>
      <c r="J242" s="178"/>
      <c r="K242" s="178"/>
      <c r="L242" s="178"/>
      <c r="M242" s="178"/>
      <c r="N242" s="160" t="str">
        <f t="shared" si="18"/>
        <v/>
      </c>
      <c r="P242" s="160" t="str">
        <f t="shared" si="19"/>
        <v/>
      </c>
      <c r="Q242" s="160">
        <f t="shared" si="17"/>
        <v>0</v>
      </c>
      <c r="R242" s="160" t="str">
        <f t="shared" si="20"/>
        <v/>
      </c>
      <c r="S242" s="160" t="str">
        <f t="shared" si="21"/>
        <v/>
      </c>
    </row>
    <row r="243" spans="3:19" ht="17.45" customHeight="1" x14ac:dyDescent="0.25">
      <c r="C243" s="188"/>
      <c r="D243" s="189"/>
      <c r="E243" s="178"/>
      <c r="F243" s="178"/>
      <c r="G243" s="190">
        <f>DATOS!$E$13</f>
        <v>1</v>
      </c>
      <c r="H243" s="178"/>
      <c r="I243" s="191"/>
      <c r="J243" s="178"/>
      <c r="K243" s="178"/>
      <c r="L243" s="178"/>
      <c r="M243" s="178"/>
      <c r="N243" s="160" t="str">
        <f t="shared" si="18"/>
        <v/>
      </c>
      <c r="P243" s="160" t="str">
        <f t="shared" si="19"/>
        <v/>
      </c>
      <c r="Q243" s="160">
        <f t="shared" si="17"/>
        <v>0</v>
      </c>
      <c r="R243" s="160" t="str">
        <f t="shared" si="20"/>
        <v/>
      </c>
      <c r="S243" s="160" t="str">
        <f t="shared" si="21"/>
        <v/>
      </c>
    </row>
    <row r="244" spans="3:19" ht="17.45" customHeight="1" x14ac:dyDescent="0.25">
      <c r="C244" s="188"/>
      <c r="D244" s="189"/>
      <c r="E244" s="178"/>
      <c r="F244" s="178"/>
      <c r="G244" s="190">
        <f>DATOS!$E$13</f>
        <v>1</v>
      </c>
      <c r="H244" s="178"/>
      <c r="I244" s="191"/>
      <c r="J244" s="178"/>
      <c r="K244" s="178"/>
      <c r="L244" s="178"/>
      <c r="M244" s="178"/>
      <c r="N244" s="160" t="str">
        <f t="shared" si="18"/>
        <v/>
      </c>
      <c r="P244" s="160" t="str">
        <f t="shared" si="19"/>
        <v/>
      </c>
      <c r="Q244" s="160">
        <f t="shared" si="17"/>
        <v>0</v>
      </c>
      <c r="R244" s="160" t="str">
        <f t="shared" si="20"/>
        <v/>
      </c>
      <c r="S244" s="160" t="str">
        <f t="shared" si="21"/>
        <v/>
      </c>
    </row>
    <row r="245" spans="3:19" ht="17.45" customHeight="1" x14ac:dyDescent="0.25">
      <c r="C245" s="188"/>
      <c r="D245" s="189"/>
      <c r="E245" s="178"/>
      <c r="F245" s="178"/>
      <c r="G245" s="190">
        <f>DATOS!$E$13</f>
        <v>1</v>
      </c>
      <c r="H245" s="178"/>
      <c r="I245" s="191"/>
      <c r="J245" s="178"/>
      <c r="K245" s="178"/>
      <c r="L245" s="178"/>
      <c r="M245" s="178"/>
      <c r="N245" s="160" t="str">
        <f t="shared" si="18"/>
        <v/>
      </c>
      <c r="P245" s="160" t="str">
        <f t="shared" si="19"/>
        <v/>
      </c>
      <c r="Q245" s="160">
        <f t="shared" si="17"/>
        <v>0</v>
      </c>
      <c r="R245" s="160" t="str">
        <f t="shared" si="20"/>
        <v/>
      </c>
      <c r="S245" s="160" t="str">
        <f t="shared" si="21"/>
        <v/>
      </c>
    </row>
    <row r="246" spans="3:19" ht="17.45" customHeight="1" x14ac:dyDescent="0.25">
      <c r="C246" s="188"/>
      <c r="D246" s="189"/>
      <c r="E246" s="178"/>
      <c r="F246" s="178"/>
      <c r="G246" s="190">
        <f>DATOS!$E$13</f>
        <v>1</v>
      </c>
      <c r="H246" s="178"/>
      <c r="I246" s="191"/>
      <c r="J246" s="178"/>
      <c r="K246" s="178"/>
      <c r="L246" s="178"/>
      <c r="M246" s="178"/>
      <c r="N246" s="160" t="str">
        <f t="shared" si="18"/>
        <v/>
      </c>
      <c r="P246" s="160" t="str">
        <f t="shared" si="19"/>
        <v/>
      </c>
      <c r="Q246" s="160">
        <f t="shared" si="17"/>
        <v>0</v>
      </c>
      <c r="R246" s="160" t="str">
        <f t="shared" si="20"/>
        <v/>
      </c>
      <c r="S246" s="160" t="str">
        <f t="shared" si="21"/>
        <v/>
      </c>
    </row>
    <row r="247" spans="3:19" ht="17.45" customHeight="1" x14ac:dyDescent="0.25">
      <c r="C247" s="188"/>
      <c r="D247" s="189"/>
      <c r="E247" s="178"/>
      <c r="F247" s="178"/>
      <c r="G247" s="190">
        <f>DATOS!$E$13</f>
        <v>1</v>
      </c>
      <c r="H247" s="178"/>
      <c r="I247" s="191"/>
      <c r="J247" s="178"/>
      <c r="K247" s="178"/>
      <c r="L247" s="178"/>
      <c r="M247" s="178"/>
      <c r="N247" s="160" t="str">
        <f t="shared" si="18"/>
        <v/>
      </c>
      <c r="P247" s="160" t="str">
        <f t="shared" si="19"/>
        <v/>
      </c>
      <c r="Q247" s="160">
        <f t="shared" si="17"/>
        <v>0</v>
      </c>
      <c r="R247" s="160" t="str">
        <f t="shared" si="20"/>
        <v/>
      </c>
      <c r="S247" s="160" t="str">
        <f t="shared" si="21"/>
        <v/>
      </c>
    </row>
    <row r="248" spans="3:19" ht="17.45" customHeight="1" x14ac:dyDescent="0.25">
      <c r="C248" s="188"/>
      <c r="D248" s="189"/>
      <c r="E248" s="178"/>
      <c r="F248" s="178"/>
      <c r="G248" s="190">
        <f>DATOS!$E$13</f>
        <v>1</v>
      </c>
      <c r="H248" s="178"/>
      <c r="I248" s="191"/>
      <c r="J248" s="178"/>
      <c r="K248" s="178"/>
      <c r="L248" s="178"/>
      <c r="M248" s="178"/>
      <c r="N248" s="160" t="str">
        <f t="shared" si="18"/>
        <v/>
      </c>
      <c r="P248" s="160" t="str">
        <f t="shared" si="19"/>
        <v/>
      </c>
      <c r="Q248" s="160">
        <f t="shared" si="17"/>
        <v>0</v>
      </c>
      <c r="R248" s="160" t="str">
        <f t="shared" si="20"/>
        <v/>
      </c>
      <c r="S248" s="160" t="str">
        <f t="shared" si="21"/>
        <v/>
      </c>
    </row>
    <row r="249" spans="3:19" ht="17.45" customHeight="1" x14ac:dyDescent="0.25">
      <c r="C249" s="188"/>
      <c r="D249" s="189"/>
      <c r="E249" s="178"/>
      <c r="F249" s="178"/>
      <c r="G249" s="190">
        <f>DATOS!$E$13</f>
        <v>1</v>
      </c>
      <c r="H249" s="178"/>
      <c r="I249" s="191"/>
      <c r="J249" s="178"/>
      <c r="K249" s="178"/>
      <c r="L249" s="178"/>
      <c r="M249" s="178"/>
      <c r="N249" s="160" t="str">
        <f t="shared" si="18"/>
        <v/>
      </c>
      <c r="P249" s="160" t="str">
        <f t="shared" si="19"/>
        <v/>
      </c>
      <c r="Q249" s="160">
        <f t="shared" si="17"/>
        <v>0</v>
      </c>
      <c r="R249" s="160" t="str">
        <f t="shared" si="20"/>
        <v/>
      </c>
      <c r="S249" s="160" t="str">
        <f t="shared" si="21"/>
        <v/>
      </c>
    </row>
    <row r="250" spans="3:19" ht="17.45" customHeight="1" x14ac:dyDescent="0.25">
      <c r="C250" s="188"/>
      <c r="D250" s="189"/>
      <c r="E250" s="178"/>
      <c r="F250" s="178"/>
      <c r="G250" s="190">
        <f>DATOS!$E$13</f>
        <v>1</v>
      </c>
      <c r="H250" s="178"/>
      <c r="I250" s="191"/>
      <c r="J250" s="178"/>
      <c r="K250" s="178"/>
      <c r="L250" s="178"/>
      <c r="M250" s="178"/>
      <c r="N250" s="160" t="str">
        <f t="shared" si="18"/>
        <v/>
      </c>
      <c r="P250" s="160" t="str">
        <f t="shared" si="19"/>
        <v/>
      </c>
      <c r="Q250" s="160">
        <f t="shared" si="17"/>
        <v>0</v>
      </c>
      <c r="R250" s="160" t="str">
        <f t="shared" si="20"/>
        <v/>
      </c>
      <c r="S250" s="160" t="str">
        <f t="shared" si="21"/>
        <v/>
      </c>
    </row>
    <row r="251" spans="3:19" ht="17.45" customHeight="1" x14ac:dyDescent="0.25">
      <c r="C251" s="188"/>
      <c r="D251" s="189"/>
      <c r="E251" s="178"/>
      <c r="F251" s="178"/>
      <c r="G251" s="190">
        <f>DATOS!$E$13</f>
        <v>1</v>
      </c>
      <c r="H251" s="178"/>
      <c r="I251" s="191"/>
      <c r="J251" s="178"/>
      <c r="K251" s="178"/>
      <c r="L251" s="178"/>
      <c r="M251" s="178"/>
      <c r="N251" s="160" t="str">
        <f t="shared" si="18"/>
        <v/>
      </c>
      <c r="P251" s="160" t="str">
        <f t="shared" si="19"/>
        <v/>
      </c>
      <c r="Q251" s="160">
        <f t="shared" si="17"/>
        <v>0</v>
      </c>
      <c r="R251" s="160" t="str">
        <f t="shared" si="20"/>
        <v/>
      </c>
      <c r="S251" s="160" t="str">
        <f t="shared" si="21"/>
        <v/>
      </c>
    </row>
    <row r="252" spans="3:19" ht="17.45" customHeight="1" x14ac:dyDescent="0.25">
      <c r="C252" s="188"/>
      <c r="D252" s="189"/>
      <c r="E252" s="178"/>
      <c r="F252" s="178"/>
      <c r="G252" s="190">
        <f>DATOS!$E$13</f>
        <v>1</v>
      </c>
      <c r="H252" s="178"/>
      <c r="I252" s="191"/>
      <c r="J252" s="178"/>
      <c r="K252" s="178"/>
      <c r="L252" s="178"/>
      <c r="M252" s="178"/>
      <c r="N252" s="160" t="str">
        <f t="shared" si="18"/>
        <v/>
      </c>
      <c r="P252" s="160" t="str">
        <f t="shared" si="19"/>
        <v/>
      </c>
      <c r="Q252" s="160">
        <f t="shared" si="17"/>
        <v>0</v>
      </c>
      <c r="R252" s="160" t="str">
        <f t="shared" si="20"/>
        <v/>
      </c>
      <c r="S252" s="160" t="str">
        <f t="shared" si="21"/>
        <v/>
      </c>
    </row>
    <row r="253" spans="3:19" ht="17.45" customHeight="1" x14ac:dyDescent="0.25">
      <c r="C253" s="188"/>
      <c r="D253" s="189"/>
      <c r="E253" s="178"/>
      <c r="F253" s="178"/>
      <c r="G253" s="190">
        <f>DATOS!$E$13</f>
        <v>1</v>
      </c>
      <c r="H253" s="178"/>
      <c r="I253" s="191"/>
      <c r="J253" s="178"/>
      <c r="K253" s="178"/>
      <c r="L253" s="178"/>
      <c r="M253" s="178"/>
      <c r="N253" s="160" t="str">
        <f t="shared" si="18"/>
        <v/>
      </c>
      <c r="P253" s="160" t="str">
        <f t="shared" si="19"/>
        <v/>
      </c>
      <c r="Q253" s="160">
        <f t="shared" si="17"/>
        <v>0</v>
      </c>
      <c r="R253" s="160" t="str">
        <f t="shared" si="20"/>
        <v/>
      </c>
      <c r="S253" s="160" t="str">
        <f t="shared" si="21"/>
        <v/>
      </c>
    </row>
    <row r="254" spans="3:19" ht="17.45" customHeight="1" x14ac:dyDescent="0.25">
      <c r="C254" s="188"/>
      <c r="D254" s="189"/>
      <c r="E254" s="178"/>
      <c r="F254" s="178"/>
      <c r="G254" s="190">
        <f>DATOS!$E$13</f>
        <v>1</v>
      </c>
      <c r="H254" s="178"/>
      <c r="I254" s="191"/>
      <c r="J254" s="178"/>
      <c r="K254" s="178"/>
      <c r="L254" s="178"/>
      <c r="M254" s="178"/>
      <c r="N254" s="160" t="str">
        <f t="shared" si="18"/>
        <v/>
      </c>
      <c r="P254" s="160" t="str">
        <f t="shared" si="19"/>
        <v/>
      </c>
      <c r="Q254" s="160">
        <f t="shared" si="17"/>
        <v>0</v>
      </c>
      <c r="R254" s="160" t="str">
        <f t="shared" si="20"/>
        <v/>
      </c>
      <c r="S254" s="160" t="str">
        <f t="shared" si="21"/>
        <v/>
      </c>
    </row>
    <row r="255" spans="3:19" ht="17.45" customHeight="1" x14ac:dyDescent="0.25">
      <c r="C255" s="188"/>
      <c r="D255" s="189"/>
      <c r="E255" s="178"/>
      <c r="F255" s="178"/>
      <c r="G255" s="190">
        <f>DATOS!$E$13</f>
        <v>1</v>
      </c>
      <c r="H255" s="178"/>
      <c r="I255" s="191"/>
      <c r="J255" s="178"/>
      <c r="K255" s="178"/>
      <c r="L255" s="178"/>
      <c r="M255" s="178"/>
      <c r="N255" s="160" t="str">
        <f t="shared" si="18"/>
        <v/>
      </c>
      <c r="P255" s="160" t="str">
        <f t="shared" si="19"/>
        <v/>
      </c>
      <c r="Q255" s="160">
        <f t="shared" si="17"/>
        <v>0</v>
      </c>
      <c r="R255" s="160" t="str">
        <f t="shared" si="20"/>
        <v/>
      </c>
      <c r="S255" s="160" t="str">
        <f t="shared" si="21"/>
        <v/>
      </c>
    </row>
    <row r="256" spans="3:19" ht="17.45" customHeight="1" x14ac:dyDescent="0.25">
      <c r="C256" s="188"/>
      <c r="D256" s="189"/>
      <c r="E256" s="178"/>
      <c r="F256" s="178"/>
      <c r="G256" s="190">
        <f>DATOS!$E$13</f>
        <v>1</v>
      </c>
      <c r="H256" s="178"/>
      <c r="I256" s="191"/>
      <c r="J256" s="178"/>
      <c r="K256" s="178"/>
      <c r="L256" s="178"/>
      <c r="M256" s="178"/>
      <c r="N256" s="160" t="str">
        <f t="shared" si="18"/>
        <v/>
      </c>
      <c r="P256" s="160" t="str">
        <f t="shared" si="19"/>
        <v/>
      </c>
      <c r="Q256" s="160">
        <f t="shared" si="17"/>
        <v>0</v>
      </c>
      <c r="R256" s="160" t="str">
        <f t="shared" si="20"/>
        <v/>
      </c>
      <c r="S256" s="160" t="str">
        <f t="shared" si="21"/>
        <v/>
      </c>
    </row>
    <row r="257" spans="3:19" ht="17.45" customHeight="1" x14ac:dyDescent="0.25">
      <c r="C257" s="188"/>
      <c r="D257" s="189"/>
      <c r="E257" s="178"/>
      <c r="F257" s="178"/>
      <c r="G257" s="190">
        <f>DATOS!$E$13</f>
        <v>1</v>
      </c>
      <c r="H257" s="178"/>
      <c r="I257" s="191"/>
      <c r="J257" s="178"/>
      <c r="K257" s="178"/>
      <c r="L257" s="178"/>
      <c r="M257" s="178"/>
      <c r="N257" s="160" t="str">
        <f t="shared" si="18"/>
        <v/>
      </c>
      <c r="P257" s="160" t="str">
        <f t="shared" si="19"/>
        <v/>
      </c>
      <c r="Q257" s="160">
        <f t="shared" si="17"/>
        <v>0</v>
      </c>
      <c r="R257" s="160" t="str">
        <f t="shared" si="20"/>
        <v/>
      </c>
      <c r="S257" s="160" t="str">
        <f t="shared" si="21"/>
        <v/>
      </c>
    </row>
    <row r="258" spans="3:19" ht="17.45" customHeight="1" x14ac:dyDescent="0.25">
      <c r="C258" s="188"/>
      <c r="D258" s="189"/>
      <c r="E258" s="178"/>
      <c r="F258" s="178"/>
      <c r="G258" s="190">
        <f>DATOS!$E$13</f>
        <v>1</v>
      </c>
      <c r="H258" s="178"/>
      <c r="I258" s="191"/>
      <c r="J258" s="178"/>
      <c r="K258" s="178"/>
      <c r="L258" s="178"/>
      <c r="M258" s="178"/>
      <c r="N258" s="160" t="str">
        <f t="shared" si="18"/>
        <v/>
      </c>
      <c r="P258" s="160" t="str">
        <f t="shared" si="19"/>
        <v/>
      </c>
      <c r="Q258" s="160">
        <f t="shared" si="17"/>
        <v>0</v>
      </c>
      <c r="R258" s="160" t="str">
        <f t="shared" si="20"/>
        <v/>
      </c>
      <c r="S258" s="160" t="str">
        <f t="shared" si="21"/>
        <v/>
      </c>
    </row>
    <row r="259" spans="3:19" ht="17.45" customHeight="1" x14ac:dyDescent="0.25">
      <c r="C259" s="188"/>
      <c r="D259" s="189"/>
      <c r="E259" s="178"/>
      <c r="F259" s="178"/>
      <c r="G259" s="190">
        <f>DATOS!$E$13</f>
        <v>1</v>
      </c>
      <c r="H259" s="178"/>
      <c r="I259" s="191"/>
      <c r="J259" s="178"/>
      <c r="K259" s="178"/>
      <c r="L259" s="178"/>
      <c r="M259" s="178"/>
      <c r="N259" s="160" t="str">
        <f t="shared" si="18"/>
        <v/>
      </c>
      <c r="P259" s="160" t="str">
        <f t="shared" si="19"/>
        <v/>
      </c>
      <c r="Q259" s="160">
        <f t="shared" si="17"/>
        <v>0</v>
      </c>
      <c r="R259" s="160" t="str">
        <f t="shared" si="20"/>
        <v/>
      </c>
      <c r="S259" s="160" t="str">
        <f t="shared" si="21"/>
        <v/>
      </c>
    </row>
    <row r="260" spans="3:19" ht="17.45" customHeight="1" x14ac:dyDescent="0.25">
      <c r="C260" s="188"/>
      <c r="D260" s="189"/>
      <c r="E260" s="178"/>
      <c r="F260" s="178"/>
      <c r="G260" s="190">
        <f>DATOS!$E$13</f>
        <v>1</v>
      </c>
      <c r="H260" s="178"/>
      <c r="I260" s="191"/>
      <c r="J260" s="178"/>
      <c r="K260" s="178"/>
      <c r="L260" s="178"/>
      <c r="M260" s="178"/>
      <c r="N260" s="160" t="str">
        <f t="shared" si="18"/>
        <v/>
      </c>
      <c r="P260" s="160" t="str">
        <f t="shared" si="19"/>
        <v/>
      </c>
      <c r="Q260" s="160">
        <f t="shared" si="17"/>
        <v>0</v>
      </c>
      <c r="R260" s="160" t="str">
        <f t="shared" si="20"/>
        <v/>
      </c>
      <c r="S260" s="160" t="str">
        <f t="shared" si="21"/>
        <v/>
      </c>
    </row>
    <row r="261" spans="3:19" ht="17.45" customHeight="1" x14ac:dyDescent="0.25">
      <c r="C261" s="188"/>
      <c r="D261" s="189"/>
      <c r="E261" s="178"/>
      <c r="F261" s="178"/>
      <c r="G261" s="190">
        <f>DATOS!$E$13</f>
        <v>1</v>
      </c>
      <c r="H261" s="178"/>
      <c r="I261" s="191"/>
      <c r="J261" s="178"/>
      <c r="K261" s="178"/>
      <c r="L261" s="178"/>
      <c r="M261" s="178"/>
      <c r="N261" s="160" t="str">
        <f t="shared" si="18"/>
        <v/>
      </c>
      <c r="P261" s="160" t="str">
        <f t="shared" si="19"/>
        <v/>
      </c>
      <c r="Q261" s="160">
        <f t="shared" si="17"/>
        <v>0</v>
      </c>
      <c r="R261" s="160" t="str">
        <f t="shared" si="20"/>
        <v/>
      </c>
      <c r="S261" s="160" t="str">
        <f t="shared" si="21"/>
        <v/>
      </c>
    </row>
    <row r="262" spans="3:19" ht="17.45" customHeight="1" x14ac:dyDescent="0.25">
      <c r="C262" s="188"/>
      <c r="D262" s="189"/>
      <c r="E262" s="178"/>
      <c r="F262" s="178"/>
      <c r="G262" s="190">
        <f>DATOS!$E$13</f>
        <v>1</v>
      </c>
      <c r="H262" s="178"/>
      <c r="I262" s="191"/>
      <c r="J262" s="178"/>
      <c r="K262" s="178"/>
      <c r="L262" s="178"/>
      <c r="M262" s="178"/>
      <c r="N262" s="160" t="str">
        <f t="shared" si="18"/>
        <v/>
      </c>
      <c r="P262" s="160" t="str">
        <f t="shared" si="19"/>
        <v/>
      </c>
      <c r="Q262" s="160">
        <f t="shared" si="17"/>
        <v>0</v>
      </c>
      <c r="R262" s="160" t="str">
        <f t="shared" si="20"/>
        <v/>
      </c>
      <c r="S262" s="160" t="str">
        <f t="shared" si="21"/>
        <v/>
      </c>
    </row>
    <row r="263" spans="3:19" ht="17.45" customHeight="1" x14ac:dyDescent="0.25">
      <c r="C263" s="188"/>
      <c r="D263" s="189"/>
      <c r="E263" s="178"/>
      <c r="F263" s="178"/>
      <c r="G263" s="190">
        <f>DATOS!$E$13</f>
        <v>1</v>
      </c>
      <c r="H263" s="178"/>
      <c r="I263" s="191"/>
      <c r="J263" s="178"/>
      <c r="K263" s="178"/>
      <c r="L263" s="178"/>
      <c r="M263" s="178"/>
      <c r="N263" s="160" t="str">
        <f t="shared" si="18"/>
        <v/>
      </c>
      <c r="P263" s="160" t="str">
        <f t="shared" si="19"/>
        <v/>
      </c>
      <c r="Q263" s="160">
        <f t="shared" si="17"/>
        <v>0</v>
      </c>
      <c r="R263" s="160" t="str">
        <f t="shared" si="20"/>
        <v/>
      </c>
      <c r="S263" s="160" t="str">
        <f t="shared" si="21"/>
        <v/>
      </c>
    </row>
    <row r="264" spans="3:19" ht="17.45" customHeight="1" x14ac:dyDescent="0.25">
      <c r="C264" s="188"/>
      <c r="D264" s="189"/>
      <c r="E264" s="178"/>
      <c r="F264" s="178"/>
      <c r="G264" s="190">
        <f>DATOS!$E$13</f>
        <v>1</v>
      </c>
      <c r="H264" s="178"/>
      <c r="I264" s="191"/>
      <c r="J264" s="178"/>
      <c r="K264" s="178"/>
      <c r="L264" s="178"/>
      <c r="M264" s="178"/>
      <c r="N264" s="160" t="str">
        <f t="shared" si="18"/>
        <v/>
      </c>
      <c r="P264" s="160" t="str">
        <f t="shared" si="19"/>
        <v/>
      </c>
      <c r="Q264" s="160">
        <f t="shared" si="17"/>
        <v>0</v>
      </c>
      <c r="R264" s="160" t="str">
        <f t="shared" si="20"/>
        <v/>
      </c>
      <c r="S264" s="160" t="str">
        <f t="shared" si="21"/>
        <v/>
      </c>
    </row>
    <row r="265" spans="3:19" ht="17.45" customHeight="1" x14ac:dyDescent="0.25">
      <c r="C265" s="188"/>
      <c r="D265" s="189"/>
      <c r="E265" s="178"/>
      <c r="F265" s="178"/>
      <c r="G265" s="190">
        <f>DATOS!$E$13</f>
        <v>1</v>
      </c>
      <c r="H265" s="178"/>
      <c r="I265" s="191"/>
      <c r="J265" s="178"/>
      <c r="K265" s="178"/>
      <c r="L265" s="178"/>
      <c r="M265" s="178"/>
      <c r="N265" s="160" t="str">
        <f t="shared" si="18"/>
        <v/>
      </c>
      <c r="P265" s="160" t="str">
        <f t="shared" si="19"/>
        <v/>
      </c>
      <c r="Q265" s="160">
        <f t="shared" si="17"/>
        <v>0</v>
      </c>
      <c r="R265" s="160" t="str">
        <f t="shared" si="20"/>
        <v/>
      </c>
      <c r="S265" s="160" t="str">
        <f t="shared" si="21"/>
        <v/>
      </c>
    </row>
    <row r="266" spans="3:19" ht="17.45" customHeight="1" x14ac:dyDescent="0.25">
      <c r="C266" s="188"/>
      <c r="D266" s="189"/>
      <c r="E266" s="178"/>
      <c r="F266" s="178"/>
      <c r="G266" s="190">
        <f>DATOS!$E$13</f>
        <v>1</v>
      </c>
      <c r="H266" s="178"/>
      <c r="I266" s="191"/>
      <c r="J266" s="178"/>
      <c r="K266" s="178"/>
      <c r="L266" s="178"/>
      <c r="M266" s="178"/>
      <c r="N266" s="160" t="str">
        <f t="shared" si="18"/>
        <v/>
      </c>
      <c r="P266" s="160" t="str">
        <f t="shared" si="19"/>
        <v/>
      </c>
      <c r="Q266" s="160">
        <f t="shared" si="17"/>
        <v>0</v>
      </c>
      <c r="R266" s="160" t="str">
        <f t="shared" si="20"/>
        <v/>
      </c>
      <c r="S266" s="160" t="str">
        <f t="shared" si="21"/>
        <v/>
      </c>
    </row>
    <row r="267" spans="3:19" ht="17.45" customHeight="1" x14ac:dyDescent="0.25">
      <c r="C267" s="188"/>
      <c r="D267" s="189"/>
      <c r="E267" s="178"/>
      <c r="F267" s="178"/>
      <c r="G267" s="190">
        <f>DATOS!$E$13</f>
        <v>1</v>
      </c>
      <c r="H267" s="178"/>
      <c r="I267" s="191"/>
      <c r="J267" s="178"/>
      <c r="K267" s="178"/>
      <c r="L267" s="178"/>
      <c r="M267" s="178"/>
      <c r="N267" s="160" t="str">
        <f t="shared" si="18"/>
        <v/>
      </c>
      <c r="P267" s="160" t="str">
        <f t="shared" si="19"/>
        <v/>
      </c>
      <c r="Q267" s="160">
        <f t="shared" si="17"/>
        <v>0</v>
      </c>
      <c r="R267" s="160" t="str">
        <f t="shared" si="20"/>
        <v/>
      </c>
      <c r="S267" s="160" t="str">
        <f t="shared" si="21"/>
        <v/>
      </c>
    </row>
    <row r="268" spans="3:19" ht="17.45" customHeight="1" x14ac:dyDescent="0.25">
      <c r="C268" s="188"/>
      <c r="D268" s="189"/>
      <c r="E268" s="178"/>
      <c r="F268" s="178"/>
      <c r="G268" s="190">
        <f>DATOS!$E$13</f>
        <v>1</v>
      </c>
      <c r="H268" s="178"/>
      <c r="I268" s="191"/>
      <c r="J268" s="178"/>
      <c r="K268" s="178"/>
      <c r="L268" s="178"/>
      <c r="M268" s="178"/>
      <c r="N268" s="160" t="str">
        <f t="shared" si="18"/>
        <v/>
      </c>
      <c r="P268" s="160" t="str">
        <f t="shared" si="19"/>
        <v/>
      </c>
      <c r="Q268" s="160">
        <f t="shared" si="17"/>
        <v>0</v>
      </c>
      <c r="R268" s="160" t="str">
        <f t="shared" si="20"/>
        <v/>
      </c>
      <c r="S268" s="160" t="str">
        <f t="shared" si="21"/>
        <v/>
      </c>
    </row>
    <row r="269" spans="3:19" ht="17.45" customHeight="1" x14ac:dyDescent="0.25">
      <c r="C269" s="188"/>
      <c r="D269" s="189"/>
      <c r="E269" s="178"/>
      <c r="F269" s="178"/>
      <c r="G269" s="190">
        <f>DATOS!$E$13</f>
        <v>1</v>
      </c>
      <c r="H269" s="178"/>
      <c r="I269" s="191"/>
      <c r="J269" s="178"/>
      <c r="K269" s="178"/>
      <c r="L269" s="178"/>
      <c r="M269" s="178"/>
      <c r="N269" s="160" t="str">
        <f t="shared" si="18"/>
        <v/>
      </c>
      <c r="P269" s="160" t="str">
        <f t="shared" si="19"/>
        <v/>
      </c>
      <c r="Q269" s="160">
        <f t="shared" si="17"/>
        <v>0</v>
      </c>
      <c r="R269" s="160" t="str">
        <f t="shared" si="20"/>
        <v/>
      </c>
      <c r="S269" s="160" t="str">
        <f t="shared" si="21"/>
        <v/>
      </c>
    </row>
    <row r="270" spans="3:19" ht="17.45" customHeight="1" x14ac:dyDescent="0.25">
      <c r="C270" s="188"/>
      <c r="D270" s="189"/>
      <c r="E270" s="178"/>
      <c r="F270" s="178"/>
      <c r="G270" s="190">
        <f>DATOS!$E$13</f>
        <v>1</v>
      </c>
      <c r="H270" s="178"/>
      <c r="I270" s="191"/>
      <c r="J270" s="178"/>
      <c r="K270" s="178"/>
      <c r="L270" s="178"/>
      <c r="M270" s="178"/>
      <c r="N270" s="160" t="str">
        <f t="shared" si="18"/>
        <v/>
      </c>
      <c r="P270" s="160" t="str">
        <f t="shared" si="19"/>
        <v/>
      </c>
      <c r="Q270" s="160">
        <f t="shared" si="17"/>
        <v>0</v>
      </c>
      <c r="R270" s="160" t="str">
        <f t="shared" si="20"/>
        <v/>
      </c>
      <c r="S270" s="160" t="str">
        <f t="shared" si="21"/>
        <v/>
      </c>
    </row>
    <row r="271" spans="3:19" ht="17.45" customHeight="1" x14ac:dyDescent="0.25">
      <c r="C271" s="188"/>
      <c r="D271" s="189"/>
      <c r="E271" s="178"/>
      <c r="F271" s="178"/>
      <c r="G271" s="190">
        <f>DATOS!$E$13</f>
        <v>1</v>
      </c>
      <c r="H271" s="178"/>
      <c r="I271" s="191"/>
      <c r="J271" s="178"/>
      <c r="K271" s="178"/>
      <c r="L271" s="178"/>
      <c r="M271" s="178"/>
      <c r="N271" s="160" t="str">
        <f t="shared" si="18"/>
        <v/>
      </c>
      <c r="P271" s="160" t="str">
        <f t="shared" si="19"/>
        <v/>
      </c>
      <c r="Q271" s="160">
        <f t="shared" si="17"/>
        <v>0</v>
      </c>
      <c r="R271" s="160" t="str">
        <f t="shared" si="20"/>
        <v/>
      </c>
      <c r="S271" s="160" t="str">
        <f t="shared" si="21"/>
        <v/>
      </c>
    </row>
    <row r="272" spans="3:19" ht="17.45" customHeight="1" x14ac:dyDescent="0.25">
      <c r="C272" s="188"/>
      <c r="D272" s="189"/>
      <c r="E272" s="178"/>
      <c r="F272" s="178"/>
      <c r="G272" s="190">
        <f>DATOS!$E$13</f>
        <v>1</v>
      </c>
      <c r="H272" s="178"/>
      <c r="I272" s="191"/>
      <c r="J272" s="178"/>
      <c r="K272" s="178"/>
      <c r="L272" s="178"/>
      <c r="M272" s="178"/>
      <c r="N272" s="160" t="str">
        <f t="shared" si="18"/>
        <v/>
      </c>
      <c r="P272" s="160" t="str">
        <f t="shared" si="19"/>
        <v/>
      </c>
      <c r="Q272" s="160">
        <f t="shared" si="17"/>
        <v>0</v>
      </c>
      <c r="R272" s="160" t="str">
        <f t="shared" si="20"/>
        <v/>
      </c>
      <c r="S272" s="160" t="str">
        <f t="shared" si="21"/>
        <v/>
      </c>
    </row>
    <row r="273" spans="3:19" ht="17.45" customHeight="1" x14ac:dyDescent="0.25">
      <c r="C273" s="188"/>
      <c r="D273" s="189"/>
      <c r="E273" s="178"/>
      <c r="F273" s="178"/>
      <c r="G273" s="190">
        <f>DATOS!$E$13</f>
        <v>1</v>
      </c>
      <c r="H273" s="178"/>
      <c r="I273" s="191"/>
      <c r="J273" s="178"/>
      <c r="K273" s="178"/>
      <c r="L273" s="178"/>
      <c r="M273" s="178"/>
      <c r="N273" s="160" t="str">
        <f t="shared" si="18"/>
        <v/>
      </c>
      <c r="P273" s="160" t="str">
        <f t="shared" si="19"/>
        <v/>
      </c>
      <c r="Q273" s="160">
        <f t="shared" ref="Q273:Q336" si="22">IF($I273=0%,H273,"")</f>
        <v>0</v>
      </c>
      <c r="R273" s="160" t="str">
        <f t="shared" si="20"/>
        <v/>
      </c>
      <c r="S273" s="160" t="str">
        <f t="shared" si="21"/>
        <v/>
      </c>
    </row>
    <row r="274" spans="3:19" ht="17.45" customHeight="1" x14ac:dyDescent="0.25">
      <c r="C274" s="188"/>
      <c r="D274" s="189"/>
      <c r="E274" s="178"/>
      <c r="F274" s="178"/>
      <c r="G274" s="190">
        <f>DATOS!$E$13</f>
        <v>1</v>
      </c>
      <c r="H274" s="178"/>
      <c r="I274" s="191"/>
      <c r="J274" s="178"/>
      <c r="K274" s="178"/>
      <c r="L274" s="178"/>
      <c r="M274" s="178"/>
      <c r="N274" s="160" t="str">
        <f t="shared" ref="N274:N337" si="23">IF(H274&amp;J274&amp;K274&amp;L274&amp;M274="","",H274+J274+K274-L274-M274)</f>
        <v/>
      </c>
      <c r="P274" s="160" t="str">
        <f t="shared" ref="P274:P337" si="24">IF($I274="E",H274,"")</f>
        <v/>
      </c>
      <c r="Q274" s="160">
        <f t="shared" si="22"/>
        <v>0</v>
      </c>
      <c r="R274" s="160" t="str">
        <f t="shared" ref="R274:R337" si="25">IF(OR($I274=8%,$I274=11%),$J274/$I274,"")</f>
        <v/>
      </c>
      <c r="S274" s="160" t="str">
        <f t="shared" si="21"/>
        <v/>
      </c>
    </row>
    <row r="275" spans="3:19" ht="17.45" customHeight="1" x14ac:dyDescent="0.25">
      <c r="C275" s="188"/>
      <c r="D275" s="189"/>
      <c r="E275" s="178"/>
      <c r="F275" s="178"/>
      <c r="G275" s="190">
        <f>DATOS!$E$13</f>
        <v>1</v>
      </c>
      <c r="H275" s="178"/>
      <c r="I275" s="191"/>
      <c r="J275" s="178"/>
      <c r="K275" s="178"/>
      <c r="L275" s="178"/>
      <c r="M275" s="178"/>
      <c r="N275" s="160" t="str">
        <f t="shared" si="23"/>
        <v/>
      </c>
      <c r="P275" s="160" t="str">
        <f t="shared" si="24"/>
        <v/>
      </c>
      <c r="Q275" s="160">
        <f t="shared" si="22"/>
        <v>0</v>
      </c>
      <c r="R275" s="160" t="str">
        <f t="shared" si="25"/>
        <v/>
      </c>
      <c r="S275" s="160" t="str">
        <f t="shared" ref="S275:S338" si="26">IF(OR($I275=15%,$I275=16%),$J275/$I275,"")</f>
        <v/>
      </c>
    </row>
    <row r="276" spans="3:19" ht="17.45" customHeight="1" x14ac:dyDescent="0.25">
      <c r="C276" s="188"/>
      <c r="D276" s="189"/>
      <c r="E276" s="178"/>
      <c r="F276" s="178"/>
      <c r="G276" s="190">
        <f>DATOS!$E$13</f>
        <v>1</v>
      </c>
      <c r="H276" s="178"/>
      <c r="I276" s="191"/>
      <c r="J276" s="178"/>
      <c r="K276" s="178"/>
      <c r="L276" s="178"/>
      <c r="M276" s="178"/>
      <c r="N276" s="160" t="str">
        <f t="shared" si="23"/>
        <v/>
      </c>
      <c r="P276" s="160" t="str">
        <f t="shared" si="24"/>
        <v/>
      </c>
      <c r="Q276" s="160">
        <f t="shared" si="22"/>
        <v>0</v>
      </c>
      <c r="R276" s="160" t="str">
        <f t="shared" si="25"/>
        <v/>
      </c>
      <c r="S276" s="160" t="str">
        <f t="shared" si="26"/>
        <v/>
      </c>
    </row>
    <row r="277" spans="3:19" ht="17.45" customHeight="1" x14ac:dyDescent="0.25">
      <c r="C277" s="188"/>
      <c r="D277" s="189"/>
      <c r="E277" s="178"/>
      <c r="F277" s="178"/>
      <c r="G277" s="190">
        <f>DATOS!$E$13</f>
        <v>1</v>
      </c>
      <c r="H277" s="178"/>
      <c r="I277" s="191"/>
      <c r="J277" s="178"/>
      <c r="K277" s="178"/>
      <c r="L277" s="178"/>
      <c r="M277" s="178"/>
      <c r="N277" s="160" t="str">
        <f t="shared" si="23"/>
        <v/>
      </c>
      <c r="P277" s="160" t="str">
        <f t="shared" si="24"/>
        <v/>
      </c>
      <c r="Q277" s="160">
        <f t="shared" si="22"/>
        <v>0</v>
      </c>
      <c r="R277" s="160" t="str">
        <f t="shared" si="25"/>
        <v/>
      </c>
      <c r="S277" s="160" t="str">
        <f t="shared" si="26"/>
        <v/>
      </c>
    </row>
    <row r="278" spans="3:19" ht="17.45" customHeight="1" x14ac:dyDescent="0.25">
      <c r="C278" s="188"/>
      <c r="D278" s="189"/>
      <c r="E278" s="178"/>
      <c r="F278" s="178"/>
      <c r="G278" s="190">
        <f>DATOS!$E$13</f>
        <v>1</v>
      </c>
      <c r="H278" s="178"/>
      <c r="I278" s="191"/>
      <c r="J278" s="178"/>
      <c r="K278" s="178"/>
      <c r="L278" s="178"/>
      <c r="M278" s="178"/>
      <c r="N278" s="160" t="str">
        <f t="shared" si="23"/>
        <v/>
      </c>
      <c r="P278" s="160" t="str">
        <f t="shared" si="24"/>
        <v/>
      </c>
      <c r="Q278" s="160">
        <f t="shared" si="22"/>
        <v>0</v>
      </c>
      <c r="R278" s="160" t="str">
        <f t="shared" si="25"/>
        <v/>
      </c>
      <c r="S278" s="160" t="str">
        <f t="shared" si="26"/>
        <v/>
      </c>
    </row>
    <row r="279" spans="3:19" ht="17.45" customHeight="1" x14ac:dyDescent="0.25">
      <c r="C279" s="188"/>
      <c r="D279" s="189"/>
      <c r="E279" s="178"/>
      <c r="F279" s="178"/>
      <c r="G279" s="190">
        <f>DATOS!$E$13</f>
        <v>1</v>
      </c>
      <c r="H279" s="178"/>
      <c r="I279" s="191"/>
      <c r="J279" s="178"/>
      <c r="K279" s="178"/>
      <c r="L279" s="178"/>
      <c r="M279" s="178"/>
      <c r="N279" s="160" t="str">
        <f t="shared" si="23"/>
        <v/>
      </c>
      <c r="P279" s="160" t="str">
        <f t="shared" si="24"/>
        <v/>
      </c>
      <c r="Q279" s="160">
        <f t="shared" si="22"/>
        <v>0</v>
      </c>
      <c r="R279" s="160" t="str">
        <f t="shared" si="25"/>
        <v/>
      </c>
      <c r="S279" s="160" t="str">
        <f t="shared" si="26"/>
        <v/>
      </c>
    </row>
    <row r="280" spans="3:19" ht="17.45" customHeight="1" x14ac:dyDescent="0.25">
      <c r="C280" s="188"/>
      <c r="D280" s="189"/>
      <c r="E280" s="178"/>
      <c r="F280" s="178"/>
      <c r="G280" s="190">
        <f>DATOS!$E$13</f>
        <v>1</v>
      </c>
      <c r="H280" s="178"/>
      <c r="I280" s="191"/>
      <c r="J280" s="178"/>
      <c r="K280" s="178"/>
      <c r="L280" s="178"/>
      <c r="M280" s="178"/>
      <c r="N280" s="160" t="str">
        <f t="shared" si="23"/>
        <v/>
      </c>
      <c r="P280" s="160" t="str">
        <f t="shared" si="24"/>
        <v/>
      </c>
      <c r="Q280" s="160">
        <f t="shared" si="22"/>
        <v>0</v>
      </c>
      <c r="R280" s="160" t="str">
        <f t="shared" si="25"/>
        <v/>
      </c>
      <c r="S280" s="160" t="str">
        <f t="shared" si="26"/>
        <v/>
      </c>
    </row>
    <row r="281" spans="3:19" ht="17.45" customHeight="1" x14ac:dyDescent="0.25">
      <c r="C281" s="188"/>
      <c r="D281" s="189"/>
      <c r="E281" s="178"/>
      <c r="F281" s="178"/>
      <c r="G281" s="190">
        <f>DATOS!$E$13</f>
        <v>1</v>
      </c>
      <c r="H281" s="178"/>
      <c r="I281" s="191"/>
      <c r="J281" s="178"/>
      <c r="K281" s="178"/>
      <c r="L281" s="178"/>
      <c r="M281" s="178"/>
      <c r="N281" s="160" t="str">
        <f t="shared" si="23"/>
        <v/>
      </c>
      <c r="P281" s="160" t="str">
        <f t="shared" si="24"/>
        <v/>
      </c>
      <c r="Q281" s="160">
        <f t="shared" si="22"/>
        <v>0</v>
      </c>
      <c r="R281" s="160" t="str">
        <f t="shared" si="25"/>
        <v/>
      </c>
      <c r="S281" s="160" t="str">
        <f t="shared" si="26"/>
        <v/>
      </c>
    </row>
    <row r="282" spans="3:19" ht="17.45" customHeight="1" x14ac:dyDescent="0.25">
      <c r="C282" s="188"/>
      <c r="D282" s="189"/>
      <c r="E282" s="178"/>
      <c r="F282" s="178"/>
      <c r="G282" s="190">
        <f>DATOS!$E$13</f>
        <v>1</v>
      </c>
      <c r="H282" s="178"/>
      <c r="I282" s="191"/>
      <c r="J282" s="178"/>
      <c r="K282" s="178"/>
      <c r="L282" s="178"/>
      <c r="M282" s="178"/>
      <c r="N282" s="160" t="str">
        <f t="shared" si="23"/>
        <v/>
      </c>
      <c r="P282" s="160" t="str">
        <f t="shared" si="24"/>
        <v/>
      </c>
      <c r="Q282" s="160">
        <f t="shared" si="22"/>
        <v>0</v>
      </c>
      <c r="R282" s="160" t="str">
        <f t="shared" si="25"/>
        <v/>
      </c>
      <c r="S282" s="160" t="str">
        <f t="shared" si="26"/>
        <v/>
      </c>
    </row>
    <row r="283" spans="3:19" ht="17.45" customHeight="1" x14ac:dyDescent="0.25">
      <c r="C283" s="188"/>
      <c r="D283" s="189"/>
      <c r="E283" s="178"/>
      <c r="F283" s="178"/>
      <c r="G283" s="190">
        <f>DATOS!$E$13</f>
        <v>1</v>
      </c>
      <c r="H283" s="178"/>
      <c r="I283" s="191"/>
      <c r="J283" s="178"/>
      <c r="K283" s="178"/>
      <c r="L283" s="178"/>
      <c r="M283" s="178"/>
      <c r="N283" s="160" t="str">
        <f t="shared" si="23"/>
        <v/>
      </c>
      <c r="P283" s="160" t="str">
        <f t="shared" si="24"/>
        <v/>
      </c>
      <c r="Q283" s="160">
        <f t="shared" si="22"/>
        <v>0</v>
      </c>
      <c r="R283" s="160" t="str">
        <f t="shared" si="25"/>
        <v/>
      </c>
      <c r="S283" s="160" t="str">
        <f t="shared" si="26"/>
        <v/>
      </c>
    </row>
    <row r="284" spans="3:19" ht="17.45" customHeight="1" x14ac:dyDescent="0.25">
      <c r="C284" s="188"/>
      <c r="D284" s="189"/>
      <c r="E284" s="178"/>
      <c r="F284" s="178"/>
      <c r="G284" s="190">
        <f>DATOS!$E$13</f>
        <v>1</v>
      </c>
      <c r="H284" s="178"/>
      <c r="I284" s="191"/>
      <c r="J284" s="178"/>
      <c r="K284" s="178"/>
      <c r="L284" s="178"/>
      <c r="M284" s="178"/>
      <c r="N284" s="160" t="str">
        <f t="shared" si="23"/>
        <v/>
      </c>
      <c r="P284" s="160" t="str">
        <f t="shared" si="24"/>
        <v/>
      </c>
      <c r="Q284" s="160">
        <f t="shared" si="22"/>
        <v>0</v>
      </c>
      <c r="R284" s="160" t="str">
        <f t="shared" si="25"/>
        <v/>
      </c>
      <c r="S284" s="160" t="str">
        <f t="shared" si="26"/>
        <v/>
      </c>
    </row>
    <row r="285" spans="3:19" ht="17.45" customHeight="1" x14ac:dyDescent="0.25">
      <c r="C285" s="188"/>
      <c r="D285" s="189"/>
      <c r="E285" s="178"/>
      <c r="F285" s="178"/>
      <c r="G285" s="190">
        <f>DATOS!$E$13</f>
        <v>1</v>
      </c>
      <c r="H285" s="178"/>
      <c r="I285" s="191"/>
      <c r="J285" s="178"/>
      <c r="K285" s="178"/>
      <c r="L285" s="178"/>
      <c r="M285" s="178"/>
      <c r="N285" s="160" t="str">
        <f t="shared" si="23"/>
        <v/>
      </c>
      <c r="P285" s="160" t="str">
        <f t="shared" si="24"/>
        <v/>
      </c>
      <c r="Q285" s="160">
        <f t="shared" si="22"/>
        <v>0</v>
      </c>
      <c r="R285" s="160" t="str">
        <f t="shared" si="25"/>
        <v/>
      </c>
      <c r="S285" s="160" t="str">
        <f t="shared" si="26"/>
        <v/>
      </c>
    </row>
    <row r="286" spans="3:19" ht="17.45" customHeight="1" x14ac:dyDescent="0.25">
      <c r="C286" s="188"/>
      <c r="D286" s="189"/>
      <c r="E286" s="178"/>
      <c r="F286" s="178"/>
      <c r="G286" s="190">
        <f>DATOS!$E$13</f>
        <v>1</v>
      </c>
      <c r="H286" s="178"/>
      <c r="I286" s="191"/>
      <c r="J286" s="178"/>
      <c r="K286" s="178"/>
      <c r="L286" s="178"/>
      <c r="M286" s="178"/>
      <c r="N286" s="160" t="str">
        <f t="shared" si="23"/>
        <v/>
      </c>
      <c r="P286" s="160" t="str">
        <f t="shared" si="24"/>
        <v/>
      </c>
      <c r="Q286" s="160">
        <f t="shared" si="22"/>
        <v>0</v>
      </c>
      <c r="R286" s="160" t="str">
        <f t="shared" si="25"/>
        <v/>
      </c>
      <c r="S286" s="160" t="str">
        <f t="shared" si="26"/>
        <v/>
      </c>
    </row>
    <row r="287" spans="3:19" ht="17.45" customHeight="1" x14ac:dyDescent="0.25">
      <c r="C287" s="188"/>
      <c r="D287" s="189"/>
      <c r="E287" s="178"/>
      <c r="F287" s="178"/>
      <c r="G287" s="190">
        <f>DATOS!$E$13</f>
        <v>1</v>
      </c>
      <c r="H287" s="178"/>
      <c r="I287" s="191"/>
      <c r="J287" s="178"/>
      <c r="K287" s="178"/>
      <c r="L287" s="178"/>
      <c r="M287" s="178"/>
      <c r="N287" s="160" t="str">
        <f t="shared" si="23"/>
        <v/>
      </c>
      <c r="P287" s="160" t="str">
        <f t="shared" si="24"/>
        <v/>
      </c>
      <c r="Q287" s="160">
        <f t="shared" si="22"/>
        <v>0</v>
      </c>
      <c r="R287" s="160" t="str">
        <f t="shared" si="25"/>
        <v/>
      </c>
      <c r="S287" s="160" t="str">
        <f t="shared" si="26"/>
        <v/>
      </c>
    </row>
    <row r="288" spans="3:19" ht="17.45" customHeight="1" x14ac:dyDescent="0.25">
      <c r="C288" s="188"/>
      <c r="D288" s="189"/>
      <c r="E288" s="178"/>
      <c r="F288" s="178"/>
      <c r="G288" s="190">
        <f>DATOS!$E$13</f>
        <v>1</v>
      </c>
      <c r="H288" s="178"/>
      <c r="I288" s="191"/>
      <c r="J288" s="178"/>
      <c r="K288" s="178"/>
      <c r="L288" s="178"/>
      <c r="M288" s="178"/>
      <c r="N288" s="160" t="str">
        <f t="shared" si="23"/>
        <v/>
      </c>
      <c r="P288" s="160" t="str">
        <f t="shared" si="24"/>
        <v/>
      </c>
      <c r="Q288" s="160">
        <f t="shared" si="22"/>
        <v>0</v>
      </c>
      <c r="R288" s="160" t="str">
        <f t="shared" si="25"/>
        <v/>
      </c>
      <c r="S288" s="160" t="str">
        <f t="shared" si="26"/>
        <v/>
      </c>
    </row>
    <row r="289" spans="3:19" ht="17.45" customHeight="1" x14ac:dyDescent="0.25">
      <c r="C289" s="188"/>
      <c r="D289" s="189"/>
      <c r="E289" s="178"/>
      <c r="F289" s="178"/>
      <c r="G289" s="190">
        <f>DATOS!$E$13</f>
        <v>1</v>
      </c>
      <c r="H289" s="178"/>
      <c r="I289" s="191"/>
      <c r="J289" s="178"/>
      <c r="K289" s="178"/>
      <c r="L289" s="178"/>
      <c r="M289" s="178"/>
      <c r="N289" s="160" t="str">
        <f t="shared" si="23"/>
        <v/>
      </c>
      <c r="P289" s="160" t="str">
        <f t="shared" si="24"/>
        <v/>
      </c>
      <c r="Q289" s="160">
        <f t="shared" si="22"/>
        <v>0</v>
      </c>
      <c r="R289" s="160" t="str">
        <f t="shared" si="25"/>
        <v/>
      </c>
      <c r="S289" s="160" t="str">
        <f t="shared" si="26"/>
        <v/>
      </c>
    </row>
    <row r="290" spans="3:19" ht="17.45" customHeight="1" x14ac:dyDescent="0.25">
      <c r="C290" s="188"/>
      <c r="D290" s="189"/>
      <c r="E290" s="178"/>
      <c r="F290" s="178"/>
      <c r="G290" s="190">
        <f>DATOS!$E$13</f>
        <v>1</v>
      </c>
      <c r="H290" s="178"/>
      <c r="I290" s="191"/>
      <c r="J290" s="178"/>
      <c r="K290" s="178"/>
      <c r="L290" s="178"/>
      <c r="M290" s="178"/>
      <c r="N290" s="160" t="str">
        <f t="shared" si="23"/>
        <v/>
      </c>
      <c r="P290" s="160" t="str">
        <f t="shared" si="24"/>
        <v/>
      </c>
      <c r="Q290" s="160">
        <f t="shared" si="22"/>
        <v>0</v>
      </c>
      <c r="R290" s="160" t="str">
        <f t="shared" si="25"/>
        <v/>
      </c>
      <c r="S290" s="160" t="str">
        <f t="shared" si="26"/>
        <v/>
      </c>
    </row>
    <row r="291" spans="3:19" ht="17.45" customHeight="1" x14ac:dyDescent="0.25">
      <c r="C291" s="188"/>
      <c r="D291" s="189"/>
      <c r="E291" s="178"/>
      <c r="F291" s="178"/>
      <c r="G291" s="190">
        <f>DATOS!$E$13</f>
        <v>1</v>
      </c>
      <c r="H291" s="178"/>
      <c r="I291" s="191"/>
      <c r="J291" s="178"/>
      <c r="K291" s="178"/>
      <c r="L291" s="178"/>
      <c r="M291" s="178"/>
      <c r="N291" s="160" t="str">
        <f t="shared" si="23"/>
        <v/>
      </c>
      <c r="P291" s="160" t="str">
        <f t="shared" si="24"/>
        <v/>
      </c>
      <c r="Q291" s="160">
        <f t="shared" si="22"/>
        <v>0</v>
      </c>
      <c r="R291" s="160" t="str">
        <f t="shared" si="25"/>
        <v/>
      </c>
      <c r="S291" s="160" t="str">
        <f t="shared" si="26"/>
        <v/>
      </c>
    </row>
    <row r="292" spans="3:19" ht="17.45" customHeight="1" x14ac:dyDescent="0.25">
      <c r="C292" s="188"/>
      <c r="D292" s="189"/>
      <c r="E292" s="178"/>
      <c r="F292" s="178"/>
      <c r="G292" s="190">
        <f>DATOS!$E$13</f>
        <v>1</v>
      </c>
      <c r="H292" s="178"/>
      <c r="I292" s="191"/>
      <c r="J292" s="178"/>
      <c r="K292" s="178"/>
      <c r="L292" s="178"/>
      <c r="M292" s="178"/>
      <c r="N292" s="160" t="str">
        <f t="shared" si="23"/>
        <v/>
      </c>
      <c r="P292" s="160" t="str">
        <f t="shared" si="24"/>
        <v/>
      </c>
      <c r="Q292" s="160">
        <f t="shared" si="22"/>
        <v>0</v>
      </c>
      <c r="R292" s="160" t="str">
        <f t="shared" si="25"/>
        <v/>
      </c>
      <c r="S292" s="160" t="str">
        <f t="shared" si="26"/>
        <v/>
      </c>
    </row>
    <row r="293" spans="3:19" ht="17.45" customHeight="1" x14ac:dyDescent="0.25">
      <c r="C293" s="188"/>
      <c r="D293" s="189"/>
      <c r="E293" s="178"/>
      <c r="F293" s="178"/>
      <c r="G293" s="190">
        <f>DATOS!$E$13</f>
        <v>1</v>
      </c>
      <c r="H293" s="178"/>
      <c r="I293" s="191"/>
      <c r="J293" s="178"/>
      <c r="K293" s="178"/>
      <c r="L293" s="178"/>
      <c r="M293" s="178"/>
      <c r="N293" s="160" t="str">
        <f t="shared" si="23"/>
        <v/>
      </c>
      <c r="P293" s="160" t="str">
        <f t="shared" si="24"/>
        <v/>
      </c>
      <c r="Q293" s="160">
        <f t="shared" si="22"/>
        <v>0</v>
      </c>
      <c r="R293" s="160" t="str">
        <f t="shared" si="25"/>
        <v/>
      </c>
      <c r="S293" s="160" t="str">
        <f t="shared" si="26"/>
        <v/>
      </c>
    </row>
    <row r="294" spans="3:19" ht="17.45" customHeight="1" x14ac:dyDescent="0.25">
      <c r="C294" s="188"/>
      <c r="D294" s="189"/>
      <c r="E294" s="178"/>
      <c r="F294" s="178"/>
      <c r="G294" s="190">
        <f>DATOS!$E$13</f>
        <v>1</v>
      </c>
      <c r="H294" s="178"/>
      <c r="I294" s="191"/>
      <c r="J294" s="178"/>
      <c r="K294" s="178"/>
      <c r="L294" s="178"/>
      <c r="M294" s="178"/>
      <c r="N294" s="160" t="str">
        <f t="shared" si="23"/>
        <v/>
      </c>
      <c r="P294" s="160" t="str">
        <f t="shared" si="24"/>
        <v/>
      </c>
      <c r="Q294" s="160">
        <f t="shared" si="22"/>
        <v>0</v>
      </c>
      <c r="R294" s="160" t="str">
        <f t="shared" si="25"/>
        <v/>
      </c>
      <c r="S294" s="160" t="str">
        <f t="shared" si="26"/>
        <v/>
      </c>
    </row>
    <row r="295" spans="3:19" ht="17.45" customHeight="1" x14ac:dyDescent="0.25">
      <c r="C295" s="188"/>
      <c r="D295" s="189"/>
      <c r="E295" s="178"/>
      <c r="F295" s="178"/>
      <c r="G295" s="190">
        <f>DATOS!$E$13</f>
        <v>1</v>
      </c>
      <c r="H295" s="178"/>
      <c r="I295" s="191"/>
      <c r="J295" s="178"/>
      <c r="K295" s="178"/>
      <c r="L295" s="178"/>
      <c r="M295" s="178"/>
      <c r="N295" s="160" t="str">
        <f t="shared" si="23"/>
        <v/>
      </c>
      <c r="P295" s="160" t="str">
        <f t="shared" si="24"/>
        <v/>
      </c>
      <c r="Q295" s="160">
        <f t="shared" si="22"/>
        <v>0</v>
      </c>
      <c r="R295" s="160" t="str">
        <f t="shared" si="25"/>
        <v/>
      </c>
      <c r="S295" s="160" t="str">
        <f t="shared" si="26"/>
        <v/>
      </c>
    </row>
    <row r="296" spans="3:19" ht="17.45" customHeight="1" x14ac:dyDescent="0.25">
      <c r="C296" s="188"/>
      <c r="D296" s="189"/>
      <c r="E296" s="178"/>
      <c r="F296" s="178"/>
      <c r="G296" s="190">
        <f>DATOS!$E$13</f>
        <v>1</v>
      </c>
      <c r="H296" s="178"/>
      <c r="I296" s="191"/>
      <c r="J296" s="178"/>
      <c r="K296" s="178"/>
      <c r="L296" s="178"/>
      <c r="M296" s="178"/>
      <c r="N296" s="160" t="str">
        <f t="shared" si="23"/>
        <v/>
      </c>
      <c r="P296" s="160" t="str">
        <f t="shared" si="24"/>
        <v/>
      </c>
      <c r="Q296" s="160">
        <f t="shared" si="22"/>
        <v>0</v>
      </c>
      <c r="R296" s="160" t="str">
        <f t="shared" si="25"/>
        <v/>
      </c>
      <c r="S296" s="160" t="str">
        <f t="shared" si="26"/>
        <v/>
      </c>
    </row>
    <row r="297" spans="3:19" ht="17.45" customHeight="1" x14ac:dyDescent="0.25">
      <c r="C297" s="188"/>
      <c r="D297" s="189"/>
      <c r="E297" s="178"/>
      <c r="F297" s="178"/>
      <c r="G297" s="190">
        <f>DATOS!$E$13</f>
        <v>1</v>
      </c>
      <c r="H297" s="178"/>
      <c r="I297" s="191"/>
      <c r="J297" s="178"/>
      <c r="K297" s="178"/>
      <c r="L297" s="178"/>
      <c r="M297" s="178"/>
      <c r="N297" s="160" t="str">
        <f t="shared" si="23"/>
        <v/>
      </c>
      <c r="P297" s="160" t="str">
        <f t="shared" si="24"/>
        <v/>
      </c>
      <c r="Q297" s="160">
        <f t="shared" si="22"/>
        <v>0</v>
      </c>
      <c r="R297" s="160" t="str">
        <f t="shared" si="25"/>
        <v/>
      </c>
      <c r="S297" s="160" t="str">
        <f t="shared" si="26"/>
        <v/>
      </c>
    </row>
    <row r="298" spans="3:19" ht="17.45" customHeight="1" x14ac:dyDescent="0.25">
      <c r="C298" s="188"/>
      <c r="D298" s="189"/>
      <c r="E298" s="178"/>
      <c r="F298" s="178"/>
      <c r="G298" s="190">
        <f>DATOS!$E$13</f>
        <v>1</v>
      </c>
      <c r="H298" s="178"/>
      <c r="I298" s="191"/>
      <c r="J298" s="178"/>
      <c r="K298" s="178"/>
      <c r="L298" s="178"/>
      <c r="M298" s="178"/>
      <c r="N298" s="160" t="str">
        <f t="shared" si="23"/>
        <v/>
      </c>
      <c r="P298" s="160" t="str">
        <f t="shared" si="24"/>
        <v/>
      </c>
      <c r="Q298" s="160">
        <f t="shared" si="22"/>
        <v>0</v>
      </c>
      <c r="R298" s="160" t="str">
        <f t="shared" si="25"/>
        <v/>
      </c>
      <c r="S298" s="160" t="str">
        <f t="shared" si="26"/>
        <v/>
      </c>
    </row>
    <row r="299" spans="3:19" ht="17.45" customHeight="1" x14ac:dyDescent="0.25">
      <c r="C299" s="188"/>
      <c r="D299" s="189"/>
      <c r="E299" s="178"/>
      <c r="F299" s="178"/>
      <c r="G299" s="190">
        <f>DATOS!$E$13</f>
        <v>1</v>
      </c>
      <c r="H299" s="178"/>
      <c r="I299" s="191"/>
      <c r="J299" s="178"/>
      <c r="K299" s="178"/>
      <c r="L299" s="178"/>
      <c r="M299" s="178"/>
      <c r="N299" s="160" t="str">
        <f t="shared" si="23"/>
        <v/>
      </c>
      <c r="P299" s="160" t="str">
        <f t="shared" si="24"/>
        <v/>
      </c>
      <c r="Q299" s="160">
        <f t="shared" si="22"/>
        <v>0</v>
      </c>
      <c r="R299" s="160" t="str">
        <f t="shared" si="25"/>
        <v/>
      </c>
      <c r="S299" s="160" t="str">
        <f t="shared" si="26"/>
        <v/>
      </c>
    </row>
    <row r="300" spans="3:19" ht="17.45" customHeight="1" x14ac:dyDescent="0.25">
      <c r="C300" s="188"/>
      <c r="D300" s="189"/>
      <c r="E300" s="178"/>
      <c r="F300" s="178"/>
      <c r="G300" s="190">
        <f>DATOS!$E$13</f>
        <v>1</v>
      </c>
      <c r="H300" s="178"/>
      <c r="I300" s="191"/>
      <c r="J300" s="178"/>
      <c r="K300" s="178"/>
      <c r="L300" s="178"/>
      <c r="M300" s="178"/>
      <c r="N300" s="160" t="str">
        <f t="shared" si="23"/>
        <v/>
      </c>
      <c r="P300" s="160" t="str">
        <f t="shared" si="24"/>
        <v/>
      </c>
      <c r="Q300" s="160">
        <f t="shared" si="22"/>
        <v>0</v>
      </c>
      <c r="R300" s="160" t="str">
        <f t="shared" si="25"/>
        <v/>
      </c>
      <c r="S300" s="160" t="str">
        <f t="shared" si="26"/>
        <v/>
      </c>
    </row>
    <row r="301" spans="3:19" ht="17.45" customHeight="1" x14ac:dyDescent="0.25">
      <c r="C301" s="188"/>
      <c r="D301" s="189"/>
      <c r="E301" s="178"/>
      <c r="F301" s="178"/>
      <c r="G301" s="190">
        <f>DATOS!$E$13</f>
        <v>1</v>
      </c>
      <c r="H301" s="178"/>
      <c r="I301" s="191"/>
      <c r="J301" s="178"/>
      <c r="K301" s="178"/>
      <c r="L301" s="178"/>
      <c r="M301" s="178"/>
      <c r="N301" s="160" t="str">
        <f t="shared" si="23"/>
        <v/>
      </c>
      <c r="P301" s="160" t="str">
        <f t="shared" si="24"/>
        <v/>
      </c>
      <c r="Q301" s="160">
        <f t="shared" si="22"/>
        <v>0</v>
      </c>
      <c r="R301" s="160" t="str">
        <f t="shared" si="25"/>
        <v/>
      </c>
      <c r="S301" s="160" t="str">
        <f t="shared" si="26"/>
        <v/>
      </c>
    </row>
    <row r="302" spans="3:19" ht="17.45" customHeight="1" x14ac:dyDescent="0.25">
      <c r="C302" s="188"/>
      <c r="D302" s="189"/>
      <c r="E302" s="178"/>
      <c r="F302" s="178"/>
      <c r="G302" s="190">
        <f>DATOS!$E$13</f>
        <v>1</v>
      </c>
      <c r="H302" s="178"/>
      <c r="I302" s="191"/>
      <c r="J302" s="178"/>
      <c r="K302" s="178"/>
      <c r="L302" s="178"/>
      <c r="M302" s="178"/>
      <c r="N302" s="160" t="str">
        <f t="shared" si="23"/>
        <v/>
      </c>
      <c r="P302" s="160" t="str">
        <f t="shared" si="24"/>
        <v/>
      </c>
      <c r="Q302" s="160">
        <f t="shared" si="22"/>
        <v>0</v>
      </c>
      <c r="R302" s="160" t="str">
        <f t="shared" si="25"/>
        <v/>
      </c>
      <c r="S302" s="160" t="str">
        <f t="shared" si="26"/>
        <v/>
      </c>
    </row>
    <row r="303" spans="3:19" ht="17.45" customHeight="1" x14ac:dyDescent="0.25">
      <c r="C303" s="188"/>
      <c r="D303" s="189"/>
      <c r="E303" s="178"/>
      <c r="F303" s="178"/>
      <c r="G303" s="190">
        <f>DATOS!$E$13</f>
        <v>1</v>
      </c>
      <c r="H303" s="178"/>
      <c r="I303" s="191"/>
      <c r="J303" s="178"/>
      <c r="K303" s="178"/>
      <c r="L303" s="178"/>
      <c r="M303" s="178"/>
      <c r="N303" s="160" t="str">
        <f t="shared" si="23"/>
        <v/>
      </c>
      <c r="P303" s="160" t="str">
        <f t="shared" si="24"/>
        <v/>
      </c>
      <c r="Q303" s="160">
        <f t="shared" si="22"/>
        <v>0</v>
      </c>
      <c r="R303" s="160" t="str">
        <f t="shared" si="25"/>
        <v/>
      </c>
      <c r="S303" s="160" t="str">
        <f t="shared" si="26"/>
        <v/>
      </c>
    </row>
    <row r="304" spans="3:19" ht="17.45" customHeight="1" x14ac:dyDescent="0.25">
      <c r="C304" s="188"/>
      <c r="D304" s="189"/>
      <c r="E304" s="178"/>
      <c r="F304" s="178"/>
      <c r="G304" s="190">
        <f>DATOS!$E$13</f>
        <v>1</v>
      </c>
      <c r="H304" s="178"/>
      <c r="I304" s="191"/>
      <c r="J304" s="178"/>
      <c r="K304" s="178"/>
      <c r="L304" s="178"/>
      <c r="M304" s="178"/>
      <c r="N304" s="160" t="str">
        <f t="shared" si="23"/>
        <v/>
      </c>
      <c r="P304" s="160" t="str">
        <f t="shared" si="24"/>
        <v/>
      </c>
      <c r="Q304" s="160">
        <f t="shared" si="22"/>
        <v>0</v>
      </c>
      <c r="R304" s="160" t="str">
        <f t="shared" si="25"/>
        <v/>
      </c>
      <c r="S304" s="160" t="str">
        <f t="shared" si="26"/>
        <v/>
      </c>
    </row>
    <row r="305" spans="3:19" ht="17.45" customHeight="1" x14ac:dyDescent="0.25">
      <c r="C305" s="188"/>
      <c r="D305" s="189"/>
      <c r="E305" s="178"/>
      <c r="F305" s="178"/>
      <c r="G305" s="190">
        <f>DATOS!$E$13</f>
        <v>1</v>
      </c>
      <c r="H305" s="178"/>
      <c r="I305" s="191"/>
      <c r="J305" s="178"/>
      <c r="K305" s="178"/>
      <c r="L305" s="178"/>
      <c r="M305" s="178"/>
      <c r="N305" s="160" t="str">
        <f t="shared" si="23"/>
        <v/>
      </c>
      <c r="P305" s="160" t="str">
        <f t="shared" si="24"/>
        <v/>
      </c>
      <c r="Q305" s="160">
        <f t="shared" si="22"/>
        <v>0</v>
      </c>
      <c r="R305" s="160" t="str">
        <f t="shared" si="25"/>
        <v/>
      </c>
      <c r="S305" s="160" t="str">
        <f t="shared" si="26"/>
        <v/>
      </c>
    </row>
    <row r="306" spans="3:19" ht="17.45" customHeight="1" x14ac:dyDescent="0.25">
      <c r="C306" s="188"/>
      <c r="D306" s="189"/>
      <c r="E306" s="178"/>
      <c r="F306" s="178"/>
      <c r="G306" s="190">
        <f>DATOS!$E$13</f>
        <v>1</v>
      </c>
      <c r="H306" s="178"/>
      <c r="I306" s="191"/>
      <c r="J306" s="178"/>
      <c r="K306" s="178"/>
      <c r="L306" s="178"/>
      <c r="M306" s="178"/>
      <c r="N306" s="160" t="str">
        <f t="shared" si="23"/>
        <v/>
      </c>
      <c r="P306" s="160" t="str">
        <f t="shared" si="24"/>
        <v/>
      </c>
      <c r="Q306" s="160">
        <f t="shared" si="22"/>
        <v>0</v>
      </c>
      <c r="R306" s="160" t="str">
        <f t="shared" si="25"/>
        <v/>
      </c>
      <c r="S306" s="160" t="str">
        <f t="shared" si="26"/>
        <v/>
      </c>
    </row>
    <row r="307" spans="3:19" ht="17.45" customHeight="1" x14ac:dyDescent="0.25">
      <c r="C307" s="188"/>
      <c r="D307" s="189"/>
      <c r="E307" s="178"/>
      <c r="F307" s="178"/>
      <c r="G307" s="190">
        <f>DATOS!$E$13</f>
        <v>1</v>
      </c>
      <c r="H307" s="178"/>
      <c r="I307" s="191"/>
      <c r="J307" s="178"/>
      <c r="K307" s="178"/>
      <c r="L307" s="178"/>
      <c r="M307" s="178"/>
      <c r="N307" s="160" t="str">
        <f t="shared" si="23"/>
        <v/>
      </c>
      <c r="P307" s="160" t="str">
        <f t="shared" si="24"/>
        <v/>
      </c>
      <c r="Q307" s="160">
        <f t="shared" si="22"/>
        <v>0</v>
      </c>
      <c r="R307" s="160" t="str">
        <f t="shared" si="25"/>
        <v/>
      </c>
      <c r="S307" s="160" t="str">
        <f t="shared" si="26"/>
        <v/>
      </c>
    </row>
    <row r="308" spans="3:19" ht="17.45" customHeight="1" x14ac:dyDescent="0.25">
      <c r="C308" s="188"/>
      <c r="D308" s="189"/>
      <c r="E308" s="178"/>
      <c r="F308" s="178"/>
      <c r="G308" s="190">
        <f>DATOS!$E$13</f>
        <v>1</v>
      </c>
      <c r="H308" s="178"/>
      <c r="I308" s="191"/>
      <c r="J308" s="178"/>
      <c r="K308" s="178"/>
      <c r="L308" s="178"/>
      <c r="M308" s="178"/>
      <c r="N308" s="160" t="str">
        <f t="shared" si="23"/>
        <v/>
      </c>
      <c r="P308" s="160" t="str">
        <f t="shared" si="24"/>
        <v/>
      </c>
      <c r="Q308" s="160">
        <f t="shared" si="22"/>
        <v>0</v>
      </c>
      <c r="R308" s="160" t="str">
        <f t="shared" si="25"/>
        <v/>
      </c>
      <c r="S308" s="160" t="str">
        <f t="shared" si="26"/>
        <v/>
      </c>
    </row>
    <row r="309" spans="3:19" ht="17.45" customHeight="1" x14ac:dyDescent="0.25">
      <c r="C309" s="188"/>
      <c r="D309" s="189"/>
      <c r="E309" s="178"/>
      <c r="F309" s="178"/>
      <c r="G309" s="190">
        <f>DATOS!$E$13</f>
        <v>1</v>
      </c>
      <c r="H309" s="178"/>
      <c r="I309" s="191"/>
      <c r="J309" s="178"/>
      <c r="K309" s="178"/>
      <c r="L309" s="178"/>
      <c r="M309" s="178"/>
      <c r="N309" s="160" t="str">
        <f t="shared" si="23"/>
        <v/>
      </c>
      <c r="P309" s="160" t="str">
        <f t="shared" si="24"/>
        <v/>
      </c>
      <c r="Q309" s="160">
        <f t="shared" si="22"/>
        <v>0</v>
      </c>
      <c r="R309" s="160" t="str">
        <f t="shared" si="25"/>
        <v/>
      </c>
      <c r="S309" s="160" t="str">
        <f t="shared" si="26"/>
        <v/>
      </c>
    </row>
    <row r="310" spans="3:19" ht="17.45" customHeight="1" x14ac:dyDescent="0.25">
      <c r="C310" s="188"/>
      <c r="D310" s="189"/>
      <c r="E310" s="178"/>
      <c r="F310" s="178"/>
      <c r="G310" s="190">
        <f>DATOS!$E$13</f>
        <v>1</v>
      </c>
      <c r="H310" s="178"/>
      <c r="I310" s="191"/>
      <c r="J310" s="178"/>
      <c r="K310" s="178"/>
      <c r="L310" s="178"/>
      <c r="M310" s="178"/>
      <c r="N310" s="160" t="str">
        <f t="shared" si="23"/>
        <v/>
      </c>
      <c r="P310" s="160" t="str">
        <f t="shared" si="24"/>
        <v/>
      </c>
      <c r="Q310" s="160">
        <f t="shared" si="22"/>
        <v>0</v>
      </c>
      <c r="R310" s="160" t="str">
        <f t="shared" si="25"/>
        <v/>
      </c>
      <c r="S310" s="160" t="str">
        <f t="shared" si="26"/>
        <v/>
      </c>
    </row>
    <row r="311" spans="3:19" ht="17.45" customHeight="1" x14ac:dyDescent="0.25">
      <c r="C311" s="188"/>
      <c r="D311" s="189"/>
      <c r="E311" s="178"/>
      <c r="F311" s="178"/>
      <c r="G311" s="190">
        <f>DATOS!$E$13</f>
        <v>1</v>
      </c>
      <c r="H311" s="178"/>
      <c r="I311" s="191"/>
      <c r="J311" s="178"/>
      <c r="K311" s="178"/>
      <c r="L311" s="178"/>
      <c r="M311" s="178"/>
      <c r="N311" s="160" t="str">
        <f t="shared" si="23"/>
        <v/>
      </c>
      <c r="P311" s="160" t="str">
        <f t="shared" si="24"/>
        <v/>
      </c>
      <c r="Q311" s="160">
        <f t="shared" si="22"/>
        <v>0</v>
      </c>
      <c r="R311" s="160" t="str">
        <f t="shared" si="25"/>
        <v/>
      </c>
      <c r="S311" s="160" t="str">
        <f t="shared" si="26"/>
        <v/>
      </c>
    </row>
    <row r="312" spans="3:19" ht="17.45" customHeight="1" x14ac:dyDescent="0.25">
      <c r="C312" s="188"/>
      <c r="D312" s="189"/>
      <c r="E312" s="178"/>
      <c r="F312" s="178"/>
      <c r="G312" s="190">
        <f>DATOS!$E$13</f>
        <v>1</v>
      </c>
      <c r="H312" s="178"/>
      <c r="I312" s="191"/>
      <c r="J312" s="178"/>
      <c r="K312" s="178"/>
      <c r="L312" s="178"/>
      <c r="M312" s="178"/>
      <c r="N312" s="160" t="str">
        <f t="shared" si="23"/>
        <v/>
      </c>
      <c r="P312" s="160" t="str">
        <f t="shared" si="24"/>
        <v/>
      </c>
      <c r="Q312" s="160">
        <f t="shared" si="22"/>
        <v>0</v>
      </c>
      <c r="R312" s="160" t="str">
        <f t="shared" si="25"/>
        <v/>
      </c>
      <c r="S312" s="160" t="str">
        <f t="shared" si="26"/>
        <v/>
      </c>
    </row>
    <row r="313" spans="3:19" ht="17.45" customHeight="1" x14ac:dyDescent="0.25">
      <c r="C313" s="188"/>
      <c r="D313" s="189"/>
      <c r="E313" s="178"/>
      <c r="F313" s="178"/>
      <c r="G313" s="190">
        <f>DATOS!$E$13</f>
        <v>1</v>
      </c>
      <c r="H313" s="178"/>
      <c r="I313" s="191"/>
      <c r="J313" s="178"/>
      <c r="K313" s="178"/>
      <c r="L313" s="178"/>
      <c r="M313" s="178"/>
      <c r="N313" s="160" t="str">
        <f t="shared" si="23"/>
        <v/>
      </c>
      <c r="P313" s="160" t="str">
        <f t="shared" si="24"/>
        <v/>
      </c>
      <c r="Q313" s="160">
        <f t="shared" si="22"/>
        <v>0</v>
      </c>
      <c r="R313" s="160" t="str">
        <f t="shared" si="25"/>
        <v/>
      </c>
      <c r="S313" s="160" t="str">
        <f t="shared" si="26"/>
        <v/>
      </c>
    </row>
    <row r="314" spans="3:19" ht="17.45" customHeight="1" x14ac:dyDescent="0.25">
      <c r="C314" s="188"/>
      <c r="D314" s="189"/>
      <c r="E314" s="178"/>
      <c r="F314" s="178"/>
      <c r="G314" s="190">
        <f>DATOS!$E$13</f>
        <v>1</v>
      </c>
      <c r="H314" s="178"/>
      <c r="I314" s="191"/>
      <c r="J314" s="178"/>
      <c r="K314" s="178"/>
      <c r="L314" s="178"/>
      <c r="M314" s="178"/>
      <c r="N314" s="160" t="str">
        <f t="shared" si="23"/>
        <v/>
      </c>
      <c r="P314" s="160" t="str">
        <f t="shared" si="24"/>
        <v/>
      </c>
      <c r="Q314" s="160">
        <f t="shared" si="22"/>
        <v>0</v>
      </c>
      <c r="R314" s="160" t="str">
        <f t="shared" si="25"/>
        <v/>
      </c>
      <c r="S314" s="160" t="str">
        <f t="shared" si="26"/>
        <v/>
      </c>
    </row>
    <row r="315" spans="3:19" ht="17.45" customHeight="1" x14ac:dyDescent="0.25">
      <c r="C315" s="188"/>
      <c r="D315" s="189"/>
      <c r="E315" s="178"/>
      <c r="F315" s="178"/>
      <c r="G315" s="190">
        <f>DATOS!$E$13</f>
        <v>1</v>
      </c>
      <c r="H315" s="178"/>
      <c r="I315" s="191"/>
      <c r="J315" s="178"/>
      <c r="K315" s="178"/>
      <c r="L315" s="178"/>
      <c r="M315" s="178"/>
      <c r="N315" s="160" t="str">
        <f t="shared" si="23"/>
        <v/>
      </c>
      <c r="P315" s="160" t="str">
        <f t="shared" si="24"/>
        <v/>
      </c>
      <c r="Q315" s="160">
        <f t="shared" si="22"/>
        <v>0</v>
      </c>
      <c r="R315" s="160" t="str">
        <f t="shared" si="25"/>
        <v/>
      </c>
      <c r="S315" s="160" t="str">
        <f t="shared" si="26"/>
        <v/>
      </c>
    </row>
    <row r="316" spans="3:19" ht="17.45" customHeight="1" x14ac:dyDescent="0.25">
      <c r="C316" s="188"/>
      <c r="D316" s="189"/>
      <c r="E316" s="178"/>
      <c r="F316" s="178"/>
      <c r="G316" s="190">
        <f>DATOS!$E$13</f>
        <v>1</v>
      </c>
      <c r="H316" s="178"/>
      <c r="I316" s="191"/>
      <c r="J316" s="178"/>
      <c r="K316" s="178"/>
      <c r="L316" s="178"/>
      <c r="M316" s="178"/>
      <c r="N316" s="160" t="str">
        <f t="shared" si="23"/>
        <v/>
      </c>
      <c r="P316" s="160" t="str">
        <f t="shared" si="24"/>
        <v/>
      </c>
      <c r="Q316" s="160">
        <f t="shared" si="22"/>
        <v>0</v>
      </c>
      <c r="R316" s="160" t="str">
        <f t="shared" si="25"/>
        <v/>
      </c>
      <c r="S316" s="160" t="str">
        <f t="shared" si="26"/>
        <v/>
      </c>
    </row>
    <row r="317" spans="3:19" ht="17.45" customHeight="1" x14ac:dyDescent="0.25">
      <c r="C317" s="188"/>
      <c r="D317" s="189"/>
      <c r="E317" s="178"/>
      <c r="F317" s="178"/>
      <c r="G317" s="190">
        <f>DATOS!$E$13</f>
        <v>1</v>
      </c>
      <c r="H317" s="178"/>
      <c r="I317" s="191"/>
      <c r="J317" s="178"/>
      <c r="K317" s="178"/>
      <c r="L317" s="178"/>
      <c r="M317" s="178"/>
      <c r="N317" s="160" t="str">
        <f t="shared" si="23"/>
        <v/>
      </c>
      <c r="P317" s="160" t="str">
        <f t="shared" si="24"/>
        <v/>
      </c>
      <c r="Q317" s="160">
        <f t="shared" si="22"/>
        <v>0</v>
      </c>
      <c r="R317" s="160" t="str">
        <f t="shared" si="25"/>
        <v/>
      </c>
      <c r="S317" s="160" t="str">
        <f t="shared" si="26"/>
        <v/>
      </c>
    </row>
    <row r="318" spans="3:19" ht="17.45" customHeight="1" x14ac:dyDescent="0.25">
      <c r="C318" s="188"/>
      <c r="D318" s="189"/>
      <c r="E318" s="178"/>
      <c r="F318" s="178"/>
      <c r="G318" s="190">
        <f>DATOS!$E$13</f>
        <v>1</v>
      </c>
      <c r="H318" s="178"/>
      <c r="I318" s="191"/>
      <c r="J318" s="178"/>
      <c r="K318" s="178"/>
      <c r="L318" s="178"/>
      <c r="M318" s="178"/>
      <c r="N318" s="160" t="str">
        <f t="shared" si="23"/>
        <v/>
      </c>
      <c r="P318" s="160" t="str">
        <f t="shared" si="24"/>
        <v/>
      </c>
      <c r="Q318" s="160">
        <f t="shared" si="22"/>
        <v>0</v>
      </c>
      <c r="R318" s="160" t="str">
        <f t="shared" si="25"/>
        <v/>
      </c>
      <c r="S318" s="160" t="str">
        <f t="shared" si="26"/>
        <v/>
      </c>
    </row>
    <row r="319" spans="3:19" ht="17.45" customHeight="1" x14ac:dyDescent="0.25">
      <c r="C319" s="188"/>
      <c r="D319" s="189"/>
      <c r="E319" s="178"/>
      <c r="F319" s="178"/>
      <c r="G319" s="190">
        <f>DATOS!$E$13</f>
        <v>1</v>
      </c>
      <c r="H319" s="178"/>
      <c r="I319" s="191"/>
      <c r="J319" s="178"/>
      <c r="K319" s="178"/>
      <c r="L319" s="178"/>
      <c r="M319" s="178"/>
      <c r="N319" s="160" t="str">
        <f t="shared" si="23"/>
        <v/>
      </c>
      <c r="P319" s="160" t="str">
        <f t="shared" si="24"/>
        <v/>
      </c>
      <c r="Q319" s="160">
        <f t="shared" si="22"/>
        <v>0</v>
      </c>
      <c r="R319" s="160" t="str">
        <f t="shared" si="25"/>
        <v/>
      </c>
      <c r="S319" s="160" t="str">
        <f t="shared" si="26"/>
        <v/>
      </c>
    </row>
    <row r="320" spans="3:19" ht="17.45" customHeight="1" x14ac:dyDescent="0.25">
      <c r="C320" s="188"/>
      <c r="D320" s="189"/>
      <c r="E320" s="178"/>
      <c r="F320" s="178"/>
      <c r="G320" s="190">
        <f>DATOS!$E$13</f>
        <v>1</v>
      </c>
      <c r="H320" s="178"/>
      <c r="I320" s="191"/>
      <c r="J320" s="178"/>
      <c r="K320" s="178"/>
      <c r="L320" s="178"/>
      <c r="M320" s="178"/>
      <c r="N320" s="160" t="str">
        <f t="shared" si="23"/>
        <v/>
      </c>
      <c r="P320" s="160" t="str">
        <f t="shared" si="24"/>
        <v/>
      </c>
      <c r="Q320" s="160">
        <f t="shared" si="22"/>
        <v>0</v>
      </c>
      <c r="R320" s="160" t="str">
        <f t="shared" si="25"/>
        <v/>
      </c>
      <c r="S320" s="160" t="str">
        <f t="shared" si="26"/>
        <v/>
      </c>
    </row>
    <row r="321" spans="3:19" ht="17.45" customHeight="1" x14ac:dyDescent="0.25">
      <c r="C321" s="188"/>
      <c r="D321" s="189"/>
      <c r="E321" s="178"/>
      <c r="F321" s="178"/>
      <c r="G321" s="190">
        <f>DATOS!$E$13</f>
        <v>1</v>
      </c>
      <c r="H321" s="178"/>
      <c r="I321" s="191"/>
      <c r="J321" s="178"/>
      <c r="K321" s="178"/>
      <c r="L321" s="178"/>
      <c r="M321" s="178"/>
      <c r="N321" s="160" t="str">
        <f t="shared" si="23"/>
        <v/>
      </c>
      <c r="P321" s="160" t="str">
        <f t="shared" si="24"/>
        <v/>
      </c>
      <c r="Q321" s="160">
        <f t="shared" si="22"/>
        <v>0</v>
      </c>
      <c r="R321" s="160" t="str">
        <f t="shared" si="25"/>
        <v/>
      </c>
      <c r="S321" s="160" t="str">
        <f t="shared" si="26"/>
        <v/>
      </c>
    </row>
    <row r="322" spans="3:19" ht="17.45" customHeight="1" x14ac:dyDescent="0.25">
      <c r="C322" s="188"/>
      <c r="D322" s="189"/>
      <c r="E322" s="178"/>
      <c r="F322" s="178"/>
      <c r="G322" s="190">
        <f>DATOS!$E$13</f>
        <v>1</v>
      </c>
      <c r="H322" s="178"/>
      <c r="I322" s="191"/>
      <c r="J322" s="178"/>
      <c r="K322" s="178"/>
      <c r="L322" s="178"/>
      <c r="M322" s="178"/>
      <c r="N322" s="160" t="str">
        <f t="shared" si="23"/>
        <v/>
      </c>
      <c r="P322" s="160" t="str">
        <f t="shared" si="24"/>
        <v/>
      </c>
      <c r="Q322" s="160">
        <f t="shared" si="22"/>
        <v>0</v>
      </c>
      <c r="R322" s="160" t="str">
        <f t="shared" si="25"/>
        <v/>
      </c>
      <c r="S322" s="160" t="str">
        <f t="shared" si="26"/>
        <v/>
      </c>
    </row>
    <row r="323" spans="3:19" ht="17.45" customHeight="1" x14ac:dyDescent="0.25">
      <c r="C323" s="188"/>
      <c r="D323" s="189"/>
      <c r="E323" s="178"/>
      <c r="F323" s="178"/>
      <c r="G323" s="190">
        <f>DATOS!$E$13</f>
        <v>1</v>
      </c>
      <c r="H323" s="178"/>
      <c r="I323" s="191"/>
      <c r="J323" s="178"/>
      <c r="K323" s="178"/>
      <c r="L323" s="178"/>
      <c r="M323" s="178"/>
      <c r="N323" s="160" t="str">
        <f t="shared" si="23"/>
        <v/>
      </c>
      <c r="P323" s="160" t="str">
        <f t="shared" si="24"/>
        <v/>
      </c>
      <c r="Q323" s="160">
        <f t="shared" si="22"/>
        <v>0</v>
      </c>
      <c r="R323" s="160" t="str">
        <f t="shared" si="25"/>
        <v/>
      </c>
      <c r="S323" s="160" t="str">
        <f t="shared" si="26"/>
        <v/>
      </c>
    </row>
    <row r="324" spans="3:19" ht="17.45" customHeight="1" x14ac:dyDescent="0.25">
      <c r="C324" s="188"/>
      <c r="D324" s="189"/>
      <c r="E324" s="178"/>
      <c r="F324" s="178"/>
      <c r="G324" s="190">
        <f>DATOS!$E$13</f>
        <v>1</v>
      </c>
      <c r="H324" s="178"/>
      <c r="I324" s="191"/>
      <c r="J324" s="178"/>
      <c r="K324" s="178"/>
      <c r="L324" s="178"/>
      <c r="M324" s="178"/>
      <c r="N324" s="160" t="str">
        <f t="shared" si="23"/>
        <v/>
      </c>
      <c r="P324" s="160" t="str">
        <f t="shared" si="24"/>
        <v/>
      </c>
      <c r="Q324" s="160">
        <f t="shared" si="22"/>
        <v>0</v>
      </c>
      <c r="R324" s="160" t="str">
        <f t="shared" si="25"/>
        <v/>
      </c>
      <c r="S324" s="160" t="str">
        <f t="shared" si="26"/>
        <v/>
      </c>
    </row>
    <row r="325" spans="3:19" ht="17.45" customHeight="1" x14ac:dyDescent="0.25">
      <c r="C325" s="188"/>
      <c r="D325" s="189"/>
      <c r="E325" s="178"/>
      <c r="F325" s="178"/>
      <c r="G325" s="190">
        <f>DATOS!$E$13</f>
        <v>1</v>
      </c>
      <c r="H325" s="178"/>
      <c r="I325" s="191"/>
      <c r="J325" s="178"/>
      <c r="K325" s="178"/>
      <c r="L325" s="178"/>
      <c r="M325" s="178"/>
      <c r="N325" s="160" t="str">
        <f t="shared" si="23"/>
        <v/>
      </c>
      <c r="P325" s="160" t="str">
        <f t="shared" si="24"/>
        <v/>
      </c>
      <c r="Q325" s="160">
        <f t="shared" si="22"/>
        <v>0</v>
      </c>
      <c r="R325" s="160" t="str">
        <f t="shared" si="25"/>
        <v/>
      </c>
      <c r="S325" s="160" t="str">
        <f t="shared" si="26"/>
        <v/>
      </c>
    </row>
    <row r="326" spans="3:19" ht="17.45" customHeight="1" x14ac:dyDescent="0.25">
      <c r="C326" s="188"/>
      <c r="D326" s="189"/>
      <c r="E326" s="178"/>
      <c r="F326" s="178"/>
      <c r="G326" s="190">
        <f>DATOS!$E$13</f>
        <v>1</v>
      </c>
      <c r="H326" s="178"/>
      <c r="I326" s="191"/>
      <c r="J326" s="178"/>
      <c r="K326" s="178"/>
      <c r="L326" s="178"/>
      <c r="M326" s="178"/>
      <c r="N326" s="160" t="str">
        <f t="shared" si="23"/>
        <v/>
      </c>
      <c r="P326" s="160" t="str">
        <f t="shared" si="24"/>
        <v/>
      </c>
      <c r="Q326" s="160">
        <f t="shared" si="22"/>
        <v>0</v>
      </c>
      <c r="R326" s="160" t="str">
        <f t="shared" si="25"/>
        <v/>
      </c>
      <c r="S326" s="160" t="str">
        <f t="shared" si="26"/>
        <v/>
      </c>
    </row>
    <row r="327" spans="3:19" ht="17.45" customHeight="1" x14ac:dyDescent="0.25">
      <c r="C327" s="188"/>
      <c r="D327" s="189"/>
      <c r="E327" s="178"/>
      <c r="F327" s="178"/>
      <c r="G327" s="190">
        <f>DATOS!$E$13</f>
        <v>1</v>
      </c>
      <c r="H327" s="178"/>
      <c r="I327" s="191"/>
      <c r="J327" s="178"/>
      <c r="K327" s="178"/>
      <c r="L327" s="178"/>
      <c r="M327" s="178"/>
      <c r="N327" s="160" t="str">
        <f t="shared" si="23"/>
        <v/>
      </c>
      <c r="P327" s="160" t="str">
        <f t="shared" si="24"/>
        <v/>
      </c>
      <c r="Q327" s="160">
        <f t="shared" si="22"/>
        <v>0</v>
      </c>
      <c r="R327" s="160" t="str">
        <f t="shared" si="25"/>
        <v/>
      </c>
      <c r="S327" s="160" t="str">
        <f t="shared" si="26"/>
        <v/>
      </c>
    </row>
    <row r="328" spans="3:19" ht="17.45" customHeight="1" x14ac:dyDescent="0.25">
      <c r="C328" s="188"/>
      <c r="D328" s="189"/>
      <c r="E328" s="178"/>
      <c r="F328" s="178"/>
      <c r="G328" s="190">
        <f>DATOS!$E$13</f>
        <v>1</v>
      </c>
      <c r="H328" s="178"/>
      <c r="I328" s="191"/>
      <c r="J328" s="178"/>
      <c r="K328" s="178"/>
      <c r="L328" s="178"/>
      <c r="M328" s="178"/>
      <c r="N328" s="160" t="str">
        <f t="shared" si="23"/>
        <v/>
      </c>
      <c r="P328" s="160" t="str">
        <f t="shared" si="24"/>
        <v/>
      </c>
      <c r="Q328" s="160">
        <f t="shared" si="22"/>
        <v>0</v>
      </c>
      <c r="R328" s="160" t="str">
        <f t="shared" si="25"/>
        <v/>
      </c>
      <c r="S328" s="160" t="str">
        <f t="shared" si="26"/>
        <v/>
      </c>
    </row>
    <row r="329" spans="3:19" ht="17.45" customHeight="1" x14ac:dyDescent="0.25">
      <c r="C329" s="188"/>
      <c r="D329" s="189"/>
      <c r="E329" s="178"/>
      <c r="F329" s="178"/>
      <c r="G329" s="190">
        <f>DATOS!$E$13</f>
        <v>1</v>
      </c>
      <c r="H329" s="178"/>
      <c r="I329" s="191"/>
      <c r="J329" s="178"/>
      <c r="K329" s="178"/>
      <c r="L329" s="178"/>
      <c r="M329" s="178"/>
      <c r="N329" s="160" t="str">
        <f t="shared" si="23"/>
        <v/>
      </c>
      <c r="P329" s="160" t="str">
        <f t="shared" si="24"/>
        <v/>
      </c>
      <c r="Q329" s="160">
        <f t="shared" si="22"/>
        <v>0</v>
      </c>
      <c r="R329" s="160" t="str">
        <f t="shared" si="25"/>
        <v/>
      </c>
      <c r="S329" s="160" t="str">
        <f t="shared" si="26"/>
        <v/>
      </c>
    </row>
    <row r="330" spans="3:19" ht="17.45" customHeight="1" x14ac:dyDescent="0.25">
      <c r="C330" s="188"/>
      <c r="D330" s="189"/>
      <c r="E330" s="178"/>
      <c r="F330" s="178"/>
      <c r="G330" s="190">
        <f>DATOS!$E$13</f>
        <v>1</v>
      </c>
      <c r="H330" s="178"/>
      <c r="I330" s="191"/>
      <c r="J330" s="178"/>
      <c r="K330" s="178"/>
      <c r="L330" s="178"/>
      <c r="M330" s="178"/>
      <c r="N330" s="160" t="str">
        <f t="shared" si="23"/>
        <v/>
      </c>
      <c r="P330" s="160" t="str">
        <f t="shared" si="24"/>
        <v/>
      </c>
      <c r="Q330" s="160">
        <f t="shared" si="22"/>
        <v>0</v>
      </c>
      <c r="R330" s="160" t="str">
        <f t="shared" si="25"/>
        <v/>
      </c>
      <c r="S330" s="160" t="str">
        <f t="shared" si="26"/>
        <v/>
      </c>
    </row>
    <row r="331" spans="3:19" ht="17.45" customHeight="1" x14ac:dyDescent="0.25">
      <c r="C331" s="188"/>
      <c r="D331" s="189"/>
      <c r="E331" s="178"/>
      <c r="F331" s="178"/>
      <c r="G331" s="190">
        <f>DATOS!$E$13</f>
        <v>1</v>
      </c>
      <c r="H331" s="178"/>
      <c r="I331" s="191"/>
      <c r="J331" s="178"/>
      <c r="K331" s="178"/>
      <c r="L331" s="178"/>
      <c r="M331" s="178"/>
      <c r="N331" s="160" t="str">
        <f t="shared" si="23"/>
        <v/>
      </c>
      <c r="P331" s="160" t="str">
        <f t="shared" si="24"/>
        <v/>
      </c>
      <c r="Q331" s="160">
        <f t="shared" si="22"/>
        <v>0</v>
      </c>
      <c r="R331" s="160" t="str">
        <f t="shared" si="25"/>
        <v/>
      </c>
      <c r="S331" s="160" t="str">
        <f t="shared" si="26"/>
        <v/>
      </c>
    </row>
    <row r="332" spans="3:19" ht="17.45" customHeight="1" x14ac:dyDescent="0.25">
      <c r="C332" s="188"/>
      <c r="D332" s="189"/>
      <c r="E332" s="178"/>
      <c r="F332" s="178"/>
      <c r="G332" s="190">
        <f>DATOS!$E$13</f>
        <v>1</v>
      </c>
      <c r="H332" s="178"/>
      <c r="I332" s="191"/>
      <c r="J332" s="178"/>
      <c r="K332" s="178"/>
      <c r="L332" s="178"/>
      <c r="M332" s="178"/>
      <c r="N332" s="160" t="str">
        <f t="shared" si="23"/>
        <v/>
      </c>
      <c r="P332" s="160" t="str">
        <f t="shared" si="24"/>
        <v/>
      </c>
      <c r="Q332" s="160">
        <f t="shared" si="22"/>
        <v>0</v>
      </c>
      <c r="R332" s="160" t="str">
        <f t="shared" si="25"/>
        <v/>
      </c>
      <c r="S332" s="160" t="str">
        <f t="shared" si="26"/>
        <v/>
      </c>
    </row>
    <row r="333" spans="3:19" ht="17.45" customHeight="1" x14ac:dyDescent="0.25">
      <c r="C333" s="188"/>
      <c r="D333" s="189"/>
      <c r="E333" s="178"/>
      <c r="F333" s="178"/>
      <c r="G333" s="190">
        <f>DATOS!$E$13</f>
        <v>1</v>
      </c>
      <c r="H333" s="178"/>
      <c r="I333" s="191"/>
      <c r="J333" s="178"/>
      <c r="K333" s="178"/>
      <c r="L333" s="178"/>
      <c r="M333" s="178"/>
      <c r="N333" s="160" t="str">
        <f t="shared" si="23"/>
        <v/>
      </c>
      <c r="P333" s="160" t="str">
        <f t="shared" si="24"/>
        <v/>
      </c>
      <c r="Q333" s="160">
        <f t="shared" si="22"/>
        <v>0</v>
      </c>
      <c r="R333" s="160" t="str">
        <f t="shared" si="25"/>
        <v/>
      </c>
      <c r="S333" s="160" t="str">
        <f t="shared" si="26"/>
        <v/>
      </c>
    </row>
    <row r="334" spans="3:19" ht="17.45" customHeight="1" x14ac:dyDescent="0.25">
      <c r="C334" s="188"/>
      <c r="D334" s="189"/>
      <c r="E334" s="178"/>
      <c r="F334" s="178"/>
      <c r="G334" s="190">
        <f>DATOS!$E$13</f>
        <v>1</v>
      </c>
      <c r="H334" s="178"/>
      <c r="I334" s="191"/>
      <c r="J334" s="178"/>
      <c r="K334" s="178"/>
      <c r="L334" s="178"/>
      <c r="M334" s="178"/>
      <c r="N334" s="160" t="str">
        <f t="shared" si="23"/>
        <v/>
      </c>
      <c r="P334" s="160" t="str">
        <f t="shared" si="24"/>
        <v/>
      </c>
      <c r="Q334" s="160">
        <f t="shared" si="22"/>
        <v>0</v>
      </c>
      <c r="R334" s="160" t="str">
        <f t="shared" si="25"/>
        <v/>
      </c>
      <c r="S334" s="160" t="str">
        <f t="shared" si="26"/>
        <v/>
      </c>
    </row>
    <row r="335" spans="3:19" ht="17.45" customHeight="1" x14ac:dyDescent="0.25">
      <c r="C335" s="188"/>
      <c r="D335" s="189"/>
      <c r="E335" s="178"/>
      <c r="F335" s="178"/>
      <c r="G335" s="190">
        <f>DATOS!$E$13</f>
        <v>1</v>
      </c>
      <c r="H335" s="178"/>
      <c r="I335" s="191"/>
      <c r="J335" s="178"/>
      <c r="K335" s="178"/>
      <c r="L335" s="178"/>
      <c r="M335" s="178"/>
      <c r="N335" s="160" t="str">
        <f t="shared" si="23"/>
        <v/>
      </c>
      <c r="P335" s="160" t="str">
        <f t="shared" si="24"/>
        <v/>
      </c>
      <c r="Q335" s="160">
        <f t="shared" si="22"/>
        <v>0</v>
      </c>
      <c r="R335" s="160" t="str">
        <f t="shared" si="25"/>
        <v/>
      </c>
      <c r="S335" s="160" t="str">
        <f t="shared" si="26"/>
        <v/>
      </c>
    </row>
    <row r="336" spans="3:19" ht="17.45" customHeight="1" x14ac:dyDescent="0.25">
      <c r="C336" s="188"/>
      <c r="D336" s="189"/>
      <c r="E336" s="178"/>
      <c r="F336" s="178"/>
      <c r="G336" s="190">
        <f>DATOS!$E$13</f>
        <v>1</v>
      </c>
      <c r="H336" s="178"/>
      <c r="I336" s="191"/>
      <c r="J336" s="178"/>
      <c r="K336" s="178"/>
      <c r="L336" s="178"/>
      <c r="M336" s="178"/>
      <c r="N336" s="160" t="str">
        <f t="shared" si="23"/>
        <v/>
      </c>
      <c r="P336" s="160" t="str">
        <f t="shared" si="24"/>
        <v/>
      </c>
      <c r="Q336" s="160">
        <f t="shared" si="22"/>
        <v>0</v>
      </c>
      <c r="R336" s="160" t="str">
        <f t="shared" si="25"/>
        <v/>
      </c>
      <c r="S336" s="160" t="str">
        <f t="shared" si="26"/>
        <v/>
      </c>
    </row>
    <row r="337" spans="3:19" ht="17.45" customHeight="1" x14ac:dyDescent="0.25">
      <c r="C337" s="188"/>
      <c r="D337" s="189"/>
      <c r="E337" s="178"/>
      <c r="F337" s="178"/>
      <c r="G337" s="190">
        <f>DATOS!$E$13</f>
        <v>1</v>
      </c>
      <c r="H337" s="178"/>
      <c r="I337" s="191"/>
      <c r="J337" s="178"/>
      <c r="K337" s="178"/>
      <c r="L337" s="178"/>
      <c r="M337" s="178"/>
      <c r="N337" s="160" t="str">
        <f t="shared" si="23"/>
        <v/>
      </c>
      <c r="P337" s="160" t="str">
        <f t="shared" si="24"/>
        <v/>
      </c>
      <c r="Q337" s="160">
        <f t="shared" ref="Q337:Q400" si="27">IF($I337=0%,H337,"")</f>
        <v>0</v>
      </c>
      <c r="R337" s="160" t="str">
        <f t="shared" si="25"/>
        <v/>
      </c>
      <c r="S337" s="160" t="str">
        <f t="shared" si="26"/>
        <v/>
      </c>
    </row>
    <row r="338" spans="3:19" ht="17.45" customHeight="1" x14ac:dyDescent="0.25">
      <c r="C338" s="188"/>
      <c r="D338" s="189"/>
      <c r="E338" s="178"/>
      <c r="F338" s="178"/>
      <c r="G338" s="190">
        <f>DATOS!$E$13</f>
        <v>1</v>
      </c>
      <c r="H338" s="178"/>
      <c r="I338" s="191"/>
      <c r="J338" s="178"/>
      <c r="K338" s="178"/>
      <c r="L338" s="178"/>
      <c r="M338" s="178"/>
      <c r="N338" s="160" t="str">
        <f t="shared" ref="N338:N401" si="28">IF(H338&amp;J338&amp;K338&amp;L338&amp;M338="","",H338+J338+K338-L338-M338)</f>
        <v/>
      </c>
      <c r="P338" s="160" t="str">
        <f t="shared" ref="P338:P401" si="29">IF($I338="E",H338,"")</f>
        <v/>
      </c>
      <c r="Q338" s="160">
        <f t="shared" si="27"/>
        <v>0</v>
      </c>
      <c r="R338" s="160" t="str">
        <f t="shared" ref="R338:R401" si="30">IF(OR($I338=8%,$I338=11%),$J338/$I338,"")</f>
        <v/>
      </c>
      <c r="S338" s="160" t="str">
        <f t="shared" si="26"/>
        <v/>
      </c>
    </row>
    <row r="339" spans="3:19" ht="17.45" customHeight="1" x14ac:dyDescent="0.25">
      <c r="C339" s="188"/>
      <c r="D339" s="189"/>
      <c r="E339" s="178"/>
      <c r="F339" s="178"/>
      <c r="G339" s="190">
        <f>DATOS!$E$13</f>
        <v>1</v>
      </c>
      <c r="H339" s="178"/>
      <c r="I339" s="191"/>
      <c r="J339" s="178"/>
      <c r="K339" s="178"/>
      <c r="L339" s="178"/>
      <c r="M339" s="178"/>
      <c r="N339" s="160" t="str">
        <f t="shared" si="28"/>
        <v/>
      </c>
      <c r="P339" s="160" t="str">
        <f t="shared" si="29"/>
        <v/>
      </c>
      <c r="Q339" s="160">
        <f t="shared" si="27"/>
        <v>0</v>
      </c>
      <c r="R339" s="160" t="str">
        <f t="shared" si="30"/>
        <v/>
      </c>
      <c r="S339" s="160" t="str">
        <f t="shared" ref="S339:S402" si="31">IF(OR($I339=15%,$I339=16%),$J339/$I339,"")</f>
        <v/>
      </c>
    </row>
    <row r="340" spans="3:19" ht="17.45" customHeight="1" x14ac:dyDescent="0.25">
      <c r="C340" s="188"/>
      <c r="D340" s="189"/>
      <c r="E340" s="178"/>
      <c r="F340" s="178"/>
      <c r="G340" s="190">
        <f>DATOS!$E$13</f>
        <v>1</v>
      </c>
      <c r="H340" s="178"/>
      <c r="I340" s="191"/>
      <c r="J340" s="178"/>
      <c r="K340" s="178"/>
      <c r="L340" s="178"/>
      <c r="M340" s="178"/>
      <c r="N340" s="160" t="str">
        <f t="shared" si="28"/>
        <v/>
      </c>
      <c r="P340" s="160" t="str">
        <f t="shared" si="29"/>
        <v/>
      </c>
      <c r="Q340" s="160">
        <f t="shared" si="27"/>
        <v>0</v>
      </c>
      <c r="R340" s="160" t="str">
        <f t="shared" si="30"/>
        <v/>
      </c>
      <c r="S340" s="160" t="str">
        <f t="shared" si="31"/>
        <v/>
      </c>
    </row>
    <row r="341" spans="3:19" ht="17.45" customHeight="1" x14ac:dyDescent="0.25">
      <c r="C341" s="188"/>
      <c r="D341" s="189"/>
      <c r="E341" s="178"/>
      <c r="F341" s="178"/>
      <c r="G341" s="190">
        <f>DATOS!$E$13</f>
        <v>1</v>
      </c>
      <c r="H341" s="178"/>
      <c r="I341" s="191"/>
      <c r="J341" s="178"/>
      <c r="K341" s="178"/>
      <c r="L341" s="178"/>
      <c r="M341" s="178"/>
      <c r="N341" s="160" t="str">
        <f t="shared" si="28"/>
        <v/>
      </c>
      <c r="P341" s="160" t="str">
        <f t="shared" si="29"/>
        <v/>
      </c>
      <c r="Q341" s="160">
        <f t="shared" si="27"/>
        <v>0</v>
      </c>
      <c r="R341" s="160" t="str">
        <f t="shared" si="30"/>
        <v/>
      </c>
      <c r="S341" s="160" t="str">
        <f t="shared" si="31"/>
        <v/>
      </c>
    </row>
    <row r="342" spans="3:19" ht="17.45" customHeight="1" x14ac:dyDescent="0.25">
      <c r="C342" s="188"/>
      <c r="D342" s="189"/>
      <c r="E342" s="178"/>
      <c r="F342" s="178"/>
      <c r="G342" s="190">
        <f>DATOS!$E$13</f>
        <v>1</v>
      </c>
      <c r="H342" s="178"/>
      <c r="I342" s="191"/>
      <c r="J342" s="178"/>
      <c r="K342" s="178"/>
      <c r="L342" s="178"/>
      <c r="M342" s="178"/>
      <c r="N342" s="160" t="str">
        <f t="shared" si="28"/>
        <v/>
      </c>
      <c r="P342" s="160" t="str">
        <f t="shared" si="29"/>
        <v/>
      </c>
      <c r="Q342" s="160">
        <f t="shared" si="27"/>
        <v>0</v>
      </c>
      <c r="R342" s="160" t="str">
        <f t="shared" si="30"/>
        <v/>
      </c>
      <c r="S342" s="160" t="str">
        <f t="shared" si="31"/>
        <v/>
      </c>
    </row>
    <row r="343" spans="3:19" ht="17.45" customHeight="1" x14ac:dyDescent="0.25">
      <c r="C343" s="188"/>
      <c r="D343" s="189"/>
      <c r="E343" s="178"/>
      <c r="F343" s="178"/>
      <c r="G343" s="190">
        <f>DATOS!$E$13</f>
        <v>1</v>
      </c>
      <c r="H343" s="178"/>
      <c r="I343" s="191"/>
      <c r="J343" s="178"/>
      <c r="K343" s="178"/>
      <c r="L343" s="178"/>
      <c r="M343" s="178"/>
      <c r="N343" s="160" t="str">
        <f t="shared" si="28"/>
        <v/>
      </c>
      <c r="P343" s="160" t="str">
        <f t="shared" si="29"/>
        <v/>
      </c>
      <c r="Q343" s="160">
        <f t="shared" si="27"/>
        <v>0</v>
      </c>
      <c r="R343" s="160" t="str">
        <f t="shared" si="30"/>
        <v/>
      </c>
      <c r="S343" s="160" t="str">
        <f t="shared" si="31"/>
        <v/>
      </c>
    </row>
    <row r="344" spans="3:19" ht="17.45" customHeight="1" x14ac:dyDescent="0.25">
      <c r="C344" s="188"/>
      <c r="D344" s="189"/>
      <c r="E344" s="178"/>
      <c r="F344" s="178"/>
      <c r="G344" s="190">
        <f>DATOS!$E$13</f>
        <v>1</v>
      </c>
      <c r="H344" s="178"/>
      <c r="I344" s="191"/>
      <c r="J344" s="178"/>
      <c r="K344" s="178"/>
      <c r="L344" s="178"/>
      <c r="M344" s="178"/>
      <c r="N344" s="160" t="str">
        <f t="shared" si="28"/>
        <v/>
      </c>
      <c r="P344" s="160" t="str">
        <f t="shared" si="29"/>
        <v/>
      </c>
      <c r="Q344" s="160">
        <f t="shared" si="27"/>
        <v>0</v>
      </c>
      <c r="R344" s="160" t="str">
        <f t="shared" si="30"/>
        <v/>
      </c>
      <c r="S344" s="160" t="str">
        <f t="shared" si="31"/>
        <v/>
      </c>
    </row>
    <row r="345" spans="3:19" ht="17.45" customHeight="1" x14ac:dyDescent="0.25">
      <c r="C345" s="188"/>
      <c r="D345" s="189"/>
      <c r="E345" s="178"/>
      <c r="F345" s="178"/>
      <c r="G345" s="190">
        <f>DATOS!$E$13</f>
        <v>1</v>
      </c>
      <c r="H345" s="178"/>
      <c r="I345" s="191"/>
      <c r="J345" s="178"/>
      <c r="K345" s="178"/>
      <c r="L345" s="178"/>
      <c r="M345" s="178"/>
      <c r="N345" s="160" t="str">
        <f t="shared" si="28"/>
        <v/>
      </c>
      <c r="P345" s="160" t="str">
        <f t="shared" si="29"/>
        <v/>
      </c>
      <c r="Q345" s="160">
        <f t="shared" si="27"/>
        <v>0</v>
      </c>
      <c r="R345" s="160" t="str">
        <f t="shared" si="30"/>
        <v/>
      </c>
      <c r="S345" s="160" t="str">
        <f t="shared" si="31"/>
        <v/>
      </c>
    </row>
    <row r="346" spans="3:19" ht="17.45" customHeight="1" x14ac:dyDescent="0.25">
      <c r="C346" s="188"/>
      <c r="D346" s="189"/>
      <c r="E346" s="178"/>
      <c r="F346" s="178"/>
      <c r="G346" s="190">
        <f>DATOS!$E$13</f>
        <v>1</v>
      </c>
      <c r="H346" s="178"/>
      <c r="I346" s="191"/>
      <c r="J346" s="178"/>
      <c r="K346" s="178"/>
      <c r="L346" s="178"/>
      <c r="M346" s="178"/>
      <c r="N346" s="160" t="str">
        <f t="shared" si="28"/>
        <v/>
      </c>
      <c r="P346" s="160" t="str">
        <f t="shared" si="29"/>
        <v/>
      </c>
      <c r="Q346" s="160">
        <f t="shared" si="27"/>
        <v>0</v>
      </c>
      <c r="R346" s="160" t="str">
        <f t="shared" si="30"/>
        <v/>
      </c>
      <c r="S346" s="160" t="str">
        <f t="shared" si="31"/>
        <v/>
      </c>
    </row>
    <row r="347" spans="3:19" ht="17.45" customHeight="1" x14ac:dyDescent="0.25">
      <c r="C347" s="188"/>
      <c r="D347" s="189"/>
      <c r="E347" s="178"/>
      <c r="F347" s="178"/>
      <c r="G347" s="190">
        <f>DATOS!$E$13</f>
        <v>1</v>
      </c>
      <c r="H347" s="178"/>
      <c r="I347" s="191"/>
      <c r="J347" s="178"/>
      <c r="K347" s="178"/>
      <c r="L347" s="178"/>
      <c r="M347" s="178"/>
      <c r="N347" s="160" t="str">
        <f t="shared" si="28"/>
        <v/>
      </c>
      <c r="P347" s="160" t="str">
        <f t="shared" si="29"/>
        <v/>
      </c>
      <c r="Q347" s="160">
        <f t="shared" si="27"/>
        <v>0</v>
      </c>
      <c r="R347" s="160" t="str">
        <f t="shared" si="30"/>
        <v/>
      </c>
      <c r="S347" s="160" t="str">
        <f t="shared" si="31"/>
        <v/>
      </c>
    </row>
    <row r="348" spans="3:19" ht="17.45" customHeight="1" x14ac:dyDescent="0.25">
      <c r="C348" s="188"/>
      <c r="D348" s="189"/>
      <c r="E348" s="178"/>
      <c r="F348" s="178"/>
      <c r="G348" s="190">
        <f>DATOS!$E$13</f>
        <v>1</v>
      </c>
      <c r="H348" s="178"/>
      <c r="I348" s="191"/>
      <c r="J348" s="178"/>
      <c r="K348" s="178"/>
      <c r="L348" s="178"/>
      <c r="M348" s="178"/>
      <c r="N348" s="160" t="str">
        <f t="shared" si="28"/>
        <v/>
      </c>
      <c r="P348" s="160" t="str">
        <f t="shared" si="29"/>
        <v/>
      </c>
      <c r="Q348" s="160">
        <f t="shared" si="27"/>
        <v>0</v>
      </c>
      <c r="R348" s="160" t="str">
        <f t="shared" si="30"/>
        <v/>
      </c>
      <c r="S348" s="160" t="str">
        <f t="shared" si="31"/>
        <v/>
      </c>
    </row>
    <row r="349" spans="3:19" ht="17.45" customHeight="1" x14ac:dyDescent="0.25">
      <c r="C349" s="188"/>
      <c r="D349" s="189"/>
      <c r="E349" s="178"/>
      <c r="F349" s="178"/>
      <c r="G349" s="190">
        <f>DATOS!$E$13</f>
        <v>1</v>
      </c>
      <c r="H349" s="178"/>
      <c r="I349" s="191"/>
      <c r="J349" s="178"/>
      <c r="K349" s="178"/>
      <c r="L349" s="178"/>
      <c r="M349" s="178"/>
      <c r="N349" s="160" t="str">
        <f t="shared" si="28"/>
        <v/>
      </c>
      <c r="P349" s="160" t="str">
        <f t="shared" si="29"/>
        <v/>
      </c>
      <c r="Q349" s="160">
        <f t="shared" si="27"/>
        <v>0</v>
      </c>
      <c r="R349" s="160" t="str">
        <f t="shared" si="30"/>
        <v/>
      </c>
      <c r="S349" s="160" t="str">
        <f t="shared" si="31"/>
        <v/>
      </c>
    </row>
    <row r="350" spans="3:19" ht="17.45" customHeight="1" x14ac:dyDescent="0.25">
      <c r="C350" s="188"/>
      <c r="D350" s="189"/>
      <c r="E350" s="178"/>
      <c r="F350" s="178"/>
      <c r="G350" s="190">
        <f>DATOS!$E$13</f>
        <v>1</v>
      </c>
      <c r="H350" s="178"/>
      <c r="I350" s="191"/>
      <c r="J350" s="178"/>
      <c r="K350" s="178"/>
      <c r="L350" s="178"/>
      <c r="M350" s="178"/>
      <c r="N350" s="160" t="str">
        <f t="shared" si="28"/>
        <v/>
      </c>
      <c r="P350" s="160" t="str">
        <f t="shared" si="29"/>
        <v/>
      </c>
      <c r="Q350" s="160">
        <f t="shared" si="27"/>
        <v>0</v>
      </c>
      <c r="R350" s="160" t="str">
        <f t="shared" si="30"/>
        <v/>
      </c>
      <c r="S350" s="160" t="str">
        <f t="shared" si="31"/>
        <v/>
      </c>
    </row>
    <row r="351" spans="3:19" ht="17.45" customHeight="1" x14ac:dyDescent="0.25">
      <c r="C351" s="188"/>
      <c r="D351" s="189"/>
      <c r="E351" s="178"/>
      <c r="F351" s="178"/>
      <c r="G351" s="190">
        <f>DATOS!$E$13</f>
        <v>1</v>
      </c>
      <c r="H351" s="178"/>
      <c r="I351" s="191"/>
      <c r="J351" s="178"/>
      <c r="K351" s="178"/>
      <c r="L351" s="178"/>
      <c r="M351" s="178"/>
      <c r="N351" s="160" t="str">
        <f t="shared" si="28"/>
        <v/>
      </c>
      <c r="P351" s="160" t="str">
        <f t="shared" si="29"/>
        <v/>
      </c>
      <c r="Q351" s="160">
        <f t="shared" si="27"/>
        <v>0</v>
      </c>
      <c r="R351" s="160" t="str">
        <f t="shared" si="30"/>
        <v/>
      </c>
      <c r="S351" s="160" t="str">
        <f t="shared" si="31"/>
        <v/>
      </c>
    </row>
    <row r="352" spans="3:19" ht="17.45" customHeight="1" x14ac:dyDescent="0.25">
      <c r="C352" s="188"/>
      <c r="D352" s="189"/>
      <c r="E352" s="178"/>
      <c r="F352" s="178"/>
      <c r="G352" s="190">
        <f>DATOS!$E$13</f>
        <v>1</v>
      </c>
      <c r="H352" s="178"/>
      <c r="I352" s="191"/>
      <c r="J352" s="178"/>
      <c r="K352" s="178"/>
      <c r="L352" s="178"/>
      <c r="M352" s="178"/>
      <c r="N352" s="160" t="str">
        <f t="shared" si="28"/>
        <v/>
      </c>
      <c r="P352" s="160" t="str">
        <f t="shared" si="29"/>
        <v/>
      </c>
      <c r="Q352" s="160">
        <f t="shared" si="27"/>
        <v>0</v>
      </c>
      <c r="R352" s="160" t="str">
        <f t="shared" si="30"/>
        <v/>
      </c>
      <c r="S352" s="160" t="str">
        <f t="shared" si="31"/>
        <v/>
      </c>
    </row>
    <row r="353" spans="3:19" ht="17.45" customHeight="1" x14ac:dyDescent="0.25">
      <c r="C353" s="188"/>
      <c r="D353" s="189"/>
      <c r="E353" s="178"/>
      <c r="F353" s="178"/>
      <c r="G353" s="190">
        <f>DATOS!$E$13</f>
        <v>1</v>
      </c>
      <c r="H353" s="178"/>
      <c r="I353" s="191"/>
      <c r="J353" s="178"/>
      <c r="K353" s="178"/>
      <c r="L353" s="178"/>
      <c r="M353" s="178"/>
      <c r="N353" s="160" t="str">
        <f t="shared" si="28"/>
        <v/>
      </c>
      <c r="P353" s="160" t="str">
        <f t="shared" si="29"/>
        <v/>
      </c>
      <c r="Q353" s="160">
        <f t="shared" si="27"/>
        <v>0</v>
      </c>
      <c r="R353" s="160" t="str">
        <f t="shared" si="30"/>
        <v/>
      </c>
      <c r="S353" s="160" t="str">
        <f t="shared" si="31"/>
        <v/>
      </c>
    </row>
    <row r="354" spans="3:19" ht="17.45" customHeight="1" x14ac:dyDescent="0.25">
      <c r="C354" s="188"/>
      <c r="D354" s="189"/>
      <c r="E354" s="178"/>
      <c r="F354" s="178"/>
      <c r="G354" s="190">
        <f>DATOS!$E$13</f>
        <v>1</v>
      </c>
      <c r="H354" s="178"/>
      <c r="I354" s="191"/>
      <c r="J354" s="178"/>
      <c r="K354" s="178"/>
      <c r="L354" s="178"/>
      <c r="M354" s="178"/>
      <c r="N354" s="160" t="str">
        <f t="shared" si="28"/>
        <v/>
      </c>
      <c r="P354" s="160" t="str">
        <f t="shared" si="29"/>
        <v/>
      </c>
      <c r="Q354" s="160">
        <f t="shared" si="27"/>
        <v>0</v>
      </c>
      <c r="R354" s="160" t="str">
        <f t="shared" si="30"/>
        <v/>
      </c>
      <c r="S354" s="160" t="str">
        <f t="shared" si="31"/>
        <v/>
      </c>
    </row>
    <row r="355" spans="3:19" ht="17.45" customHeight="1" x14ac:dyDescent="0.25">
      <c r="C355" s="188"/>
      <c r="D355" s="189"/>
      <c r="E355" s="178"/>
      <c r="F355" s="178"/>
      <c r="G355" s="190">
        <f>DATOS!$E$13</f>
        <v>1</v>
      </c>
      <c r="H355" s="178"/>
      <c r="I355" s="191"/>
      <c r="J355" s="178"/>
      <c r="K355" s="178"/>
      <c r="L355" s="178"/>
      <c r="M355" s="178"/>
      <c r="N355" s="160" t="str">
        <f t="shared" si="28"/>
        <v/>
      </c>
      <c r="P355" s="160" t="str">
        <f t="shared" si="29"/>
        <v/>
      </c>
      <c r="Q355" s="160">
        <f t="shared" si="27"/>
        <v>0</v>
      </c>
      <c r="R355" s="160" t="str">
        <f t="shared" si="30"/>
        <v/>
      </c>
      <c r="S355" s="160" t="str">
        <f t="shared" si="31"/>
        <v/>
      </c>
    </row>
    <row r="356" spans="3:19" ht="17.45" customHeight="1" x14ac:dyDescent="0.25">
      <c r="C356" s="188"/>
      <c r="D356" s="189"/>
      <c r="E356" s="178"/>
      <c r="F356" s="178"/>
      <c r="G356" s="190">
        <f>DATOS!$E$13</f>
        <v>1</v>
      </c>
      <c r="H356" s="178"/>
      <c r="I356" s="191"/>
      <c r="J356" s="178"/>
      <c r="K356" s="178"/>
      <c r="L356" s="178"/>
      <c r="M356" s="178"/>
      <c r="N356" s="160" t="str">
        <f t="shared" si="28"/>
        <v/>
      </c>
      <c r="P356" s="160" t="str">
        <f t="shared" si="29"/>
        <v/>
      </c>
      <c r="Q356" s="160">
        <f t="shared" si="27"/>
        <v>0</v>
      </c>
      <c r="R356" s="160" t="str">
        <f t="shared" si="30"/>
        <v/>
      </c>
      <c r="S356" s="160" t="str">
        <f t="shared" si="31"/>
        <v/>
      </c>
    </row>
    <row r="357" spans="3:19" ht="17.45" customHeight="1" x14ac:dyDescent="0.25">
      <c r="C357" s="188"/>
      <c r="D357" s="189"/>
      <c r="E357" s="178"/>
      <c r="F357" s="178"/>
      <c r="G357" s="190">
        <f>DATOS!$E$13</f>
        <v>1</v>
      </c>
      <c r="H357" s="178"/>
      <c r="I357" s="191"/>
      <c r="J357" s="178"/>
      <c r="K357" s="178"/>
      <c r="L357" s="178"/>
      <c r="M357" s="178"/>
      <c r="N357" s="160" t="str">
        <f t="shared" si="28"/>
        <v/>
      </c>
      <c r="P357" s="160" t="str">
        <f t="shared" si="29"/>
        <v/>
      </c>
      <c r="Q357" s="160">
        <f t="shared" si="27"/>
        <v>0</v>
      </c>
      <c r="R357" s="160" t="str">
        <f t="shared" si="30"/>
        <v/>
      </c>
      <c r="S357" s="160" t="str">
        <f t="shared" si="31"/>
        <v/>
      </c>
    </row>
    <row r="358" spans="3:19" ht="17.45" customHeight="1" x14ac:dyDescent="0.25">
      <c r="C358" s="188"/>
      <c r="D358" s="189"/>
      <c r="E358" s="178"/>
      <c r="F358" s="178"/>
      <c r="G358" s="190">
        <f>DATOS!$E$13</f>
        <v>1</v>
      </c>
      <c r="H358" s="178"/>
      <c r="I358" s="191"/>
      <c r="J358" s="178"/>
      <c r="K358" s="178"/>
      <c r="L358" s="178"/>
      <c r="M358" s="178"/>
      <c r="N358" s="160" t="str">
        <f t="shared" si="28"/>
        <v/>
      </c>
      <c r="P358" s="160" t="str">
        <f t="shared" si="29"/>
        <v/>
      </c>
      <c r="Q358" s="160">
        <f t="shared" si="27"/>
        <v>0</v>
      </c>
      <c r="R358" s="160" t="str">
        <f t="shared" si="30"/>
        <v/>
      </c>
      <c r="S358" s="160" t="str">
        <f t="shared" si="31"/>
        <v/>
      </c>
    </row>
    <row r="359" spans="3:19" ht="17.45" customHeight="1" x14ac:dyDescent="0.25">
      <c r="C359" s="188"/>
      <c r="D359" s="189"/>
      <c r="E359" s="178"/>
      <c r="F359" s="178"/>
      <c r="G359" s="190">
        <f>DATOS!$E$13</f>
        <v>1</v>
      </c>
      <c r="H359" s="178"/>
      <c r="I359" s="191"/>
      <c r="J359" s="178"/>
      <c r="K359" s="178"/>
      <c r="L359" s="178"/>
      <c r="M359" s="178"/>
      <c r="N359" s="160" t="str">
        <f t="shared" si="28"/>
        <v/>
      </c>
      <c r="P359" s="160" t="str">
        <f t="shared" si="29"/>
        <v/>
      </c>
      <c r="Q359" s="160">
        <f t="shared" si="27"/>
        <v>0</v>
      </c>
      <c r="R359" s="160" t="str">
        <f t="shared" si="30"/>
        <v/>
      </c>
      <c r="S359" s="160" t="str">
        <f t="shared" si="31"/>
        <v/>
      </c>
    </row>
    <row r="360" spans="3:19" ht="17.45" customHeight="1" x14ac:dyDescent="0.25">
      <c r="C360" s="188"/>
      <c r="D360" s="189"/>
      <c r="E360" s="178"/>
      <c r="F360" s="178"/>
      <c r="G360" s="190">
        <f>DATOS!$E$13</f>
        <v>1</v>
      </c>
      <c r="H360" s="178"/>
      <c r="I360" s="191"/>
      <c r="J360" s="178"/>
      <c r="K360" s="178"/>
      <c r="L360" s="178"/>
      <c r="M360" s="178"/>
      <c r="N360" s="160" t="str">
        <f t="shared" si="28"/>
        <v/>
      </c>
      <c r="P360" s="160" t="str">
        <f t="shared" si="29"/>
        <v/>
      </c>
      <c r="Q360" s="160">
        <f t="shared" si="27"/>
        <v>0</v>
      </c>
      <c r="R360" s="160" t="str">
        <f t="shared" si="30"/>
        <v/>
      </c>
      <c r="S360" s="160" t="str">
        <f t="shared" si="31"/>
        <v/>
      </c>
    </row>
    <row r="361" spans="3:19" ht="17.45" customHeight="1" x14ac:dyDescent="0.25">
      <c r="C361" s="188"/>
      <c r="D361" s="189"/>
      <c r="E361" s="178"/>
      <c r="F361" s="178"/>
      <c r="G361" s="190">
        <f>DATOS!$E$13</f>
        <v>1</v>
      </c>
      <c r="H361" s="178"/>
      <c r="I361" s="191"/>
      <c r="J361" s="178"/>
      <c r="K361" s="178"/>
      <c r="L361" s="178"/>
      <c r="M361" s="178"/>
      <c r="N361" s="160" t="str">
        <f t="shared" si="28"/>
        <v/>
      </c>
      <c r="P361" s="160" t="str">
        <f t="shared" si="29"/>
        <v/>
      </c>
      <c r="Q361" s="160">
        <f t="shared" si="27"/>
        <v>0</v>
      </c>
      <c r="R361" s="160" t="str">
        <f t="shared" si="30"/>
        <v/>
      </c>
      <c r="S361" s="160" t="str">
        <f t="shared" si="31"/>
        <v/>
      </c>
    </row>
    <row r="362" spans="3:19" ht="17.45" customHeight="1" x14ac:dyDescent="0.25">
      <c r="C362" s="188"/>
      <c r="D362" s="189"/>
      <c r="E362" s="178"/>
      <c r="F362" s="178"/>
      <c r="G362" s="190">
        <f>DATOS!$E$13</f>
        <v>1</v>
      </c>
      <c r="H362" s="178"/>
      <c r="I362" s="191"/>
      <c r="J362" s="178"/>
      <c r="K362" s="178"/>
      <c r="L362" s="178"/>
      <c r="M362" s="178"/>
      <c r="N362" s="160" t="str">
        <f t="shared" si="28"/>
        <v/>
      </c>
      <c r="P362" s="160" t="str">
        <f t="shared" si="29"/>
        <v/>
      </c>
      <c r="Q362" s="160">
        <f t="shared" si="27"/>
        <v>0</v>
      </c>
      <c r="R362" s="160" t="str">
        <f t="shared" si="30"/>
        <v/>
      </c>
      <c r="S362" s="160" t="str">
        <f t="shared" si="31"/>
        <v/>
      </c>
    </row>
    <row r="363" spans="3:19" ht="17.45" customHeight="1" x14ac:dyDescent="0.25">
      <c r="C363" s="188"/>
      <c r="D363" s="189"/>
      <c r="E363" s="178"/>
      <c r="F363" s="178"/>
      <c r="G363" s="190">
        <f>DATOS!$E$13</f>
        <v>1</v>
      </c>
      <c r="H363" s="178"/>
      <c r="I363" s="191"/>
      <c r="J363" s="178"/>
      <c r="K363" s="178"/>
      <c r="L363" s="178"/>
      <c r="M363" s="178"/>
      <c r="N363" s="160" t="str">
        <f t="shared" si="28"/>
        <v/>
      </c>
      <c r="P363" s="160" t="str">
        <f t="shared" si="29"/>
        <v/>
      </c>
      <c r="Q363" s="160">
        <f t="shared" si="27"/>
        <v>0</v>
      </c>
      <c r="R363" s="160" t="str">
        <f t="shared" si="30"/>
        <v/>
      </c>
      <c r="S363" s="160" t="str">
        <f t="shared" si="31"/>
        <v/>
      </c>
    </row>
    <row r="364" spans="3:19" ht="17.45" customHeight="1" x14ac:dyDescent="0.25">
      <c r="C364" s="188"/>
      <c r="D364" s="189"/>
      <c r="E364" s="178"/>
      <c r="F364" s="178"/>
      <c r="G364" s="190">
        <f>DATOS!$E$13</f>
        <v>1</v>
      </c>
      <c r="H364" s="178"/>
      <c r="I364" s="191"/>
      <c r="J364" s="178"/>
      <c r="K364" s="178"/>
      <c r="L364" s="178"/>
      <c r="M364" s="178"/>
      <c r="N364" s="160" t="str">
        <f t="shared" si="28"/>
        <v/>
      </c>
      <c r="P364" s="160" t="str">
        <f t="shared" si="29"/>
        <v/>
      </c>
      <c r="Q364" s="160">
        <f t="shared" si="27"/>
        <v>0</v>
      </c>
      <c r="R364" s="160" t="str">
        <f t="shared" si="30"/>
        <v/>
      </c>
      <c r="S364" s="160" t="str">
        <f t="shared" si="31"/>
        <v/>
      </c>
    </row>
    <row r="365" spans="3:19" ht="17.45" customHeight="1" x14ac:dyDescent="0.25">
      <c r="C365" s="188"/>
      <c r="D365" s="189"/>
      <c r="E365" s="178"/>
      <c r="F365" s="178"/>
      <c r="G365" s="190">
        <f>DATOS!$E$13</f>
        <v>1</v>
      </c>
      <c r="H365" s="178"/>
      <c r="I365" s="191"/>
      <c r="J365" s="178"/>
      <c r="K365" s="178"/>
      <c r="L365" s="178"/>
      <c r="M365" s="178"/>
      <c r="N365" s="160" t="str">
        <f t="shared" si="28"/>
        <v/>
      </c>
      <c r="P365" s="160" t="str">
        <f t="shared" si="29"/>
        <v/>
      </c>
      <c r="Q365" s="160">
        <f t="shared" si="27"/>
        <v>0</v>
      </c>
      <c r="R365" s="160" t="str">
        <f t="shared" si="30"/>
        <v/>
      </c>
      <c r="S365" s="160" t="str">
        <f t="shared" si="31"/>
        <v/>
      </c>
    </row>
    <row r="366" spans="3:19" ht="17.45" customHeight="1" x14ac:dyDescent="0.25">
      <c r="C366" s="188"/>
      <c r="D366" s="189"/>
      <c r="E366" s="178"/>
      <c r="F366" s="178"/>
      <c r="G366" s="190">
        <f>DATOS!$E$13</f>
        <v>1</v>
      </c>
      <c r="H366" s="178"/>
      <c r="I366" s="191"/>
      <c r="J366" s="178"/>
      <c r="K366" s="178"/>
      <c r="L366" s="178"/>
      <c r="M366" s="178"/>
      <c r="N366" s="160" t="str">
        <f t="shared" si="28"/>
        <v/>
      </c>
      <c r="P366" s="160" t="str">
        <f t="shared" si="29"/>
        <v/>
      </c>
      <c r="Q366" s="160">
        <f t="shared" si="27"/>
        <v>0</v>
      </c>
      <c r="R366" s="160" t="str">
        <f t="shared" si="30"/>
        <v/>
      </c>
      <c r="S366" s="160" t="str">
        <f t="shared" si="31"/>
        <v/>
      </c>
    </row>
    <row r="367" spans="3:19" ht="17.45" customHeight="1" x14ac:dyDescent="0.25">
      <c r="C367" s="188"/>
      <c r="D367" s="189"/>
      <c r="E367" s="178"/>
      <c r="F367" s="178"/>
      <c r="G367" s="190">
        <f>DATOS!$E$13</f>
        <v>1</v>
      </c>
      <c r="H367" s="178"/>
      <c r="I367" s="191"/>
      <c r="J367" s="178"/>
      <c r="K367" s="178"/>
      <c r="L367" s="178"/>
      <c r="M367" s="178"/>
      <c r="N367" s="160" t="str">
        <f t="shared" si="28"/>
        <v/>
      </c>
      <c r="P367" s="160" t="str">
        <f t="shared" si="29"/>
        <v/>
      </c>
      <c r="Q367" s="160">
        <f t="shared" si="27"/>
        <v>0</v>
      </c>
      <c r="R367" s="160" t="str">
        <f t="shared" si="30"/>
        <v/>
      </c>
      <c r="S367" s="160" t="str">
        <f t="shared" si="31"/>
        <v/>
      </c>
    </row>
    <row r="368" spans="3:19" ht="17.45" customHeight="1" x14ac:dyDescent="0.25">
      <c r="C368" s="188"/>
      <c r="D368" s="189"/>
      <c r="E368" s="178"/>
      <c r="F368" s="178"/>
      <c r="G368" s="190">
        <f>DATOS!$E$13</f>
        <v>1</v>
      </c>
      <c r="H368" s="178"/>
      <c r="I368" s="191"/>
      <c r="J368" s="178"/>
      <c r="K368" s="178"/>
      <c r="L368" s="178"/>
      <c r="M368" s="178"/>
      <c r="N368" s="160" t="str">
        <f t="shared" si="28"/>
        <v/>
      </c>
      <c r="P368" s="160" t="str">
        <f t="shared" si="29"/>
        <v/>
      </c>
      <c r="Q368" s="160">
        <f t="shared" si="27"/>
        <v>0</v>
      </c>
      <c r="R368" s="160" t="str">
        <f t="shared" si="30"/>
        <v/>
      </c>
      <c r="S368" s="160" t="str">
        <f t="shared" si="31"/>
        <v/>
      </c>
    </row>
    <row r="369" spans="3:19" ht="17.45" customHeight="1" x14ac:dyDescent="0.25">
      <c r="C369" s="188"/>
      <c r="D369" s="189"/>
      <c r="E369" s="178"/>
      <c r="F369" s="178"/>
      <c r="G369" s="190">
        <f>DATOS!$E$13</f>
        <v>1</v>
      </c>
      <c r="H369" s="178"/>
      <c r="I369" s="191"/>
      <c r="J369" s="178"/>
      <c r="K369" s="178"/>
      <c r="L369" s="178"/>
      <c r="M369" s="178"/>
      <c r="N369" s="160" t="str">
        <f t="shared" si="28"/>
        <v/>
      </c>
      <c r="P369" s="160" t="str">
        <f t="shared" si="29"/>
        <v/>
      </c>
      <c r="Q369" s="160">
        <f t="shared" si="27"/>
        <v>0</v>
      </c>
      <c r="R369" s="160" t="str">
        <f t="shared" si="30"/>
        <v/>
      </c>
      <c r="S369" s="160" t="str">
        <f t="shared" si="31"/>
        <v/>
      </c>
    </row>
    <row r="370" spans="3:19" ht="17.45" customHeight="1" x14ac:dyDescent="0.25">
      <c r="C370" s="188"/>
      <c r="D370" s="189"/>
      <c r="E370" s="178"/>
      <c r="F370" s="178"/>
      <c r="G370" s="190">
        <f>DATOS!$E$13</f>
        <v>1</v>
      </c>
      <c r="H370" s="178"/>
      <c r="I370" s="191"/>
      <c r="J370" s="178"/>
      <c r="K370" s="178"/>
      <c r="L370" s="178"/>
      <c r="M370" s="178"/>
      <c r="N370" s="160" t="str">
        <f t="shared" si="28"/>
        <v/>
      </c>
      <c r="P370" s="160" t="str">
        <f t="shared" si="29"/>
        <v/>
      </c>
      <c r="Q370" s="160">
        <f t="shared" si="27"/>
        <v>0</v>
      </c>
      <c r="R370" s="160" t="str">
        <f t="shared" si="30"/>
        <v/>
      </c>
      <c r="S370" s="160" t="str">
        <f t="shared" si="31"/>
        <v/>
      </c>
    </row>
    <row r="371" spans="3:19" ht="17.45" customHeight="1" x14ac:dyDescent="0.25">
      <c r="C371" s="188"/>
      <c r="D371" s="189"/>
      <c r="E371" s="178"/>
      <c r="F371" s="178"/>
      <c r="G371" s="190">
        <f>DATOS!$E$13</f>
        <v>1</v>
      </c>
      <c r="H371" s="178"/>
      <c r="I371" s="191"/>
      <c r="J371" s="178"/>
      <c r="K371" s="178"/>
      <c r="L371" s="178"/>
      <c r="M371" s="178"/>
      <c r="N371" s="160" t="str">
        <f t="shared" si="28"/>
        <v/>
      </c>
      <c r="P371" s="160" t="str">
        <f t="shared" si="29"/>
        <v/>
      </c>
      <c r="Q371" s="160">
        <f t="shared" si="27"/>
        <v>0</v>
      </c>
      <c r="R371" s="160" t="str">
        <f t="shared" si="30"/>
        <v/>
      </c>
      <c r="S371" s="160" t="str">
        <f t="shared" si="31"/>
        <v/>
      </c>
    </row>
    <row r="372" spans="3:19" ht="17.45" customHeight="1" x14ac:dyDescent="0.25">
      <c r="C372" s="188"/>
      <c r="D372" s="189"/>
      <c r="E372" s="178"/>
      <c r="F372" s="178"/>
      <c r="G372" s="190">
        <f>DATOS!$E$13</f>
        <v>1</v>
      </c>
      <c r="H372" s="178"/>
      <c r="I372" s="191"/>
      <c r="J372" s="178"/>
      <c r="K372" s="178"/>
      <c r="L372" s="178"/>
      <c r="M372" s="178"/>
      <c r="N372" s="160" t="str">
        <f t="shared" si="28"/>
        <v/>
      </c>
      <c r="P372" s="160" t="str">
        <f t="shared" si="29"/>
        <v/>
      </c>
      <c r="Q372" s="160">
        <f t="shared" si="27"/>
        <v>0</v>
      </c>
      <c r="R372" s="160" t="str">
        <f t="shared" si="30"/>
        <v/>
      </c>
      <c r="S372" s="160" t="str">
        <f t="shared" si="31"/>
        <v/>
      </c>
    </row>
    <row r="373" spans="3:19" ht="17.45" customHeight="1" x14ac:dyDescent="0.25">
      <c r="C373" s="188"/>
      <c r="D373" s="189"/>
      <c r="E373" s="178"/>
      <c r="F373" s="178"/>
      <c r="G373" s="190">
        <f>DATOS!$E$13</f>
        <v>1</v>
      </c>
      <c r="H373" s="178"/>
      <c r="I373" s="191"/>
      <c r="J373" s="178"/>
      <c r="K373" s="178"/>
      <c r="L373" s="178"/>
      <c r="M373" s="178"/>
      <c r="N373" s="160" t="str">
        <f t="shared" si="28"/>
        <v/>
      </c>
      <c r="P373" s="160" t="str">
        <f t="shared" si="29"/>
        <v/>
      </c>
      <c r="Q373" s="160">
        <f t="shared" si="27"/>
        <v>0</v>
      </c>
      <c r="R373" s="160" t="str">
        <f t="shared" si="30"/>
        <v/>
      </c>
      <c r="S373" s="160" t="str">
        <f t="shared" si="31"/>
        <v/>
      </c>
    </row>
    <row r="374" spans="3:19" ht="17.45" customHeight="1" x14ac:dyDescent="0.25">
      <c r="C374" s="188"/>
      <c r="D374" s="189"/>
      <c r="E374" s="178"/>
      <c r="F374" s="178"/>
      <c r="G374" s="190">
        <f>DATOS!$E$13</f>
        <v>1</v>
      </c>
      <c r="H374" s="178"/>
      <c r="I374" s="191"/>
      <c r="J374" s="178"/>
      <c r="K374" s="178"/>
      <c r="L374" s="178"/>
      <c r="M374" s="178"/>
      <c r="N374" s="160" t="str">
        <f t="shared" si="28"/>
        <v/>
      </c>
      <c r="P374" s="160" t="str">
        <f t="shared" si="29"/>
        <v/>
      </c>
      <c r="Q374" s="160">
        <f t="shared" si="27"/>
        <v>0</v>
      </c>
      <c r="R374" s="160" t="str">
        <f t="shared" si="30"/>
        <v/>
      </c>
      <c r="S374" s="160" t="str">
        <f t="shared" si="31"/>
        <v/>
      </c>
    </row>
    <row r="375" spans="3:19" ht="17.45" customHeight="1" x14ac:dyDescent="0.25">
      <c r="C375" s="188"/>
      <c r="D375" s="189"/>
      <c r="E375" s="178"/>
      <c r="F375" s="178"/>
      <c r="G375" s="190">
        <f>DATOS!$E$13</f>
        <v>1</v>
      </c>
      <c r="H375" s="178"/>
      <c r="I375" s="191"/>
      <c r="J375" s="178"/>
      <c r="K375" s="178"/>
      <c r="L375" s="178"/>
      <c r="M375" s="178"/>
      <c r="N375" s="160" t="str">
        <f t="shared" si="28"/>
        <v/>
      </c>
      <c r="P375" s="160" t="str">
        <f t="shared" si="29"/>
        <v/>
      </c>
      <c r="Q375" s="160">
        <f t="shared" si="27"/>
        <v>0</v>
      </c>
      <c r="R375" s="160" t="str">
        <f t="shared" si="30"/>
        <v/>
      </c>
      <c r="S375" s="160" t="str">
        <f t="shared" si="31"/>
        <v/>
      </c>
    </row>
    <row r="376" spans="3:19" ht="17.45" customHeight="1" x14ac:dyDescent="0.25">
      <c r="C376" s="188"/>
      <c r="D376" s="189"/>
      <c r="E376" s="178"/>
      <c r="F376" s="178"/>
      <c r="G376" s="190">
        <f>DATOS!$E$13</f>
        <v>1</v>
      </c>
      <c r="H376" s="178"/>
      <c r="I376" s="191"/>
      <c r="J376" s="178"/>
      <c r="K376" s="178"/>
      <c r="L376" s="178"/>
      <c r="M376" s="178"/>
      <c r="N376" s="160" t="str">
        <f t="shared" si="28"/>
        <v/>
      </c>
      <c r="P376" s="160" t="str">
        <f t="shared" si="29"/>
        <v/>
      </c>
      <c r="Q376" s="160">
        <f t="shared" si="27"/>
        <v>0</v>
      </c>
      <c r="R376" s="160" t="str">
        <f t="shared" si="30"/>
        <v/>
      </c>
      <c r="S376" s="160" t="str">
        <f t="shared" si="31"/>
        <v/>
      </c>
    </row>
    <row r="377" spans="3:19" ht="17.45" customHeight="1" x14ac:dyDescent="0.25">
      <c r="C377" s="188"/>
      <c r="D377" s="189"/>
      <c r="E377" s="178"/>
      <c r="F377" s="178"/>
      <c r="G377" s="190">
        <f>DATOS!$E$13</f>
        <v>1</v>
      </c>
      <c r="H377" s="178"/>
      <c r="I377" s="191"/>
      <c r="J377" s="178"/>
      <c r="K377" s="178"/>
      <c r="L377" s="178"/>
      <c r="M377" s="178"/>
      <c r="N377" s="160" t="str">
        <f t="shared" si="28"/>
        <v/>
      </c>
      <c r="P377" s="160" t="str">
        <f t="shared" si="29"/>
        <v/>
      </c>
      <c r="Q377" s="160">
        <f t="shared" si="27"/>
        <v>0</v>
      </c>
      <c r="R377" s="160" t="str">
        <f t="shared" si="30"/>
        <v/>
      </c>
      <c r="S377" s="160" t="str">
        <f t="shared" si="31"/>
        <v/>
      </c>
    </row>
    <row r="378" spans="3:19" ht="17.45" customHeight="1" x14ac:dyDescent="0.25">
      <c r="C378" s="188"/>
      <c r="D378" s="189"/>
      <c r="E378" s="178"/>
      <c r="F378" s="178"/>
      <c r="G378" s="190">
        <f>DATOS!$E$13</f>
        <v>1</v>
      </c>
      <c r="H378" s="178"/>
      <c r="I378" s="191"/>
      <c r="J378" s="178"/>
      <c r="K378" s="178"/>
      <c r="L378" s="178"/>
      <c r="M378" s="178"/>
      <c r="N378" s="160" t="str">
        <f t="shared" si="28"/>
        <v/>
      </c>
      <c r="P378" s="160" t="str">
        <f t="shared" si="29"/>
        <v/>
      </c>
      <c r="Q378" s="160">
        <f t="shared" si="27"/>
        <v>0</v>
      </c>
      <c r="R378" s="160" t="str">
        <f t="shared" si="30"/>
        <v/>
      </c>
      <c r="S378" s="160" t="str">
        <f t="shared" si="31"/>
        <v/>
      </c>
    </row>
    <row r="379" spans="3:19" ht="17.45" customHeight="1" x14ac:dyDescent="0.25">
      <c r="C379" s="188"/>
      <c r="D379" s="189"/>
      <c r="E379" s="178"/>
      <c r="F379" s="178"/>
      <c r="G379" s="190">
        <f>DATOS!$E$13</f>
        <v>1</v>
      </c>
      <c r="H379" s="178"/>
      <c r="I379" s="191"/>
      <c r="J379" s="178"/>
      <c r="K379" s="178"/>
      <c r="L379" s="178"/>
      <c r="M379" s="178"/>
      <c r="N379" s="160" t="str">
        <f t="shared" si="28"/>
        <v/>
      </c>
      <c r="P379" s="160" t="str">
        <f t="shared" si="29"/>
        <v/>
      </c>
      <c r="Q379" s="160">
        <f t="shared" si="27"/>
        <v>0</v>
      </c>
      <c r="R379" s="160" t="str">
        <f t="shared" si="30"/>
        <v/>
      </c>
      <c r="S379" s="160" t="str">
        <f t="shared" si="31"/>
        <v/>
      </c>
    </row>
    <row r="380" spans="3:19" ht="17.45" customHeight="1" x14ac:dyDescent="0.25">
      <c r="C380" s="188"/>
      <c r="D380" s="189"/>
      <c r="E380" s="178"/>
      <c r="F380" s="178"/>
      <c r="G380" s="190">
        <f>DATOS!$E$13</f>
        <v>1</v>
      </c>
      <c r="H380" s="178"/>
      <c r="I380" s="191"/>
      <c r="J380" s="178"/>
      <c r="K380" s="178"/>
      <c r="L380" s="178"/>
      <c r="M380" s="178"/>
      <c r="N380" s="160" t="str">
        <f t="shared" si="28"/>
        <v/>
      </c>
      <c r="P380" s="160" t="str">
        <f t="shared" si="29"/>
        <v/>
      </c>
      <c r="Q380" s="160">
        <f t="shared" si="27"/>
        <v>0</v>
      </c>
      <c r="R380" s="160" t="str">
        <f t="shared" si="30"/>
        <v/>
      </c>
      <c r="S380" s="160" t="str">
        <f t="shared" si="31"/>
        <v/>
      </c>
    </row>
    <row r="381" spans="3:19" ht="17.45" customHeight="1" x14ac:dyDescent="0.25">
      <c r="C381" s="188"/>
      <c r="D381" s="189"/>
      <c r="E381" s="178"/>
      <c r="F381" s="178"/>
      <c r="G381" s="190">
        <f>DATOS!$E$13</f>
        <v>1</v>
      </c>
      <c r="H381" s="178"/>
      <c r="I381" s="191"/>
      <c r="J381" s="178"/>
      <c r="K381" s="178"/>
      <c r="L381" s="178"/>
      <c r="M381" s="178"/>
      <c r="N381" s="160" t="str">
        <f t="shared" si="28"/>
        <v/>
      </c>
      <c r="P381" s="160" t="str">
        <f t="shared" si="29"/>
        <v/>
      </c>
      <c r="Q381" s="160">
        <f t="shared" si="27"/>
        <v>0</v>
      </c>
      <c r="R381" s="160" t="str">
        <f t="shared" si="30"/>
        <v/>
      </c>
      <c r="S381" s="160" t="str">
        <f t="shared" si="31"/>
        <v/>
      </c>
    </row>
    <row r="382" spans="3:19" ht="17.45" customHeight="1" x14ac:dyDescent="0.25">
      <c r="C382" s="188"/>
      <c r="D382" s="189"/>
      <c r="E382" s="178"/>
      <c r="F382" s="178"/>
      <c r="G382" s="190">
        <f>DATOS!$E$13</f>
        <v>1</v>
      </c>
      <c r="H382" s="178"/>
      <c r="I382" s="191"/>
      <c r="J382" s="178"/>
      <c r="K382" s="178"/>
      <c r="L382" s="178"/>
      <c r="M382" s="178"/>
      <c r="N382" s="160" t="str">
        <f t="shared" si="28"/>
        <v/>
      </c>
      <c r="P382" s="160" t="str">
        <f t="shared" si="29"/>
        <v/>
      </c>
      <c r="Q382" s="160">
        <f t="shared" si="27"/>
        <v>0</v>
      </c>
      <c r="R382" s="160" t="str">
        <f t="shared" si="30"/>
        <v/>
      </c>
      <c r="S382" s="160" t="str">
        <f t="shared" si="31"/>
        <v/>
      </c>
    </row>
    <row r="383" spans="3:19" ht="17.45" customHeight="1" x14ac:dyDescent="0.25">
      <c r="C383" s="188"/>
      <c r="D383" s="189"/>
      <c r="E383" s="178"/>
      <c r="F383" s="178"/>
      <c r="G383" s="190">
        <f>DATOS!$E$13</f>
        <v>1</v>
      </c>
      <c r="H383" s="178"/>
      <c r="I383" s="191"/>
      <c r="J383" s="178"/>
      <c r="K383" s="178"/>
      <c r="L383" s="178"/>
      <c r="M383" s="178"/>
      <c r="N383" s="160" t="str">
        <f t="shared" si="28"/>
        <v/>
      </c>
      <c r="P383" s="160" t="str">
        <f t="shared" si="29"/>
        <v/>
      </c>
      <c r="Q383" s="160">
        <f t="shared" si="27"/>
        <v>0</v>
      </c>
      <c r="R383" s="160" t="str">
        <f t="shared" si="30"/>
        <v/>
      </c>
      <c r="S383" s="160" t="str">
        <f t="shared" si="31"/>
        <v/>
      </c>
    </row>
    <row r="384" spans="3:19" ht="17.45" customHeight="1" x14ac:dyDescent="0.25">
      <c r="C384" s="188"/>
      <c r="D384" s="189"/>
      <c r="E384" s="178"/>
      <c r="F384" s="178"/>
      <c r="G384" s="190">
        <f>DATOS!$E$13</f>
        <v>1</v>
      </c>
      <c r="H384" s="178"/>
      <c r="I384" s="191"/>
      <c r="J384" s="178"/>
      <c r="K384" s="178"/>
      <c r="L384" s="178"/>
      <c r="M384" s="178"/>
      <c r="N384" s="160" t="str">
        <f t="shared" si="28"/>
        <v/>
      </c>
      <c r="P384" s="160" t="str">
        <f t="shared" si="29"/>
        <v/>
      </c>
      <c r="Q384" s="160">
        <f t="shared" si="27"/>
        <v>0</v>
      </c>
      <c r="R384" s="160" t="str">
        <f t="shared" si="30"/>
        <v/>
      </c>
      <c r="S384" s="160" t="str">
        <f t="shared" si="31"/>
        <v/>
      </c>
    </row>
    <row r="385" spans="3:19" ht="17.45" customHeight="1" x14ac:dyDescent="0.25">
      <c r="C385" s="188"/>
      <c r="D385" s="189"/>
      <c r="E385" s="178"/>
      <c r="F385" s="178"/>
      <c r="G385" s="190">
        <f>DATOS!$E$13</f>
        <v>1</v>
      </c>
      <c r="H385" s="178"/>
      <c r="I385" s="191"/>
      <c r="J385" s="178"/>
      <c r="K385" s="178"/>
      <c r="L385" s="178"/>
      <c r="M385" s="178"/>
      <c r="N385" s="160" t="str">
        <f t="shared" si="28"/>
        <v/>
      </c>
      <c r="P385" s="160" t="str">
        <f t="shared" si="29"/>
        <v/>
      </c>
      <c r="Q385" s="160">
        <f t="shared" si="27"/>
        <v>0</v>
      </c>
      <c r="R385" s="160" t="str">
        <f t="shared" si="30"/>
        <v/>
      </c>
      <c r="S385" s="160" t="str">
        <f t="shared" si="31"/>
        <v/>
      </c>
    </row>
    <row r="386" spans="3:19" ht="17.45" customHeight="1" x14ac:dyDescent="0.25">
      <c r="C386" s="188"/>
      <c r="D386" s="189"/>
      <c r="E386" s="178"/>
      <c r="F386" s="178"/>
      <c r="G386" s="190">
        <f>DATOS!$E$13</f>
        <v>1</v>
      </c>
      <c r="H386" s="178"/>
      <c r="I386" s="191"/>
      <c r="J386" s="178"/>
      <c r="K386" s="178"/>
      <c r="L386" s="178"/>
      <c r="M386" s="178"/>
      <c r="N386" s="160" t="str">
        <f t="shared" si="28"/>
        <v/>
      </c>
      <c r="P386" s="160" t="str">
        <f t="shared" si="29"/>
        <v/>
      </c>
      <c r="Q386" s="160">
        <f t="shared" si="27"/>
        <v>0</v>
      </c>
      <c r="R386" s="160" t="str">
        <f t="shared" si="30"/>
        <v/>
      </c>
      <c r="S386" s="160" t="str">
        <f t="shared" si="31"/>
        <v/>
      </c>
    </row>
    <row r="387" spans="3:19" ht="17.45" customHeight="1" x14ac:dyDescent="0.25">
      <c r="C387" s="188"/>
      <c r="D387" s="189"/>
      <c r="E387" s="178"/>
      <c r="F387" s="178"/>
      <c r="G387" s="190">
        <f>DATOS!$E$13</f>
        <v>1</v>
      </c>
      <c r="H387" s="178"/>
      <c r="I387" s="191"/>
      <c r="J387" s="178"/>
      <c r="K387" s="178"/>
      <c r="L387" s="178"/>
      <c r="M387" s="178"/>
      <c r="N387" s="160" t="str">
        <f t="shared" si="28"/>
        <v/>
      </c>
      <c r="P387" s="160" t="str">
        <f t="shared" si="29"/>
        <v/>
      </c>
      <c r="Q387" s="160">
        <f t="shared" si="27"/>
        <v>0</v>
      </c>
      <c r="R387" s="160" t="str">
        <f t="shared" si="30"/>
        <v/>
      </c>
      <c r="S387" s="160" t="str">
        <f t="shared" si="31"/>
        <v/>
      </c>
    </row>
    <row r="388" spans="3:19" ht="17.45" customHeight="1" x14ac:dyDescent="0.25">
      <c r="C388" s="188"/>
      <c r="D388" s="189"/>
      <c r="E388" s="178"/>
      <c r="F388" s="178"/>
      <c r="G388" s="190">
        <f>DATOS!$E$13</f>
        <v>1</v>
      </c>
      <c r="H388" s="178"/>
      <c r="I388" s="191"/>
      <c r="J388" s="178"/>
      <c r="K388" s="178"/>
      <c r="L388" s="178"/>
      <c r="M388" s="178"/>
      <c r="N388" s="160" t="str">
        <f t="shared" si="28"/>
        <v/>
      </c>
      <c r="P388" s="160" t="str">
        <f t="shared" si="29"/>
        <v/>
      </c>
      <c r="Q388" s="160">
        <f t="shared" si="27"/>
        <v>0</v>
      </c>
      <c r="R388" s="160" t="str">
        <f t="shared" si="30"/>
        <v/>
      </c>
      <c r="S388" s="160" t="str">
        <f t="shared" si="31"/>
        <v/>
      </c>
    </row>
    <row r="389" spans="3:19" ht="17.45" customHeight="1" x14ac:dyDescent="0.25">
      <c r="C389" s="188"/>
      <c r="D389" s="189"/>
      <c r="E389" s="178"/>
      <c r="F389" s="178"/>
      <c r="G389" s="190">
        <f>DATOS!$E$13</f>
        <v>1</v>
      </c>
      <c r="H389" s="178"/>
      <c r="I389" s="191"/>
      <c r="J389" s="178"/>
      <c r="K389" s="178"/>
      <c r="L389" s="178"/>
      <c r="M389" s="178"/>
      <c r="N389" s="160" t="str">
        <f t="shared" si="28"/>
        <v/>
      </c>
      <c r="P389" s="160" t="str">
        <f t="shared" si="29"/>
        <v/>
      </c>
      <c r="Q389" s="160">
        <f t="shared" si="27"/>
        <v>0</v>
      </c>
      <c r="R389" s="160" t="str">
        <f t="shared" si="30"/>
        <v/>
      </c>
      <c r="S389" s="160" t="str">
        <f t="shared" si="31"/>
        <v/>
      </c>
    </row>
    <row r="390" spans="3:19" ht="17.45" customHeight="1" x14ac:dyDescent="0.25">
      <c r="C390" s="188"/>
      <c r="D390" s="189"/>
      <c r="E390" s="178"/>
      <c r="F390" s="178"/>
      <c r="G390" s="190">
        <f>DATOS!$E$13</f>
        <v>1</v>
      </c>
      <c r="H390" s="178"/>
      <c r="I390" s="191"/>
      <c r="J390" s="178"/>
      <c r="K390" s="178"/>
      <c r="L390" s="178"/>
      <c r="M390" s="178"/>
      <c r="N390" s="160" t="str">
        <f t="shared" si="28"/>
        <v/>
      </c>
      <c r="P390" s="160" t="str">
        <f t="shared" si="29"/>
        <v/>
      </c>
      <c r="Q390" s="160">
        <f t="shared" si="27"/>
        <v>0</v>
      </c>
      <c r="R390" s="160" t="str">
        <f t="shared" si="30"/>
        <v/>
      </c>
      <c r="S390" s="160" t="str">
        <f t="shared" si="31"/>
        <v/>
      </c>
    </row>
    <row r="391" spans="3:19" ht="17.45" customHeight="1" x14ac:dyDescent="0.25">
      <c r="C391" s="188"/>
      <c r="D391" s="189"/>
      <c r="E391" s="178"/>
      <c r="F391" s="178"/>
      <c r="G391" s="190">
        <f>DATOS!$E$13</f>
        <v>1</v>
      </c>
      <c r="H391" s="178"/>
      <c r="I391" s="191"/>
      <c r="J391" s="178"/>
      <c r="K391" s="178"/>
      <c r="L391" s="178"/>
      <c r="M391" s="178"/>
      <c r="N391" s="160" t="str">
        <f t="shared" si="28"/>
        <v/>
      </c>
      <c r="P391" s="160" t="str">
        <f t="shared" si="29"/>
        <v/>
      </c>
      <c r="Q391" s="160">
        <f t="shared" si="27"/>
        <v>0</v>
      </c>
      <c r="R391" s="160" t="str">
        <f t="shared" si="30"/>
        <v/>
      </c>
      <c r="S391" s="160" t="str">
        <f t="shared" si="31"/>
        <v/>
      </c>
    </row>
    <row r="392" spans="3:19" ht="17.45" customHeight="1" x14ac:dyDescent="0.25">
      <c r="C392" s="188"/>
      <c r="D392" s="189"/>
      <c r="E392" s="178"/>
      <c r="F392" s="178"/>
      <c r="G392" s="190">
        <f>DATOS!$E$13</f>
        <v>1</v>
      </c>
      <c r="H392" s="178"/>
      <c r="I392" s="191"/>
      <c r="J392" s="178"/>
      <c r="K392" s="178"/>
      <c r="L392" s="178"/>
      <c r="M392" s="178"/>
      <c r="N392" s="160" t="str">
        <f t="shared" si="28"/>
        <v/>
      </c>
      <c r="P392" s="160" t="str">
        <f t="shared" si="29"/>
        <v/>
      </c>
      <c r="Q392" s="160">
        <f t="shared" si="27"/>
        <v>0</v>
      </c>
      <c r="R392" s="160" t="str">
        <f t="shared" si="30"/>
        <v/>
      </c>
      <c r="S392" s="160" t="str">
        <f t="shared" si="31"/>
        <v/>
      </c>
    </row>
    <row r="393" spans="3:19" ht="17.45" customHeight="1" x14ac:dyDescent="0.25">
      <c r="C393" s="188"/>
      <c r="D393" s="189"/>
      <c r="E393" s="178"/>
      <c r="F393" s="178"/>
      <c r="G393" s="190">
        <f>DATOS!$E$13</f>
        <v>1</v>
      </c>
      <c r="H393" s="178"/>
      <c r="I393" s="191"/>
      <c r="J393" s="178"/>
      <c r="K393" s="178"/>
      <c r="L393" s="178"/>
      <c r="M393" s="178"/>
      <c r="N393" s="160" t="str">
        <f t="shared" si="28"/>
        <v/>
      </c>
      <c r="P393" s="160" t="str">
        <f t="shared" si="29"/>
        <v/>
      </c>
      <c r="Q393" s="160">
        <f t="shared" si="27"/>
        <v>0</v>
      </c>
      <c r="R393" s="160" t="str">
        <f t="shared" si="30"/>
        <v/>
      </c>
      <c r="S393" s="160" t="str">
        <f t="shared" si="31"/>
        <v/>
      </c>
    </row>
    <row r="394" spans="3:19" ht="17.45" customHeight="1" x14ac:dyDescent="0.25">
      <c r="C394" s="188"/>
      <c r="D394" s="189"/>
      <c r="E394" s="178"/>
      <c r="F394" s="178"/>
      <c r="G394" s="190">
        <f>DATOS!$E$13</f>
        <v>1</v>
      </c>
      <c r="H394" s="178"/>
      <c r="I394" s="191"/>
      <c r="J394" s="178"/>
      <c r="K394" s="178"/>
      <c r="L394" s="178"/>
      <c r="M394" s="178"/>
      <c r="N394" s="160" t="str">
        <f t="shared" si="28"/>
        <v/>
      </c>
      <c r="P394" s="160" t="str">
        <f t="shared" si="29"/>
        <v/>
      </c>
      <c r="Q394" s="160">
        <f t="shared" si="27"/>
        <v>0</v>
      </c>
      <c r="R394" s="160" t="str">
        <f t="shared" si="30"/>
        <v/>
      </c>
      <c r="S394" s="160" t="str">
        <f t="shared" si="31"/>
        <v/>
      </c>
    </row>
    <row r="395" spans="3:19" ht="17.45" customHeight="1" x14ac:dyDescent="0.25">
      <c r="C395" s="188"/>
      <c r="D395" s="189"/>
      <c r="E395" s="178"/>
      <c r="F395" s="178"/>
      <c r="G395" s="190">
        <f>DATOS!$E$13</f>
        <v>1</v>
      </c>
      <c r="H395" s="178"/>
      <c r="I395" s="191"/>
      <c r="J395" s="178"/>
      <c r="K395" s="178"/>
      <c r="L395" s="178"/>
      <c r="M395" s="178"/>
      <c r="N395" s="160" t="str">
        <f t="shared" si="28"/>
        <v/>
      </c>
      <c r="P395" s="160" t="str">
        <f t="shared" si="29"/>
        <v/>
      </c>
      <c r="Q395" s="160">
        <f t="shared" si="27"/>
        <v>0</v>
      </c>
      <c r="R395" s="160" t="str">
        <f t="shared" si="30"/>
        <v/>
      </c>
      <c r="S395" s="160" t="str">
        <f t="shared" si="31"/>
        <v/>
      </c>
    </row>
    <row r="396" spans="3:19" ht="17.45" customHeight="1" x14ac:dyDescent="0.25">
      <c r="C396" s="188"/>
      <c r="D396" s="189"/>
      <c r="E396" s="178"/>
      <c r="F396" s="178"/>
      <c r="G396" s="190">
        <f>DATOS!$E$13</f>
        <v>1</v>
      </c>
      <c r="H396" s="178"/>
      <c r="I396" s="191"/>
      <c r="J396" s="178"/>
      <c r="K396" s="178"/>
      <c r="L396" s="178"/>
      <c r="M396" s="178"/>
      <c r="N396" s="160" t="str">
        <f t="shared" si="28"/>
        <v/>
      </c>
      <c r="P396" s="160" t="str">
        <f t="shared" si="29"/>
        <v/>
      </c>
      <c r="Q396" s="160">
        <f t="shared" si="27"/>
        <v>0</v>
      </c>
      <c r="R396" s="160" t="str">
        <f t="shared" si="30"/>
        <v/>
      </c>
      <c r="S396" s="160" t="str">
        <f t="shared" si="31"/>
        <v/>
      </c>
    </row>
    <row r="397" spans="3:19" ht="17.45" customHeight="1" x14ac:dyDescent="0.25">
      <c r="C397" s="188"/>
      <c r="D397" s="189"/>
      <c r="E397" s="178"/>
      <c r="F397" s="178"/>
      <c r="G397" s="190">
        <f>DATOS!$E$13</f>
        <v>1</v>
      </c>
      <c r="H397" s="178"/>
      <c r="I397" s="191"/>
      <c r="J397" s="178"/>
      <c r="K397" s="178"/>
      <c r="L397" s="178"/>
      <c r="M397" s="178"/>
      <c r="N397" s="160" t="str">
        <f t="shared" si="28"/>
        <v/>
      </c>
      <c r="P397" s="160" t="str">
        <f t="shared" si="29"/>
        <v/>
      </c>
      <c r="Q397" s="160">
        <f t="shared" si="27"/>
        <v>0</v>
      </c>
      <c r="R397" s="160" t="str">
        <f t="shared" si="30"/>
        <v/>
      </c>
      <c r="S397" s="160" t="str">
        <f t="shared" si="31"/>
        <v/>
      </c>
    </row>
    <row r="398" spans="3:19" ht="17.45" customHeight="1" x14ac:dyDescent="0.25">
      <c r="C398" s="188"/>
      <c r="D398" s="189"/>
      <c r="E398" s="178"/>
      <c r="F398" s="178"/>
      <c r="G398" s="190">
        <f>DATOS!$E$13</f>
        <v>1</v>
      </c>
      <c r="H398" s="178"/>
      <c r="I398" s="191"/>
      <c r="J398" s="178"/>
      <c r="K398" s="178"/>
      <c r="L398" s="178"/>
      <c r="M398" s="178"/>
      <c r="N398" s="160" t="str">
        <f t="shared" si="28"/>
        <v/>
      </c>
      <c r="P398" s="160" t="str">
        <f t="shared" si="29"/>
        <v/>
      </c>
      <c r="Q398" s="160">
        <f t="shared" si="27"/>
        <v>0</v>
      </c>
      <c r="R398" s="160" t="str">
        <f t="shared" si="30"/>
        <v/>
      </c>
      <c r="S398" s="160" t="str">
        <f t="shared" si="31"/>
        <v/>
      </c>
    </row>
    <row r="399" spans="3:19" ht="17.45" customHeight="1" x14ac:dyDescent="0.25">
      <c r="C399" s="188"/>
      <c r="D399" s="189"/>
      <c r="E399" s="178"/>
      <c r="F399" s="178"/>
      <c r="G399" s="190">
        <f>DATOS!$E$13</f>
        <v>1</v>
      </c>
      <c r="H399" s="178"/>
      <c r="I399" s="191"/>
      <c r="J399" s="178"/>
      <c r="K399" s="178"/>
      <c r="L399" s="178"/>
      <c r="M399" s="178"/>
      <c r="N399" s="160" t="str">
        <f t="shared" si="28"/>
        <v/>
      </c>
      <c r="P399" s="160" t="str">
        <f t="shared" si="29"/>
        <v/>
      </c>
      <c r="Q399" s="160">
        <f t="shared" si="27"/>
        <v>0</v>
      </c>
      <c r="R399" s="160" t="str">
        <f t="shared" si="30"/>
        <v/>
      </c>
      <c r="S399" s="160" t="str">
        <f t="shared" si="31"/>
        <v/>
      </c>
    </row>
    <row r="400" spans="3:19" ht="17.45" customHeight="1" x14ac:dyDescent="0.25">
      <c r="C400" s="188"/>
      <c r="D400" s="189"/>
      <c r="E400" s="178"/>
      <c r="F400" s="178"/>
      <c r="G400" s="190">
        <f>DATOS!$E$13</f>
        <v>1</v>
      </c>
      <c r="H400" s="178"/>
      <c r="I400" s="191"/>
      <c r="J400" s="178"/>
      <c r="K400" s="178"/>
      <c r="L400" s="178"/>
      <c r="M400" s="178"/>
      <c r="N400" s="160" t="str">
        <f t="shared" si="28"/>
        <v/>
      </c>
      <c r="P400" s="160" t="str">
        <f t="shared" si="29"/>
        <v/>
      </c>
      <c r="Q400" s="160">
        <f t="shared" si="27"/>
        <v>0</v>
      </c>
      <c r="R400" s="160" t="str">
        <f t="shared" si="30"/>
        <v/>
      </c>
      <c r="S400" s="160" t="str">
        <f t="shared" si="31"/>
        <v/>
      </c>
    </row>
    <row r="401" spans="3:19" ht="17.45" customHeight="1" x14ac:dyDescent="0.25">
      <c r="C401" s="188"/>
      <c r="D401" s="189"/>
      <c r="E401" s="178"/>
      <c r="F401" s="178"/>
      <c r="G401" s="190">
        <f>DATOS!$E$13</f>
        <v>1</v>
      </c>
      <c r="H401" s="178"/>
      <c r="I401" s="191"/>
      <c r="J401" s="178"/>
      <c r="K401" s="178"/>
      <c r="L401" s="178"/>
      <c r="M401" s="178"/>
      <c r="N401" s="160" t="str">
        <f t="shared" si="28"/>
        <v/>
      </c>
      <c r="P401" s="160" t="str">
        <f t="shared" si="29"/>
        <v/>
      </c>
      <c r="Q401" s="160">
        <f t="shared" ref="Q401:Q464" si="32">IF($I401=0%,H401,"")</f>
        <v>0</v>
      </c>
      <c r="R401" s="160" t="str">
        <f t="shared" si="30"/>
        <v/>
      </c>
      <c r="S401" s="160" t="str">
        <f t="shared" si="31"/>
        <v/>
      </c>
    </row>
    <row r="402" spans="3:19" ht="17.45" customHeight="1" x14ac:dyDescent="0.25">
      <c r="C402" s="188"/>
      <c r="D402" s="189"/>
      <c r="E402" s="178"/>
      <c r="F402" s="178"/>
      <c r="G402" s="190">
        <f>DATOS!$E$13</f>
        <v>1</v>
      </c>
      <c r="H402" s="178"/>
      <c r="I402" s="191"/>
      <c r="J402" s="178"/>
      <c r="K402" s="178"/>
      <c r="L402" s="178"/>
      <c r="M402" s="178"/>
      <c r="N402" s="160" t="str">
        <f t="shared" ref="N402:N465" si="33">IF(H402&amp;J402&amp;K402&amp;L402&amp;M402="","",H402+J402+K402-L402-M402)</f>
        <v/>
      </c>
      <c r="P402" s="160" t="str">
        <f t="shared" ref="P402:P465" si="34">IF($I402="E",H402,"")</f>
        <v/>
      </c>
      <c r="Q402" s="160">
        <f t="shared" si="32"/>
        <v>0</v>
      </c>
      <c r="R402" s="160" t="str">
        <f t="shared" ref="R402:R465" si="35">IF(OR($I402=8%,$I402=11%),$J402/$I402,"")</f>
        <v/>
      </c>
      <c r="S402" s="160" t="str">
        <f t="shared" si="31"/>
        <v/>
      </c>
    </row>
    <row r="403" spans="3:19" ht="17.45" customHeight="1" x14ac:dyDescent="0.25">
      <c r="C403" s="188"/>
      <c r="D403" s="189"/>
      <c r="E403" s="178"/>
      <c r="F403" s="178"/>
      <c r="G403" s="190">
        <f>DATOS!$E$13</f>
        <v>1</v>
      </c>
      <c r="H403" s="178"/>
      <c r="I403" s="191"/>
      <c r="J403" s="178"/>
      <c r="K403" s="178"/>
      <c r="L403" s="178"/>
      <c r="M403" s="178"/>
      <c r="N403" s="160" t="str">
        <f t="shared" si="33"/>
        <v/>
      </c>
      <c r="P403" s="160" t="str">
        <f t="shared" si="34"/>
        <v/>
      </c>
      <c r="Q403" s="160">
        <f t="shared" si="32"/>
        <v>0</v>
      </c>
      <c r="R403" s="160" t="str">
        <f t="shared" si="35"/>
        <v/>
      </c>
      <c r="S403" s="160" t="str">
        <f t="shared" ref="S403:S466" si="36">IF(OR($I403=15%,$I403=16%),$J403/$I403,"")</f>
        <v/>
      </c>
    </row>
    <row r="404" spans="3:19" ht="17.45" customHeight="1" x14ac:dyDescent="0.25">
      <c r="C404" s="188"/>
      <c r="D404" s="189"/>
      <c r="E404" s="178"/>
      <c r="F404" s="178"/>
      <c r="G404" s="190">
        <f>DATOS!$E$13</f>
        <v>1</v>
      </c>
      <c r="H404" s="178"/>
      <c r="I404" s="191"/>
      <c r="J404" s="178"/>
      <c r="K404" s="178"/>
      <c r="L404" s="178"/>
      <c r="M404" s="178"/>
      <c r="N404" s="160" t="str">
        <f t="shared" si="33"/>
        <v/>
      </c>
      <c r="P404" s="160" t="str">
        <f t="shared" si="34"/>
        <v/>
      </c>
      <c r="Q404" s="160">
        <f t="shared" si="32"/>
        <v>0</v>
      </c>
      <c r="R404" s="160" t="str">
        <f t="shared" si="35"/>
        <v/>
      </c>
      <c r="S404" s="160" t="str">
        <f t="shared" si="36"/>
        <v/>
      </c>
    </row>
    <row r="405" spans="3:19" ht="17.45" customHeight="1" x14ac:dyDescent="0.25">
      <c r="C405" s="188"/>
      <c r="D405" s="189"/>
      <c r="E405" s="178"/>
      <c r="F405" s="178"/>
      <c r="G405" s="190">
        <f>DATOS!$E$13</f>
        <v>1</v>
      </c>
      <c r="H405" s="178"/>
      <c r="I405" s="191"/>
      <c r="J405" s="178"/>
      <c r="K405" s="178"/>
      <c r="L405" s="178"/>
      <c r="M405" s="178"/>
      <c r="N405" s="160" t="str">
        <f t="shared" si="33"/>
        <v/>
      </c>
      <c r="P405" s="160" t="str">
        <f t="shared" si="34"/>
        <v/>
      </c>
      <c r="Q405" s="160">
        <f t="shared" si="32"/>
        <v>0</v>
      </c>
      <c r="R405" s="160" t="str">
        <f t="shared" si="35"/>
        <v/>
      </c>
      <c r="S405" s="160" t="str">
        <f t="shared" si="36"/>
        <v/>
      </c>
    </row>
    <row r="406" spans="3:19" ht="17.45" customHeight="1" x14ac:dyDescent="0.25">
      <c r="C406" s="188"/>
      <c r="D406" s="189"/>
      <c r="E406" s="178"/>
      <c r="F406" s="178"/>
      <c r="G406" s="190">
        <f>DATOS!$E$13</f>
        <v>1</v>
      </c>
      <c r="H406" s="178"/>
      <c r="I406" s="191"/>
      <c r="J406" s="178"/>
      <c r="K406" s="178"/>
      <c r="L406" s="178"/>
      <c r="M406" s="178"/>
      <c r="N406" s="160" t="str">
        <f t="shared" si="33"/>
        <v/>
      </c>
      <c r="P406" s="160" t="str">
        <f t="shared" si="34"/>
        <v/>
      </c>
      <c r="Q406" s="160">
        <f t="shared" si="32"/>
        <v>0</v>
      </c>
      <c r="R406" s="160" t="str">
        <f t="shared" si="35"/>
        <v/>
      </c>
      <c r="S406" s="160" t="str">
        <f t="shared" si="36"/>
        <v/>
      </c>
    </row>
    <row r="407" spans="3:19" ht="17.45" customHeight="1" x14ac:dyDescent="0.25">
      <c r="C407" s="188"/>
      <c r="D407" s="189"/>
      <c r="E407" s="178"/>
      <c r="F407" s="178"/>
      <c r="G407" s="190">
        <f>DATOS!$E$13</f>
        <v>1</v>
      </c>
      <c r="H407" s="178"/>
      <c r="I407" s="191"/>
      <c r="J407" s="178"/>
      <c r="K407" s="178"/>
      <c r="L407" s="178"/>
      <c r="M407" s="178"/>
      <c r="N407" s="160" t="str">
        <f t="shared" si="33"/>
        <v/>
      </c>
      <c r="P407" s="160" t="str">
        <f t="shared" si="34"/>
        <v/>
      </c>
      <c r="Q407" s="160">
        <f t="shared" si="32"/>
        <v>0</v>
      </c>
      <c r="R407" s="160" t="str">
        <f t="shared" si="35"/>
        <v/>
      </c>
      <c r="S407" s="160" t="str">
        <f t="shared" si="36"/>
        <v/>
      </c>
    </row>
    <row r="408" spans="3:19" ht="17.45" customHeight="1" x14ac:dyDescent="0.25">
      <c r="C408" s="188"/>
      <c r="D408" s="189"/>
      <c r="E408" s="178"/>
      <c r="F408" s="178"/>
      <c r="G408" s="190">
        <f>DATOS!$E$13</f>
        <v>1</v>
      </c>
      <c r="H408" s="178"/>
      <c r="I408" s="191"/>
      <c r="J408" s="178"/>
      <c r="K408" s="178"/>
      <c r="L408" s="178"/>
      <c r="M408" s="178"/>
      <c r="N408" s="160" t="str">
        <f t="shared" si="33"/>
        <v/>
      </c>
      <c r="P408" s="160" t="str">
        <f t="shared" si="34"/>
        <v/>
      </c>
      <c r="Q408" s="160">
        <f t="shared" si="32"/>
        <v>0</v>
      </c>
      <c r="R408" s="160" t="str">
        <f t="shared" si="35"/>
        <v/>
      </c>
      <c r="S408" s="160" t="str">
        <f t="shared" si="36"/>
        <v/>
      </c>
    </row>
    <row r="409" spans="3:19" ht="17.45" customHeight="1" x14ac:dyDescent="0.25">
      <c r="C409" s="188"/>
      <c r="D409" s="189"/>
      <c r="E409" s="178"/>
      <c r="F409" s="178"/>
      <c r="G409" s="190">
        <f>DATOS!$E$13</f>
        <v>1</v>
      </c>
      <c r="H409" s="178"/>
      <c r="I409" s="191"/>
      <c r="J409" s="178"/>
      <c r="K409" s="178"/>
      <c r="L409" s="178"/>
      <c r="M409" s="178"/>
      <c r="N409" s="160" t="str">
        <f t="shared" si="33"/>
        <v/>
      </c>
      <c r="P409" s="160" t="str">
        <f t="shared" si="34"/>
        <v/>
      </c>
      <c r="Q409" s="160">
        <f t="shared" si="32"/>
        <v>0</v>
      </c>
      <c r="R409" s="160" t="str">
        <f t="shared" si="35"/>
        <v/>
      </c>
      <c r="S409" s="160" t="str">
        <f t="shared" si="36"/>
        <v/>
      </c>
    </row>
    <row r="410" spans="3:19" ht="17.45" customHeight="1" x14ac:dyDescent="0.25">
      <c r="C410" s="188"/>
      <c r="D410" s="189"/>
      <c r="E410" s="178"/>
      <c r="F410" s="178"/>
      <c r="G410" s="190">
        <f>DATOS!$E$13</f>
        <v>1</v>
      </c>
      <c r="H410" s="178"/>
      <c r="I410" s="191"/>
      <c r="J410" s="178"/>
      <c r="K410" s="178"/>
      <c r="L410" s="178"/>
      <c r="M410" s="178"/>
      <c r="N410" s="160" t="str">
        <f t="shared" si="33"/>
        <v/>
      </c>
      <c r="P410" s="160" t="str">
        <f t="shared" si="34"/>
        <v/>
      </c>
      <c r="Q410" s="160">
        <f t="shared" si="32"/>
        <v>0</v>
      </c>
      <c r="R410" s="160" t="str">
        <f t="shared" si="35"/>
        <v/>
      </c>
      <c r="S410" s="160" t="str">
        <f t="shared" si="36"/>
        <v/>
      </c>
    </row>
    <row r="411" spans="3:19" ht="17.45" customHeight="1" x14ac:dyDescent="0.25">
      <c r="C411" s="188"/>
      <c r="D411" s="189"/>
      <c r="E411" s="178"/>
      <c r="F411" s="178"/>
      <c r="G411" s="190">
        <f>DATOS!$E$13</f>
        <v>1</v>
      </c>
      <c r="H411" s="178"/>
      <c r="I411" s="191"/>
      <c r="J411" s="178"/>
      <c r="K411" s="178"/>
      <c r="L411" s="178"/>
      <c r="M411" s="178"/>
      <c r="N411" s="160" t="str">
        <f t="shared" si="33"/>
        <v/>
      </c>
      <c r="P411" s="160" t="str">
        <f t="shared" si="34"/>
        <v/>
      </c>
      <c r="Q411" s="160">
        <f t="shared" si="32"/>
        <v>0</v>
      </c>
      <c r="R411" s="160" t="str">
        <f t="shared" si="35"/>
        <v/>
      </c>
      <c r="S411" s="160" t="str">
        <f t="shared" si="36"/>
        <v/>
      </c>
    </row>
    <row r="412" spans="3:19" ht="17.45" customHeight="1" x14ac:dyDescent="0.25">
      <c r="C412" s="188"/>
      <c r="D412" s="189"/>
      <c r="E412" s="178"/>
      <c r="F412" s="178"/>
      <c r="G412" s="190">
        <f>DATOS!$E$13</f>
        <v>1</v>
      </c>
      <c r="H412" s="178"/>
      <c r="I412" s="191"/>
      <c r="J412" s="178"/>
      <c r="K412" s="178"/>
      <c r="L412" s="178"/>
      <c r="M412" s="178"/>
      <c r="N412" s="160" t="str">
        <f t="shared" si="33"/>
        <v/>
      </c>
      <c r="P412" s="160" t="str">
        <f t="shared" si="34"/>
        <v/>
      </c>
      <c r="Q412" s="160">
        <f t="shared" si="32"/>
        <v>0</v>
      </c>
      <c r="R412" s="160" t="str">
        <f t="shared" si="35"/>
        <v/>
      </c>
      <c r="S412" s="160" t="str">
        <f t="shared" si="36"/>
        <v/>
      </c>
    </row>
    <row r="413" spans="3:19" ht="17.45" customHeight="1" x14ac:dyDescent="0.25">
      <c r="C413" s="188"/>
      <c r="D413" s="189"/>
      <c r="E413" s="178"/>
      <c r="F413" s="178"/>
      <c r="G413" s="190">
        <f>DATOS!$E$13</f>
        <v>1</v>
      </c>
      <c r="H413" s="178"/>
      <c r="I413" s="191"/>
      <c r="J413" s="178"/>
      <c r="K413" s="178"/>
      <c r="L413" s="178"/>
      <c r="M413" s="178"/>
      <c r="N413" s="160" t="str">
        <f t="shared" si="33"/>
        <v/>
      </c>
      <c r="P413" s="160" t="str">
        <f t="shared" si="34"/>
        <v/>
      </c>
      <c r="Q413" s="160">
        <f t="shared" si="32"/>
        <v>0</v>
      </c>
      <c r="R413" s="160" t="str">
        <f t="shared" si="35"/>
        <v/>
      </c>
      <c r="S413" s="160" t="str">
        <f t="shared" si="36"/>
        <v/>
      </c>
    </row>
    <row r="414" spans="3:19" ht="17.45" customHeight="1" x14ac:dyDescent="0.25">
      <c r="C414" s="188"/>
      <c r="D414" s="189"/>
      <c r="E414" s="178"/>
      <c r="F414" s="178"/>
      <c r="G414" s="190">
        <f>DATOS!$E$13</f>
        <v>1</v>
      </c>
      <c r="H414" s="178"/>
      <c r="I414" s="191"/>
      <c r="J414" s="178"/>
      <c r="K414" s="178"/>
      <c r="L414" s="178"/>
      <c r="M414" s="178"/>
      <c r="N414" s="160" t="str">
        <f t="shared" si="33"/>
        <v/>
      </c>
      <c r="P414" s="160" t="str">
        <f t="shared" si="34"/>
        <v/>
      </c>
      <c r="Q414" s="160">
        <f t="shared" si="32"/>
        <v>0</v>
      </c>
      <c r="R414" s="160" t="str">
        <f t="shared" si="35"/>
        <v/>
      </c>
      <c r="S414" s="160" t="str">
        <f t="shared" si="36"/>
        <v/>
      </c>
    </row>
    <row r="415" spans="3:19" ht="17.45" customHeight="1" x14ac:dyDescent="0.25">
      <c r="C415" s="188"/>
      <c r="D415" s="189"/>
      <c r="E415" s="178"/>
      <c r="F415" s="178"/>
      <c r="G415" s="190">
        <f>DATOS!$E$13</f>
        <v>1</v>
      </c>
      <c r="H415" s="178"/>
      <c r="I415" s="191"/>
      <c r="J415" s="178"/>
      <c r="K415" s="178"/>
      <c r="L415" s="178"/>
      <c r="M415" s="178"/>
      <c r="N415" s="160" t="str">
        <f t="shared" si="33"/>
        <v/>
      </c>
      <c r="P415" s="160" t="str">
        <f t="shared" si="34"/>
        <v/>
      </c>
      <c r="Q415" s="160">
        <f t="shared" si="32"/>
        <v>0</v>
      </c>
      <c r="R415" s="160" t="str">
        <f t="shared" si="35"/>
        <v/>
      </c>
      <c r="S415" s="160" t="str">
        <f t="shared" si="36"/>
        <v/>
      </c>
    </row>
    <row r="416" spans="3:19" ht="17.45" customHeight="1" x14ac:dyDescent="0.25">
      <c r="C416" s="188"/>
      <c r="D416" s="189"/>
      <c r="E416" s="178"/>
      <c r="F416" s="178"/>
      <c r="G416" s="190">
        <f>DATOS!$E$13</f>
        <v>1</v>
      </c>
      <c r="H416" s="178"/>
      <c r="I416" s="191"/>
      <c r="J416" s="178"/>
      <c r="K416" s="178"/>
      <c r="L416" s="178"/>
      <c r="M416" s="178"/>
      <c r="N416" s="160" t="str">
        <f t="shared" si="33"/>
        <v/>
      </c>
      <c r="P416" s="160" t="str">
        <f t="shared" si="34"/>
        <v/>
      </c>
      <c r="Q416" s="160">
        <f t="shared" si="32"/>
        <v>0</v>
      </c>
      <c r="R416" s="160" t="str">
        <f t="shared" si="35"/>
        <v/>
      </c>
      <c r="S416" s="160" t="str">
        <f t="shared" si="36"/>
        <v/>
      </c>
    </row>
    <row r="417" spans="3:19" ht="17.45" customHeight="1" x14ac:dyDescent="0.25">
      <c r="C417" s="188"/>
      <c r="D417" s="189"/>
      <c r="E417" s="178"/>
      <c r="F417" s="178"/>
      <c r="G417" s="190">
        <f>DATOS!$E$13</f>
        <v>1</v>
      </c>
      <c r="H417" s="178"/>
      <c r="I417" s="191"/>
      <c r="J417" s="178"/>
      <c r="K417" s="178"/>
      <c r="L417" s="178"/>
      <c r="M417" s="178"/>
      <c r="N417" s="160" t="str">
        <f t="shared" si="33"/>
        <v/>
      </c>
      <c r="P417" s="160" t="str">
        <f t="shared" si="34"/>
        <v/>
      </c>
      <c r="Q417" s="160">
        <f t="shared" si="32"/>
        <v>0</v>
      </c>
      <c r="R417" s="160" t="str">
        <f t="shared" si="35"/>
        <v/>
      </c>
      <c r="S417" s="160" t="str">
        <f t="shared" si="36"/>
        <v/>
      </c>
    </row>
    <row r="418" spans="3:19" ht="17.45" customHeight="1" x14ac:dyDescent="0.25">
      <c r="C418" s="188"/>
      <c r="D418" s="189"/>
      <c r="E418" s="178"/>
      <c r="F418" s="178"/>
      <c r="G418" s="190">
        <f>DATOS!$E$13</f>
        <v>1</v>
      </c>
      <c r="H418" s="178"/>
      <c r="I418" s="191"/>
      <c r="J418" s="178"/>
      <c r="K418" s="178"/>
      <c r="L418" s="178"/>
      <c r="M418" s="178"/>
      <c r="N418" s="160" t="str">
        <f t="shared" si="33"/>
        <v/>
      </c>
      <c r="P418" s="160" t="str">
        <f t="shared" si="34"/>
        <v/>
      </c>
      <c r="Q418" s="160">
        <f t="shared" si="32"/>
        <v>0</v>
      </c>
      <c r="R418" s="160" t="str">
        <f t="shared" si="35"/>
        <v/>
      </c>
      <c r="S418" s="160" t="str">
        <f t="shared" si="36"/>
        <v/>
      </c>
    </row>
    <row r="419" spans="3:19" ht="17.45" customHeight="1" x14ac:dyDescent="0.25">
      <c r="C419" s="188"/>
      <c r="D419" s="189"/>
      <c r="E419" s="178"/>
      <c r="F419" s="178"/>
      <c r="G419" s="190">
        <f>DATOS!$E$13</f>
        <v>1</v>
      </c>
      <c r="H419" s="178"/>
      <c r="I419" s="191"/>
      <c r="J419" s="178"/>
      <c r="K419" s="178"/>
      <c r="L419" s="178"/>
      <c r="M419" s="178"/>
      <c r="N419" s="160" t="str">
        <f t="shared" si="33"/>
        <v/>
      </c>
      <c r="P419" s="160" t="str">
        <f t="shared" si="34"/>
        <v/>
      </c>
      <c r="Q419" s="160">
        <f t="shared" si="32"/>
        <v>0</v>
      </c>
      <c r="R419" s="160" t="str">
        <f t="shared" si="35"/>
        <v/>
      </c>
      <c r="S419" s="160" t="str">
        <f t="shared" si="36"/>
        <v/>
      </c>
    </row>
    <row r="420" spans="3:19" ht="17.45" customHeight="1" x14ac:dyDescent="0.25">
      <c r="C420" s="188"/>
      <c r="D420" s="189"/>
      <c r="E420" s="178"/>
      <c r="F420" s="178"/>
      <c r="G420" s="190">
        <f>DATOS!$E$13</f>
        <v>1</v>
      </c>
      <c r="H420" s="178"/>
      <c r="I420" s="191"/>
      <c r="J420" s="178"/>
      <c r="K420" s="178"/>
      <c r="L420" s="178"/>
      <c r="M420" s="178"/>
      <c r="N420" s="160" t="str">
        <f t="shared" si="33"/>
        <v/>
      </c>
      <c r="P420" s="160" t="str">
        <f t="shared" si="34"/>
        <v/>
      </c>
      <c r="Q420" s="160">
        <f t="shared" si="32"/>
        <v>0</v>
      </c>
      <c r="R420" s="160" t="str">
        <f t="shared" si="35"/>
        <v/>
      </c>
      <c r="S420" s="160" t="str">
        <f t="shared" si="36"/>
        <v/>
      </c>
    </row>
    <row r="421" spans="3:19" ht="17.45" customHeight="1" x14ac:dyDescent="0.25">
      <c r="C421" s="188"/>
      <c r="D421" s="189"/>
      <c r="E421" s="178"/>
      <c r="F421" s="178"/>
      <c r="G421" s="190">
        <f>DATOS!$E$13</f>
        <v>1</v>
      </c>
      <c r="H421" s="178"/>
      <c r="I421" s="191"/>
      <c r="J421" s="178"/>
      <c r="K421" s="178"/>
      <c r="L421" s="178"/>
      <c r="M421" s="178"/>
      <c r="N421" s="160" t="str">
        <f t="shared" si="33"/>
        <v/>
      </c>
      <c r="P421" s="160" t="str">
        <f t="shared" si="34"/>
        <v/>
      </c>
      <c r="Q421" s="160">
        <f t="shared" si="32"/>
        <v>0</v>
      </c>
      <c r="R421" s="160" t="str">
        <f t="shared" si="35"/>
        <v/>
      </c>
      <c r="S421" s="160" t="str">
        <f t="shared" si="36"/>
        <v/>
      </c>
    </row>
    <row r="422" spans="3:19" ht="17.45" customHeight="1" x14ac:dyDescent="0.25">
      <c r="C422" s="188"/>
      <c r="D422" s="189"/>
      <c r="E422" s="178"/>
      <c r="F422" s="178"/>
      <c r="G422" s="190">
        <f>DATOS!$E$13</f>
        <v>1</v>
      </c>
      <c r="H422" s="178"/>
      <c r="I422" s="191"/>
      <c r="J422" s="178"/>
      <c r="K422" s="178"/>
      <c r="L422" s="178"/>
      <c r="M422" s="178"/>
      <c r="N422" s="160" t="str">
        <f t="shared" si="33"/>
        <v/>
      </c>
      <c r="P422" s="160" t="str">
        <f t="shared" si="34"/>
        <v/>
      </c>
      <c r="Q422" s="160">
        <f t="shared" si="32"/>
        <v>0</v>
      </c>
      <c r="R422" s="160" t="str">
        <f t="shared" si="35"/>
        <v/>
      </c>
      <c r="S422" s="160" t="str">
        <f t="shared" si="36"/>
        <v/>
      </c>
    </row>
    <row r="423" spans="3:19" ht="17.45" customHeight="1" x14ac:dyDescent="0.25">
      <c r="C423" s="188"/>
      <c r="D423" s="189"/>
      <c r="E423" s="178"/>
      <c r="F423" s="178"/>
      <c r="G423" s="190">
        <f>DATOS!$E$13</f>
        <v>1</v>
      </c>
      <c r="H423" s="178"/>
      <c r="I423" s="191"/>
      <c r="J423" s="178"/>
      <c r="K423" s="178"/>
      <c r="L423" s="178"/>
      <c r="M423" s="178"/>
      <c r="N423" s="160" t="str">
        <f t="shared" si="33"/>
        <v/>
      </c>
      <c r="P423" s="160" t="str">
        <f t="shared" si="34"/>
        <v/>
      </c>
      <c r="Q423" s="160">
        <f t="shared" si="32"/>
        <v>0</v>
      </c>
      <c r="R423" s="160" t="str">
        <f t="shared" si="35"/>
        <v/>
      </c>
      <c r="S423" s="160" t="str">
        <f t="shared" si="36"/>
        <v/>
      </c>
    </row>
    <row r="424" spans="3:19" ht="17.45" customHeight="1" x14ac:dyDescent="0.25">
      <c r="C424" s="188"/>
      <c r="D424" s="189"/>
      <c r="E424" s="178"/>
      <c r="F424" s="178"/>
      <c r="G424" s="190">
        <f>DATOS!$E$13</f>
        <v>1</v>
      </c>
      <c r="H424" s="178"/>
      <c r="I424" s="191"/>
      <c r="J424" s="178"/>
      <c r="K424" s="178"/>
      <c r="L424" s="178"/>
      <c r="M424" s="178"/>
      <c r="N424" s="160" t="str">
        <f t="shared" si="33"/>
        <v/>
      </c>
      <c r="P424" s="160" t="str">
        <f t="shared" si="34"/>
        <v/>
      </c>
      <c r="Q424" s="160">
        <f t="shared" si="32"/>
        <v>0</v>
      </c>
      <c r="R424" s="160" t="str">
        <f t="shared" si="35"/>
        <v/>
      </c>
      <c r="S424" s="160" t="str">
        <f t="shared" si="36"/>
        <v/>
      </c>
    </row>
    <row r="425" spans="3:19" ht="17.45" customHeight="1" x14ac:dyDescent="0.25">
      <c r="C425" s="188"/>
      <c r="D425" s="189"/>
      <c r="E425" s="178"/>
      <c r="F425" s="178"/>
      <c r="G425" s="190">
        <f>DATOS!$E$13</f>
        <v>1</v>
      </c>
      <c r="H425" s="178"/>
      <c r="I425" s="191"/>
      <c r="J425" s="178"/>
      <c r="K425" s="178"/>
      <c r="L425" s="178"/>
      <c r="M425" s="178"/>
      <c r="N425" s="160" t="str">
        <f t="shared" si="33"/>
        <v/>
      </c>
      <c r="P425" s="160" t="str">
        <f t="shared" si="34"/>
        <v/>
      </c>
      <c r="Q425" s="160">
        <f t="shared" si="32"/>
        <v>0</v>
      </c>
      <c r="R425" s="160" t="str">
        <f t="shared" si="35"/>
        <v/>
      </c>
      <c r="S425" s="160" t="str">
        <f t="shared" si="36"/>
        <v/>
      </c>
    </row>
    <row r="426" spans="3:19" ht="17.45" customHeight="1" x14ac:dyDescent="0.25">
      <c r="C426" s="188"/>
      <c r="D426" s="189"/>
      <c r="E426" s="178"/>
      <c r="F426" s="178"/>
      <c r="G426" s="190">
        <f>DATOS!$E$13</f>
        <v>1</v>
      </c>
      <c r="H426" s="178"/>
      <c r="I426" s="191"/>
      <c r="J426" s="178"/>
      <c r="K426" s="178"/>
      <c r="L426" s="178"/>
      <c r="M426" s="178"/>
      <c r="N426" s="160" t="str">
        <f t="shared" si="33"/>
        <v/>
      </c>
      <c r="P426" s="160" t="str">
        <f t="shared" si="34"/>
        <v/>
      </c>
      <c r="Q426" s="160">
        <f t="shared" si="32"/>
        <v>0</v>
      </c>
      <c r="R426" s="160" t="str">
        <f t="shared" si="35"/>
        <v/>
      </c>
      <c r="S426" s="160" t="str">
        <f t="shared" si="36"/>
        <v/>
      </c>
    </row>
    <row r="427" spans="3:19" ht="17.45" customHeight="1" x14ac:dyDescent="0.25">
      <c r="C427" s="188"/>
      <c r="D427" s="189"/>
      <c r="E427" s="178"/>
      <c r="F427" s="178"/>
      <c r="G427" s="190">
        <f>DATOS!$E$13</f>
        <v>1</v>
      </c>
      <c r="H427" s="178"/>
      <c r="I427" s="191"/>
      <c r="J427" s="178"/>
      <c r="K427" s="178"/>
      <c r="L427" s="178"/>
      <c r="M427" s="178"/>
      <c r="N427" s="160" t="str">
        <f t="shared" si="33"/>
        <v/>
      </c>
      <c r="P427" s="160" t="str">
        <f t="shared" si="34"/>
        <v/>
      </c>
      <c r="Q427" s="160">
        <f t="shared" si="32"/>
        <v>0</v>
      </c>
      <c r="R427" s="160" t="str">
        <f t="shared" si="35"/>
        <v/>
      </c>
      <c r="S427" s="160" t="str">
        <f t="shared" si="36"/>
        <v/>
      </c>
    </row>
    <row r="428" spans="3:19" ht="17.45" customHeight="1" x14ac:dyDescent="0.25">
      <c r="C428" s="188"/>
      <c r="D428" s="189"/>
      <c r="E428" s="178"/>
      <c r="F428" s="178"/>
      <c r="G428" s="190">
        <f>DATOS!$E$13</f>
        <v>1</v>
      </c>
      <c r="H428" s="178"/>
      <c r="I428" s="191"/>
      <c r="J428" s="178"/>
      <c r="K428" s="178"/>
      <c r="L428" s="178"/>
      <c r="M428" s="178"/>
      <c r="N428" s="160" t="str">
        <f t="shared" si="33"/>
        <v/>
      </c>
      <c r="P428" s="160" t="str">
        <f t="shared" si="34"/>
        <v/>
      </c>
      <c r="Q428" s="160">
        <f t="shared" si="32"/>
        <v>0</v>
      </c>
      <c r="R428" s="160" t="str">
        <f t="shared" si="35"/>
        <v/>
      </c>
      <c r="S428" s="160" t="str">
        <f t="shared" si="36"/>
        <v/>
      </c>
    </row>
    <row r="429" spans="3:19" ht="17.45" customHeight="1" x14ac:dyDescent="0.25">
      <c r="C429" s="188"/>
      <c r="D429" s="189"/>
      <c r="E429" s="178"/>
      <c r="F429" s="178"/>
      <c r="G429" s="190">
        <f>DATOS!$E$13</f>
        <v>1</v>
      </c>
      <c r="H429" s="178"/>
      <c r="I429" s="191"/>
      <c r="J429" s="178"/>
      <c r="K429" s="178"/>
      <c r="L429" s="178"/>
      <c r="M429" s="178"/>
      <c r="N429" s="160" t="str">
        <f t="shared" si="33"/>
        <v/>
      </c>
      <c r="P429" s="160" t="str">
        <f t="shared" si="34"/>
        <v/>
      </c>
      <c r="Q429" s="160">
        <f t="shared" si="32"/>
        <v>0</v>
      </c>
      <c r="R429" s="160" t="str">
        <f t="shared" si="35"/>
        <v/>
      </c>
      <c r="S429" s="160" t="str">
        <f t="shared" si="36"/>
        <v/>
      </c>
    </row>
    <row r="430" spans="3:19" ht="17.45" customHeight="1" x14ac:dyDescent="0.25">
      <c r="C430" s="188"/>
      <c r="D430" s="189"/>
      <c r="E430" s="178"/>
      <c r="F430" s="178"/>
      <c r="G430" s="190">
        <f>DATOS!$E$13</f>
        <v>1</v>
      </c>
      <c r="H430" s="178"/>
      <c r="I430" s="191"/>
      <c r="J430" s="178"/>
      <c r="K430" s="178"/>
      <c r="L430" s="178"/>
      <c r="M430" s="178"/>
      <c r="N430" s="160" t="str">
        <f t="shared" si="33"/>
        <v/>
      </c>
      <c r="P430" s="160" t="str">
        <f t="shared" si="34"/>
        <v/>
      </c>
      <c r="Q430" s="160">
        <f t="shared" si="32"/>
        <v>0</v>
      </c>
      <c r="R430" s="160" t="str">
        <f t="shared" si="35"/>
        <v/>
      </c>
      <c r="S430" s="160" t="str">
        <f t="shared" si="36"/>
        <v/>
      </c>
    </row>
    <row r="431" spans="3:19" ht="17.45" customHeight="1" x14ac:dyDescent="0.25">
      <c r="C431" s="188"/>
      <c r="D431" s="189"/>
      <c r="E431" s="178"/>
      <c r="F431" s="178"/>
      <c r="G431" s="190">
        <f>DATOS!$E$13</f>
        <v>1</v>
      </c>
      <c r="H431" s="178"/>
      <c r="I431" s="191"/>
      <c r="J431" s="178"/>
      <c r="K431" s="178"/>
      <c r="L431" s="178"/>
      <c r="M431" s="178"/>
      <c r="N431" s="160" t="str">
        <f t="shared" si="33"/>
        <v/>
      </c>
      <c r="P431" s="160" t="str">
        <f t="shared" si="34"/>
        <v/>
      </c>
      <c r="Q431" s="160">
        <f t="shared" si="32"/>
        <v>0</v>
      </c>
      <c r="R431" s="160" t="str">
        <f t="shared" si="35"/>
        <v/>
      </c>
      <c r="S431" s="160" t="str">
        <f t="shared" si="36"/>
        <v/>
      </c>
    </row>
    <row r="432" spans="3:19" ht="17.45" customHeight="1" x14ac:dyDescent="0.25">
      <c r="C432" s="188"/>
      <c r="D432" s="189"/>
      <c r="E432" s="178"/>
      <c r="F432" s="178"/>
      <c r="G432" s="190">
        <f>DATOS!$E$13</f>
        <v>1</v>
      </c>
      <c r="H432" s="178"/>
      <c r="I432" s="191"/>
      <c r="J432" s="178"/>
      <c r="K432" s="178"/>
      <c r="L432" s="178"/>
      <c r="M432" s="178"/>
      <c r="N432" s="160" t="str">
        <f t="shared" si="33"/>
        <v/>
      </c>
      <c r="P432" s="160" t="str">
        <f t="shared" si="34"/>
        <v/>
      </c>
      <c r="Q432" s="160">
        <f t="shared" si="32"/>
        <v>0</v>
      </c>
      <c r="R432" s="160" t="str">
        <f t="shared" si="35"/>
        <v/>
      </c>
      <c r="S432" s="160" t="str">
        <f t="shared" si="36"/>
        <v/>
      </c>
    </row>
    <row r="433" spans="3:19" ht="17.45" customHeight="1" x14ac:dyDescent="0.25">
      <c r="C433" s="188"/>
      <c r="D433" s="189"/>
      <c r="E433" s="178"/>
      <c r="F433" s="178"/>
      <c r="G433" s="190">
        <f>DATOS!$E$13</f>
        <v>1</v>
      </c>
      <c r="H433" s="178"/>
      <c r="I433" s="191"/>
      <c r="J433" s="178"/>
      <c r="K433" s="178"/>
      <c r="L433" s="178"/>
      <c r="M433" s="178"/>
      <c r="N433" s="160" t="str">
        <f t="shared" si="33"/>
        <v/>
      </c>
      <c r="P433" s="160" t="str">
        <f t="shared" si="34"/>
        <v/>
      </c>
      <c r="Q433" s="160">
        <f t="shared" si="32"/>
        <v>0</v>
      </c>
      <c r="R433" s="160" t="str">
        <f t="shared" si="35"/>
        <v/>
      </c>
      <c r="S433" s="160" t="str">
        <f t="shared" si="36"/>
        <v/>
      </c>
    </row>
    <row r="434" spans="3:19" ht="17.45" customHeight="1" x14ac:dyDescent="0.25">
      <c r="C434" s="188"/>
      <c r="D434" s="189"/>
      <c r="E434" s="178"/>
      <c r="F434" s="178"/>
      <c r="G434" s="190">
        <f>DATOS!$E$13</f>
        <v>1</v>
      </c>
      <c r="H434" s="178"/>
      <c r="I434" s="191"/>
      <c r="J434" s="178"/>
      <c r="K434" s="178"/>
      <c r="L434" s="178"/>
      <c r="M434" s="178"/>
      <c r="N434" s="160" t="str">
        <f t="shared" si="33"/>
        <v/>
      </c>
      <c r="P434" s="160" t="str">
        <f t="shared" si="34"/>
        <v/>
      </c>
      <c r="Q434" s="160">
        <f t="shared" si="32"/>
        <v>0</v>
      </c>
      <c r="R434" s="160" t="str">
        <f t="shared" si="35"/>
        <v/>
      </c>
      <c r="S434" s="160" t="str">
        <f t="shared" si="36"/>
        <v/>
      </c>
    </row>
    <row r="435" spans="3:19" ht="17.45" customHeight="1" x14ac:dyDescent="0.25">
      <c r="C435" s="188"/>
      <c r="D435" s="189"/>
      <c r="E435" s="178"/>
      <c r="F435" s="178"/>
      <c r="G435" s="190">
        <f>DATOS!$E$13</f>
        <v>1</v>
      </c>
      <c r="H435" s="178"/>
      <c r="I435" s="191"/>
      <c r="J435" s="178"/>
      <c r="K435" s="178"/>
      <c r="L435" s="178"/>
      <c r="M435" s="178"/>
      <c r="N435" s="160" t="str">
        <f t="shared" si="33"/>
        <v/>
      </c>
      <c r="P435" s="160" t="str">
        <f t="shared" si="34"/>
        <v/>
      </c>
      <c r="Q435" s="160">
        <f t="shared" si="32"/>
        <v>0</v>
      </c>
      <c r="R435" s="160" t="str">
        <f t="shared" si="35"/>
        <v/>
      </c>
      <c r="S435" s="160" t="str">
        <f t="shared" si="36"/>
        <v/>
      </c>
    </row>
    <row r="436" spans="3:19" ht="17.45" customHeight="1" x14ac:dyDescent="0.25">
      <c r="C436" s="188"/>
      <c r="D436" s="189"/>
      <c r="E436" s="178"/>
      <c r="F436" s="178"/>
      <c r="G436" s="190">
        <f>DATOS!$E$13</f>
        <v>1</v>
      </c>
      <c r="H436" s="178"/>
      <c r="I436" s="191"/>
      <c r="J436" s="178"/>
      <c r="K436" s="178"/>
      <c r="L436" s="178"/>
      <c r="M436" s="178"/>
      <c r="N436" s="160" t="str">
        <f t="shared" si="33"/>
        <v/>
      </c>
      <c r="P436" s="160" t="str">
        <f t="shared" si="34"/>
        <v/>
      </c>
      <c r="Q436" s="160">
        <f t="shared" si="32"/>
        <v>0</v>
      </c>
      <c r="R436" s="160" t="str">
        <f t="shared" si="35"/>
        <v/>
      </c>
      <c r="S436" s="160" t="str">
        <f t="shared" si="36"/>
        <v/>
      </c>
    </row>
    <row r="437" spans="3:19" ht="17.45" customHeight="1" x14ac:dyDescent="0.25">
      <c r="C437" s="188"/>
      <c r="D437" s="189"/>
      <c r="E437" s="178"/>
      <c r="F437" s="178"/>
      <c r="G437" s="190">
        <f>DATOS!$E$13</f>
        <v>1</v>
      </c>
      <c r="H437" s="178"/>
      <c r="I437" s="191"/>
      <c r="J437" s="178"/>
      <c r="K437" s="178"/>
      <c r="L437" s="178"/>
      <c r="M437" s="178"/>
      <c r="N437" s="160" t="str">
        <f t="shared" si="33"/>
        <v/>
      </c>
      <c r="P437" s="160" t="str">
        <f t="shared" si="34"/>
        <v/>
      </c>
      <c r="Q437" s="160">
        <f t="shared" si="32"/>
        <v>0</v>
      </c>
      <c r="R437" s="160" t="str">
        <f t="shared" si="35"/>
        <v/>
      </c>
      <c r="S437" s="160" t="str">
        <f t="shared" si="36"/>
        <v/>
      </c>
    </row>
    <row r="438" spans="3:19" ht="17.45" customHeight="1" x14ac:dyDescent="0.25">
      <c r="C438" s="188"/>
      <c r="D438" s="189"/>
      <c r="E438" s="178"/>
      <c r="F438" s="178"/>
      <c r="G438" s="190">
        <f>DATOS!$E$13</f>
        <v>1</v>
      </c>
      <c r="H438" s="178"/>
      <c r="I438" s="191"/>
      <c r="J438" s="178"/>
      <c r="K438" s="178"/>
      <c r="L438" s="178"/>
      <c r="M438" s="178"/>
      <c r="N438" s="160" t="str">
        <f t="shared" si="33"/>
        <v/>
      </c>
      <c r="P438" s="160" t="str">
        <f t="shared" si="34"/>
        <v/>
      </c>
      <c r="Q438" s="160">
        <f t="shared" si="32"/>
        <v>0</v>
      </c>
      <c r="R438" s="160" t="str">
        <f t="shared" si="35"/>
        <v/>
      </c>
      <c r="S438" s="160" t="str">
        <f t="shared" si="36"/>
        <v/>
      </c>
    </row>
    <row r="439" spans="3:19" ht="17.45" customHeight="1" x14ac:dyDescent="0.25">
      <c r="C439" s="188"/>
      <c r="D439" s="189"/>
      <c r="E439" s="178"/>
      <c r="F439" s="178"/>
      <c r="G439" s="190">
        <f>DATOS!$E$13</f>
        <v>1</v>
      </c>
      <c r="H439" s="178"/>
      <c r="I439" s="191"/>
      <c r="J439" s="178"/>
      <c r="K439" s="178"/>
      <c r="L439" s="178"/>
      <c r="M439" s="178"/>
      <c r="N439" s="160" t="str">
        <f t="shared" si="33"/>
        <v/>
      </c>
      <c r="P439" s="160" t="str">
        <f t="shared" si="34"/>
        <v/>
      </c>
      <c r="Q439" s="160">
        <f t="shared" si="32"/>
        <v>0</v>
      </c>
      <c r="R439" s="160" t="str">
        <f t="shared" si="35"/>
        <v/>
      </c>
      <c r="S439" s="160" t="str">
        <f t="shared" si="36"/>
        <v/>
      </c>
    </row>
    <row r="440" spans="3:19" ht="17.45" customHeight="1" x14ac:dyDescent="0.25">
      <c r="C440" s="188"/>
      <c r="D440" s="189"/>
      <c r="E440" s="178"/>
      <c r="F440" s="178"/>
      <c r="G440" s="190">
        <f>DATOS!$E$13</f>
        <v>1</v>
      </c>
      <c r="H440" s="178"/>
      <c r="I440" s="191"/>
      <c r="J440" s="178"/>
      <c r="K440" s="178"/>
      <c r="L440" s="178"/>
      <c r="M440" s="178"/>
      <c r="N440" s="160" t="str">
        <f t="shared" si="33"/>
        <v/>
      </c>
      <c r="P440" s="160" t="str">
        <f t="shared" si="34"/>
        <v/>
      </c>
      <c r="Q440" s="160">
        <f t="shared" si="32"/>
        <v>0</v>
      </c>
      <c r="R440" s="160" t="str">
        <f t="shared" si="35"/>
        <v/>
      </c>
      <c r="S440" s="160" t="str">
        <f t="shared" si="36"/>
        <v/>
      </c>
    </row>
    <row r="441" spans="3:19" ht="17.45" customHeight="1" x14ac:dyDescent="0.25">
      <c r="C441" s="188"/>
      <c r="D441" s="189"/>
      <c r="E441" s="178"/>
      <c r="F441" s="178"/>
      <c r="G441" s="190">
        <f>DATOS!$E$13</f>
        <v>1</v>
      </c>
      <c r="H441" s="178"/>
      <c r="I441" s="191"/>
      <c r="J441" s="178"/>
      <c r="K441" s="178"/>
      <c r="L441" s="178"/>
      <c r="M441" s="178"/>
      <c r="N441" s="160" t="str">
        <f t="shared" si="33"/>
        <v/>
      </c>
      <c r="P441" s="160" t="str">
        <f t="shared" si="34"/>
        <v/>
      </c>
      <c r="Q441" s="160">
        <f t="shared" si="32"/>
        <v>0</v>
      </c>
      <c r="R441" s="160" t="str">
        <f t="shared" si="35"/>
        <v/>
      </c>
      <c r="S441" s="160" t="str">
        <f t="shared" si="36"/>
        <v/>
      </c>
    </row>
    <row r="442" spans="3:19" ht="17.45" customHeight="1" x14ac:dyDescent="0.25">
      <c r="C442" s="188"/>
      <c r="D442" s="189"/>
      <c r="E442" s="178"/>
      <c r="F442" s="178"/>
      <c r="G442" s="190">
        <f>DATOS!$E$13</f>
        <v>1</v>
      </c>
      <c r="H442" s="178"/>
      <c r="I442" s="191"/>
      <c r="J442" s="178"/>
      <c r="K442" s="178"/>
      <c r="L442" s="178"/>
      <c r="M442" s="178"/>
      <c r="N442" s="160" t="str">
        <f t="shared" si="33"/>
        <v/>
      </c>
      <c r="P442" s="160" t="str">
        <f t="shared" si="34"/>
        <v/>
      </c>
      <c r="Q442" s="160">
        <f t="shared" si="32"/>
        <v>0</v>
      </c>
      <c r="R442" s="160" t="str">
        <f t="shared" si="35"/>
        <v/>
      </c>
      <c r="S442" s="160" t="str">
        <f t="shared" si="36"/>
        <v/>
      </c>
    </row>
    <row r="443" spans="3:19" ht="17.45" customHeight="1" x14ac:dyDescent="0.25">
      <c r="C443" s="188"/>
      <c r="D443" s="189"/>
      <c r="E443" s="178"/>
      <c r="F443" s="178"/>
      <c r="G443" s="190">
        <f>DATOS!$E$13</f>
        <v>1</v>
      </c>
      <c r="H443" s="178"/>
      <c r="I443" s="191"/>
      <c r="J443" s="178"/>
      <c r="K443" s="178"/>
      <c r="L443" s="178"/>
      <c r="M443" s="178"/>
      <c r="N443" s="160" t="str">
        <f t="shared" si="33"/>
        <v/>
      </c>
      <c r="P443" s="160" t="str">
        <f t="shared" si="34"/>
        <v/>
      </c>
      <c r="Q443" s="160">
        <f t="shared" si="32"/>
        <v>0</v>
      </c>
      <c r="R443" s="160" t="str">
        <f t="shared" si="35"/>
        <v/>
      </c>
      <c r="S443" s="160" t="str">
        <f t="shared" si="36"/>
        <v/>
      </c>
    </row>
    <row r="444" spans="3:19" ht="17.45" customHeight="1" x14ac:dyDescent="0.25">
      <c r="C444" s="188"/>
      <c r="D444" s="189"/>
      <c r="E444" s="178"/>
      <c r="F444" s="178"/>
      <c r="G444" s="190">
        <f>DATOS!$E$13</f>
        <v>1</v>
      </c>
      <c r="H444" s="178"/>
      <c r="I444" s="191"/>
      <c r="J444" s="178"/>
      <c r="K444" s="178"/>
      <c r="L444" s="178"/>
      <c r="M444" s="178"/>
      <c r="N444" s="160" t="str">
        <f t="shared" si="33"/>
        <v/>
      </c>
      <c r="P444" s="160" t="str">
        <f t="shared" si="34"/>
        <v/>
      </c>
      <c r="Q444" s="160">
        <f t="shared" si="32"/>
        <v>0</v>
      </c>
      <c r="R444" s="160" t="str">
        <f t="shared" si="35"/>
        <v/>
      </c>
      <c r="S444" s="160" t="str">
        <f t="shared" si="36"/>
        <v/>
      </c>
    </row>
    <row r="445" spans="3:19" ht="17.45" customHeight="1" x14ac:dyDescent="0.25">
      <c r="C445" s="188"/>
      <c r="D445" s="189"/>
      <c r="E445" s="178"/>
      <c r="F445" s="178"/>
      <c r="G445" s="190">
        <f>DATOS!$E$13</f>
        <v>1</v>
      </c>
      <c r="H445" s="178"/>
      <c r="I445" s="191"/>
      <c r="J445" s="178"/>
      <c r="K445" s="178"/>
      <c r="L445" s="178"/>
      <c r="M445" s="178"/>
      <c r="N445" s="160" t="str">
        <f t="shared" si="33"/>
        <v/>
      </c>
      <c r="P445" s="160" t="str">
        <f t="shared" si="34"/>
        <v/>
      </c>
      <c r="Q445" s="160">
        <f t="shared" si="32"/>
        <v>0</v>
      </c>
      <c r="R445" s="160" t="str">
        <f t="shared" si="35"/>
        <v/>
      </c>
      <c r="S445" s="160" t="str">
        <f t="shared" si="36"/>
        <v/>
      </c>
    </row>
    <row r="446" spans="3:19" ht="17.45" customHeight="1" x14ac:dyDescent="0.25">
      <c r="C446" s="188"/>
      <c r="D446" s="189"/>
      <c r="E446" s="178"/>
      <c r="F446" s="178"/>
      <c r="G446" s="190">
        <f>DATOS!$E$13</f>
        <v>1</v>
      </c>
      <c r="H446" s="178"/>
      <c r="I446" s="191"/>
      <c r="J446" s="178"/>
      <c r="K446" s="178"/>
      <c r="L446" s="178"/>
      <c r="M446" s="178"/>
      <c r="N446" s="160" t="str">
        <f t="shared" si="33"/>
        <v/>
      </c>
      <c r="P446" s="160" t="str">
        <f t="shared" si="34"/>
        <v/>
      </c>
      <c r="Q446" s="160">
        <f t="shared" si="32"/>
        <v>0</v>
      </c>
      <c r="R446" s="160" t="str">
        <f t="shared" si="35"/>
        <v/>
      </c>
      <c r="S446" s="160" t="str">
        <f t="shared" si="36"/>
        <v/>
      </c>
    </row>
    <row r="447" spans="3:19" ht="17.45" customHeight="1" x14ac:dyDescent="0.25">
      <c r="C447" s="188"/>
      <c r="D447" s="189"/>
      <c r="E447" s="178"/>
      <c r="F447" s="178"/>
      <c r="G447" s="190">
        <f>DATOS!$E$13</f>
        <v>1</v>
      </c>
      <c r="H447" s="178"/>
      <c r="I447" s="191"/>
      <c r="J447" s="178"/>
      <c r="K447" s="178"/>
      <c r="L447" s="178"/>
      <c r="M447" s="178"/>
      <c r="N447" s="160" t="str">
        <f t="shared" si="33"/>
        <v/>
      </c>
      <c r="P447" s="160" t="str">
        <f t="shared" si="34"/>
        <v/>
      </c>
      <c r="Q447" s="160">
        <f t="shared" si="32"/>
        <v>0</v>
      </c>
      <c r="R447" s="160" t="str">
        <f t="shared" si="35"/>
        <v/>
      </c>
      <c r="S447" s="160" t="str">
        <f t="shared" si="36"/>
        <v/>
      </c>
    </row>
    <row r="448" spans="3:19" ht="17.45" customHeight="1" x14ac:dyDescent="0.25">
      <c r="C448" s="188"/>
      <c r="D448" s="189"/>
      <c r="E448" s="178"/>
      <c r="F448" s="178"/>
      <c r="G448" s="190">
        <f>DATOS!$E$13</f>
        <v>1</v>
      </c>
      <c r="H448" s="178"/>
      <c r="I448" s="191"/>
      <c r="J448" s="178"/>
      <c r="K448" s="178"/>
      <c r="L448" s="178"/>
      <c r="M448" s="178"/>
      <c r="N448" s="160" t="str">
        <f t="shared" si="33"/>
        <v/>
      </c>
      <c r="P448" s="160" t="str">
        <f t="shared" si="34"/>
        <v/>
      </c>
      <c r="Q448" s="160">
        <f t="shared" si="32"/>
        <v>0</v>
      </c>
      <c r="R448" s="160" t="str">
        <f t="shared" si="35"/>
        <v/>
      </c>
      <c r="S448" s="160" t="str">
        <f t="shared" si="36"/>
        <v/>
      </c>
    </row>
    <row r="449" spans="3:19" ht="17.45" customHeight="1" x14ac:dyDescent="0.25">
      <c r="C449" s="188"/>
      <c r="D449" s="189"/>
      <c r="E449" s="178"/>
      <c r="F449" s="178"/>
      <c r="G449" s="190">
        <f>DATOS!$E$13</f>
        <v>1</v>
      </c>
      <c r="H449" s="178"/>
      <c r="I449" s="191"/>
      <c r="J449" s="178"/>
      <c r="K449" s="178"/>
      <c r="L449" s="178"/>
      <c r="M449" s="178"/>
      <c r="N449" s="160" t="str">
        <f t="shared" si="33"/>
        <v/>
      </c>
      <c r="P449" s="160" t="str">
        <f t="shared" si="34"/>
        <v/>
      </c>
      <c r="Q449" s="160">
        <f t="shared" si="32"/>
        <v>0</v>
      </c>
      <c r="R449" s="160" t="str">
        <f t="shared" si="35"/>
        <v/>
      </c>
      <c r="S449" s="160" t="str">
        <f t="shared" si="36"/>
        <v/>
      </c>
    </row>
    <row r="450" spans="3:19" ht="17.45" customHeight="1" x14ac:dyDescent="0.25">
      <c r="C450" s="188"/>
      <c r="D450" s="189"/>
      <c r="E450" s="178"/>
      <c r="F450" s="178"/>
      <c r="G450" s="190">
        <f>DATOS!$E$13</f>
        <v>1</v>
      </c>
      <c r="H450" s="178"/>
      <c r="I450" s="191"/>
      <c r="J450" s="178"/>
      <c r="K450" s="178"/>
      <c r="L450" s="178"/>
      <c r="M450" s="178"/>
      <c r="N450" s="160" t="str">
        <f t="shared" si="33"/>
        <v/>
      </c>
      <c r="P450" s="160" t="str">
        <f t="shared" si="34"/>
        <v/>
      </c>
      <c r="Q450" s="160">
        <f t="shared" si="32"/>
        <v>0</v>
      </c>
      <c r="R450" s="160" t="str">
        <f t="shared" si="35"/>
        <v/>
      </c>
      <c r="S450" s="160" t="str">
        <f t="shared" si="36"/>
        <v/>
      </c>
    </row>
    <row r="451" spans="3:19" ht="17.45" customHeight="1" x14ac:dyDescent="0.25">
      <c r="C451" s="188"/>
      <c r="D451" s="189"/>
      <c r="E451" s="178"/>
      <c r="F451" s="178"/>
      <c r="G451" s="190">
        <f>DATOS!$E$13</f>
        <v>1</v>
      </c>
      <c r="H451" s="178"/>
      <c r="I451" s="191"/>
      <c r="J451" s="178"/>
      <c r="K451" s="178"/>
      <c r="L451" s="178"/>
      <c r="M451" s="178"/>
      <c r="N451" s="160" t="str">
        <f t="shared" si="33"/>
        <v/>
      </c>
      <c r="P451" s="160" t="str">
        <f t="shared" si="34"/>
        <v/>
      </c>
      <c r="Q451" s="160">
        <f t="shared" si="32"/>
        <v>0</v>
      </c>
      <c r="R451" s="160" t="str">
        <f t="shared" si="35"/>
        <v/>
      </c>
      <c r="S451" s="160" t="str">
        <f t="shared" si="36"/>
        <v/>
      </c>
    </row>
    <row r="452" spans="3:19" ht="17.45" customHeight="1" x14ac:dyDescent="0.25">
      <c r="C452" s="188"/>
      <c r="D452" s="189"/>
      <c r="E452" s="178"/>
      <c r="F452" s="178"/>
      <c r="G452" s="190">
        <f>DATOS!$E$13</f>
        <v>1</v>
      </c>
      <c r="H452" s="178"/>
      <c r="I452" s="191"/>
      <c r="J452" s="178"/>
      <c r="K452" s="178"/>
      <c r="L452" s="178"/>
      <c r="M452" s="178"/>
      <c r="N452" s="160" t="str">
        <f t="shared" si="33"/>
        <v/>
      </c>
      <c r="P452" s="160" t="str">
        <f t="shared" si="34"/>
        <v/>
      </c>
      <c r="Q452" s="160">
        <f t="shared" si="32"/>
        <v>0</v>
      </c>
      <c r="R452" s="160" t="str">
        <f t="shared" si="35"/>
        <v/>
      </c>
      <c r="S452" s="160" t="str">
        <f t="shared" si="36"/>
        <v/>
      </c>
    </row>
    <row r="453" spans="3:19" ht="17.45" customHeight="1" x14ac:dyDescent="0.25">
      <c r="C453" s="188"/>
      <c r="D453" s="189"/>
      <c r="E453" s="178"/>
      <c r="F453" s="178"/>
      <c r="G453" s="190">
        <f>DATOS!$E$13</f>
        <v>1</v>
      </c>
      <c r="H453" s="178"/>
      <c r="I453" s="191"/>
      <c r="J453" s="178"/>
      <c r="K453" s="178"/>
      <c r="L453" s="178"/>
      <c r="M453" s="178"/>
      <c r="N453" s="160" t="str">
        <f t="shared" si="33"/>
        <v/>
      </c>
      <c r="P453" s="160" t="str">
        <f t="shared" si="34"/>
        <v/>
      </c>
      <c r="Q453" s="160">
        <f t="shared" si="32"/>
        <v>0</v>
      </c>
      <c r="R453" s="160" t="str">
        <f t="shared" si="35"/>
        <v/>
      </c>
      <c r="S453" s="160" t="str">
        <f t="shared" si="36"/>
        <v/>
      </c>
    </row>
    <row r="454" spans="3:19" ht="17.45" customHeight="1" x14ac:dyDescent="0.25">
      <c r="C454" s="188"/>
      <c r="D454" s="189"/>
      <c r="E454" s="178"/>
      <c r="F454" s="178"/>
      <c r="G454" s="190">
        <f>DATOS!$E$13</f>
        <v>1</v>
      </c>
      <c r="H454" s="178"/>
      <c r="I454" s="191"/>
      <c r="J454" s="178"/>
      <c r="K454" s="178"/>
      <c r="L454" s="178"/>
      <c r="M454" s="178"/>
      <c r="N454" s="160" t="str">
        <f t="shared" si="33"/>
        <v/>
      </c>
      <c r="P454" s="160" t="str">
        <f t="shared" si="34"/>
        <v/>
      </c>
      <c r="Q454" s="160">
        <f t="shared" si="32"/>
        <v>0</v>
      </c>
      <c r="R454" s="160" t="str">
        <f t="shared" si="35"/>
        <v/>
      </c>
      <c r="S454" s="160" t="str">
        <f t="shared" si="36"/>
        <v/>
      </c>
    </row>
    <row r="455" spans="3:19" ht="17.45" customHeight="1" x14ac:dyDescent="0.25">
      <c r="C455" s="188"/>
      <c r="D455" s="189"/>
      <c r="E455" s="178"/>
      <c r="F455" s="178"/>
      <c r="G455" s="190">
        <f>DATOS!$E$13</f>
        <v>1</v>
      </c>
      <c r="H455" s="178"/>
      <c r="I455" s="191"/>
      <c r="J455" s="178"/>
      <c r="K455" s="178"/>
      <c r="L455" s="178"/>
      <c r="M455" s="178"/>
      <c r="N455" s="160" t="str">
        <f t="shared" si="33"/>
        <v/>
      </c>
      <c r="P455" s="160" t="str">
        <f t="shared" si="34"/>
        <v/>
      </c>
      <c r="Q455" s="160">
        <f t="shared" si="32"/>
        <v>0</v>
      </c>
      <c r="R455" s="160" t="str">
        <f t="shared" si="35"/>
        <v/>
      </c>
      <c r="S455" s="160" t="str">
        <f t="shared" si="36"/>
        <v/>
      </c>
    </row>
    <row r="456" spans="3:19" ht="17.45" customHeight="1" x14ac:dyDescent="0.25">
      <c r="C456" s="188"/>
      <c r="D456" s="189"/>
      <c r="E456" s="178"/>
      <c r="F456" s="178"/>
      <c r="G456" s="190">
        <f>DATOS!$E$13</f>
        <v>1</v>
      </c>
      <c r="H456" s="178"/>
      <c r="I456" s="191"/>
      <c r="J456" s="178"/>
      <c r="K456" s="178"/>
      <c r="L456" s="178"/>
      <c r="M456" s="178"/>
      <c r="N456" s="160" t="str">
        <f t="shared" si="33"/>
        <v/>
      </c>
      <c r="P456" s="160" t="str">
        <f t="shared" si="34"/>
        <v/>
      </c>
      <c r="Q456" s="160">
        <f t="shared" si="32"/>
        <v>0</v>
      </c>
      <c r="R456" s="160" t="str">
        <f t="shared" si="35"/>
        <v/>
      </c>
      <c r="S456" s="160" t="str">
        <f t="shared" si="36"/>
        <v/>
      </c>
    </row>
    <row r="457" spans="3:19" ht="17.45" customHeight="1" x14ac:dyDescent="0.25">
      <c r="C457" s="188"/>
      <c r="D457" s="189"/>
      <c r="E457" s="178"/>
      <c r="F457" s="178"/>
      <c r="G457" s="190">
        <f>DATOS!$E$13</f>
        <v>1</v>
      </c>
      <c r="H457" s="178"/>
      <c r="I457" s="191"/>
      <c r="J457" s="178"/>
      <c r="K457" s="178"/>
      <c r="L457" s="178"/>
      <c r="M457" s="178"/>
      <c r="N457" s="160" t="str">
        <f t="shared" si="33"/>
        <v/>
      </c>
      <c r="P457" s="160" t="str">
        <f t="shared" si="34"/>
        <v/>
      </c>
      <c r="Q457" s="160">
        <f t="shared" si="32"/>
        <v>0</v>
      </c>
      <c r="R457" s="160" t="str">
        <f t="shared" si="35"/>
        <v/>
      </c>
      <c r="S457" s="160" t="str">
        <f t="shared" si="36"/>
        <v/>
      </c>
    </row>
    <row r="458" spans="3:19" ht="17.45" customHeight="1" x14ac:dyDescent="0.25">
      <c r="C458" s="188"/>
      <c r="D458" s="189"/>
      <c r="E458" s="178"/>
      <c r="F458" s="178"/>
      <c r="G458" s="190">
        <f>DATOS!$E$13</f>
        <v>1</v>
      </c>
      <c r="H458" s="178"/>
      <c r="I458" s="191"/>
      <c r="J458" s="178"/>
      <c r="K458" s="178"/>
      <c r="L458" s="178"/>
      <c r="M458" s="178"/>
      <c r="N458" s="160" t="str">
        <f t="shared" si="33"/>
        <v/>
      </c>
      <c r="P458" s="160" t="str">
        <f t="shared" si="34"/>
        <v/>
      </c>
      <c r="Q458" s="160">
        <f t="shared" si="32"/>
        <v>0</v>
      </c>
      <c r="R458" s="160" t="str">
        <f t="shared" si="35"/>
        <v/>
      </c>
      <c r="S458" s="160" t="str">
        <f t="shared" si="36"/>
        <v/>
      </c>
    </row>
    <row r="459" spans="3:19" ht="17.45" customHeight="1" x14ac:dyDescent="0.25">
      <c r="C459" s="188"/>
      <c r="D459" s="189"/>
      <c r="E459" s="178"/>
      <c r="F459" s="178"/>
      <c r="G459" s="190">
        <f>DATOS!$E$13</f>
        <v>1</v>
      </c>
      <c r="H459" s="178"/>
      <c r="I459" s="191"/>
      <c r="J459" s="178"/>
      <c r="K459" s="178"/>
      <c r="L459" s="178"/>
      <c r="M459" s="178"/>
      <c r="N459" s="160" t="str">
        <f t="shared" si="33"/>
        <v/>
      </c>
      <c r="P459" s="160" t="str">
        <f t="shared" si="34"/>
        <v/>
      </c>
      <c r="Q459" s="160">
        <f t="shared" si="32"/>
        <v>0</v>
      </c>
      <c r="R459" s="160" t="str">
        <f t="shared" si="35"/>
        <v/>
      </c>
      <c r="S459" s="160" t="str">
        <f t="shared" si="36"/>
        <v/>
      </c>
    </row>
    <row r="460" spans="3:19" ht="17.45" customHeight="1" x14ac:dyDescent="0.25">
      <c r="C460" s="188"/>
      <c r="D460" s="189"/>
      <c r="E460" s="178"/>
      <c r="F460" s="178"/>
      <c r="G460" s="190">
        <f>DATOS!$E$13</f>
        <v>1</v>
      </c>
      <c r="H460" s="178"/>
      <c r="I460" s="191"/>
      <c r="J460" s="178"/>
      <c r="K460" s="178"/>
      <c r="L460" s="178"/>
      <c r="M460" s="178"/>
      <c r="N460" s="160" t="str">
        <f t="shared" si="33"/>
        <v/>
      </c>
      <c r="P460" s="160" t="str">
        <f t="shared" si="34"/>
        <v/>
      </c>
      <c r="Q460" s="160">
        <f t="shared" si="32"/>
        <v>0</v>
      </c>
      <c r="R460" s="160" t="str">
        <f t="shared" si="35"/>
        <v/>
      </c>
      <c r="S460" s="160" t="str">
        <f t="shared" si="36"/>
        <v/>
      </c>
    </row>
    <row r="461" spans="3:19" ht="17.45" customHeight="1" x14ac:dyDescent="0.25">
      <c r="C461" s="188"/>
      <c r="D461" s="189"/>
      <c r="E461" s="178"/>
      <c r="F461" s="178"/>
      <c r="G461" s="190">
        <f>DATOS!$E$13</f>
        <v>1</v>
      </c>
      <c r="H461" s="178"/>
      <c r="I461" s="191"/>
      <c r="J461" s="178"/>
      <c r="K461" s="178"/>
      <c r="L461" s="178"/>
      <c r="M461" s="178"/>
      <c r="N461" s="160" t="str">
        <f t="shared" si="33"/>
        <v/>
      </c>
      <c r="P461" s="160" t="str">
        <f t="shared" si="34"/>
        <v/>
      </c>
      <c r="Q461" s="160">
        <f t="shared" si="32"/>
        <v>0</v>
      </c>
      <c r="R461" s="160" t="str">
        <f t="shared" si="35"/>
        <v/>
      </c>
      <c r="S461" s="160" t="str">
        <f t="shared" si="36"/>
        <v/>
      </c>
    </row>
    <row r="462" spans="3:19" ht="17.45" customHeight="1" x14ac:dyDescent="0.25">
      <c r="C462" s="188"/>
      <c r="D462" s="189"/>
      <c r="E462" s="178"/>
      <c r="F462" s="178"/>
      <c r="G462" s="190">
        <f>DATOS!$E$13</f>
        <v>1</v>
      </c>
      <c r="H462" s="178"/>
      <c r="I462" s="191"/>
      <c r="J462" s="178"/>
      <c r="K462" s="178"/>
      <c r="L462" s="178"/>
      <c r="M462" s="178"/>
      <c r="N462" s="160" t="str">
        <f t="shared" si="33"/>
        <v/>
      </c>
      <c r="P462" s="160" t="str">
        <f t="shared" si="34"/>
        <v/>
      </c>
      <c r="Q462" s="160">
        <f t="shared" si="32"/>
        <v>0</v>
      </c>
      <c r="R462" s="160" t="str">
        <f t="shared" si="35"/>
        <v/>
      </c>
      <c r="S462" s="160" t="str">
        <f t="shared" si="36"/>
        <v/>
      </c>
    </row>
    <row r="463" spans="3:19" ht="17.45" customHeight="1" x14ac:dyDescent="0.25">
      <c r="C463" s="188"/>
      <c r="D463" s="189"/>
      <c r="E463" s="178"/>
      <c r="F463" s="178"/>
      <c r="G463" s="190">
        <f>DATOS!$E$13</f>
        <v>1</v>
      </c>
      <c r="H463" s="178"/>
      <c r="I463" s="191"/>
      <c r="J463" s="178"/>
      <c r="K463" s="178"/>
      <c r="L463" s="178"/>
      <c r="M463" s="178"/>
      <c r="N463" s="160" t="str">
        <f t="shared" si="33"/>
        <v/>
      </c>
      <c r="P463" s="160" t="str">
        <f t="shared" si="34"/>
        <v/>
      </c>
      <c r="Q463" s="160">
        <f t="shared" si="32"/>
        <v>0</v>
      </c>
      <c r="R463" s="160" t="str">
        <f t="shared" si="35"/>
        <v/>
      </c>
      <c r="S463" s="160" t="str">
        <f t="shared" si="36"/>
        <v/>
      </c>
    </row>
    <row r="464" spans="3:19" ht="17.45" customHeight="1" x14ac:dyDescent="0.25">
      <c r="C464" s="188"/>
      <c r="D464" s="189"/>
      <c r="E464" s="178"/>
      <c r="F464" s="178"/>
      <c r="G464" s="190">
        <f>DATOS!$E$13</f>
        <v>1</v>
      </c>
      <c r="H464" s="178"/>
      <c r="I464" s="191"/>
      <c r="J464" s="178"/>
      <c r="K464" s="178"/>
      <c r="L464" s="178"/>
      <c r="M464" s="178"/>
      <c r="N464" s="160" t="str">
        <f t="shared" si="33"/>
        <v/>
      </c>
      <c r="P464" s="160" t="str">
        <f t="shared" si="34"/>
        <v/>
      </c>
      <c r="Q464" s="160">
        <f t="shared" si="32"/>
        <v>0</v>
      </c>
      <c r="R464" s="160" t="str">
        <f t="shared" si="35"/>
        <v/>
      </c>
      <c r="S464" s="160" t="str">
        <f t="shared" si="36"/>
        <v/>
      </c>
    </row>
    <row r="465" spans="3:19" ht="17.45" customHeight="1" x14ac:dyDescent="0.25">
      <c r="C465" s="188"/>
      <c r="D465" s="189"/>
      <c r="E465" s="178"/>
      <c r="F465" s="178"/>
      <c r="G465" s="190">
        <f>DATOS!$E$13</f>
        <v>1</v>
      </c>
      <c r="H465" s="178"/>
      <c r="I465" s="191"/>
      <c r="J465" s="178"/>
      <c r="K465" s="178"/>
      <c r="L465" s="178"/>
      <c r="M465" s="178"/>
      <c r="N465" s="160" t="str">
        <f t="shared" si="33"/>
        <v/>
      </c>
      <c r="P465" s="160" t="str">
        <f t="shared" si="34"/>
        <v/>
      </c>
      <c r="Q465" s="160">
        <f t="shared" ref="Q465:Q516" si="37">IF($I465=0%,H465,"")</f>
        <v>0</v>
      </c>
      <c r="R465" s="160" t="str">
        <f t="shared" si="35"/>
        <v/>
      </c>
      <c r="S465" s="160" t="str">
        <f t="shared" si="36"/>
        <v/>
      </c>
    </row>
    <row r="466" spans="3:19" ht="17.45" customHeight="1" x14ac:dyDescent="0.25">
      <c r="C466" s="188"/>
      <c r="D466" s="189"/>
      <c r="E466" s="178"/>
      <c r="F466" s="178"/>
      <c r="G466" s="190">
        <f>DATOS!$E$13</f>
        <v>1</v>
      </c>
      <c r="H466" s="178"/>
      <c r="I466" s="191"/>
      <c r="J466" s="178"/>
      <c r="K466" s="178"/>
      <c r="L466" s="178"/>
      <c r="M466" s="178"/>
      <c r="N466" s="160" t="str">
        <f t="shared" ref="N466:N516" si="38">IF(H466&amp;J466&amp;K466&amp;L466&amp;M466="","",H466+J466+K466-L466-M466)</f>
        <v/>
      </c>
      <c r="P466" s="160" t="str">
        <f t="shared" ref="P466:P516" si="39">IF($I466="E",H466,"")</f>
        <v/>
      </c>
      <c r="Q466" s="160">
        <f t="shared" si="37"/>
        <v>0</v>
      </c>
      <c r="R466" s="160" t="str">
        <f t="shared" ref="R466:R516" si="40">IF(OR($I466=8%,$I466=11%),$J466/$I466,"")</f>
        <v/>
      </c>
      <c r="S466" s="160" t="str">
        <f t="shared" si="36"/>
        <v/>
      </c>
    </row>
    <row r="467" spans="3:19" ht="17.45" customHeight="1" x14ac:dyDescent="0.25">
      <c r="C467" s="188"/>
      <c r="D467" s="189"/>
      <c r="E467" s="178"/>
      <c r="F467" s="178"/>
      <c r="G467" s="190">
        <f>DATOS!$E$13</f>
        <v>1</v>
      </c>
      <c r="H467" s="178"/>
      <c r="I467" s="191"/>
      <c r="J467" s="178"/>
      <c r="K467" s="178"/>
      <c r="L467" s="178"/>
      <c r="M467" s="178"/>
      <c r="N467" s="160" t="str">
        <f t="shared" si="38"/>
        <v/>
      </c>
      <c r="P467" s="160" t="str">
        <f t="shared" si="39"/>
        <v/>
      </c>
      <c r="Q467" s="160">
        <f t="shared" si="37"/>
        <v>0</v>
      </c>
      <c r="R467" s="160" t="str">
        <f t="shared" si="40"/>
        <v/>
      </c>
      <c r="S467" s="160" t="str">
        <f t="shared" ref="S467:S516" si="41">IF(OR($I467=15%,$I467=16%),$J467/$I467,"")</f>
        <v/>
      </c>
    </row>
    <row r="468" spans="3:19" ht="17.45" customHeight="1" x14ac:dyDescent="0.25">
      <c r="C468" s="188"/>
      <c r="D468" s="189"/>
      <c r="E468" s="178"/>
      <c r="F468" s="178"/>
      <c r="G468" s="190">
        <f>DATOS!$E$13</f>
        <v>1</v>
      </c>
      <c r="H468" s="178"/>
      <c r="I468" s="191"/>
      <c r="J468" s="178"/>
      <c r="K468" s="178"/>
      <c r="L468" s="178"/>
      <c r="M468" s="178"/>
      <c r="N468" s="160" t="str">
        <f t="shared" si="38"/>
        <v/>
      </c>
      <c r="P468" s="160" t="str">
        <f t="shared" si="39"/>
        <v/>
      </c>
      <c r="Q468" s="160">
        <f t="shared" si="37"/>
        <v>0</v>
      </c>
      <c r="R468" s="160" t="str">
        <f t="shared" si="40"/>
        <v/>
      </c>
      <c r="S468" s="160" t="str">
        <f t="shared" si="41"/>
        <v/>
      </c>
    </row>
    <row r="469" spans="3:19" ht="17.45" customHeight="1" x14ac:dyDescent="0.25">
      <c r="C469" s="188"/>
      <c r="D469" s="189"/>
      <c r="E469" s="178"/>
      <c r="F469" s="178"/>
      <c r="G469" s="190">
        <f>DATOS!$E$13</f>
        <v>1</v>
      </c>
      <c r="H469" s="178"/>
      <c r="I469" s="191"/>
      <c r="J469" s="178"/>
      <c r="K469" s="178"/>
      <c r="L469" s="178"/>
      <c r="M469" s="178"/>
      <c r="N469" s="160" t="str">
        <f t="shared" si="38"/>
        <v/>
      </c>
      <c r="P469" s="160" t="str">
        <f t="shared" si="39"/>
        <v/>
      </c>
      <c r="Q469" s="160">
        <f t="shared" si="37"/>
        <v>0</v>
      </c>
      <c r="R469" s="160" t="str">
        <f t="shared" si="40"/>
        <v/>
      </c>
      <c r="S469" s="160" t="str">
        <f t="shared" si="41"/>
        <v/>
      </c>
    </row>
    <row r="470" spans="3:19" ht="17.45" customHeight="1" x14ac:dyDescent="0.25">
      <c r="C470" s="188"/>
      <c r="D470" s="189"/>
      <c r="E470" s="178"/>
      <c r="F470" s="178"/>
      <c r="G470" s="190">
        <f>DATOS!$E$13</f>
        <v>1</v>
      </c>
      <c r="H470" s="178"/>
      <c r="I470" s="191"/>
      <c r="J470" s="178"/>
      <c r="K470" s="178"/>
      <c r="L470" s="178"/>
      <c r="M470" s="178"/>
      <c r="N470" s="160" t="str">
        <f t="shared" si="38"/>
        <v/>
      </c>
      <c r="P470" s="160" t="str">
        <f t="shared" si="39"/>
        <v/>
      </c>
      <c r="Q470" s="160">
        <f t="shared" si="37"/>
        <v>0</v>
      </c>
      <c r="R470" s="160" t="str">
        <f t="shared" si="40"/>
        <v/>
      </c>
      <c r="S470" s="160" t="str">
        <f t="shared" si="41"/>
        <v/>
      </c>
    </row>
    <row r="471" spans="3:19" ht="17.45" customHeight="1" x14ac:dyDescent="0.25">
      <c r="C471" s="188"/>
      <c r="D471" s="189"/>
      <c r="E471" s="178"/>
      <c r="F471" s="178"/>
      <c r="G471" s="190">
        <f>DATOS!$E$13</f>
        <v>1</v>
      </c>
      <c r="H471" s="178"/>
      <c r="I471" s="191"/>
      <c r="J471" s="178"/>
      <c r="K471" s="178"/>
      <c r="L471" s="178"/>
      <c r="M471" s="178"/>
      <c r="N471" s="160" t="str">
        <f t="shared" si="38"/>
        <v/>
      </c>
      <c r="P471" s="160" t="str">
        <f t="shared" si="39"/>
        <v/>
      </c>
      <c r="Q471" s="160">
        <f t="shared" si="37"/>
        <v>0</v>
      </c>
      <c r="R471" s="160" t="str">
        <f t="shared" si="40"/>
        <v/>
      </c>
      <c r="S471" s="160" t="str">
        <f t="shared" si="41"/>
        <v/>
      </c>
    </row>
    <row r="472" spans="3:19" ht="17.45" customHeight="1" x14ac:dyDescent="0.25">
      <c r="C472" s="188"/>
      <c r="D472" s="189"/>
      <c r="E472" s="178"/>
      <c r="F472" s="178"/>
      <c r="G472" s="190">
        <f>DATOS!$E$13</f>
        <v>1</v>
      </c>
      <c r="H472" s="178"/>
      <c r="I472" s="191"/>
      <c r="J472" s="178"/>
      <c r="K472" s="178"/>
      <c r="L472" s="178"/>
      <c r="M472" s="178"/>
      <c r="N472" s="160" t="str">
        <f t="shared" si="38"/>
        <v/>
      </c>
      <c r="P472" s="160" t="str">
        <f t="shared" si="39"/>
        <v/>
      </c>
      <c r="Q472" s="160">
        <f t="shared" si="37"/>
        <v>0</v>
      </c>
      <c r="R472" s="160" t="str">
        <f t="shared" si="40"/>
        <v/>
      </c>
      <c r="S472" s="160" t="str">
        <f t="shared" si="41"/>
        <v/>
      </c>
    </row>
    <row r="473" spans="3:19" ht="17.45" customHeight="1" x14ac:dyDescent="0.25">
      <c r="C473" s="188"/>
      <c r="D473" s="189"/>
      <c r="E473" s="178"/>
      <c r="F473" s="178"/>
      <c r="G473" s="190">
        <f>DATOS!$E$13</f>
        <v>1</v>
      </c>
      <c r="H473" s="178"/>
      <c r="I473" s="191"/>
      <c r="J473" s="178"/>
      <c r="K473" s="178"/>
      <c r="L473" s="178"/>
      <c r="M473" s="178"/>
      <c r="N473" s="160" t="str">
        <f t="shared" si="38"/>
        <v/>
      </c>
      <c r="P473" s="160" t="str">
        <f t="shared" si="39"/>
        <v/>
      </c>
      <c r="Q473" s="160">
        <f t="shared" si="37"/>
        <v>0</v>
      </c>
      <c r="R473" s="160" t="str">
        <f t="shared" si="40"/>
        <v/>
      </c>
      <c r="S473" s="160" t="str">
        <f t="shared" si="41"/>
        <v/>
      </c>
    </row>
    <row r="474" spans="3:19" ht="17.45" customHeight="1" x14ac:dyDescent="0.25">
      <c r="C474" s="188"/>
      <c r="D474" s="189"/>
      <c r="E474" s="178"/>
      <c r="F474" s="178"/>
      <c r="G474" s="190">
        <f>DATOS!$E$13</f>
        <v>1</v>
      </c>
      <c r="H474" s="178"/>
      <c r="I474" s="191"/>
      <c r="J474" s="178"/>
      <c r="K474" s="178"/>
      <c r="L474" s="178"/>
      <c r="M474" s="178"/>
      <c r="N474" s="160" t="str">
        <f t="shared" si="38"/>
        <v/>
      </c>
      <c r="P474" s="160" t="str">
        <f t="shared" si="39"/>
        <v/>
      </c>
      <c r="Q474" s="160">
        <f t="shared" si="37"/>
        <v>0</v>
      </c>
      <c r="R474" s="160" t="str">
        <f t="shared" si="40"/>
        <v/>
      </c>
      <c r="S474" s="160" t="str">
        <f t="shared" si="41"/>
        <v/>
      </c>
    </row>
    <row r="475" spans="3:19" ht="17.45" customHeight="1" x14ac:dyDescent="0.25">
      <c r="C475" s="188"/>
      <c r="D475" s="189"/>
      <c r="E475" s="178"/>
      <c r="F475" s="178"/>
      <c r="G475" s="190">
        <f>DATOS!$E$13</f>
        <v>1</v>
      </c>
      <c r="H475" s="178"/>
      <c r="I475" s="191"/>
      <c r="J475" s="178"/>
      <c r="K475" s="178"/>
      <c r="L475" s="178"/>
      <c r="M475" s="178"/>
      <c r="N475" s="160" t="str">
        <f t="shared" si="38"/>
        <v/>
      </c>
      <c r="P475" s="160" t="str">
        <f t="shared" si="39"/>
        <v/>
      </c>
      <c r="Q475" s="160">
        <f t="shared" si="37"/>
        <v>0</v>
      </c>
      <c r="R475" s="160" t="str">
        <f t="shared" si="40"/>
        <v/>
      </c>
      <c r="S475" s="160" t="str">
        <f t="shared" si="41"/>
        <v/>
      </c>
    </row>
    <row r="476" spans="3:19" ht="17.45" customHeight="1" x14ac:dyDescent="0.25">
      <c r="C476" s="188"/>
      <c r="D476" s="189"/>
      <c r="E476" s="178"/>
      <c r="F476" s="178"/>
      <c r="G476" s="190">
        <f>DATOS!$E$13</f>
        <v>1</v>
      </c>
      <c r="H476" s="178"/>
      <c r="I476" s="191"/>
      <c r="J476" s="178"/>
      <c r="K476" s="178"/>
      <c r="L476" s="178"/>
      <c r="M476" s="178"/>
      <c r="N476" s="160" t="str">
        <f t="shared" si="38"/>
        <v/>
      </c>
      <c r="P476" s="160" t="str">
        <f t="shared" si="39"/>
        <v/>
      </c>
      <c r="Q476" s="160">
        <f t="shared" si="37"/>
        <v>0</v>
      </c>
      <c r="R476" s="160" t="str">
        <f t="shared" si="40"/>
        <v/>
      </c>
      <c r="S476" s="160" t="str">
        <f t="shared" si="41"/>
        <v/>
      </c>
    </row>
    <row r="477" spans="3:19" ht="17.45" customHeight="1" x14ac:dyDescent="0.25">
      <c r="C477" s="188"/>
      <c r="D477" s="189"/>
      <c r="E477" s="178"/>
      <c r="F477" s="178"/>
      <c r="G477" s="190">
        <f>DATOS!$E$13</f>
        <v>1</v>
      </c>
      <c r="H477" s="178"/>
      <c r="I477" s="191"/>
      <c r="J477" s="178"/>
      <c r="K477" s="178"/>
      <c r="L477" s="178"/>
      <c r="M477" s="178"/>
      <c r="N477" s="160" t="str">
        <f t="shared" si="38"/>
        <v/>
      </c>
      <c r="P477" s="160" t="str">
        <f t="shared" si="39"/>
        <v/>
      </c>
      <c r="Q477" s="160">
        <f t="shared" si="37"/>
        <v>0</v>
      </c>
      <c r="R477" s="160" t="str">
        <f t="shared" si="40"/>
        <v/>
      </c>
      <c r="S477" s="160" t="str">
        <f t="shared" si="41"/>
        <v/>
      </c>
    </row>
    <row r="478" spans="3:19" ht="17.45" customHeight="1" x14ac:dyDescent="0.25">
      <c r="C478" s="188"/>
      <c r="D478" s="189"/>
      <c r="E478" s="178"/>
      <c r="F478" s="178"/>
      <c r="G478" s="190">
        <f>DATOS!$E$13</f>
        <v>1</v>
      </c>
      <c r="H478" s="178"/>
      <c r="I478" s="191"/>
      <c r="J478" s="178"/>
      <c r="K478" s="178"/>
      <c r="L478" s="178"/>
      <c r="M478" s="178"/>
      <c r="N478" s="160" t="str">
        <f t="shared" si="38"/>
        <v/>
      </c>
      <c r="P478" s="160" t="str">
        <f t="shared" si="39"/>
        <v/>
      </c>
      <c r="Q478" s="160">
        <f t="shared" si="37"/>
        <v>0</v>
      </c>
      <c r="R478" s="160" t="str">
        <f t="shared" si="40"/>
        <v/>
      </c>
      <c r="S478" s="160" t="str">
        <f t="shared" si="41"/>
        <v/>
      </c>
    </row>
    <row r="479" spans="3:19" ht="17.45" customHeight="1" x14ac:dyDescent="0.25">
      <c r="C479" s="188"/>
      <c r="D479" s="189"/>
      <c r="E479" s="178"/>
      <c r="F479" s="178"/>
      <c r="G479" s="190">
        <f>DATOS!$E$13</f>
        <v>1</v>
      </c>
      <c r="H479" s="178"/>
      <c r="I479" s="191"/>
      <c r="J479" s="178"/>
      <c r="K479" s="178"/>
      <c r="L479" s="178"/>
      <c r="M479" s="178"/>
      <c r="N479" s="160" t="str">
        <f t="shared" si="38"/>
        <v/>
      </c>
      <c r="P479" s="160" t="str">
        <f t="shared" si="39"/>
        <v/>
      </c>
      <c r="Q479" s="160">
        <f t="shared" si="37"/>
        <v>0</v>
      </c>
      <c r="R479" s="160" t="str">
        <f t="shared" si="40"/>
        <v/>
      </c>
      <c r="S479" s="160" t="str">
        <f t="shared" si="41"/>
        <v/>
      </c>
    </row>
    <row r="480" spans="3:19" ht="17.45" customHeight="1" x14ac:dyDescent="0.25">
      <c r="C480" s="188"/>
      <c r="D480" s="189"/>
      <c r="E480" s="178"/>
      <c r="F480" s="178"/>
      <c r="G480" s="190">
        <f>DATOS!$E$13</f>
        <v>1</v>
      </c>
      <c r="H480" s="178"/>
      <c r="I480" s="191"/>
      <c r="J480" s="178"/>
      <c r="K480" s="178"/>
      <c r="L480" s="178"/>
      <c r="M480" s="178"/>
      <c r="N480" s="160" t="str">
        <f t="shared" si="38"/>
        <v/>
      </c>
      <c r="P480" s="160" t="str">
        <f t="shared" si="39"/>
        <v/>
      </c>
      <c r="Q480" s="160">
        <f t="shared" si="37"/>
        <v>0</v>
      </c>
      <c r="R480" s="160" t="str">
        <f t="shared" si="40"/>
        <v/>
      </c>
      <c r="S480" s="160" t="str">
        <f t="shared" si="41"/>
        <v/>
      </c>
    </row>
    <row r="481" spans="3:19" ht="17.45" customHeight="1" x14ac:dyDescent="0.25">
      <c r="C481" s="188"/>
      <c r="D481" s="189"/>
      <c r="E481" s="178"/>
      <c r="F481" s="178"/>
      <c r="G481" s="190">
        <f>DATOS!$E$13</f>
        <v>1</v>
      </c>
      <c r="H481" s="178"/>
      <c r="I481" s="191"/>
      <c r="J481" s="178"/>
      <c r="K481" s="178"/>
      <c r="L481" s="178"/>
      <c r="M481" s="178"/>
      <c r="N481" s="160" t="str">
        <f t="shared" si="38"/>
        <v/>
      </c>
      <c r="P481" s="160" t="str">
        <f t="shared" si="39"/>
        <v/>
      </c>
      <c r="Q481" s="160">
        <f t="shared" si="37"/>
        <v>0</v>
      </c>
      <c r="R481" s="160" t="str">
        <f t="shared" si="40"/>
        <v/>
      </c>
      <c r="S481" s="160" t="str">
        <f t="shared" si="41"/>
        <v/>
      </c>
    </row>
    <row r="482" spans="3:19" ht="17.45" customHeight="1" x14ac:dyDescent="0.25">
      <c r="C482" s="188"/>
      <c r="D482" s="189"/>
      <c r="E482" s="178"/>
      <c r="F482" s="178"/>
      <c r="G482" s="190">
        <f>DATOS!$E$13</f>
        <v>1</v>
      </c>
      <c r="H482" s="178"/>
      <c r="I482" s="191"/>
      <c r="J482" s="178"/>
      <c r="K482" s="178"/>
      <c r="L482" s="178"/>
      <c r="M482" s="178"/>
      <c r="N482" s="160" t="str">
        <f t="shared" si="38"/>
        <v/>
      </c>
      <c r="P482" s="160" t="str">
        <f t="shared" si="39"/>
        <v/>
      </c>
      <c r="Q482" s="160">
        <f t="shared" si="37"/>
        <v>0</v>
      </c>
      <c r="R482" s="160" t="str">
        <f t="shared" si="40"/>
        <v/>
      </c>
      <c r="S482" s="160" t="str">
        <f t="shared" si="41"/>
        <v/>
      </c>
    </row>
    <row r="483" spans="3:19" ht="17.45" customHeight="1" x14ac:dyDescent="0.25">
      <c r="C483" s="188"/>
      <c r="D483" s="189"/>
      <c r="E483" s="178"/>
      <c r="F483" s="178"/>
      <c r="G483" s="190">
        <f>DATOS!$E$13</f>
        <v>1</v>
      </c>
      <c r="H483" s="178"/>
      <c r="I483" s="191"/>
      <c r="J483" s="178"/>
      <c r="K483" s="178"/>
      <c r="L483" s="178"/>
      <c r="M483" s="178"/>
      <c r="N483" s="160" t="str">
        <f t="shared" si="38"/>
        <v/>
      </c>
      <c r="P483" s="160" t="str">
        <f t="shared" si="39"/>
        <v/>
      </c>
      <c r="Q483" s="160">
        <f t="shared" si="37"/>
        <v>0</v>
      </c>
      <c r="R483" s="160" t="str">
        <f t="shared" si="40"/>
        <v/>
      </c>
      <c r="S483" s="160" t="str">
        <f t="shared" si="41"/>
        <v/>
      </c>
    </row>
    <row r="484" spans="3:19" ht="17.45" customHeight="1" x14ac:dyDescent="0.25">
      <c r="C484" s="188"/>
      <c r="D484" s="189"/>
      <c r="E484" s="178"/>
      <c r="F484" s="178"/>
      <c r="G484" s="190">
        <f>DATOS!$E$13</f>
        <v>1</v>
      </c>
      <c r="H484" s="178"/>
      <c r="I484" s="191"/>
      <c r="J484" s="178"/>
      <c r="K484" s="178"/>
      <c r="L484" s="178"/>
      <c r="M484" s="178"/>
      <c r="N484" s="160" t="str">
        <f t="shared" si="38"/>
        <v/>
      </c>
      <c r="P484" s="160" t="str">
        <f t="shared" si="39"/>
        <v/>
      </c>
      <c r="Q484" s="160">
        <f t="shared" si="37"/>
        <v>0</v>
      </c>
      <c r="R484" s="160" t="str">
        <f t="shared" si="40"/>
        <v/>
      </c>
      <c r="S484" s="160" t="str">
        <f t="shared" si="41"/>
        <v/>
      </c>
    </row>
    <row r="485" spans="3:19" ht="17.45" customHeight="1" x14ac:dyDescent="0.25">
      <c r="C485" s="188"/>
      <c r="D485" s="189"/>
      <c r="E485" s="178"/>
      <c r="F485" s="178"/>
      <c r="G485" s="190">
        <f>DATOS!$E$13</f>
        <v>1</v>
      </c>
      <c r="H485" s="178"/>
      <c r="I485" s="191"/>
      <c r="J485" s="178"/>
      <c r="K485" s="178"/>
      <c r="L485" s="178"/>
      <c r="M485" s="178"/>
      <c r="N485" s="160" t="str">
        <f t="shared" si="38"/>
        <v/>
      </c>
      <c r="P485" s="160" t="str">
        <f t="shared" si="39"/>
        <v/>
      </c>
      <c r="Q485" s="160">
        <f t="shared" si="37"/>
        <v>0</v>
      </c>
      <c r="R485" s="160" t="str">
        <f t="shared" si="40"/>
        <v/>
      </c>
      <c r="S485" s="160" t="str">
        <f t="shared" si="41"/>
        <v/>
      </c>
    </row>
    <row r="486" spans="3:19" ht="17.45" customHeight="1" x14ac:dyDescent="0.25">
      <c r="C486" s="188"/>
      <c r="D486" s="189"/>
      <c r="E486" s="178"/>
      <c r="F486" s="178"/>
      <c r="G486" s="190">
        <f>DATOS!$E$13</f>
        <v>1</v>
      </c>
      <c r="H486" s="178"/>
      <c r="I486" s="191"/>
      <c r="J486" s="178"/>
      <c r="K486" s="178"/>
      <c r="L486" s="178"/>
      <c r="M486" s="178"/>
      <c r="N486" s="160" t="str">
        <f t="shared" si="38"/>
        <v/>
      </c>
      <c r="P486" s="160" t="str">
        <f t="shared" si="39"/>
        <v/>
      </c>
      <c r="Q486" s="160">
        <f t="shared" si="37"/>
        <v>0</v>
      </c>
      <c r="R486" s="160" t="str">
        <f t="shared" si="40"/>
        <v/>
      </c>
      <c r="S486" s="160" t="str">
        <f t="shared" si="41"/>
        <v/>
      </c>
    </row>
    <row r="487" spans="3:19" ht="17.45" customHeight="1" x14ac:dyDescent="0.25">
      <c r="C487" s="188"/>
      <c r="D487" s="189"/>
      <c r="E487" s="178"/>
      <c r="F487" s="178"/>
      <c r="G487" s="190">
        <f>DATOS!$E$13</f>
        <v>1</v>
      </c>
      <c r="H487" s="178"/>
      <c r="I487" s="191"/>
      <c r="J487" s="178"/>
      <c r="K487" s="178"/>
      <c r="L487" s="178"/>
      <c r="M487" s="178"/>
      <c r="N487" s="160" t="str">
        <f t="shared" si="38"/>
        <v/>
      </c>
      <c r="P487" s="160" t="str">
        <f t="shared" si="39"/>
        <v/>
      </c>
      <c r="Q487" s="160">
        <f t="shared" si="37"/>
        <v>0</v>
      </c>
      <c r="R487" s="160" t="str">
        <f t="shared" si="40"/>
        <v/>
      </c>
      <c r="S487" s="160" t="str">
        <f t="shared" si="41"/>
        <v/>
      </c>
    </row>
    <row r="488" spans="3:19" ht="17.45" customHeight="1" x14ac:dyDescent="0.25">
      <c r="C488" s="188"/>
      <c r="D488" s="189"/>
      <c r="E488" s="178"/>
      <c r="F488" s="178"/>
      <c r="G488" s="190">
        <f>DATOS!$E$13</f>
        <v>1</v>
      </c>
      <c r="H488" s="178"/>
      <c r="I488" s="191"/>
      <c r="J488" s="178"/>
      <c r="K488" s="178"/>
      <c r="L488" s="178"/>
      <c r="M488" s="178"/>
      <c r="N488" s="160" t="str">
        <f t="shared" si="38"/>
        <v/>
      </c>
      <c r="P488" s="160" t="str">
        <f t="shared" si="39"/>
        <v/>
      </c>
      <c r="Q488" s="160">
        <f t="shared" si="37"/>
        <v>0</v>
      </c>
      <c r="R488" s="160" t="str">
        <f t="shared" si="40"/>
        <v/>
      </c>
      <c r="S488" s="160" t="str">
        <f t="shared" si="41"/>
        <v/>
      </c>
    </row>
    <row r="489" spans="3:19" ht="17.45" customHeight="1" x14ac:dyDescent="0.25">
      <c r="C489" s="188"/>
      <c r="D489" s="189"/>
      <c r="E489" s="178"/>
      <c r="F489" s="178"/>
      <c r="G489" s="190">
        <f>DATOS!$E$13</f>
        <v>1</v>
      </c>
      <c r="H489" s="178"/>
      <c r="I489" s="191"/>
      <c r="J489" s="178"/>
      <c r="K489" s="178"/>
      <c r="L489" s="178"/>
      <c r="M489" s="178"/>
      <c r="N489" s="160" t="str">
        <f t="shared" si="38"/>
        <v/>
      </c>
      <c r="P489" s="160" t="str">
        <f t="shared" si="39"/>
        <v/>
      </c>
      <c r="Q489" s="160">
        <f t="shared" si="37"/>
        <v>0</v>
      </c>
      <c r="R489" s="160" t="str">
        <f t="shared" si="40"/>
        <v/>
      </c>
      <c r="S489" s="160" t="str">
        <f t="shared" si="41"/>
        <v/>
      </c>
    </row>
    <row r="490" spans="3:19" ht="17.45" customHeight="1" x14ac:dyDescent="0.25">
      <c r="C490" s="188"/>
      <c r="D490" s="189"/>
      <c r="E490" s="178"/>
      <c r="F490" s="178"/>
      <c r="G490" s="190">
        <f>DATOS!$E$13</f>
        <v>1</v>
      </c>
      <c r="H490" s="178"/>
      <c r="I490" s="191"/>
      <c r="J490" s="178"/>
      <c r="K490" s="178"/>
      <c r="L490" s="178"/>
      <c r="M490" s="178"/>
      <c r="N490" s="160" t="str">
        <f t="shared" si="38"/>
        <v/>
      </c>
      <c r="P490" s="160" t="str">
        <f t="shared" si="39"/>
        <v/>
      </c>
      <c r="Q490" s="160">
        <f t="shared" si="37"/>
        <v>0</v>
      </c>
      <c r="R490" s="160" t="str">
        <f t="shared" si="40"/>
        <v/>
      </c>
      <c r="S490" s="160" t="str">
        <f t="shared" si="41"/>
        <v/>
      </c>
    </row>
    <row r="491" spans="3:19" ht="17.45" customHeight="1" x14ac:dyDescent="0.25">
      <c r="C491" s="188"/>
      <c r="D491" s="189"/>
      <c r="E491" s="178"/>
      <c r="F491" s="178"/>
      <c r="G491" s="190">
        <f>DATOS!$E$13</f>
        <v>1</v>
      </c>
      <c r="H491" s="178"/>
      <c r="I491" s="191"/>
      <c r="J491" s="178"/>
      <c r="K491" s="178"/>
      <c r="L491" s="178"/>
      <c r="M491" s="178"/>
      <c r="N491" s="160" t="str">
        <f t="shared" si="38"/>
        <v/>
      </c>
      <c r="P491" s="160" t="str">
        <f t="shared" si="39"/>
        <v/>
      </c>
      <c r="Q491" s="160">
        <f t="shared" si="37"/>
        <v>0</v>
      </c>
      <c r="R491" s="160" t="str">
        <f t="shared" si="40"/>
        <v/>
      </c>
      <c r="S491" s="160" t="str">
        <f t="shared" si="41"/>
        <v/>
      </c>
    </row>
    <row r="492" spans="3:19" ht="17.45" customHeight="1" x14ac:dyDescent="0.25">
      <c r="C492" s="188"/>
      <c r="D492" s="189"/>
      <c r="E492" s="178"/>
      <c r="F492" s="178"/>
      <c r="G492" s="190">
        <f>DATOS!$E$13</f>
        <v>1</v>
      </c>
      <c r="H492" s="178"/>
      <c r="I492" s="191"/>
      <c r="J492" s="178"/>
      <c r="K492" s="178"/>
      <c r="L492" s="178"/>
      <c r="M492" s="178"/>
      <c r="N492" s="160" t="str">
        <f t="shared" si="38"/>
        <v/>
      </c>
      <c r="P492" s="160" t="str">
        <f t="shared" si="39"/>
        <v/>
      </c>
      <c r="Q492" s="160">
        <f t="shared" si="37"/>
        <v>0</v>
      </c>
      <c r="R492" s="160" t="str">
        <f t="shared" si="40"/>
        <v/>
      </c>
      <c r="S492" s="160" t="str">
        <f t="shared" si="41"/>
        <v/>
      </c>
    </row>
    <row r="493" spans="3:19" ht="17.45" customHeight="1" x14ac:dyDescent="0.25">
      <c r="C493" s="188"/>
      <c r="D493" s="189"/>
      <c r="E493" s="178"/>
      <c r="F493" s="178"/>
      <c r="G493" s="190">
        <f>DATOS!$E$13</f>
        <v>1</v>
      </c>
      <c r="H493" s="178"/>
      <c r="I493" s="191"/>
      <c r="J493" s="178"/>
      <c r="K493" s="178"/>
      <c r="L493" s="178"/>
      <c r="M493" s="178"/>
      <c r="N493" s="160" t="str">
        <f t="shared" si="38"/>
        <v/>
      </c>
      <c r="P493" s="160" t="str">
        <f t="shared" si="39"/>
        <v/>
      </c>
      <c r="Q493" s="160">
        <f t="shared" si="37"/>
        <v>0</v>
      </c>
      <c r="R493" s="160" t="str">
        <f t="shared" si="40"/>
        <v/>
      </c>
      <c r="S493" s="160" t="str">
        <f t="shared" si="41"/>
        <v/>
      </c>
    </row>
    <row r="494" spans="3:19" ht="17.45" customHeight="1" x14ac:dyDescent="0.25">
      <c r="C494" s="188"/>
      <c r="D494" s="189"/>
      <c r="E494" s="178"/>
      <c r="F494" s="178"/>
      <c r="G494" s="190">
        <f>DATOS!$E$13</f>
        <v>1</v>
      </c>
      <c r="H494" s="178"/>
      <c r="I494" s="191"/>
      <c r="J494" s="178"/>
      <c r="K494" s="178"/>
      <c r="L494" s="178"/>
      <c r="M494" s="178"/>
      <c r="N494" s="160" t="str">
        <f t="shared" si="38"/>
        <v/>
      </c>
      <c r="P494" s="160" t="str">
        <f t="shared" si="39"/>
        <v/>
      </c>
      <c r="Q494" s="160">
        <f t="shared" si="37"/>
        <v>0</v>
      </c>
      <c r="R494" s="160" t="str">
        <f t="shared" si="40"/>
        <v/>
      </c>
      <c r="S494" s="160" t="str">
        <f t="shared" si="41"/>
        <v/>
      </c>
    </row>
    <row r="495" spans="3:19" ht="17.45" customHeight="1" x14ac:dyDescent="0.25">
      <c r="C495" s="188"/>
      <c r="D495" s="189"/>
      <c r="E495" s="178"/>
      <c r="F495" s="178"/>
      <c r="G495" s="190">
        <f>DATOS!$E$13</f>
        <v>1</v>
      </c>
      <c r="H495" s="178"/>
      <c r="I495" s="191"/>
      <c r="J495" s="178"/>
      <c r="K495" s="178"/>
      <c r="L495" s="178"/>
      <c r="M495" s="178"/>
      <c r="N495" s="160" t="str">
        <f t="shared" si="38"/>
        <v/>
      </c>
      <c r="P495" s="160" t="str">
        <f t="shared" si="39"/>
        <v/>
      </c>
      <c r="Q495" s="160">
        <f t="shared" si="37"/>
        <v>0</v>
      </c>
      <c r="R495" s="160" t="str">
        <f t="shared" si="40"/>
        <v/>
      </c>
      <c r="S495" s="160" t="str">
        <f t="shared" si="41"/>
        <v/>
      </c>
    </row>
    <row r="496" spans="3:19" ht="17.45" customHeight="1" x14ac:dyDescent="0.25">
      <c r="C496" s="188"/>
      <c r="D496" s="189"/>
      <c r="E496" s="178"/>
      <c r="F496" s="178"/>
      <c r="G496" s="190">
        <f>DATOS!$E$13</f>
        <v>1</v>
      </c>
      <c r="H496" s="178"/>
      <c r="I496" s="191"/>
      <c r="J496" s="178"/>
      <c r="K496" s="178"/>
      <c r="L496" s="178"/>
      <c r="M496" s="178"/>
      <c r="N496" s="160" t="str">
        <f t="shared" si="38"/>
        <v/>
      </c>
      <c r="P496" s="160" t="str">
        <f t="shared" si="39"/>
        <v/>
      </c>
      <c r="Q496" s="160">
        <f t="shared" si="37"/>
        <v>0</v>
      </c>
      <c r="R496" s="160" t="str">
        <f t="shared" si="40"/>
        <v/>
      </c>
      <c r="S496" s="160" t="str">
        <f t="shared" si="41"/>
        <v/>
      </c>
    </row>
    <row r="497" spans="3:19" ht="17.45" customHeight="1" x14ac:dyDescent="0.25">
      <c r="C497" s="188"/>
      <c r="D497" s="189"/>
      <c r="E497" s="178"/>
      <c r="F497" s="178"/>
      <c r="G497" s="190">
        <f>DATOS!$E$13</f>
        <v>1</v>
      </c>
      <c r="H497" s="178"/>
      <c r="I497" s="191"/>
      <c r="J497" s="178"/>
      <c r="K497" s="178"/>
      <c r="L497" s="178"/>
      <c r="M497" s="178"/>
      <c r="N497" s="160" t="str">
        <f t="shared" si="38"/>
        <v/>
      </c>
      <c r="P497" s="160" t="str">
        <f t="shared" si="39"/>
        <v/>
      </c>
      <c r="Q497" s="160">
        <f t="shared" si="37"/>
        <v>0</v>
      </c>
      <c r="R497" s="160" t="str">
        <f t="shared" si="40"/>
        <v/>
      </c>
      <c r="S497" s="160" t="str">
        <f t="shared" si="41"/>
        <v/>
      </c>
    </row>
    <row r="498" spans="3:19" ht="17.45" customHeight="1" x14ac:dyDescent="0.25">
      <c r="C498" s="188"/>
      <c r="D498" s="189"/>
      <c r="E498" s="178"/>
      <c r="F498" s="178"/>
      <c r="G498" s="190">
        <f>DATOS!$E$13</f>
        <v>1</v>
      </c>
      <c r="H498" s="178"/>
      <c r="I498" s="191"/>
      <c r="J498" s="178"/>
      <c r="K498" s="178"/>
      <c r="L498" s="178"/>
      <c r="M498" s="178"/>
      <c r="N498" s="160" t="str">
        <f t="shared" si="38"/>
        <v/>
      </c>
      <c r="P498" s="160" t="str">
        <f t="shared" si="39"/>
        <v/>
      </c>
      <c r="Q498" s="160">
        <f t="shared" si="37"/>
        <v>0</v>
      </c>
      <c r="R498" s="160" t="str">
        <f t="shared" si="40"/>
        <v/>
      </c>
      <c r="S498" s="160" t="str">
        <f t="shared" si="41"/>
        <v/>
      </c>
    </row>
    <row r="499" spans="3:19" ht="17.45" customHeight="1" x14ac:dyDescent="0.25">
      <c r="C499" s="188"/>
      <c r="D499" s="189"/>
      <c r="E499" s="178"/>
      <c r="F499" s="178"/>
      <c r="G499" s="190">
        <f>DATOS!$E$13</f>
        <v>1</v>
      </c>
      <c r="H499" s="178"/>
      <c r="I499" s="191"/>
      <c r="J499" s="178"/>
      <c r="K499" s="178"/>
      <c r="L499" s="178"/>
      <c r="M499" s="178"/>
      <c r="N499" s="160" t="str">
        <f t="shared" si="38"/>
        <v/>
      </c>
      <c r="P499" s="160" t="str">
        <f t="shared" si="39"/>
        <v/>
      </c>
      <c r="Q499" s="160">
        <f t="shared" si="37"/>
        <v>0</v>
      </c>
      <c r="R499" s="160" t="str">
        <f t="shared" si="40"/>
        <v/>
      </c>
      <c r="S499" s="160" t="str">
        <f t="shared" si="41"/>
        <v/>
      </c>
    </row>
    <row r="500" spans="3:19" ht="17.45" customHeight="1" x14ac:dyDescent="0.25">
      <c r="C500" s="188"/>
      <c r="D500" s="189"/>
      <c r="E500" s="178"/>
      <c r="F500" s="178"/>
      <c r="G500" s="190">
        <f>DATOS!$E$13</f>
        <v>1</v>
      </c>
      <c r="H500" s="178"/>
      <c r="I500" s="191"/>
      <c r="J500" s="178"/>
      <c r="K500" s="178"/>
      <c r="L500" s="178"/>
      <c r="M500" s="178"/>
      <c r="N500" s="160" t="str">
        <f t="shared" si="38"/>
        <v/>
      </c>
      <c r="P500" s="160" t="str">
        <f t="shared" si="39"/>
        <v/>
      </c>
      <c r="Q500" s="160">
        <f t="shared" si="37"/>
        <v>0</v>
      </c>
      <c r="R500" s="160" t="str">
        <f t="shared" si="40"/>
        <v/>
      </c>
      <c r="S500" s="160" t="str">
        <f t="shared" si="41"/>
        <v/>
      </c>
    </row>
    <row r="501" spans="3:19" ht="17.45" customHeight="1" x14ac:dyDescent="0.25">
      <c r="C501" s="188"/>
      <c r="D501" s="189"/>
      <c r="E501" s="178"/>
      <c r="F501" s="178"/>
      <c r="G501" s="190">
        <f>DATOS!$E$13</f>
        <v>1</v>
      </c>
      <c r="H501" s="178"/>
      <c r="I501" s="191"/>
      <c r="J501" s="178"/>
      <c r="K501" s="178"/>
      <c r="L501" s="178"/>
      <c r="M501" s="178"/>
      <c r="N501" s="160" t="str">
        <f t="shared" si="38"/>
        <v/>
      </c>
      <c r="P501" s="160" t="str">
        <f t="shared" si="39"/>
        <v/>
      </c>
      <c r="Q501" s="160">
        <f t="shared" si="37"/>
        <v>0</v>
      </c>
      <c r="R501" s="160" t="str">
        <f t="shared" si="40"/>
        <v/>
      </c>
      <c r="S501" s="160" t="str">
        <f t="shared" si="41"/>
        <v/>
      </c>
    </row>
    <row r="502" spans="3:19" ht="17.45" customHeight="1" x14ac:dyDescent="0.25">
      <c r="C502" s="188"/>
      <c r="D502" s="189"/>
      <c r="E502" s="178"/>
      <c r="F502" s="178"/>
      <c r="G502" s="190">
        <f>DATOS!$E$13</f>
        <v>1</v>
      </c>
      <c r="H502" s="178"/>
      <c r="I502" s="191"/>
      <c r="J502" s="178"/>
      <c r="K502" s="178"/>
      <c r="L502" s="178"/>
      <c r="M502" s="178"/>
      <c r="N502" s="160" t="str">
        <f t="shared" si="38"/>
        <v/>
      </c>
      <c r="P502" s="160" t="str">
        <f t="shared" si="39"/>
        <v/>
      </c>
      <c r="Q502" s="160">
        <f t="shared" si="37"/>
        <v>0</v>
      </c>
      <c r="R502" s="160" t="str">
        <f t="shared" si="40"/>
        <v/>
      </c>
      <c r="S502" s="160" t="str">
        <f t="shared" si="41"/>
        <v/>
      </c>
    </row>
    <row r="503" spans="3:19" ht="17.45" customHeight="1" x14ac:dyDescent="0.25">
      <c r="C503" s="188"/>
      <c r="D503" s="189"/>
      <c r="E503" s="178"/>
      <c r="F503" s="178"/>
      <c r="G503" s="190">
        <f>DATOS!$E$13</f>
        <v>1</v>
      </c>
      <c r="H503" s="178"/>
      <c r="I503" s="191"/>
      <c r="J503" s="178"/>
      <c r="K503" s="178"/>
      <c r="L503" s="178"/>
      <c r="M503" s="178"/>
      <c r="N503" s="160" t="str">
        <f t="shared" si="38"/>
        <v/>
      </c>
      <c r="P503" s="160" t="str">
        <f t="shared" si="39"/>
        <v/>
      </c>
      <c r="Q503" s="160">
        <f t="shared" si="37"/>
        <v>0</v>
      </c>
      <c r="R503" s="160" t="str">
        <f t="shared" si="40"/>
        <v/>
      </c>
      <c r="S503" s="160" t="str">
        <f t="shared" si="41"/>
        <v/>
      </c>
    </row>
    <row r="504" spans="3:19" ht="17.45" customHeight="1" x14ac:dyDescent="0.25">
      <c r="C504" s="188"/>
      <c r="D504" s="189"/>
      <c r="E504" s="178"/>
      <c r="F504" s="178"/>
      <c r="G504" s="190">
        <f>DATOS!$E$13</f>
        <v>1</v>
      </c>
      <c r="H504" s="178"/>
      <c r="I504" s="191"/>
      <c r="J504" s="178"/>
      <c r="K504" s="178"/>
      <c r="L504" s="178"/>
      <c r="M504" s="178"/>
      <c r="N504" s="160" t="str">
        <f t="shared" si="38"/>
        <v/>
      </c>
      <c r="P504" s="160" t="str">
        <f t="shared" si="39"/>
        <v/>
      </c>
      <c r="Q504" s="160">
        <f t="shared" si="37"/>
        <v>0</v>
      </c>
      <c r="R504" s="160" t="str">
        <f t="shared" si="40"/>
        <v/>
      </c>
      <c r="S504" s="160" t="str">
        <f t="shared" si="41"/>
        <v/>
      </c>
    </row>
    <row r="505" spans="3:19" ht="17.45" customHeight="1" x14ac:dyDescent="0.25">
      <c r="C505" s="188"/>
      <c r="D505" s="189"/>
      <c r="E505" s="178"/>
      <c r="F505" s="178"/>
      <c r="G505" s="190">
        <f>DATOS!$E$13</f>
        <v>1</v>
      </c>
      <c r="H505" s="178"/>
      <c r="I505" s="191"/>
      <c r="J505" s="178"/>
      <c r="K505" s="178"/>
      <c r="L505" s="178"/>
      <c r="M505" s="178"/>
      <c r="N505" s="160" t="str">
        <f t="shared" si="38"/>
        <v/>
      </c>
      <c r="P505" s="160" t="str">
        <f t="shared" si="39"/>
        <v/>
      </c>
      <c r="Q505" s="160">
        <f t="shared" si="37"/>
        <v>0</v>
      </c>
      <c r="R505" s="160" t="str">
        <f t="shared" si="40"/>
        <v/>
      </c>
      <c r="S505" s="160" t="str">
        <f t="shared" si="41"/>
        <v/>
      </c>
    </row>
    <row r="506" spans="3:19" ht="17.45" customHeight="1" x14ac:dyDescent="0.25">
      <c r="C506" s="188"/>
      <c r="D506" s="189"/>
      <c r="E506" s="178"/>
      <c r="F506" s="178"/>
      <c r="G506" s="190">
        <f>DATOS!$E$13</f>
        <v>1</v>
      </c>
      <c r="H506" s="178"/>
      <c r="I506" s="191"/>
      <c r="J506" s="178"/>
      <c r="K506" s="178"/>
      <c r="L506" s="178"/>
      <c r="M506" s="178"/>
      <c r="N506" s="160" t="str">
        <f t="shared" si="38"/>
        <v/>
      </c>
      <c r="P506" s="160" t="str">
        <f t="shared" si="39"/>
        <v/>
      </c>
      <c r="Q506" s="160">
        <f t="shared" si="37"/>
        <v>0</v>
      </c>
      <c r="R506" s="160" t="str">
        <f t="shared" si="40"/>
        <v/>
      </c>
      <c r="S506" s="160" t="str">
        <f t="shared" si="41"/>
        <v/>
      </c>
    </row>
    <row r="507" spans="3:19" ht="17.45" customHeight="1" x14ac:dyDescent="0.25">
      <c r="C507" s="188"/>
      <c r="D507" s="189"/>
      <c r="E507" s="178"/>
      <c r="F507" s="178"/>
      <c r="G507" s="190">
        <f>DATOS!$E$13</f>
        <v>1</v>
      </c>
      <c r="H507" s="178"/>
      <c r="I507" s="191"/>
      <c r="J507" s="178"/>
      <c r="K507" s="178"/>
      <c r="L507" s="178"/>
      <c r="M507" s="178"/>
      <c r="N507" s="160" t="str">
        <f t="shared" si="38"/>
        <v/>
      </c>
      <c r="P507" s="160" t="str">
        <f t="shared" si="39"/>
        <v/>
      </c>
      <c r="Q507" s="160">
        <f t="shared" si="37"/>
        <v>0</v>
      </c>
      <c r="R507" s="160" t="str">
        <f t="shared" si="40"/>
        <v/>
      </c>
      <c r="S507" s="160" t="str">
        <f t="shared" si="41"/>
        <v/>
      </c>
    </row>
    <row r="508" spans="3:19" ht="17.45" customHeight="1" x14ac:dyDescent="0.25">
      <c r="C508" s="188"/>
      <c r="D508" s="189"/>
      <c r="E508" s="178"/>
      <c r="F508" s="178"/>
      <c r="G508" s="190">
        <f>DATOS!$E$13</f>
        <v>1</v>
      </c>
      <c r="H508" s="178"/>
      <c r="I508" s="191"/>
      <c r="J508" s="178"/>
      <c r="K508" s="178"/>
      <c r="L508" s="178"/>
      <c r="M508" s="178"/>
      <c r="N508" s="160" t="str">
        <f t="shared" si="38"/>
        <v/>
      </c>
      <c r="P508" s="160" t="str">
        <f t="shared" si="39"/>
        <v/>
      </c>
      <c r="Q508" s="160">
        <f t="shared" si="37"/>
        <v>0</v>
      </c>
      <c r="R508" s="160" t="str">
        <f t="shared" si="40"/>
        <v/>
      </c>
      <c r="S508" s="160" t="str">
        <f t="shared" si="41"/>
        <v/>
      </c>
    </row>
    <row r="509" spans="3:19" ht="17.45" customHeight="1" x14ac:dyDescent="0.25">
      <c r="C509" s="188"/>
      <c r="D509" s="189"/>
      <c r="E509" s="178"/>
      <c r="F509" s="178"/>
      <c r="G509" s="190">
        <f>DATOS!$E$13</f>
        <v>1</v>
      </c>
      <c r="H509" s="178"/>
      <c r="I509" s="191"/>
      <c r="J509" s="178"/>
      <c r="K509" s="178"/>
      <c r="L509" s="178"/>
      <c r="M509" s="178"/>
      <c r="N509" s="160" t="str">
        <f t="shared" si="38"/>
        <v/>
      </c>
      <c r="P509" s="160" t="str">
        <f t="shared" si="39"/>
        <v/>
      </c>
      <c r="Q509" s="160">
        <f t="shared" si="37"/>
        <v>0</v>
      </c>
      <c r="R509" s="160" t="str">
        <f t="shared" si="40"/>
        <v/>
      </c>
      <c r="S509" s="160" t="str">
        <f t="shared" si="41"/>
        <v/>
      </c>
    </row>
    <row r="510" spans="3:19" ht="17.45" customHeight="1" x14ac:dyDescent="0.25">
      <c r="C510" s="188"/>
      <c r="D510" s="189"/>
      <c r="E510" s="178"/>
      <c r="F510" s="178"/>
      <c r="G510" s="190">
        <f>DATOS!$E$13</f>
        <v>1</v>
      </c>
      <c r="H510" s="178"/>
      <c r="I510" s="191"/>
      <c r="J510" s="178"/>
      <c r="K510" s="178"/>
      <c r="L510" s="178"/>
      <c r="M510" s="178"/>
      <c r="N510" s="160" t="str">
        <f t="shared" si="38"/>
        <v/>
      </c>
      <c r="P510" s="160" t="str">
        <f t="shared" si="39"/>
        <v/>
      </c>
      <c r="Q510" s="160">
        <f t="shared" si="37"/>
        <v>0</v>
      </c>
      <c r="R510" s="160" t="str">
        <f t="shared" si="40"/>
        <v/>
      </c>
      <c r="S510" s="160" t="str">
        <f t="shared" si="41"/>
        <v/>
      </c>
    </row>
    <row r="511" spans="3:19" ht="17.45" customHeight="1" x14ac:dyDescent="0.25">
      <c r="C511" s="188"/>
      <c r="D511" s="189"/>
      <c r="E511" s="178"/>
      <c r="F511" s="178"/>
      <c r="G511" s="190">
        <f>DATOS!$E$13</f>
        <v>1</v>
      </c>
      <c r="H511" s="178"/>
      <c r="I511" s="191"/>
      <c r="J511" s="178"/>
      <c r="K511" s="178"/>
      <c r="L511" s="178"/>
      <c r="M511" s="178"/>
      <c r="N511" s="160" t="str">
        <f t="shared" si="38"/>
        <v/>
      </c>
      <c r="P511" s="160" t="str">
        <f t="shared" si="39"/>
        <v/>
      </c>
      <c r="Q511" s="160">
        <f t="shared" si="37"/>
        <v>0</v>
      </c>
      <c r="R511" s="160" t="str">
        <f t="shared" si="40"/>
        <v/>
      </c>
      <c r="S511" s="160" t="str">
        <f t="shared" si="41"/>
        <v/>
      </c>
    </row>
    <row r="512" spans="3:19" ht="17.45" customHeight="1" x14ac:dyDescent="0.25">
      <c r="C512" s="188"/>
      <c r="D512" s="189"/>
      <c r="E512" s="178"/>
      <c r="F512" s="178"/>
      <c r="G512" s="190">
        <f>DATOS!$E$13</f>
        <v>1</v>
      </c>
      <c r="H512" s="178"/>
      <c r="I512" s="191"/>
      <c r="J512" s="178"/>
      <c r="K512" s="178"/>
      <c r="L512" s="178"/>
      <c r="M512" s="178"/>
      <c r="N512" s="160" t="str">
        <f t="shared" si="38"/>
        <v/>
      </c>
      <c r="P512" s="160" t="str">
        <f t="shared" si="39"/>
        <v/>
      </c>
      <c r="Q512" s="160">
        <f t="shared" si="37"/>
        <v>0</v>
      </c>
      <c r="R512" s="160" t="str">
        <f t="shared" si="40"/>
        <v/>
      </c>
      <c r="S512" s="160" t="str">
        <f t="shared" si="41"/>
        <v/>
      </c>
    </row>
    <row r="513" spans="3:19" ht="17.45" customHeight="1" x14ac:dyDescent="0.25">
      <c r="C513" s="188"/>
      <c r="D513" s="189"/>
      <c r="E513" s="178"/>
      <c r="F513" s="178"/>
      <c r="G513" s="190">
        <f>DATOS!$E$13</f>
        <v>1</v>
      </c>
      <c r="H513" s="178"/>
      <c r="I513" s="191"/>
      <c r="J513" s="178"/>
      <c r="K513" s="178"/>
      <c r="L513" s="178"/>
      <c r="M513" s="178"/>
      <c r="N513" s="160" t="str">
        <f t="shared" si="38"/>
        <v/>
      </c>
      <c r="P513" s="160" t="str">
        <f t="shared" si="39"/>
        <v/>
      </c>
      <c r="Q513" s="160">
        <f t="shared" si="37"/>
        <v>0</v>
      </c>
      <c r="R513" s="160" t="str">
        <f t="shared" si="40"/>
        <v/>
      </c>
      <c r="S513" s="160" t="str">
        <f t="shared" si="41"/>
        <v/>
      </c>
    </row>
    <row r="514" spans="3:19" ht="17.45" customHeight="1" x14ac:dyDescent="0.25">
      <c r="C514" s="188"/>
      <c r="D514" s="189"/>
      <c r="E514" s="178"/>
      <c r="F514" s="178"/>
      <c r="G514" s="190">
        <f>DATOS!$E$13</f>
        <v>1</v>
      </c>
      <c r="H514" s="178"/>
      <c r="I514" s="191"/>
      <c r="J514" s="178"/>
      <c r="K514" s="178"/>
      <c r="L514" s="178"/>
      <c r="M514" s="178"/>
      <c r="N514" s="160" t="str">
        <f t="shared" si="38"/>
        <v/>
      </c>
      <c r="P514" s="160" t="str">
        <f t="shared" si="39"/>
        <v/>
      </c>
      <c r="Q514" s="160">
        <f t="shared" si="37"/>
        <v>0</v>
      </c>
      <c r="R514" s="160" t="str">
        <f t="shared" si="40"/>
        <v/>
      </c>
      <c r="S514" s="160" t="str">
        <f t="shared" si="41"/>
        <v/>
      </c>
    </row>
    <row r="515" spans="3:19" ht="17.45" customHeight="1" x14ac:dyDescent="0.25">
      <c r="C515" s="188"/>
      <c r="D515" s="189"/>
      <c r="E515" s="178"/>
      <c r="F515" s="178"/>
      <c r="G515" s="190">
        <f>DATOS!$E$13</f>
        <v>1</v>
      </c>
      <c r="H515" s="178"/>
      <c r="I515" s="191"/>
      <c r="J515" s="178"/>
      <c r="K515" s="178"/>
      <c r="L515" s="178"/>
      <c r="M515" s="178"/>
      <c r="N515" s="160" t="str">
        <f t="shared" si="38"/>
        <v/>
      </c>
      <c r="P515" s="160" t="str">
        <f t="shared" si="39"/>
        <v/>
      </c>
      <c r="Q515" s="160">
        <f t="shared" si="37"/>
        <v>0</v>
      </c>
      <c r="R515" s="160" t="str">
        <f t="shared" si="40"/>
        <v/>
      </c>
      <c r="S515" s="160" t="str">
        <f t="shared" si="41"/>
        <v/>
      </c>
    </row>
    <row r="516" spans="3:19" ht="17.45" customHeight="1" x14ac:dyDescent="0.25">
      <c r="C516" s="188"/>
      <c r="D516" s="189"/>
      <c r="E516" s="178"/>
      <c r="F516" s="178"/>
      <c r="G516" s="190">
        <f>DATOS!$E$13</f>
        <v>1</v>
      </c>
      <c r="H516" s="178"/>
      <c r="I516" s="191"/>
      <c r="J516" s="178"/>
      <c r="K516" s="178"/>
      <c r="L516" s="178"/>
      <c r="M516" s="178"/>
      <c r="N516" s="160" t="str">
        <f t="shared" si="38"/>
        <v/>
      </c>
      <c r="O516" s="50"/>
      <c r="P516" s="160" t="str">
        <f t="shared" si="39"/>
        <v/>
      </c>
      <c r="Q516" s="160">
        <f t="shared" si="37"/>
        <v>0</v>
      </c>
      <c r="R516" s="160" t="str">
        <f t="shared" si="40"/>
        <v/>
      </c>
      <c r="S516" s="160" t="str">
        <f t="shared" si="41"/>
        <v/>
      </c>
    </row>
  </sheetData>
  <sheetProtection algorithmName="SHA-512" hashValue="KyC3ssFYU57nGFQrrAhYYIFyAUDIuP73YlmiwMk5SzQlHjIcOZgZIS+Y2lGdqi3DygB/Kc7RjLp+5vPSPu1tRQ==" saltValue="/6QzvYYLJgiHQVfWIoMBWQ==" spinCount="100000" sheet="1" objects="1" scenarios="1" formatColumns="0" formatRows="0" autoFilter="0"/>
  <autoFilter ref="M16:N16" xr:uid="{00000000-0009-0000-0000-00001C000000}"/>
  <mergeCells count="21">
    <mergeCell ref="A1:A4"/>
    <mergeCell ref="A5:A6"/>
    <mergeCell ref="M6:M7"/>
    <mergeCell ref="K6:K7"/>
    <mergeCell ref="L1:N1"/>
    <mergeCell ref="L4:N4"/>
    <mergeCell ref="H6:H7"/>
    <mergeCell ref="J6:J7"/>
    <mergeCell ref="E6:E7"/>
    <mergeCell ref="F6:F7"/>
    <mergeCell ref="I6:I7"/>
    <mergeCell ref="N6:N7"/>
    <mergeCell ref="L6:L7"/>
    <mergeCell ref="G6:G7"/>
    <mergeCell ref="A15:A16"/>
    <mergeCell ref="P6:P7"/>
    <mergeCell ref="Q6:Q7"/>
    <mergeCell ref="R6:R7"/>
    <mergeCell ref="S6:S7"/>
    <mergeCell ref="C6:C7"/>
    <mergeCell ref="D6:D7"/>
  </mergeCells>
  <phoneticPr fontId="0" type="noConversion"/>
  <hyperlinks>
    <hyperlink ref="A15:A16" location="CONTACTO!A1" display="Contacto" xr:uid="{00000000-0004-0000-1C00-000000000000}"/>
    <hyperlink ref="A5:A6" location="MENU!A1" display="M e n ú" xr:uid="{00000000-0004-0000-1C00-000001000000}"/>
    <hyperlink ref="A10" location="'INVERSIONES ARRENDAMIENTO'!A1" display="Inversiones Arrendamiento" xr:uid="{00000000-0004-0000-1C00-000002000000}"/>
    <hyperlink ref="A14" location="PROVEEDORES!A1" display="Catálogo de Proveedores" xr:uid="{00000000-0004-0000-1C00-000003000000}"/>
    <hyperlink ref="A13" location="DIOT!A1" display="Declaración del DIOT" xr:uid="{00000000-0004-0000-1C00-000004000000}"/>
    <hyperlink ref="A12" location="TARIFAS!A1" display="Tablas y Tarifas de ISR" xr:uid="{00000000-0004-0000-1C00-000005000000}"/>
    <hyperlink ref="A11" location="IMPUESTOS!A1" display="Impuestos" xr:uid="{00000000-0004-0000-1C00-000006000000}"/>
    <hyperlink ref="A9" location="'INVERSIONES EMPR PROF'!A1" display="Inversiones Empresarial y P" xr:uid="{00000000-0004-0000-1C00-000007000000}"/>
    <hyperlink ref="A8" location="'INGRESOS Y EGRESOS'!A1" display="Ingresos y Egresos" xr:uid="{00000000-0004-0000-1C00-000008000000}"/>
    <hyperlink ref="A7" location="DATOS!A1" display="Datos de la Empresa" xr:uid="{00000000-0004-0000-1C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1C00-000000000000}">
          <x14:formula1>
            <xm:f>LISTA!$B$15:$B$18</xm:f>
          </x14:formula1>
          <xm:sqref>I17:I516</xm:sqref>
        </x14:dataValidation>
        <x14:dataValidation type="list" allowBlank="1" showInputMessage="1" showErrorMessage="1" errorTitle="REGIMEN FISCAL" error="Seleccione el régimen fiscal aplicable" xr:uid="{00000000-0002-0000-1C00-000001000000}">
          <x14:formula1>
            <xm:f>LISTA!$B$21:$B$24</xm:f>
          </x14:formula1>
          <xm:sqref>G17:G516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45"/>
  <sheetViews>
    <sheetView zoomScaleNormal="100" workbookViewId="0">
      <pane xSplit="1" topLeftCell="B1" activePane="topRight" state="frozen"/>
      <selection pane="top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10" width="12.7109375" style="15" customWidth="1"/>
    <col min="11" max="11" width="4.7109375" style="15" customWidth="1"/>
    <col min="12" max="16384" width="11.42578125" style="15"/>
  </cols>
  <sheetData>
    <row r="1" spans="1:10" ht="17.45" customHeight="1" x14ac:dyDescent="0.2">
      <c r="A1" s="211" t="s">
        <v>244</v>
      </c>
    </row>
    <row r="2" spans="1:10" ht="17.45" customHeight="1" x14ac:dyDescent="0.2">
      <c r="A2" s="211"/>
      <c r="C2" s="215" t="s">
        <v>244</v>
      </c>
      <c r="D2" s="215"/>
      <c r="E2" s="215"/>
      <c r="F2" s="215"/>
      <c r="G2" s="215"/>
      <c r="H2" s="215"/>
      <c r="I2" s="215"/>
      <c r="J2" s="215"/>
    </row>
    <row r="3" spans="1:10" ht="17.45" customHeight="1" x14ac:dyDescent="0.2">
      <c r="A3" s="211"/>
      <c r="C3" s="215"/>
      <c r="D3" s="215"/>
      <c r="E3" s="215"/>
      <c r="F3" s="215"/>
      <c r="G3" s="215"/>
      <c r="H3" s="215"/>
      <c r="I3" s="215"/>
      <c r="J3" s="215"/>
    </row>
    <row r="4" spans="1:10" ht="17.45" customHeight="1" x14ac:dyDescent="0.2">
      <c r="A4" s="212"/>
    </row>
    <row r="5" spans="1:10" ht="17.45" customHeight="1" x14ac:dyDescent="0.2">
      <c r="A5" s="213" t="s">
        <v>251</v>
      </c>
      <c r="C5" s="219" t="s">
        <v>162</v>
      </c>
      <c r="D5" s="219"/>
      <c r="E5" s="219"/>
      <c r="F5" s="219"/>
      <c r="G5" s="219"/>
      <c r="H5" s="219"/>
      <c r="I5" s="219"/>
      <c r="J5" s="219"/>
    </row>
    <row r="6" spans="1:10" ht="17.45" customHeight="1" x14ac:dyDescent="0.2">
      <c r="A6" s="213"/>
      <c r="C6" s="220"/>
      <c r="D6" s="220"/>
      <c r="E6" s="220"/>
      <c r="F6" s="220"/>
      <c r="G6" s="220"/>
      <c r="H6" s="220"/>
      <c r="I6" s="220"/>
      <c r="J6" s="220"/>
    </row>
    <row r="7" spans="1:10" ht="17.45" customHeight="1" x14ac:dyDescent="0.2">
      <c r="A7" s="114" t="s">
        <v>163</v>
      </c>
      <c r="C7" s="216" t="s">
        <v>245</v>
      </c>
      <c r="D7" s="216"/>
      <c r="E7" s="216"/>
      <c r="F7" s="216"/>
      <c r="G7" s="216"/>
      <c r="H7" s="216"/>
      <c r="I7" s="216"/>
      <c r="J7" s="216"/>
    </row>
    <row r="8" spans="1:10" ht="17.45" customHeight="1" x14ac:dyDescent="0.2">
      <c r="A8" s="114" t="s">
        <v>166</v>
      </c>
      <c r="D8" s="14"/>
      <c r="E8" s="221" t="s">
        <v>256</v>
      </c>
      <c r="F8" s="221"/>
      <c r="G8" s="221"/>
      <c r="H8" s="221"/>
      <c r="I8" s="14"/>
    </row>
    <row r="9" spans="1:10" ht="17.45" customHeight="1" x14ac:dyDescent="0.25">
      <c r="A9" s="114" t="s">
        <v>205</v>
      </c>
      <c r="C9" s="83"/>
      <c r="D9" s="83"/>
      <c r="E9" s="222"/>
      <c r="F9" s="222"/>
      <c r="G9" s="222"/>
      <c r="H9" s="222"/>
      <c r="I9" s="83"/>
      <c r="J9" s="83"/>
    </row>
    <row r="10" spans="1:10" ht="17.45" customHeight="1" x14ac:dyDescent="0.25">
      <c r="A10" s="114" t="s">
        <v>206</v>
      </c>
      <c r="C10" s="83"/>
      <c r="D10" s="83"/>
      <c r="I10" s="83"/>
      <c r="J10" s="83"/>
    </row>
    <row r="11" spans="1:10" ht="17.45" customHeight="1" x14ac:dyDescent="0.2">
      <c r="A11" s="114" t="s">
        <v>137</v>
      </c>
      <c r="C11" s="216" t="s">
        <v>255</v>
      </c>
      <c r="D11" s="216"/>
      <c r="E11" s="216"/>
      <c r="F11" s="216"/>
      <c r="G11" s="216"/>
      <c r="H11" s="216"/>
      <c r="I11" s="216"/>
      <c r="J11" s="216"/>
    </row>
    <row r="12" spans="1:10" ht="17.45" customHeight="1" x14ac:dyDescent="0.25">
      <c r="A12" s="114" t="s">
        <v>164</v>
      </c>
      <c r="C12" s="83"/>
      <c r="D12" s="83"/>
      <c r="E12" s="221" t="s">
        <v>257</v>
      </c>
      <c r="F12" s="221"/>
      <c r="G12" s="221"/>
      <c r="H12" s="221"/>
      <c r="I12" s="83"/>
      <c r="J12" s="83"/>
    </row>
    <row r="13" spans="1:10" ht="17.45" customHeight="1" x14ac:dyDescent="0.25">
      <c r="A13" s="114" t="s">
        <v>165</v>
      </c>
      <c r="C13" s="83"/>
      <c r="D13" s="83"/>
      <c r="E13" s="222"/>
      <c r="F13" s="222"/>
      <c r="G13" s="222"/>
      <c r="H13" s="222"/>
      <c r="I13" s="83"/>
      <c r="J13" s="83"/>
    </row>
    <row r="14" spans="1:10" ht="17.45" customHeight="1" x14ac:dyDescent="0.25">
      <c r="A14" s="114" t="s">
        <v>160</v>
      </c>
      <c r="C14" s="83"/>
      <c r="D14" s="83"/>
      <c r="E14" s="83"/>
      <c r="F14" s="83"/>
      <c r="G14" s="83"/>
      <c r="H14" s="83"/>
      <c r="I14" s="83"/>
      <c r="J14" s="83"/>
    </row>
    <row r="15" spans="1:10" ht="17.45" customHeight="1" x14ac:dyDescent="0.2">
      <c r="A15" s="210" t="s">
        <v>250</v>
      </c>
      <c r="C15" s="218" t="s">
        <v>241</v>
      </c>
      <c r="D15" s="218"/>
      <c r="E15" s="218"/>
      <c r="F15" s="218"/>
      <c r="G15" s="218"/>
      <c r="H15" s="218"/>
      <c r="I15" s="218"/>
      <c r="J15" s="218"/>
    </row>
    <row r="16" spans="1:10" ht="17.45" customHeight="1" x14ac:dyDescent="0.25">
      <c r="A16" s="210"/>
      <c r="C16" s="83"/>
      <c r="D16" s="83"/>
      <c r="E16" s="217" t="s">
        <v>242</v>
      </c>
      <c r="F16" s="217"/>
      <c r="G16" s="217"/>
      <c r="H16" s="217"/>
      <c r="I16" s="83"/>
      <c r="J16" s="83"/>
    </row>
    <row r="17" spans="1:16" ht="17.45" customHeight="1" x14ac:dyDescent="0.25">
      <c r="A17" s="113"/>
      <c r="C17" s="83"/>
      <c r="D17" s="83"/>
      <c r="E17" s="217"/>
      <c r="F17" s="217"/>
      <c r="G17" s="217"/>
      <c r="H17" s="217"/>
      <c r="I17" s="83"/>
      <c r="J17" s="83"/>
    </row>
    <row r="18" spans="1:16" ht="17.45" customHeight="1" x14ac:dyDescent="0.25">
      <c r="A18" s="110"/>
      <c r="C18" s="83"/>
      <c r="D18" s="83"/>
      <c r="E18" s="83"/>
      <c r="F18" s="83"/>
      <c r="G18" s="83"/>
      <c r="H18" s="83"/>
      <c r="I18" s="83"/>
      <c r="J18" s="83"/>
    </row>
    <row r="19" spans="1:16" ht="17.45" customHeight="1" x14ac:dyDescent="0.25">
      <c r="A19" s="110"/>
      <c r="C19" s="83"/>
      <c r="D19" s="83"/>
      <c r="E19" s="83"/>
      <c r="F19" s="83"/>
      <c r="G19" s="83"/>
      <c r="H19" s="83"/>
      <c r="I19" s="83"/>
      <c r="J19" s="83"/>
    </row>
    <row r="20" spans="1:16" ht="17.45" customHeight="1" x14ac:dyDescent="0.25">
      <c r="A20" s="110"/>
      <c r="C20" s="83"/>
      <c r="D20" s="83"/>
      <c r="E20" s="83"/>
      <c r="F20" s="83"/>
      <c r="G20" s="83"/>
      <c r="H20" s="83"/>
      <c r="I20" s="83"/>
      <c r="J20" s="83"/>
    </row>
    <row r="21" spans="1:16" ht="17.45" customHeight="1" x14ac:dyDescent="0.3">
      <c r="A21" s="110"/>
      <c r="C21" s="83"/>
      <c r="D21" s="83"/>
      <c r="E21" s="83"/>
      <c r="F21" s="83"/>
      <c r="G21" s="83"/>
      <c r="H21" s="83"/>
      <c r="I21" s="83"/>
      <c r="J21" s="83"/>
      <c r="K21" s="72"/>
    </row>
    <row r="22" spans="1:16" ht="17.45" customHeight="1" x14ac:dyDescent="0.3">
      <c r="A22" s="110"/>
      <c r="C22" s="83"/>
      <c r="D22" s="83"/>
      <c r="E22" s="83"/>
      <c r="F22" s="83"/>
      <c r="G22" s="83"/>
      <c r="H22" s="83"/>
      <c r="I22" s="83"/>
      <c r="J22" s="83"/>
      <c r="K22" s="16"/>
      <c r="M22" s="16"/>
      <c r="N22" s="16"/>
      <c r="O22" s="16"/>
      <c r="P22" s="16"/>
    </row>
    <row r="23" spans="1:16" ht="17.45" customHeight="1" x14ac:dyDescent="0.3">
      <c r="A23" s="110"/>
      <c r="C23" s="83"/>
      <c r="D23" s="83"/>
      <c r="E23" s="83"/>
      <c r="F23" s="83"/>
      <c r="G23" s="83"/>
      <c r="H23" s="83"/>
      <c r="I23" s="83"/>
      <c r="J23" s="83"/>
      <c r="M23" s="16"/>
      <c r="N23" s="16"/>
      <c r="O23" s="16"/>
      <c r="P23" s="16"/>
    </row>
    <row r="24" spans="1:16" ht="17.45" customHeight="1" x14ac:dyDescent="0.3">
      <c r="A24" s="110"/>
      <c r="C24" s="83"/>
      <c r="D24" s="83"/>
      <c r="E24" s="83"/>
      <c r="F24" s="83"/>
      <c r="G24" s="83"/>
      <c r="H24" s="83"/>
      <c r="I24" s="83"/>
      <c r="J24" s="83"/>
      <c r="M24" s="16"/>
      <c r="N24" s="16"/>
      <c r="O24" s="16"/>
      <c r="P24" s="16"/>
    </row>
    <row r="25" spans="1:16" ht="17.45" customHeight="1" x14ac:dyDescent="0.3">
      <c r="A25" s="110"/>
      <c r="M25" s="16"/>
      <c r="N25" s="16"/>
      <c r="O25" s="16"/>
      <c r="P25" s="16"/>
    </row>
    <row r="26" spans="1:16" ht="17.45" customHeight="1" x14ac:dyDescent="0.3">
      <c r="A26" s="110"/>
      <c r="M26" s="16"/>
      <c r="N26" s="16"/>
      <c r="O26" s="16"/>
      <c r="P26" s="16"/>
    </row>
    <row r="27" spans="1:16" ht="17.45" customHeight="1" x14ac:dyDescent="0.3">
      <c r="A27" s="110"/>
      <c r="M27" s="16"/>
      <c r="N27" s="16"/>
      <c r="O27" s="16"/>
      <c r="P27" s="16"/>
    </row>
    <row r="28" spans="1:16" ht="17.45" customHeight="1" x14ac:dyDescent="0.3">
      <c r="A28" s="111"/>
      <c r="M28" s="16"/>
      <c r="N28" s="16"/>
      <c r="O28" s="16"/>
      <c r="P28" s="16"/>
    </row>
    <row r="29" spans="1:16" ht="17.45" customHeight="1" x14ac:dyDescent="0.2">
      <c r="A29" s="111"/>
    </row>
    <row r="30" spans="1:16" ht="17.45" customHeight="1" x14ac:dyDescent="0.2">
      <c r="A30" s="111"/>
    </row>
    <row r="31" spans="1:16" ht="17.45" customHeight="1" x14ac:dyDescent="0.2">
      <c r="A31" s="111"/>
    </row>
    <row r="32" spans="1:16" ht="17.45" customHeight="1" x14ac:dyDescent="0.2">
      <c r="A32" s="111"/>
    </row>
    <row r="33" spans="1:1" ht="17.45" customHeight="1" x14ac:dyDescent="0.2">
      <c r="A33" s="111"/>
    </row>
    <row r="34" spans="1:1" ht="17.45" customHeight="1" x14ac:dyDescent="0.2">
      <c r="A34" s="111"/>
    </row>
    <row r="35" spans="1:1" ht="17.45" customHeight="1" x14ac:dyDescent="0.2">
      <c r="A35" s="111"/>
    </row>
    <row r="36" spans="1:1" ht="17.45" customHeight="1" x14ac:dyDescent="0.2">
      <c r="A36" s="111"/>
    </row>
    <row r="37" spans="1:1" ht="17.45" customHeight="1" x14ac:dyDescent="0.2">
      <c r="A37" s="111"/>
    </row>
    <row r="38" spans="1:1" ht="17.45" customHeight="1" x14ac:dyDescent="0.2">
      <c r="A38" s="111"/>
    </row>
    <row r="39" spans="1:1" ht="17.45" customHeight="1" x14ac:dyDescent="0.2">
      <c r="A39" s="111"/>
    </row>
    <row r="40" spans="1:1" ht="17.45" customHeight="1" x14ac:dyDescent="0.2">
      <c r="A40" s="111"/>
    </row>
    <row r="41" spans="1:1" ht="17.45" customHeight="1" x14ac:dyDescent="0.2">
      <c r="A41" s="111"/>
    </row>
    <row r="42" spans="1:1" ht="17.45" customHeight="1" x14ac:dyDescent="0.2">
      <c r="A42" s="111"/>
    </row>
    <row r="43" spans="1:1" ht="17.45" customHeight="1" x14ac:dyDescent="0.2">
      <c r="A43" s="111"/>
    </row>
    <row r="44" spans="1:1" ht="17.45" customHeight="1" x14ac:dyDescent="0.2">
      <c r="A44" s="111"/>
    </row>
    <row r="45" spans="1:1" ht="17.45" customHeight="1" x14ac:dyDescent="0.2">
      <c r="A45" s="111"/>
    </row>
  </sheetData>
  <sheetProtection algorithmName="SHA-512" hashValue="zQzlwGHE7x7h9l8MMH7w0rb8BgM7DCYA7cDKOFcd5RwXg8h/QFkSO4PhvrLCONaNAPcwAYFoJ2C5GO6gjeSdMg==" saltValue="GJfGw/2e1VySywpUh+dMjg==" spinCount="100000" sheet="1" objects="1" scenarios="1" autoFilter="0"/>
  <mergeCells count="12">
    <mergeCell ref="C2:J3"/>
    <mergeCell ref="A1:A4"/>
    <mergeCell ref="A5:A6"/>
    <mergeCell ref="C11:J11"/>
    <mergeCell ref="E16:H17"/>
    <mergeCell ref="C15:J15"/>
    <mergeCell ref="A15:A16"/>
    <mergeCell ref="C5:J5"/>
    <mergeCell ref="C6:J6"/>
    <mergeCell ref="C7:J7"/>
    <mergeCell ref="E8:H9"/>
    <mergeCell ref="E12:H13"/>
  </mergeCells>
  <hyperlinks>
    <hyperlink ref="A15:A16" location="CONTACTO!A1" display="Contacto" xr:uid="{00000000-0004-0000-0200-000000000000}"/>
    <hyperlink ref="A5:A6" location="MENU!A1" display="M e n ú" xr:uid="{00000000-0004-0000-0200-000001000000}"/>
    <hyperlink ref="A10" location="'INVERSIONES ARRENDAMIENTO'!A1" display="Inversiones Arrendamiento" xr:uid="{00000000-0004-0000-0200-000002000000}"/>
    <hyperlink ref="A14" location="PROVEEDORES!A1" display="Catálogo de Proveedores" xr:uid="{00000000-0004-0000-0200-000003000000}"/>
    <hyperlink ref="A13" location="DIOT!A1" display="Declaración del DIOT" xr:uid="{00000000-0004-0000-0200-000004000000}"/>
    <hyperlink ref="A12" location="TARIFAS!A1" display="Tablas y Tarifas de ISR" xr:uid="{00000000-0004-0000-0200-000005000000}"/>
    <hyperlink ref="A11" location="IMPUESTOS!A1" display="Impuestos" xr:uid="{00000000-0004-0000-0200-000006000000}"/>
    <hyperlink ref="A9" location="'INVERSIONES EMPR PROF'!A1" display="Inversiones Empresarial y P" xr:uid="{00000000-0004-0000-0200-000007000000}"/>
    <hyperlink ref="A8" location="'INGRESOS Y EGRESOS'!A1" display="Ingresos y Egresos" xr:uid="{00000000-0004-0000-0200-000008000000}"/>
    <hyperlink ref="A7" location="DATOS!A1" display="Datos de la Empresa" xr:uid="{00000000-0004-0000-0200-000009000000}"/>
    <hyperlink ref="E16:H17" r:id="rId1" display="Solicitar clave de activación" xr:uid="{00000000-0004-0000-0200-00000A000000}"/>
    <hyperlink ref="E8" r:id="rId2" display="javierprz@on-line.com.mx" xr:uid="{00000000-0004-0000-0200-00000B000000}"/>
    <hyperlink ref="E12" r:id="rId3" display="www.contador.on-line.mx" xr:uid="{00000000-0004-0000-0200-00000C000000}"/>
    <hyperlink ref="E8:H9" r:id="rId4" display="javierprz@contadorfiscal.mx" xr:uid="{00000000-0004-0000-0200-00000D000000}"/>
    <hyperlink ref="E12:H13" r:id="rId5" display="www.contadorfiscal.mx" xr:uid="{00000000-0004-0000-0200-00000E000000}"/>
  </hyperlinks>
  <printOptions horizontalCentered="1"/>
  <pageMargins left="0.78740157480314965" right="0.78740157480314965" top="0.98425196850393704" bottom="0.98425196850393704" header="0" footer="0"/>
  <pageSetup scale="63" orientation="landscape" r:id="rId6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T516"/>
  <sheetViews>
    <sheetView zoomScaleNormal="100" workbookViewId="0">
      <pane xSplit="1" ySplit="7" topLeftCell="B8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13" customWidth="1"/>
    <col min="4" max="4" width="8.7109375" style="13" customWidth="1"/>
    <col min="5" max="5" width="25.7109375" style="13" customWidth="1"/>
    <col min="6" max="6" width="15.28515625" style="13" customWidth="1"/>
    <col min="7" max="7" width="21.7109375" style="13" hidden="1" customWidth="1"/>
    <col min="8" max="8" width="12.28515625" style="13" customWidth="1"/>
    <col min="9" max="9" width="4.7109375" style="13" customWidth="1"/>
    <col min="10" max="14" width="12.28515625" style="13" customWidth="1"/>
    <col min="15" max="15" width="0.85546875" style="13" customWidth="1"/>
    <col min="16" max="19" width="11.7109375" style="13" customWidth="1"/>
    <col min="20" max="20" width="11.7109375" style="13" hidden="1" customWidth="1"/>
    <col min="21" max="16384" width="11.42578125" style="13"/>
  </cols>
  <sheetData>
    <row r="1" spans="1:20" ht="17.45" customHeight="1" x14ac:dyDescent="0.3">
      <c r="A1" s="212" t="s">
        <v>244</v>
      </c>
      <c r="C1" s="107" t="str">
        <f>IF(DATOS!H18=DATOS!I1,DATOS!$E$6&amp;" "&amp;DATOS!$I$6&amp;" "&amp;DATOS!$M$6, "N o m b r e")</f>
        <v>N o m b r e</v>
      </c>
      <c r="D1" s="198"/>
      <c r="E1" s="198"/>
      <c r="H1" s="80"/>
      <c r="I1" s="21"/>
      <c r="J1" s="21"/>
      <c r="K1" s="21"/>
      <c r="L1" s="273" t="s">
        <v>57</v>
      </c>
      <c r="M1" s="273"/>
      <c r="N1" s="273"/>
      <c r="O1" s="74"/>
      <c r="P1" s="62"/>
      <c r="Q1" s="62"/>
      <c r="R1" s="62"/>
      <c r="S1" s="62"/>
      <c r="T1" s="62"/>
    </row>
    <row r="2" spans="1:20" ht="17.45" customHeight="1" x14ac:dyDescent="0.3">
      <c r="A2" s="260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198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</row>
    <row r="3" spans="1:20" ht="17.45" customHeight="1" x14ac:dyDescent="0.2">
      <c r="A3" s="260"/>
      <c r="C3" s="200"/>
      <c r="D3" s="198"/>
      <c r="E3" s="198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17.45" customHeight="1" x14ac:dyDescent="0.3">
      <c r="A4" s="261"/>
      <c r="C4" s="107" t="s">
        <v>4</v>
      </c>
      <c r="D4" s="198"/>
      <c r="E4" s="198"/>
      <c r="H4" s="21"/>
      <c r="I4" s="21"/>
      <c r="J4" s="21"/>
      <c r="K4" s="21"/>
      <c r="L4" s="274" t="str">
        <f>"MAYO "&amp;DATOS!$E$10</f>
        <v>MAYO 2020</v>
      </c>
      <c r="M4" s="274"/>
      <c r="N4" s="274"/>
      <c r="O4" s="87"/>
      <c r="P4" s="64"/>
      <c r="Q4" s="64"/>
      <c r="R4" s="64"/>
      <c r="S4" s="64"/>
      <c r="T4" s="64"/>
    </row>
    <row r="5" spans="1:20" ht="17.45" customHeight="1" x14ac:dyDescent="0.4">
      <c r="A5" s="262" t="s">
        <v>251</v>
      </c>
      <c r="C5" s="1" t="str">
        <f>IF(T14&gt;0," DAR DE ALTA EL R.F.C. EN EL CATALOGO DE PROVEEDORES ","")</f>
        <v/>
      </c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</row>
    <row r="6" spans="1:20" ht="17.45" customHeight="1" x14ac:dyDescent="0.2">
      <c r="A6" s="263"/>
      <c r="C6" s="240" t="s">
        <v>1</v>
      </c>
      <c r="D6" s="240" t="s">
        <v>153</v>
      </c>
      <c r="E6" s="240" t="s">
        <v>78</v>
      </c>
      <c r="F6" s="240" t="s">
        <v>23</v>
      </c>
      <c r="G6" s="240" t="s">
        <v>192</v>
      </c>
      <c r="H6" s="270" t="s">
        <v>183</v>
      </c>
      <c r="I6" s="240" t="s">
        <v>93</v>
      </c>
      <c r="J6" s="240" t="s">
        <v>2</v>
      </c>
      <c r="K6" s="240" t="s">
        <v>182</v>
      </c>
      <c r="L6" s="270" t="s">
        <v>141</v>
      </c>
      <c r="M6" s="270" t="s">
        <v>142</v>
      </c>
      <c r="N6" s="240" t="s">
        <v>3</v>
      </c>
      <c r="O6" s="21"/>
      <c r="P6" s="270" t="s">
        <v>184</v>
      </c>
      <c r="Q6" s="270" t="s">
        <v>185</v>
      </c>
      <c r="R6" s="270" t="s">
        <v>259</v>
      </c>
      <c r="S6" s="270" t="s">
        <v>186</v>
      </c>
      <c r="T6" s="93"/>
    </row>
    <row r="7" spans="1:20" ht="17.45" customHeight="1" x14ac:dyDescent="0.2">
      <c r="A7" s="114" t="s">
        <v>163</v>
      </c>
      <c r="C7" s="240"/>
      <c r="D7" s="240"/>
      <c r="E7" s="240"/>
      <c r="F7" s="240"/>
      <c r="G7" s="240"/>
      <c r="H7" s="270"/>
      <c r="I7" s="240"/>
      <c r="J7" s="240"/>
      <c r="K7" s="272"/>
      <c r="L7" s="270"/>
      <c r="M7" s="270"/>
      <c r="N7" s="240"/>
      <c r="O7" s="21"/>
      <c r="P7" s="271"/>
      <c r="Q7" s="271"/>
      <c r="R7" s="271"/>
      <c r="S7" s="271"/>
      <c r="T7" s="93"/>
    </row>
    <row r="8" spans="1:20" ht="17.45" customHeight="1" x14ac:dyDescent="0.2">
      <c r="A8" s="114" t="s">
        <v>166</v>
      </c>
      <c r="C8" s="132" t="s">
        <v>139</v>
      </c>
      <c r="D8" s="133"/>
      <c r="E8" s="133"/>
      <c r="F8" s="133"/>
      <c r="G8" s="133"/>
      <c r="H8" s="138"/>
      <c r="I8" s="138"/>
      <c r="J8" s="138"/>
      <c r="K8" s="138"/>
      <c r="L8" s="140"/>
      <c r="M8" s="140"/>
      <c r="N8" s="138"/>
      <c r="O8" s="65"/>
      <c r="P8" s="136"/>
      <c r="Q8" s="136"/>
      <c r="R8" s="136"/>
      <c r="S8" s="136"/>
      <c r="T8" s="66"/>
    </row>
    <row r="9" spans="1:20" ht="17.45" customHeight="1" x14ac:dyDescent="0.2">
      <c r="A9" s="114" t="s">
        <v>205</v>
      </c>
      <c r="C9" s="132"/>
      <c r="D9" s="133"/>
      <c r="E9" s="134" t="s">
        <v>196</v>
      </c>
      <c r="F9" s="133"/>
      <c r="G9" s="133"/>
      <c r="H9" s="141">
        <f>SUMIF($G$17:$G$516,LISTA!$B$21,H$17:H$516)</f>
        <v>0</v>
      </c>
      <c r="I9" s="141"/>
      <c r="J9" s="141">
        <f>SUMIF($G$17:$G$516,LISTA!$B$21,J$17:J$516)+SUMIF($G$17:$G$516,LISTA!$B$22,J$17:J$516)</f>
        <v>0</v>
      </c>
      <c r="K9" s="141">
        <f>SUMIF($G$17:$G$516,LISTA!$B$21,K$17:K$516)+SUMIF($G$17:$G$516,LISTA!$B$22,K$17:K$516)</f>
        <v>0</v>
      </c>
      <c r="L9" s="141">
        <f>SUMIF($G$17:$G$516,LISTA!$B$21,L$17:L$516)+SUMIF($G$17:$G$516,LISTA!$B$22,L$17:L$516)</f>
        <v>0</v>
      </c>
      <c r="M9" s="141">
        <f>SUMIF($G$17:$G$516,LISTA!$B$21,M$17:M$516)+SUMIF($G$17:$G$516,LISTA!$B$22,M$17:M$516)</f>
        <v>0</v>
      </c>
      <c r="N9" s="141">
        <f>H9+J9+K9-L9-M9</f>
        <v>0</v>
      </c>
      <c r="O9" s="50"/>
      <c r="P9" s="141">
        <f>SUMIF($G$17:$G$516,LISTA!$B$21,P$17:P$516)+SUMIF($G$17:$G$516,LISTA!$B$22,P$17:P$516)</f>
        <v>0</v>
      </c>
      <c r="Q9" s="141">
        <f>SUMIF($G$17:$G$516,LISTA!$B$21,Q$17:Q$516)+SUMIF($G$17:$G$516,LISTA!$B$22,Q$17:Q$516)</f>
        <v>0</v>
      </c>
      <c r="R9" s="141">
        <f>SUMIF($G$17:$G$516,LISTA!$B$21,R$17:R$516)+SUMIF($G$17:$G$516,LISTA!$B$22,R$17:R$516)</f>
        <v>0</v>
      </c>
      <c r="S9" s="141">
        <f>SUMIF($G$17:$G$516,LISTA!$B$21,S$17:S$516)+SUMIF($G$17:$G$516,LISTA!$B$22,S$17:S$516)</f>
        <v>0</v>
      </c>
      <c r="T9" s="66"/>
    </row>
    <row r="10" spans="1:20" ht="17.45" customHeight="1" x14ac:dyDescent="0.2">
      <c r="A10" s="114" t="s">
        <v>206</v>
      </c>
      <c r="C10" s="132"/>
      <c r="D10" s="133"/>
      <c r="E10" s="134" t="s">
        <v>197</v>
      </c>
      <c r="F10" s="133"/>
      <c r="G10" s="133"/>
      <c r="H10" s="141">
        <f>SUMIF($G$17:$G$516,LISTA!$B$23,H$17:H$516)</f>
        <v>0</v>
      </c>
      <c r="I10" s="141"/>
      <c r="J10" s="141">
        <f>SUMIF($G$17:$G$516,LISTA!$B$23,J$17:J$516)+SUMIF($G$17:$G$516,LISTA!$B$24,J$17:J$516)</f>
        <v>0</v>
      </c>
      <c r="K10" s="141">
        <f>SUMIF($G$17:$G$516,LISTA!$B$23,K$17:K$516)+SUMIF($G$17:$G$516,LISTA!$B$24,K$17:K$516)</f>
        <v>0</v>
      </c>
      <c r="L10" s="141">
        <f>SUMIF($G$17:$G$516,LISTA!$B$23,L$17:L$516)+SUMIF($G$17:$G$516,LISTA!$B$24,L$17:L$516)</f>
        <v>0</v>
      </c>
      <c r="M10" s="141">
        <f>SUMIF($G$17:$G$516,LISTA!$B$23,M$17:M$516)+SUMIF($G$17:$G$516,LISTA!$B$24,M$17:M$516)</f>
        <v>0</v>
      </c>
      <c r="N10" s="141">
        <f>H10+J10+K10-L10-M10</f>
        <v>0</v>
      </c>
      <c r="O10" s="50"/>
      <c r="P10" s="141">
        <f>SUMIF($G$17:$G$516,LISTA!$B$23,P$17:P$516)+SUMIF($G$17:$G$516,LISTA!$B$24,P$17:P$516)</f>
        <v>0</v>
      </c>
      <c r="Q10" s="141">
        <f>SUMIF($G$17:$G$516,LISTA!$B$23,Q$17:Q$516)+SUMIF($G$17:$G$516,LISTA!$B$24,Q$17:Q$516)</f>
        <v>0</v>
      </c>
      <c r="R10" s="141">
        <f>SUMIF($G$17:$G$516,LISTA!$B$23,R$17:R$516)+SUMIF($G$17:$G$516,LISTA!$B$24,R$17:R$516)</f>
        <v>0</v>
      </c>
      <c r="S10" s="141">
        <f>SUMIF($G$17:$G$516,LISTA!$B$23,S$17:S$516)+SUMIF($G$17:$G$516,LISTA!$B$24,S$17:S$516)</f>
        <v>0</v>
      </c>
      <c r="T10" s="66"/>
    </row>
    <row r="11" spans="1:20" ht="17.45" customHeight="1" x14ac:dyDescent="0.2">
      <c r="A11" s="114" t="s">
        <v>137</v>
      </c>
      <c r="C11" s="132"/>
      <c r="D11" s="135" t="s">
        <v>193</v>
      </c>
      <c r="E11" s="135"/>
      <c r="F11" s="135"/>
      <c r="G11" s="135"/>
      <c r="H11" s="142">
        <f>IF(DATOS!$H$18=DATOS!$I$1,SUM(H9:H10),0)</f>
        <v>0</v>
      </c>
      <c r="I11" s="142"/>
      <c r="J11" s="142">
        <f>IF(DATOS!$H$18=DATOS!$I$1,SUM(J9:J10),0)</f>
        <v>0</v>
      </c>
      <c r="K11" s="142">
        <f>IF(DATOS!$H$18=DATOS!$I$1,SUM(K9:K10),0)</f>
        <v>0</v>
      </c>
      <c r="L11" s="142">
        <f>IF(DATOS!$H$18=DATOS!$I$1,SUM(L9:L10),0)</f>
        <v>0</v>
      </c>
      <c r="M11" s="142">
        <f>IF(DATOS!$H$18=DATOS!$I$1,SUM(M9:M10),0)</f>
        <v>0</v>
      </c>
      <c r="N11" s="142">
        <f>IF(DATOS!$H$18=DATOS!$I$1,SUM(N9:N10),0)</f>
        <v>0</v>
      </c>
      <c r="O11" s="50"/>
      <c r="P11" s="142">
        <f>IF(DATOS!$H$18=DATOS!$I$1,SUM(P9:P10),0)</f>
        <v>0</v>
      </c>
      <c r="Q11" s="142">
        <f>IF(DATOS!$H$18=DATOS!$I$1,SUM(Q9:Q10),0)</f>
        <v>0</v>
      </c>
      <c r="R11" s="142">
        <f>IF(DATOS!R17=DATOS!S1,SUM(R9:R10),0)</f>
        <v>0</v>
      </c>
      <c r="S11" s="142">
        <f>IF(DATOS!$H$18=DATOS!$I$1,SUM(S9:S10),0)</f>
        <v>0</v>
      </c>
      <c r="T11" s="50"/>
    </row>
    <row r="12" spans="1:20" ht="17.45" customHeight="1" x14ac:dyDescent="0.2">
      <c r="A12" s="114" t="s">
        <v>164</v>
      </c>
      <c r="C12" s="132"/>
      <c r="D12" s="136"/>
      <c r="E12" s="134" t="s">
        <v>194</v>
      </c>
      <c r="F12" s="136"/>
      <c r="G12" s="136"/>
      <c r="H12" s="141">
        <f>'EG-ABR'!H12+'EG-MAY'!H9</f>
        <v>0</v>
      </c>
      <c r="I12" s="141"/>
      <c r="J12" s="141">
        <f>'EG-ABR'!J12+'EG-MAY'!J9</f>
        <v>0</v>
      </c>
      <c r="K12" s="141">
        <f>'EG-ABR'!K12+'EG-MAY'!K9</f>
        <v>0</v>
      </c>
      <c r="L12" s="141">
        <f>'EG-ABR'!L12+'EG-MAY'!L9</f>
        <v>0</v>
      </c>
      <c r="M12" s="141">
        <f>'EG-ABR'!M12+'EG-MAY'!M9</f>
        <v>0</v>
      </c>
      <c r="N12" s="141">
        <f>H12+J12+K12-L12-M12</f>
        <v>0</v>
      </c>
      <c r="O12" s="50"/>
      <c r="P12" s="141">
        <f>'EG-ABR'!P12+'EG-MAY'!P9</f>
        <v>0</v>
      </c>
      <c r="Q12" s="141">
        <f>'EG-ABR'!Q12+'EG-MAY'!Q9</f>
        <v>0</v>
      </c>
      <c r="R12" s="141">
        <f>'EG-ABR'!R12+'EG-MAY'!R9</f>
        <v>0</v>
      </c>
      <c r="S12" s="141">
        <f>'EG-ABR'!S12+'EG-MAY'!S9</f>
        <v>0</v>
      </c>
      <c r="T12" s="50"/>
    </row>
    <row r="13" spans="1:20" ht="17.45" customHeight="1" x14ac:dyDescent="0.2">
      <c r="A13" s="114" t="s">
        <v>165</v>
      </c>
      <c r="C13" s="137"/>
      <c r="D13" s="136"/>
      <c r="E13" s="134" t="s">
        <v>195</v>
      </c>
      <c r="F13" s="136"/>
      <c r="G13" s="136"/>
      <c r="H13" s="141">
        <f>'EG-ABR'!H13+'EG-MAY'!H10</f>
        <v>0</v>
      </c>
      <c r="I13" s="141"/>
      <c r="J13" s="141">
        <f>'EG-ABR'!J13+'EG-MAY'!J10</f>
        <v>0</v>
      </c>
      <c r="K13" s="141">
        <f>'EG-ABR'!K13+'EG-MAY'!K10</f>
        <v>0</v>
      </c>
      <c r="L13" s="141">
        <f>'EG-ABR'!L13+'EG-MAY'!L10</f>
        <v>0</v>
      </c>
      <c r="M13" s="141">
        <f>'EG-ABR'!M13+'EG-MAY'!M10</f>
        <v>0</v>
      </c>
      <c r="N13" s="141">
        <f>H13+J13+K13-L13-M13</f>
        <v>0</v>
      </c>
      <c r="O13" s="50"/>
      <c r="P13" s="141">
        <f>'EG-ABR'!P13+'EG-MAY'!P10</f>
        <v>0</v>
      </c>
      <c r="Q13" s="141">
        <f>'EG-ABR'!Q13+'EG-MAY'!Q10</f>
        <v>0</v>
      </c>
      <c r="R13" s="141">
        <f>'EG-ABR'!R13+'EG-MAY'!R10</f>
        <v>0</v>
      </c>
      <c r="S13" s="141">
        <f>'EG-ABR'!S13+'EG-MAY'!S10</f>
        <v>0</v>
      </c>
      <c r="T13" s="50">
        <f>SUM(T17:T516)</f>
        <v>0</v>
      </c>
    </row>
    <row r="14" spans="1:20" ht="17.45" customHeight="1" thickBot="1" x14ac:dyDescent="0.25">
      <c r="A14" s="114" t="s">
        <v>160</v>
      </c>
      <c r="C14" s="137"/>
      <c r="D14" s="135" t="s">
        <v>190</v>
      </c>
      <c r="E14" s="135"/>
      <c r="F14" s="135"/>
      <c r="G14" s="135"/>
      <c r="H14" s="143">
        <f>SUM(H12:H13)</f>
        <v>0</v>
      </c>
      <c r="I14" s="143"/>
      <c r="J14" s="143">
        <f t="shared" ref="J14:N14" si="0">SUM(J12:J13)</f>
        <v>0</v>
      </c>
      <c r="K14" s="143">
        <f t="shared" si="0"/>
        <v>0</v>
      </c>
      <c r="L14" s="143">
        <f t="shared" si="0"/>
        <v>0</v>
      </c>
      <c r="M14" s="143">
        <f t="shared" si="0"/>
        <v>0</v>
      </c>
      <c r="N14" s="143">
        <f t="shared" si="0"/>
        <v>0</v>
      </c>
      <c r="O14" s="50"/>
      <c r="P14" s="143">
        <f t="shared" ref="P14:S14" si="1">SUM(P12:P13)</f>
        <v>0</v>
      </c>
      <c r="Q14" s="143">
        <f t="shared" si="1"/>
        <v>0</v>
      </c>
      <c r="R14" s="143">
        <f t="shared" si="1"/>
        <v>0</v>
      </c>
      <c r="S14" s="143">
        <f t="shared" si="1"/>
        <v>0</v>
      </c>
      <c r="T14" s="67">
        <f>SUM(T11:T13)</f>
        <v>0</v>
      </c>
    </row>
    <row r="15" spans="1:20" ht="17.45" customHeight="1" thickTop="1" x14ac:dyDescent="0.2">
      <c r="A15" s="258" t="s">
        <v>250</v>
      </c>
      <c r="C15" s="137"/>
      <c r="D15" s="133"/>
      <c r="E15" s="133"/>
      <c r="F15" s="133"/>
      <c r="G15" s="133"/>
      <c r="H15" s="138"/>
      <c r="I15" s="138"/>
      <c r="J15" s="138"/>
      <c r="K15" s="138"/>
      <c r="L15" s="140"/>
      <c r="M15" s="140"/>
      <c r="N15" s="138"/>
      <c r="O15" s="65"/>
      <c r="P15" s="136"/>
      <c r="Q15" s="136"/>
      <c r="R15" s="136"/>
      <c r="S15" s="136"/>
      <c r="T15" s="66"/>
    </row>
    <row r="16" spans="1:20" ht="17.45" customHeight="1" x14ac:dyDescent="0.2">
      <c r="A16" s="259"/>
      <c r="C16" s="118" t="s">
        <v>140</v>
      </c>
      <c r="D16" s="119"/>
      <c r="E16" s="119"/>
      <c r="F16" s="119"/>
      <c r="G16" s="119"/>
      <c r="H16" s="106"/>
      <c r="I16" s="106"/>
      <c r="J16" s="120"/>
      <c r="K16" s="120"/>
      <c r="L16" s="121"/>
      <c r="M16" s="121"/>
      <c r="N16" s="120"/>
      <c r="O16" s="75"/>
      <c r="P16" s="121"/>
      <c r="Q16" s="121"/>
      <c r="R16" s="121"/>
      <c r="S16" s="121"/>
      <c r="T16" s="66"/>
    </row>
    <row r="17" spans="1:20" ht="17.45" customHeight="1" x14ac:dyDescent="0.25">
      <c r="A17" s="113"/>
      <c r="C17" s="164" t="str">
        <f>'ING-MAY'!L4</f>
        <v>MAYO 2020</v>
      </c>
      <c r="D17" s="146" t="s">
        <v>119</v>
      </c>
      <c r="E17" s="146"/>
      <c r="F17" s="146"/>
      <c r="G17" s="162">
        <v>1</v>
      </c>
      <c r="H17" s="160">
        <f>'INVERSIONES EMPR PROF'!AH279</f>
        <v>0</v>
      </c>
      <c r="I17" s="163" t="s">
        <v>157</v>
      </c>
      <c r="J17" s="160"/>
      <c r="K17" s="160"/>
      <c r="L17" s="160"/>
      <c r="M17" s="160"/>
      <c r="N17" s="160">
        <f>IF(H17&amp;J17&amp;K17&amp;L17&amp;M17="","",H17+J17+K17-L17-M17)</f>
        <v>0</v>
      </c>
      <c r="O17" s="21"/>
      <c r="P17" s="160" t="str">
        <f>IF($I17="E",H17,"")</f>
        <v/>
      </c>
      <c r="Q17" s="160"/>
      <c r="R17" s="160"/>
      <c r="S17" s="160"/>
      <c r="T17" s="50"/>
    </row>
    <row r="18" spans="1:20" ht="17.45" customHeight="1" x14ac:dyDescent="0.25">
      <c r="A18" s="110"/>
      <c r="C18" s="164" t="str">
        <f>C17</f>
        <v>MAYO 2020</v>
      </c>
      <c r="D18" s="146" t="s">
        <v>119</v>
      </c>
      <c r="E18" s="146"/>
      <c r="F18" s="146"/>
      <c r="G18" s="162">
        <v>2</v>
      </c>
      <c r="H18" s="160">
        <f>'INVERSIONES ARRENDAMIENTO'!AH279</f>
        <v>0</v>
      </c>
      <c r="I18" s="163" t="s">
        <v>157</v>
      </c>
      <c r="J18" s="160"/>
      <c r="K18" s="160"/>
      <c r="L18" s="160"/>
      <c r="M18" s="160"/>
      <c r="N18" s="160">
        <f>IF(H18&amp;J18&amp;K18&amp;L18&amp;M18="","",H18+J18+K18-L18-M18)</f>
        <v>0</v>
      </c>
      <c r="O18" s="21"/>
      <c r="P18" s="160" t="str">
        <f t="shared" ref="P18:P81" si="2">IF($I18="E",H18,"")</f>
        <v/>
      </c>
      <c r="Q18" s="160" t="str">
        <f>IF($I18=0%,H18,"")</f>
        <v/>
      </c>
      <c r="R18" s="160" t="str">
        <f>IF(OR($I18=8%,$I18=11%),$J18/$I18,"")</f>
        <v/>
      </c>
      <c r="S18" s="160" t="str">
        <f>IF(OR($I18=15%,$I18=16%),$J18/$I18,"")</f>
        <v/>
      </c>
      <c r="T18" s="50" t="str">
        <f>IF($F18="","",IF(ISERROR(VLOOKUP(F18,PROVEEDORES!$D$8:$I$507,5,0)),1,VLOOKUP($F18,PROVEEDORES!$D$8:$I$507,5,0)))</f>
        <v/>
      </c>
    </row>
    <row r="19" spans="1:20" ht="17.45" customHeight="1" x14ac:dyDescent="0.25">
      <c r="A19" s="110"/>
      <c r="C19" s="164" t="str">
        <f>C18</f>
        <v>MAYO 2020</v>
      </c>
      <c r="D19" s="165" t="s">
        <v>177</v>
      </c>
      <c r="E19" s="146"/>
      <c r="F19" s="146"/>
      <c r="G19" s="162">
        <v>2</v>
      </c>
      <c r="H19" s="160">
        <f>IF(DATOS!E16=1,'ING-MAY'!H10*0.35,0)</f>
        <v>0</v>
      </c>
      <c r="I19" s="163" t="s">
        <v>157</v>
      </c>
      <c r="J19" s="160"/>
      <c r="K19" s="160"/>
      <c r="L19" s="160"/>
      <c r="M19" s="160"/>
      <c r="N19" s="160">
        <f t="shared" ref="N19" si="3">IF(H19&amp;J19&amp;K19&amp;L19&amp;M19="","",H19+J19+K19-L19-M19)</f>
        <v>0</v>
      </c>
      <c r="O19" s="21"/>
      <c r="P19" s="160" t="str">
        <f t="shared" si="2"/>
        <v/>
      </c>
      <c r="Q19" s="160" t="str">
        <f t="shared" ref="Q19:Q82" si="4">IF($I19=0%,H19,"")</f>
        <v/>
      </c>
      <c r="R19" s="160" t="str">
        <f t="shared" ref="R19:R82" si="5">IF(OR($I19=8%,$I19=11%),$J19/$I19,"")</f>
        <v/>
      </c>
      <c r="S19" s="160" t="str">
        <f t="shared" ref="S19:S82" si="6">IF(OR($I19=15%,$I19=16%),$J19/$I19,"")</f>
        <v/>
      </c>
      <c r="T19" s="50" t="str">
        <f>IF($F19="","",IF(ISERROR(VLOOKUP(F19,PROVEEDORES!$D$8:$I$507,5,0)),1,VLOOKUP($F19,PROVEEDORES!$D$8:$I$507,5,0)))</f>
        <v/>
      </c>
    </row>
    <row r="20" spans="1:20" ht="17.45" customHeight="1" x14ac:dyDescent="0.25">
      <c r="A20" s="110"/>
      <c r="C20" s="193"/>
      <c r="D20" s="189"/>
      <c r="E20" s="178"/>
      <c r="F20" s="178"/>
      <c r="G20" s="190">
        <f>DATOS!$E$13</f>
        <v>1</v>
      </c>
      <c r="H20" s="178"/>
      <c r="I20" s="191"/>
      <c r="J20" s="178"/>
      <c r="K20" s="178"/>
      <c r="L20" s="178"/>
      <c r="M20" s="178"/>
      <c r="N20" s="160" t="str">
        <f t="shared" ref="N20:N81" si="7">IF(H20&amp;J20&amp;K20&amp;L20&amp;M20="","",H20+J20+K20-L20-M20)</f>
        <v/>
      </c>
      <c r="O20" s="21"/>
      <c r="P20" s="160" t="str">
        <f t="shared" si="2"/>
        <v/>
      </c>
      <c r="Q20" s="160">
        <f t="shared" si="4"/>
        <v>0</v>
      </c>
      <c r="R20" s="160" t="str">
        <f t="shared" si="5"/>
        <v/>
      </c>
      <c r="S20" s="160" t="str">
        <f t="shared" si="6"/>
        <v/>
      </c>
      <c r="T20" s="50" t="str">
        <f>IF($F20="","",IF(ISERROR(VLOOKUP(F20,PROVEEDORES!$D$8:$I$507,5,0)),1,VLOOKUP($F20,PROVEEDORES!$D$8:$I$507,5,0)))</f>
        <v/>
      </c>
    </row>
    <row r="21" spans="1:20" ht="17.45" customHeight="1" x14ac:dyDescent="0.25">
      <c r="A21" s="110"/>
      <c r="C21" s="193"/>
      <c r="D21" s="189"/>
      <c r="E21" s="178"/>
      <c r="F21" s="178"/>
      <c r="G21" s="190">
        <f>DATOS!$E$13</f>
        <v>1</v>
      </c>
      <c r="H21" s="178"/>
      <c r="I21" s="191"/>
      <c r="J21" s="178"/>
      <c r="K21" s="178"/>
      <c r="L21" s="178"/>
      <c r="M21" s="178"/>
      <c r="N21" s="160" t="str">
        <f t="shared" si="7"/>
        <v/>
      </c>
      <c r="O21" s="21"/>
      <c r="P21" s="160" t="str">
        <f t="shared" si="2"/>
        <v/>
      </c>
      <c r="Q21" s="160">
        <f t="shared" si="4"/>
        <v>0</v>
      </c>
      <c r="R21" s="160" t="str">
        <f t="shared" si="5"/>
        <v/>
      </c>
      <c r="S21" s="160" t="str">
        <f t="shared" si="6"/>
        <v/>
      </c>
      <c r="T21" s="50" t="str">
        <f>IF($F21="","",IF(ISERROR(VLOOKUP(F21,PROVEEDORES!$D$8:$I$507,5,0)),1,VLOOKUP($F21,PROVEEDORES!$D$8:$I$507,5,0)))</f>
        <v/>
      </c>
    </row>
    <row r="22" spans="1:20" ht="17.45" customHeight="1" x14ac:dyDescent="0.25">
      <c r="A22" s="110"/>
      <c r="C22" s="193"/>
      <c r="D22" s="189"/>
      <c r="E22" s="178"/>
      <c r="F22" s="178"/>
      <c r="G22" s="190">
        <f>DATOS!$E$13</f>
        <v>1</v>
      </c>
      <c r="H22" s="178"/>
      <c r="I22" s="191"/>
      <c r="J22" s="178"/>
      <c r="K22" s="178"/>
      <c r="L22" s="178"/>
      <c r="M22" s="178"/>
      <c r="N22" s="160" t="str">
        <f t="shared" si="7"/>
        <v/>
      </c>
      <c r="O22" s="21"/>
      <c r="P22" s="160" t="str">
        <f t="shared" si="2"/>
        <v/>
      </c>
      <c r="Q22" s="160">
        <f t="shared" si="4"/>
        <v>0</v>
      </c>
      <c r="R22" s="160" t="str">
        <f t="shared" si="5"/>
        <v/>
      </c>
      <c r="S22" s="160" t="str">
        <f t="shared" si="6"/>
        <v/>
      </c>
      <c r="T22" s="50" t="str">
        <f>IF($F22="","",IF(ISERROR(VLOOKUP(F22,PROVEEDORES!$D$8:$I$507,5,0)),1,VLOOKUP($F22,PROVEEDORES!$D$8:$I$507,5,0)))</f>
        <v/>
      </c>
    </row>
    <row r="23" spans="1:20" ht="17.45" customHeight="1" x14ac:dyDescent="0.25">
      <c r="A23" s="110"/>
      <c r="C23" s="193"/>
      <c r="D23" s="189"/>
      <c r="E23" s="178"/>
      <c r="F23" s="178"/>
      <c r="G23" s="190">
        <f>DATOS!$E$13</f>
        <v>1</v>
      </c>
      <c r="H23" s="178"/>
      <c r="I23" s="191"/>
      <c r="J23" s="178"/>
      <c r="K23" s="178"/>
      <c r="L23" s="178"/>
      <c r="M23" s="178"/>
      <c r="N23" s="160" t="str">
        <f t="shared" si="7"/>
        <v/>
      </c>
      <c r="O23" s="21"/>
      <c r="P23" s="160" t="str">
        <f t="shared" si="2"/>
        <v/>
      </c>
      <c r="Q23" s="160">
        <f t="shared" si="4"/>
        <v>0</v>
      </c>
      <c r="R23" s="160" t="str">
        <f t="shared" si="5"/>
        <v/>
      </c>
      <c r="S23" s="160" t="str">
        <f t="shared" si="6"/>
        <v/>
      </c>
      <c r="T23" s="50" t="str">
        <f>IF($F23="","",IF(ISERROR(VLOOKUP(F23,PROVEEDORES!$D$8:$I$507,5,0)),1,VLOOKUP($F23,PROVEEDORES!$D$8:$I$507,5,0)))</f>
        <v/>
      </c>
    </row>
    <row r="24" spans="1:20" ht="17.45" customHeight="1" x14ac:dyDescent="0.25">
      <c r="A24" s="110"/>
      <c r="C24" s="193"/>
      <c r="D24" s="189"/>
      <c r="E24" s="178"/>
      <c r="F24" s="178"/>
      <c r="G24" s="190">
        <f>DATOS!$E$13</f>
        <v>1</v>
      </c>
      <c r="H24" s="178"/>
      <c r="I24" s="191"/>
      <c r="J24" s="178"/>
      <c r="K24" s="178"/>
      <c r="L24" s="178"/>
      <c r="M24" s="178"/>
      <c r="N24" s="160" t="str">
        <f t="shared" si="7"/>
        <v/>
      </c>
      <c r="O24" s="21"/>
      <c r="P24" s="160" t="str">
        <f t="shared" si="2"/>
        <v/>
      </c>
      <c r="Q24" s="160">
        <f t="shared" si="4"/>
        <v>0</v>
      </c>
      <c r="R24" s="160" t="str">
        <f t="shared" si="5"/>
        <v/>
      </c>
      <c r="S24" s="160" t="str">
        <f t="shared" si="6"/>
        <v/>
      </c>
      <c r="T24" s="50" t="str">
        <f>IF($F24="","",IF(ISERROR(VLOOKUP(F24,PROVEEDORES!$D$8:$I$507,5,0)),1,VLOOKUP($F24,PROVEEDORES!$D$8:$I$507,5,0)))</f>
        <v/>
      </c>
    </row>
    <row r="25" spans="1:20" ht="17.45" customHeight="1" x14ac:dyDescent="0.25">
      <c r="A25" s="110"/>
      <c r="C25" s="193"/>
      <c r="D25" s="189"/>
      <c r="E25" s="178"/>
      <c r="F25" s="178"/>
      <c r="G25" s="190">
        <f>DATOS!$E$13</f>
        <v>1</v>
      </c>
      <c r="H25" s="178"/>
      <c r="I25" s="191"/>
      <c r="J25" s="178"/>
      <c r="K25" s="178"/>
      <c r="L25" s="178"/>
      <c r="M25" s="178"/>
      <c r="N25" s="160" t="str">
        <f t="shared" si="7"/>
        <v/>
      </c>
      <c r="O25" s="21"/>
      <c r="P25" s="160" t="str">
        <f t="shared" si="2"/>
        <v/>
      </c>
      <c r="Q25" s="160">
        <f t="shared" si="4"/>
        <v>0</v>
      </c>
      <c r="R25" s="160" t="str">
        <f t="shared" si="5"/>
        <v/>
      </c>
      <c r="S25" s="160" t="str">
        <f t="shared" si="6"/>
        <v/>
      </c>
      <c r="T25" s="50" t="str">
        <f>IF($F25="","",IF(ISERROR(VLOOKUP(F25,PROVEEDORES!$D$8:$I$507,5,0)),1,VLOOKUP($F25,PROVEEDORES!$D$8:$I$507,5,0)))</f>
        <v/>
      </c>
    </row>
    <row r="26" spans="1:20" ht="17.45" customHeight="1" x14ac:dyDescent="0.25">
      <c r="A26" s="110"/>
      <c r="C26" s="193"/>
      <c r="D26" s="189"/>
      <c r="E26" s="178"/>
      <c r="F26" s="178"/>
      <c r="G26" s="190">
        <f>DATOS!$E$13</f>
        <v>1</v>
      </c>
      <c r="H26" s="178"/>
      <c r="I26" s="191"/>
      <c r="J26" s="178"/>
      <c r="K26" s="178"/>
      <c r="L26" s="178"/>
      <c r="M26" s="178"/>
      <c r="N26" s="160" t="str">
        <f t="shared" si="7"/>
        <v/>
      </c>
      <c r="O26" s="21"/>
      <c r="P26" s="160" t="str">
        <f t="shared" si="2"/>
        <v/>
      </c>
      <c r="Q26" s="160">
        <f t="shared" si="4"/>
        <v>0</v>
      </c>
      <c r="R26" s="160" t="str">
        <f t="shared" si="5"/>
        <v/>
      </c>
      <c r="S26" s="160" t="str">
        <f t="shared" si="6"/>
        <v/>
      </c>
      <c r="T26" s="50" t="str">
        <f>IF($F26="","",IF(ISERROR(VLOOKUP(F26,PROVEEDORES!$D$8:$I$507,5,0)),1,VLOOKUP($F26,PROVEEDORES!$D$8:$I$507,5,0)))</f>
        <v/>
      </c>
    </row>
    <row r="27" spans="1:20" ht="17.45" customHeight="1" x14ac:dyDescent="0.25">
      <c r="A27" s="110"/>
      <c r="C27" s="193"/>
      <c r="D27" s="189"/>
      <c r="E27" s="178"/>
      <c r="F27" s="178"/>
      <c r="G27" s="190">
        <f>DATOS!$E$13</f>
        <v>1</v>
      </c>
      <c r="H27" s="178"/>
      <c r="I27" s="191"/>
      <c r="J27" s="178"/>
      <c r="K27" s="178"/>
      <c r="L27" s="178"/>
      <c r="M27" s="178"/>
      <c r="N27" s="160" t="str">
        <f t="shared" si="7"/>
        <v/>
      </c>
      <c r="O27" s="21"/>
      <c r="P27" s="160" t="str">
        <f t="shared" si="2"/>
        <v/>
      </c>
      <c r="Q27" s="160">
        <f t="shared" si="4"/>
        <v>0</v>
      </c>
      <c r="R27" s="160" t="str">
        <f t="shared" si="5"/>
        <v/>
      </c>
      <c r="S27" s="160" t="str">
        <f t="shared" si="6"/>
        <v/>
      </c>
      <c r="T27" s="50" t="str">
        <f>IF($F27="","",IF(ISERROR(VLOOKUP(F27,PROVEEDORES!$D$8:$I$507,5,0)),1,VLOOKUP($F27,PROVEEDORES!$D$8:$I$507,5,0)))</f>
        <v/>
      </c>
    </row>
    <row r="28" spans="1:20" ht="17.45" customHeight="1" x14ac:dyDescent="0.25">
      <c r="A28" s="111"/>
      <c r="C28" s="193"/>
      <c r="D28" s="189"/>
      <c r="E28" s="178"/>
      <c r="F28" s="178"/>
      <c r="G28" s="190">
        <f>DATOS!$E$13</f>
        <v>1</v>
      </c>
      <c r="H28" s="178"/>
      <c r="I28" s="191"/>
      <c r="J28" s="178"/>
      <c r="K28" s="178"/>
      <c r="L28" s="178"/>
      <c r="M28" s="178"/>
      <c r="N28" s="160" t="str">
        <f t="shared" si="7"/>
        <v/>
      </c>
      <c r="O28" s="21"/>
      <c r="P28" s="160" t="str">
        <f t="shared" si="2"/>
        <v/>
      </c>
      <c r="Q28" s="160">
        <f t="shared" si="4"/>
        <v>0</v>
      </c>
      <c r="R28" s="160" t="str">
        <f t="shared" si="5"/>
        <v/>
      </c>
      <c r="S28" s="160" t="str">
        <f t="shared" si="6"/>
        <v/>
      </c>
      <c r="T28" s="50" t="str">
        <f>IF($F28="","",IF(ISERROR(VLOOKUP(F28,PROVEEDORES!$D$8:$I$507,5,0)),1,VLOOKUP($F28,PROVEEDORES!$D$8:$I$507,5,0)))</f>
        <v/>
      </c>
    </row>
    <row r="29" spans="1:20" ht="17.45" customHeight="1" x14ac:dyDescent="0.25">
      <c r="A29" s="111"/>
      <c r="C29" s="193"/>
      <c r="D29" s="189"/>
      <c r="E29" s="178"/>
      <c r="F29" s="178"/>
      <c r="G29" s="190">
        <f>DATOS!$E$13</f>
        <v>1</v>
      </c>
      <c r="H29" s="178"/>
      <c r="I29" s="191"/>
      <c r="J29" s="178"/>
      <c r="K29" s="178"/>
      <c r="L29" s="178"/>
      <c r="M29" s="178"/>
      <c r="N29" s="160" t="str">
        <f t="shared" si="7"/>
        <v/>
      </c>
      <c r="O29" s="21"/>
      <c r="P29" s="160" t="str">
        <f t="shared" si="2"/>
        <v/>
      </c>
      <c r="Q29" s="160">
        <f t="shared" si="4"/>
        <v>0</v>
      </c>
      <c r="R29" s="160" t="str">
        <f t="shared" si="5"/>
        <v/>
      </c>
      <c r="S29" s="160" t="str">
        <f t="shared" si="6"/>
        <v/>
      </c>
      <c r="T29" s="50" t="str">
        <f>IF($F29="","",IF(ISERROR(VLOOKUP(F29,PROVEEDORES!$D$8:$I$507,5,0)),1,VLOOKUP($F29,PROVEEDORES!$D$8:$I$507,5,0)))</f>
        <v/>
      </c>
    </row>
    <row r="30" spans="1:20" ht="17.45" customHeight="1" x14ac:dyDescent="0.25">
      <c r="A30" s="111"/>
      <c r="C30" s="193"/>
      <c r="D30" s="189"/>
      <c r="E30" s="178"/>
      <c r="F30" s="178"/>
      <c r="G30" s="190">
        <f>DATOS!$E$13</f>
        <v>1</v>
      </c>
      <c r="H30" s="178"/>
      <c r="I30" s="191"/>
      <c r="J30" s="178"/>
      <c r="K30" s="178"/>
      <c r="L30" s="178"/>
      <c r="M30" s="178"/>
      <c r="N30" s="160" t="str">
        <f t="shared" si="7"/>
        <v/>
      </c>
      <c r="O30" s="21"/>
      <c r="P30" s="160" t="str">
        <f t="shared" si="2"/>
        <v/>
      </c>
      <c r="Q30" s="160">
        <f t="shared" si="4"/>
        <v>0</v>
      </c>
      <c r="R30" s="160" t="str">
        <f t="shared" si="5"/>
        <v/>
      </c>
      <c r="S30" s="160" t="str">
        <f t="shared" si="6"/>
        <v/>
      </c>
      <c r="T30" s="50" t="str">
        <f>IF($F30="","",IF(ISERROR(VLOOKUP(F30,PROVEEDORES!$D$8:$I$507,5,0)),1,VLOOKUP($F30,PROVEEDORES!$D$8:$I$507,5,0)))</f>
        <v/>
      </c>
    </row>
    <row r="31" spans="1:20" ht="17.45" customHeight="1" x14ac:dyDescent="0.25">
      <c r="A31" s="111"/>
      <c r="C31" s="193"/>
      <c r="D31" s="189"/>
      <c r="E31" s="178"/>
      <c r="F31" s="178"/>
      <c r="G31" s="190">
        <f>DATOS!$E$13</f>
        <v>1</v>
      </c>
      <c r="H31" s="178"/>
      <c r="I31" s="191"/>
      <c r="J31" s="178"/>
      <c r="K31" s="178"/>
      <c r="L31" s="178"/>
      <c r="M31" s="178"/>
      <c r="N31" s="160" t="str">
        <f t="shared" si="7"/>
        <v/>
      </c>
      <c r="O31" s="21"/>
      <c r="P31" s="160" t="str">
        <f t="shared" si="2"/>
        <v/>
      </c>
      <c r="Q31" s="160">
        <f t="shared" si="4"/>
        <v>0</v>
      </c>
      <c r="R31" s="160" t="str">
        <f t="shared" si="5"/>
        <v/>
      </c>
      <c r="S31" s="160" t="str">
        <f t="shared" si="6"/>
        <v/>
      </c>
      <c r="T31" s="50" t="str">
        <f>IF($F31="","",IF(ISERROR(VLOOKUP(F31,PROVEEDORES!$D$8:$I$507,5,0)),1,VLOOKUP($F31,PROVEEDORES!$D$8:$I$507,5,0)))</f>
        <v/>
      </c>
    </row>
    <row r="32" spans="1:20" ht="17.45" customHeight="1" x14ac:dyDescent="0.25">
      <c r="A32" s="111"/>
      <c r="C32" s="193"/>
      <c r="D32" s="189"/>
      <c r="E32" s="178"/>
      <c r="F32" s="178"/>
      <c r="G32" s="190">
        <f>DATOS!$E$13</f>
        <v>1</v>
      </c>
      <c r="H32" s="178"/>
      <c r="I32" s="191"/>
      <c r="J32" s="178"/>
      <c r="K32" s="178"/>
      <c r="L32" s="178"/>
      <c r="M32" s="178"/>
      <c r="N32" s="160" t="str">
        <f t="shared" si="7"/>
        <v/>
      </c>
      <c r="O32" s="21"/>
      <c r="P32" s="160" t="str">
        <f t="shared" si="2"/>
        <v/>
      </c>
      <c r="Q32" s="160">
        <f t="shared" si="4"/>
        <v>0</v>
      </c>
      <c r="R32" s="160" t="str">
        <f t="shared" si="5"/>
        <v/>
      </c>
      <c r="S32" s="160" t="str">
        <f t="shared" si="6"/>
        <v/>
      </c>
      <c r="T32" s="50" t="str">
        <f>IF($F32="","",IF(ISERROR(VLOOKUP(F32,PROVEEDORES!$D$8:$I$507,5,0)),1,VLOOKUP($F32,PROVEEDORES!$D$8:$I$507,5,0)))</f>
        <v/>
      </c>
    </row>
    <row r="33" spans="1:20" ht="17.45" customHeight="1" x14ac:dyDescent="0.25">
      <c r="A33" s="111"/>
      <c r="C33" s="193"/>
      <c r="D33" s="189"/>
      <c r="E33" s="178"/>
      <c r="F33" s="178"/>
      <c r="G33" s="190">
        <f>DATOS!$E$13</f>
        <v>1</v>
      </c>
      <c r="H33" s="178"/>
      <c r="I33" s="191"/>
      <c r="J33" s="178"/>
      <c r="K33" s="178"/>
      <c r="L33" s="178"/>
      <c r="M33" s="178"/>
      <c r="N33" s="160" t="str">
        <f t="shared" si="7"/>
        <v/>
      </c>
      <c r="O33" s="21"/>
      <c r="P33" s="160" t="str">
        <f t="shared" si="2"/>
        <v/>
      </c>
      <c r="Q33" s="160">
        <f t="shared" si="4"/>
        <v>0</v>
      </c>
      <c r="R33" s="160" t="str">
        <f t="shared" si="5"/>
        <v/>
      </c>
      <c r="S33" s="160" t="str">
        <f t="shared" si="6"/>
        <v/>
      </c>
      <c r="T33" s="50" t="str">
        <f>IF($F33="","",IF(ISERROR(VLOOKUP(F33,PROVEEDORES!$D$8:$I$507,5,0)),1,VLOOKUP($F33,PROVEEDORES!$D$8:$I$507,5,0)))</f>
        <v/>
      </c>
    </row>
    <row r="34" spans="1:20" ht="17.45" customHeight="1" x14ac:dyDescent="0.25">
      <c r="A34" s="111"/>
      <c r="C34" s="193"/>
      <c r="D34" s="189"/>
      <c r="E34" s="178"/>
      <c r="F34" s="178"/>
      <c r="G34" s="190">
        <f>DATOS!$E$13</f>
        <v>1</v>
      </c>
      <c r="H34" s="178"/>
      <c r="I34" s="191"/>
      <c r="J34" s="178"/>
      <c r="K34" s="178"/>
      <c r="L34" s="178"/>
      <c r="M34" s="178"/>
      <c r="N34" s="160" t="str">
        <f t="shared" si="7"/>
        <v/>
      </c>
      <c r="O34" s="21"/>
      <c r="P34" s="160" t="str">
        <f t="shared" si="2"/>
        <v/>
      </c>
      <c r="Q34" s="160">
        <f t="shared" si="4"/>
        <v>0</v>
      </c>
      <c r="R34" s="160" t="str">
        <f t="shared" si="5"/>
        <v/>
      </c>
      <c r="S34" s="160" t="str">
        <f t="shared" si="6"/>
        <v/>
      </c>
      <c r="T34" s="50" t="str">
        <f>IF($F34="","",IF(ISERROR(VLOOKUP(F34,PROVEEDORES!$D$8:$I$507,5,0)),1,VLOOKUP($F34,PROVEEDORES!$D$8:$I$507,5,0)))</f>
        <v/>
      </c>
    </row>
    <row r="35" spans="1:20" ht="17.45" customHeight="1" x14ac:dyDescent="0.25">
      <c r="A35" s="111"/>
      <c r="C35" s="193"/>
      <c r="D35" s="189"/>
      <c r="E35" s="178"/>
      <c r="F35" s="178"/>
      <c r="G35" s="190">
        <f>DATOS!$E$13</f>
        <v>1</v>
      </c>
      <c r="H35" s="178"/>
      <c r="I35" s="191"/>
      <c r="J35" s="178"/>
      <c r="K35" s="178"/>
      <c r="L35" s="178"/>
      <c r="M35" s="178"/>
      <c r="N35" s="160" t="str">
        <f t="shared" si="7"/>
        <v/>
      </c>
      <c r="O35" s="21"/>
      <c r="P35" s="160" t="str">
        <f t="shared" si="2"/>
        <v/>
      </c>
      <c r="Q35" s="160">
        <f t="shared" si="4"/>
        <v>0</v>
      </c>
      <c r="R35" s="160" t="str">
        <f t="shared" si="5"/>
        <v/>
      </c>
      <c r="S35" s="160" t="str">
        <f t="shared" si="6"/>
        <v/>
      </c>
      <c r="T35" s="50" t="str">
        <f>IF($F35="","",IF(ISERROR(VLOOKUP(F35,PROVEEDORES!$D$8:$I$507,5,0)),1,VLOOKUP($F35,PROVEEDORES!$D$8:$I$507,5,0)))</f>
        <v/>
      </c>
    </row>
    <row r="36" spans="1:20" ht="17.45" customHeight="1" x14ac:dyDescent="0.25">
      <c r="A36" s="111"/>
      <c r="C36" s="193"/>
      <c r="D36" s="189"/>
      <c r="E36" s="178"/>
      <c r="F36" s="178"/>
      <c r="G36" s="190">
        <f>DATOS!$E$13</f>
        <v>1</v>
      </c>
      <c r="H36" s="178"/>
      <c r="I36" s="191"/>
      <c r="J36" s="178"/>
      <c r="K36" s="178"/>
      <c r="L36" s="178"/>
      <c r="M36" s="178"/>
      <c r="N36" s="160" t="str">
        <f t="shared" si="7"/>
        <v/>
      </c>
      <c r="O36" s="21"/>
      <c r="P36" s="160" t="str">
        <f t="shared" si="2"/>
        <v/>
      </c>
      <c r="Q36" s="160">
        <f t="shared" si="4"/>
        <v>0</v>
      </c>
      <c r="R36" s="160" t="str">
        <f t="shared" si="5"/>
        <v/>
      </c>
      <c r="S36" s="160" t="str">
        <f t="shared" si="6"/>
        <v/>
      </c>
      <c r="T36" s="50" t="str">
        <f>IF($F36="","",IF(ISERROR(VLOOKUP(F36,PROVEEDORES!$D$8:$I$507,5,0)),1,VLOOKUP($F36,PROVEEDORES!$D$8:$I$507,5,0)))</f>
        <v/>
      </c>
    </row>
    <row r="37" spans="1:20" ht="17.45" customHeight="1" x14ac:dyDescent="0.25">
      <c r="A37" s="111"/>
      <c r="C37" s="193"/>
      <c r="D37" s="189"/>
      <c r="E37" s="178"/>
      <c r="F37" s="178"/>
      <c r="G37" s="190">
        <f>DATOS!$E$13</f>
        <v>1</v>
      </c>
      <c r="H37" s="178"/>
      <c r="I37" s="191"/>
      <c r="J37" s="178"/>
      <c r="K37" s="178"/>
      <c r="L37" s="178"/>
      <c r="M37" s="178"/>
      <c r="N37" s="160" t="str">
        <f t="shared" si="7"/>
        <v/>
      </c>
      <c r="O37" s="21"/>
      <c r="P37" s="160" t="str">
        <f t="shared" si="2"/>
        <v/>
      </c>
      <c r="Q37" s="160">
        <f t="shared" si="4"/>
        <v>0</v>
      </c>
      <c r="R37" s="160" t="str">
        <f t="shared" si="5"/>
        <v/>
      </c>
      <c r="S37" s="160" t="str">
        <f t="shared" si="6"/>
        <v/>
      </c>
      <c r="T37" s="50" t="str">
        <f>IF($F37="","",IF(ISERROR(VLOOKUP(F37,PROVEEDORES!$D$8:$I$507,5,0)),1,VLOOKUP($F37,PROVEEDORES!$D$8:$I$507,5,0)))</f>
        <v/>
      </c>
    </row>
    <row r="38" spans="1:20" ht="17.45" customHeight="1" x14ac:dyDescent="0.25">
      <c r="A38" s="111"/>
      <c r="C38" s="193"/>
      <c r="D38" s="189"/>
      <c r="E38" s="178"/>
      <c r="F38" s="178"/>
      <c r="G38" s="190">
        <f>DATOS!$E$13</f>
        <v>1</v>
      </c>
      <c r="H38" s="178"/>
      <c r="I38" s="191"/>
      <c r="J38" s="178"/>
      <c r="K38" s="178"/>
      <c r="L38" s="178"/>
      <c r="M38" s="178"/>
      <c r="N38" s="160" t="str">
        <f t="shared" si="7"/>
        <v/>
      </c>
      <c r="O38" s="21"/>
      <c r="P38" s="160" t="str">
        <f t="shared" si="2"/>
        <v/>
      </c>
      <c r="Q38" s="160">
        <f t="shared" si="4"/>
        <v>0</v>
      </c>
      <c r="R38" s="160" t="str">
        <f t="shared" si="5"/>
        <v/>
      </c>
      <c r="S38" s="160" t="str">
        <f t="shared" si="6"/>
        <v/>
      </c>
      <c r="T38" s="50" t="str">
        <f>IF($F38="","",IF(ISERROR(VLOOKUP(F38,PROVEEDORES!$D$8:$I$507,5,0)),1,VLOOKUP($F38,PROVEEDORES!$D$8:$I$507,5,0)))</f>
        <v/>
      </c>
    </row>
    <row r="39" spans="1:20" ht="17.45" customHeight="1" x14ac:dyDescent="0.25">
      <c r="A39" s="111"/>
      <c r="C39" s="193"/>
      <c r="D39" s="189"/>
      <c r="E39" s="178"/>
      <c r="F39" s="178"/>
      <c r="G39" s="190">
        <f>DATOS!$E$13</f>
        <v>1</v>
      </c>
      <c r="H39" s="178"/>
      <c r="I39" s="191"/>
      <c r="J39" s="178"/>
      <c r="K39" s="178"/>
      <c r="L39" s="178"/>
      <c r="M39" s="178"/>
      <c r="N39" s="160" t="str">
        <f t="shared" si="7"/>
        <v/>
      </c>
      <c r="O39" s="21"/>
      <c r="P39" s="160" t="str">
        <f t="shared" si="2"/>
        <v/>
      </c>
      <c r="Q39" s="160">
        <f t="shared" si="4"/>
        <v>0</v>
      </c>
      <c r="R39" s="160" t="str">
        <f t="shared" si="5"/>
        <v/>
      </c>
      <c r="S39" s="160" t="str">
        <f t="shared" si="6"/>
        <v/>
      </c>
      <c r="T39" s="50" t="str">
        <f>IF($F39="","",IF(ISERROR(VLOOKUP(F39,PROVEEDORES!$D$8:$I$507,5,0)),1,VLOOKUP($F39,PROVEEDORES!$D$8:$I$507,5,0)))</f>
        <v/>
      </c>
    </row>
    <row r="40" spans="1:20" ht="17.45" customHeight="1" x14ac:dyDescent="0.25">
      <c r="A40" s="111"/>
      <c r="C40" s="193"/>
      <c r="D40" s="189"/>
      <c r="E40" s="178"/>
      <c r="F40" s="178"/>
      <c r="G40" s="190">
        <f>DATOS!$E$13</f>
        <v>1</v>
      </c>
      <c r="H40" s="178"/>
      <c r="I40" s="191"/>
      <c r="J40" s="178"/>
      <c r="K40" s="178"/>
      <c r="L40" s="178"/>
      <c r="M40" s="178"/>
      <c r="N40" s="160" t="str">
        <f t="shared" si="7"/>
        <v/>
      </c>
      <c r="O40" s="21"/>
      <c r="P40" s="160" t="str">
        <f t="shared" si="2"/>
        <v/>
      </c>
      <c r="Q40" s="160">
        <f t="shared" si="4"/>
        <v>0</v>
      </c>
      <c r="R40" s="160" t="str">
        <f t="shared" si="5"/>
        <v/>
      </c>
      <c r="S40" s="160" t="str">
        <f t="shared" si="6"/>
        <v/>
      </c>
      <c r="T40" s="50" t="str">
        <f>IF($F40="","",IF(ISERROR(VLOOKUP(F40,PROVEEDORES!$D$8:$I$507,5,0)),1,VLOOKUP($F40,PROVEEDORES!$D$8:$I$507,5,0)))</f>
        <v/>
      </c>
    </row>
    <row r="41" spans="1:20" ht="17.45" customHeight="1" x14ac:dyDescent="0.25">
      <c r="A41" s="111"/>
      <c r="C41" s="193"/>
      <c r="D41" s="189"/>
      <c r="E41" s="178"/>
      <c r="F41" s="178"/>
      <c r="G41" s="190">
        <f>DATOS!$E$13</f>
        <v>1</v>
      </c>
      <c r="H41" s="178"/>
      <c r="I41" s="191"/>
      <c r="J41" s="178"/>
      <c r="K41" s="178"/>
      <c r="L41" s="178"/>
      <c r="M41" s="178"/>
      <c r="N41" s="160" t="str">
        <f t="shared" si="7"/>
        <v/>
      </c>
      <c r="O41" s="21"/>
      <c r="P41" s="160" t="str">
        <f t="shared" si="2"/>
        <v/>
      </c>
      <c r="Q41" s="160">
        <f t="shared" si="4"/>
        <v>0</v>
      </c>
      <c r="R41" s="160" t="str">
        <f t="shared" si="5"/>
        <v/>
      </c>
      <c r="S41" s="160" t="str">
        <f t="shared" si="6"/>
        <v/>
      </c>
      <c r="T41" s="50" t="str">
        <f>IF($F41="","",IF(ISERROR(VLOOKUP(F41,PROVEEDORES!$D$8:$I$507,5,0)),1,VLOOKUP($F41,PROVEEDORES!$D$8:$I$507,5,0)))</f>
        <v/>
      </c>
    </row>
    <row r="42" spans="1:20" ht="17.45" customHeight="1" x14ac:dyDescent="0.25">
      <c r="A42" s="111"/>
      <c r="C42" s="193"/>
      <c r="D42" s="189"/>
      <c r="E42" s="178"/>
      <c r="F42" s="178"/>
      <c r="G42" s="190">
        <f>DATOS!$E$13</f>
        <v>1</v>
      </c>
      <c r="H42" s="178"/>
      <c r="I42" s="191"/>
      <c r="J42" s="178"/>
      <c r="K42" s="178"/>
      <c r="L42" s="178"/>
      <c r="M42" s="178"/>
      <c r="N42" s="160" t="str">
        <f t="shared" si="7"/>
        <v/>
      </c>
      <c r="O42" s="21"/>
      <c r="P42" s="160" t="str">
        <f t="shared" si="2"/>
        <v/>
      </c>
      <c r="Q42" s="160">
        <f t="shared" si="4"/>
        <v>0</v>
      </c>
      <c r="R42" s="160" t="str">
        <f t="shared" si="5"/>
        <v/>
      </c>
      <c r="S42" s="160" t="str">
        <f t="shared" si="6"/>
        <v/>
      </c>
      <c r="T42" s="50" t="str">
        <f>IF($F42="","",IF(ISERROR(VLOOKUP(F42,PROVEEDORES!$D$8:$I$507,5,0)),1,VLOOKUP($F42,PROVEEDORES!$D$8:$I$507,5,0)))</f>
        <v/>
      </c>
    </row>
    <row r="43" spans="1:20" ht="17.45" customHeight="1" x14ac:dyDescent="0.25">
      <c r="A43" s="111"/>
      <c r="C43" s="193"/>
      <c r="D43" s="189"/>
      <c r="E43" s="178"/>
      <c r="F43" s="178"/>
      <c r="G43" s="190">
        <f>DATOS!$E$13</f>
        <v>1</v>
      </c>
      <c r="H43" s="178"/>
      <c r="I43" s="191"/>
      <c r="J43" s="178"/>
      <c r="K43" s="178"/>
      <c r="L43" s="178"/>
      <c r="M43" s="178"/>
      <c r="N43" s="160" t="str">
        <f t="shared" si="7"/>
        <v/>
      </c>
      <c r="O43" s="21"/>
      <c r="P43" s="160" t="str">
        <f t="shared" si="2"/>
        <v/>
      </c>
      <c r="Q43" s="160">
        <f t="shared" si="4"/>
        <v>0</v>
      </c>
      <c r="R43" s="160" t="str">
        <f t="shared" si="5"/>
        <v/>
      </c>
      <c r="S43" s="160" t="str">
        <f t="shared" si="6"/>
        <v/>
      </c>
      <c r="T43" s="50" t="str">
        <f>IF($F43="","",IF(ISERROR(VLOOKUP(F43,PROVEEDORES!$D$8:$I$507,5,0)),1,VLOOKUP($F43,PROVEEDORES!$D$8:$I$507,5,0)))</f>
        <v/>
      </c>
    </row>
    <row r="44" spans="1:20" ht="17.45" customHeight="1" x14ac:dyDescent="0.25">
      <c r="A44" s="111"/>
      <c r="C44" s="193"/>
      <c r="D44" s="189"/>
      <c r="E44" s="178"/>
      <c r="F44" s="178"/>
      <c r="G44" s="190">
        <f>DATOS!$E$13</f>
        <v>1</v>
      </c>
      <c r="H44" s="178"/>
      <c r="I44" s="191"/>
      <c r="J44" s="178"/>
      <c r="K44" s="178"/>
      <c r="L44" s="178"/>
      <c r="M44" s="178"/>
      <c r="N44" s="160" t="str">
        <f t="shared" si="7"/>
        <v/>
      </c>
      <c r="O44" s="21"/>
      <c r="P44" s="160" t="str">
        <f t="shared" si="2"/>
        <v/>
      </c>
      <c r="Q44" s="160">
        <f t="shared" si="4"/>
        <v>0</v>
      </c>
      <c r="R44" s="160" t="str">
        <f t="shared" si="5"/>
        <v/>
      </c>
      <c r="S44" s="160" t="str">
        <f t="shared" si="6"/>
        <v/>
      </c>
      <c r="T44" s="50" t="str">
        <f>IF($F44="","",IF(ISERROR(VLOOKUP(F44,PROVEEDORES!$D$8:$I$507,5,0)),1,VLOOKUP($F44,PROVEEDORES!$D$8:$I$507,5,0)))</f>
        <v/>
      </c>
    </row>
    <row r="45" spans="1:20" ht="17.45" customHeight="1" x14ac:dyDescent="0.25">
      <c r="A45" s="111"/>
      <c r="C45" s="193"/>
      <c r="D45" s="189"/>
      <c r="E45" s="178"/>
      <c r="F45" s="178"/>
      <c r="G45" s="190">
        <f>DATOS!$E$13</f>
        <v>1</v>
      </c>
      <c r="H45" s="178"/>
      <c r="I45" s="191"/>
      <c r="J45" s="178"/>
      <c r="K45" s="178"/>
      <c r="L45" s="178"/>
      <c r="M45" s="178"/>
      <c r="N45" s="160" t="str">
        <f t="shared" si="7"/>
        <v/>
      </c>
      <c r="O45" s="21"/>
      <c r="P45" s="160" t="str">
        <f t="shared" si="2"/>
        <v/>
      </c>
      <c r="Q45" s="160">
        <f t="shared" si="4"/>
        <v>0</v>
      </c>
      <c r="R45" s="160" t="str">
        <f t="shared" si="5"/>
        <v/>
      </c>
      <c r="S45" s="160" t="str">
        <f t="shared" si="6"/>
        <v/>
      </c>
      <c r="T45" s="50" t="str">
        <f>IF($F45="","",IF(ISERROR(VLOOKUP(F45,PROVEEDORES!$D$8:$I$507,5,0)),1,VLOOKUP($F45,PROVEEDORES!$D$8:$I$507,5,0)))</f>
        <v/>
      </c>
    </row>
    <row r="46" spans="1:20" ht="17.45" customHeight="1" x14ac:dyDescent="0.25">
      <c r="C46" s="193"/>
      <c r="D46" s="189"/>
      <c r="E46" s="178"/>
      <c r="F46" s="178"/>
      <c r="G46" s="190">
        <f>DATOS!$E$13</f>
        <v>1</v>
      </c>
      <c r="H46" s="178"/>
      <c r="I46" s="191"/>
      <c r="J46" s="178"/>
      <c r="K46" s="178"/>
      <c r="L46" s="178"/>
      <c r="M46" s="178"/>
      <c r="N46" s="160" t="str">
        <f t="shared" si="7"/>
        <v/>
      </c>
      <c r="O46" s="21"/>
      <c r="P46" s="160" t="str">
        <f t="shared" si="2"/>
        <v/>
      </c>
      <c r="Q46" s="160">
        <f t="shared" si="4"/>
        <v>0</v>
      </c>
      <c r="R46" s="160" t="str">
        <f t="shared" si="5"/>
        <v/>
      </c>
      <c r="S46" s="160" t="str">
        <f t="shared" si="6"/>
        <v/>
      </c>
      <c r="T46" s="50" t="str">
        <f>IF($F46="","",IF(ISERROR(VLOOKUP(F46,PROVEEDORES!$D$8:$I$507,5,0)),1,VLOOKUP($F46,PROVEEDORES!$D$8:$I$507,5,0)))</f>
        <v/>
      </c>
    </row>
    <row r="47" spans="1:20" ht="17.45" customHeight="1" x14ac:dyDescent="0.25">
      <c r="C47" s="193"/>
      <c r="D47" s="189"/>
      <c r="E47" s="178"/>
      <c r="F47" s="178"/>
      <c r="G47" s="190">
        <f>DATOS!$E$13</f>
        <v>1</v>
      </c>
      <c r="H47" s="178"/>
      <c r="I47" s="191"/>
      <c r="J47" s="178"/>
      <c r="K47" s="178"/>
      <c r="L47" s="178"/>
      <c r="M47" s="178"/>
      <c r="N47" s="160" t="str">
        <f t="shared" si="7"/>
        <v/>
      </c>
      <c r="O47" s="21"/>
      <c r="P47" s="160" t="str">
        <f t="shared" si="2"/>
        <v/>
      </c>
      <c r="Q47" s="160">
        <f t="shared" si="4"/>
        <v>0</v>
      </c>
      <c r="R47" s="160" t="str">
        <f t="shared" si="5"/>
        <v/>
      </c>
      <c r="S47" s="160" t="str">
        <f t="shared" si="6"/>
        <v/>
      </c>
      <c r="T47" s="50" t="str">
        <f>IF($F47="","",IF(ISERROR(VLOOKUP(F47,PROVEEDORES!$D$8:$I$507,5,0)),1,VLOOKUP($F47,PROVEEDORES!$D$8:$I$507,5,0)))</f>
        <v/>
      </c>
    </row>
    <row r="48" spans="1:20" ht="17.45" customHeight="1" x14ac:dyDescent="0.25">
      <c r="C48" s="193"/>
      <c r="D48" s="189"/>
      <c r="E48" s="178"/>
      <c r="F48" s="178"/>
      <c r="G48" s="190">
        <f>DATOS!$E$13</f>
        <v>1</v>
      </c>
      <c r="H48" s="178"/>
      <c r="I48" s="191"/>
      <c r="J48" s="178"/>
      <c r="K48" s="178"/>
      <c r="L48" s="178"/>
      <c r="M48" s="178"/>
      <c r="N48" s="160" t="str">
        <f t="shared" si="7"/>
        <v/>
      </c>
      <c r="O48" s="21"/>
      <c r="P48" s="160" t="str">
        <f t="shared" si="2"/>
        <v/>
      </c>
      <c r="Q48" s="160">
        <f t="shared" si="4"/>
        <v>0</v>
      </c>
      <c r="R48" s="160" t="str">
        <f t="shared" si="5"/>
        <v/>
      </c>
      <c r="S48" s="160" t="str">
        <f t="shared" si="6"/>
        <v/>
      </c>
      <c r="T48" s="50" t="str">
        <f>IF($F48="","",IF(ISERROR(VLOOKUP(F48,PROVEEDORES!$D$8:$I$507,5,0)),1,VLOOKUP($F48,PROVEEDORES!$D$8:$I$507,5,0)))</f>
        <v/>
      </c>
    </row>
    <row r="49" spans="3:20" ht="17.45" customHeight="1" x14ac:dyDescent="0.25">
      <c r="C49" s="193"/>
      <c r="D49" s="189"/>
      <c r="E49" s="178"/>
      <c r="F49" s="178"/>
      <c r="G49" s="190">
        <f>DATOS!$E$13</f>
        <v>1</v>
      </c>
      <c r="H49" s="178"/>
      <c r="I49" s="191"/>
      <c r="J49" s="178"/>
      <c r="K49" s="178"/>
      <c r="L49" s="178"/>
      <c r="M49" s="178"/>
      <c r="N49" s="160" t="str">
        <f t="shared" si="7"/>
        <v/>
      </c>
      <c r="O49" s="21"/>
      <c r="P49" s="160" t="str">
        <f t="shared" si="2"/>
        <v/>
      </c>
      <c r="Q49" s="160">
        <f t="shared" si="4"/>
        <v>0</v>
      </c>
      <c r="R49" s="160" t="str">
        <f t="shared" si="5"/>
        <v/>
      </c>
      <c r="S49" s="160" t="str">
        <f t="shared" si="6"/>
        <v/>
      </c>
      <c r="T49" s="50" t="str">
        <f>IF($F49="","",IF(ISERROR(VLOOKUP(F49,PROVEEDORES!$D$8:$I$507,5,0)),1,VLOOKUP($F49,PROVEEDORES!$D$8:$I$507,5,0)))</f>
        <v/>
      </c>
    </row>
    <row r="50" spans="3:20" ht="17.45" customHeight="1" x14ac:dyDescent="0.25">
      <c r="C50" s="193"/>
      <c r="D50" s="189"/>
      <c r="E50" s="178"/>
      <c r="F50" s="178"/>
      <c r="G50" s="190">
        <f>DATOS!$E$13</f>
        <v>1</v>
      </c>
      <c r="H50" s="178"/>
      <c r="I50" s="191"/>
      <c r="J50" s="178"/>
      <c r="K50" s="178"/>
      <c r="L50" s="178"/>
      <c r="M50" s="178"/>
      <c r="N50" s="160" t="str">
        <f t="shared" si="7"/>
        <v/>
      </c>
      <c r="O50" s="21"/>
      <c r="P50" s="160" t="str">
        <f t="shared" si="2"/>
        <v/>
      </c>
      <c r="Q50" s="160">
        <f t="shared" si="4"/>
        <v>0</v>
      </c>
      <c r="R50" s="160" t="str">
        <f t="shared" si="5"/>
        <v/>
      </c>
      <c r="S50" s="160" t="str">
        <f t="shared" si="6"/>
        <v/>
      </c>
      <c r="T50" s="50" t="str">
        <f>IF($F50="","",IF(ISERROR(VLOOKUP(F50,PROVEEDORES!$D$8:$I$507,5,0)),1,VLOOKUP($F50,PROVEEDORES!$D$8:$I$507,5,0)))</f>
        <v/>
      </c>
    </row>
    <row r="51" spans="3:20" ht="17.45" customHeight="1" x14ac:dyDescent="0.25">
      <c r="C51" s="188"/>
      <c r="D51" s="189"/>
      <c r="E51" s="178"/>
      <c r="F51" s="178"/>
      <c r="G51" s="190">
        <f>DATOS!$E$13</f>
        <v>1</v>
      </c>
      <c r="H51" s="178"/>
      <c r="I51" s="191"/>
      <c r="J51" s="178"/>
      <c r="K51" s="178"/>
      <c r="L51" s="178"/>
      <c r="M51" s="178"/>
      <c r="N51" s="160" t="str">
        <f t="shared" si="7"/>
        <v/>
      </c>
      <c r="O51" s="21"/>
      <c r="P51" s="160" t="str">
        <f t="shared" si="2"/>
        <v/>
      </c>
      <c r="Q51" s="160">
        <f t="shared" si="4"/>
        <v>0</v>
      </c>
      <c r="R51" s="160" t="str">
        <f t="shared" si="5"/>
        <v/>
      </c>
      <c r="S51" s="160" t="str">
        <f t="shared" si="6"/>
        <v/>
      </c>
      <c r="T51" s="50" t="str">
        <f>IF($F51="","",IF(ISERROR(VLOOKUP(F51,PROVEEDORES!$D$8:$I$507,5,0)),1,VLOOKUP($F51,PROVEEDORES!$D$8:$I$507,5,0)))</f>
        <v/>
      </c>
    </row>
    <row r="52" spans="3:20" ht="17.45" customHeight="1" x14ac:dyDescent="0.25">
      <c r="C52" s="188"/>
      <c r="D52" s="189"/>
      <c r="E52" s="178"/>
      <c r="F52" s="178"/>
      <c r="G52" s="190">
        <f>DATOS!$E$13</f>
        <v>1</v>
      </c>
      <c r="H52" s="178"/>
      <c r="I52" s="191"/>
      <c r="J52" s="178"/>
      <c r="K52" s="178"/>
      <c r="L52" s="178"/>
      <c r="M52" s="178"/>
      <c r="N52" s="160" t="str">
        <f t="shared" si="7"/>
        <v/>
      </c>
      <c r="O52" s="21"/>
      <c r="P52" s="160" t="str">
        <f t="shared" si="2"/>
        <v/>
      </c>
      <c r="Q52" s="160">
        <f t="shared" si="4"/>
        <v>0</v>
      </c>
      <c r="R52" s="160" t="str">
        <f t="shared" si="5"/>
        <v/>
      </c>
      <c r="S52" s="160" t="str">
        <f t="shared" si="6"/>
        <v/>
      </c>
      <c r="T52" s="50" t="str">
        <f>IF($F52="","",IF(ISERROR(VLOOKUP(F52,PROVEEDORES!$D$8:$I$507,5,0)),1,VLOOKUP($F52,PROVEEDORES!$D$8:$I$507,5,0)))</f>
        <v/>
      </c>
    </row>
    <row r="53" spans="3:20" ht="17.45" customHeight="1" x14ac:dyDescent="0.25">
      <c r="C53" s="188"/>
      <c r="D53" s="189"/>
      <c r="E53" s="178"/>
      <c r="F53" s="178"/>
      <c r="G53" s="190">
        <f>DATOS!$E$13</f>
        <v>1</v>
      </c>
      <c r="H53" s="178"/>
      <c r="I53" s="191"/>
      <c r="J53" s="178"/>
      <c r="K53" s="178"/>
      <c r="L53" s="178"/>
      <c r="M53" s="178"/>
      <c r="N53" s="160" t="str">
        <f t="shared" si="7"/>
        <v/>
      </c>
      <c r="O53" s="21"/>
      <c r="P53" s="160" t="str">
        <f t="shared" si="2"/>
        <v/>
      </c>
      <c r="Q53" s="160">
        <f t="shared" si="4"/>
        <v>0</v>
      </c>
      <c r="R53" s="160" t="str">
        <f t="shared" si="5"/>
        <v/>
      </c>
      <c r="S53" s="160" t="str">
        <f t="shared" si="6"/>
        <v/>
      </c>
      <c r="T53" s="50" t="str">
        <f>IF($F53="","",IF(ISERROR(VLOOKUP(F53,PROVEEDORES!$D$8:$I$507,5,0)),1,VLOOKUP($F53,PROVEEDORES!$D$8:$I$507,5,0)))</f>
        <v/>
      </c>
    </row>
    <row r="54" spans="3:20" ht="17.45" customHeight="1" x14ac:dyDescent="0.25">
      <c r="C54" s="188"/>
      <c r="D54" s="189"/>
      <c r="E54" s="178"/>
      <c r="F54" s="178"/>
      <c r="G54" s="190">
        <f>DATOS!$E$13</f>
        <v>1</v>
      </c>
      <c r="H54" s="178"/>
      <c r="I54" s="191"/>
      <c r="J54" s="178"/>
      <c r="K54" s="178"/>
      <c r="L54" s="178"/>
      <c r="M54" s="178"/>
      <c r="N54" s="160" t="str">
        <f t="shared" si="7"/>
        <v/>
      </c>
      <c r="O54" s="21"/>
      <c r="P54" s="160" t="str">
        <f t="shared" si="2"/>
        <v/>
      </c>
      <c r="Q54" s="160">
        <f t="shared" si="4"/>
        <v>0</v>
      </c>
      <c r="R54" s="160" t="str">
        <f t="shared" si="5"/>
        <v/>
      </c>
      <c r="S54" s="160" t="str">
        <f t="shared" si="6"/>
        <v/>
      </c>
      <c r="T54" s="50" t="str">
        <f>IF($F54="","",IF(ISERROR(VLOOKUP(F54,PROVEEDORES!$D$8:$I$507,5,0)),1,VLOOKUP($F54,PROVEEDORES!$D$8:$I$507,5,0)))</f>
        <v/>
      </c>
    </row>
    <row r="55" spans="3:20" ht="17.45" customHeight="1" x14ac:dyDescent="0.25">
      <c r="C55" s="188"/>
      <c r="D55" s="189"/>
      <c r="E55" s="178"/>
      <c r="F55" s="178"/>
      <c r="G55" s="190">
        <f>DATOS!$E$13</f>
        <v>1</v>
      </c>
      <c r="H55" s="178"/>
      <c r="I55" s="191"/>
      <c r="J55" s="178"/>
      <c r="K55" s="178"/>
      <c r="L55" s="178"/>
      <c r="M55" s="178"/>
      <c r="N55" s="160" t="str">
        <f t="shared" si="7"/>
        <v/>
      </c>
      <c r="O55" s="21"/>
      <c r="P55" s="160" t="str">
        <f t="shared" si="2"/>
        <v/>
      </c>
      <c r="Q55" s="160">
        <f t="shared" si="4"/>
        <v>0</v>
      </c>
      <c r="R55" s="160" t="str">
        <f t="shared" si="5"/>
        <v/>
      </c>
      <c r="S55" s="160" t="str">
        <f t="shared" si="6"/>
        <v/>
      </c>
      <c r="T55" s="50" t="str">
        <f>IF($F55="","",IF(ISERROR(VLOOKUP(F55,PROVEEDORES!$D$8:$I$507,5,0)),1,VLOOKUP($F55,PROVEEDORES!$D$8:$I$507,5,0)))</f>
        <v/>
      </c>
    </row>
    <row r="56" spans="3:20" ht="17.45" customHeight="1" x14ac:dyDescent="0.25">
      <c r="C56" s="188"/>
      <c r="D56" s="189"/>
      <c r="E56" s="178"/>
      <c r="F56" s="178"/>
      <c r="G56" s="190">
        <f>DATOS!$E$13</f>
        <v>1</v>
      </c>
      <c r="H56" s="178"/>
      <c r="I56" s="191"/>
      <c r="J56" s="178"/>
      <c r="K56" s="178"/>
      <c r="L56" s="178"/>
      <c r="M56" s="178"/>
      <c r="N56" s="160" t="str">
        <f t="shared" si="7"/>
        <v/>
      </c>
      <c r="O56" s="21"/>
      <c r="P56" s="160" t="str">
        <f t="shared" si="2"/>
        <v/>
      </c>
      <c r="Q56" s="160">
        <f t="shared" si="4"/>
        <v>0</v>
      </c>
      <c r="R56" s="160" t="str">
        <f t="shared" si="5"/>
        <v/>
      </c>
      <c r="S56" s="160" t="str">
        <f t="shared" si="6"/>
        <v/>
      </c>
      <c r="T56" s="50" t="str">
        <f>IF($F56="","",IF(ISERROR(VLOOKUP(F56,PROVEEDORES!$D$8:$I$507,5,0)),1,VLOOKUP($F56,PROVEEDORES!$D$8:$I$507,5,0)))</f>
        <v/>
      </c>
    </row>
    <row r="57" spans="3:20" ht="17.45" customHeight="1" x14ac:dyDescent="0.25">
      <c r="C57" s="188"/>
      <c r="D57" s="189"/>
      <c r="E57" s="178"/>
      <c r="F57" s="178"/>
      <c r="G57" s="190">
        <f>DATOS!$E$13</f>
        <v>1</v>
      </c>
      <c r="H57" s="178"/>
      <c r="I57" s="191"/>
      <c r="J57" s="178"/>
      <c r="K57" s="178"/>
      <c r="L57" s="178"/>
      <c r="M57" s="178"/>
      <c r="N57" s="160" t="str">
        <f t="shared" si="7"/>
        <v/>
      </c>
      <c r="O57" s="21"/>
      <c r="P57" s="160" t="str">
        <f t="shared" si="2"/>
        <v/>
      </c>
      <c r="Q57" s="160">
        <f t="shared" si="4"/>
        <v>0</v>
      </c>
      <c r="R57" s="160" t="str">
        <f t="shared" si="5"/>
        <v/>
      </c>
      <c r="S57" s="160" t="str">
        <f t="shared" si="6"/>
        <v/>
      </c>
      <c r="T57" s="50" t="str">
        <f>IF($F57="","",IF(ISERROR(VLOOKUP(F57,PROVEEDORES!$D$8:$I$507,5,0)),1,VLOOKUP($F57,PROVEEDORES!$D$8:$I$507,5,0)))</f>
        <v/>
      </c>
    </row>
    <row r="58" spans="3:20" ht="17.45" customHeight="1" x14ac:dyDescent="0.25">
      <c r="C58" s="188"/>
      <c r="D58" s="189"/>
      <c r="E58" s="178"/>
      <c r="F58" s="178"/>
      <c r="G58" s="190">
        <f>DATOS!$E$13</f>
        <v>1</v>
      </c>
      <c r="H58" s="178"/>
      <c r="I58" s="191"/>
      <c r="J58" s="178"/>
      <c r="K58" s="178"/>
      <c r="L58" s="178"/>
      <c r="M58" s="178"/>
      <c r="N58" s="160" t="str">
        <f t="shared" si="7"/>
        <v/>
      </c>
      <c r="O58" s="21"/>
      <c r="P58" s="160" t="str">
        <f t="shared" si="2"/>
        <v/>
      </c>
      <c r="Q58" s="160">
        <f t="shared" si="4"/>
        <v>0</v>
      </c>
      <c r="R58" s="160" t="str">
        <f t="shared" si="5"/>
        <v/>
      </c>
      <c r="S58" s="160" t="str">
        <f t="shared" si="6"/>
        <v/>
      </c>
      <c r="T58" s="50" t="str">
        <f>IF($F58="","",IF(ISERROR(VLOOKUP(F58,PROVEEDORES!$D$8:$I$507,5,0)),1,VLOOKUP($F58,PROVEEDORES!$D$8:$I$507,5,0)))</f>
        <v/>
      </c>
    </row>
    <row r="59" spans="3:20" ht="17.45" customHeight="1" x14ac:dyDescent="0.25">
      <c r="C59" s="188"/>
      <c r="D59" s="189"/>
      <c r="E59" s="178"/>
      <c r="F59" s="178"/>
      <c r="G59" s="190">
        <f>DATOS!$E$13</f>
        <v>1</v>
      </c>
      <c r="H59" s="178"/>
      <c r="I59" s="191"/>
      <c r="J59" s="178"/>
      <c r="K59" s="178"/>
      <c r="L59" s="178"/>
      <c r="M59" s="178"/>
      <c r="N59" s="160" t="str">
        <f t="shared" si="7"/>
        <v/>
      </c>
      <c r="O59" s="21"/>
      <c r="P59" s="160" t="str">
        <f t="shared" si="2"/>
        <v/>
      </c>
      <c r="Q59" s="160">
        <f t="shared" si="4"/>
        <v>0</v>
      </c>
      <c r="R59" s="160" t="str">
        <f t="shared" si="5"/>
        <v/>
      </c>
      <c r="S59" s="160" t="str">
        <f t="shared" si="6"/>
        <v/>
      </c>
      <c r="T59" s="50" t="str">
        <f>IF($F59="","",IF(ISERROR(VLOOKUP(F59,PROVEEDORES!$D$8:$I$507,5,0)),1,VLOOKUP($F59,PROVEEDORES!$D$8:$I$507,5,0)))</f>
        <v/>
      </c>
    </row>
    <row r="60" spans="3:20" ht="17.45" customHeight="1" x14ac:dyDescent="0.25">
      <c r="C60" s="188"/>
      <c r="D60" s="189"/>
      <c r="E60" s="178"/>
      <c r="F60" s="178"/>
      <c r="G60" s="190">
        <f>DATOS!$E$13</f>
        <v>1</v>
      </c>
      <c r="H60" s="178"/>
      <c r="I60" s="191"/>
      <c r="J60" s="178"/>
      <c r="K60" s="178"/>
      <c r="L60" s="178"/>
      <c r="M60" s="178"/>
      <c r="N60" s="160" t="str">
        <f t="shared" si="7"/>
        <v/>
      </c>
      <c r="O60" s="21"/>
      <c r="P60" s="160" t="str">
        <f t="shared" si="2"/>
        <v/>
      </c>
      <c r="Q60" s="160">
        <f t="shared" si="4"/>
        <v>0</v>
      </c>
      <c r="R60" s="160" t="str">
        <f t="shared" si="5"/>
        <v/>
      </c>
      <c r="S60" s="160" t="str">
        <f t="shared" si="6"/>
        <v/>
      </c>
      <c r="T60" s="50" t="str">
        <f>IF($F60="","",IF(ISERROR(VLOOKUP(F60,PROVEEDORES!$D$8:$I$507,5,0)),1,VLOOKUP($F60,PROVEEDORES!$D$8:$I$507,5,0)))</f>
        <v/>
      </c>
    </row>
    <row r="61" spans="3:20" ht="17.45" customHeight="1" x14ac:dyDescent="0.25">
      <c r="C61" s="188"/>
      <c r="D61" s="189"/>
      <c r="E61" s="178"/>
      <c r="F61" s="178"/>
      <c r="G61" s="190">
        <f>DATOS!$E$13</f>
        <v>1</v>
      </c>
      <c r="H61" s="178"/>
      <c r="I61" s="191"/>
      <c r="J61" s="178"/>
      <c r="K61" s="178"/>
      <c r="L61" s="178"/>
      <c r="M61" s="178"/>
      <c r="N61" s="160" t="str">
        <f t="shared" si="7"/>
        <v/>
      </c>
      <c r="O61" s="21"/>
      <c r="P61" s="160" t="str">
        <f t="shared" si="2"/>
        <v/>
      </c>
      <c r="Q61" s="160">
        <f t="shared" si="4"/>
        <v>0</v>
      </c>
      <c r="R61" s="160" t="str">
        <f t="shared" si="5"/>
        <v/>
      </c>
      <c r="S61" s="160" t="str">
        <f t="shared" si="6"/>
        <v/>
      </c>
      <c r="T61" s="50" t="str">
        <f>IF($F61="","",IF(ISERROR(VLOOKUP(F61,PROVEEDORES!$D$8:$I$507,5,0)),1,VLOOKUP($F61,PROVEEDORES!$D$8:$I$507,5,0)))</f>
        <v/>
      </c>
    </row>
    <row r="62" spans="3:20" ht="17.45" customHeight="1" x14ac:dyDescent="0.25">
      <c r="C62" s="188"/>
      <c r="D62" s="189"/>
      <c r="E62" s="178"/>
      <c r="F62" s="178"/>
      <c r="G62" s="190">
        <f>DATOS!$E$13</f>
        <v>1</v>
      </c>
      <c r="H62" s="178"/>
      <c r="I62" s="191"/>
      <c r="J62" s="178"/>
      <c r="K62" s="178"/>
      <c r="L62" s="178"/>
      <c r="M62" s="178"/>
      <c r="N62" s="160" t="str">
        <f t="shared" si="7"/>
        <v/>
      </c>
      <c r="O62" s="21"/>
      <c r="P62" s="160" t="str">
        <f t="shared" si="2"/>
        <v/>
      </c>
      <c r="Q62" s="160">
        <f t="shared" si="4"/>
        <v>0</v>
      </c>
      <c r="R62" s="160" t="str">
        <f t="shared" si="5"/>
        <v/>
      </c>
      <c r="S62" s="160" t="str">
        <f t="shared" si="6"/>
        <v/>
      </c>
      <c r="T62" s="50" t="str">
        <f>IF($F62="","",IF(ISERROR(VLOOKUP(F62,PROVEEDORES!$D$8:$I$507,5,0)),1,VLOOKUP($F62,PROVEEDORES!$D$8:$I$507,5,0)))</f>
        <v/>
      </c>
    </row>
    <row r="63" spans="3:20" ht="17.45" customHeight="1" x14ac:dyDescent="0.25">
      <c r="C63" s="188"/>
      <c r="D63" s="189"/>
      <c r="E63" s="178"/>
      <c r="F63" s="178"/>
      <c r="G63" s="190">
        <f>DATOS!$E$13</f>
        <v>1</v>
      </c>
      <c r="H63" s="178"/>
      <c r="I63" s="191"/>
      <c r="J63" s="178"/>
      <c r="K63" s="178"/>
      <c r="L63" s="178"/>
      <c r="M63" s="178"/>
      <c r="N63" s="160" t="str">
        <f t="shared" si="7"/>
        <v/>
      </c>
      <c r="O63" s="21"/>
      <c r="P63" s="160" t="str">
        <f t="shared" si="2"/>
        <v/>
      </c>
      <c r="Q63" s="160">
        <f t="shared" si="4"/>
        <v>0</v>
      </c>
      <c r="R63" s="160" t="str">
        <f t="shared" si="5"/>
        <v/>
      </c>
      <c r="S63" s="160" t="str">
        <f t="shared" si="6"/>
        <v/>
      </c>
      <c r="T63" s="50" t="str">
        <f>IF($F63="","",IF(ISERROR(VLOOKUP(F63,PROVEEDORES!$D$8:$I$507,5,0)),1,VLOOKUP($F63,PROVEEDORES!$D$8:$I$507,5,0)))</f>
        <v/>
      </c>
    </row>
    <row r="64" spans="3:20" ht="17.45" customHeight="1" x14ac:dyDescent="0.25">
      <c r="C64" s="188"/>
      <c r="D64" s="189"/>
      <c r="E64" s="178"/>
      <c r="F64" s="178"/>
      <c r="G64" s="190">
        <f>DATOS!$E$13</f>
        <v>1</v>
      </c>
      <c r="H64" s="178"/>
      <c r="I64" s="191"/>
      <c r="J64" s="178"/>
      <c r="K64" s="178"/>
      <c r="L64" s="178"/>
      <c r="M64" s="178"/>
      <c r="N64" s="160" t="str">
        <f t="shared" si="7"/>
        <v/>
      </c>
      <c r="O64" s="21"/>
      <c r="P64" s="160" t="str">
        <f t="shared" si="2"/>
        <v/>
      </c>
      <c r="Q64" s="160">
        <f t="shared" si="4"/>
        <v>0</v>
      </c>
      <c r="R64" s="160" t="str">
        <f t="shared" si="5"/>
        <v/>
      </c>
      <c r="S64" s="160" t="str">
        <f t="shared" si="6"/>
        <v/>
      </c>
      <c r="T64" s="50" t="str">
        <f>IF($F64="","",IF(ISERROR(VLOOKUP(F64,PROVEEDORES!$D$8:$I$507,5,0)),1,VLOOKUP($F64,PROVEEDORES!$D$8:$I$507,5,0)))</f>
        <v/>
      </c>
    </row>
    <row r="65" spans="3:20" ht="17.45" customHeight="1" x14ac:dyDescent="0.25">
      <c r="C65" s="188"/>
      <c r="D65" s="189"/>
      <c r="E65" s="178"/>
      <c r="F65" s="178"/>
      <c r="G65" s="190">
        <f>DATOS!$E$13</f>
        <v>1</v>
      </c>
      <c r="H65" s="178"/>
      <c r="I65" s="191"/>
      <c r="J65" s="178"/>
      <c r="K65" s="178"/>
      <c r="L65" s="178"/>
      <c r="M65" s="178"/>
      <c r="N65" s="160" t="str">
        <f t="shared" si="7"/>
        <v/>
      </c>
      <c r="O65" s="21"/>
      <c r="P65" s="160" t="str">
        <f t="shared" si="2"/>
        <v/>
      </c>
      <c r="Q65" s="160">
        <f t="shared" si="4"/>
        <v>0</v>
      </c>
      <c r="R65" s="160" t="str">
        <f t="shared" si="5"/>
        <v/>
      </c>
      <c r="S65" s="160" t="str">
        <f t="shared" si="6"/>
        <v/>
      </c>
      <c r="T65" s="50" t="str">
        <f>IF($F65="","",IF(ISERROR(VLOOKUP(F65,PROVEEDORES!$D$8:$I$507,5,0)),1,VLOOKUP($F65,PROVEEDORES!$D$8:$I$507,5,0)))</f>
        <v/>
      </c>
    </row>
    <row r="66" spans="3:20" ht="17.45" customHeight="1" x14ac:dyDescent="0.25">
      <c r="C66" s="188"/>
      <c r="D66" s="189"/>
      <c r="E66" s="178"/>
      <c r="F66" s="178"/>
      <c r="G66" s="190">
        <f>DATOS!$E$13</f>
        <v>1</v>
      </c>
      <c r="H66" s="178"/>
      <c r="I66" s="191"/>
      <c r="J66" s="178"/>
      <c r="K66" s="178"/>
      <c r="L66" s="178"/>
      <c r="M66" s="178"/>
      <c r="N66" s="160" t="str">
        <f t="shared" si="7"/>
        <v/>
      </c>
      <c r="O66" s="21"/>
      <c r="P66" s="160" t="str">
        <f t="shared" si="2"/>
        <v/>
      </c>
      <c r="Q66" s="160">
        <f t="shared" si="4"/>
        <v>0</v>
      </c>
      <c r="R66" s="160" t="str">
        <f t="shared" si="5"/>
        <v/>
      </c>
      <c r="S66" s="160" t="str">
        <f t="shared" si="6"/>
        <v/>
      </c>
      <c r="T66" s="50" t="str">
        <f>IF($F66="","",IF(ISERROR(VLOOKUP(F66,PROVEEDORES!$D$8:$I$507,5,0)),1,VLOOKUP($F66,PROVEEDORES!$D$8:$I$507,5,0)))</f>
        <v/>
      </c>
    </row>
    <row r="67" spans="3:20" ht="17.45" customHeight="1" x14ac:dyDescent="0.25">
      <c r="C67" s="188"/>
      <c r="D67" s="189"/>
      <c r="E67" s="178"/>
      <c r="F67" s="178"/>
      <c r="G67" s="190">
        <f>DATOS!$E$13</f>
        <v>1</v>
      </c>
      <c r="H67" s="178"/>
      <c r="I67" s="191"/>
      <c r="J67" s="178"/>
      <c r="K67" s="178"/>
      <c r="L67" s="178"/>
      <c r="M67" s="178"/>
      <c r="N67" s="160" t="str">
        <f t="shared" si="7"/>
        <v/>
      </c>
      <c r="O67" s="21"/>
      <c r="P67" s="160" t="str">
        <f t="shared" si="2"/>
        <v/>
      </c>
      <c r="Q67" s="160">
        <f t="shared" si="4"/>
        <v>0</v>
      </c>
      <c r="R67" s="160" t="str">
        <f t="shared" si="5"/>
        <v/>
      </c>
      <c r="S67" s="160" t="str">
        <f t="shared" si="6"/>
        <v/>
      </c>
      <c r="T67" s="50" t="str">
        <f>IF($F67="","",IF(ISERROR(VLOOKUP(F67,PROVEEDORES!$D$8:$I$507,5,0)),1,VLOOKUP($F67,PROVEEDORES!$D$8:$I$507,5,0)))</f>
        <v/>
      </c>
    </row>
    <row r="68" spans="3:20" ht="17.45" customHeight="1" x14ac:dyDescent="0.25">
      <c r="C68" s="188"/>
      <c r="D68" s="189"/>
      <c r="E68" s="178"/>
      <c r="F68" s="178"/>
      <c r="G68" s="190">
        <f>DATOS!$E$13</f>
        <v>1</v>
      </c>
      <c r="H68" s="178"/>
      <c r="I68" s="191"/>
      <c r="J68" s="178"/>
      <c r="K68" s="178"/>
      <c r="L68" s="178"/>
      <c r="M68" s="178"/>
      <c r="N68" s="160" t="str">
        <f t="shared" si="7"/>
        <v/>
      </c>
      <c r="O68" s="21"/>
      <c r="P68" s="160" t="str">
        <f t="shared" si="2"/>
        <v/>
      </c>
      <c r="Q68" s="160">
        <f t="shared" si="4"/>
        <v>0</v>
      </c>
      <c r="R68" s="160" t="str">
        <f t="shared" si="5"/>
        <v/>
      </c>
      <c r="S68" s="160" t="str">
        <f t="shared" si="6"/>
        <v/>
      </c>
      <c r="T68" s="50" t="str">
        <f>IF($F68="","",IF(ISERROR(VLOOKUP(F68,PROVEEDORES!$D$8:$I$507,5,0)),1,VLOOKUP($F68,PROVEEDORES!$D$8:$I$507,5,0)))</f>
        <v/>
      </c>
    </row>
    <row r="69" spans="3:20" ht="17.45" customHeight="1" x14ac:dyDescent="0.25">
      <c r="C69" s="188"/>
      <c r="D69" s="189"/>
      <c r="E69" s="178"/>
      <c r="F69" s="178"/>
      <c r="G69" s="190">
        <f>DATOS!$E$13</f>
        <v>1</v>
      </c>
      <c r="H69" s="178"/>
      <c r="I69" s="191"/>
      <c r="J69" s="178"/>
      <c r="K69" s="178"/>
      <c r="L69" s="178"/>
      <c r="M69" s="178"/>
      <c r="N69" s="160" t="str">
        <f t="shared" si="7"/>
        <v/>
      </c>
      <c r="O69" s="21"/>
      <c r="P69" s="160" t="str">
        <f t="shared" si="2"/>
        <v/>
      </c>
      <c r="Q69" s="160">
        <f t="shared" si="4"/>
        <v>0</v>
      </c>
      <c r="R69" s="160" t="str">
        <f t="shared" si="5"/>
        <v/>
      </c>
      <c r="S69" s="160" t="str">
        <f t="shared" si="6"/>
        <v/>
      </c>
      <c r="T69" s="50" t="str">
        <f>IF($F69="","",IF(ISERROR(VLOOKUP(F69,PROVEEDORES!$D$8:$I$507,5,0)),1,VLOOKUP($F69,PROVEEDORES!$D$8:$I$507,5,0)))</f>
        <v/>
      </c>
    </row>
    <row r="70" spans="3:20" ht="17.45" customHeight="1" x14ac:dyDescent="0.25">
      <c r="C70" s="188"/>
      <c r="D70" s="189"/>
      <c r="E70" s="178"/>
      <c r="F70" s="178"/>
      <c r="G70" s="190">
        <f>DATOS!$E$13</f>
        <v>1</v>
      </c>
      <c r="H70" s="178"/>
      <c r="I70" s="191"/>
      <c r="J70" s="178"/>
      <c r="K70" s="178"/>
      <c r="L70" s="178"/>
      <c r="M70" s="178"/>
      <c r="N70" s="160" t="str">
        <f t="shared" si="7"/>
        <v/>
      </c>
      <c r="O70" s="21"/>
      <c r="P70" s="160" t="str">
        <f t="shared" si="2"/>
        <v/>
      </c>
      <c r="Q70" s="160">
        <f t="shared" si="4"/>
        <v>0</v>
      </c>
      <c r="R70" s="160" t="str">
        <f t="shared" si="5"/>
        <v/>
      </c>
      <c r="S70" s="160" t="str">
        <f t="shared" si="6"/>
        <v/>
      </c>
      <c r="T70" s="50" t="str">
        <f>IF($F70="","",IF(ISERROR(VLOOKUP(F70,PROVEEDORES!$D$8:$I$507,5,0)),1,VLOOKUP($F70,PROVEEDORES!$D$8:$I$507,5,0)))</f>
        <v/>
      </c>
    </row>
    <row r="71" spans="3:20" ht="17.45" customHeight="1" x14ac:dyDescent="0.25">
      <c r="C71" s="188"/>
      <c r="D71" s="189"/>
      <c r="E71" s="178"/>
      <c r="F71" s="178"/>
      <c r="G71" s="190">
        <f>DATOS!$E$13</f>
        <v>1</v>
      </c>
      <c r="H71" s="178"/>
      <c r="I71" s="191"/>
      <c r="J71" s="178"/>
      <c r="K71" s="178"/>
      <c r="L71" s="178"/>
      <c r="M71" s="178"/>
      <c r="N71" s="160" t="str">
        <f t="shared" si="7"/>
        <v/>
      </c>
      <c r="O71" s="21"/>
      <c r="P71" s="160" t="str">
        <f t="shared" si="2"/>
        <v/>
      </c>
      <c r="Q71" s="160">
        <f t="shared" si="4"/>
        <v>0</v>
      </c>
      <c r="R71" s="160" t="str">
        <f t="shared" si="5"/>
        <v/>
      </c>
      <c r="S71" s="160" t="str">
        <f t="shared" si="6"/>
        <v/>
      </c>
      <c r="T71" s="50" t="str">
        <f>IF($F71="","",IF(ISERROR(VLOOKUP(F71,PROVEEDORES!$D$8:$I$507,5,0)),1,VLOOKUP($F71,PROVEEDORES!$D$8:$I$507,5,0)))</f>
        <v/>
      </c>
    </row>
    <row r="72" spans="3:20" ht="17.45" customHeight="1" x14ac:dyDescent="0.25">
      <c r="C72" s="188"/>
      <c r="D72" s="189"/>
      <c r="E72" s="178"/>
      <c r="F72" s="178"/>
      <c r="G72" s="190">
        <f>DATOS!$E$13</f>
        <v>1</v>
      </c>
      <c r="H72" s="178"/>
      <c r="I72" s="191"/>
      <c r="J72" s="178"/>
      <c r="K72" s="178"/>
      <c r="L72" s="178"/>
      <c r="M72" s="178"/>
      <c r="N72" s="160" t="str">
        <f t="shared" si="7"/>
        <v/>
      </c>
      <c r="O72" s="21"/>
      <c r="P72" s="160" t="str">
        <f t="shared" si="2"/>
        <v/>
      </c>
      <c r="Q72" s="160">
        <f t="shared" si="4"/>
        <v>0</v>
      </c>
      <c r="R72" s="160" t="str">
        <f t="shared" si="5"/>
        <v/>
      </c>
      <c r="S72" s="160" t="str">
        <f t="shared" si="6"/>
        <v/>
      </c>
      <c r="T72" s="50" t="str">
        <f>IF($F72="","",IF(ISERROR(VLOOKUP(F72,PROVEEDORES!$D$8:$I$507,5,0)),1,VLOOKUP($F72,PROVEEDORES!$D$8:$I$507,5,0)))</f>
        <v/>
      </c>
    </row>
    <row r="73" spans="3:20" ht="17.45" customHeight="1" x14ac:dyDescent="0.25">
      <c r="C73" s="188"/>
      <c r="D73" s="189"/>
      <c r="E73" s="178"/>
      <c r="F73" s="178"/>
      <c r="G73" s="190">
        <f>DATOS!$E$13</f>
        <v>1</v>
      </c>
      <c r="H73" s="178"/>
      <c r="I73" s="191"/>
      <c r="J73" s="178"/>
      <c r="K73" s="178"/>
      <c r="L73" s="178"/>
      <c r="M73" s="178"/>
      <c r="N73" s="160" t="str">
        <f t="shared" si="7"/>
        <v/>
      </c>
      <c r="O73" s="21"/>
      <c r="P73" s="160" t="str">
        <f t="shared" si="2"/>
        <v/>
      </c>
      <c r="Q73" s="160">
        <f t="shared" si="4"/>
        <v>0</v>
      </c>
      <c r="R73" s="160" t="str">
        <f t="shared" si="5"/>
        <v/>
      </c>
      <c r="S73" s="160" t="str">
        <f t="shared" si="6"/>
        <v/>
      </c>
      <c r="T73" s="50" t="str">
        <f>IF($F73="","",IF(ISERROR(VLOOKUP(F73,PROVEEDORES!$D$8:$I$507,5,0)),1,VLOOKUP($F73,PROVEEDORES!$D$8:$I$507,5,0)))</f>
        <v/>
      </c>
    </row>
    <row r="74" spans="3:20" ht="17.45" customHeight="1" x14ac:dyDescent="0.25">
      <c r="C74" s="188"/>
      <c r="D74" s="189"/>
      <c r="E74" s="178"/>
      <c r="F74" s="178"/>
      <c r="G74" s="190">
        <f>DATOS!$E$13</f>
        <v>1</v>
      </c>
      <c r="H74" s="178"/>
      <c r="I74" s="191"/>
      <c r="J74" s="178"/>
      <c r="K74" s="178"/>
      <c r="L74" s="178"/>
      <c r="M74" s="178"/>
      <c r="N74" s="160" t="str">
        <f t="shared" si="7"/>
        <v/>
      </c>
      <c r="O74" s="21"/>
      <c r="P74" s="160" t="str">
        <f t="shared" si="2"/>
        <v/>
      </c>
      <c r="Q74" s="160">
        <f t="shared" si="4"/>
        <v>0</v>
      </c>
      <c r="R74" s="160" t="str">
        <f t="shared" si="5"/>
        <v/>
      </c>
      <c r="S74" s="160" t="str">
        <f t="shared" si="6"/>
        <v/>
      </c>
      <c r="T74" s="50" t="str">
        <f>IF($F74="","",IF(ISERROR(VLOOKUP(F74,PROVEEDORES!$D$8:$I$507,5,0)),1,VLOOKUP($F74,PROVEEDORES!$D$8:$I$507,5,0)))</f>
        <v/>
      </c>
    </row>
    <row r="75" spans="3:20" ht="17.45" customHeight="1" x14ac:dyDescent="0.25">
      <c r="C75" s="188"/>
      <c r="D75" s="189"/>
      <c r="E75" s="178"/>
      <c r="F75" s="178"/>
      <c r="G75" s="190">
        <f>DATOS!$E$13</f>
        <v>1</v>
      </c>
      <c r="H75" s="178"/>
      <c r="I75" s="191"/>
      <c r="J75" s="178"/>
      <c r="K75" s="178"/>
      <c r="L75" s="178"/>
      <c r="M75" s="178"/>
      <c r="N75" s="160" t="str">
        <f t="shared" si="7"/>
        <v/>
      </c>
      <c r="O75" s="21"/>
      <c r="P75" s="160" t="str">
        <f t="shared" si="2"/>
        <v/>
      </c>
      <c r="Q75" s="160">
        <f t="shared" si="4"/>
        <v>0</v>
      </c>
      <c r="R75" s="160" t="str">
        <f t="shared" si="5"/>
        <v/>
      </c>
      <c r="S75" s="160" t="str">
        <f t="shared" si="6"/>
        <v/>
      </c>
      <c r="T75" s="50" t="str">
        <f>IF($F75="","",IF(ISERROR(VLOOKUP(F75,PROVEEDORES!$D$8:$I$507,5,0)),1,VLOOKUP($F75,PROVEEDORES!$D$8:$I$507,5,0)))</f>
        <v/>
      </c>
    </row>
    <row r="76" spans="3:20" ht="17.45" customHeight="1" x14ac:dyDescent="0.25">
      <c r="C76" s="188"/>
      <c r="D76" s="189"/>
      <c r="E76" s="178"/>
      <c r="F76" s="178"/>
      <c r="G76" s="190">
        <f>DATOS!$E$13</f>
        <v>1</v>
      </c>
      <c r="H76" s="178"/>
      <c r="I76" s="191"/>
      <c r="J76" s="178"/>
      <c r="K76" s="178"/>
      <c r="L76" s="178"/>
      <c r="M76" s="178"/>
      <c r="N76" s="160" t="str">
        <f t="shared" si="7"/>
        <v/>
      </c>
      <c r="O76" s="21"/>
      <c r="P76" s="160" t="str">
        <f t="shared" si="2"/>
        <v/>
      </c>
      <c r="Q76" s="160">
        <f t="shared" si="4"/>
        <v>0</v>
      </c>
      <c r="R76" s="160" t="str">
        <f t="shared" si="5"/>
        <v/>
      </c>
      <c r="S76" s="160" t="str">
        <f t="shared" si="6"/>
        <v/>
      </c>
      <c r="T76" s="50" t="str">
        <f>IF($F76="","",IF(ISERROR(VLOOKUP(F76,PROVEEDORES!$D$8:$I$507,5,0)),1,VLOOKUP($F76,PROVEEDORES!$D$8:$I$507,5,0)))</f>
        <v/>
      </c>
    </row>
    <row r="77" spans="3:20" ht="17.45" customHeight="1" x14ac:dyDescent="0.25">
      <c r="C77" s="188"/>
      <c r="D77" s="189"/>
      <c r="E77" s="178"/>
      <c r="F77" s="178"/>
      <c r="G77" s="190">
        <f>DATOS!$E$13</f>
        <v>1</v>
      </c>
      <c r="H77" s="178"/>
      <c r="I77" s="191"/>
      <c r="J77" s="178"/>
      <c r="K77" s="178"/>
      <c r="L77" s="178"/>
      <c r="M77" s="178"/>
      <c r="N77" s="160" t="str">
        <f t="shared" si="7"/>
        <v/>
      </c>
      <c r="O77" s="21"/>
      <c r="P77" s="160" t="str">
        <f t="shared" si="2"/>
        <v/>
      </c>
      <c r="Q77" s="160">
        <f t="shared" si="4"/>
        <v>0</v>
      </c>
      <c r="R77" s="160" t="str">
        <f t="shared" si="5"/>
        <v/>
      </c>
      <c r="S77" s="160" t="str">
        <f t="shared" si="6"/>
        <v/>
      </c>
      <c r="T77" s="50" t="str">
        <f>IF($F77="","",IF(ISERROR(VLOOKUP(F77,PROVEEDORES!$D$8:$I$507,5,0)),1,VLOOKUP($F77,PROVEEDORES!$D$8:$I$507,5,0)))</f>
        <v/>
      </c>
    </row>
    <row r="78" spans="3:20" ht="17.45" customHeight="1" x14ac:dyDescent="0.25">
      <c r="C78" s="188"/>
      <c r="D78" s="189"/>
      <c r="E78" s="178"/>
      <c r="F78" s="178"/>
      <c r="G78" s="190">
        <f>DATOS!$E$13</f>
        <v>1</v>
      </c>
      <c r="H78" s="178"/>
      <c r="I78" s="191"/>
      <c r="J78" s="178"/>
      <c r="K78" s="178"/>
      <c r="L78" s="178"/>
      <c r="M78" s="178"/>
      <c r="N78" s="160" t="str">
        <f t="shared" si="7"/>
        <v/>
      </c>
      <c r="O78" s="21"/>
      <c r="P78" s="160" t="str">
        <f t="shared" si="2"/>
        <v/>
      </c>
      <c r="Q78" s="160">
        <f t="shared" si="4"/>
        <v>0</v>
      </c>
      <c r="R78" s="160" t="str">
        <f t="shared" si="5"/>
        <v/>
      </c>
      <c r="S78" s="160" t="str">
        <f t="shared" si="6"/>
        <v/>
      </c>
      <c r="T78" s="50" t="str">
        <f>IF($F78="","",IF(ISERROR(VLOOKUP(F78,PROVEEDORES!$D$8:$I$507,5,0)),1,VLOOKUP($F78,PROVEEDORES!$D$8:$I$507,5,0)))</f>
        <v/>
      </c>
    </row>
    <row r="79" spans="3:20" ht="17.45" customHeight="1" x14ac:dyDescent="0.25">
      <c r="C79" s="188"/>
      <c r="D79" s="189"/>
      <c r="E79" s="178"/>
      <c r="F79" s="178"/>
      <c r="G79" s="190">
        <f>DATOS!$E$13</f>
        <v>1</v>
      </c>
      <c r="H79" s="178"/>
      <c r="I79" s="191"/>
      <c r="J79" s="178"/>
      <c r="K79" s="178"/>
      <c r="L79" s="178"/>
      <c r="M79" s="178"/>
      <c r="N79" s="160" t="str">
        <f t="shared" si="7"/>
        <v/>
      </c>
      <c r="O79" s="21"/>
      <c r="P79" s="160" t="str">
        <f t="shared" si="2"/>
        <v/>
      </c>
      <c r="Q79" s="160">
        <f t="shared" si="4"/>
        <v>0</v>
      </c>
      <c r="R79" s="160" t="str">
        <f t="shared" si="5"/>
        <v/>
      </c>
      <c r="S79" s="160" t="str">
        <f t="shared" si="6"/>
        <v/>
      </c>
      <c r="T79" s="50" t="str">
        <f>IF($F79="","",IF(ISERROR(VLOOKUP(F79,PROVEEDORES!$D$8:$I$507,5,0)),1,VLOOKUP($F79,PROVEEDORES!$D$8:$I$507,5,0)))</f>
        <v/>
      </c>
    </row>
    <row r="80" spans="3:20" ht="17.45" customHeight="1" x14ac:dyDescent="0.25">
      <c r="C80" s="188"/>
      <c r="D80" s="189"/>
      <c r="E80" s="178"/>
      <c r="F80" s="178"/>
      <c r="G80" s="190">
        <f>DATOS!$E$13</f>
        <v>1</v>
      </c>
      <c r="H80" s="178"/>
      <c r="I80" s="191"/>
      <c r="J80" s="178"/>
      <c r="K80" s="178"/>
      <c r="L80" s="178"/>
      <c r="M80" s="178"/>
      <c r="N80" s="160" t="str">
        <f t="shared" si="7"/>
        <v/>
      </c>
      <c r="O80" s="21"/>
      <c r="P80" s="160" t="str">
        <f t="shared" si="2"/>
        <v/>
      </c>
      <c r="Q80" s="160">
        <f t="shared" si="4"/>
        <v>0</v>
      </c>
      <c r="R80" s="160" t="str">
        <f t="shared" si="5"/>
        <v/>
      </c>
      <c r="S80" s="160" t="str">
        <f t="shared" si="6"/>
        <v/>
      </c>
      <c r="T80" s="50" t="str">
        <f>IF($F80="","",IF(ISERROR(VLOOKUP(F80,PROVEEDORES!$D$8:$I$507,5,0)),1,VLOOKUP($F80,PROVEEDORES!$D$8:$I$507,5,0)))</f>
        <v/>
      </c>
    </row>
    <row r="81" spans="3:20" ht="17.45" customHeight="1" x14ac:dyDescent="0.25">
      <c r="C81" s="188"/>
      <c r="D81" s="189"/>
      <c r="E81" s="178"/>
      <c r="F81" s="178"/>
      <c r="G81" s="190">
        <f>DATOS!$E$13</f>
        <v>1</v>
      </c>
      <c r="H81" s="178"/>
      <c r="I81" s="191"/>
      <c r="J81" s="178"/>
      <c r="K81" s="178"/>
      <c r="L81" s="178"/>
      <c r="M81" s="178"/>
      <c r="N81" s="160" t="str">
        <f t="shared" si="7"/>
        <v/>
      </c>
      <c r="O81" s="21"/>
      <c r="P81" s="160" t="str">
        <f t="shared" si="2"/>
        <v/>
      </c>
      <c r="Q81" s="160">
        <f t="shared" si="4"/>
        <v>0</v>
      </c>
      <c r="R81" s="160" t="str">
        <f t="shared" si="5"/>
        <v/>
      </c>
      <c r="S81" s="160" t="str">
        <f t="shared" si="6"/>
        <v/>
      </c>
      <c r="T81" s="50" t="str">
        <f>IF($F81="","",IF(ISERROR(VLOOKUP(F81,PROVEEDORES!$D$8:$I$507,5,0)),1,VLOOKUP($F81,PROVEEDORES!$D$8:$I$507,5,0)))</f>
        <v/>
      </c>
    </row>
    <row r="82" spans="3:20" ht="17.45" customHeight="1" x14ac:dyDescent="0.25">
      <c r="C82" s="188"/>
      <c r="D82" s="189"/>
      <c r="E82" s="178"/>
      <c r="F82" s="178"/>
      <c r="G82" s="190">
        <f>DATOS!$E$13</f>
        <v>1</v>
      </c>
      <c r="H82" s="178"/>
      <c r="I82" s="191"/>
      <c r="J82" s="178"/>
      <c r="K82" s="178"/>
      <c r="L82" s="178"/>
      <c r="M82" s="178"/>
      <c r="N82" s="160" t="str">
        <f t="shared" ref="N82:N145" si="8">IF(H82&amp;J82&amp;K82&amp;L82&amp;M82="","",H82+J82+K82-L82-M82)</f>
        <v/>
      </c>
      <c r="O82" s="21"/>
      <c r="P82" s="160" t="str">
        <f t="shared" ref="P82:P145" si="9">IF($I82="E",H82,"")</f>
        <v/>
      </c>
      <c r="Q82" s="160">
        <f t="shared" si="4"/>
        <v>0</v>
      </c>
      <c r="R82" s="160" t="str">
        <f t="shared" si="5"/>
        <v/>
      </c>
      <c r="S82" s="160" t="str">
        <f t="shared" si="6"/>
        <v/>
      </c>
      <c r="T82" s="50" t="str">
        <f>IF($F82="","",IF(ISERROR(VLOOKUP(F82,PROVEEDORES!$D$8:$I$507,5,0)),1,VLOOKUP($F82,PROVEEDORES!$D$8:$I$507,5,0)))</f>
        <v/>
      </c>
    </row>
    <row r="83" spans="3:20" ht="17.45" customHeight="1" x14ac:dyDescent="0.25">
      <c r="C83" s="188"/>
      <c r="D83" s="189"/>
      <c r="E83" s="178"/>
      <c r="F83" s="178"/>
      <c r="G83" s="190">
        <f>DATOS!$E$13</f>
        <v>1</v>
      </c>
      <c r="H83" s="178"/>
      <c r="I83" s="191"/>
      <c r="J83" s="178"/>
      <c r="K83" s="178"/>
      <c r="L83" s="178"/>
      <c r="M83" s="178"/>
      <c r="N83" s="160" t="str">
        <f t="shared" si="8"/>
        <v/>
      </c>
      <c r="O83" s="21"/>
      <c r="P83" s="160" t="str">
        <f t="shared" si="9"/>
        <v/>
      </c>
      <c r="Q83" s="160">
        <f t="shared" ref="Q83:Q146" si="10">IF($I83=0%,H83,"")</f>
        <v>0</v>
      </c>
      <c r="R83" s="160" t="str">
        <f t="shared" ref="R83:R146" si="11">IF(OR($I83=8%,$I83=11%),$J83/$I83,"")</f>
        <v/>
      </c>
      <c r="S83" s="160" t="str">
        <f t="shared" ref="S83:S146" si="12">IF(OR($I83=15%,$I83=16%),$J83/$I83,"")</f>
        <v/>
      </c>
      <c r="T83" s="50" t="str">
        <f>IF($F83="","",IF(ISERROR(VLOOKUP(F83,PROVEEDORES!$D$8:$I$507,5,0)),1,VLOOKUP($F83,PROVEEDORES!$D$8:$I$507,5,0)))</f>
        <v/>
      </c>
    </row>
    <row r="84" spans="3:20" ht="17.45" customHeight="1" x14ac:dyDescent="0.25">
      <c r="C84" s="188"/>
      <c r="D84" s="189"/>
      <c r="E84" s="178"/>
      <c r="F84" s="178"/>
      <c r="G84" s="190">
        <f>DATOS!$E$13</f>
        <v>1</v>
      </c>
      <c r="H84" s="178"/>
      <c r="I84" s="191"/>
      <c r="J84" s="178"/>
      <c r="K84" s="178"/>
      <c r="L84" s="178"/>
      <c r="M84" s="178"/>
      <c r="N84" s="160" t="str">
        <f t="shared" si="8"/>
        <v/>
      </c>
      <c r="O84" s="21"/>
      <c r="P84" s="160" t="str">
        <f t="shared" si="9"/>
        <v/>
      </c>
      <c r="Q84" s="160">
        <f t="shared" si="10"/>
        <v>0</v>
      </c>
      <c r="R84" s="160" t="str">
        <f t="shared" si="11"/>
        <v/>
      </c>
      <c r="S84" s="160" t="str">
        <f t="shared" si="12"/>
        <v/>
      </c>
      <c r="T84" s="50" t="str">
        <f>IF($F84="","",IF(ISERROR(VLOOKUP(F84,PROVEEDORES!$D$8:$I$507,5,0)),1,VLOOKUP($F84,PROVEEDORES!$D$8:$I$507,5,0)))</f>
        <v/>
      </c>
    </row>
    <row r="85" spans="3:20" ht="17.45" customHeight="1" x14ac:dyDescent="0.25">
      <c r="C85" s="188"/>
      <c r="D85" s="189"/>
      <c r="E85" s="178"/>
      <c r="F85" s="178"/>
      <c r="G85" s="190">
        <f>DATOS!$E$13</f>
        <v>1</v>
      </c>
      <c r="H85" s="178"/>
      <c r="I85" s="191"/>
      <c r="J85" s="178"/>
      <c r="K85" s="178"/>
      <c r="L85" s="178"/>
      <c r="M85" s="178"/>
      <c r="N85" s="160" t="str">
        <f t="shared" si="8"/>
        <v/>
      </c>
      <c r="O85" s="21"/>
      <c r="P85" s="160" t="str">
        <f t="shared" si="9"/>
        <v/>
      </c>
      <c r="Q85" s="160">
        <f t="shared" si="10"/>
        <v>0</v>
      </c>
      <c r="R85" s="160" t="str">
        <f t="shared" si="11"/>
        <v/>
      </c>
      <c r="S85" s="160" t="str">
        <f t="shared" si="12"/>
        <v/>
      </c>
      <c r="T85" s="50" t="str">
        <f>IF($F85="","",IF(ISERROR(VLOOKUP(F85,PROVEEDORES!$D$8:$I$507,5,0)),1,VLOOKUP($F85,PROVEEDORES!$D$8:$I$507,5,0)))</f>
        <v/>
      </c>
    </row>
    <row r="86" spans="3:20" ht="17.45" customHeight="1" x14ac:dyDescent="0.25">
      <c r="C86" s="188"/>
      <c r="D86" s="189"/>
      <c r="E86" s="178"/>
      <c r="F86" s="178"/>
      <c r="G86" s="190">
        <f>DATOS!$E$13</f>
        <v>1</v>
      </c>
      <c r="H86" s="178"/>
      <c r="I86" s="191"/>
      <c r="J86" s="178"/>
      <c r="K86" s="178"/>
      <c r="L86" s="178"/>
      <c r="M86" s="178"/>
      <c r="N86" s="160" t="str">
        <f t="shared" si="8"/>
        <v/>
      </c>
      <c r="O86" s="21"/>
      <c r="P86" s="160" t="str">
        <f t="shared" si="9"/>
        <v/>
      </c>
      <c r="Q86" s="160">
        <f t="shared" si="10"/>
        <v>0</v>
      </c>
      <c r="R86" s="160" t="str">
        <f t="shared" si="11"/>
        <v/>
      </c>
      <c r="S86" s="160" t="str">
        <f t="shared" si="12"/>
        <v/>
      </c>
      <c r="T86" s="50" t="str">
        <f>IF($F86="","",IF(ISERROR(VLOOKUP(F86,PROVEEDORES!$D$8:$I$507,5,0)),1,VLOOKUP($F86,PROVEEDORES!$D$8:$I$507,5,0)))</f>
        <v/>
      </c>
    </row>
    <row r="87" spans="3:20" ht="17.45" customHeight="1" x14ac:dyDescent="0.25">
      <c r="C87" s="188"/>
      <c r="D87" s="189"/>
      <c r="E87" s="178"/>
      <c r="F87" s="178"/>
      <c r="G87" s="190">
        <f>DATOS!$E$13</f>
        <v>1</v>
      </c>
      <c r="H87" s="178"/>
      <c r="I87" s="191"/>
      <c r="J87" s="178"/>
      <c r="K87" s="178"/>
      <c r="L87" s="178"/>
      <c r="M87" s="178"/>
      <c r="N87" s="160" t="str">
        <f t="shared" si="8"/>
        <v/>
      </c>
      <c r="O87" s="21"/>
      <c r="P87" s="160" t="str">
        <f t="shared" si="9"/>
        <v/>
      </c>
      <c r="Q87" s="160">
        <f t="shared" si="10"/>
        <v>0</v>
      </c>
      <c r="R87" s="160" t="str">
        <f t="shared" si="11"/>
        <v/>
      </c>
      <c r="S87" s="160" t="str">
        <f t="shared" si="12"/>
        <v/>
      </c>
      <c r="T87" s="50" t="str">
        <f>IF($F87="","",IF(ISERROR(VLOOKUP(F87,PROVEEDORES!$D$8:$I$507,5,0)),1,VLOOKUP($F87,PROVEEDORES!$D$8:$I$507,5,0)))</f>
        <v/>
      </c>
    </row>
    <row r="88" spans="3:20" ht="17.45" customHeight="1" x14ac:dyDescent="0.25">
      <c r="C88" s="188"/>
      <c r="D88" s="189"/>
      <c r="E88" s="178"/>
      <c r="F88" s="178"/>
      <c r="G88" s="190">
        <f>DATOS!$E$13</f>
        <v>1</v>
      </c>
      <c r="H88" s="178"/>
      <c r="I88" s="191"/>
      <c r="J88" s="178"/>
      <c r="K88" s="178"/>
      <c r="L88" s="178"/>
      <c r="M88" s="178"/>
      <c r="N88" s="160" t="str">
        <f t="shared" si="8"/>
        <v/>
      </c>
      <c r="O88" s="21"/>
      <c r="P88" s="160" t="str">
        <f t="shared" si="9"/>
        <v/>
      </c>
      <c r="Q88" s="160">
        <f t="shared" si="10"/>
        <v>0</v>
      </c>
      <c r="R88" s="160" t="str">
        <f t="shared" si="11"/>
        <v/>
      </c>
      <c r="S88" s="160" t="str">
        <f t="shared" si="12"/>
        <v/>
      </c>
      <c r="T88" s="50" t="str">
        <f>IF($F88="","",IF(ISERROR(VLOOKUP(F88,PROVEEDORES!$D$8:$I$507,5,0)),1,VLOOKUP($F88,PROVEEDORES!$D$8:$I$507,5,0)))</f>
        <v/>
      </c>
    </row>
    <row r="89" spans="3:20" ht="17.45" customHeight="1" x14ac:dyDescent="0.25">
      <c r="C89" s="188"/>
      <c r="D89" s="189"/>
      <c r="E89" s="178"/>
      <c r="F89" s="178"/>
      <c r="G89" s="190">
        <f>DATOS!$E$13</f>
        <v>1</v>
      </c>
      <c r="H89" s="178"/>
      <c r="I89" s="191"/>
      <c r="J89" s="178"/>
      <c r="K89" s="178"/>
      <c r="L89" s="178"/>
      <c r="M89" s="178"/>
      <c r="N89" s="160" t="str">
        <f t="shared" si="8"/>
        <v/>
      </c>
      <c r="O89" s="21"/>
      <c r="P89" s="160" t="str">
        <f t="shared" si="9"/>
        <v/>
      </c>
      <c r="Q89" s="160">
        <f t="shared" si="10"/>
        <v>0</v>
      </c>
      <c r="R89" s="160" t="str">
        <f t="shared" si="11"/>
        <v/>
      </c>
      <c r="S89" s="160" t="str">
        <f t="shared" si="12"/>
        <v/>
      </c>
      <c r="T89" s="50" t="str">
        <f>IF($F89="","",IF(ISERROR(VLOOKUP(F89,PROVEEDORES!$D$8:$I$507,5,0)),1,VLOOKUP($F89,PROVEEDORES!$D$8:$I$507,5,0)))</f>
        <v/>
      </c>
    </row>
    <row r="90" spans="3:20" ht="17.45" customHeight="1" x14ac:dyDescent="0.25">
      <c r="C90" s="188"/>
      <c r="D90" s="189"/>
      <c r="E90" s="178"/>
      <c r="F90" s="178"/>
      <c r="G90" s="190">
        <f>DATOS!$E$13</f>
        <v>1</v>
      </c>
      <c r="H90" s="178"/>
      <c r="I90" s="191"/>
      <c r="J90" s="178"/>
      <c r="K90" s="178"/>
      <c r="L90" s="178"/>
      <c r="M90" s="178"/>
      <c r="N90" s="160" t="str">
        <f t="shared" si="8"/>
        <v/>
      </c>
      <c r="O90" s="21"/>
      <c r="P90" s="160" t="str">
        <f t="shared" si="9"/>
        <v/>
      </c>
      <c r="Q90" s="160">
        <f t="shared" si="10"/>
        <v>0</v>
      </c>
      <c r="R90" s="160" t="str">
        <f t="shared" si="11"/>
        <v/>
      </c>
      <c r="S90" s="160" t="str">
        <f t="shared" si="12"/>
        <v/>
      </c>
      <c r="T90" s="50" t="str">
        <f>IF($F90="","",IF(ISERROR(VLOOKUP(F90,PROVEEDORES!$D$8:$I$507,5,0)),1,VLOOKUP($F90,PROVEEDORES!$D$8:$I$507,5,0)))</f>
        <v/>
      </c>
    </row>
    <row r="91" spans="3:20" ht="17.45" customHeight="1" x14ac:dyDescent="0.25">
      <c r="C91" s="188"/>
      <c r="D91" s="189"/>
      <c r="E91" s="178"/>
      <c r="F91" s="178"/>
      <c r="G91" s="190">
        <f>DATOS!$E$13</f>
        <v>1</v>
      </c>
      <c r="H91" s="178"/>
      <c r="I91" s="191"/>
      <c r="J91" s="178"/>
      <c r="K91" s="178"/>
      <c r="L91" s="178"/>
      <c r="M91" s="178"/>
      <c r="N91" s="160" t="str">
        <f t="shared" si="8"/>
        <v/>
      </c>
      <c r="O91" s="21"/>
      <c r="P91" s="160" t="str">
        <f t="shared" si="9"/>
        <v/>
      </c>
      <c r="Q91" s="160">
        <f t="shared" si="10"/>
        <v>0</v>
      </c>
      <c r="R91" s="160" t="str">
        <f t="shared" si="11"/>
        <v/>
      </c>
      <c r="S91" s="160" t="str">
        <f t="shared" si="12"/>
        <v/>
      </c>
      <c r="T91" s="50" t="str">
        <f>IF($F91="","",IF(ISERROR(VLOOKUP(F91,PROVEEDORES!$D$8:$I$507,5,0)),1,VLOOKUP($F91,PROVEEDORES!$D$8:$I$507,5,0)))</f>
        <v/>
      </c>
    </row>
    <row r="92" spans="3:20" ht="17.45" customHeight="1" x14ac:dyDescent="0.25">
      <c r="C92" s="188"/>
      <c r="D92" s="189"/>
      <c r="E92" s="178"/>
      <c r="F92" s="178"/>
      <c r="G92" s="190">
        <f>DATOS!$E$13</f>
        <v>1</v>
      </c>
      <c r="H92" s="178"/>
      <c r="I92" s="191"/>
      <c r="J92" s="178"/>
      <c r="K92" s="178"/>
      <c r="L92" s="178"/>
      <c r="M92" s="178"/>
      <c r="N92" s="160" t="str">
        <f t="shared" si="8"/>
        <v/>
      </c>
      <c r="O92" s="21"/>
      <c r="P92" s="160" t="str">
        <f t="shared" si="9"/>
        <v/>
      </c>
      <c r="Q92" s="160">
        <f t="shared" si="10"/>
        <v>0</v>
      </c>
      <c r="R92" s="160" t="str">
        <f t="shared" si="11"/>
        <v/>
      </c>
      <c r="S92" s="160" t="str">
        <f t="shared" si="12"/>
        <v/>
      </c>
      <c r="T92" s="50" t="str">
        <f>IF($F92="","",IF(ISERROR(VLOOKUP(F92,PROVEEDORES!$D$8:$I$507,5,0)),1,VLOOKUP($F92,PROVEEDORES!$D$8:$I$507,5,0)))</f>
        <v/>
      </c>
    </row>
    <row r="93" spans="3:20" ht="17.45" customHeight="1" x14ac:dyDescent="0.25">
      <c r="C93" s="188"/>
      <c r="D93" s="189"/>
      <c r="E93" s="178"/>
      <c r="F93" s="178"/>
      <c r="G93" s="190">
        <f>DATOS!$E$13</f>
        <v>1</v>
      </c>
      <c r="H93" s="178"/>
      <c r="I93" s="191"/>
      <c r="J93" s="178"/>
      <c r="K93" s="178"/>
      <c r="L93" s="178"/>
      <c r="M93" s="178"/>
      <c r="N93" s="160" t="str">
        <f t="shared" si="8"/>
        <v/>
      </c>
      <c r="O93" s="21"/>
      <c r="P93" s="160" t="str">
        <f t="shared" si="9"/>
        <v/>
      </c>
      <c r="Q93" s="160">
        <f t="shared" si="10"/>
        <v>0</v>
      </c>
      <c r="R93" s="160" t="str">
        <f t="shared" si="11"/>
        <v/>
      </c>
      <c r="S93" s="160" t="str">
        <f t="shared" si="12"/>
        <v/>
      </c>
      <c r="T93" s="50" t="str">
        <f>IF($F93="","",IF(ISERROR(VLOOKUP(F93,PROVEEDORES!$D$8:$I$507,5,0)),1,VLOOKUP($F93,PROVEEDORES!$D$8:$I$507,5,0)))</f>
        <v/>
      </c>
    </row>
    <row r="94" spans="3:20" ht="17.45" customHeight="1" x14ac:dyDescent="0.25">
      <c r="C94" s="188"/>
      <c r="D94" s="189"/>
      <c r="E94" s="178"/>
      <c r="F94" s="178"/>
      <c r="G94" s="190">
        <f>DATOS!$E$13</f>
        <v>1</v>
      </c>
      <c r="H94" s="178"/>
      <c r="I94" s="191"/>
      <c r="J94" s="178"/>
      <c r="K94" s="178"/>
      <c r="L94" s="178"/>
      <c r="M94" s="178"/>
      <c r="N94" s="160" t="str">
        <f t="shared" si="8"/>
        <v/>
      </c>
      <c r="O94" s="21"/>
      <c r="P94" s="160" t="str">
        <f t="shared" si="9"/>
        <v/>
      </c>
      <c r="Q94" s="160">
        <f t="shared" si="10"/>
        <v>0</v>
      </c>
      <c r="R94" s="160" t="str">
        <f t="shared" si="11"/>
        <v/>
      </c>
      <c r="S94" s="160" t="str">
        <f t="shared" si="12"/>
        <v/>
      </c>
      <c r="T94" s="50" t="str">
        <f>IF($F94="","",IF(ISERROR(VLOOKUP(F94,PROVEEDORES!$D$8:$I$507,5,0)),1,VLOOKUP($F94,PROVEEDORES!$D$8:$I$507,5,0)))</f>
        <v/>
      </c>
    </row>
    <row r="95" spans="3:20" ht="17.45" customHeight="1" x14ac:dyDescent="0.25">
      <c r="C95" s="188"/>
      <c r="D95" s="189"/>
      <c r="E95" s="178"/>
      <c r="F95" s="178"/>
      <c r="G95" s="190">
        <f>DATOS!$E$13</f>
        <v>1</v>
      </c>
      <c r="H95" s="178"/>
      <c r="I95" s="191"/>
      <c r="J95" s="178"/>
      <c r="K95" s="178"/>
      <c r="L95" s="178"/>
      <c r="M95" s="178"/>
      <c r="N95" s="160" t="str">
        <f t="shared" si="8"/>
        <v/>
      </c>
      <c r="O95" s="21"/>
      <c r="P95" s="160" t="str">
        <f t="shared" si="9"/>
        <v/>
      </c>
      <c r="Q95" s="160">
        <f t="shared" si="10"/>
        <v>0</v>
      </c>
      <c r="R95" s="160" t="str">
        <f t="shared" si="11"/>
        <v/>
      </c>
      <c r="S95" s="160" t="str">
        <f t="shared" si="12"/>
        <v/>
      </c>
      <c r="T95" s="50" t="str">
        <f>IF($F95="","",IF(ISERROR(VLOOKUP(F95,PROVEEDORES!$D$8:$I$507,5,0)),1,VLOOKUP($F95,PROVEEDORES!$D$8:$I$507,5,0)))</f>
        <v/>
      </c>
    </row>
    <row r="96" spans="3:20" ht="17.45" customHeight="1" x14ac:dyDescent="0.25">
      <c r="C96" s="188"/>
      <c r="D96" s="189"/>
      <c r="E96" s="178"/>
      <c r="F96" s="178"/>
      <c r="G96" s="190">
        <f>DATOS!$E$13</f>
        <v>1</v>
      </c>
      <c r="H96" s="178"/>
      <c r="I96" s="191"/>
      <c r="J96" s="178"/>
      <c r="K96" s="178"/>
      <c r="L96" s="178"/>
      <c r="M96" s="178"/>
      <c r="N96" s="160" t="str">
        <f t="shared" si="8"/>
        <v/>
      </c>
      <c r="O96" s="21"/>
      <c r="P96" s="160" t="str">
        <f t="shared" si="9"/>
        <v/>
      </c>
      <c r="Q96" s="160">
        <f t="shared" si="10"/>
        <v>0</v>
      </c>
      <c r="R96" s="160" t="str">
        <f t="shared" si="11"/>
        <v/>
      </c>
      <c r="S96" s="160" t="str">
        <f t="shared" si="12"/>
        <v/>
      </c>
      <c r="T96" s="50" t="str">
        <f>IF($F96="","",IF(ISERROR(VLOOKUP(F96,PROVEEDORES!$D$8:$I$507,5,0)),1,VLOOKUP($F96,PROVEEDORES!$D$8:$I$507,5,0)))</f>
        <v/>
      </c>
    </row>
    <row r="97" spans="3:20" ht="17.45" customHeight="1" x14ac:dyDescent="0.25">
      <c r="C97" s="188"/>
      <c r="D97" s="189"/>
      <c r="E97" s="178"/>
      <c r="F97" s="178"/>
      <c r="G97" s="190">
        <f>DATOS!$E$13</f>
        <v>1</v>
      </c>
      <c r="H97" s="178"/>
      <c r="I97" s="191"/>
      <c r="J97" s="178"/>
      <c r="K97" s="178"/>
      <c r="L97" s="178"/>
      <c r="M97" s="178"/>
      <c r="N97" s="160" t="str">
        <f t="shared" si="8"/>
        <v/>
      </c>
      <c r="O97" s="21"/>
      <c r="P97" s="160" t="str">
        <f t="shared" si="9"/>
        <v/>
      </c>
      <c r="Q97" s="160">
        <f t="shared" si="10"/>
        <v>0</v>
      </c>
      <c r="R97" s="160" t="str">
        <f t="shared" si="11"/>
        <v/>
      </c>
      <c r="S97" s="160" t="str">
        <f t="shared" si="12"/>
        <v/>
      </c>
      <c r="T97" s="50" t="str">
        <f>IF($F97="","",IF(ISERROR(VLOOKUP(F97,PROVEEDORES!$D$8:$I$507,5,0)),1,VLOOKUP($F97,PROVEEDORES!$D$8:$I$507,5,0)))</f>
        <v/>
      </c>
    </row>
    <row r="98" spans="3:20" ht="17.45" customHeight="1" x14ac:dyDescent="0.25">
      <c r="C98" s="188"/>
      <c r="D98" s="189"/>
      <c r="E98" s="178"/>
      <c r="F98" s="178"/>
      <c r="G98" s="190">
        <f>DATOS!$E$13</f>
        <v>1</v>
      </c>
      <c r="H98" s="178"/>
      <c r="I98" s="191"/>
      <c r="J98" s="178"/>
      <c r="K98" s="178"/>
      <c r="L98" s="178"/>
      <c r="M98" s="178"/>
      <c r="N98" s="160" t="str">
        <f t="shared" si="8"/>
        <v/>
      </c>
      <c r="O98" s="21"/>
      <c r="P98" s="160" t="str">
        <f t="shared" si="9"/>
        <v/>
      </c>
      <c r="Q98" s="160">
        <f t="shared" si="10"/>
        <v>0</v>
      </c>
      <c r="R98" s="160" t="str">
        <f t="shared" si="11"/>
        <v/>
      </c>
      <c r="S98" s="160" t="str">
        <f t="shared" si="12"/>
        <v/>
      </c>
      <c r="T98" s="50" t="str">
        <f>IF($F98="","",IF(ISERROR(VLOOKUP(F98,PROVEEDORES!$D$8:$I$507,5,0)),1,VLOOKUP($F98,PROVEEDORES!$D$8:$I$507,5,0)))</f>
        <v/>
      </c>
    </row>
    <row r="99" spans="3:20" ht="17.45" customHeight="1" x14ac:dyDescent="0.25">
      <c r="C99" s="188"/>
      <c r="D99" s="189"/>
      <c r="E99" s="178"/>
      <c r="F99" s="178"/>
      <c r="G99" s="190">
        <f>DATOS!$E$13</f>
        <v>1</v>
      </c>
      <c r="H99" s="178"/>
      <c r="I99" s="191"/>
      <c r="J99" s="178"/>
      <c r="K99" s="178"/>
      <c r="L99" s="178"/>
      <c r="M99" s="178"/>
      <c r="N99" s="160" t="str">
        <f t="shared" si="8"/>
        <v/>
      </c>
      <c r="O99" s="21"/>
      <c r="P99" s="160" t="str">
        <f t="shared" si="9"/>
        <v/>
      </c>
      <c r="Q99" s="160">
        <f t="shared" si="10"/>
        <v>0</v>
      </c>
      <c r="R99" s="160" t="str">
        <f t="shared" si="11"/>
        <v/>
      </c>
      <c r="S99" s="160" t="str">
        <f t="shared" si="12"/>
        <v/>
      </c>
      <c r="T99" s="50" t="str">
        <f>IF($F99="","",IF(ISERROR(VLOOKUP(F99,PROVEEDORES!$D$8:$I$507,5,0)),1,VLOOKUP($F99,PROVEEDORES!$D$8:$I$507,5,0)))</f>
        <v/>
      </c>
    </row>
    <row r="100" spans="3:20" ht="17.45" customHeight="1" x14ac:dyDescent="0.25">
      <c r="C100" s="188"/>
      <c r="D100" s="189"/>
      <c r="E100" s="178"/>
      <c r="F100" s="178"/>
      <c r="G100" s="190">
        <f>DATOS!$E$13</f>
        <v>1</v>
      </c>
      <c r="H100" s="178"/>
      <c r="I100" s="191"/>
      <c r="J100" s="178"/>
      <c r="K100" s="178"/>
      <c r="L100" s="178"/>
      <c r="M100" s="178"/>
      <c r="N100" s="160" t="str">
        <f t="shared" si="8"/>
        <v/>
      </c>
      <c r="O100" s="21"/>
      <c r="P100" s="160" t="str">
        <f t="shared" si="9"/>
        <v/>
      </c>
      <c r="Q100" s="160">
        <f t="shared" si="10"/>
        <v>0</v>
      </c>
      <c r="R100" s="160" t="str">
        <f t="shared" si="11"/>
        <v/>
      </c>
      <c r="S100" s="160" t="str">
        <f t="shared" si="12"/>
        <v/>
      </c>
      <c r="T100" s="50" t="str">
        <f>IF($F100="","",IF(ISERROR(VLOOKUP(F100,PROVEEDORES!$D$8:$I$507,5,0)),1,VLOOKUP($F100,PROVEEDORES!$D$8:$I$507,5,0)))</f>
        <v/>
      </c>
    </row>
    <row r="101" spans="3:20" ht="17.45" customHeight="1" x14ac:dyDescent="0.25">
      <c r="C101" s="188"/>
      <c r="D101" s="189"/>
      <c r="E101" s="178"/>
      <c r="F101" s="178"/>
      <c r="G101" s="190">
        <f>DATOS!$E$13</f>
        <v>1</v>
      </c>
      <c r="H101" s="178"/>
      <c r="I101" s="191"/>
      <c r="J101" s="178"/>
      <c r="K101" s="178"/>
      <c r="L101" s="178"/>
      <c r="M101" s="178"/>
      <c r="N101" s="160" t="str">
        <f t="shared" si="8"/>
        <v/>
      </c>
      <c r="O101" s="21"/>
      <c r="P101" s="160" t="str">
        <f t="shared" si="9"/>
        <v/>
      </c>
      <c r="Q101" s="160">
        <f t="shared" si="10"/>
        <v>0</v>
      </c>
      <c r="R101" s="160" t="str">
        <f t="shared" si="11"/>
        <v/>
      </c>
      <c r="S101" s="160" t="str">
        <f t="shared" si="12"/>
        <v/>
      </c>
      <c r="T101" s="50" t="str">
        <f>IF($F101="","",IF(ISERROR(VLOOKUP(F101,PROVEEDORES!$D$8:$I$507,5,0)),1,VLOOKUP($F101,PROVEEDORES!$D$8:$I$507,5,0)))</f>
        <v/>
      </c>
    </row>
    <row r="102" spans="3:20" ht="17.45" customHeight="1" x14ac:dyDescent="0.25">
      <c r="C102" s="188"/>
      <c r="D102" s="189"/>
      <c r="E102" s="178"/>
      <c r="F102" s="178"/>
      <c r="G102" s="190">
        <f>DATOS!$E$13</f>
        <v>1</v>
      </c>
      <c r="H102" s="178"/>
      <c r="I102" s="191"/>
      <c r="J102" s="178"/>
      <c r="K102" s="178"/>
      <c r="L102" s="178"/>
      <c r="M102" s="178"/>
      <c r="N102" s="160" t="str">
        <f t="shared" si="8"/>
        <v/>
      </c>
      <c r="O102" s="21"/>
      <c r="P102" s="160" t="str">
        <f t="shared" si="9"/>
        <v/>
      </c>
      <c r="Q102" s="160">
        <f t="shared" si="10"/>
        <v>0</v>
      </c>
      <c r="R102" s="160" t="str">
        <f t="shared" si="11"/>
        <v/>
      </c>
      <c r="S102" s="160" t="str">
        <f t="shared" si="12"/>
        <v/>
      </c>
      <c r="T102" s="50" t="str">
        <f>IF($F102="","",IF(ISERROR(VLOOKUP(F102,PROVEEDORES!$D$8:$I$507,5,0)),1,VLOOKUP($F102,PROVEEDORES!$D$8:$I$507,5,0)))</f>
        <v/>
      </c>
    </row>
    <row r="103" spans="3:20" ht="17.45" customHeight="1" x14ac:dyDescent="0.25">
      <c r="C103" s="188"/>
      <c r="D103" s="189"/>
      <c r="E103" s="178"/>
      <c r="F103" s="178"/>
      <c r="G103" s="190">
        <f>DATOS!$E$13</f>
        <v>1</v>
      </c>
      <c r="H103" s="178"/>
      <c r="I103" s="191"/>
      <c r="J103" s="178"/>
      <c r="K103" s="178"/>
      <c r="L103" s="178"/>
      <c r="M103" s="178"/>
      <c r="N103" s="160" t="str">
        <f t="shared" si="8"/>
        <v/>
      </c>
      <c r="O103" s="21"/>
      <c r="P103" s="160" t="str">
        <f t="shared" si="9"/>
        <v/>
      </c>
      <c r="Q103" s="160">
        <f t="shared" si="10"/>
        <v>0</v>
      </c>
      <c r="R103" s="160" t="str">
        <f t="shared" si="11"/>
        <v/>
      </c>
      <c r="S103" s="160" t="str">
        <f t="shared" si="12"/>
        <v/>
      </c>
      <c r="T103" s="50" t="str">
        <f>IF($F103="","",IF(ISERROR(VLOOKUP(F103,PROVEEDORES!$D$8:$I$507,5,0)),1,VLOOKUP($F103,PROVEEDORES!$D$8:$I$507,5,0)))</f>
        <v/>
      </c>
    </row>
    <row r="104" spans="3:20" ht="17.45" customHeight="1" x14ac:dyDescent="0.25">
      <c r="C104" s="188"/>
      <c r="D104" s="189"/>
      <c r="E104" s="178"/>
      <c r="F104" s="178"/>
      <c r="G104" s="190">
        <f>DATOS!$E$13</f>
        <v>1</v>
      </c>
      <c r="H104" s="178"/>
      <c r="I104" s="191"/>
      <c r="J104" s="178"/>
      <c r="K104" s="178"/>
      <c r="L104" s="178"/>
      <c r="M104" s="178"/>
      <c r="N104" s="160" t="str">
        <f t="shared" si="8"/>
        <v/>
      </c>
      <c r="O104" s="21"/>
      <c r="P104" s="160" t="str">
        <f t="shared" si="9"/>
        <v/>
      </c>
      <c r="Q104" s="160">
        <f t="shared" si="10"/>
        <v>0</v>
      </c>
      <c r="R104" s="160" t="str">
        <f t="shared" si="11"/>
        <v/>
      </c>
      <c r="S104" s="160" t="str">
        <f t="shared" si="12"/>
        <v/>
      </c>
      <c r="T104" s="50" t="str">
        <f>IF($F104="","",IF(ISERROR(VLOOKUP(F104,PROVEEDORES!$D$8:$I$507,5,0)),1,VLOOKUP($F104,PROVEEDORES!$D$8:$I$507,5,0)))</f>
        <v/>
      </c>
    </row>
    <row r="105" spans="3:20" ht="17.45" customHeight="1" x14ac:dyDescent="0.25">
      <c r="C105" s="188"/>
      <c r="D105" s="189"/>
      <c r="E105" s="178"/>
      <c r="F105" s="178"/>
      <c r="G105" s="190">
        <f>DATOS!$E$13</f>
        <v>1</v>
      </c>
      <c r="H105" s="178"/>
      <c r="I105" s="191"/>
      <c r="J105" s="178"/>
      <c r="K105" s="178"/>
      <c r="L105" s="178"/>
      <c r="M105" s="178"/>
      <c r="N105" s="160" t="str">
        <f t="shared" si="8"/>
        <v/>
      </c>
      <c r="O105" s="21"/>
      <c r="P105" s="160" t="str">
        <f t="shared" si="9"/>
        <v/>
      </c>
      <c r="Q105" s="160">
        <f t="shared" si="10"/>
        <v>0</v>
      </c>
      <c r="R105" s="160" t="str">
        <f t="shared" si="11"/>
        <v/>
      </c>
      <c r="S105" s="160" t="str">
        <f t="shared" si="12"/>
        <v/>
      </c>
      <c r="T105" s="50" t="str">
        <f>IF($F105="","",IF(ISERROR(VLOOKUP(F105,PROVEEDORES!$D$8:$I$507,5,0)),1,VLOOKUP($F105,PROVEEDORES!$D$8:$I$507,5,0)))</f>
        <v/>
      </c>
    </row>
    <row r="106" spans="3:20" ht="17.45" customHeight="1" x14ac:dyDescent="0.25">
      <c r="C106" s="188"/>
      <c r="D106" s="189"/>
      <c r="E106" s="178"/>
      <c r="F106" s="178"/>
      <c r="G106" s="190">
        <f>DATOS!$E$13</f>
        <v>1</v>
      </c>
      <c r="H106" s="178"/>
      <c r="I106" s="191"/>
      <c r="J106" s="178"/>
      <c r="K106" s="178"/>
      <c r="L106" s="178"/>
      <c r="M106" s="178"/>
      <c r="N106" s="160" t="str">
        <f t="shared" si="8"/>
        <v/>
      </c>
      <c r="O106" s="21"/>
      <c r="P106" s="160" t="str">
        <f t="shared" si="9"/>
        <v/>
      </c>
      <c r="Q106" s="160">
        <f t="shared" si="10"/>
        <v>0</v>
      </c>
      <c r="R106" s="160" t="str">
        <f t="shared" si="11"/>
        <v/>
      </c>
      <c r="S106" s="160" t="str">
        <f t="shared" si="12"/>
        <v/>
      </c>
      <c r="T106" s="50" t="str">
        <f>IF($F106="","",IF(ISERROR(VLOOKUP(F106,PROVEEDORES!$D$8:$I$507,5,0)),1,VLOOKUP($F106,PROVEEDORES!$D$8:$I$507,5,0)))</f>
        <v/>
      </c>
    </row>
    <row r="107" spans="3:20" ht="17.45" customHeight="1" x14ac:dyDescent="0.25">
      <c r="C107" s="188"/>
      <c r="D107" s="189"/>
      <c r="E107" s="178"/>
      <c r="F107" s="178"/>
      <c r="G107" s="190">
        <f>DATOS!$E$13</f>
        <v>1</v>
      </c>
      <c r="H107" s="178"/>
      <c r="I107" s="191"/>
      <c r="J107" s="178"/>
      <c r="K107" s="178"/>
      <c r="L107" s="178"/>
      <c r="M107" s="178"/>
      <c r="N107" s="160" t="str">
        <f t="shared" si="8"/>
        <v/>
      </c>
      <c r="O107" s="21"/>
      <c r="P107" s="160" t="str">
        <f t="shared" si="9"/>
        <v/>
      </c>
      <c r="Q107" s="160">
        <f t="shared" si="10"/>
        <v>0</v>
      </c>
      <c r="R107" s="160" t="str">
        <f t="shared" si="11"/>
        <v/>
      </c>
      <c r="S107" s="160" t="str">
        <f t="shared" si="12"/>
        <v/>
      </c>
      <c r="T107" s="50" t="str">
        <f>IF($F107="","",IF(ISERROR(VLOOKUP(F107,PROVEEDORES!$D$8:$I$507,5,0)),1,VLOOKUP($F107,PROVEEDORES!$D$8:$I$507,5,0)))</f>
        <v/>
      </c>
    </row>
    <row r="108" spans="3:20" ht="17.45" customHeight="1" x14ac:dyDescent="0.25">
      <c r="C108" s="188"/>
      <c r="D108" s="189"/>
      <c r="E108" s="178"/>
      <c r="F108" s="178"/>
      <c r="G108" s="190">
        <f>DATOS!$E$13</f>
        <v>1</v>
      </c>
      <c r="H108" s="178"/>
      <c r="I108" s="191"/>
      <c r="J108" s="178"/>
      <c r="K108" s="178"/>
      <c r="L108" s="178"/>
      <c r="M108" s="178"/>
      <c r="N108" s="160" t="str">
        <f t="shared" si="8"/>
        <v/>
      </c>
      <c r="O108" s="21"/>
      <c r="P108" s="160" t="str">
        <f t="shared" si="9"/>
        <v/>
      </c>
      <c r="Q108" s="160">
        <f t="shared" si="10"/>
        <v>0</v>
      </c>
      <c r="R108" s="160" t="str">
        <f t="shared" si="11"/>
        <v/>
      </c>
      <c r="S108" s="160" t="str">
        <f t="shared" si="12"/>
        <v/>
      </c>
      <c r="T108" s="50" t="str">
        <f>IF($F108="","",IF(ISERROR(VLOOKUP(F108,PROVEEDORES!$D$8:$I$507,5,0)),1,VLOOKUP($F108,PROVEEDORES!$D$8:$I$507,5,0)))</f>
        <v/>
      </c>
    </row>
    <row r="109" spans="3:20" ht="17.45" customHeight="1" x14ac:dyDescent="0.25">
      <c r="C109" s="188"/>
      <c r="D109" s="189"/>
      <c r="E109" s="178"/>
      <c r="F109" s="178"/>
      <c r="G109" s="190">
        <f>DATOS!$E$13</f>
        <v>1</v>
      </c>
      <c r="H109" s="178"/>
      <c r="I109" s="191"/>
      <c r="J109" s="178"/>
      <c r="K109" s="178"/>
      <c r="L109" s="178"/>
      <c r="M109" s="178"/>
      <c r="N109" s="160" t="str">
        <f t="shared" si="8"/>
        <v/>
      </c>
      <c r="O109" s="21"/>
      <c r="P109" s="160" t="str">
        <f t="shared" si="9"/>
        <v/>
      </c>
      <c r="Q109" s="160">
        <f t="shared" si="10"/>
        <v>0</v>
      </c>
      <c r="R109" s="160" t="str">
        <f t="shared" si="11"/>
        <v/>
      </c>
      <c r="S109" s="160" t="str">
        <f t="shared" si="12"/>
        <v/>
      </c>
      <c r="T109" s="50" t="str">
        <f>IF($F109="","",IF(ISERROR(VLOOKUP(F109,PROVEEDORES!$D$8:$I$507,5,0)),1,VLOOKUP($F109,PROVEEDORES!$D$8:$I$507,5,0)))</f>
        <v/>
      </c>
    </row>
    <row r="110" spans="3:20" ht="17.45" customHeight="1" x14ac:dyDescent="0.25">
      <c r="C110" s="188"/>
      <c r="D110" s="189"/>
      <c r="E110" s="178"/>
      <c r="F110" s="178"/>
      <c r="G110" s="190">
        <f>DATOS!$E$13</f>
        <v>1</v>
      </c>
      <c r="H110" s="178"/>
      <c r="I110" s="191"/>
      <c r="J110" s="178"/>
      <c r="K110" s="178"/>
      <c r="L110" s="178"/>
      <c r="M110" s="178"/>
      <c r="N110" s="160" t="str">
        <f t="shared" si="8"/>
        <v/>
      </c>
      <c r="O110" s="21"/>
      <c r="P110" s="160" t="str">
        <f t="shared" si="9"/>
        <v/>
      </c>
      <c r="Q110" s="160">
        <f t="shared" si="10"/>
        <v>0</v>
      </c>
      <c r="R110" s="160" t="str">
        <f t="shared" si="11"/>
        <v/>
      </c>
      <c r="S110" s="160" t="str">
        <f t="shared" si="12"/>
        <v/>
      </c>
      <c r="T110" s="50" t="str">
        <f>IF($F110="","",IF(ISERROR(VLOOKUP(F110,PROVEEDORES!$D$8:$I$507,5,0)),1,VLOOKUP($F110,PROVEEDORES!$D$8:$I$507,5,0)))</f>
        <v/>
      </c>
    </row>
    <row r="111" spans="3:20" ht="17.45" customHeight="1" x14ac:dyDescent="0.25">
      <c r="C111" s="188"/>
      <c r="D111" s="189"/>
      <c r="E111" s="178"/>
      <c r="F111" s="178"/>
      <c r="G111" s="190">
        <f>DATOS!$E$13</f>
        <v>1</v>
      </c>
      <c r="H111" s="178"/>
      <c r="I111" s="191"/>
      <c r="J111" s="178"/>
      <c r="K111" s="178"/>
      <c r="L111" s="178"/>
      <c r="M111" s="178"/>
      <c r="N111" s="160" t="str">
        <f t="shared" si="8"/>
        <v/>
      </c>
      <c r="O111" s="21"/>
      <c r="P111" s="160" t="str">
        <f t="shared" si="9"/>
        <v/>
      </c>
      <c r="Q111" s="160">
        <f t="shared" si="10"/>
        <v>0</v>
      </c>
      <c r="R111" s="160" t="str">
        <f t="shared" si="11"/>
        <v/>
      </c>
      <c r="S111" s="160" t="str">
        <f t="shared" si="12"/>
        <v/>
      </c>
      <c r="T111" s="50" t="str">
        <f>IF($F111="","",IF(ISERROR(VLOOKUP(F111,PROVEEDORES!$D$8:$I$507,5,0)),1,VLOOKUP($F111,PROVEEDORES!$D$8:$I$507,5,0)))</f>
        <v/>
      </c>
    </row>
    <row r="112" spans="3:20" ht="17.45" customHeight="1" x14ac:dyDescent="0.25">
      <c r="C112" s="188"/>
      <c r="D112" s="189"/>
      <c r="E112" s="178"/>
      <c r="F112" s="178"/>
      <c r="G112" s="190">
        <f>DATOS!$E$13</f>
        <v>1</v>
      </c>
      <c r="H112" s="178"/>
      <c r="I112" s="191"/>
      <c r="J112" s="178"/>
      <c r="K112" s="178"/>
      <c r="L112" s="178"/>
      <c r="M112" s="178"/>
      <c r="N112" s="160" t="str">
        <f t="shared" si="8"/>
        <v/>
      </c>
      <c r="O112" s="21"/>
      <c r="P112" s="160" t="str">
        <f t="shared" si="9"/>
        <v/>
      </c>
      <c r="Q112" s="160">
        <f t="shared" si="10"/>
        <v>0</v>
      </c>
      <c r="R112" s="160" t="str">
        <f t="shared" si="11"/>
        <v/>
      </c>
      <c r="S112" s="160" t="str">
        <f t="shared" si="12"/>
        <v/>
      </c>
      <c r="T112" s="50" t="str">
        <f>IF($F112="","",IF(ISERROR(VLOOKUP(F112,PROVEEDORES!$D$8:$I$507,5,0)),1,VLOOKUP($F112,PROVEEDORES!$D$8:$I$507,5,0)))</f>
        <v/>
      </c>
    </row>
    <row r="113" spans="3:20" ht="17.45" customHeight="1" x14ac:dyDescent="0.25">
      <c r="C113" s="188"/>
      <c r="D113" s="189"/>
      <c r="E113" s="178"/>
      <c r="F113" s="178"/>
      <c r="G113" s="190">
        <f>DATOS!$E$13</f>
        <v>1</v>
      </c>
      <c r="H113" s="178"/>
      <c r="I113" s="191"/>
      <c r="J113" s="178"/>
      <c r="K113" s="178"/>
      <c r="L113" s="178"/>
      <c r="M113" s="178"/>
      <c r="N113" s="160" t="str">
        <f t="shared" si="8"/>
        <v/>
      </c>
      <c r="O113" s="21"/>
      <c r="P113" s="160" t="str">
        <f t="shared" si="9"/>
        <v/>
      </c>
      <c r="Q113" s="160">
        <f t="shared" si="10"/>
        <v>0</v>
      </c>
      <c r="R113" s="160" t="str">
        <f t="shared" si="11"/>
        <v/>
      </c>
      <c r="S113" s="160" t="str">
        <f t="shared" si="12"/>
        <v/>
      </c>
      <c r="T113" s="50" t="str">
        <f>IF($F113="","",IF(ISERROR(VLOOKUP(F113,PROVEEDORES!$D$8:$I$507,5,0)),1,VLOOKUP($F113,PROVEEDORES!$D$8:$I$507,5,0)))</f>
        <v/>
      </c>
    </row>
    <row r="114" spans="3:20" ht="17.45" customHeight="1" x14ac:dyDescent="0.25">
      <c r="C114" s="188"/>
      <c r="D114" s="189"/>
      <c r="E114" s="178"/>
      <c r="F114" s="178"/>
      <c r="G114" s="190">
        <f>DATOS!$E$13</f>
        <v>1</v>
      </c>
      <c r="H114" s="178"/>
      <c r="I114" s="191"/>
      <c r="J114" s="178"/>
      <c r="K114" s="178"/>
      <c r="L114" s="178"/>
      <c r="M114" s="178"/>
      <c r="N114" s="160" t="str">
        <f t="shared" si="8"/>
        <v/>
      </c>
      <c r="O114" s="21"/>
      <c r="P114" s="160" t="str">
        <f t="shared" si="9"/>
        <v/>
      </c>
      <c r="Q114" s="160">
        <f t="shared" si="10"/>
        <v>0</v>
      </c>
      <c r="R114" s="160" t="str">
        <f t="shared" si="11"/>
        <v/>
      </c>
      <c r="S114" s="160" t="str">
        <f t="shared" si="12"/>
        <v/>
      </c>
      <c r="T114" s="50" t="str">
        <f>IF($F114="","",IF(ISERROR(VLOOKUP(F114,PROVEEDORES!$D$8:$I$507,5,0)),1,VLOOKUP($F114,PROVEEDORES!$D$8:$I$507,5,0)))</f>
        <v/>
      </c>
    </row>
    <row r="115" spans="3:20" ht="17.45" customHeight="1" x14ac:dyDescent="0.25">
      <c r="C115" s="188"/>
      <c r="D115" s="189"/>
      <c r="E115" s="178"/>
      <c r="F115" s="178"/>
      <c r="G115" s="190">
        <f>DATOS!$E$13</f>
        <v>1</v>
      </c>
      <c r="H115" s="178"/>
      <c r="I115" s="191"/>
      <c r="J115" s="178"/>
      <c r="K115" s="178"/>
      <c r="L115" s="178"/>
      <c r="M115" s="178"/>
      <c r="N115" s="160" t="str">
        <f t="shared" si="8"/>
        <v/>
      </c>
      <c r="O115" s="21"/>
      <c r="P115" s="160" t="str">
        <f t="shared" si="9"/>
        <v/>
      </c>
      <c r="Q115" s="160">
        <f t="shared" si="10"/>
        <v>0</v>
      </c>
      <c r="R115" s="160" t="str">
        <f t="shared" si="11"/>
        <v/>
      </c>
      <c r="S115" s="160" t="str">
        <f t="shared" si="12"/>
        <v/>
      </c>
      <c r="T115" s="50" t="str">
        <f>IF($F115="","",IF(ISERROR(VLOOKUP(F115,PROVEEDORES!$D$8:$I$507,5,0)),1,VLOOKUP($F115,PROVEEDORES!$D$8:$I$507,5,0)))</f>
        <v/>
      </c>
    </row>
    <row r="116" spans="3:20" ht="17.45" customHeight="1" x14ac:dyDescent="0.25">
      <c r="C116" s="188"/>
      <c r="D116" s="189"/>
      <c r="E116" s="178"/>
      <c r="F116" s="178"/>
      <c r="G116" s="190">
        <f>DATOS!$E$13</f>
        <v>1</v>
      </c>
      <c r="H116" s="178"/>
      <c r="I116" s="191"/>
      <c r="J116" s="178"/>
      <c r="K116" s="178"/>
      <c r="L116" s="178"/>
      <c r="M116" s="178"/>
      <c r="N116" s="160" t="str">
        <f t="shared" si="8"/>
        <v/>
      </c>
      <c r="O116" s="21"/>
      <c r="P116" s="160" t="str">
        <f t="shared" si="9"/>
        <v/>
      </c>
      <c r="Q116" s="160">
        <f t="shared" si="10"/>
        <v>0</v>
      </c>
      <c r="R116" s="160" t="str">
        <f t="shared" si="11"/>
        <v/>
      </c>
      <c r="S116" s="160" t="str">
        <f t="shared" si="12"/>
        <v/>
      </c>
      <c r="T116" s="50" t="str">
        <f>IF($F116="","",IF(ISERROR(VLOOKUP(F116,PROVEEDORES!$D$8:$I$507,5,0)),1,VLOOKUP($F116,PROVEEDORES!$D$8:$I$507,5,0)))</f>
        <v/>
      </c>
    </row>
    <row r="117" spans="3:20" ht="17.45" customHeight="1" x14ac:dyDescent="0.25">
      <c r="C117" s="188"/>
      <c r="D117" s="189"/>
      <c r="E117" s="178"/>
      <c r="F117" s="178"/>
      <c r="G117" s="190">
        <f>DATOS!$E$13</f>
        <v>1</v>
      </c>
      <c r="H117" s="178"/>
      <c r="I117" s="191"/>
      <c r="J117" s="178"/>
      <c r="K117" s="178"/>
      <c r="L117" s="178"/>
      <c r="M117" s="178"/>
      <c r="N117" s="160" t="str">
        <f t="shared" si="8"/>
        <v/>
      </c>
      <c r="O117" s="21"/>
      <c r="P117" s="160" t="str">
        <f t="shared" si="9"/>
        <v/>
      </c>
      <c r="Q117" s="160">
        <f t="shared" si="10"/>
        <v>0</v>
      </c>
      <c r="R117" s="160" t="str">
        <f t="shared" si="11"/>
        <v/>
      </c>
      <c r="S117" s="160" t="str">
        <f t="shared" si="12"/>
        <v/>
      </c>
      <c r="T117" s="50" t="str">
        <f>IF($F117="","",IF(ISERROR(VLOOKUP(F117,PROVEEDORES!$D$8:$I$507,5,0)),1,VLOOKUP($F117,PROVEEDORES!$D$8:$I$507,5,0)))</f>
        <v/>
      </c>
    </row>
    <row r="118" spans="3:20" ht="17.45" customHeight="1" x14ac:dyDescent="0.25">
      <c r="C118" s="188"/>
      <c r="D118" s="189"/>
      <c r="E118" s="178"/>
      <c r="F118" s="178"/>
      <c r="G118" s="190">
        <f>DATOS!$E$13</f>
        <v>1</v>
      </c>
      <c r="H118" s="178"/>
      <c r="I118" s="191"/>
      <c r="J118" s="178"/>
      <c r="K118" s="178"/>
      <c r="L118" s="178"/>
      <c r="M118" s="178"/>
      <c r="N118" s="160" t="str">
        <f t="shared" si="8"/>
        <v/>
      </c>
      <c r="O118" s="21"/>
      <c r="P118" s="160" t="str">
        <f t="shared" si="9"/>
        <v/>
      </c>
      <c r="Q118" s="160">
        <f t="shared" si="10"/>
        <v>0</v>
      </c>
      <c r="R118" s="160" t="str">
        <f t="shared" si="11"/>
        <v/>
      </c>
      <c r="S118" s="160" t="str">
        <f t="shared" si="12"/>
        <v/>
      </c>
      <c r="T118" s="50" t="str">
        <f>IF($F118="","",IF(ISERROR(VLOOKUP(F118,PROVEEDORES!$D$8:$I$507,5,0)),1,VLOOKUP($F118,PROVEEDORES!$D$8:$I$507,5,0)))</f>
        <v/>
      </c>
    </row>
    <row r="119" spans="3:20" ht="17.45" customHeight="1" x14ac:dyDescent="0.25">
      <c r="C119" s="188"/>
      <c r="D119" s="189"/>
      <c r="E119" s="178"/>
      <c r="F119" s="178"/>
      <c r="G119" s="190">
        <f>DATOS!$E$13</f>
        <v>1</v>
      </c>
      <c r="H119" s="178"/>
      <c r="I119" s="191"/>
      <c r="J119" s="178"/>
      <c r="K119" s="178"/>
      <c r="L119" s="178"/>
      <c r="M119" s="178"/>
      <c r="N119" s="160" t="str">
        <f t="shared" si="8"/>
        <v/>
      </c>
      <c r="O119" s="21"/>
      <c r="P119" s="160" t="str">
        <f t="shared" si="9"/>
        <v/>
      </c>
      <c r="Q119" s="160">
        <f t="shared" si="10"/>
        <v>0</v>
      </c>
      <c r="R119" s="160" t="str">
        <f t="shared" si="11"/>
        <v/>
      </c>
      <c r="S119" s="160" t="str">
        <f t="shared" si="12"/>
        <v/>
      </c>
      <c r="T119" s="50" t="str">
        <f>IF($F119="","",IF(ISERROR(VLOOKUP(F119,PROVEEDORES!$D$8:$I$507,5,0)),1,VLOOKUP($F119,PROVEEDORES!$D$8:$I$507,5,0)))</f>
        <v/>
      </c>
    </row>
    <row r="120" spans="3:20" ht="17.45" customHeight="1" x14ac:dyDescent="0.25">
      <c r="C120" s="188"/>
      <c r="D120" s="189"/>
      <c r="E120" s="178"/>
      <c r="F120" s="178"/>
      <c r="G120" s="190">
        <f>DATOS!$E$13</f>
        <v>1</v>
      </c>
      <c r="H120" s="178"/>
      <c r="I120" s="191"/>
      <c r="J120" s="178"/>
      <c r="K120" s="178"/>
      <c r="L120" s="178"/>
      <c r="M120" s="178"/>
      <c r="N120" s="160" t="str">
        <f t="shared" si="8"/>
        <v/>
      </c>
      <c r="O120" s="21"/>
      <c r="P120" s="160" t="str">
        <f t="shared" si="9"/>
        <v/>
      </c>
      <c r="Q120" s="160">
        <f t="shared" si="10"/>
        <v>0</v>
      </c>
      <c r="R120" s="160" t="str">
        <f t="shared" si="11"/>
        <v/>
      </c>
      <c r="S120" s="160" t="str">
        <f t="shared" si="12"/>
        <v/>
      </c>
      <c r="T120" s="50" t="str">
        <f>IF($F120="","",IF(ISERROR(VLOOKUP(F120,PROVEEDORES!$D$8:$I$507,5,0)),1,VLOOKUP($F120,PROVEEDORES!$D$8:$I$507,5,0)))</f>
        <v/>
      </c>
    </row>
    <row r="121" spans="3:20" ht="17.45" customHeight="1" x14ac:dyDescent="0.25">
      <c r="C121" s="188"/>
      <c r="D121" s="189"/>
      <c r="E121" s="178"/>
      <c r="F121" s="178"/>
      <c r="G121" s="190">
        <f>DATOS!$E$13</f>
        <v>1</v>
      </c>
      <c r="H121" s="178"/>
      <c r="I121" s="191"/>
      <c r="J121" s="178"/>
      <c r="K121" s="178"/>
      <c r="L121" s="178"/>
      <c r="M121" s="178"/>
      <c r="N121" s="160" t="str">
        <f t="shared" si="8"/>
        <v/>
      </c>
      <c r="O121" s="21"/>
      <c r="P121" s="160" t="str">
        <f t="shared" si="9"/>
        <v/>
      </c>
      <c r="Q121" s="160">
        <f t="shared" si="10"/>
        <v>0</v>
      </c>
      <c r="R121" s="160" t="str">
        <f t="shared" si="11"/>
        <v/>
      </c>
      <c r="S121" s="160" t="str">
        <f t="shared" si="12"/>
        <v/>
      </c>
      <c r="T121" s="50" t="str">
        <f>IF($F121="","",IF(ISERROR(VLOOKUP(F121,PROVEEDORES!$D$8:$I$507,5,0)),1,VLOOKUP($F121,PROVEEDORES!$D$8:$I$507,5,0)))</f>
        <v/>
      </c>
    </row>
    <row r="122" spans="3:20" ht="17.45" customHeight="1" x14ac:dyDescent="0.25">
      <c r="C122" s="188"/>
      <c r="D122" s="189"/>
      <c r="E122" s="178"/>
      <c r="F122" s="178"/>
      <c r="G122" s="190">
        <f>DATOS!$E$13</f>
        <v>1</v>
      </c>
      <c r="H122" s="178"/>
      <c r="I122" s="191"/>
      <c r="J122" s="178"/>
      <c r="K122" s="178"/>
      <c r="L122" s="178"/>
      <c r="M122" s="178"/>
      <c r="N122" s="160" t="str">
        <f t="shared" si="8"/>
        <v/>
      </c>
      <c r="O122" s="21"/>
      <c r="P122" s="160" t="str">
        <f t="shared" si="9"/>
        <v/>
      </c>
      <c r="Q122" s="160">
        <f t="shared" si="10"/>
        <v>0</v>
      </c>
      <c r="R122" s="160" t="str">
        <f t="shared" si="11"/>
        <v/>
      </c>
      <c r="S122" s="160" t="str">
        <f t="shared" si="12"/>
        <v/>
      </c>
      <c r="T122" s="50" t="str">
        <f>IF($F122="","",IF(ISERROR(VLOOKUP(F122,PROVEEDORES!$D$8:$I$507,5,0)),1,VLOOKUP($F122,PROVEEDORES!$D$8:$I$507,5,0)))</f>
        <v/>
      </c>
    </row>
    <row r="123" spans="3:20" ht="17.45" customHeight="1" x14ac:dyDescent="0.25">
      <c r="C123" s="188"/>
      <c r="D123" s="189"/>
      <c r="E123" s="178"/>
      <c r="F123" s="178"/>
      <c r="G123" s="190">
        <f>DATOS!$E$13</f>
        <v>1</v>
      </c>
      <c r="H123" s="178"/>
      <c r="I123" s="191"/>
      <c r="J123" s="178"/>
      <c r="K123" s="178"/>
      <c r="L123" s="178"/>
      <c r="M123" s="178"/>
      <c r="N123" s="160" t="str">
        <f t="shared" si="8"/>
        <v/>
      </c>
      <c r="O123" s="21"/>
      <c r="P123" s="160" t="str">
        <f t="shared" si="9"/>
        <v/>
      </c>
      <c r="Q123" s="160">
        <f t="shared" si="10"/>
        <v>0</v>
      </c>
      <c r="R123" s="160" t="str">
        <f t="shared" si="11"/>
        <v/>
      </c>
      <c r="S123" s="160" t="str">
        <f t="shared" si="12"/>
        <v/>
      </c>
      <c r="T123" s="50" t="str">
        <f>IF($F123="","",IF(ISERROR(VLOOKUP(F123,PROVEEDORES!$D$8:$I$507,5,0)),1,VLOOKUP($F123,PROVEEDORES!$D$8:$I$507,5,0)))</f>
        <v/>
      </c>
    </row>
    <row r="124" spans="3:20" ht="17.45" customHeight="1" x14ac:dyDescent="0.25">
      <c r="C124" s="188"/>
      <c r="D124" s="189"/>
      <c r="E124" s="178"/>
      <c r="F124" s="178"/>
      <c r="G124" s="190">
        <f>DATOS!$E$13</f>
        <v>1</v>
      </c>
      <c r="H124" s="178"/>
      <c r="I124" s="191"/>
      <c r="J124" s="178"/>
      <c r="K124" s="178"/>
      <c r="L124" s="178"/>
      <c r="M124" s="178"/>
      <c r="N124" s="160" t="str">
        <f t="shared" si="8"/>
        <v/>
      </c>
      <c r="O124" s="21"/>
      <c r="P124" s="160" t="str">
        <f t="shared" si="9"/>
        <v/>
      </c>
      <c r="Q124" s="160">
        <f t="shared" si="10"/>
        <v>0</v>
      </c>
      <c r="R124" s="160" t="str">
        <f t="shared" si="11"/>
        <v/>
      </c>
      <c r="S124" s="160" t="str">
        <f t="shared" si="12"/>
        <v/>
      </c>
      <c r="T124" s="50" t="str">
        <f>IF($F124="","",IF(ISERROR(VLOOKUP(F124,PROVEEDORES!$D$8:$I$507,5,0)),1,VLOOKUP($F124,PROVEEDORES!$D$8:$I$507,5,0)))</f>
        <v/>
      </c>
    </row>
    <row r="125" spans="3:20" ht="17.45" customHeight="1" x14ac:dyDescent="0.25">
      <c r="C125" s="188"/>
      <c r="D125" s="189"/>
      <c r="E125" s="178"/>
      <c r="F125" s="178"/>
      <c r="G125" s="190">
        <f>DATOS!$E$13</f>
        <v>1</v>
      </c>
      <c r="H125" s="178"/>
      <c r="I125" s="191"/>
      <c r="J125" s="178"/>
      <c r="K125" s="178"/>
      <c r="L125" s="178"/>
      <c r="M125" s="178"/>
      <c r="N125" s="160" t="str">
        <f t="shared" si="8"/>
        <v/>
      </c>
      <c r="O125" s="21"/>
      <c r="P125" s="160" t="str">
        <f t="shared" si="9"/>
        <v/>
      </c>
      <c r="Q125" s="160">
        <f t="shared" si="10"/>
        <v>0</v>
      </c>
      <c r="R125" s="160" t="str">
        <f t="shared" si="11"/>
        <v/>
      </c>
      <c r="S125" s="160" t="str">
        <f t="shared" si="12"/>
        <v/>
      </c>
      <c r="T125" s="50" t="str">
        <f>IF($F125="","",IF(ISERROR(VLOOKUP(F125,PROVEEDORES!$D$8:$I$507,5,0)),1,VLOOKUP($F125,PROVEEDORES!$D$8:$I$507,5,0)))</f>
        <v/>
      </c>
    </row>
    <row r="126" spans="3:20" ht="17.45" customHeight="1" x14ac:dyDescent="0.25">
      <c r="C126" s="188"/>
      <c r="D126" s="189"/>
      <c r="E126" s="178"/>
      <c r="F126" s="178"/>
      <c r="G126" s="190">
        <f>DATOS!$E$13</f>
        <v>1</v>
      </c>
      <c r="H126" s="178"/>
      <c r="I126" s="191"/>
      <c r="J126" s="178"/>
      <c r="K126" s="178"/>
      <c r="L126" s="178"/>
      <c r="M126" s="178"/>
      <c r="N126" s="160" t="str">
        <f t="shared" si="8"/>
        <v/>
      </c>
      <c r="O126" s="21"/>
      <c r="P126" s="160" t="str">
        <f t="shared" si="9"/>
        <v/>
      </c>
      <c r="Q126" s="160">
        <f t="shared" si="10"/>
        <v>0</v>
      </c>
      <c r="R126" s="160" t="str">
        <f t="shared" si="11"/>
        <v/>
      </c>
      <c r="S126" s="160" t="str">
        <f t="shared" si="12"/>
        <v/>
      </c>
      <c r="T126" s="50" t="str">
        <f>IF($F126="","",IF(ISERROR(VLOOKUP(F126,PROVEEDORES!$D$8:$I$507,5,0)),1,VLOOKUP($F126,PROVEEDORES!$D$8:$I$507,5,0)))</f>
        <v/>
      </c>
    </row>
    <row r="127" spans="3:20" ht="17.45" customHeight="1" x14ac:dyDescent="0.25">
      <c r="C127" s="188"/>
      <c r="D127" s="189"/>
      <c r="E127" s="178"/>
      <c r="F127" s="178"/>
      <c r="G127" s="190">
        <f>DATOS!$E$13</f>
        <v>1</v>
      </c>
      <c r="H127" s="178"/>
      <c r="I127" s="191"/>
      <c r="J127" s="178"/>
      <c r="K127" s="178"/>
      <c r="L127" s="178"/>
      <c r="M127" s="178"/>
      <c r="N127" s="160" t="str">
        <f t="shared" si="8"/>
        <v/>
      </c>
      <c r="O127" s="21"/>
      <c r="P127" s="160" t="str">
        <f t="shared" si="9"/>
        <v/>
      </c>
      <c r="Q127" s="160">
        <f t="shared" si="10"/>
        <v>0</v>
      </c>
      <c r="R127" s="160" t="str">
        <f t="shared" si="11"/>
        <v/>
      </c>
      <c r="S127" s="160" t="str">
        <f t="shared" si="12"/>
        <v/>
      </c>
      <c r="T127" s="50" t="str">
        <f>IF($F127="","",IF(ISERROR(VLOOKUP(F127,PROVEEDORES!$D$8:$I$507,5,0)),1,VLOOKUP($F127,PROVEEDORES!$D$8:$I$507,5,0)))</f>
        <v/>
      </c>
    </row>
    <row r="128" spans="3:20" ht="17.45" customHeight="1" x14ac:dyDescent="0.25">
      <c r="C128" s="188"/>
      <c r="D128" s="189"/>
      <c r="E128" s="178"/>
      <c r="F128" s="178"/>
      <c r="G128" s="190">
        <f>DATOS!$E$13</f>
        <v>1</v>
      </c>
      <c r="H128" s="178"/>
      <c r="I128" s="191"/>
      <c r="J128" s="178"/>
      <c r="K128" s="178"/>
      <c r="L128" s="178"/>
      <c r="M128" s="178"/>
      <c r="N128" s="160" t="str">
        <f t="shared" si="8"/>
        <v/>
      </c>
      <c r="O128" s="21"/>
      <c r="P128" s="160" t="str">
        <f t="shared" si="9"/>
        <v/>
      </c>
      <c r="Q128" s="160">
        <f t="shared" si="10"/>
        <v>0</v>
      </c>
      <c r="R128" s="160" t="str">
        <f t="shared" si="11"/>
        <v/>
      </c>
      <c r="S128" s="160" t="str">
        <f t="shared" si="12"/>
        <v/>
      </c>
      <c r="T128" s="50" t="str">
        <f>IF($F128="","",IF(ISERROR(VLOOKUP(F128,PROVEEDORES!$D$8:$I$507,5,0)),1,VLOOKUP($F128,PROVEEDORES!$D$8:$I$507,5,0)))</f>
        <v/>
      </c>
    </row>
    <row r="129" spans="3:20" ht="17.45" customHeight="1" x14ac:dyDescent="0.25">
      <c r="C129" s="188"/>
      <c r="D129" s="189"/>
      <c r="E129" s="178"/>
      <c r="F129" s="178"/>
      <c r="G129" s="190">
        <f>DATOS!$E$13</f>
        <v>1</v>
      </c>
      <c r="H129" s="178"/>
      <c r="I129" s="191"/>
      <c r="J129" s="178"/>
      <c r="K129" s="178"/>
      <c r="L129" s="178"/>
      <c r="M129" s="178"/>
      <c r="N129" s="160" t="str">
        <f t="shared" si="8"/>
        <v/>
      </c>
      <c r="O129" s="21"/>
      <c r="P129" s="160" t="str">
        <f t="shared" si="9"/>
        <v/>
      </c>
      <c r="Q129" s="160">
        <f t="shared" si="10"/>
        <v>0</v>
      </c>
      <c r="R129" s="160" t="str">
        <f t="shared" si="11"/>
        <v/>
      </c>
      <c r="S129" s="160" t="str">
        <f t="shared" si="12"/>
        <v/>
      </c>
      <c r="T129" s="50" t="str">
        <f>IF($F129="","",IF(ISERROR(VLOOKUP(F129,PROVEEDORES!$D$8:$I$507,5,0)),1,VLOOKUP($F129,PROVEEDORES!$D$8:$I$507,5,0)))</f>
        <v/>
      </c>
    </row>
    <row r="130" spans="3:20" ht="17.45" customHeight="1" x14ac:dyDescent="0.25">
      <c r="C130" s="188"/>
      <c r="D130" s="189"/>
      <c r="E130" s="178"/>
      <c r="F130" s="178"/>
      <c r="G130" s="190">
        <f>DATOS!$E$13</f>
        <v>1</v>
      </c>
      <c r="H130" s="178"/>
      <c r="I130" s="191"/>
      <c r="J130" s="178"/>
      <c r="K130" s="178"/>
      <c r="L130" s="178"/>
      <c r="M130" s="178"/>
      <c r="N130" s="160" t="str">
        <f t="shared" si="8"/>
        <v/>
      </c>
      <c r="O130" s="21"/>
      <c r="P130" s="160" t="str">
        <f t="shared" si="9"/>
        <v/>
      </c>
      <c r="Q130" s="160">
        <f t="shared" si="10"/>
        <v>0</v>
      </c>
      <c r="R130" s="160" t="str">
        <f t="shared" si="11"/>
        <v/>
      </c>
      <c r="S130" s="160" t="str">
        <f t="shared" si="12"/>
        <v/>
      </c>
      <c r="T130" s="50" t="str">
        <f>IF($F130="","",IF(ISERROR(VLOOKUP(F130,PROVEEDORES!$D$8:$I$507,5,0)),1,VLOOKUP($F130,PROVEEDORES!$D$8:$I$507,5,0)))</f>
        <v/>
      </c>
    </row>
    <row r="131" spans="3:20" ht="17.45" customHeight="1" x14ac:dyDescent="0.25">
      <c r="C131" s="188"/>
      <c r="D131" s="189"/>
      <c r="E131" s="178"/>
      <c r="F131" s="178"/>
      <c r="G131" s="190">
        <f>DATOS!$E$13</f>
        <v>1</v>
      </c>
      <c r="H131" s="178"/>
      <c r="I131" s="191"/>
      <c r="J131" s="178"/>
      <c r="K131" s="178"/>
      <c r="L131" s="178"/>
      <c r="M131" s="178"/>
      <c r="N131" s="160" t="str">
        <f t="shared" si="8"/>
        <v/>
      </c>
      <c r="O131" s="21"/>
      <c r="P131" s="160" t="str">
        <f t="shared" si="9"/>
        <v/>
      </c>
      <c r="Q131" s="160">
        <f t="shared" si="10"/>
        <v>0</v>
      </c>
      <c r="R131" s="160" t="str">
        <f t="shared" si="11"/>
        <v/>
      </c>
      <c r="S131" s="160" t="str">
        <f t="shared" si="12"/>
        <v/>
      </c>
      <c r="T131" s="50" t="str">
        <f>IF($F131="","",IF(ISERROR(VLOOKUP(F131,PROVEEDORES!$D$8:$I$507,5,0)),1,VLOOKUP($F131,PROVEEDORES!$D$8:$I$507,5,0)))</f>
        <v/>
      </c>
    </row>
    <row r="132" spans="3:20" ht="17.45" customHeight="1" x14ac:dyDescent="0.25">
      <c r="C132" s="188"/>
      <c r="D132" s="189"/>
      <c r="E132" s="178"/>
      <c r="F132" s="178"/>
      <c r="G132" s="190">
        <f>DATOS!$E$13</f>
        <v>1</v>
      </c>
      <c r="H132" s="178"/>
      <c r="I132" s="191"/>
      <c r="J132" s="178"/>
      <c r="K132" s="178"/>
      <c r="L132" s="178"/>
      <c r="M132" s="178"/>
      <c r="N132" s="160" t="str">
        <f t="shared" si="8"/>
        <v/>
      </c>
      <c r="O132" s="21"/>
      <c r="P132" s="160" t="str">
        <f t="shared" si="9"/>
        <v/>
      </c>
      <c r="Q132" s="160">
        <f t="shared" si="10"/>
        <v>0</v>
      </c>
      <c r="R132" s="160" t="str">
        <f t="shared" si="11"/>
        <v/>
      </c>
      <c r="S132" s="160" t="str">
        <f t="shared" si="12"/>
        <v/>
      </c>
      <c r="T132" s="50" t="str">
        <f>IF($F132="","",IF(ISERROR(VLOOKUP(F132,PROVEEDORES!$D$8:$I$507,5,0)),1,VLOOKUP($F132,PROVEEDORES!$D$8:$I$507,5,0)))</f>
        <v/>
      </c>
    </row>
    <row r="133" spans="3:20" ht="17.45" customHeight="1" x14ac:dyDescent="0.25">
      <c r="C133" s="188"/>
      <c r="D133" s="189"/>
      <c r="E133" s="178"/>
      <c r="F133" s="178"/>
      <c r="G133" s="190">
        <f>DATOS!$E$13</f>
        <v>1</v>
      </c>
      <c r="H133" s="178"/>
      <c r="I133" s="191"/>
      <c r="J133" s="178"/>
      <c r="K133" s="178"/>
      <c r="L133" s="178"/>
      <c r="M133" s="178"/>
      <c r="N133" s="160" t="str">
        <f t="shared" si="8"/>
        <v/>
      </c>
      <c r="O133" s="21"/>
      <c r="P133" s="160" t="str">
        <f t="shared" si="9"/>
        <v/>
      </c>
      <c r="Q133" s="160">
        <f t="shared" si="10"/>
        <v>0</v>
      </c>
      <c r="R133" s="160" t="str">
        <f t="shared" si="11"/>
        <v/>
      </c>
      <c r="S133" s="160" t="str">
        <f t="shared" si="12"/>
        <v/>
      </c>
      <c r="T133" s="50" t="str">
        <f>IF($F133="","",IF(ISERROR(VLOOKUP(F133,PROVEEDORES!$D$8:$I$507,5,0)),1,VLOOKUP($F133,PROVEEDORES!$D$8:$I$507,5,0)))</f>
        <v/>
      </c>
    </row>
    <row r="134" spans="3:20" ht="17.45" customHeight="1" x14ac:dyDescent="0.25">
      <c r="C134" s="188"/>
      <c r="D134" s="189"/>
      <c r="E134" s="178"/>
      <c r="F134" s="178"/>
      <c r="G134" s="190">
        <f>DATOS!$E$13</f>
        <v>1</v>
      </c>
      <c r="H134" s="178"/>
      <c r="I134" s="191"/>
      <c r="J134" s="178"/>
      <c r="K134" s="178"/>
      <c r="L134" s="178"/>
      <c r="M134" s="178"/>
      <c r="N134" s="160" t="str">
        <f t="shared" si="8"/>
        <v/>
      </c>
      <c r="O134" s="21"/>
      <c r="P134" s="160" t="str">
        <f t="shared" si="9"/>
        <v/>
      </c>
      <c r="Q134" s="160">
        <f t="shared" si="10"/>
        <v>0</v>
      </c>
      <c r="R134" s="160" t="str">
        <f t="shared" si="11"/>
        <v/>
      </c>
      <c r="S134" s="160" t="str">
        <f t="shared" si="12"/>
        <v/>
      </c>
      <c r="T134" s="50" t="str">
        <f>IF($F134="","",IF(ISERROR(VLOOKUP(F134,PROVEEDORES!$D$8:$I$507,5,0)),1,VLOOKUP($F134,PROVEEDORES!$D$8:$I$507,5,0)))</f>
        <v/>
      </c>
    </row>
    <row r="135" spans="3:20" ht="17.45" customHeight="1" x14ac:dyDescent="0.25">
      <c r="C135" s="188"/>
      <c r="D135" s="189"/>
      <c r="E135" s="178"/>
      <c r="F135" s="178"/>
      <c r="G135" s="190">
        <f>DATOS!$E$13</f>
        <v>1</v>
      </c>
      <c r="H135" s="178"/>
      <c r="I135" s="191"/>
      <c r="J135" s="178"/>
      <c r="K135" s="178"/>
      <c r="L135" s="178"/>
      <c r="M135" s="178"/>
      <c r="N135" s="160" t="str">
        <f t="shared" si="8"/>
        <v/>
      </c>
      <c r="O135" s="21"/>
      <c r="P135" s="160" t="str">
        <f t="shared" si="9"/>
        <v/>
      </c>
      <c r="Q135" s="160">
        <f t="shared" si="10"/>
        <v>0</v>
      </c>
      <c r="R135" s="160" t="str">
        <f t="shared" si="11"/>
        <v/>
      </c>
      <c r="S135" s="160" t="str">
        <f t="shared" si="12"/>
        <v/>
      </c>
      <c r="T135" s="50" t="str">
        <f>IF($F135="","",IF(ISERROR(VLOOKUP(F135,PROVEEDORES!$D$8:$I$507,5,0)),1,VLOOKUP($F135,PROVEEDORES!$D$8:$I$507,5,0)))</f>
        <v/>
      </c>
    </row>
    <row r="136" spans="3:20" ht="17.45" customHeight="1" x14ac:dyDescent="0.25">
      <c r="C136" s="188"/>
      <c r="D136" s="189"/>
      <c r="E136" s="178"/>
      <c r="F136" s="178"/>
      <c r="G136" s="190">
        <f>DATOS!$E$13</f>
        <v>1</v>
      </c>
      <c r="H136" s="178"/>
      <c r="I136" s="191"/>
      <c r="J136" s="178"/>
      <c r="K136" s="178"/>
      <c r="L136" s="178"/>
      <c r="M136" s="178"/>
      <c r="N136" s="160" t="str">
        <f t="shared" si="8"/>
        <v/>
      </c>
      <c r="O136" s="21"/>
      <c r="P136" s="160" t="str">
        <f t="shared" si="9"/>
        <v/>
      </c>
      <c r="Q136" s="160">
        <f t="shared" si="10"/>
        <v>0</v>
      </c>
      <c r="R136" s="160" t="str">
        <f t="shared" si="11"/>
        <v/>
      </c>
      <c r="S136" s="160" t="str">
        <f t="shared" si="12"/>
        <v/>
      </c>
      <c r="T136" s="50" t="str">
        <f>IF($F136="","",IF(ISERROR(VLOOKUP(F136,PROVEEDORES!$D$8:$I$507,5,0)),1,VLOOKUP($F136,PROVEEDORES!$D$8:$I$507,5,0)))</f>
        <v/>
      </c>
    </row>
    <row r="137" spans="3:20" ht="17.45" customHeight="1" x14ac:dyDescent="0.25">
      <c r="C137" s="188"/>
      <c r="D137" s="189"/>
      <c r="E137" s="178"/>
      <c r="F137" s="178"/>
      <c r="G137" s="190">
        <f>DATOS!$E$13</f>
        <v>1</v>
      </c>
      <c r="H137" s="178"/>
      <c r="I137" s="191"/>
      <c r="J137" s="178"/>
      <c r="K137" s="178"/>
      <c r="L137" s="178"/>
      <c r="M137" s="178"/>
      <c r="N137" s="160" t="str">
        <f t="shared" si="8"/>
        <v/>
      </c>
      <c r="O137" s="21"/>
      <c r="P137" s="160" t="str">
        <f t="shared" si="9"/>
        <v/>
      </c>
      <c r="Q137" s="160">
        <f t="shared" si="10"/>
        <v>0</v>
      </c>
      <c r="R137" s="160" t="str">
        <f t="shared" si="11"/>
        <v/>
      </c>
      <c r="S137" s="160" t="str">
        <f t="shared" si="12"/>
        <v/>
      </c>
      <c r="T137" s="50" t="str">
        <f>IF($F137="","",IF(ISERROR(VLOOKUP(F137,PROVEEDORES!$D$8:$I$507,5,0)),1,VLOOKUP($F137,PROVEEDORES!$D$8:$I$507,5,0)))</f>
        <v/>
      </c>
    </row>
    <row r="138" spans="3:20" ht="17.45" customHeight="1" x14ac:dyDescent="0.25">
      <c r="C138" s="188"/>
      <c r="D138" s="189"/>
      <c r="E138" s="178"/>
      <c r="F138" s="178"/>
      <c r="G138" s="190">
        <f>DATOS!$E$13</f>
        <v>1</v>
      </c>
      <c r="H138" s="178"/>
      <c r="I138" s="191"/>
      <c r="J138" s="178"/>
      <c r="K138" s="178"/>
      <c r="L138" s="178"/>
      <c r="M138" s="178"/>
      <c r="N138" s="160" t="str">
        <f t="shared" si="8"/>
        <v/>
      </c>
      <c r="O138" s="21"/>
      <c r="P138" s="160" t="str">
        <f t="shared" si="9"/>
        <v/>
      </c>
      <c r="Q138" s="160">
        <f t="shared" si="10"/>
        <v>0</v>
      </c>
      <c r="R138" s="160" t="str">
        <f t="shared" si="11"/>
        <v/>
      </c>
      <c r="S138" s="160" t="str">
        <f t="shared" si="12"/>
        <v/>
      </c>
      <c r="T138" s="50" t="str">
        <f>IF($F138="","",IF(ISERROR(VLOOKUP(F138,PROVEEDORES!$D$8:$I$507,5,0)),1,VLOOKUP($F138,PROVEEDORES!$D$8:$I$507,5,0)))</f>
        <v/>
      </c>
    </row>
    <row r="139" spans="3:20" ht="17.45" customHeight="1" x14ac:dyDescent="0.25">
      <c r="C139" s="188"/>
      <c r="D139" s="189"/>
      <c r="E139" s="178"/>
      <c r="F139" s="178"/>
      <c r="G139" s="190">
        <f>DATOS!$E$13</f>
        <v>1</v>
      </c>
      <c r="H139" s="178"/>
      <c r="I139" s="191"/>
      <c r="J139" s="178"/>
      <c r="K139" s="178"/>
      <c r="L139" s="178"/>
      <c r="M139" s="178"/>
      <c r="N139" s="160" t="str">
        <f t="shared" si="8"/>
        <v/>
      </c>
      <c r="O139" s="21"/>
      <c r="P139" s="160" t="str">
        <f t="shared" si="9"/>
        <v/>
      </c>
      <c r="Q139" s="160">
        <f t="shared" si="10"/>
        <v>0</v>
      </c>
      <c r="R139" s="160" t="str">
        <f t="shared" si="11"/>
        <v/>
      </c>
      <c r="S139" s="160" t="str">
        <f t="shared" si="12"/>
        <v/>
      </c>
      <c r="T139" s="50" t="str">
        <f>IF($F139="","",IF(ISERROR(VLOOKUP(F139,PROVEEDORES!$D$8:$I$507,5,0)),1,VLOOKUP($F139,PROVEEDORES!$D$8:$I$507,5,0)))</f>
        <v/>
      </c>
    </row>
    <row r="140" spans="3:20" ht="17.45" customHeight="1" x14ac:dyDescent="0.25">
      <c r="C140" s="188"/>
      <c r="D140" s="189"/>
      <c r="E140" s="178"/>
      <c r="F140" s="178"/>
      <c r="G140" s="190">
        <f>DATOS!$E$13</f>
        <v>1</v>
      </c>
      <c r="H140" s="178"/>
      <c r="I140" s="191"/>
      <c r="J140" s="178"/>
      <c r="K140" s="178"/>
      <c r="L140" s="178"/>
      <c r="M140" s="178"/>
      <c r="N140" s="160" t="str">
        <f t="shared" si="8"/>
        <v/>
      </c>
      <c r="O140" s="21"/>
      <c r="P140" s="160" t="str">
        <f t="shared" si="9"/>
        <v/>
      </c>
      <c r="Q140" s="160">
        <f t="shared" si="10"/>
        <v>0</v>
      </c>
      <c r="R140" s="160" t="str">
        <f t="shared" si="11"/>
        <v/>
      </c>
      <c r="S140" s="160" t="str">
        <f t="shared" si="12"/>
        <v/>
      </c>
      <c r="T140" s="50" t="str">
        <f>IF($F140="","",IF(ISERROR(VLOOKUP(F140,PROVEEDORES!$D$8:$I$507,5,0)),1,VLOOKUP($F140,PROVEEDORES!$D$8:$I$507,5,0)))</f>
        <v/>
      </c>
    </row>
    <row r="141" spans="3:20" ht="17.45" customHeight="1" x14ac:dyDescent="0.25">
      <c r="C141" s="188"/>
      <c r="D141" s="189"/>
      <c r="E141" s="178"/>
      <c r="F141" s="178"/>
      <c r="G141" s="190">
        <f>DATOS!$E$13</f>
        <v>1</v>
      </c>
      <c r="H141" s="178"/>
      <c r="I141" s="191"/>
      <c r="J141" s="178"/>
      <c r="K141" s="178"/>
      <c r="L141" s="178"/>
      <c r="M141" s="178"/>
      <c r="N141" s="160" t="str">
        <f t="shared" si="8"/>
        <v/>
      </c>
      <c r="O141" s="21"/>
      <c r="P141" s="160" t="str">
        <f t="shared" si="9"/>
        <v/>
      </c>
      <c r="Q141" s="160">
        <f t="shared" si="10"/>
        <v>0</v>
      </c>
      <c r="R141" s="160" t="str">
        <f t="shared" si="11"/>
        <v/>
      </c>
      <c r="S141" s="160" t="str">
        <f t="shared" si="12"/>
        <v/>
      </c>
      <c r="T141" s="50" t="str">
        <f>IF($F141="","",IF(ISERROR(VLOOKUP(F141,PROVEEDORES!$D$8:$I$507,5,0)),1,VLOOKUP($F141,PROVEEDORES!$D$8:$I$507,5,0)))</f>
        <v/>
      </c>
    </row>
    <row r="142" spans="3:20" ht="17.45" customHeight="1" x14ac:dyDescent="0.25">
      <c r="C142" s="188"/>
      <c r="D142" s="189"/>
      <c r="E142" s="178"/>
      <c r="F142" s="178"/>
      <c r="G142" s="190">
        <f>DATOS!$E$13</f>
        <v>1</v>
      </c>
      <c r="H142" s="178"/>
      <c r="I142" s="191"/>
      <c r="J142" s="178"/>
      <c r="K142" s="178"/>
      <c r="L142" s="178"/>
      <c r="M142" s="178"/>
      <c r="N142" s="160" t="str">
        <f t="shared" si="8"/>
        <v/>
      </c>
      <c r="O142" s="21"/>
      <c r="P142" s="160" t="str">
        <f t="shared" si="9"/>
        <v/>
      </c>
      <c r="Q142" s="160">
        <f t="shared" si="10"/>
        <v>0</v>
      </c>
      <c r="R142" s="160" t="str">
        <f t="shared" si="11"/>
        <v/>
      </c>
      <c r="S142" s="160" t="str">
        <f t="shared" si="12"/>
        <v/>
      </c>
      <c r="T142" s="50" t="str">
        <f>IF($F142="","",IF(ISERROR(VLOOKUP(F142,PROVEEDORES!$D$8:$I$507,5,0)),1,VLOOKUP($F142,PROVEEDORES!$D$8:$I$507,5,0)))</f>
        <v/>
      </c>
    </row>
    <row r="143" spans="3:20" ht="17.45" customHeight="1" x14ac:dyDescent="0.25">
      <c r="C143" s="188"/>
      <c r="D143" s="189"/>
      <c r="E143" s="178"/>
      <c r="F143" s="178"/>
      <c r="G143" s="190">
        <f>DATOS!$E$13</f>
        <v>1</v>
      </c>
      <c r="H143" s="178"/>
      <c r="I143" s="191"/>
      <c r="J143" s="178"/>
      <c r="K143" s="178"/>
      <c r="L143" s="178"/>
      <c r="M143" s="178"/>
      <c r="N143" s="160" t="str">
        <f t="shared" si="8"/>
        <v/>
      </c>
      <c r="O143" s="21"/>
      <c r="P143" s="160" t="str">
        <f t="shared" si="9"/>
        <v/>
      </c>
      <c r="Q143" s="160">
        <f t="shared" si="10"/>
        <v>0</v>
      </c>
      <c r="R143" s="160" t="str">
        <f t="shared" si="11"/>
        <v/>
      </c>
      <c r="S143" s="160" t="str">
        <f t="shared" si="12"/>
        <v/>
      </c>
      <c r="T143" s="50" t="str">
        <f>IF($F143="","",IF(ISERROR(VLOOKUP(F143,PROVEEDORES!$D$8:$I$507,5,0)),1,VLOOKUP($F143,PROVEEDORES!$D$8:$I$507,5,0)))</f>
        <v/>
      </c>
    </row>
    <row r="144" spans="3:20" ht="17.45" customHeight="1" x14ac:dyDescent="0.25">
      <c r="C144" s="188"/>
      <c r="D144" s="189"/>
      <c r="E144" s="178"/>
      <c r="F144" s="178"/>
      <c r="G144" s="190">
        <f>DATOS!$E$13</f>
        <v>1</v>
      </c>
      <c r="H144" s="178"/>
      <c r="I144" s="191"/>
      <c r="J144" s="178"/>
      <c r="K144" s="178"/>
      <c r="L144" s="178"/>
      <c r="M144" s="178"/>
      <c r="N144" s="160" t="str">
        <f t="shared" si="8"/>
        <v/>
      </c>
      <c r="O144" s="21"/>
      <c r="P144" s="160" t="str">
        <f t="shared" si="9"/>
        <v/>
      </c>
      <c r="Q144" s="160">
        <f t="shared" si="10"/>
        <v>0</v>
      </c>
      <c r="R144" s="160" t="str">
        <f t="shared" si="11"/>
        <v/>
      </c>
      <c r="S144" s="160" t="str">
        <f t="shared" si="12"/>
        <v/>
      </c>
      <c r="T144" s="50" t="str">
        <f>IF($F144="","",IF(ISERROR(VLOOKUP(F144,PROVEEDORES!$D$8:$I$507,5,0)),1,VLOOKUP($F144,PROVEEDORES!$D$8:$I$507,5,0)))</f>
        <v/>
      </c>
    </row>
    <row r="145" spans="3:20" ht="17.45" customHeight="1" x14ac:dyDescent="0.25">
      <c r="C145" s="188"/>
      <c r="D145" s="189"/>
      <c r="E145" s="178"/>
      <c r="F145" s="178"/>
      <c r="G145" s="190">
        <f>DATOS!$E$13</f>
        <v>1</v>
      </c>
      <c r="H145" s="178"/>
      <c r="I145" s="191"/>
      <c r="J145" s="178"/>
      <c r="K145" s="178"/>
      <c r="L145" s="178"/>
      <c r="M145" s="178"/>
      <c r="N145" s="160" t="str">
        <f t="shared" si="8"/>
        <v/>
      </c>
      <c r="O145" s="21"/>
      <c r="P145" s="160" t="str">
        <f t="shared" si="9"/>
        <v/>
      </c>
      <c r="Q145" s="160">
        <f t="shared" si="10"/>
        <v>0</v>
      </c>
      <c r="R145" s="160" t="str">
        <f t="shared" si="11"/>
        <v/>
      </c>
      <c r="S145" s="160" t="str">
        <f t="shared" si="12"/>
        <v/>
      </c>
      <c r="T145" s="50" t="str">
        <f>IF($F145="","",IF(ISERROR(VLOOKUP(F145,PROVEEDORES!$D$8:$I$507,5,0)),1,VLOOKUP($F145,PROVEEDORES!$D$8:$I$507,5,0)))</f>
        <v/>
      </c>
    </row>
    <row r="146" spans="3:20" ht="17.45" customHeight="1" x14ac:dyDescent="0.25">
      <c r="C146" s="188"/>
      <c r="D146" s="189"/>
      <c r="E146" s="178"/>
      <c r="F146" s="178"/>
      <c r="G146" s="190">
        <f>DATOS!$E$13</f>
        <v>1</v>
      </c>
      <c r="H146" s="178"/>
      <c r="I146" s="191"/>
      <c r="J146" s="178"/>
      <c r="K146" s="178"/>
      <c r="L146" s="178"/>
      <c r="M146" s="178"/>
      <c r="N146" s="160" t="str">
        <f t="shared" ref="N146:N209" si="13">IF(H146&amp;J146&amp;K146&amp;L146&amp;M146="","",H146+J146+K146-L146-M146)</f>
        <v/>
      </c>
      <c r="O146" s="21"/>
      <c r="P146" s="160" t="str">
        <f t="shared" ref="P146:P209" si="14">IF($I146="E",H146,"")</f>
        <v/>
      </c>
      <c r="Q146" s="160">
        <f t="shared" si="10"/>
        <v>0</v>
      </c>
      <c r="R146" s="160" t="str">
        <f t="shared" si="11"/>
        <v/>
      </c>
      <c r="S146" s="160" t="str">
        <f t="shared" si="12"/>
        <v/>
      </c>
      <c r="T146" s="50" t="str">
        <f>IF($F146="","",IF(ISERROR(VLOOKUP(F146,PROVEEDORES!$D$8:$I$507,5,0)),1,VLOOKUP($F146,PROVEEDORES!$D$8:$I$507,5,0)))</f>
        <v/>
      </c>
    </row>
    <row r="147" spans="3:20" ht="17.45" customHeight="1" x14ac:dyDescent="0.25">
      <c r="C147" s="188"/>
      <c r="D147" s="189"/>
      <c r="E147" s="178"/>
      <c r="F147" s="178"/>
      <c r="G147" s="190">
        <f>DATOS!$E$13</f>
        <v>1</v>
      </c>
      <c r="H147" s="178"/>
      <c r="I147" s="191"/>
      <c r="J147" s="178"/>
      <c r="K147" s="178"/>
      <c r="L147" s="178"/>
      <c r="M147" s="178"/>
      <c r="N147" s="160" t="str">
        <f t="shared" si="13"/>
        <v/>
      </c>
      <c r="O147" s="21"/>
      <c r="P147" s="160" t="str">
        <f t="shared" si="14"/>
        <v/>
      </c>
      <c r="Q147" s="160">
        <f t="shared" ref="Q147:Q210" si="15">IF($I147=0%,H147,"")</f>
        <v>0</v>
      </c>
      <c r="R147" s="160" t="str">
        <f t="shared" ref="R147:R210" si="16">IF(OR($I147=8%,$I147=11%),$J147/$I147,"")</f>
        <v/>
      </c>
      <c r="S147" s="160" t="str">
        <f t="shared" ref="S147:S210" si="17">IF(OR($I147=15%,$I147=16%),$J147/$I147,"")</f>
        <v/>
      </c>
      <c r="T147" s="50" t="str">
        <f>IF($F147="","",IF(ISERROR(VLOOKUP(F147,PROVEEDORES!$D$8:$I$507,5,0)),1,VLOOKUP($F147,PROVEEDORES!$D$8:$I$507,5,0)))</f>
        <v/>
      </c>
    </row>
    <row r="148" spans="3:20" ht="17.45" customHeight="1" x14ac:dyDescent="0.25">
      <c r="C148" s="188"/>
      <c r="D148" s="189"/>
      <c r="E148" s="178"/>
      <c r="F148" s="178"/>
      <c r="G148" s="190">
        <f>DATOS!$E$13</f>
        <v>1</v>
      </c>
      <c r="H148" s="178"/>
      <c r="I148" s="191"/>
      <c r="J148" s="178"/>
      <c r="K148" s="178"/>
      <c r="L148" s="178"/>
      <c r="M148" s="178"/>
      <c r="N148" s="160" t="str">
        <f t="shared" si="13"/>
        <v/>
      </c>
      <c r="O148" s="21"/>
      <c r="P148" s="160" t="str">
        <f t="shared" si="14"/>
        <v/>
      </c>
      <c r="Q148" s="160">
        <f t="shared" si="15"/>
        <v>0</v>
      </c>
      <c r="R148" s="160" t="str">
        <f t="shared" si="16"/>
        <v/>
      </c>
      <c r="S148" s="160" t="str">
        <f t="shared" si="17"/>
        <v/>
      </c>
      <c r="T148" s="50" t="str">
        <f>IF($F148="","",IF(ISERROR(VLOOKUP(F148,PROVEEDORES!$D$8:$I$507,5,0)),1,VLOOKUP($F148,PROVEEDORES!$D$8:$I$507,5,0)))</f>
        <v/>
      </c>
    </row>
    <row r="149" spans="3:20" ht="17.45" customHeight="1" x14ac:dyDescent="0.25">
      <c r="C149" s="188"/>
      <c r="D149" s="189"/>
      <c r="E149" s="178"/>
      <c r="F149" s="178"/>
      <c r="G149" s="190">
        <f>DATOS!$E$13</f>
        <v>1</v>
      </c>
      <c r="H149" s="178"/>
      <c r="I149" s="191"/>
      <c r="J149" s="178"/>
      <c r="K149" s="178"/>
      <c r="L149" s="178"/>
      <c r="M149" s="178"/>
      <c r="N149" s="160" t="str">
        <f t="shared" si="13"/>
        <v/>
      </c>
      <c r="O149" s="21"/>
      <c r="P149" s="160" t="str">
        <f t="shared" si="14"/>
        <v/>
      </c>
      <c r="Q149" s="160">
        <f t="shared" si="15"/>
        <v>0</v>
      </c>
      <c r="R149" s="160" t="str">
        <f t="shared" si="16"/>
        <v/>
      </c>
      <c r="S149" s="160" t="str">
        <f t="shared" si="17"/>
        <v/>
      </c>
      <c r="T149" s="50" t="str">
        <f>IF($F149="","",IF(ISERROR(VLOOKUP(F149,PROVEEDORES!$D$8:$I$507,5,0)),1,VLOOKUP($F149,PROVEEDORES!$D$8:$I$507,5,0)))</f>
        <v/>
      </c>
    </row>
    <row r="150" spans="3:20" ht="17.45" customHeight="1" x14ac:dyDescent="0.25">
      <c r="C150" s="188"/>
      <c r="D150" s="189"/>
      <c r="E150" s="178"/>
      <c r="F150" s="178"/>
      <c r="G150" s="190">
        <f>DATOS!$E$13</f>
        <v>1</v>
      </c>
      <c r="H150" s="178"/>
      <c r="I150" s="191"/>
      <c r="J150" s="178"/>
      <c r="K150" s="178"/>
      <c r="L150" s="178"/>
      <c r="M150" s="178"/>
      <c r="N150" s="160" t="str">
        <f t="shared" si="13"/>
        <v/>
      </c>
      <c r="O150" s="21"/>
      <c r="P150" s="160" t="str">
        <f t="shared" si="14"/>
        <v/>
      </c>
      <c r="Q150" s="160">
        <f t="shared" si="15"/>
        <v>0</v>
      </c>
      <c r="R150" s="160" t="str">
        <f t="shared" si="16"/>
        <v/>
      </c>
      <c r="S150" s="160" t="str">
        <f t="shared" si="17"/>
        <v/>
      </c>
      <c r="T150" s="50" t="str">
        <f>IF($F150="","",IF(ISERROR(VLOOKUP(F150,PROVEEDORES!$D$8:$I$507,5,0)),1,VLOOKUP($F150,PROVEEDORES!$D$8:$I$507,5,0)))</f>
        <v/>
      </c>
    </row>
    <row r="151" spans="3:20" ht="17.45" customHeight="1" x14ac:dyDescent="0.25">
      <c r="C151" s="188"/>
      <c r="D151" s="189"/>
      <c r="E151" s="178"/>
      <c r="F151" s="178"/>
      <c r="G151" s="190">
        <f>DATOS!$E$13</f>
        <v>1</v>
      </c>
      <c r="H151" s="178"/>
      <c r="I151" s="191"/>
      <c r="J151" s="178"/>
      <c r="K151" s="178"/>
      <c r="L151" s="178"/>
      <c r="M151" s="178"/>
      <c r="N151" s="160" t="str">
        <f t="shared" si="13"/>
        <v/>
      </c>
      <c r="O151" s="21"/>
      <c r="P151" s="160" t="str">
        <f t="shared" si="14"/>
        <v/>
      </c>
      <c r="Q151" s="160">
        <f t="shared" si="15"/>
        <v>0</v>
      </c>
      <c r="R151" s="160" t="str">
        <f t="shared" si="16"/>
        <v/>
      </c>
      <c r="S151" s="160" t="str">
        <f t="shared" si="17"/>
        <v/>
      </c>
      <c r="T151" s="50" t="str">
        <f>IF($F151="","",IF(ISERROR(VLOOKUP(F151,PROVEEDORES!$D$8:$I$507,5,0)),1,VLOOKUP($F151,PROVEEDORES!$D$8:$I$507,5,0)))</f>
        <v/>
      </c>
    </row>
    <row r="152" spans="3:20" ht="17.45" customHeight="1" x14ac:dyDescent="0.25">
      <c r="C152" s="188"/>
      <c r="D152" s="189"/>
      <c r="E152" s="178"/>
      <c r="F152" s="178"/>
      <c r="G152" s="190">
        <f>DATOS!$E$13</f>
        <v>1</v>
      </c>
      <c r="H152" s="178"/>
      <c r="I152" s="191"/>
      <c r="J152" s="178"/>
      <c r="K152" s="178"/>
      <c r="L152" s="178"/>
      <c r="M152" s="178"/>
      <c r="N152" s="160" t="str">
        <f t="shared" si="13"/>
        <v/>
      </c>
      <c r="O152" s="21"/>
      <c r="P152" s="160" t="str">
        <f t="shared" si="14"/>
        <v/>
      </c>
      <c r="Q152" s="160">
        <f t="shared" si="15"/>
        <v>0</v>
      </c>
      <c r="R152" s="160" t="str">
        <f t="shared" si="16"/>
        <v/>
      </c>
      <c r="S152" s="160" t="str">
        <f t="shared" si="17"/>
        <v/>
      </c>
      <c r="T152" s="50" t="str">
        <f>IF($F152="","",IF(ISERROR(VLOOKUP(F152,PROVEEDORES!$D$8:$I$507,5,0)),1,VLOOKUP($F152,PROVEEDORES!$D$8:$I$507,5,0)))</f>
        <v/>
      </c>
    </row>
    <row r="153" spans="3:20" ht="17.45" customHeight="1" x14ac:dyDescent="0.25">
      <c r="C153" s="188"/>
      <c r="D153" s="189"/>
      <c r="E153" s="178"/>
      <c r="F153" s="178"/>
      <c r="G153" s="190">
        <f>DATOS!$E$13</f>
        <v>1</v>
      </c>
      <c r="H153" s="178"/>
      <c r="I153" s="191"/>
      <c r="J153" s="178"/>
      <c r="K153" s="178"/>
      <c r="L153" s="178"/>
      <c r="M153" s="178"/>
      <c r="N153" s="160" t="str">
        <f t="shared" si="13"/>
        <v/>
      </c>
      <c r="O153" s="21"/>
      <c r="P153" s="160" t="str">
        <f t="shared" si="14"/>
        <v/>
      </c>
      <c r="Q153" s="160">
        <f t="shared" si="15"/>
        <v>0</v>
      </c>
      <c r="R153" s="160" t="str">
        <f t="shared" si="16"/>
        <v/>
      </c>
      <c r="S153" s="160" t="str">
        <f t="shared" si="17"/>
        <v/>
      </c>
      <c r="T153" s="50" t="str">
        <f>IF($F153="","",IF(ISERROR(VLOOKUP(F153,PROVEEDORES!$D$8:$I$507,5,0)),1,VLOOKUP($F153,PROVEEDORES!$D$8:$I$507,5,0)))</f>
        <v/>
      </c>
    </row>
    <row r="154" spans="3:20" ht="17.45" customHeight="1" x14ac:dyDescent="0.25">
      <c r="C154" s="188"/>
      <c r="D154" s="189"/>
      <c r="E154" s="178"/>
      <c r="F154" s="178"/>
      <c r="G154" s="190">
        <f>DATOS!$E$13</f>
        <v>1</v>
      </c>
      <c r="H154" s="178"/>
      <c r="I154" s="191"/>
      <c r="J154" s="178"/>
      <c r="K154" s="178"/>
      <c r="L154" s="178"/>
      <c r="M154" s="178"/>
      <c r="N154" s="160" t="str">
        <f t="shared" si="13"/>
        <v/>
      </c>
      <c r="O154" s="21"/>
      <c r="P154" s="160" t="str">
        <f t="shared" si="14"/>
        <v/>
      </c>
      <c r="Q154" s="160">
        <f t="shared" si="15"/>
        <v>0</v>
      </c>
      <c r="R154" s="160" t="str">
        <f t="shared" si="16"/>
        <v/>
      </c>
      <c r="S154" s="160" t="str">
        <f t="shared" si="17"/>
        <v/>
      </c>
      <c r="T154" s="50" t="str">
        <f>IF($F154="","",IF(ISERROR(VLOOKUP(F154,PROVEEDORES!$D$8:$I$507,5,0)),1,VLOOKUP($F154,PROVEEDORES!$D$8:$I$507,5,0)))</f>
        <v/>
      </c>
    </row>
    <row r="155" spans="3:20" ht="17.45" customHeight="1" x14ac:dyDescent="0.25">
      <c r="C155" s="188"/>
      <c r="D155" s="189"/>
      <c r="E155" s="178"/>
      <c r="F155" s="178"/>
      <c r="G155" s="190">
        <f>DATOS!$E$13</f>
        <v>1</v>
      </c>
      <c r="H155" s="178"/>
      <c r="I155" s="191"/>
      <c r="J155" s="178"/>
      <c r="K155" s="178"/>
      <c r="L155" s="178"/>
      <c r="M155" s="178"/>
      <c r="N155" s="160" t="str">
        <f t="shared" si="13"/>
        <v/>
      </c>
      <c r="O155" s="21"/>
      <c r="P155" s="160" t="str">
        <f t="shared" si="14"/>
        <v/>
      </c>
      <c r="Q155" s="160">
        <f t="shared" si="15"/>
        <v>0</v>
      </c>
      <c r="R155" s="160" t="str">
        <f t="shared" si="16"/>
        <v/>
      </c>
      <c r="S155" s="160" t="str">
        <f t="shared" si="17"/>
        <v/>
      </c>
      <c r="T155" s="50" t="str">
        <f>IF($F155="","",IF(ISERROR(VLOOKUP(F155,PROVEEDORES!$D$8:$I$507,5,0)),1,VLOOKUP($F155,PROVEEDORES!$D$8:$I$507,5,0)))</f>
        <v/>
      </c>
    </row>
    <row r="156" spans="3:20" ht="17.45" customHeight="1" x14ac:dyDescent="0.25">
      <c r="C156" s="188"/>
      <c r="D156" s="189"/>
      <c r="E156" s="178"/>
      <c r="F156" s="178"/>
      <c r="G156" s="190">
        <f>DATOS!$E$13</f>
        <v>1</v>
      </c>
      <c r="H156" s="178"/>
      <c r="I156" s="191"/>
      <c r="J156" s="178"/>
      <c r="K156" s="178"/>
      <c r="L156" s="178"/>
      <c r="M156" s="178"/>
      <c r="N156" s="160" t="str">
        <f t="shared" si="13"/>
        <v/>
      </c>
      <c r="O156" s="21"/>
      <c r="P156" s="160" t="str">
        <f t="shared" si="14"/>
        <v/>
      </c>
      <c r="Q156" s="160">
        <f t="shared" si="15"/>
        <v>0</v>
      </c>
      <c r="R156" s="160" t="str">
        <f t="shared" si="16"/>
        <v/>
      </c>
      <c r="S156" s="160" t="str">
        <f t="shared" si="17"/>
        <v/>
      </c>
      <c r="T156" s="50" t="str">
        <f>IF($F156="","",IF(ISERROR(VLOOKUP(F156,PROVEEDORES!$D$8:$I$507,5,0)),1,VLOOKUP($F156,PROVEEDORES!$D$8:$I$507,5,0)))</f>
        <v/>
      </c>
    </row>
    <row r="157" spans="3:20" ht="17.45" customHeight="1" x14ac:dyDescent="0.25">
      <c r="C157" s="188"/>
      <c r="D157" s="189"/>
      <c r="E157" s="178"/>
      <c r="F157" s="178"/>
      <c r="G157" s="190">
        <f>DATOS!$E$13</f>
        <v>1</v>
      </c>
      <c r="H157" s="178"/>
      <c r="I157" s="191"/>
      <c r="J157" s="178"/>
      <c r="K157" s="178"/>
      <c r="L157" s="178"/>
      <c r="M157" s="178"/>
      <c r="N157" s="160" t="str">
        <f t="shared" si="13"/>
        <v/>
      </c>
      <c r="O157" s="21"/>
      <c r="P157" s="160" t="str">
        <f t="shared" si="14"/>
        <v/>
      </c>
      <c r="Q157" s="160">
        <f t="shared" si="15"/>
        <v>0</v>
      </c>
      <c r="R157" s="160" t="str">
        <f t="shared" si="16"/>
        <v/>
      </c>
      <c r="S157" s="160" t="str">
        <f t="shared" si="17"/>
        <v/>
      </c>
      <c r="T157" s="50" t="str">
        <f>IF($F157="","",IF(ISERROR(VLOOKUP(F157,PROVEEDORES!$D$8:$I$507,5,0)),1,VLOOKUP($F157,PROVEEDORES!$D$8:$I$507,5,0)))</f>
        <v/>
      </c>
    </row>
    <row r="158" spans="3:20" ht="17.45" customHeight="1" x14ac:dyDescent="0.25">
      <c r="C158" s="188"/>
      <c r="D158" s="189"/>
      <c r="E158" s="178"/>
      <c r="F158" s="178"/>
      <c r="G158" s="190">
        <f>DATOS!$E$13</f>
        <v>1</v>
      </c>
      <c r="H158" s="178"/>
      <c r="I158" s="191"/>
      <c r="J158" s="178"/>
      <c r="K158" s="178"/>
      <c r="L158" s="178"/>
      <c r="M158" s="178"/>
      <c r="N158" s="160" t="str">
        <f t="shared" si="13"/>
        <v/>
      </c>
      <c r="O158" s="21"/>
      <c r="P158" s="160" t="str">
        <f t="shared" si="14"/>
        <v/>
      </c>
      <c r="Q158" s="160">
        <f t="shared" si="15"/>
        <v>0</v>
      </c>
      <c r="R158" s="160" t="str">
        <f t="shared" si="16"/>
        <v/>
      </c>
      <c r="S158" s="160" t="str">
        <f t="shared" si="17"/>
        <v/>
      </c>
      <c r="T158" s="50" t="str">
        <f>IF($F158="","",IF(ISERROR(VLOOKUP(F158,PROVEEDORES!$D$8:$I$507,5,0)),1,VLOOKUP($F158,PROVEEDORES!$D$8:$I$507,5,0)))</f>
        <v/>
      </c>
    </row>
    <row r="159" spans="3:20" ht="17.45" customHeight="1" x14ac:dyDescent="0.25">
      <c r="C159" s="188"/>
      <c r="D159" s="189"/>
      <c r="E159" s="178"/>
      <c r="F159" s="178"/>
      <c r="G159" s="190">
        <f>DATOS!$E$13</f>
        <v>1</v>
      </c>
      <c r="H159" s="178"/>
      <c r="I159" s="191"/>
      <c r="J159" s="178"/>
      <c r="K159" s="178"/>
      <c r="L159" s="178"/>
      <c r="M159" s="178"/>
      <c r="N159" s="160" t="str">
        <f t="shared" si="13"/>
        <v/>
      </c>
      <c r="O159" s="21"/>
      <c r="P159" s="160" t="str">
        <f t="shared" si="14"/>
        <v/>
      </c>
      <c r="Q159" s="160">
        <f t="shared" si="15"/>
        <v>0</v>
      </c>
      <c r="R159" s="160" t="str">
        <f t="shared" si="16"/>
        <v/>
      </c>
      <c r="S159" s="160" t="str">
        <f t="shared" si="17"/>
        <v/>
      </c>
      <c r="T159" s="50" t="str">
        <f>IF($F159="","",IF(ISERROR(VLOOKUP(F159,PROVEEDORES!$D$8:$I$507,5,0)),1,VLOOKUP($F159,PROVEEDORES!$D$8:$I$507,5,0)))</f>
        <v/>
      </c>
    </row>
    <row r="160" spans="3:20" ht="17.45" customHeight="1" x14ac:dyDescent="0.25">
      <c r="C160" s="188"/>
      <c r="D160" s="189"/>
      <c r="E160" s="178"/>
      <c r="F160" s="178"/>
      <c r="G160" s="190">
        <f>DATOS!$E$13</f>
        <v>1</v>
      </c>
      <c r="H160" s="178"/>
      <c r="I160" s="191"/>
      <c r="J160" s="178"/>
      <c r="K160" s="178"/>
      <c r="L160" s="178"/>
      <c r="M160" s="178"/>
      <c r="N160" s="160" t="str">
        <f t="shared" si="13"/>
        <v/>
      </c>
      <c r="O160" s="21"/>
      <c r="P160" s="160" t="str">
        <f t="shared" si="14"/>
        <v/>
      </c>
      <c r="Q160" s="160">
        <f t="shared" si="15"/>
        <v>0</v>
      </c>
      <c r="R160" s="160" t="str">
        <f t="shared" si="16"/>
        <v/>
      </c>
      <c r="S160" s="160" t="str">
        <f t="shared" si="17"/>
        <v/>
      </c>
      <c r="T160" s="50" t="str">
        <f>IF($F160="","",IF(ISERROR(VLOOKUP(F160,PROVEEDORES!$D$8:$I$507,5,0)),1,VLOOKUP($F160,PROVEEDORES!$D$8:$I$507,5,0)))</f>
        <v/>
      </c>
    </row>
    <row r="161" spans="3:20" ht="17.45" customHeight="1" x14ac:dyDescent="0.25">
      <c r="C161" s="188"/>
      <c r="D161" s="189"/>
      <c r="E161" s="178"/>
      <c r="F161" s="178"/>
      <c r="G161" s="190">
        <f>DATOS!$E$13</f>
        <v>1</v>
      </c>
      <c r="H161" s="178"/>
      <c r="I161" s="191"/>
      <c r="J161" s="178"/>
      <c r="K161" s="178"/>
      <c r="L161" s="178"/>
      <c r="M161" s="178"/>
      <c r="N161" s="160" t="str">
        <f t="shared" si="13"/>
        <v/>
      </c>
      <c r="O161" s="21"/>
      <c r="P161" s="160" t="str">
        <f t="shared" si="14"/>
        <v/>
      </c>
      <c r="Q161" s="160">
        <f t="shared" si="15"/>
        <v>0</v>
      </c>
      <c r="R161" s="160" t="str">
        <f t="shared" si="16"/>
        <v/>
      </c>
      <c r="S161" s="160" t="str">
        <f t="shared" si="17"/>
        <v/>
      </c>
      <c r="T161" s="50" t="str">
        <f>IF($F161="","",IF(ISERROR(VLOOKUP(F161,PROVEEDORES!$D$8:$I$507,5,0)),1,VLOOKUP($F161,PROVEEDORES!$D$8:$I$507,5,0)))</f>
        <v/>
      </c>
    </row>
    <row r="162" spans="3:20" ht="17.45" customHeight="1" x14ac:dyDescent="0.25">
      <c r="C162" s="188"/>
      <c r="D162" s="189"/>
      <c r="E162" s="178"/>
      <c r="F162" s="178"/>
      <c r="G162" s="190">
        <f>DATOS!$E$13</f>
        <v>1</v>
      </c>
      <c r="H162" s="178"/>
      <c r="I162" s="191"/>
      <c r="J162" s="178"/>
      <c r="K162" s="178"/>
      <c r="L162" s="178"/>
      <c r="M162" s="178"/>
      <c r="N162" s="160" t="str">
        <f t="shared" si="13"/>
        <v/>
      </c>
      <c r="O162" s="21"/>
      <c r="P162" s="160" t="str">
        <f t="shared" si="14"/>
        <v/>
      </c>
      <c r="Q162" s="160">
        <f t="shared" si="15"/>
        <v>0</v>
      </c>
      <c r="R162" s="160" t="str">
        <f t="shared" si="16"/>
        <v/>
      </c>
      <c r="S162" s="160" t="str">
        <f t="shared" si="17"/>
        <v/>
      </c>
      <c r="T162" s="50" t="str">
        <f>IF($F162="","",IF(ISERROR(VLOOKUP(F162,PROVEEDORES!$D$8:$I$507,5,0)),1,VLOOKUP($F162,PROVEEDORES!$D$8:$I$507,5,0)))</f>
        <v/>
      </c>
    </row>
    <row r="163" spans="3:20" ht="17.45" customHeight="1" x14ac:dyDescent="0.25">
      <c r="C163" s="188"/>
      <c r="D163" s="189"/>
      <c r="E163" s="178"/>
      <c r="F163" s="178"/>
      <c r="G163" s="190">
        <f>DATOS!$E$13</f>
        <v>1</v>
      </c>
      <c r="H163" s="178"/>
      <c r="I163" s="191"/>
      <c r="J163" s="178"/>
      <c r="K163" s="178"/>
      <c r="L163" s="178"/>
      <c r="M163" s="178"/>
      <c r="N163" s="160" t="str">
        <f t="shared" si="13"/>
        <v/>
      </c>
      <c r="O163" s="21"/>
      <c r="P163" s="160" t="str">
        <f t="shared" si="14"/>
        <v/>
      </c>
      <c r="Q163" s="160">
        <f t="shared" si="15"/>
        <v>0</v>
      </c>
      <c r="R163" s="160" t="str">
        <f t="shared" si="16"/>
        <v/>
      </c>
      <c r="S163" s="160" t="str">
        <f t="shared" si="17"/>
        <v/>
      </c>
      <c r="T163" s="50" t="str">
        <f>IF($F163="","",IF(ISERROR(VLOOKUP(F163,PROVEEDORES!$D$8:$I$507,5,0)),1,VLOOKUP($F163,PROVEEDORES!$D$8:$I$507,5,0)))</f>
        <v/>
      </c>
    </row>
    <row r="164" spans="3:20" ht="17.45" customHeight="1" x14ac:dyDescent="0.25">
      <c r="C164" s="188"/>
      <c r="D164" s="189"/>
      <c r="E164" s="178"/>
      <c r="F164" s="178"/>
      <c r="G164" s="190">
        <f>DATOS!$E$13</f>
        <v>1</v>
      </c>
      <c r="H164" s="178"/>
      <c r="I164" s="191"/>
      <c r="J164" s="178"/>
      <c r="K164" s="178"/>
      <c r="L164" s="178"/>
      <c r="M164" s="178"/>
      <c r="N164" s="160" t="str">
        <f t="shared" si="13"/>
        <v/>
      </c>
      <c r="O164" s="21"/>
      <c r="P164" s="160" t="str">
        <f t="shared" si="14"/>
        <v/>
      </c>
      <c r="Q164" s="160">
        <f t="shared" si="15"/>
        <v>0</v>
      </c>
      <c r="R164" s="160" t="str">
        <f t="shared" si="16"/>
        <v/>
      </c>
      <c r="S164" s="160" t="str">
        <f t="shared" si="17"/>
        <v/>
      </c>
      <c r="T164" s="50" t="str">
        <f>IF($F164="","",IF(ISERROR(VLOOKUP(F164,PROVEEDORES!$D$8:$I$507,5,0)),1,VLOOKUP($F164,PROVEEDORES!$D$8:$I$507,5,0)))</f>
        <v/>
      </c>
    </row>
    <row r="165" spans="3:20" ht="17.45" customHeight="1" x14ac:dyDescent="0.25">
      <c r="C165" s="188"/>
      <c r="D165" s="189"/>
      <c r="E165" s="178"/>
      <c r="F165" s="178"/>
      <c r="G165" s="190">
        <f>DATOS!$E$13</f>
        <v>1</v>
      </c>
      <c r="H165" s="178"/>
      <c r="I165" s="191"/>
      <c r="J165" s="178"/>
      <c r="K165" s="178"/>
      <c r="L165" s="178"/>
      <c r="M165" s="178"/>
      <c r="N165" s="160" t="str">
        <f t="shared" si="13"/>
        <v/>
      </c>
      <c r="O165" s="21"/>
      <c r="P165" s="160" t="str">
        <f t="shared" si="14"/>
        <v/>
      </c>
      <c r="Q165" s="160">
        <f t="shared" si="15"/>
        <v>0</v>
      </c>
      <c r="R165" s="160" t="str">
        <f t="shared" si="16"/>
        <v/>
      </c>
      <c r="S165" s="160" t="str">
        <f t="shared" si="17"/>
        <v/>
      </c>
      <c r="T165" s="50" t="str">
        <f>IF($F165="","",IF(ISERROR(VLOOKUP(F165,PROVEEDORES!$D$8:$I$507,5,0)),1,VLOOKUP($F165,PROVEEDORES!$D$8:$I$507,5,0)))</f>
        <v/>
      </c>
    </row>
    <row r="166" spans="3:20" ht="17.45" customHeight="1" x14ac:dyDescent="0.25">
      <c r="C166" s="188"/>
      <c r="D166" s="189"/>
      <c r="E166" s="178"/>
      <c r="F166" s="178"/>
      <c r="G166" s="190">
        <f>DATOS!$E$13</f>
        <v>1</v>
      </c>
      <c r="H166" s="178"/>
      <c r="I166" s="191"/>
      <c r="J166" s="178"/>
      <c r="K166" s="178"/>
      <c r="L166" s="178"/>
      <c r="M166" s="178"/>
      <c r="N166" s="160" t="str">
        <f t="shared" si="13"/>
        <v/>
      </c>
      <c r="O166" s="21"/>
      <c r="P166" s="160" t="str">
        <f t="shared" si="14"/>
        <v/>
      </c>
      <c r="Q166" s="160">
        <f t="shared" si="15"/>
        <v>0</v>
      </c>
      <c r="R166" s="160" t="str">
        <f t="shared" si="16"/>
        <v/>
      </c>
      <c r="S166" s="160" t="str">
        <f t="shared" si="17"/>
        <v/>
      </c>
      <c r="T166" s="50" t="str">
        <f>IF($F166="","",IF(ISERROR(VLOOKUP(F166,PROVEEDORES!$D$8:$I$507,5,0)),1,VLOOKUP($F166,PROVEEDORES!$D$8:$I$507,5,0)))</f>
        <v/>
      </c>
    </row>
    <row r="167" spans="3:20" ht="17.45" customHeight="1" x14ac:dyDescent="0.25">
      <c r="C167" s="188"/>
      <c r="D167" s="189"/>
      <c r="E167" s="178"/>
      <c r="F167" s="178"/>
      <c r="G167" s="190">
        <f>DATOS!$E$13</f>
        <v>1</v>
      </c>
      <c r="H167" s="178"/>
      <c r="I167" s="191"/>
      <c r="J167" s="178"/>
      <c r="K167" s="178"/>
      <c r="L167" s="178"/>
      <c r="M167" s="178"/>
      <c r="N167" s="160" t="str">
        <f t="shared" si="13"/>
        <v/>
      </c>
      <c r="O167" s="21"/>
      <c r="P167" s="160" t="str">
        <f t="shared" si="14"/>
        <v/>
      </c>
      <c r="Q167" s="160">
        <f t="shared" si="15"/>
        <v>0</v>
      </c>
      <c r="R167" s="160" t="str">
        <f t="shared" si="16"/>
        <v/>
      </c>
      <c r="S167" s="160" t="str">
        <f t="shared" si="17"/>
        <v/>
      </c>
      <c r="T167" s="50" t="str">
        <f>IF($F167="","",IF(ISERROR(VLOOKUP(F167,PROVEEDORES!$D$8:$I$507,5,0)),1,VLOOKUP($F167,PROVEEDORES!$D$8:$I$507,5,0)))</f>
        <v/>
      </c>
    </row>
    <row r="168" spans="3:20" ht="17.45" customHeight="1" x14ac:dyDescent="0.25">
      <c r="C168" s="188"/>
      <c r="D168" s="189"/>
      <c r="E168" s="178"/>
      <c r="F168" s="178"/>
      <c r="G168" s="190">
        <f>DATOS!$E$13</f>
        <v>1</v>
      </c>
      <c r="H168" s="178"/>
      <c r="I168" s="191"/>
      <c r="J168" s="178"/>
      <c r="K168" s="178"/>
      <c r="L168" s="178"/>
      <c r="M168" s="178"/>
      <c r="N168" s="160" t="str">
        <f t="shared" si="13"/>
        <v/>
      </c>
      <c r="O168" s="21"/>
      <c r="P168" s="160" t="str">
        <f t="shared" si="14"/>
        <v/>
      </c>
      <c r="Q168" s="160">
        <f t="shared" si="15"/>
        <v>0</v>
      </c>
      <c r="R168" s="160" t="str">
        <f t="shared" si="16"/>
        <v/>
      </c>
      <c r="S168" s="160" t="str">
        <f t="shared" si="17"/>
        <v/>
      </c>
      <c r="T168" s="50" t="str">
        <f>IF($F168="","",IF(ISERROR(VLOOKUP(F168,PROVEEDORES!$D$8:$I$507,5,0)),1,VLOOKUP($F168,PROVEEDORES!$D$8:$I$507,5,0)))</f>
        <v/>
      </c>
    </row>
    <row r="169" spans="3:20" ht="17.45" customHeight="1" x14ac:dyDescent="0.25">
      <c r="C169" s="188"/>
      <c r="D169" s="189"/>
      <c r="E169" s="178"/>
      <c r="F169" s="178"/>
      <c r="G169" s="190">
        <f>DATOS!$E$13</f>
        <v>1</v>
      </c>
      <c r="H169" s="178"/>
      <c r="I169" s="191"/>
      <c r="J169" s="178"/>
      <c r="K169" s="178"/>
      <c r="L169" s="178"/>
      <c r="M169" s="178"/>
      <c r="N169" s="160" t="str">
        <f t="shared" si="13"/>
        <v/>
      </c>
      <c r="O169" s="21"/>
      <c r="P169" s="160" t="str">
        <f t="shared" si="14"/>
        <v/>
      </c>
      <c r="Q169" s="160">
        <f t="shared" si="15"/>
        <v>0</v>
      </c>
      <c r="R169" s="160" t="str">
        <f t="shared" si="16"/>
        <v/>
      </c>
      <c r="S169" s="160" t="str">
        <f t="shared" si="17"/>
        <v/>
      </c>
      <c r="T169" s="50" t="str">
        <f>IF($F169="","",IF(ISERROR(VLOOKUP(F169,PROVEEDORES!$D$8:$I$507,5,0)),1,VLOOKUP($F169,PROVEEDORES!$D$8:$I$507,5,0)))</f>
        <v/>
      </c>
    </row>
    <row r="170" spans="3:20" ht="17.45" customHeight="1" x14ac:dyDescent="0.25">
      <c r="C170" s="188"/>
      <c r="D170" s="189"/>
      <c r="E170" s="178"/>
      <c r="F170" s="178"/>
      <c r="G170" s="190">
        <f>DATOS!$E$13</f>
        <v>1</v>
      </c>
      <c r="H170" s="178"/>
      <c r="I170" s="191"/>
      <c r="J170" s="178"/>
      <c r="K170" s="178"/>
      <c r="L170" s="178"/>
      <c r="M170" s="178"/>
      <c r="N170" s="160" t="str">
        <f t="shared" si="13"/>
        <v/>
      </c>
      <c r="O170" s="21"/>
      <c r="P170" s="160" t="str">
        <f t="shared" si="14"/>
        <v/>
      </c>
      <c r="Q170" s="160">
        <f t="shared" si="15"/>
        <v>0</v>
      </c>
      <c r="R170" s="160" t="str">
        <f t="shared" si="16"/>
        <v/>
      </c>
      <c r="S170" s="160" t="str">
        <f t="shared" si="17"/>
        <v/>
      </c>
      <c r="T170" s="50" t="str">
        <f>IF($F170="","",IF(ISERROR(VLOOKUP(F170,PROVEEDORES!$D$8:$I$507,5,0)),1,VLOOKUP($F170,PROVEEDORES!$D$8:$I$507,5,0)))</f>
        <v/>
      </c>
    </row>
    <row r="171" spans="3:20" ht="17.45" customHeight="1" x14ac:dyDescent="0.25">
      <c r="C171" s="188"/>
      <c r="D171" s="189"/>
      <c r="E171" s="178"/>
      <c r="F171" s="178"/>
      <c r="G171" s="190">
        <f>DATOS!$E$13</f>
        <v>1</v>
      </c>
      <c r="H171" s="178"/>
      <c r="I171" s="191"/>
      <c r="J171" s="178"/>
      <c r="K171" s="178"/>
      <c r="L171" s="178"/>
      <c r="M171" s="178"/>
      <c r="N171" s="160" t="str">
        <f t="shared" si="13"/>
        <v/>
      </c>
      <c r="O171" s="21"/>
      <c r="P171" s="160" t="str">
        <f t="shared" si="14"/>
        <v/>
      </c>
      <c r="Q171" s="160">
        <f t="shared" si="15"/>
        <v>0</v>
      </c>
      <c r="R171" s="160" t="str">
        <f t="shared" si="16"/>
        <v/>
      </c>
      <c r="S171" s="160" t="str">
        <f t="shared" si="17"/>
        <v/>
      </c>
      <c r="T171" s="50" t="str">
        <f>IF($F171="","",IF(ISERROR(VLOOKUP(F171,PROVEEDORES!$D$8:$I$507,5,0)),1,VLOOKUP($F171,PROVEEDORES!$D$8:$I$507,5,0)))</f>
        <v/>
      </c>
    </row>
    <row r="172" spans="3:20" ht="17.45" customHeight="1" x14ac:dyDescent="0.25">
      <c r="C172" s="188"/>
      <c r="D172" s="189"/>
      <c r="E172" s="178"/>
      <c r="F172" s="178"/>
      <c r="G172" s="190">
        <f>DATOS!$E$13</f>
        <v>1</v>
      </c>
      <c r="H172" s="178"/>
      <c r="I172" s="191"/>
      <c r="J172" s="178"/>
      <c r="K172" s="178"/>
      <c r="L172" s="178"/>
      <c r="M172" s="178"/>
      <c r="N172" s="160" t="str">
        <f t="shared" si="13"/>
        <v/>
      </c>
      <c r="O172" s="21"/>
      <c r="P172" s="160" t="str">
        <f t="shared" si="14"/>
        <v/>
      </c>
      <c r="Q172" s="160">
        <f t="shared" si="15"/>
        <v>0</v>
      </c>
      <c r="R172" s="160" t="str">
        <f t="shared" si="16"/>
        <v/>
      </c>
      <c r="S172" s="160" t="str">
        <f t="shared" si="17"/>
        <v/>
      </c>
      <c r="T172" s="50" t="str">
        <f>IF($F172="","",IF(ISERROR(VLOOKUP(F172,PROVEEDORES!$D$8:$I$507,5,0)),1,VLOOKUP($F172,PROVEEDORES!$D$8:$I$507,5,0)))</f>
        <v/>
      </c>
    </row>
    <row r="173" spans="3:20" ht="17.45" customHeight="1" x14ac:dyDescent="0.25">
      <c r="C173" s="188"/>
      <c r="D173" s="189"/>
      <c r="E173" s="178"/>
      <c r="F173" s="178"/>
      <c r="G173" s="190">
        <f>DATOS!$E$13</f>
        <v>1</v>
      </c>
      <c r="H173" s="178"/>
      <c r="I173" s="191"/>
      <c r="J173" s="178"/>
      <c r="K173" s="178"/>
      <c r="L173" s="178"/>
      <c r="M173" s="178"/>
      <c r="N173" s="160" t="str">
        <f t="shared" si="13"/>
        <v/>
      </c>
      <c r="O173" s="21"/>
      <c r="P173" s="160" t="str">
        <f t="shared" si="14"/>
        <v/>
      </c>
      <c r="Q173" s="160">
        <f t="shared" si="15"/>
        <v>0</v>
      </c>
      <c r="R173" s="160" t="str">
        <f t="shared" si="16"/>
        <v/>
      </c>
      <c r="S173" s="160" t="str">
        <f t="shared" si="17"/>
        <v/>
      </c>
      <c r="T173" s="50" t="str">
        <f>IF($F173="","",IF(ISERROR(VLOOKUP(F173,PROVEEDORES!$D$8:$I$507,5,0)),1,VLOOKUP($F173,PROVEEDORES!$D$8:$I$507,5,0)))</f>
        <v/>
      </c>
    </row>
    <row r="174" spans="3:20" ht="17.45" customHeight="1" x14ac:dyDescent="0.25">
      <c r="C174" s="188"/>
      <c r="D174" s="189"/>
      <c r="E174" s="178"/>
      <c r="F174" s="178"/>
      <c r="G174" s="190">
        <f>DATOS!$E$13</f>
        <v>1</v>
      </c>
      <c r="H174" s="178"/>
      <c r="I174" s="191"/>
      <c r="J174" s="178"/>
      <c r="K174" s="178"/>
      <c r="L174" s="178"/>
      <c r="M174" s="178"/>
      <c r="N174" s="160" t="str">
        <f t="shared" si="13"/>
        <v/>
      </c>
      <c r="O174" s="21"/>
      <c r="P174" s="160" t="str">
        <f t="shared" si="14"/>
        <v/>
      </c>
      <c r="Q174" s="160">
        <f t="shared" si="15"/>
        <v>0</v>
      </c>
      <c r="R174" s="160" t="str">
        <f t="shared" si="16"/>
        <v/>
      </c>
      <c r="S174" s="160" t="str">
        <f t="shared" si="17"/>
        <v/>
      </c>
      <c r="T174" s="50" t="str">
        <f>IF($F174="","",IF(ISERROR(VLOOKUP(F174,PROVEEDORES!$D$8:$I$507,5,0)),1,VLOOKUP($F174,PROVEEDORES!$D$8:$I$507,5,0)))</f>
        <v/>
      </c>
    </row>
    <row r="175" spans="3:20" ht="17.45" customHeight="1" x14ac:dyDescent="0.25">
      <c r="C175" s="188"/>
      <c r="D175" s="189"/>
      <c r="E175" s="178"/>
      <c r="F175" s="178"/>
      <c r="G175" s="190">
        <f>DATOS!$E$13</f>
        <v>1</v>
      </c>
      <c r="H175" s="178"/>
      <c r="I175" s="191"/>
      <c r="J175" s="178"/>
      <c r="K175" s="178"/>
      <c r="L175" s="178"/>
      <c r="M175" s="178"/>
      <c r="N175" s="160" t="str">
        <f t="shared" si="13"/>
        <v/>
      </c>
      <c r="O175" s="21"/>
      <c r="P175" s="160" t="str">
        <f t="shared" si="14"/>
        <v/>
      </c>
      <c r="Q175" s="160">
        <f t="shared" si="15"/>
        <v>0</v>
      </c>
      <c r="R175" s="160" t="str">
        <f t="shared" si="16"/>
        <v/>
      </c>
      <c r="S175" s="160" t="str">
        <f t="shared" si="17"/>
        <v/>
      </c>
      <c r="T175" s="50" t="str">
        <f>IF($F175="","",IF(ISERROR(VLOOKUP(F175,PROVEEDORES!$D$8:$I$507,5,0)),1,VLOOKUP($F175,PROVEEDORES!$D$8:$I$507,5,0)))</f>
        <v/>
      </c>
    </row>
    <row r="176" spans="3:20" ht="17.45" customHeight="1" x14ac:dyDescent="0.25">
      <c r="C176" s="188"/>
      <c r="D176" s="189"/>
      <c r="E176" s="178"/>
      <c r="F176" s="178"/>
      <c r="G176" s="190">
        <f>DATOS!$E$13</f>
        <v>1</v>
      </c>
      <c r="H176" s="178"/>
      <c r="I176" s="191"/>
      <c r="J176" s="178"/>
      <c r="K176" s="178"/>
      <c r="L176" s="178"/>
      <c r="M176" s="178"/>
      <c r="N176" s="160" t="str">
        <f t="shared" si="13"/>
        <v/>
      </c>
      <c r="O176" s="21"/>
      <c r="P176" s="160" t="str">
        <f t="shared" si="14"/>
        <v/>
      </c>
      <c r="Q176" s="160">
        <f t="shared" si="15"/>
        <v>0</v>
      </c>
      <c r="R176" s="160" t="str">
        <f t="shared" si="16"/>
        <v/>
      </c>
      <c r="S176" s="160" t="str">
        <f t="shared" si="17"/>
        <v/>
      </c>
      <c r="T176" s="50" t="str">
        <f>IF($F176="","",IF(ISERROR(VLOOKUP(F176,PROVEEDORES!$D$8:$I$507,5,0)),1,VLOOKUP($F176,PROVEEDORES!$D$8:$I$507,5,0)))</f>
        <v/>
      </c>
    </row>
    <row r="177" spans="3:20" ht="17.45" customHeight="1" x14ac:dyDescent="0.25">
      <c r="C177" s="188"/>
      <c r="D177" s="189"/>
      <c r="E177" s="178"/>
      <c r="F177" s="178"/>
      <c r="G177" s="190">
        <f>DATOS!$E$13</f>
        <v>1</v>
      </c>
      <c r="H177" s="178"/>
      <c r="I177" s="191"/>
      <c r="J177" s="178"/>
      <c r="K177" s="178"/>
      <c r="L177" s="178"/>
      <c r="M177" s="178"/>
      <c r="N177" s="160" t="str">
        <f t="shared" si="13"/>
        <v/>
      </c>
      <c r="O177" s="21"/>
      <c r="P177" s="160" t="str">
        <f t="shared" si="14"/>
        <v/>
      </c>
      <c r="Q177" s="160">
        <f t="shared" si="15"/>
        <v>0</v>
      </c>
      <c r="R177" s="160" t="str">
        <f t="shared" si="16"/>
        <v/>
      </c>
      <c r="S177" s="160" t="str">
        <f t="shared" si="17"/>
        <v/>
      </c>
      <c r="T177" s="50" t="str">
        <f>IF($F177="","",IF(ISERROR(VLOOKUP(F177,PROVEEDORES!$D$8:$I$507,5,0)),1,VLOOKUP($F177,PROVEEDORES!$D$8:$I$507,5,0)))</f>
        <v/>
      </c>
    </row>
    <row r="178" spans="3:20" ht="17.45" customHeight="1" x14ac:dyDescent="0.25">
      <c r="C178" s="188"/>
      <c r="D178" s="189"/>
      <c r="E178" s="178"/>
      <c r="F178" s="178"/>
      <c r="G178" s="190">
        <f>DATOS!$E$13</f>
        <v>1</v>
      </c>
      <c r="H178" s="178"/>
      <c r="I178" s="191"/>
      <c r="J178" s="178"/>
      <c r="K178" s="178"/>
      <c r="L178" s="178"/>
      <c r="M178" s="178"/>
      <c r="N178" s="160" t="str">
        <f t="shared" si="13"/>
        <v/>
      </c>
      <c r="O178" s="21"/>
      <c r="P178" s="160" t="str">
        <f t="shared" si="14"/>
        <v/>
      </c>
      <c r="Q178" s="160">
        <f t="shared" si="15"/>
        <v>0</v>
      </c>
      <c r="R178" s="160" t="str">
        <f t="shared" si="16"/>
        <v/>
      </c>
      <c r="S178" s="160" t="str">
        <f t="shared" si="17"/>
        <v/>
      </c>
      <c r="T178" s="50" t="str">
        <f>IF($F178="","",IF(ISERROR(VLOOKUP(F178,PROVEEDORES!$D$8:$I$507,5,0)),1,VLOOKUP($F178,PROVEEDORES!$D$8:$I$507,5,0)))</f>
        <v/>
      </c>
    </row>
    <row r="179" spans="3:20" ht="17.45" customHeight="1" x14ac:dyDescent="0.25">
      <c r="C179" s="188"/>
      <c r="D179" s="189"/>
      <c r="E179" s="178"/>
      <c r="F179" s="178"/>
      <c r="G179" s="190">
        <f>DATOS!$E$13</f>
        <v>1</v>
      </c>
      <c r="H179" s="178"/>
      <c r="I179" s="191"/>
      <c r="J179" s="178"/>
      <c r="K179" s="178"/>
      <c r="L179" s="178"/>
      <c r="M179" s="178"/>
      <c r="N179" s="160" t="str">
        <f t="shared" si="13"/>
        <v/>
      </c>
      <c r="O179" s="21"/>
      <c r="P179" s="160" t="str">
        <f t="shared" si="14"/>
        <v/>
      </c>
      <c r="Q179" s="160">
        <f t="shared" si="15"/>
        <v>0</v>
      </c>
      <c r="R179" s="160" t="str">
        <f t="shared" si="16"/>
        <v/>
      </c>
      <c r="S179" s="160" t="str">
        <f t="shared" si="17"/>
        <v/>
      </c>
      <c r="T179" s="50" t="str">
        <f>IF($F179="","",IF(ISERROR(VLOOKUP(F179,PROVEEDORES!$D$8:$I$507,5,0)),1,VLOOKUP($F179,PROVEEDORES!$D$8:$I$507,5,0)))</f>
        <v/>
      </c>
    </row>
    <row r="180" spans="3:20" ht="17.45" customHeight="1" x14ac:dyDescent="0.25">
      <c r="C180" s="188"/>
      <c r="D180" s="189"/>
      <c r="E180" s="178"/>
      <c r="F180" s="178"/>
      <c r="G180" s="190">
        <f>DATOS!$E$13</f>
        <v>1</v>
      </c>
      <c r="H180" s="178"/>
      <c r="I180" s="191"/>
      <c r="J180" s="178"/>
      <c r="K180" s="178"/>
      <c r="L180" s="178"/>
      <c r="M180" s="178"/>
      <c r="N180" s="160" t="str">
        <f t="shared" si="13"/>
        <v/>
      </c>
      <c r="O180" s="21"/>
      <c r="P180" s="160" t="str">
        <f t="shared" si="14"/>
        <v/>
      </c>
      <c r="Q180" s="160">
        <f t="shared" si="15"/>
        <v>0</v>
      </c>
      <c r="R180" s="160" t="str">
        <f t="shared" si="16"/>
        <v/>
      </c>
      <c r="S180" s="160" t="str">
        <f t="shared" si="17"/>
        <v/>
      </c>
      <c r="T180" s="50" t="str">
        <f>IF($F180="","",IF(ISERROR(VLOOKUP(F180,PROVEEDORES!$D$8:$I$507,5,0)),1,VLOOKUP($F180,PROVEEDORES!$D$8:$I$507,5,0)))</f>
        <v/>
      </c>
    </row>
    <row r="181" spans="3:20" ht="17.45" customHeight="1" x14ac:dyDescent="0.25">
      <c r="C181" s="188"/>
      <c r="D181" s="189"/>
      <c r="E181" s="178"/>
      <c r="F181" s="178"/>
      <c r="G181" s="190">
        <f>DATOS!$E$13</f>
        <v>1</v>
      </c>
      <c r="H181" s="178"/>
      <c r="I181" s="191"/>
      <c r="J181" s="178"/>
      <c r="K181" s="178"/>
      <c r="L181" s="178"/>
      <c r="M181" s="178"/>
      <c r="N181" s="160" t="str">
        <f t="shared" si="13"/>
        <v/>
      </c>
      <c r="O181" s="21"/>
      <c r="P181" s="160" t="str">
        <f t="shared" si="14"/>
        <v/>
      </c>
      <c r="Q181" s="160">
        <f t="shared" si="15"/>
        <v>0</v>
      </c>
      <c r="R181" s="160" t="str">
        <f t="shared" si="16"/>
        <v/>
      </c>
      <c r="S181" s="160" t="str">
        <f t="shared" si="17"/>
        <v/>
      </c>
      <c r="T181" s="50" t="str">
        <f>IF($F181="","",IF(ISERROR(VLOOKUP(F181,PROVEEDORES!$D$8:$I$507,5,0)),1,VLOOKUP($F181,PROVEEDORES!$D$8:$I$507,5,0)))</f>
        <v/>
      </c>
    </row>
    <row r="182" spans="3:20" ht="17.45" customHeight="1" x14ac:dyDescent="0.25">
      <c r="C182" s="188"/>
      <c r="D182" s="189"/>
      <c r="E182" s="178"/>
      <c r="F182" s="178"/>
      <c r="G182" s="190">
        <f>DATOS!$E$13</f>
        <v>1</v>
      </c>
      <c r="H182" s="178"/>
      <c r="I182" s="191"/>
      <c r="J182" s="178"/>
      <c r="K182" s="178"/>
      <c r="L182" s="178"/>
      <c r="M182" s="178"/>
      <c r="N182" s="160" t="str">
        <f t="shared" si="13"/>
        <v/>
      </c>
      <c r="O182" s="21"/>
      <c r="P182" s="160" t="str">
        <f t="shared" si="14"/>
        <v/>
      </c>
      <c r="Q182" s="160">
        <f t="shared" si="15"/>
        <v>0</v>
      </c>
      <c r="R182" s="160" t="str">
        <f t="shared" si="16"/>
        <v/>
      </c>
      <c r="S182" s="160" t="str">
        <f t="shared" si="17"/>
        <v/>
      </c>
      <c r="T182" s="50" t="str">
        <f>IF($F182="","",IF(ISERROR(VLOOKUP(F182,PROVEEDORES!$D$8:$I$507,5,0)),1,VLOOKUP($F182,PROVEEDORES!$D$8:$I$507,5,0)))</f>
        <v/>
      </c>
    </row>
    <row r="183" spans="3:20" ht="17.45" customHeight="1" x14ac:dyDescent="0.25">
      <c r="C183" s="188"/>
      <c r="D183" s="189"/>
      <c r="E183" s="178"/>
      <c r="F183" s="178"/>
      <c r="G183" s="190">
        <f>DATOS!$E$13</f>
        <v>1</v>
      </c>
      <c r="H183" s="178"/>
      <c r="I183" s="191"/>
      <c r="J183" s="178"/>
      <c r="K183" s="178"/>
      <c r="L183" s="178"/>
      <c r="M183" s="178"/>
      <c r="N183" s="160" t="str">
        <f t="shared" si="13"/>
        <v/>
      </c>
      <c r="O183" s="21"/>
      <c r="P183" s="160" t="str">
        <f t="shared" si="14"/>
        <v/>
      </c>
      <c r="Q183" s="160">
        <f t="shared" si="15"/>
        <v>0</v>
      </c>
      <c r="R183" s="160" t="str">
        <f t="shared" si="16"/>
        <v/>
      </c>
      <c r="S183" s="160" t="str">
        <f t="shared" si="17"/>
        <v/>
      </c>
      <c r="T183" s="50" t="str">
        <f>IF($F183="","",IF(ISERROR(VLOOKUP(F183,PROVEEDORES!$D$8:$I$507,5,0)),1,VLOOKUP($F183,PROVEEDORES!$D$8:$I$507,5,0)))</f>
        <v/>
      </c>
    </row>
    <row r="184" spans="3:20" ht="17.45" customHeight="1" x14ac:dyDescent="0.25">
      <c r="C184" s="188"/>
      <c r="D184" s="189"/>
      <c r="E184" s="178"/>
      <c r="F184" s="178"/>
      <c r="G184" s="190">
        <f>DATOS!$E$13</f>
        <v>1</v>
      </c>
      <c r="H184" s="178"/>
      <c r="I184" s="191"/>
      <c r="J184" s="178"/>
      <c r="K184" s="178"/>
      <c r="L184" s="178"/>
      <c r="M184" s="178"/>
      <c r="N184" s="160" t="str">
        <f t="shared" si="13"/>
        <v/>
      </c>
      <c r="O184" s="21"/>
      <c r="P184" s="160" t="str">
        <f t="shared" si="14"/>
        <v/>
      </c>
      <c r="Q184" s="160">
        <f t="shared" si="15"/>
        <v>0</v>
      </c>
      <c r="R184" s="160" t="str">
        <f t="shared" si="16"/>
        <v/>
      </c>
      <c r="S184" s="160" t="str">
        <f t="shared" si="17"/>
        <v/>
      </c>
      <c r="T184" s="50" t="str">
        <f>IF($F184="","",IF(ISERROR(VLOOKUP(F184,PROVEEDORES!$D$8:$I$507,5,0)),1,VLOOKUP($F184,PROVEEDORES!$D$8:$I$507,5,0)))</f>
        <v/>
      </c>
    </row>
    <row r="185" spans="3:20" ht="17.45" customHeight="1" x14ac:dyDescent="0.25">
      <c r="C185" s="188"/>
      <c r="D185" s="189"/>
      <c r="E185" s="178"/>
      <c r="F185" s="178"/>
      <c r="G185" s="190">
        <f>DATOS!$E$13</f>
        <v>1</v>
      </c>
      <c r="H185" s="178"/>
      <c r="I185" s="191"/>
      <c r="J185" s="178"/>
      <c r="K185" s="178"/>
      <c r="L185" s="178"/>
      <c r="M185" s="178"/>
      <c r="N185" s="160" t="str">
        <f t="shared" si="13"/>
        <v/>
      </c>
      <c r="O185" s="21"/>
      <c r="P185" s="160" t="str">
        <f t="shared" si="14"/>
        <v/>
      </c>
      <c r="Q185" s="160">
        <f t="shared" si="15"/>
        <v>0</v>
      </c>
      <c r="R185" s="160" t="str">
        <f t="shared" si="16"/>
        <v/>
      </c>
      <c r="S185" s="160" t="str">
        <f t="shared" si="17"/>
        <v/>
      </c>
      <c r="T185" s="50" t="str">
        <f>IF($F185="","",IF(ISERROR(VLOOKUP(F185,PROVEEDORES!$D$8:$I$507,5,0)),1,VLOOKUP($F185,PROVEEDORES!$D$8:$I$507,5,0)))</f>
        <v/>
      </c>
    </row>
    <row r="186" spans="3:20" ht="17.45" customHeight="1" x14ac:dyDescent="0.25">
      <c r="C186" s="188"/>
      <c r="D186" s="189"/>
      <c r="E186" s="178"/>
      <c r="F186" s="178"/>
      <c r="G186" s="190">
        <f>DATOS!$E$13</f>
        <v>1</v>
      </c>
      <c r="H186" s="178"/>
      <c r="I186" s="191"/>
      <c r="J186" s="178"/>
      <c r="K186" s="178"/>
      <c r="L186" s="178"/>
      <c r="M186" s="178"/>
      <c r="N186" s="160" t="str">
        <f t="shared" si="13"/>
        <v/>
      </c>
      <c r="O186" s="21"/>
      <c r="P186" s="160" t="str">
        <f t="shared" si="14"/>
        <v/>
      </c>
      <c r="Q186" s="160">
        <f t="shared" si="15"/>
        <v>0</v>
      </c>
      <c r="R186" s="160" t="str">
        <f t="shared" si="16"/>
        <v/>
      </c>
      <c r="S186" s="160" t="str">
        <f t="shared" si="17"/>
        <v/>
      </c>
      <c r="T186" s="50" t="str">
        <f>IF($F186="","",IF(ISERROR(VLOOKUP(F186,PROVEEDORES!$D$8:$I$507,5,0)),1,VLOOKUP($F186,PROVEEDORES!$D$8:$I$507,5,0)))</f>
        <v/>
      </c>
    </row>
    <row r="187" spans="3:20" ht="17.45" customHeight="1" x14ac:dyDescent="0.25">
      <c r="C187" s="188"/>
      <c r="D187" s="189"/>
      <c r="E187" s="178"/>
      <c r="F187" s="178"/>
      <c r="G187" s="190">
        <f>DATOS!$E$13</f>
        <v>1</v>
      </c>
      <c r="H187" s="178"/>
      <c r="I187" s="191"/>
      <c r="J187" s="178"/>
      <c r="K187" s="178"/>
      <c r="L187" s="178"/>
      <c r="M187" s="178"/>
      <c r="N187" s="160" t="str">
        <f t="shared" si="13"/>
        <v/>
      </c>
      <c r="O187" s="21"/>
      <c r="P187" s="160" t="str">
        <f t="shared" si="14"/>
        <v/>
      </c>
      <c r="Q187" s="160">
        <f t="shared" si="15"/>
        <v>0</v>
      </c>
      <c r="R187" s="160" t="str">
        <f t="shared" si="16"/>
        <v/>
      </c>
      <c r="S187" s="160" t="str">
        <f t="shared" si="17"/>
        <v/>
      </c>
      <c r="T187" s="50" t="str">
        <f>IF($F187="","",IF(ISERROR(VLOOKUP(F187,PROVEEDORES!$D$8:$I$507,5,0)),1,VLOOKUP($F187,PROVEEDORES!$D$8:$I$507,5,0)))</f>
        <v/>
      </c>
    </row>
    <row r="188" spans="3:20" ht="17.45" customHeight="1" x14ac:dyDescent="0.25">
      <c r="C188" s="188"/>
      <c r="D188" s="189"/>
      <c r="E188" s="178"/>
      <c r="F188" s="178"/>
      <c r="G188" s="190">
        <f>DATOS!$E$13</f>
        <v>1</v>
      </c>
      <c r="H188" s="178"/>
      <c r="I188" s="191"/>
      <c r="J188" s="178"/>
      <c r="K188" s="178"/>
      <c r="L188" s="178"/>
      <c r="M188" s="178"/>
      <c r="N188" s="160" t="str">
        <f t="shared" si="13"/>
        <v/>
      </c>
      <c r="O188" s="21"/>
      <c r="P188" s="160" t="str">
        <f t="shared" si="14"/>
        <v/>
      </c>
      <c r="Q188" s="160">
        <f t="shared" si="15"/>
        <v>0</v>
      </c>
      <c r="R188" s="160" t="str">
        <f t="shared" si="16"/>
        <v/>
      </c>
      <c r="S188" s="160" t="str">
        <f t="shared" si="17"/>
        <v/>
      </c>
      <c r="T188" s="50" t="str">
        <f>IF($F188="","",IF(ISERROR(VLOOKUP(F188,PROVEEDORES!$D$8:$I$507,5,0)),1,VLOOKUP($F188,PROVEEDORES!$D$8:$I$507,5,0)))</f>
        <v/>
      </c>
    </row>
    <row r="189" spans="3:20" ht="17.45" customHeight="1" x14ac:dyDescent="0.25">
      <c r="C189" s="188"/>
      <c r="D189" s="189"/>
      <c r="E189" s="178"/>
      <c r="F189" s="178"/>
      <c r="G189" s="190">
        <f>DATOS!$E$13</f>
        <v>1</v>
      </c>
      <c r="H189" s="178"/>
      <c r="I189" s="191"/>
      <c r="J189" s="178"/>
      <c r="K189" s="178"/>
      <c r="L189" s="178"/>
      <c r="M189" s="178"/>
      <c r="N189" s="160" t="str">
        <f t="shared" si="13"/>
        <v/>
      </c>
      <c r="O189" s="21"/>
      <c r="P189" s="160" t="str">
        <f t="shared" si="14"/>
        <v/>
      </c>
      <c r="Q189" s="160">
        <f t="shared" si="15"/>
        <v>0</v>
      </c>
      <c r="R189" s="160" t="str">
        <f t="shared" si="16"/>
        <v/>
      </c>
      <c r="S189" s="160" t="str">
        <f t="shared" si="17"/>
        <v/>
      </c>
      <c r="T189" s="50" t="str">
        <f>IF($F189="","",IF(ISERROR(VLOOKUP(F189,PROVEEDORES!$D$8:$I$507,5,0)),1,VLOOKUP($F189,PROVEEDORES!$D$8:$I$507,5,0)))</f>
        <v/>
      </c>
    </row>
    <row r="190" spans="3:20" ht="17.45" customHeight="1" x14ac:dyDescent="0.25">
      <c r="C190" s="188"/>
      <c r="D190" s="189"/>
      <c r="E190" s="178"/>
      <c r="F190" s="178"/>
      <c r="G190" s="190">
        <f>DATOS!$E$13</f>
        <v>1</v>
      </c>
      <c r="H190" s="178"/>
      <c r="I190" s="191"/>
      <c r="J190" s="178"/>
      <c r="K190" s="178"/>
      <c r="L190" s="178"/>
      <c r="M190" s="178"/>
      <c r="N190" s="160" t="str">
        <f t="shared" si="13"/>
        <v/>
      </c>
      <c r="O190" s="21"/>
      <c r="P190" s="160" t="str">
        <f t="shared" si="14"/>
        <v/>
      </c>
      <c r="Q190" s="160">
        <f t="shared" si="15"/>
        <v>0</v>
      </c>
      <c r="R190" s="160" t="str">
        <f t="shared" si="16"/>
        <v/>
      </c>
      <c r="S190" s="160" t="str">
        <f t="shared" si="17"/>
        <v/>
      </c>
      <c r="T190" s="50" t="str">
        <f>IF($F190="","",IF(ISERROR(VLOOKUP(F190,PROVEEDORES!$D$8:$I$507,5,0)),1,VLOOKUP($F190,PROVEEDORES!$D$8:$I$507,5,0)))</f>
        <v/>
      </c>
    </row>
    <row r="191" spans="3:20" ht="17.45" customHeight="1" x14ac:dyDescent="0.25">
      <c r="C191" s="188"/>
      <c r="D191" s="189"/>
      <c r="E191" s="178"/>
      <c r="F191" s="178"/>
      <c r="G191" s="190">
        <f>DATOS!$E$13</f>
        <v>1</v>
      </c>
      <c r="H191" s="178"/>
      <c r="I191" s="191"/>
      <c r="J191" s="178"/>
      <c r="K191" s="178"/>
      <c r="L191" s="178"/>
      <c r="M191" s="178"/>
      <c r="N191" s="160" t="str">
        <f t="shared" si="13"/>
        <v/>
      </c>
      <c r="O191" s="21"/>
      <c r="P191" s="160" t="str">
        <f t="shared" si="14"/>
        <v/>
      </c>
      <c r="Q191" s="160">
        <f t="shared" si="15"/>
        <v>0</v>
      </c>
      <c r="R191" s="160" t="str">
        <f t="shared" si="16"/>
        <v/>
      </c>
      <c r="S191" s="160" t="str">
        <f t="shared" si="17"/>
        <v/>
      </c>
      <c r="T191" s="50" t="str">
        <f>IF($F191="","",IF(ISERROR(VLOOKUP(F191,PROVEEDORES!$D$8:$I$507,5,0)),1,VLOOKUP($F191,PROVEEDORES!$D$8:$I$507,5,0)))</f>
        <v/>
      </c>
    </row>
    <row r="192" spans="3:20" ht="17.45" customHeight="1" x14ac:dyDescent="0.25">
      <c r="C192" s="188"/>
      <c r="D192" s="189"/>
      <c r="E192" s="178"/>
      <c r="F192" s="178"/>
      <c r="G192" s="190">
        <f>DATOS!$E$13</f>
        <v>1</v>
      </c>
      <c r="H192" s="178"/>
      <c r="I192" s="191"/>
      <c r="J192" s="178"/>
      <c r="K192" s="178"/>
      <c r="L192" s="178"/>
      <c r="M192" s="178"/>
      <c r="N192" s="160" t="str">
        <f t="shared" si="13"/>
        <v/>
      </c>
      <c r="O192" s="21"/>
      <c r="P192" s="160" t="str">
        <f t="shared" si="14"/>
        <v/>
      </c>
      <c r="Q192" s="160">
        <f t="shared" si="15"/>
        <v>0</v>
      </c>
      <c r="R192" s="160" t="str">
        <f t="shared" si="16"/>
        <v/>
      </c>
      <c r="S192" s="160" t="str">
        <f t="shared" si="17"/>
        <v/>
      </c>
      <c r="T192" s="50" t="str">
        <f>IF($F192="","",IF(ISERROR(VLOOKUP(F192,PROVEEDORES!$D$8:$I$507,5,0)),1,VLOOKUP($F192,PROVEEDORES!$D$8:$I$507,5,0)))</f>
        <v/>
      </c>
    </row>
    <row r="193" spans="3:20" ht="17.45" customHeight="1" x14ac:dyDescent="0.25">
      <c r="C193" s="188"/>
      <c r="D193" s="189"/>
      <c r="E193" s="178"/>
      <c r="F193" s="178"/>
      <c r="G193" s="190">
        <f>DATOS!$E$13</f>
        <v>1</v>
      </c>
      <c r="H193" s="178"/>
      <c r="I193" s="191"/>
      <c r="J193" s="178"/>
      <c r="K193" s="178"/>
      <c r="L193" s="178"/>
      <c r="M193" s="178"/>
      <c r="N193" s="160" t="str">
        <f t="shared" si="13"/>
        <v/>
      </c>
      <c r="O193" s="21"/>
      <c r="P193" s="160" t="str">
        <f t="shared" si="14"/>
        <v/>
      </c>
      <c r="Q193" s="160">
        <f t="shared" si="15"/>
        <v>0</v>
      </c>
      <c r="R193" s="160" t="str">
        <f t="shared" si="16"/>
        <v/>
      </c>
      <c r="S193" s="160" t="str">
        <f t="shared" si="17"/>
        <v/>
      </c>
      <c r="T193" s="50" t="str">
        <f>IF($F193="","",IF(ISERROR(VLOOKUP(F193,PROVEEDORES!$D$8:$I$507,5,0)),1,VLOOKUP($F193,PROVEEDORES!$D$8:$I$507,5,0)))</f>
        <v/>
      </c>
    </row>
    <row r="194" spans="3:20" ht="17.45" customHeight="1" x14ac:dyDescent="0.25">
      <c r="C194" s="188"/>
      <c r="D194" s="189"/>
      <c r="E194" s="178"/>
      <c r="F194" s="178"/>
      <c r="G194" s="190">
        <f>DATOS!$E$13</f>
        <v>1</v>
      </c>
      <c r="H194" s="178"/>
      <c r="I194" s="191"/>
      <c r="J194" s="178"/>
      <c r="K194" s="178"/>
      <c r="L194" s="178"/>
      <c r="M194" s="178"/>
      <c r="N194" s="160" t="str">
        <f t="shared" si="13"/>
        <v/>
      </c>
      <c r="O194" s="21"/>
      <c r="P194" s="160" t="str">
        <f t="shared" si="14"/>
        <v/>
      </c>
      <c r="Q194" s="160">
        <f t="shared" si="15"/>
        <v>0</v>
      </c>
      <c r="R194" s="160" t="str">
        <f t="shared" si="16"/>
        <v/>
      </c>
      <c r="S194" s="160" t="str">
        <f t="shared" si="17"/>
        <v/>
      </c>
      <c r="T194" s="50" t="str">
        <f>IF($F194="","",IF(ISERROR(VLOOKUP(F194,PROVEEDORES!$D$8:$I$507,5,0)),1,VLOOKUP($F194,PROVEEDORES!$D$8:$I$507,5,0)))</f>
        <v/>
      </c>
    </row>
    <row r="195" spans="3:20" ht="17.45" customHeight="1" x14ac:dyDescent="0.25">
      <c r="C195" s="188"/>
      <c r="D195" s="189"/>
      <c r="E195" s="178"/>
      <c r="F195" s="178"/>
      <c r="G195" s="190">
        <f>DATOS!$E$13</f>
        <v>1</v>
      </c>
      <c r="H195" s="178"/>
      <c r="I195" s="191"/>
      <c r="J195" s="178"/>
      <c r="K195" s="178"/>
      <c r="L195" s="178"/>
      <c r="M195" s="178"/>
      <c r="N195" s="160" t="str">
        <f t="shared" si="13"/>
        <v/>
      </c>
      <c r="O195" s="21"/>
      <c r="P195" s="160" t="str">
        <f t="shared" si="14"/>
        <v/>
      </c>
      <c r="Q195" s="160">
        <f t="shared" si="15"/>
        <v>0</v>
      </c>
      <c r="R195" s="160" t="str">
        <f t="shared" si="16"/>
        <v/>
      </c>
      <c r="S195" s="160" t="str">
        <f t="shared" si="17"/>
        <v/>
      </c>
      <c r="T195" s="50" t="str">
        <f>IF($F195="","",IF(ISERROR(VLOOKUP(F195,PROVEEDORES!$D$8:$I$507,5,0)),1,VLOOKUP($F195,PROVEEDORES!$D$8:$I$507,5,0)))</f>
        <v/>
      </c>
    </row>
    <row r="196" spans="3:20" ht="17.45" customHeight="1" x14ac:dyDescent="0.25">
      <c r="C196" s="188"/>
      <c r="D196" s="189"/>
      <c r="E196" s="178"/>
      <c r="F196" s="178"/>
      <c r="G196" s="190">
        <f>DATOS!$E$13</f>
        <v>1</v>
      </c>
      <c r="H196" s="178"/>
      <c r="I196" s="191"/>
      <c r="J196" s="178"/>
      <c r="K196" s="178"/>
      <c r="L196" s="178"/>
      <c r="M196" s="178"/>
      <c r="N196" s="160" t="str">
        <f t="shared" si="13"/>
        <v/>
      </c>
      <c r="O196" s="21"/>
      <c r="P196" s="160" t="str">
        <f t="shared" si="14"/>
        <v/>
      </c>
      <c r="Q196" s="160">
        <f t="shared" si="15"/>
        <v>0</v>
      </c>
      <c r="R196" s="160" t="str">
        <f t="shared" si="16"/>
        <v/>
      </c>
      <c r="S196" s="160" t="str">
        <f t="shared" si="17"/>
        <v/>
      </c>
      <c r="T196" s="50" t="str">
        <f>IF($F196="","",IF(ISERROR(VLOOKUP(F196,PROVEEDORES!$D$8:$I$507,5,0)),1,VLOOKUP($F196,PROVEEDORES!$D$8:$I$507,5,0)))</f>
        <v/>
      </c>
    </row>
    <row r="197" spans="3:20" ht="17.45" customHeight="1" x14ac:dyDescent="0.25">
      <c r="C197" s="188"/>
      <c r="D197" s="189"/>
      <c r="E197" s="178"/>
      <c r="F197" s="178"/>
      <c r="G197" s="190">
        <f>DATOS!$E$13</f>
        <v>1</v>
      </c>
      <c r="H197" s="178"/>
      <c r="I197" s="191"/>
      <c r="J197" s="178"/>
      <c r="K197" s="178"/>
      <c r="L197" s="178"/>
      <c r="M197" s="178"/>
      <c r="N197" s="160" t="str">
        <f t="shared" si="13"/>
        <v/>
      </c>
      <c r="O197" s="21"/>
      <c r="P197" s="160" t="str">
        <f t="shared" si="14"/>
        <v/>
      </c>
      <c r="Q197" s="160">
        <f t="shared" si="15"/>
        <v>0</v>
      </c>
      <c r="R197" s="160" t="str">
        <f t="shared" si="16"/>
        <v/>
      </c>
      <c r="S197" s="160" t="str">
        <f t="shared" si="17"/>
        <v/>
      </c>
      <c r="T197" s="50" t="str">
        <f>IF($F197="","",IF(ISERROR(VLOOKUP(F197,PROVEEDORES!$D$8:$I$507,5,0)),1,VLOOKUP($F197,PROVEEDORES!$D$8:$I$507,5,0)))</f>
        <v/>
      </c>
    </row>
    <row r="198" spans="3:20" ht="17.45" customHeight="1" x14ac:dyDescent="0.25">
      <c r="C198" s="188"/>
      <c r="D198" s="189"/>
      <c r="E198" s="178"/>
      <c r="F198" s="178"/>
      <c r="G198" s="190">
        <f>DATOS!$E$13</f>
        <v>1</v>
      </c>
      <c r="H198" s="178"/>
      <c r="I198" s="191"/>
      <c r="J198" s="178"/>
      <c r="K198" s="178"/>
      <c r="L198" s="178"/>
      <c r="M198" s="178"/>
      <c r="N198" s="160" t="str">
        <f t="shared" si="13"/>
        <v/>
      </c>
      <c r="O198" s="21"/>
      <c r="P198" s="160" t="str">
        <f t="shared" si="14"/>
        <v/>
      </c>
      <c r="Q198" s="160">
        <f t="shared" si="15"/>
        <v>0</v>
      </c>
      <c r="R198" s="160" t="str">
        <f t="shared" si="16"/>
        <v/>
      </c>
      <c r="S198" s="160" t="str">
        <f t="shared" si="17"/>
        <v/>
      </c>
      <c r="T198" s="50" t="str">
        <f>IF($F198="","",IF(ISERROR(VLOOKUP(F198,PROVEEDORES!$D$8:$I$507,5,0)),1,VLOOKUP($F198,PROVEEDORES!$D$8:$I$507,5,0)))</f>
        <v/>
      </c>
    </row>
    <row r="199" spans="3:20" ht="17.45" customHeight="1" x14ac:dyDescent="0.25">
      <c r="C199" s="188"/>
      <c r="D199" s="189"/>
      <c r="E199" s="178"/>
      <c r="F199" s="178"/>
      <c r="G199" s="190">
        <f>DATOS!$E$13</f>
        <v>1</v>
      </c>
      <c r="H199" s="178"/>
      <c r="I199" s="191"/>
      <c r="J199" s="178"/>
      <c r="K199" s="178"/>
      <c r="L199" s="178"/>
      <c r="M199" s="178"/>
      <c r="N199" s="160" t="str">
        <f t="shared" si="13"/>
        <v/>
      </c>
      <c r="O199" s="21"/>
      <c r="P199" s="160" t="str">
        <f t="shared" si="14"/>
        <v/>
      </c>
      <c r="Q199" s="160">
        <f t="shared" si="15"/>
        <v>0</v>
      </c>
      <c r="R199" s="160" t="str">
        <f t="shared" si="16"/>
        <v/>
      </c>
      <c r="S199" s="160" t="str">
        <f t="shared" si="17"/>
        <v/>
      </c>
      <c r="T199" s="50" t="str">
        <f>IF($F199="","",IF(ISERROR(VLOOKUP(F199,PROVEEDORES!$D$8:$I$507,5,0)),1,VLOOKUP($F199,PROVEEDORES!$D$8:$I$507,5,0)))</f>
        <v/>
      </c>
    </row>
    <row r="200" spans="3:20" ht="17.45" customHeight="1" x14ac:dyDescent="0.25">
      <c r="C200" s="188"/>
      <c r="D200" s="189"/>
      <c r="E200" s="178"/>
      <c r="F200" s="178"/>
      <c r="G200" s="190">
        <f>DATOS!$E$13</f>
        <v>1</v>
      </c>
      <c r="H200" s="178"/>
      <c r="I200" s="191"/>
      <c r="J200" s="178"/>
      <c r="K200" s="178"/>
      <c r="L200" s="178"/>
      <c r="M200" s="178"/>
      <c r="N200" s="160" t="str">
        <f t="shared" si="13"/>
        <v/>
      </c>
      <c r="O200" s="21"/>
      <c r="P200" s="160" t="str">
        <f t="shared" si="14"/>
        <v/>
      </c>
      <c r="Q200" s="160">
        <f t="shared" si="15"/>
        <v>0</v>
      </c>
      <c r="R200" s="160" t="str">
        <f t="shared" si="16"/>
        <v/>
      </c>
      <c r="S200" s="160" t="str">
        <f t="shared" si="17"/>
        <v/>
      </c>
      <c r="T200" s="50" t="str">
        <f>IF($F200="","",IF(ISERROR(VLOOKUP(F200,PROVEEDORES!$D$8:$I$507,5,0)),1,VLOOKUP($F200,PROVEEDORES!$D$8:$I$507,5,0)))</f>
        <v/>
      </c>
    </row>
    <row r="201" spans="3:20" ht="17.45" customHeight="1" x14ac:dyDescent="0.25">
      <c r="C201" s="188"/>
      <c r="D201" s="189"/>
      <c r="E201" s="178"/>
      <c r="F201" s="178"/>
      <c r="G201" s="190">
        <f>DATOS!$E$13</f>
        <v>1</v>
      </c>
      <c r="H201" s="178"/>
      <c r="I201" s="191"/>
      <c r="J201" s="178"/>
      <c r="K201" s="178"/>
      <c r="L201" s="178"/>
      <c r="M201" s="178"/>
      <c r="N201" s="160" t="str">
        <f t="shared" si="13"/>
        <v/>
      </c>
      <c r="O201" s="21"/>
      <c r="P201" s="160" t="str">
        <f t="shared" si="14"/>
        <v/>
      </c>
      <c r="Q201" s="160">
        <f t="shared" si="15"/>
        <v>0</v>
      </c>
      <c r="R201" s="160" t="str">
        <f t="shared" si="16"/>
        <v/>
      </c>
      <c r="S201" s="160" t="str">
        <f t="shared" si="17"/>
        <v/>
      </c>
      <c r="T201" s="50" t="str">
        <f>IF($F201="","",IF(ISERROR(VLOOKUP(F201,PROVEEDORES!$D$8:$I$507,5,0)),1,VLOOKUP($F201,PROVEEDORES!$D$8:$I$507,5,0)))</f>
        <v/>
      </c>
    </row>
    <row r="202" spans="3:20" ht="17.45" customHeight="1" x14ac:dyDescent="0.25">
      <c r="C202" s="188"/>
      <c r="D202" s="189"/>
      <c r="E202" s="178"/>
      <c r="F202" s="178"/>
      <c r="G202" s="190">
        <f>DATOS!$E$13</f>
        <v>1</v>
      </c>
      <c r="H202" s="178"/>
      <c r="I202" s="191"/>
      <c r="J202" s="178"/>
      <c r="K202" s="178"/>
      <c r="L202" s="178"/>
      <c r="M202" s="178"/>
      <c r="N202" s="160" t="str">
        <f t="shared" si="13"/>
        <v/>
      </c>
      <c r="O202" s="21"/>
      <c r="P202" s="160" t="str">
        <f t="shared" si="14"/>
        <v/>
      </c>
      <c r="Q202" s="160">
        <f t="shared" si="15"/>
        <v>0</v>
      </c>
      <c r="R202" s="160" t="str">
        <f t="shared" si="16"/>
        <v/>
      </c>
      <c r="S202" s="160" t="str">
        <f t="shared" si="17"/>
        <v/>
      </c>
      <c r="T202" s="50" t="str">
        <f>IF($F202="","",IF(ISERROR(VLOOKUP(F202,PROVEEDORES!$D$8:$I$507,5,0)),1,VLOOKUP($F202,PROVEEDORES!$D$8:$I$507,5,0)))</f>
        <v/>
      </c>
    </row>
    <row r="203" spans="3:20" ht="17.45" customHeight="1" x14ac:dyDescent="0.25">
      <c r="C203" s="188"/>
      <c r="D203" s="189"/>
      <c r="E203" s="178"/>
      <c r="F203" s="178"/>
      <c r="G203" s="190">
        <f>DATOS!$E$13</f>
        <v>1</v>
      </c>
      <c r="H203" s="178"/>
      <c r="I203" s="191"/>
      <c r="J203" s="178"/>
      <c r="K203" s="178"/>
      <c r="L203" s="178"/>
      <c r="M203" s="178"/>
      <c r="N203" s="160" t="str">
        <f t="shared" si="13"/>
        <v/>
      </c>
      <c r="O203" s="21"/>
      <c r="P203" s="160" t="str">
        <f t="shared" si="14"/>
        <v/>
      </c>
      <c r="Q203" s="160">
        <f t="shared" si="15"/>
        <v>0</v>
      </c>
      <c r="R203" s="160" t="str">
        <f t="shared" si="16"/>
        <v/>
      </c>
      <c r="S203" s="160" t="str">
        <f t="shared" si="17"/>
        <v/>
      </c>
      <c r="T203" s="50" t="str">
        <f>IF($F203="","",IF(ISERROR(VLOOKUP(F203,PROVEEDORES!$D$8:$I$507,5,0)),1,VLOOKUP($F203,PROVEEDORES!$D$8:$I$507,5,0)))</f>
        <v/>
      </c>
    </row>
    <row r="204" spans="3:20" ht="17.45" customHeight="1" x14ac:dyDescent="0.25">
      <c r="C204" s="188"/>
      <c r="D204" s="189"/>
      <c r="E204" s="178"/>
      <c r="F204" s="178"/>
      <c r="G204" s="190">
        <f>DATOS!$E$13</f>
        <v>1</v>
      </c>
      <c r="H204" s="178"/>
      <c r="I204" s="191"/>
      <c r="J204" s="178"/>
      <c r="K204" s="178"/>
      <c r="L204" s="178"/>
      <c r="M204" s="178"/>
      <c r="N204" s="160" t="str">
        <f t="shared" si="13"/>
        <v/>
      </c>
      <c r="O204" s="21"/>
      <c r="P204" s="160" t="str">
        <f t="shared" si="14"/>
        <v/>
      </c>
      <c r="Q204" s="160">
        <f t="shared" si="15"/>
        <v>0</v>
      </c>
      <c r="R204" s="160" t="str">
        <f t="shared" si="16"/>
        <v/>
      </c>
      <c r="S204" s="160" t="str">
        <f t="shared" si="17"/>
        <v/>
      </c>
      <c r="T204" s="50" t="str">
        <f>IF($F204="","",IF(ISERROR(VLOOKUP(F204,PROVEEDORES!$D$8:$I$507,5,0)),1,VLOOKUP($F204,PROVEEDORES!$D$8:$I$507,5,0)))</f>
        <v/>
      </c>
    </row>
    <row r="205" spans="3:20" ht="17.45" customHeight="1" x14ac:dyDescent="0.25">
      <c r="C205" s="188"/>
      <c r="D205" s="189"/>
      <c r="E205" s="178"/>
      <c r="F205" s="178"/>
      <c r="G205" s="190">
        <f>DATOS!$E$13</f>
        <v>1</v>
      </c>
      <c r="H205" s="178"/>
      <c r="I205" s="191"/>
      <c r="J205" s="178"/>
      <c r="K205" s="178"/>
      <c r="L205" s="178"/>
      <c r="M205" s="178"/>
      <c r="N205" s="160" t="str">
        <f t="shared" si="13"/>
        <v/>
      </c>
      <c r="O205" s="21"/>
      <c r="P205" s="160" t="str">
        <f t="shared" si="14"/>
        <v/>
      </c>
      <c r="Q205" s="160">
        <f t="shared" si="15"/>
        <v>0</v>
      </c>
      <c r="R205" s="160" t="str">
        <f t="shared" si="16"/>
        <v/>
      </c>
      <c r="S205" s="160" t="str">
        <f t="shared" si="17"/>
        <v/>
      </c>
      <c r="T205" s="50" t="str">
        <f>IF($F205="","",IF(ISERROR(VLOOKUP(F205,PROVEEDORES!$D$8:$I$507,5,0)),1,VLOOKUP($F205,PROVEEDORES!$D$8:$I$507,5,0)))</f>
        <v/>
      </c>
    </row>
    <row r="206" spans="3:20" ht="17.45" customHeight="1" x14ac:dyDescent="0.25">
      <c r="C206" s="188"/>
      <c r="D206" s="189"/>
      <c r="E206" s="178"/>
      <c r="F206" s="178"/>
      <c r="G206" s="190">
        <f>DATOS!$E$13</f>
        <v>1</v>
      </c>
      <c r="H206" s="178"/>
      <c r="I206" s="191"/>
      <c r="J206" s="178"/>
      <c r="K206" s="178"/>
      <c r="L206" s="178"/>
      <c r="M206" s="178"/>
      <c r="N206" s="160" t="str">
        <f t="shared" si="13"/>
        <v/>
      </c>
      <c r="O206" s="21"/>
      <c r="P206" s="160" t="str">
        <f t="shared" si="14"/>
        <v/>
      </c>
      <c r="Q206" s="160">
        <f t="shared" si="15"/>
        <v>0</v>
      </c>
      <c r="R206" s="160" t="str">
        <f t="shared" si="16"/>
        <v/>
      </c>
      <c r="S206" s="160" t="str">
        <f t="shared" si="17"/>
        <v/>
      </c>
      <c r="T206" s="50" t="str">
        <f>IF($F206="","",IF(ISERROR(VLOOKUP(F206,PROVEEDORES!$D$8:$I$507,5,0)),1,VLOOKUP($F206,PROVEEDORES!$D$8:$I$507,5,0)))</f>
        <v/>
      </c>
    </row>
    <row r="207" spans="3:20" ht="17.45" customHeight="1" x14ac:dyDescent="0.25">
      <c r="C207" s="188"/>
      <c r="D207" s="189"/>
      <c r="E207" s="178"/>
      <c r="F207" s="178"/>
      <c r="G207" s="190">
        <f>DATOS!$E$13</f>
        <v>1</v>
      </c>
      <c r="H207" s="178"/>
      <c r="I207" s="191"/>
      <c r="J207" s="178"/>
      <c r="K207" s="178"/>
      <c r="L207" s="178"/>
      <c r="M207" s="178"/>
      <c r="N207" s="160" t="str">
        <f t="shared" si="13"/>
        <v/>
      </c>
      <c r="O207" s="21"/>
      <c r="P207" s="160" t="str">
        <f t="shared" si="14"/>
        <v/>
      </c>
      <c r="Q207" s="160">
        <f t="shared" si="15"/>
        <v>0</v>
      </c>
      <c r="R207" s="160" t="str">
        <f t="shared" si="16"/>
        <v/>
      </c>
      <c r="S207" s="160" t="str">
        <f t="shared" si="17"/>
        <v/>
      </c>
      <c r="T207" s="50" t="str">
        <f>IF($F207="","",IF(ISERROR(VLOOKUP(F207,PROVEEDORES!$D$8:$I$507,5,0)),1,VLOOKUP($F207,PROVEEDORES!$D$8:$I$507,5,0)))</f>
        <v/>
      </c>
    </row>
    <row r="208" spans="3:20" ht="17.45" customHeight="1" x14ac:dyDescent="0.25">
      <c r="C208" s="188"/>
      <c r="D208" s="189"/>
      <c r="E208" s="178"/>
      <c r="F208" s="178"/>
      <c r="G208" s="190">
        <f>DATOS!$E$13</f>
        <v>1</v>
      </c>
      <c r="H208" s="178"/>
      <c r="I208" s="191"/>
      <c r="J208" s="178"/>
      <c r="K208" s="178"/>
      <c r="L208" s="178"/>
      <c r="M208" s="178"/>
      <c r="N208" s="160" t="str">
        <f t="shared" si="13"/>
        <v/>
      </c>
      <c r="O208" s="21"/>
      <c r="P208" s="160" t="str">
        <f t="shared" si="14"/>
        <v/>
      </c>
      <c r="Q208" s="160">
        <f t="shared" si="15"/>
        <v>0</v>
      </c>
      <c r="R208" s="160" t="str">
        <f t="shared" si="16"/>
        <v/>
      </c>
      <c r="S208" s="160" t="str">
        <f t="shared" si="17"/>
        <v/>
      </c>
      <c r="T208" s="50" t="str">
        <f>IF($F208="","",IF(ISERROR(VLOOKUP(F208,PROVEEDORES!$D$8:$I$507,5,0)),1,VLOOKUP($F208,PROVEEDORES!$D$8:$I$507,5,0)))</f>
        <v/>
      </c>
    </row>
    <row r="209" spans="3:20" ht="17.45" customHeight="1" x14ac:dyDescent="0.25">
      <c r="C209" s="188"/>
      <c r="D209" s="189"/>
      <c r="E209" s="178"/>
      <c r="F209" s="178"/>
      <c r="G209" s="190">
        <f>DATOS!$E$13</f>
        <v>1</v>
      </c>
      <c r="H209" s="178"/>
      <c r="I209" s="191"/>
      <c r="J209" s="178"/>
      <c r="K209" s="178"/>
      <c r="L209" s="178"/>
      <c r="M209" s="178"/>
      <c r="N209" s="160" t="str">
        <f t="shared" si="13"/>
        <v/>
      </c>
      <c r="O209" s="21"/>
      <c r="P209" s="160" t="str">
        <f t="shared" si="14"/>
        <v/>
      </c>
      <c r="Q209" s="160">
        <f t="shared" si="15"/>
        <v>0</v>
      </c>
      <c r="R209" s="160" t="str">
        <f t="shared" si="16"/>
        <v/>
      </c>
      <c r="S209" s="160" t="str">
        <f t="shared" si="17"/>
        <v/>
      </c>
      <c r="T209" s="50" t="str">
        <f>IF($F209="","",IF(ISERROR(VLOOKUP(F209,PROVEEDORES!$D$8:$I$507,5,0)),1,VLOOKUP($F209,PROVEEDORES!$D$8:$I$507,5,0)))</f>
        <v/>
      </c>
    </row>
    <row r="210" spans="3:20" ht="17.45" customHeight="1" x14ac:dyDescent="0.25">
      <c r="C210" s="188"/>
      <c r="D210" s="189"/>
      <c r="E210" s="178"/>
      <c r="F210" s="178"/>
      <c r="G210" s="190">
        <f>DATOS!$E$13</f>
        <v>1</v>
      </c>
      <c r="H210" s="178"/>
      <c r="I210" s="191"/>
      <c r="J210" s="178"/>
      <c r="K210" s="178"/>
      <c r="L210" s="178"/>
      <c r="M210" s="178"/>
      <c r="N210" s="160" t="str">
        <f t="shared" ref="N210:N273" si="18">IF(H210&amp;J210&amp;K210&amp;L210&amp;M210="","",H210+J210+K210-L210-M210)</f>
        <v/>
      </c>
      <c r="O210" s="21"/>
      <c r="P210" s="160" t="str">
        <f t="shared" ref="P210:P273" si="19">IF($I210="E",H210,"")</f>
        <v/>
      </c>
      <c r="Q210" s="160">
        <f t="shared" si="15"/>
        <v>0</v>
      </c>
      <c r="R210" s="160" t="str">
        <f t="shared" si="16"/>
        <v/>
      </c>
      <c r="S210" s="160" t="str">
        <f t="shared" si="17"/>
        <v/>
      </c>
      <c r="T210" s="50" t="str">
        <f>IF($F210="","",IF(ISERROR(VLOOKUP(F210,PROVEEDORES!$D$8:$I$507,5,0)),1,VLOOKUP($F210,PROVEEDORES!$D$8:$I$507,5,0)))</f>
        <v/>
      </c>
    </row>
    <row r="211" spans="3:20" ht="17.45" customHeight="1" x14ac:dyDescent="0.25">
      <c r="C211" s="188"/>
      <c r="D211" s="189"/>
      <c r="E211" s="178"/>
      <c r="F211" s="178"/>
      <c r="G211" s="190">
        <f>DATOS!$E$13</f>
        <v>1</v>
      </c>
      <c r="H211" s="178"/>
      <c r="I211" s="191"/>
      <c r="J211" s="178"/>
      <c r="K211" s="178"/>
      <c r="L211" s="178"/>
      <c r="M211" s="178"/>
      <c r="N211" s="160" t="str">
        <f t="shared" si="18"/>
        <v/>
      </c>
      <c r="O211" s="21"/>
      <c r="P211" s="160" t="str">
        <f t="shared" si="19"/>
        <v/>
      </c>
      <c r="Q211" s="160">
        <f t="shared" ref="Q211:Q274" si="20">IF($I211=0%,H211,"")</f>
        <v>0</v>
      </c>
      <c r="R211" s="160" t="str">
        <f t="shared" ref="R211:R274" si="21">IF(OR($I211=8%,$I211=11%),$J211/$I211,"")</f>
        <v/>
      </c>
      <c r="S211" s="160" t="str">
        <f t="shared" ref="S211:S274" si="22">IF(OR($I211=15%,$I211=16%),$J211/$I211,"")</f>
        <v/>
      </c>
      <c r="T211" s="50" t="str">
        <f>IF($F211="","",IF(ISERROR(VLOOKUP(F211,PROVEEDORES!$D$8:$I$507,5,0)),1,VLOOKUP($F211,PROVEEDORES!$D$8:$I$507,5,0)))</f>
        <v/>
      </c>
    </row>
    <row r="212" spans="3:20" ht="17.45" customHeight="1" x14ac:dyDescent="0.25">
      <c r="C212" s="188"/>
      <c r="D212" s="189"/>
      <c r="E212" s="178"/>
      <c r="F212" s="178"/>
      <c r="G212" s="190">
        <f>DATOS!$E$13</f>
        <v>1</v>
      </c>
      <c r="H212" s="178"/>
      <c r="I212" s="191"/>
      <c r="J212" s="178"/>
      <c r="K212" s="178"/>
      <c r="L212" s="178"/>
      <c r="M212" s="178"/>
      <c r="N212" s="160" t="str">
        <f t="shared" si="18"/>
        <v/>
      </c>
      <c r="O212" s="21"/>
      <c r="P212" s="160" t="str">
        <f t="shared" si="19"/>
        <v/>
      </c>
      <c r="Q212" s="160">
        <f t="shared" si="20"/>
        <v>0</v>
      </c>
      <c r="R212" s="160" t="str">
        <f t="shared" si="21"/>
        <v/>
      </c>
      <c r="S212" s="160" t="str">
        <f t="shared" si="22"/>
        <v/>
      </c>
      <c r="T212" s="50" t="str">
        <f>IF($F212="","",IF(ISERROR(VLOOKUP(F212,PROVEEDORES!$D$8:$I$507,5,0)),1,VLOOKUP($F212,PROVEEDORES!$D$8:$I$507,5,0)))</f>
        <v/>
      </c>
    </row>
    <row r="213" spans="3:20" ht="17.45" customHeight="1" x14ac:dyDescent="0.25">
      <c r="C213" s="188"/>
      <c r="D213" s="189"/>
      <c r="E213" s="178"/>
      <c r="F213" s="178"/>
      <c r="G213" s="190">
        <f>DATOS!$E$13</f>
        <v>1</v>
      </c>
      <c r="H213" s="178"/>
      <c r="I213" s="191"/>
      <c r="J213" s="178"/>
      <c r="K213" s="178"/>
      <c r="L213" s="178"/>
      <c r="M213" s="178"/>
      <c r="N213" s="160" t="str">
        <f t="shared" si="18"/>
        <v/>
      </c>
      <c r="O213" s="21"/>
      <c r="P213" s="160" t="str">
        <f t="shared" si="19"/>
        <v/>
      </c>
      <c r="Q213" s="160">
        <f t="shared" si="20"/>
        <v>0</v>
      </c>
      <c r="R213" s="160" t="str">
        <f t="shared" si="21"/>
        <v/>
      </c>
      <c r="S213" s="160" t="str">
        <f t="shared" si="22"/>
        <v/>
      </c>
      <c r="T213" s="50" t="str">
        <f>IF($F213="","",IF(ISERROR(VLOOKUP(F213,PROVEEDORES!$D$8:$I$507,5,0)),1,VLOOKUP($F213,PROVEEDORES!$D$8:$I$507,5,0)))</f>
        <v/>
      </c>
    </row>
    <row r="214" spans="3:20" ht="17.45" customHeight="1" x14ac:dyDescent="0.25">
      <c r="C214" s="188"/>
      <c r="D214" s="189"/>
      <c r="E214" s="178"/>
      <c r="F214" s="178"/>
      <c r="G214" s="190">
        <f>DATOS!$E$13</f>
        <v>1</v>
      </c>
      <c r="H214" s="178"/>
      <c r="I214" s="191"/>
      <c r="J214" s="178"/>
      <c r="K214" s="178"/>
      <c r="L214" s="178"/>
      <c r="M214" s="178"/>
      <c r="N214" s="160" t="str">
        <f t="shared" si="18"/>
        <v/>
      </c>
      <c r="O214" s="21"/>
      <c r="P214" s="160" t="str">
        <f t="shared" si="19"/>
        <v/>
      </c>
      <c r="Q214" s="160">
        <f t="shared" si="20"/>
        <v>0</v>
      </c>
      <c r="R214" s="160" t="str">
        <f t="shared" si="21"/>
        <v/>
      </c>
      <c r="S214" s="160" t="str">
        <f t="shared" si="22"/>
        <v/>
      </c>
      <c r="T214" s="50" t="str">
        <f>IF($F214="","",IF(ISERROR(VLOOKUP(F214,PROVEEDORES!$D$8:$I$507,5,0)),1,VLOOKUP($F214,PROVEEDORES!$D$8:$I$507,5,0)))</f>
        <v/>
      </c>
    </row>
    <row r="215" spans="3:20" ht="17.45" customHeight="1" x14ac:dyDescent="0.25">
      <c r="C215" s="188"/>
      <c r="D215" s="189"/>
      <c r="E215" s="178"/>
      <c r="F215" s="178"/>
      <c r="G215" s="190">
        <f>DATOS!$E$13</f>
        <v>1</v>
      </c>
      <c r="H215" s="178"/>
      <c r="I215" s="191"/>
      <c r="J215" s="178"/>
      <c r="K215" s="178"/>
      <c r="L215" s="178"/>
      <c r="M215" s="178"/>
      <c r="N215" s="160" t="str">
        <f t="shared" si="18"/>
        <v/>
      </c>
      <c r="O215" s="21"/>
      <c r="P215" s="160" t="str">
        <f t="shared" si="19"/>
        <v/>
      </c>
      <c r="Q215" s="160">
        <f t="shared" si="20"/>
        <v>0</v>
      </c>
      <c r="R215" s="160" t="str">
        <f t="shared" si="21"/>
        <v/>
      </c>
      <c r="S215" s="160" t="str">
        <f t="shared" si="22"/>
        <v/>
      </c>
      <c r="T215" s="50" t="str">
        <f>IF($F215="","",IF(ISERROR(VLOOKUP(F215,PROVEEDORES!$D$8:$I$507,5,0)),1,VLOOKUP($F215,PROVEEDORES!$D$8:$I$507,5,0)))</f>
        <v/>
      </c>
    </row>
    <row r="216" spans="3:20" ht="17.45" customHeight="1" x14ac:dyDescent="0.25">
      <c r="C216" s="188"/>
      <c r="D216" s="189"/>
      <c r="E216" s="178"/>
      <c r="F216" s="178"/>
      <c r="G216" s="190">
        <f>DATOS!$E$13</f>
        <v>1</v>
      </c>
      <c r="H216" s="178"/>
      <c r="I216" s="191"/>
      <c r="J216" s="178"/>
      <c r="K216" s="178"/>
      <c r="L216" s="178"/>
      <c r="M216" s="178"/>
      <c r="N216" s="160" t="str">
        <f t="shared" si="18"/>
        <v/>
      </c>
      <c r="O216" s="21"/>
      <c r="P216" s="160" t="str">
        <f t="shared" si="19"/>
        <v/>
      </c>
      <c r="Q216" s="160">
        <f t="shared" si="20"/>
        <v>0</v>
      </c>
      <c r="R216" s="160" t="str">
        <f t="shared" si="21"/>
        <v/>
      </c>
      <c r="S216" s="160" t="str">
        <f t="shared" si="22"/>
        <v/>
      </c>
      <c r="T216" s="50" t="str">
        <f>IF($F216="","",IF(ISERROR(VLOOKUP(F216,PROVEEDORES!$D$8:$I$507,5,0)),1,VLOOKUP($F216,PROVEEDORES!$D$8:$I$507,5,0)))</f>
        <v/>
      </c>
    </row>
    <row r="217" spans="3:20" ht="17.45" customHeight="1" x14ac:dyDescent="0.25">
      <c r="C217" s="188"/>
      <c r="D217" s="189"/>
      <c r="E217" s="178"/>
      <c r="F217" s="178"/>
      <c r="G217" s="190">
        <f>DATOS!$E$13</f>
        <v>1</v>
      </c>
      <c r="H217" s="178"/>
      <c r="I217" s="191"/>
      <c r="J217" s="178"/>
      <c r="K217" s="178"/>
      <c r="L217" s="178"/>
      <c r="M217" s="178"/>
      <c r="N217" s="160" t="str">
        <f t="shared" si="18"/>
        <v/>
      </c>
      <c r="O217" s="21"/>
      <c r="P217" s="160" t="str">
        <f t="shared" si="19"/>
        <v/>
      </c>
      <c r="Q217" s="160">
        <f t="shared" si="20"/>
        <v>0</v>
      </c>
      <c r="R217" s="160" t="str">
        <f t="shared" si="21"/>
        <v/>
      </c>
      <c r="S217" s="160" t="str">
        <f t="shared" si="22"/>
        <v/>
      </c>
      <c r="T217" s="50" t="str">
        <f>IF($F217="","",IF(ISERROR(VLOOKUP(F217,PROVEEDORES!$D$8:$I$507,5,0)),1,VLOOKUP($F217,PROVEEDORES!$D$8:$I$507,5,0)))</f>
        <v/>
      </c>
    </row>
    <row r="218" spans="3:20" ht="17.45" customHeight="1" x14ac:dyDescent="0.25">
      <c r="C218" s="188"/>
      <c r="D218" s="189"/>
      <c r="E218" s="178"/>
      <c r="F218" s="178"/>
      <c r="G218" s="190">
        <f>DATOS!$E$13</f>
        <v>1</v>
      </c>
      <c r="H218" s="178"/>
      <c r="I218" s="191"/>
      <c r="J218" s="178"/>
      <c r="K218" s="178"/>
      <c r="L218" s="178"/>
      <c r="M218" s="178"/>
      <c r="N218" s="160" t="str">
        <f t="shared" si="18"/>
        <v/>
      </c>
      <c r="O218" s="21"/>
      <c r="P218" s="160" t="str">
        <f t="shared" si="19"/>
        <v/>
      </c>
      <c r="Q218" s="160">
        <f t="shared" si="20"/>
        <v>0</v>
      </c>
      <c r="R218" s="160" t="str">
        <f t="shared" si="21"/>
        <v/>
      </c>
      <c r="S218" s="160" t="str">
        <f t="shared" si="22"/>
        <v/>
      </c>
      <c r="T218" s="50" t="str">
        <f>IF($F218="","",IF(ISERROR(VLOOKUP(F218,PROVEEDORES!$D$8:$I$507,5,0)),1,VLOOKUP($F218,PROVEEDORES!$D$8:$I$507,5,0)))</f>
        <v/>
      </c>
    </row>
    <row r="219" spans="3:20" ht="17.45" customHeight="1" x14ac:dyDescent="0.25">
      <c r="C219" s="188"/>
      <c r="D219" s="189"/>
      <c r="E219" s="178"/>
      <c r="F219" s="178"/>
      <c r="G219" s="190">
        <f>DATOS!$E$13</f>
        <v>1</v>
      </c>
      <c r="H219" s="178"/>
      <c r="I219" s="191"/>
      <c r="J219" s="178"/>
      <c r="K219" s="178"/>
      <c r="L219" s="178"/>
      <c r="M219" s="178"/>
      <c r="N219" s="160" t="str">
        <f t="shared" si="18"/>
        <v/>
      </c>
      <c r="O219" s="21"/>
      <c r="P219" s="160" t="str">
        <f t="shared" si="19"/>
        <v/>
      </c>
      <c r="Q219" s="160">
        <f t="shared" si="20"/>
        <v>0</v>
      </c>
      <c r="R219" s="160" t="str">
        <f t="shared" si="21"/>
        <v/>
      </c>
      <c r="S219" s="160" t="str">
        <f t="shared" si="22"/>
        <v/>
      </c>
      <c r="T219" s="50" t="str">
        <f>IF($F219="","",IF(ISERROR(VLOOKUP(F219,PROVEEDORES!$D$8:$I$507,5,0)),1,VLOOKUP($F219,PROVEEDORES!$D$8:$I$507,5,0)))</f>
        <v/>
      </c>
    </row>
    <row r="220" spans="3:20" ht="17.45" customHeight="1" x14ac:dyDescent="0.25">
      <c r="C220" s="188"/>
      <c r="D220" s="189"/>
      <c r="E220" s="178"/>
      <c r="F220" s="178"/>
      <c r="G220" s="190">
        <f>DATOS!$E$13</f>
        <v>1</v>
      </c>
      <c r="H220" s="178"/>
      <c r="I220" s="191"/>
      <c r="J220" s="178"/>
      <c r="K220" s="178"/>
      <c r="L220" s="178"/>
      <c r="M220" s="178"/>
      <c r="N220" s="160" t="str">
        <f t="shared" si="18"/>
        <v/>
      </c>
      <c r="O220" s="21"/>
      <c r="P220" s="160" t="str">
        <f t="shared" si="19"/>
        <v/>
      </c>
      <c r="Q220" s="160">
        <f t="shared" si="20"/>
        <v>0</v>
      </c>
      <c r="R220" s="160" t="str">
        <f t="shared" si="21"/>
        <v/>
      </c>
      <c r="S220" s="160" t="str">
        <f t="shared" si="22"/>
        <v/>
      </c>
      <c r="T220" s="50" t="str">
        <f>IF($F220="","",IF(ISERROR(VLOOKUP(F220,PROVEEDORES!$D$8:$I$507,5,0)),1,VLOOKUP($F220,PROVEEDORES!$D$8:$I$507,5,0)))</f>
        <v/>
      </c>
    </row>
    <row r="221" spans="3:20" ht="17.45" customHeight="1" x14ac:dyDescent="0.25">
      <c r="C221" s="188"/>
      <c r="D221" s="189"/>
      <c r="E221" s="178"/>
      <c r="F221" s="178"/>
      <c r="G221" s="190">
        <f>DATOS!$E$13</f>
        <v>1</v>
      </c>
      <c r="H221" s="178"/>
      <c r="I221" s="191"/>
      <c r="J221" s="178"/>
      <c r="K221" s="178"/>
      <c r="L221" s="178"/>
      <c r="M221" s="178"/>
      <c r="N221" s="160" t="str">
        <f t="shared" si="18"/>
        <v/>
      </c>
      <c r="O221" s="21"/>
      <c r="P221" s="160" t="str">
        <f t="shared" si="19"/>
        <v/>
      </c>
      <c r="Q221" s="160">
        <f t="shared" si="20"/>
        <v>0</v>
      </c>
      <c r="R221" s="160" t="str">
        <f t="shared" si="21"/>
        <v/>
      </c>
      <c r="S221" s="160" t="str">
        <f t="shared" si="22"/>
        <v/>
      </c>
      <c r="T221" s="50" t="str">
        <f>IF($F221="","",IF(ISERROR(VLOOKUP(F221,PROVEEDORES!$D$8:$I$507,5,0)),1,VLOOKUP($F221,PROVEEDORES!$D$8:$I$507,5,0)))</f>
        <v/>
      </c>
    </row>
    <row r="222" spans="3:20" ht="17.45" customHeight="1" x14ac:dyDescent="0.25">
      <c r="C222" s="188"/>
      <c r="D222" s="189"/>
      <c r="E222" s="178"/>
      <c r="F222" s="178"/>
      <c r="G222" s="190">
        <f>DATOS!$E$13</f>
        <v>1</v>
      </c>
      <c r="H222" s="178"/>
      <c r="I222" s="191"/>
      <c r="J222" s="178"/>
      <c r="K222" s="178"/>
      <c r="L222" s="178"/>
      <c r="M222" s="178"/>
      <c r="N222" s="160" t="str">
        <f t="shared" si="18"/>
        <v/>
      </c>
      <c r="O222" s="21"/>
      <c r="P222" s="160" t="str">
        <f t="shared" si="19"/>
        <v/>
      </c>
      <c r="Q222" s="160">
        <f t="shared" si="20"/>
        <v>0</v>
      </c>
      <c r="R222" s="160" t="str">
        <f t="shared" si="21"/>
        <v/>
      </c>
      <c r="S222" s="160" t="str">
        <f t="shared" si="22"/>
        <v/>
      </c>
      <c r="T222" s="50" t="str">
        <f>IF($F222="","",IF(ISERROR(VLOOKUP(F222,PROVEEDORES!$D$8:$I$507,5,0)),1,VLOOKUP($F222,PROVEEDORES!$D$8:$I$507,5,0)))</f>
        <v/>
      </c>
    </row>
    <row r="223" spans="3:20" ht="17.45" customHeight="1" x14ac:dyDescent="0.25">
      <c r="C223" s="188"/>
      <c r="D223" s="189"/>
      <c r="E223" s="178"/>
      <c r="F223" s="178"/>
      <c r="G223" s="190">
        <f>DATOS!$E$13</f>
        <v>1</v>
      </c>
      <c r="H223" s="178"/>
      <c r="I223" s="191"/>
      <c r="J223" s="178"/>
      <c r="K223" s="178"/>
      <c r="L223" s="178"/>
      <c r="M223" s="178"/>
      <c r="N223" s="160" t="str">
        <f t="shared" si="18"/>
        <v/>
      </c>
      <c r="O223" s="21"/>
      <c r="P223" s="160" t="str">
        <f t="shared" si="19"/>
        <v/>
      </c>
      <c r="Q223" s="160">
        <f t="shared" si="20"/>
        <v>0</v>
      </c>
      <c r="R223" s="160" t="str">
        <f t="shared" si="21"/>
        <v/>
      </c>
      <c r="S223" s="160" t="str">
        <f t="shared" si="22"/>
        <v/>
      </c>
      <c r="T223" s="50" t="str">
        <f>IF($F223="","",IF(ISERROR(VLOOKUP(F223,PROVEEDORES!$D$8:$I$507,5,0)),1,VLOOKUP($F223,PROVEEDORES!$D$8:$I$507,5,0)))</f>
        <v/>
      </c>
    </row>
    <row r="224" spans="3:20" ht="17.45" customHeight="1" x14ac:dyDescent="0.25">
      <c r="C224" s="188"/>
      <c r="D224" s="189"/>
      <c r="E224" s="178"/>
      <c r="F224" s="178"/>
      <c r="G224" s="190">
        <f>DATOS!$E$13</f>
        <v>1</v>
      </c>
      <c r="H224" s="178"/>
      <c r="I224" s="191"/>
      <c r="J224" s="178"/>
      <c r="K224" s="178"/>
      <c r="L224" s="178"/>
      <c r="M224" s="178"/>
      <c r="N224" s="160" t="str">
        <f t="shared" si="18"/>
        <v/>
      </c>
      <c r="O224" s="21"/>
      <c r="P224" s="160" t="str">
        <f t="shared" si="19"/>
        <v/>
      </c>
      <c r="Q224" s="160">
        <f t="shared" si="20"/>
        <v>0</v>
      </c>
      <c r="R224" s="160" t="str">
        <f t="shared" si="21"/>
        <v/>
      </c>
      <c r="S224" s="160" t="str">
        <f t="shared" si="22"/>
        <v/>
      </c>
      <c r="T224" s="50" t="str">
        <f>IF($F224="","",IF(ISERROR(VLOOKUP(F224,PROVEEDORES!$D$8:$I$507,5,0)),1,VLOOKUP($F224,PROVEEDORES!$D$8:$I$507,5,0)))</f>
        <v/>
      </c>
    </row>
    <row r="225" spans="3:20" ht="17.45" customHeight="1" x14ac:dyDescent="0.25">
      <c r="C225" s="188"/>
      <c r="D225" s="189"/>
      <c r="E225" s="178"/>
      <c r="F225" s="178"/>
      <c r="G225" s="190">
        <f>DATOS!$E$13</f>
        <v>1</v>
      </c>
      <c r="H225" s="178"/>
      <c r="I225" s="191"/>
      <c r="J225" s="178"/>
      <c r="K225" s="178"/>
      <c r="L225" s="178"/>
      <c r="M225" s="178"/>
      <c r="N225" s="160" t="str">
        <f t="shared" si="18"/>
        <v/>
      </c>
      <c r="O225" s="21"/>
      <c r="P225" s="160" t="str">
        <f t="shared" si="19"/>
        <v/>
      </c>
      <c r="Q225" s="160">
        <f t="shared" si="20"/>
        <v>0</v>
      </c>
      <c r="R225" s="160" t="str">
        <f t="shared" si="21"/>
        <v/>
      </c>
      <c r="S225" s="160" t="str">
        <f t="shared" si="22"/>
        <v/>
      </c>
      <c r="T225" s="50" t="str">
        <f>IF($F225="","",IF(ISERROR(VLOOKUP(F225,PROVEEDORES!$D$8:$I$507,5,0)),1,VLOOKUP($F225,PROVEEDORES!$D$8:$I$507,5,0)))</f>
        <v/>
      </c>
    </row>
    <row r="226" spans="3:20" ht="17.45" customHeight="1" x14ac:dyDescent="0.25">
      <c r="C226" s="188"/>
      <c r="D226" s="189"/>
      <c r="E226" s="178"/>
      <c r="F226" s="178"/>
      <c r="G226" s="190">
        <f>DATOS!$E$13</f>
        <v>1</v>
      </c>
      <c r="H226" s="178"/>
      <c r="I226" s="191"/>
      <c r="J226" s="178"/>
      <c r="K226" s="178"/>
      <c r="L226" s="178"/>
      <c r="M226" s="178"/>
      <c r="N226" s="160" t="str">
        <f t="shared" si="18"/>
        <v/>
      </c>
      <c r="O226" s="21"/>
      <c r="P226" s="160" t="str">
        <f t="shared" si="19"/>
        <v/>
      </c>
      <c r="Q226" s="160">
        <f t="shared" si="20"/>
        <v>0</v>
      </c>
      <c r="R226" s="160" t="str">
        <f t="shared" si="21"/>
        <v/>
      </c>
      <c r="S226" s="160" t="str">
        <f t="shared" si="22"/>
        <v/>
      </c>
      <c r="T226" s="50" t="str">
        <f>IF($F226="","",IF(ISERROR(VLOOKUP(F226,PROVEEDORES!$D$8:$I$507,5,0)),1,VLOOKUP($F226,PROVEEDORES!$D$8:$I$507,5,0)))</f>
        <v/>
      </c>
    </row>
    <row r="227" spans="3:20" ht="17.45" customHeight="1" x14ac:dyDescent="0.25">
      <c r="C227" s="188"/>
      <c r="D227" s="189"/>
      <c r="E227" s="178"/>
      <c r="F227" s="178"/>
      <c r="G227" s="190">
        <f>DATOS!$E$13</f>
        <v>1</v>
      </c>
      <c r="H227" s="178"/>
      <c r="I227" s="191"/>
      <c r="J227" s="178"/>
      <c r="K227" s="178"/>
      <c r="L227" s="178"/>
      <c r="M227" s="178"/>
      <c r="N227" s="160" t="str">
        <f t="shared" si="18"/>
        <v/>
      </c>
      <c r="O227" s="21"/>
      <c r="P227" s="160" t="str">
        <f t="shared" si="19"/>
        <v/>
      </c>
      <c r="Q227" s="160">
        <f t="shared" si="20"/>
        <v>0</v>
      </c>
      <c r="R227" s="160" t="str">
        <f t="shared" si="21"/>
        <v/>
      </c>
      <c r="S227" s="160" t="str">
        <f t="shared" si="22"/>
        <v/>
      </c>
      <c r="T227" s="50" t="str">
        <f>IF($F227="","",IF(ISERROR(VLOOKUP(F227,PROVEEDORES!$D$8:$I$507,5,0)),1,VLOOKUP($F227,PROVEEDORES!$D$8:$I$507,5,0)))</f>
        <v/>
      </c>
    </row>
    <row r="228" spans="3:20" ht="17.45" customHeight="1" x14ac:dyDescent="0.25">
      <c r="C228" s="188"/>
      <c r="D228" s="189"/>
      <c r="E228" s="178"/>
      <c r="F228" s="178"/>
      <c r="G228" s="190">
        <f>DATOS!$E$13</f>
        <v>1</v>
      </c>
      <c r="H228" s="178"/>
      <c r="I228" s="191"/>
      <c r="J228" s="178"/>
      <c r="K228" s="178"/>
      <c r="L228" s="178"/>
      <c r="M228" s="178"/>
      <c r="N228" s="160" t="str">
        <f t="shared" si="18"/>
        <v/>
      </c>
      <c r="O228" s="21"/>
      <c r="P228" s="160" t="str">
        <f t="shared" si="19"/>
        <v/>
      </c>
      <c r="Q228" s="160">
        <f t="shared" si="20"/>
        <v>0</v>
      </c>
      <c r="R228" s="160" t="str">
        <f t="shared" si="21"/>
        <v/>
      </c>
      <c r="S228" s="160" t="str">
        <f t="shared" si="22"/>
        <v/>
      </c>
      <c r="T228" s="50" t="str">
        <f>IF($F228="","",IF(ISERROR(VLOOKUP(F228,PROVEEDORES!$D$8:$I$507,5,0)),1,VLOOKUP($F228,PROVEEDORES!$D$8:$I$507,5,0)))</f>
        <v/>
      </c>
    </row>
    <row r="229" spans="3:20" ht="17.45" customHeight="1" x14ac:dyDescent="0.25">
      <c r="C229" s="188"/>
      <c r="D229" s="189"/>
      <c r="E229" s="178"/>
      <c r="F229" s="178"/>
      <c r="G229" s="190">
        <f>DATOS!$E$13</f>
        <v>1</v>
      </c>
      <c r="H229" s="178"/>
      <c r="I229" s="191"/>
      <c r="J229" s="178"/>
      <c r="K229" s="178"/>
      <c r="L229" s="178"/>
      <c r="M229" s="178"/>
      <c r="N229" s="160" t="str">
        <f t="shared" si="18"/>
        <v/>
      </c>
      <c r="O229" s="21"/>
      <c r="P229" s="160" t="str">
        <f t="shared" si="19"/>
        <v/>
      </c>
      <c r="Q229" s="160">
        <f t="shared" si="20"/>
        <v>0</v>
      </c>
      <c r="R229" s="160" t="str">
        <f t="shared" si="21"/>
        <v/>
      </c>
      <c r="S229" s="160" t="str">
        <f t="shared" si="22"/>
        <v/>
      </c>
      <c r="T229" s="50" t="str">
        <f>IF($F229="","",IF(ISERROR(VLOOKUP(F229,PROVEEDORES!$D$8:$I$507,5,0)),1,VLOOKUP($F229,PROVEEDORES!$D$8:$I$507,5,0)))</f>
        <v/>
      </c>
    </row>
    <row r="230" spans="3:20" ht="17.45" customHeight="1" x14ac:dyDescent="0.25">
      <c r="C230" s="188"/>
      <c r="D230" s="189"/>
      <c r="E230" s="178"/>
      <c r="F230" s="178"/>
      <c r="G230" s="190">
        <f>DATOS!$E$13</f>
        <v>1</v>
      </c>
      <c r="H230" s="178"/>
      <c r="I230" s="191"/>
      <c r="J230" s="178"/>
      <c r="K230" s="178"/>
      <c r="L230" s="178"/>
      <c r="M230" s="178"/>
      <c r="N230" s="160" t="str">
        <f t="shared" si="18"/>
        <v/>
      </c>
      <c r="O230" s="21"/>
      <c r="P230" s="160" t="str">
        <f t="shared" si="19"/>
        <v/>
      </c>
      <c r="Q230" s="160">
        <f t="shared" si="20"/>
        <v>0</v>
      </c>
      <c r="R230" s="160" t="str">
        <f t="shared" si="21"/>
        <v/>
      </c>
      <c r="S230" s="160" t="str">
        <f t="shared" si="22"/>
        <v/>
      </c>
      <c r="T230" s="50" t="str">
        <f>IF($F230="","",IF(ISERROR(VLOOKUP(F230,PROVEEDORES!$D$8:$I$507,5,0)),1,VLOOKUP($F230,PROVEEDORES!$D$8:$I$507,5,0)))</f>
        <v/>
      </c>
    </row>
    <row r="231" spans="3:20" ht="17.45" customHeight="1" x14ac:dyDescent="0.25">
      <c r="C231" s="188"/>
      <c r="D231" s="189"/>
      <c r="E231" s="178"/>
      <c r="F231" s="178"/>
      <c r="G231" s="190">
        <f>DATOS!$E$13</f>
        <v>1</v>
      </c>
      <c r="H231" s="178"/>
      <c r="I231" s="191"/>
      <c r="J231" s="178"/>
      <c r="K231" s="178"/>
      <c r="L231" s="178"/>
      <c r="M231" s="178"/>
      <c r="N231" s="160" t="str">
        <f t="shared" si="18"/>
        <v/>
      </c>
      <c r="O231" s="21"/>
      <c r="P231" s="160" t="str">
        <f t="shared" si="19"/>
        <v/>
      </c>
      <c r="Q231" s="160">
        <f t="shared" si="20"/>
        <v>0</v>
      </c>
      <c r="R231" s="160" t="str">
        <f t="shared" si="21"/>
        <v/>
      </c>
      <c r="S231" s="160" t="str">
        <f t="shared" si="22"/>
        <v/>
      </c>
      <c r="T231" s="50" t="str">
        <f>IF($F231="","",IF(ISERROR(VLOOKUP(F231,PROVEEDORES!$D$8:$I$507,5,0)),1,VLOOKUP($F231,PROVEEDORES!$D$8:$I$507,5,0)))</f>
        <v/>
      </c>
    </row>
    <row r="232" spans="3:20" ht="17.45" customHeight="1" x14ac:dyDescent="0.25">
      <c r="C232" s="188"/>
      <c r="D232" s="189"/>
      <c r="E232" s="178"/>
      <c r="F232" s="178"/>
      <c r="G232" s="190">
        <f>DATOS!$E$13</f>
        <v>1</v>
      </c>
      <c r="H232" s="178"/>
      <c r="I232" s="191"/>
      <c r="J232" s="178"/>
      <c r="K232" s="178"/>
      <c r="L232" s="178"/>
      <c r="M232" s="178"/>
      <c r="N232" s="160" t="str">
        <f t="shared" si="18"/>
        <v/>
      </c>
      <c r="O232" s="21"/>
      <c r="P232" s="160" t="str">
        <f t="shared" si="19"/>
        <v/>
      </c>
      <c r="Q232" s="160">
        <f t="shared" si="20"/>
        <v>0</v>
      </c>
      <c r="R232" s="160" t="str">
        <f t="shared" si="21"/>
        <v/>
      </c>
      <c r="S232" s="160" t="str">
        <f t="shared" si="22"/>
        <v/>
      </c>
      <c r="T232" s="50" t="str">
        <f>IF($F232="","",IF(ISERROR(VLOOKUP(F232,PROVEEDORES!$D$8:$I$507,5,0)),1,VLOOKUP($F232,PROVEEDORES!$D$8:$I$507,5,0)))</f>
        <v/>
      </c>
    </row>
    <row r="233" spans="3:20" ht="17.45" customHeight="1" x14ac:dyDescent="0.25">
      <c r="C233" s="188"/>
      <c r="D233" s="189"/>
      <c r="E233" s="178"/>
      <c r="F233" s="178"/>
      <c r="G233" s="190">
        <f>DATOS!$E$13</f>
        <v>1</v>
      </c>
      <c r="H233" s="178"/>
      <c r="I233" s="191"/>
      <c r="J233" s="178"/>
      <c r="K233" s="178"/>
      <c r="L233" s="178"/>
      <c r="M233" s="178"/>
      <c r="N233" s="160" t="str">
        <f t="shared" si="18"/>
        <v/>
      </c>
      <c r="O233" s="21"/>
      <c r="P233" s="160" t="str">
        <f t="shared" si="19"/>
        <v/>
      </c>
      <c r="Q233" s="160">
        <f t="shared" si="20"/>
        <v>0</v>
      </c>
      <c r="R233" s="160" t="str">
        <f t="shared" si="21"/>
        <v/>
      </c>
      <c r="S233" s="160" t="str">
        <f t="shared" si="22"/>
        <v/>
      </c>
      <c r="T233" s="50" t="str">
        <f>IF($F233="","",IF(ISERROR(VLOOKUP(F233,PROVEEDORES!$D$8:$I$507,5,0)),1,VLOOKUP($F233,PROVEEDORES!$D$8:$I$507,5,0)))</f>
        <v/>
      </c>
    </row>
    <row r="234" spans="3:20" ht="17.45" customHeight="1" x14ac:dyDescent="0.25">
      <c r="C234" s="188"/>
      <c r="D234" s="189"/>
      <c r="E234" s="178"/>
      <c r="F234" s="178"/>
      <c r="G234" s="190">
        <f>DATOS!$E$13</f>
        <v>1</v>
      </c>
      <c r="H234" s="178"/>
      <c r="I234" s="191"/>
      <c r="J234" s="178"/>
      <c r="K234" s="178"/>
      <c r="L234" s="178"/>
      <c r="M234" s="178"/>
      <c r="N234" s="160" t="str">
        <f t="shared" si="18"/>
        <v/>
      </c>
      <c r="O234" s="21"/>
      <c r="P234" s="160" t="str">
        <f t="shared" si="19"/>
        <v/>
      </c>
      <c r="Q234" s="160">
        <f t="shared" si="20"/>
        <v>0</v>
      </c>
      <c r="R234" s="160" t="str">
        <f t="shared" si="21"/>
        <v/>
      </c>
      <c r="S234" s="160" t="str">
        <f t="shared" si="22"/>
        <v/>
      </c>
      <c r="T234" s="50" t="str">
        <f>IF($F234="","",IF(ISERROR(VLOOKUP(F234,PROVEEDORES!$D$8:$I$507,5,0)),1,VLOOKUP($F234,PROVEEDORES!$D$8:$I$507,5,0)))</f>
        <v/>
      </c>
    </row>
    <row r="235" spans="3:20" ht="17.45" customHeight="1" x14ac:dyDescent="0.25">
      <c r="C235" s="188"/>
      <c r="D235" s="189"/>
      <c r="E235" s="178"/>
      <c r="F235" s="178"/>
      <c r="G235" s="190">
        <f>DATOS!$E$13</f>
        <v>1</v>
      </c>
      <c r="H235" s="178"/>
      <c r="I235" s="191"/>
      <c r="J235" s="178"/>
      <c r="K235" s="178"/>
      <c r="L235" s="178"/>
      <c r="M235" s="178"/>
      <c r="N235" s="160" t="str">
        <f t="shared" si="18"/>
        <v/>
      </c>
      <c r="O235" s="21"/>
      <c r="P235" s="160" t="str">
        <f t="shared" si="19"/>
        <v/>
      </c>
      <c r="Q235" s="160">
        <f t="shared" si="20"/>
        <v>0</v>
      </c>
      <c r="R235" s="160" t="str">
        <f t="shared" si="21"/>
        <v/>
      </c>
      <c r="S235" s="160" t="str">
        <f t="shared" si="22"/>
        <v/>
      </c>
      <c r="T235" s="50" t="str">
        <f>IF($F235="","",IF(ISERROR(VLOOKUP(F235,PROVEEDORES!$D$8:$I$507,5,0)),1,VLOOKUP($F235,PROVEEDORES!$D$8:$I$507,5,0)))</f>
        <v/>
      </c>
    </row>
    <row r="236" spans="3:20" ht="17.45" customHeight="1" x14ac:dyDescent="0.25">
      <c r="C236" s="188"/>
      <c r="D236" s="189"/>
      <c r="E236" s="178"/>
      <c r="F236" s="178"/>
      <c r="G236" s="190">
        <f>DATOS!$E$13</f>
        <v>1</v>
      </c>
      <c r="H236" s="178"/>
      <c r="I236" s="191"/>
      <c r="J236" s="178"/>
      <c r="K236" s="178"/>
      <c r="L236" s="178"/>
      <c r="M236" s="178"/>
      <c r="N236" s="160" t="str">
        <f t="shared" si="18"/>
        <v/>
      </c>
      <c r="O236" s="21"/>
      <c r="P236" s="160" t="str">
        <f t="shared" si="19"/>
        <v/>
      </c>
      <c r="Q236" s="160">
        <f t="shared" si="20"/>
        <v>0</v>
      </c>
      <c r="R236" s="160" t="str">
        <f t="shared" si="21"/>
        <v/>
      </c>
      <c r="S236" s="160" t="str">
        <f t="shared" si="22"/>
        <v/>
      </c>
      <c r="T236" s="50" t="str">
        <f>IF($F236="","",IF(ISERROR(VLOOKUP(F236,PROVEEDORES!$D$8:$I$507,5,0)),1,VLOOKUP($F236,PROVEEDORES!$D$8:$I$507,5,0)))</f>
        <v/>
      </c>
    </row>
    <row r="237" spans="3:20" ht="17.45" customHeight="1" x14ac:dyDescent="0.25">
      <c r="C237" s="188"/>
      <c r="D237" s="189"/>
      <c r="E237" s="178"/>
      <c r="F237" s="178"/>
      <c r="G237" s="190">
        <f>DATOS!$E$13</f>
        <v>1</v>
      </c>
      <c r="H237" s="178"/>
      <c r="I237" s="191"/>
      <c r="J237" s="178"/>
      <c r="K237" s="178"/>
      <c r="L237" s="178"/>
      <c r="M237" s="178"/>
      <c r="N237" s="160" t="str">
        <f t="shared" si="18"/>
        <v/>
      </c>
      <c r="O237" s="21"/>
      <c r="P237" s="160" t="str">
        <f t="shared" si="19"/>
        <v/>
      </c>
      <c r="Q237" s="160">
        <f t="shared" si="20"/>
        <v>0</v>
      </c>
      <c r="R237" s="160" t="str">
        <f t="shared" si="21"/>
        <v/>
      </c>
      <c r="S237" s="160" t="str">
        <f t="shared" si="22"/>
        <v/>
      </c>
      <c r="T237" s="50" t="str">
        <f>IF($F237="","",IF(ISERROR(VLOOKUP(F237,PROVEEDORES!$D$8:$I$507,5,0)),1,VLOOKUP($F237,PROVEEDORES!$D$8:$I$507,5,0)))</f>
        <v/>
      </c>
    </row>
    <row r="238" spans="3:20" ht="17.45" customHeight="1" x14ac:dyDescent="0.25">
      <c r="C238" s="188"/>
      <c r="D238" s="189"/>
      <c r="E238" s="178"/>
      <c r="F238" s="178"/>
      <c r="G238" s="190">
        <f>DATOS!$E$13</f>
        <v>1</v>
      </c>
      <c r="H238" s="178"/>
      <c r="I238" s="191"/>
      <c r="J238" s="178"/>
      <c r="K238" s="178"/>
      <c r="L238" s="178"/>
      <c r="M238" s="178"/>
      <c r="N238" s="160" t="str">
        <f t="shared" si="18"/>
        <v/>
      </c>
      <c r="O238" s="21"/>
      <c r="P238" s="160" t="str">
        <f t="shared" si="19"/>
        <v/>
      </c>
      <c r="Q238" s="160">
        <f t="shared" si="20"/>
        <v>0</v>
      </c>
      <c r="R238" s="160" t="str">
        <f t="shared" si="21"/>
        <v/>
      </c>
      <c r="S238" s="160" t="str">
        <f t="shared" si="22"/>
        <v/>
      </c>
      <c r="T238" s="50" t="str">
        <f>IF($F238="","",IF(ISERROR(VLOOKUP(F238,PROVEEDORES!$D$8:$I$507,5,0)),1,VLOOKUP($F238,PROVEEDORES!$D$8:$I$507,5,0)))</f>
        <v/>
      </c>
    </row>
    <row r="239" spans="3:20" ht="17.45" customHeight="1" x14ac:dyDescent="0.25">
      <c r="C239" s="188"/>
      <c r="D239" s="189"/>
      <c r="E239" s="178"/>
      <c r="F239" s="178"/>
      <c r="G239" s="190">
        <f>DATOS!$E$13</f>
        <v>1</v>
      </c>
      <c r="H239" s="178"/>
      <c r="I239" s="191"/>
      <c r="J239" s="178"/>
      <c r="K239" s="178"/>
      <c r="L239" s="178"/>
      <c r="M239" s="178"/>
      <c r="N239" s="160" t="str">
        <f t="shared" si="18"/>
        <v/>
      </c>
      <c r="O239" s="21"/>
      <c r="P239" s="160" t="str">
        <f t="shared" si="19"/>
        <v/>
      </c>
      <c r="Q239" s="160">
        <f t="shared" si="20"/>
        <v>0</v>
      </c>
      <c r="R239" s="160" t="str">
        <f t="shared" si="21"/>
        <v/>
      </c>
      <c r="S239" s="160" t="str">
        <f t="shared" si="22"/>
        <v/>
      </c>
      <c r="T239" s="50" t="str">
        <f>IF($F239="","",IF(ISERROR(VLOOKUP(F239,PROVEEDORES!$D$8:$I$507,5,0)),1,VLOOKUP($F239,PROVEEDORES!$D$8:$I$507,5,0)))</f>
        <v/>
      </c>
    </row>
    <row r="240" spans="3:20" ht="17.45" customHeight="1" x14ac:dyDescent="0.25">
      <c r="C240" s="188"/>
      <c r="D240" s="189"/>
      <c r="E240" s="178"/>
      <c r="F240" s="178"/>
      <c r="G240" s="190">
        <f>DATOS!$E$13</f>
        <v>1</v>
      </c>
      <c r="H240" s="178"/>
      <c r="I240" s="191"/>
      <c r="J240" s="178"/>
      <c r="K240" s="178"/>
      <c r="L240" s="178"/>
      <c r="M240" s="178"/>
      <c r="N240" s="160" t="str">
        <f t="shared" si="18"/>
        <v/>
      </c>
      <c r="O240" s="21"/>
      <c r="P240" s="160" t="str">
        <f t="shared" si="19"/>
        <v/>
      </c>
      <c r="Q240" s="160">
        <f t="shared" si="20"/>
        <v>0</v>
      </c>
      <c r="R240" s="160" t="str">
        <f t="shared" si="21"/>
        <v/>
      </c>
      <c r="S240" s="160" t="str">
        <f t="shared" si="22"/>
        <v/>
      </c>
      <c r="T240" s="50" t="str">
        <f>IF($F240="","",IF(ISERROR(VLOOKUP(F240,PROVEEDORES!$D$8:$I$507,5,0)),1,VLOOKUP($F240,PROVEEDORES!$D$8:$I$507,5,0)))</f>
        <v/>
      </c>
    </row>
    <row r="241" spans="3:20" ht="17.45" customHeight="1" x14ac:dyDescent="0.25">
      <c r="C241" s="188"/>
      <c r="D241" s="189"/>
      <c r="E241" s="178"/>
      <c r="F241" s="178"/>
      <c r="G241" s="190">
        <f>DATOS!$E$13</f>
        <v>1</v>
      </c>
      <c r="H241" s="178"/>
      <c r="I241" s="191"/>
      <c r="J241" s="178"/>
      <c r="K241" s="178"/>
      <c r="L241" s="178"/>
      <c r="M241" s="178"/>
      <c r="N241" s="160" t="str">
        <f t="shared" si="18"/>
        <v/>
      </c>
      <c r="O241" s="21"/>
      <c r="P241" s="160" t="str">
        <f t="shared" si="19"/>
        <v/>
      </c>
      <c r="Q241" s="160">
        <f t="shared" si="20"/>
        <v>0</v>
      </c>
      <c r="R241" s="160" t="str">
        <f t="shared" si="21"/>
        <v/>
      </c>
      <c r="S241" s="160" t="str">
        <f t="shared" si="22"/>
        <v/>
      </c>
      <c r="T241" s="50" t="str">
        <f>IF($F241="","",IF(ISERROR(VLOOKUP(F241,PROVEEDORES!$D$8:$I$507,5,0)),1,VLOOKUP($F241,PROVEEDORES!$D$8:$I$507,5,0)))</f>
        <v/>
      </c>
    </row>
    <row r="242" spans="3:20" ht="17.45" customHeight="1" x14ac:dyDescent="0.25">
      <c r="C242" s="188"/>
      <c r="D242" s="189"/>
      <c r="E242" s="178"/>
      <c r="F242" s="178"/>
      <c r="G242" s="190">
        <f>DATOS!$E$13</f>
        <v>1</v>
      </c>
      <c r="H242" s="178"/>
      <c r="I242" s="191"/>
      <c r="J242" s="178"/>
      <c r="K242" s="178"/>
      <c r="L242" s="178"/>
      <c r="M242" s="178"/>
      <c r="N242" s="160" t="str">
        <f t="shared" si="18"/>
        <v/>
      </c>
      <c r="O242" s="21"/>
      <c r="P242" s="160" t="str">
        <f t="shared" si="19"/>
        <v/>
      </c>
      <c r="Q242" s="160">
        <f t="shared" si="20"/>
        <v>0</v>
      </c>
      <c r="R242" s="160" t="str">
        <f t="shared" si="21"/>
        <v/>
      </c>
      <c r="S242" s="160" t="str">
        <f t="shared" si="22"/>
        <v/>
      </c>
      <c r="T242" s="50" t="str">
        <f>IF($F242="","",IF(ISERROR(VLOOKUP(F242,PROVEEDORES!$D$8:$I$507,5,0)),1,VLOOKUP($F242,PROVEEDORES!$D$8:$I$507,5,0)))</f>
        <v/>
      </c>
    </row>
    <row r="243" spans="3:20" ht="17.45" customHeight="1" x14ac:dyDescent="0.25">
      <c r="C243" s="188"/>
      <c r="D243" s="189"/>
      <c r="E243" s="178"/>
      <c r="F243" s="178"/>
      <c r="G243" s="190">
        <f>DATOS!$E$13</f>
        <v>1</v>
      </c>
      <c r="H243" s="178"/>
      <c r="I243" s="191"/>
      <c r="J243" s="178"/>
      <c r="K243" s="178"/>
      <c r="L243" s="178"/>
      <c r="M243" s="178"/>
      <c r="N243" s="160" t="str">
        <f t="shared" si="18"/>
        <v/>
      </c>
      <c r="O243" s="21"/>
      <c r="P243" s="160" t="str">
        <f t="shared" si="19"/>
        <v/>
      </c>
      <c r="Q243" s="160">
        <f t="shared" si="20"/>
        <v>0</v>
      </c>
      <c r="R243" s="160" t="str">
        <f t="shared" si="21"/>
        <v/>
      </c>
      <c r="S243" s="160" t="str">
        <f t="shared" si="22"/>
        <v/>
      </c>
      <c r="T243" s="50" t="str">
        <f>IF($F243="","",IF(ISERROR(VLOOKUP(F243,PROVEEDORES!$D$8:$I$507,5,0)),1,VLOOKUP($F243,PROVEEDORES!$D$8:$I$507,5,0)))</f>
        <v/>
      </c>
    </row>
    <row r="244" spans="3:20" ht="17.45" customHeight="1" x14ac:dyDescent="0.25">
      <c r="C244" s="188"/>
      <c r="D244" s="189"/>
      <c r="E244" s="178"/>
      <c r="F244" s="178"/>
      <c r="G244" s="190">
        <f>DATOS!$E$13</f>
        <v>1</v>
      </c>
      <c r="H244" s="178"/>
      <c r="I244" s="191"/>
      <c r="J244" s="178"/>
      <c r="K244" s="178"/>
      <c r="L244" s="178"/>
      <c r="M244" s="178"/>
      <c r="N244" s="160" t="str">
        <f t="shared" si="18"/>
        <v/>
      </c>
      <c r="O244" s="21"/>
      <c r="P244" s="160" t="str">
        <f t="shared" si="19"/>
        <v/>
      </c>
      <c r="Q244" s="160">
        <f t="shared" si="20"/>
        <v>0</v>
      </c>
      <c r="R244" s="160" t="str">
        <f t="shared" si="21"/>
        <v/>
      </c>
      <c r="S244" s="160" t="str">
        <f t="shared" si="22"/>
        <v/>
      </c>
      <c r="T244" s="50" t="str">
        <f>IF($F244="","",IF(ISERROR(VLOOKUP(F244,PROVEEDORES!$D$8:$I$507,5,0)),1,VLOOKUP($F244,PROVEEDORES!$D$8:$I$507,5,0)))</f>
        <v/>
      </c>
    </row>
    <row r="245" spans="3:20" ht="17.45" customHeight="1" x14ac:dyDescent="0.25">
      <c r="C245" s="188"/>
      <c r="D245" s="189"/>
      <c r="E245" s="178"/>
      <c r="F245" s="178"/>
      <c r="G245" s="190">
        <f>DATOS!$E$13</f>
        <v>1</v>
      </c>
      <c r="H245" s="178"/>
      <c r="I245" s="191"/>
      <c r="J245" s="178"/>
      <c r="K245" s="178"/>
      <c r="L245" s="178"/>
      <c r="M245" s="178"/>
      <c r="N245" s="160" t="str">
        <f t="shared" si="18"/>
        <v/>
      </c>
      <c r="O245" s="21"/>
      <c r="P245" s="160" t="str">
        <f t="shared" si="19"/>
        <v/>
      </c>
      <c r="Q245" s="160">
        <f t="shared" si="20"/>
        <v>0</v>
      </c>
      <c r="R245" s="160" t="str">
        <f t="shared" si="21"/>
        <v/>
      </c>
      <c r="S245" s="160" t="str">
        <f t="shared" si="22"/>
        <v/>
      </c>
      <c r="T245" s="50" t="str">
        <f>IF($F245="","",IF(ISERROR(VLOOKUP(F245,PROVEEDORES!$D$8:$I$507,5,0)),1,VLOOKUP($F245,PROVEEDORES!$D$8:$I$507,5,0)))</f>
        <v/>
      </c>
    </row>
    <row r="246" spans="3:20" ht="17.45" customHeight="1" x14ac:dyDescent="0.25">
      <c r="C246" s="188"/>
      <c r="D246" s="189"/>
      <c r="E246" s="178"/>
      <c r="F246" s="178"/>
      <c r="G246" s="190">
        <f>DATOS!$E$13</f>
        <v>1</v>
      </c>
      <c r="H246" s="178"/>
      <c r="I246" s="191"/>
      <c r="J246" s="178"/>
      <c r="K246" s="178"/>
      <c r="L246" s="178"/>
      <c r="M246" s="178"/>
      <c r="N246" s="160" t="str">
        <f t="shared" si="18"/>
        <v/>
      </c>
      <c r="O246" s="21"/>
      <c r="P246" s="160" t="str">
        <f t="shared" si="19"/>
        <v/>
      </c>
      <c r="Q246" s="160">
        <f t="shared" si="20"/>
        <v>0</v>
      </c>
      <c r="R246" s="160" t="str">
        <f t="shared" si="21"/>
        <v/>
      </c>
      <c r="S246" s="160" t="str">
        <f t="shared" si="22"/>
        <v/>
      </c>
      <c r="T246" s="50" t="str">
        <f>IF($F246="","",IF(ISERROR(VLOOKUP(F246,PROVEEDORES!$D$8:$I$507,5,0)),1,VLOOKUP($F246,PROVEEDORES!$D$8:$I$507,5,0)))</f>
        <v/>
      </c>
    </row>
    <row r="247" spans="3:20" ht="17.45" customHeight="1" x14ac:dyDescent="0.25">
      <c r="C247" s="188"/>
      <c r="D247" s="189"/>
      <c r="E247" s="178"/>
      <c r="F247" s="178"/>
      <c r="G247" s="190">
        <f>DATOS!$E$13</f>
        <v>1</v>
      </c>
      <c r="H247" s="178"/>
      <c r="I247" s="191"/>
      <c r="J247" s="178"/>
      <c r="K247" s="178"/>
      <c r="L247" s="178"/>
      <c r="M247" s="178"/>
      <c r="N247" s="160" t="str">
        <f t="shared" si="18"/>
        <v/>
      </c>
      <c r="O247" s="21"/>
      <c r="P247" s="160" t="str">
        <f t="shared" si="19"/>
        <v/>
      </c>
      <c r="Q247" s="160">
        <f t="shared" si="20"/>
        <v>0</v>
      </c>
      <c r="R247" s="160" t="str">
        <f t="shared" si="21"/>
        <v/>
      </c>
      <c r="S247" s="160" t="str">
        <f t="shared" si="22"/>
        <v/>
      </c>
      <c r="T247" s="50" t="str">
        <f>IF($F247="","",IF(ISERROR(VLOOKUP(F247,PROVEEDORES!$D$8:$I$507,5,0)),1,VLOOKUP($F247,PROVEEDORES!$D$8:$I$507,5,0)))</f>
        <v/>
      </c>
    </row>
    <row r="248" spans="3:20" ht="17.45" customHeight="1" x14ac:dyDescent="0.25">
      <c r="C248" s="188"/>
      <c r="D248" s="189"/>
      <c r="E248" s="178"/>
      <c r="F248" s="178"/>
      <c r="G248" s="190">
        <f>DATOS!$E$13</f>
        <v>1</v>
      </c>
      <c r="H248" s="178"/>
      <c r="I248" s="191"/>
      <c r="J248" s="178"/>
      <c r="K248" s="178"/>
      <c r="L248" s="178"/>
      <c r="M248" s="178"/>
      <c r="N248" s="160" t="str">
        <f t="shared" si="18"/>
        <v/>
      </c>
      <c r="O248" s="21"/>
      <c r="P248" s="160" t="str">
        <f t="shared" si="19"/>
        <v/>
      </c>
      <c r="Q248" s="160">
        <f t="shared" si="20"/>
        <v>0</v>
      </c>
      <c r="R248" s="160" t="str">
        <f t="shared" si="21"/>
        <v/>
      </c>
      <c r="S248" s="160" t="str">
        <f t="shared" si="22"/>
        <v/>
      </c>
      <c r="T248" s="50" t="str">
        <f>IF($F248="","",IF(ISERROR(VLOOKUP(F248,PROVEEDORES!$D$8:$I$507,5,0)),1,VLOOKUP($F248,PROVEEDORES!$D$8:$I$507,5,0)))</f>
        <v/>
      </c>
    </row>
    <row r="249" spans="3:20" ht="17.45" customHeight="1" x14ac:dyDescent="0.25">
      <c r="C249" s="188"/>
      <c r="D249" s="189"/>
      <c r="E249" s="178"/>
      <c r="F249" s="178"/>
      <c r="G249" s="190">
        <f>DATOS!$E$13</f>
        <v>1</v>
      </c>
      <c r="H249" s="178"/>
      <c r="I249" s="191"/>
      <c r="J249" s="178"/>
      <c r="K249" s="178"/>
      <c r="L249" s="178"/>
      <c r="M249" s="178"/>
      <c r="N249" s="160" t="str">
        <f t="shared" si="18"/>
        <v/>
      </c>
      <c r="O249" s="21"/>
      <c r="P249" s="160" t="str">
        <f t="shared" si="19"/>
        <v/>
      </c>
      <c r="Q249" s="160">
        <f t="shared" si="20"/>
        <v>0</v>
      </c>
      <c r="R249" s="160" t="str">
        <f t="shared" si="21"/>
        <v/>
      </c>
      <c r="S249" s="160" t="str">
        <f t="shared" si="22"/>
        <v/>
      </c>
      <c r="T249" s="50" t="str">
        <f>IF($F249="","",IF(ISERROR(VLOOKUP(F249,PROVEEDORES!$D$8:$I$507,5,0)),1,VLOOKUP($F249,PROVEEDORES!$D$8:$I$507,5,0)))</f>
        <v/>
      </c>
    </row>
    <row r="250" spans="3:20" ht="17.45" customHeight="1" x14ac:dyDescent="0.25">
      <c r="C250" s="188"/>
      <c r="D250" s="189"/>
      <c r="E250" s="178"/>
      <c r="F250" s="178"/>
      <c r="G250" s="190">
        <f>DATOS!$E$13</f>
        <v>1</v>
      </c>
      <c r="H250" s="178"/>
      <c r="I250" s="191"/>
      <c r="J250" s="178"/>
      <c r="K250" s="178"/>
      <c r="L250" s="178"/>
      <c r="M250" s="178"/>
      <c r="N250" s="160" t="str">
        <f t="shared" si="18"/>
        <v/>
      </c>
      <c r="O250" s="21"/>
      <c r="P250" s="160" t="str">
        <f t="shared" si="19"/>
        <v/>
      </c>
      <c r="Q250" s="160">
        <f t="shared" si="20"/>
        <v>0</v>
      </c>
      <c r="R250" s="160" t="str">
        <f t="shared" si="21"/>
        <v/>
      </c>
      <c r="S250" s="160" t="str">
        <f t="shared" si="22"/>
        <v/>
      </c>
      <c r="T250" s="50" t="str">
        <f>IF($F250="","",IF(ISERROR(VLOOKUP(F250,PROVEEDORES!$D$8:$I$507,5,0)),1,VLOOKUP($F250,PROVEEDORES!$D$8:$I$507,5,0)))</f>
        <v/>
      </c>
    </row>
    <row r="251" spans="3:20" ht="17.45" customHeight="1" x14ac:dyDescent="0.25">
      <c r="C251" s="188"/>
      <c r="D251" s="189"/>
      <c r="E251" s="178"/>
      <c r="F251" s="178"/>
      <c r="G251" s="190">
        <f>DATOS!$E$13</f>
        <v>1</v>
      </c>
      <c r="H251" s="178"/>
      <c r="I251" s="191"/>
      <c r="J251" s="178"/>
      <c r="K251" s="178"/>
      <c r="L251" s="178"/>
      <c r="M251" s="178"/>
      <c r="N251" s="160" t="str">
        <f t="shared" si="18"/>
        <v/>
      </c>
      <c r="O251" s="21"/>
      <c r="P251" s="160" t="str">
        <f t="shared" si="19"/>
        <v/>
      </c>
      <c r="Q251" s="160">
        <f t="shared" si="20"/>
        <v>0</v>
      </c>
      <c r="R251" s="160" t="str">
        <f t="shared" si="21"/>
        <v/>
      </c>
      <c r="S251" s="160" t="str">
        <f t="shared" si="22"/>
        <v/>
      </c>
      <c r="T251" s="50" t="str">
        <f>IF($F251="","",IF(ISERROR(VLOOKUP(F251,PROVEEDORES!$D$8:$I$507,5,0)),1,VLOOKUP($F251,PROVEEDORES!$D$8:$I$507,5,0)))</f>
        <v/>
      </c>
    </row>
    <row r="252" spans="3:20" ht="17.45" customHeight="1" x14ac:dyDescent="0.25">
      <c r="C252" s="188"/>
      <c r="D252" s="189"/>
      <c r="E252" s="178"/>
      <c r="F252" s="178"/>
      <c r="G252" s="190">
        <f>DATOS!$E$13</f>
        <v>1</v>
      </c>
      <c r="H252" s="178"/>
      <c r="I252" s="191"/>
      <c r="J252" s="178"/>
      <c r="K252" s="178"/>
      <c r="L252" s="178"/>
      <c r="M252" s="178"/>
      <c r="N252" s="160" t="str">
        <f t="shared" si="18"/>
        <v/>
      </c>
      <c r="O252" s="21"/>
      <c r="P252" s="160" t="str">
        <f t="shared" si="19"/>
        <v/>
      </c>
      <c r="Q252" s="160">
        <f t="shared" si="20"/>
        <v>0</v>
      </c>
      <c r="R252" s="160" t="str">
        <f t="shared" si="21"/>
        <v/>
      </c>
      <c r="S252" s="160" t="str">
        <f t="shared" si="22"/>
        <v/>
      </c>
      <c r="T252" s="50" t="str">
        <f>IF($F252="","",IF(ISERROR(VLOOKUP(F252,PROVEEDORES!$D$8:$I$507,5,0)),1,VLOOKUP($F252,PROVEEDORES!$D$8:$I$507,5,0)))</f>
        <v/>
      </c>
    </row>
    <row r="253" spans="3:20" ht="17.45" customHeight="1" x14ac:dyDescent="0.25">
      <c r="C253" s="188"/>
      <c r="D253" s="189"/>
      <c r="E253" s="178"/>
      <c r="F253" s="178"/>
      <c r="G253" s="190">
        <f>DATOS!$E$13</f>
        <v>1</v>
      </c>
      <c r="H253" s="178"/>
      <c r="I253" s="191"/>
      <c r="J253" s="178"/>
      <c r="K253" s="178"/>
      <c r="L253" s="178"/>
      <c r="M253" s="178"/>
      <c r="N253" s="160" t="str">
        <f t="shared" si="18"/>
        <v/>
      </c>
      <c r="O253" s="21"/>
      <c r="P253" s="160" t="str">
        <f t="shared" si="19"/>
        <v/>
      </c>
      <c r="Q253" s="160">
        <f t="shared" si="20"/>
        <v>0</v>
      </c>
      <c r="R253" s="160" t="str">
        <f t="shared" si="21"/>
        <v/>
      </c>
      <c r="S253" s="160" t="str">
        <f t="shared" si="22"/>
        <v/>
      </c>
      <c r="T253" s="50" t="str">
        <f>IF($F253="","",IF(ISERROR(VLOOKUP(F253,PROVEEDORES!$D$8:$I$507,5,0)),1,VLOOKUP($F253,PROVEEDORES!$D$8:$I$507,5,0)))</f>
        <v/>
      </c>
    </row>
    <row r="254" spans="3:20" ht="17.45" customHeight="1" x14ac:dyDescent="0.25">
      <c r="C254" s="188"/>
      <c r="D254" s="189"/>
      <c r="E254" s="178"/>
      <c r="F254" s="178"/>
      <c r="G254" s="190">
        <f>DATOS!$E$13</f>
        <v>1</v>
      </c>
      <c r="H254" s="178"/>
      <c r="I254" s="191"/>
      <c r="J254" s="178"/>
      <c r="K254" s="178"/>
      <c r="L254" s="178"/>
      <c r="M254" s="178"/>
      <c r="N254" s="160" t="str">
        <f t="shared" si="18"/>
        <v/>
      </c>
      <c r="O254" s="21"/>
      <c r="P254" s="160" t="str">
        <f t="shared" si="19"/>
        <v/>
      </c>
      <c r="Q254" s="160">
        <f t="shared" si="20"/>
        <v>0</v>
      </c>
      <c r="R254" s="160" t="str">
        <f t="shared" si="21"/>
        <v/>
      </c>
      <c r="S254" s="160" t="str">
        <f t="shared" si="22"/>
        <v/>
      </c>
      <c r="T254" s="50" t="str">
        <f>IF($F254="","",IF(ISERROR(VLOOKUP(F254,PROVEEDORES!$D$8:$I$507,5,0)),1,VLOOKUP($F254,PROVEEDORES!$D$8:$I$507,5,0)))</f>
        <v/>
      </c>
    </row>
    <row r="255" spans="3:20" ht="17.45" customHeight="1" x14ac:dyDescent="0.25">
      <c r="C255" s="188"/>
      <c r="D255" s="189"/>
      <c r="E255" s="178"/>
      <c r="F255" s="178"/>
      <c r="G255" s="190">
        <f>DATOS!$E$13</f>
        <v>1</v>
      </c>
      <c r="H255" s="178"/>
      <c r="I255" s="191"/>
      <c r="J255" s="178"/>
      <c r="K255" s="178"/>
      <c r="L255" s="178"/>
      <c r="M255" s="178"/>
      <c r="N255" s="160" t="str">
        <f t="shared" si="18"/>
        <v/>
      </c>
      <c r="O255" s="21"/>
      <c r="P255" s="160" t="str">
        <f t="shared" si="19"/>
        <v/>
      </c>
      <c r="Q255" s="160">
        <f t="shared" si="20"/>
        <v>0</v>
      </c>
      <c r="R255" s="160" t="str">
        <f t="shared" si="21"/>
        <v/>
      </c>
      <c r="S255" s="160" t="str">
        <f t="shared" si="22"/>
        <v/>
      </c>
      <c r="T255" s="50" t="str">
        <f>IF($F255="","",IF(ISERROR(VLOOKUP(F255,PROVEEDORES!$D$8:$I$507,5,0)),1,VLOOKUP($F255,PROVEEDORES!$D$8:$I$507,5,0)))</f>
        <v/>
      </c>
    </row>
    <row r="256" spans="3:20" ht="17.45" customHeight="1" x14ac:dyDescent="0.25">
      <c r="C256" s="188"/>
      <c r="D256" s="189"/>
      <c r="E256" s="178"/>
      <c r="F256" s="178"/>
      <c r="G256" s="190">
        <f>DATOS!$E$13</f>
        <v>1</v>
      </c>
      <c r="H256" s="178"/>
      <c r="I256" s="191"/>
      <c r="J256" s="178"/>
      <c r="K256" s="178"/>
      <c r="L256" s="178"/>
      <c r="M256" s="178"/>
      <c r="N256" s="160" t="str">
        <f t="shared" si="18"/>
        <v/>
      </c>
      <c r="O256" s="21"/>
      <c r="P256" s="160" t="str">
        <f t="shared" si="19"/>
        <v/>
      </c>
      <c r="Q256" s="160">
        <f t="shared" si="20"/>
        <v>0</v>
      </c>
      <c r="R256" s="160" t="str">
        <f t="shared" si="21"/>
        <v/>
      </c>
      <c r="S256" s="160" t="str">
        <f t="shared" si="22"/>
        <v/>
      </c>
      <c r="T256" s="50" t="str">
        <f>IF($F256="","",IF(ISERROR(VLOOKUP(F256,PROVEEDORES!$D$8:$I$507,5,0)),1,VLOOKUP($F256,PROVEEDORES!$D$8:$I$507,5,0)))</f>
        <v/>
      </c>
    </row>
    <row r="257" spans="3:20" ht="17.45" customHeight="1" x14ac:dyDescent="0.25">
      <c r="C257" s="188"/>
      <c r="D257" s="189"/>
      <c r="E257" s="178"/>
      <c r="F257" s="178"/>
      <c r="G257" s="190">
        <f>DATOS!$E$13</f>
        <v>1</v>
      </c>
      <c r="H257" s="178"/>
      <c r="I257" s="191"/>
      <c r="J257" s="178"/>
      <c r="K257" s="178"/>
      <c r="L257" s="178"/>
      <c r="M257" s="178"/>
      <c r="N257" s="160" t="str">
        <f t="shared" si="18"/>
        <v/>
      </c>
      <c r="O257" s="21"/>
      <c r="P257" s="160" t="str">
        <f t="shared" si="19"/>
        <v/>
      </c>
      <c r="Q257" s="160">
        <f t="shared" si="20"/>
        <v>0</v>
      </c>
      <c r="R257" s="160" t="str">
        <f t="shared" si="21"/>
        <v/>
      </c>
      <c r="S257" s="160" t="str">
        <f t="shared" si="22"/>
        <v/>
      </c>
      <c r="T257" s="50" t="str">
        <f>IF($F257="","",IF(ISERROR(VLOOKUP(F257,PROVEEDORES!$D$8:$I$507,5,0)),1,VLOOKUP($F257,PROVEEDORES!$D$8:$I$507,5,0)))</f>
        <v/>
      </c>
    </row>
    <row r="258" spans="3:20" ht="17.45" customHeight="1" x14ac:dyDescent="0.25">
      <c r="C258" s="188"/>
      <c r="D258" s="189"/>
      <c r="E258" s="178"/>
      <c r="F258" s="178"/>
      <c r="G258" s="190">
        <f>DATOS!$E$13</f>
        <v>1</v>
      </c>
      <c r="H258" s="178"/>
      <c r="I258" s="191"/>
      <c r="J258" s="178"/>
      <c r="K258" s="178"/>
      <c r="L258" s="178"/>
      <c r="M258" s="178"/>
      <c r="N258" s="160" t="str">
        <f t="shared" si="18"/>
        <v/>
      </c>
      <c r="O258" s="21"/>
      <c r="P258" s="160" t="str">
        <f t="shared" si="19"/>
        <v/>
      </c>
      <c r="Q258" s="160">
        <f t="shared" si="20"/>
        <v>0</v>
      </c>
      <c r="R258" s="160" t="str">
        <f t="shared" si="21"/>
        <v/>
      </c>
      <c r="S258" s="160" t="str">
        <f t="shared" si="22"/>
        <v/>
      </c>
      <c r="T258" s="50" t="str">
        <f>IF($F258="","",IF(ISERROR(VLOOKUP(F258,PROVEEDORES!$D$8:$I$507,5,0)),1,VLOOKUP($F258,PROVEEDORES!$D$8:$I$507,5,0)))</f>
        <v/>
      </c>
    </row>
    <row r="259" spans="3:20" ht="17.45" customHeight="1" x14ac:dyDescent="0.25">
      <c r="C259" s="188"/>
      <c r="D259" s="189"/>
      <c r="E259" s="178"/>
      <c r="F259" s="178"/>
      <c r="G259" s="190">
        <f>DATOS!$E$13</f>
        <v>1</v>
      </c>
      <c r="H259" s="178"/>
      <c r="I259" s="191"/>
      <c r="J259" s="178"/>
      <c r="K259" s="178"/>
      <c r="L259" s="178"/>
      <c r="M259" s="178"/>
      <c r="N259" s="160" t="str">
        <f t="shared" si="18"/>
        <v/>
      </c>
      <c r="O259" s="21"/>
      <c r="P259" s="160" t="str">
        <f t="shared" si="19"/>
        <v/>
      </c>
      <c r="Q259" s="160">
        <f t="shared" si="20"/>
        <v>0</v>
      </c>
      <c r="R259" s="160" t="str">
        <f t="shared" si="21"/>
        <v/>
      </c>
      <c r="S259" s="160" t="str">
        <f t="shared" si="22"/>
        <v/>
      </c>
      <c r="T259" s="50" t="str">
        <f>IF($F259="","",IF(ISERROR(VLOOKUP(F259,PROVEEDORES!$D$8:$I$507,5,0)),1,VLOOKUP($F259,PROVEEDORES!$D$8:$I$507,5,0)))</f>
        <v/>
      </c>
    </row>
    <row r="260" spans="3:20" ht="17.45" customHeight="1" x14ac:dyDescent="0.25">
      <c r="C260" s="188"/>
      <c r="D260" s="189"/>
      <c r="E260" s="178"/>
      <c r="F260" s="178"/>
      <c r="G260" s="190">
        <f>DATOS!$E$13</f>
        <v>1</v>
      </c>
      <c r="H260" s="178"/>
      <c r="I260" s="191"/>
      <c r="J260" s="178"/>
      <c r="K260" s="178"/>
      <c r="L260" s="178"/>
      <c r="M260" s="178"/>
      <c r="N260" s="160" t="str">
        <f t="shared" si="18"/>
        <v/>
      </c>
      <c r="O260" s="21"/>
      <c r="P260" s="160" t="str">
        <f t="shared" si="19"/>
        <v/>
      </c>
      <c r="Q260" s="160">
        <f t="shared" si="20"/>
        <v>0</v>
      </c>
      <c r="R260" s="160" t="str">
        <f t="shared" si="21"/>
        <v/>
      </c>
      <c r="S260" s="160" t="str">
        <f t="shared" si="22"/>
        <v/>
      </c>
      <c r="T260" s="50" t="str">
        <f>IF($F260="","",IF(ISERROR(VLOOKUP(F260,PROVEEDORES!$D$8:$I$507,5,0)),1,VLOOKUP($F260,PROVEEDORES!$D$8:$I$507,5,0)))</f>
        <v/>
      </c>
    </row>
    <row r="261" spans="3:20" ht="17.45" customHeight="1" x14ac:dyDescent="0.25">
      <c r="C261" s="188"/>
      <c r="D261" s="189"/>
      <c r="E261" s="178"/>
      <c r="F261" s="178"/>
      <c r="G261" s="190">
        <f>DATOS!$E$13</f>
        <v>1</v>
      </c>
      <c r="H261" s="178"/>
      <c r="I261" s="191"/>
      <c r="J261" s="178"/>
      <c r="K261" s="178"/>
      <c r="L261" s="178"/>
      <c r="M261" s="178"/>
      <c r="N261" s="160" t="str">
        <f t="shared" si="18"/>
        <v/>
      </c>
      <c r="O261" s="21"/>
      <c r="P261" s="160" t="str">
        <f t="shared" si="19"/>
        <v/>
      </c>
      <c r="Q261" s="160">
        <f t="shared" si="20"/>
        <v>0</v>
      </c>
      <c r="R261" s="160" t="str">
        <f t="shared" si="21"/>
        <v/>
      </c>
      <c r="S261" s="160" t="str">
        <f t="shared" si="22"/>
        <v/>
      </c>
      <c r="T261" s="50" t="str">
        <f>IF($F261="","",IF(ISERROR(VLOOKUP(F261,PROVEEDORES!$D$8:$I$507,5,0)),1,VLOOKUP($F261,PROVEEDORES!$D$8:$I$507,5,0)))</f>
        <v/>
      </c>
    </row>
    <row r="262" spans="3:20" ht="17.45" customHeight="1" x14ac:dyDescent="0.25">
      <c r="C262" s="188"/>
      <c r="D262" s="189"/>
      <c r="E262" s="178"/>
      <c r="F262" s="178"/>
      <c r="G262" s="190">
        <f>DATOS!$E$13</f>
        <v>1</v>
      </c>
      <c r="H262" s="178"/>
      <c r="I262" s="191"/>
      <c r="J262" s="178"/>
      <c r="K262" s="178"/>
      <c r="L262" s="178"/>
      <c r="M262" s="178"/>
      <c r="N262" s="160" t="str">
        <f t="shared" si="18"/>
        <v/>
      </c>
      <c r="O262" s="21"/>
      <c r="P262" s="160" t="str">
        <f t="shared" si="19"/>
        <v/>
      </c>
      <c r="Q262" s="160">
        <f t="shared" si="20"/>
        <v>0</v>
      </c>
      <c r="R262" s="160" t="str">
        <f t="shared" si="21"/>
        <v/>
      </c>
      <c r="S262" s="160" t="str">
        <f t="shared" si="22"/>
        <v/>
      </c>
      <c r="T262" s="50" t="str">
        <f>IF($F262="","",IF(ISERROR(VLOOKUP(F262,PROVEEDORES!$D$8:$I$507,5,0)),1,VLOOKUP($F262,PROVEEDORES!$D$8:$I$507,5,0)))</f>
        <v/>
      </c>
    </row>
    <row r="263" spans="3:20" ht="17.45" customHeight="1" x14ac:dyDescent="0.25">
      <c r="C263" s="188"/>
      <c r="D263" s="189"/>
      <c r="E263" s="178"/>
      <c r="F263" s="178"/>
      <c r="G263" s="190">
        <f>DATOS!$E$13</f>
        <v>1</v>
      </c>
      <c r="H263" s="178"/>
      <c r="I263" s="191"/>
      <c r="J263" s="178"/>
      <c r="K263" s="178"/>
      <c r="L263" s="178"/>
      <c r="M263" s="178"/>
      <c r="N263" s="160" t="str">
        <f t="shared" si="18"/>
        <v/>
      </c>
      <c r="O263" s="21"/>
      <c r="P263" s="160" t="str">
        <f t="shared" si="19"/>
        <v/>
      </c>
      <c r="Q263" s="160">
        <f t="shared" si="20"/>
        <v>0</v>
      </c>
      <c r="R263" s="160" t="str">
        <f t="shared" si="21"/>
        <v/>
      </c>
      <c r="S263" s="160" t="str">
        <f t="shared" si="22"/>
        <v/>
      </c>
      <c r="T263" s="50" t="str">
        <f>IF($F263="","",IF(ISERROR(VLOOKUP(F263,PROVEEDORES!$D$8:$I$507,5,0)),1,VLOOKUP($F263,PROVEEDORES!$D$8:$I$507,5,0)))</f>
        <v/>
      </c>
    </row>
    <row r="264" spans="3:20" ht="17.45" customHeight="1" x14ac:dyDescent="0.25">
      <c r="C264" s="188"/>
      <c r="D264" s="189"/>
      <c r="E264" s="178"/>
      <c r="F264" s="178"/>
      <c r="G264" s="190">
        <f>DATOS!$E$13</f>
        <v>1</v>
      </c>
      <c r="H264" s="178"/>
      <c r="I264" s="191"/>
      <c r="J264" s="178"/>
      <c r="K264" s="178"/>
      <c r="L264" s="178"/>
      <c r="M264" s="178"/>
      <c r="N264" s="160" t="str">
        <f t="shared" si="18"/>
        <v/>
      </c>
      <c r="O264" s="21"/>
      <c r="P264" s="160" t="str">
        <f t="shared" si="19"/>
        <v/>
      </c>
      <c r="Q264" s="160">
        <f t="shared" si="20"/>
        <v>0</v>
      </c>
      <c r="R264" s="160" t="str">
        <f t="shared" si="21"/>
        <v/>
      </c>
      <c r="S264" s="160" t="str">
        <f t="shared" si="22"/>
        <v/>
      </c>
      <c r="T264" s="50" t="str">
        <f>IF($F264="","",IF(ISERROR(VLOOKUP(F264,PROVEEDORES!$D$8:$I$507,5,0)),1,VLOOKUP($F264,PROVEEDORES!$D$8:$I$507,5,0)))</f>
        <v/>
      </c>
    </row>
    <row r="265" spans="3:20" ht="17.45" customHeight="1" x14ac:dyDescent="0.25">
      <c r="C265" s="188"/>
      <c r="D265" s="189"/>
      <c r="E265" s="178"/>
      <c r="F265" s="178"/>
      <c r="G265" s="190">
        <f>DATOS!$E$13</f>
        <v>1</v>
      </c>
      <c r="H265" s="178"/>
      <c r="I265" s="191"/>
      <c r="J265" s="178"/>
      <c r="K265" s="178"/>
      <c r="L265" s="178"/>
      <c r="M265" s="178"/>
      <c r="N265" s="160" t="str">
        <f t="shared" si="18"/>
        <v/>
      </c>
      <c r="O265" s="21"/>
      <c r="P265" s="160" t="str">
        <f t="shared" si="19"/>
        <v/>
      </c>
      <c r="Q265" s="160">
        <f t="shared" si="20"/>
        <v>0</v>
      </c>
      <c r="R265" s="160" t="str">
        <f t="shared" si="21"/>
        <v/>
      </c>
      <c r="S265" s="160" t="str">
        <f t="shared" si="22"/>
        <v/>
      </c>
      <c r="T265" s="50" t="str">
        <f>IF($F265="","",IF(ISERROR(VLOOKUP(F265,PROVEEDORES!$D$8:$I$507,5,0)),1,VLOOKUP($F265,PROVEEDORES!$D$8:$I$507,5,0)))</f>
        <v/>
      </c>
    </row>
    <row r="266" spans="3:20" ht="17.45" customHeight="1" x14ac:dyDescent="0.25">
      <c r="C266" s="188"/>
      <c r="D266" s="189"/>
      <c r="E266" s="178"/>
      <c r="F266" s="178"/>
      <c r="G266" s="190">
        <f>DATOS!$E$13</f>
        <v>1</v>
      </c>
      <c r="H266" s="178"/>
      <c r="I266" s="191"/>
      <c r="J266" s="178"/>
      <c r="K266" s="178"/>
      <c r="L266" s="178"/>
      <c r="M266" s="178"/>
      <c r="N266" s="160" t="str">
        <f t="shared" si="18"/>
        <v/>
      </c>
      <c r="O266" s="21"/>
      <c r="P266" s="160" t="str">
        <f t="shared" si="19"/>
        <v/>
      </c>
      <c r="Q266" s="160">
        <f t="shared" si="20"/>
        <v>0</v>
      </c>
      <c r="R266" s="160" t="str">
        <f t="shared" si="21"/>
        <v/>
      </c>
      <c r="S266" s="160" t="str">
        <f t="shared" si="22"/>
        <v/>
      </c>
      <c r="T266" s="50" t="str">
        <f>IF($F266="","",IF(ISERROR(VLOOKUP(F266,PROVEEDORES!$D$8:$I$507,5,0)),1,VLOOKUP($F266,PROVEEDORES!$D$8:$I$507,5,0)))</f>
        <v/>
      </c>
    </row>
    <row r="267" spans="3:20" ht="17.45" customHeight="1" x14ac:dyDescent="0.25">
      <c r="C267" s="188"/>
      <c r="D267" s="189"/>
      <c r="E267" s="178"/>
      <c r="F267" s="178"/>
      <c r="G267" s="190">
        <f>DATOS!$E$13</f>
        <v>1</v>
      </c>
      <c r="H267" s="178"/>
      <c r="I267" s="191"/>
      <c r="J267" s="178"/>
      <c r="K267" s="178"/>
      <c r="L267" s="178"/>
      <c r="M267" s="178"/>
      <c r="N267" s="160" t="str">
        <f t="shared" si="18"/>
        <v/>
      </c>
      <c r="O267" s="21"/>
      <c r="P267" s="160" t="str">
        <f t="shared" si="19"/>
        <v/>
      </c>
      <c r="Q267" s="160">
        <f t="shared" si="20"/>
        <v>0</v>
      </c>
      <c r="R267" s="160" t="str">
        <f t="shared" si="21"/>
        <v/>
      </c>
      <c r="S267" s="160" t="str">
        <f t="shared" si="22"/>
        <v/>
      </c>
      <c r="T267" s="50" t="str">
        <f>IF($F267="","",IF(ISERROR(VLOOKUP(F267,PROVEEDORES!$D$8:$I$507,5,0)),1,VLOOKUP($F267,PROVEEDORES!$D$8:$I$507,5,0)))</f>
        <v/>
      </c>
    </row>
    <row r="268" spans="3:20" ht="17.45" customHeight="1" x14ac:dyDescent="0.25">
      <c r="C268" s="188"/>
      <c r="D268" s="189"/>
      <c r="E268" s="178"/>
      <c r="F268" s="178"/>
      <c r="G268" s="190">
        <f>DATOS!$E$13</f>
        <v>1</v>
      </c>
      <c r="H268" s="178"/>
      <c r="I268" s="191"/>
      <c r="J268" s="178"/>
      <c r="K268" s="178"/>
      <c r="L268" s="178"/>
      <c r="M268" s="178"/>
      <c r="N268" s="160" t="str">
        <f t="shared" si="18"/>
        <v/>
      </c>
      <c r="O268" s="21"/>
      <c r="P268" s="160" t="str">
        <f t="shared" si="19"/>
        <v/>
      </c>
      <c r="Q268" s="160">
        <f t="shared" si="20"/>
        <v>0</v>
      </c>
      <c r="R268" s="160" t="str">
        <f t="shared" si="21"/>
        <v/>
      </c>
      <c r="S268" s="160" t="str">
        <f t="shared" si="22"/>
        <v/>
      </c>
      <c r="T268" s="50" t="str">
        <f>IF($F268="","",IF(ISERROR(VLOOKUP(F268,PROVEEDORES!$D$8:$I$507,5,0)),1,VLOOKUP($F268,PROVEEDORES!$D$8:$I$507,5,0)))</f>
        <v/>
      </c>
    </row>
    <row r="269" spans="3:20" ht="17.45" customHeight="1" x14ac:dyDescent="0.25">
      <c r="C269" s="188"/>
      <c r="D269" s="189"/>
      <c r="E269" s="178"/>
      <c r="F269" s="178"/>
      <c r="G269" s="190">
        <f>DATOS!$E$13</f>
        <v>1</v>
      </c>
      <c r="H269" s="178"/>
      <c r="I269" s="191"/>
      <c r="J269" s="178"/>
      <c r="K269" s="178"/>
      <c r="L269" s="178"/>
      <c r="M269" s="178"/>
      <c r="N269" s="160" t="str">
        <f t="shared" si="18"/>
        <v/>
      </c>
      <c r="O269" s="21"/>
      <c r="P269" s="160" t="str">
        <f t="shared" si="19"/>
        <v/>
      </c>
      <c r="Q269" s="160">
        <f t="shared" si="20"/>
        <v>0</v>
      </c>
      <c r="R269" s="160" t="str">
        <f t="shared" si="21"/>
        <v/>
      </c>
      <c r="S269" s="160" t="str">
        <f t="shared" si="22"/>
        <v/>
      </c>
      <c r="T269" s="50" t="str">
        <f>IF($F269="","",IF(ISERROR(VLOOKUP(F269,PROVEEDORES!$D$8:$I$507,5,0)),1,VLOOKUP($F269,PROVEEDORES!$D$8:$I$507,5,0)))</f>
        <v/>
      </c>
    </row>
    <row r="270" spans="3:20" ht="17.45" customHeight="1" x14ac:dyDescent="0.25">
      <c r="C270" s="188"/>
      <c r="D270" s="189"/>
      <c r="E270" s="178"/>
      <c r="F270" s="178"/>
      <c r="G270" s="190">
        <f>DATOS!$E$13</f>
        <v>1</v>
      </c>
      <c r="H270" s="178"/>
      <c r="I270" s="191"/>
      <c r="J270" s="178"/>
      <c r="K270" s="178"/>
      <c r="L270" s="178"/>
      <c r="M270" s="178"/>
      <c r="N270" s="160" t="str">
        <f t="shared" si="18"/>
        <v/>
      </c>
      <c r="O270" s="21"/>
      <c r="P270" s="160" t="str">
        <f t="shared" si="19"/>
        <v/>
      </c>
      <c r="Q270" s="160">
        <f t="shared" si="20"/>
        <v>0</v>
      </c>
      <c r="R270" s="160" t="str">
        <f t="shared" si="21"/>
        <v/>
      </c>
      <c r="S270" s="160" t="str">
        <f t="shared" si="22"/>
        <v/>
      </c>
      <c r="T270" s="50" t="str">
        <f>IF($F270="","",IF(ISERROR(VLOOKUP(F270,PROVEEDORES!$D$8:$I$507,5,0)),1,VLOOKUP($F270,PROVEEDORES!$D$8:$I$507,5,0)))</f>
        <v/>
      </c>
    </row>
    <row r="271" spans="3:20" ht="17.45" customHeight="1" x14ac:dyDescent="0.25">
      <c r="C271" s="188"/>
      <c r="D271" s="189"/>
      <c r="E271" s="178"/>
      <c r="F271" s="178"/>
      <c r="G271" s="190">
        <f>DATOS!$E$13</f>
        <v>1</v>
      </c>
      <c r="H271" s="178"/>
      <c r="I271" s="191"/>
      <c r="J271" s="178"/>
      <c r="K271" s="178"/>
      <c r="L271" s="178"/>
      <c r="M271" s="178"/>
      <c r="N271" s="160" t="str">
        <f t="shared" si="18"/>
        <v/>
      </c>
      <c r="O271" s="21"/>
      <c r="P271" s="160" t="str">
        <f t="shared" si="19"/>
        <v/>
      </c>
      <c r="Q271" s="160">
        <f t="shared" si="20"/>
        <v>0</v>
      </c>
      <c r="R271" s="160" t="str">
        <f t="shared" si="21"/>
        <v/>
      </c>
      <c r="S271" s="160" t="str">
        <f t="shared" si="22"/>
        <v/>
      </c>
      <c r="T271" s="50" t="str">
        <f>IF($F271="","",IF(ISERROR(VLOOKUP(F271,PROVEEDORES!$D$8:$I$507,5,0)),1,VLOOKUP($F271,PROVEEDORES!$D$8:$I$507,5,0)))</f>
        <v/>
      </c>
    </row>
    <row r="272" spans="3:20" ht="17.45" customHeight="1" x14ac:dyDescent="0.25">
      <c r="C272" s="188"/>
      <c r="D272" s="189"/>
      <c r="E272" s="178"/>
      <c r="F272" s="178"/>
      <c r="G272" s="190">
        <f>DATOS!$E$13</f>
        <v>1</v>
      </c>
      <c r="H272" s="178"/>
      <c r="I272" s="191"/>
      <c r="J272" s="178"/>
      <c r="K272" s="178"/>
      <c r="L272" s="178"/>
      <c r="M272" s="178"/>
      <c r="N272" s="160" t="str">
        <f t="shared" si="18"/>
        <v/>
      </c>
      <c r="O272" s="21"/>
      <c r="P272" s="160" t="str">
        <f t="shared" si="19"/>
        <v/>
      </c>
      <c r="Q272" s="160">
        <f t="shared" si="20"/>
        <v>0</v>
      </c>
      <c r="R272" s="160" t="str">
        <f t="shared" si="21"/>
        <v/>
      </c>
      <c r="S272" s="160" t="str">
        <f t="shared" si="22"/>
        <v/>
      </c>
      <c r="T272" s="50" t="str">
        <f>IF($F272="","",IF(ISERROR(VLOOKUP(F272,PROVEEDORES!$D$8:$I$507,5,0)),1,VLOOKUP($F272,PROVEEDORES!$D$8:$I$507,5,0)))</f>
        <v/>
      </c>
    </row>
    <row r="273" spans="3:20" ht="17.45" customHeight="1" x14ac:dyDescent="0.25">
      <c r="C273" s="188"/>
      <c r="D273" s="189"/>
      <c r="E273" s="178"/>
      <c r="F273" s="178"/>
      <c r="G273" s="190">
        <f>DATOS!$E$13</f>
        <v>1</v>
      </c>
      <c r="H273" s="178"/>
      <c r="I273" s="191"/>
      <c r="J273" s="178"/>
      <c r="K273" s="178"/>
      <c r="L273" s="178"/>
      <c r="M273" s="178"/>
      <c r="N273" s="160" t="str">
        <f t="shared" si="18"/>
        <v/>
      </c>
      <c r="O273" s="21"/>
      <c r="P273" s="160" t="str">
        <f t="shared" si="19"/>
        <v/>
      </c>
      <c r="Q273" s="160">
        <f t="shared" si="20"/>
        <v>0</v>
      </c>
      <c r="R273" s="160" t="str">
        <f t="shared" si="21"/>
        <v/>
      </c>
      <c r="S273" s="160" t="str">
        <f t="shared" si="22"/>
        <v/>
      </c>
      <c r="T273" s="50" t="str">
        <f>IF($F273="","",IF(ISERROR(VLOOKUP(F273,PROVEEDORES!$D$8:$I$507,5,0)),1,VLOOKUP($F273,PROVEEDORES!$D$8:$I$507,5,0)))</f>
        <v/>
      </c>
    </row>
    <row r="274" spans="3:20" ht="17.45" customHeight="1" x14ac:dyDescent="0.25">
      <c r="C274" s="188"/>
      <c r="D274" s="189"/>
      <c r="E274" s="178"/>
      <c r="F274" s="178"/>
      <c r="G274" s="190">
        <f>DATOS!$E$13</f>
        <v>1</v>
      </c>
      <c r="H274" s="178"/>
      <c r="I274" s="191"/>
      <c r="J274" s="178"/>
      <c r="K274" s="178"/>
      <c r="L274" s="178"/>
      <c r="M274" s="178"/>
      <c r="N274" s="160" t="str">
        <f t="shared" ref="N274:N337" si="23">IF(H274&amp;J274&amp;K274&amp;L274&amp;M274="","",H274+J274+K274-L274-M274)</f>
        <v/>
      </c>
      <c r="O274" s="21"/>
      <c r="P274" s="160" t="str">
        <f t="shared" ref="P274:P337" si="24">IF($I274="E",H274,"")</f>
        <v/>
      </c>
      <c r="Q274" s="160">
        <f t="shared" si="20"/>
        <v>0</v>
      </c>
      <c r="R274" s="160" t="str">
        <f t="shared" si="21"/>
        <v/>
      </c>
      <c r="S274" s="160" t="str">
        <f t="shared" si="22"/>
        <v/>
      </c>
      <c r="T274" s="50" t="str">
        <f>IF($F274="","",IF(ISERROR(VLOOKUP(F274,PROVEEDORES!$D$8:$I$507,5,0)),1,VLOOKUP($F274,PROVEEDORES!$D$8:$I$507,5,0)))</f>
        <v/>
      </c>
    </row>
    <row r="275" spans="3:20" ht="17.45" customHeight="1" x14ac:dyDescent="0.25">
      <c r="C275" s="188"/>
      <c r="D275" s="189"/>
      <c r="E275" s="178"/>
      <c r="F275" s="178"/>
      <c r="G275" s="190">
        <f>DATOS!$E$13</f>
        <v>1</v>
      </c>
      <c r="H275" s="178"/>
      <c r="I275" s="191"/>
      <c r="J275" s="178"/>
      <c r="K275" s="178"/>
      <c r="L275" s="178"/>
      <c r="M275" s="178"/>
      <c r="N275" s="160" t="str">
        <f t="shared" si="23"/>
        <v/>
      </c>
      <c r="O275" s="21"/>
      <c r="P275" s="160" t="str">
        <f t="shared" si="24"/>
        <v/>
      </c>
      <c r="Q275" s="160">
        <f t="shared" ref="Q275:Q338" si="25">IF($I275=0%,H275,"")</f>
        <v>0</v>
      </c>
      <c r="R275" s="160" t="str">
        <f t="shared" ref="R275:R338" si="26">IF(OR($I275=8%,$I275=11%),$J275/$I275,"")</f>
        <v/>
      </c>
      <c r="S275" s="160" t="str">
        <f t="shared" ref="S275:S338" si="27">IF(OR($I275=15%,$I275=16%),$J275/$I275,"")</f>
        <v/>
      </c>
      <c r="T275" s="50" t="str">
        <f>IF($F275="","",IF(ISERROR(VLOOKUP(F275,PROVEEDORES!$D$8:$I$507,5,0)),1,VLOOKUP($F275,PROVEEDORES!$D$8:$I$507,5,0)))</f>
        <v/>
      </c>
    </row>
    <row r="276" spans="3:20" ht="17.45" customHeight="1" x14ac:dyDescent="0.25">
      <c r="C276" s="188"/>
      <c r="D276" s="189"/>
      <c r="E276" s="178"/>
      <c r="F276" s="178"/>
      <c r="G276" s="190">
        <f>DATOS!$E$13</f>
        <v>1</v>
      </c>
      <c r="H276" s="178"/>
      <c r="I276" s="191"/>
      <c r="J276" s="178"/>
      <c r="K276" s="178"/>
      <c r="L276" s="178"/>
      <c r="M276" s="178"/>
      <c r="N276" s="160" t="str">
        <f t="shared" si="23"/>
        <v/>
      </c>
      <c r="O276" s="21"/>
      <c r="P276" s="160" t="str">
        <f t="shared" si="24"/>
        <v/>
      </c>
      <c r="Q276" s="160">
        <f t="shared" si="25"/>
        <v>0</v>
      </c>
      <c r="R276" s="160" t="str">
        <f t="shared" si="26"/>
        <v/>
      </c>
      <c r="S276" s="160" t="str">
        <f t="shared" si="27"/>
        <v/>
      </c>
      <c r="T276" s="50" t="str">
        <f>IF($F276="","",IF(ISERROR(VLOOKUP(F276,PROVEEDORES!$D$8:$I$507,5,0)),1,VLOOKUP($F276,PROVEEDORES!$D$8:$I$507,5,0)))</f>
        <v/>
      </c>
    </row>
    <row r="277" spans="3:20" ht="17.45" customHeight="1" x14ac:dyDescent="0.25">
      <c r="C277" s="188"/>
      <c r="D277" s="189"/>
      <c r="E277" s="178"/>
      <c r="F277" s="178"/>
      <c r="G277" s="190">
        <f>DATOS!$E$13</f>
        <v>1</v>
      </c>
      <c r="H277" s="178"/>
      <c r="I277" s="191"/>
      <c r="J277" s="178"/>
      <c r="K277" s="178"/>
      <c r="L277" s="178"/>
      <c r="M277" s="178"/>
      <c r="N277" s="160" t="str">
        <f t="shared" si="23"/>
        <v/>
      </c>
      <c r="O277" s="21"/>
      <c r="P277" s="160" t="str">
        <f t="shared" si="24"/>
        <v/>
      </c>
      <c r="Q277" s="160">
        <f t="shared" si="25"/>
        <v>0</v>
      </c>
      <c r="R277" s="160" t="str">
        <f t="shared" si="26"/>
        <v/>
      </c>
      <c r="S277" s="160" t="str">
        <f t="shared" si="27"/>
        <v/>
      </c>
      <c r="T277" s="50" t="str">
        <f>IF($F277="","",IF(ISERROR(VLOOKUP(F277,PROVEEDORES!$D$8:$I$507,5,0)),1,VLOOKUP($F277,PROVEEDORES!$D$8:$I$507,5,0)))</f>
        <v/>
      </c>
    </row>
    <row r="278" spans="3:20" ht="17.45" customHeight="1" x14ac:dyDescent="0.25">
      <c r="C278" s="188"/>
      <c r="D278" s="189"/>
      <c r="E278" s="178"/>
      <c r="F278" s="178"/>
      <c r="G278" s="190">
        <f>DATOS!$E$13</f>
        <v>1</v>
      </c>
      <c r="H278" s="178"/>
      <c r="I278" s="191"/>
      <c r="J278" s="178"/>
      <c r="K278" s="178"/>
      <c r="L278" s="178"/>
      <c r="M278" s="178"/>
      <c r="N278" s="160" t="str">
        <f t="shared" si="23"/>
        <v/>
      </c>
      <c r="O278" s="21"/>
      <c r="P278" s="160" t="str">
        <f t="shared" si="24"/>
        <v/>
      </c>
      <c r="Q278" s="160">
        <f t="shared" si="25"/>
        <v>0</v>
      </c>
      <c r="R278" s="160" t="str">
        <f t="shared" si="26"/>
        <v/>
      </c>
      <c r="S278" s="160" t="str">
        <f t="shared" si="27"/>
        <v/>
      </c>
      <c r="T278" s="50" t="str">
        <f>IF($F278="","",IF(ISERROR(VLOOKUP(F278,PROVEEDORES!$D$8:$I$507,5,0)),1,VLOOKUP($F278,PROVEEDORES!$D$8:$I$507,5,0)))</f>
        <v/>
      </c>
    </row>
    <row r="279" spans="3:20" ht="17.45" customHeight="1" x14ac:dyDescent="0.25">
      <c r="C279" s="188"/>
      <c r="D279" s="189"/>
      <c r="E279" s="178"/>
      <c r="F279" s="178"/>
      <c r="G279" s="190">
        <f>DATOS!$E$13</f>
        <v>1</v>
      </c>
      <c r="H279" s="178"/>
      <c r="I279" s="191"/>
      <c r="J279" s="178"/>
      <c r="K279" s="178"/>
      <c r="L279" s="178"/>
      <c r="M279" s="178"/>
      <c r="N279" s="160" t="str">
        <f t="shared" si="23"/>
        <v/>
      </c>
      <c r="O279" s="21"/>
      <c r="P279" s="160" t="str">
        <f t="shared" si="24"/>
        <v/>
      </c>
      <c r="Q279" s="160">
        <f t="shared" si="25"/>
        <v>0</v>
      </c>
      <c r="R279" s="160" t="str">
        <f t="shared" si="26"/>
        <v/>
      </c>
      <c r="S279" s="160" t="str">
        <f t="shared" si="27"/>
        <v/>
      </c>
      <c r="T279" s="50" t="str">
        <f>IF($F279="","",IF(ISERROR(VLOOKUP(F279,PROVEEDORES!$D$8:$I$507,5,0)),1,VLOOKUP($F279,PROVEEDORES!$D$8:$I$507,5,0)))</f>
        <v/>
      </c>
    </row>
    <row r="280" spans="3:20" ht="17.45" customHeight="1" x14ac:dyDescent="0.25">
      <c r="C280" s="188"/>
      <c r="D280" s="189"/>
      <c r="E280" s="178"/>
      <c r="F280" s="178"/>
      <c r="G280" s="190">
        <f>DATOS!$E$13</f>
        <v>1</v>
      </c>
      <c r="H280" s="178"/>
      <c r="I280" s="191"/>
      <c r="J280" s="178"/>
      <c r="K280" s="178"/>
      <c r="L280" s="178"/>
      <c r="M280" s="178"/>
      <c r="N280" s="160" t="str">
        <f t="shared" si="23"/>
        <v/>
      </c>
      <c r="O280" s="21"/>
      <c r="P280" s="160" t="str">
        <f t="shared" si="24"/>
        <v/>
      </c>
      <c r="Q280" s="160">
        <f t="shared" si="25"/>
        <v>0</v>
      </c>
      <c r="R280" s="160" t="str">
        <f t="shared" si="26"/>
        <v/>
      </c>
      <c r="S280" s="160" t="str">
        <f t="shared" si="27"/>
        <v/>
      </c>
      <c r="T280" s="50" t="str">
        <f>IF($F280="","",IF(ISERROR(VLOOKUP(F280,PROVEEDORES!$D$8:$I$507,5,0)),1,VLOOKUP($F280,PROVEEDORES!$D$8:$I$507,5,0)))</f>
        <v/>
      </c>
    </row>
    <row r="281" spans="3:20" ht="17.45" customHeight="1" x14ac:dyDescent="0.25">
      <c r="C281" s="188"/>
      <c r="D281" s="189"/>
      <c r="E281" s="178"/>
      <c r="F281" s="178"/>
      <c r="G281" s="190">
        <f>DATOS!$E$13</f>
        <v>1</v>
      </c>
      <c r="H281" s="178"/>
      <c r="I281" s="191"/>
      <c r="J281" s="178"/>
      <c r="K281" s="178"/>
      <c r="L281" s="178"/>
      <c r="M281" s="178"/>
      <c r="N281" s="160" t="str">
        <f t="shared" si="23"/>
        <v/>
      </c>
      <c r="O281" s="21"/>
      <c r="P281" s="160" t="str">
        <f t="shared" si="24"/>
        <v/>
      </c>
      <c r="Q281" s="160">
        <f t="shared" si="25"/>
        <v>0</v>
      </c>
      <c r="R281" s="160" t="str">
        <f t="shared" si="26"/>
        <v/>
      </c>
      <c r="S281" s="160" t="str">
        <f t="shared" si="27"/>
        <v/>
      </c>
      <c r="T281" s="50" t="str">
        <f>IF($F281="","",IF(ISERROR(VLOOKUP(F281,PROVEEDORES!$D$8:$I$507,5,0)),1,VLOOKUP($F281,PROVEEDORES!$D$8:$I$507,5,0)))</f>
        <v/>
      </c>
    </row>
    <row r="282" spans="3:20" ht="17.45" customHeight="1" x14ac:dyDescent="0.25">
      <c r="C282" s="188"/>
      <c r="D282" s="189"/>
      <c r="E282" s="178"/>
      <c r="F282" s="178"/>
      <c r="G282" s="190">
        <f>DATOS!$E$13</f>
        <v>1</v>
      </c>
      <c r="H282" s="178"/>
      <c r="I282" s="191"/>
      <c r="J282" s="178"/>
      <c r="K282" s="178"/>
      <c r="L282" s="178"/>
      <c r="M282" s="178"/>
      <c r="N282" s="160" t="str">
        <f t="shared" si="23"/>
        <v/>
      </c>
      <c r="O282" s="21"/>
      <c r="P282" s="160" t="str">
        <f t="shared" si="24"/>
        <v/>
      </c>
      <c r="Q282" s="160">
        <f t="shared" si="25"/>
        <v>0</v>
      </c>
      <c r="R282" s="160" t="str">
        <f t="shared" si="26"/>
        <v/>
      </c>
      <c r="S282" s="160" t="str">
        <f t="shared" si="27"/>
        <v/>
      </c>
      <c r="T282" s="50" t="str">
        <f>IF($F282="","",IF(ISERROR(VLOOKUP(F282,PROVEEDORES!$D$8:$I$507,5,0)),1,VLOOKUP($F282,PROVEEDORES!$D$8:$I$507,5,0)))</f>
        <v/>
      </c>
    </row>
    <row r="283" spans="3:20" ht="17.45" customHeight="1" x14ac:dyDescent="0.25">
      <c r="C283" s="188"/>
      <c r="D283" s="189"/>
      <c r="E283" s="178"/>
      <c r="F283" s="178"/>
      <c r="G283" s="190">
        <f>DATOS!$E$13</f>
        <v>1</v>
      </c>
      <c r="H283" s="178"/>
      <c r="I283" s="191"/>
      <c r="J283" s="178"/>
      <c r="K283" s="178"/>
      <c r="L283" s="178"/>
      <c r="M283" s="178"/>
      <c r="N283" s="160" t="str">
        <f t="shared" si="23"/>
        <v/>
      </c>
      <c r="O283" s="21"/>
      <c r="P283" s="160" t="str">
        <f t="shared" si="24"/>
        <v/>
      </c>
      <c r="Q283" s="160">
        <f t="shared" si="25"/>
        <v>0</v>
      </c>
      <c r="R283" s="160" t="str">
        <f t="shared" si="26"/>
        <v/>
      </c>
      <c r="S283" s="160" t="str">
        <f t="shared" si="27"/>
        <v/>
      </c>
      <c r="T283" s="50" t="str">
        <f>IF($F283="","",IF(ISERROR(VLOOKUP(F283,PROVEEDORES!$D$8:$I$507,5,0)),1,VLOOKUP($F283,PROVEEDORES!$D$8:$I$507,5,0)))</f>
        <v/>
      </c>
    </row>
    <row r="284" spans="3:20" ht="17.45" customHeight="1" x14ac:dyDescent="0.25">
      <c r="C284" s="188"/>
      <c r="D284" s="189"/>
      <c r="E284" s="178"/>
      <c r="F284" s="178"/>
      <c r="G284" s="190">
        <f>DATOS!$E$13</f>
        <v>1</v>
      </c>
      <c r="H284" s="178"/>
      <c r="I284" s="191"/>
      <c r="J284" s="178"/>
      <c r="K284" s="178"/>
      <c r="L284" s="178"/>
      <c r="M284" s="178"/>
      <c r="N284" s="160" t="str">
        <f t="shared" si="23"/>
        <v/>
      </c>
      <c r="O284" s="21"/>
      <c r="P284" s="160" t="str">
        <f t="shared" si="24"/>
        <v/>
      </c>
      <c r="Q284" s="160">
        <f t="shared" si="25"/>
        <v>0</v>
      </c>
      <c r="R284" s="160" t="str">
        <f t="shared" si="26"/>
        <v/>
      </c>
      <c r="S284" s="160" t="str">
        <f t="shared" si="27"/>
        <v/>
      </c>
      <c r="T284" s="50" t="str">
        <f>IF($F284="","",IF(ISERROR(VLOOKUP(F284,PROVEEDORES!$D$8:$I$507,5,0)),1,VLOOKUP($F284,PROVEEDORES!$D$8:$I$507,5,0)))</f>
        <v/>
      </c>
    </row>
    <row r="285" spans="3:20" ht="17.45" customHeight="1" x14ac:dyDescent="0.25">
      <c r="C285" s="188"/>
      <c r="D285" s="189"/>
      <c r="E285" s="178"/>
      <c r="F285" s="178"/>
      <c r="G285" s="190">
        <f>DATOS!$E$13</f>
        <v>1</v>
      </c>
      <c r="H285" s="178"/>
      <c r="I285" s="191"/>
      <c r="J285" s="178"/>
      <c r="K285" s="178"/>
      <c r="L285" s="178"/>
      <c r="M285" s="178"/>
      <c r="N285" s="160" t="str">
        <f t="shared" si="23"/>
        <v/>
      </c>
      <c r="O285" s="21"/>
      <c r="P285" s="160" t="str">
        <f t="shared" si="24"/>
        <v/>
      </c>
      <c r="Q285" s="160">
        <f t="shared" si="25"/>
        <v>0</v>
      </c>
      <c r="R285" s="160" t="str">
        <f t="shared" si="26"/>
        <v/>
      </c>
      <c r="S285" s="160" t="str">
        <f t="shared" si="27"/>
        <v/>
      </c>
      <c r="T285" s="50" t="str">
        <f>IF($F285="","",IF(ISERROR(VLOOKUP(F285,PROVEEDORES!$D$8:$I$507,5,0)),1,VLOOKUP($F285,PROVEEDORES!$D$8:$I$507,5,0)))</f>
        <v/>
      </c>
    </row>
    <row r="286" spans="3:20" ht="17.45" customHeight="1" x14ac:dyDescent="0.25">
      <c r="C286" s="188"/>
      <c r="D286" s="189"/>
      <c r="E286" s="178"/>
      <c r="F286" s="178"/>
      <c r="G286" s="190">
        <f>DATOS!$E$13</f>
        <v>1</v>
      </c>
      <c r="H286" s="178"/>
      <c r="I286" s="191"/>
      <c r="J286" s="178"/>
      <c r="K286" s="178"/>
      <c r="L286" s="178"/>
      <c r="M286" s="178"/>
      <c r="N286" s="160" t="str">
        <f t="shared" si="23"/>
        <v/>
      </c>
      <c r="O286" s="21"/>
      <c r="P286" s="160" t="str">
        <f t="shared" si="24"/>
        <v/>
      </c>
      <c r="Q286" s="160">
        <f t="shared" si="25"/>
        <v>0</v>
      </c>
      <c r="R286" s="160" t="str">
        <f t="shared" si="26"/>
        <v/>
      </c>
      <c r="S286" s="160" t="str">
        <f t="shared" si="27"/>
        <v/>
      </c>
      <c r="T286" s="50" t="str">
        <f>IF($F286="","",IF(ISERROR(VLOOKUP(F286,PROVEEDORES!$D$8:$I$507,5,0)),1,VLOOKUP($F286,PROVEEDORES!$D$8:$I$507,5,0)))</f>
        <v/>
      </c>
    </row>
    <row r="287" spans="3:20" ht="17.45" customHeight="1" x14ac:dyDescent="0.25">
      <c r="C287" s="188"/>
      <c r="D287" s="189"/>
      <c r="E287" s="178"/>
      <c r="F287" s="178"/>
      <c r="G287" s="190">
        <f>DATOS!$E$13</f>
        <v>1</v>
      </c>
      <c r="H287" s="178"/>
      <c r="I287" s="191"/>
      <c r="J287" s="178"/>
      <c r="K287" s="178"/>
      <c r="L287" s="178"/>
      <c r="M287" s="178"/>
      <c r="N287" s="160" t="str">
        <f t="shared" si="23"/>
        <v/>
      </c>
      <c r="O287" s="21"/>
      <c r="P287" s="160" t="str">
        <f t="shared" si="24"/>
        <v/>
      </c>
      <c r="Q287" s="160">
        <f t="shared" si="25"/>
        <v>0</v>
      </c>
      <c r="R287" s="160" t="str">
        <f t="shared" si="26"/>
        <v/>
      </c>
      <c r="S287" s="160" t="str">
        <f t="shared" si="27"/>
        <v/>
      </c>
      <c r="T287" s="50" t="str">
        <f>IF($F287="","",IF(ISERROR(VLOOKUP(F287,PROVEEDORES!$D$8:$I$507,5,0)),1,VLOOKUP($F287,PROVEEDORES!$D$8:$I$507,5,0)))</f>
        <v/>
      </c>
    </row>
    <row r="288" spans="3:20" ht="17.45" customHeight="1" x14ac:dyDescent="0.25">
      <c r="C288" s="188"/>
      <c r="D288" s="189"/>
      <c r="E288" s="178"/>
      <c r="F288" s="178"/>
      <c r="G288" s="190">
        <f>DATOS!$E$13</f>
        <v>1</v>
      </c>
      <c r="H288" s="178"/>
      <c r="I288" s="191"/>
      <c r="J288" s="178"/>
      <c r="K288" s="178"/>
      <c r="L288" s="178"/>
      <c r="M288" s="178"/>
      <c r="N288" s="160" t="str">
        <f t="shared" si="23"/>
        <v/>
      </c>
      <c r="O288" s="21"/>
      <c r="P288" s="160" t="str">
        <f t="shared" si="24"/>
        <v/>
      </c>
      <c r="Q288" s="160">
        <f t="shared" si="25"/>
        <v>0</v>
      </c>
      <c r="R288" s="160" t="str">
        <f t="shared" si="26"/>
        <v/>
      </c>
      <c r="S288" s="160" t="str">
        <f t="shared" si="27"/>
        <v/>
      </c>
      <c r="T288" s="50" t="str">
        <f>IF($F288="","",IF(ISERROR(VLOOKUP(F288,PROVEEDORES!$D$8:$I$507,5,0)),1,VLOOKUP($F288,PROVEEDORES!$D$8:$I$507,5,0)))</f>
        <v/>
      </c>
    </row>
    <row r="289" spans="3:20" ht="17.45" customHeight="1" x14ac:dyDescent="0.25">
      <c r="C289" s="188"/>
      <c r="D289" s="189"/>
      <c r="E289" s="178"/>
      <c r="F289" s="178"/>
      <c r="G289" s="190">
        <f>DATOS!$E$13</f>
        <v>1</v>
      </c>
      <c r="H289" s="178"/>
      <c r="I289" s="191"/>
      <c r="J289" s="178"/>
      <c r="K289" s="178"/>
      <c r="L289" s="178"/>
      <c r="M289" s="178"/>
      <c r="N289" s="160" t="str">
        <f t="shared" si="23"/>
        <v/>
      </c>
      <c r="O289" s="21"/>
      <c r="P289" s="160" t="str">
        <f t="shared" si="24"/>
        <v/>
      </c>
      <c r="Q289" s="160">
        <f t="shared" si="25"/>
        <v>0</v>
      </c>
      <c r="R289" s="160" t="str">
        <f t="shared" si="26"/>
        <v/>
      </c>
      <c r="S289" s="160" t="str">
        <f t="shared" si="27"/>
        <v/>
      </c>
      <c r="T289" s="50" t="str">
        <f>IF($F289="","",IF(ISERROR(VLOOKUP(F289,PROVEEDORES!$D$8:$I$507,5,0)),1,VLOOKUP($F289,PROVEEDORES!$D$8:$I$507,5,0)))</f>
        <v/>
      </c>
    </row>
    <row r="290" spans="3:20" ht="17.45" customHeight="1" x14ac:dyDescent="0.25">
      <c r="C290" s="188"/>
      <c r="D290" s="189"/>
      <c r="E290" s="178"/>
      <c r="F290" s="178"/>
      <c r="G290" s="190">
        <f>DATOS!$E$13</f>
        <v>1</v>
      </c>
      <c r="H290" s="178"/>
      <c r="I290" s="191"/>
      <c r="J290" s="178"/>
      <c r="K290" s="178"/>
      <c r="L290" s="178"/>
      <c r="M290" s="178"/>
      <c r="N290" s="160" t="str">
        <f t="shared" si="23"/>
        <v/>
      </c>
      <c r="O290" s="21"/>
      <c r="P290" s="160" t="str">
        <f t="shared" si="24"/>
        <v/>
      </c>
      <c r="Q290" s="160">
        <f t="shared" si="25"/>
        <v>0</v>
      </c>
      <c r="R290" s="160" t="str">
        <f t="shared" si="26"/>
        <v/>
      </c>
      <c r="S290" s="160" t="str">
        <f t="shared" si="27"/>
        <v/>
      </c>
      <c r="T290" s="50" t="str">
        <f>IF($F290="","",IF(ISERROR(VLOOKUP(F290,PROVEEDORES!$D$8:$I$507,5,0)),1,VLOOKUP($F290,PROVEEDORES!$D$8:$I$507,5,0)))</f>
        <v/>
      </c>
    </row>
    <row r="291" spans="3:20" ht="17.45" customHeight="1" x14ac:dyDescent="0.25">
      <c r="C291" s="188"/>
      <c r="D291" s="189"/>
      <c r="E291" s="178"/>
      <c r="F291" s="178"/>
      <c r="G291" s="190">
        <f>DATOS!$E$13</f>
        <v>1</v>
      </c>
      <c r="H291" s="178"/>
      <c r="I291" s="191"/>
      <c r="J291" s="178"/>
      <c r="K291" s="178"/>
      <c r="L291" s="178"/>
      <c r="M291" s="178"/>
      <c r="N291" s="160" t="str">
        <f t="shared" si="23"/>
        <v/>
      </c>
      <c r="O291" s="21"/>
      <c r="P291" s="160" t="str">
        <f t="shared" si="24"/>
        <v/>
      </c>
      <c r="Q291" s="160">
        <f t="shared" si="25"/>
        <v>0</v>
      </c>
      <c r="R291" s="160" t="str">
        <f t="shared" si="26"/>
        <v/>
      </c>
      <c r="S291" s="160" t="str">
        <f t="shared" si="27"/>
        <v/>
      </c>
      <c r="T291" s="50" t="str">
        <f>IF($F291="","",IF(ISERROR(VLOOKUP(F291,PROVEEDORES!$D$8:$I$507,5,0)),1,VLOOKUP($F291,PROVEEDORES!$D$8:$I$507,5,0)))</f>
        <v/>
      </c>
    </row>
    <row r="292" spans="3:20" ht="17.45" customHeight="1" x14ac:dyDescent="0.25">
      <c r="C292" s="188"/>
      <c r="D292" s="189"/>
      <c r="E292" s="178"/>
      <c r="F292" s="178"/>
      <c r="G292" s="190">
        <f>DATOS!$E$13</f>
        <v>1</v>
      </c>
      <c r="H292" s="178"/>
      <c r="I292" s="191"/>
      <c r="J292" s="178"/>
      <c r="K292" s="178"/>
      <c r="L292" s="178"/>
      <c r="M292" s="178"/>
      <c r="N292" s="160" t="str">
        <f t="shared" si="23"/>
        <v/>
      </c>
      <c r="O292" s="21"/>
      <c r="P292" s="160" t="str">
        <f t="shared" si="24"/>
        <v/>
      </c>
      <c r="Q292" s="160">
        <f t="shared" si="25"/>
        <v>0</v>
      </c>
      <c r="R292" s="160" t="str">
        <f t="shared" si="26"/>
        <v/>
      </c>
      <c r="S292" s="160" t="str">
        <f t="shared" si="27"/>
        <v/>
      </c>
      <c r="T292" s="50" t="str">
        <f>IF($F292="","",IF(ISERROR(VLOOKUP(F292,PROVEEDORES!$D$8:$I$507,5,0)),1,VLOOKUP($F292,PROVEEDORES!$D$8:$I$507,5,0)))</f>
        <v/>
      </c>
    </row>
    <row r="293" spans="3:20" ht="17.45" customHeight="1" x14ac:dyDescent="0.25">
      <c r="C293" s="188"/>
      <c r="D293" s="189"/>
      <c r="E293" s="178"/>
      <c r="F293" s="178"/>
      <c r="G293" s="190">
        <f>DATOS!$E$13</f>
        <v>1</v>
      </c>
      <c r="H293" s="178"/>
      <c r="I293" s="191"/>
      <c r="J293" s="178"/>
      <c r="K293" s="178"/>
      <c r="L293" s="178"/>
      <c r="M293" s="178"/>
      <c r="N293" s="160" t="str">
        <f t="shared" si="23"/>
        <v/>
      </c>
      <c r="O293" s="21"/>
      <c r="P293" s="160" t="str">
        <f t="shared" si="24"/>
        <v/>
      </c>
      <c r="Q293" s="160">
        <f t="shared" si="25"/>
        <v>0</v>
      </c>
      <c r="R293" s="160" t="str">
        <f t="shared" si="26"/>
        <v/>
      </c>
      <c r="S293" s="160" t="str">
        <f t="shared" si="27"/>
        <v/>
      </c>
      <c r="T293" s="50" t="str">
        <f>IF($F293="","",IF(ISERROR(VLOOKUP(F293,PROVEEDORES!$D$8:$I$507,5,0)),1,VLOOKUP($F293,PROVEEDORES!$D$8:$I$507,5,0)))</f>
        <v/>
      </c>
    </row>
    <row r="294" spans="3:20" ht="17.45" customHeight="1" x14ac:dyDescent="0.25">
      <c r="C294" s="188"/>
      <c r="D294" s="189"/>
      <c r="E294" s="178"/>
      <c r="F294" s="178"/>
      <c r="G294" s="190">
        <f>DATOS!$E$13</f>
        <v>1</v>
      </c>
      <c r="H294" s="178"/>
      <c r="I294" s="191"/>
      <c r="J294" s="178"/>
      <c r="K294" s="178"/>
      <c r="L294" s="178"/>
      <c r="M294" s="178"/>
      <c r="N294" s="160" t="str">
        <f t="shared" si="23"/>
        <v/>
      </c>
      <c r="O294" s="21"/>
      <c r="P294" s="160" t="str">
        <f t="shared" si="24"/>
        <v/>
      </c>
      <c r="Q294" s="160">
        <f t="shared" si="25"/>
        <v>0</v>
      </c>
      <c r="R294" s="160" t="str">
        <f t="shared" si="26"/>
        <v/>
      </c>
      <c r="S294" s="160" t="str">
        <f t="shared" si="27"/>
        <v/>
      </c>
      <c r="T294" s="50" t="str">
        <f>IF($F294="","",IF(ISERROR(VLOOKUP(F294,PROVEEDORES!$D$8:$I$507,5,0)),1,VLOOKUP($F294,PROVEEDORES!$D$8:$I$507,5,0)))</f>
        <v/>
      </c>
    </row>
    <row r="295" spans="3:20" ht="17.45" customHeight="1" x14ac:dyDescent="0.25">
      <c r="C295" s="188"/>
      <c r="D295" s="189"/>
      <c r="E295" s="178"/>
      <c r="F295" s="178"/>
      <c r="G295" s="190">
        <f>DATOS!$E$13</f>
        <v>1</v>
      </c>
      <c r="H295" s="178"/>
      <c r="I295" s="191"/>
      <c r="J295" s="178"/>
      <c r="K295" s="178"/>
      <c r="L295" s="178"/>
      <c r="M295" s="178"/>
      <c r="N295" s="160" t="str">
        <f t="shared" si="23"/>
        <v/>
      </c>
      <c r="O295" s="21"/>
      <c r="P295" s="160" t="str">
        <f t="shared" si="24"/>
        <v/>
      </c>
      <c r="Q295" s="160">
        <f t="shared" si="25"/>
        <v>0</v>
      </c>
      <c r="R295" s="160" t="str">
        <f t="shared" si="26"/>
        <v/>
      </c>
      <c r="S295" s="160" t="str">
        <f t="shared" si="27"/>
        <v/>
      </c>
      <c r="T295" s="50" t="str">
        <f>IF($F295="","",IF(ISERROR(VLOOKUP(F295,PROVEEDORES!$D$8:$I$507,5,0)),1,VLOOKUP($F295,PROVEEDORES!$D$8:$I$507,5,0)))</f>
        <v/>
      </c>
    </row>
    <row r="296" spans="3:20" ht="17.45" customHeight="1" x14ac:dyDescent="0.25">
      <c r="C296" s="188"/>
      <c r="D296" s="189"/>
      <c r="E296" s="178"/>
      <c r="F296" s="178"/>
      <c r="G296" s="190">
        <f>DATOS!$E$13</f>
        <v>1</v>
      </c>
      <c r="H296" s="178"/>
      <c r="I296" s="191"/>
      <c r="J296" s="178"/>
      <c r="K296" s="178"/>
      <c r="L296" s="178"/>
      <c r="M296" s="178"/>
      <c r="N296" s="160" t="str">
        <f t="shared" si="23"/>
        <v/>
      </c>
      <c r="O296" s="21"/>
      <c r="P296" s="160" t="str">
        <f t="shared" si="24"/>
        <v/>
      </c>
      <c r="Q296" s="160">
        <f t="shared" si="25"/>
        <v>0</v>
      </c>
      <c r="R296" s="160" t="str">
        <f t="shared" si="26"/>
        <v/>
      </c>
      <c r="S296" s="160" t="str">
        <f t="shared" si="27"/>
        <v/>
      </c>
      <c r="T296" s="50" t="str">
        <f>IF($F296="","",IF(ISERROR(VLOOKUP(F296,PROVEEDORES!$D$8:$I$507,5,0)),1,VLOOKUP($F296,PROVEEDORES!$D$8:$I$507,5,0)))</f>
        <v/>
      </c>
    </row>
    <row r="297" spans="3:20" ht="17.45" customHeight="1" x14ac:dyDescent="0.25">
      <c r="C297" s="188"/>
      <c r="D297" s="189"/>
      <c r="E297" s="178"/>
      <c r="F297" s="178"/>
      <c r="G297" s="190">
        <f>DATOS!$E$13</f>
        <v>1</v>
      </c>
      <c r="H297" s="178"/>
      <c r="I297" s="191"/>
      <c r="J297" s="178"/>
      <c r="K297" s="178"/>
      <c r="L297" s="178"/>
      <c r="M297" s="178"/>
      <c r="N297" s="160" t="str">
        <f t="shared" si="23"/>
        <v/>
      </c>
      <c r="O297" s="21"/>
      <c r="P297" s="160" t="str">
        <f t="shared" si="24"/>
        <v/>
      </c>
      <c r="Q297" s="160">
        <f t="shared" si="25"/>
        <v>0</v>
      </c>
      <c r="R297" s="160" t="str">
        <f t="shared" si="26"/>
        <v/>
      </c>
      <c r="S297" s="160" t="str">
        <f t="shared" si="27"/>
        <v/>
      </c>
      <c r="T297" s="50" t="str">
        <f>IF($F297="","",IF(ISERROR(VLOOKUP(F297,PROVEEDORES!$D$8:$I$507,5,0)),1,VLOOKUP($F297,PROVEEDORES!$D$8:$I$507,5,0)))</f>
        <v/>
      </c>
    </row>
    <row r="298" spans="3:20" ht="17.45" customHeight="1" x14ac:dyDescent="0.25">
      <c r="C298" s="188"/>
      <c r="D298" s="189"/>
      <c r="E298" s="178"/>
      <c r="F298" s="178"/>
      <c r="G298" s="190">
        <f>DATOS!$E$13</f>
        <v>1</v>
      </c>
      <c r="H298" s="178"/>
      <c r="I298" s="191"/>
      <c r="J298" s="178"/>
      <c r="K298" s="178"/>
      <c r="L298" s="178"/>
      <c r="M298" s="178"/>
      <c r="N298" s="160" t="str">
        <f t="shared" si="23"/>
        <v/>
      </c>
      <c r="O298" s="21"/>
      <c r="P298" s="160" t="str">
        <f t="shared" si="24"/>
        <v/>
      </c>
      <c r="Q298" s="160">
        <f t="shared" si="25"/>
        <v>0</v>
      </c>
      <c r="R298" s="160" t="str">
        <f t="shared" si="26"/>
        <v/>
      </c>
      <c r="S298" s="160" t="str">
        <f t="shared" si="27"/>
        <v/>
      </c>
      <c r="T298" s="50" t="str">
        <f>IF($F298="","",IF(ISERROR(VLOOKUP(F298,PROVEEDORES!$D$8:$I$507,5,0)),1,VLOOKUP($F298,PROVEEDORES!$D$8:$I$507,5,0)))</f>
        <v/>
      </c>
    </row>
    <row r="299" spans="3:20" ht="17.45" customHeight="1" x14ac:dyDescent="0.25">
      <c r="C299" s="188"/>
      <c r="D299" s="189"/>
      <c r="E299" s="178"/>
      <c r="F299" s="178"/>
      <c r="G299" s="190">
        <f>DATOS!$E$13</f>
        <v>1</v>
      </c>
      <c r="H299" s="178"/>
      <c r="I299" s="191"/>
      <c r="J299" s="178"/>
      <c r="K299" s="178"/>
      <c r="L299" s="178"/>
      <c r="M299" s="178"/>
      <c r="N299" s="160" t="str">
        <f t="shared" si="23"/>
        <v/>
      </c>
      <c r="O299" s="21"/>
      <c r="P299" s="160" t="str">
        <f t="shared" si="24"/>
        <v/>
      </c>
      <c r="Q299" s="160">
        <f t="shared" si="25"/>
        <v>0</v>
      </c>
      <c r="R299" s="160" t="str">
        <f t="shared" si="26"/>
        <v/>
      </c>
      <c r="S299" s="160" t="str">
        <f t="shared" si="27"/>
        <v/>
      </c>
      <c r="T299" s="50" t="str">
        <f>IF($F299="","",IF(ISERROR(VLOOKUP(F299,PROVEEDORES!$D$8:$I$507,5,0)),1,VLOOKUP($F299,PROVEEDORES!$D$8:$I$507,5,0)))</f>
        <v/>
      </c>
    </row>
    <row r="300" spans="3:20" ht="17.45" customHeight="1" x14ac:dyDescent="0.25">
      <c r="C300" s="188"/>
      <c r="D300" s="189"/>
      <c r="E300" s="178"/>
      <c r="F300" s="178"/>
      <c r="G300" s="190">
        <f>DATOS!$E$13</f>
        <v>1</v>
      </c>
      <c r="H300" s="178"/>
      <c r="I300" s="191"/>
      <c r="J300" s="178"/>
      <c r="K300" s="178"/>
      <c r="L300" s="178"/>
      <c r="M300" s="178"/>
      <c r="N300" s="160" t="str">
        <f t="shared" si="23"/>
        <v/>
      </c>
      <c r="O300" s="21"/>
      <c r="P300" s="160" t="str">
        <f t="shared" si="24"/>
        <v/>
      </c>
      <c r="Q300" s="160">
        <f t="shared" si="25"/>
        <v>0</v>
      </c>
      <c r="R300" s="160" t="str">
        <f t="shared" si="26"/>
        <v/>
      </c>
      <c r="S300" s="160" t="str">
        <f t="shared" si="27"/>
        <v/>
      </c>
      <c r="T300" s="50" t="str">
        <f>IF($F300="","",IF(ISERROR(VLOOKUP(F300,PROVEEDORES!$D$8:$I$507,5,0)),1,VLOOKUP($F300,PROVEEDORES!$D$8:$I$507,5,0)))</f>
        <v/>
      </c>
    </row>
    <row r="301" spans="3:20" ht="17.45" customHeight="1" x14ac:dyDescent="0.25">
      <c r="C301" s="188"/>
      <c r="D301" s="189"/>
      <c r="E301" s="178"/>
      <c r="F301" s="178"/>
      <c r="G301" s="190">
        <f>DATOS!$E$13</f>
        <v>1</v>
      </c>
      <c r="H301" s="178"/>
      <c r="I301" s="191"/>
      <c r="J301" s="178"/>
      <c r="K301" s="178"/>
      <c r="L301" s="178"/>
      <c r="M301" s="178"/>
      <c r="N301" s="160" t="str">
        <f t="shared" si="23"/>
        <v/>
      </c>
      <c r="O301" s="21"/>
      <c r="P301" s="160" t="str">
        <f t="shared" si="24"/>
        <v/>
      </c>
      <c r="Q301" s="160">
        <f t="shared" si="25"/>
        <v>0</v>
      </c>
      <c r="R301" s="160" t="str">
        <f t="shared" si="26"/>
        <v/>
      </c>
      <c r="S301" s="160" t="str">
        <f t="shared" si="27"/>
        <v/>
      </c>
      <c r="T301" s="50" t="str">
        <f>IF($F301="","",IF(ISERROR(VLOOKUP(F301,PROVEEDORES!$D$8:$I$507,5,0)),1,VLOOKUP($F301,PROVEEDORES!$D$8:$I$507,5,0)))</f>
        <v/>
      </c>
    </row>
    <row r="302" spans="3:20" ht="17.45" customHeight="1" x14ac:dyDescent="0.25">
      <c r="C302" s="188"/>
      <c r="D302" s="189"/>
      <c r="E302" s="178"/>
      <c r="F302" s="178"/>
      <c r="G302" s="190">
        <f>DATOS!$E$13</f>
        <v>1</v>
      </c>
      <c r="H302" s="178"/>
      <c r="I302" s="191"/>
      <c r="J302" s="178"/>
      <c r="K302" s="178"/>
      <c r="L302" s="178"/>
      <c r="M302" s="178"/>
      <c r="N302" s="160" t="str">
        <f t="shared" si="23"/>
        <v/>
      </c>
      <c r="O302" s="21"/>
      <c r="P302" s="160" t="str">
        <f t="shared" si="24"/>
        <v/>
      </c>
      <c r="Q302" s="160">
        <f t="shared" si="25"/>
        <v>0</v>
      </c>
      <c r="R302" s="160" t="str">
        <f t="shared" si="26"/>
        <v/>
      </c>
      <c r="S302" s="160" t="str">
        <f t="shared" si="27"/>
        <v/>
      </c>
      <c r="T302" s="50" t="str">
        <f>IF($F302="","",IF(ISERROR(VLOOKUP(F302,PROVEEDORES!$D$8:$I$507,5,0)),1,VLOOKUP($F302,PROVEEDORES!$D$8:$I$507,5,0)))</f>
        <v/>
      </c>
    </row>
    <row r="303" spans="3:20" ht="17.45" customHeight="1" x14ac:dyDescent="0.25">
      <c r="C303" s="188"/>
      <c r="D303" s="189"/>
      <c r="E303" s="178"/>
      <c r="F303" s="178"/>
      <c r="G303" s="190">
        <f>DATOS!$E$13</f>
        <v>1</v>
      </c>
      <c r="H303" s="178"/>
      <c r="I303" s="191"/>
      <c r="J303" s="178"/>
      <c r="K303" s="178"/>
      <c r="L303" s="178"/>
      <c r="M303" s="178"/>
      <c r="N303" s="160" t="str">
        <f t="shared" si="23"/>
        <v/>
      </c>
      <c r="O303" s="21"/>
      <c r="P303" s="160" t="str">
        <f t="shared" si="24"/>
        <v/>
      </c>
      <c r="Q303" s="160">
        <f t="shared" si="25"/>
        <v>0</v>
      </c>
      <c r="R303" s="160" t="str">
        <f t="shared" si="26"/>
        <v/>
      </c>
      <c r="S303" s="160" t="str">
        <f t="shared" si="27"/>
        <v/>
      </c>
      <c r="T303" s="50" t="str">
        <f>IF($F303="","",IF(ISERROR(VLOOKUP(F303,PROVEEDORES!$D$8:$I$507,5,0)),1,VLOOKUP($F303,PROVEEDORES!$D$8:$I$507,5,0)))</f>
        <v/>
      </c>
    </row>
    <row r="304" spans="3:20" ht="17.45" customHeight="1" x14ac:dyDescent="0.25">
      <c r="C304" s="188"/>
      <c r="D304" s="189"/>
      <c r="E304" s="178"/>
      <c r="F304" s="178"/>
      <c r="G304" s="190">
        <f>DATOS!$E$13</f>
        <v>1</v>
      </c>
      <c r="H304" s="178"/>
      <c r="I304" s="191"/>
      <c r="J304" s="178"/>
      <c r="K304" s="178"/>
      <c r="L304" s="178"/>
      <c r="M304" s="178"/>
      <c r="N304" s="160" t="str">
        <f t="shared" si="23"/>
        <v/>
      </c>
      <c r="O304" s="21"/>
      <c r="P304" s="160" t="str">
        <f t="shared" si="24"/>
        <v/>
      </c>
      <c r="Q304" s="160">
        <f t="shared" si="25"/>
        <v>0</v>
      </c>
      <c r="R304" s="160" t="str">
        <f t="shared" si="26"/>
        <v/>
      </c>
      <c r="S304" s="160" t="str">
        <f t="shared" si="27"/>
        <v/>
      </c>
      <c r="T304" s="50" t="str">
        <f>IF($F304="","",IF(ISERROR(VLOOKUP(F304,PROVEEDORES!$D$8:$I$507,5,0)),1,VLOOKUP($F304,PROVEEDORES!$D$8:$I$507,5,0)))</f>
        <v/>
      </c>
    </row>
    <row r="305" spans="3:20" ht="17.45" customHeight="1" x14ac:dyDescent="0.25">
      <c r="C305" s="188"/>
      <c r="D305" s="189"/>
      <c r="E305" s="178"/>
      <c r="F305" s="178"/>
      <c r="G305" s="190">
        <f>DATOS!$E$13</f>
        <v>1</v>
      </c>
      <c r="H305" s="178"/>
      <c r="I305" s="191"/>
      <c r="J305" s="178"/>
      <c r="K305" s="178"/>
      <c r="L305" s="178"/>
      <c r="M305" s="178"/>
      <c r="N305" s="160" t="str">
        <f t="shared" si="23"/>
        <v/>
      </c>
      <c r="O305" s="21"/>
      <c r="P305" s="160" t="str">
        <f t="shared" si="24"/>
        <v/>
      </c>
      <c r="Q305" s="160">
        <f t="shared" si="25"/>
        <v>0</v>
      </c>
      <c r="R305" s="160" t="str">
        <f t="shared" si="26"/>
        <v/>
      </c>
      <c r="S305" s="160" t="str">
        <f t="shared" si="27"/>
        <v/>
      </c>
      <c r="T305" s="50" t="str">
        <f>IF($F305="","",IF(ISERROR(VLOOKUP(F305,PROVEEDORES!$D$8:$I$507,5,0)),1,VLOOKUP($F305,PROVEEDORES!$D$8:$I$507,5,0)))</f>
        <v/>
      </c>
    </row>
    <row r="306" spans="3:20" ht="17.45" customHeight="1" x14ac:dyDescent="0.25">
      <c r="C306" s="188"/>
      <c r="D306" s="189"/>
      <c r="E306" s="178"/>
      <c r="F306" s="178"/>
      <c r="G306" s="190">
        <f>DATOS!$E$13</f>
        <v>1</v>
      </c>
      <c r="H306" s="178"/>
      <c r="I306" s="191"/>
      <c r="J306" s="178"/>
      <c r="K306" s="178"/>
      <c r="L306" s="178"/>
      <c r="M306" s="178"/>
      <c r="N306" s="160" t="str">
        <f t="shared" si="23"/>
        <v/>
      </c>
      <c r="O306" s="21"/>
      <c r="P306" s="160" t="str">
        <f t="shared" si="24"/>
        <v/>
      </c>
      <c r="Q306" s="160">
        <f t="shared" si="25"/>
        <v>0</v>
      </c>
      <c r="R306" s="160" t="str">
        <f t="shared" si="26"/>
        <v/>
      </c>
      <c r="S306" s="160" t="str">
        <f t="shared" si="27"/>
        <v/>
      </c>
      <c r="T306" s="50" t="str">
        <f>IF($F306="","",IF(ISERROR(VLOOKUP(F306,PROVEEDORES!$D$8:$I$507,5,0)),1,VLOOKUP($F306,PROVEEDORES!$D$8:$I$507,5,0)))</f>
        <v/>
      </c>
    </row>
    <row r="307" spans="3:20" ht="17.45" customHeight="1" x14ac:dyDescent="0.25">
      <c r="C307" s="188"/>
      <c r="D307" s="189"/>
      <c r="E307" s="178"/>
      <c r="F307" s="178"/>
      <c r="G307" s="190">
        <f>DATOS!$E$13</f>
        <v>1</v>
      </c>
      <c r="H307" s="178"/>
      <c r="I307" s="191"/>
      <c r="J307" s="178"/>
      <c r="K307" s="178"/>
      <c r="L307" s="178"/>
      <c r="M307" s="178"/>
      <c r="N307" s="160" t="str">
        <f t="shared" si="23"/>
        <v/>
      </c>
      <c r="O307" s="21"/>
      <c r="P307" s="160" t="str">
        <f t="shared" si="24"/>
        <v/>
      </c>
      <c r="Q307" s="160">
        <f t="shared" si="25"/>
        <v>0</v>
      </c>
      <c r="R307" s="160" t="str">
        <f t="shared" si="26"/>
        <v/>
      </c>
      <c r="S307" s="160" t="str">
        <f t="shared" si="27"/>
        <v/>
      </c>
      <c r="T307" s="50" t="str">
        <f>IF($F307="","",IF(ISERROR(VLOOKUP(F307,PROVEEDORES!$D$8:$I$507,5,0)),1,VLOOKUP($F307,PROVEEDORES!$D$8:$I$507,5,0)))</f>
        <v/>
      </c>
    </row>
    <row r="308" spans="3:20" ht="17.45" customHeight="1" x14ac:dyDescent="0.25">
      <c r="C308" s="188"/>
      <c r="D308" s="189"/>
      <c r="E308" s="178"/>
      <c r="F308" s="178"/>
      <c r="G308" s="190">
        <f>DATOS!$E$13</f>
        <v>1</v>
      </c>
      <c r="H308" s="178"/>
      <c r="I308" s="191"/>
      <c r="J308" s="178"/>
      <c r="K308" s="178"/>
      <c r="L308" s="178"/>
      <c r="M308" s="178"/>
      <c r="N308" s="160" t="str">
        <f t="shared" si="23"/>
        <v/>
      </c>
      <c r="O308" s="21"/>
      <c r="P308" s="160" t="str">
        <f t="shared" si="24"/>
        <v/>
      </c>
      <c r="Q308" s="160">
        <f t="shared" si="25"/>
        <v>0</v>
      </c>
      <c r="R308" s="160" t="str">
        <f t="shared" si="26"/>
        <v/>
      </c>
      <c r="S308" s="160" t="str">
        <f t="shared" si="27"/>
        <v/>
      </c>
      <c r="T308" s="50" t="str">
        <f>IF($F308="","",IF(ISERROR(VLOOKUP(F308,PROVEEDORES!$D$8:$I$507,5,0)),1,VLOOKUP($F308,PROVEEDORES!$D$8:$I$507,5,0)))</f>
        <v/>
      </c>
    </row>
    <row r="309" spans="3:20" ht="17.45" customHeight="1" x14ac:dyDescent="0.25">
      <c r="C309" s="188"/>
      <c r="D309" s="189"/>
      <c r="E309" s="178"/>
      <c r="F309" s="178"/>
      <c r="G309" s="190">
        <f>DATOS!$E$13</f>
        <v>1</v>
      </c>
      <c r="H309" s="178"/>
      <c r="I309" s="191"/>
      <c r="J309" s="178"/>
      <c r="K309" s="178"/>
      <c r="L309" s="178"/>
      <c r="M309" s="178"/>
      <c r="N309" s="160" t="str">
        <f t="shared" si="23"/>
        <v/>
      </c>
      <c r="O309" s="21"/>
      <c r="P309" s="160" t="str">
        <f t="shared" si="24"/>
        <v/>
      </c>
      <c r="Q309" s="160">
        <f t="shared" si="25"/>
        <v>0</v>
      </c>
      <c r="R309" s="160" t="str">
        <f t="shared" si="26"/>
        <v/>
      </c>
      <c r="S309" s="160" t="str">
        <f t="shared" si="27"/>
        <v/>
      </c>
      <c r="T309" s="50" t="str">
        <f>IF($F309="","",IF(ISERROR(VLOOKUP(F309,PROVEEDORES!$D$8:$I$507,5,0)),1,VLOOKUP($F309,PROVEEDORES!$D$8:$I$507,5,0)))</f>
        <v/>
      </c>
    </row>
    <row r="310" spans="3:20" ht="17.45" customHeight="1" x14ac:dyDescent="0.25">
      <c r="C310" s="188"/>
      <c r="D310" s="189"/>
      <c r="E310" s="178"/>
      <c r="F310" s="178"/>
      <c r="G310" s="190">
        <f>DATOS!$E$13</f>
        <v>1</v>
      </c>
      <c r="H310" s="178"/>
      <c r="I310" s="191"/>
      <c r="J310" s="178"/>
      <c r="K310" s="178"/>
      <c r="L310" s="178"/>
      <c r="M310" s="178"/>
      <c r="N310" s="160" t="str">
        <f t="shared" si="23"/>
        <v/>
      </c>
      <c r="O310" s="21"/>
      <c r="P310" s="160" t="str">
        <f t="shared" si="24"/>
        <v/>
      </c>
      <c r="Q310" s="160">
        <f t="shared" si="25"/>
        <v>0</v>
      </c>
      <c r="R310" s="160" t="str">
        <f t="shared" si="26"/>
        <v/>
      </c>
      <c r="S310" s="160" t="str">
        <f t="shared" si="27"/>
        <v/>
      </c>
      <c r="T310" s="50" t="str">
        <f>IF($F310="","",IF(ISERROR(VLOOKUP(F310,PROVEEDORES!$D$8:$I$507,5,0)),1,VLOOKUP($F310,PROVEEDORES!$D$8:$I$507,5,0)))</f>
        <v/>
      </c>
    </row>
    <row r="311" spans="3:20" ht="17.45" customHeight="1" x14ac:dyDescent="0.25">
      <c r="C311" s="188"/>
      <c r="D311" s="189"/>
      <c r="E311" s="178"/>
      <c r="F311" s="178"/>
      <c r="G311" s="190">
        <f>DATOS!$E$13</f>
        <v>1</v>
      </c>
      <c r="H311" s="178"/>
      <c r="I311" s="191"/>
      <c r="J311" s="178"/>
      <c r="K311" s="178"/>
      <c r="L311" s="178"/>
      <c r="M311" s="178"/>
      <c r="N311" s="160" t="str">
        <f t="shared" si="23"/>
        <v/>
      </c>
      <c r="O311" s="21"/>
      <c r="P311" s="160" t="str">
        <f t="shared" si="24"/>
        <v/>
      </c>
      <c r="Q311" s="160">
        <f t="shared" si="25"/>
        <v>0</v>
      </c>
      <c r="R311" s="160" t="str">
        <f t="shared" si="26"/>
        <v/>
      </c>
      <c r="S311" s="160" t="str">
        <f t="shared" si="27"/>
        <v/>
      </c>
      <c r="T311" s="50" t="str">
        <f>IF($F311="","",IF(ISERROR(VLOOKUP(F311,PROVEEDORES!$D$8:$I$507,5,0)),1,VLOOKUP($F311,PROVEEDORES!$D$8:$I$507,5,0)))</f>
        <v/>
      </c>
    </row>
    <row r="312" spans="3:20" ht="17.45" customHeight="1" x14ac:dyDescent="0.25">
      <c r="C312" s="188"/>
      <c r="D312" s="189"/>
      <c r="E312" s="178"/>
      <c r="F312" s="178"/>
      <c r="G312" s="190">
        <f>DATOS!$E$13</f>
        <v>1</v>
      </c>
      <c r="H312" s="178"/>
      <c r="I312" s="191"/>
      <c r="J312" s="178"/>
      <c r="K312" s="178"/>
      <c r="L312" s="178"/>
      <c r="M312" s="178"/>
      <c r="N312" s="160" t="str">
        <f t="shared" si="23"/>
        <v/>
      </c>
      <c r="O312" s="21"/>
      <c r="P312" s="160" t="str">
        <f t="shared" si="24"/>
        <v/>
      </c>
      <c r="Q312" s="160">
        <f t="shared" si="25"/>
        <v>0</v>
      </c>
      <c r="R312" s="160" t="str">
        <f t="shared" si="26"/>
        <v/>
      </c>
      <c r="S312" s="160" t="str">
        <f t="shared" si="27"/>
        <v/>
      </c>
      <c r="T312" s="50" t="str">
        <f>IF($F312="","",IF(ISERROR(VLOOKUP(F312,PROVEEDORES!$D$8:$I$507,5,0)),1,VLOOKUP($F312,PROVEEDORES!$D$8:$I$507,5,0)))</f>
        <v/>
      </c>
    </row>
    <row r="313" spans="3:20" ht="17.45" customHeight="1" x14ac:dyDescent="0.25">
      <c r="C313" s="188"/>
      <c r="D313" s="189"/>
      <c r="E313" s="178"/>
      <c r="F313" s="178"/>
      <c r="G313" s="190">
        <f>DATOS!$E$13</f>
        <v>1</v>
      </c>
      <c r="H313" s="178"/>
      <c r="I313" s="191"/>
      <c r="J313" s="178"/>
      <c r="K313" s="178"/>
      <c r="L313" s="178"/>
      <c r="M313" s="178"/>
      <c r="N313" s="160" t="str">
        <f t="shared" si="23"/>
        <v/>
      </c>
      <c r="O313" s="21"/>
      <c r="P313" s="160" t="str">
        <f t="shared" si="24"/>
        <v/>
      </c>
      <c r="Q313" s="160">
        <f t="shared" si="25"/>
        <v>0</v>
      </c>
      <c r="R313" s="160" t="str">
        <f t="shared" si="26"/>
        <v/>
      </c>
      <c r="S313" s="160" t="str">
        <f t="shared" si="27"/>
        <v/>
      </c>
      <c r="T313" s="50" t="str">
        <f>IF($F313="","",IF(ISERROR(VLOOKUP(F313,PROVEEDORES!$D$8:$I$507,5,0)),1,VLOOKUP($F313,PROVEEDORES!$D$8:$I$507,5,0)))</f>
        <v/>
      </c>
    </row>
    <row r="314" spans="3:20" ht="17.45" customHeight="1" x14ac:dyDescent="0.25">
      <c r="C314" s="188"/>
      <c r="D314" s="189"/>
      <c r="E314" s="178"/>
      <c r="F314" s="178"/>
      <c r="G314" s="190">
        <f>DATOS!$E$13</f>
        <v>1</v>
      </c>
      <c r="H314" s="178"/>
      <c r="I314" s="191"/>
      <c r="J314" s="178"/>
      <c r="K314" s="178"/>
      <c r="L314" s="178"/>
      <c r="M314" s="178"/>
      <c r="N314" s="160" t="str">
        <f t="shared" si="23"/>
        <v/>
      </c>
      <c r="O314" s="21"/>
      <c r="P314" s="160" t="str">
        <f t="shared" si="24"/>
        <v/>
      </c>
      <c r="Q314" s="160">
        <f t="shared" si="25"/>
        <v>0</v>
      </c>
      <c r="R314" s="160" t="str">
        <f t="shared" si="26"/>
        <v/>
      </c>
      <c r="S314" s="160" t="str">
        <f t="shared" si="27"/>
        <v/>
      </c>
      <c r="T314" s="50" t="str">
        <f>IF($F314="","",IF(ISERROR(VLOOKUP(F314,PROVEEDORES!$D$8:$I$507,5,0)),1,VLOOKUP($F314,PROVEEDORES!$D$8:$I$507,5,0)))</f>
        <v/>
      </c>
    </row>
    <row r="315" spans="3:20" ht="17.45" customHeight="1" x14ac:dyDescent="0.25">
      <c r="C315" s="188"/>
      <c r="D315" s="189"/>
      <c r="E315" s="178"/>
      <c r="F315" s="178"/>
      <c r="G315" s="190">
        <f>DATOS!$E$13</f>
        <v>1</v>
      </c>
      <c r="H315" s="178"/>
      <c r="I315" s="191"/>
      <c r="J315" s="178"/>
      <c r="K315" s="178"/>
      <c r="L315" s="178"/>
      <c r="M315" s="178"/>
      <c r="N315" s="160" t="str">
        <f t="shared" si="23"/>
        <v/>
      </c>
      <c r="O315" s="21"/>
      <c r="P315" s="160" t="str">
        <f t="shared" si="24"/>
        <v/>
      </c>
      <c r="Q315" s="160">
        <f t="shared" si="25"/>
        <v>0</v>
      </c>
      <c r="R315" s="160" t="str">
        <f t="shared" si="26"/>
        <v/>
      </c>
      <c r="S315" s="160" t="str">
        <f t="shared" si="27"/>
        <v/>
      </c>
      <c r="T315" s="50" t="str">
        <f>IF($F315="","",IF(ISERROR(VLOOKUP(F315,PROVEEDORES!$D$8:$I$507,5,0)),1,VLOOKUP($F315,PROVEEDORES!$D$8:$I$507,5,0)))</f>
        <v/>
      </c>
    </row>
    <row r="316" spans="3:20" ht="17.45" customHeight="1" x14ac:dyDescent="0.25">
      <c r="C316" s="188"/>
      <c r="D316" s="189"/>
      <c r="E316" s="178"/>
      <c r="F316" s="178"/>
      <c r="G316" s="190">
        <f>DATOS!$E$13</f>
        <v>1</v>
      </c>
      <c r="H316" s="178"/>
      <c r="I316" s="191"/>
      <c r="J316" s="178"/>
      <c r="K316" s="178"/>
      <c r="L316" s="178"/>
      <c r="M316" s="178"/>
      <c r="N316" s="160" t="str">
        <f t="shared" si="23"/>
        <v/>
      </c>
      <c r="O316" s="21"/>
      <c r="P316" s="160" t="str">
        <f t="shared" si="24"/>
        <v/>
      </c>
      <c r="Q316" s="160">
        <f t="shared" si="25"/>
        <v>0</v>
      </c>
      <c r="R316" s="160" t="str">
        <f t="shared" si="26"/>
        <v/>
      </c>
      <c r="S316" s="160" t="str">
        <f t="shared" si="27"/>
        <v/>
      </c>
      <c r="T316" s="50" t="str">
        <f>IF($F316="","",IF(ISERROR(VLOOKUP(F316,PROVEEDORES!$D$8:$I$507,5,0)),1,VLOOKUP($F316,PROVEEDORES!$D$8:$I$507,5,0)))</f>
        <v/>
      </c>
    </row>
    <row r="317" spans="3:20" ht="17.45" customHeight="1" x14ac:dyDescent="0.25">
      <c r="C317" s="188"/>
      <c r="D317" s="189"/>
      <c r="E317" s="178"/>
      <c r="F317" s="178"/>
      <c r="G317" s="190">
        <f>DATOS!$E$13</f>
        <v>1</v>
      </c>
      <c r="H317" s="178"/>
      <c r="I317" s="191"/>
      <c r="J317" s="178"/>
      <c r="K317" s="178"/>
      <c r="L317" s="178"/>
      <c r="M317" s="178"/>
      <c r="N317" s="160" t="str">
        <f t="shared" si="23"/>
        <v/>
      </c>
      <c r="O317" s="21"/>
      <c r="P317" s="160" t="str">
        <f t="shared" si="24"/>
        <v/>
      </c>
      <c r="Q317" s="160">
        <f t="shared" si="25"/>
        <v>0</v>
      </c>
      <c r="R317" s="160" t="str">
        <f t="shared" si="26"/>
        <v/>
      </c>
      <c r="S317" s="160" t="str">
        <f t="shared" si="27"/>
        <v/>
      </c>
      <c r="T317" s="50" t="str">
        <f>IF($F317="","",IF(ISERROR(VLOOKUP(F317,PROVEEDORES!$D$8:$I$507,5,0)),1,VLOOKUP($F317,PROVEEDORES!$D$8:$I$507,5,0)))</f>
        <v/>
      </c>
    </row>
    <row r="318" spans="3:20" ht="17.45" customHeight="1" x14ac:dyDescent="0.25">
      <c r="C318" s="188"/>
      <c r="D318" s="189"/>
      <c r="E318" s="178"/>
      <c r="F318" s="178"/>
      <c r="G318" s="190">
        <f>DATOS!$E$13</f>
        <v>1</v>
      </c>
      <c r="H318" s="178"/>
      <c r="I318" s="191"/>
      <c r="J318" s="178"/>
      <c r="K318" s="178"/>
      <c r="L318" s="178"/>
      <c r="M318" s="178"/>
      <c r="N318" s="160" t="str">
        <f t="shared" si="23"/>
        <v/>
      </c>
      <c r="O318" s="21"/>
      <c r="P318" s="160" t="str">
        <f t="shared" si="24"/>
        <v/>
      </c>
      <c r="Q318" s="160">
        <f t="shared" si="25"/>
        <v>0</v>
      </c>
      <c r="R318" s="160" t="str">
        <f t="shared" si="26"/>
        <v/>
      </c>
      <c r="S318" s="160" t="str">
        <f t="shared" si="27"/>
        <v/>
      </c>
      <c r="T318" s="50" t="str">
        <f>IF($F318="","",IF(ISERROR(VLOOKUP(F318,PROVEEDORES!$D$8:$I$507,5,0)),1,VLOOKUP($F318,PROVEEDORES!$D$8:$I$507,5,0)))</f>
        <v/>
      </c>
    </row>
    <row r="319" spans="3:20" ht="17.45" customHeight="1" x14ac:dyDescent="0.25">
      <c r="C319" s="188"/>
      <c r="D319" s="189"/>
      <c r="E319" s="178"/>
      <c r="F319" s="178"/>
      <c r="G319" s="190">
        <f>DATOS!$E$13</f>
        <v>1</v>
      </c>
      <c r="H319" s="178"/>
      <c r="I319" s="191"/>
      <c r="J319" s="178"/>
      <c r="K319" s="178"/>
      <c r="L319" s="178"/>
      <c r="M319" s="178"/>
      <c r="N319" s="160" t="str">
        <f t="shared" si="23"/>
        <v/>
      </c>
      <c r="O319" s="21"/>
      <c r="P319" s="160" t="str">
        <f t="shared" si="24"/>
        <v/>
      </c>
      <c r="Q319" s="160">
        <f t="shared" si="25"/>
        <v>0</v>
      </c>
      <c r="R319" s="160" t="str">
        <f t="shared" si="26"/>
        <v/>
      </c>
      <c r="S319" s="160" t="str">
        <f t="shared" si="27"/>
        <v/>
      </c>
      <c r="T319" s="50" t="str">
        <f>IF($F319="","",IF(ISERROR(VLOOKUP(F319,PROVEEDORES!$D$8:$I$507,5,0)),1,VLOOKUP($F319,PROVEEDORES!$D$8:$I$507,5,0)))</f>
        <v/>
      </c>
    </row>
    <row r="320" spans="3:20" ht="17.45" customHeight="1" x14ac:dyDescent="0.25">
      <c r="C320" s="188"/>
      <c r="D320" s="189"/>
      <c r="E320" s="178"/>
      <c r="F320" s="178"/>
      <c r="G320" s="190">
        <f>DATOS!$E$13</f>
        <v>1</v>
      </c>
      <c r="H320" s="178"/>
      <c r="I320" s="191"/>
      <c r="J320" s="178"/>
      <c r="K320" s="178"/>
      <c r="L320" s="178"/>
      <c r="M320" s="178"/>
      <c r="N320" s="160" t="str">
        <f t="shared" si="23"/>
        <v/>
      </c>
      <c r="O320" s="21"/>
      <c r="P320" s="160" t="str">
        <f t="shared" si="24"/>
        <v/>
      </c>
      <c r="Q320" s="160">
        <f t="shared" si="25"/>
        <v>0</v>
      </c>
      <c r="R320" s="160" t="str">
        <f t="shared" si="26"/>
        <v/>
      </c>
      <c r="S320" s="160" t="str">
        <f t="shared" si="27"/>
        <v/>
      </c>
      <c r="T320" s="50" t="str">
        <f>IF($F320="","",IF(ISERROR(VLOOKUP(F320,PROVEEDORES!$D$8:$I$507,5,0)),1,VLOOKUP($F320,PROVEEDORES!$D$8:$I$507,5,0)))</f>
        <v/>
      </c>
    </row>
    <row r="321" spans="3:20" ht="17.45" customHeight="1" x14ac:dyDescent="0.25">
      <c r="C321" s="188"/>
      <c r="D321" s="189"/>
      <c r="E321" s="178"/>
      <c r="F321" s="178"/>
      <c r="G321" s="190">
        <f>DATOS!$E$13</f>
        <v>1</v>
      </c>
      <c r="H321" s="178"/>
      <c r="I321" s="191"/>
      <c r="J321" s="178"/>
      <c r="K321" s="178"/>
      <c r="L321" s="178"/>
      <c r="M321" s="178"/>
      <c r="N321" s="160" t="str">
        <f t="shared" si="23"/>
        <v/>
      </c>
      <c r="O321" s="21"/>
      <c r="P321" s="160" t="str">
        <f t="shared" si="24"/>
        <v/>
      </c>
      <c r="Q321" s="160">
        <f t="shared" si="25"/>
        <v>0</v>
      </c>
      <c r="R321" s="160" t="str">
        <f t="shared" si="26"/>
        <v/>
      </c>
      <c r="S321" s="160" t="str">
        <f t="shared" si="27"/>
        <v/>
      </c>
      <c r="T321" s="50" t="str">
        <f>IF($F321="","",IF(ISERROR(VLOOKUP(F321,PROVEEDORES!$D$8:$I$507,5,0)),1,VLOOKUP($F321,PROVEEDORES!$D$8:$I$507,5,0)))</f>
        <v/>
      </c>
    </row>
    <row r="322" spans="3:20" ht="17.45" customHeight="1" x14ac:dyDescent="0.25">
      <c r="C322" s="188"/>
      <c r="D322" s="189"/>
      <c r="E322" s="178"/>
      <c r="F322" s="178"/>
      <c r="G322" s="190">
        <f>DATOS!$E$13</f>
        <v>1</v>
      </c>
      <c r="H322" s="178"/>
      <c r="I322" s="191"/>
      <c r="J322" s="178"/>
      <c r="K322" s="178"/>
      <c r="L322" s="178"/>
      <c r="M322" s="178"/>
      <c r="N322" s="160" t="str">
        <f t="shared" si="23"/>
        <v/>
      </c>
      <c r="O322" s="21"/>
      <c r="P322" s="160" t="str">
        <f t="shared" si="24"/>
        <v/>
      </c>
      <c r="Q322" s="160">
        <f t="shared" si="25"/>
        <v>0</v>
      </c>
      <c r="R322" s="160" t="str">
        <f t="shared" si="26"/>
        <v/>
      </c>
      <c r="S322" s="160" t="str">
        <f t="shared" si="27"/>
        <v/>
      </c>
      <c r="T322" s="50" t="str">
        <f>IF($F322="","",IF(ISERROR(VLOOKUP(F322,PROVEEDORES!$D$8:$I$507,5,0)),1,VLOOKUP($F322,PROVEEDORES!$D$8:$I$507,5,0)))</f>
        <v/>
      </c>
    </row>
    <row r="323" spans="3:20" ht="17.45" customHeight="1" x14ac:dyDescent="0.25">
      <c r="C323" s="188"/>
      <c r="D323" s="189"/>
      <c r="E323" s="178"/>
      <c r="F323" s="178"/>
      <c r="G323" s="190">
        <f>DATOS!$E$13</f>
        <v>1</v>
      </c>
      <c r="H323" s="178"/>
      <c r="I323" s="191"/>
      <c r="J323" s="178"/>
      <c r="K323" s="178"/>
      <c r="L323" s="178"/>
      <c r="M323" s="178"/>
      <c r="N323" s="160" t="str">
        <f t="shared" si="23"/>
        <v/>
      </c>
      <c r="O323" s="21"/>
      <c r="P323" s="160" t="str">
        <f t="shared" si="24"/>
        <v/>
      </c>
      <c r="Q323" s="160">
        <f t="shared" si="25"/>
        <v>0</v>
      </c>
      <c r="R323" s="160" t="str">
        <f t="shared" si="26"/>
        <v/>
      </c>
      <c r="S323" s="160" t="str">
        <f t="shared" si="27"/>
        <v/>
      </c>
      <c r="T323" s="50" t="str">
        <f>IF($F323="","",IF(ISERROR(VLOOKUP(F323,PROVEEDORES!$D$8:$I$507,5,0)),1,VLOOKUP($F323,PROVEEDORES!$D$8:$I$507,5,0)))</f>
        <v/>
      </c>
    </row>
    <row r="324" spans="3:20" ht="17.45" customHeight="1" x14ac:dyDescent="0.25">
      <c r="C324" s="188"/>
      <c r="D324" s="189"/>
      <c r="E324" s="178"/>
      <c r="F324" s="178"/>
      <c r="G324" s="190">
        <f>DATOS!$E$13</f>
        <v>1</v>
      </c>
      <c r="H324" s="178"/>
      <c r="I324" s="191"/>
      <c r="J324" s="178"/>
      <c r="K324" s="178"/>
      <c r="L324" s="178"/>
      <c r="M324" s="178"/>
      <c r="N324" s="160" t="str">
        <f t="shared" si="23"/>
        <v/>
      </c>
      <c r="O324" s="21"/>
      <c r="P324" s="160" t="str">
        <f t="shared" si="24"/>
        <v/>
      </c>
      <c r="Q324" s="160">
        <f t="shared" si="25"/>
        <v>0</v>
      </c>
      <c r="R324" s="160" t="str">
        <f t="shared" si="26"/>
        <v/>
      </c>
      <c r="S324" s="160" t="str">
        <f t="shared" si="27"/>
        <v/>
      </c>
      <c r="T324" s="50" t="str">
        <f>IF($F324="","",IF(ISERROR(VLOOKUP(F324,PROVEEDORES!$D$8:$I$507,5,0)),1,VLOOKUP($F324,PROVEEDORES!$D$8:$I$507,5,0)))</f>
        <v/>
      </c>
    </row>
    <row r="325" spans="3:20" ht="17.45" customHeight="1" x14ac:dyDescent="0.25">
      <c r="C325" s="188"/>
      <c r="D325" s="189"/>
      <c r="E325" s="178"/>
      <c r="F325" s="178"/>
      <c r="G325" s="190">
        <f>DATOS!$E$13</f>
        <v>1</v>
      </c>
      <c r="H325" s="178"/>
      <c r="I325" s="191"/>
      <c r="J325" s="178"/>
      <c r="K325" s="178"/>
      <c r="L325" s="178"/>
      <c r="M325" s="178"/>
      <c r="N325" s="160" t="str">
        <f t="shared" si="23"/>
        <v/>
      </c>
      <c r="O325" s="21"/>
      <c r="P325" s="160" t="str">
        <f t="shared" si="24"/>
        <v/>
      </c>
      <c r="Q325" s="160">
        <f t="shared" si="25"/>
        <v>0</v>
      </c>
      <c r="R325" s="160" t="str">
        <f t="shared" si="26"/>
        <v/>
      </c>
      <c r="S325" s="160" t="str">
        <f t="shared" si="27"/>
        <v/>
      </c>
      <c r="T325" s="50" t="str">
        <f>IF($F325="","",IF(ISERROR(VLOOKUP(F325,PROVEEDORES!$D$8:$I$507,5,0)),1,VLOOKUP($F325,PROVEEDORES!$D$8:$I$507,5,0)))</f>
        <v/>
      </c>
    </row>
    <row r="326" spans="3:20" ht="17.45" customHeight="1" x14ac:dyDescent="0.25">
      <c r="C326" s="188"/>
      <c r="D326" s="189"/>
      <c r="E326" s="178"/>
      <c r="F326" s="178"/>
      <c r="G326" s="190">
        <f>DATOS!$E$13</f>
        <v>1</v>
      </c>
      <c r="H326" s="178"/>
      <c r="I326" s="191"/>
      <c r="J326" s="178"/>
      <c r="K326" s="178"/>
      <c r="L326" s="178"/>
      <c r="M326" s="178"/>
      <c r="N326" s="160" t="str">
        <f t="shared" si="23"/>
        <v/>
      </c>
      <c r="O326" s="21"/>
      <c r="P326" s="160" t="str">
        <f t="shared" si="24"/>
        <v/>
      </c>
      <c r="Q326" s="160">
        <f t="shared" si="25"/>
        <v>0</v>
      </c>
      <c r="R326" s="160" t="str">
        <f t="shared" si="26"/>
        <v/>
      </c>
      <c r="S326" s="160" t="str">
        <f t="shared" si="27"/>
        <v/>
      </c>
      <c r="T326" s="50" t="str">
        <f>IF($F326="","",IF(ISERROR(VLOOKUP(F326,PROVEEDORES!$D$8:$I$507,5,0)),1,VLOOKUP($F326,PROVEEDORES!$D$8:$I$507,5,0)))</f>
        <v/>
      </c>
    </row>
    <row r="327" spans="3:20" ht="17.45" customHeight="1" x14ac:dyDescent="0.25">
      <c r="C327" s="188"/>
      <c r="D327" s="189"/>
      <c r="E327" s="178"/>
      <c r="F327" s="178"/>
      <c r="G327" s="190">
        <f>DATOS!$E$13</f>
        <v>1</v>
      </c>
      <c r="H327" s="178"/>
      <c r="I327" s="191"/>
      <c r="J327" s="178"/>
      <c r="K327" s="178"/>
      <c r="L327" s="178"/>
      <c r="M327" s="178"/>
      <c r="N327" s="160" t="str">
        <f t="shared" si="23"/>
        <v/>
      </c>
      <c r="O327" s="21"/>
      <c r="P327" s="160" t="str">
        <f t="shared" si="24"/>
        <v/>
      </c>
      <c r="Q327" s="160">
        <f t="shared" si="25"/>
        <v>0</v>
      </c>
      <c r="R327" s="160" t="str">
        <f t="shared" si="26"/>
        <v/>
      </c>
      <c r="S327" s="160" t="str">
        <f t="shared" si="27"/>
        <v/>
      </c>
      <c r="T327" s="50" t="str">
        <f>IF($F327="","",IF(ISERROR(VLOOKUP(F327,PROVEEDORES!$D$8:$I$507,5,0)),1,VLOOKUP($F327,PROVEEDORES!$D$8:$I$507,5,0)))</f>
        <v/>
      </c>
    </row>
    <row r="328" spans="3:20" ht="17.45" customHeight="1" x14ac:dyDescent="0.25">
      <c r="C328" s="188"/>
      <c r="D328" s="189"/>
      <c r="E328" s="178"/>
      <c r="F328" s="178"/>
      <c r="G328" s="190">
        <f>DATOS!$E$13</f>
        <v>1</v>
      </c>
      <c r="H328" s="178"/>
      <c r="I328" s="191"/>
      <c r="J328" s="178"/>
      <c r="K328" s="178"/>
      <c r="L328" s="178"/>
      <c r="M328" s="178"/>
      <c r="N328" s="160" t="str">
        <f t="shared" si="23"/>
        <v/>
      </c>
      <c r="O328" s="21"/>
      <c r="P328" s="160" t="str">
        <f t="shared" si="24"/>
        <v/>
      </c>
      <c r="Q328" s="160">
        <f t="shared" si="25"/>
        <v>0</v>
      </c>
      <c r="R328" s="160" t="str">
        <f t="shared" si="26"/>
        <v/>
      </c>
      <c r="S328" s="160" t="str">
        <f t="shared" si="27"/>
        <v/>
      </c>
      <c r="T328" s="50" t="str">
        <f>IF($F328="","",IF(ISERROR(VLOOKUP(F328,PROVEEDORES!$D$8:$I$507,5,0)),1,VLOOKUP($F328,PROVEEDORES!$D$8:$I$507,5,0)))</f>
        <v/>
      </c>
    </row>
    <row r="329" spans="3:20" ht="17.45" customHeight="1" x14ac:dyDescent="0.25">
      <c r="C329" s="188"/>
      <c r="D329" s="189"/>
      <c r="E329" s="178"/>
      <c r="F329" s="178"/>
      <c r="G329" s="190">
        <f>DATOS!$E$13</f>
        <v>1</v>
      </c>
      <c r="H329" s="178"/>
      <c r="I329" s="191"/>
      <c r="J329" s="178"/>
      <c r="K329" s="178"/>
      <c r="L329" s="178"/>
      <c r="M329" s="178"/>
      <c r="N329" s="160" t="str">
        <f t="shared" si="23"/>
        <v/>
      </c>
      <c r="O329" s="21"/>
      <c r="P329" s="160" t="str">
        <f t="shared" si="24"/>
        <v/>
      </c>
      <c r="Q329" s="160">
        <f t="shared" si="25"/>
        <v>0</v>
      </c>
      <c r="R329" s="160" t="str">
        <f t="shared" si="26"/>
        <v/>
      </c>
      <c r="S329" s="160" t="str">
        <f t="shared" si="27"/>
        <v/>
      </c>
      <c r="T329" s="50" t="str">
        <f>IF($F329="","",IF(ISERROR(VLOOKUP(F329,PROVEEDORES!$D$8:$I$507,5,0)),1,VLOOKUP($F329,PROVEEDORES!$D$8:$I$507,5,0)))</f>
        <v/>
      </c>
    </row>
    <row r="330" spans="3:20" ht="17.45" customHeight="1" x14ac:dyDescent="0.25">
      <c r="C330" s="188"/>
      <c r="D330" s="189"/>
      <c r="E330" s="178"/>
      <c r="F330" s="178"/>
      <c r="G330" s="190">
        <f>DATOS!$E$13</f>
        <v>1</v>
      </c>
      <c r="H330" s="178"/>
      <c r="I330" s="191"/>
      <c r="J330" s="178"/>
      <c r="K330" s="178"/>
      <c r="L330" s="178"/>
      <c r="M330" s="178"/>
      <c r="N330" s="160" t="str">
        <f t="shared" si="23"/>
        <v/>
      </c>
      <c r="O330" s="21"/>
      <c r="P330" s="160" t="str">
        <f t="shared" si="24"/>
        <v/>
      </c>
      <c r="Q330" s="160">
        <f t="shared" si="25"/>
        <v>0</v>
      </c>
      <c r="R330" s="160" t="str">
        <f t="shared" si="26"/>
        <v/>
      </c>
      <c r="S330" s="160" t="str">
        <f t="shared" si="27"/>
        <v/>
      </c>
      <c r="T330" s="50" t="str">
        <f>IF($F330="","",IF(ISERROR(VLOOKUP(F330,PROVEEDORES!$D$8:$I$507,5,0)),1,VLOOKUP($F330,PROVEEDORES!$D$8:$I$507,5,0)))</f>
        <v/>
      </c>
    </row>
    <row r="331" spans="3:20" ht="17.45" customHeight="1" x14ac:dyDescent="0.25">
      <c r="C331" s="188"/>
      <c r="D331" s="189"/>
      <c r="E331" s="178"/>
      <c r="F331" s="178"/>
      <c r="G331" s="190">
        <f>DATOS!$E$13</f>
        <v>1</v>
      </c>
      <c r="H331" s="178"/>
      <c r="I331" s="191"/>
      <c r="J331" s="178"/>
      <c r="K331" s="178"/>
      <c r="L331" s="178"/>
      <c r="M331" s="178"/>
      <c r="N331" s="160" t="str">
        <f t="shared" si="23"/>
        <v/>
      </c>
      <c r="O331" s="21"/>
      <c r="P331" s="160" t="str">
        <f t="shared" si="24"/>
        <v/>
      </c>
      <c r="Q331" s="160">
        <f t="shared" si="25"/>
        <v>0</v>
      </c>
      <c r="R331" s="160" t="str">
        <f t="shared" si="26"/>
        <v/>
      </c>
      <c r="S331" s="160" t="str">
        <f t="shared" si="27"/>
        <v/>
      </c>
      <c r="T331" s="50" t="str">
        <f>IF($F331="","",IF(ISERROR(VLOOKUP(F331,PROVEEDORES!$D$8:$I$507,5,0)),1,VLOOKUP($F331,PROVEEDORES!$D$8:$I$507,5,0)))</f>
        <v/>
      </c>
    </row>
    <row r="332" spans="3:20" ht="17.45" customHeight="1" x14ac:dyDescent="0.25">
      <c r="C332" s="188"/>
      <c r="D332" s="189"/>
      <c r="E332" s="178"/>
      <c r="F332" s="178"/>
      <c r="G332" s="190">
        <f>DATOS!$E$13</f>
        <v>1</v>
      </c>
      <c r="H332" s="178"/>
      <c r="I332" s="191"/>
      <c r="J332" s="178"/>
      <c r="K332" s="178"/>
      <c r="L332" s="178"/>
      <c r="M332" s="178"/>
      <c r="N332" s="160" t="str">
        <f t="shared" si="23"/>
        <v/>
      </c>
      <c r="O332" s="21"/>
      <c r="P332" s="160" t="str">
        <f t="shared" si="24"/>
        <v/>
      </c>
      <c r="Q332" s="160">
        <f t="shared" si="25"/>
        <v>0</v>
      </c>
      <c r="R332" s="160" t="str">
        <f t="shared" si="26"/>
        <v/>
      </c>
      <c r="S332" s="160" t="str">
        <f t="shared" si="27"/>
        <v/>
      </c>
      <c r="T332" s="50" t="str">
        <f>IF($F332="","",IF(ISERROR(VLOOKUP(F332,PROVEEDORES!$D$8:$I$507,5,0)),1,VLOOKUP($F332,PROVEEDORES!$D$8:$I$507,5,0)))</f>
        <v/>
      </c>
    </row>
    <row r="333" spans="3:20" ht="17.45" customHeight="1" x14ac:dyDescent="0.25">
      <c r="C333" s="188"/>
      <c r="D333" s="189"/>
      <c r="E333" s="178"/>
      <c r="F333" s="178"/>
      <c r="G333" s="190">
        <f>DATOS!$E$13</f>
        <v>1</v>
      </c>
      <c r="H333" s="178"/>
      <c r="I333" s="191"/>
      <c r="J333" s="178"/>
      <c r="K333" s="178"/>
      <c r="L333" s="178"/>
      <c r="M333" s="178"/>
      <c r="N333" s="160" t="str">
        <f t="shared" si="23"/>
        <v/>
      </c>
      <c r="O333" s="21"/>
      <c r="P333" s="160" t="str">
        <f t="shared" si="24"/>
        <v/>
      </c>
      <c r="Q333" s="160">
        <f t="shared" si="25"/>
        <v>0</v>
      </c>
      <c r="R333" s="160" t="str">
        <f t="shared" si="26"/>
        <v/>
      </c>
      <c r="S333" s="160" t="str">
        <f t="shared" si="27"/>
        <v/>
      </c>
      <c r="T333" s="50" t="str">
        <f>IF($F333="","",IF(ISERROR(VLOOKUP(F333,PROVEEDORES!$D$8:$I$507,5,0)),1,VLOOKUP($F333,PROVEEDORES!$D$8:$I$507,5,0)))</f>
        <v/>
      </c>
    </row>
    <row r="334" spans="3:20" ht="17.45" customHeight="1" x14ac:dyDescent="0.25">
      <c r="C334" s="188"/>
      <c r="D334" s="189"/>
      <c r="E334" s="178"/>
      <c r="F334" s="178"/>
      <c r="G334" s="190">
        <f>DATOS!$E$13</f>
        <v>1</v>
      </c>
      <c r="H334" s="178"/>
      <c r="I334" s="191"/>
      <c r="J334" s="178"/>
      <c r="K334" s="178"/>
      <c r="L334" s="178"/>
      <c r="M334" s="178"/>
      <c r="N334" s="160" t="str">
        <f t="shared" si="23"/>
        <v/>
      </c>
      <c r="O334" s="21"/>
      <c r="P334" s="160" t="str">
        <f t="shared" si="24"/>
        <v/>
      </c>
      <c r="Q334" s="160">
        <f t="shared" si="25"/>
        <v>0</v>
      </c>
      <c r="R334" s="160" t="str">
        <f t="shared" si="26"/>
        <v/>
      </c>
      <c r="S334" s="160" t="str">
        <f t="shared" si="27"/>
        <v/>
      </c>
      <c r="T334" s="50" t="str">
        <f>IF($F334="","",IF(ISERROR(VLOOKUP(F334,PROVEEDORES!$D$8:$I$507,5,0)),1,VLOOKUP($F334,PROVEEDORES!$D$8:$I$507,5,0)))</f>
        <v/>
      </c>
    </row>
    <row r="335" spans="3:20" ht="17.45" customHeight="1" x14ac:dyDescent="0.25">
      <c r="C335" s="188"/>
      <c r="D335" s="189"/>
      <c r="E335" s="178"/>
      <c r="F335" s="178"/>
      <c r="G335" s="190">
        <f>DATOS!$E$13</f>
        <v>1</v>
      </c>
      <c r="H335" s="178"/>
      <c r="I335" s="191"/>
      <c r="J335" s="178"/>
      <c r="K335" s="178"/>
      <c r="L335" s="178"/>
      <c r="M335" s="178"/>
      <c r="N335" s="160" t="str">
        <f t="shared" si="23"/>
        <v/>
      </c>
      <c r="O335" s="21"/>
      <c r="P335" s="160" t="str">
        <f t="shared" si="24"/>
        <v/>
      </c>
      <c r="Q335" s="160">
        <f t="shared" si="25"/>
        <v>0</v>
      </c>
      <c r="R335" s="160" t="str">
        <f t="shared" si="26"/>
        <v/>
      </c>
      <c r="S335" s="160" t="str">
        <f t="shared" si="27"/>
        <v/>
      </c>
      <c r="T335" s="50" t="str">
        <f>IF($F335="","",IF(ISERROR(VLOOKUP(F335,PROVEEDORES!$D$8:$I$507,5,0)),1,VLOOKUP($F335,PROVEEDORES!$D$8:$I$507,5,0)))</f>
        <v/>
      </c>
    </row>
    <row r="336" spans="3:20" ht="17.45" customHeight="1" x14ac:dyDescent="0.25">
      <c r="C336" s="188"/>
      <c r="D336" s="189"/>
      <c r="E336" s="178"/>
      <c r="F336" s="178"/>
      <c r="G336" s="190">
        <f>DATOS!$E$13</f>
        <v>1</v>
      </c>
      <c r="H336" s="178"/>
      <c r="I336" s="191"/>
      <c r="J336" s="178"/>
      <c r="K336" s="178"/>
      <c r="L336" s="178"/>
      <c r="M336" s="178"/>
      <c r="N336" s="160" t="str">
        <f t="shared" si="23"/>
        <v/>
      </c>
      <c r="O336" s="21"/>
      <c r="P336" s="160" t="str">
        <f t="shared" si="24"/>
        <v/>
      </c>
      <c r="Q336" s="160">
        <f t="shared" si="25"/>
        <v>0</v>
      </c>
      <c r="R336" s="160" t="str">
        <f t="shared" si="26"/>
        <v/>
      </c>
      <c r="S336" s="160" t="str">
        <f t="shared" si="27"/>
        <v/>
      </c>
      <c r="T336" s="50" t="str">
        <f>IF($F336="","",IF(ISERROR(VLOOKUP(F336,PROVEEDORES!$D$8:$I$507,5,0)),1,VLOOKUP($F336,PROVEEDORES!$D$8:$I$507,5,0)))</f>
        <v/>
      </c>
    </row>
    <row r="337" spans="3:20" ht="17.45" customHeight="1" x14ac:dyDescent="0.25">
      <c r="C337" s="188"/>
      <c r="D337" s="189"/>
      <c r="E337" s="178"/>
      <c r="F337" s="178"/>
      <c r="G337" s="190">
        <f>DATOS!$E$13</f>
        <v>1</v>
      </c>
      <c r="H337" s="178"/>
      <c r="I337" s="191"/>
      <c r="J337" s="178"/>
      <c r="K337" s="178"/>
      <c r="L337" s="178"/>
      <c r="M337" s="178"/>
      <c r="N337" s="160" t="str">
        <f t="shared" si="23"/>
        <v/>
      </c>
      <c r="O337" s="21"/>
      <c r="P337" s="160" t="str">
        <f t="shared" si="24"/>
        <v/>
      </c>
      <c r="Q337" s="160">
        <f t="shared" si="25"/>
        <v>0</v>
      </c>
      <c r="R337" s="160" t="str">
        <f t="shared" si="26"/>
        <v/>
      </c>
      <c r="S337" s="160" t="str">
        <f t="shared" si="27"/>
        <v/>
      </c>
      <c r="T337" s="50" t="str">
        <f>IF($F337="","",IF(ISERROR(VLOOKUP(F337,PROVEEDORES!$D$8:$I$507,5,0)),1,VLOOKUP($F337,PROVEEDORES!$D$8:$I$507,5,0)))</f>
        <v/>
      </c>
    </row>
    <row r="338" spans="3:20" ht="17.45" customHeight="1" x14ac:dyDescent="0.25">
      <c r="C338" s="188"/>
      <c r="D338" s="189"/>
      <c r="E338" s="178"/>
      <c r="F338" s="178"/>
      <c r="G338" s="190">
        <f>DATOS!$E$13</f>
        <v>1</v>
      </c>
      <c r="H338" s="178"/>
      <c r="I338" s="191"/>
      <c r="J338" s="178"/>
      <c r="K338" s="178"/>
      <c r="L338" s="178"/>
      <c r="M338" s="178"/>
      <c r="N338" s="160" t="str">
        <f t="shared" ref="N338:N401" si="28">IF(H338&amp;J338&amp;K338&amp;L338&amp;M338="","",H338+J338+K338-L338-M338)</f>
        <v/>
      </c>
      <c r="O338" s="21"/>
      <c r="P338" s="160" t="str">
        <f t="shared" ref="P338:P401" si="29">IF($I338="E",H338,"")</f>
        <v/>
      </c>
      <c r="Q338" s="160">
        <f t="shared" si="25"/>
        <v>0</v>
      </c>
      <c r="R338" s="160" t="str">
        <f t="shared" si="26"/>
        <v/>
      </c>
      <c r="S338" s="160" t="str">
        <f t="shared" si="27"/>
        <v/>
      </c>
      <c r="T338" s="50" t="str">
        <f>IF($F338="","",IF(ISERROR(VLOOKUP(F338,PROVEEDORES!$D$8:$I$507,5,0)),1,VLOOKUP($F338,PROVEEDORES!$D$8:$I$507,5,0)))</f>
        <v/>
      </c>
    </row>
    <row r="339" spans="3:20" ht="17.45" customHeight="1" x14ac:dyDescent="0.25">
      <c r="C339" s="188"/>
      <c r="D339" s="189"/>
      <c r="E339" s="178"/>
      <c r="F339" s="178"/>
      <c r="G339" s="190">
        <f>DATOS!$E$13</f>
        <v>1</v>
      </c>
      <c r="H339" s="178"/>
      <c r="I339" s="191"/>
      <c r="J339" s="178"/>
      <c r="K339" s="178"/>
      <c r="L339" s="178"/>
      <c r="M339" s="178"/>
      <c r="N339" s="160" t="str">
        <f t="shared" si="28"/>
        <v/>
      </c>
      <c r="O339" s="21"/>
      <c r="P339" s="160" t="str">
        <f t="shared" si="29"/>
        <v/>
      </c>
      <c r="Q339" s="160">
        <f t="shared" ref="Q339:Q402" si="30">IF($I339=0%,H339,"")</f>
        <v>0</v>
      </c>
      <c r="R339" s="160" t="str">
        <f t="shared" ref="R339:R402" si="31">IF(OR($I339=8%,$I339=11%),$J339/$I339,"")</f>
        <v/>
      </c>
      <c r="S339" s="160" t="str">
        <f t="shared" ref="S339:S402" si="32">IF(OR($I339=15%,$I339=16%),$J339/$I339,"")</f>
        <v/>
      </c>
      <c r="T339" s="50" t="str">
        <f>IF($F339="","",IF(ISERROR(VLOOKUP(F339,PROVEEDORES!$D$8:$I$507,5,0)),1,VLOOKUP($F339,PROVEEDORES!$D$8:$I$507,5,0)))</f>
        <v/>
      </c>
    </row>
    <row r="340" spans="3:20" ht="17.45" customHeight="1" x14ac:dyDescent="0.25">
      <c r="C340" s="188"/>
      <c r="D340" s="189"/>
      <c r="E340" s="178"/>
      <c r="F340" s="178"/>
      <c r="G340" s="190">
        <f>DATOS!$E$13</f>
        <v>1</v>
      </c>
      <c r="H340" s="178"/>
      <c r="I340" s="191"/>
      <c r="J340" s="178"/>
      <c r="K340" s="178"/>
      <c r="L340" s="178"/>
      <c r="M340" s="178"/>
      <c r="N340" s="160" t="str">
        <f t="shared" si="28"/>
        <v/>
      </c>
      <c r="O340" s="21"/>
      <c r="P340" s="160" t="str">
        <f t="shared" si="29"/>
        <v/>
      </c>
      <c r="Q340" s="160">
        <f t="shared" si="30"/>
        <v>0</v>
      </c>
      <c r="R340" s="160" t="str">
        <f t="shared" si="31"/>
        <v/>
      </c>
      <c r="S340" s="160" t="str">
        <f t="shared" si="32"/>
        <v/>
      </c>
      <c r="T340" s="50" t="str">
        <f>IF($F340="","",IF(ISERROR(VLOOKUP(F340,PROVEEDORES!$D$8:$I$507,5,0)),1,VLOOKUP($F340,PROVEEDORES!$D$8:$I$507,5,0)))</f>
        <v/>
      </c>
    </row>
    <row r="341" spans="3:20" ht="17.45" customHeight="1" x14ac:dyDescent="0.25">
      <c r="C341" s="188"/>
      <c r="D341" s="189"/>
      <c r="E341" s="178"/>
      <c r="F341" s="178"/>
      <c r="G341" s="190">
        <f>DATOS!$E$13</f>
        <v>1</v>
      </c>
      <c r="H341" s="178"/>
      <c r="I341" s="191"/>
      <c r="J341" s="178"/>
      <c r="K341" s="178"/>
      <c r="L341" s="178"/>
      <c r="M341" s="178"/>
      <c r="N341" s="160" t="str">
        <f t="shared" si="28"/>
        <v/>
      </c>
      <c r="O341" s="21"/>
      <c r="P341" s="160" t="str">
        <f t="shared" si="29"/>
        <v/>
      </c>
      <c r="Q341" s="160">
        <f t="shared" si="30"/>
        <v>0</v>
      </c>
      <c r="R341" s="160" t="str">
        <f t="shared" si="31"/>
        <v/>
      </c>
      <c r="S341" s="160" t="str">
        <f t="shared" si="32"/>
        <v/>
      </c>
      <c r="T341" s="50" t="str">
        <f>IF($F341="","",IF(ISERROR(VLOOKUP(F341,PROVEEDORES!$D$8:$I$507,5,0)),1,VLOOKUP($F341,PROVEEDORES!$D$8:$I$507,5,0)))</f>
        <v/>
      </c>
    </row>
    <row r="342" spans="3:20" ht="17.45" customHeight="1" x14ac:dyDescent="0.25">
      <c r="C342" s="188"/>
      <c r="D342" s="189"/>
      <c r="E342" s="178"/>
      <c r="F342" s="178"/>
      <c r="G342" s="190">
        <f>DATOS!$E$13</f>
        <v>1</v>
      </c>
      <c r="H342" s="178"/>
      <c r="I342" s="191"/>
      <c r="J342" s="178"/>
      <c r="K342" s="178"/>
      <c r="L342" s="178"/>
      <c r="M342" s="178"/>
      <c r="N342" s="160" t="str">
        <f t="shared" si="28"/>
        <v/>
      </c>
      <c r="O342" s="21"/>
      <c r="P342" s="160" t="str">
        <f t="shared" si="29"/>
        <v/>
      </c>
      <c r="Q342" s="160">
        <f t="shared" si="30"/>
        <v>0</v>
      </c>
      <c r="R342" s="160" t="str">
        <f t="shared" si="31"/>
        <v/>
      </c>
      <c r="S342" s="160" t="str">
        <f t="shared" si="32"/>
        <v/>
      </c>
      <c r="T342" s="50" t="str">
        <f>IF($F342="","",IF(ISERROR(VLOOKUP(F342,PROVEEDORES!$D$8:$I$507,5,0)),1,VLOOKUP($F342,PROVEEDORES!$D$8:$I$507,5,0)))</f>
        <v/>
      </c>
    </row>
    <row r="343" spans="3:20" ht="17.45" customHeight="1" x14ac:dyDescent="0.25">
      <c r="C343" s="188"/>
      <c r="D343" s="189"/>
      <c r="E343" s="178"/>
      <c r="F343" s="178"/>
      <c r="G343" s="190">
        <f>DATOS!$E$13</f>
        <v>1</v>
      </c>
      <c r="H343" s="178"/>
      <c r="I343" s="191"/>
      <c r="J343" s="178"/>
      <c r="K343" s="178"/>
      <c r="L343" s="178"/>
      <c r="M343" s="178"/>
      <c r="N343" s="160" t="str">
        <f t="shared" si="28"/>
        <v/>
      </c>
      <c r="O343" s="21"/>
      <c r="P343" s="160" t="str">
        <f t="shared" si="29"/>
        <v/>
      </c>
      <c r="Q343" s="160">
        <f t="shared" si="30"/>
        <v>0</v>
      </c>
      <c r="R343" s="160" t="str">
        <f t="shared" si="31"/>
        <v/>
      </c>
      <c r="S343" s="160" t="str">
        <f t="shared" si="32"/>
        <v/>
      </c>
      <c r="T343" s="50" t="str">
        <f>IF($F343="","",IF(ISERROR(VLOOKUP(F343,PROVEEDORES!$D$8:$I$507,5,0)),1,VLOOKUP($F343,PROVEEDORES!$D$8:$I$507,5,0)))</f>
        <v/>
      </c>
    </row>
    <row r="344" spans="3:20" ht="17.45" customHeight="1" x14ac:dyDescent="0.25">
      <c r="C344" s="188"/>
      <c r="D344" s="189"/>
      <c r="E344" s="178"/>
      <c r="F344" s="178"/>
      <c r="G344" s="190">
        <f>DATOS!$E$13</f>
        <v>1</v>
      </c>
      <c r="H344" s="178"/>
      <c r="I344" s="191"/>
      <c r="J344" s="178"/>
      <c r="K344" s="178"/>
      <c r="L344" s="178"/>
      <c r="M344" s="178"/>
      <c r="N344" s="160" t="str">
        <f t="shared" si="28"/>
        <v/>
      </c>
      <c r="O344" s="21"/>
      <c r="P344" s="160" t="str">
        <f t="shared" si="29"/>
        <v/>
      </c>
      <c r="Q344" s="160">
        <f t="shared" si="30"/>
        <v>0</v>
      </c>
      <c r="R344" s="160" t="str">
        <f t="shared" si="31"/>
        <v/>
      </c>
      <c r="S344" s="160" t="str">
        <f t="shared" si="32"/>
        <v/>
      </c>
      <c r="T344" s="50" t="str">
        <f>IF($F344="","",IF(ISERROR(VLOOKUP(F344,PROVEEDORES!$D$8:$I$507,5,0)),1,VLOOKUP($F344,PROVEEDORES!$D$8:$I$507,5,0)))</f>
        <v/>
      </c>
    </row>
    <row r="345" spans="3:20" ht="17.45" customHeight="1" x14ac:dyDescent="0.25">
      <c r="C345" s="188"/>
      <c r="D345" s="189"/>
      <c r="E345" s="178"/>
      <c r="F345" s="178"/>
      <c r="G345" s="190">
        <f>DATOS!$E$13</f>
        <v>1</v>
      </c>
      <c r="H345" s="178"/>
      <c r="I345" s="191"/>
      <c r="J345" s="178"/>
      <c r="K345" s="178"/>
      <c r="L345" s="178"/>
      <c r="M345" s="178"/>
      <c r="N345" s="160" t="str">
        <f t="shared" si="28"/>
        <v/>
      </c>
      <c r="O345" s="21"/>
      <c r="P345" s="160" t="str">
        <f t="shared" si="29"/>
        <v/>
      </c>
      <c r="Q345" s="160">
        <f t="shared" si="30"/>
        <v>0</v>
      </c>
      <c r="R345" s="160" t="str">
        <f t="shared" si="31"/>
        <v/>
      </c>
      <c r="S345" s="160" t="str">
        <f t="shared" si="32"/>
        <v/>
      </c>
      <c r="T345" s="50" t="str">
        <f>IF($F345="","",IF(ISERROR(VLOOKUP(F345,PROVEEDORES!$D$8:$I$507,5,0)),1,VLOOKUP($F345,PROVEEDORES!$D$8:$I$507,5,0)))</f>
        <v/>
      </c>
    </row>
    <row r="346" spans="3:20" ht="17.45" customHeight="1" x14ac:dyDescent="0.25">
      <c r="C346" s="188"/>
      <c r="D346" s="189"/>
      <c r="E346" s="178"/>
      <c r="F346" s="178"/>
      <c r="G346" s="190">
        <f>DATOS!$E$13</f>
        <v>1</v>
      </c>
      <c r="H346" s="178"/>
      <c r="I346" s="191"/>
      <c r="J346" s="178"/>
      <c r="K346" s="178"/>
      <c r="L346" s="178"/>
      <c r="M346" s="178"/>
      <c r="N346" s="160" t="str">
        <f t="shared" si="28"/>
        <v/>
      </c>
      <c r="O346" s="21"/>
      <c r="P346" s="160" t="str">
        <f t="shared" si="29"/>
        <v/>
      </c>
      <c r="Q346" s="160">
        <f t="shared" si="30"/>
        <v>0</v>
      </c>
      <c r="R346" s="160" t="str">
        <f t="shared" si="31"/>
        <v/>
      </c>
      <c r="S346" s="160" t="str">
        <f t="shared" si="32"/>
        <v/>
      </c>
      <c r="T346" s="50" t="str">
        <f>IF($F346="","",IF(ISERROR(VLOOKUP(F346,PROVEEDORES!$D$8:$I$507,5,0)),1,VLOOKUP($F346,PROVEEDORES!$D$8:$I$507,5,0)))</f>
        <v/>
      </c>
    </row>
    <row r="347" spans="3:20" ht="17.45" customHeight="1" x14ac:dyDescent="0.25">
      <c r="C347" s="188"/>
      <c r="D347" s="189"/>
      <c r="E347" s="178"/>
      <c r="F347" s="178"/>
      <c r="G347" s="190">
        <f>DATOS!$E$13</f>
        <v>1</v>
      </c>
      <c r="H347" s="178"/>
      <c r="I347" s="191"/>
      <c r="J347" s="178"/>
      <c r="K347" s="178"/>
      <c r="L347" s="178"/>
      <c r="M347" s="178"/>
      <c r="N347" s="160" t="str">
        <f t="shared" si="28"/>
        <v/>
      </c>
      <c r="O347" s="21"/>
      <c r="P347" s="160" t="str">
        <f t="shared" si="29"/>
        <v/>
      </c>
      <c r="Q347" s="160">
        <f t="shared" si="30"/>
        <v>0</v>
      </c>
      <c r="R347" s="160" t="str">
        <f t="shared" si="31"/>
        <v/>
      </c>
      <c r="S347" s="160" t="str">
        <f t="shared" si="32"/>
        <v/>
      </c>
      <c r="T347" s="50" t="str">
        <f>IF($F347="","",IF(ISERROR(VLOOKUP(F347,PROVEEDORES!$D$8:$I$507,5,0)),1,VLOOKUP($F347,PROVEEDORES!$D$8:$I$507,5,0)))</f>
        <v/>
      </c>
    </row>
    <row r="348" spans="3:20" ht="17.45" customHeight="1" x14ac:dyDescent="0.25">
      <c r="C348" s="188"/>
      <c r="D348" s="189"/>
      <c r="E348" s="178"/>
      <c r="F348" s="178"/>
      <c r="G348" s="190">
        <f>DATOS!$E$13</f>
        <v>1</v>
      </c>
      <c r="H348" s="178"/>
      <c r="I348" s="191"/>
      <c r="J348" s="178"/>
      <c r="K348" s="178"/>
      <c r="L348" s="178"/>
      <c r="M348" s="178"/>
      <c r="N348" s="160" t="str">
        <f t="shared" si="28"/>
        <v/>
      </c>
      <c r="O348" s="21"/>
      <c r="P348" s="160" t="str">
        <f t="shared" si="29"/>
        <v/>
      </c>
      <c r="Q348" s="160">
        <f t="shared" si="30"/>
        <v>0</v>
      </c>
      <c r="R348" s="160" t="str">
        <f t="shared" si="31"/>
        <v/>
      </c>
      <c r="S348" s="160" t="str">
        <f t="shared" si="32"/>
        <v/>
      </c>
      <c r="T348" s="50" t="str">
        <f>IF($F348="","",IF(ISERROR(VLOOKUP(F348,PROVEEDORES!$D$8:$I$507,5,0)),1,VLOOKUP($F348,PROVEEDORES!$D$8:$I$507,5,0)))</f>
        <v/>
      </c>
    </row>
    <row r="349" spans="3:20" ht="17.45" customHeight="1" x14ac:dyDescent="0.25">
      <c r="C349" s="188"/>
      <c r="D349" s="189"/>
      <c r="E349" s="178"/>
      <c r="F349" s="178"/>
      <c r="G349" s="190">
        <f>DATOS!$E$13</f>
        <v>1</v>
      </c>
      <c r="H349" s="178"/>
      <c r="I349" s="191"/>
      <c r="J349" s="178"/>
      <c r="K349" s="178"/>
      <c r="L349" s="178"/>
      <c r="M349" s="178"/>
      <c r="N349" s="160" t="str">
        <f t="shared" si="28"/>
        <v/>
      </c>
      <c r="O349" s="21"/>
      <c r="P349" s="160" t="str">
        <f t="shared" si="29"/>
        <v/>
      </c>
      <c r="Q349" s="160">
        <f t="shared" si="30"/>
        <v>0</v>
      </c>
      <c r="R349" s="160" t="str">
        <f t="shared" si="31"/>
        <v/>
      </c>
      <c r="S349" s="160" t="str">
        <f t="shared" si="32"/>
        <v/>
      </c>
      <c r="T349" s="50" t="str">
        <f>IF($F349="","",IF(ISERROR(VLOOKUP(F349,PROVEEDORES!$D$8:$I$507,5,0)),1,VLOOKUP($F349,PROVEEDORES!$D$8:$I$507,5,0)))</f>
        <v/>
      </c>
    </row>
    <row r="350" spans="3:20" ht="17.45" customHeight="1" x14ac:dyDescent="0.25">
      <c r="C350" s="188"/>
      <c r="D350" s="189"/>
      <c r="E350" s="178"/>
      <c r="F350" s="178"/>
      <c r="G350" s="190">
        <f>DATOS!$E$13</f>
        <v>1</v>
      </c>
      <c r="H350" s="178"/>
      <c r="I350" s="191"/>
      <c r="J350" s="178"/>
      <c r="K350" s="178"/>
      <c r="L350" s="178"/>
      <c r="M350" s="178"/>
      <c r="N350" s="160" t="str">
        <f t="shared" si="28"/>
        <v/>
      </c>
      <c r="O350" s="21"/>
      <c r="P350" s="160" t="str">
        <f t="shared" si="29"/>
        <v/>
      </c>
      <c r="Q350" s="160">
        <f t="shared" si="30"/>
        <v>0</v>
      </c>
      <c r="R350" s="160" t="str">
        <f t="shared" si="31"/>
        <v/>
      </c>
      <c r="S350" s="160" t="str">
        <f t="shared" si="32"/>
        <v/>
      </c>
      <c r="T350" s="50" t="str">
        <f>IF($F350="","",IF(ISERROR(VLOOKUP(F350,PROVEEDORES!$D$8:$I$507,5,0)),1,VLOOKUP($F350,PROVEEDORES!$D$8:$I$507,5,0)))</f>
        <v/>
      </c>
    </row>
    <row r="351" spans="3:20" ht="17.45" customHeight="1" x14ac:dyDescent="0.25">
      <c r="C351" s="188"/>
      <c r="D351" s="189"/>
      <c r="E351" s="178"/>
      <c r="F351" s="178"/>
      <c r="G351" s="190">
        <f>DATOS!$E$13</f>
        <v>1</v>
      </c>
      <c r="H351" s="178"/>
      <c r="I351" s="191"/>
      <c r="J351" s="178"/>
      <c r="K351" s="178"/>
      <c r="L351" s="178"/>
      <c r="M351" s="178"/>
      <c r="N351" s="160" t="str">
        <f t="shared" si="28"/>
        <v/>
      </c>
      <c r="O351" s="21"/>
      <c r="P351" s="160" t="str">
        <f t="shared" si="29"/>
        <v/>
      </c>
      <c r="Q351" s="160">
        <f t="shared" si="30"/>
        <v>0</v>
      </c>
      <c r="R351" s="160" t="str">
        <f t="shared" si="31"/>
        <v/>
      </c>
      <c r="S351" s="160" t="str">
        <f t="shared" si="32"/>
        <v/>
      </c>
      <c r="T351" s="50" t="str">
        <f>IF($F351="","",IF(ISERROR(VLOOKUP(F351,PROVEEDORES!$D$8:$I$507,5,0)),1,VLOOKUP($F351,PROVEEDORES!$D$8:$I$507,5,0)))</f>
        <v/>
      </c>
    </row>
    <row r="352" spans="3:20" ht="17.45" customHeight="1" x14ac:dyDescent="0.25">
      <c r="C352" s="188"/>
      <c r="D352" s="189"/>
      <c r="E352" s="178"/>
      <c r="F352" s="178"/>
      <c r="G352" s="190">
        <f>DATOS!$E$13</f>
        <v>1</v>
      </c>
      <c r="H352" s="178"/>
      <c r="I352" s="191"/>
      <c r="J352" s="178"/>
      <c r="K352" s="178"/>
      <c r="L352" s="178"/>
      <c r="M352" s="178"/>
      <c r="N352" s="160" t="str">
        <f t="shared" si="28"/>
        <v/>
      </c>
      <c r="O352" s="21"/>
      <c r="P352" s="160" t="str">
        <f t="shared" si="29"/>
        <v/>
      </c>
      <c r="Q352" s="160">
        <f t="shared" si="30"/>
        <v>0</v>
      </c>
      <c r="R352" s="160" t="str">
        <f t="shared" si="31"/>
        <v/>
      </c>
      <c r="S352" s="160" t="str">
        <f t="shared" si="32"/>
        <v/>
      </c>
      <c r="T352" s="50" t="str">
        <f>IF($F352="","",IF(ISERROR(VLOOKUP(F352,PROVEEDORES!$D$8:$I$507,5,0)),1,VLOOKUP($F352,PROVEEDORES!$D$8:$I$507,5,0)))</f>
        <v/>
      </c>
    </row>
    <row r="353" spans="3:20" ht="17.45" customHeight="1" x14ac:dyDescent="0.25">
      <c r="C353" s="188"/>
      <c r="D353" s="189"/>
      <c r="E353" s="178"/>
      <c r="F353" s="178"/>
      <c r="G353" s="190">
        <f>DATOS!$E$13</f>
        <v>1</v>
      </c>
      <c r="H353" s="178"/>
      <c r="I353" s="191"/>
      <c r="J353" s="178"/>
      <c r="K353" s="178"/>
      <c r="L353" s="178"/>
      <c r="M353" s="178"/>
      <c r="N353" s="160" t="str">
        <f t="shared" si="28"/>
        <v/>
      </c>
      <c r="O353" s="21"/>
      <c r="P353" s="160" t="str">
        <f t="shared" si="29"/>
        <v/>
      </c>
      <c r="Q353" s="160">
        <f t="shared" si="30"/>
        <v>0</v>
      </c>
      <c r="R353" s="160" t="str">
        <f t="shared" si="31"/>
        <v/>
      </c>
      <c r="S353" s="160" t="str">
        <f t="shared" si="32"/>
        <v/>
      </c>
      <c r="T353" s="50" t="str">
        <f>IF($F353="","",IF(ISERROR(VLOOKUP(F353,PROVEEDORES!$D$8:$I$507,5,0)),1,VLOOKUP($F353,PROVEEDORES!$D$8:$I$507,5,0)))</f>
        <v/>
      </c>
    </row>
    <row r="354" spans="3:20" ht="17.45" customHeight="1" x14ac:dyDescent="0.25">
      <c r="C354" s="188"/>
      <c r="D354" s="189"/>
      <c r="E354" s="178"/>
      <c r="F354" s="178"/>
      <c r="G354" s="190">
        <f>DATOS!$E$13</f>
        <v>1</v>
      </c>
      <c r="H354" s="178"/>
      <c r="I354" s="191"/>
      <c r="J354" s="178"/>
      <c r="K354" s="178"/>
      <c r="L354" s="178"/>
      <c r="M354" s="178"/>
      <c r="N354" s="160" t="str">
        <f t="shared" si="28"/>
        <v/>
      </c>
      <c r="O354" s="21"/>
      <c r="P354" s="160" t="str">
        <f t="shared" si="29"/>
        <v/>
      </c>
      <c r="Q354" s="160">
        <f t="shared" si="30"/>
        <v>0</v>
      </c>
      <c r="R354" s="160" t="str">
        <f t="shared" si="31"/>
        <v/>
      </c>
      <c r="S354" s="160" t="str">
        <f t="shared" si="32"/>
        <v/>
      </c>
      <c r="T354" s="50" t="str">
        <f>IF($F354="","",IF(ISERROR(VLOOKUP(F354,PROVEEDORES!$D$8:$I$507,5,0)),1,VLOOKUP($F354,PROVEEDORES!$D$8:$I$507,5,0)))</f>
        <v/>
      </c>
    </row>
    <row r="355" spans="3:20" ht="17.45" customHeight="1" x14ac:dyDescent="0.25">
      <c r="C355" s="188"/>
      <c r="D355" s="189"/>
      <c r="E355" s="178"/>
      <c r="F355" s="178"/>
      <c r="G355" s="190">
        <f>DATOS!$E$13</f>
        <v>1</v>
      </c>
      <c r="H355" s="178"/>
      <c r="I355" s="191"/>
      <c r="J355" s="178"/>
      <c r="K355" s="178"/>
      <c r="L355" s="178"/>
      <c r="M355" s="178"/>
      <c r="N355" s="160" t="str">
        <f t="shared" si="28"/>
        <v/>
      </c>
      <c r="O355" s="21"/>
      <c r="P355" s="160" t="str">
        <f t="shared" si="29"/>
        <v/>
      </c>
      <c r="Q355" s="160">
        <f t="shared" si="30"/>
        <v>0</v>
      </c>
      <c r="R355" s="160" t="str">
        <f t="shared" si="31"/>
        <v/>
      </c>
      <c r="S355" s="160" t="str">
        <f t="shared" si="32"/>
        <v/>
      </c>
      <c r="T355" s="50" t="str">
        <f>IF($F355="","",IF(ISERROR(VLOOKUP(F355,PROVEEDORES!$D$8:$I$507,5,0)),1,VLOOKUP($F355,PROVEEDORES!$D$8:$I$507,5,0)))</f>
        <v/>
      </c>
    </row>
    <row r="356" spans="3:20" ht="17.45" customHeight="1" x14ac:dyDescent="0.25">
      <c r="C356" s="188"/>
      <c r="D356" s="189"/>
      <c r="E356" s="178"/>
      <c r="F356" s="178"/>
      <c r="G356" s="190">
        <f>DATOS!$E$13</f>
        <v>1</v>
      </c>
      <c r="H356" s="178"/>
      <c r="I356" s="191"/>
      <c r="J356" s="178"/>
      <c r="K356" s="178"/>
      <c r="L356" s="178"/>
      <c r="M356" s="178"/>
      <c r="N356" s="160" t="str">
        <f t="shared" si="28"/>
        <v/>
      </c>
      <c r="O356" s="21"/>
      <c r="P356" s="160" t="str">
        <f t="shared" si="29"/>
        <v/>
      </c>
      <c r="Q356" s="160">
        <f t="shared" si="30"/>
        <v>0</v>
      </c>
      <c r="R356" s="160" t="str">
        <f t="shared" si="31"/>
        <v/>
      </c>
      <c r="S356" s="160" t="str">
        <f t="shared" si="32"/>
        <v/>
      </c>
      <c r="T356" s="50" t="str">
        <f>IF($F356="","",IF(ISERROR(VLOOKUP(F356,PROVEEDORES!$D$8:$I$507,5,0)),1,VLOOKUP($F356,PROVEEDORES!$D$8:$I$507,5,0)))</f>
        <v/>
      </c>
    </row>
    <row r="357" spans="3:20" ht="17.45" customHeight="1" x14ac:dyDescent="0.25">
      <c r="C357" s="188"/>
      <c r="D357" s="189"/>
      <c r="E357" s="178"/>
      <c r="F357" s="178"/>
      <c r="G357" s="190">
        <f>DATOS!$E$13</f>
        <v>1</v>
      </c>
      <c r="H357" s="178"/>
      <c r="I357" s="191"/>
      <c r="J357" s="178"/>
      <c r="K357" s="178"/>
      <c r="L357" s="178"/>
      <c r="M357" s="178"/>
      <c r="N357" s="160" t="str">
        <f t="shared" si="28"/>
        <v/>
      </c>
      <c r="O357" s="21"/>
      <c r="P357" s="160" t="str">
        <f t="shared" si="29"/>
        <v/>
      </c>
      <c r="Q357" s="160">
        <f t="shared" si="30"/>
        <v>0</v>
      </c>
      <c r="R357" s="160" t="str">
        <f t="shared" si="31"/>
        <v/>
      </c>
      <c r="S357" s="160" t="str">
        <f t="shared" si="32"/>
        <v/>
      </c>
      <c r="T357" s="50" t="str">
        <f>IF($F357="","",IF(ISERROR(VLOOKUP(F357,PROVEEDORES!$D$8:$I$507,5,0)),1,VLOOKUP($F357,PROVEEDORES!$D$8:$I$507,5,0)))</f>
        <v/>
      </c>
    </row>
    <row r="358" spans="3:20" ht="17.45" customHeight="1" x14ac:dyDescent="0.25">
      <c r="C358" s="188"/>
      <c r="D358" s="189"/>
      <c r="E358" s="178"/>
      <c r="F358" s="178"/>
      <c r="G358" s="190">
        <f>DATOS!$E$13</f>
        <v>1</v>
      </c>
      <c r="H358" s="178"/>
      <c r="I358" s="191"/>
      <c r="J358" s="178"/>
      <c r="K358" s="178"/>
      <c r="L358" s="178"/>
      <c r="M358" s="178"/>
      <c r="N358" s="160" t="str">
        <f t="shared" si="28"/>
        <v/>
      </c>
      <c r="O358" s="21"/>
      <c r="P358" s="160" t="str">
        <f t="shared" si="29"/>
        <v/>
      </c>
      <c r="Q358" s="160">
        <f t="shared" si="30"/>
        <v>0</v>
      </c>
      <c r="R358" s="160" t="str">
        <f t="shared" si="31"/>
        <v/>
      </c>
      <c r="S358" s="160" t="str">
        <f t="shared" si="32"/>
        <v/>
      </c>
      <c r="T358" s="50" t="str">
        <f>IF($F358="","",IF(ISERROR(VLOOKUP(F358,PROVEEDORES!$D$8:$I$507,5,0)),1,VLOOKUP($F358,PROVEEDORES!$D$8:$I$507,5,0)))</f>
        <v/>
      </c>
    </row>
    <row r="359" spans="3:20" ht="17.45" customHeight="1" x14ac:dyDescent="0.25">
      <c r="C359" s="188"/>
      <c r="D359" s="189"/>
      <c r="E359" s="178"/>
      <c r="F359" s="178"/>
      <c r="G359" s="190">
        <f>DATOS!$E$13</f>
        <v>1</v>
      </c>
      <c r="H359" s="178"/>
      <c r="I359" s="191"/>
      <c r="J359" s="178"/>
      <c r="K359" s="178"/>
      <c r="L359" s="178"/>
      <c r="M359" s="178"/>
      <c r="N359" s="160" t="str">
        <f t="shared" si="28"/>
        <v/>
      </c>
      <c r="O359" s="21"/>
      <c r="P359" s="160" t="str">
        <f t="shared" si="29"/>
        <v/>
      </c>
      <c r="Q359" s="160">
        <f t="shared" si="30"/>
        <v>0</v>
      </c>
      <c r="R359" s="160" t="str">
        <f t="shared" si="31"/>
        <v/>
      </c>
      <c r="S359" s="160" t="str">
        <f t="shared" si="32"/>
        <v/>
      </c>
      <c r="T359" s="50" t="str">
        <f>IF($F359="","",IF(ISERROR(VLOOKUP(F359,PROVEEDORES!$D$8:$I$507,5,0)),1,VLOOKUP($F359,PROVEEDORES!$D$8:$I$507,5,0)))</f>
        <v/>
      </c>
    </row>
    <row r="360" spans="3:20" ht="17.45" customHeight="1" x14ac:dyDescent="0.25">
      <c r="C360" s="188"/>
      <c r="D360" s="189"/>
      <c r="E360" s="178"/>
      <c r="F360" s="178"/>
      <c r="G360" s="190">
        <f>DATOS!$E$13</f>
        <v>1</v>
      </c>
      <c r="H360" s="178"/>
      <c r="I360" s="191"/>
      <c r="J360" s="178"/>
      <c r="K360" s="178"/>
      <c r="L360" s="178"/>
      <c r="M360" s="178"/>
      <c r="N360" s="160" t="str">
        <f t="shared" si="28"/>
        <v/>
      </c>
      <c r="O360" s="21"/>
      <c r="P360" s="160" t="str">
        <f t="shared" si="29"/>
        <v/>
      </c>
      <c r="Q360" s="160">
        <f t="shared" si="30"/>
        <v>0</v>
      </c>
      <c r="R360" s="160" t="str">
        <f t="shared" si="31"/>
        <v/>
      </c>
      <c r="S360" s="160" t="str">
        <f t="shared" si="32"/>
        <v/>
      </c>
      <c r="T360" s="50" t="str">
        <f>IF($F360="","",IF(ISERROR(VLOOKUP(F360,PROVEEDORES!$D$8:$I$507,5,0)),1,VLOOKUP($F360,PROVEEDORES!$D$8:$I$507,5,0)))</f>
        <v/>
      </c>
    </row>
    <row r="361" spans="3:20" ht="17.45" customHeight="1" x14ac:dyDescent="0.25">
      <c r="C361" s="188"/>
      <c r="D361" s="189"/>
      <c r="E361" s="178"/>
      <c r="F361" s="178"/>
      <c r="G361" s="190">
        <f>DATOS!$E$13</f>
        <v>1</v>
      </c>
      <c r="H361" s="178"/>
      <c r="I361" s="191"/>
      <c r="J361" s="178"/>
      <c r="K361" s="178"/>
      <c r="L361" s="178"/>
      <c r="M361" s="178"/>
      <c r="N361" s="160" t="str">
        <f t="shared" si="28"/>
        <v/>
      </c>
      <c r="O361" s="21"/>
      <c r="P361" s="160" t="str">
        <f t="shared" si="29"/>
        <v/>
      </c>
      <c r="Q361" s="160">
        <f t="shared" si="30"/>
        <v>0</v>
      </c>
      <c r="R361" s="160" t="str">
        <f t="shared" si="31"/>
        <v/>
      </c>
      <c r="S361" s="160" t="str">
        <f t="shared" si="32"/>
        <v/>
      </c>
      <c r="T361" s="50" t="str">
        <f>IF($F361="","",IF(ISERROR(VLOOKUP(F361,PROVEEDORES!$D$8:$I$507,5,0)),1,VLOOKUP($F361,PROVEEDORES!$D$8:$I$507,5,0)))</f>
        <v/>
      </c>
    </row>
    <row r="362" spans="3:20" ht="17.45" customHeight="1" x14ac:dyDescent="0.25">
      <c r="C362" s="188"/>
      <c r="D362" s="189"/>
      <c r="E362" s="178"/>
      <c r="F362" s="178"/>
      <c r="G362" s="190">
        <f>DATOS!$E$13</f>
        <v>1</v>
      </c>
      <c r="H362" s="178"/>
      <c r="I362" s="191"/>
      <c r="J362" s="178"/>
      <c r="K362" s="178"/>
      <c r="L362" s="178"/>
      <c r="M362" s="178"/>
      <c r="N362" s="160" t="str">
        <f t="shared" si="28"/>
        <v/>
      </c>
      <c r="O362" s="21"/>
      <c r="P362" s="160" t="str">
        <f t="shared" si="29"/>
        <v/>
      </c>
      <c r="Q362" s="160">
        <f t="shared" si="30"/>
        <v>0</v>
      </c>
      <c r="R362" s="160" t="str">
        <f t="shared" si="31"/>
        <v/>
      </c>
      <c r="S362" s="160" t="str">
        <f t="shared" si="32"/>
        <v/>
      </c>
      <c r="T362" s="50" t="str">
        <f>IF($F362="","",IF(ISERROR(VLOOKUP(F362,PROVEEDORES!$D$8:$I$507,5,0)),1,VLOOKUP($F362,PROVEEDORES!$D$8:$I$507,5,0)))</f>
        <v/>
      </c>
    </row>
    <row r="363" spans="3:20" ht="17.45" customHeight="1" x14ac:dyDescent="0.25">
      <c r="C363" s="188"/>
      <c r="D363" s="189"/>
      <c r="E363" s="178"/>
      <c r="F363" s="178"/>
      <c r="G363" s="190">
        <f>DATOS!$E$13</f>
        <v>1</v>
      </c>
      <c r="H363" s="178"/>
      <c r="I363" s="191"/>
      <c r="J363" s="178"/>
      <c r="K363" s="178"/>
      <c r="L363" s="178"/>
      <c r="M363" s="178"/>
      <c r="N363" s="160" t="str">
        <f t="shared" si="28"/>
        <v/>
      </c>
      <c r="O363" s="21"/>
      <c r="P363" s="160" t="str">
        <f t="shared" si="29"/>
        <v/>
      </c>
      <c r="Q363" s="160">
        <f t="shared" si="30"/>
        <v>0</v>
      </c>
      <c r="R363" s="160" t="str">
        <f t="shared" si="31"/>
        <v/>
      </c>
      <c r="S363" s="160" t="str">
        <f t="shared" si="32"/>
        <v/>
      </c>
      <c r="T363" s="50" t="str">
        <f>IF($F363="","",IF(ISERROR(VLOOKUP(F363,PROVEEDORES!$D$8:$I$507,5,0)),1,VLOOKUP($F363,PROVEEDORES!$D$8:$I$507,5,0)))</f>
        <v/>
      </c>
    </row>
    <row r="364" spans="3:20" ht="17.45" customHeight="1" x14ac:dyDescent="0.25">
      <c r="C364" s="188"/>
      <c r="D364" s="189"/>
      <c r="E364" s="178"/>
      <c r="F364" s="178"/>
      <c r="G364" s="190">
        <f>DATOS!$E$13</f>
        <v>1</v>
      </c>
      <c r="H364" s="178"/>
      <c r="I364" s="191"/>
      <c r="J364" s="178"/>
      <c r="K364" s="178"/>
      <c r="L364" s="178"/>
      <c r="M364" s="178"/>
      <c r="N364" s="160" t="str">
        <f t="shared" si="28"/>
        <v/>
      </c>
      <c r="O364" s="21"/>
      <c r="P364" s="160" t="str">
        <f t="shared" si="29"/>
        <v/>
      </c>
      <c r="Q364" s="160">
        <f t="shared" si="30"/>
        <v>0</v>
      </c>
      <c r="R364" s="160" t="str">
        <f t="shared" si="31"/>
        <v/>
      </c>
      <c r="S364" s="160" t="str">
        <f t="shared" si="32"/>
        <v/>
      </c>
      <c r="T364" s="50" t="str">
        <f>IF($F364="","",IF(ISERROR(VLOOKUP(F364,PROVEEDORES!$D$8:$I$507,5,0)),1,VLOOKUP($F364,PROVEEDORES!$D$8:$I$507,5,0)))</f>
        <v/>
      </c>
    </row>
    <row r="365" spans="3:20" ht="17.45" customHeight="1" x14ac:dyDescent="0.25">
      <c r="C365" s="188"/>
      <c r="D365" s="189"/>
      <c r="E365" s="178"/>
      <c r="F365" s="178"/>
      <c r="G365" s="190">
        <f>DATOS!$E$13</f>
        <v>1</v>
      </c>
      <c r="H365" s="178"/>
      <c r="I365" s="191"/>
      <c r="J365" s="178"/>
      <c r="K365" s="178"/>
      <c r="L365" s="178"/>
      <c r="M365" s="178"/>
      <c r="N365" s="160" t="str">
        <f t="shared" si="28"/>
        <v/>
      </c>
      <c r="O365" s="21"/>
      <c r="P365" s="160" t="str">
        <f t="shared" si="29"/>
        <v/>
      </c>
      <c r="Q365" s="160">
        <f t="shared" si="30"/>
        <v>0</v>
      </c>
      <c r="R365" s="160" t="str">
        <f t="shared" si="31"/>
        <v/>
      </c>
      <c r="S365" s="160" t="str">
        <f t="shared" si="32"/>
        <v/>
      </c>
      <c r="T365" s="50" t="str">
        <f>IF($F365="","",IF(ISERROR(VLOOKUP(F365,PROVEEDORES!$D$8:$I$507,5,0)),1,VLOOKUP($F365,PROVEEDORES!$D$8:$I$507,5,0)))</f>
        <v/>
      </c>
    </row>
    <row r="366" spans="3:20" ht="17.45" customHeight="1" x14ac:dyDescent="0.25">
      <c r="C366" s="188"/>
      <c r="D366" s="189"/>
      <c r="E366" s="178"/>
      <c r="F366" s="178"/>
      <c r="G366" s="190">
        <f>DATOS!$E$13</f>
        <v>1</v>
      </c>
      <c r="H366" s="178"/>
      <c r="I366" s="191"/>
      <c r="J366" s="178"/>
      <c r="K366" s="178"/>
      <c r="L366" s="178"/>
      <c r="M366" s="178"/>
      <c r="N366" s="160" t="str">
        <f t="shared" si="28"/>
        <v/>
      </c>
      <c r="O366" s="21"/>
      <c r="P366" s="160" t="str">
        <f t="shared" si="29"/>
        <v/>
      </c>
      <c r="Q366" s="160">
        <f t="shared" si="30"/>
        <v>0</v>
      </c>
      <c r="R366" s="160" t="str">
        <f t="shared" si="31"/>
        <v/>
      </c>
      <c r="S366" s="160" t="str">
        <f t="shared" si="32"/>
        <v/>
      </c>
      <c r="T366" s="50" t="str">
        <f>IF($F366="","",IF(ISERROR(VLOOKUP(F366,PROVEEDORES!$D$8:$I$507,5,0)),1,VLOOKUP($F366,PROVEEDORES!$D$8:$I$507,5,0)))</f>
        <v/>
      </c>
    </row>
    <row r="367" spans="3:20" ht="17.45" customHeight="1" x14ac:dyDescent="0.25">
      <c r="C367" s="188"/>
      <c r="D367" s="189"/>
      <c r="E367" s="178"/>
      <c r="F367" s="178"/>
      <c r="G367" s="190">
        <f>DATOS!$E$13</f>
        <v>1</v>
      </c>
      <c r="H367" s="178"/>
      <c r="I367" s="191"/>
      <c r="J367" s="178"/>
      <c r="K367" s="178"/>
      <c r="L367" s="178"/>
      <c r="M367" s="178"/>
      <c r="N367" s="160" t="str">
        <f t="shared" si="28"/>
        <v/>
      </c>
      <c r="O367" s="21"/>
      <c r="P367" s="160" t="str">
        <f t="shared" si="29"/>
        <v/>
      </c>
      <c r="Q367" s="160">
        <f t="shared" si="30"/>
        <v>0</v>
      </c>
      <c r="R367" s="160" t="str">
        <f t="shared" si="31"/>
        <v/>
      </c>
      <c r="S367" s="160" t="str">
        <f t="shared" si="32"/>
        <v/>
      </c>
      <c r="T367" s="50" t="str">
        <f>IF($F367="","",IF(ISERROR(VLOOKUP(F367,PROVEEDORES!$D$8:$I$507,5,0)),1,VLOOKUP($F367,PROVEEDORES!$D$8:$I$507,5,0)))</f>
        <v/>
      </c>
    </row>
    <row r="368" spans="3:20" ht="17.45" customHeight="1" x14ac:dyDescent="0.25">
      <c r="C368" s="188"/>
      <c r="D368" s="189"/>
      <c r="E368" s="178"/>
      <c r="F368" s="178"/>
      <c r="G368" s="190">
        <f>DATOS!$E$13</f>
        <v>1</v>
      </c>
      <c r="H368" s="178"/>
      <c r="I368" s="191"/>
      <c r="J368" s="178"/>
      <c r="K368" s="178"/>
      <c r="L368" s="178"/>
      <c r="M368" s="178"/>
      <c r="N368" s="160" t="str">
        <f t="shared" si="28"/>
        <v/>
      </c>
      <c r="O368" s="21"/>
      <c r="P368" s="160" t="str">
        <f t="shared" si="29"/>
        <v/>
      </c>
      <c r="Q368" s="160">
        <f t="shared" si="30"/>
        <v>0</v>
      </c>
      <c r="R368" s="160" t="str">
        <f t="shared" si="31"/>
        <v/>
      </c>
      <c r="S368" s="160" t="str">
        <f t="shared" si="32"/>
        <v/>
      </c>
      <c r="T368" s="50" t="str">
        <f>IF($F368="","",IF(ISERROR(VLOOKUP(F368,PROVEEDORES!$D$8:$I$507,5,0)),1,VLOOKUP($F368,PROVEEDORES!$D$8:$I$507,5,0)))</f>
        <v/>
      </c>
    </row>
    <row r="369" spans="3:20" ht="17.45" customHeight="1" x14ac:dyDescent="0.25">
      <c r="C369" s="188"/>
      <c r="D369" s="189"/>
      <c r="E369" s="178"/>
      <c r="F369" s="178"/>
      <c r="G369" s="190">
        <f>DATOS!$E$13</f>
        <v>1</v>
      </c>
      <c r="H369" s="178"/>
      <c r="I369" s="191"/>
      <c r="J369" s="178"/>
      <c r="K369" s="178"/>
      <c r="L369" s="178"/>
      <c r="M369" s="178"/>
      <c r="N369" s="160" t="str">
        <f t="shared" si="28"/>
        <v/>
      </c>
      <c r="O369" s="21"/>
      <c r="P369" s="160" t="str">
        <f t="shared" si="29"/>
        <v/>
      </c>
      <c r="Q369" s="160">
        <f t="shared" si="30"/>
        <v>0</v>
      </c>
      <c r="R369" s="160" t="str">
        <f t="shared" si="31"/>
        <v/>
      </c>
      <c r="S369" s="160" t="str">
        <f t="shared" si="32"/>
        <v/>
      </c>
      <c r="T369" s="50" t="str">
        <f>IF($F369="","",IF(ISERROR(VLOOKUP(F369,PROVEEDORES!$D$8:$I$507,5,0)),1,VLOOKUP($F369,PROVEEDORES!$D$8:$I$507,5,0)))</f>
        <v/>
      </c>
    </row>
    <row r="370" spans="3:20" ht="17.45" customHeight="1" x14ac:dyDescent="0.25">
      <c r="C370" s="188"/>
      <c r="D370" s="189"/>
      <c r="E370" s="178"/>
      <c r="F370" s="178"/>
      <c r="G370" s="190">
        <f>DATOS!$E$13</f>
        <v>1</v>
      </c>
      <c r="H370" s="178"/>
      <c r="I370" s="191"/>
      <c r="J370" s="178"/>
      <c r="K370" s="178"/>
      <c r="L370" s="178"/>
      <c r="M370" s="178"/>
      <c r="N370" s="160" t="str">
        <f t="shared" si="28"/>
        <v/>
      </c>
      <c r="O370" s="21"/>
      <c r="P370" s="160" t="str">
        <f t="shared" si="29"/>
        <v/>
      </c>
      <c r="Q370" s="160">
        <f t="shared" si="30"/>
        <v>0</v>
      </c>
      <c r="R370" s="160" t="str">
        <f t="shared" si="31"/>
        <v/>
      </c>
      <c r="S370" s="160" t="str">
        <f t="shared" si="32"/>
        <v/>
      </c>
      <c r="T370" s="50" t="str">
        <f>IF($F370="","",IF(ISERROR(VLOOKUP(F370,PROVEEDORES!$D$8:$I$507,5,0)),1,VLOOKUP($F370,PROVEEDORES!$D$8:$I$507,5,0)))</f>
        <v/>
      </c>
    </row>
    <row r="371" spans="3:20" ht="17.45" customHeight="1" x14ac:dyDescent="0.25">
      <c r="C371" s="188"/>
      <c r="D371" s="189"/>
      <c r="E371" s="178"/>
      <c r="F371" s="178"/>
      <c r="G371" s="190">
        <f>DATOS!$E$13</f>
        <v>1</v>
      </c>
      <c r="H371" s="178"/>
      <c r="I371" s="191"/>
      <c r="J371" s="178"/>
      <c r="K371" s="178"/>
      <c r="L371" s="178"/>
      <c r="M371" s="178"/>
      <c r="N371" s="160" t="str">
        <f t="shared" si="28"/>
        <v/>
      </c>
      <c r="O371" s="21"/>
      <c r="P371" s="160" t="str">
        <f t="shared" si="29"/>
        <v/>
      </c>
      <c r="Q371" s="160">
        <f t="shared" si="30"/>
        <v>0</v>
      </c>
      <c r="R371" s="160" t="str">
        <f t="shared" si="31"/>
        <v/>
      </c>
      <c r="S371" s="160" t="str">
        <f t="shared" si="32"/>
        <v/>
      </c>
      <c r="T371" s="50" t="str">
        <f>IF($F371="","",IF(ISERROR(VLOOKUP(F371,PROVEEDORES!$D$8:$I$507,5,0)),1,VLOOKUP($F371,PROVEEDORES!$D$8:$I$507,5,0)))</f>
        <v/>
      </c>
    </row>
    <row r="372" spans="3:20" ht="17.45" customHeight="1" x14ac:dyDescent="0.25">
      <c r="C372" s="188"/>
      <c r="D372" s="189"/>
      <c r="E372" s="178"/>
      <c r="F372" s="178"/>
      <c r="G372" s="190">
        <f>DATOS!$E$13</f>
        <v>1</v>
      </c>
      <c r="H372" s="178"/>
      <c r="I372" s="191"/>
      <c r="J372" s="178"/>
      <c r="K372" s="178"/>
      <c r="L372" s="178"/>
      <c r="M372" s="178"/>
      <c r="N372" s="160" t="str">
        <f t="shared" si="28"/>
        <v/>
      </c>
      <c r="O372" s="21"/>
      <c r="P372" s="160" t="str">
        <f t="shared" si="29"/>
        <v/>
      </c>
      <c r="Q372" s="160">
        <f t="shared" si="30"/>
        <v>0</v>
      </c>
      <c r="R372" s="160" t="str">
        <f t="shared" si="31"/>
        <v/>
      </c>
      <c r="S372" s="160" t="str">
        <f t="shared" si="32"/>
        <v/>
      </c>
      <c r="T372" s="50" t="str">
        <f>IF($F372="","",IF(ISERROR(VLOOKUP(F372,PROVEEDORES!$D$8:$I$507,5,0)),1,VLOOKUP($F372,PROVEEDORES!$D$8:$I$507,5,0)))</f>
        <v/>
      </c>
    </row>
    <row r="373" spans="3:20" ht="17.45" customHeight="1" x14ac:dyDescent="0.25">
      <c r="C373" s="188"/>
      <c r="D373" s="189"/>
      <c r="E373" s="178"/>
      <c r="F373" s="178"/>
      <c r="G373" s="190">
        <f>DATOS!$E$13</f>
        <v>1</v>
      </c>
      <c r="H373" s="178"/>
      <c r="I373" s="191"/>
      <c r="J373" s="178"/>
      <c r="K373" s="178"/>
      <c r="L373" s="178"/>
      <c r="M373" s="178"/>
      <c r="N373" s="160" t="str">
        <f t="shared" si="28"/>
        <v/>
      </c>
      <c r="O373" s="21"/>
      <c r="P373" s="160" t="str">
        <f t="shared" si="29"/>
        <v/>
      </c>
      <c r="Q373" s="160">
        <f t="shared" si="30"/>
        <v>0</v>
      </c>
      <c r="R373" s="160" t="str">
        <f t="shared" si="31"/>
        <v/>
      </c>
      <c r="S373" s="160" t="str">
        <f t="shared" si="32"/>
        <v/>
      </c>
      <c r="T373" s="50" t="str">
        <f>IF($F373="","",IF(ISERROR(VLOOKUP(F373,PROVEEDORES!$D$8:$I$507,5,0)),1,VLOOKUP($F373,PROVEEDORES!$D$8:$I$507,5,0)))</f>
        <v/>
      </c>
    </row>
    <row r="374" spans="3:20" ht="17.45" customHeight="1" x14ac:dyDescent="0.25">
      <c r="C374" s="188"/>
      <c r="D374" s="189"/>
      <c r="E374" s="178"/>
      <c r="F374" s="178"/>
      <c r="G374" s="190">
        <f>DATOS!$E$13</f>
        <v>1</v>
      </c>
      <c r="H374" s="178"/>
      <c r="I374" s="191"/>
      <c r="J374" s="178"/>
      <c r="K374" s="178"/>
      <c r="L374" s="178"/>
      <c r="M374" s="178"/>
      <c r="N374" s="160" t="str">
        <f t="shared" si="28"/>
        <v/>
      </c>
      <c r="O374" s="21"/>
      <c r="P374" s="160" t="str">
        <f t="shared" si="29"/>
        <v/>
      </c>
      <c r="Q374" s="160">
        <f t="shared" si="30"/>
        <v>0</v>
      </c>
      <c r="R374" s="160" t="str">
        <f t="shared" si="31"/>
        <v/>
      </c>
      <c r="S374" s="160" t="str">
        <f t="shared" si="32"/>
        <v/>
      </c>
      <c r="T374" s="50" t="str">
        <f>IF($F374="","",IF(ISERROR(VLOOKUP(F374,PROVEEDORES!$D$8:$I$507,5,0)),1,VLOOKUP($F374,PROVEEDORES!$D$8:$I$507,5,0)))</f>
        <v/>
      </c>
    </row>
    <row r="375" spans="3:20" ht="17.45" customHeight="1" x14ac:dyDescent="0.25">
      <c r="C375" s="188"/>
      <c r="D375" s="189"/>
      <c r="E375" s="178"/>
      <c r="F375" s="178"/>
      <c r="G375" s="190">
        <f>DATOS!$E$13</f>
        <v>1</v>
      </c>
      <c r="H375" s="178"/>
      <c r="I375" s="191"/>
      <c r="J375" s="178"/>
      <c r="K375" s="178"/>
      <c r="L375" s="178"/>
      <c r="M375" s="178"/>
      <c r="N375" s="160" t="str">
        <f t="shared" si="28"/>
        <v/>
      </c>
      <c r="O375" s="21"/>
      <c r="P375" s="160" t="str">
        <f t="shared" si="29"/>
        <v/>
      </c>
      <c r="Q375" s="160">
        <f t="shared" si="30"/>
        <v>0</v>
      </c>
      <c r="R375" s="160" t="str">
        <f t="shared" si="31"/>
        <v/>
      </c>
      <c r="S375" s="160" t="str">
        <f t="shared" si="32"/>
        <v/>
      </c>
      <c r="T375" s="50" t="str">
        <f>IF($F375="","",IF(ISERROR(VLOOKUP(F375,PROVEEDORES!$D$8:$I$507,5,0)),1,VLOOKUP($F375,PROVEEDORES!$D$8:$I$507,5,0)))</f>
        <v/>
      </c>
    </row>
    <row r="376" spans="3:20" ht="17.45" customHeight="1" x14ac:dyDescent="0.25">
      <c r="C376" s="188"/>
      <c r="D376" s="189"/>
      <c r="E376" s="178"/>
      <c r="F376" s="178"/>
      <c r="G376" s="190">
        <f>DATOS!$E$13</f>
        <v>1</v>
      </c>
      <c r="H376" s="178"/>
      <c r="I376" s="191"/>
      <c r="J376" s="178"/>
      <c r="K376" s="178"/>
      <c r="L376" s="178"/>
      <c r="M376" s="178"/>
      <c r="N376" s="160" t="str">
        <f t="shared" si="28"/>
        <v/>
      </c>
      <c r="O376" s="21"/>
      <c r="P376" s="160" t="str">
        <f t="shared" si="29"/>
        <v/>
      </c>
      <c r="Q376" s="160">
        <f t="shared" si="30"/>
        <v>0</v>
      </c>
      <c r="R376" s="160" t="str">
        <f t="shared" si="31"/>
        <v/>
      </c>
      <c r="S376" s="160" t="str">
        <f t="shared" si="32"/>
        <v/>
      </c>
      <c r="T376" s="50" t="str">
        <f>IF($F376="","",IF(ISERROR(VLOOKUP(F376,PROVEEDORES!$D$8:$I$507,5,0)),1,VLOOKUP($F376,PROVEEDORES!$D$8:$I$507,5,0)))</f>
        <v/>
      </c>
    </row>
    <row r="377" spans="3:20" ht="17.45" customHeight="1" x14ac:dyDescent="0.25">
      <c r="C377" s="188"/>
      <c r="D377" s="189"/>
      <c r="E377" s="178"/>
      <c r="F377" s="178"/>
      <c r="G377" s="190">
        <f>DATOS!$E$13</f>
        <v>1</v>
      </c>
      <c r="H377" s="178"/>
      <c r="I377" s="191"/>
      <c r="J377" s="178"/>
      <c r="K377" s="178"/>
      <c r="L377" s="178"/>
      <c r="M377" s="178"/>
      <c r="N377" s="160" t="str">
        <f t="shared" si="28"/>
        <v/>
      </c>
      <c r="O377" s="21"/>
      <c r="P377" s="160" t="str">
        <f t="shared" si="29"/>
        <v/>
      </c>
      <c r="Q377" s="160">
        <f t="shared" si="30"/>
        <v>0</v>
      </c>
      <c r="R377" s="160" t="str">
        <f t="shared" si="31"/>
        <v/>
      </c>
      <c r="S377" s="160" t="str">
        <f t="shared" si="32"/>
        <v/>
      </c>
      <c r="T377" s="50" t="str">
        <f>IF($F377="","",IF(ISERROR(VLOOKUP(F377,PROVEEDORES!$D$8:$I$507,5,0)),1,VLOOKUP($F377,PROVEEDORES!$D$8:$I$507,5,0)))</f>
        <v/>
      </c>
    </row>
    <row r="378" spans="3:20" ht="17.45" customHeight="1" x14ac:dyDescent="0.25">
      <c r="C378" s="188"/>
      <c r="D378" s="189"/>
      <c r="E378" s="178"/>
      <c r="F378" s="178"/>
      <c r="G378" s="190">
        <f>DATOS!$E$13</f>
        <v>1</v>
      </c>
      <c r="H378" s="178"/>
      <c r="I378" s="191"/>
      <c r="J378" s="178"/>
      <c r="K378" s="178"/>
      <c r="L378" s="178"/>
      <c r="M378" s="178"/>
      <c r="N378" s="160" t="str">
        <f t="shared" si="28"/>
        <v/>
      </c>
      <c r="O378" s="21"/>
      <c r="P378" s="160" t="str">
        <f t="shared" si="29"/>
        <v/>
      </c>
      <c r="Q378" s="160">
        <f t="shared" si="30"/>
        <v>0</v>
      </c>
      <c r="R378" s="160" t="str">
        <f t="shared" si="31"/>
        <v/>
      </c>
      <c r="S378" s="160" t="str">
        <f t="shared" si="32"/>
        <v/>
      </c>
      <c r="T378" s="50" t="str">
        <f>IF($F378="","",IF(ISERROR(VLOOKUP(F378,PROVEEDORES!$D$8:$I$507,5,0)),1,VLOOKUP($F378,PROVEEDORES!$D$8:$I$507,5,0)))</f>
        <v/>
      </c>
    </row>
    <row r="379" spans="3:20" ht="17.45" customHeight="1" x14ac:dyDescent="0.25">
      <c r="C379" s="188"/>
      <c r="D379" s="189"/>
      <c r="E379" s="178"/>
      <c r="F379" s="178"/>
      <c r="G379" s="190">
        <f>DATOS!$E$13</f>
        <v>1</v>
      </c>
      <c r="H379" s="178"/>
      <c r="I379" s="191"/>
      <c r="J379" s="178"/>
      <c r="K379" s="178"/>
      <c r="L379" s="178"/>
      <c r="M379" s="178"/>
      <c r="N379" s="160" t="str">
        <f t="shared" si="28"/>
        <v/>
      </c>
      <c r="O379" s="21"/>
      <c r="P379" s="160" t="str">
        <f t="shared" si="29"/>
        <v/>
      </c>
      <c r="Q379" s="160">
        <f t="shared" si="30"/>
        <v>0</v>
      </c>
      <c r="R379" s="160" t="str">
        <f t="shared" si="31"/>
        <v/>
      </c>
      <c r="S379" s="160" t="str">
        <f t="shared" si="32"/>
        <v/>
      </c>
      <c r="T379" s="50" t="str">
        <f>IF($F379="","",IF(ISERROR(VLOOKUP(F379,PROVEEDORES!$D$8:$I$507,5,0)),1,VLOOKUP($F379,PROVEEDORES!$D$8:$I$507,5,0)))</f>
        <v/>
      </c>
    </row>
    <row r="380" spans="3:20" ht="17.45" customHeight="1" x14ac:dyDescent="0.25">
      <c r="C380" s="188"/>
      <c r="D380" s="189"/>
      <c r="E380" s="178"/>
      <c r="F380" s="178"/>
      <c r="G380" s="190">
        <f>DATOS!$E$13</f>
        <v>1</v>
      </c>
      <c r="H380" s="178"/>
      <c r="I380" s="191"/>
      <c r="J380" s="178"/>
      <c r="K380" s="178"/>
      <c r="L380" s="178"/>
      <c r="M380" s="178"/>
      <c r="N380" s="160" t="str">
        <f t="shared" si="28"/>
        <v/>
      </c>
      <c r="O380" s="21"/>
      <c r="P380" s="160" t="str">
        <f t="shared" si="29"/>
        <v/>
      </c>
      <c r="Q380" s="160">
        <f t="shared" si="30"/>
        <v>0</v>
      </c>
      <c r="R380" s="160" t="str">
        <f t="shared" si="31"/>
        <v/>
      </c>
      <c r="S380" s="160" t="str">
        <f t="shared" si="32"/>
        <v/>
      </c>
      <c r="T380" s="50" t="str">
        <f>IF($F380="","",IF(ISERROR(VLOOKUP(F380,PROVEEDORES!$D$8:$I$507,5,0)),1,VLOOKUP($F380,PROVEEDORES!$D$8:$I$507,5,0)))</f>
        <v/>
      </c>
    </row>
    <row r="381" spans="3:20" ht="17.45" customHeight="1" x14ac:dyDescent="0.25">
      <c r="C381" s="188"/>
      <c r="D381" s="189"/>
      <c r="E381" s="178"/>
      <c r="F381" s="178"/>
      <c r="G381" s="190">
        <f>DATOS!$E$13</f>
        <v>1</v>
      </c>
      <c r="H381" s="178"/>
      <c r="I381" s="191"/>
      <c r="J381" s="178"/>
      <c r="K381" s="178"/>
      <c r="L381" s="178"/>
      <c r="M381" s="178"/>
      <c r="N381" s="160" t="str">
        <f t="shared" si="28"/>
        <v/>
      </c>
      <c r="O381" s="21"/>
      <c r="P381" s="160" t="str">
        <f t="shared" si="29"/>
        <v/>
      </c>
      <c r="Q381" s="160">
        <f t="shared" si="30"/>
        <v>0</v>
      </c>
      <c r="R381" s="160" t="str">
        <f t="shared" si="31"/>
        <v/>
      </c>
      <c r="S381" s="160" t="str">
        <f t="shared" si="32"/>
        <v/>
      </c>
      <c r="T381" s="50" t="str">
        <f>IF($F381="","",IF(ISERROR(VLOOKUP(F381,PROVEEDORES!$D$8:$I$507,5,0)),1,VLOOKUP($F381,PROVEEDORES!$D$8:$I$507,5,0)))</f>
        <v/>
      </c>
    </row>
    <row r="382" spans="3:20" ht="17.45" customHeight="1" x14ac:dyDescent="0.25">
      <c r="C382" s="188"/>
      <c r="D382" s="189"/>
      <c r="E382" s="178"/>
      <c r="F382" s="178"/>
      <c r="G382" s="190">
        <f>DATOS!$E$13</f>
        <v>1</v>
      </c>
      <c r="H382" s="178"/>
      <c r="I382" s="191"/>
      <c r="J382" s="178"/>
      <c r="K382" s="178"/>
      <c r="L382" s="178"/>
      <c r="M382" s="178"/>
      <c r="N382" s="160" t="str">
        <f t="shared" si="28"/>
        <v/>
      </c>
      <c r="O382" s="21"/>
      <c r="P382" s="160" t="str">
        <f t="shared" si="29"/>
        <v/>
      </c>
      <c r="Q382" s="160">
        <f t="shared" si="30"/>
        <v>0</v>
      </c>
      <c r="R382" s="160" t="str">
        <f t="shared" si="31"/>
        <v/>
      </c>
      <c r="S382" s="160" t="str">
        <f t="shared" si="32"/>
        <v/>
      </c>
      <c r="T382" s="50" t="str">
        <f>IF($F382="","",IF(ISERROR(VLOOKUP(F382,PROVEEDORES!$D$8:$I$507,5,0)),1,VLOOKUP($F382,PROVEEDORES!$D$8:$I$507,5,0)))</f>
        <v/>
      </c>
    </row>
    <row r="383" spans="3:20" ht="17.45" customHeight="1" x14ac:dyDescent="0.25">
      <c r="C383" s="188"/>
      <c r="D383" s="189"/>
      <c r="E383" s="178"/>
      <c r="F383" s="178"/>
      <c r="G383" s="190">
        <f>DATOS!$E$13</f>
        <v>1</v>
      </c>
      <c r="H383" s="178"/>
      <c r="I383" s="191"/>
      <c r="J383" s="178"/>
      <c r="K383" s="178"/>
      <c r="L383" s="178"/>
      <c r="M383" s="178"/>
      <c r="N383" s="160" t="str">
        <f t="shared" si="28"/>
        <v/>
      </c>
      <c r="O383" s="21"/>
      <c r="P383" s="160" t="str">
        <f t="shared" si="29"/>
        <v/>
      </c>
      <c r="Q383" s="160">
        <f t="shared" si="30"/>
        <v>0</v>
      </c>
      <c r="R383" s="160" t="str">
        <f t="shared" si="31"/>
        <v/>
      </c>
      <c r="S383" s="160" t="str">
        <f t="shared" si="32"/>
        <v/>
      </c>
      <c r="T383" s="50" t="str">
        <f>IF($F383="","",IF(ISERROR(VLOOKUP(F383,PROVEEDORES!$D$8:$I$507,5,0)),1,VLOOKUP($F383,PROVEEDORES!$D$8:$I$507,5,0)))</f>
        <v/>
      </c>
    </row>
    <row r="384" spans="3:20" ht="17.45" customHeight="1" x14ac:dyDescent="0.25">
      <c r="C384" s="188"/>
      <c r="D384" s="189"/>
      <c r="E384" s="178"/>
      <c r="F384" s="178"/>
      <c r="G384" s="190">
        <f>DATOS!$E$13</f>
        <v>1</v>
      </c>
      <c r="H384" s="178"/>
      <c r="I384" s="191"/>
      <c r="J384" s="178"/>
      <c r="K384" s="178"/>
      <c r="L384" s="178"/>
      <c r="M384" s="178"/>
      <c r="N384" s="160" t="str">
        <f t="shared" si="28"/>
        <v/>
      </c>
      <c r="O384" s="21"/>
      <c r="P384" s="160" t="str">
        <f t="shared" si="29"/>
        <v/>
      </c>
      <c r="Q384" s="160">
        <f t="shared" si="30"/>
        <v>0</v>
      </c>
      <c r="R384" s="160" t="str">
        <f t="shared" si="31"/>
        <v/>
      </c>
      <c r="S384" s="160" t="str">
        <f t="shared" si="32"/>
        <v/>
      </c>
      <c r="T384" s="50" t="str">
        <f>IF($F384="","",IF(ISERROR(VLOOKUP(F384,PROVEEDORES!$D$8:$I$507,5,0)),1,VLOOKUP($F384,PROVEEDORES!$D$8:$I$507,5,0)))</f>
        <v/>
      </c>
    </row>
    <row r="385" spans="3:20" ht="17.45" customHeight="1" x14ac:dyDescent="0.25">
      <c r="C385" s="188"/>
      <c r="D385" s="189"/>
      <c r="E385" s="178"/>
      <c r="F385" s="178"/>
      <c r="G385" s="190">
        <f>DATOS!$E$13</f>
        <v>1</v>
      </c>
      <c r="H385" s="178"/>
      <c r="I385" s="191"/>
      <c r="J385" s="178"/>
      <c r="K385" s="178"/>
      <c r="L385" s="178"/>
      <c r="M385" s="178"/>
      <c r="N385" s="160" t="str">
        <f t="shared" si="28"/>
        <v/>
      </c>
      <c r="O385" s="21"/>
      <c r="P385" s="160" t="str">
        <f t="shared" si="29"/>
        <v/>
      </c>
      <c r="Q385" s="160">
        <f t="shared" si="30"/>
        <v>0</v>
      </c>
      <c r="R385" s="160" t="str">
        <f t="shared" si="31"/>
        <v/>
      </c>
      <c r="S385" s="160" t="str">
        <f t="shared" si="32"/>
        <v/>
      </c>
      <c r="T385" s="50" t="str">
        <f>IF($F385="","",IF(ISERROR(VLOOKUP(F385,PROVEEDORES!$D$8:$I$507,5,0)),1,VLOOKUP($F385,PROVEEDORES!$D$8:$I$507,5,0)))</f>
        <v/>
      </c>
    </row>
    <row r="386" spans="3:20" ht="17.45" customHeight="1" x14ac:dyDescent="0.25">
      <c r="C386" s="188"/>
      <c r="D386" s="189"/>
      <c r="E386" s="178"/>
      <c r="F386" s="178"/>
      <c r="G386" s="190">
        <f>DATOS!$E$13</f>
        <v>1</v>
      </c>
      <c r="H386" s="178"/>
      <c r="I386" s="191"/>
      <c r="J386" s="178"/>
      <c r="K386" s="178"/>
      <c r="L386" s="178"/>
      <c r="M386" s="178"/>
      <c r="N386" s="160" t="str">
        <f t="shared" si="28"/>
        <v/>
      </c>
      <c r="O386" s="21"/>
      <c r="P386" s="160" t="str">
        <f t="shared" si="29"/>
        <v/>
      </c>
      <c r="Q386" s="160">
        <f t="shared" si="30"/>
        <v>0</v>
      </c>
      <c r="R386" s="160" t="str">
        <f t="shared" si="31"/>
        <v/>
      </c>
      <c r="S386" s="160" t="str">
        <f t="shared" si="32"/>
        <v/>
      </c>
      <c r="T386" s="50" t="str">
        <f>IF($F386="","",IF(ISERROR(VLOOKUP(F386,PROVEEDORES!$D$8:$I$507,5,0)),1,VLOOKUP($F386,PROVEEDORES!$D$8:$I$507,5,0)))</f>
        <v/>
      </c>
    </row>
    <row r="387" spans="3:20" ht="17.45" customHeight="1" x14ac:dyDescent="0.25">
      <c r="C387" s="188"/>
      <c r="D387" s="189"/>
      <c r="E387" s="178"/>
      <c r="F387" s="178"/>
      <c r="G387" s="190">
        <f>DATOS!$E$13</f>
        <v>1</v>
      </c>
      <c r="H387" s="178"/>
      <c r="I387" s="191"/>
      <c r="J387" s="178"/>
      <c r="K387" s="178"/>
      <c r="L387" s="178"/>
      <c r="M387" s="178"/>
      <c r="N387" s="160" t="str">
        <f t="shared" si="28"/>
        <v/>
      </c>
      <c r="O387" s="21"/>
      <c r="P387" s="160" t="str">
        <f t="shared" si="29"/>
        <v/>
      </c>
      <c r="Q387" s="160">
        <f t="shared" si="30"/>
        <v>0</v>
      </c>
      <c r="R387" s="160" t="str">
        <f t="shared" si="31"/>
        <v/>
      </c>
      <c r="S387" s="160" t="str">
        <f t="shared" si="32"/>
        <v/>
      </c>
      <c r="T387" s="50" t="str">
        <f>IF($F387="","",IF(ISERROR(VLOOKUP(F387,PROVEEDORES!$D$8:$I$507,5,0)),1,VLOOKUP($F387,PROVEEDORES!$D$8:$I$507,5,0)))</f>
        <v/>
      </c>
    </row>
    <row r="388" spans="3:20" ht="17.45" customHeight="1" x14ac:dyDescent="0.25">
      <c r="C388" s="188"/>
      <c r="D388" s="189"/>
      <c r="E388" s="178"/>
      <c r="F388" s="178"/>
      <c r="G388" s="190">
        <f>DATOS!$E$13</f>
        <v>1</v>
      </c>
      <c r="H388" s="178"/>
      <c r="I388" s="191"/>
      <c r="J388" s="178"/>
      <c r="K388" s="178"/>
      <c r="L388" s="178"/>
      <c r="M388" s="178"/>
      <c r="N388" s="160" t="str">
        <f t="shared" si="28"/>
        <v/>
      </c>
      <c r="O388" s="21"/>
      <c r="P388" s="160" t="str">
        <f t="shared" si="29"/>
        <v/>
      </c>
      <c r="Q388" s="160">
        <f t="shared" si="30"/>
        <v>0</v>
      </c>
      <c r="R388" s="160" t="str">
        <f t="shared" si="31"/>
        <v/>
      </c>
      <c r="S388" s="160" t="str">
        <f t="shared" si="32"/>
        <v/>
      </c>
      <c r="T388" s="50" t="str">
        <f>IF($F388="","",IF(ISERROR(VLOOKUP(F388,PROVEEDORES!$D$8:$I$507,5,0)),1,VLOOKUP($F388,PROVEEDORES!$D$8:$I$507,5,0)))</f>
        <v/>
      </c>
    </row>
    <row r="389" spans="3:20" ht="17.45" customHeight="1" x14ac:dyDescent="0.25">
      <c r="C389" s="188"/>
      <c r="D389" s="189"/>
      <c r="E389" s="178"/>
      <c r="F389" s="178"/>
      <c r="G389" s="190">
        <f>DATOS!$E$13</f>
        <v>1</v>
      </c>
      <c r="H389" s="178"/>
      <c r="I389" s="191"/>
      <c r="J389" s="178"/>
      <c r="K389" s="178"/>
      <c r="L389" s="178"/>
      <c r="M389" s="178"/>
      <c r="N389" s="160" t="str">
        <f t="shared" si="28"/>
        <v/>
      </c>
      <c r="O389" s="21"/>
      <c r="P389" s="160" t="str">
        <f t="shared" si="29"/>
        <v/>
      </c>
      <c r="Q389" s="160">
        <f t="shared" si="30"/>
        <v>0</v>
      </c>
      <c r="R389" s="160" t="str">
        <f t="shared" si="31"/>
        <v/>
      </c>
      <c r="S389" s="160" t="str">
        <f t="shared" si="32"/>
        <v/>
      </c>
      <c r="T389" s="50" t="str">
        <f>IF($F389="","",IF(ISERROR(VLOOKUP(F389,PROVEEDORES!$D$8:$I$507,5,0)),1,VLOOKUP($F389,PROVEEDORES!$D$8:$I$507,5,0)))</f>
        <v/>
      </c>
    </row>
    <row r="390" spans="3:20" ht="17.45" customHeight="1" x14ac:dyDescent="0.25">
      <c r="C390" s="188"/>
      <c r="D390" s="189"/>
      <c r="E390" s="178"/>
      <c r="F390" s="178"/>
      <c r="G390" s="190">
        <f>DATOS!$E$13</f>
        <v>1</v>
      </c>
      <c r="H390" s="178"/>
      <c r="I390" s="191"/>
      <c r="J390" s="178"/>
      <c r="K390" s="178"/>
      <c r="L390" s="178"/>
      <c r="M390" s="178"/>
      <c r="N390" s="160" t="str">
        <f t="shared" si="28"/>
        <v/>
      </c>
      <c r="O390" s="21"/>
      <c r="P390" s="160" t="str">
        <f t="shared" si="29"/>
        <v/>
      </c>
      <c r="Q390" s="160">
        <f t="shared" si="30"/>
        <v>0</v>
      </c>
      <c r="R390" s="160" t="str">
        <f t="shared" si="31"/>
        <v/>
      </c>
      <c r="S390" s="160" t="str">
        <f t="shared" si="32"/>
        <v/>
      </c>
      <c r="T390" s="50" t="str">
        <f>IF($F390="","",IF(ISERROR(VLOOKUP(F390,PROVEEDORES!$D$8:$I$507,5,0)),1,VLOOKUP($F390,PROVEEDORES!$D$8:$I$507,5,0)))</f>
        <v/>
      </c>
    </row>
    <row r="391" spans="3:20" ht="17.45" customHeight="1" x14ac:dyDescent="0.25">
      <c r="C391" s="188"/>
      <c r="D391" s="189"/>
      <c r="E391" s="178"/>
      <c r="F391" s="178"/>
      <c r="G391" s="190">
        <f>DATOS!$E$13</f>
        <v>1</v>
      </c>
      <c r="H391" s="178"/>
      <c r="I391" s="191"/>
      <c r="J391" s="178"/>
      <c r="K391" s="178"/>
      <c r="L391" s="178"/>
      <c r="M391" s="178"/>
      <c r="N391" s="160" t="str">
        <f t="shared" si="28"/>
        <v/>
      </c>
      <c r="O391" s="21"/>
      <c r="P391" s="160" t="str">
        <f t="shared" si="29"/>
        <v/>
      </c>
      <c r="Q391" s="160">
        <f t="shared" si="30"/>
        <v>0</v>
      </c>
      <c r="R391" s="160" t="str">
        <f t="shared" si="31"/>
        <v/>
      </c>
      <c r="S391" s="160" t="str">
        <f t="shared" si="32"/>
        <v/>
      </c>
      <c r="T391" s="50" t="str">
        <f>IF($F391="","",IF(ISERROR(VLOOKUP(F391,PROVEEDORES!$D$8:$I$507,5,0)),1,VLOOKUP($F391,PROVEEDORES!$D$8:$I$507,5,0)))</f>
        <v/>
      </c>
    </row>
    <row r="392" spans="3:20" ht="17.45" customHeight="1" x14ac:dyDescent="0.25">
      <c r="C392" s="188"/>
      <c r="D392" s="189"/>
      <c r="E392" s="178"/>
      <c r="F392" s="178"/>
      <c r="G392" s="190">
        <f>DATOS!$E$13</f>
        <v>1</v>
      </c>
      <c r="H392" s="178"/>
      <c r="I392" s="191"/>
      <c r="J392" s="178"/>
      <c r="K392" s="178"/>
      <c r="L392" s="178"/>
      <c r="M392" s="178"/>
      <c r="N392" s="160" t="str">
        <f t="shared" si="28"/>
        <v/>
      </c>
      <c r="O392" s="21"/>
      <c r="P392" s="160" t="str">
        <f t="shared" si="29"/>
        <v/>
      </c>
      <c r="Q392" s="160">
        <f t="shared" si="30"/>
        <v>0</v>
      </c>
      <c r="R392" s="160" t="str">
        <f t="shared" si="31"/>
        <v/>
      </c>
      <c r="S392" s="160" t="str">
        <f t="shared" si="32"/>
        <v/>
      </c>
      <c r="T392" s="50" t="str">
        <f>IF($F392="","",IF(ISERROR(VLOOKUP(F392,PROVEEDORES!$D$8:$I$507,5,0)),1,VLOOKUP($F392,PROVEEDORES!$D$8:$I$507,5,0)))</f>
        <v/>
      </c>
    </row>
    <row r="393" spans="3:20" ht="17.45" customHeight="1" x14ac:dyDescent="0.25">
      <c r="C393" s="188"/>
      <c r="D393" s="189"/>
      <c r="E393" s="178"/>
      <c r="F393" s="178"/>
      <c r="G393" s="190">
        <f>DATOS!$E$13</f>
        <v>1</v>
      </c>
      <c r="H393" s="178"/>
      <c r="I393" s="191"/>
      <c r="J393" s="178"/>
      <c r="K393" s="178"/>
      <c r="L393" s="178"/>
      <c r="M393" s="178"/>
      <c r="N393" s="160" t="str">
        <f t="shared" si="28"/>
        <v/>
      </c>
      <c r="O393" s="21"/>
      <c r="P393" s="160" t="str">
        <f t="shared" si="29"/>
        <v/>
      </c>
      <c r="Q393" s="160">
        <f t="shared" si="30"/>
        <v>0</v>
      </c>
      <c r="R393" s="160" t="str">
        <f t="shared" si="31"/>
        <v/>
      </c>
      <c r="S393" s="160" t="str">
        <f t="shared" si="32"/>
        <v/>
      </c>
      <c r="T393" s="50" t="str">
        <f>IF($F393="","",IF(ISERROR(VLOOKUP(F393,PROVEEDORES!$D$8:$I$507,5,0)),1,VLOOKUP($F393,PROVEEDORES!$D$8:$I$507,5,0)))</f>
        <v/>
      </c>
    </row>
    <row r="394" spans="3:20" ht="17.45" customHeight="1" x14ac:dyDescent="0.25">
      <c r="C394" s="188"/>
      <c r="D394" s="189"/>
      <c r="E394" s="178"/>
      <c r="F394" s="178"/>
      <c r="G394" s="190">
        <f>DATOS!$E$13</f>
        <v>1</v>
      </c>
      <c r="H394" s="178"/>
      <c r="I394" s="191"/>
      <c r="J394" s="178"/>
      <c r="K394" s="178"/>
      <c r="L394" s="178"/>
      <c r="M394" s="178"/>
      <c r="N394" s="160" t="str">
        <f t="shared" si="28"/>
        <v/>
      </c>
      <c r="O394" s="21"/>
      <c r="P394" s="160" t="str">
        <f t="shared" si="29"/>
        <v/>
      </c>
      <c r="Q394" s="160">
        <f t="shared" si="30"/>
        <v>0</v>
      </c>
      <c r="R394" s="160" t="str">
        <f t="shared" si="31"/>
        <v/>
      </c>
      <c r="S394" s="160" t="str">
        <f t="shared" si="32"/>
        <v/>
      </c>
      <c r="T394" s="50" t="str">
        <f>IF($F394="","",IF(ISERROR(VLOOKUP(F394,PROVEEDORES!$D$8:$I$507,5,0)),1,VLOOKUP($F394,PROVEEDORES!$D$8:$I$507,5,0)))</f>
        <v/>
      </c>
    </row>
    <row r="395" spans="3:20" ht="17.45" customHeight="1" x14ac:dyDescent="0.25">
      <c r="C395" s="188"/>
      <c r="D395" s="189"/>
      <c r="E395" s="178"/>
      <c r="F395" s="178"/>
      <c r="G395" s="190">
        <f>DATOS!$E$13</f>
        <v>1</v>
      </c>
      <c r="H395" s="178"/>
      <c r="I395" s="191"/>
      <c r="J395" s="178"/>
      <c r="K395" s="178"/>
      <c r="L395" s="178"/>
      <c r="M395" s="178"/>
      <c r="N395" s="160" t="str">
        <f t="shared" si="28"/>
        <v/>
      </c>
      <c r="O395" s="21"/>
      <c r="P395" s="160" t="str">
        <f t="shared" si="29"/>
        <v/>
      </c>
      <c r="Q395" s="160">
        <f t="shared" si="30"/>
        <v>0</v>
      </c>
      <c r="R395" s="160" t="str">
        <f t="shared" si="31"/>
        <v/>
      </c>
      <c r="S395" s="160" t="str">
        <f t="shared" si="32"/>
        <v/>
      </c>
      <c r="T395" s="50" t="str">
        <f>IF($F395="","",IF(ISERROR(VLOOKUP(F395,PROVEEDORES!$D$8:$I$507,5,0)),1,VLOOKUP($F395,PROVEEDORES!$D$8:$I$507,5,0)))</f>
        <v/>
      </c>
    </row>
    <row r="396" spans="3:20" ht="17.45" customHeight="1" x14ac:dyDescent="0.25">
      <c r="C396" s="188"/>
      <c r="D396" s="189"/>
      <c r="E396" s="178"/>
      <c r="F396" s="178"/>
      <c r="G396" s="190">
        <f>DATOS!$E$13</f>
        <v>1</v>
      </c>
      <c r="H396" s="178"/>
      <c r="I396" s="191"/>
      <c r="J396" s="178"/>
      <c r="K396" s="178"/>
      <c r="L396" s="178"/>
      <c r="M396" s="178"/>
      <c r="N396" s="160" t="str">
        <f t="shared" si="28"/>
        <v/>
      </c>
      <c r="O396" s="21"/>
      <c r="P396" s="160" t="str">
        <f t="shared" si="29"/>
        <v/>
      </c>
      <c r="Q396" s="160">
        <f t="shared" si="30"/>
        <v>0</v>
      </c>
      <c r="R396" s="160" t="str">
        <f t="shared" si="31"/>
        <v/>
      </c>
      <c r="S396" s="160" t="str">
        <f t="shared" si="32"/>
        <v/>
      </c>
      <c r="T396" s="50" t="str">
        <f>IF($F396="","",IF(ISERROR(VLOOKUP(F396,PROVEEDORES!$D$8:$I$507,5,0)),1,VLOOKUP($F396,PROVEEDORES!$D$8:$I$507,5,0)))</f>
        <v/>
      </c>
    </row>
    <row r="397" spans="3:20" ht="17.45" customHeight="1" x14ac:dyDescent="0.25">
      <c r="C397" s="188"/>
      <c r="D397" s="189"/>
      <c r="E397" s="178"/>
      <c r="F397" s="178"/>
      <c r="G397" s="190">
        <f>DATOS!$E$13</f>
        <v>1</v>
      </c>
      <c r="H397" s="178"/>
      <c r="I397" s="191"/>
      <c r="J397" s="178"/>
      <c r="K397" s="178"/>
      <c r="L397" s="178"/>
      <c r="M397" s="178"/>
      <c r="N397" s="160" t="str">
        <f t="shared" si="28"/>
        <v/>
      </c>
      <c r="O397" s="21"/>
      <c r="P397" s="160" t="str">
        <f t="shared" si="29"/>
        <v/>
      </c>
      <c r="Q397" s="160">
        <f t="shared" si="30"/>
        <v>0</v>
      </c>
      <c r="R397" s="160" t="str">
        <f t="shared" si="31"/>
        <v/>
      </c>
      <c r="S397" s="160" t="str">
        <f t="shared" si="32"/>
        <v/>
      </c>
      <c r="T397" s="50" t="str">
        <f>IF($F397="","",IF(ISERROR(VLOOKUP(F397,PROVEEDORES!$D$8:$I$507,5,0)),1,VLOOKUP($F397,PROVEEDORES!$D$8:$I$507,5,0)))</f>
        <v/>
      </c>
    </row>
    <row r="398" spans="3:20" ht="17.45" customHeight="1" x14ac:dyDescent="0.25">
      <c r="C398" s="188"/>
      <c r="D398" s="189"/>
      <c r="E398" s="178"/>
      <c r="F398" s="178"/>
      <c r="G398" s="190">
        <f>DATOS!$E$13</f>
        <v>1</v>
      </c>
      <c r="H398" s="178"/>
      <c r="I398" s="191"/>
      <c r="J398" s="178"/>
      <c r="K398" s="178"/>
      <c r="L398" s="178"/>
      <c r="M398" s="178"/>
      <c r="N398" s="160" t="str">
        <f t="shared" si="28"/>
        <v/>
      </c>
      <c r="O398" s="21"/>
      <c r="P398" s="160" t="str">
        <f t="shared" si="29"/>
        <v/>
      </c>
      <c r="Q398" s="160">
        <f t="shared" si="30"/>
        <v>0</v>
      </c>
      <c r="R398" s="160" t="str">
        <f t="shared" si="31"/>
        <v/>
      </c>
      <c r="S398" s="160" t="str">
        <f t="shared" si="32"/>
        <v/>
      </c>
      <c r="T398" s="50" t="str">
        <f>IF($F398="","",IF(ISERROR(VLOOKUP(F398,PROVEEDORES!$D$8:$I$507,5,0)),1,VLOOKUP($F398,PROVEEDORES!$D$8:$I$507,5,0)))</f>
        <v/>
      </c>
    </row>
    <row r="399" spans="3:20" ht="17.45" customHeight="1" x14ac:dyDescent="0.25">
      <c r="C399" s="188"/>
      <c r="D399" s="189"/>
      <c r="E399" s="178"/>
      <c r="F399" s="178"/>
      <c r="G399" s="190">
        <f>DATOS!$E$13</f>
        <v>1</v>
      </c>
      <c r="H399" s="178"/>
      <c r="I399" s="191"/>
      <c r="J399" s="178"/>
      <c r="K399" s="178"/>
      <c r="L399" s="178"/>
      <c r="M399" s="178"/>
      <c r="N399" s="160" t="str">
        <f t="shared" si="28"/>
        <v/>
      </c>
      <c r="O399" s="21"/>
      <c r="P399" s="160" t="str">
        <f t="shared" si="29"/>
        <v/>
      </c>
      <c r="Q399" s="160">
        <f t="shared" si="30"/>
        <v>0</v>
      </c>
      <c r="R399" s="160" t="str">
        <f t="shared" si="31"/>
        <v/>
      </c>
      <c r="S399" s="160" t="str">
        <f t="shared" si="32"/>
        <v/>
      </c>
      <c r="T399" s="50" t="str">
        <f>IF($F399="","",IF(ISERROR(VLOOKUP(F399,PROVEEDORES!$D$8:$I$507,5,0)),1,VLOOKUP($F399,PROVEEDORES!$D$8:$I$507,5,0)))</f>
        <v/>
      </c>
    </row>
    <row r="400" spans="3:20" ht="17.45" customHeight="1" x14ac:dyDescent="0.25">
      <c r="C400" s="188"/>
      <c r="D400" s="189"/>
      <c r="E400" s="178"/>
      <c r="F400" s="178"/>
      <c r="G400" s="190">
        <f>DATOS!$E$13</f>
        <v>1</v>
      </c>
      <c r="H400" s="178"/>
      <c r="I400" s="191"/>
      <c r="J400" s="178"/>
      <c r="K400" s="178"/>
      <c r="L400" s="178"/>
      <c r="M400" s="178"/>
      <c r="N400" s="160" t="str">
        <f t="shared" si="28"/>
        <v/>
      </c>
      <c r="O400" s="21"/>
      <c r="P400" s="160" t="str">
        <f t="shared" si="29"/>
        <v/>
      </c>
      <c r="Q400" s="160">
        <f t="shared" si="30"/>
        <v>0</v>
      </c>
      <c r="R400" s="160" t="str">
        <f t="shared" si="31"/>
        <v/>
      </c>
      <c r="S400" s="160" t="str">
        <f t="shared" si="32"/>
        <v/>
      </c>
      <c r="T400" s="50" t="str">
        <f>IF($F400="","",IF(ISERROR(VLOOKUP(F400,PROVEEDORES!$D$8:$I$507,5,0)),1,VLOOKUP($F400,PROVEEDORES!$D$8:$I$507,5,0)))</f>
        <v/>
      </c>
    </row>
    <row r="401" spans="3:20" ht="17.45" customHeight="1" x14ac:dyDescent="0.25">
      <c r="C401" s="188"/>
      <c r="D401" s="189"/>
      <c r="E401" s="178"/>
      <c r="F401" s="178"/>
      <c r="G401" s="190">
        <f>DATOS!$E$13</f>
        <v>1</v>
      </c>
      <c r="H401" s="178"/>
      <c r="I401" s="191"/>
      <c r="J401" s="178"/>
      <c r="K401" s="178"/>
      <c r="L401" s="178"/>
      <c r="M401" s="178"/>
      <c r="N401" s="160" t="str">
        <f t="shared" si="28"/>
        <v/>
      </c>
      <c r="O401" s="21"/>
      <c r="P401" s="160" t="str">
        <f t="shared" si="29"/>
        <v/>
      </c>
      <c r="Q401" s="160">
        <f t="shared" si="30"/>
        <v>0</v>
      </c>
      <c r="R401" s="160" t="str">
        <f t="shared" si="31"/>
        <v/>
      </c>
      <c r="S401" s="160" t="str">
        <f t="shared" si="32"/>
        <v/>
      </c>
      <c r="T401" s="50" t="str">
        <f>IF($F401="","",IF(ISERROR(VLOOKUP(F401,PROVEEDORES!$D$8:$I$507,5,0)),1,VLOOKUP($F401,PROVEEDORES!$D$8:$I$507,5,0)))</f>
        <v/>
      </c>
    </row>
    <row r="402" spans="3:20" ht="17.45" customHeight="1" x14ac:dyDescent="0.25">
      <c r="C402" s="188"/>
      <c r="D402" s="189"/>
      <c r="E402" s="178"/>
      <c r="F402" s="178"/>
      <c r="G402" s="190">
        <f>DATOS!$E$13</f>
        <v>1</v>
      </c>
      <c r="H402" s="178"/>
      <c r="I402" s="191"/>
      <c r="J402" s="178"/>
      <c r="K402" s="178"/>
      <c r="L402" s="178"/>
      <c r="M402" s="178"/>
      <c r="N402" s="160" t="str">
        <f t="shared" ref="N402:N465" si="33">IF(H402&amp;J402&amp;K402&amp;L402&amp;M402="","",H402+J402+K402-L402-M402)</f>
        <v/>
      </c>
      <c r="O402" s="21"/>
      <c r="P402" s="160" t="str">
        <f t="shared" ref="P402:P465" si="34">IF($I402="E",H402,"")</f>
        <v/>
      </c>
      <c r="Q402" s="160">
        <f t="shared" si="30"/>
        <v>0</v>
      </c>
      <c r="R402" s="160" t="str">
        <f t="shared" si="31"/>
        <v/>
      </c>
      <c r="S402" s="160" t="str">
        <f t="shared" si="32"/>
        <v/>
      </c>
      <c r="T402" s="50" t="str">
        <f>IF($F402="","",IF(ISERROR(VLOOKUP(F402,PROVEEDORES!$D$8:$I$507,5,0)),1,VLOOKUP($F402,PROVEEDORES!$D$8:$I$507,5,0)))</f>
        <v/>
      </c>
    </row>
    <row r="403" spans="3:20" ht="17.45" customHeight="1" x14ac:dyDescent="0.25">
      <c r="C403" s="188"/>
      <c r="D403" s="189"/>
      <c r="E403" s="178"/>
      <c r="F403" s="178"/>
      <c r="G403" s="190">
        <f>DATOS!$E$13</f>
        <v>1</v>
      </c>
      <c r="H403" s="178"/>
      <c r="I403" s="191"/>
      <c r="J403" s="178"/>
      <c r="K403" s="178"/>
      <c r="L403" s="178"/>
      <c r="M403" s="178"/>
      <c r="N403" s="160" t="str">
        <f t="shared" si="33"/>
        <v/>
      </c>
      <c r="O403" s="21"/>
      <c r="P403" s="160" t="str">
        <f t="shared" si="34"/>
        <v/>
      </c>
      <c r="Q403" s="160">
        <f t="shared" ref="Q403:Q466" si="35">IF($I403=0%,H403,"")</f>
        <v>0</v>
      </c>
      <c r="R403" s="160" t="str">
        <f t="shared" ref="R403:R466" si="36">IF(OR($I403=8%,$I403=11%),$J403/$I403,"")</f>
        <v/>
      </c>
      <c r="S403" s="160" t="str">
        <f t="shared" ref="S403:S466" si="37">IF(OR($I403=15%,$I403=16%),$J403/$I403,"")</f>
        <v/>
      </c>
      <c r="T403" s="50" t="str">
        <f>IF($F403="","",IF(ISERROR(VLOOKUP(F403,PROVEEDORES!$D$8:$I$507,5,0)),1,VLOOKUP($F403,PROVEEDORES!$D$8:$I$507,5,0)))</f>
        <v/>
      </c>
    </row>
    <row r="404" spans="3:20" ht="17.45" customHeight="1" x14ac:dyDescent="0.25">
      <c r="C404" s="188"/>
      <c r="D404" s="189"/>
      <c r="E404" s="178"/>
      <c r="F404" s="178"/>
      <c r="G404" s="190">
        <f>DATOS!$E$13</f>
        <v>1</v>
      </c>
      <c r="H404" s="178"/>
      <c r="I404" s="191"/>
      <c r="J404" s="178"/>
      <c r="K404" s="178"/>
      <c r="L404" s="178"/>
      <c r="M404" s="178"/>
      <c r="N404" s="160" t="str">
        <f t="shared" si="33"/>
        <v/>
      </c>
      <c r="O404" s="21"/>
      <c r="P404" s="160" t="str">
        <f t="shared" si="34"/>
        <v/>
      </c>
      <c r="Q404" s="160">
        <f t="shared" si="35"/>
        <v>0</v>
      </c>
      <c r="R404" s="160" t="str">
        <f t="shared" si="36"/>
        <v/>
      </c>
      <c r="S404" s="160" t="str">
        <f t="shared" si="37"/>
        <v/>
      </c>
      <c r="T404" s="50" t="str">
        <f>IF($F404="","",IF(ISERROR(VLOOKUP(F404,PROVEEDORES!$D$8:$I$507,5,0)),1,VLOOKUP($F404,PROVEEDORES!$D$8:$I$507,5,0)))</f>
        <v/>
      </c>
    </row>
    <row r="405" spans="3:20" ht="17.45" customHeight="1" x14ac:dyDescent="0.25">
      <c r="C405" s="188"/>
      <c r="D405" s="189"/>
      <c r="E405" s="178"/>
      <c r="F405" s="178"/>
      <c r="G405" s="190">
        <f>DATOS!$E$13</f>
        <v>1</v>
      </c>
      <c r="H405" s="178"/>
      <c r="I405" s="191"/>
      <c r="J405" s="178"/>
      <c r="K405" s="178"/>
      <c r="L405" s="178"/>
      <c r="M405" s="178"/>
      <c r="N405" s="160" t="str">
        <f t="shared" si="33"/>
        <v/>
      </c>
      <c r="O405" s="21"/>
      <c r="P405" s="160" t="str">
        <f t="shared" si="34"/>
        <v/>
      </c>
      <c r="Q405" s="160">
        <f t="shared" si="35"/>
        <v>0</v>
      </c>
      <c r="R405" s="160" t="str">
        <f t="shared" si="36"/>
        <v/>
      </c>
      <c r="S405" s="160" t="str">
        <f t="shared" si="37"/>
        <v/>
      </c>
      <c r="T405" s="50" t="str">
        <f>IF($F405="","",IF(ISERROR(VLOOKUP(F405,PROVEEDORES!$D$8:$I$507,5,0)),1,VLOOKUP($F405,PROVEEDORES!$D$8:$I$507,5,0)))</f>
        <v/>
      </c>
    </row>
    <row r="406" spans="3:20" ht="17.45" customHeight="1" x14ac:dyDescent="0.25">
      <c r="C406" s="188"/>
      <c r="D406" s="189"/>
      <c r="E406" s="178"/>
      <c r="F406" s="178"/>
      <c r="G406" s="190">
        <f>DATOS!$E$13</f>
        <v>1</v>
      </c>
      <c r="H406" s="178"/>
      <c r="I406" s="191"/>
      <c r="J406" s="178"/>
      <c r="K406" s="178"/>
      <c r="L406" s="178"/>
      <c r="M406" s="178"/>
      <c r="N406" s="160" t="str">
        <f t="shared" si="33"/>
        <v/>
      </c>
      <c r="O406" s="21"/>
      <c r="P406" s="160" t="str">
        <f t="shared" si="34"/>
        <v/>
      </c>
      <c r="Q406" s="160">
        <f t="shared" si="35"/>
        <v>0</v>
      </c>
      <c r="R406" s="160" t="str">
        <f t="shared" si="36"/>
        <v/>
      </c>
      <c r="S406" s="160" t="str">
        <f t="shared" si="37"/>
        <v/>
      </c>
      <c r="T406" s="50" t="str">
        <f>IF($F406="","",IF(ISERROR(VLOOKUP(F406,PROVEEDORES!$D$8:$I$507,5,0)),1,VLOOKUP($F406,PROVEEDORES!$D$8:$I$507,5,0)))</f>
        <v/>
      </c>
    </row>
    <row r="407" spans="3:20" ht="17.45" customHeight="1" x14ac:dyDescent="0.25">
      <c r="C407" s="188"/>
      <c r="D407" s="189"/>
      <c r="E407" s="178"/>
      <c r="F407" s="178"/>
      <c r="G407" s="190">
        <f>DATOS!$E$13</f>
        <v>1</v>
      </c>
      <c r="H407" s="178"/>
      <c r="I407" s="191"/>
      <c r="J407" s="178"/>
      <c r="K407" s="178"/>
      <c r="L407" s="178"/>
      <c r="M407" s="178"/>
      <c r="N407" s="160" t="str">
        <f t="shared" si="33"/>
        <v/>
      </c>
      <c r="O407" s="21"/>
      <c r="P407" s="160" t="str">
        <f t="shared" si="34"/>
        <v/>
      </c>
      <c r="Q407" s="160">
        <f t="shared" si="35"/>
        <v>0</v>
      </c>
      <c r="R407" s="160" t="str">
        <f t="shared" si="36"/>
        <v/>
      </c>
      <c r="S407" s="160" t="str">
        <f t="shared" si="37"/>
        <v/>
      </c>
      <c r="T407" s="50" t="str">
        <f>IF($F407="","",IF(ISERROR(VLOOKUP(F407,PROVEEDORES!$D$8:$I$507,5,0)),1,VLOOKUP($F407,PROVEEDORES!$D$8:$I$507,5,0)))</f>
        <v/>
      </c>
    </row>
    <row r="408" spans="3:20" ht="17.45" customHeight="1" x14ac:dyDescent="0.25">
      <c r="C408" s="188"/>
      <c r="D408" s="189"/>
      <c r="E408" s="178"/>
      <c r="F408" s="178"/>
      <c r="G408" s="190">
        <f>DATOS!$E$13</f>
        <v>1</v>
      </c>
      <c r="H408" s="178"/>
      <c r="I408" s="191"/>
      <c r="J408" s="178"/>
      <c r="K408" s="178"/>
      <c r="L408" s="178"/>
      <c r="M408" s="178"/>
      <c r="N408" s="160" t="str">
        <f t="shared" si="33"/>
        <v/>
      </c>
      <c r="O408" s="21"/>
      <c r="P408" s="160" t="str">
        <f t="shared" si="34"/>
        <v/>
      </c>
      <c r="Q408" s="160">
        <f t="shared" si="35"/>
        <v>0</v>
      </c>
      <c r="R408" s="160" t="str">
        <f t="shared" si="36"/>
        <v/>
      </c>
      <c r="S408" s="160" t="str">
        <f t="shared" si="37"/>
        <v/>
      </c>
      <c r="T408" s="50" t="str">
        <f>IF($F408="","",IF(ISERROR(VLOOKUP(F408,PROVEEDORES!$D$8:$I$507,5,0)),1,VLOOKUP($F408,PROVEEDORES!$D$8:$I$507,5,0)))</f>
        <v/>
      </c>
    </row>
    <row r="409" spans="3:20" ht="17.45" customHeight="1" x14ac:dyDescent="0.25">
      <c r="C409" s="188"/>
      <c r="D409" s="189"/>
      <c r="E409" s="178"/>
      <c r="F409" s="178"/>
      <c r="G409" s="190">
        <f>DATOS!$E$13</f>
        <v>1</v>
      </c>
      <c r="H409" s="178"/>
      <c r="I409" s="191"/>
      <c r="J409" s="178"/>
      <c r="K409" s="178"/>
      <c r="L409" s="178"/>
      <c r="M409" s="178"/>
      <c r="N409" s="160" t="str">
        <f t="shared" si="33"/>
        <v/>
      </c>
      <c r="O409" s="21"/>
      <c r="P409" s="160" t="str">
        <f t="shared" si="34"/>
        <v/>
      </c>
      <c r="Q409" s="160">
        <f t="shared" si="35"/>
        <v>0</v>
      </c>
      <c r="R409" s="160" t="str">
        <f t="shared" si="36"/>
        <v/>
      </c>
      <c r="S409" s="160" t="str">
        <f t="shared" si="37"/>
        <v/>
      </c>
      <c r="T409" s="50" t="str">
        <f>IF($F409="","",IF(ISERROR(VLOOKUP(F409,PROVEEDORES!$D$8:$I$507,5,0)),1,VLOOKUP($F409,PROVEEDORES!$D$8:$I$507,5,0)))</f>
        <v/>
      </c>
    </row>
    <row r="410" spans="3:20" ht="17.45" customHeight="1" x14ac:dyDescent="0.25">
      <c r="C410" s="188"/>
      <c r="D410" s="189"/>
      <c r="E410" s="178"/>
      <c r="F410" s="178"/>
      <c r="G410" s="190">
        <f>DATOS!$E$13</f>
        <v>1</v>
      </c>
      <c r="H410" s="178"/>
      <c r="I410" s="191"/>
      <c r="J410" s="178"/>
      <c r="K410" s="178"/>
      <c r="L410" s="178"/>
      <c r="M410" s="178"/>
      <c r="N410" s="160" t="str">
        <f t="shared" si="33"/>
        <v/>
      </c>
      <c r="O410" s="21"/>
      <c r="P410" s="160" t="str">
        <f t="shared" si="34"/>
        <v/>
      </c>
      <c r="Q410" s="160">
        <f t="shared" si="35"/>
        <v>0</v>
      </c>
      <c r="R410" s="160" t="str">
        <f t="shared" si="36"/>
        <v/>
      </c>
      <c r="S410" s="160" t="str">
        <f t="shared" si="37"/>
        <v/>
      </c>
      <c r="T410" s="50" t="str">
        <f>IF($F410="","",IF(ISERROR(VLOOKUP(F410,PROVEEDORES!$D$8:$I$507,5,0)),1,VLOOKUP($F410,PROVEEDORES!$D$8:$I$507,5,0)))</f>
        <v/>
      </c>
    </row>
    <row r="411" spans="3:20" ht="17.45" customHeight="1" x14ac:dyDescent="0.25">
      <c r="C411" s="188"/>
      <c r="D411" s="189"/>
      <c r="E411" s="178"/>
      <c r="F411" s="178"/>
      <c r="G411" s="190">
        <f>DATOS!$E$13</f>
        <v>1</v>
      </c>
      <c r="H411" s="178"/>
      <c r="I411" s="191"/>
      <c r="J411" s="178"/>
      <c r="K411" s="178"/>
      <c r="L411" s="178"/>
      <c r="M411" s="178"/>
      <c r="N411" s="160" t="str">
        <f t="shared" si="33"/>
        <v/>
      </c>
      <c r="O411" s="21"/>
      <c r="P411" s="160" t="str">
        <f t="shared" si="34"/>
        <v/>
      </c>
      <c r="Q411" s="160">
        <f t="shared" si="35"/>
        <v>0</v>
      </c>
      <c r="R411" s="160" t="str">
        <f t="shared" si="36"/>
        <v/>
      </c>
      <c r="S411" s="160" t="str">
        <f t="shared" si="37"/>
        <v/>
      </c>
      <c r="T411" s="50" t="str">
        <f>IF($F411="","",IF(ISERROR(VLOOKUP(F411,PROVEEDORES!$D$8:$I$507,5,0)),1,VLOOKUP($F411,PROVEEDORES!$D$8:$I$507,5,0)))</f>
        <v/>
      </c>
    </row>
    <row r="412" spans="3:20" ht="17.45" customHeight="1" x14ac:dyDescent="0.25">
      <c r="C412" s="188"/>
      <c r="D412" s="189"/>
      <c r="E412" s="178"/>
      <c r="F412" s="178"/>
      <c r="G412" s="190">
        <f>DATOS!$E$13</f>
        <v>1</v>
      </c>
      <c r="H412" s="178"/>
      <c r="I412" s="191"/>
      <c r="J412" s="178"/>
      <c r="K412" s="178"/>
      <c r="L412" s="178"/>
      <c r="M412" s="178"/>
      <c r="N412" s="160" t="str">
        <f t="shared" si="33"/>
        <v/>
      </c>
      <c r="O412" s="21"/>
      <c r="P412" s="160" t="str">
        <f t="shared" si="34"/>
        <v/>
      </c>
      <c r="Q412" s="160">
        <f t="shared" si="35"/>
        <v>0</v>
      </c>
      <c r="R412" s="160" t="str">
        <f t="shared" si="36"/>
        <v/>
      </c>
      <c r="S412" s="160" t="str">
        <f t="shared" si="37"/>
        <v/>
      </c>
      <c r="T412" s="50" t="str">
        <f>IF($F412="","",IF(ISERROR(VLOOKUP(F412,PROVEEDORES!$D$8:$I$507,5,0)),1,VLOOKUP($F412,PROVEEDORES!$D$8:$I$507,5,0)))</f>
        <v/>
      </c>
    </row>
    <row r="413" spans="3:20" ht="17.45" customHeight="1" x14ac:dyDescent="0.25">
      <c r="C413" s="188"/>
      <c r="D413" s="189"/>
      <c r="E413" s="178"/>
      <c r="F413" s="178"/>
      <c r="G413" s="190">
        <f>DATOS!$E$13</f>
        <v>1</v>
      </c>
      <c r="H413" s="178"/>
      <c r="I413" s="191"/>
      <c r="J413" s="178"/>
      <c r="K413" s="178"/>
      <c r="L413" s="178"/>
      <c r="M413" s="178"/>
      <c r="N413" s="160" t="str">
        <f t="shared" si="33"/>
        <v/>
      </c>
      <c r="O413" s="21"/>
      <c r="P413" s="160" t="str">
        <f t="shared" si="34"/>
        <v/>
      </c>
      <c r="Q413" s="160">
        <f t="shared" si="35"/>
        <v>0</v>
      </c>
      <c r="R413" s="160" t="str">
        <f t="shared" si="36"/>
        <v/>
      </c>
      <c r="S413" s="160" t="str">
        <f t="shared" si="37"/>
        <v/>
      </c>
      <c r="T413" s="50" t="str">
        <f>IF($F413="","",IF(ISERROR(VLOOKUP(F413,PROVEEDORES!$D$8:$I$507,5,0)),1,VLOOKUP($F413,PROVEEDORES!$D$8:$I$507,5,0)))</f>
        <v/>
      </c>
    </row>
    <row r="414" spans="3:20" ht="17.45" customHeight="1" x14ac:dyDescent="0.25">
      <c r="C414" s="188"/>
      <c r="D414" s="189"/>
      <c r="E414" s="178"/>
      <c r="F414" s="178"/>
      <c r="G414" s="190">
        <f>DATOS!$E$13</f>
        <v>1</v>
      </c>
      <c r="H414" s="178"/>
      <c r="I414" s="191"/>
      <c r="J414" s="178"/>
      <c r="K414" s="178"/>
      <c r="L414" s="178"/>
      <c r="M414" s="178"/>
      <c r="N414" s="160" t="str">
        <f t="shared" si="33"/>
        <v/>
      </c>
      <c r="O414" s="21"/>
      <c r="P414" s="160" t="str">
        <f t="shared" si="34"/>
        <v/>
      </c>
      <c r="Q414" s="160">
        <f t="shared" si="35"/>
        <v>0</v>
      </c>
      <c r="R414" s="160" t="str">
        <f t="shared" si="36"/>
        <v/>
      </c>
      <c r="S414" s="160" t="str">
        <f t="shared" si="37"/>
        <v/>
      </c>
      <c r="T414" s="50" t="str">
        <f>IF($F414="","",IF(ISERROR(VLOOKUP(F414,PROVEEDORES!$D$8:$I$507,5,0)),1,VLOOKUP($F414,PROVEEDORES!$D$8:$I$507,5,0)))</f>
        <v/>
      </c>
    </row>
    <row r="415" spans="3:20" ht="17.45" customHeight="1" x14ac:dyDescent="0.25">
      <c r="C415" s="188"/>
      <c r="D415" s="189"/>
      <c r="E415" s="178"/>
      <c r="F415" s="178"/>
      <c r="G415" s="190">
        <f>DATOS!$E$13</f>
        <v>1</v>
      </c>
      <c r="H415" s="178"/>
      <c r="I415" s="191"/>
      <c r="J415" s="178"/>
      <c r="K415" s="178"/>
      <c r="L415" s="178"/>
      <c r="M415" s="178"/>
      <c r="N415" s="160" t="str">
        <f t="shared" si="33"/>
        <v/>
      </c>
      <c r="O415" s="21"/>
      <c r="P415" s="160" t="str">
        <f t="shared" si="34"/>
        <v/>
      </c>
      <c r="Q415" s="160">
        <f t="shared" si="35"/>
        <v>0</v>
      </c>
      <c r="R415" s="160" t="str">
        <f t="shared" si="36"/>
        <v/>
      </c>
      <c r="S415" s="160" t="str">
        <f t="shared" si="37"/>
        <v/>
      </c>
      <c r="T415" s="50" t="str">
        <f>IF($F415="","",IF(ISERROR(VLOOKUP(F415,PROVEEDORES!$D$8:$I$507,5,0)),1,VLOOKUP($F415,PROVEEDORES!$D$8:$I$507,5,0)))</f>
        <v/>
      </c>
    </row>
    <row r="416" spans="3:20" ht="17.45" customHeight="1" x14ac:dyDescent="0.25">
      <c r="C416" s="188"/>
      <c r="D416" s="189"/>
      <c r="E416" s="178"/>
      <c r="F416" s="178"/>
      <c r="G416" s="190">
        <f>DATOS!$E$13</f>
        <v>1</v>
      </c>
      <c r="H416" s="178"/>
      <c r="I416" s="191"/>
      <c r="J416" s="178"/>
      <c r="K416" s="178"/>
      <c r="L416" s="178"/>
      <c r="M416" s="178"/>
      <c r="N416" s="160" t="str">
        <f t="shared" si="33"/>
        <v/>
      </c>
      <c r="O416" s="21"/>
      <c r="P416" s="160" t="str">
        <f t="shared" si="34"/>
        <v/>
      </c>
      <c r="Q416" s="160">
        <f t="shared" si="35"/>
        <v>0</v>
      </c>
      <c r="R416" s="160" t="str">
        <f t="shared" si="36"/>
        <v/>
      </c>
      <c r="S416" s="160" t="str">
        <f t="shared" si="37"/>
        <v/>
      </c>
      <c r="T416" s="50" t="str">
        <f>IF($F416="","",IF(ISERROR(VLOOKUP(F416,PROVEEDORES!$D$8:$I$507,5,0)),1,VLOOKUP($F416,PROVEEDORES!$D$8:$I$507,5,0)))</f>
        <v/>
      </c>
    </row>
    <row r="417" spans="3:20" ht="17.45" customHeight="1" x14ac:dyDescent="0.25">
      <c r="C417" s="188"/>
      <c r="D417" s="189"/>
      <c r="E417" s="178"/>
      <c r="F417" s="178"/>
      <c r="G417" s="190">
        <f>DATOS!$E$13</f>
        <v>1</v>
      </c>
      <c r="H417" s="178"/>
      <c r="I417" s="191"/>
      <c r="J417" s="178"/>
      <c r="K417" s="178"/>
      <c r="L417" s="178"/>
      <c r="M417" s="178"/>
      <c r="N417" s="160" t="str">
        <f t="shared" si="33"/>
        <v/>
      </c>
      <c r="O417" s="21"/>
      <c r="P417" s="160" t="str">
        <f t="shared" si="34"/>
        <v/>
      </c>
      <c r="Q417" s="160">
        <f t="shared" si="35"/>
        <v>0</v>
      </c>
      <c r="R417" s="160" t="str">
        <f t="shared" si="36"/>
        <v/>
      </c>
      <c r="S417" s="160" t="str">
        <f t="shared" si="37"/>
        <v/>
      </c>
      <c r="T417" s="50" t="str">
        <f>IF($F417="","",IF(ISERROR(VLOOKUP(F417,PROVEEDORES!$D$8:$I$507,5,0)),1,VLOOKUP($F417,PROVEEDORES!$D$8:$I$507,5,0)))</f>
        <v/>
      </c>
    </row>
    <row r="418" spans="3:20" ht="17.45" customHeight="1" x14ac:dyDescent="0.25">
      <c r="C418" s="188"/>
      <c r="D418" s="189"/>
      <c r="E418" s="178"/>
      <c r="F418" s="178"/>
      <c r="G418" s="190">
        <f>DATOS!$E$13</f>
        <v>1</v>
      </c>
      <c r="H418" s="178"/>
      <c r="I418" s="191"/>
      <c r="J418" s="178"/>
      <c r="K418" s="178"/>
      <c r="L418" s="178"/>
      <c r="M418" s="178"/>
      <c r="N418" s="160" t="str">
        <f t="shared" si="33"/>
        <v/>
      </c>
      <c r="O418" s="21"/>
      <c r="P418" s="160" t="str">
        <f t="shared" si="34"/>
        <v/>
      </c>
      <c r="Q418" s="160">
        <f t="shared" si="35"/>
        <v>0</v>
      </c>
      <c r="R418" s="160" t="str">
        <f t="shared" si="36"/>
        <v/>
      </c>
      <c r="S418" s="160" t="str">
        <f t="shared" si="37"/>
        <v/>
      </c>
      <c r="T418" s="50" t="str">
        <f>IF($F418="","",IF(ISERROR(VLOOKUP(F418,PROVEEDORES!$D$8:$I$507,5,0)),1,VLOOKUP($F418,PROVEEDORES!$D$8:$I$507,5,0)))</f>
        <v/>
      </c>
    </row>
    <row r="419" spans="3:20" ht="17.45" customHeight="1" x14ac:dyDescent="0.25">
      <c r="C419" s="188"/>
      <c r="D419" s="189"/>
      <c r="E419" s="178"/>
      <c r="F419" s="178"/>
      <c r="G419" s="190">
        <f>DATOS!$E$13</f>
        <v>1</v>
      </c>
      <c r="H419" s="178"/>
      <c r="I419" s="191"/>
      <c r="J419" s="178"/>
      <c r="K419" s="178"/>
      <c r="L419" s="178"/>
      <c r="M419" s="178"/>
      <c r="N419" s="160" t="str">
        <f t="shared" si="33"/>
        <v/>
      </c>
      <c r="O419" s="21"/>
      <c r="P419" s="160" t="str">
        <f t="shared" si="34"/>
        <v/>
      </c>
      <c r="Q419" s="160">
        <f t="shared" si="35"/>
        <v>0</v>
      </c>
      <c r="R419" s="160" t="str">
        <f t="shared" si="36"/>
        <v/>
      </c>
      <c r="S419" s="160" t="str">
        <f t="shared" si="37"/>
        <v/>
      </c>
      <c r="T419" s="50" t="str">
        <f>IF($F419="","",IF(ISERROR(VLOOKUP(F419,PROVEEDORES!$D$8:$I$507,5,0)),1,VLOOKUP($F419,PROVEEDORES!$D$8:$I$507,5,0)))</f>
        <v/>
      </c>
    </row>
    <row r="420" spans="3:20" ht="17.45" customHeight="1" x14ac:dyDescent="0.25">
      <c r="C420" s="188"/>
      <c r="D420" s="189"/>
      <c r="E420" s="178"/>
      <c r="F420" s="178"/>
      <c r="G420" s="190">
        <f>DATOS!$E$13</f>
        <v>1</v>
      </c>
      <c r="H420" s="178"/>
      <c r="I420" s="191"/>
      <c r="J420" s="178"/>
      <c r="K420" s="178"/>
      <c r="L420" s="178"/>
      <c r="M420" s="178"/>
      <c r="N420" s="160" t="str">
        <f t="shared" si="33"/>
        <v/>
      </c>
      <c r="O420" s="21"/>
      <c r="P420" s="160" t="str">
        <f t="shared" si="34"/>
        <v/>
      </c>
      <c r="Q420" s="160">
        <f t="shared" si="35"/>
        <v>0</v>
      </c>
      <c r="R420" s="160" t="str">
        <f t="shared" si="36"/>
        <v/>
      </c>
      <c r="S420" s="160" t="str">
        <f t="shared" si="37"/>
        <v/>
      </c>
      <c r="T420" s="50" t="str">
        <f>IF($F420="","",IF(ISERROR(VLOOKUP(F420,PROVEEDORES!$D$8:$I$507,5,0)),1,VLOOKUP($F420,PROVEEDORES!$D$8:$I$507,5,0)))</f>
        <v/>
      </c>
    </row>
    <row r="421" spans="3:20" ht="17.45" customHeight="1" x14ac:dyDescent="0.25">
      <c r="C421" s="188"/>
      <c r="D421" s="189"/>
      <c r="E421" s="178"/>
      <c r="F421" s="178"/>
      <c r="G421" s="190">
        <f>DATOS!$E$13</f>
        <v>1</v>
      </c>
      <c r="H421" s="178"/>
      <c r="I421" s="191"/>
      <c r="J421" s="178"/>
      <c r="K421" s="178"/>
      <c r="L421" s="178"/>
      <c r="M421" s="178"/>
      <c r="N421" s="160" t="str">
        <f t="shared" si="33"/>
        <v/>
      </c>
      <c r="O421" s="21"/>
      <c r="P421" s="160" t="str">
        <f t="shared" si="34"/>
        <v/>
      </c>
      <c r="Q421" s="160">
        <f t="shared" si="35"/>
        <v>0</v>
      </c>
      <c r="R421" s="160" t="str">
        <f t="shared" si="36"/>
        <v/>
      </c>
      <c r="S421" s="160" t="str">
        <f t="shared" si="37"/>
        <v/>
      </c>
      <c r="T421" s="50" t="str">
        <f>IF($F421="","",IF(ISERROR(VLOOKUP(F421,PROVEEDORES!$D$8:$I$507,5,0)),1,VLOOKUP($F421,PROVEEDORES!$D$8:$I$507,5,0)))</f>
        <v/>
      </c>
    </row>
    <row r="422" spans="3:20" ht="17.45" customHeight="1" x14ac:dyDescent="0.25">
      <c r="C422" s="188"/>
      <c r="D422" s="189"/>
      <c r="E422" s="178"/>
      <c r="F422" s="178"/>
      <c r="G422" s="190">
        <f>DATOS!$E$13</f>
        <v>1</v>
      </c>
      <c r="H422" s="178"/>
      <c r="I422" s="191"/>
      <c r="J422" s="178"/>
      <c r="K422" s="178"/>
      <c r="L422" s="178"/>
      <c r="M422" s="178"/>
      <c r="N422" s="160" t="str">
        <f t="shared" si="33"/>
        <v/>
      </c>
      <c r="O422" s="21"/>
      <c r="P422" s="160" t="str">
        <f t="shared" si="34"/>
        <v/>
      </c>
      <c r="Q422" s="160">
        <f t="shared" si="35"/>
        <v>0</v>
      </c>
      <c r="R422" s="160" t="str">
        <f t="shared" si="36"/>
        <v/>
      </c>
      <c r="S422" s="160" t="str">
        <f t="shared" si="37"/>
        <v/>
      </c>
      <c r="T422" s="50" t="str">
        <f>IF($F422="","",IF(ISERROR(VLOOKUP(F422,PROVEEDORES!$D$8:$I$507,5,0)),1,VLOOKUP($F422,PROVEEDORES!$D$8:$I$507,5,0)))</f>
        <v/>
      </c>
    </row>
    <row r="423" spans="3:20" ht="17.45" customHeight="1" x14ac:dyDescent="0.25">
      <c r="C423" s="188"/>
      <c r="D423" s="189"/>
      <c r="E423" s="178"/>
      <c r="F423" s="178"/>
      <c r="G423" s="190">
        <f>DATOS!$E$13</f>
        <v>1</v>
      </c>
      <c r="H423" s="178"/>
      <c r="I423" s="191"/>
      <c r="J423" s="178"/>
      <c r="K423" s="178"/>
      <c r="L423" s="178"/>
      <c r="M423" s="178"/>
      <c r="N423" s="160" t="str">
        <f t="shared" si="33"/>
        <v/>
      </c>
      <c r="O423" s="21"/>
      <c r="P423" s="160" t="str">
        <f t="shared" si="34"/>
        <v/>
      </c>
      <c r="Q423" s="160">
        <f t="shared" si="35"/>
        <v>0</v>
      </c>
      <c r="R423" s="160" t="str">
        <f t="shared" si="36"/>
        <v/>
      </c>
      <c r="S423" s="160" t="str">
        <f t="shared" si="37"/>
        <v/>
      </c>
      <c r="T423" s="50" t="str">
        <f>IF($F423="","",IF(ISERROR(VLOOKUP(F423,PROVEEDORES!$D$8:$I$507,5,0)),1,VLOOKUP($F423,PROVEEDORES!$D$8:$I$507,5,0)))</f>
        <v/>
      </c>
    </row>
    <row r="424" spans="3:20" ht="17.45" customHeight="1" x14ac:dyDescent="0.25">
      <c r="C424" s="188"/>
      <c r="D424" s="189"/>
      <c r="E424" s="178"/>
      <c r="F424" s="178"/>
      <c r="G424" s="190">
        <f>DATOS!$E$13</f>
        <v>1</v>
      </c>
      <c r="H424" s="178"/>
      <c r="I424" s="191"/>
      <c r="J424" s="178"/>
      <c r="K424" s="178"/>
      <c r="L424" s="178"/>
      <c r="M424" s="178"/>
      <c r="N424" s="160" t="str">
        <f t="shared" si="33"/>
        <v/>
      </c>
      <c r="O424" s="21"/>
      <c r="P424" s="160" t="str">
        <f t="shared" si="34"/>
        <v/>
      </c>
      <c r="Q424" s="160">
        <f t="shared" si="35"/>
        <v>0</v>
      </c>
      <c r="R424" s="160" t="str">
        <f t="shared" si="36"/>
        <v/>
      </c>
      <c r="S424" s="160" t="str">
        <f t="shared" si="37"/>
        <v/>
      </c>
      <c r="T424" s="50" t="str">
        <f>IF($F424="","",IF(ISERROR(VLOOKUP(F424,PROVEEDORES!$D$8:$I$507,5,0)),1,VLOOKUP($F424,PROVEEDORES!$D$8:$I$507,5,0)))</f>
        <v/>
      </c>
    </row>
    <row r="425" spans="3:20" ht="17.45" customHeight="1" x14ac:dyDescent="0.25">
      <c r="C425" s="188"/>
      <c r="D425" s="189"/>
      <c r="E425" s="178"/>
      <c r="F425" s="178"/>
      <c r="G425" s="190">
        <f>DATOS!$E$13</f>
        <v>1</v>
      </c>
      <c r="H425" s="178"/>
      <c r="I425" s="191"/>
      <c r="J425" s="178"/>
      <c r="K425" s="178"/>
      <c r="L425" s="178"/>
      <c r="M425" s="178"/>
      <c r="N425" s="160" t="str">
        <f t="shared" si="33"/>
        <v/>
      </c>
      <c r="O425" s="21"/>
      <c r="P425" s="160" t="str">
        <f t="shared" si="34"/>
        <v/>
      </c>
      <c r="Q425" s="160">
        <f t="shared" si="35"/>
        <v>0</v>
      </c>
      <c r="R425" s="160" t="str">
        <f t="shared" si="36"/>
        <v/>
      </c>
      <c r="S425" s="160" t="str">
        <f t="shared" si="37"/>
        <v/>
      </c>
      <c r="T425" s="50" t="str">
        <f>IF($F425="","",IF(ISERROR(VLOOKUP(F425,PROVEEDORES!$D$8:$I$507,5,0)),1,VLOOKUP($F425,PROVEEDORES!$D$8:$I$507,5,0)))</f>
        <v/>
      </c>
    </row>
    <row r="426" spans="3:20" ht="17.45" customHeight="1" x14ac:dyDescent="0.25">
      <c r="C426" s="188"/>
      <c r="D426" s="189"/>
      <c r="E426" s="178"/>
      <c r="F426" s="178"/>
      <c r="G426" s="190">
        <f>DATOS!$E$13</f>
        <v>1</v>
      </c>
      <c r="H426" s="178"/>
      <c r="I426" s="191"/>
      <c r="J426" s="178"/>
      <c r="K426" s="178"/>
      <c r="L426" s="178"/>
      <c r="M426" s="178"/>
      <c r="N426" s="160" t="str">
        <f t="shared" si="33"/>
        <v/>
      </c>
      <c r="O426" s="21"/>
      <c r="P426" s="160" t="str">
        <f t="shared" si="34"/>
        <v/>
      </c>
      <c r="Q426" s="160">
        <f t="shared" si="35"/>
        <v>0</v>
      </c>
      <c r="R426" s="160" t="str">
        <f t="shared" si="36"/>
        <v/>
      </c>
      <c r="S426" s="160" t="str">
        <f t="shared" si="37"/>
        <v/>
      </c>
      <c r="T426" s="50" t="str">
        <f>IF($F426="","",IF(ISERROR(VLOOKUP(F426,PROVEEDORES!$D$8:$I$507,5,0)),1,VLOOKUP($F426,PROVEEDORES!$D$8:$I$507,5,0)))</f>
        <v/>
      </c>
    </row>
    <row r="427" spans="3:20" ht="17.45" customHeight="1" x14ac:dyDescent="0.25">
      <c r="C427" s="188"/>
      <c r="D427" s="189"/>
      <c r="E427" s="178"/>
      <c r="F427" s="178"/>
      <c r="G427" s="190">
        <f>DATOS!$E$13</f>
        <v>1</v>
      </c>
      <c r="H427" s="178"/>
      <c r="I427" s="191"/>
      <c r="J427" s="178"/>
      <c r="K427" s="178"/>
      <c r="L427" s="178"/>
      <c r="M427" s="178"/>
      <c r="N427" s="160" t="str">
        <f t="shared" si="33"/>
        <v/>
      </c>
      <c r="O427" s="21"/>
      <c r="P427" s="160" t="str">
        <f t="shared" si="34"/>
        <v/>
      </c>
      <c r="Q427" s="160">
        <f t="shared" si="35"/>
        <v>0</v>
      </c>
      <c r="R427" s="160" t="str">
        <f t="shared" si="36"/>
        <v/>
      </c>
      <c r="S427" s="160" t="str">
        <f t="shared" si="37"/>
        <v/>
      </c>
      <c r="T427" s="50" t="str">
        <f>IF($F427="","",IF(ISERROR(VLOOKUP(F427,PROVEEDORES!$D$8:$I$507,5,0)),1,VLOOKUP($F427,PROVEEDORES!$D$8:$I$507,5,0)))</f>
        <v/>
      </c>
    </row>
    <row r="428" spans="3:20" ht="17.45" customHeight="1" x14ac:dyDescent="0.25">
      <c r="C428" s="188"/>
      <c r="D428" s="189"/>
      <c r="E428" s="178"/>
      <c r="F428" s="178"/>
      <c r="G428" s="190">
        <f>DATOS!$E$13</f>
        <v>1</v>
      </c>
      <c r="H428" s="178"/>
      <c r="I428" s="191"/>
      <c r="J428" s="178"/>
      <c r="K428" s="178"/>
      <c r="L428" s="178"/>
      <c r="M428" s="178"/>
      <c r="N428" s="160" t="str">
        <f t="shared" si="33"/>
        <v/>
      </c>
      <c r="O428" s="21"/>
      <c r="P428" s="160" t="str">
        <f t="shared" si="34"/>
        <v/>
      </c>
      <c r="Q428" s="160">
        <f t="shared" si="35"/>
        <v>0</v>
      </c>
      <c r="R428" s="160" t="str">
        <f t="shared" si="36"/>
        <v/>
      </c>
      <c r="S428" s="160" t="str">
        <f t="shared" si="37"/>
        <v/>
      </c>
      <c r="T428" s="50" t="str">
        <f>IF($F428="","",IF(ISERROR(VLOOKUP(F428,PROVEEDORES!$D$8:$I$507,5,0)),1,VLOOKUP($F428,PROVEEDORES!$D$8:$I$507,5,0)))</f>
        <v/>
      </c>
    </row>
    <row r="429" spans="3:20" ht="17.45" customHeight="1" x14ac:dyDescent="0.25">
      <c r="C429" s="188"/>
      <c r="D429" s="189"/>
      <c r="E429" s="178"/>
      <c r="F429" s="178"/>
      <c r="G429" s="190">
        <f>DATOS!$E$13</f>
        <v>1</v>
      </c>
      <c r="H429" s="178"/>
      <c r="I429" s="191"/>
      <c r="J429" s="178"/>
      <c r="K429" s="178"/>
      <c r="L429" s="178"/>
      <c r="M429" s="178"/>
      <c r="N429" s="160" t="str">
        <f t="shared" si="33"/>
        <v/>
      </c>
      <c r="O429" s="21"/>
      <c r="P429" s="160" t="str">
        <f t="shared" si="34"/>
        <v/>
      </c>
      <c r="Q429" s="160">
        <f t="shared" si="35"/>
        <v>0</v>
      </c>
      <c r="R429" s="160" t="str">
        <f t="shared" si="36"/>
        <v/>
      </c>
      <c r="S429" s="160" t="str">
        <f t="shared" si="37"/>
        <v/>
      </c>
      <c r="T429" s="50" t="str">
        <f>IF($F429="","",IF(ISERROR(VLOOKUP(F429,PROVEEDORES!$D$8:$I$507,5,0)),1,VLOOKUP($F429,PROVEEDORES!$D$8:$I$507,5,0)))</f>
        <v/>
      </c>
    </row>
    <row r="430" spans="3:20" ht="17.45" customHeight="1" x14ac:dyDescent="0.25">
      <c r="C430" s="188"/>
      <c r="D430" s="189"/>
      <c r="E430" s="178"/>
      <c r="F430" s="178"/>
      <c r="G430" s="190">
        <f>DATOS!$E$13</f>
        <v>1</v>
      </c>
      <c r="H430" s="178"/>
      <c r="I430" s="191"/>
      <c r="J430" s="178"/>
      <c r="K430" s="178"/>
      <c r="L430" s="178"/>
      <c r="M430" s="178"/>
      <c r="N430" s="160" t="str">
        <f t="shared" si="33"/>
        <v/>
      </c>
      <c r="O430" s="21"/>
      <c r="P430" s="160" t="str">
        <f t="shared" si="34"/>
        <v/>
      </c>
      <c r="Q430" s="160">
        <f t="shared" si="35"/>
        <v>0</v>
      </c>
      <c r="R430" s="160" t="str">
        <f t="shared" si="36"/>
        <v/>
      </c>
      <c r="S430" s="160" t="str">
        <f t="shared" si="37"/>
        <v/>
      </c>
      <c r="T430" s="50" t="str">
        <f>IF($F430="","",IF(ISERROR(VLOOKUP(F430,PROVEEDORES!$D$8:$I$507,5,0)),1,VLOOKUP($F430,PROVEEDORES!$D$8:$I$507,5,0)))</f>
        <v/>
      </c>
    </row>
    <row r="431" spans="3:20" ht="17.45" customHeight="1" x14ac:dyDescent="0.25">
      <c r="C431" s="188"/>
      <c r="D431" s="189"/>
      <c r="E431" s="178"/>
      <c r="F431" s="178"/>
      <c r="G431" s="190">
        <f>DATOS!$E$13</f>
        <v>1</v>
      </c>
      <c r="H431" s="178"/>
      <c r="I431" s="191"/>
      <c r="J431" s="178"/>
      <c r="K431" s="178"/>
      <c r="L431" s="178"/>
      <c r="M431" s="178"/>
      <c r="N431" s="160" t="str">
        <f t="shared" si="33"/>
        <v/>
      </c>
      <c r="O431" s="21"/>
      <c r="P431" s="160" t="str">
        <f t="shared" si="34"/>
        <v/>
      </c>
      <c r="Q431" s="160">
        <f t="shared" si="35"/>
        <v>0</v>
      </c>
      <c r="R431" s="160" t="str">
        <f t="shared" si="36"/>
        <v/>
      </c>
      <c r="S431" s="160" t="str">
        <f t="shared" si="37"/>
        <v/>
      </c>
      <c r="T431" s="50" t="str">
        <f>IF($F431="","",IF(ISERROR(VLOOKUP(F431,PROVEEDORES!$D$8:$I$507,5,0)),1,VLOOKUP($F431,PROVEEDORES!$D$8:$I$507,5,0)))</f>
        <v/>
      </c>
    </row>
    <row r="432" spans="3:20" ht="17.45" customHeight="1" x14ac:dyDescent="0.25">
      <c r="C432" s="188"/>
      <c r="D432" s="189"/>
      <c r="E432" s="178"/>
      <c r="F432" s="178"/>
      <c r="G432" s="190">
        <f>DATOS!$E$13</f>
        <v>1</v>
      </c>
      <c r="H432" s="178"/>
      <c r="I432" s="191"/>
      <c r="J432" s="178"/>
      <c r="K432" s="178"/>
      <c r="L432" s="178"/>
      <c r="M432" s="178"/>
      <c r="N432" s="160" t="str">
        <f t="shared" si="33"/>
        <v/>
      </c>
      <c r="O432" s="21"/>
      <c r="P432" s="160" t="str">
        <f t="shared" si="34"/>
        <v/>
      </c>
      <c r="Q432" s="160">
        <f t="shared" si="35"/>
        <v>0</v>
      </c>
      <c r="R432" s="160" t="str">
        <f t="shared" si="36"/>
        <v/>
      </c>
      <c r="S432" s="160" t="str">
        <f t="shared" si="37"/>
        <v/>
      </c>
      <c r="T432" s="50" t="str">
        <f>IF($F432="","",IF(ISERROR(VLOOKUP(F432,PROVEEDORES!$D$8:$I$507,5,0)),1,VLOOKUP($F432,PROVEEDORES!$D$8:$I$507,5,0)))</f>
        <v/>
      </c>
    </row>
    <row r="433" spans="3:20" ht="17.45" customHeight="1" x14ac:dyDescent="0.25">
      <c r="C433" s="188"/>
      <c r="D433" s="189"/>
      <c r="E433" s="178"/>
      <c r="F433" s="178"/>
      <c r="G433" s="190">
        <f>DATOS!$E$13</f>
        <v>1</v>
      </c>
      <c r="H433" s="178"/>
      <c r="I433" s="191"/>
      <c r="J433" s="178"/>
      <c r="K433" s="178"/>
      <c r="L433" s="178"/>
      <c r="M433" s="178"/>
      <c r="N433" s="160" t="str">
        <f t="shared" si="33"/>
        <v/>
      </c>
      <c r="O433" s="21"/>
      <c r="P433" s="160" t="str">
        <f t="shared" si="34"/>
        <v/>
      </c>
      <c r="Q433" s="160">
        <f t="shared" si="35"/>
        <v>0</v>
      </c>
      <c r="R433" s="160" t="str">
        <f t="shared" si="36"/>
        <v/>
      </c>
      <c r="S433" s="160" t="str">
        <f t="shared" si="37"/>
        <v/>
      </c>
      <c r="T433" s="50" t="str">
        <f>IF($F433="","",IF(ISERROR(VLOOKUP(F433,PROVEEDORES!$D$8:$I$507,5,0)),1,VLOOKUP($F433,PROVEEDORES!$D$8:$I$507,5,0)))</f>
        <v/>
      </c>
    </row>
    <row r="434" spans="3:20" ht="17.45" customHeight="1" x14ac:dyDescent="0.25">
      <c r="C434" s="188"/>
      <c r="D434" s="189"/>
      <c r="E434" s="178"/>
      <c r="F434" s="178"/>
      <c r="G434" s="190">
        <f>DATOS!$E$13</f>
        <v>1</v>
      </c>
      <c r="H434" s="178"/>
      <c r="I434" s="191"/>
      <c r="J434" s="178"/>
      <c r="K434" s="178"/>
      <c r="L434" s="178"/>
      <c r="M434" s="178"/>
      <c r="N434" s="160" t="str">
        <f t="shared" si="33"/>
        <v/>
      </c>
      <c r="O434" s="21"/>
      <c r="P434" s="160" t="str">
        <f t="shared" si="34"/>
        <v/>
      </c>
      <c r="Q434" s="160">
        <f t="shared" si="35"/>
        <v>0</v>
      </c>
      <c r="R434" s="160" t="str">
        <f t="shared" si="36"/>
        <v/>
      </c>
      <c r="S434" s="160" t="str">
        <f t="shared" si="37"/>
        <v/>
      </c>
      <c r="T434" s="50" t="str">
        <f>IF($F434="","",IF(ISERROR(VLOOKUP(F434,PROVEEDORES!$D$8:$I$507,5,0)),1,VLOOKUP($F434,PROVEEDORES!$D$8:$I$507,5,0)))</f>
        <v/>
      </c>
    </row>
    <row r="435" spans="3:20" ht="17.45" customHeight="1" x14ac:dyDescent="0.25">
      <c r="C435" s="188"/>
      <c r="D435" s="189"/>
      <c r="E435" s="178"/>
      <c r="F435" s="178"/>
      <c r="G435" s="190">
        <f>DATOS!$E$13</f>
        <v>1</v>
      </c>
      <c r="H435" s="178"/>
      <c r="I435" s="191"/>
      <c r="J435" s="178"/>
      <c r="K435" s="178"/>
      <c r="L435" s="178"/>
      <c r="M435" s="178"/>
      <c r="N435" s="160" t="str">
        <f t="shared" si="33"/>
        <v/>
      </c>
      <c r="O435" s="21"/>
      <c r="P435" s="160" t="str">
        <f t="shared" si="34"/>
        <v/>
      </c>
      <c r="Q435" s="160">
        <f t="shared" si="35"/>
        <v>0</v>
      </c>
      <c r="R435" s="160" t="str">
        <f t="shared" si="36"/>
        <v/>
      </c>
      <c r="S435" s="160" t="str">
        <f t="shared" si="37"/>
        <v/>
      </c>
      <c r="T435" s="50" t="str">
        <f>IF($F435="","",IF(ISERROR(VLOOKUP(F435,PROVEEDORES!$D$8:$I$507,5,0)),1,VLOOKUP($F435,PROVEEDORES!$D$8:$I$507,5,0)))</f>
        <v/>
      </c>
    </row>
    <row r="436" spans="3:20" ht="17.45" customHeight="1" x14ac:dyDescent="0.25">
      <c r="C436" s="188"/>
      <c r="D436" s="189"/>
      <c r="E436" s="178"/>
      <c r="F436" s="178"/>
      <c r="G436" s="190">
        <f>DATOS!$E$13</f>
        <v>1</v>
      </c>
      <c r="H436" s="178"/>
      <c r="I436" s="191"/>
      <c r="J436" s="178"/>
      <c r="K436" s="178"/>
      <c r="L436" s="178"/>
      <c r="M436" s="178"/>
      <c r="N436" s="160" t="str">
        <f t="shared" si="33"/>
        <v/>
      </c>
      <c r="O436" s="21"/>
      <c r="P436" s="160" t="str">
        <f t="shared" si="34"/>
        <v/>
      </c>
      <c r="Q436" s="160">
        <f t="shared" si="35"/>
        <v>0</v>
      </c>
      <c r="R436" s="160" t="str">
        <f t="shared" si="36"/>
        <v/>
      </c>
      <c r="S436" s="160" t="str">
        <f t="shared" si="37"/>
        <v/>
      </c>
      <c r="T436" s="50" t="str">
        <f>IF($F436="","",IF(ISERROR(VLOOKUP(F436,PROVEEDORES!$D$8:$I$507,5,0)),1,VLOOKUP($F436,PROVEEDORES!$D$8:$I$507,5,0)))</f>
        <v/>
      </c>
    </row>
    <row r="437" spans="3:20" ht="17.45" customHeight="1" x14ac:dyDescent="0.25">
      <c r="C437" s="188"/>
      <c r="D437" s="189"/>
      <c r="E437" s="178"/>
      <c r="F437" s="178"/>
      <c r="G437" s="190">
        <f>DATOS!$E$13</f>
        <v>1</v>
      </c>
      <c r="H437" s="178"/>
      <c r="I437" s="191"/>
      <c r="J437" s="178"/>
      <c r="K437" s="178"/>
      <c r="L437" s="178"/>
      <c r="M437" s="178"/>
      <c r="N437" s="160" t="str">
        <f t="shared" si="33"/>
        <v/>
      </c>
      <c r="O437" s="21"/>
      <c r="P437" s="160" t="str">
        <f t="shared" si="34"/>
        <v/>
      </c>
      <c r="Q437" s="160">
        <f t="shared" si="35"/>
        <v>0</v>
      </c>
      <c r="R437" s="160" t="str">
        <f t="shared" si="36"/>
        <v/>
      </c>
      <c r="S437" s="160" t="str">
        <f t="shared" si="37"/>
        <v/>
      </c>
      <c r="T437" s="50" t="str">
        <f>IF($F437="","",IF(ISERROR(VLOOKUP(F437,PROVEEDORES!$D$8:$I$507,5,0)),1,VLOOKUP($F437,PROVEEDORES!$D$8:$I$507,5,0)))</f>
        <v/>
      </c>
    </row>
    <row r="438" spans="3:20" ht="17.45" customHeight="1" x14ac:dyDescent="0.25">
      <c r="C438" s="188"/>
      <c r="D438" s="189"/>
      <c r="E438" s="178"/>
      <c r="F438" s="178"/>
      <c r="G438" s="190">
        <f>DATOS!$E$13</f>
        <v>1</v>
      </c>
      <c r="H438" s="178"/>
      <c r="I438" s="191"/>
      <c r="J438" s="178"/>
      <c r="K438" s="178"/>
      <c r="L438" s="178"/>
      <c r="M438" s="178"/>
      <c r="N438" s="160" t="str">
        <f t="shared" si="33"/>
        <v/>
      </c>
      <c r="O438" s="21"/>
      <c r="P438" s="160" t="str">
        <f t="shared" si="34"/>
        <v/>
      </c>
      <c r="Q438" s="160">
        <f t="shared" si="35"/>
        <v>0</v>
      </c>
      <c r="R438" s="160" t="str">
        <f t="shared" si="36"/>
        <v/>
      </c>
      <c r="S438" s="160" t="str">
        <f t="shared" si="37"/>
        <v/>
      </c>
      <c r="T438" s="50" t="str">
        <f>IF($F438="","",IF(ISERROR(VLOOKUP(F438,PROVEEDORES!$D$8:$I$507,5,0)),1,VLOOKUP($F438,PROVEEDORES!$D$8:$I$507,5,0)))</f>
        <v/>
      </c>
    </row>
    <row r="439" spans="3:20" ht="17.45" customHeight="1" x14ac:dyDescent="0.25">
      <c r="C439" s="188"/>
      <c r="D439" s="189"/>
      <c r="E439" s="178"/>
      <c r="F439" s="178"/>
      <c r="G439" s="190">
        <f>DATOS!$E$13</f>
        <v>1</v>
      </c>
      <c r="H439" s="178"/>
      <c r="I439" s="191"/>
      <c r="J439" s="178"/>
      <c r="K439" s="178"/>
      <c r="L439" s="178"/>
      <c r="M439" s="178"/>
      <c r="N439" s="160" t="str">
        <f t="shared" si="33"/>
        <v/>
      </c>
      <c r="O439" s="21"/>
      <c r="P439" s="160" t="str">
        <f t="shared" si="34"/>
        <v/>
      </c>
      <c r="Q439" s="160">
        <f t="shared" si="35"/>
        <v>0</v>
      </c>
      <c r="R439" s="160" t="str">
        <f t="shared" si="36"/>
        <v/>
      </c>
      <c r="S439" s="160" t="str">
        <f t="shared" si="37"/>
        <v/>
      </c>
      <c r="T439" s="50" t="str">
        <f>IF($F439="","",IF(ISERROR(VLOOKUP(F439,PROVEEDORES!$D$8:$I$507,5,0)),1,VLOOKUP($F439,PROVEEDORES!$D$8:$I$507,5,0)))</f>
        <v/>
      </c>
    </row>
    <row r="440" spans="3:20" ht="17.45" customHeight="1" x14ac:dyDescent="0.25">
      <c r="C440" s="188"/>
      <c r="D440" s="189"/>
      <c r="E440" s="178"/>
      <c r="F440" s="178"/>
      <c r="G440" s="190">
        <f>DATOS!$E$13</f>
        <v>1</v>
      </c>
      <c r="H440" s="178"/>
      <c r="I440" s="191"/>
      <c r="J440" s="178"/>
      <c r="K440" s="178"/>
      <c r="L440" s="178"/>
      <c r="M440" s="178"/>
      <c r="N440" s="160" t="str">
        <f t="shared" si="33"/>
        <v/>
      </c>
      <c r="O440" s="21"/>
      <c r="P440" s="160" t="str">
        <f t="shared" si="34"/>
        <v/>
      </c>
      <c r="Q440" s="160">
        <f t="shared" si="35"/>
        <v>0</v>
      </c>
      <c r="R440" s="160" t="str">
        <f t="shared" si="36"/>
        <v/>
      </c>
      <c r="S440" s="160" t="str">
        <f t="shared" si="37"/>
        <v/>
      </c>
      <c r="T440" s="50" t="str">
        <f>IF($F440="","",IF(ISERROR(VLOOKUP(F440,PROVEEDORES!$D$8:$I$507,5,0)),1,VLOOKUP($F440,PROVEEDORES!$D$8:$I$507,5,0)))</f>
        <v/>
      </c>
    </row>
    <row r="441" spans="3:20" ht="17.45" customHeight="1" x14ac:dyDescent="0.25">
      <c r="C441" s="188"/>
      <c r="D441" s="189"/>
      <c r="E441" s="178"/>
      <c r="F441" s="178"/>
      <c r="G441" s="190">
        <f>DATOS!$E$13</f>
        <v>1</v>
      </c>
      <c r="H441" s="178"/>
      <c r="I441" s="191"/>
      <c r="J441" s="178"/>
      <c r="K441" s="178"/>
      <c r="L441" s="178"/>
      <c r="M441" s="178"/>
      <c r="N441" s="160" t="str">
        <f t="shared" si="33"/>
        <v/>
      </c>
      <c r="O441" s="21"/>
      <c r="P441" s="160" t="str">
        <f t="shared" si="34"/>
        <v/>
      </c>
      <c r="Q441" s="160">
        <f t="shared" si="35"/>
        <v>0</v>
      </c>
      <c r="R441" s="160" t="str">
        <f t="shared" si="36"/>
        <v/>
      </c>
      <c r="S441" s="160" t="str">
        <f t="shared" si="37"/>
        <v/>
      </c>
      <c r="T441" s="50" t="str">
        <f>IF($F441="","",IF(ISERROR(VLOOKUP(F441,PROVEEDORES!$D$8:$I$507,5,0)),1,VLOOKUP($F441,PROVEEDORES!$D$8:$I$507,5,0)))</f>
        <v/>
      </c>
    </row>
    <row r="442" spans="3:20" ht="17.45" customHeight="1" x14ac:dyDescent="0.25">
      <c r="C442" s="188"/>
      <c r="D442" s="189"/>
      <c r="E442" s="178"/>
      <c r="F442" s="178"/>
      <c r="G442" s="190">
        <f>DATOS!$E$13</f>
        <v>1</v>
      </c>
      <c r="H442" s="178"/>
      <c r="I442" s="191"/>
      <c r="J442" s="178"/>
      <c r="K442" s="178"/>
      <c r="L442" s="178"/>
      <c r="M442" s="178"/>
      <c r="N442" s="160" t="str">
        <f t="shared" si="33"/>
        <v/>
      </c>
      <c r="O442" s="21"/>
      <c r="P442" s="160" t="str">
        <f t="shared" si="34"/>
        <v/>
      </c>
      <c r="Q442" s="160">
        <f t="shared" si="35"/>
        <v>0</v>
      </c>
      <c r="R442" s="160" t="str">
        <f t="shared" si="36"/>
        <v/>
      </c>
      <c r="S442" s="160" t="str">
        <f t="shared" si="37"/>
        <v/>
      </c>
      <c r="T442" s="50" t="str">
        <f>IF($F442="","",IF(ISERROR(VLOOKUP(F442,PROVEEDORES!$D$8:$I$507,5,0)),1,VLOOKUP($F442,PROVEEDORES!$D$8:$I$507,5,0)))</f>
        <v/>
      </c>
    </row>
    <row r="443" spans="3:20" ht="17.45" customHeight="1" x14ac:dyDescent="0.25">
      <c r="C443" s="188"/>
      <c r="D443" s="189"/>
      <c r="E443" s="178"/>
      <c r="F443" s="178"/>
      <c r="G443" s="190">
        <f>DATOS!$E$13</f>
        <v>1</v>
      </c>
      <c r="H443" s="178"/>
      <c r="I443" s="191"/>
      <c r="J443" s="178"/>
      <c r="K443" s="178"/>
      <c r="L443" s="178"/>
      <c r="M443" s="178"/>
      <c r="N443" s="160" t="str">
        <f t="shared" si="33"/>
        <v/>
      </c>
      <c r="O443" s="21"/>
      <c r="P443" s="160" t="str">
        <f t="shared" si="34"/>
        <v/>
      </c>
      <c r="Q443" s="160">
        <f t="shared" si="35"/>
        <v>0</v>
      </c>
      <c r="R443" s="160" t="str">
        <f t="shared" si="36"/>
        <v/>
      </c>
      <c r="S443" s="160" t="str">
        <f t="shared" si="37"/>
        <v/>
      </c>
      <c r="T443" s="50" t="str">
        <f>IF($F443="","",IF(ISERROR(VLOOKUP(F443,PROVEEDORES!$D$8:$I$507,5,0)),1,VLOOKUP($F443,PROVEEDORES!$D$8:$I$507,5,0)))</f>
        <v/>
      </c>
    </row>
    <row r="444" spans="3:20" ht="17.45" customHeight="1" x14ac:dyDescent="0.25">
      <c r="C444" s="188"/>
      <c r="D444" s="189"/>
      <c r="E444" s="178"/>
      <c r="F444" s="178"/>
      <c r="G444" s="190">
        <f>DATOS!$E$13</f>
        <v>1</v>
      </c>
      <c r="H444" s="178"/>
      <c r="I444" s="191"/>
      <c r="J444" s="178"/>
      <c r="K444" s="178"/>
      <c r="L444" s="178"/>
      <c r="M444" s="178"/>
      <c r="N444" s="160" t="str">
        <f t="shared" si="33"/>
        <v/>
      </c>
      <c r="O444" s="21"/>
      <c r="P444" s="160" t="str">
        <f t="shared" si="34"/>
        <v/>
      </c>
      <c r="Q444" s="160">
        <f t="shared" si="35"/>
        <v>0</v>
      </c>
      <c r="R444" s="160" t="str">
        <f t="shared" si="36"/>
        <v/>
      </c>
      <c r="S444" s="160" t="str">
        <f t="shared" si="37"/>
        <v/>
      </c>
      <c r="T444" s="50" t="str">
        <f>IF($F444="","",IF(ISERROR(VLOOKUP(F444,PROVEEDORES!$D$8:$I$507,5,0)),1,VLOOKUP($F444,PROVEEDORES!$D$8:$I$507,5,0)))</f>
        <v/>
      </c>
    </row>
    <row r="445" spans="3:20" ht="17.45" customHeight="1" x14ac:dyDescent="0.25">
      <c r="C445" s="188"/>
      <c r="D445" s="189"/>
      <c r="E445" s="178"/>
      <c r="F445" s="178"/>
      <c r="G445" s="190">
        <f>DATOS!$E$13</f>
        <v>1</v>
      </c>
      <c r="H445" s="178"/>
      <c r="I445" s="191"/>
      <c r="J445" s="178"/>
      <c r="K445" s="178"/>
      <c r="L445" s="178"/>
      <c r="M445" s="178"/>
      <c r="N445" s="160" t="str">
        <f t="shared" si="33"/>
        <v/>
      </c>
      <c r="O445" s="21"/>
      <c r="P445" s="160" t="str">
        <f t="shared" si="34"/>
        <v/>
      </c>
      <c r="Q445" s="160">
        <f t="shared" si="35"/>
        <v>0</v>
      </c>
      <c r="R445" s="160" t="str">
        <f t="shared" si="36"/>
        <v/>
      </c>
      <c r="S445" s="160" t="str">
        <f t="shared" si="37"/>
        <v/>
      </c>
      <c r="T445" s="50" t="str">
        <f>IF($F445="","",IF(ISERROR(VLOOKUP(F445,PROVEEDORES!$D$8:$I$507,5,0)),1,VLOOKUP($F445,PROVEEDORES!$D$8:$I$507,5,0)))</f>
        <v/>
      </c>
    </row>
    <row r="446" spans="3:20" ht="17.45" customHeight="1" x14ac:dyDescent="0.25">
      <c r="C446" s="188"/>
      <c r="D446" s="189"/>
      <c r="E446" s="178"/>
      <c r="F446" s="178"/>
      <c r="G446" s="190">
        <f>DATOS!$E$13</f>
        <v>1</v>
      </c>
      <c r="H446" s="178"/>
      <c r="I446" s="191"/>
      <c r="J446" s="178"/>
      <c r="K446" s="178"/>
      <c r="L446" s="178"/>
      <c r="M446" s="178"/>
      <c r="N446" s="160" t="str">
        <f t="shared" si="33"/>
        <v/>
      </c>
      <c r="O446" s="21"/>
      <c r="P446" s="160" t="str">
        <f t="shared" si="34"/>
        <v/>
      </c>
      <c r="Q446" s="160">
        <f t="shared" si="35"/>
        <v>0</v>
      </c>
      <c r="R446" s="160" t="str">
        <f t="shared" si="36"/>
        <v/>
      </c>
      <c r="S446" s="160" t="str">
        <f t="shared" si="37"/>
        <v/>
      </c>
      <c r="T446" s="50" t="str">
        <f>IF($F446="","",IF(ISERROR(VLOOKUP(F446,PROVEEDORES!$D$8:$I$507,5,0)),1,VLOOKUP($F446,PROVEEDORES!$D$8:$I$507,5,0)))</f>
        <v/>
      </c>
    </row>
    <row r="447" spans="3:20" ht="17.45" customHeight="1" x14ac:dyDescent="0.25">
      <c r="C447" s="188"/>
      <c r="D447" s="189"/>
      <c r="E447" s="178"/>
      <c r="F447" s="178"/>
      <c r="G447" s="190">
        <f>DATOS!$E$13</f>
        <v>1</v>
      </c>
      <c r="H447" s="178"/>
      <c r="I447" s="191"/>
      <c r="J447" s="178"/>
      <c r="K447" s="178"/>
      <c r="L447" s="178"/>
      <c r="M447" s="178"/>
      <c r="N447" s="160" t="str">
        <f t="shared" si="33"/>
        <v/>
      </c>
      <c r="O447" s="21"/>
      <c r="P447" s="160" t="str">
        <f t="shared" si="34"/>
        <v/>
      </c>
      <c r="Q447" s="160">
        <f t="shared" si="35"/>
        <v>0</v>
      </c>
      <c r="R447" s="160" t="str">
        <f t="shared" si="36"/>
        <v/>
      </c>
      <c r="S447" s="160" t="str">
        <f t="shared" si="37"/>
        <v/>
      </c>
      <c r="T447" s="50" t="str">
        <f>IF($F447="","",IF(ISERROR(VLOOKUP(F447,PROVEEDORES!$D$8:$I$507,5,0)),1,VLOOKUP($F447,PROVEEDORES!$D$8:$I$507,5,0)))</f>
        <v/>
      </c>
    </row>
    <row r="448" spans="3:20" ht="17.45" customHeight="1" x14ac:dyDescent="0.25">
      <c r="C448" s="188"/>
      <c r="D448" s="189"/>
      <c r="E448" s="178"/>
      <c r="F448" s="178"/>
      <c r="G448" s="190">
        <f>DATOS!$E$13</f>
        <v>1</v>
      </c>
      <c r="H448" s="178"/>
      <c r="I448" s="191"/>
      <c r="J448" s="178"/>
      <c r="K448" s="178"/>
      <c r="L448" s="178"/>
      <c r="M448" s="178"/>
      <c r="N448" s="160" t="str">
        <f t="shared" si="33"/>
        <v/>
      </c>
      <c r="O448" s="21"/>
      <c r="P448" s="160" t="str">
        <f t="shared" si="34"/>
        <v/>
      </c>
      <c r="Q448" s="160">
        <f t="shared" si="35"/>
        <v>0</v>
      </c>
      <c r="R448" s="160" t="str">
        <f t="shared" si="36"/>
        <v/>
      </c>
      <c r="S448" s="160" t="str">
        <f t="shared" si="37"/>
        <v/>
      </c>
      <c r="T448" s="50" t="str">
        <f>IF($F448="","",IF(ISERROR(VLOOKUP(F448,PROVEEDORES!$D$8:$I$507,5,0)),1,VLOOKUP($F448,PROVEEDORES!$D$8:$I$507,5,0)))</f>
        <v/>
      </c>
    </row>
    <row r="449" spans="3:20" ht="17.45" customHeight="1" x14ac:dyDescent="0.25">
      <c r="C449" s="188"/>
      <c r="D449" s="189"/>
      <c r="E449" s="178"/>
      <c r="F449" s="178"/>
      <c r="G449" s="190">
        <f>DATOS!$E$13</f>
        <v>1</v>
      </c>
      <c r="H449" s="178"/>
      <c r="I449" s="191"/>
      <c r="J449" s="178"/>
      <c r="K449" s="178"/>
      <c r="L449" s="178"/>
      <c r="M449" s="178"/>
      <c r="N449" s="160" t="str">
        <f t="shared" si="33"/>
        <v/>
      </c>
      <c r="O449" s="21"/>
      <c r="P449" s="160" t="str">
        <f t="shared" si="34"/>
        <v/>
      </c>
      <c r="Q449" s="160">
        <f t="shared" si="35"/>
        <v>0</v>
      </c>
      <c r="R449" s="160" t="str">
        <f t="shared" si="36"/>
        <v/>
      </c>
      <c r="S449" s="160" t="str">
        <f t="shared" si="37"/>
        <v/>
      </c>
      <c r="T449" s="50" t="str">
        <f>IF($F449="","",IF(ISERROR(VLOOKUP(F449,PROVEEDORES!$D$8:$I$507,5,0)),1,VLOOKUP($F449,PROVEEDORES!$D$8:$I$507,5,0)))</f>
        <v/>
      </c>
    </row>
    <row r="450" spans="3:20" ht="17.45" customHeight="1" x14ac:dyDescent="0.25">
      <c r="C450" s="188"/>
      <c r="D450" s="189"/>
      <c r="E450" s="178"/>
      <c r="F450" s="178"/>
      <c r="G450" s="190">
        <f>DATOS!$E$13</f>
        <v>1</v>
      </c>
      <c r="H450" s="178"/>
      <c r="I450" s="191"/>
      <c r="J450" s="178"/>
      <c r="K450" s="178"/>
      <c r="L450" s="178"/>
      <c r="M450" s="178"/>
      <c r="N450" s="160" t="str">
        <f t="shared" si="33"/>
        <v/>
      </c>
      <c r="O450" s="21"/>
      <c r="P450" s="160" t="str">
        <f t="shared" si="34"/>
        <v/>
      </c>
      <c r="Q450" s="160">
        <f t="shared" si="35"/>
        <v>0</v>
      </c>
      <c r="R450" s="160" t="str">
        <f t="shared" si="36"/>
        <v/>
      </c>
      <c r="S450" s="160" t="str">
        <f t="shared" si="37"/>
        <v/>
      </c>
      <c r="T450" s="50" t="str">
        <f>IF($F450="","",IF(ISERROR(VLOOKUP(F450,PROVEEDORES!$D$8:$I$507,5,0)),1,VLOOKUP($F450,PROVEEDORES!$D$8:$I$507,5,0)))</f>
        <v/>
      </c>
    </row>
    <row r="451" spans="3:20" ht="17.45" customHeight="1" x14ac:dyDescent="0.25">
      <c r="C451" s="188"/>
      <c r="D451" s="189"/>
      <c r="E451" s="178"/>
      <c r="F451" s="178"/>
      <c r="G451" s="190">
        <f>DATOS!$E$13</f>
        <v>1</v>
      </c>
      <c r="H451" s="178"/>
      <c r="I451" s="191"/>
      <c r="J451" s="178"/>
      <c r="K451" s="178"/>
      <c r="L451" s="178"/>
      <c r="M451" s="178"/>
      <c r="N451" s="160" t="str">
        <f t="shared" si="33"/>
        <v/>
      </c>
      <c r="O451" s="21"/>
      <c r="P451" s="160" t="str">
        <f t="shared" si="34"/>
        <v/>
      </c>
      <c r="Q451" s="160">
        <f t="shared" si="35"/>
        <v>0</v>
      </c>
      <c r="R451" s="160" t="str">
        <f t="shared" si="36"/>
        <v/>
      </c>
      <c r="S451" s="160" t="str">
        <f t="shared" si="37"/>
        <v/>
      </c>
      <c r="T451" s="50" t="str">
        <f>IF($F451="","",IF(ISERROR(VLOOKUP(F451,PROVEEDORES!$D$8:$I$507,5,0)),1,VLOOKUP($F451,PROVEEDORES!$D$8:$I$507,5,0)))</f>
        <v/>
      </c>
    </row>
    <row r="452" spans="3:20" ht="17.45" customHeight="1" x14ac:dyDescent="0.25">
      <c r="C452" s="188"/>
      <c r="D452" s="189"/>
      <c r="E452" s="178"/>
      <c r="F452" s="178"/>
      <c r="G452" s="190">
        <f>DATOS!$E$13</f>
        <v>1</v>
      </c>
      <c r="H452" s="178"/>
      <c r="I452" s="191"/>
      <c r="J452" s="178"/>
      <c r="K452" s="178"/>
      <c r="L452" s="178"/>
      <c r="M452" s="178"/>
      <c r="N452" s="160" t="str">
        <f t="shared" si="33"/>
        <v/>
      </c>
      <c r="O452" s="21"/>
      <c r="P452" s="160" t="str">
        <f t="shared" si="34"/>
        <v/>
      </c>
      <c r="Q452" s="160">
        <f t="shared" si="35"/>
        <v>0</v>
      </c>
      <c r="R452" s="160" t="str">
        <f t="shared" si="36"/>
        <v/>
      </c>
      <c r="S452" s="160" t="str">
        <f t="shared" si="37"/>
        <v/>
      </c>
      <c r="T452" s="50" t="str">
        <f>IF($F452="","",IF(ISERROR(VLOOKUP(F452,PROVEEDORES!$D$8:$I$507,5,0)),1,VLOOKUP($F452,PROVEEDORES!$D$8:$I$507,5,0)))</f>
        <v/>
      </c>
    </row>
    <row r="453" spans="3:20" ht="17.45" customHeight="1" x14ac:dyDescent="0.25">
      <c r="C453" s="188"/>
      <c r="D453" s="189"/>
      <c r="E453" s="178"/>
      <c r="F453" s="178"/>
      <c r="G453" s="190">
        <f>DATOS!$E$13</f>
        <v>1</v>
      </c>
      <c r="H453" s="178"/>
      <c r="I453" s="191"/>
      <c r="J453" s="178"/>
      <c r="K453" s="178"/>
      <c r="L453" s="178"/>
      <c r="M453" s="178"/>
      <c r="N453" s="160" t="str">
        <f t="shared" si="33"/>
        <v/>
      </c>
      <c r="O453" s="21"/>
      <c r="P453" s="160" t="str">
        <f t="shared" si="34"/>
        <v/>
      </c>
      <c r="Q453" s="160">
        <f t="shared" si="35"/>
        <v>0</v>
      </c>
      <c r="R453" s="160" t="str">
        <f t="shared" si="36"/>
        <v/>
      </c>
      <c r="S453" s="160" t="str">
        <f t="shared" si="37"/>
        <v/>
      </c>
      <c r="T453" s="50" t="str">
        <f>IF($F453="","",IF(ISERROR(VLOOKUP(F453,PROVEEDORES!$D$8:$I$507,5,0)),1,VLOOKUP($F453,PROVEEDORES!$D$8:$I$507,5,0)))</f>
        <v/>
      </c>
    </row>
    <row r="454" spans="3:20" ht="17.45" customHeight="1" x14ac:dyDescent="0.25">
      <c r="C454" s="188"/>
      <c r="D454" s="189"/>
      <c r="E454" s="178"/>
      <c r="F454" s="178"/>
      <c r="G454" s="190">
        <f>DATOS!$E$13</f>
        <v>1</v>
      </c>
      <c r="H454" s="178"/>
      <c r="I454" s="191"/>
      <c r="J454" s="178"/>
      <c r="K454" s="178"/>
      <c r="L454" s="178"/>
      <c r="M454" s="178"/>
      <c r="N454" s="160" t="str">
        <f t="shared" si="33"/>
        <v/>
      </c>
      <c r="O454" s="21"/>
      <c r="P454" s="160" t="str">
        <f t="shared" si="34"/>
        <v/>
      </c>
      <c r="Q454" s="160">
        <f t="shared" si="35"/>
        <v>0</v>
      </c>
      <c r="R454" s="160" t="str">
        <f t="shared" si="36"/>
        <v/>
      </c>
      <c r="S454" s="160" t="str">
        <f t="shared" si="37"/>
        <v/>
      </c>
      <c r="T454" s="50" t="str">
        <f>IF($F454="","",IF(ISERROR(VLOOKUP(F454,PROVEEDORES!$D$8:$I$507,5,0)),1,VLOOKUP($F454,PROVEEDORES!$D$8:$I$507,5,0)))</f>
        <v/>
      </c>
    </row>
    <row r="455" spans="3:20" ht="17.45" customHeight="1" x14ac:dyDescent="0.25">
      <c r="C455" s="188"/>
      <c r="D455" s="189"/>
      <c r="E455" s="178"/>
      <c r="F455" s="178"/>
      <c r="G455" s="190">
        <f>DATOS!$E$13</f>
        <v>1</v>
      </c>
      <c r="H455" s="178"/>
      <c r="I455" s="191"/>
      <c r="J455" s="178"/>
      <c r="K455" s="178"/>
      <c r="L455" s="178"/>
      <c r="M455" s="178"/>
      <c r="N455" s="160" t="str">
        <f t="shared" si="33"/>
        <v/>
      </c>
      <c r="O455" s="21"/>
      <c r="P455" s="160" t="str">
        <f t="shared" si="34"/>
        <v/>
      </c>
      <c r="Q455" s="160">
        <f t="shared" si="35"/>
        <v>0</v>
      </c>
      <c r="R455" s="160" t="str">
        <f t="shared" si="36"/>
        <v/>
      </c>
      <c r="S455" s="160" t="str">
        <f t="shared" si="37"/>
        <v/>
      </c>
      <c r="T455" s="50" t="str">
        <f>IF($F455="","",IF(ISERROR(VLOOKUP(F455,PROVEEDORES!$D$8:$I$507,5,0)),1,VLOOKUP($F455,PROVEEDORES!$D$8:$I$507,5,0)))</f>
        <v/>
      </c>
    </row>
    <row r="456" spans="3:20" ht="17.45" customHeight="1" x14ac:dyDescent="0.25">
      <c r="C456" s="188"/>
      <c r="D456" s="189"/>
      <c r="E456" s="178"/>
      <c r="F456" s="178"/>
      <c r="G456" s="190">
        <f>DATOS!$E$13</f>
        <v>1</v>
      </c>
      <c r="H456" s="178"/>
      <c r="I456" s="191"/>
      <c r="J456" s="178"/>
      <c r="K456" s="178"/>
      <c r="L456" s="178"/>
      <c r="M456" s="178"/>
      <c r="N456" s="160" t="str">
        <f t="shared" si="33"/>
        <v/>
      </c>
      <c r="O456" s="21"/>
      <c r="P456" s="160" t="str">
        <f t="shared" si="34"/>
        <v/>
      </c>
      <c r="Q456" s="160">
        <f t="shared" si="35"/>
        <v>0</v>
      </c>
      <c r="R456" s="160" t="str">
        <f t="shared" si="36"/>
        <v/>
      </c>
      <c r="S456" s="160" t="str">
        <f t="shared" si="37"/>
        <v/>
      </c>
      <c r="T456" s="50" t="str">
        <f>IF($F456="","",IF(ISERROR(VLOOKUP(F456,PROVEEDORES!$D$8:$I$507,5,0)),1,VLOOKUP($F456,PROVEEDORES!$D$8:$I$507,5,0)))</f>
        <v/>
      </c>
    </row>
    <row r="457" spans="3:20" ht="17.45" customHeight="1" x14ac:dyDescent="0.25">
      <c r="C457" s="188"/>
      <c r="D457" s="189"/>
      <c r="E457" s="178"/>
      <c r="F457" s="178"/>
      <c r="G457" s="190">
        <f>DATOS!$E$13</f>
        <v>1</v>
      </c>
      <c r="H457" s="178"/>
      <c r="I457" s="191"/>
      <c r="J457" s="178"/>
      <c r="K457" s="178"/>
      <c r="L457" s="178"/>
      <c r="M457" s="178"/>
      <c r="N457" s="160" t="str">
        <f t="shared" si="33"/>
        <v/>
      </c>
      <c r="O457" s="21"/>
      <c r="P457" s="160" t="str">
        <f t="shared" si="34"/>
        <v/>
      </c>
      <c r="Q457" s="160">
        <f t="shared" si="35"/>
        <v>0</v>
      </c>
      <c r="R457" s="160" t="str">
        <f t="shared" si="36"/>
        <v/>
      </c>
      <c r="S457" s="160" t="str">
        <f t="shared" si="37"/>
        <v/>
      </c>
      <c r="T457" s="50" t="str">
        <f>IF($F457="","",IF(ISERROR(VLOOKUP(F457,PROVEEDORES!$D$8:$I$507,5,0)),1,VLOOKUP($F457,PROVEEDORES!$D$8:$I$507,5,0)))</f>
        <v/>
      </c>
    </row>
    <row r="458" spans="3:20" ht="17.45" customHeight="1" x14ac:dyDescent="0.25">
      <c r="C458" s="188"/>
      <c r="D458" s="189"/>
      <c r="E458" s="178"/>
      <c r="F458" s="178"/>
      <c r="G458" s="190">
        <f>DATOS!$E$13</f>
        <v>1</v>
      </c>
      <c r="H458" s="178"/>
      <c r="I458" s="191"/>
      <c r="J458" s="178"/>
      <c r="K458" s="178"/>
      <c r="L458" s="178"/>
      <c r="M458" s="178"/>
      <c r="N458" s="160" t="str">
        <f t="shared" si="33"/>
        <v/>
      </c>
      <c r="O458" s="21"/>
      <c r="P458" s="160" t="str">
        <f t="shared" si="34"/>
        <v/>
      </c>
      <c r="Q458" s="160">
        <f t="shared" si="35"/>
        <v>0</v>
      </c>
      <c r="R458" s="160" t="str">
        <f t="shared" si="36"/>
        <v/>
      </c>
      <c r="S458" s="160" t="str">
        <f t="shared" si="37"/>
        <v/>
      </c>
      <c r="T458" s="50" t="str">
        <f>IF($F458="","",IF(ISERROR(VLOOKUP(F458,PROVEEDORES!$D$8:$I$507,5,0)),1,VLOOKUP($F458,PROVEEDORES!$D$8:$I$507,5,0)))</f>
        <v/>
      </c>
    </row>
    <row r="459" spans="3:20" ht="17.45" customHeight="1" x14ac:dyDescent="0.25">
      <c r="C459" s="188"/>
      <c r="D459" s="189"/>
      <c r="E459" s="178"/>
      <c r="F459" s="178"/>
      <c r="G459" s="190">
        <f>DATOS!$E$13</f>
        <v>1</v>
      </c>
      <c r="H459" s="178"/>
      <c r="I459" s="191"/>
      <c r="J459" s="178"/>
      <c r="K459" s="178"/>
      <c r="L459" s="178"/>
      <c r="M459" s="178"/>
      <c r="N459" s="160" t="str">
        <f t="shared" si="33"/>
        <v/>
      </c>
      <c r="O459" s="21"/>
      <c r="P459" s="160" t="str">
        <f t="shared" si="34"/>
        <v/>
      </c>
      <c r="Q459" s="160">
        <f t="shared" si="35"/>
        <v>0</v>
      </c>
      <c r="R459" s="160" t="str">
        <f t="shared" si="36"/>
        <v/>
      </c>
      <c r="S459" s="160" t="str">
        <f t="shared" si="37"/>
        <v/>
      </c>
      <c r="T459" s="50" t="str">
        <f>IF($F459="","",IF(ISERROR(VLOOKUP(F459,PROVEEDORES!$D$8:$I$507,5,0)),1,VLOOKUP($F459,PROVEEDORES!$D$8:$I$507,5,0)))</f>
        <v/>
      </c>
    </row>
    <row r="460" spans="3:20" ht="17.45" customHeight="1" x14ac:dyDescent="0.25">
      <c r="C460" s="188"/>
      <c r="D460" s="189"/>
      <c r="E460" s="178"/>
      <c r="F460" s="178"/>
      <c r="G460" s="190">
        <f>DATOS!$E$13</f>
        <v>1</v>
      </c>
      <c r="H460" s="178"/>
      <c r="I460" s="191"/>
      <c r="J460" s="178"/>
      <c r="K460" s="178"/>
      <c r="L460" s="178"/>
      <c r="M460" s="178"/>
      <c r="N460" s="160" t="str">
        <f t="shared" si="33"/>
        <v/>
      </c>
      <c r="O460" s="21"/>
      <c r="P460" s="160" t="str">
        <f t="shared" si="34"/>
        <v/>
      </c>
      <c r="Q460" s="160">
        <f t="shared" si="35"/>
        <v>0</v>
      </c>
      <c r="R460" s="160" t="str">
        <f t="shared" si="36"/>
        <v/>
      </c>
      <c r="S460" s="160" t="str">
        <f t="shared" si="37"/>
        <v/>
      </c>
      <c r="T460" s="50" t="str">
        <f>IF($F460="","",IF(ISERROR(VLOOKUP(F460,PROVEEDORES!$D$8:$I$507,5,0)),1,VLOOKUP($F460,PROVEEDORES!$D$8:$I$507,5,0)))</f>
        <v/>
      </c>
    </row>
    <row r="461" spans="3:20" ht="17.45" customHeight="1" x14ac:dyDescent="0.25">
      <c r="C461" s="188"/>
      <c r="D461" s="189"/>
      <c r="E461" s="178"/>
      <c r="F461" s="178"/>
      <c r="G461" s="190">
        <f>DATOS!$E$13</f>
        <v>1</v>
      </c>
      <c r="H461" s="178"/>
      <c r="I461" s="191"/>
      <c r="J461" s="178"/>
      <c r="K461" s="178"/>
      <c r="L461" s="178"/>
      <c r="M461" s="178"/>
      <c r="N461" s="160" t="str">
        <f t="shared" si="33"/>
        <v/>
      </c>
      <c r="O461" s="21"/>
      <c r="P461" s="160" t="str">
        <f t="shared" si="34"/>
        <v/>
      </c>
      <c r="Q461" s="160">
        <f t="shared" si="35"/>
        <v>0</v>
      </c>
      <c r="R461" s="160" t="str">
        <f t="shared" si="36"/>
        <v/>
      </c>
      <c r="S461" s="160" t="str">
        <f t="shared" si="37"/>
        <v/>
      </c>
      <c r="T461" s="50" t="str">
        <f>IF($F461="","",IF(ISERROR(VLOOKUP(F461,PROVEEDORES!$D$8:$I$507,5,0)),1,VLOOKUP($F461,PROVEEDORES!$D$8:$I$507,5,0)))</f>
        <v/>
      </c>
    </row>
    <row r="462" spans="3:20" ht="17.45" customHeight="1" x14ac:dyDescent="0.25">
      <c r="C462" s="188"/>
      <c r="D462" s="189"/>
      <c r="E462" s="178"/>
      <c r="F462" s="178"/>
      <c r="G462" s="190">
        <f>DATOS!$E$13</f>
        <v>1</v>
      </c>
      <c r="H462" s="178"/>
      <c r="I462" s="191"/>
      <c r="J462" s="178"/>
      <c r="K462" s="178"/>
      <c r="L462" s="178"/>
      <c r="M462" s="178"/>
      <c r="N462" s="160" t="str">
        <f t="shared" si="33"/>
        <v/>
      </c>
      <c r="O462" s="21"/>
      <c r="P462" s="160" t="str">
        <f t="shared" si="34"/>
        <v/>
      </c>
      <c r="Q462" s="160">
        <f t="shared" si="35"/>
        <v>0</v>
      </c>
      <c r="R462" s="160" t="str">
        <f t="shared" si="36"/>
        <v/>
      </c>
      <c r="S462" s="160" t="str">
        <f t="shared" si="37"/>
        <v/>
      </c>
      <c r="T462" s="50" t="str">
        <f>IF($F462="","",IF(ISERROR(VLOOKUP(F462,PROVEEDORES!$D$8:$I$507,5,0)),1,VLOOKUP($F462,PROVEEDORES!$D$8:$I$507,5,0)))</f>
        <v/>
      </c>
    </row>
    <row r="463" spans="3:20" ht="17.45" customHeight="1" x14ac:dyDescent="0.25">
      <c r="C463" s="188"/>
      <c r="D463" s="189"/>
      <c r="E463" s="178"/>
      <c r="F463" s="178"/>
      <c r="G463" s="190">
        <f>DATOS!$E$13</f>
        <v>1</v>
      </c>
      <c r="H463" s="178"/>
      <c r="I463" s="191"/>
      <c r="J463" s="178"/>
      <c r="K463" s="178"/>
      <c r="L463" s="178"/>
      <c r="M463" s="178"/>
      <c r="N463" s="160" t="str">
        <f t="shared" si="33"/>
        <v/>
      </c>
      <c r="O463" s="21"/>
      <c r="P463" s="160" t="str">
        <f t="shared" si="34"/>
        <v/>
      </c>
      <c r="Q463" s="160">
        <f t="shared" si="35"/>
        <v>0</v>
      </c>
      <c r="R463" s="160" t="str">
        <f t="shared" si="36"/>
        <v/>
      </c>
      <c r="S463" s="160" t="str">
        <f t="shared" si="37"/>
        <v/>
      </c>
      <c r="T463" s="50" t="str">
        <f>IF($F463="","",IF(ISERROR(VLOOKUP(F463,PROVEEDORES!$D$8:$I$507,5,0)),1,VLOOKUP($F463,PROVEEDORES!$D$8:$I$507,5,0)))</f>
        <v/>
      </c>
    </row>
    <row r="464" spans="3:20" ht="17.45" customHeight="1" x14ac:dyDescent="0.25">
      <c r="C464" s="188"/>
      <c r="D464" s="189"/>
      <c r="E464" s="178"/>
      <c r="F464" s="178"/>
      <c r="G464" s="190">
        <f>DATOS!$E$13</f>
        <v>1</v>
      </c>
      <c r="H464" s="178"/>
      <c r="I464" s="191"/>
      <c r="J464" s="178"/>
      <c r="K464" s="178"/>
      <c r="L464" s="178"/>
      <c r="M464" s="178"/>
      <c r="N464" s="160" t="str">
        <f t="shared" si="33"/>
        <v/>
      </c>
      <c r="O464" s="21"/>
      <c r="P464" s="160" t="str">
        <f t="shared" si="34"/>
        <v/>
      </c>
      <c r="Q464" s="160">
        <f t="shared" si="35"/>
        <v>0</v>
      </c>
      <c r="R464" s="160" t="str">
        <f t="shared" si="36"/>
        <v/>
      </c>
      <c r="S464" s="160" t="str">
        <f t="shared" si="37"/>
        <v/>
      </c>
      <c r="T464" s="50" t="str">
        <f>IF($F464="","",IF(ISERROR(VLOOKUP(F464,PROVEEDORES!$D$8:$I$507,5,0)),1,VLOOKUP($F464,PROVEEDORES!$D$8:$I$507,5,0)))</f>
        <v/>
      </c>
    </row>
    <row r="465" spans="3:20" ht="17.45" customHeight="1" x14ac:dyDescent="0.25">
      <c r="C465" s="188"/>
      <c r="D465" s="189"/>
      <c r="E465" s="178"/>
      <c r="F465" s="178"/>
      <c r="G465" s="190">
        <f>DATOS!$E$13</f>
        <v>1</v>
      </c>
      <c r="H465" s="178"/>
      <c r="I465" s="191"/>
      <c r="J465" s="178"/>
      <c r="K465" s="178"/>
      <c r="L465" s="178"/>
      <c r="M465" s="178"/>
      <c r="N465" s="160" t="str">
        <f t="shared" si="33"/>
        <v/>
      </c>
      <c r="O465" s="21"/>
      <c r="P465" s="160" t="str">
        <f t="shared" si="34"/>
        <v/>
      </c>
      <c r="Q465" s="160">
        <f t="shared" si="35"/>
        <v>0</v>
      </c>
      <c r="R465" s="160" t="str">
        <f t="shared" si="36"/>
        <v/>
      </c>
      <c r="S465" s="160" t="str">
        <f t="shared" si="37"/>
        <v/>
      </c>
      <c r="T465" s="50" t="str">
        <f>IF($F465="","",IF(ISERROR(VLOOKUP(F465,PROVEEDORES!$D$8:$I$507,5,0)),1,VLOOKUP($F465,PROVEEDORES!$D$8:$I$507,5,0)))</f>
        <v/>
      </c>
    </row>
    <row r="466" spans="3:20" ht="17.45" customHeight="1" x14ac:dyDescent="0.25">
      <c r="C466" s="188"/>
      <c r="D466" s="189"/>
      <c r="E466" s="178"/>
      <c r="F466" s="178"/>
      <c r="G466" s="190">
        <f>DATOS!$E$13</f>
        <v>1</v>
      </c>
      <c r="H466" s="178"/>
      <c r="I466" s="191"/>
      <c r="J466" s="178"/>
      <c r="K466" s="178"/>
      <c r="L466" s="178"/>
      <c r="M466" s="178"/>
      <c r="N466" s="160" t="str">
        <f t="shared" ref="N466:N516" si="38">IF(H466&amp;J466&amp;K466&amp;L466&amp;M466="","",H466+J466+K466-L466-M466)</f>
        <v/>
      </c>
      <c r="O466" s="21"/>
      <c r="P466" s="160" t="str">
        <f t="shared" ref="P466:P516" si="39">IF($I466="E",H466,"")</f>
        <v/>
      </c>
      <c r="Q466" s="160">
        <f t="shared" si="35"/>
        <v>0</v>
      </c>
      <c r="R466" s="160" t="str">
        <f t="shared" si="36"/>
        <v/>
      </c>
      <c r="S466" s="160" t="str">
        <f t="shared" si="37"/>
        <v/>
      </c>
      <c r="T466" s="50" t="str">
        <f>IF($F466="","",IF(ISERROR(VLOOKUP(F466,PROVEEDORES!$D$8:$I$507,5,0)),1,VLOOKUP($F466,PROVEEDORES!$D$8:$I$507,5,0)))</f>
        <v/>
      </c>
    </row>
    <row r="467" spans="3:20" ht="17.45" customHeight="1" x14ac:dyDescent="0.25">
      <c r="C467" s="188"/>
      <c r="D467" s="189"/>
      <c r="E467" s="178"/>
      <c r="F467" s="178"/>
      <c r="G467" s="190">
        <f>DATOS!$E$13</f>
        <v>1</v>
      </c>
      <c r="H467" s="178"/>
      <c r="I467" s="191"/>
      <c r="J467" s="178"/>
      <c r="K467" s="178"/>
      <c r="L467" s="178"/>
      <c r="M467" s="178"/>
      <c r="N467" s="160" t="str">
        <f t="shared" si="38"/>
        <v/>
      </c>
      <c r="O467" s="21"/>
      <c r="P467" s="160" t="str">
        <f t="shared" si="39"/>
        <v/>
      </c>
      <c r="Q467" s="160">
        <f t="shared" ref="Q467:Q516" si="40">IF($I467=0%,H467,"")</f>
        <v>0</v>
      </c>
      <c r="R467" s="160" t="str">
        <f t="shared" ref="R467:R516" si="41">IF(OR($I467=8%,$I467=11%),$J467/$I467,"")</f>
        <v/>
      </c>
      <c r="S467" s="160" t="str">
        <f t="shared" ref="S467:S516" si="42">IF(OR($I467=15%,$I467=16%),$J467/$I467,"")</f>
        <v/>
      </c>
      <c r="T467" s="50" t="str">
        <f>IF($F467="","",IF(ISERROR(VLOOKUP(F467,PROVEEDORES!$D$8:$I$507,5,0)),1,VLOOKUP($F467,PROVEEDORES!$D$8:$I$507,5,0)))</f>
        <v/>
      </c>
    </row>
    <row r="468" spans="3:20" ht="17.45" customHeight="1" x14ac:dyDescent="0.25">
      <c r="C468" s="188"/>
      <c r="D468" s="189"/>
      <c r="E468" s="178"/>
      <c r="F468" s="178"/>
      <c r="G468" s="190">
        <f>DATOS!$E$13</f>
        <v>1</v>
      </c>
      <c r="H468" s="178"/>
      <c r="I468" s="191"/>
      <c r="J468" s="178"/>
      <c r="K468" s="178"/>
      <c r="L468" s="178"/>
      <c r="M468" s="178"/>
      <c r="N468" s="160" t="str">
        <f t="shared" si="38"/>
        <v/>
      </c>
      <c r="O468" s="21"/>
      <c r="P468" s="160" t="str">
        <f t="shared" si="39"/>
        <v/>
      </c>
      <c r="Q468" s="160">
        <f t="shared" si="40"/>
        <v>0</v>
      </c>
      <c r="R468" s="160" t="str">
        <f t="shared" si="41"/>
        <v/>
      </c>
      <c r="S468" s="160" t="str">
        <f t="shared" si="42"/>
        <v/>
      </c>
      <c r="T468" s="50" t="str">
        <f>IF($F468="","",IF(ISERROR(VLOOKUP(F468,PROVEEDORES!$D$8:$I$507,5,0)),1,VLOOKUP($F468,PROVEEDORES!$D$8:$I$507,5,0)))</f>
        <v/>
      </c>
    </row>
    <row r="469" spans="3:20" ht="17.45" customHeight="1" x14ac:dyDescent="0.25">
      <c r="C469" s="188"/>
      <c r="D469" s="189"/>
      <c r="E469" s="178"/>
      <c r="F469" s="178"/>
      <c r="G469" s="190">
        <f>DATOS!$E$13</f>
        <v>1</v>
      </c>
      <c r="H469" s="178"/>
      <c r="I469" s="191"/>
      <c r="J469" s="178"/>
      <c r="K469" s="178"/>
      <c r="L469" s="178"/>
      <c r="M469" s="178"/>
      <c r="N469" s="160" t="str">
        <f t="shared" si="38"/>
        <v/>
      </c>
      <c r="O469" s="21"/>
      <c r="P469" s="160" t="str">
        <f t="shared" si="39"/>
        <v/>
      </c>
      <c r="Q469" s="160">
        <f t="shared" si="40"/>
        <v>0</v>
      </c>
      <c r="R469" s="160" t="str">
        <f t="shared" si="41"/>
        <v/>
      </c>
      <c r="S469" s="160" t="str">
        <f t="shared" si="42"/>
        <v/>
      </c>
      <c r="T469" s="50" t="str">
        <f>IF($F469="","",IF(ISERROR(VLOOKUP(F469,PROVEEDORES!$D$8:$I$507,5,0)),1,VLOOKUP($F469,PROVEEDORES!$D$8:$I$507,5,0)))</f>
        <v/>
      </c>
    </row>
    <row r="470" spans="3:20" ht="17.45" customHeight="1" x14ac:dyDescent="0.25">
      <c r="C470" s="188"/>
      <c r="D470" s="189"/>
      <c r="E470" s="178"/>
      <c r="F470" s="178"/>
      <c r="G470" s="190">
        <f>DATOS!$E$13</f>
        <v>1</v>
      </c>
      <c r="H470" s="178"/>
      <c r="I470" s="191"/>
      <c r="J470" s="178"/>
      <c r="K470" s="178"/>
      <c r="L470" s="178"/>
      <c r="M470" s="178"/>
      <c r="N470" s="160" t="str">
        <f t="shared" si="38"/>
        <v/>
      </c>
      <c r="O470" s="21"/>
      <c r="P470" s="160" t="str">
        <f t="shared" si="39"/>
        <v/>
      </c>
      <c r="Q470" s="160">
        <f t="shared" si="40"/>
        <v>0</v>
      </c>
      <c r="R470" s="160" t="str">
        <f t="shared" si="41"/>
        <v/>
      </c>
      <c r="S470" s="160" t="str">
        <f t="shared" si="42"/>
        <v/>
      </c>
      <c r="T470" s="50" t="str">
        <f>IF($F470="","",IF(ISERROR(VLOOKUP(F470,PROVEEDORES!$D$8:$I$507,5,0)),1,VLOOKUP($F470,PROVEEDORES!$D$8:$I$507,5,0)))</f>
        <v/>
      </c>
    </row>
    <row r="471" spans="3:20" ht="17.45" customHeight="1" x14ac:dyDescent="0.25">
      <c r="C471" s="188"/>
      <c r="D471" s="189"/>
      <c r="E471" s="178"/>
      <c r="F471" s="178"/>
      <c r="G471" s="190">
        <f>DATOS!$E$13</f>
        <v>1</v>
      </c>
      <c r="H471" s="178"/>
      <c r="I471" s="191"/>
      <c r="J471" s="178"/>
      <c r="K471" s="178"/>
      <c r="L471" s="178"/>
      <c r="M471" s="178"/>
      <c r="N471" s="160" t="str">
        <f t="shared" si="38"/>
        <v/>
      </c>
      <c r="O471" s="21"/>
      <c r="P471" s="160" t="str">
        <f t="shared" si="39"/>
        <v/>
      </c>
      <c r="Q471" s="160">
        <f t="shared" si="40"/>
        <v>0</v>
      </c>
      <c r="R471" s="160" t="str">
        <f t="shared" si="41"/>
        <v/>
      </c>
      <c r="S471" s="160" t="str">
        <f t="shared" si="42"/>
        <v/>
      </c>
      <c r="T471" s="50" t="str">
        <f>IF($F471="","",IF(ISERROR(VLOOKUP(F471,PROVEEDORES!$D$8:$I$507,5,0)),1,VLOOKUP($F471,PROVEEDORES!$D$8:$I$507,5,0)))</f>
        <v/>
      </c>
    </row>
    <row r="472" spans="3:20" ht="17.45" customHeight="1" x14ac:dyDescent="0.25">
      <c r="C472" s="188"/>
      <c r="D472" s="189"/>
      <c r="E472" s="178"/>
      <c r="F472" s="178"/>
      <c r="G472" s="190">
        <f>DATOS!$E$13</f>
        <v>1</v>
      </c>
      <c r="H472" s="178"/>
      <c r="I472" s="191"/>
      <c r="J472" s="178"/>
      <c r="K472" s="178"/>
      <c r="L472" s="178"/>
      <c r="M472" s="178"/>
      <c r="N472" s="160" t="str">
        <f t="shared" si="38"/>
        <v/>
      </c>
      <c r="O472" s="21"/>
      <c r="P472" s="160" t="str">
        <f t="shared" si="39"/>
        <v/>
      </c>
      <c r="Q472" s="160">
        <f t="shared" si="40"/>
        <v>0</v>
      </c>
      <c r="R472" s="160" t="str">
        <f t="shared" si="41"/>
        <v/>
      </c>
      <c r="S472" s="160" t="str">
        <f t="shared" si="42"/>
        <v/>
      </c>
      <c r="T472" s="50" t="str">
        <f>IF($F472="","",IF(ISERROR(VLOOKUP(F472,PROVEEDORES!$D$8:$I$507,5,0)),1,VLOOKUP($F472,PROVEEDORES!$D$8:$I$507,5,0)))</f>
        <v/>
      </c>
    </row>
    <row r="473" spans="3:20" ht="17.45" customHeight="1" x14ac:dyDescent="0.25">
      <c r="C473" s="188"/>
      <c r="D473" s="189"/>
      <c r="E473" s="178"/>
      <c r="F473" s="178"/>
      <c r="G473" s="190">
        <f>DATOS!$E$13</f>
        <v>1</v>
      </c>
      <c r="H473" s="178"/>
      <c r="I473" s="191"/>
      <c r="J473" s="178"/>
      <c r="K473" s="178"/>
      <c r="L473" s="178"/>
      <c r="M473" s="178"/>
      <c r="N473" s="160" t="str">
        <f t="shared" si="38"/>
        <v/>
      </c>
      <c r="O473" s="21"/>
      <c r="P473" s="160" t="str">
        <f t="shared" si="39"/>
        <v/>
      </c>
      <c r="Q473" s="160">
        <f t="shared" si="40"/>
        <v>0</v>
      </c>
      <c r="R473" s="160" t="str">
        <f t="shared" si="41"/>
        <v/>
      </c>
      <c r="S473" s="160" t="str">
        <f t="shared" si="42"/>
        <v/>
      </c>
      <c r="T473" s="50" t="str">
        <f>IF($F473="","",IF(ISERROR(VLOOKUP(F473,PROVEEDORES!$D$8:$I$507,5,0)),1,VLOOKUP($F473,PROVEEDORES!$D$8:$I$507,5,0)))</f>
        <v/>
      </c>
    </row>
    <row r="474" spans="3:20" ht="17.45" customHeight="1" x14ac:dyDescent="0.25">
      <c r="C474" s="188"/>
      <c r="D474" s="189"/>
      <c r="E474" s="178"/>
      <c r="F474" s="178"/>
      <c r="G474" s="190">
        <f>DATOS!$E$13</f>
        <v>1</v>
      </c>
      <c r="H474" s="178"/>
      <c r="I474" s="191"/>
      <c r="J474" s="178"/>
      <c r="K474" s="178"/>
      <c r="L474" s="178"/>
      <c r="M474" s="178"/>
      <c r="N474" s="160" t="str">
        <f t="shared" si="38"/>
        <v/>
      </c>
      <c r="O474" s="21"/>
      <c r="P474" s="160" t="str">
        <f t="shared" si="39"/>
        <v/>
      </c>
      <c r="Q474" s="160">
        <f t="shared" si="40"/>
        <v>0</v>
      </c>
      <c r="R474" s="160" t="str">
        <f t="shared" si="41"/>
        <v/>
      </c>
      <c r="S474" s="160" t="str">
        <f t="shared" si="42"/>
        <v/>
      </c>
      <c r="T474" s="50" t="str">
        <f>IF($F474="","",IF(ISERROR(VLOOKUP(F474,PROVEEDORES!$D$8:$I$507,5,0)),1,VLOOKUP($F474,PROVEEDORES!$D$8:$I$507,5,0)))</f>
        <v/>
      </c>
    </row>
    <row r="475" spans="3:20" ht="17.45" customHeight="1" x14ac:dyDescent="0.25">
      <c r="C475" s="188"/>
      <c r="D475" s="189"/>
      <c r="E475" s="178"/>
      <c r="F475" s="178"/>
      <c r="G475" s="190">
        <f>DATOS!$E$13</f>
        <v>1</v>
      </c>
      <c r="H475" s="178"/>
      <c r="I475" s="191"/>
      <c r="J475" s="178"/>
      <c r="K475" s="178"/>
      <c r="L475" s="178"/>
      <c r="M475" s="178"/>
      <c r="N475" s="160" t="str">
        <f t="shared" si="38"/>
        <v/>
      </c>
      <c r="O475" s="21"/>
      <c r="P475" s="160" t="str">
        <f t="shared" si="39"/>
        <v/>
      </c>
      <c r="Q475" s="160">
        <f t="shared" si="40"/>
        <v>0</v>
      </c>
      <c r="R475" s="160" t="str">
        <f t="shared" si="41"/>
        <v/>
      </c>
      <c r="S475" s="160" t="str">
        <f t="shared" si="42"/>
        <v/>
      </c>
      <c r="T475" s="50" t="str">
        <f>IF($F475="","",IF(ISERROR(VLOOKUP(F475,PROVEEDORES!$D$8:$I$507,5,0)),1,VLOOKUP($F475,PROVEEDORES!$D$8:$I$507,5,0)))</f>
        <v/>
      </c>
    </row>
    <row r="476" spans="3:20" ht="17.45" customHeight="1" x14ac:dyDescent="0.25">
      <c r="C476" s="188"/>
      <c r="D476" s="189"/>
      <c r="E476" s="178"/>
      <c r="F476" s="178"/>
      <c r="G476" s="190">
        <f>DATOS!$E$13</f>
        <v>1</v>
      </c>
      <c r="H476" s="178"/>
      <c r="I476" s="191"/>
      <c r="J476" s="178"/>
      <c r="K476" s="178"/>
      <c r="L476" s="178"/>
      <c r="M476" s="178"/>
      <c r="N476" s="160" t="str">
        <f t="shared" si="38"/>
        <v/>
      </c>
      <c r="O476" s="21"/>
      <c r="P476" s="160" t="str">
        <f t="shared" si="39"/>
        <v/>
      </c>
      <c r="Q476" s="160">
        <f t="shared" si="40"/>
        <v>0</v>
      </c>
      <c r="R476" s="160" t="str">
        <f t="shared" si="41"/>
        <v/>
      </c>
      <c r="S476" s="160" t="str">
        <f t="shared" si="42"/>
        <v/>
      </c>
      <c r="T476" s="50" t="str">
        <f>IF($F476="","",IF(ISERROR(VLOOKUP(F476,PROVEEDORES!$D$8:$I$507,5,0)),1,VLOOKUP($F476,PROVEEDORES!$D$8:$I$507,5,0)))</f>
        <v/>
      </c>
    </row>
    <row r="477" spans="3:20" ht="17.45" customHeight="1" x14ac:dyDescent="0.25">
      <c r="C477" s="188"/>
      <c r="D477" s="189"/>
      <c r="E477" s="178"/>
      <c r="F477" s="178"/>
      <c r="G477" s="190">
        <f>DATOS!$E$13</f>
        <v>1</v>
      </c>
      <c r="H477" s="178"/>
      <c r="I477" s="191"/>
      <c r="J477" s="178"/>
      <c r="K477" s="178"/>
      <c r="L477" s="178"/>
      <c r="M477" s="178"/>
      <c r="N477" s="160" t="str">
        <f t="shared" si="38"/>
        <v/>
      </c>
      <c r="O477" s="21"/>
      <c r="P477" s="160" t="str">
        <f t="shared" si="39"/>
        <v/>
      </c>
      <c r="Q477" s="160">
        <f t="shared" si="40"/>
        <v>0</v>
      </c>
      <c r="R477" s="160" t="str">
        <f t="shared" si="41"/>
        <v/>
      </c>
      <c r="S477" s="160" t="str">
        <f t="shared" si="42"/>
        <v/>
      </c>
      <c r="T477" s="50" t="str">
        <f>IF($F477="","",IF(ISERROR(VLOOKUP(F477,PROVEEDORES!$D$8:$I$507,5,0)),1,VLOOKUP($F477,PROVEEDORES!$D$8:$I$507,5,0)))</f>
        <v/>
      </c>
    </row>
    <row r="478" spans="3:20" ht="17.45" customHeight="1" x14ac:dyDescent="0.25">
      <c r="C478" s="188"/>
      <c r="D478" s="189"/>
      <c r="E478" s="178"/>
      <c r="F478" s="178"/>
      <c r="G478" s="190">
        <f>DATOS!$E$13</f>
        <v>1</v>
      </c>
      <c r="H478" s="178"/>
      <c r="I478" s="191"/>
      <c r="J478" s="178"/>
      <c r="K478" s="178"/>
      <c r="L478" s="178"/>
      <c r="M478" s="178"/>
      <c r="N478" s="160" t="str">
        <f t="shared" si="38"/>
        <v/>
      </c>
      <c r="O478" s="21"/>
      <c r="P478" s="160" t="str">
        <f t="shared" si="39"/>
        <v/>
      </c>
      <c r="Q478" s="160">
        <f t="shared" si="40"/>
        <v>0</v>
      </c>
      <c r="R478" s="160" t="str">
        <f t="shared" si="41"/>
        <v/>
      </c>
      <c r="S478" s="160" t="str">
        <f t="shared" si="42"/>
        <v/>
      </c>
      <c r="T478" s="50" t="str">
        <f>IF($F478="","",IF(ISERROR(VLOOKUP(F478,PROVEEDORES!$D$8:$I$507,5,0)),1,VLOOKUP($F478,PROVEEDORES!$D$8:$I$507,5,0)))</f>
        <v/>
      </c>
    </row>
    <row r="479" spans="3:20" ht="17.45" customHeight="1" x14ac:dyDescent="0.25">
      <c r="C479" s="188"/>
      <c r="D479" s="189"/>
      <c r="E479" s="178"/>
      <c r="F479" s="178"/>
      <c r="G479" s="190">
        <f>DATOS!$E$13</f>
        <v>1</v>
      </c>
      <c r="H479" s="178"/>
      <c r="I479" s="191"/>
      <c r="J479" s="178"/>
      <c r="K479" s="178"/>
      <c r="L479" s="178"/>
      <c r="M479" s="178"/>
      <c r="N479" s="160" t="str">
        <f t="shared" si="38"/>
        <v/>
      </c>
      <c r="O479" s="21"/>
      <c r="P479" s="160" t="str">
        <f t="shared" si="39"/>
        <v/>
      </c>
      <c r="Q479" s="160">
        <f t="shared" si="40"/>
        <v>0</v>
      </c>
      <c r="R479" s="160" t="str">
        <f t="shared" si="41"/>
        <v/>
      </c>
      <c r="S479" s="160" t="str">
        <f t="shared" si="42"/>
        <v/>
      </c>
      <c r="T479" s="50" t="str">
        <f>IF($F479="","",IF(ISERROR(VLOOKUP(F479,PROVEEDORES!$D$8:$I$507,5,0)),1,VLOOKUP($F479,PROVEEDORES!$D$8:$I$507,5,0)))</f>
        <v/>
      </c>
    </row>
    <row r="480" spans="3:20" ht="17.45" customHeight="1" x14ac:dyDescent="0.25">
      <c r="C480" s="188"/>
      <c r="D480" s="189"/>
      <c r="E480" s="178"/>
      <c r="F480" s="178"/>
      <c r="G480" s="190">
        <f>DATOS!$E$13</f>
        <v>1</v>
      </c>
      <c r="H480" s="178"/>
      <c r="I480" s="191"/>
      <c r="J480" s="178"/>
      <c r="K480" s="178"/>
      <c r="L480" s="178"/>
      <c r="M480" s="178"/>
      <c r="N480" s="160" t="str">
        <f t="shared" si="38"/>
        <v/>
      </c>
      <c r="O480" s="21"/>
      <c r="P480" s="160" t="str">
        <f t="shared" si="39"/>
        <v/>
      </c>
      <c r="Q480" s="160">
        <f t="shared" si="40"/>
        <v>0</v>
      </c>
      <c r="R480" s="160" t="str">
        <f t="shared" si="41"/>
        <v/>
      </c>
      <c r="S480" s="160" t="str">
        <f t="shared" si="42"/>
        <v/>
      </c>
      <c r="T480" s="50" t="str">
        <f>IF($F480="","",IF(ISERROR(VLOOKUP(F480,PROVEEDORES!$D$8:$I$507,5,0)),1,VLOOKUP($F480,PROVEEDORES!$D$8:$I$507,5,0)))</f>
        <v/>
      </c>
    </row>
    <row r="481" spans="3:20" ht="17.45" customHeight="1" x14ac:dyDescent="0.25">
      <c r="C481" s="188"/>
      <c r="D481" s="189"/>
      <c r="E481" s="178"/>
      <c r="F481" s="178"/>
      <c r="G481" s="190">
        <f>DATOS!$E$13</f>
        <v>1</v>
      </c>
      <c r="H481" s="178"/>
      <c r="I481" s="191"/>
      <c r="J481" s="178"/>
      <c r="K481" s="178"/>
      <c r="L481" s="178"/>
      <c r="M481" s="178"/>
      <c r="N481" s="160" t="str">
        <f t="shared" si="38"/>
        <v/>
      </c>
      <c r="O481" s="21"/>
      <c r="P481" s="160" t="str">
        <f t="shared" si="39"/>
        <v/>
      </c>
      <c r="Q481" s="160">
        <f t="shared" si="40"/>
        <v>0</v>
      </c>
      <c r="R481" s="160" t="str">
        <f t="shared" si="41"/>
        <v/>
      </c>
      <c r="S481" s="160" t="str">
        <f t="shared" si="42"/>
        <v/>
      </c>
      <c r="T481" s="50" t="str">
        <f>IF($F481="","",IF(ISERROR(VLOOKUP(F481,PROVEEDORES!$D$8:$I$507,5,0)),1,VLOOKUP($F481,PROVEEDORES!$D$8:$I$507,5,0)))</f>
        <v/>
      </c>
    </row>
    <row r="482" spans="3:20" ht="17.45" customHeight="1" x14ac:dyDescent="0.25">
      <c r="C482" s="188"/>
      <c r="D482" s="189"/>
      <c r="E482" s="178"/>
      <c r="F482" s="178"/>
      <c r="G482" s="190">
        <f>DATOS!$E$13</f>
        <v>1</v>
      </c>
      <c r="H482" s="178"/>
      <c r="I482" s="191"/>
      <c r="J482" s="178"/>
      <c r="K482" s="178"/>
      <c r="L482" s="178"/>
      <c r="M482" s="178"/>
      <c r="N482" s="160" t="str">
        <f t="shared" si="38"/>
        <v/>
      </c>
      <c r="O482" s="21"/>
      <c r="P482" s="160" t="str">
        <f t="shared" si="39"/>
        <v/>
      </c>
      <c r="Q482" s="160">
        <f t="shared" si="40"/>
        <v>0</v>
      </c>
      <c r="R482" s="160" t="str">
        <f t="shared" si="41"/>
        <v/>
      </c>
      <c r="S482" s="160" t="str">
        <f t="shared" si="42"/>
        <v/>
      </c>
      <c r="T482" s="50" t="str">
        <f>IF($F482="","",IF(ISERROR(VLOOKUP(F482,PROVEEDORES!$D$8:$I$507,5,0)),1,VLOOKUP($F482,PROVEEDORES!$D$8:$I$507,5,0)))</f>
        <v/>
      </c>
    </row>
    <row r="483" spans="3:20" ht="17.45" customHeight="1" x14ac:dyDescent="0.25">
      <c r="C483" s="188"/>
      <c r="D483" s="189"/>
      <c r="E483" s="178"/>
      <c r="F483" s="178"/>
      <c r="G483" s="190">
        <f>DATOS!$E$13</f>
        <v>1</v>
      </c>
      <c r="H483" s="178"/>
      <c r="I483" s="191"/>
      <c r="J483" s="178"/>
      <c r="K483" s="178"/>
      <c r="L483" s="178"/>
      <c r="M483" s="178"/>
      <c r="N483" s="160" t="str">
        <f t="shared" si="38"/>
        <v/>
      </c>
      <c r="O483" s="21"/>
      <c r="P483" s="160" t="str">
        <f t="shared" si="39"/>
        <v/>
      </c>
      <c r="Q483" s="160">
        <f t="shared" si="40"/>
        <v>0</v>
      </c>
      <c r="R483" s="160" t="str">
        <f t="shared" si="41"/>
        <v/>
      </c>
      <c r="S483" s="160" t="str">
        <f t="shared" si="42"/>
        <v/>
      </c>
      <c r="T483" s="50" t="str">
        <f>IF($F483="","",IF(ISERROR(VLOOKUP(F483,PROVEEDORES!$D$8:$I$507,5,0)),1,VLOOKUP($F483,PROVEEDORES!$D$8:$I$507,5,0)))</f>
        <v/>
      </c>
    </row>
    <row r="484" spans="3:20" ht="17.45" customHeight="1" x14ac:dyDescent="0.25">
      <c r="C484" s="188"/>
      <c r="D484" s="189"/>
      <c r="E484" s="178"/>
      <c r="F484" s="178"/>
      <c r="G484" s="190">
        <f>DATOS!$E$13</f>
        <v>1</v>
      </c>
      <c r="H484" s="178"/>
      <c r="I484" s="191"/>
      <c r="J484" s="178"/>
      <c r="K484" s="178"/>
      <c r="L484" s="178"/>
      <c r="M484" s="178"/>
      <c r="N484" s="160" t="str">
        <f t="shared" si="38"/>
        <v/>
      </c>
      <c r="O484" s="21"/>
      <c r="P484" s="160" t="str">
        <f t="shared" si="39"/>
        <v/>
      </c>
      <c r="Q484" s="160">
        <f t="shared" si="40"/>
        <v>0</v>
      </c>
      <c r="R484" s="160" t="str">
        <f t="shared" si="41"/>
        <v/>
      </c>
      <c r="S484" s="160" t="str">
        <f t="shared" si="42"/>
        <v/>
      </c>
      <c r="T484" s="50" t="str">
        <f>IF($F484="","",IF(ISERROR(VLOOKUP(F484,PROVEEDORES!$D$8:$I$507,5,0)),1,VLOOKUP($F484,PROVEEDORES!$D$8:$I$507,5,0)))</f>
        <v/>
      </c>
    </row>
    <row r="485" spans="3:20" ht="17.45" customHeight="1" x14ac:dyDescent="0.25">
      <c r="C485" s="188"/>
      <c r="D485" s="189"/>
      <c r="E485" s="178"/>
      <c r="F485" s="178"/>
      <c r="G485" s="190">
        <f>DATOS!$E$13</f>
        <v>1</v>
      </c>
      <c r="H485" s="178"/>
      <c r="I485" s="191"/>
      <c r="J485" s="178"/>
      <c r="K485" s="178"/>
      <c r="L485" s="178"/>
      <c r="M485" s="178"/>
      <c r="N485" s="160" t="str">
        <f t="shared" si="38"/>
        <v/>
      </c>
      <c r="O485" s="21"/>
      <c r="P485" s="160" t="str">
        <f t="shared" si="39"/>
        <v/>
      </c>
      <c r="Q485" s="160">
        <f t="shared" si="40"/>
        <v>0</v>
      </c>
      <c r="R485" s="160" t="str">
        <f t="shared" si="41"/>
        <v/>
      </c>
      <c r="S485" s="160" t="str">
        <f t="shared" si="42"/>
        <v/>
      </c>
      <c r="T485" s="50" t="str">
        <f>IF($F485="","",IF(ISERROR(VLOOKUP(F485,PROVEEDORES!$D$8:$I$507,5,0)),1,VLOOKUP($F485,PROVEEDORES!$D$8:$I$507,5,0)))</f>
        <v/>
      </c>
    </row>
    <row r="486" spans="3:20" ht="17.45" customHeight="1" x14ac:dyDescent="0.25">
      <c r="C486" s="188"/>
      <c r="D486" s="189"/>
      <c r="E486" s="178"/>
      <c r="F486" s="178"/>
      <c r="G486" s="190">
        <f>DATOS!$E$13</f>
        <v>1</v>
      </c>
      <c r="H486" s="178"/>
      <c r="I486" s="191"/>
      <c r="J486" s="178"/>
      <c r="K486" s="178"/>
      <c r="L486" s="178"/>
      <c r="M486" s="178"/>
      <c r="N486" s="160" t="str">
        <f t="shared" si="38"/>
        <v/>
      </c>
      <c r="O486" s="21"/>
      <c r="P486" s="160" t="str">
        <f t="shared" si="39"/>
        <v/>
      </c>
      <c r="Q486" s="160">
        <f t="shared" si="40"/>
        <v>0</v>
      </c>
      <c r="R486" s="160" t="str">
        <f t="shared" si="41"/>
        <v/>
      </c>
      <c r="S486" s="160" t="str">
        <f t="shared" si="42"/>
        <v/>
      </c>
      <c r="T486" s="50" t="str">
        <f>IF($F486="","",IF(ISERROR(VLOOKUP(F486,PROVEEDORES!$D$8:$I$507,5,0)),1,VLOOKUP($F486,PROVEEDORES!$D$8:$I$507,5,0)))</f>
        <v/>
      </c>
    </row>
    <row r="487" spans="3:20" ht="17.45" customHeight="1" x14ac:dyDescent="0.25">
      <c r="C487" s="188"/>
      <c r="D487" s="189"/>
      <c r="E487" s="178"/>
      <c r="F487" s="178"/>
      <c r="G487" s="190">
        <f>DATOS!$E$13</f>
        <v>1</v>
      </c>
      <c r="H487" s="178"/>
      <c r="I487" s="191"/>
      <c r="J487" s="178"/>
      <c r="K487" s="178"/>
      <c r="L487" s="178"/>
      <c r="M487" s="178"/>
      <c r="N487" s="160" t="str">
        <f t="shared" si="38"/>
        <v/>
      </c>
      <c r="O487" s="21"/>
      <c r="P487" s="160" t="str">
        <f t="shared" si="39"/>
        <v/>
      </c>
      <c r="Q487" s="160">
        <f t="shared" si="40"/>
        <v>0</v>
      </c>
      <c r="R487" s="160" t="str">
        <f t="shared" si="41"/>
        <v/>
      </c>
      <c r="S487" s="160" t="str">
        <f t="shared" si="42"/>
        <v/>
      </c>
      <c r="T487" s="50" t="str">
        <f>IF($F487="","",IF(ISERROR(VLOOKUP(F487,PROVEEDORES!$D$8:$I$507,5,0)),1,VLOOKUP($F487,PROVEEDORES!$D$8:$I$507,5,0)))</f>
        <v/>
      </c>
    </row>
    <row r="488" spans="3:20" ht="17.45" customHeight="1" x14ac:dyDescent="0.25">
      <c r="C488" s="188"/>
      <c r="D488" s="189"/>
      <c r="E488" s="178"/>
      <c r="F488" s="178"/>
      <c r="G488" s="190">
        <f>DATOS!$E$13</f>
        <v>1</v>
      </c>
      <c r="H488" s="178"/>
      <c r="I488" s="191"/>
      <c r="J488" s="178"/>
      <c r="K488" s="178"/>
      <c r="L488" s="178"/>
      <c r="M488" s="178"/>
      <c r="N488" s="160" t="str">
        <f t="shared" si="38"/>
        <v/>
      </c>
      <c r="O488" s="21"/>
      <c r="P488" s="160" t="str">
        <f t="shared" si="39"/>
        <v/>
      </c>
      <c r="Q488" s="160">
        <f t="shared" si="40"/>
        <v>0</v>
      </c>
      <c r="R488" s="160" t="str">
        <f t="shared" si="41"/>
        <v/>
      </c>
      <c r="S488" s="160" t="str">
        <f t="shared" si="42"/>
        <v/>
      </c>
      <c r="T488" s="50" t="str">
        <f>IF($F488="","",IF(ISERROR(VLOOKUP(F488,PROVEEDORES!$D$8:$I$507,5,0)),1,VLOOKUP($F488,PROVEEDORES!$D$8:$I$507,5,0)))</f>
        <v/>
      </c>
    </row>
    <row r="489" spans="3:20" ht="17.45" customHeight="1" x14ac:dyDescent="0.25">
      <c r="C489" s="188"/>
      <c r="D489" s="189"/>
      <c r="E489" s="178"/>
      <c r="F489" s="178"/>
      <c r="G489" s="190">
        <f>DATOS!$E$13</f>
        <v>1</v>
      </c>
      <c r="H489" s="178"/>
      <c r="I489" s="191"/>
      <c r="J489" s="178"/>
      <c r="K489" s="178"/>
      <c r="L489" s="178"/>
      <c r="M489" s="178"/>
      <c r="N489" s="160" t="str">
        <f t="shared" si="38"/>
        <v/>
      </c>
      <c r="O489" s="21"/>
      <c r="P489" s="160" t="str">
        <f t="shared" si="39"/>
        <v/>
      </c>
      <c r="Q489" s="160">
        <f t="shared" si="40"/>
        <v>0</v>
      </c>
      <c r="R489" s="160" t="str">
        <f t="shared" si="41"/>
        <v/>
      </c>
      <c r="S489" s="160" t="str">
        <f t="shared" si="42"/>
        <v/>
      </c>
      <c r="T489" s="50" t="str">
        <f>IF($F489="","",IF(ISERROR(VLOOKUP(F489,PROVEEDORES!$D$8:$I$507,5,0)),1,VLOOKUP($F489,PROVEEDORES!$D$8:$I$507,5,0)))</f>
        <v/>
      </c>
    </row>
    <row r="490" spans="3:20" ht="17.45" customHeight="1" x14ac:dyDescent="0.25">
      <c r="C490" s="188"/>
      <c r="D490" s="189"/>
      <c r="E490" s="178"/>
      <c r="F490" s="178"/>
      <c r="G490" s="190">
        <f>DATOS!$E$13</f>
        <v>1</v>
      </c>
      <c r="H490" s="178"/>
      <c r="I490" s="191"/>
      <c r="J490" s="178"/>
      <c r="K490" s="178"/>
      <c r="L490" s="178"/>
      <c r="M490" s="178"/>
      <c r="N490" s="160" t="str">
        <f t="shared" si="38"/>
        <v/>
      </c>
      <c r="O490" s="21"/>
      <c r="P490" s="160" t="str">
        <f t="shared" si="39"/>
        <v/>
      </c>
      <c r="Q490" s="160">
        <f t="shared" si="40"/>
        <v>0</v>
      </c>
      <c r="R490" s="160" t="str">
        <f t="shared" si="41"/>
        <v/>
      </c>
      <c r="S490" s="160" t="str">
        <f t="shared" si="42"/>
        <v/>
      </c>
      <c r="T490" s="50" t="str">
        <f>IF($F490="","",IF(ISERROR(VLOOKUP(F490,PROVEEDORES!$D$8:$I$507,5,0)),1,VLOOKUP($F490,PROVEEDORES!$D$8:$I$507,5,0)))</f>
        <v/>
      </c>
    </row>
    <row r="491" spans="3:20" ht="17.45" customHeight="1" x14ac:dyDescent="0.25">
      <c r="C491" s="188"/>
      <c r="D491" s="189"/>
      <c r="E491" s="178"/>
      <c r="F491" s="178"/>
      <c r="G491" s="190">
        <f>DATOS!$E$13</f>
        <v>1</v>
      </c>
      <c r="H491" s="178"/>
      <c r="I491" s="191"/>
      <c r="J491" s="178"/>
      <c r="K491" s="178"/>
      <c r="L491" s="178"/>
      <c r="M491" s="178"/>
      <c r="N491" s="160" t="str">
        <f t="shared" si="38"/>
        <v/>
      </c>
      <c r="O491" s="21"/>
      <c r="P491" s="160" t="str">
        <f t="shared" si="39"/>
        <v/>
      </c>
      <c r="Q491" s="160">
        <f t="shared" si="40"/>
        <v>0</v>
      </c>
      <c r="R491" s="160" t="str">
        <f t="shared" si="41"/>
        <v/>
      </c>
      <c r="S491" s="160" t="str">
        <f t="shared" si="42"/>
        <v/>
      </c>
      <c r="T491" s="50" t="str">
        <f>IF($F491="","",IF(ISERROR(VLOOKUP(F491,PROVEEDORES!$D$8:$I$507,5,0)),1,VLOOKUP($F491,PROVEEDORES!$D$8:$I$507,5,0)))</f>
        <v/>
      </c>
    </row>
    <row r="492" spans="3:20" ht="17.45" customHeight="1" x14ac:dyDescent="0.25">
      <c r="C492" s="188"/>
      <c r="D492" s="189"/>
      <c r="E492" s="178"/>
      <c r="F492" s="178"/>
      <c r="G492" s="190">
        <f>DATOS!$E$13</f>
        <v>1</v>
      </c>
      <c r="H492" s="178"/>
      <c r="I492" s="191"/>
      <c r="J492" s="178"/>
      <c r="K492" s="178"/>
      <c r="L492" s="178"/>
      <c r="M492" s="178"/>
      <c r="N492" s="160" t="str">
        <f t="shared" si="38"/>
        <v/>
      </c>
      <c r="O492" s="21"/>
      <c r="P492" s="160" t="str">
        <f t="shared" si="39"/>
        <v/>
      </c>
      <c r="Q492" s="160">
        <f t="shared" si="40"/>
        <v>0</v>
      </c>
      <c r="R492" s="160" t="str">
        <f t="shared" si="41"/>
        <v/>
      </c>
      <c r="S492" s="160" t="str">
        <f t="shared" si="42"/>
        <v/>
      </c>
      <c r="T492" s="50" t="str">
        <f>IF($F492="","",IF(ISERROR(VLOOKUP(F492,PROVEEDORES!$D$8:$I$507,5,0)),1,VLOOKUP($F492,PROVEEDORES!$D$8:$I$507,5,0)))</f>
        <v/>
      </c>
    </row>
    <row r="493" spans="3:20" ht="17.45" customHeight="1" x14ac:dyDescent="0.25">
      <c r="C493" s="188"/>
      <c r="D493" s="189"/>
      <c r="E493" s="178"/>
      <c r="F493" s="178"/>
      <c r="G493" s="190">
        <f>DATOS!$E$13</f>
        <v>1</v>
      </c>
      <c r="H493" s="178"/>
      <c r="I493" s="191"/>
      <c r="J493" s="178"/>
      <c r="K493" s="178"/>
      <c r="L493" s="178"/>
      <c r="M493" s="178"/>
      <c r="N493" s="160" t="str">
        <f t="shared" si="38"/>
        <v/>
      </c>
      <c r="O493" s="21"/>
      <c r="P493" s="160" t="str">
        <f t="shared" si="39"/>
        <v/>
      </c>
      <c r="Q493" s="160">
        <f t="shared" si="40"/>
        <v>0</v>
      </c>
      <c r="R493" s="160" t="str">
        <f t="shared" si="41"/>
        <v/>
      </c>
      <c r="S493" s="160" t="str">
        <f t="shared" si="42"/>
        <v/>
      </c>
      <c r="T493" s="50" t="str">
        <f>IF($F493="","",IF(ISERROR(VLOOKUP(F493,PROVEEDORES!$D$8:$I$507,5,0)),1,VLOOKUP($F493,PROVEEDORES!$D$8:$I$507,5,0)))</f>
        <v/>
      </c>
    </row>
    <row r="494" spans="3:20" ht="17.45" customHeight="1" x14ac:dyDescent="0.25">
      <c r="C494" s="188"/>
      <c r="D494" s="189"/>
      <c r="E494" s="178"/>
      <c r="F494" s="178"/>
      <c r="G494" s="190">
        <f>DATOS!$E$13</f>
        <v>1</v>
      </c>
      <c r="H494" s="178"/>
      <c r="I494" s="191"/>
      <c r="J494" s="178"/>
      <c r="K494" s="178"/>
      <c r="L494" s="178"/>
      <c r="M494" s="178"/>
      <c r="N494" s="160" t="str">
        <f t="shared" si="38"/>
        <v/>
      </c>
      <c r="O494" s="21"/>
      <c r="P494" s="160" t="str">
        <f t="shared" si="39"/>
        <v/>
      </c>
      <c r="Q494" s="160">
        <f t="shared" si="40"/>
        <v>0</v>
      </c>
      <c r="R494" s="160" t="str">
        <f t="shared" si="41"/>
        <v/>
      </c>
      <c r="S494" s="160" t="str">
        <f t="shared" si="42"/>
        <v/>
      </c>
      <c r="T494" s="50" t="str">
        <f>IF($F494="","",IF(ISERROR(VLOOKUP(F494,PROVEEDORES!$D$8:$I$507,5,0)),1,VLOOKUP($F494,PROVEEDORES!$D$8:$I$507,5,0)))</f>
        <v/>
      </c>
    </row>
    <row r="495" spans="3:20" ht="17.45" customHeight="1" x14ac:dyDescent="0.25">
      <c r="C495" s="188"/>
      <c r="D495" s="189"/>
      <c r="E495" s="178"/>
      <c r="F495" s="178"/>
      <c r="G495" s="190">
        <f>DATOS!$E$13</f>
        <v>1</v>
      </c>
      <c r="H495" s="178"/>
      <c r="I495" s="191"/>
      <c r="J495" s="178"/>
      <c r="K495" s="178"/>
      <c r="L495" s="178"/>
      <c r="M495" s="178"/>
      <c r="N495" s="160" t="str">
        <f t="shared" si="38"/>
        <v/>
      </c>
      <c r="O495" s="21"/>
      <c r="P495" s="160" t="str">
        <f t="shared" si="39"/>
        <v/>
      </c>
      <c r="Q495" s="160">
        <f t="shared" si="40"/>
        <v>0</v>
      </c>
      <c r="R495" s="160" t="str">
        <f t="shared" si="41"/>
        <v/>
      </c>
      <c r="S495" s="160" t="str">
        <f t="shared" si="42"/>
        <v/>
      </c>
      <c r="T495" s="50" t="str">
        <f>IF($F495="","",IF(ISERROR(VLOOKUP(F495,PROVEEDORES!$D$8:$I$507,5,0)),1,VLOOKUP($F495,PROVEEDORES!$D$8:$I$507,5,0)))</f>
        <v/>
      </c>
    </row>
    <row r="496" spans="3:20" ht="17.45" customHeight="1" x14ac:dyDescent="0.25">
      <c r="C496" s="188"/>
      <c r="D496" s="189"/>
      <c r="E496" s="178"/>
      <c r="F496" s="178"/>
      <c r="G496" s="190">
        <f>DATOS!$E$13</f>
        <v>1</v>
      </c>
      <c r="H496" s="178"/>
      <c r="I496" s="191"/>
      <c r="J496" s="178"/>
      <c r="K496" s="178"/>
      <c r="L496" s="178"/>
      <c r="M496" s="178"/>
      <c r="N496" s="160" t="str">
        <f t="shared" si="38"/>
        <v/>
      </c>
      <c r="O496" s="21"/>
      <c r="P496" s="160" t="str">
        <f t="shared" si="39"/>
        <v/>
      </c>
      <c r="Q496" s="160">
        <f t="shared" si="40"/>
        <v>0</v>
      </c>
      <c r="R496" s="160" t="str">
        <f t="shared" si="41"/>
        <v/>
      </c>
      <c r="S496" s="160" t="str">
        <f t="shared" si="42"/>
        <v/>
      </c>
      <c r="T496" s="50" t="str">
        <f>IF($F496="","",IF(ISERROR(VLOOKUP(F496,PROVEEDORES!$D$8:$I$507,5,0)),1,VLOOKUP($F496,PROVEEDORES!$D$8:$I$507,5,0)))</f>
        <v/>
      </c>
    </row>
    <row r="497" spans="3:20" ht="17.45" customHeight="1" x14ac:dyDescent="0.25">
      <c r="C497" s="188"/>
      <c r="D497" s="189"/>
      <c r="E497" s="178"/>
      <c r="F497" s="178"/>
      <c r="G497" s="190">
        <f>DATOS!$E$13</f>
        <v>1</v>
      </c>
      <c r="H497" s="178"/>
      <c r="I497" s="191"/>
      <c r="J497" s="178"/>
      <c r="K497" s="178"/>
      <c r="L497" s="178"/>
      <c r="M497" s="178"/>
      <c r="N497" s="160" t="str">
        <f t="shared" si="38"/>
        <v/>
      </c>
      <c r="O497" s="21"/>
      <c r="P497" s="160" t="str">
        <f t="shared" si="39"/>
        <v/>
      </c>
      <c r="Q497" s="160">
        <f t="shared" si="40"/>
        <v>0</v>
      </c>
      <c r="R497" s="160" t="str">
        <f t="shared" si="41"/>
        <v/>
      </c>
      <c r="S497" s="160" t="str">
        <f t="shared" si="42"/>
        <v/>
      </c>
      <c r="T497" s="50" t="str">
        <f>IF($F497="","",IF(ISERROR(VLOOKUP(F497,PROVEEDORES!$D$8:$I$507,5,0)),1,VLOOKUP($F497,PROVEEDORES!$D$8:$I$507,5,0)))</f>
        <v/>
      </c>
    </row>
    <row r="498" spans="3:20" ht="17.45" customHeight="1" x14ac:dyDescent="0.25">
      <c r="C498" s="188"/>
      <c r="D498" s="189"/>
      <c r="E498" s="178"/>
      <c r="F498" s="178"/>
      <c r="G498" s="190">
        <f>DATOS!$E$13</f>
        <v>1</v>
      </c>
      <c r="H498" s="178"/>
      <c r="I498" s="191"/>
      <c r="J498" s="178"/>
      <c r="K498" s="178"/>
      <c r="L498" s="178"/>
      <c r="M498" s="178"/>
      <c r="N498" s="160" t="str">
        <f t="shared" si="38"/>
        <v/>
      </c>
      <c r="O498" s="21"/>
      <c r="P498" s="160" t="str">
        <f t="shared" si="39"/>
        <v/>
      </c>
      <c r="Q498" s="160">
        <f t="shared" si="40"/>
        <v>0</v>
      </c>
      <c r="R498" s="160" t="str">
        <f t="shared" si="41"/>
        <v/>
      </c>
      <c r="S498" s="160" t="str">
        <f t="shared" si="42"/>
        <v/>
      </c>
      <c r="T498" s="50" t="str">
        <f>IF($F498="","",IF(ISERROR(VLOOKUP(F498,PROVEEDORES!$D$8:$I$507,5,0)),1,VLOOKUP($F498,PROVEEDORES!$D$8:$I$507,5,0)))</f>
        <v/>
      </c>
    </row>
    <row r="499" spans="3:20" ht="17.45" customHeight="1" x14ac:dyDescent="0.25">
      <c r="C499" s="188"/>
      <c r="D499" s="189"/>
      <c r="E499" s="178"/>
      <c r="F499" s="178"/>
      <c r="G499" s="190">
        <f>DATOS!$E$13</f>
        <v>1</v>
      </c>
      <c r="H499" s="178"/>
      <c r="I499" s="191"/>
      <c r="J499" s="178"/>
      <c r="K499" s="178"/>
      <c r="L499" s="178"/>
      <c r="M499" s="178"/>
      <c r="N499" s="160" t="str">
        <f t="shared" si="38"/>
        <v/>
      </c>
      <c r="O499" s="21"/>
      <c r="P499" s="160" t="str">
        <f t="shared" si="39"/>
        <v/>
      </c>
      <c r="Q499" s="160">
        <f t="shared" si="40"/>
        <v>0</v>
      </c>
      <c r="R499" s="160" t="str">
        <f t="shared" si="41"/>
        <v/>
      </c>
      <c r="S499" s="160" t="str">
        <f t="shared" si="42"/>
        <v/>
      </c>
      <c r="T499" s="50" t="str">
        <f>IF($F499="","",IF(ISERROR(VLOOKUP(F499,PROVEEDORES!$D$8:$I$507,5,0)),1,VLOOKUP($F499,PROVEEDORES!$D$8:$I$507,5,0)))</f>
        <v/>
      </c>
    </row>
    <row r="500" spans="3:20" ht="17.45" customHeight="1" x14ac:dyDescent="0.25">
      <c r="C500" s="188"/>
      <c r="D500" s="189"/>
      <c r="E500" s="178"/>
      <c r="F500" s="178"/>
      <c r="G500" s="190">
        <f>DATOS!$E$13</f>
        <v>1</v>
      </c>
      <c r="H500" s="178"/>
      <c r="I500" s="191"/>
      <c r="J500" s="178"/>
      <c r="K500" s="178"/>
      <c r="L500" s="178"/>
      <c r="M500" s="178"/>
      <c r="N500" s="160" t="str">
        <f t="shared" si="38"/>
        <v/>
      </c>
      <c r="O500" s="21"/>
      <c r="P500" s="160" t="str">
        <f t="shared" si="39"/>
        <v/>
      </c>
      <c r="Q500" s="160">
        <f t="shared" si="40"/>
        <v>0</v>
      </c>
      <c r="R500" s="160" t="str">
        <f t="shared" si="41"/>
        <v/>
      </c>
      <c r="S500" s="160" t="str">
        <f t="shared" si="42"/>
        <v/>
      </c>
      <c r="T500" s="50" t="str">
        <f>IF($F500="","",IF(ISERROR(VLOOKUP(F500,PROVEEDORES!$D$8:$I$507,5,0)),1,VLOOKUP($F500,PROVEEDORES!$D$8:$I$507,5,0)))</f>
        <v/>
      </c>
    </row>
    <row r="501" spans="3:20" ht="17.45" customHeight="1" x14ac:dyDescent="0.25">
      <c r="C501" s="188"/>
      <c r="D501" s="189"/>
      <c r="E501" s="178"/>
      <c r="F501" s="178"/>
      <c r="G501" s="190">
        <f>DATOS!$E$13</f>
        <v>1</v>
      </c>
      <c r="H501" s="178"/>
      <c r="I501" s="191"/>
      <c r="J501" s="178"/>
      <c r="K501" s="178"/>
      <c r="L501" s="178"/>
      <c r="M501" s="178"/>
      <c r="N501" s="160" t="str">
        <f t="shared" si="38"/>
        <v/>
      </c>
      <c r="O501" s="21"/>
      <c r="P501" s="160" t="str">
        <f t="shared" si="39"/>
        <v/>
      </c>
      <c r="Q501" s="160">
        <f t="shared" si="40"/>
        <v>0</v>
      </c>
      <c r="R501" s="160" t="str">
        <f t="shared" si="41"/>
        <v/>
      </c>
      <c r="S501" s="160" t="str">
        <f t="shared" si="42"/>
        <v/>
      </c>
      <c r="T501" s="50" t="str">
        <f>IF($F501="","",IF(ISERROR(VLOOKUP(F501,PROVEEDORES!$D$8:$I$507,5,0)),1,VLOOKUP($F501,PROVEEDORES!$D$8:$I$507,5,0)))</f>
        <v/>
      </c>
    </row>
    <row r="502" spans="3:20" ht="17.45" customHeight="1" x14ac:dyDescent="0.25">
      <c r="C502" s="188"/>
      <c r="D502" s="189"/>
      <c r="E502" s="178"/>
      <c r="F502" s="178"/>
      <c r="G502" s="190">
        <f>DATOS!$E$13</f>
        <v>1</v>
      </c>
      <c r="H502" s="178"/>
      <c r="I502" s="191"/>
      <c r="J502" s="178"/>
      <c r="K502" s="178"/>
      <c r="L502" s="178"/>
      <c r="M502" s="178"/>
      <c r="N502" s="160" t="str">
        <f t="shared" si="38"/>
        <v/>
      </c>
      <c r="O502" s="21"/>
      <c r="P502" s="160" t="str">
        <f t="shared" si="39"/>
        <v/>
      </c>
      <c r="Q502" s="160">
        <f t="shared" si="40"/>
        <v>0</v>
      </c>
      <c r="R502" s="160" t="str">
        <f t="shared" si="41"/>
        <v/>
      </c>
      <c r="S502" s="160" t="str">
        <f t="shared" si="42"/>
        <v/>
      </c>
      <c r="T502" s="50" t="str">
        <f>IF($F502="","",IF(ISERROR(VLOOKUP(F502,PROVEEDORES!$D$8:$I$507,5,0)),1,VLOOKUP($F502,PROVEEDORES!$D$8:$I$507,5,0)))</f>
        <v/>
      </c>
    </row>
    <row r="503" spans="3:20" ht="17.45" customHeight="1" x14ac:dyDescent="0.25">
      <c r="C503" s="188"/>
      <c r="D503" s="189"/>
      <c r="E503" s="178"/>
      <c r="F503" s="178"/>
      <c r="G503" s="190">
        <f>DATOS!$E$13</f>
        <v>1</v>
      </c>
      <c r="H503" s="178"/>
      <c r="I503" s="191"/>
      <c r="J503" s="178"/>
      <c r="K503" s="178"/>
      <c r="L503" s="178"/>
      <c r="M503" s="178"/>
      <c r="N503" s="160" t="str">
        <f t="shared" si="38"/>
        <v/>
      </c>
      <c r="O503" s="21"/>
      <c r="P503" s="160" t="str">
        <f t="shared" si="39"/>
        <v/>
      </c>
      <c r="Q503" s="160">
        <f t="shared" si="40"/>
        <v>0</v>
      </c>
      <c r="R503" s="160" t="str">
        <f t="shared" si="41"/>
        <v/>
      </c>
      <c r="S503" s="160" t="str">
        <f t="shared" si="42"/>
        <v/>
      </c>
      <c r="T503" s="50" t="str">
        <f>IF($F503="","",IF(ISERROR(VLOOKUP(F503,PROVEEDORES!$D$8:$I$507,5,0)),1,VLOOKUP($F503,PROVEEDORES!$D$8:$I$507,5,0)))</f>
        <v/>
      </c>
    </row>
    <row r="504" spans="3:20" ht="17.45" customHeight="1" x14ac:dyDescent="0.25">
      <c r="C504" s="188"/>
      <c r="D504" s="189"/>
      <c r="E504" s="178"/>
      <c r="F504" s="178"/>
      <c r="G504" s="190">
        <f>DATOS!$E$13</f>
        <v>1</v>
      </c>
      <c r="H504" s="178"/>
      <c r="I504" s="191"/>
      <c r="J504" s="178"/>
      <c r="K504" s="178"/>
      <c r="L504" s="178"/>
      <c r="M504" s="178"/>
      <c r="N504" s="160" t="str">
        <f t="shared" si="38"/>
        <v/>
      </c>
      <c r="O504" s="21"/>
      <c r="P504" s="160" t="str">
        <f t="shared" si="39"/>
        <v/>
      </c>
      <c r="Q504" s="160">
        <f t="shared" si="40"/>
        <v>0</v>
      </c>
      <c r="R504" s="160" t="str">
        <f t="shared" si="41"/>
        <v/>
      </c>
      <c r="S504" s="160" t="str">
        <f t="shared" si="42"/>
        <v/>
      </c>
      <c r="T504" s="50" t="str">
        <f>IF($F504="","",IF(ISERROR(VLOOKUP(F504,PROVEEDORES!$D$8:$I$507,5,0)),1,VLOOKUP($F504,PROVEEDORES!$D$8:$I$507,5,0)))</f>
        <v/>
      </c>
    </row>
    <row r="505" spans="3:20" ht="17.45" customHeight="1" x14ac:dyDescent="0.25">
      <c r="C505" s="188"/>
      <c r="D505" s="189"/>
      <c r="E505" s="178"/>
      <c r="F505" s="178"/>
      <c r="G505" s="190">
        <f>DATOS!$E$13</f>
        <v>1</v>
      </c>
      <c r="H505" s="178"/>
      <c r="I505" s="191"/>
      <c r="J505" s="178"/>
      <c r="K505" s="178"/>
      <c r="L505" s="178"/>
      <c r="M505" s="178"/>
      <c r="N505" s="160" t="str">
        <f t="shared" si="38"/>
        <v/>
      </c>
      <c r="O505" s="21"/>
      <c r="P505" s="160" t="str">
        <f t="shared" si="39"/>
        <v/>
      </c>
      <c r="Q505" s="160">
        <f t="shared" si="40"/>
        <v>0</v>
      </c>
      <c r="R505" s="160" t="str">
        <f t="shared" si="41"/>
        <v/>
      </c>
      <c r="S505" s="160" t="str">
        <f t="shared" si="42"/>
        <v/>
      </c>
      <c r="T505" s="50" t="str">
        <f>IF($F505="","",IF(ISERROR(VLOOKUP(F505,PROVEEDORES!$D$8:$I$507,5,0)),1,VLOOKUP($F505,PROVEEDORES!$D$8:$I$507,5,0)))</f>
        <v/>
      </c>
    </row>
    <row r="506" spans="3:20" ht="17.45" customHeight="1" x14ac:dyDescent="0.25">
      <c r="C506" s="188"/>
      <c r="D506" s="189"/>
      <c r="E506" s="178"/>
      <c r="F506" s="178"/>
      <c r="G506" s="190">
        <f>DATOS!$E$13</f>
        <v>1</v>
      </c>
      <c r="H506" s="178"/>
      <c r="I506" s="191"/>
      <c r="J506" s="178"/>
      <c r="K506" s="178"/>
      <c r="L506" s="178"/>
      <c r="M506" s="178"/>
      <c r="N506" s="160" t="str">
        <f t="shared" si="38"/>
        <v/>
      </c>
      <c r="O506" s="21"/>
      <c r="P506" s="160" t="str">
        <f t="shared" si="39"/>
        <v/>
      </c>
      <c r="Q506" s="160">
        <f t="shared" si="40"/>
        <v>0</v>
      </c>
      <c r="R506" s="160" t="str">
        <f t="shared" si="41"/>
        <v/>
      </c>
      <c r="S506" s="160" t="str">
        <f t="shared" si="42"/>
        <v/>
      </c>
      <c r="T506" s="50" t="str">
        <f>IF($F506="","",IF(ISERROR(VLOOKUP(F506,PROVEEDORES!$D$8:$I$507,5,0)),1,VLOOKUP($F506,PROVEEDORES!$D$8:$I$507,5,0)))</f>
        <v/>
      </c>
    </row>
    <row r="507" spans="3:20" ht="17.45" customHeight="1" x14ac:dyDescent="0.25">
      <c r="C507" s="188"/>
      <c r="D507" s="189"/>
      <c r="E507" s="178"/>
      <c r="F507" s="178"/>
      <c r="G507" s="190">
        <f>DATOS!$E$13</f>
        <v>1</v>
      </c>
      <c r="H507" s="178"/>
      <c r="I507" s="191"/>
      <c r="J507" s="178"/>
      <c r="K507" s="178"/>
      <c r="L507" s="178"/>
      <c r="M507" s="178"/>
      <c r="N507" s="160" t="str">
        <f t="shared" si="38"/>
        <v/>
      </c>
      <c r="O507" s="21"/>
      <c r="P507" s="160" t="str">
        <f t="shared" si="39"/>
        <v/>
      </c>
      <c r="Q507" s="160">
        <f t="shared" si="40"/>
        <v>0</v>
      </c>
      <c r="R507" s="160" t="str">
        <f t="shared" si="41"/>
        <v/>
      </c>
      <c r="S507" s="160" t="str">
        <f t="shared" si="42"/>
        <v/>
      </c>
      <c r="T507" s="50" t="str">
        <f>IF($F507="","",IF(ISERROR(VLOOKUP(F507,PROVEEDORES!$D$8:$I$507,5,0)),1,VLOOKUP($F507,PROVEEDORES!$D$8:$I$507,5,0)))</f>
        <v/>
      </c>
    </row>
    <row r="508" spans="3:20" ht="17.45" customHeight="1" x14ac:dyDescent="0.25">
      <c r="C508" s="188"/>
      <c r="D508" s="189"/>
      <c r="E508" s="178"/>
      <c r="F508" s="178"/>
      <c r="G508" s="190">
        <f>DATOS!$E$13</f>
        <v>1</v>
      </c>
      <c r="H508" s="178"/>
      <c r="I508" s="191"/>
      <c r="J508" s="178"/>
      <c r="K508" s="178"/>
      <c r="L508" s="178"/>
      <c r="M508" s="178"/>
      <c r="N508" s="160" t="str">
        <f t="shared" si="38"/>
        <v/>
      </c>
      <c r="O508" s="21"/>
      <c r="P508" s="160" t="str">
        <f t="shared" si="39"/>
        <v/>
      </c>
      <c r="Q508" s="160">
        <f t="shared" si="40"/>
        <v>0</v>
      </c>
      <c r="R508" s="160" t="str">
        <f t="shared" si="41"/>
        <v/>
      </c>
      <c r="S508" s="160" t="str">
        <f t="shared" si="42"/>
        <v/>
      </c>
      <c r="T508" s="50" t="str">
        <f>IF($F508="","",IF(ISERROR(VLOOKUP(F508,PROVEEDORES!$D$8:$I$507,5,0)),1,VLOOKUP($F508,PROVEEDORES!$D$8:$I$507,5,0)))</f>
        <v/>
      </c>
    </row>
    <row r="509" spans="3:20" ht="17.45" customHeight="1" x14ac:dyDescent="0.25">
      <c r="C509" s="188"/>
      <c r="D509" s="189"/>
      <c r="E509" s="178"/>
      <c r="F509" s="178"/>
      <c r="G509" s="190">
        <f>DATOS!$E$13</f>
        <v>1</v>
      </c>
      <c r="H509" s="178"/>
      <c r="I509" s="191"/>
      <c r="J509" s="178"/>
      <c r="K509" s="178"/>
      <c r="L509" s="178"/>
      <c r="M509" s="178"/>
      <c r="N509" s="160" t="str">
        <f t="shared" si="38"/>
        <v/>
      </c>
      <c r="O509" s="21"/>
      <c r="P509" s="160" t="str">
        <f t="shared" si="39"/>
        <v/>
      </c>
      <c r="Q509" s="160">
        <f t="shared" si="40"/>
        <v>0</v>
      </c>
      <c r="R509" s="160" t="str">
        <f t="shared" si="41"/>
        <v/>
      </c>
      <c r="S509" s="160" t="str">
        <f t="shared" si="42"/>
        <v/>
      </c>
      <c r="T509" s="50" t="str">
        <f>IF($F509="","",IF(ISERROR(VLOOKUP(F509,PROVEEDORES!$D$8:$I$507,5,0)),1,VLOOKUP($F509,PROVEEDORES!$D$8:$I$507,5,0)))</f>
        <v/>
      </c>
    </row>
    <row r="510" spans="3:20" ht="17.45" customHeight="1" x14ac:dyDescent="0.25">
      <c r="C510" s="188"/>
      <c r="D510" s="189"/>
      <c r="E510" s="178"/>
      <c r="F510" s="178"/>
      <c r="G510" s="190">
        <f>DATOS!$E$13</f>
        <v>1</v>
      </c>
      <c r="H510" s="178"/>
      <c r="I510" s="191"/>
      <c r="J510" s="178"/>
      <c r="K510" s="178"/>
      <c r="L510" s="178"/>
      <c r="M510" s="178"/>
      <c r="N510" s="160" t="str">
        <f t="shared" si="38"/>
        <v/>
      </c>
      <c r="O510" s="21"/>
      <c r="P510" s="160" t="str">
        <f t="shared" si="39"/>
        <v/>
      </c>
      <c r="Q510" s="160">
        <f t="shared" si="40"/>
        <v>0</v>
      </c>
      <c r="R510" s="160" t="str">
        <f t="shared" si="41"/>
        <v/>
      </c>
      <c r="S510" s="160" t="str">
        <f t="shared" si="42"/>
        <v/>
      </c>
      <c r="T510" s="50" t="str">
        <f>IF($F510="","",IF(ISERROR(VLOOKUP(F510,PROVEEDORES!$D$8:$I$507,5,0)),1,VLOOKUP($F510,PROVEEDORES!$D$8:$I$507,5,0)))</f>
        <v/>
      </c>
    </row>
    <row r="511" spans="3:20" ht="17.45" customHeight="1" x14ac:dyDescent="0.25">
      <c r="C511" s="188"/>
      <c r="D511" s="189"/>
      <c r="E511" s="178"/>
      <c r="F511" s="178"/>
      <c r="G511" s="190">
        <f>DATOS!$E$13</f>
        <v>1</v>
      </c>
      <c r="H511" s="178"/>
      <c r="I511" s="191"/>
      <c r="J511" s="178"/>
      <c r="K511" s="178"/>
      <c r="L511" s="178"/>
      <c r="M511" s="178"/>
      <c r="N511" s="160" t="str">
        <f t="shared" si="38"/>
        <v/>
      </c>
      <c r="O511" s="21"/>
      <c r="P511" s="160" t="str">
        <f t="shared" si="39"/>
        <v/>
      </c>
      <c r="Q511" s="160">
        <f t="shared" si="40"/>
        <v>0</v>
      </c>
      <c r="R511" s="160" t="str">
        <f t="shared" si="41"/>
        <v/>
      </c>
      <c r="S511" s="160" t="str">
        <f t="shared" si="42"/>
        <v/>
      </c>
      <c r="T511" s="50" t="str">
        <f>IF($F511="","",IF(ISERROR(VLOOKUP(F511,PROVEEDORES!$D$8:$I$507,5,0)),1,VLOOKUP($F511,PROVEEDORES!$D$8:$I$507,5,0)))</f>
        <v/>
      </c>
    </row>
    <row r="512" spans="3:20" ht="17.45" customHeight="1" x14ac:dyDescent="0.25">
      <c r="C512" s="188"/>
      <c r="D512" s="189"/>
      <c r="E512" s="178"/>
      <c r="F512" s="178"/>
      <c r="G512" s="190">
        <f>DATOS!$E$13</f>
        <v>1</v>
      </c>
      <c r="H512" s="178"/>
      <c r="I512" s="191"/>
      <c r="J512" s="178"/>
      <c r="K512" s="178"/>
      <c r="L512" s="178"/>
      <c r="M512" s="178"/>
      <c r="N512" s="160" t="str">
        <f t="shared" si="38"/>
        <v/>
      </c>
      <c r="O512" s="21"/>
      <c r="P512" s="160" t="str">
        <f t="shared" si="39"/>
        <v/>
      </c>
      <c r="Q512" s="160">
        <f t="shared" si="40"/>
        <v>0</v>
      </c>
      <c r="R512" s="160" t="str">
        <f t="shared" si="41"/>
        <v/>
      </c>
      <c r="S512" s="160" t="str">
        <f t="shared" si="42"/>
        <v/>
      </c>
      <c r="T512" s="50" t="str">
        <f>IF($F512="","",IF(ISERROR(VLOOKUP(F512,PROVEEDORES!$D$8:$I$507,5,0)),1,VLOOKUP($F512,PROVEEDORES!$D$8:$I$507,5,0)))</f>
        <v/>
      </c>
    </row>
    <row r="513" spans="3:20" ht="17.45" customHeight="1" x14ac:dyDescent="0.25">
      <c r="C513" s="188"/>
      <c r="D513" s="189"/>
      <c r="E513" s="178"/>
      <c r="F513" s="178"/>
      <c r="G513" s="190">
        <f>DATOS!$E$13</f>
        <v>1</v>
      </c>
      <c r="H513" s="178"/>
      <c r="I513" s="191"/>
      <c r="J513" s="178"/>
      <c r="K513" s="178"/>
      <c r="L513" s="178"/>
      <c r="M513" s="178"/>
      <c r="N513" s="160" t="str">
        <f t="shared" si="38"/>
        <v/>
      </c>
      <c r="O513" s="21"/>
      <c r="P513" s="160" t="str">
        <f t="shared" si="39"/>
        <v/>
      </c>
      <c r="Q513" s="160">
        <f t="shared" si="40"/>
        <v>0</v>
      </c>
      <c r="R513" s="160" t="str">
        <f t="shared" si="41"/>
        <v/>
      </c>
      <c r="S513" s="160" t="str">
        <f t="shared" si="42"/>
        <v/>
      </c>
      <c r="T513" s="50" t="str">
        <f>IF($F513="","",IF(ISERROR(VLOOKUP(F513,PROVEEDORES!$D$8:$I$507,5,0)),1,VLOOKUP($F513,PROVEEDORES!$D$8:$I$507,5,0)))</f>
        <v/>
      </c>
    </row>
    <row r="514" spans="3:20" ht="17.45" customHeight="1" x14ac:dyDescent="0.25">
      <c r="C514" s="188"/>
      <c r="D514" s="189"/>
      <c r="E514" s="178"/>
      <c r="F514" s="178"/>
      <c r="G514" s="190">
        <f>DATOS!$E$13</f>
        <v>1</v>
      </c>
      <c r="H514" s="178"/>
      <c r="I514" s="191"/>
      <c r="J514" s="178"/>
      <c r="K514" s="178"/>
      <c r="L514" s="178"/>
      <c r="M514" s="178"/>
      <c r="N514" s="160" t="str">
        <f t="shared" si="38"/>
        <v/>
      </c>
      <c r="O514" s="21"/>
      <c r="P514" s="160" t="str">
        <f t="shared" si="39"/>
        <v/>
      </c>
      <c r="Q514" s="160">
        <f t="shared" si="40"/>
        <v>0</v>
      </c>
      <c r="R514" s="160" t="str">
        <f t="shared" si="41"/>
        <v/>
      </c>
      <c r="S514" s="160" t="str">
        <f t="shared" si="42"/>
        <v/>
      </c>
      <c r="T514" s="50" t="str">
        <f>IF($F514="","",IF(ISERROR(VLOOKUP(F514,PROVEEDORES!$D$8:$I$507,5,0)),1,VLOOKUP($F514,PROVEEDORES!$D$8:$I$507,5,0)))</f>
        <v/>
      </c>
    </row>
    <row r="515" spans="3:20" ht="17.45" customHeight="1" x14ac:dyDescent="0.25">
      <c r="C515" s="188"/>
      <c r="D515" s="189"/>
      <c r="E515" s="178"/>
      <c r="F515" s="178"/>
      <c r="G515" s="190">
        <f>DATOS!$E$13</f>
        <v>1</v>
      </c>
      <c r="H515" s="178"/>
      <c r="I515" s="191"/>
      <c r="J515" s="178"/>
      <c r="K515" s="178"/>
      <c r="L515" s="178"/>
      <c r="M515" s="178"/>
      <c r="N515" s="160" t="str">
        <f t="shared" si="38"/>
        <v/>
      </c>
      <c r="O515" s="21"/>
      <c r="P515" s="160" t="str">
        <f t="shared" si="39"/>
        <v/>
      </c>
      <c r="Q515" s="160">
        <f t="shared" si="40"/>
        <v>0</v>
      </c>
      <c r="R515" s="160" t="str">
        <f t="shared" si="41"/>
        <v/>
      </c>
      <c r="S515" s="160" t="str">
        <f t="shared" si="42"/>
        <v/>
      </c>
      <c r="T515" s="50" t="str">
        <f>IF($F515="","",IF(ISERROR(VLOOKUP(F515,PROVEEDORES!$D$8:$I$507,5,0)),1,VLOOKUP($F515,PROVEEDORES!$D$8:$I$507,5,0)))</f>
        <v/>
      </c>
    </row>
    <row r="516" spans="3:20" ht="17.45" customHeight="1" x14ac:dyDescent="0.25">
      <c r="C516" s="188"/>
      <c r="D516" s="189"/>
      <c r="E516" s="178"/>
      <c r="F516" s="178"/>
      <c r="G516" s="190">
        <f>DATOS!$E$13</f>
        <v>1</v>
      </c>
      <c r="H516" s="178"/>
      <c r="I516" s="191"/>
      <c r="J516" s="178"/>
      <c r="K516" s="178"/>
      <c r="L516" s="178"/>
      <c r="M516" s="178"/>
      <c r="N516" s="160" t="str">
        <f t="shared" si="38"/>
        <v/>
      </c>
      <c r="O516" s="21"/>
      <c r="P516" s="160" t="str">
        <f t="shared" si="39"/>
        <v/>
      </c>
      <c r="Q516" s="160">
        <f t="shared" si="40"/>
        <v>0</v>
      </c>
      <c r="R516" s="160" t="str">
        <f t="shared" si="41"/>
        <v/>
      </c>
      <c r="S516" s="160" t="str">
        <f t="shared" si="42"/>
        <v/>
      </c>
      <c r="T516" s="50" t="str">
        <f>IF($F516="","",IF(ISERROR(VLOOKUP(F516,PROVEEDORES!$D$8:$I$507,5,0)),1,VLOOKUP($F516,PROVEEDORES!$D$8:$I$507,5,0)))</f>
        <v/>
      </c>
    </row>
  </sheetData>
  <sheetProtection algorithmName="SHA-512" hashValue="u3Ab3FZ2+24C23wMCqCe4yxnemUWOJOfNwGZbAGuLzHAnm6c4rCrAZUqKbqegrGH8nYzqFsMFKQYSHib8R0Hxw==" saltValue="iz2OOoXmCG+uqOCiJgyzxw==" spinCount="100000" sheet="1" objects="1" scenarios="1" formatColumns="0" formatRows="0" autoFilter="0"/>
  <autoFilter ref="M16:N16" xr:uid="{00000000-0009-0000-0000-00001D000000}"/>
  <mergeCells count="21">
    <mergeCell ref="S6:S7"/>
    <mergeCell ref="I6:I7"/>
    <mergeCell ref="C6:C7"/>
    <mergeCell ref="D6:D7"/>
    <mergeCell ref="H6:H7"/>
    <mergeCell ref="F6:F7"/>
    <mergeCell ref="P6:P7"/>
    <mergeCell ref="Q6:Q7"/>
    <mergeCell ref="R6:R7"/>
    <mergeCell ref="E6:E7"/>
    <mergeCell ref="A15:A16"/>
    <mergeCell ref="A1:A4"/>
    <mergeCell ref="A5:A6"/>
    <mergeCell ref="J6:J7"/>
    <mergeCell ref="N6:N7"/>
    <mergeCell ref="L6:L7"/>
    <mergeCell ref="M6:M7"/>
    <mergeCell ref="K6:K7"/>
    <mergeCell ref="L1:N1"/>
    <mergeCell ref="L4:N4"/>
    <mergeCell ref="G6:G7"/>
  </mergeCells>
  <phoneticPr fontId="13" type="noConversion"/>
  <hyperlinks>
    <hyperlink ref="A15:A16" location="CONTACTO!A1" display="Contacto" xr:uid="{00000000-0004-0000-1D00-000000000000}"/>
    <hyperlink ref="A5:A6" location="MENU!A1" display="M e n ú" xr:uid="{00000000-0004-0000-1D00-000001000000}"/>
    <hyperlink ref="A10" location="'INVERSIONES ARRENDAMIENTO'!A1" display="Inversiones Arrendamiento" xr:uid="{00000000-0004-0000-1D00-000002000000}"/>
    <hyperlink ref="A14" location="PROVEEDORES!A1" display="Catálogo de Proveedores" xr:uid="{00000000-0004-0000-1D00-000003000000}"/>
    <hyperlink ref="A13" location="DIOT!A1" display="Declaración del DIOT" xr:uid="{00000000-0004-0000-1D00-000004000000}"/>
    <hyperlink ref="A12" location="TARIFAS!A1" display="Tablas y Tarifas de ISR" xr:uid="{00000000-0004-0000-1D00-000005000000}"/>
    <hyperlink ref="A11" location="IMPUESTOS!A1" display="Impuestos" xr:uid="{00000000-0004-0000-1D00-000006000000}"/>
    <hyperlink ref="A9" location="'INVERSIONES EMPR PROF'!A1" display="Inversiones Empresarial y P" xr:uid="{00000000-0004-0000-1D00-000007000000}"/>
    <hyperlink ref="A8" location="'INGRESOS Y EGRESOS'!A1" display="Ingresos y Egresos" xr:uid="{00000000-0004-0000-1D00-000008000000}"/>
    <hyperlink ref="A7" location="DATOS!A1" display="Datos de la Empresa" xr:uid="{00000000-0004-0000-1D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 errorTitle="ALTA DEL PROVEEDOR" error="Dar de alta al proveedore en el catálogo de proveedores" xr:uid="{00000000-0002-0000-1D00-000000000000}">
          <x14:formula1>
            <xm:f>PROVEEDORES!$D$8:$D$507</xm:f>
          </x14:formula1>
          <xm:sqref>F20:F516</xm:sqref>
        </x14:dataValidation>
        <x14:dataValidation type="list" allowBlank="1" showInputMessage="1" showErrorMessage="1" xr:uid="{00000000-0002-0000-1D00-000001000000}">
          <x14:formula1>
            <xm:f>LISTA!$B$15:$B$18</xm:f>
          </x14:formula1>
          <xm:sqref>I20:I516</xm:sqref>
        </x14:dataValidation>
        <x14:dataValidation type="list" allowBlank="1" showInputMessage="1" showErrorMessage="1" errorTitle="REGIMEN FISCAL" error="Seleccione el régimen fiscal aplicable" xr:uid="{00000000-0002-0000-1D00-000002000000}">
          <x14:formula1>
            <xm:f>LISTA!$B$21:$B$24</xm:f>
          </x14:formula1>
          <xm:sqref>G17:G516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9"/>
  <dimension ref="A1:S516"/>
  <sheetViews>
    <sheetView zoomScaleNormal="100" workbookViewId="0">
      <pane xSplit="1" ySplit="7" topLeftCell="B8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29" customWidth="1"/>
    <col min="4" max="4" width="8.7109375" style="13" customWidth="1"/>
    <col min="5" max="5" width="25.7109375" style="13" customWidth="1"/>
    <col min="6" max="6" width="15.28515625" style="13" customWidth="1"/>
    <col min="7" max="7" width="21.7109375" style="13" hidden="1" customWidth="1"/>
    <col min="8" max="8" width="12.28515625" style="21" customWidth="1"/>
    <col min="9" max="9" width="4.7109375" style="21" customWidth="1"/>
    <col min="10" max="14" width="12.28515625" style="21" customWidth="1"/>
    <col min="15" max="15" width="0.85546875" style="21" customWidth="1"/>
    <col min="16" max="19" width="11.7109375" style="21" customWidth="1"/>
    <col min="20" max="20" width="10.7109375" style="13" customWidth="1"/>
    <col min="21" max="21" width="30.7109375" style="13" customWidth="1"/>
    <col min="22" max="22" width="11.7109375" style="13" customWidth="1"/>
    <col min="23" max="25" width="10.7109375" style="13" customWidth="1"/>
    <col min="26" max="27" width="11.7109375" style="13" customWidth="1"/>
    <col min="28" max="16384" width="11.42578125" style="13"/>
  </cols>
  <sheetData>
    <row r="1" spans="1:19" ht="17.45" customHeight="1" x14ac:dyDescent="0.3">
      <c r="A1" s="212" t="s">
        <v>244</v>
      </c>
      <c r="C1" s="107" t="str">
        <f>IF(DATOS!H18=DATOS!I1,DATOS!$E$6&amp;" "&amp;DATOS!$I$6&amp;" "&amp;DATOS!$M$6, "N o m b r e")</f>
        <v>N o m b r e</v>
      </c>
      <c r="H1" s="80"/>
      <c r="L1" s="273" t="s">
        <v>58</v>
      </c>
      <c r="M1" s="273"/>
      <c r="N1" s="273"/>
      <c r="O1" s="74"/>
      <c r="P1" s="62"/>
      <c r="Q1" s="62"/>
      <c r="R1" s="62"/>
      <c r="S1" s="62"/>
    </row>
    <row r="2" spans="1:19" ht="17.45" customHeight="1" x14ac:dyDescent="0.3">
      <c r="A2" s="260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</row>
    <row r="3" spans="1:19" ht="17.45" customHeight="1" x14ac:dyDescent="0.2">
      <c r="A3" s="260"/>
      <c r="C3" s="23"/>
    </row>
    <row r="4" spans="1:19" ht="17.45" customHeight="1" x14ac:dyDescent="0.3">
      <c r="A4" s="261"/>
      <c r="C4" s="107" t="s">
        <v>0</v>
      </c>
      <c r="L4" s="274" t="str">
        <f>"JUNIO "&amp;DATOS!$E$10</f>
        <v>JUNIO 2020</v>
      </c>
      <c r="M4" s="274"/>
      <c r="N4" s="274"/>
      <c r="O4" s="87"/>
      <c r="P4" s="64"/>
      <c r="Q4" s="64"/>
      <c r="R4" s="64"/>
      <c r="S4" s="64"/>
    </row>
    <row r="5" spans="1:19" ht="17.45" customHeight="1" x14ac:dyDescent="0.2">
      <c r="A5" s="262" t="s">
        <v>251</v>
      </c>
      <c r="C5" s="23"/>
    </row>
    <row r="6" spans="1:19" ht="17.45" customHeight="1" x14ac:dyDescent="0.2">
      <c r="A6" s="263"/>
      <c r="C6" s="240" t="s">
        <v>1</v>
      </c>
      <c r="D6" s="240" t="s">
        <v>153</v>
      </c>
      <c r="E6" s="240" t="s">
        <v>78</v>
      </c>
      <c r="F6" s="240" t="s">
        <v>23</v>
      </c>
      <c r="G6" s="240" t="s">
        <v>192</v>
      </c>
      <c r="H6" s="270" t="s">
        <v>183</v>
      </c>
      <c r="I6" s="240" t="s">
        <v>93</v>
      </c>
      <c r="J6" s="240" t="s">
        <v>2</v>
      </c>
      <c r="K6" s="240" t="s">
        <v>182</v>
      </c>
      <c r="L6" s="270" t="s">
        <v>141</v>
      </c>
      <c r="M6" s="270" t="s">
        <v>142</v>
      </c>
      <c r="N6" s="240" t="s">
        <v>3</v>
      </c>
      <c r="P6" s="270" t="s">
        <v>184</v>
      </c>
      <c r="Q6" s="270" t="s">
        <v>185</v>
      </c>
      <c r="R6" s="270" t="s">
        <v>259</v>
      </c>
      <c r="S6" s="270" t="s">
        <v>186</v>
      </c>
    </row>
    <row r="7" spans="1:19" ht="17.45" customHeight="1" x14ac:dyDescent="0.2">
      <c r="A7" s="114" t="s">
        <v>163</v>
      </c>
      <c r="C7" s="240"/>
      <c r="D7" s="240"/>
      <c r="E7" s="240"/>
      <c r="F7" s="240"/>
      <c r="G7" s="240"/>
      <c r="H7" s="270"/>
      <c r="I7" s="240"/>
      <c r="J7" s="272"/>
      <c r="K7" s="272"/>
      <c r="L7" s="270"/>
      <c r="M7" s="270"/>
      <c r="N7" s="272"/>
      <c r="P7" s="271"/>
      <c r="Q7" s="271"/>
      <c r="R7" s="271"/>
      <c r="S7" s="271"/>
    </row>
    <row r="8" spans="1:19" ht="17.45" customHeight="1" x14ac:dyDescent="0.2">
      <c r="A8" s="114" t="s">
        <v>166</v>
      </c>
      <c r="C8" s="132" t="s">
        <v>139</v>
      </c>
      <c r="D8" s="133"/>
      <c r="E8" s="133"/>
      <c r="F8" s="133"/>
      <c r="G8" s="133"/>
      <c r="H8" s="138"/>
      <c r="I8" s="138"/>
      <c r="J8" s="138"/>
      <c r="K8" s="138"/>
      <c r="L8" s="140"/>
      <c r="M8" s="140"/>
      <c r="N8" s="138"/>
      <c r="O8" s="50"/>
      <c r="P8" s="136"/>
      <c r="Q8" s="136"/>
      <c r="R8" s="136"/>
      <c r="S8" s="136"/>
    </row>
    <row r="9" spans="1:19" ht="17.45" customHeight="1" x14ac:dyDescent="0.2">
      <c r="A9" s="114" t="s">
        <v>205</v>
      </c>
      <c r="C9" s="132"/>
      <c r="D9" s="133"/>
      <c r="E9" s="134" t="s">
        <v>196</v>
      </c>
      <c r="F9" s="133"/>
      <c r="G9" s="133"/>
      <c r="H9" s="141">
        <f>SUMIF($G$17:$G$516,LISTA!$B$21,H$17:H$516)</f>
        <v>0</v>
      </c>
      <c r="I9" s="141"/>
      <c r="J9" s="141">
        <f>SUMIF($G$17:$G$516,LISTA!$B$21,J$17:J$516)+SUMIF($G$17:$G$516,LISTA!$B$22,J$17:J$516)</f>
        <v>0</v>
      </c>
      <c r="K9" s="141">
        <f>SUMIF($G$17:$G$516,LISTA!$B$21,K$17:K$516)+SUMIF($G$17:$G$516,LISTA!$B$22,K$17:K$516)</f>
        <v>0</v>
      </c>
      <c r="L9" s="141">
        <f>SUMIF($G$17:$G$516,LISTA!$B$21,L$17:L$516)+SUMIF($G$17:$G$516,LISTA!$B$22,L$17:L$516)</f>
        <v>0</v>
      </c>
      <c r="M9" s="141">
        <f>SUMIF($G$17:$G$516,LISTA!$B$21,M$17:M$516)+SUMIF($G$17:$G$516,LISTA!$B$22,M$17:M$516)</f>
        <v>0</v>
      </c>
      <c r="N9" s="141">
        <f>H9+J9+K9-L9-M9</f>
        <v>0</v>
      </c>
      <c r="O9" s="50"/>
      <c r="P9" s="141">
        <f>SUMIF($G$17:$G$516,LISTA!$B$21,P$17:P$516)+SUMIF($G$17:$G$516,LISTA!$B$22,P$17:P$516)</f>
        <v>0</v>
      </c>
      <c r="Q9" s="141">
        <f>SUMIF($G$17:$G$516,LISTA!$B$21,Q$17:Q$516)+SUMIF($G$17:$G$516,LISTA!$B$22,Q$17:Q$516)</f>
        <v>0</v>
      </c>
      <c r="R9" s="141">
        <f>SUMIF($G$17:$G$516,LISTA!$B$21,R$17:R$516)+SUMIF($G$17:$G$516,LISTA!$B$22,R$17:R$516)</f>
        <v>0</v>
      </c>
      <c r="S9" s="141">
        <f>SUMIF($G$17:$G$516,LISTA!$B$21,S$17:S$516)+SUMIF($G$17:$G$516,LISTA!$B$22,S$17:S$516)</f>
        <v>0</v>
      </c>
    </row>
    <row r="10" spans="1:19" ht="17.45" customHeight="1" x14ac:dyDescent="0.2">
      <c r="A10" s="114" t="s">
        <v>206</v>
      </c>
      <c r="C10" s="132"/>
      <c r="D10" s="133"/>
      <c r="E10" s="134" t="s">
        <v>197</v>
      </c>
      <c r="F10" s="133"/>
      <c r="G10" s="133"/>
      <c r="H10" s="141">
        <f>SUMIF($G$17:$G$516,LISTA!$B$23,H$17:H$516)</f>
        <v>0</v>
      </c>
      <c r="I10" s="141"/>
      <c r="J10" s="141">
        <f>SUMIF($G$17:$G$516,LISTA!$B$23,J$17:J$516)+SUMIF($G$17:$G$516,LISTA!$B$24,J$17:J$516)</f>
        <v>0</v>
      </c>
      <c r="K10" s="141">
        <f>SUMIF($G$17:$G$516,LISTA!$B$23,K$17:K$516)+SUMIF($G$17:$G$516,LISTA!$B$24,K$17:K$516)</f>
        <v>0</v>
      </c>
      <c r="L10" s="141">
        <f>SUMIF($G$17:$G$516,LISTA!$B$23,L$17:L$516)+SUMIF($G$17:$G$516,LISTA!$B$24,L$17:L$516)</f>
        <v>0</v>
      </c>
      <c r="M10" s="141">
        <f>SUMIF($G$17:$G$516,LISTA!$B$23,M$17:M$516)+SUMIF($G$17:$G$516,LISTA!$B$24,M$17:M$516)</f>
        <v>0</v>
      </c>
      <c r="N10" s="141">
        <f>H10+J10+K10-L10-M10</f>
        <v>0</v>
      </c>
      <c r="O10" s="50"/>
      <c r="P10" s="141">
        <f>SUMIF($G$17:$G$516,LISTA!$B$23,P$17:P$516)+SUMIF($G$17:$G$516,LISTA!$B$24,P$17:P$516)</f>
        <v>0</v>
      </c>
      <c r="Q10" s="141">
        <f>SUMIF($G$17:$G$516,LISTA!$B$23,Q$17:Q$516)+SUMIF($G$17:$G$516,LISTA!$B$24,Q$17:Q$516)</f>
        <v>0</v>
      </c>
      <c r="R10" s="141">
        <f>SUMIF($G$17:$G$516,LISTA!$B$23,R$17:R$516)+SUMIF($G$17:$G$516,LISTA!$B$24,R$17:R$516)</f>
        <v>0</v>
      </c>
      <c r="S10" s="141">
        <f>SUMIF($G$17:$G$516,LISTA!$B$23,S$17:S$516)+SUMIF($G$17:$G$516,LISTA!$B$24,S$17:S$516)</f>
        <v>0</v>
      </c>
    </row>
    <row r="11" spans="1:19" ht="17.45" customHeight="1" x14ac:dyDescent="0.2">
      <c r="A11" s="114" t="s">
        <v>137</v>
      </c>
      <c r="C11" s="132"/>
      <c r="D11" s="135" t="s">
        <v>193</v>
      </c>
      <c r="E11" s="135"/>
      <c r="F11" s="135"/>
      <c r="G11" s="135"/>
      <c r="H11" s="142">
        <f>IF(DATOS!$H$18=DATOS!$I$1,SUM(H9:H10),0)</f>
        <v>0</v>
      </c>
      <c r="I11" s="142"/>
      <c r="J11" s="142">
        <f>IF(DATOS!$H$18=DATOS!$I$1,SUM(J9:J10),0)</f>
        <v>0</v>
      </c>
      <c r="K11" s="142">
        <f>IF(DATOS!$H$18=DATOS!$I$1,SUM(K9:K10),0)</f>
        <v>0</v>
      </c>
      <c r="L11" s="142">
        <f>IF(DATOS!$H$18=DATOS!$I$1,SUM(L9:L10),0)</f>
        <v>0</v>
      </c>
      <c r="M11" s="142">
        <f>IF(DATOS!$H$18=DATOS!$I$1,SUM(M9:M10),0)</f>
        <v>0</v>
      </c>
      <c r="N11" s="142">
        <f>IF(DATOS!$H$18=DATOS!$I$1,SUM(N9:N10),0)</f>
        <v>0</v>
      </c>
      <c r="O11" s="50"/>
      <c r="P11" s="142">
        <f>IF(DATOS!$H$18=DATOS!$I$1,SUM(P9:P10),0)</f>
        <v>0</v>
      </c>
      <c r="Q11" s="142">
        <f>IF(DATOS!$H$18=DATOS!$I$1,SUM(Q9:Q10),0)</f>
        <v>0</v>
      </c>
      <c r="R11" s="142">
        <f>IF(DATOS!R17=DATOS!S1,SUM(R9:R10),0)</f>
        <v>0</v>
      </c>
      <c r="S11" s="142">
        <f>IF(DATOS!$H$18=DATOS!$I$1,SUM(S9:S10),0)</f>
        <v>0</v>
      </c>
    </row>
    <row r="12" spans="1:19" ht="17.45" customHeight="1" x14ac:dyDescent="0.2">
      <c r="A12" s="114" t="s">
        <v>164</v>
      </c>
      <c r="C12" s="132"/>
      <c r="D12" s="136"/>
      <c r="E12" s="134" t="s">
        <v>194</v>
      </c>
      <c r="F12" s="136"/>
      <c r="G12" s="136"/>
      <c r="H12" s="141">
        <f>'ING-MAY'!H12+'ING-JUN'!H9</f>
        <v>0</v>
      </c>
      <c r="I12" s="141"/>
      <c r="J12" s="141">
        <f>'ING-MAY'!J12+'ING-JUN'!J9</f>
        <v>0</v>
      </c>
      <c r="K12" s="141">
        <f>'ING-MAY'!K12+'ING-JUN'!K9</f>
        <v>0</v>
      </c>
      <c r="L12" s="141">
        <f>'ING-MAY'!L12+'ING-JUN'!L9</f>
        <v>0</v>
      </c>
      <c r="M12" s="141">
        <f>'ING-MAY'!M12+'ING-JUN'!M9</f>
        <v>0</v>
      </c>
      <c r="N12" s="141">
        <f>H12+J12+K12-L12-M12</f>
        <v>0</v>
      </c>
      <c r="O12" s="50"/>
      <c r="P12" s="141">
        <f>'ING-MAY'!P12+'ING-JUN'!P9</f>
        <v>0</v>
      </c>
      <c r="Q12" s="141">
        <f>'ING-MAY'!Q12+'ING-JUN'!Q9</f>
        <v>0</v>
      </c>
      <c r="R12" s="141">
        <f>'ING-MAY'!R12+'ING-JUN'!R9</f>
        <v>0</v>
      </c>
      <c r="S12" s="141">
        <f>'ING-MAY'!S12+'ING-JUN'!S9</f>
        <v>0</v>
      </c>
    </row>
    <row r="13" spans="1:19" ht="17.45" customHeight="1" x14ac:dyDescent="0.2">
      <c r="A13" s="114" t="s">
        <v>165</v>
      </c>
      <c r="C13" s="137"/>
      <c r="D13" s="136"/>
      <c r="E13" s="134" t="s">
        <v>195</v>
      </c>
      <c r="F13" s="136"/>
      <c r="G13" s="136"/>
      <c r="H13" s="141">
        <f>'ING-MAY'!H13+'ING-JUN'!H10</f>
        <v>0</v>
      </c>
      <c r="I13" s="141"/>
      <c r="J13" s="141">
        <f>'ING-MAY'!J13+'ING-JUN'!J10</f>
        <v>0</v>
      </c>
      <c r="K13" s="141">
        <f>'ING-MAY'!K13+'ING-JUN'!K10</f>
        <v>0</v>
      </c>
      <c r="L13" s="141">
        <f>'ING-MAY'!L13+'ING-JUN'!L10</f>
        <v>0</v>
      </c>
      <c r="M13" s="141">
        <f>'ING-MAY'!M13+'ING-JUN'!M10</f>
        <v>0</v>
      </c>
      <c r="N13" s="141">
        <f>H13+J13+K13-L13-M13</f>
        <v>0</v>
      </c>
      <c r="O13" s="50"/>
      <c r="P13" s="141">
        <f>'ING-MAY'!P13+'ING-JUN'!P10</f>
        <v>0</v>
      </c>
      <c r="Q13" s="141">
        <f>'ING-MAY'!Q13+'ING-JUN'!Q10</f>
        <v>0</v>
      </c>
      <c r="R13" s="141">
        <f>'ING-MAY'!R13+'ING-JUN'!R10</f>
        <v>0</v>
      </c>
      <c r="S13" s="141">
        <f>'ING-MAY'!S13+'ING-JUN'!S10</f>
        <v>0</v>
      </c>
    </row>
    <row r="14" spans="1:19" ht="17.45" customHeight="1" thickBot="1" x14ac:dyDescent="0.25">
      <c r="A14" s="114" t="s">
        <v>160</v>
      </c>
      <c r="C14" s="137"/>
      <c r="D14" s="135" t="s">
        <v>190</v>
      </c>
      <c r="E14" s="135"/>
      <c r="F14" s="135"/>
      <c r="G14" s="135"/>
      <c r="H14" s="143">
        <f>SUM(H12:H13)</f>
        <v>0</v>
      </c>
      <c r="I14" s="143"/>
      <c r="J14" s="143">
        <f t="shared" ref="J14:N14" si="0">SUM(J12:J13)</f>
        <v>0</v>
      </c>
      <c r="K14" s="143">
        <f t="shared" si="0"/>
        <v>0</v>
      </c>
      <c r="L14" s="143">
        <f t="shared" si="0"/>
        <v>0</v>
      </c>
      <c r="M14" s="143">
        <f t="shared" si="0"/>
        <v>0</v>
      </c>
      <c r="N14" s="143">
        <f t="shared" si="0"/>
        <v>0</v>
      </c>
      <c r="O14" s="50"/>
      <c r="P14" s="143">
        <f t="shared" ref="P14:S14" si="1">SUM(P12:P13)</f>
        <v>0</v>
      </c>
      <c r="Q14" s="143">
        <f t="shared" si="1"/>
        <v>0</v>
      </c>
      <c r="R14" s="143">
        <f t="shared" si="1"/>
        <v>0</v>
      </c>
      <c r="S14" s="143">
        <f t="shared" si="1"/>
        <v>0</v>
      </c>
    </row>
    <row r="15" spans="1:19" ht="17.45" customHeight="1" thickTop="1" x14ac:dyDescent="0.2">
      <c r="A15" s="258" t="s">
        <v>250</v>
      </c>
      <c r="C15" s="137"/>
      <c r="D15" s="133"/>
      <c r="E15" s="133"/>
      <c r="F15" s="133"/>
      <c r="G15" s="133"/>
      <c r="H15" s="138"/>
      <c r="I15" s="138"/>
      <c r="J15" s="138"/>
      <c r="K15" s="138"/>
      <c r="L15" s="140"/>
      <c r="M15" s="140"/>
      <c r="N15" s="138"/>
      <c r="O15" s="50"/>
      <c r="P15" s="136"/>
      <c r="Q15" s="136"/>
      <c r="R15" s="136"/>
      <c r="S15" s="136"/>
    </row>
    <row r="16" spans="1:19" ht="17.45" customHeight="1" x14ac:dyDescent="0.2">
      <c r="A16" s="259"/>
      <c r="C16" s="118" t="s">
        <v>140</v>
      </c>
      <c r="D16" s="119"/>
      <c r="E16" s="119"/>
      <c r="F16" s="119"/>
      <c r="G16" s="119"/>
      <c r="H16" s="106"/>
      <c r="I16" s="106"/>
      <c r="J16" s="120"/>
      <c r="K16" s="120"/>
      <c r="L16" s="121"/>
      <c r="M16" s="121"/>
      <c r="N16" s="120"/>
      <c r="O16" s="75"/>
      <c r="P16" s="121"/>
      <c r="Q16" s="121"/>
      <c r="R16" s="121"/>
      <c r="S16" s="121"/>
    </row>
    <row r="17" spans="1:19" ht="17.45" customHeight="1" x14ac:dyDescent="0.25">
      <c r="A17" s="113"/>
      <c r="C17" s="188"/>
      <c r="D17" s="189"/>
      <c r="E17" s="178"/>
      <c r="F17" s="178"/>
      <c r="G17" s="190">
        <f>DATOS!$E$13</f>
        <v>1</v>
      </c>
      <c r="H17" s="178"/>
      <c r="I17" s="191"/>
      <c r="J17" s="178"/>
      <c r="K17" s="178"/>
      <c r="L17" s="178"/>
      <c r="M17" s="178"/>
      <c r="N17" s="160" t="str">
        <f>IF(H17&amp;J17&amp;K17&amp;L17&amp;M17="","",H17+J17+K17-L17-M17)</f>
        <v/>
      </c>
      <c r="O17" s="17"/>
      <c r="P17" s="160" t="str">
        <f>IF($I17="E",H17,"")</f>
        <v/>
      </c>
      <c r="Q17" s="160">
        <f t="shared" ref="Q17:Q80" si="2">IF($I17=0%,H17,"")</f>
        <v>0</v>
      </c>
      <c r="R17" s="160" t="str">
        <f>IF(OR($I17=8%,$I17=11%),$J17/$I17,"")</f>
        <v/>
      </c>
      <c r="S17" s="160" t="str">
        <f t="shared" ref="S17:S82" si="3">IF(OR($I17=15%,$I17=16%),$J17/$I17,"")</f>
        <v/>
      </c>
    </row>
    <row r="18" spans="1:19" ht="17.45" customHeight="1" x14ac:dyDescent="0.25">
      <c r="A18" s="110"/>
      <c r="C18" s="188"/>
      <c r="D18" s="189"/>
      <c r="E18" s="178"/>
      <c r="F18" s="178"/>
      <c r="G18" s="190">
        <f>DATOS!$E$13</f>
        <v>1</v>
      </c>
      <c r="H18" s="178"/>
      <c r="I18" s="191"/>
      <c r="J18" s="178"/>
      <c r="K18" s="178"/>
      <c r="L18" s="178"/>
      <c r="M18" s="178"/>
      <c r="N18" s="160" t="str">
        <f t="shared" ref="N18:N81" si="4">IF(H18&amp;J18&amp;K18&amp;L18&amp;M18="","",H18+J18+K18-L18-M18)</f>
        <v/>
      </c>
      <c r="O18" s="17"/>
      <c r="P18" s="160" t="str">
        <f t="shared" ref="P18:P81" si="5">IF($I18="E",H18,"")</f>
        <v/>
      </c>
      <c r="Q18" s="160">
        <f t="shared" si="2"/>
        <v>0</v>
      </c>
      <c r="R18" s="160" t="str">
        <f t="shared" ref="R18:R81" si="6">IF(OR($I18=8%,$I18=11%),$J18/$I18,"")</f>
        <v/>
      </c>
      <c r="S18" s="160" t="str">
        <f t="shared" si="3"/>
        <v/>
      </c>
    </row>
    <row r="19" spans="1:19" ht="17.45" customHeight="1" x14ac:dyDescent="0.25">
      <c r="A19" s="110"/>
      <c r="C19" s="188"/>
      <c r="D19" s="189"/>
      <c r="E19" s="178"/>
      <c r="F19" s="178"/>
      <c r="G19" s="190">
        <f>DATOS!$E$13</f>
        <v>1</v>
      </c>
      <c r="H19" s="178"/>
      <c r="I19" s="191"/>
      <c r="J19" s="178"/>
      <c r="K19" s="178"/>
      <c r="L19" s="178"/>
      <c r="M19" s="178"/>
      <c r="N19" s="160" t="str">
        <f t="shared" si="4"/>
        <v/>
      </c>
      <c r="O19" s="17"/>
      <c r="P19" s="160" t="str">
        <f t="shared" si="5"/>
        <v/>
      </c>
      <c r="Q19" s="160">
        <f t="shared" si="2"/>
        <v>0</v>
      </c>
      <c r="R19" s="160" t="str">
        <f t="shared" si="6"/>
        <v/>
      </c>
      <c r="S19" s="160" t="str">
        <f t="shared" si="3"/>
        <v/>
      </c>
    </row>
    <row r="20" spans="1:19" ht="17.45" customHeight="1" x14ac:dyDescent="0.25">
      <c r="A20" s="110"/>
      <c r="C20" s="188"/>
      <c r="D20" s="189"/>
      <c r="E20" s="178"/>
      <c r="F20" s="178"/>
      <c r="G20" s="190">
        <f>DATOS!$E$13</f>
        <v>1</v>
      </c>
      <c r="H20" s="178"/>
      <c r="I20" s="191"/>
      <c r="J20" s="178"/>
      <c r="K20" s="178"/>
      <c r="L20" s="178"/>
      <c r="M20" s="178"/>
      <c r="N20" s="160" t="str">
        <f t="shared" si="4"/>
        <v/>
      </c>
      <c r="O20" s="17"/>
      <c r="P20" s="160" t="str">
        <f t="shared" si="5"/>
        <v/>
      </c>
      <c r="Q20" s="160">
        <f t="shared" si="2"/>
        <v>0</v>
      </c>
      <c r="R20" s="160" t="str">
        <f t="shared" si="6"/>
        <v/>
      </c>
      <c r="S20" s="160" t="str">
        <f t="shared" si="3"/>
        <v/>
      </c>
    </row>
    <row r="21" spans="1:19" ht="17.45" customHeight="1" x14ac:dyDescent="0.25">
      <c r="A21" s="110"/>
      <c r="C21" s="188"/>
      <c r="D21" s="189"/>
      <c r="E21" s="178"/>
      <c r="F21" s="178"/>
      <c r="G21" s="190">
        <f>DATOS!$E$13</f>
        <v>1</v>
      </c>
      <c r="H21" s="178"/>
      <c r="I21" s="191"/>
      <c r="J21" s="178"/>
      <c r="K21" s="178"/>
      <c r="L21" s="178"/>
      <c r="M21" s="178"/>
      <c r="N21" s="160" t="str">
        <f t="shared" si="4"/>
        <v/>
      </c>
      <c r="O21" s="17"/>
      <c r="P21" s="160" t="str">
        <f t="shared" si="5"/>
        <v/>
      </c>
      <c r="Q21" s="160">
        <f t="shared" si="2"/>
        <v>0</v>
      </c>
      <c r="R21" s="160" t="str">
        <f t="shared" si="6"/>
        <v/>
      </c>
      <c r="S21" s="160" t="str">
        <f t="shared" si="3"/>
        <v/>
      </c>
    </row>
    <row r="22" spans="1:19" ht="17.45" customHeight="1" x14ac:dyDescent="0.25">
      <c r="A22" s="110"/>
      <c r="C22" s="188"/>
      <c r="D22" s="189"/>
      <c r="E22" s="178"/>
      <c r="F22" s="178"/>
      <c r="G22" s="190">
        <f>DATOS!$E$13</f>
        <v>1</v>
      </c>
      <c r="H22" s="178"/>
      <c r="I22" s="191"/>
      <c r="J22" s="178"/>
      <c r="K22" s="178"/>
      <c r="L22" s="178"/>
      <c r="M22" s="178"/>
      <c r="N22" s="160" t="str">
        <f t="shared" si="4"/>
        <v/>
      </c>
      <c r="O22" s="17"/>
      <c r="P22" s="160" t="str">
        <f t="shared" si="5"/>
        <v/>
      </c>
      <c r="Q22" s="160">
        <f t="shared" si="2"/>
        <v>0</v>
      </c>
      <c r="R22" s="160" t="str">
        <f t="shared" si="6"/>
        <v/>
      </c>
      <c r="S22" s="160" t="str">
        <f t="shared" si="3"/>
        <v/>
      </c>
    </row>
    <row r="23" spans="1:19" ht="17.45" customHeight="1" x14ac:dyDescent="0.25">
      <c r="A23" s="110"/>
      <c r="C23" s="188"/>
      <c r="D23" s="189"/>
      <c r="E23" s="178"/>
      <c r="F23" s="178"/>
      <c r="G23" s="190">
        <f>DATOS!$E$13</f>
        <v>1</v>
      </c>
      <c r="H23" s="178"/>
      <c r="I23" s="191"/>
      <c r="J23" s="178"/>
      <c r="K23" s="178"/>
      <c r="L23" s="178"/>
      <c r="M23" s="178"/>
      <c r="N23" s="160" t="str">
        <f t="shared" si="4"/>
        <v/>
      </c>
      <c r="O23" s="17"/>
      <c r="P23" s="160" t="str">
        <f t="shared" si="5"/>
        <v/>
      </c>
      <c r="Q23" s="160">
        <f t="shared" si="2"/>
        <v>0</v>
      </c>
      <c r="R23" s="160" t="str">
        <f t="shared" si="6"/>
        <v/>
      </c>
      <c r="S23" s="160" t="str">
        <f t="shared" si="3"/>
        <v/>
      </c>
    </row>
    <row r="24" spans="1:19" ht="17.45" customHeight="1" x14ac:dyDescent="0.25">
      <c r="A24" s="110"/>
      <c r="C24" s="188"/>
      <c r="D24" s="189"/>
      <c r="E24" s="178"/>
      <c r="F24" s="178"/>
      <c r="G24" s="190">
        <f>DATOS!$E$13</f>
        <v>1</v>
      </c>
      <c r="H24" s="178"/>
      <c r="I24" s="191"/>
      <c r="J24" s="178"/>
      <c r="K24" s="178"/>
      <c r="L24" s="178"/>
      <c r="M24" s="178"/>
      <c r="N24" s="160" t="str">
        <f t="shared" si="4"/>
        <v/>
      </c>
      <c r="O24" s="17"/>
      <c r="P24" s="160" t="str">
        <f t="shared" si="5"/>
        <v/>
      </c>
      <c r="Q24" s="160">
        <f t="shared" si="2"/>
        <v>0</v>
      </c>
      <c r="R24" s="160" t="str">
        <f t="shared" si="6"/>
        <v/>
      </c>
      <c r="S24" s="160" t="str">
        <f t="shared" si="3"/>
        <v/>
      </c>
    </row>
    <row r="25" spans="1:19" ht="17.45" customHeight="1" x14ac:dyDescent="0.25">
      <c r="A25" s="110"/>
      <c r="C25" s="188"/>
      <c r="D25" s="189"/>
      <c r="E25" s="178"/>
      <c r="F25" s="178"/>
      <c r="G25" s="190">
        <f>DATOS!$E$13</f>
        <v>1</v>
      </c>
      <c r="H25" s="178"/>
      <c r="I25" s="191"/>
      <c r="J25" s="178"/>
      <c r="K25" s="178"/>
      <c r="L25" s="178"/>
      <c r="M25" s="178"/>
      <c r="N25" s="160" t="str">
        <f t="shared" si="4"/>
        <v/>
      </c>
      <c r="O25" s="17"/>
      <c r="P25" s="160" t="str">
        <f t="shared" si="5"/>
        <v/>
      </c>
      <c r="Q25" s="160">
        <f t="shared" si="2"/>
        <v>0</v>
      </c>
      <c r="R25" s="160" t="str">
        <f t="shared" si="6"/>
        <v/>
      </c>
      <c r="S25" s="160" t="str">
        <f t="shared" si="3"/>
        <v/>
      </c>
    </row>
    <row r="26" spans="1:19" ht="17.45" customHeight="1" x14ac:dyDescent="0.25">
      <c r="A26" s="110"/>
      <c r="C26" s="188"/>
      <c r="D26" s="189"/>
      <c r="E26" s="178"/>
      <c r="F26" s="178"/>
      <c r="G26" s="190">
        <f>DATOS!$E$13</f>
        <v>1</v>
      </c>
      <c r="H26" s="178"/>
      <c r="I26" s="191"/>
      <c r="J26" s="178"/>
      <c r="K26" s="178"/>
      <c r="L26" s="178"/>
      <c r="M26" s="178"/>
      <c r="N26" s="160" t="str">
        <f t="shared" si="4"/>
        <v/>
      </c>
      <c r="O26" s="17"/>
      <c r="P26" s="160" t="str">
        <f t="shared" si="5"/>
        <v/>
      </c>
      <c r="Q26" s="160">
        <f t="shared" si="2"/>
        <v>0</v>
      </c>
      <c r="R26" s="160" t="str">
        <f t="shared" si="6"/>
        <v/>
      </c>
      <c r="S26" s="160" t="str">
        <f t="shared" si="3"/>
        <v/>
      </c>
    </row>
    <row r="27" spans="1:19" ht="17.45" customHeight="1" x14ac:dyDescent="0.25">
      <c r="A27" s="110"/>
      <c r="C27" s="188"/>
      <c r="D27" s="189"/>
      <c r="E27" s="178"/>
      <c r="F27" s="178"/>
      <c r="G27" s="190">
        <f>DATOS!$E$13</f>
        <v>1</v>
      </c>
      <c r="H27" s="178"/>
      <c r="I27" s="191"/>
      <c r="J27" s="178"/>
      <c r="K27" s="178"/>
      <c r="L27" s="178"/>
      <c r="M27" s="178"/>
      <c r="N27" s="160" t="str">
        <f t="shared" si="4"/>
        <v/>
      </c>
      <c r="O27" s="17"/>
      <c r="P27" s="160" t="str">
        <f t="shared" si="5"/>
        <v/>
      </c>
      <c r="Q27" s="160">
        <f t="shared" si="2"/>
        <v>0</v>
      </c>
      <c r="R27" s="160" t="str">
        <f t="shared" si="6"/>
        <v/>
      </c>
      <c r="S27" s="160" t="str">
        <f t="shared" si="3"/>
        <v/>
      </c>
    </row>
    <row r="28" spans="1:19" ht="17.45" customHeight="1" x14ac:dyDescent="0.25">
      <c r="A28" s="111"/>
      <c r="C28" s="188"/>
      <c r="D28" s="189"/>
      <c r="E28" s="178"/>
      <c r="F28" s="178"/>
      <c r="G28" s="190">
        <f>DATOS!$E$13</f>
        <v>1</v>
      </c>
      <c r="H28" s="178"/>
      <c r="I28" s="191"/>
      <c r="J28" s="178"/>
      <c r="K28" s="178"/>
      <c r="L28" s="178"/>
      <c r="M28" s="178"/>
      <c r="N28" s="160" t="str">
        <f t="shared" si="4"/>
        <v/>
      </c>
      <c r="O28" s="17"/>
      <c r="P28" s="160" t="str">
        <f t="shared" si="5"/>
        <v/>
      </c>
      <c r="Q28" s="160">
        <f t="shared" si="2"/>
        <v>0</v>
      </c>
      <c r="R28" s="160" t="str">
        <f t="shared" si="6"/>
        <v/>
      </c>
      <c r="S28" s="160" t="str">
        <f t="shared" si="3"/>
        <v/>
      </c>
    </row>
    <row r="29" spans="1:19" ht="17.45" customHeight="1" x14ac:dyDescent="0.25">
      <c r="A29" s="111"/>
      <c r="C29" s="188"/>
      <c r="D29" s="189"/>
      <c r="E29" s="178"/>
      <c r="F29" s="178"/>
      <c r="G29" s="190">
        <f>DATOS!$E$13</f>
        <v>1</v>
      </c>
      <c r="H29" s="178"/>
      <c r="I29" s="191"/>
      <c r="J29" s="178"/>
      <c r="K29" s="178"/>
      <c r="L29" s="178"/>
      <c r="M29" s="178"/>
      <c r="N29" s="160" t="str">
        <f t="shared" si="4"/>
        <v/>
      </c>
      <c r="O29" s="17"/>
      <c r="P29" s="160" t="str">
        <f t="shared" si="5"/>
        <v/>
      </c>
      <c r="Q29" s="160">
        <f t="shared" si="2"/>
        <v>0</v>
      </c>
      <c r="R29" s="160" t="str">
        <f t="shared" si="6"/>
        <v/>
      </c>
      <c r="S29" s="160" t="str">
        <f t="shared" si="3"/>
        <v/>
      </c>
    </row>
    <row r="30" spans="1:19" ht="17.45" customHeight="1" x14ac:dyDescent="0.25">
      <c r="A30" s="111"/>
      <c r="C30" s="188"/>
      <c r="D30" s="189"/>
      <c r="E30" s="178"/>
      <c r="F30" s="178"/>
      <c r="G30" s="190">
        <f>DATOS!$E$13</f>
        <v>1</v>
      </c>
      <c r="H30" s="178"/>
      <c r="I30" s="191"/>
      <c r="J30" s="178"/>
      <c r="K30" s="178"/>
      <c r="L30" s="178"/>
      <c r="M30" s="178"/>
      <c r="N30" s="160" t="str">
        <f t="shared" si="4"/>
        <v/>
      </c>
      <c r="O30" s="17"/>
      <c r="P30" s="160" t="str">
        <f t="shared" si="5"/>
        <v/>
      </c>
      <c r="Q30" s="160">
        <f t="shared" si="2"/>
        <v>0</v>
      </c>
      <c r="R30" s="160" t="str">
        <f t="shared" si="6"/>
        <v/>
      </c>
      <c r="S30" s="160" t="str">
        <f t="shared" si="3"/>
        <v/>
      </c>
    </row>
    <row r="31" spans="1:19" ht="17.45" customHeight="1" x14ac:dyDescent="0.25">
      <c r="A31" s="111"/>
      <c r="C31" s="188"/>
      <c r="D31" s="189"/>
      <c r="E31" s="178"/>
      <c r="F31" s="178"/>
      <c r="G31" s="190">
        <f>DATOS!$E$13</f>
        <v>1</v>
      </c>
      <c r="H31" s="178"/>
      <c r="I31" s="191"/>
      <c r="J31" s="178"/>
      <c r="K31" s="178"/>
      <c r="L31" s="178"/>
      <c r="M31" s="178"/>
      <c r="N31" s="160" t="str">
        <f t="shared" si="4"/>
        <v/>
      </c>
      <c r="O31" s="17"/>
      <c r="P31" s="160" t="str">
        <f t="shared" si="5"/>
        <v/>
      </c>
      <c r="Q31" s="160">
        <f t="shared" si="2"/>
        <v>0</v>
      </c>
      <c r="R31" s="160" t="str">
        <f t="shared" si="6"/>
        <v/>
      </c>
      <c r="S31" s="160" t="str">
        <f t="shared" si="3"/>
        <v/>
      </c>
    </row>
    <row r="32" spans="1:19" ht="17.45" customHeight="1" x14ac:dyDescent="0.25">
      <c r="A32" s="111"/>
      <c r="C32" s="188"/>
      <c r="D32" s="189"/>
      <c r="E32" s="178"/>
      <c r="F32" s="178"/>
      <c r="G32" s="190">
        <f>DATOS!$E$13</f>
        <v>1</v>
      </c>
      <c r="H32" s="178"/>
      <c r="I32" s="191"/>
      <c r="J32" s="178"/>
      <c r="K32" s="178"/>
      <c r="L32" s="178"/>
      <c r="M32" s="178"/>
      <c r="N32" s="160" t="str">
        <f t="shared" si="4"/>
        <v/>
      </c>
      <c r="O32" s="17"/>
      <c r="P32" s="160" t="str">
        <f t="shared" si="5"/>
        <v/>
      </c>
      <c r="Q32" s="160">
        <f t="shared" si="2"/>
        <v>0</v>
      </c>
      <c r="R32" s="160" t="str">
        <f t="shared" si="6"/>
        <v/>
      </c>
      <c r="S32" s="160" t="str">
        <f t="shared" si="3"/>
        <v/>
      </c>
    </row>
    <row r="33" spans="1:19" ht="17.45" customHeight="1" x14ac:dyDescent="0.25">
      <c r="A33" s="111"/>
      <c r="C33" s="188"/>
      <c r="D33" s="189"/>
      <c r="E33" s="178"/>
      <c r="F33" s="178"/>
      <c r="G33" s="190">
        <f>DATOS!$E$13</f>
        <v>1</v>
      </c>
      <c r="H33" s="178"/>
      <c r="I33" s="191"/>
      <c r="J33" s="178"/>
      <c r="K33" s="178"/>
      <c r="L33" s="178"/>
      <c r="M33" s="178"/>
      <c r="N33" s="160" t="str">
        <f t="shared" si="4"/>
        <v/>
      </c>
      <c r="O33" s="17"/>
      <c r="P33" s="160" t="str">
        <f t="shared" si="5"/>
        <v/>
      </c>
      <c r="Q33" s="160">
        <f t="shared" si="2"/>
        <v>0</v>
      </c>
      <c r="R33" s="160" t="str">
        <f t="shared" si="6"/>
        <v/>
      </c>
      <c r="S33" s="160" t="str">
        <f t="shared" si="3"/>
        <v/>
      </c>
    </row>
    <row r="34" spans="1:19" ht="17.45" customHeight="1" x14ac:dyDescent="0.25">
      <c r="A34" s="111"/>
      <c r="C34" s="188"/>
      <c r="D34" s="189"/>
      <c r="E34" s="178"/>
      <c r="F34" s="178"/>
      <c r="G34" s="190">
        <f>DATOS!$E$13</f>
        <v>1</v>
      </c>
      <c r="H34" s="178"/>
      <c r="I34" s="191"/>
      <c r="J34" s="178"/>
      <c r="K34" s="178"/>
      <c r="L34" s="178"/>
      <c r="M34" s="178"/>
      <c r="N34" s="160" t="str">
        <f t="shared" si="4"/>
        <v/>
      </c>
      <c r="O34" s="17"/>
      <c r="P34" s="160" t="str">
        <f t="shared" si="5"/>
        <v/>
      </c>
      <c r="Q34" s="160">
        <f t="shared" si="2"/>
        <v>0</v>
      </c>
      <c r="R34" s="160" t="str">
        <f t="shared" si="6"/>
        <v/>
      </c>
      <c r="S34" s="160" t="str">
        <f t="shared" si="3"/>
        <v/>
      </c>
    </row>
    <row r="35" spans="1:19" ht="17.45" customHeight="1" x14ac:dyDescent="0.25">
      <c r="A35" s="111"/>
      <c r="C35" s="188"/>
      <c r="D35" s="189"/>
      <c r="E35" s="178"/>
      <c r="F35" s="178"/>
      <c r="G35" s="190">
        <f>DATOS!$E$13</f>
        <v>1</v>
      </c>
      <c r="H35" s="178"/>
      <c r="I35" s="191"/>
      <c r="J35" s="178"/>
      <c r="K35" s="178"/>
      <c r="L35" s="178"/>
      <c r="M35" s="178"/>
      <c r="N35" s="160" t="str">
        <f t="shared" si="4"/>
        <v/>
      </c>
      <c r="O35" s="17"/>
      <c r="P35" s="160" t="str">
        <f t="shared" si="5"/>
        <v/>
      </c>
      <c r="Q35" s="160">
        <f t="shared" si="2"/>
        <v>0</v>
      </c>
      <c r="R35" s="160" t="str">
        <f t="shared" si="6"/>
        <v/>
      </c>
      <c r="S35" s="160" t="str">
        <f t="shared" si="3"/>
        <v/>
      </c>
    </row>
    <row r="36" spans="1:19" ht="17.45" customHeight="1" x14ac:dyDescent="0.25">
      <c r="A36" s="111"/>
      <c r="C36" s="188"/>
      <c r="D36" s="189"/>
      <c r="E36" s="178"/>
      <c r="F36" s="178"/>
      <c r="G36" s="190">
        <f>DATOS!$E$13</f>
        <v>1</v>
      </c>
      <c r="H36" s="178"/>
      <c r="I36" s="191"/>
      <c r="J36" s="178"/>
      <c r="K36" s="178"/>
      <c r="L36" s="178"/>
      <c r="M36" s="178"/>
      <c r="N36" s="160" t="str">
        <f t="shared" si="4"/>
        <v/>
      </c>
      <c r="O36" s="17"/>
      <c r="P36" s="160" t="str">
        <f t="shared" si="5"/>
        <v/>
      </c>
      <c r="Q36" s="160">
        <f t="shared" si="2"/>
        <v>0</v>
      </c>
      <c r="R36" s="160" t="str">
        <f t="shared" si="6"/>
        <v/>
      </c>
      <c r="S36" s="160" t="str">
        <f t="shared" si="3"/>
        <v/>
      </c>
    </row>
    <row r="37" spans="1:19" ht="17.45" customHeight="1" x14ac:dyDescent="0.25">
      <c r="A37" s="111"/>
      <c r="C37" s="188"/>
      <c r="D37" s="189"/>
      <c r="E37" s="178"/>
      <c r="F37" s="178"/>
      <c r="G37" s="190">
        <f>DATOS!$E$13</f>
        <v>1</v>
      </c>
      <c r="H37" s="178"/>
      <c r="I37" s="191"/>
      <c r="J37" s="178"/>
      <c r="K37" s="178"/>
      <c r="L37" s="178"/>
      <c r="M37" s="178"/>
      <c r="N37" s="160" t="str">
        <f t="shared" si="4"/>
        <v/>
      </c>
      <c r="O37" s="17"/>
      <c r="P37" s="160" t="str">
        <f t="shared" si="5"/>
        <v/>
      </c>
      <c r="Q37" s="160">
        <f t="shared" si="2"/>
        <v>0</v>
      </c>
      <c r="R37" s="160" t="str">
        <f t="shared" si="6"/>
        <v/>
      </c>
      <c r="S37" s="160" t="str">
        <f t="shared" si="3"/>
        <v/>
      </c>
    </row>
    <row r="38" spans="1:19" ht="17.45" customHeight="1" x14ac:dyDescent="0.25">
      <c r="A38" s="111"/>
      <c r="C38" s="188"/>
      <c r="D38" s="189"/>
      <c r="E38" s="178"/>
      <c r="F38" s="178"/>
      <c r="G38" s="190">
        <f>DATOS!$E$13</f>
        <v>1</v>
      </c>
      <c r="H38" s="178"/>
      <c r="I38" s="191"/>
      <c r="J38" s="178"/>
      <c r="K38" s="178"/>
      <c r="L38" s="178"/>
      <c r="M38" s="178"/>
      <c r="N38" s="160" t="str">
        <f t="shared" si="4"/>
        <v/>
      </c>
      <c r="O38" s="17"/>
      <c r="P38" s="160" t="str">
        <f t="shared" si="5"/>
        <v/>
      </c>
      <c r="Q38" s="160">
        <f t="shared" si="2"/>
        <v>0</v>
      </c>
      <c r="R38" s="160" t="str">
        <f t="shared" si="6"/>
        <v/>
      </c>
      <c r="S38" s="160" t="str">
        <f t="shared" si="3"/>
        <v/>
      </c>
    </row>
    <row r="39" spans="1:19" ht="17.45" customHeight="1" x14ac:dyDescent="0.25">
      <c r="A39" s="111"/>
      <c r="C39" s="188"/>
      <c r="D39" s="189"/>
      <c r="E39" s="178"/>
      <c r="F39" s="178"/>
      <c r="G39" s="190">
        <f>DATOS!$E$13</f>
        <v>1</v>
      </c>
      <c r="H39" s="178"/>
      <c r="I39" s="191"/>
      <c r="J39" s="178"/>
      <c r="K39" s="178"/>
      <c r="L39" s="178"/>
      <c r="M39" s="178"/>
      <c r="N39" s="160" t="str">
        <f t="shared" si="4"/>
        <v/>
      </c>
      <c r="O39" s="17"/>
      <c r="P39" s="160" t="str">
        <f t="shared" si="5"/>
        <v/>
      </c>
      <c r="Q39" s="160">
        <f t="shared" si="2"/>
        <v>0</v>
      </c>
      <c r="R39" s="160" t="str">
        <f t="shared" si="6"/>
        <v/>
      </c>
      <c r="S39" s="160" t="str">
        <f t="shared" si="3"/>
        <v/>
      </c>
    </row>
    <row r="40" spans="1:19" ht="17.45" customHeight="1" x14ac:dyDescent="0.25">
      <c r="A40" s="111"/>
      <c r="C40" s="188"/>
      <c r="D40" s="189"/>
      <c r="E40" s="178"/>
      <c r="F40" s="178"/>
      <c r="G40" s="190">
        <f>DATOS!$E$13</f>
        <v>1</v>
      </c>
      <c r="H40" s="178"/>
      <c r="I40" s="191"/>
      <c r="J40" s="178"/>
      <c r="K40" s="178"/>
      <c r="L40" s="178"/>
      <c r="M40" s="178"/>
      <c r="N40" s="160" t="str">
        <f t="shared" si="4"/>
        <v/>
      </c>
      <c r="O40" s="17"/>
      <c r="P40" s="160" t="str">
        <f t="shared" si="5"/>
        <v/>
      </c>
      <c r="Q40" s="160">
        <f t="shared" si="2"/>
        <v>0</v>
      </c>
      <c r="R40" s="160" t="str">
        <f t="shared" si="6"/>
        <v/>
      </c>
      <c r="S40" s="160" t="str">
        <f t="shared" si="3"/>
        <v/>
      </c>
    </row>
    <row r="41" spans="1:19" ht="17.45" customHeight="1" x14ac:dyDescent="0.25">
      <c r="A41" s="111"/>
      <c r="C41" s="188"/>
      <c r="D41" s="189"/>
      <c r="E41" s="178"/>
      <c r="F41" s="178"/>
      <c r="G41" s="190">
        <f>DATOS!$E$13</f>
        <v>1</v>
      </c>
      <c r="H41" s="178"/>
      <c r="I41" s="191"/>
      <c r="J41" s="178"/>
      <c r="K41" s="178"/>
      <c r="L41" s="178"/>
      <c r="M41" s="178"/>
      <c r="N41" s="160" t="str">
        <f t="shared" si="4"/>
        <v/>
      </c>
      <c r="O41" s="17"/>
      <c r="P41" s="160" t="str">
        <f t="shared" si="5"/>
        <v/>
      </c>
      <c r="Q41" s="160">
        <f t="shared" si="2"/>
        <v>0</v>
      </c>
      <c r="R41" s="160" t="str">
        <f t="shared" si="6"/>
        <v/>
      </c>
      <c r="S41" s="160" t="str">
        <f t="shared" si="3"/>
        <v/>
      </c>
    </row>
    <row r="42" spans="1:19" ht="17.45" customHeight="1" x14ac:dyDescent="0.25">
      <c r="A42" s="111"/>
      <c r="C42" s="188"/>
      <c r="D42" s="189"/>
      <c r="E42" s="178"/>
      <c r="F42" s="178"/>
      <c r="G42" s="190">
        <f>DATOS!$E$13</f>
        <v>1</v>
      </c>
      <c r="H42" s="178"/>
      <c r="I42" s="191"/>
      <c r="J42" s="178"/>
      <c r="K42" s="178"/>
      <c r="L42" s="178"/>
      <c r="M42" s="178"/>
      <c r="N42" s="160" t="str">
        <f t="shared" si="4"/>
        <v/>
      </c>
      <c r="O42" s="17"/>
      <c r="P42" s="160" t="str">
        <f t="shared" si="5"/>
        <v/>
      </c>
      <c r="Q42" s="160">
        <f t="shared" si="2"/>
        <v>0</v>
      </c>
      <c r="R42" s="160" t="str">
        <f t="shared" si="6"/>
        <v/>
      </c>
      <c r="S42" s="160" t="str">
        <f t="shared" si="3"/>
        <v/>
      </c>
    </row>
    <row r="43" spans="1:19" ht="17.45" customHeight="1" x14ac:dyDescent="0.25">
      <c r="A43" s="111"/>
      <c r="C43" s="188"/>
      <c r="D43" s="189"/>
      <c r="E43" s="178"/>
      <c r="F43" s="178"/>
      <c r="G43" s="190">
        <f>DATOS!$E$13</f>
        <v>1</v>
      </c>
      <c r="H43" s="178"/>
      <c r="I43" s="191"/>
      <c r="J43" s="178"/>
      <c r="K43" s="178"/>
      <c r="L43" s="178"/>
      <c r="M43" s="178"/>
      <c r="N43" s="160" t="str">
        <f t="shared" si="4"/>
        <v/>
      </c>
      <c r="O43" s="17"/>
      <c r="P43" s="160" t="str">
        <f t="shared" si="5"/>
        <v/>
      </c>
      <c r="Q43" s="160">
        <f t="shared" si="2"/>
        <v>0</v>
      </c>
      <c r="R43" s="160" t="str">
        <f t="shared" si="6"/>
        <v/>
      </c>
      <c r="S43" s="160" t="str">
        <f t="shared" si="3"/>
        <v/>
      </c>
    </row>
    <row r="44" spans="1:19" ht="17.45" customHeight="1" x14ac:dyDescent="0.25">
      <c r="A44" s="111"/>
      <c r="C44" s="188"/>
      <c r="D44" s="189"/>
      <c r="E44" s="178"/>
      <c r="F44" s="178"/>
      <c r="G44" s="190">
        <f>DATOS!$E$13</f>
        <v>1</v>
      </c>
      <c r="H44" s="178"/>
      <c r="I44" s="191"/>
      <c r="J44" s="178"/>
      <c r="K44" s="178"/>
      <c r="L44" s="178"/>
      <c r="M44" s="178"/>
      <c r="N44" s="160" t="str">
        <f t="shared" si="4"/>
        <v/>
      </c>
      <c r="O44" s="17"/>
      <c r="P44" s="160" t="str">
        <f t="shared" si="5"/>
        <v/>
      </c>
      <c r="Q44" s="160">
        <f t="shared" si="2"/>
        <v>0</v>
      </c>
      <c r="R44" s="160" t="str">
        <f t="shared" si="6"/>
        <v/>
      </c>
      <c r="S44" s="160" t="str">
        <f t="shared" si="3"/>
        <v/>
      </c>
    </row>
    <row r="45" spans="1:19" ht="17.45" customHeight="1" x14ac:dyDescent="0.25">
      <c r="A45" s="111"/>
      <c r="C45" s="188"/>
      <c r="D45" s="189"/>
      <c r="E45" s="178"/>
      <c r="F45" s="178"/>
      <c r="G45" s="190">
        <f>DATOS!$E$13</f>
        <v>1</v>
      </c>
      <c r="H45" s="178"/>
      <c r="I45" s="191"/>
      <c r="J45" s="178"/>
      <c r="K45" s="178"/>
      <c r="L45" s="178"/>
      <c r="M45" s="178"/>
      <c r="N45" s="160" t="str">
        <f t="shared" si="4"/>
        <v/>
      </c>
      <c r="O45" s="17"/>
      <c r="P45" s="160" t="str">
        <f t="shared" si="5"/>
        <v/>
      </c>
      <c r="Q45" s="160">
        <f t="shared" si="2"/>
        <v>0</v>
      </c>
      <c r="R45" s="160" t="str">
        <f t="shared" si="6"/>
        <v/>
      </c>
      <c r="S45" s="160" t="str">
        <f t="shared" si="3"/>
        <v/>
      </c>
    </row>
    <row r="46" spans="1:19" ht="17.45" customHeight="1" x14ac:dyDescent="0.25">
      <c r="C46" s="188"/>
      <c r="D46" s="189"/>
      <c r="E46" s="178"/>
      <c r="F46" s="178"/>
      <c r="G46" s="190">
        <f>DATOS!$E$13</f>
        <v>1</v>
      </c>
      <c r="H46" s="178"/>
      <c r="I46" s="191"/>
      <c r="J46" s="178"/>
      <c r="K46" s="178"/>
      <c r="L46" s="178"/>
      <c r="M46" s="178"/>
      <c r="N46" s="160" t="str">
        <f t="shared" si="4"/>
        <v/>
      </c>
      <c r="O46" s="17"/>
      <c r="P46" s="160" t="str">
        <f t="shared" si="5"/>
        <v/>
      </c>
      <c r="Q46" s="160">
        <f t="shared" si="2"/>
        <v>0</v>
      </c>
      <c r="R46" s="160" t="str">
        <f t="shared" si="6"/>
        <v/>
      </c>
      <c r="S46" s="160" t="str">
        <f t="shared" si="3"/>
        <v/>
      </c>
    </row>
    <row r="47" spans="1:19" ht="17.45" customHeight="1" x14ac:dyDescent="0.25">
      <c r="C47" s="188"/>
      <c r="D47" s="189"/>
      <c r="E47" s="178"/>
      <c r="F47" s="178"/>
      <c r="G47" s="190">
        <f>DATOS!$E$13</f>
        <v>1</v>
      </c>
      <c r="H47" s="178"/>
      <c r="I47" s="191"/>
      <c r="J47" s="178"/>
      <c r="K47" s="178"/>
      <c r="L47" s="178"/>
      <c r="M47" s="178"/>
      <c r="N47" s="160" t="str">
        <f t="shared" si="4"/>
        <v/>
      </c>
      <c r="O47" s="17"/>
      <c r="P47" s="160" t="str">
        <f t="shared" si="5"/>
        <v/>
      </c>
      <c r="Q47" s="160">
        <f t="shared" si="2"/>
        <v>0</v>
      </c>
      <c r="R47" s="160" t="str">
        <f t="shared" si="6"/>
        <v/>
      </c>
      <c r="S47" s="160" t="str">
        <f t="shared" si="3"/>
        <v/>
      </c>
    </row>
    <row r="48" spans="1:19" ht="17.45" customHeight="1" x14ac:dyDescent="0.25">
      <c r="C48" s="188"/>
      <c r="D48" s="189"/>
      <c r="E48" s="178"/>
      <c r="F48" s="178"/>
      <c r="G48" s="190">
        <f>DATOS!$E$13</f>
        <v>1</v>
      </c>
      <c r="H48" s="178"/>
      <c r="I48" s="191"/>
      <c r="J48" s="178"/>
      <c r="K48" s="178"/>
      <c r="L48" s="178"/>
      <c r="M48" s="178"/>
      <c r="N48" s="160" t="str">
        <f t="shared" si="4"/>
        <v/>
      </c>
      <c r="O48" s="17"/>
      <c r="P48" s="160" t="str">
        <f t="shared" si="5"/>
        <v/>
      </c>
      <c r="Q48" s="160">
        <f t="shared" si="2"/>
        <v>0</v>
      </c>
      <c r="R48" s="160" t="str">
        <f t="shared" si="6"/>
        <v/>
      </c>
      <c r="S48" s="160" t="str">
        <f t="shared" si="3"/>
        <v/>
      </c>
    </row>
    <row r="49" spans="3:19" ht="17.45" customHeight="1" x14ac:dyDescent="0.25">
      <c r="C49" s="188"/>
      <c r="D49" s="189"/>
      <c r="E49" s="178"/>
      <c r="F49" s="178"/>
      <c r="G49" s="190">
        <f>DATOS!$E$13</f>
        <v>1</v>
      </c>
      <c r="H49" s="178"/>
      <c r="I49" s="191"/>
      <c r="J49" s="178"/>
      <c r="K49" s="178"/>
      <c r="L49" s="178"/>
      <c r="M49" s="178"/>
      <c r="N49" s="160" t="str">
        <f t="shared" si="4"/>
        <v/>
      </c>
      <c r="O49" s="17"/>
      <c r="P49" s="160" t="str">
        <f t="shared" si="5"/>
        <v/>
      </c>
      <c r="Q49" s="160">
        <f t="shared" si="2"/>
        <v>0</v>
      </c>
      <c r="R49" s="160" t="str">
        <f t="shared" si="6"/>
        <v/>
      </c>
      <c r="S49" s="160" t="str">
        <f t="shared" si="3"/>
        <v/>
      </c>
    </row>
    <row r="50" spans="3:19" ht="17.45" customHeight="1" x14ac:dyDescent="0.25">
      <c r="C50" s="188"/>
      <c r="D50" s="189"/>
      <c r="E50" s="178"/>
      <c r="F50" s="178"/>
      <c r="G50" s="190">
        <f>DATOS!$E$13</f>
        <v>1</v>
      </c>
      <c r="H50" s="178"/>
      <c r="I50" s="191"/>
      <c r="J50" s="178"/>
      <c r="K50" s="178"/>
      <c r="L50" s="178"/>
      <c r="M50" s="178"/>
      <c r="N50" s="160" t="str">
        <f t="shared" si="4"/>
        <v/>
      </c>
      <c r="O50" s="17"/>
      <c r="P50" s="160" t="str">
        <f t="shared" si="5"/>
        <v/>
      </c>
      <c r="Q50" s="160">
        <f t="shared" si="2"/>
        <v>0</v>
      </c>
      <c r="R50" s="160" t="str">
        <f t="shared" si="6"/>
        <v/>
      </c>
      <c r="S50" s="160" t="str">
        <f t="shared" si="3"/>
        <v/>
      </c>
    </row>
    <row r="51" spans="3:19" ht="17.45" customHeight="1" x14ac:dyDescent="0.25">
      <c r="C51" s="188"/>
      <c r="D51" s="189"/>
      <c r="E51" s="178"/>
      <c r="F51" s="178"/>
      <c r="G51" s="190">
        <f>DATOS!$E$13</f>
        <v>1</v>
      </c>
      <c r="H51" s="178"/>
      <c r="I51" s="191"/>
      <c r="J51" s="178"/>
      <c r="K51" s="178"/>
      <c r="L51" s="178"/>
      <c r="M51" s="178"/>
      <c r="N51" s="160" t="str">
        <f t="shared" si="4"/>
        <v/>
      </c>
      <c r="O51" s="17"/>
      <c r="P51" s="160" t="str">
        <f t="shared" si="5"/>
        <v/>
      </c>
      <c r="Q51" s="160">
        <f t="shared" si="2"/>
        <v>0</v>
      </c>
      <c r="R51" s="160" t="str">
        <f t="shared" si="6"/>
        <v/>
      </c>
      <c r="S51" s="160" t="str">
        <f t="shared" si="3"/>
        <v/>
      </c>
    </row>
    <row r="52" spans="3:19" ht="17.45" customHeight="1" x14ac:dyDescent="0.25">
      <c r="C52" s="188"/>
      <c r="D52" s="189"/>
      <c r="E52" s="178"/>
      <c r="F52" s="178"/>
      <c r="G52" s="190">
        <f>DATOS!$E$13</f>
        <v>1</v>
      </c>
      <c r="H52" s="178"/>
      <c r="I52" s="191"/>
      <c r="J52" s="178"/>
      <c r="K52" s="178"/>
      <c r="L52" s="178"/>
      <c r="M52" s="178"/>
      <c r="N52" s="160" t="str">
        <f t="shared" si="4"/>
        <v/>
      </c>
      <c r="O52" s="17"/>
      <c r="P52" s="160" t="str">
        <f t="shared" si="5"/>
        <v/>
      </c>
      <c r="Q52" s="160">
        <f t="shared" si="2"/>
        <v>0</v>
      </c>
      <c r="R52" s="160" t="str">
        <f t="shared" si="6"/>
        <v/>
      </c>
      <c r="S52" s="160" t="str">
        <f t="shared" si="3"/>
        <v/>
      </c>
    </row>
    <row r="53" spans="3:19" ht="17.45" customHeight="1" x14ac:dyDescent="0.25">
      <c r="C53" s="188"/>
      <c r="D53" s="189"/>
      <c r="E53" s="178"/>
      <c r="F53" s="178"/>
      <c r="G53" s="190">
        <f>DATOS!$E$13</f>
        <v>1</v>
      </c>
      <c r="H53" s="178"/>
      <c r="I53" s="191"/>
      <c r="J53" s="178"/>
      <c r="K53" s="178"/>
      <c r="L53" s="178"/>
      <c r="M53" s="178"/>
      <c r="N53" s="160" t="str">
        <f t="shared" si="4"/>
        <v/>
      </c>
      <c r="O53" s="17"/>
      <c r="P53" s="160" t="str">
        <f t="shared" si="5"/>
        <v/>
      </c>
      <c r="Q53" s="160">
        <f t="shared" si="2"/>
        <v>0</v>
      </c>
      <c r="R53" s="160" t="str">
        <f t="shared" si="6"/>
        <v/>
      </c>
      <c r="S53" s="160" t="str">
        <f t="shared" si="3"/>
        <v/>
      </c>
    </row>
    <row r="54" spans="3:19" ht="17.45" customHeight="1" x14ac:dyDescent="0.25">
      <c r="C54" s="188"/>
      <c r="D54" s="189"/>
      <c r="E54" s="178"/>
      <c r="F54" s="178"/>
      <c r="G54" s="190">
        <f>DATOS!$E$13</f>
        <v>1</v>
      </c>
      <c r="H54" s="178"/>
      <c r="I54" s="191"/>
      <c r="J54" s="178"/>
      <c r="K54" s="178"/>
      <c r="L54" s="178"/>
      <c r="M54" s="178"/>
      <c r="N54" s="160" t="str">
        <f t="shared" si="4"/>
        <v/>
      </c>
      <c r="O54" s="17"/>
      <c r="P54" s="160" t="str">
        <f t="shared" si="5"/>
        <v/>
      </c>
      <c r="Q54" s="160">
        <f t="shared" si="2"/>
        <v>0</v>
      </c>
      <c r="R54" s="160" t="str">
        <f t="shared" si="6"/>
        <v/>
      </c>
      <c r="S54" s="160" t="str">
        <f t="shared" si="3"/>
        <v/>
      </c>
    </row>
    <row r="55" spans="3:19" ht="17.45" customHeight="1" x14ac:dyDescent="0.25">
      <c r="C55" s="188"/>
      <c r="D55" s="189"/>
      <c r="E55" s="178"/>
      <c r="F55" s="178"/>
      <c r="G55" s="190">
        <f>DATOS!$E$13</f>
        <v>1</v>
      </c>
      <c r="H55" s="178"/>
      <c r="I55" s="191"/>
      <c r="J55" s="178"/>
      <c r="K55" s="178"/>
      <c r="L55" s="178"/>
      <c r="M55" s="178"/>
      <c r="N55" s="160" t="str">
        <f t="shared" si="4"/>
        <v/>
      </c>
      <c r="O55" s="17"/>
      <c r="P55" s="160" t="str">
        <f t="shared" si="5"/>
        <v/>
      </c>
      <c r="Q55" s="160">
        <f t="shared" si="2"/>
        <v>0</v>
      </c>
      <c r="R55" s="160" t="str">
        <f t="shared" si="6"/>
        <v/>
      </c>
      <c r="S55" s="160" t="str">
        <f t="shared" si="3"/>
        <v/>
      </c>
    </row>
    <row r="56" spans="3:19" ht="17.45" customHeight="1" x14ac:dyDescent="0.25">
      <c r="C56" s="188"/>
      <c r="D56" s="189"/>
      <c r="E56" s="178"/>
      <c r="F56" s="178"/>
      <c r="G56" s="190">
        <f>DATOS!$E$13</f>
        <v>1</v>
      </c>
      <c r="H56" s="178"/>
      <c r="I56" s="191"/>
      <c r="J56" s="178"/>
      <c r="K56" s="178"/>
      <c r="L56" s="178"/>
      <c r="M56" s="178"/>
      <c r="N56" s="160" t="str">
        <f t="shared" si="4"/>
        <v/>
      </c>
      <c r="O56" s="17"/>
      <c r="P56" s="160" t="str">
        <f t="shared" si="5"/>
        <v/>
      </c>
      <c r="Q56" s="160">
        <f t="shared" si="2"/>
        <v>0</v>
      </c>
      <c r="R56" s="160" t="str">
        <f t="shared" si="6"/>
        <v/>
      </c>
      <c r="S56" s="160" t="str">
        <f t="shared" si="3"/>
        <v/>
      </c>
    </row>
    <row r="57" spans="3:19" ht="17.45" customHeight="1" x14ac:dyDescent="0.25">
      <c r="C57" s="188"/>
      <c r="D57" s="189"/>
      <c r="E57" s="178"/>
      <c r="F57" s="178"/>
      <c r="G57" s="190">
        <f>DATOS!$E$13</f>
        <v>1</v>
      </c>
      <c r="H57" s="178"/>
      <c r="I57" s="191"/>
      <c r="J57" s="178"/>
      <c r="K57" s="178"/>
      <c r="L57" s="178"/>
      <c r="M57" s="178"/>
      <c r="N57" s="160" t="str">
        <f t="shared" si="4"/>
        <v/>
      </c>
      <c r="P57" s="160" t="str">
        <f t="shared" si="5"/>
        <v/>
      </c>
      <c r="Q57" s="160">
        <f t="shared" si="2"/>
        <v>0</v>
      </c>
      <c r="R57" s="160" t="str">
        <f t="shared" si="6"/>
        <v/>
      </c>
      <c r="S57" s="160" t="str">
        <f t="shared" si="3"/>
        <v/>
      </c>
    </row>
    <row r="58" spans="3:19" ht="17.45" customHeight="1" x14ac:dyDescent="0.25">
      <c r="C58" s="188"/>
      <c r="D58" s="189"/>
      <c r="E58" s="178"/>
      <c r="F58" s="178"/>
      <c r="G58" s="190">
        <f>DATOS!$E$13</f>
        <v>1</v>
      </c>
      <c r="H58" s="178"/>
      <c r="I58" s="191"/>
      <c r="J58" s="178"/>
      <c r="K58" s="178"/>
      <c r="L58" s="178"/>
      <c r="M58" s="178"/>
      <c r="N58" s="160" t="str">
        <f t="shared" si="4"/>
        <v/>
      </c>
      <c r="P58" s="160" t="str">
        <f t="shared" si="5"/>
        <v/>
      </c>
      <c r="Q58" s="160">
        <f t="shared" si="2"/>
        <v>0</v>
      </c>
      <c r="R58" s="160" t="str">
        <f t="shared" si="6"/>
        <v/>
      </c>
      <c r="S58" s="160" t="str">
        <f t="shared" si="3"/>
        <v/>
      </c>
    </row>
    <row r="59" spans="3:19" ht="17.45" customHeight="1" x14ac:dyDescent="0.25">
      <c r="C59" s="188"/>
      <c r="D59" s="189"/>
      <c r="E59" s="178"/>
      <c r="F59" s="178"/>
      <c r="G59" s="190">
        <f>DATOS!$E$13</f>
        <v>1</v>
      </c>
      <c r="H59" s="178"/>
      <c r="I59" s="191"/>
      <c r="J59" s="178"/>
      <c r="K59" s="178"/>
      <c r="L59" s="178"/>
      <c r="M59" s="178"/>
      <c r="N59" s="160" t="str">
        <f t="shared" si="4"/>
        <v/>
      </c>
      <c r="P59" s="160" t="str">
        <f t="shared" si="5"/>
        <v/>
      </c>
      <c r="Q59" s="160">
        <f t="shared" si="2"/>
        <v>0</v>
      </c>
      <c r="R59" s="160" t="str">
        <f t="shared" si="6"/>
        <v/>
      </c>
      <c r="S59" s="160" t="str">
        <f t="shared" si="3"/>
        <v/>
      </c>
    </row>
    <row r="60" spans="3:19" ht="17.45" customHeight="1" x14ac:dyDescent="0.25">
      <c r="C60" s="188"/>
      <c r="D60" s="189"/>
      <c r="E60" s="178"/>
      <c r="F60" s="178"/>
      <c r="G60" s="190">
        <f>DATOS!$E$13</f>
        <v>1</v>
      </c>
      <c r="H60" s="178"/>
      <c r="I60" s="191"/>
      <c r="J60" s="178"/>
      <c r="K60" s="178"/>
      <c r="L60" s="178"/>
      <c r="M60" s="178"/>
      <c r="N60" s="160" t="str">
        <f t="shared" si="4"/>
        <v/>
      </c>
      <c r="P60" s="160" t="str">
        <f t="shared" si="5"/>
        <v/>
      </c>
      <c r="Q60" s="160">
        <f t="shared" si="2"/>
        <v>0</v>
      </c>
      <c r="R60" s="160" t="str">
        <f t="shared" si="6"/>
        <v/>
      </c>
      <c r="S60" s="160" t="str">
        <f t="shared" si="3"/>
        <v/>
      </c>
    </row>
    <row r="61" spans="3:19" ht="17.45" customHeight="1" x14ac:dyDescent="0.25">
      <c r="C61" s="188"/>
      <c r="D61" s="189"/>
      <c r="E61" s="178"/>
      <c r="F61" s="178"/>
      <c r="G61" s="190">
        <f>DATOS!$E$13</f>
        <v>1</v>
      </c>
      <c r="H61" s="178"/>
      <c r="I61" s="191"/>
      <c r="J61" s="178"/>
      <c r="K61" s="178"/>
      <c r="L61" s="178"/>
      <c r="M61" s="178"/>
      <c r="N61" s="160" t="str">
        <f t="shared" si="4"/>
        <v/>
      </c>
      <c r="P61" s="160" t="str">
        <f t="shared" si="5"/>
        <v/>
      </c>
      <c r="Q61" s="160">
        <f t="shared" si="2"/>
        <v>0</v>
      </c>
      <c r="R61" s="160" t="str">
        <f t="shared" si="6"/>
        <v/>
      </c>
      <c r="S61" s="160" t="str">
        <f t="shared" si="3"/>
        <v/>
      </c>
    </row>
    <row r="62" spans="3:19" ht="17.45" customHeight="1" x14ac:dyDescent="0.25">
      <c r="C62" s="188"/>
      <c r="D62" s="189"/>
      <c r="E62" s="178"/>
      <c r="F62" s="178"/>
      <c r="G62" s="190">
        <f>DATOS!$E$13</f>
        <v>1</v>
      </c>
      <c r="H62" s="178"/>
      <c r="I62" s="191"/>
      <c r="J62" s="178"/>
      <c r="K62" s="178"/>
      <c r="L62" s="178"/>
      <c r="M62" s="178"/>
      <c r="N62" s="160" t="str">
        <f t="shared" si="4"/>
        <v/>
      </c>
      <c r="P62" s="160" t="str">
        <f t="shared" si="5"/>
        <v/>
      </c>
      <c r="Q62" s="160">
        <f t="shared" si="2"/>
        <v>0</v>
      </c>
      <c r="R62" s="160" t="str">
        <f t="shared" si="6"/>
        <v/>
      </c>
      <c r="S62" s="160" t="str">
        <f t="shared" si="3"/>
        <v/>
      </c>
    </row>
    <row r="63" spans="3:19" ht="17.45" customHeight="1" x14ac:dyDescent="0.25">
      <c r="C63" s="188"/>
      <c r="D63" s="189"/>
      <c r="E63" s="178"/>
      <c r="F63" s="178"/>
      <c r="G63" s="190">
        <f>DATOS!$E$13</f>
        <v>1</v>
      </c>
      <c r="H63" s="178"/>
      <c r="I63" s="191"/>
      <c r="J63" s="178"/>
      <c r="K63" s="178"/>
      <c r="L63" s="178"/>
      <c r="M63" s="178"/>
      <c r="N63" s="160" t="str">
        <f t="shared" si="4"/>
        <v/>
      </c>
      <c r="P63" s="160" t="str">
        <f t="shared" si="5"/>
        <v/>
      </c>
      <c r="Q63" s="160">
        <f t="shared" si="2"/>
        <v>0</v>
      </c>
      <c r="R63" s="160" t="str">
        <f t="shared" si="6"/>
        <v/>
      </c>
      <c r="S63" s="160" t="str">
        <f t="shared" si="3"/>
        <v/>
      </c>
    </row>
    <row r="64" spans="3:19" ht="17.45" customHeight="1" x14ac:dyDescent="0.25">
      <c r="C64" s="188"/>
      <c r="D64" s="189"/>
      <c r="E64" s="178"/>
      <c r="F64" s="178"/>
      <c r="G64" s="190">
        <f>DATOS!$E$13</f>
        <v>1</v>
      </c>
      <c r="H64" s="178"/>
      <c r="I64" s="191"/>
      <c r="J64" s="178"/>
      <c r="K64" s="178"/>
      <c r="L64" s="178"/>
      <c r="M64" s="178"/>
      <c r="N64" s="160" t="str">
        <f t="shared" si="4"/>
        <v/>
      </c>
      <c r="P64" s="160" t="str">
        <f t="shared" si="5"/>
        <v/>
      </c>
      <c r="Q64" s="160">
        <f t="shared" si="2"/>
        <v>0</v>
      </c>
      <c r="R64" s="160" t="str">
        <f t="shared" si="6"/>
        <v/>
      </c>
      <c r="S64" s="160" t="str">
        <f t="shared" si="3"/>
        <v/>
      </c>
    </row>
    <row r="65" spans="3:19" ht="17.45" customHeight="1" x14ac:dyDescent="0.25">
      <c r="C65" s="188"/>
      <c r="D65" s="189"/>
      <c r="E65" s="178"/>
      <c r="F65" s="178"/>
      <c r="G65" s="190">
        <f>DATOS!$E$13</f>
        <v>1</v>
      </c>
      <c r="H65" s="178"/>
      <c r="I65" s="191"/>
      <c r="J65" s="178"/>
      <c r="K65" s="178"/>
      <c r="L65" s="178"/>
      <c r="M65" s="178"/>
      <c r="N65" s="160" t="str">
        <f t="shared" si="4"/>
        <v/>
      </c>
      <c r="P65" s="160" t="str">
        <f t="shared" si="5"/>
        <v/>
      </c>
      <c r="Q65" s="160">
        <f t="shared" si="2"/>
        <v>0</v>
      </c>
      <c r="R65" s="160" t="str">
        <f t="shared" si="6"/>
        <v/>
      </c>
      <c r="S65" s="160" t="str">
        <f t="shared" si="3"/>
        <v/>
      </c>
    </row>
    <row r="66" spans="3:19" ht="17.45" customHeight="1" x14ac:dyDescent="0.25">
      <c r="C66" s="188"/>
      <c r="D66" s="189"/>
      <c r="E66" s="178"/>
      <c r="F66" s="178"/>
      <c r="G66" s="190">
        <f>DATOS!$E$13</f>
        <v>1</v>
      </c>
      <c r="H66" s="178"/>
      <c r="I66" s="191"/>
      <c r="J66" s="178"/>
      <c r="K66" s="178"/>
      <c r="L66" s="178"/>
      <c r="M66" s="178"/>
      <c r="N66" s="160" t="str">
        <f t="shared" si="4"/>
        <v/>
      </c>
      <c r="P66" s="160" t="str">
        <f t="shared" si="5"/>
        <v/>
      </c>
      <c r="Q66" s="160">
        <f t="shared" si="2"/>
        <v>0</v>
      </c>
      <c r="R66" s="160" t="str">
        <f t="shared" si="6"/>
        <v/>
      </c>
      <c r="S66" s="160" t="str">
        <f t="shared" si="3"/>
        <v/>
      </c>
    </row>
    <row r="67" spans="3:19" ht="17.45" customHeight="1" x14ac:dyDescent="0.25">
      <c r="C67" s="188"/>
      <c r="D67" s="189"/>
      <c r="E67" s="178"/>
      <c r="F67" s="178"/>
      <c r="G67" s="190">
        <f>DATOS!$E$13</f>
        <v>1</v>
      </c>
      <c r="H67" s="178"/>
      <c r="I67" s="191"/>
      <c r="J67" s="178"/>
      <c r="K67" s="178"/>
      <c r="L67" s="178"/>
      <c r="M67" s="178"/>
      <c r="N67" s="160" t="str">
        <f t="shared" si="4"/>
        <v/>
      </c>
      <c r="P67" s="160" t="str">
        <f t="shared" si="5"/>
        <v/>
      </c>
      <c r="Q67" s="160">
        <f t="shared" si="2"/>
        <v>0</v>
      </c>
      <c r="R67" s="160" t="str">
        <f t="shared" si="6"/>
        <v/>
      </c>
      <c r="S67" s="160" t="str">
        <f t="shared" si="3"/>
        <v/>
      </c>
    </row>
    <row r="68" spans="3:19" ht="17.45" customHeight="1" x14ac:dyDescent="0.25">
      <c r="C68" s="188"/>
      <c r="D68" s="189"/>
      <c r="E68" s="178"/>
      <c r="F68" s="178"/>
      <c r="G68" s="190">
        <f>DATOS!$E$13</f>
        <v>1</v>
      </c>
      <c r="H68" s="178"/>
      <c r="I68" s="191"/>
      <c r="J68" s="178"/>
      <c r="K68" s="178"/>
      <c r="L68" s="178"/>
      <c r="M68" s="178"/>
      <c r="N68" s="160" t="str">
        <f t="shared" si="4"/>
        <v/>
      </c>
      <c r="P68" s="160" t="str">
        <f t="shared" si="5"/>
        <v/>
      </c>
      <c r="Q68" s="160">
        <f t="shared" si="2"/>
        <v>0</v>
      </c>
      <c r="R68" s="160" t="str">
        <f t="shared" si="6"/>
        <v/>
      </c>
      <c r="S68" s="160" t="str">
        <f t="shared" si="3"/>
        <v/>
      </c>
    </row>
    <row r="69" spans="3:19" ht="17.45" customHeight="1" x14ac:dyDescent="0.25">
      <c r="C69" s="188"/>
      <c r="D69" s="189"/>
      <c r="E69" s="178"/>
      <c r="F69" s="178"/>
      <c r="G69" s="190">
        <f>DATOS!$E$13</f>
        <v>1</v>
      </c>
      <c r="H69" s="178"/>
      <c r="I69" s="191"/>
      <c r="J69" s="178"/>
      <c r="K69" s="178"/>
      <c r="L69" s="178"/>
      <c r="M69" s="178"/>
      <c r="N69" s="160" t="str">
        <f t="shared" si="4"/>
        <v/>
      </c>
      <c r="P69" s="160" t="str">
        <f t="shared" si="5"/>
        <v/>
      </c>
      <c r="Q69" s="160">
        <f t="shared" si="2"/>
        <v>0</v>
      </c>
      <c r="R69" s="160" t="str">
        <f t="shared" si="6"/>
        <v/>
      </c>
      <c r="S69" s="160" t="str">
        <f t="shared" si="3"/>
        <v/>
      </c>
    </row>
    <row r="70" spans="3:19" ht="17.45" customHeight="1" x14ac:dyDescent="0.25">
      <c r="C70" s="188"/>
      <c r="D70" s="189"/>
      <c r="E70" s="178"/>
      <c r="F70" s="178"/>
      <c r="G70" s="190">
        <f>DATOS!$E$13</f>
        <v>1</v>
      </c>
      <c r="H70" s="178"/>
      <c r="I70" s="191"/>
      <c r="J70" s="178"/>
      <c r="K70" s="178"/>
      <c r="L70" s="178"/>
      <c r="M70" s="178"/>
      <c r="N70" s="160" t="str">
        <f t="shared" si="4"/>
        <v/>
      </c>
      <c r="P70" s="160" t="str">
        <f t="shared" si="5"/>
        <v/>
      </c>
      <c r="Q70" s="160">
        <f t="shared" si="2"/>
        <v>0</v>
      </c>
      <c r="R70" s="160" t="str">
        <f t="shared" si="6"/>
        <v/>
      </c>
      <c r="S70" s="160" t="str">
        <f t="shared" si="3"/>
        <v/>
      </c>
    </row>
    <row r="71" spans="3:19" ht="17.45" customHeight="1" x14ac:dyDescent="0.25">
      <c r="C71" s="188"/>
      <c r="D71" s="189"/>
      <c r="E71" s="178"/>
      <c r="F71" s="178"/>
      <c r="G71" s="190">
        <f>DATOS!$E$13</f>
        <v>1</v>
      </c>
      <c r="H71" s="178"/>
      <c r="I71" s="191"/>
      <c r="J71" s="178"/>
      <c r="K71" s="178"/>
      <c r="L71" s="178"/>
      <c r="M71" s="178"/>
      <c r="N71" s="160" t="str">
        <f t="shared" si="4"/>
        <v/>
      </c>
      <c r="P71" s="160" t="str">
        <f t="shared" si="5"/>
        <v/>
      </c>
      <c r="Q71" s="160">
        <f t="shared" si="2"/>
        <v>0</v>
      </c>
      <c r="R71" s="160" t="str">
        <f t="shared" si="6"/>
        <v/>
      </c>
      <c r="S71" s="160" t="str">
        <f t="shared" si="3"/>
        <v/>
      </c>
    </row>
    <row r="72" spans="3:19" ht="17.45" customHeight="1" x14ac:dyDescent="0.25">
      <c r="C72" s="188"/>
      <c r="D72" s="189"/>
      <c r="E72" s="178"/>
      <c r="F72" s="178"/>
      <c r="G72" s="190">
        <f>DATOS!$E$13</f>
        <v>1</v>
      </c>
      <c r="H72" s="178"/>
      <c r="I72" s="191"/>
      <c r="J72" s="178"/>
      <c r="K72" s="178"/>
      <c r="L72" s="178"/>
      <c r="M72" s="178"/>
      <c r="N72" s="160" t="str">
        <f t="shared" si="4"/>
        <v/>
      </c>
      <c r="P72" s="160" t="str">
        <f t="shared" si="5"/>
        <v/>
      </c>
      <c r="Q72" s="160">
        <f t="shared" si="2"/>
        <v>0</v>
      </c>
      <c r="R72" s="160" t="str">
        <f t="shared" si="6"/>
        <v/>
      </c>
      <c r="S72" s="160" t="str">
        <f t="shared" si="3"/>
        <v/>
      </c>
    </row>
    <row r="73" spans="3:19" ht="17.45" customHeight="1" x14ac:dyDescent="0.25">
      <c r="C73" s="188"/>
      <c r="D73" s="189"/>
      <c r="E73" s="178"/>
      <c r="F73" s="178"/>
      <c r="G73" s="190">
        <f>DATOS!$E$13</f>
        <v>1</v>
      </c>
      <c r="H73" s="178"/>
      <c r="I73" s="191"/>
      <c r="J73" s="178"/>
      <c r="K73" s="178"/>
      <c r="L73" s="178"/>
      <c r="M73" s="178"/>
      <c r="N73" s="160" t="str">
        <f t="shared" si="4"/>
        <v/>
      </c>
      <c r="P73" s="160" t="str">
        <f t="shared" si="5"/>
        <v/>
      </c>
      <c r="Q73" s="160">
        <f t="shared" si="2"/>
        <v>0</v>
      </c>
      <c r="R73" s="160" t="str">
        <f t="shared" si="6"/>
        <v/>
      </c>
      <c r="S73" s="160" t="str">
        <f t="shared" si="3"/>
        <v/>
      </c>
    </row>
    <row r="74" spans="3:19" ht="17.45" customHeight="1" x14ac:dyDescent="0.25">
      <c r="C74" s="188"/>
      <c r="D74" s="189"/>
      <c r="E74" s="178"/>
      <c r="F74" s="178"/>
      <c r="G74" s="190">
        <f>DATOS!$E$13</f>
        <v>1</v>
      </c>
      <c r="H74" s="178"/>
      <c r="I74" s="191"/>
      <c r="J74" s="178"/>
      <c r="K74" s="178"/>
      <c r="L74" s="178"/>
      <c r="M74" s="178"/>
      <c r="N74" s="160" t="str">
        <f t="shared" si="4"/>
        <v/>
      </c>
      <c r="P74" s="160" t="str">
        <f t="shared" si="5"/>
        <v/>
      </c>
      <c r="Q74" s="160">
        <f t="shared" si="2"/>
        <v>0</v>
      </c>
      <c r="R74" s="160" t="str">
        <f t="shared" si="6"/>
        <v/>
      </c>
      <c r="S74" s="160" t="str">
        <f t="shared" si="3"/>
        <v/>
      </c>
    </row>
    <row r="75" spans="3:19" ht="17.45" customHeight="1" x14ac:dyDescent="0.25">
      <c r="C75" s="188"/>
      <c r="D75" s="189"/>
      <c r="E75" s="178"/>
      <c r="F75" s="178"/>
      <c r="G75" s="190">
        <f>DATOS!$E$13</f>
        <v>1</v>
      </c>
      <c r="H75" s="178"/>
      <c r="I75" s="191"/>
      <c r="J75" s="178"/>
      <c r="K75" s="178"/>
      <c r="L75" s="178"/>
      <c r="M75" s="178"/>
      <c r="N75" s="160" t="str">
        <f t="shared" si="4"/>
        <v/>
      </c>
      <c r="P75" s="160" t="str">
        <f t="shared" si="5"/>
        <v/>
      </c>
      <c r="Q75" s="160">
        <f t="shared" si="2"/>
        <v>0</v>
      </c>
      <c r="R75" s="160" t="str">
        <f t="shared" si="6"/>
        <v/>
      </c>
      <c r="S75" s="160" t="str">
        <f t="shared" si="3"/>
        <v/>
      </c>
    </row>
    <row r="76" spans="3:19" ht="17.45" customHeight="1" x14ac:dyDescent="0.25">
      <c r="C76" s="188"/>
      <c r="D76" s="189"/>
      <c r="E76" s="178"/>
      <c r="F76" s="178"/>
      <c r="G76" s="190">
        <f>DATOS!$E$13</f>
        <v>1</v>
      </c>
      <c r="H76" s="178"/>
      <c r="I76" s="191"/>
      <c r="J76" s="178"/>
      <c r="K76" s="178"/>
      <c r="L76" s="178"/>
      <c r="M76" s="178"/>
      <c r="N76" s="160" t="str">
        <f t="shared" si="4"/>
        <v/>
      </c>
      <c r="P76" s="160" t="str">
        <f t="shared" si="5"/>
        <v/>
      </c>
      <c r="Q76" s="160">
        <f t="shared" si="2"/>
        <v>0</v>
      </c>
      <c r="R76" s="160" t="str">
        <f t="shared" si="6"/>
        <v/>
      </c>
      <c r="S76" s="160" t="str">
        <f t="shared" si="3"/>
        <v/>
      </c>
    </row>
    <row r="77" spans="3:19" ht="17.45" customHeight="1" x14ac:dyDescent="0.25">
      <c r="C77" s="188"/>
      <c r="D77" s="189"/>
      <c r="E77" s="178"/>
      <c r="F77" s="178"/>
      <c r="G77" s="190">
        <f>DATOS!$E$13</f>
        <v>1</v>
      </c>
      <c r="H77" s="178"/>
      <c r="I77" s="191"/>
      <c r="J77" s="178"/>
      <c r="K77" s="178"/>
      <c r="L77" s="178"/>
      <c r="M77" s="178"/>
      <c r="N77" s="160" t="str">
        <f t="shared" si="4"/>
        <v/>
      </c>
      <c r="P77" s="160" t="str">
        <f t="shared" si="5"/>
        <v/>
      </c>
      <c r="Q77" s="160">
        <f t="shared" si="2"/>
        <v>0</v>
      </c>
      <c r="R77" s="160" t="str">
        <f t="shared" si="6"/>
        <v/>
      </c>
      <c r="S77" s="160" t="str">
        <f t="shared" si="3"/>
        <v/>
      </c>
    </row>
    <row r="78" spans="3:19" ht="17.45" customHeight="1" x14ac:dyDescent="0.25">
      <c r="C78" s="188"/>
      <c r="D78" s="189"/>
      <c r="E78" s="178"/>
      <c r="F78" s="178"/>
      <c r="G78" s="190">
        <f>DATOS!$E$13</f>
        <v>1</v>
      </c>
      <c r="H78" s="178"/>
      <c r="I78" s="191"/>
      <c r="J78" s="178"/>
      <c r="K78" s="178"/>
      <c r="L78" s="178"/>
      <c r="M78" s="178"/>
      <c r="N78" s="160" t="str">
        <f t="shared" si="4"/>
        <v/>
      </c>
      <c r="P78" s="160" t="str">
        <f t="shared" si="5"/>
        <v/>
      </c>
      <c r="Q78" s="160">
        <f t="shared" si="2"/>
        <v>0</v>
      </c>
      <c r="R78" s="160" t="str">
        <f t="shared" si="6"/>
        <v/>
      </c>
      <c r="S78" s="160" t="str">
        <f t="shared" si="3"/>
        <v/>
      </c>
    </row>
    <row r="79" spans="3:19" ht="17.45" customHeight="1" x14ac:dyDescent="0.25">
      <c r="C79" s="188"/>
      <c r="D79" s="189"/>
      <c r="E79" s="178"/>
      <c r="F79" s="178"/>
      <c r="G79" s="190">
        <f>DATOS!$E$13</f>
        <v>1</v>
      </c>
      <c r="H79" s="178"/>
      <c r="I79" s="191"/>
      <c r="J79" s="178"/>
      <c r="K79" s="178"/>
      <c r="L79" s="178"/>
      <c r="M79" s="178"/>
      <c r="N79" s="160" t="str">
        <f t="shared" si="4"/>
        <v/>
      </c>
      <c r="P79" s="160" t="str">
        <f t="shared" si="5"/>
        <v/>
      </c>
      <c r="Q79" s="160">
        <f t="shared" si="2"/>
        <v>0</v>
      </c>
      <c r="R79" s="160" t="str">
        <f t="shared" si="6"/>
        <v/>
      </c>
      <c r="S79" s="160" t="str">
        <f t="shared" si="3"/>
        <v/>
      </c>
    </row>
    <row r="80" spans="3:19" ht="17.45" customHeight="1" x14ac:dyDescent="0.25">
      <c r="C80" s="188"/>
      <c r="D80" s="189"/>
      <c r="E80" s="178"/>
      <c r="F80" s="178"/>
      <c r="G80" s="190">
        <f>DATOS!$E$13</f>
        <v>1</v>
      </c>
      <c r="H80" s="178"/>
      <c r="I80" s="191"/>
      <c r="J80" s="178"/>
      <c r="K80" s="178"/>
      <c r="L80" s="178"/>
      <c r="M80" s="178"/>
      <c r="N80" s="160" t="str">
        <f t="shared" si="4"/>
        <v/>
      </c>
      <c r="P80" s="160" t="str">
        <f t="shared" si="5"/>
        <v/>
      </c>
      <c r="Q80" s="160">
        <f t="shared" si="2"/>
        <v>0</v>
      </c>
      <c r="R80" s="160" t="str">
        <f t="shared" si="6"/>
        <v/>
      </c>
      <c r="S80" s="160" t="str">
        <f t="shared" si="3"/>
        <v/>
      </c>
    </row>
    <row r="81" spans="3:19" ht="17.45" customHeight="1" x14ac:dyDescent="0.25">
      <c r="C81" s="188"/>
      <c r="D81" s="189"/>
      <c r="E81" s="178"/>
      <c r="F81" s="178"/>
      <c r="G81" s="190">
        <f>DATOS!$E$13</f>
        <v>1</v>
      </c>
      <c r="H81" s="178"/>
      <c r="I81" s="191"/>
      <c r="J81" s="178"/>
      <c r="K81" s="178"/>
      <c r="L81" s="178"/>
      <c r="M81" s="178"/>
      <c r="N81" s="160" t="str">
        <f t="shared" si="4"/>
        <v/>
      </c>
      <c r="P81" s="160" t="str">
        <f t="shared" si="5"/>
        <v/>
      </c>
      <c r="Q81" s="160">
        <f t="shared" ref="Q81:Q144" si="7">IF($I81=0%,H81,"")</f>
        <v>0</v>
      </c>
      <c r="R81" s="160" t="str">
        <f t="shared" si="6"/>
        <v/>
      </c>
      <c r="S81" s="160" t="str">
        <f t="shared" si="3"/>
        <v/>
      </c>
    </row>
    <row r="82" spans="3:19" ht="17.45" customHeight="1" x14ac:dyDescent="0.25">
      <c r="C82" s="188"/>
      <c r="D82" s="189"/>
      <c r="E82" s="178"/>
      <c r="F82" s="178"/>
      <c r="G82" s="190">
        <f>DATOS!$E$13</f>
        <v>1</v>
      </c>
      <c r="H82" s="178"/>
      <c r="I82" s="191"/>
      <c r="J82" s="178"/>
      <c r="K82" s="178"/>
      <c r="L82" s="178"/>
      <c r="M82" s="178"/>
      <c r="N82" s="160" t="str">
        <f t="shared" ref="N82:N145" si="8">IF(H82&amp;J82&amp;K82&amp;L82&amp;M82="","",H82+J82+K82-L82-M82)</f>
        <v/>
      </c>
      <c r="P82" s="160" t="str">
        <f t="shared" ref="P82:P145" si="9">IF($I82="E",H82,"")</f>
        <v/>
      </c>
      <c r="Q82" s="160">
        <f t="shared" si="7"/>
        <v>0</v>
      </c>
      <c r="R82" s="160" t="str">
        <f t="shared" ref="R82:R145" si="10">IF(OR($I82=8%,$I82=11%),$J82/$I82,"")</f>
        <v/>
      </c>
      <c r="S82" s="160" t="str">
        <f t="shared" si="3"/>
        <v/>
      </c>
    </row>
    <row r="83" spans="3:19" ht="17.45" customHeight="1" x14ac:dyDescent="0.25">
      <c r="C83" s="188"/>
      <c r="D83" s="189"/>
      <c r="E83" s="178"/>
      <c r="F83" s="178"/>
      <c r="G83" s="190">
        <f>DATOS!$E$13</f>
        <v>1</v>
      </c>
      <c r="H83" s="178"/>
      <c r="I83" s="191"/>
      <c r="J83" s="178"/>
      <c r="K83" s="178"/>
      <c r="L83" s="178"/>
      <c r="M83" s="178"/>
      <c r="N83" s="160" t="str">
        <f t="shared" si="8"/>
        <v/>
      </c>
      <c r="P83" s="160" t="str">
        <f t="shared" si="9"/>
        <v/>
      </c>
      <c r="Q83" s="160">
        <f t="shared" si="7"/>
        <v>0</v>
      </c>
      <c r="R83" s="160" t="str">
        <f t="shared" si="10"/>
        <v/>
      </c>
      <c r="S83" s="160" t="str">
        <f t="shared" ref="S83:S146" si="11">IF(OR($I83=15%,$I83=16%),$J83/$I83,"")</f>
        <v/>
      </c>
    </row>
    <row r="84" spans="3:19" ht="17.45" customHeight="1" x14ac:dyDescent="0.25">
      <c r="C84" s="188"/>
      <c r="D84" s="189"/>
      <c r="E84" s="178"/>
      <c r="F84" s="178"/>
      <c r="G84" s="190">
        <f>DATOS!$E$13</f>
        <v>1</v>
      </c>
      <c r="H84" s="178"/>
      <c r="I84" s="191"/>
      <c r="J84" s="178"/>
      <c r="K84" s="178"/>
      <c r="L84" s="178"/>
      <c r="M84" s="178"/>
      <c r="N84" s="160" t="str">
        <f t="shared" si="8"/>
        <v/>
      </c>
      <c r="P84" s="160" t="str">
        <f t="shared" si="9"/>
        <v/>
      </c>
      <c r="Q84" s="160">
        <f t="shared" si="7"/>
        <v>0</v>
      </c>
      <c r="R84" s="160" t="str">
        <f t="shared" si="10"/>
        <v/>
      </c>
      <c r="S84" s="160" t="str">
        <f t="shared" si="11"/>
        <v/>
      </c>
    </row>
    <row r="85" spans="3:19" ht="17.45" customHeight="1" x14ac:dyDescent="0.25">
      <c r="C85" s="188"/>
      <c r="D85" s="189"/>
      <c r="E85" s="178"/>
      <c r="F85" s="178"/>
      <c r="G85" s="190">
        <f>DATOS!$E$13</f>
        <v>1</v>
      </c>
      <c r="H85" s="178"/>
      <c r="I85" s="191"/>
      <c r="J85" s="178"/>
      <c r="K85" s="178"/>
      <c r="L85" s="178"/>
      <c r="M85" s="178"/>
      <c r="N85" s="160" t="str">
        <f t="shared" si="8"/>
        <v/>
      </c>
      <c r="P85" s="160" t="str">
        <f t="shared" si="9"/>
        <v/>
      </c>
      <c r="Q85" s="160">
        <f t="shared" si="7"/>
        <v>0</v>
      </c>
      <c r="R85" s="160" t="str">
        <f t="shared" si="10"/>
        <v/>
      </c>
      <c r="S85" s="160" t="str">
        <f t="shared" si="11"/>
        <v/>
      </c>
    </row>
    <row r="86" spans="3:19" ht="17.45" customHeight="1" x14ac:dyDescent="0.25">
      <c r="C86" s="188"/>
      <c r="D86" s="189"/>
      <c r="E86" s="178"/>
      <c r="F86" s="178"/>
      <c r="G86" s="190">
        <f>DATOS!$E$13</f>
        <v>1</v>
      </c>
      <c r="H86" s="178"/>
      <c r="I86" s="191"/>
      <c r="J86" s="178"/>
      <c r="K86" s="178"/>
      <c r="L86" s="178"/>
      <c r="M86" s="178"/>
      <c r="N86" s="160" t="str">
        <f t="shared" si="8"/>
        <v/>
      </c>
      <c r="P86" s="160" t="str">
        <f t="shared" si="9"/>
        <v/>
      </c>
      <c r="Q86" s="160">
        <f t="shared" si="7"/>
        <v>0</v>
      </c>
      <c r="R86" s="160" t="str">
        <f t="shared" si="10"/>
        <v/>
      </c>
      <c r="S86" s="160" t="str">
        <f t="shared" si="11"/>
        <v/>
      </c>
    </row>
    <row r="87" spans="3:19" ht="17.45" customHeight="1" x14ac:dyDescent="0.25">
      <c r="C87" s="188"/>
      <c r="D87" s="189"/>
      <c r="E87" s="178"/>
      <c r="F87" s="178"/>
      <c r="G87" s="190">
        <f>DATOS!$E$13</f>
        <v>1</v>
      </c>
      <c r="H87" s="178"/>
      <c r="I87" s="191"/>
      <c r="J87" s="178"/>
      <c r="K87" s="178"/>
      <c r="L87" s="178"/>
      <c r="M87" s="178"/>
      <c r="N87" s="160" t="str">
        <f t="shared" si="8"/>
        <v/>
      </c>
      <c r="P87" s="160" t="str">
        <f t="shared" si="9"/>
        <v/>
      </c>
      <c r="Q87" s="160">
        <f t="shared" si="7"/>
        <v>0</v>
      </c>
      <c r="R87" s="160" t="str">
        <f t="shared" si="10"/>
        <v/>
      </c>
      <c r="S87" s="160" t="str">
        <f t="shared" si="11"/>
        <v/>
      </c>
    </row>
    <row r="88" spans="3:19" ht="17.45" customHeight="1" x14ac:dyDescent="0.25">
      <c r="C88" s="188"/>
      <c r="D88" s="189"/>
      <c r="E88" s="178"/>
      <c r="F88" s="178"/>
      <c r="G88" s="190">
        <f>DATOS!$E$13</f>
        <v>1</v>
      </c>
      <c r="H88" s="178"/>
      <c r="I88" s="191"/>
      <c r="J88" s="178"/>
      <c r="K88" s="178"/>
      <c r="L88" s="178"/>
      <c r="M88" s="178"/>
      <c r="N88" s="160" t="str">
        <f t="shared" si="8"/>
        <v/>
      </c>
      <c r="P88" s="160" t="str">
        <f t="shared" si="9"/>
        <v/>
      </c>
      <c r="Q88" s="160">
        <f t="shared" si="7"/>
        <v>0</v>
      </c>
      <c r="R88" s="160" t="str">
        <f t="shared" si="10"/>
        <v/>
      </c>
      <c r="S88" s="160" t="str">
        <f t="shared" si="11"/>
        <v/>
      </c>
    </row>
    <row r="89" spans="3:19" ht="17.45" customHeight="1" x14ac:dyDescent="0.25">
      <c r="C89" s="188"/>
      <c r="D89" s="189"/>
      <c r="E89" s="178"/>
      <c r="F89" s="178"/>
      <c r="G89" s="190">
        <f>DATOS!$E$13</f>
        <v>1</v>
      </c>
      <c r="H89" s="178"/>
      <c r="I89" s="191"/>
      <c r="J89" s="178"/>
      <c r="K89" s="178"/>
      <c r="L89" s="178"/>
      <c r="M89" s="178"/>
      <c r="N89" s="160" t="str">
        <f t="shared" si="8"/>
        <v/>
      </c>
      <c r="P89" s="160" t="str">
        <f t="shared" si="9"/>
        <v/>
      </c>
      <c r="Q89" s="160">
        <f t="shared" si="7"/>
        <v>0</v>
      </c>
      <c r="R89" s="160" t="str">
        <f t="shared" si="10"/>
        <v/>
      </c>
      <c r="S89" s="160" t="str">
        <f t="shared" si="11"/>
        <v/>
      </c>
    </row>
    <row r="90" spans="3:19" ht="17.45" customHeight="1" x14ac:dyDescent="0.25">
      <c r="C90" s="188"/>
      <c r="D90" s="189"/>
      <c r="E90" s="178"/>
      <c r="F90" s="178"/>
      <c r="G90" s="190">
        <f>DATOS!$E$13</f>
        <v>1</v>
      </c>
      <c r="H90" s="178"/>
      <c r="I90" s="191"/>
      <c r="J90" s="178"/>
      <c r="K90" s="178"/>
      <c r="L90" s="178"/>
      <c r="M90" s="178"/>
      <c r="N90" s="160" t="str">
        <f t="shared" si="8"/>
        <v/>
      </c>
      <c r="P90" s="160" t="str">
        <f t="shared" si="9"/>
        <v/>
      </c>
      <c r="Q90" s="160">
        <f t="shared" si="7"/>
        <v>0</v>
      </c>
      <c r="R90" s="160" t="str">
        <f t="shared" si="10"/>
        <v/>
      </c>
      <c r="S90" s="160" t="str">
        <f t="shared" si="11"/>
        <v/>
      </c>
    </row>
    <row r="91" spans="3:19" ht="17.45" customHeight="1" x14ac:dyDescent="0.25">
      <c r="C91" s="188"/>
      <c r="D91" s="189"/>
      <c r="E91" s="178"/>
      <c r="F91" s="178"/>
      <c r="G91" s="190">
        <f>DATOS!$E$13</f>
        <v>1</v>
      </c>
      <c r="H91" s="178"/>
      <c r="I91" s="191"/>
      <c r="J91" s="178"/>
      <c r="K91" s="178"/>
      <c r="L91" s="178"/>
      <c r="M91" s="178"/>
      <c r="N91" s="160" t="str">
        <f t="shared" si="8"/>
        <v/>
      </c>
      <c r="P91" s="160" t="str">
        <f t="shared" si="9"/>
        <v/>
      </c>
      <c r="Q91" s="160">
        <f t="shared" si="7"/>
        <v>0</v>
      </c>
      <c r="R91" s="160" t="str">
        <f t="shared" si="10"/>
        <v/>
      </c>
      <c r="S91" s="160" t="str">
        <f t="shared" si="11"/>
        <v/>
      </c>
    </row>
    <row r="92" spans="3:19" ht="17.45" customHeight="1" x14ac:dyDescent="0.25">
      <c r="C92" s="188"/>
      <c r="D92" s="189"/>
      <c r="E92" s="178"/>
      <c r="F92" s="178"/>
      <c r="G92" s="190">
        <f>DATOS!$E$13</f>
        <v>1</v>
      </c>
      <c r="H92" s="178"/>
      <c r="I92" s="191"/>
      <c r="J92" s="178"/>
      <c r="K92" s="178"/>
      <c r="L92" s="178"/>
      <c r="M92" s="178"/>
      <c r="N92" s="160" t="str">
        <f t="shared" si="8"/>
        <v/>
      </c>
      <c r="P92" s="160" t="str">
        <f t="shared" si="9"/>
        <v/>
      </c>
      <c r="Q92" s="160">
        <f t="shared" si="7"/>
        <v>0</v>
      </c>
      <c r="R92" s="160" t="str">
        <f t="shared" si="10"/>
        <v/>
      </c>
      <c r="S92" s="160" t="str">
        <f t="shared" si="11"/>
        <v/>
      </c>
    </row>
    <row r="93" spans="3:19" ht="17.45" customHeight="1" x14ac:dyDescent="0.25">
      <c r="C93" s="188"/>
      <c r="D93" s="189"/>
      <c r="E93" s="178"/>
      <c r="F93" s="178"/>
      <c r="G93" s="190">
        <f>DATOS!$E$13</f>
        <v>1</v>
      </c>
      <c r="H93" s="178"/>
      <c r="I93" s="191"/>
      <c r="J93" s="178"/>
      <c r="K93" s="178"/>
      <c r="L93" s="178"/>
      <c r="M93" s="178"/>
      <c r="N93" s="160" t="str">
        <f t="shared" si="8"/>
        <v/>
      </c>
      <c r="P93" s="160" t="str">
        <f t="shared" si="9"/>
        <v/>
      </c>
      <c r="Q93" s="160">
        <f t="shared" si="7"/>
        <v>0</v>
      </c>
      <c r="R93" s="160" t="str">
        <f t="shared" si="10"/>
        <v/>
      </c>
      <c r="S93" s="160" t="str">
        <f t="shared" si="11"/>
        <v/>
      </c>
    </row>
    <row r="94" spans="3:19" ht="17.45" customHeight="1" x14ac:dyDescent="0.25">
      <c r="C94" s="188"/>
      <c r="D94" s="189"/>
      <c r="E94" s="178"/>
      <c r="F94" s="178"/>
      <c r="G94" s="190">
        <f>DATOS!$E$13</f>
        <v>1</v>
      </c>
      <c r="H94" s="178"/>
      <c r="I94" s="191"/>
      <c r="J94" s="178"/>
      <c r="K94" s="178"/>
      <c r="L94" s="178"/>
      <c r="M94" s="178"/>
      <c r="N94" s="160" t="str">
        <f t="shared" si="8"/>
        <v/>
      </c>
      <c r="P94" s="160" t="str">
        <f t="shared" si="9"/>
        <v/>
      </c>
      <c r="Q94" s="160">
        <f t="shared" si="7"/>
        <v>0</v>
      </c>
      <c r="R94" s="160" t="str">
        <f t="shared" si="10"/>
        <v/>
      </c>
      <c r="S94" s="160" t="str">
        <f t="shared" si="11"/>
        <v/>
      </c>
    </row>
    <row r="95" spans="3:19" ht="17.45" customHeight="1" x14ac:dyDescent="0.25">
      <c r="C95" s="188"/>
      <c r="D95" s="189"/>
      <c r="E95" s="178"/>
      <c r="F95" s="178"/>
      <c r="G95" s="190">
        <f>DATOS!$E$13</f>
        <v>1</v>
      </c>
      <c r="H95" s="178"/>
      <c r="I95" s="191"/>
      <c r="J95" s="178"/>
      <c r="K95" s="178"/>
      <c r="L95" s="178"/>
      <c r="M95" s="178"/>
      <c r="N95" s="160" t="str">
        <f t="shared" si="8"/>
        <v/>
      </c>
      <c r="P95" s="160" t="str">
        <f t="shared" si="9"/>
        <v/>
      </c>
      <c r="Q95" s="160">
        <f t="shared" si="7"/>
        <v>0</v>
      </c>
      <c r="R95" s="160" t="str">
        <f t="shared" si="10"/>
        <v/>
      </c>
      <c r="S95" s="160" t="str">
        <f t="shared" si="11"/>
        <v/>
      </c>
    </row>
    <row r="96" spans="3:19" ht="17.45" customHeight="1" x14ac:dyDescent="0.25">
      <c r="C96" s="188"/>
      <c r="D96" s="189"/>
      <c r="E96" s="178"/>
      <c r="F96" s="178"/>
      <c r="G96" s="190">
        <f>DATOS!$E$13</f>
        <v>1</v>
      </c>
      <c r="H96" s="178"/>
      <c r="I96" s="191"/>
      <c r="J96" s="178"/>
      <c r="K96" s="178"/>
      <c r="L96" s="178"/>
      <c r="M96" s="178"/>
      <c r="N96" s="160" t="str">
        <f t="shared" si="8"/>
        <v/>
      </c>
      <c r="P96" s="160" t="str">
        <f t="shared" si="9"/>
        <v/>
      </c>
      <c r="Q96" s="160">
        <f t="shared" si="7"/>
        <v>0</v>
      </c>
      <c r="R96" s="160" t="str">
        <f t="shared" si="10"/>
        <v/>
      </c>
      <c r="S96" s="160" t="str">
        <f t="shared" si="11"/>
        <v/>
      </c>
    </row>
    <row r="97" spans="3:19" ht="17.45" customHeight="1" x14ac:dyDescent="0.25">
      <c r="C97" s="188"/>
      <c r="D97" s="189"/>
      <c r="E97" s="178"/>
      <c r="F97" s="178"/>
      <c r="G97" s="190">
        <f>DATOS!$E$13</f>
        <v>1</v>
      </c>
      <c r="H97" s="178"/>
      <c r="I97" s="191"/>
      <c r="J97" s="178"/>
      <c r="K97" s="178"/>
      <c r="L97" s="178"/>
      <c r="M97" s="178"/>
      <c r="N97" s="160" t="str">
        <f t="shared" si="8"/>
        <v/>
      </c>
      <c r="P97" s="160" t="str">
        <f t="shared" si="9"/>
        <v/>
      </c>
      <c r="Q97" s="160">
        <f t="shared" si="7"/>
        <v>0</v>
      </c>
      <c r="R97" s="160" t="str">
        <f t="shared" si="10"/>
        <v/>
      </c>
      <c r="S97" s="160" t="str">
        <f t="shared" si="11"/>
        <v/>
      </c>
    </row>
    <row r="98" spans="3:19" ht="17.45" customHeight="1" x14ac:dyDescent="0.25">
      <c r="C98" s="188"/>
      <c r="D98" s="189"/>
      <c r="E98" s="178"/>
      <c r="F98" s="178"/>
      <c r="G98" s="190">
        <f>DATOS!$E$13</f>
        <v>1</v>
      </c>
      <c r="H98" s="178"/>
      <c r="I98" s="191"/>
      <c r="J98" s="178"/>
      <c r="K98" s="178"/>
      <c r="L98" s="178"/>
      <c r="M98" s="178"/>
      <c r="N98" s="160" t="str">
        <f t="shared" si="8"/>
        <v/>
      </c>
      <c r="P98" s="160" t="str">
        <f t="shared" si="9"/>
        <v/>
      </c>
      <c r="Q98" s="160">
        <f t="shared" si="7"/>
        <v>0</v>
      </c>
      <c r="R98" s="160" t="str">
        <f t="shared" si="10"/>
        <v/>
      </c>
      <c r="S98" s="160" t="str">
        <f t="shared" si="11"/>
        <v/>
      </c>
    </row>
    <row r="99" spans="3:19" ht="17.45" customHeight="1" x14ac:dyDescent="0.25">
      <c r="C99" s="188"/>
      <c r="D99" s="189"/>
      <c r="E99" s="178"/>
      <c r="F99" s="178"/>
      <c r="G99" s="190">
        <f>DATOS!$E$13</f>
        <v>1</v>
      </c>
      <c r="H99" s="178"/>
      <c r="I99" s="191"/>
      <c r="J99" s="178"/>
      <c r="K99" s="178"/>
      <c r="L99" s="178"/>
      <c r="M99" s="178"/>
      <c r="N99" s="160" t="str">
        <f t="shared" si="8"/>
        <v/>
      </c>
      <c r="P99" s="160" t="str">
        <f t="shared" si="9"/>
        <v/>
      </c>
      <c r="Q99" s="160">
        <f t="shared" si="7"/>
        <v>0</v>
      </c>
      <c r="R99" s="160" t="str">
        <f t="shared" si="10"/>
        <v/>
      </c>
      <c r="S99" s="160" t="str">
        <f t="shared" si="11"/>
        <v/>
      </c>
    </row>
    <row r="100" spans="3:19" ht="17.45" customHeight="1" x14ac:dyDescent="0.25">
      <c r="C100" s="188"/>
      <c r="D100" s="189"/>
      <c r="E100" s="178"/>
      <c r="F100" s="178"/>
      <c r="G100" s="190">
        <f>DATOS!$E$13</f>
        <v>1</v>
      </c>
      <c r="H100" s="178"/>
      <c r="I100" s="191"/>
      <c r="J100" s="178"/>
      <c r="K100" s="178"/>
      <c r="L100" s="178"/>
      <c r="M100" s="178"/>
      <c r="N100" s="160" t="str">
        <f t="shared" si="8"/>
        <v/>
      </c>
      <c r="P100" s="160" t="str">
        <f t="shared" si="9"/>
        <v/>
      </c>
      <c r="Q100" s="160">
        <f t="shared" si="7"/>
        <v>0</v>
      </c>
      <c r="R100" s="160" t="str">
        <f t="shared" si="10"/>
        <v/>
      </c>
      <c r="S100" s="160" t="str">
        <f t="shared" si="11"/>
        <v/>
      </c>
    </row>
    <row r="101" spans="3:19" ht="17.45" customHeight="1" x14ac:dyDescent="0.25">
      <c r="C101" s="188"/>
      <c r="D101" s="189"/>
      <c r="E101" s="178"/>
      <c r="F101" s="178"/>
      <c r="G101" s="190">
        <f>DATOS!$E$13</f>
        <v>1</v>
      </c>
      <c r="H101" s="178"/>
      <c r="I101" s="191"/>
      <c r="J101" s="178"/>
      <c r="K101" s="178"/>
      <c r="L101" s="178"/>
      <c r="M101" s="178"/>
      <c r="N101" s="160" t="str">
        <f t="shared" si="8"/>
        <v/>
      </c>
      <c r="P101" s="160" t="str">
        <f t="shared" si="9"/>
        <v/>
      </c>
      <c r="Q101" s="160">
        <f t="shared" si="7"/>
        <v>0</v>
      </c>
      <c r="R101" s="160" t="str">
        <f t="shared" si="10"/>
        <v/>
      </c>
      <c r="S101" s="160" t="str">
        <f t="shared" si="11"/>
        <v/>
      </c>
    </row>
    <row r="102" spans="3:19" ht="17.45" customHeight="1" x14ac:dyDescent="0.25">
      <c r="C102" s="188"/>
      <c r="D102" s="189"/>
      <c r="E102" s="178"/>
      <c r="F102" s="178"/>
      <c r="G102" s="190">
        <f>DATOS!$E$13</f>
        <v>1</v>
      </c>
      <c r="H102" s="178"/>
      <c r="I102" s="191"/>
      <c r="J102" s="178"/>
      <c r="K102" s="178"/>
      <c r="L102" s="178"/>
      <c r="M102" s="178"/>
      <c r="N102" s="160" t="str">
        <f t="shared" si="8"/>
        <v/>
      </c>
      <c r="P102" s="160" t="str">
        <f t="shared" si="9"/>
        <v/>
      </c>
      <c r="Q102" s="160">
        <f t="shared" si="7"/>
        <v>0</v>
      </c>
      <c r="R102" s="160" t="str">
        <f t="shared" si="10"/>
        <v/>
      </c>
      <c r="S102" s="160" t="str">
        <f t="shared" si="11"/>
        <v/>
      </c>
    </row>
    <row r="103" spans="3:19" ht="17.45" customHeight="1" x14ac:dyDescent="0.25">
      <c r="C103" s="188"/>
      <c r="D103" s="189"/>
      <c r="E103" s="178"/>
      <c r="F103" s="178"/>
      <c r="G103" s="190">
        <f>DATOS!$E$13</f>
        <v>1</v>
      </c>
      <c r="H103" s="178"/>
      <c r="I103" s="191"/>
      <c r="J103" s="178"/>
      <c r="K103" s="178"/>
      <c r="L103" s="178"/>
      <c r="M103" s="178"/>
      <c r="N103" s="160" t="str">
        <f t="shared" si="8"/>
        <v/>
      </c>
      <c r="P103" s="160" t="str">
        <f t="shared" si="9"/>
        <v/>
      </c>
      <c r="Q103" s="160">
        <f t="shared" si="7"/>
        <v>0</v>
      </c>
      <c r="R103" s="160" t="str">
        <f t="shared" si="10"/>
        <v/>
      </c>
      <c r="S103" s="160" t="str">
        <f t="shared" si="11"/>
        <v/>
      </c>
    </row>
    <row r="104" spans="3:19" ht="17.45" customHeight="1" x14ac:dyDescent="0.25">
      <c r="C104" s="188"/>
      <c r="D104" s="189"/>
      <c r="E104" s="178"/>
      <c r="F104" s="178"/>
      <c r="G104" s="190">
        <f>DATOS!$E$13</f>
        <v>1</v>
      </c>
      <c r="H104" s="178"/>
      <c r="I104" s="191"/>
      <c r="J104" s="178"/>
      <c r="K104" s="178"/>
      <c r="L104" s="178"/>
      <c r="M104" s="178"/>
      <c r="N104" s="160" t="str">
        <f t="shared" si="8"/>
        <v/>
      </c>
      <c r="P104" s="160" t="str">
        <f t="shared" si="9"/>
        <v/>
      </c>
      <c r="Q104" s="160">
        <f t="shared" si="7"/>
        <v>0</v>
      </c>
      <c r="R104" s="160" t="str">
        <f t="shared" si="10"/>
        <v/>
      </c>
      <c r="S104" s="160" t="str">
        <f t="shared" si="11"/>
        <v/>
      </c>
    </row>
    <row r="105" spans="3:19" ht="17.45" customHeight="1" x14ac:dyDescent="0.25">
      <c r="C105" s="188"/>
      <c r="D105" s="189"/>
      <c r="E105" s="178"/>
      <c r="F105" s="178"/>
      <c r="G105" s="190">
        <f>DATOS!$E$13</f>
        <v>1</v>
      </c>
      <c r="H105" s="178"/>
      <c r="I105" s="191"/>
      <c r="J105" s="178"/>
      <c r="K105" s="178"/>
      <c r="L105" s="178"/>
      <c r="M105" s="178"/>
      <c r="N105" s="160" t="str">
        <f t="shared" si="8"/>
        <v/>
      </c>
      <c r="P105" s="160" t="str">
        <f t="shared" si="9"/>
        <v/>
      </c>
      <c r="Q105" s="160">
        <f t="shared" si="7"/>
        <v>0</v>
      </c>
      <c r="R105" s="160" t="str">
        <f t="shared" si="10"/>
        <v/>
      </c>
      <c r="S105" s="160" t="str">
        <f t="shared" si="11"/>
        <v/>
      </c>
    </row>
    <row r="106" spans="3:19" ht="17.45" customHeight="1" x14ac:dyDescent="0.25">
      <c r="C106" s="188"/>
      <c r="D106" s="189"/>
      <c r="E106" s="178"/>
      <c r="F106" s="178"/>
      <c r="G106" s="190">
        <f>DATOS!$E$13</f>
        <v>1</v>
      </c>
      <c r="H106" s="178"/>
      <c r="I106" s="191"/>
      <c r="J106" s="178"/>
      <c r="K106" s="178"/>
      <c r="L106" s="178"/>
      <c r="M106" s="178"/>
      <c r="N106" s="160" t="str">
        <f t="shared" si="8"/>
        <v/>
      </c>
      <c r="P106" s="160" t="str">
        <f t="shared" si="9"/>
        <v/>
      </c>
      <c r="Q106" s="160">
        <f t="shared" si="7"/>
        <v>0</v>
      </c>
      <c r="R106" s="160" t="str">
        <f t="shared" si="10"/>
        <v/>
      </c>
      <c r="S106" s="160" t="str">
        <f t="shared" si="11"/>
        <v/>
      </c>
    </row>
    <row r="107" spans="3:19" ht="17.45" customHeight="1" x14ac:dyDescent="0.25">
      <c r="C107" s="188"/>
      <c r="D107" s="189"/>
      <c r="E107" s="178"/>
      <c r="F107" s="178"/>
      <c r="G107" s="190">
        <f>DATOS!$E$13</f>
        <v>1</v>
      </c>
      <c r="H107" s="178"/>
      <c r="I107" s="191"/>
      <c r="J107" s="178"/>
      <c r="K107" s="178"/>
      <c r="L107" s="178"/>
      <c r="M107" s="178"/>
      <c r="N107" s="160" t="str">
        <f t="shared" si="8"/>
        <v/>
      </c>
      <c r="P107" s="160" t="str">
        <f t="shared" si="9"/>
        <v/>
      </c>
      <c r="Q107" s="160">
        <f t="shared" si="7"/>
        <v>0</v>
      </c>
      <c r="R107" s="160" t="str">
        <f t="shared" si="10"/>
        <v/>
      </c>
      <c r="S107" s="160" t="str">
        <f t="shared" si="11"/>
        <v/>
      </c>
    </row>
    <row r="108" spans="3:19" ht="17.45" customHeight="1" x14ac:dyDescent="0.25">
      <c r="C108" s="188"/>
      <c r="D108" s="189"/>
      <c r="E108" s="178"/>
      <c r="F108" s="178"/>
      <c r="G108" s="190">
        <f>DATOS!$E$13</f>
        <v>1</v>
      </c>
      <c r="H108" s="178"/>
      <c r="I108" s="191"/>
      <c r="J108" s="178"/>
      <c r="K108" s="178"/>
      <c r="L108" s="178"/>
      <c r="M108" s="178"/>
      <c r="N108" s="160" t="str">
        <f t="shared" si="8"/>
        <v/>
      </c>
      <c r="P108" s="160" t="str">
        <f t="shared" si="9"/>
        <v/>
      </c>
      <c r="Q108" s="160">
        <f t="shared" si="7"/>
        <v>0</v>
      </c>
      <c r="R108" s="160" t="str">
        <f t="shared" si="10"/>
        <v/>
      </c>
      <c r="S108" s="160" t="str">
        <f t="shared" si="11"/>
        <v/>
      </c>
    </row>
    <row r="109" spans="3:19" ht="17.45" customHeight="1" x14ac:dyDescent="0.25">
      <c r="C109" s="188"/>
      <c r="D109" s="189"/>
      <c r="E109" s="178"/>
      <c r="F109" s="178"/>
      <c r="G109" s="190">
        <f>DATOS!$E$13</f>
        <v>1</v>
      </c>
      <c r="H109" s="178"/>
      <c r="I109" s="191"/>
      <c r="J109" s="178"/>
      <c r="K109" s="178"/>
      <c r="L109" s="178"/>
      <c r="M109" s="178"/>
      <c r="N109" s="160" t="str">
        <f t="shared" si="8"/>
        <v/>
      </c>
      <c r="P109" s="160" t="str">
        <f t="shared" si="9"/>
        <v/>
      </c>
      <c r="Q109" s="160">
        <f t="shared" si="7"/>
        <v>0</v>
      </c>
      <c r="R109" s="160" t="str">
        <f t="shared" si="10"/>
        <v/>
      </c>
      <c r="S109" s="160" t="str">
        <f t="shared" si="11"/>
        <v/>
      </c>
    </row>
    <row r="110" spans="3:19" ht="17.45" customHeight="1" x14ac:dyDescent="0.25">
      <c r="C110" s="188"/>
      <c r="D110" s="189"/>
      <c r="E110" s="178"/>
      <c r="F110" s="178"/>
      <c r="G110" s="190">
        <f>DATOS!$E$13</f>
        <v>1</v>
      </c>
      <c r="H110" s="178"/>
      <c r="I110" s="191"/>
      <c r="J110" s="178"/>
      <c r="K110" s="178"/>
      <c r="L110" s="178"/>
      <c r="M110" s="178"/>
      <c r="N110" s="160" t="str">
        <f t="shared" si="8"/>
        <v/>
      </c>
      <c r="P110" s="160" t="str">
        <f t="shared" si="9"/>
        <v/>
      </c>
      <c r="Q110" s="160">
        <f t="shared" si="7"/>
        <v>0</v>
      </c>
      <c r="R110" s="160" t="str">
        <f t="shared" si="10"/>
        <v/>
      </c>
      <c r="S110" s="160" t="str">
        <f t="shared" si="11"/>
        <v/>
      </c>
    </row>
    <row r="111" spans="3:19" ht="17.45" customHeight="1" x14ac:dyDescent="0.25">
      <c r="C111" s="188"/>
      <c r="D111" s="189"/>
      <c r="E111" s="178"/>
      <c r="F111" s="178"/>
      <c r="G111" s="190">
        <f>DATOS!$E$13</f>
        <v>1</v>
      </c>
      <c r="H111" s="178"/>
      <c r="I111" s="191"/>
      <c r="J111" s="178"/>
      <c r="K111" s="178"/>
      <c r="L111" s="178"/>
      <c r="M111" s="178"/>
      <c r="N111" s="160" t="str">
        <f t="shared" si="8"/>
        <v/>
      </c>
      <c r="P111" s="160" t="str">
        <f t="shared" si="9"/>
        <v/>
      </c>
      <c r="Q111" s="160">
        <f t="shared" si="7"/>
        <v>0</v>
      </c>
      <c r="R111" s="160" t="str">
        <f t="shared" si="10"/>
        <v/>
      </c>
      <c r="S111" s="160" t="str">
        <f t="shared" si="11"/>
        <v/>
      </c>
    </row>
    <row r="112" spans="3:19" ht="17.45" customHeight="1" x14ac:dyDescent="0.25">
      <c r="C112" s="188"/>
      <c r="D112" s="189"/>
      <c r="E112" s="178"/>
      <c r="F112" s="178"/>
      <c r="G112" s="190">
        <f>DATOS!$E$13</f>
        <v>1</v>
      </c>
      <c r="H112" s="178"/>
      <c r="I112" s="191"/>
      <c r="J112" s="178"/>
      <c r="K112" s="178"/>
      <c r="L112" s="178"/>
      <c r="M112" s="178"/>
      <c r="N112" s="160" t="str">
        <f t="shared" si="8"/>
        <v/>
      </c>
      <c r="P112" s="160" t="str">
        <f t="shared" si="9"/>
        <v/>
      </c>
      <c r="Q112" s="160">
        <f t="shared" si="7"/>
        <v>0</v>
      </c>
      <c r="R112" s="160" t="str">
        <f t="shared" si="10"/>
        <v/>
      </c>
      <c r="S112" s="160" t="str">
        <f t="shared" si="11"/>
        <v/>
      </c>
    </row>
    <row r="113" spans="3:19" ht="17.45" customHeight="1" x14ac:dyDescent="0.25">
      <c r="C113" s="188"/>
      <c r="D113" s="189"/>
      <c r="E113" s="178"/>
      <c r="F113" s="178"/>
      <c r="G113" s="190">
        <f>DATOS!$E$13</f>
        <v>1</v>
      </c>
      <c r="H113" s="178"/>
      <c r="I113" s="191"/>
      <c r="J113" s="178"/>
      <c r="K113" s="178"/>
      <c r="L113" s="178"/>
      <c r="M113" s="178"/>
      <c r="N113" s="160" t="str">
        <f t="shared" si="8"/>
        <v/>
      </c>
      <c r="P113" s="160" t="str">
        <f t="shared" si="9"/>
        <v/>
      </c>
      <c r="Q113" s="160">
        <f t="shared" si="7"/>
        <v>0</v>
      </c>
      <c r="R113" s="160" t="str">
        <f t="shared" si="10"/>
        <v/>
      </c>
      <c r="S113" s="160" t="str">
        <f t="shared" si="11"/>
        <v/>
      </c>
    </row>
    <row r="114" spans="3:19" ht="17.45" customHeight="1" x14ac:dyDescent="0.25">
      <c r="C114" s="188"/>
      <c r="D114" s="189"/>
      <c r="E114" s="178"/>
      <c r="F114" s="178"/>
      <c r="G114" s="190">
        <f>DATOS!$E$13</f>
        <v>1</v>
      </c>
      <c r="H114" s="178"/>
      <c r="I114" s="191"/>
      <c r="J114" s="178"/>
      <c r="K114" s="178"/>
      <c r="L114" s="178"/>
      <c r="M114" s="178"/>
      <c r="N114" s="160" t="str">
        <f t="shared" si="8"/>
        <v/>
      </c>
      <c r="P114" s="160" t="str">
        <f t="shared" si="9"/>
        <v/>
      </c>
      <c r="Q114" s="160">
        <f t="shared" si="7"/>
        <v>0</v>
      </c>
      <c r="R114" s="160" t="str">
        <f t="shared" si="10"/>
        <v/>
      </c>
      <c r="S114" s="160" t="str">
        <f t="shared" si="11"/>
        <v/>
      </c>
    </row>
    <row r="115" spans="3:19" ht="17.45" customHeight="1" x14ac:dyDescent="0.25">
      <c r="C115" s="188"/>
      <c r="D115" s="189"/>
      <c r="E115" s="178"/>
      <c r="F115" s="178"/>
      <c r="G115" s="190">
        <f>DATOS!$E$13</f>
        <v>1</v>
      </c>
      <c r="H115" s="178"/>
      <c r="I115" s="191"/>
      <c r="J115" s="178"/>
      <c r="K115" s="178"/>
      <c r="L115" s="178"/>
      <c r="M115" s="178"/>
      <c r="N115" s="160" t="str">
        <f t="shared" si="8"/>
        <v/>
      </c>
      <c r="P115" s="160" t="str">
        <f t="shared" si="9"/>
        <v/>
      </c>
      <c r="Q115" s="160">
        <f t="shared" si="7"/>
        <v>0</v>
      </c>
      <c r="R115" s="160" t="str">
        <f t="shared" si="10"/>
        <v/>
      </c>
      <c r="S115" s="160" t="str">
        <f t="shared" si="11"/>
        <v/>
      </c>
    </row>
    <row r="116" spans="3:19" ht="17.45" customHeight="1" x14ac:dyDescent="0.25">
      <c r="C116" s="188"/>
      <c r="D116" s="189"/>
      <c r="E116" s="178"/>
      <c r="F116" s="178"/>
      <c r="G116" s="190">
        <f>DATOS!$E$13</f>
        <v>1</v>
      </c>
      <c r="H116" s="178"/>
      <c r="I116" s="191"/>
      <c r="J116" s="178"/>
      <c r="K116" s="178"/>
      <c r="L116" s="178"/>
      <c r="M116" s="178"/>
      <c r="N116" s="160" t="str">
        <f t="shared" si="8"/>
        <v/>
      </c>
      <c r="P116" s="160" t="str">
        <f t="shared" si="9"/>
        <v/>
      </c>
      <c r="Q116" s="160">
        <f t="shared" si="7"/>
        <v>0</v>
      </c>
      <c r="R116" s="160" t="str">
        <f t="shared" si="10"/>
        <v/>
      </c>
      <c r="S116" s="160" t="str">
        <f t="shared" si="11"/>
        <v/>
      </c>
    </row>
    <row r="117" spans="3:19" ht="17.45" customHeight="1" x14ac:dyDescent="0.25">
      <c r="C117" s="188"/>
      <c r="D117" s="189"/>
      <c r="E117" s="178"/>
      <c r="F117" s="178"/>
      <c r="G117" s="190">
        <f>DATOS!$E$13</f>
        <v>1</v>
      </c>
      <c r="H117" s="178"/>
      <c r="I117" s="191"/>
      <c r="J117" s="178"/>
      <c r="K117" s="178"/>
      <c r="L117" s="178"/>
      <c r="M117" s="178"/>
      <c r="N117" s="160" t="str">
        <f t="shared" si="8"/>
        <v/>
      </c>
      <c r="P117" s="160" t="str">
        <f t="shared" si="9"/>
        <v/>
      </c>
      <c r="Q117" s="160">
        <f t="shared" si="7"/>
        <v>0</v>
      </c>
      <c r="R117" s="160" t="str">
        <f t="shared" si="10"/>
        <v/>
      </c>
      <c r="S117" s="160" t="str">
        <f t="shared" si="11"/>
        <v/>
      </c>
    </row>
    <row r="118" spans="3:19" ht="17.45" customHeight="1" x14ac:dyDescent="0.25">
      <c r="C118" s="188"/>
      <c r="D118" s="189"/>
      <c r="E118" s="178"/>
      <c r="F118" s="178"/>
      <c r="G118" s="190">
        <f>DATOS!$E$13</f>
        <v>1</v>
      </c>
      <c r="H118" s="178"/>
      <c r="I118" s="191"/>
      <c r="J118" s="178"/>
      <c r="K118" s="178"/>
      <c r="L118" s="178"/>
      <c r="M118" s="178"/>
      <c r="N118" s="160" t="str">
        <f t="shared" si="8"/>
        <v/>
      </c>
      <c r="P118" s="160" t="str">
        <f t="shared" si="9"/>
        <v/>
      </c>
      <c r="Q118" s="160">
        <f t="shared" si="7"/>
        <v>0</v>
      </c>
      <c r="R118" s="160" t="str">
        <f t="shared" si="10"/>
        <v/>
      </c>
      <c r="S118" s="160" t="str">
        <f t="shared" si="11"/>
        <v/>
      </c>
    </row>
    <row r="119" spans="3:19" ht="17.45" customHeight="1" x14ac:dyDescent="0.25">
      <c r="C119" s="188"/>
      <c r="D119" s="189"/>
      <c r="E119" s="178"/>
      <c r="F119" s="178"/>
      <c r="G119" s="190">
        <f>DATOS!$E$13</f>
        <v>1</v>
      </c>
      <c r="H119" s="178"/>
      <c r="I119" s="191"/>
      <c r="J119" s="178"/>
      <c r="K119" s="178"/>
      <c r="L119" s="178"/>
      <c r="M119" s="178"/>
      <c r="N119" s="160" t="str">
        <f t="shared" si="8"/>
        <v/>
      </c>
      <c r="P119" s="160" t="str">
        <f t="shared" si="9"/>
        <v/>
      </c>
      <c r="Q119" s="160">
        <f t="shared" si="7"/>
        <v>0</v>
      </c>
      <c r="R119" s="160" t="str">
        <f t="shared" si="10"/>
        <v/>
      </c>
      <c r="S119" s="160" t="str">
        <f t="shared" si="11"/>
        <v/>
      </c>
    </row>
    <row r="120" spans="3:19" ht="17.45" customHeight="1" x14ac:dyDescent="0.25">
      <c r="C120" s="188"/>
      <c r="D120" s="189"/>
      <c r="E120" s="178"/>
      <c r="F120" s="178"/>
      <c r="G120" s="190">
        <f>DATOS!$E$13</f>
        <v>1</v>
      </c>
      <c r="H120" s="178"/>
      <c r="I120" s="191"/>
      <c r="J120" s="178"/>
      <c r="K120" s="178"/>
      <c r="L120" s="178"/>
      <c r="M120" s="178"/>
      <c r="N120" s="160" t="str">
        <f t="shared" si="8"/>
        <v/>
      </c>
      <c r="P120" s="160" t="str">
        <f t="shared" si="9"/>
        <v/>
      </c>
      <c r="Q120" s="160">
        <f t="shared" si="7"/>
        <v>0</v>
      </c>
      <c r="R120" s="160" t="str">
        <f t="shared" si="10"/>
        <v/>
      </c>
      <c r="S120" s="160" t="str">
        <f t="shared" si="11"/>
        <v/>
      </c>
    </row>
    <row r="121" spans="3:19" ht="17.45" customHeight="1" x14ac:dyDescent="0.25">
      <c r="C121" s="188"/>
      <c r="D121" s="189"/>
      <c r="E121" s="178"/>
      <c r="F121" s="178"/>
      <c r="G121" s="190">
        <f>DATOS!$E$13</f>
        <v>1</v>
      </c>
      <c r="H121" s="178"/>
      <c r="I121" s="191"/>
      <c r="J121" s="178"/>
      <c r="K121" s="178"/>
      <c r="L121" s="178"/>
      <c r="M121" s="178"/>
      <c r="N121" s="160" t="str">
        <f t="shared" si="8"/>
        <v/>
      </c>
      <c r="P121" s="160" t="str">
        <f t="shared" si="9"/>
        <v/>
      </c>
      <c r="Q121" s="160">
        <f t="shared" si="7"/>
        <v>0</v>
      </c>
      <c r="R121" s="160" t="str">
        <f t="shared" si="10"/>
        <v/>
      </c>
      <c r="S121" s="160" t="str">
        <f t="shared" si="11"/>
        <v/>
      </c>
    </row>
    <row r="122" spans="3:19" ht="17.45" customHeight="1" x14ac:dyDescent="0.25">
      <c r="C122" s="188"/>
      <c r="D122" s="189"/>
      <c r="E122" s="178"/>
      <c r="F122" s="178"/>
      <c r="G122" s="190">
        <f>DATOS!$E$13</f>
        <v>1</v>
      </c>
      <c r="H122" s="178"/>
      <c r="I122" s="191"/>
      <c r="J122" s="178"/>
      <c r="K122" s="178"/>
      <c r="L122" s="178"/>
      <c r="M122" s="178"/>
      <c r="N122" s="160" t="str">
        <f t="shared" si="8"/>
        <v/>
      </c>
      <c r="P122" s="160" t="str">
        <f t="shared" si="9"/>
        <v/>
      </c>
      <c r="Q122" s="160">
        <f t="shared" si="7"/>
        <v>0</v>
      </c>
      <c r="R122" s="160" t="str">
        <f t="shared" si="10"/>
        <v/>
      </c>
      <c r="S122" s="160" t="str">
        <f t="shared" si="11"/>
        <v/>
      </c>
    </row>
    <row r="123" spans="3:19" ht="17.45" customHeight="1" x14ac:dyDescent="0.25">
      <c r="C123" s="188"/>
      <c r="D123" s="189"/>
      <c r="E123" s="178"/>
      <c r="F123" s="178"/>
      <c r="G123" s="190">
        <f>DATOS!$E$13</f>
        <v>1</v>
      </c>
      <c r="H123" s="178"/>
      <c r="I123" s="191"/>
      <c r="J123" s="178"/>
      <c r="K123" s="178"/>
      <c r="L123" s="178"/>
      <c r="M123" s="178"/>
      <c r="N123" s="160" t="str">
        <f t="shared" si="8"/>
        <v/>
      </c>
      <c r="P123" s="160" t="str">
        <f t="shared" si="9"/>
        <v/>
      </c>
      <c r="Q123" s="160">
        <f t="shared" si="7"/>
        <v>0</v>
      </c>
      <c r="R123" s="160" t="str">
        <f t="shared" si="10"/>
        <v/>
      </c>
      <c r="S123" s="160" t="str">
        <f t="shared" si="11"/>
        <v/>
      </c>
    </row>
    <row r="124" spans="3:19" ht="17.45" customHeight="1" x14ac:dyDescent="0.25">
      <c r="C124" s="188"/>
      <c r="D124" s="189"/>
      <c r="E124" s="178"/>
      <c r="F124" s="178"/>
      <c r="G124" s="190">
        <f>DATOS!$E$13</f>
        <v>1</v>
      </c>
      <c r="H124" s="178"/>
      <c r="I124" s="191"/>
      <c r="J124" s="178"/>
      <c r="K124" s="178"/>
      <c r="L124" s="178"/>
      <c r="M124" s="178"/>
      <c r="N124" s="160" t="str">
        <f t="shared" si="8"/>
        <v/>
      </c>
      <c r="P124" s="160" t="str">
        <f t="shared" si="9"/>
        <v/>
      </c>
      <c r="Q124" s="160">
        <f t="shared" si="7"/>
        <v>0</v>
      </c>
      <c r="R124" s="160" t="str">
        <f t="shared" si="10"/>
        <v/>
      </c>
      <c r="S124" s="160" t="str">
        <f t="shared" si="11"/>
        <v/>
      </c>
    </row>
    <row r="125" spans="3:19" ht="17.45" customHeight="1" x14ac:dyDescent="0.25">
      <c r="C125" s="188"/>
      <c r="D125" s="189"/>
      <c r="E125" s="178"/>
      <c r="F125" s="178"/>
      <c r="G125" s="190">
        <f>DATOS!$E$13</f>
        <v>1</v>
      </c>
      <c r="H125" s="178"/>
      <c r="I125" s="191"/>
      <c r="J125" s="178"/>
      <c r="K125" s="178"/>
      <c r="L125" s="178"/>
      <c r="M125" s="178"/>
      <c r="N125" s="160" t="str">
        <f t="shared" si="8"/>
        <v/>
      </c>
      <c r="P125" s="160" t="str">
        <f t="shared" si="9"/>
        <v/>
      </c>
      <c r="Q125" s="160">
        <f t="shared" si="7"/>
        <v>0</v>
      </c>
      <c r="R125" s="160" t="str">
        <f t="shared" si="10"/>
        <v/>
      </c>
      <c r="S125" s="160" t="str">
        <f t="shared" si="11"/>
        <v/>
      </c>
    </row>
    <row r="126" spans="3:19" ht="17.45" customHeight="1" x14ac:dyDescent="0.25">
      <c r="C126" s="188"/>
      <c r="D126" s="189"/>
      <c r="E126" s="178"/>
      <c r="F126" s="178"/>
      <c r="G126" s="190">
        <f>DATOS!$E$13</f>
        <v>1</v>
      </c>
      <c r="H126" s="178"/>
      <c r="I126" s="191"/>
      <c r="J126" s="178"/>
      <c r="K126" s="178"/>
      <c r="L126" s="178"/>
      <c r="M126" s="178"/>
      <c r="N126" s="160" t="str">
        <f t="shared" si="8"/>
        <v/>
      </c>
      <c r="P126" s="160" t="str">
        <f t="shared" si="9"/>
        <v/>
      </c>
      <c r="Q126" s="160">
        <f t="shared" si="7"/>
        <v>0</v>
      </c>
      <c r="R126" s="160" t="str">
        <f t="shared" si="10"/>
        <v/>
      </c>
      <c r="S126" s="160" t="str">
        <f t="shared" si="11"/>
        <v/>
      </c>
    </row>
    <row r="127" spans="3:19" ht="17.45" customHeight="1" x14ac:dyDescent="0.25">
      <c r="C127" s="188"/>
      <c r="D127" s="189"/>
      <c r="E127" s="178"/>
      <c r="F127" s="178"/>
      <c r="G127" s="190">
        <f>DATOS!$E$13</f>
        <v>1</v>
      </c>
      <c r="H127" s="178"/>
      <c r="I127" s="191"/>
      <c r="J127" s="178"/>
      <c r="K127" s="178"/>
      <c r="L127" s="178"/>
      <c r="M127" s="178"/>
      <c r="N127" s="160" t="str">
        <f t="shared" si="8"/>
        <v/>
      </c>
      <c r="P127" s="160" t="str">
        <f t="shared" si="9"/>
        <v/>
      </c>
      <c r="Q127" s="160">
        <f t="shared" si="7"/>
        <v>0</v>
      </c>
      <c r="R127" s="160" t="str">
        <f t="shared" si="10"/>
        <v/>
      </c>
      <c r="S127" s="160" t="str">
        <f t="shared" si="11"/>
        <v/>
      </c>
    </row>
    <row r="128" spans="3:19" ht="17.45" customHeight="1" x14ac:dyDescent="0.25">
      <c r="C128" s="188"/>
      <c r="D128" s="189"/>
      <c r="E128" s="178"/>
      <c r="F128" s="178"/>
      <c r="G128" s="190">
        <f>DATOS!$E$13</f>
        <v>1</v>
      </c>
      <c r="H128" s="178"/>
      <c r="I128" s="191"/>
      <c r="J128" s="178"/>
      <c r="K128" s="178"/>
      <c r="L128" s="178"/>
      <c r="M128" s="178"/>
      <c r="N128" s="160" t="str">
        <f t="shared" si="8"/>
        <v/>
      </c>
      <c r="P128" s="160" t="str">
        <f t="shared" si="9"/>
        <v/>
      </c>
      <c r="Q128" s="160">
        <f t="shared" si="7"/>
        <v>0</v>
      </c>
      <c r="R128" s="160" t="str">
        <f t="shared" si="10"/>
        <v/>
      </c>
      <c r="S128" s="160" t="str">
        <f t="shared" si="11"/>
        <v/>
      </c>
    </row>
    <row r="129" spans="3:19" ht="17.45" customHeight="1" x14ac:dyDescent="0.25">
      <c r="C129" s="188"/>
      <c r="D129" s="189"/>
      <c r="E129" s="178"/>
      <c r="F129" s="178"/>
      <c r="G129" s="190">
        <f>DATOS!$E$13</f>
        <v>1</v>
      </c>
      <c r="H129" s="178"/>
      <c r="I129" s="191"/>
      <c r="J129" s="178"/>
      <c r="K129" s="178"/>
      <c r="L129" s="178"/>
      <c r="M129" s="178"/>
      <c r="N129" s="160" t="str">
        <f t="shared" si="8"/>
        <v/>
      </c>
      <c r="P129" s="160" t="str">
        <f t="shared" si="9"/>
        <v/>
      </c>
      <c r="Q129" s="160">
        <f t="shared" si="7"/>
        <v>0</v>
      </c>
      <c r="R129" s="160" t="str">
        <f t="shared" si="10"/>
        <v/>
      </c>
      <c r="S129" s="160" t="str">
        <f t="shared" si="11"/>
        <v/>
      </c>
    </row>
    <row r="130" spans="3:19" ht="17.45" customHeight="1" x14ac:dyDescent="0.25">
      <c r="C130" s="188"/>
      <c r="D130" s="189"/>
      <c r="E130" s="178"/>
      <c r="F130" s="178"/>
      <c r="G130" s="190">
        <f>DATOS!$E$13</f>
        <v>1</v>
      </c>
      <c r="H130" s="178"/>
      <c r="I130" s="191"/>
      <c r="J130" s="178"/>
      <c r="K130" s="178"/>
      <c r="L130" s="178"/>
      <c r="M130" s="178"/>
      <c r="N130" s="160" t="str">
        <f t="shared" si="8"/>
        <v/>
      </c>
      <c r="P130" s="160" t="str">
        <f t="shared" si="9"/>
        <v/>
      </c>
      <c r="Q130" s="160">
        <f t="shared" si="7"/>
        <v>0</v>
      </c>
      <c r="R130" s="160" t="str">
        <f t="shared" si="10"/>
        <v/>
      </c>
      <c r="S130" s="160" t="str">
        <f t="shared" si="11"/>
        <v/>
      </c>
    </row>
    <row r="131" spans="3:19" ht="17.45" customHeight="1" x14ac:dyDescent="0.25">
      <c r="C131" s="188"/>
      <c r="D131" s="189"/>
      <c r="E131" s="178"/>
      <c r="F131" s="178"/>
      <c r="G131" s="190">
        <f>DATOS!$E$13</f>
        <v>1</v>
      </c>
      <c r="H131" s="178"/>
      <c r="I131" s="191"/>
      <c r="J131" s="178"/>
      <c r="K131" s="178"/>
      <c r="L131" s="178"/>
      <c r="M131" s="178"/>
      <c r="N131" s="160" t="str">
        <f t="shared" si="8"/>
        <v/>
      </c>
      <c r="P131" s="160" t="str">
        <f t="shared" si="9"/>
        <v/>
      </c>
      <c r="Q131" s="160">
        <f t="shared" si="7"/>
        <v>0</v>
      </c>
      <c r="R131" s="160" t="str">
        <f t="shared" si="10"/>
        <v/>
      </c>
      <c r="S131" s="160" t="str">
        <f t="shared" si="11"/>
        <v/>
      </c>
    </row>
    <row r="132" spans="3:19" ht="17.45" customHeight="1" x14ac:dyDescent="0.25">
      <c r="C132" s="188"/>
      <c r="D132" s="189"/>
      <c r="E132" s="178"/>
      <c r="F132" s="178"/>
      <c r="G132" s="190">
        <f>DATOS!$E$13</f>
        <v>1</v>
      </c>
      <c r="H132" s="178"/>
      <c r="I132" s="191"/>
      <c r="J132" s="178"/>
      <c r="K132" s="178"/>
      <c r="L132" s="178"/>
      <c r="M132" s="178"/>
      <c r="N132" s="160" t="str">
        <f t="shared" si="8"/>
        <v/>
      </c>
      <c r="P132" s="160" t="str">
        <f t="shared" si="9"/>
        <v/>
      </c>
      <c r="Q132" s="160">
        <f t="shared" si="7"/>
        <v>0</v>
      </c>
      <c r="R132" s="160" t="str">
        <f t="shared" si="10"/>
        <v/>
      </c>
      <c r="S132" s="160" t="str">
        <f t="shared" si="11"/>
        <v/>
      </c>
    </row>
    <row r="133" spans="3:19" ht="17.45" customHeight="1" x14ac:dyDescent="0.25">
      <c r="C133" s="188"/>
      <c r="D133" s="189"/>
      <c r="E133" s="178"/>
      <c r="F133" s="178"/>
      <c r="G133" s="190">
        <f>DATOS!$E$13</f>
        <v>1</v>
      </c>
      <c r="H133" s="178"/>
      <c r="I133" s="191"/>
      <c r="J133" s="178"/>
      <c r="K133" s="178"/>
      <c r="L133" s="178"/>
      <c r="M133" s="178"/>
      <c r="N133" s="160" t="str">
        <f t="shared" si="8"/>
        <v/>
      </c>
      <c r="P133" s="160" t="str">
        <f t="shared" si="9"/>
        <v/>
      </c>
      <c r="Q133" s="160">
        <f t="shared" si="7"/>
        <v>0</v>
      </c>
      <c r="R133" s="160" t="str">
        <f t="shared" si="10"/>
        <v/>
      </c>
      <c r="S133" s="160" t="str">
        <f t="shared" si="11"/>
        <v/>
      </c>
    </row>
    <row r="134" spans="3:19" ht="17.45" customHeight="1" x14ac:dyDescent="0.25">
      <c r="C134" s="188"/>
      <c r="D134" s="189"/>
      <c r="E134" s="178"/>
      <c r="F134" s="178"/>
      <c r="G134" s="190">
        <f>DATOS!$E$13</f>
        <v>1</v>
      </c>
      <c r="H134" s="178"/>
      <c r="I134" s="191"/>
      <c r="J134" s="178"/>
      <c r="K134" s="178"/>
      <c r="L134" s="178"/>
      <c r="M134" s="178"/>
      <c r="N134" s="160" t="str">
        <f t="shared" si="8"/>
        <v/>
      </c>
      <c r="P134" s="160" t="str">
        <f t="shared" si="9"/>
        <v/>
      </c>
      <c r="Q134" s="160">
        <f t="shared" si="7"/>
        <v>0</v>
      </c>
      <c r="R134" s="160" t="str">
        <f t="shared" si="10"/>
        <v/>
      </c>
      <c r="S134" s="160" t="str">
        <f t="shared" si="11"/>
        <v/>
      </c>
    </row>
    <row r="135" spans="3:19" ht="17.45" customHeight="1" x14ac:dyDescent="0.25">
      <c r="C135" s="188"/>
      <c r="D135" s="189"/>
      <c r="E135" s="178"/>
      <c r="F135" s="178"/>
      <c r="G135" s="190">
        <f>DATOS!$E$13</f>
        <v>1</v>
      </c>
      <c r="H135" s="178"/>
      <c r="I135" s="191"/>
      <c r="J135" s="178"/>
      <c r="K135" s="178"/>
      <c r="L135" s="178"/>
      <c r="M135" s="178"/>
      <c r="N135" s="160" t="str">
        <f t="shared" si="8"/>
        <v/>
      </c>
      <c r="P135" s="160" t="str">
        <f t="shared" si="9"/>
        <v/>
      </c>
      <c r="Q135" s="160">
        <f t="shared" si="7"/>
        <v>0</v>
      </c>
      <c r="R135" s="160" t="str">
        <f t="shared" si="10"/>
        <v/>
      </c>
      <c r="S135" s="160" t="str">
        <f t="shared" si="11"/>
        <v/>
      </c>
    </row>
    <row r="136" spans="3:19" ht="17.45" customHeight="1" x14ac:dyDescent="0.25">
      <c r="C136" s="188"/>
      <c r="D136" s="189"/>
      <c r="E136" s="178"/>
      <c r="F136" s="178"/>
      <c r="G136" s="190">
        <f>DATOS!$E$13</f>
        <v>1</v>
      </c>
      <c r="H136" s="178"/>
      <c r="I136" s="191"/>
      <c r="J136" s="178"/>
      <c r="K136" s="178"/>
      <c r="L136" s="178"/>
      <c r="M136" s="178"/>
      <c r="N136" s="160" t="str">
        <f t="shared" si="8"/>
        <v/>
      </c>
      <c r="P136" s="160" t="str">
        <f t="shared" si="9"/>
        <v/>
      </c>
      <c r="Q136" s="160">
        <f t="shared" si="7"/>
        <v>0</v>
      </c>
      <c r="R136" s="160" t="str">
        <f t="shared" si="10"/>
        <v/>
      </c>
      <c r="S136" s="160" t="str">
        <f t="shared" si="11"/>
        <v/>
      </c>
    </row>
    <row r="137" spans="3:19" ht="17.45" customHeight="1" x14ac:dyDescent="0.25">
      <c r="C137" s="188"/>
      <c r="D137" s="189"/>
      <c r="E137" s="178"/>
      <c r="F137" s="178"/>
      <c r="G137" s="190">
        <f>DATOS!$E$13</f>
        <v>1</v>
      </c>
      <c r="H137" s="178"/>
      <c r="I137" s="191"/>
      <c r="J137" s="178"/>
      <c r="K137" s="178"/>
      <c r="L137" s="178"/>
      <c r="M137" s="178"/>
      <c r="N137" s="160" t="str">
        <f t="shared" si="8"/>
        <v/>
      </c>
      <c r="P137" s="160" t="str">
        <f t="shared" si="9"/>
        <v/>
      </c>
      <c r="Q137" s="160">
        <f t="shared" si="7"/>
        <v>0</v>
      </c>
      <c r="R137" s="160" t="str">
        <f t="shared" si="10"/>
        <v/>
      </c>
      <c r="S137" s="160" t="str">
        <f t="shared" si="11"/>
        <v/>
      </c>
    </row>
    <row r="138" spans="3:19" ht="17.45" customHeight="1" x14ac:dyDescent="0.25">
      <c r="C138" s="188"/>
      <c r="D138" s="189"/>
      <c r="E138" s="178"/>
      <c r="F138" s="178"/>
      <c r="G138" s="190">
        <f>DATOS!$E$13</f>
        <v>1</v>
      </c>
      <c r="H138" s="178"/>
      <c r="I138" s="191"/>
      <c r="J138" s="178"/>
      <c r="K138" s="178"/>
      <c r="L138" s="178"/>
      <c r="M138" s="178"/>
      <c r="N138" s="160" t="str">
        <f t="shared" si="8"/>
        <v/>
      </c>
      <c r="P138" s="160" t="str">
        <f t="shared" si="9"/>
        <v/>
      </c>
      <c r="Q138" s="160">
        <f t="shared" si="7"/>
        <v>0</v>
      </c>
      <c r="R138" s="160" t="str">
        <f t="shared" si="10"/>
        <v/>
      </c>
      <c r="S138" s="160" t="str">
        <f t="shared" si="11"/>
        <v/>
      </c>
    </row>
    <row r="139" spans="3:19" ht="17.45" customHeight="1" x14ac:dyDescent="0.25">
      <c r="C139" s="188"/>
      <c r="D139" s="189"/>
      <c r="E139" s="178"/>
      <c r="F139" s="178"/>
      <c r="G139" s="190">
        <f>DATOS!$E$13</f>
        <v>1</v>
      </c>
      <c r="H139" s="178"/>
      <c r="I139" s="191"/>
      <c r="J139" s="178"/>
      <c r="K139" s="178"/>
      <c r="L139" s="178"/>
      <c r="M139" s="178"/>
      <c r="N139" s="160" t="str">
        <f t="shared" si="8"/>
        <v/>
      </c>
      <c r="P139" s="160" t="str">
        <f t="shared" si="9"/>
        <v/>
      </c>
      <c r="Q139" s="160">
        <f t="shared" si="7"/>
        <v>0</v>
      </c>
      <c r="R139" s="160" t="str">
        <f t="shared" si="10"/>
        <v/>
      </c>
      <c r="S139" s="160" t="str">
        <f t="shared" si="11"/>
        <v/>
      </c>
    </row>
    <row r="140" spans="3:19" ht="17.45" customHeight="1" x14ac:dyDescent="0.25">
      <c r="C140" s="188"/>
      <c r="D140" s="189"/>
      <c r="E140" s="178"/>
      <c r="F140" s="178"/>
      <c r="G140" s="190">
        <f>DATOS!$E$13</f>
        <v>1</v>
      </c>
      <c r="H140" s="178"/>
      <c r="I140" s="191"/>
      <c r="J140" s="178"/>
      <c r="K140" s="178"/>
      <c r="L140" s="178"/>
      <c r="M140" s="178"/>
      <c r="N140" s="160" t="str">
        <f t="shared" si="8"/>
        <v/>
      </c>
      <c r="P140" s="160" t="str">
        <f t="shared" si="9"/>
        <v/>
      </c>
      <c r="Q140" s="160">
        <f t="shared" si="7"/>
        <v>0</v>
      </c>
      <c r="R140" s="160" t="str">
        <f t="shared" si="10"/>
        <v/>
      </c>
      <c r="S140" s="160" t="str">
        <f t="shared" si="11"/>
        <v/>
      </c>
    </row>
    <row r="141" spans="3:19" ht="17.45" customHeight="1" x14ac:dyDescent="0.25">
      <c r="C141" s="188"/>
      <c r="D141" s="189"/>
      <c r="E141" s="178"/>
      <c r="F141" s="178"/>
      <c r="G141" s="190">
        <f>DATOS!$E$13</f>
        <v>1</v>
      </c>
      <c r="H141" s="178"/>
      <c r="I141" s="191"/>
      <c r="J141" s="178"/>
      <c r="K141" s="178"/>
      <c r="L141" s="178"/>
      <c r="M141" s="178"/>
      <c r="N141" s="160" t="str">
        <f t="shared" si="8"/>
        <v/>
      </c>
      <c r="P141" s="160" t="str">
        <f t="shared" si="9"/>
        <v/>
      </c>
      <c r="Q141" s="160">
        <f t="shared" si="7"/>
        <v>0</v>
      </c>
      <c r="R141" s="160" t="str">
        <f t="shared" si="10"/>
        <v/>
      </c>
      <c r="S141" s="160" t="str">
        <f t="shared" si="11"/>
        <v/>
      </c>
    </row>
    <row r="142" spans="3:19" ht="17.45" customHeight="1" x14ac:dyDescent="0.25">
      <c r="C142" s="188"/>
      <c r="D142" s="189"/>
      <c r="E142" s="178"/>
      <c r="F142" s="178"/>
      <c r="G142" s="190">
        <f>DATOS!$E$13</f>
        <v>1</v>
      </c>
      <c r="H142" s="178"/>
      <c r="I142" s="191"/>
      <c r="J142" s="178"/>
      <c r="K142" s="178"/>
      <c r="L142" s="178"/>
      <c r="M142" s="178"/>
      <c r="N142" s="160" t="str">
        <f t="shared" si="8"/>
        <v/>
      </c>
      <c r="P142" s="160" t="str">
        <f t="shared" si="9"/>
        <v/>
      </c>
      <c r="Q142" s="160">
        <f t="shared" si="7"/>
        <v>0</v>
      </c>
      <c r="R142" s="160" t="str">
        <f t="shared" si="10"/>
        <v/>
      </c>
      <c r="S142" s="160" t="str">
        <f t="shared" si="11"/>
        <v/>
      </c>
    </row>
    <row r="143" spans="3:19" ht="17.45" customHeight="1" x14ac:dyDescent="0.25">
      <c r="C143" s="188"/>
      <c r="D143" s="189"/>
      <c r="E143" s="178"/>
      <c r="F143" s="178"/>
      <c r="G143" s="190">
        <f>DATOS!$E$13</f>
        <v>1</v>
      </c>
      <c r="H143" s="178"/>
      <c r="I143" s="191"/>
      <c r="J143" s="178"/>
      <c r="K143" s="178"/>
      <c r="L143" s="178"/>
      <c r="M143" s="178"/>
      <c r="N143" s="160" t="str">
        <f t="shared" si="8"/>
        <v/>
      </c>
      <c r="P143" s="160" t="str">
        <f t="shared" si="9"/>
        <v/>
      </c>
      <c r="Q143" s="160">
        <f t="shared" si="7"/>
        <v>0</v>
      </c>
      <c r="R143" s="160" t="str">
        <f t="shared" si="10"/>
        <v/>
      </c>
      <c r="S143" s="160" t="str">
        <f t="shared" si="11"/>
        <v/>
      </c>
    </row>
    <row r="144" spans="3:19" ht="17.45" customHeight="1" x14ac:dyDescent="0.25">
      <c r="C144" s="188"/>
      <c r="D144" s="189"/>
      <c r="E144" s="178"/>
      <c r="F144" s="178"/>
      <c r="G144" s="190">
        <f>DATOS!$E$13</f>
        <v>1</v>
      </c>
      <c r="H144" s="178"/>
      <c r="I144" s="191"/>
      <c r="J144" s="178"/>
      <c r="K144" s="178"/>
      <c r="L144" s="178"/>
      <c r="M144" s="178"/>
      <c r="N144" s="160" t="str">
        <f t="shared" si="8"/>
        <v/>
      </c>
      <c r="P144" s="160" t="str">
        <f t="shared" si="9"/>
        <v/>
      </c>
      <c r="Q144" s="160">
        <f t="shared" si="7"/>
        <v>0</v>
      </c>
      <c r="R144" s="160" t="str">
        <f t="shared" si="10"/>
        <v/>
      </c>
      <c r="S144" s="160" t="str">
        <f t="shared" si="11"/>
        <v/>
      </c>
    </row>
    <row r="145" spans="3:19" ht="17.45" customHeight="1" x14ac:dyDescent="0.25">
      <c r="C145" s="188"/>
      <c r="D145" s="189"/>
      <c r="E145" s="178"/>
      <c r="F145" s="178"/>
      <c r="G145" s="190">
        <f>DATOS!$E$13</f>
        <v>1</v>
      </c>
      <c r="H145" s="178"/>
      <c r="I145" s="191"/>
      <c r="J145" s="178"/>
      <c r="K145" s="178"/>
      <c r="L145" s="178"/>
      <c r="M145" s="178"/>
      <c r="N145" s="160" t="str">
        <f t="shared" si="8"/>
        <v/>
      </c>
      <c r="P145" s="160" t="str">
        <f t="shared" si="9"/>
        <v/>
      </c>
      <c r="Q145" s="160">
        <f t="shared" ref="Q145:Q208" si="12">IF($I145=0%,H145,"")</f>
        <v>0</v>
      </c>
      <c r="R145" s="160" t="str">
        <f t="shared" si="10"/>
        <v/>
      </c>
      <c r="S145" s="160" t="str">
        <f t="shared" si="11"/>
        <v/>
      </c>
    </row>
    <row r="146" spans="3:19" ht="17.45" customHeight="1" x14ac:dyDescent="0.25">
      <c r="C146" s="188"/>
      <c r="D146" s="189"/>
      <c r="E146" s="178"/>
      <c r="F146" s="178"/>
      <c r="G146" s="190">
        <f>DATOS!$E$13</f>
        <v>1</v>
      </c>
      <c r="H146" s="178"/>
      <c r="I146" s="191"/>
      <c r="J146" s="178"/>
      <c r="K146" s="178"/>
      <c r="L146" s="178"/>
      <c r="M146" s="178"/>
      <c r="N146" s="160" t="str">
        <f t="shared" ref="N146:N209" si="13">IF(H146&amp;J146&amp;K146&amp;L146&amp;M146="","",H146+J146+K146-L146-M146)</f>
        <v/>
      </c>
      <c r="P146" s="160" t="str">
        <f t="shared" ref="P146:P209" si="14">IF($I146="E",H146,"")</f>
        <v/>
      </c>
      <c r="Q146" s="160">
        <f t="shared" si="12"/>
        <v>0</v>
      </c>
      <c r="R146" s="160" t="str">
        <f t="shared" ref="R146:R209" si="15">IF(OR($I146=8%,$I146=11%),$J146/$I146,"")</f>
        <v/>
      </c>
      <c r="S146" s="160" t="str">
        <f t="shared" si="11"/>
        <v/>
      </c>
    </row>
    <row r="147" spans="3:19" ht="17.45" customHeight="1" x14ac:dyDescent="0.25">
      <c r="C147" s="188"/>
      <c r="D147" s="189"/>
      <c r="E147" s="178"/>
      <c r="F147" s="178"/>
      <c r="G147" s="190">
        <f>DATOS!$E$13</f>
        <v>1</v>
      </c>
      <c r="H147" s="178"/>
      <c r="I147" s="191"/>
      <c r="J147" s="178"/>
      <c r="K147" s="178"/>
      <c r="L147" s="178"/>
      <c r="M147" s="178"/>
      <c r="N147" s="160" t="str">
        <f t="shared" si="13"/>
        <v/>
      </c>
      <c r="P147" s="160" t="str">
        <f t="shared" si="14"/>
        <v/>
      </c>
      <c r="Q147" s="160">
        <f t="shared" si="12"/>
        <v>0</v>
      </c>
      <c r="R147" s="160" t="str">
        <f t="shared" si="15"/>
        <v/>
      </c>
      <c r="S147" s="160" t="str">
        <f t="shared" ref="S147:S210" si="16">IF(OR($I147=15%,$I147=16%),$J147/$I147,"")</f>
        <v/>
      </c>
    </row>
    <row r="148" spans="3:19" ht="17.45" customHeight="1" x14ac:dyDescent="0.25">
      <c r="C148" s="188"/>
      <c r="D148" s="189"/>
      <c r="E148" s="178"/>
      <c r="F148" s="178"/>
      <c r="G148" s="190">
        <f>DATOS!$E$13</f>
        <v>1</v>
      </c>
      <c r="H148" s="178"/>
      <c r="I148" s="191"/>
      <c r="J148" s="178"/>
      <c r="K148" s="178"/>
      <c r="L148" s="178"/>
      <c r="M148" s="178"/>
      <c r="N148" s="160" t="str">
        <f t="shared" si="13"/>
        <v/>
      </c>
      <c r="P148" s="160" t="str">
        <f t="shared" si="14"/>
        <v/>
      </c>
      <c r="Q148" s="160">
        <f t="shared" si="12"/>
        <v>0</v>
      </c>
      <c r="R148" s="160" t="str">
        <f t="shared" si="15"/>
        <v/>
      </c>
      <c r="S148" s="160" t="str">
        <f t="shared" si="16"/>
        <v/>
      </c>
    </row>
    <row r="149" spans="3:19" ht="17.45" customHeight="1" x14ac:dyDescent="0.25">
      <c r="C149" s="188"/>
      <c r="D149" s="189"/>
      <c r="E149" s="178"/>
      <c r="F149" s="178"/>
      <c r="G149" s="190">
        <f>DATOS!$E$13</f>
        <v>1</v>
      </c>
      <c r="H149" s="178"/>
      <c r="I149" s="191"/>
      <c r="J149" s="178"/>
      <c r="K149" s="178"/>
      <c r="L149" s="178"/>
      <c r="M149" s="178"/>
      <c r="N149" s="160" t="str">
        <f t="shared" si="13"/>
        <v/>
      </c>
      <c r="P149" s="160" t="str">
        <f t="shared" si="14"/>
        <v/>
      </c>
      <c r="Q149" s="160">
        <f t="shared" si="12"/>
        <v>0</v>
      </c>
      <c r="R149" s="160" t="str">
        <f t="shared" si="15"/>
        <v/>
      </c>
      <c r="S149" s="160" t="str">
        <f t="shared" si="16"/>
        <v/>
      </c>
    </row>
    <row r="150" spans="3:19" ht="17.45" customHeight="1" x14ac:dyDescent="0.25">
      <c r="C150" s="188"/>
      <c r="D150" s="189"/>
      <c r="E150" s="178"/>
      <c r="F150" s="178"/>
      <c r="G150" s="190">
        <f>DATOS!$E$13</f>
        <v>1</v>
      </c>
      <c r="H150" s="178"/>
      <c r="I150" s="191"/>
      <c r="J150" s="178"/>
      <c r="K150" s="178"/>
      <c r="L150" s="178"/>
      <c r="M150" s="178"/>
      <c r="N150" s="160" t="str">
        <f t="shared" si="13"/>
        <v/>
      </c>
      <c r="P150" s="160" t="str">
        <f t="shared" si="14"/>
        <v/>
      </c>
      <c r="Q150" s="160">
        <f t="shared" si="12"/>
        <v>0</v>
      </c>
      <c r="R150" s="160" t="str">
        <f t="shared" si="15"/>
        <v/>
      </c>
      <c r="S150" s="160" t="str">
        <f t="shared" si="16"/>
        <v/>
      </c>
    </row>
    <row r="151" spans="3:19" ht="17.45" customHeight="1" x14ac:dyDescent="0.25">
      <c r="C151" s="188"/>
      <c r="D151" s="189"/>
      <c r="E151" s="178"/>
      <c r="F151" s="178"/>
      <c r="G151" s="190">
        <f>DATOS!$E$13</f>
        <v>1</v>
      </c>
      <c r="H151" s="178"/>
      <c r="I151" s="191"/>
      <c r="J151" s="178"/>
      <c r="K151" s="178"/>
      <c r="L151" s="178"/>
      <c r="M151" s="178"/>
      <c r="N151" s="160" t="str">
        <f t="shared" si="13"/>
        <v/>
      </c>
      <c r="P151" s="160" t="str">
        <f t="shared" si="14"/>
        <v/>
      </c>
      <c r="Q151" s="160">
        <f t="shared" si="12"/>
        <v>0</v>
      </c>
      <c r="R151" s="160" t="str">
        <f t="shared" si="15"/>
        <v/>
      </c>
      <c r="S151" s="160" t="str">
        <f t="shared" si="16"/>
        <v/>
      </c>
    </row>
    <row r="152" spans="3:19" ht="17.45" customHeight="1" x14ac:dyDescent="0.25">
      <c r="C152" s="188"/>
      <c r="D152" s="189"/>
      <c r="E152" s="178"/>
      <c r="F152" s="178"/>
      <c r="G152" s="190">
        <f>DATOS!$E$13</f>
        <v>1</v>
      </c>
      <c r="H152" s="178"/>
      <c r="I152" s="191"/>
      <c r="J152" s="178"/>
      <c r="K152" s="178"/>
      <c r="L152" s="178"/>
      <c r="M152" s="178"/>
      <c r="N152" s="160" t="str">
        <f t="shared" si="13"/>
        <v/>
      </c>
      <c r="P152" s="160" t="str">
        <f t="shared" si="14"/>
        <v/>
      </c>
      <c r="Q152" s="160">
        <f t="shared" si="12"/>
        <v>0</v>
      </c>
      <c r="R152" s="160" t="str">
        <f t="shared" si="15"/>
        <v/>
      </c>
      <c r="S152" s="160" t="str">
        <f t="shared" si="16"/>
        <v/>
      </c>
    </row>
    <row r="153" spans="3:19" ht="17.45" customHeight="1" x14ac:dyDescent="0.25">
      <c r="C153" s="188"/>
      <c r="D153" s="189"/>
      <c r="E153" s="178"/>
      <c r="F153" s="178"/>
      <c r="G153" s="190">
        <f>DATOS!$E$13</f>
        <v>1</v>
      </c>
      <c r="H153" s="178"/>
      <c r="I153" s="191"/>
      <c r="J153" s="178"/>
      <c r="K153" s="178"/>
      <c r="L153" s="178"/>
      <c r="M153" s="178"/>
      <c r="N153" s="160" t="str">
        <f t="shared" si="13"/>
        <v/>
      </c>
      <c r="P153" s="160" t="str">
        <f t="shared" si="14"/>
        <v/>
      </c>
      <c r="Q153" s="160">
        <f t="shared" si="12"/>
        <v>0</v>
      </c>
      <c r="R153" s="160" t="str">
        <f t="shared" si="15"/>
        <v/>
      </c>
      <c r="S153" s="160" t="str">
        <f t="shared" si="16"/>
        <v/>
      </c>
    </row>
    <row r="154" spans="3:19" ht="17.45" customHeight="1" x14ac:dyDescent="0.25">
      <c r="C154" s="188"/>
      <c r="D154" s="189"/>
      <c r="E154" s="178"/>
      <c r="F154" s="178"/>
      <c r="G154" s="190">
        <f>DATOS!$E$13</f>
        <v>1</v>
      </c>
      <c r="H154" s="178"/>
      <c r="I154" s="191"/>
      <c r="J154" s="178"/>
      <c r="K154" s="178"/>
      <c r="L154" s="178"/>
      <c r="M154" s="178"/>
      <c r="N154" s="160" t="str">
        <f t="shared" si="13"/>
        <v/>
      </c>
      <c r="P154" s="160" t="str">
        <f t="shared" si="14"/>
        <v/>
      </c>
      <c r="Q154" s="160">
        <f t="shared" si="12"/>
        <v>0</v>
      </c>
      <c r="R154" s="160" t="str">
        <f t="shared" si="15"/>
        <v/>
      </c>
      <c r="S154" s="160" t="str">
        <f t="shared" si="16"/>
        <v/>
      </c>
    </row>
    <row r="155" spans="3:19" ht="17.45" customHeight="1" x14ac:dyDescent="0.25">
      <c r="C155" s="188"/>
      <c r="D155" s="189"/>
      <c r="E155" s="178"/>
      <c r="F155" s="178"/>
      <c r="G155" s="190">
        <f>DATOS!$E$13</f>
        <v>1</v>
      </c>
      <c r="H155" s="178"/>
      <c r="I155" s="191"/>
      <c r="J155" s="178"/>
      <c r="K155" s="178"/>
      <c r="L155" s="178"/>
      <c r="M155" s="178"/>
      <c r="N155" s="160" t="str">
        <f t="shared" si="13"/>
        <v/>
      </c>
      <c r="P155" s="160" t="str">
        <f t="shared" si="14"/>
        <v/>
      </c>
      <c r="Q155" s="160">
        <f t="shared" si="12"/>
        <v>0</v>
      </c>
      <c r="R155" s="160" t="str">
        <f t="shared" si="15"/>
        <v/>
      </c>
      <c r="S155" s="160" t="str">
        <f t="shared" si="16"/>
        <v/>
      </c>
    </row>
    <row r="156" spans="3:19" ht="17.45" customHeight="1" x14ac:dyDescent="0.25">
      <c r="C156" s="188"/>
      <c r="D156" s="189"/>
      <c r="E156" s="178"/>
      <c r="F156" s="178"/>
      <c r="G156" s="190">
        <f>DATOS!$E$13</f>
        <v>1</v>
      </c>
      <c r="H156" s="178"/>
      <c r="I156" s="191"/>
      <c r="J156" s="178"/>
      <c r="K156" s="178"/>
      <c r="L156" s="178"/>
      <c r="M156" s="178"/>
      <c r="N156" s="160" t="str">
        <f t="shared" si="13"/>
        <v/>
      </c>
      <c r="P156" s="160" t="str">
        <f t="shared" si="14"/>
        <v/>
      </c>
      <c r="Q156" s="160">
        <f t="shared" si="12"/>
        <v>0</v>
      </c>
      <c r="R156" s="160" t="str">
        <f t="shared" si="15"/>
        <v/>
      </c>
      <c r="S156" s="160" t="str">
        <f t="shared" si="16"/>
        <v/>
      </c>
    </row>
    <row r="157" spans="3:19" ht="17.45" customHeight="1" x14ac:dyDescent="0.25">
      <c r="C157" s="188"/>
      <c r="D157" s="189"/>
      <c r="E157" s="178"/>
      <c r="F157" s="178"/>
      <c r="G157" s="190">
        <f>DATOS!$E$13</f>
        <v>1</v>
      </c>
      <c r="H157" s="178"/>
      <c r="I157" s="191"/>
      <c r="J157" s="178"/>
      <c r="K157" s="178"/>
      <c r="L157" s="178"/>
      <c r="M157" s="178"/>
      <c r="N157" s="160" t="str">
        <f t="shared" si="13"/>
        <v/>
      </c>
      <c r="P157" s="160" t="str">
        <f t="shared" si="14"/>
        <v/>
      </c>
      <c r="Q157" s="160">
        <f t="shared" si="12"/>
        <v>0</v>
      </c>
      <c r="R157" s="160" t="str">
        <f t="shared" si="15"/>
        <v/>
      </c>
      <c r="S157" s="160" t="str">
        <f t="shared" si="16"/>
        <v/>
      </c>
    </row>
    <row r="158" spans="3:19" ht="17.45" customHeight="1" x14ac:dyDescent="0.25">
      <c r="C158" s="188"/>
      <c r="D158" s="189"/>
      <c r="E158" s="178"/>
      <c r="F158" s="178"/>
      <c r="G158" s="190">
        <f>DATOS!$E$13</f>
        <v>1</v>
      </c>
      <c r="H158" s="178"/>
      <c r="I158" s="191"/>
      <c r="J158" s="178"/>
      <c r="K158" s="178"/>
      <c r="L158" s="178"/>
      <c r="M158" s="178"/>
      <c r="N158" s="160" t="str">
        <f t="shared" si="13"/>
        <v/>
      </c>
      <c r="P158" s="160" t="str">
        <f t="shared" si="14"/>
        <v/>
      </c>
      <c r="Q158" s="160">
        <f t="shared" si="12"/>
        <v>0</v>
      </c>
      <c r="R158" s="160" t="str">
        <f t="shared" si="15"/>
        <v/>
      </c>
      <c r="S158" s="160" t="str">
        <f t="shared" si="16"/>
        <v/>
      </c>
    </row>
    <row r="159" spans="3:19" ht="17.45" customHeight="1" x14ac:dyDescent="0.25">
      <c r="C159" s="188"/>
      <c r="D159" s="189"/>
      <c r="E159" s="178"/>
      <c r="F159" s="178"/>
      <c r="G159" s="190">
        <f>DATOS!$E$13</f>
        <v>1</v>
      </c>
      <c r="H159" s="178"/>
      <c r="I159" s="191"/>
      <c r="J159" s="178"/>
      <c r="K159" s="178"/>
      <c r="L159" s="178"/>
      <c r="M159" s="178"/>
      <c r="N159" s="160" t="str">
        <f t="shared" si="13"/>
        <v/>
      </c>
      <c r="P159" s="160" t="str">
        <f t="shared" si="14"/>
        <v/>
      </c>
      <c r="Q159" s="160">
        <f t="shared" si="12"/>
        <v>0</v>
      </c>
      <c r="R159" s="160" t="str">
        <f t="shared" si="15"/>
        <v/>
      </c>
      <c r="S159" s="160" t="str">
        <f t="shared" si="16"/>
        <v/>
      </c>
    </row>
    <row r="160" spans="3:19" ht="17.45" customHeight="1" x14ac:dyDescent="0.25">
      <c r="C160" s="188"/>
      <c r="D160" s="189"/>
      <c r="E160" s="178"/>
      <c r="F160" s="178"/>
      <c r="G160" s="190">
        <f>DATOS!$E$13</f>
        <v>1</v>
      </c>
      <c r="H160" s="178"/>
      <c r="I160" s="191"/>
      <c r="J160" s="178"/>
      <c r="K160" s="178"/>
      <c r="L160" s="178"/>
      <c r="M160" s="178"/>
      <c r="N160" s="160" t="str">
        <f t="shared" si="13"/>
        <v/>
      </c>
      <c r="P160" s="160" t="str">
        <f t="shared" si="14"/>
        <v/>
      </c>
      <c r="Q160" s="160">
        <f t="shared" si="12"/>
        <v>0</v>
      </c>
      <c r="R160" s="160" t="str">
        <f t="shared" si="15"/>
        <v/>
      </c>
      <c r="S160" s="160" t="str">
        <f t="shared" si="16"/>
        <v/>
      </c>
    </row>
    <row r="161" spans="3:19" ht="17.45" customHeight="1" x14ac:dyDescent="0.25">
      <c r="C161" s="188"/>
      <c r="D161" s="189"/>
      <c r="E161" s="178"/>
      <c r="F161" s="178"/>
      <c r="G161" s="190">
        <f>DATOS!$E$13</f>
        <v>1</v>
      </c>
      <c r="H161" s="178"/>
      <c r="I161" s="191"/>
      <c r="J161" s="178"/>
      <c r="K161" s="178"/>
      <c r="L161" s="178"/>
      <c r="M161" s="178"/>
      <c r="N161" s="160" t="str">
        <f t="shared" si="13"/>
        <v/>
      </c>
      <c r="P161" s="160" t="str">
        <f t="shared" si="14"/>
        <v/>
      </c>
      <c r="Q161" s="160">
        <f t="shared" si="12"/>
        <v>0</v>
      </c>
      <c r="R161" s="160" t="str">
        <f t="shared" si="15"/>
        <v/>
      </c>
      <c r="S161" s="160" t="str">
        <f t="shared" si="16"/>
        <v/>
      </c>
    </row>
    <row r="162" spans="3:19" ht="17.45" customHeight="1" x14ac:dyDescent="0.25">
      <c r="C162" s="188"/>
      <c r="D162" s="189"/>
      <c r="E162" s="178"/>
      <c r="F162" s="178"/>
      <c r="G162" s="190">
        <f>DATOS!$E$13</f>
        <v>1</v>
      </c>
      <c r="H162" s="178"/>
      <c r="I162" s="191"/>
      <c r="J162" s="178"/>
      <c r="K162" s="178"/>
      <c r="L162" s="178"/>
      <c r="M162" s="178"/>
      <c r="N162" s="160" t="str">
        <f t="shared" si="13"/>
        <v/>
      </c>
      <c r="P162" s="160" t="str">
        <f t="shared" si="14"/>
        <v/>
      </c>
      <c r="Q162" s="160">
        <f t="shared" si="12"/>
        <v>0</v>
      </c>
      <c r="R162" s="160" t="str">
        <f t="shared" si="15"/>
        <v/>
      </c>
      <c r="S162" s="160" t="str">
        <f t="shared" si="16"/>
        <v/>
      </c>
    </row>
    <row r="163" spans="3:19" ht="17.45" customHeight="1" x14ac:dyDescent="0.25">
      <c r="C163" s="188"/>
      <c r="D163" s="189"/>
      <c r="E163" s="178"/>
      <c r="F163" s="178"/>
      <c r="G163" s="190">
        <f>DATOS!$E$13</f>
        <v>1</v>
      </c>
      <c r="H163" s="178"/>
      <c r="I163" s="191"/>
      <c r="J163" s="178"/>
      <c r="K163" s="178"/>
      <c r="L163" s="178"/>
      <c r="M163" s="178"/>
      <c r="N163" s="160" t="str">
        <f t="shared" si="13"/>
        <v/>
      </c>
      <c r="P163" s="160" t="str">
        <f t="shared" si="14"/>
        <v/>
      </c>
      <c r="Q163" s="160">
        <f t="shared" si="12"/>
        <v>0</v>
      </c>
      <c r="R163" s="160" t="str">
        <f t="shared" si="15"/>
        <v/>
      </c>
      <c r="S163" s="160" t="str">
        <f t="shared" si="16"/>
        <v/>
      </c>
    </row>
    <row r="164" spans="3:19" ht="17.45" customHeight="1" x14ac:dyDescent="0.25">
      <c r="C164" s="188"/>
      <c r="D164" s="189"/>
      <c r="E164" s="178"/>
      <c r="F164" s="178"/>
      <c r="G164" s="190">
        <f>DATOS!$E$13</f>
        <v>1</v>
      </c>
      <c r="H164" s="178"/>
      <c r="I164" s="191"/>
      <c r="J164" s="178"/>
      <c r="K164" s="178"/>
      <c r="L164" s="178"/>
      <c r="M164" s="178"/>
      <c r="N164" s="160" t="str">
        <f t="shared" si="13"/>
        <v/>
      </c>
      <c r="P164" s="160" t="str">
        <f t="shared" si="14"/>
        <v/>
      </c>
      <c r="Q164" s="160">
        <f t="shared" si="12"/>
        <v>0</v>
      </c>
      <c r="R164" s="160" t="str">
        <f t="shared" si="15"/>
        <v/>
      </c>
      <c r="S164" s="160" t="str">
        <f t="shared" si="16"/>
        <v/>
      </c>
    </row>
    <row r="165" spans="3:19" ht="17.45" customHeight="1" x14ac:dyDescent="0.25">
      <c r="C165" s="188"/>
      <c r="D165" s="189"/>
      <c r="E165" s="178"/>
      <c r="F165" s="178"/>
      <c r="G165" s="190">
        <f>DATOS!$E$13</f>
        <v>1</v>
      </c>
      <c r="H165" s="178"/>
      <c r="I165" s="191"/>
      <c r="J165" s="178"/>
      <c r="K165" s="178"/>
      <c r="L165" s="178"/>
      <c r="M165" s="178"/>
      <c r="N165" s="160" t="str">
        <f t="shared" si="13"/>
        <v/>
      </c>
      <c r="P165" s="160" t="str">
        <f t="shared" si="14"/>
        <v/>
      </c>
      <c r="Q165" s="160">
        <f t="shared" si="12"/>
        <v>0</v>
      </c>
      <c r="R165" s="160" t="str">
        <f t="shared" si="15"/>
        <v/>
      </c>
      <c r="S165" s="160" t="str">
        <f t="shared" si="16"/>
        <v/>
      </c>
    </row>
    <row r="166" spans="3:19" ht="17.45" customHeight="1" x14ac:dyDescent="0.25">
      <c r="C166" s="188"/>
      <c r="D166" s="189"/>
      <c r="E166" s="178"/>
      <c r="F166" s="178"/>
      <c r="G166" s="190">
        <f>DATOS!$E$13</f>
        <v>1</v>
      </c>
      <c r="H166" s="178"/>
      <c r="I166" s="191"/>
      <c r="J166" s="178"/>
      <c r="K166" s="178"/>
      <c r="L166" s="178"/>
      <c r="M166" s="178"/>
      <c r="N166" s="160" t="str">
        <f t="shared" si="13"/>
        <v/>
      </c>
      <c r="P166" s="160" t="str">
        <f t="shared" si="14"/>
        <v/>
      </c>
      <c r="Q166" s="160">
        <f t="shared" si="12"/>
        <v>0</v>
      </c>
      <c r="R166" s="160" t="str">
        <f t="shared" si="15"/>
        <v/>
      </c>
      <c r="S166" s="160" t="str">
        <f t="shared" si="16"/>
        <v/>
      </c>
    </row>
    <row r="167" spans="3:19" ht="17.45" customHeight="1" x14ac:dyDescent="0.25">
      <c r="C167" s="188"/>
      <c r="D167" s="189"/>
      <c r="E167" s="178"/>
      <c r="F167" s="178"/>
      <c r="G167" s="190">
        <f>DATOS!$E$13</f>
        <v>1</v>
      </c>
      <c r="H167" s="178"/>
      <c r="I167" s="191"/>
      <c r="J167" s="178"/>
      <c r="K167" s="178"/>
      <c r="L167" s="178"/>
      <c r="M167" s="178"/>
      <c r="N167" s="160" t="str">
        <f t="shared" si="13"/>
        <v/>
      </c>
      <c r="P167" s="160" t="str">
        <f t="shared" si="14"/>
        <v/>
      </c>
      <c r="Q167" s="160">
        <f t="shared" si="12"/>
        <v>0</v>
      </c>
      <c r="R167" s="160" t="str">
        <f t="shared" si="15"/>
        <v/>
      </c>
      <c r="S167" s="160" t="str">
        <f t="shared" si="16"/>
        <v/>
      </c>
    </row>
    <row r="168" spans="3:19" ht="17.45" customHeight="1" x14ac:dyDescent="0.25">
      <c r="C168" s="188"/>
      <c r="D168" s="189"/>
      <c r="E168" s="178"/>
      <c r="F168" s="178"/>
      <c r="G168" s="190">
        <f>DATOS!$E$13</f>
        <v>1</v>
      </c>
      <c r="H168" s="178"/>
      <c r="I168" s="191"/>
      <c r="J168" s="178"/>
      <c r="K168" s="178"/>
      <c r="L168" s="178"/>
      <c r="M168" s="178"/>
      <c r="N168" s="160" t="str">
        <f t="shared" si="13"/>
        <v/>
      </c>
      <c r="P168" s="160" t="str">
        <f t="shared" si="14"/>
        <v/>
      </c>
      <c r="Q168" s="160">
        <f t="shared" si="12"/>
        <v>0</v>
      </c>
      <c r="R168" s="160" t="str">
        <f t="shared" si="15"/>
        <v/>
      </c>
      <c r="S168" s="160" t="str">
        <f t="shared" si="16"/>
        <v/>
      </c>
    </row>
    <row r="169" spans="3:19" ht="17.45" customHeight="1" x14ac:dyDescent="0.25">
      <c r="C169" s="188"/>
      <c r="D169" s="189"/>
      <c r="E169" s="178"/>
      <c r="F169" s="178"/>
      <c r="G169" s="190">
        <f>DATOS!$E$13</f>
        <v>1</v>
      </c>
      <c r="H169" s="178"/>
      <c r="I169" s="191"/>
      <c r="J169" s="178"/>
      <c r="K169" s="178"/>
      <c r="L169" s="178"/>
      <c r="M169" s="178"/>
      <c r="N169" s="160" t="str">
        <f t="shared" si="13"/>
        <v/>
      </c>
      <c r="P169" s="160" t="str">
        <f t="shared" si="14"/>
        <v/>
      </c>
      <c r="Q169" s="160">
        <f t="shared" si="12"/>
        <v>0</v>
      </c>
      <c r="R169" s="160" t="str">
        <f t="shared" si="15"/>
        <v/>
      </c>
      <c r="S169" s="160" t="str">
        <f t="shared" si="16"/>
        <v/>
      </c>
    </row>
    <row r="170" spans="3:19" ht="17.45" customHeight="1" x14ac:dyDescent="0.25">
      <c r="C170" s="188"/>
      <c r="D170" s="189"/>
      <c r="E170" s="178"/>
      <c r="F170" s="178"/>
      <c r="G170" s="190">
        <f>DATOS!$E$13</f>
        <v>1</v>
      </c>
      <c r="H170" s="178"/>
      <c r="I170" s="191"/>
      <c r="J170" s="178"/>
      <c r="K170" s="178"/>
      <c r="L170" s="178"/>
      <c r="M170" s="178"/>
      <c r="N170" s="160" t="str">
        <f t="shared" si="13"/>
        <v/>
      </c>
      <c r="P170" s="160" t="str">
        <f t="shared" si="14"/>
        <v/>
      </c>
      <c r="Q170" s="160">
        <f t="shared" si="12"/>
        <v>0</v>
      </c>
      <c r="R170" s="160" t="str">
        <f t="shared" si="15"/>
        <v/>
      </c>
      <c r="S170" s="160" t="str">
        <f t="shared" si="16"/>
        <v/>
      </c>
    </row>
    <row r="171" spans="3:19" ht="17.45" customHeight="1" x14ac:dyDescent="0.25">
      <c r="C171" s="188"/>
      <c r="D171" s="189"/>
      <c r="E171" s="178"/>
      <c r="F171" s="178"/>
      <c r="G171" s="190">
        <f>DATOS!$E$13</f>
        <v>1</v>
      </c>
      <c r="H171" s="178"/>
      <c r="I171" s="191"/>
      <c r="J171" s="178"/>
      <c r="K171" s="178"/>
      <c r="L171" s="178"/>
      <c r="M171" s="178"/>
      <c r="N171" s="160" t="str">
        <f t="shared" si="13"/>
        <v/>
      </c>
      <c r="P171" s="160" t="str">
        <f t="shared" si="14"/>
        <v/>
      </c>
      <c r="Q171" s="160">
        <f t="shared" si="12"/>
        <v>0</v>
      </c>
      <c r="R171" s="160" t="str">
        <f t="shared" si="15"/>
        <v/>
      </c>
      <c r="S171" s="160" t="str">
        <f t="shared" si="16"/>
        <v/>
      </c>
    </row>
    <row r="172" spans="3:19" ht="17.45" customHeight="1" x14ac:dyDescent="0.25">
      <c r="C172" s="188"/>
      <c r="D172" s="189"/>
      <c r="E172" s="178"/>
      <c r="F172" s="178"/>
      <c r="G172" s="190">
        <f>DATOS!$E$13</f>
        <v>1</v>
      </c>
      <c r="H172" s="178"/>
      <c r="I172" s="191"/>
      <c r="J172" s="178"/>
      <c r="K172" s="178"/>
      <c r="L172" s="178"/>
      <c r="M172" s="178"/>
      <c r="N172" s="160" t="str">
        <f t="shared" si="13"/>
        <v/>
      </c>
      <c r="P172" s="160" t="str">
        <f t="shared" si="14"/>
        <v/>
      </c>
      <c r="Q172" s="160">
        <f t="shared" si="12"/>
        <v>0</v>
      </c>
      <c r="R172" s="160" t="str">
        <f t="shared" si="15"/>
        <v/>
      </c>
      <c r="S172" s="160" t="str">
        <f t="shared" si="16"/>
        <v/>
      </c>
    </row>
    <row r="173" spans="3:19" ht="17.45" customHeight="1" x14ac:dyDescent="0.25">
      <c r="C173" s="188"/>
      <c r="D173" s="189"/>
      <c r="E173" s="178"/>
      <c r="F173" s="178"/>
      <c r="G173" s="190">
        <f>DATOS!$E$13</f>
        <v>1</v>
      </c>
      <c r="H173" s="178"/>
      <c r="I173" s="191"/>
      <c r="J173" s="178"/>
      <c r="K173" s="178"/>
      <c r="L173" s="178"/>
      <c r="M173" s="178"/>
      <c r="N173" s="160" t="str">
        <f t="shared" si="13"/>
        <v/>
      </c>
      <c r="P173" s="160" t="str">
        <f t="shared" si="14"/>
        <v/>
      </c>
      <c r="Q173" s="160">
        <f t="shared" si="12"/>
        <v>0</v>
      </c>
      <c r="R173" s="160" t="str">
        <f t="shared" si="15"/>
        <v/>
      </c>
      <c r="S173" s="160" t="str">
        <f t="shared" si="16"/>
        <v/>
      </c>
    </row>
    <row r="174" spans="3:19" ht="17.45" customHeight="1" x14ac:dyDescent="0.25">
      <c r="C174" s="188"/>
      <c r="D174" s="189"/>
      <c r="E174" s="178"/>
      <c r="F174" s="178"/>
      <c r="G174" s="190">
        <f>DATOS!$E$13</f>
        <v>1</v>
      </c>
      <c r="H174" s="178"/>
      <c r="I174" s="191"/>
      <c r="J174" s="178"/>
      <c r="K174" s="178"/>
      <c r="L174" s="178"/>
      <c r="M174" s="178"/>
      <c r="N174" s="160" t="str">
        <f t="shared" si="13"/>
        <v/>
      </c>
      <c r="P174" s="160" t="str">
        <f t="shared" si="14"/>
        <v/>
      </c>
      <c r="Q174" s="160">
        <f t="shared" si="12"/>
        <v>0</v>
      </c>
      <c r="R174" s="160" t="str">
        <f t="shared" si="15"/>
        <v/>
      </c>
      <c r="S174" s="160" t="str">
        <f t="shared" si="16"/>
        <v/>
      </c>
    </row>
    <row r="175" spans="3:19" ht="17.45" customHeight="1" x14ac:dyDescent="0.25">
      <c r="C175" s="188"/>
      <c r="D175" s="189"/>
      <c r="E175" s="178"/>
      <c r="F175" s="178"/>
      <c r="G175" s="190">
        <f>DATOS!$E$13</f>
        <v>1</v>
      </c>
      <c r="H175" s="178"/>
      <c r="I175" s="191"/>
      <c r="J175" s="178"/>
      <c r="K175" s="178"/>
      <c r="L175" s="178"/>
      <c r="M175" s="178"/>
      <c r="N175" s="160" t="str">
        <f t="shared" si="13"/>
        <v/>
      </c>
      <c r="P175" s="160" t="str">
        <f t="shared" si="14"/>
        <v/>
      </c>
      <c r="Q175" s="160">
        <f t="shared" si="12"/>
        <v>0</v>
      </c>
      <c r="R175" s="160" t="str">
        <f t="shared" si="15"/>
        <v/>
      </c>
      <c r="S175" s="160" t="str">
        <f t="shared" si="16"/>
        <v/>
      </c>
    </row>
    <row r="176" spans="3:19" ht="17.45" customHeight="1" x14ac:dyDescent="0.25">
      <c r="C176" s="188"/>
      <c r="D176" s="189"/>
      <c r="E176" s="178"/>
      <c r="F176" s="178"/>
      <c r="G176" s="190">
        <f>DATOS!$E$13</f>
        <v>1</v>
      </c>
      <c r="H176" s="178"/>
      <c r="I176" s="191"/>
      <c r="J176" s="178"/>
      <c r="K176" s="178"/>
      <c r="L176" s="178"/>
      <c r="M176" s="178"/>
      <c r="N176" s="160" t="str">
        <f t="shared" si="13"/>
        <v/>
      </c>
      <c r="P176" s="160" t="str">
        <f t="shared" si="14"/>
        <v/>
      </c>
      <c r="Q176" s="160">
        <f t="shared" si="12"/>
        <v>0</v>
      </c>
      <c r="R176" s="160" t="str">
        <f t="shared" si="15"/>
        <v/>
      </c>
      <c r="S176" s="160" t="str">
        <f t="shared" si="16"/>
        <v/>
      </c>
    </row>
    <row r="177" spans="3:19" ht="17.45" customHeight="1" x14ac:dyDescent="0.25">
      <c r="C177" s="188"/>
      <c r="D177" s="189"/>
      <c r="E177" s="178"/>
      <c r="F177" s="178"/>
      <c r="G177" s="190">
        <f>DATOS!$E$13</f>
        <v>1</v>
      </c>
      <c r="H177" s="178"/>
      <c r="I177" s="191"/>
      <c r="J177" s="178"/>
      <c r="K177" s="178"/>
      <c r="L177" s="178"/>
      <c r="M177" s="178"/>
      <c r="N177" s="160" t="str">
        <f t="shared" si="13"/>
        <v/>
      </c>
      <c r="P177" s="160" t="str">
        <f t="shared" si="14"/>
        <v/>
      </c>
      <c r="Q177" s="160">
        <f t="shared" si="12"/>
        <v>0</v>
      </c>
      <c r="R177" s="160" t="str">
        <f t="shared" si="15"/>
        <v/>
      </c>
      <c r="S177" s="160" t="str">
        <f t="shared" si="16"/>
        <v/>
      </c>
    </row>
    <row r="178" spans="3:19" ht="17.45" customHeight="1" x14ac:dyDescent="0.25">
      <c r="C178" s="188"/>
      <c r="D178" s="189"/>
      <c r="E178" s="178"/>
      <c r="F178" s="178"/>
      <c r="G178" s="190">
        <f>DATOS!$E$13</f>
        <v>1</v>
      </c>
      <c r="H178" s="178"/>
      <c r="I178" s="191"/>
      <c r="J178" s="178"/>
      <c r="K178" s="178"/>
      <c r="L178" s="178"/>
      <c r="M178" s="178"/>
      <c r="N178" s="160" t="str">
        <f t="shared" si="13"/>
        <v/>
      </c>
      <c r="P178" s="160" t="str">
        <f t="shared" si="14"/>
        <v/>
      </c>
      <c r="Q178" s="160">
        <f t="shared" si="12"/>
        <v>0</v>
      </c>
      <c r="R178" s="160" t="str">
        <f t="shared" si="15"/>
        <v/>
      </c>
      <c r="S178" s="160" t="str">
        <f t="shared" si="16"/>
        <v/>
      </c>
    </row>
    <row r="179" spans="3:19" ht="17.45" customHeight="1" x14ac:dyDescent="0.25">
      <c r="C179" s="188"/>
      <c r="D179" s="189"/>
      <c r="E179" s="178"/>
      <c r="F179" s="178"/>
      <c r="G179" s="190">
        <f>DATOS!$E$13</f>
        <v>1</v>
      </c>
      <c r="H179" s="178"/>
      <c r="I179" s="191"/>
      <c r="J179" s="178"/>
      <c r="K179" s="178"/>
      <c r="L179" s="178"/>
      <c r="M179" s="178"/>
      <c r="N179" s="160" t="str">
        <f t="shared" si="13"/>
        <v/>
      </c>
      <c r="P179" s="160" t="str">
        <f t="shared" si="14"/>
        <v/>
      </c>
      <c r="Q179" s="160">
        <f t="shared" si="12"/>
        <v>0</v>
      </c>
      <c r="R179" s="160" t="str">
        <f t="shared" si="15"/>
        <v/>
      </c>
      <c r="S179" s="160" t="str">
        <f t="shared" si="16"/>
        <v/>
      </c>
    </row>
    <row r="180" spans="3:19" ht="17.45" customHeight="1" x14ac:dyDescent="0.25">
      <c r="C180" s="188"/>
      <c r="D180" s="189"/>
      <c r="E180" s="178"/>
      <c r="F180" s="178"/>
      <c r="G180" s="190">
        <f>DATOS!$E$13</f>
        <v>1</v>
      </c>
      <c r="H180" s="178"/>
      <c r="I180" s="191"/>
      <c r="J180" s="178"/>
      <c r="K180" s="178"/>
      <c r="L180" s="178"/>
      <c r="M180" s="178"/>
      <c r="N180" s="160" t="str">
        <f t="shared" si="13"/>
        <v/>
      </c>
      <c r="P180" s="160" t="str">
        <f t="shared" si="14"/>
        <v/>
      </c>
      <c r="Q180" s="160">
        <f t="shared" si="12"/>
        <v>0</v>
      </c>
      <c r="R180" s="160" t="str">
        <f t="shared" si="15"/>
        <v/>
      </c>
      <c r="S180" s="160" t="str">
        <f t="shared" si="16"/>
        <v/>
      </c>
    </row>
    <row r="181" spans="3:19" ht="17.45" customHeight="1" x14ac:dyDescent="0.25">
      <c r="C181" s="188"/>
      <c r="D181" s="189"/>
      <c r="E181" s="178"/>
      <c r="F181" s="178"/>
      <c r="G181" s="190">
        <f>DATOS!$E$13</f>
        <v>1</v>
      </c>
      <c r="H181" s="178"/>
      <c r="I181" s="191"/>
      <c r="J181" s="178"/>
      <c r="K181" s="178"/>
      <c r="L181" s="178"/>
      <c r="M181" s="178"/>
      <c r="N181" s="160" t="str">
        <f t="shared" si="13"/>
        <v/>
      </c>
      <c r="P181" s="160" t="str">
        <f t="shared" si="14"/>
        <v/>
      </c>
      <c r="Q181" s="160">
        <f t="shared" si="12"/>
        <v>0</v>
      </c>
      <c r="R181" s="160" t="str">
        <f t="shared" si="15"/>
        <v/>
      </c>
      <c r="S181" s="160" t="str">
        <f t="shared" si="16"/>
        <v/>
      </c>
    </row>
    <row r="182" spans="3:19" ht="17.45" customHeight="1" x14ac:dyDescent="0.25">
      <c r="C182" s="188"/>
      <c r="D182" s="189"/>
      <c r="E182" s="178"/>
      <c r="F182" s="178"/>
      <c r="G182" s="190">
        <f>DATOS!$E$13</f>
        <v>1</v>
      </c>
      <c r="H182" s="178"/>
      <c r="I182" s="191"/>
      <c r="J182" s="178"/>
      <c r="K182" s="178"/>
      <c r="L182" s="178"/>
      <c r="M182" s="178"/>
      <c r="N182" s="160" t="str">
        <f t="shared" si="13"/>
        <v/>
      </c>
      <c r="P182" s="160" t="str">
        <f t="shared" si="14"/>
        <v/>
      </c>
      <c r="Q182" s="160">
        <f t="shared" si="12"/>
        <v>0</v>
      </c>
      <c r="R182" s="160" t="str">
        <f t="shared" si="15"/>
        <v/>
      </c>
      <c r="S182" s="160" t="str">
        <f t="shared" si="16"/>
        <v/>
      </c>
    </row>
    <row r="183" spans="3:19" ht="17.45" customHeight="1" x14ac:dyDescent="0.25">
      <c r="C183" s="188"/>
      <c r="D183" s="189"/>
      <c r="E183" s="178"/>
      <c r="F183" s="178"/>
      <c r="G183" s="190">
        <f>DATOS!$E$13</f>
        <v>1</v>
      </c>
      <c r="H183" s="178"/>
      <c r="I183" s="191"/>
      <c r="J183" s="178"/>
      <c r="K183" s="178"/>
      <c r="L183" s="178"/>
      <c r="M183" s="178"/>
      <c r="N183" s="160" t="str">
        <f t="shared" si="13"/>
        <v/>
      </c>
      <c r="P183" s="160" t="str">
        <f t="shared" si="14"/>
        <v/>
      </c>
      <c r="Q183" s="160">
        <f t="shared" si="12"/>
        <v>0</v>
      </c>
      <c r="R183" s="160" t="str">
        <f t="shared" si="15"/>
        <v/>
      </c>
      <c r="S183" s="160" t="str">
        <f t="shared" si="16"/>
        <v/>
      </c>
    </row>
    <row r="184" spans="3:19" ht="17.45" customHeight="1" x14ac:dyDescent="0.25">
      <c r="C184" s="188"/>
      <c r="D184" s="189"/>
      <c r="E184" s="178"/>
      <c r="F184" s="178"/>
      <c r="G184" s="190">
        <f>DATOS!$E$13</f>
        <v>1</v>
      </c>
      <c r="H184" s="178"/>
      <c r="I184" s="191"/>
      <c r="J184" s="178"/>
      <c r="K184" s="178"/>
      <c r="L184" s="178"/>
      <c r="M184" s="178"/>
      <c r="N184" s="160" t="str">
        <f t="shared" si="13"/>
        <v/>
      </c>
      <c r="P184" s="160" t="str">
        <f t="shared" si="14"/>
        <v/>
      </c>
      <c r="Q184" s="160">
        <f t="shared" si="12"/>
        <v>0</v>
      </c>
      <c r="R184" s="160" t="str">
        <f t="shared" si="15"/>
        <v/>
      </c>
      <c r="S184" s="160" t="str">
        <f t="shared" si="16"/>
        <v/>
      </c>
    </row>
    <row r="185" spans="3:19" ht="17.45" customHeight="1" x14ac:dyDescent="0.25">
      <c r="C185" s="188"/>
      <c r="D185" s="189"/>
      <c r="E185" s="178"/>
      <c r="F185" s="178"/>
      <c r="G185" s="190">
        <f>DATOS!$E$13</f>
        <v>1</v>
      </c>
      <c r="H185" s="178"/>
      <c r="I185" s="191"/>
      <c r="J185" s="178"/>
      <c r="K185" s="178"/>
      <c r="L185" s="178"/>
      <c r="M185" s="178"/>
      <c r="N185" s="160" t="str">
        <f t="shared" si="13"/>
        <v/>
      </c>
      <c r="P185" s="160" t="str">
        <f t="shared" si="14"/>
        <v/>
      </c>
      <c r="Q185" s="160">
        <f t="shared" si="12"/>
        <v>0</v>
      </c>
      <c r="R185" s="160" t="str">
        <f t="shared" si="15"/>
        <v/>
      </c>
      <c r="S185" s="160" t="str">
        <f t="shared" si="16"/>
        <v/>
      </c>
    </row>
    <row r="186" spans="3:19" ht="17.45" customHeight="1" x14ac:dyDescent="0.25">
      <c r="C186" s="188"/>
      <c r="D186" s="189"/>
      <c r="E186" s="178"/>
      <c r="F186" s="178"/>
      <c r="G186" s="190">
        <f>DATOS!$E$13</f>
        <v>1</v>
      </c>
      <c r="H186" s="178"/>
      <c r="I186" s="191"/>
      <c r="J186" s="178"/>
      <c r="K186" s="178"/>
      <c r="L186" s="178"/>
      <c r="M186" s="178"/>
      <c r="N186" s="160" t="str">
        <f t="shared" si="13"/>
        <v/>
      </c>
      <c r="P186" s="160" t="str">
        <f t="shared" si="14"/>
        <v/>
      </c>
      <c r="Q186" s="160">
        <f t="shared" si="12"/>
        <v>0</v>
      </c>
      <c r="R186" s="160" t="str">
        <f t="shared" si="15"/>
        <v/>
      </c>
      <c r="S186" s="160" t="str">
        <f t="shared" si="16"/>
        <v/>
      </c>
    </row>
    <row r="187" spans="3:19" ht="17.45" customHeight="1" x14ac:dyDescent="0.25">
      <c r="C187" s="188"/>
      <c r="D187" s="189"/>
      <c r="E187" s="178"/>
      <c r="F187" s="178"/>
      <c r="G187" s="190">
        <f>DATOS!$E$13</f>
        <v>1</v>
      </c>
      <c r="H187" s="178"/>
      <c r="I187" s="191"/>
      <c r="J187" s="178"/>
      <c r="K187" s="178"/>
      <c r="L187" s="178"/>
      <c r="M187" s="178"/>
      <c r="N187" s="160" t="str">
        <f t="shared" si="13"/>
        <v/>
      </c>
      <c r="P187" s="160" t="str">
        <f t="shared" si="14"/>
        <v/>
      </c>
      <c r="Q187" s="160">
        <f t="shared" si="12"/>
        <v>0</v>
      </c>
      <c r="R187" s="160" t="str">
        <f t="shared" si="15"/>
        <v/>
      </c>
      <c r="S187" s="160" t="str">
        <f t="shared" si="16"/>
        <v/>
      </c>
    </row>
    <row r="188" spans="3:19" ht="17.45" customHeight="1" x14ac:dyDescent="0.25">
      <c r="C188" s="188"/>
      <c r="D188" s="189"/>
      <c r="E188" s="178"/>
      <c r="F188" s="178"/>
      <c r="G188" s="190">
        <f>DATOS!$E$13</f>
        <v>1</v>
      </c>
      <c r="H188" s="178"/>
      <c r="I188" s="191"/>
      <c r="J188" s="178"/>
      <c r="K188" s="178"/>
      <c r="L188" s="178"/>
      <c r="M188" s="178"/>
      <c r="N188" s="160" t="str">
        <f t="shared" si="13"/>
        <v/>
      </c>
      <c r="P188" s="160" t="str">
        <f t="shared" si="14"/>
        <v/>
      </c>
      <c r="Q188" s="160">
        <f t="shared" si="12"/>
        <v>0</v>
      </c>
      <c r="R188" s="160" t="str">
        <f t="shared" si="15"/>
        <v/>
      </c>
      <c r="S188" s="160" t="str">
        <f t="shared" si="16"/>
        <v/>
      </c>
    </row>
    <row r="189" spans="3:19" ht="17.45" customHeight="1" x14ac:dyDescent="0.25">
      <c r="C189" s="188"/>
      <c r="D189" s="189"/>
      <c r="E189" s="178"/>
      <c r="F189" s="178"/>
      <c r="G189" s="190">
        <f>DATOS!$E$13</f>
        <v>1</v>
      </c>
      <c r="H189" s="178"/>
      <c r="I189" s="191"/>
      <c r="J189" s="178"/>
      <c r="K189" s="178"/>
      <c r="L189" s="178"/>
      <c r="M189" s="178"/>
      <c r="N189" s="160" t="str">
        <f t="shared" si="13"/>
        <v/>
      </c>
      <c r="P189" s="160" t="str">
        <f t="shared" si="14"/>
        <v/>
      </c>
      <c r="Q189" s="160">
        <f t="shared" si="12"/>
        <v>0</v>
      </c>
      <c r="R189" s="160" t="str">
        <f t="shared" si="15"/>
        <v/>
      </c>
      <c r="S189" s="160" t="str">
        <f t="shared" si="16"/>
        <v/>
      </c>
    </row>
    <row r="190" spans="3:19" ht="17.45" customHeight="1" x14ac:dyDescent="0.25">
      <c r="C190" s="188"/>
      <c r="D190" s="189"/>
      <c r="E190" s="178"/>
      <c r="F190" s="178"/>
      <c r="G190" s="190">
        <f>DATOS!$E$13</f>
        <v>1</v>
      </c>
      <c r="H190" s="178"/>
      <c r="I190" s="191"/>
      <c r="J190" s="178"/>
      <c r="K190" s="178"/>
      <c r="L190" s="178"/>
      <c r="M190" s="178"/>
      <c r="N190" s="160" t="str">
        <f t="shared" si="13"/>
        <v/>
      </c>
      <c r="P190" s="160" t="str">
        <f t="shared" si="14"/>
        <v/>
      </c>
      <c r="Q190" s="160">
        <f t="shared" si="12"/>
        <v>0</v>
      </c>
      <c r="R190" s="160" t="str">
        <f t="shared" si="15"/>
        <v/>
      </c>
      <c r="S190" s="160" t="str">
        <f t="shared" si="16"/>
        <v/>
      </c>
    </row>
    <row r="191" spans="3:19" ht="17.45" customHeight="1" x14ac:dyDescent="0.25">
      <c r="C191" s="188"/>
      <c r="D191" s="189"/>
      <c r="E191" s="178"/>
      <c r="F191" s="178"/>
      <c r="G191" s="190">
        <f>DATOS!$E$13</f>
        <v>1</v>
      </c>
      <c r="H191" s="178"/>
      <c r="I191" s="191"/>
      <c r="J191" s="178"/>
      <c r="K191" s="178"/>
      <c r="L191" s="178"/>
      <c r="M191" s="178"/>
      <c r="N191" s="160" t="str">
        <f t="shared" si="13"/>
        <v/>
      </c>
      <c r="P191" s="160" t="str">
        <f t="shared" si="14"/>
        <v/>
      </c>
      <c r="Q191" s="160">
        <f t="shared" si="12"/>
        <v>0</v>
      </c>
      <c r="R191" s="160" t="str">
        <f t="shared" si="15"/>
        <v/>
      </c>
      <c r="S191" s="160" t="str">
        <f t="shared" si="16"/>
        <v/>
      </c>
    </row>
    <row r="192" spans="3:19" ht="17.45" customHeight="1" x14ac:dyDescent="0.25">
      <c r="C192" s="188"/>
      <c r="D192" s="189"/>
      <c r="E192" s="178"/>
      <c r="F192" s="178"/>
      <c r="G192" s="190">
        <f>DATOS!$E$13</f>
        <v>1</v>
      </c>
      <c r="H192" s="178"/>
      <c r="I192" s="191"/>
      <c r="J192" s="178"/>
      <c r="K192" s="178"/>
      <c r="L192" s="178"/>
      <c r="M192" s="178"/>
      <c r="N192" s="160" t="str">
        <f t="shared" si="13"/>
        <v/>
      </c>
      <c r="P192" s="160" t="str">
        <f t="shared" si="14"/>
        <v/>
      </c>
      <c r="Q192" s="160">
        <f t="shared" si="12"/>
        <v>0</v>
      </c>
      <c r="R192" s="160" t="str">
        <f t="shared" si="15"/>
        <v/>
      </c>
      <c r="S192" s="160" t="str">
        <f t="shared" si="16"/>
        <v/>
      </c>
    </row>
    <row r="193" spans="3:19" ht="17.45" customHeight="1" x14ac:dyDescent="0.25">
      <c r="C193" s="188"/>
      <c r="D193" s="189"/>
      <c r="E193" s="178"/>
      <c r="F193" s="178"/>
      <c r="G193" s="190">
        <f>DATOS!$E$13</f>
        <v>1</v>
      </c>
      <c r="H193" s="178"/>
      <c r="I193" s="191"/>
      <c r="J193" s="178"/>
      <c r="K193" s="178"/>
      <c r="L193" s="178"/>
      <c r="M193" s="178"/>
      <c r="N193" s="160" t="str">
        <f t="shared" si="13"/>
        <v/>
      </c>
      <c r="P193" s="160" t="str">
        <f t="shared" si="14"/>
        <v/>
      </c>
      <c r="Q193" s="160">
        <f t="shared" si="12"/>
        <v>0</v>
      </c>
      <c r="R193" s="160" t="str">
        <f t="shared" si="15"/>
        <v/>
      </c>
      <c r="S193" s="160" t="str">
        <f t="shared" si="16"/>
        <v/>
      </c>
    </row>
    <row r="194" spans="3:19" ht="17.45" customHeight="1" x14ac:dyDescent="0.25">
      <c r="C194" s="188"/>
      <c r="D194" s="189"/>
      <c r="E194" s="178"/>
      <c r="F194" s="178"/>
      <c r="G194" s="190">
        <f>DATOS!$E$13</f>
        <v>1</v>
      </c>
      <c r="H194" s="178"/>
      <c r="I194" s="191"/>
      <c r="J194" s="178"/>
      <c r="K194" s="178"/>
      <c r="L194" s="178"/>
      <c r="M194" s="178"/>
      <c r="N194" s="160" t="str">
        <f t="shared" si="13"/>
        <v/>
      </c>
      <c r="P194" s="160" t="str">
        <f t="shared" si="14"/>
        <v/>
      </c>
      <c r="Q194" s="160">
        <f t="shared" si="12"/>
        <v>0</v>
      </c>
      <c r="R194" s="160" t="str">
        <f t="shared" si="15"/>
        <v/>
      </c>
      <c r="S194" s="160" t="str">
        <f t="shared" si="16"/>
        <v/>
      </c>
    </row>
    <row r="195" spans="3:19" ht="17.45" customHeight="1" x14ac:dyDescent="0.25">
      <c r="C195" s="188"/>
      <c r="D195" s="189"/>
      <c r="E195" s="178"/>
      <c r="F195" s="178"/>
      <c r="G195" s="190">
        <f>DATOS!$E$13</f>
        <v>1</v>
      </c>
      <c r="H195" s="178"/>
      <c r="I195" s="191"/>
      <c r="J195" s="178"/>
      <c r="K195" s="178"/>
      <c r="L195" s="178"/>
      <c r="M195" s="178"/>
      <c r="N195" s="160" t="str">
        <f t="shared" si="13"/>
        <v/>
      </c>
      <c r="P195" s="160" t="str">
        <f t="shared" si="14"/>
        <v/>
      </c>
      <c r="Q195" s="160">
        <f t="shared" si="12"/>
        <v>0</v>
      </c>
      <c r="R195" s="160" t="str">
        <f t="shared" si="15"/>
        <v/>
      </c>
      <c r="S195" s="160" t="str">
        <f t="shared" si="16"/>
        <v/>
      </c>
    </row>
    <row r="196" spans="3:19" ht="17.45" customHeight="1" x14ac:dyDescent="0.25">
      <c r="C196" s="188"/>
      <c r="D196" s="189"/>
      <c r="E196" s="178"/>
      <c r="F196" s="178"/>
      <c r="G196" s="190">
        <f>DATOS!$E$13</f>
        <v>1</v>
      </c>
      <c r="H196" s="178"/>
      <c r="I196" s="191"/>
      <c r="J196" s="178"/>
      <c r="K196" s="178"/>
      <c r="L196" s="178"/>
      <c r="M196" s="178"/>
      <c r="N196" s="160" t="str">
        <f t="shared" si="13"/>
        <v/>
      </c>
      <c r="P196" s="160" t="str">
        <f t="shared" si="14"/>
        <v/>
      </c>
      <c r="Q196" s="160">
        <f t="shared" si="12"/>
        <v>0</v>
      </c>
      <c r="R196" s="160" t="str">
        <f t="shared" si="15"/>
        <v/>
      </c>
      <c r="S196" s="160" t="str">
        <f t="shared" si="16"/>
        <v/>
      </c>
    </row>
    <row r="197" spans="3:19" ht="17.45" customHeight="1" x14ac:dyDescent="0.25">
      <c r="C197" s="188"/>
      <c r="D197" s="189"/>
      <c r="E197" s="178"/>
      <c r="F197" s="178"/>
      <c r="G197" s="190">
        <f>DATOS!$E$13</f>
        <v>1</v>
      </c>
      <c r="H197" s="178"/>
      <c r="I197" s="191"/>
      <c r="J197" s="178"/>
      <c r="K197" s="178"/>
      <c r="L197" s="178"/>
      <c r="M197" s="178"/>
      <c r="N197" s="160" t="str">
        <f t="shared" si="13"/>
        <v/>
      </c>
      <c r="P197" s="160" t="str">
        <f t="shared" si="14"/>
        <v/>
      </c>
      <c r="Q197" s="160">
        <f t="shared" si="12"/>
        <v>0</v>
      </c>
      <c r="R197" s="160" t="str">
        <f t="shared" si="15"/>
        <v/>
      </c>
      <c r="S197" s="160" t="str">
        <f t="shared" si="16"/>
        <v/>
      </c>
    </row>
    <row r="198" spans="3:19" ht="17.45" customHeight="1" x14ac:dyDescent="0.25">
      <c r="C198" s="188"/>
      <c r="D198" s="189"/>
      <c r="E198" s="178"/>
      <c r="F198" s="178"/>
      <c r="G198" s="190">
        <f>DATOS!$E$13</f>
        <v>1</v>
      </c>
      <c r="H198" s="178"/>
      <c r="I198" s="191"/>
      <c r="J198" s="178"/>
      <c r="K198" s="178"/>
      <c r="L198" s="178"/>
      <c r="M198" s="178"/>
      <c r="N198" s="160" t="str">
        <f t="shared" si="13"/>
        <v/>
      </c>
      <c r="P198" s="160" t="str">
        <f t="shared" si="14"/>
        <v/>
      </c>
      <c r="Q198" s="160">
        <f t="shared" si="12"/>
        <v>0</v>
      </c>
      <c r="R198" s="160" t="str">
        <f t="shared" si="15"/>
        <v/>
      </c>
      <c r="S198" s="160" t="str">
        <f t="shared" si="16"/>
        <v/>
      </c>
    </row>
    <row r="199" spans="3:19" ht="17.45" customHeight="1" x14ac:dyDescent="0.25">
      <c r="C199" s="188"/>
      <c r="D199" s="189"/>
      <c r="E199" s="178"/>
      <c r="F199" s="178"/>
      <c r="G199" s="190">
        <f>DATOS!$E$13</f>
        <v>1</v>
      </c>
      <c r="H199" s="178"/>
      <c r="I199" s="191"/>
      <c r="J199" s="178"/>
      <c r="K199" s="178"/>
      <c r="L199" s="178"/>
      <c r="M199" s="178"/>
      <c r="N199" s="160" t="str">
        <f t="shared" si="13"/>
        <v/>
      </c>
      <c r="P199" s="160" t="str">
        <f t="shared" si="14"/>
        <v/>
      </c>
      <c r="Q199" s="160">
        <f t="shared" si="12"/>
        <v>0</v>
      </c>
      <c r="R199" s="160" t="str">
        <f t="shared" si="15"/>
        <v/>
      </c>
      <c r="S199" s="160" t="str">
        <f t="shared" si="16"/>
        <v/>
      </c>
    </row>
    <row r="200" spans="3:19" ht="17.45" customHeight="1" x14ac:dyDescent="0.25">
      <c r="C200" s="188"/>
      <c r="D200" s="189"/>
      <c r="E200" s="178"/>
      <c r="F200" s="178"/>
      <c r="G200" s="190">
        <f>DATOS!$E$13</f>
        <v>1</v>
      </c>
      <c r="H200" s="178"/>
      <c r="I200" s="191"/>
      <c r="J200" s="178"/>
      <c r="K200" s="178"/>
      <c r="L200" s="178"/>
      <c r="M200" s="178"/>
      <c r="N200" s="160" t="str">
        <f t="shared" si="13"/>
        <v/>
      </c>
      <c r="P200" s="160" t="str">
        <f t="shared" si="14"/>
        <v/>
      </c>
      <c r="Q200" s="160">
        <f t="shared" si="12"/>
        <v>0</v>
      </c>
      <c r="R200" s="160" t="str">
        <f t="shared" si="15"/>
        <v/>
      </c>
      <c r="S200" s="160" t="str">
        <f t="shared" si="16"/>
        <v/>
      </c>
    </row>
    <row r="201" spans="3:19" ht="17.45" customHeight="1" x14ac:dyDescent="0.25">
      <c r="C201" s="188"/>
      <c r="D201" s="189"/>
      <c r="E201" s="178"/>
      <c r="F201" s="178"/>
      <c r="G201" s="190">
        <f>DATOS!$E$13</f>
        <v>1</v>
      </c>
      <c r="H201" s="178"/>
      <c r="I201" s="191"/>
      <c r="J201" s="178"/>
      <c r="K201" s="178"/>
      <c r="L201" s="178"/>
      <c r="M201" s="178"/>
      <c r="N201" s="160" t="str">
        <f t="shared" si="13"/>
        <v/>
      </c>
      <c r="P201" s="160" t="str">
        <f t="shared" si="14"/>
        <v/>
      </c>
      <c r="Q201" s="160">
        <f t="shared" si="12"/>
        <v>0</v>
      </c>
      <c r="R201" s="160" t="str">
        <f t="shared" si="15"/>
        <v/>
      </c>
      <c r="S201" s="160" t="str">
        <f t="shared" si="16"/>
        <v/>
      </c>
    </row>
    <row r="202" spans="3:19" ht="17.45" customHeight="1" x14ac:dyDescent="0.25">
      <c r="C202" s="188"/>
      <c r="D202" s="189"/>
      <c r="E202" s="178"/>
      <c r="F202" s="178"/>
      <c r="G202" s="190">
        <f>DATOS!$E$13</f>
        <v>1</v>
      </c>
      <c r="H202" s="178"/>
      <c r="I202" s="191"/>
      <c r="J202" s="178"/>
      <c r="K202" s="178"/>
      <c r="L202" s="178"/>
      <c r="M202" s="178"/>
      <c r="N202" s="160" t="str">
        <f t="shared" si="13"/>
        <v/>
      </c>
      <c r="P202" s="160" t="str">
        <f t="shared" si="14"/>
        <v/>
      </c>
      <c r="Q202" s="160">
        <f t="shared" si="12"/>
        <v>0</v>
      </c>
      <c r="R202" s="160" t="str">
        <f t="shared" si="15"/>
        <v/>
      </c>
      <c r="S202" s="160" t="str">
        <f t="shared" si="16"/>
        <v/>
      </c>
    </row>
    <row r="203" spans="3:19" ht="17.45" customHeight="1" x14ac:dyDescent="0.25">
      <c r="C203" s="188"/>
      <c r="D203" s="189"/>
      <c r="E203" s="178"/>
      <c r="F203" s="178"/>
      <c r="G203" s="190">
        <f>DATOS!$E$13</f>
        <v>1</v>
      </c>
      <c r="H203" s="178"/>
      <c r="I203" s="191"/>
      <c r="J203" s="178"/>
      <c r="K203" s="178"/>
      <c r="L203" s="178"/>
      <c r="M203" s="178"/>
      <c r="N203" s="160" t="str">
        <f t="shared" si="13"/>
        <v/>
      </c>
      <c r="P203" s="160" t="str">
        <f t="shared" si="14"/>
        <v/>
      </c>
      <c r="Q203" s="160">
        <f t="shared" si="12"/>
        <v>0</v>
      </c>
      <c r="R203" s="160" t="str">
        <f t="shared" si="15"/>
        <v/>
      </c>
      <c r="S203" s="160" t="str">
        <f t="shared" si="16"/>
        <v/>
      </c>
    </row>
    <row r="204" spans="3:19" ht="17.45" customHeight="1" x14ac:dyDescent="0.25">
      <c r="C204" s="188"/>
      <c r="D204" s="189"/>
      <c r="E204" s="178"/>
      <c r="F204" s="178"/>
      <c r="G204" s="190">
        <f>DATOS!$E$13</f>
        <v>1</v>
      </c>
      <c r="H204" s="178"/>
      <c r="I204" s="191"/>
      <c r="J204" s="178"/>
      <c r="K204" s="178"/>
      <c r="L204" s="178"/>
      <c r="M204" s="178"/>
      <c r="N204" s="160" t="str">
        <f t="shared" si="13"/>
        <v/>
      </c>
      <c r="P204" s="160" t="str">
        <f t="shared" si="14"/>
        <v/>
      </c>
      <c r="Q204" s="160">
        <f t="shared" si="12"/>
        <v>0</v>
      </c>
      <c r="R204" s="160" t="str">
        <f t="shared" si="15"/>
        <v/>
      </c>
      <c r="S204" s="160" t="str">
        <f t="shared" si="16"/>
        <v/>
      </c>
    </row>
    <row r="205" spans="3:19" ht="17.45" customHeight="1" x14ac:dyDescent="0.25">
      <c r="C205" s="188"/>
      <c r="D205" s="189"/>
      <c r="E205" s="178"/>
      <c r="F205" s="178"/>
      <c r="G205" s="190">
        <f>DATOS!$E$13</f>
        <v>1</v>
      </c>
      <c r="H205" s="178"/>
      <c r="I205" s="191"/>
      <c r="J205" s="178"/>
      <c r="K205" s="178"/>
      <c r="L205" s="178"/>
      <c r="M205" s="178"/>
      <c r="N205" s="160" t="str">
        <f t="shared" si="13"/>
        <v/>
      </c>
      <c r="P205" s="160" t="str">
        <f t="shared" si="14"/>
        <v/>
      </c>
      <c r="Q205" s="160">
        <f t="shared" si="12"/>
        <v>0</v>
      </c>
      <c r="R205" s="160" t="str">
        <f t="shared" si="15"/>
        <v/>
      </c>
      <c r="S205" s="160" t="str">
        <f t="shared" si="16"/>
        <v/>
      </c>
    </row>
    <row r="206" spans="3:19" ht="17.45" customHeight="1" x14ac:dyDescent="0.25">
      <c r="C206" s="188"/>
      <c r="D206" s="189"/>
      <c r="E206" s="178"/>
      <c r="F206" s="178"/>
      <c r="G206" s="190">
        <f>DATOS!$E$13</f>
        <v>1</v>
      </c>
      <c r="H206" s="178"/>
      <c r="I206" s="191"/>
      <c r="J206" s="178"/>
      <c r="K206" s="178"/>
      <c r="L206" s="178"/>
      <c r="M206" s="178"/>
      <c r="N206" s="160" t="str">
        <f t="shared" si="13"/>
        <v/>
      </c>
      <c r="P206" s="160" t="str">
        <f t="shared" si="14"/>
        <v/>
      </c>
      <c r="Q206" s="160">
        <f t="shared" si="12"/>
        <v>0</v>
      </c>
      <c r="R206" s="160" t="str">
        <f t="shared" si="15"/>
        <v/>
      </c>
      <c r="S206" s="160" t="str">
        <f t="shared" si="16"/>
        <v/>
      </c>
    </row>
    <row r="207" spans="3:19" ht="17.45" customHeight="1" x14ac:dyDescent="0.25">
      <c r="C207" s="188"/>
      <c r="D207" s="189"/>
      <c r="E207" s="178"/>
      <c r="F207" s="178"/>
      <c r="G207" s="190">
        <f>DATOS!$E$13</f>
        <v>1</v>
      </c>
      <c r="H207" s="178"/>
      <c r="I207" s="191"/>
      <c r="J207" s="178"/>
      <c r="K207" s="178"/>
      <c r="L207" s="178"/>
      <c r="M207" s="178"/>
      <c r="N207" s="160" t="str">
        <f t="shared" si="13"/>
        <v/>
      </c>
      <c r="P207" s="160" t="str">
        <f t="shared" si="14"/>
        <v/>
      </c>
      <c r="Q207" s="160">
        <f t="shared" si="12"/>
        <v>0</v>
      </c>
      <c r="R207" s="160" t="str">
        <f t="shared" si="15"/>
        <v/>
      </c>
      <c r="S207" s="160" t="str">
        <f t="shared" si="16"/>
        <v/>
      </c>
    </row>
    <row r="208" spans="3:19" ht="17.45" customHeight="1" x14ac:dyDescent="0.25">
      <c r="C208" s="188"/>
      <c r="D208" s="189"/>
      <c r="E208" s="178"/>
      <c r="F208" s="178"/>
      <c r="G208" s="190">
        <f>DATOS!$E$13</f>
        <v>1</v>
      </c>
      <c r="H208" s="178"/>
      <c r="I208" s="191"/>
      <c r="J208" s="178"/>
      <c r="K208" s="178"/>
      <c r="L208" s="178"/>
      <c r="M208" s="178"/>
      <c r="N208" s="160" t="str">
        <f t="shared" si="13"/>
        <v/>
      </c>
      <c r="P208" s="160" t="str">
        <f t="shared" si="14"/>
        <v/>
      </c>
      <c r="Q208" s="160">
        <f t="shared" si="12"/>
        <v>0</v>
      </c>
      <c r="R208" s="160" t="str">
        <f t="shared" si="15"/>
        <v/>
      </c>
      <c r="S208" s="160" t="str">
        <f t="shared" si="16"/>
        <v/>
      </c>
    </row>
    <row r="209" spans="3:19" ht="17.45" customHeight="1" x14ac:dyDescent="0.25">
      <c r="C209" s="188"/>
      <c r="D209" s="189"/>
      <c r="E209" s="178"/>
      <c r="F209" s="178"/>
      <c r="G209" s="190">
        <f>DATOS!$E$13</f>
        <v>1</v>
      </c>
      <c r="H209" s="178"/>
      <c r="I209" s="191"/>
      <c r="J209" s="178"/>
      <c r="K209" s="178"/>
      <c r="L209" s="178"/>
      <c r="M209" s="178"/>
      <c r="N209" s="160" t="str">
        <f t="shared" si="13"/>
        <v/>
      </c>
      <c r="P209" s="160" t="str">
        <f t="shared" si="14"/>
        <v/>
      </c>
      <c r="Q209" s="160">
        <f t="shared" ref="Q209:Q272" si="17">IF($I209=0%,H209,"")</f>
        <v>0</v>
      </c>
      <c r="R209" s="160" t="str">
        <f t="shared" si="15"/>
        <v/>
      </c>
      <c r="S209" s="160" t="str">
        <f t="shared" si="16"/>
        <v/>
      </c>
    </row>
    <row r="210" spans="3:19" ht="17.45" customHeight="1" x14ac:dyDescent="0.25">
      <c r="C210" s="188"/>
      <c r="D210" s="189"/>
      <c r="E210" s="178"/>
      <c r="F210" s="178"/>
      <c r="G210" s="190">
        <f>DATOS!$E$13</f>
        <v>1</v>
      </c>
      <c r="H210" s="178"/>
      <c r="I210" s="191"/>
      <c r="J210" s="178"/>
      <c r="K210" s="178"/>
      <c r="L210" s="178"/>
      <c r="M210" s="178"/>
      <c r="N210" s="160" t="str">
        <f t="shared" ref="N210:N273" si="18">IF(H210&amp;J210&amp;K210&amp;L210&amp;M210="","",H210+J210+K210-L210-M210)</f>
        <v/>
      </c>
      <c r="P210" s="160" t="str">
        <f t="shared" ref="P210:P273" si="19">IF($I210="E",H210,"")</f>
        <v/>
      </c>
      <c r="Q210" s="160">
        <f t="shared" si="17"/>
        <v>0</v>
      </c>
      <c r="R210" s="160" t="str">
        <f t="shared" ref="R210:R273" si="20">IF(OR($I210=8%,$I210=11%),$J210/$I210,"")</f>
        <v/>
      </c>
      <c r="S210" s="160" t="str">
        <f t="shared" si="16"/>
        <v/>
      </c>
    </row>
    <row r="211" spans="3:19" ht="17.45" customHeight="1" x14ac:dyDescent="0.25">
      <c r="C211" s="188"/>
      <c r="D211" s="189"/>
      <c r="E211" s="178"/>
      <c r="F211" s="178"/>
      <c r="G211" s="190">
        <f>DATOS!$E$13</f>
        <v>1</v>
      </c>
      <c r="H211" s="178"/>
      <c r="I211" s="191"/>
      <c r="J211" s="178"/>
      <c r="K211" s="178"/>
      <c r="L211" s="178"/>
      <c r="M211" s="178"/>
      <c r="N211" s="160" t="str">
        <f t="shared" si="18"/>
        <v/>
      </c>
      <c r="P211" s="160" t="str">
        <f t="shared" si="19"/>
        <v/>
      </c>
      <c r="Q211" s="160">
        <f t="shared" si="17"/>
        <v>0</v>
      </c>
      <c r="R211" s="160" t="str">
        <f t="shared" si="20"/>
        <v/>
      </c>
      <c r="S211" s="160" t="str">
        <f t="shared" ref="S211:S274" si="21">IF(OR($I211=15%,$I211=16%),$J211/$I211,"")</f>
        <v/>
      </c>
    </row>
    <row r="212" spans="3:19" ht="17.45" customHeight="1" x14ac:dyDescent="0.25">
      <c r="C212" s="188"/>
      <c r="D212" s="189"/>
      <c r="E212" s="178"/>
      <c r="F212" s="178"/>
      <c r="G212" s="190">
        <f>DATOS!$E$13</f>
        <v>1</v>
      </c>
      <c r="H212" s="178"/>
      <c r="I212" s="191"/>
      <c r="J212" s="178"/>
      <c r="K212" s="178"/>
      <c r="L212" s="178"/>
      <c r="M212" s="178"/>
      <c r="N212" s="160" t="str">
        <f t="shared" si="18"/>
        <v/>
      </c>
      <c r="P212" s="160" t="str">
        <f t="shared" si="19"/>
        <v/>
      </c>
      <c r="Q212" s="160">
        <f t="shared" si="17"/>
        <v>0</v>
      </c>
      <c r="R212" s="160" t="str">
        <f t="shared" si="20"/>
        <v/>
      </c>
      <c r="S212" s="160" t="str">
        <f t="shared" si="21"/>
        <v/>
      </c>
    </row>
    <row r="213" spans="3:19" ht="17.45" customHeight="1" x14ac:dyDescent="0.25">
      <c r="C213" s="188"/>
      <c r="D213" s="189"/>
      <c r="E213" s="178"/>
      <c r="F213" s="178"/>
      <c r="G213" s="190">
        <f>DATOS!$E$13</f>
        <v>1</v>
      </c>
      <c r="H213" s="178"/>
      <c r="I213" s="191"/>
      <c r="J213" s="178"/>
      <c r="K213" s="178"/>
      <c r="L213" s="178"/>
      <c r="M213" s="178"/>
      <c r="N213" s="160" t="str">
        <f t="shared" si="18"/>
        <v/>
      </c>
      <c r="P213" s="160" t="str">
        <f t="shared" si="19"/>
        <v/>
      </c>
      <c r="Q213" s="160">
        <f t="shared" si="17"/>
        <v>0</v>
      </c>
      <c r="R213" s="160" t="str">
        <f t="shared" si="20"/>
        <v/>
      </c>
      <c r="S213" s="160" t="str">
        <f t="shared" si="21"/>
        <v/>
      </c>
    </row>
    <row r="214" spans="3:19" ht="17.45" customHeight="1" x14ac:dyDescent="0.25">
      <c r="C214" s="188"/>
      <c r="D214" s="189"/>
      <c r="E214" s="178"/>
      <c r="F214" s="178"/>
      <c r="G214" s="190">
        <f>DATOS!$E$13</f>
        <v>1</v>
      </c>
      <c r="H214" s="178"/>
      <c r="I214" s="191"/>
      <c r="J214" s="178"/>
      <c r="K214" s="178"/>
      <c r="L214" s="178"/>
      <c r="M214" s="178"/>
      <c r="N214" s="160" t="str">
        <f t="shared" si="18"/>
        <v/>
      </c>
      <c r="P214" s="160" t="str">
        <f t="shared" si="19"/>
        <v/>
      </c>
      <c r="Q214" s="160">
        <f t="shared" si="17"/>
        <v>0</v>
      </c>
      <c r="R214" s="160" t="str">
        <f t="shared" si="20"/>
        <v/>
      </c>
      <c r="S214" s="160" t="str">
        <f t="shared" si="21"/>
        <v/>
      </c>
    </row>
    <row r="215" spans="3:19" ht="17.45" customHeight="1" x14ac:dyDescent="0.25">
      <c r="C215" s="188"/>
      <c r="D215" s="189"/>
      <c r="E215" s="178"/>
      <c r="F215" s="178"/>
      <c r="G215" s="190">
        <f>DATOS!$E$13</f>
        <v>1</v>
      </c>
      <c r="H215" s="178"/>
      <c r="I215" s="191"/>
      <c r="J215" s="178"/>
      <c r="K215" s="178"/>
      <c r="L215" s="178"/>
      <c r="M215" s="178"/>
      <c r="N215" s="160" t="str">
        <f t="shared" si="18"/>
        <v/>
      </c>
      <c r="P215" s="160" t="str">
        <f t="shared" si="19"/>
        <v/>
      </c>
      <c r="Q215" s="160">
        <f t="shared" si="17"/>
        <v>0</v>
      </c>
      <c r="R215" s="160" t="str">
        <f t="shared" si="20"/>
        <v/>
      </c>
      <c r="S215" s="160" t="str">
        <f t="shared" si="21"/>
        <v/>
      </c>
    </row>
    <row r="216" spans="3:19" ht="17.45" customHeight="1" x14ac:dyDescent="0.25">
      <c r="C216" s="188"/>
      <c r="D216" s="189"/>
      <c r="E216" s="178"/>
      <c r="F216" s="178"/>
      <c r="G216" s="190">
        <f>DATOS!$E$13</f>
        <v>1</v>
      </c>
      <c r="H216" s="178"/>
      <c r="I216" s="191"/>
      <c r="J216" s="178"/>
      <c r="K216" s="178"/>
      <c r="L216" s="178"/>
      <c r="M216" s="178"/>
      <c r="N216" s="160" t="str">
        <f t="shared" si="18"/>
        <v/>
      </c>
      <c r="P216" s="160" t="str">
        <f t="shared" si="19"/>
        <v/>
      </c>
      <c r="Q216" s="160">
        <f t="shared" si="17"/>
        <v>0</v>
      </c>
      <c r="R216" s="160" t="str">
        <f t="shared" si="20"/>
        <v/>
      </c>
      <c r="S216" s="160" t="str">
        <f t="shared" si="21"/>
        <v/>
      </c>
    </row>
    <row r="217" spans="3:19" ht="17.45" customHeight="1" x14ac:dyDescent="0.25">
      <c r="C217" s="188"/>
      <c r="D217" s="189"/>
      <c r="E217" s="178"/>
      <c r="F217" s="178"/>
      <c r="G217" s="190">
        <f>DATOS!$E$13</f>
        <v>1</v>
      </c>
      <c r="H217" s="178"/>
      <c r="I217" s="191"/>
      <c r="J217" s="178"/>
      <c r="K217" s="178"/>
      <c r="L217" s="178"/>
      <c r="M217" s="178"/>
      <c r="N217" s="160" t="str">
        <f t="shared" si="18"/>
        <v/>
      </c>
      <c r="P217" s="160" t="str">
        <f t="shared" si="19"/>
        <v/>
      </c>
      <c r="Q217" s="160">
        <f t="shared" si="17"/>
        <v>0</v>
      </c>
      <c r="R217" s="160" t="str">
        <f t="shared" si="20"/>
        <v/>
      </c>
      <c r="S217" s="160" t="str">
        <f t="shared" si="21"/>
        <v/>
      </c>
    </row>
    <row r="218" spans="3:19" ht="17.45" customHeight="1" x14ac:dyDescent="0.25">
      <c r="C218" s="188"/>
      <c r="D218" s="189"/>
      <c r="E218" s="178"/>
      <c r="F218" s="178"/>
      <c r="G218" s="190">
        <f>DATOS!$E$13</f>
        <v>1</v>
      </c>
      <c r="H218" s="178"/>
      <c r="I218" s="191"/>
      <c r="J218" s="178"/>
      <c r="K218" s="178"/>
      <c r="L218" s="178"/>
      <c r="M218" s="178"/>
      <c r="N218" s="160" t="str">
        <f t="shared" si="18"/>
        <v/>
      </c>
      <c r="P218" s="160" t="str">
        <f t="shared" si="19"/>
        <v/>
      </c>
      <c r="Q218" s="160">
        <f t="shared" si="17"/>
        <v>0</v>
      </c>
      <c r="R218" s="160" t="str">
        <f t="shared" si="20"/>
        <v/>
      </c>
      <c r="S218" s="160" t="str">
        <f t="shared" si="21"/>
        <v/>
      </c>
    </row>
    <row r="219" spans="3:19" ht="17.45" customHeight="1" x14ac:dyDescent="0.25">
      <c r="C219" s="188"/>
      <c r="D219" s="189"/>
      <c r="E219" s="178"/>
      <c r="F219" s="178"/>
      <c r="G219" s="190">
        <f>DATOS!$E$13</f>
        <v>1</v>
      </c>
      <c r="H219" s="178"/>
      <c r="I219" s="191"/>
      <c r="J219" s="178"/>
      <c r="K219" s="178"/>
      <c r="L219" s="178"/>
      <c r="M219" s="178"/>
      <c r="N219" s="160" t="str">
        <f t="shared" si="18"/>
        <v/>
      </c>
      <c r="P219" s="160" t="str">
        <f t="shared" si="19"/>
        <v/>
      </c>
      <c r="Q219" s="160">
        <f t="shared" si="17"/>
        <v>0</v>
      </c>
      <c r="R219" s="160" t="str">
        <f t="shared" si="20"/>
        <v/>
      </c>
      <c r="S219" s="160" t="str">
        <f t="shared" si="21"/>
        <v/>
      </c>
    </row>
    <row r="220" spans="3:19" ht="17.45" customHeight="1" x14ac:dyDescent="0.25">
      <c r="C220" s="188"/>
      <c r="D220" s="189"/>
      <c r="E220" s="178"/>
      <c r="F220" s="178"/>
      <c r="G220" s="190">
        <f>DATOS!$E$13</f>
        <v>1</v>
      </c>
      <c r="H220" s="178"/>
      <c r="I220" s="191"/>
      <c r="J220" s="178"/>
      <c r="K220" s="178"/>
      <c r="L220" s="178"/>
      <c r="M220" s="178"/>
      <c r="N220" s="160" t="str">
        <f t="shared" si="18"/>
        <v/>
      </c>
      <c r="P220" s="160" t="str">
        <f t="shared" si="19"/>
        <v/>
      </c>
      <c r="Q220" s="160">
        <f t="shared" si="17"/>
        <v>0</v>
      </c>
      <c r="R220" s="160" t="str">
        <f t="shared" si="20"/>
        <v/>
      </c>
      <c r="S220" s="160" t="str">
        <f t="shared" si="21"/>
        <v/>
      </c>
    </row>
    <row r="221" spans="3:19" ht="17.45" customHeight="1" x14ac:dyDescent="0.25">
      <c r="C221" s="188"/>
      <c r="D221" s="189"/>
      <c r="E221" s="178"/>
      <c r="F221" s="178"/>
      <c r="G221" s="190">
        <f>DATOS!$E$13</f>
        <v>1</v>
      </c>
      <c r="H221" s="178"/>
      <c r="I221" s="191"/>
      <c r="J221" s="178"/>
      <c r="K221" s="178"/>
      <c r="L221" s="178"/>
      <c r="M221" s="178"/>
      <c r="N221" s="160" t="str">
        <f t="shared" si="18"/>
        <v/>
      </c>
      <c r="P221" s="160" t="str">
        <f t="shared" si="19"/>
        <v/>
      </c>
      <c r="Q221" s="160">
        <f t="shared" si="17"/>
        <v>0</v>
      </c>
      <c r="R221" s="160" t="str">
        <f t="shared" si="20"/>
        <v/>
      </c>
      <c r="S221" s="160" t="str">
        <f t="shared" si="21"/>
        <v/>
      </c>
    </row>
    <row r="222" spans="3:19" ht="17.45" customHeight="1" x14ac:dyDescent="0.25">
      <c r="C222" s="188"/>
      <c r="D222" s="189"/>
      <c r="E222" s="178"/>
      <c r="F222" s="178"/>
      <c r="G222" s="190">
        <f>DATOS!$E$13</f>
        <v>1</v>
      </c>
      <c r="H222" s="178"/>
      <c r="I222" s="191"/>
      <c r="J222" s="178"/>
      <c r="K222" s="178"/>
      <c r="L222" s="178"/>
      <c r="M222" s="178"/>
      <c r="N222" s="160" t="str">
        <f t="shared" si="18"/>
        <v/>
      </c>
      <c r="P222" s="160" t="str">
        <f t="shared" si="19"/>
        <v/>
      </c>
      <c r="Q222" s="160">
        <f t="shared" si="17"/>
        <v>0</v>
      </c>
      <c r="R222" s="160" t="str">
        <f t="shared" si="20"/>
        <v/>
      </c>
      <c r="S222" s="160" t="str">
        <f t="shared" si="21"/>
        <v/>
      </c>
    </row>
    <row r="223" spans="3:19" ht="17.45" customHeight="1" x14ac:dyDescent="0.25">
      <c r="C223" s="188"/>
      <c r="D223" s="189"/>
      <c r="E223" s="178"/>
      <c r="F223" s="178"/>
      <c r="G223" s="190">
        <f>DATOS!$E$13</f>
        <v>1</v>
      </c>
      <c r="H223" s="178"/>
      <c r="I223" s="191"/>
      <c r="J223" s="178"/>
      <c r="K223" s="178"/>
      <c r="L223" s="178"/>
      <c r="M223" s="178"/>
      <c r="N223" s="160" t="str">
        <f t="shared" si="18"/>
        <v/>
      </c>
      <c r="P223" s="160" t="str">
        <f t="shared" si="19"/>
        <v/>
      </c>
      <c r="Q223" s="160">
        <f t="shared" si="17"/>
        <v>0</v>
      </c>
      <c r="R223" s="160" t="str">
        <f t="shared" si="20"/>
        <v/>
      </c>
      <c r="S223" s="160" t="str">
        <f t="shared" si="21"/>
        <v/>
      </c>
    </row>
    <row r="224" spans="3:19" ht="17.45" customHeight="1" x14ac:dyDescent="0.25">
      <c r="C224" s="188"/>
      <c r="D224" s="189"/>
      <c r="E224" s="178"/>
      <c r="F224" s="178"/>
      <c r="G224" s="190">
        <f>DATOS!$E$13</f>
        <v>1</v>
      </c>
      <c r="H224" s="178"/>
      <c r="I224" s="191"/>
      <c r="J224" s="178"/>
      <c r="K224" s="178"/>
      <c r="L224" s="178"/>
      <c r="M224" s="178"/>
      <c r="N224" s="160" t="str">
        <f t="shared" si="18"/>
        <v/>
      </c>
      <c r="P224" s="160" t="str">
        <f t="shared" si="19"/>
        <v/>
      </c>
      <c r="Q224" s="160">
        <f t="shared" si="17"/>
        <v>0</v>
      </c>
      <c r="R224" s="160" t="str">
        <f t="shared" si="20"/>
        <v/>
      </c>
      <c r="S224" s="160" t="str">
        <f t="shared" si="21"/>
        <v/>
      </c>
    </row>
    <row r="225" spans="3:19" ht="17.45" customHeight="1" x14ac:dyDescent="0.25">
      <c r="C225" s="188"/>
      <c r="D225" s="189"/>
      <c r="E225" s="178"/>
      <c r="F225" s="178"/>
      <c r="G225" s="190">
        <f>DATOS!$E$13</f>
        <v>1</v>
      </c>
      <c r="H225" s="178"/>
      <c r="I225" s="191"/>
      <c r="J225" s="178"/>
      <c r="K225" s="178"/>
      <c r="L225" s="178"/>
      <c r="M225" s="178"/>
      <c r="N225" s="160" t="str">
        <f t="shared" si="18"/>
        <v/>
      </c>
      <c r="P225" s="160" t="str">
        <f t="shared" si="19"/>
        <v/>
      </c>
      <c r="Q225" s="160">
        <f t="shared" si="17"/>
        <v>0</v>
      </c>
      <c r="R225" s="160" t="str">
        <f t="shared" si="20"/>
        <v/>
      </c>
      <c r="S225" s="160" t="str">
        <f t="shared" si="21"/>
        <v/>
      </c>
    </row>
    <row r="226" spans="3:19" ht="17.45" customHeight="1" x14ac:dyDescent="0.25">
      <c r="C226" s="188"/>
      <c r="D226" s="189"/>
      <c r="E226" s="178"/>
      <c r="F226" s="178"/>
      <c r="G226" s="190">
        <f>DATOS!$E$13</f>
        <v>1</v>
      </c>
      <c r="H226" s="178"/>
      <c r="I226" s="191"/>
      <c r="J226" s="178"/>
      <c r="K226" s="178"/>
      <c r="L226" s="178"/>
      <c r="M226" s="178"/>
      <c r="N226" s="160" t="str">
        <f t="shared" si="18"/>
        <v/>
      </c>
      <c r="P226" s="160" t="str">
        <f t="shared" si="19"/>
        <v/>
      </c>
      <c r="Q226" s="160">
        <f t="shared" si="17"/>
        <v>0</v>
      </c>
      <c r="R226" s="160" t="str">
        <f t="shared" si="20"/>
        <v/>
      </c>
      <c r="S226" s="160" t="str">
        <f t="shared" si="21"/>
        <v/>
      </c>
    </row>
    <row r="227" spans="3:19" ht="17.45" customHeight="1" x14ac:dyDescent="0.25">
      <c r="C227" s="188"/>
      <c r="D227" s="189"/>
      <c r="E227" s="178"/>
      <c r="F227" s="178"/>
      <c r="G227" s="190">
        <f>DATOS!$E$13</f>
        <v>1</v>
      </c>
      <c r="H227" s="178"/>
      <c r="I227" s="191"/>
      <c r="J227" s="178"/>
      <c r="K227" s="178"/>
      <c r="L227" s="178"/>
      <c r="M227" s="178"/>
      <c r="N227" s="160" t="str">
        <f t="shared" si="18"/>
        <v/>
      </c>
      <c r="P227" s="160" t="str">
        <f t="shared" si="19"/>
        <v/>
      </c>
      <c r="Q227" s="160">
        <f t="shared" si="17"/>
        <v>0</v>
      </c>
      <c r="R227" s="160" t="str">
        <f t="shared" si="20"/>
        <v/>
      </c>
      <c r="S227" s="160" t="str">
        <f t="shared" si="21"/>
        <v/>
      </c>
    </row>
    <row r="228" spans="3:19" ht="17.45" customHeight="1" x14ac:dyDescent="0.25">
      <c r="C228" s="188"/>
      <c r="D228" s="189"/>
      <c r="E228" s="178"/>
      <c r="F228" s="178"/>
      <c r="G228" s="190">
        <f>DATOS!$E$13</f>
        <v>1</v>
      </c>
      <c r="H228" s="178"/>
      <c r="I228" s="191"/>
      <c r="J228" s="178"/>
      <c r="K228" s="178"/>
      <c r="L228" s="178"/>
      <c r="M228" s="178"/>
      <c r="N228" s="160" t="str">
        <f t="shared" si="18"/>
        <v/>
      </c>
      <c r="P228" s="160" t="str">
        <f t="shared" si="19"/>
        <v/>
      </c>
      <c r="Q228" s="160">
        <f t="shared" si="17"/>
        <v>0</v>
      </c>
      <c r="R228" s="160" t="str">
        <f t="shared" si="20"/>
        <v/>
      </c>
      <c r="S228" s="160" t="str">
        <f t="shared" si="21"/>
        <v/>
      </c>
    </row>
    <row r="229" spans="3:19" ht="17.45" customHeight="1" x14ac:dyDescent="0.25">
      <c r="C229" s="188"/>
      <c r="D229" s="189"/>
      <c r="E229" s="178"/>
      <c r="F229" s="178"/>
      <c r="G229" s="190">
        <f>DATOS!$E$13</f>
        <v>1</v>
      </c>
      <c r="H229" s="178"/>
      <c r="I229" s="191"/>
      <c r="J229" s="178"/>
      <c r="K229" s="178"/>
      <c r="L229" s="178"/>
      <c r="M229" s="178"/>
      <c r="N229" s="160" t="str">
        <f t="shared" si="18"/>
        <v/>
      </c>
      <c r="P229" s="160" t="str">
        <f t="shared" si="19"/>
        <v/>
      </c>
      <c r="Q229" s="160">
        <f t="shared" si="17"/>
        <v>0</v>
      </c>
      <c r="R229" s="160" t="str">
        <f t="shared" si="20"/>
        <v/>
      </c>
      <c r="S229" s="160" t="str">
        <f t="shared" si="21"/>
        <v/>
      </c>
    </row>
    <row r="230" spans="3:19" ht="17.45" customHeight="1" x14ac:dyDescent="0.25">
      <c r="C230" s="188"/>
      <c r="D230" s="189"/>
      <c r="E230" s="178"/>
      <c r="F230" s="178"/>
      <c r="G230" s="190">
        <f>DATOS!$E$13</f>
        <v>1</v>
      </c>
      <c r="H230" s="178"/>
      <c r="I230" s="191"/>
      <c r="J230" s="178"/>
      <c r="K230" s="178"/>
      <c r="L230" s="178"/>
      <c r="M230" s="178"/>
      <c r="N230" s="160" t="str">
        <f t="shared" si="18"/>
        <v/>
      </c>
      <c r="P230" s="160" t="str">
        <f t="shared" si="19"/>
        <v/>
      </c>
      <c r="Q230" s="160">
        <f t="shared" si="17"/>
        <v>0</v>
      </c>
      <c r="R230" s="160" t="str">
        <f t="shared" si="20"/>
        <v/>
      </c>
      <c r="S230" s="160" t="str">
        <f t="shared" si="21"/>
        <v/>
      </c>
    </row>
    <row r="231" spans="3:19" ht="17.45" customHeight="1" x14ac:dyDescent="0.25">
      <c r="C231" s="188"/>
      <c r="D231" s="189"/>
      <c r="E231" s="178"/>
      <c r="F231" s="178"/>
      <c r="G231" s="190">
        <f>DATOS!$E$13</f>
        <v>1</v>
      </c>
      <c r="H231" s="178"/>
      <c r="I231" s="191"/>
      <c r="J231" s="178"/>
      <c r="K231" s="178"/>
      <c r="L231" s="178"/>
      <c r="M231" s="178"/>
      <c r="N231" s="160" t="str">
        <f t="shared" si="18"/>
        <v/>
      </c>
      <c r="P231" s="160" t="str">
        <f t="shared" si="19"/>
        <v/>
      </c>
      <c r="Q231" s="160">
        <f t="shared" si="17"/>
        <v>0</v>
      </c>
      <c r="R231" s="160" t="str">
        <f t="shared" si="20"/>
        <v/>
      </c>
      <c r="S231" s="160" t="str">
        <f t="shared" si="21"/>
        <v/>
      </c>
    </row>
    <row r="232" spans="3:19" ht="17.45" customHeight="1" x14ac:dyDescent="0.25">
      <c r="C232" s="188"/>
      <c r="D232" s="189"/>
      <c r="E232" s="178"/>
      <c r="F232" s="178"/>
      <c r="G232" s="190">
        <f>DATOS!$E$13</f>
        <v>1</v>
      </c>
      <c r="H232" s="178"/>
      <c r="I232" s="191"/>
      <c r="J232" s="178"/>
      <c r="K232" s="178"/>
      <c r="L232" s="178"/>
      <c r="M232" s="178"/>
      <c r="N232" s="160" t="str">
        <f t="shared" si="18"/>
        <v/>
      </c>
      <c r="P232" s="160" t="str">
        <f t="shared" si="19"/>
        <v/>
      </c>
      <c r="Q232" s="160">
        <f t="shared" si="17"/>
        <v>0</v>
      </c>
      <c r="R232" s="160" t="str">
        <f t="shared" si="20"/>
        <v/>
      </c>
      <c r="S232" s="160" t="str">
        <f t="shared" si="21"/>
        <v/>
      </c>
    </row>
    <row r="233" spans="3:19" ht="17.45" customHeight="1" x14ac:dyDescent="0.25">
      <c r="C233" s="188"/>
      <c r="D233" s="189"/>
      <c r="E233" s="178"/>
      <c r="F233" s="178"/>
      <c r="G233" s="190">
        <f>DATOS!$E$13</f>
        <v>1</v>
      </c>
      <c r="H233" s="178"/>
      <c r="I233" s="191"/>
      <c r="J233" s="178"/>
      <c r="K233" s="178"/>
      <c r="L233" s="178"/>
      <c r="M233" s="178"/>
      <c r="N233" s="160" t="str">
        <f t="shared" si="18"/>
        <v/>
      </c>
      <c r="P233" s="160" t="str">
        <f t="shared" si="19"/>
        <v/>
      </c>
      <c r="Q233" s="160">
        <f t="shared" si="17"/>
        <v>0</v>
      </c>
      <c r="R233" s="160" t="str">
        <f t="shared" si="20"/>
        <v/>
      </c>
      <c r="S233" s="160" t="str">
        <f t="shared" si="21"/>
        <v/>
      </c>
    </row>
    <row r="234" spans="3:19" ht="17.45" customHeight="1" x14ac:dyDescent="0.25">
      <c r="C234" s="188"/>
      <c r="D234" s="189"/>
      <c r="E234" s="178"/>
      <c r="F234" s="178"/>
      <c r="G234" s="190">
        <f>DATOS!$E$13</f>
        <v>1</v>
      </c>
      <c r="H234" s="178"/>
      <c r="I234" s="191"/>
      <c r="J234" s="178"/>
      <c r="K234" s="178"/>
      <c r="L234" s="178"/>
      <c r="M234" s="178"/>
      <c r="N234" s="160" t="str">
        <f t="shared" si="18"/>
        <v/>
      </c>
      <c r="P234" s="160" t="str">
        <f t="shared" si="19"/>
        <v/>
      </c>
      <c r="Q234" s="160">
        <f t="shared" si="17"/>
        <v>0</v>
      </c>
      <c r="R234" s="160" t="str">
        <f t="shared" si="20"/>
        <v/>
      </c>
      <c r="S234" s="160" t="str">
        <f t="shared" si="21"/>
        <v/>
      </c>
    </row>
    <row r="235" spans="3:19" ht="17.45" customHeight="1" x14ac:dyDescent="0.25">
      <c r="C235" s="188"/>
      <c r="D235" s="189"/>
      <c r="E235" s="178"/>
      <c r="F235" s="178"/>
      <c r="G235" s="190">
        <f>DATOS!$E$13</f>
        <v>1</v>
      </c>
      <c r="H235" s="178"/>
      <c r="I235" s="191"/>
      <c r="J235" s="178"/>
      <c r="K235" s="178"/>
      <c r="L235" s="178"/>
      <c r="M235" s="178"/>
      <c r="N235" s="160" t="str">
        <f t="shared" si="18"/>
        <v/>
      </c>
      <c r="P235" s="160" t="str">
        <f t="shared" si="19"/>
        <v/>
      </c>
      <c r="Q235" s="160">
        <f t="shared" si="17"/>
        <v>0</v>
      </c>
      <c r="R235" s="160" t="str">
        <f t="shared" si="20"/>
        <v/>
      </c>
      <c r="S235" s="160" t="str">
        <f t="shared" si="21"/>
        <v/>
      </c>
    </row>
    <row r="236" spans="3:19" ht="17.45" customHeight="1" x14ac:dyDescent="0.25">
      <c r="C236" s="188"/>
      <c r="D236" s="189"/>
      <c r="E236" s="178"/>
      <c r="F236" s="178"/>
      <c r="G236" s="190">
        <f>DATOS!$E$13</f>
        <v>1</v>
      </c>
      <c r="H236" s="178"/>
      <c r="I236" s="191"/>
      <c r="J236" s="178"/>
      <c r="K236" s="178"/>
      <c r="L236" s="178"/>
      <c r="M236" s="178"/>
      <c r="N236" s="160" t="str">
        <f t="shared" si="18"/>
        <v/>
      </c>
      <c r="P236" s="160" t="str">
        <f t="shared" si="19"/>
        <v/>
      </c>
      <c r="Q236" s="160">
        <f t="shared" si="17"/>
        <v>0</v>
      </c>
      <c r="R236" s="160" t="str">
        <f t="shared" si="20"/>
        <v/>
      </c>
      <c r="S236" s="160" t="str">
        <f t="shared" si="21"/>
        <v/>
      </c>
    </row>
    <row r="237" spans="3:19" ht="17.45" customHeight="1" x14ac:dyDescent="0.25">
      <c r="C237" s="188"/>
      <c r="D237" s="189"/>
      <c r="E237" s="178"/>
      <c r="F237" s="178"/>
      <c r="G237" s="190">
        <f>DATOS!$E$13</f>
        <v>1</v>
      </c>
      <c r="H237" s="178"/>
      <c r="I237" s="191"/>
      <c r="J237" s="178"/>
      <c r="K237" s="178"/>
      <c r="L237" s="178"/>
      <c r="M237" s="178"/>
      <c r="N237" s="160" t="str">
        <f t="shared" si="18"/>
        <v/>
      </c>
      <c r="P237" s="160" t="str">
        <f t="shared" si="19"/>
        <v/>
      </c>
      <c r="Q237" s="160">
        <f t="shared" si="17"/>
        <v>0</v>
      </c>
      <c r="R237" s="160" t="str">
        <f t="shared" si="20"/>
        <v/>
      </c>
      <c r="S237" s="160" t="str">
        <f t="shared" si="21"/>
        <v/>
      </c>
    </row>
    <row r="238" spans="3:19" ht="17.45" customHeight="1" x14ac:dyDescent="0.25">
      <c r="C238" s="188"/>
      <c r="D238" s="189"/>
      <c r="E238" s="178"/>
      <c r="F238" s="178"/>
      <c r="G238" s="190">
        <f>DATOS!$E$13</f>
        <v>1</v>
      </c>
      <c r="H238" s="178"/>
      <c r="I238" s="191"/>
      <c r="J238" s="178"/>
      <c r="K238" s="178"/>
      <c r="L238" s="178"/>
      <c r="M238" s="178"/>
      <c r="N238" s="160" t="str">
        <f t="shared" si="18"/>
        <v/>
      </c>
      <c r="P238" s="160" t="str">
        <f t="shared" si="19"/>
        <v/>
      </c>
      <c r="Q238" s="160">
        <f t="shared" si="17"/>
        <v>0</v>
      </c>
      <c r="R238" s="160" t="str">
        <f t="shared" si="20"/>
        <v/>
      </c>
      <c r="S238" s="160" t="str">
        <f t="shared" si="21"/>
        <v/>
      </c>
    </row>
    <row r="239" spans="3:19" ht="17.45" customHeight="1" x14ac:dyDescent="0.25">
      <c r="C239" s="188"/>
      <c r="D239" s="189"/>
      <c r="E239" s="178"/>
      <c r="F239" s="178"/>
      <c r="G239" s="190">
        <f>DATOS!$E$13</f>
        <v>1</v>
      </c>
      <c r="H239" s="178"/>
      <c r="I239" s="191"/>
      <c r="J239" s="178"/>
      <c r="K239" s="178"/>
      <c r="L239" s="178"/>
      <c r="M239" s="178"/>
      <c r="N239" s="160" t="str">
        <f t="shared" si="18"/>
        <v/>
      </c>
      <c r="P239" s="160" t="str">
        <f t="shared" si="19"/>
        <v/>
      </c>
      <c r="Q239" s="160">
        <f t="shared" si="17"/>
        <v>0</v>
      </c>
      <c r="R239" s="160" t="str">
        <f t="shared" si="20"/>
        <v/>
      </c>
      <c r="S239" s="160" t="str">
        <f t="shared" si="21"/>
        <v/>
      </c>
    </row>
    <row r="240" spans="3:19" ht="17.45" customHeight="1" x14ac:dyDescent="0.25">
      <c r="C240" s="188"/>
      <c r="D240" s="189"/>
      <c r="E240" s="178"/>
      <c r="F240" s="178"/>
      <c r="G240" s="190">
        <f>DATOS!$E$13</f>
        <v>1</v>
      </c>
      <c r="H240" s="178"/>
      <c r="I240" s="191"/>
      <c r="J240" s="178"/>
      <c r="K240" s="178"/>
      <c r="L240" s="178"/>
      <c r="M240" s="178"/>
      <c r="N240" s="160" t="str">
        <f t="shared" si="18"/>
        <v/>
      </c>
      <c r="P240" s="160" t="str">
        <f t="shared" si="19"/>
        <v/>
      </c>
      <c r="Q240" s="160">
        <f t="shared" si="17"/>
        <v>0</v>
      </c>
      <c r="R240" s="160" t="str">
        <f t="shared" si="20"/>
        <v/>
      </c>
      <c r="S240" s="160" t="str">
        <f t="shared" si="21"/>
        <v/>
      </c>
    </row>
    <row r="241" spans="3:19" ht="17.45" customHeight="1" x14ac:dyDescent="0.25">
      <c r="C241" s="188"/>
      <c r="D241" s="189"/>
      <c r="E241" s="178"/>
      <c r="F241" s="178"/>
      <c r="G241" s="190">
        <f>DATOS!$E$13</f>
        <v>1</v>
      </c>
      <c r="H241" s="178"/>
      <c r="I241" s="191"/>
      <c r="J241" s="178"/>
      <c r="K241" s="178"/>
      <c r="L241" s="178"/>
      <c r="M241" s="178"/>
      <c r="N241" s="160" t="str">
        <f t="shared" si="18"/>
        <v/>
      </c>
      <c r="P241" s="160" t="str">
        <f t="shared" si="19"/>
        <v/>
      </c>
      <c r="Q241" s="160">
        <f t="shared" si="17"/>
        <v>0</v>
      </c>
      <c r="R241" s="160" t="str">
        <f t="shared" si="20"/>
        <v/>
      </c>
      <c r="S241" s="160" t="str">
        <f t="shared" si="21"/>
        <v/>
      </c>
    </row>
    <row r="242" spans="3:19" ht="17.45" customHeight="1" x14ac:dyDescent="0.25">
      <c r="C242" s="188"/>
      <c r="D242" s="189"/>
      <c r="E242" s="178"/>
      <c r="F242" s="178"/>
      <c r="G242" s="190">
        <f>DATOS!$E$13</f>
        <v>1</v>
      </c>
      <c r="H242" s="178"/>
      <c r="I242" s="191"/>
      <c r="J242" s="178"/>
      <c r="K242" s="178"/>
      <c r="L242" s="178"/>
      <c r="M242" s="178"/>
      <c r="N242" s="160" t="str">
        <f t="shared" si="18"/>
        <v/>
      </c>
      <c r="P242" s="160" t="str">
        <f t="shared" si="19"/>
        <v/>
      </c>
      <c r="Q242" s="160">
        <f t="shared" si="17"/>
        <v>0</v>
      </c>
      <c r="R242" s="160" t="str">
        <f t="shared" si="20"/>
        <v/>
      </c>
      <c r="S242" s="160" t="str">
        <f t="shared" si="21"/>
        <v/>
      </c>
    </row>
    <row r="243" spans="3:19" ht="17.45" customHeight="1" x14ac:dyDescent="0.25">
      <c r="C243" s="188"/>
      <c r="D243" s="189"/>
      <c r="E243" s="178"/>
      <c r="F243" s="178"/>
      <c r="G243" s="190">
        <f>DATOS!$E$13</f>
        <v>1</v>
      </c>
      <c r="H243" s="178"/>
      <c r="I243" s="191"/>
      <c r="J243" s="178"/>
      <c r="K243" s="178"/>
      <c r="L243" s="178"/>
      <c r="M243" s="178"/>
      <c r="N243" s="160" t="str">
        <f t="shared" si="18"/>
        <v/>
      </c>
      <c r="P243" s="160" t="str">
        <f t="shared" si="19"/>
        <v/>
      </c>
      <c r="Q243" s="160">
        <f t="shared" si="17"/>
        <v>0</v>
      </c>
      <c r="R243" s="160" t="str">
        <f t="shared" si="20"/>
        <v/>
      </c>
      <c r="S243" s="160" t="str">
        <f t="shared" si="21"/>
        <v/>
      </c>
    </row>
    <row r="244" spans="3:19" ht="17.45" customHeight="1" x14ac:dyDescent="0.25">
      <c r="C244" s="188"/>
      <c r="D244" s="189"/>
      <c r="E244" s="178"/>
      <c r="F244" s="178"/>
      <c r="G244" s="190">
        <f>DATOS!$E$13</f>
        <v>1</v>
      </c>
      <c r="H244" s="178"/>
      <c r="I244" s="191"/>
      <c r="J244" s="178"/>
      <c r="K244" s="178"/>
      <c r="L244" s="178"/>
      <c r="M244" s="178"/>
      <c r="N244" s="160" t="str">
        <f t="shared" si="18"/>
        <v/>
      </c>
      <c r="P244" s="160" t="str">
        <f t="shared" si="19"/>
        <v/>
      </c>
      <c r="Q244" s="160">
        <f t="shared" si="17"/>
        <v>0</v>
      </c>
      <c r="R244" s="160" t="str">
        <f t="shared" si="20"/>
        <v/>
      </c>
      <c r="S244" s="160" t="str">
        <f t="shared" si="21"/>
        <v/>
      </c>
    </row>
    <row r="245" spans="3:19" ht="17.45" customHeight="1" x14ac:dyDescent="0.25">
      <c r="C245" s="188"/>
      <c r="D245" s="189"/>
      <c r="E245" s="178"/>
      <c r="F245" s="178"/>
      <c r="G245" s="190">
        <f>DATOS!$E$13</f>
        <v>1</v>
      </c>
      <c r="H245" s="178"/>
      <c r="I245" s="191"/>
      <c r="J245" s="178"/>
      <c r="K245" s="178"/>
      <c r="L245" s="178"/>
      <c r="M245" s="178"/>
      <c r="N245" s="160" t="str">
        <f t="shared" si="18"/>
        <v/>
      </c>
      <c r="P245" s="160" t="str">
        <f t="shared" si="19"/>
        <v/>
      </c>
      <c r="Q245" s="160">
        <f t="shared" si="17"/>
        <v>0</v>
      </c>
      <c r="R245" s="160" t="str">
        <f t="shared" si="20"/>
        <v/>
      </c>
      <c r="S245" s="160" t="str">
        <f t="shared" si="21"/>
        <v/>
      </c>
    </row>
    <row r="246" spans="3:19" ht="17.45" customHeight="1" x14ac:dyDescent="0.25">
      <c r="C246" s="188"/>
      <c r="D246" s="189"/>
      <c r="E246" s="178"/>
      <c r="F246" s="178"/>
      <c r="G246" s="190">
        <f>DATOS!$E$13</f>
        <v>1</v>
      </c>
      <c r="H246" s="178"/>
      <c r="I246" s="191"/>
      <c r="J246" s="178"/>
      <c r="K246" s="178"/>
      <c r="L246" s="178"/>
      <c r="M246" s="178"/>
      <c r="N246" s="160" t="str">
        <f t="shared" si="18"/>
        <v/>
      </c>
      <c r="P246" s="160" t="str">
        <f t="shared" si="19"/>
        <v/>
      </c>
      <c r="Q246" s="160">
        <f t="shared" si="17"/>
        <v>0</v>
      </c>
      <c r="R246" s="160" t="str">
        <f t="shared" si="20"/>
        <v/>
      </c>
      <c r="S246" s="160" t="str">
        <f t="shared" si="21"/>
        <v/>
      </c>
    </row>
    <row r="247" spans="3:19" ht="17.45" customHeight="1" x14ac:dyDescent="0.25">
      <c r="C247" s="188"/>
      <c r="D247" s="189"/>
      <c r="E247" s="178"/>
      <c r="F247" s="178"/>
      <c r="G247" s="190">
        <f>DATOS!$E$13</f>
        <v>1</v>
      </c>
      <c r="H247" s="178"/>
      <c r="I247" s="191"/>
      <c r="J247" s="178"/>
      <c r="K247" s="178"/>
      <c r="L247" s="178"/>
      <c r="M247" s="178"/>
      <c r="N247" s="160" t="str">
        <f t="shared" si="18"/>
        <v/>
      </c>
      <c r="P247" s="160" t="str">
        <f t="shared" si="19"/>
        <v/>
      </c>
      <c r="Q247" s="160">
        <f t="shared" si="17"/>
        <v>0</v>
      </c>
      <c r="R247" s="160" t="str">
        <f t="shared" si="20"/>
        <v/>
      </c>
      <c r="S247" s="160" t="str">
        <f t="shared" si="21"/>
        <v/>
      </c>
    </row>
    <row r="248" spans="3:19" ht="17.45" customHeight="1" x14ac:dyDescent="0.25">
      <c r="C248" s="188"/>
      <c r="D248" s="189"/>
      <c r="E248" s="178"/>
      <c r="F248" s="178"/>
      <c r="G248" s="190">
        <f>DATOS!$E$13</f>
        <v>1</v>
      </c>
      <c r="H248" s="178"/>
      <c r="I248" s="191"/>
      <c r="J248" s="178"/>
      <c r="K248" s="178"/>
      <c r="L248" s="178"/>
      <c r="M248" s="178"/>
      <c r="N248" s="160" t="str">
        <f t="shared" si="18"/>
        <v/>
      </c>
      <c r="P248" s="160" t="str">
        <f t="shared" si="19"/>
        <v/>
      </c>
      <c r="Q248" s="160">
        <f t="shared" si="17"/>
        <v>0</v>
      </c>
      <c r="R248" s="160" t="str">
        <f t="shared" si="20"/>
        <v/>
      </c>
      <c r="S248" s="160" t="str">
        <f t="shared" si="21"/>
        <v/>
      </c>
    </row>
    <row r="249" spans="3:19" ht="17.45" customHeight="1" x14ac:dyDescent="0.25">
      <c r="C249" s="188"/>
      <c r="D249" s="189"/>
      <c r="E249" s="178"/>
      <c r="F249" s="178"/>
      <c r="G249" s="190">
        <f>DATOS!$E$13</f>
        <v>1</v>
      </c>
      <c r="H249" s="178"/>
      <c r="I249" s="191"/>
      <c r="J249" s="178"/>
      <c r="K249" s="178"/>
      <c r="L249" s="178"/>
      <c r="M249" s="178"/>
      <c r="N249" s="160" t="str">
        <f t="shared" si="18"/>
        <v/>
      </c>
      <c r="P249" s="160" t="str">
        <f t="shared" si="19"/>
        <v/>
      </c>
      <c r="Q249" s="160">
        <f t="shared" si="17"/>
        <v>0</v>
      </c>
      <c r="R249" s="160" t="str">
        <f t="shared" si="20"/>
        <v/>
      </c>
      <c r="S249" s="160" t="str">
        <f t="shared" si="21"/>
        <v/>
      </c>
    </row>
    <row r="250" spans="3:19" ht="17.45" customHeight="1" x14ac:dyDescent="0.25">
      <c r="C250" s="188"/>
      <c r="D250" s="189"/>
      <c r="E250" s="178"/>
      <c r="F250" s="178"/>
      <c r="G250" s="190">
        <f>DATOS!$E$13</f>
        <v>1</v>
      </c>
      <c r="H250" s="178"/>
      <c r="I250" s="191"/>
      <c r="J250" s="178"/>
      <c r="K250" s="178"/>
      <c r="L250" s="178"/>
      <c r="M250" s="178"/>
      <c r="N250" s="160" t="str">
        <f t="shared" si="18"/>
        <v/>
      </c>
      <c r="P250" s="160" t="str">
        <f t="shared" si="19"/>
        <v/>
      </c>
      <c r="Q250" s="160">
        <f t="shared" si="17"/>
        <v>0</v>
      </c>
      <c r="R250" s="160" t="str">
        <f t="shared" si="20"/>
        <v/>
      </c>
      <c r="S250" s="160" t="str">
        <f t="shared" si="21"/>
        <v/>
      </c>
    </row>
    <row r="251" spans="3:19" ht="17.45" customHeight="1" x14ac:dyDescent="0.25">
      <c r="C251" s="188"/>
      <c r="D251" s="189"/>
      <c r="E251" s="178"/>
      <c r="F251" s="178"/>
      <c r="G251" s="190">
        <f>DATOS!$E$13</f>
        <v>1</v>
      </c>
      <c r="H251" s="178"/>
      <c r="I251" s="191"/>
      <c r="J251" s="178"/>
      <c r="K251" s="178"/>
      <c r="L251" s="178"/>
      <c r="M251" s="178"/>
      <c r="N251" s="160" t="str">
        <f t="shared" si="18"/>
        <v/>
      </c>
      <c r="P251" s="160" t="str">
        <f t="shared" si="19"/>
        <v/>
      </c>
      <c r="Q251" s="160">
        <f t="shared" si="17"/>
        <v>0</v>
      </c>
      <c r="R251" s="160" t="str">
        <f t="shared" si="20"/>
        <v/>
      </c>
      <c r="S251" s="160" t="str">
        <f t="shared" si="21"/>
        <v/>
      </c>
    </row>
    <row r="252" spans="3:19" ht="17.45" customHeight="1" x14ac:dyDescent="0.25">
      <c r="C252" s="188"/>
      <c r="D252" s="189"/>
      <c r="E252" s="178"/>
      <c r="F252" s="178"/>
      <c r="G252" s="190">
        <f>DATOS!$E$13</f>
        <v>1</v>
      </c>
      <c r="H252" s="178"/>
      <c r="I252" s="191"/>
      <c r="J252" s="178"/>
      <c r="K252" s="178"/>
      <c r="L252" s="178"/>
      <c r="M252" s="178"/>
      <c r="N252" s="160" t="str">
        <f t="shared" si="18"/>
        <v/>
      </c>
      <c r="P252" s="160" t="str">
        <f t="shared" si="19"/>
        <v/>
      </c>
      <c r="Q252" s="160">
        <f t="shared" si="17"/>
        <v>0</v>
      </c>
      <c r="R252" s="160" t="str">
        <f t="shared" si="20"/>
        <v/>
      </c>
      <c r="S252" s="160" t="str">
        <f t="shared" si="21"/>
        <v/>
      </c>
    </row>
    <row r="253" spans="3:19" ht="17.45" customHeight="1" x14ac:dyDescent="0.25">
      <c r="C253" s="188"/>
      <c r="D253" s="189"/>
      <c r="E253" s="178"/>
      <c r="F253" s="178"/>
      <c r="G253" s="190">
        <f>DATOS!$E$13</f>
        <v>1</v>
      </c>
      <c r="H253" s="178"/>
      <c r="I253" s="191"/>
      <c r="J253" s="178"/>
      <c r="K253" s="178"/>
      <c r="L253" s="178"/>
      <c r="M253" s="178"/>
      <c r="N253" s="160" t="str">
        <f t="shared" si="18"/>
        <v/>
      </c>
      <c r="P253" s="160" t="str">
        <f t="shared" si="19"/>
        <v/>
      </c>
      <c r="Q253" s="160">
        <f t="shared" si="17"/>
        <v>0</v>
      </c>
      <c r="R253" s="160" t="str">
        <f t="shared" si="20"/>
        <v/>
      </c>
      <c r="S253" s="160" t="str">
        <f t="shared" si="21"/>
        <v/>
      </c>
    </row>
    <row r="254" spans="3:19" ht="17.45" customHeight="1" x14ac:dyDescent="0.25">
      <c r="C254" s="188"/>
      <c r="D254" s="189"/>
      <c r="E254" s="178"/>
      <c r="F254" s="178"/>
      <c r="G254" s="190">
        <f>DATOS!$E$13</f>
        <v>1</v>
      </c>
      <c r="H254" s="178"/>
      <c r="I254" s="191"/>
      <c r="J254" s="178"/>
      <c r="K254" s="178"/>
      <c r="L254" s="178"/>
      <c r="M254" s="178"/>
      <c r="N254" s="160" t="str">
        <f t="shared" si="18"/>
        <v/>
      </c>
      <c r="P254" s="160" t="str">
        <f t="shared" si="19"/>
        <v/>
      </c>
      <c r="Q254" s="160">
        <f t="shared" si="17"/>
        <v>0</v>
      </c>
      <c r="R254" s="160" t="str">
        <f t="shared" si="20"/>
        <v/>
      </c>
      <c r="S254" s="160" t="str">
        <f t="shared" si="21"/>
        <v/>
      </c>
    </row>
    <row r="255" spans="3:19" ht="17.45" customHeight="1" x14ac:dyDescent="0.25">
      <c r="C255" s="188"/>
      <c r="D255" s="189"/>
      <c r="E255" s="178"/>
      <c r="F255" s="178"/>
      <c r="G255" s="190">
        <f>DATOS!$E$13</f>
        <v>1</v>
      </c>
      <c r="H255" s="178"/>
      <c r="I255" s="191"/>
      <c r="J255" s="178"/>
      <c r="K255" s="178"/>
      <c r="L255" s="178"/>
      <c r="M255" s="178"/>
      <c r="N255" s="160" t="str">
        <f t="shared" si="18"/>
        <v/>
      </c>
      <c r="P255" s="160" t="str">
        <f t="shared" si="19"/>
        <v/>
      </c>
      <c r="Q255" s="160">
        <f t="shared" si="17"/>
        <v>0</v>
      </c>
      <c r="R255" s="160" t="str">
        <f t="shared" si="20"/>
        <v/>
      </c>
      <c r="S255" s="160" t="str">
        <f t="shared" si="21"/>
        <v/>
      </c>
    </row>
    <row r="256" spans="3:19" ht="17.45" customHeight="1" x14ac:dyDescent="0.25">
      <c r="C256" s="188"/>
      <c r="D256" s="189"/>
      <c r="E256" s="178"/>
      <c r="F256" s="178"/>
      <c r="G256" s="190">
        <f>DATOS!$E$13</f>
        <v>1</v>
      </c>
      <c r="H256" s="178"/>
      <c r="I256" s="191"/>
      <c r="J256" s="178"/>
      <c r="K256" s="178"/>
      <c r="L256" s="178"/>
      <c r="M256" s="178"/>
      <c r="N256" s="160" t="str">
        <f t="shared" si="18"/>
        <v/>
      </c>
      <c r="P256" s="160" t="str">
        <f t="shared" si="19"/>
        <v/>
      </c>
      <c r="Q256" s="160">
        <f t="shared" si="17"/>
        <v>0</v>
      </c>
      <c r="R256" s="160" t="str">
        <f t="shared" si="20"/>
        <v/>
      </c>
      <c r="S256" s="160" t="str">
        <f t="shared" si="21"/>
        <v/>
      </c>
    </row>
    <row r="257" spans="3:19" ht="17.45" customHeight="1" x14ac:dyDescent="0.25">
      <c r="C257" s="188"/>
      <c r="D257" s="189"/>
      <c r="E257" s="178"/>
      <c r="F257" s="178"/>
      <c r="G257" s="190">
        <f>DATOS!$E$13</f>
        <v>1</v>
      </c>
      <c r="H257" s="178"/>
      <c r="I257" s="191"/>
      <c r="J257" s="178"/>
      <c r="K257" s="178"/>
      <c r="L257" s="178"/>
      <c r="M257" s="178"/>
      <c r="N257" s="160" t="str">
        <f t="shared" si="18"/>
        <v/>
      </c>
      <c r="P257" s="160" t="str">
        <f t="shared" si="19"/>
        <v/>
      </c>
      <c r="Q257" s="160">
        <f t="shared" si="17"/>
        <v>0</v>
      </c>
      <c r="R257" s="160" t="str">
        <f t="shared" si="20"/>
        <v/>
      </c>
      <c r="S257" s="160" t="str">
        <f t="shared" si="21"/>
        <v/>
      </c>
    </row>
    <row r="258" spans="3:19" ht="17.45" customHeight="1" x14ac:dyDescent="0.25">
      <c r="C258" s="188"/>
      <c r="D258" s="189"/>
      <c r="E258" s="178"/>
      <c r="F258" s="178"/>
      <c r="G258" s="190">
        <f>DATOS!$E$13</f>
        <v>1</v>
      </c>
      <c r="H258" s="178"/>
      <c r="I258" s="191"/>
      <c r="J258" s="178"/>
      <c r="K258" s="178"/>
      <c r="L258" s="178"/>
      <c r="M258" s="178"/>
      <c r="N258" s="160" t="str">
        <f t="shared" si="18"/>
        <v/>
      </c>
      <c r="P258" s="160" t="str">
        <f t="shared" si="19"/>
        <v/>
      </c>
      <c r="Q258" s="160">
        <f t="shared" si="17"/>
        <v>0</v>
      </c>
      <c r="R258" s="160" t="str">
        <f t="shared" si="20"/>
        <v/>
      </c>
      <c r="S258" s="160" t="str">
        <f t="shared" si="21"/>
        <v/>
      </c>
    </row>
    <row r="259" spans="3:19" ht="17.45" customHeight="1" x14ac:dyDescent="0.25">
      <c r="C259" s="188"/>
      <c r="D259" s="189"/>
      <c r="E259" s="178"/>
      <c r="F259" s="178"/>
      <c r="G259" s="190">
        <f>DATOS!$E$13</f>
        <v>1</v>
      </c>
      <c r="H259" s="178"/>
      <c r="I259" s="191"/>
      <c r="J259" s="178"/>
      <c r="K259" s="178"/>
      <c r="L259" s="178"/>
      <c r="M259" s="178"/>
      <c r="N259" s="160" t="str">
        <f t="shared" si="18"/>
        <v/>
      </c>
      <c r="P259" s="160" t="str">
        <f t="shared" si="19"/>
        <v/>
      </c>
      <c r="Q259" s="160">
        <f t="shared" si="17"/>
        <v>0</v>
      </c>
      <c r="R259" s="160" t="str">
        <f t="shared" si="20"/>
        <v/>
      </c>
      <c r="S259" s="160" t="str">
        <f t="shared" si="21"/>
        <v/>
      </c>
    </row>
    <row r="260" spans="3:19" ht="17.45" customHeight="1" x14ac:dyDescent="0.25">
      <c r="C260" s="188"/>
      <c r="D260" s="189"/>
      <c r="E260" s="178"/>
      <c r="F260" s="178"/>
      <c r="G260" s="190">
        <f>DATOS!$E$13</f>
        <v>1</v>
      </c>
      <c r="H260" s="178"/>
      <c r="I260" s="191"/>
      <c r="J260" s="178"/>
      <c r="K260" s="178"/>
      <c r="L260" s="178"/>
      <c r="M260" s="178"/>
      <c r="N260" s="160" t="str">
        <f t="shared" si="18"/>
        <v/>
      </c>
      <c r="P260" s="160" t="str">
        <f t="shared" si="19"/>
        <v/>
      </c>
      <c r="Q260" s="160">
        <f t="shared" si="17"/>
        <v>0</v>
      </c>
      <c r="R260" s="160" t="str">
        <f t="shared" si="20"/>
        <v/>
      </c>
      <c r="S260" s="160" t="str">
        <f t="shared" si="21"/>
        <v/>
      </c>
    </row>
    <row r="261" spans="3:19" ht="17.45" customHeight="1" x14ac:dyDescent="0.25">
      <c r="C261" s="188"/>
      <c r="D261" s="189"/>
      <c r="E261" s="178"/>
      <c r="F261" s="178"/>
      <c r="G261" s="190">
        <f>DATOS!$E$13</f>
        <v>1</v>
      </c>
      <c r="H261" s="178"/>
      <c r="I261" s="191"/>
      <c r="J261" s="178"/>
      <c r="K261" s="178"/>
      <c r="L261" s="178"/>
      <c r="M261" s="178"/>
      <c r="N261" s="160" t="str">
        <f t="shared" si="18"/>
        <v/>
      </c>
      <c r="P261" s="160" t="str">
        <f t="shared" si="19"/>
        <v/>
      </c>
      <c r="Q261" s="160">
        <f t="shared" si="17"/>
        <v>0</v>
      </c>
      <c r="R261" s="160" t="str">
        <f t="shared" si="20"/>
        <v/>
      </c>
      <c r="S261" s="160" t="str">
        <f t="shared" si="21"/>
        <v/>
      </c>
    </row>
    <row r="262" spans="3:19" ht="17.45" customHeight="1" x14ac:dyDescent="0.25">
      <c r="C262" s="188"/>
      <c r="D262" s="189"/>
      <c r="E262" s="178"/>
      <c r="F262" s="178"/>
      <c r="G262" s="190">
        <f>DATOS!$E$13</f>
        <v>1</v>
      </c>
      <c r="H262" s="178"/>
      <c r="I262" s="191"/>
      <c r="J262" s="178"/>
      <c r="K262" s="178"/>
      <c r="L262" s="178"/>
      <c r="M262" s="178"/>
      <c r="N262" s="160" t="str">
        <f t="shared" si="18"/>
        <v/>
      </c>
      <c r="P262" s="160" t="str">
        <f t="shared" si="19"/>
        <v/>
      </c>
      <c r="Q262" s="160">
        <f t="shared" si="17"/>
        <v>0</v>
      </c>
      <c r="R262" s="160" t="str">
        <f t="shared" si="20"/>
        <v/>
      </c>
      <c r="S262" s="160" t="str">
        <f t="shared" si="21"/>
        <v/>
      </c>
    </row>
    <row r="263" spans="3:19" ht="17.45" customHeight="1" x14ac:dyDescent="0.25">
      <c r="C263" s="188"/>
      <c r="D263" s="189"/>
      <c r="E263" s="178"/>
      <c r="F263" s="178"/>
      <c r="G263" s="190">
        <f>DATOS!$E$13</f>
        <v>1</v>
      </c>
      <c r="H263" s="178"/>
      <c r="I263" s="191"/>
      <c r="J263" s="178"/>
      <c r="K263" s="178"/>
      <c r="L263" s="178"/>
      <c r="M263" s="178"/>
      <c r="N263" s="160" t="str">
        <f t="shared" si="18"/>
        <v/>
      </c>
      <c r="P263" s="160" t="str">
        <f t="shared" si="19"/>
        <v/>
      </c>
      <c r="Q263" s="160">
        <f t="shared" si="17"/>
        <v>0</v>
      </c>
      <c r="R263" s="160" t="str">
        <f t="shared" si="20"/>
        <v/>
      </c>
      <c r="S263" s="160" t="str">
        <f t="shared" si="21"/>
        <v/>
      </c>
    </row>
    <row r="264" spans="3:19" ht="17.45" customHeight="1" x14ac:dyDescent="0.25">
      <c r="C264" s="188"/>
      <c r="D264" s="189"/>
      <c r="E264" s="178"/>
      <c r="F264" s="178"/>
      <c r="G264" s="190">
        <f>DATOS!$E$13</f>
        <v>1</v>
      </c>
      <c r="H264" s="178"/>
      <c r="I264" s="191"/>
      <c r="J264" s="178"/>
      <c r="K264" s="178"/>
      <c r="L264" s="178"/>
      <c r="M264" s="178"/>
      <c r="N264" s="160" t="str">
        <f t="shared" si="18"/>
        <v/>
      </c>
      <c r="P264" s="160" t="str">
        <f t="shared" si="19"/>
        <v/>
      </c>
      <c r="Q264" s="160">
        <f t="shared" si="17"/>
        <v>0</v>
      </c>
      <c r="R264" s="160" t="str">
        <f t="shared" si="20"/>
        <v/>
      </c>
      <c r="S264" s="160" t="str">
        <f t="shared" si="21"/>
        <v/>
      </c>
    </row>
    <row r="265" spans="3:19" ht="17.45" customHeight="1" x14ac:dyDescent="0.25">
      <c r="C265" s="188"/>
      <c r="D265" s="189"/>
      <c r="E265" s="178"/>
      <c r="F265" s="178"/>
      <c r="G265" s="190">
        <f>DATOS!$E$13</f>
        <v>1</v>
      </c>
      <c r="H265" s="178"/>
      <c r="I265" s="191"/>
      <c r="J265" s="178"/>
      <c r="K265" s="178"/>
      <c r="L265" s="178"/>
      <c r="M265" s="178"/>
      <c r="N265" s="160" t="str">
        <f t="shared" si="18"/>
        <v/>
      </c>
      <c r="P265" s="160" t="str">
        <f t="shared" si="19"/>
        <v/>
      </c>
      <c r="Q265" s="160">
        <f t="shared" si="17"/>
        <v>0</v>
      </c>
      <c r="R265" s="160" t="str">
        <f t="shared" si="20"/>
        <v/>
      </c>
      <c r="S265" s="160" t="str">
        <f t="shared" si="21"/>
        <v/>
      </c>
    </row>
    <row r="266" spans="3:19" ht="17.45" customHeight="1" x14ac:dyDescent="0.25">
      <c r="C266" s="188"/>
      <c r="D266" s="189"/>
      <c r="E266" s="178"/>
      <c r="F266" s="178"/>
      <c r="G266" s="190">
        <f>DATOS!$E$13</f>
        <v>1</v>
      </c>
      <c r="H266" s="178"/>
      <c r="I266" s="191"/>
      <c r="J266" s="178"/>
      <c r="K266" s="178"/>
      <c r="L266" s="178"/>
      <c r="M266" s="178"/>
      <c r="N266" s="160" t="str">
        <f t="shared" si="18"/>
        <v/>
      </c>
      <c r="P266" s="160" t="str">
        <f t="shared" si="19"/>
        <v/>
      </c>
      <c r="Q266" s="160">
        <f t="shared" si="17"/>
        <v>0</v>
      </c>
      <c r="R266" s="160" t="str">
        <f t="shared" si="20"/>
        <v/>
      </c>
      <c r="S266" s="160" t="str">
        <f t="shared" si="21"/>
        <v/>
      </c>
    </row>
    <row r="267" spans="3:19" ht="17.45" customHeight="1" x14ac:dyDescent="0.25">
      <c r="C267" s="188"/>
      <c r="D267" s="189"/>
      <c r="E267" s="178"/>
      <c r="F267" s="178"/>
      <c r="G267" s="190">
        <f>DATOS!$E$13</f>
        <v>1</v>
      </c>
      <c r="H267" s="178"/>
      <c r="I267" s="191"/>
      <c r="J267" s="178"/>
      <c r="K267" s="178"/>
      <c r="L267" s="178"/>
      <c r="M267" s="178"/>
      <c r="N267" s="160" t="str">
        <f t="shared" si="18"/>
        <v/>
      </c>
      <c r="P267" s="160" t="str">
        <f t="shared" si="19"/>
        <v/>
      </c>
      <c r="Q267" s="160">
        <f t="shared" si="17"/>
        <v>0</v>
      </c>
      <c r="R267" s="160" t="str">
        <f t="shared" si="20"/>
        <v/>
      </c>
      <c r="S267" s="160" t="str">
        <f t="shared" si="21"/>
        <v/>
      </c>
    </row>
    <row r="268" spans="3:19" ht="17.45" customHeight="1" x14ac:dyDescent="0.25">
      <c r="C268" s="188"/>
      <c r="D268" s="189"/>
      <c r="E268" s="178"/>
      <c r="F268" s="178"/>
      <c r="G268" s="190">
        <f>DATOS!$E$13</f>
        <v>1</v>
      </c>
      <c r="H268" s="178"/>
      <c r="I268" s="191"/>
      <c r="J268" s="178"/>
      <c r="K268" s="178"/>
      <c r="L268" s="178"/>
      <c r="M268" s="178"/>
      <c r="N268" s="160" t="str">
        <f t="shared" si="18"/>
        <v/>
      </c>
      <c r="P268" s="160" t="str">
        <f t="shared" si="19"/>
        <v/>
      </c>
      <c r="Q268" s="160">
        <f t="shared" si="17"/>
        <v>0</v>
      </c>
      <c r="R268" s="160" t="str">
        <f t="shared" si="20"/>
        <v/>
      </c>
      <c r="S268" s="160" t="str">
        <f t="shared" si="21"/>
        <v/>
      </c>
    </row>
    <row r="269" spans="3:19" ht="17.45" customHeight="1" x14ac:dyDescent="0.25">
      <c r="C269" s="188"/>
      <c r="D269" s="189"/>
      <c r="E269" s="178"/>
      <c r="F269" s="178"/>
      <c r="G269" s="190">
        <f>DATOS!$E$13</f>
        <v>1</v>
      </c>
      <c r="H269" s="178"/>
      <c r="I269" s="191"/>
      <c r="J269" s="178"/>
      <c r="K269" s="178"/>
      <c r="L269" s="178"/>
      <c r="M269" s="178"/>
      <c r="N269" s="160" t="str">
        <f t="shared" si="18"/>
        <v/>
      </c>
      <c r="P269" s="160" t="str">
        <f t="shared" si="19"/>
        <v/>
      </c>
      <c r="Q269" s="160">
        <f t="shared" si="17"/>
        <v>0</v>
      </c>
      <c r="R269" s="160" t="str">
        <f t="shared" si="20"/>
        <v/>
      </c>
      <c r="S269" s="160" t="str">
        <f t="shared" si="21"/>
        <v/>
      </c>
    </row>
    <row r="270" spans="3:19" ht="17.45" customHeight="1" x14ac:dyDescent="0.25">
      <c r="C270" s="188"/>
      <c r="D270" s="189"/>
      <c r="E270" s="178"/>
      <c r="F270" s="178"/>
      <c r="G270" s="190">
        <f>DATOS!$E$13</f>
        <v>1</v>
      </c>
      <c r="H270" s="178"/>
      <c r="I270" s="191"/>
      <c r="J270" s="178"/>
      <c r="K270" s="178"/>
      <c r="L270" s="178"/>
      <c r="M270" s="178"/>
      <c r="N270" s="160" t="str">
        <f t="shared" si="18"/>
        <v/>
      </c>
      <c r="P270" s="160" t="str">
        <f t="shared" si="19"/>
        <v/>
      </c>
      <c r="Q270" s="160">
        <f t="shared" si="17"/>
        <v>0</v>
      </c>
      <c r="R270" s="160" t="str">
        <f t="shared" si="20"/>
        <v/>
      </c>
      <c r="S270" s="160" t="str">
        <f t="shared" si="21"/>
        <v/>
      </c>
    </row>
    <row r="271" spans="3:19" ht="17.45" customHeight="1" x14ac:dyDescent="0.25">
      <c r="C271" s="188"/>
      <c r="D271" s="189"/>
      <c r="E271" s="178"/>
      <c r="F271" s="178"/>
      <c r="G271" s="190">
        <f>DATOS!$E$13</f>
        <v>1</v>
      </c>
      <c r="H271" s="178"/>
      <c r="I271" s="191"/>
      <c r="J271" s="178"/>
      <c r="K271" s="178"/>
      <c r="L271" s="178"/>
      <c r="M271" s="178"/>
      <c r="N271" s="160" t="str">
        <f t="shared" si="18"/>
        <v/>
      </c>
      <c r="P271" s="160" t="str">
        <f t="shared" si="19"/>
        <v/>
      </c>
      <c r="Q271" s="160">
        <f t="shared" si="17"/>
        <v>0</v>
      </c>
      <c r="R271" s="160" t="str">
        <f t="shared" si="20"/>
        <v/>
      </c>
      <c r="S271" s="160" t="str">
        <f t="shared" si="21"/>
        <v/>
      </c>
    </row>
    <row r="272" spans="3:19" ht="17.45" customHeight="1" x14ac:dyDescent="0.25">
      <c r="C272" s="188"/>
      <c r="D272" s="189"/>
      <c r="E272" s="178"/>
      <c r="F272" s="178"/>
      <c r="G272" s="190">
        <f>DATOS!$E$13</f>
        <v>1</v>
      </c>
      <c r="H272" s="178"/>
      <c r="I272" s="191"/>
      <c r="J272" s="178"/>
      <c r="K272" s="178"/>
      <c r="L272" s="178"/>
      <c r="M272" s="178"/>
      <c r="N272" s="160" t="str">
        <f t="shared" si="18"/>
        <v/>
      </c>
      <c r="P272" s="160" t="str">
        <f t="shared" si="19"/>
        <v/>
      </c>
      <c r="Q272" s="160">
        <f t="shared" si="17"/>
        <v>0</v>
      </c>
      <c r="R272" s="160" t="str">
        <f t="shared" si="20"/>
        <v/>
      </c>
      <c r="S272" s="160" t="str">
        <f t="shared" si="21"/>
        <v/>
      </c>
    </row>
    <row r="273" spans="3:19" ht="17.45" customHeight="1" x14ac:dyDescent="0.25">
      <c r="C273" s="188"/>
      <c r="D273" s="189"/>
      <c r="E273" s="178"/>
      <c r="F273" s="178"/>
      <c r="G273" s="190">
        <f>DATOS!$E$13</f>
        <v>1</v>
      </c>
      <c r="H273" s="178"/>
      <c r="I273" s="191"/>
      <c r="J273" s="178"/>
      <c r="K273" s="178"/>
      <c r="L273" s="178"/>
      <c r="M273" s="178"/>
      <c r="N273" s="160" t="str">
        <f t="shared" si="18"/>
        <v/>
      </c>
      <c r="P273" s="160" t="str">
        <f t="shared" si="19"/>
        <v/>
      </c>
      <c r="Q273" s="160">
        <f t="shared" ref="Q273:Q336" si="22">IF($I273=0%,H273,"")</f>
        <v>0</v>
      </c>
      <c r="R273" s="160" t="str">
        <f t="shared" si="20"/>
        <v/>
      </c>
      <c r="S273" s="160" t="str">
        <f t="shared" si="21"/>
        <v/>
      </c>
    </row>
    <row r="274" spans="3:19" ht="17.45" customHeight="1" x14ac:dyDescent="0.25">
      <c r="C274" s="188"/>
      <c r="D274" s="189"/>
      <c r="E274" s="178"/>
      <c r="F274" s="178"/>
      <c r="G274" s="190">
        <f>DATOS!$E$13</f>
        <v>1</v>
      </c>
      <c r="H274" s="178"/>
      <c r="I274" s="191"/>
      <c r="J274" s="178"/>
      <c r="K274" s="178"/>
      <c r="L274" s="178"/>
      <c r="M274" s="178"/>
      <c r="N274" s="160" t="str">
        <f t="shared" ref="N274:N337" si="23">IF(H274&amp;J274&amp;K274&amp;L274&amp;M274="","",H274+J274+K274-L274-M274)</f>
        <v/>
      </c>
      <c r="P274" s="160" t="str">
        <f t="shared" ref="P274:P337" si="24">IF($I274="E",H274,"")</f>
        <v/>
      </c>
      <c r="Q274" s="160">
        <f t="shared" si="22"/>
        <v>0</v>
      </c>
      <c r="R274" s="160" t="str">
        <f t="shared" ref="R274:R337" si="25">IF(OR($I274=8%,$I274=11%),$J274/$I274,"")</f>
        <v/>
      </c>
      <c r="S274" s="160" t="str">
        <f t="shared" si="21"/>
        <v/>
      </c>
    </row>
    <row r="275" spans="3:19" ht="17.45" customHeight="1" x14ac:dyDescent="0.25">
      <c r="C275" s="188"/>
      <c r="D275" s="189"/>
      <c r="E275" s="178"/>
      <c r="F275" s="178"/>
      <c r="G275" s="190">
        <f>DATOS!$E$13</f>
        <v>1</v>
      </c>
      <c r="H275" s="178"/>
      <c r="I275" s="191"/>
      <c r="J275" s="178"/>
      <c r="K275" s="178"/>
      <c r="L275" s="178"/>
      <c r="M275" s="178"/>
      <c r="N275" s="160" t="str">
        <f t="shared" si="23"/>
        <v/>
      </c>
      <c r="P275" s="160" t="str">
        <f t="shared" si="24"/>
        <v/>
      </c>
      <c r="Q275" s="160">
        <f t="shared" si="22"/>
        <v>0</v>
      </c>
      <c r="R275" s="160" t="str">
        <f t="shared" si="25"/>
        <v/>
      </c>
      <c r="S275" s="160" t="str">
        <f t="shared" ref="S275:S338" si="26">IF(OR($I275=15%,$I275=16%),$J275/$I275,"")</f>
        <v/>
      </c>
    </row>
    <row r="276" spans="3:19" ht="17.45" customHeight="1" x14ac:dyDescent="0.25">
      <c r="C276" s="188"/>
      <c r="D276" s="189"/>
      <c r="E276" s="178"/>
      <c r="F276" s="178"/>
      <c r="G276" s="190">
        <f>DATOS!$E$13</f>
        <v>1</v>
      </c>
      <c r="H276" s="178"/>
      <c r="I276" s="191"/>
      <c r="J276" s="178"/>
      <c r="K276" s="178"/>
      <c r="L276" s="178"/>
      <c r="M276" s="178"/>
      <c r="N276" s="160" t="str">
        <f t="shared" si="23"/>
        <v/>
      </c>
      <c r="P276" s="160" t="str">
        <f t="shared" si="24"/>
        <v/>
      </c>
      <c r="Q276" s="160">
        <f t="shared" si="22"/>
        <v>0</v>
      </c>
      <c r="R276" s="160" t="str">
        <f t="shared" si="25"/>
        <v/>
      </c>
      <c r="S276" s="160" t="str">
        <f t="shared" si="26"/>
        <v/>
      </c>
    </row>
    <row r="277" spans="3:19" ht="17.45" customHeight="1" x14ac:dyDescent="0.25">
      <c r="C277" s="188"/>
      <c r="D277" s="189"/>
      <c r="E277" s="178"/>
      <c r="F277" s="178"/>
      <c r="G277" s="190">
        <f>DATOS!$E$13</f>
        <v>1</v>
      </c>
      <c r="H277" s="178"/>
      <c r="I277" s="191"/>
      <c r="J277" s="178"/>
      <c r="K277" s="178"/>
      <c r="L277" s="178"/>
      <c r="M277" s="178"/>
      <c r="N277" s="160" t="str">
        <f t="shared" si="23"/>
        <v/>
      </c>
      <c r="P277" s="160" t="str">
        <f t="shared" si="24"/>
        <v/>
      </c>
      <c r="Q277" s="160">
        <f t="shared" si="22"/>
        <v>0</v>
      </c>
      <c r="R277" s="160" t="str">
        <f t="shared" si="25"/>
        <v/>
      </c>
      <c r="S277" s="160" t="str">
        <f t="shared" si="26"/>
        <v/>
      </c>
    </row>
    <row r="278" spans="3:19" ht="17.45" customHeight="1" x14ac:dyDescent="0.25">
      <c r="C278" s="188"/>
      <c r="D278" s="189"/>
      <c r="E278" s="178"/>
      <c r="F278" s="178"/>
      <c r="G278" s="190">
        <f>DATOS!$E$13</f>
        <v>1</v>
      </c>
      <c r="H278" s="178"/>
      <c r="I278" s="191"/>
      <c r="J278" s="178"/>
      <c r="K278" s="178"/>
      <c r="L278" s="178"/>
      <c r="M278" s="178"/>
      <c r="N278" s="160" t="str">
        <f t="shared" si="23"/>
        <v/>
      </c>
      <c r="P278" s="160" t="str">
        <f t="shared" si="24"/>
        <v/>
      </c>
      <c r="Q278" s="160">
        <f t="shared" si="22"/>
        <v>0</v>
      </c>
      <c r="R278" s="160" t="str">
        <f t="shared" si="25"/>
        <v/>
      </c>
      <c r="S278" s="160" t="str">
        <f t="shared" si="26"/>
        <v/>
      </c>
    </row>
    <row r="279" spans="3:19" ht="17.45" customHeight="1" x14ac:dyDescent="0.25">
      <c r="C279" s="188"/>
      <c r="D279" s="189"/>
      <c r="E279" s="178"/>
      <c r="F279" s="178"/>
      <c r="G279" s="190">
        <f>DATOS!$E$13</f>
        <v>1</v>
      </c>
      <c r="H279" s="178"/>
      <c r="I279" s="191"/>
      <c r="J279" s="178"/>
      <c r="K279" s="178"/>
      <c r="L279" s="178"/>
      <c r="M279" s="178"/>
      <c r="N279" s="160" t="str">
        <f t="shared" si="23"/>
        <v/>
      </c>
      <c r="P279" s="160" t="str">
        <f t="shared" si="24"/>
        <v/>
      </c>
      <c r="Q279" s="160">
        <f t="shared" si="22"/>
        <v>0</v>
      </c>
      <c r="R279" s="160" t="str">
        <f t="shared" si="25"/>
        <v/>
      </c>
      <c r="S279" s="160" t="str">
        <f t="shared" si="26"/>
        <v/>
      </c>
    </row>
    <row r="280" spans="3:19" ht="17.45" customHeight="1" x14ac:dyDescent="0.25">
      <c r="C280" s="188"/>
      <c r="D280" s="189"/>
      <c r="E280" s="178"/>
      <c r="F280" s="178"/>
      <c r="G280" s="190">
        <f>DATOS!$E$13</f>
        <v>1</v>
      </c>
      <c r="H280" s="178"/>
      <c r="I280" s="191"/>
      <c r="J280" s="178"/>
      <c r="K280" s="178"/>
      <c r="L280" s="178"/>
      <c r="M280" s="178"/>
      <c r="N280" s="160" t="str">
        <f t="shared" si="23"/>
        <v/>
      </c>
      <c r="P280" s="160" t="str">
        <f t="shared" si="24"/>
        <v/>
      </c>
      <c r="Q280" s="160">
        <f t="shared" si="22"/>
        <v>0</v>
      </c>
      <c r="R280" s="160" t="str">
        <f t="shared" si="25"/>
        <v/>
      </c>
      <c r="S280" s="160" t="str">
        <f t="shared" si="26"/>
        <v/>
      </c>
    </row>
    <row r="281" spans="3:19" ht="17.45" customHeight="1" x14ac:dyDescent="0.25">
      <c r="C281" s="188"/>
      <c r="D281" s="189"/>
      <c r="E281" s="178"/>
      <c r="F281" s="178"/>
      <c r="G281" s="190">
        <f>DATOS!$E$13</f>
        <v>1</v>
      </c>
      <c r="H281" s="178"/>
      <c r="I281" s="191"/>
      <c r="J281" s="178"/>
      <c r="K281" s="178"/>
      <c r="L281" s="178"/>
      <c r="M281" s="178"/>
      <c r="N281" s="160" t="str">
        <f t="shared" si="23"/>
        <v/>
      </c>
      <c r="P281" s="160" t="str">
        <f t="shared" si="24"/>
        <v/>
      </c>
      <c r="Q281" s="160">
        <f t="shared" si="22"/>
        <v>0</v>
      </c>
      <c r="R281" s="160" t="str">
        <f t="shared" si="25"/>
        <v/>
      </c>
      <c r="S281" s="160" t="str">
        <f t="shared" si="26"/>
        <v/>
      </c>
    </row>
    <row r="282" spans="3:19" ht="17.45" customHeight="1" x14ac:dyDescent="0.25">
      <c r="C282" s="188"/>
      <c r="D282" s="189"/>
      <c r="E282" s="178"/>
      <c r="F282" s="178"/>
      <c r="G282" s="190">
        <f>DATOS!$E$13</f>
        <v>1</v>
      </c>
      <c r="H282" s="178"/>
      <c r="I282" s="191"/>
      <c r="J282" s="178"/>
      <c r="K282" s="178"/>
      <c r="L282" s="178"/>
      <c r="M282" s="178"/>
      <c r="N282" s="160" t="str">
        <f t="shared" si="23"/>
        <v/>
      </c>
      <c r="P282" s="160" t="str">
        <f t="shared" si="24"/>
        <v/>
      </c>
      <c r="Q282" s="160">
        <f t="shared" si="22"/>
        <v>0</v>
      </c>
      <c r="R282" s="160" t="str">
        <f t="shared" si="25"/>
        <v/>
      </c>
      <c r="S282" s="160" t="str">
        <f t="shared" si="26"/>
        <v/>
      </c>
    </row>
    <row r="283" spans="3:19" ht="17.45" customHeight="1" x14ac:dyDescent="0.25">
      <c r="C283" s="188"/>
      <c r="D283" s="189"/>
      <c r="E283" s="178"/>
      <c r="F283" s="178"/>
      <c r="G283" s="190">
        <f>DATOS!$E$13</f>
        <v>1</v>
      </c>
      <c r="H283" s="178"/>
      <c r="I283" s="191"/>
      <c r="J283" s="178"/>
      <c r="K283" s="178"/>
      <c r="L283" s="178"/>
      <c r="M283" s="178"/>
      <c r="N283" s="160" t="str">
        <f t="shared" si="23"/>
        <v/>
      </c>
      <c r="P283" s="160" t="str">
        <f t="shared" si="24"/>
        <v/>
      </c>
      <c r="Q283" s="160">
        <f t="shared" si="22"/>
        <v>0</v>
      </c>
      <c r="R283" s="160" t="str">
        <f t="shared" si="25"/>
        <v/>
      </c>
      <c r="S283" s="160" t="str">
        <f t="shared" si="26"/>
        <v/>
      </c>
    </row>
    <row r="284" spans="3:19" ht="17.45" customHeight="1" x14ac:dyDescent="0.25">
      <c r="C284" s="188"/>
      <c r="D284" s="189"/>
      <c r="E284" s="178"/>
      <c r="F284" s="178"/>
      <c r="G284" s="190">
        <f>DATOS!$E$13</f>
        <v>1</v>
      </c>
      <c r="H284" s="178"/>
      <c r="I284" s="191"/>
      <c r="J284" s="178"/>
      <c r="K284" s="178"/>
      <c r="L284" s="178"/>
      <c r="M284" s="178"/>
      <c r="N284" s="160" t="str">
        <f t="shared" si="23"/>
        <v/>
      </c>
      <c r="P284" s="160" t="str">
        <f t="shared" si="24"/>
        <v/>
      </c>
      <c r="Q284" s="160">
        <f t="shared" si="22"/>
        <v>0</v>
      </c>
      <c r="R284" s="160" t="str">
        <f t="shared" si="25"/>
        <v/>
      </c>
      <c r="S284" s="160" t="str">
        <f t="shared" si="26"/>
        <v/>
      </c>
    </row>
    <row r="285" spans="3:19" ht="17.45" customHeight="1" x14ac:dyDescent="0.25">
      <c r="C285" s="188"/>
      <c r="D285" s="189"/>
      <c r="E285" s="178"/>
      <c r="F285" s="178"/>
      <c r="G285" s="190">
        <f>DATOS!$E$13</f>
        <v>1</v>
      </c>
      <c r="H285" s="178"/>
      <c r="I285" s="191"/>
      <c r="J285" s="178"/>
      <c r="K285" s="178"/>
      <c r="L285" s="178"/>
      <c r="M285" s="178"/>
      <c r="N285" s="160" t="str">
        <f t="shared" si="23"/>
        <v/>
      </c>
      <c r="P285" s="160" t="str">
        <f t="shared" si="24"/>
        <v/>
      </c>
      <c r="Q285" s="160">
        <f t="shared" si="22"/>
        <v>0</v>
      </c>
      <c r="R285" s="160" t="str">
        <f t="shared" si="25"/>
        <v/>
      </c>
      <c r="S285" s="160" t="str">
        <f t="shared" si="26"/>
        <v/>
      </c>
    </row>
    <row r="286" spans="3:19" ht="17.45" customHeight="1" x14ac:dyDescent="0.25">
      <c r="C286" s="188"/>
      <c r="D286" s="189"/>
      <c r="E286" s="178"/>
      <c r="F286" s="178"/>
      <c r="G286" s="190">
        <f>DATOS!$E$13</f>
        <v>1</v>
      </c>
      <c r="H286" s="178"/>
      <c r="I286" s="191"/>
      <c r="J286" s="178"/>
      <c r="K286" s="178"/>
      <c r="L286" s="178"/>
      <c r="M286" s="178"/>
      <c r="N286" s="160" t="str">
        <f t="shared" si="23"/>
        <v/>
      </c>
      <c r="P286" s="160" t="str">
        <f t="shared" si="24"/>
        <v/>
      </c>
      <c r="Q286" s="160">
        <f t="shared" si="22"/>
        <v>0</v>
      </c>
      <c r="R286" s="160" t="str">
        <f t="shared" si="25"/>
        <v/>
      </c>
      <c r="S286" s="160" t="str">
        <f t="shared" si="26"/>
        <v/>
      </c>
    </row>
    <row r="287" spans="3:19" ht="17.45" customHeight="1" x14ac:dyDescent="0.25">
      <c r="C287" s="188"/>
      <c r="D287" s="189"/>
      <c r="E287" s="178"/>
      <c r="F287" s="178"/>
      <c r="G287" s="190">
        <f>DATOS!$E$13</f>
        <v>1</v>
      </c>
      <c r="H287" s="178"/>
      <c r="I287" s="191"/>
      <c r="J287" s="178"/>
      <c r="K287" s="178"/>
      <c r="L287" s="178"/>
      <c r="M287" s="178"/>
      <c r="N287" s="160" t="str">
        <f t="shared" si="23"/>
        <v/>
      </c>
      <c r="P287" s="160" t="str">
        <f t="shared" si="24"/>
        <v/>
      </c>
      <c r="Q287" s="160">
        <f t="shared" si="22"/>
        <v>0</v>
      </c>
      <c r="R287" s="160" t="str">
        <f t="shared" si="25"/>
        <v/>
      </c>
      <c r="S287" s="160" t="str">
        <f t="shared" si="26"/>
        <v/>
      </c>
    </row>
    <row r="288" spans="3:19" ht="17.45" customHeight="1" x14ac:dyDescent="0.25">
      <c r="C288" s="188"/>
      <c r="D288" s="189"/>
      <c r="E288" s="178"/>
      <c r="F288" s="178"/>
      <c r="G288" s="190">
        <f>DATOS!$E$13</f>
        <v>1</v>
      </c>
      <c r="H288" s="178"/>
      <c r="I288" s="191"/>
      <c r="J288" s="178"/>
      <c r="K288" s="178"/>
      <c r="L288" s="178"/>
      <c r="M288" s="178"/>
      <c r="N288" s="160" t="str">
        <f t="shared" si="23"/>
        <v/>
      </c>
      <c r="P288" s="160" t="str">
        <f t="shared" si="24"/>
        <v/>
      </c>
      <c r="Q288" s="160">
        <f t="shared" si="22"/>
        <v>0</v>
      </c>
      <c r="R288" s="160" t="str">
        <f t="shared" si="25"/>
        <v/>
      </c>
      <c r="S288" s="160" t="str">
        <f t="shared" si="26"/>
        <v/>
      </c>
    </row>
    <row r="289" spans="3:19" ht="17.45" customHeight="1" x14ac:dyDescent="0.25">
      <c r="C289" s="188"/>
      <c r="D289" s="189"/>
      <c r="E289" s="178"/>
      <c r="F289" s="178"/>
      <c r="G289" s="190">
        <f>DATOS!$E$13</f>
        <v>1</v>
      </c>
      <c r="H289" s="178"/>
      <c r="I289" s="191"/>
      <c r="J289" s="178"/>
      <c r="K289" s="178"/>
      <c r="L289" s="178"/>
      <c r="M289" s="178"/>
      <c r="N289" s="160" t="str">
        <f t="shared" si="23"/>
        <v/>
      </c>
      <c r="P289" s="160" t="str">
        <f t="shared" si="24"/>
        <v/>
      </c>
      <c r="Q289" s="160">
        <f t="shared" si="22"/>
        <v>0</v>
      </c>
      <c r="R289" s="160" t="str">
        <f t="shared" si="25"/>
        <v/>
      </c>
      <c r="S289" s="160" t="str">
        <f t="shared" si="26"/>
        <v/>
      </c>
    </row>
    <row r="290" spans="3:19" ht="17.45" customHeight="1" x14ac:dyDescent="0.25">
      <c r="C290" s="188"/>
      <c r="D290" s="189"/>
      <c r="E290" s="178"/>
      <c r="F290" s="178"/>
      <c r="G290" s="190">
        <f>DATOS!$E$13</f>
        <v>1</v>
      </c>
      <c r="H290" s="178"/>
      <c r="I290" s="191"/>
      <c r="J290" s="178"/>
      <c r="K290" s="178"/>
      <c r="L290" s="178"/>
      <c r="M290" s="178"/>
      <c r="N290" s="160" t="str">
        <f t="shared" si="23"/>
        <v/>
      </c>
      <c r="P290" s="160" t="str">
        <f t="shared" si="24"/>
        <v/>
      </c>
      <c r="Q290" s="160">
        <f t="shared" si="22"/>
        <v>0</v>
      </c>
      <c r="R290" s="160" t="str">
        <f t="shared" si="25"/>
        <v/>
      </c>
      <c r="S290" s="160" t="str">
        <f t="shared" si="26"/>
        <v/>
      </c>
    </row>
    <row r="291" spans="3:19" ht="17.45" customHeight="1" x14ac:dyDescent="0.25">
      <c r="C291" s="188"/>
      <c r="D291" s="189"/>
      <c r="E291" s="178"/>
      <c r="F291" s="178"/>
      <c r="G291" s="190">
        <f>DATOS!$E$13</f>
        <v>1</v>
      </c>
      <c r="H291" s="178"/>
      <c r="I291" s="191"/>
      <c r="J291" s="178"/>
      <c r="K291" s="178"/>
      <c r="L291" s="178"/>
      <c r="M291" s="178"/>
      <c r="N291" s="160" t="str">
        <f t="shared" si="23"/>
        <v/>
      </c>
      <c r="P291" s="160" t="str">
        <f t="shared" si="24"/>
        <v/>
      </c>
      <c r="Q291" s="160">
        <f t="shared" si="22"/>
        <v>0</v>
      </c>
      <c r="R291" s="160" t="str">
        <f t="shared" si="25"/>
        <v/>
      </c>
      <c r="S291" s="160" t="str">
        <f t="shared" si="26"/>
        <v/>
      </c>
    </row>
    <row r="292" spans="3:19" ht="17.45" customHeight="1" x14ac:dyDescent="0.25">
      <c r="C292" s="188"/>
      <c r="D292" s="189"/>
      <c r="E292" s="178"/>
      <c r="F292" s="178"/>
      <c r="G292" s="190">
        <f>DATOS!$E$13</f>
        <v>1</v>
      </c>
      <c r="H292" s="178"/>
      <c r="I292" s="191"/>
      <c r="J292" s="178"/>
      <c r="K292" s="178"/>
      <c r="L292" s="178"/>
      <c r="M292" s="178"/>
      <c r="N292" s="160" t="str">
        <f t="shared" si="23"/>
        <v/>
      </c>
      <c r="P292" s="160" t="str">
        <f t="shared" si="24"/>
        <v/>
      </c>
      <c r="Q292" s="160">
        <f t="shared" si="22"/>
        <v>0</v>
      </c>
      <c r="R292" s="160" t="str">
        <f t="shared" si="25"/>
        <v/>
      </c>
      <c r="S292" s="160" t="str">
        <f t="shared" si="26"/>
        <v/>
      </c>
    </row>
    <row r="293" spans="3:19" ht="17.45" customHeight="1" x14ac:dyDescent="0.25">
      <c r="C293" s="188"/>
      <c r="D293" s="189"/>
      <c r="E293" s="178"/>
      <c r="F293" s="178"/>
      <c r="G293" s="190">
        <f>DATOS!$E$13</f>
        <v>1</v>
      </c>
      <c r="H293" s="178"/>
      <c r="I293" s="191"/>
      <c r="J293" s="178"/>
      <c r="K293" s="178"/>
      <c r="L293" s="178"/>
      <c r="M293" s="178"/>
      <c r="N293" s="160" t="str">
        <f t="shared" si="23"/>
        <v/>
      </c>
      <c r="P293" s="160" t="str">
        <f t="shared" si="24"/>
        <v/>
      </c>
      <c r="Q293" s="160">
        <f t="shared" si="22"/>
        <v>0</v>
      </c>
      <c r="R293" s="160" t="str">
        <f t="shared" si="25"/>
        <v/>
      </c>
      <c r="S293" s="160" t="str">
        <f t="shared" si="26"/>
        <v/>
      </c>
    </row>
    <row r="294" spans="3:19" ht="17.45" customHeight="1" x14ac:dyDescent="0.25">
      <c r="C294" s="188"/>
      <c r="D294" s="189"/>
      <c r="E294" s="178"/>
      <c r="F294" s="178"/>
      <c r="G294" s="190">
        <f>DATOS!$E$13</f>
        <v>1</v>
      </c>
      <c r="H294" s="178"/>
      <c r="I294" s="191"/>
      <c r="J294" s="178"/>
      <c r="K294" s="178"/>
      <c r="L294" s="178"/>
      <c r="M294" s="178"/>
      <c r="N294" s="160" t="str">
        <f t="shared" si="23"/>
        <v/>
      </c>
      <c r="P294" s="160" t="str">
        <f t="shared" si="24"/>
        <v/>
      </c>
      <c r="Q294" s="160">
        <f t="shared" si="22"/>
        <v>0</v>
      </c>
      <c r="R294" s="160" t="str">
        <f t="shared" si="25"/>
        <v/>
      </c>
      <c r="S294" s="160" t="str">
        <f t="shared" si="26"/>
        <v/>
      </c>
    </row>
    <row r="295" spans="3:19" ht="17.45" customHeight="1" x14ac:dyDescent="0.25">
      <c r="C295" s="188"/>
      <c r="D295" s="189"/>
      <c r="E295" s="178"/>
      <c r="F295" s="178"/>
      <c r="G295" s="190">
        <f>DATOS!$E$13</f>
        <v>1</v>
      </c>
      <c r="H295" s="178"/>
      <c r="I295" s="191"/>
      <c r="J295" s="178"/>
      <c r="K295" s="178"/>
      <c r="L295" s="178"/>
      <c r="M295" s="178"/>
      <c r="N295" s="160" t="str">
        <f t="shared" si="23"/>
        <v/>
      </c>
      <c r="P295" s="160" t="str">
        <f t="shared" si="24"/>
        <v/>
      </c>
      <c r="Q295" s="160">
        <f t="shared" si="22"/>
        <v>0</v>
      </c>
      <c r="R295" s="160" t="str">
        <f t="shared" si="25"/>
        <v/>
      </c>
      <c r="S295" s="160" t="str">
        <f t="shared" si="26"/>
        <v/>
      </c>
    </row>
    <row r="296" spans="3:19" ht="17.45" customHeight="1" x14ac:dyDescent="0.25">
      <c r="C296" s="188"/>
      <c r="D296" s="189"/>
      <c r="E296" s="178"/>
      <c r="F296" s="178"/>
      <c r="G296" s="190">
        <f>DATOS!$E$13</f>
        <v>1</v>
      </c>
      <c r="H296" s="178"/>
      <c r="I296" s="191"/>
      <c r="J296" s="178"/>
      <c r="K296" s="178"/>
      <c r="L296" s="178"/>
      <c r="M296" s="178"/>
      <c r="N296" s="160" t="str">
        <f t="shared" si="23"/>
        <v/>
      </c>
      <c r="P296" s="160" t="str">
        <f t="shared" si="24"/>
        <v/>
      </c>
      <c r="Q296" s="160">
        <f t="shared" si="22"/>
        <v>0</v>
      </c>
      <c r="R296" s="160" t="str">
        <f t="shared" si="25"/>
        <v/>
      </c>
      <c r="S296" s="160" t="str">
        <f t="shared" si="26"/>
        <v/>
      </c>
    </row>
    <row r="297" spans="3:19" ht="17.45" customHeight="1" x14ac:dyDescent="0.25">
      <c r="C297" s="188"/>
      <c r="D297" s="189"/>
      <c r="E297" s="178"/>
      <c r="F297" s="178"/>
      <c r="G297" s="190">
        <f>DATOS!$E$13</f>
        <v>1</v>
      </c>
      <c r="H297" s="178"/>
      <c r="I297" s="191"/>
      <c r="J297" s="178"/>
      <c r="K297" s="178"/>
      <c r="L297" s="178"/>
      <c r="M297" s="178"/>
      <c r="N297" s="160" t="str">
        <f t="shared" si="23"/>
        <v/>
      </c>
      <c r="P297" s="160" t="str">
        <f t="shared" si="24"/>
        <v/>
      </c>
      <c r="Q297" s="160">
        <f t="shared" si="22"/>
        <v>0</v>
      </c>
      <c r="R297" s="160" t="str">
        <f t="shared" si="25"/>
        <v/>
      </c>
      <c r="S297" s="160" t="str">
        <f t="shared" si="26"/>
        <v/>
      </c>
    </row>
    <row r="298" spans="3:19" ht="17.45" customHeight="1" x14ac:dyDescent="0.25">
      <c r="C298" s="188"/>
      <c r="D298" s="189"/>
      <c r="E298" s="178"/>
      <c r="F298" s="178"/>
      <c r="G298" s="190">
        <f>DATOS!$E$13</f>
        <v>1</v>
      </c>
      <c r="H298" s="178"/>
      <c r="I298" s="191"/>
      <c r="J298" s="178"/>
      <c r="K298" s="178"/>
      <c r="L298" s="178"/>
      <c r="M298" s="178"/>
      <c r="N298" s="160" t="str">
        <f t="shared" si="23"/>
        <v/>
      </c>
      <c r="P298" s="160" t="str">
        <f t="shared" si="24"/>
        <v/>
      </c>
      <c r="Q298" s="160">
        <f t="shared" si="22"/>
        <v>0</v>
      </c>
      <c r="R298" s="160" t="str">
        <f t="shared" si="25"/>
        <v/>
      </c>
      <c r="S298" s="160" t="str">
        <f t="shared" si="26"/>
        <v/>
      </c>
    </row>
    <row r="299" spans="3:19" ht="17.45" customHeight="1" x14ac:dyDescent="0.25">
      <c r="C299" s="188"/>
      <c r="D299" s="189"/>
      <c r="E299" s="178"/>
      <c r="F299" s="178"/>
      <c r="G299" s="190">
        <f>DATOS!$E$13</f>
        <v>1</v>
      </c>
      <c r="H299" s="178"/>
      <c r="I299" s="191"/>
      <c r="J299" s="178"/>
      <c r="K299" s="178"/>
      <c r="L299" s="178"/>
      <c r="M299" s="178"/>
      <c r="N299" s="160" t="str">
        <f t="shared" si="23"/>
        <v/>
      </c>
      <c r="P299" s="160" t="str">
        <f t="shared" si="24"/>
        <v/>
      </c>
      <c r="Q299" s="160">
        <f t="shared" si="22"/>
        <v>0</v>
      </c>
      <c r="R299" s="160" t="str">
        <f t="shared" si="25"/>
        <v/>
      </c>
      <c r="S299" s="160" t="str">
        <f t="shared" si="26"/>
        <v/>
      </c>
    </row>
    <row r="300" spans="3:19" ht="17.45" customHeight="1" x14ac:dyDescent="0.25">
      <c r="C300" s="188"/>
      <c r="D300" s="189"/>
      <c r="E300" s="178"/>
      <c r="F300" s="178"/>
      <c r="G300" s="190">
        <f>DATOS!$E$13</f>
        <v>1</v>
      </c>
      <c r="H300" s="178"/>
      <c r="I300" s="191"/>
      <c r="J300" s="178"/>
      <c r="K300" s="178"/>
      <c r="L300" s="178"/>
      <c r="M300" s="178"/>
      <c r="N300" s="160" t="str">
        <f t="shared" si="23"/>
        <v/>
      </c>
      <c r="P300" s="160" t="str">
        <f t="shared" si="24"/>
        <v/>
      </c>
      <c r="Q300" s="160">
        <f t="shared" si="22"/>
        <v>0</v>
      </c>
      <c r="R300" s="160" t="str">
        <f t="shared" si="25"/>
        <v/>
      </c>
      <c r="S300" s="160" t="str">
        <f t="shared" si="26"/>
        <v/>
      </c>
    </row>
    <row r="301" spans="3:19" ht="17.45" customHeight="1" x14ac:dyDescent="0.25">
      <c r="C301" s="188"/>
      <c r="D301" s="189"/>
      <c r="E301" s="178"/>
      <c r="F301" s="178"/>
      <c r="G301" s="190">
        <f>DATOS!$E$13</f>
        <v>1</v>
      </c>
      <c r="H301" s="178"/>
      <c r="I301" s="191"/>
      <c r="J301" s="178"/>
      <c r="K301" s="178"/>
      <c r="L301" s="178"/>
      <c r="M301" s="178"/>
      <c r="N301" s="160" t="str">
        <f t="shared" si="23"/>
        <v/>
      </c>
      <c r="P301" s="160" t="str">
        <f t="shared" si="24"/>
        <v/>
      </c>
      <c r="Q301" s="160">
        <f t="shared" si="22"/>
        <v>0</v>
      </c>
      <c r="R301" s="160" t="str">
        <f t="shared" si="25"/>
        <v/>
      </c>
      <c r="S301" s="160" t="str">
        <f t="shared" si="26"/>
        <v/>
      </c>
    </row>
    <row r="302" spans="3:19" ht="17.45" customHeight="1" x14ac:dyDescent="0.25">
      <c r="C302" s="188"/>
      <c r="D302" s="189"/>
      <c r="E302" s="178"/>
      <c r="F302" s="178"/>
      <c r="G302" s="190">
        <f>DATOS!$E$13</f>
        <v>1</v>
      </c>
      <c r="H302" s="178"/>
      <c r="I302" s="191"/>
      <c r="J302" s="178"/>
      <c r="K302" s="178"/>
      <c r="L302" s="178"/>
      <c r="M302" s="178"/>
      <c r="N302" s="160" t="str">
        <f t="shared" si="23"/>
        <v/>
      </c>
      <c r="P302" s="160" t="str">
        <f t="shared" si="24"/>
        <v/>
      </c>
      <c r="Q302" s="160">
        <f t="shared" si="22"/>
        <v>0</v>
      </c>
      <c r="R302" s="160" t="str">
        <f t="shared" si="25"/>
        <v/>
      </c>
      <c r="S302" s="160" t="str">
        <f t="shared" si="26"/>
        <v/>
      </c>
    </row>
    <row r="303" spans="3:19" ht="17.45" customHeight="1" x14ac:dyDescent="0.25">
      <c r="C303" s="188"/>
      <c r="D303" s="189"/>
      <c r="E303" s="178"/>
      <c r="F303" s="178"/>
      <c r="G303" s="190">
        <f>DATOS!$E$13</f>
        <v>1</v>
      </c>
      <c r="H303" s="178"/>
      <c r="I303" s="191"/>
      <c r="J303" s="178"/>
      <c r="K303" s="178"/>
      <c r="L303" s="178"/>
      <c r="M303" s="178"/>
      <c r="N303" s="160" t="str">
        <f t="shared" si="23"/>
        <v/>
      </c>
      <c r="P303" s="160" t="str">
        <f t="shared" si="24"/>
        <v/>
      </c>
      <c r="Q303" s="160">
        <f t="shared" si="22"/>
        <v>0</v>
      </c>
      <c r="R303" s="160" t="str">
        <f t="shared" si="25"/>
        <v/>
      </c>
      <c r="S303" s="160" t="str">
        <f t="shared" si="26"/>
        <v/>
      </c>
    </row>
    <row r="304" spans="3:19" ht="17.45" customHeight="1" x14ac:dyDescent="0.25">
      <c r="C304" s="188"/>
      <c r="D304" s="189"/>
      <c r="E304" s="178"/>
      <c r="F304" s="178"/>
      <c r="G304" s="190">
        <f>DATOS!$E$13</f>
        <v>1</v>
      </c>
      <c r="H304" s="178"/>
      <c r="I304" s="191"/>
      <c r="J304" s="178"/>
      <c r="K304" s="178"/>
      <c r="L304" s="178"/>
      <c r="M304" s="178"/>
      <c r="N304" s="160" t="str">
        <f t="shared" si="23"/>
        <v/>
      </c>
      <c r="P304" s="160" t="str">
        <f t="shared" si="24"/>
        <v/>
      </c>
      <c r="Q304" s="160">
        <f t="shared" si="22"/>
        <v>0</v>
      </c>
      <c r="R304" s="160" t="str">
        <f t="shared" si="25"/>
        <v/>
      </c>
      <c r="S304" s="160" t="str">
        <f t="shared" si="26"/>
        <v/>
      </c>
    </row>
    <row r="305" spans="3:19" ht="17.45" customHeight="1" x14ac:dyDescent="0.25">
      <c r="C305" s="188"/>
      <c r="D305" s="189"/>
      <c r="E305" s="178"/>
      <c r="F305" s="178"/>
      <c r="G305" s="190">
        <f>DATOS!$E$13</f>
        <v>1</v>
      </c>
      <c r="H305" s="178"/>
      <c r="I305" s="191"/>
      <c r="J305" s="178"/>
      <c r="K305" s="178"/>
      <c r="L305" s="178"/>
      <c r="M305" s="178"/>
      <c r="N305" s="160" t="str">
        <f t="shared" si="23"/>
        <v/>
      </c>
      <c r="P305" s="160" t="str">
        <f t="shared" si="24"/>
        <v/>
      </c>
      <c r="Q305" s="160">
        <f t="shared" si="22"/>
        <v>0</v>
      </c>
      <c r="R305" s="160" t="str">
        <f t="shared" si="25"/>
        <v/>
      </c>
      <c r="S305" s="160" t="str">
        <f t="shared" si="26"/>
        <v/>
      </c>
    </row>
    <row r="306" spans="3:19" ht="17.45" customHeight="1" x14ac:dyDescent="0.25">
      <c r="C306" s="188"/>
      <c r="D306" s="189"/>
      <c r="E306" s="178"/>
      <c r="F306" s="178"/>
      <c r="G306" s="190">
        <f>DATOS!$E$13</f>
        <v>1</v>
      </c>
      <c r="H306" s="178"/>
      <c r="I306" s="191"/>
      <c r="J306" s="178"/>
      <c r="K306" s="178"/>
      <c r="L306" s="178"/>
      <c r="M306" s="178"/>
      <c r="N306" s="160" t="str">
        <f t="shared" si="23"/>
        <v/>
      </c>
      <c r="P306" s="160" t="str">
        <f t="shared" si="24"/>
        <v/>
      </c>
      <c r="Q306" s="160">
        <f t="shared" si="22"/>
        <v>0</v>
      </c>
      <c r="R306" s="160" t="str">
        <f t="shared" si="25"/>
        <v/>
      </c>
      <c r="S306" s="160" t="str">
        <f t="shared" si="26"/>
        <v/>
      </c>
    </row>
    <row r="307" spans="3:19" ht="17.45" customHeight="1" x14ac:dyDescent="0.25">
      <c r="C307" s="188"/>
      <c r="D307" s="189"/>
      <c r="E307" s="178"/>
      <c r="F307" s="178"/>
      <c r="G307" s="190">
        <f>DATOS!$E$13</f>
        <v>1</v>
      </c>
      <c r="H307" s="178"/>
      <c r="I307" s="191"/>
      <c r="J307" s="178"/>
      <c r="K307" s="178"/>
      <c r="L307" s="178"/>
      <c r="M307" s="178"/>
      <c r="N307" s="160" t="str">
        <f t="shared" si="23"/>
        <v/>
      </c>
      <c r="P307" s="160" t="str">
        <f t="shared" si="24"/>
        <v/>
      </c>
      <c r="Q307" s="160">
        <f t="shared" si="22"/>
        <v>0</v>
      </c>
      <c r="R307" s="160" t="str">
        <f t="shared" si="25"/>
        <v/>
      </c>
      <c r="S307" s="160" t="str">
        <f t="shared" si="26"/>
        <v/>
      </c>
    </row>
    <row r="308" spans="3:19" ht="17.45" customHeight="1" x14ac:dyDescent="0.25">
      <c r="C308" s="188"/>
      <c r="D308" s="189"/>
      <c r="E308" s="178"/>
      <c r="F308" s="178"/>
      <c r="G308" s="190">
        <f>DATOS!$E$13</f>
        <v>1</v>
      </c>
      <c r="H308" s="178"/>
      <c r="I308" s="191"/>
      <c r="J308" s="178"/>
      <c r="K308" s="178"/>
      <c r="L308" s="178"/>
      <c r="M308" s="178"/>
      <c r="N308" s="160" t="str">
        <f t="shared" si="23"/>
        <v/>
      </c>
      <c r="P308" s="160" t="str">
        <f t="shared" si="24"/>
        <v/>
      </c>
      <c r="Q308" s="160">
        <f t="shared" si="22"/>
        <v>0</v>
      </c>
      <c r="R308" s="160" t="str">
        <f t="shared" si="25"/>
        <v/>
      </c>
      <c r="S308" s="160" t="str">
        <f t="shared" si="26"/>
        <v/>
      </c>
    </row>
    <row r="309" spans="3:19" ht="17.45" customHeight="1" x14ac:dyDescent="0.25">
      <c r="C309" s="188"/>
      <c r="D309" s="189"/>
      <c r="E309" s="178"/>
      <c r="F309" s="178"/>
      <c r="G309" s="190">
        <f>DATOS!$E$13</f>
        <v>1</v>
      </c>
      <c r="H309" s="178"/>
      <c r="I309" s="191"/>
      <c r="J309" s="178"/>
      <c r="K309" s="178"/>
      <c r="L309" s="178"/>
      <c r="M309" s="178"/>
      <c r="N309" s="160" t="str">
        <f t="shared" si="23"/>
        <v/>
      </c>
      <c r="P309" s="160" t="str">
        <f t="shared" si="24"/>
        <v/>
      </c>
      <c r="Q309" s="160">
        <f t="shared" si="22"/>
        <v>0</v>
      </c>
      <c r="R309" s="160" t="str">
        <f t="shared" si="25"/>
        <v/>
      </c>
      <c r="S309" s="160" t="str">
        <f t="shared" si="26"/>
        <v/>
      </c>
    </row>
    <row r="310" spans="3:19" ht="17.45" customHeight="1" x14ac:dyDescent="0.25">
      <c r="C310" s="188"/>
      <c r="D310" s="189"/>
      <c r="E310" s="178"/>
      <c r="F310" s="178"/>
      <c r="G310" s="190">
        <f>DATOS!$E$13</f>
        <v>1</v>
      </c>
      <c r="H310" s="178"/>
      <c r="I310" s="191"/>
      <c r="J310" s="178"/>
      <c r="K310" s="178"/>
      <c r="L310" s="178"/>
      <c r="M310" s="178"/>
      <c r="N310" s="160" t="str">
        <f t="shared" si="23"/>
        <v/>
      </c>
      <c r="P310" s="160" t="str">
        <f t="shared" si="24"/>
        <v/>
      </c>
      <c r="Q310" s="160">
        <f t="shared" si="22"/>
        <v>0</v>
      </c>
      <c r="R310" s="160" t="str">
        <f t="shared" si="25"/>
        <v/>
      </c>
      <c r="S310" s="160" t="str">
        <f t="shared" si="26"/>
        <v/>
      </c>
    </row>
    <row r="311" spans="3:19" ht="17.45" customHeight="1" x14ac:dyDescent="0.25">
      <c r="C311" s="188"/>
      <c r="D311" s="189"/>
      <c r="E311" s="178"/>
      <c r="F311" s="178"/>
      <c r="G311" s="190">
        <f>DATOS!$E$13</f>
        <v>1</v>
      </c>
      <c r="H311" s="178"/>
      <c r="I311" s="191"/>
      <c r="J311" s="178"/>
      <c r="K311" s="178"/>
      <c r="L311" s="178"/>
      <c r="M311" s="178"/>
      <c r="N311" s="160" t="str">
        <f t="shared" si="23"/>
        <v/>
      </c>
      <c r="P311" s="160" t="str">
        <f t="shared" si="24"/>
        <v/>
      </c>
      <c r="Q311" s="160">
        <f t="shared" si="22"/>
        <v>0</v>
      </c>
      <c r="R311" s="160" t="str">
        <f t="shared" si="25"/>
        <v/>
      </c>
      <c r="S311" s="160" t="str">
        <f t="shared" si="26"/>
        <v/>
      </c>
    </row>
    <row r="312" spans="3:19" ht="17.45" customHeight="1" x14ac:dyDescent="0.25">
      <c r="C312" s="188"/>
      <c r="D312" s="189"/>
      <c r="E312" s="178"/>
      <c r="F312" s="178"/>
      <c r="G312" s="190">
        <f>DATOS!$E$13</f>
        <v>1</v>
      </c>
      <c r="H312" s="178"/>
      <c r="I312" s="191"/>
      <c r="J312" s="178"/>
      <c r="K312" s="178"/>
      <c r="L312" s="178"/>
      <c r="M312" s="178"/>
      <c r="N312" s="160" t="str">
        <f t="shared" si="23"/>
        <v/>
      </c>
      <c r="P312" s="160" t="str">
        <f t="shared" si="24"/>
        <v/>
      </c>
      <c r="Q312" s="160">
        <f t="shared" si="22"/>
        <v>0</v>
      </c>
      <c r="R312" s="160" t="str">
        <f t="shared" si="25"/>
        <v/>
      </c>
      <c r="S312" s="160" t="str">
        <f t="shared" si="26"/>
        <v/>
      </c>
    </row>
    <row r="313" spans="3:19" ht="17.45" customHeight="1" x14ac:dyDescent="0.25">
      <c r="C313" s="188"/>
      <c r="D313" s="189"/>
      <c r="E313" s="178"/>
      <c r="F313" s="178"/>
      <c r="G313" s="190">
        <f>DATOS!$E$13</f>
        <v>1</v>
      </c>
      <c r="H313" s="178"/>
      <c r="I313" s="191"/>
      <c r="J313" s="178"/>
      <c r="K313" s="178"/>
      <c r="L313" s="178"/>
      <c r="M313" s="178"/>
      <c r="N313" s="160" t="str">
        <f t="shared" si="23"/>
        <v/>
      </c>
      <c r="P313" s="160" t="str">
        <f t="shared" si="24"/>
        <v/>
      </c>
      <c r="Q313" s="160">
        <f t="shared" si="22"/>
        <v>0</v>
      </c>
      <c r="R313" s="160" t="str">
        <f t="shared" si="25"/>
        <v/>
      </c>
      <c r="S313" s="160" t="str">
        <f t="shared" si="26"/>
        <v/>
      </c>
    </row>
    <row r="314" spans="3:19" ht="17.45" customHeight="1" x14ac:dyDescent="0.25">
      <c r="C314" s="188"/>
      <c r="D314" s="189"/>
      <c r="E314" s="178"/>
      <c r="F314" s="178"/>
      <c r="G314" s="190">
        <f>DATOS!$E$13</f>
        <v>1</v>
      </c>
      <c r="H314" s="178"/>
      <c r="I314" s="191"/>
      <c r="J314" s="178"/>
      <c r="K314" s="178"/>
      <c r="L314" s="178"/>
      <c r="M314" s="178"/>
      <c r="N314" s="160" t="str">
        <f t="shared" si="23"/>
        <v/>
      </c>
      <c r="P314" s="160" t="str">
        <f t="shared" si="24"/>
        <v/>
      </c>
      <c r="Q314" s="160">
        <f t="shared" si="22"/>
        <v>0</v>
      </c>
      <c r="R314" s="160" t="str">
        <f t="shared" si="25"/>
        <v/>
      </c>
      <c r="S314" s="160" t="str">
        <f t="shared" si="26"/>
        <v/>
      </c>
    </row>
    <row r="315" spans="3:19" ht="17.45" customHeight="1" x14ac:dyDescent="0.25">
      <c r="C315" s="188"/>
      <c r="D315" s="189"/>
      <c r="E315" s="178"/>
      <c r="F315" s="178"/>
      <c r="G315" s="190">
        <f>DATOS!$E$13</f>
        <v>1</v>
      </c>
      <c r="H315" s="178"/>
      <c r="I315" s="191"/>
      <c r="J315" s="178"/>
      <c r="K315" s="178"/>
      <c r="L315" s="178"/>
      <c r="M315" s="178"/>
      <c r="N315" s="160" t="str">
        <f t="shared" si="23"/>
        <v/>
      </c>
      <c r="P315" s="160" t="str">
        <f t="shared" si="24"/>
        <v/>
      </c>
      <c r="Q315" s="160">
        <f t="shared" si="22"/>
        <v>0</v>
      </c>
      <c r="R315" s="160" t="str">
        <f t="shared" si="25"/>
        <v/>
      </c>
      <c r="S315" s="160" t="str">
        <f t="shared" si="26"/>
        <v/>
      </c>
    </row>
    <row r="316" spans="3:19" ht="17.45" customHeight="1" x14ac:dyDescent="0.25">
      <c r="C316" s="188"/>
      <c r="D316" s="189"/>
      <c r="E316" s="178"/>
      <c r="F316" s="178"/>
      <c r="G316" s="190">
        <f>DATOS!$E$13</f>
        <v>1</v>
      </c>
      <c r="H316" s="178"/>
      <c r="I316" s="191"/>
      <c r="J316" s="178"/>
      <c r="K316" s="178"/>
      <c r="L316" s="178"/>
      <c r="M316" s="178"/>
      <c r="N316" s="160" t="str">
        <f t="shared" si="23"/>
        <v/>
      </c>
      <c r="P316" s="160" t="str">
        <f t="shared" si="24"/>
        <v/>
      </c>
      <c r="Q316" s="160">
        <f t="shared" si="22"/>
        <v>0</v>
      </c>
      <c r="R316" s="160" t="str">
        <f t="shared" si="25"/>
        <v/>
      </c>
      <c r="S316" s="160" t="str">
        <f t="shared" si="26"/>
        <v/>
      </c>
    </row>
    <row r="317" spans="3:19" ht="17.45" customHeight="1" x14ac:dyDescent="0.25">
      <c r="C317" s="188"/>
      <c r="D317" s="189"/>
      <c r="E317" s="178"/>
      <c r="F317" s="178"/>
      <c r="G317" s="190">
        <f>DATOS!$E$13</f>
        <v>1</v>
      </c>
      <c r="H317" s="178"/>
      <c r="I317" s="191"/>
      <c r="J317" s="178"/>
      <c r="K317" s="178"/>
      <c r="L317" s="178"/>
      <c r="M317" s="178"/>
      <c r="N317" s="160" t="str">
        <f t="shared" si="23"/>
        <v/>
      </c>
      <c r="P317" s="160" t="str">
        <f t="shared" si="24"/>
        <v/>
      </c>
      <c r="Q317" s="160">
        <f t="shared" si="22"/>
        <v>0</v>
      </c>
      <c r="R317" s="160" t="str">
        <f t="shared" si="25"/>
        <v/>
      </c>
      <c r="S317" s="160" t="str">
        <f t="shared" si="26"/>
        <v/>
      </c>
    </row>
    <row r="318" spans="3:19" ht="17.45" customHeight="1" x14ac:dyDescent="0.25">
      <c r="C318" s="188"/>
      <c r="D318" s="189"/>
      <c r="E318" s="178"/>
      <c r="F318" s="178"/>
      <c r="G318" s="190">
        <f>DATOS!$E$13</f>
        <v>1</v>
      </c>
      <c r="H318" s="178"/>
      <c r="I318" s="191"/>
      <c r="J318" s="178"/>
      <c r="K318" s="178"/>
      <c r="L318" s="178"/>
      <c r="M318" s="178"/>
      <c r="N318" s="160" t="str">
        <f t="shared" si="23"/>
        <v/>
      </c>
      <c r="P318" s="160" t="str">
        <f t="shared" si="24"/>
        <v/>
      </c>
      <c r="Q318" s="160">
        <f t="shared" si="22"/>
        <v>0</v>
      </c>
      <c r="R318" s="160" t="str">
        <f t="shared" si="25"/>
        <v/>
      </c>
      <c r="S318" s="160" t="str">
        <f t="shared" si="26"/>
        <v/>
      </c>
    </row>
    <row r="319" spans="3:19" ht="17.45" customHeight="1" x14ac:dyDescent="0.25">
      <c r="C319" s="188"/>
      <c r="D319" s="189"/>
      <c r="E319" s="178"/>
      <c r="F319" s="178"/>
      <c r="G319" s="190">
        <f>DATOS!$E$13</f>
        <v>1</v>
      </c>
      <c r="H319" s="178"/>
      <c r="I319" s="191"/>
      <c r="J319" s="178"/>
      <c r="K319" s="178"/>
      <c r="L319" s="178"/>
      <c r="M319" s="178"/>
      <c r="N319" s="160" t="str">
        <f t="shared" si="23"/>
        <v/>
      </c>
      <c r="P319" s="160" t="str">
        <f t="shared" si="24"/>
        <v/>
      </c>
      <c r="Q319" s="160">
        <f t="shared" si="22"/>
        <v>0</v>
      </c>
      <c r="R319" s="160" t="str">
        <f t="shared" si="25"/>
        <v/>
      </c>
      <c r="S319" s="160" t="str">
        <f t="shared" si="26"/>
        <v/>
      </c>
    </row>
    <row r="320" spans="3:19" ht="17.45" customHeight="1" x14ac:dyDescent="0.25">
      <c r="C320" s="188"/>
      <c r="D320" s="189"/>
      <c r="E320" s="178"/>
      <c r="F320" s="178"/>
      <c r="G320" s="190">
        <f>DATOS!$E$13</f>
        <v>1</v>
      </c>
      <c r="H320" s="178"/>
      <c r="I320" s="191"/>
      <c r="J320" s="178"/>
      <c r="K320" s="178"/>
      <c r="L320" s="178"/>
      <c r="M320" s="178"/>
      <c r="N320" s="160" t="str">
        <f t="shared" si="23"/>
        <v/>
      </c>
      <c r="P320" s="160" t="str">
        <f t="shared" si="24"/>
        <v/>
      </c>
      <c r="Q320" s="160">
        <f t="shared" si="22"/>
        <v>0</v>
      </c>
      <c r="R320" s="160" t="str">
        <f t="shared" si="25"/>
        <v/>
      </c>
      <c r="S320" s="160" t="str">
        <f t="shared" si="26"/>
        <v/>
      </c>
    </row>
    <row r="321" spans="3:19" ht="17.45" customHeight="1" x14ac:dyDescent="0.25">
      <c r="C321" s="188"/>
      <c r="D321" s="189"/>
      <c r="E321" s="178"/>
      <c r="F321" s="178"/>
      <c r="G321" s="190">
        <f>DATOS!$E$13</f>
        <v>1</v>
      </c>
      <c r="H321" s="178"/>
      <c r="I321" s="191"/>
      <c r="J321" s="178"/>
      <c r="K321" s="178"/>
      <c r="L321" s="178"/>
      <c r="M321" s="178"/>
      <c r="N321" s="160" t="str">
        <f t="shared" si="23"/>
        <v/>
      </c>
      <c r="P321" s="160" t="str">
        <f t="shared" si="24"/>
        <v/>
      </c>
      <c r="Q321" s="160">
        <f t="shared" si="22"/>
        <v>0</v>
      </c>
      <c r="R321" s="160" t="str">
        <f t="shared" si="25"/>
        <v/>
      </c>
      <c r="S321" s="160" t="str">
        <f t="shared" si="26"/>
        <v/>
      </c>
    </row>
    <row r="322" spans="3:19" ht="17.45" customHeight="1" x14ac:dyDescent="0.25">
      <c r="C322" s="188"/>
      <c r="D322" s="189"/>
      <c r="E322" s="178"/>
      <c r="F322" s="178"/>
      <c r="G322" s="190">
        <f>DATOS!$E$13</f>
        <v>1</v>
      </c>
      <c r="H322" s="178"/>
      <c r="I322" s="191"/>
      <c r="J322" s="178"/>
      <c r="K322" s="178"/>
      <c r="L322" s="178"/>
      <c r="M322" s="178"/>
      <c r="N322" s="160" t="str">
        <f t="shared" si="23"/>
        <v/>
      </c>
      <c r="P322" s="160" t="str">
        <f t="shared" si="24"/>
        <v/>
      </c>
      <c r="Q322" s="160">
        <f t="shared" si="22"/>
        <v>0</v>
      </c>
      <c r="R322" s="160" t="str">
        <f t="shared" si="25"/>
        <v/>
      </c>
      <c r="S322" s="160" t="str">
        <f t="shared" si="26"/>
        <v/>
      </c>
    </row>
    <row r="323" spans="3:19" ht="17.45" customHeight="1" x14ac:dyDescent="0.25">
      <c r="C323" s="188"/>
      <c r="D323" s="189"/>
      <c r="E323" s="178"/>
      <c r="F323" s="178"/>
      <c r="G323" s="190">
        <f>DATOS!$E$13</f>
        <v>1</v>
      </c>
      <c r="H323" s="178"/>
      <c r="I323" s="191"/>
      <c r="J323" s="178"/>
      <c r="K323" s="178"/>
      <c r="L323" s="178"/>
      <c r="M323" s="178"/>
      <c r="N323" s="160" t="str">
        <f t="shared" si="23"/>
        <v/>
      </c>
      <c r="P323" s="160" t="str">
        <f t="shared" si="24"/>
        <v/>
      </c>
      <c r="Q323" s="160">
        <f t="shared" si="22"/>
        <v>0</v>
      </c>
      <c r="R323" s="160" t="str">
        <f t="shared" si="25"/>
        <v/>
      </c>
      <c r="S323" s="160" t="str">
        <f t="shared" si="26"/>
        <v/>
      </c>
    </row>
    <row r="324" spans="3:19" ht="17.45" customHeight="1" x14ac:dyDescent="0.25">
      <c r="C324" s="188"/>
      <c r="D324" s="189"/>
      <c r="E324" s="178"/>
      <c r="F324" s="178"/>
      <c r="G324" s="190">
        <f>DATOS!$E$13</f>
        <v>1</v>
      </c>
      <c r="H324" s="178"/>
      <c r="I324" s="191"/>
      <c r="J324" s="178"/>
      <c r="K324" s="178"/>
      <c r="L324" s="178"/>
      <c r="M324" s="178"/>
      <c r="N324" s="160" t="str">
        <f t="shared" si="23"/>
        <v/>
      </c>
      <c r="P324" s="160" t="str">
        <f t="shared" si="24"/>
        <v/>
      </c>
      <c r="Q324" s="160">
        <f t="shared" si="22"/>
        <v>0</v>
      </c>
      <c r="R324" s="160" t="str">
        <f t="shared" si="25"/>
        <v/>
      </c>
      <c r="S324" s="160" t="str">
        <f t="shared" si="26"/>
        <v/>
      </c>
    </row>
    <row r="325" spans="3:19" ht="17.45" customHeight="1" x14ac:dyDescent="0.25">
      <c r="C325" s="188"/>
      <c r="D325" s="189"/>
      <c r="E325" s="178"/>
      <c r="F325" s="178"/>
      <c r="G325" s="190">
        <f>DATOS!$E$13</f>
        <v>1</v>
      </c>
      <c r="H325" s="178"/>
      <c r="I325" s="191"/>
      <c r="J325" s="178"/>
      <c r="K325" s="178"/>
      <c r="L325" s="178"/>
      <c r="M325" s="178"/>
      <c r="N325" s="160" t="str">
        <f t="shared" si="23"/>
        <v/>
      </c>
      <c r="P325" s="160" t="str">
        <f t="shared" si="24"/>
        <v/>
      </c>
      <c r="Q325" s="160">
        <f t="shared" si="22"/>
        <v>0</v>
      </c>
      <c r="R325" s="160" t="str">
        <f t="shared" si="25"/>
        <v/>
      </c>
      <c r="S325" s="160" t="str">
        <f t="shared" si="26"/>
        <v/>
      </c>
    </row>
    <row r="326" spans="3:19" ht="17.45" customHeight="1" x14ac:dyDescent="0.25">
      <c r="C326" s="188"/>
      <c r="D326" s="189"/>
      <c r="E326" s="178"/>
      <c r="F326" s="178"/>
      <c r="G326" s="190">
        <f>DATOS!$E$13</f>
        <v>1</v>
      </c>
      <c r="H326" s="178"/>
      <c r="I326" s="191"/>
      <c r="J326" s="178"/>
      <c r="K326" s="178"/>
      <c r="L326" s="178"/>
      <c r="M326" s="178"/>
      <c r="N326" s="160" t="str">
        <f t="shared" si="23"/>
        <v/>
      </c>
      <c r="P326" s="160" t="str">
        <f t="shared" si="24"/>
        <v/>
      </c>
      <c r="Q326" s="160">
        <f t="shared" si="22"/>
        <v>0</v>
      </c>
      <c r="R326" s="160" t="str">
        <f t="shared" si="25"/>
        <v/>
      </c>
      <c r="S326" s="160" t="str">
        <f t="shared" si="26"/>
        <v/>
      </c>
    </row>
    <row r="327" spans="3:19" ht="17.45" customHeight="1" x14ac:dyDescent="0.25">
      <c r="C327" s="188"/>
      <c r="D327" s="189"/>
      <c r="E327" s="178"/>
      <c r="F327" s="178"/>
      <c r="G327" s="190">
        <f>DATOS!$E$13</f>
        <v>1</v>
      </c>
      <c r="H327" s="178"/>
      <c r="I327" s="191"/>
      <c r="J327" s="178"/>
      <c r="K327" s="178"/>
      <c r="L327" s="178"/>
      <c r="M327" s="178"/>
      <c r="N327" s="160" t="str">
        <f t="shared" si="23"/>
        <v/>
      </c>
      <c r="P327" s="160" t="str">
        <f t="shared" si="24"/>
        <v/>
      </c>
      <c r="Q327" s="160">
        <f t="shared" si="22"/>
        <v>0</v>
      </c>
      <c r="R327" s="160" t="str">
        <f t="shared" si="25"/>
        <v/>
      </c>
      <c r="S327" s="160" t="str">
        <f t="shared" si="26"/>
        <v/>
      </c>
    </row>
    <row r="328" spans="3:19" ht="17.45" customHeight="1" x14ac:dyDescent="0.25">
      <c r="C328" s="188"/>
      <c r="D328" s="189"/>
      <c r="E328" s="178"/>
      <c r="F328" s="178"/>
      <c r="G328" s="190">
        <f>DATOS!$E$13</f>
        <v>1</v>
      </c>
      <c r="H328" s="178"/>
      <c r="I328" s="191"/>
      <c r="J328" s="178"/>
      <c r="K328" s="178"/>
      <c r="L328" s="178"/>
      <c r="M328" s="178"/>
      <c r="N328" s="160" t="str">
        <f t="shared" si="23"/>
        <v/>
      </c>
      <c r="P328" s="160" t="str">
        <f t="shared" si="24"/>
        <v/>
      </c>
      <c r="Q328" s="160">
        <f t="shared" si="22"/>
        <v>0</v>
      </c>
      <c r="R328" s="160" t="str">
        <f t="shared" si="25"/>
        <v/>
      </c>
      <c r="S328" s="160" t="str">
        <f t="shared" si="26"/>
        <v/>
      </c>
    </row>
    <row r="329" spans="3:19" ht="17.45" customHeight="1" x14ac:dyDescent="0.25">
      <c r="C329" s="188"/>
      <c r="D329" s="189"/>
      <c r="E329" s="178"/>
      <c r="F329" s="178"/>
      <c r="G329" s="190">
        <f>DATOS!$E$13</f>
        <v>1</v>
      </c>
      <c r="H329" s="178"/>
      <c r="I329" s="191"/>
      <c r="J329" s="178"/>
      <c r="K329" s="178"/>
      <c r="L329" s="178"/>
      <c r="M329" s="178"/>
      <c r="N329" s="160" t="str">
        <f t="shared" si="23"/>
        <v/>
      </c>
      <c r="P329" s="160" t="str">
        <f t="shared" si="24"/>
        <v/>
      </c>
      <c r="Q329" s="160">
        <f t="shared" si="22"/>
        <v>0</v>
      </c>
      <c r="R329" s="160" t="str">
        <f t="shared" si="25"/>
        <v/>
      </c>
      <c r="S329" s="160" t="str">
        <f t="shared" si="26"/>
        <v/>
      </c>
    </row>
    <row r="330" spans="3:19" ht="17.45" customHeight="1" x14ac:dyDescent="0.25">
      <c r="C330" s="188"/>
      <c r="D330" s="189"/>
      <c r="E330" s="178"/>
      <c r="F330" s="178"/>
      <c r="G330" s="190">
        <f>DATOS!$E$13</f>
        <v>1</v>
      </c>
      <c r="H330" s="178"/>
      <c r="I330" s="191"/>
      <c r="J330" s="178"/>
      <c r="K330" s="178"/>
      <c r="L330" s="178"/>
      <c r="M330" s="178"/>
      <c r="N330" s="160" t="str">
        <f t="shared" si="23"/>
        <v/>
      </c>
      <c r="P330" s="160" t="str">
        <f t="shared" si="24"/>
        <v/>
      </c>
      <c r="Q330" s="160">
        <f t="shared" si="22"/>
        <v>0</v>
      </c>
      <c r="R330" s="160" t="str">
        <f t="shared" si="25"/>
        <v/>
      </c>
      <c r="S330" s="160" t="str">
        <f t="shared" si="26"/>
        <v/>
      </c>
    </row>
    <row r="331" spans="3:19" ht="17.45" customHeight="1" x14ac:dyDescent="0.25">
      <c r="C331" s="188"/>
      <c r="D331" s="189"/>
      <c r="E331" s="178"/>
      <c r="F331" s="178"/>
      <c r="G331" s="190">
        <f>DATOS!$E$13</f>
        <v>1</v>
      </c>
      <c r="H331" s="178"/>
      <c r="I331" s="191"/>
      <c r="J331" s="178"/>
      <c r="K331" s="178"/>
      <c r="L331" s="178"/>
      <c r="M331" s="178"/>
      <c r="N331" s="160" t="str">
        <f t="shared" si="23"/>
        <v/>
      </c>
      <c r="P331" s="160" t="str">
        <f t="shared" si="24"/>
        <v/>
      </c>
      <c r="Q331" s="160">
        <f t="shared" si="22"/>
        <v>0</v>
      </c>
      <c r="R331" s="160" t="str">
        <f t="shared" si="25"/>
        <v/>
      </c>
      <c r="S331" s="160" t="str">
        <f t="shared" si="26"/>
        <v/>
      </c>
    </row>
    <row r="332" spans="3:19" ht="17.45" customHeight="1" x14ac:dyDescent="0.25">
      <c r="C332" s="188"/>
      <c r="D332" s="189"/>
      <c r="E332" s="178"/>
      <c r="F332" s="178"/>
      <c r="G332" s="190">
        <f>DATOS!$E$13</f>
        <v>1</v>
      </c>
      <c r="H332" s="178"/>
      <c r="I332" s="191"/>
      <c r="J332" s="178"/>
      <c r="K332" s="178"/>
      <c r="L332" s="178"/>
      <c r="M332" s="178"/>
      <c r="N332" s="160" t="str">
        <f t="shared" si="23"/>
        <v/>
      </c>
      <c r="P332" s="160" t="str">
        <f t="shared" si="24"/>
        <v/>
      </c>
      <c r="Q332" s="160">
        <f t="shared" si="22"/>
        <v>0</v>
      </c>
      <c r="R332" s="160" t="str">
        <f t="shared" si="25"/>
        <v/>
      </c>
      <c r="S332" s="160" t="str">
        <f t="shared" si="26"/>
        <v/>
      </c>
    </row>
    <row r="333" spans="3:19" ht="17.45" customHeight="1" x14ac:dyDescent="0.25">
      <c r="C333" s="188"/>
      <c r="D333" s="189"/>
      <c r="E333" s="178"/>
      <c r="F333" s="178"/>
      <c r="G333" s="190">
        <f>DATOS!$E$13</f>
        <v>1</v>
      </c>
      <c r="H333" s="178"/>
      <c r="I333" s="191"/>
      <c r="J333" s="178"/>
      <c r="K333" s="178"/>
      <c r="L333" s="178"/>
      <c r="M333" s="178"/>
      <c r="N333" s="160" t="str">
        <f t="shared" si="23"/>
        <v/>
      </c>
      <c r="P333" s="160" t="str">
        <f t="shared" si="24"/>
        <v/>
      </c>
      <c r="Q333" s="160">
        <f t="shared" si="22"/>
        <v>0</v>
      </c>
      <c r="R333" s="160" t="str">
        <f t="shared" si="25"/>
        <v/>
      </c>
      <c r="S333" s="160" t="str">
        <f t="shared" si="26"/>
        <v/>
      </c>
    </row>
    <row r="334" spans="3:19" ht="17.45" customHeight="1" x14ac:dyDescent="0.25">
      <c r="C334" s="188"/>
      <c r="D334" s="189"/>
      <c r="E334" s="178"/>
      <c r="F334" s="178"/>
      <c r="G334" s="190">
        <f>DATOS!$E$13</f>
        <v>1</v>
      </c>
      <c r="H334" s="178"/>
      <c r="I334" s="191"/>
      <c r="J334" s="178"/>
      <c r="K334" s="178"/>
      <c r="L334" s="178"/>
      <c r="M334" s="178"/>
      <c r="N334" s="160" t="str">
        <f t="shared" si="23"/>
        <v/>
      </c>
      <c r="P334" s="160" t="str">
        <f t="shared" si="24"/>
        <v/>
      </c>
      <c r="Q334" s="160">
        <f t="shared" si="22"/>
        <v>0</v>
      </c>
      <c r="R334" s="160" t="str">
        <f t="shared" si="25"/>
        <v/>
      </c>
      <c r="S334" s="160" t="str">
        <f t="shared" si="26"/>
        <v/>
      </c>
    </row>
    <row r="335" spans="3:19" ht="17.45" customHeight="1" x14ac:dyDescent="0.25">
      <c r="C335" s="188"/>
      <c r="D335" s="189"/>
      <c r="E335" s="178"/>
      <c r="F335" s="178"/>
      <c r="G335" s="190">
        <f>DATOS!$E$13</f>
        <v>1</v>
      </c>
      <c r="H335" s="178"/>
      <c r="I335" s="191"/>
      <c r="J335" s="178"/>
      <c r="K335" s="178"/>
      <c r="L335" s="178"/>
      <c r="M335" s="178"/>
      <c r="N335" s="160" t="str">
        <f t="shared" si="23"/>
        <v/>
      </c>
      <c r="P335" s="160" t="str">
        <f t="shared" si="24"/>
        <v/>
      </c>
      <c r="Q335" s="160">
        <f t="shared" si="22"/>
        <v>0</v>
      </c>
      <c r="R335" s="160" t="str">
        <f t="shared" si="25"/>
        <v/>
      </c>
      <c r="S335" s="160" t="str">
        <f t="shared" si="26"/>
        <v/>
      </c>
    </row>
    <row r="336" spans="3:19" ht="17.45" customHeight="1" x14ac:dyDescent="0.25">
      <c r="C336" s="188"/>
      <c r="D336" s="189"/>
      <c r="E336" s="178"/>
      <c r="F336" s="178"/>
      <c r="G336" s="190">
        <f>DATOS!$E$13</f>
        <v>1</v>
      </c>
      <c r="H336" s="178"/>
      <c r="I336" s="191"/>
      <c r="J336" s="178"/>
      <c r="K336" s="178"/>
      <c r="L336" s="178"/>
      <c r="M336" s="178"/>
      <c r="N336" s="160" t="str">
        <f t="shared" si="23"/>
        <v/>
      </c>
      <c r="P336" s="160" t="str">
        <f t="shared" si="24"/>
        <v/>
      </c>
      <c r="Q336" s="160">
        <f t="shared" si="22"/>
        <v>0</v>
      </c>
      <c r="R336" s="160" t="str">
        <f t="shared" si="25"/>
        <v/>
      </c>
      <c r="S336" s="160" t="str">
        <f t="shared" si="26"/>
        <v/>
      </c>
    </row>
    <row r="337" spans="3:19" ht="17.45" customHeight="1" x14ac:dyDescent="0.25">
      <c r="C337" s="188"/>
      <c r="D337" s="189"/>
      <c r="E337" s="178"/>
      <c r="F337" s="178"/>
      <c r="G337" s="190">
        <f>DATOS!$E$13</f>
        <v>1</v>
      </c>
      <c r="H337" s="178"/>
      <c r="I337" s="191"/>
      <c r="J337" s="178"/>
      <c r="K337" s="178"/>
      <c r="L337" s="178"/>
      <c r="M337" s="178"/>
      <c r="N337" s="160" t="str">
        <f t="shared" si="23"/>
        <v/>
      </c>
      <c r="P337" s="160" t="str">
        <f t="shared" si="24"/>
        <v/>
      </c>
      <c r="Q337" s="160">
        <f t="shared" ref="Q337:Q400" si="27">IF($I337=0%,H337,"")</f>
        <v>0</v>
      </c>
      <c r="R337" s="160" t="str">
        <f t="shared" si="25"/>
        <v/>
      </c>
      <c r="S337" s="160" t="str">
        <f t="shared" si="26"/>
        <v/>
      </c>
    </row>
    <row r="338" spans="3:19" ht="17.45" customHeight="1" x14ac:dyDescent="0.25">
      <c r="C338" s="188"/>
      <c r="D338" s="189"/>
      <c r="E338" s="178"/>
      <c r="F338" s="178"/>
      <c r="G338" s="190">
        <f>DATOS!$E$13</f>
        <v>1</v>
      </c>
      <c r="H338" s="178"/>
      <c r="I338" s="191"/>
      <c r="J338" s="178"/>
      <c r="K338" s="178"/>
      <c r="L338" s="178"/>
      <c r="M338" s="178"/>
      <c r="N338" s="160" t="str">
        <f t="shared" ref="N338:N401" si="28">IF(H338&amp;J338&amp;K338&amp;L338&amp;M338="","",H338+J338+K338-L338-M338)</f>
        <v/>
      </c>
      <c r="P338" s="160" t="str">
        <f t="shared" ref="P338:P401" si="29">IF($I338="E",H338,"")</f>
        <v/>
      </c>
      <c r="Q338" s="160">
        <f t="shared" si="27"/>
        <v>0</v>
      </c>
      <c r="R338" s="160" t="str">
        <f t="shared" ref="R338:R401" si="30">IF(OR($I338=8%,$I338=11%),$J338/$I338,"")</f>
        <v/>
      </c>
      <c r="S338" s="160" t="str">
        <f t="shared" si="26"/>
        <v/>
      </c>
    </row>
    <row r="339" spans="3:19" ht="17.45" customHeight="1" x14ac:dyDescent="0.25">
      <c r="C339" s="188"/>
      <c r="D339" s="189"/>
      <c r="E339" s="178"/>
      <c r="F339" s="178"/>
      <c r="G339" s="190">
        <f>DATOS!$E$13</f>
        <v>1</v>
      </c>
      <c r="H339" s="178"/>
      <c r="I339" s="191"/>
      <c r="J339" s="178"/>
      <c r="K339" s="178"/>
      <c r="L339" s="178"/>
      <c r="M339" s="178"/>
      <c r="N339" s="160" t="str">
        <f t="shared" si="28"/>
        <v/>
      </c>
      <c r="P339" s="160" t="str">
        <f t="shared" si="29"/>
        <v/>
      </c>
      <c r="Q339" s="160">
        <f t="shared" si="27"/>
        <v>0</v>
      </c>
      <c r="R339" s="160" t="str">
        <f t="shared" si="30"/>
        <v/>
      </c>
      <c r="S339" s="160" t="str">
        <f t="shared" ref="S339:S402" si="31">IF(OR($I339=15%,$I339=16%),$J339/$I339,"")</f>
        <v/>
      </c>
    </row>
    <row r="340" spans="3:19" ht="17.45" customHeight="1" x14ac:dyDescent="0.25">
      <c r="C340" s="188"/>
      <c r="D340" s="189"/>
      <c r="E340" s="178"/>
      <c r="F340" s="178"/>
      <c r="G340" s="190">
        <f>DATOS!$E$13</f>
        <v>1</v>
      </c>
      <c r="H340" s="178"/>
      <c r="I340" s="191"/>
      <c r="J340" s="178"/>
      <c r="K340" s="178"/>
      <c r="L340" s="178"/>
      <c r="M340" s="178"/>
      <c r="N340" s="160" t="str">
        <f t="shared" si="28"/>
        <v/>
      </c>
      <c r="P340" s="160" t="str">
        <f t="shared" si="29"/>
        <v/>
      </c>
      <c r="Q340" s="160">
        <f t="shared" si="27"/>
        <v>0</v>
      </c>
      <c r="R340" s="160" t="str">
        <f t="shared" si="30"/>
        <v/>
      </c>
      <c r="S340" s="160" t="str">
        <f t="shared" si="31"/>
        <v/>
      </c>
    </row>
    <row r="341" spans="3:19" ht="17.45" customHeight="1" x14ac:dyDescent="0.25">
      <c r="C341" s="188"/>
      <c r="D341" s="189"/>
      <c r="E341" s="178"/>
      <c r="F341" s="178"/>
      <c r="G341" s="190">
        <f>DATOS!$E$13</f>
        <v>1</v>
      </c>
      <c r="H341" s="178"/>
      <c r="I341" s="191"/>
      <c r="J341" s="178"/>
      <c r="K341" s="178"/>
      <c r="L341" s="178"/>
      <c r="M341" s="178"/>
      <c r="N341" s="160" t="str">
        <f t="shared" si="28"/>
        <v/>
      </c>
      <c r="P341" s="160" t="str">
        <f t="shared" si="29"/>
        <v/>
      </c>
      <c r="Q341" s="160">
        <f t="shared" si="27"/>
        <v>0</v>
      </c>
      <c r="R341" s="160" t="str">
        <f t="shared" si="30"/>
        <v/>
      </c>
      <c r="S341" s="160" t="str">
        <f t="shared" si="31"/>
        <v/>
      </c>
    </row>
    <row r="342" spans="3:19" ht="17.45" customHeight="1" x14ac:dyDescent="0.25">
      <c r="C342" s="188"/>
      <c r="D342" s="189"/>
      <c r="E342" s="178"/>
      <c r="F342" s="178"/>
      <c r="G342" s="190">
        <f>DATOS!$E$13</f>
        <v>1</v>
      </c>
      <c r="H342" s="178"/>
      <c r="I342" s="191"/>
      <c r="J342" s="178"/>
      <c r="K342" s="178"/>
      <c r="L342" s="178"/>
      <c r="M342" s="178"/>
      <c r="N342" s="160" t="str">
        <f t="shared" si="28"/>
        <v/>
      </c>
      <c r="P342" s="160" t="str">
        <f t="shared" si="29"/>
        <v/>
      </c>
      <c r="Q342" s="160">
        <f t="shared" si="27"/>
        <v>0</v>
      </c>
      <c r="R342" s="160" t="str">
        <f t="shared" si="30"/>
        <v/>
      </c>
      <c r="S342" s="160" t="str">
        <f t="shared" si="31"/>
        <v/>
      </c>
    </row>
    <row r="343" spans="3:19" ht="17.45" customHeight="1" x14ac:dyDescent="0.25">
      <c r="C343" s="188"/>
      <c r="D343" s="189"/>
      <c r="E343" s="178"/>
      <c r="F343" s="178"/>
      <c r="G343" s="190">
        <f>DATOS!$E$13</f>
        <v>1</v>
      </c>
      <c r="H343" s="178"/>
      <c r="I343" s="191"/>
      <c r="J343" s="178"/>
      <c r="K343" s="178"/>
      <c r="L343" s="178"/>
      <c r="M343" s="178"/>
      <c r="N343" s="160" t="str">
        <f t="shared" si="28"/>
        <v/>
      </c>
      <c r="P343" s="160" t="str">
        <f t="shared" si="29"/>
        <v/>
      </c>
      <c r="Q343" s="160">
        <f t="shared" si="27"/>
        <v>0</v>
      </c>
      <c r="R343" s="160" t="str">
        <f t="shared" si="30"/>
        <v/>
      </c>
      <c r="S343" s="160" t="str">
        <f t="shared" si="31"/>
        <v/>
      </c>
    </row>
    <row r="344" spans="3:19" ht="17.45" customHeight="1" x14ac:dyDescent="0.25">
      <c r="C344" s="188"/>
      <c r="D344" s="189"/>
      <c r="E344" s="178"/>
      <c r="F344" s="178"/>
      <c r="G344" s="190">
        <f>DATOS!$E$13</f>
        <v>1</v>
      </c>
      <c r="H344" s="178"/>
      <c r="I344" s="191"/>
      <c r="J344" s="178"/>
      <c r="K344" s="178"/>
      <c r="L344" s="178"/>
      <c r="M344" s="178"/>
      <c r="N344" s="160" t="str">
        <f t="shared" si="28"/>
        <v/>
      </c>
      <c r="P344" s="160" t="str">
        <f t="shared" si="29"/>
        <v/>
      </c>
      <c r="Q344" s="160">
        <f t="shared" si="27"/>
        <v>0</v>
      </c>
      <c r="R344" s="160" t="str">
        <f t="shared" si="30"/>
        <v/>
      </c>
      <c r="S344" s="160" t="str">
        <f t="shared" si="31"/>
        <v/>
      </c>
    </row>
    <row r="345" spans="3:19" ht="17.45" customHeight="1" x14ac:dyDescent="0.25">
      <c r="C345" s="188"/>
      <c r="D345" s="189"/>
      <c r="E345" s="178"/>
      <c r="F345" s="178"/>
      <c r="G345" s="190">
        <f>DATOS!$E$13</f>
        <v>1</v>
      </c>
      <c r="H345" s="178"/>
      <c r="I345" s="191"/>
      <c r="J345" s="178"/>
      <c r="K345" s="178"/>
      <c r="L345" s="178"/>
      <c r="M345" s="178"/>
      <c r="N345" s="160" t="str">
        <f t="shared" si="28"/>
        <v/>
      </c>
      <c r="P345" s="160" t="str">
        <f t="shared" si="29"/>
        <v/>
      </c>
      <c r="Q345" s="160">
        <f t="shared" si="27"/>
        <v>0</v>
      </c>
      <c r="R345" s="160" t="str">
        <f t="shared" si="30"/>
        <v/>
      </c>
      <c r="S345" s="160" t="str">
        <f t="shared" si="31"/>
        <v/>
      </c>
    </row>
    <row r="346" spans="3:19" ht="17.45" customHeight="1" x14ac:dyDescent="0.25">
      <c r="C346" s="188"/>
      <c r="D346" s="189"/>
      <c r="E346" s="178"/>
      <c r="F346" s="178"/>
      <c r="G346" s="190">
        <f>DATOS!$E$13</f>
        <v>1</v>
      </c>
      <c r="H346" s="178"/>
      <c r="I346" s="191"/>
      <c r="J346" s="178"/>
      <c r="K346" s="178"/>
      <c r="L346" s="178"/>
      <c r="M346" s="178"/>
      <c r="N346" s="160" t="str">
        <f t="shared" si="28"/>
        <v/>
      </c>
      <c r="P346" s="160" t="str">
        <f t="shared" si="29"/>
        <v/>
      </c>
      <c r="Q346" s="160">
        <f t="shared" si="27"/>
        <v>0</v>
      </c>
      <c r="R346" s="160" t="str">
        <f t="shared" si="30"/>
        <v/>
      </c>
      <c r="S346" s="160" t="str">
        <f t="shared" si="31"/>
        <v/>
      </c>
    </row>
    <row r="347" spans="3:19" ht="17.45" customHeight="1" x14ac:dyDescent="0.25">
      <c r="C347" s="188"/>
      <c r="D347" s="189"/>
      <c r="E347" s="178"/>
      <c r="F347" s="178"/>
      <c r="G347" s="190">
        <f>DATOS!$E$13</f>
        <v>1</v>
      </c>
      <c r="H347" s="178"/>
      <c r="I347" s="191"/>
      <c r="J347" s="178"/>
      <c r="K347" s="178"/>
      <c r="L347" s="178"/>
      <c r="M347" s="178"/>
      <c r="N347" s="160" t="str">
        <f t="shared" si="28"/>
        <v/>
      </c>
      <c r="P347" s="160" t="str">
        <f t="shared" si="29"/>
        <v/>
      </c>
      <c r="Q347" s="160">
        <f t="shared" si="27"/>
        <v>0</v>
      </c>
      <c r="R347" s="160" t="str">
        <f t="shared" si="30"/>
        <v/>
      </c>
      <c r="S347" s="160" t="str">
        <f t="shared" si="31"/>
        <v/>
      </c>
    </row>
    <row r="348" spans="3:19" ht="17.45" customHeight="1" x14ac:dyDescent="0.25">
      <c r="C348" s="188"/>
      <c r="D348" s="189"/>
      <c r="E348" s="178"/>
      <c r="F348" s="178"/>
      <c r="G348" s="190">
        <f>DATOS!$E$13</f>
        <v>1</v>
      </c>
      <c r="H348" s="178"/>
      <c r="I348" s="191"/>
      <c r="J348" s="178"/>
      <c r="K348" s="178"/>
      <c r="L348" s="178"/>
      <c r="M348" s="178"/>
      <c r="N348" s="160" t="str">
        <f t="shared" si="28"/>
        <v/>
      </c>
      <c r="P348" s="160" t="str">
        <f t="shared" si="29"/>
        <v/>
      </c>
      <c r="Q348" s="160">
        <f t="shared" si="27"/>
        <v>0</v>
      </c>
      <c r="R348" s="160" t="str">
        <f t="shared" si="30"/>
        <v/>
      </c>
      <c r="S348" s="160" t="str">
        <f t="shared" si="31"/>
        <v/>
      </c>
    </row>
    <row r="349" spans="3:19" ht="17.45" customHeight="1" x14ac:dyDescent="0.25">
      <c r="C349" s="188"/>
      <c r="D349" s="189"/>
      <c r="E349" s="178"/>
      <c r="F349" s="178"/>
      <c r="G349" s="190">
        <f>DATOS!$E$13</f>
        <v>1</v>
      </c>
      <c r="H349" s="178"/>
      <c r="I349" s="191"/>
      <c r="J349" s="178"/>
      <c r="K349" s="178"/>
      <c r="L349" s="178"/>
      <c r="M349" s="178"/>
      <c r="N349" s="160" t="str">
        <f t="shared" si="28"/>
        <v/>
      </c>
      <c r="P349" s="160" t="str">
        <f t="shared" si="29"/>
        <v/>
      </c>
      <c r="Q349" s="160">
        <f t="shared" si="27"/>
        <v>0</v>
      </c>
      <c r="R349" s="160" t="str">
        <f t="shared" si="30"/>
        <v/>
      </c>
      <c r="S349" s="160" t="str">
        <f t="shared" si="31"/>
        <v/>
      </c>
    </row>
    <row r="350" spans="3:19" ht="17.45" customHeight="1" x14ac:dyDescent="0.25">
      <c r="C350" s="188"/>
      <c r="D350" s="189"/>
      <c r="E350" s="178"/>
      <c r="F350" s="178"/>
      <c r="G350" s="190">
        <f>DATOS!$E$13</f>
        <v>1</v>
      </c>
      <c r="H350" s="178"/>
      <c r="I350" s="191"/>
      <c r="J350" s="178"/>
      <c r="K350" s="178"/>
      <c r="L350" s="178"/>
      <c r="M350" s="178"/>
      <c r="N350" s="160" t="str">
        <f t="shared" si="28"/>
        <v/>
      </c>
      <c r="P350" s="160" t="str">
        <f t="shared" si="29"/>
        <v/>
      </c>
      <c r="Q350" s="160">
        <f t="shared" si="27"/>
        <v>0</v>
      </c>
      <c r="R350" s="160" t="str">
        <f t="shared" si="30"/>
        <v/>
      </c>
      <c r="S350" s="160" t="str">
        <f t="shared" si="31"/>
        <v/>
      </c>
    </row>
    <row r="351" spans="3:19" ht="17.45" customHeight="1" x14ac:dyDescent="0.25">
      <c r="C351" s="188"/>
      <c r="D351" s="189"/>
      <c r="E351" s="178"/>
      <c r="F351" s="178"/>
      <c r="G351" s="190">
        <f>DATOS!$E$13</f>
        <v>1</v>
      </c>
      <c r="H351" s="178"/>
      <c r="I351" s="191"/>
      <c r="J351" s="178"/>
      <c r="K351" s="178"/>
      <c r="L351" s="178"/>
      <c r="M351" s="178"/>
      <c r="N351" s="160" t="str">
        <f t="shared" si="28"/>
        <v/>
      </c>
      <c r="P351" s="160" t="str">
        <f t="shared" si="29"/>
        <v/>
      </c>
      <c r="Q351" s="160">
        <f t="shared" si="27"/>
        <v>0</v>
      </c>
      <c r="R351" s="160" t="str">
        <f t="shared" si="30"/>
        <v/>
      </c>
      <c r="S351" s="160" t="str">
        <f t="shared" si="31"/>
        <v/>
      </c>
    </row>
    <row r="352" spans="3:19" ht="17.45" customHeight="1" x14ac:dyDescent="0.25">
      <c r="C352" s="188"/>
      <c r="D352" s="189"/>
      <c r="E352" s="178"/>
      <c r="F352" s="178"/>
      <c r="G352" s="190">
        <f>DATOS!$E$13</f>
        <v>1</v>
      </c>
      <c r="H352" s="178"/>
      <c r="I352" s="191"/>
      <c r="J352" s="178"/>
      <c r="K352" s="178"/>
      <c r="L352" s="178"/>
      <c r="M352" s="178"/>
      <c r="N352" s="160" t="str">
        <f t="shared" si="28"/>
        <v/>
      </c>
      <c r="P352" s="160" t="str">
        <f t="shared" si="29"/>
        <v/>
      </c>
      <c r="Q352" s="160">
        <f t="shared" si="27"/>
        <v>0</v>
      </c>
      <c r="R352" s="160" t="str">
        <f t="shared" si="30"/>
        <v/>
      </c>
      <c r="S352" s="160" t="str">
        <f t="shared" si="31"/>
        <v/>
      </c>
    </row>
    <row r="353" spans="3:19" ht="17.45" customHeight="1" x14ac:dyDescent="0.25">
      <c r="C353" s="188"/>
      <c r="D353" s="189"/>
      <c r="E353" s="178"/>
      <c r="F353" s="178"/>
      <c r="G353" s="190">
        <f>DATOS!$E$13</f>
        <v>1</v>
      </c>
      <c r="H353" s="178"/>
      <c r="I353" s="191"/>
      <c r="J353" s="178"/>
      <c r="K353" s="178"/>
      <c r="L353" s="178"/>
      <c r="M353" s="178"/>
      <c r="N353" s="160" t="str">
        <f t="shared" si="28"/>
        <v/>
      </c>
      <c r="P353" s="160" t="str">
        <f t="shared" si="29"/>
        <v/>
      </c>
      <c r="Q353" s="160">
        <f t="shared" si="27"/>
        <v>0</v>
      </c>
      <c r="R353" s="160" t="str">
        <f t="shared" si="30"/>
        <v/>
      </c>
      <c r="S353" s="160" t="str">
        <f t="shared" si="31"/>
        <v/>
      </c>
    </row>
    <row r="354" spans="3:19" ht="17.45" customHeight="1" x14ac:dyDescent="0.25">
      <c r="C354" s="188"/>
      <c r="D354" s="189"/>
      <c r="E354" s="178"/>
      <c r="F354" s="178"/>
      <c r="G354" s="190">
        <f>DATOS!$E$13</f>
        <v>1</v>
      </c>
      <c r="H354" s="178"/>
      <c r="I354" s="191"/>
      <c r="J354" s="178"/>
      <c r="K354" s="178"/>
      <c r="L354" s="178"/>
      <c r="M354" s="178"/>
      <c r="N354" s="160" t="str">
        <f t="shared" si="28"/>
        <v/>
      </c>
      <c r="P354" s="160" t="str">
        <f t="shared" si="29"/>
        <v/>
      </c>
      <c r="Q354" s="160">
        <f t="shared" si="27"/>
        <v>0</v>
      </c>
      <c r="R354" s="160" t="str">
        <f t="shared" si="30"/>
        <v/>
      </c>
      <c r="S354" s="160" t="str">
        <f t="shared" si="31"/>
        <v/>
      </c>
    </row>
    <row r="355" spans="3:19" ht="17.45" customHeight="1" x14ac:dyDescent="0.25">
      <c r="C355" s="188"/>
      <c r="D355" s="189"/>
      <c r="E355" s="178"/>
      <c r="F355" s="178"/>
      <c r="G355" s="190">
        <f>DATOS!$E$13</f>
        <v>1</v>
      </c>
      <c r="H355" s="178"/>
      <c r="I355" s="191"/>
      <c r="J355" s="178"/>
      <c r="K355" s="178"/>
      <c r="L355" s="178"/>
      <c r="M355" s="178"/>
      <c r="N355" s="160" t="str">
        <f t="shared" si="28"/>
        <v/>
      </c>
      <c r="P355" s="160" t="str">
        <f t="shared" si="29"/>
        <v/>
      </c>
      <c r="Q355" s="160">
        <f t="shared" si="27"/>
        <v>0</v>
      </c>
      <c r="R355" s="160" t="str">
        <f t="shared" si="30"/>
        <v/>
      </c>
      <c r="S355" s="160" t="str">
        <f t="shared" si="31"/>
        <v/>
      </c>
    </row>
    <row r="356" spans="3:19" ht="17.45" customHeight="1" x14ac:dyDescent="0.25">
      <c r="C356" s="188"/>
      <c r="D356" s="189"/>
      <c r="E356" s="178"/>
      <c r="F356" s="178"/>
      <c r="G356" s="190">
        <f>DATOS!$E$13</f>
        <v>1</v>
      </c>
      <c r="H356" s="178"/>
      <c r="I356" s="191"/>
      <c r="J356" s="178"/>
      <c r="K356" s="178"/>
      <c r="L356" s="178"/>
      <c r="M356" s="178"/>
      <c r="N356" s="160" t="str">
        <f t="shared" si="28"/>
        <v/>
      </c>
      <c r="P356" s="160" t="str">
        <f t="shared" si="29"/>
        <v/>
      </c>
      <c r="Q356" s="160">
        <f t="shared" si="27"/>
        <v>0</v>
      </c>
      <c r="R356" s="160" t="str">
        <f t="shared" si="30"/>
        <v/>
      </c>
      <c r="S356" s="160" t="str">
        <f t="shared" si="31"/>
        <v/>
      </c>
    </row>
    <row r="357" spans="3:19" ht="17.45" customHeight="1" x14ac:dyDescent="0.25">
      <c r="C357" s="188"/>
      <c r="D357" s="189"/>
      <c r="E357" s="178"/>
      <c r="F357" s="178"/>
      <c r="G357" s="190">
        <f>DATOS!$E$13</f>
        <v>1</v>
      </c>
      <c r="H357" s="178"/>
      <c r="I357" s="191"/>
      <c r="J357" s="178"/>
      <c r="K357" s="178"/>
      <c r="L357" s="178"/>
      <c r="M357" s="178"/>
      <c r="N357" s="160" t="str">
        <f t="shared" si="28"/>
        <v/>
      </c>
      <c r="P357" s="160" t="str">
        <f t="shared" si="29"/>
        <v/>
      </c>
      <c r="Q357" s="160">
        <f t="shared" si="27"/>
        <v>0</v>
      </c>
      <c r="R357" s="160" t="str">
        <f t="shared" si="30"/>
        <v/>
      </c>
      <c r="S357" s="160" t="str">
        <f t="shared" si="31"/>
        <v/>
      </c>
    </row>
    <row r="358" spans="3:19" ht="17.45" customHeight="1" x14ac:dyDescent="0.25">
      <c r="C358" s="188"/>
      <c r="D358" s="189"/>
      <c r="E358" s="178"/>
      <c r="F358" s="178"/>
      <c r="G358" s="190">
        <f>DATOS!$E$13</f>
        <v>1</v>
      </c>
      <c r="H358" s="178"/>
      <c r="I358" s="191"/>
      <c r="J358" s="178"/>
      <c r="K358" s="178"/>
      <c r="L358" s="178"/>
      <c r="M358" s="178"/>
      <c r="N358" s="160" t="str">
        <f t="shared" si="28"/>
        <v/>
      </c>
      <c r="P358" s="160" t="str">
        <f t="shared" si="29"/>
        <v/>
      </c>
      <c r="Q358" s="160">
        <f t="shared" si="27"/>
        <v>0</v>
      </c>
      <c r="R358" s="160" t="str">
        <f t="shared" si="30"/>
        <v/>
      </c>
      <c r="S358" s="160" t="str">
        <f t="shared" si="31"/>
        <v/>
      </c>
    </row>
    <row r="359" spans="3:19" ht="17.45" customHeight="1" x14ac:dyDescent="0.25">
      <c r="C359" s="188"/>
      <c r="D359" s="189"/>
      <c r="E359" s="178"/>
      <c r="F359" s="178"/>
      <c r="G359" s="190">
        <f>DATOS!$E$13</f>
        <v>1</v>
      </c>
      <c r="H359" s="178"/>
      <c r="I359" s="191"/>
      <c r="J359" s="178"/>
      <c r="K359" s="178"/>
      <c r="L359" s="178"/>
      <c r="M359" s="178"/>
      <c r="N359" s="160" t="str">
        <f t="shared" si="28"/>
        <v/>
      </c>
      <c r="P359" s="160" t="str">
        <f t="shared" si="29"/>
        <v/>
      </c>
      <c r="Q359" s="160">
        <f t="shared" si="27"/>
        <v>0</v>
      </c>
      <c r="R359" s="160" t="str">
        <f t="shared" si="30"/>
        <v/>
      </c>
      <c r="S359" s="160" t="str">
        <f t="shared" si="31"/>
        <v/>
      </c>
    </row>
    <row r="360" spans="3:19" ht="17.45" customHeight="1" x14ac:dyDescent="0.25">
      <c r="C360" s="188"/>
      <c r="D360" s="189"/>
      <c r="E360" s="178"/>
      <c r="F360" s="178"/>
      <c r="G360" s="190">
        <f>DATOS!$E$13</f>
        <v>1</v>
      </c>
      <c r="H360" s="178"/>
      <c r="I360" s="191"/>
      <c r="J360" s="178"/>
      <c r="K360" s="178"/>
      <c r="L360" s="178"/>
      <c r="M360" s="178"/>
      <c r="N360" s="160" t="str">
        <f t="shared" si="28"/>
        <v/>
      </c>
      <c r="P360" s="160" t="str">
        <f t="shared" si="29"/>
        <v/>
      </c>
      <c r="Q360" s="160">
        <f t="shared" si="27"/>
        <v>0</v>
      </c>
      <c r="R360" s="160" t="str">
        <f t="shared" si="30"/>
        <v/>
      </c>
      <c r="S360" s="160" t="str">
        <f t="shared" si="31"/>
        <v/>
      </c>
    </row>
    <row r="361" spans="3:19" ht="17.45" customHeight="1" x14ac:dyDescent="0.25">
      <c r="C361" s="188"/>
      <c r="D361" s="189"/>
      <c r="E361" s="178"/>
      <c r="F361" s="178"/>
      <c r="G361" s="190">
        <f>DATOS!$E$13</f>
        <v>1</v>
      </c>
      <c r="H361" s="178"/>
      <c r="I361" s="191"/>
      <c r="J361" s="178"/>
      <c r="K361" s="178"/>
      <c r="L361" s="178"/>
      <c r="M361" s="178"/>
      <c r="N361" s="160" t="str">
        <f t="shared" si="28"/>
        <v/>
      </c>
      <c r="P361" s="160" t="str">
        <f t="shared" si="29"/>
        <v/>
      </c>
      <c r="Q361" s="160">
        <f t="shared" si="27"/>
        <v>0</v>
      </c>
      <c r="R361" s="160" t="str">
        <f t="shared" si="30"/>
        <v/>
      </c>
      <c r="S361" s="160" t="str">
        <f t="shared" si="31"/>
        <v/>
      </c>
    </row>
    <row r="362" spans="3:19" ht="17.45" customHeight="1" x14ac:dyDescent="0.25">
      <c r="C362" s="188"/>
      <c r="D362" s="189"/>
      <c r="E362" s="178"/>
      <c r="F362" s="178"/>
      <c r="G362" s="190">
        <f>DATOS!$E$13</f>
        <v>1</v>
      </c>
      <c r="H362" s="178"/>
      <c r="I362" s="191"/>
      <c r="J362" s="178"/>
      <c r="K362" s="178"/>
      <c r="L362" s="178"/>
      <c r="M362" s="178"/>
      <c r="N362" s="160" t="str">
        <f t="shared" si="28"/>
        <v/>
      </c>
      <c r="P362" s="160" t="str">
        <f t="shared" si="29"/>
        <v/>
      </c>
      <c r="Q362" s="160">
        <f t="shared" si="27"/>
        <v>0</v>
      </c>
      <c r="R362" s="160" t="str">
        <f t="shared" si="30"/>
        <v/>
      </c>
      <c r="S362" s="160" t="str">
        <f t="shared" si="31"/>
        <v/>
      </c>
    </row>
    <row r="363" spans="3:19" ht="17.45" customHeight="1" x14ac:dyDescent="0.25">
      <c r="C363" s="188"/>
      <c r="D363" s="189"/>
      <c r="E363" s="178"/>
      <c r="F363" s="178"/>
      <c r="G363" s="190">
        <f>DATOS!$E$13</f>
        <v>1</v>
      </c>
      <c r="H363" s="178"/>
      <c r="I363" s="191"/>
      <c r="J363" s="178"/>
      <c r="K363" s="178"/>
      <c r="L363" s="178"/>
      <c r="M363" s="178"/>
      <c r="N363" s="160" t="str">
        <f t="shared" si="28"/>
        <v/>
      </c>
      <c r="P363" s="160" t="str">
        <f t="shared" si="29"/>
        <v/>
      </c>
      <c r="Q363" s="160">
        <f t="shared" si="27"/>
        <v>0</v>
      </c>
      <c r="R363" s="160" t="str">
        <f t="shared" si="30"/>
        <v/>
      </c>
      <c r="S363" s="160" t="str">
        <f t="shared" si="31"/>
        <v/>
      </c>
    </row>
    <row r="364" spans="3:19" ht="17.45" customHeight="1" x14ac:dyDescent="0.25">
      <c r="C364" s="188"/>
      <c r="D364" s="189"/>
      <c r="E364" s="178"/>
      <c r="F364" s="178"/>
      <c r="G364" s="190">
        <f>DATOS!$E$13</f>
        <v>1</v>
      </c>
      <c r="H364" s="178"/>
      <c r="I364" s="191"/>
      <c r="J364" s="178"/>
      <c r="K364" s="178"/>
      <c r="L364" s="178"/>
      <c r="M364" s="178"/>
      <c r="N364" s="160" t="str">
        <f t="shared" si="28"/>
        <v/>
      </c>
      <c r="P364" s="160" t="str">
        <f t="shared" si="29"/>
        <v/>
      </c>
      <c r="Q364" s="160">
        <f t="shared" si="27"/>
        <v>0</v>
      </c>
      <c r="R364" s="160" t="str">
        <f t="shared" si="30"/>
        <v/>
      </c>
      <c r="S364" s="160" t="str">
        <f t="shared" si="31"/>
        <v/>
      </c>
    </row>
    <row r="365" spans="3:19" ht="17.45" customHeight="1" x14ac:dyDescent="0.25">
      <c r="C365" s="188"/>
      <c r="D365" s="189"/>
      <c r="E365" s="178"/>
      <c r="F365" s="178"/>
      <c r="G365" s="190">
        <f>DATOS!$E$13</f>
        <v>1</v>
      </c>
      <c r="H365" s="178"/>
      <c r="I365" s="191"/>
      <c r="J365" s="178"/>
      <c r="K365" s="178"/>
      <c r="L365" s="178"/>
      <c r="M365" s="178"/>
      <c r="N365" s="160" t="str">
        <f t="shared" si="28"/>
        <v/>
      </c>
      <c r="P365" s="160" t="str">
        <f t="shared" si="29"/>
        <v/>
      </c>
      <c r="Q365" s="160">
        <f t="shared" si="27"/>
        <v>0</v>
      </c>
      <c r="R365" s="160" t="str">
        <f t="shared" si="30"/>
        <v/>
      </c>
      <c r="S365" s="160" t="str">
        <f t="shared" si="31"/>
        <v/>
      </c>
    </row>
    <row r="366" spans="3:19" ht="17.45" customHeight="1" x14ac:dyDescent="0.25">
      <c r="C366" s="188"/>
      <c r="D366" s="189"/>
      <c r="E366" s="178"/>
      <c r="F366" s="178"/>
      <c r="G366" s="190">
        <f>DATOS!$E$13</f>
        <v>1</v>
      </c>
      <c r="H366" s="178"/>
      <c r="I366" s="191"/>
      <c r="J366" s="178"/>
      <c r="K366" s="178"/>
      <c r="L366" s="178"/>
      <c r="M366" s="178"/>
      <c r="N366" s="160" t="str">
        <f t="shared" si="28"/>
        <v/>
      </c>
      <c r="P366" s="160" t="str">
        <f t="shared" si="29"/>
        <v/>
      </c>
      <c r="Q366" s="160">
        <f t="shared" si="27"/>
        <v>0</v>
      </c>
      <c r="R366" s="160" t="str">
        <f t="shared" si="30"/>
        <v/>
      </c>
      <c r="S366" s="160" t="str">
        <f t="shared" si="31"/>
        <v/>
      </c>
    </row>
    <row r="367" spans="3:19" ht="17.45" customHeight="1" x14ac:dyDescent="0.25">
      <c r="C367" s="188"/>
      <c r="D367" s="189"/>
      <c r="E367" s="178"/>
      <c r="F367" s="178"/>
      <c r="G367" s="190">
        <f>DATOS!$E$13</f>
        <v>1</v>
      </c>
      <c r="H367" s="178"/>
      <c r="I367" s="191"/>
      <c r="J367" s="178"/>
      <c r="K367" s="178"/>
      <c r="L367" s="178"/>
      <c r="M367" s="178"/>
      <c r="N367" s="160" t="str">
        <f t="shared" si="28"/>
        <v/>
      </c>
      <c r="P367" s="160" t="str">
        <f t="shared" si="29"/>
        <v/>
      </c>
      <c r="Q367" s="160">
        <f t="shared" si="27"/>
        <v>0</v>
      </c>
      <c r="R367" s="160" t="str">
        <f t="shared" si="30"/>
        <v/>
      </c>
      <c r="S367" s="160" t="str">
        <f t="shared" si="31"/>
        <v/>
      </c>
    </row>
    <row r="368" spans="3:19" ht="17.45" customHeight="1" x14ac:dyDescent="0.25">
      <c r="C368" s="188"/>
      <c r="D368" s="189"/>
      <c r="E368" s="178"/>
      <c r="F368" s="178"/>
      <c r="G368" s="190">
        <f>DATOS!$E$13</f>
        <v>1</v>
      </c>
      <c r="H368" s="178"/>
      <c r="I368" s="191"/>
      <c r="J368" s="178"/>
      <c r="K368" s="178"/>
      <c r="L368" s="178"/>
      <c r="M368" s="178"/>
      <c r="N368" s="160" t="str">
        <f t="shared" si="28"/>
        <v/>
      </c>
      <c r="P368" s="160" t="str">
        <f t="shared" si="29"/>
        <v/>
      </c>
      <c r="Q368" s="160">
        <f t="shared" si="27"/>
        <v>0</v>
      </c>
      <c r="R368" s="160" t="str">
        <f t="shared" si="30"/>
        <v/>
      </c>
      <c r="S368" s="160" t="str">
        <f t="shared" si="31"/>
        <v/>
      </c>
    </row>
    <row r="369" spans="3:19" ht="17.45" customHeight="1" x14ac:dyDescent="0.25">
      <c r="C369" s="188"/>
      <c r="D369" s="189"/>
      <c r="E369" s="178"/>
      <c r="F369" s="178"/>
      <c r="G369" s="190">
        <f>DATOS!$E$13</f>
        <v>1</v>
      </c>
      <c r="H369" s="178"/>
      <c r="I369" s="191"/>
      <c r="J369" s="178"/>
      <c r="K369" s="178"/>
      <c r="L369" s="178"/>
      <c r="M369" s="178"/>
      <c r="N369" s="160" t="str">
        <f t="shared" si="28"/>
        <v/>
      </c>
      <c r="P369" s="160" t="str">
        <f t="shared" si="29"/>
        <v/>
      </c>
      <c r="Q369" s="160">
        <f t="shared" si="27"/>
        <v>0</v>
      </c>
      <c r="R369" s="160" t="str">
        <f t="shared" si="30"/>
        <v/>
      </c>
      <c r="S369" s="160" t="str">
        <f t="shared" si="31"/>
        <v/>
      </c>
    </row>
    <row r="370" spans="3:19" ht="17.45" customHeight="1" x14ac:dyDescent="0.25">
      <c r="C370" s="188"/>
      <c r="D370" s="189"/>
      <c r="E370" s="178"/>
      <c r="F370" s="178"/>
      <c r="G370" s="190">
        <f>DATOS!$E$13</f>
        <v>1</v>
      </c>
      <c r="H370" s="178"/>
      <c r="I370" s="191"/>
      <c r="J370" s="178"/>
      <c r="K370" s="178"/>
      <c r="L370" s="178"/>
      <c r="M370" s="178"/>
      <c r="N370" s="160" t="str">
        <f t="shared" si="28"/>
        <v/>
      </c>
      <c r="P370" s="160" t="str">
        <f t="shared" si="29"/>
        <v/>
      </c>
      <c r="Q370" s="160">
        <f t="shared" si="27"/>
        <v>0</v>
      </c>
      <c r="R370" s="160" t="str">
        <f t="shared" si="30"/>
        <v/>
      </c>
      <c r="S370" s="160" t="str">
        <f t="shared" si="31"/>
        <v/>
      </c>
    </row>
    <row r="371" spans="3:19" ht="17.45" customHeight="1" x14ac:dyDescent="0.25">
      <c r="C371" s="188"/>
      <c r="D371" s="189"/>
      <c r="E371" s="178"/>
      <c r="F371" s="178"/>
      <c r="G371" s="190">
        <f>DATOS!$E$13</f>
        <v>1</v>
      </c>
      <c r="H371" s="178"/>
      <c r="I371" s="191"/>
      <c r="J371" s="178"/>
      <c r="K371" s="178"/>
      <c r="L371" s="178"/>
      <c r="M371" s="178"/>
      <c r="N371" s="160" t="str">
        <f t="shared" si="28"/>
        <v/>
      </c>
      <c r="P371" s="160" t="str">
        <f t="shared" si="29"/>
        <v/>
      </c>
      <c r="Q371" s="160">
        <f t="shared" si="27"/>
        <v>0</v>
      </c>
      <c r="R371" s="160" t="str">
        <f t="shared" si="30"/>
        <v/>
      </c>
      <c r="S371" s="160" t="str">
        <f t="shared" si="31"/>
        <v/>
      </c>
    </row>
    <row r="372" spans="3:19" ht="17.45" customHeight="1" x14ac:dyDescent="0.25">
      <c r="C372" s="188"/>
      <c r="D372" s="189"/>
      <c r="E372" s="178"/>
      <c r="F372" s="178"/>
      <c r="G372" s="190">
        <f>DATOS!$E$13</f>
        <v>1</v>
      </c>
      <c r="H372" s="178"/>
      <c r="I372" s="191"/>
      <c r="J372" s="178"/>
      <c r="K372" s="178"/>
      <c r="L372" s="178"/>
      <c r="M372" s="178"/>
      <c r="N372" s="160" t="str">
        <f t="shared" si="28"/>
        <v/>
      </c>
      <c r="P372" s="160" t="str">
        <f t="shared" si="29"/>
        <v/>
      </c>
      <c r="Q372" s="160">
        <f t="shared" si="27"/>
        <v>0</v>
      </c>
      <c r="R372" s="160" t="str">
        <f t="shared" si="30"/>
        <v/>
      </c>
      <c r="S372" s="160" t="str">
        <f t="shared" si="31"/>
        <v/>
      </c>
    </row>
    <row r="373" spans="3:19" ht="17.45" customHeight="1" x14ac:dyDescent="0.25">
      <c r="C373" s="188"/>
      <c r="D373" s="189"/>
      <c r="E373" s="178"/>
      <c r="F373" s="178"/>
      <c r="G373" s="190">
        <f>DATOS!$E$13</f>
        <v>1</v>
      </c>
      <c r="H373" s="178"/>
      <c r="I373" s="191"/>
      <c r="J373" s="178"/>
      <c r="K373" s="178"/>
      <c r="L373" s="178"/>
      <c r="M373" s="178"/>
      <c r="N373" s="160" t="str">
        <f t="shared" si="28"/>
        <v/>
      </c>
      <c r="P373" s="160" t="str">
        <f t="shared" si="29"/>
        <v/>
      </c>
      <c r="Q373" s="160">
        <f t="shared" si="27"/>
        <v>0</v>
      </c>
      <c r="R373" s="160" t="str">
        <f t="shared" si="30"/>
        <v/>
      </c>
      <c r="S373" s="160" t="str">
        <f t="shared" si="31"/>
        <v/>
      </c>
    </row>
    <row r="374" spans="3:19" ht="17.45" customHeight="1" x14ac:dyDescent="0.25">
      <c r="C374" s="188"/>
      <c r="D374" s="189"/>
      <c r="E374" s="178"/>
      <c r="F374" s="178"/>
      <c r="G374" s="190">
        <f>DATOS!$E$13</f>
        <v>1</v>
      </c>
      <c r="H374" s="178"/>
      <c r="I374" s="191"/>
      <c r="J374" s="178"/>
      <c r="K374" s="178"/>
      <c r="L374" s="178"/>
      <c r="M374" s="178"/>
      <c r="N374" s="160" t="str">
        <f t="shared" si="28"/>
        <v/>
      </c>
      <c r="P374" s="160" t="str">
        <f t="shared" si="29"/>
        <v/>
      </c>
      <c r="Q374" s="160">
        <f t="shared" si="27"/>
        <v>0</v>
      </c>
      <c r="R374" s="160" t="str">
        <f t="shared" si="30"/>
        <v/>
      </c>
      <c r="S374" s="160" t="str">
        <f t="shared" si="31"/>
        <v/>
      </c>
    </row>
    <row r="375" spans="3:19" ht="17.45" customHeight="1" x14ac:dyDescent="0.25">
      <c r="C375" s="188"/>
      <c r="D375" s="189"/>
      <c r="E375" s="178"/>
      <c r="F375" s="178"/>
      <c r="G375" s="190">
        <f>DATOS!$E$13</f>
        <v>1</v>
      </c>
      <c r="H375" s="178"/>
      <c r="I375" s="191"/>
      <c r="J375" s="178"/>
      <c r="K375" s="178"/>
      <c r="L375" s="178"/>
      <c r="M375" s="178"/>
      <c r="N375" s="160" t="str">
        <f t="shared" si="28"/>
        <v/>
      </c>
      <c r="P375" s="160" t="str">
        <f t="shared" si="29"/>
        <v/>
      </c>
      <c r="Q375" s="160">
        <f t="shared" si="27"/>
        <v>0</v>
      </c>
      <c r="R375" s="160" t="str">
        <f t="shared" si="30"/>
        <v/>
      </c>
      <c r="S375" s="160" t="str">
        <f t="shared" si="31"/>
        <v/>
      </c>
    </row>
    <row r="376" spans="3:19" ht="17.45" customHeight="1" x14ac:dyDescent="0.25">
      <c r="C376" s="188"/>
      <c r="D376" s="189"/>
      <c r="E376" s="178"/>
      <c r="F376" s="178"/>
      <c r="G376" s="190">
        <f>DATOS!$E$13</f>
        <v>1</v>
      </c>
      <c r="H376" s="178"/>
      <c r="I376" s="191"/>
      <c r="J376" s="178"/>
      <c r="K376" s="178"/>
      <c r="L376" s="178"/>
      <c r="M376" s="178"/>
      <c r="N376" s="160" t="str">
        <f t="shared" si="28"/>
        <v/>
      </c>
      <c r="P376" s="160" t="str">
        <f t="shared" si="29"/>
        <v/>
      </c>
      <c r="Q376" s="160">
        <f t="shared" si="27"/>
        <v>0</v>
      </c>
      <c r="R376" s="160" t="str">
        <f t="shared" si="30"/>
        <v/>
      </c>
      <c r="S376" s="160" t="str">
        <f t="shared" si="31"/>
        <v/>
      </c>
    </row>
    <row r="377" spans="3:19" ht="17.45" customHeight="1" x14ac:dyDescent="0.25">
      <c r="C377" s="188"/>
      <c r="D377" s="189"/>
      <c r="E377" s="178"/>
      <c r="F377" s="178"/>
      <c r="G377" s="190">
        <f>DATOS!$E$13</f>
        <v>1</v>
      </c>
      <c r="H377" s="178"/>
      <c r="I377" s="191"/>
      <c r="J377" s="178"/>
      <c r="K377" s="178"/>
      <c r="L377" s="178"/>
      <c r="M377" s="178"/>
      <c r="N377" s="160" t="str">
        <f t="shared" si="28"/>
        <v/>
      </c>
      <c r="P377" s="160" t="str">
        <f t="shared" si="29"/>
        <v/>
      </c>
      <c r="Q377" s="160">
        <f t="shared" si="27"/>
        <v>0</v>
      </c>
      <c r="R377" s="160" t="str">
        <f t="shared" si="30"/>
        <v/>
      </c>
      <c r="S377" s="160" t="str">
        <f t="shared" si="31"/>
        <v/>
      </c>
    </row>
    <row r="378" spans="3:19" ht="17.45" customHeight="1" x14ac:dyDescent="0.25">
      <c r="C378" s="188"/>
      <c r="D378" s="189"/>
      <c r="E378" s="178"/>
      <c r="F378" s="178"/>
      <c r="G378" s="190">
        <f>DATOS!$E$13</f>
        <v>1</v>
      </c>
      <c r="H378" s="178"/>
      <c r="I378" s="191"/>
      <c r="J378" s="178"/>
      <c r="K378" s="178"/>
      <c r="L378" s="178"/>
      <c r="M378" s="178"/>
      <c r="N378" s="160" t="str">
        <f t="shared" si="28"/>
        <v/>
      </c>
      <c r="P378" s="160" t="str">
        <f t="shared" si="29"/>
        <v/>
      </c>
      <c r="Q378" s="160">
        <f t="shared" si="27"/>
        <v>0</v>
      </c>
      <c r="R378" s="160" t="str">
        <f t="shared" si="30"/>
        <v/>
      </c>
      <c r="S378" s="160" t="str">
        <f t="shared" si="31"/>
        <v/>
      </c>
    </row>
    <row r="379" spans="3:19" ht="17.45" customHeight="1" x14ac:dyDescent="0.25">
      <c r="C379" s="188"/>
      <c r="D379" s="189"/>
      <c r="E379" s="178"/>
      <c r="F379" s="178"/>
      <c r="G379" s="190">
        <f>DATOS!$E$13</f>
        <v>1</v>
      </c>
      <c r="H379" s="178"/>
      <c r="I379" s="191"/>
      <c r="J379" s="178"/>
      <c r="K379" s="178"/>
      <c r="L379" s="178"/>
      <c r="M379" s="178"/>
      <c r="N379" s="160" t="str">
        <f t="shared" si="28"/>
        <v/>
      </c>
      <c r="P379" s="160" t="str">
        <f t="shared" si="29"/>
        <v/>
      </c>
      <c r="Q379" s="160">
        <f t="shared" si="27"/>
        <v>0</v>
      </c>
      <c r="R379" s="160" t="str">
        <f t="shared" si="30"/>
        <v/>
      </c>
      <c r="S379" s="160" t="str">
        <f t="shared" si="31"/>
        <v/>
      </c>
    </row>
    <row r="380" spans="3:19" ht="17.45" customHeight="1" x14ac:dyDescent="0.25">
      <c r="C380" s="188"/>
      <c r="D380" s="189"/>
      <c r="E380" s="178"/>
      <c r="F380" s="178"/>
      <c r="G380" s="190">
        <f>DATOS!$E$13</f>
        <v>1</v>
      </c>
      <c r="H380" s="178"/>
      <c r="I380" s="191"/>
      <c r="J380" s="178"/>
      <c r="K380" s="178"/>
      <c r="L380" s="178"/>
      <c r="M380" s="178"/>
      <c r="N380" s="160" t="str">
        <f t="shared" si="28"/>
        <v/>
      </c>
      <c r="P380" s="160" t="str">
        <f t="shared" si="29"/>
        <v/>
      </c>
      <c r="Q380" s="160">
        <f t="shared" si="27"/>
        <v>0</v>
      </c>
      <c r="R380" s="160" t="str">
        <f t="shared" si="30"/>
        <v/>
      </c>
      <c r="S380" s="160" t="str">
        <f t="shared" si="31"/>
        <v/>
      </c>
    </row>
    <row r="381" spans="3:19" ht="17.45" customHeight="1" x14ac:dyDescent="0.25">
      <c r="C381" s="188"/>
      <c r="D381" s="189"/>
      <c r="E381" s="178"/>
      <c r="F381" s="178"/>
      <c r="G381" s="190">
        <f>DATOS!$E$13</f>
        <v>1</v>
      </c>
      <c r="H381" s="178"/>
      <c r="I381" s="191"/>
      <c r="J381" s="178"/>
      <c r="K381" s="178"/>
      <c r="L381" s="178"/>
      <c r="M381" s="178"/>
      <c r="N381" s="160" t="str">
        <f t="shared" si="28"/>
        <v/>
      </c>
      <c r="P381" s="160" t="str">
        <f t="shared" si="29"/>
        <v/>
      </c>
      <c r="Q381" s="160">
        <f t="shared" si="27"/>
        <v>0</v>
      </c>
      <c r="R381" s="160" t="str">
        <f t="shared" si="30"/>
        <v/>
      </c>
      <c r="S381" s="160" t="str">
        <f t="shared" si="31"/>
        <v/>
      </c>
    </row>
    <row r="382" spans="3:19" ht="17.45" customHeight="1" x14ac:dyDescent="0.25">
      <c r="C382" s="188"/>
      <c r="D382" s="189"/>
      <c r="E382" s="178"/>
      <c r="F382" s="178"/>
      <c r="G382" s="190">
        <f>DATOS!$E$13</f>
        <v>1</v>
      </c>
      <c r="H382" s="178"/>
      <c r="I382" s="191"/>
      <c r="J382" s="178"/>
      <c r="K382" s="178"/>
      <c r="L382" s="178"/>
      <c r="M382" s="178"/>
      <c r="N382" s="160" t="str">
        <f t="shared" si="28"/>
        <v/>
      </c>
      <c r="P382" s="160" t="str">
        <f t="shared" si="29"/>
        <v/>
      </c>
      <c r="Q382" s="160">
        <f t="shared" si="27"/>
        <v>0</v>
      </c>
      <c r="R382" s="160" t="str">
        <f t="shared" si="30"/>
        <v/>
      </c>
      <c r="S382" s="160" t="str">
        <f t="shared" si="31"/>
        <v/>
      </c>
    </row>
    <row r="383" spans="3:19" ht="17.45" customHeight="1" x14ac:dyDescent="0.25">
      <c r="C383" s="188"/>
      <c r="D383" s="189"/>
      <c r="E383" s="178"/>
      <c r="F383" s="178"/>
      <c r="G383" s="190">
        <f>DATOS!$E$13</f>
        <v>1</v>
      </c>
      <c r="H383" s="178"/>
      <c r="I383" s="191"/>
      <c r="J383" s="178"/>
      <c r="K383" s="178"/>
      <c r="L383" s="178"/>
      <c r="M383" s="178"/>
      <c r="N383" s="160" t="str">
        <f t="shared" si="28"/>
        <v/>
      </c>
      <c r="P383" s="160" t="str">
        <f t="shared" si="29"/>
        <v/>
      </c>
      <c r="Q383" s="160">
        <f t="shared" si="27"/>
        <v>0</v>
      </c>
      <c r="R383" s="160" t="str">
        <f t="shared" si="30"/>
        <v/>
      </c>
      <c r="S383" s="160" t="str">
        <f t="shared" si="31"/>
        <v/>
      </c>
    </row>
    <row r="384" spans="3:19" ht="17.45" customHeight="1" x14ac:dyDescent="0.25">
      <c r="C384" s="188"/>
      <c r="D384" s="189"/>
      <c r="E384" s="178"/>
      <c r="F384" s="178"/>
      <c r="G384" s="190">
        <f>DATOS!$E$13</f>
        <v>1</v>
      </c>
      <c r="H384" s="178"/>
      <c r="I384" s="191"/>
      <c r="J384" s="178"/>
      <c r="K384" s="178"/>
      <c r="L384" s="178"/>
      <c r="M384" s="178"/>
      <c r="N384" s="160" t="str">
        <f t="shared" si="28"/>
        <v/>
      </c>
      <c r="P384" s="160" t="str">
        <f t="shared" si="29"/>
        <v/>
      </c>
      <c r="Q384" s="160">
        <f t="shared" si="27"/>
        <v>0</v>
      </c>
      <c r="R384" s="160" t="str">
        <f t="shared" si="30"/>
        <v/>
      </c>
      <c r="S384" s="160" t="str">
        <f t="shared" si="31"/>
        <v/>
      </c>
    </row>
    <row r="385" spans="3:19" ht="17.45" customHeight="1" x14ac:dyDescent="0.25">
      <c r="C385" s="188"/>
      <c r="D385" s="189"/>
      <c r="E385" s="178"/>
      <c r="F385" s="178"/>
      <c r="G385" s="190">
        <f>DATOS!$E$13</f>
        <v>1</v>
      </c>
      <c r="H385" s="178"/>
      <c r="I385" s="191"/>
      <c r="J385" s="178"/>
      <c r="K385" s="178"/>
      <c r="L385" s="178"/>
      <c r="M385" s="178"/>
      <c r="N385" s="160" t="str">
        <f t="shared" si="28"/>
        <v/>
      </c>
      <c r="P385" s="160" t="str">
        <f t="shared" si="29"/>
        <v/>
      </c>
      <c r="Q385" s="160">
        <f t="shared" si="27"/>
        <v>0</v>
      </c>
      <c r="R385" s="160" t="str">
        <f t="shared" si="30"/>
        <v/>
      </c>
      <c r="S385" s="160" t="str">
        <f t="shared" si="31"/>
        <v/>
      </c>
    </row>
    <row r="386" spans="3:19" ht="17.45" customHeight="1" x14ac:dyDescent="0.25">
      <c r="C386" s="188"/>
      <c r="D386" s="189"/>
      <c r="E386" s="178"/>
      <c r="F386" s="178"/>
      <c r="G386" s="190">
        <f>DATOS!$E$13</f>
        <v>1</v>
      </c>
      <c r="H386" s="178"/>
      <c r="I386" s="191"/>
      <c r="J386" s="178"/>
      <c r="K386" s="178"/>
      <c r="L386" s="178"/>
      <c r="M386" s="178"/>
      <c r="N386" s="160" t="str">
        <f t="shared" si="28"/>
        <v/>
      </c>
      <c r="P386" s="160" t="str">
        <f t="shared" si="29"/>
        <v/>
      </c>
      <c r="Q386" s="160">
        <f t="shared" si="27"/>
        <v>0</v>
      </c>
      <c r="R386" s="160" t="str">
        <f t="shared" si="30"/>
        <v/>
      </c>
      <c r="S386" s="160" t="str">
        <f t="shared" si="31"/>
        <v/>
      </c>
    </row>
    <row r="387" spans="3:19" ht="17.45" customHeight="1" x14ac:dyDescent="0.25">
      <c r="C387" s="188"/>
      <c r="D387" s="189"/>
      <c r="E387" s="178"/>
      <c r="F387" s="178"/>
      <c r="G387" s="190">
        <f>DATOS!$E$13</f>
        <v>1</v>
      </c>
      <c r="H387" s="178"/>
      <c r="I387" s="191"/>
      <c r="J387" s="178"/>
      <c r="K387" s="178"/>
      <c r="L387" s="178"/>
      <c r="M387" s="178"/>
      <c r="N387" s="160" t="str">
        <f t="shared" si="28"/>
        <v/>
      </c>
      <c r="P387" s="160" t="str">
        <f t="shared" si="29"/>
        <v/>
      </c>
      <c r="Q387" s="160">
        <f t="shared" si="27"/>
        <v>0</v>
      </c>
      <c r="R387" s="160" t="str">
        <f t="shared" si="30"/>
        <v/>
      </c>
      <c r="S387" s="160" t="str">
        <f t="shared" si="31"/>
        <v/>
      </c>
    </row>
    <row r="388" spans="3:19" ht="17.45" customHeight="1" x14ac:dyDescent="0.25">
      <c r="C388" s="188"/>
      <c r="D388" s="189"/>
      <c r="E388" s="178"/>
      <c r="F388" s="178"/>
      <c r="G388" s="190">
        <f>DATOS!$E$13</f>
        <v>1</v>
      </c>
      <c r="H388" s="178"/>
      <c r="I388" s="191"/>
      <c r="J388" s="178"/>
      <c r="K388" s="178"/>
      <c r="L388" s="178"/>
      <c r="M388" s="178"/>
      <c r="N388" s="160" t="str">
        <f t="shared" si="28"/>
        <v/>
      </c>
      <c r="P388" s="160" t="str">
        <f t="shared" si="29"/>
        <v/>
      </c>
      <c r="Q388" s="160">
        <f t="shared" si="27"/>
        <v>0</v>
      </c>
      <c r="R388" s="160" t="str">
        <f t="shared" si="30"/>
        <v/>
      </c>
      <c r="S388" s="160" t="str">
        <f t="shared" si="31"/>
        <v/>
      </c>
    </row>
    <row r="389" spans="3:19" ht="17.45" customHeight="1" x14ac:dyDescent="0.25">
      <c r="C389" s="188"/>
      <c r="D389" s="189"/>
      <c r="E389" s="178"/>
      <c r="F389" s="178"/>
      <c r="G389" s="190">
        <f>DATOS!$E$13</f>
        <v>1</v>
      </c>
      <c r="H389" s="178"/>
      <c r="I389" s="191"/>
      <c r="J389" s="178"/>
      <c r="K389" s="178"/>
      <c r="L389" s="178"/>
      <c r="M389" s="178"/>
      <c r="N389" s="160" t="str">
        <f t="shared" si="28"/>
        <v/>
      </c>
      <c r="P389" s="160" t="str">
        <f t="shared" si="29"/>
        <v/>
      </c>
      <c r="Q389" s="160">
        <f t="shared" si="27"/>
        <v>0</v>
      </c>
      <c r="R389" s="160" t="str">
        <f t="shared" si="30"/>
        <v/>
      </c>
      <c r="S389" s="160" t="str">
        <f t="shared" si="31"/>
        <v/>
      </c>
    </row>
    <row r="390" spans="3:19" ht="17.45" customHeight="1" x14ac:dyDescent="0.25">
      <c r="C390" s="188"/>
      <c r="D390" s="189"/>
      <c r="E390" s="178"/>
      <c r="F390" s="178"/>
      <c r="G390" s="190">
        <f>DATOS!$E$13</f>
        <v>1</v>
      </c>
      <c r="H390" s="178"/>
      <c r="I390" s="191"/>
      <c r="J390" s="178"/>
      <c r="K390" s="178"/>
      <c r="L390" s="178"/>
      <c r="M390" s="178"/>
      <c r="N390" s="160" t="str">
        <f t="shared" si="28"/>
        <v/>
      </c>
      <c r="P390" s="160" t="str">
        <f t="shared" si="29"/>
        <v/>
      </c>
      <c r="Q390" s="160">
        <f t="shared" si="27"/>
        <v>0</v>
      </c>
      <c r="R390" s="160" t="str">
        <f t="shared" si="30"/>
        <v/>
      </c>
      <c r="S390" s="160" t="str">
        <f t="shared" si="31"/>
        <v/>
      </c>
    </row>
    <row r="391" spans="3:19" ht="17.45" customHeight="1" x14ac:dyDescent="0.25">
      <c r="C391" s="188"/>
      <c r="D391" s="189"/>
      <c r="E391" s="178"/>
      <c r="F391" s="178"/>
      <c r="G391" s="190">
        <f>DATOS!$E$13</f>
        <v>1</v>
      </c>
      <c r="H391" s="178"/>
      <c r="I391" s="191"/>
      <c r="J391" s="178"/>
      <c r="K391" s="178"/>
      <c r="L391" s="178"/>
      <c r="M391" s="178"/>
      <c r="N391" s="160" t="str">
        <f t="shared" si="28"/>
        <v/>
      </c>
      <c r="P391" s="160" t="str">
        <f t="shared" si="29"/>
        <v/>
      </c>
      <c r="Q391" s="160">
        <f t="shared" si="27"/>
        <v>0</v>
      </c>
      <c r="R391" s="160" t="str">
        <f t="shared" si="30"/>
        <v/>
      </c>
      <c r="S391" s="160" t="str">
        <f t="shared" si="31"/>
        <v/>
      </c>
    </row>
    <row r="392" spans="3:19" ht="17.45" customHeight="1" x14ac:dyDescent="0.25">
      <c r="C392" s="188"/>
      <c r="D392" s="189"/>
      <c r="E392" s="178"/>
      <c r="F392" s="178"/>
      <c r="G392" s="190">
        <f>DATOS!$E$13</f>
        <v>1</v>
      </c>
      <c r="H392" s="178"/>
      <c r="I392" s="191"/>
      <c r="J392" s="178"/>
      <c r="K392" s="178"/>
      <c r="L392" s="178"/>
      <c r="M392" s="178"/>
      <c r="N392" s="160" t="str">
        <f t="shared" si="28"/>
        <v/>
      </c>
      <c r="P392" s="160" t="str">
        <f t="shared" si="29"/>
        <v/>
      </c>
      <c r="Q392" s="160">
        <f t="shared" si="27"/>
        <v>0</v>
      </c>
      <c r="R392" s="160" t="str">
        <f t="shared" si="30"/>
        <v/>
      </c>
      <c r="S392" s="160" t="str">
        <f t="shared" si="31"/>
        <v/>
      </c>
    </row>
    <row r="393" spans="3:19" ht="17.45" customHeight="1" x14ac:dyDescent="0.25">
      <c r="C393" s="188"/>
      <c r="D393" s="189"/>
      <c r="E393" s="178"/>
      <c r="F393" s="178"/>
      <c r="G393" s="190">
        <f>DATOS!$E$13</f>
        <v>1</v>
      </c>
      <c r="H393" s="178"/>
      <c r="I393" s="191"/>
      <c r="J393" s="178"/>
      <c r="K393" s="178"/>
      <c r="L393" s="178"/>
      <c r="M393" s="178"/>
      <c r="N393" s="160" t="str">
        <f t="shared" si="28"/>
        <v/>
      </c>
      <c r="P393" s="160" t="str">
        <f t="shared" si="29"/>
        <v/>
      </c>
      <c r="Q393" s="160">
        <f t="shared" si="27"/>
        <v>0</v>
      </c>
      <c r="R393" s="160" t="str">
        <f t="shared" si="30"/>
        <v/>
      </c>
      <c r="S393" s="160" t="str">
        <f t="shared" si="31"/>
        <v/>
      </c>
    </row>
    <row r="394" spans="3:19" ht="17.45" customHeight="1" x14ac:dyDescent="0.25">
      <c r="C394" s="188"/>
      <c r="D394" s="189"/>
      <c r="E394" s="178"/>
      <c r="F394" s="178"/>
      <c r="G394" s="190">
        <f>DATOS!$E$13</f>
        <v>1</v>
      </c>
      <c r="H394" s="178"/>
      <c r="I394" s="191"/>
      <c r="J394" s="178"/>
      <c r="K394" s="178"/>
      <c r="L394" s="178"/>
      <c r="M394" s="178"/>
      <c r="N394" s="160" t="str">
        <f t="shared" si="28"/>
        <v/>
      </c>
      <c r="P394" s="160" t="str">
        <f t="shared" si="29"/>
        <v/>
      </c>
      <c r="Q394" s="160">
        <f t="shared" si="27"/>
        <v>0</v>
      </c>
      <c r="R394" s="160" t="str">
        <f t="shared" si="30"/>
        <v/>
      </c>
      <c r="S394" s="160" t="str">
        <f t="shared" si="31"/>
        <v/>
      </c>
    </row>
    <row r="395" spans="3:19" ht="17.45" customHeight="1" x14ac:dyDescent="0.25">
      <c r="C395" s="188"/>
      <c r="D395" s="189"/>
      <c r="E395" s="178"/>
      <c r="F395" s="178"/>
      <c r="G395" s="190">
        <f>DATOS!$E$13</f>
        <v>1</v>
      </c>
      <c r="H395" s="178"/>
      <c r="I395" s="191"/>
      <c r="J395" s="178"/>
      <c r="K395" s="178"/>
      <c r="L395" s="178"/>
      <c r="M395" s="178"/>
      <c r="N395" s="160" t="str">
        <f t="shared" si="28"/>
        <v/>
      </c>
      <c r="P395" s="160" t="str">
        <f t="shared" si="29"/>
        <v/>
      </c>
      <c r="Q395" s="160">
        <f t="shared" si="27"/>
        <v>0</v>
      </c>
      <c r="R395" s="160" t="str">
        <f t="shared" si="30"/>
        <v/>
      </c>
      <c r="S395" s="160" t="str">
        <f t="shared" si="31"/>
        <v/>
      </c>
    </row>
    <row r="396" spans="3:19" ht="17.45" customHeight="1" x14ac:dyDescent="0.25">
      <c r="C396" s="188"/>
      <c r="D396" s="189"/>
      <c r="E396" s="178"/>
      <c r="F396" s="178"/>
      <c r="G396" s="190">
        <f>DATOS!$E$13</f>
        <v>1</v>
      </c>
      <c r="H396" s="178"/>
      <c r="I396" s="191"/>
      <c r="J396" s="178"/>
      <c r="K396" s="178"/>
      <c r="L396" s="178"/>
      <c r="M396" s="178"/>
      <c r="N396" s="160" t="str">
        <f t="shared" si="28"/>
        <v/>
      </c>
      <c r="P396" s="160" t="str">
        <f t="shared" si="29"/>
        <v/>
      </c>
      <c r="Q396" s="160">
        <f t="shared" si="27"/>
        <v>0</v>
      </c>
      <c r="R396" s="160" t="str">
        <f t="shared" si="30"/>
        <v/>
      </c>
      <c r="S396" s="160" t="str">
        <f t="shared" si="31"/>
        <v/>
      </c>
    </row>
    <row r="397" spans="3:19" ht="17.45" customHeight="1" x14ac:dyDescent="0.25">
      <c r="C397" s="188"/>
      <c r="D397" s="189"/>
      <c r="E397" s="178"/>
      <c r="F397" s="178"/>
      <c r="G397" s="190">
        <f>DATOS!$E$13</f>
        <v>1</v>
      </c>
      <c r="H397" s="178"/>
      <c r="I397" s="191"/>
      <c r="J397" s="178"/>
      <c r="K397" s="178"/>
      <c r="L397" s="178"/>
      <c r="M397" s="178"/>
      <c r="N397" s="160" t="str">
        <f t="shared" si="28"/>
        <v/>
      </c>
      <c r="P397" s="160" t="str">
        <f t="shared" si="29"/>
        <v/>
      </c>
      <c r="Q397" s="160">
        <f t="shared" si="27"/>
        <v>0</v>
      </c>
      <c r="R397" s="160" t="str">
        <f t="shared" si="30"/>
        <v/>
      </c>
      <c r="S397" s="160" t="str">
        <f t="shared" si="31"/>
        <v/>
      </c>
    </row>
    <row r="398" spans="3:19" ht="17.45" customHeight="1" x14ac:dyDescent="0.25">
      <c r="C398" s="188"/>
      <c r="D398" s="189"/>
      <c r="E398" s="178"/>
      <c r="F398" s="178"/>
      <c r="G398" s="190">
        <f>DATOS!$E$13</f>
        <v>1</v>
      </c>
      <c r="H398" s="178"/>
      <c r="I398" s="191"/>
      <c r="J398" s="178"/>
      <c r="K398" s="178"/>
      <c r="L398" s="178"/>
      <c r="M398" s="178"/>
      <c r="N398" s="160" t="str">
        <f t="shared" si="28"/>
        <v/>
      </c>
      <c r="P398" s="160" t="str">
        <f t="shared" si="29"/>
        <v/>
      </c>
      <c r="Q398" s="160">
        <f t="shared" si="27"/>
        <v>0</v>
      </c>
      <c r="R398" s="160" t="str">
        <f t="shared" si="30"/>
        <v/>
      </c>
      <c r="S398" s="160" t="str">
        <f t="shared" si="31"/>
        <v/>
      </c>
    </row>
    <row r="399" spans="3:19" ht="17.45" customHeight="1" x14ac:dyDescent="0.25">
      <c r="C399" s="188"/>
      <c r="D399" s="189"/>
      <c r="E399" s="178"/>
      <c r="F399" s="178"/>
      <c r="G399" s="190">
        <f>DATOS!$E$13</f>
        <v>1</v>
      </c>
      <c r="H399" s="178"/>
      <c r="I399" s="191"/>
      <c r="J399" s="178"/>
      <c r="K399" s="178"/>
      <c r="L399" s="178"/>
      <c r="M399" s="178"/>
      <c r="N399" s="160" t="str">
        <f t="shared" si="28"/>
        <v/>
      </c>
      <c r="P399" s="160" t="str">
        <f t="shared" si="29"/>
        <v/>
      </c>
      <c r="Q399" s="160">
        <f t="shared" si="27"/>
        <v>0</v>
      </c>
      <c r="R399" s="160" t="str">
        <f t="shared" si="30"/>
        <v/>
      </c>
      <c r="S399" s="160" t="str">
        <f t="shared" si="31"/>
        <v/>
      </c>
    </row>
    <row r="400" spans="3:19" ht="17.45" customHeight="1" x14ac:dyDescent="0.25">
      <c r="C400" s="188"/>
      <c r="D400" s="189"/>
      <c r="E400" s="178"/>
      <c r="F400" s="178"/>
      <c r="G400" s="190">
        <f>DATOS!$E$13</f>
        <v>1</v>
      </c>
      <c r="H400" s="178"/>
      <c r="I400" s="191"/>
      <c r="J400" s="178"/>
      <c r="K400" s="178"/>
      <c r="L400" s="178"/>
      <c r="M400" s="178"/>
      <c r="N400" s="160" t="str">
        <f t="shared" si="28"/>
        <v/>
      </c>
      <c r="P400" s="160" t="str">
        <f t="shared" si="29"/>
        <v/>
      </c>
      <c r="Q400" s="160">
        <f t="shared" si="27"/>
        <v>0</v>
      </c>
      <c r="R400" s="160" t="str">
        <f t="shared" si="30"/>
        <v/>
      </c>
      <c r="S400" s="160" t="str">
        <f t="shared" si="31"/>
        <v/>
      </c>
    </row>
    <row r="401" spans="3:19" ht="17.45" customHeight="1" x14ac:dyDescent="0.25">
      <c r="C401" s="188"/>
      <c r="D401" s="189"/>
      <c r="E401" s="178"/>
      <c r="F401" s="178"/>
      <c r="G401" s="190">
        <f>DATOS!$E$13</f>
        <v>1</v>
      </c>
      <c r="H401" s="178"/>
      <c r="I401" s="191"/>
      <c r="J401" s="178"/>
      <c r="K401" s="178"/>
      <c r="L401" s="178"/>
      <c r="M401" s="178"/>
      <c r="N401" s="160" t="str">
        <f t="shared" si="28"/>
        <v/>
      </c>
      <c r="P401" s="160" t="str">
        <f t="shared" si="29"/>
        <v/>
      </c>
      <c r="Q401" s="160">
        <f t="shared" ref="Q401:Q464" si="32">IF($I401=0%,H401,"")</f>
        <v>0</v>
      </c>
      <c r="R401" s="160" t="str">
        <f t="shared" si="30"/>
        <v/>
      </c>
      <c r="S401" s="160" t="str">
        <f t="shared" si="31"/>
        <v/>
      </c>
    </row>
    <row r="402" spans="3:19" ht="17.45" customHeight="1" x14ac:dyDescent="0.25">
      <c r="C402" s="188"/>
      <c r="D402" s="189"/>
      <c r="E402" s="178"/>
      <c r="F402" s="178"/>
      <c r="G402" s="190">
        <f>DATOS!$E$13</f>
        <v>1</v>
      </c>
      <c r="H402" s="178"/>
      <c r="I402" s="191"/>
      <c r="J402" s="178"/>
      <c r="K402" s="178"/>
      <c r="L402" s="178"/>
      <c r="M402" s="178"/>
      <c r="N402" s="160" t="str">
        <f t="shared" ref="N402:N465" si="33">IF(H402&amp;J402&amp;K402&amp;L402&amp;M402="","",H402+J402+K402-L402-M402)</f>
        <v/>
      </c>
      <c r="P402" s="160" t="str">
        <f t="shared" ref="P402:P465" si="34">IF($I402="E",H402,"")</f>
        <v/>
      </c>
      <c r="Q402" s="160">
        <f t="shared" si="32"/>
        <v>0</v>
      </c>
      <c r="R402" s="160" t="str">
        <f t="shared" ref="R402:R465" si="35">IF(OR($I402=8%,$I402=11%),$J402/$I402,"")</f>
        <v/>
      </c>
      <c r="S402" s="160" t="str">
        <f t="shared" si="31"/>
        <v/>
      </c>
    </row>
    <row r="403" spans="3:19" ht="17.45" customHeight="1" x14ac:dyDescent="0.25">
      <c r="C403" s="188"/>
      <c r="D403" s="189"/>
      <c r="E403" s="178"/>
      <c r="F403" s="178"/>
      <c r="G403" s="190">
        <f>DATOS!$E$13</f>
        <v>1</v>
      </c>
      <c r="H403" s="178"/>
      <c r="I403" s="191"/>
      <c r="J403" s="178"/>
      <c r="K403" s="178"/>
      <c r="L403" s="178"/>
      <c r="M403" s="178"/>
      <c r="N403" s="160" t="str">
        <f t="shared" si="33"/>
        <v/>
      </c>
      <c r="P403" s="160" t="str">
        <f t="shared" si="34"/>
        <v/>
      </c>
      <c r="Q403" s="160">
        <f t="shared" si="32"/>
        <v>0</v>
      </c>
      <c r="R403" s="160" t="str">
        <f t="shared" si="35"/>
        <v/>
      </c>
      <c r="S403" s="160" t="str">
        <f t="shared" ref="S403:S466" si="36">IF(OR($I403=15%,$I403=16%),$J403/$I403,"")</f>
        <v/>
      </c>
    </row>
    <row r="404" spans="3:19" ht="17.45" customHeight="1" x14ac:dyDescent="0.25">
      <c r="C404" s="188"/>
      <c r="D404" s="189"/>
      <c r="E404" s="178"/>
      <c r="F404" s="178"/>
      <c r="G404" s="190">
        <f>DATOS!$E$13</f>
        <v>1</v>
      </c>
      <c r="H404" s="178"/>
      <c r="I404" s="191"/>
      <c r="J404" s="178"/>
      <c r="K404" s="178"/>
      <c r="L404" s="178"/>
      <c r="M404" s="178"/>
      <c r="N404" s="160" t="str">
        <f t="shared" si="33"/>
        <v/>
      </c>
      <c r="P404" s="160" t="str">
        <f t="shared" si="34"/>
        <v/>
      </c>
      <c r="Q404" s="160">
        <f t="shared" si="32"/>
        <v>0</v>
      </c>
      <c r="R404" s="160" t="str">
        <f t="shared" si="35"/>
        <v/>
      </c>
      <c r="S404" s="160" t="str">
        <f t="shared" si="36"/>
        <v/>
      </c>
    </row>
    <row r="405" spans="3:19" ht="17.45" customHeight="1" x14ac:dyDescent="0.25">
      <c r="C405" s="188"/>
      <c r="D405" s="189"/>
      <c r="E405" s="178"/>
      <c r="F405" s="178"/>
      <c r="G405" s="190">
        <f>DATOS!$E$13</f>
        <v>1</v>
      </c>
      <c r="H405" s="178"/>
      <c r="I405" s="191"/>
      <c r="J405" s="178"/>
      <c r="K405" s="178"/>
      <c r="L405" s="178"/>
      <c r="M405" s="178"/>
      <c r="N405" s="160" t="str">
        <f t="shared" si="33"/>
        <v/>
      </c>
      <c r="P405" s="160" t="str">
        <f t="shared" si="34"/>
        <v/>
      </c>
      <c r="Q405" s="160">
        <f t="shared" si="32"/>
        <v>0</v>
      </c>
      <c r="R405" s="160" t="str">
        <f t="shared" si="35"/>
        <v/>
      </c>
      <c r="S405" s="160" t="str">
        <f t="shared" si="36"/>
        <v/>
      </c>
    </row>
    <row r="406" spans="3:19" ht="17.45" customHeight="1" x14ac:dyDescent="0.25">
      <c r="C406" s="188"/>
      <c r="D406" s="189"/>
      <c r="E406" s="178"/>
      <c r="F406" s="178"/>
      <c r="G406" s="190">
        <f>DATOS!$E$13</f>
        <v>1</v>
      </c>
      <c r="H406" s="178"/>
      <c r="I406" s="191"/>
      <c r="J406" s="178"/>
      <c r="K406" s="178"/>
      <c r="L406" s="178"/>
      <c r="M406" s="178"/>
      <c r="N406" s="160" t="str">
        <f t="shared" si="33"/>
        <v/>
      </c>
      <c r="P406" s="160" t="str">
        <f t="shared" si="34"/>
        <v/>
      </c>
      <c r="Q406" s="160">
        <f t="shared" si="32"/>
        <v>0</v>
      </c>
      <c r="R406" s="160" t="str">
        <f t="shared" si="35"/>
        <v/>
      </c>
      <c r="S406" s="160" t="str">
        <f t="shared" si="36"/>
        <v/>
      </c>
    </row>
    <row r="407" spans="3:19" ht="17.45" customHeight="1" x14ac:dyDescent="0.25">
      <c r="C407" s="188"/>
      <c r="D407" s="189"/>
      <c r="E407" s="178"/>
      <c r="F407" s="178"/>
      <c r="G407" s="190">
        <f>DATOS!$E$13</f>
        <v>1</v>
      </c>
      <c r="H407" s="178"/>
      <c r="I407" s="191"/>
      <c r="J407" s="178"/>
      <c r="K407" s="178"/>
      <c r="L407" s="178"/>
      <c r="M407" s="178"/>
      <c r="N407" s="160" t="str">
        <f t="shared" si="33"/>
        <v/>
      </c>
      <c r="P407" s="160" t="str">
        <f t="shared" si="34"/>
        <v/>
      </c>
      <c r="Q407" s="160">
        <f t="shared" si="32"/>
        <v>0</v>
      </c>
      <c r="R407" s="160" t="str">
        <f t="shared" si="35"/>
        <v/>
      </c>
      <c r="S407" s="160" t="str">
        <f t="shared" si="36"/>
        <v/>
      </c>
    </row>
    <row r="408" spans="3:19" ht="17.45" customHeight="1" x14ac:dyDescent="0.25">
      <c r="C408" s="188"/>
      <c r="D408" s="189"/>
      <c r="E408" s="178"/>
      <c r="F408" s="178"/>
      <c r="G408" s="190">
        <f>DATOS!$E$13</f>
        <v>1</v>
      </c>
      <c r="H408" s="178"/>
      <c r="I408" s="191"/>
      <c r="J408" s="178"/>
      <c r="K408" s="178"/>
      <c r="L408" s="178"/>
      <c r="M408" s="178"/>
      <c r="N408" s="160" t="str">
        <f t="shared" si="33"/>
        <v/>
      </c>
      <c r="P408" s="160" t="str">
        <f t="shared" si="34"/>
        <v/>
      </c>
      <c r="Q408" s="160">
        <f t="shared" si="32"/>
        <v>0</v>
      </c>
      <c r="R408" s="160" t="str">
        <f t="shared" si="35"/>
        <v/>
      </c>
      <c r="S408" s="160" t="str">
        <f t="shared" si="36"/>
        <v/>
      </c>
    </row>
    <row r="409" spans="3:19" ht="17.45" customHeight="1" x14ac:dyDescent="0.25">
      <c r="C409" s="188"/>
      <c r="D409" s="189"/>
      <c r="E409" s="178"/>
      <c r="F409" s="178"/>
      <c r="G409" s="190">
        <f>DATOS!$E$13</f>
        <v>1</v>
      </c>
      <c r="H409" s="178"/>
      <c r="I409" s="191"/>
      <c r="J409" s="178"/>
      <c r="K409" s="178"/>
      <c r="L409" s="178"/>
      <c r="M409" s="178"/>
      <c r="N409" s="160" t="str">
        <f t="shared" si="33"/>
        <v/>
      </c>
      <c r="P409" s="160" t="str">
        <f t="shared" si="34"/>
        <v/>
      </c>
      <c r="Q409" s="160">
        <f t="shared" si="32"/>
        <v>0</v>
      </c>
      <c r="R409" s="160" t="str">
        <f t="shared" si="35"/>
        <v/>
      </c>
      <c r="S409" s="160" t="str">
        <f t="shared" si="36"/>
        <v/>
      </c>
    </row>
    <row r="410" spans="3:19" ht="17.45" customHeight="1" x14ac:dyDescent="0.25">
      <c r="C410" s="188"/>
      <c r="D410" s="189"/>
      <c r="E410" s="178"/>
      <c r="F410" s="178"/>
      <c r="G410" s="190">
        <f>DATOS!$E$13</f>
        <v>1</v>
      </c>
      <c r="H410" s="178"/>
      <c r="I410" s="191"/>
      <c r="J410" s="178"/>
      <c r="K410" s="178"/>
      <c r="L410" s="178"/>
      <c r="M410" s="178"/>
      <c r="N410" s="160" t="str">
        <f t="shared" si="33"/>
        <v/>
      </c>
      <c r="P410" s="160" t="str">
        <f t="shared" si="34"/>
        <v/>
      </c>
      <c r="Q410" s="160">
        <f t="shared" si="32"/>
        <v>0</v>
      </c>
      <c r="R410" s="160" t="str">
        <f t="shared" si="35"/>
        <v/>
      </c>
      <c r="S410" s="160" t="str">
        <f t="shared" si="36"/>
        <v/>
      </c>
    </row>
    <row r="411" spans="3:19" ht="17.45" customHeight="1" x14ac:dyDescent="0.25">
      <c r="C411" s="188"/>
      <c r="D411" s="189"/>
      <c r="E411" s="178"/>
      <c r="F411" s="178"/>
      <c r="G411" s="190">
        <f>DATOS!$E$13</f>
        <v>1</v>
      </c>
      <c r="H411" s="178"/>
      <c r="I411" s="191"/>
      <c r="J411" s="178"/>
      <c r="K411" s="178"/>
      <c r="L411" s="178"/>
      <c r="M411" s="178"/>
      <c r="N411" s="160" t="str">
        <f t="shared" si="33"/>
        <v/>
      </c>
      <c r="P411" s="160" t="str">
        <f t="shared" si="34"/>
        <v/>
      </c>
      <c r="Q411" s="160">
        <f t="shared" si="32"/>
        <v>0</v>
      </c>
      <c r="R411" s="160" t="str">
        <f t="shared" si="35"/>
        <v/>
      </c>
      <c r="S411" s="160" t="str">
        <f t="shared" si="36"/>
        <v/>
      </c>
    </row>
    <row r="412" spans="3:19" ht="17.45" customHeight="1" x14ac:dyDescent="0.25">
      <c r="C412" s="188"/>
      <c r="D412" s="189"/>
      <c r="E412" s="178"/>
      <c r="F412" s="178"/>
      <c r="G412" s="190">
        <f>DATOS!$E$13</f>
        <v>1</v>
      </c>
      <c r="H412" s="178"/>
      <c r="I412" s="191"/>
      <c r="J412" s="178"/>
      <c r="K412" s="178"/>
      <c r="L412" s="178"/>
      <c r="M412" s="178"/>
      <c r="N412" s="160" t="str">
        <f t="shared" si="33"/>
        <v/>
      </c>
      <c r="P412" s="160" t="str">
        <f t="shared" si="34"/>
        <v/>
      </c>
      <c r="Q412" s="160">
        <f t="shared" si="32"/>
        <v>0</v>
      </c>
      <c r="R412" s="160" t="str">
        <f t="shared" si="35"/>
        <v/>
      </c>
      <c r="S412" s="160" t="str">
        <f t="shared" si="36"/>
        <v/>
      </c>
    </row>
    <row r="413" spans="3:19" ht="17.45" customHeight="1" x14ac:dyDescent="0.25">
      <c r="C413" s="188"/>
      <c r="D413" s="189"/>
      <c r="E413" s="178"/>
      <c r="F413" s="178"/>
      <c r="G413" s="190">
        <f>DATOS!$E$13</f>
        <v>1</v>
      </c>
      <c r="H413" s="178"/>
      <c r="I413" s="191"/>
      <c r="J413" s="178"/>
      <c r="K413" s="178"/>
      <c r="L413" s="178"/>
      <c r="M413" s="178"/>
      <c r="N413" s="160" t="str">
        <f t="shared" si="33"/>
        <v/>
      </c>
      <c r="P413" s="160" t="str">
        <f t="shared" si="34"/>
        <v/>
      </c>
      <c r="Q413" s="160">
        <f t="shared" si="32"/>
        <v>0</v>
      </c>
      <c r="R413" s="160" t="str">
        <f t="shared" si="35"/>
        <v/>
      </c>
      <c r="S413" s="160" t="str">
        <f t="shared" si="36"/>
        <v/>
      </c>
    </row>
    <row r="414" spans="3:19" ht="17.45" customHeight="1" x14ac:dyDescent="0.25">
      <c r="C414" s="188"/>
      <c r="D414" s="189"/>
      <c r="E414" s="178"/>
      <c r="F414" s="178"/>
      <c r="G414" s="190">
        <f>DATOS!$E$13</f>
        <v>1</v>
      </c>
      <c r="H414" s="178"/>
      <c r="I414" s="191"/>
      <c r="J414" s="178"/>
      <c r="K414" s="178"/>
      <c r="L414" s="178"/>
      <c r="M414" s="178"/>
      <c r="N414" s="160" t="str">
        <f t="shared" si="33"/>
        <v/>
      </c>
      <c r="P414" s="160" t="str">
        <f t="shared" si="34"/>
        <v/>
      </c>
      <c r="Q414" s="160">
        <f t="shared" si="32"/>
        <v>0</v>
      </c>
      <c r="R414" s="160" t="str">
        <f t="shared" si="35"/>
        <v/>
      </c>
      <c r="S414" s="160" t="str">
        <f t="shared" si="36"/>
        <v/>
      </c>
    </row>
    <row r="415" spans="3:19" ht="17.45" customHeight="1" x14ac:dyDescent="0.25">
      <c r="C415" s="188"/>
      <c r="D415" s="189"/>
      <c r="E415" s="178"/>
      <c r="F415" s="178"/>
      <c r="G415" s="190">
        <f>DATOS!$E$13</f>
        <v>1</v>
      </c>
      <c r="H415" s="178"/>
      <c r="I415" s="191"/>
      <c r="J415" s="178"/>
      <c r="K415" s="178"/>
      <c r="L415" s="178"/>
      <c r="M415" s="178"/>
      <c r="N415" s="160" t="str">
        <f t="shared" si="33"/>
        <v/>
      </c>
      <c r="P415" s="160" t="str">
        <f t="shared" si="34"/>
        <v/>
      </c>
      <c r="Q415" s="160">
        <f t="shared" si="32"/>
        <v>0</v>
      </c>
      <c r="R415" s="160" t="str">
        <f t="shared" si="35"/>
        <v/>
      </c>
      <c r="S415" s="160" t="str">
        <f t="shared" si="36"/>
        <v/>
      </c>
    </row>
    <row r="416" spans="3:19" ht="17.45" customHeight="1" x14ac:dyDescent="0.25">
      <c r="C416" s="188"/>
      <c r="D416" s="189"/>
      <c r="E416" s="178"/>
      <c r="F416" s="178"/>
      <c r="G416" s="190">
        <f>DATOS!$E$13</f>
        <v>1</v>
      </c>
      <c r="H416" s="178"/>
      <c r="I416" s="191"/>
      <c r="J416" s="178"/>
      <c r="K416" s="178"/>
      <c r="L416" s="178"/>
      <c r="M416" s="178"/>
      <c r="N416" s="160" t="str">
        <f t="shared" si="33"/>
        <v/>
      </c>
      <c r="P416" s="160" t="str">
        <f t="shared" si="34"/>
        <v/>
      </c>
      <c r="Q416" s="160">
        <f t="shared" si="32"/>
        <v>0</v>
      </c>
      <c r="R416" s="160" t="str">
        <f t="shared" si="35"/>
        <v/>
      </c>
      <c r="S416" s="160" t="str">
        <f t="shared" si="36"/>
        <v/>
      </c>
    </row>
    <row r="417" spans="3:19" ht="17.45" customHeight="1" x14ac:dyDescent="0.25">
      <c r="C417" s="188"/>
      <c r="D417" s="189"/>
      <c r="E417" s="178"/>
      <c r="F417" s="178"/>
      <c r="G417" s="190">
        <f>DATOS!$E$13</f>
        <v>1</v>
      </c>
      <c r="H417" s="178"/>
      <c r="I417" s="191"/>
      <c r="J417" s="178"/>
      <c r="K417" s="178"/>
      <c r="L417" s="178"/>
      <c r="M417" s="178"/>
      <c r="N417" s="160" t="str">
        <f t="shared" si="33"/>
        <v/>
      </c>
      <c r="P417" s="160" t="str">
        <f t="shared" si="34"/>
        <v/>
      </c>
      <c r="Q417" s="160">
        <f t="shared" si="32"/>
        <v>0</v>
      </c>
      <c r="R417" s="160" t="str">
        <f t="shared" si="35"/>
        <v/>
      </c>
      <c r="S417" s="160" t="str">
        <f t="shared" si="36"/>
        <v/>
      </c>
    </row>
    <row r="418" spans="3:19" ht="17.45" customHeight="1" x14ac:dyDescent="0.25">
      <c r="C418" s="188"/>
      <c r="D418" s="189"/>
      <c r="E418" s="178"/>
      <c r="F418" s="178"/>
      <c r="G418" s="190">
        <f>DATOS!$E$13</f>
        <v>1</v>
      </c>
      <c r="H418" s="178"/>
      <c r="I418" s="191"/>
      <c r="J418" s="178"/>
      <c r="K418" s="178"/>
      <c r="L418" s="178"/>
      <c r="M418" s="178"/>
      <c r="N418" s="160" t="str">
        <f t="shared" si="33"/>
        <v/>
      </c>
      <c r="P418" s="160" t="str">
        <f t="shared" si="34"/>
        <v/>
      </c>
      <c r="Q418" s="160">
        <f t="shared" si="32"/>
        <v>0</v>
      </c>
      <c r="R418" s="160" t="str">
        <f t="shared" si="35"/>
        <v/>
      </c>
      <c r="S418" s="160" t="str">
        <f t="shared" si="36"/>
        <v/>
      </c>
    </row>
    <row r="419" spans="3:19" ht="17.45" customHeight="1" x14ac:dyDescent="0.25">
      <c r="C419" s="188"/>
      <c r="D419" s="189"/>
      <c r="E419" s="178"/>
      <c r="F419" s="178"/>
      <c r="G419" s="190">
        <f>DATOS!$E$13</f>
        <v>1</v>
      </c>
      <c r="H419" s="178"/>
      <c r="I419" s="191"/>
      <c r="J419" s="178"/>
      <c r="K419" s="178"/>
      <c r="L419" s="178"/>
      <c r="M419" s="178"/>
      <c r="N419" s="160" t="str">
        <f t="shared" si="33"/>
        <v/>
      </c>
      <c r="P419" s="160" t="str">
        <f t="shared" si="34"/>
        <v/>
      </c>
      <c r="Q419" s="160">
        <f t="shared" si="32"/>
        <v>0</v>
      </c>
      <c r="R419" s="160" t="str">
        <f t="shared" si="35"/>
        <v/>
      </c>
      <c r="S419" s="160" t="str">
        <f t="shared" si="36"/>
        <v/>
      </c>
    </row>
    <row r="420" spans="3:19" ht="17.45" customHeight="1" x14ac:dyDescent="0.25">
      <c r="C420" s="188"/>
      <c r="D420" s="189"/>
      <c r="E420" s="178"/>
      <c r="F420" s="178"/>
      <c r="G420" s="190">
        <f>DATOS!$E$13</f>
        <v>1</v>
      </c>
      <c r="H420" s="178"/>
      <c r="I420" s="191"/>
      <c r="J420" s="178"/>
      <c r="K420" s="178"/>
      <c r="L420" s="178"/>
      <c r="M420" s="178"/>
      <c r="N420" s="160" t="str">
        <f t="shared" si="33"/>
        <v/>
      </c>
      <c r="P420" s="160" t="str">
        <f t="shared" si="34"/>
        <v/>
      </c>
      <c r="Q420" s="160">
        <f t="shared" si="32"/>
        <v>0</v>
      </c>
      <c r="R420" s="160" t="str">
        <f t="shared" si="35"/>
        <v/>
      </c>
      <c r="S420" s="160" t="str">
        <f t="shared" si="36"/>
        <v/>
      </c>
    </row>
    <row r="421" spans="3:19" ht="17.45" customHeight="1" x14ac:dyDescent="0.25">
      <c r="C421" s="188"/>
      <c r="D421" s="189"/>
      <c r="E421" s="178"/>
      <c r="F421" s="178"/>
      <c r="G421" s="190">
        <f>DATOS!$E$13</f>
        <v>1</v>
      </c>
      <c r="H421" s="178"/>
      <c r="I421" s="191"/>
      <c r="J421" s="178"/>
      <c r="K421" s="178"/>
      <c r="L421" s="178"/>
      <c r="M421" s="178"/>
      <c r="N421" s="160" t="str">
        <f t="shared" si="33"/>
        <v/>
      </c>
      <c r="P421" s="160" t="str">
        <f t="shared" si="34"/>
        <v/>
      </c>
      <c r="Q421" s="160">
        <f t="shared" si="32"/>
        <v>0</v>
      </c>
      <c r="R421" s="160" t="str">
        <f t="shared" si="35"/>
        <v/>
      </c>
      <c r="S421" s="160" t="str">
        <f t="shared" si="36"/>
        <v/>
      </c>
    </row>
    <row r="422" spans="3:19" ht="17.45" customHeight="1" x14ac:dyDescent="0.25">
      <c r="C422" s="188"/>
      <c r="D422" s="189"/>
      <c r="E422" s="178"/>
      <c r="F422" s="178"/>
      <c r="G422" s="190">
        <f>DATOS!$E$13</f>
        <v>1</v>
      </c>
      <c r="H422" s="178"/>
      <c r="I422" s="191"/>
      <c r="J422" s="178"/>
      <c r="K422" s="178"/>
      <c r="L422" s="178"/>
      <c r="M422" s="178"/>
      <c r="N422" s="160" t="str">
        <f t="shared" si="33"/>
        <v/>
      </c>
      <c r="P422" s="160" t="str">
        <f t="shared" si="34"/>
        <v/>
      </c>
      <c r="Q422" s="160">
        <f t="shared" si="32"/>
        <v>0</v>
      </c>
      <c r="R422" s="160" t="str">
        <f t="shared" si="35"/>
        <v/>
      </c>
      <c r="S422" s="160" t="str">
        <f t="shared" si="36"/>
        <v/>
      </c>
    </row>
    <row r="423" spans="3:19" ht="17.45" customHeight="1" x14ac:dyDescent="0.25">
      <c r="C423" s="188"/>
      <c r="D423" s="189"/>
      <c r="E423" s="178"/>
      <c r="F423" s="178"/>
      <c r="G423" s="190">
        <f>DATOS!$E$13</f>
        <v>1</v>
      </c>
      <c r="H423" s="178"/>
      <c r="I423" s="191"/>
      <c r="J423" s="178"/>
      <c r="K423" s="178"/>
      <c r="L423" s="178"/>
      <c r="M423" s="178"/>
      <c r="N423" s="160" t="str">
        <f t="shared" si="33"/>
        <v/>
      </c>
      <c r="P423" s="160" t="str">
        <f t="shared" si="34"/>
        <v/>
      </c>
      <c r="Q423" s="160">
        <f t="shared" si="32"/>
        <v>0</v>
      </c>
      <c r="R423" s="160" t="str">
        <f t="shared" si="35"/>
        <v/>
      </c>
      <c r="S423" s="160" t="str">
        <f t="shared" si="36"/>
        <v/>
      </c>
    </row>
    <row r="424" spans="3:19" ht="17.45" customHeight="1" x14ac:dyDescent="0.25">
      <c r="C424" s="188"/>
      <c r="D424" s="189"/>
      <c r="E424" s="178"/>
      <c r="F424" s="178"/>
      <c r="G424" s="190">
        <f>DATOS!$E$13</f>
        <v>1</v>
      </c>
      <c r="H424" s="178"/>
      <c r="I424" s="191"/>
      <c r="J424" s="178"/>
      <c r="K424" s="178"/>
      <c r="L424" s="178"/>
      <c r="M424" s="178"/>
      <c r="N424" s="160" t="str">
        <f t="shared" si="33"/>
        <v/>
      </c>
      <c r="P424" s="160" t="str">
        <f t="shared" si="34"/>
        <v/>
      </c>
      <c r="Q424" s="160">
        <f t="shared" si="32"/>
        <v>0</v>
      </c>
      <c r="R424" s="160" t="str">
        <f t="shared" si="35"/>
        <v/>
      </c>
      <c r="S424" s="160" t="str">
        <f t="shared" si="36"/>
        <v/>
      </c>
    </row>
    <row r="425" spans="3:19" ht="17.45" customHeight="1" x14ac:dyDescent="0.25">
      <c r="C425" s="188"/>
      <c r="D425" s="189"/>
      <c r="E425" s="178"/>
      <c r="F425" s="178"/>
      <c r="G425" s="190">
        <f>DATOS!$E$13</f>
        <v>1</v>
      </c>
      <c r="H425" s="178"/>
      <c r="I425" s="191"/>
      <c r="J425" s="178"/>
      <c r="K425" s="178"/>
      <c r="L425" s="178"/>
      <c r="M425" s="178"/>
      <c r="N425" s="160" t="str">
        <f t="shared" si="33"/>
        <v/>
      </c>
      <c r="P425" s="160" t="str">
        <f t="shared" si="34"/>
        <v/>
      </c>
      <c r="Q425" s="160">
        <f t="shared" si="32"/>
        <v>0</v>
      </c>
      <c r="R425" s="160" t="str">
        <f t="shared" si="35"/>
        <v/>
      </c>
      <c r="S425" s="160" t="str">
        <f t="shared" si="36"/>
        <v/>
      </c>
    </row>
    <row r="426" spans="3:19" ht="17.45" customHeight="1" x14ac:dyDescent="0.25">
      <c r="C426" s="188"/>
      <c r="D426" s="189"/>
      <c r="E426" s="178"/>
      <c r="F426" s="178"/>
      <c r="G426" s="190">
        <f>DATOS!$E$13</f>
        <v>1</v>
      </c>
      <c r="H426" s="178"/>
      <c r="I426" s="191"/>
      <c r="J426" s="178"/>
      <c r="K426" s="178"/>
      <c r="L426" s="178"/>
      <c r="M426" s="178"/>
      <c r="N426" s="160" t="str">
        <f t="shared" si="33"/>
        <v/>
      </c>
      <c r="P426" s="160" t="str">
        <f t="shared" si="34"/>
        <v/>
      </c>
      <c r="Q426" s="160">
        <f t="shared" si="32"/>
        <v>0</v>
      </c>
      <c r="R426" s="160" t="str">
        <f t="shared" si="35"/>
        <v/>
      </c>
      <c r="S426" s="160" t="str">
        <f t="shared" si="36"/>
        <v/>
      </c>
    </row>
    <row r="427" spans="3:19" ht="17.45" customHeight="1" x14ac:dyDescent="0.25">
      <c r="C427" s="188"/>
      <c r="D427" s="189"/>
      <c r="E427" s="178"/>
      <c r="F427" s="178"/>
      <c r="G427" s="190">
        <f>DATOS!$E$13</f>
        <v>1</v>
      </c>
      <c r="H427" s="178"/>
      <c r="I427" s="191"/>
      <c r="J427" s="178"/>
      <c r="K427" s="178"/>
      <c r="L427" s="178"/>
      <c r="M427" s="178"/>
      <c r="N427" s="160" t="str">
        <f t="shared" si="33"/>
        <v/>
      </c>
      <c r="P427" s="160" t="str">
        <f t="shared" si="34"/>
        <v/>
      </c>
      <c r="Q427" s="160">
        <f t="shared" si="32"/>
        <v>0</v>
      </c>
      <c r="R427" s="160" t="str">
        <f t="shared" si="35"/>
        <v/>
      </c>
      <c r="S427" s="160" t="str">
        <f t="shared" si="36"/>
        <v/>
      </c>
    </row>
    <row r="428" spans="3:19" ht="17.45" customHeight="1" x14ac:dyDescent="0.25">
      <c r="C428" s="188"/>
      <c r="D428" s="189"/>
      <c r="E428" s="178"/>
      <c r="F428" s="178"/>
      <c r="G428" s="190">
        <f>DATOS!$E$13</f>
        <v>1</v>
      </c>
      <c r="H428" s="178"/>
      <c r="I428" s="191"/>
      <c r="J428" s="178"/>
      <c r="K428" s="178"/>
      <c r="L428" s="178"/>
      <c r="M428" s="178"/>
      <c r="N428" s="160" t="str">
        <f t="shared" si="33"/>
        <v/>
      </c>
      <c r="P428" s="160" t="str">
        <f t="shared" si="34"/>
        <v/>
      </c>
      <c r="Q428" s="160">
        <f t="shared" si="32"/>
        <v>0</v>
      </c>
      <c r="R428" s="160" t="str">
        <f t="shared" si="35"/>
        <v/>
      </c>
      <c r="S428" s="160" t="str">
        <f t="shared" si="36"/>
        <v/>
      </c>
    </row>
    <row r="429" spans="3:19" ht="17.45" customHeight="1" x14ac:dyDescent="0.25">
      <c r="C429" s="188"/>
      <c r="D429" s="189"/>
      <c r="E429" s="178"/>
      <c r="F429" s="178"/>
      <c r="G429" s="190">
        <f>DATOS!$E$13</f>
        <v>1</v>
      </c>
      <c r="H429" s="178"/>
      <c r="I429" s="191"/>
      <c r="J429" s="178"/>
      <c r="K429" s="178"/>
      <c r="L429" s="178"/>
      <c r="M429" s="178"/>
      <c r="N429" s="160" t="str">
        <f t="shared" si="33"/>
        <v/>
      </c>
      <c r="P429" s="160" t="str">
        <f t="shared" si="34"/>
        <v/>
      </c>
      <c r="Q429" s="160">
        <f t="shared" si="32"/>
        <v>0</v>
      </c>
      <c r="R429" s="160" t="str">
        <f t="shared" si="35"/>
        <v/>
      </c>
      <c r="S429" s="160" t="str">
        <f t="shared" si="36"/>
        <v/>
      </c>
    </row>
    <row r="430" spans="3:19" ht="17.45" customHeight="1" x14ac:dyDescent="0.25">
      <c r="C430" s="188"/>
      <c r="D430" s="189"/>
      <c r="E430" s="178"/>
      <c r="F430" s="178"/>
      <c r="G430" s="190">
        <f>DATOS!$E$13</f>
        <v>1</v>
      </c>
      <c r="H430" s="178"/>
      <c r="I430" s="191"/>
      <c r="J430" s="178"/>
      <c r="K430" s="178"/>
      <c r="L430" s="178"/>
      <c r="M430" s="178"/>
      <c r="N430" s="160" t="str">
        <f t="shared" si="33"/>
        <v/>
      </c>
      <c r="P430" s="160" t="str">
        <f t="shared" si="34"/>
        <v/>
      </c>
      <c r="Q430" s="160">
        <f t="shared" si="32"/>
        <v>0</v>
      </c>
      <c r="R430" s="160" t="str">
        <f t="shared" si="35"/>
        <v/>
      </c>
      <c r="S430" s="160" t="str">
        <f t="shared" si="36"/>
        <v/>
      </c>
    </row>
    <row r="431" spans="3:19" ht="17.45" customHeight="1" x14ac:dyDescent="0.25">
      <c r="C431" s="188"/>
      <c r="D431" s="189"/>
      <c r="E431" s="178"/>
      <c r="F431" s="178"/>
      <c r="G431" s="190">
        <f>DATOS!$E$13</f>
        <v>1</v>
      </c>
      <c r="H431" s="178"/>
      <c r="I431" s="191"/>
      <c r="J431" s="178"/>
      <c r="K431" s="178"/>
      <c r="L431" s="178"/>
      <c r="M431" s="178"/>
      <c r="N431" s="160" t="str">
        <f t="shared" si="33"/>
        <v/>
      </c>
      <c r="P431" s="160" t="str">
        <f t="shared" si="34"/>
        <v/>
      </c>
      <c r="Q431" s="160">
        <f t="shared" si="32"/>
        <v>0</v>
      </c>
      <c r="R431" s="160" t="str">
        <f t="shared" si="35"/>
        <v/>
      </c>
      <c r="S431" s="160" t="str">
        <f t="shared" si="36"/>
        <v/>
      </c>
    </row>
    <row r="432" spans="3:19" ht="17.45" customHeight="1" x14ac:dyDescent="0.25">
      <c r="C432" s="188"/>
      <c r="D432" s="189"/>
      <c r="E432" s="178"/>
      <c r="F432" s="178"/>
      <c r="G432" s="190">
        <f>DATOS!$E$13</f>
        <v>1</v>
      </c>
      <c r="H432" s="178"/>
      <c r="I432" s="191"/>
      <c r="J432" s="178"/>
      <c r="K432" s="178"/>
      <c r="L432" s="178"/>
      <c r="M432" s="178"/>
      <c r="N432" s="160" t="str">
        <f t="shared" si="33"/>
        <v/>
      </c>
      <c r="P432" s="160" t="str">
        <f t="shared" si="34"/>
        <v/>
      </c>
      <c r="Q432" s="160">
        <f t="shared" si="32"/>
        <v>0</v>
      </c>
      <c r="R432" s="160" t="str">
        <f t="shared" si="35"/>
        <v/>
      </c>
      <c r="S432" s="160" t="str">
        <f t="shared" si="36"/>
        <v/>
      </c>
    </row>
    <row r="433" spans="3:19" ht="17.45" customHeight="1" x14ac:dyDescent="0.25">
      <c r="C433" s="188"/>
      <c r="D433" s="189"/>
      <c r="E433" s="178"/>
      <c r="F433" s="178"/>
      <c r="G433" s="190">
        <f>DATOS!$E$13</f>
        <v>1</v>
      </c>
      <c r="H433" s="178"/>
      <c r="I433" s="191"/>
      <c r="J433" s="178"/>
      <c r="K433" s="178"/>
      <c r="L433" s="178"/>
      <c r="M433" s="178"/>
      <c r="N433" s="160" t="str">
        <f t="shared" si="33"/>
        <v/>
      </c>
      <c r="P433" s="160" t="str">
        <f t="shared" si="34"/>
        <v/>
      </c>
      <c r="Q433" s="160">
        <f t="shared" si="32"/>
        <v>0</v>
      </c>
      <c r="R433" s="160" t="str">
        <f t="shared" si="35"/>
        <v/>
      </c>
      <c r="S433" s="160" t="str">
        <f t="shared" si="36"/>
        <v/>
      </c>
    </row>
    <row r="434" spans="3:19" ht="17.45" customHeight="1" x14ac:dyDescent="0.25">
      <c r="C434" s="188"/>
      <c r="D434" s="189"/>
      <c r="E434" s="178"/>
      <c r="F434" s="178"/>
      <c r="G434" s="190">
        <f>DATOS!$E$13</f>
        <v>1</v>
      </c>
      <c r="H434" s="178"/>
      <c r="I434" s="191"/>
      <c r="J434" s="178"/>
      <c r="K434" s="178"/>
      <c r="L434" s="178"/>
      <c r="M434" s="178"/>
      <c r="N434" s="160" t="str">
        <f t="shared" si="33"/>
        <v/>
      </c>
      <c r="P434" s="160" t="str">
        <f t="shared" si="34"/>
        <v/>
      </c>
      <c r="Q434" s="160">
        <f t="shared" si="32"/>
        <v>0</v>
      </c>
      <c r="R434" s="160" t="str">
        <f t="shared" si="35"/>
        <v/>
      </c>
      <c r="S434" s="160" t="str">
        <f t="shared" si="36"/>
        <v/>
      </c>
    </row>
    <row r="435" spans="3:19" ht="17.45" customHeight="1" x14ac:dyDescent="0.25">
      <c r="C435" s="188"/>
      <c r="D435" s="189"/>
      <c r="E435" s="178"/>
      <c r="F435" s="178"/>
      <c r="G435" s="190">
        <f>DATOS!$E$13</f>
        <v>1</v>
      </c>
      <c r="H435" s="178"/>
      <c r="I435" s="191"/>
      <c r="J435" s="178"/>
      <c r="K435" s="178"/>
      <c r="L435" s="178"/>
      <c r="M435" s="178"/>
      <c r="N435" s="160" t="str">
        <f t="shared" si="33"/>
        <v/>
      </c>
      <c r="P435" s="160" t="str">
        <f t="shared" si="34"/>
        <v/>
      </c>
      <c r="Q435" s="160">
        <f t="shared" si="32"/>
        <v>0</v>
      </c>
      <c r="R435" s="160" t="str">
        <f t="shared" si="35"/>
        <v/>
      </c>
      <c r="S435" s="160" t="str">
        <f t="shared" si="36"/>
        <v/>
      </c>
    </row>
    <row r="436" spans="3:19" ht="17.45" customHeight="1" x14ac:dyDescent="0.25">
      <c r="C436" s="188"/>
      <c r="D436" s="189"/>
      <c r="E436" s="178"/>
      <c r="F436" s="178"/>
      <c r="G436" s="190">
        <f>DATOS!$E$13</f>
        <v>1</v>
      </c>
      <c r="H436" s="178"/>
      <c r="I436" s="191"/>
      <c r="J436" s="178"/>
      <c r="K436" s="178"/>
      <c r="L436" s="178"/>
      <c r="M436" s="178"/>
      <c r="N436" s="160" t="str">
        <f t="shared" si="33"/>
        <v/>
      </c>
      <c r="P436" s="160" t="str">
        <f t="shared" si="34"/>
        <v/>
      </c>
      <c r="Q436" s="160">
        <f t="shared" si="32"/>
        <v>0</v>
      </c>
      <c r="R436" s="160" t="str">
        <f t="shared" si="35"/>
        <v/>
      </c>
      <c r="S436" s="160" t="str">
        <f t="shared" si="36"/>
        <v/>
      </c>
    </row>
    <row r="437" spans="3:19" ht="17.45" customHeight="1" x14ac:dyDescent="0.25">
      <c r="C437" s="188"/>
      <c r="D437" s="189"/>
      <c r="E437" s="178"/>
      <c r="F437" s="178"/>
      <c r="G437" s="190">
        <f>DATOS!$E$13</f>
        <v>1</v>
      </c>
      <c r="H437" s="178"/>
      <c r="I437" s="191"/>
      <c r="J437" s="178"/>
      <c r="K437" s="178"/>
      <c r="L437" s="178"/>
      <c r="M437" s="178"/>
      <c r="N437" s="160" t="str">
        <f t="shared" si="33"/>
        <v/>
      </c>
      <c r="P437" s="160" t="str">
        <f t="shared" si="34"/>
        <v/>
      </c>
      <c r="Q437" s="160">
        <f t="shared" si="32"/>
        <v>0</v>
      </c>
      <c r="R437" s="160" t="str">
        <f t="shared" si="35"/>
        <v/>
      </c>
      <c r="S437" s="160" t="str">
        <f t="shared" si="36"/>
        <v/>
      </c>
    </row>
    <row r="438" spans="3:19" ht="17.45" customHeight="1" x14ac:dyDescent="0.25">
      <c r="C438" s="188"/>
      <c r="D438" s="189"/>
      <c r="E438" s="178"/>
      <c r="F438" s="178"/>
      <c r="G438" s="190">
        <f>DATOS!$E$13</f>
        <v>1</v>
      </c>
      <c r="H438" s="178"/>
      <c r="I438" s="191"/>
      <c r="J438" s="178"/>
      <c r="K438" s="178"/>
      <c r="L438" s="178"/>
      <c r="M438" s="178"/>
      <c r="N438" s="160" t="str">
        <f t="shared" si="33"/>
        <v/>
      </c>
      <c r="P438" s="160" t="str">
        <f t="shared" si="34"/>
        <v/>
      </c>
      <c r="Q438" s="160">
        <f t="shared" si="32"/>
        <v>0</v>
      </c>
      <c r="R438" s="160" t="str">
        <f t="shared" si="35"/>
        <v/>
      </c>
      <c r="S438" s="160" t="str">
        <f t="shared" si="36"/>
        <v/>
      </c>
    </row>
    <row r="439" spans="3:19" ht="17.45" customHeight="1" x14ac:dyDescent="0.25">
      <c r="C439" s="188"/>
      <c r="D439" s="189"/>
      <c r="E439" s="178"/>
      <c r="F439" s="178"/>
      <c r="G439" s="190">
        <f>DATOS!$E$13</f>
        <v>1</v>
      </c>
      <c r="H439" s="178"/>
      <c r="I439" s="191"/>
      <c r="J439" s="178"/>
      <c r="K439" s="178"/>
      <c r="L439" s="178"/>
      <c r="M439" s="178"/>
      <c r="N439" s="160" t="str">
        <f t="shared" si="33"/>
        <v/>
      </c>
      <c r="P439" s="160" t="str">
        <f t="shared" si="34"/>
        <v/>
      </c>
      <c r="Q439" s="160">
        <f t="shared" si="32"/>
        <v>0</v>
      </c>
      <c r="R439" s="160" t="str">
        <f t="shared" si="35"/>
        <v/>
      </c>
      <c r="S439" s="160" t="str">
        <f t="shared" si="36"/>
        <v/>
      </c>
    </row>
    <row r="440" spans="3:19" ht="17.45" customHeight="1" x14ac:dyDescent="0.25">
      <c r="C440" s="188"/>
      <c r="D440" s="189"/>
      <c r="E440" s="178"/>
      <c r="F440" s="178"/>
      <c r="G440" s="190">
        <f>DATOS!$E$13</f>
        <v>1</v>
      </c>
      <c r="H440" s="178"/>
      <c r="I440" s="191"/>
      <c r="J440" s="178"/>
      <c r="K440" s="178"/>
      <c r="L440" s="178"/>
      <c r="M440" s="178"/>
      <c r="N440" s="160" t="str">
        <f t="shared" si="33"/>
        <v/>
      </c>
      <c r="P440" s="160" t="str">
        <f t="shared" si="34"/>
        <v/>
      </c>
      <c r="Q440" s="160">
        <f t="shared" si="32"/>
        <v>0</v>
      </c>
      <c r="R440" s="160" t="str">
        <f t="shared" si="35"/>
        <v/>
      </c>
      <c r="S440" s="160" t="str">
        <f t="shared" si="36"/>
        <v/>
      </c>
    </row>
    <row r="441" spans="3:19" ht="17.45" customHeight="1" x14ac:dyDescent="0.25">
      <c r="C441" s="188"/>
      <c r="D441" s="189"/>
      <c r="E441" s="178"/>
      <c r="F441" s="178"/>
      <c r="G441" s="190">
        <f>DATOS!$E$13</f>
        <v>1</v>
      </c>
      <c r="H441" s="178"/>
      <c r="I441" s="191"/>
      <c r="J441" s="178"/>
      <c r="K441" s="178"/>
      <c r="L441" s="178"/>
      <c r="M441" s="178"/>
      <c r="N441" s="160" t="str">
        <f t="shared" si="33"/>
        <v/>
      </c>
      <c r="P441" s="160" t="str">
        <f t="shared" si="34"/>
        <v/>
      </c>
      <c r="Q441" s="160">
        <f t="shared" si="32"/>
        <v>0</v>
      </c>
      <c r="R441" s="160" t="str">
        <f t="shared" si="35"/>
        <v/>
      </c>
      <c r="S441" s="160" t="str">
        <f t="shared" si="36"/>
        <v/>
      </c>
    </row>
    <row r="442" spans="3:19" ht="17.45" customHeight="1" x14ac:dyDescent="0.25">
      <c r="C442" s="188"/>
      <c r="D442" s="189"/>
      <c r="E442" s="178"/>
      <c r="F442" s="178"/>
      <c r="G442" s="190">
        <f>DATOS!$E$13</f>
        <v>1</v>
      </c>
      <c r="H442" s="178"/>
      <c r="I442" s="191"/>
      <c r="J442" s="178"/>
      <c r="K442" s="178"/>
      <c r="L442" s="178"/>
      <c r="M442" s="178"/>
      <c r="N442" s="160" t="str">
        <f t="shared" si="33"/>
        <v/>
      </c>
      <c r="P442" s="160" t="str">
        <f t="shared" si="34"/>
        <v/>
      </c>
      <c r="Q442" s="160">
        <f t="shared" si="32"/>
        <v>0</v>
      </c>
      <c r="R442" s="160" t="str">
        <f t="shared" si="35"/>
        <v/>
      </c>
      <c r="S442" s="160" t="str">
        <f t="shared" si="36"/>
        <v/>
      </c>
    </row>
    <row r="443" spans="3:19" ht="17.45" customHeight="1" x14ac:dyDescent="0.25">
      <c r="C443" s="188"/>
      <c r="D443" s="189"/>
      <c r="E443" s="178"/>
      <c r="F443" s="178"/>
      <c r="G443" s="190">
        <f>DATOS!$E$13</f>
        <v>1</v>
      </c>
      <c r="H443" s="178"/>
      <c r="I443" s="191"/>
      <c r="J443" s="178"/>
      <c r="K443" s="178"/>
      <c r="L443" s="178"/>
      <c r="M443" s="178"/>
      <c r="N443" s="160" t="str">
        <f t="shared" si="33"/>
        <v/>
      </c>
      <c r="P443" s="160" t="str">
        <f t="shared" si="34"/>
        <v/>
      </c>
      <c r="Q443" s="160">
        <f t="shared" si="32"/>
        <v>0</v>
      </c>
      <c r="R443" s="160" t="str">
        <f t="shared" si="35"/>
        <v/>
      </c>
      <c r="S443" s="160" t="str">
        <f t="shared" si="36"/>
        <v/>
      </c>
    </row>
    <row r="444" spans="3:19" ht="17.45" customHeight="1" x14ac:dyDescent="0.25">
      <c r="C444" s="188"/>
      <c r="D444" s="189"/>
      <c r="E444" s="178"/>
      <c r="F444" s="178"/>
      <c r="G444" s="190">
        <f>DATOS!$E$13</f>
        <v>1</v>
      </c>
      <c r="H444" s="178"/>
      <c r="I444" s="191"/>
      <c r="J444" s="178"/>
      <c r="K444" s="178"/>
      <c r="L444" s="178"/>
      <c r="M444" s="178"/>
      <c r="N444" s="160" t="str">
        <f t="shared" si="33"/>
        <v/>
      </c>
      <c r="P444" s="160" t="str">
        <f t="shared" si="34"/>
        <v/>
      </c>
      <c r="Q444" s="160">
        <f t="shared" si="32"/>
        <v>0</v>
      </c>
      <c r="R444" s="160" t="str">
        <f t="shared" si="35"/>
        <v/>
      </c>
      <c r="S444" s="160" t="str">
        <f t="shared" si="36"/>
        <v/>
      </c>
    </row>
    <row r="445" spans="3:19" ht="17.45" customHeight="1" x14ac:dyDescent="0.25">
      <c r="C445" s="188"/>
      <c r="D445" s="189"/>
      <c r="E445" s="178"/>
      <c r="F445" s="178"/>
      <c r="G445" s="190">
        <f>DATOS!$E$13</f>
        <v>1</v>
      </c>
      <c r="H445" s="178"/>
      <c r="I445" s="191"/>
      <c r="J445" s="178"/>
      <c r="K445" s="178"/>
      <c r="L445" s="178"/>
      <c r="M445" s="178"/>
      <c r="N445" s="160" t="str">
        <f t="shared" si="33"/>
        <v/>
      </c>
      <c r="P445" s="160" t="str">
        <f t="shared" si="34"/>
        <v/>
      </c>
      <c r="Q445" s="160">
        <f t="shared" si="32"/>
        <v>0</v>
      </c>
      <c r="R445" s="160" t="str">
        <f t="shared" si="35"/>
        <v/>
      </c>
      <c r="S445" s="160" t="str">
        <f t="shared" si="36"/>
        <v/>
      </c>
    </row>
    <row r="446" spans="3:19" ht="17.45" customHeight="1" x14ac:dyDescent="0.25">
      <c r="C446" s="188"/>
      <c r="D446" s="189"/>
      <c r="E446" s="178"/>
      <c r="F446" s="178"/>
      <c r="G446" s="190">
        <f>DATOS!$E$13</f>
        <v>1</v>
      </c>
      <c r="H446" s="178"/>
      <c r="I446" s="191"/>
      <c r="J446" s="178"/>
      <c r="K446" s="178"/>
      <c r="L446" s="178"/>
      <c r="M446" s="178"/>
      <c r="N446" s="160" t="str">
        <f t="shared" si="33"/>
        <v/>
      </c>
      <c r="P446" s="160" t="str">
        <f t="shared" si="34"/>
        <v/>
      </c>
      <c r="Q446" s="160">
        <f t="shared" si="32"/>
        <v>0</v>
      </c>
      <c r="R446" s="160" t="str">
        <f t="shared" si="35"/>
        <v/>
      </c>
      <c r="S446" s="160" t="str">
        <f t="shared" si="36"/>
        <v/>
      </c>
    </row>
    <row r="447" spans="3:19" ht="17.45" customHeight="1" x14ac:dyDescent="0.25">
      <c r="C447" s="188"/>
      <c r="D447" s="189"/>
      <c r="E447" s="178"/>
      <c r="F447" s="178"/>
      <c r="G447" s="190">
        <f>DATOS!$E$13</f>
        <v>1</v>
      </c>
      <c r="H447" s="178"/>
      <c r="I447" s="191"/>
      <c r="J447" s="178"/>
      <c r="K447" s="178"/>
      <c r="L447" s="178"/>
      <c r="M447" s="178"/>
      <c r="N447" s="160" t="str">
        <f t="shared" si="33"/>
        <v/>
      </c>
      <c r="P447" s="160" t="str">
        <f t="shared" si="34"/>
        <v/>
      </c>
      <c r="Q447" s="160">
        <f t="shared" si="32"/>
        <v>0</v>
      </c>
      <c r="R447" s="160" t="str">
        <f t="shared" si="35"/>
        <v/>
      </c>
      <c r="S447" s="160" t="str">
        <f t="shared" si="36"/>
        <v/>
      </c>
    </row>
    <row r="448" spans="3:19" ht="17.45" customHeight="1" x14ac:dyDescent="0.25">
      <c r="C448" s="188"/>
      <c r="D448" s="189"/>
      <c r="E448" s="178"/>
      <c r="F448" s="178"/>
      <c r="G448" s="190">
        <f>DATOS!$E$13</f>
        <v>1</v>
      </c>
      <c r="H448" s="178"/>
      <c r="I448" s="191"/>
      <c r="J448" s="178"/>
      <c r="K448" s="178"/>
      <c r="L448" s="178"/>
      <c r="M448" s="178"/>
      <c r="N448" s="160" t="str">
        <f t="shared" si="33"/>
        <v/>
      </c>
      <c r="P448" s="160" t="str">
        <f t="shared" si="34"/>
        <v/>
      </c>
      <c r="Q448" s="160">
        <f t="shared" si="32"/>
        <v>0</v>
      </c>
      <c r="R448" s="160" t="str">
        <f t="shared" si="35"/>
        <v/>
      </c>
      <c r="S448" s="160" t="str">
        <f t="shared" si="36"/>
        <v/>
      </c>
    </row>
    <row r="449" spans="3:19" ht="17.45" customHeight="1" x14ac:dyDescent="0.25">
      <c r="C449" s="188"/>
      <c r="D449" s="189"/>
      <c r="E449" s="178"/>
      <c r="F449" s="178"/>
      <c r="G449" s="190">
        <f>DATOS!$E$13</f>
        <v>1</v>
      </c>
      <c r="H449" s="178"/>
      <c r="I449" s="191"/>
      <c r="J449" s="178"/>
      <c r="K449" s="178"/>
      <c r="L449" s="178"/>
      <c r="M449" s="178"/>
      <c r="N449" s="160" t="str">
        <f t="shared" si="33"/>
        <v/>
      </c>
      <c r="P449" s="160" t="str">
        <f t="shared" si="34"/>
        <v/>
      </c>
      <c r="Q449" s="160">
        <f t="shared" si="32"/>
        <v>0</v>
      </c>
      <c r="R449" s="160" t="str">
        <f t="shared" si="35"/>
        <v/>
      </c>
      <c r="S449" s="160" t="str">
        <f t="shared" si="36"/>
        <v/>
      </c>
    </row>
    <row r="450" spans="3:19" ht="17.45" customHeight="1" x14ac:dyDescent="0.25">
      <c r="C450" s="188"/>
      <c r="D450" s="189"/>
      <c r="E450" s="178"/>
      <c r="F450" s="178"/>
      <c r="G450" s="190">
        <f>DATOS!$E$13</f>
        <v>1</v>
      </c>
      <c r="H450" s="178"/>
      <c r="I450" s="191"/>
      <c r="J450" s="178"/>
      <c r="K450" s="178"/>
      <c r="L450" s="178"/>
      <c r="M450" s="178"/>
      <c r="N450" s="160" t="str">
        <f t="shared" si="33"/>
        <v/>
      </c>
      <c r="P450" s="160" t="str">
        <f t="shared" si="34"/>
        <v/>
      </c>
      <c r="Q450" s="160">
        <f t="shared" si="32"/>
        <v>0</v>
      </c>
      <c r="R450" s="160" t="str">
        <f t="shared" si="35"/>
        <v/>
      </c>
      <c r="S450" s="160" t="str">
        <f t="shared" si="36"/>
        <v/>
      </c>
    </row>
    <row r="451" spans="3:19" ht="17.45" customHeight="1" x14ac:dyDescent="0.25">
      <c r="C451" s="188"/>
      <c r="D451" s="189"/>
      <c r="E451" s="178"/>
      <c r="F451" s="178"/>
      <c r="G451" s="190">
        <f>DATOS!$E$13</f>
        <v>1</v>
      </c>
      <c r="H451" s="178"/>
      <c r="I451" s="191"/>
      <c r="J451" s="178"/>
      <c r="K451" s="178"/>
      <c r="L451" s="178"/>
      <c r="M451" s="178"/>
      <c r="N451" s="160" t="str">
        <f t="shared" si="33"/>
        <v/>
      </c>
      <c r="P451" s="160" t="str">
        <f t="shared" si="34"/>
        <v/>
      </c>
      <c r="Q451" s="160">
        <f t="shared" si="32"/>
        <v>0</v>
      </c>
      <c r="R451" s="160" t="str">
        <f t="shared" si="35"/>
        <v/>
      </c>
      <c r="S451" s="160" t="str">
        <f t="shared" si="36"/>
        <v/>
      </c>
    </row>
    <row r="452" spans="3:19" ht="17.45" customHeight="1" x14ac:dyDescent="0.25">
      <c r="C452" s="188"/>
      <c r="D452" s="189"/>
      <c r="E452" s="178"/>
      <c r="F452" s="178"/>
      <c r="G452" s="190">
        <f>DATOS!$E$13</f>
        <v>1</v>
      </c>
      <c r="H452" s="178"/>
      <c r="I452" s="191"/>
      <c r="J452" s="178"/>
      <c r="K452" s="178"/>
      <c r="L452" s="178"/>
      <c r="M452" s="178"/>
      <c r="N452" s="160" t="str">
        <f t="shared" si="33"/>
        <v/>
      </c>
      <c r="P452" s="160" t="str">
        <f t="shared" si="34"/>
        <v/>
      </c>
      <c r="Q452" s="160">
        <f t="shared" si="32"/>
        <v>0</v>
      </c>
      <c r="R452" s="160" t="str">
        <f t="shared" si="35"/>
        <v/>
      </c>
      <c r="S452" s="160" t="str">
        <f t="shared" si="36"/>
        <v/>
      </c>
    </row>
    <row r="453" spans="3:19" ht="17.45" customHeight="1" x14ac:dyDescent="0.25">
      <c r="C453" s="188"/>
      <c r="D453" s="189"/>
      <c r="E453" s="178"/>
      <c r="F453" s="178"/>
      <c r="G453" s="190">
        <f>DATOS!$E$13</f>
        <v>1</v>
      </c>
      <c r="H453" s="178"/>
      <c r="I453" s="191"/>
      <c r="J453" s="178"/>
      <c r="K453" s="178"/>
      <c r="L453" s="178"/>
      <c r="M453" s="178"/>
      <c r="N453" s="160" t="str">
        <f t="shared" si="33"/>
        <v/>
      </c>
      <c r="P453" s="160" t="str">
        <f t="shared" si="34"/>
        <v/>
      </c>
      <c r="Q453" s="160">
        <f t="shared" si="32"/>
        <v>0</v>
      </c>
      <c r="R453" s="160" t="str">
        <f t="shared" si="35"/>
        <v/>
      </c>
      <c r="S453" s="160" t="str">
        <f t="shared" si="36"/>
        <v/>
      </c>
    </row>
    <row r="454" spans="3:19" ht="17.45" customHeight="1" x14ac:dyDescent="0.25">
      <c r="C454" s="188"/>
      <c r="D454" s="189"/>
      <c r="E454" s="178"/>
      <c r="F454" s="178"/>
      <c r="G454" s="190">
        <f>DATOS!$E$13</f>
        <v>1</v>
      </c>
      <c r="H454" s="178"/>
      <c r="I454" s="191"/>
      <c r="J454" s="178"/>
      <c r="K454" s="178"/>
      <c r="L454" s="178"/>
      <c r="M454" s="178"/>
      <c r="N454" s="160" t="str">
        <f t="shared" si="33"/>
        <v/>
      </c>
      <c r="P454" s="160" t="str">
        <f t="shared" si="34"/>
        <v/>
      </c>
      <c r="Q454" s="160">
        <f t="shared" si="32"/>
        <v>0</v>
      </c>
      <c r="R454" s="160" t="str">
        <f t="shared" si="35"/>
        <v/>
      </c>
      <c r="S454" s="160" t="str">
        <f t="shared" si="36"/>
        <v/>
      </c>
    </row>
    <row r="455" spans="3:19" ht="17.45" customHeight="1" x14ac:dyDescent="0.25">
      <c r="C455" s="188"/>
      <c r="D455" s="189"/>
      <c r="E455" s="178"/>
      <c r="F455" s="178"/>
      <c r="G455" s="190">
        <f>DATOS!$E$13</f>
        <v>1</v>
      </c>
      <c r="H455" s="178"/>
      <c r="I455" s="191"/>
      <c r="J455" s="178"/>
      <c r="K455" s="178"/>
      <c r="L455" s="178"/>
      <c r="M455" s="178"/>
      <c r="N455" s="160" t="str">
        <f t="shared" si="33"/>
        <v/>
      </c>
      <c r="P455" s="160" t="str">
        <f t="shared" si="34"/>
        <v/>
      </c>
      <c r="Q455" s="160">
        <f t="shared" si="32"/>
        <v>0</v>
      </c>
      <c r="R455" s="160" t="str">
        <f t="shared" si="35"/>
        <v/>
      </c>
      <c r="S455" s="160" t="str">
        <f t="shared" si="36"/>
        <v/>
      </c>
    </row>
    <row r="456" spans="3:19" ht="17.45" customHeight="1" x14ac:dyDescent="0.25">
      <c r="C456" s="188"/>
      <c r="D456" s="189"/>
      <c r="E456" s="178"/>
      <c r="F456" s="178"/>
      <c r="G456" s="190">
        <f>DATOS!$E$13</f>
        <v>1</v>
      </c>
      <c r="H456" s="178"/>
      <c r="I456" s="191"/>
      <c r="J456" s="178"/>
      <c r="K456" s="178"/>
      <c r="L456" s="178"/>
      <c r="M456" s="178"/>
      <c r="N456" s="160" t="str">
        <f t="shared" si="33"/>
        <v/>
      </c>
      <c r="P456" s="160" t="str">
        <f t="shared" si="34"/>
        <v/>
      </c>
      <c r="Q456" s="160">
        <f t="shared" si="32"/>
        <v>0</v>
      </c>
      <c r="R456" s="160" t="str">
        <f t="shared" si="35"/>
        <v/>
      </c>
      <c r="S456" s="160" t="str">
        <f t="shared" si="36"/>
        <v/>
      </c>
    </row>
    <row r="457" spans="3:19" ht="17.45" customHeight="1" x14ac:dyDescent="0.25">
      <c r="C457" s="188"/>
      <c r="D457" s="189"/>
      <c r="E457" s="178"/>
      <c r="F457" s="178"/>
      <c r="G457" s="190">
        <f>DATOS!$E$13</f>
        <v>1</v>
      </c>
      <c r="H457" s="178"/>
      <c r="I457" s="191"/>
      <c r="J457" s="178"/>
      <c r="K457" s="178"/>
      <c r="L457" s="178"/>
      <c r="M457" s="178"/>
      <c r="N457" s="160" t="str">
        <f t="shared" si="33"/>
        <v/>
      </c>
      <c r="P457" s="160" t="str">
        <f t="shared" si="34"/>
        <v/>
      </c>
      <c r="Q457" s="160">
        <f t="shared" si="32"/>
        <v>0</v>
      </c>
      <c r="R457" s="160" t="str">
        <f t="shared" si="35"/>
        <v/>
      </c>
      <c r="S457" s="160" t="str">
        <f t="shared" si="36"/>
        <v/>
      </c>
    </row>
    <row r="458" spans="3:19" ht="17.45" customHeight="1" x14ac:dyDescent="0.25">
      <c r="C458" s="188"/>
      <c r="D458" s="189"/>
      <c r="E458" s="178"/>
      <c r="F458" s="178"/>
      <c r="G458" s="190">
        <f>DATOS!$E$13</f>
        <v>1</v>
      </c>
      <c r="H458" s="178"/>
      <c r="I458" s="191"/>
      <c r="J458" s="178"/>
      <c r="K458" s="178"/>
      <c r="L458" s="178"/>
      <c r="M458" s="178"/>
      <c r="N458" s="160" t="str">
        <f t="shared" si="33"/>
        <v/>
      </c>
      <c r="P458" s="160" t="str">
        <f t="shared" si="34"/>
        <v/>
      </c>
      <c r="Q458" s="160">
        <f t="shared" si="32"/>
        <v>0</v>
      </c>
      <c r="R458" s="160" t="str">
        <f t="shared" si="35"/>
        <v/>
      </c>
      <c r="S458" s="160" t="str">
        <f t="shared" si="36"/>
        <v/>
      </c>
    </row>
    <row r="459" spans="3:19" ht="17.45" customHeight="1" x14ac:dyDescent="0.25">
      <c r="C459" s="188"/>
      <c r="D459" s="189"/>
      <c r="E459" s="178"/>
      <c r="F459" s="178"/>
      <c r="G459" s="190">
        <f>DATOS!$E$13</f>
        <v>1</v>
      </c>
      <c r="H459" s="178"/>
      <c r="I459" s="191"/>
      <c r="J459" s="178"/>
      <c r="K459" s="178"/>
      <c r="L459" s="178"/>
      <c r="M459" s="178"/>
      <c r="N459" s="160" t="str">
        <f t="shared" si="33"/>
        <v/>
      </c>
      <c r="P459" s="160" t="str">
        <f t="shared" si="34"/>
        <v/>
      </c>
      <c r="Q459" s="160">
        <f t="shared" si="32"/>
        <v>0</v>
      </c>
      <c r="R459" s="160" t="str">
        <f t="shared" si="35"/>
        <v/>
      </c>
      <c r="S459" s="160" t="str">
        <f t="shared" si="36"/>
        <v/>
      </c>
    </row>
    <row r="460" spans="3:19" ht="17.45" customHeight="1" x14ac:dyDescent="0.25">
      <c r="C460" s="188"/>
      <c r="D460" s="189"/>
      <c r="E460" s="178"/>
      <c r="F460" s="178"/>
      <c r="G460" s="190">
        <f>DATOS!$E$13</f>
        <v>1</v>
      </c>
      <c r="H460" s="178"/>
      <c r="I460" s="191"/>
      <c r="J460" s="178"/>
      <c r="K460" s="178"/>
      <c r="L460" s="178"/>
      <c r="M460" s="178"/>
      <c r="N460" s="160" t="str">
        <f t="shared" si="33"/>
        <v/>
      </c>
      <c r="P460" s="160" t="str">
        <f t="shared" si="34"/>
        <v/>
      </c>
      <c r="Q460" s="160">
        <f t="shared" si="32"/>
        <v>0</v>
      </c>
      <c r="R460" s="160" t="str">
        <f t="shared" si="35"/>
        <v/>
      </c>
      <c r="S460" s="160" t="str">
        <f t="shared" si="36"/>
        <v/>
      </c>
    </row>
    <row r="461" spans="3:19" ht="17.45" customHeight="1" x14ac:dyDescent="0.25">
      <c r="C461" s="188"/>
      <c r="D461" s="189"/>
      <c r="E461" s="178"/>
      <c r="F461" s="178"/>
      <c r="G461" s="190">
        <f>DATOS!$E$13</f>
        <v>1</v>
      </c>
      <c r="H461" s="178"/>
      <c r="I461" s="191"/>
      <c r="J461" s="178"/>
      <c r="K461" s="178"/>
      <c r="L461" s="178"/>
      <c r="M461" s="178"/>
      <c r="N461" s="160" t="str">
        <f t="shared" si="33"/>
        <v/>
      </c>
      <c r="P461" s="160" t="str">
        <f t="shared" si="34"/>
        <v/>
      </c>
      <c r="Q461" s="160">
        <f t="shared" si="32"/>
        <v>0</v>
      </c>
      <c r="R461" s="160" t="str">
        <f t="shared" si="35"/>
        <v/>
      </c>
      <c r="S461" s="160" t="str">
        <f t="shared" si="36"/>
        <v/>
      </c>
    </row>
    <row r="462" spans="3:19" ht="17.45" customHeight="1" x14ac:dyDescent="0.25">
      <c r="C462" s="188"/>
      <c r="D462" s="189"/>
      <c r="E462" s="178"/>
      <c r="F462" s="178"/>
      <c r="G462" s="190">
        <f>DATOS!$E$13</f>
        <v>1</v>
      </c>
      <c r="H462" s="178"/>
      <c r="I462" s="191"/>
      <c r="J462" s="178"/>
      <c r="K462" s="178"/>
      <c r="L462" s="178"/>
      <c r="M462" s="178"/>
      <c r="N462" s="160" t="str">
        <f t="shared" si="33"/>
        <v/>
      </c>
      <c r="P462" s="160" t="str">
        <f t="shared" si="34"/>
        <v/>
      </c>
      <c r="Q462" s="160">
        <f t="shared" si="32"/>
        <v>0</v>
      </c>
      <c r="R462" s="160" t="str">
        <f t="shared" si="35"/>
        <v/>
      </c>
      <c r="S462" s="160" t="str">
        <f t="shared" si="36"/>
        <v/>
      </c>
    </row>
    <row r="463" spans="3:19" ht="17.45" customHeight="1" x14ac:dyDescent="0.25">
      <c r="C463" s="188"/>
      <c r="D463" s="189"/>
      <c r="E463" s="178"/>
      <c r="F463" s="178"/>
      <c r="G463" s="190">
        <f>DATOS!$E$13</f>
        <v>1</v>
      </c>
      <c r="H463" s="178"/>
      <c r="I463" s="191"/>
      <c r="J463" s="178"/>
      <c r="K463" s="178"/>
      <c r="L463" s="178"/>
      <c r="M463" s="178"/>
      <c r="N463" s="160" t="str">
        <f t="shared" si="33"/>
        <v/>
      </c>
      <c r="P463" s="160" t="str">
        <f t="shared" si="34"/>
        <v/>
      </c>
      <c r="Q463" s="160">
        <f t="shared" si="32"/>
        <v>0</v>
      </c>
      <c r="R463" s="160" t="str">
        <f t="shared" si="35"/>
        <v/>
      </c>
      <c r="S463" s="160" t="str">
        <f t="shared" si="36"/>
        <v/>
      </c>
    </row>
    <row r="464" spans="3:19" ht="17.45" customHeight="1" x14ac:dyDescent="0.25">
      <c r="C464" s="188"/>
      <c r="D464" s="189"/>
      <c r="E464" s="178"/>
      <c r="F464" s="178"/>
      <c r="G464" s="190">
        <f>DATOS!$E$13</f>
        <v>1</v>
      </c>
      <c r="H464" s="178"/>
      <c r="I464" s="191"/>
      <c r="J464" s="178"/>
      <c r="K464" s="178"/>
      <c r="L464" s="178"/>
      <c r="M464" s="178"/>
      <c r="N464" s="160" t="str">
        <f t="shared" si="33"/>
        <v/>
      </c>
      <c r="P464" s="160" t="str">
        <f t="shared" si="34"/>
        <v/>
      </c>
      <c r="Q464" s="160">
        <f t="shared" si="32"/>
        <v>0</v>
      </c>
      <c r="R464" s="160" t="str">
        <f t="shared" si="35"/>
        <v/>
      </c>
      <c r="S464" s="160" t="str">
        <f t="shared" si="36"/>
        <v/>
      </c>
    </row>
    <row r="465" spans="3:19" ht="17.45" customHeight="1" x14ac:dyDescent="0.25">
      <c r="C465" s="188"/>
      <c r="D465" s="189"/>
      <c r="E465" s="178"/>
      <c r="F465" s="178"/>
      <c r="G465" s="190">
        <f>DATOS!$E$13</f>
        <v>1</v>
      </c>
      <c r="H465" s="178"/>
      <c r="I465" s="191"/>
      <c r="J465" s="178"/>
      <c r="K465" s="178"/>
      <c r="L465" s="178"/>
      <c r="M465" s="178"/>
      <c r="N465" s="160" t="str">
        <f t="shared" si="33"/>
        <v/>
      </c>
      <c r="P465" s="160" t="str">
        <f t="shared" si="34"/>
        <v/>
      </c>
      <c r="Q465" s="160">
        <f t="shared" ref="Q465:Q516" si="37">IF($I465=0%,H465,"")</f>
        <v>0</v>
      </c>
      <c r="R465" s="160" t="str">
        <f t="shared" si="35"/>
        <v/>
      </c>
      <c r="S465" s="160" t="str">
        <f t="shared" si="36"/>
        <v/>
      </c>
    </row>
    <row r="466" spans="3:19" ht="17.45" customHeight="1" x14ac:dyDescent="0.25">
      <c r="C466" s="188"/>
      <c r="D466" s="189"/>
      <c r="E466" s="178"/>
      <c r="F466" s="178"/>
      <c r="G466" s="190">
        <f>DATOS!$E$13</f>
        <v>1</v>
      </c>
      <c r="H466" s="178"/>
      <c r="I466" s="191"/>
      <c r="J466" s="178"/>
      <c r="K466" s="178"/>
      <c r="L466" s="178"/>
      <c r="M466" s="178"/>
      <c r="N466" s="160" t="str">
        <f t="shared" ref="N466:N516" si="38">IF(H466&amp;J466&amp;K466&amp;L466&amp;M466="","",H466+J466+K466-L466-M466)</f>
        <v/>
      </c>
      <c r="P466" s="160" t="str">
        <f t="shared" ref="P466:P516" si="39">IF($I466="E",H466,"")</f>
        <v/>
      </c>
      <c r="Q466" s="160">
        <f t="shared" si="37"/>
        <v>0</v>
      </c>
      <c r="R466" s="160" t="str">
        <f t="shared" ref="R466:R516" si="40">IF(OR($I466=8%,$I466=11%),$J466/$I466,"")</f>
        <v/>
      </c>
      <c r="S466" s="160" t="str">
        <f t="shared" si="36"/>
        <v/>
      </c>
    </row>
    <row r="467" spans="3:19" ht="17.45" customHeight="1" x14ac:dyDescent="0.25">
      <c r="C467" s="188"/>
      <c r="D467" s="189"/>
      <c r="E467" s="178"/>
      <c r="F467" s="178"/>
      <c r="G467" s="190">
        <f>DATOS!$E$13</f>
        <v>1</v>
      </c>
      <c r="H467" s="178"/>
      <c r="I467" s="191"/>
      <c r="J467" s="178"/>
      <c r="K467" s="178"/>
      <c r="L467" s="178"/>
      <c r="M467" s="178"/>
      <c r="N467" s="160" t="str">
        <f t="shared" si="38"/>
        <v/>
      </c>
      <c r="P467" s="160" t="str">
        <f t="shared" si="39"/>
        <v/>
      </c>
      <c r="Q467" s="160">
        <f t="shared" si="37"/>
        <v>0</v>
      </c>
      <c r="R467" s="160" t="str">
        <f t="shared" si="40"/>
        <v/>
      </c>
      <c r="S467" s="160" t="str">
        <f t="shared" ref="S467:S516" si="41">IF(OR($I467=15%,$I467=16%),$J467/$I467,"")</f>
        <v/>
      </c>
    </row>
    <row r="468" spans="3:19" ht="17.45" customHeight="1" x14ac:dyDescent="0.25">
      <c r="C468" s="188"/>
      <c r="D468" s="189"/>
      <c r="E468" s="178"/>
      <c r="F468" s="178"/>
      <c r="G468" s="190">
        <f>DATOS!$E$13</f>
        <v>1</v>
      </c>
      <c r="H468" s="178"/>
      <c r="I468" s="191"/>
      <c r="J468" s="178"/>
      <c r="K468" s="178"/>
      <c r="L468" s="178"/>
      <c r="M468" s="178"/>
      <c r="N468" s="160" t="str">
        <f t="shared" si="38"/>
        <v/>
      </c>
      <c r="P468" s="160" t="str">
        <f t="shared" si="39"/>
        <v/>
      </c>
      <c r="Q468" s="160">
        <f t="shared" si="37"/>
        <v>0</v>
      </c>
      <c r="R468" s="160" t="str">
        <f t="shared" si="40"/>
        <v/>
      </c>
      <c r="S468" s="160" t="str">
        <f t="shared" si="41"/>
        <v/>
      </c>
    </row>
    <row r="469" spans="3:19" ht="17.45" customHeight="1" x14ac:dyDescent="0.25">
      <c r="C469" s="188"/>
      <c r="D469" s="189"/>
      <c r="E469" s="178"/>
      <c r="F469" s="178"/>
      <c r="G469" s="190">
        <f>DATOS!$E$13</f>
        <v>1</v>
      </c>
      <c r="H469" s="178"/>
      <c r="I469" s="191"/>
      <c r="J469" s="178"/>
      <c r="K469" s="178"/>
      <c r="L469" s="178"/>
      <c r="M469" s="178"/>
      <c r="N469" s="160" t="str">
        <f t="shared" si="38"/>
        <v/>
      </c>
      <c r="P469" s="160" t="str">
        <f t="shared" si="39"/>
        <v/>
      </c>
      <c r="Q469" s="160">
        <f t="shared" si="37"/>
        <v>0</v>
      </c>
      <c r="R469" s="160" t="str">
        <f t="shared" si="40"/>
        <v/>
      </c>
      <c r="S469" s="160" t="str">
        <f t="shared" si="41"/>
        <v/>
      </c>
    </row>
    <row r="470" spans="3:19" ht="17.45" customHeight="1" x14ac:dyDescent="0.25">
      <c r="C470" s="188"/>
      <c r="D470" s="189"/>
      <c r="E470" s="178"/>
      <c r="F470" s="178"/>
      <c r="G470" s="190">
        <f>DATOS!$E$13</f>
        <v>1</v>
      </c>
      <c r="H470" s="178"/>
      <c r="I470" s="191"/>
      <c r="J470" s="178"/>
      <c r="K470" s="178"/>
      <c r="L470" s="178"/>
      <c r="M470" s="178"/>
      <c r="N470" s="160" t="str">
        <f t="shared" si="38"/>
        <v/>
      </c>
      <c r="P470" s="160" t="str">
        <f t="shared" si="39"/>
        <v/>
      </c>
      <c r="Q470" s="160">
        <f t="shared" si="37"/>
        <v>0</v>
      </c>
      <c r="R470" s="160" t="str">
        <f t="shared" si="40"/>
        <v/>
      </c>
      <c r="S470" s="160" t="str">
        <f t="shared" si="41"/>
        <v/>
      </c>
    </row>
    <row r="471" spans="3:19" ht="17.45" customHeight="1" x14ac:dyDescent="0.25">
      <c r="C471" s="188"/>
      <c r="D471" s="189"/>
      <c r="E471" s="178"/>
      <c r="F471" s="178"/>
      <c r="G471" s="190">
        <f>DATOS!$E$13</f>
        <v>1</v>
      </c>
      <c r="H471" s="178"/>
      <c r="I471" s="191"/>
      <c r="J471" s="178"/>
      <c r="K471" s="178"/>
      <c r="L471" s="178"/>
      <c r="M471" s="178"/>
      <c r="N471" s="160" t="str">
        <f t="shared" si="38"/>
        <v/>
      </c>
      <c r="P471" s="160" t="str">
        <f t="shared" si="39"/>
        <v/>
      </c>
      <c r="Q471" s="160">
        <f t="shared" si="37"/>
        <v>0</v>
      </c>
      <c r="R471" s="160" t="str">
        <f t="shared" si="40"/>
        <v/>
      </c>
      <c r="S471" s="160" t="str">
        <f t="shared" si="41"/>
        <v/>
      </c>
    </row>
    <row r="472" spans="3:19" ht="17.45" customHeight="1" x14ac:dyDescent="0.25">
      <c r="C472" s="188"/>
      <c r="D472" s="189"/>
      <c r="E472" s="178"/>
      <c r="F472" s="178"/>
      <c r="G472" s="190">
        <f>DATOS!$E$13</f>
        <v>1</v>
      </c>
      <c r="H472" s="178"/>
      <c r="I472" s="191"/>
      <c r="J472" s="178"/>
      <c r="K472" s="178"/>
      <c r="L472" s="178"/>
      <c r="M472" s="178"/>
      <c r="N472" s="160" t="str">
        <f t="shared" si="38"/>
        <v/>
      </c>
      <c r="P472" s="160" t="str">
        <f t="shared" si="39"/>
        <v/>
      </c>
      <c r="Q472" s="160">
        <f t="shared" si="37"/>
        <v>0</v>
      </c>
      <c r="R472" s="160" t="str">
        <f t="shared" si="40"/>
        <v/>
      </c>
      <c r="S472" s="160" t="str">
        <f t="shared" si="41"/>
        <v/>
      </c>
    </row>
    <row r="473" spans="3:19" ht="17.45" customHeight="1" x14ac:dyDescent="0.25">
      <c r="C473" s="188"/>
      <c r="D473" s="189"/>
      <c r="E473" s="178"/>
      <c r="F473" s="178"/>
      <c r="G473" s="190">
        <f>DATOS!$E$13</f>
        <v>1</v>
      </c>
      <c r="H473" s="178"/>
      <c r="I473" s="191"/>
      <c r="J473" s="178"/>
      <c r="K473" s="178"/>
      <c r="L473" s="178"/>
      <c r="M473" s="178"/>
      <c r="N473" s="160" t="str">
        <f t="shared" si="38"/>
        <v/>
      </c>
      <c r="P473" s="160" t="str">
        <f t="shared" si="39"/>
        <v/>
      </c>
      <c r="Q473" s="160">
        <f t="shared" si="37"/>
        <v>0</v>
      </c>
      <c r="R473" s="160" t="str">
        <f t="shared" si="40"/>
        <v/>
      </c>
      <c r="S473" s="160" t="str">
        <f t="shared" si="41"/>
        <v/>
      </c>
    </row>
    <row r="474" spans="3:19" ht="17.45" customHeight="1" x14ac:dyDescent="0.25">
      <c r="C474" s="188"/>
      <c r="D474" s="189"/>
      <c r="E474" s="178"/>
      <c r="F474" s="178"/>
      <c r="G474" s="190">
        <f>DATOS!$E$13</f>
        <v>1</v>
      </c>
      <c r="H474" s="178"/>
      <c r="I474" s="191"/>
      <c r="J474" s="178"/>
      <c r="K474" s="178"/>
      <c r="L474" s="178"/>
      <c r="M474" s="178"/>
      <c r="N474" s="160" t="str">
        <f t="shared" si="38"/>
        <v/>
      </c>
      <c r="P474" s="160" t="str">
        <f t="shared" si="39"/>
        <v/>
      </c>
      <c r="Q474" s="160">
        <f t="shared" si="37"/>
        <v>0</v>
      </c>
      <c r="R474" s="160" t="str">
        <f t="shared" si="40"/>
        <v/>
      </c>
      <c r="S474" s="160" t="str">
        <f t="shared" si="41"/>
        <v/>
      </c>
    </row>
    <row r="475" spans="3:19" ht="17.45" customHeight="1" x14ac:dyDescent="0.25">
      <c r="C475" s="188"/>
      <c r="D475" s="189"/>
      <c r="E475" s="178"/>
      <c r="F475" s="178"/>
      <c r="G475" s="190">
        <f>DATOS!$E$13</f>
        <v>1</v>
      </c>
      <c r="H475" s="178"/>
      <c r="I475" s="191"/>
      <c r="J475" s="178"/>
      <c r="K475" s="178"/>
      <c r="L475" s="178"/>
      <c r="M475" s="178"/>
      <c r="N475" s="160" t="str">
        <f t="shared" si="38"/>
        <v/>
      </c>
      <c r="P475" s="160" t="str">
        <f t="shared" si="39"/>
        <v/>
      </c>
      <c r="Q475" s="160">
        <f t="shared" si="37"/>
        <v>0</v>
      </c>
      <c r="R475" s="160" t="str">
        <f t="shared" si="40"/>
        <v/>
      </c>
      <c r="S475" s="160" t="str">
        <f t="shared" si="41"/>
        <v/>
      </c>
    </row>
    <row r="476" spans="3:19" ht="17.45" customHeight="1" x14ac:dyDescent="0.25">
      <c r="C476" s="188"/>
      <c r="D476" s="189"/>
      <c r="E476" s="178"/>
      <c r="F476" s="178"/>
      <c r="G476" s="190">
        <f>DATOS!$E$13</f>
        <v>1</v>
      </c>
      <c r="H476" s="178"/>
      <c r="I476" s="191"/>
      <c r="J476" s="178"/>
      <c r="K476" s="178"/>
      <c r="L476" s="178"/>
      <c r="M476" s="178"/>
      <c r="N476" s="160" t="str">
        <f t="shared" si="38"/>
        <v/>
      </c>
      <c r="P476" s="160" t="str">
        <f t="shared" si="39"/>
        <v/>
      </c>
      <c r="Q476" s="160">
        <f t="shared" si="37"/>
        <v>0</v>
      </c>
      <c r="R476" s="160" t="str">
        <f t="shared" si="40"/>
        <v/>
      </c>
      <c r="S476" s="160" t="str">
        <f t="shared" si="41"/>
        <v/>
      </c>
    </row>
    <row r="477" spans="3:19" ht="17.45" customHeight="1" x14ac:dyDescent="0.25">
      <c r="C477" s="188"/>
      <c r="D477" s="189"/>
      <c r="E477" s="178"/>
      <c r="F477" s="178"/>
      <c r="G477" s="190">
        <f>DATOS!$E$13</f>
        <v>1</v>
      </c>
      <c r="H477" s="178"/>
      <c r="I477" s="191"/>
      <c r="J477" s="178"/>
      <c r="K477" s="178"/>
      <c r="L477" s="178"/>
      <c r="M477" s="178"/>
      <c r="N477" s="160" t="str">
        <f t="shared" si="38"/>
        <v/>
      </c>
      <c r="P477" s="160" t="str">
        <f t="shared" si="39"/>
        <v/>
      </c>
      <c r="Q477" s="160">
        <f t="shared" si="37"/>
        <v>0</v>
      </c>
      <c r="R477" s="160" t="str">
        <f t="shared" si="40"/>
        <v/>
      </c>
      <c r="S477" s="160" t="str">
        <f t="shared" si="41"/>
        <v/>
      </c>
    </row>
    <row r="478" spans="3:19" ht="17.45" customHeight="1" x14ac:dyDescent="0.25">
      <c r="C478" s="188"/>
      <c r="D478" s="189"/>
      <c r="E478" s="178"/>
      <c r="F478" s="178"/>
      <c r="G478" s="190">
        <f>DATOS!$E$13</f>
        <v>1</v>
      </c>
      <c r="H478" s="178"/>
      <c r="I478" s="191"/>
      <c r="J478" s="178"/>
      <c r="K478" s="178"/>
      <c r="L478" s="178"/>
      <c r="M478" s="178"/>
      <c r="N478" s="160" t="str">
        <f t="shared" si="38"/>
        <v/>
      </c>
      <c r="P478" s="160" t="str">
        <f t="shared" si="39"/>
        <v/>
      </c>
      <c r="Q478" s="160">
        <f t="shared" si="37"/>
        <v>0</v>
      </c>
      <c r="R478" s="160" t="str">
        <f t="shared" si="40"/>
        <v/>
      </c>
      <c r="S478" s="160" t="str">
        <f t="shared" si="41"/>
        <v/>
      </c>
    </row>
    <row r="479" spans="3:19" ht="17.45" customHeight="1" x14ac:dyDescent="0.25">
      <c r="C479" s="188"/>
      <c r="D479" s="189"/>
      <c r="E479" s="178"/>
      <c r="F479" s="178"/>
      <c r="G479" s="190">
        <f>DATOS!$E$13</f>
        <v>1</v>
      </c>
      <c r="H479" s="178"/>
      <c r="I479" s="191"/>
      <c r="J479" s="178"/>
      <c r="K479" s="178"/>
      <c r="L479" s="178"/>
      <c r="M479" s="178"/>
      <c r="N479" s="160" t="str">
        <f t="shared" si="38"/>
        <v/>
      </c>
      <c r="P479" s="160" t="str">
        <f t="shared" si="39"/>
        <v/>
      </c>
      <c r="Q479" s="160">
        <f t="shared" si="37"/>
        <v>0</v>
      </c>
      <c r="R479" s="160" t="str">
        <f t="shared" si="40"/>
        <v/>
      </c>
      <c r="S479" s="160" t="str">
        <f t="shared" si="41"/>
        <v/>
      </c>
    </row>
    <row r="480" spans="3:19" ht="17.45" customHeight="1" x14ac:dyDescent="0.25">
      <c r="C480" s="188"/>
      <c r="D480" s="189"/>
      <c r="E480" s="178"/>
      <c r="F480" s="178"/>
      <c r="G480" s="190">
        <f>DATOS!$E$13</f>
        <v>1</v>
      </c>
      <c r="H480" s="178"/>
      <c r="I480" s="191"/>
      <c r="J480" s="178"/>
      <c r="K480" s="178"/>
      <c r="L480" s="178"/>
      <c r="M480" s="178"/>
      <c r="N480" s="160" t="str">
        <f t="shared" si="38"/>
        <v/>
      </c>
      <c r="P480" s="160" t="str">
        <f t="shared" si="39"/>
        <v/>
      </c>
      <c r="Q480" s="160">
        <f t="shared" si="37"/>
        <v>0</v>
      </c>
      <c r="R480" s="160" t="str">
        <f t="shared" si="40"/>
        <v/>
      </c>
      <c r="S480" s="160" t="str">
        <f t="shared" si="41"/>
        <v/>
      </c>
    </row>
    <row r="481" spans="3:19" ht="17.45" customHeight="1" x14ac:dyDescent="0.25">
      <c r="C481" s="188"/>
      <c r="D481" s="189"/>
      <c r="E481" s="178"/>
      <c r="F481" s="178"/>
      <c r="G481" s="190">
        <f>DATOS!$E$13</f>
        <v>1</v>
      </c>
      <c r="H481" s="178"/>
      <c r="I481" s="191"/>
      <c r="J481" s="178"/>
      <c r="K481" s="178"/>
      <c r="L481" s="178"/>
      <c r="M481" s="178"/>
      <c r="N481" s="160" t="str">
        <f t="shared" si="38"/>
        <v/>
      </c>
      <c r="P481" s="160" t="str">
        <f t="shared" si="39"/>
        <v/>
      </c>
      <c r="Q481" s="160">
        <f t="shared" si="37"/>
        <v>0</v>
      </c>
      <c r="R481" s="160" t="str">
        <f t="shared" si="40"/>
        <v/>
      </c>
      <c r="S481" s="160" t="str">
        <f t="shared" si="41"/>
        <v/>
      </c>
    </row>
    <row r="482" spans="3:19" ht="17.45" customHeight="1" x14ac:dyDescent="0.25">
      <c r="C482" s="188"/>
      <c r="D482" s="189"/>
      <c r="E482" s="178"/>
      <c r="F482" s="178"/>
      <c r="G482" s="190">
        <f>DATOS!$E$13</f>
        <v>1</v>
      </c>
      <c r="H482" s="178"/>
      <c r="I482" s="191"/>
      <c r="J482" s="178"/>
      <c r="K482" s="178"/>
      <c r="L482" s="178"/>
      <c r="M482" s="178"/>
      <c r="N482" s="160" t="str">
        <f t="shared" si="38"/>
        <v/>
      </c>
      <c r="P482" s="160" t="str">
        <f t="shared" si="39"/>
        <v/>
      </c>
      <c r="Q482" s="160">
        <f t="shared" si="37"/>
        <v>0</v>
      </c>
      <c r="R482" s="160" t="str">
        <f t="shared" si="40"/>
        <v/>
      </c>
      <c r="S482" s="160" t="str">
        <f t="shared" si="41"/>
        <v/>
      </c>
    </row>
    <row r="483" spans="3:19" ht="17.45" customHeight="1" x14ac:dyDescent="0.25">
      <c r="C483" s="188"/>
      <c r="D483" s="189"/>
      <c r="E483" s="178"/>
      <c r="F483" s="178"/>
      <c r="G483" s="190">
        <f>DATOS!$E$13</f>
        <v>1</v>
      </c>
      <c r="H483" s="178"/>
      <c r="I483" s="191"/>
      <c r="J483" s="178"/>
      <c r="K483" s="178"/>
      <c r="L483" s="178"/>
      <c r="M483" s="178"/>
      <c r="N483" s="160" t="str">
        <f t="shared" si="38"/>
        <v/>
      </c>
      <c r="P483" s="160" t="str">
        <f t="shared" si="39"/>
        <v/>
      </c>
      <c r="Q483" s="160">
        <f t="shared" si="37"/>
        <v>0</v>
      </c>
      <c r="R483" s="160" t="str">
        <f t="shared" si="40"/>
        <v/>
      </c>
      <c r="S483" s="160" t="str">
        <f t="shared" si="41"/>
        <v/>
      </c>
    </row>
    <row r="484" spans="3:19" ht="17.45" customHeight="1" x14ac:dyDescent="0.25">
      <c r="C484" s="188"/>
      <c r="D484" s="189"/>
      <c r="E484" s="178"/>
      <c r="F484" s="178"/>
      <c r="G484" s="190">
        <f>DATOS!$E$13</f>
        <v>1</v>
      </c>
      <c r="H484" s="178"/>
      <c r="I484" s="191"/>
      <c r="J484" s="178"/>
      <c r="K484" s="178"/>
      <c r="L484" s="178"/>
      <c r="M484" s="178"/>
      <c r="N484" s="160" t="str">
        <f t="shared" si="38"/>
        <v/>
      </c>
      <c r="P484" s="160" t="str">
        <f t="shared" si="39"/>
        <v/>
      </c>
      <c r="Q484" s="160">
        <f t="shared" si="37"/>
        <v>0</v>
      </c>
      <c r="R484" s="160" t="str">
        <f t="shared" si="40"/>
        <v/>
      </c>
      <c r="S484" s="160" t="str">
        <f t="shared" si="41"/>
        <v/>
      </c>
    </row>
    <row r="485" spans="3:19" ht="17.45" customHeight="1" x14ac:dyDescent="0.25">
      <c r="C485" s="188"/>
      <c r="D485" s="189"/>
      <c r="E485" s="178"/>
      <c r="F485" s="178"/>
      <c r="G485" s="190">
        <f>DATOS!$E$13</f>
        <v>1</v>
      </c>
      <c r="H485" s="178"/>
      <c r="I485" s="191"/>
      <c r="J485" s="178"/>
      <c r="K485" s="178"/>
      <c r="L485" s="178"/>
      <c r="M485" s="178"/>
      <c r="N485" s="160" t="str">
        <f t="shared" si="38"/>
        <v/>
      </c>
      <c r="P485" s="160" t="str">
        <f t="shared" si="39"/>
        <v/>
      </c>
      <c r="Q485" s="160">
        <f t="shared" si="37"/>
        <v>0</v>
      </c>
      <c r="R485" s="160" t="str">
        <f t="shared" si="40"/>
        <v/>
      </c>
      <c r="S485" s="160" t="str">
        <f t="shared" si="41"/>
        <v/>
      </c>
    </row>
    <row r="486" spans="3:19" ht="17.45" customHeight="1" x14ac:dyDescent="0.25">
      <c r="C486" s="188"/>
      <c r="D486" s="189"/>
      <c r="E486" s="178"/>
      <c r="F486" s="178"/>
      <c r="G486" s="190">
        <f>DATOS!$E$13</f>
        <v>1</v>
      </c>
      <c r="H486" s="178"/>
      <c r="I486" s="191"/>
      <c r="J486" s="178"/>
      <c r="K486" s="178"/>
      <c r="L486" s="178"/>
      <c r="M486" s="178"/>
      <c r="N486" s="160" t="str">
        <f t="shared" si="38"/>
        <v/>
      </c>
      <c r="P486" s="160" t="str">
        <f t="shared" si="39"/>
        <v/>
      </c>
      <c r="Q486" s="160">
        <f t="shared" si="37"/>
        <v>0</v>
      </c>
      <c r="R486" s="160" t="str">
        <f t="shared" si="40"/>
        <v/>
      </c>
      <c r="S486" s="160" t="str">
        <f t="shared" si="41"/>
        <v/>
      </c>
    </row>
    <row r="487" spans="3:19" ht="17.45" customHeight="1" x14ac:dyDescent="0.25">
      <c r="C487" s="188"/>
      <c r="D487" s="189"/>
      <c r="E487" s="178"/>
      <c r="F487" s="178"/>
      <c r="G487" s="190">
        <f>DATOS!$E$13</f>
        <v>1</v>
      </c>
      <c r="H487" s="178"/>
      <c r="I487" s="191"/>
      <c r="J487" s="178"/>
      <c r="K487" s="178"/>
      <c r="L487" s="178"/>
      <c r="M487" s="178"/>
      <c r="N487" s="160" t="str">
        <f t="shared" si="38"/>
        <v/>
      </c>
      <c r="P487" s="160" t="str">
        <f t="shared" si="39"/>
        <v/>
      </c>
      <c r="Q487" s="160">
        <f t="shared" si="37"/>
        <v>0</v>
      </c>
      <c r="R487" s="160" t="str">
        <f t="shared" si="40"/>
        <v/>
      </c>
      <c r="S487" s="160" t="str">
        <f t="shared" si="41"/>
        <v/>
      </c>
    </row>
    <row r="488" spans="3:19" ht="17.45" customHeight="1" x14ac:dyDescent="0.25">
      <c r="C488" s="188"/>
      <c r="D488" s="189"/>
      <c r="E488" s="178"/>
      <c r="F488" s="178"/>
      <c r="G488" s="190">
        <f>DATOS!$E$13</f>
        <v>1</v>
      </c>
      <c r="H488" s="178"/>
      <c r="I488" s="191"/>
      <c r="J488" s="178"/>
      <c r="K488" s="178"/>
      <c r="L488" s="178"/>
      <c r="M488" s="178"/>
      <c r="N488" s="160" t="str">
        <f t="shared" si="38"/>
        <v/>
      </c>
      <c r="P488" s="160" t="str">
        <f t="shared" si="39"/>
        <v/>
      </c>
      <c r="Q488" s="160">
        <f t="shared" si="37"/>
        <v>0</v>
      </c>
      <c r="R488" s="160" t="str">
        <f t="shared" si="40"/>
        <v/>
      </c>
      <c r="S488" s="160" t="str">
        <f t="shared" si="41"/>
        <v/>
      </c>
    </row>
    <row r="489" spans="3:19" ht="17.45" customHeight="1" x14ac:dyDescent="0.25">
      <c r="C489" s="188"/>
      <c r="D489" s="189"/>
      <c r="E489" s="178"/>
      <c r="F489" s="178"/>
      <c r="G489" s="190">
        <f>DATOS!$E$13</f>
        <v>1</v>
      </c>
      <c r="H489" s="178"/>
      <c r="I489" s="191"/>
      <c r="J489" s="178"/>
      <c r="K489" s="178"/>
      <c r="L489" s="178"/>
      <c r="M489" s="178"/>
      <c r="N489" s="160" t="str">
        <f t="shared" si="38"/>
        <v/>
      </c>
      <c r="P489" s="160" t="str">
        <f t="shared" si="39"/>
        <v/>
      </c>
      <c r="Q489" s="160">
        <f t="shared" si="37"/>
        <v>0</v>
      </c>
      <c r="R489" s="160" t="str">
        <f t="shared" si="40"/>
        <v/>
      </c>
      <c r="S489" s="160" t="str">
        <f t="shared" si="41"/>
        <v/>
      </c>
    </row>
    <row r="490" spans="3:19" ht="17.45" customHeight="1" x14ac:dyDescent="0.25">
      <c r="C490" s="188"/>
      <c r="D490" s="189"/>
      <c r="E490" s="178"/>
      <c r="F490" s="178"/>
      <c r="G490" s="190">
        <f>DATOS!$E$13</f>
        <v>1</v>
      </c>
      <c r="H490" s="178"/>
      <c r="I490" s="191"/>
      <c r="J490" s="178"/>
      <c r="K490" s="178"/>
      <c r="L490" s="178"/>
      <c r="M490" s="178"/>
      <c r="N490" s="160" t="str">
        <f t="shared" si="38"/>
        <v/>
      </c>
      <c r="P490" s="160" t="str">
        <f t="shared" si="39"/>
        <v/>
      </c>
      <c r="Q490" s="160">
        <f t="shared" si="37"/>
        <v>0</v>
      </c>
      <c r="R490" s="160" t="str">
        <f t="shared" si="40"/>
        <v/>
      </c>
      <c r="S490" s="160" t="str">
        <f t="shared" si="41"/>
        <v/>
      </c>
    </row>
    <row r="491" spans="3:19" ht="17.45" customHeight="1" x14ac:dyDescent="0.25">
      <c r="C491" s="188"/>
      <c r="D491" s="189"/>
      <c r="E491" s="178"/>
      <c r="F491" s="178"/>
      <c r="G491" s="190">
        <f>DATOS!$E$13</f>
        <v>1</v>
      </c>
      <c r="H491" s="178"/>
      <c r="I491" s="191"/>
      <c r="J491" s="178"/>
      <c r="K491" s="178"/>
      <c r="L491" s="178"/>
      <c r="M491" s="178"/>
      <c r="N491" s="160" t="str">
        <f t="shared" si="38"/>
        <v/>
      </c>
      <c r="P491" s="160" t="str">
        <f t="shared" si="39"/>
        <v/>
      </c>
      <c r="Q491" s="160">
        <f t="shared" si="37"/>
        <v>0</v>
      </c>
      <c r="R491" s="160" t="str">
        <f t="shared" si="40"/>
        <v/>
      </c>
      <c r="S491" s="160" t="str">
        <f t="shared" si="41"/>
        <v/>
      </c>
    </row>
    <row r="492" spans="3:19" ht="17.45" customHeight="1" x14ac:dyDescent="0.25">
      <c r="C492" s="188"/>
      <c r="D492" s="189"/>
      <c r="E492" s="178"/>
      <c r="F492" s="178"/>
      <c r="G492" s="190">
        <f>DATOS!$E$13</f>
        <v>1</v>
      </c>
      <c r="H492" s="178"/>
      <c r="I492" s="191"/>
      <c r="J492" s="178"/>
      <c r="K492" s="178"/>
      <c r="L492" s="178"/>
      <c r="M492" s="178"/>
      <c r="N492" s="160" t="str">
        <f t="shared" si="38"/>
        <v/>
      </c>
      <c r="P492" s="160" t="str">
        <f t="shared" si="39"/>
        <v/>
      </c>
      <c r="Q492" s="160">
        <f t="shared" si="37"/>
        <v>0</v>
      </c>
      <c r="R492" s="160" t="str">
        <f t="shared" si="40"/>
        <v/>
      </c>
      <c r="S492" s="160" t="str">
        <f t="shared" si="41"/>
        <v/>
      </c>
    </row>
    <row r="493" spans="3:19" ht="17.45" customHeight="1" x14ac:dyDescent="0.25">
      <c r="C493" s="188"/>
      <c r="D493" s="189"/>
      <c r="E493" s="178"/>
      <c r="F493" s="178"/>
      <c r="G493" s="190">
        <f>DATOS!$E$13</f>
        <v>1</v>
      </c>
      <c r="H493" s="178"/>
      <c r="I493" s="191"/>
      <c r="J493" s="178"/>
      <c r="K493" s="178"/>
      <c r="L493" s="178"/>
      <c r="M493" s="178"/>
      <c r="N493" s="160" t="str">
        <f t="shared" si="38"/>
        <v/>
      </c>
      <c r="P493" s="160" t="str">
        <f t="shared" si="39"/>
        <v/>
      </c>
      <c r="Q493" s="160">
        <f t="shared" si="37"/>
        <v>0</v>
      </c>
      <c r="R493" s="160" t="str">
        <f t="shared" si="40"/>
        <v/>
      </c>
      <c r="S493" s="160" t="str">
        <f t="shared" si="41"/>
        <v/>
      </c>
    </row>
    <row r="494" spans="3:19" ht="17.45" customHeight="1" x14ac:dyDescent="0.25">
      <c r="C494" s="188"/>
      <c r="D494" s="189"/>
      <c r="E494" s="178"/>
      <c r="F494" s="178"/>
      <c r="G494" s="190">
        <f>DATOS!$E$13</f>
        <v>1</v>
      </c>
      <c r="H494" s="178"/>
      <c r="I494" s="191"/>
      <c r="J494" s="178"/>
      <c r="K494" s="178"/>
      <c r="L494" s="178"/>
      <c r="M494" s="178"/>
      <c r="N494" s="160" t="str">
        <f t="shared" si="38"/>
        <v/>
      </c>
      <c r="P494" s="160" t="str">
        <f t="shared" si="39"/>
        <v/>
      </c>
      <c r="Q494" s="160">
        <f t="shared" si="37"/>
        <v>0</v>
      </c>
      <c r="R494" s="160" t="str">
        <f t="shared" si="40"/>
        <v/>
      </c>
      <c r="S494" s="160" t="str">
        <f t="shared" si="41"/>
        <v/>
      </c>
    </row>
    <row r="495" spans="3:19" ht="17.45" customHeight="1" x14ac:dyDescent="0.25">
      <c r="C495" s="188"/>
      <c r="D495" s="189"/>
      <c r="E495" s="178"/>
      <c r="F495" s="178"/>
      <c r="G495" s="190">
        <f>DATOS!$E$13</f>
        <v>1</v>
      </c>
      <c r="H495" s="178"/>
      <c r="I495" s="191"/>
      <c r="J495" s="178"/>
      <c r="K495" s="178"/>
      <c r="L495" s="178"/>
      <c r="M495" s="178"/>
      <c r="N495" s="160" t="str">
        <f t="shared" si="38"/>
        <v/>
      </c>
      <c r="P495" s="160" t="str">
        <f t="shared" si="39"/>
        <v/>
      </c>
      <c r="Q495" s="160">
        <f t="shared" si="37"/>
        <v>0</v>
      </c>
      <c r="R495" s="160" t="str">
        <f t="shared" si="40"/>
        <v/>
      </c>
      <c r="S495" s="160" t="str">
        <f t="shared" si="41"/>
        <v/>
      </c>
    </row>
    <row r="496" spans="3:19" ht="17.45" customHeight="1" x14ac:dyDescent="0.25">
      <c r="C496" s="188"/>
      <c r="D496" s="189"/>
      <c r="E496" s="178"/>
      <c r="F496" s="178"/>
      <c r="G496" s="190">
        <f>DATOS!$E$13</f>
        <v>1</v>
      </c>
      <c r="H496" s="178"/>
      <c r="I496" s="191"/>
      <c r="J496" s="178"/>
      <c r="K496" s="178"/>
      <c r="L496" s="178"/>
      <c r="M496" s="178"/>
      <c r="N496" s="160" t="str">
        <f t="shared" si="38"/>
        <v/>
      </c>
      <c r="P496" s="160" t="str">
        <f t="shared" si="39"/>
        <v/>
      </c>
      <c r="Q496" s="160">
        <f t="shared" si="37"/>
        <v>0</v>
      </c>
      <c r="R496" s="160" t="str">
        <f t="shared" si="40"/>
        <v/>
      </c>
      <c r="S496" s="160" t="str">
        <f t="shared" si="41"/>
        <v/>
      </c>
    </row>
    <row r="497" spans="3:19" ht="17.45" customHeight="1" x14ac:dyDescent="0.25">
      <c r="C497" s="188"/>
      <c r="D497" s="189"/>
      <c r="E497" s="178"/>
      <c r="F497" s="178"/>
      <c r="G497" s="190">
        <f>DATOS!$E$13</f>
        <v>1</v>
      </c>
      <c r="H497" s="178"/>
      <c r="I497" s="191"/>
      <c r="J497" s="178"/>
      <c r="K497" s="178"/>
      <c r="L497" s="178"/>
      <c r="M497" s="178"/>
      <c r="N497" s="160" t="str">
        <f t="shared" si="38"/>
        <v/>
      </c>
      <c r="P497" s="160" t="str">
        <f t="shared" si="39"/>
        <v/>
      </c>
      <c r="Q497" s="160">
        <f t="shared" si="37"/>
        <v>0</v>
      </c>
      <c r="R497" s="160" t="str">
        <f t="shared" si="40"/>
        <v/>
      </c>
      <c r="S497" s="160" t="str">
        <f t="shared" si="41"/>
        <v/>
      </c>
    </row>
    <row r="498" spans="3:19" ht="17.45" customHeight="1" x14ac:dyDescent="0.25">
      <c r="C498" s="188"/>
      <c r="D498" s="189"/>
      <c r="E498" s="178"/>
      <c r="F498" s="178"/>
      <c r="G498" s="190">
        <f>DATOS!$E$13</f>
        <v>1</v>
      </c>
      <c r="H498" s="178"/>
      <c r="I498" s="191"/>
      <c r="J498" s="178"/>
      <c r="K498" s="178"/>
      <c r="L498" s="178"/>
      <c r="M498" s="178"/>
      <c r="N498" s="160" t="str">
        <f t="shared" si="38"/>
        <v/>
      </c>
      <c r="P498" s="160" t="str">
        <f t="shared" si="39"/>
        <v/>
      </c>
      <c r="Q498" s="160">
        <f t="shared" si="37"/>
        <v>0</v>
      </c>
      <c r="R498" s="160" t="str">
        <f t="shared" si="40"/>
        <v/>
      </c>
      <c r="S498" s="160" t="str">
        <f t="shared" si="41"/>
        <v/>
      </c>
    </row>
    <row r="499" spans="3:19" ht="17.45" customHeight="1" x14ac:dyDescent="0.25">
      <c r="C499" s="188"/>
      <c r="D499" s="189"/>
      <c r="E499" s="178"/>
      <c r="F499" s="178"/>
      <c r="G499" s="190">
        <f>DATOS!$E$13</f>
        <v>1</v>
      </c>
      <c r="H499" s="178"/>
      <c r="I499" s="191"/>
      <c r="J499" s="178"/>
      <c r="K499" s="178"/>
      <c r="L499" s="178"/>
      <c r="M499" s="178"/>
      <c r="N499" s="160" t="str">
        <f t="shared" si="38"/>
        <v/>
      </c>
      <c r="P499" s="160" t="str">
        <f t="shared" si="39"/>
        <v/>
      </c>
      <c r="Q499" s="160">
        <f t="shared" si="37"/>
        <v>0</v>
      </c>
      <c r="R499" s="160" t="str">
        <f t="shared" si="40"/>
        <v/>
      </c>
      <c r="S499" s="160" t="str">
        <f t="shared" si="41"/>
        <v/>
      </c>
    </row>
    <row r="500" spans="3:19" ht="17.45" customHeight="1" x14ac:dyDescent="0.25">
      <c r="C500" s="188"/>
      <c r="D500" s="189"/>
      <c r="E500" s="178"/>
      <c r="F500" s="178"/>
      <c r="G500" s="190">
        <f>DATOS!$E$13</f>
        <v>1</v>
      </c>
      <c r="H500" s="178"/>
      <c r="I500" s="191"/>
      <c r="J500" s="178"/>
      <c r="K500" s="178"/>
      <c r="L500" s="178"/>
      <c r="M500" s="178"/>
      <c r="N500" s="160" t="str">
        <f t="shared" si="38"/>
        <v/>
      </c>
      <c r="P500" s="160" t="str">
        <f t="shared" si="39"/>
        <v/>
      </c>
      <c r="Q500" s="160">
        <f t="shared" si="37"/>
        <v>0</v>
      </c>
      <c r="R500" s="160" t="str">
        <f t="shared" si="40"/>
        <v/>
      </c>
      <c r="S500" s="160" t="str">
        <f t="shared" si="41"/>
        <v/>
      </c>
    </row>
    <row r="501" spans="3:19" ht="17.45" customHeight="1" x14ac:dyDescent="0.25">
      <c r="C501" s="188"/>
      <c r="D501" s="189"/>
      <c r="E501" s="178"/>
      <c r="F501" s="178"/>
      <c r="G501" s="190">
        <f>DATOS!$E$13</f>
        <v>1</v>
      </c>
      <c r="H501" s="178"/>
      <c r="I501" s="191"/>
      <c r="J501" s="178"/>
      <c r="K501" s="178"/>
      <c r="L501" s="178"/>
      <c r="M501" s="178"/>
      <c r="N501" s="160" t="str">
        <f t="shared" si="38"/>
        <v/>
      </c>
      <c r="P501" s="160" t="str">
        <f t="shared" si="39"/>
        <v/>
      </c>
      <c r="Q501" s="160">
        <f t="shared" si="37"/>
        <v>0</v>
      </c>
      <c r="R501" s="160" t="str">
        <f t="shared" si="40"/>
        <v/>
      </c>
      <c r="S501" s="160" t="str">
        <f t="shared" si="41"/>
        <v/>
      </c>
    </row>
    <row r="502" spans="3:19" ht="17.45" customHeight="1" x14ac:dyDescent="0.25">
      <c r="C502" s="188"/>
      <c r="D502" s="189"/>
      <c r="E502" s="178"/>
      <c r="F502" s="178"/>
      <c r="G502" s="190">
        <f>DATOS!$E$13</f>
        <v>1</v>
      </c>
      <c r="H502" s="178"/>
      <c r="I502" s="191"/>
      <c r="J502" s="178"/>
      <c r="K502" s="178"/>
      <c r="L502" s="178"/>
      <c r="M502" s="178"/>
      <c r="N502" s="160" t="str">
        <f t="shared" si="38"/>
        <v/>
      </c>
      <c r="P502" s="160" t="str">
        <f t="shared" si="39"/>
        <v/>
      </c>
      <c r="Q502" s="160">
        <f t="shared" si="37"/>
        <v>0</v>
      </c>
      <c r="R502" s="160" t="str">
        <f t="shared" si="40"/>
        <v/>
      </c>
      <c r="S502" s="160" t="str">
        <f t="shared" si="41"/>
        <v/>
      </c>
    </row>
    <row r="503" spans="3:19" ht="17.45" customHeight="1" x14ac:dyDescent="0.25">
      <c r="C503" s="188"/>
      <c r="D503" s="189"/>
      <c r="E503" s="178"/>
      <c r="F503" s="178"/>
      <c r="G503" s="190">
        <f>DATOS!$E$13</f>
        <v>1</v>
      </c>
      <c r="H503" s="178"/>
      <c r="I503" s="191"/>
      <c r="J503" s="178"/>
      <c r="K503" s="178"/>
      <c r="L503" s="178"/>
      <c r="M503" s="178"/>
      <c r="N503" s="160" t="str">
        <f t="shared" si="38"/>
        <v/>
      </c>
      <c r="P503" s="160" t="str">
        <f t="shared" si="39"/>
        <v/>
      </c>
      <c r="Q503" s="160">
        <f t="shared" si="37"/>
        <v>0</v>
      </c>
      <c r="R503" s="160" t="str">
        <f t="shared" si="40"/>
        <v/>
      </c>
      <c r="S503" s="160" t="str">
        <f t="shared" si="41"/>
        <v/>
      </c>
    </row>
    <row r="504" spans="3:19" ht="17.45" customHeight="1" x14ac:dyDescent="0.25">
      <c r="C504" s="188"/>
      <c r="D504" s="189"/>
      <c r="E504" s="178"/>
      <c r="F504" s="178"/>
      <c r="G504" s="190">
        <f>DATOS!$E$13</f>
        <v>1</v>
      </c>
      <c r="H504" s="178"/>
      <c r="I504" s="191"/>
      <c r="J504" s="178"/>
      <c r="K504" s="178"/>
      <c r="L504" s="178"/>
      <c r="M504" s="178"/>
      <c r="N504" s="160" t="str">
        <f t="shared" si="38"/>
        <v/>
      </c>
      <c r="P504" s="160" t="str">
        <f t="shared" si="39"/>
        <v/>
      </c>
      <c r="Q504" s="160">
        <f t="shared" si="37"/>
        <v>0</v>
      </c>
      <c r="R504" s="160" t="str">
        <f t="shared" si="40"/>
        <v/>
      </c>
      <c r="S504" s="160" t="str">
        <f t="shared" si="41"/>
        <v/>
      </c>
    </row>
    <row r="505" spans="3:19" ht="17.45" customHeight="1" x14ac:dyDescent="0.25">
      <c r="C505" s="188"/>
      <c r="D505" s="189"/>
      <c r="E505" s="178"/>
      <c r="F505" s="178"/>
      <c r="G505" s="190">
        <f>DATOS!$E$13</f>
        <v>1</v>
      </c>
      <c r="H505" s="178"/>
      <c r="I505" s="191"/>
      <c r="J505" s="178"/>
      <c r="K505" s="178"/>
      <c r="L505" s="178"/>
      <c r="M505" s="178"/>
      <c r="N505" s="160" t="str">
        <f t="shared" si="38"/>
        <v/>
      </c>
      <c r="P505" s="160" t="str">
        <f t="shared" si="39"/>
        <v/>
      </c>
      <c r="Q505" s="160">
        <f t="shared" si="37"/>
        <v>0</v>
      </c>
      <c r="R505" s="160" t="str">
        <f t="shared" si="40"/>
        <v/>
      </c>
      <c r="S505" s="160" t="str">
        <f t="shared" si="41"/>
        <v/>
      </c>
    </row>
    <row r="506" spans="3:19" ht="17.45" customHeight="1" x14ac:dyDescent="0.25">
      <c r="C506" s="188"/>
      <c r="D506" s="189"/>
      <c r="E506" s="178"/>
      <c r="F506" s="178"/>
      <c r="G506" s="190">
        <f>DATOS!$E$13</f>
        <v>1</v>
      </c>
      <c r="H506" s="178"/>
      <c r="I506" s="191"/>
      <c r="J506" s="178"/>
      <c r="K506" s="178"/>
      <c r="L506" s="178"/>
      <c r="M506" s="178"/>
      <c r="N506" s="160" t="str">
        <f t="shared" si="38"/>
        <v/>
      </c>
      <c r="P506" s="160" t="str">
        <f t="shared" si="39"/>
        <v/>
      </c>
      <c r="Q506" s="160">
        <f t="shared" si="37"/>
        <v>0</v>
      </c>
      <c r="R506" s="160" t="str">
        <f t="shared" si="40"/>
        <v/>
      </c>
      <c r="S506" s="160" t="str">
        <f t="shared" si="41"/>
        <v/>
      </c>
    </row>
    <row r="507" spans="3:19" ht="17.45" customHeight="1" x14ac:dyDescent="0.25">
      <c r="C507" s="188"/>
      <c r="D507" s="189"/>
      <c r="E507" s="178"/>
      <c r="F507" s="178"/>
      <c r="G507" s="190">
        <f>DATOS!$E$13</f>
        <v>1</v>
      </c>
      <c r="H507" s="178"/>
      <c r="I507" s="191"/>
      <c r="J507" s="178"/>
      <c r="K507" s="178"/>
      <c r="L507" s="178"/>
      <c r="M507" s="178"/>
      <c r="N507" s="160" t="str">
        <f t="shared" si="38"/>
        <v/>
      </c>
      <c r="P507" s="160" t="str">
        <f t="shared" si="39"/>
        <v/>
      </c>
      <c r="Q507" s="160">
        <f t="shared" si="37"/>
        <v>0</v>
      </c>
      <c r="R507" s="160" t="str">
        <f t="shared" si="40"/>
        <v/>
      </c>
      <c r="S507" s="160" t="str">
        <f t="shared" si="41"/>
        <v/>
      </c>
    </row>
    <row r="508" spans="3:19" ht="17.45" customHeight="1" x14ac:dyDescent="0.25">
      <c r="C508" s="188"/>
      <c r="D508" s="189"/>
      <c r="E508" s="178"/>
      <c r="F508" s="178"/>
      <c r="G508" s="190">
        <f>DATOS!$E$13</f>
        <v>1</v>
      </c>
      <c r="H508" s="178"/>
      <c r="I508" s="191"/>
      <c r="J508" s="178"/>
      <c r="K508" s="178"/>
      <c r="L508" s="178"/>
      <c r="M508" s="178"/>
      <c r="N508" s="160" t="str">
        <f t="shared" si="38"/>
        <v/>
      </c>
      <c r="P508" s="160" t="str">
        <f t="shared" si="39"/>
        <v/>
      </c>
      <c r="Q508" s="160">
        <f t="shared" si="37"/>
        <v>0</v>
      </c>
      <c r="R508" s="160" t="str">
        <f t="shared" si="40"/>
        <v/>
      </c>
      <c r="S508" s="160" t="str">
        <f t="shared" si="41"/>
        <v/>
      </c>
    </row>
    <row r="509" spans="3:19" ht="17.45" customHeight="1" x14ac:dyDescent="0.25">
      <c r="C509" s="188"/>
      <c r="D509" s="189"/>
      <c r="E509" s="178"/>
      <c r="F509" s="178"/>
      <c r="G509" s="190">
        <f>DATOS!$E$13</f>
        <v>1</v>
      </c>
      <c r="H509" s="178"/>
      <c r="I509" s="191"/>
      <c r="J509" s="178"/>
      <c r="K509" s="178"/>
      <c r="L509" s="178"/>
      <c r="M509" s="178"/>
      <c r="N509" s="160" t="str">
        <f t="shared" si="38"/>
        <v/>
      </c>
      <c r="P509" s="160" t="str">
        <f t="shared" si="39"/>
        <v/>
      </c>
      <c r="Q509" s="160">
        <f t="shared" si="37"/>
        <v>0</v>
      </c>
      <c r="R509" s="160" t="str">
        <f t="shared" si="40"/>
        <v/>
      </c>
      <c r="S509" s="160" t="str">
        <f t="shared" si="41"/>
        <v/>
      </c>
    </row>
    <row r="510" spans="3:19" ht="17.45" customHeight="1" x14ac:dyDescent="0.25">
      <c r="C510" s="188"/>
      <c r="D510" s="189"/>
      <c r="E510" s="178"/>
      <c r="F510" s="178"/>
      <c r="G510" s="190">
        <f>DATOS!$E$13</f>
        <v>1</v>
      </c>
      <c r="H510" s="178"/>
      <c r="I510" s="191"/>
      <c r="J510" s="178"/>
      <c r="K510" s="178"/>
      <c r="L510" s="178"/>
      <c r="M510" s="178"/>
      <c r="N510" s="160" t="str">
        <f t="shared" si="38"/>
        <v/>
      </c>
      <c r="P510" s="160" t="str">
        <f t="shared" si="39"/>
        <v/>
      </c>
      <c r="Q510" s="160">
        <f t="shared" si="37"/>
        <v>0</v>
      </c>
      <c r="R510" s="160" t="str">
        <f t="shared" si="40"/>
        <v/>
      </c>
      <c r="S510" s="160" t="str">
        <f t="shared" si="41"/>
        <v/>
      </c>
    </row>
    <row r="511" spans="3:19" ht="17.45" customHeight="1" x14ac:dyDescent="0.25">
      <c r="C511" s="188"/>
      <c r="D511" s="189"/>
      <c r="E511" s="178"/>
      <c r="F511" s="178"/>
      <c r="G511" s="190">
        <f>DATOS!$E$13</f>
        <v>1</v>
      </c>
      <c r="H511" s="178"/>
      <c r="I511" s="191"/>
      <c r="J511" s="178"/>
      <c r="K511" s="178"/>
      <c r="L511" s="178"/>
      <c r="M511" s="178"/>
      <c r="N511" s="160" t="str">
        <f t="shared" si="38"/>
        <v/>
      </c>
      <c r="P511" s="160" t="str">
        <f t="shared" si="39"/>
        <v/>
      </c>
      <c r="Q511" s="160">
        <f t="shared" si="37"/>
        <v>0</v>
      </c>
      <c r="R511" s="160" t="str">
        <f t="shared" si="40"/>
        <v/>
      </c>
      <c r="S511" s="160" t="str">
        <f t="shared" si="41"/>
        <v/>
      </c>
    </row>
    <row r="512" spans="3:19" ht="17.45" customHeight="1" x14ac:dyDescent="0.25">
      <c r="C512" s="188"/>
      <c r="D512" s="189"/>
      <c r="E512" s="178"/>
      <c r="F512" s="178"/>
      <c r="G512" s="190">
        <f>DATOS!$E$13</f>
        <v>1</v>
      </c>
      <c r="H512" s="178"/>
      <c r="I512" s="191"/>
      <c r="J512" s="178"/>
      <c r="K512" s="178"/>
      <c r="L512" s="178"/>
      <c r="M512" s="178"/>
      <c r="N512" s="160" t="str">
        <f t="shared" si="38"/>
        <v/>
      </c>
      <c r="P512" s="160" t="str">
        <f t="shared" si="39"/>
        <v/>
      </c>
      <c r="Q512" s="160">
        <f t="shared" si="37"/>
        <v>0</v>
      </c>
      <c r="R512" s="160" t="str">
        <f t="shared" si="40"/>
        <v/>
      </c>
      <c r="S512" s="160" t="str">
        <f t="shared" si="41"/>
        <v/>
      </c>
    </row>
    <row r="513" spans="3:19" ht="17.45" customHeight="1" x14ac:dyDescent="0.25">
      <c r="C513" s="188"/>
      <c r="D513" s="189"/>
      <c r="E513" s="178"/>
      <c r="F513" s="178"/>
      <c r="G513" s="190">
        <f>DATOS!$E$13</f>
        <v>1</v>
      </c>
      <c r="H513" s="178"/>
      <c r="I513" s="191"/>
      <c r="J513" s="178"/>
      <c r="K513" s="178"/>
      <c r="L513" s="178"/>
      <c r="M513" s="178"/>
      <c r="N513" s="160" t="str">
        <f t="shared" si="38"/>
        <v/>
      </c>
      <c r="P513" s="160" t="str">
        <f t="shared" si="39"/>
        <v/>
      </c>
      <c r="Q513" s="160">
        <f t="shared" si="37"/>
        <v>0</v>
      </c>
      <c r="R513" s="160" t="str">
        <f t="shared" si="40"/>
        <v/>
      </c>
      <c r="S513" s="160" t="str">
        <f t="shared" si="41"/>
        <v/>
      </c>
    </row>
    <row r="514" spans="3:19" ht="17.45" customHeight="1" x14ac:dyDescent="0.25">
      <c r="C514" s="188"/>
      <c r="D514" s="189"/>
      <c r="E514" s="178"/>
      <c r="F514" s="178"/>
      <c r="G514" s="190">
        <f>DATOS!$E$13</f>
        <v>1</v>
      </c>
      <c r="H514" s="178"/>
      <c r="I514" s="191"/>
      <c r="J514" s="178"/>
      <c r="K514" s="178"/>
      <c r="L514" s="178"/>
      <c r="M514" s="178"/>
      <c r="N514" s="160" t="str">
        <f t="shared" si="38"/>
        <v/>
      </c>
      <c r="P514" s="160" t="str">
        <f t="shared" si="39"/>
        <v/>
      </c>
      <c r="Q514" s="160">
        <f t="shared" si="37"/>
        <v>0</v>
      </c>
      <c r="R514" s="160" t="str">
        <f t="shared" si="40"/>
        <v/>
      </c>
      <c r="S514" s="160" t="str">
        <f t="shared" si="41"/>
        <v/>
      </c>
    </row>
    <row r="515" spans="3:19" ht="17.45" customHeight="1" x14ac:dyDescent="0.25">
      <c r="C515" s="188"/>
      <c r="D515" s="189"/>
      <c r="E515" s="178"/>
      <c r="F515" s="178"/>
      <c r="G515" s="190">
        <f>DATOS!$E$13</f>
        <v>1</v>
      </c>
      <c r="H515" s="178"/>
      <c r="I515" s="191"/>
      <c r="J515" s="178"/>
      <c r="K515" s="178"/>
      <c r="L515" s="178"/>
      <c r="M515" s="178"/>
      <c r="N515" s="160" t="str">
        <f t="shared" si="38"/>
        <v/>
      </c>
      <c r="P515" s="160" t="str">
        <f t="shared" si="39"/>
        <v/>
      </c>
      <c r="Q515" s="160">
        <f t="shared" si="37"/>
        <v>0</v>
      </c>
      <c r="R515" s="160" t="str">
        <f t="shared" si="40"/>
        <v/>
      </c>
      <c r="S515" s="160" t="str">
        <f t="shared" si="41"/>
        <v/>
      </c>
    </row>
    <row r="516" spans="3:19" ht="17.45" customHeight="1" x14ac:dyDescent="0.25">
      <c r="C516" s="188"/>
      <c r="D516" s="189"/>
      <c r="E516" s="178"/>
      <c r="F516" s="178"/>
      <c r="G516" s="190">
        <f>DATOS!$E$13</f>
        <v>1</v>
      </c>
      <c r="H516" s="178"/>
      <c r="I516" s="191"/>
      <c r="J516" s="178"/>
      <c r="K516" s="178"/>
      <c r="L516" s="178"/>
      <c r="M516" s="178"/>
      <c r="N516" s="160" t="str">
        <f t="shared" si="38"/>
        <v/>
      </c>
      <c r="O516" s="50"/>
      <c r="P516" s="160" t="str">
        <f t="shared" si="39"/>
        <v/>
      </c>
      <c r="Q516" s="160">
        <f t="shared" si="37"/>
        <v>0</v>
      </c>
      <c r="R516" s="160" t="str">
        <f t="shared" si="40"/>
        <v/>
      </c>
      <c r="S516" s="160" t="str">
        <f t="shared" si="41"/>
        <v/>
      </c>
    </row>
  </sheetData>
  <sheetProtection algorithmName="SHA-512" hashValue="yMGTvNlbaN4PfSfWKOHsz8GvhKuozIt81UHxX8J/vriTdDB8DXVPNZFI0ccOe1r7l9LzuZA2QDg6TWWItqk/LA==" saltValue="/fxPp2n4iQWGlFdSd5DH/A==" spinCount="100000" sheet="1" objects="1" scenarios="1" formatColumns="0" formatRows="0" autoFilter="0"/>
  <autoFilter ref="M16:N16" xr:uid="{00000000-0009-0000-0000-00001E000000}"/>
  <mergeCells count="21">
    <mergeCell ref="A1:A4"/>
    <mergeCell ref="A5:A6"/>
    <mergeCell ref="M6:M7"/>
    <mergeCell ref="K6:K7"/>
    <mergeCell ref="L1:N1"/>
    <mergeCell ref="L4:N4"/>
    <mergeCell ref="H6:H7"/>
    <mergeCell ref="J6:J7"/>
    <mergeCell ref="E6:E7"/>
    <mergeCell ref="F6:F7"/>
    <mergeCell ref="I6:I7"/>
    <mergeCell ref="N6:N7"/>
    <mergeCell ref="L6:L7"/>
    <mergeCell ref="G6:G7"/>
    <mergeCell ref="A15:A16"/>
    <mergeCell ref="P6:P7"/>
    <mergeCell ref="Q6:Q7"/>
    <mergeCell ref="R6:R7"/>
    <mergeCell ref="S6:S7"/>
    <mergeCell ref="C6:C7"/>
    <mergeCell ref="D6:D7"/>
  </mergeCells>
  <phoneticPr fontId="0" type="noConversion"/>
  <hyperlinks>
    <hyperlink ref="A15:A16" location="CONTACTO!A1" display="Contacto" xr:uid="{00000000-0004-0000-1E00-000000000000}"/>
    <hyperlink ref="A5:A6" location="MENU!A1" display="M e n ú" xr:uid="{00000000-0004-0000-1E00-000001000000}"/>
    <hyperlink ref="A10" location="'INVERSIONES ARRENDAMIENTO'!A1" display="Inversiones Arrendamiento" xr:uid="{00000000-0004-0000-1E00-000002000000}"/>
    <hyperlink ref="A14" location="PROVEEDORES!A1" display="Catálogo de Proveedores" xr:uid="{00000000-0004-0000-1E00-000003000000}"/>
    <hyperlink ref="A13" location="DIOT!A1" display="Declaración del DIOT" xr:uid="{00000000-0004-0000-1E00-000004000000}"/>
    <hyperlink ref="A12" location="TARIFAS!A1" display="Tablas y Tarifas de ISR" xr:uid="{00000000-0004-0000-1E00-000005000000}"/>
    <hyperlink ref="A11" location="IMPUESTOS!A1" display="Impuestos" xr:uid="{00000000-0004-0000-1E00-000006000000}"/>
    <hyperlink ref="A9" location="'INVERSIONES EMPR PROF'!A1" display="Inversiones Empresarial y P" xr:uid="{00000000-0004-0000-1E00-000007000000}"/>
    <hyperlink ref="A8" location="'INGRESOS Y EGRESOS'!A1" display="Ingresos y Egresos" xr:uid="{00000000-0004-0000-1E00-000008000000}"/>
    <hyperlink ref="A7" location="DATOS!A1" display="Datos de la Empresa" xr:uid="{00000000-0004-0000-1E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E00-000000000000}">
          <x14:formula1>
            <xm:f>LISTA!$B$15:$B$18</xm:f>
          </x14:formula1>
          <xm:sqref>I17:I516</xm:sqref>
        </x14:dataValidation>
        <x14:dataValidation type="list" allowBlank="1" showInputMessage="1" showErrorMessage="1" errorTitle="REGIMEN FISCAL" error="Seleccione el régimen fiscal aplicable" xr:uid="{00000000-0002-0000-1E00-000001000000}">
          <x14:formula1>
            <xm:f>LISTA!$B$21:$B$24</xm:f>
          </x14:formula1>
          <xm:sqref>G17:G516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T516"/>
  <sheetViews>
    <sheetView zoomScaleNormal="100" workbookViewId="0">
      <pane xSplit="1" ySplit="7" topLeftCell="B8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13" customWidth="1"/>
    <col min="4" max="4" width="8.7109375" style="13" customWidth="1"/>
    <col min="5" max="5" width="25.7109375" style="13" customWidth="1"/>
    <col min="6" max="6" width="15.28515625" style="13" customWidth="1"/>
    <col min="7" max="7" width="21.7109375" style="13" hidden="1" customWidth="1"/>
    <col min="8" max="8" width="12.28515625" style="13" customWidth="1"/>
    <col min="9" max="9" width="4.7109375" style="13" customWidth="1"/>
    <col min="10" max="14" width="12.28515625" style="13" customWidth="1"/>
    <col min="15" max="15" width="0.85546875" style="13" customWidth="1"/>
    <col min="16" max="19" width="11.7109375" style="13" customWidth="1"/>
    <col min="20" max="20" width="11.7109375" style="13" hidden="1" customWidth="1"/>
    <col min="21" max="16384" width="11.42578125" style="13"/>
  </cols>
  <sheetData>
    <row r="1" spans="1:20" ht="17.45" customHeight="1" x14ac:dyDescent="0.3">
      <c r="A1" s="212" t="s">
        <v>244</v>
      </c>
      <c r="C1" s="107" t="str">
        <f>IF(DATOS!H18=DATOS!I1,DATOS!$E$6&amp;" "&amp;DATOS!$I$6&amp;" "&amp;DATOS!$M$6, "N o m b r e")</f>
        <v>N o m b r e</v>
      </c>
      <c r="D1" s="198"/>
      <c r="E1" s="198"/>
      <c r="H1" s="80"/>
      <c r="I1" s="21"/>
      <c r="J1" s="21"/>
      <c r="K1" s="21"/>
      <c r="L1" s="273" t="s">
        <v>59</v>
      </c>
      <c r="M1" s="273"/>
      <c r="N1" s="273"/>
      <c r="O1" s="74"/>
      <c r="P1" s="62"/>
      <c r="Q1" s="62"/>
      <c r="R1" s="62"/>
      <c r="S1" s="62"/>
      <c r="T1" s="62"/>
    </row>
    <row r="2" spans="1:20" ht="17.45" customHeight="1" x14ac:dyDescent="0.3">
      <c r="A2" s="260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198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</row>
    <row r="3" spans="1:20" ht="17.45" customHeight="1" x14ac:dyDescent="0.2">
      <c r="A3" s="260"/>
      <c r="C3" s="200"/>
      <c r="D3" s="198"/>
      <c r="E3" s="198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17.45" customHeight="1" x14ac:dyDescent="0.3">
      <c r="A4" s="261"/>
      <c r="C4" s="107" t="s">
        <v>4</v>
      </c>
      <c r="D4" s="198"/>
      <c r="E4" s="198"/>
      <c r="H4" s="21"/>
      <c r="I4" s="21"/>
      <c r="J4" s="21"/>
      <c r="K4" s="21"/>
      <c r="L4" s="274" t="str">
        <f>"JUNIO "&amp;DATOS!$E$10</f>
        <v>JUNIO 2020</v>
      </c>
      <c r="M4" s="274"/>
      <c r="N4" s="274"/>
      <c r="O4" s="87"/>
      <c r="P4" s="64"/>
      <c r="Q4" s="64"/>
      <c r="R4" s="64"/>
      <c r="S4" s="64"/>
      <c r="T4" s="64"/>
    </row>
    <row r="5" spans="1:20" ht="17.45" customHeight="1" x14ac:dyDescent="0.4">
      <c r="A5" s="262" t="s">
        <v>251</v>
      </c>
      <c r="C5" s="1" t="str">
        <f>IF(T14&gt;0," DAR DE ALTA EL R.F.C. EN EL CATALOGO DE PROVEEDORES ","")</f>
        <v/>
      </c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</row>
    <row r="6" spans="1:20" ht="17.45" customHeight="1" x14ac:dyDescent="0.2">
      <c r="A6" s="263"/>
      <c r="C6" s="240" t="s">
        <v>1</v>
      </c>
      <c r="D6" s="240" t="s">
        <v>153</v>
      </c>
      <c r="E6" s="240" t="s">
        <v>78</v>
      </c>
      <c r="F6" s="240" t="s">
        <v>23</v>
      </c>
      <c r="G6" s="240" t="s">
        <v>192</v>
      </c>
      <c r="H6" s="270" t="s">
        <v>183</v>
      </c>
      <c r="I6" s="240" t="s">
        <v>93</v>
      </c>
      <c r="J6" s="240" t="s">
        <v>2</v>
      </c>
      <c r="K6" s="240" t="s">
        <v>182</v>
      </c>
      <c r="L6" s="270" t="s">
        <v>141</v>
      </c>
      <c r="M6" s="270" t="s">
        <v>142</v>
      </c>
      <c r="N6" s="240" t="s">
        <v>3</v>
      </c>
      <c r="O6" s="21"/>
      <c r="P6" s="270" t="s">
        <v>184</v>
      </c>
      <c r="Q6" s="270" t="s">
        <v>185</v>
      </c>
      <c r="R6" s="270" t="s">
        <v>259</v>
      </c>
      <c r="S6" s="270" t="s">
        <v>186</v>
      </c>
      <c r="T6" s="93"/>
    </row>
    <row r="7" spans="1:20" ht="17.45" customHeight="1" x14ac:dyDescent="0.2">
      <c r="A7" s="114" t="s">
        <v>163</v>
      </c>
      <c r="C7" s="240"/>
      <c r="D7" s="240"/>
      <c r="E7" s="240"/>
      <c r="F7" s="240"/>
      <c r="G7" s="240"/>
      <c r="H7" s="270"/>
      <c r="I7" s="240"/>
      <c r="J7" s="240"/>
      <c r="K7" s="272"/>
      <c r="L7" s="270"/>
      <c r="M7" s="270"/>
      <c r="N7" s="240"/>
      <c r="O7" s="21"/>
      <c r="P7" s="271"/>
      <c r="Q7" s="271"/>
      <c r="R7" s="271"/>
      <c r="S7" s="271"/>
      <c r="T7" s="93"/>
    </row>
    <row r="8" spans="1:20" ht="17.45" customHeight="1" x14ac:dyDescent="0.2">
      <c r="A8" s="114" t="s">
        <v>166</v>
      </c>
      <c r="C8" s="132" t="s">
        <v>139</v>
      </c>
      <c r="D8" s="133"/>
      <c r="E8" s="133"/>
      <c r="F8" s="133"/>
      <c r="G8" s="133"/>
      <c r="H8" s="138"/>
      <c r="I8" s="138"/>
      <c r="J8" s="138"/>
      <c r="K8" s="138"/>
      <c r="L8" s="140"/>
      <c r="M8" s="140"/>
      <c r="N8" s="138"/>
      <c r="O8" s="50"/>
      <c r="P8" s="136"/>
      <c r="Q8" s="136"/>
      <c r="R8" s="136"/>
      <c r="S8" s="136"/>
      <c r="T8" s="66"/>
    </row>
    <row r="9" spans="1:20" ht="17.45" customHeight="1" x14ac:dyDescent="0.2">
      <c r="A9" s="114" t="s">
        <v>205</v>
      </c>
      <c r="C9" s="132"/>
      <c r="D9" s="133"/>
      <c r="E9" s="134" t="s">
        <v>196</v>
      </c>
      <c r="F9" s="133"/>
      <c r="G9" s="133"/>
      <c r="H9" s="141">
        <f>SUMIF($G$17:$G$516,LISTA!$B$21,H$17:H$516)</f>
        <v>0</v>
      </c>
      <c r="I9" s="141"/>
      <c r="J9" s="141">
        <f>SUMIF($G$17:$G$516,LISTA!$B$21,J$17:J$516)+SUMIF($G$17:$G$516,LISTA!$B$22,J$17:J$516)</f>
        <v>0</v>
      </c>
      <c r="K9" s="141">
        <f>SUMIF($G$17:$G$516,LISTA!$B$21,K$17:K$516)+SUMIF($G$17:$G$516,LISTA!$B$22,K$17:K$516)</f>
        <v>0</v>
      </c>
      <c r="L9" s="141">
        <f>SUMIF($G$17:$G$516,LISTA!$B$21,L$17:L$516)+SUMIF($G$17:$G$516,LISTA!$B$22,L$17:L$516)</f>
        <v>0</v>
      </c>
      <c r="M9" s="141">
        <f>SUMIF($G$17:$G$516,LISTA!$B$21,M$17:M$516)+SUMIF($G$17:$G$516,LISTA!$B$22,M$17:M$516)</f>
        <v>0</v>
      </c>
      <c r="N9" s="141">
        <f>H9+J9+K9-L9-M9</f>
        <v>0</v>
      </c>
      <c r="O9" s="50"/>
      <c r="P9" s="141">
        <f>SUMIF($G$17:$G$516,LISTA!$B$21,P$17:P$516)+SUMIF($G$17:$G$516,LISTA!$B$22,P$17:P$516)</f>
        <v>0</v>
      </c>
      <c r="Q9" s="141">
        <f>SUMIF($G$17:$G$516,LISTA!$B$21,Q$17:Q$516)+SUMIF($G$17:$G$516,LISTA!$B$22,Q$17:Q$516)</f>
        <v>0</v>
      </c>
      <c r="R9" s="141">
        <f>SUMIF($G$17:$G$516,LISTA!$B$21,R$17:R$516)+SUMIF($G$17:$G$516,LISTA!$B$22,R$17:R$516)</f>
        <v>0</v>
      </c>
      <c r="S9" s="141">
        <f>SUMIF($G$17:$G$516,LISTA!$B$21,S$17:S$516)+SUMIF($G$17:$G$516,LISTA!$B$22,S$17:S$516)</f>
        <v>0</v>
      </c>
      <c r="T9" s="66"/>
    </row>
    <row r="10" spans="1:20" ht="17.45" customHeight="1" x14ac:dyDescent="0.2">
      <c r="A10" s="114" t="s">
        <v>206</v>
      </c>
      <c r="C10" s="132"/>
      <c r="D10" s="133"/>
      <c r="E10" s="134" t="s">
        <v>197</v>
      </c>
      <c r="F10" s="133"/>
      <c r="G10" s="133"/>
      <c r="H10" s="141">
        <f>SUMIF($G$17:$G$516,LISTA!$B$23,H$17:H$516)</f>
        <v>0</v>
      </c>
      <c r="I10" s="141"/>
      <c r="J10" s="141">
        <f>SUMIF($G$17:$G$516,LISTA!$B$23,J$17:J$516)+SUMIF($G$17:$G$516,LISTA!$B$24,J$17:J$516)</f>
        <v>0</v>
      </c>
      <c r="K10" s="141">
        <f>SUMIF($G$17:$G$516,LISTA!$B$23,K$17:K$516)+SUMIF($G$17:$G$516,LISTA!$B$24,K$17:K$516)</f>
        <v>0</v>
      </c>
      <c r="L10" s="141">
        <f>SUMIF($G$17:$G$516,LISTA!$B$23,L$17:L$516)+SUMIF($G$17:$G$516,LISTA!$B$24,L$17:L$516)</f>
        <v>0</v>
      </c>
      <c r="M10" s="141">
        <f>SUMIF($G$17:$G$516,LISTA!$B$23,M$17:M$516)+SUMIF($G$17:$G$516,LISTA!$B$24,M$17:M$516)</f>
        <v>0</v>
      </c>
      <c r="N10" s="141">
        <f>H10+J10+K10-L10-M10</f>
        <v>0</v>
      </c>
      <c r="O10" s="50"/>
      <c r="P10" s="141">
        <f>SUMIF($G$17:$G$516,LISTA!$B$23,P$17:P$516)+SUMIF($G$17:$G$516,LISTA!$B$24,P$17:P$516)</f>
        <v>0</v>
      </c>
      <c r="Q10" s="141">
        <f>SUMIF($G$17:$G$516,LISTA!$B$23,Q$17:Q$516)+SUMIF($G$17:$G$516,LISTA!$B$24,Q$17:Q$516)</f>
        <v>0</v>
      </c>
      <c r="R10" s="141">
        <f>SUMIF($G$17:$G$516,LISTA!$B$23,R$17:R$516)+SUMIF($G$17:$G$516,LISTA!$B$24,R$17:R$516)</f>
        <v>0</v>
      </c>
      <c r="S10" s="141">
        <f>SUMIF($G$17:$G$516,LISTA!$B$23,S$17:S$516)+SUMIF($G$17:$G$516,LISTA!$B$24,S$17:S$516)</f>
        <v>0</v>
      </c>
      <c r="T10" s="66"/>
    </row>
    <row r="11" spans="1:20" ht="17.45" customHeight="1" x14ac:dyDescent="0.2">
      <c r="A11" s="114" t="s">
        <v>137</v>
      </c>
      <c r="C11" s="132"/>
      <c r="D11" s="135" t="s">
        <v>193</v>
      </c>
      <c r="E11" s="135"/>
      <c r="F11" s="135"/>
      <c r="G11" s="135"/>
      <c r="H11" s="142">
        <f>IF(DATOS!$H$18=DATOS!$I$1,SUM(H9:H10),0)</f>
        <v>0</v>
      </c>
      <c r="I11" s="142"/>
      <c r="J11" s="142">
        <f>IF(DATOS!$H$18=DATOS!$I$1,SUM(J9:J10),0)</f>
        <v>0</v>
      </c>
      <c r="K11" s="142">
        <f>IF(DATOS!$H$18=DATOS!$I$1,SUM(K9:K10),0)</f>
        <v>0</v>
      </c>
      <c r="L11" s="142">
        <f>IF(DATOS!$H$18=DATOS!$I$1,SUM(L9:L10),0)</f>
        <v>0</v>
      </c>
      <c r="M11" s="142">
        <f>IF(DATOS!$H$18=DATOS!$I$1,SUM(M9:M10),0)</f>
        <v>0</v>
      </c>
      <c r="N11" s="142">
        <f>IF(DATOS!$H$18=DATOS!$I$1,SUM(N9:N10),0)</f>
        <v>0</v>
      </c>
      <c r="O11" s="50"/>
      <c r="P11" s="142">
        <f>IF(DATOS!$H$18=DATOS!$I$1,SUM(P9:P10),0)</f>
        <v>0</v>
      </c>
      <c r="Q11" s="142">
        <f>IF(DATOS!$H$18=DATOS!$I$1,SUM(Q9:Q10),0)</f>
        <v>0</v>
      </c>
      <c r="R11" s="142">
        <f>IF(DATOS!R17=DATOS!S1,SUM(R9:R10),0)</f>
        <v>0</v>
      </c>
      <c r="S11" s="142">
        <f>IF(DATOS!$H$18=DATOS!$I$1,SUM(S9:S10),0)</f>
        <v>0</v>
      </c>
      <c r="T11" s="50"/>
    </row>
    <row r="12" spans="1:20" ht="17.45" customHeight="1" x14ac:dyDescent="0.2">
      <c r="A12" s="114" t="s">
        <v>164</v>
      </c>
      <c r="C12" s="132"/>
      <c r="D12" s="136"/>
      <c r="E12" s="134" t="s">
        <v>194</v>
      </c>
      <c r="F12" s="136"/>
      <c r="G12" s="136"/>
      <c r="H12" s="141">
        <f>'EG-MAY'!H12+'EG-JUN'!H9</f>
        <v>0</v>
      </c>
      <c r="I12" s="141"/>
      <c r="J12" s="141">
        <f>'EG-MAY'!J12+'EG-JUN'!J9</f>
        <v>0</v>
      </c>
      <c r="K12" s="141">
        <f>'EG-MAY'!K12+'EG-JUN'!K9</f>
        <v>0</v>
      </c>
      <c r="L12" s="141">
        <f>'EG-MAY'!L12+'EG-JUN'!L9</f>
        <v>0</v>
      </c>
      <c r="M12" s="141">
        <f>'EG-MAY'!M12+'EG-JUN'!M9</f>
        <v>0</v>
      </c>
      <c r="N12" s="141">
        <f>H12+J12+K12-L12-M12</f>
        <v>0</v>
      </c>
      <c r="O12" s="50"/>
      <c r="P12" s="141">
        <f>'EG-MAY'!P12+'EG-JUN'!P9</f>
        <v>0</v>
      </c>
      <c r="Q12" s="141">
        <f>'EG-MAY'!Q12+'EG-JUN'!Q9</f>
        <v>0</v>
      </c>
      <c r="R12" s="141">
        <f>'EG-MAY'!R12+'EG-JUN'!R9</f>
        <v>0</v>
      </c>
      <c r="S12" s="141">
        <f>'EG-MAY'!S12+'EG-JUN'!S9</f>
        <v>0</v>
      </c>
      <c r="T12" s="50"/>
    </row>
    <row r="13" spans="1:20" ht="17.45" customHeight="1" x14ac:dyDescent="0.2">
      <c r="A13" s="114" t="s">
        <v>165</v>
      </c>
      <c r="C13" s="137"/>
      <c r="D13" s="136"/>
      <c r="E13" s="134" t="s">
        <v>195</v>
      </c>
      <c r="F13" s="136"/>
      <c r="G13" s="136"/>
      <c r="H13" s="141">
        <f>'EG-MAY'!H13+'EG-JUN'!H10</f>
        <v>0</v>
      </c>
      <c r="I13" s="141"/>
      <c r="J13" s="141">
        <f>'EG-MAY'!J13+'EG-JUN'!J10</f>
        <v>0</v>
      </c>
      <c r="K13" s="141">
        <f>'EG-MAY'!K13+'EG-JUN'!K10</f>
        <v>0</v>
      </c>
      <c r="L13" s="141">
        <f>'EG-MAY'!L13+'EG-JUN'!L10</f>
        <v>0</v>
      </c>
      <c r="M13" s="141">
        <f>'EG-MAY'!M13+'EG-JUN'!M10</f>
        <v>0</v>
      </c>
      <c r="N13" s="141">
        <f>H13+J13+K13-L13-M13</f>
        <v>0</v>
      </c>
      <c r="O13" s="50"/>
      <c r="P13" s="141">
        <f>'EG-MAY'!P13+'EG-JUN'!P10</f>
        <v>0</v>
      </c>
      <c r="Q13" s="141">
        <f>'EG-MAY'!Q13+'EG-JUN'!Q10</f>
        <v>0</v>
      </c>
      <c r="R13" s="141">
        <f>'EG-MAY'!R13+'EG-JUN'!R10</f>
        <v>0</v>
      </c>
      <c r="S13" s="141">
        <f>'EG-MAY'!S13+'EG-JUN'!S10</f>
        <v>0</v>
      </c>
      <c r="T13" s="50">
        <f>SUM(T17:T516)</f>
        <v>0</v>
      </c>
    </row>
    <row r="14" spans="1:20" ht="17.45" customHeight="1" thickBot="1" x14ac:dyDescent="0.25">
      <c r="A14" s="114" t="s">
        <v>160</v>
      </c>
      <c r="C14" s="137"/>
      <c r="D14" s="135" t="s">
        <v>190</v>
      </c>
      <c r="E14" s="135"/>
      <c r="F14" s="135"/>
      <c r="G14" s="135"/>
      <c r="H14" s="143">
        <f>SUM(H12:H13)</f>
        <v>0</v>
      </c>
      <c r="I14" s="143"/>
      <c r="J14" s="143">
        <f t="shared" ref="J14:N14" si="0">SUM(J12:J13)</f>
        <v>0</v>
      </c>
      <c r="K14" s="143">
        <f t="shared" si="0"/>
        <v>0</v>
      </c>
      <c r="L14" s="143">
        <f t="shared" si="0"/>
        <v>0</v>
      </c>
      <c r="M14" s="143">
        <f t="shared" si="0"/>
        <v>0</v>
      </c>
      <c r="N14" s="143">
        <f t="shared" si="0"/>
        <v>0</v>
      </c>
      <c r="O14" s="50"/>
      <c r="P14" s="143">
        <f t="shared" ref="P14:S14" si="1">SUM(P12:P13)</f>
        <v>0</v>
      </c>
      <c r="Q14" s="143">
        <f t="shared" si="1"/>
        <v>0</v>
      </c>
      <c r="R14" s="143">
        <f t="shared" si="1"/>
        <v>0</v>
      </c>
      <c r="S14" s="143">
        <f t="shared" si="1"/>
        <v>0</v>
      </c>
      <c r="T14" s="67">
        <f>SUM(T11:T13)</f>
        <v>0</v>
      </c>
    </row>
    <row r="15" spans="1:20" ht="17.45" customHeight="1" thickTop="1" x14ac:dyDescent="0.2">
      <c r="A15" s="258" t="s">
        <v>250</v>
      </c>
      <c r="C15" s="137"/>
      <c r="D15" s="133"/>
      <c r="E15" s="133"/>
      <c r="F15" s="133"/>
      <c r="G15" s="133"/>
      <c r="H15" s="138"/>
      <c r="I15" s="138"/>
      <c r="J15" s="138"/>
      <c r="K15" s="138"/>
      <c r="L15" s="140"/>
      <c r="M15" s="140"/>
      <c r="N15" s="138"/>
      <c r="O15" s="50"/>
      <c r="P15" s="136"/>
      <c r="Q15" s="136"/>
      <c r="R15" s="136"/>
      <c r="S15" s="136"/>
      <c r="T15" s="66"/>
    </row>
    <row r="16" spans="1:20" ht="17.45" customHeight="1" x14ac:dyDescent="0.2">
      <c r="A16" s="259"/>
      <c r="C16" s="118" t="s">
        <v>140</v>
      </c>
      <c r="D16" s="119"/>
      <c r="E16" s="119"/>
      <c r="F16" s="119"/>
      <c r="G16" s="119"/>
      <c r="H16" s="106"/>
      <c r="I16" s="106"/>
      <c r="J16" s="120"/>
      <c r="K16" s="120"/>
      <c r="L16" s="121"/>
      <c r="M16" s="121"/>
      <c r="N16" s="120"/>
      <c r="O16" s="75"/>
      <c r="P16" s="121"/>
      <c r="Q16" s="121"/>
      <c r="R16" s="121"/>
      <c r="S16" s="121"/>
      <c r="T16" s="66"/>
    </row>
    <row r="17" spans="1:20" ht="17.45" customHeight="1" x14ac:dyDescent="0.25">
      <c r="A17" s="113"/>
      <c r="C17" s="164" t="str">
        <f>'ING-JUN'!L4</f>
        <v>JUNIO 2020</v>
      </c>
      <c r="D17" s="146" t="s">
        <v>119</v>
      </c>
      <c r="E17" s="146"/>
      <c r="F17" s="146"/>
      <c r="G17" s="162">
        <v>1</v>
      </c>
      <c r="H17" s="160">
        <f>'INVERSIONES EMPR PROF'!AK279</f>
        <v>0</v>
      </c>
      <c r="I17" s="163" t="s">
        <v>157</v>
      </c>
      <c r="J17" s="160"/>
      <c r="K17" s="160"/>
      <c r="L17" s="160"/>
      <c r="M17" s="160"/>
      <c r="N17" s="160">
        <f>IF(H17&amp;J17&amp;K17&amp;L17&amp;M17="","",H17+J17+K17-L17-M17)</f>
        <v>0</v>
      </c>
      <c r="O17" s="21"/>
      <c r="P17" s="160" t="str">
        <f>IF($I17="E",H17,"")</f>
        <v/>
      </c>
      <c r="Q17" s="160"/>
      <c r="R17" s="160"/>
      <c r="S17" s="160"/>
      <c r="T17" s="50"/>
    </row>
    <row r="18" spans="1:20" ht="17.45" customHeight="1" x14ac:dyDescent="0.25">
      <c r="A18" s="110"/>
      <c r="C18" s="164" t="str">
        <f>C17</f>
        <v>JUNIO 2020</v>
      </c>
      <c r="D18" s="146" t="s">
        <v>119</v>
      </c>
      <c r="E18" s="146"/>
      <c r="F18" s="146"/>
      <c r="G18" s="162">
        <v>2</v>
      </c>
      <c r="H18" s="160">
        <f>'INVERSIONES ARRENDAMIENTO'!AK279</f>
        <v>0</v>
      </c>
      <c r="I18" s="163" t="s">
        <v>157</v>
      </c>
      <c r="J18" s="160"/>
      <c r="K18" s="160"/>
      <c r="L18" s="160"/>
      <c r="M18" s="160"/>
      <c r="N18" s="160">
        <f>IF(H18&amp;J18&amp;K18&amp;L18&amp;M18="","",H18+J18+K18-L18-M18)</f>
        <v>0</v>
      </c>
      <c r="O18" s="21"/>
      <c r="P18" s="160" t="str">
        <f t="shared" ref="P18:P81" si="2">IF($I18="E",H18,"")</f>
        <v/>
      </c>
      <c r="Q18" s="160" t="str">
        <f>IF($I18=0%,H18,"")</f>
        <v/>
      </c>
      <c r="R18" s="160" t="str">
        <f>IF(OR($I18=8%,$I18=11%),$J18/$I18,"")</f>
        <v/>
      </c>
      <c r="S18" s="160" t="str">
        <f>IF(OR($I18=15%,$I18=16%),$J18/$I18,"")</f>
        <v/>
      </c>
      <c r="T18" s="50" t="str">
        <f>IF($F18="","",IF(ISERROR(VLOOKUP(F18,PROVEEDORES!$D$8:$I$507,5,0)),1,VLOOKUP($F18,PROVEEDORES!$D$8:$I$507,5,0)))</f>
        <v/>
      </c>
    </row>
    <row r="19" spans="1:20" ht="17.45" customHeight="1" x14ac:dyDescent="0.25">
      <c r="A19" s="110"/>
      <c r="C19" s="164" t="str">
        <f>C18</f>
        <v>JUNIO 2020</v>
      </c>
      <c r="D19" s="165" t="s">
        <v>177</v>
      </c>
      <c r="E19" s="146"/>
      <c r="F19" s="146"/>
      <c r="G19" s="162">
        <v>2</v>
      </c>
      <c r="H19" s="160">
        <f>IF(DATOS!E16=1,'ING-JUN'!H10*0.35,0)</f>
        <v>0</v>
      </c>
      <c r="I19" s="163" t="s">
        <v>157</v>
      </c>
      <c r="J19" s="160"/>
      <c r="K19" s="160"/>
      <c r="L19" s="160"/>
      <c r="M19" s="160"/>
      <c r="N19" s="160">
        <f t="shared" ref="N19" si="3">IF(H19&amp;J19&amp;K19&amp;L19&amp;M19="","",H19+J19+K19-L19-M19)</f>
        <v>0</v>
      </c>
      <c r="O19" s="21"/>
      <c r="P19" s="160" t="str">
        <f t="shared" si="2"/>
        <v/>
      </c>
      <c r="Q19" s="160" t="str">
        <f t="shared" ref="Q19:Q82" si="4">IF($I19=0%,H19,"")</f>
        <v/>
      </c>
      <c r="R19" s="160" t="str">
        <f t="shared" ref="R19:R82" si="5">IF(OR($I19=8%,$I19=11%),$J19/$I19,"")</f>
        <v/>
      </c>
      <c r="S19" s="160" t="str">
        <f t="shared" ref="S19:S82" si="6">IF(OR($I19=15%,$I19=16%),$J19/$I19,"")</f>
        <v/>
      </c>
      <c r="T19" s="50" t="str">
        <f>IF($F19="","",IF(ISERROR(VLOOKUP(F19,PROVEEDORES!$D$8:$I$507,5,0)),1,VLOOKUP($F19,PROVEEDORES!$D$8:$I$507,5,0)))</f>
        <v/>
      </c>
    </row>
    <row r="20" spans="1:20" ht="17.45" customHeight="1" x14ac:dyDescent="0.25">
      <c r="A20" s="110"/>
      <c r="C20" s="193"/>
      <c r="D20" s="189"/>
      <c r="E20" s="178"/>
      <c r="F20" s="178"/>
      <c r="G20" s="190">
        <f>DATOS!$E$13</f>
        <v>1</v>
      </c>
      <c r="H20" s="178"/>
      <c r="I20" s="191"/>
      <c r="J20" s="178"/>
      <c r="K20" s="178"/>
      <c r="L20" s="178"/>
      <c r="M20" s="178"/>
      <c r="N20" s="160" t="str">
        <f t="shared" ref="N20:N81" si="7">IF(H20&amp;J20&amp;K20&amp;L20&amp;M20="","",H20+J20+K20-L20-M20)</f>
        <v/>
      </c>
      <c r="O20" s="21"/>
      <c r="P20" s="160" t="str">
        <f t="shared" si="2"/>
        <v/>
      </c>
      <c r="Q20" s="160">
        <f t="shared" si="4"/>
        <v>0</v>
      </c>
      <c r="R20" s="160" t="str">
        <f t="shared" si="5"/>
        <v/>
      </c>
      <c r="S20" s="160" t="str">
        <f t="shared" si="6"/>
        <v/>
      </c>
      <c r="T20" s="50" t="str">
        <f>IF($F20="","",IF(ISERROR(VLOOKUP(F20,PROVEEDORES!$D$8:$I$507,5,0)),1,VLOOKUP($F20,PROVEEDORES!$D$8:$I$507,5,0)))</f>
        <v/>
      </c>
    </row>
    <row r="21" spans="1:20" ht="17.45" customHeight="1" x14ac:dyDescent="0.25">
      <c r="A21" s="110"/>
      <c r="C21" s="193"/>
      <c r="D21" s="189"/>
      <c r="E21" s="178"/>
      <c r="F21" s="178"/>
      <c r="G21" s="190">
        <f>DATOS!$E$13</f>
        <v>1</v>
      </c>
      <c r="H21" s="178"/>
      <c r="I21" s="191"/>
      <c r="J21" s="178"/>
      <c r="K21" s="178"/>
      <c r="L21" s="178"/>
      <c r="M21" s="178"/>
      <c r="N21" s="160" t="str">
        <f t="shared" si="7"/>
        <v/>
      </c>
      <c r="O21" s="21"/>
      <c r="P21" s="160" t="str">
        <f t="shared" si="2"/>
        <v/>
      </c>
      <c r="Q21" s="160">
        <f t="shared" si="4"/>
        <v>0</v>
      </c>
      <c r="R21" s="160" t="str">
        <f t="shared" si="5"/>
        <v/>
      </c>
      <c r="S21" s="160" t="str">
        <f t="shared" si="6"/>
        <v/>
      </c>
      <c r="T21" s="50" t="str">
        <f>IF($F21="","",IF(ISERROR(VLOOKUP(F21,PROVEEDORES!$D$8:$I$507,5,0)),1,VLOOKUP($F21,PROVEEDORES!$D$8:$I$507,5,0)))</f>
        <v/>
      </c>
    </row>
    <row r="22" spans="1:20" ht="17.45" customHeight="1" x14ac:dyDescent="0.25">
      <c r="A22" s="110"/>
      <c r="C22" s="193"/>
      <c r="D22" s="189"/>
      <c r="E22" s="178"/>
      <c r="F22" s="178"/>
      <c r="G22" s="190">
        <f>DATOS!$E$13</f>
        <v>1</v>
      </c>
      <c r="H22" s="178"/>
      <c r="I22" s="191"/>
      <c r="J22" s="178"/>
      <c r="K22" s="178"/>
      <c r="L22" s="178"/>
      <c r="M22" s="178"/>
      <c r="N22" s="160" t="str">
        <f t="shared" si="7"/>
        <v/>
      </c>
      <c r="O22" s="21"/>
      <c r="P22" s="160" t="str">
        <f t="shared" si="2"/>
        <v/>
      </c>
      <c r="Q22" s="160">
        <f t="shared" si="4"/>
        <v>0</v>
      </c>
      <c r="R22" s="160" t="str">
        <f t="shared" si="5"/>
        <v/>
      </c>
      <c r="S22" s="160" t="str">
        <f t="shared" si="6"/>
        <v/>
      </c>
      <c r="T22" s="50" t="str">
        <f>IF($F22="","",IF(ISERROR(VLOOKUP(F22,PROVEEDORES!$D$8:$I$507,5,0)),1,VLOOKUP($F22,PROVEEDORES!$D$8:$I$507,5,0)))</f>
        <v/>
      </c>
    </row>
    <row r="23" spans="1:20" ht="17.45" customHeight="1" x14ac:dyDescent="0.25">
      <c r="A23" s="110"/>
      <c r="C23" s="193"/>
      <c r="D23" s="189"/>
      <c r="E23" s="178"/>
      <c r="F23" s="178"/>
      <c r="G23" s="190">
        <f>DATOS!$E$13</f>
        <v>1</v>
      </c>
      <c r="H23" s="178"/>
      <c r="I23" s="191"/>
      <c r="J23" s="178"/>
      <c r="K23" s="178"/>
      <c r="L23" s="178"/>
      <c r="M23" s="178"/>
      <c r="N23" s="160" t="str">
        <f t="shared" si="7"/>
        <v/>
      </c>
      <c r="O23" s="21"/>
      <c r="P23" s="160" t="str">
        <f t="shared" si="2"/>
        <v/>
      </c>
      <c r="Q23" s="160">
        <f t="shared" si="4"/>
        <v>0</v>
      </c>
      <c r="R23" s="160" t="str">
        <f t="shared" si="5"/>
        <v/>
      </c>
      <c r="S23" s="160" t="str">
        <f t="shared" si="6"/>
        <v/>
      </c>
      <c r="T23" s="50" t="str">
        <f>IF($F23="","",IF(ISERROR(VLOOKUP(F23,PROVEEDORES!$D$8:$I$507,5,0)),1,VLOOKUP($F23,PROVEEDORES!$D$8:$I$507,5,0)))</f>
        <v/>
      </c>
    </row>
    <row r="24" spans="1:20" ht="17.45" customHeight="1" x14ac:dyDescent="0.25">
      <c r="A24" s="110"/>
      <c r="C24" s="193"/>
      <c r="D24" s="189"/>
      <c r="E24" s="178"/>
      <c r="F24" s="178"/>
      <c r="G24" s="190">
        <f>DATOS!$E$13</f>
        <v>1</v>
      </c>
      <c r="H24" s="178"/>
      <c r="I24" s="191"/>
      <c r="J24" s="178"/>
      <c r="K24" s="178"/>
      <c r="L24" s="178"/>
      <c r="M24" s="178"/>
      <c r="N24" s="160" t="str">
        <f t="shared" si="7"/>
        <v/>
      </c>
      <c r="O24" s="21"/>
      <c r="P24" s="160" t="str">
        <f t="shared" si="2"/>
        <v/>
      </c>
      <c r="Q24" s="160">
        <f t="shared" si="4"/>
        <v>0</v>
      </c>
      <c r="R24" s="160" t="str">
        <f t="shared" si="5"/>
        <v/>
      </c>
      <c r="S24" s="160" t="str">
        <f t="shared" si="6"/>
        <v/>
      </c>
      <c r="T24" s="50" t="str">
        <f>IF($F24="","",IF(ISERROR(VLOOKUP(F24,PROVEEDORES!$D$8:$I$507,5,0)),1,VLOOKUP($F24,PROVEEDORES!$D$8:$I$507,5,0)))</f>
        <v/>
      </c>
    </row>
    <row r="25" spans="1:20" ht="17.45" customHeight="1" x14ac:dyDescent="0.25">
      <c r="A25" s="110"/>
      <c r="C25" s="193"/>
      <c r="D25" s="189"/>
      <c r="E25" s="178"/>
      <c r="F25" s="178"/>
      <c r="G25" s="190">
        <f>DATOS!$E$13</f>
        <v>1</v>
      </c>
      <c r="H25" s="178"/>
      <c r="I25" s="191"/>
      <c r="J25" s="178"/>
      <c r="K25" s="178"/>
      <c r="L25" s="178"/>
      <c r="M25" s="178"/>
      <c r="N25" s="160" t="str">
        <f t="shared" si="7"/>
        <v/>
      </c>
      <c r="O25" s="21"/>
      <c r="P25" s="160" t="str">
        <f t="shared" si="2"/>
        <v/>
      </c>
      <c r="Q25" s="160">
        <f t="shared" si="4"/>
        <v>0</v>
      </c>
      <c r="R25" s="160" t="str">
        <f t="shared" si="5"/>
        <v/>
      </c>
      <c r="S25" s="160" t="str">
        <f t="shared" si="6"/>
        <v/>
      </c>
      <c r="T25" s="50" t="str">
        <f>IF($F25="","",IF(ISERROR(VLOOKUP(F25,PROVEEDORES!$D$8:$I$507,5,0)),1,VLOOKUP($F25,PROVEEDORES!$D$8:$I$507,5,0)))</f>
        <v/>
      </c>
    </row>
    <row r="26" spans="1:20" ht="17.45" customHeight="1" x14ac:dyDescent="0.25">
      <c r="A26" s="110"/>
      <c r="C26" s="193"/>
      <c r="D26" s="189"/>
      <c r="E26" s="178"/>
      <c r="F26" s="178"/>
      <c r="G26" s="190">
        <f>DATOS!$E$13</f>
        <v>1</v>
      </c>
      <c r="H26" s="178"/>
      <c r="I26" s="191"/>
      <c r="J26" s="178"/>
      <c r="K26" s="178"/>
      <c r="L26" s="178"/>
      <c r="M26" s="178"/>
      <c r="N26" s="160" t="str">
        <f t="shared" si="7"/>
        <v/>
      </c>
      <c r="O26" s="21"/>
      <c r="P26" s="160" t="str">
        <f t="shared" si="2"/>
        <v/>
      </c>
      <c r="Q26" s="160">
        <f t="shared" si="4"/>
        <v>0</v>
      </c>
      <c r="R26" s="160" t="str">
        <f t="shared" si="5"/>
        <v/>
      </c>
      <c r="S26" s="160" t="str">
        <f t="shared" si="6"/>
        <v/>
      </c>
      <c r="T26" s="50" t="str">
        <f>IF($F26="","",IF(ISERROR(VLOOKUP(F26,PROVEEDORES!$D$8:$I$507,5,0)),1,VLOOKUP($F26,PROVEEDORES!$D$8:$I$507,5,0)))</f>
        <v/>
      </c>
    </row>
    <row r="27" spans="1:20" ht="17.45" customHeight="1" x14ac:dyDescent="0.25">
      <c r="A27" s="110"/>
      <c r="C27" s="193"/>
      <c r="D27" s="189"/>
      <c r="E27" s="178"/>
      <c r="F27" s="178"/>
      <c r="G27" s="190">
        <f>DATOS!$E$13</f>
        <v>1</v>
      </c>
      <c r="H27" s="178"/>
      <c r="I27" s="191"/>
      <c r="J27" s="178"/>
      <c r="K27" s="178"/>
      <c r="L27" s="178"/>
      <c r="M27" s="178"/>
      <c r="N27" s="160" t="str">
        <f t="shared" si="7"/>
        <v/>
      </c>
      <c r="O27" s="21"/>
      <c r="P27" s="160" t="str">
        <f t="shared" si="2"/>
        <v/>
      </c>
      <c r="Q27" s="160">
        <f t="shared" si="4"/>
        <v>0</v>
      </c>
      <c r="R27" s="160" t="str">
        <f t="shared" si="5"/>
        <v/>
      </c>
      <c r="S27" s="160" t="str">
        <f t="shared" si="6"/>
        <v/>
      </c>
      <c r="T27" s="50" t="str">
        <f>IF($F27="","",IF(ISERROR(VLOOKUP(F27,PROVEEDORES!$D$8:$I$507,5,0)),1,VLOOKUP($F27,PROVEEDORES!$D$8:$I$507,5,0)))</f>
        <v/>
      </c>
    </row>
    <row r="28" spans="1:20" ht="17.45" customHeight="1" x14ac:dyDescent="0.25">
      <c r="A28" s="111"/>
      <c r="C28" s="193"/>
      <c r="D28" s="189"/>
      <c r="E28" s="178"/>
      <c r="F28" s="178"/>
      <c r="G28" s="190">
        <f>DATOS!$E$13</f>
        <v>1</v>
      </c>
      <c r="H28" s="178"/>
      <c r="I28" s="191"/>
      <c r="J28" s="178"/>
      <c r="K28" s="178"/>
      <c r="L28" s="178"/>
      <c r="M28" s="178"/>
      <c r="N28" s="160" t="str">
        <f t="shared" si="7"/>
        <v/>
      </c>
      <c r="O28" s="21"/>
      <c r="P28" s="160" t="str">
        <f t="shared" si="2"/>
        <v/>
      </c>
      <c r="Q28" s="160">
        <f t="shared" si="4"/>
        <v>0</v>
      </c>
      <c r="R28" s="160" t="str">
        <f t="shared" si="5"/>
        <v/>
      </c>
      <c r="S28" s="160" t="str">
        <f t="shared" si="6"/>
        <v/>
      </c>
      <c r="T28" s="50" t="str">
        <f>IF($F28="","",IF(ISERROR(VLOOKUP(F28,PROVEEDORES!$D$8:$I$507,5,0)),1,VLOOKUP($F28,PROVEEDORES!$D$8:$I$507,5,0)))</f>
        <v/>
      </c>
    </row>
    <row r="29" spans="1:20" ht="17.45" customHeight="1" x14ac:dyDescent="0.25">
      <c r="A29" s="111"/>
      <c r="C29" s="193"/>
      <c r="D29" s="189"/>
      <c r="E29" s="178"/>
      <c r="F29" s="178"/>
      <c r="G29" s="190">
        <f>DATOS!$E$13</f>
        <v>1</v>
      </c>
      <c r="H29" s="178"/>
      <c r="I29" s="191"/>
      <c r="J29" s="178"/>
      <c r="K29" s="178"/>
      <c r="L29" s="178"/>
      <c r="M29" s="178"/>
      <c r="N29" s="160" t="str">
        <f t="shared" si="7"/>
        <v/>
      </c>
      <c r="O29" s="21"/>
      <c r="P29" s="160" t="str">
        <f t="shared" si="2"/>
        <v/>
      </c>
      <c r="Q29" s="160">
        <f t="shared" si="4"/>
        <v>0</v>
      </c>
      <c r="R29" s="160" t="str">
        <f t="shared" si="5"/>
        <v/>
      </c>
      <c r="S29" s="160" t="str">
        <f t="shared" si="6"/>
        <v/>
      </c>
      <c r="T29" s="50" t="str">
        <f>IF($F29="","",IF(ISERROR(VLOOKUP(F29,PROVEEDORES!$D$8:$I$507,5,0)),1,VLOOKUP($F29,PROVEEDORES!$D$8:$I$507,5,0)))</f>
        <v/>
      </c>
    </row>
    <row r="30" spans="1:20" ht="17.45" customHeight="1" x14ac:dyDescent="0.25">
      <c r="A30" s="111"/>
      <c r="C30" s="193"/>
      <c r="D30" s="189"/>
      <c r="E30" s="178"/>
      <c r="F30" s="178"/>
      <c r="G30" s="190">
        <f>DATOS!$E$13</f>
        <v>1</v>
      </c>
      <c r="H30" s="178"/>
      <c r="I30" s="191"/>
      <c r="J30" s="178"/>
      <c r="K30" s="178"/>
      <c r="L30" s="178"/>
      <c r="M30" s="178"/>
      <c r="N30" s="160" t="str">
        <f t="shared" si="7"/>
        <v/>
      </c>
      <c r="O30" s="21"/>
      <c r="P30" s="160" t="str">
        <f t="shared" si="2"/>
        <v/>
      </c>
      <c r="Q30" s="160">
        <f t="shared" si="4"/>
        <v>0</v>
      </c>
      <c r="R30" s="160" t="str">
        <f t="shared" si="5"/>
        <v/>
      </c>
      <c r="S30" s="160" t="str">
        <f t="shared" si="6"/>
        <v/>
      </c>
      <c r="T30" s="50" t="str">
        <f>IF($F30="","",IF(ISERROR(VLOOKUP(F30,PROVEEDORES!$D$8:$I$507,5,0)),1,VLOOKUP($F30,PROVEEDORES!$D$8:$I$507,5,0)))</f>
        <v/>
      </c>
    </row>
    <row r="31" spans="1:20" ht="17.45" customHeight="1" x14ac:dyDescent="0.25">
      <c r="A31" s="111"/>
      <c r="C31" s="193"/>
      <c r="D31" s="189"/>
      <c r="E31" s="178"/>
      <c r="F31" s="178"/>
      <c r="G31" s="190">
        <f>DATOS!$E$13</f>
        <v>1</v>
      </c>
      <c r="H31" s="178"/>
      <c r="I31" s="191"/>
      <c r="J31" s="178"/>
      <c r="K31" s="178"/>
      <c r="L31" s="178"/>
      <c r="M31" s="178"/>
      <c r="N31" s="160" t="str">
        <f t="shared" si="7"/>
        <v/>
      </c>
      <c r="O31" s="21"/>
      <c r="P31" s="160" t="str">
        <f t="shared" si="2"/>
        <v/>
      </c>
      <c r="Q31" s="160">
        <f t="shared" si="4"/>
        <v>0</v>
      </c>
      <c r="R31" s="160" t="str">
        <f t="shared" si="5"/>
        <v/>
      </c>
      <c r="S31" s="160" t="str">
        <f t="shared" si="6"/>
        <v/>
      </c>
      <c r="T31" s="50" t="str">
        <f>IF($F31="","",IF(ISERROR(VLOOKUP(F31,PROVEEDORES!$D$8:$I$507,5,0)),1,VLOOKUP($F31,PROVEEDORES!$D$8:$I$507,5,0)))</f>
        <v/>
      </c>
    </row>
    <row r="32" spans="1:20" ht="17.45" customHeight="1" x14ac:dyDescent="0.25">
      <c r="A32" s="111"/>
      <c r="C32" s="193"/>
      <c r="D32" s="189"/>
      <c r="E32" s="178"/>
      <c r="F32" s="178"/>
      <c r="G32" s="190">
        <f>DATOS!$E$13</f>
        <v>1</v>
      </c>
      <c r="H32" s="178"/>
      <c r="I32" s="191"/>
      <c r="J32" s="178"/>
      <c r="K32" s="178"/>
      <c r="L32" s="178"/>
      <c r="M32" s="178"/>
      <c r="N32" s="160" t="str">
        <f t="shared" si="7"/>
        <v/>
      </c>
      <c r="O32" s="21"/>
      <c r="P32" s="160" t="str">
        <f t="shared" si="2"/>
        <v/>
      </c>
      <c r="Q32" s="160">
        <f t="shared" si="4"/>
        <v>0</v>
      </c>
      <c r="R32" s="160" t="str">
        <f t="shared" si="5"/>
        <v/>
      </c>
      <c r="S32" s="160" t="str">
        <f t="shared" si="6"/>
        <v/>
      </c>
      <c r="T32" s="50" t="str">
        <f>IF($F32="","",IF(ISERROR(VLOOKUP(F32,PROVEEDORES!$D$8:$I$507,5,0)),1,VLOOKUP($F32,PROVEEDORES!$D$8:$I$507,5,0)))</f>
        <v/>
      </c>
    </row>
    <row r="33" spans="1:20" ht="17.45" customHeight="1" x14ac:dyDescent="0.25">
      <c r="A33" s="111"/>
      <c r="C33" s="193"/>
      <c r="D33" s="189"/>
      <c r="E33" s="178"/>
      <c r="F33" s="178"/>
      <c r="G33" s="190">
        <f>DATOS!$E$13</f>
        <v>1</v>
      </c>
      <c r="H33" s="178"/>
      <c r="I33" s="191"/>
      <c r="J33" s="178"/>
      <c r="K33" s="178"/>
      <c r="L33" s="178"/>
      <c r="M33" s="178"/>
      <c r="N33" s="160" t="str">
        <f t="shared" si="7"/>
        <v/>
      </c>
      <c r="O33" s="21"/>
      <c r="P33" s="160" t="str">
        <f t="shared" si="2"/>
        <v/>
      </c>
      <c r="Q33" s="160">
        <f t="shared" si="4"/>
        <v>0</v>
      </c>
      <c r="R33" s="160" t="str">
        <f t="shared" si="5"/>
        <v/>
      </c>
      <c r="S33" s="160" t="str">
        <f t="shared" si="6"/>
        <v/>
      </c>
      <c r="T33" s="50" t="str">
        <f>IF($F33="","",IF(ISERROR(VLOOKUP(F33,PROVEEDORES!$D$8:$I$507,5,0)),1,VLOOKUP($F33,PROVEEDORES!$D$8:$I$507,5,0)))</f>
        <v/>
      </c>
    </row>
    <row r="34" spans="1:20" ht="17.45" customHeight="1" x14ac:dyDescent="0.25">
      <c r="A34" s="111"/>
      <c r="C34" s="193"/>
      <c r="D34" s="189"/>
      <c r="E34" s="178"/>
      <c r="F34" s="178"/>
      <c r="G34" s="190">
        <f>DATOS!$E$13</f>
        <v>1</v>
      </c>
      <c r="H34" s="178"/>
      <c r="I34" s="191"/>
      <c r="J34" s="178"/>
      <c r="K34" s="178"/>
      <c r="L34" s="178"/>
      <c r="M34" s="178"/>
      <c r="N34" s="160" t="str">
        <f t="shared" si="7"/>
        <v/>
      </c>
      <c r="O34" s="21"/>
      <c r="P34" s="160" t="str">
        <f t="shared" si="2"/>
        <v/>
      </c>
      <c r="Q34" s="160">
        <f t="shared" si="4"/>
        <v>0</v>
      </c>
      <c r="R34" s="160" t="str">
        <f t="shared" si="5"/>
        <v/>
      </c>
      <c r="S34" s="160" t="str">
        <f t="shared" si="6"/>
        <v/>
      </c>
      <c r="T34" s="50" t="str">
        <f>IF($F34="","",IF(ISERROR(VLOOKUP(F34,PROVEEDORES!$D$8:$I$507,5,0)),1,VLOOKUP($F34,PROVEEDORES!$D$8:$I$507,5,0)))</f>
        <v/>
      </c>
    </row>
    <row r="35" spans="1:20" ht="17.45" customHeight="1" x14ac:dyDescent="0.25">
      <c r="A35" s="111"/>
      <c r="C35" s="193"/>
      <c r="D35" s="189"/>
      <c r="E35" s="178"/>
      <c r="F35" s="178"/>
      <c r="G35" s="190">
        <f>DATOS!$E$13</f>
        <v>1</v>
      </c>
      <c r="H35" s="178"/>
      <c r="I35" s="191"/>
      <c r="J35" s="178"/>
      <c r="K35" s="178"/>
      <c r="L35" s="178"/>
      <c r="M35" s="178"/>
      <c r="N35" s="160" t="str">
        <f t="shared" si="7"/>
        <v/>
      </c>
      <c r="O35" s="21"/>
      <c r="P35" s="160" t="str">
        <f t="shared" si="2"/>
        <v/>
      </c>
      <c r="Q35" s="160">
        <f t="shared" si="4"/>
        <v>0</v>
      </c>
      <c r="R35" s="160" t="str">
        <f t="shared" si="5"/>
        <v/>
      </c>
      <c r="S35" s="160" t="str">
        <f t="shared" si="6"/>
        <v/>
      </c>
      <c r="T35" s="50" t="str">
        <f>IF($F35="","",IF(ISERROR(VLOOKUP(F35,PROVEEDORES!$D$8:$I$507,5,0)),1,VLOOKUP($F35,PROVEEDORES!$D$8:$I$507,5,0)))</f>
        <v/>
      </c>
    </row>
    <row r="36" spans="1:20" ht="17.45" customHeight="1" x14ac:dyDescent="0.25">
      <c r="A36" s="111"/>
      <c r="C36" s="193"/>
      <c r="D36" s="189"/>
      <c r="E36" s="178"/>
      <c r="F36" s="178"/>
      <c r="G36" s="190">
        <f>DATOS!$E$13</f>
        <v>1</v>
      </c>
      <c r="H36" s="178"/>
      <c r="I36" s="191"/>
      <c r="J36" s="178"/>
      <c r="K36" s="178"/>
      <c r="L36" s="178"/>
      <c r="M36" s="178"/>
      <c r="N36" s="160" t="str">
        <f t="shared" si="7"/>
        <v/>
      </c>
      <c r="O36" s="21"/>
      <c r="P36" s="160" t="str">
        <f t="shared" si="2"/>
        <v/>
      </c>
      <c r="Q36" s="160">
        <f t="shared" si="4"/>
        <v>0</v>
      </c>
      <c r="R36" s="160" t="str">
        <f t="shared" si="5"/>
        <v/>
      </c>
      <c r="S36" s="160" t="str">
        <f t="shared" si="6"/>
        <v/>
      </c>
      <c r="T36" s="50" t="str">
        <f>IF($F36="","",IF(ISERROR(VLOOKUP(F36,PROVEEDORES!$D$8:$I$507,5,0)),1,VLOOKUP($F36,PROVEEDORES!$D$8:$I$507,5,0)))</f>
        <v/>
      </c>
    </row>
    <row r="37" spans="1:20" ht="17.45" customHeight="1" x14ac:dyDescent="0.25">
      <c r="A37" s="111"/>
      <c r="C37" s="193"/>
      <c r="D37" s="189"/>
      <c r="E37" s="178"/>
      <c r="F37" s="178"/>
      <c r="G37" s="190">
        <f>DATOS!$E$13</f>
        <v>1</v>
      </c>
      <c r="H37" s="178"/>
      <c r="I37" s="191"/>
      <c r="J37" s="178"/>
      <c r="K37" s="178"/>
      <c r="L37" s="178"/>
      <c r="M37" s="178"/>
      <c r="N37" s="160" t="str">
        <f t="shared" si="7"/>
        <v/>
      </c>
      <c r="O37" s="21"/>
      <c r="P37" s="160" t="str">
        <f t="shared" si="2"/>
        <v/>
      </c>
      <c r="Q37" s="160">
        <f t="shared" si="4"/>
        <v>0</v>
      </c>
      <c r="R37" s="160" t="str">
        <f t="shared" si="5"/>
        <v/>
      </c>
      <c r="S37" s="160" t="str">
        <f t="shared" si="6"/>
        <v/>
      </c>
      <c r="T37" s="50" t="str">
        <f>IF($F37="","",IF(ISERROR(VLOOKUP(F37,PROVEEDORES!$D$8:$I$507,5,0)),1,VLOOKUP($F37,PROVEEDORES!$D$8:$I$507,5,0)))</f>
        <v/>
      </c>
    </row>
    <row r="38" spans="1:20" ht="17.45" customHeight="1" x14ac:dyDescent="0.25">
      <c r="A38" s="111"/>
      <c r="C38" s="193"/>
      <c r="D38" s="189"/>
      <c r="E38" s="178"/>
      <c r="F38" s="178"/>
      <c r="G38" s="190">
        <f>DATOS!$E$13</f>
        <v>1</v>
      </c>
      <c r="H38" s="178"/>
      <c r="I38" s="191"/>
      <c r="J38" s="178"/>
      <c r="K38" s="178"/>
      <c r="L38" s="178"/>
      <c r="M38" s="178"/>
      <c r="N38" s="160" t="str">
        <f t="shared" si="7"/>
        <v/>
      </c>
      <c r="O38" s="21"/>
      <c r="P38" s="160" t="str">
        <f t="shared" si="2"/>
        <v/>
      </c>
      <c r="Q38" s="160">
        <f t="shared" si="4"/>
        <v>0</v>
      </c>
      <c r="R38" s="160" t="str">
        <f t="shared" si="5"/>
        <v/>
      </c>
      <c r="S38" s="160" t="str">
        <f t="shared" si="6"/>
        <v/>
      </c>
      <c r="T38" s="50" t="str">
        <f>IF($F38="","",IF(ISERROR(VLOOKUP(F38,PROVEEDORES!$D$8:$I$507,5,0)),1,VLOOKUP($F38,PROVEEDORES!$D$8:$I$507,5,0)))</f>
        <v/>
      </c>
    </row>
    <row r="39" spans="1:20" ht="17.45" customHeight="1" x14ac:dyDescent="0.25">
      <c r="A39" s="111"/>
      <c r="C39" s="193"/>
      <c r="D39" s="189"/>
      <c r="E39" s="178"/>
      <c r="F39" s="178"/>
      <c r="G39" s="190">
        <f>DATOS!$E$13</f>
        <v>1</v>
      </c>
      <c r="H39" s="178"/>
      <c r="I39" s="191"/>
      <c r="J39" s="178"/>
      <c r="K39" s="178"/>
      <c r="L39" s="178"/>
      <c r="M39" s="178"/>
      <c r="N39" s="160" t="str">
        <f t="shared" si="7"/>
        <v/>
      </c>
      <c r="O39" s="21"/>
      <c r="P39" s="160" t="str">
        <f t="shared" si="2"/>
        <v/>
      </c>
      <c r="Q39" s="160">
        <f t="shared" si="4"/>
        <v>0</v>
      </c>
      <c r="R39" s="160" t="str">
        <f t="shared" si="5"/>
        <v/>
      </c>
      <c r="S39" s="160" t="str">
        <f t="shared" si="6"/>
        <v/>
      </c>
      <c r="T39" s="50" t="str">
        <f>IF($F39="","",IF(ISERROR(VLOOKUP(F39,PROVEEDORES!$D$8:$I$507,5,0)),1,VLOOKUP($F39,PROVEEDORES!$D$8:$I$507,5,0)))</f>
        <v/>
      </c>
    </row>
    <row r="40" spans="1:20" ht="17.45" customHeight="1" x14ac:dyDescent="0.25">
      <c r="A40" s="111"/>
      <c r="C40" s="193"/>
      <c r="D40" s="189"/>
      <c r="E40" s="178"/>
      <c r="F40" s="178"/>
      <c r="G40" s="190">
        <f>DATOS!$E$13</f>
        <v>1</v>
      </c>
      <c r="H40" s="178"/>
      <c r="I40" s="191"/>
      <c r="J40" s="178"/>
      <c r="K40" s="178"/>
      <c r="L40" s="178"/>
      <c r="M40" s="178"/>
      <c r="N40" s="160" t="str">
        <f t="shared" si="7"/>
        <v/>
      </c>
      <c r="O40" s="21"/>
      <c r="P40" s="160" t="str">
        <f t="shared" si="2"/>
        <v/>
      </c>
      <c r="Q40" s="160">
        <f t="shared" si="4"/>
        <v>0</v>
      </c>
      <c r="R40" s="160" t="str">
        <f t="shared" si="5"/>
        <v/>
      </c>
      <c r="S40" s="160" t="str">
        <f t="shared" si="6"/>
        <v/>
      </c>
      <c r="T40" s="50" t="str">
        <f>IF($F40="","",IF(ISERROR(VLOOKUP(F40,PROVEEDORES!$D$8:$I$507,5,0)),1,VLOOKUP($F40,PROVEEDORES!$D$8:$I$507,5,0)))</f>
        <v/>
      </c>
    </row>
    <row r="41" spans="1:20" ht="17.45" customHeight="1" x14ac:dyDescent="0.25">
      <c r="A41" s="111"/>
      <c r="C41" s="193"/>
      <c r="D41" s="189"/>
      <c r="E41" s="178"/>
      <c r="F41" s="178"/>
      <c r="G41" s="190">
        <f>DATOS!$E$13</f>
        <v>1</v>
      </c>
      <c r="H41" s="178"/>
      <c r="I41" s="191"/>
      <c r="J41" s="178"/>
      <c r="K41" s="178"/>
      <c r="L41" s="178"/>
      <c r="M41" s="178"/>
      <c r="N41" s="160" t="str">
        <f t="shared" si="7"/>
        <v/>
      </c>
      <c r="O41" s="21"/>
      <c r="P41" s="160" t="str">
        <f t="shared" si="2"/>
        <v/>
      </c>
      <c r="Q41" s="160">
        <f t="shared" si="4"/>
        <v>0</v>
      </c>
      <c r="R41" s="160" t="str">
        <f t="shared" si="5"/>
        <v/>
      </c>
      <c r="S41" s="160" t="str">
        <f t="shared" si="6"/>
        <v/>
      </c>
      <c r="T41" s="50" t="str">
        <f>IF($F41="","",IF(ISERROR(VLOOKUP(F41,PROVEEDORES!$D$8:$I$507,5,0)),1,VLOOKUP($F41,PROVEEDORES!$D$8:$I$507,5,0)))</f>
        <v/>
      </c>
    </row>
    <row r="42" spans="1:20" ht="17.45" customHeight="1" x14ac:dyDescent="0.25">
      <c r="A42" s="111"/>
      <c r="C42" s="193"/>
      <c r="D42" s="189"/>
      <c r="E42" s="178"/>
      <c r="F42" s="178"/>
      <c r="G42" s="190">
        <f>DATOS!$E$13</f>
        <v>1</v>
      </c>
      <c r="H42" s="178"/>
      <c r="I42" s="191"/>
      <c r="J42" s="178"/>
      <c r="K42" s="178"/>
      <c r="L42" s="178"/>
      <c r="M42" s="178"/>
      <c r="N42" s="160" t="str">
        <f t="shared" si="7"/>
        <v/>
      </c>
      <c r="O42" s="21"/>
      <c r="P42" s="160" t="str">
        <f t="shared" si="2"/>
        <v/>
      </c>
      <c r="Q42" s="160">
        <f t="shared" si="4"/>
        <v>0</v>
      </c>
      <c r="R42" s="160" t="str">
        <f t="shared" si="5"/>
        <v/>
      </c>
      <c r="S42" s="160" t="str">
        <f t="shared" si="6"/>
        <v/>
      </c>
      <c r="T42" s="50" t="str">
        <f>IF($F42="","",IF(ISERROR(VLOOKUP(F42,PROVEEDORES!$D$8:$I$507,5,0)),1,VLOOKUP($F42,PROVEEDORES!$D$8:$I$507,5,0)))</f>
        <v/>
      </c>
    </row>
    <row r="43" spans="1:20" ht="17.45" customHeight="1" x14ac:dyDescent="0.25">
      <c r="A43" s="111"/>
      <c r="C43" s="193"/>
      <c r="D43" s="189"/>
      <c r="E43" s="178"/>
      <c r="F43" s="178"/>
      <c r="G43" s="190">
        <f>DATOS!$E$13</f>
        <v>1</v>
      </c>
      <c r="H43" s="178"/>
      <c r="I43" s="191"/>
      <c r="J43" s="178"/>
      <c r="K43" s="178"/>
      <c r="L43" s="178"/>
      <c r="M43" s="178"/>
      <c r="N43" s="160" t="str">
        <f t="shared" si="7"/>
        <v/>
      </c>
      <c r="O43" s="21"/>
      <c r="P43" s="160" t="str">
        <f t="shared" si="2"/>
        <v/>
      </c>
      <c r="Q43" s="160">
        <f t="shared" si="4"/>
        <v>0</v>
      </c>
      <c r="R43" s="160" t="str">
        <f t="shared" si="5"/>
        <v/>
      </c>
      <c r="S43" s="160" t="str">
        <f t="shared" si="6"/>
        <v/>
      </c>
      <c r="T43" s="50" t="str">
        <f>IF($F43="","",IF(ISERROR(VLOOKUP(F43,PROVEEDORES!$D$8:$I$507,5,0)),1,VLOOKUP($F43,PROVEEDORES!$D$8:$I$507,5,0)))</f>
        <v/>
      </c>
    </row>
    <row r="44" spans="1:20" ht="17.45" customHeight="1" x14ac:dyDescent="0.25">
      <c r="A44" s="111"/>
      <c r="C44" s="193"/>
      <c r="D44" s="189"/>
      <c r="E44" s="178"/>
      <c r="F44" s="178"/>
      <c r="G44" s="190">
        <f>DATOS!$E$13</f>
        <v>1</v>
      </c>
      <c r="H44" s="178"/>
      <c r="I44" s="191"/>
      <c r="J44" s="178"/>
      <c r="K44" s="178"/>
      <c r="L44" s="178"/>
      <c r="M44" s="178"/>
      <c r="N44" s="160" t="str">
        <f t="shared" si="7"/>
        <v/>
      </c>
      <c r="O44" s="21"/>
      <c r="P44" s="160" t="str">
        <f t="shared" si="2"/>
        <v/>
      </c>
      <c r="Q44" s="160">
        <f t="shared" si="4"/>
        <v>0</v>
      </c>
      <c r="R44" s="160" t="str">
        <f t="shared" si="5"/>
        <v/>
      </c>
      <c r="S44" s="160" t="str">
        <f t="shared" si="6"/>
        <v/>
      </c>
      <c r="T44" s="50" t="str">
        <f>IF($F44="","",IF(ISERROR(VLOOKUP(F44,PROVEEDORES!$D$8:$I$507,5,0)),1,VLOOKUP($F44,PROVEEDORES!$D$8:$I$507,5,0)))</f>
        <v/>
      </c>
    </row>
    <row r="45" spans="1:20" ht="17.45" customHeight="1" x14ac:dyDescent="0.25">
      <c r="A45" s="111"/>
      <c r="C45" s="193"/>
      <c r="D45" s="189"/>
      <c r="E45" s="178"/>
      <c r="F45" s="178"/>
      <c r="G45" s="190">
        <f>DATOS!$E$13</f>
        <v>1</v>
      </c>
      <c r="H45" s="178"/>
      <c r="I45" s="191"/>
      <c r="J45" s="178"/>
      <c r="K45" s="178"/>
      <c r="L45" s="178"/>
      <c r="M45" s="178"/>
      <c r="N45" s="160" t="str">
        <f t="shared" si="7"/>
        <v/>
      </c>
      <c r="O45" s="21"/>
      <c r="P45" s="160" t="str">
        <f t="shared" si="2"/>
        <v/>
      </c>
      <c r="Q45" s="160">
        <f t="shared" si="4"/>
        <v>0</v>
      </c>
      <c r="R45" s="160" t="str">
        <f t="shared" si="5"/>
        <v/>
      </c>
      <c r="S45" s="160" t="str">
        <f t="shared" si="6"/>
        <v/>
      </c>
      <c r="T45" s="50" t="str">
        <f>IF($F45="","",IF(ISERROR(VLOOKUP(F45,PROVEEDORES!$D$8:$I$507,5,0)),1,VLOOKUP($F45,PROVEEDORES!$D$8:$I$507,5,0)))</f>
        <v/>
      </c>
    </row>
    <row r="46" spans="1:20" ht="17.45" customHeight="1" x14ac:dyDescent="0.25">
      <c r="C46" s="193"/>
      <c r="D46" s="189"/>
      <c r="E46" s="178"/>
      <c r="F46" s="178"/>
      <c r="G46" s="190">
        <f>DATOS!$E$13</f>
        <v>1</v>
      </c>
      <c r="H46" s="178"/>
      <c r="I46" s="191"/>
      <c r="J46" s="178"/>
      <c r="K46" s="178"/>
      <c r="L46" s="178"/>
      <c r="M46" s="178"/>
      <c r="N46" s="160" t="str">
        <f t="shared" si="7"/>
        <v/>
      </c>
      <c r="O46" s="21"/>
      <c r="P46" s="160" t="str">
        <f t="shared" si="2"/>
        <v/>
      </c>
      <c r="Q46" s="160">
        <f t="shared" si="4"/>
        <v>0</v>
      </c>
      <c r="R46" s="160" t="str">
        <f t="shared" si="5"/>
        <v/>
      </c>
      <c r="S46" s="160" t="str">
        <f t="shared" si="6"/>
        <v/>
      </c>
      <c r="T46" s="50" t="str">
        <f>IF($F46="","",IF(ISERROR(VLOOKUP(F46,PROVEEDORES!$D$8:$I$507,5,0)),1,VLOOKUP($F46,PROVEEDORES!$D$8:$I$507,5,0)))</f>
        <v/>
      </c>
    </row>
    <row r="47" spans="1:20" ht="17.45" customHeight="1" x14ac:dyDescent="0.25">
      <c r="C47" s="193"/>
      <c r="D47" s="189"/>
      <c r="E47" s="178"/>
      <c r="F47" s="178"/>
      <c r="G47" s="190">
        <f>DATOS!$E$13</f>
        <v>1</v>
      </c>
      <c r="H47" s="178"/>
      <c r="I47" s="191"/>
      <c r="J47" s="178"/>
      <c r="K47" s="178"/>
      <c r="L47" s="178"/>
      <c r="M47" s="178"/>
      <c r="N47" s="160" t="str">
        <f t="shared" si="7"/>
        <v/>
      </c>
      <c r="O47" s="21"/>
      <c r="P47" s="160" t="str">
        <f t="shared" si="2"/>
        <v/>
      </c>
      <c r="Q47" s="160">
        <f t="shared" si="4"/>
        <v>0</v>
      </c>
      <c r="R47" s="160" t="str">
        <f t="shared" si="5"/>
        <v/>
      </c>
      <c r="S47" s="160" t="str">
        <f t="shared" si="6"/>
        <v/>
      </c>
      <c r="T47" s="50" t="str">
        <f>IF($F47="","",IF(ISERROR(VLOOKUP(F47,PROVEEDORES!$D$8:$I$507,5,0)),1,VLOOKUP($F47,PROVEEDORES!$D$8:$I$507,5,0)))</f>
        <v/>
      </c>
    </row>
    <row r="48" spans="1:20" ht="17.45" customHeight="1" x14ac:dyDescent="0.25">
      <c r="C48" s="193"/>
      <c r="D48" s="189"/>
      <c r="E48" s="178"/>
      <c r="F48" s="178"/>
      <c r="G48" s="190">
        <f>DATOS!$E$13</f>
        <v>1</v>
      </c>
      <c r="H48" s="178"/>
      <c r="I48" s="191"/>
      <c r="J48" s="178"/>
      <c r="K48" s="178"/>
      <c r="L48" s="178"/>
      <c r="M48" s="178"/>
      <c r="N48" s="160" t="str">
        <f t="shared" si="7"/>
        <v/>
      </c>
      <c r="O48" s="21"/>
      <c r="P48" s="160" t="str">
        <f t="shared" si="2"/>
        <v/>
      </c>
      <c r="Q48" s="160">
        <f t="shared" si="4"/>
        <v>0</v>
      </c>
      <c r="R48" s="160" t="str">
        <f t="shared" si="5"/>
        <v/>
      </c>
      <c r="S48" s="160" t="str">
        <f t="shared" si="6"/>
        <v/>
      </c>
      <c r="T48" s="50" t="str">
        <f>IF($F48="","",IF(ISERROR(VLOOKUP(F48,PROVEEDORES!$D$8:$I$507,5,0)),1,VLOOKUP($F48,PROVEEDORES!$D$8:$I$507,5,0)))</f>
        <v/>
      </c>
    </row>
    <row r="49" spans="3:20" ht="17.45" customHeight="1" x14ac:dyDescent="0.25">
      <c r="C49" s="193"/>
      <c r="D49" s="189"/>
      <c r="E49" s="178"/>
      <c r="F49" s="178"/>
      <c r="G49" s="190">
        <f>DATOS!$E$13</f>
        <v>1</v>
      </c>
      <c r="H49" s="178"/>
      <c r="I49" s="191"/>
      <c r="J49" s="178"/>
      <c r="K49" s="178"/>
      <c r="L49" s="178"/>
      <c r="M49" s="178"/>
      <c r="N49" s="160" t="str">
        <f t="shared" si="7"/>
        <v/>
      </c>
      <c r="O49" s="21"/>
      <c r="P49" s="160" t="str">
        <f t="shared" si="2"/>
        <v/>
      </c>
      <c r="Q49" s="160">
        <f t="shared" si="4"/>
        <v>0</v>
      </c>
      <c r="R49" s="160" t="str">
        <f t="shared" si="5"/>
        <v/>
      </c>
      <c r="S49" s="160" t="str">
        <f t="shared" si="6"/>
        <v/>
      </c>
      <c r="T49" s="50" t="str">
        <f>IF($F49="","",IF(ISERROR(VLOOKUP(F49,PROVEEDORES!$D$8:$I$507,5,0)),1,VLOOKUP($F49,PROVEEDORES!$D$8:$I$507,5,0)))</f>
        <v/>
      </c>
    </row>
    <row r="50" spans="3:20" ht="17.45" customHeight="1" x14ac:dyDescent="0.25">
      <c r="C50" s="193"/>
      <c r="D50" s="189"/>
      <c r="E50" s="178"/>
      <c r="F50" s="178"/>
      <c r="G50" s="190">
        <f>DATOS!$E$13</f>
        <v>1</v>
      </c>
      <c r="H50" s="178"/>
      <c r="I50" s="191"/>
      <c r="J50" s="178"/>
      <c r="K50" s="178"/>
      <c r="L50" s="178"/>
      <c r="M50" s="178"/>
      <c r="N50" s="160" t="str">
        <f t="shared" si="7"/>
        <v/>
      </c>
      <c r="O50" s="21"/>
      <c r="P50" s="160" t="str">
        <f t="shared" si="2"/>
        <v/>
      </c>
      <c r="Q50" s="160">
        <f t="shared" si="4"/>
        <v>0</v>
      </c>
      <c r="R50" s="160" t="str">
        <f t="shared" si="5"/>
        <v/>
      </c>
      <c r="S50" s="160" t="str">
        <f t="shared" si="6"/>
        <v/>
      </c>
      <c r="T50" s="50" t="str">
        <f>IF($F50="","",IF(ISERROR(VLOOKUP(F50,PROVEEDORES!$D$8:$I$507,5,0)),1,VLOOKUP($F50,PROVEEDORES!$D$8:$I$507,5,0)))</f>
        <v/>
      </c>
    </row>
    <row r="51" spans="3:20" ht="17.45" customHeight="1" x14ac:dyDescent="0.25">
      <c r="C51" s="188"/>
      <c r="D51" s="189"/>
      <c r="E51" s="178"/>
      <c r="F51" s="178"/>
      <c r="G51" s="190">
        <f>DATOS!$E$13</f>
        <v>1</v>
      </c>
      <c r="H51" s="178"/>
      <c r="I51" s="191"/>
      <c r="J51" s="178"/>
      <c r="K51" s="178"/>
      <c r="L51" s="178"/>
      <c r="M51" s="178"/>
      <c r="N51" s="160" t="str">
        <f t="shared" si="7"/>
        <v/>
      </c>
      <c r="O51" s="21"/>
      <c r="P51" s="160" t="str">
        <f t="shared" si="2"/>
        <v/>
      </c>
      <c r="Q51" s="160">
        <f t="shared" si="4"/>
        <v>0</v>
      </c>
      <c r="R51" s="160" t="str">
        <f t="shared" si="5"/>
        <v/>
      </c>
      <c r="S51" s="160" t="str">
        <f t="shared" si="6"/>
        <v/>
      </c>
      <c r="T51" s="50" t="str">
        <f>IF($F51="","",IF(ISERROR(VLOOKUP(F51,PROVEEDORES!$D$8:$I$507,5,0)),1,VLOOKUP($F51,PROVEEDORES!$D$8:$I$507,5,0)))</f>
        <v/>
      </c>
    </row>
    <row r="52" spans="3:20" ht="17.45" customHeight="1" x14ac:dyDescent="0.25">
      <c r="C52" s="188"/>
      <c r="D52" s="189"/>
      <c r="E52" s="178"/>
      <c r="F52" s="178"/>
      <c r="G52" s="190">
        <f>DATOS!$E$13</f>
        <v>1</v>
      </c>
      <c r="H52" s="178"/>
      <c r="I52" s="191"/>
      <c r="J52" s="178"/>
      <c r="K52" s="178"/>
      <c r="L52" s="178"/>
      <c r="M52" s="178"/>
      <c r="N52" s="160" t="str">
        <f t="shared" si="7"/>
        <v/>
      </c>
      <c r="O52" s="21"/>
      <c r="P52" s="160" t="str">
        <f t="shared" si="2"/>
        <v/>
      </c>
      <c r="Q52" s="160">
        <f t="shared" si="4"/>
        <v>0</v>
      </c>
      <c r="R52" s="160" t="str">
        <f t="shared" si="5"/>
        <v/>
      </c>
      <c r="S52" s="160" t="str">
        <f t="shared" si="6"/>
        <v/>
      </c>
      <c r="T52" s="50" t="str">
        <f>IF($F52="","",IF(ISERROR(VLOOKUP(F52,PROVEEDORES!$D$8:$I$507,5,0)),1,VLOOKUP($F52,PROVEEDORES!$D$8:$I$507,5,0)))</f>
        <v/>
      </c>
    </row>
    <row r="53" spans="3:20" ht="17.45" customHeight="1" x14ac:dyDescent="0.25">
      <c r="C53" s="188"/>
      <c r="D53" s="189"/>
      <c r="E53" s="178"/>
      <c r="F53" s="178"/>
      <c r="G53" s="190">
        <f>DATOS!$E$13</f>
        <v>1</v>
      </c>
      <c r="H53" s="178"/>
      <c r="I53" s="191"/>
      <c r="J53" s="178"/>
      <c r="K53" s="178"/>
      <c r="L53" s="178"/>
      <c r="M53" s="178"/>
      <c r="N53" s="160" t="str">
        <f t="shared" si="7"/>
        <v/>
      </c>
      <c r="O53" s="21"/>
      <c r="P53" s="160" t="str">
        <f t="shared" si="2"/>
        <v/>
      </c>
      <c r="Q53" s="160">
        <f t="shared" si="4"/>
        <v>0</v>
      </c>
      <c r="R53" s="160" t="str">
        <f t="shared" si="5"/>
        <v/>
      </c>
      <c r="S53" s="160" t="str">
        <f t="shared" si="6"/>
        <v/>
      </c>
      <c r="T53" s="50" t="str">
        <f>IF($F53="","",IF(ISERROR(VLOOKUP(F53,PROVEEDORES!$D$8:$I$507,5,0)),1,VLOOKUP($F53,PROVEEDORES!$D$8:$I$507,5,0)))</f>
        <v/>
      </c>
    </row>
    <row r="54" spans="3:20" ht="17.45" customHeight="1" x14ac:dyDescent="0.25">
      <c r="C54" s="188"/>
      <c r="D54" s="189"/>
      <c r="E54" s="178"/>
      <c r="F54" s="178"/>
      <c r="G54" s="190">
        <f>DATOS!$E$13</f>
        <v>1</v>
      </c>
      <c r="H54" s="178"/>
      <c r="I54" s="191"/>
      <c r="J54" s="178"/>
      <c r="K54" s="178"/>
      <c r="L54" s="178"/>
      <c r="M54" s="178"/>
      <c r="N54" s="160" t="str">
        <f t="shared" si="7"/>
        <v/>
      </c>
      <c r="O54" s="21"/>
      <c r="P54" s="160" t="str">
        <f t="shared" si="2"/>
        <v/>
      </c>
      <c r="Q54" s="160">
        <f t="shared" si="4"/>
        <v>0</v>
      </c>
      <c r="R54" s="160" t="str">
        <f t="shared" si="5"/>
        <v/>
      </c>
      <c r="S54" s="160" t="str">
        <f t="shared" si="6"/>
        <v/>
      </c>
      <c r="T54" s="50" t="str">
        <f>IF($F54="","",IF(ISERROR(VLOOKUP(F54,PROVEEDORES!$D$8:$I$507,5,0)),1,VLOOKUP($F54,PROVEEDORES!$D$8:$I$507,5,0)))</f>
        <v/>
      </c>
    </row>
    <row r="55" spans="3:20" ht="17.45" customHeight="1" x14ac:dyDescent="0.25">
      <c r="C55" s="188"/>
      <c r="D55" s="189"/>
      <c r="E55" s="178"/>
      <c r="F55" s="178"/>
      <c r="G55" s="190">
        <f>DATOS!$E$13</f>
        <v>1</v>
      </c>
      <c r="H55" s="178"/>
      <c r="I55" s="191"/>
      <c r="J55" s="178"/>
      <c r="K55" s="178"/>
      <c r="L55" s="178"/>
      <c r="M55" s="178"/>
      <c r="N55" s="160" t="str">
        <f t="shared" si="7"/>
        <v/>
      </c>
      <c r="O55" s="21"/>
      <c r="P55" s="160" t="str">
        <f t="shared" si="2"/>
        <v/>
      </c>
      <c r="Q55" s="160">
        <f t="shared" si="4"/>
        <v>0</v>
      </c>
      <c r="R55" s="160" t="str">
        <f t="shared" si="5"/>
        <v/>
      </c>
      <c r="S55" s="160" t="str">
        <f t="shared" si="6"/>
        <v/>
      </c>
      <c r="T55" s="50" t="str">
        <f>IF($F55="","",IF(ISERROR(VLOOKUP(F55,PROVEEDORES!$D$8:$I$507,5,0)),1,VLOOKUP($F55,PROVEEDORES!$D$8:$I$507,5,0)))</f>
        <v/>
      </c>
    </row>
    <row r="56" spans="3:20" ht="17.45" customHeight="1" x14ac:dyDescent="0.25">
      <c r="C56" s="188"/>
      <c r="D56" s="189"/>
      <c r="E56" s="178"/>
      <c r="F56" s="178"/>
      <c r="G56" s="190">
        <f>DATOS!$E$13</f>
        <v>1</v>
      </c>
      <c r="H56" s="178"/>
      <c r="I56" s="191"/>
      <c r="J56" s="178"/>
      <c r="K56" s="178"/>
      <c r="L56" s="178"/>
      <c r="M56" s="178"/>
      <c r="N56" s="160" t="str">
        <f t="shared" si="7"/>
        <v/>
      </c>
      <c r="O56" s="21"/>
      <c r="P56" s="160" t="str">
        <f t="shared" si="2"/>
        <v/>
      </c>
      <c r="Q56" s="160">
        <f t="shared" si="4"/>
        <v>0</v>
      </c>
      <c r="R56" s="160" t="str">
        <f t="shared" si="5"/>
        <v/>
      </c>
      <c r="S56" s="160" t="str">
        <f t="shared" si="6"/>
        <v/>
      </c>
      <c r="T56" s="50" t="str">
        <f>IF($F56="","",IF(ISERROR(VLOOKUP(F56,PROVEEDORES!$D$8:$I$507,5,0)),1,VLOOKUP($F56,PROVEEDORES!$D$8:$I$507,5,0)))</f>
        <v/>
      </c>
    </row>
    <row r="57" spans="3:20" ht="17.45" customHeight="1" x14ac:dyDescent="0.25">
      <c r="C57" s="188"/>
      <c r="D57" s="189"/>
      <c r="E57" s="178"/>
      <c r="F57" s="178"/>
      <c r="G57" s="190">
        <f>DATOS!$E$13</f>
        <v>1</v>
      </c>
      <c r="H57" s="178"/>
      <c r="I57" s="191"/>
      <c r="J57" s="178"/>
      <c r="K57" s="178"/>
      <c r="L57" s="178"/>
      <c r="M57" s="178"/>
      <c r="N57" s="160" t="str">
        <f t="shared" si="7"/>
        <v/>
      </c>
      <c r="O57" s="21"/>
      <c r="P57" s="160" t="str">
        <f t="shared" si="2"/>
        <v/>
      </c>
      <c r="Q57" s="160">
        <f t="shared" si="4"/>
        <v>0</v>
      </c>
      <c r="R57" s="160" t="str">
        <f t="shared" si="5"/>
        <v/>
      </c>
      <c r="S57" s="160" t="str">
        <f t="shared" si="6"/>
        <v/>
      </c>
      <c r="T57" s="50" t="str">
        <f>IF($F57="","",IF(ISERROR(VLOOKUP(F57,PROVEEDORES!$D$8:$I$507,5,0)),1,VLOOKUP($F57,PROVEEDORES!$D$8:$I$507,5,0)))</f>
        <v/>
      </c>
    </row>
    <row r="58" spans="3:20" ht="17.45" customHeight="1" x14ac:dyDescent="0.25">
      <c r="C58" s="188"/>
      <c r="D58" s="189"/>
      <c r="E58" s="178"/>
      <c r="F58" s="178"/>
      <c r="G58" s="190">
        <f>DATOS!$E$13</f>
        <v>1</v>
      </c>
      <c r="H58" s="178"/>
      <c r="I58" s="191"/>
      <c r="J58" s="178"/>
      <c r="K58" s="178"/>
      <c r="L58" s="178"/>
      <c r="M58" s="178"/>
      <c r="N58" s="160" t="str">
        <f t="shared" si="7"/>
        <v/>
      </c>
      <c r="O58" s="21"/>
      <c r="P58" s="160" t="str">
        <f t="shared" si="2"/>
        <v/>
      </c>
      <c r="Q58" s="160">
        <f t="shared" si="4"/>
        <v>0</v>
      </c>
      <c r="R58" s="160" t="str">
        <f t="shared" si="5"/>
        <v/>
      </c>
      <c r="S58" s="160" t="str">
        <f t="shared" si="6"/>
        <v/>
      </c>
      <c r="T58" s="50" t="str">
        <f>IF($F58="","",IF(ISERROR(VLOOKUP(F58,PROVEEDORES!$D$8:$I$507,5,0)),1,VLOOKUP($F58,PROVEEDORES!$D$8:$I$507,5,0)))</f>
        <v/>
      </c>
    </row>
    <row r="59" spans="3:20" ht="17.45" customHeight="1" x14ac:dyDescent="0.25">
      <c r="C59" s="188"/>
      <c r="D59" s="189"/>
      <c r="E59" s="178"/>
      <c r="F59" s="178"/>
      <c r="G59" s="190">
        <f>DATOS!$E$13</f>
        <v>1</v>
      </c>
      <c r="H59" s="178"/>
      <c r="I59" s="191"/>
      <c r="J59" s="178"/>
      <c r="K59" s="178"/>
      <c r="L59" s="178"/>
      <c r="M59" s="178"/>
      <c r="N59" s="160" t="str">
        <f t="shared" si="7"/>
        <v/>
      </c>
      <c r="O59" s="21"/>
      <c r="P59" s="160" t="str">
        <f t="shared" si="2"/>
        <v/>
      </c>
      <c r="Q59" s="160">
        <f t="shared" si="4"/>
        <v>0</v>
      </c>
      <c r="R59" s="160" t="str">
        <f t="shared" si="5"/>
        <v/>
      </c>
      <c r="S59" s="160" t="str">
        <f t="shared" si="6"/>
        <v/>
      </c>
      <c r="T59" s="50" t="str">
        <f>IF($F59="","",IF(ISERROR(VLOOKUP(F59,PROVEEDORES!$D$8:$I$507,5,0)),1,VLOOKUP($F59,PROVEEDORES!$D$8:$I$507,5,0)))</f>
        <v/>
      </c>
    </row>
    <row r="60" spans="3:20" ht="17.45" customHeight="1" x14ac:dyDescent="0.25">
      <c r="C60" s="188"/>
      <c r="D60" s="189"/>
      <c r="E60" s="178"/>
      <c r="F60" s="178"/>
      <c r="G60" s="190">
        <f>DATOS!$E$13</f>
        <v>1</v>
      </c>
      <c r="H60" s="178"/>
      <c r="I60" s="191"/>
      <c r="J60" s="178"/>
      <c r="K60" s="178"/>
      <c r="L60" s="178"/>
      <c r="M60" s="178"/>
      <c r="N60" s="160" t="str">
        <f t="shared" si="7"/>
        <v/>
      </c>
      <c r="O60" s="21"/>
      <c r="P60" s="160" t="str">
        <f t="shared" si="2"/>
        <v/>
      </c>
      <c r="Q60" s="160">
        <f t="shared" si="4"/>
        <v>0</v>
      </c>
      <c r="R60" s="160" t="str">
        <f t="shared" si="5"/>
        <v/>
      </c>
      <c r="S60" s="160" t="str">
        <f t="shared" si="6"/>
        <v/>
      </c>
      <c r="T60" s="50" t="str">
        <f>IF($F60="","",IF(ISERROR(VLOOKUP(F60,PROVEEDORES!$D$8:$I$507,5,0)),1,VLOOKUP($F60,PROVEEDORES!$D$8:$I$507,5,0)))</f>
        <v/>
      </c>
    </row>
    <row r="61" spans="3:20" ht="17.45" customHeight="1" x14ac:dyDescent="0.25">
      <c r="C61" s="188"/>
      <c r="D61" s="189"/>
      <c r="E61" s="178"/>
      <c r="F61" s="178"/>
      <c r="G61" s="190">
        <f>DATOS!$E$13</f>
        <v>1</v>
      </c>
      <c r="H61" s="178"/>
      <c r="I61" s="191"/>
      <c r="J61" s="178"/>
      <c r="K61" s="178"/>
      <c r="L61" s="178"/>
      <c r="M61" s="178"/>
      <c r="N61" s="160" t="str">
        <f t="shared" si="7"/>
        <v/>
      </c>
      <c r="O61" s="21"/>
      <c r="P61" s="160" t="str">
        <f t="shared" si="2"/>
        <v/>
      </c>
      <c r="Q61" s="160">
        <f t="shared" si="4"/>
        <v>0</v>
      </c>
      <c r="R61" s="160" t="str">
        <f t="shared" si="5"/>
        <v/>
      </c>
      <c r="S61" s="160" t="str">
        <f t="shared" si="6"/>
        <v/>
      </c>
      <c r="T61" s="50" t="str">
        <f>IF($F61="","",IF(ISERROR(VLOOKUP(F61,PROVEEDORES!$D$8:$I$507,5,0)),1,VLOOKUP($F61,PROVEEDORES!$D$8:$I$507,5,0)))</f>
        <v/>
      </c>
    </row>
    <row r="62" spans="3:20" ht="17.45" customHeight="1" x14ac:dyDescent="0.25">
      <c r="C62" s="188"/>
      <c r="D62" s="189"/>
      <c r="E62" s="178"/>
      <c r="F62" s="178"/>
      <c r="G62" s="190">
        <f>DATOS!$E$13</f>
        <v>1</v>
      </c>
      <c r="H62" s="178"/>
      <c r="I62" s="191"/>
      <c r="J62" s="178"/>
      <c r="K62" s="178"/>
      <c r="L62" s="178"/>
      <c r="M62" s="178"/>
      <c r="N62" s="160" t="str">
        <f t="shared" si="7"/>
        <v/>
      </c>
      <c r="O62" s="21"/>
      <c r="P62" s="160" t="str">
        <f t="shared" si="2"/>
        <v/>
      </c>
      <c r="Q62" s="160">
        <f t="shared" si="4"/>
        <v>0</v>
      </c>
      <c r="R62" s="160" t="str">
        <f t="shared" si="5"/>
        <v/>
      </c>
      <c r="S62" s="160" t="str">
        <f t="shared" si="6"/>
        <v/>
      </c>
      <c r="T62" s="50" t="str">
        <f>IF($F62="","",IF(ISERROR(VLOOKUP(F62,PROVEEDORES!$D$8:$I$507,5,0)),1,VLOOKUP($F62,PROVEEDORES!$D$8:$I$507,5,0)))</f>
        <v/>
      </c>
    </row>
    <row r="63" spans="3:20" ht="17.45" customHeight="1" x14ac:dyDescent="0.25">
      <c r="C63" s="188"/>
      <c r="D63" s="189"/>
      <c r="E63" s="178"/>
      <c r="F63" s="178"/>
      <c r="G63" s="190">
        <f>DATOS!$E$13</f>
        <v>1</v>
      </c>
      <c r="H63" s="178"/>
      <c r="I63" s="191"/>
      <c r="J63" s="178"/>
      <c r="K63" s="178"/>
      <c r="L63" s="178"/>
      <c r="M63" s="178"/>
      <c r="N63" s="160" t="str">
        <f t="shared" si="7"/>
        <v/>
      </c>
      <c r="O63" s="21"/>
      <c r="P63" s="160" t="str">
        <f t="shared" si="2"/>
        <v/>
      </c>
      <c r="Q63" s="160">
        <f t="shared" si="4"/>
        <v>0</v>
      </c>
      <c r="R63" s="160" t="str">
        <f t="shared" si="5"/>
        <v/>
      </c>
      <c r="S63" s="160" t="str">
        <f t="shared" si="6"/>
        <v/>
      </c>
      <c r="T63" s="50" t="str">
        <f>IF($F63="","",IF(ISERROR(VLOOKUP(F63,PROVEEDORES!$D$8:$I$507,5,0)),1,VLOOKUP($F63,PROVEEDORES!$D$8:$I$507,5,0)))</f>
        <v/>
      </c>
    </row>
    <row r="64" spans="3:20" ht="17.45" customHeight="1" x14ac:dyDescent="0.25">
      <c r="C64" s="188"/>
      <c r="D64" s="189"/>
      <c r="E64" s="178"/>
      <c r="F64" s="178"/>
      <c r="G64" s="190">
        <f>DATOS!$E$13</f>
        <v>1</v>
      </c>
      <c r="H64" s="178"/>
      <c r="I64" s="191"/>
      <c r="J64" s="178"/>
      <c r="K64" s="178"/>
      <c r="L64" s="178"/>
      <c r="M64" s="178"/>
      <c r="N64" s="160" t="str">
        <f t="shared" si="7"/>
        <v/>
      </c>
      <c r="O64" s="21"/>
      <c r="P64" s="160" t="str">
        <f t="shared" si="2"/>
        <v/>
      </c>
      <c r="Q64" s="160">
        <f t="shared" si="4"/>
        <v>0</v>
      </c>
      <c r="R64" s="160" t="str">
        <f t="shared" si="5"/>
        <v/>
      </c>
      <c r="S64" s="160" t="str">
        <f t="shared" si="6"/>
        <v/>
      </c>
      <c r="T64" s="50" t="str">
        <f>IF($F64="","",IF(ISERROR(VLOOKUP(F64,PROVEEDORES!$D$8:$I$507,5,0)),1,VLOOKUP($F64,PROVEEDORES!$D$8:$I$507,5,0)))</f>
        <v/>
      </c>
    </row>
    <row r="65" spans="3:20" ht="17.45" customHeight="1" x14ac:dyDescent="0.25">
      <c r="C65" s="188"/>
      <c r="D65" s="189"/>
      <c r="E65" s="178"/>
      <c r="F65" s="178"/>
      <c r="G65" s="190">
        <f>DATOS!$E$13</f>
        <v>1</v>
      </c>
      <c r="H65" s="178"/>
      <c r="I65" s="191"/>
      <c r="J65" s="178"/>
      <c r="K65" s="178"/>
      <c r="L65" s="178"/>
      <c r="M65" s="178"/>
      <c r="N65" s="160" t="str">
        <f t="shared" si="7"/>
        <v/>
      </c>
      <c r="O65" s="21"/>
      <c r="P65" s="160" t="str">
        <f t="shared" si="2"/>
        <v/>
      </c>
      <c r="Q65" s="160">
        <f t="shared" si="4"/>
        <v>0</v>
      </c>
      <c r="R65" s="160" t="str">
        <f t="shared" si="5"/>
        <v/>
      </c>
      <c r="S65" s="160" t="str">
        <f t="shared" si="6"/>
        <v/>
      </c>
      <c r="T65" s="50" t="str">
        <f>IF($F65="","",IF(ISERROR(VLOOKUP(F65,PROVEEDORES!$D$8:$I$507,5,0)),1,VLOOKUP($F65,PROVEEDORES!$D$8:$I$507,5,0)))</f>
        <v/>
      </c>
    </row>
    <row r="66" spans="3:20" ht="17.45" customHeight="1" x14ac:dyDescent="0.25">
      <c r="C66" s="188"/>
      <c r="D66" s="189"/>
      <c r="E66" s="178"/>
      <c r="F66" s="178"/>
      <c r="G66" s="190">
        <f>DATOS!$E$13</f>
        <v>1</v>
      </c>
      <c r="H66" s="178"/>
      <c r="I66" s="191"/>
      <c r="J66" s="178"/>
      <c r="K66" s="178"/>
      <c r="L66" s="178"/>
      <c r="M66" s="178"/>
      <c r="N66" s="160" t="str">
        <f t="shared" si="7"/>
        <v/>
      </c>
      <c r="O66" s="21"/>
      <c r="P66" s="160" t="str">
        <f t="shared" si="2"/>
        <v/>
      </c>
      <c r="Q66" s="160">
        <f t="shared" si="4"/>
        <v>0</v>
      </c>
      <c r="R66" s="160" t="str">
        <f t="shared" si="5"/>
        <v/>
      </c>
      <c r="S66" s="160" t="str">
        <f t="shared" si="6"/>
        <v/>
      </c>
      <c r="T66" s="50" t="str">
        <f>IF($F66="","",IF(ISERROR(VLOOKUP(F66,PROVEEDORES!$D$8:$I$507,5,0)),1,VLOOKUP($F66,PROVEEDORES!$D$8:$I$507,5,0)))</f>
        <v/>
      </c>
    </row>
    <row r="67" spans="3:20" ht="17.45" customHeight="1" x14ac:dyDescent="0.25">
      <c r="C67" s="188"/>
      <c r="D67" s="189"/>
      <c r="E67" s="178"/>
      <c r="F67" s="178"/>
      <c r="G67" s="190">
        <f>DATOS!$E$13</f>
        <v>1</v>
      </c>
      <c r="H67" s="178"/>
      <c r="I67" s="191"/>
      <c r="J67" s="178"/>
      <c r="K67" s="178"/>
      <c r="L67" s="178"/>
      <c r="M67" s="178"/>
      <c r="N67" s="160" t="str">
        <f t="shared" si="7"/>
        <v/>
      </c>
      <c r="O67" s="21"/>
      <c r="P67" s="160" t="str">
        <f t="shared" si="2"/>
        <v/>
      </c>
      <c r="Q67" s="160">
        <f t="shared" si="4"/>
        <v>0</v>
      </c>
      <c r="R67" s="160" t="str">
        <f t="shared" si="5"/>
        <v/>
      </c>
      <c r="S67" s="160" t="str">
        <f t="shared" si="6"/>
        <v/>
      </c>
      <c r="T67" s="50" t="str">
        <f>IF($F67="","",IF(ISERROR(VLOOKUP(F67,PROVEEDORES!$D$8:$I$507,5,0)),1,VLOOKUP($F67,PROVEEDORES!$D$8:$I$507,5,0)))</f>
        <v/>
      </c>
    </row>
    <row r="68" spans="3:20" ht="17.45" customHeight="1" x14ac:dyDescent="0.25">
      <c r="C68" s="188"/>
      <c r="D68" s="189"/>
      <c r="E68" s="178"/>
      <c r="F68" s="178"/>
      <c r="G68" s="190">
        <f>DATOS!$E$13</f>
        <v>1</v>
      </c>
      <c r="H68" s="178"/>
      <c r="I68" s="191"/>
      <c r="J68" s="178"/>
      <c r="K68" s="178"/>
      <c r="L68" s="178"/>
      <c r="M68" s="178"/>
      <c r="N68" s="160" t="str">
        <f t="shared" si="7"/>
        <v/>
      </c>
      <c r="O68" s="21"/>
      <c r="P68" s="160" t="str">
        <f t="shared" si="2"/>
        <v/>
      </c>
      <c r="Q68" s="160">
        <f t="shared" si="4"/>
        <v>0</v>
      </c>
      <c r="R68" s="160" t="str">
        <f t="shared" si="5"/>
        <v/>
      </c>
      <c r="S68" s="160" t="str">
        <f t="shared" si="6"/>
        <v/>
      </c>
      <c r="T68" s="50" t="str">
        <f>IF($F68="","",IF(ISERROR(VLOOKUP(F68,PROVEEDORES!$D$8:$I$507,5,0)),1,VLOOKUP($F68,PROVEEDORES!$D$8:$I$507,5,0)))</f>
        <v/>
      </c>
    </row>
    <row r="69" spans="3:20" ht="17.45" customHeight="1" x14ac:dyDescent="0.25">
      <c r="C69" s="188"/>
      <c r="D69" s="189"/>
      <c r="E69" s="178"/>
      <c r="F69" s="178"/>
      <c r="G69" s="190">
        <f>DATOS!$E$13</f>
        <v>1</v>
      </c>
      <c r="H69" s="178"/>
      <c r="I69" s="191"/>
      <c r="J69" s="178"/>
      <c r="K69" s="178"/>
      <c r="L69" s="178"/>
      <c r="M69" s="178"/>
      <c r="N69" s="160" t="str">
        <f t="shared" si="7"/>
        <v/>
      </c>
      <c r="O69" s="21"/>
      <c r="P69" s="160" t="str">
        <f t="shared" si="2"/>
        <v/>
      </c>
      <c r="Q69" s="160">
        <f t="shared" si="4"/>
        <v>0</v>
      </c>
      <c r="R69" s="160" t="str">
        <f t="shared" si="5"/>
        <v/>
      </c>
      <c r="S69" s="160" t="str">
        <f t="shared" si="6"/>
        <v/>
      </c>
      <c r="T69" s="50" t="str">
        <f>IF($F69="","",IF(ISERROR(VLOOKUP(F69,PROVEEDORES!$D$8:$I$507,5,0)),1,VLOOKUP($F69,PROVEEDORES!$D$8:$I$507,5,0)))</f>
        <v/>
      </c>
    </row>
    <row r="70" spans="3:20" ht="17.45" customHeight="1" x14ac:dyDescent="0.25">
      <c r="C70" s="188"/>
      <c r="D70" s="189"/>
      <c r="E70" s="178"/>
      <c r="F70" s="178"/>
      <c r="G70" s="190">
        <f>DATOS!$E$13</f>
        <v>1</v>
      </c>
      <c r="H70" s="178"/>
      <c r="I70" s="191"/>
      <c r="J70" s="178"/>
      <c r="K70" s="178"/>
      <c r="L70" s="178"/>
      <c r="M70" s="178"/>
      <c r="N70" s="160" t="str">
        <f t="shared" si="7"/>
        <v/>
      </c>
      <c r="O70" s="21"/>
      <c r="P70" s="160" t="str">
        <f t="shared" si="2"/>
        <v/>
      </c>
      <c r="Q70" s="160">
        <f t="shared" si="4"/>
        <v>0</v>
      </c>
      <c r="R70" s="160" t="str">
        <f t="shared" si="5"/>
        <v/>
      </c>
      <c r="S70" s="160" t="str">
        <f t="shared" si="6"/>
        <v/>
      </c>
      <c r="T70" s="50" t="str">
        <f>IF($F70="","",IF(ISERROR(VLOOKUP(F70,PROVEEDORES!$D$8:$I$507,5,0)),1,VLOOKUP($F70,PROVEEDORES!$D$8:$I$507,5,0)))</f>
        <v/>
      </c>
    </row>
    <row r="71" spans="3:20" ht="17.45" customHeight="1" x14ac:dyDescent="0.25">
      <c r="C71" s="188"/>
      <c r="D71" s="189"/>
      <c r="E71" s="178"/>
      <c r="F71" s="178"/>
      <c r="G71" s="190">
        <f>DATOS!$E$13</f>
        <v>1</v>
      </c>
      <c r="H71" s="178"/>
      <c r="I71" s="191"/>
      <c r="J71" s="178"/>
      <c r="K71" s="178"/>
      <c r="L71" s="178"/>
      <c r="M71" s="178"/>
      <c r="N71" s="160" t="str">
        <f t="shared" si="7"/>
        <v/>
      </c>
      <c r="O71" s="21"/>
      <c r="P71" s="160" t="str">
        <f t="shared" si="2"/>
        <v/>
      </c>
      <c r="Q71" s="160">
        <f t="shared" si="4"/>
        <v>0</v>
      </c>
      <c r="R71" s="160" t="str">
        <f t="shared" si="5"/>
        <v/>
      </c>
      <c r="S71" s="160" t="str">
        <f t="shared" si="6"/>
        <v/>
      </c>
      <c r="T71" s="50" t="str">
        <f>IF($F71="","",IF(ISERROR(VLOOKUP(F71,PROVEEDORES!$D$8:$I$507,5,0)),1,VLOOKUP($F71,PROVEEDORES!$D$8:$I$507,5,0)))</f>
        <v/>
      </c>
    </row>
    <row r="72" spans="3:20" ht="17.45" customHeight="1" x14ac:dyDescent="0.25">
      <c r="C72" s="188"/>
      <c r="D72" s="189"/>
      <c r="E72" s="178"/>
      <c r="F72" s="178"/>
      <c r="G72" s="190">
        <f>DATOS!$E$13</f>
        <v>1</v>
      </c>
      <c r="H72" s="178"/>
      <c r="I72" s="191"/>
      <c r="J72" s="178"/>
      <c r="K72" s="178"/>
      <c r="L72" s="178"/>
      <c r="M72" s="178"/>
      <c r="N72" s="160" t="str">
        <f t="shared" si="7"/>
        <v/>
      </c>
      <c r="O72" s="21"/>
      <c r="P72" s="160" t="str">
        <f t="shared" si="2"/>
        <v/>
      </c>
      <c r="Q72" s="160">
        <f t="shared" si="4"/>
        <v>0</v>
      </c>
      <c r="R72" s="160" t="str">
        <f t="shared" si="5"/>
        <v/>
      </c>
      <c r="S72" s="160" t="str">
        <f t="shared" si="6"/>
        <v/>
      </c>
      <c r="T72" s="50" t="str">
        <f>IF($F72="","",IF(ISERROR(VLOOKUP(F72,PROVEEDORES!$D$8:$I$507,5,0)),1,VLOOKUP($F72,PROVEEDORES!$D$8:$I$507,5,0)))</f>
        <v/>
      </c>
    </row>
    <row r="73" spans="3:20" ht="17.45" customHeight="1" x14ac:dyDescent="0.25">
      <c r="C73" s="188"/>
      <c r="D73" s="189"/>
      <c r="E73" s="178"/>
      <c r="F73" s="178"/>
      <c r="G73" s="190">
        <f>DATOS!$E$13</f>
        <v>1</v>
      </c>
      <c r="H73" s="178"/>
      <c r="I73" s="191"/>
      <c r="J73" s="178"/>
      <c r="K73" s="178"/>
      <c r="L73" s="178"/>
      <c r="M73" s="178"/>
      <c r="N73" s="160" t="str">
        <f t="shared" si="7"/>
        <v/>
      </c>
      <c r="O73" s="21"/>
      <c r="P73" s="160" t="str">
        <f t="shared" si="2"/>
        <v/>
      </c>
      <c r="Q73" s="160">
        <f t="shared" si="4"/>
        <v>0</v>
      </c>
      <c r="R73" s="160" t="str">
        <f t="shared" si="5"/>
        <v/>
      </c>
      <c r="S73" s="160" t="str">
        <f t="shared" si="6"/>
        <v/>
      </c>
      <c r="T73" s="50" t="str">
        <f>IF($F73="","",IF(ISERROR(VLOOKUP(F73,PROVEEDORES!$D$8:$I$507,5,0)),1,VLOOKUP($F73,PROVEEDORES!$D$8:$I$507,5,0)))</f>
        <v/>
      </c>
    </row>
    <row r="74" spans="3:20" ht="17.45" customHeight="1" x14ac:dyDescent="0.25">
      <c r="C74" s="188"/>
      <c r="D74" s="189"/>
      <c r="E74" s="178"/>
      <c r="F74" s="178"/>
      <c r="G74" s="190">
        <f>DATOS!$E$13</f>
        <v>1</v>
      </c>
      <c r="H74" s="178"/>
      <c r="I74" s="191"/>
      <c r="J74" s="178"/>
      <c r="K74" s="178"/>
      <c r="L74" s="178"/>
      <c r="M74" s="178"/>
      <c r="N74" s="160" t="str">
        <f t="shared" si="7"/>
        <v/>
      </c>
      <c r="O74" s="21"/>
      <c r="P74" s="160" t="str">
        <f t="shared" si="2"/>
        <v/>
      </c>
      <c r="Q74" s="160">
        <f t="shared" si="4"/>
        <v>0</v>
      </c>
      <c r="R74" s="160" t="str">
        <f t="shared" si="5"/>
        <v/>
      </c>
      <c r="S74" s="160" t="str">
        <f t="shared" si="6"/>
        <v/>
      </c>
      <c r="T74" s="50" t="str">
        <f>IF($F74="","",IF(ISERROR(VLOOKUP(F74,PROVEEDORES!$D$8:$I$507,5,0)),1,VLOOKUP($F74,PROVEEDORES!$D$8:$I$507,5,0)))</f>
        <v/>
      </c>
    </row>
    <row r="75" spans="3:20" ht="17.45" customHeight="1" x14ac:dyDescent="0.25">
      <c r="C75" s="188"/>
      <c r="D75" s="189"/>
      <c r="E75" s="178"/>
      <c r="F75" s="178"/>
      <c r="G75" s="190">
        <f>DATOS!$E$13</f>
        <v>1</v>
      </c>
      <c r="H75" s="178"/>
      <c r="I75" s="191"/>
      <c r="J75" s="178"/>
      <c r="K75" s="178"/>
      <c r="L75" s="178"/>
      <c r="M75" s="178"/>
      <c r="N75" s="160" t="str">
        <f t="shared" si="7"/>
        <v/>
      </c>
      <c r="O75" s="21"/>
      <c r="P75" s="160" t="str">
        <f t="shared" si="2"/>
        <v/>
      </c>
      <c r="Q75" s="160">
        <f t="shared" si="4"/>
        <v>0</v>
      </c>
      <c r="R75" s="160" t="str">
        <f t="shared" si="5"/>
        <v/>
      </c>
      <c r="S75" s="160" t="str">
        <f t="shared" si="6"/>
        <v/>
      </c>
      <c r="T75" s="50" t="str">
        <f>IF($F75="","",IF(ISERROR(VLOOKUP(F75,PROVEEDORES!$D$8:$I$507,5,0)),1,VLOOKUP($F75,PROVEEDORES!$D$8:$I$507,5,0)))</f>
        <v/>
      </c>
    </row>
    <row r="76" spans="3:20" ht="17.45" customHeight="1" x14ac:dyDescent="0.25">
      <c r="C76" s="188"/>
      <c r="D76" s="189"/>
      <c r="E76" s="178"/>
      <c r="F76" s="178"/>
      <c r="G76" s="190">
        <f>DATOS!$E$13</f>
        <v>1</v>
      </c>
      <c r="H76" s="178"/>
      <c r="I76" s="191"/>
      <c r="J76" s="178"/>
      <c r="K76" s="178"/>
      <c r="L76" s="178"/>
      <c r="M76" s="178"/>
      <c r="N76" s="160" t="str">
        <f t="shared" si="7"/>
        <v/>
      </c>
      <c r="O76" s="21"/>
      <c r="P76" s="160" t="str">
        <f t="shared" si="2"/>
        <v/>
      </c>
      <c r="Q76" s="160">
        <f t="shared" si="4"/>
        <v>0</v>
      </c>
      <c r="R76" s="160" t="str">
        <f t="shared" si="5"/>
        <v/>
      </c>
      <c r="S76" s="160" t="str">
        <f t="shared" si="6"/>
        <v/>
      </c>
      <c r="T76" s="50" t="str">
        <f>IF($F76="","",IF(ISERROR(VLOOKUP(F76,PROVEEDORES!$D$8:$I$507,5,0)),1,VLOOKUP($F76,PROVEEDORES!$D$8:$I$507,5,0)))</f>
        <v/>
      </c>
    </row>
    <row r="77" spans="3:20" ht="17.45" customHeight="1" x14ac:dyDescent="0.25">
      <c r="C77" s="188"/>
      <c r="D77" s="189"/>
      <c r="E77" s="178"/>
      <c r="F77" s="178"/>
      <c r="G77" s="190">
        <f>DATOS!$E$13</f>
        <v>1</v>
      </c>
      <c r="H77" s="178"/>
      <c r="I77" s="191"/>
      <c r="J77" s="178"/>
      <c r="K77" s="178"/>
      <c r="L77" s="178"/>
      <c r="M77" s="178"/>
      <c r="N77" s="160" t="str">
        <f t="shared" si="7"/>
        <v/>
      </c>
      <c r="O77" s="21"/>
      <c r="P77" s="160" t="str">
        <f t="shared" si="2"/>
        <v/>
      </c>
      <c r="Q77" s="160">
        <f t="shared" si="4"/>
        <v>0</v>
      </c>
      <c r="R77" s="160" t="str">
        <f t="shared" si="5"/>
        <v/>
      </c>
      <c r="S77" s="160" t="str">
        <f t="shared" si="6"/>
        <v/>
      </c>
      <c r="T77" s="50" t="str">
        <f>IF($F77="","",IF(ISERROR(VLOOKUP(F77,PROVEEDORES!$D$8:$I$507,5,0)),1,VLOOKUP($F77,PROVEEDORES!$D$8:$I$507,5,0)))</f>
        <v/>
      </c>
    </row>
    <row r="78" spans="3:20" ht="17.45" customHeight="1" x14ac:dyDescent="0.25">
      <c r="C78" s="188"/>
      <c r="D78" s="189"/>
      <c r="E78" s="178"/>
      <c r="F78" s="178"/>
      <c r="G78" s="190">
        <f>DATOS!$E$13</f>
        <v>1</v>
      </c>
      <c r="H78" s="178"/>
      <c r="I78" s="191"/>
      <c r="J78" s="178"/>
      <c r="K78" s="178"/>
      <c r="L78" s="178"/>
      <c r="M78" s="178"/>
      <c r="N78" s="160" t="str">
        <f t="shared" si="7"/>
        <v/>
      </c>
      <c r="O78" s="21"/>
      <c r="P78" s="160" t="str">
        <f t="shared" si="2"/>
        <v/>
      </c>
      <c r="Q78" s="160">
        <f t="shared" si="4"/>
        <v>0</v>
      </c>
      <c r="R78" s="160" t="str">
        <f t="shared" si="5"/>
        <v/>
      </c>
      <c r="S78" s="160" t="str">
        <f t="shared" si="6"/>
        <v/>
      </c>
      <c r="T78" s="50" t="str">
        <f>IF($F78="","",IF(ISERROR(VLOOKUP(F78,PROVEEDORES!$D$8:$I$507,5,0)),1,VLOOKUP($F78,PROVEEDORES!$D$8:$I$507,5,0)))</f>
        <v/>
      </c>
    </row>
    <row r="79" spans="3:20" ht="17.45" customHeight="1" x14ac:dyDescent="0.25">
      <c r="C79" s="188"/>
      <c r="D79" s="189"/>
      <c r="E79" s="178"/>
      <c r="F79" s="178"/>
      <c r="G79" s="190">
        <f>DATOS!$E$13</f>
        <v>1</v>
      </c>
      <c r="H79" s="178"/>
      <c r="I79" s="191"/>
      <c r="J79" s="178"/>
      <c r="K79" s="178"/>
      <c r="L79" s="178"/>
      <c r="M79" s="178"/>
      <c r="N79" s="160" t="str">
        <f t="shared" si="7"/>
        <v/>
      </c>
      <c r="O79" s="21"/>
      <c r="P79" s="160" t="str">
        <f t="shared" si="2"/>
        <v/>
      </c>
      <c r="Q79" s="160">
        <f t="shared" si="4"/>
        <v>0</v>
      </c>
      <c r="R79" s="160" t="str">
        <f t="shared" si="5"/>
        <v/>
      </c>
      <c r="S79" s="160" t="str">
        <f t="shared" si="6"/>
        <v/>
      </c>
      <c r="T79" s="50" t="str">
        <f>IF($F79="","",IF(ISERROR(VLOOKUP(F79,PROVEEDORES!$D$8:$I$507,5,0)),1,VLOOKUP($F79,PROVEEDORES!$D$8:$I$507,5,0)))</f>
        <v/>
      </c>
    </row>
    <row r="80" spans="3:20" ht="17.45" customHeight="1" x14ac:dyDescent="0.25">
      <c r="C80" s="188"/>
      <c r="D80" s="189"/>
      <c r="E80" s="178"/>
      <c r="F80" s="178"/>
      <c r="G80" s="190">
        <f>DATOS!$E$13</f>
        <v>1</v>
      </c>
      <c r="H80" s="178"/>
      <c r="I80" s="191"/>
      <c r="J80" s="178"/>
      <c r="K80" s="178"/>
      <c r="L80" s="178"/>
      <c r="M80" s="178"/>
      <c r="N80" s="160" t="str">
        <f t="shared" si="7"/>
        <v/>
      </c>
      <c r="O80" s="21"/>
      <c r="P80" s="160" t="str">
        <f t="shared" si="2"/>
        <v/>
      </c>
      <c r="Q80" s="160">
        <f t="shared" si="4"/>
        <v>0</v>
      </c>
      <c r="R80" s="160" t="str">
        <f t="shared" si="5"/>
        <v/>
      </c>
      <c r="S80" s="160" t="str">
        <f t="shared" si="6"/>
        <v/>
      </c>
      <c r="T80" s="50" t="str">
        <f>IF($F80="","",IF(ISERROR(VLOOKUP(F80,PROVEEDORES!$D$8:$I$507,5,0)),1,VLOOKUP($F80,PROVEEDORES!$D$8:$I$507,5,0)))</f>
        <v/>
      </c>
    </row>
    <row r="81" spans="3:20" ht="17.45" customHeight="1" x14ac:dyDescent="0.25">
      <c r="C81" s="188"/>
      <c r="D81" s="189"/>
      <c r="E81" s="178"/>
      <c r="F81" s="178"/>
      <c r="G81" s="190">
        <f>DATOS!$E$13</f>
        <v>1</v>
      </c>
      <c r="H81" s="178"/>
      <c r="I81" s="191"/>
      <c r="J81" s="178"/>
      <c r="K81" s="178"/>
      <c r="L81" s="178"/>
      <c r="M81" s="178"/>
      <c r="N81" s="160" t="str">
        <f t="shared" si="7"/>
        <v/>
      </c>
      <c r="O81" s="21"/>
      <c r="P81" s="160" t="str">
        <f t="shared" si="2"/>
        <v/>
      </c>
      <c r="Q81" s="160">
        <f t="shared" si="4"/>
        <v>0</v>
      </c>
      <c r="R81" s="160" t="str">
        <f t="shared" si="5"/>
        <v/>
      </c>
      <c r="S81" s="160" t="str">
        <f t="shared" si="6"/>
        <v/>
      </c>
      <c r="T81" s="50" t="str">
        <f>IF($F81="","",IF(ISERROR(VLOOKUP(F81,PROVEEDORES!$D$8:$I$507,5,0)),1,VLOOKUP($F81,PROVEEDORES!$D$8:$I$507,5,0)))</f>
        <v/>
      </c>
    </row>
    <row r="82" spans="3:20" ht="17.45" customHeight="1" x14ac:dyDescent="0.25">
      <c r="C82" s="188"/>
      <c r="D82" s="189"/>
      <c r="E82" s="178"/>
      <c r="F82" s="178"/>
      <c r="G82" s="190">
        <f>DATOS!$E$13</f>
        <v>1</v>
      </c>
      <c r="H82" s="178"/>
      <c r="I82" s="191"/>
      <c r="J82" s="178"/>
      <c r="K82" s="178"/>
      <c r="L82" s="178"/>
      <c r="M82" s="178"/>
      <c r="N82" s="160" t="str">
        <f t="shared" ref="N82:N145" si="8">IF(H82&amp;J82&amp;K82&amp;L82&amp;M82="","",H82+J82+K82-L82-M82)</f>
        <v/>
      </c>
      <c r="O82" s="21"/>
      <c r="P82" s="160" t="str">
        <f t="shared" ref="P82:P145" si="9">IF($I82="E",H82,"")</f>
        <v/>
      </c>
      <c r="Q82" s="160">
        <f t="shared" si="4"/>
        <v>0</v>
      </c>
      <c r="R82" s="160" t="str">
        <f t="shared" si="5"/>
        <v/>
      </c>
      <c r="S82" s="160" t="str">
        <f t="shared" si="6"/>
        <v/>
      </c>
      <c r="T82" s="50" t="str">
        <f>IF($F82="","",IF(ISERROR(VLOOKUP(F82,PROVEEDORES!$D$8:$I$507,5,0)),1,VLOOKUP($F82,PROVEEDORES!$D$8:$I$507,5,0)))</f>
        <v/>
      </c>
    </row>
    <row r="83" spans="3:20" ht="17.45" customHeight="1" x14ac:dyDescent="0.25">
      <c r="C83" s="188"/>
      <c r="D83" s="189"/>
      <c r="E83" s="178"/>
      <c r="F83" s="178"/>
      <c r="G83" s="190">
        <f>DATOS!$E$13</f>
        <v>1</v>
      </c>
      <c r="H83" s="178"/>
      <c r="I83" s="191"/>
      <c r="J83" s="178"/>
      <c r="K83" s="178"/>
      <c r="L83" s="178"/>
      <c r="M83" s="178"/>
      <c r="N83" s="160" t="str">
        <f t="shared" si="8"/>
        <v/>
      </c>
      <c r="O83" s="21"/>
      <c r="P83" s="160" t="str">
        <f t="shared" si="9"/>
        <v/>
      </c>
      <c r="Q83" s="160">
        <f t="shared" ref="Q83:Q146" si="10">IF($I83=0%,H83,"")</f>
        <v>0</v>
      </c>
      <c r="R83" s="160" t="str">
        <f t="shared" ref="R83:R146" si="11">IF(OR($I83=8%,$I83=11%),$J83/$I83,"")</f>
        <v/>
      </c>
      <c r="S83" s="160" t="str">
        <f t="shared" ref="S83:S146" si="12">IF(OR($I83=15%,$I83=16%),$J83/$I83,"")</f>
        <v/>
      </c>
      <c r="T83" s="50" t="str">
        <f>IF($F83="","",IF(ISERROR(VLOOKUP(F83,PROVEEDORES!$D$8:$I$507,5,0)),1,VLOOKUP($F83,PROVEEDORES!$D$8:$I$507,5,0)))</f>
        <v/>
      </c>
    </row>
    <row r="84" spans="3:20" ht="17.45" customHeight="1" x14ac:dyDescent="0.25">
      <c r="C84" s="188"/>
      <c r="D84" s="189"/>
      <c r="E84" s="178"/>
      <c r="F84" s="178"/>
      <c r="G84" s="190">
        <f>DATOS!$E$13</f>
        <v>1</v>
      </c>
      <c r="H84" s="178"/>
      <c r="I84" s="191"/>
      <c r="J84" s="178"/>
      <c r="K84" s="178"/>
      <c r="L84" s="178"/>
      <c r="M84" s="178"/>
      <c r="N84" s="160" t="str">
        <f t="shared" si="8"/>
        <v/>
      </c>
      <c r="O84" s="21"/>
      <c r="P84" s="160" t="str">
        <f t="shared" si="9"/>
        <v/>
      </c>
      <c r="Q84" s="160">
        <f t="shared" si="10"/>
        <v>0</v>
      </c>
      <c r="R84" s="160" t="str">
        <f t="shared" si="11"/>
        <v/>
      </c>
      <c r="S84" s="160" t="str">
        <f t="shared" si="12"/>
        <v/>
      </c>
      <c r="T84" s="50" t="str">
        <f>IF($F84="","",IF(ISERROR(VLOOKUP(F84,PROVEEDORES!$D$8:$I$507,5,0)),1,VLOOKUP($F84,PROVEEDORES!$D$8:$I$507,5,0)))</f>
        <v/>
      </c>
    </row>
    <row r="85" spans="3:20" ht="17.45" customHeight="1" x14ac:dyDescent="0.25">
      <c r="C85" s="188"/>
      <c r="D85" s="189"/>
      <c r="E85" s="178"/>
      <c r="F85" s="178"/>
      <c r="G85" s="190">
        <f>DATOS!$E$13</f>
        <v>1</v>
      </c>
      <c r="H85" s="178"/>
      <c r="I85" s="191"/>
      <c r="J85" s="178"/>
      <c r="K85" s="178"/>
      <c r="L85" s="178"/>
      <c r="M85" s="178"/>
      <c r="N85" s="160" t="str">
        <f t="shared" si="8"/>
        <v/>
      </c>
      <c r="O85" s="21"/>
      <c r="P85" s="160" t="str">
        <f t="shared" si="9"/>
        <v/>
      </c>
      <c r="Q85" s="160">
        <f t="shared" si="10"/>
        <v>0</v>
      </c>
      <c r="R85" s="160" t="str">
        <f t="shared" si="11"/>
        <v/>
      </c>
      <c r="S85" s="160" t="str">
        <f t="shared" si="12"/>
        <v/>
      </c>
      <c r="T85" s="50" t="str">
        <f>IF($F85="","",IF(ISERROR(VLOOKUP(F85,PROVEEDORES!$D$8:$I$507,5,0)),1,VLOOKUP($F85,PROVEEDORES!$D$8:$I$507,5,0)))</f>
        <v/>
      </c>
    </row>
    <row r="86" spans="3:20" ht="17.45" customHeight="1" x14ac:dyDescent="0.25">
      <c r="C86" s="188"/>
      <c r="D86" s="189"/>
      <c r="E86" s="178"/>
      <c r="F86" s="178"/>
      <c r="G86" s="190">
        <f>DATOS!$E$13</f>
        <v>1</v>
      </c>
      <c r="H86" s="178"/>
      <c r="I86" s="191"/>
      <c r="J86" s="178"/>
      <c r="K86" s="178"/>
      <c r="L86" s="178"/>
      <c r="M86" s="178"/>
      <c r="N86" s="160" t="str">
        <f t="shared" si="8"/>
        <v/>
      </c>
      <c r="O86" s="21"/>
      <c r="P86" s="160" t="str">
        <f t="shared" si="9"/>
        <v/>
      </c>
      <c r="Q86" s="160">
        <f t="shared" si="10"/>
        <v>0</v>
      </c>
      <c r="R86" s="160" t="str">
        <f t="shared" si="11"/>
        <v/>
      </c>
      <c r="S86" s="160" t="str">
        <f t="shared" si="12"/>
        <v/>
      </c>
      <c r="T86" s="50" t="str">
        <f>IF($F86="","",IF(ISERROR(VLOOKUP(F86,PROVEEDORES!$D$8:$I$507,5,0)),1,VLOOKUP($F86,PROVEEDORES!$D$8:$I$507,5,0)))</f>
        <v/>
      </c>
    </row>
    <row r="87" spans="3:20" ht="17.45" customHeight="1" x14ac:dyDescent="0.25">
      <c r="C87" s="188"/>
      <c r="D87" s="189"/>
      <c r="E87" s="178"/>
      <c r="F87" s="178"/>
      <c r="G87" s="190">
        <f>DATOS!$E$13</f>
        <v>1</v>
      </c>
      <c r="H87" s="178"/>
      <c r="I87" s="191"/>
      <c r="J87" s="178"/>
      <c r="K87" s="178"/>
      <c r="L87" s="178"/>
      <c r="M87" s="178"/>
      <c r="N87" s="160" t="str">
        <f t="shared" si="8"/>
        <v/>
      </c>
      <c r="O87" s="21"/>
      <c r="P87" s="160" t="str">
        <f t="shared" si="9"/>
        <v/>
      </c>
      <c r="Q87" s="160">
        <f t="shared" si="10"/>
        <v>0</v>
      </c>
      <c r="R87" s="160" t="str">
        <f t="shared" si="11"/>
        <v/>
      </c>
      <c r="S87" s="160" t="str">
        <f t="shared" si="12"/>
        <v/>
      </c>
      <c r="T87" s="50" t="str">
        <f>IF($F87="","",IF(ISERROR(VLOOKUP(F87,PROVEEDORES!$D$8:$I$507,5,0)),1,VLOOKUP($F87,PROVEEDORES!$D$8:$I$507,5,0)))</f>
        <v/>
      </c>
    </row>
    <row r="88" spans="3:20" ht="17.45" customHeight="1" x14ac:dyDescent="0.25">
      <c r="C88" s="188"/>
      <c r="D88" s="189"/>
      <c r="E88" s="178"/>
      <c r="F88" s="178"/>
      <c r="G88" s="190">
        <f>DATOS!$E$13</f>
        <v>1</v>
      </c>
      <c r="H88" s="178"/>
      <c r="I88" s="191"/>
      <c r="J88" s="178"/>
      <c r="K88" s="178"/>
      <c r="L88" s="178"/>
      <c r="M88" s="178"/>
      <c r="N88" s="160" t="str">
        <f t="shared" si="8"/>
        <v/>
      </c>
      <c r="O88" s="21"/>
      <c r="P88" s="160" t="str">
        <f t="shared" si="9"/>
        <v/>
      </c>
      <c r="Q88" s="160">
        <f t="shared" si="10"/>
        <v>0</v>
      </c>
      <c r="R88" s="160" t="str">
        <f t="shared" si="11"/>
        <v/>
      </c>
      <c r="S88" s="160" t="str">
        <f t="shared" si="12"/>
        <v/>
      </c>
      <c r="T88" s="50" t="str">
        <f>IF($F88="","",IF(ISERROR(VLOOKUP(F88,PROVEEDORES!$D$8:$I$507,5,0)),1,VLOOKUP($F88,PROVEEDORES!$D$8:$I$507,5,0)))</f>
        <v/>
      </c>
    </row>
    <row r="89" spans="3:20" ht="17.45" customHeight="1" x14ac:dyDescent="0.25">
      <c r="C89" s="188"/>
      <c r="D89" s="189"/>
      <c r="E89" s="178"/>
      <c r="F89" s="178"/>
      <c r="G89" s="190">
        <f>DATOS!$E$13</f>
        <v>1</v>
      </c>
      <c r="H89" s="178"/>
      <c r="I89" s="191"/>
      <c r="J89" s="178"/>
      <c r="K89" s="178"/>
      <c r="L89" s="178"/>
      <c r="M89" s="178"/>
      <c r="N89" s="160" t="str">
        <f t="shared" si="8"/>
        <v/>
      </c>
      <c r="O89" s="21"/>
      <c r="P89" s="160" t="str">
        <f t="shared" si="9"/>
        <v/>
      </c>
      <c r="Q89" s="160">
        <f t="shared" si="10"/>
        <v>0</v>
      </c>
      <c r="R89" s="160" t="str">
        <f t="shared" si="11"/>
        <v/>
      </c>
      <c r="S89" s="160" t="str">
        <f t="shared" si="12"/>
        <v/>
      </c>
      <c r="T89" s="50" t="str">
        <f>IF($F89="","",IF(ISERROR(VLOOKUP(F89,PROVEEDORES!$D$8:$I$507,5,0)),1,VLOOKUP($F89,PROVEEDORES!$D$8:$I$507,5,0)))</f>
        <v/>
      </c>
    </row>
    <row r="90" spans="3:20" ht="17.45" customHeight="1" x14ac:dyDescent="0.25">
      <c r="C90" s="188"/>
      <c r="D90" s="189"/>
      <c r="E90" s="178"/>
      <c r="F90" s="178"/>
      <c r="G90" s="190">
        <f>DATOS!$E$13</f>
        <v>1</v>
      </c>
      <c r="H90" s="178"/>
      <c r="I90" s="191"/>
      <c r="J90" s="178"/>
      <c r="K90" s="178"/>
      <c r="L90" s="178"/>
      <c r="M90" s="178"/>
      <c r="N90" s="160" t="str">
        <f t="shared" si="8"/>
        <v/>
      </c>
      <c r="O90" s="21"/>
      <c r="P90" s="160" t="str">
        <f t="shared" si="9"/>
        <v/>
      </c>
      <c r="Q90" s="160">
        <f t="shared" si="10"/>
        <v>0</v>
      </c>
      <c r="R90" s="160" t="str">
        <f t="shared" si="11"/>
        <v/>
      </c>
      <c r="S90" s="160" t="str">
        <f t="shared" si="12"/>
        <v/>
      </c>
      <c r="T90" s="50" t="str">
        <f>IF($F90="","",IF(ISERROR(VLOOKUP(F90,PROVEEDORES!$D$8:$I$507,5,0)),1,VLOOKUP($F90,PROVEEDORES!$D$8:$I$507,5,0)))</f>
        <v/>
      </c>
    </row>
    <row r="91" spans="3:20" ht="17.45" customHeight="1" x14ac:dyDescent="0.25">
      <c r="C91" s="188"/>
      <c r="D91" s="189"/>
      <c r="E91" s="178"/>
      <c r="F91" s="178"/>
      <c r="G91" s="190">
        <f>DATOS!$E$13</f>
        <v>1</v>
      </c>
      <c r="H91" s="178"/>
      <c r="I91" s="191"/>
      <c r="J91" s="178"/>
      <c r="K91" s="178"/>
      <c r="L91" s="178"/>
      <c r="M91" s="178"/>
      <c r="N91" s="160" t="str">
        <f t="shared" si="8"/>
        <v/>
      </c>
      <c r="O91" s="21"/>
      <c r="P91" s="160" t="str">
        <f t="shared" si="9"/>
        <v/>
      </c>
      <c r="Q91" s="160">
        <f t="shared" si="10"/>
        <v>0</v>
      </c>
      <c r="R91" s="160" t="str">
        <f t="shared" si="11"/>
        <v/>
      </c>
      <c r="S91" s="160" t="str">
        <f t="shared" si="12"/>
        <v/>
      </c>
      <c r="T91" s="50" t="str">
        <f>IF($F91="","",IF(ISERROR(VLOOKUP(F91,PROVEEDORES!$D$8:$I$507,5,0)),1,VLOOKUP($F91,PROVEEDORES!$D$8:$I$507,5,0)))</f>
        <v/>
      </c>
    </row>
    <row r="92" spans="3:20" ht="17.45" customHeight="1" x14ac:dyDescent="0.25">
      <c r="C92" s="188"/>
      <c r="D92" s="189"/>
      <c r="E92" s="178"/>
      <c r="F92" s="178"/>
      <c r="G92" s="190">
        <f>DATOS!$E$13</f>
        <v>1</v>
      </c>
      <c r="H92" s="178"/>
      <c r="I92" s="191"/>
      <c r="J92" s="178"/>
      <c r="K92" s="178"/>
      <c r="L92" s="178"/>
      <c r="M92" s="178"/>
      <c r="N92" s="160" t="str">
        <f t="shared" si="8"/>
        <v/>
      </c>
      <c r="O92" s="21"/>
      <c r="P92" s="160" t="str">
        <f t="shared" si="9"/>
        <v/>
      </c>
      <c r="Q92" s="160">
        <f t="shared" si="10"/>
        <v>0</v>
      </c>
      <c r="R92" s="160" t="str">
        <f t="shared" si="11"/>
        <v/>
      </c>
      <c r="S92" s="160" t="str">
        <f t="shared" si="12"/>
        <v/>
      </c>
      <c r="T92" s="50" t="str">
        <f>IF($F92="","",IF(ISERROR(VLOOKUP(F92,PROVEEDORES!$D$8:$I$507,5,0)),1,VLOOKUP($F92,PROVEEDORES!$D$8:$I$507,5,0)))</f>
        <v/>
      </c>
    </row>
    <row r="93" spans="3:20" ht="17.45" customHeight="1" x14ac:dyDescent="0.25">
      <c r="C93" s="188"/>
      <c r="D93" s="189"/>
      <c r="E93" s="178"/>
      <c r="F93" s="178"/>
      <c r="G93" s="190">
        <f>DATOS!$E$13</f>
        <v>1</v>
      </c>
      <c r="H93" s="178"/>
      <c r="I93" s="191"/>
      <c r="J93" s="178"/>
      <c r="K93" s="178"/>
      <c r="L93" s="178"/>
      <c r="M93" s="178"/>
      <c r="N93" s="160" t="str">
        <f t="shared" si="8"/>
        <v/>
      </c>
      <c r="O93" s="21"/>
      <c r="P93" s="160" t="str">
        <f t="shared" si="9"/>
        <v/>
      </c>
      <c r="Q93" s="160">
        <f t="shared" si="10"/>
        <v>0</v>
      </c>
      <c r="R93" s="160" t="str">
        <f t="shared" si="11"/>
        <v/>
      </c>
      <c r="S93" s="160" t="str">
        <f t="shared" si="12"/>
        <v/>
      </c>
      <c r="T93" s="50" t="str">
        <f>IF($F93="","",IF(ISERROR(VLOOKUP(F93,PROVEEDORES!$D$8:$I$507,5,0)),1,VLOOKUP($F93,PROVEEDORES!$D$8:$I$507,5,0)))</f>
        <v/>
      </c>
    </row>
    <row r="94" spans="3:20" ht="17.45" customHeight="1" x14ac:dyDescent="0.25">
      <c r="C94" s="188"/>
      <c r="D94" s="189"/>
      <c r="E94" s="178"/>
      <c r="F94" s="178"/>
      <c r="G94" s="190">
        <f>DATOS!$E$13</f>
        <v>1</v>
      </c>
      <c r="H94" s="178"/>
      <c r="I94" s="191"/>
      <c r="J94" s="178"/>
      <c r="K94" s="178"/>
      <c r="L94" s="178"/>
      <c r="M94" s="178"/>
      <c r="N94" s="160" t="str">
        <f t="shared" si="8"/>
        <v/>
      </c>
      <c r="O94" s="21"/>
      <c r="P94" s="160" t="str">
        <f t="shared" si="9"/>
        <v/>
      </c>
      <c r="Q94" s="160">
        <f t="shared" si="10"/>
        <v>0</v>
      </c>
      <c r="R94" s="160" t="str">
        <f t="shared" si="11"/>
        <v/>
      </c>
      <c r="S94" s="160" t="str">
        <f t="shared" si="12"/>
        <v/>
      </c>
      <c r="T94" s="50" t="str">
        <f>IF($F94="","",IF(ISERROR(VLOOKUP(F94,PROVEEDORES!$D$8:$I$507,5,0)),1,VLOOKUP($F94,PROVEEDORES!$D$8:$I$507,5,0)))</f>
        <v/>
      </c>
    </row>
    <row r="95" spans="3:20" ht="17.45" customHeight="1" x14ac:dyDescent="0.25">
      <c r="C95" s="188"/>
      <c r="D95" s="189"/>
      <c r="E95" s="178"/>
      <c r="F95" s="178"/>
      <c r="G95" s="190">
        <f>DATOS!$E$13</f>
        <v>1</v>
      </c>
      <c r="H95" s="178"/>
      <c r="I95" s="191"/>
      <c r="J95" s="178"/>
      <c r="K95" s="178"/>
      <c r="L95" s="178"/>
      <c r="M95" s="178"/>
      <c r="N95" s="160" t="str">
        <f t="shared" si="8"/>
        <v/>
      </c>
      <c r="O95" s="21"/>
      <c r="P95" s="160" t="str">
        <f t="shared" si="9"/>
        <v/>
      </c>
      <c r="Q95" s="160">
        <f t="shared" si="10"/>
        <v>0</v>
      </c>
      <c r="R95" s="160" t="str">
        <f t="shared" si="11"/>
        <v/>
      </c>
      <c r="S95" s="160" t="str">
        <f t="shared" si="12"/>
        <v/>
      </c>
      <c r="T95" s="50" t="str">
        <f>IF($F95="","",IF(ISERROR(VLOOKUP(F95,PROVEEDORES!$D$8:$I$507,5,0)),1,VLOOKUP($F95,PROVEEDORES!$D$8:$I$507,5,0)))</f>
        <v/>
      </c>
    </row>
    <row r="96" spans="3:20" ht="17.45" customHeight="1" x14ac:dyDescent="0.25">
      <c r="C96" s="188"/>
      <c r="D96" s="189"/>
      <c r="E96" s="178"/>
      <c r="F96" s="178"/>
      <c r="G96" s="190">
        <f>DATOS!$E$13</f>
        <v>1</v>
      </c>
      <c r="H96" s="178"/>
      <c r="I96" s="191"/>
      <c r="J96" s="178"/>
      <c r="K96" s="178"/>
      <c r="L96" s="178"/>
      <c r="M96" s="178"/>
      <c r="N96" s="160" t="str">
        <f t="shared" si="8"/>
        <v/>
      </c>
      <c r="O96" s="21"/>
      <c r="P96" s="160" t="str">
        <f t="shared" si="9"/>
        <v/>
      </c>
      <c r="Q96" s="160">
        <f t="shared" si="10"/>
        <v>0</v>
      </c>
      <c r="R96" s="160" t="str">
        <f t="shared" si="11"/>
        <v/>
      </c>
      <c r="S96" s="160" t="str">
        <f t="shared" si="12"/>
        <v/>
      </c>
      <c r="T96" s="50" t="str">
        <f>IF($F96="","",IF(ISERROR(VLOOKUP(F96,PROVEEDORES!$D$8:$I$507,5,0)),1,VLOOKUP($F96,PROVEEDORES!$D$8:$I$507,5,0)))</f>
        <v/>
      </c>
    </row>
    <row r="97" spans="3:20" ht="17.45" customHeight="1" x14ac:dyDescent="0.25">
      <c r="C97" s="188"/>
      <c r="D97" s="189"/>
      <c r="E97" s="178"/>
      <c r="F97" s="178"/>
      <c r="G97" s="190">
        <f>DATOS!$E$13</f>
        <v>1</v>
      </c>
      <c r="H97" s="178"/>
      <c r="I97" s="191"/>
      <c r="J97" s="178"/>
      <c r="K97" s="178"/>
      <c r="L97" s="178"/>
      <c r="M97" s="178"/>
      <c r="N97" s="160" t="str">
        <f t="shared" si="8"/>
        <v/>
      </c>
      <c r="O97" s="21"/>
      <c r="P97" s="160" t="str">
        <f t="shared" si="9"/>
        <v/>
      </c>
      <c r="Q97" s="160">
        <f t="shared" si="10"/>
        <v>0</v>
      </c>
      <c r="R97" s="160" t="str">
        <f t="shared" si="11"/>
        <v/>
      </c>
      <c r="S97" s="160" t="str">
        <f t="shared" si="12"/>
        <v/>
      </c>
      <c r="T97" s="50" t="str">
        <f>IF($F97="","",IF(ISERROR(VLOOKUP(F97,PROVEEDORES!$D$8:$I$507,5,0)),1,VLOOKUP($F97,PROVEEDORES!$D$8:$I$507,5,0)))</f>
        <v/>
      </c>
    </row>
    <row r="98" spans="3:20" ht="17.45" customHeight="1" x14ac:dyDescent="0.25">
      <c r="C98" s="188"/>
      <c r="D98" s="189"/>
      <c r="E98" s="178"/>
      <c r="F98" s="178"/>
      <c r="G98" s="190">
        <f>DATOS!$E$13</f>
        <v>1</v>
      </c>
      <c r="H98" s="178"/>
      <c r="I98" s="191"/>
      <c r="J98" s="178"/>
      <c r="K98" s="178"/>
      <c r="L98" s="178"/>
      <c r="M98" s="178"/>
      <c r="N98" s="160" t="str">
        <f t="shared" si="8"/>
        <v/>
      </c>
      <c r="O98" s="21"/>
      <c r="P98" s="160" t="str">
        <f t="shared" si="9"/>
        <v/>
      </c>
      <c r="Q98" s="160">
        <f t="shared" si="10"/>
        <v>0</v>
      </c>
      <c r="R98" s="160" t="str">
        <f t="shared" si="11"/>
        <v/>
      </c>
      <c r="S98" s="160" t="str">
        <f t="shared" si="12"/>
        <v/>
      </c>
      <c r="T98" s="50" t="str">
        <f>IF($F98="","",IF(ISERROR(VLOOKUP(F98,PROVEEDORES!$D$8:$I$507,5,0)),1,VLOOKUP($F98,PROVEEDORES!$D$8:$I$507,5,0)))</f>
        <v/>
      </c>
    </row>
    <row r="99" spans="3:20" ht="17.45" customHeight="1" x14ac:dyDescent="0.25">
      <c r="C99" s="188"/>
      <c r="D99" s="189"/>
      <c r="E99" s="178"/>
      <c r="F99" s="178"/>
      <c r="G99" s="190">
        <f>DATOS!$E$13</f>
        <v>1</v>
      </c>
      <c r="H99" s="178"/>
      <c r="I99" s="191"/>
      <c r="J99" s="178"/>
      <c r="K99" s="178"/>
      <c r="L99" s="178"/>
      <c r="M99" s="178"/>
      <c r="N99" s="160" t="str">
        <f t="shared" si="8"/>
        <v/>
      </c>
      <c r="O99" s="21"/>
      <c r="P99" s="160" t="str">
        <f t="shared" si="9"/>
        <v/>
      </c>
      <c r="Q99" s="160">
        <f t="shared" si="10"/>
        <v>0</v>
      </c>
      <c r="R99" s="160" t="str">
        <f t="shared" si="11"/>
        <v/>
      </c>
      <c r="S99" s="160" t="str">
        <f t="shared" si="12"/>
        <v/>
      </c>
      <c r="T99" s="50" t="str">
        <f>IF($F99="","",IF(ISERROR(VLOOKUP(F99,PROVEEDORES!$D$8:$I$507,5,0)),1,VLOOKUP($F99,PROVEEDORES!$D$8:$I$507,5,0)))</f>
        <v/>
      </c>
    </row>
    <row r="100" spans="3:20" ht="17.45" customHeight="1" x14ac:dyDescent="0.25">
      <c r="C100" s="188"/>
      <c r="D100" s="189"/>
      <c r="E100" s="178"/>
      <c r="F100" s="178"/>
      <c r="G100" s="190">
        <f>DATOS!$E$13</f>
        <v>1</v>
      </c>
      <c r="H100" s="178"/>
      <c r="I100" s="191"/>
      <c r="J100" s="178"/>
      <c r="K100" s="178"/>
      <c r="L100" s="178"/>
      <c r="M100" s="178"/>
      <c r="N100" s="160" t="str">
        <f t="shared" si="8"/>
        <v/>
      </c>
      <c r="O100" s="21"/>
      <c r="P100" s="160" t="str">
        <f t="shared" si="9"/>
        <v/>
      </c>
      <c r="Q100" s="160">
        <f t="shared" si="10"/>
        <v>0</v>
      </c>
      <c r="R100" s="160" t="str">
        <f t="shared" si="11"/>
        <v/>
      </c>
      <c r="S100" s="160" t="str">
        <f t="shared" si="12"/>
        <v/>
      </c>
      <c r="T100" s="50" t="str">
        <f>IF($F100="","",IF(ISERROR(VLOOKUP(F100,PROVEEDORES!$D$8:$I$507,5,0)),1,VLOOKUP($F100,PROVEEDORES!$D$8:$I$507,5,0)))</f>
        <v/>
      </c>
    </row>
    <row r="101" spans="3:20" ht="17.45" customHeight="1" x14ac:dyDescent="0.25">
      <c r="C101" s="188"/>
      <c r="D101" s="189"/>
      <c r="E101" s="178"/>
      <c r="F101" s="178"/>
      <c r="G101" s="190">
        <f>DATOS!$E$13</f>
        <v>1</v>
      </c>
      <c r="H101" s="178"/>
      <c r="I101" s="191"/>
      <c r="J101" s="178"/>
      <c r="K101" s="178"/>
      <c r="L101" s="178"/>
      <c r="M101" s="178"/>
      <c r="N101" s="160" t="str">
        <f t="shared" si="8"/>
        <v/>
      </c>
      <c r="O101" s="21"/>
      <c r="P101" s="160" t="str">
        <f t="shared" si="9"/>
        <v/>
      </c>
      <c r="Q101" s="160">
        <f t="shared" si="10"/>
        <v>0</v>
      </c>
      <c r="R101" s="160" t="str">
        <f t="shared" si="11"/>
        <v/>
      </c>
      <c r="S101" s="160" t="str">
        <f t="shared" si="12"/>
        <v/>
      </c>
      <c r="T101" s="50" t="str">
        <f>IF($F101="","",IF(ISERROR(VLOOKUP(F101,PROVEEDORES!$D$8:$I$507,5,0)),1,VLOOKUP($F101,PROVEEDORES!$D$8:$I$507,5,0)))</f>
        <v/>
      </c>
    </row>
    <row r="102" spans="3:20" ht="17.45" customHeight="1" x14ac:dyDescent="0.25">
      <c r="C102" s="188"/>
      <c r="D102" s="189"/>
      <c r="E102" s="178"/>
      <c r="F102" s="178"/>
      <c r="G102" s="190">
        <f>DATOS!$E$13</f>
        <v>1</v>
      </c>
      <c r="H102" s="178"/>
      <c r="I102" s="191"/>
      <c r="J102" s="178"/>
      <c r="K102" s="178"/>
      <c r="L102" s="178"/>
      <c r="M102" s="178"/>
      <c r="N102" s="160" t="str">
        <f t="shared" si="8"/>
        <v/>
      </c>
      <c r="O102" s="21"/>
      <c r="P102" s="160" t="str">
        <f t="shared" si="9"/>
        <v/>
      </c>
      <c r="Q102" s="160">
        <f t="shared" si="10"/>
        <v>0</v>
      </c>
      <c r="R102" s="160" t="str">
        <f t="shared" si="11"/>
        <v/>
      </c>
      <c r="S102" s="160" t="str">
        <f t="shared" si="12"/>
        <v/>
      </c>
      <c r="T102" s="50" t="str">
        <f>IF($F102="","",IF(ISERROR(VLOOKUP(F102,PROVEEDORES!$D$8:$I$507,5,0)),1,VLOOKUP($F102,PROVEEDORES!$D$8:$I$507,5,0)))</f>
        <v/>
      </c>
    </row>
    <row r="103" spans="3:20" ht="17.45" customHeight="1" x14ac:dyDescent="0.25">
      <c r="C103" s="188"/>
      <c r="D103" s="189"/>
      <c r="E103" s="178"/>
      <c r="F103" s="178"/>
      <c r="G103" s="190">
        <f>DATOS!$E$13</f>
        <v>1</v>
      </c>
      <c r="H103" s="178"/>
      <c r="I103" s="191"/>
      <c r="J103" s="178"/>
      <c r="K103" s="178"/>
      <c r="L103" s="178"/>
      <c r="M103" s="178"/>
      <c r="N103" s="160" t="str">
        <f t="shared" si="8"/>
        <v/>
      </c>
      <c r="O103" s="21"/>
      <c r="P103" s="160" t="str">
        <f t="shared" si="9"/>
        <v/>
      </c>
      <c r="Q103" s="160">
        <f t="shared" si="10"/>
        <v>0</v>
      </c>
      <c r="R103" s="160" t="str">
        <f t="shared" si="11"/>
        <v/>
      </c>
      <c r="S103" s="160" t="str">
        <f t="shared" si="12"/>
        <v/>
      </c>
      <c r="T103" s="50" t="str">
        <f>IF($F103="","",IF(ISERROR(VLOOKUP(F103,PROVEEDORES!$D$8:$I$507,5,0)),1,VLOOKUP($F103,PROVEEDORES!$D$8:$I$507,5,0)))</f>
        <v/>
      </c>
    </row>
    <row r="104" spans="3:20" ht="17.45" customHeight="1" x14ac:dyDescent="0.25">
      <c r="C104" s="188"/>
      <c r="D104" s="189"/>
      <c r="E104" s="178"/>
      <c r="F104" s="178"/>
      <c r="G104" s="190">
        <f>DATOS!$E$13</f>
        <v>1</v>
      </c>
      <c r="H104" s="178"/>
      <c r="I104" s="191"/>
      <c r="J104" s="178"/>
      <c r="K104" s="178"/>
      <c r="L104" s="178"/>
      <c r="M104" s="178"/>
      <c r="N104" s="160" t="str">
        <f t="shared" si="8"/>
        <v/>
      </c>
      <c r="O104" s="21"/>
      <c r="P104" s="160" t="str">
        <f t="shared" si="9"/>
        <v/>
      </c>
      <c r="Q104" s="160">
        <f t="shared" si="10"/>
        <v>0</v>
      </c>
      <c r="R104" s="160" t="str">
        <f t="shared" si="11"/>
        <v/>
      </c>
      <c r="S104" s="160" t="str">
        <f t="shared" si="12"/>
        <v/>
      </c>
      <c r="T104" s="50" t="str">
        <f>IF($F104="","",IF(ISERROR(VLOOKUP(F104,PROVEEDORES!$D$8:$I$507,5,0)),1,VLOOKUP($F104,PROVEEDORES!$D$8:$I$507,5,0)))</f>
        <v/>
      </c>
    </row>
    <row r="105" spans="3:20" ht="17.45" customHeight="1" x14ac:dyDescent="0.25">
      <c r="C105" s="188"/>
      <c r="D105" s="189"/>
      <c r="E105" s="178"/>
      <c r="F105" s="178"/>
      <c r="G105" s="190">
        <f>DATOS!$E$13</f>
        <v>1</v>
      </c>
      <c r="H105" s="178"/>
      <c r="I105" s="191"/>
      <c r="J105" s="178"/>
      <c r="K105" s="178"/>
      <c r="L105" s="178"/>
      <c r="M105" s="178"/>
      <c r="N105" s="160" t="str">
        <f t="shared" si="8"/>
        <v/>
      </c>
      <c r="O105" s="21"/>
      <c r="P105" s="160" t="str">
        <f t="shared" si="9"/>
        <v/>
      </c>
      <c r="Q105" s="160">
        <f t="shared" si="10"/>
        <v>0</v>
      </c>
      <c r="R105" s="160" t="str">
        <f t="shared" si="11"/>
        <v/>
      </c>
      <c r="S105" s="160" t="str">
        <f t="shared" si="12"/>
        <v/>
      </c>
      <c r="T105" s="50" t="str">
        <f>IF($F105="","",IF(ISERROR(VLOOKUP(F105,PROVEEDORES!$D$8:$I$507,5,0)),1,VLOOKUP($F105,PROVEEDORES!$D$8:$I$507,5,0)))</f>
        <v/>
      </c>
    </row>
    <row r="106" spans="3:20" ht="17.45" customHeight="1" x14ac:dyDescent="0.25">
      <c r="C106" s="188"/>
      <c r="D106" s="189"/>
      <c r="E106" s="178"/>
      <c r="F106" s="178"/>
      <c r="G106" s="190">
        <f>DATOS!$E$13</f>
        <v>1</v>
      </c>
      <c r="H106" s="178"/>
      <c r="I106" s="191"/>
      <c r="J106" s="178"/>
      <c r="K106" s="178"/>
      <c r="L106" s="178"/>
      <c r="M106" s="178"/>
      <c r="N106" s="160" t="str">
        <f t="shared" si="8"/>
        <v/>
      </c>
      <c r="O106" s="21"/>
      <c r="P106" s="160" t="str">
        <f t="shared" si="9"/>
        <v/>
      </c>
      <c r="Q106" s="160">
        <f t="shared" si="10"/>
        <v>0</v>
      </c>
      <c r="R106" s="160" t="str">
        <f t="shared" si="11"/>
        <v/>
      </c>
      <c r="S106" s="160" t="str">
        <f t="shared" si="12"/>
        <v/>
      </c>
      <c r="T106" s="50" t="str">
        <f>IF($F106="","",IF(ISERROR(VLOOKUP(F106,PROVEEDORES!$D$8:$I$507,5,0)),1,VLOOKUP($F106,PROVEEDORES!$D$8:$I$507,5,0)))</f>
        <v/>
      </c>
    </row>
    <row r="107" spans="3:20" ht="17.45" customHeight="1" x14ac:dyDescent="0.25">
      <c r="C107" s="188"/>
      <c r="D107" s="189"/>
      <c r="E107" s="178"/>
      <c r="F107" s="178"/>
      <c r="G107" s="190">
        <f>DATOS!$E$13</f>
        <v>1</v>
      </c>
      <c r="H107" s="178"/>
      <c r="I107" s="191"/>
      <c r="J107" s="178"/>
      <c r="K107" s="178"/>
      <c r="L107" s="178"/>
      <c r="M107" s="178"/>
      <c r="N107" s="160" t="str">
        <f t="shared" si="8"/>
        <v/>
      </c>
      <c r="O107" s="21"/>
      <c r="P107" s="160" t="str">
        <f t="shared" si="9"/>
        <v/>
      </c>
      <c r="Q107" s="160">
        <f t="shared" si="10"/>
        <v>0</v>
      </c>
      <c r="R107" s="160" t="str">
        <f t="shared" si="11"/>
        <v/>
      </c>
      <c r="S107" s="160" t="str">
        <f t="shared" si="12"/>
        <v/>
      </c>
      <c r="T107" s="50" t="str">
        <f>IF($F107="","",IF(ISERROR(VLOOKUP(F107,PROVEEDORES!$D$8:$I$507,5,0)),1,VLOOKUP($F107,PROVEEDORES!$D$8:$I$507,5,0)))</f>
        <v/>
      </c>
    </row>
    <row r="108" spans="3:20" ht="17.45" customHeight="1" x14ac:dyDescent="0.25">
      <c r="C108" s="188"/>
      <c r="D108" s="189"/>
      <c r="E108" s="178"/>
      <c r="F108" s="178"/>
      <c r="G108" s="190">
        <f>DATOS!$E$13</f>
        <v>1</v>
      </c>
      <c r="H108" s="178"/>
      <c r="I108" s="191"/>
      <c r="J108" s="178"/>
      <c r="K108" s="178"/>
      <c r="L108" s="178"/>
      <c r="M108" s="178"/>
      <c r="N108" s="160" t="str">
        <f t="shared" si="8"/>
        <v/>
      </c>
      <c r="O108" s="21"/>
      <c r="P108" s="160" t="str">
        <f t="shared" si="9"/>
        <v/>
      </c>
      <c r="Q108" s="160">
        <f t="shared" si="10"/>
        <v>0</v>
      </c>
      <c r="R108" s="160" t="str">
        <f t="shared" si="11"/>
        <v/>
      </c>
      <c r="S108" s="160" t="str">
        <f t="shared" si="12"/>
        <v/>
      </c>
      <c r="T108" s="50" t="str">
        <f>IF($F108="","",IF(ISERROR(VLOOKUP(F108,PROVEEDORES!$D$8:$I$507,5,0)),1,VLOOKUP($F108,PROVEEDORES!$D$8:$I$507,5,0)))</f>
        <v/>
      </c>
    </row>
    <row r="109" spans="3:20" ht="17.45" customHeight="1" x14ac:dyDescent="0.25">
      <c r="C109" s="188"/>
      <c r="D109" s="189"/>
      <c r="E109" s="178"/>
      <c r="F109" s="178"/>
      <c r="G109" s="190">
        <f>DATOS!$E$13</f>
        <v>1</v>
      </c>
      <c r="H109" s="178"/>
      <c r="I109" s="191"/>
      <c r="J109" s="178"/>
      <c r="K109" s="178"/>
      <c r="L109" s="178"/>
      <c r="M109" s="178"/>
      <c r="N109" s="160" t="str">
        <f t="shared" si="8"/>
        <v/>
      </c>
      <c r="O109" s="21"/>
      <c r="P109" s="160" t="str">
        <f t="shared" si="9"/>
        <v/>
      </c>
      <c r="Q109" s="160">
        <f t="shared" si="10"/>
        <v>0</v>
      </c>
      <c r="R109" s="160" t="str">
        <f t="shared" si="11"/>
        <v/>
      </c>
      <c r="S109" s="160" t="str">
        <f t="shared" si="12"/>
        <v/>
      </c>
      <c r="T109" s="50" t="str">
        <f>IF($F109="","",IF(ISERROR(VLOOKUP(F109,PROVEEDORES!$D$8:$I$507,5,0)),1,VLOOKUP($F109,PROVEEDORES!$D$8:$I$507,5,0)))</f>
        <v/>
      </c>
    </row>
    <row r="110" spans="3:20" ht="17.45" customHeight="1" x14ac:dyDescent="0.25">
      <c r="C110" s="188"/>
      <c r="D110" s="189"/>
      <c r="E110" s="178"/>
      <c r="F110" s="178"/>
      <c r="G110" s="190">
        <f>DATOS!$E$13</f>
        <v>1</v>
      </c>
      <c r="H110" s="178"/>
      <c r="I110" s="191"/>
      <c r="J110" s="178"/>
      <c r="K110" s="178"/>
      <c r="L110" s="178"/>
      <c r="M110" s="178"/>
      <c r="N110" s="160" t="str">
        <f t="shared" si="8"/>
        <v/>
      </c>
      <c r="O110" s="21"/>
      <c r="P110" s="160" t="str">
        <f t="shared" si="9"/>
        <v/>
      </c>
      <c r="Q110" s="160">
        <f t="shared" si="10"/>
        <v>0</v>
      </c>
      <c r="R110" s="160" t="str">
        <f t="shared" si="11"/>
        <v/>
      </c>
      <c r="S110" s="160" t="str">
        <f t="shared" si="12"/>
        <v/>
      </c>
      <c r="T110" s="50" t="str">
        <f>IF($F110="","",IF(ISERROR(VLOOKUP(F110,PROVEEDORES!$D$8:$I$507,5,0)),1,VLOOKUP($F110,PROVEEDORES!$D$8:$I$507,5,0)))</f>
        <v/>
      </c>
    </row>
    <row r="111" spans="3:20" ht="17.45" customHeight="1" x14ac:dyDescent="0.25">
      <c r="C111" s="188"/>
      <c r="D111" s="189"/>
      <c r="E111" s="178"/>
      <c r="F111" s="178"/>
      <c r="G111" s="190">
        <f>DATOS!$E$13</f>
        <v>1</v>
      </c>
      <c r="H111" s="178"/>
      <c r="I111" s="191"/>
      <c r="J111" s="178"/>
      <c r="K111" s="178"/>
      <c r="L111" s="178"/>
      <c r="M111" s="178"/>
      <c r="N111" s="160" t="str">
        <f t="shared" si="8"/>
        <v/>
      </c>
      <c r="O111" s="21"/>
      <c r="P111" s="160" t="str">
        <f t="shared" si="9"/>
        <v/>
      </c>
      <c r="Q111" s="160">
        <f t="shared" si="10"/>
        <v>0</v>
      </c>
      <c r="R111" s="160" t="str">
        <f t="shared" si="11"/>
        <v/>
      </c>
      <c r="S111" s="160" t="str">
        <f t="shared" si="12"/>
        <v/>
      </c>
      <c r="T111" s="50" t="str">
        <f>IF($F111="","",IF(ISERROR(VLOOKUP(F111,PROVEEDORES!$D$8:$I$507,5,0)),1,VLOOKUP($F111,PROVEEDORES!$D$8:$I$507,5,0)))</f>
        <v/>
      </c>
    </row>
    <row r="112" spans="3:20" ht="17.45" customHeight="1" x14ac:dyDescent="0.25">
      <c r="C112" s="188"/>
      <c r="D112" s="189"/>
      <c r="E112" s="178"/>
      <c r="F112" s="178"/>
      <c r="G112" s="190">
        <f>DATOS!$E$13</f>
        <v>1</v>
      </c>
      <c r="H112" s="178"/>
      <c r="I112" s="191"/>
      <c r="J112" s="178"/>
      <c r="K112" s="178"/>
      <c r="L112" s="178"/>
      <c r="M112" s="178"/>
      <c r="N112" s="160" t="str">
        <f t="shared" si="8"/>
        <v/>
      </c>
      <c r="O112" s="21"/>
      <c r="P112" s="160" t="str">
        <f t="shared" si="9"/>
        <v/>
      </c>
      <c r="Q112" s="160">
        <f t="shared" si="10"/>
        <v>0</v>
      </c>
      <c r="R112" s="160" t="str">
        <f t="shared" si="11"/>
        <v/>
      </c>
      <c r="S112" s="160" t="str">
        <f t="shared" si="12"/>
        <v/>
      </c>
      <c r="T112" s="50" t="str">
        <f>IF($F112="","",IF(ISERROR(VLOOKUP(F112,PROVEEDORES!$D$8:$I$507,5,0)),1,VLOOKUP($F112,PROVEEDORES!$D$8:$I$507,5,0)))</f>
        <v/>
      </c>
    </row>
    <row r="113" spans="3:20" ht="17.45" customHeight="1" x14ac:dyDescent="0.25">
      <c r="C113" s="188"/>
      <c r="D113" s="189"/>
      <c r="E113" s="178"/>
      <c r="F113" s="178"/>
      <c r="G113" s="190">
        <f>DATOS!$E$13</f>
        <v>1</v>
      </c>
      <c r="H113" s="178"/>
      <c r="I113" s="191"/>
      <c r="J113" s="178"/>
      <c r="K113" s="178"/>
      <c r="L113" s="178"/>
      <c r="M113" s="178"/>
      <c r="N113" s="160" t="str">
        <f t="shared" si="8"/>
        <v/>
      </c>
      <c r="O113" s="21"/>
      <c r="P113" s="160" t="str">
        <f t="shared" si="9"/>
        <v/>
      </c>
      <c r="Q113" s="160">
        <f t="shared" si="10"/>
        <v>0</v>
      </c>
      <c r="R113" s="160" t="str">
        <f t="shared" si="11"/>
        <v/>
      </c>
      <c r="S113" s="160" t="str">
        <f t="shared" si="12"/>
        <v/>
      </c>
      <c r="T113" s="50" t="str">
        <f>IF($F113="","",IF(ISERROR(VLOOKUP(F113,PROVEEDORES!$D$8:$I$507,5,0)),1,VLOOKUP($F113,PROVEEDORES!$D$8:$I$507,5,0)))</f>
        <v/>
      </c>
    </row>
    <row r="114" spans="3:20" ht="17.45" customHeight="1" x14ac:dyDescent="0.25">
      <c r="C114" s="188"/>
      <c r="D114" s="189"/>
      <c r="E114" s="178"/>
      <c r="F114" s="178"/>
      <c r="G114" s="190">
        <f>DATOS!$E$13</f>
        <v>1</v>
      </c>
      <c r="H114" s="178"/>
      <c r="I114" s="191"/>
      <c r="J114" s="178"/>
      <c r="K114" s="178"/>
      <c r="L114" s="178"/>
      <c r="M114" s="178"/>
      <c r="N114" s="160" t="str">
        <f t="shared" si="8"/>
        <v/>
      </c>
      <c r="O114" s="21"/>
      <c r="P114" s="160" t="str">
        <f t="shared" si="9"/>
        <v/>
      </c>
      <c r="Q114" s="160">
        <f t="shared" si="10"/>
        <v>0</v>
      </c>
      <c r="R114" s="160" t="str">
        <f t="shared" si="11"/>
        <v/>
      </c>
      <c r="S114" s="160" t="str">
        <f t="shared" si="12"/>
        <v/>
      </c>
      <c r="T114" s="50" t="str">
        <f>IF($F114="","",IF(ISERROR(VLOOKUP(F114,PROVEEDORES!$D$8:$I$507,5,0)),1,VLOOKUP($F114,PROVEEDORES!$D$8:$I$507,5,0)))</f>
        <v/>
      </c>
    </row>
    <row r="115" spans="3:20" ht="17.45" customHeight="1" x14ac:dyDescent="0.25">
      <c r="C115" s="188"/>
      <c r="D115" s="189"/>
      <c r="E115" s="178"/>
      <c r="F115" s="178"/>
      <c r="G115" s="190">
        <f>DATOS!$E$13</f>
        <v>1</v>
      </c>
      <c r="H115" s="178"/>
      <c r="I115" s="191"/>
      <c r="J115" s="178"/>
      <c r="K115" s="178"/>
      <c r="L115" s="178"/>
      <c r="M115" s="178"/>
      <c r="N115" s="160" t="str">
        <f t="shared" si="8"/>
        <v/>
      </c>
      <c r="O115" s="21"/>
      <c r="P115" s="160" t="str">
        <f t="shared" si="9"/>
        <v/>
      </c>
      <c r="Q115" s="160">
        <f t="shared" si="10"/>
        <v>0</v>
      </c>
      <c r="R115" s="160" t="str">
        <f t="shared" si="11"/>
        <v/>
      </c>
      <c r="S115" s="160" t="str">
        <f t="shared" si="12"/>
        <v/>
      </c>
      <c r="T115" s="50" t="str">
        <f>IF($F115="","",IF(ISERROR(VLOOKUP(F115,PROVEEDORES!$D$8:$I$507,5,0)),1,VLOOKUP($F115,PROVEEDORES!$D$8:$I$507,5,0)))</f>
        <v/>
      </c>
    </row>
    <row r="116" spans="3:20" ht="17.45" customHeight="1" x14ac:dyDescent="0.25">
      <c r="C116" s="188"/>
      <c r="D116" s="189"/>
      <c r="E116" s="178"/>
      <c r="F116" s="178"/>
      <c r="G116" s="190">
        <f>DATOS!$E$13</f>
        <v>1</v>
      </c>
      <c r="H116" s="178"/>
      <c r="I116" s="191"/>
      <c r="J116" s="178"/>
      <c r="K116" s="178"/>
      <c r="L116" s="178"/>
      <c r="M116" s="178"/>
      <c r="N116" s="160" t="str">
        <f t="shared" si="8"/>
        <v/>
      </c>
      <c r="O116" s="21"/>
      <c r="P116" s="160" t="str">
        <f t="shared" si="9"/>
        <v/>
      </c>
      <c r="Q116" s="160">
        <f t="shared" si="10"/>
        <v>0</v>
      </c>
      <c r="R116" s="160" t="str">
        <f t="shared" si="11"/>
        <v/>
      </c>
      <c r="S116" s="160" t="str">
        <f t="shared" si="12"/>
        <v/>
      </c>
      <c r="T116" s="50" t="str">
        <f>IF($F116="","",IF(ISERROR(VLOOKUP(F116,PROVEEDORES!$D$8:$I$507,5,0)),1,VLOOKUP($F116,PROVEEDORES!$D$8:$I$507,5,0)))</f>
        <v/>
      </c>
    </row>
    <row r="117" spans="3:20" ht="17.45" customHeight="1" x14ac:dyDescent="0.25">
      <c r="C117" s="188"/>
      <c r="D117" s="189"/>
      <c r="E117" s="178"/>
      <c r="F117" s="178"/>
      <c r="G117" s="190">
        <f>DATOS!$E$13</f>
        <v>1</v>
      </c>
      <c r="H117" s="178"/>
      <c r="I117" s="191"/>
      <c r="J117" s="178"/>
      <c r="K117" s="178"/>
      <c r="L117" s="178"/>
      <c r="M117" s="178"/>
      <c r="N117" s="160" t="str">
        <f t="shared" si="8"/>
        <v/>
      </c>
      <c r="O117" s="21"/>
      <c r="P117" s="160" t="str">
        <f t="shared" si="9"/>
        <v/>
      </c>
      <c r="Q117" s="160">
        <f t="shared" si="10"/>
        <v>0</v>
      </c>
      <c r="R117" s="160" t="str">
        <f t="shared" si="11"/>
        <v/>
      </c>
      <c r="S117" s="160" t="str">
        <f t="shared" si="12"/>
        <v/>
      </c>
      <c r="T117" s="50" t="str">
        <f>IF($F117="","",IF(ISERROR(VLOOKUP(F117,PROVEEDORES!$D$8:$I$507,5,0)),1,VLOOKUP($F117,PROVEEDORES!$D$8:$I$507,5,0)))</f>
        <v/>
      </c>
    </row>
    <row r="118" spans="3:20" ht="17.45" customHeight="1" x14ac:dyDescent="0.25">
      <c r="C118" s="188"/>
      <c r="D118" s="189"/>
      <c r="E118" s="178"/>
      <c r="F118" s="178"/>
      <c r="G118" s="190">
        <f>DATOS!$E$13</f>
        <v>1</v>
      </c>
      <c r="H118" s="178"/>
      <c r="I118" s="191"/>
      <c r="J118" s="178"/>
      <c r="K118" s="178"/>
      <c r="L118" s="178"/>
      <c r="M118" s="178"/>
      <c r="N118" s="160" t="str">
        <f t="shared" si="8"/>
        <v/>
      </c>
      <c r="O118" s="21"/>
      <c r="P118" s="160" t="str">
        <f t="shared" si="9"/>
        <v/>
      </c>
      <c r="Q118" s="160">
        <f t="shared" si="10"/>
        <v>0</v>
      </c>
      <c r="R118" s="160" t="str">
        <f t="shared" si="11"/>
        <v/>
      </c>
      <c r="S118" s="160" t="str">
        <f t="shared" si="12"/>
        <v/>
      </c>
      <c r="T118" s="50" t="str">
        <f>IF($F118="","",IF(ISERROR(VLOOKUP(F118,PROVEEDORES!$D$8:$I$507,5,0)),1,VLOOKUP($F118,PROVEEDORES!$D$8:$I$507,5,0)))</f>
        <v/>
      </c>
    </row>
    <row r="119" spans="3:20" ht="17.45" customHeight="1" x14ac:dyDescent="0.25">
      <c r="C119" s="188"/>
      <c r="D119" s="189"/>
      <c r="E119" s="178"/>
      <c r="F119" s="178"/>
      <c r="G119" s="190">
        <f>DATOS!$E$13</f>
        <v>1</v>
      </c>
      <c r="H119" s="178"/>
      <c r="I119" s="191"/>
      <c r="J119" s="178"/>
      <c r="K119" s="178"/>
      <c r="L119" s="178"/>
      <c r="M119" s="178"/>
      <c r="N119" s="160" t="str">
        <f t="shared" si="8"/>
        <v/>
      </c>
      <c r="O119" s="21"/>
      <c r="P119" s="160" t="str">
        <f t="shared" si="9"/>
        <v/>
      </c>
      <c r="Q119" s="160">
        <f t="shared" si="10"/>
        <v>0</v>
      </c>
      <c r="R119" s="160" t="str">
        <f t="shared" si="11"/>
        <v/>
      </c>
      <c r="S119" s="160" t="str">
        <f t="shared" si="12"/>
        <v/>
      </c>
      <c r="T119" s="50" t="str">
        <f>IF($F119="","",IF(ISERROR(VLOOKUP(F119,PROVEEDORES!$D$8:$I$507,5,0)),1,VLOOKUP($F119,PROVEEDORES!$D$8:$I$507,5,0)))</f>
        <v/>
      </c>
    </row>
    <row r="120" spans="3:20" ht="17.45" customHeight="1" x14ac:dyDescent="0.25">
      <c r="C120" s="188"/>
      <c r="D120" s="189"/>
      <c r="E120" s="178"/>
      <c r="F120" s="178"/>
      <c r="G120" s="190">
        <f>DATOS!$E$13</f>
        <v>1</v>
      </c>
      <c r="H120" s="178"/>
      <c r="I120" s="191"/>
      <c r="J120" s="178"/>
      <c r="K120" s="178"/>
      <c r="L120" s="178"/>
      <c r="M120" s="178"/>
      <c r="N120" s="160" t="str">
        <f t="shared" si="8"/>
        <v/>
      </c>
      <c r="O120" s="21"/>
      <c r="P120" s="160" t="str">
        <f t="shared" si="9"/>
        <v/>
      </c>
      <c r="Q120" s="160">
        <f t="shared" si="10"/>
        <v>0</v>
      </c>
      <c r="R120" s="160" t="str">
        <f t="shared" si="11"/>
        <v/>
      </c>
      <c r="S120" s="160" t="str">
        <f t="shared" si="12"/>
        <v/>
      </c>
      <c r="T120" s="50" t="str">
        <f>IF($F120="","",IF(ISERROR(VLOOKUP(F120,PROVEEDORES!$D$8:$I$507,5,0)),1,VLOOKUP($F120,PROVEEDORES!$D$8:$I$507,5,0)))</f>
        <v/>
      </c>
    </row>
    <row r="121" spans="3:20" ht="17.45" customHeight="1" x14ac:dyDescent="0.25">
      <c r="C121" s="188"/>
      <c r="D121" s="189"/>
      <c r="E121" s="178"/>
      <c r="F121" s="178"/>
      <c r="G121" s="190">
        <f>DATOS!$E$13</f>
        <v>1</v>
      </c>
      <c r="H121" s="178"/>
      <c r="I121" s="191"/>
      <c r="J121" s="178"/>
      <c r="K121" s="178"/>
      <c r="L121" s="178"/>
      <c r="M121" s="178"/>
      <c r="N121" s="160" t="str">
        <f t="shared" si="8"/>
        <v/>
      </c>
      <c r="O121" s="21"/>
      <c r="P121" s="160" t="str">
        <f t="shared" si="9"/>
        <v/>
      </c>
      <c r="Q121" s="160">
        <f t="shared" si="10"/>
        <v>0</v>
      </c>
      <c r="R121" s="160" t="str">
        <f t="shared" si="11"/>
        <v/>
      </c>
      <c r="S121" s="160" t="str">
        <f t="shared" si="12"/>
        <v/>
      </c>
      <c r="T121" s="50" t="str">
        <f>IF($F121="","",IF(ISERROR(VLOOKUP(F121,PROVEEDORES!$D$8:$I$507,5,0)),1,VLOOKUP($F121,PROVEEDORES!$D$8:$I$507,5,0)))</f>
        <v/>
      </c>
    </row>
    <row r="122" spans="3:20" ht="17.45" customHeight="1" x14ac:dyDescent="0.25">
      <c r="C122" s="188"/>
      <c r="D122" s="189"/>
      <c r="E122" s="178"/>
      <c r="F122" s="178"/>
      <c r="G122" s="190">
        <f>DATOS!$E$13</f>
        <v>1</v>
      </c>
      <c r="H122" s="178"/>
      <c r="I122" s="191"/>
      <c r="J122" s="178"/>
      <c r="K122" s="178"/>
      <c r="L122" s="178"/>
      <c r="M122" s="178"/>
      <c r="N122" s="160" t="str">
        <f t="shared" si="8"/>
        <v/>
      </c>
      <c r="O122" s="21"/>
      <c r="P122" s="160" t="str">
        <f t="shared" si="9"/>
        <v/>
      </c>
      <c r="Q122" s="160">
        <f t="shared" si="10"/>
        <v>0</v>
      </c>
      <c r="R122" s="160" t="str">
        <f t="shared" si="11"/>
        <v/>
      </c>
      <c r="S122" s="160" t="str">
        <f t="shared" si="12"/>
        <v/>
      </c>
      <c r="T122" s="50" t="str">
        <f>IF($F122="","",IF(ISERROR(VLOOKUP(F122,PROVEEDORES!$D$8:$I$507,5,0)),1,VLOOKUP($F122,PROVEEDORES!$D$8:$I$507,5,0)))</f>
        <v/>
      </c>
    </row>
    <row r="123" spans="3:20" ht="17.45" customHeight="1" x14ac:dyDescent="0.25">
      <c r="C123" s="188"/>
      <c r="D123" s="189"/>
      <c r="E123" s="178"/>
      <c r="F123" s="178"/>
      <c r="G123" s="190">
        <f>DATOS!$E$13</f>
        <v>1</v>
      </c>
      <c r="H123" s="178"/>
      <c r="I123" s="191"/>
      <c r="J123" s="178"/>
      <c r="K123" s="178"/>
      <c r="L123" s="178"/>
      <c r="M123" s="178"/>
      <c r="N123" s="160" t="str">
        <f t="shared" si="8"/>
        <v/>
      </c>
      <c r="O123" s="21"/>
      <c r="P123" s="160" t="str">
        <f t="shared" si="9"/>
        <v/>
      </c>
      <c r="Q123" s="160">
        <f t="shared" si="10"/>
        <v>0</v>
      </c>
      <c r="R123" s="160" t="str">
        <f t="shared" si="11"/>
        <v/>
      </c>
      <c r="S123" s="160" t="str">
        <f t="shared" si="12"/>
        <v/>
      </c>
      <c r="T123" s="50" t="str">
        <f>IF($F123="","",IF(ISERROR(VLOOKUP(F123,PROVEEDORES!$D$8:$I$507,5,0)),1,VLOOKUP($F123,PROVEEDORES!$D$8:$I$507,5,0)))</f>
        <v/>
      </c>
    </row>
    <row r="124" spans="3:20" ht="17.45" customHeight="1" x14ac:dyDescent="0.25">
      <c r="C124" s="188"/>
      <c r="D124" s="189"/>
      <c r="E124" s="178"/>
      <c r="F124" s="178"/>
      <c r="G124" s="190">
        <f>DATOS!$E$13</f>
        <v>1</v>
      </c>
      <c r="H124" s="178"/>
      <c r="I124" s="191"/>
      <c r="J124" s="178"/>
      <c r="K124" s="178"/>
      <c r="L124" s="178"/>
      <c r="M124" s="178"/>
      <c r="N124" s="160" t="str">
        <f t="shared" si="8"/>
        <v/>
      </c>
      <c r="O124" s="21"/>
      <c r="P124" s="160" t="str">
        <f t="shared" si="9"/>
        <v/>
      </c>
      <c r="Q124" s="160">
        <f t="shared" si="10"/>
        <v>0</v>
      </c>
      <c r="R124" s="160" t="str">
        <f t="shared" si="11"/>
        <v/>
      </c>
      <c r="S124" s="160" t="str">
        <f t="shared" si="12"/>
        <v/>
      </c>
      <c r="T124" s="50" t="str">
        <f>IF($F124="","",IF(ISERROR(VLOOKUP(F124,PROVEEDORES!$D$8:$I$507,5,0)),1,VLOOKUP($F124,PROVEEDORES!$D$8:$I$507,5,0)))</f>
        <v/>
      </c>
    </row>
    <row r="125" spans="3:20" ht="17.45" customHeight="1" x14ac:dyDescent="0.25">
      <c r="C125" s="188"/>
      <c r="D125" s="189"/>
      <c r="E125" s="178"/>
      <c r="F125" s="178"/>
      <c r="G125" s="190">
        <f>DATOS!$E$13</f>
        <v>1</v>
      </c>
      <c r="H125" s="178"/>
      <c r="I125" s="191"/>
      <c r="J125" s="178"/>
      <c r="K125" s="178"/>
      <c r="L125" s="178"/>
      <c r="M125" s="178"/>
      <c r="N125" s="160" t="str">
        <f t="shared" si="8"/>
        <v/>
      </c>
      <c r="O125" s="21"/>
      <c r="P125" s="160" t="str">
        <f t="shared" si="9"/>
        <v/>
      </c>
      <c r="Q125" s="160">
        <f t="shared" si="10"/>
        <v>0</v>
      </c>
      <c r="R125" s="160" t="str">
        <f t="shared" si="11"/>
        <v/>
      </c>
      <c r="S125" s="160" t="str">
        <f t="shared" si="12"/>
        <v/>
      </c>
      <c r="T125" s="50" t="str">
        <f>IF($F125="","",IF(ISERROR(VLOOKUP(F125,PROVEEDORES!$D$8:$I$507,5,0)),1,VLOOKUP($F125,PROVEEDORES!$D$8:$I$507,5,0)))</f>
        <v/>
      </c>
    </row>
    <row r="126" spans="3:20" ht="17.45" customHeight="1" x14ac:dyDescent="0.25">
      <c r="C126" s="188"/>
      <c r="D126" s="189"/>
      <c r="E126" s="178"/>
      <c r="F126" s="178"/>
      <c r="G126" s="190">
        <f>DATOS!$E$13</f>
        <v>1</v>
      </c>
      <c r="H126" s="178"/>
      <c r="I126" s="191"/>
      <c r="J126" s="178"/>
      <c r="K126" s="178"/>
      <c r="L126" s="178"/>
      <c r="M126" s="178"/>
      <c r="N126" s="160" t="str">
        <f t="shared" si="8"/>
        <v/>
      </c>
      <c r="O126" s="21"/>
      <c r="P126" s="160" t="str">
        <f t="shared" si="9"/>
        <v/>
      </c>
      <c r="Q126" s="160">
        <f t="shared" si="10"/>
        <v>0</v>
      </c>
      <c r="R126" s="160" t="str">
        <f t="shared" si="11"/>
        <v/>
      </c>
      <c r="S126" s="160" t="str">
        <f t="shared" si="12"/>
        <v/>
      </c>
      <c r="T126" s="50" t="str">
        <f>IF($F126="","",IF(ISERROR(VLOOKUP(F126,PROVEEDORES!$D$8:$I$507,5,0)),1,VLOOKUP($F126,PROVEEDORES!$D$8:$I$507,5,0)))</f>
        <v/>
      </c>
    </row>
    <row r="127" spans="3:20" ht="17.45" customHeight="1" x14ac:dyDescent="0.25">
      <c r="C127" s="188"/>
      <c r="D127" s="189"/>
      <c r="E127" s="178"/>
      <c r="F127" s="178"/>
      <c r="G127" s="190">
        <f>DATOS!$E$13</f>
        <v>1</v>
      </c>
      <c r="H127" s="178"/>
      <c r="I127" s="191"/>
      <c r="J127" s="178"/>
      <c r="K127" s="178"/>
      <c r="L127" s="178"/>
      <c r="M127" s="178"/>
      <c r="N127" s="160" t="str">
        <f t="shared" si="8"/>
        <v/>
      </c>
      <c r="O127" s="21"/>
      <c r="P127" s="160" t="str">
        <f t="shared" si="9"/>
        <v/>
      </c>
      <c r="Q127" s="160">
        <f t="shared" si="10"/>
        <v>0</v>
      </c>
      <c r="R127" s="160" t="str">
        <f t="shared" si="11"/>
        <v/>
      </c>
      <c r="S127" s="160" t="str">
        <f t="shared" si="12"/>
        <v/>
      </c>
      <c r="T127" s="50" t="str">
        <f>IF($F127="","",IF(ISERROR(VLOOKUP(F127,PROVEEDORES!$D$8:$I$507,5,0)),1,VLOOKUP($F127,PROVEEDORES!$D$8:$I$507,5,0)))</f>
        <v/>
      </c>
    </row>
    <row r="128" spans="3:20" ht="17.45" customHeight="1" x14ac:dyDescent="0.25">
      <c r="C128" s="188"/>
      <c r="D128" s="189"/>
      <c r="E128" s="178"/>
      <c r="F128" s="178"/>
      <c r="G128" s="190">
        <f>DATOS!$E$13</f>
        <v>1</v>
      </c>
      <c r="H128" s="178"/>
      <c r="I128" s="191"/>
      <c r="J128" s="178"/>
      <c r="K128" s="178"/>
      <c r="L128" s="178"/>
      <c r="M128" s="178"/>
      <c r="N128" s="160" t="str">
        <f t="shared" si="8"/>
        <v/>
      </c>
      <c r="O128" s="21"/>
      <c r="P128" s="160" t="str">
        <f t="shared" si="9"/>
        <v/>
      </c>
      <c r="Q128" s="160">
        <f t="shared" si="10"/>
        <v>0</v>
      </c>
      <c r="R128" s="160" t="str">
        <f t="shared" si="11"/>
        <v/>
      </c>
      <c r="S128" s="160" t="str">
        <f t="shared" si="12"/>
        <v/>
      </c>
      <c r="T128" s="50" t="str">
        <f>IF($F128="","",IF(ISERROR(VLOOKUP(F128,PROVEEDORES!$D$8:$I$507,5,0)),1,VLOOKUP($F128,PROVEEDORES!$D$8:$I$507,5,0)))</f>
        <v/>
      </c>
    </row>
    <row r="129" spans="3:20" ht="17.45" customHeight="1" x14ac:dyDescent="0.25">
      <c r="C129" s="188"/>
      <c r="D129" s="189"/>
      <c r="E129" s="178"/>
      <c r="F129" s="178"/>
      <c r="G129" s="190">
        <f>DATOS!$E$13</f>
        <v>1</v>
      </c>
      <c r="H129" s="178"/>
      <c r="I129" s="191"/>
      <c r="J129" s="178"/>
      <c r="K129" s="178"/>
      <c r="L129" s="178"/>
      <c r="M129" s="178"/>
      <c r="N129" s="160" t="str">
        <f t="shared" si="8"/>
        <v/>
      </c>
      <c r="O129" s="21"/>
      <c r="P129" s="160" t="str">
        <f t="shared" si="9"/>
        <v/>
      </c>
      <c r="Q129" s="160">
        <f t="shared" si="10"/>
        <v>0</v>
      </c>
      <c r="R129" s="160" t="str">
        <f t="shared" si="11"/>
        <v/>
      </c>
      <c r="S129" s="160" t="str">
        <f t="shared" si="12"/>
        <v/>
      </c>
      <c r="T129" s="50" t="str">
        <f>IF($F129="","",IF(ISERROR(VLOOKUP(F129,PROVEEDORES!$D$8:$I$507,5,0)),1,VLOOKUP($F129,PROVEEDORES!$D$8:$I$507,5,0)))</f>
        <v/>
      </c>
    </row>
    <row r="130" spans="3:20" ht="17.45" customHeight="1" x14ac:dyDescent="0.25">
      <c r="C130" s="188"/>
      <c r="D130" s="189"/>
      <c r="E130" s="178"/>
      <c r="F130" s="178"/>
      <c r="G130" s="190">
        <f>DATOS!$E$13</f>
        <v>1</v>
      </c>
      <c r="H130" s="178"/>
      <c r="I130" s="191"/>
      <c r="J130" s="178"/>
      <c r="K130" s="178"/>
      <c r="L130" s="178"/>
      <c r="M130" s="178"/>
      <c r="N130" s="160" t="str">
        <f t="shared" si="8"/>
        <v/>
      </c>
      <c r="O130" s="21"/>
      <c r="P130" s="160" t="str">
        <f t="shared" si="9"/>
        <v/>
      </c>
      <c r="Q130" s="160">
        <f t="shared" si="10"/>
        <v>0</v>
      </c>
      <c r="R130" s="160" t="str">
        <f t="shared" si="11"/>
        <v/>
      </c>
      <c r="S130" s="160" t="str">
        <f t="shared" si="12"/>
        <v/>
      </c>
      <c r="T130" s="50" t="str">
        <f>IF($F130="","",IF(ISERROR(VLOOKUP(F130,PROVEEDORES!$D$8:$I$507,5,0)),1,VLOOKUP($F130,PROVEEDORES!$D$8:$I$507,5,0)))</f>
        <v/>
      </c>
    </row>
    <row r="131" spans="3:20" ht="17.45" customHeight="1" x14ac:dyDescent="0.25">
      <c r="C131" s="188"/>
      <c r="D131" s="189"/>
      <c r="E131" s="178"/>
      <c r="F131" s="178"/>
      <c r="G131" s="190">
        <f>DATOS!$E$13</f>
        <v>1</v>
      </c>
      <c r="H131" s="178"/>
      <c r="I131" s="191"/>
      <c r="J131" s="178"/>
      <c r="K131" s="178"/>
      <c r="L131" s="178"/>
      <c r="M131" s="178"/>
      <c r="N131" s="160" t="str">
        <f t="shared" si="8"/>
        <v/>
      </c>
      <c r="O131" s="21"/>
      <c r="P131" s="160" t="str">
        <f t="shared" si="9"/>
        <v/>
      </c>
      <c r="Q131" s="160">
        <f t="shared" si="10"/>
        <v>0</v>
      </c>
      <c r="R131" s="160" t="str">
        <f t="shared" si="11"/>
        <v/>
      </c>
      <c r="S131" s="160" t="str">
        <f t="shared" si="12"/>
        <v/>
      </c>
      <c r="T131" s="50" t="str">
        <f>IF($F131="","",IF(ISERROR(VLOOKUP(F131,PROVEEDORES!$D$8:$I$507,5,0)),1,VLOOKUP($F131,PROVEEDORES!$D$8:$I$507,5,0)))</f>
        <v/>
      </c>
    </row>
    <row r="132" spans="3:20" ht="17.45" customHeight="1" x14ac:dyDescent="0.25">
      <c r="C132" s="188"/>
      <c r="D132" s="189"/>
      <c r="E132" s="178"/>
      <c r="F132" s="178"/>
      <c r="G132" s="190">
        <f>DATOS!$E$13</f>
        <v>1</v>
      </c>
      <c r="H132" s="178"/>
      <c r="I132" s="191"/>
      <c r="J132" s="178"/>
      <c r="K132" s="178"/>
      <c r="L132" s="178"/>
      <c r="M132" s="178"/>
      <c r="N132" s="160" t="str">
        <f t="shared" si="8"/>
        <v/>
      </c>
      <c r="O132" s="21"/>
      <c r="P132" s="160" t="str">
        <f t="shared" si="9"/>
        <v/>
      </c>
      <c r="Q132" s="160">
        <f t="shared" si="10"/>
        <v>0</v>
      </c>
      <c r="R132" s="160" t="str">
        <f t="shared" si="11"/>
        <v/>
      </c>
      <c r="S132" s="160" t="str">
        <f t="shared" si="12"/>
        <v/>
      </c>
      <c r="T132" s="50" t="str">
        <f>IF($F132="","",IF(ISERROR(VLOOKUP(F132,PROVEEDORES!$D$8:$I$507,5,0)),1,VLOOKUP($F132,PROVEEDORES!$D$8:$I$507,5,0)))</f>
        <v/>
      </c>
    </row>
    <row r="133" spans="3:20" ht="17.45" customHeight="1" x14ac:dyDescent="0.25">
      <c r="C133" s="188"/>
      <c r="D133" s="189"/>
      <c r="E133" s="178"/>
      <c r="F133" s="178"/>
      <c r="G133" s="190">
        <f>DATOS!$E$13</f>
        <v>1</v>
      </c>
      <c r="H133" s="178"/>
      <c r="I133" s="191"/>
      <c r="J133" s="178"/>
      <c r="K133" s="178"/>
      <c r="L133" s="178"/>
      <c r="M133" s="178"/>
      <c r="N133" s="160" t="str">
        <f t="shared" si="8"/>
        <v/>
      </c>
      <c r="O133" s="21"/>
      <c r="P133" s="160" t="str">
        <f t="shared" si="9"/>
        <v/>
      </c>
      <c r="Q133" s="160">
        <f t="shared" si="10"/>
        <v>0</v>
      </c>
      <c r="R133" s="160" t="str">
        <f t="shared" si="11"/>
        <v/>
      </c>
      <c r="S133" s="160" t="str">
        <f t="shared" si="12"/>
        <v/>
      </c>
      <c r="T133" s="50" t="str">
        <f>IF($F133="","",IF(ISERROR(VLOOKUP(F133,PROVEEDORES!$D$8:$I$507,5,0)),1,VLOOKUP($F133,PROVEEDORES!$D$8:$I$507,5,0)))</f>
        <v/>
      </c>
    </row>
    <row r="134" spans="3:20" ht="17.45" customHeight="1" x14ac:dyDescent="0.25">
      <c r="C134" s="188"/>
      <c r="D134" s="189"/>
      <c r="E134" s="178"/>
      <c r="F134" s="178"/>
      <c r="G134" s="190">
        <f>DATOS!$E$13</f>
        <v>1</v>
      </c>
      <c r="H134" s="178"/>
      <c r="I134" s="191"/>
      <c r="J134" s="178"/>
      <c r="K134" s="178"/>
      <c r="L134" s="178"/>
      <c r="M134" s="178"/>
      <c r="N134" s="160" t="str">
        <f t="shared" si="8"/>
        <v/>
      </c>
      <c r="O134" s="21"/>
      <c r="P134" s="160" t="str">
        <f t="shared" si="9"/>
        <v/>
      </c>
      <c r="Q134" s="160">
        <f t="shared" si="10"/>
        <v>0</v>
      </c>
      <c r="R134" s="160" t="str">
        <f t="shared" si="11"/>
        <v/>
      </c>
      <c r="S134" s="160" t="str">
        <f t="shared" si="12"/>
        <v/>
      </c>
      <c r="T134" s="50" t="str">
        <f>IF($F134="","",IF(ISERROR(VLOOKUP(F134,PROVEEDORES!$D$8:$I$507,5,0)),1,VLOOKUP($F134,PROVEEDORES!$D$8:$I$507,5,0)))</f>
        <v/>
      </c>
    </row>
    <row r="135" spans="3:20" ht="17.45" customHeight="1" x14ac:dyDescent="0.25">
      <c r="C135" s="188"/>
      <c r="D135" s="189"/>
      <c r="E135" s="178"/>
      <c r="F135" s="178"/>
      <c r="G135" s="190">
        <f>DATOS!$E$13</f>
        <v>1</v>
      </c>
      <c r="H135" s="178"/>
      <c r="I135" s="191"/>
      <c r="J135" s="178"/>
      <c r="K135" s="178"/>
      <c r="L135" s="178"/>
      <c r="M135" s="178"/>
      <c r="N135" s="160" t="str">
        <f t="shared" si="8"/>
        <v/>
      </c>
      <c r="O135" s="21"/>
      <c r="P135" s="160" t="str">
        <f t="shared" si="9"/>
        <v/>
      </c>
      <c r="Q135" s="160">
        <f t="shared" si="10"/>
        <v>0</v>
      </c>
      <c r="R135" s="160" t="str">
        <f t="shared" si="11"/>
        <v/>
      </c>
      <c r="S135" s="160" t="str">
        <f t="shared" si="12"/>
        <v/>
      </c>
      <c r="T135" s="50" t="str">
        <f>IF($F135="","",IF(ISERROR(VLOOKUP(F135,PROVEEDORES!$D$8:$I$507,5,0)),1,VLOOKUP($F135,PROVEEDORES!$D$8:$I$507,5,0)))</f>
        <v/>
      </c>
    </row>
    <row r="136" spans="3:20" ht="17.45" customHeight="1" x14ac:dyDescent="0.25">
      <c r="C136" s="188"/>
      <c r="D136" s="189"/>
      <c r="E136" s="178"/>
      <c r="F136" s="178"/>
      <c r="G136" s="190">
        <f>DATOS!$E$13</f>
        <v>1</v>
      </c>
      <c r="H136" s="178"/>
      <c r="I136" s="191"/>
      <c r="J136" s="178"/>
      <c r="K136" s="178"/>
      <c r="L136" s="178"/>
      <c r="M136" s="178"/>
      <c r="N136" s="160" t="str">
        <f t="shared" si="8"/>
        <v/>
      </c>
      <c r="O136" s="21"/>
      <c r="P136" s="160" t="str">
        <f t="shared" si="9"/>
        <v/>
      </c>
      <c r="Q136" s="160">
        <f t="shared" si="10"/>
        <v>0</v>
      </c>
      <c r="R136" s="160" t="str">
        <f t="shared" si="11"/>
        <v/>
      </c>
      <c r="S136" s="160" t="str">
        <f t="shared" si="12"/>
        <v/>
      </c>
      <c r="T136" s="50" t="str">
        <f>IF($F136="","",IF(ISERROR(VLOOKUP(F136,PROVEEDORES!$D$8:$I$507,5,0)),1,VLOOKUP($F136,PROVEEDORES!$D$8:$I$507,5,0)))</f>
        <v/>
      </c>
    </row>
    <row r="137" spans="3:20" ht="17.45" customHeight="1" x14ac:dyDescent="0.25">
      <c r="C137" s="188"/>
      <c r="D137" s="189"/>
      <c r="E137" s="178"/>
      <c r="F137" s="178"/>
      <c r="G137" s="190">
        <f>DATOS!$E$13</f>
        <v>1</v>
      </c>
      <c r="H137" s="178"/>
      <c r="I137" s="191"/>
      <c r="J137" s="178"/>
      <c r="K137" s="178"/>
      <c r="L137" s="178"/>
      <c r="M137" s="178"/>
      <c r="N137" s="160" t="str">
        <f t="shared" si="8"/>
        <v/>
      </c>
      <c r="O137" s="21"/>
      <c r="P137" s="160" t="str">
        <f t="shared" si="9"/>
        <v/>
      </c>
      <c r="Q137" s="160">
        <f t="shared" si="10"/>
        <v>0</v>
      </c>
      <c r="R137" s="160" t="str">
        <f t="shared" si="11"/>
        <v/>
      </c>
      <c r="S137" s="160" t="str">
        <f t="shared" si="12"/>
        <v/>
      </c>
      <c r="T137" s="50" t="str">
        <f>IF($F137="","",IF(ISERROR(VLOOKUP(F137,PROVEEDORES!$D$8:$I$507,5,0)),1,VLOOKUP($F137,PROVEEDORES!$D$8:$I$507,5,0)))</f>
        <v/>
      </c>
    </row>
    <row r="138" spans="3:20" ht="17.45" customHeight="1" x14ac:dyDescent="0.25">
      <c r="C138" s="188"/>
      <c r="D138" s="189"/>
      <c r="E138" s="178"/>
      <c r="F138" s="178"/>
      <c r="G138" s="190">
        <f>DATOS!$E$13</f>
        <v>1</v>
      </c>
      <c r="H138" s="178"/>
      <c r="I138" s="191"/>
      <c r="J138" s="178"/>
      <c r="K138" s="178"/>
      <c r="L138" s="178"/>
      <c r="M138" s="178"/>
      <c r="N138" s="160" t="str">
        <f t="shared" si="8"/>
        <v/>
      </c>
      <c r="O138" s="21"/>
      <c r="P138" s="160" t="str">
        <f t="shared" si="9"/>
        <v/>
      </c>
      <c r="Q138" s="160">
        <f t="shared" si="10"/>
        <v>0</v>
      </c>
      <c r="R138" s="160" t="str">
        <f t="shared" si="11"/>
        <v/>
      </c>
      <c r="S138" s="160" t="str">
        <f t="shared" si="12"/>
        <v/>
      </c>
      <c r="T138" s="50" t="str">
        <f>IF($F138="","",IF(ISERROR(VLOOKUP(F138,PROVEEDORES!$D$8:$I$507,5,0)),1,VLOOKUP($F138,PROVEEDORES!$D$8:$I$507,5,0)))</f>
        <v/>
      </c>
    </row>
    <row r="139" spans="3:20" ht="17.45" customHeight="1" x14ac:dyDescent="0.25">
      <c r="C139" s="188"/>
      <c r="D139" s="189"/>
      <c r="E139" s="178"/>
      <c r="F139" s="178"/>
      <c r="G139" s="190">
        <f>DATOS!$E$13</f>
        <v>1</v>
      </c>
      <c r="H139" s="178"/>
      <c r="I139" s="191"/>
      <c r="J139" s="178"/>
      <c r="K139" s="178"/>
      <c r="L139" s="178"/>
      <c r="M139" s="178"/>
      <c r="N139" s="160" t="str">
        <f t="shared" si="8"/>
        <v/>
      </c>
      <c r="O139" s="21"/>
      <c r="P139" s="160" t="str">
        <f t="shared" si="9"/>
        <v/>
      </c>
      <c r="Q139" s="160">
        <f t="shared" si="10"/>
        <v>0</v>
      </c>
      <c r="R139" s="160" t="str">
        <f t="shared" si="11"/>
        <v/>
      </c>
      <c r="S139" s="160" t="str">
        <f t="shared" si="12"/>
        <v/>
      </c>
      <c r="T139" s="50" t="str">
        <f>IF($F139="","",IF(ISERROR(VLOOKUP(F139,PROVEEDORES!$D$8:$I$507,5,0)),1,VLOOKUP($F139,PROVEEDORES!$D$8:$I$507,5,0)))</f>
        <v/>
      </c>
    </row>
    <row r="140" spans="3:20" ht="17.45" customHeight="1" x14ac:dyDescent="0.25">
      <c r="C140" s="188"/>
      <c r="D140" s="189"/>
      <c r="E140" s="178"/>
      <c r="F140" s="178"/>
      <c r="G140" s="190">
        <f>DATOS!$E$13</f>
        <v>1</v>
      </c>
      <c r="H140" s="178"/>
      <c r="I140" s="191"/>
      <c r="J140" s="178"/>
      <c r="K140" s="178"/>
      <c r="L140" s="178"/>
      <c r="M140" s="178"/>
      <c r="N140" s="160" t="str">
        <f t="shared" si="8"/>
        <v/>
      </c>
      <c r="O140" s="21"/>
      <c r="P140" s="160" t="str">
        <f t="shared" si="9"/>
        <v/>
      </c>
      <c r="Q140" s="160">
        <f t="shared" si="10"/>
        <v>0</v>
      </c>
      <c r="R140" s="160" t="str">
        <f t="shared" si="11"/>
        <v/>
      </c>
      <c r="S140" s="160" t="str">
        <f t="shared" si="12"/>
        <v/>
      </c>
      <c r="T140" s="50" t="str">
        <f>IF($F140="","",IF(ISERROR(VLOOKUP(F140,PROVEEDORES!$D$8:$I$507,5,0)),1,VLOOKUP($F140,PROVEEDORES!$D$8:$I$507,5,0)))</f>
        <v/>
      </c>
    </row>
    <row r="141" spans="3:20" ht="17.45" customHeight="1" x14ac:dyDescent="0.25">
      <c r="C141" s="188"/>
      <c r="D141" s="189"/>
      <c r="E141" s="178"/>
      <c r="F141" s="178"/>
      <c r="G141" s="190">
        <f>DATOS!$E$13</f>
        <v>1</v>
      </c>
      <c r="H141" s="178"/>
      <c r="I141" s="191"/>
      <c r="J141" s="178"/>
      <c r="K141" s="178"/>
      <c r="L141" s="178"/>
      <c r="M141" s="178"/>
      <c r="N141" s="160" t="str">
        <f t="shared" si="8"/>
        <v/>
      </c>
      <c r="O141" s="21"/>
      <c r="P141" s="160" t="str">
        <f t="shared" si="9"/>
        <v/>
      </c>
      <c r="Q141" s="160">
        <f t="shared" si="10"/>
        <v>0</v>
      </c>
      <c r="R141" s="160" t="str">
        <f t="shared" si="11"/>
        <v/>
      </c>
      <c r="S141" s="160" t="str">
        <f t="shared" si="12"/>
        <v/>
      </c>
      <c r="T141" s="50" t="str">
        <f>IF($F141="","",IF(ISERROR(VLOOKUP(F141,PROVEEDORES!$D$8:$I$507,5,0)),1,VLOOKUP($F141,PROVEEDORES!$D$8:$I$507,5,0)))</f>
        <v/>
      </c>
    </row>
    <row r="142" spans="3:20" ht="17.45" customHeight="1" x14ac:dyDescent="0.25">
      <c r="C142" s="188"/>
      <c r="D142" s="189"/>
      <c r="E142" s="178"/>
      <c r="F142" s="178"/>
      <c r="G142" s="190">
        <f>DATOS!$E$13</f>
        <v>1</v>
      </c>
      <c r="H142" s="178"/>
      <c r="I142" s="191"/>
      <c r="J142" s="178"/>
      <c r="K142" s="178"/>
      <c r="L142" s="178"/>
      <c r="M142" s="178"/>
      <c r="N142" s="160" t="str">
        <f t="shared" si="8"/>
        <v/>
      </c>
      <c r="O142" s="21"/>
      <c r="P142" s="160" t="str">
        <f t="shared" si="9"/>
        <v/>
      </c>
      <c r="Q142" s="160">
        <f t="shared" si="10"/>
        <v>0</v>
      </c>
      <c r="R142" s="160" t="str">
        <f t="shared" si="11"/>
        <v/>
      </c>
      <c r="S142" s="160" t="str">
        <f t="shared" si="12"/>
        <v/>
      </c>
      <c r="T142" s="50" t="str">
        <f>IF($F142="","",IF(ISERROR(VLOOKUP(F142,PROVEEDORES!$D$8:$I$507,5,0)),1,VLOOKUP($F142,PROVEEDORES!$D$8:$I$507,5,0)))</f>
        <v/>
      </c>
    </row>
    <row r="143" spans="3:20" ht="17.45" customHeight="1" x14ac:dyDescent="0.25">
      <c r="C143" s="188"/>
      <c r="D143" s="189"/>
      <c r="E143" s="178"/>
      <c r="F143" s="178"/>
      <c r="G143" s="190">
        <f>DATOS!$E$13</f>
        <v>1</v>
      </c>
      <c r="H143" s="178"/>
      <c r="I143" s="191"/>
      <c r="J143" s="178"/>
      <c r="K143" s="178"/>
      <c r="L143" s="178"/>
      <c r="M143" s="178"/>
      <c r="N143" s="160" t="str">
        <f t="shared" si="8"/>
        <v/>
      </c>
      <c r="O143" s="21"/>
      <c r="P143" s="160" t="str">
        <f t="shared" si="9"/>
        <v/>
      </c>
      <c r="Q143" s="160">
        <f t="shared" si="10"/>
        <v>0</v>
      </c>
      <c r="R143" s="160" t="str">
        <f t="shared" si="11"/>
        <v/>
      </c>
      <c r="S143" s="160" t="str">
        <f t="shared" si="12"/>
        <v/>
      </c>
      <c r="T143" s="50" t="str">
        <f>IF($F143="","",IF(ISERROR(VLOOKUP(F143,PROVEEDORES!$D$8:$I$507,5,0)),1,VLOOKUP($F143,PROVEEDORES!$D$8:$I$507,5,0)))</f>
        <v/>
      </c>
    </row>
    <row r="144" spans="3:20" ht="17.45" customHeight="1" x14ac:dyDescent="0.25">
      <c r="C144" s="188"/>
      <c r="D144" s="189"/>
      <c r="E144" s="178"/>
      <c r="F144" s="178"/>
      <c r="G144" s="190">
        <f>DATOS!$E$13</f>
        <v>1</v>
      </c>
      <c r="H144" s="178"/>
      <c r="I144" s="191"/>
      <c r="J144" s="178"/>
      <c r="K144" s="178"/>
      <c r="L144" s="178"/>
      <c r="M144" s="178"/>
      <c r="N144" s="160" t="str">
        <f t="shared" si="8"/>
        <v/>
      </c>
      <c r="O144" s="21"/>
      <c r="P144" s="160" t="str">
        <f t="shared" si="9"/>
        <v/>
      </c>
      <c r="Q144" s="160">
        <f t="shared" si="10"/>
        <v>0</v>
      </c>
      <c r="R144" s="160" t="str">
        <f t="shared" si="11"/>
        <v/>
      </c>
      <c r="S144" s="160" t="str">
        <f t="shared" si="12"/>
        <v/>
      </c>
      <c r="T144" s="50" t="str">
        <f>IF($F144="","",IF(ISERROR(VLOOKUP(F144,PROVEEDORES!$D$8:$I$507,5,0)),1,VLOOKUP($F144,PROVEEDORES!$D$8:$I$507,5,0)))</f>
        <v/>
      </c>
    </row>
    <row r="145" spans="3:20" ht="17.45" customHeight="1" x14ac:dyDescent="0.25">
      <c r="C145" s="188"/>
      <c r="D145" s="189"/>
      <c r="E145" s="178"/>
      <c r="F145" s="178"/>
      <c r="G145" s="190">
        <f>DATOS!$E$13</f>
        <v>1</v>
      </c>
      <c r="H145" s="178"/>
      <c r="I145" s="191"/>
      <c r="J145" s="178"/>
      <c r="K145" s="178"/>
      <c r="L145" s="178"/>
      <c r="M145" s="178"/>
      <c r="N145" s="160" t="str">
        <f t="shared" si="8"/>
        <v/>
      </c>
      <c r="O145" s="21"/>
      <c r="P145" s="160" t="str">
        <f t="shared" si="9"/>
        <v/>
      </c>
      <c r="Q145" s="160">
        <f t="shared" si="10"/>
        <v>0</v>
      </c>
      <c r="R145" s="160" t="str">
        <f t="shared" si="11"/>
        <v/>
      </c>
      <c r="S145" s="160" t="str">
        <f t="shared" si="12"/>
        <v/>
      </c>
      <c r="T145" s="50" t="str">
        <f>IF($F145="","",IF(ISERROR(VLOOKUP(F145,PROVEEDORES!$D$8:$I$507,5,0)),1,VLOOKUP($F145,PROVEEDORES!$D$8:$I$507,5,0)))</f>
        <v/>
      </c>
    </row>
    <row r="146" spans="3:20" ht="17.45" customHeight="1" x14ac:dyDescent="0.25">
      <c r="C146" s="188"/>
      <c r="D146" s="189"/>
      <c r="E146" s="178"/>
      <c r="F146" s="178"/>
      <c r="G146" s="190">
        <f>DATOS!$E$13</f>
        <v>1</v>
      </c>
      <c r="H146" s="178"/>
      <c r="I146" s="191"/>
      <c r="J146" s="178"/>
      <c r="K146" s="178"/>
      <c r="L146" s="178"/>
      <c r="M146" s="178"/>
      <c r="N146" s="160" t="str">
        <f t="shared" ref="N146:N209" si="13">IF(H146&amp;J146&amp;K146&amp;L146&amp;M146="","",H146+J146+K146-L146-M146)</f>
        <v/>
      </c>
      <c r="O146" s="21"/>
      <c r="P146" s="160" t="str">
        <f t="shared" ref="P146:P209" si="14">IF($I146="E",H146,"")</f>
        <v/>
      </c>
      <c r="Q146" s="160">
        <f t="shared" si="10"/>
        <v>0</v>
      </c>
      <c r="R146" s="160" t="str">
        <f t="shared" si="11"/>
        <v/>
      </c>
      <c r="S146" s="160" t="str">
        <f t="shared" si="12"/>
        <v/>
      </c>
      <c r="T146" s="50" t="str">
        <f>IF($F146="","",IF(ISERROR(VLOOKUP(F146,PROVEEDORES!$D$8:$I$507,5,0)),1,VLOOKUP($F146,PROVEEDORES!$D$8:$I$507,5,0)))</f>
        <v/>
      </c>
    </row>
    <row r="147" spans="3:20" ht="17.45" customHeight="1" x14ac:dyDescent="0.25">
      <c r="C147" s="188"/>
      <c r="D147" s="189"/>
      <c r="E147" s="178"/>
      <c r="F147" s="178"/>
      <c r="G147" s="190">
        <f>DATOS!$E$13</f>
        <v>1</v>
      </c>
      <c r="H147" s="178"/>
      <c r="I147" s="191"/>
      <c r="J147" s="178"/>
      <c r="K147" s="178"/>
      <c r="L147" s="178"/>
      <c r="M147" s="178"/>
      <c r="N147" s="160" t="str">
        <f t="shared" si="13"/>
        <v/>
      </c>
      <c r="O147" s="21"/>
      <c r="P147" s="160" t="str">
        <f t="shared" si="14"/>
        <v/>
      </c>
      <c r="Q147" s="160">
        <f t="shared" ref="Q147:Q210" si="15">IF($I147=0%,H147,"")</f>
        <v>0</v>
      </c>
      <c r="R147" s="160" t="str">
        <f t="shared" ref="R147:R210" si="16">IF(OR($I147=8%,$I147=11%),$J147/$I147,"")</f>
        <v/>
      </c>
      <c r="S147" s="160" t="str">
        <f t="shared" ref="S147:S210" si="17">IF(OR($I147=15%,$I147=16%),$J147/$I147,"")</f>
        <v/>
      </c>
      <c r="T147" s="50" t="str">
        <f>IF($F147="","",IF(ISERROR(VLOOKUP(F147,PROVEEDORES!$D$8:$I$507,5,0)),1,VLOOKUP($F147,PROVEEDORES!$D$8:$I$507,5,0)))</f>
        <v/>
      </c>
    </row>
    <row r="148" spans="3:20" ht="17.45" customHeight="1" x14ac:dyDescent="0.25">
      <c r="C148" s="188"/>
      <c r="D148" s="189"/>
      <c r="E148" s="178"/>
      <c r="F148" s="178"/>
      <c r="G148" s="190">
        <f>DATOS!$E$13</f>
        <v>1</v>
      </c>
      <c r="H148" s="178"/>
      <c r="I148" s="191"/>
      <c r="J148" s="178"/>
      <c r="K148" s="178"/>
      <c r="L148" s="178"/>
      <c r="M148" s="178"/>
      <c r="N148" s="160" t="str">
        <f t="shared" si="13"/>
        <v/>
      </c>
      <c r="O148" s="21"/>
      <c r="P148" s="160" t="str">
        <f t="shared" si="14"/>
        <v/>
      </c>
      <c r="Q148" s="160">
        <f t="shared" si="15"/>
        <v>0</v>
      </c>
      <c r="R148" s="160" t="str">
        <f t="shared" si="16"/>
        <v/>
      </c>
      <c r="S148" s="160" t="str">
        <f t="shared" si="17"/>
        <v/>
      </c>
      <c r="T148" s="50" t="str">
        <f>IF($F148="","",IF(ISERROR(VLOOKUP(F148,PROVEEDORES!$D$8:$I$507,5,0)),1,VLOOKUP($F148,PROVEEDORES!$D$8:$I$507,5,0)))</f>
        <v/>
      </c>
    </row>
    <row r="149" spans="3:20" ht="17.45" customHeight="1" x14ac:dyDescent="0.25">
      <c r="C149" s="188"/>
      <c r="D149" s="189"/>
      <c r="E149" s="178"/>
      <c r="F149" s="178"/>
      <c r="G149" s="190">
        <f>DATOS!$E$13</f>
        <v>1</v>
      </c>
      <c r="H149" s="178"/>
      <c r="I149" s="191"/>
      <c r="J149" s="178"/>
      <c r="K149" s="178"/>
      <c r="L149" s="178"/>
      <c r="M149" s="178"/>
      <c r="N149" s="160" t="str">
        <f t="shared" si="13"/>
        <v/>
      </c>
      <c r="O149" s="21"/>
      <c r="P149" s="160" t="str">
        <f t="shared" si="14"/>
        <v/>
      </c>
      <c r="Q149" s="160">
        <f t="shared" si="15"/>
        <v>0</v>
      </c>
      <c r="R149" s="160" t="str">
        <f t="shared" si="16"/>
        <v/>
      </c>
      <c r="S149" s="160" t="str">
        <f t="shared" si="17"/>
        <v/>
      </c>
      <c r="T149" s="50" t="str">
        <f>IF($F149="","",IF(ISERROR(VLOOKUP(F149,PROVEEDORES!$D$8:$I$507,5,0)),1,VLOOKUP($F149,PROVEEDORES!$D$8:$I$507,5,0)))</f>
        <v/>
      </c>
    </row>
    <row r="150" spans="3:20" ht="17.45" customHeight="1" x14ac:dyDescent="0.25">
      <c r="C150" s="188"/>
      <c r="D150" s="189"/>
      <c r="E150" s="178"/>
      <c r="F150" s="178"/>
      <c r="G150" s="190">
        <f>DATOS!$E$13</f>
        <v>1</v>
      </c>
      <c r="H150" s="178"/>
      <c r="I150" s="191"/>
      <c r="J150" s="178"/>
      <c r="K150" s="178"/>
      <c r="L150" s="178"/>
      <c r="M150" s="178"/>
      <c r="N150" s="160" t="str">
        <f t="shared" si="13"/>
        <v/>
      </c>
      <c r="O150" s="21"/>
      <c r="P150" s="160" t="str">
        <f t="shared" si="14"/>
        <v/>
      </c>
      <c r="Q150" s="160">
        <f t="shared" si="15"/>
        <v>0</v>
      </c>
      <c r="R150" s="160" t="str">
        <f t="shared" si="16"/>
        <v/>
      </c>
      <c r="S150" s="160" t="str">
        <f t="shared" si="17"/>
        <v/>
      </c>
      <c r="T150" s="50" t="str">
        <f>IF($F150="","",IF(ISERROR(VLOOKUP(F150,PROVEEDORES!$D$8:$I$507,5,0)),1,VLOOKUP($F150,PROVEEDORES!$D$8:$I$507,5,0)))</f>
        <v/>
      </c>
    </row>
    <row r="151" spans="3:20" ht="17.45" customHeight="1" x14ac:dyDescent="0.25">
      <c r="C151" s="188"/>
      <c r="D151" s="189"/>
      <c r="E151" s="178"/>
      <c r="F151" s="178"/>
      <c r="G151" s="190">
        <f>DATOS!$E$13</f>
        <v>1</v>
      </c>
      <c r="H151" s="178"/>
      <c r="I151" s="191"/>
      <c r="J151" s="178"/>
      <c r="K151" s="178"/>
      <c r="L151" s="178"/>
      <c r="M151" s="178"/>
      <c r="N151" s="160" t="str">
        <f t="shared" si="13"/>
        <v/>
      </c>
      <c r="O151" s="21"/>
      <c r="P151" s="160" t="str">
        <f t="shared" si="14"/>
        <v/>
      </c>
      <c r="Q151" s="160">
        <f t="shared" si="15"/>
        <v>0</v>
      </c>
      <c r="R151" s="160" t="str">
        <f t="shared" si="16"/>
        <v/>
      </c>
      <c r="S151" s="160" t="str">
        <f t="shared" si="17"/>
        <v/>
      </c>
      <c r="T151" s="50" t="str">
        <f>IF($F151="","",IF(ISERROR(VLOOKUP(F151,PROVEEDORES!$D$8:$I$507,5,0)),1,VLOOKUP($F151,PROVEEDORES!$D$8:$I$507,5,0)))</f>
        <v/>
      </c>
    </row>
    <row r="152" spans="3:20" ht="17.45" customHeight="1" x14ac:dyDescent="0.25">
      <c r="C152" s="188"/>
      <c r="D152" s="189"/>
      <c r="E152" s="178"/>
      <c r="F152" s="178"/>
      <c r="G152" s="190">
        <f>DATOS!$E$13</f>
        <v>1</v>
      </c>
      <c r="H152" s="178"/>
      <c r="I152" s="191"/>
      <c r="J152" s="178"/>
      <c r="K152" s="178"/>
      <c r="L152" s="178"/>
      <c r="M152" s="178"/>
      <c r="N152" s="160" t="str">
        <f t="shared" si="13"/>
        <v/>
      </c>
      <c r="O152" s="21"/>
      <c r="P152" s="160" t="str">
        <f t="shared" si="14"/>
        <v/>
      </c>
      <c r="Q152" s="160">
        <f t="shared" si="15"/>
        <v>0</v>
      </c>
      <c r="R152" s="160" t="str">
        <f t="shared" si="16"/>
        <v/>
      </c>
      <c r="S152" s="160" t="str">
        <f t="shared" si="17"/>
        <v/>
      </c>
      <c r="T152" s="50" t="str">
        <f>IF($F152="","",IF(ISERROR(VLOOKUP(F152,PROVEEDORES!$D$8:$I$507,5,0)),1,VLOOKUP($F152,PROVEEDORES!$D$8:$I$507,5,0)))</f>
        <v/>
      </c>
    </row>
    <row r="153" spans="3:20" ht="17.45" customHeight="1" x14ac:dyDescent="0.25">
      <c r="C153" s="188"/>
      <c r="D153" s="189"/>
      <c r="E153" s="178"/>
      <c r="F153" s="178"/>
      <c r="G153" s="190">
        <f>DATOS!$E$13</f>
        <v>1</v>
      </c>
      <c r="H153" s="178"/>
      <c r="I153" s="191"/>
      <c r="J153" s="178"/>
      <c r="K153" s="178"/>
      <c r="L153" s="178"/>
      <c r="M153" s="178"/>
      <c r="N153" s="160" t="str">
        <f t="shared" si="13"/>
        <v/>
      </c>
      <c r="O153" s="21"/>
      <c r="P153" s="160" t="str">
        <f t="shared" si="14"/>
        <v/>
      </c>
      <c r="Q153" s="160">
        <f t="shared" si="15"/>
        <v>0</v>
      </c>
      <c r="R153" s="160" t="str">
        <f t="shared" si="16"/>
        <v/>
      </c>
      <c r="S153" s="160" t="str">
        <f t="shared" si="17"/>
        <v/>
      </c>
      <c r="T153" s="50" t="str">
        <f>IF($F153="","",IF(ISERROR(VLOOKUP(F153,PROVEEDORES!$D$8:$I$507,5,0)),1,VLOOKUP($F153,PROVEEDORES!$D$8:$I$507,5,0)))</f>
        <v/>
      </c>
    </row>
    <row r="154" spans="3:20" ht="17.45" customHeight="1" x14ac:dyDescent="0.25">
      <c r="C154" s="188"/>
      <c r="D154" s="189"/>
      <c r="E154" s="178"/>
      <c r="F154" s="178"/>
      <c r="G154" s="190">
        <f>DATOS!$E$13</f>
        <v>1</v>
      </c>
      <c r="H154" s="178"/>
      <c r="I154" s="191"/>
      <c r="J154" s="178"/>
      <c r="K154" s="178"/>
      <c r="L154" s="178"/>
      <c r="M154" s="178"/>
      <c r="N154" s="160" t="str">
        <f t="shared" si="13"/>
        <v/>
      </c>
      <c r="O154" s="21"/>
      <c r="P154" s="160" t="str">
        <f t="shared" si="14"/>
        <v/>
      </c>
      <c r="Q154" s="160">
        <f t="shared" si="15"/>
        <v>0</v>
      </c>
      <c r="R154" s="160" t="str">
        <f t="shared" si="16"/>
        <v/>
      </c>
      <c r="S154" s="160" t="str">
        <f t="shared" si="17"/>
        <v/>
      </c>
      <c r="T154" s="50" t="str">
        <f>IF($F154="","",IF(ISERROR(VLOOKUP(F154,PROVEEDORES!$D$8:$I$507,5,0)),1,VLOOKUP($F154,PROVEEDORES!$D$8:$I$507,5,0)))</f>
        <v/>
      </c>
    </row>
    <row r="155" spans="3:20" ht="17.45" customHeight="1" x14ac:dyDescent="0.25">
      <c r="C155" s="188"/>
      <c r="D155" s="189"/>
      <c r="E155" s="178"/>
      <c r="F155" s="178"/>
      <c r="G155" s="190">
        <f>DATOS!$E$13</f>
        <v>1</v>
      </c>
      <c r="H155" s="178"/>
      <c r="I155" s="191"/>
      <c r="J155" s="178"/>
      <c r="K155" s="178"/>
      <c r="L155" s="178"/>
      <c r="M155" s="178"/>
      <c r="N155" s="160" t="str">
        <f t="shared" si="13"/>
        <v/>
      </c>
      <c r="O155" s="21"/>
      <c r="P155" s="160" t="str">
        <f t="shared" si="14"/>
        <v/>
      </c>
      <c r="Q155" s="160">
        <f t="shared" si="15"/>
        <v>0</v>
      </c>
      <c r="R155" s="160" t="str">
        <f t="shared" si="16"/>
        <v/>
      </c>
      <c r="S155" s="160" t="str">
        <f t="shared" si="17"/>
        <v/>
      </c>
      <c r="T155" s="50" t="str">
        <f>IF($F155="","",IF(ISERROR(VLOOKUP(F155,PROVEEDORES!$D$8:$I$507,5,0)),1,VLOOKUP($F155,PROVEEDORES!$D$8:$I$507,5,0)))</f>
        <v/>
      </c>
    </row>
    <row r="156" spans="3:20" ht="17.45" customHeight="1" x14ac:dyDescent="0.25">
      <c r="C156" s="188"/>
      <c r="D156" s="189"/>
      <c r="E156" s="178"/>
      <c r="F156" s="178"/>
      <c r="G156" s="190">
        <f>DATOS!$E$13</f>
        <v>1</v>
      </c>
      <c r="H156" s="178"/>
      <c r="I156" s="191"/>
      <c r="J156" s="178"/>
      <c r="K156" s="178"/>
      <c r="L156" s="178"/>
      <c r="M156" s="178"/>
      <c r="N156" s="160" t="str">
        <f t="shared" si="13"/>
        <v/>
      </c>
      <c r="O156" s="21"/>
      <c r="P156" s="160" t="str">
        <f t="shared" si="14"/>
        <v/>
      </c>
      <c r="Q156" s="160">
        <f t="shared" si="15"/>
        <v>0</v>
      </c>
      <c r="R156" s="160" t="str">
        <f t="shared" si="16"/>
        <v/>
      </c>
      <c r="S156" s="160" t="str">
        <f t="shared" si="17"/>
        <v/>
      </c>
      <c r="T156" s="50" t="str">
        <f>IF($F156="","",IF(ISERROR(VLOOKUP(F156,PROVEEDORES!$D$8:$I$507,5,0)),1,VLOOKUP($F156,PROVEEDORES!$D$8:$I$507,5,0)))</f>
        <v/>
      </c>
    </row>
    <row r="157" spans="3:20" ht="17.45" customHeight="1" x14ac:dyDescent="0.25">
      <c r="C157" s="188"/>
      <c r="D157" s="189"/>
      <c r="E157" s="178"/>
      <c r="F157" s="178"/>
      <c r="G157" s="190">
        <f>DATOS!$E$13</f>
        <v>1</v>
      </c>
      <c r="H157" s="178"/>
      <c r="I157" s="191"/>
      <c r="J157" s="178"/>
      <c r="K157" s="178"/>
      <c r="L157" s="178"/>
      <c r="M157" s="178"/>
      <c r="N157" s="160" t="str">
        <f t="shared" si="13"/>
        <v/>
      </c>
      <c r="O157" s="21"/>
      <c r="P157" s="160" t="str">
        <f t="shared" si="14"/>
        <v/>
      </c>
      <c r="Q157" s="160">
        <f t="shared" si="15"/>
        <v>0</v>
      </c>
      <c r="R157" s="160" t="str">
        <f t="shared" si="16"/>
        <v/>
      </c>
      <c r="S157" s="160" t="str">
        <f t="shared" si="17"/>
        <v/>
      </c>
      <c r="T157" s="50" t="str">
        <f>IF($F157="","",IF(ISERROR(VLOOKUP(F157,PROVEEDORES!$D$8:$I$507,5,0)),1,VLOOKUP($F157,PROVEEDORES!$D$8:$I$507,5,0)))</f>
        <v/>
      </c>
    </row>
    <row r="158" spans="3:20" ht="17.45" customHeight="1" x14ac:dyDescent="0.25">
      <c r="C158" s="188"/>
      <c r="D158" s="189"/>
      <c r="E158" s="178"/>
      <c r="F158" s="178"/>
      <c r="G158" s="190">
        <f>DATOS!$E$13</f>
        <v>1</v>
      </c>
      <c r="H158" s="178"/>
      <c r="I158" s="191"/>
      <c r="J158" s="178"/>
      <c r="K158" s="178"/>
      <c r="L158" s="178"/>
      <c r="M158" s="178"/>
      <c r="N158" s="160" t="str">
        <f t="shared" si="13"/>
        <v/>
      </c>
      <c r="O158" s="21"/>
      <c r="P158" s="160" t="str">
        <f t="shared" si="14"/>
        <v/>
      </c>
      <c r="Q158" s="160">
        <f t="shared" si="15"/>
        <v>0</v>
      </c>
      <c r="R158" s="160" t="str">
        <f t="shared" si="16"/>
        <v/>
      </c>
      <c r="S158" s="160" t="str">
        <f t="shared" si="17"/>
        <v/>
      </c>
      <c r="T158" s="50" t="str">
        <f>IF($F158="","",IF(ISERROR(VLOOKUP(F158,PROVEEDORES!$D$8:$I$507,5,0)),1,VLOOKUP($F158,PROVEEDORES!$D$8:$I$507,5,0)))</f>
        <v/>
      </c>
    </row>
    <row r="159" spans="3:20" ht="17.45" customHeight="1" x14ac:dyDescent="0.25">
      <c r="C159" s="188"/>
      <c r="D159" s="189"/>
      <c r="E159" s="178"/>
      <c r="F159" s="178"/>
      <c r="G159" s="190">
        <f>DATOS!$E$13</f>
        <v>1</v>
      </c>
      <c r="H159" s="178"/>
      <c r="I159" s="191"/>
      <c r="J159" s="178"/>
      <c r="K159" s="178"/>
      <c r="L159" s="178"/>
      <c r="M159" s="178"/>
      <c r="N159" s="160" t="str">
        <f t="shared" si="13"/>
        <v/>
      </c>
      <c r="O159" s="21"/>
      <c r="P159" s="160" t="str">
        <f t="shared" si="14"/>
        <v/>
      </c>
      <c r="Q159" s="160">
        <f t="shared" si="15"/>
        <v>0</v>
      </c>
      <c r="R159" s="160" t="str">
        <f t="shared" si="16"/>
        <v/>
      </c>
      <c r="S159" s="160" t="str">
        <f t="shared" si="17"/>
        <v/>
      </c>
      <c r="T159" s="50" t="str">
        <f>IF($F159="","",IF(ISERROR(VLOOKUP(F159,PROVEEDORES!$D$8:$I$507,5,0)),1,VLOOKUP($F159,PROVEEDORES!$D$8:$I$507,5,0)))</f>
        <v/>
      </c>
    </row>
    <row r="160" spans="3:20" ht="17.45" customHeight="1" x14ac:dyDescent="0.25">
      <c r="C160" s="188"/>
      <c r="D160" s="189"/>
      <c r="E160" s="178"/>
      <c r="F160" s="178"/>
      <c r="G160" s="190">
        <f>DATOS!$E$13</f>
        <v>1</v>
      </c>
      <c r="H160" s="178"/>
      <c r="I160" s="191"/>
      <c r="J160" s="178"/>
      <c r="K160" s="178"/>
      <c r="L160" s="178"/>
      <c r="M160" s="178"/>
      <c r="N160" s="160" t="str">
        <f t="shared" si="13"/>
        <v/>
      </c>
      <c r="O160" s="21"/>
      <c r="P160" s="160" t="str">
        <f t="shared" si="14"/>
        <v/>
      </c>
      <c r="Q160" s="160">
        <f t="shared" si="15"/>
        <v>0</v>
      </c>
      <c r="R160" s="160" t="str">
        <f t="shared" si="16"/>
        <v/>
      </c>
      <c r="S160" s="160" t="str">
        <f t="shared" si="17"/>
        <v/>
      </c>
      <c r="T160" s="50" t="str">
        <f>IF($F160="","",IF(ISERROR(VLOOKUP(F160,PROVEEDORES!$D$8:$I$507,5,0)),1,VLOOKUP($F160,PROVEEDORES!$D$8:$I$507,5,0)))</f>
        <v/>
      </c>
    </row>
    <row r="161" spans="3:20" ht="17.45" customHeight="1" x14ac:dyDescent="0.25">
      <c r="C161" s="188"/>
      <c r="D161" s="189"/>
      <c r="E161" s="178"/>
      <c r="F161" s="178"/>
      <c r="G161" s="190">
        <f>DATOS!$E$13</f>
        <v>1</v>
      </c>
      <c r="H161" s="178"/>
      <c r="I161" s="191"/>
      <c r="J161" s="178"/>
      <c r="K161" s="178"/>
      <c r="L161" s="178"/>
      <c r="M161" s="178"/>
      <c r="N161" s="160" t="str">
        <f t="shared" si="13"/>
        <v/>
      </c>
      <c r="O161" s="21"/>
      <c r="P161" s="160" t="str">
        <f t="shared" si="14"/>
        <v/>
      </c>
      <c r="Q161" s="160">
        <f t="shared" si="15"/>
        <v>0</v>
      </c>
      <c r="R161" s="160" t="str">
        <f t="shared" si="16"/>
        <v/>
      </c>
      <c r="S161" s="160" t="str">
        <f t="shared" si="17"/>
        <v/>
      </c>
      <c r="T161" s="50" t="str">
        <f>IF($F161="","",IF(ISERROR(VLOOKUP(F161,PROVEEDORES!$D$8:$I$507,5,0)),1,VLOOKUP($F161,PROVEEDORES!$D$8:$I$507,5,0)))</f>
        <v/>
      </c>
    </row>
    <row r="162" spans="3:20" ht="17.45" customHeight="1" x14ac:dyDescent="0.25">
      <c r="C162" s="188"/>
      <c r="D162" s="189"/>
      <c r="E162" s="178"/>
      <c r="F162" s="178"/>
      <c r="G162" s="190">
        <f>DATOS!$E$13</f>
        <v>1</v>
      </c>
      <c r="H162" s="178"/>
      <c r="I162" s="191"/>
      <c r="J162" s="178"/>
      <c r="K162" s="178"/>
      <c r="L162" s="178"/>
      <c r="M162" s="178"/>
      <c r="N162" s="160" t="str">
        <f t="shared" si="13"/>
        <v/>
      </c>
      <c r="O162" s="21"/>
      <c r="P162" s="160" t="str">
        <f t="shared" si="14"/>
        <v/>
      </c>
      <c r="Q162" s="160">
        <f t="shared" si="15"/>
        <v>0</v>
      </c>
      <c r="R162" s="160" t="str">
        <f t="shared" si="16"/>
        <v/>
      </c>
      <c r="S162" s="160" t="str">
        <f t="shared" si="17"/>
        <v/>
      </c>
      <c r="T162" s="50" t="str">
        <f>IF($F162="","",IF(ISERROR(VLOOKUP(F162,PROVEEDORES!$D$8:$I$507,5,0)),1,VLOOKUP($F162,PROVEEDORES!$D$8:$I$507,5,0)))</f>
        <v/>
      </c>
    </row>
    <row r="163" spans="3:20" ht="17.45" customHeight="1" x14ac:dyDescent="0.25">
      <c r="C163" s="188"/>
      <c r="D163" s="189"/>
      <c r="E163" s="178"/>
      <c r="F163" s="178"/>
      <c r="G163" s="190">
        <f>DATOS!$E$13</f>
        <v>1</v>
      </c>
      <c r="H163" s="178"/>
      <c r="I163" s="191"/>
      <c r="J163" s="178"/>
      <c r="K163" s="178"/>
      <c r="L163" s="178"/>
      <c r="M163" s="178"/>
      <c r="N163" s="160" t="str">
        <f t="shared" si="13"/>
        <v/>
      </c>
      <c r="O163" s="21"/>
      <c r="P163" s="160" t="str">
        <f t="shared" si="14"/>
        <v/>
      </c>
      <c r="Q163" s="160">
        <f t="shared" si="15"/>
        <v>0</v>
      </c>
      <c r="R163" s="160" t="str">
        <f t="shared" si="16"/>
        <v/>
      </c>
      <c r="S163" s="160" t="str">
        <f t="shared" si="17"/>
        <v/>
      </c>
      <c r="T163" s="50" t="str">
        <f>IF($F163="","",IF(ISERROR(VLOOKUP(F163,PROVEEDORES!$D$8:$I$507,5,0)),1,VLOOKUP($F163,PROVEEDORES!$D$8:$I$507,5,0)))</f>
        <v/>
      </c>
    </row>
    <row r="164" spans="3:20" ht="17.45" customHeight="1" x14ac:dyDescent="0.25">
      <c r="C164" s="188"/>
      <c r="D164" s="189"/>
      <c r="E164" s="178"/>
      <c r="F164" s="178"/>
      <c r="G164" s="190">
        <f>DATOS!$E$13</f>
        <v>1</v>
      </c>
      <c r="H164" s="178"/>
      <c r="I164" s="191"/>
      <c r="J164" s="178"/>
      <c r="K164" s="178"/>
      <c r="L164" s="178"/>
      <c r="M164" s="178"/>
      <c r="N164" s="160" t="str">
        <f t="shared" si="13"/>
        <v/>
      </c>
      <c r="O164" s="21"/>
      <c r="P164" s="160" t="str">
        <f t="shared" si="14"/>
        <v/>
      </c>
      <c r="Q164" s="160">
        <f t="shared" si="15"/>
        <v>0</v>
      </c>
      <c r="R164" s="160" t="str">
        <f t="shared" si="16"/>
        <v/>
      </c>
      <c r="S164" s="160" t="str">
        <f t="shared" si="17"/>
        <v/>
      </c>
      <c r="T164" s="50" t="str">
        <f>IF($F164="","",IF(ISERROR(VLOOKUP(F164,PROVEEDORES!$D$8:$I$507,5,0)),1,VLOOKUP($F164,PROVEEDORES!$D$8:$I$507,5,0)))</f>
        <v/>
      </c>
    </row>
    <row r="165" spans="3:20" ht="17.45" customHeight="1" x14ac:dyDescent="0.25">
      <c r="C165" s="188"/>
      <c r="D165" s="189"/>
      <c r="E165" s="178"/>
      <c r="F165" s="178"/>
      <c r="G165" s="190">
        <f>DATOS!$E$13</f>
        <v>1</v>
      </c>
      <c r="H165" s="178"/>
      <c r="I165" s="191"/>
      <c r="J165" s="178"/>
      <c r="K165" s="178"/>
      <c r="L165" s="178"/>
      <c r="M165" s="178"/>
      <c r="N165" s="160" t="str">
        <f t="shared" si="13"/>
        <v/>
      </c>
      <c r="O165" s="21"/>
      <c r="P165" s="160" t="str">
        <f t="shared" si="14"/>
        <v/>
      </c>
      <c r="Q165" s="160">
        <f t="shared" si="15"/>
        <v>0</v>
      </c>
      <c r="R165" s="160" t="str">
        <f t="shared" si="16"/>
        <v/>
      </c>
      <c r="S165" s="160" t="str">
        <f t="shared" si="17"/>
        <v/>
      </c>
      <c r="T165" s="50" t="str">
        <f>IF($F165="","",IF(ISERROR(VLOOKUP(F165,PROVEEDORES!$D$8:$I$507,5,0)),1,VLOOKUP($F165,PROVEEDORES!$D$8:$I$507,5,0)))</f>
        <v/>
      </c>
    </row>
    <row r="166" spans="3:20" ht="17.45" customHeight="1" x14ac:dyDescent="0.25">
      <c r="C166" s="188"/>
      <c r="D166" s="189"/>
      <c r="E166" s="178"/>
      <c r="F166" s="178"/>
      <c r="G166" s="190">
        <f>DATOS!$E$13</f>
        <v>1</v>
      </c>
      <c r="H166" s="178"/>
      <c r="I166" s="191"/>
      <c r="J166" s="178"/>
      <c r="K166" s="178"/>
      <c r="L166" s="178"/>
      <c r="M166" s="178"/>
      <c r="N166" s="160" t="str">
        <f t="shared" si="13"/>
        <v/>
      </c>
      <c r="O166" s="21"/>
      <c r="P166" s="160" t="str">
        <f t="shared" si="14"/>
        <v/>
      </c>
      <c r="Q166" s="160">
        <f t="shared" si="15"/>
        <v>0</v>
      </c>
      <c r="R166" s="160" t="str">
        <f t="shared" si="16"/>
        <v/>
      </c>
      <c r="S166" s="160" t="str">
        <f t="shared" si="17"/>
        <v/>
      </c>
      <c r="T166" s="50" t="str">
        <f>IF($F166="","",IF(ISERROR(VLOOKUP(F166,PROVEEDORES!$D$8:$I$507,5,0)),1,VLOOKUP($F166,PROVEEDORES!$D$8:$I$507,5,0)))</f>
        <v/>
      </c>
    </row>
    <row r="167" spans="3:20" ht="17.45" customHeight="1" x14ac:dyDescent="0.25">
      <c r="C167" s="188"/>
      <c r="D167" s="189"/>
      <c r="E167" s="178"/>
      <c r="F167" s="178"/>
      <c r="G167" s="190">
        <f>DATOS!$E$13</f>
        <v>1</v>
      </c>
      <c r="H167" s="178"/>
      <c r="I167" s="191"/>
      <c r="J167" s="178"/>
      <c r="K167" s="178"/>
      <c r="L167" s="178"/>
      <c r="M167" s="178"/>
      <c r="N167" s="160" t="str">
        <f t="shared" si="13"/>
        <v/>
      </c>
      <c r="O167" s="21"/>
      <c r="P167" s="160" t="str">
        <f t="shared" si="14"/>
        <v/>
      </c>
      <c r="Q167" s="160">
        <f t="shared" si="15"/>
        <v>0</v>
      </c>
      <c r="R167" s="160" t="str">
        <f t="shared" si="16"/>
        <v/>
      </c>
      <c r="S167" s="160" t="str">
        <f t="shared" si="17"/>
        <v/>
      </c>
      <c r="T167" s="50" t="str">
        <f>IF($F167="","",IF(ISERROR(VLOOKUP(F167,PROVEEDORES!$D$8:$I$507,5,0)),1,VLOOKUP($F167,PROVEEDORES!$D$8:$I$507,5,0)))</f>
        <v/>
      </c>
    </row>
    <row r="168" spans="3:20" ht="17.45" customHeight="1" x14ac:dyDescent="0.25">
      <c r="C168" s="188"/>
      <c r="D168" s="189"/>
      <c r="E168" s="178"/>
      <c r="F168" s="178"/>
      <c r="G168" s="190">
        <f>DATOS!$E$13</f>
        <v>1</v>
      </c>
      <c r="H168" s="178"/>
      <c r="I168" s="191"/>
      <c r="J168" s="178"/>
      <c r="K168" s="178"/>
      <c r="L168" s="178"/>
      <c r="M168" s="178"/>
      <c r="N168" s="160" t="str">
        <f t="shared" si="13"/>
        <v/>
      </c>
      <c r="O168" s="21"/>
      <c r="P168" s="160" t="str">
        <f t="shared" si="14"/>
        <v/>
      </c>
      <c r="Q168" s="160">
        <f t="shared" si="15"/>
        <v>0</v>
      </c>
      <c r="R168" s="160" t="str">
        <f t="shared" si="16"/>
        <v/>
      </c>
      <c r="S168" s="160" t="str">
        <f t="shared" si="17"/>
        <v/>
      </c>
      <c r="T168" s="50" t="str">
        <f>IF($F168="","",IF(ISERROR(VLOOKUP(F168,PROVEEDORES!$D$8:$I$507,5,0)),1,VLOOKUP($F168,PROVEEDORES!$D$8:$I$507,5,0)))</f>
        <v/>
      </c>
    </row>
    <row r="169" spans="3:20" ht="17.45" customHeight="1" x14ac:dyDescent="0.25">
      <c r="C169" s="188"/>
      <c r="D169" s="189"/>
      <c r="E169" s="178"/>
      <c r="F169" s="178"/>
      <c r="G169" s="190">
        <f>DATOS!$E$13</f>
        <v>1</v>
      </c>
      <c r="H169" s="178"/>
      <c r="I169" s="191"/>
      <c r="J169" s="178"/>
      <c r="K169" s="178"/>
      <c r="L169" s="178"/>
      <c r="M169" s="178"/>
      <c r="N169" s="160" t="str">
        <f t="shared" si="13"/>
        <v/>
      </c>
      <c r="O169" s="21"/>
      <c r="P169" s="160" t="str">
        <f t="shared" si="14"/>
        <v/>
      </c>
      <c r="Q169" s="160">
        <f t="shared" si="15"/>
        <v>0</v>
      </c>
      <c r="R169" s="160" t="str">
        <f t="shared" si="16"/>
        <v/>
      </c>
      <c r="S169" s="160" t="str">
        <f t="shared" si="17"/>
        <v/>
      </c>
      <c r="T169" s="50" t="str">
        <f>IF($F169="","",IF(ISERROR(VLOOKUP(F169,PROVEEDORES!$D$8:$I$507,5,0)),1,VLOOKUP($F169,PROVEEDORES!$D$8:$I$507,5,0)))</f>
        <v/>
      </c>
    </row>
    <row r="170" spans="3:20" ht="17.45" customHeight="1" x14ac:dyDescent="0.25">
      <c r="C170" s="188"/>
      <c r="D170" s="189"/>
      <c r="E170" s="178"/>
      <c r="F170" s="178"/>
      <c r="G170" s="190">
        <f>DATOS!$E$13</f>
        <v>1</v>
      </c>
      <c r="H170" s="178"/>
      <c r="I170" s="191"/>
      <c r="J170" s="178"/>
      <c r="K170" s="178"/>
      <c r="L170" s="178"/>
      <c r="M170" s="178"/>
      <c r="N170" s="160" t="str">
        <f t="shared" si="13"/>
        <v/>
      </c>
      <c r="O170" s="21"/>
      <c r="P170" s="160" t="str">
        <f t="shared" si="14"/>
        <v/>
      </c>
      <c r="Q170" s="160">
        <f t="shared" si="15"/>
        <v>0</v>
      </c>
      <c r="R170" s="160" t="str">
        <f t="shared" si="16"/>
        <v/>
      </c>
      <c r="S170" s="160" t="str">
        <f t="shared" si="17"/>
        <v/>
      </c>
      <c r="T170" s="50" t="str">
        <f>IF($F170="","",IF(ISERROR(VLOOKUP(F170,PROVEEDORES!$D$8:$I$507,5,0)),1,VLOOKUP($F170,PROVEEDORES!$D$8:$I$507,5,0)))</f>
        <v/>
      </c>
    </row>
    <row r="171" spans="3:20" ht="17.45" customHeight="1" x14ac:dyDescent="0.25">
      <c r="C171" s="188"/>
      <c r="D171" s="189"/>
      <c r="E171" s="178"/>
      <c r="F171" s="178"/>
      <c r="G171" s="190">
        <f>DATOS!$E$13</f>
        <v>1</v>
      </c>
      <c r="H171" s="178"/>
      <c r="I171" s="191"/>
      <c r="J171" s="178"/>
      <c r="K171" s="178"/>
      <c r="L171" s="178"/>
      <c r="M171" s="178"/>
      <c r="N171" s="160" t="str">
        <f t="shared" si="13"/>
        <v/>
      </c>
      <c r="O171" s="21"/>
      <c r="P171" s="160" t="str">
        <f t="shared" si="14"/>
        <v/>
      </c>
      <c r="Q171" s="160">
        <f t="shared" si="15"/>
        <v>0</v>
      </c>
      <c r="R171" s="160" t="str">
        <f t="shared" si="16"/>
        <v/>
      </c>
      <c r="S171" s="160" t="str">
        <f t="shared" si="17"/>
        <v/>
      </c>
      <c r="T171" s="50" t="str">
        <f>IF($F171="","",IF(ISERROR(VLOOKUP(F171,PROVEEDORES!$D$8:$I$507,5,0)),1,VLOOKUP($F171,PROVEEDORES!$D$8:$I$507,5,0)))</f>
        <v/>
      </c>
    </row>
    <row r="172" spans="3:20" ht="17.45" customHeight="1" x14ac:dyDescent="0.25">
      <c r="C172" s="188"/>
      <c r="D172" s="189"/>
      <c r="E172" s="178"/>
      <c r="F172" s="178"/>
      <c r="G172" s="190">
        <f>DATOS!$E$13</f>
        <v>1</v>
      </c>
      <c r="H172" s="178"/>
      <c r="I172" s="191"/>
      <c r="J172" s="178"/>
      <c r="K172" s="178"/>
      <c r="L172" s="178"/>
      <c r="M172" s="178"/>
      <c r="N172" s="160" t="str">
        <f t="shared" si="13"/>
        <v/>
      </c>
      <c r="O172" s="21"/>
      <c r="P172" s="160" t="str">
        <f t="shared" si="14"/>
        <v/>
      </c>
      <c r="Q172" s="160">
        <f t="shared" si="15"/>
        <v>0</v>
      </c>
      <c r="R172" s="160" t="str">
        <f t="shared" si="16"/>
        <v/>
      </c>
      <c r="S172" s="160" t="str">
        <f t="shared" si="17"/>
        <v/>
      </c>
      <c r="T172" s="50" t="str">
        <f>IF($F172="","",IF(ISERROR(VLOOKUP(F172,PROVEEDORES!$D$8:$I$507,5,0)),1,VLOOKUP($F172,PROVEEDORES!$D$8:$I$507,5,0)))</f>
        <v/>
      </c>
    </row>
    <row r="173" spans="3:20" ht="17.45" customHeight="1" x14ac:dyDescent="0.25">
      <c r="C173" s="188"/>
      <c r="D173" s="189"/>
      <c r="E173" s="178"/>
      <c r="F173" s="178"/>
      <c r="G173" s="190">
        <f>DATOS!$E$13</f>
        <v>1</v>
      </c>
      <c r="H173" s="178"/>
      <c r="I173" s="191"/>
      <c r="J173" s="178"/>
      <c r="K173" s="178"/>
      <c r="L173" s="178"/>
      <c r="M173" s="178"/>
      <c r="N173" s="160" t="str">
        <f t="shared" si="13"/>
        <v/>
      </c>
      <c r="O173" s="21"/>
      <c r="P173" s="160" t="str">
        <f t="shared" si="14"/>
        <v/>
      </c>
      <c r="Q173" s="160">
        <f t="shared" si="15"/>
        <v>0</v>
      </c>
      <c r="R173" s="160" t="str">
        <f t="shared" si="16"/>
        <v/>
      </c>
      <c r="S173" s="160" t="str">
        <f t="shared" si="17"/>
        <v/>
      </c>
      <c r="T173" s="50" t="str">
        <f>IF($F173="","",IF(ISERROR(VLOOKUP(F173,PROVEEDORES!$D$8:$I$507,5,0)),1,VLOOKUP($F173,PROVEEDORES!$D$8:$I$507,5,0)))</f>
        <v/>
      </c>
    </row>
    <row r="174" spans="3:20" ht="17.45" customHeight="1" x14ac:dyDescent="0.25">
      <c r="C174" s="188"/>
      <c r="D174" s="189"/>
      <c r="E174" s="178"/>
      <c r="F174" s="178"/>
      <c r="G174" s="190">
        <f>DATOS!$E$13</f>
        <v>1</v>
      </c>
      <c r="H174" s="178"/>
      <c r="I174" s="191"/>
      <c r="J174" s="178"/>
      <c r="K174" s="178"/>
      <c r="L174" s="178"/>
      <c r="M174" s="178"/>
      <c r="N174" s="160" t="str">
        <f t="shared" si="13"/>
        <v/>
      </c>
      <c r="O174" s="21"/>
      <c r="P174" s="160" t="str">
        <f t="shared" si="14"/>
        <v/>
      </c>
      <c r="Q174" s="160">
        <f t="shared" si="15"/>
        <v>0</v>
      </c>
      <c r="R174" s="160" t="str">
        <f t="shared" si="16"/>
        <v/>
      </c>
      <c r="S174" s="160" t="str">
        <f t="shared" si="17"/>
        <v/>
      </c>
      <c r="T174" s="50" t="str">
        <f>IF($F174="","",IF(ISERROR(VLOOKUP(F174,PROVEEDORES!$D$8:$I$507,5,0)),1,VLOOKUP($F174,PROVEEDORES!$D$8:$I$507,5,0)))</f>
        <v/>
      </c>
    </row>
    <row r="175" spans="3:20" ht="17.45" customHeight="1" x14ac:dyDescent="0.25">
      <c r="C175" s="188"/>
      <c r="D175" s="189"/>
      <c r="E175" s="178"/>
      <c r="F175" s="178"/>
      <c r="G175" s="190">
        <f>DATOS!$E$13</f>
        <v>1</v>
      </c>
      <c r="H175" s="178"/>
      <c r="I175" s="191"/>
      <c r="J175" s="178"/>
      <c r="K175" s="178"/>
      <c r="L175" s="178"/>
      <c r="M175" s="178"/>
      <c r="N175" s="160" t="str">
        <f t="shared" si="13"/>
        <v/>
      </c>
      <c r="O175" s="21"/>
      <c r="P175" s="160" t="str">
        <f t="shared" si="14"/>
        <v/>
      </c>
      <c r="Q175" s="160">
        <f t="shared" si="15"/>
        <v>0</v>
      </c>
      <c r="R175" s="160" t="str">
        <f t="shared" si="16"/>
        <v/>
      </c>
      <c r="S175" s="160" t="str">
        <f t="shared" si="17"/>
        <v/>
      </c>
      <c r="T175" s="50" t="str">
        <f>IF($F175="","",IF(ISERROR(VLOOKUP(F175,PROVEEDORES!$D$8:$I$507,5,0)),1,VLOOKUP($F175,PROVEEDORES!$D$8:$I$507,5,0)))</f>
        <v/>
      </c>
    </row>
    <row r="176" spans="3:20" ht="17.45" customHeight="1" x14ac:dyDescent="0.25">
      <c r="C176" s="188"/>
      <c r="D176" s="189"/>
      <c r="E176" s="178"/>
      <c r="F176" s="178"/>
      <c r="G176" s="190">
        <f>DATOS!$E$13</f>
        <v>1</v>
      </c>
      <c r="H176" s="178"/>
      <c r="I176" s="191"/>
      <c r="J176" s="178"/>
      <c r="K176" s="178"/>
      <c r="L176" s="178"/>
      <c r="M176" s="178"/>
      <c r="N176" s="160" t="str">
        <f t="shared" si="13"/>
        <v/>
      </c>
      <c r="O176" s="21"/>
      <c r="P176" s="160" t="str">
        <f t="shared" si="14"/>
        <v/>
      </c>
      <c r="Q176" s="160">
        <f t="shared" si="15"/>
        <v>0</v>
      </c>
      <c r="R176" s="160" t="str">
        <f t="shared" si="16"/>
        <v/>
      </c>
      <c r="S176" s="160" t="str">
        <f t="shared" si="17"/>
        <v/>
      </c>
      <c r="T176" s="50" t="str">
        <f>IF($F176="","",IF(ISERROR(VLOOKUP(F176,PROVEEDORES!$D$8:$I$507,5,0)),1,VLOOKUP($F176,PROVEEDORES!$D$8:$I$507,5,0)))</f>
        <v/>
      </c>
    </row>
    <row r="177" spans="3:20" ht="17.45" customHeight="1" x14ac:dyDescent="0.25">
      <c r="C177" s="188"/>
      <c r="D177" s="189"/>
      <c r="E177" s="178"/>
      <c r="F177" s="178"/>
      <c r="G177" s="190">
        <f>DATOS!$E$13</f>
        <v>1</v>
      </c>
      <c r="H177" s="178"/>
      <c r="I177" s="191"/>
      <c r="J177" s="178"/>
      <c r="K177" s="178"/>
      <c r="L177" s="178"/>
      <c r="M177" s="178"/>
      <c r="N177" s="160" t="str">
        <f t="shared" si="13"/>
        <v/>
      </c>
      <c r="O177" s="21"/>
      <c r="P177" s="160" t="str">
        <f t="shared" si="14"/>
        <v/>
      </c>
      <c r="Q177" s="160">
        <f t="shared" si="15"/>
        <v>0</v>
      </c>
      <c r="R177" s="160" t="str">
        <f t="shared" si="16"/>
        <v/>
      </c>
      <c r="S177" s="160" t="str">
        <f t="shared" si="17"/>
        <v/>
      </c>
      <c r="T177" s="50" t="str">
        <f>IF($F177="","",IF(ISERROR(VLOOKUP(F177,PROVEEDORES!$D$8:$I$507,5,0)),1,VLOOKUP($F177,PROVEEDORES!$D$8:$I$507,5,0)))</f>
        <v/>
      </c>
    </row>
    <row r="178" spans="3:20" ht="17.45" customHeight="1" x14ac:dyDescent="0.25">
      <c r="C178" s="188"/>
      <c r="D178" s="189"/>
      <c r="E178" s="178"/>
      <c r="F178" s="178"/>
      <c r="G178" s="190">
        <f>DATOS!$E$13</f>
        <v>1</v>
      </c>
      <c r="H178" s="178"/>
      <c r="I178" s="191"/>
      <c r="J178" s="178"/>
      <c r="K178" s="178"/>
      <c r="L178" s="178"/>
      <c r="M178" s="178"/>
      <c r="N178" s="160" t="str">
        <f t="shared" si="13"/>
        <v/>
      </c>
      <c r="O178" s="21"/>
      <c r="P178" s="160" t="str">
        <f t="shared" si="14"/>
        <v/>
      </c>
      <c r="Q178" s="160">
        <f t="shared" si="15"/>
        <v>0</v>
      </c>
      <c r="R178" s="160" t="str">
        <f t="shared" si="16"/>
        <v/>
      </c>
      <c r="S178" s="160" t="str">
        <f t="shared" si="17"/>
        <v/>
      </c>
      <c r="T178" s="50" t="str">
        <f>IF($F178="","",IF(ISERROR(VLOOKUP(F178,PROVEEDORES!$D$8:$I$507,5,0)),1,VLOOKUP($F178,PROVEEDORES!$D$8:$I$507,5,0)))</f>
        <v/>
      </c>
    </row>
    <row r="179" spans="3:20" ht="17.45" customHeight="1" x14ac:dyDescent="0.25">
      <c r="C179" s="188"/>
      <c r="D179" s="189"/>
      <c r="E179" s="178"/>
      <c r="F179" s="178"/>
      <c r="G179" s="190">
        <f>DATOS!$E$13</f>
        <v>1</v>
      </c>
      <c r="H179" s="178"/>
      <c r="I179" s="191"/>
      <c r="J179" s="178"/>
      <c r="K179" s="178"/>
      <c r="L179" s="178"/>
      <c r="M179" s="178"/>
      <c r="N179" s="160" t="str">
        <f t="shared" si="13"/>
        <v/>
      </c>
      <c r="O179" s="21"/>
      <c r="P179" s="160" t="str">
        <f t="shared" si="14"/>
        <v/>
      </c>
      <c r="Q179" s="160">
        <f t="shared" si="15"/>
        <v>0</v>
      </c>
      <c r="R179" s="160" t="str">
        <f t="shared" si="16"/>
        <v/>
      </c>
      <c r="S179" s="160" t="str">
        <f t="shared" si="17"/>
        <v/>
      </c>
      <c r="T179" s="50" t="str">
        <f>IF($F179="","",IF(ISERROR(VLOOKUP(F179,PROVEEDORES!$D$8:$I$507,5,0)),1,VLOOKUP($F179,PROVEEDORES!$D$8:$I$507,5,0)))</f>
        <v/>
      </c>
    </row>
    <row r="180" spans="3:20" ht="17.45" customHeight="1" x14ac:dyDescent="0.25">
      <c r="C180" s="188"/>
      <c r="D180" s="189"/>
      <c r="E180" s="178"/>
      <c r="F180" s="178"/>
      <c r="G180" s="190">
        <f>DATOS!$E$13</f>
        <v>1</v>
      </c>
      <c r="H180" s="178"/>
      <c r="I180" s="191"/>
      <c r="J180" s="178"/>
      <c r="K180" s="178"/>
      <c r="L180" s="178"/>
      <c r="M180" s="178"/>
      <c r="N180" s="160" t="str">
        <f t="shared" si="13"/>
        <v/>
      </c>
      <c r="O180" s="21"/>
      <c r="P180" s="160" t="str">
        <f t="shared" si="14"/>
        <v/>
      </c>
      <c r="Q180" s="160">
        <f t="shared" si="15"/>
        <v>0</v>
      </c>
      <c r="R180" s="160" t="str">
        <f t="shared" si="16"/>
        <v/>
      </c>
      <c r="S180" s="160" t="str">
        <f t="shared" si="17"/>
        <v/>
      </c>
      <c r="T180" s="50" t="str">
        <f>IF($F180="","",IF(ISERROR(VLOOKUP(F180,PROVEEDORES!$D$8:$I$507,5,0)),1,VLOOKUP($F180,PROVEEDORES!$D$8:$I$507,5,0)))</f>
        <v/>
      </c>
    </row>
    <row r="181" spans="3:20" ht="17.45" customHeight="1" x14ac:dyDescent="0.25">
      <c r="C181" s="188"/>
      <c r="D181" s="189"/>
      <c r="E181" s="178"/>
      <c r="F181" s="178"/>
      <c r="G181" s="190">
        <f>DATOS!$E$13</f>
        <v>1</v>
      </c>
      <c r="H181" s="178"/>
      <c r="I181" s="191"/>
      <c r="J181" s="178"/>
      <c r="K181" s="178"/>
      <c r="L181" s="178"/>
      <c r="M181" s="178"/>
      <c r="N181" s="160" t="str">
        <f t="shared" si="13"/>
        <v/>
      </c>
      <c r="O181" s="21"/>
      <c r="P181" s="160" t="str">
        <f t="shared" si="14"/>
        <v/>
      </c>
      <c r="Q181" s="160">
        <f t="shared" si="15"/>
        <v>0</v>
      </c>
      <c r="R181" s="160" t="str">
        <f t="shared" si="16"/>
        <v/>
      </c>
      <c r="S181" s="160" t="str">
        <f t="shared" si="17"/>
        <v/>
      </c>
      <c r="T181" s="50" t="str">
        <f>IF($F181="","",IF(ISERROR(VLOOKUP(F181,PROVEEDORES!$D$8:$I$507,5,0)),1,VLOOKUP($F181,PROVEEDORES!$D$8:$I$507,5,0)))</f>
        <v/>
      </c>
    </row>
    <row r="182" spans="3:20" ht="17.45" customHeight="1" x14ac:dyDescent="0.25">
      <c r="C182" s="188"/>
      <c r="D182" s="189"/>
      <c r="E182" s="178"/>
      <c r="F182" s="178"/>
      <c r="G182" s="190">
        <f>DATOS!$E$13</f>
        <v>1</v>
      </c>
      <c r="H182" s="178"/>
      <c r="I182" s="191"/>
      <c r="J182" s="178"/>
      <c r="K182" s="178"/>
      <c r="L182" s="178"/>
      <c r="M182" s="178"/>
      <c r="N182" s="160" t="str">
        <f t="shared" si="13"/>
        <v/>
      </c>
      <c r="O182" s="21"/>
      <c r="P182" s="160" t="str">
        <f t="shared" si="14"/>
        <v/>
      </c>
      <c r="Q182" s="160">
        <f t="shared" si="15"/>
        <v>0</v>
      </c>
      <c r="R182" s="160" t="str">
        <f t="shared" si="16"/>
        <v/>
      </c>
      <c r="S182" s="160" t="str">
        <f t="shared" si="17"/>
        <v/>
      </c>
      <c r="T182" s="50" t="str">
        <f>IF($F182="","",IF(ISERROR(VLOOKUP(F182,PROVEEDORES!$D$8:$I$507,5,0)),1,VLOOKUP($F182,PROVEEDORES!$D$8:$I$507,5,0)))</f>
        <v/>
      </c>
    </row>
    <row r="183" spans="3:20" ht="17.45" customHeight="1" x14ac:dyDescent="0.25">
      <c r="C183" s="188"/>
      <c r="D183" s="189"/>
      <c r="E183" s="178"/>
      <c r="F183" s="178"/>
      <c r="G183" s="190">
        <f>DATOS!$E$13</f>
        <v>1</v>
      </c>
      <c r="H183" s="178"/>
      <c r="I183" s="191"/>
      <c r="J183" s="178"/>
      <c r="K183" s="178"/>
      <c r="L183" s="178"/>
      <c r="M183" s="178"/>
      <c r="N183" s="160" t="str">
        <f t="shared" si="13"/>
        <v/>
      </c>
      <c r="O183" s="21"/>
      <c r="P183" s="160" t="str">
        <f t="shared" si="14"/>
        <v/>
      </c>
      <c r="Q183" s="160">
        <f t="shared" si="15"/>
        <v>0</v>
      </c>
      <c r="R183" s="160" t="str">
        <f t="shared" si="16"/>
        <v/>
      </c>
      <c r="S183" s="160" t="str">
        <f t="shared" si="17"/>
        <v/>
      </c>
      <c r="T183" s="50" t="str">
        <f>IF($F183="","",IF(ISERROR(VLOOKUP(F183,PROVEEDORES!$D$8:$I$507,5,0)),1,VLOOKUP($F183,PROVEEDORES!$D$8:$I$507,5,0)))</f>
        <v/>
      </c>
    </row>
    <row r="184" spans="3:20" ht="17.45" customHeight="1" x14ac:dyDescent="0.25">
      <c r="C184" s="188"/>
      <c r="D184" s="189"/>
      <c r="E184" s="178"/>
      <c r="F184" s="178"/>
      <c r="G184" s="190">
        <f>DATOS!$E$13</f>
        <v>1</v>
      </c>
      <c r="H184" s="178"/>
      <c r="I184" s="191"/>
      <c r="J184" s="178"/>
      <c r="K184" s="178"/>
      <c r="L184" s="178"/>
      <c r="M184" s="178"/>
      <c r="N184" s="160" t="str">
        <f t="shared" si="13"/>
        <v/>
      </c>
      <c r="O184" s="21"/>
      <c r="P184" s="160" t="str">
        <f t="shared" si="14"/>
        <v/>
      </c>
      <c r="Q184" s="160">
        <f t="shared" si="15"/>
        <v>0</v>
      </c>
      <c r="R184" s="160" t="str">
        <f t="shared" si="16"/>
        <v/>
      </c>
      <c r="S184" s="160" t="str">
        <f t="shared" si="17"/>
        <v/>
      </c>
      <c r="T184" s="50" t="str">
        <f>IF($F184="","",IF(ISERROR(VLOOKUP(F184,PROVEEDORES!$D$8:$I$507,5,0)),1,VLOOKUP($F184,PROVEEDORES!$D$8:$I$507,5,0)))</f>
        <v/>
      </c>
    </row>
    <row r="185" spans="3:20" ht="17.45" customHeight="1" x14ac:dyDescent="0.25">
      <c r="C185" s="188"/>
      <c r="D185" s="189"/>
      <c r="E185" s="178"/>
      <c r="F185" s="178"/>
      <c r="G185" s="190">
        <f>DATOS!$E$13</f>
        <v>1</v>
      </c>
      <c r="H185" s="178"/>
      <c r="I185" s="191"/>
      <c r="J185" s="178"/>
      <c r="K185" s="178"/>
      <c r="L185" s="178"/>
      <c r="M185" s="178"/>
      <c r="N185" s="160" t="str">
        <f t="shared" si="13"/>
        <v/>
      </c>
      <c r="O185" s="21"/>
      <c r="P185" s="160" t="str">
        <f t="shared" si="14"/>
        <v/>
      </c>
      <c r="Q185" s="160">
        <f t="shared" si="15"/>
        <v>0</v>
      </c>
      <c r="R185" s="160" t="str">
        <f t="shared" si="16"/>
        <v/>
      </c>
      <c r="S185" s="160" t="str">
        <f t="shared" si="17"/>
        <v/>
      </c>
      <c r="T185" s="50" t="str">
        <f>IF($F185="","",IF(ISERROR(VLOOKUP(F185,PROVEEDORES!$D$8:$I$507,5,0)),1,VLOOKUP($F185,PROVEEDORES!$D$8:$I$507,5,0)))</f>
        <v/>
      </c>
    </row>
    <row r="186" spans="3:20" ht="17.45" customHeight="1" x14ac:dyDescent="0.25">
      <c r="C186" s="188"/>
      <c r="D186" s="189"/>
      <c r="E186" s="178"/>
      <c r="F186" s="178"/>
      <c r="G186" s="190">
        <f>DATOS!$E$13</f>
        <v>1</v>
      </c>
      <c r="H186" s="178"/>
      <c r="I186" s="191"/>
      <c r="J186" s="178"/>
      <c r="K186" s="178"/>
      <c r="L186" s="178"/>
      <c r="M186" s="178"/>
      <c r="N186" s="160" t="str">
        <f t="shared" si="13"/>
        <v/>
      </c>
      <c r="O186" s="21"/>
      <c r="P186" s="160" t="str">
        <f t="shared" si="14"/>
        <v/>
      </c>
      <c r="Q186" s="160">
        <f t="shared" si="15"/>
        <v>0</v>
      </c>
      <c r="R186" s="160" t="str">
        <f t="shared" si="16"/>
        <v/>
      </c>
      <c r="S186" s="160" t="str">
        <f t="shared" si="17"/>
        <v/>
      </c>
      <c r="T186" s="50" t="str">
        <f>IF($F186="","",IF(ISERROR(VLOOKUP(F186,PROVEEDORES!$D$8:$I$507,5,0)),1,VLOOKUP($F186,PROVEEDORES!$D$8:$I$507,5,0)))</f>
        <v/>
      </c>
    </row>
    <row r="187" spans="3:20" ht="17.45" customHeight="1" x14ac:dyDescent="0.25">
      <c r="C187" s="188"/>
      <c r="D187" s="189"/>
      <c r="E187" s="178"/>
      <c r="F187" s="178"/>
      <c r="G187" s="190">
        <f>DATOS!$E$13</f>
        <v>1</v>
      </c>
      <c r="H187" s="178"/>
      <c r="I187" s="191"/>
      <c r="J187" s="178"/>
      <c r="K187" s="178"/>
      <c r="L187" s="178"/>
      <c r="M187" s="178"/>
      <c r="N187" s="160" t="str">
        <f t="shared" si="13"/>
        <v/>
      </c>
      <c r="O187" s="21"/>
      <c r="P187" s="160" t="str">
        <f t="shared" si="14"/>
        <v/>
      </c>
      <c r="Q187" s="160">
        <f t="shared" si="15"/>
        <v>0</v>
      </c>
      <c r="R187" s="160" t="str">
        <f t="shared" si="16"/>
        <v/>
      </c>
      <c r="S187" s="160" t="str">
        <f t="shared" si="17"/>
        <v/>
      </c>
      <c r="T187" s="50" t="str">
        <f>IF($F187="","",IF(ISERROR(VLOOKUP(F187,PROVEEDORES!$D$8:$I$507,5,0)),1,VLOOKUP($F187,PROVEEDORES!$D$8:$I$507,5,0)))</f>
        <v/>
      </c>
    </row>
    <row r="188" spans="3:20" ht="17.45" customHeight="1" x14ac:dyDescent="0.25">
      <c r="C188" s="188"/>
      <c r="D188" s="189"/>
      <c r="E188" s="178"/>
      <c r="F188" s="178"/>
      <c r="G188" s="190">
        <f>DATOS!$E$13</f>
        <v>1</v>
      </c>
      <c r="H188" s="178"/>
      <c r="I188" s="191"/>
      <c r="J188" s="178"/>
      <c r="K188" s="178"/>
      <c r="L188" s="178"/>
      <c r="M188" s="178"/>
      <c r="N188" s="160" t="str">
        <f t="shared" si="13"/>
        <v/>
      </c>
      <c r="O188" s="21"/>
      <c r="P188" s="160" t="str">
        <f t="shared" si="14"/>
        <v/>
      </c>
      <c r="Q188" s="160">
        <f t="shared" si="15"/>
        <v>0</v>
      </c>
      <c r="R188" s="160" t="str">
        <f t="shared" si="16"/>
        <v/>
      </c>
      <c r="S188" s="160" t="str">
        <f t="shared" si="17"/>
        <v/>
      </c>
      <c r="T188" s="50" t="str">
        <f>IF($F188="","",IF(ISERROR(VLOOKUP(F188,PROVEEDORES!$D$8:$I$507,5,0)),1,VLOOKUP($F188,PROVEEDORES!$D$8:$I$507,5,0)))</f>
        <v/>
      </c>
    </row>
    <row r="189" spans="3:20" ht="17.45" customHeight="1" x14ac:dyDescent="0.25">
      <c r="C189" s="188"/>
      <c r="D189" s="189"/>
      <c r="E189" s="178"/>
      <c r="F189" s="178"/>
      <c r="G189" s="190">
        <f>DATOS!$E$13</f>
        <v>1</v>
      </c>
      <c r="H189" s="178"/>
      <c r="I189" s="191"/>
      <c r="J189" s="178"/>
      <c r="K189" s="178"/>
      <c r="L189" s="178"/>
      <c r="M189" s="178"/>
      <c r="N189" s="160" t="str">
        <f t="shared" si="13"/>
        <v/>
      </c>
      <c r="O189" s="21"/>
      <c r="P189" s="160" t="str">
        <f t="shared" si="14"/>
        <v/>
      </c>
      <c r="Q189" s="160">
        <f t="shared" si="15"/>
        <v>0</v>
      </c>
      <c r="R189" s="160" t="str">
        <f t="shared" si="16"/>
        <v/>
      </c>
      <c r="S189" s="160" t="str">
        <f t="shared" si="17"/>
        <v/>
      </c>
      <c r="T189" s="50" t="str">
        <f>IF($F189="","",IF(ISERROR(VLOOKUP(F189,PROVEEDORES!$D$8:$I$507,5,0)),1,VLOOKUP($F189,PROVEEDORES!$D$8:$I$507,5,0)))</f>
        <v/>
      </c>
    </row>
    <row r="190" spans="3:20" ht="17.45" customHeight="1" x14ac:dyDescent="0.25">
      <c r="C190" s="188"/>
      <c r="D190" s="189"/>
      <c r="E190" s="178"/>
      <c r="F190" s="178"/>
      <c r="G190" s="190">
        <f>DATOS!$E$13</f>
        <v>1</v>
      </c>
      <c r="H190" s="178"/>
      <c r="I190" s="191"/>
      <c r="J190" s="178"/>
      <c r="K190" s="178"/>
      <c r="L190" s="178"/>
      <c r="M190" s="178"/>
      <c r="N190" s="160" t="str">
        <f t="shared" si="13"/>
        <v/>
      </c>
      <c r="O190" s="21"/>
      <c r="P190" s="160" t="str">
        <f t="shared" si="14"/>
        <v/>
      </c>
      <c r="Q190" s="160">
        <f t="shared" si="15"/>
        <v>0</v>
      </c>
      <c r="R190" s="160" t="str">
        <f t="shared" si="16"/>
        <v/>
      </c>
      <c r="S190" s="160" t="str">
        <f t="shared" si="17"/>
        <v/>
      </c>
      <c r="T190" s="50" t="str">
        <f>IF($F190="","",IF(ISERROR(VLOOKUP(F190,PROVEEDORES!$D$8:$I$507,5,0)),1,VLOOKUP($F190,PROVEEDORES!$D$8:$I$507,5,0)))</f>
        <v/>
      </c>
    </row>
    <row r="191" spans="3:20" ht="17.45" customHeight="1" x14ac:dyDescent="0.25">
      <c r="C191" s="188"/>
      <c r="D191" s="189"/>
      <c r="E191" s="178"/>
      <c r="F191" s="178"/>
      <c r="G191" s="190">
        <f>DATOS!$E$13</f>
        <v>1</v>
      </c>
      <c r="H191" s="178"/>
      <c r="I191" s="191"/>
      <c r="J191" s="178"/>
      <c r="K191" s="178"/>
      <c r="L191" s="178"/>
      <c r="M191" s="178"/>
      <c r="N191" s="160" t="str">
        <f t="shared" si="13"/>
        <v/>
      </c>
      <c r="O191" s="21"/>
      <c r="P191" s="160" t="str">
        <f t="shared" si="14"/>
        <v/>
      </c>
      <c r="Q191" s="160">
        <f t="shared" si="15"/>
        <v>0</v>
      </c>
      <c r="R191" s="160" t="str">
        <f t="shared" si="16"/>
        <v/>
      </c>
      <c r="S191" s="160" t="str">
        <f t="shared" si="17"/>
        <v/>
      </c>
      <c r="T191" s="50" t="str">
        <f>IF($F191="","",IF(ISERROR(VLOOKUP(F191,PROVEEDORES!$D$8:$I$507,5,0)),1,VLOOKUP($F191,PROVEEDORES!$D$8:$I$507,5,0)))</f>
        <v/>
      </c>
    </row>
    <row r="192" spans="3:20" ht="17.45" customHeight="1" x14ac:dyDescent="0.25">
      <c r="C192" s="188"/>
      <c r="D192" s="189"/>
      <c r="E192" s="178"/>
      <c r="F192" s="178"/>
      <c r="G192" s="190">
        <f>DATOS!$E$13</f>
        <v>1</v>
      </c>
      <c r="H192" s="178"/>
      <c r="I192" s="191"/>
      <c r="J192" s="178"/>
      <c r="K192" s="178"/>
      <c r="L192" s="178"/>
      <c r="M192" s="178"/>
      <c r="N192" s="160" t="str">
        <f t="shared" si="13"/>
        <v/>
      </c>
      <c r="O192" s="21"/>
      <c r="P192" s="160" t="str">
        <f t="shared" si="14"/>
        <v/>
      </c>
      <c r="Q192" s="160">
        <f t="shared" si="15"/>
        <v>0</v>
      </c>
      <c r="R192" s="160" t="str">
        <f t="shared" si="16"/>
        <v/>
      </c>
      <c r="S192" s="160" t="str">
        <f t="shared" si="17"/>
        <v/>
      </c>
      <c r="T192" s="50" t="str">
        <f>IF($F192="","",IF(ISERROR(VLOOKUP(F192,PROVEEDORES!$D$8:$I$507,5,0)),1,VLOOKUP($F192,PROVEEDORES!$D$8:$I$507,5,0)))</f>
        <v/>
      </c>
    </row>
    <row r="193" spans="3:20" ht="17.45" customHeight="1" x14ac:dyDescent="0.25">
      <c r="C193" s="188"/>
      <c r="D193" s="189"/>
      <c r="E193" s="178"/>
      <c r="F193" s="178"/>
      <c r="G193" s="190">
        <f>DATOS!$E$13</f>
        <v>1</v>
      </c>
      <c r="H193" s="178"/>
      <c r="I193" s="191"/>
      <c r="J193" s="178"/>
      <c r="K193" s="178"/>
      <c r="L193" s="178"/>
      <c r="M193" s="178"/>
      <c r="N193" s="160" t="str">
        <f t="shared" si="13"/>
        <v/>
      </c>
      <c r="O193" s="21"/>
      <c r="P193" s="160" t="str">
        <f t="shared" si="14"/>
        <v/>
      </c>
      <c r="Q193" s="160">
        <f t="shared" si="15"/>
        <v>0</v>
      </c>
      <c r="R193" s="160" t="str">
        <f t="shared" si="16"/>
        <v/>
      </c>
      <c r="S193" s="160" t="str">
        <f t="shared" si="17"/>
        <v/>
      </c>
      <c r="T193" s="50" t="str">
        <f>IF($F193="","",IF(ISERROR(VLOOKUP(F193,PROVEEDORES!$D$8:$I$507,5,0)),1,VLOOKUP($F193,PROVEEDORES!$D$8:$I$507,5,0)))</f>
        <v/>
      </c>
    </row>
    <row r="194" spans="3:20" ht="17.45" customHeight="1" x14ac:dyDescent="0.25">
      <c r="C194" s="188"/>
      <c r="D194" s="189"/>
      <c r="E194" s="178"/>
      <c r="F194" s="178"/>
      <c r="G194" s="190">
        <f>DATOS!$E$13</f>
        <v>1</v>
      </c>
      <c r="H194" s="178"/>
      <c r="I194" s="191"/>
      <c r="J194" s="178"/>
      <c r="K194" s="178"/>
      <c r="L194" s="178"/>
      <c r="M194" s="178"/>
      <c r="N194" s="160" t="str">
        <f t="shared" si="13"/>
        <v/>
      </c>
      <c r="O194" s="21"/>
      <c r="P194" s="160" t="str">
        <f t="shared" si="14"/>
        <v/>
      </c>
      <c r="Q194" s="160">
        <f t="shared" si="15"/>
        <v>0</v>
      </c>
      <c r="R194" s="160" t="str">
        <f t="shared" si="16"/>
        <v/>
      </c>
      <c r="S194" s="160" t="str">
        <f t="shared" si="17"/>
        <v/>
      </c>
      <c r="T194" s="50" t="str">
        <f>IF($F194="","",IF(ISERROR(VLOOKUP(F194,PROVEEDORES!$D$8:$I$507,5,0)),1,VLOOKUP($F194,PROVEEDORES!$D$8:$I$507,5,0)))</f>
        <v/>
      </c>
    </row>
    <row r="195" spans="3:20" ht="17.45" customHeight="1" x14ac:dyDescent="0.25">
      <c r="C195" s="188"/>
      <c r="D195" s="189"/>
      <c r="E195" s="178"/>
      <c r="F195" s="178"/>
      <c r="G195" s="190">
        <f>DATOS!$E$13</f>
        <v>1</v>
      </c>
      <c r="H195" s="178"/>
      <c r="I195" s="191"/>
      <c r="J195" s="178"/>
      <c r="K195" s="178"/>
      <c r="L195" s="178"/>
      <c r="M195" s="178"/>
      <c r="N195" s="160" t="str">
        <f t="shared" si="13"/>
        <v/>
      </c>
      <c r="O195" s="21"/>
      <c r="P195" s="160" t="str">
        <f t="shared" si="14"/>
        <v/>
      </c>
      <c r="Q195" s="160">
        <f t="shared" si="15"/>
        <v>0</v>
      </c>
      <c r="R195" s="160" t="str">
        <f t="shared" si="16"/>
        <v/>
      </c>
      <c r="S195" s="160" t="str">
        <f t="shared" si="17"/>
        <v/>
      </c>
      <c r="T195" s="50" t="str">
        <f>IF($F195="","",IF(ISERROR(VLOOKUP(F195,PROVEEDORES!$D$8:$I$507,5,0)),1,VLOOKUP($F195,PROVEEDORES!$D$8:$I$507,5,0)))</f>
        <v/>
      </c>
    </row>
    <row r="196" spans="3:20" ht="17.45" customHeight="1" x14ac:dyDescent="0.25">
      <c r="C196" s="188"/>
      <c r="D196" s="189"/>
      <c r="E196" s="178"/>
      <c r="F196" s="178"/>
      <c r="G196" s="190">
        <f>DATOS!$E$13</f>
        <v>1</v>
      </c>
      <c r="H196" s="178"/>
      <c r="I196" s="191"/>
      <c r="J196" s="178"/>
      <c r="K196" s="178"/>
      <c r="L196" s="178"/>
      <c r="M196" s="178"/>
      <c r="N196" s="160" t="str">
        <f t="shared" si="13"/>
        <v/>
      </c>
      <c r="O196" s="21"/>
      <c r="P196" s="160" t="str">
        <f t="shared" si="14"/>
        <v/>
      </c>
      <c r="Q196" s="160">
        <f t="shared" si="15"/>
        <v>0</v>
      </c>
      <c r="R196" s="160" t="str">
        <f t="shared" si="16"/>
        <v/>
      </c>
      <c r="S196" s="160" t="str">
        <f t="shared" si="17"/>
        <v/>
      </c>
      <c r="T196" s="50" t="str">
        <f>IF($F196="","",IF(ISERROR(VLOOKUP(F196,PROVEEDORES!$D$8:$I$507,5,0)),1,VLOOKUP($F196,PROVEEDORES!$D$8:$I$507,5,0)))</f>
        <v/>
      </c>
    </row>
    <row r="197" spans="3:20" ht="17.45" customHeight="1" x14ac:dyDescent="0.25">
      <c r="C197" s="188"/>
      <c r="D197" s="189"/>
      <c r="E197" s="178"/>
      <c r="F197" s="178"/>
      <c r="G197" s="190">
        <f>DATOS!$E$13</f>
        <v>1</v>
      </c>
      <c r="H197" s="178"/>
      <c r="I197" s="191"/>
      <c r="J197" s="178"/>
      <c r="K197" s="178"/>
      <c r="L197" s="178"/>
      <c r="M197" s="178"/>
      <c r="N197" s="160" t="str">
        <f t="shared" si="13"/>
        <v/>
      </c>
      <c r="O197" s="21"/>
      <c r="P197" s="160" t="str">
        <f t="shared" si="14"/>
        <v/>
      </c>
      <c r="Q197" s="160">
        <f t="shared" si="15"/>
        <v>0</v>
      </c>
      <c r="R197" s="160" t="str">
        <f t="shared" si="16"/>
        <v/>
      </c>
      <c r="S197" s="160" t="str">
        <f t="shared" si="17"/>
        <v/>
      </c>
      <c r="T197" s="50" t="str">
        <f>IF($F197="","",IF(ISERROR(VLOOKUP(F197,PROVEEDORES!$D$8:$I$507,5,0)),1,VLOOKUP($F197,PROVEEDORES!$D$8:$I$507,5,0)))</f>
        <v/>
      </c>
    </row>
    <row r="198" spans="3:20" ht="17.45" customHeight="1" x14ac:dyDescent="0.25">
      <c r="C198" s="188"/>
      <c r="D198" s="189"/>
      <c r="E198" s="178"/>
      <c r="F198" s="178"/>
      <c r="G198" s="190">
        <f>DATOS!$E$13</f>
        <v>1</v>
      </c>
      <c r="H198" s="178"/>
      <c r="I198" s="191"/>
      <c r="J198" s="178"/>
      <c r="K198" s="178"/>
      <c r="L198" s="178"/>
      <c r="M198" s="178"/>
      <c r="N198" s="160" t="str">
        <f t="shared" si="13"/>
        <v/>
      </c>
      <c r="O198" s="21"/>
      <c r="P198" s="160" t="str">
        <f t="shared" si="14"/>
        <v/>
      </c>
      <c r="Q198" s="160">
        <f t="shared" si="15"/>
        <v>0</v>
      </c>
      <c r="R198" s="160" t="str">
        <f t="shared" si="16"/>
        <v/>
      </c>
      <c r="S198" s="160" t="str">
        <f t="shared" si="17"/>
        <v/>
      </c>
      <c r="T198" s="50" t="str">
        <f>IF($F198="","",IF(ISERROR(VLOOKUP(F198,PROVEEDORES!$D$8:$I$507,5,0)),1,VLOOKUP($F198,PROVEEDORES!$D$8:$I$507,5,0)))</f>
        <v/>
      </c>
    </row>
    <row r="199" spans="3:20" ht="17.45" customHeight="1" x14ac:dyDescent="0.25">
      <c r="C199" s="188"/>
      <c r="D199" s="189"/>
      <c r="E199" s="178"/>
      <c r="F199" s="178"/>
      <c r="G199" s="190">
        <f>DATOS!$E$13</f>
        <v>1</v>
      </c>
      <c r="H199" s="178"/>
      <c r="I199" s="191"/>
      <c r="J199" s="178"/>
      <c r="K199" s="178"/>
      <c r="L199" s="178"/>
      <c r="M199" s="178"/>
      <c r="N199" s="160" t="str">
        <f t="shared" si="13"/>
        <v/>
      </c>
      <c r="O199" s="21"/>
      <c r="P199" s="160" t="str">
        <f t="shared" si="14"/>
        <v/>
      </c>
      <c r="Q199" s="160">
        <f t="shared" si="15"/>
        <v>0</v>
      </c>
      <c r="R199" s="160" t="str">
        <f t="shared" si="16"/>
        <v/>
      </c>
      <c r="S199" s="160" t="str">
        <f t="shared" si="17"/>
        <v/>
      </c>
      <c r="T199" s="50" t="str">
        <f>IF($F199="","",IF(ISERROR(VLOOKUP(F199,PROVEEDORES!$D$8:$I$507,5,0)),1,VLOOKUP($F199,PROVEEDORES!$D$8:$I$507,5,0)))</f>
        <v/>
      </c>
    </row>
    <row r="200" spans="3:20" ht="17.45" customHeight="1" x14ac:dyDescent="0.25">
      <c r="C200" s="188"/>
      <c r="D200" s="189"/>
      <c r="E200" s="178"/>
      <c r="F200" s="178"/>
      <c r="G200" s="190">
        <f>DATOS!$E$13</f>
        <v>1</v>
      </c>
      <c r="H200" s="178"/>
      <c r="I200" s="191"/>
      <c r="J200" s="178"/>
      <c r="K200" s="178"/>
      <c r="L200" s="178"/>
      <c r="M200" s="178"/>
      <c r="N200" s="160" t="str">
        <f t="shared" si="13"/>
        <v/>
      </c>
      <c r="O200" s="21"/>
      <c r="P200" s="160" t="str">
        <f t="shared" si="14"/>
        <v/>
      </c>
      <c r="Q200" s="160">
        <f t="shared" si="15"/>
        <v>0</v>
      </c>
      <c r="R200" s="160" t="str">
        <f t="shared" si="16"/>
        <v/>
      </c>
      <c r="S200" s="160" t="str">
        <f t="shared" si="17"/>
        <v/>
      </c>
      <c r="T200" s="50" t="str">
        <f>IF($F200="","",IF(ISERROR(VLOOKUP(F200,PROVEEDORES!$D$8:$I$507,5,0)),1,VLOOKUP($F200,PROVEEDORES!$D$8:$I$507,5,0)))</f>
        <v/>
      </c>
    </row>
    <row r="201" spans="3:20" ht="17.45" customHeight="1" x14ac:dyDescent="0.25">
      <c r="C201" s="188"/>
      <c r="D201" s="189"/>
      <c r="E201" s="178"/>
      <c r="F201" s="178"/>
      <c r="G201" s="190">
        <f>DATOS!$E$13</f>
        <v>1</v>
      </c>
      <c r="H201" s="178"/>
      <c r="I201" s="191"/>
      <c r="J201" s="178"/>
      <c r="K201" s="178"/>
      <c r="L201" s="178"/>
      <c r="M201" s="178"/>
      <c r="N201" s="160" t="str">
        <f t="shared" si="13"/>
        <v/>
      </c>
      <c r="O201" s="21"/>
      <c r="P201" s="160" t="str">
        <f t="shared" si="14"/>
        <v/>
      </c>
      <c r="Q201" s="160">
        <f t="shared" si="15"/>
        <v>0</v>
      </c>
      <c r="R201" s="160" t="str">
        <f t="shared" si="16"/>
        <v/>
      </c>
      <c r="S201" s="160" t="str">
        <f t="shared" si="17"/>
        <v/>
      </c>
      <c r="T201" s="50" t="str">
        <f>IF($F201="","",IF(ISERROR(VLOOKUP(F201,PROVEEDORES!$D$8:$I$507,5,0)),1,VLOOKUP($F201,PROVEEDORES!$D$8:$I$507,5,0)))</f>
        <v/>
      </c>
    </row>
    <row r="202" spans="3:20" ht="17.45" customHeight="1" x14ac:dyDescent="0.25">
      <c r="C202" s="188"/>
      <c r="D202" s="189"/>
      <c r="E202" s="178"/>
      <c r="F202" s="178"/>
      <c r="G202" s="190">
        <f>DATOS!$E$13</f>
        <v>1</v>
      </c>
      <c r="H202" s="178"/>
      <c r="I202" s="191"/>
      <c r="J202" s="178"/>
      <c r="K202" s="178"/>
      <c r="L202" s="178"/>
      <c r="M202" s="178"/>
      <c r="N202" s="160" t="str">
        <f t="shared" si="13"/>
        <v/>
      </c>
      <c r="O202" s="21"/>
      <c r="P202" s="160" t="str">
        <f t="shared" si="14"/>
        <v/>
      </c>
      <c r="Q202" s="160">
        <f t="shared" si="15"/>
        <v>0</v>
      </c>
      <c r="R202" s="160" t="str">
        <f t="shared" si="16"/>
        <v/>
      </c>
      <c r="S202" s="160" t="str">
        <f t="shared" si="17"/>
        <v/>
      </c>
      <c r="T202" s="50" t="str">
        <f>IF($F202="","",IF(ISERROR(VLOOKUP(F202,PROVEEDORES!$D$8:$I$507,5,0)),1,VLOOKUP($F202,PROVEEDORES!$D$8:$I$507,5,0)))</f>
        <v/>
      </c>
    </row>
    <row r="203" spans="3:20" ht="17.45" customHeight="1" x14ac:dyDescent="0.25">
      <c r="C203" s="188"/>
      <c r="D203" s="189"/>
      <c r="E203" s="178"/>
      <c r="F203" s="178"/>
      <c r="G203" s="190">
        <f>DATOS!$E$13</f>
        <v>1</v>
      </c>
      <c r="H203" s="178"/>
      <c r="I203" s="191"/>
      <c r="J203" s="178"/>
      <c r="K203" s="178"/>
      <c r="L203" s="178"/>
      <c r="M203" s="178"/>
      <c r="N203" s="160" t="str">
        <f t="shared" si="13"/>
        <v/>
      </c>
      <c r="O203" s="21"/>
      <c r="P203" s="160" t="str">
        <f t="shared" si="14"/>
        <v/>
      </c>
      <c r="Q203" s="160">
        <f t="shared" si="15"/>
        <v>0</v>
      </c>
      <c r="R203" s="160" t="str">
        <f t="shared" si="16"/>
        <v/>
      </c>
      <c r="S203" s="160" t="str">
        <f t="shared" si="17"/>
        <v/>
      </c>
      <c r="T203" s="50" t="str">
        <f>IF($F203="","",IF(ISERROR(VLOOKUP(F203,PROVEEDORES!$D$8:$I$507,5,0)),1,VLOOKUP($F203,PROVEEDORES!$D$8:$I$507,5,0)))</f>
        <v/>
      </c>
    </row>
    <row r="204" spans="3:20" ht="17.45" customHeight="1" x14ac:dyDescent="0.25">
      <c r="C204" s="188"/>
      <c r="D204" s="189"/>
      <c r="E204" s="178"/>
      <c r="F204" s="178"/>
      <c r="G204" s="190">
        <f>DATOS!$E$13</f>
        <v>1</v>
      </c>
      <c r="H204" s="178"/>
      <c r="I204" s="191"/>
      <c r="J204" s="178"/>
      <c r="K204" s="178"/>
      <c r="L204" s="178"/>
      <c r="M204" s="178"/>
      <c r="N204" s="160" t="str">
        <f t="shared" si="13"/>
        <v/>
      </c>
      <c r="O204" s="21"/>
      <c r="P204" s="160" t="str">
        <f t="shared" si="14"/>
        <v/>
      </c>
      <c r="Q204" s="160">
        <f t="shared" si="15"/>
        <v>0</v>
      </c>
      <c r="R204" s="160" t="str">
        <f t="shared" si="16"/>
        <v/>
      </c>
      <c r="S204" s="160" t="str">
        <f t="shared" si="17"/>
        <v/>
      </c>
      <c r="T204" s="50" t="str">
        <f>IF($F204="","",IF(ISERROR(VLOOKUP(F204,PROVEEDORES!$D$8:$I$507,5,0)),1,VLOOKUP($F204,PROVEEDORES!$D$8:$I$507,5,0)))</f>
        <v/>
      </c>
    </row>
    <row r="205" spans="3:20" ht="17.45" customHeight="1" x14ac:dyDescent="0.25">
      <c r="C205" s="188"/>
      <c r="D205" s="189"/>
      <c r="E205" s="178"/>
      <c r="F205" s="178"/>
      <c r="G205" s="190">
        <f>DATOS!$E$13</f>
        <v>1</v>
      </c>
      <c r="H205" s="178"/>
      <c r="I205" s="191"/>
      <c r="J205" s="178"/>
      <c r="K205" s="178"/>
      <c r="L205" s="178"/>
      <c r="M205" s="178"/>
      <c r="N205" s="160" t="str">
        <f t="shared" si="13"/>
        <v/>
      </c>
      <c r="O205" s="21"/>
      <c r="P205" s="160" t="str">
        <f t="shared" si="14"/>
        <v/>
      </c>
      <c r="Q205" s="160">
        <f t="shared" si="15"/>
        <v>0</v>
      </c>
      <c r="R205" s="160" t="str">
        <f t="shared" si="16"/>
        <v/>
      </c>
      <c r="S205" s="160" t="str">
        <f t="shared" si="17"/>
        <v/>
      </c>
      <c r="T205" s="50" t="str">
        <f>IF($F205="","",IF(ISERROR(VLOOKUP(F205,PROVEEDORES!$D$8:$I$507,5,0)),1,VLOOKUP($F205,PROVEEDORES!$D$8:$I$507,5,0)))</f>
        <v/>
      </c>
    </row>
    <row r="206" spans="3:20" ht="17.45" customHeight="1" x14ac:dyDescent="0.25">
      <c r="C206" s="188"/>
      <c r="D206" s="189"/>
      <c r="E206" s="178"/>
      <c r="F206" s="178"/>
      <c r="G206" s="190">
        <f>DATOS!$E$13</f>
        <v>1</v>
      </c>
      <c r="H206" s="178"/>
      <c r="I206" s="191"/>
      <c r="J206" s="178"/>
      <c r="K206" s="178"/>
      <c r="L206" s="178"/>
      <c r="M206" s="178"/>
      <c r="N206" s="160" t="str">
        <f t="shared" si="13"/>
        <v/>
      </c>
      <c r="O206" s="21"/>
      <c r="P206" s="160" t="str">
        <f t="shared" si="14"/>
        <v/>
      </c>
      <c r="Q206" s="160">
        <f t="shared" si="15"/>
        <v>0</v>
      </c>
      <c r="R206" s="160" t="str">
        <f t="shared" si="16"/>
        <v/>
      </c>
      <c r="S206" s="160" t="str">
        <f t="shared" si="17"/>
        <v/>
      </c>
      <c r="T206" s="50" t="str">
        <f>IF($F206="","",IF(ISERROR(VLOOKUP(F206,PROVEEDORES!$D$8:$I$507,5,0)),1,VLOOKUP($F206,PROVEEDORES!$D$8:$I$507,5,0)))</f>
        <v/>
      </c>
    </row>
    <row r="207" spans="3:20" ht="17.45" customHeight="1" x14ac:dyDescent="0.25">
      <c r="C207" s="188"/>
      <c r="D207" s="189"/>
      <c r="E207" s="178"/>
      <c r="F207" s="178"/>
      <c r="G207" s="190">
        <f>DATOS!$E$13</f>
        <v>1</v>
      </c>
      <c r="H207" s="178"/>
      <c r="I207" s="191"/>
      <c r="J207" s="178"/>
      <c r="K207" s="178"/>
      <c r="L207" s="178"/>
      <c r="M207" s="178"/>
      <c r="N207" s="160" t="str">
        <f t="shared" si="13"/>
        <v/>
      </c>
      <c r="O207" s="21"/>
      <c r="P207" s="160" t="str">
        <f t="shared" si="14"/>
        <v/>
      </c>
      <c r="Q207" s="160">
        <f t="shared" si="15"/>
        <v>0</v>
      </c>
      <c r="R207" s="160" t="str">
        <f t="shared" si="16"/>
        <v/>
      </c>
      <c r="S207" s="160" t="str">
        <f t="shared" si="17"/>
        <v/>
      </c>
      <c r="T207" s="50" t="str">
        <f>IF($F207="","",IF(ISERROR(VLOOKUP(F207,PROVEEDORES!$D$8:$I$507,5,0)),1,VLOOKUP($F207,PROVEEDORES!$D$8:$I$507,5,0)))</f>
        <v/>
      </c>
    </row>
    <row r="208" spans="3:20" ht="17.45" customHeight="1" x14ac:dyDescent="0.25">
      <c r="C208" s="188"/>
      <c r="D208" s="189"/>
      <c r="E208" s="178"/>
      <c r="F208" s="178"/>
      <c r="G208" s="190">
        <f>DATOS!$E$13</f>
        <v>1</v>
      </c>
      <c r="H208" s="178"/>
      <c r="I208" s="191"/>
      <c r="J208" s="178"/>
      <c r="K208" s="178"/>
      <c r="L208" s="178"/>
      <c r="M208" s="178"/>
      <c r="N208" s="160" t="str">
        <f t="shared" si="13"/>
        <v/>
      </c>
      <c r="O208" s="21"/>
      <c r="P208" s="160" t="str">
        <f t="shared" si="14"/>
        <v/>
      </c>
      <c r="Q208" s="160">
        <f t="shared" si="15"/>
        <v>0</v>
      </c>
      <c r="R208" s="160" t="str">
        <f t="shared" si="16"/>
        <v/>
      </c>
      <c r="S208" s="160" t="str">
        <f t="shared" si="17"/>
        <v/>
      </c>
      <c r="T208" s="50" t="str">
        <f>IF($F208="","",IF(ISERROR(VLOOKUP(F208,PROVEEDORES!$D$8:$I$507,5,0)),1,VLOOKUP($F208,PROVEEDORES!$D$8:$I$507,5,0)))</f>
        <v/>
      </c>
    </row>
    <row r="209" spans="3:20" ht="17.45" customHeight="1" x14ac:dyDescent="0.25">
      <c r="C209" s="188"/>
      <c r="D209" s="189"/>
      <c r="E209" s="178"/>
      <c r="F209" s="178"/>
      <c r="G209" s="190">
        <f>DATOS!$E$13</f>
        <v>1</v>
      </c>
      <c r="H209" s="178"/>
      <c r="I209" s="191"/>
      <c r="J209" s="178"/>
      <c r="K209" s="178"/>
      <c r="L209" s="178"/>
      <c r="M209" s="178"/>
      <c r="N209" s="160" t="str">
        <f t="shared" si="13"/>
        <v/>
      </c>
      <c r="O209" s="21"/>
      <c r="P209" s="160" t="str">
        <f t="shared" si="14"/>
        <v/>
      </c>
      <c r="Q209" s="160">
        <f t="shared" si="15"/>
        <v>0</v>
      </c>
      <c r="R209" s="160" t="str">
        <f t="shared" si="16"/>
        <v/>
      </c>
      <c r="S209" s="160" t="str">
        <f t="shared" si="17"/>
        <v/>
      </c>
      <c r="T209" s="50" t="str">
        <f>IF($F209="","",IF(ISERROR(VLOOKUP(F209,PROVEEDORES!$D$8:$I$507,5,0)),1,VLOOKUP($F209,PROVEEDORES!$D$8:$I$507,5,0)))</f>
        <v/>
      </c>
    </row>
    <row r="210" spans="3:20" ht="17.45" customHeight="1" x14ac:dyDescent="0.25">
      <c r="C210" s="188"/>
      <c r="D210" s="189"/>
      <c r="E210" s="178"/>
      <c r="F210" s="178"/>
      <c r="G210" s="190">
        <f>DATOS!$E$13</f>
        <v>1</v>
      </c>
      <c r="H210" s="178"/>
      <c r="I210" s="191"/>
      <c r="J210" s="178"/>
      <c r="K210" s="178"/>
      <c r="L210" s="178"/>
      <c r="M210" s="178"/>
      <c r="N210" s="160" t="str">
        <f t="shared" ref="N210:N273" si="18">IF(H210&amp;J210&amp;K210&amp;L210&amp;M210="","",H210+J210+K210-L210-M210)</f>
        <v/>
      </c>
      <c r="O210" s="21"/>
      <c r="P210" s="160" t="str">
        <f t="shared" ref="P210:P273" si="19">IF($I210="E",H210,"")</f>
        <v/>
      </c>
      <c r="Q210" s="160">
        <f t="shared" si="15"/>
        <v>0</v>
      </c>
      <c r="R210" s="160" t="str">
        <f t="shared" si="16"/>
        <v/>
      </c>
      <c r="S210" s="160" t="str">
        <f t="shared" si="17"/>
        <v/>
      </c>
      <c r="T210" s="50" t="str">
        <f>IF($F210="","",IF(ISERROR(VLOOKUP(F210,PROVEEDORES!$D$8:$I$507,5,0)),1,VLOOKUP($F210,PROVEEDORES!$D$8:$I$507,5,0)))</f>
        <v/>
      </c>
    </row>
    <row r="211" spans="3:20" ht="17.45" customHeight="1" x14ac:dyDescent="0.25">
      <c r="C211" s="188"/>
      <c r="D211" s="189"/>
      <c r="E211" s="178"/>
      <c r="F211" s="178"/>
      <c r="G211" s="190">
        <f>DATOS!$E$13</f>
        <v>1</v>
      </c>
      <c r="H211" s="178"/>
      <c r="I211" s="191"/>
      <c r="J211" s="178"/>
      <c r="K211" s="178"/>
      <c r="L211" s="178"/>
      <c r="M211" s="178"/>
      <c r="N211" s="160" t="str">
        <f t="shared" si="18"/>
        <v/>
      </c>
      <c r="O211" s="21"/>
      <c r="P211" s="160" t="str">
        <f t="shared" si="19"/>
        <v/>
      </c>
      <c r="Q211" s="160">
        <f t="shared" ref="Q211:Q274" si="20">IF($I211=0%,H211,"")</f>
        <v>0</v>
      </c>
      <c r="R211" s="160" t="str">
        <f t="shared" ref="R211:R274" si="21">IF(OR($I211=8%,$I211=11%),$J211/$I211,"")</f>
        <v/>
      </c>
      <c r="S211" s="160" t="str">
        <f t="shared" ref="S211:S274" si="22">IF(OR($I211=15%,$I211=16%),$J211/$I211,"")</f>
        <v/>
      </c>
      <c r="T211" s="50" t="str">
        <f>IF($F211="","",IF(ISERROR(VLOOKUP(F211,PROVEEDORES!$D$8:$I$507,5,0)),1,VLOOKUP($F211,PROVEEDORES!$D$8:$I$507,5,0)))</f>
        <v/>
      </c>
    </row>
    <row r="212" spans="3:20" ht="17.45" customHeight="1" x14ac:dyDescent="0.25">
      <c r="C212" s="188"/>
      <c r="D212" s="189"/>
      <c r="E212" s="178"/>
      <c r="F212" s="178"/>
      <c r="G212" s="190">
        <f>DATOS!$E$13</f>
        <v>1</v>
      </c>
      <c r="H212" s="178"/>
      <c r="I212" s="191"/>
      <c r="J212" s="178"/>
      <c r="K212" s="178"/>
      <c r="L212" s="178"/>
      <c r="M212" s="178"/>
      <c r="N212" s="160" t="str">
        <f t="shared" si="18"/>
        <v/>
      </c>
      <c r="O212" s="21"/>
      <c r="P212" s="160" t="str">
        <f t="shared" si="19"/>
        <v/>
      </c>
      <c r="Q212" s="160">
        <f t="shared" si="20"/>
        <v>0</v>
      </c>
      <c r="R212" s="160" t="str">
        <f t="shared" si="21"/>
        <v/>
      </c>
      <c r="S212" s="160" t="str">
        <f t="shared" si="22"/>
        <v/>
      </c>
      <c r="T212" s="50" t="str">
        <f>IF($F212="","",IF(ISERROR(VLOOKUP(F212,PROVEEDORES!$D$8:$I$507,5,0)),1,VLOOKUP($F212,PROVEEDORES!$D$8:$I$507,5,0)))</f>
        <v/>
      </c>
    </row>
    <row r="213" spans="3:20" ht="17.45" customHeight="1" x14ac:dyDescent="0.25">
      <c r="C213" s="188"/>
      <c r="D213" s="189"/>
      <c r="E213" s="178"/>
      <c r="F213" s="178"/>
      <c r="G213" s="190">
        <f>DATOS!$E$13</f>
        <v>1</v>
      </c>
      <c r="H213" s="178"/>
      <c r="I213" s="191"/>
      <c r="J213" s="178"/>
      <c r="K213" s="178"/>
      <c r="L213" s="178"/>
      <c r="M213" s="178"/>
      <c r="N213" s="160" t="str">
        <f t="shared" si="18"/>
        <v/>
      </c>
      <c r="O213" s="21"/>
      <c r="P213" s="160" t="str">
        <f t="shared" si="19"/>
        <v/>
      </c>
      <c r="Q213" s="160">
        <f t="shared" si="20"/>
        <v>0</v>
      </c>
      <c r="R213" s="160" t="str">
        <f t="shared" si="21"/>
        <v/>
      </c>
      <c r="S213" s="160" t="str">
        <f t="shared" si="22"/>
        <v/>
      </c>
      <c r="T213" s="50" t="str">
        <f>IF($F213="","",IF(ISERROR(VLOOKUP(F213,PROVEEDORES!$D$8:$I$507,5,0)),1,VLOOKUP($F213,PROVEEDORES!$D$8:$I$507,5,0)))</f>
        <v/>
      </c>
    </row>
    <row r="214" spans="3:20" ht="17.45" customHeight="1" x14ac:dyDescent="0.25">
      <c r="C214" s="188"/>
      <c r="D214" s="189"/>
      <c r="E214" s="178"/>
      <c r="F214" s="178"/>
      <c r="G214" s="190">
        <f>DATOS!$E$13</f>
        <v>1</v>
      </c>
      <c r="H214" s="178"/>
      <c r="I214" s="191"/>
      <c r="J214" s="178"/>
      <c r="K214" s="178"/>
      <c r="L214" s="178"/>
      <c r="M214" s="178"/>
      <c r="N214" s="160" t="str">
        <f t="shared" si="18"/>
        <v/>
      </c>
      <c r="O214" s="21"/>
      <c r="P214" s="160" t="str">
        <f t="shared" si="19"/>
        <v/>
      </c>
      <c r="Q214" s="160">
        <f t="shared" si="20"/>
        <v>0</v>
      </c>
      <c r="R214" s="160" t="str">
        <f t="shared" si="21"/>
        <v/>
      </c>
      <c r="S214" s="160" t="str">
        <f t="shared" si="22"/>
        <v/>
      </c>
      <c r="T214" s="50" t="str">
        <f>IF($F214="","",IF(ISERROR(VLOOKUP(F214,PROVEEDORES!$D$8:$I$507,5,0)),1,VLOOKUP($F214,PROVEEDORES!$D$8:$I$507,5,0)))</f>
        <v/>
      </c>
    </row>
    <row r="215" spans="3:20" ht="17.45" customHeight="1" x14ac:dyDescent="0.25">
      <c r="C215" s="188"/>
      <c r="D215" s="189"/>
      <c r="E215" s="178"/>
      <c r="F215" s="178"/>
      <c r="G215" s="190">
        <f>DATOS!$E$13</f>
        <v>1</v>
      </c>
      <c r="H215" s="178"/>
      <c r="I215" s="191"/>
      <c r="J215" s="178"/>
      <c r="K215" s="178"/>
      <c r="L215" s="178"/>
      <c r="M215" s="178"/>
      <c r="N215" s="160" t="str">
        <f t="shared" si="18"/>
        <v/>
      </c>
      <c r="O215" s="21"/>
      <c r="P215" s="160" t="str">
        <f t="shared" si="19"/>
        <v/>
      </c>
      <c r="Q215" s="160">
        <f t="shared" si="20"/>
        <v>0</v>
      </c>
      <c r="R215" s="160" t="str">
        <f t="shared" si="21"/>
        <v/>
      </c>
      <c r="S215" s="160" t="str">
        <f t="shared" si="22"/>
        <v/>
      </c>
      <c r="T215" s="50" t="str">
        <f>IF($F215="","",IF(ISERROR(VLOOKUP(F215,PROVEEDORES!$D$8:$I$507,5,0)),1,VLOOKUP($F215,PROVEEDORES!$D$8:$I$507,5,0)))</f>
        <v/>
      </c>
    </row>
    <row r="216" spans="3:20" ht="17.45" customHeight="1" x14ac:dyDescent="0.25">
      <c r="C216" s="188"/>
      <c r="D216" s="189"/>
      <c r="E216" s="178"/>
      <c r="F216" s="178"/>
      <c r="G216" s="190">
        <f>DATOS!$E$13</f>
        <v>1</v>
      </c>
      <c r="H216" s="178"/>
      <c r="I216" s="191"/>
      <c r="J216" s="178"/>
      <c r="K216" s="178"/>
      <c r="L216" s="178"/>
      <c r="M216" s="178"/>
      <c r="N216" s="160" t="str">
        <f t="shared" si="18"/>
        <v/>
      </c>
      <c r="O216" s="21"/>
      <c r="P216" s="160" t="str">
        <f t="shared" si="19"/>
        <v/>
      </c>
      <c r="Q216" s="160">
        <f t="shared" si="20"/>
        <v>0</v>
      </c>
      <c r="R216" s="160" t="str">
        <f t="shared" si="21"/>
        <v/>
      </c>
      <c r="S216" s="160" t="str">
        <f t="shared" si="22"/>
        <v/>
      </c>
      <c r="T216" s="50" t="str">
        <f>IF($F216="","",IF(ISERROR(VLOOKUP(F216,PROVEEDORES!$D$8:$I$507,5,0)),1,VLOOKUP($F216,PROVEEDORES!$D$8:$I$507,5,0)))</f>
        <v/>
      </c>
    </row>
    <row r="217" spans="3:20" ht="17.45" customHeight="1" x14ac:dyDescent="0.25">
      <c r="C217" s="188"/>
      <c r="D217" s="189"/>
      <c r="E217" s="178"/>
      <c r="F217" s="178"/>
      <c r="G217" s="190">
        <f>DATOS!$E$13</f>
        <v>1</v>
      </c>
      <c r="H217" s="178"/>
      <c r="I217" s="191"/>
      <c r="J217" s="178"/>
      <c r="K217" s="178"/>
      <c r="L217" s="178"/>
      <c r="M217" s="178"/>
      <c r="N217" s="160" t="str">
        <f t="shared" si="18"/>
        <v/>
      </c>
      <c r="O217" s="21"/>
      <c r="P217" s="160" t="str">
        <f t="shared" si="19"/>
        <v/>
      </c>
      <c r="Q217" s="160">
        <f t="shared" si="20"/>
        <v>0</v>
      </c>
      <c r="R217" s="160" t="str">
        <f t="shared" si="21"/>
        <v/>
      </c>
      <c r="S217" s="160" t="str">
        <f t="shared" si="22"/>
        <v/>
      </c>
      <c r="T217" s="50" t="str">
        <f>IF($F217="","",IF(ISERROR(VLOOKUP(F217,PROVEEDORES!$D$8:$I$507,5,0)),1,VLOOKUP($F217,PROVEEDORES!$D$8:$I$507,5,0)))</f>
        <v/>
      </c>
    </row>
    <row r="218" spans="3:20" ht="17.45" customHeight="1" x14ac:dyDescent="0.25">
      <c r="C218" s="188"/>
      <c r="D218" s="189"/>
      <c r="E218" s="178"/>
      <c r="F218" s="178"/>
      <c r="G218" s="190">
        <f>DATOS!$E$13</f>
        <v>1</v>
      </c>
      <c r="H218" s="178"/>
      <c r="I218" s="191"/>
      <c r="J218" s="178"/>
      <c r="K218" s="178"/>
      <c r="L218" s="178"/>
      <c r="M218" s="178"/>
      <c r="N218" s="160" t="str">
        <f t="shared" si="18"/>
        <v/>
      </c>
      <c r="O218" s="21"/>
      <c r="P218" s="160" t="str">
        <f t="shared" si="19"/>
        <v/>
      </c>
      <c r="Q218" s="160">
        <f t="shared" si="20"/>
        <v>0</v>
      </c>
      <c r="R218" s="160" t="str">
        <f t="shared" si="21"/>
        <v/>
      </c>
      <c r="S218" s="160" t="str">
        <f t="shared" si="22"/>
        <v/>
      </c>
      <c r="T218" s="50" t="str">
        <f>IF($F218="","",IF(ISERROR(VLOOKUP(F218,PROVEEDORES!$D$8:$I$507,5,0)),1,VLOOKUP($F218,PROVEEDORES!$D$8:$I$507,5,0)))</f>
        <v/>
      </c>
    </row>
    <row r="219" spans="3:20" ht="17.45" customHeight="1" x14ac:dyDescent="0.25">
      <c r="C219" s="188"/>
      <c r="D219" s="189"/>
      <c r="E219" s="178"/>
      <c r="F219" s="178"/>
      <c r="G219" s="190">
        <f>DATOS!$E$13</f>
        <v>1</v>
      </c>
      <c r="H219" s="178"/>
      <c r="I219" s="191"/>
      <c r="J219" s="178"/>
      <c r="K219" s="178"/>
      <c r="L219" s="178"/>
      <c r="M219" s="178"/>
      <c r="N219" s="160" t="str">
        <f t="shared" si="18"/>
        <v/>
      </c>
      <c r="O219" s="21"/>
      <c r="P219" s="160" t="str">
        <f t="shared" si="19"/>
        <v/>
      </c>
      <c r="Q219" s="160">
        <f t="shared" si="20"/>
        <v>0</v>
      </c>
      <c r="R219" s="160" t="str">
        <f t="shared" si="21"/>
        <v/>
      </c>
      <c r="S219" s="160" t="str">
        <f t="shared" si="22"/>
        <v/>
      </c>
      <c r="T219" s="50" t="str">
        <f>IF($F219="","",IF(ISERROR(VLOOKUP(F219,PROVEEDORES!$D$8:$I$507,5,0)),1,VLOOKUP($F219,PROVEEDORES!$D$8:$I$507,5,0)))</f>
        <v/>
      </c>
    </row>
    <row r="220" spans="3:20" ht="17.45" customHeight="1" x14ac:dyDescent="0.25">
      <c r="C220" s="188"/>
      <c r="D220" s="189"/>
      <c r="E220" s="178"/>
      <c r="F220" s="178"/>
      <c r="G220" s="190">
        <f>DATOS!$E$13</f>
        <v>1</v>
      </c>
      <c r="H220" s="178"/>
      <c r="I220" s="191"/>
      <c r="J220" s="178"/>
      <c r="K220" s="178"/>
      <c r="L220" s="178"/>
      <c r="M220" s="178"/>
      <c r="N220" s="160" t="str">
        <f t="shared" si="18"/>
        <v/>
      </c>
      <c r="O220" s="21"/>
      <c r="P220" s="160" t="str">
        <f t="shared" si="19"/>
        <v/>
      </c>
      <c r="Q220" s="160">
        <f t="shared" si="20"/>
        <v>0</v>
      </c>
      <c r="R220" s="160" t="str">
        <f t="shared" si="21"/>
        <v/>
      </c>
      <c r="S220" s="160" t="str">
        <f t="shared" si="22"/>
        <v/>
      </c>
      <c r="T220" s="50" t="str">
        <f>IF($F220="","",IF(ISERROR(VLOOKUP(F220,PROVEEDORES!$D$8:$I$507,5,0)),1,VLOOKUP($F220,PROVEEDORES!$D$8:$I$507,5,0)))</f>
        <v/>
      </c>
    </row>
    <row r="221" spans="3:20" ht="17.45" customHeight="1" x14ac:dyDescent="0.25">
      <c r="C221" s="188"/>
      <c r="D221" s="189"/>
      <c r="E221" s="178"/>
      <c r="F221" s="178"/>
      <c r="G221" s="190">
        <f>DATOS!$E$13</f>
        <v>1</v>
      </c>
      <c r="H221" s="178"/>
      <c r="I221" s="191"/>
      <c r="J221" s="178"/>
      <c r="K221" s="178"/>
      <c r="L221" s="178"/>
      <c r="M221" s="178"/>
      <c r="N221" s="160" t="str">
        <f t="shared" si="18"/>
        <v/>
      </c>
      <c r="O221" s="21"/>
      <c r="P221" s="160" t="str">
        <f t="shared" si="19"/>
        <v/>
      </c>
      <c r="Q221" s="160">
        <f t="shared" si="20"/>
        <v>0</v>
      </c>
      <c r="R221" s="160" t="str">
        <f t="shared" si="21"/>
        <v/>
      </c>
      <c r="S221" s="160" t="str">
        <f t="shared" si="22"/>
        <v/>
      </c>
      <c r="T221" s="50" t="str">
        <f>IF($F221="","",IF(ISERROR(VLOOKUP(F221,PROVEEDORES!$D$8:$I$507,5,0)),1,VLOOKUP($F221,PROVEEDORES!$D$8:$I$507,5,0)))</f>
        <v/>
      </c>
    </row>
    <row r="222" spans="3:20" ht="17.45" customHeight="1" x14ac:dyDescent="0.25">
      <c r="C222" s="188"/>
      <c r="D222" s="189"/>
      <c r="E222" s="178"/>
      <c r="F222" s="178"/>
      <c r="G222" s="190">
        <f>DATOS!$E$13</f>
        <v>1</v>
      </c>
      <c r="H222" s="178"/>
      <c r="I222" s="191"/>
      <c r="J222" s="178"/>
      <c r="K222" s="178"/>
      <c r="L222" s="178"/>
      <c r="M222" s="178"/>
      <c r="N222" s="160" t="str">
        <f t="shared" si="18"/>
        <v/>
      </c>
      <c r="O222" s="21"/>
      <c r="P222" s="160" t="str">
        <f t="shared" si="19"/>
        <v/>
      </c>
      <c r="Q222" s="160">
        <f t="shared" si="20"/>
        <v>0</v>
      </c>
      <c r="R222" s="160" t="str">
        <f t="shared" si="21"/>
        <v/>
      </c>
      <c r="S222" s="160" t="str">
        <f t="shared" si="22"/>
        <v/>
      </c>
      <c r="T222" s="50" t="str">
        <f>IF($F222="","",IF(ISERROR(VLOOKUP(F222,PROVEEDORES!$D$8:$I$507,5,0)),1,VLOOKUP($F222,PROVEEDORES!$D$8:$I$507,5,0)))</f>
        <v/>
      </c>
    </row>
    <row r="223" spans="3:20" ht="17.45" customHeight="1" x14ac:dyDescent="0.25">
      <c r="C223" s="188"/>
      <c r="D223" s="189"/>
      <c r="E223" s="178"/>
      <c r="F223" s="178"/>
      <c r="G223" s="190">
        <f>DATOS!$E$13</f>
        <v>1</v>
      </c>
      <c r="H223" s="178"/>
      <c r="I223" s="191"/>
      <c r="J223" s="178"/>
      <c r="K223" s="178"/>
      <c r="L223" s="178"/>
      <c r="M223" s="178"/>
      <c r="N223" s="160" t="str">
        <f t="shared" si="18"/>
        <v/>
      </c>
      <c r="O223" s="21"/>
      <c r="P223" s="160" t="str">
        <f t="shared" si="19"/>
        <v/>
      </c>
      <c r="Q223" s="160">
        <f t="shared" si="20"/>
        <v>0</v>
      </c>
      <c r="R223" s="160" t="str">
        <f t="shared" si="21"/>
        <v/>
      </c>
      <c r="S223" s="160" t="str">
        <f t="shared" si="22"/>
        <v/>
      </c>
      <c r="T223" s="50" t="str">
        <f>IF($F223="","",IF(ISERROR(VLOOKUP(F223,PROVEEDORES!$D$8:$I$507,5,0)),1,VLOOKUP($F223,PROVEEDORES!$D$8:$I$507,5,0)))</f>
        <v/>
      </c>
    </row>
    <row r="224" spans="3:20" ht="17.45" customHeight="1" x14ac:dyDescent="0.25">
      <c r="C224" s="188"/>
      <c r="D224" s="189"/>
      <c r="E224" s="178"/>
      <c r="F224" s="178"/>
      <c r="G224" s="190">
        <f>DATOS!$E$13</f>
        <v>1</v>
      </c>
      <c r="H224" s="178"/>
      <c r="I224" s="191"/>
      <c r="J224" s="178"/>
      <c r="K224" s="178"/>
      <c r="L224" s="178"/>
      <c r="M224" s="178"/>
      <c r="N224" s="160" t="str">
        <f t="shared" si="18"/>
        <v/>
      </c>
      <c r="O224" s="21"/>
      <c r="P224" s="160" t="str">
        <f t="shared" si="19"/>
        <v/>
      </c>
      <c r="Q224" s="160">
        <f t="shared" si="20"/>
        <v>0</v>
      </c>
      <c r="R224" s="160" t="str">
        <f t="shared" si="21"/>
        <v/>
      </c>
      <c r="S224" s="160" t="str">
        <f t="shared" si="22"/>
        <v/>
      </c>
      <c r="T224" s="50" t="str">
        <f>IF($F224="","",IF(ISERROR(VLOOKUP(F224,PROVEEDORES!$D$8:$I$507,5,0)),1,VLOOKUP($F224,PROVEEDORES!$D$8:$I$507,5,0)))</f>
        <v/>
      </c>
    </row>
    <row r="225" spans="3:20" ht="17.45" customHeight="1" x14ac:dyDescent="0.25">
      <c r="C225" s="188"/>
      <c r="D225" s="189"/>
      <c r="E225" s="178"/>
      <c r="F225" s="178"/>
      <c r="G225" s="190">
        <f>DATOS!$E$13</f>
        <v>1</v>
      </c>
      <c r="H225" s="178"/>
      <c r="I225" s="191"/>
      <c r="J225" s="178"/>
      <c r="K225" s="178"/>
      <c r="L225" s="178"/>
      <c r="M225" s="178"/>
      <c r="N225" s="160" t="str">
        <f t="shared" si="18"/>
        <v/>
      </c>
      <c r="O225" s="21"/>
      <c r="P225" s="160" t="str">
        <f t="shared" si="19"/>
        <v/>
      </c>
      <c r="Q225" s="160">
        <f t="shared" si="20"/>
        <v>0</v>
      </c>
      <c r="R225" s="160" t="str">
        <f t="shared" si="21"/>
        <v/>
      </c>
      <c r="S225" s="160" t="str">
        <f t="shared" si="22"/>
        <v/>
      </c>
      <c r="T225" s="50" t="str">
        <f>IF($F225="","",IF(ISERROR(VLOOKUP(F225,PROVEEDORES!$D$8:$I$507,5,0)),1,VLOOKUP($F225,PROVEEDORES!$D$8:$I$507,5,0)))</f>
        <v/>
      </c>
    </row>
    <row r="226" spans="3:20" ht="17.45" customHeight="1" x14ac:dyDescent="0.25">
      <c r="C226" s="188"/>
      <c r="D226" s="189"/>
      <c r="E226" s="178"/>
      <c r="F226" s="178"/>
      <c r="G226" s="190">
        <f>DATOS!$E$13</f>
        <v>1</v>
      </c>
      <c r="H226" s="178"/>
      <c r="I226" s="191"/>
      <c r="J226" s="178"/>
      <c r="K226" s="178"/>
      <c r="L226" s="178"/>
      <c r="M226" s="178"/>
      <c r="N226" s="160" t="str">
        <f t="shared" si="18"/>
        <v/>
      </c>
      <c r="O226" s="21"/>
      <c r="P226" s="160" t="str">
        <f t="shared" si="19"/>
        <v/>
      </c>
      <c r="Q226" s="160">
        <f t="shared" si="20"/>
        <v>0</v>
      </c>
      <c r="R226" s="160" t="str">
        <f t="shared" si="21"/>
        <v/>
      </c>
      <c r="S226" s="160" t="str">
        <f t="shared" si="22"/>
        <v/>
      </c>
      <c r="T226" s="50" t="str">
        <f>IF($F226="","",IF(ISERROR(VLOOKUP(F226,PROVEEDORES!$D$8:$I$507,5,0)),1,VLOOKUP($F226,PROVEEDORES!$D$8:$I$507,5,0)))</f>
        <v/>
      </c>
    </row>
    <row r="227" spans="3:20" ht="17.45" customHeight="1" x14ac:dyDescent="0.25">
      <c r="C227" s="188"/>
      <c r="D227" s="189"/>
      <c r="E227" s="178"/>
      <c r="F227" s="178"/>
      <c r="G227" s="190">
        <f>DATOS!$E$13</f>
        <v>1</v>
      </c>
      <c r="H227" s="178"/>
      <c r="I227" s="191"/>
      <c r="J227" s="178"/>
      <c r="K227" s="178"/>
      <c r="L227" s="178"/>
      <c r="M227" s="178"/>
      <c r="N227" s="160" t="str">
        <f t="shared" si="18"/>
        <v/>
      </c>
      <c r="O227" s="21"/>
      <c r="P227" s="160" t="str">
        <f t="shared" si="19"/>
        <v/>
      </c>
      <c r="Q227" s="160">
        <f t="shared" si="20"/>
        <v>0</v>
      </c>
      <c r="R227" s="160" t="str">
        <f t="shared" si="21"/>
        <v/>
      </c>
      <c r="S227" s="160" t="str">
        <f t="shared" si="22"/>
        <v/>
      </c>
      <c r="T227" s="50" t="str">
        <f>IF($F227="","",IF(ISERROR(VLOOKUP(F227,PROVEEDORES!$D$8:$I$507,5,0)),1,VLOOKUP($F227,PROVEEDORES!$D$8:$I$507,5,0)))</f>
        <v/>
      </c>
    </row>
    <row r="228" spans="3:20" ht="17.45" customHeight="1" x14ac:dyDescent="0.25">
      <c r="C228" s="188"/>
      <c r="D228" s="189"/>
      <c r="E228" s="178"/>
      <c r="F228" s="178"/>
      <c r="G228" s="190">
        <f>DATOS!$E$13</f>
        <v>1</v>
      </c>
      <c r="H228" s="178"/>
      <c r="I228" s="191"/>
      <c r="J228" s="178"/>
      <c r="K228" s="178"/>
      <c r="L228" s="178"/>
      <c r="M228" s="178"/>
      <c r="N228" s="160" t="str">
        <f t="shared" si="18"/>
        <v/>
      </c>
      <c r="O228" s="21"/>
      <c r="P228" s="160" t="str">
        <f t="shared" si="19"/>
        <v/>
      </c>
      <c r="Q228" s="160">
        <f t="shared" si="20"/>
        <v>0</v>
      </c>
      <c r="R228" s="160" t="str">
        <f t="shared" si="21"/>
        <v/>
      </c>
      <c r="S228" s="160" t="str">
        <f t="shared" si="22"/>
        <v/>
      </c>
      <c r="T228" s="50" t="str">
        <f>IF($F228="","",IF(ISERROR(VLOOKUP(F228,PROVEEDORES!$D$8:$I$507,5,0)),1,VLOOKUP($F228,PROVEEDORES!$D$8:$I$507,5,0)))</f>
        <v/>
      </c>
    </row>
    <row r="229" spans="3:20" ht="17.45" customHeight="1" x14ac:dyDescent="0.25">
      <c r="C229" s="188"/>
      <c r="D229" s="189"/>
      <c r="E229" s="178"/>
      <c r="F229" s="178"/>
      <c r="G229" s="190">
        <f>DATOS!$E$13</f>
        <v>1</v>
      </c>
      <c r="H229" s="178"/>
      <c r="I229" s="191"/>
      <c r="J229" s="178"/>
      <c r="K229" s="178"/>
      <c r="L229" s="178"/>
      <c r="M229" s="178"/>
      <c r="N229" s="160" t="str">
        <f t="shared" si="18"/>
        <v/>
      </c>
      <c r="O229" s="21"/>
      <c r="P229" s="160" t="str">
        <f t="shared" si="19"/>
        <v/>
      </c>
      <c r="Q229" s="160">
        <f t="shared" si="20"/>
        <v>0</v>
      </c>
      <c r="R229" s="160" t="str">
        <f t="shared" si="21"/>
        <v/>
      </c>
      <c r="S229" s="160" t="str">
        <f t="shared" si="22"/>
        <v/>
      </c>
      <c r="T229" s="50" t="str">
        <f>IF($F229="","",IF(ISERROR(VLOOKUP(F229,PROVEEDORES!$D$8:$I$507,5,0)),1,VLOOKUP($F229,PROVEEDORES!$D$8:$I$507,5,0)))</f>
        <v/>
      </c>
    </row>
    <row r="230" spans="3:20" ht="17.45" customHeight="1" x14ac:dyDescent="0.25">
      <c r="C230" s="188"/>
      <c r="D230" s="189"/>
      <c r="E230" s="178"/>
      <c r="F230" s="178"/>
      <c r="G230" s="190">
        <f>DATOS!$E$13</f>
        <v>1</v>
      </c>
      <c r="H230" s="178"/>
      <c r="I230" s="191"/>
      <c r="J230" s="178"/>
      <c r="K230" s="178"/>
      <c r="L230" s="178"/>
      <c r="M230" s="178"/>
      <c r="N230" s="160" t="str">
        <f t="shared" si="18"/>
        <v/>
      </c>
      <c r="O230" s="21"/>
      <c r="P230" s="160" t="str">
        <f t="shared" si="19"/>
        <v/>
      </c>
      <c r="Q230" s="160">
        <f t="shared" si="20"/>
        <v>0</v>
      </c>
      <c r="R230" s="160" t="str">
        <f t="shared" si="21"/>
        <v/>
      </c>
      <c r="S230" s="160" t="str">
        <f t="shared" si="22"/>
        <v/>
      </c>
      <c r="T230" s="50" t="str">
        <f>IF($F230="","",IF(ISERROR(VLOOKUP(F230,PROVEEDORES!$D$8:$I$507,5,0)),1,VLOOKUP($F230,PROVEEDORES!$D$8:$I$507,5,0)))</f>
        <v/>
      </c>
    </row>
    <row r="231" spans="3:20" ht="17.45" customHeight="1" x14ac:dyDescent="0.25">
      <c r="C231" s="188"/>
      <c r="D231" s="189"/>
      <c r="E231" s="178"/>
      <c r="F231" s="178"/>
      <c r="G231" s="190">
        <f>DATOS!$E$13</f>
        <v>1</v>
      </c>
      <c r="H231" s="178"/>
      <c r="I231" s="191"/>
      <c r="J231" s="178"/>
      <c r="K231" s="178"/>
      <c r="L231" s="178"/>
      <c r="M231" s="178"/>
      <c r="N231" s="160" t="str">
        <f t="shared" si="18"/>
        <v/>
      </c>
      <c r="O231" s="21"/>
      <c r="P231" s="160" t="str">
        <f t="shared" si="19"/>
        <v/>
      </c>
      <c r="Q231" s="160">
        <f t="shared" si="20"/>
        <v>0</v>
      </c>
      <c r="R231" s="160" t="str">
        <f t="shared" si="21"/>
        <v/>
      </c>
      <c r="S231" s="160" t="str">
        <f t="shared" si="22"/>
        <v/>
      </c>
      <c r="T231" s="50" t="str">
        <f>IF($F231="","",IF(ISERROR(VLOOKUP(F231,PROVEEDORES!$D$8:$I$507,5,0)),1,VLOOKUP($F231,PROVEEDORES!$D$8:$I$507,5,0)))</f>
        <v/>
      </c>
    </row>
    <row r="232" spans="3:20" ht="17.45" customHeight="1" x14ac:dyDescent="0.25">
      <c r="C232" s="188"/>
      <c r="D232" s="189"/>
      <c r="E232" s="178"/>
      <c r="F232" s="178"/>
      <c r="G232" s="190">
        <f>DATOS!$E$13</f>
        <v>1</v>
      </c>
      <c r="H232" s="178"/>
      <c r="I232" s="191"/>
      <c r="J232" s="178"/>
      <c r="K232" s="178"/>
      <c r="L232" s="178"/>
      <c r="M232" s="178"/>
      <c r="N232" s="160" t="str">
        <f t="shared" si="18"/>
        <v/>
      </c>
      <c r="O232" s="21"/>
      <c r="P232" s="160" t="str">
        <f t="shared" si="19"/>
        <v/>
      </c>
      <c r="Q232" s="160">
        <f t="shared" si="20"/>
        <v>0</v>
      </c>
      <c r="R232" s="160" t="str">
        <f t="shared" si="21"/>
        <v/>
      </c>
      <c r="S232" s="160" t="str">
        <f t="shared" si="22"/>
        <v/>
      </c>
      <c r="T232" s="50" t="str">
        <f>IF($F232="","",IF(ISERROR(VLOOKUP(F232,PROVEEDORES!$D$8:$I$507,5,0)),1,VLOOKUP($F232,PROVEEDORES!$D$8:$I$507,5,0)))</f>
        <v/>
      </c>
    </row>
    <row r="233" spans="3:20" ht="17.45" customHeight="1" x14ac:dyDescent="0.25">
      <c r="C233" s="188"/>
      <c r="D233" s="189"/>
      <c r="E233" s="178"/>
      <c r="F233" s="178"/>
      <c r="G233" s="190">
        <f>DATOS!$E$13</f>
        <v>1</v>
      </c>
      <c r="H233" s="178"/>
      <c r="I233" s="191"/>
      <c r="J233" s="178"/>
      <c r="K233" s="178"/>
      <c r="L233" s="178"/>
      <c r="M233" s="178"/>
      <c r="N233" s="160" t="str">
        <f t="shared" si="18"/>
        <v/>
      </c>
      <c r="O233" s="21"/>
      <c r="P233" s="160" t="str">
        <f t="shared" si="19"/>
        <v/>
      </c>
      <c r="Q233" s="160">
        <f t="shared" si="20"/>
        <v>0</v>
      </c>
      <c r="R233" s="160" t="str">
        <f t="shared" si="21"/>
        <v/>
      </c>
      <c r="S233" s="160" t="str">
        <f t="shared" si="22"/>
        <v/>
      </c>
      <c r="T233" s="50" t="str">
        <f>IF($F233="","",IF(ISERROR(VLOOKUP(F233,PROVEEDORES!$D$8:$I$507,5,0)),1,VLOOKUP($F233,PROVEEDORES!$D$8:$I$507,5,0)))</f>
        <v/>
      </c>
    </row>
    <row r="234" spans="3:20" ht="17.45" customHeight="1" x14ac:dyDescent="0.25">
      <c r="C234" s="188"/>
      <c r="D234" s="189"/>
      <c r="E234" s="178"/>
      <c r="F234" s="178"/>
      <c r="G234" s="190">
        <f>DATOS!$E$13</f>
        <v>1</v>
      </c>
      <c r="H234" s="178"/>
      <c r="I234" s="191"/>
      <c r="J234" s="178"/>
      <c r="K234" s="178"/>
      <c r="L234" s="178"/>
      <c r="M234" s="178"/>
      <c r="N234" s="160" t="str">
        <f t="shared" si="18"/>
        <v/>
      </c>
      <c r="O234" s="21"/>
      <c r="P234" s="160" t="str">
        <f t="shared" si="19"/>
        <v/>
      </c>
      <c r="Q234" s="160">
        <f t="shared" si="20"/>
        <v>0</v>
      </c>
      <c r="R234" s="160" t="str">
        <f t="shared" si="21"/>
        <v/>
      </c>
      <c r="S234" s="160" t="str">
        <f t="shared" si="22"/>
        <v/>
      </c>
      <c r="T234" s="50" t="str">
        <f>IF($F234="","",IF(ISERROR(VLOOKUP(F234,PROVEEDORES!$D$8:$I$507,5,0)),1,VLOOKUP($F234,PROVEEDORES!$D$8:$I$507,5,0)))</f>
        <v/>
      </c>
    </row>
    <row r="235" spans="3:20" ht="17.45" customHeight="1" x14ac:dyDescent="0.25">
      <c r="C235" s="188"/>
      <c r="D235" s="189"/>
      <c r="E235" s="178"/>
      <c r="F235" s="178"/>
      <c r="G235" s="190">
        <f>DATOS!$E$13</f>
        <v>1</v>
      </c>
      <c r="H235" s="178"/>
      <c r="I235" s="191"/>
      <c r="J235" s="178"/>
      <c r="K235" s="178"/>
      <c r="L235" s="178"/>
      <c r="M235" s="178"/>
      <c r="N235" s="160" t="str">
        <f t="shared" si="18"/>
        <v/>
      </c>
      <c r="O235" s="21"/>
      <c r="P235" s="160" t="str">
        <f t="shared" si="19"/>
        <v/>
      </c>
      <c r="Q235" s="160">
        <f t="shared" si="20"/>
        <v>0</v>
      </c>
      <c r="R235" s="160" t="str">
        <f t="shared" si="21"/>
        <v/>
      </c>
      <c r="S235" s="160" t="str">
        <f t="shared" si="22"/>
        <v/>
      </c>
      <c r="T235" s="50" t="str">
        <f>IF($F235="","",IF(ISERROR(VLOOKUP(F235,PROVEEDORES!$D$8:$I$507,5,0)),1,VLOOKUP($F235,PROVEEDORES!$D$8:$I$507,5,0)))</f>
        <v/>
      </c>
    </row>
    <row r="236" spans="3:20" ht="17.45" customHeight="1" x14ac:dyDescent="0.25">
      <c r="C236" s="188"/>
      <c r="D236" s="189"/>
      <c r="E236" s="178"/>
      <c r="F236" s="178"/>
      <c r="G236" s="190">
        <f>DATOS!$E$13</f>
        <v>1</v>
      </c>
      <c r="H236" s="178"/>
      <c r="I236" s="191"/>
      <c r="J236" s="178"/>
      <c r="K236" s="178"/>
      <c r="L236" s="178"/>
      <c r="M236" s="178"/>
      <c r="N236" s="160" t="str">
        <f t="shared" si="18"/>
        <v/>
      </c>
      <c r="O236" s="21"/>
      <c r="P236" s="160" t="str">
        <f t="shared" si="19"/>
        <v/>
      </c>
      <c r="Q236" s="160">
        <f t="shared" si="20"/>
        <v>0</v>
      </c>
      <c r="R236" s="160" t="str">
        <f t="shared" si="21"/>
        <v/>
      </c>
      <c r="S236" s="160" t="str">
        <f t="shared" si="22"/>
        <v/>
      </c>
      <c r="T236" s="50" t="str">
        <f>IF($F236="","",IF(ISERROR(VLOOKUP(F236,PROVEEDORES!$D$8:$I$507,5,0)),1,VLOOKUP($F236,PROVEEDORES!$D$8:$I$507,5,0)))</f>
        <v/>
      </c>
    </row>
    <row r="237" spans="3:20" ht="17.45" customHeight="1" x14ac:dyDescent="0.25">
      <c r="C237" s="188"/>
      <c r="D237" s="189"/>
      <c r="E237" s="178"/>
      <c r="F237" s="178"/>
      <c r="G237" s="190">
        <f>DATOS!$E$13</f>
        <v>1</v>
      </c>
      <c r="H237" s="178"/>
      <c r="I237" s="191"/>
      <c r="J237" s="178"/>
      <c r="K237" s="178"/>
      <c r="L237" s="178"/>
      <c r="M237" s="178"/>
      <c r="N237" s="160" t="str">
        <f t="shared" si="18"/>
        <v/>
      </c>
      <c r="O237" s="21"/>
      <c r="P237" s="160" t="str">
        <f t="shared" si="19"/>
        <v/>
      </c>
      <c r="Q237" s="160">
        <f t="shared" si="20"/>
        <v>0</v>
      </c>
      <c r="R237" s="160" t="str">
        <f t="shared" si="21"/>
        <v/>
      </c>
      <c r="S237" s="160" t="str">
        <f t="shared" si="22"/>
        <v/>
      </c>
      <c r="T237" s="50" t="str">
        <f>IF($F237="","",IF(ISERROR(VLOOKUP(F237,PROVEEDORES!$D$8:$I$507,5,0)),1,VLOOKUP($F237,PROVEEDORES!$D$8:$I$507,5,0)))</f>
        <v/>
      </c>
    </row>
    <row r="238" spans="3:20" ht="17.45" customHeight="1" x14ac:dyDescent="0.25">
      <c r="C238" s="188"/>
      <c r="D238" s="189"/>
      <c r="E238" s="178"/>
      <c r="F238" s="178"/>
      <c r="G238" s="190">
        <f>DATOS!$E$13</f>
        <v>1</v>
      </c>
      <c r="H238" s="178"/>
      <c r="I238" s="191"/>
      <c r="J238" s="178"/>
      <c r="K238" s="178"/>
      <c r="L238" s="178"/>
      <c r="M238" s="178"/>
      <c r="N238" s="160" t="str">
        <f t="shared" si="18"/>
        <v/>
      </c>
      <c r="O238" s="21"/>
      <c r="P238" s="160" t="str">
        <f t="shared" si="19"/>
        <v/>
      </c>
      <c r="Q238" s="160">
        <f t="shared" si="20"/>
        <v>0</v>
      </c>
      <c r="R238" s="160" t="str">
        <f t="shared" si="21"/>
        <v/>
      </c>
      <c r="S238" s="160" t="str">
        <f t="shared" si="22"/>
        <v/>
      </c>
      <c r="T238" s="50" t="str">
        <f>IF($F238="","",IF(ISERROR(VLOOKUP(F238,PROVEEDORES!$D$8:$I$507,5,0)),1,VLOOKUP($F238,PROVEEDORES!$D$8:$I$507,5,0)))</f>
        <v/>
      </c>
    </row>
    <row r="239" spans="3:20" ht="17.45" customHeight="1" x14ac:dyDescent="0.25">
      <c r="C239" s="188"/>
      <c r="D239" s="189"/>
      <c r="E239" s="178"/>
      <c r="F239" s="178"/>
      <c r="G239" s="190">
        <f>DATOS!$E$13</f>
        <v>1</v>
      </c>
      <c r="H239" s="178"/>
      <c r="I239" s="191"/>
      <c r="J239" s="178"/>
      <c r="K239" s="178"/>
      <c r="L239" s="178"/>
      <c r="M239" s="178"/>
      <c r="N239" s="160" t="str">
        <f t="shared" si="18"/>
        <v/>
      </c>
      <c r="O239" s="21"/>
      <c r="P239" s="160" t="str">
        <f t="shared" si="19"/>
        <v/>
      </c>
      <c r="Q239" s="160">
        <f t="shared" si="20"/>
        <v>0</v>
      </c>
      <c r="R239" s="160" t="str">
        <f t="shared" si="21"/>
        <v/>
      </c>
      <c r="S239" s="160" t="str">
        <f t="shared" si="22"/>
        <v/>
      </c>
      <c r="T239" s="50" t="str">
        <f>IF($F239="","",IF(ISERROR(VLOOKUP(F239,PROVEEDORES!$D$8:$I$507,5,0)),1,VLOOKUP($F239,PROVEEDORES!$D$8:$I$507,5,0)))</f>
        <v/>
      </c>
    </row>
    <row r="240" spans="3:20" ht="17.45" customHeight="1" x14ac:dyDescent="0.25">
      <c r="C240" s="188"/>
      <c r="D240" s="189"/>
      <c r="E240" s="178"/>
      <c r="F240" s="178"/>
      <c r="G240" s="190">
        <f>DATOS!$E$13</f>
        <v>1</v>
      </c>
      <c r="H240" s="178"/>
      <c r="I240" s="191"/>
      <c r="J240" s="178"/>
      <c r="K240" s="178"/>
      <c r="L240" s="178"/>
      <c r="M240" s="178"/>
      <c r="N240" s="160" t="str">
        <f t="shared" si="18"/>
        <v/>
      </c>
      <c r="O240" s="21"/>
      <c r="P240" s="160" t="str">
        <f t="shared" si="19"/>
        <v/>
      </c>
      <c r="Q240" s="160">
        <f t="shared" si="20"/>
        <v>0</v>
      </c>
      <c r="R240" s="160" t="str">
        <f t="shared" si="21"/>
        <v/>
      </c>
      <c r="S240" s="160" t="str">
        <f t="shared" si="22"/>
        <v/>
      </c>
      <c r="T240" s="50" t="str">
        <f>IF($F240="","",IF(ISERROR(VLOOKUP(F240,PROVEEDORES!$D$8:$I$507,5,0)),1,VLOOKUP($F240,PROVEEDORES!$D$8:$I$507,5,0)))</f>
        <v/>
      </c>
    </row>
    <row r="241" spans="3:20" ht="17.45" customHeight="1" x14ac:dyDescent="0.25">
      <c r="C241" s="188"/>
      <c r="D241" s="189"/>
      <c r="E241" s="178"/>
      <c r="F241" s="178"/>
      <c r="G241" s="190">
        <f>DATOS!$E$13</f>
        <v>1</v>
      </c>
      <c r="H241" s="178"/>
      <c r="I241" s="191"/>
      <c r="J241" s="178"/>
      <c r="K241" s="178"/>
      <c r="L241" s="178"/>
      <c r="M241" s="178"/>
      <c r="N241" s="160" t="str">
        <f t="shared" si="18"/>
        <v/>
      </c>
      <c r="O241" s="21"/>
      <c r="P241" s="160" t="str">
        <f t="shared" si="19"/>
        <v/>
      </c>
      <c r="Q241" s="160">
        <f t="shared" si="20"/>
        <v>0</v>
      </c>
      <c r="R241" s="160" t="str">
        <f t="shared" si="21"/>
        <v/>
      </c>
      <c r="S241" s="160" t="str">
        <f t="shared" si="22"/>
        <v/>
      </c>
      <c r="T241" s="50" t="str">
        <f>IF($F241="","",IF(ISERROR(VLOOKUP(F241,PROVEEDORES!$D$8:$I$507,5,0)),1,VLOOKUP($F241,PROVEEDORES!$D$8:$I$507,5,0)))</f>
        <v/>
      </c>
    </row>
    <row r="242" spans="3:20" ht="17.45" customHeight="1" x14ac:dyDescent="0.25">
      <c r="C242" s="188"/>
      <c r="D242" s="189"/>
      <c r="E242" s="178"/>
      <c r="F242" s="178"/>
      <c r="G242" s="190">
        <f>DATOS!$E$13</f>
        <v>1</v>
      </c>
      <c r="H242" s="178"/>
      <c r="I242" s="191"/>
      <c r="J242" s="178"/>
      <c r="K242" s="178"/>
      <c r="L242" s="178"/>
      <c r="M242" s="178"/>
      <c r="N242" s="160" t="str">
        <f t="shared" si="18"/>
        <v/>
      </c>
      <c r="O242" s="21"/>
      <c r="P242" s="160" t="str">
        <f t="shared" si="19"/>
        <v/>
      </c>
      <c r="Q242" s="160">
        <f t="shared" si="20"/>
        <v>0</v>
      </c>
      <c r="R242" s="160" t="str">
        <f t="shared" si="21"/>
        <v/>
      </c>
      <c r="S242" s="160" t="str">
        <f t="shared" si="22"/>
        <v/>
      </c>
      <c r="T242" s="50" t="str">
        <f>IF($F242="","",IF(ISERROR(VLOOKUP(F242,PROVEEDORES!$D$8:$I$507,5,0)),1,VLOOKUP($F242,PROVEEDORES!$D$8:$I$507,5,0)))</f>
        <v/>
      </c>
    </row>
    <row r="243" spans="3:20" ht="17.45" customHeight="1" x14ac:dyDescent="0.25">
      <c r="C243" s="188"/>
      <c r="D243" s="189"/>
      <c r="E243" s="178"/>
      <c r="F243" s="178"/>
      <c r="G243" s="190">
        <f>DATOS!$E$13</f>
        <v>1</v>
      </c>
      <c r="H243" s="178"/>
      <c r="I243" s="191"/>
      <c r="J243" s="178"/>
      <c r="K243" s="178"/>
      <c r="L243" s="178"/>
      <c r="M243" s="178"/>
      <c r="N243" s="160" t="str">
        <f t="shared" si="18"/>
        <v/>
      </c>
      <c r="O243" s="21"/>
      <c r="P243" s="160" t="str">
        <f t="shared" si="19"/>
        <v/>
      </c>
      <c r="Q243" s="160">
        <f t="shared" si="20"/>
        <v>0</v>
      </c>
      <c r="R243" s="160" t="str">
        <f t="shared" si="21"/>
        <v/>
      </c>
      <c r="S243" s="160" t="str">
        <f t="shared" si="22"/>
        <v/>
      </c>
      <c r="T243" s="50" t="str">
        <f>IF($F243="","",IF(ISERROR(VLOOKUP(F243,PROVEEDORES!$D$8:$I$507,5,0)),1,VLOOKUP($F243,PROVEEDORES!$D$8:$I$507,5,0)))</f>
        <v/>
      </c>
    </row>
    <row r="244" spans="3:20" ht="17.45" customHeight="1" x14ac:dyDescent="0.25">
      <c r="C244" s="188"/>
      <c r="D244" s="189"/>
      <c r="E244" s="178"/>
      <c r="F244" s="178"/>
      <c r="G244" s="190">
        <f>DATOS!$E$13</f>
        <v>1</v>
      </c>
      <c r="H244" s="178"/>
      <c r="I244" s="191"/>
      <c r="J244" s="178"/>
      <c r="K244" s="178"/>
      <c r="L244" s="178"/>
      <c r="M244" s="178"/>
      <c r="N244" s="160" t="str">
        <f t="shared" si="18"/>
        <v/>
      </c>
      <c r="O244" s="21"/>
      <c r="P244" s="160" t="str">
        <f t="shared" si="19"/>
        <v/>
      </c>
      <c r="Q244" s="160">
        <f t="shared" si="20"/>
        <v>0</v>
      </c>
      <c r="R244" s="160" t="str">
        <f t="shared" si="21"/>
        <v/>
      </c>
      <c r="S244" s="160" t="str">
        <f t="shared" si="22"/>
        <v/>
      </c>
      <c r="T244" s="50" t="str">
        <f>IF($F244="","",IF(ISERROR(VLOOKUP(F244,PROVEEDORES!$D$8:$I$507,5,0)),1,VLOOKUP($F244,PROVEEDORES!$D$8:$I$507,5,0)))</f>
        <v/>
      </c>
    </row>
    <row r="245" spans="3:20" ht="17.45" customHeight="1" x14ac:dyDescent="0.25">
      <c r="C245" s="188"/>
      <c r="D245" s="189"/>
      <c r="E245" s="178"/>
      <c r="F245" s="178"/>
      <c r="G245" s="190">
        <f>DATOS!$E$13</f>
        <v>1</v>
      </c>
      <c r="H245" s="178"/>
      <c r="I245" s="191"/>
      <c r="J245" s="178"/>
      <c r="K245" s="178"/>
      <c r="L245" s="178"/>
      <c r="M245" s="178"/>
      <c r="N245" s="160" t="str">
        <f t="shared" si="18"/>
        <v/>
      </c>
      <c r="O245" s="21"/>
      <c r="P245" s="160" t="str">
        <f t="shared" si="19"/>
        <v/>
      </c>
      <c r="Q245" s="160">
        <f t="shared" si="20"/>
        <v>0</v>
      </c>
      <c r="R245" s="160" t="str">
        <f t="shared" si="21"/>
        <v/>
      </c>
      <c r="S245" s="160" t="str">
        <f t="shared" si="22"/>
        <v/>
      </c>
      <c r="T245" s="50" t="str">
        <f>IF($F245="","",IF(ISERROR(VLOOKUP(F245,PROVEEDORES!$D$8:$I$507,5,0)),1,VLOOKUP($F245,PROVEEDORES!$D$8:$I$507,5,0)))</f>
        <v/>
      </c>
    </row>
    <row r="246" spans="3:20" ht="17.45" customHeight="1" x14ac:dyDescent="0.25">
      <c r="C246" s="188"/>
      <c r="D246" s="189"/>
      <c r="E246" s="178"/>
      <c r="F246" s="178"/>
      <c r="G246" s="190">
        <f>DATOS!$E$13</f>
        <v>1</v>
      </c>
      <c r="H246" s="178"/>
      <c r="I246" s="191"/>
      <c r="J246" s="178"/>
      <c r="K246" s="178"/>
      <c r="L246" s="178"/>
      <c r="M246" s="178"/>
      <c r="N246" s="160" t="str">
        <f t="shared" si="18"/>
        <v/>
      </c>
      <c r="O246" s="21"/>
      <c r="P246" s="160" t="str">
        <f t="shared" si="19"/>
        <v/>
      </c>
      <c r="Q246" s="160">
        <f t="shared" si="20"/>
        <v>0</v>
      </c>
      <c r="R246" s="160" t="str">
        <f t="shared" si="21"/>
        <v/>
      </c>
      <c r="S246" s="160" t="str">
        <f t="shared" si="22"/>
        <v/>
      </c>
      <c r="T246" s="50" t="str">
        <f>IF($F246="","",IF(ISERROR(VLOOKUP(F246,PROVEEDORES!$D$8:$I$507,5,0)),1,VLOOKUP($F246,PROVEEDORES!$D$8:$I$507,5,0)))</f>
        <v/>
      </c>
    </row>
    <row r="247" spans="3:20" ht="17.45" customHeight="1" x14ac:dyDescent="0.25">
      <c r="C247" s="188"/>
      <c r="D247" s="189"/>
      <c r="E247" s="178"/>
      <c r="F247" s="178"/>
      <c r="G247" s="190">
        <f>DATOS!$E$13</f>
        <v>1</v>
      </c>
      <c r="H247" s="178"/>
      <c r="I247" s="191"/>
      <c r="J247" s="178"/>
      <c r="K247" s="178"/>
      <c r="L247" s="178"/>
      <c r="M247" s="178"/>
      <c r="N247" s="160" t="str">
        <f t="shared" si="18"/>
        <v/>
      </c>
      <c r="O247" s="21"/>
      <c r="P247" s="160" t="str">
        <f t="shared" si="19"/>
        <v/>
      </c>
      <c r="Q247" s="160">
        <f t="shared" si="20"/>
        <v>0</v>
      </c>
      <c r="R247" s="160" t="str">
        <f t="shared" si="21"/>
        <v/>
      </c>
      <c r="S247" s="160" t="str">
        <f t="shared" si="22"/>
        <v/>
      </c>
      <c r="T247" s="50" t="str">
        <f>IF($F247="","",IF(ISERROR(VLOOKUP(F247,PROVEEDORES!$D$8:$I$507,5,0)),1,VLOOKUP($F247,PROVEEDORES!$D$8:$I$507,5,0)))</f>
        <v/>
      </c>
    </row>
    <row r="248" spans="3:20" ht="17.45" customHeight="1" x14ac:dyDescent="0.25">
      <c r="C248" s="188"/>
      <c r="D248" s="189"/>
      <c r="E248" s="178"/>
      <c r="F248" s="178"/>
      <c r="G248" s="190">
        <f>DATOS!$E$13</f>
        <v>1</v>
      </c>
      <c r="H248" s="178"/>
      <c r="I248" s="191"/>
      <c r="J248" s="178"/>
      <c r="K248" s="178"/>
      <c r="L248" s="178"/>
      <c r="M248" s="178"/>
      <c r="N248" s="160" t="str">
        <f t="shared" si="18"/>
        <v/>
      </c>
      <c r="O248" s="21"/>
      <c r="P248" s="160" t="str">
        <f t="shared" si="19"/>
        <v/>
      </c>
      <c r="Q248" s="160">
        <f t="shared" si="20"/>
        <v>0</v>
      </c>
      <c r="R248" s="160" t="str">
        <f t="shared" si="21"/>
        <v/>
      </c>
      <c r="S248" s="160" t="str">
        <f t="shared" si="22"/>
        <v/>
      </c>
      <c r="T248" s="50" t="str">
        <f>IF($F248="","",IF(ISERROR(VLOOKUP(F248,PROVEEDORES!$D$8:$I$507,5,0)),1,VLOOKUP($F248,PROVEEDORES!$D$8:$I$507,5,0)))</f>
        <v/>
      </c>
    </row>
    <row r="249" spans="3:20" ht="17.45" customHeight="1" x14ac:dyDescent="0.25">
      <c r="C249" s="188"/>
      <c r="D249" s="189"/>
      <c r="E249" s="178"/>
      <c r="F249" s="178"/>
      <c r="G249" s="190">
        <f>DATOS!$E$13</f>
        <v>1</v>
      </c>
      <c r="H249" s="178"/>
      <c r="I249" s="191"/>
      <c r="J249" s="178"/>
      <c r="K249" s="178"/>
      <c r="L249" s="178"/>
      <c r="M249" s="178"/>
      <c r="N249" s="160" t="str">
        <f t="shared" si="18"/>
        <v/>
      </c>
      <c r="O249" s="21"/>
      <c r="P249" s="160" t="str">
        <f t="shared" si="19"/>
        <v/>
      </c>
      <c r="Q249" s="160">
        <f t="shared" si="20"/>
        <v>0</v>
      </c>
      <c r="R249" s="160" t="str">
        <f t="shared" si="21"/>
        <v/>
      </c>
      <c r="S249" s="160" t="str">
        <f t="shared" si="22"/>
        <v/>
      </c>
      <c r="T249" s="50" t="str">
        <f>IF($F249="","",IF(ISERROR(VLOOKUP(F249,PROVEEDORES!$D$8:$I$507,5,0)),1,VLOOKUP($F249,PROVEEDORES!$D$8:$I$507,5,0)))</f>
        <v/>
      </c>
    </row>
    <row r="250" spans="3:20" ht="17.45" customHeight="1" x14ac:dyDescent="0.25">
      <c r="C250" s="188"/>
      <c r="D250" s="189"/>
      <c r="E250" s="178"/>
      <c r="F250" s="178"/>
      <c r="G250" s="190">
        <f>DATOS!$E$13</f>
        <v>1</v>
      </c>
      <c r="H250" s="178"/>
      <c r="I250" s="191"/>
      <c r="J250" s="178"/>
      <c r="K250" s="178"/>
      <c r="L250" s="178"/>
      <c r="M250" s="178"/>
      <c r="N250" s="160" t="str">
        <f t="shared" si="18"/>
        <v/>
      </c>
      <c r="O250" s="21"/>
      <c r="P250" s="160" t="str">
        <f t="shared" si="19"/>
        <v/>
      </c>
      <c r="Q250" s="160">
        <f t="shared" si="20"/>
        <v>0</v>
      </c>
      <c r="R250" s="160" t="str">
        <f t="shared" si="21"/>
        <v/>
      </c>
      <c r="S250" s="160" t="str">
        <f t="shared" si="22"/>
        <v/>
      </c>
      <c r="T250" s="50" t="str">
        <f>IF($F250="","",IF(ISERROR(VLOOKUP(F250,PROVEEDORES!$D$8:$I$507,5,0)),1,VLOOKUP($F250,PROVEEDORES!$D$8:$I$507,5,0)))</f>
        <v/>
      </c>
    </row>
    <row r="251" spans="3:20" ht="17.45" customHeight="1" x14ac:dyDescent="0.25">
      <c r="C251" s="188"/>
      <c r="D251" s="189"/>
      <c r="E251" s="178"/>
      <c r="F251" s="178"/>
      <c r="G251" s="190">
        <f>DATOS!$E$13</f>
        <v>1</v>
      </c>
      <c r="H251" s="178"/>
      <c r="I251" s="191"/>
      <c r="J251" s="178"/>
      <c r="K251" s="178"/>
      <c r="L251" s="178"/>
      <c r="M251" s="178"/>
      <c r="N251" s="160" t="str">
        <f t="shared" si="18"/>
        <v/>
      </c>
      <c r="O251" s="21"/>
      <c r="P251" s="160" t="str">
        <f t="shared" si="19"/>
        <v/>
      </c>
      <c r="Q251" s="160">
        <f t="shared" si="20"/>
        <v>0</v>
      </c>
      <c r="R251" s="160" t="str">
        <f t="shared" si="21"/>
        <v/>
      </c>
      <c r="S251" s="160" t="str">
        <f t="shared" si="22"/>
        <v/>
      </c>
      <c r="T251" s="50" t="str">
        <f>IF($F251="","",IF(ISERROR(VLOOKUP(F251,PROVEEDORES!$D$8:$I$507,5,0)),1,VLOOKUP($F251,PROVEEDORES!$D$8:$I$507,5,0)))</f>
        <v/>
      </c>
    </row>
    <row r="252" spans="3:20" ht="17.45" customHeight="1" x14ac:dyDescent="0.25">
      <c r="C252" s="188"/>
      <c r="D252" s="189"/>
      <c r="E252" s="178"/>
      <c r="F252" s="178"/>
      <c r="G252" s="190">
        <f>DATOS!$E$13</f>
        <v>1</v>
      </c>
      <c r="H252" s="178"/>
      <c r="I252" s="191"/>
      <c r="J252" s="178"/>
      <c r="K252" s="178"/>
      <c r="L252" s="178"/>
      <c r="M252" s="178"/>
      <c r="N252" s="160" t="str">
        <f t="shared" si="18"/>
        <v/>
      </c>
      <c r="O252" s="21"/>
      <c r="P252" s="160" t="str">
        <f t="shared" si="19"/>
        <v/>
      </c>
      <c r="Q252" s="160">
        <f t="shared" si="20"/>
        <v>0</v>
      </c>
      <c r="R252" s="160" t="str">
        <f t="shared" si="21"/>
        <v/>
      </c>
      <c r="S252" s="160" t="str">
        <f t="shared" si="22"/>
        <v/>
      </c>
      <c r="T252" s="50" t="str">
        <f>IF($F252="","",IF(ISERROR(VLOOKUP(F252,PROVEEDORES!$D$8:$I$507,5,0)),1,VLOOKUP($F252,PROVEEDORES!$D$8:$I$507,5,0)))</f>
        <v/>
      </c>
    </row>
    <row r="253" spans="3:20" ht="17.45" customHeight="1" x14ac:dyDescent="0.25">
      <c r="C253" s="188"/>
      <c r="D253" s="189"/>
      <c r="E253" s="178"/>
      <c r="F253" s="178"/>
      <c r="G253" s="190">
        <f>DATOS!$E$13</f>
        <v>1</v>
      </c>
      <c r="H253" s="178"/>
      <c r="I253" s="191"/>
      <c r="J253" s="178"/>
      <c r="K253" s="178"/>
      <c r="L253" s="178"/>
      <c r="M253" s="178"/>
      <c r="N253" s="160" t="str">
        <f t="shared" si="18"/>
        <v/>
      </c>
      <c r="O253" s="21"/>
      <c r="P253" s="160" t="str">
        <f t="shared" si="19"/>
        <v/>
      </c>
      <c r="Q253" s="160">
        <f t="shared" si="20"/>
        <v>0</v>
      </c>
      <c r="R253" s="160" t="str">
        <f t="shared" si="21"/>
        <v/>
      </c>
      <c r="S253" s="160" t="str">
        <f t="shared" si="22"/>
        <v/>
      </c>
      <c r="T253" s="50" t="str">
        <f>IF($F253="","",IF(ISERROR(VLOOKUP(F253,PROVEEDORES!$D$8:$I$507,5,0)),1,VLOOKUP($F253,PROVEEDORES!$D$8:$I$507,5,0)))</f>
        <v/>
      </c>
    </row>
    <row r="254" spans="3:20" ht="17.45" customHeight="1" x14ac:dyDescent="0.25">
      <c r="C254" s="188"/>
      <c r="D254" s="189"/>
      <c r="E254" s="178"/>
      <c r="F254" s="178"/>
      <c r="G254" s="190">
        <f>DATOS!$E$13</f>
        <v>1</v>
      </c>
      <c r="H254" s="178"/>
      <c r="I254" s="191"/>
      <c r="J254" s="178"/>
      <c r="K254" s="178"/>
      <c r="L254" s="178"/>
      <c r="M254" s="178"/>
      <c r="N254" s="160" t="str">
        <f t="shared" si="18"/>
        <v/>
      </c>
      <c r="O254" s="21"/>
      <c r="P254" s="160" t="str">
        <f t="shared" si="19"/>
        <v/>
      </c>
      <c r="Q254" s="160">
        <f t="shared" si="20"/>
        <v>0</v>
      </c>
      <c r="R254" s="160" t="str">
        <f t="shared" si="21"/>
        <v/>
      </c>
      <c r="S254" s="160" t="str">
        <f t="shared" si="22"/>
        <v/>
      </c>
      <c r="T254" s="50" t="str">
        <f>IF($F254="","",IF(ISERROR(VLOOKUP(F254,PROVEEDORES!$D$8:$I$507,5,0)),1,VLOOKUP($F254,PROVEEDORES!$D$8:$I$507,5,0)))</f>
        <v/>
      </c>
    </row>
    <row r="255" spans="3:20" ht="17.45" customHeight="1" x14ac:dyDescent="0.25">
      <c r="C255" s="188"/>
      <c r="D255" s="189"/>
      <c r="E255" s="178"/>
      <c r="F255" s="178"/>
      <c r="G255" s="190">
        <f>DATOS!$E$13</f>
        <v>1</v>
      </c>
      <c r="H255" s="178"/>
      <c r="I255" s="191"/>
      <c r="J255" s="178"/>
      <c r="K255" s="178"/>
      <c r="L255" s="178"/>
      <c r="M255" s="178"/>
      <c r="N255" s="160" t="str">
        <f t="shared" si="18"/>
        <v/>
      </c>
      <c r="O255" s="21"/>
      <c r="P255" s="160" t="str">
        <f t="shared" si="19"/>
        <v/>
      </c>
      <c r="Q255" s="160">
        <f t="shared" si="20"/>
        <v>0</v>
      </c>
      <c r="R255" s="160" t="str">
        <f t="shared" si="21"/>
        <v/>
      </c>
      <c r="S255" s="160" t="str">
        <f t="shared" si="22"/>
        <v/>
      </c>
      <c r="T255" s="50" t="str">
        <f>IF($F255="","",IF(ISERROR(VLOOKUP(F255,PROVEEDORES!$D$8:$I$507,5,0)),1,VLOOKUP($F255,PROVEEDORES!$D$8:$I$507,5,0)))</f>
        <v/>
      </c>
    </row>
    <row r="256" spans="3:20" ht="17.45" customHeight="1" x14ac:dyDescent="0.25">
      <c r="C256" s="188"/>
      <c r="D256" s="189"/>
      <c r="E256" s="178"/>
      <c r="F256" s="178"/>
      <c r="G256" s="190">
        <f>DATOS!$E$13</f>
        <v>1</v>
      </c>
      <c r="H256" s="178"/>
      <c r="I256" s="191"/>
      <c r="J256" s="178"/>
      <c r="K256" s="178"/>
      <c r="L256" s="178"/>
      <c r="M256" s="178"/>
      <c r="N256" s="160" t="str">
        <f t="shared" si="18"/>
        <v/>
      </c>
      <c r="O256" s="21"/>
      <c r="P256" s="160" t="str">
        <f t="shared" si="19"/>
        <v/>
      </c>
      <c r="Q256" s="160">
        <f t="shared" si="20"/>
        <v>0</v>
      </c>
      <c r="R256" s="160" t="str">
        <f t="shared" si="21"/>
        <v/>
      </c>
      <c r="S256" s="160" t="str">
        <f t="shared" si="22"/>
        <v/>
      </c>
      <c r="T256" s="50" t="str">
        <f>IF($F256="","",IF(ISERROR(VLOOKUP(F256,PROVEEDORES!$D$8:$I$507,5,0)),1,VLOOKUP($F256,PROVEEDORES!$D$8:$I$507,5,0)))</f>
        <v/>
      </c>
    </row>
    <row r="257" spans="3:20" ht="17.45" customHeight="1" x14ac:dyDescent="0.25">
      <c r="C257" s="188"/>
      <c r="D257" s="189"/>
      <c r="E257" s="178"/>
      <c r="F257" s="178"/>
      <c r="G257" s="190">
        <f>DATOS!$E$13</f>
        <v>1</v>
      </c>
      <c r="H257" s="178"/>
      <c r="I257" s="191"/>
      <c r="J257" s="178"/>
      <c r="K257" s="178"/>
      <c r="L257" s="178"/>
      <c r="M257" s="178"/>
      <c r="N257" s="160" t="str">
        <f t="shared" si="18"/>
        <v/>
      </c>
      <c r="O257" s="21"/>
      <c r="P257" s="160" t="str">
        <f t="shared" si="19"/>
        <v/>
      </c>
      <c r="Q257" s="160">
        <f t="shared" si="20"/>
        <v>0</v>
      </c>
      <c r="R257" s="160" t="str">
        <f t="shared" si="21"/>
        <v/>
      </c>
      <c r="S257" s="160" t="str">
        <f t="shared" si="22"/>
        <v/>
      </c>
      <c r="T257" s="50" t="str">
        <f>IF($F257="","",IF(ISERROR(VLOOKUP(F257,PROVEEDORES!$D$8:$I$507,5,0)),1,VLOOKUP($F257,PROVEEDORES!$D$8:$I$507,5,0)))</f>
        <v/>
      </c>
    </row>
    <row r="258" spans="3:20" ht="17.45" customHeight="1" x14ac:dyDescent="0.25">
      <c r="C258" s="188"/>
      <c r="D258" s="189"/>
      <c r="E258" s="178"/>
      <c r="F258" s="178"/>
      <c r="G258" s="190">
        <f>DATOS!$E$13</f>
        <v>1</v>
      </c>
      <c r="H258" s="178"/>
      <c r="I258" s="191"/>
      <c r="J258" s="178"/>
      <c r="K258" s="178"/>
      <c r="L258" s="178"/>
      <c r="M258" s="178"/>
      <c r="N258" s="160" t="str">
        <f t="shared" si="18"/>
        <v/>
      </c>
      <c r="O258" s="21"/>
      <c r="P258" s="160" t="str">
        <f t="shared" si="19"/>
        <v/>
      </c>
      <c r="Q258" s="160">
        <f t="shared" si="20"/>
        <v>0</v>
      </c>
      <c r="R258" s="160" t="str">
        <f t="shared" si="21"/>
        <v/>
      </c>
      <c r="S258" s="160" t="str">
        <f t="shared" si="22"/>
        <v/>
      </c>
      <c r="T258" s="50" t="str">
        <f>IF($F258="","",IF(ISERROR(VLOOKUP(F258,PROVEEDORES!$D$8:$I$507,5,0)),1,VLOOKUP($F258,PROVEEDORES!$D$8:$I$507,5,0)))</f>
        <v/>
      </c>
    </row>
    <row r="259" spans="3:20" ht="17.45" customHeight="1" x14ac:dyDescent="0.25">
      <c r="C259" s="188"/>
      <c r="D259" s="189"/>
      <c r="E259" s="178"/>
      <c r="F259" s="178"/>
      <c r="G259" s="190">
        <f>DATOS!$E$13</f>
        <v>1</v>
      </c>
      <c r="H259" s="178"/>
      <c r="I259" s="191"/>
      <c r="J259" s="178"/>
      <c r="K259" s="178"/>
      <c r="L259" s="178"/>
      <c r="M259" s="178"/>
      <c r="N259" s="160" t="str">
        <f t="shared" si="18"/>
        <v/>
      </c>
      <c r="O259" s="21"/>
      <c r="P259" s="160" t="str">
        <f t="shared" si="19"/>
        <v/>
      </c>
      <c r="Q259" s="160">
        <f t="shared" si="20"/>
        <v>0</v>
      </c>
      <c r="R259" s="160" t="str">
        <f t="shared" si="21"/>
        <v/>
      </c>
      <c r="S259" s="160" t="str">
        <f t="shared" si="22"/>
        <v/>
      </c>
      <c r="T259" s="50" t="str">
        <f>IF($F259="","",IF(ISERROR(VLOOKUP(F259,PROVEEDORES!$D$8:$I$507,5,0)),1,VLOOKUP($F259,PROVEEDORES!$D$8:$I$507,5,0)))</f>
        <v/>
      </c>
    </row>
    <row r="260" spans="3:20" ht="17.45" customHeight="1" x14ac:dyDescent="0.25">
      <c r="C260" s="188"/>
      <c r="D260" s="189"/>
      <c r="E260" s="178"/>
      <c r="F260" s="178"/>
      <c r="G260" s="190">
        <f>DATOS!$E$13</f>
        <v>1</v>
      </c>
      <c r="H260" s="178"/>
      <c r="I260" s="191"/>
      <c r="J260" s="178"/>
      <c r="K260" s="178"/>
      <c r="L260" s="178"/>
      <c r="M260" s="178"/>
      <c r="N260" s="160" t="str">
        <f t="shared" si="18"/>
        <v/>
      </c>
      <c r="O260" s="21"/>
      <c r="P260" s="160" t="str">
        <f t="shared" si="19"/>
        <v/>
      </c>
      <c r="Q260" s="160">
        <f t="shared" si="20"/>
        <v>0</v>
      </c>
      <c r="R260" s="160" t="str">
        <f t="shared" si="21"/>
        <v/>
      </c>
      <c r="S260" s="160" t="str">
        <f t="shared" si="22"/>
        <v/>
      </c>
      <c r="T260" s="50" t="str">
        <f>IF($F260="","",IF(ISERROR(VLOOKUP(F260,PROVEEDORES!$D$8:$I$507,5,0)),1,VLOOKUP($F260,PROVEEDORES!$D$8:$I$507,5,0)))</f>
        <v/>
      </c>
    </row>
    <row r="261" spans="3:20" ht="17.45" customHeight="1" x14ac:dyDescent="0.25">
      <c r="C261" s="188"/>
      <c r="D261" s="189"/>
      <c r="E261" s="178"/>
      <c r="F261" s="178"/>
      <c r="G261" s="190">
        <f>DATOS!$E$13</f>
        <v>1</v>
      </c>
      <c r="H261" s="178"/>
      <c r="I261" s="191"/>
      <c r="J261" s="178"/>
      <c r="K261" s="178"/>
      <c r="L261" s="178"/>
      <c r="M261" s="178"/>
      <c r="N261" s="160" t="str">
        <f t="shared" si="18"/>
        <v/>
      </c>
      <c r="O261" s="21"/>
      <c r="P261" s="160" t="str">
        <f t="shared" si="19"/>
        <v/>
      </c>
      <c r="Q261" s="160">
        <f t="shared" si="20"/>
        <v>0</v>
      </c>
      <c r="R261" s="160" t="str">
        <f t="shared" si="21"/>
        <v/>
      </c>
      <c r="S261" s="160" t="str">
        <f t="shared" si="22"/>
        <v/>
      </c>
      <c r="T261" s="50" t="str">
        <f>IF($F261="","",IF(ISERROR(VLOOKUP(F261,PROVEEDORES!$D$8:$I$507,5,0)),1,VLOOKUP($F261,PROVEEDORES!$D$8:$I$507,5,0)))</f>
        <v/>
      </c>
    </row>
    <row r="262" spans="3:20" ht="17.45" customHeight="1" x14ac:dyDescent="0.25">
      <c r="C262" s="188"/>
      <c r="D262" s="189"/>
      <c r="E262" s="178"/>
      <c r="F262" s="178"/>
      <c r="G262" s="190">
        <f>DATOS!$E$13</f>
        <v>1</v>
      </c>
      <c r="H262" s="178"/>
      <c r="I262" s="191"/>
      <c r="J262" s="178"/>
      <c r="K262" s="178"/>
      <c r="L262" s="178"/>
      <c r="M262" s="178"/>
      <c r="N262" s="160" t="str">
        <f t="shared" si="18"/>
        <v/>
      </c>
      <c r="O262" s="21"/>
      <c r="P262" s="160" t="str">
        <f t="shared" si="19"/>
        <v/>
      </c>
      <c r="Q262" s="160">
        <f t="shared" si="20"/>
        <v>0</v>
      </c>
      <c r="R262" s="160" t="str">
        <f t="shared" si="21"/>
        <v/>
      </c>
      <c r="S262" s="160" t="str">
        <f t="shared" si="22"/>
        <v/>
      </c>
      <c r="T262" s="50" t="str">
        <f>IF($F262="","",IF(ISERROR(VLOOKUP(F262,PROVEEDORES!$D$8:$I$507,5,0)),1,VLOOKUP($F262,PROVEEDORES!$D$8:$I$507,5,0)))</f>
        <v/>
      </c>
    </row>
    <row r="263" spans="3:20" ht="17.45" customHeight="1" x14ac:dyDescent="0.25">
      <c r="C263" s="188"/>
      <c r="D263" s="189"/>
      <c r="E263" s="178"/>
      <c r="F263" s="178"/>
      <c r="G263" s="190">
        <f>DATOS!$E$13</f>
        <v>1</v>
      </c>
      <c r="H263" s="178"/>
      <c r="I263" s="191"/>
      <c r="J263" s="178"/>
      <c r="K263" s="178"/>
      <c r="L263" s="178"/>
      <c r="M263" s="178"/>
      <c r="N263" s="160" t="str">
        <f t="shared" si="18"/>
        <v/>
      </c>
      <c r="O263" s="21"/>
      <c r="P263" s="160" t="str">
        <f t="shared" si="19"/>
        <v/>
      </c>
      <c r="Q263" s="160">
        <f t="shared" si="20"/>
        <v>0</v>
      </c>
      <c r="R263" s="160" t="str">
        <f t="shared" si="21"/>
        <v/>
      </c>
      <c r="S263" s="160" t="str">
        <f t="shared" si="22"/>
        <v/>
      </c>
      <c r="T263" s="50" t="str">
        <f>IF($F263="","",IF(ISERROR(VLOOKUP(F263,PROVEEDORES!$D$8:$I$507,5,0)),1,VLOOKUP($F263,PROVEEDORES!$D$8:$I$507,5,0)))</f>
        <v/>
      </c>
    </row>
    <row r="264" spans="3:20" ht="17.45" customHeight="1" x14ac:dyDescent="0.25">
      <c r="C264" s="188"/>
      <c r="D264" s="189"/>
      <c r="E264" s="178"/>
      <c r="F264" s="178"/>
      <c r="G264" s="190">
        <f>DATOS!$E$13</f>
        <v>1</v>
      </c>
      <c r="H264" s="178"/>
      <c r="I264" s="191"/>
      <c r="J264" s="178"/>
      <c r="K264" s="178"/>
      <c r="L264" s="178"/>
      <c r="M264" s="178"/>
      <c r="N264" s="160" t="str">
        <f t="shared" si="18"/>
        <v/>
      </c>
      <c r="O264" s="21"/>
      <c r="P264" s="160" t="str">
        <f t="shared" si="19"/>
        <v/>
      </c>
      <c r="Q264" s="160">
        <f t="shared" si="20"/>
        <v>0</v>
      </c>
      <c r="R264" s="160" t="str">
        <f t="shared" si="21"/>
        <v/>
      </c>
      <c r="S264" s="160" t="str">
        <f t="shared" si="22"/>
        <v/>
      </c>
      <c r="T264" s="50" t="str">
        <f>IF($F264="","",IF(ISERROR(VLOOKUP(F264,PROVEEDORES!$D$8:$I$507,5,0)),1,VLOOKUP($F264,PROVEEDORES!$D$8:$I$507,5,0)))</f>
        <v/>
      </c>
    </row>
    <row r="265" spans="3:20" ht="17.45" customHeight="1" x14ac:dyDescent="0.25">
      <c r="C265" s="188"/>
      <c r="D265" s="189"/>
      <c r="E265" s="178"/>
      <c r="F265" s="178"/>
      <c r="G265" s="190">
        <f>DATOS!$E$13</f>
        <v>1</v>
      </c>
      <c r="H265" s="178"/>
      <c r="I265" s="191"/>
      <c r="J265" s="178"/>
      <c r="K265" s="178"/>
      <c r="L265" s="178"/>
      <c r="M265" s="178"/>
      <c r="N265" s="160" t="str">
        <f t="shared" si="18"/>
        <v/>
      </c>
      <c r="O265" s="21"/>
      <c r="P265" s="160" t="str">
        <f t="shared" si="19"/>
        <v/>
      </c>
      <c r="Q265" s="160">
        <f t="shared" si="20"/>
        <v>0</v>
      </c>
      <c r="R265" s="160" t="str">
        <f t="shared" si="21"/>
        <v/>
      </c>
      <c r="S265" s="160" t="str">
        <f t="shared" si="22"/>
        <v/>
      </c>
      <c r="T265" s="50" t="str">
        <f>IF($F265="","",IF(ISERROR(VLOOKUP(F265,PROVEEDORES!$D$8:$I$507,5,0)),1,VLOOKUP($F265,PROVEEDORES!$D$8:$I$507,5,0)))</f>
        <v/>
      </c>
    </row>
    <row r="266" spans="3:20" ht="17.45" customHeight="1" x14ac:dyDescent="0.25">
      <c r="C266" s="188"/>
      <c r="D266" s="189"/>
      <c r="E266" s="178"/>
      <c r="F266" s="178"/>
      <c r="G266" s="190">
        <f>DATOS!$E$13</f>
        <v>1</v>
      </c>
      <c r="H266" s="178"/>
      <c r="I266" s="191"/>
      <c r="J266" s="178"/>
      <c r="K266" s="178"/>
      <c r="L266" s="178"/>
      <c r="M266" s="178"/>
      <c r="N266" s="160" t="str">
        <f t="shared" si="18"/>
        <v/>
      </c>
      <c r="O266" s="21"/>
      <c r="P266" s="160" t="str">
        <f t="shared" si="19"/>
        <v/>
      </c>
      <c r="Q266" s="160">
        <f t="shared" si="20"/>
        <v>0</v>
      </c>
      <c r="R266" s="160" t="str">
        <f t="shared" si="21"/>
        <v/>
      </c>
      <c r="S266" s="160" t="str">
        <f t="shared" si="22"/>
        <v/>
      </c>
      <c r="T266" s="50" t="str">
        <f>IF($F266="","",IF(ISERROR(VLOOKUP(F266,PROVEEDORES!$D$8:$I$507,5,0)),1,VLOOKUP($F266,PROVEEDORES!$D$8:$I$507,5,0)))</f>
        <v/>
      </c>
    </row>
    <row r="267" spans="3:20" ht="17.45" customHeight="1" x14ac:dyDescent="0.25">
      <c r="C267" s="188"/>
      <c r="D267" s="189"/>
      <c r="E267" s="178"/>
      <c r="F267" s="178"/>
      <c r="G267" s="190">
        <f>DATOS!$E$13</f>
        <v>1</v>
      </c>
      <c r="H267" s="178"/>
      <c r="I267" s="191"/>
      <c r="J267" s="178"/>
      <c r="K267" s="178"/>
      <c r="L267" s="178"/>
      <c r="M267" s="178"/>
      <c r="N267" s="160" t="str">
        <f t="shared" si="18"/>
        <v/>
      </c>
      <c r="O267" s="21"/>
      <c r="P267" s="160" t="str">
        <f t="shared" si="19"/>
        <v/>
      </c>
      <c r="Q267" s="160">
        <f t="shared" si="20"/>
        <v>0</v>
      </c>
      <c r="R267" s="160" t="str">
        <f t="shared" si="21"/>
        <v/>
      </c>
      <c r="S267" s="160" t="str">
        <f t="shared" si="22"/>
        <v/>
      </c>
      <c r="T267" s="50" t="str">
        <f>IF($F267="","",IF(ISERROR(VLOOKUP(F267,PROVEEDORES!$D$8:$I$507,5,0)),1,VLOOKUP($F267,PROVEEDORES!$D$8:$I$507,5,0)))</f>
        <v/>
      </c>
    </row>
    <row r="268" spans="3:20" ht="17.45" customHeight="1" x14ac:dyDescent="0.25">
      <c r="C268" s="188"/>
      <c r="D268" s="189"/>
      <c r="E268" s="178"/>
      <c r="F268" s="178"/>
      <c r="G268" s="190">
        <f>DATOS!$E$13</f>
        <v>1</v>
      </c>
      <c r="H268" s="178"/>
      <c r="I268" s="191"/>
      <c r="J268" s="178"/>
      <c r="K268" s="178"/>
      <c r="L268" s="178"/>
      <c r="M268" s="178"/>
      <c r="N268" s="160" t="str">
        <f t="shared" si="18"/>
        <v/>
      </c>
      <c r="O268" s="21"/>
      <c r="P268" s="160" t="str">
        <f t="shared" si="19"/>
        <v/>
      </c>
      <c r="Q268" s="160">
        <f t="shared" si="20"/>
        <v>0</v>
      </c>
      <c r="R268" s="160" t="str">
        <f t="shared" si="21"/>
        <v/>
      </c>
      <c r="S268" s="160" t="str">
        <f t="shared" si="22"/>
        <v/>
      </c>
      <c r="T268" s="50" t="str">
        <f>IF($F268="","",IF(ISERROR(VLOOKUP(F268,PROVEEDORES!$D$8:$I$507,5,0)),1,VLOOKUP($F268,PROVEEDORES!$D$8:$I$507,5,0)))</f>
        <v/>
      </c>
    </row>
    <row r="269" spans="3:20" ht="17.45" customHeight="1" x14ac:dyDescent="0.25">
      <c r="C269" s="188"/>
      <c r="D269" s="189"/>
      <c r="E269" s="178"/>
      <c r="F269" s="178"/>
      <c r="G269" s="190">
        <f>DATOS!$E$13</f>
        <v>1</v>
      </c>
      <c r="H269" s="178"/>
      <c r="I269" s="191"/>
      <c r="J269" s="178"/>
      <c r="K269" s="178"/>
      <c r="L269" s="178"/>
      <c r="M269" s="178"/>
      <c r="N269" s="160" t="str">
        <f t="shared" si="18"/>
        <v/>
      </c>
      <c r="O269" s="21"/>
      <c r="P269" s="160" t="str">
        <f t="shared" si="19"/>
        <v/>
      </c>
      <c r="Q269" s="160">
        <f t="shared" si="20"/>
        <v>0</v>
      </c>
      <c r="R269" s="160" t="str">
        <f t="shared" si="21"/>
        <v/>
      </c>
      <c r="S269" s="160" t="str">
        <f t="shared" si="22"/>
        <v/>
      </c>
      <c r="T269" s="50" t="str">
        <f>IF($F269="","",IF(ISERROR(VLOOKUP(F269,PROVEEDORES!$D$8:$I$507,5,0)),1,VLOOKUP($F269,PROVEEDORES!$D$8:$I$507,5,0)))</f>
        <v/>
      </c>
    </row>
    <row r="270" spans="3:20" ht="17.45" customHeight="1" x14ac:dyDescent="0.25">
      <c r="C270" s="188"/>
      <c r="D270" s="189"/>
      <c r="E270" s="178"/>
      <c r="F270" s="178"/>
      <c r="G270" s="190">
        <f>DATOS!$E$13</f>
        <v>1</v>
      </c>
      <c r="H270" s="178"/>
      <c r="I270" s="191"/>
      <c r="J270" s="178"/>
      <c r="K270" s="178"/>
      <c r="L270" s="178"/>
      <c r="M270" s="178"/>
      <c r="N270" s="160" t="str">
        <f t="shared" si="18"/>
        <v/>
      </c>
      <c r="O270" s="21"/>
      <c r="P270" s="160" t="str">
        <f t="shared" si="19"/>
        <v/>
      </c>
      <c r="Q270" s="160">
        <f t="shared" si="20"/>
        <v>0</v>
      </c>
      <c r="R270" s="160" t="str">
        <f t="shared" si="21"/>
        <v/>
      </c>
      <c r="S270" s="160" t="str">
        <f t="shared" si="22"/>
        <v/>
      </c>
      <c r="T270" s="50" t="str">
        <f>IF($F270="","",IF(ISERROR(VLOOKUP(F270,PROVEEDORES!$D$8:$I$507,5,0)),1,VLOOKUP($F270,PROVEEDORES!$D$8:$I$507,5,0)))</f>
        <v/>
      </c>
    </row>
    <row r="271" spans="3:20" ht="17.45" customHeight="1" x14ac:dyDescent="0.25">
      <c r="C271" s="188"/>
      <c r="D271" s="189"/>
      <c r="E271" s="178"/>
      <c r="F271" s="178"/>
      <c r="G271" s="190">
        <f>DATOS!$E$13</f>
        <v>1</v>
      </c>
      <c r="H271" s="178"/>
      <c r="I271" s="191"/>
      <c r="J271" s="178"/>
      <c r="K271" s="178"/>
      <c r="L271" s="178"/>
      <c r="M271" s="178"/>
      <c r="N271" s="160" t="str">
        <f t="shared" si="18"/>
        <v/>
      </c>
      <c r="O271" s="21"/>
      <c r="P271" s="160" t="str">
        <f t="shared" si="19"/>
        <v/>
      </c>
      <c r="Q271" s="160">
        <f t="shared" si="20"/>
        <v>0</v>
      </c>
      <c r="R271" s="160" t="str">
        <f t="shared" si="21"/>
        <v/>
      </c>
      <c r="S271" s="160" t="str">
        <f t="shared" si="22"/>
        <v/>
      </c>
      <c r="T271" s="50" t="str">
        <f>IF($F271="","",IF(ISERROR(VLOOKUP(F271,PROVEEDORES!$D$8:$I$507,5,0)),1,VLOOKUP($F271,PROVEEDORES!$D$8:$I$507,5,0)))</f>
        <v/>
      </c>
    </row>
    <row r="272" spans="3:20" ht="17.45" customHeight="1" x14ac:dyDescent="0.25">
      <c r="C272" s="188"/>
      <c r="D272" s="189"/>
      <c r="E272" s="178"/>
      <c r="F272" s="178"/>
      <c r="G272" s="190">
        <f>DATOS!$E$13</f>
        <v>1</v>
      </c>
      <c r="H272" s="178"/>
      <c r="I272" s="191"/>
      <c r="J272" s="178"/>
      <c r="K272" s="178"/>
      <c r="L272" s="178"/>
      <c r="M272" s="178"/>
      <c r="N272" s="160" t="str">
        <f t="shared" si="18"/>
        <v/>
      </c>
      <c r="O272" s="21"/>
      <c r="P272" s="160" t="str">
        <f t="shared" si="19"/>
        <v/>
      </c>
      <c r="Q272" s="160">
        <f t="shared" si="20"/>
        <v>0</v>
      </c>
      <c r="R272" s="160" t="str">
        <f t="shared" si="21"/>
        <v/>
      </c>
      <c r="S272" s="160" t="str">
        <f t="shared" si="22"/>
        <v/>
      </c>
      <c r="T272" s="50" t="str">
        <f>IF($F272="","",IF(ISERROR(VLOOKUP(F272,PROVEEDORES!$D$8:$I$507,5,0)),1,VLOOKUP($F272,PROVEEDORES!$D$8:$I$507,5,0)))</f>
        <v/>
      </c>
    </row>
    <row r="273" spans="3:20" ht="17.45" customHeight="1" x14ac:dyDescent="0.25">
      <c r="C273" s="188"/>
      <c r="D273" s="189"/>
      <c r="E273" s="178"/>
      <c r="F273" s="178"/>
      <c r="G273" s="190">
        <f>DATOS!$E$13</f>
        <v>1</v>
      </c>
      <c r="H273" s="178"/>
      <c r="I273" s="191"/>
      <c r="J273" s="178"/>
      <c r="K273" s="178"/>
      <c r="L273" s="178"/>
      <c r="M273" s="178"/>
      <c r="N273" s="160" t="str">
        <f t="shared" si="18"/>
        <v/>
      </c>
      <c r="O273" s="21"/>
      <c r="P273" s="160" t="str">
        <f t="shared" si="19"/>
        <v/>
      </c>
      <c r="Q273" s="160">
        <f t="shared" si="20"/>
        <v>0</v>
      </c>
      <c r="R273" s="160" t="str">
        <f t="shared" si="21"/>
        <v/>
      </c>
      <c r="S273" s="160" t="str">
        <f t="shared" si="22"/>
        <v/>
      </c>
      <c r="T273" s="50" t="str">
        <f>IF($F273="","",IF(ISERROR(VLOOKUP(F273,PROVEEDORES!$D$8:$I$507,5,0)),1,VLOOKUP($F273,PROVEEDORES!$D$8:$I$507,5,0)))</f>
        <v/>
      </c>
    </row>
    <row r="274" spans="3:20" ht="17.45" customHeight="1" x14ac:dyDescent="0.25">
      <c r="C274" s="188"/>
      <c r="D274" s="189"/>
      <c r="E274" s="178"/>
      <c r="F274" s="178"/>
      <c r="G274" s="190">
        <f>DATOS!$E$13</f>
        <v>1</v>
      </c>
      <c r="H274" s="178"/>
      <c r="I274" s="191"/>
      <c r="J274" s="178"/>
      <c r="K274" s="178"/>
      <c r="L274" s="178"/>
      <c r="M274" s="178"/>
      <c r="N274" s="160" t="str">
        <f t="shared" ref="N274:N337" si="23">IF(H274&amp;J274&amp;K274&amp;L274&amp;M274="","",H274+J274+K274-L274-M274)</f>
        <v/>
      </c>
      <c r="O274" s="21"/>
      <c r="P274" s="160" t="str">
        <f t="shared" ref="P274:P337" si="24">IF($I274="E",H274,"")</f>
        <v/>
      </c>
      <c r="Q274" s="160">
        <f t="shared" si="20"/>
        <v>0</v>
      </c>
      <c r="R274" s="160" t="str">
        <f t="shared" si="21"/>
        <v/>
      </c>
      <c r="S274" s="160" t="str">
        <f t="shared" si="22"/>
        <v/>
      </c>
      <c r="T274" s="50" t="str">
        <f>IF($F274="","",IF(ISERROR(VLOOKUP(F274,PROVEEDORES!$D$8:$I$507,5,0)),1,VLOOKUP($F274,PROVEEDORES!$D$8:$I$507,5,0)))</f>
        <v/>
      </c>
    </row>
    <row r="275" spans="3:20" ht="17.45" customHeight="1" x14ac:dyDescent="0.25">
      <c r="C275" s="188"/>
      <c r="D275" s="189"/>
      <c r="E275" s="178"/>
      <c r="F275" s="178"/>
      <c r="G275" s="190">
        <f>DATOS!$E$13</f>
        <v>1</v>
      </c>
      <c r="H275" s="178"/>
      <c r="I275" s="191"/>
      <c r="J275" s="178"/>
      <c r="K275" s="178"/>
      <c r="L275" s="178"/>
      <c r="M275" s="178"/>
      <c r="N275" s="160" t="str">
        <f t="shared" si="23"/>
        <v/>
      </c>
      <c r="O275" s="21"/>
      <c r="P275" s="160" t="str">
        <f t="shared" si="24"/>
        <v/>
      </c>
      <c r="Q275" s="160">
        <f t="shared" ref="Q275:Q338" si="25">IF($I275=0%,H275,"")</f>
        <v>0</v>
      </c>
      <c r="R275" s="160" t="str">
        <f t="shared" ref="R275:R338" si="26">IF(OR($I275=8%,$I275=11%),$J275/$I275,"")</f>
        <v/>
      </c>
      <c r="S275" s="160" t="str">
        <f t="shared" ref="S275:S338" si="27">IF(OR($I275=15%,$I275=16%),$J275/$I275,"")</f>
        <v/>
      </c>
      <c r="T275" s="50" t="str">
        <f>IF($F275="","",IF(ISERROR(VLOOKUP(F275,PROVEEDORES!$D$8:$I$507,5,0)),1,VLOOKUP($F275,PROVEEDORES!$D$8:$I$507,5,0)))</f>
        <v/>
      </c>
    </row>
    <row r="276" spans="3:20" ht="17.45" customHeight="1" x14ac:dyDescent="0.25">
      <c r="C276" s="188"/>
      <c r="D276" s="189"/>
      <c r="E276" s="178"/>
      <c r="F276" s="178"/>
      <c r="G276" s="190">
        <f>DATOS!$E$13</f>
        <v>1</v>
      </c>
      <c r="H276" s="178"/>
      <c r="I276" s="191"/>
      <c r="J276" s="178"/>
      <c r="K276" s="178"/>
      <c r="L276" s="178"/>
      <c r="M276" s="178"/>
      <c r="N276" s="160" t="str">
        <f t="shared" si="23"/>
        <v/>
      </c>
      <c r="O276" s="21"/>
      <c r="P276" s="160" t="str">
        <f t="shared" si="24"/>
        <v/>
      </c>
      <c r="Q276" s="160">
        <f t="shared" si="25"/>
        <v>0</v>
      </c>
      <c r="R276" s="160" t="str">
        <f t="shared" si="26"/>
        <v/>
      </c>
      <c r="S276" s="160" t="str">
        <f t="shared" si="27"/>
        <v/>
      </c>
      <c r="T276" s="50" t="str">
        <f>IF($F276="","",IF(ISERROR(VLOOKUP(F276,PROVEEDORES!$D$8:$I$507,5,0)),1,VLOOKUP($F276,PROVEEDORES!$D$8:$I$507,5,0)))</f>
        <v/>
      </c>
    </row>
    <row r="277" spans="3:20" ht="17.45" customHeight="1" x14ac:dyDescent="0.25">
      <c r="C277" s="188"/>
      <c r="D277" s="189"/>
      <c r="E277" s="178"/>
      <c r="F277" s="178"/>
      <c r="G277" s="190">
        <f>DATOS!$E$13</f>
        <v>1</v>
      </c>
      <c r="H277" s="178"/>
      <c r="I277" s="191"/>
      <c r="J277" s="178"/>
      <c r="K277" s="178"/>
      <c r="L277" s="178"/>
      <c r="M277" s="178"/>
      <c r="N277" s="160" t="str">
        <f t="shared" si="23"/>
        <v/>
      </c>
      <c r="O277" s="21"/>
      <c r="P277" s="160" t="str">
        <f t="shared" si="24"/>
        <v/>
      </c>
      <c r="Q277" s="160">
        <f t="shared" si="25"/>
        <v>0</v>
      </c>
      <c r="R277" s="160" t="str">
        <f t="shared" si="26"/>
        <v/>
      </c>
      <c r="S277" s="160" t="str">
        <f t="shared" si="27"/>
        <v/>
      </c>
      <c r="T277" s="50" t="str">
        <f>IF($F277="","",IF(ISERROR(VLOOKUP(F277,PROVEEDORES!$D$8:$I$507,5,0)),1,VLOOKUP($F277,PROVEEDORES!$D$8:$I$507,5,0)))</f>
        <v/>
      </c>
    </row>
    <row r="278" spans="3:20" ht="17.45" customHeight="1" x14ac:dyDescent="0.25">
      <c r="C278" s="188"/>
      <c r="D278" s="189"/>
      <c r="E278" s="178"/>
      <c r="F278" s="178"/>
      <c r="G278" s="190">
        <f>DATOS!$E$13</f>
        <v>1</v>
      </c>
      <c r="H278" s="178"/>
      <c r="I278" s="191"/>
      <c r="J278" s="178"/>
      <c r="K278" s="178"/>
      <c r="L278" s="178"/>
      <c r="M278" s="178"/>
      <c r="N278" s="160" t="str">
        <f t="shared" si="23"/>
        <v/>
      </c>
      <c r="O278" s="21"/>
      <c r="P278" s="160" t="str">
        <f t="shared" si="24"/>
        <v/>
      </c>
      <c r="Q278" s="160">
        <f t="shared" si="25"/>
        <v>0</v>
      </c>
      <c r="R278" s="160" t="str">
        <f t="shared" si="26"/>
        <v/>
      </c>
      <c r="S278" s="160" t="str">
        <f t="shared" si="27"/>
        <v/>
      </c>
      <c r="T278" s="50" t="str">
        <f>IF($F278="","",IF(ISERROR(VLOOKUP(F278,PROVEEDORES!$D$8:$I$507,5,0)),1,VLOOKUP($F278,PROVEEDORES!$D$8:$I$507,5,0)))</f>
        <v/>
      </c>
    </row>
    <row r="279" spans="3:20" ht="17.45" customHeight="1" x14ac:dyDescent="0.25">
      <c r="C279" s="188"/>
      <c r="D279" s="189"/>
      <c r="E279" s="178"/>
      <c r="F279" s="178"/>
      <c r="G279" s="190">
        <f>DATOS!$E$13</f>
        <v>1</v>
      </c>
      <c r="H279" s="178"/>
      <c r="I279" s="191"/>
      <c r="J279" s="178"/>
      <c r="K279" s="178"/>
      <c r="L279" s="178"/>
      <c r="M279" s="178"/>
      <c r="N279" s="160" t="str">
        <f t="shared" si="23"/>
        <v/>
      </c>
      <c r="O279" s="21"/>
      <c r="P279" s="160" t="str">
        <f t="shared" si="24"/>
        <v/>
      </c>
      <c r="Q279" s="160">
        <f t="shared" si="25"/>
        <v>0</v>
      </c>
      <c r="R279" s="160" t="str">
        <f t="shared" si="26"/>
        <v/>
      </c>
      <c r="S279" s="160" t="str">
        <f t="shared" si="27"/>
        <v/>
      </c>
      <c r="T279" s="50" t="str">
        <f>IF($F279="","",IF(ISERROR(VLOOKUP(F279,PROVEEDORES!$D$8:$I$507,5,0)),1,VLOOKUP($F279,PROVEEDORES!$D$8:$I$507,5,0)))</f>
        <v/>
      </c>
    </row>
    <row r="280" spans="3:20" ht="17.45" customHeight="1" x14ac:dyDescent="0.25">
      <c r="C280" s="188"/>
      <c r="D280" s="189"/>
      <c r="E280" s="178"/>
      <c r="F280" s="178"/>
      <c r="G280" s="190">
        <f>DATOS!$E$13</f>
        <v>1</v>
      </c>
      <c r="H280" s="178"/>
      <c r="I280" s="191"/>
      <c r="J280" s="178"/>
      <c r="K280" s="178"/>
      <c r="L280" s="178"/>
      <c r="M280" s="178"/>
      <c r="N280" s="160" t="str">
        <f t="shared" si="23"/>
        <v/>
      </c>
      <c r="O280" s="21"/>
      <c r="P280" s="160" t="str">
        <f t="shared" si="24"/>
        <v/>
      </c>
      <c r="Q280" s="160">
        <f t="shared" si="25"/>
        <v>0</v>
      </c>
      <c r="R280" s="160" t="str">
        <f t="shared" si="26"/>
        <v/>
      </c>
      <c r="S280" s="160" t="str">
        <f t="shared" si="27"/>
        <v/>
      </c>
      <c r="T280" s="50" t="str">
        <f>IF($F280="","",IF(ISERROR(VLOOKUP(F280,PROVEEDORES!$D$8:$I$507,5,0)),1,VLOOKUP($F280,PROVEEDORES!$D$8:$I$507,5,0)))</f>
        <v/>
      </c>
    </row>
    <row r="281" spans="3:20" ht="17.45" customHeight="1" x14ac:dyDescent="0.25">
      <c r="C281" s="188"/>
      <c r="D281" s="189"/>
      <c r="E281" s="178"/>
      <c r="F281" s="178"/>
      <c r="G281" s="190">
        <f>DATOS!$E$13</f>
        <v>1</v>
      </c>
      <c r="H281" s="178"/>
      <c r="I281" s="191"/>
      <c r="J281" s="178"/>
      <c r="K281" s="178"/>
      <c r="L281" s="178"/>
      <c r="M281" s="178"/>
      <c r="N281" s="160" t="str">
        <f t="shared" si="23"/>
        <v/>
      </c>
      <c r="O281" s="21"/>
      <c r="P281" s="160" t="str">
        <f t="shared" si="24"/>
        <v/>
      </c>
      <c r="Q281" s="160">
        <f t="shared" si="25"/>
        <v>0</v>
      </c>
      <c r="R281" s="160" t="str">
        <f t="shared" si="26"/>
        <v/>
      </c>
      <c r="S281" s="160" t="str">
        <f t="shared" si="27"/>
        <v/>
      </c>
      <c r="T281" s="50" t="str">
        <f>IF($F281="","",IF(ISERROR(VLOOKUP(F281,PROVEEDORES!$D$8:$I$507,5,0)),1,VLOOKUP($F281,PROVEEDORES!$D$8:$I$507,5,0)))</f>
        <v/>
      </c>
    </row>
    <row r="282" spans="3:20" ht="17.45" customHeight="1" x14ac:dyDescent="0.25">
      <c r="C282" s="188"/>
      <c r="D282" s="189"/>
      <c r="E282" s="178"/>
      <c r="F282" s="178"/>
      <c r="G282" s="190">
        <f>DATOS!$E$13</f>
        <v>1</v>
      </c>
      <c r="H282" s="178"/>
      <c r="I282" s="191"/>
      <c r="J282" s="178"/>
      <c r="K282" s="178"/>
      <c r="L282" s="178"/>
      <c r="M282" s="178"/>
      <c r="N282" s="160" t="str">
        <f t="shared" si="23"/>
        <v/>
      </c>
      <c r="O282" s="21"/>
      <c r="P282" s="160" t="str">
        <f t="shared" si="24"/>
        <v/>
      </c>
      <c r="Q282" s="160">
        <f t="shared" si="25"/>
        <v>0</v>
      </c>
      <c r="R282" s="160" t="str">
        <f t="shared" si="26"/>
        <v/>
      </c>
      <c r="S282" s="160" t="str">
        <f t="shared" si="27"/>
        <v/>
      </c>
      <c r="T282" s="50" t="str">
        <f>IF($F282="","",IF(ISERROR(VLOOKUP(F282,PROVEEDORES!$D$8:$I$507,5,0)),1,VLOOKUP($F282,PROVEEDORES!$D$8:$I$507,5,0)))</f>
        <v/>
      </c>
    </row>
    <row r="283" spans="3:20" ht="17.45" customHeight="1" x14ac:dyDescent="0.25">
      <c r="C283" s="188"/>
      <c r="D283" s="189"/>
      <c r="E283" s="178"/>
      <c r="F283" s="178"/>
      <c r="G283" s="190">
        <f>DATOS!$E$13</f>
        <v>1</v>
      </c>
      <c r="H283" s="178"/>
      <c r="I283" s="191"/>
      <c r="J283" s="178"/>
      <c r="K283" s="178"/>
      <c r="L283" s="178"/>
      <c r="M283" s="178"/>
      <c r="N283" s="160" t="str">
        <f t="shared" si="23"/>
        <v/>
      </c>
      <c r="O283" s="21"/>
      <c r="P283" s="160" t="str">
        <f t="shared" si="24"/>
        <v/>
      </c>
      <c r="Q283" s="160">
        <f t="shared" si="25"/>
        <v>0</v>
      </c>
      <c r="R283" s="160" t="str">
        <f t="shared" si="26"/>
        <v/>
      </c>
      <c r="S283" s="160" t="str">
        <f t="shared" si="27"/>
        <v/>
      </c>
      <c r="T283" s="50" t="str">
        <f>IF($F283="","",IF(ISERROR(VLOOKUP(F283,PROVEEDORES!$D$8:$I$507,5,0)),1,VLOOKUP($F283,PROVEEDORES!$D$8:$I$507,5,0)))</f>
        <v/>
      </c>
    </row>
    <row r="284" spans="3:20" ht="17.45" customHeight="1" x14ac:dyDescent="0.25">
      <c r="C284" s="188"/>
      <c r="D284" s="189"/>
      <c r="E284" s="178"/>
      <c r="F284" s="178"/>
      <c r="G284" s="190">
        <f>DATOS!$E$13</f>
        <v>1</v>
      </c>
      <c r="H284" s="178"/>
      <c r="I284" s="191"/>
      <c r="J284" s="178"/>
      <c r="K284" s="178"/>
      <c r="L284" s="178"/>
      <c r="M284" s="178"/>
      <c r="N284" s="160" t="str">
        <f t="shared" si="23"/>
        <v/>
      </c>
      <c r="O284" s="21"/>
      <c r="P284" s="160" t="str">
        <f t="shared" si="24"/>
        <v/>
      </c>
      <c r="Q284" s="160">
        <f t="shared" si="25"/>
        <v>0</v>
      </c>
      <c r="R284" s="160" t="str">
        <f t="shared" si="26"/>
        <v/>
      </c>
      <c r="S284" s="160" t="str">
        <f t="shared" si="27"/>
        <v/>
      </c>
      <c r="T284" s="50" t="str">
        <f>IF($F284="","",IF(ISERROR(VLOOKUP(F284,PROVEEDORES!$D$8:$I$507,5,0)),1,VLOOKUP($F284,PROVEEDORES!$D$8:$I$507,5,0)))</f>
        <v/>
      </c>
    </row>
    <row r="285" spans="3:20" ht="17.45" customHeight="1" x14ac:dyDescent="0.25">
      <c r="C285" s="188"/>
      <c r="D285" s="189"/>
      <c r="E285" s="178"/>
      <c r="F285" s="178"/>
      <c r="G285" s="190">
        <f>DATOS!$E$13</f>
        <v>1</v>
      </c>
      <c r="H285" s="178"/>
      <c r="I285" s="191"/>
      <c r="J285" s="178"/>
      <c r="K285" s="178"/>
      <c r="L285" s="178"/>
      <c r="M285" s="178"/>
      <c r="N285" s="160" t="str">
        <f t="shared" si="23"/>
        <v/>
      </c>
      <c r="O285" s="21"/>
      <c r="P285" s="160" t="str">
        <f t="shared" si="24"/>
        <v/>
      </c>
      <c r="Q285" s="160">
        <f t="shared" si="25"/>
        <v>0</v>
      </c>
      <c r="R285" s="160" t="str">
        <f t="shared" si="26"/>
        <v/>
      </c>
      <c r="S285" s="160" t="str">
        <f t="shared" si="27"/>
        <v/>
      </c>
      <c r="T285" s="50" t="str">
        <f>IF($F285="","",IF(ISERROR(VLOOKUP(F285,PROVEEDORES!$D$8:$I$507,5,0)),1,VLOOKUP($F285,PROVEEDORES!$D$8:$I$507,5,0)))</f>
        <v/>
      </c>
    </row>
    <row r="286" spans="3:20" ht="17.45" customHeight="1" x14ac:dyDescent="0.25">
      <c r="C286" s="188"/>
      <c r="D286" s="189"/>
      <c r="E286" s="178"/>
      <c r="F286" s="178"/>
      <c r="G286" s="190">
        <f>DATOS!$E$13</f>
        <v>1</v>
      </c>
      <c r="H286" s="178"/>
      <c r="I286" s="191"/>
      <c r="J286" s="178"/>
      <c r="K286" s="178"/>
      <c r="L286" s="178"/>
      <c r="M286" s="178"/>
      <c r="N286" s="160" t="str">
        <f t="shared" si="23"/>
        <v/>
      </c>
      <c r="O286" s="21"/>
      <c r="P286" s="160" t="str">
        <f t="shared" si="24"/>
        <v/>
      </c>
      <c r="Q286" s="160">
        <f t="shared" si="25"/>
        <v>0</v>
      </c>
      <c r="R286" s="160" t="str">
        <f t="shared" si="26"/>
        <v/>
      </c>
      <c r="S286" s="160" t="str">
        <f t="shared" si="27"/>
        <v/>
      </c>
      <c r="T286" s="50" t="str">
        <f>IF($F286="","",IF(ISERROR(VLOOKUP(F286,PROVEEDORES!$D$8:$I$507,5,0)),1,VLOOKUP($F286,PROVEEDORES!$D$8:$I$507,5,0)))</f>
        <v/>
      </c>
    </row>
    <row r="287" spans="3:20" ht="17.45" customHeight="1" x14ac:dyDescent="0.25">
      <c r="C287" s="188"/>
      <c r="D287" s="189"/>
      <c r="E287" s="178"/>
      <c r="F287" s="178"/>
      <c r="G287" s="190">
        <f>DATOS!$E$13</f>
        <v>1</v>
      </c>
      <c r="H287" s="178"/>
      <c r="I287" s="191"/>
      <c r="J287" s="178"/>
      <c r="K287" s="178"/>
      <c r="L287" s="178"/>
      <c r="M287" s="178"/>
      <c r="N287" s="160" t="str">
        <f t="shared" si="23"/>
        <v/>
      </c>
      <c r="O287" s="21"/>
      <c r="P287" s="160" t="str">
        <f t="shared" si="24"/>
        <v/>
      </c>
      <c r="Q287" s="160">
        <f t="shared" si="25"/>
        <v>0</v>
      </c>
      <c r="R287" s="160" t="str">
        <f t="shared" si="26"/>
        <v/>
      </c>
      <c r="S287" s="160" t="str">
        <f t="shared" si="27"/>
        <v/>
      </c>
      <c r="T287" s="50" t="str">
        <f>IF($F287="","",IF(ISERROR(VLOOKUP(F287,PROVEEDORES!$D$8:$I$507,5,0)),1,VLOOKUP($F287,PROVEEDORES!$D$8:$I$507,5,0)))</f>
        <v/>
      </c>
    </row>
    <row r="288" spans="3:20" ht="17.45" customHeight="1" x14ac:dyDescent="0.25">
      <c r="C288" s="188"/>
      <c r="D288" s="189"/>
      <c r="E288" s="178"/>
      <c r="F288" s="178"/>
      <c r="G288" s="190">
        <f>DATOS!$E$13</f>
        <v>1</v>
      </c>
      <c r="H288" s="178"/>
      <c r="I288" s="191"/>
      <c r="J288" s="178"/>
      <c r="K288" s="178"/>
      <c r="L288" s="178"/>
      <c r="M288" s="178"/>
      <c r="N288" s="160" t="str">
        <f t="shared" si="23"/>
        <v/>
      </c>
      <c r="O288" s="21"/>
      <c r="P288" s="160" t="str">
        <f t="shared" si="24"/>
        <v/>
      </c>
      <c r="Q288" s="160">
        <f t="shared" si="25"/>
        <v>0</v>
      </c>
      <c r="R288" s="160" t="str">
        <f t="shared" si="26"/>
        <v/>
      </c>
      <c r="S288" s="160" t="str">
        <f t="shared" si="27"/>
        <v/>
      </c>
      <c r="T288" s="50" t="str">
        <f>IF($F288="","",IF(ISERROR(VLOOKUP(F288,PROVEEDORES!$D$8:$I$507,5,0)),1,VLOOKUP($F288,PROVEEDORES!$D$8:$I$507,5,0)))</f>
        <v/>
      </c>
    </row>
    <row r="289" spans="3:20" ht="17.45" customHeight="1" x14ac:dyDescent="0.25">
      <c r="C289" s="188"/>
      <c r="D289" s="189"/>
      <c r="E289" s="178"/>
      <c r="F289" s="178"/>
      <c r="G289" s="190">
        <f>DATOS!$E$13</f>
        <v>1</v>
      </c>
      <c r="H289" s="178"/>
      <c r="I289" s="191"/>
      <c r="J289" s="178"/>
      <c r="K289" s="178"/>
      <c r="L289" s="178"/>
      <c r="M289" s="178"/>
      <c r="N289" s="160" t="str">
        <f t="shared" si="23"/>
        <v/>
      </c>
      <c r="O289" s="21"/>
      <c r="P289" s="160" t="str">
        <f t="shared" si="24"/>
        <v/>
      </c>
      <c r="Q289" s="160">
        <f t="shared" si="25"/>
        <v>0</v>
      </c>
      <c r="R289" s="160" t="str">
        <f t="shared" si="26"/>
        <v/>
      </c>
      <c r="S289" s="160" t="str">
        <f t="shared" si="27"/>
        <v/>
      </c>
      <c r="T289" s="50" t="str">
        <f>IF($F289="","",IF(ISERROR(VLOOKUP(F289,PROVEEDORES!$D$8:$I$507,5,0)),1,VLOOKUP($F289,PROVEEDORES!$D$8:$I$507,5,0)))</f>
        <v/>
      </c>
    </row>
    <row r="290" spans="3:20" ht="17.45" customHeight="1" x14ac:dyDescent="0.25">
      <c r="C290" s="188"/>
      <c r="D290" s="189"/>
      <c r="E290" s="178"/>
      <c r="F290" s="178"/>
      <c r="G290" s="190">
        <f>DATOS!$E$13</f>
        <v>1</v>
      </c>
      <c r="H290" s="178"/>
      <c r="I290" s="191"/>
      <c r="J290" s="178"/>
      <c r="K290" s="178"/>
      <c r="L290" s="178"/>
      <c r="M290" s="178"/>
      <c r="N290" s="160" t="str">
        <f t="shared" si="23"/>
        <v/>
      </c>
      <c r="O290" s="21"/>
      <c r="P290" s="160" t="str">
        <f t="shared" si="24"/>
        <v/>
      </c>
      <c r="Q290" s="160">
        <f t="shared" si="25"/>
        <v>0</v>
      </c>
      <c r="R290" s="160" t="str">
        <f t="shared" si="26"/>
        <v/>
      </c>
      <c r="S290" s="160" t="str">
        <f t="shared" si="27"/>
        <v/>
      </c>
      <c r="T290" s="50" t="str">
        <f>IF($F290="","",IF(ISERROR(VLOOKUP(F290,PROVEEDORES!$D$8:$I$507,5,0)),1,VLOOKUP($F290,PROVEEDORES!$D$8:$I$507,5,0)))</f>
        <v/>
      </c>
    </row>
    <row r="291" spans="3:20" ht="17.45" customHeight="1" x14ac:dyDescent="0.25">
      <c r="C291" s="188"/>
      <c r="D291" s="189"/>
      <c r="E291" s="178"/>
      <c r="F291" s="178"/>
      <c r="G291" s="190">
        <f>DATOS!$E$13</f>
        <v>1</v>
      </c>
      <c r="H291" s="178"/>
      <c r="I291" s="191"/>
      <c r="J291" s="178"/>
      <c r="K291" s="178"/>
      <c r="L291" s="178"/>
      <c r="M291" s="178"/>
      <c r="N291" s="160" t="str">
        <f t="shared" si="23"/>
        <v/>
      </c>
      <c r="O291" s="21"/>
      <c r="P291" s="160" t="str">
        <f t="shared" si="24"/>
        <v/>
      </c>
      <c r="Q291" s="160">
        <f t="shared" si="25"/>
        <v>0</v>
      </c>
      <c r="R291" s="160" t="str">
        <f t="shared" si="26"/>
        <v/>
      </c>
      <c r="S291" s="160" t="str">
        <f t="shared" si="27"/>
        <v/>
      </c>
      <c r="T291" s="50" t="str">
        <f>IF($F291="","",IF(ISERROR(VLOOKUP(F291,PROVEEDORES!$D$8:$I$507,5,0)),1,VLOOKUP($F291,PROVEEDORES!$D$8:$I$507,5,0)))</f>
        <v/>
      </c>
    </row>
    <row r="292" spans="3:20" ht="17.45" customHeight="1" x14ac:dyDescent="0.25">
      <c r="C292" s="188"/>
      <c r="D292" s="189"/>
      <c r="E292" s="178"/>
      <c r="F292" s="178"/>
      <c r="G292" s="190">
        <f>DATOS!$E$13</f>
        <v>1</v>
      </c>
      <c r="H292" s="178"/>
      <c r="I292" s="191"/>
      <c r="J292" s="178"/>
      <c r="K292" s="178"/>
      <c r="L292" s="178"/>
      <c r="M292" s="178"/>
      <c r="N292" s="160" t="str">
        <f t="shared" si="23"/>
        <v/>
      </c>
      <c r="O292" s="21"/>
      <c r="P292" s="160" t="str">
        <f t="shared" si="24"/>
        <v/>
      </c>
      <c r="Q292" s="160">
        <f t="shared" si="25"/>
        <v>0</v>
      </c>
      <c r="R292" s="160" t="str">
        <f t="shared" si="26"/>
        <v/>
      </c>
      <c r="S292" s="160" t="str">
        <f t="shared" si="27"/>
        <v/>
      </c>
      <c r="T292" s="50" t="str">
        <f>IF($F292="","",IF(ISERROR(VLOOKUP(F292,PROVEEDORES!$D$8:$I$507,5,0)),1,VLOOKUP($F292,PROVEEDORES!$D$8:$I$507,5,0)))</f>
        <v/>
      </c>
    </row>
    <row r="293" spans="3:20" ht="17.45" customHeight="1" x14ac:dyDescent="0.25">
      <c r="C293" s="188"/>
      <c r="D293" s="189"/>
      <c r="E293" s="178"/>
      <c r="F293" s="178"/>
      <c r="G293" s="190">
        <f>DATOS!$E$13</f>
        <v>1</v>
      </c>
      <c r="H293" s="178"/>
      <c r="I293" s="191"/>
      <c r="J293" s="178"/>
      <c r="K293" s="178"/>
      <c r="L293" s="178"/>
      <c r="M293" s="178"/>
      <c r="N293" s="160" t="str">
        <f t="shared" si="23"/>
        <v/>
      </c>
      <c r="O293" s="21"/>
      <c r="P293" s="160" t="str">
        <f t="shared" si="24"/>
        <v/>
      </c>
      <c r="Q293" s="160">
        <f t="shared" si="25"/>
        <v>0</v>
      </c>
      <c r="R293" s="160" t="str">
        <f t="shared" si="26"/>
        <v/>
      </c>
      <c r="S293" s="160" t="str">
        <f t="shared" si="27"/>
        <v/>
      </c>
      <c r="T293" s="50" t="str">
        <f>IF($F293="","",IF(ISERROR(VLOOKUP(F293,PROVEEDORES!$D$8:$I$507,5,0)),1,VLOOKUP($F293,PROVEEDORES!$D$8:$I$507,5,0)))</f>
        <v/>
      </c>
    </row>
    <row r="294" spans="3:20" ht="17.45" customHeight="1" x14ac:dyDescent="0.25">
      <c r="C294" s="188"/>
      <c r="D294" s="189"/>
      <c r="E294" s="178"/>
      <c r="F294" s="178"/>
      <c r="G294" s="190">
        <f>DATOS!$E$13</f>
        <v>1</v>
      </c>
      <c r="H294" s="178"/>
      <c r="I294" s="191"/>
      <c r="J294" s="178"/>
      <c r="K294" s="178"/>
      <c r="L294" s="178"/>
      <c r="M294" s="178"/>
      <c r="N294" s="160" t="str">
        <f t="shared" si="23"/>
        <v/>
      </c>
      <c r="O294" s="21"/>
      <c r="P294" s="160" t="str">
        <f t="shared" si="24"/>
        <v/>
      </c>
      <c r="Q294" s="160">
        <f t="shared" si="25"/>
        <v>0</v>
      </c>
      <c r="R294" s="160" t="str">
        <f t="shared" si="26"/>
        <v/>
      </c>
      <c r="S294" s="160" t="str">
        <f t="shared" si="27"/>
        <v/>
      </c>
      <c r="T294" s="50" t="str">
        <f>IF($F294="","",IF(ISERROR(VLOOKUP(F294,PROVEEDORES!$D$8:$I$507,5,0)),1,VLOOKUP($F294,PROVEEDORES!$D$8:$I$507,5,0)))</f>
        <v/>
      </c>
    </row>
    <row r="295" spans="3:20" ht="17.45" customHeight="1" x14ac:dyDescent="0.25">
      <c r="C295" s="188"/>
      <c r="D295" s="189"/>
      <c r="E295" s="178"/>
      <c r="F295" s="178"/>
      <c r="G295" s="190">
        <f>DATOS!$E$13</f>
        <v>1</v>
      </c>
      <c r="H295" s="178"/>
      <c r="I295" s="191"/>
      <c r="J295" s="178"/>
      <c r="K295" s="178"/>
      <c r="L295" s="178"/>
      <c r="M295" s="178"/>
      <c r="N295" s="160" t="str">
        <f t="shared" si="23"/>
        <v/>
      </c>
      <c r="O295" s="21"/>
      <c r="P295" s="160" t="str">
        <f t="shared" si="24"/>
        <v/>
      </c>
      <c r="Q295" s="160">
        <f t="shared" si="25"/>
        <v>0</v>
      </c>
      <c r="R295" s="160" t="str">
        <f t="shared" si="26"/>
        <v/>
      </c>
      <c r="S295" s="160" t="str">
        <f t="shared" si="27"/>
        <v/>
      </c>
      <c r="T295" s="50" t="str">
        <f>IF($F295="","",IF(ISERROR(VLOOKUP(F295,PROVEEDORES!$D$8:$I$507,5,0)),1,VLOOKUP($F295,PROVEEDORES!$D$8:$I$507,5,0)))</f>
        <v/>
      </c>
    </row>
    <row r="296" spans="3:20" ht="17.45" customHeight="1" x14ac:dyDescent="0.25">
      <c r="C296" s="188"/>
      <c r="D296" s="189"/>
      <c r="E296" s="178"/>
      <c r="F296" s="178"/>
      <c r="G296" s="190">
        <f>DATOS!$E$13</f>
        <v>1</v>
      </c>
      <c r="H296" s="178"/>
      <c r="I296" s="191"/>
      <c r="J296" s="178"/>
      <c r="K296" s="178"/>
      <c r="L296" s="178"/>
      <c r="M296" s="178"/>
      <c r="N296" s="160" t="str">
        <f t="shared" si="23"/>
        <v/>
      </c>
      <c r="O296" s="21"/>
      <c r="P296" s="160" t="str">
        <f t="shared" si="24"/>
        <v/>
      </c>
      <c r="Q296" s="160">
        <f t="shared" si="25"/>
        <v>0</v>
      </c>
      <c r="R296" s="160" t="str">
        <f t="shared" si="26"/>
        <v/>
      </c>
      <c r="S296" s="160" t="str">
        <f t="shared" si="27"/>
        <v/>
      </c>
      <c r="T296" s="50" t="str">
        <f>IF($F296="","",IF(ISERROR(VLOOKUP(F296,PROVEEDORES!$D$8:$I$507,5,0)),1,VLOOKUP($F296,PROVEEDORES!$D$8:$I$507,5,0)))</f>
        <v/>
      </c>
    </row>
    <row r="297" spans="3:20" ht="17.45" customHeight="1" x14ac:dyDescent="0.25">
      <c r="C297" s="188"/>
      <c r="D297" s="189"/>
      <c r="E297" s="178"/>
      <c r="F297" s="178"/>
      <c r="G297" s="190">
        <f>DATOS!$E$13</f>
        <v>1</v>
      </c>
      <c r="H297" s="178"/>
      <c r="I297" s="191"/>
      <c r="J297" s="178"/>
      <c r="K297" s="178"/>
      <c r="L297" s="178"/>
      <c r="M297" s="178"/>
      <c r="N297" s="160" t="str">
        <f t="shared" si="23"/>
        <v/>
      </c>
      <c r="O297" s="21"/>
      <c r="P297" s="160" t="str">
        <f t="shared" si="24"/>
        <v/>
      </c>
      <c r="Q297" s="160">
        <f t="shared" si="25"/>
        <v>0</v>
      </c>
      <c r="R297" s="160" t="str">
        <f t="shared" si="26"/>
        <v/>
      </c>
      <c r="S297" s="160" t="str">
        <f t="shared" si="27"/>
        <v/>
      </c>
      <c r="T297" s="50" t="str">
        <f>IF($F297="","",IF(ISERROR(VLOOKUP(F297,PROVEEDORES!$D$8:$I$507,5,0)),1,VLOOKUP($F297,PROVEEDORES!$D$8:$I$507,5,0)))</f>
        <v/>
      </c>
    </row>
    <row r="298" spans="3:20" ht="17.45" customHeight="1" x14ac:dyDescent="0.25">
      <c r="C298" s="188"/>
      <c r="D298" s="189"/>
      <c r="E298" s="178"/>
      <c r="F298" s="178"/>
      <c r="G298" s="190">
        <f>DATOS!$E$13</f>
        <v>1</v>
      </c>
      <c r="H298" s="178"/>
      <c r="I298" s="191"/>
      <c r="J298" s="178"/>
      <c r="K298" s="178"/>
      <c r="L298" s="178"/>
      <c r="M298" s="178"/>
      <c r="N298" s="160" t="str">
        <f t="shared" si="23"/>
        <v/>
      </c>
      <c r="O298" s="21"/>
      <c r="P298" s="160" t="str">
        <f t="shared" si="24"/>
        <v/>
      </c>
      <c r="Q298" s="160">
        <f t="shared" si="25"/>
        <v>0</v>
      </c>
      <c r="R298" s="160" t="str">
        <f t="shared" si="26"/>
        <v/>
      </c>
      <c r="S298" s="160" t="str">
        <f t="shared" si="27"/>
        <v/>
      </c>
      <c r="T298" s="50" t="str">
        <f>IF($F298="","",IF(ISERROR(VLOOKUP(F298,PROVEEDORES!$D$8:$I$507,5,0)),1,VLOOKUP($F298,PROVEEDORES!$D$8:$I$507,5,0)))</f>
        <v/>
      </c>
    </row>
    <row r="299" spans="3:20" ht="17.45" customHeight="1" x14ac:dyDescent="0.25">
      <c r="C299" s="188"/>
      <c r="D299" s="189"/>
      <c r="E299" s="178"/>
      <c r="F299" s="178"/>
      <c r="G299" s="190">
        <f>DATOS!$E$13</f>
        <v>1</v>
      </c>
      <c r="H299" s="178"/>
      <c r="I299" s="191"/>
      <c r="J299" s="178"/>
      <c r="K299" s="178"/>
      <c r="L299" s="178"/>
      <c r="M299" s="178"/>
      <c r="N299" s="160" t="str">
        <f t="shared" si="23"/>
        <v/>
      </c>
      <c r="O299" s="21"/>
      <c r="P299" s="160" t="str">
        <f t="shared" si="24"/>
        <v/>
      </c>
      <c r="Q299" s="160">
        <f t="shared" si="25"/>
        <v>0</v>
      </c>
      <c r="R299" s="160" t="str">
        <f t="shared" si="26"/>
        <v/>
      </c>
      <c r="S299" s="160" t="str">
        <f t="shared" si="27"/>
        <v/>
      </c>
      <c r="T299" s="50" t="str">
        <f>IF($F299="","",IF(ISERROR(VLOOKUP(F299,PROVEEDORES!$D$8:$I$507,5,0)),1,VLOOKUP($F299,PROVEEDORES!$D$8:$I$507,5,0)))</f>
        <v/>
      </c>
    </row>
    <row r="300" spans="3:20" ht="17.45" customHeight="1" x14ac:dyDescent="0.25">
      <c r="C300" s="188"/>
      <c r="D300" s="189"/>
      <c r="E300" s="178"/>
      <c r="F300" s="178"/>
      <c r="G300" s="190">
        <f>DATOS!$E$13</f>
        <v>1</v>
      </c>
      <c r="H300" s="178"/>
      <c r="I300" s="191"/>
      <c r="J300" s="178"/>
      <c r="K300" s="178"/>
      <c r="L300" s="178"/>
      <c r="M300" s="178"/>
      <c r="N300" s="160" t="str">
        <f t="shared" si="23"/>
        <v/>
      </c>
      <c r="O300" s="21"/>
      <c r="P300" s="160" t="str">
        <f t="shared" si="24"/>
        <v/>
      </c>
      <c r="Q300" s="160">
        <f t="shared" si="25"/>
        <v>0</v>
      </c>
      <c r="R300" s="160" t="str">
        <f t="shared" si="26"/>
        <v/>
      </c>
      <c r="S300" s="160" t="str">
        <f t="shared" si="27"/>
        <v/>
      </c>
      <c r="T300" s="50" t="str">
        <f>IF($F300="","",IF(ISERROR(VLOOKUP(F300,PROVEEDORES!$D$8:$I$507,5,0)),1,VLOOKUP($F300,PROVEEDORES!$D$8:$I$507,5,0)))</f>
        <v/>
      </c>
    </row>
    <row r="301" spans="3:20" ht="17.45" customHeight="1" x14ac:dyDescent="0.25">
      <c r="C301" s="188"/>
      <c r="D301" s="189"/>
      <c r="E301" s="178"/>
      <c r="F301" s="178"/>
      <c r="G301" s="190">
        <f>DATOS!$E$13</f>
        <v>1</v>
      </c>
      <c r="H301" s="178"/>
      <c r="I301" s="191"/>
      <c r="J301" s="178"/>
      <c r="K301" s="178"/>
      <c r="L301" s="178"/>
      <c r="M301" s="178"/>
      <c r="N301" s="160" t="str">
        <f t="shared" si="23"/>
        <v/>
      </c>
      <c r="O301" s="21"/>
      <c r="P301" s="160" t="str">
        <f t="shared" si="24"/>
        <v/>
      </c>
      <c r="Q301" s="160">
        <f t="shared" si="25"/>
        <v>0</v>
      </c>
      <c r="R301" s="160" t="str">
        <f t="shared" si="26"/>
        <v/>
      </c>
      <c r="S301" s="160" t="str">
        <f t="shared" si="27"/>
        <v/>
      </c>
      <c r="T301" s="50" t="str">
        <f>IF($F301="","",IF(ISERROR(VLOOKUP(F301,PROVEEDORES!$D$8:$I$507,5,0)),1,VLOOKUP($F301,PROVEEDORES!$D$8:$I$507,5,0)))</f>
        <v/>
      </c>
    </row>
    <row r="302" spans="3:20" ht="17.45" customHeight="1" x14ac:dyDescent="0.25">
      <c r="C302" s="188"/>
      <c r="D302" s="189"/>
      <c r="E302" s="178"/>
      <c r="F302" s="178"/>
      <c r="G302" s="190">
        <f>DATOS!$E$13</f>
        <v>1</v>
      </c>
      <c r="H302" s="178"/>
      <c r="I302" s="191"/>
      <c r="J302" s="178"/>
      <c r="K302" s="178"/>
      <c r="L302" s="178"/>
      <c r="M302" s="178"/>
      <c r="N302" s="160" t="str">
        <f t="shared" si="23"/>
        <v/>
      </c>
      <c r="O302" s="21"/>
      <c r="P302" s="160" t="str">
        <f t="shared" si="24"/>
        <v/>
      </c>
      <c r="Q302" s="160">
        <f t="shared" si="25"/>
        <v>0</v>
      </c>
      <c r="R302" s="160" t="str">
        <f t="shared" si="26"/>
        <v/>
      </c>
      <c r="S302" s="160" t="str">
        <f t="shared" si="27"/>
        <v/>
      </c>
      <c r="T302" s="50" t="str">
        <f>IF($F302="","",IF(ISERROR(VLOOKUP(F302,PROVEEDORES!$D$8:$I$507,5,0)),1,VLOOKUP($F302,PROVEEDORES!$D$8:$I$507,5,0)))</f>
        <v/>
      </c>
    </row>
    <row r="303" spans="3:20" ht="17.45" customHeight="1" x14ac:dyDescent="0.25">
      <c r="C303" s="188"/>
      <c r="D303" s="189"/>
      <c r="E303" s="178"/>
      <c r="F303" s="178"/>
      <c r="G303" s="190">
        <f>DATOS!$E$13</f>
        <v>1</v>
      </c>
      <c r="H303" s="178"/>
      <c r="I303" s="191"/>
      <c r="J303" s="178"/>
      <c r="K303" s="178"/>
      <c r="L303" s="178"/>
      <c r="M303" s="178"/>
      <c r="N303" s="160" t="str">
        <f t="shared" si="23"/>
        <v/>
      </c>
      <c r="O303" s="21"/>
      <c r="P303" s="160" t="str">
        <f t="shared" si="24"/>
        <v/>
      </c>
      <c r="Q303" s="160">
        <f t="shared" si="25"/>
        <v>0</v>
      </c>
      <c r="R303" s="160" t="str">
        <f t="shared" si="26"/>
        <v/>
      </c>
      <c r="S303" s="160" t="str">
        <f t="shared" si="27"/>
        <v/>
      </c>
      <c r="T303" s="50" t="str">
        <f>IF($F303="","",IF(ISERROR(VLOOKUP(F303,PROVEEDORES!$D$8:$I$507,5,0)),1,VLOOKUP($F303,PROVEEDORES!$D$8:$I$507,5,0)))</f>
        <v/>
      </c>
    </row>
    <row r="304" spans="3:20" ht="17.45" customHeight="1" x14ac:dyDescent="0.25">
      <c r="C304" s="188"/>
      <c r="D304" s="189"/>
      <c r="E304" s="178"/>
      <c r="F304" s="178"/>
      <c r="G304" s="190">
        <f>DATOS!$E$13</f>
        <v>1</v>
      </c>
      <c r="H304" s="178"/>
      <c r="I304" s="191"/>
      <c r="J304" s="178"/>
      <c r="K304" s="178"/>
      <c r="L304" s="178"/>
      <c r="M304" s="178"/>
      <c r="N304" s="160" t="str">
        <f t="shared" si="23"/>
        <v/>
      </c>
      <c r="O304" s="21"/>
      <c r="P304" s="160" t="str">
        <f t="shared" si="24"/>
        <v/>
      </c>
      <c r="Q304" s="160">
        <f t="shared" si="25"/>
        <v>0</v>
      </c>
      <c r="R304" s="160" t="str">
        <f t="shared" si="26"/>
        <v/>
      </c>
      <c r="S304" s="160" t="str">
        <f t="shared" si="27"/>
        <v/>
      </c>
      <c r="T304" s="50" t="str">
        <f>IF($F304="","",IF(ISERROR(VLOOKUP(F304,PROVEEDORES!$D$8:$I$507,5,0)),1,VLOOKUP($F304,PROVEEDORES!$D$8:$I$507,5,0)))</f>
        <v/>
      </c>
    </row>
    <row r="305" spans="3:20" ht="17.45" customHeight="1" x14ac:dyDescent="0.25">
      <c r="C305" s="188"/>
      <c r="D305" s="189"/>
      <c r="E305" s="178"/>
      <c r="F305" s="178"/>
      <c r="G305" s="190">
        <f>DATOS!$E$13</f>
        <v>1</v>
      </c>
      <c r="H305" s="178"/>
      <c r="I305" s="191"/>
      <c r="J305" s="178"/>
      <c r="K305" s="178"/>
      <c r="L305" s="178"/>
      <c r="M305" s="178"/>
      <c r="N305" s="160" t="str">
        <f t="shared" si="23"/>
        <v/>
      </c>
      <c r="O305" s="21"/>
      <c r="P305" s="160" t="str">
        <f t="shared" si="24"/>
        <v/>
      </c>
      <c r="Q305" s="160">
        <f t="shared" si="25"/>
        <v>0</v>
      </c>
      <c r="R305" s="160" t="str">
        <f t="shared" si="26"/>
        <v/>
      </c>
      <c r="S305" s="160" t="str">
        <f t="shared" si="27"/>
        <v/>
      </c>
      <c r="T305" s="50" t="str">
        <f>IF($F305="","",IF(ISERROR(VLOOKUP(F305,PROVEEDORES!$D$8:$I$507,5,0)),1,VLOOKUP($F305,PROVEEDORES!$D$8:$I$507,5,0)))</f>
        <v/>
      </c>
    </row>
    <row r="306" spans="3:20" ht="17.45" customHeight="1" x14ac:dyDescent="0.25">
      <c r="C306" s="188"/>
      <c r="D306" s="189"/>
      <c r="E306" s="178"/>
      <c r="F306" s="178"/>
      <c r="G306" s="190">
        <f>DATOS!$E$13</f>
        <v>1</v>
      </c>
      <c r="H306" s="178"/>
      <c r="I306" s="191"/>
      <c r="J306" s="178"/>
      <c r="K306" s="178"/>
      <c r="L306" s="178"/>
      <c r="M306" s="178"/>
      <c r="N306" s="160" t="str">
        <f t="shared" si="23"/>
        <v/>
      </c>
      <c r="O306" s="21"/>
      <c r="P306" s="160" t="str">
        <f t="shared" si="24"/>
        <v/>
      </c>
      <c r="Q306" s="160">
        <f t="shared" si="25"/>
        <v>0</v>
      </c>
      <c r="R306" s="160" t="str">
        <f t="shared" si="26"/>
        <v/>
      </c>
      <c r="S306" s="160" t="str">
        <f t="shared" si="27"/>
        <v/>
      </c>
      <c r="T306" s="50" t="str">
        <f>IF($F306="","",IF(ISERROR(VLOOKUP(F306,PROVEEDORES!$D$8:$I$507,5,0)),1,VLOOKUP($F306,PROVEEDORES!$D$8:$I$507,5,0)))</f>
        <v/>
      </c>
    </row>
    <row r="307" spans="3:20" ht="17.45" customHeight="1" x14ac:dyDescent="0.25">
      <c r="C307" s="188"/>
      <c r="D307" s="189"/>
      <c r="E307" s="178"/>
      <c r="F307" s="178"/>
      <c r="G307" s="190">
        <f>DATOS!$E$13</f>
        <v>1</v>
      </c>
      <c r="H307" s="178"/>
      <c r="I307" s="191"/>
      <c r="J307" s="178"/>
      <c r="K307" s="178"/>
      <c r="L307" s="178"/>
      <c r="M307" s="178"/>
      <c r="N307" s="160" t="str">
        <f t="shared" si="23"/>
        <v/>
      </c>
      <c r="O307" s="21"/>
      <c r="P307" s="160" t="str">
        <f t="shared" si="24"/>
        <v/>
      </c>
      <c r="Q307" s="160">
        <f t="shared" si="25"/>
        <v>0</v>
      </c>
      <c r="R307" s="160" t="str">
        <f t="shared" si="26"/>
        <v/>
      </c>
      <c r="S307" s="160" t="str">
        <f t="shared" si="27"/>
        <v/>
      </c>
      <c r="T307" s="50" t="str">
        <f>IF($F307="","",IF(ISERROR(VLOOKUP(F307,PROVEEDORES!$D$8:$I$507,5,0)),1,VLOOKUP($F307,PROVEEDORES!$D$8:$I$507,5,0)))</f>
        <v/>
      </c>
    </row>
    <row r="308" spans="3:20" ht="17.45" customHeight="1" x14ac:dyDescent="0.25">
      <c r="C308" s="188"/>
      <c r="D308" s="189"/>
      <c r="E308" s="178"/>
      <c r="F308" s="178"/>
      <c r="G308" s="190">
        <f>DATOS!$E$13</f>
        <v>1</v>
      </c>
      <c r="H308" s="178"/>
      <c r="I308" s="191"/>
      <c r="J308" s="178"/>
      <c r="K308" s="178"/>
      <c r="L308" s="178"/>
      <c r="M308" s="178"/>
      <c r="N308" s="160" t="str">
        <f t="shared" si="23"/>
        <v/>
      </c>
      <c r="O308" s="21"/>
      <c r="P308" s="160" t="str">
        <f t="shared" si="24"/>
        <v/>
      </c>
      <c r="Q308" s="160">
        <f t="shared" si="25"/>
        <v>0</v>
      </c>
      <c r="R308" s="160" t="str">
        <f t="shared" si="26"/>
        <v/>
      </c>
      <c r="S308" s="160" t="str">
        <f t="shared" si="27"/>
        <v/>
      </c>
      <c r="T308" s="50" t="str">
        <f>IF($F308="","",IF(ISERROR(VLOOKUP(F308,PROVEEDORES!$D$8:$I$507,5,0)),1,VLOOKUP($F308,PROVEEDORES!$D$8:$I$507,5,0)))</f>
        <v/>
      </c>
    </row>
    <row r="309" spans="3:20" ht="17.45" customHeight="1" x14ac:dyDescent="0.25">
      <c r="C309" s="188"/>
      <c r="D309" s="189"/>
      <c r="E309" s="178"/>
      <c r="F309" s="178"/>
      <c r="G309" s="190">
        <f>DATOS!$E$13</f>
        <v>1</v>
      </c>
      <c r="H309" s="178"/>
      <c r="I309" s="191"/>
      <c r="J309" s="178"/>
      <c r="K309" s="178"/>
      <c r="L309" s="178"/>
      <c r="M309" s="178"/>
      <c r="N309" s="160" t="str">
        <f t="shared" si="23"/>
        <v/>
      </c>
      <c r="O309" s="21"/>
      <c r="P309" s="160" t="str">
        <f t="shared" si="24"/>
        <v/>
      </c>
      <c r="Q309" s="160">
        <f t="shared" si="25"/>
        <v>0</v>
      </c>
      <c r="R309" s="160" t="str">
        <f t="shared" si="26"/>
        <v/>
      </c>
      <c r="S309" s="160" t="str">
        <f t="shared" si="27"/>
        <v/>
      </c>
      <c r="T309" s="50" t="str">
        <f>IF($F309="","",IF(ISERROR(VLOOKUP(F309,PROVEEDORES!$D$8:$I$507,5,0)),1,VLOOKUP($F309,PROVEEDORES!$D$8:$I$507,5,0)))</f>
        <v/>
      </c>
    </row>
    <row r="310" spans="3:20" ht="17.45" customHeight="1" x14ac:dyDescent="0.25">
      <c r="C310" s="188"/>
      <c r="D310" s="189"/>
      <c r="E310" s="178"/>
      <c r="F310" s="178"/>
      <c r="G310" s="190">
        <f>DATOS!$E$13</f>
        <v>1</v>
      </c>
      <c r="H310" s="178"/>
      <c r="I310" s="191"/>
      <c r="J310" s="178"/>
      <c r="K310" s="178"/>
      <c r="L310" s="178"/>
      <c r="M310" s="178"/>
      <c r="N310" s="160" t="str">
        <f t="shared" si="23"/>
        <v/>
      </c>
      <c r="O310" s="21"/>
      <c r="P310" s="160" t="str">
        <f t="shared" si="24"/>
        <v/>
      </c>
      <c r="Q310" s="160">
        <f t="shared" si="25"/>
        <v>0</v>
      </c>
      <c r="R310" s="160" t="str">
        <f t="shared" si="26"/>
        <v/>
      </c>
      <c r="S310" s="160" t="str">
        <f t="shared" si="27"/>
        <v/>
      </c>
      <c r="T310" s="50" t="str">
        <f>IF($F310="","",IF(ISERROR(VLOOKUP(F310,PROVEEDORES!$D$8:$I$507,5,0)),1,VLOOKUP($F310,PROVEEDORES!$D$8:$I$507,5,0)))</f>
        <v/>
      </c>
    </row>
    <row r="311" spans="3:20" ht="17.45" customHeight="1" x14ac:dyDescent="0.25">
      <c r="C311" s="188"/>
      <c r="D311" s="189"/>
      <c r="E311" s="178"/>
      <c r="F311" s="178"/>
      <c r="G311" s="190">
        <f>DATOS!$E$13</f>
        <v>1</v>
      </c>
      <c r="H311" s="178"/>
      <c r="I311" s="191"/>
      <c r="J311" s="178"/>
      <c r="K311" s="178"/>
      <c r="L311" s="178"/>
      <c r="M311" s="178"/>
      <c r="N311" s="160" t="str">
        <f t="shared" si="23"/>
        <v/>
      </c>
      <c r="O311" s="21"/>
      <c r="P311" s="160" t="str">
        <f t="shared" si="24"/>
        <v/>
      </c>
      <c r="Q311" s="160">
        <f t="shared" si="25"/>
        <v>0</v>
      </c>
      <c r="R311" s="160" t="str">
        <f t="shared" si="26"/>
        <v/>
      </c>
      <c r="S311" s="160" t="str">
        <f t="shared" si="27"/>
        <v/>
      </c>
      <c r="T311" s="50" t="str">
        <f>IF($F311="","",IF(ISERROR(VLOOKUP(F311,PROVEEDORES!$D$8:$I$507,5,0)),1,VLOOKUP($F311,PROVEEDORES!$D$8:$I$507,5,0)))</f>
        <v/>
      </c>
    </row>
    <row r="312" spans="3:20" ht="17.45" customHeight="1" x14ac:dyDescent="0.25">
      <c r="C312" s="188"/>
      <c r="D312" s="189"/>
      <c r="E312" s="178"/>
      <c r="F312" s="178"/>
      <c r="G312" s="190">
        <f>DATOS!$E$13</f>
        <v>1</v>
      </c>
      <c r="H312" s="178"/>
      <c r="I312" s="191"/>
      <c r="J312" s="178"/>
      <c r="K312" s="178"/>
      <c r="L312" s="178"/>
      <c r="M312" s="178"/>
      <c r="N312" s="160" t="str">
        <f t="shared" si="23"/>
        <v/>
      </c>
      <c r="O312" s="21"/>
      <c r="P312" s="160" t="str">
        <f t="shared" si="24"/>
        <v/>
      </c>
      <c r="Q312" s="160">
        <f t="shared" si="25"/>
        <v>0</v>
      </c>
      <c r="R312" s="160" t="str">
        <f t="shared" si="26"/>
        <v/>
      </c>
      <c r="S312" s="160" t="str">
        <f t="shared" si="27"/>
        <v/>
      </c>
      <c r="T312" s="50" t="str">
        <f>IF($F312="","",IF(ISERROR(VLOOKUP(F312,PROVEEDORES!$D$8:$I$507,5,0)),1,VLOOKUP($F312,PROVEEDORES!$D$8:$I$507,5,0)))</f>
        <v/>
      </c>
    </row>
    <row r="313" spans="3:20" ht="17.45" customHeight="1" x14ac:dyDescent="0.25">
      <c r="C313" s="188"/>
      <c r="D313" s="189"/>
      <c r="E313" s="178"/>
      <c r="F313" s="178"/>
      <c r="G313" s="190">
        <f>DATOS!$E$13</f>
        <v>1</v>
      </c>
      <c r="H313" s="178"/>
      <c r="I313" s="191"/>
      <c r="J313" s="178"/>
      <c r="K313" s="178"/>
      <c r="L313" s="178"/>
      <c r="M313" s="178"/>
      <c r="N313" s="160" t="str">
        <f t="shared" si="23"/>
        <v/>
      </c>
      <c r="O313" s="21"/>
      <c r="P313" s="160" t="str">
        <f t="shared" si="24"/>
        <v/>
      </c>
      <c r="Q313" s="160">
        <f t="shared" si="25"/>
        <v>0</v>
      </c>
      <c r="R313" s="160" t="str">
        <f t="shared" si="26"/>
        <v/>
      </c>
      <c r="S313" s="160" t="str">
        <f t="shared" si="27"/>
        <v/>
      </c>
      <c r="T313" s="50" t="str">
        <f>IF($F313="","",IF(ISERROR(VLOOKUP(F313,PROVEEDORES!$D$8:$I$507,5,0)),1,VLOOKUP($F313,PROVEEDORES!$D$8:$I$507,5,0)))</f>
        <v/>
      </c>
    </row>
    <row r="314" spans="3:20" ht="17.45" customHeight="1" x14ac:dyDescent="0.25">
      <c r="C314" s="188"/>
      <c r="D314" s="189"/>
      <c r="E314" s="178"/>
      <c r="F314" s="178"/>
      <c r="G314" s="190">
        <f>DATOS!$E$13</f>
        <v>1</v>
      </c>
      <c r="H314" s="178"/>
      <c r="I314" s="191"/>
      <c r="J314" s="178"/>
      <c r="K314" s="178"/>
      <c r="L314" s="178"/>
      <c r="M314" s="178"/>
      <c r="N314" s="160" t="str">
        <f t="shared" si="23"/>
        <v/>
      </c>
      <c r="O314" s="21"/>
      <c r="P314" s="160" t="str">
        <f t="shared" si="24"/>
        <v/>
      </c>
      <c r="Q314" s="160">
        <f t="shared" si="25"/>
        <v>0</v>
      </c>
      <c r="R314" s="160" t="str">
        <f t="shared" si="26"/>
        <v/>
      </c>
      <c r="S314" s="160" t="str">
        <f t="shared" si="27"/>
        <v/>
      </c>
      <c r="T314" s="50" t="str">
        <f>IF($F314="","",IF(ISERROR(VLOOKUP(F314,PROVEEDORES!$D$8:$I$507,5,0)),1,VLOOKUP($F314,PROVEEDORES!$D$8:$I$507,5,0)))</f>
        <v/>
      </c>
    </row>
    <row r="315" spans="3:20" ht="17.45" customHeight="1" x14ac:dyDescent="0.25">
      <c r="C315" s="188"/>
      <c r="D315" s="189"/>
      <c r="E315" s="178"/>
      <c r="F315" s="178"/>
      <c r="G315" s="190">
        <f>DATOS!$E$13</f>
        <v>1</v>
      </c>
      <c r="H315" s="178"/>
      <c r="I315" s="191"/>
      <c r="J315" s="178"/>
      <c r="K315" s="178"/>
      <c r="L315" s="178"/>
      <c r="M315" s="178"/>
      <c r="N315" s="160" t="str">
        <f t="shared" si="23"/>
        <v/>
      </c>
      <c r="O315" s="21"/>
      <c r="P315" s="160" t="str">
        <f t="shared" si="24"/>
        <v/>
      </c>
      <c r="Q315" s="160">
        <f t="shared" si="25"/>
        <v>0</v>
      </c>
      <c r="R315" s="160" t="str">
        <f t="shared" si="26"/>
        <v/>
      </c>
      <c r="S315" s="160" t="str">
        <f t="shared" si="27"/>
        <v/>
      </c>
      <c r="T315" s="50" t="str">
        <f>IF($F315="","",IF(ISERROR(VLOOKUP(F315,PROVEEDORES!$D$8:$I$507,5,0)),1,VLOOKUP($F315,PROVEEDORES!$D$8:$I$507,5,0)))</f>
        <v/>
      </c>
    </row>
    <row r="316" spans="3:20" ht="17.45" customHeight="1" x14ac:dyDescent="0.25">
      <c r="C316" s="188"/>
      <c r="D316" s="189"/>
      <c r="E316" s="178"/>
      <c r="F316" s="178"/>
      <c r="G316" s="190">
        <f>DATOS!$E$13</f>
        <v>1</v>
      </c>
      <c r="H316" s="178"/>
      <c r="I316" s="191"/>
      <c r="J316" s="178"/>
      <c r="K316" s="178"/>
      <c r="L316" s="178"/>
      <c r="M316" s="178"/>
      <c r="N316" s="160" t="str">
        <f t="shared" si="23"/>
        <v/>
      </c>
      <c r="O316" s="21"/>
      <c r="P316" s="160" t="str">
        <f t="shared" si="24"/>
        <v/>
      </c>
      <c r="Q316" s="160">
        <f t="shared" si="25"/>
        <v>0</v>
      </c>
      <c r="R316" s="160" t="str">
        <f t="shared" si="26"/>
        <v/>
      </c>
      <c r="S316" s="160" t="str">
        <f t="shared" si="27"/>
        <v/>
      </c>
      <c r="T316" s="50" t="str">
        <f>IF($F316="","",IF(ISERROR(VLOOKUP(F316,PROVEEDORES!$D$8:$I$507,5,0)),1,VLOOKUP($F316,PROVEEDORES!$D$8:$I$507,5,0)))</f>
        <v/>
      </c>
    </row>
    <row r="317" spans="3:20" ht="17.45" customHeight="1" x14ac:dyDescent="0.25">
      <c r="C317" s="188"/>
      <c r="D317" s="189"/>
      <c r="E317" s="178"/>
      <c r="F317" s="178"/>
      <c r="G317" s="190">
        <f>DATOS!$E$13</f>
        <v>1</v>
      </c>
      <c r="H317" s="178"/>
      <c r="I317" s="191"/>
      <c r="J317" s="178"/>
      <c r="K317" s="178"/>
      <c r="L317" s="178"/>
      <c r="M317" s="178"/>
      <c r="N317" s="160" t="str">
        <f t="shared" si="23"/>
        <v/>
      </c>
      <c r="O317" s="21"/>
      <c r="P317" s="160" t="str">
        <f t="shared" si="24"/>
        <v/>
      </c>
      <c r="Q317" s="160">
        <f t="shared" si="25"/>
        <v>0</v>
      </c>
      <c r="R317" s="160" t="str">
        <f t="shared" si="26"/>
        <v/>
      </c>
      <c r="S317" s="160" t="str">
        <f t="shared" si="27"/>
        <v/>
      </c>
      <c r="T317" s="50" t="str">
        <f>IF($F317="","",IF(ISERROR(VLOOKUP(F317,PROVEEDORES!$D$8:$I$507,5,0)),1,VLOOKUP($F317,PROVEEDORES!$D$8:$I$507,5,0)))</f>
        <v/>
      </c>
    </row>
    <row r="318" spans="3:20" ht="17.45" customHeight="1" x14ac:dyDescent="0.25">
      <c r="C318" s="188"/>
      <c r="D318" s="189"/>
      <c r="E318" s="178"/>
      <c r="F318" s="178"/>
      <c r="G318" s="190">
        <f>DATOS!$E$13</f>
        <v>1</v>
      </c>
      <c r="H318" s="178"/>
      <c r="I318" s="191"/>
      <c r="J318" s="178"/>
      <c r="K318" s="178"/>
      <c r="L318" s="178"/>
      <c r="M318" s="178"/>
      <c r="N318" s="160" t="str">
        <f t="shared" si="23"/>
        <v/>
      </c>
      <c r="O318" s="21"/>
      <c r="P318" s="160" t="str">
        <f t="shared" si="24"/>
        <v/>
      </c>
      <c r="Q318" s="160">
        <f t="shared" si="25"/>
        <v>0</v>
      </c>
      <c r="R318" s="160" t="str">
        <f t="shared" si="26"/>
        <v/>
      </c>
      <c r="S318" s="160" t="str">
        <f t="shared" si="27"/>
        <v/>
      </c>
      <c r="T318" s="50" t="str">
        <f>IF($F318="","",IF(ISERROR(VLOOKUP(F318,PROVEEDORES!$D$8:$I$507,5,0)),1,VLOOKUP($F318,PROVEEDORES!$D$8:$I$507,5,0)))</f>
        <v/>
      </c>
    </row>
    <row r="319" spans="3:20" ht="17.45" customHeight="1" x14ac:dyDescent="0.25">
      <c r="C319" s="188"/>
      <c r="D319" s="189"/>
      <c r="E319" s="178"/>
      <c r="F319" s="178"/>
      <c r="G319" s="190">
        <f>DATOS!$E$13</f>
        <v>1</v>
      </c>
      <c r="H319" s="178"/>
      <c r="I319" s="191"/>
      <c r="J319" s="178"/>
      <c r="K319" s="178"/>
      <c r="L319" s="178"/>
      <c r="M319" s="178"/>
      <c r="N319" s="160" t="str">
        <f t="shared" si="23"/>
        <v/>
      </c>
      <c r="O319" s="21"/>
      <c r="P319" s="160" t="str">
        <f t="shared" si="24"/>
        <v/>
      </c>
      <c r="Q319" s="160">
        <f t="shared" si="25"/>
        <v>0</v>
      </c>
      <c r="R319" s="160" t="str">
        <f t="shared" si="26"/>
        <v/>
      </c>
      <c r="S319" s="160" t="str">
        <f t="shared" si="27"/>
        <v/>
      </c>
      <c r="T319" s="50" t="str">
        <f>IF($F319="","",IF(ISERROR(VLOOKUP(F319,PROVEEDORES!$D$8:$I$507,5,0)),1,VLOOKUP($F319,PROVEEDORES!$D$8:$I$507,5,0)))</f>
        <v/>
      </c>
    </row>
    <row r="320" spans="3:20" ht="17.45" customHeight="1" x14ac:dyDescent="0.25">
      <c r="C320" s="188"/>
      <c r="D320" s="189"/>
      <c r="E320" s="178"/>
      <c r="F320" s="178"/>
      <c r="G320" s="190">
        <f>DATOS!$E$13</f>
        <v>1</v>
      </c>
      <c r="H320" s="178"/>
      <c r="I320" s="191"/>
      <c r="J320" s="178"/>
      <c r="K320" s="178"/>
      <c r="L320" s="178"/>
      <c r="M320" s="178"/>
      <c r="N320" s="160" t="str">
        <f t="shared" si="23"/>
        <v/>
      </c>
      <c r="O320" s="21"/>
      <c r="P320" s="160" t="str">
        <f t="shared" si="24"/>
        <v/>
      </c>
      <c r="Q320" s="160">
        <f t="shared" si="25"/>
        <v>0</v>
      </c>
      <c r="R320" s="160" t="str">
        <f t="shared" si="26"/>
        <v/>
      </c>
      <c r="S320" s="160" t="str">
        <f t="shared" si="27"/>
        <v/>
      </c>
      <c r="T320" s="50" t="str">
        <f>IF($F320="","",IF(ISERROR(VLOOKUP(F320,PROVEEDORES!$D$8:$I$507,5,0)),1,VLOOKUP($F320,PROVEEDORES!$D$8:$I$507,5,0)))</f>
        <v/>
      </c>
    </row>
    <row r="321" spans="3:20" ht="17.45" customHeight="1" x14ac:dyDescent="0.25">
      <c r="C321" s="188"/>
      <c r="D321" s="189"/>
      <c r="E321" s="178"/>
      <c r="F321" s="178"/>
      <c r="G321" s="190">
        <f>DATOS!$E$13</f>
        <v>1</v>
      </c>
      <c r="H321" s="178"/>
      <c r="I321" s="191"/>
      <c r="J321" s="178"/>
      <c r="K321" s="178"/>
      <c r="L321" s="178"/>
      <c r="M321" s="178"/>
      <c r="N321" s="160" t="str">
        <f t="shared" si="23"/>
        <v/>
      </c>
      <c r="O321" s="21"/>
      <c r="P321" s="160" t="str">
        <f t="shared" si="24"/>
        <v/>
      </c>
      <c r="Q321" s="160">
        <f t="shared" si="25"/>
        <v>0</v>
      </c>
      <c r="R321" s="160" t="str">
        <f t="shared" si="26"/>
        <v/>
      </c>
      <c r="S321" s="160" t="str">
        <f t="shared" si="27"/>
        <v/>
      </c>
      <c r="T321" s="50" t="str">
        <f>IF($F321="","",IF(ISERROR(VLOOKUP(F321,PROVEEDORES!$D$8:$I$507,5,0)),1,VLOOKUP($F321,PROVEEDORES!$D$8:$I$507,5,0)))</f>
        <v/>
      </c>
    </row>
    <row r="322" spans="3:20" ht="17.45" customHeight="1" x14ac:dyDescent="0.25">
      <c r="C322" s="188"/>
      <c r="D322" s="189"/>
      <c r="E322" s="178"/>
      <c r="F322" s="178"/>
      <c r="G322" s="190">
        <f>DATOS!$E$13</f>
        <v>1</v>
      </c>
      <c r="H322" s="178"/>
      <c r="I322" s="191"/>
      <c r="J322" s="178"/>
      <c r="K322" s="178"/>
      <c r="L322" s="178"/>
      <c r="M322" s="178"/>
      <c r="N322" s="160" t="str">
        <f t="shared" si="23"/>
        <v/>
      </c>
      <c r="O322" s="21"/>
      <c r="P322" s="160" t="str">
        <f t="shared" si="24"/>
        <v/>
      </c>
      <c r="Q322" s="160">
        <f t="shared" si="25"/>
        <v>0</v>
      </c>
      <c r="R322" s="160" t="str">
        <f t="shared" si="26"/>
        <v/>
      </c>
      <c r="S322" s="160" t="str">
        <f t="shared" si="27"/>
        <v/>
      </c>
      <c r="T322" s="50" t="str">
        <f>IF($F322="","",IF(ISERROR(VLOOKUP(F322,PROVEEDORES!$D$8:$I$507,5,0)),1,VLOOKUP($F322,PROVEEDORES!$D$8:$I$507,5,0)))</f>
        <v/>
      </c>
    </row>
    <row r="323" spans="3:20" ht="17.45" customHeight="1" x14ac:dyDescent="0.25">
      <c r="C323" s="188"/>
      <c r="D323" s="189"/>
      <c r="E323" s="178"/>
      <c r="F323" s="178"/>
      <c r="G323" s="190">
        <f>DATOS!$E$13</f>
        <v>1</v>
      </c>
      <c r="H323" s="178"/>
      <c r="I323" s="191"/>
      <c r="J323" s="178"/>
      <c r="K323" s="178"/>
      <c r="L323" s="178"/>
      <c r="M323" s="178"/>
      <c r="N323" s="160" t="str">
        <f t="shared" si="23"/>
        <v/>
      </c>
      <c r="O323" s="21"/>
      <c r="P323" s="160" t="str">
        <f t="shared" si="24"/>
        <v/>
      </c>
      <c r="Q323" s="160">
        <f t="shared" si="25"/>
        <v>0</v>
      </c>
      <c r="R323" s="160" t="str">
        <f t="shared" si="26"/>
        <v/>
      </c>
      <c r="S323" s="160" t="str">
        <f t="shared" si="27"/>
        <v/>
      </c>
      <c r="T323" s="50" t="str">
        <f>IF($F323="","",IF(ISERROR(VLOOKUP(F323,PROVEEDORES!$D$8:$I$507,5,0)),1,VLOOKUP($F323,PROVEEDORES!$D$8:$I$507,5,0)))</f>
        <v/>
      </c>
    </row>
    <row r="324" spans="3:20" ht="17.45" customHeight="1" x14ac:dyDescent="0.25">
      <c r="C324" s="188"/>
      <c r="D324" s="189"/>
      <c r="E324" s="178"/>
      <c r="F324" s="178"/>
      <c r="G324" s="190">
        <f>DATOS!$E$13</f>
        <v>1</v>
      </c>
      <c r="H324" s="178"/>
      <c r="I324" s="191"/>
      <c r="J324" s="178"/>
      <c r="K324" s="178"/>
      <c r="L324" s="178"/>
      <c r="M324" s="178"/>
      <c r="N324" s="160" t="str">
        <f t="shared" si="23"/>
        <v/>
      </c>
      <c r="O324" s="21"/>
      <c r="P324" s="160" t="str">
        <f t="shared" si="24"/>
        <v/>
      </c>
      <c r="Q324" s="160">
        <f t="shared" si="25"/>
        <v>0</v>
      </c>
      <c r="R324" s="160" t="str">
        <f t="shared" si="26"/>
        <v/>
      </c>
      <c r="S324" s="160" t="str">
        <f t="shared" si="27"/>
        <v/>
      </c>
      <c r="T324" s="50" t="str">
        <f>IF($F324="","",IF(ISERROR(VLOOKUP(F324,PROVEEDORES!$D$8:$I$507,5,0)),1,VLOOKUP($F324,PROVEEDORES!$D$8:$I$507,5,0)))</f>
        <v/>
      </c>
    </row>
    <row r="325" spans="3:20" ht="17.45" customHeight="1" x14ac:dyDescent="0.25">
      <c r="C325" s="188"/>
      <c r="D325" s="189"/>
      <c r="E325" s="178"/>
      <c r="F325" s="178"/>
      <c r="G325" s="190">
        <f>DATOS!$E$13</f>
        <v>1</v>
      </c>
      <c r="H325" s="178"/>
      <c r="I325" s="191"/>
      <c r="J325" s="178"/>
      <c r="K325" s="178"/>
      <c r="L325" s="178"/>
      <c r="M325" s="178"/>
      <c r="N325" s="160" t="str">
        <f t="shared" si="23"/>
        <v/>
      </c>
      <c r="O325" s="21"/>
      <c r="P325" s="160" t="str">
        <f t="shared" si="24"/>
        <v/>
      </c>
      <c r="Q325" s="160">
        <f t="shared" si="25"/>
        <v>0</v>
      </c>
      <c r="R325" s="160" t="str">
        <f t="shared" si="26"/>
        <v/>
      </c>
      <c r="S325" s="160" t="str">
        <f t="shared" si="27"/>
        <v/>
      </c>
      <c r="T325" s="50" t="str">
        <f>IF($F325="","",IF(ISERROR(VLOOKUP(F325,PROVEEDORES!$D$8:$I$507,5,0)),1,VLOOKUP($F325,PROVEEDORES!$D$8:$I$507,5,0)))</f>
        <v/>
      </c>
    </row>
    <row r="326" spans="3:20" ht="17.45" customHeight="1" x14ac:dyDescent="0.25">
      <c r="C326" s="188"/>
      <c r="D326" s="189"/>
      <c r="E326" s="178"/>
      <c r="F326" s="178"/>
      <c r="G326" s="190">
        <f>DATOS!$E$13</f>
        <v>1</v>
      </c>
      <c r="H326" s="178"/>
      <c r="I326" s="191"/>
      <c r="J326" s="178"/>
      <c r="K326" s="178"/>
      <c r="L326" s="178"/>
      <c r="M326" s="178"/>
      <c r="N326" s="160" t="str">
        <f t="shared" si="23"/>
        <v/>
      </c>
      <c r="O326" s="21"/>
      <c r="P326" s="160" t="str">
        <f t="shared" si="24"/>
        <v/>
      </c>
      <c r="Q326" s="160">
        <f t="shared" si="25"/>
        <v>0</v>
      </c>
      <c r="R326" s="160" t="str">
        <f t="shared" si="26"/>
        <v/>
      </c>
      <c r="S326" s="160" t="str">
        <f t="shared" si="27"/>
        <v/>
      </c>
      <c r="T326" s="50" t="str">
        <f>IF($F326="","",IF(ISERROR(VLOOKUP(F326,PROVEEDORES!$D$8:$I$507,5,0)),1,VLOOKUP($F326,PROVEEDORES!$D$8:$I$507,5,0)))</f>
        <v/>
      </c>
    </row>
    <row r="327" spans="3:20" ht="17.45" customHeight="1" x14ac:dyDescent="0.25">
      <c r="C327" s="188"/>
      <c r="D327" s="189"/>
      <c r="E327" s="178"/>
      <c r="F327" s="178"/>
      <c r="G327" s="190">
        <f>DATOS!$E$13</f>
        <v>1</v>
      </c>
      <c r="H327" s="178"/>
      <c r="I327" s="191"/>
      <c r="J327" s="178"/>
      <c r="K327" s="178"/>
      <c r="L327" s="178"/>
      <c r="M327" s="178"/>
      <c r="N327" s="160" t="str">
        <f t="shared" si="23"/>
        <v/>
      </c>
      <c r="O327" s="21"/>
      <c r="P327" s="160" t="str">
        <f t="shared" si="24"/>
        <v/>
      </c>
      <c r="Q327" s="160">
        <f t="shared" si="25"/>
        <v>0</v>
      </c>
      <c r="R327" s="160" t="str">
        <f t="shared" si="26"/>
        <v/>
      </c>
      <c r="S327" s="160" t="str">
        <f t="shared" si="27"/>
        <v/>
      </c>
      <c r="T327" s="50" t="str">
        <f>IF($F327="","",IF(ISERROR(VLOOKUP(F327,PROVEEDORES!$D$8:$I$507,5,0)),1,VLOOKUP($F327,PROVEEDORES!$D$8:$I$507,5,0)))</f>
        <v/>
      </c>
    </row>
    <row r="328" spans="3:20" ht="17.45" customHeight="1" x14ac:dyDescent="0.25">
      <c r="C328" s="188"/>
      <c r="D328" s="189"/>
      <c r="E328" s="178"/>
      <c r="F328" s="178"/>
      <c r="G328" s="190">
        <f>DATOS!$E$13</f>
        <v>1</v>
      </c>
      <c r="H328" s="178"/>
      <c r="I328" s="191"/>
      <c r="J328" s="178"/>
      <c r="K328" s="178"/>
      <c r="L328" s="178"/>
      <c r="M328" s="178"/>
      <c r="N328" s="160" t="str">
        <f t="shared" si="23"/>
        <v/>
      </c>
      <c r="O328" s="21"/>
      <c r="P328" s="160" t="str">
        <f t="shared" si="24"/>
        <v/>
      </c>
      <c r="Q328" s="160">
        <f t="shared" si="25"/>
        <v>0</v>
      </c>
      <c r="R328" s="160" t="str">
        <f t="shared" si="26"/>
        <v/>
      </c>
      <c r="S328" s="160" t="str">
        <f t="shared" si="27"/>
        <v/>
      </c>
      <c r="T328" s="50" t="str">
        <f>IF($F328="","",IF(ISERROR(VLOOKUP(F328,PROVEEDORES!$D$8:$I$507,5,0)),1,VLOOKUP($F328,PROVEEDORES!$D$8:$I$507,5,0)))</f>
        <v/>
      </c>
    </row>
    <row r="329" spans="3:20" ht="17.45" customHeight="1" x14ac:dyDescent="0.25">
      <c r="C329" s="188"/>
      <c r="D329" s="189"/>
      <c r="E329" s="178"/>
      <c r="F329" s="178"/>
      <c r="G329" s="190">
        <f>DATOS!$E$13</f>
        <v>1</v>
      </c>
      <c r="H329" s="178"/>
      <c r="I329" s="191"/>
      <c r="J329" s="178"/>
      <c r="K329" s="178"/>
      <c r="L329" s="178"/>
      <c r="M329" s="178"/>
      <c r="N329" s="160" t="str">
        <f t="shared" si="23"/>
        <v/>
      </c>
      <c r="O329" s="21"/>
      <c r="P329" s="160" t="str">
        <f t="shared" si="24"/>
        <v/>
      </c>
      <c r="Q329" s="160">
        <f t="shared" si="25"/>
        <v>0</v>
      </c>
      <c r="R329" s="160" t="str">
        <f t="shared" si="26"/>
        <v/>
      </c>
      <c r="S329" s="160" t="str">
        <f t="shared" si="27"/>
        <v/>
      </c>
      <c r="T329" s="50" t="str">
        <f>IF($F329="","",IF(ISERROR(VLOOKUP(F329,PROVEEDORES!$D$8:$I$507,5,0)),1,VLOOKUP($F329,PROVEEDORES!$D$8:$I$507,5,0)))</f>
        <v/>
      </c>
    </row>
    <row r="330" spans="3:20" ht="17.45" customHeight="1" x14ac:dyDescent="0.25">
      <c r="C330" s="188"/>
      <c r="D330" s="189"/>
      <c r="E330" s="178"/>
      <c r="F330" s="178"/>
      <c r="G330" s="190">
        <f>DATOS!$E$13</f>
        <v>1</v>
      </c>
      <c r="H330" s="178"/>
      <c r="I330" s="191"/>
      <c r="J330" s="178"/>
      <c r="K330" s="178"/>
      <c r="L330" s="178"/>
      <c r="M330" s="178"/>
      <c r="N330" s="160" t="str">
        <f t="shared" si="23"/>
        <v/>
      </c>
      <c r="O330" s="21"/>
      <c r="P330" s="160" t="str">
        <f t="shared" si="24"/>
        <v/>
      </c>
      <c r="Q330" s="160">
        <f t="shared" si="25"/>
        <v>0</v>
      </c>
      <c r="R330" s="160" t="str">
        <f t="shared" si="26"/>
        <v/>
      </c>
      <c r="S330" s="160" t="str">
        <f t="shared" si="27"/>
        <v/>
      </c>
      <c r="T330" s="50" t="str">
        <f>IF($F330="","",IF(ISERROR(VLOOKUP(F330,PROVEEDORES!$D$8:$I$507,5,0)),1,VLOOKUP($F330,PROVEEDORES!$D$8:$I$507,5,0)))</f>
        <v/>
      </c>
    </row>
    <row r="331" spans="3:20" ht="17.45" customHeight="1" x14ac:dyDescent="0.25">
      <c r="C331" s="188"/>
      <c r="D331" s="189"/>
      <c r="E331" s="178"/>
      <c r="F331" s="178"/>
      <c r="G331" s="190">
        <f>DATOS!$E$13</f>
        <v>1</v>
      </c>
      <c r="H331" s="178"/>
      <c r="I331" s="191"/>
      <c r="J331" s="178"/>
      <c r="K331" s="178"/>
      <c r="L331" s="178"/>
      <c r="M331" s="178"/>
      <c r="N331" s="160" t="str">
        <f t="shared" si="23"/>
        <v/>
      </c>
      <c r="O331" s="21"/>
      <c r="P331" s="160" t="str">
        <f t="shared" si="24"/>
        <v/>
      </c>
      <c r="Q331" s="160">
        <f t="shared" si="25"/>
        <v>0</v>
      </c>
      <c r="R331" s="160" t="str">
        <f t="shared" si="26"/>
        <v/>
      </c>
      <c r="S331" s="160" t="str">
        <f t="shared" si="27"/>
        <v/>
      </c>
      <c r="T331" s="50" t="str">
        <f>IF($F331="","",IF(ISERROR(VLOOKUP(F331,PROVEEDORES!$D$8:$I$507,5,0)),1,VLOOKUP($F331,PROVEEDORES!$D$8:$I$507,5,0)))</f>
        <v/>
      </c>
    </row>
    <row r="332" spans="3:20" ht="17.45" customHeight="1" x14ac:dyDescent="0.25">
      <c r="C332" s="188"/>
      <c r="D332" s="189"/>
      <c r="E332" s="178"/>
      <c r="F332" s="178"/>
      <c r="G332" s="190">
        <f>DATOS!$E$13</f>
        <v>1</v>
      </c>
      <c r="H332" s="178"/>
      <c r="I332" s="191"/>
      <c r="J332" s="178"/>
      <c r="K332" s="178"/>
      <c r="L332" s="178"/>
      <c r="M332" s="178"/>
      <c r="N332" s="160" t="str">
        <f t="shared" si="23"/>
        <v/>
      </c>
      <c r="O332" s="21"/>
      <c r="P332" s="160" t="str">
        <f t="shared" si="24"/>
        <v/>
      </c>
      <c r="Q332" s="160">
        <f t="shared" si="25"/>
        <v>0</v>
      </c>
      <c r="R332" s="160" t="str">
        <f t="shared" si="26"/>
        <v/>
      </c>
      <c r="S332" s="160" t="str">
        <f t="shared" si="27"/>
        <v/>
      </c>
      <c r="T332" s="50" t="str">
        <f>IF($F332="","",IF(ISERROR(VLOOKUP(F332,PROVEEDORES!$D$8:$I$507,5,0)),1,VLOOKUP($F332,PROVEEDORES!$D$8:$I$507,5,0)))</f>
        <v/>
      </c>
    </row>
    <row r="333" spans="3:20" ht="17.45" customHeight="1" x14ac:dyDescent="0.25">
      <c r="C333" s="188"/>
      <c r="D333" s="189"/>
      <c r="E333" s="178"/>
      <c r="F333" s="178"/>
      <c r="G333" s="190">
        <f>DATOS!$E$13</f>
        <v>1</v>
      </c>
      <c r="H333" s="178"/>
      <c r="I333" s="191"/>
      <c r="J333" s="178"/>
      <c r="K333" s="178"/>
      <c r="L333" s="178"/>
      <c r="M333" s="178"/>
      <c r="N333" s="160" t="str">
        <f t="shared" si="23"/>
        <v/>
      </c>
      <c r="O333" s="21"/>
      <c r="P333" s="160" t="str">
        <f t="shared" si="24"/>
        <v/>
      </c>
      <c r="Q333" s="160">
        <f t="shared" si="25"/>
        <v>0</v>
      </c>
      <c r="R333" s="160" t="str">
        <f t="shared" si="26"/>
        <v/>
      </c>
      <c r="S333" s="160" t="str">
        <f t="shared" si="27"/>
        <v/>
      </c>
      <c r="T333" s="50" t="str">
        <f>IF($F333="","",IF(ISERROR(VLOOKUP(F333,PROVEEDORES!$D$8:$I$507,5,0)),1,VLOOKUP($F333,PROVEEDORES!$D$8:$I$507,5,0)))</f>
        <v/>
      </c>
    </row>
    <row r="334" spans="3:20" ht="17.45" customHeight="1" x14ac:dyDescent="0.25">
      <c r="C334" s="188"/>
      <c r="D334" s="189"/>
      <c r="E334" s="178"/>
      <c r="F334" s="178"/>
      <c r="G334" s="190">
        <f>DATOS!$E$13</f>
        <v>1</v>
      </c>
      <c r="H334" s="178"/>
      <c r="I334" s="191"/>
      <c r="J334" s="178"/>
      <c r="K334" s="178"/>
      <c r="L334" s="178"/>
      <c r="M334" s="178"/>
      <c r="N334" s="160" t="str">
        <f t="shared" si="23"/>
        <v/>
      </c>
      <c r="O334" s="21"/>
      <c r="P334" s="160" t="str">
        <f t="shared" si="24"/>
        <v/>
      </c>
      <c r="Q334" s="160">
        <f t="shared" si="25"/>
        <v>0</v>
      </c>
      <c r="R334" s="160" t="str">
        <f t="shared" si="26"/>
        <v/>
      </c>
      <c r="S334" s="160" t="str">
        <f t="shared" si="27"/>
        <v/>
      </c>
      <c r="T334" s="50" t="str">
        <f>IF($F334="","",IF(ISERROR(VLOOKUP(F334,PROVEEDORES!$D$8:$I$507,5,0)),1,VLOOKUP($F334,PROVEEDORES!$D$8:$I$507,5,0)))</f>
        <v/>
      </c>
    </row>
    <row r="335" spans="3:20" ht="17.45" customHeight="1" x14ac:dyDescent="0.25">
      <c r="C335" s="188"/>
      <c r="D335" s="189"/>
      <c r="E335" s="178"/>
      <c r="F335" s="178"/>
      <c r="G335" s="190">
        <f>DATOS!$E$13</f>
        <v>1</v>
      </c>
      <c r="H335" s="178"/>
      <c r="I335" s="191"/>
      <c r="J335" s="178"/>
      <c r="K335" s="178"/>
      <c r="L335" s="178"/>
      <c r="M335" s="178"/>
      <c r="N335" s="160" t="str">
        <f t="shared" si="23"/>
        <v/>
      </c>
      <c r="O335" s="21"/>
      <c r="P335" s="160" t="str">
        <f t="shared" si="24"/>
        <v/>
      </c>
      <c r="Q335" s="160">
        <f t="shared" si="25"/>
        <v>0</v>
      </c>
      <c r="R335" s="160" t="str">
        <f t="shared" si="26"/>
        <v/>
      </c>
      <c r="S335" s="160" t="str">
        <f t="shared" si="27"/>
        <v/>
      </c>
      <c r="T335" s="50" t="str">
        <f>IF($F335="","",IF(ISERROR(VLOOKUP(F335,PROVEEDORES!$D$8:$I$507,5,0)),1,VLOOKUP($F335,PROVEEDORES!$D$8:$I$507,5,0)))</f>
        <v/>
      </c>
    </row>
    <row r="336" spans="3:20" ht="17.45" customHeight="1" x14ac:dyDescent="0.25">
      <c r="C336" s="188"/>
      <c r="D336" s="189"/>
      <c r="E336" s="178"/>
      <c r="F336" s="178"/>
      <c r="G336" s="190">
        <f>DATOS!$E$13</f>
        <v>1</v>
      </c>
      <c r="H336" s="178"/>
      <c r="I336" s="191"/>
      <c r="J336" s="178"/>
      <c r="K336" s="178"/>
      <c r="L336" s="178"/>
      <c r="M336" s="178"/>
      <c r="N336" s="160" t="str">
        <f t="shared" si="23"/>
        <v/>
      </c>
      <c r="O336" s="21"/>
      <c r="P336" s="160" t="str">
        <f t="shared" si="24"/>
        <v/>
      </c>
      <c r="Q336" s="160">
        <f t="shared" si="25"/>
        <v>0</v>
      </c>
      <c r="R336" s="160" t="str">
        <f t="shared" si="26"/>
        <v/>
      </c>
      <c r="S336" s="160" t="str">
        <f t="shared" si="27"/>
        <v/>
      </c>
      <c r="T336" s="50" t="str">
        <f>IF($F336="","",IF(ISERROR(VLOOKUP(F336,PROVEEDORES!$D$8:$I$507,5,0)),1,VLOOKUP($F336,PROVEEDORES!$D$8:$I$507,5,0)))</f>
        <v/>
      </c>
    </row>
    <row r="337" spans="3:20" ht="17.45" customHeight="1" x14ac:dyDescent="0.25">
      <c r="C337" s="188"/>
      <c r="D337" s="189"/>
      <c r="E337" s="178"/>
      <c r="F337" s="178"/>
      <c r="G337" s="190">
        <f>DATOS!$E$13</f>
        <v>1</v>
      </c>
      <c r="H337" s="178"/>
      <c r="I337" s="191"/>
      <c r="J337" s="178"/>
      <c r="K337" s="178"/>
      <c r="L337" s="178"/>
      <c r="M337" s="178"/>
      <c r="N337" s="160" t="str">
        <f t="shared" si="23"/>
        <v/>
      </c>
      <c r="O337" s="21"/>
      <c r="P337" s="160" t="str">
        <f t="shared" si="24"/>
        <v/>
      </c>
      <c r="Q337" s="160">
        <f t="shared" si="25"/>
        <v>0</v>
      </c>
      <c r="R337" s="160" t="str">
        <f t="shared" si="26"/>
        <v/>
      </c>
      <c r="S337" s="160" t="str">
        <f t="shared" si="27"/>
        <v/>
      </c>
      <c r="T337" s="50" t="str">
        <f>IF($F337="","",IF(ISERROR(VLOOKUP(F337,PROVEEDORES!$D$8:$I$507,5,0)),1,VLOOKUP($F337,PROVEEDORES!$D$8:$I$507,5,0)))</f>
        <v/>
      </c>
    </row>
    <row r="338" spans="3:20" ht="17.45" customHeight="1" x14ac:dyDescent="0.25">
      <c r="C338" s="188"/>
      <c r="D338" s="189"/>
      <c r="E338" s="178"/>
      <c r="F338" s="178"/>
      <c r="G338" s="190">
        <f>DATOS!$E$13</f>
        <v>1</v>
      </c>
      <c r="H338" s="178"/>
      <c r="I338" s="191"/>
      <c r="J338" s="178"/>
      <c r="K338" s="178"/>
      <c r="L338" s="178"/>
      <c r="M338" s="178"/>
      <c r="N338" s="160" t="str">
        <f t="shared" ref="N338:N401" si="28">IF(H338&amp;J338&amp;K338&amp;L338&amp;M338="","",H338+J338+K338-L338-M338)</f>
        <v/>
      </c>
      <c r="O338" s="21"/>
      <c r="P338" s="160" t="str">
        <f t="shared" ref="P338:P401" si="29">IF($I338="E",H338,"")</f>
        <v/>
      </c>
      <c r="Q338" s="160">
        <f t="shared" si="25"/>
        <v>0</v>
      </c>
      <c r="R338" s="160" t="str">
        <f t="shared" si="26"/>
        <v/>
      </c>
      <c r="S338" s="160" t="str">
        <f t="shared" si="27"/>
        <v/>
      </c>
      <c r="T338" s="50" t="str">
        <f>IF($F338="","",IF(ISERROR(VLOOKUP(F338,PROVEEDORES!$D$8:$I$507,5,0)),1,VLOOKUP($F338,PROVEEDORES!$D$8:$I$507,5,0)))</f>
        <v/>
      </c>
    </row>
    <row r="339" spans="3:20" ht="17.45" customHeight="1" x14ac:dyDescent="0.25">
      <c r="C339" s="188"/>
      <c r="D339" s="189"/>
      <c r="E339" s="178"/>
      <c r="F339" s="178"/>
      <c r="G339" s="190">
        <f>DATOS!$E$13</f>
        <v>1</v>
      </c>
      <c r="H339" s="178"/>
      <c r="I339" s="191"/>
      <c r="J339" s="178"/>
      <c r="K339" s="178"/>
      <c r="L339" s="178"/>
      <c r="M339" s="178"/>
      <c r="N339" s="160" t="str">
        <f t="shared" si="28"/>
        <v/>
      </c>
      <c r="O339" s="21"/>
      <c r="P339" s="160" t="str">
        <f t="shared" si="29"/>
        <v/>
      </c>
      <c r="Q339" s="160">
        <f t="shared" ref="Q339:Q402" si="30">IF($I339=0%,H339,"")</f>
        <v>0</v>
      </c>
      <c r="R339" s="160" t="str">
        <f t="shared" ref="R339:R402" si="31">IF(OR($I339=8%,$I339=11%),$J339/$I339,"")</f>
        <v/>
      </c>
      <c r="S339" s="160" t="str">
        <f t="shared" ref="S339:S402" si="32">IF(OR($I339=15%,$I339=16%),$J339/$I339,"")</f>
        <v/>
      </c>
      <c r="T339" s="50" t="str">
        <f>IF($F339="","",IF(ISERROR(VLOOKUP(F339,PROVEEDORES!$D$8:$I$507,5,0)),1,VLOOKUP($F339,PROVEEDORES!$D$8:$I$507,5,0)))</f>
        <v/>
      </c>
    </row>
    <row r="340" spans="3:20" ht="17.45" customHeight="1" x14ac:dyDescent="0.25">
      <c r="C340" s="188"/>
      <c r="D340" s="189"/>
      <c r="E340" s="178"/>
      <c r="F340" s="178"/>
      <c r="G340" s="190">
        <f>DATOS!$E$13</f>
        <v>1</v>
      </c>
      <c r="H340" s="178"/>
      <c r="I340" s="191"/>
      <c r="J340" s="178"/>
      <c r="K340" s="178"/>
      <c r="L340" s="178"/>
      <c r="M340" s="178"/>
      <c r="N340" s="160" t="str">
        <f t="shared" si="28"/>
        <v/>
      </c>
      <c r="O340" s="21"/>
      <c r="P340" s="160" t="str">
        <f t="shared" si="29"/>
        <v/>
      </c>
      <c r="Q340" s="160">
        <f t="shared" si="30"/>
        <v>0</v>
      </c>
      <c r="R340" s="160" t="str">
        <f t="shared" si="31"/>
        <v/>
      </c>
      <c r="S340" s="160" t="str">
        <f t="shared" si="32"/>
        <v/>
      </c>
      <c r="T340" s="50" t="str">
        <f>IF($F340="","",IF(ISERROR(VLOOKUP(F340,PROVEEDORES!$D$8:$I$507,5,0)),1,VLOOKUP($F340,PROVEEDORES!$D$8:$I$507,5,0)))</f>
        <v/>
      </c>
    </row>
    <row r="341" spans="3:20" ht="17.45" customHeight="1" x14ac:dyDescent="0.25">
      <c r="C341" s="188"/>
      <c r="D341" s="189"/>
      <c r="E341" s="178"/>
      <c r="F341" s="178"/>
      <c r="G341" s="190">
        <f>DATOS!$E$13</f>
        <v>1</v>
      </c>
      <c r="H341" s="178"/>
      <c r="I341" s="191"/>
      <c r="J341" s="178"/>
      <c r="K341" s="178"/>
      <c r="L341" s="178"/>
      <c r="M341" s="178"/>
      <c r="N341" s="160" t="str">
        <f t="shared" si="28"/>
        <v/>
      </c>
      <c r="O341" s="21"/>
      <c r="P341" s="160" t="str">
        <f t="shared" si="29"/>
        <v/>
      </c>
      <c r="Q341" s="160">
        <f t="shared" si="30"/>
        <v>0</v>
      </c>
      <c r="R341" s="160" t="str">
        <f t="shared" si="31"/>
        <v/>
      </c>
      <c r="S341" s="160" t="str">
        <f t="shared" si="32"/>
        <v/>
      </c>
      <c r="T341" s="50" t="str">
        <f>IF($F341="","",IF(ISERROR(VLOOKUP(F341,PROVEEDORES!$D$8:$I$507,5,0)),1,VLOOKUP($F341,PROVEEDORES!$D$8:$I$507,5,0)))</f>
        <v/>
      </c>
    </row>
    <row r="342" spans="3:20" ht="17.45" customHeight="1" x14ac:dyDescent="0.25">
      <c r="C342" s="188"/>
      <c r="D342" s="189"/>
      <c r="E342" s="178"/>
      <c r="F342" s="178"/>
      <c r="G342" s="190">
        <f>DATOS!$E$13</f>
        <v>1</v>
      </c>
      <c r="H342" s="178"/>
      <c r="I342" s="191"/>
      <c r="J342" s="178"/>
      <c r="K342" s="178"/>
      <c r="L342" s="178"/>
      <c r="M342" s="178"/>
      <c r="N342" s="160" t="str">
        <f t="shared" si="28"/>
        <v/>
      </c>
      <c r="O342" s="21"/>
      <c r="P342" s="160" t="str">
        <f t="shared" si="29"/>
        <v/>
      </c>
      <c r="Q342" s="160">
        <f t="shared" si="30"/>
        <v>0</v>
      </c>
      <c r="R342" s="160" t="str">
        <f t="shared" si="31"/>
        <v/>
      </c>
      <c r="S342" s="160" t="str">
        <f t="shared" si="32"/>
        <v/>
      </c>
      <c r="T342" s="50" t="str">
        <f>IF($F342="","",IF(ISERROR(VLOOKUP(F342,PROVEEDORES!$D$8:$I$507,5,0)),1,VLOOKUP($F342,PROVEEDORES!$D$8:$I$507,5,0)))</f>
        <v/>
      </c>
    </row>
    <row r="343" spans="3:20" ht="17.45" customHeight="1" x14ac:dyDescent="0.25">
      <c r="C343" s="188"/>
      <c r="D343" s="189"/>
      <c r="E343" s="178"/>
      <c r="F343" s="178"/>
      <c r="G343" s="190">
        <f>DATOS!$E$13</f>
        <v>1</v>
      </c>
      <c r="H343" s="178"/>
      <c r="I343" s="191"/>
      <c r="J343" s="178"/>
      <c r="K343" s="178"/>
      <c r="L343" s="178"/>
      <c r="M343" s="178"/>
      <c r="N343" s="160" t="str">
        <f t="shared" si="28"/>
        <v/>
      </c>
      <c r="O343" s="21"/>
      <c r="P343" s="160" t="str">
        <f t="shared" si="29"/>
        <v/>
      </c>
      <c r="Q343" s="160">
        <f t="shared" si="30"/>
        <v>0</v>
      </c>
      <c r="R343" s="160" t="str">
        <f t="shared" si="31"/>
        <v/>
      </c>
      <c r="S343" s="160" t="str">
        <f t="shared" si="32"/>
        <v/>
      </c>
      <c r="T343" s="50" t="str">
        <f>IF($F343="","",IF(ISERROR(VLOOKUP(F343,PROVEEDORES!$D$8:$I$507,5,0)),1,VLOOKUP($F343,PROVEEDORES!$D$8:$I$507,5,0)))</f>
        <v/>
      </c>
    </row>
    <row r="344" spans="3:20" ht="17.45" customHeight="1" x14ac:dyDescent="0.25">
      <c r="C344" s="188"/>
      <c r="D344" s="189"/>
      <c r="E344" s="178"/>
      <c r="F344" s="178"/>
      <c r="G344" s="190">
        <f>DATOS!$E$13</f>
        <v>1</v>
      </c>
      <c r="H344" s="178"/>
      <c r="I344" s="191"/>
      <c r="J344" s="178"/>
      <c r="K344" s="178"/>
      <c r="L344" s="178"/>
      <c r="M344" s="178"/>
      <c r="N344" s="160" t="str">
        <f t="shared" si="28"/>
        <v/>
      </c>
      <c r="O344" s="21"/>
      <c r="P344" s="160" t="str">
        <f t="shared" si="29"/>
        <v/>
      </c>
      <c r="Q344" s="160">
        <f t="shared" si="30"/>
        <v>0</v>
      </c>
      <c r="R344" s="160" t="str">
        <f t="shared" si="31"/>
        <v/>
      </c>
      <c r="S344" s="160" t="str">
        <f t="shared" si="32"/>
        <v/>
      </c>
      <c r="T344" s="50" t="str">
        <f>IF($F344="","",IF(ISERROR(VLOOKUP(F344,PROVEEDORES!$D$8:$I$507,5,0)),1,VLOOKUP($F344,PROVEEDORES!$D$8:$I$507,5,0)))</f>
        <v/>
      </c>
    </row>
    <row r="345" spans="3:20" ht="17.45" customHeight="1" x14ac:dyDescent="0.25">
      <c r="C345" s="188"/>
      <c r="D345" s="189"/>
      <c r="E345" s="178"/>
      <c r="F345" s="178"/>
      <c r="G345" s="190">
        <f>DATOS!$E$13</f>
        <v>1</v>
      </c>
      <c r="H345" s="178"/>
      <c r="I345" s="191"/>
      <c r="J345" s="178"/>
      <c r="K345" s="178"/>
      <c r="L345" s="178"/>
      <c r="M345" s="178"/>
      <c r="N345" s="160" t="str">
        <f t="shared" si="28"/>
        <v/>
      </c>
      <c r="O345" s="21"/>
      <c r="P345" s="160" t="str">
        <f t="shared" si="29"/>
        <v/>
      </c>
      <c r="Q345" s="160">
        <f t="shared" si="30"/>
        <v>0</v>
      </c>
      <c r="R345" s="160" t="str">
        <f t="shared" si="31"/>
        <v/>
      </c>
      <c r="S345" s="160" t="str">
        <f t="shared" si="32"/>
        <v/>
      </c>
      <c r="T345" s="50" t="str">
        <f>IF($F345="","",IF(ISERROR(VLOOKUP(F345,PROVEEDORES!$D$8:$I$507,5,0)),1,VLOOKUP($F345,PROVEEDORES!$D$8:$I$507,5,0)))</f>
        <v/>
      </c>
    </row>
    <row r="346" spans="3:20" ht="17.45" customHeight="1" x14ac:dyDescent="0.25">
      <c r="C346" s="188"/>
      <c r="D346" s="189"/>
      <c r="E346" s="178"/>
      <c r="F346" s="178"/>
      <c r="G346" s="190">
        <f>DATOS!$E$13</f>
        <v>1</v>
      </c>
      <c r="H346" s="178"/>
      <c r="I346" s="191"/>
      <c r="J346" s="178"/>
      <c r="K346" s="178"/>
      <c r="L346" s="178"/>
      <c r="M346" s="178"/>
      <c r="N346" s="160" t="str">
        <f t="shared" si="28"/>
        <v/>
      </c>
      <c r="O346" s="21"/>
      <c r="P346" s="160" t="str">
        <f t="shared" si="29"/>
        <v/>
      </c>
      <c r="Q346" s="160">
        <f t="shared" si="30"/>
        <v>0</v>
      </c>
      <c r="R346" s="160" t="str">
        <f t="shared" si="31"/>
        <v/>
      </c>
      <c r="S346" s="160" t="str">
        <f t="shared" si="32"/>
        <v/>
      </c>
      <c r="T346" s="50" t="str">
        <f>IF($F346="","",IF(ISERROR(VLOOKUP(F346,PROVEEDORES!$D$8:$I$507,5,0)),1,VLOOKUP($F346,PROVEEDORES!$D$8:$I$507,5,0)))</f>
        <v/>
      </c>
    </row>
    <row r="347" spans="3:20" ht="17.45" customHeight="1" x14ac:dyDescent="0.25">
      <c r="C347" s="188"/>
      <c r="D347" s="189"/>
      <c r="E347" s="178"/>
      <c r="F347" s="178"/>
      <c r="G347" s="190">
        <f>DATOS!$E$13</f>
        <v>1</v>
      </c>
      <c r="H347" s="178"/>
      <c r="I347" s="191"/>
      <c r="J347" s="178"/>
      <c r="K347" s="178"/>
      <c r="L347" s="178"/>
      <c r="M347" s="178"/>
      <c r="N347" s="160" t="str">
        <f t="shared" si="28"/>
        <v/>
      </c>
      <c r="O347" s="21"/>
      <c r="P347" s="160" t="str">
        <f t="shared" si="29"/>
        <v/>
      </c>
      <c r="Q347" s="160">
        <f t="shared" si="30"/>
        <v>0</v>
      </c>
      <c r="R347" s="160" t="str">
        <f t="shared" si="31"/>
        <v/>
      </c>
      <c r="S347" s="160" t="str">
        <f t="shared" si="32"/>
        <v/>
      </c>
      <c r="T347" s="50" t="str">
        <f>IF($F347="","",IF(ISERROR(VLOOKUP(F347,PROVEEDORES!$D$8:$I$507,5,0)),1,VLOOKUP($F347,PROVEEDORES!$D$8:$I$507,5,0)))</f>
        <v/>
      </c>
    </row>
    <row r="348" spans="3:20" ht="17.45" customHeight="1" x14ac:dyDescent="0.25">
      <c r="C348" s="188"/>
      <c r="D348" s="189"/>
      <c r="E348" s="178"/>
      <c r="F348" s="178"/>
      <c r="G348" s="190">
        <f>DATOS!$E$13</f>
        <v>1</v>
      </c>
      <c r="H348" s="178"/>
      <c r="I348" s="191"/>
      <c r="J348" s="178"/>
      <c r="K348" s="178"/>
      <c r="L348" s="178"/>
      <c r="M348" s="178"/>
      <c r="N348" s="160" t="str">
        <f t="shared" si="28"/>
        <v/>
      </c>
      <c r="O348" s="21"/>
      <c r="P348" s="160" t="str">
        <f t="shared" si="29"/>
        <v/>
      </c>
      <c r="Q348" s="160">
        <f t="shared" si="30"/>
        <v>0</v>
      </c>
      <c r="R348" s="160" t="str">
        <f t="shared" si="31"/>
        <v/>
      </c>
      <c r="S348" s="160" t="str">
        <f t="shared" si="32"/>
        <v/>
      </c>
      <c r="T348" s="50" t="str">
        <f>IF($F348="","",IF(ISERROR(VLOOKUP(F348,PROVEEDORES!$D$8:$I$507,5,0)),1,VLOOKUP($F348,PROVEEDORES!$D$8:$I$507,5,0)))</f>
        <v/>
      </c>
    </row>
    <row r="349" spans="3:20" ht="17.45" customHeight="1" x14ac:dyDescent="0.25">
      <c r="C349" s="188"/>
      <c r="D349" s="189"/>
      <c r="E349" s="178"/>
      <c r="F349" s="178"/>
      <c r="G349" s="190">
        <f>DATOS!$E$13</f>
        <v>1</v>
      </c>
      <c r="H349" s="178"/>
      <c r="I349" s="191"/>
      <c r="J349" s="178"/>
      <c r="K349" s="178"/>
      <c r="L349" s="178"/>
      <c r="M349" s="178"/>
      <c r="N349" s="160" t="str">
        <f t="shared" si="28"/>
        <v/>
      </c>
      <c r="O349" s="21"/>
      <c r="P349" s="160" t="str">
        <f t="shared" si="29"/>
        <v/>
      </c>
      <c r="Q349" s="160">
        <f t="shared" si="30"/>
        <v>0</v>
      </c>
      <c r="R349" s="160" t="str">
        <f t="shared" si="31"/>
        <v/>
      </c>
      <c r="S349" s="160" t="str">
        <f t="shared" si="32"/>
        <v/>
      </c>
      <c r="T349" s="50" t="str">
        <f>IF($F349="","",IF(ISERROR(VLOOKUP(F349,PROVEEDORES!$D$8:$I$507,5,0)),1,VLOOKUP($F349,PROVEEDORES!$D$8:$I$507,5,0)))</f>
        <v/>
      </c>
    </row>
    <row r="350" spans="3:20" ht="17.45" customHeight="1" x14ac:dyDescent="0.25">
      <c r="C350" s="188"/>
      <c r="D350" s="189"/>
      <c r="E350" s="178"/>
      <c r="F350" s="178"/>
      <c r="G350" s="190">
        <f>DATOS!$E$13</f>
        <v>1</v>
      </c>
      <c r="H350" s="178"/>
      <c r="I350" s="191"/>
      <c r="J350" s="178"/>
      <c r="K350" s="178"/>
      <c r="L350" s="178"/>
      <c r="M350" s="178"/>
      <c r="N350" s="160" t="str">
        <f t="shared" si="28"/>
        <v/>
      </c>
      <c r="O350" s="21"/>
      <c r="P350" s="160" t="str">
        <f t="shared" si="29"/>
        <v/>
      </c>
      <c r="Q350" s="160">
        <f t="shared" si="30"/>
        <v>0</v>
      </c>
      <c r="R350" s="160" t="str">
        <f t="shared" si="31"/>
        <v/>
      </c>
      <c r="S350" s="160" t="str">
        <f t="shared" si="32"/>
        <v/>
      </c>
      <c r="T350" s="50" t="str">
        <f>IF($F350="","",IF(ISERROR(VLOOKUP(F350,PROVEEDORES!$D$8:$I$507,5,0)),1,VLOOKUP($F350,PROVEEDORES!$D$8:$I$507,5,0)))</f>
        <v/>
      </c>
    </row>
    <row r="351" spans="3:20" ht="17.45" customHeight="1" x14ac:dyDescent="0.25">
      <c r="C351" s="188"/>
      <c r="D351" s="189"/>
      <c r="E351" s="178"/>
      <c r="F351" s="178"/>
      <c r="G351" s="190">
        <f>DATOS!$E$13</f>
        <v>1</v>
      </c>
      <c r="H351" s="178"/>
      <c r="I351" s="191"/>
      <c r="J351" s="178"/>
      <c r="K351" s="178"/>
      <c r="L351" s="178"/>
      <c r="M351" s="178"/>
      <c r="N351" s="160" t="str">
        <f t="shared" si="28"/>
        <v/>
      </c>
      <c r="O351" s="21"/>
      <c r="P351" s="160" t="str">
        <f t="shared" si="29"/>
        <v/>
      </c>
      <c r="Q351" s="160">
        <f t="shared" si="30"/>
        <v>0</v>
      </c>
      <c r="R351" s="160" t="str">
        <f t="shared" si="31"/>
        <v/>
      </c>
      <c r="S351" s="160" t="str">
        <f t="shared" si="32"/>
        <v/>
      </c>
      <c r="T351" s="50" t="str">
        <f>IF($F351="","",IF(ISERROR(VLOOKUP(F351,PROVEEDORES!$D$8:$I$507,5,0)),1,VLOOKUP($F351,PROVEEDORES!$D$8:$I$507,5,0)))</f>
        <v/>
      </c>
    </row>
    <row r="352" spans="3:20" ht="17.45" customHeight="1" x14ac:dyDescent="0.25">
      <c r="C352" s="188"/>
      <c r="D352" s="189"/>
      <c r="E352" s="178"/>
      <c r="F352" s="178"/>
      <c r="G352" s="190">
        <f>DATOS!$E$13</f>
        <v>1</v>
      </c>
      <c r="H352" s="178"/>
      <c r="I352" s="191"/>
      <c r="J352" s="178"/>
      <c r="K352" s="178"/>
      <c r="L352" s="178"/>
      <c r="M352" s="178"/>
      <c r="N352" s="160" t="str">
        <f t="shared" si="28"/>
        <v/>
      </c>
      <c r="O352" s="21"/>
      <c r="P352" s="160" t="str">
        <f t="shared" si="29"/>
        <v/>
      </c>
      <c r="Q352" s="160">
        <f t="shared" si="30"/>
        <v>0</v>
      </c>
      <c r="R352" s="160" t="str">
        <f t="shared" si="31"/>
        <v/>
      </c>
      <c r="S352" s="160" t="str">
        <f t="shared" si="32"/>
        <v/>
      </c>
      <c r="T352" s="50" t="str">
        <f>IF($F352="","",IF(ISERROR(VLOOKUP(F352,PROVEEDORES!$D$8:$I$507,5,0)),1,VLOOKUP($F352,PROVEEDORES!$D$8:$I$507,5,0)))</f>
        <v/>
      </c>
    </row>
    <row r="353" spans="3:20" ht="17.45" customHeight="1" x14ac:dyDescent="0.25">
      <c r="C353" s="188"/>
      <c r="D353" s="189"/>
      <c r="E353" s="178"/>
      <c r="F353" s="178"/>
      <c r="G353" s="190">
        <f>DATOS!$E$13</f>
        <v>1</v>
      </c>
      <c r="H353" s="178"/>
      <c r="I353" s="191"/>
      <c r="J353" s="178"/>
      <c r="K353" s="178"/>
      <c r="L353" s="178"/>
      <c r="M353" s="178"/>
      <c r="N353" s="160" t="str">
        <f t="shared" si="28"/>
        <v/>
      </c>
      <c r="O353" s="21"/>
      <c r="P353" s="160" t="str">
        <f t="shared" si="29"/>
        <v/>
      </c>
      <c r="Q353" s="160">
        <f t="shared" si="30"/>
        <v>0</v>
      </c>
      <c r="R353" s="160" t="str">
        <f t="shared" si="31"/>
        <v/>
      </c>
      <c r="S353" s="160" t="str">
        <f t="shared" si="32"/>
        <v/>
      </c>
      <c r="T353" s="50" t="str">
        <f>IF($F353="","",IF(ISERROR(VLOOKUP(F353,PROVEEDORES!$D$8:$I$507,5,0)),1,VLOOKUP($F353,PROVEEDORES!$D$8:$I$507,5,0)))</f>
        <v/>
      </c>
    </row>
    <row r="354" spans="3:20" ht="17.45" customHeight="1" x14ac:dyDescent="0.25">
      <c r="C354" s="188"/>
      <c r="D354" s="189"/>
      <c r="E354" s="178"/>
      <c r="F354" s="178"/>
      <c r="G354" s="190">
        <f>DATOS!$E$13</f>
        <v>1</v>
      </c>
      <c r="H354" s="178"/>
      <c r="I354" s="191"/>
      <c r="J354" s="178"/>
      <c r="K354" s="178"/>
      <c r="L354" s="178"/>
      <c r="M354" s="178"/>
      <c r="N354" s="160" t="str">
        <f t="shared" si="28"/>
        <v/>
      </c>
      <c r="O354" s="21"/>
      <c r="P354" s="160" t="str">
        <f t="shared" si="29"/>
        <v/>
      </c>
      <c r="Q354" s="160">
        <f t="shared" si="30"/>
        <v>0</v>
      </c>
      <c r="R354" s="160" t="str">
        <f t="shared" si="31"/>
        <v/>
      </c>
      <c r="S354" s="160" t="str">
        <f t="shared" si="32"/>
        <v/>
      </c>
      <c r="T354" s="50" t="str">
        <f>IF($F354="","",IF(ISERROR(VLOOKUP(F354,PROVEEDORES!$D$8:$I$507,5,0)),1,VLOOKUP($F354,PROVEEDORES!$D$8:$I$507,5,0)))</f>
        <v/>
      </c>
    </row>
    <row r="355" spans="3:20" ht="17.45" customHeight="1" x14ac:dyDescent="0.25">
      <c r="C355" s="188"/>
      <c r="D355" s="189"/>
      <c r="E355" s="178"/>
      <c r="F355" s="178"/>
      <c r="G355" s="190">
        <f>DATOS!$E$13</f>
        <v>1</v>
      </c>
      <c r="H355" s="178"/>
      <c r="I355" s="191"/>
      <c r="J355" s="178"/>
      <c r="K355" s="178"/>
      <c r="L355" s="178"/>
      <c r="M355" s="178"/>
      <c r="N355" s="160" t="str">
        <f t="shared" si="28"/>
        <v/>
      </c>
      <c r="O355" s="21"/>
      <c r="P355" s="160" t="str">
        <f t="shared" si="29"/>
        <v/>
      </c>
      <c r="Q355" s="160">
        <f t="shared" si="30"/>
        <v>0</v>
      </c>
      <c r="R355" s="160" t="str">
        <f t="shared" si="31"/>
        <v/>
      </c>
      <c r="S355" s="160" t="str">
        <f t="shared" si="32"/>
        <v/>
      </c>
      <c r="T355" s="50" t="str">
        <f>IF($F355="","",IF(ISERROR(VLOOKUP(F355,PROVEEDORES!$D$8:$I$507,5,0)),1,VLOOKUP($F355,PROVEEDORES!$D$8:$I$507,5,0)))</f>
        <v/>
      </c>
    </row>
    <row r="356" spans="3:20" ht="17.45" customHeight="1" x14ac:dyDescent="0.25">
      <c r="C356" s="188"/>
      <c r="D356" s="189"/>
      <c r="E356" s="178"/>
      <c r="F356" s="178"/>
      <c r="G356" s="190">
        <f>DATOS!$E$13</f>
        <v>1</v>
      </c>
      <c r="H356" s="178"/>
      <c r="I356" s="191"/>
      <c r="J356" s="178"/>
      <c r="K356" s="178"/>
      <c r="L356" s="178"/>
      <c r="M356" s="178"/>
      <c r="N356" s="160" t="str">
        <f t="shared" si="28"/>
        <v/>
      </c>
      <c r="O356" s="21"/>
      <c r="P356" s="160" t="str">
        <f t="shared" si="29"/>
        <v/>
      </c>
      <c r="Q356" s="160">
        <f t="shared" si="30"/>
        <v>0</v>
      </c>
      <c r="R356" s="160" t="str">
        <f t="shared" si="31"/>
        <v/>
      </c>
      <c r="S356" s="160" t="str">
        <f t="shared" si="32"/>
        <v/>
      </c>
      <c r="T356" s="50" t="str">
        <f>IF($F356="","",IF(ISERROR(VLOOKUP(F356,PROVEEDORES!$D$8:$I$507,5,0)),1,VLOOKUP($F356,PROVEEDORES!$D$8:$I$507,5,0)))</f>
        <v/>
      </c>
    </row>
    <row r="357" spans="3:20" ht="17.45" customHeight="1" x14ac:dyDescent="0.25">
      <c r="C357" s="188"/>
      <c r="D357" s="189"/>
      <c r="E357" s="178"/>
      <c r="F357" s="178"/>
      <c r="G357" s="190">
        <f>DATOS!$E$13</f>
        <v>1</v>
      </c>
      <c r="H357" s="178"/>
      <c r="I357" s="191"/>
      <c r="J357" s="178"/>
      <c r="K357" s="178"/>
      <c r="L357" s="178"/>
      <c r="M357" s="178"/>
      <c r="N357" s="160" t="str">
        <f t="shared" si="28"/>
        <v/>
      </c>
      <c r="O357" s="21"/>
      <c r="P357" s="160" t="str">
        <f t="shared" si="29"/>
        <v/>
      </c>
      <c r="Q357" s="160">
        <f t="shared" si="30"/>
        <v>0</v>
      </c>
      <c r="R357" s="160" t="str">
        <f t="shared" si="31"/>
        <v/>
      </c>
      <c r="S357" s="160" t="str">
        <f t="shared" si="32"/>
        <v/>
      </c>
      <c r="T357" s="50" t="str">
        <f>IF($F357="","",IF(ISERROR(VLOOKUP(F357,PROVEEDORES!$D$8:$I$507,5,0)),1,VLOOKUP($F357,PROVEEDORES!$D$8:$I$507,5,0)))</f>
        <v/>
      </c>
    </row>
    <row r="358" spans="3:20" ht="17.45" customHeight="1" x14ac:dyDescent="0.25">
      <c r="C358" s="188"/>
      <c r="D358" s="189"/>
      <c r="E358" s="178"/>
      <c r="F358" s="178"/>
      <c r="G358" s="190">
        <f>DATOS!$E$13</f>
        <v>1</v>
      </c>
      <c r="H358" s="178"/>
      <c r="I358" s="191"/>
      <c r="J358" s="178"/>
      <c r="K358" s="178"/>
      <c r="L358" s="178"/>
      <c r="M358" s="178"/>
      <c r="N358" s="160" t="str">
        <f t="shared" si="28"/>
        <v/>
      </c>
      <c r="O358" s="21"/>
      <c r="P358" s="160" t="str">
        <f t="shared" si="29"/>
        <v/>
      </c>
      <c r="Q358" s="160">
        <f t="shared" si="30"/>
        <v>0</v>
      </c>
      <c r="R358" s="160" t="str">
        <f t="shared" si="31"/>
        <v/>
      </c>
      <c r="S358" s="160" t="str">
        <f t="shared" si="32"/>
        <v/>
      </c>
      <c r="T358" s="50" t="str">
        <f>IF($F358="","",IF(ISERROR(VLOOKUP(F358,PROVEEDORES!$D$8:$I$507,5,0)),1,VLOOKUP($F358,PROVEEDORES!$D$8:$I$507,5,0)))</f>
        <v/>
      </c>
    </row>
    <row r="359" spans="3:20" ht="17.45" customHeight="1" x14ac:dyDescent="0.25">
      <c r="C359" s="188"/>
      <c r="D359" s="189"/>
      <c r="E359" s="178"/>
      <c r="F359" s="178"/>
      <c r="G359" s="190">
        <f>DATOS!$E$13</f>
        <v>1</v>
      </c>
      <c r="H359" s="178"/>
      <c r="I359" s="191"/>
      <c r="J359" s="178"/>
      <c r="K359" s="178"/>
      <c r="L359" s="178"/>
      <c r="M359" s="178"/>
      <c r="N359" s="160" t="str">
        <f t="shared" si="28"/>
        <v/>
      </c>
      <c r="O359" s="21"/>
      <c r="P359" s="160" t="str">
        <f t="shared" si="29"/>
        <v/>
      </c>
      <c r="Q359" s="160">
        <f t="shared" si="30"/>
        <v>0</v>
      </c>
      <c r="R359" s="160" t="str">
        <f t="shared" si="31"/>
        <v/>
      </c>
      <c r="S359" s="160" t="str">
        <f t="shared" si="32"/>
        <v/>
      </c>
      <c r="T359" s="50" t="str">
        <f>IF($F359="","",IF(ISERROR(VLOOKUP(F359,PROVEEDORES!$D$8:$I$507,5,0)),1,VLOOKUP($F359,PROVEEDORES!$D$8:$I$507,5,0)))</f>
        <v/>
      </c>
    </row>
    <row r="360" spans="3:20" ht="17.45" customHeight="1" x14ac:dyDescent="0.25">
      <c r="C360" s="188"/>
      <c r="D360" s="189"/>
      <c r="E360" s="178"/>
      <c r="F360" s="178"/>
      <c r="G360" s="190">
        <f>DATOS!$E$13</f>
        <v>1</v>
      </c>
      <c r="H360" s="178"/>
      <c r="I360" s="191"/>
      <c r="J360" s="178"/>
      <c r="K360" s="178"/>
      <c r="L360" s="178"/>
      <c r="M360" s="178"/>
      <c r="N360" s="160" t="str">
        <f t="shared" si="28"/>
        <v/>
      </c>
      <c r="O360" s="21"/>
      <c r="P360" s="160" t="str">
        <f t="shared" si="29"/>
        <v/>
      </c>
      <c r="Q360" s="160">
        <f t="shared" si="30"/>
        <v>0</v>
      </c>
      <c r="R360" s="160" t="str">
        <f t="shared" si="31"/>
        <v/>
      </c>
      <c r="S360" s="160" t="str">
        <f t="shared" si="32"/>
        <v/>
      </c>
      <c r="T360" s="50" t="str">
        <f>IF($F360="","",IF(ISERROR(VLOOKUP(F360,PROVEEDORES!$D$8:$I$507,5,0)),1,VLOOKUP($F360,PROVEEDORES!$D$8:$I$507,5,0)))</f>
        <v/>
      </c>
    </row>
    <row r="361" spans="3:20" ht="17.45" customHeight="1" x14ac:dyDescent="0.25">
      <c r="C361" s="188"/>
      <c r="D361" s="189"/>
      <c r="E361" s="178"/>
      <c r="F361" s="178"/>
      <c r="G361" s="190">
        <f>DATOS!$E$13</f>
        <v>1</v>
      </c>
      <c r="H361" s="178"/>
      <c r="I361" s="191"/>
      <c r="J361" s="178"/>
      <c r="K361" s="178"/>
      <c r="L361" s="178"/>
      <c r="M361" s="178"/>
      <c r="N361" s="160" t="str">
        <f t="shared" si="28"/>
        <v/>
      </c>
      <c r="O361" s="21"/>
      <c r="P361" s="160" t="str">
        <f t="shared" si="29"/>
        <v/>
      </c>
      <c r="Q361" s="160">
        <f t="shared" si="30"/>
        <v>0</v>
      </c>
      <c r="R361" s="160" t="str">
        <f t="shared" si="31"/>
        <v/>
      </c>
      <c r="S361" s="160" t="str">
        <f t="shared" si="32"/>
        <v/>
      </c>
      <c r="T361" s="50" t="str">
        <f>IF($F361="","",IF(ISERROR(VLOOKUP(F361,PROVEEDORES!$D$8:$I$507,5,0)),1,VLOOKUP($F361,PROVEEDORES!$D$8:$I$507,5,0)))</f>
        <v/>
      </c>
    </row>
    <row r="362" spans="3:20" ht="17.45" customHeight="1" x14ac:dyDescent="0.25">
      <c r="C362" s="188"/>
      <c r="D362" s="189"/>
      <c r="E362" s="178"/>
      <c r="F362" s="178"/>
      <c r="G362" s="190">
        <f>DATOS!$E$13</f>
        <v>1</v>
      </c>
      <c r="H362" s="178"/>
      <c r="I362" s="191"/>
      <c r="J362" s="178"/>
      <c r="K362" s="178"/>
      <c r="L362" s="178"/>
      <c r="M362" s="178"/>
      <c r="N362" s="160" t="str">
        <f t="shared" si="28"/>
        <v/>
      </c>
      <c r="O362" s="21"/>
      <c r="P362" s="160" t="str">
        <f t="shared" si="29"/>
        <v/>
      </c>
      <c r="Q362" s="160">
        <f t="shared" si="30"/>
        <v>0</v>
      </c>
      <c r="R362" s="160" t="str">
        <f t="shared" si="31"/>
        <v/>
      </c>
      <c r="S362" s="160" t="str">
        <f t="shared" si="32"/>
        <v/>
      </c>
      <c r="T362" s="50" t="str">
        <f>IF($F362="","",IF(ISERROR(VLOOKUP(F362,PROVEEDORES!$D$8:$I$507,5,0)),1,VLOOKUP($F362,PROVEEDORES!$D$8:$I$507,5,0)))</f>
        <v/>
      </c>
    </row>
    <row r="363" spans="3:20" ht="17.45" customHeight="1" x14ac:dyDescent="0.25">
      <c r="C363" s="188"/>
      <c r="D363" s="189"/>
      <c r="E363" s="178"/>
      <c r="F363" s="178"/>
      <c r="G363" s="190">
        <f>DATOS!$E$13</f>
        <v>1</v>
      </c>
      <c r="H363" s="178"/>
      <c r="I363" s="191"/>
      <c r="J363" s="178"/>
      <c r="K363" s="178"/>
      <c r="L363" s="178"/>
      <c r="M363" s="178"/>
      <c r="N363" s="160" t="str">
        <f t="shared" si="28"/>
        <v/>
      </c>
      <c r="O363" s="21"/>
      <c r="P363" s="160" t="str">
        <f t="shared" si="29"/>
        <v/>
      </c>
      <c r="Q363" s="160">
        <f t="shared" si="30"/>
        <v>0</v>
      </c>
      <c r="R363" s="160" t="str">
        <f t="shared" si="31"/>
        <v/>
      </c>
      <c r="S363" s="160" t="str">
        <f t="shared" si="32"/>
        <v/>
      </c>
      <c r="T363" s="50" t="str">
        <f>IF($F363="","",IF(ISERROR(VLOOKUP(F363,PROVEEDORES!$D$8:$I$507,5,0)),1,VLOOKUP($F363,PROVEEDORES!$D$8:$I$507,5,0)))</f>
        <v/>
      </c>
    </row>
    <row r="364" spans="3:20" ht="17.45" customHeight="1" x14ac:dyDescent="0.25">
      <c r="C364" s="188"/>
      <c r="D364" s="189"/>
      <c r="E364" s="178"/>
      <c r="F364" s="178"/>
      <c r="G364" s="190">
        <f>DATOS!$E$13</f>
        <v>1</v>
      </c>
      <c r="H364" s="178"/>
      <c r="I364" s="191"/>
      <c r="J364" s="178"/>
      <c r="K364" s="178"/>
      <c r="L364" s="178"/>
      <c r="M364" s="178"/>
      <c r="N364" s="160" t="str">
        <f t="shared" si="28"/>
        <v/>
      </c>
      <c r="O364" s="21"/>
      <c r="P364" s="160" t="str">
        <f t="shared" si="29"/>
        <v/>
      </c>
      <c r="Q364" s="160">
        <f t="shared" si="30"/>
        <v>0</v>
      </c>
      <c r="R364" s="160" t="str">
        <f t="shared" si="31"/>
        <v/>
      </c>
      <c r="S364" s="160" t="str">
        <f t="shared" si="32"/>
        <v/>
      </c>
      <c r="T364" s="50" t="str">
        <f>IF($F364="","",IF(ISERROR(VLOOKUP(F364,PROVEEDORES!$D$8:$I$507,5,0)),1,VLOOKUP($F364,PROVEEDORES!$D$8:$I$507,5,0)))</f>
        <v/>
      </c>
    </row>
    <row r="365" spans="3:20" ht="17.45" customHeight="1" x14ac:dyDescent="0.25">
      <c r="C365" s="188"/>
      <c r="D365" s="189"/>
      <c r="E365" s="178"/>
      <c r="F365" s="178"/>
      <c r="G365" s="190">
        <f>DATOS!$E$13</f>
        <v>1</v>
      </c>
      <c r="H365" s="178"/>
      <c r="I365" s="191"/>
      <c r="J365" s="178"/>
      <c r="K365" s="178"/>
      <c r="L365" s="178"/>
      <c r="M365" s="178"/>
      <c r="N365" s="160" t="str">
        <f t="shared" si="28"/>
        <v/>
      </c>
      <c r="O365" s="21"/>
      <c r="P365" s="160" t="str">
        <f t="shared" si="29"/>
        <v/>
      </c>
      <c r="Q365" s="160">
        <f t="shared" si="30"/>
        <v>0</v>
      </c>
      <c r="R365" s="160" t="str">
        <f t="shared" si="31"/>
        <v/>
      </c>
      <c r="S365" s="160" t="str">
        <f t="shared" si="32"/>
        <v/>
      </c>
      <c r="T365" s="50" t="str">
        <f>IF($F365="","",IF(ISERROR(VLOOKUP(F365,PROVEEDORES!$D$8:$I$507,5,0)),1,VLOOKUP($F365,PROVEEDORES!$D$8:$I$507,5,0)))</f>
        <v/>
      </c>
    </row>
    <row r="366" spans="3:20" ht="17.45" customHeight="1" x14ac:dyDescent="0.25">
      <c r="C366" s="188"/>
      <c r="D366" s="189"/>
      <c r="E366" s="178"/>
      <c r="F366" s="178"/>
      <c r="G366" s="190">
        <f>DATOS!$E$13</f>
        <v>1</v>
      </c>
      <c r="H366" s="178"/>
      <c r="I366" s="191"/>
      <c r="J366" s="178"/>
      <c r="K366" s="178"/>
      <c r="L366" s="178"/>
      <c r="M366" s="178"/>
      <c r="N366" s="160" t="str">
        <f t="shared" si="28"/>
        <v/>
      </c>
      <c r="O366" s="21"/>
      <c r="P366" s="160" t="str">
        <f t="shared" si="29"/>
        <v/>
      </c>
      <c r="Q366" s="160">
        <f t="shared" si="30"/>
        <v>0</v>
      </c>
      <c r="R366" s="160" t="str">
        <f t="shared" si="31"/>
        <v/>
      </c>
      <c r="S366" s="160" t="str">
        <f t="shared" si="32"/>
        <v/>
      </c>
      <c r="T366" s="50" t="str">
        <f>IF($F366="","",IF(ISERROR(VLOOKUP(F366,PROVEEDORES!$D$8:$I$507,5,0)),1,VLOOKUP($F366,PROVEEDORES!$D$8:$I$507,5,0)))</f>
        <v/>
      </c>
    </row>
    <row r="367" spans="3:20" ht="17.45" customHeight="1" x14ac:dyDescent="0.25">
      <c r="C367" s="188"/>
      <c r="D367" s="189"/>
      <c r="E367" s="178"/>
      <c r="F367" s="178"/>
      <c r="G367" s="190">
        <f>DATOS!$E$13</f>
        <v>1</v>
      </c>
      <c r="H367" s="178"/>
      <c r="I367" s="191"/>
      <c r="J367" s="178"/>
      <c r="K367" s="178"/>
      <c r="L367" s="178"/>
      <c r="M367" s="178"/>
      <c r="N367" s="160" t="str">
        <f t="shared" si="28"/>
        <v/>
      </c>
      <c r="O367" s="21"/>
      <c r="P367" s="160" t="str">
        <f t="shared" si="29"/>
        <v/>
      </c>
      <c r="Q367" s="160">
        <f t="shared" si="30"/>
        <v>0</v>
      </c>
      <c r="R367" s="160" t="str">
        <f t="shared" si="31"/>
        <v/>
      </c>
      <c r="S367" s="160" t="str">
        <f t="shared" si="32"/>
        <v/>
      </c>
      <c r="T367" s="50" t="str">
        <f>IF($F367="","",IF(ISERROR(VLOOKUP(F367,PROVEEDORES!$D$8:$I$507,5,0)),1,VLOOKUP($F367,PROVEEDORES!$D$8:$I$507,5,0)))</f>
        <v/>
      </c>
    </row>
    <row r="368" spans="3:20" ht="17.45" customHeight="1" x14ac:dyDescent="0.25">
      <c r="C368" s="188"/>
      <c r="D368" s="189"/>
      <c r="E368" s="178"/>
      <c r="F368" s="178"/>
      <c r="G368" s="190">
        <f>DATOS!$E$13</f>
        <v>1</v>
      </c>
      <c r="H368" s="178"/>
      <c r="I368" s="191"/>
      <c r="J368" s="178"/>
      <c r="K368" s="178"/>
      <c r="L368" s="178"/>
      <c r="M368" s="178"/>
      <c r="N368" s="160" t="str">
        <f t="shared" si="28"/>
        <v/>
      </c>
      <c r="O368" s="21"/>
      <c r="P368" s="160" t="str">
        <f t="shared" si="29"/>
        <v/>
      </c>
      <c r="Q368" s="160">
        <f t="shared" si="30"/>
        <v>0</v>
      </c>
      <c r="R368" s="160" t="str">
        <f t="shared" si="31"/>
        <v/>
      </c>
      <c r="S368" s="160" t="str">
        <f t="shared" si="32"/>
        <v/>
      </c>
      <c r="T368" s="50" t="str">
        <f>IF($F368="","",IF(ISERROR(VLOOKUP(F368,PROVEEDORES!$D$8:$I$507,5,0)),1,VLOOKUP($F368,PROVEEDORES!$D$8:$I$507,5,0)))</f>
        <v/>
      </c>
    </row>
    <row r="369" spans="3:20" ht="17.45" customHeight="1" x14ac:dyDescent="0.25">
      <c r="C369" s="188"/>
      <c r="D369" s="189"/>
      <c r="E369" s="178"/>
      <c r="F369" s="178"/>
      <c r="G369" s="190">
        <f>DATOS!$E$13</f>
        <v>1</v>
      </c>
      <c r="H369" s="178"/>
      <c r="I369" s="191"/>
      <c r="J369" s="178"/>
      <c r="K369" s="178"/>
      <c r="L369" s="178"/>
      <c r="M369" s="178"/>
      <c r="N369" s="160" t="str">
        <f t="shared" si="28"/>
        <v/>
      </c>
      <c r="O369" s="21"/>
      <c r="P369" s="160" t="str">
        <f t="shared" si="29"/>
        <v/>
      </c>
      <c r="Q369" s="160">
        <f t="shared" si="30"/>
        <v>0</v>
      </c>
      <c r="R369" s="160" t="str">
        <f t="shared" si="31"/>
        <v/>
      </c>
      <c r="S369" s="160" t="str">
        <f t="shared" si="32"/>
        <v/>
      </c>
      <c r="T369" s="50" t="str">
        <f>IF($F369="","",IF(ISERROR(VLOOKUP(F369,PROVEEDORES!$D$8:$I$507,5,0)),1,VLOOKUP($F369,PROVEEDORES!$D$8:$I$507,5,0)))</f>
        <v/>
      </c>
    </row>
    <row r="370" spans="3:20" ht="17.45" customHeight="1" x14ac:dyDescent="0.25">
      <c r="C370" s="188"/>
      <c r="D370" s="189"/>
      <c r="E370" s="178"/>
      <c r="F370" s="178"/>
      <c r="G370" s="190">
        <f>DATOS!$E$13</f>
        <v>1</v>
      </c>
      <c r="H370" s="178"/>
      <c r="I370" s="191"/>
      <c r="J370" s="178"/>
      <c r="K370" s="178"/>
      <c r="L370" s="178"/>
      <c r="M370" s="178"/>
      <c r="N370" s="160" t="str">
        <f t="shared" si="28"/>
        <v/>
      </c>
      <c r="O370" s="21"/>
      <c r="P370" s="160" t="str">
        <f t="shared" si="29"/>
        <v/>
      </c>
      <c r="Q370" s="160">
        <f t="shared" si="30"/>
        <v>0</v>
      </c>
      <c r="R370" s="160" t="str">
        <f t="shared" si="31"/>
        <v/>
      </c>
      <c r="S370" s="160" t="str">
        <f t="shared" si="32"/>
        <v/>
      </c>
      <c r="T370" s="50" t="str">
        <f>IF($F370="","",IF(ISERROR(VLOOKUP(F370,PROVEEDORES!$D$8:$I$507,5,0)),1,VLOOKUP($F370,PROVEEDORES!$D$8:$I$507,5,0)))</f>
        <v/>
      </c>
    </row>
    <row r="371" spans="3:20" ht="17.45" customHeight="1" x14ac:dyDescent="0.25">
      <c r="C371" s="188"/>
      <c r="D371" s="189"/>
      <c r="E371" s="178"/>
      <c r="F371" s="178"/>
      <c r="G371" s="190">
        <f>DATOS!$E$13</f>
        <v>1</v>
      </c>
      <c r="H371" s="178"/>
      <c r="I371" s="191"/>
      <c r="J371" s="178"/>
      <c r="K371" s="178"/>
      <c r="L371" s="178"/>
      <c r="M371" s="178"/>
      <c r="N371" s="160" t="str">
        <f t="shared" si="28"/>
        <v/>
      </c>
      <c r="O371" s="21"/>
      <c r="P371" s="160" t="str">
        <f t="shared" si="29"/>
        <v/>
      </c>
      <c r="Q371" s="160">
        <f t="shared" si="30"/>
        <v>0</v>
      </c>
      <c r="R371" s="160" t="str">
        <f t="shared" si="31"/>
        <v/>
      </c>
      <c r="S371" s="160" t="str">
        <f t="shared" si="32"/>
        <v/>
      </c>
      <c r="T371" s="50" t="str">
        <f>IF($F371="","",IF(ISERROR(VLOOKUP(F371,PROVEEDORES!$D$8:$I$507,5,0)),1,VLOOKUP($F371,PROVEEDORES!$D$8:$I$507,5,0)))</f>
        <v/>
      </c>
    </row>
    <row r="372" spans="3:20" ht="17.45" customHeight="1" x14ac:dyDescent="0.25">
      <c r="C372" s="188"/>
      <c r="D372" s="189"/>
      <c r="E372" s="178"/>
      <c r="F372" s="178"/>
      <c r="G372" s="190">
        <f>DATOS!$E$13</f>
        <v>1</v>
      </c>
      <c r="H372" s="178"/>
      <c r="I372" s="191"/>
      <c r="J372" s="178"/>
      <c r="K372" s="178"/>
      <c r="L372" s="178"/>
      <c r="M372" s="178"/>
      <c r="N372" s="160" t="str">
        <f t="shared" si="28"/>
        <v/>
      </c>
      <c r="O372" s="21"/>
      <c r="P372" s="160" t="str">
        <f t="shared" si="29"/>
        <v/>
      </c>
      <c r="Q372" s="160">
        <f t="shared" si="30"/>
        <v>0</v>
      </c>
      <c r="R372" s="160" t="str">
        <f t="shared" si="31"/>
        <v/>
      </c>
      <c r="S372" s="160" t="str">
        <f t="shared" si="32"/>
        <v/>
      </c>
      <c r="T372" s="50" t="str">
        <f>IF($F372="","",IF(ISERROR(VLOOKUP(F372,PROVEEDORES!$D$8:$I$507,5,0)),1,VLOOKUP($F372,PROVEEDORES!$D$8:$I$507,5,0)))</f>
        <v/>
      </c>
    </row>
    <row r="373" spans="3:20" ht="17.45" customHeight="1" x14ac:dyDescent="0.25">
      <c r="C373" s="188"/>
      <c r="D373" s="189"/>
      <c r="E373" s="178"/>
      <c r="F373" s="178"/>
      <c r="G373" s="190">
        <f>DATOS!$E$13</f>
        <v>1</v>
      </c>
      <c r="H373" s="178"/>
      <c r="I373" s="191"/>
      <c r="J373" s="178"/>
      <c r="K373" s="178"/>
      <c r="L373" s="178"/>
      <c r="M373" s="178"/>
      <c r="N373" s="160" t="str">
        <f t="shared" si="28"/>
        <v/>
      </c>
      <c r="O373" s="21"/>
      <c r="P373" s="160" t="str">
        <f t="shared" si="29"/>
        <v/>
      </c>
      <c r="Q373" s="160">
        <f t="shared" si="30"/>
        <v>0</v>
      </c>
      <c r="R373" s="160" t="str">
        <f t="shared" si="31"/>
        <v/>
      </c>
      <c r="S373" s="160" t="str">
        <f t="shared" si="32"/>
        <v/>
      </c>
      <c r="T373" s="50" t="str">
        <f>IF($F373="","",IF(ISERROR(VLOOKUP(F373,PROVEEDORES!$D$8:$I$507,5,0)),1,VLOOKUP($F373,PROVEEDORES!$D$8:$I$507,5,0)))</f>
        <v/>
      </c>
    </row>
    <row r="374" spans="3:20" ht="17.45" customHeight="1" x14ac:dyDescent="0.25">
      <c r="C374" s="188"/>
      <c r="D374" s="189"/>
      <c r="E374" s="178"/>
      <c r="F374" s="178"/>
      <c r="G374" s="190">
        <f>DATOS!$E$13</f>
        <v>1</v>
      </c>
      <c r="H374" s="178"/>
      <c r="I374" s="191"/>
      <c r="J374" s="178"/>
      <c r="K374" s="178"/>
      <c r="L374" s="178"/>
      <c r="M374" s="178"/>
      <c r="N374" s="160" t="str">
        <f t="shared" si="28"/>
        <v/>
      </c>
      <c r="O374" s="21"/>
      <c r="P374" s="160" t="str">
        <f t="shared" si="29"/>
        <v/>
      </c>
      <c r="Q374" s="160">
        <f t="shared" si="30"/>
        <v>0</v>
      </c>
      <c r="R374" s="160" t="str">
        <f t="shared" si="31"/>
        <v/>
      </c>
      <c r="S374" s="160" t="str">
        <f t="shared" si="32"/>
        <v/>
      </c>
      <c r="T374" s="50" t="str">
        <f>IF($F374="","",IF(ISERROR(VLOOKUP(F374,PROVEEDORES!$D$8:$I$507,5,0)),1,VLOOKUP($F374,PROVEEDORES!$D$8:$I$507,5,0)))</f>
        <v/>
      </c>
    </row>
    <row r="375" spans="3:20" ht="17.45" customHeight="1" x14ac:dyDescent="0.25">
      <c r="C375" s="188"/>
      <c r="D375" s="189"/>
      <c r="E375" s="178"/>
      <c r="F375" s="178"/>
      <c r="G375" s="190">
        <f>DATOS!$E$13</f>
        <v>1</v>
      </c>
      <c r="H375" s="178"/>
      <c r="I375" s="191"/>
      <c r="J375" s="178"/>
      <c r="K375" s="178"/>
      <c r="L375" s="178"/>
      <c r="M375" s="178"/>
      <c r="N375" s="160" t="str">
        <f t="shared" si="28"/>
        <v/>
      </c>
      <c r="O375" s="21"/>
      <c r="P375" s="160" t="str">
        <f t="shared" si="29"/>
        <v/>
      </c>
      <c r="Q375" s="160">
        <f t="shared" si="30"/>
        <v>0</v>
      </c>
      <c r="R375" s="160" t="str">
        <f t="shared" si="31"/>
        <v/>
      </c>
      <c r="S375" s="160" t="str">
        <f t="shared" si="32"/>
        <v/>
      </c>
      <c r="T375" s="50" t="str">
        <f>IF($F375="","",IF(ISERROR(VLOOKUP(F375,PROVEEDORES!$D$8:$I$507,5,0)),1,VLOOKUP($F375,PROVEEDORES!$D$8:$I$507,5,0)))</f>
        <v/>
      </c>
    </row>
    <row r="376" spans="3:20" ht="17.45" customHeight="1" x14ac:dyDescent="0.25">
      <c r="C376" s="188"/>
      <c r="D376" s="189"/>
      <c r="E376" s="178"/>
      <c r="F376" s="178"/>
      <c r="G376" s="190">
        <f>DATOS!$E$13</f>
        <v>1</v>
      </c>
      <c r="H376" s="178"/>
      <c r="I376" s="191"/>
      <c r="J376" s="178"/>
      <c r="K376" s="178"/>
      <c r="L376" s="178"/>
      <c r="M376" s="178"/>
      <c r="N376" s="160" t="str">
        <f t="shared" si="28"/>
        <v/>
      </c>
      <c r="O376" s="21"/>
      <c r="P376" s="160" t="str">
        <f t="shared" si="29"/>
        <v/>
      </c>
      <c r="Q376" s="160">
        <f t="shared" si="30"/>
        <v>0</v>
      </c>
      <c r="R376" s="160" t="str">
        <f t="shared" si="31"/>
        <v/>
      </c>
      <c r="S376" s="160" t="str">
        <f t="shared" si="32"/>
        <v/>
      </c>
      <c r="T376" s="50" t="str">
        <f>IF($F376="","",IF(ISERROR(VLOOKUP(F376,PROVEEDORES!$D$8:$I$507,5,0)),1,VLOOKUP($F376,PROVEEDORES!$D$8:$I$507,5,0)))</f>
        <v/>
      </c>
    </row>
    <row r="377" spans="3:20" ht="17.45" customHeight="1" x14ac:dyDescent="0.25">
      <c r="C377" s="188"/>
      <c r="D377" s="189"/>
      <c r="E377" s="178"/>
      <c r="F377" s="178"/>
      <c r="G377" s="190">
        <f>DATOS!$E$13</f>
        <v>1</v>
      </c>
      <c r="H377" s="178"/>
      <c r="I377" s="191"/>
      <c r="J377" s="178"/>
      <c r="K377" s="178"/>
      <c r="L377" s="178"/>
      <c r="M377" s="178"/>
      <c r="N377" s="160" t="str">
        <f t="shared" si="28"/>
        <v/>
      </c>
      <c r="O377" s="21"/>
      <c r="P377" s="160" t="str">
        <f t="shared" si="29"/>
        <v/>
      </c>
      <c r="Q377" s="160">
        <f t="shared" si="30"/>
        <v>0</v>
      </c>
      <c r="R377" s="160" t="str">
        <f t="shared" si="31"/>
        <v/>
      </c>
      <c r="S377" s="160" t="str">
        <f t="shared" si="32"/>
        <v/>
      </c>
      <c r="T377" s="50" t="str">
        <f>IF($F377="","",IF(ISERROR(VLOOKUP(F377,PROVEEDORES!$D$8:$I$507,5,0)),1,VLOOKUP($F377,PROVEEDORES!$D$8:$I$507,5,0)))</f>
        <v/>
      </c>
    </row>
    <row r="378" spans="3:20" ht="17.45" customHeight="1" x14ac:dyDescent="0.25">
      <c r="C378" s="188"/>
      <c r="D378" s="189"/>
      <c r="E378" s="178"/>
      <c r="F378" s="178"/>
      <c r="G378" s="190">
        <f>DATOS!$E$13</f>
        <v>1</v>
      </c>
      <c r="H378" s="178"/>
      <c r="I378" s="191"/>
      <c r="J378" s="178"/>
      <c r="K378" s="178"/>
      <c r="L378" s="178"/>
      <c r="M378" s="178"/>
      <c r="N378" s="160" t="str">
        <f t="shared" si="28"/>
        <v/>
      </c>
      <c r="O378" s="21"/>
      <c r="P378" s="160" t="str">
        <f t="shared" si="29"/>
        <v/>
      </c>
      <c r="Q378" s="160">
        <f t="shared" si="30"/>
        <v>0</v>
      </c>
      <c r="R378" s="160" t="str">
        <f t="shared" si="31"/>
        <v/>
      </c>
      <c r="S378" s="160" t="str">
        <f t="shared" si="32"/>
        <v/>
      </c>
      <c r="T378" s="50" t="str">
        <f>IF($F378="","",IF(ISERROR(VLOOKUP(F378,PROVEEDORES!$D$8:$I$507,5,0)),1,VLOOKUP($F378,PROVEEDORES!$D$8:$I$507,5,0)))</f>
        <v/>
      </c>
    </row>
    <row r="379" spans="3:20" ht="17.45" customHeight="1" x14ac:dyDescent="0.25">
      <c r="C379" s="188"/>
      <c r="D379" s="189"/>
      <c r="E379" s="178"/>
      <c r="F379" s="178"/>
      <c r="G379" s="190">
        <f>DATOS!$E$13</f>
        <v>1</v>
      </c>
      <c r="H379" s="178"/>
      <c r="I379" s="191"/>
      <c r="J379" s="178"/>
      <c r="K379" s="178"/>
      <c r="L379" s="178"/>
      <c r="M379" s="178"/>
      <c r="N379" s="160" t="str">
        <f t="shared" si="28"/>
        <v/>
      </c>
      <c r="O379" s="21"/>
      <c r="P379" s="160" t="str">
        <f t="shared" si="29"/>
        <v/>
      </c>
      <c r="Q379" s="160">
        <f t="shared" si="30"/>
        <v>0</v>
      </c>
      <c r="R379" s="160" t="str">
        <f t="shared" si="31"/>
        <v/>
      </c>
      <c r="S379" s="160" t="str">
        <f t="shared" si="32"/>
        <v/>
      </c>
      <c r="T379" s="50" t="str">
        <f>IF($F379="","",IF(ISERROR(VLOOKUP(F379,PROVEEDORES!$D$8:$I$507,5,0)),1,VLOOKUP($F379,PROVEEDORES!$D$8:$I$507,5,0)))</f>
        <v/>
      </c>
    </row>
    <row r="380" spans="3:20" ht="17.45" customHeight="1" x14ac:dyDescent="0.25">
      <c r="C380" s="188"/>
      <c r="D380" s="189"/>
      <c r="E380" s="178"/>
      <c r="F380" s="178"/>
      <c r="G380" s="190">
        <f>DATOS!$E$13</f>
        <v>1</v>
      </c>
      <c r="H380" s="178"/>
      <c r="I380" s="191"/>
      <c r="J380" s="178"/>
      <c r="K380" s="178"/>
      <c r="L380" s="178"/>
      <c r="M380" s="178"/>
      <c r="N380" s="160" t="str">
        <f t="shared" si="28"/>
        <v/>
      </c>
      <c r="O380" s="21"/>
      <c r="P380" s="160" t="str">
        <f t="shared" si="29"/>
        <v/>
      </c>
      <c r="Q380" s="160">
        <f t="shared" si="30"/>
        <v>0</v>
      </c>
      <c r="R380" s="160" t="str">
        <f t="shared" si="31"/>
        <v/>
      </c>
      <c r="S380" s="160" t="str">
        <f t="shared" si="32"/>
        <v/>
      </c>
      <c r="T380" s="50" t="str">
        <f>IF($F380="","",IF(ISERROR(VLOOKUP(F380,PROVEEDORES!$D$8:$I$507,5,0)),1,VLOOKUP($F380,PROVEEDORES!$D$8:$I$507,5,0)))</f>
        <v/>
      </c>
    </row>
    <row r="381" spans="3:20" ht="17.45" customHeight="1" x14ac:dyDescent="0.25">
      <c r="C381" s="188"/>
      <c r="D381" s="189"/>
      <c r="E381" s="178"/>
      <c r="F381" s="178"/>
      <c r="G381" s="190">
        <f>DATOS!$E$13</f>
        <v>1</v>
      </c>
      <c r="H381" s="178"/>
      <c r="I381" s="191"/>
      <c r="J381" s="178"/>
      <c r="K381" s="178"/>
      <c r="L381" s="178"/>
      <c r="M381" s="178"/>
      <c r="N381" s="160" t="str">
        <f t="shared" si="28"/>
        <v/>
      </c>
      <c r="O381" s="21"/>
      <c r="P381" s="160" t="str">
        <f t="shared" si="29"/>
        <v/>
      </c>
      <c r="Q381" s="160">
        <f t="shared" si="30"/>
        <v>0</v>
      </c>
      <c r="R381" s="160" t="str">
        <f t="shared" si="31"/>
        <v/>
      </c>
      <c r="S381" s="160" t="str">
        <f t="shared" si="32"/>
        <v/>
      </c>
      <c r="T381" s="50" t="str">
        <f>IF($F381="","",IF(ISERROR(VLOOKUP(F381,PROVEEDORES!$D$8:$I$507,5,0)),1,VLOOKUP($F381,PROVEEDORES!$D$8:$I$507,5,0)))</f>
        <v/>
      </c>
    </row>
    <row r="382" spans="3:20" ht="17.45" customHeight="1" x14ac:dyDescent="0.25">
      <c r="C382" s="188"/>
      <c r="D382" s="189"/>
      <c r="E382" s="178"/>
      <c r="F382" s="178"/>
      <c r="G382" s="190">
        <f>DATOS!$E$13</f>
        <v>1</v>
      </c>
      <c r="H382" s="178"/>
      <c r="I382" s="191"/>
      <c r="J382" s="178"/>
      <c r="K382" s="178"/>
      <c r="L382" s="178"/>
      <c r="M382" s="178"/>
      <c r="N382" s="160" t="str">
        <f t="shared" si="28"/>
        <v/>
      </c>
      <c r="O382" s="21"/>
      <c r="P382" s="160" t="str">
        <f t="shared" si="29"/>
        <v/>
      </c>
      <c r="Q382" s="160">
        <f t="shared" si="30"/>
        <v>0</v>
      </c>
      <c r="R382" s="160" t="str">
        <f t="shared" si="31"/>
        <v/>
      </c>
      <c r="S382" s="160" t="str">
        <f t="shared" si="32"/>
        <v/>
      </c>
      <c r="T382" s="50" t="str">
        <f>IF($F382="","",IF(ISERROR(VLOOKUP(F382,PROVEEDORES!$D$8:$I$507,5,0)),1,VLOOKUP($F382,PROVEEDORES!$D$8:$I$507,5,0)))</f>
        <v/>
      </c>
    </row>
    <row r="383" spans="3:20" ht="17.45" customHeight="1" x14ac:dyDescent="0.25">
      <c r="C383" s="188"/>
      <c r="D383" s="189"/>
      <c r="E383" s="178"/>
      <c r="F383" s="178"/>
      <c r="G383" s="190">
        <f>DATOS!$E$13</f>
        <v>1</v>
      </c>
      <c r="H383" s="178"/>
      <c r="I383" s="191"/>
      <c r="J383" s="178"/>
      <c r="K383" s="178"/>
      <c r="L383" s="178"/>
      <c r="M383" s="178"/>
      <c r="N383" s="160" t="str">
        <f t="shared" si="28"/>
        <v/>
      </c>
      <c r="O383" s="21"/>
      <c r="P383" s="160" t="str">
        <f t="shared" si="29"/>
        <v/>
      </c>
      <c r="Q383" s="160">
        <f t="shared" si="30"/>
        <v>0</v>
      </c>
      <c r="R383" s="160" t="str">
        <f t="shared" si="31"/>
        <v/>
      </c>
      <c r="S383" s="160" t="str">
        <f t="shared" si="32"/>
        <v/>
      </c>
      <c r="T383" s="50" t="str">
        <f>IF($F383="","",IF(ISERROR(VLOOKUP(F383,PROVEEDORES!$D$8:$I$507,5,0)),1,VLOOKUP($F383,PROVEEDORES!$D$8:$I$507,5,0)))</f>
        <v/>
      </c>
    </row>
    <row r="384" spans="3:20" ht="17.45" customHeight="1" x14ac:dyDescent="0.25">
      <c r="C384" s="188"/>
      <c r="D384" s="189"/>
      <c r="E384" s="178"/>
      <c r="F384" s="178"/>
      <c r="G384" s="190">
        <f>DATOS!$E$13</f>
        <v>1</v>
      </c>
      <c r="H384" s="178"/>
      <c r="I384" s="191"/>
      <c r="J384" s="178"/>
      <c r="K384" s="178"/>
      <c r="L384" s="178"/>
      <c r="M384" s="178"/>
      <c r="N384" s="160" t="str">
        <f t="shared" si="28"/>
        <v/>
      </c>
      <c r="O384" s="21"/>
      <c r="P384" s="160" t="str">
        <f t="shared" si="29"/>
        <v/>
      </c>
      <c r="Q384" s="160">
        <f t="shared" si="30"/>
        <v>0</v>
      </c>
      <c r="R384" s="160" t="str">
        <f t="shared" si="31"/>
        <v/>
      </c>
      <c r="S384" s="160" t="str">
        <f t="shared" si="32"/>
        <v/>
      </c>
      <c r="T384" s="50" t="str">
        <f>IF($F384="","",IF(ISERROR(VLOOKUP(F384,PROVEEDORES!$D$8:$I$507,5,0)),1,VLOOKUP($F384,PROVEEDORES!$D$8:$I$507,5,0)))</f>
        <v/>
      </c>
    </row>
    <row r="385" spans="3:20" ht="17.45" customHeight="1" x14ac:dyDescent="0.25">
      <c r="C385" s="188"/>
      <c r="D385" s="189"/>
      <c r="E385" s="178"/>
      <c r="F385" s="178"/>
      <c r="G385" s="190">
        <f>DATOS!$E$13</f>
        <v>1</v>
      </c>
      <c r="H385" s="178"/>
      <c r="I385" s="191"/>
      <c r="J385" s="178"/>
      <c r="K385" s="178"/>
      <c r="L385" s="178"/>
      <c r="M385" s="178"/>
      <c r="N385" s="160" t="str">
        <f t="shared" si="28"/>
        <v/>
      </c>
      <c r="O385" s="21"/>
      <c r="P385" s="160" t="str">
        <f t="shared" si="29"/>
        <v/>
      </c>
      <c r="Q385" s="160">
        <f t="shared" si="30"/>
        <v>0</v>
      </c>
      <c r="R385" s="160" t="str">
        <f t="shared" si="31"/>
        <v/>
      </c>
      <c r="S385" s="160" t="str">
        <f t="shared" si="32"/>
        <v/>
      </c>
      <c r="T385" s="50" t="str">
        <f>IF($F385="","",IF(ISERROR(VLOOKUP(F385,PROVEEDORES!$D$8:$I$507,5,0)),1,VLOOKUP($F385,PROVEEDORES!$D$8:$I$507,5,0)))</f>
        <v/>
      </c>
    </row>
    <row r="386" spans="3:20" ht="17.45" customHeight="1" x14ac:dyDescent="0.25">
      <c r="C386" s="188"/>
      <c r="D386" s="189"/>
      <c r="E386" s="178"/>
      <c r="F386" s="178"/>
      <c r="G386" s="190">
        <f>DATOS!$E$13</f>
        <v>1</v>
      </c>
      <c r="H386" s="178"/>
      <c r="I386" s="191"/>
      <c r="J386" s="178"/>
      <c r="K386" s="178"/>
      <c r="L386" s="178"/>
      <c r="M386" s="178"/>
      <c r="N386" s="160" t="str">
        <f t="shared" si="28"/>
        <v/>
      </c>
      <c r="O386" s="21"/>
      <c r="P386" s="160" t="str">
        <f t="shared" si="29"/>
        <v/>
      </c>
      <c r="Q386" s="160">
        <f t="shared" si="30"/>
        <v>0</v>
      </c>
      <c r="R386" s="160" t="str">
        <f t="shared" si="31"/>
        <v/>
      </c>
      <c r="S386" s="160" t="str">
        <f t="shared" si="32"/>
        <v/>
      </c>
      <c r="T386" s="50" t="str">
        <f>IF($F386="","",IF(ISERROR(VLOOKUP(F386,PROVEEDORES!$D$8:$I$507,5,0)),1,VLOOKUP($F386,PROVEEDORES!$D$8:$I$507,5,0)))</f>
        <v/>
      </c>
    </row>
    <row r="387" spans="3:20" ht="17.45" customHeight="1" x14ac:dyDescent="0.25">
      <c r="C387" s="188"/>
      <c r="D387" s="189"/>
      <c r="E387" s="178"/>
      <c r="F387" s="178"/>
      <c r="G387" s="190">
        <f>DATOS!$E$13</f>
        <v>1</v>
      </c>
      <c r="H387" s="178"/>
      <c r="I387" s="191"/>
      <c r="J387" s="178"/>
      <c r="K387" s="178"/>
      <c r="L387" s="178"/>
      <c r="M387" s="178"/>
      <c r="N387" s="160" t="str">
        <f t="shared" si="28"/>
        <v/>
      </c>
      <c r="O387" s="21"/>
      <c r="P387" s="160" t="str">
        <f t="shared" si="29"/>
        <v/>
      </c>
      <c r="Q387" s="160">
        <f t="shared" si="30"/>
        <v>0</v>
      </c>
      <c r="R387" s="160" t="str">
        <f t="shared" si="31"/>
        <v/>
      </c>
      <c r="S387" s="160" t="str">
        <f t="shared" si="32"/>
        <v/>
      </c>
      <c r="T387" s="50" t="str">
        <f>IF($F387="","",IF(ISERROR(VLOOKUP(F387,PROVEEDORES!$D$8:$I$507,5,0)),1,VLOOKUP($F387,PROVEEDORES!$D$8:$I$507,5,0)))</f>
        <v/>
      </c>
    </row>
    <row r="388" spans="3:20" ht="17.45" customHeight="1" x14ac:dyDescent="0.25">
      <c r="C388" s="188"/>
      <c r="D388" s="189"/>
      <c r="E388" s="178"/>
      <c r="F388" s="178"/>
      <c r="G388" s="190">
        <f>DATOS!$E$13</f>
        <v>1</v>
      </c>
      <c r="H388" s="178"/>
      <c r="I388" s="191"/>
      <c r="J388" s="178"/>
      <c r="K388" s="178"/>
      <c r="L388" s="178"/>
      <c r="M388" s="178"/>
      <c r="N388" s="160" t="str">
        <f t="shared" si="28"/>
        <v/>
      </c>
      <c r="O388" s="21"/>
      <c r="P388" s="160" t="str">
        <f t="shared" si="29"/>
        <v/>
      </c>
      <c r="Q388" s="160">
        <f t="shared" si="30"/>
        <v>0</v>
      </c>
      <c r="R388" s="160" t="str">
        <f t="shared" si="31"/>
        <v/>
      </c>
      <c r="S388" s="160" t="str">
        <f t="shared" si="32"/>
        <v/>
      </c>
      <c r="T388" s="50" t="str">
        <f>IF($F388="","",IF(ISERROR(VLOOKUP(F388,PROVEEDORES!$D$8:$I$507,5,0)),1,VLOOKUP($F388,PROVEEDORES!$D$8:$I$507,5,0)))</f>
        <v/>
      </c>
    </row>
    <row r="389" spans="3:20" ht="17.45" customHeight="1" x14ac:dyDescent="0.25">
      <c r="C389" s="188"/>
      <c r="D389" s="189"/>
      <c r="E389" s="178"/>
      <c r="F389" s="178"/>
      <c r="G389" s="190">
        <f>DATOS!$E$13</f>
        <v>1</v>
      </c>
      <c r="H389" s="178"/>
      <c r="I389" s="191"/>
      <c r="J389" s="178"/>
      <c r="K389" s="178"/>
      <c r="L389" s="178"/>
      <c r="M389" s="178"/>
      <c r="N389" s="160" t="str">
        <f t="shared" si="28"/>
        <v/>
      </c>
      <c r="O389" s="21"/>
      <c r="P389" s="160" t="str">
        <f t="shared" si="29"/>
        <v/>
      </c>
      <c r="Q389" s="160">
        <f t="shared" si="30"/>
        <v>0</v>
      </c>
      <c r="R389" s="160" t="str">
        <f t="shared" si="31"/>
        <v/>
      </c>
      <c r="S389" s="160" t="str">
        <f t="shared" si="32"/>
        <v/>
      </c>
      <c r="T389" s="50" t="str">
        <f>IF($F389="","",IF(ISERROR(VLOOKUP(F389,PROVEEDORES!$D$8:$I$507,5,0)),1,VLOOKUP($F389,PROVEEDORES!$D$8:$I$507,5,0)))</f>
        <v/>
      </c>
    </row>
    <row r="390" spans="3:20" ht="17.45" customHeight="1" x14ac:dyDescent="0.25">
      <c r="C390" s="188"/>
      <c r="D390" s="189"/>
      <c r="E390" s="178"/>
      <c r="F390" s="178"/>
      <c r="G390" s="190">
        <f>DATOS!$E$13</f>
        <v>1</v>
      </c>
      <c r="H390" s="178"/>
      <c r="I390" s="191"/>
      <c r="J390" s="178"/>
      <c r="K390" s="178"/>
      <c r="L390" s="178"/>
      <c r="M390" s="178"/>
      <c r="N390" s="160" t="str">
        <f t="shared" si="28"/>
        <v/>
      </c>
      <c r="O390" s="21"/>
      <c r="P390" s="160" t="str">
        <f t="shared" si="29"/>
        <v/>
      </c>
      <c r="Q390" s="160">
        <f t="shared" si="30"/>
        <v>0</v>
      </c>
      <c r="R390" s="160" t="str">
        <f t="shared" si="31"/>
        <v/>
      </c>
      <c r="S390" s="160" t="str">
        <f t="shared" si="32"/>
        <v/>
      </c>
      <c r="T390" s="50" t="str">
        <f>IF($F390="","",IF(ISERROR(VLOOKUP(F390,PROVEEDORES!$D$8:$I$507,5,0)),1,VLOOKUP($F390,PROVEEDORES!$D$8:$I$507,5,0)))</f>
        <v/>
      </c>
    </row>
    <row r="391" spans="3:20" ht="17.45" customHeight="1" x14ac:dyDescent="0.25">
      <c r="C391" s="188"/>
      <c r="D391" s="189"/>
      <c r="E391" s="178"/>
      <c r="F391" s="178"/>
      <c r="G391" s="190">
        <f>DATOS!$E$13</f>
        <v>1</v>
      </c>
      <c r="H391" s="178"/>
      <c r="I391" s="191"/>
      <c r="J391" s="178"/>
      <c r="K391" s="178"/>
      <c r="L391" s="178"/>
      <c r="M391" s="178"/>
      <c r="N391" s="160" t="str">
        <f t="shared" si="28"/>
        <v/>
      </c>
      <c r="O391" s="21"/>
      <c r="P391" s="160" t="str">
        <f t="shared" si="29"/>
        <v/>
      </c>
      <c r="Q391" s="160">
        <f t="shared" si="30"/>
        <v>0</v>
      </c>
      <c r="R391" s="160" t="str">
        <f t="shared" si="31"/>
        <v/>
      </c>
      <c r="S391" s="160" t="str">
        <f t="shared" si="32"/>
        <v/>
      </c>
      <c r="T391" s="50" t="str">
        <f>IF($F391="","",IF(ISERROR(VLOOKUP(F391,PROVEEDORES!$D$8:$I$507,5,0)),1,VLOOKUP($F391,PROVEEDORES!$D$8:$I$507,5,0)))</f>
        <v/>
      </c>
    </row>
    <row r="392" spans="3:20" ht="17.45" customHeight="1" x14ac:dyDescent="0.25">
      <c r="C392" s="188"/>
      <c r="D392" s="189"/>
      <c r="E392" s="178"/>
      <c r="F392" s="178"/>
      <c r="G392" s="190">
        <f>DATOS!$E$13</f>
        <v>1</v>
      </c>
      <c r="H392" s="178"/>
      <c r="I392" s="191"/>
      <c r="J392" s="178"/>
      <c r="K392" s="178"/>
      <c r="L392" s="178"/>
      <c r="M392" s="178"/>
      <c r="N392" s="160" t="str">
        <f t="shared" si="28"/>
        <v/>
      </c>
      <c r="O392" s="21"/>
      <c r="P392" s="160" t="str">
        <f t="shared" si="29"/>
        <v/>
      </c>
      <c r="Q392" s="160">
        <f t="shared" si="30"/>
        <v>0</v>
      </c>
      <c r="R392" s="160" t="str">
        <f t="shared" si="31"/>
        <v/>
      </c>
      <c r="S392" s="160" t="str">
        <f t="shared" si="32"/>
        <v/>
      </c>
      <c r="T392" s="50" t="str">
        <f>IF($F392="","",IF(ISERROR(VLOOKUP(F392,PROVEEDORES!$D$8:$I$507,5,0)),1,VLOOKUP($F392,PROVEEDORES!$D$8:$I$507,5,0)))</f>
        <v/>
      </c>
    </row>
    <row r="393" spans="3:20" ht="17.45" customHeight="1" x14ac:dyDescent="0.25">
      <c r="C393" s="188"/>
      <c r="D393" s="189"/>
      <c r="E393" s="178"/>
      <c r="F393" s="178"/>
      <c r="G393" s="190">
        <f>DATOS!$E$13</f>
        <v>1</v>
      </c>
      <c r="H393" s="178"/>
      <c r="I393" s="191"/>
      <c r="J393" s="178"/>
      <c r="K393" s="178"/>
      <c r="L393" s="178"/>
      <c r="M393" s="178"/>
      <c r="N393" s="160" t="str">
        <f t="shared" si="28"/>
        <v/>
      </c>
      <c r="O393" s="21"/>
      <c r="P393" s="160" t="str">
        <f t="shared" si="29"/>
        <v/>
      </c>
      <c r="Q393" s="160">
        <f t="shared" si="30"/>
        <v>0</v>
      </c>
      <c r="R393" s="160" t="str">
        <f t="shared" si="31"/>
        <v/>
      </c>
      <c r="S393" s="160" t="str">
        <f t="shared" si="32"/>
        <v/>
      </c>
      <c r="T393" s="50" t="str">
        <f>IF($F393="","",IF(ISERROR(VLOOKUP(F393,PROVEEDORES!$D$8:$I$507,5,0)),1,VLOOKUP($F393,PROVEEDORES!$D$8:$I$507,5,0)))</f>
        <v/>
      </c>
    </row>
    <row r="394" spans="3:20" ht="17.45" customHeight="1" x14ac:dyDescent="0.25">
      <c r="C394" s="188"/>
      <c r="D394" s="189"/>
      <c r="E394" s="178"/>
      <c r="F394" s="178"/>
      <c r="G394" s="190">
        <f>DATOS!$E$13</f>
        <v>1</v>
      </c>
      <c r="H394" s="178"/>
      <c r="I394" s="191"/>
      <c r="J394" s="178"/>
      <c r="K394" s="178"/>
      <c r="L394" s="178"/>
      <c r="M394" s="178"/>
      <c r="N394" s="160" t="str">
        <f t="shared" si="28"/>
        <v/>
      </c>
      <c r="O394" s="21"/>
      <c r="P394" s="160" t="str">
        <f t="shared" si="29"/>
        <v/>
      </c>
      <c r="Q394" s="160">
        <f t="shared" si="30"/>
        <v>0</v>
      </c>
      <c r="R394" s="160" t="str">
        <f t="shared" si="31"/>
        <v/>
      </c>
      <c r="S394" s="160" t="str">
        <f t="shared" si="32"/>
        <v/>
      </c>
      <c r="T394" s="50" t="str">
        <f>IF($F394="","",IF(ISERROR(VLOOKUP(F394,PROVEEDORES!$D$8:$I$507,5,0)),1,VLOOKUP($F394,PROVEEDORES!$D$8:$I$507,5,0)))</f>
        <v/>
      </c>
    </row>
    <row r="395" spans="3:20" ht="17.45" customHeight="1" x14ac:dyDescent="0.25">
      <c r="C395" s="188"/>
      <c r="D395" s="189"/>
      <c r="E395" s="178"/>
      <c r="F395" s="178"/>
      <c r="G395" s="190">
        <f>DATOS!$E$13</f>
        <v>1</v>
      </c>
      <c r="H395" s="178"/>
      <c r="I395" s="191"/>
      <c r="J395" s="178"/>
      <c r="K395" s="178"/>
      <c r="L395" s="178"/>
      <c r="M395" s="178"/>
      <c r="N395" s="160" t="str">
        <f t="shared" si="28"/>
        <v/>
      </c>
      <c r="O395" s="21"/>
      <c r="P395" s="160" t="str">
        <f t="shared" si="29"/>
        <v/>
      </c>
      <c r="Q395" s="160">
        <f t="shared" si="30"/>
        <v>0</v>
      </c>
      <c r="R395" s="160" t="str">
        <f t="shared" si="31"/>
        <v/>
      </c>
      <c r="S395" s="160" t="str">
        <f t="shared" si="32"/>
        <v/>
      </c>
      <c r="T395" s="50" t="str">
        <f>IF($F395="","",IF(ISERROR(VLOOKUP(F395,PROVEEDORES!$D$8:$I$507,5,0)),1,VLOOKUP($F395,PROVEEDORES!$D$8:$I$507,5,0)))</f>
        <v/>
      </c>
    </row>
    <row r="396" spans="3:20" ht="17.45" customHeight="1" x14ac:dyDescent="0.25">
      <c r="C396" s="188"/>
      <c r="D396" s="189"/>
      <c r="E396" s="178"/>
      <c r="F396" s="178"/>
      <c r="G396" s="190">
        <f>DATOS!$E$13</f>
        <v>1</v>
      </c>
      <c r="H396" s="178"/>
      <c r="I396" s="191"/>
      <c r="J396" s="178"/>
      <c r="K396" s="178"/>
      <c r="L396" s="178"/>
      <c r="M396" s="178"/>
      <c r="N396" s="160" t="str">
        <f t="shared" si="28"/>
        <v/>
      </c>
      <c r="O396" s="21"/>
      <c r="P396" s="160" t="str">
        <f t="shared" si="29"/>
        <v/>
      </c>
      <c r="Q396" s="160">
        <f t="shared" si="30"/>
        <v>0</v>
      </c>
      <c r="R396" s="160" t="str">
        <f t="shared" si="31"/>
        <v/>
      </c>
      <c r="S396" s="160" t="str">
        <f t="shared" si="32"/>
        <v/>
      </c>
      <c r="T396" s="50" t="str">
        <f>IF($F396="","",IF(ISERROR(VLOOKUP(F396,PROVEEDORES!$D$8:$I$507,5,0)),1,VLOOKUP($F396,PROVEEDORES!$D$8:$I$507,5,0)))</f>
        <v/>
      </c>
    </row>
    <row r="397" spans="3:20" ht="17.45" customHeight="1" x14ac:dyDescent="0.25">
      <c r="C397" s="188"/>
      <c r="D397" s="189"/>
      <c r="E397" s="178"/>
      <c r="F397" s="178"/>
      <c r="G397" s="190">
        <f>DATOS!$E$13</f>
        <v>1</v>
      </c>
      <c r="H397" s="178"/>
      <c r="I397" s="191"/>
      <c r="J397" s="178"/>
      <c r="K397" s="178"/>
      <c r="L397" s="178"/>
      <c r="M397" s="178"/>
      <c r="N397" s="160" t="str">
        <f t="shared" si="28"/>
        <v/>
      </c>
      <c r="O397" s="21"/>
      <c r="P397" s="160" t="str">
        <f t="shared" si="29"/>
        <v/>
      </c>
      <c r="Q397" s="160">
        <f t="shared" si="30"/>
        <v>0</v>
      </c>
      <c r="R397" s="160" t="str">
        <f t="shared" si="31"/>
        <v/>
      </c>
      <c r="S397" s="160" t="str">
        <f t="shared" si="32"/>
        <v/>
      </c>
      <c r="T397" s="50" t="str">
        <f>IF($F397="","",IF(ISERROR(VLOOKUP(F397,PROVEEDORES!$D$8:$I$507,5,0)),1,VLOOKUP($F397,PROVEEDORES!$D$8:$I$507,5,0)))</f>
        <v/>
      </c>
    </row>
    <row r="398" spans="3:20" ht="17.45" customHeight="1" x14ac:dyDescent="0.25">
      <c r="C398" s="188"/>
      <c r="D398" s="189"/>
      <c r="E398" s="178"/>
      <c r="F398" s="178"/>
      <c r="G398" s="190">
        <f>DATOS!$E$13</f>
        <v>1</v>
      </c>
      <c r="H398" s="178"/>
      <c r="I398" s="191"/>
      <c r="J398" s="178"/>
      <c r="K398" s="178"/>
      <c r="L398" s="178"/>
      <c r="M398" s="178"/>
      <c r="N398" s="160" t="str">
        <f t="shared" si="28"/>
        <v/>
      </c>
      <c r="O398" s="21"/>
      <c r="P398" s="160" t="str">
        <f t="shared" si="29"/>
        <v/>
      </c>
      <c r="Q398" s="160">
        <f t="shared" si="30"/>
        <v>0</v>
      </c>
      <c r="R398" s="160" t="str">
        <f t="shared" si="31"/>
        <v/>
      </c>
      <c r="S398" s="160" t="str">
        <f t="shared" si="32"/>
        <v/>
      </c>
      <c r="T398" s="50" t="str">
        <f>IF($F398="","",IF(ISERROR(VLOOKUP(F398,PROVEEDORES!$D$8:$I$507,5,0)),1,VLOOKUP($F398,PROVEEDORES!$D$8:$I$507,5,0)))</f>
        <v/>
      </c>
    </row>
    <row r="399" spans="3:20" ht="17.45" customHeight="1" x14ac:dyDescent="0.25">
      <c r="C399" s="188"/>
      <c r="D399" s="189"/>
      <c r="E399" s="178"/>
      <c r="F399" s="178"/>
      <c r="G399" s="190">
        <f>DATOS!$E$13</f>
        <v>1</v>
      </c>
      <c r="H399" s="178"/>
      <c r="I399" s="191"/>
      <c r="J399" s="178"/>
      <c r="K399" s="178"/>
      <c r="L399" s="178"/>
      <c r="M399" s="178"/>
      <c r="N399" s="160" t="str">
        <f t="shared" si="28"/>
        <v/>
      </c>
      <c r="O399" s="21"/>
      <c r="P399" s="160" t="str">
        <f t="shared" si="29"/>
        <v/>
      </c>
      <c r="Q399" s="160">
        <f t="shared" si="30"/>
        <v>0</v>
      </c>
      <c r="R399" s="160" t="str">
        <f t="shared" si="31"/>
        <v/>
      </c>
      <c r="S399" s="160" t="str">
        <f t="shared" si="32"/>
        <v/>
      </c>
      <c r="T399" s="50" t="str">
        <f>IF($F399="","",IF(ISERROR(VLOOKUP(F399,PROVEEDORES!$D$8:$I$507,5,0)),1,VLOOKUP($F399,PROVEEDORES!$D$8:$I$507,5,0)))</f>
        <v/>
      </c>
    </row>
    <row r="400" spans="3:20" ht="17.45" customHeight="1" x14ac:dyDescent="0.25">
      <c r="C400" s="188"/>
      <c r="D400" s="189"/>
      <c r="E400" s="178"/>
      <c r="F400" s="178"/>
      <c r="G400" s="190">
        <f>DATOS!$E$13</f>
        <v>1</v>
      </c>
      <c r="H400" s="178"/>
      <c r="I400" s="191"/>
      <c r="J400" s="178"/>
      <c r="K400" s="178"/>
      <c r="L400" s="178"/>
      <c r="M400" s="178"/>
      <c r="N400" s="160" t="str">
        <f t="shared" si="28"/>
        <v/>
      </c>
      <c r="O400" s="21"/>
      <c r="P400" s="160" t="str">
        <f t="shared" si="29"/>
        <v/>
      </c>
      <c r="Q400" s="160">
        <f t="shared" si="30"/>
        <v>0</v>
      </c>
      <c r="R400" s="160" t="str">
        <f t="shared" si="31"/>
        <v/>
      </c>
      <c r="S400" s="160" t="str">
        <f t="shared" si="32"/>
        <v/>
      </c>
      <c r="T400" s="50" t="str">
        <f>IF($F400="","",IF(ISERROR(VLOOKUP(F400,PROVEEDORES!$D$8:$I$507,5,0)),1,VLOOKUP($F400,PROVEEDORES!$D$8:$I$507,5,0)))</f>
        <v/>
      </c>
    </row>
    <row r="401" spans="3:20" ht="17.45" customHeight="1" x14ac:dyDescent="0.25">
      <c r="C401" s="188"/>
      <c r="D401" s="189"/>
      <c r="E401" s="178"/>
      <c r="F401" s="178"/>
      <c r="G401" s="190">
        <f>DATOS!$E$13</f>
        <v>1</v>
      </c>
      <c r="H401" s="178"/>
      <c r="I401" s="191"/>
      <c r="J401" s="178"/>
      <c r="K401" s="178"/>
      <c r="L401" s="178"/>
      <c r="M401" s="178"/>
      <c r="N401" s="160" t="str">
        <f t="shared" si="28"/>
        <v/>
      </c>
      <c r="O401" s="21"/>
      <c r="P401" s="160" t="str">
        <f t="shared" si="29"/>
        <v/>
      </c>
      <c r="Q401" s="160">
        <f t="shared" si="30"/>
        <v>0</v>
      </c>
      <c r="R401" s="160" t="str">
        <f t="shared" si="31"/>
        <v/>
      </c>
      <c r="S401" s="160" t="str">
        <f t="shared" si="32"/>
        <v/>
      </c>
      <c r="T401" s="50" t="str">
        <f>IF($F401="","",IF(ISERROR(VLOOKUP(F401,PROVEEDORES!$D$8:$I$507,5,0)),1,VLOOKUP($F401,PROVEEDORES!$D$8:$I$507,5,0)))</f>
        <v/>
      </c>
    </row>
    <row r="402" spans="3:20" ht="17.45" customHeight="1" x14ac:dyDescent="0.25">
      <c r="C402" s="188"/>
      <c r="D402" s="189"/>
      <c r="E402" s="178"/>
      <c r="F402" s="178"/>
      <c r="G402" s="190">
        <f>DATOS!$E$13</f>
        <v>1</v>
      </c>
      <c r="H402" s="178"/>
      <c r="I402" s="191"/>
      <c r="J402" s="178"/>
      <c r="K402" s="178"/>
      <c r="L402" s="178"/>
      <c r="M402" s="178"/>
      <c r="N402" s="160" t="str">
        <f t="shared" ref="N402:N465" si="33">IF(H402&amp;J402&amp;K402&amp;L402&amp;M402="","",H402+J402+K402-L402-M402)</f>
        <v/>
      </c>
      <c r="O402" s="21"/>
      <c r="P402" s="160" t="str">
        <f t="shared" ref="P402:P465" si="34">IF($I402="E",H402,"")</f>
        <v/>
      </c>
      <c r="Q402" s="160">
        <f t="shared" si="30"/>
        <v>0</v>
      </c>
      <c r="R402" s="160" t="str">
        <f t="shared" si="31"/>
        <v/>
      </c>
      <c r="S402" s="160" t="str">
        <f t="shared" si="32"/>
        <v/>
      </c>
      <c r="T402" s="50" t="str">
        <f>IF($F402="","",IF(ISERROR(VLOOKUP(F402,PROVEEDORES!$D$8:$I$507,5,0)),1,VLOOKUP($F402,PROVEEDORES!$D$8:$I$507,5,0)))</f>
        <v/>
      </c>
    </row>
    <row r="403" spans="3:20" ht="17.45" customHeight="1" x14ac:dyDescent="0.25">
      <c r="C403" s="188"/>
      <c r="D403" s="189"/>
      <c r="E403" s="178"/>
      <c r="F403" s="178"/>
      <c r="G403" s="190">
        <f>DATOS!$E$13</f>
        <v>1</v>
      </c>
      <c r="H403" s="178"/>
      <c r="I403" s="191"/>
      <c r="J403" s="178"/>
      <c r="K403" s="178"/>
      <c r="L403" s="178"/>
      <c r="M403" s="178"/>
      <c r="N403" s="160" t="str">
        <f t="shared" si="33"/>
        <v/>
      </c>
      <c r="O403" s="21"/>
      <c r="P403" s="160" t="str">
        <f t="shared" si="34"/>
        <v/>
      </c>
      <c r="Q403" s="160">
        <f t="shared" ref="Q403:Q466" si="35">IF($I403=0%,H403,"")</f>
        <v>0</v>
      </c>
      <c r="R403" s="160" t="str">
        <f t="shared" ref="R403:R466" si="36">IF(OR($I403=8%,$I403=11%),$J403/$I403,"")</f>
        <v/>
      </c>
      <c r="S403" s="160" t="str">
        <f t="shared" ref="S403:S466" si="37">IF(OR($I403=15%,$I403=16%),$J403/$I403,"")</f>
        <v/>
      </c>
      <c r="T403" s="50" t="str">
        <f>IF($F403="","",IF(ISERROR(VLOOKUP(F403,PROVEEDORES!$D$8:$I$507,5,0)),1,VLOOKUP($F403,PROVEEDORES!$D$8:$I$507,5,0)))</f>
        <v/>
      </c>
    </row>
    <row r="404" spans="3:20" ht="17.45" customHeight="1" x14ac:dyDescent="0.25">
      <c r="C404" s="188"/>
      <c r="D404" s="189"/>
      <c r="E404" s="178"/>
      <c r="F404" s="178"/>
      <c r="G404" s="190">
        <f>DATOS!$E$13</f>
        <v>1</v>
      </c>
      <c r="H404" s="178"/>
      <c r="I404" s="191"/>
      <c r="J404" s="178"/>
      <c r="K404" s="178"/>
      <c r="L404" s="178"/>
      <c r="M404" s="178"/>
      <c r="N404" s="160" t="str">
        <f t="shared" si="33"/>
        <v/>
      </c>
      <c r="O404" s="21"/>
      <c r="P404" s="160" t="str">
        <f t="shared" si="34"/>
        <v/>
      </c>
      <c r="Q404" s="160">
        <f t="shared" si="35"/>
        <v>0</v>
      </c>
      <c r="R404" s="160" t="str">
        <f t="shared" si="36"/>
        <v/>
      </c>
      <c r="S404" s="160" t="str">
        <f t="shared" si="37"/>
        <v/>
      </c>
      <c r="T404" s="50" t="str">
        <f>IF($F404="","",IF(ISERROR(VLOOKUP(F404,PROVEEDORES!$D$8:$I$507,5,0)),1,VLOOKUP($F404,PROVEEDORES!$D$8:$I$507,5,0)))</f>
        <v/>
      </c>
    </row>
    <row r="405" spans="3:20" ht="17.45" customHeight="1" x14ac:dyDescent="0.25">
      <c r="C405" s="188"/>
      <c r="D405" s="189"/>
      <c r="E405" s="178"/>
      <c r="F405" s="178"/>
      <c r="G405" s="190">
        <f>DATOS!$E$13</f>
        <v>1</v>
      </c>
      <c r="H405" s="178"/>
      <c r="I405" s="191"/>
      <c r="J405" s="178"/>
      <c r="K405" s="178"/>
      <c r="L405" s="178"/>
      <c r="M405" s="178"/>
      <c r="N405" s="160" t="str">
        <f t="shared" si="33"/>
        <v/>
      </c>
      <c r="O405" s="21"/>
      <c r="P405" s="160" t="str">
        <f t="shared" si="34"/>
        <v/>
      </c>
      <c r="Q405" s="160">
        <f t="shared" si="35"/>
        <v>0</v>
      </c>
      <c r="R405" s="160" t="str">
        <f t="shared" si="36"/>
        <v/>
      </c>
      <c r="S405" s="160" t="str">
        <f t="shared" si="37"/>
        <v/>
      </c>
      <c r="T405" s="50" t="str">
        <f>IF($F405="","",IF(ISERROR(VLOOKUP(F405,PROVEEDORES!$D$8:$I$507,5,0)),1,VLOOKUP($F405,PROVEEDORES!$D$8:$I$507,5,0)))</f>
        <v/>
      </c>
    </row>
    <row r="406" spans="3:20" ht="17.45" customHeight="1" x14ac:dyDescent="0.25">
      <c r="C406" s="188"/>
      <c r="D406" s="189"/>
      <c r="E406" s="178"/>
      <c r="F406" s="178"/>
      <c r="G406" s="190">
        <f>DATOS!$E$13</f>
        <v>1</v>
      </c>
      <c r="H406" s="178"/>
      <c r="I406" s="191"/>
      <c r="J406" s="178"/>
      <c r="K406" s="178"/>
      <c r="L406" s="178"/>
      <c r="M406" s="178"/>
      <c r="N406" s="160" t="str">
        <f t="shared" si="33"/>
        <v/>
      </c>
      <c r="O406" s="21"/>
      <c r="P406" s="160" t="str">
        <f t="shared" si="34"/>
        <v/>
      </c>
      <c r="Q406" s="160">
        <f t="shared" si="35"/>
        <v>0</v>
      </c>
      <c r="R406" s="160" t="str">
        <f t="shared" si="36"/>
        <v/>
      </c>
      <c r="S406" s="160" t="str">
        <f t="shared" si="37"/>
        <v/>
      </c>
      <c r="T406" s="50" t="str">
        <f>IF($F406="","",IF(ISERROR(VLOOKUP(F406,PROVEEDORES!$D$8:$I$507,5,0)),1,VLOOKUP($F406,PROVEEDORES!$D$8:$I$507,5,0)))</f>
        <v/>
      </c>
    </row>
    <row r="407" spans="3:20" ht="17.45" customHeight="1" x14ac:dyDescent="0.25">
      <c r="C407" s="188"/>
      <c r="D407" s="189"/>
      <c r="E407" s="178"/>
      <c r="F407" s="178"/>
      <c r="G407" s="190">
        <f>DATOS!$E$13</f>
        <v>1</v>
      </c>
      <c r="H407" s="178"/>
      <c r="I407" s="191"/>
      <c r="J407" s="178"/>
      <c r="K407" s="178"/>
      <c r="L407" s="178"/>
      <c r="M407" s="178"/>
      <c r="N407" s="160" t="str">
        <f t="shared" si="33"/>
        <v/>
      </c>
      <c r="O407" s="21"/>
      <c r="P407" s="160" t="str">
        <f t="shared" si="34"/>
        <v/>
      </c>
      <c r="Q407" s="160">
        <f t="shared" si="35"/>
        <v>0</v>
      </c>
      <c r="R407" s="160" t="str">
        <f t="shared" si="36"/>
        <v/>
      </c>
      <c r="S407" s="160" t="str">
        <f t="shared" si="37"/>
        <v/>
      </c>
      <c r="T407" s="50" t="str">
        <f>IF($F407="","",IF(ISERROR(VLOOKUP(F407,PROVEEDORES!$D$8:$I$507,5,0)),1,VLOOKUP($F407,PROVEEDORES!$D$8:$I$507,5,0)))</f>
        <v/>
      </c>
    </row>
    <row r="408" spans="3:20" ht="17.45" customHeight="1" x14ac:dyDescent="0.25">
      <c r="C408" s="188"/>
      <c r="D408" s="189"/>
      <c r="E408" s="178"/>
      <c r="F408" s="178"/>
      <c r="G408" s="190">
        <f>DATOS!$E$13</f>
        <v>1</v>
      </c>
      <c r="H408" s="178"/>
      <c r="I408" s="191"/>
      <c r="J408" s="178"/>
      <c r="K408" s="178"/>
      <c r="L408" s="178"/>
      <c r="M408" s="178"/>
      <c r="N408" s="160" t="str">
        <f t="shared" si="33"/>
        <v/>
      </c>
      <c r="O408" s="21"/>
      <c r="P408" s="160" t="str">
        <f t="shared" si="34"/>
        <v/>
      </c>
      <c r="Q408" s="160">
        <f t="shared" si="35"/>
        <v>0</v>
      </c>
      <c r="R408" s="160" t="str">
        <f t="shared" si="36"/>
        <v/>
      </c>
      <c r="S408" s="160" t="str">
        <f t="shared" si="37"/>
        <v/>
      </c>
      <c r="T408" s="50" t="str">
        <f>IF($F408="","",IF(ISERROR(VLOOKUP(F408,PROVEEDORES!$D$8:$I$507,5,0)),1,VLOOKUP($F408,PROVEEDORES!$D$8:$I$507,5,0)))</f>
        <v/>
      </c>
    </row>
    <row r="409" spans="3:20" ht="17.45" customHeight="1" x14ac:dyDescent="0.25">
      <c r="C409" s="188"/>
      <c r="D409" s="189"/>
      <c r="E409" s="178"/>
      <c r="F409" s="178"/>
      <c r="G409" s="190">
        <f>DATOS!$E$13</f>
        <v>1</v>
      </c>
      <c r="H409" s="178"/>
      <c r="I409" s="191"/>
      <c r="J409" s="178"/>
      <c r="K409" s="178"/>
      <c r="L409" s="178"/>
      <c r="M409" s="178"/>
      <c r="N409" s="160" t="str">
        <f t="shared" si="33"/>
        <v/>
      </c>
      <c r="O409" s="21"/>
      <c r="P409" s="160" t="str">
        <f t="shared" si="34"/>
        <v/>
      </c>
      <c r="Q409" s="160">
        <f t="shared" si="35"/>
        <v>0</v>
      </c>
      <c r="R409" s="160" t="str">
        <f t="shared" si="36"/>
        <v/>
      </c>
      <c r="S409" s="160" t="str">
        <f t="shared" si="37"/>
        <v/>
      </c>
      <c r="T409" s="50" t="str">
        <f>IF($F409="","",IF(ISERROR(VLOOKUP(F409,PROVEEDORES!$D$8:$I$507,5,0)),1,VLOOKUP($F409,PROVEEDORES!$D$8:$I$507,5,0)))</f>
        <v/>
      </c>
    </row>
    <row r="410" spans="3:20" ht="17.45" customHeight="1" x14ac:dyDescent="0.25">
      <c r="C410" s="188"/>
      <c r="D410" s="189"/>
      <c r="E410" s="178"/>
      <c r="F410" s="178"/>
      <c r="G410" s="190">
        <f>DATOS!$E$13</f>
        <v>1</v>
      </c>
      <c r="H410" s="178"/>
      <c r="I410" s="191"/>
      <c r="J410" s="178"/>
      <c r="K410" s="178"/>
      <c r="L410" s="178"/>
      <c r="M410" s="178"/>
      <c r="N410" s="160" t="str">
        <f t="shared" si="33"/>
        <v/>
      </c>
      <c r="O410" s="21"/>
      <c r="P410" s="160" t="str">
        <f t="shared" si="34"/>
        <v/>
      </c>
      <c r="Q410" s="160">
        <f t="shared" si="35"/>
        <v>0</v>
      </c>
      <c r="R410" s="160" t="str">
        <f t="shared" si="36"/>
        <v/>
      </c>
      <c r="S410" s="160" t="str">
        <f t="shared" si="37"/>
        <v/>
      </c>
      <c r="T410" s="50" t="str">
        <f>IF($F410="","",IF(ISERROR(VLOOKUP(F410,PROVEEDORES!$D$8:$I$507,5,0)),1,VLOOKUP($F410,PROVEEDORES!$D$8:$I$507,5,0)))</f>
        <v/>
      </c>
    </row>
    <row r="411" spans="3:20" ht="17.45" customHeight="1" x14ac:dyDescent="0.25">
      <c r="C411" s="188"/>
      <c r="D411" s="189"/>
      <c r="E411" s="178"/>
      <c r="F411" s="178"/>
      <c r="G411" s="190">
        <f>DATOS!$E$13</f>
        <v>1</v>
      </c>
      <c r="H411" s="178"/>
      <c r="I411" s="191"/>
      <c r="J411" s="178"/>
      <c r="K411" s="178"/>
      <c r="L411" s="178"/>
      <c r="M411" s="178"/>
      <c r="N411" s="160" t="str">
        <f t="shared" si="33"/>
        <v/>
      </c>
      <c r="O411" s="21"/>
      <c r="P411" s="160" t="str">
        <f t="shared" si="34"/>
        <v/>
      </c>
      <c r="Q411" s="160">
        <f t="shared" si="35"/>
        <v>0</v>
      </c>
      <c r="R411" s="160" t="str">
        <f t="shared" si="36"/>
        <v/>
      </c>
      <c r="S411" s="160" t="str">
        <f t="shared" si="37"/>
        <v/>
      </c>
      <c r="T411" s="50" t="str">
        <f>IF($F411="","",IF(ISERROR(VLOOKUP(F411,PROVEEDORES!$D$8:$I$507,5,0)),1,VLOOKUP($F411,PROVEEDORES!$D$8:$I$507,5,0)))</f>
        <v/>
      </c>
    </row>
    <row r="412" spans="3:20" ht="17.45" customHeight="1" x14ac:dyDescent="0.25">
      <c r="C412" s="188"/>
      <c r="D412" s="189"/>
      <c r="E412" s="178"/>
      <c r="F412" s="178"/>
      <c r="G412" s="190">
        <f>DATOS!$E$13</f>
        <v>1</v>
      </c>
      <c r="H412" s="178"/>
      <c r="I412" s="191"/>
      <c r="J412" s="178"/>
      <c r="K412" s="178"/>
      <c r="L412" s="178"/>
      <c r="M412" s="178"/>
      <c r="N412" s="160" t="str">
        <f t="shared" si="33"/>
        <v/>
      </c>
      <c r="O412" s="21"/>
      <c r="P412" s="160" t="str">
        <f t="shared" si="34"/>
        <v/>
      </c>
      <c r="Q412" s="160">
        <f t="shared" si="35"/>
        <v>0</v>
      </c>
      <c r="R412" s="160" t="str">
        <f t="shared" si="36"/>
        <v/>
      </c>
      <c r="S412" s="160" t="str">
        <f t="shared" si="37"/>
        <v/>
      </c>
      <c r="T412" s="50" t="str">
        <f>IF($F412="","",IF(ISERROR(VLOOKUP(F412,PROVEEDORES!$D$8:$I$507,5,0)),1,VLOOKUP($F412,PROVEEDORES!$D$8:$I$507,5,0)))</f>
        <v/>
      </c>
    </row>
    <row r="413" spans="3:20" ht="17.45" customHeight="1" x14ac:dyDescent="0.25">
      <c r="C413" s="188"/>
      <c r="D413" s="189"/>
      <c r="E413" s="178"/>
      <c r="F413" s="178"/>
      <c r="G413" s="190">
        <f>DATOS!$E$13</f>
        <v>1</v>
      </c>
      <c r="H413" s="178"/>
      <c r="I413" s="191"/>
      <c r="J413" s="178"/>
      <c r="K413" s="178"/>
      <c r="L413" s="178"/>
      <c r="M413" s="178"/>
      <c r="N413" s="160" t="str">
        <f t="shared" si="33"/>
        <v/>
      </c>
      <c r="O413" s="21"/>
      <c r="P413" s="160" t="str">
        <f t="shared" si="34"/>
        <v/>
      </c>
      <c r="Q413" s="160">
        <f t="shared" si="35"/>
        <v>0</v>
      </c>
      <c r="R413" s="160" t="str">
        <f t="shared" si="36"/>
        <v/>
      </c>
      <c r="S413" s="160" t="str">
        <f t="shared" si="37"/>
        <v/>
      </c>
      <c r="T413" s="50" t="str">
        <f>IF($F413="","",IF(ISERROR(VLOOKUP(F413,PROVEEDORES!$D$8:$I$507,5,0)),1,VLOOKUP($F413,PROVEEDORES!$D$8:$I$507,5,0)))</f>
        <v/>
      </c>
    </row>
    <row r="414" spans="3:20" ht="17.45" customHeight="1" x14ac:dyDescent="0.25">
      <c r="C414" s="188"/>
      <c r="D414" s="189"/>
      <c r="E414" s="178"/>
      <c r="F414" s="178"/>
      <c r="G414" s="190">
        <f>DATOS!$E$13</f>
        <v>1</v>
      </c>
      <c r="H414" s="178"/>
      <c r="I414" s="191"/>
      <c r="J414" s="178"/>
      <c r="K414" s="178"/>
      <c r="L414" s="178"/>
      <c r="M414" s="178"/>
      <c r="N414" s="160" t="str">
        <f t="shared" si="33"/>
        <v/>
      </c>
      <c r="O414" s="21"/>
      <c r="P414" s="160" t="str">
        <f t="shared" si="34"/>
        <v/>
      </c>
      <c r="Q414" s="160">
        <f t="shared" si="35"/>
        <v>0</v>
      </c>
      <c r="R414" s="160" t="str">
        <f t="shared" si="36"/>
        <v/>
      </c>
      <c r="S414" s="160" t="str">
        <f t="shared" si="37"/>
        <v/>
      </c>
      <c r="T414" s="50" t="str">
        <f>IF($F414="","",IF(ISERROR(VLOOKUP(F414,PROVEEDORES!$D$8:$I$507,5,0)),1,VLOOKUP($F414,PROVEEDORES!$D$8:$I$507,5,0)))</f>
        <v/>
      </c>
    </row>
    <row r="415" spans="3:20" ht="17.45" customHeight="1" x14ac:dyDescent="0.25">
      <c r="C415" s="188"/>
      <c r="D415" s="189"/>
      <c r="E415" s="178"/>
      <c r="F415" s="178"/>
      <c r="G415" s="190">
        <f>DATOS!$E$13</f>
        <v>1</v>
      </c>
      <c r="H415" s="178"/>
      <c r="I415" s="191"/>
      <c r="J415" s="178"/>
      <c r="K415" s="178"/>
      <c r="L415" s="178"/>
      <c r="M415" s="178"/>
      <c r="N415" s="160" t="str">
        <f t="shared" si="33"/>
        <v/>
      </c>
      <c r="O415" s="21"/>
      <c r="P415" s="160" t="str">
        <f t="shared" si="34"/>
        <v/>
      </c>
      <c r="Q415" s="160">
        <f t="shared" si="35"/>
        <v>0</v>
      </c>
      <c r="R415" s="160" t="str">
        <f t="shared" si="36"/>
        <v/>
      </c>
      <c r="S415" s="160" t="str">
        <f t="shared" si="37"/>
        <v/>
      </c>
      <c r="T415" s="50" t="str">
        <f>IF($F415="","",IF(ISERROR(VLOOKUP(F415,PROVEEDORES!$D$8:$I$507,5,0)),1,VLOOKUP($F415,PROVEEDORES!$D$8:$I$507,5,0)))</f>
        <v/>
      </c>
    </row>
    <row r="416" spans="3:20" ht="17.45" customHeight="1" x14ac:dyDescent="0.25">
      <c r="C416" s="188"/>
      <c r="D416" s="189"/>
      <c r="E416" s="178"/>
      <c r="F416" s="178"/>
      <c r="G416" s="190">
        <f>DATOS!$E$13</f>
        <v>1</v>
      </c>
      <c r="H416" s="178"/>
      <c r="I416" s="191"/>
      <c r="J416" s="178"/>
      <c r="K416" s="178"/>
      <c r="L416" s="178"/>
      <c r="M416" s="178"/>
      <c r="N416" s="160" t="str">
        <f t="shared" si="33"/>
        <v/>
      </c>
      <c r="O416" s="21"/>
      <c r="P416" s="160" t="str">
        <f t="shared" si="34"/>
        <v/>
      </c>
      <c r="Q416" s="160">
        <f t="shared" si="35"/>
        <v>0</v>
      </c>
      <c r="R416" s="160" t="str">
        <f t="shared" si="36"/>
        <v/>
      </c>
      <c r="S416" s="160" t="str">
        <f t="shared" si="37"/>
        <v/>
      </c>
      <c r="T416" s="50" t="str">
        <f>IF($F416="","",IF(ISERROR(VLOOKUP(F416,PROVEEDORES!$D$8:$I$507,5,0)),1,VLOOKUP($F416,PROVEEDORES!$D$8:$I$507,5,0)))</f>
        <v/>
      </c>
    </row>
    <row r="417" spans="3:20" ht="17.45" customHeight="1" x14ac:dyDescent="0.25">
      <c r="C417" s="188"/>
      <c r="D417" s="189"/>
      <c r="E417" s="178"/>
      <c r="F417" s="178"/>
      <c r="G417" s="190">
        <f>DATOS!$E$13</f>
        <v>1</v>
      </c>
      <c r="H417" s="178"/>
      <c r="I417" s="191"/>
      <c r="J417" s="178"/>
      <c r="K417" s="178"/>
      <c r="L417" s="178"/>
      <c r="M417" s="178"/>
      <c r="N417" s="160" t="str">
        <f t="shared" si="33"/>
        <v/>
      </c>
      <c r="O417" s="21"/>
      <c r="P417" s="160" t="str">
        <f t="shared" si="34"/>
        <v/>
      </c>
      <c r="Q417" s="160">
        <f t="shared" si="35"/>
        <v>0</v>
      </c>
      <c r="R417" s="160" t="str">
        <f t="shared" si="36"/>
        <v/>
      </c>
      <c r="S417" s="160" t="str">
        <f t="shared" si="37"/>
        <v/>
      </c>
      <c r="T417" s="50" t="str">
        <f>IF($F417="","",IF(ISERROR(VLOOKUP(F417,PROVEEDORES!$D$8:$I$507,5,0)),1,VLOOKUP($F417,PROVEEDORES!$D$8:$I$507,5,0)))</f>
        <v/>
      </c>
    </row>
    <row r="418" spans="3:20" ht="17.45" customHeight="1" x14ac:dyDescent="0.25">
      <c r="C418" s="188"/>
      <c r="D418" s="189"/>
      <c r="E418" s="178"/>
      <c r="F418" s="178"/>
      <c r="G418" s="190">
        <f>DATOS!$E$13</f>
        <v>1</v>
      </c>
      <c r="H418" s="178"/>
      <c r="I418" s="191"/>
      <c r="J418" s="178"/>
      <c r="K418" s="178"/>
      <c r="L418" s="178"/>
      <c r="M418" s="178"/>
      <c r="N418" s="160" t="str">
        <f t="shared" si="33"/>
        <v/>
      </c>
      <c r="O418" s="21"/>
      <c r="P418" s="160" t="str">
        <f t="shared" si="34"/>
        <v/>
      </c>
      <c r="Q418" s="160">
        <f t="shared" si="35"/>
        <v>0</v>
      </c>
      <c r="R418" s="160" t="str">
        <f t="shared" si="36"/>
        <v/>
      </c>
      <c r="S418" s="160" t="str">
        <f t="shared" si="37"/>
        <v/>
      </c>
      <c r="T418" s="50" t="str">
        <f>IF($F418="","",IF(ISERROR(VLOOKUP(F418,PROVEEDORES!$D$8:$I$507,5,0)),1,VLOOKUP($F418,PROVEEDORES!$D$8:$I$507,5,0)))</f>
        <v/>
      </c>
    </row>
    <row r="419" spans="3:20" ht="17.45" customHeight="1" x14ac:dyDescent="0.25">
      <c r="C419" s="188"/>
      <c r="D419" s="189"/>
      <c r="E419" s="178"/>
      <c r="F419" s="178"/>
      <c r="G419" s="190">
        <f>DATOS!$E$13</f>
        <v>1</v>
      </c>
      <c r="H419" s="178"/>
      <c r="I419" s="191"/>
      <c r="J419" s="178"/>
      <c r="K419" s="178"/>
      <c r="L419" s="178"/>
      <c r="M419" s="178"/>
      <c r="N419" s="160" t="str">
        <f t="shared" si="33"/>
        <v/>
      </c>
      <c r="O419" s="21"/>
      <c r="P419" s="160" t="str">
        <f t="shared" si="34"/>
        <v/>
      </c>
      <c r="Q419" s="160">
        <f t="shared" si="35"/>
        <v>0</v>
      </c>
      <c r="R419" s="160" t="str">
        <f t="shared" si="36"/>
        <v/>
      </c>
      <c r="S419" s="160" t="str">
        <f t="shared" si="37"/>
        <v/>
      </c>
      <c r="T419" s="50" t="str">
        <f>IF($F419="","",IF(ISERROR(VLOOKUP(F419,PROVEEDORES!$D$8:$I$507,5,0)),1,VLOOKUP($F419,PROVEEDORES!$D$8:$I$507,5,0)))</f>
        <v/>
      </c>
    </row>
    <row r="420" spans="3:20" ht="17.45" customHeight="1" x14ac:dyDescent="0.25">
      <c r="C420" s="188"/>
      <c r="D420" s="189"/>
      <c r="E420" s="178"/>
      <c r="F420" s="178"/>
      <c r="G420" s="190">
        <f>DATOS!$E$13</f>
        <v>1</v>
      </c>
      <c r="H420" s="178"/>
      <c r="I420" s="191"/>
      <c r="J420" s="178"/>
      <c r="K420" s="178"/>
      <c r="L420" s="178"/>
      <c r="M420" s="178"/>
      <c r="N420" s="160" t="str">
        <f t="shared" si="33"/>
        <v/>
      </c>
      <c r="O420" s="21"/>
      <c r="P420" s="160" t="str">
        <f t="shared" si="34"/>
        <v/>
      </c>
      <c r="Q420" s="160">
        <f t="shared" si="35"/>
        <v>0</v>
      </c>
      <c r="R420" s="160" t="str">
        <f t="shared" si="36"/>
        <v/>
      </c>
      <c r="S420" s="160" t="str">
        <f t="shared" si="37"/>
        <v/>
      </c>
      <c r="T420" s="50" t="str">
        <f>IF($F420="","",IF(ISERROR(VLOOKUP(F420,PROVEEDORES!$D$8:$I$507,5,0)),1,VLOOKUP($F420,PROVEEDORES!$D$8:$I$507,5,0)))</f>
        <v/>
      </c>
    </row>
    <row r="421" spans="3:20" ht="17.45" customHeight="1" x14ac:dyDescent="0.25">
      <c r="C421" s="188"/>
      <c r="D421" s="189"/>
      <c r="E421" s="178"/>
      <c r="F421" s="178"/>
      <c r="G421" s="190">
        <f>DATOS!$E$13</f>
        <v>1</v>
      </c>
      <c r="H421" s="178"/>
      <c r="I421" s="191"/>
      <c r="J421" s="178"/>
      <c r="K421" s="178"/>
      <c r="L421" s="178"/>
      <c r="M421" s="178"/>
      <c r="N421" s="160" t="str">
        <f t="shared" si="33"/>
        <v/>
      </c>
      <c r="O421" s="21"/>
      <c r="P421" s="160" t="str">
        <f t="shared" si="34"/>
        <v/>
      </c>
      <c r="Q421" s="160">
        <f t="shared" si="35"/>
        <v>0</v>
      </c>
      <c r="R421" s="160" t="str">
        <f t="shared" si="36"/>
        <v/>
      </c>
      <c r="S421" s="160" t="str">
        <f t="shared" si="37"/>
        <v/>
      </c>
      <c r="T421" s="50" t="str">
        <f>IF($F421="","",IF(ISERROR(VLOOKUP(F421,PROVEEDORES!$D$8:$I$507,5,0)),1,VLOOKUP($F421,PROVEEDORES!$D$8:$I$507,5,0)))</f>
        <v/>
      </c>
    </row>
    <row r="422" spans="3:20" ht="17.45" customHeight="1" x14ac:dyDescent="0.25">
      <c r="C422" s="188"/>
      <c r="D422" s="189"/>
      <c r="E422" s="178"/>
      <c r="F422" s="178"/>
      <c r="G422" s="190">
        <f>DATOS!$E$13</f>
        <v>1</v>
      </c>
      <c r="H422" s="178"/>
      <c r="I422" s="191"/>
      <c r="J422" s="178"/>
      <c r="K422" s="178"/>
      <c r="L422" s="178"/>
      <c r="M422" s="178"/>
      <c r="N422" s="160" t="str">
        <f t="shared" si="33"/>
        <v/>
      </c>
      <c r="O422" s="21"/>
      <c r="P422" s="160" t="str">
        <f t="shared" si="34"/>
        <v/>
      </c>
      <c r="Q422" s="160">
        <f t="shared" si="35"/>
        <v>0</v>
      </c>
      <c r="R422" s="160" t="str">
        <f t="shared" si="36"/>
        <v/>
      </c>
      <c r="S422" s="160" t="str">
        <f t="shared" si="37"/>
        <v/>
      </c>
      <c r="T422" s="50" t="str">
        <f>IF($F422="","",IF(ISERROR(VLOOKUP(F422,PROVEEDORES!$D$8:$I$507,5,0)),1,VLOOKUP($F422,PROVEEDORES!$D$8:$I$507,5,0)))</f>
        <v/>
      </c>
    </row>
    <row r="423" spans="3:20" ht="17.45" customHeight="1" x14ac:dyDescent="0.25">
      <c r="C423" s="188"/>
      <c r="D423" s="189"/>
      <c r="E423" s="178"/>
      <c r="F423" s="178"/>
      <c r="G423" s="190">
        <f>DATOS!$E$13</f>
        <v>1</v>
      </c>
      <c r="H423" s="178"/>
      <c r="I423" s="191"/>
      <c r="J423" s="178"/>
      <c r="K423" s="178"/>
      <c r="L423" s="178"/>
      <c r="M423" s="178"/>
      <c r="N423" s="160" t="str">
        <f t="shared" si="33"/>
        <v/>
      </c>
      <c r="O423" s="21"/>
      <c r="P423" s="160" t="str">
        <f t="shared" si="34"/>
        <v/>
      </c>
      <c r="Q423" s="160">
        <f t="shared" si="35"/>
        <v>0</v>
      </c>
      <c r="R423" s="160" t="str">
        <f t="shared" si="36"/>
        <v/>
      </c>
      <c r="S423" s="160" t="str">
        <f t="shared" si="37"/>
        <v/>
      </c>
      <c r="T423" s="50" t="str">
        <f>IF($F423="","",IF(ISERROR(VLOOKUP(F423,PROVEEDORES!$D$8:$I$507,5,0)),1,VLOOKUP($F423,PROVEEDORES!$D$8:$I$507,5,0)))</f>
        <v/>
      </c>
    </row>
    <row r="424" spans="3:20" ht="17.45" customHeight="1" x14ac:dyDescent="0.25">
      <c r="C424" s="188"/>
      <c r="D424" s="189"/>
      <c r="E424" s="178"/>
      <c r="F424" s="178"/>
      <c r="G424" s="190">
        <f>DATOS!$E$13</f>
        <v>1</v>
      </c>
      <c r="H424" s="178"/>
      <c r="I424" s="191"/>
      <c r="J424" s="178"/>
      <c r="K424" s="178"/>
      <c r="L424" s="178"/>
      <c r="M424" s="178"/>
      <c r="N424" s="160" t="str">
        <f t="shared" si="33"/>
        <v/>
      </c>
      <c r="O424" s="21"/>
      <c r="P424" s="160" t="str">
        <f t="shared" si="34"/>
        <v/>
      </c>
      <c r="Q424" s="160">
        <f t="shared" si="35"/>
        <v>0</v>
      </c>
      <c r="R424" s="160" t="str">
        <f t="shared" si="36"/>
        <v/>
      </c>
      <c r="S424" s="160" t="str">
        <f t="shared" si="37"/>
        <v/>
      </c>
      <c r="T424" s="50" t="str">
        <f>IF($F424="","",IF(ISERROR(VLOOKUP(F424,PROVEEDORES!$D$8:$I$507,5,0)),1,VLOOKUP($F424,PROVEEDORES!$D$8:$I$507,5,0)))</f>
        <v/>
      </c>
    </row>
    <row r="425" spans="3:20" ht="17.45" customHeight="1" x14ac:dyDescent="0.25">
      <c r="C425" s="188"/>
      <c r="D425" s="189"/>
      <c r="E425" s="178"/>
      <c r="F425" s="178"/>
      <c r="G425" s="190">
        <f>DATOS!$E$13</f>
        <v>1</v>
      </c>
      <c r="H425" s="178"/>
      <c r="I425" s="191"/>
      <c r="J425" s="178"/>
      <c r="K425" s="178"/>
      <c r="L425" s="178"/>
      <c r="M425" s="178"/>
      <c r="N425" s="160" t="str">
        <f t="shared" si="33"/>
        <v/>
      </c>
      <c r="O425" s="21"/>
      <c r="P425" s="160" t="str">
        <f t="shared" si="34"/>
        <v/>
      </c>
      <c r="Q425" s="160">
        <f t="shared" si="35"/>
        <v>0</v>
      </c>
      <c r="R425" s="160" t="str">
        <f t="shared" si="36"/>
        <v/>
      </c>
      <c r="S425" s="160" t="str">
        <f t="shared" si="37"/>
        <v/>
      </c>
      <c r="T425" s="50" t="str">
        <f>IF($F425="","",IF(ISERROR(VLOOKUP(F425,PROVEEDORES!$D$8:$I$507,5,0)),1,VLOOKUP($F425,PROVEEDORES!$D$8:$I$507,5,0)))</f>
        <v/>
      </c>
    </row>
    <row r="426" spans="3:20" ht="17.45" customHeight="1" x14ac:dyDescent="0.25">
      <c r="C426" s="188"/>
      <c r="D426" s="189"/>
      <c r="E426" s="178"/>
      <c r="F426" s="178"/>
      <c r="G426" s="190">
        <f>DATOS!$E$13</f>
        <v>1</v>
      </c>
      <c r="H426" s="178"/>
      <c r="I426" s="191"/>
      <c r="J426" s="178"/>
      <c r="K426" s="178"/>
      <c r="L426" s="178"/>
      <c r="M426" s="178"/>
      <c r="N426" s="160" t="str">
        <f t="shared" si="33"/>
        <v/>
      </c>
      <c r="O426" s="21"/>
      <c r="P426" s="160" t="str">
        <f t="shared" si="34"/>
        <v/>
      </c>
      <c r="Q426" s="160">
        <f t="shared" si="35"/>
        <v>0</v>
      </c>
      <c r="R426" s="160" t="str">
        <f t="shared" si="36"/>
        <v/>
      </c>
      <c r="S426" s="160" t="str">
        <f t="shared" si="37"/>
        <v/>
      </c>
      <c r="T426" s="50" t="str">
        <f>IF($F426="","",IF(ISERROR(VLOOKUP(F426,PROVEEDORES!$D$8:$I$507,5,0)),1,VLOOKUP($F426,PROVEEDORES!$D$8:$I$507,5,0)))</f>
        <v/>
      </c>
    </row>
    <row r="427" spans="3:20" ht="17.45" customHeight="1" x14ac:dyDescent="0.25">
      <c r="C427" s="188"/>
      <c r="D427" s="189"/>
      <c r="E427" s="178"/>
      <c r="F427" s="178"/>
      <c r="G427" s="190">
        <f>DATOS!$E$13</f>
        <v>1</v>
      </c>
      <c r="H427" s="178"/>
      <c r="I427" s="191"/>
      <c r="J427" s="178"/>
      <c r="K427" s="178"/>
      <c r="L427" s="178"/>
      <c r="M427" s="178"/>
      <c r="N427" s="160" t="str">
        <f t="shared" si="33"/>
        <v/>
      </c>
      <c r="O427" s="21"/>
      <c r="P427" s="160" t="str">
        <f t="shared" si="34"/>
        <v/>
      </c>
      <c r="Q427" s="160">
        <f t="shared" si="35"/>
        <v>0</v>
      </c>
      <c r="R427" s="160" t="str">
        <f t="shared" si="36"/>
        <v/>
      </c>
      <c r="S427" s="160" t="str">
        <f t="shared" si="37"/>
        <v/>
      </c>
      <c r="T427" s="50" t="str">
        <f>IF($F427="","",IF(ISERROR(VLOOKUP(F427,PROVEEDORES!$D$8:$I$507,5,0)),1,VLOOKUP($F427,PROVEEDORES!$D$8:$I$507,5,0)))</f>
        <v/>
      </c>
    </row>
    <row r="428" spans="3:20" ht="17.45" customHeight="1" x14ac:dyDescent="0.25">
      <c r="C428" s="188"/>
      <c r="D428" s="189"/>
      <c r="E428" s="178"/>
      <c r="F428" s="178"/>
      <c r="G428" s="190">
        <f>DATOS!$E$13</f>
        <v>1</v>
      </c>
      <c r="H428" s="178"/>
      <c r="I428" s="191"/>
      <c r="J428" s="178"/>
      <c r="K428" s="178"/>
      <c r="L428" s="178"/>
      <c r="M428" s="178"/>
      <c r="N428" s="160" t="str">
        <f t="shared" si="33"/>
        <v/>
      </c>
      <c r="O428" s="21"/>
      <c r="P428" s="160" t="str">
        <f t="shared" si="34"/>
        <v/>
      </c>
      <c r="Q428" s="160">
        <f t="shared" si="35"/>
        <v>0</v>
      </c>
      <c r="R428" s="160" t="str">
        <f t="shared" si="36"/>
        <v/>
      </c>
      <c r="S428" s="160" t="str">
        <f t="shared" si="37"/>
        <v/>
      </c>
      <c r="T428" s="50" t="str">
        <f>IF($F428="","",IF(ISERROR(VLOOKUP(F428,PROVEEDORES!$D$8:$I$507,5,0)),1,VLOOKUP($F428,PROVEEDORES!$D$8:$I$507,5,0)))</f>
        <v/>
      </c>
    </row>
    <row r="429" spans="3:20" ht="17.45" customHeight="1" x14ac:dyDescent="0.25">
      <c r="C429" s="188"/>
      <c r="D429" s="189"/>
      <c r="E429" s="178"/>
      <c r="F429" s="178"/>
      <c r="G429" s="190">
        <f>DATOS!$E$13</f>
        <v>1</v>
      </c>
      <c r="H429" s="178"/>
      <c r="I429" s="191"/>
      <c r="J429" s="178"/>
      <c r="K429" s="178"/>
      <c r="L429" s="178"/>
      <c r="M429" s="178"/>
      <c r="N429" s="160" t="str">
        <f t="shared" si="33"/>
        <v/>
      </c>
      <c r="O429" s="21"/>
      <c r="P429" s="160" t="str">
        <f t="shared" si="34"/>
        <v/>
      </c>
      <c r="Q429" s="160">
        <f t="shared" si="35"/>
        <v>0</v>
      </c>
      <c r="R429" s="160" t="str">
        <f t="shared" si="36"/>
        <v/>
      </c>
      <c r="S429" s="160" t="str">
        <f t="shared" si="37"/>
        <v/>
      </c>
      <c r="T429" s="50" t="str">
        <f>IF($F429="","",IF(ISERROR(VLOOKUP(F429,PROVEEDORES!$D$8:$I$507,5,0)),1,VLOOKUP($F429,PROVEEDORES!$D$8:$I$507,5,0)))</f>
        <v/>
      </c>
    </row>
    <row r="430" spans="3:20" ht="17.45" customHeight="1" x14ac:dyDescent="0.25">
      <c r="C430" s="188"/>
      <c r="D430" s="189"/>
      <c r="E430" s="178"/>
      <c r="F430" s="178"/>
      <c r="G430" s="190">
        <f>DATOS!$E$13</f>
        <v>1</v>
      </c>
      <c r="H430" s="178"/>
      <c r="I430" s="191"/>
      <c r="J430" s="178"/>
      <c r="K430" s="178"/>
      <c r="L430" s="178"/>
      <c r="M430" s="178"/>
      <c r="N430" s="160" t="str">
        <f t="shared" si="33"/>
        <v/>
      </c>
      <c r="O430" s="21"/>
      <c r="P430" s="160" t="str">
        <f t="shared" si="34"/>
        <v/>
      </c>
      <c r="Q430" s="160">
        <f t="shared" si="35"/>
        <v>0</v>
      </c>
      <c r="R430" s="160" t="str">
        <f t="shared" si="36"/>
        <v/>
      </c>
      <c r="S430" s="160" t="str">
        <f t="shared" si="37"/>
        <v/>
      </c>
      <c r="T430" s="50" t="str">
        <f>IF($F430="","",IF(ISERROR(VLOOKUP(F430,PROVEEDORES!$D$8:$I$507,5,0)),1,VLOOKUP($F430,PROVEEDORES!$D$8:$I$507,5,0)))</f>
        <v/>
      </c>
    </row>
    <row r="431" spans="3:20" ht="17.45" customHeight="1" x14ac:dyDescent="0.25">
      <c r="C431" s="188"/>
      <c r="D431" s="189"/>
      <c r="E431" s="178"/>
      <c r="F431" s="178"/>
      <c r="G431" s="190">
        <f>DATOS!$E$13</f>
        <v>1</v>
      </c>
      <c r="H431" s="178"/>
      <c r="I431" s="191"/>
      <c r="J431" s="178"/>
      <c r="K431" s="178"/>
      <c r="L431" s="178"/>
      <c r="M431" s="178"/>
      <c r="N431" s="160" t="str">
        <f t="shared" si="33"/>
        <v/>
      </c>
      <c r="O431" s="21"/>
      <c r="P431" s="160" t="str">
        <f t="shared" si="34"/>
        <v/>
      </c>
      <c r="Q431" s="160">
        <f t="shared" si="35"/>
        <v>0</v>
      </c>
      <c r="R431" s="160" t="str">
        <f t="shared" si="36"/>
        <v/>
      </c>
      <c r="S431" s="160" t="str">
        <f t="shared" si="37"/>
        <v/>
      </c>
      <c r="T431" s="50" t="str">
        <f>IF($F431="","",IF(ISERROR(VLOOKUP(F431,PROVEEDORES!$D$8:$I$507,5,0)),1,VLOOKUP($F431,PROVEEDORES!$D$8:$I$507,5,0)))</f>
        <v/>
      </c>
    </row>
    <row r="432" spans="3:20" ht="17.45" customHeight="1" x14ac:dyDescent="0.25">
      <c r="C432" s="188"/>
      <c r="D432" s="189"/>
      <c r="E432" s="178"/>
      <c r="F432" s="178"/>
      <c r="G432" s="190">
        <f>DATOS!$E$13</f>
        <v>1</v>
      </c>
      <c r="H432" s="178"/>
      <c r="I432" s="191"/>
      <c r="J432" s="178"/>
      <c r="K432" s="178"/>
      <c r="L432" s="178"/>
      <c r="M432" s="178"/>
      <c r="N432" s="160" t="str">
        <f t="shared" si="33"/>
        <v/>
      </c>
      <c r="O432" s="21"/>
      <c r="P432" s="160" t="str">
        <f t="shared" si="34"/>
        <v/>
      </c>
      <c r="Q432" s="160">
        <f t="shared" si="35"/>
        <v>0</v>
      </c>
      <c r="R432" s="160" t="str">
        <f t="shared" si="36"/>
        <v/>
      </c>
      <c r="S432" s="160" t="str">
        <f t="shared" si="37"/>
        <v/>
      </c>
      <c r="T432" s="50" t="str">
        <f>IF($F432="","",IF(ISERROR(VLOOKUP(F432,PROVEEDORES!$D$8:$I$507,5,0)),1,VLOOKUP($F432,PROVEEDORES!$D$8:$I$507,5,0)))</f>
        <v/>
      </c>
    </row>
    <row r="433" spans="3:20" ht="17.45" customHeight="1" x14ac:dyDescent="0.25">
      <c r="C433" s="188"/>
      <c r="D433" s="189"/>
      <c r="E433" s="178"/>
      <c r="F433" s="178"/>
      <c r="G433" s="190">
        <f>DATOS!$E$13</f>
        <v>1</v>
      </c>
      <c r="H433" s="178"/>
      <c r="I433" s="191"/>
      <c r="J433" s="178"/>
      <c r="K433" s="178"/>
      <c r="L433" s="178"/>
      <c r="M433" s="178"/>
      <c r="N433" s="160" t="str">
        <f t="shared" si="33"/>
        <v/>
      </c>
      <c r="O433" s="21"/>
      <c r="P433" s="160" t="str">
        <f t="shared" si="34"/>
        <v/>
      </c>
      <c r="Q433" s="160">
        <f t="shared" si="35"/>
        <v>0</v>
      </c>
      <c r="R433" s="160" t="str">
        <f t="shared" si="36"/>
        <v/>
      </c>
      <c r="S433" s="160" t="str">
        <f t="shared" si="37"/>
        <v/>
      </c>
      <c r="T433" s="50" t="str">
        <f>IF($F433="","",IF(ISERROR(VLOOKUP(F433,PROVEEDORES!$D$8:$I$507,5,0)),1,VLOOKUP($F433,PROVEEDORES!$D$8:$I$507,5,0)))</f>
        <v/>
      </c>
    </row>
    <row r="434" spans="3:20" ht="17.45" customHeight="1" x14ac:dyDescent="0.25">
      <c r="C434" s="188"/>
      <c r="D434" s="189"/>
      <c r="E434" s="178"/>
      <c r="F434" s="178"/>
      <c r="G434" s="190">
        <f>DATOS!$E$13</f>
        <v>1</v>
      </c>
      <c r="H434" s="178"/>
      <c r="I434" s="191"/>
      <c r="J434" s="178"/>
      <c r="K434" s="178"/>
      <c r="L434" s="178"/>
      <c r="M434" s="178"/>
      <c r="N434" s="160" t="str">
        <f t="shared" si="33"/>
        <v/>
      </c>
      <c r="O434" s="21"/>
      <c r="P434" s="160" t="str">
        <f t="shared" si="34"/>
        <v/>
      </c>
      <c r="Q434" s="160">
        <f t="shared" si="35"/>
        <v>0</v>
      </c>
      <c r="R434" s="160" t="str">
        <f t="shared" si="36"/>
        <v/>
      </c>
      <c r="S434" s="160" t="str">
        <f t="shared" si="37"/>
        <v/>
      </c>
      <c r="T434" s="50" t="str">
        <f>IF($F434="","",IF(ISERROR(VLOOKUP(F434,PROVEEDORES!$D$8:$I$507,5,0)),1,VLOOKUP($F434,PROVEEDORES!$D$8:$I$507,5,0)))</f>
        <v/>
      </c>
    </row>
    <row r="435" spans="3:20" ht="17.45" customHeight="1" x14ac:dyDescent="0.25">
      <c r="C435" s="188"/>
      <c r="D435" s="189"/>
      <c r="E435" s="178"/>
      <c r="F435" s="178"/>
      <c r="G435" s="190">
        <f>DATOS!$E$13</f>
        <v>1</v>
      </c>
      <c r="H435" s="178"/>
      <c r="I435" s="191"/>
      <c r="J435" s="178"/>
      <c r="K435" s="178"/>
      <c r="L435" s="178"/>
      <c r="M435" s="178"/>
      <c r="N435" s="160" t="str">
        <f t="shared" si="33"/>
        <v/>
      </c>
      <c r="O435" s="21"/>
      <c r="P435" s="160" t="str">
        <f t="shared" si="34"/>
        <v/>
      </c>
      <c r="Q435" s="160">
        <f t="shared" si="35"/>
        <v>0</v>
      </c>
      <c r="R435" s="160" t="str">
        <f t="shared" si="36"/>
        <v/>
      </c>
      <c r="S435" s="160" t="str">
        <f t="shared" si="37"/>
        <v/>
      </c>
      <c r="T435" s="50" t="str">
        <f>IF($F435="","",IF(ISERROR(VLOOKUP(F435,PROVEEDORES!$D$8:$I$507,5,0)),1,VLOOKUP($F435,PROVEEDORES!$D$8:$I$507,5,0)))</f>
        <v/>
      </c>
    </row>
    <row r="436" spans="3:20" ht="17.45" customHeight="1" x14ac:dyDescent="0.25">
      <c r="C436" s="188"/>
      <c r="D436" s="189"/>
      <c r="E436" s="178"/>
      <c r="F436" s="178"/>
      <c r="G436" s="190">
        <f>DATOS!$E$13</f>
        <v>1</v>
      </c>
      <c r="H436" s="178"/>
      <c r="I436" s="191"/>
      <c r="J436" s="178"/>
      <c r="K436" s="178"/>
      <c r="L436" s="178"/>
      <c r="M436" s="178"/>
      <c r="N436" s="160" t="str">
        <f t="shared" si="33"/>
        <v/>
      </c>
      <c r="O436" s="21"/>
      <c r="P436" s="160" t="str">
        <f t="shared" si="34"/>
        <v/>
      </c>
      <c r="Q436" s="160">
        <f t="shared" si="35"/>
        <v>0</v>
      </c>
      <c r="R436" s="160" t="str">
        <f t="shared" si="36"/>
        <v/>
      </c>
      <c r="S436" s="160" t="str">
        <f t="shared" si="37"/>
        <v/>
      </c>
      <c r="T436" s="50" t="str">
        <f>IF($F436="","",IF(ISERROR(VLOOKUP(F436,PROVEEDORES!$D$8:$I$507,5,0)),1,VLOOKUP($F436,PROVEEDORES!$D$8:$I$507,5,0)))</f>
        <v/>
      </c>
    </row>
    <row r="437" spans="3:20" ht="17.45" customHeight="1" x14ac:dyDescent="0.25">
      <c r="C437" s="188"/>
      <c r="D437" s="189"/>
      <c r="E437" s="178"/>
      <c r="F437" s="178"/>
      <c r="G437" s="190">
        <f>DATOS!$E$13</f>
        <v>1</v>
      </c>
      <c r="H437" s="178"/>
      <c r="I437" s="191"/>
      <c r="J437" s="178"/>
      <c r="K437" s="178"/>
      <c r="L437" s="178"/>
      <c r="M437" s="178"/>
      <c r="N437" s="160" t="str">
        <f t="shared" si="33"/>
        <v/>
      </c>
      <c r="O437" s="21"/>
      <c r="P437" s="160" t="str">
        <f t="shared" si="34"/>
        <v/>
      </c>
      <c r="Q437" s="160">
        <f t="shared" si="35"/>
        <v>0</v>
      </c>
      <c r="R437" s="160" t="str">
        <f t="shared" si="36"/>
        <v/>
      </c>
      <c r="S437" s="160" t="str">
        <f t="shared" si="37"/>
        <v/>
      </c>
      <c r="T437" s="50" t="str">
        <f>IF($F437="","",IF(ISERROR(VLOOKUP(F437,PROVEEDORES!$D$8:$I$507,5,0)),1,VLOOKUP($F437,PROVEEDORES!$D$8:$I$507,5,0)))</f>
        <v/>
      </c>
    </row>
    <row r="438" spans="3:20" ht="17.45" customHeight="1" x14ac:dyDescent="0.25">
      <c r="C438" s="188"/>
      <c r="D438" s="189"/>
      <c r="E438" s="178"/>
      <c r="F438" s="178"/>
      <c r="G438" s="190">
        <f>DATOS!$E$13</f>
        <v>1</v>
      </c>
      <c r="H438" s="178"/>
      <c r="I438" s="191"/>
      <c r="J438" s="178"/>
      <c r="K438" s="178"/>
      <c r="L438" s="178"/>
      <c r="M438" s="178"/>
      <c r="N438" s="160" t="str">
        <f t="shared" si="33"/>
        <v/>
      </c>
      <c r="O438" s="21"/>
      <c r="P438" s="160" t="str">
        <f t="shared" si="34"/>
        <v/>
      </c>
      <c r="Q438" s="160">
        <f t="shared" si="35"/>
        <v>0</v>
      </c>
      <c r="R438" s="160" t="str">
        <f t="shared" si="36"/>
        <v/>
      </c>
      <c r="S438" s="160" t="str">
        <f t="shared" si="37"/>
        <v/>
      </c>
      <c r="T438" s="50" t="str">
        <f>IF($F438="","",IF(ISERROR(VLOOKUP(F438,PROVEEDORES!$D$8:$I$507,5,0)),1,VLOOKUP($F438,PROVEEDORES!$D$8:$I$507,5,0)))</f>
        <v/>
      </c>
    </row>
    <row r="439" spans="3:20" ht="17.45" customHeight="1" x14ac:dyDescent="0.25">
      <c r="C439" s="188"/>
      <c r="D439" s="189"/>
      <c r="E439" s="178"/>
      <c r="F439" s="178"/>
      <c r="G439" s="190">
        <f>DATOS!$E$13</f>
        <v>1</v>
      </c>
      <c r="H439" s="178"/>
      <c r="I439" s="191"/>
      <c r="J439" s="178"/>
      <c r="K439" s="178"/>
      <c r="L439" s="178"/>
      <c r="M439" s="178"/>
      <c r="N439" s="160" t="str">
        <f t="shared" si="33"/>
        <v/>
      </c>
      <c r="O439" s="21"/>
      <c r="P439" s="160" t="str">
        <f t="shared" si="34"/>
        <v/>
      </c>
      <c r="Q439" s="160">
        <f t="shared" si="35"/>
        <v>0</v>
      </c>
      <c r="R439" s="160" t="str">
        <f t="shared" si="36"/>
        <v/>
      </c>
      <c r="S439" s="160" t="str">
        <f t="shared" si="37"/>
        <v/>
      </c>
      <c r="T439" s="50" t="str">
        <f>IF($F439="","",IF(ISERROR(VLOOKUP(F439,PROVEEDORES!$D$8:$I$507,5,0)),1,VLOOKUP($F439,PROVEEDORES!$D$8:$I$507,5,0)))</f>
        <v/>
      </c>
    </row>
    <row r="440" spans="3:20" ht="17.45" customHeight="1" x14ac:dyDescent="0.25">
      <c r="C440" s="188"/>
      <c r="D440" s="189"/>
      <c r="E440" s="178"/>
      <c r="F440" s="178"/>
      <c r="G440" s="190">
        <f>DATOS!$E$13</f>
        <v>1</v>
      </c>
      <c r="H440" s="178"/>
      <c r="I440" s="191"/>
      <c r="J440" s="178"/>
      <c r="K440" s="178"/>
      <c r="L440" s="178"/>
      <c r="M440" s="178"/>
      <c r="N440" s="160" t="str">
        <f t="shared" si="33"/>
        <v/>
      </c>
      <c r="O440" s="21"/>
      <c r="P440" s="160" t="str">
        <f t="shared" si="34"/>
        <v/>
      </c>
      <c r="Q440" s="160">
        <f t="shared" si="35"/>
        <v>0</v>
      </c>
      <c r="R440" s="160" t="str">
        <f t="shared" si="36"/>
        <v/>
      </c>
      <c r="S440" s="160" t="str">
        <f t="shared" si="37"/>
        <v/>
      </c>
      <c r="T440" s="50" t="str">
        <f>IF($F440="","",IF(ISERROR(VLOOKUP(F440,PROVEEDORES!$D$8:$I$507,5,0)),1,VLOOKUP($F440,PROVEEDORES!$D$8:$I$507,5,0)))</f>
        <v/>
      </c>
    </row>
    <row r="441" spans="3:20" ht="17.45" customHeight="1" x14ac:dyDescent="0.25">
      <c r="C441" s="188"/>
      <c r="D441" s="189"/>
      <c r="E441" s="178"/>
      <c r="F441" s="178"/>
      <c r="G441" s="190">
        <f>DATOS!$E$13</f>
        <v>1</v>
      </c>
      <c r="H441" s="178"/>
      <c r="I441" s="191"/>
      <c r="J441" s="178"/>
      <c r="K441" s="178"/>
      <c r="L441" s="178"/>
      <c r="M441" s="178"/>
      <c r="N441" s="160" t="str">
        <f t="shared" si="33"/>
        <v/>
      </c>
      <c r="O441" s="21"/>
      <c r="P441" s="160" t="str">
        <f t="shared" si="34"/>
        <v/>
      </c>
      <c r="Q441" s="160">
        <f t="shared" si="35"/>
        <v>0</v>
      </c>
      <c r="R441" s="160" t="str">
        <f t="shared" si="36"/>
        <v/>
      </c>
      <c r="S441" s="160" t="str">
        <f t="shared" si="37"/>
        <v/>
      </c>
      <c r="T441" s="50" t="str">
        <f>IF($F441="","",IF(ISERROR(VLOOKUP(F441,PROVEEDORES!$D$8:$I$507,5,0)),1,VLOOKUP($F441,PROVEEDORES!$D$8:$I$507,5,0)))</f>
        <v/>
      </c>
    </row>
    <row r="442" spans="3:20" ht="17.45" customHeight="1" x14ac:dyDescent="0.25">
      <c r="C442" s="188"/>
      <c r="D442" s="189"/>
      <c r="E442" s="178"/>
      <c r="F442" s="178"/>
      <c r="G442" s="190">
        <f>DATOS!$E$13</f>
        <v>1</v>
      </c>
      <c r="H442" s="178"/>
      <c r="I442" s="191"/>
      <c r="J442" s="178"/>
      <c r="K442" s="178"/>
      <c r="L442" s="178"/>
      <c r="M442" s="178"/>
      <c r="N442" s="160" t="str">
        <f t="shared" si="33"/>
        <v/>
      </c>
      <c r="O442" s="21"/>
      <c r="P442" s="160" t="str">
        <f t="shared" si="34"/>
        <v/>
      </c>
      <c r="Q442" s="160">
        <f t="shared" si="35"/>
        <v>0</v>
      </c>
      <c r="R442" s="160" t="str">
        <f t="shared" si="36"/>
        <v/>
      </c>
      <c r="S442" s="160" t="str">
        <f t="shared" si="37"/>
        <v/>
      </c>
      <c r="T442" s="50" t="str">
        <f>IF($F442="","",IF(ISERROR(VLOOKUP(F442,PROVEEDORES!$D$8:$I$507,5,0)),1,VLOOKUP($F442,PROVEEDORES!$D$8:$I$507,5,0)))</f>
        <v/>
      </c>
    </row>
    <row r="443" spans="3:20" ht="17.45" customHeight="1" x14ac:dyDescent="0.25">
      <c r="C443" s="188"/>
      <c r="D443" s="189"/>
      <c r="E443" s="178"/>
      <c r="F443" s="178"/>
      <c r="G443" s="190">
        <f>DATOS!$E$13</f>
        <v>1</v>
      </c>
      <c r="H443" s="178"/>
      <c r="I443" s="191"/>
      <c r="J443" s="178"/>
      <c r="K443" s="178"/>
      <c r="L443" s="178"/>
      <c r="M443" s="178"/>
      <c r="N443" s="160" t="str">
        <f t="shared" si="33"/>
        <v/>
      </c>
      <c r="O443" s="21"/>
      <c r="P443" s="160" t="str">
        <f t="shared" si="34"/>
        <v/>
      </c>
      <c r="Q443" s="160">
        <f t="shared" si="35"/>
        <v>0</v>
      </c>
      <c r="R443" s="160" t="str">
        <f t="shared" si="36"/>
        <v/>
      </c>
      <c r="S443" s="160" t="str">
        <f t="shared" si="37"/>
        <v/>
      </c>
      <c r="T443" s="50" t="str">
        <f>IF($F443="","",IF(ISERROR(VLOOKUP(F443,PROVEEDORES!$D$8:$I$507,5,0)),1,VLOOKUP($F443,PROVEEDORES!$D$8:$I$507,5,0)))</f>
        <v/>
      </c>
    </row>
    <row r="444" spans="3:20" ht="17.45" customHeight="1" x14ac:dyDescent="0.25">
      <c r="C444" s="188"/>
      <c r="D444" s="189"/>
      <c r="E444" s="178"/>
      <c r="F444" s="178"/>
      <c r="G444" s="190">
        <f>DATOS!$E$13</f>
        <v>1</v>
      </c>
      <c r="H444" s="178"/>
      <c r="I444" s="191"/>
      <c r="J444" s="178"/>
      <c r="K444" s="178"/>
      <c r="L444" s="178"/>
      <c r="M444" s="178"/>
      <c r="N444" s="160" t="str">
        <f t="shared" si="33"/>
        <v/>
      </c>
      <c r="O444" s="21"/>
      <c r="P444" s="160" t="str">
        <f t="shared" si="34"/>
        <v/>
      </c>
      <c r="Q444" s="160">
        <f t="shared" si="35"/>
        <v>0</v>
      </c>
      <c r="R444" s="160" t="str">
        <f t="shared" si="36"/>
        <v/>
      </c>
      <c r="S444" s="160" t="str">
        <f t="shared" si="37"/>
        <v/>
      </c>
      <c r="T444" s="50" t="str">
        <f>IF($F444="","",IF(ISERROR(VLOOKUP(F444,PROVEEDORES!$D$8:$I$507,5,0)),1,VLOOKUP($F444,PROVEEDORES!$D$8:$I$507,5,0)))</f>
        <v/>
      </c>
    </row>
    <row r="445" spans="3:20" ht="17.45" customHeight="1" x14ac:dyDescent="0.25">
      <c r="C445" s="188"/>
      <c r="D445" s="189"/>
      <c r="E445" s="178"/>
      <c r="F445" s="178"/>
      <c r="G445" s="190">
        <f>DATOS!$E$13</f>
        <v>1</v>
      </c>
      <c r="H445" s="178"/>
      <c r="I445" s="191"/>
      <c r="J445" s="178"/>
      <c r="K445" s="178"/>
      <c r="L445" s="178"/>
      <c r="M445" s="178"/>
      <c r="N445" s="160" t="str">
        <f t="shared" si="33"/>
        <v/>
      </c>
      <c r="O445" s="21"/>
      <c r="P445" s="160" t="str">
        <f t="shared" si="34"/>
        <v/>
      </c>
      <c r="Q445" s="160">
        <f t="shared" si="35"/>
        <v>0</v>
      </c>
      <c r="R445" s="160" t="str">
        <f t="shared" si="36"/>
        <v/>
      </c>
      <c r="S445" s="160" t="str">
        <f t="shared" si="37"/>
        <v/>
      </c>
      <c r="T445" s="50" t="str">
        <f>IF($F445="","",IF(ISERROR(VLOOKUP(F445,PROVEEDORES!$D$8:$I$507,5,0)),1,VLOOKUP($F445,PROVEEDORES!$D$8:$I$507,5,0)))</f>
        <v/>
      </c>
    </row>
    <row r="446" spans="3:20" ht="17.45" customHeight="1" x14ac:dyDescent="0.25">
      <c r="C446" s="188"/>
      <c r="D446" s="189"/>
      <c r="E446" s="178"/>
      <c r="F446" s="178"/>
      <c r="G446" s="190">
        <f>DATOS!$E$13</f>
        <v>1</v>
      </c>
      <c r="H446" s="178"/>
      <c r="I446" s="191"/>
      <c r="J446" s="178"/>
      <c r="K446" s="178"/>
      <c r="L446" s="178"/>
      <c r="M446" s="178"/>
      <c r="N446" s="160" t="str">
        <f t="shared" si="33"/>
        <v/>
      </c>
      <c r="O446" s="21"/>
      <c r="P446" s="160" t="str">
        <f t="shared" si="34"/>
        <v/>
      </c>
      <c r="Q446" s="160">
        <f t="shared" si="35"/>
        <v>0</v>
      </c>
      <c r="R446" s="160" t="str">
        <f t="shared" si="36"/>
        <v/>
      </c>
      <c r="S446" s="160" t="str">
        <f t="shared" si="37"/>
        <v/>
      </c>
      <c r="T446" s="50" t="str">
        <f>IF($F446="","",IF(ISERROR(VLOOKUP(F446,PROVEEDORES!$D$8:$I$507,5,0)),1,VLOOKUP($F446,PROVEEDORES!$D$8:$I$507,5,0)))</f>
        <v/>
      </c>
    </row>
    <row r="447" spans="3:20" ht="17.45" customHeight="1" x14ac:dyDescent="0.25">
      <c r="C447" s="188"/>
      <c r="D447" s="189"/>
      <c r="E447" s="178"/>
      <c r="F447" s="178"/>
      <c r="G447" s="190">
        <f>DATOS!$E$13</f>
        <v>1</v>
      </c>
      <c r="H447" s="178"/>
      <c r="I447" s="191"/>
      <c r="J447" s="178"/>
      <c r="K447" s="178"/>
      <c r="L447" s="178"/>
      <c r="M447" s="178"/>
      <c r="N447" s="160" t="str">
        <f t="shared" si="33"/>
        <v/>
      </c>
      <c r="O447" s="21"/>
      <c r="P447" s="160" t="str">
        <f t="shared" si="34"/>
        <v/>
      </c>
      <c r="Q447" s="160">
        <f t="shared" si="35"/>
        <v>0</v>
      </c>
      <c r="R447" s="160" t="str">
        <f t="shared" si="36"/>
        <v/>
      </c>
      <c r="S447" s="160" t="str">
        <f t="shared" si="37"/>
        <v/>
      </c>
      <c r="T447" s="50" t="str">
        <f>IF($F447="","",IF(ISERROR(VLOOKUP(F447,PROVEEDORES!$D$8:$I$507,5,0)),1,VLOOKUP($F447,PROVEEDORES!$D$8:$I$507,5,0)))</f>
        <v/>
      </c>
    </row>
    <row r="448" spans="3:20" ht="17.45" customHeight="1" x14ac:dyDescent="0.25">
      <c r="C448" s="188"/>
      <c r="D448" s="189"/>
      <c r="E448" s="178"/>
      <c r="F448" s="178"/>
      <c r="G448" s="190">
        <f>DATOS!$E$13</f>
        <v>1</v>
      </c>
      <c r="H448" s="178"/>
      <c r="I448" s="191"/>
      <c r="J448" s="178"/>
      <c r="K448" s="178"/>
      <c r="L448" s="178"/>
      <c r="M448" s="178"/>
      <c r="N448" s="160" t="str">
        <f t="shared" si="33"/>
        <v/>
      </c>
      <c r="O448" s="21"/>
      <c r="P448" s="160" t="str">
        <f t="shared" si="34"/>
        <v/>
      </c>
      <c r="Q448" s="160">
        <f t="shared" si="35"/>
        <v>0</v>
      </c>
      <c r="R448" s="160" t="str">
        <f t="shared" si="36"/>
        <v/>
      </c>
      <c r="S448" s="160" t="str">
        <f t="shared" si="37"/>
        <v/>
      </c>
      <c r="T448" s="50" t="str">
        <f>IF($F448="","",IF(ISERROR(VLOOKUP(F448,PROVEEDORES!$D$8:$I$507,5,0)),1,VLOOKUP($F448,PROVEEDORES!$D$8:$I$507,5,0)))</f>
        <v/>
      </c>
    </row>
    <row r="449" spans="3:20" ht="17.45" customHeight="1" x14ac:dyDescent="0.25">
      <c r="C449" s="188"/>
      <c r="D449" s="189"/>
      <c r="E449" s="178"/>
      <c r="F449" s="178"/>
      <c r="G449" s="190">
        <f>DATOS!$E$13</f>
        <v>1</v>
      </c>
      <c r="H449" s="178"/>
      <c r="I449" s="191"/>
      <c r="J449" s="178"/>
      <c r="K449" s="178"/>
      <c r="L449" s="178"/>
      <c r="M449" s="178"/>
      <c r="N449" s="160" t="str">
        <f t="shared" si="33"/>
        <v/>
      </c>
      <c r="O449" s="21"/>
      <c r="P449" s="160" t="str">
        <f t="shared" si="34"/>
        <v/>
      </c>
      <c r="Q449" s="160">
        <f t="shared" si="35"/>
        <v>0</v>
      </c>
      <c r="R449" s="160" t="str">
        <f t="shared" si="36"/>
        <v/>
      </c>
      <c r="S449" s="160" t="str">
        <f t="shared" si="37"/>
        <v/>
      </c>
      <c r="T449" s="50" t="str">
        <f>IF($F449="","",IF(ISERROR(VLOOKUP(F449,PROVEEDORES!$D$8:$I$507,5,0)),1,VLOOKUP($F449,PROVEEDORES!$D$8:$I$507,5,0)))</f>
        <v/>
      </c>
    </row>
    <row r="450" spans="3:20" ht="17.45" customHeight="1" x14ac:dyDescent="0.25">
      <c r="C450" s="188"/>
      <c r="D450" s="189"/>
      <c r="E450" s="178"/>
      <c r="F450" s="178"/>
      <c r="G450" s="190">
        <f>DATOS!$E$13</f>
        <v>1</v>
      </c>
      <c r="H450" s="178"/>
      <c r="I450" s="191"/>
      <c r="J450" s="178"/>
      <c r="K450" s="178"/>
      <c r="L450" s="178"/>
      <c r="M450" s="178"/>
      <c r="N450" s="160" t="str">
        <f t="shared" si="33"/>
        <v/>
      </c>
      <c r="O450" s="21"/>
      <c r="P450" s="160" t="str">
        <f t="shared" si="34"/>
        <v/>
      </c>
      <c r="Q450" s="160">
        <f t="shared" si="35"/>
        <v>0</v>
      </c>
      <c r="R450" s="160" t="str">
        <f t="shared" si="36"/>
        <v/>
      </c>
      <c r="S450" s="160" t="str">
        <f t="shared" si="37"/>
        <v/>
      </c>
      <c r="T450" s="50" t="str">
        <f>IF($F450="","",IF(ISERROR(VLOOKUP(F450,PROVEEDORES!$D$8:$I$507,5,0)),1,VLOOKUP($F450,PROVEEDORES!$D$8:$I$507,5,0)))</f>
        <v/>
      </c>
    </row>
    <row r="451" spans="3:20" ht="17.45" customHeight="1" x14ac:dyDescent="0.25">
      <c r="C451" s="188"/>
      <c r="D451" s="189"/>
      <c r="E451" s="178"/>
      <c r="F451" s="178"/>
      <c r="G451" s="190">
        <f>DATOS!$E$13</f>
        <v>1</v>
      </c>
      <c r="H451" s="178"/>
      <c r="I451" s="191"/>
      <c r="J451" s="178"/>
      <c r="K451" s="178"/>
      <c r="L451" s="178"/>
      <c r="M451" s="178"/>
      <c r="N451" s="160" t="str">
        <f t="shared" si="33"/>
        <v/>
      </c>
      <c r="O451" s="21"/>
      <c r="P451" s="160" t="str">
        <f t="shared" si="34"/>
        <v/>
      </c>
      <c r="Q451" s="160">
        <f t="shared" si="35"/>
        <v>0</v>
      </c>
      <c r="R451" s="160" t="str">
        <f t="shared" si="36"/>
        <v/>
      </c>
      <c r="S451" s="160" t="str">
        <f t="shared" si="37"/>
        <v/>
      </c>
      <c r="T451" s="50" t="str">
        <f>IF($F451="","",IF(ISERROR(VLOOKUP(F451,PROVEEDORES!$D$8:$I$507,5,0)),1,VLOOKUP($F451,PROVEEDORES!$D$8:$I$507,5,0)))</f>
        <v/>
      </c>
    </row>
    <row r="452" spans="3:20" ht="17.45" customHeight="1" x14ac:dyDescent="0.25">
      <c r="C452" s="188"/>
      <c r="D452" s="189"/>
      <c r="E452" s="178"/>
      <c r="F452" s="178"/>
      <c r="G452" s="190">
        <f>DATOS!$E$13</f>
        <v>1</v>
      </c>
      <c r="H452" s="178"/>
      <c r="I452" s="191"/>
      <c r="J452" s="178"/>
      <c r="K452" s="178"/>
      <c r="L452" s="178"/>
      <c r="M452" s="178"/>
      <c r="N452" s="160" t="str">
        <f t="shared" si="33"/>
        <v/>
      </c>
      <c r="O452" s="21"/>
      <c r="P452" s="160" t="str">
        <f t="shared" si="34"/>
        <v/>
      </c>
      <c r="Q452" s="160">
        <f t="shared" si="35"/>
        <v>0</v>
      </c>
      <c r="R452" s="160" t="str">
        <f t="shared" si="36"/>
        <v/>
      </c>
      <c r="S452" s="160" t="str">
        <f t="shared" si="37"/>
        <v/>
      </c>
      <c r="T452" s="50" t="str">
        <f>IF($F452="","",IF(ISERROR(VLOOKUP(F452,PROVEEDORES!$D$8:$I$507,5,0)),1,VLOOKUP($F452,PROVEEDORES!$D$8:$I$507,5,0)))</f>
        <v/>
      </c>
    </row>
    <row r="453" spans="3:20" ht="17.45" customHeight="1" x14ac:dyDescent="0.25">
      <c r="C453" s="188"/>
      <c r="D453" s="189"/>
      <c r="E453" s="178"/>
      <c r="F453" s="178"/>
      <c r="G453" s="190">
        <f>DATOS!$E$13</f>
        <v>1</v>
      </c>
      <c r="H453" s="178"/>
      <c r="I453" s="191"/>
      <c r="J453" s="178"/>
      <c r="K453" s="178"/>
      <c r="L453" s="178"/>
      <c r="M453" s="178"/>
      <c r="N453" s="160" t="str">
        <f t="shared" si="33"/>
        <v/>
      </c>
      <c r="O453" s="21"/>
      <c r="P453" s="160" t="str">
        <f t="shared" si="34"/>
        <v/>
      </c>
      <c r="Q453" s="160">
        <f t="shared" si="35"/>
        <v>0</v>
      </c>
      <c r="R453" s="160" t="str">
        <f t="shared" si="36"/>
        <v/>
      </c>
      <c r="S453" s="160" t="str">
        <f t="shared" si="37"/>
        <v/>
      </c>
      <c r="T453" s="50" t="str">
        <f>IF($F453="","",IF(ISERROR(VLOOKUP(F453,PROVEEDORES!$D$8:$I$507,5,0)),1,VLOOKUP($F453,PROVEEDORES!$D$8:$I$507,5,0)))</f>
        <v/>
      </c>
    </row>
    <row r="454" spans="3:20" ht="17.45" customHeight="1" x14ac:dyDescent="0.25">
      <c r="C454" s="188"/>
      <c r="D454" s="189"/>
      <c r="E454" s="178"/>
      <c r="F454" s="178"/>
      <c r="G454" s="190">
        <f>DATOS!$E$13</f>
        <v>1</v>
      </c>
      <c r="H454" s="178"/>
      <c r="I454" s="191"/>
      <c r="J454" s="178"/>
      <c r="K454" s="178"/>
      <c r="L454" s="178"/>
      <c r="M454" s="178"/>
      <c r="N454" s="160" t="str">
        <f t="shared" si="33"/>
        <v/>
      </c>
      <c r="O454" s="21"/>
      <c r="P454" s="160" t="str">
        <f t="shared" si="34"/>
        <v/>
      </c>
      <c r="Q454" s="160">
        <f t="shared" si="35"/>
        <v>0</v>
      </c>
      <c r="R454" s="160" t="str">
        <f t="shared" si="36"/>
        <v/>
      </c>
      <c r="S454" s="160" t="str">
        <f t="shared" si="37"/>
        <v/>
      </c>
      <c r="T454" s="50" t="str">
        <f>IF($F454="","",IF(ISERROR(VLOOKUP(F454,PROVEEDORES!$D$8:$I$507,5,0)),1,VLOOKUP($F454,PROVEEDORES!$D$8:$I$507,5,0)))</f>
        <v/>
      </c>
    </row>
    <row r="455" spans="3:20" ht="17.45" customHeight="1" x14ac:dyDescent="0.25">
      <c r="C455" s="188"/>
      <c r="D455" s="189"/>
      <c r="E455" s="178"/>
      <c r="F455" s="178"/>
      <c r="G455" s="190">
        <f>DATOS!$E$13</f>
        <v>1</v>
      </c>
      <c r="H455" s="178"/>
      <c r="I455" s="191"/>
      <c r="J455" s="178"/>
      <c r="K455" s="178"/>
      <c r="L455" s="178"/>
      <c r="M455" s="178"/>
      <c r="N455" s="160" t="str">
        <f t="shared" si="33"/>
        <v/>
      </c>
      <c r="O455" s="21"/>
      <c r="P455" s="160" t="str">
        <f t="shared" si="34"/>
        <v/>
      </c>
      <c r="Q455" s="160">
        <f t="shared" si="35"/>
        <v>0</v>
      </c>
      <c r="R455" s="160" t="str">
        <f t="shared" si="36"/>
        <v/>
      </c>
      <c r="S455" s="160" t="str">
        <f t="shared" si="37"/>
        <v/>
      </c>
      <c r="T455" s="50" t="str">
        <f>IF($F455="","",IF(ISERROR(VLOOKUP(F455,PROVEEDORES!$D$8:$I$507,5,0)),1,VLOOKUP($F455,PROVEEDORES!$D$8:$I$507,5,0)))</f>
        <v/>
      </c>
    </row>
    <row r="456" spans="3:20" ht="17.45" customHeight="1" x14ac:dyDescent="0.25">
      <c r="C456" s="188"/>
      <c r="D456" s="189"/>
      <c r="E456" s="178"/>
      <c r="F456" s="178"/>
      <c r="G456" s="190">
        <f>DATOS!$E$13</f>
        <v>1</v>
      </c>
      <c r="H456" s="178"/>
      <c r="I456" s="191"/>
      <c r="J456" s="178"/>
      <c r="K456" s="178"/>
      <c r="L456" s="178"/>
      <c r="M456" s="178"/>
      <c r="N456" s="160" t="str">
        <f t="shared" si="33"/>
        <v/>
      </c>
      <c r="O456" s="21"/>
      <c r="P456" s="160" t="str">
        <f t="shared" si="34"/>
        <v/>
      </c>
      <c r="Q456" s="160">
        <f t="shared" si="35"/>
        <v>0</v>
      </c>
      <c r="R456" s="160" t="str">
        <f t="shared" si="36"/>
        <v/>
      </c>
      <c r="S456" s="160" t="str">
        <f t="shared" si="37"/>
        <v/>
      </c>
      <c r="T456" s="50" t="str">
        <f>IF($F456="","",IF(ISERROR(VLOOKUP(F456,PROVEEDORES!$D$8:$I$507,5,0)),1,VLOOKUP($F456,PROVEEDORES!$D$8:$I$507,5,0)))</f>
        <v/>
      </c>
    </row>
    <row r="457" spans="3:20" ht="17.45" customHeight="1" x14ac:dyDescent="0.25">
      <c r="C457" s="188"/>
      <c r="D457" s="189"/>
      <c r="E457" s="178"/>
      <c r="F457" s="178"/>
      <c r="G457" s="190">
        <f>DATOS!$E$13</f>
        <v>1</v>
      </c>
      <c r="H457" s="178"/>
      <c r="I457" s="191"/>
      <c r="J457" s="178"/>
      <c r="K457" s="178"/>
      <c r="L457" s="178"/>
      <c r="M457" s="178"/>
      <c r="N457" s="160" t="str">
        <f t="shared" si="33"/>
        <v/>
      </c>
      <c r="O457" s="21"/>
      <c r="P457" s="160" t="str">
        <f t="shared" si="34"/>
        <v/>
      </c>
      <c r="Q457" s="160">
        <f t="shared" si="35"/>
        <v>0</v>
      </c>
      <c r="R457" s="160" t="str">
        <f t="shared" si="36"/>
        <v/>
      </c>
      <c r="S457" s="160" t="str">
        <f t="shared" si="37"/>
        <v/>
      </c>
      <c r="T457" s="50" t="str">
        <f>IF($F457="","",IF(ISERROR(VLOOKUP(F457,PROVEEDORES!$D$8:$I$507,5,0)),1,VLOOKUP($F457,PROVEEDORES!$D$8:$I$507,5,0)))</f>
        <v/>
      </c>
    </row>
    <row r="458" spans="3:20" ht="17.45" customHeight="1" x14ac:dyDescent="0.25">
      <c r="C458" s="188"/>
      <c r="D458" s="189"/>
      <c r="E458" s="178"/>
      <c r="F458" s="178"/>
      <c r="G458" s="190">
        <f>DATOS!$E$13</f>
        <v>1</v>
      </c>
      <c r="H458" s="178"/>
      <c r="I458" s="191"/>
      <c r="J458" s="178"/>
      <c r="K458" s="178"/>
      <c r="L458" s="178"/>
      <c r="M458" s="178"/>
      <c r="N458" s="160" t="str">
        <f t="shared" si="33"/>
        <v/>
      </c>
      <c r="O458" s="21"/>
      <c r="P458" s="160" t="str">
        <f t="shared" si="34"/>
        <v/>
      </c>
      <c r="Q458" s="160">
        <f t="shared" si="35"/>
        <v>0</v>
      </c>
      <c r="R458" s="160" t="str">
        <f t="shared" si="36"/>
        <v/>
      </c>
      <c r="S458" s="160" t="str">
        <f t="shared" si="37"/>
        <v/>
      </c>
      <c r="T458" s="50" t="str">
        <f>IF($F458="","",IF(ISERROR(VLOOKUP(F458,PROVEEDORES!$D$8:$I$507,5,0)),1,VLOOKUP($F458,PROVEEDORES!$D$8:$I$507,5,0)))</f>
        <v/>
      </c>
    </row>
    <row r="459" spans="3:20" ht="17.45" customHeight="1" x14ac:dyDescent="0.25">
      <c r="C459" s="188"/>
      <c r="D459" s="189"/>
      <c r="E459" s="178"/>
      <c r="F459" s="178"/>
      <c r="G459" s="190">
        <f>DATOS!$E$13</f>
        <v>1</v>
      </c>
      <c r="H459" s="178"/>
      <c r="I459" s="191"/>
      <c r="J459" s="178"/>
      <c r="K459" s="178"/>
      <c r="L459" s="178"/>
      <c r="M459" s="178"/>
      <c r="N459" s="160" t="str">
        <f t="shared" si="33"/>
        <v/>
      </c>
      <c r="O459" s="21"/>
      <c r="P459" s="160" t="str">
        <f t="shared" si="34"/>
        <v/>
      </c>
      <c r="Q459" s="160">
        <f t="shared" si="35"/>
        <v>0</v>
      </c>
      <c r="R459" s="160" t="str">
        <f t="shared" si="36"/>
        <v/>
      </c>
      <c r="S459" s="160" t="str">
        <f t="shared" si="37"/>
        <v/>
      </c>
      <c r="T459" s="50" t="str">
        <f>IF($F459="","",IF(ISERROR(VLOOKUP(F459,PROVEEDORES!$D$8:$I$507,5,0)),1,VLOOKUP($F459,PROVEEDORES!$D$8:$I$507,5,0)))</f>
        <v/>
      </c>
    </row>
    <row r="460" spans="3:20" ht="17.45" customHeight="1" x14ac:dyDescent="0.25">
      <c r="C460" s="188"/>
      <c r="D460" s="189"/>
      <c r="E460" s="178"/>
      <c r="F460" s="178"/>
      <c r="G460" s="190">
        <f>DATOS!$E$13</f>
        <v>1</v>
      </c>
      <c r="H460" s="178"/>
      <c r="I460" s="191"/>
      <c r="J460" s="178"/>
      <c r="K460" s="178"/>
      <c r="L460" s="178"/>
      <c r="M460" s="178"/>
      <c r="N460" s="160" t="str">
        <f t="shared" si="33"/>
        <v/>
      </c>
      <c r="O460" s="21"/>
      <c r="P460" s="160" t="str">
        <f t="shared" si="34"/>
        <v/>
      </c>
      <c r="Q460" s="160">
        <f t="shared" si="35"/>
        <v>0</v>
      </c>
      <c r="R460" s="160" t="str">
        <f t="shared" si="36"/>
        <v/>
      </c>
      <c r="S460" s="160" t="str">
        <f t="shared" si="37"/>
        <v/>
      </c>
      <c r="T460" s="50" t="str">
        <f>IF($F460="","",IF(ISERROR(VLOOKUP(F460,PROVEEDORES!$D$8:$I$507,5,0)),1,VLOOKUP($F460,PROVEEDORES!$D$8:$I$507,5,0)))</f>
        <v/>
      </c>
    </row>
    <row r="461" spans="3:20" ht="17.45" customHeight="1" x14ac:dyDescent="0.25">
      <c r="C461" s="188"/>
      <c r="D461" s="189"/>
      <c r="E461" s="178"/>
      <c r="F461" s="178"/>
      <c r="G461" s="190">
        <f>DATOS!$E$13</f>
        <v>1</v>
      </c>
      <c r="H461" s="178"/>
      <c r="I461" s="191"/>
      <c r="J461" s="178"/>
      <c r="K461" s="178"/>
      <c r="L461" s="178"/>
      <c r="M461" s="178"/>
      <c r="N461" s="160" t="str">
        <f t="shared" si="33"/>
        <v/>
      </c>
      <c r="O461" s="21"/>
      <c r="P461" s="160" t="str">
        <f t="shared" si="34"/>
        <v/>
      </c>
      <c r="Q461" s="160">
        <f t="shared" si="35"/>
        <v>0</v>
      </c>
      <c r="R461" s="160" t="str">
        <f t="shared" si="36"/>
        <v/>
      </c>
      <c r="S461" s="160" t="str">
        <f t="shared" si="37"/>
        <v/>
      </c>
      <c r="T461" s="50" t="str">
        <f>IF($F461="","",IF(ISERROR(VLOOKUP(F461,PROVEEDORES!$D$8:$I$507,5,0)),1,VLOOKUP($F461,PROVEEDORES!$D$8:$I$507,5,0)))</f>
        <v/>
      </c>
    </row>
    <row r="462" spans="3:20" ht="17.45" customHeight="1" x14ac:dyDescent="0.25">
      <c r="C462" s="188"/>
      <c r="D462" s="189"/>
      <c r="E462" s="178"/>
      <c r="F462" s="178"/>
      <c r="G462" s="190">
        <f>DATOS!$E$13</f>
        <v>1</v>
      </c>
      <c r="H462" s="178"/>
      <c r="I462" s="191"/>
      <c r="J462" s="178"/>
      <c r="K462" s="178"/>
      <c r="L462" s="178"/>
      <c r="M462" s="178"/>
      <c r="N462" s="160" t="str">
        <f t="shared" si="33"/>
        <v/>
      </c>
      <c r="O462" s="21"/>
      <c r="P462" s="160" t="str">
        <f t="shared" si="34"/>
        <v/>
      </c>
      <c r="Q462" s="160">
        <f t="shared" si="35"/>
        <v>0</v>
      </c>
      <c r="R462" s="160" t="str">
        <f t="shared" si="36"/>
        <v/>
      </c>
      <c r="S462" s="160" t="str">
        <f t="shared" si="37"/>
        <v/>
      </c>
      <c r="T462" s="50" t="str">
        <f>IF($F462="","",IF(ISERROR(VLOOKUP(F462,PROVEEDORES!$D$8:$I$507,5,0)),1,VLOOKUP($F462,PROVEEDORES!$D$8:$I$507,5,0)))</f>
        <v/>
      </c>
    </row>
    <row r="463" spans="3:20" ht="17.45" customHeight="1" x14ac:dyDescent="0.25">
      <c r="C463" s="188"/>
      <c r="D463" s="189"/>
      <c r="E463" s="178"/>
      <c r="F463" s="178"/>
      <c r="G463" s="190">
        <f>DATOS!$E$13</f>
        <v>1</v>
      </c>
      <c r="H463" s="178"/>
      <c r="I463" s="191"/>
      <c r="J463" s="178"/>
      <c r="K463" s="178"/>
      <c r="L463" s="178"/>
      <c r="M463" s="178"/>
      <c r="N463" s="160" t="str">
        <f t="shared" si="33"/>
        <v/>
      </c>
      <c r="O463" s="21"/>
      <c r="P463" s="160" t="str">
        <f t="shared" si="34"/>
        <v/>
      </c>
      <c r="Q463" s="160">
        <f t="shared" si="35"/>
        <v>0</v>
      </c>
      <c r="R463" s="160" t="str">
        <f t="shared" si="36"/>
        <v/>
      </c>
      <c r="S463" s="160" t="str">
        <f t="shared" si="37"/>
        <v/>
      </c>
      <c r="T463" s="50" t="str">
        <f>IF($F463="","",IF(ISERROR(VLOOKUP(F463,PROVEEDORES!$D$8:$I$507,5,0)),1,VLOOKUP($F463,PROVEEDORES!$D$8:$I$507,5,0)))</f>
        <v/>
      </c>
    </row>
    <row r="464" spans="3:20" ht="17.45" customHeight="1" x14ac:dyDescent="0.25">
      <c r="C464" s="188"/>
      <c r="D464" s="189"/>
      <c r="E464" s="178"/>
      <c r="F464" s="178"/>
      <c r="G464" s="190">
        <f>DATOS!$E$13</f>
        <v>1</v>
      </c>
      <c r="H464" s="178"/>
      <c r="I464" s="191"/>
      <c r="J464" s="178"/>
      <c r="K464" s="178"/>
      <c r="L464" s="178"/>
      <c r="M464" s="178"/>
      <c r="N464" s="160" t="str">
        <f t="shared" si="33"/>
        <v/>
      </c>
      <c r="O464" s="21"/>
      <c r="P464" s="160" t="str">
        <f t="shared" si="34"/>
        <v/>
      </c>
      <c r="Q464" s="160">
        <f t="shared" si="35"/>
        <v>0</v>
      </c>
      <c r="R464" s="160" t="str">
        <f t="shared" si="36"/>
        <v/>
      </c>
      <c r="S464" s="160" t="str">
        <f t="shared" si="37"/>
        <v/>
      </c>
      <c r="T464" s="50" t="str">
        <f>IF($F464="","",IF(ISERROR(VLOOKUP(F464,PROVEEDORES!$D$8:$I$507,5,0)),1,VLOOKUP($F464,PROVEEDORES!$D$8:$I$507,5,0)))</f>
        <v/>
      </c>
    </row>
    <row r="465" spans="3:20" ht="17.45" customHeight="1" x14ac:dyDescent="0.25">
      <c r="C465" s="188"/>
      <c r="D465" s="189"/>
      <c r="E465" s="178"/>
      <c r="F465" s="178"/>
      <c r="G465" s="190">
        <f>DATOS!$E$13</f>
        <v>1</v>
      </c>
      <c r="H465" s="178"/>
      <c r="I465" s="191"/>
      <c r="J465" s="178"/>
      <c r="K465" s="178"/>
      <c r="L465" s="178"/>
      <c r="M465" s="178"/>
      <c r="N465" s="160" t="str">
        <f t="shared" si="33"/>
        <v/>
      </c>
      <c r="O465" s="21"/>
      <c r="P465" s="160" t="str">
        <f t="shared" si="34"/>
        <v/>
      </c>
      <c r="Q465" s="160">
        <f t="shared" si="35"/>
        <v>0</v>
      </c>
      <c r="R465" s="160" t="str">
        <f t="shared" si="36"/>
        <v/>
      </c>
      <c r="S465" s="160" t="str">
        <f t="shared" si="37"/>
        <v/>
      </c>
      <c r="T465" s="50" t="str">
        <f>IF($F465="","",IF(ISERROR(VLOOKUP(F465,PROVEEDORES!$D$8:$I$507,5,0)),1,VLOOKUP($F465,PROVEEDORES!$D$8:$I$507,5,0)))</f>
        <v/>
      </c>
    </row>
    <row r="466" spans="3:20" ht="17.45" customHeight="1" x14ac:dyDescent="0.25">
      <c r="C466" s="188"/>
      <c r="D466" s="189"/>
      <c r="E466" s="178"/>
      <c r="F466" s="178"/>
      <c r="G466" s="190">
        <f>DATOS!$E$13</f>
        <v>1</v>
      </c>
      <c r="H466" s="178"/>
      <c r="I466" s="191"/>
      <c r="J466" s="178"/>
      <c r="K466" s="178"/>
      <c r="L466" s="178"/>
      <c r="M466" s="178"/>
      <c r="N466" s="160" t="str">
        <f t="shared" ref="N466:N516" si="38">IF(H466&amp;J466&amp;K466&amp;L466&amp;M466="","",H466+J466+K466-L466-M466)</f>
        <v/>
      </c>
      <c r="O466" s="21"/>
      <c r="P466" s="160" t="str">
        <f t="shared" ref="P466:P516" si="39">IF($I466="E",H466,"")</f>
        <v/>
      </c>
      <c r="Q466" s="160">
        <f t="shared" si="35"/>
        <v>0</v>
      </c>
      <c r="R466" s="160" t="str">
        <f t="shared" si="36"/>
        <v/>
      </c>
      <c r="S466" s="160" t="str">
        <f t="shared" si="37"/>
        <v/>
      </c>
      <c r="T466" s="50" t="str">
        <f>IF($F466="","",IF(ISERROR(VLOOKUP(F466,PROVEEDORES!$D$8:$I$507,5,0)),1,VLOOKUP($F466,PROVEEDORES!$D$8:$I$507,5,0)))</f>
        <v/>
      </c>
    </row>
    <row r="467" spans="3:20" ht="17.45" customHeight="1" x14ac:dyDescent="0.25">
      <c r="C467" s="188"/>
      <c r="D467" s="189"/>
      <c r="E467" s="178"/>
      <c r="F467" s="178"/>
      <c r="G467" s="190">
        <f>DATOS!$E$13</f>
        <v>1</v>
      </c>
      <c r="H467" s="178"/>
      <c r="I467" s="191"/>
      <c r="J467" s="178"/>
      <c r="K467" s="178"/>
      <c r="L467" s="178"/>
      <c r="M467" s="178"/>
      <c r="N467" s="160" t="str">
        <f t="shared" si="38"/>
        <v/>
      </c>
      <c r="O467" s="21"/>
      <c r="P467" s="160" t="str">
        <f t="shared" si="39"/>
        <v/>
      </c>
      <c r="Q467" s="160">
        <f t="shared" ref="Q467:Q516" si="40">IF($I467=0%,H467,"")</f>
        <v>0</v>
      </c>
      <c r="R467" s="160" t="str">
        <f t="shared" ref="R467:R516" si="41">IF(OR($I467=8%,$I467=11%),$J467/$I467,"")</f>
        <v/>
      </c>
      <c r="S467" s="160" t="str">
        <f t="shared" ref="S467:S516" si="42">IF(OR($I467=15%,$I467=16%),$J467/$I467,"")</f>
        <v/>
      </c>
      <c r="T467" s="50" t="str">
        <f>IF($F467="","",IF(ISERROR(VLOOKUP(F467,PROVEEDORES!$D$8:$I$507,5,0)),1,VLOOKUP($F467,PROVEEDORES!$D$8:$I$507,5,0)))</f>
        <v/>
      </c>
    </row>
    <row r="468" spans="3:20" ht="17.45" customHeight="1" x14ac:dyDescent="0.25">
      <c r="C468" s="188"/>
      <c r="D468" s="189"/>
      <c r="E468" s="178"/>
      <c r="F468" s="178"/>
      <c r="G468" s="190">
        <f>DATOS!$E$13</f>
        <v>1</v>
      </c>
      <c r="H468" s="178"/>
      <c r="I468" s="191"/>
      <c r="J468" s="178"/>
      <c r="K468" s="178"/>
      <c r="L468" s="178"/>
      <c r="M468" s="178"/>
      <c r="N468" s="160" t="str">
        <f t="shared" si="38"/>
        <v/>
      </c>
      <c r="O468" s="21"/>
      <c r="P468" s="160" t="str">
        <f t="shared" si="39"/>
        <v/>
      </c>
      <c r="Q468" s="160">
        <f t="shared" si="40"/>
        <v>0</v>
      </c>
      <c r="R468" s="160" t="str">
        <f t="shared" si="41"/>
        <v/>
      </c>
      <c r="S468" s="160" t="str">
        <f t="shared" si="42"/>
        <v/>
      </c>
      <c r="T468" s="50" t="str">
        <f>IF($F468="","",IF(ISERROR(VLOOKUP(F468,PROVEEDORES!$D$8:$I$507,5,0)),1,VLOOKUP($F468,PROVEEDORES!$D$8:$I$507,5,0)))</f>
        <v/>
      </c>
    </row>
    <row r="469" spans="3:20" ht="17.45" customHeight="1" x14ac:dyDescent="0.25">
      <c r="C469" s="188"/>
      <c r="D469" s="189"/>
      <c r="E469" s="178"/>
      <c r="F469" s="178"/>
      <c r="G469" s="190">
        <f>DATOS!$E$13</f>
        <v>1</v>
      </c>
      <c r="H469" s="178"/>
      <c r="I469" s="191"/>
      <c r="J469" s="178"/>
      <c r="K469" s="178"/>
      <c r="L469" s="178"/>
      <c r="M469" s="178"/>
      <c r="N469" s="160" t="str">
        <f t="shared" si="38"/>
        <v/>
      </c>
      <c r="O469" s="21"/>
      <c r="P469" s="160" t="str">
        <f t="shared" si="39"/>
        <v/>
      </c>
      <c r="Q469" s="160">
        <f t="shared" si="40"/>
        <v>0</v>
      </c>
      <c r="R469" s="160" t="str">
        <f t="shared" si="41"/>
        <v/>
      </c>
      <c r="S469" s="160" t="str">
        <f t="shared" si="42"/>
        <v/>
      </c>
      <c r="T469" s="50" t="str">
        <f>IF($F469="","",IF(ISERROR(VLOOKUP(F469,PROVEEDORES!$D$8:$I$507,5,0)),1,VLOOKUP($F469,PROVEEDORES!$D$8:$I$507,5,0)))</f>
        <v/>
      </c>
    </row>
    <row r="470" spans="3:20" ht="17.45" customHeight="1" x14ac:dyDescent="0.25">
      <c r="C470" s="188"/>
      <c r="D470" s="189"/>
      <c r="E470" s="178"/>
      <c r="F470" s="178"/>
      <c r="G470" s="190">
        <f>DATOS!$E$13</f>
        <v>1</v>
      </c>
      <c r="H470" s="178"/>
      <c r="I470" s="191"/>
      <c r="J470" s="178"/>
      <c r="K470" s="178"/>
      <c r="L470" s="178"/>
      <c r="M470" s="178"/>
      <c r="N470" s="160" t="str">
        <f t="shared" si="38"/>
        <v/>
      </c>
      <c r="O470" s="21"/>
      <c r="P470" s="160" t="str">
        <f t="shared" si="39"/>
        <v/>
      </c>
      <c r="Q470" s="160">
        <f t="shared" si="40"/>
        <v>0</v>
      </c>
      <c r="R470" s="160" t="str">
        <f t="shared" si="41"/>
        <v/>
      </c>
      <c r="S470" s="160" t="str">
        <f t="shared" si="42"/>
        <v/>
      </c>
      <c r="T470" s="50" t="str">
        <f>IF($F470="","",IF(ISERROR(VLOOKUP(F470,PROVEEDORES!$D$8:$I$507,5,0)),1,VLOOKUP($F470,PROVEEDORES!$D$8:$I$507,5,0)))</f>
        <v/>
      </c>
    </row>
    <row r="471" spans="3:20" ht="17.45" customHeight="1" x14ac:dyDescent="0.25">
      <c r="C471" s="188"/>
      <c r="D471" s="189"/>
      <c r="E471" s="178"/>
      <c r="F471" s="178"/>
      <c r="G471" s="190">
        <f>DATOS!$E$13</f>
        <v>1</v>
      </c>
      <c r="H471" s="178"/>
      <c r="I471" s="191"/>
      <c r="J471" s="178"/>
      <c r="K471" s="178"/>
      <c r="L471" s="178"/>
      <c r="M471" s="178"/>
      <c r="N471" s="160" t="str">
        <f t="shared" si="38"/>
        <v/>
      </c>
      <c r="O471" s="21"/>
      <c r="P471" s="160" t="str">
        <f t="shared" si="39"/>
        <v/>
      </c>
      <c r="Q471" s="160">
        <f t="shared" si="40"/>
        <v>0</v>
      </c>
      <c r="R471" s="160" t="str">
        <f t="shared" si="41"/>
        <v/>
      </c>
      <c r="S471" s="160" t="str">
        <f t="shared" si="42"/>
        <v/>
      </c>
      <c r="T471" s="50" t="str">
        <f>IF($F471="","",IF(ISERROR(VLOOKUP(F471,PROVEEDORES!$D$8:$I$507,5,0)),1,VLOOKUP($F471,PROVEEDORES!$D$8:$I$507,5,0)))</f>
        <v/>
      </c>
    </row>
    <row r="472" spans="3:20" ht="17.45" customHeight="1" x14ac:dyDescent="0.25">
      <c r="C472" s="188"/>
      <c r="D472" s="189"/>
      <c r="E472" s="178"/>
      <c r="F472" s="178"/>
      <c r="G472" s="190">
        <f>DATOS!$E$13</f>
        <v>1</v>
      </c>
      <c r="H472" s="178"/>
      <c r="I472" s="191"/>
      <c r="J472" s="178"/>
      <c r="K472" s="178"/>
      <c r="L472" s="178"/>
      <c r="M472" s="178"/>
      <c r="N472" s="160" t="str">
        <f t="shared" si="38"/>
        <v/>
      </c>
      <c r="O472" s="21"/>
      <c r="P472" s="160" t="str">
        <f t="shared" si="39"/>
        <v/>
      </c>
      <c r="Q472" s="160">
        <f t="shared" si="40"/>
        <v>0</v>
      </c>
      <c r="R472" s="160" t="str">
        <f t="shared" si="41"/>
        <v/>
      </c>
      <c r="S472" s="160" t="str">
        <f t="shared" si="42"/>
        <v/>
      </c>
      <c r="T472" s="50" t="str">
        <f>IF($F472="","",IF(ISERROR(VLOOKUP(F472,PROVEEDORES!$D$8:$I$507,5,0)),1,VLOOKUP($F472,PROVEEDORES!$D$8:$I$507,5,0)))</f>
        <v/>
      </c>
    </row>
    <row r="473" spans="3:20" ht="17.45" customHeight="1" x14ac:dyDescent="0.25">
      <c r="C473" s="188"/>
      <c r="D473" s="189"/>
      <c r="E473" s="178"/>
      <c r="F473" s="178"/>
      <c r="G473" s="190">
        <f>DATOS!$E$13</f>
        <v>1</v>
      </c>
      <c r="H473" s="178"/>
      <c r="I473" s="191"/>
      <c r="J473" s="178"/>
      <c r="K473" s="178"/>
      <c r="L473" s="178"/>
      <c r="M473" s="178"/>
      <c r="N473" s="160" t="str">
        <f t="shared" si="38"/>
        <v/>
      </c>
      <c r="O473" s="21"/>
      <c r="P473" s="160" t="str">
        <f t="shared" si="39"/>
        <v/>
      </c>
      <c r="Q473" s="160">
        <f t="shared" si="40"/>
        <v>0</v>
      </c>
      <c r="R473" s="160" t="str">
        <f t="shared" si="41"/>
        <v/>
      </c>
      <c r="S473" s="160" t="str">
        <f t="shared" si="42"/>
        <v/>
      </c>
      <c r="T473" s="50" t="str">
        <f>IF($F473="","",IF(ISERROR(VLOOKUP(F473,PROVEEDORES!$D$8:$I$507,5,0)),1,VLOOKUP($F473,PROVEEDORES!$D$8:$I$507,5,0)))</f>
        <v/>
      </c>
    </row>
    <row r="474" spans="3:20" ht="17.45" customHeight="1" x14ac:dyDescent="0.25">
      <c r="C474" s="188"/>
      <c r="D474" s="189"/>
      <c r="E474" s="178"/>
      <c r="F474" s="178"/>
      <c r="G474" s="190">
        <f>DATOS!$E$13</f>
        <v>1</v>
      </c>
      <c r="H474" s="178"/>
      <c r="I474" s="191"/>
      <c r="J474" s="178"/>
      <c r="K474" s="178"/>
      <c r="L474" s="178"/>
      <c r="M474" s="178"/>
      <c r="N474" s="160" t="str">
        <f t="shared" si="38"/>
        <v/>
      </c>
      <c r="O474" s="21"/>
      <c r="P474" s="160" t="str">
        <f t="shared" si="39"/>
        <v/>
      </c>
      <c r="Q474" s="160">
        <f t="shared" si="40"/>
        <v>0</v>
      </c>
      <c r="R474" s="160" t="str">
        <f t="shared" si="41"/>
        <v/>
      </c>
      <c r="S474" s="160" t="str">
        <f t="shared" si="42"/>
        <v/>
      </c>
      <c r="T474" s="50" t="str">
        <f>IF($F474="","",IF(ISERROR(VLOOKUP(F474,PROVEEDORES!$D$8:$I$507,5,0)),1,VLOOKUP($F474,PROVEEDORES!$D$8:$I$507,5,0)))</f>
        <v/>
      </c>
    </row>
    <row r="475" spans="3:20" ht="17.45" customHeight="1" x14ac:dyDescent="0.25">
      <c r="C475" s="188"/>
      <c r="D475" s="189"/>
      <c r="E475" s="178"/>
      <c r="F475" s="178"/>
      <c r="G475" s="190">
        <f>DATOS!$E$13</f>
        <v>1</v>
      </c>
      <c r="H475" s="178"/>
      <c r="I475" s="191"/>
      <c r="J475" s="178"/>
      <c r="K475" s="178"/>
      <c r="L475" s="178"/>
      <c r="M475" s="178"/>
      <c r="N475" s="160" t="str">
        <f t="shared" si="38"/>
        <v/>
      </c>
      <c r="O475" s="21"/>
      <c r="P475" s="160" t="str">
        <f t="shared" si="39"/>
        <v/>
      </c>
      <c r="Q475" s="160">
        <f t="shared" si="40"/>
        <v>0</v>
      </c>
      <c r="R475" s="160" t="str">
        <f t="shared" si="41"/>
        <v/>
      </c>
      <c r="S475" s="160" t="str">
        <f t="shared" si="42"/>
        <v/>
      </c>
      <c r="T475" s="50" t="str">
        <f>IF($F475="","",IF(ISERROR(VLOOKUP(F475,PROVEEDORES!$D$8:$I$507,5,0)),1,VLOOKUP($F475,PROVEEDORES!$D$8:$I$507,5,0)))</f>
        <v/>
      </c>
    </row>
    <row r="476" spans="3:20" ht="17.45" customHeight="1" x14ac:dyDescent="0.25">
      <c r="C476" s="188"/>
      <c r="D476" s="189"/>
      <c r="E476" s="178"/>
      <c r="F476" s="178"/>
      <c r="G476" s="190">
        <f>DATOS!$E$13</f>
        <v>1</v>
      </c>
      <c r="H476" s="178"/>
      <c r="I476" s="191"/>
      <c r="J476" s="178"/>
      <c r="K476" s="178"/>
      <c r="L476" s="178"/>
      <c r="M476" s="178"/>
      <c r="N476" s="160" t="str">
        <f t="shared" si="38"/>
        <v/>
      </c>
      <c r="O476" s="21"/>
      <c r="P476" s="160" t="str">
        <f t="shared" si="39"/>
        <v/>
      </c>
      <c r="Q476" s="160">
        <f t="shared" si="40"/>
        <v>0</v>
      </c>
      <c r="R476" s="160" t="str">
        <f t="shared" si="41"/>
        <v/>
      </c>
      <c r="S476" s="160" t="str">
        <f t="shared" si="42"/>
        <v/>
      </c>
      <c r="T476" s="50" t="str">
        <f>IF($F476="","",IF(ISERROR(VLOOKUP(F476,PROVEEDORES!$D$8:$I$507,5,0)),1,VLOOKUP($F476,PROVEEDORES!$D$8:$I$507,5,0)))</f>
        <v/>
      </c>
    </row>
    <row r="477" spans="3:20" ht="17.45" customHeight="1" x14ac:dyDescent="0.25">
      <c r="C477" s="188"/>
      <c r="D477" s="189"/>
      <c r="E477" s="178"/>
      <c r="F477" s="178"/>
      <c r="G477" s="190">
        <f>DATOS!$E$13</f>
        <v>1</v>
      </c>
      <c r="H477" s="178"/>
      <c r="I477" s="191"/>
      <c r="J477" s="178"/>
      <c r="K477" s="178"/>
      <c r="L477" s="178"/>
      <c r="M477" s="178"/>
      <c r="N477" s="160" t="str">
        <f t="shared" si="38"/>
        <v/>
      </c>
      <c r="O477" s="21"/>
      <c r="P477" s="160" t="str">
        <f t="shared" si="39"/>
        <v/>
      </c>
      <c r="Q477" s="160">
        <f t="shared" si="40"/>
        <v>0</v>
      </c>
      <c r="R477" s="160" t="str">
        <f t="shared" si="41"/>
        <v/>
      </c>
      <c r="S477" s="160" t="str">
        <f t="shared" si="42"/>
        <v/>
      </c>
      <c r="T477" s="50" t="str">
        <f>IF($F477="","",IF(ISERROR(VLOOKUP(F477,PROVEEDORES!$D$8:$I$507,5,0)),1,VLOOKUP($F477,PROVEEDORES!$D$8:$I$507,5,0)))</f>
        <v/>
      </c>
    </row>
    <row r="478" spans="3:20" ht="17.45" customHeight="1" x14ac:dyDescent="0.25">
      <c r="C478" s="188"/>
      <c r="D478" s="189"/>
      <c r="E478" s="178"/>
      <c r="F478" s="178"/>
      <c r="G478" s="190">
        <f>DATOS!$E$13</f>
        <v>1</v>
      </c>
      <c r="H478" s="178"/>
      <c r="I478" s="191"/>
      <c r="J478" s="178"/>
      <c r="K478" s="178"/>
      <c r="L478" s="178"/>
      <c r="M478" s="178"/>
      <c r="N478" s="160" t="str">
        <f t="shared" si="38"/>
        <v/>
      </c>
      <c r="O478" s="21"/>
      <c r="P478" s="160" t="str">
        <f t="shared" si="39"/>
        <v/>
      </c>
      <c r="Q478" s="160">
        <f t="shared" si="40"/>
        <v>0</v>
      </c>
      <c r="R478" s="160" t="str">
        <f t="shared" si="41"/>
        <v/>
      </c>
      <c r="S478" s="160" t="str">
        <f t="shared" si="42"/>
        <v/>
      </c>
      <c r="T478" s="50" t="str">
        <f>IF($F478="","",IF(ISERROR(VLOOKUP(F478,PROVEEDORES!$D$8:$I$507,5,0)),1,VLOOKUP($F478,PROVEEDORES!$D$8:$I$507,5,0)))</f>
        <v/>
      </c>
    </row>
    <row r="479" spans="3:20" ht="17.45" customHeight="1" x14ac:dyDescent="0.25">
      <c r="C479" s="188"/>
      <c r="D479" s="189"/>
      <c r="E479" s="178"/>
      <c r="F479" s="178"/>
      <c r="G479" s="190">
        <f>DATOS!$E$13</f>
        <v>1</v>
      </c>
      <c r="H479" s="178"/>
      <c r="I479" s="191"/>
      <c r="J479" s="178"/>
      <c r="K479" s="178"/>
      <c r="L479" s="178"/>
      <c r="M479" s="178"/>
      <c r="N479" s="160" t="str">
        <f t="shared" si="38"/>
        <v/>
      </c>
      <c r="O479" s="21"/>
      <c r="P479" s="160" t="str">
        <f t="shared" si="39"/>
        <v/>
      </c>
      <c r="Q479" s="160">
        <f t="shared" si="40"/>
        <v>0</v>
      </c>
      <c r="R479" s="160" t="str">
        <f t="shared" si="41"/>
        <v/>
      </c>
      <c r="S479" s="160" t="str">
        <f t="shared" si="42"/>
        <v/>
      </c>
      <c r="T479" s="50" t="str">
        <f>IF($F479="","",IF(ISERROR(VLOOKUP(F479,PROVEEDORES!$D$8:$I$507,5,0)),1,VLOOKUP($F479,PROVEEDORES!$D$8:$I$507,5,0)))</f>
        <v/>
      </c>
    </row>
    <row r="480" spans="3:20" ht="17.45" customHeight="1" x14ac:dyDescent="0.25">
      <c r="C480" s="188"/>
      <c r="D480" s="189"/>
      <c r="E480" s="178"/>
      <c r="F480" s="178"/>
      <c r="G480" s="190">
        <f>DATOS!$E$13</f>
        <v>1</v>
      </c>
      <c r="H480" s="178"/>
      <c r="I480" s="191"/>
      <c r="J480" s="178"/>
      <c r="K480" s="178"/>
      <c r="L480" s="178"/>
      <c r="M480" s="178"/>
      <c r="N480" s="160" t="str">
        <f t="shared" si="38"/>
        <v/>
      </c>
      <c r="O480" s="21"/>
      <c r="P480" s="160" t="str">
        <f t="shared" si="39"/>
        <v/>
      </c>
      <c r="Q480" s="160">
        <f t="shared" si="40"/>
        <v>0</v>
      </c>
      <c r="R480" s="160" t="str">
        <f t="shared" si="41"/>
        <v/>
      </c>
      <c r="S480" s="160" t="str">
        <f t="shared" si="42"/>
        <v/>
      </c>
      <c r="T480" s="50" t="str">
        <f>IF($F480="","",IF(ISERROR(VLOOKUP(F480,PROVEEDORES!$D$8:$I$507,5,0)),1,VLOOKUP($F480,PROVEEDORES!$D$8:$I$507,5,0)))</f>
        <v/>
      </c>
    </row>
    <row r="481" spans="3:20" ht="17.45" customHeight="1" x14ac:dyDescent="0.25">
      <c r="C481" s="188"/>
      <c r="D481" s="189"/>
      <c r="E481" s="178"/>
      <c r="F481" s="178"/>
      <c r="G481" s="190">
        <f>DATOS!$E$13</f>
        <v>1</v>
      </c>
      <c r="H481" s="178"/>
      <c r="I481" s="191"/>
      <c r="J481" s="178"/>
      <c r="K481" s="178"/>
      <c r="L481" s="178"/>
      <c r="M481" s="178"/>
      <c r="N481" s="160" t="str">
        <f t="shared" si="38"/>
        <v/>
      </c>
      <c r="O481" s="21"/>
      <c r="P481" s="160" t="str">
        <f t="shared" si="39"/>
        <v/>
      </c>
      <c r="Q481" s="160">
        <f t="shared" si="40"/>
        <v>0</v>
      </c>
      <c r="R481" s="160" t="str">
        <f t="shared" si="41"/>
        <v/>
      </c>
      <c r="S481" s="160" t="str">
        <f t="shared" si="42"/>
        <v/>
      </c>
      <c r="T481" s="50" t="str">
        <f>IF($F481="","",IF(ISERROR(VLOOKUP(F481,PROVEEDORES!$D$8:$I$507,5,0)),1,VLOOKUP($F481,PROVEEDORES!$D$8:$I$507,5,0)))</f>
        <v/>
      </c>
    </row>
    <row r="482" spans="3:20" ht="17.45" customHeight="1" x14ac:dyDescent="0.25">
      <c r="C482" s="188"/>
      <c r="D482" s="189"/>
      <c r="E482" s="178"/>
      <c r="F482" s="178"/>
      <c r="G482" s="190">
        <f>DATOS!$E$13</f>
        <v>1</v>
      </c>
      <c r="H482" s="178"/>
      <c r="I482" s="191"/>
      <c r="J482" s="178"/>
      <c r="K482" s="178"/>
      <c r="L482" s="178"/>
      <c r="M482" s="178"/>
      <c r="N482" s="160" t="str">
        <f t="shared" si="38"/>
        <v/>
      </c>
      <c r="O482" s="21"/>
      <c r="P482" s="160" t="str">
        <f t="shared" si="39"/>
        <v/>
      </c>
      <c r="Q482" s="160">
        <f t="shared" si="40"/>
        <v>0</v>
      </c>
      <c r="R482" s="160" t="str">
        <f t="shared" si="41"/>
        <v/>
      </c>
      <c r="S482" s="160" t="str">
        <f t="shared" si="42"/>
        <v/>
      </c>
      <c r="T482" s="50" t="str">
        <f>IF($F482="","",IF(ISERROR(VLOOKUP(F482,PROVEEDORES!$D$8:$I$507,5,0)),1,VLOOKUP($F482,PROVEEDORES!$D$8:$I$507,5,0)))</f>
        <v/>
      </c>
    </row>
    <row r="483" spans="3:20" ht="17.45" customHeight="1" x14ac:dyDescent="0.25">
      <c r="C483" s="188"/>
      <c r="D483" s="189"/>
      <c r="E483" s="178"/>
      <c r="F483" s="178"/>
      <c r="G483" s="190">
        <f>DATOS!$E$13</f>
        <v>1</v>
      </c>
      <c r="H483" s="178"/>
      <c r="I483" s="191"/>
      <c r="J483" s="178"/>
      <c r="K483" s="178"/>
      <c r="L483" s="178"/>
      <c r="M483" s="178"/>
      <c r="N483" s="160" t="str">
        <f t="shared" si="38"/>
        <v/>
      </c>
      <c r="O483" s="21"/>
      <c r="P483" s="160" t="str">
        <f t="shared" si="39"/>
        <v/>
      </c>
      <c r="Q483" s="160">
        <f t="shared" si="40"/>
        <v>0</v>
      </c>
      <c r="R483" s="160" t="str">
        <f t="shared" si="41"/>
        <v/>
      </c>
      <c r="S483" s="160" t="str">
        <f t="shared" si="42"/>
        <v/>
      </c>
      <c r="T483" s="50" t="str">
        <f>IF($F483="","",IF(ISERROR(VLOOKUP(F483,PROVEEDORES!$D$8:$I$507,5,0)),1,VLOOKUP($F483,PROVEEDORES!$D$8:$I$507,5,0)))</f>
        <v/>
      </c>
    </row>
    <row r="484" spans="3:20" ht="17.45" customHeight="1" x14ac:dyDescent="0.25">
      <c r="C484" s="188"/>
      <c r="D484" s="189"/>
      <c r="E484" s="178"/>
      <c r="F484" s="178"/>
      <c r="G484" s="190">
        <f>DATOS!$E$13</f>
        <v>1</v>
      </c>
      <c r="H484" s="178"/>
      <c r="I484" s="191"/>
      <c r="J484" s="178"/>
      <c r="K484" s="178"/>
      <c r="L484" s="178"/>
      <c r="M484" s="178"/>
      <c r="N484" s="160" t="str">
        <f t="shared" si="38"/>
        <v/>
      </c>
      <c r="O484" s="21"/>
      <c r="P484" s="160" t="str">
        <f t="shared" si="39"/>
        <v/>
      </c>
      <c r="Q484" s="160">
        <f t="shared" si="40"/>
        <v>0</v>
      </c>
      <c r="R484" s="160" t="str">
        <f t="shared" si="41"/>
        <v/>
      </c>
      <c r="S484" s="160" t="str">
        <f t="shared" si="42"/>
        <v/>
      </c>
      <c r="T484" s="50" t="str">
        <f>IF($F484="","",IF(ISERROR(VLOOKUP(F484,PROVEEDORES!$D$8:$I$507,5,0)),1,VLOOKUP($F484,PROVEEDORES!$D$8:$I$507,5,0)))</f>
        <v/>
      </c>
    </row>
    <row r="485" spans="3:20" ht="17.45" customHeight="1" x14ac:dyDescent="0.25">
      <c r="C485" s="188"/>
      <c r="D485" s="189"/>
      <c r="E485" s="178"/>
      <c r="F485" s="178"/>
      <c r="G485" s="190">
        <f>DATOS!$E$13</f>
        <v>1</v>
      </c>
      <c r="H485" s="178"/>
      <c r="I485" s="191"/>
      <c r="J485" s="178"/>
      <c r="K485" s="178"/>
      <c r="L485" s="178"/>
      <c r="M485" s="178"/>
      <c r="N485" s="160" t="str">
        <f t="shared" si="38"/>
        <v/>
      </c>
      <c r="O485" s="21"/>
      <c r="P485" s="160" t="str">
        <f t="shared" si="39"/>
        <v/>
      </c>
      <c r="Q485" s="160">
        <f t="shared" si="40"/>
        <v>0</v>
      </c>
      <c r="R485" s="160" t="str">
        <f t="shared" si="41"/>
        <v/>
      </c>
      <c r="S485" s="160" t="str">
        <f t="shared" si="42"/>
        <v/>
      </c>
      <c r="T485" s="50" t="str">
        <f>IF($F485="","",IF(ISERROR(VLOOKUP(F485,PROVEEDORES!$D$8:$I$507,5,0)),1,VLOOKUP($F485,PROVEEDORES!$D$8:$I$507,5,0)))</f>
        <v/>
      </c>
    </row>
    <row r="486" spans="3:20" ht="17.45" customHeight="1" x14ac:dyDescent="0.25">
      <c r="C486" s="188"/>
      <c r="D486" s="189"/>
      <c r="E486" s="178"/>
      <c r="F486" s="178"/>
      <c r="G486" s="190">
        <f>DATOS!$E$13</f>
        <v>1</v>
      </c>
      <c r="H486" s="178"/>
      <c r="I486" s="191"/>
      <c r="J486" s="178"/>
      <c r="K486" s="178"/>
      <c r="L486" s="178"/>
      <c r="M486" s="178"/>
      <c r="N486" s="160" t="str">
        <f t="shared" si="38"/>
        <v/>
      </c>
      <c r="O486" s="21"/>
      <c r="P486" s="160" t="str">
        <f t="shared" si="39"/>
        <v/>
      </c>
      <c r="Q486" s="160">
        <f t="shared" si="40"/>
        <v>0</v>
      </c>
      <c r="R486" s="160" t="str">
        <f t="shared" si="41"/>
        <v/>
      </c>
      <c r="S486" s="160" t="str">
        <f t="shared" si="42"/>
        <v/>
      </c>
      <c r="T486" s="50" t="str">
        <f>IF($F486="","",IF(ISERROR(VLOOKUP(F486,PROVEEDORES!$D$8:$I$507,5,0)),1,VLOOKUP($F486,PROVEEDORES!$D$8:$I$507,5,0)))</f>
        <v/>
      </c>
    </row>
    <row r="487" spans="3:20" ht="17.45" customHeight="1" x14ac:dyDescent="0.25">
      <c r="C487" s="188"/>
      <c r="D487" s="189"/>
      <c r="E487" s="178"/>
      <c r="F487" s="178"/>
      <c r="G487" s="190">
        <f>DATOS!$E$13</f>
        <v>1</v>
      </c>
      <c r="H487" s="178"/>
      <c r="I487" s="191"/>
      <c r="J487" s="178"/>
      <c r="K487" s="178"/>
      <c r="L487" s="178"/>
      <c r="M487" s="178"/>
      <c r="N487" s="160" t="str">
        <f t="shared" si="38"/>
        <v/>
      </c>
      <c r="O487" s="21"/>
      <c r="P487" s="160" t="str">
        <f t="shared" si="39"/>
        <v/>
      </c>
      <c r="Q487" s="160">
        <f t="shared" si="40"/>
        <v>0</v>
      </c>
      <c r="R487" s="160" t="str">
        <f t="shared" si="41"/>
        <v/>
      </c>
      <c r="S487" s="160" t="str">
        <f t="shared" si="42"/>
        <v/>
      </c>
      <c r="T487" s="50" t="str">
        <f>IF($F487="","",IF(ISERROR(VLOOKUP(F487,PROVEEDORES!$D$8:$I$507,5,0)),1,VLOOKUP($F487,PROVEEDORES!$D$8:$I$507,5,0)))</f>
        <v/>
      </c>
    </row>
    <row r="488" spans="3:20" ht="17.45" customHeight="1" x14ac:dyDescent="0.25">
      <c r="C488" s="188"/>
      <c r="D488" s="189"/>
      <c r="E488" s="178"/>
      <c r="F488" s="178"/>
      <c r="G488" s="190">
        <f>DATOS!$E$13</f>
        <v>1</v>
      </c>
      <c r="H488" s="178"/>
      <c r="I488" s="191"/>
      <c r="J488" s="178"/>
      <c r="K488" s="178"/>
      <c r="L488" s="178"/>
      <c r="M488" s="178"/>
      <c r="N488" s="160" t="str">
        <f t="shared" si="38"/>
        <v/>
      </c>
      <c r="O488" s="21"/>
      <c r="P488" s="160" t="str">
        <f t="shared" si="39"/>
        <v/>
      </c>
      <c r="Q488" s="160">
        <f t="shared" si="40"/>
        <v>0</v>
      </c>
      <c r="R488" s="160" t="str">
        <f t="shared" si="41"/>
        <v/>
      </c>
      <c r="S488" s="160" t="str">
        <f t="shared" si="42"/>
        <v/>
      </c>
      <c r="T488" s="50" t="str">
        <f>IF($F488="","",IF(ISERROR(VLOOKUP(F488,PROVEEDORES!$D$8:$I$507,5,0)),1,VLOOKUP($F488,PROVEEDORES!$D$8:$I$507,5,0)))</f>
        <v/>
      </c>
    </row>
    <row r="489" spans="3:20" ht="17.45" customHeight="1" x14ac:dyDescent="0.25">
      <c r="C489" s="188"/>
      <c r="D489" s="189"/>
      <c r="E489" s="178"/>
      <c r="F489" s="178"/>
      <c r="G489" s="190">
        <f>DATOS!$E$13</f>
        <v>1</v>
      </c>
      <c r="H489" s="178"/>
      <c r="I489" s="191"/>
      <c r="J489" s="178"/>
      <c r="K489" s="178"/>
      <c r="L489" s="178"/>
      <c r="M489" s="178"/>
      <c r="N489" s="160" t="str">
        <f t="shared" si="38"/>
        <v/>
      </c>
      <c r="O489" s="21"/>
      <c r="P489" s="160" t="str">
        <f t="shared" si="39"/>
        <v/>
      </c>
      <c r="Q489" s="160">
        <f t="shared" si="40"/>
        <v>0</v>
      </c>
      <c r="R489" s="160" t="str">
        <f t="shared" si="41"/>
        <v/>
      </c>
      <c r="S489" s="160" t="str">
        <f t="shared" si="42"/>
        <v/>
      </c>
      <c r="T489" s="50" t="str">
        <f>IF($F489="","",IF(ISERROR(VLOOKUP(F489,PROVEEDORES!$D$8:$I$507,5,0)),1,VLOOKUP($F489,PROVEEDORES!$D$8:$I$507,5,0)))</f>
        <v/>
      </c>
    </row>
    <row r="490" spans="3:20" ht="17.45" customHeight="1" x14ac:dyDescent="0.25">
      <c r="C490" s="188"/>
      <c r="D490" s="189"/>
      <c r="E490" s="178"/>
      <c r="F490" s="178"/>
      <c r="G490" s="190">
        <f>DATOS!$E$13</f>
        <v>1</v>
      </c>
      <c r="H490" s="178"/>
      <c r="I490" s="191"/>
      <c r="J490" s="178"/>
      <c r="K490" s="178"/>
      <c r="L490" s="178"/>
      <c r="M490" s="178"/>
      <c r="N490" s="160" t="str">
        <f t="shared" si="38"/>
        <v/>
      </c>
      <c r="O490" s="21"/>
      <c r="P490" s="160" t="str">
        <f t="shared" si="39"/>
        <v/>
      </c>
      <c r="Q490" s="160">
        <f t="shared" si="40"/>
        <v>0</v>
      </c>
      <c r="R490" s="160" t="str">
        <f t="shared" si="41"/>
        <v/>
      </c>
      <c r="S490" s="160" t="str">
        <f t="shared" si="42"/>
        <v/>
      </c>
      <c r="T490" s="50" t="str">
        <f>IF($F490="","",IF(ISERROR(VLOOKUP(F490,PROVEEDORES!$D$8:$I$507,5,0)),1,VLOOKUP($F490,PROVEEDORES!$D$8:$I$507,5,0)))</f>
        <v/>
      </c>
    </row>
    <row r="491" spans="3:20" ht="17.45" customHeight="1" x14ac:dyDescent="0.25">
      <c r="C491" s="188"/>
      <c r="D491" s="189"/>
      <c r="E491" s="178"/>
      <c r="F491" s="178"/>
      <c r="G491" s="190">
        <f>DATOS!$E$13</f>
        <v>1</v>
      </c>
      <c r="H491" s="178"/>
      <c r="I491" s="191"/>
      <c r="J491" s="178"/>
      <c r="K491" s="178"/>
      <c r="L491" s="178"/>
      <c r="M491" s="178"/>
      <c r="N491" s="160" t="str">
        <f t="shared" si="38"/>
        <v/>
      </c>
      <c r="O491" s="21"/>
      <c r="P491" s="160" t="str">
        <f t="shared" si="39"/>
        <v/>
      </c>
      <c r="Q491" s="160">
        <f t="shared" si="40"/>
        <v>0</v>
      </c>
      <c r="R491" s="160" t="str">
        <f t="shared" si="41"/>
        <v/>
      </c>
      <c r="S491" s="160" t="str">
        <f t="shared" si="42"/>
        <v/>
      </c>
      <c r="T491" s="50" t="str">
        <f>IF($F491="","",IF(ISERROR(VLOOKUP(F491,PROVEEDORES!$D$8:$I$507,5,0)),1,VLOOKUP($F491,PROVEEDORES!$D$8:$I$507,5,0)))</f>
        <v/>
      </c>
    </row>
    <row r="492" spans="3:20" ht="17.45" customHeight="1" x14ac:dyDescent="0.25">
      <c r="C492" s="188"/>
      <c r="D492" s="189"/>
      <c r="E492" s="178"/>
      <c r="F492" s="178"/>
      <c r="G492" s="190">
        <f>DATOS!$E$13</f>
        <v>1</v>
      </c>
      <c r="H492" s="178"/>
      <c r="I492" s="191"/>
      <c r="J492" s="178"/>
      <c r="K492" s="178"/>
      <c r="L492" s="178"/>
      <c r="M492" s="178"/>
      <c r="N492" s="160" t="str">
        <f t="shared" si="38"/>
        <v/>
      </c>
      <c r="O492" s="21"/>
      <c r="P492" s="160" t="str">
        <f t="shared" si="39"/>
        <v/>
      </c>
      <c r="Q492" s="160">
        <f t="shared" si="40"/>
        <v>0</v>
      </c>
      <c r="R492" s="160" t="str">
        <f t="shared" si="41"/>
        <v/>
      </c>
      <c r="S492" s="160" t="str">
        <f t="shared" si="42"/>
        <v/>
      </c>
      <c r="T492" s="50" t="str">
        <f>IF($F492="","",IF(ISERROR(VLOOKUP(F492,PROVEEDORES!$D$8:$I$507,5,0)),1,VLOOKUP($F492,PROVEEDORES!$D$8:$I$507,5,0)))</f>
        <v/>
      </c>
    </row>
    <row r="493" spans="3:20" ht="17.45" customHeight="1" x14ac:dyDescent="0.25">
      <c r="C493" s="188"/>
      <c r="D493" s="189"/>
      <c r="E493" s="178"/>
      <c r="F493" s="178"/>
      <c r="G493" s="190">
        <f>DATOS!$E$13</f>
        <v>1</v>
      </c>
      <c r="H493" s="178"/>
      <c r="I493" s="191"/>
      <c r="J493" s="178"/>
      <c r="K493" s="178"/>
      <c r="L493" s="178"/>
      <c r="M493" s="178"/>
      <c r="N493" s="160" t="str">
        <f t="shared" si="38"/>
        <v/>
      </c>
      <c r="O493" s="21"/>
      <c r="P493" s="160" t="str">
        <f t="shared" si="39"/>
        <v/>
      </c>
      <c r="Q493" s="160">
        <f t="shared" si="40"/>
        <v>0</v>
      </c>
      <c r="R493" s="160" t="str">
        <f t="shared" si="41"/>
        <v/>
      </c>
      <c r="S493" s="160" t="str">
        <f t="shared" si="42"/>
        <v/>
      </c>
      <c r="T493" s="50" t="str">
        <f>IF($F493="","",IF(ISERROR(VLOOKUP(F493,PROVEEDORES!$D$8:$I$507,5,0)),1,VLOOKUP($F493,PROVEEDORES!$D$8:$I$507,5,0)))</f>
        <v/>
      </c>
    </row>
    <row r="494" spans="3:20" ht="17.45" customHeight="1" x14ac:dyDescent="0.25">
      <c r="C494" s="188"/>
      <c r="D494" s="189"/>
      <c r="E494" s="178"/>
      <c r="F494" s="178"/>
      <c r="G494" s="190">
        <f>DATOS!$E$13</f>
        <v>1</v>
      </c>
      <c r="H494" s="178"/>
      <c r="I494" s="191"/>
      <c r="J494" s="178"/>
      <c r="K494" s="178"/>
      <c r="L494" s="178"/>
      <c r="M494" s="178"/>
      <c r="N494" s="160" t="str">
        <f t="shared" si="38"/>
        <v/>
      </c>
      <c r="O494" s="21"/>
      <c r="P494" s="160" t="str">
        <f t="shared" si="39"/>
        <v/>
      </c>
      <c r="Q494" s="160">
        <f t="shared" si="40"/>
        <v>0</v>
      </c>
      <c r="R494" s="160" t="str">
        <f t="shared" si="41"/>
        <v/>
      </c>
      <c r="S494" s="160" t="str">
        <f t="shared" si="42"/>
        <v/>
      </c>
      <c r="T494" s="50" t="str">
        <f>IF($F494="","",IF(ISERROR(VLOOKUP(F494,PROVEEDORES!$D$8:$I$507,5,0)),1,VLOOKUP($F494,PROVEEDORES!$D$8:$I$507,5,0)))</f>
        <v/>
      </c>
    </row>
    <row r="495" spans="3:20" ht="17.45" customHeight="1" x14ac:dyDescent="0.25">
      <c r="C495" s="188"/>
      <c r="D495" s="189"/>
      <c r="E495" s="178"/>
      <c r="F495" s="178"/>
      <c r="G495" s="190">
        <f>DATOS!$E$13</f>
        <v>1</v>
      </c>
      <c r="H495" s="178"/>
      <c r="I495" s="191"/>
      <c r="J495" s="178"/>
      <c r="K495" s="178"/>
      <c r="L495" s="178"/>
      <c r="M495" s="178"/>
      <c r="N495" s="160" t="str">
        <f t="shared" si="38"/>
        <v/>
      </c>
      <c r="O495" s="21"/>
      <c r="P495" s="160" t="str">
        <f t="shared" si="39"/>
        <v/>
      </c>
      <c r="Q495" s="160">
        <f t="shared" si="40"/>
        <v>0</v>
      </c>
      <c r="R495" s="160" t="str">
        <f t="shared" si="41"/>
        <v/>
      </c>
      <c r="S495" s="160" t="str">
        <f t="shared" si="42"/>
        <v/>
      </c>
      <c r="T495" s="50" t="str">
        <f>IF($F495="","",IF(ISERROR(VLOOKUP(F495,PROVEEDORES!$D$8:$I$507,5,0)),1,VLOOKUP($F495,PROVEEDORES!$D$8:$I$507,5,0)))</f>
        <v/>
      </c>
    </row>
    <row r="496" spans="3:20" ht="17.45" customHeight="1" x14ac:dyDescent="0.25">
      <c r="C496" s="188"/>
      <c r="D496" s="189"/>
      <c r="E496" s="178"/>
      <c r="F496" s="178"/>
      <c r="G496" s="190">
        <f>DATOS!$E$13</f>
        <v>1</v>
      </c>
      <c r="H496" s="178"/>
      <c r="I496" s="191"/>
      <c r="J496" s="178"/>
      <c r="K496" s="178"/>
      <c r="L496" s="178"/>
      <c r="M496" s="178"/>
      <c r="N496" s="160" t="str">
        <f t="shared" si="38"/>
        <v/>
      </c>
      <c r="O496" s="21"/>
      <c r="P496" s="160" t="str">
        <f t="shared" si="39"/>
        <v/>
      </c>
      <c r="Q496" s="160">
        <f t="shared" si="40"/>
        <v>0</v>
      </c>
      <c r="R496" s="160" t="str">
        <f t="shared" si="41"/>
        <v/>
      </c>
      <c r="S496" s="160" t="str">
        <f t="shared" si="42"/>
        <v/>
      </c>
      <c r="T496" s="50" t="str">
        <f>IF($F496="","",IF(ISERROR(VLOOKUP(F496,PROVEEDORES!$D$8:$I$507,5,0)),1,VLOOKUP($F496,PROVEEDORES!$D$8:$I$507,5,0)))</f>
        <v/>
      </c>
    </row>
    <row r="497" spans="3:20" ht="17.45" customHeight="1" x14ac:dyDescent="0.25">
      <c r="C497" s="188"/>
      <c r="D497" s="189"/>
      <c r="E497" s="178"/>
      <c r="F497" s="178"/>
      <c r="G497" s="190">
        <f>DATOS!$E$13</f>
        <v>1</v>
      </c>
      <c r="H497" s="178"/>
      <c r="I497" s="191"/>
      <c r="J497" s="178"/>
      <c r="K497" s="178"/>
      <c r="L497" s="178"/>
      <c r="M497" s="178"/>
      <c r="N497" s="160" t="str">
        <f t="shared" si="38"/>
        <v/>
      </c>
      <c r="O497" s="21"/>
      <c r="P497" s="160" t="str">
        <f t="shared" si="39"/>
        <v/>
      </c>
      <c r="Q497" s="160">
        <f t="shared" si="40"/>
        <v>0</v>
      </c>
      <c r="R497" s="160" t="str">
        <f t="shared" si="41"/>
        <v/>
      </c>
      <c r="S497" s="160" t="str">
        <f t="shared" si="42"/>
        <v/>
      </c>
      <c r="T497" s="50" t="str">
        <f>IF($F497="","",IF(ISERROR(VLOOKUP(F497,PROVEEDORES!$D$8:$I$507,5,0)),1,VLOOKUP($F497,PROVEEDORES!$D$8:$I$507,5,0)))</f>
        <v/>
      </c>
    </row>
    <row r="498" spans="3:20" ht="17.45" customHeight="1" x14ac:dyDescent="0.25">
      <c r="C498" s="188"/>
      <c r="D498" s="189"/>
      <c r="E498" s="178"/>
      <c r="F498" s="178"/>
      <c r="G498" s="190">
        <f>DATOS!$E$13</f>
        <v>1</v>
      </c>
      <c r="H498" s="178"/>
      <c r="I498" s="191"/>
      <c r="J498" s="178"/>
      <c r="K498" s="178"/>
      <c r="L498" s="178"/>
      <c r="M498" s="178"/>
      <c r="N498" s="160" t="str">
        <f t="shared" si="38"/>
        <v/>
      </c>
      <c r="O498" s="21"/>
      <c r="P498" s="160" t="str">
        <f t="shared" si="39"/>
        <v/>
      </c>
      <c r="Q498" s="160">
        <f t="shared" si="40"/>
        <v>0</v>
      </c>
      <c r="R498" s="160" t="str">
        <f t="shared" si="41"/>
        <v/>
      </c>
      <c r="S498" s="160" t="str">
        <f t="shared" si="42"/>
        <v/>
      </c>
      <c r="T498" s="50" t="str">
        <f>IF($F498="","",IF(ISERROR(VLOOKUP(F498,PROVEEDORES!$D$8:$I$507,5,0)),1,VLOOKUP($F498,PROVEEDORES!$D$8:$I$507,5,0)))</f>
        <v/>
      </c>
    </row>
    <row r="499" spans="3:20" ht="17.45" customHeight="1" x14ac:dyDescent="0.25">
      <c r="C499" s="188"/>
      <c r="D499" s="189"/>
      <c r="E499" s="178"/>
      <c r="F499" s="178"/>
      <c r="G499" s="190">
        <f>DATOS!$E$13</f>
        <v>1</v>
      </c>
      <c r="H499" s="178"/>
      <c r="I499" s="191"/>
      <c r="J499" s="178"/>
      <c r="K499" s="178"/>
      <c r="L499" s="178"/>
      <c r="M499" s="178"/>
      <c r="N499" s="160" t="str">
        <f t="shared" si="38"/>
        <v/>
      </c>
      <c r="O499" s="21"/>
      <c r="P499" s="160" t="str">
        <f t="shared" si="39"/>
        <v/>
      </c>
      <c r="Q499" s="160">
        <f t="shared" si="40"/>
        <v>0</v>
      </c>
      <c r="R499" s="160" t="str">
        <f t="shared" si="41"/>
        <v/>
      </c>
      <c r="S499" s="160" t="str">
        <f t="shared" si="42"/>
        <v/>
      </c>
      <c r="T499" s="50" t="str">
        <f>IF($F499="","",IF(ISERROR(VLOOKUP(F499,PROVEEDORES!$D$8:$I$507,5,0)),1,VLOOKUP($F499,PROVEEDORES!$D$8:$I$507,5,0)))</f>
        <v/>
      </c>
    </row>
    <row r="500" spans="3:20" ht="17.45" customHeight="1" x14ac:dyDescent="0.25">
      <c r="C500" s="188"/>
      <c r="D500" s="189"/>
      <c r="E500" s="178"/>
      <c r="F500" s="178"/>
      <c r="G500" s="190">
        <f>DATOS!$E$13</f>
        <v>1</v>
      </c>
      <c r="H500" s="178"/>
      <c r="I500" s="191"/>
      <c r="J500" s="178"/>
      <c r="K500" s="178"/>
      <c r="L500" s="178"/>
      <c r="M500" s="178"/>
      <c r="N500" s="160" t="str">
        <f t="shared" si="38"/>
        <v/>
      </c>
      <c r="O500" s="21"/>
      <c r="P500" s="160" t="str">
        <f t="shared" si="39"/>
        <v/>
      </c>
      <c r="Q500" s="160">
        <f t="shared" si="40"/>
        <v>0</v>
      </c>
      <c r="R500" s="160" t="str">
        <f t="shared" si="41"/>
        <v/>
      </c>
      <c r="S500" s="160" t="str">
        <f t="shared" si="42"/>
        <v/>
      </c>
      <c r="T500" s="50" t="str">
        <f>IF($F500="","",IF(ISERROR(VLOOKUP(F500,PROVEEDORES!$D$8:$I$507,5,0)),1,VLOOKUP($F500,PROVEEDORES!$D$8:$I$507,5,0)))</f>
        <v/>
      </c>
    </row>
    <row r="501" spans="3:20" ht="17.45" customHeight="1" x14ac:dyDescent="0.25">
      <c r="C501" s="188"/>
      <c r="D501" s="189"/>
      <c r="E501" s="178"/>
      <c r="F501" s="178"/>
      <c r="G501" s="190">
        <f>DATOS!$E$13</f>
        <v>1</v>
      </c>
      <c r="H501" s="178"/>
      <c r="I501" s="191"/>
      <c r="J501" s="178"/>
      <c r="K501" s="178"/>
      <c r="L501" s="178"/>
      <c r="M501" s="178"/>
      <c r="N501" s="160" t="str">
        <f t="shared" si="38"/>
        <v/>
      </c>
      <c r="O501" s="21"/>
      <c r="P501" s="160" t="str">
        <f t="shared" si="39"/>
        <v/>
      </c>
      <c r="Q501" s="160">
        <f t="shared" si="40"/>
        <v>0</v>
      </c>
      <c r="R501" s="160" t="str">
        <f t="shared" si="41"/>
        <v/>
      </c>
      <c r="S501" s="160" t="str">
        <f t="shared" si="42"/>
        <v/>
      </c>
      <c r="T501" s="50" t="str">
        <f>IF($F501="","",IF(ISERROR(VLOOKUP(F501,PROVEEDORES!$D$8:$I$507,5,0)),1,VLOOKUP($F501,PROVEEDORES!$D$8:$I$507,5,0)))</f>
        <v/>
      </c>
    </row>
    <row r="502" spans="3:20" ht="17.45" customHeight="1" x14ac:dyDescent="0.25">
      <c r="C502" s="188"/>
      <c r="D502" s="189"/>
      <c r="E502" s="178"/>
      <c r="F502" s="178"/>
      <c r="G502" s="190">
        <f>DATOS!$E$13</f>
        <v>1</v>
      </c>
      <c r="H502" s="178"/>
      <c r="I502" s="191"/>
      <c r="J502" s="178"/>
      <c r="K502" s="178"/>
      <c r="L502" s="178"/>
      <c r="M502" s="178"/>
      <c r="N502" s="160" t="str">
        <f t="shared" si="38"/>
        <v/>
      </c>
      <c r="O502" s="21"/>
      <c r="P502" s="160" t="str">
        <f t="shared" si="39"/>
        <v/>
      </c>
      <c r="Q502" s="160">
        <f t="shared" si="40"/>
        <v>0</v>
      </c>
      <c r="R502" s="160" t="str">
        <f t="shared" si="41"/>
        <v/>
      </c>
      <c r="S502" s="160" t="str">
        <f t="shared" si="42"/>
        <v/>
      </c>
      <c r="T502" s="50" t="str">
        <f>IF($F502="","",IF(ISERROR(VLOOKUP(F502,PROVEEDORES!$D$8:$I$507,5,0)),1,VLOOKUP($F502,PROVEEDORES!$D$8:$I$507,5,0)))</f>
        <v/>
      </c>
    </row>
    <row r="503" spans="3:20" ht="17.45" customHeight="1" x14ac:dyDescent="0.25">
      <c r="C503" s="188"/>
      <c r="D503" s="189"/>
      <c r="E503" s="178"/>
      <c r="F503" s="178"/>
      <c r="G503" s="190">
        <f>DATOS!$E$13</f>
        <v>1</v>
      </c>
      <c r="H503" s="178"/>
      <c r="I503" s="191"/>
      <c r="J503" s="178"/>
      <c r="K503" s="178"/>
      <c r="L503" s="178"/>
      <c r="M503" s="178"/>
      <c r="N503" s="160" t="str">
        <f t="shared" si="38"/>
        <v/>
      </c>
      <c r="O503" s="21"/>
      <c r="P503" s="160" t="str">
        <f t="shared" si="39"/>
        <v/>
      </c>
      <c r="Q503" s="160">
        <f t="shared" si="40"/>
        <v>0</v>
      </c>
      <c r="R503" s="160" t="str">
        <f t="shared" si="41"/>
        <v/>
      </c>
      <c r="S503" s="160" t="str">
        <f t="shared" si="42"/>
        <v/>
      </c>
      <c r="T503" s="50" t="str">
        <f>IF($F503="","",IF(ISERROR(VLOOKUP(F503,PROVEEDORES!$D$8:$I$507,5,0)),1,VLOOKUP($F503,PROVEEDORES!$D$8:$I$507,5,0)))</f>
        <v/>
      </c>
    </row>
    <row r="504" spans="3:20" ht="17.45" customHeight="1" x14ac:dyDescent="0.25">
      <c r="C504" s="188"/>
      <c r="D504" s="189"/>
      <c r="E504" s="178"/>
      <c r="F504" s="178"/>
      <c r="G504" s="190">
        <f>DATOS!$E$13</f>
        <v>1</v>
      </c>
      <c r="H504" s="178"/>
      <c r="I504" s="191"/>
      <c r="J504" s="178"/>
      <c r="K504" s="178"/>
      <c r="L504" s="178"/>
      <c r="M504" s="178"/>
      <c r="N504" s="160" t="str">
        <f t="shared" si="38"/>
        <v/>
      </c>
      <c r="O504" s="21"/>
      <c r="P504" s="160" t="str">
        <f t="shared" si="39"/>
        <v/>
      </c>
      <c r="Q504" s="160">
        <f t="shared" si="40"/>
        <v>0</v>
      </c>
      <c r="R504" s="160" t="str">
        <f t="shared" si="41"/>
        <v/>
      </c>
      <c r="S504" s="160" t="str">
        <f t="shared" si="42"/>
        <v/>
      </c>
      <c r="T504" s="50" t="str">
        <f>IF($F504="","",IF(ISERROR(VLOOKUP(F504,PROVEEDORES!$D$8:$I$507,5,0)),1,VLOOKUP($F504,PROVEEDORES!$D$8:$I$507,5,0)))</f>
        <v/>
      </c>
    </row>
    <row r="505" spans="3:20" ht="17.45" customHeight="1" x14ac:dyDescent="0.25">
      <c r="C505" s="188"/>
      <c r="D505" s="189"/>
      <c r="E505" s="178"/>
      <c r="F505" s="178"/>
      <c r="G505" s="190">
        <f>DATOS!$E$13</f>
        <v>1</v>
      </c>
      <c r="H505" s="178"/>
      <c r="I505" s="191"/>
      <c r="J505" s="178"/>
      <c r="K505" s="178"/>
      <c r="L505" s="178"/>
      <c r="M505" s="178"/>
      <c r="N505" s="160" t="str">
        <f t="shared" si="38"/>
        <v/>
      </c>
      <c r="O505" s="21"/>
      <c r="P505" s="160" t="str">
        <f t="shared" si="39"/>
        <v/>
      </c>
      <c r="Q505" s="160">
        <f t="shared" si="40"/>
        <v>0</v>
      </c>
      <c r="R505" s="160" t="str">
        <f t="shared" si="41"/>
        <v/>
      </c>
      <c r="S505" s="160" t="str">
        <f t="shared" si="42"/>
        <v/>
      </c>
      <c r="T505" s="50" t="str">
        <f>IF($F505="","",IF(ISERROR(VLOOKUP(F505,PROVEEDORES!$D$8:$I$507,5,0)),1,VLOOKUP($F505,PROVEEDORES!$D$8:$I$507,5,0)))</f>
        <v/>
      </c>
    </row>
    <row r="506" spans="3:20" ht="17.45" customHeight="1" x14ac:dyDescent="0.25">
      <c r="C506" s="188"/>
      <c r="D506" s="189"/>
      <c r="E506" s="178"/>
      <c r="F506" s="178"/>
      <c r="G506" s="190">
        <f>DATOS!$E$13</f>
        <v>1</v>
      </c>
      <c r="H506" s="178"/>
      <c r="I506" s="191"/>
      <c r="J506" s="178"/>
      <c r="K506" s="178"/>
      <c r="L506" s="178"/>
      <c r="M506" s="178"/>
      <c r="N506" s="160" t="str">
        <f t="shared" si="38"/>
        <v/>
      </c>
      <c r="O506" s="21"/>
      <c r="P506" s="160" t="str">
        <f t="shared" si="39"/>
        <v/>
      </c>
      <c r="Q506" s="160">
        <f t="shared" si="40"/>
        <v>0</v>
      </c>
      <c r="R506" s="160" t="str">
        <f t="shared" si="41"/>
        <v/>
      </c>
      <c r="S506" s="160" t="str">
        <f t="shared" si="42"/>
        <v/>
      </c>
      <c r="T506" s="50" t="str">
        <f>IF($F506="","",IF(ISERROR(VLOOKUP(F506,PROVEEDORES!$D$8:$I$507,5,0)),1,VLOOKUP($F506,PROVEEDORES!$D$8:$I$507,5,0)))</f>
        <v/>
      </c>
    </row>
    <row r="507" spans="3:20" ht="17.45" customHeight="1" x14ac:dyDescent="0.25">
      <c r="C507" s="188"/>
      <c r="D507" s="189"/>
      <c r="E507" s="178"/>
      <c r="F507" s="178"/>
      <c r="G507" s="190">
        <f>DATOS!$E$13</f>
        <v>1</v>
      </c>
      <c r="H507" s="178"/>
      <c r="I507" s="191"/>
      <c r="J507" s="178"/>
      <c r="K507" s="178"/>
      <c r="L507" s="178"/>
      <c r="M507" s="178"/>
      <c r="N507" s="160" t="str">
        <f t="shared" si="38"/>
        <v/>
      </c>
      <c r="O507" s="21"/>
      <c r="P507" s="160" t="str">
        <f t="shared" si="39"/>
        <v/>
      </c>
      <c r="Q507" s="160">
        <f t="shared" si="40"/>
        <v>0</v>
      </c>
      <c r="R507" s="160" t="str">
        <f t="shared" si="41"/>
        <v/>
      </c>
      <c r="S507" s="160" t="str">
        <f t="shared" si="42"/>
        <v/>
      </c>
      <c r="T507" s="50" t="str">
        <f>IF($F507="","",IF(ISERROR(VLOOKUP(F507,PROVEEDORES!$D$8:$I$507,5,0)),1,VLOOKUP($F507,PROVEEDORES!$D$8:$I$507,5,0)))</f>
        <v/>
      </c>
    </row>
    <row r="508" spans="3:20" ht="17.45" customHeight="1" x14ac:dyDescent="0.25">
      <c r="C508" s="188"/>
      <c r="D508" s="189"/>
      <c r="E508" s="178"/>
      <c r="F508" s="178"/>
      <c r="G508" s="190">
        <f>DATOS!$E$13</f>
        <v>1</v>
      </c>
      <c r="H508" s="178"/>
      <c r="I508" s="191"/>
      <c r="J508" s="178"/>
      <c r="K508" s="178"/>
      <c r="L508" s="178"/>
      <c r="M508" s="178"/>
      <c r="N508" s="160" t="str">
        <f t="shared" si="38"/>
        <v/>
      </c>
      <c r="O508" s="21"/>
      <c r="P508" s="160" t="str">
        <f t="shared" si="39"/>
        <v/>
      </c>
      <c r="Q508" s="160">
        <f t="shared" si="40"/>
        <v>0</v>
      </c>
      <c r="R508" s="160" t="str">
        <f t="shared" si="41"/>
        <v/>
      </c>
      <c r="S508" s="160" t="str">
        <f t="shared" si="42"/>
        <v/>
      </c>
      <c r="T508" s="50" t="str">
        <f>IF($F508="","",IF(ISERROR(VLOOKUP(F508,PROVEEDORES!$D$8:$I$507,5,0)),1,VLOOKUP($F508,PROVEEDORES!$D$8:$I$507,5,0)))</f>
        <v/>
      </c>
    </row>
    <row r="509" spans="3:20" ht="17.45" customHeight="1" x14ac:dyDescent="0.25">
      <c r="C509" s="188"/>
      <c r="D509" s="189"/>
      <c r="E509" s="178"/>
      <c r="F509" s="178"/>
      <c r="G509" s="190">
        <f>DATOS!$E$13</f>
        <v>1</v>
      </c>
      <c r="H509" s="178"/>
      <c r="I509" s="191"/>
      <c r="J509" s="178"/>
      <c r="K509" s="178"/>
      <c r="L509" s="178"/>
      <c r="M509" s="178"/>
      <c r="N509" s="160" t="str">
        <f t="shared" si="38"/>
        <v/>
      </c>
      <c r="O509" s="21"/>
      <c r="P509" s="160" t="str">
        <f t="shared" si="39"/>
        <v/>
      </c>
      <c r="Q509" s="160">
        <f t="shared" si="40"/>
        <v>0</v>
      </c>
      <c r="R509" s="160" t="str">
        <f t="shared" si="41"/>
        <v/>
      </c>
      <c r="S509" s="160" t="str">
        <f t="shared" si="42"/>
        <v/>
      </c>
      <c r="T509" s="50" t="str">
        <f>IF($F509="","",IF(ISERROR(VLOOKUP(F509,PROVEEDORES!$D$8:$I$507,5,0)),1,VLOOKUP($F509,PROVEEDORES!$D$8:$I$507,5,0)))</f>
        <v/>
      </c>
    </row>
    <row r="510" spans="3:20" ht="17.45" customHeight="1" x14ac:dyDescent="0.25">
      <c r="C510" s="188"/>
      <c r="D510" s="189"/>
      <c r="E510" s="178"/>
      <c r="F510" s="178"/>
      <c r="G510" s="190">
        <f>DATOS!$E$13</f>
        <v>1</v>
      </c>
      <c r="H510" s="178"/>
      <c r="I510" s="191"/>
      <c r="J510" s="178"/>
      <c r="K510" s="178"/>
      <c r="L510" s="178"/>
      <c r="M510" s="178"/>
      <c r="N510" s="160" t="str">
        <f t="shared" si="38"/>
        <v/>
      </c>
      <c r="O510" s="21"/>
      <c r="P510" s="160" t="str">
        <f t="shared" si="39"/>
        <v/>
      </c>
      <c r="Q510" s="160">
        <f t="shared" si="40"/>
        <v>0</v>
      </c>
      <c r="R510" s="160" t="str">
        <f t="shared" si="41"/>
        <v/>
      </c>
      <c r="S510" s="160" t="str">
        <f t="shared" si="42"/>
        <v/>
      </c>
      <c r="T510" s="50" t="str">
        <f>IF($F510="","",IF(ISERROR(VLOOKUP(F510,PROVEEDORES!$D$8:$I$507,5,0)),1,VLOOKUP($F510,PROVEEDORES!$D$8:$I$507,5,0)))</f>
        <v/>
      </c>
    </row>
    <row r="511" spans="3:20" ht="17.45" customHeight="1" x14ac:dyDescent="0.25">
      <c r="C511" s="188"/>
      <c r="D511" s="189"/>
      <c r="E511" s="178"/>
      <c r="F511" s="178"/>
      <c r="G511" s="190">
        <f>DATOS!$E$13</f>
        <v>1</v>
      </c>
      <c r="H511" s="178"/>
      <c r="I511" s="191"/>
      <c r="J511" s="178"/>
      <c r="K511" s="178"/>
      <c r="L511" s="178"/>
      <c r="M511" s="178"/>
      <c r="N511" s="160" t="str">
        <f t="shared" si="38"/>
        <v/>
      </c>
      <c r="O511" s="21"/>
      <c r="P511" s="160" t="str">
        <f t="shared" si="39"/>
        <v/>
      </c>
      <c r="Q511" s="160">
        <f t="shared" si="40"/>
        <v>0</v>
      </c>
      <c r="R511" s="160" t="str">
        <f t="shared" si="41"/>
        <v/>
      </c>
      <c r="S511" s="160" t="str">
        <f t="shared" si="42"/>
        <v/>
      </c>
      <c r="T511" s="50" t="str">
        <f>IF($F511="","",IF(ISERROR(VLOOKUP(F511,PROVEEDORES!$D$8:$I$507,5,0)),1,VLOOKUP($F511,PROVEEDORES!$D$8:$I$507,5,0)))</f>
        <v/>
      </c>
    </row>
    <row r="512" spans="3:20" ht="17.45" customHeight="1" x14ac:dyDescent="0.25">
      <c r="C512" s="188"/>
      <c r="D512" s="189"/>
      <c r="E512" s="178"/>
      <c r="F512" s="178"/>
      <c r="G512" s="190">
        <f>DATOS!$E$13</f>
        <v>1</v>
      </c>
      <c r="H512" s="178"/>
      <c r="I512" s="191"/>
      <c r="J512" s="178"/>
      <c r="K512" s="178"/>
      <c r="L512" s="178"/>
      <c r="M512" s="178"/>
      <c r="N512" s="160" t="str">
        <f t="shared" si="38"/>
        <v/>
      </c>
      <c r="O512" s="21"/>
      <c r="P512" s="160" t="str">
        <f t="shared" si="39"/>
        <v/>
      </c>
      <c r="Q512" s="160">
        <f t="shared" si="40"/>
        <v>0</v>
      </c>
      <c r="R512" s="160" t="str">
        <f t="shared" si="41"/>
        <v/>
      </c>
      <c r="S512" s="160" t="str">
        <f t="shared" si="42"/>
        <v/>
      </c>
      <c r="T512" s="50" t="str">
        <f>IF($F512="","",IF(ISERROR(VLOOKUP(F512,PROVEEDORES!$D$8:$I$507,5,0)),1,VLOOKUP($F512,PROVEEDORES!$D$8:$I$507,5,0)))</f>
        <v/>
      </c>
    </row>
    <row r="513" spans="3:20" ht="17.45" customHeight="1" x14ac:dyDescent="0.25">
      <c r="C513" s="188"/>
      <c r="D513" s="189"/>
      <c r="E513" s="178"/>
      <c r="F513" s="178"/>
      <c r="G513" s="190">
        <f>DATOS!$E$13</f>
        <v>1</v>
      </c>
      <c r="H513" s="178"/>
      <c r="I513" s="191"/>
      <c r="J513" s="178"/>
      <c r="K513" s="178"/>
      <c r="L513" s="178"/>
      <c r="M513" s="178"/>
      <c r="N513" s="160" t="str">
        <f t="shared" si="38"/>
        <v/>
      </c>
      <c r="O513" s="21"/>
      <c r="P513" s="160" t="str">
        <f t="shared" si="39"/>
        <v/>
      </c>
      <c r="Q513" s="160">
        <f t="shared" si="40"/>
        <v>0</v>
      </c>
      <c r="R513" s="160" t="str">
        <f t="shared" si="41"/>
        <v/>
      </c>
      <c r="S513" s="160" t="str">
        <f t="shared" si="42"/>
        <v/>
      </c>
      <c r="T513" s="50" t="str">
        <f>IF($F513="","",IF(ISERROR(VLOOKUP(F513,PROVEEDORES!$D$8:$I$507,5,0)),1,VLOOKUP($F513,PROVEEDORES!$D$8:$I$507,5,0)))</f>
        <v/>
      </c>
    </row>
    <row r="514" spans="3:20" ht="17.45" customHeight="1" x14ac:dyDescent="0.25">
      <c r="C514" s="188"/>
      <c r="D514" s="189"/>
      <c r="E514" s="178"/>
      <c r="F514" s="178"/>
      <c r="G514" s="190">
        <f>DATOS!$E$13</f>
        <v>1</v>
      </c>
      <c r="H514" s="178"/>
      <c r="I514" s="191"/>
      <c r="J514" s="178"/>
      <c r="K514" s="178"/>
      <c r="L514" s="178"/>
      <c r="M514" s="178"/>
      <c r="N514" s="160" t="str">
        <f t="shared" si="38"/>
        <v/>
      </c>
      <c r="O514" s="21"/>
      <c r="P514" s="160" t="str">
        <f t="shared" si="39"/>
        <v/>
      </c>
      <c r="Q514" s="160">
        <f t="shared" si="40"/>
        <v>0</v>
      </c>
      <c r="R514" s="160" t="str">
        <f t="shared" si="41"/>
        <v/>
      </c>
      <c r="S514" s="160" t="str">
        <f t="shared" si="42"/>
        <v/>
      </c>
      <c r="T514" s="50" t="str">
        <f>IF($F514="","",IF(ISERROR(VLOOKUP(F514,PROVEEDORES!$D$8:$I$507,5,0)),1,VLOOKUP($F514,PROVEEDORES!$D$8:$I$507,5,0)))</f>
        <v/>
      </c>
    </row>
    <row r="515" spans="3:20" ht="17.45" customHeight="1" x14ac:dyDescent="0.25">
      <c r="C515" s="188"/>
      <c r="D515" s="189"/>
      <c r="E515" s="178"/>
      <c r="F515" s="178"/>
      <c r="G515" s="190">
        <f>DATOS!$E$13</f>
        <v>1</v>
      </c>
      <c r="H515" s="178"/>
      <c r="I515" s="191"/>
      <c r="J515" s="178"/>
      <c r="K515" s="178"/>
      <c r="L515" s="178"/>
      <c r="M515" s="178"/>
      <c r="N515" s="160" t="str">
        <f t="shared" si="38"/>
        <v/>
      </c>
      <c r="O515" s="21"/>
      <c r="P515" s="160" t="str">
        <f t="shared" si="39"/>
        <v/>
      </c>
      <c r="Q515" s="160">
        <f t="shared" si="40"/>
        <v>0</v>
      </c>
      <c r="R515" s="160" t="str">
        <f t="shared" si="41"/>
        <v/>
      </c>
      <c r="S515" s="160" t="str">
        <f t="shared" si="42"/>
        <v/>
      </c>
      <c r="T515" s="50" t="str">
        <f>IF($F515="","",IF(ISERROR(VLOOKUP(F515,PROVEEDORES!$D$8:$I$507,5,0)),1,VLOOKUP($F515,PROVEEDORES!$D$8:$I$507,5,0)))</f>
        <v/>
      </c>
    </row>
    <row r="516" spans="3:20" ht="17.45" customHeight="1" x14ac:dyDescent="0.25">
      <c r="C516" s="188"/>
      <c r="D516" s="189"/>
      <c r="E516" s="178"/>
      <c r="F516" s="178"/>
      <c r="G516" s="190">
        <f>DATOS!$E$13</f>
        <v>1</v>
      </c>
      <c r="H516" s="178"/>
      <c r="I516" s="191"/>
      <c r="J516" s="178"/>
      <c r="K516" s="178"/>
      <c r="L516" s="178"/>
      <c r="M516" s="178"/>
      <c r="N516" s="160" t="str">
        <f t="shared" si="38"/>
        <v/>
      </c>
      <c r="O516" s="21"/>
      <c r="P516" s="160" t="str">
        <f t="shared" si="39"/>
        <v/>
      </c>
      <c r="Q516" s="160">
        <f t="shared" si="40"/>
        <v>0</v>
      </c>
      <c r="R516" s="160" t="str">
        <f t="shared" si="41"/>
        <v/>
      </c>
      <c r="S516" s="160" t="str">
        <f t="shared" si="42"/>
        <v/>
      </c>
      <c r="T516" s="50" t="str">
        <f>IF($F516="","",IF(ISERROR(VLOOKUP(F516,PROVEEDORES!$D$8:$I$507,5,0)),1,VLOOKUP($F516,PROVEEDORES!$D$8:$I$507,5,0)))</f>
        <v/>
      </c>
    </row>
  </sheetData>
  <sheetProtection algorithmName="SHA-512" hashValue="5U6Z9ns4DvofrCqrH8THT7iiyoFbN8Wb8s1EpprlU9vNTXqoy+95GFADUfPUfyNj8BFIPO8HyF8lbNcLhqmqZQ==" saltValue="q+QLwQZClC5H2SHh81M4sg==" spinCount="100000" sheet="1" objects="1" scenarios="1" formatColumns="0" formatRows="0" autoFilter="0"/>
  <autoFilter ref="M16:N16" xr:uid="{00000000-0009-0000-0000-00001F000000}"/>
  <mergeCells count="21">
    <mergeCell ref="S6:S7"/>
    <mergeCell ref="I6:I7"/>
    <mergeCell ref="C6:C7"/>
    <mergeCell ref="D6:D7"/>
    <mergeCell ref="H6:H7"/>
    <mergeCell ref="F6:F7"/>
    <mergeCell ref="P6:P7"/>
    <mergeCell ref="Q6:Q7"/>
    <mergeCell ref="R6:R7"/>
    <mergeCell ref="E6:E7"/>
    <mergeCell ref="A15:A16"/>
    <mergeCell ref="A1:A4"/>
    <mergeCell ref="A5:A6"/>
    <mergeCell ref="J6:J7"/>
    <mergeCell ref="N6:N7"/>
    <mergeCell ref="L6:L7"/>
    <mergeCell ref="M6:M7"/>
    <mergeCell ref="K6:K7"/>
    <mergeCell ref="L1:N1"/>
    <mergeCell ref="L4:N4"/>
    <mergeCell ref="G6:G7"/>
  </mergeCells>
  <phoneticPr fontId="13" type="noConversion"/>
  <hyperlinks>
    <hyperlink ref="A15:A16" location="CONTACTO!A1" display="Contacto" xr:uid="{00000000-0004-0000-1F00-000000000000}"/>
    <hyperlink ref="A5:A6" location="MENU!A1" display="M e n ú" xr:uid="{00000000-0004-0000-1F00-000001000000}"/>
    <hyperlink ref="A10" location="'INVERSIONES ARRENDAMIENTO'!A1" display="Inversiones Arrendamiento" xr:uid="{00000000-0004-0000-1F00-000002000000}"/>
    <hyperlink ref="A14" location="PROVEEDORES!A1" display="Catálogo de Proveedores" xr:uid="{00000000-0004-0000-1F00-000003000000}"/>
    <hyperlink ref="A13" location="DIOT!A1" display="Declaración del DIOT" xr:uid="{00000000-0004-0000-1F00-000004000000}"/>
    <hyperlink ref="A12" location="TARIFAS!A1" display="Tablas y Tarifas de ISR" xr:uid="{00000000-0004-0000-1F00-000005000000}"/>
    <hyperlink ref="A11" location="IMPUESTOS!A1" display="Impuestos" xr:uid="{00000000-0004-0000-1F00-000006000000}"/>
    <hyperlink ref="A9" location="'INVERSIONES EMPR PROF'!A1" display="Inversiones Empresarial y P" xr:uid="{00000000-0004-0000-1F00-000007000000}"/>
    <hyperlink ref="A8" location="'INGRESOS Y EGRESOS'!A1" display="Ingresos y Egresos" xr:uid="{00000000-0004-0000-1F00-000008000000}"/>
    <hyperlink ref="A7" location="DATOS!A1" display="Datos de la Empresa" xr:uid="{00000000-0004-0000-1F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 errorTitle="ALTA DEL PROVEEDOR" error="Dar de alta al proveedore en el catálogo de proveedores" xr:uid="{00000000-0002-0000-1F00-000000000000}">
          <x14:formula1>
            <xm:f>PROVEEDORES!$D$8:$D$507</xm:f>
          </x14:formula1>
          <xm:sqref>F20:F516</xm:sqref>
        </x14:dataValidation>
        <x14:dataValidation type="list" allowBlank="1" showInputMessage="1" showErrorMessage="1" xr:uid="{00000000-0002-0000-1F00-000001000000}">
          <x14:formula1>
            <xm:f>LISTA!$B$15:$B$18</xm:f>
          </x14:formula1>
          <xm:sqref>I20:I516</xm:sqref>
        </x14:dataValidation>
        <x14:dataValidation type="list" allowBlank="1" showInputMessage="1" showErrorMessage="1" errorTitle="REGIMEN FISCAL" error="Seleccione el régimen fiscal aplicable" xr:uid="{00000000-0002-0000-1F00-000002000000}">
          <x14:formula1>
            <xm:f>LISTA!$B$21:$B$24</xm:f>
          </x14:formula1>
          <xm:sqref>G17:G516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10"/>
  <dimension ref="A1:S516"/>
  <sheetViews>
    <sheetView zoomScaleNormal="100" workbookViewId="0">
      <pane xSplit="1" ySplit="7" topLeftCell="B8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29" customWidth="1"/>
    <col min="4" max="4" width="8.7109375" style="13" customWidth="1"/>
    <col min="5" max="5" width="25.7109375" style="13" customWidth="1"/>
    <col min="6" max="6" width="15.28515625" style="13" customWidth="1"/>
    <col min="7" max="7" width="21.7109375" style="13" hidden="1" customWidth="1"/>
    <col min="8" max="8" width="12.28515625" style="21" customWidth="1"/>
    <col min="9" max="9" width="4.7109375" style="21" customWidth="1"/>
    <col min="10" max="14" width="12.28515625" style="21" customWidth="1"/>
    <col min="15" max="15" width="0.85546875" style="21" customWidth="1"/>
    <col min="16" max="19" width="11.7109375" style="21" customWidth="1"/>
    <col min="20" max="20" width="10.7109375" style="13" customWidth="1"/>
    <col min="21" max="21" width="30.7109375" style="13" customWidth="1"/>
    <col min="22" max="22" width="11.7109375" style="13" customWidth="1"/>
    <col min="23" max="25" width="10.7109375" style="13" customWidth="1"/>
    <col min="26" max="27" width="11.7109375" style="13" customWidth="1"/>
    <col min="28" max="16384" width="11.42578125" style="13"/>
  </cols>
  <sheetData>
    <row r="1" spans="1:19" ht="17.45" customHeight="1" x14ac:dyDescent="0.3">
      <c r="A1" s="212" t="s">
        <v>244</v>
      </c>
      <c r="C1" s="107" t="str">
        <f>IF(DATOS!H18=DATOS!I1,DATOS!$E$6&amp;" "&amp;DATOS!$I$6&amp;" "&amp;DATOS!$M$6, "N o m b r e")</f>
        <v>N o m b r e</v>
      </c>
      <c r="H1" s="80"/>
      <c r="L1" s="273" t="s">
        <v>60</v>
      </c>
      <c r="M1" s="273"/>
      <c r="N1" s="273"/>
      <c r="O1" s="74"/>
      <c r="P1" s="62"/>
      <c r="Q1" s="62"/>
      <c r="R1" s="62"/>
      <c r="S1" s="62"/>
    </row>
    <row r="2" spans="1:19" ht="17.45" customHeight="1" x14ac:dyDescent="0.3">
      <c r="A2" s="260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</row>
    <row r="3" spans="1:19" ht="17.45" customHeight="1" x14ac:dyDescent="0.2">
      <c r="A3" s="260"/>
      <c r="C3" s="23"/>
    </row>
    <row r="4" spans="1:19" ht="17.45" customHeight="1" x14ac:dyDescent="0.3">
      <c r="A4" s="261"/>
      <c r="C4" s="107" t="s">
        <v>0</v>
      </c>
      <c r="L4" s="274" t="str">
        <f>"JULIO "&amp;DATOS!$E$10</f>
        <v>JULIO 2020</v>
      </c>
      <c r="M4" s="274"/>
      <c r="N4" s="274"/>
      <c r="O4" s="87"/>
      <c r="P4" s="64"/>
      <c r="Q4" s="64"/>
      <c r="R4" s="64"/>
      <c r="S4" s="64"/>
    </row>
    <row r="5" spans="1:19" ht="17.45" customHeight="1" x14ac:dyDescent="0.2">
      <c r="A5" s="262" t="s">
        <v>251</v>
      </c>
      <c r="C5" s="23"/>
    </row>
    <row r="6" spans="1:19" ht="17.45" customHeight="1" x14ac:dyDescent="0.2">
      <c r="A6" s="263"/>
      <c r="C6" s="240" t="s">
        <v>1</v>
      </c>
      <c r="D6" s="240" t="s">
        <v>153</v>
      </c>
      <c r="E6" s="240" t="s">
        <v>78</v>
      </c>
      <c r="F6" s="240" t="s">
        <v>23</v>
      </c>
      <c r="G6" s="240" t="s">
        <v>192</v>
      </c>
      <c r="H6" s="270" t="s">
        <v>183</v>
      </c>
      <c r="I6" s="240" t="s">
        <v>93</v>
      </c>
      <c r="J6" s="240" t="s">
        <v>2</v>
      </c>
      <c r="K6" s="240" t="s">
        <v>182</v>
      </c>
      <c r="L6" s="270" t="s">
        <v>141</v>
      </c>
      <c r="M6" s="270" t="s">
        <v>142</v>
      </c>
      <c r="N6" s="240" t="s">
        <v>3</v>
      </c>
      <c r="P6" s="270" t="s">
        <v>184</v>
      </c>
      <c r="Q6" s="270" t="s">
        <v>185</v>
      </c>
      <c r="R6" s="270" t="s">
        <v>259</v>
      </c>
      <c r="S6" s="270" t="s">
        <v>186</v>
      </c>
    </row>
    <row r="7" spans="1:19" ht="17.45" customHeight="1" x14ac:dyDescent="0.2">
      <c r="A7" s="114" t="s">
        <v>163</v>
      </c>
      <c r="C7" s="240"/>
      <c r="D7" s="240"/>
      <c r="E7" s="240"/>
      <c r="F7" s="240"/>
      <c r="G7" s="240"/>
      <c r="H7" s="270"/>
      <c r="I7" s="240"/>
      <c r="J7" s="272"/>
      <c r="K7" s="272"/>
      <c r="L7" s="270"/>
      <c r="M7" s="270"/>
      <c r="N7" s="272"/>
      <c r="P7" s="271"/>
      <c r="Q7" s="271"/>
      <c r="R7" s="271"/>
      <c r="S7" s="271"/>
    </row>
    <row r="8" spans="1:19" ht="17.45" customHeight="1" x14ac:dyDescent="0.2">
      <c r="A8" s="114" t="s">
        <v>166</v>
      </c>
      <c r="C8" s="132" t="s">
        <v>139</v>
      </c>
      <c r="D8" s="133"/>
      <c r="E8" s="133"/>
      <c r="F8" s="133"/>
      <c r="G8" s="133"/>
      <c r="H8" s="138"/>
      <c r="I8" s="138"/>
      <c r="J8" s="138"/>
      <c r="K8" s="138"/>
      <c r="L8" s="140"/>
      <c r="M8" s="140"/>
      <c r="N8" s="138"/>
      <c r="O8" s="50"/>
      <c r="P8" s="136"/>
      <c r="Q8" s="136"/>
      <c r="R8" s="136"/>
      <c r="S8" s="136"/>
    </row>
    <row r="9" spans="1:19" ht="17.45" customHeight="1" x14ac:dyDescent="0.2">
      <c r="A9" s="114" t="s">
        <v>205</v>
      </c>
      <c r="C9" s="132"/>
      <c r="D9" s="133"/>
      <c r="E9" s="134" t="s">
        <v>196</v>
      </c>
      <c r="F9" s="133"/>
      <c r="G9" s="133"/>
      <c r="H9" s="141">
        <f>SUMIF($G$17:$G$516,LISTA!$B$21,H$17:H$516)</f>
        <v>0</v>
      </c>
      <c r="I9" s="141"/>
      <c r="J9" s="141">
        <f>SUMIF($G$17:$G$516,LISTA!$B$21,J$17:J$516)+SUMIF($G$17:$G$516,LISTA!$B$22,J$17:J$516)</f>
        <v>0</v>
      </c>
      <c r="K9" s="141">
        <f>SUMIF($G$17:$G$516,LISTA!$B$21,K$17:K$516)+SUMIF($G$17:$G$516,LISTA!$B$22,K$17:K$516)</f>
        <v>0</v>
      </c>
      <c r="L9" s="141">
        <f>SUMIF($G$17:$G$516,LISTA!$B$21,L$17:L$516)+SUMIF($G$17:$G$516,LISTA!$B$22,L$17:L$516)</f>
        <v>0</v>
      </c>
      <c r="M9" s="141">
        <f>SUMIF($G$17:$G$516,LISTA!$B$21,M$17:M$516)+SUMIF($G$17:$G$516,LISTA!$B$22,M$17:M$516)</f>
        <v>0</v>
      </c>
      <c r="N9" s="141">
        <f>H9+J9+K9-L9-M9</f>
        <v>0</v>
      </c>
      <c r="O9" s="50"/>
      <c r="P9" s="141">
        <f>SUMIF($G$17:$G$516,LISTA!$B$21,P$17:P$516)+SUMIF($G$17:$G$516,LISTA!$B$22,P$17:P$516)</f>
        <v>0</v>
      </c>
      <c r="Q9" s="141">
        <f>SUMIF($G$17:$G$516,LISTA!$B$21,Q$17:Q$516)+SUMIF($G$17:$G$516,LISTA!$B$22,Q$17:Q$516)</f>
        <v>0</v>
      </c>
      <c r="R9" s="141">
        <f>SUMIF($G$17:$G$516,LISTA!$B$21,R$17:R$516)+SUMIF($G$17:$G$516,LISTA!$B$22,R$17:R$516)</f>
        <v>0</v>
      </c>
      <c r="S9" s="141">
        <f>SUMIF($G$17:$G$516,LISTA!$B$21,S$17:S$516)+SUMIF($G$17:$G$516,LISTA!$B$22,S$17:S$516)</f>
        <v>0</v>
      </c>
    </row>
    <row r="10" spans="1:19" ht="17.45" customHeight="1" x14ac:dyDescent="0.2">
      <c r="A10" s="114" t="s">
        <v>206</v>
      </c>
      <c r="C10" s="132"/>
      <c r="D10" s="133"/>
      <c r="E10" s="134" t="s">
        <v>197</v>
      </c>
      <c r="F10" s="133"/>
      <c r="G10" s="133"/>
      <c r="H10" s="141">
        <f>SUMIF($G$17:$G$516,LISTA!$B$23,H$17:H$516)</f>
        <v>0</v>
      </c>
      <c r="I10" s="141"/>
      <c r="J10" s="141">
        <f>SUMIF($G$17:$G$516,LISTA!$B$23,J$17:J$516)+SUMIF($G$17:$G$516,LISTA!$B$24,J$17:J$516)</f>
        <v>0</v>
      </c>
      <c r="K10" s="141">
        <f>SUMIF($G$17:$G$516,LISTA!$B$23,K$17:K$516)+SUMIF($G$17:$G$516,LISTA!$B$24,K$17:K$516)</f>
        <v>0</v>
      </c>
      <c r="L10" s="141">
        <f>SUMIF($G$17:$G$516,LISTA!$B$23,L$17:L$516)+SUMIF($G$17:$G$516,LISTA!$B$24,L$17:L$516)</f>
        <v>0</v>
      </c>
      <c r="M10" s="141">
        <f>SUMIF($G$17:$G$516,LISTA!$B$23,M$17:M$516)+SUMIF($G$17:$G$516,LISTA!$B$24,M$17:M$516)</f>
        <v>0</v>
      </c>
      <c r="N10" s="141">
        <f>H10+J10+K10-L10-M10</f>
        <v>0</v>
      </c>
      <c r="O10" s="50"/>
      <c r="P10" s="141">
        <f>SUMIF($G$17:$G$516,LISTA!$B$23,P$17:P$516)+SUMIF($G$17:$G$516,LISTA!$B$24,P$17:P$516)</f>
        <v>0</v>
      </c>
      <c r="Q10" s="141">
        <f>SUMIF($G$17:$G$516,LISTA!$B$23,Q$17:Q$516)+SUMIF($G$17:$G$516,LISTA!$B$24,Q$17:Q$516)</f>
        <v>0</v>
      </c>
      <c r="R10" s="141">
        <f>SUMIF($G$17:$G$516,LISTA!$B$23,R$17:R$516)+SUMIF($G$17:$G$516,LISTA!$B$24,R$17:R$516)</f>
        <v>0</v>
      </c>
      <c r="S10" s="141">
        <f>SUMIF($G$17:$G$516,LISTA!$B$23,S$17:S$516)+SUMIF($G$17:$G$516,LISTA!$B$24,S$17:S$516)</f>
        <v>0</v>
      </c>
    </row>
    <row r="11" spans="1:19" ht="17.45" customHeight="1" x14ac:dyDescent="0.2">
      <c r="A11" s="114" t="s">
        <v>137</v>
      </c>
      <c r="C11" s="132"/>
      <c r="D11" s="135" t="s">
        <v>193</v>
      </c>
      <c r="E11" s="135"/>
      <c r="F11" s="135"/>
      <c r="G11" s="135"/>
      <c r="H11" s="142">
        <f>IF(DATOS!$H$18=DATOS!$I$1,SUM(H9:H10),0)</f>
        <v>0</v>
      </c>
      <c r="I11" s="142"/>
      <c r="J11" s="142">
        <f>IF(DATOS!$H$18=DATOS!$I$1,SUM(J9:J10),0)</f>
        <v>0</v>
      </c>
      <c r="K11" s="142">
        <f>IF(DATOS!$H$18=DATOS!$I$1,SUM(K9:K10),0)</f>
        <v>0</v>
      </c>
      <c r="L11" s="142">
        <f>IF(DATOS!$H$18=DATOS!$I$1,SUM(L9:L10),0)</f>
        <v>0</v>
      </c>
      <c r="M11" s="142">
        <f>IF(DATOS!$H$18=DATOS!$I$1,SUM(M9:M10),0)</f>
        <v>0</v>
      </c>
      <c r="N11" s="142">
        <f>IF(DATOS!$H$18=DATOS!$I$1,SUM(N9:N10),0)</f>
        <v>0</v>
      </c>
      <c r="O11" s="50"/>
      <c r="P11" s="142">
        <f>IF(DATOS!$H$18=DATOS!$I$1,SUM(P9:P10),0)</f>
        <v>0</v>
      </c>
      <c r="Q11" s="142">
        <f>IF(DATOS!$H$18=DATOS!$I$1,SUM(Q9:Q10),0)</f>
        <v>0</v>
      </c>
      <c r="R11" s="142">
        <f>IF(DATOS!R17=DATOS!S1,SUM(R9:R10),0)</f>
        <v>0</v>
      </c>
      <c r="S11" s="142">
        <f>IF(DATOS!$H$18=DATOS!$I$1,SUM(S9:S10),0)</f>
        <v>0</v>
      </c>
    </row>
    <row r="12" spans="1:19" ht="17.45" customHeight="1" x14ac:dyDescent="0.2">
      <c r="A12" s="114" t="s">
        <v>164</v>
      </c>
      <c r="C12" s="132"/>
      <c r="D12" s="136"/>
      <c r="E12" s="134" t="s">
        <v>194</v>
      </c>
      <c r="F12" s="136"/>
      <c r="G12" s="136"/>
      <c r="H12" s="141">
        <f>'ING-JUN'!H12+'ING-JUL'!H9</f>
        <v>0</v>
      </c>
      <c r="I12" s="141"/>
      <c r="J12" s="141">
        <f>'ING-JUN'!J12+'ING-JUL'!J9</f>
        <v>0</v>
      </c>
      <c r="K12" s="141">
        <f>'ING-JUN'!K12+'ING-JUL'!K9</f>
        <v>0</v>
      </c>
      <c r="L12" s="141">
        <f>'ING-JUN'!L12+'ING-JUL'!L9</f>
        <v>0</v>
      </c>
      <c r="M12" s="141">
        <f>'ING-JUN'!M12+'ING-JUL'!M9</f>
        <v>0</v>
      </c>
      <c r="N12" s="141">
        <f>H12+J12+K12-L12-M12</f>
        <v>0</v>
      </c>
      <c r="O12" s="50"/>
      <c r="P12" s="141">
        <f>'ING-JUN'!P12+'ING-JUL'!P9</f>
        <v>0</v>
      </c>
      <c r="Q12" s="141">
        <f>'ING-JUN'!Q12+'ING-JUL'!Q9</f>
        <v>0</v>
      </c>
      <c r="R12" s="141">
        <f>'ING-JUN'!R12+'ING-JUL'!R9</f>
        <v>0</v>
      </c>
      <c r="S12" s="141">
        <f>'ING-JUN'!S12+'ING-JUL'!S9</f>
        <v>0</v>
      </c>
    </row>
    <row r="13" spans="1:19" ht="17.45" customHeight="1" x14ac:dyDescent="0.2">
      <c r="A13" s="114" t="s">
        <v>165</v>
      </c>
      <c r="C13" s="137"/>
      <c r="D13" s="136"/>
      <c r="E13" s="134" t="s">
        <v>195</v>
      </c>
      <c r="F13" s="136"/>
      <c r="G13" s="136"/>
      <c r="H13" s="141">
        <f>'ING-JUN'!H13+'ING-JUL'!H10</f>
        <v>0</v>
      </c>
      <c r="I13" s="141"/>
      <c r="J13" s="141">
        <f>'ING-JUN'!J13+'ING-JUL'!J10</f>
        <v>0</v>
      </c>
      <c r="K13" s="141">
        <f>'ING-JUN'!K13+'ING-JUL'!K10</f>
        <v>0</v>
      </c>
      <c r="L13" s="141">
        <f>'ING-JUN'!L13+'ING-JUL'!L10</f>
        <v>0</v>
      </c>
      <c r="M13" s="141">
        <f>'ING-JUN'!M13+'ING-JUL'!M10</f>
        <v>0</v>
      </c>
      <c r="N13" s="141">
        <f>H13+J13+K13-L13-M13</f>
        <v>0</v>
      </c>
      <c r="O13" s="50"/>
      <c r="P13" s="141">
        <f>'ING-JUN'!P13+'ING-JUL'!P10</f>
        <v>0</v>
      </c>
      <c r="Q13" s="141">
        <f>'ING-JUN'!Q13+'ING-JUL'!Q10</f>
        <v>0</v>
      </c>
      <c r="R13" s="141">
        <f>'ING-JUN'!R13+'ING-JUL'!R10</f>
        <v>0</v>
      </c>
      <c r="S13" s="141">
        <f>'ING-JUN'!S13+'ING-JUL'!S10</f>
        <v>0</v>
      </c>
    </row>
    <row r="14" spans="1:19" ht="17.45" customHeight="1" thickBot="1" x14ac:dyDescent="0.25">
      <c r="A14" s="114" t="s">
        <v>160</v>
      </c>
      <c r="C14" s="137"/>
      <c r="D14" s="135" t="s">
        <v>190</v>
      </c>
      <c r="E14" s="135"/>
      <c r="F14" s="135"/>
      <c r="G14" s="135"/>
      <c r="H14" s="143">
        <f>SUM(H12:H13)</f>
        <v>0</v>
      </c>
      <c r="I14" s="143"/>
      <c r="J14" s="143">
        <f t="shared" ref="J14:N14" si="0">SUM(J12:J13)</f>
        <v>0</v>
      </c>
      <c r="K14" s="143">
        <f t="shared" si="0"/>
        <v>0</v>
      </c>
      <c r="L14" s="143">
        <f t="shared" si="0"/>
        <v>0</v>
      </c>
      <c r="M14" s="143">
        <f t="shared" si="0"/>
        <v>0</v>
      </c>
      <c r="N14" s="143">
        <f t="shared" si="0"/>
        <v>0</v>
      </c>
      <c r="O14" s="50"/>
      <c r="P14" s="143">
        <f t="shared" ref="P14:S14" si="1">SUM(P12:P13)</f>
        <v>0</v>
      </c>
      <c r="Q14" s="143">
        <f t="shared" si="1"/>
        <v>0</v>
      </c>
      <c r="R14" s="143">
        <f t="shared" si="1"/>
        <v>0</v>
      </c>
      <c r="S14" s="143">
        <f t="shared" si="1"/>
        <v>0</v>
      </c>
    </row>
    <row r="15" spans="1:19" ht="17.45" customHeight="1" thickTop="1" x14ac:dyDescent="0.2">
      <c r="A15" s="258" t="s">
        <v>250</v>
      </c>
      <c r="C15" s="137"/>
      <c r="D15" s="133"/>
      <c r="E15" s="133"/>
      <c r="F15" s="133"/>
      <c r="G15" s="133"/>
      <c r="H15" s="138"/>
      <c r="I15" s="138"/>
      <c r="J15" s="138"/>
      <c r="K15" s="138"/>
      <c r="L15" s="140"/>
      <c r="M15" s="140"/>
      <c r="N15" s="138"/>
      <c r="O15" s="50"/>
      <c r="P15" s="136"/>
      <c r="Q15" s="136"/>
      <c r="R15" s="136"/>
      <c r="S15" s="136"/>
    </row>
    <row r="16" spans="1:19" ht="17.45" customHeight="1" x14ac:dyDescent="0.2">
      <c r="A16" s="259"/>
      <c r="C16" s="118" t="s">
        <v>140</v>
      </c>
      <c r="D16" s="119"/>
      <c r="E16" s="119"/>
      <c r="F16" s="119"/>
      <c r="G16" s="119"/>
      <c r="H16" s="106"/>
      <c r="I16" s="106"/>
      <c r="J16" s="120"/>
      <c r="K16" s="120"/>
      <c r="L16" s="121"/>
      <c r="M16" s="121"/>
      <c r="N16" s="120"/>
      <c r="O16" s="75"/>
      <c r="P16" s="121"/>
      <c r="Q16" s="121"/>
      <c r="R16" s="121"/>
      <c r="S16" s="121"/>
    </row>
    <row r="17" spans="1:19" ht="17.45" customHeight="1" x14ac:dyDescent="0.25">
      <c r="A17" s="113"/>
      <c r="C17" s="188"/>
      <c r="D17" s="189"/>
      <c r="E17" s="178"/>
      <c r="F17" s="178"/>
      <c r="G17" s="190">
        <f>DATOS!$E$13</f>
        <v>1</v>
      </c>
      <c r="H17" s="178"/>
      <c r="I17" s="191"/>
      <c r="J17" s="178"/>
      <c r="K17" s="178"/>
      <c r="L17" s="178"/>
      <c r="M17" s="178"/>
      <c r="N17" s="160" t="str">
        <f>IF(H17&amp;J17&amp;K17&amp;L17&amp;M17="","",H17+J17+K17-L17-M17)</f>
        <v/>
      </c>
      <c r="O17" s="17"/>
      <c r="P17" s="160" t="str">
        <f>IF($I17="E",H17,"")</f>
        <v/>
      </c>
      <c r="Q17" s="160">
        <f t="shared" ref="Q17:Q80" si="2">IF($I17=0%,H17,"")</f>
        <v>0</v>
      </c>
      <c r="R17" s="160" t="str">
        <f>IF(OR($I17=8%,$I17=11%),$J17/$I17,"")</f>
        <v/>
      </c>
      <c r="S17" s="160" t="str">
        <f t="shared" ref="S17:S82" si="3">IF(OR($I17=15%,$I17=16%),$J17/$I17,"")</f>
        <v/>
      </c>
    </row>
    <row r="18" spans="1:19" ht="17.45" customHeight="1" x14ac:dyDescent="0.25">
      <c r="A18" s="110"/>
      <c r="C18" s="188"/>
      <c r="D18" s="189"/>
      <c r="E18" s="178"/>
      <c r="F18" s="178"/>
      <c r="G18" s="190">
        <f>DATOS!$E$13</f>
        <v>1</v>
      </c>
      <c r="H18" s="178"/>
      <c r="I18" s="191"/>
      <c r="J18" s="178"/>
      <c r="K18" s="178"/>
      <c r="L18" s="178"/>
      <c r="M18" s="178"/>
      <c r="N18" s="160" t="str">
        <f t="shared" ref="N18:N81" si="4">IF(H18&amp;J18&amp;K18&amp;L18&amp;M18="","",H18+J18+K18-L18-M18)</f>
        <v/>
      </c>
      <c r="O18" s="17"/>
      <c r="P18" s="160" t="str">
        <f t="shared" ref="P18:P81" si="5">IF($I18="E",H18,"")</f>
        <v/>
      </c>
      <c r="Q18" s="160">
        <f t="shared" si="2"/>
        <v>0</v>
      </c>
      <c r="R18" s="160" t="str">
        <f t="shared" ref="R18:R81" si="6">IF(OR($I18=8%,$I18=11%),$J18/$I18,"")</f>
        <v/>
      </c>
      <c r="S18" s="160" t="str">
        <f t="shared" si="3"/>
        <v/>
      </c>
    </row>
    <row r="19" spans="1:19" ht="17.45" customHeight="1" x14ac:dyDescent="0.25">
      <c r="A19" s="110"/>
      <c r="C19" s="188"/>
      <c r="D19" s="189"/>
      <c r="E19" s="178"/>
      <c r="F19" s="178"/>
      <c r="G19" s="190">
        <f>DATOS!$E$13</f>
        <v>1</v>
      </c>
      <c r="H19" s="178"/>
      <c r="I19" s="191"/>
      <c r="J19" s="178"/>
      <c r="K19" s="178"/>
      <c r="L19" s="178"/>
      <c r="M19" s="178"/>
      <c r="N19" s="160" t="str">
        <f t="shared" si="4"/>
        <v/>
      </c>
      <c r="O19" s="17"/>
      <c r="P19" s="160" t="str">
        <f t="shared" si="5"/>
        <v/>
      </c>
      <c r="Q19" s="160">
        <f t="shared" si="2"/>
        <v>0</v>
      </c>
      <c r="R19" s="160" t="str">
        <f t="shared" si="6"/>
        <v/>
      </c>
      <c r="S19" s="160" t="str">
        <f t="shared" si="3"/>
        <v/>
      </c>
    </row>
    <row r="20" spans="1:19" ht="17.45" customHeight="1" x14ac:dyDescent="0.25">
      <c r="A20" s="110"/>
      <c r="C20" s="188"/>
      <c r="D20" s="189"/>
      <c r="E20" s="178"/>
      <c r="F20" s="178"/>
      <c r="G20" s="190">
        <f>DATOS!$E$13</f>
        <v>1</v>
      </c>
      <c r="H20" s="178"/>
      <c r="I20" s="191"/>
      <c r="J20" s="178"/>
      <c r="K20" s="178"/>
      <c r="L20" s="178"/>
      <c r="M20" s="178"/>
      <c r="N20" s="160" t="str">
        <f t="shared" si="4"/>
        <v/>
      </c>
      <c r="O20" s="17"/>
      <c r="P20" s="160" t="str">
        <f t="shared" si="5"/>
        <v/>
      </c>
      <c r="Q20" s="160">
        <f t="shared" si="2"/>
        <v>0</v>
      </c>
      <c r="R20" s="160" t="str">
        <f t="shared" si="6"/>
        <v/>
      </c>
      <c r="S20" s="160" t="str">
        <f t="shared" si="3"/>
        <v/>
      </c>
    </row>
    <row r="21" spans="1:19" ht="17.45" customHeight="1" x14ac:dyDescent="0.25">
      <c r="A21" s="110"/>
      <c r="C21" s="188"/>
      <c r="D21" s="189"/>
      <c r="E21" s="178"/>
      <c r="F21" s="178"/>
      <c r="G21" s="190">
        <f>DATOS!$E$13</f>
        <v>1</v>
      </c>
      <c r="H21" s="178"/>
      <c r="I21" s="191"/>
      <c r="J21" s="178"/>
      <c r="K21" s="178"/>
      <c r="L21" s="178"/>
      <c r="M21" s="178"/>
      <c r="N21" s="160" t="str">
        <f t="shared" si="4"/>
        <v/>
      </c>
      <c r="O21" s="17"/>
      <c r="P21" s="160" t="str">
        <f t="shared" si="5"/>
        <v/>
      </c>
      <c r="Q21" s="160">
        <f t="shared" si="2"/>
        <v>0</v>
      </c>
      <c r="R21" s="160" t="str">
        <f t="shared" si="6"/>
        <v/>
      </c>
      <c r="S21" s="160" t="str">
        <f t="shared" si="3"/>
        <v/>
      </c>
    </row>
    <row r="22" spans="1:19" ht="17.45" customHeight="1" x14ac:dyDescent="0.25">
      <c r="A22" s="110"/>
      <c r="C22" s="188"/>
      <c r="D22" s="189"/>
      <c r="E22" s="178"/>
      <c r="F22" s="178"/>
      <c r="G22" s="190">
        <f>DATOS!$E$13</f>
        <v>1</v>
      </c>
      <c r="H22" s="178"/>
      <c r="I22" s="191"/>
      <c r="J22" s="178"/>
      <c r="K22" s="178"/>
      <c r="L22" s="178"/>
      <c r="M22" s="178"/>
      <c r="N22" s="160" t="str">
        <f t="shared" si="4"/>
        <v/>
      </c>
      <c r="O22" s="17"/>
      <c r="P22" s="160" t="str">
        <f t="shared" si="5"/>
        <v/>
      </c>
      <c r="Q22" s="160">
        <f t="shared" si="2"/>
        <v>0</v>
      </c>
      <c r="R22" s="160" t="str">
        <f t="shared" si="6"/>
        <v/>
      </c>
      <c r="S22" s="160" t="str">
        <f t="shared" si="3"/>
        <v/>
      </c>
    </row>
    <row r="23" spans="1:19" ht="17.45" customHeight="1" x14ac:dyDescent="0.25">
      <c r="A23" s="110"/>
      <c r="C23" s="188"/>
      <c r="D23" s="189"/>
      <c r="E23" s="178"/>
      <c r="F23" s="178"/>
      <c r="G23" s="190">
        <f>DATOS!$E$13</f>
        <v>1</v>
      </c>
      <c r="H23" s="178"/>
      <c r="I23" s="191"/>
      <c r="J23" s="178"/>
      <c r="K23" s="178"/>
      <c r="L23" s="178"/>
      <c r="M23" s="178"/>
      <c r="N23" s="160" t="str">
        <f t="shared" si="4"/>
        <v/>
      </c>
      <c r="O23" s="17"/>
      <c r="P23" s="160" t="str">
        <f t="shared" si="5"/>
        <v/>
      </c>
      <c r="Q23" s="160">
        <f t="shared" si="2"/>
        <v>0</v>
      </c>
      <c r="R23" s="160" t="str">
        <f t="shared" si="6"/>
        <v/>
      </c>
      <c r="S23" s="160" t="str">
        <f t="shared" si="3"/>
        <v/>
      </c>
    </row>
    <row r="24" spans="1:19" ht="17.45" customHeight="1" x14ac:dyDescent="0.25">
      <c r="A24" s="110"/>
      <c r="C24" s="188"/>
      <c r="D24" s="189"/>
      <c r="E24" s="178"/>
      <c r="F24" s="178"/>
      <c r="G24" s="190">
        <f>DATOS!$E$13</f>
        <v>1</v>
      </c>
      <c r="H24" s="178"/>
      <c r="I24" s="191"/>
      <c r="J24" s="178"/>
      <c r="K24" s="178"/>
      <c r="L24" s="178"/>
      <c r="M24" s="178"/>
      <c r="N24" s="160" t="str">
        <f t="shared" si="4"/>
        <v/>
      </c>
      <c r="O24" s="17"/>
      <c r="P24" s="160" t="str">
        <f t="shared" si="5"/>
        <v/>
      </c>
      <c r="Q24" s="160">
        <f t="shared" si="2"/>
        <v>0</v>
      </c>
      <c r="R24" s="160" t="str">
        <f t="shared" si="6"/>
        <v/>
      </c>
      <c r="S24" s="160" t="str">
        <f t="shared" si="3"/>
        <v/>
      </c>
    </row>
    <row r="25" spans="1:19" ht="17.45" customHeight="1" x14ac:dyDescent="0.25">
      <c r="A25" s="110"/>
      <c r="C25" s="188"/>
      <c r="D25" s="189"/>
      <c r="E25" s="178"/>
      <c r="F25" s="178"/>
      <c r="G25" s="190">
        <f>DATOS!$E$13</f>
        <v>1</v>
      </c>
      <c r="H25" s="178"/>
      <c r="I25" s="191"/>
      <c r="J25" s="178"/>
      <c r="K25" s="178"/>
      <c r="L25" s="178"/>
      <c r="M25" s="178"/>
      <c r="N25" s="160" t="str">
        <f t="shared" si="4"/>
        <v/>
      </c>
      <c r="O25" s="17"/>
      <c r="P25" s="160" t="str">
        <f t="shared" si="5"/>
        <v/>
      </c>
      <c r="Q25" s="160">
        <f t="shared" si="2"/>
        <v>0</v>
      </c>
      <c r="R25" s="160" t="str">
        <f t="shared" si="6"/>
        <v/>
      </c>
      <c r="S25" s="160" t="str">
        <f t="shared" si="3"/>
        <v/>
      </c>
    </row>
    <row r="26" spans="1:19" ht="17.45" customHeight="1" x14ac:dyDescent="0.25">
      <c r="A26" s="110"/>
      <c r="C26" s="188"/>
      <c r="D26" s="189"/>
      <c r="E26" s="178"/>
      <c r="F26" s="178"/>
      <c r="G26" s="190">
        <f>DATOS!$E$13</f>
        <v>1</v>
      </c>
      <c r="H26" s="178"/>
      <c r="I26" s="191"/>
      <c r="J26" s="178"/>
      <c r="K26" s="178"/>
      <c r="L26" s="178"/>
      <c r="M26" s="178"/>
      <c r="N26" s="160" t="str">
        <f t="shared" si="4"/>
        <v/>
      </c>
      <c r="O26" s="17"/>
      <c r="P26" s="160" t="str">
        <f t="shared" si="5"/>
        <v/>
      </c>
      <c r="Q26" s="160">
        <f t="shared" si="2"/>
        <v>0</v>
      </c>
      <c r="R26" s="160" t="str">
        <f t="shared" si="6"/>
        <v/>
      </c>
      <c r="S26" s="160" t="str">
        <f t="shared" si="3"/>
        <v/>
      </c>
    </row>
    <row r="27" spans="1:19" ht="17.45" customHeight="1" x14ac:dyDescent="0.25">
      <c r="A27" s="110"/>
      <c r="C27" s="188"/>
      <c r="D27" s="189"/>
      <c r="E27" s="178"/>
      <c r="F27" s="178"/>
      <c r="G27" s="190">
        <f>DATOS!$E$13</f>
        <v>1</v>
      </c>
      <c r="H27" s="178"/>
      <c r="I27" s="191"/>
      <c r="J27" s="178"/>
      <c r="K27" s="178"/>
      <c r="L27" s="178"/>
      <c r="M27" s="178"/>
      <c r="N27" s="160" t="str">
        <f t="shared" si="4"/>
        <v/>
      </c>
      <c r="O27" s="17"/>
      <c r="P27" s="160" t="str">
        <f t="shared" si="5"/>
        <v/>
      </c>
      <c r="Q27" s="160">
        <f t="shared" si="2"/>
        <v>0</v>
      </c>
      <c r="R27" s="160" t="str">
        <f t="shared" si="6"/>
        <v/>
      </c>
      <c r="S27" s="160" t="str">
        <f t="shared" si="3"/>
        <v/>
      </c>
    </row>
    <row r="28" spans="1:19" ht="17.45" customHeight="1" x14ac:dyDescent="0.25">
      <c r="A28" s="111"/>
      <c r="C28" s="188"/>
      <c r="D28" s="189"/>
      <c r="E28" s="178"/>
      <c r="F28" s="178"/>
      <c r="G28" s="190">
        <f>DATOS!$E$13</f>
        <v>1</v>
      </c>
      <c r="H28" s="178"/>
      <c r="I28" s="191"/>
      <c r="J28" s="178"/>
      <c r="K28" s="178"/>
      <c r="L28" s="178"/>
      <c r="M28" s="178"/>
      <c r="N28" s="160" t="str">
        <f t="shared" si="4"/>
        <v/>
      </c>
      <c r="O28" s="17"/>
      <c r="P28" s="160" t="str">
        <f t="shared" si="5"/>
        <v/>
      </c>
      <c r="Q28" s="160">
        <f t="shared" si="2"/>
        <v>0</v>
      </c>
      <c r="R28" s="160" t="str">
        <f t="shared" si="6"/>
        <v/>
      </c>
      <c r="S28" s="160" t="str">
        <f t="shared" si="3"/>
        <v/>
      </c>
    </row>
    <row r="29" spans="1:19" ht="17.45" customHeight="1" x14ac:dyDescent="0.25">
      <c r="A29" s="111"/>
      <c r="C29" s="188"/>
      <c r="D29" s="189"/>
      <c r="E29" s="178"/>
      <c r="F29" s="178"/>
      <c r="G29" s="190">
        <f>DATOS!$E$13</f>
        <v>1</v>
      </c>
      <c r="H29" s="178"/>
      <c r="I29" s="191"/>
      <c r="J29" s="178"/>
      <c r="K29" s="178"/>
      <c r="L29" s="178"/>
      <c r="M29" s="178"/>
      <c r="N29" s="160" t="str">
        <f t="shared" si="4"/>
        <v/>
      </c>
      <c r="O29" s="17"/>
      <c r="P29" s="160" t="str">
        <f t="shared" si="5"/>
        <v/>
      </c>
      <c r="Q29" s="160">
        <f t="shared" si="2"/>
        <v>0</v>
      </c>
      <c r="R29" s="160" t="str">
        <f t="shared" si="6"/>
        <v/>
      </c>
      <c r="S29" s="160" t="str">
        <f t="shared" si="3"/>
        <v/>
      </c>
    </row>
    <row r="30" spans="1:19" ht="17.45" customHeight="1" x14ac:dyDescent="0.25">
      <c r="A30" s="111"/>
      <c r="C30" s="188"/>
      <c r="D30" s="189"/>
      <c r="E30" s="178"/>
      <c r="F30" s="178"/>
      <c r="G30" s="190">
        <f>DATOS!$E$13</f>
        <v>1</v>
      </c>
      <c r="H30" s="178"/>
      <c r="I30" s="191"/>
      <c r="J30" s="178"/>
      <c r="K30" s="178"/>
      <c r="L30" s="178"/>
      <c r="M30" s="178"/>
      <c r="N30" s="160" t="str">
        <f t="shared" si="4"/>
        <v/>
      </c>
      <c r="O30" s="17"/>
      <c r="P30" s="160" t="str">
        <f t="shared" si="5"/>
        <v/>
      </c>
      <c r="Q30" s="160">
        <f t="shared" si="2"/>
        <v>0</v>
      </c>
      <c r="R30" s="160" t="str">
        <f t="shared" si="6"/>
        <v/>
      </c>
      <c r="S30" s="160" t="str">
        <f t="shared" si="3"/>
        <v/>
      </c>
    </row>
    <row r="31" spans="1:19" ht="17.45" customHeight="1" x14ac:dyDescent="0.25">
      <c r="A31" s="111"/>
      <c r="C31" s="188"/>
      <c r="D31" s="189"/>
      <c r="E31" s="178"/>
      <c r="F31" s="178"/>
      <c r="G31" s="190">
        <f>DATOS!$E$13</f>
        <v>1</v>
      </c>
      <c r="H31" s="178"/>
      <c r="I31" s="191"/>
      <c r="J31" s="178"/>
      <c r="K31" s="178"/>
      <c r="L31" s="178"/>
      <c r="M31" s="178"/>
      <c r="N31" s="160" t="str">
        <f t="shared" si="4"/>
        <v/>
      </c>
      <c r="O31" s="17"/>
      <c r="P31" s="160" t="str">
        <f t="shared" si="5"/>
        <v/>
      </c>
      <c r="Q31" s="160">
        <f t="shared" si="2"/>
        <v>0</v>
      </c>
      <c r="R31" s="160" t="str">
        <f t="shared" si="6"/>
        <v/>
      </c>
      <c r="S31" s="160" t="str">
        <f t="shared" si="3"/>
        <v/>
      </c>
    </row>
    <row r="32" spans="1:19" ht="17.45" customHeight="1" x14ac:dyDescent="0.25">
      <c r="A32" s="111"/>
      <c r="C32" s="188"/>
      <c r="D32" s="189"/>
      <c r="E32" s="178"/>
      <c r="F32" s="178"/>
      <c r="G32" s="190">
        <f>DATOS!$E$13</f>
        <v>1</v>
      </c>
      <c r="H32" s="178"/>
      <c r="I32" s="191"/>
      <c r="J32" s="178"/>
      <c r="K32" s="178"/>
      <c r="L32" s="178"/>
      <c r="M32" s="178"/>
      <c r="N32" s="160" t="str">
        <f t="shared" si="4"/>
        <v/>
      </c>
      <c r="O32" s="17"/>
      <c r="P32" s="160" t="str">
        <f t="shared" si="5"/>
        <v/>
      </c>
      <c r="Q32" s="160">
        <f t="shared" si="2"/>
        <v>0</v>
      </c>
      <c r="R32" s="160" t="str">
        <f t="shared" si="6"/>
        <v/>
      </c>
      <c r="S32" s="160" t="str">
        <f t="shared" si="3"/>
        <v/>
      </c>
    </row>
    <row r="33" spans="1:19" ht="17.45" customHeight="1" x14ac:dyDescent="0.25">
      <c r="A33" s="111"/>
      <c r="C33" s="188"/>
      <c r="D33" s="189"/>
      <c r="E33" s="178"/>
      <c r="F33" s="178"/>
      <c r="G33" s="190">
        <f>DATOS!$E$13</f>
        <v>1</v>
      </c>
      <c r="H33" s="178"/>
      <c r="I33" s="191"/>
      <c r="J33" s="178"/>
      <c r="K33" s="178"/>
      <c r="L33" s="178"/>
      <c r="M33" s="178"/>
      <c r="N33" s="160" t="str">
        <f t="shared" si="4"/>
        <v/>
      </c>
      <c r="O33" s="17"/>
      <c r="P33" s="160" t="str">
        <f t="shared" si="5"/>
        <v/>
      </c>
      <c r="Q33" s="160">
        <f t="shared" si="2"/>
        <v>0</v>
      </c>
      <c r="R33" s="160" t="str">
        <f t="shared" si="6"/>
        <v/>
      </c>
      <c r="S33" s="160" t="str">
        <f t="shared" si="3"/>
        <v/>
      </c>
    </row>
    <row r="34" spans="1:19" ht="17.45" customHeight="1" x14ac:dyDescent="0.25">
      <c r="A34" s="111"/>
      <c r="C34" s="188"/>
      <c r="D34" s="189"/>
      <c r="E34" s="178"/>
      <c r="F34" s="178"/>
      <c r="G34" s="190">
        <f>DATOS!$E$13</f>
        <v>1</v>
      </c>
      <c r="H34" s="178"/>
      <c r="I34" s="191"/>
      <c r="J34" s="178"/>
      <c r="K34" s="178"/>
      <c r="L34" s="178"/>
      <c r="M34" s="178"/>
      <c r="N34" s="160" t="str">
        <f t="shared" si="4"/>
        <v/>
      </c>
      <c r="O34" s="17"/>
      <c r="P34" s="160" t="str">
        <f t="shared" si="5"/>
        <v/>
      </c>
      <c r="Q34" s="160">
        <f t="shared" si="2"/>
        <v>0</v>
      </c>
      <c r="R34" s="160" t="str">
        <f t="shared" si="6"/>
        <v/>
      </c>
      <c r="S34" s="160" t="str">
        <f t="shared" si="3"/>
        <v/>
      </c>
    </row>
    <row r="35" spans="1:19" ht="17.45" customHeight="1" x14ac:dyDescent="0.25">
      <c r="A35" s="111"/>
      <c r="C35" s="188"/>
      <c r="D35" s="189"/>
      <c r="E35" s="178"/>
      <c r="F35" s="178"/>
      <c r="G35" s="190">
        <f>DATOS!$E$13</f>
        <v>1</v>
      </c>
      <c r="H35" s="178"/>
      <c r="I35" s="191"/>
      <c r="J35" s="178"/>
      <c r="K35" s="178"/>
      <c r="L35" s="178"/>
      <c r="M35" s="178"/>
      <c r="N35" s="160" t="str">
        <f t="shared" si="4"/>
        <v/>
      </c>
      <c r="O35" s="17"/>
      <c r="P35" s="160" t="str">
        <f t="shared" si="5"/>
        <v/>
      </c>
      <c r="Q35" s="160">
        <f t="shared" si="2"/>
        <v>0</v>
      </c>
      <c r="R35" s="160" t="str">
        <f t="shared" si="6"/>
        <v/>
      </c>
      <c r="S35" s="160" t="str">
        <f t="shared" si="3"/>
        <v/>
      </c>
    </row>
    <row r="36" spans="1:19" ht="17.45" customHeight="1" x14ac:dyDescent="0.25">
      <c r="A36" s="111"/>
      <c r="C36" s="188"/>
      <c r="D36" s="189"/>
      <c r="E36" s="178"/>
      <c r="F36" s="178"/>
      <c r="G36" s="190">
        <f>DATOS!$E$13</f>
        <v>1</v>
      </c>
      <c r="H36" s="178"/>
      <c r="I36" s="191"/>
      <c r="J36" s="178"/>
      <c r="K36" s="178"/>
      <c r="L36" s="178"/>
      <c r="M36" s="178"/>
      <c r="N36" s="160" t="str">
        <f t="shared" si="4"/>
        <v/>
      </c>
      <c r="O36" s="17"/>
      <c r="P36" s="160" t="str">
        <f t="shared" si="5"/>
        <v/>
      </c>
      <c r="Q36" s="160">
        <f t="shared" si="2"/>
        <v>0</v>
      </c>
      <c r="R36" s="160" t="str">
        <f t="shared" si="6"/>
        <v/>
      </c>
      <c r="S36" s="160" t="str">
        <f t="shared" si="3"/>
        <v/>
      </c>
    </row>
    <row r="37" spans="1:19" ht="17.45" customHeight="1" x14ac:dyDescent="0.25">
      <c r="A37" s="111"/>
      <c r="C37" s="188"/>
      <c r="D37" s="189"/>
      <c r="E37" s="178"/>
      <c r="F37" s="178"/>
      <c r="G37" s="190">
        <f>DATOS!$E$13</f>
        <v>1</v>
      </c>
      <c r="H37" s="178"/>
      <c r="I37" s="191"/>
      <c r="J37" s="178"/>
      <c r="K37" s="178"/>
      <c r="L37" s="178"/>
      <c r="M37" s="178"/>
      <c r="N37" s="160" t="str">
        <f t="shared" si="4"/>
        <v/>
      </c>
      <c r="O37" s="17"/>
      <c r="P37" s="160" t="str">
        <f t="shared" si="5"/>
        <v/>
      </c>
      <c r="Q37" s="160">
        <f t="shared" si="2"/>
        <v>0</v>
      </c>
      <c r="R37" s="160" t="str">
        <f t="shared" si="6"/>
        <v/>
      </c>
      <c r="S37" s="160" t="str">
        <f t="shared" si="3"/>
        <v/>
      </c>
    </row>
    <row r="38" spans="1:19" ht="17.45" customHeight="1" x14ac:dyDescent="0.25">
      <c r="A38" s="111"/>
      <c r="C38" s="188"/>
      <c r="D38" s="189"/>
      <c r="E38" s="178"/>
      <c r="F38" s="178"/>
      <c r="G38" s="190">
        <f>DATOS!$E$13</f>
        <v>1</v>
      </c>
      <c r="H38" s="178"/>
      <c r="I38" s="191"/>
      <c r="J38" s="178"/>
      <c r="K38" s="178"/>
      <c r="L38" s="178"/>
      <c r="M38" s="178"/>
      <c r="N38" s="160" t="str">
        <f t="shared" si="4"/>
        <v/>
      </c>
      <c r="O38" s="17"/>
      <c r="P38" s="160" t="str">
        <f t="shared" si="5"/>
        <v/>
      </c>
      <c r="Q38" s="160">
        <f t="shared" si="2"/>
        <v>0</v>
      </c>
      <c r="R38" s="160" t="str">
        <f t="shared" si="6"/>
        <v/>
      </c>
      <c r="S38" s="160" t="str">
        <f t="shared" si="3"/>
        <v/>
      </c>
    </row>
    <row r="39" spans="1:19" ht="17.45" customHeight="1" x14ac:dyDescent="0.25">
      <c r="A39" s="111"/>
      <c r="C39" s="188"/>
      <c r="D39" s="189"/>
      <c r="E39" s="178"/>
      <c r="F39" s="178"/>
      <c r="G39" s="190">
        <f>DATOS!$E$13</f>
        <v>1</v>
      </c>
      <c r="H39" s="178"/>
      <c r="I39" s="191"/>
      <c r="J39" s="178"/>
      <c r="K39" s="178"/>
      <c r="L39" s="178"/>
      <c r="M39" s="178"/>
      <c r="N39" s="160" t="str">
        <f t="shared" si="4"/>
        <v/>
      </c>
      <c r="O39" s="17"/>
      <c r="P39" s="160" t="str">
        <f t="shared" si="5"/>
        <v/>
      </c>
      <c r="Q39" s="160">
        <f t="shared" si="2"/>
        <v>0</v>
      </c>
      <c r="R39" s="160" t="str">
        <f t="shared" si="6"/>
        <v/>
      </c>
      <c r="S39" s="160" t="str">
        <f t="shared" si="3"/>
        <v/>
      </c>
    </row>
    <row r="40" spans="1:19" ht="17.45" customHeight="1" x14ac:dyDescent="0.25">
      <c r="A40" s="111"/>
      <c r="C40" s="188"/>
      <c r="D40" s="189"/>
      <c r="E40" s="178"/>
      <c r="F40" s="178"/>
      <c r="G40" s="190">
        <f>DATOS!$E$13</f>
        <v>1</v>
      </c>
      <c r="H40" s="178"/>
      <c r="I40" s="191"/>
      <c r="J40" s="178"/>
      <c r="K40" s="178"/>
      <c r="L40" s="178"/>
      <c r="M40" s="178"/>
      <c r="N40" s="160" t="str">
        <f t="shared" si="4"/>
        <v/>
      </c>
      <c r="O40" s="17"/>
      <c r="P40" s="160" t="str">
        <f t="shared" si="5"/>
        <v/>
      </c>
      <c r="Q40" s="160">
        <f t="shared" si="2"/>
        <v>0</v>
      </c>
      <c r="R40" s="160" t="str">
        <f t="shared" si="6"/>
        <v/>
      </c>
      <c r="S40" s="160" t="str">
        <f t="shared" si="3"/>
        <v/>
      </c>
    </row>
    <row r="41" spans="1:19" ht="17.45" customHeight="1" x14ac:dyDescent="0.25">
      <c r="A41" s="111"/>
      <c r="C41" s="188"/>
      <c r="D41" s="189"/>
      <c r="E41" s="178"/>
      <c r="F41" s="178"/>
      <c r="G41" s="190">
        <f>DATOS!$E$13</f>
        <v>1</v>
      </c>
      <c r="H41" s="178"/>
      <c r="I41" s="191"/>
      <c r="J41" s="178"/>
      <c r="K41" s="178"/>
      <c r="L41" s="178"/>
      <c r="M41" s="178"/>
      <c r="N41" s="160" t="str">
        <f t="shared" si="4"/>
        <v/>
      </c>
      <c r="O41" s="17"/>
      <c r="P41" s="160" t="str">
        <f t="shared" si="5"/>
        <v/>
      </c>
      <c r="Q41" s="160">
        <f t="shared" si="2"/>
        <v>0</v>
      </c>
      <c r="R41" s="160" t="str">
        <f t="shared" si="6"/>
        <v/>
      </c>
      <c r="S41" s="160" t="str">
        <f t="shared" si="3"/>
        <v/>
      </c>
    </row>
    <row r="42" spans="1:19" ht="17.45" customHeight="1" x14ac:dyDescent="0.25">
      <c r="A42" s="111"/>
      <c r="C42" s="188"/>
      <c r="D42" s="189"/>
      <c r="E42" s="178"/>
      <c r="F42" s="178"/>
      <c r="G42" s="190">
        <f>DATOS!$E$13</f>
        <v>1</v>
      </c>
      <c r="H42" s="178"/>
      <c r="I42" s="191"/>
      <c r="J42" s="178"/>
      <c r="K42" s="178"/>
      <c r="L42" s="178"/>
      <c r="M42" s="178"/>
      <c r="N42" s="160" t="str">
        <f t="shared" si="4"/>
        <v/>
      </c>
      <c r="O42" s="17"/>
      <c r="P42" s="160" t="str">
        <f t="shared" si="5"/>
        <v/>
      </c>
      <c r="Q42" s="160">
        <f t="shared" si="2"/>
        <v>0</v>
      </c>
      <c r="R42" s="160" t="str">
        <f t="shared" si="6"/>
        <v/>
      </c>
      <c r="S42" s="160" t="str">
        <f t="shared" si="3"/>
        <v/>
      </c>
    </row>
    <row r="43" spans="1:19" ht="17.45" customHeight="1" x14ac:dyDescent="0.25">
      <c r="A43" s="111"/>
      <c r="C43" s="188"/>
      <c r="D43" s="189"/>
      <c r="E43" s="178"/>
      <c r="F43" s="178"/>
      <c r="G43" s="190">
        <f>DATOS!$E$13</f>
        <v>1</v>
      </c>
      <c r="H43" s="178"/>
      <c r="I43" s="191"/>
      <c r="J43" s="178"/>
      <c r="K43" s="178"/>
      <c r="L43" s="178"/>
      <c r="M43" s="178"/>
      <c r="N43" s="160" t="str">
        <f t="shared" si="4"/>
        <v/>
      </c>
      <c r="O43" s="17"/>
      <c r="P43" s="160" t="str">
        <f t="shared" si="5"/>
        <v/>
      </c>
      <c r="Q43" s="160">
        <f t="shared" si="2"/>
        <v>0</v>
      </c>
      <c r="R43" s="160" t="str">
        <f t="shared" si="6"/>
        <v/>
      </c>
      <c r="S43" s="160" t="str">
        <f t="shared" si="3"/>
        <v/>
      </c>
    </row>
    <row r="44" spans="1:19" ht="17.45" customHeight="1" x14ac:dyDescent="0.25">
      <c r="A44" s="111"/>
      <c r="C44" s="188"/>
      <c r="D44" s="189"/>
      <c r="E44" s="178"/>
      <c r="F44" s="178"/>
      <c r="G44" s="190">
        <f>DATOS!$E$13</f>
        <v>1</v>
      </c>
      <c r="H44" s="178"/>
      <c r="I44" s="191"/>
      <c r="J44" s="178"/>
      <c r="K44" s="178"/>
      <c r="L44" s="178"/>
      <c r="M44" s="178"/>
      <c r="N44" s="160" t="str">
        <f t="shared" si="4"/>
        <v/>
      </c>
      <c r="O44" s="17"/>
      <c r="P44" s="160" t="str">
        <f t="shared" si="5"/>
        <v/>
      </c>
      <c r="Q44" s="160">
        <f t="shared" si="2"/>
        <v>0</v>
      </c>
      <c r="R44" s="160" t="str">
        <f t="shared" si="6"/>
        <v/>
      </c>
      <c r="S44" s="160" t="str">
        <f t="shared" si="3"/>
        <v/>
      </c>
    </row>
    <row r="45" spans="1:19" ht="17.45" customHeight="1" x14ac:dyDescent="0.25">
      <c r="A45" s="111"/>
      <c r="C45" s="188"/>
      <c r="D45" s="189"/>
      <c r="E45" s="178"/>
      <c r="F45" s="178"/>
      <c r="G45" s="190">
        <f>DATOS!$E$13</f>
        <v>1</v>
      </c>
      <c r="H45" s="178"/>
      <c r="I45" s="191"/>
      <c r="J45" s="178"/>
      <c r="K45" s="178"/>
      <c r="L45" s="178"/>
      <c r="M45" s="178"/>
      <c r="N45" s="160" t="str">
        <f t="shared" si="4"/>
        <v/>
      </c>
      <c r="O45" s="17"/>
      <c r="P45" s="160" t="str">
        <f t="shared" si="5"/>
        <v/>
      </c>
      <c r="Q45" s="160">
        <f t="shared" si="2"/>
        <v>0</v>
      </c>
      <c r="R45" s="160" t="str">
        <f t="shared" si="6"/>
        <v/>
      </c>
      <c r="S45" s="160" t="str">
        <f t="shared" si="3"/>
        <v/>
      </c>
    </row>
    <row r="46" spans="1:19" ht="17.45" customHeight="1" x14ac:dyDescent="0.25">
      <c r="C46" s="188"/>
      <c r="D46" s="189"/>
      <c r="E46" s="178"/>
      <c r="F46" s="178"/>
      <c r="G46" s="190">
        <f>DATOS!$E$13</f>
        <v>1</v>
      </c>
      <c r="H46" s="178"/>
      <c r="I46" s="191"/>
      <c r="J46" s="178"/>
      <c r="K46" s="178"/>
      <c r="L46" s="178"/>
      <c r="M46" s="178"/>
      <c r="N46" s="160" t="str">
        <f t="shared" si="4"/>
        <v/>
      </c>
      <c r="O46" s="17"/>
      <c r="P46" s="160" t="str">
        <f t="shared" si="5"/>
        <v/>
      </c>
      <c r="Q46" s="160">
        <f t="shared" si="2"/>
        <v>0</v>
      </c>
      <c r="R46" s="160" t="str">
        <f t="shared" si="6"/>
        <v/>
      </c>
      <c r="S46" s="160" t="str">
        <f t="shared" si="3"/>
        <v/>
      </c>
    </row>
    <row r="47" spans="1:19" ht="17.45" customHeight="1" x14ac:dyDescent="0.25">
      <c r="C47" s="188"/>
      <c r="D47" s="189"/>
      <c r="E47" s="178"/>
      <c r="F47" s="178"/>
      <c r="G47" s="190">
        <f>DATOS!$E$13</f>
        <v>1</v>
      </c>
      <c r="H47" s="178"/>
      <c r="I47" s="191"/>
      <c r="J47" s="178"/>
      <c r="K47" s="178"/>
      <c r="L47" s="178"/>
      <c r="M47" s="178"/>
      <c r="N47" s="160" t="str">
        <f t="shared" si="4"/>
        <v/>
      </c>
      <c r="O47" s="17"/>
      <c r="P47" s="160" t="str">
        <f t="shared" si="5"/>
        <v/>
      </c>
      <c r="Q47" s="160">
        <f t="shared" si="2"/>
        <v>0</v>
      </c>
      <c r="R47" s="160" t="str">
        <f t="shared" si="6"/>
        <v/>
      </c>
      <c r="S47" s="160" t="str">
        <f t="shared" si="3"/>
        <v/>
      </c>
    </row>
    <row r="48" spans="1:19" ht="17.45" customHeight="1" x14ac:dyDescent="0.25">
      <c r="C48" s="188"/>
      <c r="D48" s="189"/>
      <c r="E48" s="178"/>
      <c r="F48" s="178"/>
      <c r="G48" s="190">
        <f>DATOS!$E$13</f>
        <v>1</v>
      </c>
      <c r="H48" s="178"/>
      <c r="I48" s="191"/>
      <c r="J48" s="178"/>
      <c r="K48" s="178"/>
      <c r="L48" s="178"/>
      <c r="M48" s="178"/>
      <c r="N48" s="160" t="str">
        <f t="shared" si="4"/>
        <v/>
      </c>
      <c r="O48" s="17"/>
      <c r="P48" s="160" t="str">
        <f t="shared" si="5"/>
        <v/>
      </c>
      <c r="Q48" s="160">
        <f t="shared" si="2"/>
        <v>0</v>
      </c>
      <c r="R48" s="160" t="str">
        <f t="shared" si="6"/>
        <v/>
      </c>
      <c r="S48" s="160" t="str">
        <f t="shared" si="3"/>
        <v/>
      </c>
    </row>
    <row r="49" spans="3:19" ht="17.45" customHeight="1" x14ac:dyDescent="0.25">
      <c r="C49" s="188"/>
      <c r="D49" s="189"/>
      <c r="E49" s="178"/>
      <c r="F49" s="178"/>
      <c r="G49" s="190">
        <f>DATOS!$E$13</f>
        <v>1</v>
      </c>
      <c r="H49" s="178"/>
      <c r="I49" s="191"/>
      <c r="J49" s="178"/>
      <c r="K49" s="178"/>
      <c r="L49" s="178"/>
      <c r="M49" s="178"/>
      <c r="N49" s="160" t="str">
        <f t="shared" si="4"/>
        <v/>
      </c>
      <c r="O49" s="17"/>
      <c r="P49" s="160" t="str">
        <f t="shared" si="5"/>
        <v/>
      </c>
      <c r="Q49" s="160">
        <f t="shared" si="2"/>
        <v>0</v>
      </c>
      <c r="R49" s="160" t="str">
        <f t="shared" si="6"/>
        <v/>
      </c>
      <c r="S49" s="160" t="str">
        <f t="shared" si="3"/>
        <v/>
      </c>
    </row>
    <row r="50" spans="3:19" ht="17.45" customHeight="1" x14ac:dyDescent="0.25">
      <c r="C50" s="188"/>
      <c r="D50" s="189"/>
      <c r="E50" s="178"/>
      <c r="F50" s="178"/>
      <c r="G50" s="190">
        <f>DATOS!$E$13</f>
        <v>1</v>
      </c>
      <c r="H50" s="178"/>
      <c r="I50" s="191"/>
      <c r="J50" s="178"/>
      <c r="K50" s="178"/>
      <c r="L50" s="178"/>
      <c r="M50" s="178"/>
      <c r="N50" s="160" t="str">
        <f t="shared" si="4"/>
        <v/>
      </c>
      <c r="O50" s="17"/>
      <c r="P50" s="160" t="str">
        <f t="shared" si="5"/>
        <v/>
      </c>
      <c r="Q50" s="160">
        <f t="shared" si="2"/>
        <v>0</v>
      </c>
      <c r="R50" s="160" t="str">
        <f t="shared" si="6"/>
        <v/>
      </c>
      <c r="S50" s="160" t="str">
        <f t="shared" si="3"/>
        <v/>
      </c>
    </row>
    <row r="51" spans="3:19" ht="17.45" customHeight="1" x14ac:dyDescent="0.25">
      <c r="C51" s="188"/>
      <c r="D51" s="189"/>
      <c r="E51" s="178"/>
      <c r="F51" s="178"/>
      <c r="G51" s="190">
        <f>DATOS!$E$13</f>
        <v>1</v>
      </c>
      <c r="H51" s="178"/>
      <c r="I51" s="191"/>
      <c r="J51" s="178"/>
      <c r="K51" s="178"/>
      <c r="L51" s="178"/>
      <c r="M51" s="178"/>
      <c r="N51" s="160" t="str">
        <f t="shared" si="4"/>
        <v/>
      </c>
      <c r="O51" s="17"/>
      <c r="P51" s="160" t="str">
        <f t="shared" si="5"/>
        <v/>
      </c>
      <c r="Q51" s="160">
        <f t="shared" si="2"/>
        <v>0</v>
      </c>
      <c r="R51" s="160" t="str">
        <f t="shared" si="6"/>
        <v/>
      </c>
      <c r="S51" s="160" t="str">
        <f t="shared" si="3"/>
        <v/>
      </c>
    </row>
    <row r="52" spans="3:19" ht="17.45" customHeight="1" x14ac:dyDescent="0.25">
      <c r="C52" s="188"/>
      <c r="D52" s="189"/>
      <c r="E52" s="178"/>
      <c r="F52" s="178"/>
      <c r="G52" s="190">
        <f>DATOS!$E$13</f>
        <v>1</v>
      </c>
      <c r="H52" s="178"/>
      <c r="I52" s="191"/>
      <c r="J52" s="178"/>
      <c r="K52" s="178"/>
      <c r="L52" s="178"/>
      <c r="M52" s="178"/>
      <c r="N52" s="160" t="str">
        <f t="shared" si="4"/>
        <v/>
      </c>
      <c r="O52" s="17"/>
      <c r="P52" s="160" t="str">
        <f t="shared" si="5"/>
        <v/>
      </c>
      <c r="Q52" s="160">
        <f t="shared" si="2"/>
        <v>0</v>
      </c>
      <c r="R52" s="160" t="str">
        <f t="shared" si="6"/>
        <v/>
      </c>
      <c r="S52" s="160" t="str">
        <f t="shared" si="3"/>
        <v/>
      </c>
    </row>
    <row r="53" spans="3:19" ht="17.45" customHeight="1" x14ac:dyDescent="0.25">
      <c r="C53" s="188"/>
      <c r="D53" s="189"/>
      <c r="E53" s="178"/>
      <c r="F53" s="178"/>
      <c r="G53" s="190">
        <f>DATOS!$E$13</f>
        <v>1</v>
      </c>
      <c r="H53" s="178"/>
      <c r="I53" s="191"/>
      <c r="J53" s="178"/>
      <c r="K53" s="178"/>
      <c r="L53" s="178"/>
      <c r="M53" s="178"/>
      <c r="N53" s="160" t="str">
        <f t="shared" si="4"/>
        <v/>
      </c>
      <c r="O53" s="17"/>
      <c r="P53" s="160" t="str">
        <f t="shared" si="5"/>
        <v/>
      </c>
      <c r="Q53" s="160">
        <f t="shared" si="2"/>
        <v>0</v>
      </c>
      <c r="R53" s="160" t="str">
        <f t="shared" si="6"/>
        <v/>
      </c>
      <c r="S53" s="160" t="str">
        <f t="shared" si="3"/>
        <v/>
      </c>
    </row>
    <row r="54" spans="3:19" ht="17.45" customHeight="1" x14ac:dyDescent="0.25">
      <c r="C54" s="188"/>
      <c r="D54" s="189"/>
      <c r="E54" s="178"/>
      <c r="F54" s="178"/>
      <c r="G54" s="190">
        <f>DATOS!$E$13</f>
        <v>1</v>
      </c>
      <c r="H54" s="178"/>
      <c r="I54" s="191"/>
      <c r="J54" s="178"/>
      <c r="K54" s="178"/>
      <c r="L54" s="178"/>
      <c r="M54" s="178"/>
      <c r="N54" s="160" t="str">
        <f t="shared" si="4"/>
        <v/>
      </c>
      <c r="O54" s="17"/>
      <c r="P54" s="160" t="str">
        <f t="shared" si="5"/>
        <v/>
      </c>
      <c r="Q54" s="160">
        <f t="shared" si="2"/>
        <v>0</v>
      </c>
      <c r="R54" s="160" t="str">
        <f t="shared" si="6"/>
        <v/>
      </c>
      <c r="S54" s="160" t="str">
        <f t="shared" si="3"/>
        <v/>
      </c>
    </row>
    <row r="55" spans="3:19" ht="17.45" customHeight="1" x14ac:dyDescent="0.25">
      <c r="C55" s="188"/>
      <c r="D55" s="189"/>
      <c r="E55" s="178"/>
      <c r="F55" s="178"/>
      <c r="G55" s="190">
        <f>DATOS!$E$13</f>
        <v>1</v>
      </c>
      <c r="H55" s="178"/>
      <c r="I55" s="191"/>
      <c r="J55" s="178"/>
      <c r="K55" s="178"/>
      <c r="L55" s="178"/>
      <c r="M55" s="178"/>
      <c r="N55" s="160" t="str">
        <f t="shared" si="4"/>
        <v/>
      </c>
      <c r="O55" s="17"/>
      <c r="P55" s="160" t="str">
        <f t="shared" si="5"/>
        <v/>
      </c>
      <c r="Q55" s="160">
        <f t="shared" si="2"/>
        <v>0</v>
      </c>
      <c r="R55" s="160" t="str">
        <f t="shared" si="6"/>
        <v/>
      </c>
      <c r="S55" s="160" t="str">
        <f t="shared" si="3"/>
        <v/>
      </c>
    </row>
    <row r="56" spans="3:19" ht="17.45" customHeight="1" x14ac:dyDescent="0.25">
      <c r="C56" s="188"/>
      <c r="D56" s="189"/>
      <c r="E56" s="178"/>
      <c r="F56" s="178"/>
      <c r="G56" s="190">
        <f>DATOS!$E$13</f>
        <v>1</v>
      </c>
      <c r="H56" s="178"/>
      <c r="I56" s="191"/>
      <c r="J56" s="178"/>
      <c r="K56" s="178"/>
      <c r="L56" s="178"/>
      <c r="M56" s="178"/>
      <c r="N56" s="160" t="str">
        <f t="shared" si="4"/>
        <v/>
      </c>
      <c r="O56" s="17"/>
      <c r="P56" s="160" t="str">
        <f t="shared" si="5"/>
        <v/>
      </c>
      <c r="Q56" s="160">
        <f t="shared" si="2"/>
        <v>0</v>
      </c>
      <c r="R56" s="160" t="str">
        <f t="shared" si="6"/>
        <v/>
      </c>
      <c r="S56" s="160" t="str">
        <f t="shared" si="3"/>
        <v/>
      </c>
    </row>
    <row r="57" spans="3:19" ht="17.45" customHeight="1" x14ac:dyDescent="0.25">
      <c r="C57" s="188"/>
      <c r="D57" s="189"/>
      <c r="E57" s="178"/>
      <c r="F57" s="178"/>
      <c r="G57" s="190">
        <f>DATOS!$E$13</f>
        <v>1</v>
      </c>
      <c r="H57" s="178"/>
      <c r="I57" s="191"/>
      <c r="J57" s="178"/>
      <c r="K57" s="178"/>
      <c r="L57" s="178"/>
      <c r="M57" s="178"/>
      <c r="N57" s="160" t="str">
        <f t="shared" si="4"/>
        <v/>
      </c>
      <c r="P57" s="160" t="str">
        <f t="shared" si="5"/>
        <v/>
      </c>
      <c r="Q57" s="160">
        <f t="shared" si="2"/>
        <v>0</v>
      </c>
      <c r="R57" s="160" t="str">
        <f t="shared" si="6"/>
        <v/>
      </c>
      <c r="S57" s="160" t="str">
        <f t="shared" si="3"/>
        <v/>
      </c>
    </row>
    <row r="58" spans="3:19" ht="17.45" customHeight="1" x14ac:dyDescent="0.25">
      <c r="C58" s="188"/>
      <c r="D58" s="189"/>
      <c r="E58" s="178"/>
      <c r="F58" s="178"/>
      <c r="G58" s="190">
        <f>DATOS!$E$13</f>
        <v>1</v>
      </c>
      <c r="H58" s="178"/>
      <c r="I58" s="191"/>
      <c r="J58" s="178"/>
      <c r="K58" s="178"/>
      <c r="L58" s="178"/>
      <c r="M58" s="178"/>
      <c r="N58" s="160" t="str">
        <f t="shared" si="4"/>
        <v/>
      </c>
      <c r="P58" s="160" t="str">
        <f t="shared" si="5"/>
        <v/>
      </c>
      <c r="Q58" s="160">
        <f t="shared" si="2"/>
        <v>0</v>
      </c>
      <c r="R58" s="160" t="str">
        <f t="shared" si="6"/>
        <v/>
      </c>
      <c r="S58" s="160" t="str">
        <f t="shared" si="3"/>
        <v/>
      </c>
    </row>
    <row r="59" spans="3:19" ht="17.45" customHeight="1" x14ac:dyDescent="0.25">
      <c r="C59" s="188"/>
      <c r="D59" s="189"/>
      <c r="E59" s="178"/>
      <c r="F59" s="178"/>
      <c r="G59" s="190">
        <f>DATOS!$E$13</f>
        <v>1</v>
      </c>
      <c r="H59" s="178"/>
      <c r="I59" s="191"/>
      <c r="J59" s="178"/>
      <c r="K59" s="178"/>
      <c r="L59" s="178"/>
      <c r="M59" s="178"/>
      <c r="N59" s="160" t="str">
        <f t="shared" si="4"/>
        <v/>
      </c>
      <c r="P59" s="160" t="str">
        <f t="shared" si="5"/>
        <v/>
      </c>
      <c r="Q59" s="160">
        <f t="shared" si="2"/>
        <v>0</v>
      </c>
      <c r="R59" s="160" t="str">
        <f t="shared" si="6"/>
        <v/>
      </c>
      <c r="S59" s="160" t="str">
        <f t="shared" si="3"/>
        <v/>
      </c>
    </row>
    <row r="60" spans="3:19" ht="17.45" customHeight="1" x14ac:dyDescent="0.25">
      <c r="C60" s="188"/>
      <c r="D60" s="189"/>
      <c r="E60" s="178"/>
      <c r="F60" s="178"/>
      <c r="G60" s="190">
        <f>DATOS!$E$13</f>
        <v>1</v>
      </c>
      <c r="H60" s="178"/>
      <c r="I60" s="191"/>
      <c r="J60" s="178"/>
      <c r="K60" s="178"/>
      <c r="L60" s="178"/>
      <c r="M60" s="178"/>
      <c r="N60" s="160" t="str">
        <f t="shared" si="4"/>
        <v/>
      </c>
      <c r="P60" s="160" t="str">
        <f t="shared" si="5"/>
        <v/>
      </c>
      <c r="Q60" s="160">
        <f t="shared" si="2"/>
        <v>0</v>
      </c>
      <c r="R60" s="160" t="str">
        <f t="shared" si="6"/>
        <v/>
      </c>
      <c r="S60" s="160" t="str">
        <f t="shared" si="3"/>
        <v/>
      </c>
    </row>
    <row r="61" spans="3:19" ht="17.45" customHeight="1" x14ac:dyDescent="0.25">
      <c r="C61" s="188"/>
      <c r="D61" s="189"/>
      <c r="E61" s="178"/>
      <c r="F61" s="178"/>
      <c r="G61" s="190">
        <f>DATOS!$E$13</f>
        <v>1</v>
      </c>
      <c r="H61" s="178"/>
      <c r="I61" s="191"/>
      <c r="J61" s="178"/>
      <c r="K61" s="178"/>
      <c r="L61" s="178"/>
      <c r="M61" s="178"/>
      <c r="N61" s="160" t="str">
        <f t="shared" si="4"/>
        <v/>
      </c>
      <c r="P61" s="160" t="str">
        <f t="shared" si="5"/>
        <v/>
      </c>
      <c r="Q61" s="160">
        <f t="shared" si="2"/>
        <v>0</v>
      </c>
      <c r="R61" s="160" t="str">
        <f t="shared" si="6"/>
        <v/>
      </c>
      <c r="S61" s="160" t="str">
        <f t="shared" si="3"/>
        <v/>
      </c>
    </row>
    <row r="62" spans="3:19" ht="17.45" customHeight="1" x14ac:dyDescent="0.25">
      <c r="C62" s="188"/>
      <c r="D62" s="189"/>
      <c r="E62" s="178"/>
      <c r="F62" s="178"/>
      <c r="G62" s="190">
        <f>DATOS!$E$13</f>
        <v>1</v>
      </c>
      <c r="H62" s="178"/>
      <c r="I62" s="191"/>
      <c r="J62" s="178"/>
      <c r="K62" s="178"/>
      <c r="L62" s="178"/>
      <c r="M62" s="178"/>
      <c r="N62" s="160" t="str">
        <f t="shared" si="4"/>
        <v/>
      </c>
      <c r="P62" s="160" t="str">
        <f t="shared" si="5"/>
        <v/>
      </c>
      <c r="Q62" s="160">
        <f t="shared" si="2"/>
        <v>0</v>
      </c>
      <c r="R62" s="160" t="str">
        <f t="shared" si="6"/>
        <v/>
      </c>
      <c r="S62" s="160" t="str">
        <f t="shared" si="3"/>
        <v/>
      </c>
    </row>
    <row r="63" spans="3:19" ht="17.45" customHeight="1" x14ac:dyDescent="0.25">
      <c r="C63" s="188"/>
      <c r="D63" s="189"/>
      <c r="E63" s="178"/>
      <c r="F63" s="178"/>
      <c r="G63" s="190">
        <f>DATOS!$E$13</f>
        <v>1</v>
      </c>
      <c r="H63" s="178"/>
      <c r="I63" s="191"/>
      <c r="J63" s="178"/>
      <c r="K63" s="178"/>
      <c r="L63" s="178"/>
      <c r="M63" s="178"/>
      <c r="N63" s="160" t="str">
        <f t="shared" si="4"/>
        <v/>
      </c>
      <c r="P63" s="160" t="str">
        <f t="shared" si="5"/>
        <v/>
      </c>
      <c r="Q63" s="160">
        <f t="shared" si="2"/>
        <v>0</v>
      </c>
      <c r="R63" s="160" t="str">
        <f t="shared" si="6"/>
        <v/>
      </c>
      <c r="S63" s="160" t="str">
        <f t="shared" si="3"/>
        <v/>
      </c>
    </row>
    <row r="64" spans="3:19" ht="17.45" customHeight="1" x14ac:dyDescent="0.25">
      <c r="C64" s="188"/>
      <c r="D64" s="189"/>
      <c r="E64" s="178"/>
      <c r="F64" s="178"/>
      <c r="G64" s="190">
        <f>DATOS!$E$13</f>
        <v>1</v>
      </c>
      <c r="H64" s="178"/>
      <c r="I64" s="191"/>
      <c r="J64" s="178"/>
      <c r="K64" s="178"/>
      <c r="L64" s="178"/>
      <c r="M64" s="178"/>
      <c r="N64" s="160" t="str">
        <f t="shared" si="4"/>
        <v/>
      </c>
      <c r="P64" s="160" t="str">
        <f t="shared" si="5"/>
        <v/>
      </c>
      <c r="Q64" s="160">
        <f t="shared" si="2"/>
        <v>0</v>
      </c>
      <c r="R64" s="160" t="str">
        <f t="shared" si="6"/>
        <v/>
      </c>
      <c r="S64" s="160" t="str">
        <f t="shared" si="3"/>
        <v/>
      </c>
    </row>
    <row r="65" spans="3:19" ht="17.45" customHeight="1" x14ac:dyDescent="0.25">
      <c r="C65" s="188"/>
      <c r="D65" s="189"/>
      <c r="E65" s="178"/>
      <c r="F65" s="178"/>
      <c r="G65" s="190">
        <f>DATOS!$E$13</f>
        <v>1</v>
      </c>
      <c r="H65" s="178"/>
      <c r="I65" s="191"/>
      <c r="J65" s="178"/>
      <c r="K65" s="178"/>
      <c r="L65" s="178"/>
      <c r="M65" s="178"/>
      <c r="N65" s="160" t="str">
        <f t="shared" si="4"/>
        <v/>
      </c>
      <c r="P65" s="160" t="str">
        <f t="shared" si="5"/>
        <v/>
      </c>
      <c r="Q65" s="160">
        <f t="shared" si="2"/>
        <v>0</v>
      </c>
      <c r="R65" s="160" t="str">
        <f t="shared" si="6"/>
        <v/>
      </c>
      <c r="S65" s="160" t="str">
        <f t="shared" si="3"/>
        <v/>
      </c>
    </row>
    <row r="66" spans="3:19" ht="17.45" customHeight="1" x14ac:dyDescent="0.25">
      <c r="C66" s="188"/>
      <c r="D66" s="189"/>
      <c r="E66" s="178"/>
      <c r="F66" s="178"/>
      <c r="G66" s="190">
        <f>DATOS!$E$13</f>
        <v>1</v>
      </c>
      <c r="H66" s="178"/>
      <c r="I66" s="191"/>
      <c r="J66" s="178"/>
      <c r="K66" s="178"/>
      <c r="L66" s="178"/>
      <c r="M66" s="178"/>
      <c r="N66" s="160" t="str">
        <f t="shared" si="4"/>
        <v/>
      </c>
      <c r="P66" s="160" t="str">
        <f t="shared" si="5"/>
        <v/>
      </c>
      <c r="Q66" s="160">
        <f t="shared" si="2"/>
        <v>0</v>
      </c>
      <c r="R66" s="160" t="str">
        <f t="shared" si="6"/>
        <v/>
      </c>
      <c r="S66" s="160" t="str">
        <f t="shared" si="3"/>
        <v/>
      </c>
    </row>
    <row r="67" spans="3:19" ht="17.45" customHeight="1" x14ac:dyDescent="0.25">
      <c r="C67" s="188"/>
      <c r="D67" s="189"/>
      <c r="E67" s="178"/>
      <c r="F67" s="178"/>
      <c r="G67" s="190">
        <f>DATOS!$E$13</f>
        <v>1</v>
      </c>
      <c r="H67" s="178"/>
      <c r="I67" s="191"/>
      <c r="J67" s="178"/>
      <c r="K67" s="178"/>
      <c r="L67" s="178"/>
      <c r="M67" s="178"/>
      <c r="N67" s="160" t="str">
        <f t="shared" si="4"/>
        <v/>
      </c>
      <c r="P67" s="160" t="str">
        <f t="shared" si="5"/>
        <v/>
      </c>
      <c r="Q67" s="160">
        <f t="shared" si="2"/>
        <v>0</v>
      </c>
      <c r="R67" s="160" t="str">
        <f t="shared" si="6"/>
        <v/>
      </c>
      <c r="S67" s="160" t="str">
        <f t="shared" si="3"/>
        <v/>
      </c>
    </row>
    <row r="68" spans="3:19" ht="17.45" customHeight="1" x14ac:dyDescent="0.25">
      <c r="C68" s="188"/>
      <c r="D68" s="189"/>
      <c r="E68" s="178"/>
      <c r="F68" s="178"/>
      <c r="G68" s="190">
        <f>DATOS!$E$13</f>
        <v>1</v>
      </c>
      <c r="H68" s="178"/>
      <c r="I68" s="191"/>
      <c r="J68" s="178"/>
      <c r="K68" s="178"/>
      <c r="L68" s="178"/>
      <c r="M68" s="178"/>
      <c r="N68" s="160" t="str">
        <f t="shared" si="4"/>
        <v/>
      </c>
      <c r="P68" s="160" t="str">
        <f t="shared" si="5"/>
        <v/>
      </c>
      <c r="Q68" s="160">
        <f t="shared" si="2"/>
        <v>0</v>
      </c>
      <c r="R68" s="160" t="str">
        <f t="shared" si="6"/>
        <v/>
      </c>
      <c r="S68" s="160" t="str">
        <f t="shared" si="3"/>
        <v/>
      </c>
    </row>
    <row r="69" spans="3:19" ht="17.45" customHeight="1" x14ac:dyDescent="0.25">
      <c r="C69" s="188"/>
      <c r="D69" s="189"/>
      <c r="E69" s="178"/>
      <c r="F69" s="178"/>
      <c r="G69" s="190">
        <f>DATOS!$E$13</f>
        <v>1</v>
      </c>
      <c r="H69" s="178"/>
      <c r="I69" s="191"/>
      <c r="J69" s="178"/>
      <c r="K69" s="178"/>
      <c r="L69" s="178"/>
      <c r="M69" s="178"/>
      <c r="N69" s="160" t="str">
        <f t="shared" si="4"/>
        <v/>
      </c>
      <c r="P69" s="160" t="str">
        <f t="shared" si="5"/>
        <v/>
      </c>
      <c r="Q69" s="160">
        <f t="shared" si="2"/>
        <v>0</v>
      </c>
      <c r="R69" s="160" t="str">
        <f t="shared" si="6"/>
        <v/>
      </c>
      <c r="S69" s="160" t="str">
        <f t="shared" si="3"/>
        <v/>
      </c>
    </row>
    <row r="70" spans="3:19" ht="17.45" customHeight="1" x14ac:dyDescent="0.25">
      <c r="C70" s="188"/>
      <c r="D70" s="189"/>
      <c r="E70" s="178"/>
      <c r="F70" s="178"/>
      <c r="G70" s="190">
        <f>DATOS!$E$13</f>
        <v>1</v>
      </c>
      <c r="H70" s="178"/>
      <c r="I70" s="191"/>
      <c r="J70" s="178"/>
      <c r="K70" s="178"/>
      <c r="L70" s="178"/>
      <c r="M70" s="178"/>
      <c r="N70" s="160" t="str">
        <f t="shared" si="4"/>
        <v/>
      </c>
      <c r="P70" s="160" t="str">
        <f t="shared" si="5"/>
        <v/>
      </c>
      <c r="Q70" s="160">
        <f t="shared" si="2"/>
        <v>0</v>
      </c>
      <c r="R70" s="160" t="str">
        <f t="shared" si="6"/>
        <v/>
      </c>
      <c r="S70" s="160" t="str">
        <f t="shared" si="3"/>
        <v/>
      </c>
    </row>
    <row r="71" spans="3:19" ht="17.45" customHeight="1" x14ac:dyDescent="0.25">
      <c r="C71" s="188"/>
      <c r="D71" s="189"/>
      <c r="E71" s="178"/>
      <c r="F71" s="178"/>
      <c r="G71" s="190">
        <f>DATOS!$E$13</f>
        <v>1</v>
      </c>
      <c r="H71" s="178"/>
      <c r="I71" s="191"/>
      <c r="J71" s="178"/>
      <c r="K71" s="178"/>
      <c r="L71" s="178"/>
      <c r="M71" s="178"/>
      <c r="N71" s="160" t="str">
        <f t="shared" si="4"/>
        <v/>
      </c>
      <c r="P71" s="160" t="str">
        <f t="shared" si="5"/>
        <v/>
      </c>
      <c r="Q71" s="160">
        <f t="shared" si="2"/>
        <v>0</v>
      </c>
      <c r="R71" s="160" t="str">
        <f t="shared" si="6"/>
        <v/>
      </c>
      <c r="S71" s="160" t="str">
        <f t="shared" si="3"/>
        <v/>
      </c>
    </row>
    <row r="72" spans="3:19" ht="17.45" customHeight="1" x14ac:dyDescent="0.25">
      <c r="C72" s="188"/>
      <c r="D72" s="189"/>
      <c r="E72" s="178"/>
      <c r="F72" s="178"/>
      <c r="G72" s="190">
        <f>DATOS!$E$13</f>
        <v>1</v>
      </c>
      <c r="H72" s="178"/>
      <c r="I72" s="191"/>
      <c r="J72" s="178"/>
      <c r="K72" s="178"/>
      <c r="L72" s="178"/>
      <c r="M72" s="178"/>
      <c r="N72" s="160" t="str">
        <f t="shared" si="4"/>
        <v/>
      </c>
      <c r="P72" s="160" t="str">
        <f t="shared" si="5"/>
        <v/>
      </c>
      <c r="Q72" s="160">
        <f t="shared" si="2"/>
        <v>0</v>
      </c>
      <c r="R72" s="160" t="str">
        <f t="shared" si="6"/>
        <v/>
      </c>
      <c r="S72" s="160" t="str">
        <f t="shared" si="3"/>
        <v/>
      </c>
    </row>
    <row r="73" spans="3:19" ht="17.45" customHeight="1" x14ac:dyDescent="0.25">
      <c r="C73" s="188"/>
      <c r="D73" s="189"/>
      <c r="E73" s="178"/>
      <c r="F73" s="178"/>
      <c r="G73" s="190">
        <f>DATOS!$E$13</f>
        <v>1</v>
      </c>
      <c r="H73" s="178"/>
      <c r="I73" s="191"/>
      <c r="J73" s="178"/>
      <c r="K73" s="178"/>
      <c r="L73" s="178"/>
      <c r="M73" s="178"/>
      <c r="N73" s="160" t="str">
        <f t="shared" si="4"/>
        <v/>
      </c>
      <c r="P73" s="160" t="str">
        <f t="shared" si="5"/>
        <v/>
      </c>
      <c r="Q73" s="160">
        <f t="shared" si="2"/>
        <v>0</v>
      </c>
      <c r="R73" s="160" t="str">
        <f t="shared" si="6"/>
        <v/>
      </c>
      <c r="S73" s="160" t="str">
        <f t="shared" si="3"/>
        <v/>
      </c>
    </row>
    <row r="74" spans="3:19" ht="17.45" customHeight="1" x14ac:dyDescent="0.25">
      <c r="C74" s="188"/>
      <c r="D74" s="189"/>
      <c r="E74" s="178"/>
      <c r="F74" s="178"/>
      <c r="G74" s="190">
        <f>DATOS!$E$13</f>
        <v>1</v>
      </c>
      <c r="H74" s="178"/>
      <c r="I74" s="191"/>
      <c r="J74" s="178"/>
      <c r="K74" s="178"/>
      <c r="L74" s="178"/>
      <c r="M74" s="178"/>
      <c r="N74" s="160" t="str">
        <f t="shared" si="4"/>
        <v/>
      </c>
      <c r="P74" s="160" t="str">
        <f t="shared" si="5"/>
        <v/>
      </c>
      <c r="Q74" s="160">
        <f t="shared" si="2"/>
        <v>0</v>
      </c>
      <c r="R74" s="160" t="str">
        <f t="shared" si="6"/>
        <v/>
      </c>
      <c r="S74" s="160" t="str">
        <f t="shared" si="3"/>
        <v/>
      </c>
    </row>
    <row r="75" spans="3:19" ht="17.45" customHeight="1" x14ac:dyDescent="0.25">
      <c r="C75" s="188"/>
      <c r="D75" s="189"/>
      <c r="E75" s="178"/>
      <c r="F75" s="178"/>
      <c r="G75" s="190">
        <f>DATOS!$E$13</f>
        <v>1</v>
      </c>
      <c r="H75" s="178"/>
      <c r="I75" s="191"/>
      <c r="J75" s="178"/>
      <c r="K75" s="178"/>
      <c r="L75" s="178"/>
      <c r="M75" s="178"/>
      <c r="N75" s="160" t="str">
        <f t="shared" si="4"/>
        <v/>
      </c>
      <c r="P75" s="160" t="str">
        <f t="shared" si="5"/>
        <v/>
      </c>
      <c r="Q75" s="160">
        <f t="shared" si="2"/>
        <v>0</v>
      </c>
      <c r="R75" s="160" t="str">
        <f t="shared" si="6"/>
        <v/>
      </c>
      <c r="S75" s="160" t="str">
        <f t="shared" si="3"/>
        <v/>
      </c>
    </row>
    <row r="76" spans="3:19" ht="17.45" customHeight="1" x14ac:dyDescent="0.25">
      <c r="C76" s="188"/>
      <c r="D76" s="189"/>
      <c r="E76" s="178"/>
      <c r="F76" s="178"/>
      <c r="G76" s="190">
        <f>DATOS!$E$13</f>
        <v>1</v>
      </c>
      <c r="H76" s="178"/>
      <c r="I76" s="191"/>
      <c r="J76" s="178"/>
      <c r="K76" s="178"/>
      <c r="L76" s="178"/>
      <c r="M76" s="178"/>
      <c r="N76" s="160" t="str">
        <f t="shared" si="4"/>
        <v/>
      </c>
      <c r="P76" s="160" t="str">
        <f t="shared" si="5"/>
        <v/>
      </c>
      <c r="Q76" s="160">
        <f t="shared" si="2"/>
        <v>0</v>
      </c>
      <c r="R76" s="160" t="str">
        <f t="shared" si="6"/>
        <v/>
      </c>
      <c r="S76" s="160" t="str">
        <f t="shared" si="3"/>
        <v/>
      </c>
    </row>
    <row r="77" spans="3:19" ht="17.45" customHeight="1" x14ac:dyDescent="0.25">
      <c r="C77" s="188"/>
      <c r="D77" s="189"/>
      <c r="E77" s="178"/>
      <c r="F77" s="178"/>
      <c r="G77" s="190">
        <f>DATOS!$E$13</f>
        <v>1</v>
      </c>
      <c r="H77" s="178"/>
      <c r="I77" s="191"/>
      <c r="J77" s="178"/>
      <c r="K77" s="178"/>
      <c r="L77" s="178"/>
      <c r="M77" s="178"/>
      <c r="N77" s="160" t="str">
        <f t="shared" si="4"/>
        <v/>
      </c>
      <c r="P77" s="160" t="str">
        <f t="shared" si="5"/>
        <v/>
      </c>
      <c r="Q77" s="160">
        <f t="shared" si="2"/>
        <v>0</v>
      </c>
      <c r="R77" s="160" t="str">
        <f t="shared" si="6"/>
        <v/>
      </c>
      <c r="S77" s="160" t="str">
        <f t="shared" si="3"/>
        <v/>
      </c>
    </row>
    <row r="78" spans="3:19" ht="17.45" customHeight="1" x14ac:dyDescent="0.25">
      <c r="C78" s="188"/>
      <c r="D78" s="189"/>
      <c r="E78" s="178"/>
      <c r="F78" s="178"/>
      <c r="G78" s="190">
        <f>DATOS!$E$13</f>
        <v>1</v>
      </c>
      <c r="H78" s="178"/>
      <c r="I78" s="191"/>
      <c r="J78" s="178"/>
      <c r="K78" s="178"/>
      <c r="L78" s="178"/>
      <c r="M78" s="178"/>
      <c r="N78" s="160" t="str">
        <f t="shared" si="4"/>
        <v/>
      </c>
      <c r="P78" s="160" t="str">
        <f t="shared" si="5"/>
        <v/>
      </c>
      <c r="Q78" s="160">
        <f t="shared" si="2"/>
        <v>0</v>
      </c>
      <c r="R78" s="160" t="str">
        <f t="shared" si="6"/>
        <v/>
      </c>
      <c r="S78" s="160" t="str">
        <f t="shared" si="3"/>
        <v/>
      </c>
    </row>
    <row r="79" spans="3:19" ht="17.45" customHeight="1" x14ac:dyDescent="0.25">
      <c r="C79" s="188"/>
      <c r="D79" s="189"/>
      <c r="E79" s="178"/>
      <c r="F79" s="178"/>
      <c r="G79" s="190">
        <f>DATOS!$E$13</f>
        <v>1</v>
      </c>
      <c r="H79" s="178"/>
      <c r="I79" s="191"/>
      <c r="J79" s="178"/>
      <c r="K79" s="178"/>
      <c r="L79" s="178"/>
      <c r="M79" s="178"/>
      <c r="N79" s="160" t="str">
        <f t="shared" si="4"/>
        <v/>
      </c>
      <c r="P79" s="160" t="str">
        <f t="shared" si="5"/>
        <v/>
      </c>
      <c r="Q79" s="160">
        <f t="shared" si="2"/>
        <v>0</v>
      </c>
      <c r="R79" s="160" t="str">
        <f t="shared" si="6"/>
        <v/>
      </c>
      <c r="S79" s="160" t="str">
        <f t="shared" si="3"/>
        <v/>
      </c>
    </row>
    <row r="80" spans="3:19" ht="17.45" customHeight="1" x14ac:dyDescent="0.25">
      <c r="C80" s="188"/>
      <c r="D80" s="189"/>
      <c r="E80" s="178"/>
      <c r="F80" s="178"/>
      <c r="G80" s="190">
        <f>DATOS!$E$13</f>
        <v>1</v>
      </c>
      <c r="H80" s="178"/>
      <c r="I80" s="191"/>
      <c r="J80" s="178"/>
      <c r="K80" s="178"/>
      <c r="L80" s="178"/>
      <c r="M80" s="178"/>
      <c r="N80" s="160" t="str">
        <f t="shared" si="4"/>
        <v/>
      </c>
      <c r="P80" s="160" t="str">
        <f t="shared" si="5"/>
        <v/>
      </c>
      <c r="Q80" s="160">
        <f t="shared" si="2"/>
        <v>0</v>
      </c>
      <c r="R80" s="160" t="str">
        <f t="shared" si="6"/>
        <v/>
      </c>
      <c r="S80" s="160" t="str">
        <f t="shared" si="3"/>
        <v/>
      </c>
    </row>
    <row r="81" spans="3:19" ht="17.45" customHeight="1" x14ac:dyDescent="0.25">
      <c r="C81" s="188"/>
      <c r="D81" s="189"/>
      <c r="E81" s="178"/>
      <c r="F81" s="178"/>
      <c r="G81" s="190">
        <f>DATOS!$E$13</f>
        <v>1</v>
      </c>
      <c r="H81" s="178"/>
      <c r="I81" s="191"/>
      <c r="J81" s="178"/>
      <c r="K81" s="178"/>
      <c r="L81" s="178"/>
      <c r="M81" s="178"/>
      <c r="N81" s="160" t="str">
        <f t="shared" si="4"/>
        <v/>
      </c>
      <c r="P81" s="160" t="str">
        <f t="shared" si="5"/>
        <v/>
      </c>
      <c r="Q81" s="160">
        <f t="shared" ref="Q81:Q144" si="7">IF($I81=0%,H81,"")</f>
        <v>0</v>
      </c>
      <c r="R81" s="160" t="str">
        <f t="shared" si="6"/>
        <v/>
      </c>
      <c r="S81" s="160" t="str">
        <f t="shared" si="3"/>
        <v/>
      </c>
    </row>
    <row r="82" spans="3:19" ht="17.45" customHeight="1" x14ac:dyDescent="0.25">
      <c r="C82" s="188"/>
      <c r="D82" s="189"/>
      <c r="E82" s="178"/>
      <c r="F82" s="178"/>
      <c r="G82" s="190">
        <f>DATOS!$E$13</f>
        <v>1</v>
      </c>
      <c r="H82" s="178"/>
      <c r="I82" s="191"/>
      <c r="J82" s="178"/>
      <c r="K82" s="178"/>
      <c r="L82" s="178"/>
      <c r="M82" s="178"/>
      <c r="N82" s="160" t="str">
        <f t="shared" ref="N82:N145" si="8">IF(H82&amp;J82&amp;K82&amp;L82&amp;M82="","",H82+J82+K82-L82-M82)</f>
        <v/>
      </c>
      <c r="P82" s="160" t="str">
        <f t="shared" ref="P82:P145" si="9">IF($I82="E",H82,"")</f>
        <v/>
      </c>
      <c r="Q82" s="160">
        <f t="shared" si="7"/>
        <v>0</v>
      </c>
      <c r="R82" s="160" t="str">
        <f t="shared" ref="R82:R145" si="10">IF(OR($I82=8%,$I82=11%),$J82/$I82,"")</f>
        <v/>
      </c>
      <c r="S82" s="160" t="str">
        <f t="shared" si="3"/>
        <v/>
      </c>
    </row>
    <row r="83" spans="3:19" ht="17.45" customHeight="1" x14ac:dyDescent="0.25">
      <c r="C83" s="188"/>
      <c r="D83" s="189"/>
      <c r="E83" s="178"/>
      <c r="F83" s="178"/>
      <c r="G83" s="190">
        <f>DATOS!$E$13</f>
        <v>1</v>
      </c>
      <c r="H83" s="178"/>
      <c r="I83" s="191"/>
      <c r="J83" s="178"/>
      <c r="K83" s="178"/>
      <c r="L83" s="178"/>
      <c r="M83" s="178"/>
      <c r="N83" s="160" t="str">
        <f t="shared" si="8"/>
        <v/>
      </c>
      <c r="P83" s="160" t="str">
        <f t="shared" si="9"/>
        <v/>
      </c>
      <c r="Q83" s="160">
        <f t="shared" si="7"/>
        <v>0</v>
      </c>
      <c r="R83" s="160" t="str">
        <f t="shared" si="10"/>
        <v/>
      </c>
      <c r="S83" s="160" t="str">
        <f t="shared" ref="S83:S146" si="11">IF(OR($I83=15%,$I83=16%),$J83/$I83,"")</f>
        <v/>
      </c>
    </row>
    <row r="84" spans="3:19" ht="17.45" customHeight="1" x14ac:dyDescent="0.25">
      <c r="C84" s="188"/>
      <c r="D84" s="189"/>
      <c r="E84" s="178"/>
      <c r="F84" s="178"/>
      <c r="G84" s="190">
        <f>DATOS!$E$13</f>
        <v>1</v>
      </c>
      <c r="H84" s="178"/>
      <c r="I84" s="191"/>
      <c r="J84" s="178"/>
      <c r="K84" s="178"/>
      <c r="L84" s="178"/>
      <c r="M84" s="178"/>
      <c r="N84" s="160" t="str">
        <f t="shared" si="8"/>
        <v/>
      </c>
      <c r="P84" s="160" t="str">
        <f t="shared" si="9"/>
        <v/>
      </c>
      <c r="Q84" s="160">
        <f t="shared" si="7"/>
        <v>0</v>
      </c>
      <c r="R84" s="160" t="str">
        <f t="shared" si="10"/>
        <v/>
      </c>
      <c r="S84" s="160" t="str">
        <f t="shared" si="11"/>
        <v/>
      </c>
    </row>
    <row r="85" spans="3:19" ht="17.45" customHeight="1" x14ac:dyDescent="0.25">
      <c r="C85" s="188"/>
      <c r="D85" s="189"/>
      <c r="E85" s="178"/>
      <c r="F85" s="178"/>
      <c r="G85" s="190">
        <f>DATOS!$E$13</f>
        <v>1</v>
      </c>
      <c r="H85" s="178"/>
      <c r="I85" s="191"/>
      <c r="J85" s="178"/>
      <c r="K85" s="178"/>
      <c r="L85" s="178"/>
      <c r="M85" s="178"/>
      <c r="N85" s="160" t="str">
        <f t="shared" si="8"/>
        <v/>
      </c>
      <c r="P85" s="160" t="str">
        <f t="shared" si="9"/>
        <v/>
      </c>
      <c r="Q85" s="160">
        <f t="shared" si="7"/>
        <v>0</v>
      </c>
      <c r="R85" s="160" t="str">
        <f t="shared" si="10"/>
        <v/>
      </c>
      <c r="S85" s="160" t="str">
        <f t="shared" si="11"/>
        <v/>
      </c>
    </row>
    <row r="86" spans="3:19" ht="17.45" customHeight="1" x14ac:dyDescent="0.25">
      <c r="C86" s="188"/>
      <c r="D86" s="189"/>
      <c r="E86" s="178"/>
      <c r="F86" s="178"/>
      <c r="G86" s="190">
        <f>DATOS!$E$13</f>
        <v>1</v>
      </c>
      <c r="H86" s="178"/>
      <c r="I86" s="191"/>
      <c r="J86" s="178"/>
      <c r="K86" s="178"/>
      <c r="L86" s="178"/>
      <c r="M86" s="178"/>
      <c r="N86" s="160" t="str">
        <f t="shared" si="8"/>
        <v/>
      </c>
      <c r="P86" s="160" t="str">
        <f t="shared" si="9"/>
        <v/>
      </c>
      <c r="Q86" s="160">
        <f t="shared" si="7"/>
        <v>0</v>
      </c>
      <c r="R86" s="160" t="str">
        <f t="shared" si="10"/>
        <v/>
      </c>
      <c r="S86" s="160" t="str">
        <f t="shared" si="11"/>
        <v/>
      </c>
    </row>
    <row r="87" spans="3:19" ht="17.45" customHeight="1" x14ac:dyDescent="0.25">
      <c r="C87" s="188"/>
      <c r="D87" s="189"/>
      <c r="E87" s="178"/>
      <c r="F87" s="178"/>
      <c r="G87" s="190">
        <f>DATOS!$E$13</f>
        <v>1</v>
      </c>
      <c r="H87" s="178"/>
      <c r="I87" s="191"/>
      <c r="J87" s="178"/>
      <c r="K87" s="178"/>
      <c r="L87" s="178"/>
      <c r="M87" s="178"/>
      <c r="N87" s="160" t="str">
        <f t="shared" si="8"/>
        <v/>
      </c>
      <c r="P87" s="160" t="str">
        <f t="shared" si="9"/>
        <v/>
      </c>
      <c r="Q87" s="160">
        <f t="shared" si="7"/>
        <v>0</v>
      </c>
      <c r="R87" s="160" t="str">
        <f t="shared" si="10"/>
        <v/>
      </c>
      <c r="S87" s="160" t="str">
        <f t="shared" si="11"/>
        <v/>
      </c>
    </row>
    <row r="88" spans="3:19" ht="17.45" customHeight="1" x14ac:dyDescent="0.25">
      <c r="C88" s="188"/>
      <c r="D88" s="189"/>
      <c r="E88" s="178"/>
      <c r="F88" s="178"/>
      <c r="G88" s="190">
        <f>DATOS!$E$13</f>
        <v>1</v>
      </c>
      <c r="H88" s="178"/>
      <c r="I88" s="191"/>
      <c r="J88" s="178"/>
      <c r="K88" s="178"/>
      <c r="L88" s="178"/>
      <c r="M88" s="178"/>
      <c r="N88" s="160" t="str">
        <f t="shared" si="8"/>
        <v/>
      </c>
      <c r="P88" s="160" t="str">
        <f t="shared" si="9"/>
        <v/>
      </c>
      <c r="Q88" s="160">
        <f t="shared" si="7"/>
        <v>0</v>
      </c>
      <c r="R88" s="160" t="str">
        <f t="shared" si="10"/>
        <v/>
      </c>
      <c r="S88" s="160" t="str">
        <f t="shared" si="11"/>
        <v/>
      </c>
    </row>
    <row r="89" spans="3:19" ht="17.45" customHeight="1" x14ac:dyDescent="0.25">
      <c r="C89" s="188"/>
      <c r="D89" s="189"/>
      <c r="E89" s="178"/>
      <c r="F89" s="178"/>
      <c r="G89" s="190">
        <f>DATOS!$E$13</f>
        <v>1</v>
      </c>
      <c r="H89" s="178"/>
      <c r="I89" s="191"/>
      <c r="J89" s="178"/>
      <c r="K89" s="178"/>
      <c r="L89" s="178"/>
      <c r="M89" s="178"/>
      <c r="N89" s="160" t="str">
        <f t="shared" si="8"/>
        <v/>
      </c>
      <c r="P89" s="160" t="str">
        <f t="shared" si="9"/>
        <v/>
      </c>
      <c r="Q89" s="160">
        <f t="shared" si="7"/>
        <v>0</v>
      </c>
      <c r="R89" s="160" t="str">
        <f t="shared" si="10"/>
        <v/>
      </c>
      <c r="S89" s="160" t="str">
        <f t="shared" si="11"/>
        <v/>
      </c>
    </row>
    <row r="90" spans="3:19" ht="17.45" customHeight="1" x14ac:dyDescent="0.25">
      <c r="C90" s="188"/>
      <c r="D90" s="189"/>
      <c r="E90" s="178"/>
      <c r="F90" s="178"/>
      <c r="G90" s="190">
        <f>DATOS!$E$13</f>
        <v>1</v>
      </c>
      <c r="H90" s="178"/>
      <c r="I90" s="191"/>
      <c r="J90" s="178"/>
      <c r="K90" s="178"/>
      <c r="L90" s="178"/>
      <c r="M90" s="178"/>
      <c r="N90" s="160" t="str">
        <f t="shared" si="8"/>
        <v/>
      </c>
      <c r="P90" s="160" t="str">
        <f t="shared" si="9"/>
        <v/>
      </c>
      <c r="Q90" s="160">
        <f t="shared" si="7"/>
        <v>0</v>
      </c>
      <c r="R90" s="160" t="str">
        <f t="shared" si="10"/>
        <v/>
      </c>
      <c r="S90" s="160" t="str">
        <f t="shared" si="11"/>
        <v/>
      </c>
    </row>
    <row r="91" spans="3:19" ht="17.45" customHeight="1" x14ac:dyDescent="0.25">
      <c r="C91" s="188"/>
      <c r="D91" s="189"/>
      <c r="E91" s="178"/>
      <c r="F91" s="178"/>
      <c r="G91" s="190">
        <f>DATOS!$E$13</f>
        <v>1</v>
      </c>
      <c r="H91" s="178"/>
      <c r="I91" s="191"/>
      <c r="J91" s="178"/>
      <c r="K91" s="178"/>
      <c r="L91" s="178"/>
      <c r="M91" s="178"/>
      <c r="N91" s="160" t="str">
        <f t="shared" si="8"/>
        <v/>
      </c>
      <c r="P91" s="160" t="str">
        <f t="shared" si="9"/>
        <v/>
      </c>
      <c r="Q91" s="160">
        <f t="shared" si="7"/>
        <v>0</v>
      </c>
      <c r="R91" s="160" t="str">
        <f t="shared" si="10"/>
        <v/>
      </c>
      <c r="S91" s="160" t="str">
        <f t="shared" si="11"/>
        <v/>
      </c>
    </row>
    <row r="92" spans="3:19" ht="17.45" customHeight="1" x14ac:dyDescent="0.25">
      <c r="C92" s="188"/>
      <c r="D92" s="189"/>
      <c r="E92" s="178"/>
      <c r="F92" s="178"/>
      <c r="G92" s="190">
        <f>DATOS!$E$13</f>
        <v>1</v>
      </c>
      <c r="H92" s="178"/>
      <c r="I92" s="191"/>
      <c r="J92" s="178"/>
      <c r="K92" s="178"/>
      <c r="L92" s="178"/>
      <c r="M92" s="178"/>
      <c r="N92" s="160" t="str">
        <f t="shared" si="8"/>
        <v/>
      </c>
      <c r="P92" s="160" t="str">
        <f t="shared" si="9"/>
        <v/>
      </c>
      <c r="Q92" s="160">
        <f t="shared" si="7"/>
        <v>0</v>
      </c>
      <c r="R92" s="160" t="str">
        <f t="shared" si="10"/>
        <v/>
      </c>
      <c r="S92" s="160" t="str">
        <f t="shared" si="11"/>
        <v/>
      </c>
    </row>
    <row r="93" spans="3:19" ht="17.45" customHeight="1" x14ac:dyDescent="0.25">
      <c r="C93" s="188"/>
      <c r="D93" s="189"/>
      <c r="E93" s="178"/>
      <c r="F93" s="178"/>
      <c r="G93" s="190">
        <f>DATOS!$E$13</f>
        <v>1</v>
      </c>
      <c r="H93" s="178"/>
      <c r="I93" s="191"/>
      <c r="J93" s="178"/>
      <c r="K93" s="178"/>
      <c r="L93" s="178"/>
      <c r="M93" s="178"/>
      <c r="N93" s="160" t="str">
        <f t="shared" si="8"/>
        <v/>
      </c>
      <c r="P93" s="160" t="str">
        <f t="shared" si="9"/>
        <v/>
      </c>
      <c r="Q93" s="160">
        <f t="shared" si="7"/>
        <v>0</v>
      </c>
      <c r="R93" s="160" t="str">
        <f t="shared" si="10"/>
        <v/>
      </c>
      <c r="S93" s="160" t="str">
        <f t="shared" si="11"/>
        <v/>
      </c>
    </row>
    <row r="94" spans="3:19" ht="17.45" customHeight="1" x14ac:dyDescent="0.25">
      <c r="C94" s="188"/>
      <c r="D94" s="189"/>
      <c r="E94" s="178"/>
      <c r="F94" s="178"/>
      <c r="G94" s="190">
        <f>DATOS!$E$13</f>
        <v>1</v>
      </c>
      <c r="H94" s="178"/>
      <c r="I94" s="191"/>
      <c r="J94" s="178"/>
      <c r="K94" s="178"/>
      <c r="L94" s="178"/>
      <c r="M94" s="178"/>
      <c r="N94" s="160" t="str">
        <f t="shared" si="8"/>
        <v/>
      </c>
      <c r="P94" s="160" t="str">
        <f t="shared" si="9"/>
        <v/>
      </c>
      <c r="Q94" s="160">
        <f t="shared" si="7"/>
        <v>0</v>
      </c>
      <c r="R94" s="160" t="str">
        <f t="shared" si="10"/>
        <v/>
      </c>
      <c r="S94" s="160" t="str">
        <f t="shared" si="11"/>
        <v/>
      </c>
    </row>
    <row r="95" spans="3:19" ht="17.45" customHeight="1" x14ac:dyDescent="0.25">
      <c r="C95" s="188"/>
      <c r="D95" s="189"/>
      <c r="E95" s="178"/>
      <c r="F95" s="178"/>
      <c r="G95" s="190">
        <f>DATOS!$E$13</f>
        <v>1</v>
      </c>
      <c r="H95" s="178"/>
      <c r="I95" s="191"/>
      <c r="J95" s="178"/>
      <c r="K95" s="178"/>
      <c r="L95" s="178"/>
      <c r="M95" s="178"/>
      <c r="N95" s="160" t="str">
        <f t="shared" si="8"/>
        <v/>
      </c>
      <c r="P95" s="160" t="str">
        <f t="shared" si="9"/>
        <v/>
      </c>
      <c r="Q95" s="160">
        <f t="shared" si="7"/>
        <v>0</v>
      </c>
      <c r="R95" s="160" t="str">
        <f t="shared" si="10"/>
        <v/>
      </c>
      <c r="S95" s="160" t="str">
        <f t="shared" si="11"/>
        <v/>
      </c>
    </row>
    <row r="96" spans="3:19" ht="17.45" customHeight="1" x14ac:dyDescent="0.25">
      <c r="C96" s="188"/>
      <c r="D96" s="189"/>
      <c r="E96" s="178"/>
      <c r="F96" s="178"/>
      <c r="G96" s="190">
        <f>DATOS!$E$13</f>
        <v>1</v>
      </c>
      <c r="H96" s="178"/>
      <c r="I96" s="191"/>
      <c r="J96" s="178"/>
      <c r="K96" s="178"/>
      <c r="L96" s="178"/>
      <c r="M96" s="178"/>
      <c r="N96" s="160" t="str">
        <f t="shared" si="8"/>
        <v/>
      </c>
      <c r="P96" s="160" t="str">
        <f t="shared" si="9"/>
        <v/>
      </c>
      <c r="Q96" s="160">
        <f t="shared" si="7"/>
        <v>0</v>
      </c>
      <c r="R96" s="160" t="str">
        <f t="shared" si="10"/>
        <v/>
      </c>
      <c r="S96" s="160" t="str">
        <f t="shared" si="11"/>
        <v/>
      </c>
    </row>
    <row r="97" spans="3:19" ht="17.45" customHeight="1" x14ac:dyDescent="0.25">
      <c r="C97" s="188"/>
      <c r="D97" s="189"/>
      <c r="E97" s="178"/>
      <c r="F97" s="178"/>
      <c r="G97" s="190">
        <f>DATOS!$E$13</f>
        <v>1</v>
      </c>
      <c r="H97" s="178"/>
      <c r="I97" s="191"/>
      <c r="J97" s="178"/>
      <c r="K97" s="178"/>
      <c r="L97" s="178"/>
      <c r="M97" s="178"/>
      <c r="N97" s="160" t="str">
        <f t="shared" si="8"/>
        <v/>
      </c>
      <c r="P97" s="160" t="str">
        <f t="shared" si="9"/>
        <v/>
      </c>
      <c r="Q97" s="160">
        <f t="shared" si="7"/>
        <v>0</v>
      </c>
      <c r="R97" s="160" t="str">
        <f t="shared" si="10"/>
        <v/>
      </c>
      <c r="S97" s="160" t="str">
        <f t="shared" si="11"/>
        <v/>
      </c>
    </row>
    <row r="98" spans="3:19" ht="17.45" customHeight="1" x14ac:dyDescent="0.25">
      <c r="C98" s="188"/>
      <c r="D98" s="189"/>
      <c r="E98" s="178"/>
      <c r="F98" s="178"/>
      <c r="G98" s="190">
        <f>DATOS!$E$13</f>
        <v>1</v>
      </c>
      <c r="H98" s="178"/>
      <c r="I98" s="191"/>
      <c r="J98" s="178"/>
      <c r="K98" s="178"/>
      <c r="L98" s="178"/>
      <c r="M98" s="178"/>
      <c r="N98" s="160" t="str">
        <f t="shared" si="8"/>
        <v/>
      </c>
      <c r="P98" s="160" t="str">
        <f t="shared" si="9"/>
        <v/>
      </c>
      <c r="Q98" s="160">
        <f t="shared" si="7"/>
        <v>0</v>
      </c>
      <c r="R98" s="160" t="str">
        <f t="shared" si="10"/>
        <v/>
      </c>
      <c r="S98" s="160" t="str">
        <f t="shared" si="11"/>
        <v/>
      </c>
    </row>
    <row r="99" spans="3:19" ht="17.45" customHeight="1" x14ac:dyDescent="0.25">
      <c r="C99" s="188"/>
      <c r="D99" s="189"/>
      <c r="E99" s="178"/>
      <c r="F99" s="178"/>
      <c r="G99" s="190">
        <f>DATOS!$E$13</f>
        <v>1</v>
      </c>
      <c r="H99" s="178"/>
      <c r="I99" s="191"/>
      <c r="J99" s="178"/>
      <c r="K99" s="178"/>
      <c r="L99" s="178"/>
      <c r="M99" s="178"/>
      <c r="N99" s="160" t="str">
        <f t="shared" si="8"/>
        <v/>
      </c>
      <c r="P99" s="160" t="str">
        <f t="shared" si="9"/>
        <v/>
      </c>
      <c r="Q99" s="160">
        <f t="shared" si="7"/>
        <v>0</v>
      </c>
      <c r="R99" s="160" t="str">
        <f t="shared" si="10"/>
        <v/>
      </c>
      <c r="S99" s="160" t="str">
        <f t="shared" si="11"/>
        <v/>
      </c>
    </row>
    <row r="100" spans="3:19" ht="17.45" customHeight="1" x14ac:dyDescent="0.25">
      <c r="C100" s="188"/>
      <c r="D100" s="189"/>
      <c r="E100" s="178"/>
      <c r="F100" s="178"/>
      <c r="G100" s="190">
        <f>DATOS!$E$13</f>
        <v>1</v>
      </c>
      <c r="H100" s="178"/>
      <c r="I100" s="191"/>
      <c r="J100" s="178"/>
      <c r="K100" s="178"/>
      <c r="L100" s="178"/>
      <c r="M100" s="178"/>
      <c r="N100" s="160" t="str">
        <f t="shared" si="8"/>
        <v/>
      </c>
      <c r="P100" s="160" t="str">
        <f t="shared" si="9"/>
        <v/>
      </c>
      <c r="Q100" s="160">
        <f t="shared" si="7"/>
        <v>0</v>
      </c>
      <c r="R100" s="160" t="str">
        <f t="shared" si="10"/>
        <v/>
      </c>
      <c r="S100" s="160" t="str">
        <f t="shared" si="11"/>
        <v/>
      </c>
    </row>
    <row r="101" spans="3:19" ht="17.45" customHeight="1" x14ac:dyDescent="0.25">
      <c r="C101" s="188"/>
      <c r="D101" s="189"/>
      <c r="E101" s="178"/>
      <c r="F101" s="178"/>
      <c r="G101" s="190">
        <f>DATOS!$E$13</f>
        <v>1</v>
      </c>
      <c r="H101" s="178"/>
      <c r="I101" s="191"/>
      <c r="J101" s="178"/>
      <c r="K101" s="178"/>
      <c r="L101" s="178"/>
      <c r="M101" s="178"/>
      <c r="N101" s="160" t="str">
        <f t="shared" si="8"/>
        <v/>
      </c>
      <c r="P101" s="160" t="str">
        <f t="shared" si="9"/>
        <v/>
      </c>
      <c r="Q101" s="160">
        <f t="shared" si="7"/>
        <v>0</v>
      </c>
      <c r="R101" s="160" t="str">
        <f t="shared" si="10"/>
        <v/>
      </c>
      <c r="S101" s="160" t="str">
        <f t="shared" si="11"/>
        <v/>
      </c>
    </row>
    <row r="102" spans="3:19" ht="17.45" customHeight="1" x14ac:dyDescent="0.25">
      <c r="C102" s="188"/>
      <c r="D102" s="189"/>
      <c r="E102" s="178"/>
      <c r="F102" s="178"/>
      <c r="G102" s="190">
        <f>DATOS!$E$13</f>
        <v>1</v>
      </c>
      <c r="H102" s="178"/>
      <c r="I102" s="191"/>
      <c r="J102" s="178"/>
      <c r="K102" s="178"/>
      <c r="L102" s="178"/>
      <c r="M102" s="178"/>
      <c r="N102" s="160" t="str">
        <f t="shared" si="8"/>
        <v/>
      </c>
      <c r="P102" s="160" t="str">
        <f t="shared" si="9"/>
        <v/>
      </c>
      <c r="Q102" s="160">
        <f t="shared" si="7"/>
        <v>0</v>
      </c>
      <c r="R102" s="160" t="str">
        <f t="shared" si="10"/>
        <v/>
      </c>
      <c r="S102" s="160" t="str">
        <f t="shared" si="11"/>
        <v/>
      </c>
    </row>
    <row r="103" spans="3:19" ht="17.45" customHeight="1" x14ac:dyDescent="0.25">
      <c r="C103" s="188"/>
      <c r="D103" s="189"/>
      <c r="E103" s="178"/>
      <c r="F103" s="178"/>
      <c r="G103" s="190">
        <f>DATOS!$E$13</f>
        <v>1</v>
      </c>
      <c r="H103" s="178"/>
      <c r="I103" s="191"/>
      <c r="J103" s="178"/>
      <c r="K103" s="178"/>
      <c r="L103" s="178"/>
      <c r="M103" s="178"/>
      <c r="N103" s="160" t="str">
        <f t="shared" si="8"/>
        <v/>
      </c>
      <c r="P103" s="160" t="str">
        <f t="shared" si="9"/>
        <v/>
      </c>
      <c r="Q103" s="160">
        <f t="shared" si="7"/>
        <v>0</v>
      </c>
      <c r="R103" s="160" t="str">
        <f t="shared" si="10"/>
        <v/>
      </c>
      <c r="S103" s="160" t="str">
        <f t="shared" si="11"/>
        <v/>
      </c>
    </row>
    <row r="104" spans="3:19" ht="17.45" customHeight="1" x14ac:dyDescent="0.25">
      <c r="C104" s="188"/>
      <c r="D104" s="189"/>
      <c r="E104" s="178"/>
      <c r="F104" s="178"/>
      <c r="G104" s="190">
        <f>DATOS!$E$13</f>
        <v>1</v>
      </c>
      <c r="H104" s="178"/>
      <c r="I104" s="191"/>
      <c r="J104" s="178"/>
      <c r="K104" s="178"/>
      <c r="L104" s="178"/>
      <c r="M104" s="178"/>
      <c r="N104" s="160" t="str">
        <f t="shared" si="8"/>
        <v/>
      </c>
      <c r="P104" s="160" t="str">
        <f t="shared" si="9"/>
        <v/>
      </c>
      <c r="Q104" s="160">
        <f t="shared" si="7"/>
        <v>0</v>
      </c>
      <c r="R104" s="160" t="str">
        <f t="shared" si="10"/>
        <v/>
      </c>
      <c r="S104" s="160" t="str">
        <f t="shared" si="11"/>
        <v/>
      </c>
    </row>
    <row r="105" spans="3:19" ht="17.45" customHeight="1" x14ac:dyDescent="0.25">
      <c r="C105" s="188"/>
      <c r="D105" s="189"/>
      <c r="E105" s="178"/>
      <c r="F105" s="178"/>
      <c r="G105" s="190">
        <f>DATOS!$E$13</f>
        <v>1</v>
      </c>
      <c r="H105" s="178"/>
      <c r="I105" s="191"/>
      <c r="J105" s="178"/>
      <c r="K105" s="178"/>
      <c r="L105" s="178"/>
      <c r="M105" s="178"/>
      <c r="N105" s="160" t="str">
        <f t="shared" si="8"/>
        <v/>
      </c>
      <c r="P105" s="160" t="str">
        <f t="shared" si="9"/>
        <v/>
      </c>
      <c r="Q105" s="160">
        <f t="shared" si="7"/>
        <v>0</v>
      </c>
      <c r="R105" s="160" t="str">
        <f t="shared" si="10"/>
        <v/>
      </c>
      <c r="S105" s="160" t="str">
        <f t="shared" si="11"/>
        <v/>
      </c>
    </row>
    <row r="106" spans="3:19" ht="17.45" customHeight="1" x14ac:dyDescent="0.25">
      <c r="C106" s="188"/>
      <c r="D106" s="189"/>
      <c r="E106" s="178"/>
      <c r="F106" s="178"/>
      <c r="G106" s="190">
        <f>DATOS!$E$13</f>
        <v>1</v>
      </c>
      <c r="H106" s="178"/>
      <c r="I106" s="191"/>
      <c r="J106" s="178"/>
      <c r="K106" s="178"/>
      <c r="L106" s="178"/>
      <c r="M106" s="178"/>
      <c r="N106" s="160" t="str">
        <f t="shared" si="8"/>
        <v/>
      </c>
      <c r="P106" s="160" t="str">
        <f t="shared" si="9"/>
        <v/>
      </c>
      <c r="Q106" s="160">
        <f t="shared" si="7"/>
        <v>0</v>
      </c>
      <c r="R106" s="160" t="str">
        <f t="shared" si="10"/>
        <v/>
      </c>
      <c r="S106" s="160" t="str">
        <f t="shared" si="11"/>
        <v/>
      </c>
    </row>
    <row r="107" spans="3:19" ht="17.45" customHeight="1" x14ac:dyDescent="0.25">
      <c r="C107" s="188"/>
      <c r="D107" s="189"/>
      <c r="E107" s="178"/>
      <c r="F107" s="178"/>
      <c r="G107" s="190">
        <f>DATOS!$E$13</f>
        <v>1</v>
      </c>
      <c r="H107" s="178"/>
      <c r="I107" s="191"/>
      <c r="J107" s="178"/>
      <c r="K107" s="178"/>
      <c r="L107" s="178"/>
      <c r="M107" s="178"/>
      <c r="N107" s="160" t="str">
        <f t="shared" si="8"/>
        <v/>
      </c>
      <c r="P107" s="160" t="str">
        <f t="shared" si="9"/>
        <v/>
      </c>
      <c r="Q107" s="160">
        <f t="shared" si="7"/>
        <v>0</v>
      </c>
      <c r="R107" s="160" t="str">
        <f t="shared" si="10"/>
        <v/>
      </c>
      <c r="S107" s="160" t="str">
        <f t="shared" si="11"/>
        <v/>
      </c>
    </row>
    <row r="108" spans="3:19" ht="17.45" customHeight="1" x14ac:dyDescent="0.25">
      <c r="C108" s="188"/>
      <c r="D108" s="189"/>
      <c r="E108" s="178"/>
      <c r="F108" s="178"/>
      <c r="G108" s="190">
        <f>DATOS!$E$13</f>
        <v>1</v>
      </c>
      <c r="H108" s="178"/>
      <c r="I108" s="191"/>
      <c r="J108" s="178"/>
      <c r="K108" s="178"/>
      <c r="L108" s="178"/>
      <c r="M108" s="178"/>
      <c r="N108" s="160" t="str">
        <f t="shared" si="8"/>
        <v/>
      </c>
      <c r="P108" s="160" t="str">
        <f t="shared" si="9"/>
        <v/>
      </c>
      <c r="Q108" s="160">
        <f t="shared" si="7"/>
        <v>0</v>
      </c>
      <c r="R108" s="160" t="str">
        <f t="shared" si="10"/>
        <v/>
      </c>
      <c r="S108" s="160" t="str">
        <f t="shared" si="11"/>
        <v/>
      </c>
    </row>
    <row r="109" spans="3:19" ht="17.45" customHeight="1" x14ac:dyDescent="0.25">
      <c r="C109" s="188"/>
      <c r="D109" s="189"/>
      <c r="E109" s="178"/>
      <c r="F109" s="178"/>
      <c r="G109" s="190">
        <f>DATOS!$E$13</f>
        <v>1</v>
      </c>
      <c r="H109" s="178"/>
      <c r="I109" s="191"/>
      <c r="J109" s="178"/>
      <c r="K109" s="178"/>
      <c r="L109" s="178"/>
      <c r="M109" s="178"/>
      <c r="N109" s="160" t="str">
        <f t="shared" si="8"/>
        <v/>
      </c>
      <c r="P109" s="160" t="str">
        <f t="shared" si="9"/>
        <v/>
      </c>
      <c r="Q109" s="160">
        <f t="shared" si="7"/>
        <v>0</v>
      </c>
      <c r="R109" s="160" t="str">
        <f t="shared" si="10"/>
        <v/>
      </c>
      <c r="S109" s="160" t="str">
        <f t="shared" si="11"/>
        <v/>
      </c>
    </row>
    <row r="110" spans="3:19" ht="17.45" customHeight="1" x14ac:dyDescent="0.25">
      <c r="C110" s="188"/>
      <c r="D110" s="189"/>
      <c r="E110" s="178"/>
      <c r="F110" s="178"/>
      <c r="G110" s="190">
        <f>DATOS!$E$13</f>
        <v>1</v>
      </c>
      <c r="H110" s="178"/>
      <c r="I110" s="191"/>
      <c r="J110" s="178"/>
      <c r="K110" s="178"/>
      <c r="L110" s="178"/>
      <c r="M110" s="178"/>
      <c r="N110" s="160" t="str">
        <f t="shared" si="8"/>
        <v/>
      </c>
      <c r="P110" s="160" t="str">
        <f t="shared" si="9"/>
        <v/>
      </c>
      <c r="Q110" s="160">
        <f t="shared" si="7"/>
        <v>0</v>
      </c>
      <c r="R110" s="160" t="str">
        <f t="shared" si="10"/>
        <v/>
      </c>
      <c r="S110" s="160" t="str">
        <f t="shared" si="11"/>
        <v/>
      </c>
    </row>
    <row r="111" spans="3:19" ht="17.45" customHeight="1" x14ac:dyDescent="0.25">
      <c r="C111" s="188"/>
      <c r="D111" s="189"/>
      <c r="E111" s="178"/>
      <c r="F111" s="178"/>
      <c r="G111" s="190">
        <f>DATOS!$E$13</f>
        <v>1</v>
      </c>
      <c r="H111" s="178"/>
      <c r="I111" s="191"/>
      <c r="J111" s="178"/>
      <c r="K111" s="178"/>
      <c r="L111" s="178"/>
      <c r="M111" s="178"/>
      <c r="N111" s="160" t="str">
        <f t="shared" si="8"/>
        <v/>
      </c>
      <c r="P111" s="160" t="str">
        <f t="shared" si="9"/>
        <v/>
      </c>
      <c r="Q111" s="160">
        <f t="shared" si="7"/>
        <v>0</v>
      </c>
      <c r="R111" s="160" t="str">
        <f t="shared" si="10"/>
        <v/>
      </c>
      <c r="S111" s="160" t="str">
        <f t="shared" si="11"/>
        <v/>
      </c>
    </row>
    <row r="112" spans="3:19" ht="17.45" customHeight="1" x14ac:dyDescent="0.25">
      <c r="C112" s="188"/>
      <c r="D112" s="189"/>
      <c r="E112" s="178"/>
      <c r="F112" s="178"/>
      <c r="G112" s="190">
        <f>DATOS!$E$13</f>
        <v>1</v>
      </c>
      <c r="H112" s="178"/>
      <c r="I112" s="191"/>
      <c r="J112" s="178"/>
      <c r="K112" s="178"/>
      <c r="L112" s="178"/>
      <c r="M112" s="178"/>
      <c r="N112" s="160" t="str">
        <f t="shared" si="8"/>
        <v/>
      </c>
      <c r="P112" s="160" t="str">
        <f t="shared" si="9"/>
        <v/>
      </c>
      <c r="Q112" s="160">
        <f t="shared" si="7"/>
        <v>0</v>
      </c>
      <c r="R112" s="160" t="str">
        <f t="shared" si="10"/>
        <v/>
      </c>
      <c r="S112" s="160" t="str">
        <f t="shared" si="11"/>
        <v/>
      </c>
    </row>
    <row r="113" spans="3:19" ht="17.45" customHeight="1" x14ac:dyDescent="0.25">
      <c r="C113" s="188"/>
      <c r="D113" s="189"/>
      <c r="E113" s="178"/>
      <c r="F113" s="178"/>
      <c r="G113" s="190">
        <f>DATOS!$E$13</f>
        <v>1</v>
      </c>
      <c r="H113" s="178"/>
      <c r="I113" s="191"/>
      <c r="J113" s="178"/>
      <c r="K113" s="178"/>
      <c r="L113" s="178"/>
      <c r="M113" s="178"/>
      <c r="N113" s="160" t="str">
        <f t="shared" si="8"/>
        <v/>
      </c>
      <c r="P113" s="160" t="str">
        <f t="shared" si="9"/>
        <v/>
      </c>
      <c r="Q113" s="160">
        <f t="shared" si="7"/>
        <v>0</v>
      </c>
      <c r="R113" s="160" t="str">
        <f t="shared" si="10"/>
        <v/>
      </c>
      <c r="S113" s="160" t="str">
        <f t="shared" si="11"/>
        <v/>
      </c>
    </row>
    <row r="114" spans="3:19" ht="17.45" customHeight="1" x14ac:dyDescent="0.25">
      <c r="C114" s="188"/>
      <c r="D114" s="189"/>
      <c r="E114" s="178"/>
      <c r="F114" s="178"/>
      <c r="G114" s="190">
        <f>DATOS!$E$13</f>
        <v>1</v>
      </c>
      <c r="H114" s="178"/>
      <c r="I114" s="191"/>
      <c r="J114" s="178"/>
      <c r="K114" s="178"/>
      <c r="L114" s="178"/>
      <c r="M114" s="178"/>
      <c r="N114" s="160" t="str">
        <f t="shared" si="8"/>
        <v/>
      </c>
      <c r="P114" s="160" t="str">
        <f t="shared" si="9"/>
        <v/>
      </c>
      <c r="Q114" s="160">
        <f t="shared" si="7"/>
        <v>0</v>
      </c>
      <c r="R114" s="160" t="str">
        <f t="shared" si="10"/>
        <v/>
      </c>
      <c r="S114" s="160" t="str">
        <f t="shared" si="11"/>
        <v/>
      </c>
    </row>
    <row r="115" spans="3:19" ht="17.45" customHeight="1" x14ac:dyDescent="0.25">
      <c r="C115" s="188"/>
      <c r="D115" s="189"/>
      <c r="E115" s="178"/>
      <c r="F115" s="178"/>
      <c r="G115" s="190">
        <f>DATOS!$E$13</f>
        <v>1</v>
      </c>
      <c r="H115" s="178"/>
      <c r="I115" s="191"/>
      <c r="J115" s="178"/>
      <c r="K115" s="178"/>
      <c r="L115" s="178"/>
      <c r="M115" s="178"/>
      <c r="N115" s="160" t="str">
        <f t="shared" si="8"/>
        <v/>
      </c>
      <c r="P115" s="160" t="str">
        <f t="shared" si="9"/>
        <v/>
      </c>
      <c r="Q115" s="160">
        <f t="shared" si="7"/>
        <v>0</v>
      </c>
      <c r="R115" s="160" t="str">
        <f t="shared" si="10"/>
        <v/>
      </c>
      <c r="S115" s="160" t="str">
        <f t="shared" si="11"/>
        <v/>
      </c>
    </row>
    <row r="116" spans="3:19" ht="17.45" customHeight="1" x14ac:dyDescent="0.25">
      <c r="C116" s="188"/>
      <c r="D116" s="189"/>
      <c r="E116" s="178"/>
      <c r="F116" s="178"/>
      <c r="G116" s="190">
        <f>DATOS!$E$13</f>
        <v>1</v>
      </c>
      <c r="H116" s="178"/>
      <c r="I116" s="191"/>
      <c r="J116" s="178"/>
      <c r="K116" s="178"/>
      <c r="L116" s="178"/>
      <c r="M116" s="178"/>
      <c r="N116" s="160" t="str">
        <f t="shared" si="8"/>
        <v/>
      </c>
      <c r="P116" s="160" t="str">
        <f t="shared" si="9"/>
        <v/>
      </c>
      <c r="Q116" s="160">
        <f t="shared" si="7"/>
        <v>0</v>
      </c>
      <c r="R116" s="160" t="str">
        <f t="shared" si="10"/>
        <v/>
      </c>
      <c r="S116" s="160" t="str">
        <f t="shared" si="11"/>
        <v/>
      </c>
    </row>
    <row r="117" spans="3:19" ht="17.45" customHeight="1" x14ac:dyDescent="0.25">
      <c r="C117" s="188"/>
      <c r="D117" s="189"/>
      <c r="E117" s="178"/>
      <c r="F117" s="178"/>
      <c r="G117" s="190">
        <f>DATOS!$E$13</f>
        <v>1</v>
      </c>
      <c r="H117" s="178"/>
      <c r="I117" s="191"/>
      <c r="J117" s="178"/>
      <c r="K117" s="178"/>
      <c r="L117" s="178"/>
      <c r="M117" s="178"/>
      <c r="N117" s="160" t="str">
        <f t="shared" si="8"/>
        <v/>
      </c>
      <c r="P117" s="160" t="str">
        <f t="shared" si="9"/>
        <v/>
      </c>
      <c r="Q117" s="160">
        <f t="shared" si="7"/>
        <v>0</v>
      </c>
      <c r="R117" s="160" t="str">
        <f t="shared" si="10"/>
        <v/>
      </c>
      <c r="S117" s="160" t="str">
        <f t="shared" si="11"/>
        <v/>
      </c>
    </row>
    <row r="118" spans="3:19" ht="17.45" customHeight="1" x14ac:dyDescent="0.25">
      <c r="C118" s="188"/>
      <c r="D118" s="189"/>
      <c r="E118" s="178"/>
      <c r="F118" s="178"/>
      <c r="G118" s="190">
        <f>DATOS!$E$13</f>
        <v>1</v>
      </c>
      <c r="H118" s="178"/>
      <c r="I118" s="191"/>
      <c r="J118" s="178"/>
      <c r="K118" s="178"/>
      <c r="L118" s="178"/>
      <c r="M118" s="178"/>
      <c r="N118" s="160" t="str">
        <f t="shared" si="8"/>
        <v/>
      </c>
      <c r="P118" s="160" t="str">
        <f t="shared" si="9"/>
        <v/>
      </c>
      <c r="Q118" s="160">
        <f t="shared" si="7"/>
        <v>0</v>
      </c>
      <c r="R118" s="160" t="str">
        <f t="shared" si="10"/>
        <v/>
      </c>
      <c r="S118" s="160" t="str">
        <f t="shared" si="11"/>
        <v/>
      </c>
    </row>
    <row r="119" spans="3:19" ht="17.45" customHeight="1" x14ac:dyDescent="0.25">
      <c r="C119" s="188"/>
      <c r="D119" s="189"/>
      <c r="E119" s="178"/>
      <c r="F119" s="178"/>
      <c r="G119" s="190">
        <f>DATOS!$E$13</f>
        <v>1</v>
      </c>
      <c r="H119" s="178"/>
      <c r="I119" s="191"/>
      <c r="J119" s="178"/>
      <c r="K119" s="178"/>
      <c r="L119" s="178"/>
      <c r="M119" s="178"/>
      <c r="N119" s="160" t="str">
        <f t="shared" si="8"/>
        <v/>
      </c>
      <c r="P119" s="160" t="str">
        <f t="shared" si="9"/>
        <v/>
      </c>
      <c r="Q119" s="160">
        <f t="shared" si="7"/>
        <v>0</v>
      </c>
      <c r="R119" s="160" t="str">
        <f t="shared" si="10"/>
        <v/>
      </c>
      <c r="S119" s="160" t="str">
        <f t="shared" si="11"/>
        <v/>
      </c>
    </row>
    <row r="120" spans="3:19" ht="17.45" customHeight="1" x14ac:dyDescent="0.25">
      <c r="C120" s="188"/>
      <c r="D120" s="189"/>
      <c r="E120" s="178"/>
      <c r="F120" s="178"/>
      <c r="G120" s="190">
        <f>DATOS!$E$13</f>
        <v>1</v>
      </c>
      <c r="H120" s="178"/>
      <c r="I120" s="191"/>
      <c r="J120" s="178"/>
      <c r="K120" s="178"/>
      <c r="L120" s="178"/>
      <c r="M120" s="178"/>
      <c r="N120" s="160" t="str">
        <f t="shared" si="8"/>
        <v/>
      </c>
      <c r="P120" s="160" t="str">
        <f t="shared" si="9"/>
        <v/>
      </c>
      <c r="Q120" s="160">
        <f t="shared" si="7"/>
        <v>0</v>
      </c>
      <c r="R120" s="160" t="str">
        <f t="shared" si="10"/>
        <v/>
      </c>
      <c r="S120" s="160" t="str">
        <f t="shared" si="11"/>
        <v/>
      </c>
    </row>
    <row r="121" spans="3:19" ht="17.45" customHeight="1" x14ac:dyDescent="0.25">
      <c r="C121" s="188"/>
      <c r="D121" s="189"/>
      <c r="E121" s="178"/>
      <c r="F121" s="178"/>
      <c r="G121" s="190">
        <f>DATOS!$E$13</f>
        <v>1</v>
      </c>
      <c r="H121" s="178"/>
      <c r="I121" s="191"/>
      <c r="J121" s="178"/>
      <c r="K121" s="178"/>
      <c r="L121" s="178"/>
      <c r="M121" s="178"/>
      <c r="N121" s="160" t="str">
        <f t="shared" si="8"/>
        <v/>
      </c>
      <c r="P121" s="160" t="str">
        <f t="shared" si="9"/>
        <v/>
      </c>
      <c r="Q121" s="160">
        <f t="shared" si="7"/>
        <v>0</v>
      </c>
      <c r="R121" s="160" t="str">
        <f t="shared" si="10"/>
        <v/>
      </c>
      <c r="S121" s="160" t="str">
        <f t="shared" si="11"/>
        <v/>
      </c>
    </row>
    <row r="122" spans="3:19" ht="17.45" customHeight="1" x14ac:dyDescent="0.25">
      <c r="C122" s="188"/>
      <c r="D122" s="189"/>
      <c r="E122" s="178"/>
      <c r="F122" s="178"/>
      <c r="G122" s="190">
        <f>DATOS!$E$13</f>
        <v>1</v>
      </c>
      <c r="H122" s="178"/>
      <c r="I122" s="191"/>
      <c r="J122" s="178"/>
      <c r="K122" s="178"/>
      <c r="L122" s="178"/>
      <c r="M122" s="178"/>
      <c r="N122" s="160" t="str">
        <f t="shared" si="8"/>
        <v/>
      </c>
      <c r="P122" s="160" t="str">
        <f t="shared" si="9"/>
        <v/>
      </c>
      <c r="Q122" s="160">
        <f t="shared" si="7"/>
        <v>0</v>
      </c>
      <c r="R122" s="160" t="str">
        <f t="shared" si="10"/>
        <v/>
      </c>
      <c r="S122" s="160" t="str">
        <f t="shared" si="11"/>
        <v/>
      </c>
    </row>
    <row r="123" spans="3:19" ht="17.45" customHeight="1" x14ac:dyDescent="0.25">
      <c r="C123" s="188"/>
      <c r="D123" s="189"/>
      <c r="E123" s="178"/>
      <c r="F123" s="178"/>
      <c r="G123" s="190">
        <f>DATOS!$E$13</f>
        <v>1</v>
      </c>
      <c r="H123" s="178"/>
      <c r="I123" s="191"/>
      <c r="J123" s="178"/>
      <c r="K123" s="178"/>
      <c r="L123" s="178"/>
      <c r="M123" s="178"/>
      <c r="N123" s="160" t="str">
        <f t="shared" si="8"/>
        <v/>
      </c>
      <c r="P123" s="160" t="str">
        <f t="shared" si="9"/>
        <v/>
      </c>
      <c r="Q123" s="160">
        <f t="shared" si="7"/>
        <v>0</v>
      </c>
      <c r="R123" s="160" t="str">
        <f t="shared" si="10"/>
        <v/>
      </c>
      <c r="S123" s="160" t="str">
        <f t="shared" si="11"/>
        <v/>
      </c>
    </row>
    <row r="124" spans="3:19" ht="17.45" customHeight="1" x14ac:dyDescent="0.25">
      <c r="C124" s="188"/>
      <c r="D124" s="189"/>
      <c r="E124" s="178"/>
      <c r="F124" s="178"/>
      <c r="G124" s="190">
        <f>DATOS!$E$13</f>
        <v>1</v>
      </c>
      <c r="H124" s="178"/>
      <c r="I124" s="191"/>
      <c r="J124" s="178"/>
      <c r="K124" s="178"/>
      <c r="L124" s="178"/>
      <c r="M124" s="178"/>
      <c r="N124" s="160" t="str">
        <f t="shared" si="8"/>
        <v/>
      </c>
      <c r="P124" s="160" t="str">
        <f t="shared" si="9"/>
        <v/>
      </c>
      <c r="Q124" s="160">
        <f t="shared" si="7"/>
        <v>0</v>
      </c>
      <c r="R124" s="160" t="str">
        <f t="shared" si="10"/>
        <v/>
      </c>
      <c r="S124" s="160" t="str">
        <f t="shared" si="11"/>
        <v/>
      </c>
    </row>
    <row r="125" spans="3:19" ht="17.45" customHeight="1" x14ac:dyDescent="0.25">
      <c r="C125" s="188"/>
      <c r="D125" s="189"/>
      <c r="E125" s="178"/>
      <c r="F125" s="178"/>
      <c r="G125" s="190">
        <f>DATOS!$E$13</f>
        <v>1</v>
      </c>
      <c r="H125" s="178"/>
      <c r="I125" s="191"/>
      <c r="J125" s="178"/>
      <c r="K125" s="178"/>
      <c r="L125" s="178"/>
      <c r="M125" s="178"/>
      <c r="N125" s="160" t="str">
        <f t="shared" si="8"/>
        <v/>
      </c>
      <c r="P125" s="160" t="str">
        <f t="shared" si="9"/>
        <v/>
      </c>
      <c r="Q125" s="160">
        <f t="shared" si="7"/>
        <v>0</v>
      </c>
      <c r="R125" s="160" t="str">
        <f t="shared" si="10"/>
        <v/>
      </c>
      <c r="S125" s="160" t="str">
        <f t="shared" si="11"/>
        <v/>
      </c>
    </row>
    <row r="126" spans="3:19" ht="17.45" customHeight="1" x14ac:dyDescent="0.25">
      <c r="C126" s="188"/>
      <c r="D126" s="189"/>
      <c r="E126" s="178"/>
      <c r="F126" s="178"/>
      <c r="G126" s="190">
        <f>DATOS!$E$13</f>
        <v>1</v>
      </c>
      <c r="H126" s="178"/>
      <c r="I126" s="191"/>
      <c r="J126" s="178"/>
      <c r="K126" s="178"/>
      <c r="L126" s="178"/>
      <c r="M126" s="178"/>
      <c r="N126" s="160" t="str">
        <f t="shared" si="8"/>
        <v/>
      </c>
      <c r="P126" s="160" t="str">
        <f t="shared" si="9"/>
        <v/>
      </c>
      <c r="Q126" s="160">
        <f t="shared" si="7"/>
        <v>0</v>
      </c>
      <c r="R126" s="160" t="str">
        <f t="shared" si="10"/>
        <v/>
      </c>
      <c r="S126" s="160" t="str">
        <f t="shared" si="11"/>
        <v/>
      </c>
    </row>
    <row r="127" spans="3:19" ht="17.45" customHeight="1" x14ac:dyDescent="0.25">
      <c r="C127" s="188"/>
      <c r="D127" s="189"/>
      <c r="E127" s="178"/>
      <c r="F127" s="178"/>
      <c r="G127" s="190">
        <f>DATOS!$E$13</f>
        <v>1</v>
      </c>
      <c r="H127" s="178"/>
      <c r="I127" s="191"/>
      <c r="J127" s="178"/>
      <c r="K127" s="178"/>
      <c r="L127" s="178"/>
      <c r="M127" s="178"/>
      <c r="N127" s="160" t="str">
        <f t="shared" si="8"/>
        <v/>
      </c>
      <c r="P127" s="160" t="str">
        <f t="shared" si="9"/>
        <v/>
      </c>
      <c r="Q127" s="160">
        <f t="shared" si="7"/>
        <v>0</v>
      </c>
      <c r="R127" s="160" t="str">
        <f t="shared" si="10"/>
        <v/>
      </c>
      <c r="S127" s="160" t="str">
        <f t="shared" si="11"/>
        <v/>
      </c>
    </row>
    <row r="128" spans="3:19" ht="17.45" customHeight="1" x14ac:dyDescent="0.25">
      <c r="C128" s="188"/>
      <c r="D128" s="189"/>
      <c r="E128" s="178"/>
      <c r="F128" s="178"/>
      <c r="G128" s="190">
        <f>DATOS!$E$13</f>
        <v>1</v>
      </c>
      <c r="H128" s="178"/>
      <c r="I128" s="191"/>
      <c r="J128" s="178"/>
      <c r="K128" s="178"/>
      <c r="L128" s="178"/>
      <c r="M128" s="178"/>
      <c r="N128" s="160" t="str">
        <f t="shared" si="8"/>
        <v/>
      </c>
      <c r="P128" s="160" t="str">
        <f t="shared" si="9"/>
        <v/>
      </c>
      <c r="Q128" s="160">
        <f t="shared" si="7"/>
        <v>0</v>
      </c>
      <c r="R128" s="160" t="str">
        <f t="shared" si="10"/>
        <v/>
      </c>
      <c r="S128" s="160" t="str">
        <f t="shared" si="11"/>
        <v/>
      </c>
    </row>
    <row r="129" spans="3:19" ht="17.45" customHeight="1" x14ac:dyDescent="0.25">
      <c r="C129" s="188"/>
      <c r="D129" s="189"/>
      <c r="E129" s="178"/>
      <c r="F129" s="178"/>
      <c r="G129" s="190">
        <f>DATOS!$E$13</f>
        <v>1</v>
      </c>
      <c r="H129" s="178"/>
      <c r="I129" s="191"/>
      <c r="J129" s="178"/>
      <c r="K129" s="178"/>
      <c r="L129" s="178"/>
      <c r="M129" s="178"/>
      <c r="N129" s="160" t="str">
        <f t="shared" si="8"/>
        <v/>
      </c>
      <c r="P129" s="160" t="str">
        <f t="shared" si="9"/>
        <v/>
      </c>
      <c r="Q129" s="160">
        <f t="shared" si="7"/>
        <v>0</v>
      </c>
      <c r="R129" s="160" t="str">
        <f t="shared" si="10"/>
        <v/>
      </c>
      <c r="S129" s="160" t="str">
        <f t="shared" si="11"/>
        <v/>
      </c>
    </row>
    <row r="130" spans="3:19" ht="17.45" customHeight="1" x14ac:dyDescent="0.25">
      <c r="C130" s="188"/>
      <c r="D130" s="189"/>
      <c r="E130" s="178"/>
      <c r="F130" s="178"/>
      <c r="G130" s="190">
        <f>DATOS!$E$13</f>
        <v>1</v>
      </c>
      <c r="H130" s="178"/>
      <c r="I130" s="191"/>
      <c r="J130" s="178"/>
      <c r="K130" s="178"/>
      <c r="L130" s="178"/>
      <c r="M130" s="178"/>
      <c r="N130" s="160" t="str">
        <f t="shared" si="8"/>
        <v/>
      </c>
      <c r="P130" s="160" t="str">
        <f t="shared" si="9"/>
        <v/>
      </c>
      <c r="Q130" s="160">
        <f t="shared" si="7"/>
        <v>0</v>
      </c>
      <c r="R130" s="160" t="str">
        <f t="shared" si="10"/>
        <v/>
      </c>
      <c r="S130" s="160" t="str">
        <f t="shared" si="11"/>
        <v/>
      </c>
    </row>
    <row r="131" spans="3:19" ht="17.45" customHeight="1" x14ac:dyDescent="0.25">
      <c r="C131" s="188"/>
      <c r="D131" s="189"/>
      <c r="E131" s="178"/>
      <c r="F131" s="178"/>
      <c r="G131" s="190">
        <f>DATOS!$E$13</f>
        <v>1</v>
      </c>
      <c r="H131" s="178"/>
      <c r="I131" s="191"/>
      <c r="J131" s="178"/>
      <c r="K131" s="178"/>
      <c r="L131" s="178"/>
      <c r="M131" s="178"/>
      <c r="N131" s="160" t="str">
        <f t="shared" si="8"/>
        <v/>
      </c>
      <c r="P131" s="160" t="str">
        <f t="shared" si="9"/>
        <v/>
      </c>
      <c r="Q131" s="160">
        <f t="shared" si="7"/>
        <v>0</v>
      </c>
      <c r="R131" s="160" t="str">
        <f t="shared" si="10"/>
        <v/>
      </c>
      <c r="S131" s="160" t="str">
        <f t="shared" si="11"/>
        <v/>
      </c>
    </row>
    <row r="132" spans="3:19" ht="17.45" customHeight="1" x14ac:dyDescent="0.25">
      <c r="C132" s="188"/>
      <c r="D132" s="189"/>
      <c r="E132" s="178"/>
      <c r="F132" s="178"/>
      <c r="G132" s="190">
        <f>DATOS!$E$13</f>
        <v>1</v>
      </c>
      <c r="H132" s="178"/>
      <c r="I132" s="191"/>
      <c r="J132" s="178"/>
      <c r="K132" s="178"/>
      <c r="L132" s="178"/>
      <c r="M132" s="178"/>
      <c r="N132" s="160" t="str">
        <f t="shared" si="8"/>
        <v/>
      </c>
      <c r="P132" s="160" t="str">
        <f t="shared" si="9"/>
        <v/>
      </c>
      <c r="Q132" s="160">
        <f t="shared" si="7"/>
        <v>0</v>
      </c>
      <c r="R132" s="160" t="str">
        <f t="shared" si="10"/>
        <v/>
      </c>
      <c r="S132" s="160" t="str">
        <f t="shared" si="11"/>
        <v/>
      </c>
    </row>
    <row r="133" spans="3:19" ht="17.45" customHeight="1" x14ac:dyDescent="0.25">
      <c r="C133" s="188"/>
      <c r="D133" s="189"/>
      <c r="E133" s="178"/>
      <c r="F133" s="178"/>
      <c r="G133" s="190">
        <f>DATOS!$E$13</f>
        <v>1</v>
      </c>
      <c r="H133" s="178"/>
      <c r="I133" s="191"/>
      <c r="J133" s="178"/>
      <c r="K133" s="178"/>
      <c r="L133" s="178"/>
      <c r="M133" s="178"/>
      <c r="N133" s="160" t="str">
        <f t="shared" si="8"/>
        <v/>
      </c>
      <c r="P133" s="160" t="str">
        <f t="shared" si="9"/>
        <v/>
      </c>
      <c r="Q133" s="160">
        <f t="shared" si="7"/>
        <v>0</v>
      </c>
      <c r="R133" s="160" t="str">
        <f t="shared" si="10"/>
        <v/>
      </c>
      <c r="S133" s="160" t="str">
        <f t="shared" si="11"/>
        <v/>
      </c>
    </row>
    <row r="134" spans="3:19" ht="17.45" customHeight="1" x14ac:dyDescent="0.25">
      <c r="C134" s="188"/>
      <c r="D134" s="189"/>
      <c r="E134" s="178"/>
      <c r="F134" s="178"/>
      <c r="G134" s="190">
        <f>DATOS!$E$13</f>
        <v>1</v>
      </c>
      <c r="H134" s="178"/>
      <c r="I134" s="191"/>
      <c r="J134" s="178"/>
      <c r="K134" s="178"/>
      <c r="L134" s="178"/>
      <c r="M134" s="178"/>
      <c r="N134" s="160" t="str">
        <f t="shared" si="8"/>
        <v/>
      </c>
      <c r="P134" s="160" t="str">
        <f t="shared" si="9"/>
        <v/>
      </c>
      <c r="Q134" s="160">
        <f t="shared" si="7"/>
        <v>0</v>
      </c>
      <c r="R134" s="160" t="str">
        <f t="shared" si="10"/>
        <v/>
      </c>
      <c r="S134" s="160" t="str">
        <f t="shared" si="11"/>
        <v/>
      </c>
    </row>
    <row r="135" spans="3:19" ht="17.45" customHeight="1" x14ac:dyDescent="0.25">
      <c r="C135" s="188"/>
      <c r="D135" s="189"/>
      <c r="E135" s="178"/>
      <c r="F135" s="178"/>
      <c r="G135" s="190">
        <f>DATOS!$E$13</f>
        <v>1</v>
      </c>
      <c r="H135" s="178"/>
      <c r="I135" s="191"/>
      <c r="J135" s="178"/>
      <c r="K135" s="178"/>
      <c r="L135" s="178"/>
      <c r="M135" s="178"/>
      <c r="N135" s="160" t="str">
        <f t="shared" si="8"/>
        <v/>
      </c>
      <c r="P135" s="160" t="str">
        <f t="shared" si="9"/>
        <v/>
      </c>
      <c r="Q135" s="160">
        <f t="shared" si="7"/>
        <v>0</v>
      </c>
      <c r="R135" s="160" t="str">
        <f t="shared" si="10"/>
        <v/>
      </c>
      <c r="S135" s="160" t="str">
        <f t="shared" si="11"/>
        <v/>
      </c>
    </row>
    <row r="136" spans="3:19" ht="17.45" customHeight="1" x14ac:dyDescent="0.25">
      <c r="C136" s="188"/>
      <c r="D136" s="189"/>
      <c r="E136" s="178"/>
      <c r="F136" s="178"/>
      <c r="G136" s="190">
        <f>DATOS!$E$13</f>
        <v>1</v>
      </c>
      <c r="H136" s="178"/>
      <c r="I136" s="191"/>
      <c r="J136" s="178"/>
      <c r="K136" s="178"/>
      <c r="L136" s="178"/>
      <c r="M136" s="178"/>
      <c r="N136" s="160" t="str">
        <f t="shared" si="8"/>
        <v/>
      </c>
      <c r="P136" s="160" t="str">
        <f t="shared" si="9"/>
        <v/>
      </c>
      <c r="Q136" s="160">
        <f t="shared" si="7"/>
        <v>0</v>
      </c>
      <c r="R136" s="160" t="str">
        <f t="shared" si="10"/>
        <v/>
      </c>
      <c r="S136" s="160" t="str">
        <f t="shared" si="11"/>
        <v/>
      </c>
    </row>
    <row r="137" spans="3:19" ht="17.45" customHeight="1" x14ac:dyDescent="0.25">
      <c r="C137" s="188"/>
      <c r="D137" s="189"/>
      <c r="E137" s="178"/>
      <c r="F137" s="178"/>
      <c r="G137" s="190">
        <f>DATOS!$E$13</f>
        <v>1</v>
      </c>
      <c r="H137" s="178"/>
      <c r="I137" s="191"/>
      <c r="J137" s="178"/>
      <c r="K137" s="178"/>
      <c r="L137" s="178"/>
      <c r="M137" s="178"/>
      <c r="N137" s="160" t="str">
        <f t="shared" si="8"/>
        <v/>
      </c>
      <c r="P137" s="160" t="str">
        <f t="shared" si="9"/>
        <v/>
      </c>
      <c r="Q137" s="160">
        <f t="shared" si="7"/>
        <v>0</v>
      </c>
      <c r="R137" s="160" t="str">
        <f t="shared" si="10"/>
        <v/>
      </c>
      <c r="S137" s="160" t="str">
        <f t="shared" si="11"/>
        <v/>
      </c>
    </row>
    <row r="138" spans="3:19" ht="17.45" customHeight="1" x14ac:dyDescent="0.25">
      <c r="C138" s="188"/>
      <c r="D138" s="189"/>
      <c r="E138" s="178"/>
      <c r="F138" s="178"/>
      <c r="G138" s="190">
        <f>DATOS!$E$13</f>
        <v>1</v>
      </c>
      <c r="H138" s="178"/>
      <c r="I138" s="191"/>
      <c r="J138" s="178"/>
      <c r="K138" s="178"/>
      <c r="L138" s="178"/>
      <c r="M138" s="178"/>
      <c r="N138" s="160" t="str">
        <f t="shared" si="8"/>
        <v/>
      </c>
      <c r="P138" s="160" t="str">
        <f t="shared" si="9"/>
        <v/>
      </c>
      <c r="Q138" s="160">
        <f t="shared" si="7"/>
        <v>0</v>
      </c>
      <c r="R138" s="160" t="str">
        <f t="shared" si="10"/>
        <v/>
      </c>
      <c r="S138" s="160" t="str">
        <f t="shared" si="11"/>
        <v/>
      </c>
    </row>
    <row r="139" spans="3:19" ht="17.45" customHeight="1" x14ac:dyDescent="0.25">
      <c r="C139" s="188"/>
      <c r="D139" s="189"/>
      <c r="E139" s="178"/>
      <c r="F139" s="178"/>
      <c r="G139" s="190">
        <f>DATOS!$E$13</f>
        <v>1</v>
      </c>
      <c r="H139" s="178"/>
      <c r="I139" s="191"/>
      <c r="J139" s="178"/>
      <c r="K139" s="178"/>
      <c r="L139" s="178"/>
      <c r="M139" s="178"/>
      <c r="N139" s="160" t="str">
        <f t="shared" si="8"/>
        <v/>
      </c>
      <c r="P139" s="160" t="str">
        <f t="shared" si="9"/>
        <v/>
      </c>
      <c r="Q139" s="160">
        <f t="shared" si="7"/>
        <v>0</v>
      </c>
      <c r="R139" s="160" t="str">
        <f t="shared" si="10"/>
        <v/>
      </c>
      <c r="S139" s="160" t="str">
        <f t="shared" si="11"/>
        <v/>
      </c>
    </row>
    <row r="140" spans="3:19" ht="17.45" customHeight="1" x14ac:dyDescent="0.25">
      <c r="C140" s="188"/>
      <c r="D140" s="189"/>
      <c r="E140" s="178"/>
      <c r="F140" s="178"/>
      <c r="G140" s="190">
        <f>DATOS!$E$13</f>
        <v>1</v>
      </c>
      <c r="H140" s="178"/>
      <c r="I140" s="191"/>
      <c r="J140" s="178"/>
      <c r="K140" s="178"/>
      <c r="L140" s="178"/>
      <c r="M140" s="178"/>
      <c r="N140" s="160" t="str">
        <f t="shared" si="8"/>
        <v/>
      </c>
      <c r="P140" s="160" t="str">
        <f t="shared" si="9"/>
        <v/>
      </c>
      <c r="Q140" s="160">
        <f t="shared" si="7"/>
        <v>0</v>
      </c>
      <c r="R140" s="160" t="str">
        <f t="shared" si="10"/>
        <v/>
      </c>
      <c r="S140" s="160" t="str">
        <f t="shared" si="11"/>
        <v/>
      </c>
    </row>
    <row r="141" spans="3:19" ht="17.45" customHeight="1" x14ac:dyDescent="0.25">
      <c r="C141" s="188"/>
      <c r="D141" s="189"/>
      <c r="E141" s="178"/>
      <c r="F141" s="178"/>
      <c r="G141" s="190">
        <f>DATOS!$E$13</f>
        <v>1</v>
      </c>
      <c r="H141" s="178"/>
      <c r="I141" s="191"/>
      <c r="J141" s="178"/>
      <c r="K141" s="178"/>
      <c r="L141" s="178"/>
      <c r="M141" s="178"/>
      <c r="N141" s="160" t="str">
        <f t="shared" si="8"/>
        <v/>
      </c>
      <c r="P141" s="160" t="str">
        <f t="shared" si="9"/>
        <v/>
      </c>
      <c r="Q141" s="160">
        <f t="shared" si="7"/>
        <v>0</v>
      </c>
      <c r="R141" s="160" t="str">
        <f t="shared" si="10"/>
        <v/>
      </c>
      <c r="S141" s="160" t="str">
        <f t="shared" si="11"/>
        <v/>
      </c>
    </row>
    <row r="142" spans="3:19" ht="17.45" customHeight="1" x14ac:dyDescent="0.25">
      <c r="C142" s="188"/>
      <c r="D142" s="189"/>
      <c r="E142" s="178"/>
      <c r="F142" s="178"/>
      <c r="G142" s="190">
        <f>DATOS!$E$13</f>
        <v>1</v>
      </c>
      <c r="H142" s="178"/>
      <c r="I142" s="191"/>
      <c r="J142" s="178"/>
      <c r="K142" s="178"/>
      <c r="L142" s="178"/>
      <c r="M142" s="178"/>
      <c r="N142" s="160" t="str">
        <f t="shared" si="8"/>
        <v/>
      </c>
      <c r="P142" s="160" t="str">
        <f t="shared" si="9"/>
        <v/>
      </c>
      <c r="Q142" s="160">
        <f t="shared" si="7"/>
        <v>0</v>
      </c>
      <c r="R142" s="160" t="str">
        <f t="shared" si="10"/>
        <v/>
      </c>
      <c r="S142" s="160" t="str">
        <f t="shared" si="11"/>
        <v/>
      </c>
    </row>
    <row r="143" spans="3:19" ht="17.45" customHeight="1" x14ac:dyDescent="0.25">
      <c r="C143" s="188"/>
      <c r="D143" s="189"/>
      <c r="E143" s="178"/>
      <c r="F143" s="178"/>
      <c r="G143" s="190">
        <f>DATOS!$E$13</f>
        <v>1</v>
      </c>
      <c r="H143" s="178"/>
      <c r="I143" s="191"/>
      <c r="J143" s="178"/>
      <c r="K143" s="178"/>
      <c r="L143" s="178"/>
      <c r="M143" s="178"/>
      <c r="N143" s="160" t="str">
        <f t="shared" si="8"/>
        <v/>
      </c>
      <c r="P143" s="160" t="str">
        <f t="shared" si="9"/>
        <v/>
      </c>
      <c r="Q143" s="160">
        <f t="shared" si="7"/>
        <v>0</v>
      </c>
      <c r="R143" s="160" t="str">
        <f t="shared" si="10"/>
        <v/>
      </c>
      <c r="S143" s="160" t="str">
        <f t="shared" si="11"/>
        <v/>
      </c>
    </row>
    <row r="144" spans="3:19" ht="17.45" customHeight="1" x14ac:dyDescent="0.25">
      <c r="C144" s="188"/>
      <c r="D144" s="189"/>
      <c r="E144" s="178"/>
      <c r="F144" s="178"/>
      <c r="G144" s="190">
        <f>DATOS!$E$13</f>
        <v>1</v>
      </c>
      <c r="H144" s="178"/>
      <c r="I144" s="191"/>
      <c r="J144" s="178"/>
      <c r="K144" s="178"/>
      <c r="L144" s="178"/>
      <c r="M144" s="178"/>
      <c r="N144" s="160" t="str">
        <f t="shared" si="8"/>
        <v/>
      </c>
      <c r="P144" s="160" t="str">
        <f t="shared" si="9"/>
        <v/>
      </c>
      <c r="Q144" s="160">
        <f t="shared" si="7"/>
        <v>0</v>
      </c>
      <c r="R144" s="160" t="str">
        <f t="shared" si="10"/>
        <v/>
      </c>
      <c r="S144" s="160" t="str">
        <f t="shared" si="11"/>
        <v/>
      </c>
    </row>
    <row r="145" spans="3:19" ht="17.45" customHeight="1" x14ac:dyDescent="0.25">
      <c r="C145" s="188"/>
      <c r="D145" s="189"/>
      <c r="E145" s="178"/>
      <c r="F145" s="178"/>
      <c r="G145" s="190">
        <f>DATOS!$E$13</f>
        <v>1</v>
      </c>
      <c r="H145" s="178"/>
      <c r="I145" s="191"/>
      <c r="J145" s="178"/>
      <c r="K145" s="178"/>
      <c r="L145" s="178"/>
      <c r="M145" s="178"/>
      <c r="N145" s="160" t="str">
        <f t="shared" si="8"/>
        <v/>
      </c>
      <c r="P145" s="160" t="str">
        <f t="shared" si="9"/>
        <v/>
      </c>
      <c r="Q145" s="160">
        <f t="shared" ref="Q145:Q208" si="12">IF($I145=0%,H145,"")</f>
        <v>0</v>
      </c>
      <c r="R145" s="160" t="str">
        <f t="shared" si="10"/>
        <v/>
      </c>
      <c r="S145" s="160" t="str">
        <f t="shared" si="11"/>
        <v/>
      </c>
    </row>
    <row r="146" spans="3:19" ht="17.45" customHeight="1" x14ac:dyDescent="0.25">
      <c r="C146" s="188"/>
      <c r="D146" s="189"/>
      <c r="E146" s="178"/>
      <c r="F146" s="178"/>
      <c r="G146" s="190">
        <f>DATOS!$E$13</f>
        <v>1</v>
      </c>
      <c r="H146" s="178"/>
      <c r="I146" s="191"/>
      <c r="J146" s="178"/>
      <c r="K146" s="178"/>
      <c r="L146" s="178"/>
      <c r="M146" s="178"/>
      <c r="N146" s="160" t="str">
        <f t="shared" ref="N146:N209" si="13">IF(H146&amp;J146&amp;K146&amp;L146&amp;M146="","",H146+J146+K146-L146-M146)</f>
        <v/>
      </c>
      <c r="P146" s="160" t="str">
        <f t="shared" ref="P146:P209" si="14">IF($I146="E",H146,"")</f>
        <v/>
      </c>
      <c r="Q146" s="160">
        <f t="shared" si="12"/>
        <v>0</v>
      </c>
      <c r="R146" s="160" t="str">
        <f t="shared" ref="R146:R209" si="15">IF(OR($I146=8%,$I146=11%),$J146/$I146,"")</f>
        <v/>
      </c>
      <c r="S146" s="160" t="str">
        <f t="shared" si="11"/>
        <v/>
      </c>
    </row>
    <row r="147" spans="3:19" ht="17.45" customHeight="1" x14ac:dyDescent="0.25">
      <c r="C147" s="188"/>
      <c r="D147" s="189"/>
      <c r="E147" s="178"/>
      <c r="F147" s="178"/>
      <c r="G147" s="190">
        <f>DATOS!$E$13</f>
        <v>1</v>
      </c>
      <c r="H147" s="178"/>
      <c r="I147" s="191"/>
      <c r="J147" s="178"/>
      <c r="K147" s="178"/>
      <c r="L147" s="178"/>
      <c r="M147" s="178"/>
      <c r="N147" s="160" t="str">
        <f t="shared" si="13"/>
        <v/>
      </c>
      <c r="P147" s="160" t="str">
        <f t="shared" si="14"/>
        <v/>
      </c>
      <c r="Q147" s="160">
        <f t="shared" si="12"/>
        <v>0</v>
      </c>
      <c r="R147" s="160" t="str">
        <f t="shared" si="15"/>
        <v/>
      </c>
      <c r="S147" s="160" t="str">
        <f t="shared" ref="S147:S210" si="16">IF(OR($I147=15%,$I147=16%),$J147/$I147,"")</f>
        <v/>
      </c>
    </row>
    <row r="148" spans="3:19" ht="17.45" customHeight="1" x14ac:dyDescent="0.25">
      <c r="C148" s="188"/>
      <c r="D148" s="189"/>
      <c r="E148" s="178"/>
      <c r="F148" s="178"/>
      <c r="G148" s="190">
        <f>DATOS!$E$13</f>
        <v>1</v>
      </c>
      <c r="H148" s="178"/>
      <c r="I148" s="191"/>
      <c r="J148" s="178"/>
      <c r="K148" s="178"/>
      <c r="L148" s="178"/>
      <c r="M148" s="178"/>
      <c r="N148" s="160" t="str">
        <f t="shared" si="13"/>
        <v/>
      </c>
      <c r="P148" s="160" t="str">
        <f t="shared" si="14"/>
        <v/>
      </c>
      <c r="Q148" s="160">
        <f t="shared" si="12"/>
        <v>0</v>
      </c>
      <c r="R148" s="160" t="str">
        <f t="shared" si="15"/>
        <v/>
      </c>
      <c r="S148" s="160" t="str">
        <f t="shared" si="16"/>
        <v/>
      </c>
    </row>
    <row r="149" spans="3:19" ht="17.45" customHeight="1" x14ac:dyDescent="0.25">
      <c r="C149" s="188"/>
      <c r="D149" s="189"/>
      <c r="E149" s="178"/>
      <c r="F149" s="178"/>
      <c r="G149" s="190">
        <f>DATOS!$E$13</f>
        <v>1</v>
      </c>
      <c r="H149" s="178"/>
      <c r="I149" s="191"/>
      <c r="J149" s="178"/>
      <c r="K149" s="178"/>
      <c r="L149" s="178"/>
      <c r="M149" s="178"/>
      <c r="N149" s="160" t="str">
        <f t="shared" si="13"/>
        <v/>
      </c>
      <c r="P149" s="160" t="str">
        <f t="shared" si="14"/>
        <v/>
      </c>
      <c r="Q149" s="160">
        <f t="shared" si="12"/>
        <v>0</v>
      </c>
      <c r="R149" s="160" t="str">
        <f t="shared" si="15"/>
        <v/>
      </c>
      <c r="S149" s="160" t="str">
        <f t="shared" si="16"/>
        <v/>
      </c>
    </row>
    <row r="150" spans="3:19" ht="17.45" customHeight="1" x14ac:dyDescent="0.25">
      <c r="C150" s="188"/>
      <c r="D150" s="189"/>
      <c r="E150" s="178"/>
      <c r="F150" s="178"/>
      <c r="G150" s="190">
        <f>DATOS!$E$13</f>
        <v>1</v>
      </c>
      <c r="H150" s="178"/>
      <c r="I150" s="191"/>
      <c r="J150" s="178"/>
      <c r="K150" s="178"/>
      <c r="L150" s="178"/>
      <c r="M150" s="178"/>
      <c r="N150" s="160" t="str">
        <f t="shared" si="13"/>
        <v/>
      </c>
      <c r="P150" s="160" t="str">
        <f t="shared" si="14"/>
        <v/>
      </c>
      <c r="Q150" s="160">
        <f t="shared" si="12"/>
        <v>0</v>
      </c>
      <c r="R150" s="160" t="str">
        <f t="shared" si="15"/>
        <v/>
      </c>
      <c r="S150" s="160" t="str">
        <f t="shared" si="16"/>
        <v/>
      </c>
    </row>
    <row r="151" spans="3:19" ht="17.45" customHeight="1" x14ac:dyDescent="0.25">
      <c r="C151" s="188"/>
      <c r="D151" s="189"/>
      <c r="E151" s="178"/>
      <c r="F151" s="178"/>
      <c r="G151" s="190">
        <f>DATOS!$E$13</f>
        <v>1</v>
      </c>
      <c r="H151" s="178"/>
      <c r="I151" s="191"/>
      <c r="J151" s="178"/>
      <c r="K151" s="178"/>
      <c r="L151" s="178"/>
      <c r="M151" s="178"/>
      <c r="N151" s="160" t="str">
        <f t="shared" si="13"/>
        <v/>
      </c>
      <c r="P151" s="160" t="str">
        <f t="shared" si="14"/>
        <v/>
      </c>
      <c r="Q151" s="160">
        <f t="shared" si="12"/>
        <v>0</v>
      </c>
      <c r="R151" s="160" t="str">
        <f t="shared" si="15"/>
        <v/>
      </c>
      <c r="S151" s="160" t="str">
        <f t="shared" si="16"/>
        <v/>
      </c>
    </row>
    <row r="152" spans="3:19" ht="17.45" customHeight="1" x14ac:dyDescent="0.25">
      <c r="C152" s="188"/>
      <c r="D152" s="189"/>
      <c r="E152" s="178"/>
      <c r="F152" s="178"/>
      <c r="G152" s="190">
        <f>DATOS!$E$13</f>
        <v>1</v>
      </c>
      <c r="H152" s="178"/>
      <c r="I152" s="191"/>
      <c r="J152" s="178"/>
      <c r="K152" s="178"/>
      <c r="L152" s="178"/>
      <c r="M152" s="178"/>
      <c r="N152" s="160" t="str">
        <f t="shared" si="13"/>
        <v/>
      </c>
      <c r="P152" s="160" t="str">
        <f t="shared" si="14"/>
        <v/>
      </c>
      <c r="Q152" s="160">
        <f t="shared" si="12"/>
        <v>0</v>
      </c>
      <c r="R152" s="160" t="str">
        <f t="shared" si="15"/>
        <v/>
      </c>
      <c r="S152" s="160" t="str">
        <f t="shared" si="16"/>
        <v/>
      </c>
    </row>
    <row r="153" spans="3:19" ht="17.45" customHeight="1" x14ac:dyDescent="0.25">
      <c r="C153" s="188"/>
      <c r="D153" s="189"/>
      <c r="E153" s="178"/>
      <c r="F153" s="178"/>
      <c r="G153" s="190">
        <f>DATOS!$E$13</f>
        <v>1</v>
      </c>
      <c r="H153" s="178"/>
      <c r="I153" s="191"/>
      <c r="J153" s="178"/>
      <c r="K153" s="178"/>
      <c r="L153" s="178"/>
      <c r="M153" s="178"/>
      <c r="N153" s="160" t="str">
        <f t="shared" si="13"/>
        <v/>
      </c>
      <c r="P153" s="160" t="str">
        <f t="shared" si="14"/>
        <v/>
      </c>
      <c r="Q153" s="160">
        <f t="shared" si="12"/>
        <v>0</v>
      </c>
      <c r="R153" s="160" t="str">
        <f t="shared" si="15"/>
        <v/>
      </c>
      <c r="S153" s="160" t="str">
        <f t="shared" si="16"/>
        <v/>
      </c>
    </row>
    <row r="154" spans="3:19" ht="17.45" customHeight="1" x14ac:dyDescent="0.25">
      <c r="C154" s="188"/>
      <c r="D154" s="189"/>
      <c r="E154" s="178"/>
      <c r="F154" s="178"/>
      <c r="G154" s="190">
        <f>DATOS!$E$13</f>
        <v>1</v>
      </c>
      <c r="H154" s="178"/>
      <c r="I154" s="191"/>
      <c r="J154" s="178"/>
      <c r="K154" s="178"/>
      <c r="L154" s="178"/>
      <c r="M154" s="178"/>
      <c r="N154" s="160" t="str">
        <f t="shared" si="13"/>
        <v/>
      </c>
      <c r="P154" s="160" t="str">
        <f t="shared" si="14"/>
        <v/>
      </c>
      <c r="Q154" s="160">
        <f t="shared" si="12"/>
        <v>0</v>
      </c>
      <c r="R154" s="160" t="str">
        <f t="shared" si="15"/>
        <v/>
      </c>
      <c r="S154" s="160" t="str">
        <f t="shared" si="16"/>
        <v/>
      </c>
    </row>
    <row r="155" spans="3:19" ht="17.45" customHeight="1" x14ac:dyDescent="0.25">
      <c r="C155" s="188"/>
      <c r="D155" s="189"/>
      <c r="E155" s="178"/>
      <c r="F155" s="178"/>
      <c r="G155" s="190">
        <f>DATOS!$E$13</f>
        <v>1</v>
      </c>
      <c r="H155" s="178"/>
      <c r="I155" s="191"/>
      <c r="J155" s="178"/>
      <c r="K155" s="178"/>
      <c r="L155" s="178"/>
      <c r="M155" s="178"/>
      <c r="N155" s="160" t="str">
        <f t="shared" si="13"/>
        <v/>
      </c>
      <c r="P155" s="160" t="str">
        <f t="shared" si="14"/>
        <v/>
      </c>
      <c r="Q155" s="160">
        <f t="shared" si="12"/>
        <v>0</v>
      </c>
      <c r="R155" s="160" t="str">
        <f t="shared" si="15"/>
        <v/>
      </c>
      <c r="S155" s="160" t="str">
        <f t="shared" si="16"/>
        <v/>
      </c>
    </row>
    <row r="156" spans="3:19" ht="17.45" customHeight="1" x14ac:dyDescent="0.25">
      <c r="C156" s="188"/>
      <c r="D156" s="189"/>
      <c r="E156" s="178"/>
      <c r="F156" s="178"/>
      <c r="G156" s="190">
        <f>DATOS!$E$13</f>
        <v>1</v>
      </c>
      <c r="H156" s="178"/>
      <c r="I156" s="191"/>
      <c r="J156" s="178"/>
      <c r="K156" s="178"/>
      <c r="L156" s="178"/>
      <c r="M156" s="178"/>
      <c r="N156" s="160" t="str">
        <f t="shared" si="13"/>
        <v/>
      </c>
      <c r="P156" s="160" t="str">
        <f t="shared" si="14"/>
        <v/>
      </c>
      <c r="Q156" s="160">
        <f t="shared" si="12"/>
        <v>0</v>
      </c>
      <c r="R156" s="160" t="str">
        <f t="shared" si="15"/>
        <v/>
      </c>
      <c r="S156" s="160" t="str">
        <f t="shared" si="16"/>
        <v/>
      </c>
    </row>
    <row r="157" spans="3:19" ht="17.45" customHeight="1" x14ac:dyDescent="0.25">
      <c r="C157" s="188"/>
      <c r="D157" s="189"/>
      <c r="E157" s="178"/>
      <c r="F157" s="178"/>
      <c r="G157" s="190">
        <f>DATOS!$E$13</f>
        <v>1</v>
      </c>
      <c r="H157" s="178"/>
      <c r="I157" s="191"/>
      <c r="J157" s="178"/>
      <c r="K157" s="178"/>
      <c r="L157" s="178"/>
      <c r="M157" s="178"/>
      <c r="N157" s="160" t="str">
        <f t="shared" si="13"/>
        <v/>
      </c>
      <c r="P157" s="160" t="str">
        <f t="shared" si="14"/>
        <v/>
      </c>
      <c r="Q157" s="160">
        <f t="shared" si="12"/>
        <v>0</v>
      </c>
      <c r="R157" s="160" t="str">
        <f t="shared" si="15"/>
        <v/>
      </c>
      <c r="S157" s="160" t="str">
        <f t="shared" si="16"/>
        <v/>
      </c>
    </row>
    <row r="158" spans="3:19" ht="17.45" customHeight="1" x14ac:dyDescent="0.25">
      <c r="C158" s="188"/>
      <c r="D158" s="189"/>
      <c r="E158" s="178"/>
      <c r="F158" s="178"/>
      <c r="G158" s="190">
        <f>DATOS!$E$13</f>
        <v>1</v>
      </c>
      <c r="H158" s="178"/>
      <c r="I158" s="191"/>
      <c r="J158" s="178"/>
      <c r="K158" s="178"/>
      <c r="L158" s="178"/>
      <c r="M158" s="178"/>
      <c r="N158" s="160" t="str">
        <f t="shared" si="13"/>
        <v/>
      </c>
      <c r="P158" s="160" t="str">
        <f t="shared" si="14"/>
        <v/>
      </c>
      <c r="Q158" s="160">
        <f t="shared" si="12"/>
        <v>0</v>
      </c>
      <c r="R158" s="160" t="str">
        <f t="shared" si="15"/>
        <v/>
      </c>
      <c r="S158" s="160" t="str">
        <f t="shared" si="16"/>
        <v/>
      </c>
    </row>
    <row r="159" spans="3:19" ht="17.45" customHeight="1" x14ac:dyDescent="0.25">
      <c r="C159" s="188"/>
      <c r="D159" s="189"/>
      <c r="E159" s="178"/>
      <c r="F159" s="178"/>
      <c r="G159" s="190">
        <f>DATOS!$E$13</f>
        <v>1</v>
      </c>
      <c r="H159" s="178"/>
      <c r="I159" s="191"/>
      <c r="J159" s="178"/>
      <c r="K159" s="178"/>
      <c r="L159" s="178"/>
      <c r="M159" s="178"/>
      <c r="N159" s="160" t="str">
        <f t="shared" si="13"/>
        <v/>
      </c>
      <c r="P159" s="160" t="str">
        <f t="shared" si="14"/>
        <v/>
      </c>
      <c r="Q159" s="160">
        <f t="shared" si="12"/>
        <v>0</v>
      </c>
      <c r="R159" s="160" t="str">
        <f t="shared" si="15"/>
        <v/>
      </c>
      <c r="S159" s="160" t="str">
        <f t="shared" si="16"/>
        <v/>
      </c>
    </row>
    <row r="160" spans="3:19" ht="17.45" customHeight="1" x14ac:dyDescent="0.25">
      <c r="C160" s="188"/>
      <c r="D160" s="189"/>
      <c r="E160" s="178"/>
      <c r="F160" s="178"/>
      <c r="G160" s="190">
        <f>DATOS!$E$13</f>
        <v>1</v>
      </c>
      <c r="H160" s="178"/>
      <c r="I160" s="191"/>
      <c r="J160" s="178"/>
      <c r="K160" s="178"/>
      <c r="L160" s="178"/>
      <c r="M160" s="178"/>
      <c r="N160" s="160" t="str">
        <f t="shared" si="13"/>
        <v/>
      </c>
      <c r="P160" s="160" t="str">
        <f t="shared" si="14"/>
        <v/>
      </c>
      <c r="Q160" s="160">
        <f t="shared" si="12"/>
        <v>0</v>
      </c>
      <c r="R160" s="160" t="str">
        <f t="shared" si="15"/>
        <v/>
      </c>
      <c r="S160" s="160" t="str">
        <f t="shared" si="16"/>
        <v/>
      </c>
    </row>
    <row r="161" spans="3:19" ht="17.45" customHeight="1" x14ac:dyDescent="0.25">
      <c r="C161" s="188"/>
      <c r="D161" s="189"/>
      <c r="E161" s="178"/>
      <c r="F161" s="178"/>
      <c r="G161" s="190">
        <f>DATOS!$E$13</f>
        <v>1</v>
      </c>
      <c r="H161" s="178"/>
      <c r="I161" s="191"/>
      <c r="J161" s="178"/>
      <c r="K161" s="178"/>
      <c r="L161" s="178"/>
      <c r="M161" s="178"/>
      <c r="N161" s="160" t="str">
        <f t="shared" si="13"/>
        <v/>
      </c>
      <c r="P161" s="160" t="str">
        <f t="shared" si="14"/>
        <v/>
      </c>
      <c r="Q161" s="160">
        <f t="shared" si="12"/>
        <v>0</v>
      </c>
      <c r="R161" s="160" t="str">
        <f t="shared" si="15"/>
        <v/>
      </c>
      <c r="S161" s="160" t="str">
        <f t="shared" si="16"/>
        <v/>
      </c>
    </row>
    <row r="162" spans="3:19" ht="17.45" customHeight="1" x14ac:dyDescent="0.25">
      <c r="C162" s="188"/>
      <c r="D162" s="189"/>
      <c r="E162" s="178"/>
      <c r="F162" s="178"/>
      <c r="G162" s="190">
        <f>DATOS!$E$13</f>
        <v>1</v>
      </c>
      <c r="H162" s="178"/>
      <c r="I162" s="191"/>
      <c r="J162" s="178"/>
      <c r="K162" s="178"/>
      <c r="L162" s="178"/>
      <c r="M162" s="178"/>
      <c r="N162" s="160" t="str">
        <f t="shared" si="13"/>
        <v/>
      </c>
      <c r="P162" s="160" t="str">
        <f t="shared" si="14"/>
        <v/>
      </c>
      <c r="Q162" s="160">
        <f t="shared" si="12"/>
        <v>0</v>
      </c>
      <c r="R162" s="160" t="str">
        <f t="shared" si="15"/>
        <v/>
      </c>
      <c r="S162" s="160" t="str">
        <f t="shared" si="16"/>
        <v/>
      </c>
    </row>
    <row r="163" spans="3:19" ht="17.45" customHeight="1" x14ac:dyDescent="0.25">
      <c r="C163" s="188"/>
      <c r="D163" s="189"/>
      <c r="E163" s="178"/>
      <c r="F163" s="178"/>
      <c r="G163" s="190">
        <f>DATOS!$E$13</f>
        <v>1</v>
      </c>
      <c r="H163" s="178"/>
      <c r="I163" s="191"/>
      <c r="J163" s="178"/>
      <c r="K163" s="178"/>
      <c r="L163" s="178"/>
      <c r="M163" s="178"/>
      <c r="N163" s="160" t="str">
        <f t="shared" si="13"/>
        <v/>
      </c>
      <c r="P163" s="160" t="str">
        <f t="shared" si="14"/>
        <v/>
      </c>
      <c r="Q163" s="160">
        <f t="shared" si="12"/>
        <v>0</v>
      </c>
      <c r="R163" s="160" t="str">
        <f t="shared" si="15"/>
        <v/>
      </c>
      <c r="S163" s="160" t="str">
        <f t="shared" si="16"/>
        <v/>
      </c>
    </row>
    <row r="164" spans="3:19" ht="17.45" customHeight="1" x14ac:dyDescent="0.25">
      <c r="C164" s="188"/>
      <c r="D164" s="189"/>
      <c r="E164" s="178"/>
      <c r="F164" s="178"/>
      <c r="G164" s="190">
        <f>DATOS!$E$13</f>
        <v>1</v>
      </c>
      <c r="H164" s="178"/>
      <c r="I164" s="191"/>
      <c r="J164" s="178"/>
      <c r="K164" s="178"/>
      <c r="L164" s="178"/>
      <c r="M164" s="178"/>
      <c r="N164" s="160" t="str">
        <f t="shared" si="13"/>
        <v/>
      </c>
      <c r="P164" s="160" t="str">
        <f t="shared" si="14"/>
        <v/>
      </c>
      <c r="Q164" s="160">
        <f t="shared" si="12"/>
        <v>0</v>
      </c>
      <c r="R164" s="160" t="str">
        <f t="shared" si="15"/>
        <v/>
      </c>
      <c r="S164" s="160" t="str">
        <f t="shared" si="16"/>
        <v/>
      </c>
    </row>
    <row r="165" spans="3:19" ht="17.45" customHeight="1" x14ac:dyDescent="0.25">
      <c r="C165" s="188"/>
      <c r="D165" s="189"/>
      <c r="E165" s="178"/>
      <c r="F165" s="178"/>
      <c r="G165" s="190">
        <f>DATOS!$E$13</f>
        <v>1</v>
      </c>
      <c r="H165" s="178"/>
      <c r="I165" s="191"/>
      <c r="J165" s="178"/>
      <c r="K165" s="178"/>
      <c r="L165" s="178"/>
      <c r="M165" s="178"/>
      <c r="N165" s="160" t="str">
        <f t="shared" si="13"/>
        <v/>
      </c>
      <c r="P165" s="160" t="str">
        <f t="shared" si="14"/>
        <v/>
      </c>
      <c r="Q165" s="160">
        <f t="shared" si="12"/>
        <v>0</v>
      </c>
      <c r="R165" s="160" t="str">
        <f t="shared" si="15"/>
        <v/>
      </c>
      <c r="S165" s="160" t="str">
        <f t="shared" si="16"/>
        <v/>
      </c>
    </row>
    <row r="166" spans="3:19" ht="17.45" customHeight="1" x14ac:dyDescent="0.25">
      <c r="C166" s="188"/>
      <c r="D166" s="189"/>
      <c r="E166" s="178"/>
      <c r="F166" s="178"/>
      <c r="G166" s="190">
        <f>DATOS!$E$13</f>
        <v>1</v>
      </c>
      <c r="H166" s="178"/>
      <c r="I166" s="191"/>
      <c r="J166" s="178"/>
      <c r="K166" s="178"/>
      <c r="L166" s="178"/>
      <c r="M166" s="178"/>
      <c r="N166" s="160" t="str">
        <f t="shared" si="13"/>
        <v/>
      </c>
      <c r="P166" s="160" t="str">
        <f t="shared" si="14"/>
        <v/>
      </c>
      <c r="Q166" s="160">
        <f t="shared" si="12"/>
        <v>0</v>
      </c>
      <c r="R166" s="160" t="str">
        <f t="shared" si="15"/>
        <v/>
      </c>
      <c r="S166" s="160" t="str">
        <f t="shared" si="16"/>
        <v/>
      </c>
    </row>
    <row r="167" spans="3:19" ht="17.45" customHeight="1" x14ac:dyDescent="0.25">
      <c r="C167" s="188"/>
      <c r="D167" s="189"/>
      <c r="E167" s="178"/>
      <c r="F167" s="178"/>
      <c r="G167" s="190">
        <f>DATOS!$E$13</f>
        <v>1</v>
      </c>
      <c r="H167" s="178"/>
      <c r="I167" s="191"/>
      <c r="J167" s="178"/>
      <c r="K167" s="178"/>
      <c r="L167" s="178"/>
      <c r="M167" s="178"/>
      <c r="N167" s="160" t="str">
        <f t="shared" si="13"/>
        <v/>
      </c>
      <c r="P167" s="160" t="str">
        <f t="shared" si="14"/>
        <v/>
      </c>
      <c r="Q167" s="160">
        <f t="shared" si="12"/>
        <v>0</v>
      </c>
      <c r="R167" s="160" t="str">
        <f t="shared" si="15"/>
        <v/>
      </c>
      <c r="S167" s="160" t="str">
        <f t="shared" si="16"/>
        <v/>
      </c>
    </row>
    <row r="168" spans="3:19" ht="17.45" customHeight="1" x14ac:dyDescent="0.25">
      <c r="C168" s="188"/>
      <c r="D168" s="189"/>
      <c r="E168" s="178"/>
      <c r="F168" s="178"/>
      <c r="G168" s="190">
        <f>DATOS!$E$13</f>
        <v>1</v>
      </c>
      <c r="H168" s="178"/>
      <c r="I168" s="191"/>
      <c r="J168" s="178"/>
      <c r="K168" s="178"/>
      <c r="L168" s="178"/>
      <c r="M168" s="178"/>
      <c r="N168" s="160" t="str">
        <f t="shared" si="13"/>
        <v/>
      </c>
      <c r="P168" s="160" t="str">
        <f t="shared" si="14"/>
        <v/>
      </c>
      <c r="Q168" s="160">
        <f t="shared" si="12"/>
        <v>0</v>
      </c>
      <c r="R168" s="160" t="str">
        <f t="shared" si="15"/>
        <v/>
      </c>
      <c r="S168" s="160" t="str">
        <f t="shared" si="16"/>
        <v/>
      </c>
    </row>
    <row r="169" spans="3:19" ht="17.45" customHeight="1" x14ac:dyDescent="0.25">
      <c r="C169" s="188"/>
      <c r="D169" s="189"/>
      <c r="E169" s="178"/>
      <c r="F169" s="178"/>
      <c r="G169" s="190">
        <f>DATOS!$E$13</f>
        <v>1</v>
      </c>
      <c r="H169" s="178"/>
      <c r="I169" s="191"/>
      <c r="J169" s="178"/>
      <c r="K169" s="178"/>
      <c r="L169" s="178"/>
      <c r="M169" s="178"/>
      <c r="N169" s="160" t="str">
        <f t="shared" si="13"/>
        <v/>
      </c>
      <c r="P169" s="160" t="str">
        <f t="shared" si="14"/>
        <v/>
      </c>
      <c r="Q169" s="160">
        <f t="shared" si="12"/>
        <v>0</v>
      </c>
      <c r="R169" s="160" t="str">
        <f t="shared" si="15"/>
        <v/>
      </c>
      <c r="S169" s="160" t="str">
        <f t="shared" si="16"/>
        <v/>
      </c>
    </row>
    <row r="170" spans="3:19" ht="17.45" customHeight="1" x14ac:dyDescent="0.25">
      <c r="C170" s="188"/>
      <c r="D170" s="189"/>
      <c r="E170" s="178"/>
      <c r="F170" s="178"/>
      <c r="G170" s="190">
        <f>DATOS!$E$13</f>
        <v>1</v>
      </c>
      <c r="H170" s="178"/>
      <c r="I170" s="191"/>
      <c r="J170" s="178"/>
      <c r="K170" s="178"/>
      <c r="L170" s="178"/>
      <c r="M170" s="178"/>
      <c r="N170" s="160" t="str">
        <f t="shared" si="13"/>
        <v/>
      </c>
      <c r="P170" s="160" t="str">
        <f t="shared" si="14"/>
        <v/>
      </c>
      <c r="Q170" s="160">
        <f t="shared" si="12"/>
        <v>0</v>
      </c>
      <c r="R170" s="160" t="str">
        <f t="shared" si="15"/>
        <v/>
      </c>
      <c r="S170" s="160" t="str">
        <f t="shared" si="16"/>
        <v/>
      </c>
    </row>
    <row r="171" spans="3:19" ht="17.45" customHeight="1" x14ac:dyDescent="0.25">
      <c r="C171" s="188"/>
      <c r="D171" s="189"/>
      <c r="E171" s="178"/>
      <c r="F171" s="178"/>
      <c r="G171" s="190">
        <f>DATOS!$E$13</f>
        <v>1</v>
      </c>
      <c r="H171" s="178"/>
      <c r="I171" s="191"/>
      <c r="J171" s="178"/>
      <c r="K171" s="178"/>
      <c r="L171" s="178"/>
      <c r="M171" s="178"/>
      <c r="N171" s="160" t="str">
        <f t="shared" si="13"/>
        <v/>
      </c>
      <c r="P171" s="160" t="str">
        <f t="shared" si="14"/>
        <v/>
      </c>
      <c r="Q171" s="160">
        <f t="shared" si="12"/>
        <v>0</v>
      </c>
      <c r="R171" s="160" t="str">
        <f t="shared" si="15"/>
        <v/>
      </c>
      <c r="S171" s="160" t="str">
        <f t="shared" si="16"/>
        <v/>
      </c>
    </row>
    <row r="172" spans="3:19" ht="17.45" customHeight="1" x14ac:dyDescent="0.25">
      <c r="C172" s="188"/>
      <c r="D172" s="189"/>
      <c r="E172" s="178"/>
      <c r="F172" s="178"/>
      <c r="G172" s="190">
        <f>DATOS!$E$13</f>
        <v>1</v>
      </c>
      <c r="H172" s="178"/>
      <c r="I172" s="191"/>
      <c r="J172" s="178"/>
      <c r="K172" s="178"/>
      <c r="L172" s="178"/>
      <c r="M172" s="178"/>
      <c r="N172" s="160" t="str">
        <f t="shared" si="13"/>
        <v/>
      </c>
      <c r="P172" s="160" t="str">
        <f t="shared" si="14"/>
        <v/>
      </c>
      <c r="Q172" s="160">
        <f t="shared" si="12"/>
        <v>0</v>
      </c>
      <c r="R172" s="160" t="str">
        <f t="shared" si="15"/>
        <v/>
      </c>
      <c r="S172" s="160" t="str">
        <f t="shared" si="16"/>
        <v/>
      </c>
    </row>
    <row r="173" spans="3:19" ht="17.45" customHeight="1" x14ac:dyDescent="0.25">
      <c r="C173" s="188"/>
      <c r="D173" s="189"/>
      <c r="E173" s="178"/>
      <c r="F173" s="178"/>
      <c r="G173" s="190">
        <f>DATOS!$E$13</f>
        <v>1</v>
      </c>
      <c r="H173" s="178"/>
      <c r="I173" s="191"/>
      <c r="J173" s="178"/>
      <c r="K173" s="178"/>
      <c r="L173" s="178"/>
      <c r="M173" s="178"/>
      <c r="N173" s="160" t="str">
        <f t="shared" si="13"/>
        <v/>
      </c>
      <c r="P173" s="160" t="str">
        <f t="shared" si="14"/>
        <v/>
      </c>
      <c r="Q173" s="160">
        <f t="shared" si="12"/>
        <v>0</v>
      </c>
      <c r="R173" s="160" t="str">
        <f t="shared" si="15"/>
        <v/>
      </c>
      <c r="S173" s="160" t="str">
        <f t="shared" si="16"/>
        <v/>
      </c>
    </row>
    <row r="174" spans="3:19" ht="17.45" customHeight="1" x14ac:dyDescent="0.25">
      <c r="C174" s="188"/>
      <c r="D174" s="189"/>
      <c r="E174" s="178"/>
      <c r="F174" s="178"/>
      <c r="G174" s="190">
        <f>DATOS!$E$13</f>
        <v>1</v>
      </c>
      <c r="H174" s="178"/>
      <c r="I174" s="191"/>
      <c r="J174" s="178"/>
      <c r="K174" s="178"/>
      <c r="L174" s="178"/>
      <c r="M174" s="178"/>
      <c r="N174" s="160" t="str">
        <f t="shared" si="13"/>
        <v/>
      </c>
      <c r="P174" s="160" t="str">
        <f t="shared" si="14"/>
        <v/>
      </c>
      <c r="Q174" s="160">
        <f t="shared" si="12"/>
        <v>0</v>
      </c>
      <c r="R174" s="160" t="str">
        <f t="shared" si="15"/>
        <v/>
      </c>
      <c r="S174" s="160" t="str">
        <f t="shared" si="16"/>
        <v/>
      </c>
    </row>
    <row r="175" spans="3:19" ht="17.45" customHeight="1" x14ac:dyDescent="0.25">
      <c r="C175" s="188"/>
      <c r="D175" s="189"/>
      <c r="E175" s="178"/>
      <c r="F175" s="178"/>
      <c r="G175" s="190">
        <f>DATOS!$E$13</f>
        <v>1</v>
      </c>
      <c r="H175" s="178"/>
      <c r="I175" s="191"/>
      <c r="J175" s="178"/>
      <c r="K175" s="178"/>
      <c r="L175" s="178"/>
      <c r="M175" s="178"/>
      <c r="N175" s="160" t="str">
        <f t="shared" si="13"/>
        <v/>
      </c>
      <c r="P175" s="160" t="str">
        <f t="shared" si="14"/>
        <v/>
      </c>
      <c r="Q175" s="160">
        <f t="shared" si="12"/>
        <v>0</v>
      </c>
      <c r="R175" s="160" t="str">
        <f t="shared" si="15"/>
        <v/>
      </c>
      <c r="S175" s="160" t="str">
        <f t="shared" si="16"/>
        <v/>
      </c>
    </row>
    <row r="176" spans="3:19" ht="17.45" customHeight="1" x14ac:dyDescent="0.25">
      <c r="C176" s="188"/>
      <c r="D176" s="189"/>
      <c r="E176" s="178"/>
      <c r="F176" s="178"/>
      <c r="G176" s="190">
        <f>DATOS!$E$13</f>
        <v>1</v>
      </c>
      <c r="H176" s="178"/>
      <c r="I176" s="191"/>
      <c r="J176" s="178"/>
      <c r="K176" s="178"/>
      <c r="L176" s="178"/>
      <c r="M176" s="178"/>
      <c r="N176" s="160" t="str">
        <f t="shared" si="13"/>
        <v/>
      </c>
      <c r="P176" s="160" t="str">
        <f t="shared" si="14"/>
        <v/>
      </c>
      <c r="Q176" s="160">
        <f t="shared" si="12"/>
        <v>0</v>
      </c>
      <c r="R176" s="160" t="str">
        <f t="shared" si="15"/>
        <v/>
      </c>
      <c r="S176" s="160" t="str">
        <f t="shared" si="16"/>
        <v/>
      </c>
    </row>
    <row r="177" spans="3:19" ht="17.45" customHeight="1" x14ac:dyDescent="0.25">
      <c r="C177" s="188"/>
      <c r="D177" s="189"/>
      <c r="E177" s="178"/>
      <c r="F177" s="178"/>
      <c r="G177" s="190">
        <f>DATOS!$E$13</f>
        <v>1</v>
      </c>
      <c r="H177" s="178"/>
      <c r="I177" s="191"/>
      <c r="J177" s="178"/>
      <c r="K177" s="178"/>
      <c r="L177" s="178"/>
      <c r="M177" s="178"/>
      <c r="N177" s="160" t="str">
        <f t="shared" si="13"/>
        <v/>
      </c>
      <c r="P177" s="160" t="str">
        <f t="shared" si="14"/>
        <v/>
      </c>
      <c r="Q177" s="160">
        <f t="shared" si="12"/>
        <v>0</v>
      </c>
      <c r="R177" s="160" t="str">
        <f t="shared" si="15"/>
        <v/>
      </c>
      <c r="S177" s="160" t="str">
        <f t="shared" si="16"/>
        <v/>
      </c>
    </row>
    <row r="178" spans="3:19" ht="17.45" customHeight="1" x14ac:dyDescent="0.25">
      <c r="C178" s="188"/>
      <c r="D178" s="189"/>
      <c r="E178" s="178"/>
      <c r="F178" s="178"/>
      <c r="G178" s="190">
        <f>DATOS!$E$13</f>
        <v>1</v>
      </c>
      <c r="H178" s="178"/>
      <c r="I178" s="191"/>
      <c r="J178" s="178"/>
      <c r="K178" s="178"/>
      <c r="L178" s="178"/>
      <c r="M178" s="178"/>
      <c r="N178" s="160" t="str">
        <f t="shared" si="13"/>
        <v/>
      </c>
      <c r="P178" s="160" t="str">
        <f t="shared" si="14"/>
        <v/>
      </c>
      <c r="Q178" s="160">
        <f t="shared" si="12"/>
        <v>0</v>
      </c>
      <c r="R178" s="160" t="str">
        <f t="shared" si="15"/>
        <v/>
      </c>
      <c r="S178" s="160" t="str">
        <f t="shared" si="16"/>
        <v/>
      </c>
    </row>
    <row r="179" spans="3:19" ht="17.45" customHeight="1" x14ac:dyDescent="0.25">
      <c r="C179" s="188"/>
      <c r="D179" s="189"/>
      <c r="E179" s="178"/>
      <c r="F179" s="178"/>
      <c r="G179" s="190">
        <f>DATOS!$E$13</f>
        <v>1</v>
      </c>
      <c r="H179" s="178"/>
      <c r="I179" s="191"/>
      <c r="J179" s="178"/>
      <c r="K179" s="178"/>
      <c r="L179" s="178"/>
      <c r="M179" s="178"/>
      <c r="N179" s="160" t="str">
        <f t="shared" si="13"/>
        <v/>
      </c>
      <c r="P179" s="160" t="str">
        <f t="shared" si="14"/>
        <v/>
      </c>
      <c r="Q179" s="160">
        <f t="shared" si="12"/>
        <v>0</v>
      </c>
      <c r="R179" s="160" t="str">
        <f t="shared" si="15"/>
        <v/>
      </c>
      <c r="S179" s="160" t="str">
        <f t="shared" si="16"/>
        <v/>
      </c>
    </row>
    <row r="180" spans="3:19" ht="17.45" customHeight="1" x14ac:dyDescent="0.25">
      <c r="C180" s="188"/>
      <c r="D180" s="189"/>
      <c r="E180" s="178"/>
      <c r="F180" s="178"/>
      <c r="G180" s="190">
        <f>DATOS!$E$13</f>
        <v>1</v>
      </c>
      <c r="H180" s="178"/>
      <c r="I180" s="191"/>
      <c r="J180" s="178"/>
      <c r="K180" s="178"/>
      <c r="L180" s="178"/>
      <c r="M180" s="178"/>
      <c r="N180" s="160" t="str">
        <f t="shared" si="13"/>
        <v/>
      </c>
      <c r="P180" s="160" t="str">
        <f t="shared" si="14"/>
        <v/>
      </c>
      <c r="Q180" s="160">
        <f t="shared" si="12"/>
        <v>0</v>
      </c>
      <c r="R180" s="160" t="str">
        <f t="shared" si="15"/>
        <v/>
      </c>
      <c r="S180" s="160" t="str">
        <f t="shared" si="16"/>
        <v/>
      </c>
    </row>
    <row r="181" spans="3:19" ht="17.45" customHeight="1" x14ac:dyDescent="0.25">
      <c r="C181" s="188"/>
      <c r="D181" s="189"/>
      <c r="E181" s="178"/>
      <c r="F181" s="178"/>
      <c r="G181" s="190">
        <f>DATOS!$E$13</f>
        <v>1</v>
      </c>
      <c r="H181" s="178"/>
      <c r="I181" s="191"/>
      <c r="J181" s="178"/>
      <c r="K181" s="178"/>
      <c r="L181" s="178"/>
      <c r="M181" s="178"/>
      <c r="N181" s="160" t="str">
        <f t="shared" si="13"/>
        <v/>
      </c>
      <c r="P181" s="160" t="str">
        <f t="shared" si="14"/>
        <v/>
      </c>
      <c r="Q181" s="160">
        <f t="shared" si="12"/>
        <v>0</v>
      </c>
      <c r="R181" s="160" t="str">
        <f t="shared" si="15"/>
        <v/>
      </c>
      <c r="S181" s="160" t="str">
        <f t="shared" si="16"/>
        <v/>
      </c>
    </row>
    <row r="182" spans="3:19" ht="17.45" customHeight="1" x14ac:dyDescent="0.25">
      <c r="C182" s="188"/>
      <c r="D182" s="189"/>
      <c r="E182" s="178"/>
      <c r="F182" s="178"/>
      <c r="G182" s="190">
        <f>DATOS!$E$13</f>
        <v>1</v>
      </c>
      <c r="H182" s="178"/>
      <c r="I182" s="191"/>
      <c r="J182" s="178"/>
      <c r="K182" s="178"/>
      <c r="L182" s="178"/>
      <c r="M182" s="178"/>
      <c r="N182" s="160" t="str">
        <f t="shared" si="13"/>
        <v/>
      </c>
      <c r="P182" s="160" t="str">
        <f t="shared" si="14"/>
        <v/>
      </c>
      <c r="Q182" s="160">
        <f t="shared" si="12"/>
        <v>0</v>
      </c>
      <c r="R182" s="160" t="str">
        <f t="shared" si="15"/>
        <v/>
      </c>
      <c r="S182" s="160" t="str">
        <f t="shared" si="16"/>
        <v/>
      </c>
    </row>
    <row r="183" spans="3:19" ht="17.45" customHeight="1" x14ac:dyDescent="0.25">
      <c r="C183" s="188"/>
      <c r="D183" s="189"/>
      <c r="E183" s="178"/>
      <c r="F183" s="178"/>
      <c r="G183" s="190">
        <f>DATOS!$E$13</f>
        <v>1</v>
      </c>
      <c r="H183" s="178"/>
      <c r="I183" s="191"/>
      <c r="J183" s="178"/>
      <c r="K183" s="178"/>
      <c r="L183" s="178"/>
      <c r="M183" s="178"/>
      <c r="N183" s="160" t="str">
        <f t="shared" si="13"/>
        <v/>
      </c>
      <c r="P183" s="160" t="str">
        <f t="shared" si="14"/>
        <v/>
      </c>
      <c r="Q183" s="160">
        <f t="shared" si="12"/>
        <v>0</v>
      </c>
      <c r="R183" s="160" t="str">
        <f t="shared" si="15"/>
        <v/>
      </c>
      <c r="S183" s="160" t="str">
        <f t="shared" si="16"/>
        <v/>
      </c>
    </row>
    <row r="184" spans="3:19" ht="17.45" customHeight="1" x14ac:dyDescent="0.25">
      <c r="C184" s="188"/>
      <c r="D184" s="189"/>
      <c r="E184" s="178"/>
      <c r="F184" s="178"/>
      <c r="G184" s="190">
        <f>DATOS!$E$13</f>
        <v>1</v>
      </c>
      <c r="H184" s="178"/>
      <c r="I184" s="191"/>
      <c r="J184" s="178"/>
      <c r="K184" s="178"/>
      <c r="L184" s="178"/>
      <c r="M184" s="178"/>
      <c r="N184" s="160" t="str">
        <f t="shared" si="13"/>
        <v/>
      </c>
      <c r="P184" s="160" t="str">
        <f t="shared" si="14"/>
        <v/>
      </c>
      <c r="Q184" s="160">
        <f t="shared" si="12"/>
        <v>0</v>
      </c>
      <c r="R184" s="160" t="str">
        <f t="shared" si="15"/>
        <v/>
      </c>
      <c r="S184" s="160" t="str">
        <f t="shared" si="16"/>
        <v/>
      </c>
    </row>
    <row r="185" spans="3:19" ht="17.45" customHeight="1" x14ac:dyDescent="0.25">
      <c r="C185" s="188"/>
      <c r="D185" s="189"/>
      <c r="E185" s="178"/>
      <c r="F185" s="178"/>
      <c r="G185" s="190">
        <f>DATOS!$E$13</f>
        <v>1</v>
      </c>
      <c r="H185" s="178"/>
      <c r="I185" s="191"/>
      <c r="J185" s="178"/>
      <c r="K185" s="178"/>
      <c r="L185" s="178"/>
      <c r="M185" s="178"/>
      <c r="N185" s="160" t="str">
        <f t="shared" si="13"/>
        <v/>
      </c>
      <c r="P185" s="160" t="str">
        <f t="shared" si="14"/>
        <v/>
      </c>
      <c r="Q185" s="160">
        <f t="shared" si="12"/>
        <v>0</v>
      </c>
      <c r="R185" s="160" t="str">
        <f t="shared" si="15"/>
        <v/>
      </c>
      <c r="S185" s="160" t="str">
        <f t="shared" si="16"/>
        <v/>
      </c>
    </row>
    <row r="186" spans="3:19" ht="17.45" customHeight="1" x14ac:dyDescent="0.25">
      <c r="C186" s="188"/>
      <c r="D186" s="189"/>
      <c r="E186" s="178"/>
      <c r="F186" s="178"/>
      <c r="G186" s="190">
        <f>DATOS!$E$13</f>
        <v>1</v>
      </c>
      <c r="H186" s="178"/>
      <c r="I186" s="191"/>
      <c r="J186" s="178"/>
      <c r="K186" s="178"/>
      <c r="L186" s="178"/>
      <c r="M186" s="178"/>
      <c r="N186" s="160" t="str">
        <f t="shared" si="13"/>
        <v/>
      </c>
      <c r="P186" s="160" t="str">
        <f t="shared" si="14"/>
        <v/>
      </c>
      <c r="Q186" s="160">
        <f t="shared" si="12"/>
        <v>0</v>
      </c>
      <c r="R186" s="160" t="str">
        <f t="shared" si="15"/>
        <v/>
      </c>
      <c r="S186" s="160" t="str">
        <f t="shared" si="16"/>
        <v/>
      </c>
    </row>
    <row r="187" spans="3:19" ht="17.45" customHeight="1" x14ac:dyDescent="0.25">
      <c r="C187" s="188"/>
      <c r="D187" s="189"/>
      <c r="E187" s="178"/>
      <c r="F187" s="178"/>
      <c r="G187" s="190">
        <f>DATOS!$E$13</f>
        <v>1</v>
      </c>
      <c r="H187" s="178"/>
      <c r="I187" s="191"/>
      <c r="J187" s="178"/>
      <c r="K187" s="178"/>
      <c r="L187" s="178"/>
      <c r="M187" s="178"/>
      <c r="N187" s="160" t="str">
        <f t="shared" si="13"/>
        <v/>
      </c>
      <c r="P187" s="160" t="str">
        <f t="shared" si="14"/>
        <v/>
      </c>
      <c r="Q187" s="160">
        <f t="shared" si="12"/>
        <v>0</v>
      </c>
      <c r="R187" s="160" t="str">
        <f t="shared" si="15"/>
        <v/>
      </c>
      <c r="S187" s="160" t="str">
        <f t="shared" si="16"/>
        <v/>
      </c>
    </row>
    <row r="188" spans="3:19" ht="17.45" customHeight="1" x14ac:dyDescent="0.25">
      <c r="C188" s="188"/>
      <c r="D188" s="189"/>
      <c r="E188" s="178"/>
      <c r="F188" s="178"/>
      <c r="G188" s="190">
        <f>DATOS!$E$13</f>
        <v>1</v>
      </c>
      <c r="H188" s="178"/>
      <c r="I188" s="191"/>
      <c r="J188" s="178"/>
      <c r="K188" s="178"/>
      <c r="L188" s="178"/>
      <c r="M188" s="178"/>
      <c r="N188" s="160" t="str">
        <f t="shared" si="13"/>
        <v/>
      </c>
      <c r="P188" s="160" t="str">
        <f t="shared" si="14"/>
        <v/>
      </c>
      <c r="Q188" s="160">
        <f t="shared" si="12"/>
        <v>0</v>
      </c>
      <c r="R188" s="160" t="str">
        <f t="shared" si="15"/>
        <v/>
      </c>
      <c r="S188" s="160" t="str">
        <f t="shared" si="16"/>
        <v/>
      </c>
    </row>
    <row r="189" spans="3:19" ht="17.45" customHeight="1" x14ac:dyDescent="0.25">
      <c r="C189" s="188"/>
      <c r="D189" s="189"/>
      <c r="E189" s="178"/>
      <c r="F189" s="178"/>
      <c r="G189" s="190">
        <f>DATOS!$E$13</f>
        <v>1</v>
      </c>
      <c r="H189" s="178"/>
      <c r="I189" s="191"/>
      <c r="J189" s="178"/>
      <c r="K189" s="178"/>
      <c r="L189" s="178"/>
      <c r="M189" s="178"/>
      <c r="N189" s="160" t="str">
        <f t="shared" si="13"/>
        <v/>
      </c>
      <c r="P189" s="160" t="str">
        <f t="shared" si="14"/>
        <v/>
      </c>
      <c r="Q189" s="160">
        <f t="shared" si="12"/>
        <v>0</v>
      </c>
      <c r="R189" s="160" t="str">
        <f t="shared" si="15"/>
        <v/>
      </c>
      <c r="S189" s="160" t="str">
        <f t="shared" si="16"/>
        <v/>
      </c>
    </row>
    <row r="190" spans="3:19" ht="17.45" customHeight="1" x14ac:dyDescent="0.25">
      <c r="C190" s="188"/>
      <c r="D190" s="189"/>
      <c r="E190" s="178"/>
      <c r="F190" s="178"/>
      <c r="G190" s="190">
        <f>DATOS!$E$13</f>
        <v>1</v>
      </c>
      <c r="H190" s="178"/>
      <c r="I190" s="191"/>
      <c r="J190" s="178"/>
      <c r="K190" s="178"/>
      <c r="L190" s="178"/>
      <c r="M190" s="178"/>
      <c r="N190" s="160" t="str">
        <f t="shared" si="13"/>
        <v/>
      </c>
      <c r="P190" s="160" t="str">
        <f t="shared" si="14"/>
        <v/>
      </c>
      <c r="Q190" s="160">
        <f t="shared" si="12"/>
        <v>0</v>
      </c>
      <c r="R190" s="160" t="str">
        <f t="shared" si="15"/>
        <v/>
      </c>
      <c r="S190" s="160" t="str">
        <f t="shared" si="16"/>
        <v/>
      </c>
    </row>
    <row r="191" spans="3:19" ht="17.45" customHeight="1" x14ac:dyDescent="0.25">
      <c r="C191" s="188"/>
      <c r="D191" s="189"/>
      <c r="E191" s="178"/>
      <c r="F191" s="178"/>
      <c r="G191" s="190">
        <f>DATOS!$E$13</f>
        <v>1</v>
      </c>
      <c r="H191" s="178"/>
      <c r="I191" s="191"/>
      <c r="J191" s="178"/>
      <c r="K191" s="178"/>
      <c r="L191" s="178"/>
      <c r="M191" s="178"/>
      <c r="N191" s="160" t="str">
        <f t="shared" si="13"/>
        <v/>
      </c>
      <c r="P191" s="160" t="str">
        <f t="shared" si="14"/>
        <v/>
      </c>
      <c r="Q191" s="160">
        <f t="shared" si="12"/>
        <v>0</v>
      </c>
      <c r="R191" s="160" t="str">
        <f t="shared" si="15"/>
        <v/>
      </c>
      <c r="S191" s="160" t="str">
        <f t="shared" si="16"/>
        <v/>
      </c>
    </row>
    <row r="192" spans="3:19" ht="17.45" customHeight="1" x14ac:dyDescent="0.25">
      <c r="C192" s="188"/>
      <c r="D192" s="189"/>
      <c r="E192" s="178"/>
      <c r="F192" s="178"/>
      <c r="G192" s="190">
        <f>DATOS!$E$13</f>
        <v>1</v>
      </c>
      <c r="H192" s="178"/>
      <c r="I192" s="191"/>
      <c r="J192" s="178"/>
      <c r="K192" s="178"/>
      <c r="L192" s="178"/>
      <c r="M192" s="178"/>
      <c r="N192" s="160" t="str">
        <f t="shared" si="13"/>
        <v/>
      </c>
      <c r="P192" s="160" t="str">
        <f t="shared" si="14"/>
        <v/>
      </c>
      <c r="Q192" s="160">
        <f t="shared" si="12"/>
        <v>0</v>
      </c>
      <c r="R192" s="160" t="str">
        <f t="shared" si="15"/>
        <v/>
      </c>
      <c r="S192" s="160" t="str">
        <f t="shared" si="16"/>
        <v/>
      </c>
    </row>
    <row r="193" spans="3:19" ht="17.45" customHeight="1" x14ac:dyDescent="0.25">
      <c r="C193" s="188"/>
      <c r="D193" s="189"/>
      <c r="E193" s="178"/>
      <c r="F193" s="178"/>
      <c r="G193" s="190">
        <f>DATOS!$E$13</f>
        <v>1</v>
      </c>
      <c r="H193" s="178"/>
      <c r="I193" s="191"/>
      <c r="J193" s="178"/>
      <c r="K193" s="178"/>
      <c r="L193" s="178"/>
      <c r="M193" s="178"/>
      <c r="N193" s="160" t="str">
        <f t="shared" si="13"/>
        <v/>
      </c>
      <c r="P193" s="160" t="str">
        <f t="shared" si="14"/>
        <v/>
      </c>
      <c r="Q193" s="160">
        <f t="shared" si="12"/>
        <v>0</v>
      </c>
      <c r="R193" s="160" t="str">
        <f t="shared" si="15"/>
        <v/>
      </c>
      <c r="S193" s="160" t="str">
        <f t="shared" si="16"/>
        <v/>
      </c>
    </row>
    <row r="194" spans="3:19" ht="17.45" customHeight="1" x14ac:dyDescent="0.25">
      <c r="C194" s="188"/>
      <c r="D194" s="189"/>
      <c r="E194" s="178"/>
      <c r="F194" s="178"/>
      <c r="G194" s="190">
        <f>DATOS!$E$13</f>
        <v>1</v>
      </c>
      <c r="H194" s="178"/>
      <c r="I194" s="191"/>
      <c r="J194" s="178"/>
      <c r="K194" s="178"/>
      <c r="L194" s="178"/>
      <c r="M194" s="178"/>
      <c r="N194" s="160" t="str">
        <f t="shared" si="13"/>
        <v/>
      </c>
      <c r="P194" s="160" t="str">
        <f t="shared" si="14"/>
        <v/>
      </c>
      <c r="Q194" s="160">
        <f t="shared" si="12"/>
        <v>0</v>
      </c>
      <c r="R194" s="160" t="str">
        <f t="shared" si="15"/>
        <v/>
      </c>
      <c r="S194" s="160" t="str">
        <f t="shared" si="16"/>
        <v/>
      </c>
    </row>
    <row r="195" spans="3:19" ht="17.45" customHeight="1" x14ac:dyDescent="0.25">
      <c r="C195" s="188"/>
      <c r="D195" s="189"/>
      <c r="E195" s="178"/>
      <c r="F195" s="178"/>
      <c r="G195" s="190">
        <f>DATOS!$E$13</f>
        <v>1</v>
      </c>
      <c r="H195" s="178"/>
      <c r="I195" s="191"/>
      <c r="J195" s="178"/>
      <c r="K195" s="178"/>
      <c r="L195" s="178"/>
      <c r="M195" s="178"/>
      <c r="N195" s="160" t="str">
        <f t="shared" si="13"/>
        <v/>
      </c>
      <c r="P195" s="160" t="str">
        <f t="shared" si="14"/>
        <v/>
      </c>
      <c r="Q195" s="160">
        <f t="shared" si="12"/>
        <v>0</v>
      </c>
      <c r="R195" s="160" t="str">
        <f t="shared" si="15"/>
        <v/>
      </c>
      <c r="S195" s="160" t="str">
        <f t="shared" si="16"/>
        <v/>
      </c>
    </row>
    <row r="196" spans="3:19" ht="17.45" customHeight="1" x14ac:dyDescent="0.25">
      <c r="C196" s="188"/>
      <c r="D196" s="189"/>
      <c r="E196" s="178"/>
      <c r="F196" s="178"/>
      <c r="G196" s="190">
        <f>DATOS!$E$13</f>
        <v>1</v>
      </c>
      <c r="H196" s="178"/>
      <c r="I196" s="191"/>
      <c r="J196" s="178"/>
      <c r="K196" s="178"/>
      <c r="L196" s="178"/>
      <c r="M196" s="178"/>
      <c r="N196" s="160" t="str">
        <f t="shared" si="13"/>
        <v/>
      </c>
      <c r="P196" s="160" t="str">
        <f t="shared" si="14"/>
        <v/>
      </c>
      <c r="Q196" s="160">
        <f t="shared" si="12"/>
        <v>0</v>
      </c>
      <c r="R196" s="160" t="str">
        <f t="shared" si="15"/>
        <v/>
      </c>
      <c r="S196" s="160" t="str">
        <f t="shared" si="16"/>
        <v/>
      </c>
    </row>
    <row r="197" spans="3:19" ht="17.45" customHeight="1" x14ac:dyDescent="0.25">
      <c r="C197" s="188"/>
      <c r="D197" s="189"/>
      <c r="E197" s="178"/>
      <c r="F197" s="178"/>
      <c r="G197" s="190">
        <f>DATOS!$E$13</f>
        <v>1</v>
      </c>
      <c r="H197" s="178"/>
      <c r="I197" s="191"/>
      <c r="J197" s="178"/>
      <c r="K197" s="178"/>
      <c r="L197" s="178"/>
      <c r="M197" s="178"/>
      <c r="N197" s="160" t="str">
        <f t="shared" si="13"/>
        <v/>
      </c>
      <c r="P197" s="160" t="str">
        <f t="shared" si="14"/>
        <v/>
      </c>
      <c r="Q197" s="160">
        <f t="shared" si="12"/>
        <v>0</v>
      </c>
      <c r="R197" s="160" t="str">
        <f t="shared" si="15"/>
        <v/>
      </c>
      <c r="S197" s="160" t="str">
        <f t="shared" si="16"/>
        <v/>
      </c>
    </row>
    <row r="198" spans="3:19" ht="17.45" customHeight="1" x14ac:dyDescent="0.25">
      <c r="C198" s="188"/>
      <c r="D198" s="189"/>
      <c r="E198" s="178"/>
      <c r="F198" s="178"/>
      <c r="G198" s="190">
        <f>DATOS!$E$13</f>
        <v>1</v>
      </c>
      <c r="H198" s="178"/>
      <c r="I198" s="191"/>
      <c r="J198" s="178"/>
      <c r="K198" s="178"/>
      <c r="L198" s="178"/>
      <c r="M198" s="178"/>
      <c r="N198" s="160" t="str">
        <f t="shared" si="13"/>
        <v/>
      </c>
      <c r="P198" s="160" t="str">
        <f t="shared" si="14"/>
        <v/>
      </c>
      <c r="Q198" s="160">
        <f t="shared" si="12"/>
        <v>0</v>
      </c>
      <c r="R198" s="160" t="str">
        <f t="shared" si="15"/>
        <v/>
      </c>
      <c r="S198" s="160" t="str">
        <f t="shared" si="16"/>
        <v/>
      </c>
    </row>
    <row r="199" spans="3:19" ht="17.45" customHeight="1" x14ac:dyDescent="0.25">
      <c r="C199" s="188"/>
      <c r="D199" s="189"/>
      <c r="E199" s="178"/>
      <c r="F199" s="178"/>
      <c r="G199" s="190">
        <f>DATOS!$E$13</f>
        <v>1</v>
      </c>
      <c r="H199" s="178"/>
      <c r="I199" s="191"/>
      <c r="J199" s="178"/>
      <c r="K199" s="178"/>
      <c r="L199" s="178"/>
      <c r="M199" s="178"/>
      <c r="N199" s="160" t="str">
        <f t="shared" si="13"/>
        <v/>
      </c>
      <c r="P199" s="160" t="str">
        <f t="shared" si="14"/>
        <v/>
      </c>
      <c r="Q199" s="160">
        <f t="shared" si="12"/>
        <v>0</v>
      </c>
      <c r="R199" s="160" t="str">
        <f t="shared" si="15"/>
        <v/>
      </c>
      <c r="S199" s="160" t="str">
        <f t="shared" si="16"/>
        <v/>
      </c>
    </row>
    <row r="200" spans="3:19" ht="17.45" customHeight="1" x14ac:dyDescent="0.25">
      <c r="C200" s="188"/>
      <c r="D200" s="189"/>
      <c r="E200" s="178"/>
      <c r="F200" s="178"/>
      <c r="G200" s="190">
        <f>DATOS!$E$13</f>
        <v>1</v>
      </c>
      <c r="H200" s="178"/>
      <c r="I200" s="191"/>
      <c r="J200" s="178"/>
      <c r="K200" s="178"/>
      <c r="L200" s="178"/>
      <c r="M200" s="178"/>
      <c r="N200" s="160" t="str">
        <f t="shared" si="13"/>
        <v/>
      </c>
      <c r="P200" s="160" t="str">
        <f t="shared" si="14"/>
        <v/>
      </c>
      <c r="Q200" s="160">
        <f t="shared" si="12"/>
        <v>0</v>
      </c>
      <c r="R200" s="160" t="str">
        <f t="shared" si="15"/>
        <v/>
      </c>
      <c r="S200" s="160" t="str">
        <f t="shared" si="16"/>
        <v/>
      </c>
    </row>
    <row r="201" spans="3:19" ht="17.45" customHeight="1" x14ac:dyDescent="0.25">
      <c r="C201" s="188"/>
      <c r="D201" s="189"/>
      <c r="E201" s="178"/>
      <c r="F201" s="178"/>
      <c r="G201" s="190">
        <f>DATOS!$E$13</f>
        <v>1</v>
      </c>
      <c r="H201" s="178"/>
      <c r="I201" s="191"/>
      <c r="J201" s="178"/>
      <c r="K201" s="178"/>
      <c r="L201" s="178"/>
      <c r="M201" s="178"/>
      <c r="N201" s="160" t="str">
        <f t="shared" si="13"/>
        <v/>
      </c>
      <c r="P201" s="160" t="str">
        <f t="shared" si="14"/>
        <v/>
      </c>
      <c r="Q201" s="160">
        <f t="shared" si="12"/>
        <v>0</v>
      </c>
      <c r="R201" s="160" t="str">
        <f t="shared" si="15"/>
        <v/>
      </c>
      <c r="S201" s="160" t="str">
        <f t="shared" si="16"/>
        <v/>
      </c>
    </row>
    <row r="202" spans="3:19" ht="17.45" customHeight="1" x14ac:dyDescent="0.25">
      <c r="C202" s="188"/>
      <c r="D202" s="189"/>
      <c r="E202" s="178"/>
      <c r="F202" s="178"/>
      <c r="G202" s="190">
        <f>DATOS!$E$13</f>
        <v>1</v>
      </c>
      <c r="H202" s="178"/>
      <c r="I202" s="191"/>
      <c r="J202" s="178"/>
      <c r="K202" s="178"/>
      <c r="L202" s="178"/>
      <c r="M202" s="178"/>
      <c r="N202" s="160" t="str">
        <f t="shared" si="13"/>
        <v/>
      </c>
      <c r="P202" s="160" t="str">
        <f t="shared" si="14"/>
        <v/>
      </c>
      <c r="Q202" s="160">
        <f t="shared" si="12"/>
        <v>0</v>
      </c>
      <c r="R202" s="160" t="str">
        <f t="shared" si="15"/>
        <v/>
      </c>
      <c r="S202" s="160" t="str">
        <f t="shared" si="16"/>
        <v/>
      </c>
    </row>
    <row r="203" spans="3:19" ht="17.45" customHeight="1" x14ac:dyDescent="0.25">
      <c r="C203" s="188"/>
      <c r="D203" s="189"/>
      <c r="E203" s="178"/>
      <c r="F203" s="178"/>
      <c r="G203" s="190">
        <f>DATOS!$E$13</f>
        <v>1</v>
      </c>
      <c r="H203" s="178"/>
      <c r="I203" s="191"/>
      <c r="J203" s="178"/>
      <c r="K203" s="178"/>
      <c r="L203" s="178"/>
      <c r="M203" s="178"/>
      <c r="N203" s="160" t="str">
        <f t="shared" si="13"/>
        <v/>
      </c>
      <c r="P203" s="160" t="str">
        <f t="shared" si="14"/>
        <v/>
      </c>
      <c r="Q203" s="160">
        <f t="shared" si="12"/>
        <v>0</v>
      </c>
      <c r="R203" s="160" t="str">
        <f t="shared" si="15"/>
        <v/>
      </c>
      <c r="S203" s="160" t="str">
        <f t="shared" si="16"/>
        <v/>
      </c>
    </row>
    <row r="204" spans="3:19" ht="17.45" customHeight="1" x14ac:dyDescent="0.25">
      <c r="C204" s="188"/>
      <c r="D204" s="189"/>
      <c r="E204" s="178"/>
      <c r="F204" s="178"/>
      <c r="G204" s="190">
        <f>DATOS!$E$13</f>
        <v>1</v>
      </c>
      <c r="H204" s="178"/>
      <c r="I204" s="191"/>
      <c r="J204" s="178"/>
      <c r="K204" s="178"/>
      <c r="L204" s="178"/>
      <c r="M204" s="178"/>
      <c r="N204" s="160" t="str">
        <f t="shared" si="13"/>
        <v/>
      </c>
      <c r="P204" s="160" t="str">
        <f t="shared" si="14"/>
        <v/>
      </c>
      <c r="Q204" s="160">
        <f t="shared" si="12"/>
        <v>0</v>
      </c>
      <c r="R204" s="160" t="str">
        <f t="shared" si="15"/>
        <v/>
      </c>
      <c r="S204" s="160" t="str">
        <f t="shared" si="16"/>
        <v/>
      </c>
    </row>
    <row r="205" spans="3:19" ht="17.45" customHeight="1" x14ac:dyDescent="0.25">
      <c r="C205" s="188"/>
      <c r="D205" s="189"/>
      <c r="E205" s="178"/>
      <c r="F205" s="178"/>
      <c r="G205" s="190">
        <f>DATOS!$E$13</f>
        <v>1</v>
      </c>
      <c r="H205" s="178"/>
      <c r="I205" s="191"/>
      <c r="J205" s="178"/>
      <c r="K205" s="178"/>
      <c r="L205" s="178"/>
      <c r="M205" s="178"/>
      <c r="N205" s="160" t="str">
        <f t="shared" si="13"/>
        <v/>
      </c>
      <c r="P205" s="160" t="str">
        <f t="shared" si="14"/>
        <v/>
      </c>
      <c r="Q205" s="160">
        <f t="shared" si="12"/>
        <v>0</v>
      </c>
      <c r="R205" s="160" t="str">
        <f t="shared" si="15"/>
        <v/>
      </c>
      <c r="S205" s="160" t="str">
        <f t="shared" si="16"/>
        <v/>
      </c>
    </row>
    <row r="206" spans="3:19" ht="17.45" customHeight="1" x14ac:dyDescent="0.25">
      <c r="C206" s="188"/>
      <c r="D206" s="189"/>
      <c r="E206" s="178"/>
      <c r="F206" s="178"/>
      <c r="G206" s="190">
        <f>DATOS!$E$13</f>
        <v>1</v>
      </c>
      <c r="H206" s="178"/>
      <c r="I206" s="191"/>
      <c r="J206" s="178"/>
      <c r="K206" s="178"/>
      <c r="L206" s="178"/>
      <c r="M206" s="178"/>
      <c r="N206" s="160" t="str">
        <f t="shared" si="13"/>
        <v/>
      </c>
      <c r="P206" s="160" t="str">
        <f t="shared" si="14"/>
        <v/>
      </c>
      <c r="Q206" s="160">
        <f t="shared" si="12"/>
        <v>0</v>
      </c>
      <c r="R206" s="160" t="str">
        <f t="shared" si="15"/>
        <v/>
      </c>
      <c r="S206" s="160" t="str">
        <f t="shared" si="16"/>
        <v/>
      </c>
    </row>
    <row r="207" spans="3:19" ht="17.45" customHeight="1" x14ac:dyDescent="0.25">
      <c r="C207" s="188"/>
      <c r="D207" s="189"/>
      <c r="E207" s="178"/>
      <c r="F207" s="178"/>
      <c r="G207" s="190">
        <f>DATOS!$E$13</f>
        <v>1</v>
      </c>
      <c r="H207" s="178"/>
      <c r="I207" s="191"/>
      <c r="J207" s="178"/>
      <c r="K207" s="178"/>
      <c r="L207" s="178"/>
      <c r="M207" s="178"/>
      <c r="N207" s="160" t="str">
        <f t="shared" si="13"/>
        <v/>
      </c>
      <c r="P207" s="160" t="str">
        <f t="shared" si="14"/>
        <v/>
      </c>
      <c r="Q207" s="160">
        <f t="shared" si="12"/>
        <v>0</v>
      </c>
      <c r="R207" s="160" t="str">
        <f t="shared" si="15"/>
        <v/>
      </c>
      <c r="S207" s="160" t="str">
        <f t="shared" si="16"/>
        <v/>
      </c>
    </row>
    <row r="208" spans="3:19" ht="17.45" customHeight="1" x14ac:dyDescent="0.25">
      <c r="C208" s="188"/>
      <c r="D208" s="189"/>
      <c r="E208" s="178"/>
      <c r="F208" s="178"/>
      <c r="G208" s="190">
        <f>DATOS!$E$13</f>
        <v>1</v>
      </c>
      <c r="H208" s="178"/>
      <c r="I208" s="191"/>
      <c r="J208" s="178"/>
      <c r="K208" s="178"/>
      <c r="L208" s="178"/>
      <c r="M208" s="178"/>
      <c r="N208" s="160" t="str">
        <f t="shared" si="13"/>
        <v/>
      </c>
      <c r="P208" s="160" t="str">
        <f t="shared" si="14"/>
        <v/>
      </c>
      <c r="Q208" s="160">
        <f t="shared" si="12"/>
        <v>0</v>
      </c>
      <c r="R208" s="160" t="str">
        <f t="shared" si="15"/>
        <v/>
      </c>
      <c r="S208" s="160" t="str">
        <f t="shared" si="16"/>
        <v/>
      </c>
    </row>
    <row r="209" spans="3:19" ht="17.45" customHeight="1" x14ac:dyDescent="0.25">
      <c r="C209" s="188"/>
      <c r="D209" s="189"/>
      <c r="E209" s="178"/>
      <c r="F209" s="178"/>
      <c r="G209" s="190">
        <f>DATOS!$E$13</f>
        <v>1</v>
      </c>
      <c r="H209" s="178"/>
      <c r="I209" s="191"/>
      <c r="J209" s="178"/>
      <c r="K209" s="178"/>
      <c r="L209" s="178"/>
      <c r="M209" s="178"/>
      <c r="N209" s="160" t="str">
        <f t="shared" si="13"/>
        <v/>
      </c>
      <c r="P209" s="160" t="str">
        <f t="shared" si="14"/>
        <v/>
      </c>
      <c r="Q209" s="160">
        <f t="shared" ref="Q209:Q272" si="17">IF($I209=0%,H209,"")</f>
        <v>0</v>
      </c>
      <c r="R209" s="160" t="str">
        <f t="shared" si="15"/>
        <v/>
      </c>
      <c r="S209" s="160" t="str">
        <f t="shared" si="16"/>
        <v/>
      </c>
    </row>
    <row r="210" spans="3:19" ht="17.45" customHeight="1" x14ac:dyDescent="0.25">
      <c r="C210" s="188"/>
      <c r="D210" s="189"/>
      <c r="E210" s="178"/>
      <c r="F210" s="178"/>
      <c r="G210" s="190">
        <f>DATOS!$E$13</f>
        <v>1</v>
      </c>
      <c r="H210" s="178"/>
      <c r="I210" s="191"/>
      <c r="J210" s="178"/>
      <c r="K210" s="178"/>
      <c r="L210" s="178"/>
      <c r="M210" s="178"/>
      <c r="N210" s="160" t="str">
        <f t="shared" ref="N210:N273" si="18">IF(H210&amp;J210&amp;K210&amp;L210&amp;M210="","",H210+J210+K210-L210-M210)</f>
        <v/>
      </c>
      <c r="P210" s="160" t="str">
        <f t="shared" ref="P210:P273" si="19">IF($I210="E",H210,"")</f>
        <v/>
      </c>
      <c r="Q210" s="160">
        <f t="shared" si="17"/>
        <v>0</v>
      </c>
      <c r="R210" s="160" t="str">
        <f t="shared" ref="R210:R273" si="20">IF(OR($I210=8%,$I210=11%),$J210/$I210,"")</f>
        <v/>
      </c>
      <c r="S210" s="160" t="str">
        <f t="shared" si="16"/>
        <v/>
      </c>
    </row>
    <row r="211" spans="3:19" ht="17.45" customHeight="1" x14ac:dyDescent="0.25">
      <c r="C211" s="188"/>
      <c r="D211" s="189"/>
      <c r="E211" s="178"/>
      <c r="F211" s="178"/>
      <c r="G211" s="190">
        <f>DATOS!$E$13</f>
        <v>1</v>
      </c>
      <c r="H211" s="178"/>
      <c r="I211" s="191"/>
      <c r="J211" s="178"/>
      <c r="K211" s="178"/>
      <c r="L211" s="178"/>
      <c r="M211" s="178"/>
      <c r="N211" s="160" t="str">
        <f t="shared" si="18"/>
        <v/>
      </c>
      <c r="P211" s="160" t="str">
        <f t="shared" si="19"/>
        <v/>
      </c>
      <c r="Q211" s="160">
        <f t="shared" si="17"/>
        <v>0</v>
      </c>
      <c r="R211" s="160" t="str">
        <f t="shared" si="20"/>
        <v/>
      </c>
      <c r="S211" s="160" t="str">
        <f t="shared" ref="S211:S274" si="21">IF(OR($I211=15%,$I211=16%),$J211/$I211,"")</f>
        <v/>
      </c>
    </row>
    <row r="212" spans="3:19" ht="17.45" customHeight="1" x14ac:dyDescent="0.25">
      <c r="C212" s="188"/>
      <c r="D212" s="189"/>
      <c r="E212" s="178"/>
      <c r="F212" s="178"/>
      <c r="G212" s="190">
        <f>DATOS!$E$13</f>
        <v>1</v>
      </c>
      <c r="H212" s="178"/>
      <c r="I212" s="191"/>
      <c r="J212" s="178"/>
      <c r="K212" s="178"/>
      <c r="L212" s="178"/>
      <c r="M212" s="178"/>
      <c r="N212" s="160" t="str">
        <f t="shared" si="18"/>
        <v/>
      </c>
      <c r="P212" s="160" t="str">
        <f t="shared" si="19"/>
        <v/>
      </c>
      <c r="Q212" s="160">
        <f t="shared" si="17"/>
        <v>0</v>
      </c>
      <c r="R212" s="160" t="str">
        <f t="shared" si="20"/>
        <v/>
      </c>
      <c r="S212" s="160" t="str">
        <f t="shared" si="21"/>
        <v/>
      </c>
    </row>
    <row r="213" spans="3:19" ht="17.45" customHeight="1" x14ac:dyDescent="0.25">
      <c r="C213" s="188"/>
      <c r="D213" s="189"/>
      <c r="E213" s="178"/>
      <c r="F213" s="178"/>
      <c r="G213" s="190">
        <f>DATOS!$E$13</f>
        <v>1</v>
      </c>
      <c r="H213" s="178"/>
      <c r="I213" s="191"/>
      <c r="J213" s="178"/>
      <c r="K213" s="178"/>
      <c r="L213" s="178"/>
      <c r="M213" s="178"/>
      <c r="N213" s="160" t="str">
        <f t="shared" si="18"/>
        <v/>
      </c>
      <c r="P213" s="160" t="str">
        <f t="shared" si="19"/>
        <v/>
      </c>
      <c r="Q213" s="160">
        <f t="shared" si="17"/>
        <v>0</v>
      </c>
      <c r="R213" s="160" t="str">
        <f t="shared" si="20"/>
        <v/>
      </c>
      <c r="S213" s="160" t="str">
        <f t="shared" si="21"/>
        <v/>
      </c>
    </row>
    <row r="214" spans="3:19" ht="17.45" customHeight="1" x14ac:dyDescent="0.25">
      <c r="C214" s="188"/>
      <c r="D214" s="189"/>
      <c r="E214" s="178"/>
      <c r="F214" s="178"/>
      <c r="G214" s="190">
        <f>DATOS!$E$13</f>
        <v>1</v>
      </c>
      <c r="H214" s="178"/>
      <c r="I214" s="191"/>
      <c r="J214" s="178"/>
      <c r="K214" s="178"/>
      <c r="L214" s="178"/>
      <c r="M214" s="178"/>
      <c r="N214" s="160" t="str">
        <f t="shared" si="18"/>
        <v/>
      </c>
      <c r="P214" s="160" t="str">
        <f t="shared" si="19"/>
        <v/>
      </c>
      <c r="Q214" s="160">
        <f t="shared" si="17"/>
        <v>0</v>
      </c>
      <c r="R214" s="160" t="str">
        <f t="shared" si="20"/>
        <v/>
      </c>
      <c r="S214" s="160" t="str">
        <f t="shared" si="21"/>
        <v/>
      </c>
    </row>
    <row r="215" spans="3:19" ht="17.45" customHeight="1" x14ac:dyDescent="0.25">
      <c r="C215" s="188"/>
      <c r="D215" s="189"/>
      <c r="E215" s="178"/>
      <c r="F215" s="178"/>
      <c r="G215" s="190">
        <f>DATOS!$E$13</f>
        <v>1</v>
      </c>
      <c r="H215" s="178"/>
      <c r="I215" s="191"/>
      <c r="J215" s="178"/>
      <c r="K215" s="178"/>
      <c r="L215" s="178"/>
      <c r="M215" s="178"/>
      <c r="N215" s="160" t="str">
        <f t="shared" si="18"/>
        <v/>
      </c>
      <c r="P215" s="160" t="str">
        <f t="shared" si="19"/>
        <v/>
      </c>
      <c r="Q215" s="160">
        <f t="shared" si="17"/>
        <v>0</v>
      </c>
      <c r="R215" s="160" t="str">
        <f t="shared" si="20"/>
        <v/>
      </c>
      <c r="S215" s="160" t="str">
        <f t="shared" si="21"/>
        <v/>
      </c>
    </row>
    <row r="216" spans="3:19" ht="17.45" customHeight="1" x14ac:dyDescent="0.25">
      <c r="C216" s="188"/>
      <c r="D216" s="189"/>
      <c r="E216" s="178"/>
      <c r="F216" s="178"/>
      <c r="G216" s="190">
        <f>DATOS!$E$13</f>
        <v>1</v>
      </c>
      <c r="H216" s="178"/>
      <c r="I216" s="191"/>
      <c r="J216" s="178"/>
      <c r="K216" s="178"/>
      <c r="L216" s="178"/>
      <c r="M216" s="178"/>
      <c r="N216" s="160" t="str">
        <f t="shared" si="18"/>
        <v/>
      </c>
      <c r="P216" s="160" t="str">
        <f t="shared" si="19"/>
        <v/>
      </c>
      <c r="Q216" s="160">
        <f t="shared" si="17"/>
        <v>0</v>
      </c>
      <c r="R216" s="160" t="str">
        <f t="shared" si="20"/>
        <v/>
      </c>
      <c r="S216" s="160" t="str">
        <f t="shared" si="21"/>
        <v/>
      </c>
    </row>
    <row r="217" spans="3:19" ht="17.45" customHeight="1" x14ac:dyDescent="0.25">
      <c r="C217" s="188"/>
      <c r="D217" s="189"/>
      <c r="E217" s="178"/>
      <c r="F217" s="178"/>
      <c r="G217" s="190">
        <f>DATOS!$E$13</f>
        <v>1</v>
      </c>
      <c r="H217" s="178"/>
      <c r="I217" s="191"/>
      <c r="J217" s="178"/>
      <c r="K217" s="178"/>
      <c r="L217" s="178"/>
      <c r="M217" s="178"/>
      <c r="N217" s="160" t="str">
        <f t="shared" si="18"/>
        <v/>
      </c>
      <c r="P217" s="160" t="str">
        <f t="shared" si="19"/>
        <v/>
      </c>
      <c r="Q217" s="160">
        <f t="shared" si="17"/>
        <v>0</v>
      </c>
      <c r="R217" s="160" t="str">
        <f t="shared" si="20"/>
        <v/>
      </c>
      <c r="S217" s="160" t="str">
        <f t="shared" si="21"/>
        <v/>
      </c>
    </row>
    <row r="218" spans="3:19" ht="17.45" customHeight="1" x14ac:dyDescent="0.25">
      <c r="C218" s="188"/>
      <c r="D218" s="189"/>
      <c r="E218" s="178"/>
      <c r="F218" s="178"/>
      <c r="G218" s="190">
        <f>DATOS!$E$13</f>
        <v>1</v>
      </c>
      <c r="H218" s="178"/>
      <c r="I218" s="191"/>
      <c r="J218" s="178"/>
      <c r="K218" s="178"/>
      <c r="L218" s="178"/>
      <c r="M218" s="178"/>
      <c r="N218" s="160" t="str">
        <f t="shared" si="18"/>
        <v/>
      </c>
      <c r="P218" s="160" t="str">
        <f t="shared" si="19"/>
        <v/>
      </c>
      <c r="Q218" s="160">
        <f t="shared" si="17"/>
        <v>0</v>
      </c>
      <c r="R218" s="160" t="str">
        <f t="shared" si="20"/>
        <v/>
      </c>
      <c r="S218" s="160" t="str">
        <f t="shared" si="21"/>
        <v/>
      </c>
    </row>
    <row r="219" spans="3:19" ht="17.45" customHeight="1" x14ac:dyDescent="0.25">
      <c r="C219" s="188"/>
      <c r="D219" s="189"/>
      <c r="E219" s="178"/>
      <c r="F219" s="178"/>
      <c r="G219" s="190">
        <f>DATOS!$E$13</f>
        <v>1</v>
      </c>
      <c r="H219" s="178"/>
      <c r="I219" s="191"/>
      <c r="J219" s="178"/>
      <c r="K219" s="178"/>
      <c r="L219" s="178"/>
      <c r="M219" s="178"/>
      <c r="N219" s="160" t="str">
        <f t="shared" si="18"/>
        <v/>
      </c>
      <c r="P219" s="160" t="str">
        <f t="shared" si="19"/>
        <v/>
      </c>
      <c r="Q219" s="160">
        <f t="shared" si="17"/>
        <v>0</v>
      </c>
      <c r="R219" s="160" t="str">
        <f t="shared" si="20"/>
        <v/>
      </c>
      <c r="S219" s="160" t="str">
        <f t="shared" si="21"/>
        <v/>
      </c>
    </row>
    <row r="220" spans="3:19" ht="17.45" customHeight="1" x14ac:dyDescent="0.25">
      <c r="C220" s="188"/>
      <c r="D220" s="189"/>
      <c r="E220" s="178"/>
      <c r="F220" s="178"/>
      <c r="G220" s="190">
        <f>DATOS!$E$13</f>
        <v>1</v>
      </c>
      <c r="H220" s="178"/>
      <c r="I220" s="191"/>
      <c r="J220" s="178"/>
      <c r="K220" s="178"/>
      <c r="L220" s="178"/>
      <c r="M220" s="178"/>
      <c r="N220" s="160" t="str">
        <f t="shared" si="18"/>
        <v/>
      </c>
      <c r="P220" s="160" t="str">
        <f t="shared" si="19"/>
        <v/>
      </c>
      <c r="Q220" s="160">
        <f t="shared" si="17"/>
        <v>0</v>
      </c>
      <c r="R220" s="160" t="str">
        <f t="shared" si="20"/>
        <v/>
      </c>
      <c r="S220" s="160" t="str">
        <f t="shared" si="21"/>
        <v/>
      </c>
    </row>
    <row r="221" spans="3:19" ht="17.45" customHeight="1" x14ac:dyDescent="0.25">
      <c r="C221" s="188"/>
      <c r="D221" s="189"/>
      <c r="E221" s="178"/>
      <c r="F221" s="178"/>
      <c r="G221" s="190">
        <f>DATOS!$E$13</f>
        <v>1</v>
      </c>
      <c r="H221" s="178"/>
      <c r="I221" s="191"/>
      <c r="J221" s="178"/>
      <c r="K221" s="178"/>
      <c r="L221" s="178"/>
      <c r="M221" s="178"/>
      <c r="N221" s="160" t="str">
        <f t="shared" si="18"/>
        <v/>
      </c>
      <c r="P221" s="160" t="str">
        <f t="shared" si="19"/>
        <v/>
      </c>
      <c r="Q221" s="160">
        <f t="shared" si="17"/>
        <v>0</v>
      </c>
      <c r="R221" s="160" t="str">
        <f t="shared" si="20"/>
        <v/>
      </c>
      <c r="S221" s="160" t="str">
        <f t="shared" si="21"/>
        <v/>
      </c>
    </row>
    <row r="222" spans="3:19" ht="17.45" customHeight="1" x14ac:dyDescent="0.25">
      <c r="C222" s="188"/>
      <c r="D222" s="189"/>
      <c r="E222" s="178"/>
      <c r="F222" s="178"/>
      <c r="G222" s="190">
        <f>DATOS!$E$13</f>
        <v>1</v>
      </c>
      <c r="H222" s="178"/>
      <c r="I222" s="191"/>
      <c r="J222" s="178"/>
      <c r="K222" s="178"/>
      <c r="L222" s="178"/>
      <c r="M222" s="178"/>
      <c r="N222" s="160" t="str">
        <f t="shared" si="18"/>
        <v/>
      </c>
      <c r="P222" s="160" t="str">
        <f t="shared" si="19"/>
        <v/>
      </c>
      <c r="Q222" s="160">
        <f t="shared" si="17"/>
        <v>0</v>
      </c>
      <c r="R222" s="160" t="str">
        <f t="shared" si="20"/>
        <v/>
      </c>
      <c r="S222" s="160" t="str">
        <f t="shared" si="21"/>
        <v/>
      </c>
    </row>
    <row r="223" spans="3:19" ht="17.45" customHeight="1" x14ac:dyDescent="0.25">
      <c r="C223" s="188"/>
      <c r="D223" s="189"/>
      <c r="E223" s="178"/>
      <c r="F223" s="178"/>
      <c r="G223" s="190">
        <f>DATOS!$E$13</f>
        <v>1</v>
      </c>
      <c r="H223" s="178"/>
      <c r="I223" s="191"/>
      <c r="J223" s="178"/>
      <c r="K223" s="178"/>
      <c r="L223" s="178"/>
      <c r="M223" s="178"/>
      <c r="N223" s="160" t="str">
        <f t="shared" si="18"/>
        <v/>
      </c>
      <c r="P223" s="160" t="str">
        <f t="shared" si="19"/>
        <v/>
      </c>
      <c r="Q223" s="160">
        <f t="shared" si="17"/>
        <v>0</v>
      </c>
      <c r="R223" s="160" t="str">
        <f t="shared" si="20"/>
        <v/>
      </c>
      <c r="S223" s="160" t="str">
        <f t="shared" si="21"/>
        <v/>
      </c>
    </row>
    <row r="224" spans="3:19" ht="17.45" customHeight="1" x14ac:dyDescent="0.25">
      <c r="C224" s="188"/>
      <c r="D224" s="189"/>
      <c r="E224" s="178"/>
      <c r="F224" s="178"/>
      <c r="G224" s="190">
        <f>DATOS!$E$13</f>
        <v>1</v>
      </c>
      <c r="H224" s="178"/>
      <c r="I224" s="191"/>
      <c r="J224" s="178"/>
      <c r="K224" s="178"/>
      <c r="L224" s="178"/>
      <c r="M224" s="178"/>
      <c r="N224" s="160" t="str">
        <f t="shared" si="18"/>
        <v/>
      </c>
      <c r="P224" s="160" t="str">
        <f t="shared" si="19"/>
        <v/>
      </c>
      <c r="Q224" s="160">
        <f t="shared" si="17"/>
        <v>0</v>
      </c>
      <c r="R224" s="160" t="str">
        <f t="shared" si="20"/>
        <v/>
      </c>
      <c r="S224" s="160" t="str">
        <f t="shared" si="21"/>
        <v/>
      </c>
    </row>
    <row r="225" spans="3:19" ht="17.45" customHeight="1" x14ac:dyDescent="0.25">
      <c r="C225" s="188"/>
      <c r="D225" s="189"/>
      <c r="E225" s="178"/>
      <c r="F225" s="178"/>
      <c r="G225" s="190">
        <f>DATOS!$E$13</f>
        <v>1</v>
      </c>
      <c r="H225" s="178"/>
      <c r="I225" s="191"/>
      <c r="J225" s="178"/>
      <c r="K225" s="178"/>
      <c r="L225" s="178"/>
      <c r="M225" s="178"/>
      <c r="N225" s="160" t="str">
        <f t="shared" si="18"/>
        <v/>
      </c>
      <c r="P225" s="160" t="str">
        <f t="shared" si="19"/>
        <v/>
      </c>
      <c r="Q225" s="160">
        <f t="shared" si="17"/>
        <v>0</v>
      </c>
      <c r="R225" s="160" t="str">
        <f t="shared" si="20"/>
        <v/>
      </c>
      <c r="S225" s="160" t="str">
        <f t="shared" si="21"/>
        <v/>
      </c>
    </row>
    <row r="226" spans="3:19" ht="17.45" customHeight="1" x14ac:dyDescent="0.25">
      <c r="C226" s="188"/>
      <c r="D226" s="189"/>
      <c r="E226" s="178"/>
      <c r="F226" s="178"/>
      <c r="G226" s="190">
        <f>DATOS!$E$13</f>
        <v>1</v>
      </c>
      <c r="H226" s="178"/>
      <c r="I226" s="191"/>
      <c r="J226" s="178"/>
      <c r="K226" s="178"/>
      <c r="L226" s="178"/>
      <c r="M226" s="178"/>
      <c r="N226" s="160" t="str">
        <f t="shared" si="18"/>
        <v/>
      </c>
      <c r="P226" s="160" t="str">
        <f t="shared" si="19"/>
        <v/>
      </c>
      <c r="Q226" s="160">
        <f t="shared" si="17"/>
        <v>0</v>
      </c>
      <c r="R226" s="160" t="str">
        <f t="shared" si="20"/>
        <v/>
      </c>
      <c r="S226" s="160" t="str">
        <f t="shared" si="21"/>
        <v/>
      </c>
    </row>
    <row r="227" spans="3:19" ht="17.45" customHeight="1" x14ac:dyDescent="0.25">
      <c r="C227" s="188"/>
      <c r="D227" s="189"/>
      <c r="E227" s="178"/>
      <c r="F227" s="178"/>
      <c r="G227" s="190">
        <f>DATOS!$E$13</f>
        <v>1</v>
      </c>
      <c r="H227" s="178"/>
      <c r="I227" s="191"/>
      <c r="J227" s="178"/>
      <c r="K227" s="178"/>
      <c r="L227" s="178"/>
      <c r="M227" s="178"/>
      <c r="N227" s="160" t="str">
        <f t="shared" si="18"/>
        <v/>
      </c>
      <c r="P227" s="160" t="str">
        <f t="shared" si="19"/>
        <v/>
      </c>
      <c r="Q227" s="160">
        <f t="shared" si="17"/>
        <v>0</v>
      </c>
      <c r="R227" s="160" t="str">
        <f t="shared" si="20"/>
        <v/>
      </c>
      <c r="S227" s="160" t="str">
        <f t="shared" si="21"/>
        <v/>
      </c>
    </row>
    <row r="228" spans="3:19" ht="17.45" customHeight="1" x14ac:dyDescent="0.25">
      <c r="C228" s="188"/>
      <c r="D228" s="189"/>
      <c r="E228" s="178"/>
      <c r="F228" s="178"/>
      <c r="G228" s="190">
        <f>DATOS!$E$13</f>
        <v>1</v>
      </c>
      <c r="H228" s="178"/>
      <c r="I228" s="191"/>
      <c r="J228" s="178"/>
      <c r="K228" s="178"/>
      <c r="L228" s="178"/>
      <c r="M228" s="178"/>
      <c r="N228" s="160" t="str">
        <f t="shared" si="18"/>
        <v/>
      </c>
      <c r="P228" s="160" t="str">
        <f t="shared" si="19"/>
        <v/>
      </c>
      <c r="Q228" s="160">
        <f t="shared" si="17"/>
        <v>0</v>
      </c>
      <c r="R228" s="160" t="str">
        <f t="shared" si="20"/>
        <v/>
      </c>
      <c r="S228" s="160" t="str">
        <f t="shared" si="21"/>
        <v/>
      </c>
    </row>
    <row r="229" spans="3:19" ht="17.45" customHeight="1" x14ac:dyDescent="0.25">
      <c r="C229" s="188"/>
      <c r="D229" s="189"/>
      <c r="E229" s="178"/>
      <c r="F229" s="178"/>
      <c r="G229" s="190">
        <f>DATOS!$E$13</f>
        <v>1</v>
      </c>
      <c r="H229" s="178"/>
      <c r="I229" s="191"/>
      <c r="J229" s="178"/>
      <c r="K229" s="178"/>
      <c r="L229" s="178"/>
      <c r="M229" s="178"/>
      <c r="N229" s="160" t="str">
        <f t="shared" si="18"/>
        <v/>
      </c>
      <c r="P229" s="160" t="str">
        <f t="shared" si="19"/>
        <v/>
      </c>
      <c r="Q229" s="160">
        <f t="shared" si="17"/>
        <v>0</v>
      </c>
      <c r="R229" s="160" t="str">
        <f t="shared" si="20"/>
        <v/>
      </c>
      <c r="S229" s="160" t="str">
        <f t="shared" si="21"/>
        <v/>
      </c>
    </row>
    <row r="230" spans="3:19" ht="17.45" customHeight="1" x14ac:dyDescent="0.25">
      <c r="C230" s="188"/>
      <c r="D230" s="189"/>
      <c r="E230" s="178"/>
      <c r="F230" s="178"/>
      <c r="G230" s="190">
        <f>DATOS!$E$13</f>
        <v>1</v>
      </c>
      <c r="H230" s="178"/>
      <c r="I230" s="191"/>
      <c r="J230" s="178"/>
      <c r="K230" s="178"/>
      <c r="L230" s="178"/>
      <c r="M230" s="178"/>
      <c r="N230" s="160" t="str">
        <f t="shared" si="18"/>
        <v/>
      </c>
      <c r="P230" s="160" t="str">
        <f t="shared" si="19"/>
        <v/>
      </c>
      <c r="Q230" s="160">
        <f t="shared" si="17"/>
        <v>0</v>
      </c>
      <c r="R230" s="160" t="str">
        <f t="shared" si="20"/>
        <v/>
      </c>
      <c r="S230" s="160" t="str">
        <f t="shared" si="21"/>
        <v/>
      </c>
    </row>
    <row r="231" spans="3:19" ht="17.45" customHeight="1" x14ac:dyDescent="0.25">
      <c r="C231" s="188"/>
      <c r="D231" s="189"/>
      <c r="E231" s="178"/>
      <c r="F231" s="178"/>
      <c r="G231" s="190">
        <f>DATOS!$E$13</f>
        <v>1</v>
      </c>
      <c r="H231" s="178"/>
      <c r="I231" s="191"/>
      <c r="J231" s="178"/>
      <c r="K231" s="178"/>
      <c r="L231" s="178"/>
      <c r="M231" s="178"/>
      <c r="N231" s="160" t="str">
        <f t="shared" si="18"/>
        <v/>
      </c>
      <c r="P231" s="160" t="str">
        <f t="shared" si="19"/>
        <v/>
      </c>
      <c r="Q231" s="160">
        <f t="shared" si="17"/>
        <v>0</v>
      </c>
      <c r="R231" s="160" t="str">
        <f t="shared" si="20"/>
        <v/>
      </c>
      <c r="S231" s="160" t="str">
        <f t="shared" si="21"/>
        <v/>
      </c>
    </row>
    <row r="232" spans="3:19" ht="17.45" customHeight="1" x14ac:dyDescent="0.25">
      <c r="C232" s="188"/>
      <c r="D232" s="189"/>
      <c r="E232" s="178"/>
      <c r="F232" s="178"/>
      <c r="G232" s="190">
        <f>DATOS!$E$13</f>
        <v>1</v>
      </c>
      <c r="H232" s="178"/>
      <c r="I232" s="191"/>
      <c r="J232" s="178"/>
      <c r="K232" s="178"/>
      <c r="L232" s="178"/>
      <c r="M232" s="178"/>
      <c r="N232" s="160" t="str">
        <f t="shared" si="18"/>
        <v/>
      </c>
      <c r="P232" s="160" t="str">
        <f t="shared" si="19"/>
        <v/>
      </c>
      <c r="Q232" s="160">
        <f t="shared" si="17"/>
        <v>0</v>
      </c>
      <c r="R232" s="160" t="str">
        <f t="shared" si="20"/>
        <v/>
      </c>
      <c r="S232" s="160" t="str">
        <f t="shared" si="21"/>
        <v/>
      </c>
    </row>
    <row r="233" spans="3:19" ht="17.45" customHeight="1" x14ac:dyDescent="0.25">
      <c r="C233" s="188"/>
      <c r="D233" s="189"/>
      <c r="E233" s="178"/>
      <c r="F233" s="178"/>
      <c r="G233" s="190">
        <f>DATOS!$E$13</f>
        <v>1</v>
      </c>
      <c r="H233" s="178"/>
      <c r="I233" s="191"/>
      <c r="J233" s="178"/>
      <c r="K233" s="178"/>
      <c r="L233" s="178"/>
      <c r="M233" s="178"/>
      <c r="N233" s="160" t="str">
        <f t="shared" si="18"/>
        <v/>
      </c>
      <c r="P233" s="160" t="str">
        <f t="shared" si="19"/>
        <v/>
      </c>
      <c r="Q233" s="160">
        <f t="shared" si="17"/>
        <v>0</v>
      </c>
      <c r="R233" s="160" t="str">
        <f t="shared" si="20"/>
        <v/>
      </c>
      <c r="S233" s="160" t="str">
        <f t="shared" si="21"/>
        <v/>
      </c>
    </row>
    <row r="234" spans="3:19" ht="17.45" customHeight="1" x14ac:dyDescent="0.25">
      <c r="C234" s="188"/>
      <c r="D234" s="189"/>
      <c r="E234" s="178"/>
      <c r="F234" s="178"/>
      <c r="G234" s="190">
        <f>DATOS!$E$13</f>
        <v>1</v>
      </c>
      <c r="H234" s="178"/>
      <c r="I234" s="191"/>
      <c r="J234" s="178"/>
      <c r="K234" s="178"/>
      <c r="L234" s="178"/>
      <c r="M234" s="178"/>
      <c r="N234" s="160" t="str">
        <f t="shared" si="18"/>
        <v/>
      </c>
      <c r="P234" s="160" t="str">
        <f t="shared" si="19"/>
        <v/>
      </c>
      <c r="Q234" s="160">
        <f t="shared" si="17"/>
        <v>0</v>
      </c>
      <c r="R234" s="160" t="str">
        <f t="shared" si="20"/>
        <v/>
      </c>
      <c r="S234" s="160" t="str">
        <f t="shared" si="21"/>
        <v/>
      </c>
    </row>
    <row r="235" spans="3:19" ht="17.45" customHeight="1" x14ac:dyDescent="0.25">
      <c r="C235" s="188"/>
      <c r="D235" s="189"/>
      <c r="E235" s="178"/>
      <c r="F235" s="178"/>
      <c r="G235" s="190">
        <f>DATOS!$E$13</f>
        <v>1</v>
      </c>
      <c r="H235" s="178"/>
      <c r="I235" s="191"/>
      <c r="J235" s="178"/>
      <c r="K235" s="178"/>
      <c r="L235" s="178"/>
      <c r="M235" s="178"/>
      <c r="N235" s="160" t="str">
        <f t="shared" si="18"/>
        <v/>
      </c>
      <c r="P235" s="160" t="str">
        <f t="shared" si="19"/>
        <v/>
      </c>
      <c r="Q235" s="160">
        <f t="shared" si="17"/>
        <v>0</v>
      </c>
      <c r="R235" s="160" t="str">
        <f t="shared" si="20"/>
        <v/>
      </c>
      <c r="S235" s="160" t="str">
        <f t="shared" si="21"/>
        <v/>
      </c>
    </row>
    <row r="236" spans="3:19" ht="17.45" customHeight="1" x14ac:dyDescent="0.25">
      <c r="C236" s="188"/>
      <c r="D236" s="189"/>
      <c r="E236" s="178"/>
      <c r="F236" s="178"/>
      <c r="G236" s="190">
        <f>DATOS!$E$13</f>
        <v>1</v>
      </c>
      <c r="H236" s="178"/>
      <c r="I236" s="191"/>
      <c r="J236" s="178"/>
      <c r="K236" s="178"/>
      <c r="L236" s="178"/>
      <c r="M236" s="178"/>
      <c r="N236" s="160" t="str">
        <f t="shared" si="18"/>
        <v/>
      </c>
      <c r="P236" s="160" t="str">
        <f t="shared" si="19"/>
        <v/>
      </c>
      <c r="Q236" s="160">
        <f t="shared" si="17"/>
        <v>0</v>
      </c>
      <c r="R236" s="160" t="str">
        <f t="shared" si="20"/>
        <v/>
      </c>
      <c r="S236" s="160" t="str">
        <f t="shared" si="21"/>
        <v/>
      </c>
    </row>
    <row r="237" spans="3:19" ht="17.45" customHeight="1" x14ac:dyDescent="0.25">
      <c r="C237" s="188"/>
      <c r="D237" s="189"/>
      <c r="E237" s="178"/>
      <c r="F237" s="178"/>
      <c r="G237" s="190">
        <f>DATOS!$E$13</f>
        <v>1</v>
      </c>
      <c r="H237" s="178"/>
      <c r="I237" s="191"/>
      <c r="J237" s="178"/>
      <c r="K237" s="178"/>
      <c r="L237" s="178"/>
      <c r="M237" s="178"/>
      <c r="N237" s="160" t="str">
        <f t="shared" si="18"/>
        <v/>
      </c>
      <c r="P237" s="160" t="str">
        <f t="shared" si="19"/>
        <v/>
      </c>
      <c r="Q237" s="160">
        <f t="shared" si="17"/>
        <v>0</v>
      </c>
      <c r="R237" s="160" t="str">
        <f t="shared" si="20"/>
        <v/>
      </c>
      <c r="S237" s="160" t="str">
        <f t="shared" si="21"/>
        <v/>
      </c>
    </row>
    <row r="238" spans="3:19" ht="17.45" customHeight="1" x14ac:dyDescent="0.25">
      <c r="C238" s="188"/>
      <c r="D238" s="189"/>
      <c r="E238" s="178"/>
      <c r="F238" s="178"/>
      <c r="G238" s="190">
        <f>DATOS!$E$13</f>
        <v>1</v>
      </c>
      <c r="H238" s="178"/>
      <c r="I238" s="191"/>
      <c r="J238" s="178"/>
      <c r="K238" s="178"/>
      <c r="L238" s="178"/>
      <c r="M238" s="178"/>
      <c r="N238" s="160" t="str">
        <f t="shared" si="18"/>
        <v/>
      </c>
      <c r="P238" s="160" t="str">
        <f t="shared" si="19"/>
        <v/>
      </c>
      <c r="Q238" s="160">
        <f t="shared" si="17"/>
        <v>0</v>
      </c>
      <c r="R238" s="160" t="str">
        <f t="shared" si="20"/>
        <v/>
      </c>
      <c r="S238" s="160" t="str">
        <f t="shared" si="21"/>
        <v/>
      </c>
    </row>
    <row r="239" spans="3:19" ht="17.45" customHeight="1" x14ac:dyDescent="0.25">
      <c r="C239" s="188"/>
      <c r="D239" s="189"/>
      <c r="E239" s="178"/>
      <c r="F239" s="178"/>
      <c r="G239" s="190">
        <f>DATOS!$E$13</f>
        <v>1</v>
      </c>
      <c r="H239" s="178"/>
      <c r="I239" s="191"/>
      <c r="J239" s="178"/>
      <c r="K239" s="178"/>
      <c r="L239" s="178"/>
      <c r="M239" s="178"/>
      <c r="N239" s="160" t="str">
        <f t="shared" si="18"/>
        <v/>
      </c>
      <c r="P239" s="160" t="str">
        <f t="shared" si="19"/>
        <v/>
      </c>
      <c r="Q239" s="160">
        <f t="shared" si="17"/>
        <v>0</v>
      </c>
      <c r="R239" s="160" t="str">
        <f t="shared" si="20"/>
        <v/>
      </c>
      <c r="S239" s="160" t="str">
        <f t="shared" si="21"/>
        <v/>
      </c>
    </row>
    <row r="240" spans="3:19" ht="17.45" customHeight="1" x14ac:dyDescent="0.25">
      <c r="C240" s="188"/>
      <c r="D240" s="189"/>
      <c r="E240" s="178"/>
      <c r="F240" s="178"/>
      <c r="G240" s="190">
        <f>DATOS!$E$13</f>
        <v>1</v>
      </c>
      <c r="H240" s="178"/>
      <c r="I240" s="191"/>
      <c r="J240" s="178"/>
      <c r="K240" s="178"/>
      <c r="L240" s="178"/>
      <c r="M240" s="178"/>
      <c r="N240" s="160" t="str">
        <f t="shared" si="18"/>
        <v/>
      </c>
      <c r="P240" s="160" t="str">
        <f t="shared" si="19"/>
        <v/>
      </c>
      <c r="Q240" s="160">
        <f t="shared" si="17"/>
        <v>0</v>
      </c>
      <c r="R240" s="160" t="str">
        <f t="shared" si="20"/>
        <v/>
      </c>
      <c r="S240" s="160" t="str">
        <f t="shared" si="21"/>
        <v/>
      </c>
    </row>
    <row r="241" spans="3:19" ht="17.45" customHeight="1" x14ac:dyDescent="0.25">
      <c r="C241" s="188"/>
      <c r="D241" s="189"/>
      <c r="E241" s="178"/>
      <c r="F241" s="178"/>
      <c r="G241" s="190">
        <f>DATOS!$E$13</f>
        <v>1</v>
      </c>
      <c r="H241" s="178"/>
      <c r="I241" s="191"/>
      <c r="J241" s="178"/>
      <c r="K241" s="178"/>
      <c r="L241" s="178"/>
      <c r="M241" s="178"/>
      <c r="N241" s="160" t="str">
        <f t="shared" si="18"/>
        <v/>
      </c>
      <c r="P241" s="160" t="str">
        <f t="shared" si="19"/>
        <v/>
      </c>
      <c r="Q241" s="160">
        <f t="shared" si="17"/>
        <v>0</v>
      </c>
      <c r="R241" s="160" t="str">
        <f t="shared" si="20"/>
        <v/>
      </c>
      <c r="S241" s="160" t="str">
        <f t="shared" si="21"/>
        <v/>
      </c>
    </row>
    <row r="242" spans="3:19" ht="17.45" customHeight="1" x14ac:dyDescent="0.25">
      <c r="C242" s="188"/>
      <c r="D242" s="189"/>
      <c r="E242" s="178"/>
      <c r="F242" s="178"/>
      <c r="G242" s="190">
        <f>DATOS!$E$13</f>
        <v>1</v>
      </c>
      <c r="H242" s="178"/>
      <c r="I242" s="191"/>
      <c r="J242" s="178"/>
      <c r="K242" s="178"/>
      <c r="L242" s="178"/>
      <c r="M242" s="178"/>
      <c r="N242" s="160" t="str">
        <f t="shared" si="18"/>
        <v/>
      </c>
      <c r="P242" s="160" t="str">
        <f t="shared" si="19"/>
        <v/>
      </c>
      <c r="Q242" s="160">
        <f t="shared" si="17"/>
        <v>0</v>
      </c>
      <c r="R242" s="160" t="str">
        <f t="shared" si="20"/>
        <v/>
      </c>
      <c r="S242" s="160" t="str">
        <f t="shared" si="21"/>
        <v/>
      </c>
    </row>
    <row r="243" spans="3:19" ht="17.45" customHeight="1" x14ac:dyDescent="0.25">
      <c r="C243" s="188"/>
      <c r="D243" s="189"/>
      <c r="E243" s="178"/>
      <c r="F243" s="178"/>
      <c r="G243" s="190">
        <f>DATOS!$E$13</f>
        <v>1</v>
      </c>
      <c r="H243" s="178"/>
      <c r="I243" s="191"/>
      <c r="J243" s="178"/>
      <c r="K243" s="178"/>
      <c r="L243" s="178"/>
      <c r="M243" s="178"/>
      <c r="N243" s="160" t="str">
        <f t="shared" si="18"/>
        <v/>
      </c>
      <c r="P243" s="160" t="str">
        <f t="shared" si="19"/>
        <v/>
      </c>
      <c r="Q243" s="160">
        <f t="shared" si="17"/>
        <v>0</v>
      </c>
      <c r="R243" s="160" t="str">
        <f t="shared" si="20"/>
        <v/>
      </c>
      <c r="S243" s="160" t="str">
        <f t="shared" si="21"/>
        <v/>
      </c>
    </row>
    <row r="244" spans="3:19" ht="17.45" customHeight="1" x14ac:dyDescent="0.25">
      <c r="C244" s="188"/>
      <c r="D244" s="189"/>
      <c r="E244" s="178"/>
      <c r="F244" s="178"/>
      <c r="G244" s="190">
        <f>DATOS!$E$13</f>
        <v>1</v>
      </c>
      <c r="H244" s="178"/>
      <c r="I244" s="191"/>
      <c r="J244" s="178"/>
      <c r="K244" s="178"/>
      <c r="L244" s="178"/>
      <c r="M244" s="178"/>
      <c r="N244" s="160" t="str">
        <f t="shared" si="18"/>
        <v/>
      </c>
      <c r="P244" s="160" t="str">
        <f t="shared" si="19"/>
        <v/>
      </c>
      <c r="Q244" s="160">
        <f t="shared" si="17"/>
        <v>0</v>
      </c>
      <c r="R244" s="160" t="str">
        <f t="shared" si="20"/>
        <v/>
      </c>
      <c r="S244" s="160" t="str">
        <f t="shared" si="21"/>
        <v/>
      </c>
    </row>
    <row r="245" spans="3:19" ht="17.45" customHeight="1" x14ac:dyDescent="0.25">
      <c r="C245" s="188"/>
      <c r="D245" s="189"/>
      <c r="E245" s="178"/>
      <c r="F245" s="178"/>
      <c r="G245" s="190">
        <f>DATOS!$E$13</f>
        <v>1</v>
      </c>
      <c r="H245" s="178"/>
      <c r="I245" s="191"/>
      <c r="J245" s="178"/>
      <c r="K245" s="178"/>
      <c r="L245" s="178"/>
      <c r="M245" s="178"/>
      <c r="N245" s="160" t="str">
        <f t="shared" si="18"/>
        <v/>
      </c>
      <c r="P245" s="160" t="str">
        <f t="shared" si="19"/>
        <v/>
      </c>
      <c r="Q245" s="160">
        <f t="shared" si="17"/>
        <v>0</v>
      </c>
      <c r="R245" s="160" t="str">
        <f t="shared" si="20"/>
        <v/>
      </c>
      <c r="S245" s="160" t="str">
        <f t="shared" si="21"/>
        <v/>
      </c>
    </row>
    <row r="246" spans="3:19" ht="17.45" customHeight="1" x14ac:dyDescent="0.25">
      <c r="C246" s="188"/>
      <c r="D246" s="189"/>
      <c r="E246" s="178"/>
      <c r="F246" s="178"/>
      <c r="G246" s="190">
        <f>DATOS!$E$13</f>
        <v>1</v>
      </c>
      <c r="H246" s="178"/>
      <c r="I246" s="191"/>
      <c r="J246" s="178"/>
      <c r="K246" s="178"/>
      <c r="L246" s="178"/>
      <c r="M246" s="178"/>
      <c r="N246" s="160" t="str">
        <f t="shared" si="18"/>
        <v/>
      </c>
      <c r="P246" s="160" t="str">
        <f t="shared" si="19"/>
        <v/>
      </c>
      <c r="Q246" s="160">
        <f t="shared" si="17"/>
        <v>0</v>
      </c>
      <c r="R246" s="160" t="str">
        <f t="shared" si="20"/>
        <v/>
      </c>
      <c r="S246" s="160" t="str">
        <f t="shared" si="21"/>
        <v/>
      </c>
    </row>
    <row r="247" spans="3:19" ht="17.45" customHeight="1" x14ac:dyDescent="0.25">
      <c r="C247" s="188"/>
      <c r="D247" s="189"/>
      <c r="E247" s="178"/>
      <c r="F247" s="178"/>
      <c r="G247" s="190">
        <f>DATOS!$E$13</f>
        <v>1</v>
      </c>
      <c r="H247" s="178"/>
      <c r="I247" s="191"/>
      <c r="J247" s="178"/>
      <c r="K247" s="178"/>
      <c r="L247" s="178"/>
      <c r="M247" s="178"/>
      <c r="N247" s="160" t="str">
        <f t="shared" si="18"/>
        <v/>
      </c>
      <c r="P247" s="160" t="str">
        <f t="shared" si="19"/>
        <v/>
      </c>
      <c r="Q247" s="160">
        <f t="shared" si="17"/>
        <v>0</v>
      </c>
      <c r="R247" s="160" t="str">
        <f t="shared" si="20"/>
        <v/>
      </c>
      <c r="S247" s="160" t="str">
        <f t="shared" si="21"/>
        <v/>
      </c>
    </row>
    <row r="248" spans="3:19" ht="17.45" customHeight="1" x14ac:dyDescent="0.25">
      <c r="C248" s="188"/>
      <c r="D248" s="189"/>
      <c r="E248" s="178"/>
      <c r="F248" s="178"/>
      <c r="G248" s="190">
        <f>DATOS!$E$13</f>
        <v>1</v>
      </c>
      <c r="H248" s="178"/>
      <c r="I248" s="191"/>
      <c r="J248" s="178"/>
      <c r="K248" s="178"/>
      <c r="L248" s="178"/>
      <c r="M248" s="178"/>
      <c r="N248" s="160" t="str">
        <f t="shared" si="18"/>
        <v/>
      </c>
      <c r="P248" s="160" t="str">
        <f t="shared" si="19"/>
        <v/>
      </c>
      <c r="Q248" s="160">
        <f t="shared" si="17"/>
        <v>0</v>
      </c>
      <c r="R248" s="160" t="str">
        <f t="shared" si="20"/>
        <v/>
      </c>
      <c r="S248" s="160" t="str">
        <f t="shared" si="21"/>
        <v/>
      </c>
    </row>
    <row r="249" spans="3:19" ht="17.45" customHeight="1" x14ac:dyDescent="0.25">
      <c r="C249" s="188"/>
      <c r="D249" s="189"/>
      <c r="E249" s="178"/>
      <c r="F249" s="178"/>
      <c r="G249" s="190">
        <f>DATOS!$E$13</f>
        <v>1</v>
      </c>
      <c r="H249" s="178"/>
      <c r="I249" s="191"/>
      <c r="J249" s="178"/>
      <c r="K249" s="178"/>
      <c r="L249" s="178"/>
      <c r="M249" s="178"/>
      <c r="N249" s="160" t="str">
        <f t="shared" si="18"/>
        <v/>
      </c>
      <c r="P249" s="160" t="str">
        <f t="shared" si="19"/>
        <v/>
      </c>
      <c r="Q249" s="160">
        <f t="shared" si="17"/>
        <v>0</v>
      </c>
      <c r="R249" s="160" t="str">
        <f t="shared" si="20"/>
        <v/>
      </c>
      <c r="S249" s="160" t="str">
        <f t="shared" si="21"/>
        <v/>
      </c>
    </row>
    <row r="250" spans="3:19" ht="17.45" customHeight="1" x14ac:dyDescent="0.25">
      <c r="C250" s="188"/>
      <c r="D250" s="189"/>
      <c r="E250" s="178"/>
      <c r="F250" s="178"/>
      <c r="G250" s="190">
        <f>DATOS!$E$13</f>
        <v>1</v>
      </c>
      <c r="H250" s="178"/>
      <c r="I250" s="191"/>
      <c r="J250" s="178"/>
      <c r="K250" s="178"/>
      <c r="L250" s="178"/>
      <c r="M250" s="178"/>
      <c r="N250" s="160" t="str">
        <f t="shared" si="18"/>
        <v/>
      </c>
      <c r="P250" s="160" t="str">
        <f t="shared" si="19"/>
        <v/>
      </c>
      <c r="Q250" s="160">
        <f t="shared" si="17"/>
        <v>0</v>
      </c>
      <c r="R250" s="160" t="str">
        <f t="shared" si="20"/>
        <v/>
      </c>
      <c r="S250" s="160" t="str">
        <f t="shared" si="21"/>
        <v/>
      </c>
    </row>
    <row r="251" spans="3:19" ht="17.45" customHeight="1" x14ac:dyDescent="0.25">
      <c r="C251" s="188"/>
      <c r="D251" s="189"/>
      <c r="E251" s="178"/>
      <c r="F251" s="178"/>
      <c r="G251" s="190">
        <f>DATOS!$E$13</f>
        <v>1</v>
      </c>
      <c r="H251" s="178"/>
      <c r="I251" s="191"/>
      <c r="J251" s="178"/>
      <c r="K251" s="178"/>
      <c r="L251" s="178"/>
      <c r="M251" s="178"/>
      <c r="N251" s="160" t="str">
        <f t="shared" si="18"/>
        <v/>
      </c>
      <c r="P251" s="160" t="str">
        <f t="shared" si="19"/>
        <v/>
      </c>
      <c r="Q251" s="160">
        <f t="shared" si="17"/>
        <v>0</v>
      </c>
      <c r="R251" s="160" t="str">
        <f t="shared" si="20"/>
        <v/>
      </c>
      <c r="S251" s="160" t="str">
        <f t="shared" si="21"/>
        <v/>
      </c>
    </row>
    <row r="252" spans="3:19" ht="17.45" customHeight="1" x14ac:dyDescent="0.25">
      <c r="C252" s="188"/>
      <c r="D252" s="189"/>
      <c r="E252" s="178"/>
      <c r="F252" s="178"/>
      <c r="G252" s="190">
        <f>DATOS!$E$13</f>
        <v>1</v>
      </c>
      <c r="H252" s="178"/>
      <c r="I252" s="191"/>
      <c r="J252" s="178"/>
      <c r="K252" s="178"/>
      <c r="L252" s="178"/>
      <c r="M252" s="178"/>
      <c r="N252" s="160" t="str">
        <f t="shared" si="18"/>
        <v/>
      </c>
      <c r="P252" s="160" t="str">
        <f t="shared" si="19"/>
        <v/>
      </c>
      <c r="Q252" s="160">
        <f t="shared" si="17"/>
        <v>0</v>
      </c>
      <c r="R252" s="160" t="str">
        <f t="shared" si="20"/>
        <v/>
      </c>
      <c r="S252" s="160" t="str">
        <f t="shared" si="21"/>
        <v/>
      </c>
    </row>
    <row r="253" spans="3:19" ht="17.45" customHeight="1" x14ac:dyDescent="0.25">
      <c r="C253" s="188"/>
      <c r="D253" s="189"/>
      <c r="E253" s="178"/>
      <c r="F253" s="178"/>
      <c r="G253" s="190">
        <f>DATOS!$E$13</f>
        <v>1</v>
      </c>
      <c r="H253" s="178"/>
      <c r="I253" s="191"/>
      <c r="J253" s="178"/>
      <c r="K253" s="178"/>
      <c r="L253" s="178"/>
      <c r="M253" s="178"/>
      <c r="N253" s="160" t="str">
        <f t="shared" si="18"/>
        <v/>
      </c>
      <c r="P253" s="160" t="str">
        <f t="shared" si="19"/>
        <v/>
      </c>
      <c r="Q253" s="160">
        <f t="shared" si="17"/>
        <v>0</v>
      </c>
      <c r="R253" s="160" t="str">
        <f t="shared" si="20"/>
        <v/>
      </c>
      <c r="S253" s="160" t="str">
        <f t="shared" si="21"/>
        <v/>
      </c>
    </row>
    <row r="254" spans="3:19" ht="17.45" customHeight="1" x14ac:dyDescent="0.25">
      <c r="C254" s="188"/>
      <c r="D254" s="189"/>
      <c r="E254" s="178"/>
      <c r="F254" s="178"/>
      <c r="G254" s="190">
        <f>DATOS!$E$13</f>
        <v>1</v>
      </c>
      <c r="H254" s="178"/>
      <c r="I254" s="191"/>
      <c r="J254" s="178"/>
      <c r="K254" s="178"/>
      <c r="L254" s="178"/>
      <c r="M254" s="178"/>
      <c r="N254" s="160" t="str">
        <f t="shared" si="18"/>
        <v/>
      </c>
      <c r="P254" s="160" t="str">
        <f t="shared" si="19"/>
        <v/>
      </c>
      <c r="Q254" s="160">
        <f t="shared" si="17"/>
        <v>0</v>
      </c>
      <c r="R254" s="160" t="str">
        <f t="shared" si="20"/>
        <v/>
      </c>
      <c r="S254" s="160" t="str">
        <f t="shared" si="21"/>
        <v/>
      </c>
    </row>
    <row r="255" spans="3:19" ht="17.45" customHeight="1" x14ac:dyDescent="0.25">
      <c r="C255" s="188"/>
      <c r="D255" s="189"/>
      <c r="E255" s="178"/>
      <c r="F255" s="178"/>
      <c r="G255" s="190">
        <f>DATOS!$E$13</f>
        <v>1</v>
      </c>
      <c r="H255" s="178"/>
      <c r="I255" s="191"/>
      <c r="J255" s="178"/>
      <c r="K255" s="178"/>
      <c r="L255" s="178"/>
      <c r="M255" s="178"/>
      <c r="N255" s="160" t="str">
        <f t="shared" si="18"/>
        <v/>
      </c>
      <c r="P255" s="160" t="str">
        <f t="shared" si="19"/>
        <v/>
      </c>
      <c r="Q255" s="160">
        <f t="shared" si="17"/>
        <v>0</v>
      </c>
      <c r="R255" s="160" t="str">
        <f t="shared" si="20"/>
        <v/>
      </c>
      <c r="S255" s="160" t="str">
        <f t="shared" si="21"/>
        <v/>
      </c>
    </row>
    <row r="256" spans="3:19" ht="17.45" customHeight="1" x14ac:dyDescent="0.25">
      <c r="C256" s="188"/>
      <c r="D256" s="189"/>
      <c r="E256" s="178"/>
      <c r="F256" s="178"/>
      <c r="G256" s="190">
        <f>DATOS!$E$13</f>
        <v>1</v>
      </c>
      <c r="H256" s="178"/>
      <c r="I256" s="191"/>
      <c r="J256" s="178"/>
      <c r="K256" s="178"/>
      <c r="L256" s="178"/>
      <c r="M256" s="178"/>
      <c r="N256" s="160" t="str">
        <f t="shared" si="18"/>
        <v/>
      </c>
      <c r="P256" s="160" t="str">
        <f t="shared" si="19"/>
        <v/>
      </c>
      <c r="Q256" s="160">
        <f t="shared" si="17"/>
        <v>0</v>
      </c>
      <c r="R256" s="160" t="str">
        <f t="shared" si="20"/>
        <v/>
      </c>
      <c r="S256" s="160" t="str">
        <f t="shared" si="21"/>
        <v/>
      </c>
    </row>
    <row r="257" spans="3:19" ht="17.45" customHeight="1" x14ac:dyDescent="0.25">
      <c r="C257" s="188"/>
      <c r="D257" s="189"/>
      <c r="E257" s="178"/>
      <c r="F257" s="178"/>
      <c r="G257" s="190">
        <f>DATOS!$E$13</f>
        <v>1</v>
      </c>
      <c r="H257" s="178"/>
      <c r="I257" s="191"/>
      <c r="J257" s="178"/>
      <c r="K257" s="178"/>
      <c r="L257" s="178"/>
      <c r="M257" s="178"/>
      <c r="N257" s="160" t="str">
        <f t="shared" si="18"/>
        <v/>
      </c>
      <c r="P257" s="160" t="str">
        <f t="shared" si="19"/>
        <v/>
      </c>
      <c r="Q257" s="160">
        <f t="shared" si="17"/>
        <v>0</v>
      </c>
      <c r="R257" s="160" t="str">
        <f t="shared" si="20"/>
        <v/>
      </c>
      <c r="S257" s="160" t="str">
        <f t="shared" si="21"/>
        <v/>
      </c>
    </row>
    <row r="258" spans="3:19" ht="17.45" customHeight="1" x14ac:dyDescent="0.25">
      <c r="C258" s="188"/>
      <c r="D258" s="189"/>
      <c r="E258" s="178"/>
      <c r="F258" s="178"/>
      <c r="G258" s="190">
        <f>DATOS!$E$13</f>
        <v>1</v>
      </c>
      <c r="H258" s="178"/>
      <c r="I258" s="191"/>
      <c r="J258" s="178"/>
      <c r="K258" s="178"/>
      <c r="L258" s="178"/>
      <c r="M258" s="178"/>
      <c r="N258" s="160" t="str">
        <f t="shared" si="18"/>
        <v/>
      </c>
      <c r="P258" s="160" t="str">
        <f t="shared" si="19"/>
        <v/>
      </c>
      <c r="Q258" s="160">
        <f t="shared" si="17"/>
        <v>0</v>
      </c>
      <c r="R258" s="160" t="str">
        <f t="shared" si="20"/>
        <v/>
      </c>
      <c r="S258" s="160" t="str">
        <f t="shared" si="21"/>
        <v/>
      </c>
    </row>
    <row r="259" spans="3:19" ht="17.45" customHeight="1" x14ac:dyDescent="0.25">
      <c r="C259" s="188"/>
      <c r="D259" s="189"/>
      <c r="E259" s="178"/>
      <c r="F259" s="178"/>
      <c r="G259" s="190">
        <f>DATOS!$E$13</f>
        <v>1</v>
      </c>
      <c r="H259" s="178"/>
      <c r="I259" s="191"/>
      <c r="J259" s="178"/>
      <c r="K259" s="178"/>
      <c r="L259" s="178"/>
      <c r="M259" s="178"/>
      <c r="N259" s="160" t="str">
        <f t="shared" si="18"/>
        <v/>
      </c>
      <c r="P259" s="160" t="str">
        <f t="shared" si="19"/>
        <v/>
      </c>
      <c r="Q259" s="160">
        <f t="shared" si="17"/>
        <v>0</v>
      </c>
      <c r="R259" s="160" t="str">
        <f t="shared" si="20"/>
        <v/>
      </c>
      <c r="S259" s="160" t="str">
        <f t="shared" si="21"/>
        <v/>
      </c>
    </row>
    <row r="260" spans="3:19" ht="17.45" customHeight="1" x14ac:dyDescent="0.25">
      <c r="C260" s="188"/>
      <c r="D260" s="189"/>
      <c r="E260" s="178"/>
      <c r="F260" s="178"/>
      <c r="G260" s="190">
        <f>DATOS!$E$13</f>
        <v>1</v>
      </c>
      <c r="H260" s="178"/>
      <c r="I260" s="191"/>
      <c r="J260" s="178"/>
      <c r="K260" s="178"/>
      <c r="L260" s="178"/>
      <c r="M260" s="178"/>
      <c r="N260" s="160" t="str">
        <f t="shared" si="18"/>
        <v/>
      </c>
      <c r="P260" s="160" t="str">
        <f t="shared" si="19"/>
        <v/>
      </c>
      <c r="Q260" s="160">
        <f t="shared" si="17"/>
        <v>0</v>
      </c>
      <c r="R260" s="160" t="str">
        <f t="shared" si="20"/>
        <v/>
      </c>
      <c r="S260" s="160" t="str">
        <f t="shared" si="21"/>
        <v/>
      </c>
    </row>
    <row r="261" spans="3:19" ht="17.45" customHeight="1" x14ac:dyDescent="0.25">
      <c r="C261" s="188"/>
      <c r="D261" s="189"/>
      <c r="E261" s="178"/>
      <c r="F261" s="178"/>
      <c r="G261" s="190">
        <f>DATOS!$E$13</f>
        <v>1</v>
      </c>
      <c r="H261" s="178"/>
      <c r="I261" s="191"/>
      <c r="J261" s="178"/>
      <c r="K261" s="178"/>
      <c r="L261" s="178"/>
      <c r="M261" s="178"/>
      <c r="N261" s="160" t="str">
        <f t="shared" si="18"/>
        <v/>
      </c>
      <c r="P261" s="160" t="str">
        <f t="shared" si="19"/>
        <v/>
      </c>
      <c r="Q261" s="160">
        <f t="shared" si="17"/>
        <v>0</v>
      </c>
      <c r="R261" s="160" t="str">
        <f t="shared" si="20"/>
        <v/>
      </c>
      <c r="S261" s="160" t="str">
        <f t="shared" si="21"/>
        <v/>
      </c>
    </row>
    <row r="262" spans="3:19" ht="17.45" customHeight="1" x14ac:dyDescent="0.25">
      <c r="C262" s="188"/>
      <c r="D262" s="189"/>
      <c r="E262" s="178"/>
      <c r="F262" s="178"/>
      <c r="G262" s="190">
        <f>DATOS!$E$13</f>
        <v>1</v>
      </c>
      <c r="H262" s="178"/>
      <c r="I262" s="191"/>
      <c r="J262" s="178"/>
      <c r="K262" s="178"/>
      <c r="L262" s="178"/>
      <c r="M262" s="178"/>
      <c r="N262" s="160" t="str">
        <f t="shared" si="18"/>
        <v/>
      </c>
      <c r="P262" s="160" t="str">
        <f t="shared" si="19"/>
        <v/>
      </c>
      <c r="Q262" s="160">
        <f t="shared" si="17"/>
        <v>0</v>
      </c>
      <c r="R262" s="160" t="str">
        <f t="shared" si="20"/>
        <v/>
      </c>
      <c r="S262" s="160" t="str">
        <f t="shared" si="21"/>
        <v/>
      </c>
    </row>
    <row r="263" spans="3:19" ht="17.45" customHeight="1" x14ac:dyDescent="0.25">
      <c r="C263" s="188"/>
      <c r="D263" s="189"/>
      <c r="E263" s="178"/>
      <c r="F263" s="178"/>
      <c r="G263" s="190">
        <f>DATOS!$E$13</f>
        <v>1</v>
      </c>
      <c r="H263" s="178"/>
      <c r="I263" s="191"/>
      <c r="J263" s="178"/>
      <c r="K263" s="178"/>
      <c r="L263" s="178"/>
      <c r="M263" s="178"/>
      <c r="N263" s="160" t="str">
        <f t="shared" si="18"/>
        <v/>
      </c>
      <c r="P263" s="160" t="str">
        <f t="shared" si="19"/>
        <v/>
      </c>
      <c r="Q263" s="160">
        <f t="shared" si="17"/>
        <v>0</v>
      </c>
      <c r="R263" s="160" t="str">
        <f t="shared" si="20"/>
        <v/>
      </c>
      <c r="S263" s="160" t="str">
        <f t="shared" si="21"/>
        <v/>
      </c>
    </row>
    <row r="264" spans="3:19" ht="17.45" customHeight="1" x14ac:dyDescent="0.25">
      <c r="C264" s="188"/>
      <c r="D264" s="189"/>
      <c r="E264" s="178"/>
      <c r="F264" s="178"/>
      <c r="G264" s="190">
        <f>DATOS!$E$13</f>
        <v>1</v>
      </c>
      <c r="H264" s="178"/>
      <c r="I264" s="191"/>
      <c r="J264" s="178"/>
      <c r="K264" s="178"/>
      <c r="L264" s="178"/>
      <c r="M264" s="178"/>
      <c r="N264" s="160" t="str">
        <f t="shared" si="18"/>
        <v/>
      </c>
      <c r="P264" s="160" t="str">
        <f t="shared" si="19"/>
        <v/>
      </c>
      <c r="Q264" s="160">
        <f t="shared" si="17"/>
        <v>0</v>
      </c>
      <c r="R264" s="160" t="str">
        <f t="shared" si="20"/>
        <v/>
      </c>
      <c r="S264" s="160" t="str">
        <f t="shared" si="21"/>
        <v/>
      </c>
    </row>
    <row r="265" spans="3:19" ht="17.45" customHeight="1" x14ac:dyDescent="0.25">
      <c r="C265" s="188"/>
      <c r="D265" s="189"/>
      <c r="E265" s="178"/>
      <c r="F265" s="178"/>
      <c r="G265" s="190">
        <f>DATOS!$E$13</f>
        <v>1</v>
      </c>
      <c r="H265" s="178"/>
      <c r="I265" s="191"/>
      <c r="J265" s="178"/>
      <c r="K265" s="178"/>
      <c r="L265" s="178"/>
      <c r="M265" s="178"/>
      <c r="N265" s="160" t="str">
        <f t="shared" si="18"/>
        <v/>
      </c>
      <c r="P265" s="160" t="str">
        <f t="shared" si="19"/>
        <v/>
      </c>
      <c r="Q265" s="160">
        <f t="shared" si="17"/>
        <v>0</v>
      </c>
      <c r="R265" s="160" t="str">
        <f t="shared" si="20"/>
        <v/>
      </c>
      <c r="S265" s="160" t="str">
        <f t="shared" si="21"/>
        <v/>
      </c>
    </row>
    <row r="266" spans="3:19" ht="17.45" customHeight="1" x14ac:dyDescent="0.25">
      <c r="C266" s="188"/>
      <c r="D266" s="189"/>
      <c r="E266" s="178"/>
      <c r="F266" s="178"/>
      <c r="G266" s="190">
        <f>DATOS!$E$13</f>
        <v>1</v>
      </c>
      <c r="H266" s="178"/>
      <c r="I266" s="191"/>
      <c r="J266" s="178"/>
      <c r="K266" s="178"/>
      <c r="L266" s="178"/>
      <c r="M266" s="178"/>
      <c r="N266" s="160" t="str">
        <f t="shared" si="18"/>
        <v/>
      </c>
      <c r="P266" s="160" t="str">
        <f t="shared" si="19"/>
        <v/>
      </c>
      <c r="Q266" s="160">
        <f t="shared" si="17"/>
        <v>0</v>
      </c>
      <c r="R266" s="160" t="str">
        <f t="shared" si="20"/>
        <v/>
      </c>
      <c r="S266" s="160" t="str">
        <f t="shared" si="21"/>
        <v/>
      </c>
    </row>
    <row r="267" spans="3:19" ht="17.45" customHeight="1" x14ac:dyDescent="0.25">
      <c r="C267" s="188"/>
      <c r="D267" s="189"/>
      <c r="E267" s="178"/>
      <c r="F267" s="178"/>
      <c r="G267" s="190">
        <f>DATOS!$E$13</f>
        <v>1</v>
      </c>
      <c r="H267" s="178"/>
      <c r="I267" s="191"/>
      <c r="J267" s="178"/>
      <c r="K267" s="178"/>
      <c r="L267" s="178"/>
      <c r="M267" s="178"/>
      <c r="N267" s="160" t="str">
        <f t="shared" si="18"/>
        <v/>
      </c>
      <c r="P267" s="160" t="str">
        <f t="shared" si="19"/>
        <v/>
      </c>
      <c r="Q267" s="160">
        <f t="shared" si="17"/>
        <v>0</v>
      </c>
      <c r="R267" s="160" t="str">
        <f t="shared" si="20"/>
        <v/>
      </c>
      <c r="S267" s="160" t="str">
        <f t="shared" si="21"/>
        <v/>
      </c>
    </row>
    <row r="268" spans="3:19" ht="17.45" customHeight="1" x14ac:dyDescent="0.25">
      <c r="C268" s="188"/>
      <c r="D268" s="189"/>
      <c r="E268" s="178"/>
      <c r="F268" s="178"/>
      <c r="G268" s="190">
        <f>DATOS!$E$13</f>
        <v>1</v>
      </c>
      <c r="H268" s="178"/>
      <c r="I268" s="191"/>
      <c r="J268" s="178"/>
      <c r="K268" s="178"/>
      <c r="L268" s="178"/>
      <c r="M268" s="178"/>
      <c r="N268" s="160" t="str">
        <f t="shared" si="18"/>
        <v/>
      </c>
      <c r="P268" s="160" t="str">
        <f t="shared" si="19"/>
        <v/>
      </c>
      <c r="Q268" s="160">
        <f t="shared" si="17"/>
        <v>0</v>
      </c>
      <c r="R268" s="160" t="str">
        <f t="shared" si="20"/>
        <v/>
      </c>
      <c r="S268" s="160" t="str">
        <f t="shared" si="21"/>
        <v/>
      </c>
    </row>
    <row r="269" spans="3:19" ht="17.45" customHeight="1" x14ac:dyDescent="0.25">
      <c r="C269" s="188"/>
      <c r="D269" s="189"/>
      <c r="E269" s="178"/>
      <c r="F269" s="178"/>
      <c r="G269" s="190">
        <f>DATOS!$E$13</f>
        <v>1</v>
      </c>
      <c r="H269" s="178"/>
      <c r="I269" s="191"/>
      <c r="J269" s="178"/>
      <c r="K269" s="178"/>
      <c r="L269" s="178"/>
      <c r="M269" s="178"/>
      <c r="N269" s="160" t="str">
        <f t="shared" si="18"/>
        <v/>
      </c>
      <c r="P269" s="160" t="str">
        <f t="shared" si="19"/>
        <v/>
      </c>
      <c r="Q269" s="160">
        <f t="shared" si="17"/>
        <v>0</v>
      </c>
      <c r="R269" s="160" t="str">
        <f t="shared" si="20"/>
        <v/>
      </c>
      <c r="S269" s="160" t="str">
        <f t="shared" si="21"/>
        <v/>
      </c>
    </row>
    <row r="270" spans="3:19" ht="17.45" customHeight="1" x14ac:dyDescent="0.25">
      <c r="C270" s="188"/>
      <c r="D270" s="189"/>
      <c r="E270" s="178"/>
      <c r="F270" s="178"/>
      <c r="G270" s="190">
        <f>DATOS!$E$13</f>
        <v>1</v>
      </c>
      <c r="H270" s="178"/>
      <c r="I270" s="191"/>
      <c r="J270" s="178"/>
      <c r="K270" s="178"/>
      <c r="L270" s="178"/>
      <c r="M270" s="178"/>
      <c r="N270" s="160" t="str">
        <f t="shared" si="18"/>
        <v/>
      </c>
      <c r="P270" s="160" t="str">
        <f t="shared" si="19"/>
        <v/>
      </c>
      <c r="Q270" s="160">
        <f t="shared" si="17"/>
        <v>0</v>
      </c>
      <c r="R270" s="160" t="str">
        <f t="shared" si="20"/>
        <v/>
      </c>
      <c r="S270" s="160" t="str">
        <f t="shared" si="21"/>
        <v/>
      </c>
    </row>
    <row r="271" spans="3:19" ht="17.45" customHeight="1" x14ac:dyDescent="0.25">
      <c r="C271" s="188"/>
      <c r="D271" s="189"/>
      <c r="E271" s="178"/>
      <c r="F271" s="178"/>
      <c r="G271" s="190">
        <f>DATOS!$E$13</f>
        <v>1</v>
      </c>
      <c r="H271" s="178"/>
      <c r="I271" s="191"/>
      <c r="J271" s="178"/>
      <c r="K271" s="178"/>
      <c r="L271" s="178"/>
      <c r="M271" s="178"/>
      <c r="N271" s="160" t="str">
        <f t="shared" si="18"/>
        <v/>
      </c>
      <c r="P271" s="160" t="str">
        <f t="shared" si="19"/>
        <v/>
      </c>
      <c r="Q271" s="160">
        <f t="shared" si="17"/>
        <v>0</v>
      </c>
      <c r="R271" s="160" t="str">
        <f t="shared" si="20"/>
        <v/>
      </c>
      <c r="S271" s="160" t="str">
        <f t="shared" si="21"/>
        <v/>
      </c>
    </row>
    <row r="272" spans="3:19" ht="17.45" customHeight="1" x14ac:dyDescent="0.25">
      <c r="C272" s="188"/>
      <c r="D272" s="189"/>
      <c r="E272" s="178"/>
      <c r="F272" s="178"/>
      <c r="G272" s="190">
        <f>DATOS!$E$13</f>
        <v>1</v>
      </c>
      <c r="H272" s="178"/>
      <c r="I272" s="191"/>
      <c r="J272" s="178"/>
      <c r="K272" s="178"/>
      <c r="L272" s="178"/>
      <c r="M272" s="178"/>
      <c r="N272" s="160" t="str">
        <f t="shared" si="18"/>
        <v/>
      </c>
      <c r="P272" s="160" t="str">
        <f t="shared" si="19"/>
        <v/>
      </c>
      <c r="Q272" s="160">
        <f t="shared" si="17"/>
        <v>0</v>
      </c>
      <c r="R272" s="160" t="str">
        <f t="shared" si="20"/>
        <v/>
      </c>
      <c r="S272" s="160" t="str">
        <f t="shared" si="21"/>
        <v/>
      </c>
    </row>
    <row r="273" spans="3:19" ht="17.45" customHeight="1" x14ac:dyDescent="0.25">
      <c r="C273" s="188"/>
      <c r="D273" s="189"/>
      <c r="E273" s="178"/>
      <c r="F273" s="178"/>
      <c r="G273" s="190">
        <f>DATOS!$E$13</f>
        <v>1</v>
      </c>
      <c r="H273" s="178"/>
      <c r="I273" s="191"/>
      <c r="J273" s="178"/>
      <c r="K273" s="178"/>
      <c r="L273" s="178"/>
      <c r="M273" s="178"/>
      <c r="N273" s="160" t="str">
        <f t="shared" si="18"/>
        <v/>
      </c>
      <c r="P273" s="160" t="str">
        <f t="shared" si="19"/>
        <v/>
      </c>
      <c r="Q273" s="160">
        <f t="shared" ref="Q273:Q336" si="22">IF($I273=0%,H273,"")</f>
        <v>0</v>
      </c>
      <c r="R273" s="160" t="str">
        <f t="shared" si="20"/>
        <v/>
      </c>
      <c r="S273" s="160" t="str">
        <f t="shared" si="21"/>
        <v/>
      </c>
    </row>
    <row r="274" spans="3:19" ht="17.45" customHeight="1" x14ac:dyDescent="0.25">
      <c r="C274" s="188"/>
      <c r="D274" s="189"/>
      <c r="E274" s="178"/>
      <c r="F274" s="178"/>
      <c r="G274" s="190">
        <f>DATOS!$E$13</f>
        <v>1</v>
      </c>
      <c r="H274" s="178"/>
      <c r="I274" s="191"/>
      <c r="J274" s="178"/>
      <c r="K274" s="178"/>
      <c r="L274" s="178"/>
      <c r="M274" s="178"/>
      <c r="N274" s="160" t="str">
        <f t="shared" ref="N274:N337" si="23">IF(H274&amp;J274&amp;K274&amp;L274&amp;M274="","",H274+J274+K274-L274-M274)</f>
        <v/>
      </c>
      <c r="P274" s="160" t="str">
        <f t="shared" ref="P274:P337" si="24">IF($I274="E",H274,"")</f>
        <v/>
      </c>
      <c r="Q274" s="160">
        <f t="shared" si="22"/>
        <v>0</v>
      </c>
      <c r="R274" s="160" t="str">
        <f t="shared" ref="R274:R337" si="25">IF(OR($I274=8%,$I274=11%),$J274/$I274,"")</f>
        <v/>
      </c>
      <c r="S274" s="160" t="str">
        <f t="shared" si="21"/>
        <v/>
      </c>
    </row>
    <row r="275" spans="3:19" ht="17.45" customHeight="1" x14ac:dyDescent="0.25">
      <c r="C275" s="188"/>
      <c r="D275" s="189"/>
      <c r="E275" s="178"/>
      <c r="F275" s="178"/>
      <c r="G275" s="190">
        <f>DATOS!$E$13</f>
        <v>1</v>
      </c>
      <c r="H275" s="178"/>
      <c r="I275" s="191"/>
      <c r="J275" s="178"/>
      <c r="K275" s="178"/>
      <c r="L275" s="178"/>
      <c r="M275" s="178"/>
      <c r="N275" s="160" t="str">
        <f t="shared" si="23"/>
        <v/>
      </c>
      <c r="P275" s="160" t="str">
        <f t="shared" si="24"/>
        <v/>
      </c>
      <c r="Q275" s="160">
        <f t="shared" si="22"/>
        <v>0</v>
      </c>
      <c r="R275" s="160" t="str">
        <f t="shared" si="25"/>
        <v/>
      </c>
      <c r="S275" s="160" t="str">
        <f t="shared" ref="S275:S338" si="26">IF(OR($I275=15%,$I275=16%),$J275/$I275,"")</f>
        <v/>
      </c>
    </row>
    <row r="276" spans="3:19" ht="17.45" customHeight="1" x14ac:dyDescent="0.25">
      <c r="C276" s="188"/>
      <c r="D276" s="189"/>
      <c r="E276" s="178"/>
      <c r="F276" s="178"/>
      <c r="G276" s="190">
        <f>DATOS!$E$13</f>
        <v>1</v>
      </c>
      <c r="H276" s="178"/>
      <c r="I276" s="191"/>
      <c r="J276" s="178"/>
      <c r="K276" s="178"/>
      <c r="L276" s="178"/>
      <c r="M276" s="178"/>
      <c r="N276" s="160" t="str">
        <f t="shared" si="23"/>
        <v/>
      </c>
      <c r="P276" s="160" t="str">
        <f t="shared" si="24"/>
        <v/>
      </c>
      <c r="Q276" s="160">
        <f t="shared" si="22"/>
        <v>0</v>
      </c>
      <c r="R276" s="160" t="str">
        <f t="shared" si="25"/>
        <v/>
      </c>
      <c r="S276" s="160" t="str">
        <f t="shared" si="26"/>
        <v/>
      </c>
    </row>
    <row r="277" spans="3:19" ht="17.45" customHeight="1" x14ac:dyDescent="0.25">
      <c r="C277" s="188"/>
      <c r="D277" s="189"/>
      <c r="E277" s="178"/>
      <c r="F277" s="178"/>
      <c r="G277" s="190">
        <f>DATOS!$E$13</f>
        <v>1</v>
      </c>
      <c r="H277" s="178"/>
      <c r="I277" s="191"/>
      <c r="J277" s="178"/>
      <c r="K277" s="178"/>
      <c r="L277" s="178"/>
      <c r="M277" s="178"/>
      <c r="N277" s="160" t="str">
        <f t="shared" si="23"/>
        <v/>
      </c>
      <c r="P277" s="160" t="str">
        <f t="shared" si="24"/>
        <v/>
      </c>
      <c r="Q277" s="160">
        <f t="shared" si="22"/>
        <v>0</v>
      </c>
      <c r="R277" s="160" t="str">
        <f t="shared" si="25"/>
        <v/>
      </c>
      <c r="S277" s="160" t="str">
        <f t="shared" si="26"/>
        <v/>
      </c>
    </row>
    <row r="278" spans="3:19" ht="17.45" customHeight="1" x14ac:dyDescent="0.25">
      <c r="C278" s="188"/>
      <c r="D278" s="189"/>
      <c r="E278" s="178"/>
      <c r="F278" s="178"/>
      <c r="G278" s="190">
        <f>DATOS!$E$13</f>
        <v>1</v>
      </c>
      <c r="H278" s="178"/>
      <c r="I278" s="191"/>
      <c r="J278" s="178"/>
      <c r="K278" s="178"/>
      <c r="L278" s="178"/>
      <c r="M278" s="178"/>
      <c r="N278" s="160" t="str">
        <f t="shared" si="23"/>
        <v/>
      </c>
      <c r="P278" s="160" t="str">
        <f t="shared" si="24"/>
        <v/>
      </c>
      <c r="Q278" s="160">
        <f t="shared" si="22"/>
        <v>0</v>
      </c>
      <c r="R278" s="160" t="str">
        <f t="shared" si="25"/>
        <v/>
      </c>
      <c r="S278" s="160" t="str">
        <f t="shared" si="26"/>
        <v/>
      </c>
    </row>
    <row r="279" spans="3:19" ht="17.45" customHeight="1" x14ac:dyDescent="0.25">
      <c r="C279" s="188"/>
      <c r="D279" s="189"/>
      <c r="E279" s="178"/>
      <c r="F279" s="178"/>
      <c r="G279" s="190">
        <f>DATOS!$E$13</f>
        <v>1</v>
      </c>
      <c r="H279" s="178"/>
      <c r="I279" s="191"/>
      <c r="J279" s="178"/>
      <c r="K279" s="178"/>
      <c r="L279" s="178"/>
      <c r="M279" s="178"/>
      <c r="N279" s="160" t="str">
        <f t="shared" si="23"/>
        <v/>
      </c>
      <c r="P279" s="160" t="str">
        <f t="shared" si="24"/>
        <v/>
      </c>
      <c r="Q279" s="160">
        <f t="shared" si="22"/>
        <v>0</v>
      </c>
      <c r="R279" s="160" t="str">
        <f t="shared" si="25"/>
        <v/>
      </c>
      <c r="S279" s="160" t="str">
        <f t="shared" si="26"/>
        <v/>
      </c>
    </row>
    <row r="280" spans="3:19" ht="17.45" customHeight="1" x14ac:dyDescent="0.25">
      <c r="C280" s="188"/>
      <c r="D280" s="189"/>
      <c r="E280" s="178"/>
      <c r="F280" s="178"/>
      <c r="G280" s="190">
        <f>DATOS!$E$13</f>
        <v>1</v>
      </c>
      <c r="H280" s="178"/>
      <c r="I280" s="191"/>
      <c r="J280" s="178"/>
      <c r="K280" s="178"/>
      <c r="L280" s="178"/>
      <c r="M280" s="178"/>
      <c r="N280" s="160" t="str">
        <f t="shared" si="23"/>
        <v/>
      </c>
      <c r="P280" s="160" t="str">
        <f t="shared" si="24"/>
        <v/>
      </c>
      <c r="Q280" s="160">
        <f t="shared" si="22"/>
        <v>0</v>
      </c>
      <c r="R280" s="160" t="str">
        <f t="shared" si="25"/>
        <v/>
      </c>
      <c r="S280" s="160" t="str">
        <f t="shared" si="26"/>
        <v/>
      </c>
    </row>
    <row r="281" spans="3:19" ht="17.45" customHeight="1" x14ac:dyDescent="0.25">
      <c r="C281" s="188"/>
      <c r="D281" s="189"/>
      <c r="E281" s="178"/>
      <c r="F281" s="178"/>
      <c r="G281" s="190">
        <f>DATOS!$E$13</f>
        <v>1</v>
      </c>
      <c r="H281" s="178"/>
      <c r="I281" s="191"/>
      <c r="J281" s="178"/>
      <c r="K281" s="178"/>
      <c r="L281" s="178"/>
      <c r="M281" s="178"/>
      <c r="N281" s="160" t="str">
        <f t="shared" si="23"/>
        <v/>
      </c>
      <c r="P281" s="160" t="str">
        <f t="shared" si="24"/>
        <v/>
      </c>
      <c r="Q281" s="160">
        <f t="shared" si="22"/>
        <v>0</v>
      </c>
      <c r="R281" s="160" t="str">
        <f t="shared" si="25"/>
        <v/>
      </c>
      <c r="S281" s="160" t="str">
        <f t="shared" si="26"/>
        <v/>
      </c>
    </row>
    <row r="282" spans="3:19" ht="17.45" customHeight="1" x14ac:dyDescent="0.25">
      <c r="C282" s="188"/>
      <c r="D282" s="189"/>
      <c r="E282" s="178"/>
      <c r="F282" s="178"/>
      <c r="G282" s="190">
        <f>DATOS!$E$13</f>
        <v>1</v>
      </c>
      <c r="H282" s="178"/>
      <c r="I282" s="191"/>
      <c r="J282" s="178"/>
      <c r="K282" s="178"/>
      <c r="L282" s="178"/>
      <c r="M282" s="178"/>
      <c r="N282" s="160" t="str">
        <f t="shared" si="23"/>
        <v/>
      </c>
      <c r="P282" s="160" t="str">
        <f t="shared" si="24"/>
        <v/>
      </c>
      <c r="Q282" s="160">
        <f t="shared" si="22"/>
        <v>0</v>
      </c>
      <c r="R282" s="160" t="str">
        <f t="shared" si="25"/>
        <v/>
      </c>
      <c r="S282" s="160" t="str">
        <f t="shared" si="26"/>
        <v/>
      </c>
    </row>
    <row r="283" spans="3:19" ht="17.45" customHeight="1" x14ac:dyDescent="0.25">
      <c r="C283" s="188"/>
      <c r="D283" s="189"/>
      <c r="E283" s="178"/>
      <c r="F283" s="178"/>
      <c r="G283" s="190">
        <f>DATOS!$E$13</f>
        <v>1</v>
      </c>
      <c r="H283" s="178"/>
      <c r="I283" s="191"/>
      <c r="J283" s="178"/>
      <c r="K283" s="178"/>
      <c r="L283" s="178"/>
      <c r="M283" s="178"/>
      <c r="N283" s="160" t="str">
        <f t="shared" si="23"/>
        <v/>
      </c>
      <c r="P283" s="160" t="str">
        <f t="shared" si="24"/>
        <v/>
      </c>
      <c r="Q283" s="160">
        <f t="shared" si="22"/>
        <v>0</v>
      </c>
      <c r="R283" s="160" t="str">
        <f t="shared" si="25"/>
        <v/>
      </c>
      <c r="S283" s="160" t="str">
        <f t="shared" si="26"/>
        <v/>
      </c>
    </row>
    <row r="284" spans="3:19" ht="17.45" customHeight="1" x14ac:dyDescent="0.25">
      <c r="C284" s="188"/>
      <c r="D284" s="189"/>
      <c r="E284" s="178"/>
      <c r="F284" s="178"/>
      <c r="G284" s="190">
        <f>DATOS!$E$13</f>
        <v>1</v>
      </c>
      <c r="H284" s="178"/>
      <c r="I284" s="191"/>
      <c r="J284" s="178"/>
      <c r="K284" s="178"/>
      <c r="L284" s="178"/>
      <c r="M284" s="178"/>
      <c r="N284" s="160" t="str">
        <f t="shared" si="23"/>
        <v/>
      </c>
      <c r="P284" s="160" t="str">
        <f t="shared" si="24"/>
        <v/>
      </c>
      <c r="Q284" s="160">
        <f t="shared" si="22"/>
        <v>0</v>
      </c>
      <c r="R284" s="160" t="str">
        <f t="shared" si="25"/>
        <v/>
      </c>
      <c r="S284" s="160" t="str">
        <f t="shared" si="26"/>
        <v/>
      </c>
    </row>
    <row r="285" spans="3:19" ht="17.45" customHeight="1" x14ac:dyDescent="0.25">
      <c r="C285" s="188"/>
      <c r="D285" s="189"/>
      <c r="E285" s="178"/>
      <c r="F285" s="178"/>
      <c r="G285" s="190">
        <f>DATOS!$E$13</f>
        <v>1</v>
      </c>
      <c r="H285" s="178"/>
      <c r="I285" s="191"/>
      <c r="J285" s="178"/>
      <c r="K285" s="178"/>
      <c r="L285" s="178"/>
      <c r="M285" s="178"/>
      <c r="N285" s="160" t="str">
        <f t="shared" si="23"/>
        <v/>
      </c>
      <c r="P285" s="160" t="str">
        <f t="shared" si="24"/>
        <v/>
      </c>
      <c r="Q285" s="160">
        <f t="shared" si="22"/>
        <v>0</v>
      </c>
      <c r="R285" s="160" t="str">
        <f t="shared" si="25"/>
        <v/>
      </c>
      <c r="S285" s="160" t="str">
        <f t="shared" si="26"/>
        <v/>
      </c>
    </row>
    <row r="286" spans="3:19" ht="17.45" customHeight="1" x14ac:dyDescent="0.25">
      <c r="C286" s="188"/>
      <c r="D286" s="189"/>
      <c r="E286" s="178"/>
      <c r="F286" s="178"/>
      <c r="G286" s="190">
        <f>DATOS!$E$13</f>
        <v>1</v>
      </c>
      <c r="H286" s="178"/>
      <c r="I286" s="191"/>
      <c r="J286" s="178"/>
      <c r="K286" s="178"/>
      <c r="L286" s="178"/>
      <c r="M286" s="178"/>
      <c r="N286" s="160" t="str">
        <f t="shared" si="23"/>
        <v/>
      </c>
      <c r="P286" s="160" t="str">
        <f t="shared" si="24"/>
        <v/>
      </c>
      <c r="Q286" s="160">
        <f t="shared" si="22"/>
        <v>0</v>
      </c>
      <c r="R286" s="160" t="str">
        <f t="shared" si="25"/>
        <v/>
      </c>
      <c r="S286" s="160" t="str">
        <f t="shared" si="26"/>
        <v/>
      </c>
    </row>
    <row r="287" spans="3:19" ht="17.45" customHeight="1" x14ac:dyDescent="0.25">
      <c r="C287" s="188"/>
      <c r="D287" s="189"/>
      <c r="E287" s="178"/>
      <c r="F287" s="178"/>
      <c r="G287" s="190">
        <f>DATOS!$E$13</f>
        <v>1</v>
      </c>
      <c r="H287" s="178"/>
      <c r="I287" s="191"/>
      <c r="J287" s="178"/>
      <c r="K287" s="178"/>
      <c r="L287" s="178"/>
      <c r="M287" s="178"/>
      <c r="N287" s="160" t="str">
        <f t="shared" si="23"/>
        <v/>
      </c>
      <c r="P287" s="160" t="str">
        <f t="shared" si="24"/>
        <v/>
      </c>
      <c r="Q287" s="160">
        <f t="shared" si="22"/>
        <v>0</v>
      </c>
      <c r="R287" s="160" t="str">
        <f t="shared" si="25"/>
        <v/>
      </c>
      <c r="S287" s="160" t="str">
        <f t="shared" si="26"/>
        <v/>
      </c>
    </row>
    <row r="288" spans="3:19" ht="17.45" customHeight="1" x14ac:dyDescent="0.25">
      <c r="C288" s="188"/>
      <c r="D288" s="189"/>
      <c r="E288" s="178"/>
      <c r="F288" s="178"/>
      <c r="G288" s="190">
        <f>DATOS!$E$13</f>
        <v>1</v>
      </c>
      <c r="H288" s="178"/>
      <c r="I288" s="191"/>
      <c r="J288" s="178"/>
      <c r="K288" s="178"/>
      <c r="L288" s="178"/>
      <c r="M288" s="178"/>
      <c r="N288" s="160" t="str">
        <f t="shared" si="23"/>
        <v/>
      </c>
      <c r="P288" s="160" t="str">
        <f t="shared" si="24"/>
        <v/>
      </c>
      <c r="Q288" s="160">
        <f t="shared" si="22"/>
        <v>0</v>
      </c>
      <c r="R288" s="160" t="str">
        <f t="shared" si="25"/>
        <v/>
      </c>
      <c r="S288" s="160" t="str">
        <f t="shared" si="26"/>
        <v/>
      </c>
    </row>
    <row r="289" spans="3:19" ht="17.45" customHeight="1" x14ac:dyDescent="0.25">
      <c r="C289" s="188"/>
      <c r="D289" s="189"/>
      <c r="E289" s="178"/>
      <c r="F289" s="178"/>
      <c r="G289" s="190">
        <f>DATOS!$E$13</f>
        <v>1</v>
      </c>
      <c r="H289" s="178"/>
      <c r="I289" s="191"/>
      <c r="J289" s="178"/>
      <c r="K289" s="178"/>
      <c r="L289" s="178"/>
      <c r="M289" s="178"/>
      <c r="N289" s="160" t="str">
        <f t="shared" si="23"/>
        <v/>
      </c>
      <c r="P289" s="160" t="str">
        <f t="shared" si="24"/>
        <v/>
      </c>
      <c r="Q289" s="160">
        <f t="shared" si="22"/>
        <v>0</v>
      </c>
      <c r="R289" s="160" t="str">
        <f t="shared" si="25"/>
        <v/>
      </c>
      <c r="S289" s="160" t="str">
        <f t="shared" si="26"/>
        <v/>
      </c>
    </row>
    <row r="290" spans="3:19" ht="17.45" customHeight="1" x14ac:dyDescent="0.25">
      <c r="C290" s="188"/>
      <c r="D290" s="189"/>
      <c r="E290" s="178"/>
      <c r="F290" s="178"/>
      <c r="G290" s="190">
        <f>DATOS!$E$13</f>
        <v>1</v>
      </c>
      <c r="H290" s="178"/>
      <c r="I290" s="191"/>
      <c r="J290" s="178"/>
      <c r="K290" s="178"/>
      <c r="L290" s="178"/>
      <c r="M290" s="178"/>
      <c r="N290" s="160" t="str">
        <f t="shared" si="23"/>
        <v/>
      </c>
      <c r="P290" s="160" t="str">
        <f t="shared" si="24"/>
        <v/>
      </c>
      <c r="Q290" s="160">
        <f t="shared" si="22"/>
        <v>0</v>
      </c>
      <c r="R290" s="160" t="str">
        <f t="shared" si="25"/>
        <v/>
      </c>
      <c r="S290" s="160" t="str">
        <f t="shared" si="26"/>
        <v/>
      </c>
    </row>
    <row r="291" spans="3:19" ht="17.45" customHeight="1" x14ac:dyDescent="0.25">
      <c r="C291" s="188"/>
      <c r="D291" s="189"/>
      <c r="E291" s="178"/>
      <c r="F291" s="178"/>
      <c r="G291" s="190">
        <f>DATOS!$E$13</f>
        <v>1</v>
      </c>
      <c r="H291" s="178"/>
      <c r="I291" s="191"/>
      <c r="J291" s="178"/>
      <c r="K291" s="178"/>
      <c r="L291" s="178"/>
      <c r="M291" s="178"/>
      <c r="N291" s="160" t="str">
        <f t="shared" si="23"/>
        <v/>
      </c>
      <c r="P291" s="160" t="str">
        <f t="shared" si="24"/>
        <v/>
      </c>
      <c r="Q291" s="160">
        <f t="shared" si="22"/>
        <v>0</v>
      </c>
      <c r="R291" s="160" t="str">
        <f t="shared" si="25"/>
        <v/>
      </c>
      <c r="S291" s="160" t="str">
        <f t="shared" si="26"/>
        <v/>
      </c>
    </row>
    <row r="292" spans="3:19" ht="17.45" customHeight="1" x14ac:dyDescent="0.25">
      <c r="C292" s="188"/>
      <c r="D292" s="189"/>
      <c r="E292" s="178"/>
      <c r="F292" s="178"/>
      <c r="G292" s="190">
        <f>DATOS!$E$13</f>
        <v>1</v>
      </c>
      <c r="H292" s="178"/>
      <c r="I292" s="191"/>
      <c r="J292" s="178"/>
      <c r="K292" s="178"/>
      <c r="L292" s="178"/>
      <c r="M292" s="178"/>
      <c r="N292" s="160" t="str">
        <f t="shared" si="23"/>
        <v/>
      </c>
      <c r="P292" s="160" t="str">
        <f t="shared" si="24"/>
        <v/>
      </c>
      <c r="Q292" s="160">
        <f t="shared" si="22"/>
        <v>0</v>
      </c>
      <c r="R292" s="160" t="str">
        <f t="shared" si="25"/>
        <v/>
      </c>
      <c r="S292" s="160" t="str">
        <f t="shared" si="26"/>
        <v/>
      </c>
    </row>
    <row r="293" spans="3:19" ht="17.45" customHeight="1" x14ac:dyDescent="0.25">
      <c r="C293" s="188"/>
      <c r="D293" s="189"/>
      <c r="E293" s="178"/>
      <c r="F293" s="178"/>
      <c r="G293" s="190">
        <f>DATOS!$E$13</f>
        <v>1</v>
      </c>
      <c r="H293" s="178"/>
      <c r="I293" s="191"/>
      <c r="J293" s="178"/>
      <c r="K293" s="178"/>
      <c r="L293" s="178"/>
      <c r="M293" s="178"/>
      <c r="N293" s="160" t="str">
        <f t="shared" si="23"/>
        <v/>
      </c>
      <c r="P293" s="160" t="str">
        <f t="shared" si="24"/>
        <v/>
      </c>
      <c r="Q293" s="160">
        <f t="shared" si="22"/>
        <v>0</v>
      </c>
      <c r="R293" s="160" t="str">
        <f t="shared" si="25"/>
        <v/>
      </c>
      <c r="S293" s="160" t="str">
        <f t="shared" si="26"/>
        <v/>
      </c>
    </row>
    <row r="294" spans="3:19" ht="17.45" customHeight="1" x14ac:dyDescent="0.25">
      <c r="C294" s="188"/>
      <c r="D294" s="189"/>
      <c r="E294" s="178"/>
      <c r="F294" s="178"/>
      <c r="G294" s="190">
        <f>DATOS!$E$13</f>
        <v>1</v>
      </c>
      <c r="H294" s="178"/>
      <c r="I294" s="191"/>
      <c r="J294" s="178"/>
      <c r="K294" s="178"/>
      <c r="L294" s="178"/>
      <c r="M294" s="178"/>
      <c r="N294" s="160" t="str">
        <f t="shared" si="23"/>
        <v/>
      </c>
      <c r="P294" s="160" t="str">
        <f t="shared" si="24"/>
        <v/>
      </c>
      <c r="Q294" s="160">
        <f t="shared" si="22"/>
        <v>0</v>
      </c>
      <c r="R294" s="160" t="str">
        <f t="shared" si="25"/>
        <v/>
      </c>
      <c r="S294" s="160" t="str">
        <f t="shared" si="26"/>
        <v/>
      </c>
    </row>
    <row r="295" spans="3:19" ht="17.45" customHeight="1" x14ac:dyDescent="0.25">
      <c r="C295" s="188"/>
      <c r="D295" s="189"/>
      <c r="E295" s="178"/>
      <c r="F295" s="178"/>
      <c r="G295" s="190">
        <f>DATOS!$E$13</f>
        <v>1</v>
      </c>
      <c r="H295" s="178"/>
      <c r="I295" s="191"/>
      <c r="J295" s="178"/>
      <c r="K295" s="178"/>
      <c r="L295" s="178"/>
      <c r="M295" s="178"/>
      <c r="N295" s="160" t="str">
        <f t="shared" si="23"/>
        <v/>
      </c>
      <c r="P295" s="160" t="str">
        <f t="shared" si="24"/>
        <v/>
      </c>
      <c r="Q295" s="160">
        <f t="shared" si="22"/>
        <v>0</v>
      </c>
      <c r="R295" s="160" t="str">
        <f t="shared" si="25"/>
        <v/>
      </c>
      <c r="S295" s="160" t="str">
        <f t="shared" si="26"/>
        <v/>
      </c>
    </row>
    <row r="296" spans="3:19" ht="17.45" customHeight="1" x14ac:dyDescent="0.25">
      <c r="C296" s="188"/>
      <c r="D296" s="189"/>
      <c r="E296" s="178"/>
      <c r="F296" s="178"/>
      <c r="G296" s="190">
        <f>DATOS!$E$13</f>
        <v>1</v>
      </c>
      <c r="H296" s="178"/>
      <c r="I296" s="191"/>
      <c r="J296" s="178"/>
      <c r="K296" s="178"/>
      <c r="L296" s="178"/>
      <c r="M296" s="178"/>
      <c r="N296" s="160" t="str">
        <f t="shared" si="23"/>
        <v/>
      </c>
      <c r="P296" s="160" t="str">
        <f t="shared" si="24"/>
        <v/>
      </c>
      <c r="Q296" s="160">
        <f t="shared" si="22"/>
        <v>0</v>
      </c>
      <c r="R296" s="160" t="str">
        <f t="shared" si="25"/>
        <v/>
      </c>
      <c r="S296" s="160" t="str">
        <f t="shared" si="26"/>
        <v/>
      </c>
    </row>
    <row r="297" spans="3:19" ht="17.45" customHeight="1" x14ac:dyDescent="0.25">
      <c r="C297" s="188"/>
      <c r="D297" s="189"/>
      <c r="E297" s="178"/>
      <c r="F297" s="178"/>
      <c r="G297" s="190">
        <f>DATOS!$E$13</f>
        <v>1</v>
      </c>
      <c r="H297" s="178"/>
      <c r="I297" s="191"/>
      <c r="J297" s="178"/>
      <c r="K297" s="178"/>
      <c r="L297" s="178"/>
      <c r="M297" s="178"/>
      <c r="N297" s="160" t="str">
        <f t="shared" si="23"/>
        <v/>
      </c>
      <c r="P297" s="160" t="str">
        <f t="shared" si="24"/>
        <v/>
      </c>
      <c r="Q297" s="160">
        <f t="shared" si="22"/>
        <v>0</v>
      </c>
      <c r="R297" s="160" t="str">
        <f t="shared" si="25"/>
        <v/>
      </c>
      <c r="S297" s="160" t="str">
        <f t="shared" si="26"/>
        <v/>
      </c>
    </row>
    <row r="298" spans="3:19" ht="17.45" customHeight="1" x14ac:dyDescent="0.25">
      <c r="C298" s="188"/>
      <c r="D298" s="189"/>
      <c r="E298" s="178"/>
      <c r="F298" s="178"/>
      <c r="G298" s="190">
        <f>DATOS!$E$13</f>
        <v>1</v>
      </c>
      <c r="H298" s="178"/>
      <c r="I298" s="191"/>
      <c r="J298" s="178"/>
      <c r="K298" s="178"/>
      <c r="L298" s="178"/>
      <c r="M298" s="178"/>
      <c r="N298" s="160" t="str">
        <f t="shared" si="23"/>
        <v/>
      </c>
      <c r="P298" s="160" t="str">
        <f t="shared" si="24"/>
        <v/>
      </c>
      <c r="Q298" s="160">
        <f t="shared" si="22"/>
        <v>0</v>
      </c>
      <c r="R298" s="160" t="str">
        <f t="shared" si="25"/>
        <v/>
      </c>
      <c r="S298" s="160" t="str">
        <f t="shared" si="26"/>
        <v/>
      </c>
    </row>
    <row r="299" spans="3:19" ht="17.45" customHeight="1" x14ac:dyDescent="0.25">
      <c r="C299" s="188"/>
      <c r="D299" s="189"/>
      <c r="E299" s="178"/>
      <c r="F299" s="178"/>
      <c r="G299" s="190">
        <f>DATOS!$E$13</f>
        <v>1</v>
      </c>
      <c r="H299" s="178"/>
      <c r="I299" s="191"/>
      <c r="J299" s="178"/>
      <c r="K299" s="178"/>
      <c r="L299" s="178"/>
      <c r="M299" s="178"/>
      <c r="N299" s="160" t="str">
        <f t="shared" si="23"/>
        <v/>
      </c>
      <c r="P299" s="160" t="str">
        <f t="shared" si="24"/>
        <v/>
      </c>
      <c r="Q299" s="160">
        <f t="shared" si="22"/>
        <v>0</v>
      </c>
      <c r="R299" s="160" t="str">
        <f t="shared" si="25"/>
        <v/>
      </c>
      <c r="S299" s="160" t="str">
        <f t="shared" si="26"/>
        <v/>
      </c>
    </row>
    <row r="300" spans="3:19" ht="17.45" customHeight="1" x14ac:dyDescent="0.25">
      <c r="C300" s="188"/>
      <c r="D300" s="189"/>
      <c r="E300" s="178"/>
      <c r="F300" s="178"/>
      <c r="G300" s="190">
        <f>DATOS!$E$13</f>
        <v>1</v>
      </c>
      <c r="H300" s="178"/>
      <c r="I300" s="191"/>
      <c r="J300" s="178"/>
      <c r="K300" s="178"/>
      <c r="L300" s="178"/>
      <c r="M300" s="178"/>
      <c r="N300" s="160" t="str">
        <f t="shared" si="23"/>
        <v/>
      </c>
      <c r="P300" s="160" t="str">
        <f t="shared" si="24"/>
        <v/>
      </c>
      <c r="Q300" s="160">
        <f t="shared" si="22"/>
        <v>0</v>
      </c>
      <c r="R300" s="160" t="str">
        <f t="shared" si="25"/>
        <v/>
      </c>
      <c r="S300" s="160" t="str">
        <f t="shared" si="26"/>
        <v/>
      </c>
    </row>
    <row r="301" spans="3:19" ht="17.45" customHeight="1" x14ac:dyDescent="0.25">
      <c r="C301" s="188"/>
      <c r="D301" s="189"/>
      <c r="E301" s="178"/>
      <c r="F301" s="178"/>
      <c r="G301" s="190">
        <f>DATOS!$E$13</f>
        <v>1</v>
      </c>
      <c r="H301" s="178"/>
      <c r="I301" s="191"/>
      <c r="J301" s="178"/>
      <c r="K301" s="178"/>
      <c r="L301" s="178"/>
      <c r="M301" s="178"/>
      <c r="N301" s="160" t="str">
        <f t="shared" si="23"/>
        <v/>
      </c>
      <c r="P301" s="160" t="str">
        <f t="shared" si="24"/>
        <v/>
      </c>
      <c r="Q301" s="160">
        <f t="shared" si="22"/>
        <v>0</v>
      </c>
      <c r="R301" s="160" t="str">
        <f t="shared" si="25"/>
        <v/>
      </c>
      <c r="S301" s="160" t="str">
        <f t="shared" si="26"/>
        <v/>
      </c>
    </row>
    <row r="302" spans="3:19" ht="17.45" customHeight="1" x14ac:dyDescent="0.25">
      <c r="C302" s="188"/>
      <c r="D302" s="189"/>
      <c r="E302" s="178"/>
      <c r="F302" s="178"/>
      <c r="G302" s="190">
        <f>DATOS!$E$13</f>
        <v>1</v>
      </c>
      <c r="H302" s="178"/>
      <c r="I302" s="191"/>
      <c r="J302" s="178"/>
      <c r="K302" s="178"/>
      <c r="L302" s="178"/>
      <c r="M302" s="178"/>
      <c r="N302" s="160" t="str">
        <f t="shared" si="23"/>
        <v/>
      </c>
      <c r="P302" s="160" t="str">
        <f t="shared" si="24"/>
        <v/>
      </c>
      <c r="Q302" s="160">
        <f t="shared" si="22"/>
        <v>0</v>
      </c>
      <c r="R302" s="160" t="str">
        <f t="shared" si="25"/>
        <v/>
      </c>
      <c r="S302" s="160" t="str">
        <f t="shared" si="26"/>
        <v/>
      </c>
    </row>
    <row r="303" spans="3:19" ht="17.45" customHeight="1" x14ac:dyDescent="0.25">
      <c r="C303" s="188"/>
      <c r="D303" s="189"/>
      <c r="E303" s="178"/>
      <c r="F303" s="178"/>
      <c r="G303" s="190">
        <f>DATOS!$E$13</f>
        <v>1</v>
      </c>
      <c r="H303" s="178"/>
      <c r="I303" s="191"/>
      <c r="J303" s="178"/>
      <c r="K303" s="178"/>
      <c r="L303" s="178"/>
      <c r="M303" s="178"/>
      <c r="N303" s="160" t="str">
        <f t="shared" si="23"/>
        <v/>
      </c>
      <c r="P303" s="160" t="str">
        <f t="shared" si="24"/>
        <v/>
      </c>
      <c r="Q303" s="160">
        <f t="shared" si="22"/>
        <v>0</v>
      </c>
      <c r="R303" s="160" t="str">
        <f t="shared" si="25"/>
        <v/>
      </c>
      <c r="S303" s="160" t="str">
        <f t="shared" si="26"/>
        <v/>
      </c>
    </row>
    <row r="304" spans="3:19" ht="17.45" customHeight="1" x14ac:dyDescent="0.25">
      <c r="C304" s="188"/>
      <c r="D304" s="189"/>
      <c r="E304" s="178"/>
      <c r="F304" s="178"/>
      <c r="G304" s="190">
        <f>DATOS!$E$13</f>
        <v>1</v>
      </c>
      <c r="H304" s="178"/>
      <c r="I304" s="191"/>
      <c r="J304" s="178"/>
      <c r="K304" s="178"/>
      <c r="L304" s="178"/>
      <c r="M304" s="178"/>
      <c r="N304" s="160" t="str">
        <f t="shared" si="23"/>
        <v/>
      </c>
      <c r="P304" s="160" t="str">
        <f t="shared" si="24"/>
        <v/>
      </c>
      <c r="Q304" s="160">
        <f t="shared" si="22"/>
        <v>0</v>
      </c>
      <c r="R304" s="160" t="str">
        <f t="shared" si="25"/>
        <v/>
      </c>
      <c r="S304" s="160" t="str">
        <f t="shared" si="26"/>
        <v/>
      </c>
    </row>
    <row r="305" spans="3:19" ht="17.45" customHeight="1" x14ac:dyDescent="0.25">
      <c r="C305" s="188"/>
      <c r="D305" s="189"/>
      <c r="E305" s="178"/>
      <c r="F305" s="178"/>
      <c r="G305" s="190">
        <f>DATOS!$E$13</f>
        <v>1</v>
      </c>
      <c r="H305" s="178"/>
      <c r="I305" s="191"/>
      <c r="J305" s="178"/>
      <c r="K305" s="178"/>
      <c r="L305" s="178"/>
      <c r="M305" s="178"/>
      <c r="N305" s="160" t="str">
        <f t="shared" si="23"/>
        <v/>
      </c>
      <c r="P305" s="160" t="str">
        <f t="shared" si="24"/>
        <v/>
      </c>
      <c r="Q305" s="160">
        <f t="shared" si="22"/>
        <v>0</v>
      </c>
      <c r="R305" s="160" t="str">
        <f t="shared" si="25"/>
        <v/>
      </c>
      <c r="S305" s="160" t="str">
        <f t="shared" si="26"/>
        <v/>
      </c>
    </row>
    <row r="306" spans="3:19" ht="17.45" customHeight="1" x14ac:dyDescent="0.25">
      <c r="C306" s="188"/>
      <c r="D306" s="189"/>
      <c r="E306" s="178"/>
      <c r="F306" s="178"/>
      <c r="G306" s="190">
        <f>DATOS!$E$13</f>
        <v>1</v>
      </c>
      <c r="H306" s="178"/>
      <c r="I306" s="191"/>
      <c r="J306" s="178"/>
      <c r="K306" s="178"/>
      <c r="L306" s="178"/>
      <c r="M306" s="178"/>
      <c r="N306" s="160" t="str">
        <f t="shared" si="23"/>
        <v/>
      </c>
      <c r="P306" s="160" t="str">
        <f t="shared" si="24"/>
        <v/>
      </c>
      <c r="Q306" s="160">
        <f t="shared" si="22"/>
        <v>0</v>
      </c>
      <c r="R306" s="160" t="str">
        <f t="shared" si="25"/>
        <v/>
      </c>
      <c r="S306" s="160" t="str">
        <f t="shared" si="26"/>
        <v/>
      </c>
    </row>
    <row r="307" spans="3:19" ht="17.45" customHeight="1" x14ac:dyDescent="0.25">
      <c r="C307" s="188"/>
      <c r="D307" s="189"/>
      <c r="E307" s="178"/>
      <c r="F307" s="178"/>
      <c r="G307" s="190">
        <f>DATOS!$E$13</f>
        <v>1</v>
      </c>
      <c r="H307" s="178"/>
      <c r="I307" s="191"/>
      <c r="J307" s="178"/>
      <c r="K307" s="178"/>
      <c r="L307" s="178"/>
      <c r="M307" s="178"/>
      <c r="N307" s="160" t="str">
        <f t="shared" si="23"/>
        <v/>
      </c>
      <c r="P307" s="160" t="str">
        <f t="shared" si="24"/>
        <v/>
      </c>
      <c r="Q307" s="160">
        <f t="shared" si="22"/>
        <v>0</v>
      </c>
      <c r="R307" s="160" t="str">
        <f t="shared" si="25"/>
        <v/>
      </c>
      <c r="S307" s="160" t="str">
        <f t="shared" si="26"/>
        <v/>
      </c>
    </row>
    <row r="308" spans="3:19" ht="17.45" customHeight="1" x14ac:dyDescent="0.25">
      <c r="C308" s="188"/>
      <c r="D308" s="189"/>
      <c r="E308" s="178"/>
      <c r="F308" s="178"/>
      <c r="G308" s="190">
        <f>DATOS!$E$13</f>
        <v>1</v>
      </c>
      <c r="H308" s="178"/>
      <c r="I308" s="191"/>
      <c r="J308" s="178"/>
      <c r="K308" s="178"/>
      <c r="L308" s="178"/>
      <c r="M308" s="178"/>
      <c r="N308" s="160" t="str">
        <f t="shared" si="23"/>
        <v/>
      </c>
      <c r="P308" s="160" t="str">
        <f t="shared" si="24"/>
        <v/>
      </c>
      <c r="Q308" s="160">
        <f t="shared" si="22"/>
        <v>0</v>
      </c>
      <c r="R308" s="160" t="str">
        <f t="shared" si="25"/>
        <v/>
      </c>
      <c r="S308" s="160" t="str">
        <f t="shared" si="26"/>
        <v/>
      </c>
    </row>
    <row r="309" spans="3:19" ht="17.45" customHeight="1" x14ac:dyDescent="0.25">
      <c r="C309" s="188"/>
      <c r="D309" s="189"/>
      <c r="E309" s="178"/>
      <c r="F309" s="178"/>
      <c r="G309" s="190">
        <f>DATOS!$E$13</f>
        <v>1</v>
      </c>
      <c r="H309" s="178"/>
      <c r="I309" s="191"/>
      <c r="J309" s="178"/>
      <c r="K309" s="178"/>
      <c r="L309" s="178"/>
      <c r="M309" s="178"/>
      <c r="N309" s="160" t="str">
        <f t="shared" si="23"/>
        <v/>
      </c>
      <c r="P309" s="160" t="str">
        <f t="shared" si="24"/>
        <v/>
      </c>
      <c r="Q309" s="160">
        <f t="shared" si="22"/>
        <v>0</v>
      </c>
      <c r="R309" s="160" t="str">
        <f t="shared" si="25"/>
        <v/>
      </c>
      <c r="S309" s="160" t="str">
        <f t="shared" si="26"/>
        <v/>
      </c>
    </row>
    <row r="310" spans="3:19" ht="17.45" customHeight="1" x14ac:dyDescent="0.25">
      <c r="C310" s="188"/>
      <c r="D310" s="189"/>
      <c r="E310" s="178"/>
      <c r="F310" s="178"/>
      <c r="G310" s="190">
        <f>DATOS!$E$13</f>
        <v>1</v>
      </c>
      <c r="H310" s="178"/>
      <c r="I310" s="191"/>
      <c r="J310" s="178"/>
      <c r="K310" s="178"/>
      <c r="L310" s="178"/>
      <c r="M310" s="178"/>
      <c r="N310" s="160" t="str">
        <f t="shared" si="23"/>
        <v/>
      </c>
      <c r="P310" s="160" t="str">
        <f t="shared" si="24"/>
        <v/>
      </c>
      <c r="Q310" s="160">
        <f t="shared" si="22"/>
        <v>0</v>
      </c>
      <c r="R310" s="160" t="str">
        <f t="shared" si="25"/>
        <v/>
      </c>
      <c r="S310" s="160" t="str">
        <f t="shared" si="26"/>
        <v/>
      </c>
    </row>
    <row r="311" spans="3:19" ht="17.45" customHeight="1" x14ac:dyDescent="0.25">
      <c r="C311" s="188"/>
      <c r="D311" s="189"/>
      <c r="E311" s="178"/>
      <c r="F311" s="178"/>
      <c r="G311" s="190">
        <f>DATOS!$E$13</f>
        <v>1</v>
      </c>
      <c r="H311" s="178"/>
      <c r="I311" s="191"/>
      <c r="J311" s="178"/>
      <c r="K311" s="178"/>
      <c r="L311" s="178"/>
      <c r="M311" s="178"/>
      <c r="N311" s="160" t="str">
        <f t="shared" si="23"/>
        <v/>
      </c>
      <c r="P311" s="160" t="str">
        <f t="shared" si="24"/>
        <v/>
      </c>
      <c r="Q311" s="160">
        <f t="shared" si="22"/>
        <v>0</v>
      </c>
      <c r="R311" s="160" t="str">
        <f t="shared" si="25"/>
        <v/>
      </c>
      <c r="S311" s="160" t="str">
        <f t="shared" si="26"/>
        <v/>
      </c>
    </row>
    <row r="312" spans="3:19" ht="17.45" customHeight="1" x14ac:dyDescent="0.25">
      <c r="C312" s="188"/>
      <c r="D312" s="189"/>
      <c r="E312" s="178"/>
      <c r="F312" s="178"/>
      <c r="G312" s="190">
        <f>DATOS!$E$13</f>
        <v>1</v>
      </c>
      <c r="H312" s="178"/>
      <c r="I312" s="191"/>
      <c r="J312" s="178"/>
      <c r="K312" s="178"/>
      <c r="L312" s="178"/>
      <c r="M312" s="178"/>
      <c r="N312" s="160" t="str">
        <f t="shared" si="23"/>
        <v/>
      </c>
      <c r="P312" s="160" t="str">
        <f t="shared" si="24"/>
        <v/>
      </c>
      <c r="Q312" s="160">
        <f t="shared" si="22"/>
        <v>0</v>
      </c>
      <c r="R312" s="160" t="str">
        <f t="shared" si="25"/>
        <v/>
      </c>
      <c r="S312" s="160" t="str">
        <f t="shared" si="26"/>
        <v/>
      </c>
    </row>
    <row r="313" spans="3:19" ht="17.45" customHeight="1" x14ac:dyDescent="0.25">
      <c r="C313" s="188"/>
      <c r="D313" s="189"/>
      <c r="E313" s="178"/>
      <c r="F313" s="178"/>
      <c r="G313" s="190">
        <f>DATOS!$E$13</f>
        <v>1</v>
      </c>
      <c r="H313" s="178"/>
      <c r="I313" s="191"/>
      <c r="J313" s="178"/>
      <c r="K313" s="178"/>
      <c r="L313" s="178"/>
      <c r="M313" s="178"/>
      <c r="N313" s="160" t="str">
        <f t="shared" si="23"/>
        <v/>
      </c>
      <c r="P313" s="160" t="str">
        <f t="shared" si="24"/>
        <v/>
      </c>
      <c r="Q313" s="160">
        <f t="shared" si="22"/>
        <v>0</v>
      </c>
      <c r="R313" s="160" t="str">
        <f t="shared" si="25"/>
        <v/>
      </c>
      <c r="S313" s="160" t="str">
        <f t="shared" si="26"/>
        <v/>
      </c>
    </row>
    <row r="314" spans="3:19" ht="17.45" customHeight="1" x14ac:dyDescent="0.25">
      <c r="C314" s="188"/>
      <c r="D314" s="189"/>
      <c r="E314" s="178"/>
      <c r="F314" s="178"/>
      <c r="G314" s="190">
        <f>DATOS!$E$13</f>
        <v>1</v>
      </c>
      <c r="H314" s="178"/>
      <c r="I314" s="191"/>
      <c r="J314" s="178"/>
      <c r="K314" s="178"/>
      <c r="L314" s="178"/>
      <c r="M314" s="178"/>
      <c r="N314" s="160" t="str">
        <f t="shared" si="23"/>
        <v/>
      </c>
      <c r="P314" s="160" t="str">
        <f t="shared" si="24"/>
        <v/>
      </c>
      <c r="Q314" s="160">
        <f t="shared" si="22"/>
        <v>0</v>
      </c>
      <c r="R314" s="160" t="str">
        <f t="shared" si="25"/>
        <v/>
      </c>
      <c r="S314" s="160" t="str">
        <f t="shared" si="26"/>
        <v/>
      </c>
    </row>
    <row r="315" spans="3:19" ht="17.45" customHeight="1" x14ac:dyDescent="0.25">
      <c r="C315" s="188"/>
      <c r="D315" s="189"/>
      <c r="E315" s="178"/>
      <c r="F315" s="178"/>
      <c r="G315" s="190">
        <f>DATOS!$E$13</f>
        <v>1</v>
      </c>
      <c r="H315" s="178"/>
      <c r="I315" s="191"/>
      <c r="J315" s="178"/>
      <c r="K315" s="178"/>
      <c r="L315" s="178"/>
      <c r="M315" s="178"/>
      <c r="N315" s="160" t="str">
        <f t="shared" si="23"/>
        <v/>
      </c>
      <c r="P315" s="160" t="str">
        <f t="shared" si="24"/>
        <v/>
      </c>
      <c r="Q315" s="160">
        <f t="shared" si="22"/>
        <v>0</v>
      </c>
      <c r="R315" s="160" t="str">
        <f t="shared" si="25"/>
        <v/>
      </c>
      <c r="S315" s="160" t="str">
        <f t="shared" si="26"/>
        <v/>
      </c>
    </row>
    <row r="316" spans="3:19" ht="17.45" customHeight="1" x14ac:dyDescent="0.25">
      <c r="C316" s="188"/>
      <c r="D316" s="189"/>
      <c r="E316" s="178"/>
      <c r="F316" s="178"/>
      <c r="G316" s="190">
        <f>DATOS!$E$13</f>
        <v>1</v>
      </c>
      <c r="H316" s="178"/>
      <c r="I316" s="191"/>
      <c r="J316" s="178"/>
      <c r="K316" s="178"/>
      <c r="L316" s="178"/>
      <c r="M316" s="178"/>
      <c r="N316" s="160" t="str">
        <f t="shared" si="23"/>
        <v/>
      </c>
      <c r="P316" s="160" t="str">
        <f t="shared" si="24"/>
        <v/>
      </c>
      <c r="Q316" s="160">
        <f t="shared" si="22"/>
        <v>0</v>
      </c>
      <c r="R316" s="160" t="str">
        <f t="shared" si="25"/>
        <v/>
      </c>
      <c r="S316" s="160" t="str">
        <f t="shared" si="26"/>
        <v/>
      </c>
    </row>
    <row r="317" spans="3:19" ht="17.45" customHeight="1" x14ac:dyDescent="0.25">
      <c r="C317" s="188"/>
      <c r="D317" s="189"/>
      <c r="E317" s="178"/>
      <c r="F317" s="178"/>
      <c r="G317" s="190">
        <f>DATOS!$E$13</f>
        <v>1</v>
      </c>
      <c r="H317" s="178"/>
      <c r="I317" s="191"/>
      <c r="J317" s="178"/>
      <c r="K317" s="178"/>
      <c r="L317" s="178"/>
      <c r="M317" s="178"/>
      <c r="N317" s="160" t="str">
        <f t="shared" si="23"/>
        <v/>
      </c>
      <c r="P317" s="160" t="str">
        <f t="shared" si="24"/>
        <v/>
      </c>
      <c r="Q317" s="160">
        <f t="shared" si="22"/>
        <v>0</v>
      </c>
      <c r="R317" s="160" t="str">
        <f t="shared" si="25"/>
        <v/>
      </c>
      <c r="S317" s="160" t="str">
        <f t="shared" si="26"/>
        <v/>
      </c>
    </row>
    <row r="318" spans="3:19" ht="17.45" customHeight="1" x14ac:dyDescent="0.25">
      <c r="C318" s="188"/>
      <c r="D318" s="189"/>
      <c r="E318" s="178"/>
      <c r="F318" s="178"/>
      <c r="G318" s="190">
        <f>DATOS!$E$13</f>
        <v>1</v>
      </c>
      <c r="H318" s="178"/>
      <c r="I318" s="191"/>
      <c r="J318" s="178"/>
      <c r="K318" s="178"/>
      <c r="L318" s="178"/>
      <c r="M318" s="178"/>
      <c r="N318" s="160" t="str">
        <f t="shared" si="23"/>
        <v/>
      </c>
      <c r="P318" s="160" t="str">
        <f t="shared" si="24"/>
        <v/>
      </c>
      <c r="Q318" s="160">
        <f t="shared" si="22"/>
        <v>0</v>
      </c>
      <c r="R318" s="160" t="str">
        <f t="shared" si="25"/>
        <v/>
      </c>
      <c r="S318" s="160" t="str">
        <f t="shared" si="26"/>
        <v/>
      </c>
    </row>
    <row r="319" spans="3:19" ht="17.45" customHeight="1" x14ac:dyDescent="0.25">
      <c r="C319" s="188"/>
      <c r="D319" s="189"/>
      <c r="E319" s="178"/>
      <c r="F319" s="178"/>
      <c r="G319" s="190">
        <f>DATOS!$E$13</f>
        <v>1</v>
      </c>
      <c r="H319" s="178"/>
      <c r="I319" s="191"/>
      <c r="J319" s="178"/>
      <c r="K319" s="178"/>
      <c r="L319" s="178"/>
      <c r="M319" s="178"/>
      <c r="N319" s="160" t="str">
        <f t="shared" si="23"/>
        <v/>
      </c>
      <c r="P319" s="160" t="str">
        <f t="shared" si="24"/>
        <v/>
      </c>
      <c r="Q319" s="160">
        <f t="shared" si="22"/>
        <v>0</v>
      </c>
      <c r="R319" s="160" t="str">
        <f t="shared" si="25"/>
        <v/>
      </c>
      <c r="S319" s="160" t="str">
        <f t="shared" si="26"/>
        <v/>
      </c>
    </row>
    <row r="320" spans="3:19" ht="17.45" customHeight="1" x14ac:dyDescent="0.25">
      <c r="C320" s="188"/>
      <c r="D320" s="189"/>
      <c r="E320" s="178"/>
      <c r="F320" s="178"/>
      <c r="G320" s="190">
        <f>DATOS!$E$13</f>
        <v>1</v>
      </c>
      <c r="H320" s="178"/>
      <c r="I320" s="191"/>
      <c r="J320" s="178"/>
      <c r="K320" s="178"/>
      <c r="L320" s="178"/>
      <c r="M320" s="178"/>
      <c r="N320" s="160" t="str">
        <f t="shared" si="23"/>
        <v/>
      </c>
      <c r="P320" s="160" t="str">
        <f t="shared" si="24"/>
        <v/>
      </c>
      <c r="Q320" s="160">
        <f t="shared" si="22"/>
        <v>0</v>
      </c>
      <c r="R320" s="160" t="str">
        <f t="shared" si="25"/>
        <v/>
      </c>
      <c r="S320" s="160" t="str">
        <f t="shared" si="26"/>
        <v/>
      </c>
    </row>
    <row r="321" spans="3:19" ht="17.45" customHeight="1" x14ac:dyDescent="0.25">
      <c r="C321" s="188"/>
      <c r="D321" s="189"/>
      <c r="E321" s="178"/>
      <c r="F321" s="178"/>
      <c r="G321" s="190">
        <f>DATOS!$E$13</f>
        <v>1</v>
      </c>
      <c r="H321" s="178"/>
      <c r="I321" s="191"/>
      <c r="J321" s="178"/>
      <c r="K321" s="178"/>
      <c r="L321" s="178"/>
      <c r="M321" s="178"/>
      <c r="N321" s="160" t="str">
        <f t="shared" si="23"/>
        <v/>
      </c>
      <c r="P321" s="160" t="str">
        <f t="shared" si="24"/>
        <v/>
      </c>
      <c r="Q321" s="160">
        <f t="shared" si="22"/>
        <v>0</v>
      </c>
      <c r="R321" s="160" t="str">
        <f t="shared" si="25"/>
        <v/>
      </c>
      <c r="S321" s="160" t="str">
        <f t="shared" si="26"/>
        <v/>
      </c>
    </row>
    <row r="322" spans="3:19" ht="17.45" customHeight="1" x14ac:dyDescent="0.25">
      <c r="C322" s="188"/>
      <c r="D322" s="189"/>
      <c r="E322" s="178"/>
      <c r="F322" s="178"/>
      <c r="G322" s="190">
        <f>DATOS!$E$13</f>
        <v>1</v>
      </c>
      <c r="H322" s="178"/>
      <c r="I322" s="191"/>
      <c r="J322" s="178"/>
      <c r="K322" s="178"/>
      <c r="L322" s="178"/>
      <c r="M322" s="178"/>
      <c r="N322" s="160" t="str">
        <f t="shared" si="23"/>
        <v/>
      </c>
      <c r="P322" s="160" t="str">
        <f t="shared" si="24"/>
        <v/>
      </c>
      <c r="Q322" s="160">
        <f t="shared" si="22"/>
        <v>0</v>
      </c>
      <c r="R322" s="160" t="str">
        <f t="shared" si="25"/>
        <v/>
      </c>
      <c r="S322" s="160" t="str">
        <f t="shared" si="26"/>
        <v/>
      </c>
    </row>
    <row r="323" spans="3:19" ht="17.45" customHeight="1" x14ac:dyDescent="0.25">
      <c r="C323" s="188"/>
      <c r="D323" s="189"/>
      <c r="E323" s="178"/>
      <c r="F323" s="178"/>
      <c r="G323" s="190">
        <f>DATOS!$E$13</f>
        <v>1</v>
      </c>
      <c r="H323" s="178"/>
      <c r="I323" s="191"/>
      <c r="J323" s="178"/>
      <c r="K323" s="178"/>
      <c r="L323" s="178"/>
      <c r="M323" s="178"/>
      <c r="N323" s="160" t="str">
        <f t="shared" si="23"/>
        <v/>
      </c>
      <c r="P323" s="160" t="str">
        <f t="shared" si="24"/>
        <v/>
      </c>
      <c r="Q323" s="160">
        <f t="shared" si="22"/>
        <v>0</v>
      </c>
      <c r="R323" s="160" t="str">
        <f t="shared" si="25"/>
        <v/>
      </c>
      <c r="S323" s="160" t="str">
        <f t="shared" si="26"/>
        <v/>
      </c>
    </row>
    <row r="324" spans="3:19" ht="17.45" customHeight="1" x14ac:dyDescent="0.25">
      <c r="C324" s="188"/>
      <c r="D324" s="189"/>
      <c r="E324" s="178"/>
      <c r="F324" s="178"/>
      <c r="G324" s="190">
        <f>DATOS!$E$13</f>
        <v>1</v>
      </c>
      <c r="H324" s="178"/>
      <c r="I324" s="191"/>
      <c r="J324" s="178"/>
      <c r="K324" s="178"/>
      <c r="L324" s="178"/>
      <c r="M324" s="178"/>
      <c r="N324" s="160" t="str">
        <f t="shared" si="23"/>
        <v/>
      </c>
      <c r="P324" s="160" t="str">
        <f t="shared" si="24"/>
        <v/>
      </c>
      <c r="Q324" s="160">
        <f t="shared" si="22"/>
        <v>0</v>
      </c>
      <c r="R324" s="160" t="str">
        <f t="shared" si="25"/>
        <v/>
      </c>
      <c r="S324" s="160" t="str">
        <f t="shared" si="26"/>
        <v/>
      </c>
    </row>
    <row r="325" spans="3:19" ht="17.45" customHeight="1" x14ac:dyDescent="0.25">
      <c r="C325" s="188"/>
      <c r="D325" s="189"/>
      <c r="E325" s="178"/>
      <c r="F325" s="178"/>
      <c r="G325" s="190">
        <f>DATOS!$E$13</f>
        <v>1</v>
      </c>
      <c r="H325" s="178"/>
      <c r="I325" s="191"/>
      <c r="J325" s="178"/>
      <c r="K325" s="178"/>
      <c r="L325" s="178"/>
      <c r="M325" s="178"/>
      <c r="N325" s="160" t="str">
        <f t="shared" si="23"/>
        <v/>
      </c>
      <c r="P325" s="160" t="str">
        <f t="shared" si="24"/>
        <v/>
      </c>
      <c r="Q325" s="160">
        <f t="shared" si="22"/>
        <v>0</v>
      </c>
      <c r="R325" s="160" t="str">
        <f t="shared" si="25"/>
        <v/>
      </c>
      <c r="S325" s="160" t="str">
        <f t="shared" si="26"/>
        <v/>
      </c>
    </row>
    <row r="326" spans="3:19" ht="17.45" customHeight="1" x14ac:dyDescent="0.25">
      <c r="C326" s="188"/>
      <c r="D326" s="189"/>
      <c r="E326" s="178"/>
      <c r="F326" s="178"/>
      <c r="G326" s="190">
        <f>DATOS!$E$13</f>
        <v>1</v>
      </c>
      <c r="H326" s="178"/>
      <c r="I326" s="191"/>
      <c r="J326" s="178"/>
      <c r="K326" s="178"/>
      <c r="L326" s="178"/>
      <c r="M326" s="178"/>
      <c r="N326" s="160" t="str">
        <f t="shared" si="23"/>
        <v/>
      </c>
      <c r="P326" s="160" t="str">
        <f t="shared" si="24"/>
        <v/>
      </c>
      <c r="Q326" s="160">
        <f t="shared" si="22"/>
        <v>0</v>
      </c>
      <c r="R326" s="160" t="str">
        <f t="shared" si="25"/>
        <v/>
      </c>
      <c r="S326" s="160" t="str">
        <f t="shared" si="26"/>
        <v/>
      </c>
    </row>
    <row r="327" spans="3:19" ht="17.45" customHeight="1" x14ac:dyDescent="0.25">
      <c r="C327" s="188"/>
      <c r="D327" s="189"/>
      <c r="E327" s="178"/>
      <c r="F327" s="178"/>
      <c r="G327" s="190">
        <f>DATOS!$E$13</f>
        <v>1</v>
      </c>
      <c r="H327" s="178"/>
      <c r="I327" s="191"/>
      <c r="J327" s="178"/>
      <c r="K327" s="178"/>
      <c r="L327" s="178"/>
      <c r="M327" s="178"/>
      <c r="N327" s="160" t="str">
        <f t="shared" si="23"/>
        <v/>
      </c>
      <c r="P327" s="160" t="str">
        <f t="shared" si="24"/>
        <v/>
      </c>
      <c r="Q327" s="160">
        <f t="shared" si="22"/>
        <v>0</v>
      </c>
      <c r="R327" s="160" t="str">
        <f t="shared" si="25"/>
        <v/>
      </c>
      <c r="S327" s="160" t="str">
        <f t="shared" si="26"/>
        <v/>
      </c>
    </row>
    <row r="328" spans="3:19" ht="17.45" customHeight="1" x14ac:dyDescent="0.25">
      <c r="C328" s="188"/>
      <c r="D328" s="189"/>
      <c r="E328" s="178"/>
      <c r="F328" s="178"/>
      <c r="G328" s="190">
        <f>DATOS!$E$13</f>
        <v>1</v>
      </c>
      <c r="H328" s="178"/>
      <c r="I328" s="191"/>
      <c r="J328" s="178"/>
      <c r="K328" s="178"/>
      <c r="L328" s="178"/>
      <c r="M328" s="178"/>
      <c r="N328" s="160" t="str">
        <f t="shared" si="23"/>
        <v/>
      </c>
      <c r="P328" s="160" t="str">
        <f t="shared" si="24"/>
        <v/>
      </c>
      <c r="Q328" s="160">
        <f t="shared" si="22"/>
        <v>0</v>
      </c>
      <c r="R328" s="160" t="str">
        <f t="shared" si="25"/>
        <v/>
      </c>
      <c r="S328" s="160" t="str">
        <f t="shared" si="26"/>
        <v/>
      </c>
    </row>
    <row r="329" spans="3:19" ht="17.45" customHeight="1" x14ac:dyDescent="0.25">
      <c r="C329" s="188"/>
      <c r="D329" s="189"/>
      <c r="E329" s="178"/>
      <c r="F329" s="178"/>
      <c r="G329" s="190">
        <f>DATOS!$E$13</f>
        <v>1</v>
      </c>
      <c r="H329" s="178"/>
      <c r="I329" s="191"/>
      <c r="J329" s="178"/>
      <c r="K329" s="178"/>
      <c r="L329" s="178"/>
      <c r="M329" s="178"/>
      <c r="N329" s="160" t="str">
        <f t="shared" si="23"/>
        <v/>
      </c>
      <c r="P329" s="160" t="str">
        <f t="shared" si="24"/>
        <v/>
      </c>
      <c r="Q329" s="160">
        <f t="shared" si="22"/>
        <v>0</v>
      </c>
      <c r="R329" s="160" t="str">
        <f t="shared" si="25"/>
        <v/>
      </c>
      <c r="S329" s="160" t="str">
        <f t="shared" si="26"/>
        <v/>
      </c>
    </row>
    <row r="330" spans="3:19" ht="17.45" customHeight="1" x14ac:dyDescent="0.25">
      <c r="C330" s="188"/>
      <c r="D330" s="189"/>
      <c r="E330" s="178"/>
      <c r="F330" s="178"/>
      <c r="G330" s="190">
        <f>DATOS!$E$13</f>
        <v>1</v>
      </c>
      <c r="H330" s="178"/>
      <c r="I330" s="191"/>
      <c r="J330" s="178"/>
      <c r="K330" s="178"/>
      <c r="L330" s="178"/>
      <c r="M330" s="178"/>
      <c r="N330" s="160" t="str">
        <f t="shared" si="23"/>
        <v/>
      </c>
      <c r="P330" s="160" t="str">
        <f t="shared" si="24"/>
        <v/>
      </c>
      <c r="Q330" s="160">
        <f t="shared" si="22"/>
        <v>0</v>
      </c>
      <c r="R330" s="160" t="str">
        <f t="shared" si="25"/>
        <v/>
      </c>
      <c r="S330" s="160" t="str">
        <f t="shared" si="26"/>
        <v/>
      </c>
    </row>
    <row r="331" spans="3:19" ht="17.45" customHeight="1" x14ac:dyDescent="0.25">
      <c r="C331" s="188"/>
      <c r="D331" s="189"/>
      <c r="E331" s="178"/>
      <c r="F331" s="178"/>
      <c r="G331" s="190">
        <f>DATOS!$E$13</f>
        <v>1</v>
      </c>
      <c r="H331" s="178"/>
      <c r="I331" s="191"/>
      <c r="J331" s="178"/>
      <c r="K331" s="178"/>
      <c r="L331" s="178"/>
      <c r="M331" s="178"/>
      <c r="N331" s="160" t="str">
        <f t="shared" si="23"/>
        <v/>
      </c>
      <c r="P331" s="160" t="str">
        <f t="shared" si="24"/>
        <v/>
      </c>
      <c r="Q331" s="160">
        <f t="shared" si="22"/>
        <v>0</v>
      </c>
      <c r="R331" s="160" t="str">
        <f t="shared" si="25"/>
        <v/>
      </c>
      <c r="S331" s="160" t="str">
        <f t="shared" si="26"/>
        <v/>
      </c>
    </row>
    <row r="332" spans="3:19" ht="17.45" customHeight="1" x14ac:dyDescent="0.25">
      <c r="C332" s="188"/>
      <c r="D332" s="189"/>
      <c r="E332" s="178"/>
      <c r="F332" s="178"/>
      <c r="G332" s="190">
        <f>DATOS!$E$13</f>
        <v>1</v>
      </c>
      <c r="H332" s="178"/>
      <c r="I332" s="191"/>
      <c r="J332" s="178"/>
      <c r="K332" s="178"/>
      <c r="L332" s="178"/>
      <c r="M332" s="178"/>
      <c r="N332" s="160" t="str">
        <f t="shared" si="23"/>
        <v/>
      </c>
      <c r="P332" s="160" t="str">
        <f t="shared" si="24"/>
        <v/>
      </c>
      <c r="Q332" s="160">
        <f t="shared" si="22"/>
        <v>0</v>
      </c>
      <c r="R332" s="160" t="str">
        <f t="shared" si="25"/>
        <v/>
      </c>
      <c r="S332" s="160" t="str">
        <f t="shared" si="26"/>
        <v/>
      </c>
    </row>
    <row r="333" spans="3:19" ht="17.45" customHeight="1" x14ac:dyDescent="0.25">
      <c r="C333" s="188"/>
      <c r="D333" s="189"/>
      <c r="E333" s="178"/>
      <c r="F333" s="178"/>
      <c r="G333" s="190">
        <f>DATOS!$E$13</f>
        <v>1</v>
      </c>
      <c r="H333" s="178"/>
      <c r="I333" s="191"/>
      <c r="J333" s="178"/>
      <c r="K333" s="178"/>
      <c r="L333" s="178"/>
      <c r="M333" s="178"/>
      <c r="N333" s="160" t="str">
        <f t="shared" si="23"/>
        <v/>
      </c>
      <c r="P333" s="160" t="str">
        <f t="shared" si="24"/>
        <v/>
      </c>
      <c r="Q333" s="160">
        <f t="shared" si="22"/>
        <v>0</v>
      </c>
      <c r="R333" s="160" t="str">
        <f t="shared" si="25"/>
        <v/>
      </c>
      <c r="S333" s="160" t="str">
        <f t="shared" si="26"/>
        <v/>
      </c>
    </row>
    <row r="334" spans="3:19" ht="17.45" customHeight="1" x14ac:dyDescent="0.25">
      <c r="C334" s="188"/>
      <c r="D334" s="189"/>
      <c r="E334" s="178"/>
      <c r="F334" s="178"/>
      <c r="G334" s="190">
        <f>DATOS!$E$13</f>
        <v>1</v>
      </c>
      <c r="H334" s="178"/>
      <c r="I334" s="191"/>
      <c r="J334" s="178"/>
      <c r="K334" s="178"/>
      <c r="L334" s="178"/>
      <c r="M334" s="178"/>
      <c r="N334" s="160" t="str">
        <f t="shared" si="23"/>
        <v/>
      </c>
      <c r="P334" s="160" t="str">
        <f t="shared" si="24"/>
        <v/>
      </c>
      <c r="Q334" s="160">
        <f t="shared" si="22"/>
        <v>0</v>
      </c>
      <c r="R334" s="160" t="str">
        <f t="shared" si="25"/>
        <v/>
      </c>
      <c r="S334" s="160" t="str">
        <f t="shared" si="26"/>
        <v/>
      </c>
    </row>
    <row r="335" spans="3:19" ht="17.45" customHeight="1" x14ac:dyDescent="0.25">
      <c r="C335" s="188"/>
      <c r="D335" s="189"/>
      <c r="E335" s="178"/>
      <c r="F335" s="178"/>
      <c r="G335" s="190">
        <f>DATOS!$E$13</f>
        <v>1</v>
      </c>
      <c r="H335" s="178"/>
      <c r="I335" s="191"/>
      <c r="J335" s="178"/>
      <c r="K335" s="178"/>
      <c r="L335" s="178"/>
      <c r="M335" s="178"/>
      <c r="N335" s="160" t="str">
        <f t="shared" si="23"/>
        <v/>
      </c>
      <c r="P335" s="160" t="str">
        <f t="shared" si="24"/>
        <v/>
      </c>
      <c r="Q335" s="160">
        <f t="shared" si="22"/>
        <v>0</v>
      </c>
      <c r="R335" s="160" t="str">
        <f t="shared" si="25"/>
        <v/>
      </c>
      <c r="S335" s="160" t="str">
        <f t="shared" si="26"/>
        <v/>
      </c>
    </row>
    <row r="336" spans="3:19" ht="17.45" customHeight="1" x14ac:dyDescent="0.25">
      <c r="C336" s="188"/>
      <c r="D336" s="189"/>
      <c r="E336" s="178"/>
      <c r="F336" s="178"/>
      <c r="G336" s="190">
        <f>DATOS!$E$13</f>
        <v>1</v>
      </c>
      <c r="H336" s="178"/>
      <c r="I336" s="191"/>
      <c r="J336" s="178"/>
      <c r="K336" s="178"/>
      <c r="L336" s="178"/>
      <c r="M336" s="178"/>
      <c r="N336" s="160" t="str">
        <f t="shared" si="23"/>
        <v/>
      </c>
      <c r="P336" s="160" t="str">
        <f t="shared" si="24"/>
        <v/>
      </c>
      <c r="Q336" s="160">
        <f t="shared" si="22"/>
        <v>0</v>
      </c>
      <c r="R336" s="160" t="str">
        <f t="shared" si="25"/>
        <v/>
      </c>
      <c r="S336" s="160" t="str">
        <f t="shared" si="26"/>
        <v/>
      </c>
    </row>
    <row r="337" spans="3:19" ht="17.45" customHeight="1" x14ac:dyDescent="0.25">
      <c r="C337" s="188"/>
      <c r="D337" s="189"/>
      <c r="E337" s="178"/>
      <c r="F337" s="178"/>
      <c r="G337" s="190">
        <f>DATOS!$E$13</f>
        <v>1</v>
      </c>
      <c r="H337" s="178"/>
      <c r="I337" s="191"/>
      <c r="J337" s="178"/>
      <c r="K337" s="178"/>
      <c r="L337" s="178"/>
      <c r="M337" s="178"/>
      <c r="N337" s="160" t="str">
        <f t="shared" si="23"/>
        <v/>
      </c>
      <c r="P337" s="160" t="str">
        <f t="shared" si="24"/>
        <v/>
      </c>
      <c r="Q337" s="160">
        <f t="shared" ref="Q337:Q400" si="27">IF($I337=0%,H337,"")</f>
        <v>0</v>
      </c>
      <c r="R337" s="160" t="str">
        <f t="shared" si="25"/>
        <v/>
      </c>
      <c r="S337" s="160" t="str">
        <f t="shared" si="26"/>
        <v/>
      </c>
    </row>
    <row r="338" spans="3:19" ht="17.45" customHeight="1" x14ac:dyDescent="0.25">
      <c r="C338" s="188"/>
      <c r="D338" s="189"/>
      <c r="E338" s="178"/>
      <c r="F338" s="178"/>
      <c r="G338" s="190">
        <f>DATOS!$E$13</f>
        <v>1</v>
      </c>
      <c r="H338" s="178"/>
      <c r="I338" s="191"/>
      <c r="J338" s="178"/>
      <c r="K338" s="178"/>
      <c r="L338" s="178"/>
      <c r="M338" s="178"/>
      <c r="N338" s="160" t="str">
        <f t="shared" ref="N338:N401" si="28">IF(H338&amp;J338&amp;K338&amp;L338&amp;M338="","",H338+J338+K338-L338-M338)</f>
        <v/>
      </c>
      <c r="P338" s="160" t="str">
        <f t="shared" ref="P338:P401" si="29">IF($I338="E",H338,"")</f>
        <v/>
      </c>
      <c r="Q338" s="160">
        <f t="shared" si="27"/>
        <v>0</v>
      </c>
      <c r="R338" s="160" t="str">
        <f t="shared" ref="R338:R401" si="30">IF(OR($I338=8%,$I338=11%),$J338/$I338,"")</f>
        <v/>
      </c>
      <c r="S338" s="160" t="str">
        <f t="shared" si="26"/>
        <v/>
      </c>
    </row>
    <row r="339" spans="3:19" ht="17.45" customHeight="1" x14ac:dyDescent="0.25">
      <c r="C339" s="188"/>
      <c r="D339" s="189"/>
      <c r="E339" s="178"/>
      <c r="F339" s="178"/>
      <c r="G339" s="190">
        <f>DATOS!$E$13</f>
        <v>1</v>
      </c>
      <c r="H339" s="178"/>
      <c r="I339" s="191"/>
      <c r="J339" s="178"/>
      <c r="K339" s="178"/>
      <c r="L339" s="178"/>
      <c r="M339" s="178"/>
      <c r="N339" s="160" t="str">
        <f t="shared" si="28"/>
        <v/>
      </c>
      <c r="P339" s="160" t="str">
        <f t="shared" si="29"/>
        <v/>
      </c>
      <c r="Q339" s="160">
        <f t="shared" si="27"/>
        <v>0</v>
      </c>
      <c r="R339" s="160" t="str">
        <f t="shared" si="30"/>
        <v/>
      </c>
      <c r="S339" s="160" t="str">
        <f t="shared" ref="S339:S402" si="31">IF(OR($I339=15%,$I339=16%),$J339/$I339,"")</f>
        <v/>
      </c>
    </row>
    <row r="340" spans="3:19" ht="17.45" customHeight="1" x14ac:dyDescent="0.25">
      <c r="C340" s="188"/>
      <c r="D340" s="189"/>
      <c r="E340" s="178"/>
      <c r="F340" s="178"/>
      <c r="G340" s="190">
        <f>DATOS!$E$13</f>
        <v>1</v>
      </c>
      <c r="H340" s="178"/>
      <c r="I340" s="191"/>
      <c r="J340" s="178"/>
      <c r="K340" s="178"/>
      <c r="L340" s="178"/>
      <c r="M340" s="178"/>
      <c r="N340" s="160" t="str">
        <f t="shared" si="28"/>
        <v/>
      </c>
      <c r="P340" s="160" t="str">
        <f t="shared" si="29"/>
        <v/>
      </c>
      <c r="Q340" s="160">
        <f t="shared" si="27"/>
        <v>0</v>
      </c>
      <c r="R340" s="160" t="str">
        <f t="shared" si="30"/>
        <v/>
      </c>
      <c r="S340" s="160" t="str">
        <f t="shared" si="31"/>
        <v/>
      </c>
    </row>
    <row r="341" spans="3:19" ht="17.45" customHeight="1" x14ac:dyDescent="0.25">
      <c r="C341" s="188"/>
      <c r="D341" s="189"/>
      <c r="E341" s="178"/>
      <c r="F341" s="178"/>
      <c r="G341" s="190">
        <f>DATOS!$E$13</f>
        <v>1</v>
      </c>
      <c r="H341" s="178"/>
      <c r="I341" s="191"/>
      <c r="J341" s="178"/>
      <c r="K341" s="178"/>
      <c r="L341" s="178"/>
      <c r="M341" s="178"/>
      <c r="N341" s="160" t="str">
        <f t="shared" si="28"/>
        <v/>
      </c>
      <c r="P341" s="160" t="str">
        <f t="shared" si="29"/>
        <v/>
      </c>
      <c r="Q341" s="160">
        <f t="shared" si="27"/>
        <v>0</v>
      </c>
      <c r="R341" s="160" t="str">
        <f t="shared" si="30"/>
        <v/>
      </c>
      <c r="S341" s="160" t="str">
        <f t="shared" si="31"/>
        <v/>
      </c>
    </row>
    <row r="342" spans="3:19" ht="17.45" customHeight="1" x14ac:dyDescent="0.25">
      <c r="C342" s="188"/>
      <c r="D342" s="189"/>
      <c r="E342" s="178"/>
      <c r="F342" s="178"/>
      <c r="G342" s="190">
        <f>DATOS!$E$13</f>
        <v>1</v>
      </c>
      <c r="H342" s="178"/>
      <c r="I342" s="191"/>
      <c r="J342" s="178"/>
      <c r="K342" s="178"/>
      <c r="L342" s="178"/>
      <c r="M342" s="178"/>
      <c r="N342" s="160" t="str">
        <f t="shared" si="28"/>
        <v/>
      </c>
      <c r="P342" s="160" t="str">
        <f t="shared" si="29"/>
        <v/>
      </c>
      <c r="Q342" s="160">
        <f t="shared" si="27"/>
        <v>0</v>
      </c>
      <c r="R342" s="160" t="str">
        <f t="shared" si="30"/>
        <v/>
      </c>
      <c r="S342" s="160" t="str">
        <f t="shared" si="31"/>
        <v/>
      </c>
    </row>
    <row r="343" spans="3:19" ht="17.45" customHeight="1" x14ac:dyDescent="0.25">
      <c r="C343" s="188"/>
      <c r="D343" s="189"/>
      <c r="E343" s="178"/>
      <c r="F343" s="178"/>
      <c r="G343" s="190">
        <f>DATOS!$E$13</f>
        <v>1</v>
      </c>
      <c r="H343" s="178"/>
      <c r="I343" s="191"/>
      <c r="J343" s="178"/>
      <c r="K343" s="178"/>
      <c r="L343" s="178"/>
      <c r="M343" s="178"/>
      <c r="N343" s="160" t="str">
        <f t="shared" si="28"/>
        <v/>
      </c>
      <c r="P343" s="160" t="str">
        <f t="shared" si="29"/>
        <v/>
      </c>
      <c r="Q343" s="160">
        <f t="shared" si="27"/>
        <v>0</v>
      </c>
      <c r="R343" s="160" t="str">
        <f t="shared" si="30"/>
        <v/>
      </c>
      <c r="S343" s="160" t="str">
        <f t="shared" si="31"/>
        <v/>
      </c>
    </row>
    <row r="344" spans="3:19" ht="17.45" customHeight="1" x14ac:dyDescent="0.25">
      <c r="C344" s="188"/>
      <c r="D344" s="189"/>
      <c r="E344" s="178"/>
      <c r="F344" s="178"/>
      <c r="G344" s="190">
        <f>DATOS!$E$13</f>
        <v>1</v>
      </c>
      <c r="H344" s="178"/>
      <c r="I344" s="191"/>
      <c r="J344" s="178"/>
      <c r="K344" s="178"/>
      <c r="L344" s="178"/>
      <c r="M344" s="178"/>
      <c r="N344" s="160" t="str">
        <f t="shared" si="28"/>
        <v/>
      </c>
      <c r="P344" s="160" t="str">
        <f t="shared" si="29"/>
        <v/>
      </c>
      <c r="Q344" s="160">
        <f t="shared" si="27"/>
        <v>0</v>
      </c>
      <c r="R344" s="160" t="str">
        <f t="shared" si="30"/>
        <v/>
      </c>
      <c r="S344" s="160" t="str">
        <f t="shared" si="31"/>
        <v/>
      </c>
    </row>
    <row r="345" spans="3:19" ht="17.45" customHeight="1" x14ac:dyDescent="0.25">
      <c r="C345" s="188"/>
      <c r="D345" s="189"/>
      <c r="E345" s="178"/>
      <c r="F345" s="178"/>
      <c r="G345" s="190">
        <f>DATOS!$E$13</f>
        <v>1</v>
      </c>
      <c r="H345" s="178"/>
      <c r="I345" s="191"/>
      <c r="J345" s="178"/>
      <c r="K345" s="178"/>
      <c r="L345" s="178"/>
      <c r="M345" s="178"/>
      <c r="N345" s="160" t="str">
        <f t="shared" si="28"/>
        <v/>
      </c>
      <c r="P345" s="160" t="str">
        <f t="shared" si="29"/>
        <v/>
      </c>
      <c r="Q345" s="160">
        <f t="shared" si="27"/>
        <v>0</v>
      </c>
      <c r="R345" s="160" t="str">
        <f t="shared" si="30"/>
        <v/>
      </c>
      <c r="S345" s="160" t="str">
        <f t="shared" si="31"/>
        <v/>
      </c>
    </row>
    <row r="346" spans="3:19" ht="17.45" customHeight="1" x14ac:dyDescent="0.25">
      <c r="C346" s="188"/>
      <c r="D346" s="189"/>
      <c r="E346" s="178"/>
      <c r="F346" s="178"/>
      <c r="G346" s="190">
        <f>DATOS!$E$13</f>
        <v>1</v>
      </c>
      <c r="H346" s="178"/>
      <c r="I346" s="191"/>
      <c r="J346" s="178"/>
      <c r="K346" s="178"/>
      <c r="L346" s="178"/>
      <c r="M346" s="178"/>
      <c r="N346" s="160" t="str">
        <f t="shared" si="28"/>
        <v/>
      </c>
      <c r="P346" s="160" t="str">
        <f t="shared" si="29"/>
        <v/>
      </c>
      <c r="Q346" s="160">
        <f t="shared" si="27"/>
        <v>0</v>
      </c>
      <c r="R346" s="160" t="str">
        <f t="shared" si="30"/>
        <v/>
      </c>
      <c r="S346" s="160" t="str">
        <f t="shared" si="31"/>
        <v/>
      </c>
    </row>
    <row r="347" spans="3:19" ht="17.45" customHeight="1" x14ac:dyDescent="0.25">
      <c r="C347" s="188"/>
      <c r="D347" s="189"/>
      <c r="E347" s="178"/>
      <c r="F347" s="178"/>
      <c r="G347" s="190">
        <f>DATOS!$E$13</f>
        <v>1</v>
      </c>
      <c r="H347" s="178"/>
      <c r="I347" s="191"/>
      <c r="J347" s="178"/>
      <c r="K347" s="178"/>
      <c r="L347" s="178"/>
      <c r="M347" s="178"/>
      <c r="N347" s="160" t="str">
        <f t="shared" si="28"/>
        <v/>
      </c>
      <c r="P347" s="160" t="str">
        <f t="shared" si="29"/>
        <v/>
      </c>
      <c r="Q347" s="160">
        <f t="shared" si="27"/>
        <v>0</v>
      </c>
      <c r="R347" s="160" t="str">
        <f t="shared" si="30"/>
        <v/>
      </c>
      <c r="S347" s="160" t="str">
        <f t="shared" si="31"/>
        <v/>
      </c>
    </row>
    <row r="348" spans="3:19" ht="17.45" customHeight="1" x14ac:dyDescent="0.25">
      <c r="C348" s="188"/>
      <c r="D348" s="189"/>
      <c r="E348" s="178"/>
      <c r="F348" s="178"/>
      <c r="G348" s="190">
        <f>DATOS!$E$13</f>
        <v>1</v>
      </c>
      <c r="H348" s="178"/>
      <c r="I348" s="191"/>
      <c r="J348" s="178"/>
      <c r="K348" s="178"/>
      <c r="L348" s="178"/>
      <c r="M348" s="178"/>
      <c r="N348" s="160" t="str">
        <f t="shared" si="28"/>
        <v/>
      </c>
      <c r="P348" s="160" t="str">
        <f t="shared" si="29"/>
        <v/>
      </c>
      <c r="Q348" s="160">
        <f t="shared" si="27"/>
        <v>0</v>
      </c>
      <c r="R348" s="160" t="str">
        <f t="shared" si="30"/>
        <v/>
      </c>
      <c r="S348" s="160" t="str">
        <f t="shared" si="31"/>
        <v/>
      </c>
    </row>
    <row r="349" spans="3:19" ht="17.45" customHeight="1" x14ac:dyDescent="0.25">
      <c r="C349" s="188"/>
      <c r="D349" s="189"/>
      <c r="E349" s="178"/>
      <c r="F349" s="178"/>
      <c r="G349" s="190">
        <f>DATOS!$E$13</f>
        <v>1</v>
      </c>
      <c r="H349" s="178"/>
      <c r="I349" s="191"/>
      <c r="J349" s="178"/>
      <c r="K349" s="178"/>
      <c r="L349" s="178"/>
      <c r="M349" s="178"/>
      <c r="N349" s="160" t="str">
        <f t="shared" si="28"/>
        <v/>
      </c>
      <c r="P349" s="160" t="str">
        <f t="shared" si="29"/>
        <v/>
      </c>
      <c r="Q349" s="160">
        <f t="shared" si="27"/>
        <v>0</v>
      </c>
      <c r="R349" s="160" t="str">
        <f t="shared" si="30"/>
        <v/>
      </c>
      <c r="S349" s="160" t="str">
        <f t="shared" si="31"/>
        <v/>
      </c>
    </row>
    <row r="350" spans="3:19" ht="17.45" customHeight="1" x14ac:dyDescent="0.25">
      <c r="C350" s="188"/>
      <c r="D350" s="189"/>
      <c r="E350" s="178"/>
      <c r="F350" s="178"/>
      <c r="G350" s="190">
        <f>DATOS!$E$13</f>
        <v>1</v>
      </c>
      <c r="H350" s="178"/>
      <c r="I350" s="191"/>
      <c r="J350" s="178"/>
      <c r="K350" s="178"/>
      <c r="L350" s="178"/>
      <c r="M350" s="178"/>
      <c r="N350" s="160" t="str">
        <f t="shared" si="28"/>
        <v/>
      </c>
      <c r="P350" s="160" t="str">
        <f t="shared" si="29"/>
        <v/>
      </c>
      <c r="Q350" s="160">
        <f t="shared" si="27"/>
        <v>0</v>
      </c>
      <c r="R350" s="160" t="str">
        <f t="shared" si="30"/>
        <v/>
      </c>
      <c r="S350" s="160" t="str">
        <f t="shared" si="31"/>
        <v/>
      </c>
    </row>
    <row r="351" spans="3:19" ht="17.45" customHeight="1" x14ac:dyDescent="0.25">
      <c r="C351" s="188"/>
      <c r="D351" s="189"/>
      <c r="E351" s="178"/>
      <c r="F351" s="178"/>
      <c r="G351" s="190">
        <f>DATOS!$E$13</f>
        <v>1</v>
      </c>
      <c r="H351" s="178"/>
      <c r="I351" s="191"/>
      <c r="J351" s="178"/>
      <c r="K351" s="178"/>
      <c r="L351" s="178"/>
      <c r="M351" s="178"/>
      <c r="N351" s="160" t="str">
        <f t="shared" si="28"/>
        <v/>
      </c>
      <c r="P351" s="160" t="str">
        <f t="shared" si="29"/>
        <v/>
      </c>
      <c r="Q351" s="160">
        <f t="shared" si="27"/>
        <v>0</v>
      </c>
      <c r="R351" s="160" t="str">
        <f t="shared" si="30"/>
        <v/>
      </c>
      <c r="S351" s="160" t="str">
        <f t="shared" si="31"/>
        <v/>
      </c>
    </row>
    <row r="352" spans="3:19" ht="17.45" customHeight="1" x14ac:dyDescent="0.25">
      <c r="C352" s="188"/>
      <c r="D352" s="189"/>
      <c r="E352" s="178"/>
      <c r="F352" s="178"/>
      <c r="G352" s="190">
        <f>DATOS!$E$13</f>
        <v>1</v>
      </c>
      <c r="H352" s="178"/>
      <c r="I352" s="191"/>
      <c r="J352" s="178"/>
      <c r="K352" s="178"/>
      <c r="L352" s="178"/>
      <c r="M352" s="178"/>
      <c r="N352" s="160" t="str">
        <f t="shared" si="28"/>
        <v/>
      </c>
      <c r="P352" s="160" t="str">
        <f t="shared" si="29"/>
        <v/>
      </c>
      <c r="Q352" s="160">
        <f t="shared" si="27"/>
        <v>0</v>
      </c>
      <c r="R352" s="160" t="str">
        <f t="shared" si="30"/>
        <v/>
      </c>
      <c r="S352" s="160" t="str">
        <f t="shared" si="31"/>
        <v/>
      </c>
    </row>
    <row r="353" spans="3:19" ht="17.45" customHeight="1" x14ac:dyDescent="0.25">
      <c r="C353" s="188"/>
      <c r="D353" s="189"/>
      <c r="E353" s="178"/>
      <c r="F353" s="178"/>
      <c r="G353" s="190">
        <f>DATOS!$E$13</f>
        <v>1</v>
      </c>
      <c r="H353" s="178"/>
      <c r="I353" s="191"/>
      <c r="J353" s="178"/>
      <c r="K353" s="178"/>
      <c r="L353" s="178"/>
      <c r="M353" s="178"/>
      <c r="N353" s="160" t="str">
        <f t="shared" si="28"/>
        <v/>
      </c>
      <c r="P353" s="160" t="str">
        <f t="shared" si="29"/>
        <v/>
      </c>
      <c r="Q353" s="160">
        <f t="shared" si="27"/>
        <v>0</v>
      </c>
      <c r="R353" s="160" t="str">
        <f t="shared" si="30"/>
        <v/>
      </c>
      <c r="S353" s="160" t="str">
        <f t="shared" si="31"/>
        <v/>
      </c>
    </row>
    <row r="354" spans="3:19" ht="17.45" customHeight="1" x14ac:dyDescent="0.25">
      <c r="C354" s="188"/>
      <c r="D354" s="189"/>
      <c r="E354" s="178"/>
      <c r="F354" s="178"/>
      <c r="G354" s="190">
        <f>DATOS!$E$13</f>
        <v>1</v>
      </c>
      <c r="H354" s="178"/>
      <c r="I354" s="191"/>
      <c r="J354" s="178"/>
      <c r="K354" s="178"/>
      <c r="L354" s="178"/>
      <c r="M354" s="178"/>
      <c r="N354" s="160" t="str">
        <f t="shared" si="28"/>
        <v/>
      </c>
      <c r="P354" s="160" t="str">
        <f t="shared" si="29"/>
        <v/>
      </c>
      <c r="Q354" s="160">
        <f t="shared" si="27"/>
        <v>0</v>
      </c>
      <c r="R354" s="160" t="str">
        <f t="shared" si="30"/>
        <v/>
      </c>
      <c r="S354" s="160" t="str">
        <f t="shared" si="31"/>
        <v/>
      </c>
    </row>
    <row r="355" spans="3:19" ht="17.45" customHeight="1" x14ac:dyDescent="0.25">
      <c r="C355" s="188"/>
      <c r="D355" s="189"/>
      <c r="E355" s="178"/>
      <c r="F355" s="178"/>
      <c r="G355" s="190">
        <f>DATOS!$E$13</f>
        <v>1</v>
      </c>
      <c r="H355" s="178"/>
      <c r="I355" s="191"/>
      <c r="J355" s="178"/>
      <c r="K355" s="178"/>
      <c r="L355" s="178"/>
      <c r="M355" s="178"/>
      <c r="N355" s="160" t="str">
        <f t="shared" si="28"/>
        <v/>
      </c>
      <c r="P355" s="160" t="str">
        <f t="shared" si="29"/>
        <v/>
      </c>
      <c r="Q355" s="160">
        <f t="shared" si="27"/>
        <v>0</v>
      </c>
      <c r="R355" s="160" t="str">
        <f t="shared" si="30"/>
        <v/>
      </c>
      <c r="S355" s="160" t="str">
        <f t="shared" si="31"/>
        <v/>
      </c>
    </row>
    <row r="356" spans="3:19" ht="17.45" customHeight="1" x14ac:dyDescent="0.25">
      <c r="C356" s="188"/>
      <c r="D356" s="189"/>
      <c r="E356" s="178"/>
      <c r="F356" s="178"/>
      <c r="G356" s="190">
        <f>DATOS!$E$13</f>
        <v>1</v>
      </c>
      <c r="H356" s="178"/>
      <c r="I356" s="191"/>
      <c r="J356" s="178"/>
      <c r="K356" s="178"/>
      <c r="L356" s="178"/>
      <c r="M356" s="178"/>
      <c r="N356" s="160" t="str">
        <f t="shared" si="28"/>
        <v/>
      </c>
      <c r="P356" s="160" t="str">
        <f t="shared" si="29"/>
        <v/>
      </c>
      <c r="Q356" s="160">
        <f t="shared" si="27"/>
        <v>0</v>
      </c>
      <c r="R356" s="160" t="str">
        <f t="shared" si="30"/>
        <v/>
      </c>
      <c r="S356" s="160" t="str">
        <f t="shared" si="31"/>
        <v/>
      </c>
    </row>
    <row r="357" spans="3:19" ht="17.45" customHeight="1" x14ac:dyDescent="0.25">
      <c r="C357" s="188"/>
      <c r="D357" s="189"/>
      <c r="E357" s="178"/>
      <c r="F357" s="178"/>
      <c r="G357" s="190">
        <f>DATOS!$E$13</f>
        <v>1</v>
      </c>
      <c r="H357" s="178"/>
      <c r="I357" s="191"/>
      <c r="J357" s="178"/>
      <c r="K357" s="178"/>
      <c r="L357" s="178"/>
      <c r="M357" s="178"/>
      <c r="N357" s="160" t="str">
        <f t="shared" si="28"/>
        <v/>
      </c>
      <c r="P357" s="160" t="str">
        <f t="shared" si="29"/>
        <v/>
      </c>
      <c r="Q357" s="160">
        <f t="shared" si="27"/>
        <v>0</v>
      </c>
      <c r="R357" s="160" t="str">
        <f t="shared" si="30"/>
        <v/>
      </c>
      <c r="S357" s="160" t="str">
        <f t="shared" si="31"/>
        <v/>
      </c>
    </row>
    <row r="358" spans="3:19" ht="17.45" customHeight="1" x14ac:dyDescent="0.25">
      <c r="C358" s="188"/>
      <c r="D358" s="189"/>
      <c r="E358" s="178"/>
      <c r="F358" s="178"/>
      <c r="G358" s="190">
        <f>DATOS!$E$13</f>
        <v>1</v>
      </c>
      <c r="H358" s="178"/>
      <c r="I358" s="191"/>
      <c r="J358" s="178"/>
      <c r="K358" s="178"/>
      <c r="L358" s="178"/>
      <c r="M358" s="178"/>
      <c r="N358" s="160" t="str">
        <f t="shared" si="28"/>
        <v/>
      </c>
      <c r="P358" s="160" t="str">
        <f t="shared" si="29"/>
        <v/>
      </c>
      <c r="Q358" s="160">
        <f t="shared" si="27"/>
        <v>0</v>
      </c>
      <c r="R358" s="160" t="str">
        <f t="shared" si="30"/>
        <v/>
      </c>
      <c r="S358" s="160" t="str">
        <f t="shared" si="31"/>
        <v/>
      </c>
    </row>
    <row r="359" spans="3:19" ht="17.45" customHeight="1" x14ac:dyDescent="0.25">
      <c r="C359" s="188"/>
      <c r="D359" s="189"/>
      <c r="E359" s="178"/>
      <c r="F359" s="178"/>
      <c r="G359" s="190">
        <f>DATOS!$E$13</f>
        <v>1</v>
      </c>
      <c r="H359" s="178"/>
      <c r="I359" s="191"/>
      <c r="J359" s="178"/>
      <c r="K359" s="178"/>
      <c r="L359" s="178"/>
      <c r="M359" s="178"/>
      <c r="N359" s="160" t="str">
        <f t="shared" si="28"/>
        <v/>
      </c>
      <c r="P359" s="160" t="str">
        <f t="shared" si="29"/>
        <v/>
      </c>
      <c r="Q359" s="160">
        <f t="shared" si="27"/>
        <v>0</v>
      </c>
      <c r="R359" s="160" t="str">
        <f t="shared" si="30"/>
        <v/>
      </c>
      <c r="S359" s="160" t="str">
        <f t="shared" si="31"/>
        <v/>
      </c>
    </row>
    <row r="360" spans="3:19" ht="17.45" customHeight="1" x14ac:dyDescent="0.25">
      <c r="C360" s="188"/>
      <c r="D360" s="189"/>
      <c r="E360" s="178"/>
      <c r="F360" s="178"/>
      <c r="G360" s="190">
        <f>DATOS!$E$13</f>
        <v>1</v>
      </c>
      <c r="H360" s="178"/>
      <c r="I360" s="191"/>
      <c r="J360" s="178"/>
      <c r="K360" s="178"/>
      <c r="L360" s="178"/>
      <c r="M360" s="178"/>
      <c r="N360" s="160" t="str">
        <f t="shared" si="28"/>
        <v/>
      </c>
      <c r="P360" s="160" t="str">
        <f t="shared" si="29"/>
        <v/>
      </c>
      <c r="Q360" s="160">
        <f t="shared" si="27"/>
        <v>0</v>
      </c>
      <c r="R360" s="160" t="str">
        <f t="shared" si="30"/>
        <v/>
      </c>
      <c r="S360" s="160" t="str">
        <f t="shared" si="31"/>
        <v/>
      </c>
    </row>
    <row r="361" spans="3:19" ht="17.45" customHeight="1" x14ac:dyDescent="0.25">
      <c r="C361" s="188"/>
      <c r="D361" s="189"/>
      <c r="E361" s="178"/>
      <c r="F361" s="178"/>
      <c r="G361" s="190">
        <f>DATOS!$E$13</f>
        <v>1</v>
      </c>
      <c r="H361" s="178"/>
      <c r="I361" s="191"/>
      <c r="J361" s="178"/>
      <c r="K361" s="178"/>
      <c r="L361" s="178"/>
      <c r="M361" s="178"/>
      <c r="N361" s="160" t="str">
        <f t="shared" si="28"/>
        <v/>
      </c>
      <c r="P361" s="160" t="str">
        <f t="shared" si="29"/>
        <v/>
      </c>
      <c r="Q361" s="160">
        <f t="shared" si="27"/>
        <v>0</v>
      </c>
      <c r="R361" s="160" t="str">
        <f t="shared" si="30"/>
        <v/>
      </c>
      <c r="S361" s="160" t="str">
        <f t="shared" si="31"/>
        <v/>
      </c>
    </row>
    <row r="362" spans="3:19" ht="17.45" customHeight="1" x14ac:dyDescent="0.25">
      <c r="C362" s="188"/>
      <c r="D362" s="189"/>
      <c r="E362" s="178"/>
      <c r="F362" s="178"/>
      <c r="G362" s="190">
        <f>DATOS!$E$13</f>
        <v>1</v>
      </c>
      <c r="H362" s="178"/>
      <c r="I362" s="191"/>
      <c r="J362" s="178"/>
      <c r="K362" s="178"/>
      <c r="L362" s="178"/>
      <c r="M362" s="178"/>
      <c r="N362" s="160" t="str">
        <f t="shared" si="28"/>
        <v/>
      </c>
      <c r="P362" s="160" t="str">
        <f t="shared" si="29"/>
        <v/>
      </c>
      <c r="Q362" s="160">
        <f t="shared" si="27"/>
        <v>0</v>
      </c>
      <c r="R362" s="160" t="str">
        <f t="shared" si="30"/>
        <v/>
      </c>
      <c r="S362" s="160" t="str">
        <f t="shared" si="31"/>
        <v/>
      </c>
    </row>
    <row r="363" spans="3:19" ht="17.45" customHeight="1" x14ac:dyDescent="0.25">
      <c r="C363" s="188"/>
      <c r="D363" s="189"/>
      <c r="E363" s="178"/>
      <c r="F363" s="178"/>
      <c r="G363" s="190">
        <f>DATOS!$E$13</f>
        <v>1</v>
      </c>
      <c r="H363" s="178"/>
      <c r="I363" s="191"/>
      <c r="J363" s="178"/>
      <c r="K363" s="178"/>
      <c r="L363" s="178"/>
      <c r="M363" s="178"/>
      <c r="N363" s="160" t="str">
        <f t="shared" si="28"/>
        <v/>
      </c>
      <c r="P363" s="160" t="str">
        <f t="shared" si="29"/>
        <v/>
      </c>
      <c r="Q363" s="160">
        <f t="shared" si="27"/>
        <v>0</v>
      </c>
      <c r="R363" s="160" t="str">
        <f t="shared" si="30"/>
        <v/>
      </c>
      <c r="S363" s="160" t="str">
        <f t="shared" si="31"/>
        <v/>
      </c>
    </row>
    <row r="364" spans="3:19" ht="17.45" customHeight="1" x14ac:dyDescent="0.25">
      <c r="C364" s="188"/>
      <c r="D364" s="189"/>
      <c r="E364" s="178"/>
      <c r="F364" s="178"/>
      <c r="G364" s="190">
        <f>DATOS!$E$13</f>
        <v>1</v>
      </c>
      <c r="H364" s="178"/>
      <c r="I364" s="191"/>
      <c r="J364" s="178"/>
      <c r="K364" s="178"/>
      <c r="L364" s="178"/>
      <c r="M364" s="178"/>
      <c r="N364" s="160" t="str">
        <f t="shared" si="28"/>
        <v/>
      </c>
      <c r="P364" s="160" t="str">
        <f t="shared" si="29"/>
        <v/>
      </c>
      <c r="Q364" s="160">
        <f t="shared" si="27"/>
        <v>0</v>
      </c>
      <c r="R364" s="160" t="str">
        <f t="shared" si="30"/>
        <v/>
      </c>
      <c r="S364" s="160" t="str">
        <f t="shared" si="31"/>
        <v/>
      </c>
    </row>
    <row r="365" spans="3:19" ht="17.45" customHeight="1" x14ac:dyDescent="0.25">
      <c r="C365" s="188"/>
      <c r="D365" s="189"/>
      <c r="E365" s="178"/>
      <c r="F365" s="178"/>
      <c r="G365" s="190">
        <f>DATOS!$E$13</f>
        <v>1</v>
      </c>
      <c r="H365" s="178"/>
      <c r="I365" s="191"/>
      <c r="J365" s="178"/>
      <c r="K365" s="178"/>
      <c r="L365" s="178"/>
      <c r="M365" s="178"/>
      <c r="N365" s="160" t="str">
        <f t="shared" si="28"/>
        <v/>
      </c>
      <c r="P365" s="160" t="str">
        <f t="shared" si="29"/>
        <v/>
      </c>
      <c r="Q365" s="160">
        <f t="shared" si="27"/>
        <v>0</v>
      </c>
      <c r="R365" s="160" t="str">
        <f t="shared" si="30"/>
        <v/>
      </c>
      <c r="S365" s="160" t="str">
        <f t="shared" si="31"/>
        <v/>
      </c>
    </row>
    <row r="366" spans="3:19" ht="17.45" customHeight="1" x14ac:dyDescent="0.25">
      <c r="C366" s="188"/>
      <c r="D366" s="189"/>
      <c r="E366" s="178"/>
      <c r="F366" s="178"/>
      <c r="G366" s="190">
        <f>DATOS!$E$13</f>
        <v>1</v>
      </c>
      <c r="H366" s="178"/>
      <c r="I366" s="191"/>
      <c r="J366" s="178"/>
      <c r="K366" s="178"/>
      <c r="L366" s="178"/>
      <c r="M366" s="178"/>
      <c r="N366" s="160" t="str">
        <f t="shared" si="28"/>
        <v/>
      </c>
      <c r="P366" s="160" t="str">
        <f t="shared" si="29"/>
        <v/>
      </c>
      <c r="Q366" s="160">
        <f t="shared" si="27"/>
        <v>0</v>
      </c>
      <c r="R366" s="160" t="str">
        <f t="shared" si="30"/>
        <v/>
      </c>
      <c r="S366" s="160" t="str">
        <f t="shared" si="31"/>
        <v/>
      </c>
    </row>
    <row r="367" spans="3:19" ht="17.45" customHeight="1" x14ac:dyDescent="0.25">
      <c r="C367" s="188"/>
      <c r="D367" s="189"/>
      <c r="E367" s="178"/>
      <c r="F367" s="178"/>
      <c r="G367" s="190">
        <f>DATOS!$E$13</f>
        <v>1</v>
      </c>
      <c r="H367" s="178"/>
      <c r="I367" s="191"/>
      <c r="J367" s="178"/>
      <c r="K367" s="178"/>
      <c r="L367" s="178"/>
      <c r="M367" s="178"/>
      <c r="N367" s="160" t="str">
        <f t="shared" si="28"/>
        <v/>
      </c>
      <c r="P367" s="160" t="str">
        <f t="shared" si="29"/>
        <v/>
      </c>
      <c r="Q367" s="160">
        <f t="shared" si="27"/>
        <v>0</v>
      </c>
      <c r="R367" s="160" t="str">
        <f t="shared" si="30"/>
        <v/>
      </c>
      <c r="S367" s="160" t="str">
        <f t="shared" si="31"/>
        <v/>
      </c>
    </row>
    <row r="368" spans="3:19" ht="17.45" customHeight="1" x14ac:dyDescent="0.25">
      <c r="C368" s="188"/>
      <c r="D368" s="189"/>
      <c r="E368" s="178"/>
      <c r="F368" s="178"/>
      <c r="G368" s="190">
        <f>DATOS!$E$13</f>
        <v>1</v>
      </c>
      <c r="H368" s="178"/>
      <c r="I368" s="191"/>
      <c r="J368" s="178"/>
      <c r="K368" s="178"/>
      <c r="L368" s="178"/>
      <c r="M368" s="178"/>
      <c r="N368" s="160" t="str">
        <f t="shared" si="28"/>
        <v/>
      </c>
      <c r="P368" s="160" t="str">
        <f t="shared" si="29"/>
        <v/>
      </c>
      <c r="Q368" s="160">
        <f t="shared" si="27"/>
        <v>0</v>
      </c>
      <c r="R368" s="160" t="str">
        <f t="shared" si="30"/>
        <v/>
      </c>
      <c r="S368" s="160" t="str">
        <f t="shared" si="31"/>
        <v/>
      </c>
    </row>
    <row r="369" spans="3:19" ht="17.45" customHeight="1" x14ac:dyDescent="0.25">
      <c r="C369" s="188"/>
      <c r="D369" s="189"/>
      <c r="E369" s="178"/>
      <c r="F369" s="178"/>
      <c r="G369" s="190">
        <f>DATOS!$E$13</f>
        <v>1</v>
      </c>
      <c r="H369" s="178"/>
      <c r="I369" s="191"/>
      <c r="J369" s="178"/>
      <c r="K369" s="178"/>
      <c r="L369" s="178"/>
      <c r="M369" s="178"/>
      <c r="N369" s="160" t="str">
        <f t="shared" si="28"/>
        <v/>
      </c>
      <c r="P369" s="160" t="str">
        <f t="shared" si="29"/>
        <v/>
      </c>
      <c r="Q369" s="160">
        <f t="shared" si="27"/>
        <v>0</v>
      </c>
      <c r="R369" s="160" t="str">
        <f t="shared" si="30"/>
        <v/>
      </c>
      <c r="S369" s="160" t="str">
        <f t="shared" si="31"/>
        <v/>
      </c>
    </row>
    <row r="370" spans="3:19" ht="17.45" customHeight="1" x14ac:dyDescent="0.25">
      <c r="C370" s="188"/>
      <c r="D370" s="189"/>
      <c r="E370" s="178"/>
      <c r="F370" s="178"/>
      <c r="G370" s="190">
        <f>DATOS!$E$13</f>
        <v>1</v>
      </c>
      <c r="H370" s="178"/>
      <c r="I370" s="191"/>
      <c r="J370" s="178"/>
      <c r="K370" s="178"/>
      <c r="L370" s="178"/>
      <c r="M370" s="178"/>
      <c r="N370" s="160" t="str">
        <f t="shared" si="28"/>
        <v/>
      </c>
      <c r="P370" s="160" t="str">
        <f t="shared" si="29"/>
        <v/>
      </c>
      <c r="Q370" s="160">
        <f t="shared" si="27"/>
        <v>0</v>
      </c>
      <c r="R370" s="160" t="str">
        <f t="shared" si="30"/>
        <v/>
      </c>
      <c r="S370" s="160" t="str">
        <f t="shared" si="31"/>
        <v/>
      </c>
    </row>
    <row r="371" spans="3:19" ht="17.45" customHeight="1" x14ac:dyDescent="0.25">
      <c r="C371" s="188"/>
      <c r="D371" s="189"/>
      <c r="E371" s="178"/>
      <c r="F371" s="178"/>
      <c r="G371" s="190">
        <f>DATOS!$E$13</f>
        <v>1</v>
      </c>
      <c r="H371" s="178"/>
      <c r="I371" s="191"/>
      <c r="J371" s="178"/>
      <c r="K371" s="178"/>
      <c r="L371" s="178"/>
      <c r="M371" s="178"/>
      <c r="N371" s="160" t="str">
        <f t="shared" si="28"/>
        <v/>
      </c>
      <c r="P371" s="160" t="str">
        <f t="shared" si="29"/>
        <v/>
      </c>
      <c r="Q371" s="160">
        <f t="shared" si="27"/>
        <v>0</v>
      </c>
      <c r="R371" s="160" t="str">
        <f t="shared" si="30"/>
        <v/>
      </c>
      <c r="S371" s="160" t="str">
        <f t="shared" si="31"/>
        <v/>
      </c>
    </row>
    <row r="372" spans="3:19" ht="17.45" customHeight="1" x14ac:dyDescent="0.25">
      <c r="C372" s="188"/>
      <c r="D372" s="189"/>
      <c r="E372" s="178"/>
      <c r="F372" s="178"/>
      <c r="G372" s="190">
        <f>DATOS!$E$13</f>
        <v>1</v>
      </c>
      <c r="H372" s="178"/>
      <c r="I372" s="191"/>
      <c r="J372" s="178"/>
      <c r="K372" s="178"/>
      <c r="L372" s="178"/>
      <c r="M372" s="178"/>
      <c r="N372" s="160" t="str">
        <f t="shared" si="28"/>
        <v/>
      </c>
      <c r="P372" s="160" t="str">
        <f t="shared" si="29"/>
        <v/>
      </c>
      <c r="Q372" s="160">
        <f t="shared" si="27"/>
        <v>0</v>
      </c>
      <c r="R372" s="160" t="str">
        <f t="shared" si="30"/>
        <v/>
      </c>
      <c r="S372" s="160" t="str">
        <f t="shared" si="31"/>
        <v/>
      </c>
    </row>
    <row r="373" spans="3:19" ht="17.45" customHeight="1" x14ac:dyDescent="0.25">
      <c r="C373" s="188"/>
      <c r="D373" s="189"/>
      <c r="E373" s="178"/>
      <c r="F373" s="178"/>
      <c r="G373" s="190">
        <f>DATOS!$E$13</f>
        <v>1</v>
      </c>
      <c r="H373" s="178"/>
      <c r="I373" s="191"/>
      <c r="J373" s="178"/>
      <c r="K373" s="178"/>
      <c r="L373" s="178"/>
      <c r="M373" s="178"/>
      <c r="N373" s="160" t="str">
        <f t="shared" si="28"/>
        <v/>
      </c>
      <c r="P373" s="160" t="str">
        <f t="shared" si="29"/>
        <v/>
      </c>
      <c r="Q373" s="160">
        <f t="shared" si="27"/>
        <v>0</v>
      </c>
      <c r="R373" s="160" t="str">
        <f t="shared" si="30"/>
        <v/>
      </c>
      <c r="S373" s="160" t="str">
        <f t="shared" si="31"/>
        <v/>
      </c>
    </row>
    <row r="374" spans="3:19" ht="17.45" customHeight="1" x14ac:dyDescent="0.25">
      <c r="C374" s="188"/>
      <c r="D374" s="189"/>
      <c r="E374" s="178"/>
      <c r="F374" s="178"/>
      <c r="G374" s="190">
        <f>DATOS!$E$13</f>
        <v>1</v>
      </c>
      <c r="H374" s="178"/>
      <c r="I374" s="191"/>
      <c r="J374" s="178"/>
      <c r="K374" s="178"/>
      <c r="L374" s="178"/>
      <c r="M374" s="178"/>
      <c r="N374" s="160" t="str">
        <f t="shared" si="28"/>
        <v/>
      </c>
      <c r="P374" s="160" t="str">
        <f t="shared" si="29"/>
        <v/>
      </c>
      <c r="Q374" s="160">
        <f t="shared" si="27"/>
        <v>0</v>
      </c>
      <c r="R374" s="160" t="str">
        <f t="shared" si="30"/>
        <v/>
      </c>
      <c r="S374" s="160" t="str">
        <f t="shared" si="31"/>
        <v/>
      </c>
    </row>
    <row r="375" spans="3:19" ht="17.45" customHeight="1" x14ac:dyDescent="0.25">
      <c r="C375" s="188"/>
      <c r="D375" s="189"/>
      <c r="E375" s="178"/>
      <c r="F375" s="178"/>
      <c r="G375" s="190">
        <f>DATOS!$E$13</f>
        <v>1</v>
      </c>
      <c r="H375" s="178"/>
      <c r="I375" s="191"/>
      <c r="J375" s="178"/>
      <c r="K375" s="178"/>
      <c r="L375" s="178"/>
      <c r="M375" s="178"/>
      <c r="N375" s="160" t="str">
        <f t="shared" si="28"/>
        <v/>
      </c>
      <c r="P375" s="160" t="str">
        <f t="shared" si="29"/>
        <v/>
      </c>
      <c r="Q375" s="160">
        <f t="shared" si="27"/>
        <v>0</v>
      </c>
      <c r="R375" s="160" t="str">
        <f t="shared" si="30"/>
        <v/>
      </c>
      <c r="S375" s="160" t="str">
        <f t="shared" si="31"/>
        <v/>
      </c>
    </row>
    <row r="376" spans="3:19" ht="17.45" customHeight="1" x14ac:dyDescent="0.25">
      <c r="C376" s="188"/>
      <c r="D376" s="189"/>
      <c r="E376" s="178"/>
      <c r="F376" s="178"/>
      <c r="G376" s="190">
        <f>DATOS!$E$13</f>
        <v>1</v>
      </c>
      <c r="H376" s="178"/>
      <c r="I376" s="191"/>
      <c r="J376" s="178"/>
      <c r="K376" s="178"/>
      <c r="L376" s="178"/>
      <c r="M376" s="178"/>
      <c r="N376" s="160" t="str">
        <f t="shared" si="28"/>
        <v/>
      </c>
      <c r="P376" s="160" t="str">
        <f t="shared" si="29"/>
        <v/>
      </c>
      <c r="Q376" s="160">
        <f t="shared" si="27"/>
        <v>0</v>
      </c>
      <c r="R376" s="160" t="str">
        <f t="shared" si="30"/>
        <v/>
      </c>
      <c r="S376" s="160" t="str">
        <f t="shared" si="31"/>
        <v/>
      </c>
    </row>
    <row r="377" spans="3:19" ht="17.45" customHeight="1" x14ac:dyDescent="0.25">
      <c r="C377" s="188"/>
      <c r="D377" s="189"/>
      <c r="E377" s="178"/>
      <c r="F377" s="178"/>
      <c r="G377" s="190">
        <f>DATOS!$E$13</f>
        <v>1</v>
      </c>
      <c r="H377" s="178"/>
      <c r="I377" s="191"/>
      <c r="J377" s="178"/>
      <c r="K377" s="178"/>
      <c r="L377" s="178"/>
      <c r="M377" s="178"/>
      <c r="N377" s="160" t="str">
        <f t="shared" si="28"/>
        <v/>
      </c>
      <c r="P377" s="160" t="str">
        <f t="shared" si="29"/>
        <v/>
      </c>
      <c r="Q377" s="160">
        <f t="shared" si="27"/>
        <v>0</v>
      </c>
      <c r="R377" s="160" t="str">
        <f t="shared" si="30"/>
        <v/>
      </c>
      <c r="S377" s="160" t="str">
        <f t="shared" si="31"/>
        <v/>
      </c>
    </row>
    <row r="378" spans="3:19" ht="17.45" customHeight="1" x14ac:dyDescent="0.25">
      <c r="C378" s="188"/>
      <c r="D378" s="189"/>
      <c r="E378" s="178"/>
      <c r="F378" s="178"/>
      <c r="G378" s="190">
        <f>DATOS!$E$13</f>
        <v>1</v>
      </c>
      <c r="H378" s="178"/>
      <c r="I378" s="191"/>
      <c r="J378" s="178"/>
      <c r="K378" s="178"/>
      <c r="L378" s="178"/>
      <c r="M378" s="178"/>
      <c r="N378" s="160" t="str">
        <f t="shared" si="28"/>
        <v/>
      </c>
      <c r="P378" s="160" t="str">
        <f t="shared" si="29"/>
        <v/>
      </c>
      <c r="Q378" s="160">
        <f t="shared" si="27"/>
        <v>0</v>
      </c>
      <c r="R378" s="160" t="str">
        <f t="shared" si="30"/>
        <v/>
      </c>
      <c r="S378" s="160" t="str">
        <f t="shared" si="31"/>
        <v/>
      </c>
    </row>
    <row r="379" spans="3:19" ht="17.45" customHeight="1" x14ac:dyDescent="0.25">
      <c r="C379" s="188"/>
      <c r="D379" s="189"/>
      <c r="E379" s="178"/>
      <c r="F379" s="178"/>
      <c r="G379" s="190">
        <f>DATOS!$E$13</f>
        <v>1</v>
      </c>
      <c r="H379" s="178"/>
      <c r="I379" s="191"/>
      <c r="J379" s="178"/>
      <c r="K379" s="178"/>
      <c r="L379" s="178"/>
      <c r="M379" s="178"/>
      <c r="N379" s="160" t="str">
        <f t="shared" si="28"/>
        <v/>
      </c>
      <c r="P379" s="160" t="str">
        <f t="shared" si="29"/>
        <v/>
      </c>
      <c r="Q379" s="160">
        <f t="shared" si="27"/>
        <v>0</v>
      </c>
      <c r="R379" s="160" t="str">
        <f t="shared" si="30"/>
        <v/>
      </c>
      <c r="S379" s="160" t="str">
        <f t="shared" si="31"/>
        <v/>
      </c>
    </row>
    <row r="380" spans="3:19" ht="17.45" customHeight="1" x14ac:dyDescent="0.25">
      <c r="C380" s="188"/>
      <c r="D380" s="189"/>
      <c r="E380" s="178"/>
      <c r="F380" s="178"/>
      <c r="G380" s="190">
        <f>DATOS!$E$13</f>
        <v>1</v>
      </c>
      <c r="H380" s="178"/>
      <c r="I380" s="191"/>
      <c r="J380" s="178"/>
      <c r="K380" s="178"/>
      <c r="L380" s="178"/>
      <c r="M380" s="178"/>
      <c r="N380" s="160" t="str">
        <f t="shared" si="28"/>
        <v/>
      </c>
      <c r="P380" s="160" t="str">
        <f t="shared" si="29"/>
        <v/>
      </c>
      <c r="Q380" s="160">
        <f t="shared" si="27"/>
        <v>0</v>
      </c>
      <c r="R380" s="160" t="str">
        <f t="shared" si="30"/>
        <v/>
      </c>
      <c r="S380" s="160" t="str">
        <f t="shared" si="31"/>
        <v/>
      </c>
    </row>
    <row r="381" spans="3:19" ht="17.45" customHeight="1" x14ac:dyDescent="0.25">
      <c r="C381" s="188"/>
      <c r="D381" s="189"/>
      <c r="E381" s="178"/>
      <c r="F381" s="178"/>
      <c r="G381" s="190">
        <f>DATOS!$E$13</f>
        <v>1</v>
      </c>
      <c r="H381" s="178"/>
      <c r="I381" s="191"/>
      <c r="J381" s="178"/>
      <c r="K381" s="178"/>
      <c r="L381" s="178"/>
      <c r="M381" s="178"/>
      <c r="N381" s="160" t="str">
        <f t="shared" si="28"/>
        <v/>
      </c>
      <c r="P381" s="160" t="str">
        <f t="shared" si="29"/>
        <v/>
      </c>
      <c r="Q381" s="160">
        <f t="shared" si="27"/>
        <v>0</v>
      </c>
      <c r="R381" s="160" t="str">
        <f t="shared" si="30"/>
        <v/>
      </c>
      <c r="S381" s="160" t="str">
        <f t="shared" si="31"/>
        <v/>
      </c>
    </row>
    <row r="382" spans="3:19" ht="17.45" customHeight="1" x14ac:dyDescent="0.25">
      <c r="C382" s="188"/>
      <c r="D382" s="189"/>
      <c r="E382" s="178"/>
      <c r="F382" s="178"/>
      <c r="G382" s="190">
        <f>DATOS!$E$13</f>
        <v>1</v>
      </c>
      <c r="H382" s="178"/>
      <c r="I382" s="191"/>
      <c r="J382" s="178"/>
      <c r="K382" s="178"/>
      <c r="L382" s="178"/>
      <c r="M382" s="178"/>
      <c r="N382" s="160" t="str">
        <f t="shared" si="28"/>
        <v/>
      </c>
      <c r="P382" s="160" t="str">
        <f t="shared" si="29"/>
        <v/>
      </c>
      <c r="Q382" s="160">
        <f t="shared" si="27"/>
        <v>0</v>
      </c>
      <c r="R382" s="160" t="str">
        <f t="shared" si="30"/>
        <v/>
      </c>
      <c r="S382" s="160" t="str">
        <f t="shared" si="31"/>
        <v/>
      </c>
    </row>
    <row r="383" spans="3:19" ht="17.45" customHeight="1" x14ac:dyDescent="0.25">
      <c r="C383" s="188"/>
      <c r="D383" s="189"/>
      <c r="E383" s="178"/>
      <c r="F383" s="178"/>
      <c r="G383" s="190">
        <f>DATOS!$E$13</f>
        <v>1</v>
      </c>
      <c r="H383" s="178"/>
      <c r="I383" s="191"/>
      <c r="J383" s="178"/>
      <c r="K383" s="178"/>
      <c r="L383" s="178"/>
      <c r="M383" s="178"/>
      <c r="N383" s="160" t="str">
        <f t="shared" si="28"/>
        <v/>
      </c>
      <c r="P383" s="160" t="str">
        <f t="shared" si="29"/>
        <v/>
      </c>
      <c r="Q383" s="160">
        <f t="shared" si="27"/>
        <v>0</v>
      </c>
      <c r="R383" s="160" t="str">
        <f t="shared" si="30"/>
        <v/>
      </c>
      <c r="S383" s="160" t="str">
        <f t="shared" si="31"/>
        <v/>
      </c>
    </row>
    <row r="384" spans="3:19" ht="17.45" customHeight="1" x14ac:dyDescent="0.25">
      <c r="C384" s="188"/>
      <c r="D384" s="189"/>
      <c r="E384" s="178"/>
      <c r="F384" s="178"/>
      <c r="G384" s="190">
        <f>DATOS!$E$13</f>
        <v>1</v>
      </c>
      <c r="H384" s="178"/>
      <c r="I384" s="191"/>
      <c r="J384" s="178"/>
      <c r="K384" s="178"/>
      <c r="L384" s="178"/>
      <c r="M384" s="178"/>
      <c r="N384" s="160" t="str">
        <f t="shared" si="28"/>
        <v/>
      </c>
      <c r="P384" s="160" t="str">
        <f t="shared" si="29"/>
        <v/>
      </c>
      <c r="Q384" s="160">
        <f t="shared" si="27"/>
        <v>0</v>
      </c>
      <c r="R384" s="160" t="str">
        <f t="shared" si="30"/>
        <v/>
      </c>
      <c r="S384" s="160" t="str">
        <f t="shared" si="31"/>
        <v/>
      </c>
    </row>
    <row r="385" spans="3:19" ht="17.45" customHeight="1" x14ac:dyDescent="0.25">
      <c r="C385" s="188"/>
      <c r="D385" s="189"/>
      <c r="E385" s="178"/>
      <c r="F385" s="178"/>
      <c r="G385" s="190">
        <f>DATOS!$E$13</f>
        <v>1</v>
      </c>
      <c r="H385" s="178"/>
      <c r="I385" s="191"/>
      <c r="J385" s="178"/>
      <c r="K385" s="178"/>
      <c r="L385" s="178"/>
      <c r="M385" s="178"/>
      <c r="N385" s="160" t="str">
        <f t="shared" si="28"/>
        <v/>
      </c>
      <c r="P385" s="160" t="str">
        <f t="shared" si="29"/>
        <v/>
      </c>
      <c r="Q385" s="160">
        <f t="shared" si="27"/>
        <v>0</v>
      </c>
      <c r="R385" s="160" t="str">
        <f t="shared" si="30"/>
        <v/>
      </c>
      <c r="S385" s="160" t="str">
        <f t="shared" si="31"/>
        <v/>
      </c>
    </row>
    <row r="386" spans="3:19" ht="17.45" customHeight="1" x14ac:dyDescent="0.25">
      <c r="C386" s="188"/>
      <c r="D386" s="189"/>
      <c r="E386" s="178"/>
      <c r="F386" s="178"/>
      <c r="G386" s="190">
        <f>DATOS!$E$13</f>
        <v>1</v>
      </c>
      <c r="H386" s="178"/>
      <c r="I386" s="191"/>
      <c r="J386" s="178"/>
      <c r="K386" s="178"/>
      <c r="L386" s="178"/>
      <c r="M386" s="178"/>
      <c r="N386" s="160" t="str">
        <f t="shared" si="28"/>
        <v/>
      </c>
      <c r="P386" s="160" t="str">
        <f t="shared" si="29"/>
        <v/>
      </c>
      <c r="Q386" s="160">
        <f t="shared" si="27"/>
        <v>0</v>
      </c>
      <c r="R386" s="160" t="str">
        <f t="shared" si="30"/>
        <v/>
      </c>
      <c r="S386" s="160" t="str">
        <f t="shared" si="31"/>
        <v/>
      </c>
    </row>
    <row r="387" spans="3:19" ht="17.45" customHeight="1" x14ac:dyDescent="0.25">
      <c r="C387" s="188"/>
      <c r="D387" s="189"/>
      <c r="E387" s="178"/>
      <c r="F387" s="178"/>
      <c r="G387" s="190">
        <f>DATOS!$E$13</f>
        <v>1</v>
      </c>
      <c r="H387" s="178"/>
      <c r="I387" s="191"/>
      <c r="J387" s="178"/>
      <c r="K387" s="178"/>
      <c r="L387" s="178"/>
      <c r="M387" s="178"/>
      <c r="N387" s="160" t="str">
        <f t="shared" si="28"/>
        <v/>
      </c>
      <c r="P387" s="160" t="str">
        <f t="shared" si="29"/>
        <v/>
      </c>
      <c r="Q387" s="160">
        <f t="shared" si="27"/>
        <v>0</v>
      </c>
      <c r="R387" s="160" t="str">
        <f t="shared" si="30"/>
        <v/>
      </c>
      <c r="S387" s="160" t="str">
        <f t="shared" si="31"/>
        <v/>
      </c>
    </row>
    <row r="388" spans="3:19" ht="17.45" customHeight="1" x14ac:dyDescent="0.25">
      <c r="C388" s="188"/>
      <c r="D388" s="189"/>
      <c r="E388" s="178"/>
      <c r="F388" s="178"/>
      <c r="G388" s="190">
        <f>DATOS!$E$13</f>
        <v>1</v>
      </c>
      <c r="H388" s="178"/>
      <c r="I388" s="191"/>
      <c r="J388" s="178"/>
      <c r="K388" s="178"/>
      <c r="L388" s="178"/>
      <c r="M388" s="178"/>
      <c r="N388" s="160" t="str">
        <f t="shared" si="28"/>
        <v/>
      </c>
      <c r="P388" s="160" t="str">
        <f t="shared" si="29"/>
        <v/>
      </c>
      <c r="Q388" s="160">
        <f t="shared" si="27"/>
        <v>0</v>
      </c>
      <c r="R388" s="160" t="str">
        <f t="shared" si="30"/>
        <v/>
      </c>
      <c r="S388" s="160" t="str">
        <f t="shared" si="31"/>
        <v/>
      </c>
    </row>
    <row r="389" spans="3:19" ht="17.45" customHeight="1" x14ac:dyDescent="0.25">
      <c r="C389" s="188"/>
      <c r="D389" s="189"/>
      <c r="E389" s="178"/>
      <c r="F389" s="178"/>
      <c r="G389" s="190">
        <f>DATOS!$E$13</f>
        <v>1</v>
      </c>
      <c r="H389" s="178"/>
      <c r="I389" s="191"/>
      <c r="J389" s="178"/>
      <c r="K389" s="178"/>
      <c r="L389" s="178"/>
      <c r="M389" s="178"/>
      <c r="N389" s="160" t="str">
        <f t="shared" si="28"/>
        <v/>
      </c>
      <c r="P389" s="160" t="str">
        <f t="shared" si="29"/>
        <v/>
      </c>
      <c r="Q389" s="160">
        <f t="shared" si="27"/>
        <v>0</v>
      </c>
      <c r="R389" s="160" t="str">
        <f t="shared" si="30"/>
        <v/>
      </c>
      <c r="S389" s="160" t="str">
        <f t="shared" si="31"/>
        <v/>
      </c>
    </row>
    <row r="390" spans="3:19" ht="17.45" customHeight="1" x14ac:dyDescent="0.25">
      <c r="C390" s="188"/>
      <c r="D390" s="189"/>
      <c r="E390" s="178"/>
      <c r="F390" s="178"/>
      <c r="G390" s="190">
        <f>DATOS!$E$13</f>
        <v>1</v>
      </c>
      <c r="H390" s="178"/>
      <c r="I390" s="191"/>
      <c r="J390" s="178"/>
      <c r="K390" s="178"/>
      <c r="L390" s="178"/>
      <c r="M390" s="178"/>
      <c r="N390" s="160" t="str">
        <f t="shared" si="28"/>
        <v/>
      </c>
      <c r="P390" s="160" t="str">
        <f t="shared" si="29"/>
        <v/>
      </c>
      <c r="Q390" s="160">
        <f t="shared" si="27"/>
        <v>0</v>
      </c>
      <c r="R390" s="160" t="str">
        <f t="shared" si="30"/>
        <v/>
      </c>
      <c r="S390" s="160" t="str">
        <f t="shared" si="31"/>
        <v/>
      </c>
    </row>
    <row r="391" spans="3:19" ht="17.45" customHeight="1" x14ac:dyDescent="0.25">
      <c r="C391" s="188"/>
      <c r="D391" s="189"/>
      <c r="E391" s="178"/>
      <c r="F391" s="178"/>
      <c r="G391" s="190">
        <f>DATOS!$E$13</f>
        <v>1</v>
      </c>
      <c r="H391" s="178"/>
      <c r="I391" s="191"/>
      <c r="J391" s="178"/>
      <c r="K391" s="178"/>
      <c r="L391" s="178"/>
      <c r="M391" s="178"/>
      <c r="N391" s="160" t="str">
        <f t="shared" si="28"/>
        <v/>
      </c>
      <c r="P391" s="160" t="str">
        <f t="shared" si="29"/>
        <v/>
      </c>
      <c r="Q391" s="160">
        <f t="shared" si="27"/>
        <v>0</v>
      </c>
      <c r="R391" s="160" t="str">
        <f t="shared" si="30"/>
        <v/>
      </c>
      <c r="S391" s="160" t="str">
        <f t="shared" si="31"/>
        <v/>
      </c>
    </row>
    <row r="392" spans="3:19" ht="17.45" customHeight="1" x14ac:dyDescent="0.25">
      <c r="C392" s="188"/>
      <c r="D392" s="189"/>
      <c r="E392" s="178"/>
      <c r="F392" s="178"/>
      <c r="G392" s="190">
        <f>DATOS!$E$13</f>
        <v>1</v>
      </c>
      <c r="H392" s="178"/>
      <c r="I392" s="191"/>
      <c r="J392" s="178"/>
      <c r="K392" s="178"/>
      <c r="L392" s="178"/>
      <c r="M392" s="178"/>
      <c r="N392" s="160" t="str">
        <f t="shared" si="28"/>
        <v/>
      </c>
      <c r="P392" s="160" t="str">
        <f t="shared" si="29"/>
        <v/>
      </c>
      <c r="Q392" s="160">
        <f t="shared" si="27"/>
        <v>0</v>
      </c>
      <c r="R392" s="160" t="str">
        <f t="shared" si="30"/>
        <v/>
      </c>
      <c r="S392" s="160" t="str">
        <f t="shared" si="31"/>
        <v/>
      </c>
    </row>
    <row r="393" spans="3:19" ht="17.45" customHeight="1" x14ac:dyDescent="0.25">
      <c r="C393" s="188"/>
      <c r="D393" s="189"/>
      <c r="E393" s="178"/>
      <c r="F393" s="178"/>
      <c r="G393" s="190">
        <f>DATOS!$E$13</f>
        <v>1</v>
      </c>
      <c r="H393" s="178"/>
      <c r="I393" s="191"/>
      <c r="J393" s="178"/>
      <c r="K393" s="178"/>
      <c r="L393" s="178"/>
      <c r="M393" s="178"/>
      <c r="N393" s="160" t="str">
        <f t="shared" si="28"/>
        <v/>
      </c>
      <c r="P393" s="160" t="str">
        <f t="shared" si="29"/>
        <v/>
      </c>
      <c r="Q393" s="160">
        <f t="shared" si="27"/>
        <v>0</v>
      </c>
      <c r="R393" s="160" t="str">
        <f t="shared" si="30"/>
        <v/>
      </c>
      <c r="S393" s="160" t="str">
        <f t="shared" si="31"/>
        <v/>
      </c>
    </row>
    <row r="394" spans="3:19" ht="17.45" customHeight="1" x14ac:dyDescent="0.25">
      <c r="C394" s="188"/>
      <c r="D394" s="189"/>
      <c r="E394" s="178"/>
      <c r="F394" s="178"/>
      <c r="G394" s="190">
        <f>DATOS!$E$13</f>
        <v>1</v>
      </c>
      <c r="H394" s="178"/>
      <c r="I394" s="191"/>
      <c r="J394" s="178"/>
      <c r="K394" s="178"/>
      <c r="L394" s="178"/>
      <c r="M394" s="178"/>
      <c r="N394" s="160" t="str">
        <f t="shared" si="28"/>
        <v/>
      </c>
      <c r="P394" s="160" t="str">
        <f t="shared" si="29"/>
        <v/>
      </c>
      <c r="Q394" s="160">
        <f t="shared" si="27"/>
        <v>0</v>
      </c>
      <c r="R394" s="160" t="str">
        <f t="shared" si="30"/>
        <v/>
      </c>
      <c r="S394" s="160" t="str">
        <f t="shared" si="31"/>
        <v/>
      </c>
    </row>
    <row r="395" spans="3:19" ht="17.45" customHeight="1" x14ac:dyDescent="0.25">
      <c r="C395" s="188"/>
      <c r="D395" s="189"/>
      <c r="E395" s="178"/>
      <c r="F395" s="178"/>
      <c r="G395" s="190">
        <f>DATOS!$E$13</f>
        <v>1</v>
      </c>
      <c r="H395" s="178"/>
      <c r="I395" s="191"/>
      <c r="J395" s="178"/>
      <c r="K395" s="178"/>
      <c r="L395" s="178"/>
      <c r="M395" s="178"/>
      <c r="N395" s="160" t="str">
        <f t="shared" si="28"/>
        <v/>
      </c>
      <c r="P395" s="160" t="str">
        <f t="shared" si="29"/>
        <v/>
      </c>
      <c r="Q395" s="160">
        <f t="shared" si="27"/>
        <v>0</v>
      </c>
      <c r="R395" s="160" t="str">
        <f t="shared" si="30"/>
        <v/>
      </c>
      <c r="S395" s="160" t="str">
        <f t="shared" si="31"/>
        <v/>
      </c>
    </row>
    <row r="396" spans="3:19" ht="17.45" customHeight="1" x14ac:dyDescent="0.25">
      <c r="C396" s="188"/>
      <c r="D396" s="189"/>
      <c r="E396" s="178"/>
      <c r="F396" s="178"/>
      <c r="G396" s="190">
        <f>DATOS!$E$13</f>
        <v>1</v>
      </c>
      <c r="H396" s="178"/>
      <c r="I396" s="191"/>
      <c r="J396" s="178"/>
      <c r="K396" s="178"/>
      <c r="L396" s="178"/>
      <c r="M396" s="178"/>
      <c r="N396" s="160" t="str">
        <f t="shared" si="28"/>
        <v/>
      </c>
      <c r="P396" s="160" t="str">
        <f t="shared" si="29"/>
        <v/>
      </c>
      <c r="Q396" s="160">
        <f t="shared" si="27"/>
        <v>0</v>
      </c>
      <c r="R396" s="160" t="str">
        <f t="shared" si="30"/>
        <v/>
      </c>
      <c r="S396" s="160" t="str">
        <f t="shared" si="31"/>
        <v/>
      </c>
    </row>
    <row r="397" spans="3:19" ht="17.45" customHeight="1" x14ac:dyDescent="0.25">
      <c r="C397" s="188"/>
      <c r="D397" s="189"/>
      <c r="E397" s="178"/>
      <c r="F397" s="178"/>
      <c r="G397" s="190">
        <f>DATOS!$E$13</f>
        <v>1</v>
      </c>
      <c r="H397" s="178"/>
      <c r="I397" s="191"/>
      <c r="J397" s="178"/>
      <c r="K397" s="178"/>
      <c r="L397" s="178"/>
      <c r="M397" s="178"/>
      <c r="N397" s="160" t="str">
        <f t="shared" si="28"/>
        <v/>
      </c>
      <c r="P397" s="160" t="str">
        <f t="shared" si="29"/>
        <v/>
      </c>
      <c r="Q397" s="160">
        <f t="shared" si="27"/>
        <v>0</v>
      </c>
      <c r="R397" s="160" t="str">
        <f t="shared" si="30"/>
        <v/>
      </c>
      <c r="S397" s="160" t="str">
        <f t="shared" si="31"/>
        <v/>
      </c>
    </row>
    <row r="398" spans="3:19" ht="17.45" customHeight="1" x14ac:dyDescent="0.25">
      <c r="C398" s="188"/>
      <c r="D398" s="189"/>
      <c r="E398" s="178"/>
      <c r="F398" s="178"/>
      <c r="G398" s="190">
        <f>DATOS!$E$13</f>
        <v>1</v>
      </c>
      <c r="H398" s="178"/>
      <c r="I398" s="191"/>
      <c r="J398" s="178"/>
      <c r="K398" s="178"/>
      <c r="L398" s="178"/>
      <c r="M398" s="178"/>
      <c r="N398" s="160" t="str">
        <f t="shared" si="28"/>
        <v/>
      </c>
      <c r="P398" s="160" t="str">
        <f t="shared" si="29"/>
        <v/>
      </c>
      <c r="Q398" s="160">
        <f t="shared" si="27"/>
        <v>0</v>
      </c>
      <c r="R398" s="160" t="str">
        <f t="shared" si="30"/>
        <v/>
      </c>
      <c r="S398" s="160" t="str">
        <f t="shared" si="31"/>
        <v/>
      </c>
    </row>
    <row r="399" spans="3:19" ht="17.45" customHeight="1" x14ac:dyDescent="0.25">
      <c r="C399" s="188"/>
      <c r="D399" s="189"/>
      <c r="E399" s="178"/>
      <c r="F399" s="178"/>
      <c r="G399" s="190">
        <f>DATOS!$E$13</f>
        <v>1</v>
      </c>
      <c r="H399" s="178"/>
      <c r="I399" s="191"/>
      <c r="J399" s="178"/>
      <c r="K399" s="178"/>
      <c r="L399" s="178"/>
      <c r="M399" s="178"/>
      <c r="N399" s="160" t="str">
        <f t="shared" si="28"/>
        <v/>
      </c>
      <c r="P399" s="160" t="str">
        <f t="shared" si="29"/>
        <v/>
      </c>
      <c r="Q399" s="160">
        <f t="shared" si="27"/>
        <v>0</v>
      </c>
      <c r="R399" s="160" t="str">
        <f t="shared" si="30"/>
        <v/>
      </c>
      <c r="S399" s="160" t="str">
        <f t="shared" si="31"/>
        <v/>
      </c>
    </row>
    <row r="400" spans="3:19" ht="17.45" customHeight="1" x14ac:dyDescent="0.25">
      <c r="C400" s="188"/>
      <c r="D400" s="189"/>
      <c r="E400" s="178"/>
      <c r="F400" s="178"/>
      <c r="G400" s="190">
        <f>DATOS!$E$13</f>
        <v>1</v>
      </c>
      <c r="H400" s="178"/>
      <c r="I400" s="191"/>
      <c r="J400" s="178"/>
      <c r="K400" s="178"/>
      <c r="L400" s="178"/>
      <c r="M400" s="178"/>
      <c r="N400" s="160" t="str">
        <f t="shared" si="28"/>
        <v/>
      </c>
      <c r="P400" s="160" t="str">
        <f t="shared" si="29"/>
        <v/>
      </c>
      <c r="Q400" s="160">
        <f t="shared" si="27"/>
        <v>0</v>
      </c>
      <c r="R400" s="160" t="str">
        <f t="shared" si="30"/>
        <v/>
      </c>
      <c r="S400" s="160" t="str">
        <f t="shared" si="31"/>
        <v/>
      </c>
    </row>
    <row r="401" spans="3:19" ht="17.45" customHeight="1" x14ac:dyDescent="0.25">
      <c r="C401" s="188"/>
      <c r="D401" s="189"/>
      <c r="E401" s="178"/>
      <c r="F401" s="178"/>
      <c r="G401" s="190">
        <f>DATOS!$E$13</f>
        <v>1</v>
      </c>
      <c r="H401" s="178"/>
      <c r="I401" s="191"/>
      <c r="J401" s="178"/>
      <c r="K401" s="178"/>
      <c r="L401" s="178"/>
      <c r="M401" s="178"/>
      <c r="N401" s="160" t="str">
        <f t="shared" si="28"/>
        <v/>
      </c>
      <c r="P401" s="160" t="str">
        <f t="shared" si="29"/>
        <v/>
      </c>
      <c r="Q401" s="160">
        <f t="shared" ref="Q401:Q464" si="32">IF($I401=0%,H401,"")</f>
        <v>0</v>
      </c>
      <c r="R401" s="160" t="str">
        <f t="shared" si="30"/>
        <v/>
      </c>
      <c r="S401" s="160" t="str">
        <f t="shared" si="31"/>
        <v/>
      </c>
    </row>
    <row r="402" spans="3:19" ht="17.45" customHeight="1" x14ac:dyDescent="0.25">
      <c r="C402" s="188"/>
      <c r="D402" s="189"/>
      <c r="E402" s="178"/>
      <c r="F402" s="178"/>
      <c r="G402" s="190">
        <f>DATOS!$E$13</f>
        <v>1</v>
      </c>
      <c r="H402" s="178"/>
      <c r="I402" s="191"/>
      <c r="J402" s="178"/>
      <c r="K402" s="178"/>
      <c r="L402" s="178"/>
      <c r="M402" s="178"/>
      <c r="N402" s="160" t="str">
        <f t="shared" ref="N402:N465" si="33">IF(H402&amp;J402&amp;K402&amp;L402&amp;M402="","",H402+J402+K402-L402-M402)</f>
        <v/>
      </c>
      <c r="P402" s="160" t="str">
        <f t="shared" ref="P402:P465" si="34">IF($I402="E",H402,"")</f>
        <v/>
      </c>
      <c r="Q402" s="160">
        <f t="shared" si="32"/>
        <v>0</v>
      </c>
      <c r="R402" s="160" t="str">
        <f t="shared" ref="R402:R465" si="35">IF(OR($I402=8%,$I402=11%),$J402/$I402,"")</f>
        <v/>
      </c>
      <c r="S402" s="160" t="str">
        <f t="shared" si="31"/>
        <v/>
      </c>
    </row>
    <row r="403" spans="3:19" ht="17.45" customHeight="1" x14ac:dyDescent="0.25">
      <c r="C403" s="188"/>
      <c r="D403" s="189"/>
      <c r="E403" s="178"/>
      <c r="F403" s="178"/>
      <c r="G403" s="190">
        <f>DATOS!$E$13</f>
        <v>1</v>
      </c>
      <c r="H403" s="178"/>
      <c r="I403" s="191"/>
      <c r="J403" s="178"/>
      <c r="K403" s="178"/>
      <c r="L403" s="178"/>
      <c r="M403" s="178"/>
      <c r="N403" s="160" t="str">
        <f t="shared" si="33"/>
        <v/>
      </c>
      <c r="P403" s="160" t="str">
        <f t="shared" si="34"/>
        <v/>
      </c>
      <c r="Q403" s="160">
        <f t="shared" si="32"/>
        <v>0</v>
      </c>
      <c r="R403" s="160" t="str">
        <f t="shared" si="35"/>
        <v/>
      </c>
      <c r="S403" s="160" t="str">
        <f t="shared" ref="S403:S466" si="36">IF(OR($I403=15%,$I403=16%),$J403/$I403,"")</f>
        <v/>
      </c>
    </row>
    <row r="404" spans="3:19" ht="17.45" customHeight="1" x14ac:dyDescent="0.25">
      <c r="C404" s="188"/>
      <c r="D404" s="189"/>
      <c r="E404" s="178"/>
      <c r="F404" s="178"/>
      <c r="G404" s="190">
        <f>DATOS!$E$13</f>
        <v>1</v>
      </c>
      <c r="H404" s="178"/>
      <c r="I404" s="191"/>
      <c r="J404" s="178"/>
      <c r="K404" s="178"/>
      <c r="L404" s="178"/>
      <c r="M404" s="178"/>
      <c r="N404" s="160" t="str">
        <f t="shared" si="33"/>
        <v/>
      </c>
      <c r="P404" s="160" t="str">
        <f t="shared" si="34"/>
        <v/>
      </c>
      <c r="Q404" s="160">
        <f t="shared" si="32"/>
        <v>0</v>
      </c>
      <c r="R404" s="160" t="str">
        <f t="shared" si="35"/>
        <v/>
      </c>
      <c r="S404" s="160" t="str">
        <f t="shared" si="36"/>
        <v/>
      </c>
    </row>
    <row r="405" spans="3:19" ht="17.45" customHeight="1" x14ac:dyDescent="0.25">
      <c r="C405" s="188"/>
      <c r="D405" s="189"/>
      <c r="E405" s="178"/>
      <c r="F405" s="178"/>
      <c r="G405" s="190">
        <f>DATOS!$E$13</f>
        <v>1</v>
      </c>
      <c r="H405" s="178"/>
      <c r="I405" s="191"/>
      <c r="J405" s="178"/>
      <c r="K405" s="178"/>
      <c r="L405" s="178"/>
      <c r="M405" s="178"/>
      <c r="N405" s="160" t="str">
        <f t="shared" si="33"/>
        <v/>
      </c>
      <c r="P405" s="160" t="str">
        <f t="shared" si="34"/>
        <v/>
      </c>
      <c r="Q405" s="160">
        <f t="shared" si="32"/>
        <v>0</v>
      </c>
      <c r="R405" s="160" t="str">
        <f t="shared" si="35"/>
        <v/>
      </c>
      <c r="S405" s="160" t="str">
        <f t="shared" si="36"/>
        <v/>
      </c>
    </row>
    <row r="406" spans="3:19" ht="17.45" customHeight="1" x14ac:dyDescent="0.25">
      <c r="C406" s="188"/>
      <c r="D406" s="189"/>
      <c r="E406" s="178"/>
      <c r="F406" s="178"/>
      <c r="G406" s="190">
        <f>DATOS!$E$13</f>
        <v>1</v>
      </c>
      <c r="H406" s="178"/>
      <c r="I406" s="191"/>
      <c r="J406" s="178"/>
      <c r="K406" s="178"/>
      <c r="L406" s="178"/>
      <c r="M406" s="178"/>
      <c r="N406" s="160" t="str">
        <f t="shared" si="33"/>
        <v/>
      </c>
      <c r="P406" s="160" t="str">
        <f t="shared" si="34"/>
        <v/>
      </c>
      <c r="Q406" s="160">
        <f t="shared" si="32"/>
        <v>0</v>
      </c>
      <c r="R406" s="160" t="str">
        <f t="shared" si="35"/>
        <v/>
      </c>
      <c r="S406" s="160" t="str">
        <f t="shared" si="36"/>
        <v/>
      </c>
    </row>
    <row r="407" spans="3:19" ht="17.45" customHeight="1" x14ac:dyDescent="0.25">
      <c r="C407" s="188"/>
      <c r="D407" s="189"/>
      <c r="E407" s="178"/>
      <c r="F407" s="178"/>
      <c r="G407" s="190">
        <f>DATOS!$E$13</f>
        <v>1</v>
      </c>
      <c r="H407" s="178"/>
      <c r="I407" s="191"/>
      <c r="J407" s="178"/>
      <c r="K407" s="178"/>
      <c r="L407" s="178"/>
      <c r="M407" s="178"/>
      <c r="N407" s="160" t="str">
        <f t="shared" si="33"/>
        <v/>
      </c>
      <c r="P407" s="160" t="str">
        <f t="shared" si="34"/>
        <v/>
      </c>
      <c r="Q407" s="160">
        <f t="shared" si="32"/>
        <v>0</v>
      </c>
      <c r="R407" s="160" t="str">
        <f t="shared" si="35"/>
        <v/>
      </c>
      <c r="S407" s="160" t="str">
        <f t="shared" si="36"/>
        <v/>
      </c>
    </row>
    <row r="408" spans="3:19" ht="17.45" customHeight="1" x14ac:dyDescent="0.25">
      <c r="C408" s="188"/>
      <c r="D408" s="189"/>
      <c r="E408" s="178"/>
      <c r="F408" s="178"/>
      <c r="G408" s="190">
        <f>DATOS!$E$13</f>
        <v>1</v>
      </c>
      <c r="H408" s="178"/>
      <c r="I408" s="191"/>
      <c r="J408" s="178"/>
      <c r="K408" s="178"/>
      <c r="L408" s="178"/>
      <c r="M408" s="178"/>
      <c r="N408" s="160" t="str">
        <f t="shared" si="33"/>
        <v/>
      </c>
      <c r="P408" s="160" t="str">
        <f t="shared" si="34"/>
        <v/>
      </c>
      <c r="Q408" s="160">
        <f t="shared" si="32"/>
        <v>0</v>
      </c>
      <c r="R408" s="160" t="str">
        <f t="shared" si="35"/>
        <v/>
      </c>
      <c r="S408" s="160" t="str">
        <f t="shared" si="36"/>
        <v/>
      </c>
    </row>
    <row r="409" spans="3:19" ht="17.45" customHeight="1" x14ac:dyDescent="0.25">
      <c r="C409" s="188"/>
      <c r="D409" s="189"/>
      <c r="E409" s="178"/>
      <c r="F409" s="178"/>
      <c r="G409" s="190">
        <f>DATOS!$E$13</f>
        <v>1</v>
      </c>
      <c r="H409" s="178"/>
      <c r="I409" s="191"/>
      <c r="J409" s="178"/>
      <c r="K409" s="178"/>
      <c r="L409" s="178"/>
      <c r="M409" s="178"/>
      <c r="N409" s="160" t="str">
        <f t="shared" si="33"/>
        <v/>
      </c>
      <c r="P409" s="160" t="str">
        <f t="shared" si="34"/>
        <v/>
      </c>
      <c r="Q409" s="160">
        <f t="shared" si="32"/>
        <v>0</v>
      </c>
      <c r="R409" s="160" t="str">
        <f t="shared" si="35"/>
        <v/>
      </c>
      <c r="S409" s="160" t="str">
        <f t="shared" si="36"/>
        <v/>
      </c>
    </row>
    <row r="410" spans="3:19" ht="17.45" customHeight="1" x14ac:dyDescent="0.25">
      <c r="C410" s="188"/>
      <c r="D410" s="189"/>
      <c r="E410" s="178"/>
      <c r="F410" s="178"/>
      <c r="G410" s="190">
        <f>DATOS!$E$13</f>
        <v>1</v>
      </c>
      <c r="H410" s="178"/>
      <c r="I410" s="191"/>
      <c r="J410" s="178"/>
      <c r="K410" s="178"/>
      <c r="L410" s="178"/>
      <c r="M410" s="178"/>
      <c r="N410" s="160" t="str">
        <f t="shared" si="33"/>
        <v/>
      </c>
      <c r="P410" s="160" t="str">
        <f t="shared" si="34"/>
        <v/>
      </c>
      <c r="Q410" s="160">
        <f t="shared" si="32"/>
        <v>0</v>
      </c>
      <c r="R410" s="160" t="str">
        <f t="shared" si="35"/>
        <v/>
      </c>
      <c r="S410" s="160" t="str">
        <f t="shared" si="36"/>
        <v/>
      </c>
    </row>
    <row r="411" spans="3:19" ht="17.45" customHeight="1" x14ac:dyDescent="0.25">
      <c r="C411" s="188"/>
      <c r="D411" s="189"/>
      <c r="E411" s="178"/>
      <c r="F411" s="178"/>
      <c r="G411" s="190">
        <f>DATOS!$E$13</f>
        <v>1</v>
      </c>
      <c r="H411" s="178"/>
      <c r="I411" s="191"/>
      <c r="J411" s="178"/>
      <c r="K411" s="178"/>
      <c r="L411" s="178"/>
      <c r="M411" s="178"/>
      <c r="N411" s="160" t="str">
        <f t="shared" si="33"/>
        <v/>
      </c>
      <c r="P411" s="160" t="str">
        <f t="shared" si="34"/>
        <v/>
      </c>
      <c r="Q411" s="160">
        <f t="shared" si="32"/>
        <v>0</v>
      </c>
      <c r="R411" s="160" t="str">
        <f t="shared" si="35"/>
        <v/>
      </c>
      <c r="S411" s="160" t="str">
        <f t="shared" si="36"/>
        <v/>
      </c>
    </row>
    <row r="412" spans="3:19" ht="17.45" customHeight="1" x14ac:dyDescent="0.25">
      <c r="C412" s="188"/>
      <c r="D412" s="189"/>
      <c r="E412" s="178"/>
      <c r="F412" s="178"/>
      <c r="G412" s="190">
        <f>DATOS!$E$13</f>
        <v>1</v>
      </c>
      <c r="H412" s="178"/>
      <c r="I412" s="191"/>
      <c r="J412" s="178"/>
      <c r="K412" s="178"/>
      <c r="L412" s="178"/>
      <c r="M412" s="178"/>
      <c r="N412" s="160" t="str">
        <f t="shared" si="33"/>
        <v/>
      </c>
      <c r="P412" s="160" t="str">
        <f t="shared" si="34"/>
        <v/>
      </c>
      <c r="Q412" s="160">
        <f t="shared" si="32"/>
        <v>0</v>
      </c>
      <c r="R412" s="160" t="str">
        <f t="shared" si="35"/>
        <v/>
      </c>
      <c r="S412" s="160" t="str">
        <f t="shared" si="36"/>
        <v/>
      </c>
    </row>
    <row r="413" spans="3:19" ht="17.45" customHeight="1" x14ac:dyDescent="0.25">
      <c r="C413" s="188"/>
      <c r="D413" s="189"/>
      <c r="E413" s="178"/>
      <c r="F413" s="178"/>
      <c r="G413" s="190">
        <f>DATOS!$E$13</f>
        <v>1</v>
      </c>
      <c r="H413" s="178"/>
      <c r="I413" s="191"/>
      <c r="J413" s="178"/>
      <c r="K413" s="178"/>
      <c r="L413" s="178"/>
      <c r="M413" s="178"/>
      <c r="N413" s="160" t="str">
        <f t="shared" si="33"/>
        <v/>
      </c>
      <c r="P413" s="160" t="str">
        <f t="shared" si="34"/>
        <v/>
      </c>
      <c r="Q413" s="160">
        <f t="shared" si="32"/>
        <v>0</v>
      </c>
      <c r="R413" s="160" t="str">
        <f t="shared" si="35"/>
        <v/>
      </c>
      <c r="S413" s="160" t="str">
        <f t="shared" si="36"/>
        <v/>
      </c>
    </row>
    <row r="414" spans="3:19" ht="17.45" customHeight="1" x14ac:dyDescent="0.25">
      <c r="C414" s="188"/>
      <c r="D414" s="189"/>
      <c r="E414" s="178"/>
      <c r="F414" s="178"/>
      <c r="G414" s="190">
        <f>DATOS!$E$13</f>
        <v>1</v>
      </c>
      <c r="H414" s="178"/>
      <c r="I414" s="191"/>
      <c r="J414" s="178"/>
      <c r="K414" s="178"/>
      <c r="L414" s="178"/>
      <c r="M414" s="178"/>
      <c r="N414" s="160" t="str">
        <f t="shared" si="33"/>
        <v/>
      </c>
      <c r="P414" s="160" t="str">
        <f t="shared" si="34"/>
        <v/>
      </c>
      <c r="Q414" s="160">
        <f t="shared" si="32"/>
        <v>0</v>
      </c>
      <c r="R414" s="160" t="str">
        <f t="shared" si="35"/>
        <v/>
      </c>
      <c r="S414" s="160" t="str">
        <f t="shared" si="36"/>
        <v/>
      </c>
    </row>
    <row r="415" spans="3:19" ht="17.45" customHeight="1" x14ac:dyDescent="0.25">
      <c r="C415" s="188"/>
      <c r="D415" s="189"/>
      <c r="E415" s="178"/>
      <c r="F415" s="178"/>
      <c r="G415" s="190">
        <f>DATOS!$E$13</f>
        <v>1</v>
      </c>
      <c r="H415" s="178"/>
      <c r="I415" s="191"/>
      <c r="J415" s="178"/>
      <c r="K415" s="178"/>
      <c r="L415" s="178"/>
      <c r="M415" s="178"/>
      <c r="N415" s="160" t="str">
        <f t="shared" si="33"/>
        <v/>
      </c>
      <c r="P415" s="160" t="str">
        <f t="shared" si="34"/>
        <v/>
      </c>
      <c r="Q415" s="160">
        <f t="shared" si="32"/>
        <v>0</v>
      </c>
      <c r="R415" s="160" t="str">
        <f t="shared" si="35"/>
        <v/>
      </c>
      <c r="S415" s="160" t="str">
        <f t="shared" si="36"/>
        <v/>
      </c>
    </row>
    <row r="416" spans="3:19" ht="17.45" customHeight="1" x14ac:dyDescent="0.25">
      <c r="C416" s="188"/>
      <c r="D416" s="189"/>
      <c r="E416" s="178"/>
      <c r="F416" s="178"/>
      <c r="G416" s="190">
        <f>DATOS!$E$13</f>
        <v>1</v>
      </c>
      <c r="H416" s="178"/>
      <c r="I416" s="191"/>
      <c r="J416" s="178"/>
      <c r="K416" s="178"/>
      <c r="L416" s="178"/>
      <c r="M416" s="178"/>
      <c r="N416" s="160" t="str">
        <f t="shared" si="33"/>
        <v/>
      </c>
      <c r="P416" s="160" t="str">
        <f t="shared" si="34"/>
        <v/>
      </c>
      <c r="Q416" s="160">
        <f t="shared" si="32"/>
        <v>0</v>
      </c>
      <c r="R416" s="160" t="str">
        <f t="shared" si="35"/>
        <v/>
      </c>
      <c r="S416" s="160" t="str">
        <f t="shared" si="36"/>
        <v/>
      </c>
    </row>
    <row r="417" spans="3:19" ht="17.45" customHeight="1" x14ac:dyDescent="0.25">
      <c r="C417" s="188"/>
      <c r="D417" s="189"/>
      <c r="E417" s="178"/>
      <c r="F417" s="178"/>
      <c r="G417" s="190">
        <f>DATOS!$E$13</f>
        <v>1</v>
      </c>
      <c r="H417" s="178"/>
      <c r="I417" s="191"/>
      <c r="J417" s="178"/>
      <c r="K417" s="178"/>
      <c r="L417" s="178"/>
      <c r="M417" s="178"/>
      <c r="N417" s="160" t="str">
        <f t="shared" si="33"/>
        <v/>
      </c>
      <c r="P417" s="160" t="str">
        <f t="shared" si="34"/>
        <v/>
      </c>
      <c r="Q417" s="160">
        <f t="shared" si="32"/>
        <v>0</v>
      </c>
      <c r="R417" s="160" t="str">
        <f t="shared" si="35"/>
        <v/>
      </c>
      <c r="S417" s="160" t="str">
        <f t="shared" si="36"/>
        <v/>
      </c>
    </row>
    <row r="418" spans="3:19" ht="17.45" customHeight="1" x14ac:dyDescent="0.25">
      <c r="C418" s="188"/>
      <c r="D418" s="189"/>
      <c r="E418" s="178"/>
      <c r="F418" s="178"/>
      <c r="G418" s="190">
        <f>DATOS!$E$13</f>
        <v>1</v>
      </c>
      <c r="H418" s="178"/>
      <c r="I418" s="191"/>
      <c r="J418" s="178"/>
      <c r="K418" s="178"/>
      <c r="L418" s="178"/>
      <c r="M418" s="178"/>
      <c r="N418" s="160" t="str">
        <f t="shared" si="33"/>
        <v/>
      </c>
      <c r="P418" s="160" t="str">
        <f t="shared" si="34"/>
        <v/>
      </c>
      <c r="Q418" s="160">
        <f t="shared" si="32"/>
        <v>0</v>
      </c>
      <c r="R418" s="160" t="str">
        <f t="shared" si="35"/>
        <v/>
      </c>
      <c r="S418" s="160" t="str">
        <f t="shared" si="36"/>
        <v/>
      </c>
    </row>
    <row r="419" spans="3:19" ht="17.45" customHeight="1" x14ac:dyDescent="0.25">
      <c r="C419" s="188"/>
      <c r="D419" s="189"/>
      <c r="E419" s="178"/>
      <c r="F419" s="178"/>
      <c r="G419" s="190">
        <f>DATOS!$E$13</f>
        <v>1</v>
      </c>
      <c r="H419" s="178"/>
      <c r="I419" s="191"/>
      <c r="J419" s="178"/>
      <c r="K419" s="178"/>
      <c r="L419" s="178"/>
      <c r="M419" s="178"/>
      <c r="N419" s="160" t="str">
        <f t="shared" si="33"/>
        <v/>
      </c>
      <c r="P419" s="160" t="str">
        <f t="shared" si="34"/>
        <v/>
      </c>
      <c r="Q419" s="160">
        <f t="shared" si="32"/>
        <v>0</v>
      </c>
      <c r="R419" s="160" t="str">
        <f t="shared" si="35"/>
        <v/>
      </c>
      <c r="S419" s="160" t="str">
        <f t="shared" si="36"/>
        <v/>
      </c>
    </row>
    <row r="420" spans="3:19" ht="17.45" customHeight="1" x14ac:dyDescent="0.25">
      <c r="C420" s="188"/>
      <c r="D420" s="189"/>
      <c r="E420" s="178"/>
      <c r="F420" s="178"/>
      <c r="G420" s="190">
        <f>DATOS!$E$13</f>
        <v>1</v>
      </c>
      <c r="H420" s="178"/>
      <c r="I420" s="191"/>
      <c r="J420" s="178"/>
      <c r="K420" s="178"/>
      <c r="L420" s="178"/>
      <c r="M420" s="178"/>
      <c r="N420" s="160" t="str">
        <f t="shared" si="33"/>
        <v/>
      </c>
      <c r="P420" s="160" t="str">
        <f t="shared" si="34"/>
        <v/>
      </c>
      <c r="Q420" s="160">
        <f t="shared" si="32"/>
        <v>0</v>
      </c>
      <c r="R420" s="160" t="str">
        <f t="shared" si="35"/>
        <v/>
      </c>
      <c r="S420" s="160" t="str">
        <f t="shared" si="36"/>
        <v/>
      </c>
    </row>
    <row r="421" spans="3:19" ht="17.45" customHeight="1" x14ac:dyDescent="0.25">
      <c r="C421" s="188"/>
      <c r="D421" s="189"/>
      <c r="E421" s="178"/>
      <c r="F421" s="178"/>
      <c r="G421" s="190">
        <f>DATOS!$E$13</f>
        <v>1</v>
      </c>
      <c r="H421" s="178"/>
      <c r="I421" s="191"/>
      <c r="J421" s="178"/>
      <c r="K421" s="178"/>
      <c r="L421" s="178"/>
      <c r="M421" s="178"/>
      <c r="N421" s="160" t="str">
        <f t="shared" si="33"/>
        <v/>
      </c>
      <c r="P421" s="160" t="str">
        <f t="shared" si="34"/>
        <v/>
      </c>
      <c r="Q421" s="160">
        <f t="shared" si="32"/>
        <v>0</v>
      </c>
      <c r="R421" s="160" t="str">
        <f t="shared" si="35"/>
        <v/>
      </c>
      <c r="S421" s="160" t="str">
        <f t="shared" si="36"/>
        <v/>
      </c>
    </row>
    <row r="422" spans="3:19" ht="17.45" customHeight="1" x14ac:dyDescent="0.25">
      <c r="C422" s="188"/>
      <c r="D422" s="189"/>
      <c r="E422" s="178"/>
      <c r="F422" s="178"/>
      <c r="G422" s="190">
        <f>DATOS!$E$13</f>
        <v>1</v>
      </c>
      <c r="H422" s="178"/>
      <c r="I422" s="191"/>
      <c r="J422" s="178"/>
      <c r="K422" s="178"/>
      <c r="L422" s="178"/>
      <c r="M422" s="178"/>
      <c r="N422" s="160" t="str">
        <f t="shared" si="33"/>
        <v/>
      </c>
      <c r="P422" s="160" t="str">
        <f t="shared" si="34"/>
        <v/>
      </c>
      <c r="Q422" s="160">
        <f t="shared" si="32"/>
        <v>0</v>
      </c>
      <c r="R422" s="160" t="str">
        <f t="shared" si="35"/>
        <v/>
      </c>
      <c r="S422" s="160" t="str">
        <f t="shared" si="36"/>
        <v/>
      </c>
    </row>
    <row r="423" spans="3:19" ht="17.45" customHeight="1" x14ac:dyDescent="0.25">
      <c r="C423" s="188"/>
      <c r="D423" s="189"/>
      <c r="E423" s="178"/>
      <c r="F423" s="178"/>
      <c r="G423" s="190">
        <f>DATOS!$E$13</f>
        <v>1</v>
      </c>
      <c r="H423" s="178"/>
      <c r="I423" s="191"/>
      <c r="J423" s="178"/>
      <c r="K423" s="178"/>
      <c r="L423" s="178"/>
      <c r="M423" s="178"/>
      <c r="N423" s="160" t="str">
        <f t="shared" si="33"/>
        <v/>
      </c>
      <c r="P423" s="160" t="str">
        <f t="shared" si="34"/>
        <v/>
      </c>
      <c r="Q423" s="160">
        <f t="shared" si="32"/>
        <v>0</v>
      </c>
      <c r="R423" s="160" t="str">
        <f t="shared" si="35"/>
        <v/>
      </c>
      <c r="S423" s="160" t="str">
        <f t="shared" si="36"/>
        <v/>
      </c>
    </row>
    <row r="424" spans="3:19" ht="17.45" customHeight="1" x14ac:dyDescent="0.25">
      <c r="C424" s="188"/>
      <c r="D424" s="189"/>
      <c r="E424" s="178"/>
      <c r="F424" s="178"/>
      <c r="G424" s="190">
        <f>DATOS!$E$13</f>
        <v>1</v>
      </c>
      <c r="H424" s="178"/>
      <c r="I424" s="191"/>
      <c r="J424" s="178"/>
      <c r="K424" s="178"/>
      <c r="L424" s="178"/>
      <c r="M424" s="178"/>
      <c r="N424" s="160" t="str">
        <f t="shared" si="33"/>
        <v/>
      </c>
      <c r="P424" s="160" t="str">
        <f t="shared" si="34"/>
        <v/>
      </c>
      <c r="Q424" s="160">
        <f t="shared" si="32"/>
        <v>0</v>
      </c>
      <c r="R424" s="160" t="str">
        <f t="shared" si="35"/>
        <v/>
      </c>
      <c r="S424" s="160" t="str">
        <f t="shared" si="36"/>
        <v/>
      </c>
    </row>
    <row r="425" spans="3:19" ht="17.45" customHeight="1" x14ac:dyDescent="0.25">
      <c r="C425" s="188"/>
      <c r="D425" s="189"/>
      <c r="E425" s="178"/>
      <c r="F425" s="178"/>
      <c r="G425" s="190">
        <f>DATOS!$E$13</f>
        <v>1</v>
      </c>
      <c r="H425" s="178"/>
      <c r="I425" s="191"/>
      <c r="J425" s="178"/>
      <c r="K425" s="178"/>
      <c r="L425" s="178"/>
      <c r="M425" s="178"/>
      <c r="N425" s="160" t="str">
        <f t="shared" si="33"/>
        <v/>
      </c>
      <c r="P425" s="160" t="str">
        <f t="shared" si="34"/>
        <v/>
      </c>
      <c r="Q425" s="160">
        <f t="shared" si="32"/>
        <v>0</v>
      </c>
      <c r="R425" s="160" t="str">
        <f t="shared" si="35"/>
        <v/>
      </c>
      <c r="S425" s="160" t="str">
        <f t="shared" si="36"/>
        <v/>
      </c>
    </row>
    <row r="426" spans="3:19" ht="17.45" customHeight="1" x14ac:dyDescent="0.25">
      <c r="C426" s="188"/>
      <c r="D426" s="189"/>
      <c r="E426" s="178"/>
      <c r="F426" s="178"/>
      <c r="G426" s="190">
        <f>DATOS!$E$13</f>
        <v>1</v>
      </c>
      <c r="H426" s="178"/>
      <c r="I426" s="191"/>
      <c r="J426" s="178"/>
      <c r="K426" s="178"/>
      <c r="L426" s="178"/>
      <c r="M426" s="178"/>
      <c r="N426" s="160" t="str">
        <f t="shared" si="33"/>
        <v/>
      </c>
      <c r="P426" s="160" t="str">
        <f t="shared" si="34"/>
        <v/>
      </c>
      <c r="Q426" s="160">
        <f t="shared" si="32"/>
        <v>0</v>
      </c>
      <c r="R426" s="160" t="str">
        <f t="shared" si="35"/>
        <v/>
      </c>
      <c r="S426" s="160" t="str">
        <f t="shared" si="36"/>
        <v/>
      </c>
    </row>
    <row r="427" spans="3:19" ht="17.45" customHeight="1" x14ac:dyDescent="0.25">
      <c r="C427" s="188"/>
      <c r="D427" s="189"/>
      <c r="E427" s="178"/>
      <c r="F427" s="178"/>
      <c r="G427" s="190">
        <f>DATOS!$E$13</f>
        <v>1</v>
      </c>
      <c r="H427" s="178"/>
      <c r="I427" s="191"/>
      <c r="J427" s="178"/>
      <c r="K427" s="178"/>
      <c r="L427" s="178"/>
      <c r="M427" s="178"/>
      <c r="N427" s="160" t="str">
        <f t="shared" si="33"/>
        <v/>
      </c>
      <c r="P427" s="160" t="str">
        <f t="shared" si="34"/>
        <v/>
      </c>
      <c r="Q427" s="160">
        <f t="shared" si="32"/>
        <v>0</v>
      </c>
      <c r="R427" s="160" t="str">
        <f t="shared" si="35"/>
        <v/>
      </c>
      <c r="S427" s="160" t="str">
        <f t="shared" si="36"/>
        <v/>
      </c>
    </row>
    <row r="428" spans="3:19" ht="17.45" customHeight="1" x14ac:dyDescent="0.25">
      <c r="C428" s="188"/>
      <c r="D428" s="189"/>
      <c r="E428" s="178"/>
      <c r="F428" s="178"/>
      <c r="G428" s="190">
        <f>DATOS!$E$13</f>
        <v>1</v>
      </c>
      <c r="H428" s="178"/>
      <c r="I428" s="191"/>
      <c r="J428" s="178"/>
      <c r="K428" s="178"/>
      <c r="L428" s="178"/>
      <c r="M428" s="178"/>
      <c r="N428" s="160" t="str">
        <f t="shared" si="33"/>
        <v/>
      </c>
      <c r="P428" s="160" t="str">
        <f t="shared" si="34"/>
        <v/>
      </c>
      <c r="Q428" s="160">
        <f t="shared" si="32"/>
        <v>0</v>
      </c>
      <c r="R428" s="160" t="str">
        <f t="shared" si="35"/>
        <v/>
      </c>
      <c r="S428" s="160" t="str">
        <f t="shared" si="36"/>
        <v/>
      </c>
    </row>
    <row r="429" spans="3:19" ht="17.45" customHeight="1" x14ac:dyDescent="0.25">
      <c r="C429" s="188"/>
      <c r="D429" s="189"/>
      <c r="E429" s="178"/>
      <c r="F429" s="178"/>
      <c r="G429" s="190">
        <f>DATOS!$E$13</f>
        <v>1</v>
      </c>
      <c r="H429" s="178"/>
      <c r="I429" s="191"/>
      <c r="J429" s="178"/>
      <c r="K429" s="178"/>
      <c r="L429" s="178"/>
      <c r="M429" s="178"/>
      <c r="N429" s="160" t="str">
        <f t="shared" si="33"/>
        <v/>
      </c>
      <c r="P429" s="160" t="str">
        <f t="shared" si="34"/>
        <v/>
      </c>
      <c r="Q429" s="160">
        <f t="shared" si="32"/>
        <v>0</v>
      </c>
      <c r="R429" s="160" t="str">
        <f t="shared" si="35"/>
        <v/>
      </c>
      <c r="S429" s="160" t="str">
        <f t="shared" si="36"/>
        <v/>
      </c>
    </row>
    <row r="430" spans="3:19" ht="17.45" customHeight="1" x14ac:dyDescent="0.25">
      <c r="C430" s="188"/>
      <c r="D430" s="189"/>
      <c r="E430" s="178"/>
      <c r="F430" s="178"/>
      <c r="G430" s="190">
        <f>DATOS!$E$13</f>
        <v>1</v>
      </c>
      <c r="H430" s="178"/>
      <c r="I430" s="191"/>
      <c r="J430" s="178"/>
      <c r="K430" s="178"/>
      <c r="L430" s="178"/>
      <c r="M430" s="178"/>
      <c r="N430" s="160" t="str">
        <f t="shared" si="33"/>
        <v/>
      </c>
      <c r="P430" s="160" t="str">
        <f t="shared" si="34"/>
        <v/>
      </c>
      <c r="Q430" s="160">
        <f t="shared" si="32"/>
        <v>0</v>
      </c>
      <c r="R430" s="160" t="str">
        <f t="shared" si="35"/>
        <v/>
      </c>
      <c r="S430" s="160" t="str">
        <f t="shared" si="36"/>
        <v/>
      </c>
    </row>
    <row r="431" spans="3:19" ht="17.45" customHeight="1" x14ac:dyDescent="0.25">
      <c r="C431" s="188"/>
      <c r="D431" s="189"/>
      <c r="E431" s="178"/>
      <c r="F431" s="178"/>
      <c r="G431" s="190">
        <f>DATOS!$E$13</f>
        <v>1</v>
      </c>
      <c r="H431" s="178"/>
      <c r="I431" s="191"/>
      <c r="J431" s="178"/>
      <c r="K431" s="178"/>
      <c r="L431" s="178"/>
      <c r="M431" s="178"/>
      <c r="N431" s="160" t="str">
        <f t="shared" si="33"/>
        <v/>
      </c>
      <c r="P431" s="160" t="str">
        <f t="shared" si="34"/>
        <v/>
      </c>
      <c r="Q431" s="160">
        <f t="shared" si="32"/>
        <v>0</v>
      </c>
      <c r="R431" s="160" t="str">
        <f t="shared" si="35"/>
        <v/>
      </c>
      <c r="S431" s="160" t="str">
        <f t="shared" si="36"/>
        <v/>
      </c>
    </row>
    <row r="432" spans="3:19" ht="17.45" customHeight="1" x14ac:dyDescent="0.25">
      <c r="C432" s="188"/>
      <c r="D432" s="189"/>
      <c r="E432" s="178"/>
      <c r="F432" s="178"/>
      <c r="G432" s="190">
        <f>DATOS!$E$13</f>
        <v>1</v>
      </c>
      <c r="H432" s="178"/>
      <c r="I432" s="191"/>
      <c r="J432" s="178"/>
      <c r="K432" s="178"/>
      <c r="L432" s="178"/>
      <c r="M432" s="178"/>
      <c r="N432" s="160" t="str">
        <f t="shared" si="33"/>
        <v/>
      </c>
      <c r="P432" s="160" t="str">
        <f t="shared" si="34"/>
        <v/>
      </c>
      <c r="Q432" s="160">
        <f t="shared" si="32"/>
        <v>0</v>
      </c>
      <c r="R432" s="160" t="str">
        <f t="shared" si="35"/>
        <v/>
      </c>
      <c r="S432" s="160" t="str">
        <f t="shared" si="36"/>
        <v/>
      </c>
    </row>
    <row r="433" spans="3:19" ht="17.45" customHeight="1" x14ac:dyDescent="0.25">
      <c r="C433" s="188"/>
      <c r="D433" s="189"/>
      <c r="E433" s="178"/>
      <c r="F433" s="178"/>
      <c r="G433" s="190">
        <f>DATOS!$E$13</f>
        <v>1</v>
      </c>
      <c r="H433" s="178"/>
      <c r="I433" s="191"/>
      <c r="J433" s="178"/>
      <c r="K433" s="178"/>
      <c r="L433" s="178"/>
      <c r="M433" s="178"/>
      <c r="N433" s="160" t="str">
        <f t="shared" si="33"/>
        <v/>
      </c>
      <c r="P433" s="160" t="str">
        <f t="shared" si="34"/>
        <v/>
      </c>
      <c r="Q433" s="160">
        <f t="shared" si="32"/>
        <v>0</v>
      </c>
      <c r="R433" s="160" t="str">
        <f t="shared" si="35"/>
        <v/>
      </c>
      <c r="S433" s="160" t="str">
        <f t="shared" si="36"/>
        <v/>
      </c>
    </row>
    <row r="434" spans="3:19" ht="17.45" customHeight="1" x14ac:dyDescent="0.25">
      <c r="C434" s="188"/>
      <c r="D434" s="189"/>
      <c r="E434" s="178"/>
      <c r="F434" s="178"/>
      <c r="G434" s="190">
        <f>DATOS!$E$13</f>
        <v>1</v>
      </c>
      <c r="H434" s="178"/>
      <c r="I434" s="191"/>
      <c r="J434" s="178"/>
      <c r="K434" s="178"/>
      <c r="L434" s="178"/>
      <c r="M434" s="178"/>
      <c r="N434" s="160" t="str">
        <f t="shared" si="33"/>
        <v/>
      </c>
      <c r="P434" s="160" t="str">
        <f t="shared" si="34"/>
        <v/>
      </c>
      <c r="Q434" s="160">
        <f t="shared" si="32"/>
        <v>0</v>
      </c>
      <c r="R434" s="160" t="str">
        <f t="shared" si="35"/>
        <v/>
      </c>
      <c r="S434" s="160" t="str">
        <f t="shared" si="36"/>
        <v/>
      </c>
    </row>
    <row r="435" spans="3:19" ht="17.45" customHeight="1" x14ac:dyDescent="0.25">
      <c r="C435" s="188"/>
      <c r="D435" s="189"/>
      <c r="E435" s="178"/>
      <c r="F435" s="178"/>
      <c r="G435" s="190">
        <f>DATOS!$E$13</f>
        <v>1</v>
      </c>
      <c r="H435" s="178"/>
      <c r="I435" s="191"/>
      <c r="J435" s="178"/>
      <c r="K435" s="178"/>
      <c r="L435" s="178"/>
      <c r="M435" s="178"/>
      <c r="N435" s="160" t="str">
        <f t="shared" si="33"/>
        <v/>
      </c>
      <c r="P435" s="160" t="str">
        <f t="shared" si="34"/>
        <v/>
      </c>
      <c r="Q435" s="160">
        <f t="shared" si="32"/>
        <v>0</v>
      </c>
      <c r="R435" s="160" t="str">
        <f t="shared" si="35"/>
        <v/>
      </c>
      <c r="S435" s="160" t="str">
        <f t="shared" si="36"/>
        <v/>
      </c>
    </row>
    <row r="436" spans="3:19" ht="17.45" customHeight="1" x14ac:dyDescent="0.25">
      <c r="C436" s="188"/>
      <c r="D436" s="189"/>
      <c r="E436" s="178"/>
      <c r="F436" s="178"/>
      <c r="G436" s="190">
        <f>DATOS!$E$13</f>
        <v>1</v>
      </c>
      <c r="H436" s="178"/>
      <c r="I436" s="191"/>
      <c r="J436" s="178"/>
      <c r="K436" s="178"/>
      <c r="L436" s="178"/>
      <c r="M436" s="178"/>
      <c r="N436" s="160" t="str">
        <f t="shared" si="33"/>
        <v/>
      </c>
      <c r="P436" s="160" t="str">
        <f t="shared" si="34"/>
        <v/>
      </c>
      <c r="Q436" s="160">
        <f t="shared" si="32"/>
        <v>0</v>
      </c>
      <c r="R436" s="160" t="str">
        <f t="shared" si="35"/>
        <v/>
      </c>
      <c r="S436" s="160" t="str">
        <f t="shared" si="36"/>
        <v/>
      </c>
    </row>
    <row r="437" spans="3:19" ht="17.45" customHeight="1" x14ac:dyDescent="0.25">
      <c r="C437" s="188"/>
      <c r="D437" s="189"/>
      <c r="E437" s="178"/>
      <c r="F437" s="178"/>
      <c r="G437" s="190">
        <f>DATOS!$E$13</f>
        <v>1</v>
      </c>
      <c r="H437" s="178"/>
      <c r="I437" s="191"/>
      <c r="J437" s="178"/>
      <c r="K437" s="178"/>
      <c r="L437" s="178"/>
      <c r="M437" s="178"/>
      <c r="N437" s="160" t="str">
        <f t="shared" si="33"/>
        <v/>
      </c>
      <c r="P437" s="160" t="str">
        <f t="shared" si="34"/>
        <v/>
      </c>
      <c r="Q437" s="160">
        <f t="shared" si="32"/>
        <v>0</v>
      </c>
      <c r="R437" s="160" t="str">
        <f t="shared" si="35"/>
        <v/>
      </c>
      <c r="S437" s="160" t="str">
        <f t="shared" si="36"/>
        <v/>
      </c>
    </row>
    <row r="438" spans="3:19" ht="17.45" customHeight="1" x14ac:dyDescent="0.25">
      <c r="C438" s="188"/>
      <c r="D438" s="189"/>
      <c r="E438" s="178"/>
      <c r="F438" s="178"/>
      <c r="G438" s="190">
        <f>DATOS!$E$13</f>
        <v>1</v>
      </c>
      <c r="H438" s="178"/>
      <c r="I438" s="191"/>
      <c r="J438" s="178"/>
      <c r="K438" s="178"/>
      <c r="L438" s="178"/>
      <c r="M438" s="178"/>
      <c r="N438" s="160" t="str">
        <f t="shared" si="33"/>
        <v/>
      </c>
      <c r="P438" s="160" t="str">
        <f t="shared" si="34"/>
        <v/>
      </c>
      <c r="Q438" s="160">
        <f t="shared" si="32"/>
        <v>0</v>
      </c>
      <c r="R438" s="160" t="str">
        <f t="shared" si="35"/>
        <v/>
      </c>
      <c r="S438" s="160" t="str">
        <f t="shared" si="36"/>
        <v/>
      </c>
    </row>
    <row r="439" spans="3:19" ht="17.45" customHeight="1" x14ac:dyDescent="0.25">
      <c r="C439" s="188"/>
      <c r="D439" s="189"/>
      <c r="E439" s="178"/>
      <c r="F439" s="178"/>
      <c r="G439" s="190">
        <f>DATOS!$E$13</f>
        <v>1</v>
      </c>
      <c r="H439" s="178"/>
      <c r="I439" s="191"/>
      <c r="J439" s="178"/>
      <c r="K439" s="178"/>
      <c r="L439" s="178"/>
      <c r="M439" s="178"/>
      <c r="N439" s="160" t="str">
        <f t="shared" si="33"/>
        <v/>
      </c>
      <c r="P439" s="160" t="str">
        <f t="shared" si="34"/>
        <v/>
      </c>
      <c r="Q439" s="160">
        <f t="shared" si="32"/>
        <v>0</v>
      </c>
      <c r="R439" s="160" t="str">
        <f t="shared" si="35"/>
        <v/>
      </c>
      <c r="S439" s="160" t="str">
        <f t="shared" si="36"/>
        <v/>
      </c>
    </row>
    <row r="440" spans="3:19" ht="17.45" customHeight="1" x14ac:dyDescent="0.25">
      <c r="C440" s="188"/>
      <c r="D440" s="189"/>
      <c r="E440" s="178"/>
      <c r="F440" s="178"/>
      <c r="G440" s="190">
        <f>DATOS!$E$13</f>
        <v>1</v>
      </c>
      <c r="H440" s="178"/>
      <c r="I440" s="191"/>
      <c r="J440" s="178"/>
      <c r="K440" s="178"/>
      <c r="L440" s="178"/>
      <c r="M440" s="178"/>
      <c r="N440" s="160" t="str">
        <f t="shared" si="33"/>
        <v/>
      </c>
      <c r="P440" s="160" t="str">
        <f t="shared" si="34"/>
        <v/>
      </c>
      <c r="Q440" s="160">
        <f t="shared" si="32"/>
        <v>0</v>
      </c>
      <c r="R440" s="160" t="str">
        <f t="shared" si="35"/>
        <v/>
      </c>
      <c r="S440" s="160" t="str">
        <f t="shared" si="36"/>
        <v/>
      </c>
    </row>
    <row r="441" spans="3:19" ht="17.45" customHeight="1" x14ac:dyDescent="0.25">
      <c r="C441" s="188"/>
      <c r="D441" s="189"/>
      <c r="E441" s="178"/>
      <c r="F441" s="178"/>
      <c r="G441" s="190">
        <f>DATOS!$E$13</f>
        <v>1</v>
      </c>
      <c r="H441" s="178"/>
      <c r="I441" s="191"/>
      <c r="J441" s="178"/>
      <c r="K441" s="178"/>
      <c r="L441" s="178"/>
      <c r="M441" s="178"/>
      <c r="N441" s="160" t="str">
        <f t="shared" si="33"/>
        <v/>
      </c>
      <c r="P441" s="160" t="str">
        <f t="shared" si="34"/>
        <v/>
      </c>
      <c r="Q441" s="160">
        <f t="shared" si="32"/>
        <v>0</v>
      </c>
      <c r="R441" s="160" t="str">
        <f t="shared" si="35"/>
        <v/>
      </c>
      <c r="S441" s="160" t="str">
        <f t="shared" si="36"/>
        <v/>
      </c>
    </row>
    <row r="442" spans="3:19" ht="17.45" customHeight="1" x14ac:dyDescent="0.25">
      <c r="C442" s="188"/>
      <c r="D442" s="189"/>
      <c r="E442" s="178"/>
      <c r="F442" s="178"/>
      <c r="G442" s="190">
        <f>DATOS!$E$13</f>
        <v>1</v>
      </c>
      <c r="H442" s="178"/>
      <c r="I442" s="191"/>
      <c r="J442" s="178"/>
      <c r="K442" s="178"/>
      <c r="L442" s="178"/>
      <c r="M442" s="178"/>
      <c r="N442" s="160" t="str">
        <f t="shared" si="33"/>
        <v/>
      </c>
      <c r="P442" s="160" t="str">
        <f t="shared" si="34"/>
        <v/>
      </c>
      <c r="Q442" s="160">
        <f t="shared" si="32"/>
        <v>0</v>
      </c>
      <c r="R442" s="160" t="str">
        <f t="shared" si="35"/>
        <v/>
      </c>
      <c r="S442" s="160" t="str">
        <f t="shared" si="36"/>
        <v/>
      </c>
    </row>
    <row r="443" spans="3:19" ht="17.45" customHeight="1" x14ac:dyDescent="0.25">
      <c r="C443" s="188"/>
      <c r="D443" s="189"/>
      <c r="E443" s="178"/>
      <c r="F443" s="178"/>
      <c r="G443" s="190">
        <f>DATOS!$E$13</f>
        <v>1</v>
      </c>
      <c r="H443" s="178"/>
      <c r="I443" s="191"/>
      <c r="J443" s="178"/>
      <c r="K443" s="178"/>
      <c r="L443" s="178"/>
      <c r="M443" s="178"/>
      <c r="N443" s="160" t="str">
        <f t="shared" si="33"/>
        <v/>
      </c>
      <c r="P443" s="160" t="str">
        <f t="shared" si="34"/>
        <v/>
      </c>
      <c r="Q443" s="160">
        <f t="shared" si="32"/>
        <v>0</v>
      </c>
      <c r="R443" s="160" t="str">
        <f t="shared" si="35"/>
        <v/>
      </c>
      <c r="S443" s="160" t="str">
        <f t="shared" si="36"/>
        <v/>
      </c>
    </row>
    <row r="444" spans="3:19" ht="17.45" customHeight="1" x14ac:dyDescent="0.25">
      <c r="C444" s="188"/>
      <c r="D444" s="189"/>
      <c r="E444" s="178"/>
      <c r="F444" s="178"/>
      <c r="G444" s="190">
        <f>DATOS!$E$13</f>
        <v>1</v>
      </c>
      <c r="H444" s="178"/>
      <c r="I444" s="191"/>
      <c r="J444" s="178"/>
      <c r="K444" s="178"/>
      <c r="L444" s="178"/>
      <c r="M444" s="178"/>
      <c r="N444" s="160" t="str">
        <f t="shared" si="33"/>
        <v/>
      </c>
      <c r="P444" s="160" t="str">
        <f t="shared" si="34"/>
        <v/>
      </c>
      <c r="Q444" s="160">
        <f t="shared" si="32"/>
        <v>0</v>
      </c>
      <c r="R444" s="160" t="str">
        <f t="shared" si="35"/>
        <v/>
      </c>
      <c r="S444" s="160" t="str">
        <f t="shared" si="36"/>
        <v/>
      </c>
    </row>
    <row r="445" spans="3:19" ht="17.45" customHeight="1" x14ac:dyDescent="0.25">
      <c r="C445" s="188"/>
      <c r="D445" s="189"/>
      <c r="E445" s="178"/>
      <c r="F445" s="178"/>
      <c r="G445" s="190">
        <f>DATOS!$E$13</f>
        <v>1</v>
      </c>
      <c r="H445" s="178"/>
      <c r="I445" s="191"/>
      <c r="J445" s="178"/>
      <c r="K445" s="178"/>
      <c r="L445" s="178"/>
      <c r="M445" s="178"/>
      <c r="N445" s="160" t="str">
        <f t="shared" si="33"/>
        <v/>
      </c>
      <c r="P445" s="160" t="str">
        <f t="shared" si="34"/>
        <v/>
      </c>
      <c r="Q445" s="160">
        <f t="shared" si="32"/>
        <v>0</v>
      </c>
      <c r="R445" s="160" t="str">
        <f t="shared" si="35"/>
        <v/>
      </c>
      <c r="S445" s="160" t="str">
        <f t="shared" si="36"/>
        <v/>
      </c>
    </row>
    <row r="446" spans="3:19" ht="17.45" customHeight="1" x14ac:dyDescent="0.25">
      <c r="C446" s="188"/>
      <c r="D446" s="189"/>
      <c r="E446" s="178"/>
      <c r="F446" s="178"/>
      <c r="G446" s="190">
        <f>DATOS!$E$13</f>
        <v>1</v>
      </c>
      <c r="H446" s="178"/>
      <c r="I446" s="191"/>
      <c r="J446" s="178"/>
      <c r="K446" s="178"/>
      <c r="L446" s="178"/>
      <c r="M446" s="178"/>
      <c r="N446" s="160" t="str">
        <f t="shared" si="33"/>
        <v/>
      </c>
      <c r="P446" s="160" t="str">
        <f t="shared" si="34"/>
        <v/>
      </c>
      <c r="Q446" s="160">
        <f t="shared" si="32"/>
        <v>0</v>
      </c>
      <c r="R446" s="160" t="str">
        <f t="shared" si="35"/>
        <v/>
      </c>
      <c r="S446" s="160" t="str">
        <f t="shared" si="36"/>
        <v/>
      </c>
    </row>
    <row r="447" spans="3:19" ht="17.45" customHeight="1" x14ac:dyDescent="0.25">
      <c r="C447" s="188"/>
      <c r="D447" s="189"/>
      <c r="E447" s="178"/>
      <c r="F447" s="178"/>
      <c r="G447" s="190">
        <f>DATOS!$E$13</f>
        <v>1</v>
      </c>
      <c r="H447" s="178"/>
      <c r="I447" s="191"/>
      <c r="J447" s="178"/>
      <c r="K447" s="178"/>
      <c r="L447" s="178"/>
      <c r="M447" s="178"/>
      <c r="N447" s="160" t="str">
        <f t="shared" si="33"/>
        <v/>
      </c>
      <c r="P447" s="160" t="str">
        <f t="shared" si="34"/>
        <v/>
      </c>
      <c r="Q447" s="160">
        <f t="shared" si="32"/>
        <v>0</v>
      </c>
      <c r="R447" s="160" t="str">
        <f t="shared" si="35"/>
        <v/>
      </c>
      <c r="S447" s="160" t="str">
        <f t="shared" si="36"/>
        <v/>
      </c>
    </row>
    <row r="448" spans="3:19" ht="17.45" customHeight="1" x14ac:dyDescent="0.25">
      <c r="C448" s="188"/>
      <c r="D448" s="189"/>
      <c r="E448" s="178"/>
      <c r="F448" s="178"/>
      <c r="G448" s="190">
        <f>DATOS!$E$13</f>
        <v>1</v>
      </c>
      <c r="H448" s="178"/>
      <c r="I448" s="191"/>
      <c r="J448" s="178"/>
      <c r="K448" s="178"/>
      <c r="L448" s="178"/>
      <c r="M448" s="178"/>
      <c r="N448" s="160" t="str">
        <f t="shared" si="33"/>
        <v/>
      </c>
      <c r="P448" s="160" t="str">
        <f t="shared" si="34"/>
        <v/>
      </c>
      <c r="Q448" s="160">
        <f t="shared" si="32"/>
        <v>0</v>
      </c>
      <c r="R448" s="160" t="str">
        <f t="shared" si="35"/>
        <v/>
      </c>
      <c r="S448" s="160" t="str">
        <f t="shared" si="36"/>
        <v/>
      </c>
    </row>
    <row r="449" spans="3:19" ht="17.45" customHeight="1" x14ac:dyDescent="0.25">
      <c r="C449" s="188"/>
      <c r="D449" s="189"/>
      <c r="E449" s="178"/>
      <c r="F449" s="178"/>
      <c r="G449" s="190">
        <f>DATOS!$E$13</f>
        <v>1</v>
      </c>
      <c r="H449" s="178"/>
      <c r="I449" s="191"/>
      <c r="J449" s="178"/>
      <c r="K449" s="178"/>
      <c r="L449" s="178"/>
      <c r="M449" s="178"/>
      <c r="N449" s="160" t="str">
        <f t="shared" si="33"/>
        <v/>
      </c>
      <c r="P449" s="160" t="str">
        <f t="shared" si="34"/>
        <v/>
      </c>
      <c r="Q449" s="160">
        <f t="shared" si="32"/>
        <v>0</v>
      </c>
      <c r="R449" s="160" t="str">
        <f t="shared" si="35"/>
        <v/>
      </c>
      <c r="S449" s="160" t="str">
        <f t="shared" si="36"/>
        <v/>
      </c>
    </row>
    <row r="450" spans="3:19" ht="17.45" customHeight="1" x14ac:dyDescent="0.25">
      <c r="C450" s="188"/>
      <c r="D450" s="189"/>
      <c r="E450" s="178"/>
      <c r="F450" s="178"/>
      <c r="G450" s="190">
        <f>DATOS!$E$13</f>
        <v>1</v>
      </c>
      <c r="H450" s="178"/>
      <c r="I450" s="191"/>
      <c r="J450" s="178"/>
      <c r="K450" s="178"/>
      <c r="L450" s="178"/>
      <c r="M450" s="178"/>
      <c r="N450" s="160" t="str">
        <f t="shared" si="33"/>
        <v/>
      </c>
      <c r="P450" s="160" t="str">
        <f t="shared" si="34"/>
        <v/>
      </c>
      <c r="Q450" s="160">
        <f t="shared" si="32"/>
        <v>0</v>
      </c>
      <c r="R450" s="160" t="str">
        <f t="shared" si="35"/>
        <v/>
      </c>
      <c r="S450" s="160" t="str">
        <f t="shared" si="36"/>
        <v/>
      </c>
    </row>
    <row r="451" spans="3:19" ht="17.45" customHeight="1" x14ac:dyDescent="0.25">
      <c r="C451" s="188"/>
      <c r="D451" s="189"/>
      <c r="E451" s="178"/>
      <c r="F451" s="178"/>
      <c r="G451" s="190">
        <f>DATOS!$E$13</f>
        <v>1</v>
      </c>
      <c r="H451" s="178"/>
      <c r="I451" s="191"/>
      <c r="J451" s="178"/>
      <c r="K451" s="178"/>
      <c r="L451" s="178"/>
      <c r="M451" s="178"/>
      <c r="N451" s="160" t="str">
        <f t="shared" si="33"/>
        <v/>
      </c>
      <c r="P451" s="160" t="str">
        <f t="shared" si="34"/>
        <v/>
      </c>
      <c r="Q451" s="160">
        <f t="shared" si="32"/>
        <v>0</v>
      </c>
      <c r="R451" s="160" t="str">
        <f t="shared" si="35"/>
        <v/>
      </c>
      <c r="S451" s="160" t="str">
        <f t="shared" si="36"/>
        <v/>
      </c>
    </row>
    <row r="452" spans="3:19" ht="17.45" customHeight="1" x14ac:dyDescent="0.25">
      <c r="C452" s="188"/>
      <c r="D452" s="189"/>
      <c r="E452" s="178"/>
      <c r="F452" s="178"/>
      <c r="G452" s="190">
        <f>DATOS!$E$13</f>
        <v>1</v>
      </c>
      <c r="H452" s="178"/>
      <c r="I452" s="191"/>
      <c r="J452" s="178"/>
      <c r="K452" s="178"/>
      <c r="L452" s="178"/>
      <c r="M452" s="178"/>
      <c r="N452" s="160" t="str">
        <f t="shared" si="33"/>
        <v/>
      </c>
      <c r="P452" s="160" t="str">
        <f t="shared" si="34"/>
        <v/>
      </c>
      <c r="Q452" s="160">
        <f t="shared" si="32"/>
        <v>0</v>
      </c>
      <c r="R452" s="160" t="str">
        <f t="shared" si="35"/>
        <v/>
      </c>
      <c r="S452" s="160" t="str">
        <f t="shared" si="36"/>
        <v/>
      </c>
    </row>
    <row r="453" spans="3:19" ht="17.45" customHeight="1" x14ac:dyDescent="0.25">
      <c r="C453" s="188"/>
      <c r="D453" s="189"/>
      <c r="E453" s="178"/>
      <c r="F453" s="178"/>
      <c r="G453" s="190">
        <f>DATOS!$E$13</f>
        <v>1</v>
      </c>
      <c r="H453" s="178"/>
      <c r="I453" s="191"/>
      <c r="J453" s="178"/>
      <c r="K453" s="178"/>
      <c r="L453" s="178"/>
      <c r="M453" s="178"/>
      <c r="N453" s="160" t="str">
        <f t="shared" si="33"/>
        <v/>
      </c>
      <c r="P453" s="160" t="str">
        <f t="shared" si="34"/>
        <v/>
      </c>
      <c r="Q453" s="160">
        <f t="shared" si="32"/>
        <v>0</v>
      </c>
      <c r="R453" s="160" t="str">
        <f t="shared" si="35"/>
        <v/>
      </c>
      <c r="S453" s="160" t="str">
        <f t="shared" si="36"/>
        <v/>
      </c>
    </row>
    <row r="454" spans="3:19" ht="17.45" customHeight="1" x14ac:dyDescent="0.25">
      <c r="C454" s="188"/>
      <c r="D454" s="189"/>
      <c r="E454" s="178"/>
      <c r="F454" s="178"/>
      <c r="G454" s="190">
        <f>DATOS!$E$13</f>
        <v>1</v>
      </c>
      <c r="H454" s="178"/>
      <c r="I454" s="191"/>
      <c r="J454" s="178"/>
      <c r="K454" s="178"/>
      <c r="L454" s="178"/>
      <c r="M454" s="178"/>
      <c r="N454" s="160" t="str">
        <f t="shared" si="33"/>
        <v/>
      </c>
      <c r="P454" s="160" t="str">
        <f t="shared" si="34"/>
        <v/>
      </c>
      <c r="Q454" s="160">
        <f t="shared" si="32"/>
        <v>0</v>
      </c>
      <c r="R454" s="160" t="str">
        <f t="shared" si="35"/>
        <v/>
      </c>
      <c r="S454" s="160" t="str">
        <f t="shared" si="36"/>
        <v/>
      </c>
    </row>
    <row r="455" spans="3:19" ht="17.45" customHeight="1" x14ac:dyDescent="0.25">
      <c r="C455" s="188"/>
      <c r="D455" s="189"/>
      <c r="E455" s="178"/>
      <c r="F455" s="178"/>
      <c r="G455" s="190">
        <f>DATOS!$E$13</f>
        <v>1</v>
      </c>
      <c r="H455" s="178"/>
      <c r="I455" s="191"/>
      <c r="J455" s="178"/>
      <c r="K455" s="178"/>
      <c r="L455" s="178"/>
      <c r="M455" s="178"/>
      <c r="N455" s="160" t="str">
        <f t="shared" si="33"/>
        <v/>
      </c>
      <c r="P455" s="160" t="str">
        <f t="shared" si="34"/>
        <v/>
      </c>
      <c r="Q455" s="160">
        <f t="shared" si="32"/>
        <v>0</v>
      </c>
      <c r="R455" s="160" t="str">
        <f t="shared" si="35"/>
        <v/>
      </c>
      <c r="S455" s="160" t="str">
        <f t="shared" si="36"/>
        <v/>
      </c>
    </row>
    <row r="456" spans="3:19" ht="17.45" customHeight="1" x14ac:dyDescent="0.25">
      <c r="C456" s="188"/>
      <c r="D456" s="189"/>
      <c r="E456" s="178"/>
      <c r="F456" s="178"/>
      <c r="G456" s="190">
        <f>DATOS!$E$13</f>
        <v>1</v>
      </c>
      <c r="H456" s="178"/>
      <c r="I456" s="191"/>
      <c r="J456" s="178"/>
      <c r="K456" s="178"/>
      <c r="L456" s="178"/>
      <c r="M456" s="178"/>
      <c r="N456" s="160" t="str">
        <f t="shared" si="33"/>
        <v/>
      </c>
      <c r="P456" s="160" t="str">
        <f t="shared" si="34"/>
        <v/>
      </c>
      <c r="Q456" s="160">
        <f t="shared" si="32"/>
        <v>0</v>
      </c>
      <c r="R456" s="160" t="str">
        <f t="shared" si="35"/>
        <v/>
      </c>
      <c r="S456" s="160" t="str">
        <f t="shared" si="36"/>
        <v/>
      </c>
    </row>
    <row r="457" spans="3:19" ht="17.45" customHeight="1" x14ac:dyDescent="0.25">
      <c r="C457" s="188"/>
      <c r="D457" s="189"/>
      <c r="E457" s="178"/>
      <c r="F457" s="178"/>
      <c r="G457" s="190">
        <f>DATOS!$E$13</f>
        <v>1</v>
      </c>
      <c r="H457" s="178"/>
      <c r="I457" s="191"/>
      <c r="J457" s="178"/>
      <c r="K457" s="178"/>
      <c r="L457" s="178"/>
      <c r="M457" s="178"/>
      <c r="N457" s="160" t="str">
        <f t="shared" si="33"/>
        <v/>
      </c>
      <c r="P457" s="160" t="str">
        <f t="shared" si="34"/>
        <v/>
      </c>
      <c r="Q457" s="160">
        <f t="shared" si="32"/>
        <v>0</v>
      </c>
      <c r="R457" s="160" t="str">
        <f t="shared" si="35"/>
        <v/>
      </c>
      <c r="S457" s="160" t="str">
        <f t="shared" si="36"/>
        <v/>
      </c>
    </row>
    <row r="458" spans="3:19" ht="17.45" customHeight="1" x14ac:dyDescent="0.25">
      <c r="C458" s="188"/>
      <c r="D458" s="189"/>
      <c r="E458" s="178"/>
      <c r="F458" s="178"/>
      <c r="G458" s="190">
        <f>DATOS!$E$13</f>
        <v>1</v>
      </c>
      <c r="H458" s="178"/>
      <c r="I458" s="191"/>
      <c r="J458" s="178"/>
      <c r="K458" s="178"/>
      <c r="L458" s="178"/>
      <c r="M458" s="178"/>
      <c r="N458" s="160" t="str">
        <f t="shared" si="33"/>
        <v/>
      </c>
      <c r="P458" s="160" t="str">
        <f t="shared" si="34"/>
        <v/>
      </c>
      <c r="Q458" s="160">
        <f t="shared" si="32"/>
        <v>0</v>
      </c>
      <c r="R458" s="160" t="str">
        <f t="shared" si="35"/>
        <v/>
      </c>
      <c r="S458" s="160" t="str">
        <f t="shared" si="36"/>
        <v/>
      </c>
    </row>
    <row r="459" spans="3:19" ht="17.45" customHeight="1" x14ac:dyDescent="0.25">
      <c r="C459" s="188"/>
      <c r="D459" s="189"/>
      <c r="E459" s="178"/>
      <c r="F459" s="178"/>
      <c r="G459" s="190">
        <f>DATOS!$E$13</f>
        <v>1</v>
      </c>
      <c r="H459" s="178"/>
      <c r="I459" s="191"/>
      <c r="J459" s="178"/>
      <c r="K459" s="178"/>
      <c r="L459" s="178"/>
      <c r="M459" s="178"/>
      <c r="N459" s="160" t="str">
        <f t="shared" si="33"/>
        <v/>
      </c>
      <c r="P459" s="160" t="str">
        <f t="shared" si="34"/>
        <v/>
      </c>
      <c r="Q459" s="160">
        <f t="shared" si="32"/>
        <v>0</v>
      </c>
      <c r="R459" s="160" t="str">
        <f t="shared" si="35"/>
        <v/>
      </c>
      <c r="S459" s="160" t="str">
        <f t="shared" si="36"/>
        <v/>
      </c>
    </row>
    <row r="460" spans="3:19" ht="17.45" customHeight="1" x14ac:dyDescent="0.25">
      <c r="C460" s="188"/>
      <c r="D460" s="189"/>
      <c r="E460" s="178"/>
      <c r="F460" s="178"/>
      <c r="G460" s="190">
        <f>DATOS!$E$13</f>
        <v>1</v>
      </c>
      <c r="H460" s="178"/>
      <c r="I460" s="191"/>
      <c r="J460" s="178"/>
      <c r="K460" s="178"/>
      <c r="L460" s="178"/>
      <c r="M460" s="178"/>
      <c r="N460" s="160" t="str">
        <f t="shared" si="33"/>
        <v/>
      </c>
      <c r="P460" s="160" t="str">
        <f t="shared" si="34"/>
        <v/>
      </c>
      <c r="Q460" s="160">
        <f t="shared" si="32"/>
        <v>0</v>
      </c>
      <c r="R460" s="160" t="str">
        <f t="shared" si="35"/>
        <v/>
      </c>
      <c r="S460" s="160" t="str">
        <f t="shared" si="36"/>
        <v/>
      </c>
    </row>
    <row r="461" spans="3:19" ht="17.45" customHeight="1" x14ac:dyDescent="0.25">
      <c r="C461" s="188"/>
      <c r="D461" s="189"/>
      <c r="E461" s="178"/>
      <c r="F461" s="178"/>
      <c r="G461" s="190">
        <f>DATOS!$E$13</f>
        <v>1</v>
      </c>
      <c r="H461" s="178"/>
      <c r="I461" s="191"/>
      <c r="J461" s="178"/>
      <c r="K461" s="178"/>
      <c r="L461" s="178"/>
      <c r="M461" s="178"/>
      <c r="N461" s="160" t="str">
        <f t="shared" si="33"/>
        <v/>
      </c>
      <c r="P461" s="160" t="str">
        <f t="shared" si="34"/>
        <v/>
      </c>
      <c r="Q461" s="160">
        <f t="shared" si="32"/>
        <v>0</v>
      </c>
      <c r="R461" s="160" t="str">
        <f t="shared" si="35"/>
        <v/>
      </c>
      <c r="S461" s="160" t="str">
        <f t="shared" si="36"/>
        <v/>
      </c>
    </row>
    <row r="462" spans="3:19" ht="17.45" customHeight="1" x14ac:dyDescent="0.25">
      <c r="C462" s="188"/>
      <c r="D462" s="189"/>
      <c r="E462" s="178"/>
      <c r="F462" s="178"/>
      <c r="G462" s="190">
        <f>DATOS!$E$13</f>
        <v>1</v>
      </c>
      <c r="H462" s="178"/>
      <c r="I462" s="191"/>
      <c r="J462" s="178"/>
      <c r="K462" s="178"/>
      <c r="L462" s="178"/>
      <c r="M462" s="178"/>
      <c r="N462" s="160" t="str">
        <f t="shared" si="33"/>
        <v/>
      </c>
      <c r="P462" s="160" t="str">
        <f t="shared" si="34"/>
        <v/>
      </c>
      <c r="Q462" s="160">
        <f t="shared" si="32"/>
        <v>0</v>
      </c>
      <c r="R462" s="160" t="str">
        <f t="shared" si="35"/>
        <v/>
      </c>
      <c r="S462" s="160" t="str">
        <f t="shared" si="36"/>
        <v/>
      </c>
    </row>
    <row r="463" spans="3:19" ht="17.45" customHeight="1" x14ac:dyDescent="0.25">
      <c r="C463" s="188"/>
      <c r="D463" s="189"/>
      <c r="E463" s="178"/>
      <c r="F463" s="178"/>
      <c r="G463" s="190">
        <f>DATOS!$E$13</f>
        <v>1</v>
      </c>
      <c r="H463" s="178"/>
      <c r="I463" s="191"/>
      <c r="J463" s="178"/>
      <c r="K463" s="178"/>
      <c r="L463" s="178"/>
      <c r="M463" s="178"/>
      <c r="N463" s="160" t="str">
        <f t="shared" si="33"/>
        <v/>
      </c>
      <c r="P463" s="160" t="str">
        <f t="shared" si="34"/>
        <v/>
      </c>
      <c r="Q463" s="160">
        <f t="shared" si="32"/>
        <v>0</v>
      </c>
      <c r="R463" s="160" t="str">
        <f t="shared" si="35"/>
        <v/>
      </c>
      <c r="S463" s="160" t="str">
        <f t="shared" si="36"/>
        <v/>
      </c>
    </row>
    <row r="464" spans="3:19" ht="17.45" customHeight="1" x14ac:dyDescent="0.25">
      <c r="C464" s="188"/>
      <c r="D464" s="189"/>
      <c r="E464" s="178"/>
      <c r="F464" s="178"/>
      <c r="G464" s="190">
        <f>DATOS!$E$13</f>
        <v>1</v>
      </c>
      <c r="H464" s="178"/>
      <c r="I464" s="191"/>
      <c r="J464" s="178"/>
      <c r="K464" s="178"/>
      <c r="L464" s="178"/>
      <c r="M464" s="178"/>
      <c r="N464" s="160" t="str">
        <f t="shared" si="33"/>
        <v/>
      </c>
      <c r="P464" s="160" t="str">
        <f t="shared" si="34"/>
        <v/>
      </c>
      <c r="Q464" s="160">
        <f t="shared" si="32"/>
        <v>0</v>
      </c>
      <c r="R464" s="160" t="str">
        <f t="shared" si="35"/>
        <v/>
      </c>
      <c r="S464" s="160" t="str">
        <f t="shared" si="36"/>
        <v/>
      </c>
    </row>
    <row r="465" spans="3:19" ht="17.45" customHeight="1" x14ac:dyDescent="0.25">
      <c r="C465" s="188"/>
      <c r="D465" s="189"/>
      <c r="E465" s="178"/>
      <c r="F465" s="178"/>
      <c r="G465" s="190">
        <f>DATOS!$E$13</f>
        <v>1</v>
      </c>
      <c r="H465" s="178"/>
      <c r="I465" s="191"/>
      <c r="J465" s="178"/>
      <c r="K465" s="178"/>
      <c r="L465" s="178"/>
      <c r="M465" s="178"/>
      <c r="N465" s="160" t="str">
        <f t="shared" si="33"/>
        <v/>
      </c>
      <c r="P465" s="160" t="str">
        <f t="shared" si="34"/>
        <v/>
      </c>
      <c r="Q465" s="160">
        <f t="shared" ref="Q465:Q516" si="37">IF($I465=0%,H465,"")</f>
        <v>0</v>
      </c>
      <c r="R465" s="160" t="str">
        <f t="shared" si="35"/>
        <v/>
      </c>
      <c r="S465" s="160" t="str">
        <f t="shared" si="36"/>
        <v/>
      </c>
    </row>
    <row r="466" spans="3:19" ht="17.45" customHeight="1" x14ac:dyDescent="0.25">
      <c r="C466" s="188"/>
      <c r="D466" s="189"/>
      <c r="E466" s="178"/>
      <c r="F466" s="178"/>
      <c r="G466" s="190">
        <f>DATOS!$E$13</f>
        <v>1</v>
      </c>
      <c r="H466" s="178"/>
      <c r="I466" s="191"/>
      <c r="J466" s="178"/>
      <c r="K466" s="178"/>
      <c r="L466" s="178"/>
      <c r="M466" s="178"/>
      <c r="N466" s="160" t="str">
        <f t="shared" ref="N466:N516" si="38">IF(H466&amp;J466&amp;K466&amp;L466&amp;M466="","",H466+J466+K466-L466-M466)</f>
        <v/>
      </c>
      <c r="P466" s="160" t="str">
        <f t="shared" ref="P466:P516" si="39">IF($I466="E",H466,"")</f>
        <v/>
      </c>
      <c r="Q466" s="160">
        <f t="shared" si="37"/>
        <v>0</v>
      </c>
      <c r="R466" s="160" t="str">
        <f t="shared" ref="R466:R516" si="40">IF(OR($I466=8%,$I466=11%),$J466/$I466,"")</f>
        <v/>
      </c>
      <c r="S466" s="160" t="str">
        <f t="shared" si="36"/>
        <v/>
      </c>
    </row>
    <row r="467" spans="3:19" ht="17.45" customHeight="1" x14ac:dyDescent="0.25">
      <c r="C467" s="188"/>
      <c r="D467" s="189"/>
      <c r="E467" s="178"/>
      <c r="F467" s="178"/>
      <c r="G467" s="190">
        <f>DATOS!$E$13</f>
        <v>1</v>
      </c>
      <c r="H467" s="178"/>
      <c r="I467" s="191"/>
      <c r="J467" s="178"/>
      <c r="K467" s="178"/>
      <c r="L467" s="178"/>
      <c r="M467" s="178"/>
      <c r="N467" s="160" t="str">
        <f t="shared" si="38"/>
        <v/>
      </c>
      <c r="P467" s="160" t="str">
        <f t="shared" si="39"/>
        <v/>
      </c>
      <c r="Q467" s="160">
        <f t="shared" si="37"/>
        <v>0</v>
      </c>
      <c r="R467" s="160" t="str">
        <f t="shared" si="40"/>
        <v/>
      </c>
      <c r="S467" s="160" t="str">
        <f t="shared" ref="S467:S516" si="41">IF(OR($I467=15%,$I467=16%),$J467/$I467,"")</f>
        <v/>
      </c>
    </row>
    <row r="468" spans="3:19" ht="17.45" customHeight="1" x14ac:dyDescent="0.25">
      <c r="C468" s="188"/>
      <c r="D468" s="189"/>
      <c r="E468" s="178"/>
      <c r="F468" s="178"/>
      <c r="G468" s="190">
        <f>DATOS!$E$13</f>
        <v>1</v>
      </c>
      <c r="H468" s="178"/>
      <c r="I468" s="191"/>
      <c r="J468" s="178"/>
      <c r="K468" s="178"/>
      <c r="L468" s="178"/>
      <c r="M468" s="178"/>
      <c r="N468" s="160" t="str">
        <f t="shared" si="38"/>
        <v/>
      </c>
      <c r="P468" s="160" t="str">
        <f t="shared" si="39"/>
        <v/>
      </c>
      <c r="Q468" s="160">
        <f t="shared" si="37"/>
        <v>0</v>
      </c>
      <c r="R468" s="160" t="str">
        <f t="shared" si="40"/>
        <v/>
      </c>
      <c r="S468" s="160" t="str">
        <f t="shared" si="41"/>
        <v/>
      </c>
    </row>
    <row r="469" spans="3:19" ht="17.45" customHeight="1" x14ac:dyDescent="0.25">
      <c r="C469" s="188"/>
      <c r="D469" s="189"/>
      <c r="E469" s="178"/>
      <c r="F469" s="178"/>
      <c r="G469" s="190">
        <f>DATOS!$E$13</f>
        <v>1</v>
      </c>
      <c r="H469" s="178"/>
      <c r="I469" s="191"/>
      <c r="J469" s="178"/>
      <c r="K469" s="178"/>
      <c r="L469" s="178"/>
      <c r="M469" s="178"/>
      <c r="N469" s="160" t="str">
        <f t="shared" si="38"/>
        <v/>
      </c>
      <c r="P469" s="160" t="str">
        <f t="shared" si="39"/>
        <v/>
      </c>
      <c r="Q469" s="160">
        <f t="shared" si="37"/>
        <v>0</v>
      </c>
      <c r="R469" s="160" t="str">
        <f t="shared" si="40"/>
        <v/>
      </c>
      <c r="S469" s="160" t="str">
        <f t="shared" si="41"/>
        <v/>
      </c>
    </row>
    <row r="470" spans="3:19" ht="17.45" customHeight="1" x14ac:dyDescent="0.25">
      <c r="C470" s="188"/>
      <c r="D470" s="189"/>
      <c r="E470" s="178"/>
      <c r="F470" s="178"/>
      <c r="G470" s="190">
        <f>DATOS!$E$13</f>
        <v>1</v>
      </c>
      <c r="H470" s="178"/>
      <c r="I470" s="191"/>
      <c r="J470" s="178"/>
      <c r="K470" s="178"/>
      <c r="L470" s="178"/>
      <c r="M470" s="178"/>
      <c r="N470" s="160" t="str">
        <f t="shared" si="38"/>
        <v/>
      </c>
      <c r="P470" s="160" t="str">
        <f t="shared" si="39"/>
        <v/>
      </c>
      <c r="Q470" s="160">
        <f t="shared" si="37"/>
        <v>0</v>
      </c>
      <c r="R470" s="160" t="str">
        <f t="shared" si="40"/>
        <v/>
      </c>
      <c r="S470" s="160" t="str">
        <f t="shared" si="41"/>
        <v/>
      </c>
    </row>
    <row r="471" spans="3:19" ht="17.45" customHeight="1" x14ac:dyDescent="0.25">
      <c r="C471" s="188"/>
      <c r="D471" s="189"/>
      <c r="E471" s="178"/>
      <c r="F471" s="178"/>
      <c r="G471" s="190">
        <f>DATOS!$E$13</f>
        <v>1</v>
      </c>
      <c r="H471" s="178"/>
      <c r="I471" s="191"/>
      <c r="J471" s="178"/>
      <c r="K471" s="178"/>
      <c r="L471" s="178"/>
      <c r="M471" s="178"/>
      <c r="N471" s="160" t="str">
        <f t="shared" si="38"/>
        <v/>
      </c>
      <c r="P471" s="160" t="str">
        <f t="shared" si="39"/>
        <v/>
      </c>
      <c r="Q471" s="160">
        <f t="shared" si="37"/>
        <v>0</v>
      </c>
      <c r="R471" s="160" t="str">
        <f t="shared" si="40"/>
        <v/>
      </c>
      <c r="S471" s="160" t="str">
        <f t="shared" si="41"/>
        <v/>
      </c>
    </row>
    <row r="472" spans="3:19" ht="17.45" customHeight="1" x14ac:dyDescent="0.25">
      <c r="C472" s="188"/>
      <c r="D472" s="189"/>
      <c r="E472" s="178"/>
      <c r="F472" s="178"/>
      <c r="G472" s="190">
        <f>DATOS!$E$13</f>
        <v>1</v>
      </c>
      <c r="H472" s="178"/>
      <c r="I472" s="191"/>
      <c r="J472" s="178"/>
      <c r="K472" s="178"/>
      <c r="L472" s="178"/>
      <c r="M472" s="178"/>
      <c r="N472" s="160" t="str">
        <f t="shared" si="38"/>
        <v/>
      </c>
      <c r="P472" s="160" t="str">
        <f t="shared" si="39"/>
        <v/>
      </c>
      <c r="Q472" s="160">
        <f t="shared" si="37"/>
        <v>0</v>
      </c>
      <c r="R472" s="160" t="str">
        <f t="shared" si="40"/>
        <v/>
      </c>
      <c r="S472" s="160" t="str">
        <f t="shared" si="41"/>
        <v/>
      </c>
    </row>
    <row r="473" spans="3:19" ht="17.45" customHeight="1" x14ac:dyDescent="0.25">
      <c r="C473" s="188"/>
      <c r="D473" s="189"/>
      <c r="E473" s="178"/>
      <c r="F473" s="178"/>
      <c r="G473" s="190">
        <f>DATOS!$E$13</f>
        <v>1</v>
      </c>
      <c r="H473" s="178"/>
      <c r="I473" s="191"/>
      <c r="J473" s="178"/>
      <c r="K473" s="178"/>
      <c r="L473" s="178"/>
      <c r="M473" s="178"/>
      <c r="N473" s="160" t="str">
        <f t="shared" si="38"/>
        <v/>
      </c>
      <c r="P473" s="160" t="str">
        <f t="shared" si="39"/>
        <v/>
      </c>
      <c r="Q473" s="160">
        <f t="shared" si="37"/>
        <v>0</v>
      </c>
      <c r="R473" s="160" t="str">
        <f t="shared" si="40"/>
        <v/>
      </c>
      <c r="S473" s="160" t="str">
        <f t="shared" si="41"/>
        <v/>
      </c>
    </row>
    <row r="474" spans="3:19" ht="17.45" customHeight="1" x14ac:dyDescent="0.25">
      <c r="C474" s="188"/>
      <c r="D474" s="189"/>
      <c r="E474" s="178"/>
      <c r="F474" s="178"/>
      <c r="G474" s="190">
        <f>DATOS!$E$13</f>
        <v>1</v>
      </c>
      <c r="H474" s="178"/>
      <c r="I474" s="191"/>
      <c r="J474" s="178"/>
      <c r="K474" s="178"/>
      <c r="L474" s="178"/>
      <c r="M474" s="178"/>
      <c r="N474" s="160" t="str">
        <f t="shared" si="38"/>
        <v/>
      </c>
      <c r="P474" s="160" t="str">
        <f t="shared" si="39"/>
        <v/>
      </c>
      <c r="Q474" s="160">
        <f t="shared" si="37"/>
        <v>0</v>
      </c>
      <c r="R474" s="160" t="str">
        <f t="shared" si="40"/>
        <v/>
      </c>
      <c r="S474" s="160" t="str">
        <f t="shared" si="41"/>
        <v/>
      </c>
    </row>
    <row r="475" spans="3:19" ht="17.45" customHeight="1" x14ac:dyDescent="0.25">
      <c r="C475" s="188"/>
      <c r="D475" s="189"/>
      <c r="E475" s="178"/>
      <c r="F475" s="178"/>
      <c r="G475" s="190">
        <f>DATOS!$E$13</f>
        <v>1</v>
      </c>
      <c r="H475" s="178"/>
      <c r="I475" s="191"/>
      <c r="J475" s="178"/>
      <c r="K475" s="178"/>
      <c r="L475" s="178"/>
      <c r="M475" s="178"/>
      <c r="N475" s="160" t="str">
        <f t="shared" si="38"/>
        <v/>
      </c>
      <c r="P475" s="160" t="str">
        <f t="shared" si="39"/>
        <v/>
      </c>
      <c r="Q475" s="160">
        <f t="shared" si="37"/>
        <v>0</v>
      </c>
      <c r="R475" s="160" t="str">
        <f t="shared" si="40"/>
        <v/>
      </c>
      <c r="S475" s="160" t="str">
        <f t="shared" si="41"/>
        <v/>
      </c>
    </row>
    <row r="476" spans="3:19" ht="17.45" customHeight="1" x14ac:dyDescent="0.25">
      <c r="C476" s="188"/>
      <c r="D476" s="189"/>
      <c r="E476" s="178"/>
      <c r="F476" s="178"/>
      <c r="G476" s="190">
        <f>DATOS!$E$13</f>
        <v>1</v>
      </c>
      <c r="H476" s="178"/>
      <c r="I476" s="191"/>
      <c r="J476" s="178"/>
      <c r="K476" s="178"/>
      <c r="L476" s="178"/>
      <c r="M476" s="178"/>
      <c r="N476" s="160" t="str">
        <f t="shared" si="38"/>
        <v/>
      </c>
      <c r="P476" s="160" t="str">
        <f t="shared" si="39"/>
        <v/>
      </c>
      <c r="Q476" s="160">
        <f t="shared" si="37"/>
        <v>0</v>
      </c>
      <c r="R476" s="160" t="str">
        <f t="shared" si="40"/>
        <v/>
      </c>
      <c r="S476" s="160" t="str">
        <f t="shared" si="41"/>
        <v/>
      </c>
    </row>
    <row r="477" spans="3:19" ht="17.45" customHeight="1" x14ac:dyDescent="0.25">
      <c r="C477" s="188"/>
      <c r="D477" s="189"/>
      <c r="E477" s="178"/>
      <c r="F477" s="178"/>
      <c r="G477" s="190">
        <f>DATOS!$E$13</f>
        <v>1</v>
      </c>
      <c r="H477" s="178"/>
      <c r="I477" s="191"/>
      <c r="J477" s="178"/>
      <c r="K477" s="178"/>
      <c r="L477" s="178"/>
      <c r="M477" s="178"/>
      <c r="N477" s="160" t="str">
        <f t="shared" si="38"/>
        <v/>
      </c>
      <c r="P477" s="160" t="str">
        <f t="shared" si="39"/>
        <v/>
      </c>
      <c r="Q477" s="160">
        <f t="shared" si="37"/>
        <v>0</v>
      </c>
      <c r="R477" s="160" t="str">
        <f t="shared" si="40"/>
        <v/>
      </c>
      <c r="S477" s="160" t="str">
        <f t="shared" si="41"/>
        <v/>
      </c>
    </row>
    <row r="478" spans="3:19" ht="17.45" customHeight="1" x14ac:dyDescent="0.25">
      <c r="C478" s="188"/>
      <c r="D478" s="189"/>
      <c r="E478" s="178"/>
      <c r="F478" s="178"/>
      <c r="G478" s="190">
        <f>DATOS!$E$13</f>
        <v>1</v>
      </c>
      <c r="H478" s="178"/>
      <c r="I478" s="191"/>
      <c r="J478" s="178"/>
      <c r="K478" s="178"/>
      <c r="L478" s="178"/>
      <c r="M478" s="178"/>
      <c r="N478" s="160" t="str">
        <f t="shared" si="38"/>
        <v/>
      </c>
      <c r="P478" s="160" t="str">
        <f t="shared" si="39"/>
        <v/>
      </c>
      <c r="Q478" s="160">
        <f t="shared" si="37"/>
        <v>0</v>
      </c>
      <c r="R478" s="160" t="str">
        <f t="shared" si="40"/>
        <v/>
      </c>
      <c r="S478" s="160" t="str">
        <f t="shared" si="41"/>
        <v/>
      </c>
    </row>
    <row r="479" spans="3:19" ht="17.45" customHeight="1" x14ac:dyDescent="0.25">
      <c r="C479" s="188"/>
      <c r="D479" s="189"/>
      <c r="E479" s="178"/>
      <c r="F479" s="178"/>
      <c r="G479" s="190">
        <f>DATOS!$E$13</f>
        <v>1</v>
      </c>
      <c r="H479" s="178"/>
      <c r="I479" s="191"/>
      <c r="J479" s="178"/>
      <c r="K479" s="178"/>
      <c r="L479" s="178"/>
      <c r="M479" s="178"/>
      <c r="N479" s="160" t="str">
        <f t="shared" si="38"/>
        <v/>
      </c>
      <c r="P479" s="160" t="str">
        <f t="shared" si="39"/>
        <v/>
      </c>
      <c r="Q479" s="160">
        <f t="shared" si="37"/>
        <v>0</v>
      </c>
      <c r="R479" s="160" t="str">
        <f t="shared" si="40"/>
        <v/>
      </c>
      <c r="S479" s="160" t="str">
        <f t="shared" si="41"/>
        <v/>
      </c>
    </row>
    <row r="480" spans="3:19" ht="17.45" customHeight="1" x14ac:dyDescent="0.25">
      <c r="C480" s="188"/>
      <c r="D480" s="189"/>
      <c r="E480" s="178"/>
      <c r="F480" s="178"/>
      <c r="G480" s="190">
        <f>DATOS!$E$13</f>
        <v>1</v>
      </c>
      <c r="H480" s="178"/>
      <c r="I480" s="191"/>
      <c r="J480" s="178"/>
      <c r="K480" s="178"/>
      <c r="L480" s="178"/>
      <c r="M480" s="178"/>
      <c r="N480" s="160" t="str">
        <f t="shared" si="38"/>
        <v/>
      </c>
      <c r="P480" s="160" t="str">
        <f t="shared" si="39"/>
        <v/>
      </c>
      <c r="Q480" s="160">
        <f t="shared" si="37"/>
        <v>0</v>
      </c>
      <c r="R480" s="160" t="str">
        <f t="shared" si="40"/>
        <v/>
      </c>
      <c r="S480" s="160" t="str">
        <f t="shared" si="41"/>
        <v/>
      </c>
    </row>
    <row r="481" spans="3:19" ht="17.45" customHeight="1" x14ac:dyDescent="0.25">
      <c r="C481" s="188"/>
      <c r="D481" s="189"/>
      <c r="E481" s="178"/>
      <c r="F481" s="178"/>
      <c r="G481" s="190">
        <f>DATOS!$E$13</f>
        <v>1</v>
      </c>
      <c r="H481" s="178"/>
      <c r="I481" s="191"/>
      <c r="J481" s="178"/>
      <c r="K481" s="178"/>
      <c r="L481" s="178"/>
      <c r="M481" s="178"/>
      <c r="N481" s="160" t="str">
        <f t="shared" si="38"/>
        <v/>
      </c>
      <c r="P481" s="160" t="str">
        <f t="shared" si="39"/>
        <v/>
      </c>
      <c r="Q481" s="160">
        <f t="shared" si="37"/>
        <v>0</v>
      </c>
      <c r="R481" s="160" t="str">
        <f t="shared" si="40"/>
        <v/>
      </c>
      <c r="S481" s="160" t="str">
        <f t="shared" si="41"/>
        <v/>
      </c>
    </row>
    <row r="482" spans="3:19" ht="17.45" customHeight="1" x14ac:dyDescent="0.25">
      <c r="C482" s="188"/>
      <c r="D482" s="189"/>
      <c r="E482" s="178"/>
      <c r="F482" s="178"/>
      <c r="G482" s="190">
        <f>DATOS!$E$13</f>
        <v>1</v>
      </c>
      <c r="H482" s="178"/>
      <c r="I482" s="191"/>
      <c r="J482" s="178"/>
      <c r="K482" s="178"/>
      <c r="L482" s="178"/>
      <c r="M482" s="178"/>
      <c r="N482" s="160" t="str">
        <f t="shared" si="38"/>
        <v/>
      </c>
      <c r="P482" s="160" t="str">
        <f t="shared" si="39"/>
        <v/>
      </c>
      <c r="Q482" s="160">
        <f t="shared" si="37"/>
        <v>0</v>
      </c>
      <c r="R482" s="160" t="str">
        <f t="shared" si="40"/>
        <v/>
      </c>
      <c r="S482" s="160" t="str">
        <f t="shared" si="41"/>
        <v/>
      </c>
    </row>
    <row r="483" spans="3:19" ht="17.45" customHeight="1" x14ac:dyDescent="0.25">
      <c r="C483" s="188"/>
      <c r="D483" s="189"/>
      <c r="E483" s="178"/>
      <c r="F483" s="178"/>
      <c r="G483" s="190">
        <f>DATOS!$E$13</f>
        <v>1</v>
      </c>
      <c r="H483" s="178"/>
      <c r="I483" s="191"/>
      <c r="J483" s="178"/>
      <c r="K483" s="178"/>
      <c r="L483" s="178"/>
      <c r="M483" s="178"/>
      <c r="N483" s="160" t="str">
        <f t="shared" si="38"/>
        <v/>
      </c>
      <c r="P483" s="160" t="str">
        <f t="shared" si="39"/>
        <v/>
      </c>
      <c r="Q483" s="160">
        <f t="shared" si="37"/>
        <v>0</v>
      </c>
      <c r="R483" s="160" t="str">
        <f t="shared" si="40"/>
        <v/>
      </c>
      <c r="S483" s="160" t="str">
        <f t="shared" si="41"/>
        <v/>
      </c>
    </row>
    <row r="484" spans="3:19" ht="17.45" customHeight="1" x14ac:dyDescent="0.25">
      <c r="C484" s="188"/>
      <c r="D484" s="189"/>
      <c r="E484" s="178"/>
      <c r="F484" s="178"/>
      <c r="G484" s="190">
        <f>DATOS!$E$13</f>
        <v>1</v>
      </c>
      <c r="H484" s="178"/>
      <c r="I484" s="191"/>
      <c r="J484" s="178"/>
      <c r="K484" s="178"/>
      <c r="L484" s="178"/>
      <c r="M484" s="178"/>
      <c r="N484" s="160" t="str">
        <f t="shared" si="38"/>
        <v/>
      </c>
      <c r="P484" s="160" t="str">
        <f t="shared" si="39"/>
        <v/>
      </c>
      <c r="Q484" s="160">
        <f t="shared" si="37"/>
        <v>0</v>
      </c>
      <c r="R484" s="160" t="str">
        <f t="shared" si="40"/>
        <v/>
      </c>
      <c r="S484" s="160" t="str">
        <f t="shared" si="41"/>
        <v/>
      </c>
    </row>
    <row r="485" spans="3:19" ht="17.45" customHeight="1" x14ac:dyDescent="0.25">
      <c r="C485" s="188"/>
      <c r="D485" s="189"/>
      <c r="E485" s="178"/>
      <c r="F485" s="178"/>
      <c r="G485" s="190">
        <f>DATOS!$E$13</f>
        <v>1</v>
      </c>
      <c r="H485" s="178"/>
      <c r="I485" s="191"/>
      <c r="J485" s="178"/>
      <c r="K485" s="178"/>
      <c r="L485" s="178"/>
      <c r="M485" s="178"/>
      <c r="N485" s="160" t="str">
        <f t="shared" si="38"/>
        <v/>
      </c>
      <c r="P485" s="160" t="str">
        <f t="shared" si="39"/>
        <v/>
      </c>
      <c r="Q485" s="160">
        <f t="shared" si="37"/>
        <v>0</v>
      </c>
      <c r="R485" s="160" t="str">
        <f t="shared" si="40"/>
        <v/>
      </c>
      <c r="S485" s="160" t="str">
        <f t="shared" si="41"/>
        <v/>
      </c>
    </row>
    <row r="486" spans="3:19" ht="17.45" customHeight="1" x14ac:dyDescent="0.25">
      <c r="C486" s="188"/>
      <c r="D486" s="189"/>
      <c r="E486" s="178"/>
      <c r="F486" s="178"/>
      <c r="G486" s="190">
        <f>DATOS!$E$13</f>
        <v>1</v>
      </c>
      <c r="H486" s="178"/>
      <c r="I486" s="191"/>
      <c r="J486" s="178"/>
      <c r="K486" s="178"/>
      <c r="L486" s="178"/>
      <c r="M486" s="178"/>
      <c r="N486" s="160" t="str">
        <f t="shared" si="38"/>
        <v/>
      </c>
      <c r="P486" s="160" t="str">
        <f t="shared" si="39"/>
        <v/>
      </c>
      <c r="Q486" s="160">
        <f t="shared" si="37"/>
        <v>0</v>
      </c>
      <c r="R486" s="160" t="str">
        <f t="shared" si="40"/>
        <v/>
      </c>
      <c r="S486" s="160" t="str">
        <f t="shared" si="41"/>
        <v/>
      </c>
    </row>
    <row r="487" spans="3:19" ht="17.45" customHeight="1" x14ac:dyDescent="0.25">
      <c r="C487" s="188"/>
      <c r="D487" s="189"/>
      <c r="E487" s="178"/>
      <c r="F487" s="178"/>
      <c r="G487" s="190">
        <f>DATOS!$E$13</f>
        <v>1</v>
      </c>
      <c r="H487" s="178"/>
      <c r="I487" s="191"/>
      <c r="J487" s="178"/>
      <c r="K487" s="178"/>
      <c r="L487" s="178"/>
      <c r="M487" s="178"/>
      <c r="N487" s="160" t="str">
        <f t="shared" si="38"/>
        <v/>
      </c>
      <c r="P487" s="160" t="str">
        <f t="shared" si="39"/>
        <v/>
      </c>
      <c r="Q487" s="160">
        <f t="shared" si="37"/>
        <v>0</v>
      </c>
      <c r="R487" s="160" t="str">
        <f t="shared" si="40"/>
        <v/>
      </c>
      <c r="S487" s="160" t="str">
        <f t="shared" si="41"/>
        <v/>
      </c>
    </row>
    <row r="488" spans="3:19" ht="17.45" customHeight="1" x14ac:dyDescent="0.25">
      <c r="C488" s="188"/>
      <c r="D488" s="189"/>
      <c r="E488" s="178"/>
      <c r="F488" s="178"/>
      <c r="G488" s="190">
        <f>DATOS!$E$13</f>
        <v>1</v>
      </c>
      <c r="H488" s="178"/>
      <c r="I488" s="191"/>
      <c r="J488" s="178"/>
      <c r="K488" s="178"/>
      <c r="L488" s="178"/>
      <c r="M488" s="178"/>
      <c r="N488" s="160" t="str">
        <f t="shared" si="38"/>
        <v/>
      </c>
      <c r="P488" s="160" t="str">
        <f t="shared" si="39"/>
        <v/>
      </c>
      <c r="Q488" s="160">
        <f t="shared" si="37"/>
        <v>0</v>
      </c>
      <c r="R488" s="160" t="str">
        <f t="shared" si="40"/>
        <v/>
      </c>
      <c r="S488" s="160" t="str">
        <f t="shared" si="41"/>
        <v/>
      </c>
    </row>
    <row r="489" spans="3:19" ht="17.45" customHeight="1" x14ac:dyDescent="0.25">
      <c r="C489" s="188"/>
      <c r="D489" s="189"/>
      <c r="E489" s="178"/>
      <c r="F489" s="178"/>
      <c r="G489" s="190">
        <f>DATOS!$E$13</f>
        <v>1</v>
      </c>
      <c r="H489" s="178"/>
      <c r="I489" s="191"/>
      <c r="J489" s="178"/>
      <c r="K489" s="178"/>
      <c r="L489" s="178"/>
      <c r="M489" s="178"/>
      <c r="N489" s="160" t="str">
        <f t="shared" si="38"/>
        <v/>
      </c>
      <c r="P489" s="160" t="str">
        <f t="shared" si="39"/>
        <v/>
      </c>
      <c r="Q489" s="160">
        <f t="shared" si="37"/>
        <v>0</v>
      </c>
      <c r="R489" s="160" t="str">
        <f t="shared" si="40"/>
        <v/>
      </c>
      <c r="S489" s="160" t="str">
        <f t="shared" si="41"/>
        <v/>
      </c>
    </row>
    <row r="490" spans="3:19" ht="17.45" customHeight="1" x14ac:dyDescent="0.25">
      <c r="C490" s="188"/>
      <c r="D490" s="189"/>
      <c r="E490" s="178"/>
      <c r="F490" s="178"/>
      <c r="G490" s="190">
        <f>DATOS!$E$13</f>
        <v>1</v>
      </c>
      <c r="H490" s="178"/>
      <c r="I490" s="191"/>
      <c r="J490" s="178"/>
      <c r="K490" s="178"/>
      <c r="L490" s="178"/>
      <c r="M490" s="178"/>
      <c r="N490" s="160" t="str">
        <f t="shared" si="38"/>
        <v/>
      </c>
      <c r="P490" s="160" t="str">
        <f t="shared" si="39"/>
        <v/>
      </c>
      <c r="Q490" s="160">
        <f t="shared" si="37"/>
        <v>0</v>
      </c>
      <c r="R490" s="160" t="str">
        <f t="shared" si="40"/>
        <v/>
      </c>
      <c r="S490" s="160" t="str">
        <f t="shared" si="41"/>
        <v/>
      </c>
    </row>
    <row r="491" spans="3:19" ht="17.45" customHeight="1" x14ac:dyDescent="0.25">
      <c r="C491" s="188"/>
      <c r="D491" s="189"/>
      <c r="E491" s="178"/>
      <c r="F491" s="178"/>
      <c r="G491" s="190">
        <f>DATOS!$E$13</f>
        <v>1</v>
      </c>
      <c r="H491" s="178"/>
      <c r="I491" s="191"/>
      <c r="J491" s="178"/>
      <c r="K491" s="178"/>
      <c r="L491" s="178"/>
      <c r="M491" s="178"/>
      <c r="N491" s="160" t="str">
        <f t="shared" si="38"/>
        <v/>
      </c>
      <c r="P491" s="160" t="str">
        <f t="shared" si="39"/>
        <v/>
      </c>
      <c r="Q491" s="160">
        <f t="shared" si="37"/>
        <v>0</v>
      </c>
      <c r="R491" s="160" t="str">
        <f t="shared" si="40"/>
        <v/>
      </c>
      <c r="S491" s="160" t="str">
        <f t="shared" si="41"/>
        <v/>
      </c>
    </row>
    <row r="492" spans="3:19" ht="17.45" customHeight="1" x14ac:dyDescent="0.25">
      <c r="C492" s="188"/>
      <c r="D492" s="189"/>
      <c r="E492" s="178"/>
      <c r="F492" s="178"/>
      <c r="G492" s="190">
        <f>DATOS!$E$13</f>
        <v>1</v>
      </c>
      <c r="H492" s="178"/>
      <c r="I492" s="191"/>
      <c r="J492" s="178"/>
      <c r="K492" s="178"/>
      <c r="L492" s="178"/>
      <c r="M492" s="178"/>
      <c r="N492" s="160" t="str">
        <f t="shared" si="38"/>
        <v/>
      </c>
      <c r="P492" s="160" t="str">
        <f t="shared" si="39"/>
        <v/>
      </c>
      <c r="Q492" s="160">
        <f t="shared" si="37"/>
        <v>0</v>
      </c>
      <c r="R492" s="160" t="str">
        <f t="shared" si="40"/>
        <v/>
      </c>
      <c r="S492" s="160" t="str">
        <f t="shared" si="41"/>
        <v/>
      </c>
    </row>
    <row r="493" spans="3:19" ht="17.45" customHeight="1" x14ac:dyDescent="0.25">
      <c r="C493" s="188"/>
      <c r="D493" s="189"/>
      <c r="E493" s="178"/>
      <c r="F493" s="178"/>
      <c r="G493" s="190">
        <f>DATOS!$E$13</f>
        <v>1</v>
      </c>
      <c r="H493" s="178"/>
      <c r="I493" s="191"/>
      <c r="J493" s="178"/>
      <c r="K493" s="178"/>
      <c r="L493" s="178"/>
      <c r="M493" s="178"/>
      <c r="N493" s="160" t="str">
        <f t="shared" si="38"/>
        <v/>
      </c>
      <c r="P493" s="160" t="str">
        <f t="shared" si="39"/>
        <v/>
      </c>
      <c r="Q493" s="160">
        <f t="shared" si="37"/>
        <v>0</v>
      </c>
      <c r="R493" s="160" t="str">
        <f t="shared" si="40"/>
        <v/>
      </c>
      <c r="S493" s="160" t="str">
        <f t="shared" si="41"/>
        <v/>
      </c>
    </row>
    <row r="494" spans="3:19" ht="17.45" customHeight="1" x14ac:dyDescent="0.25">
      <c r="C494" s="188"/>
      <c r="D494" s="189"/>
      <c r="E494" s="178"/>
      <c r="F494" s="178"/>
      <c r="G494" s="190">
        <f>DATOS!$E$13</f>
        <v>1</v>
      </c>
      <c r="H494" s="178"/>
      <c r="I494" s="191"/>
      <c r="J494" s="178"/>
      <c r="K494" s="178"/>
      <c r="L494" s="178"/>
      <c r="M494" s="178"/>
      <c r="N494" s="160" t="str">
        <f t="shared" si="38"/>
        <v/>
      </c>
      <c r="P494" s="160" t="str">
        <f t="shared" si="39"/>
        <v/>
      </c>
      <c r="Q494" s="160">
        <f t="shared" si="37"/>
        <v>0</v>
      </c>
      <c r="R494" s="160" t="str">
        <f t="shared" si="40"/>
        <v/>
      </c>
      <c r="S494" s="160" t="str">
        <f t="shared" si="41"/>
        <v/>
      </c>
    </row>
    <row r="495" spans="3:19" ht="17.45" customHeight="1" x14ac:dyDescent="0.25">
      <c r="C495" s="188"/>
      <c r="D495" s="189"/>
      <c r="E495" s="178"/>
      <c r="F495" s="178"/>
      <c r="G495" s="190">
        <f>DATOS!$E$13</f>
        <v>1</v>
      </c>
      <c r="H495" s="178"/>
      <c r="I495" s="191"/>
      <c r="J495" s="178"/>
      <c r="K495" s="178"/>
      <c r="L495" s="178"/>
      <c r="M495" s="178"/>
      <c r="N495" s="160" t="str">
        <f t="shared" si="38"/>
        <v/>
      </c>
      <c r="P495" s="160" t="str">
        <f t="shared" si="39"/>
        <v/>
      </c>
      <c r="Q495" s="160">
        <f t="shared" si="37"/>
        <v>0</v>
      </c>
      <c r="R495" s="160" t="str">
        <f t="shared" si="40"/>
        <v/>
      </c>
      <c r="S495" s="160" t="str">
        <f t="shared" si="41"/>
        <v/>
      </c>
    </row>
    <row r="496" spans="3:19" ht="17.45" customHeight="1" x14ac:dyDescent="0.25">
      <c r="C496" s="188"/>
      <c r="D496" s="189"/>
      <c r="E496" s="178"/>
      <c r="F496" s="178"/>
      <c r="G496" s="190">
        <f>DATOS!$E$13</f>
        <v>1</v>
      </c>
      <c r="H496" s="178"/>
      <c r="I496" s="191"/>
      <c r="J496" s="178"/>
      <c r="K496" s="178"/>
      <c r="L496" s="178"/>
      <c r="M496" s="178"/>
      <c r="N496" s="160" t="str">
        <f t="shared" si="38"/>
        <v/>
      </c>
      <c r="P496" s="160" t="str">
        <f t="shared" si="39"/>
        <v/>
      </c>
      <c r="Q496" s="160">
        <f t="shared" si="37"/>
        <v>0</v>
      </c>
      <c r="R496" s="160" t="str">
        <f t="shared" si="40"/>
        <v/>
      </c>
      <c r="S496" s="160" t="str">
        <f t="shared" si="41"/>
        <v/>
      </c>
    </row>
    <row r="497" spans="3:19" ht="17.45" customHeight="1" x14ac:dyDescent="0.25">
      <c r="C497" s="188"/>
      <c r="D497" s="189"/>
      <c r="E497" s="178"/>
      <c r="F497" s="178"/>
      <c r="G497" s="190">
        <f>DATOS!$E$13</f>
        <v>1</v>
      </c>
      <c r="H497" s="178"/>
      <c r="I497" s="191"/>
      <c r="J497" s="178"/>
      <c r="K497" s="178"/>
      <c r="L497" s="178"/>
      <c r="M497" s="178"/>
      <c r="N497" s="160" t="str">
        <f t="shared" si="38"/>
        <v/>
      </c>
      <c r="P497" s="160" t="str">
        <f t="shared" si="39"/>
        <v/>
      </c>
      <c r="Q497" s="160">
        <f t="shared" si="37"/>
        <v>0</v>
      </c>
      <c r="R497" s="160" t="str">
        <f t="shared" si="40"/>
        <v/>
      </c>
      <c r="S497" s="160" t="str">
        <f t="shared" si="41"/>
        <v/>
      </c>
    </row>
    <row r="498" spans="3:19" ht="17.45" customHeight="1" x14ac:dyDescent="0.25">
      <c r="C498" s="188"/>
      <c r="D498" s="189"/>
      <c r="E498" s="178"/>
      <c r="F498" s="178"/>
      <c r="G498" s="190">
        <f>DATOS!$E$13</f>
        <v>1</v>
      </c>
      <c r="H498" s="178"/>
      <c r="I498" s="191"/>
      <c r="J498" s="178"/>
      <c r="K498" s="178"/>
      <c r="L498" s="178"/>
      <c r="M498" s="178"/>
      <c r="N498" s="160" t="str">
        <f t="shared" si="38"/>
        <v/>
      </c>
      <c r="P498" s="160" t="str">
        <f t="shared" si="39"/>
        <v/>
      </c>
      <c r="Q498" s="160">
        <f t="shared" si="37"/>
        <v>0</v>
      </c>
      <c r="R498" s="160" t="str">
        <f t="shared" si="40"/>
        <v/>
      </c>
      <c r="S498" s="160" t="str">
        <f t="shared" si="41"/>
        <v/>
      </c>
    </row>
    <row r="499" spans="3:19" ht="17.45" customHeight="1" x14ac:dyDescent="0.25">
      <c r="C499" s="188"/>
      <c r="D499" s="189"/>
      <c r="E499" s="178"/>
      <c r="F499" s="178"/>
      <c r="G499" s="190">
        <f>DATOS!$E$13</f>
        <v>1</v>
      </c>
      <c r="H499" s="178"/>
      <c r="I499" s="191"/>
      <c r="J499" s="178"/>
      <c r="K499" s="178"/>
      <c r="L499" s="178"/>
      <c r="M499" s="178"/>
      <c r="N499" s="160" t="str">
        <f t="shared" si="38"/>
        <v/>
      </c>
      <c r="P499" s="160" t="str">
        <f t="shared" si="39"/>
        <v/>
      </c>
      <c r="Q499" s="160">
        <f t="shared" si="37"/>
        <v>0</v>
      </c>
      <c r="R499" s="160" t="str">
        <f t="shared" si="40"/>
        <v/>
      </c>
      <c r="S499" s="160" t="str">
        <f t="shared" si="41"/>
        <v/>
      </c>
    </row>
    <row r="500" spans="3:19" ht="17.45" customHeight="1" x14ac:dyDescent="0.25">
      <c r="C500" s="188"/>
      <c r="D500" s="189"/>
      <c r="E500" s="178"/>
      <c r="F500" s="178"/>
      <c r="G500" s="190">
        <f>DATOS!$E$13</f>
        <v>1</v>
      </c>
      <c r="H500" s="178"/>
      <c r="I500" s="191"/>
      <c r="J500" s="178"/>
      <c r="K500" s="178"/>
      <c r="L500" s="178"/>
      <c r="M500" s="178"/>
      <c r="N500" s="160" t="str">
        <f t="shared" si="38"/>
        <v/>
      </c>
      <c r="P500" s="160" t="str">
        <f t="shared" si="39"/>
        <v/>
      </c>
      <c r="Q500" s="160">
        <f t="shared" si="37"/>
        <v>0</v>
      </c>
      <c r="R500" s="160" t="str">
        <f t="shared" si="40"/>
        <v/>
      </c>
      <c r="S500" s="160" t="str">
        <f t="shared" si="41"/>
        <v/>
      </c>
    </row>
    <row r="501" spans="3:19" ht="17.45" customHeight="1" x14ac:dyDescent="0.25">
      <c r="C501" s="188"/>
      <c r="D501" s="189"/>
      <c r="E501" s="178"/>
      <c r="F501" s="178"/>
      <c r="G501" s="190">
        <f>DATOS!$E$13</f>
        <v>1</v>
      </c>
      <c r="H501" s="178"/>
      <c r="I501" s="191"/>
      <c r="J501" s="178"/>
      <c r="K501" s="178"/>
      <c r="L501" s="178"/>
      <c r="M501" s="178"/>
      <c r="N501" s="160" t="str">
        <f t="shared" si="38"/>
        <v/>
      </c>
      <c r="P501" s="160" t="str">
        <f t="shared" si="39"/>
        <v/>
      </c>
      <c r="Q501" s="160">
        <f t="shared" si="37"/>
        <v>0</v>
      </c>
      <c r="R501" s="160" t="str">
        <f t="shared" si="40"/>
        <v/>
      </c>
      <c r="S501" s="160" t="str">
        <f t="shared" si="41"/>
        <v/>
      </c>
    </row>
    <row r="502" spans="3:19" ht="17.45" customHeight="1" x14ac:dyDescent="0.25">
      <c r="C502" s="188"/>
      <c r="D502" s="189"/>
      <c r="E502" s="178"/>
      <c r="F502" s="178"/>
      <c r="G502" s="190">
        <f>DATOS!$E$13</f>
        <v>1</v>
      </c>
      <c r="H502" s="178"/>
      <c r="I502" s="191"/>
      <c r="J502" s="178"/>
      <c r="K502" s="178"/>
      <c r="L502" s="178"/>
      <c r="M502" s="178"/>
      <c r="N502" s="160" t="str">
        <f t="shared" si="38"/>
        <v/>
      </c>
      <c r="P502" s="160" t="str">
        <f t="shared" si="39"/>
        <v/>
      </c>
      <c r="Q502" s="160">
        <f t="shared" si="37"/>
        <v>0</v>
      </c>
      <c r="R502" s="160" t="str">
        <f t="shared" si="40"/>
        <v/>
      </c>
      <c r="S502" s="160" t="str">
        <f t="shared" si="41"/>
        <v/>
      </c>
    </row>
    <row r="503" spans="3:19" ht="17.45" customHeight="1" x14ac:dyDescent="0.25">
      <c r="C503" s="188"/>
      <c r="D503" s="189"/>
      <c r="E503" s="178"/>
      <c r="F503" s="178"/>
      <c r="G503" s="190">
        <f>DATOS!$E$13</f>
        <v>1</v>
      </c>
      <c r="H503" s="178"/>
      <c r="I503" s="191"/>
      <c r="J503" s="178"/>
      <c r="K503" s="178"/>
      <c r="L503" s="178"/>
      <c r="M503" s="178"/>
      <c r="N503" s="160" t="str">
        <f t="shared" si="38"/>
        <v/>
      </c>
      <c r="P503" s="160" t="str">
        <f t="shared" si="39"/>
        <v/>
      </c>
      <c r="Q503" s="160">
        <f t="shared" si="37"/>
        <v>0</v>
      </c>
      <c r="R503" s="160" t="str">
        <f t="shared" si="40"/>
        <v/>
      </c>
      <c r="S503" s="160" t="str">
        <f t="shared" si="41"/>
        <v/>
      </c>
    </row>
    <row r="504" spans="3:19" ht="17.45" customHeight="1" x14ac:dyDescent="0.25">
      <c r="C504" s="188"/>
      <c r="D504" s="189"/>
      <c r="E504" s="178"/>
      <c r="F504" s="178"/>
      <c r="G504" s="190">
        <f>DATOS!$E$13</f>
        <v>1</v>
      </c>
      <c r="H504" s="178"/>
      <c r="I504" s="191"/>
      <c r="J504" s="178"/>
      <c r="K504" s="178"/>
      <c r="L504" s="178"/>
      <c r="M504" s="178"/>
      <c r="N504" s="160" t="str">
        <f t="shared" si="38"/>
        <v/>
      </c>
      <c r="P504" s="160" t="str">
        <f t="shared" si="39"/>
        <v/>
      </c>
      <c r="Q504" s="160">
        <f t="shared" si="37"/>
        <v>0</v>
      </c>
      <c r="R504" s="160" t="str">
        <f t="shared" si="40"/>
        <v/>
      </c>
      <c r="S504" s="160" t="str">
        <f t="shared" si="41"/>
        <v/>
      </c>
    </row>
    <row r="505" spans="3:19" ht="17.45" customHeight="1" x14ac:dyDescent="0.25">
      <c r="C505" s="188"/>
      <c r="D505" s="189"/>
      <c r="E505" s="178"/>
      <c r="F505" s="178"/>
      <c r="G505" s="190">
        <f>DATOS!$E$13</f>
        <v>1</v>
      </c>
      <c r="H505" s="178"/>
      <c r="I505" s="191"/>
      <c r="J505" s="178"/>
      <c r="K505" s="178"/>
      <c r="L505" s="178"/>
      <c r="M505" s="178"/>
      <c r="N505" s="160" t="str">
        <f t="shared" si="38"/>
        <v/>
      </c>
      <c r="P505" s="160" t="str">
        <f t="shared" si="39"/>
        <v/>
      </c>
      <c r="Q505" s="160">
        <f t="shared" si="37"/>
        <v>0</v>
      </c>
      <c r="R505" s="160" t="str">
        <f t="shared" si="40"/>
        <v/>
      </c>
      <c r="S505" s="160" t="str">
        <f t="shared" si="41"/>
        <v/>
      </c>
    </row>
    <row r="506" spans="3:19" ht="17.45" customHeight="1" x14ac:dyDescent="0.25">
      <c r="C506" s="188"/>
      <c r="D506" s="189"/>
      <c r="E506" s="178"/>
      <c r="F506" s="178"/>
      <c r="G506" s="190">
        <f>DATOS!$E$13</f>
        <v>1</v>
      </c>
      <c r="H506" s="178"/>
      <c r="I506" s="191"/>
      <c r="J506" s="178"/>
      <c r="K506" s="178"/>
      <c r="L506" s="178"/>
      <c r="M506" s="178"/>
      <c r="N506" s="160" t="str">
        <f t="shared" si="38"/>
        <v/>
      </c>
      <c r="P506" s="160" t="str">
        <f t="shared" si="39"/>
        <v/>
      </c>
      <c r="Q506" s="160">
        <f t="shared" si="37"/>
        <v>0</v>
      </c>
      <c r="R506" s="160" t="str">
        <f t="shared" si="40"/>
        <v/>
      </c>
      <c r="S506" s="160" t="str">
        <f t="shared" si="41"/>
        <v/>
      </c>
    </row>
    <row r="507" spans="3:19" ht="17.45" customHeight="1" x14ac:dyDescent="0.25">
      <c r="C507" s="188"/>
      <c r="D507" s="189"/>
      <c r="E507" s="178"/>
      <c r="F507" s="178"/>
      <c r="G507" s="190">
        <f>DATOS!$E$13</f>
        <v>1</v>
      </c>
      <c r="H507" s="178"/>
      <c r="I507" s="191"/>
      <c r="J507" s="178"/>
      <c r="K507" s="178"/>
      <c r="L507" s="178"/>
      <c r="M507" s="178"/>
      <c r="N507" s="160" t="str">
        <f t="shared" si="38"/>
        <v/>
      </c>
      <c r="P507" s="160" t="str">
        <f t="shared" si="39"/>
        <v/>
      </c>
      <c r="Q507" s="160">
        <f t="shared" si="37"/>
        <v>0</v>
      </c>
      <c r="R507" s="160" t="str">
        <f t="shared" si="40"/>
        <v/>
      </c>
      <c r="S507" s="160" t="str">
        <f t="shared" si="41"/>
        <v/>
      </c>
    </row>
    <row r="508" spans="3:19" ht="17.45" customHeight="1" x14ac:dyDescent="0.25">
      <c r="C508" s="188"/>
      <c r="D508" s="189"/>
      <c r="E508" s="178"/>
      <c r="F508" s="178"/>
      <c r="G508" s="190">
        <f>DATOS!$E$13</f>
        <v>1</v>
      </c>
      <c r="H508" s="178"/>
      <c r="I508" s="191"/>
      <c r="J508" s="178"/>
      <c r="K508" s="178"/>
      <c r="L508" s="178"/>
      <c r="M508" s="178"/>
      <c r="N508" s="160" t="str">
        <f t="shared" si="38"/>
        <v/>
      </c>
      <c r="P508" s="160" t="str">
        <f t="shared" si="39"/>
        <v/>
      </c>
      <c r="Q508" s="160">
        <f t="shared" si="37"/>
        <v>0</v>
      </c>
      <c r="R508" s="160" t="str">
        <f t="shared" si="40"/>
        <v/>
      </c>
      <c r="S508" s="160" t="str">
        <f t="shared" si="41"/>
        <v/>
      </c>
    </row>
    <row r="509" spans="3:19" ht="17.45" customHeight="1" x14ac:dyDescent="0.25">
      <c r="C509" s="188"/>
      <c r="D509" s="189"/>
      <c r="E509" s="178"/>
      <c r="F509" s="178"/>
      <c r="G509" s="190">
        <f>DATOS!$E$13</f>
        <v>1</v>
      </c>
      <c r="H509" s="178"/>
      <c r="I509" s="191"/>
      <c r="J509" s="178"/>
      <c r="K509" s="178"/>
      <c r="L509" s="178"/>
      <c r="M509" s="178"/>
      <c r="N509" s="160" t="str">
        <f t="shared" si="38"/>
        <v/>
      </c>
      <c r="P509" s="160" t="str">
        <f t="shared" si="39"/>
        <v/>
      </c>
      <c r="Q509" s="160">
        <f t="shared" si="37"/>
        <v>0</v>
      </c>
      <c r="R509" s="160" t="str">
        <f t="shared" si="40"/>
        <v/>
      </c>
      <c r="S509" s="160" t="str">
        <f t="shared" si="41"/>
        <v/>
      </c>
    </row>
    <row r="510" spans="3:19" ht="17.45" customHeight="1" x14ac:dyDescent="0.25">
      <c r="C510" s="188"/>
      <c r="D510" s="189"/>
      <c r="E510" s="178"/>
      <c r="F510" s="178"/>
      <c r="G510" s="190">
        <f>DATOS!$E$13</f>
        <v>1</v>
      </c>
      <c r="H510" s="178"/>
      <c r="I510" s="191"/>
      <c r="J510" s="178"/>
      <c r="K510" s="178"/>
      <c r="L510" s="178"/>
      <c r="M510" s="178"/>
      <c r="N510" s="160" t="str">
        <f t="shared" si="38"/>
        <v/>
      </c>
      <c r="P510" s="160" t="str">
        <f t="shared" si="39"/>
        <v/>
      </c>
      <c r="Q510" s="160">
        <f t="shared" si="37"/>
        <v>0</v>
      </c>
      <c r="R510" s="160" t="str">
        <f t="shared" si="40"/>
        <v/>
      </c>
      <c r="S510" s="160" t="str">
        <f t="shared" si="41"/>
        <v/>
      </c>
    </row>
    <row r="511" spans="3:19" ht="17.45" customHeight="1" x14ac:dyDescent="0.25">
      <c r="C511" s="188"/>
      <c r="D511" s="189"/>
      <c r="E511" s="178"/>
      <c r="F511" s="178"/>
      <c r="G511" s="190">
        <f>DATOS!$E$13</f>
        <v>1</v>
      </c>
      <c r="H511" s="178"/>
      <c r="I511" s="191"/>
      <c r="J511" s="178"/>
      <c r="K511" s="178"/>
      <c r="L511" s="178"/>
      <c r="M511" s="178"/>
      <c r="N511" s="160" t="str">
        <f t="shared" si="38"/>
        <v/>
      </c>
      <c r="P511" s="160" t="str">
        <f t="shared" si="39"/>
        <v/>
      </c>
      <c r="Q511" s="160">
        <f t="shared" si="37"/>
        <v>0</v>
      </c>
      <c r="R511" s="160" t="str">
        <f t="shared" si="40"/>
        <v/>
      </c>
      <c r="S511" s="160" t="str">
        <f t="shared" si="41"/>
        <v/>
      </c>
    </row>
    <row r="512" spans="3:19" ht="17.45" customHeight="1" x14ac:dyDescent="0.25">
      <c r="C512" s="188"/>
      <c r="D512" s="189"/>
      <c r="E512" s="178"/>
      <c r="F512" s="178"/>
      <c r="G512" s="190">
        <f>DATOS!$E$13</f>
        <v>1</v>
      </c>
      <c r="H512" s="178"/>
      <c r="I512" s="191"/>
      <c r="J512" s="178"/>
      <c r="K512" s="178"/>
      <c r="L512" s="178"/>
      <c r="M512" s="178"/>
      <c r="N512" s="160" t="str">
        <f t="shared" si="38"/>
        <v/>
      </c>
      <c r="P512" s="160" t="str">
        <f t="shared" si="39"/>
        <v/>
      </c>
      <c r="Q512" s="160">
        <f t="shared" si="37"/>
        <v>0</v>
      </c>
      <c r="R512" s="160" t="str">
        <f t="shared" si="40"/>
        <v/>
      </c>
      <c r="S512" s="160" t="str">
        <f t="shared" si="41"/>
        <v/>
      </c>
    </row>
    <row r="513" spans="3:19" ht="17.45" customHeight="1" x14ac:dyDescent="0.25">
      <c r="C513" s="188"/>
      <c r="D513" s="189"/>
      <c r="E513" s="178"/>
      <c r="F513" s="178"/>
      <c r="G513" s="190">
        <f>DATOS!$E$13</f>
        <v>1</v>
      </c>
      <c r="H513" s="178"/>
      <c r="I513" s="191"/>
      <c r="J513" s="178"/>
      <c r="K513" s="178"/>
      <c r="L513" s="178"/>
      <c r="M513" s="178"/>
      <c r="N513" s="160" t="str">
        <f t="shared" si="38"/>
        <v/>
      </c>
      <c r="P513" s="160" t="str">
        <f t="shared" si="39"/>
        <v/>
      </c>
      <c r="Q513" s="160">
        <f t="shared" si="37"/>
        <v>0</v>
      </c>
      <c r="R513" s="160" t="str">
        <f t="shared" si="40"/>
        <v/>
      </c>
      <c r="S513" s="160" t="str">
        <f t="shared" si="41"/>
        <v/>
      </c>
    </row>
    <row r="514" spans="3:19" ht="17.45" customHeight="1" x14ac:dyDescent="0.25">
      <c r="C514" s="188"/>
      <c r="D514" s="189"/>
      <c r="E514" s="178"/>
      <c r="F514" s="178"/>
      <c r="G514" s="190">
        <f>DATOS!$E$13</f>
        <v>1</v>
      </c>
      <c r="H514" s="178"/>
      <c r="I514" s="191"/>
      <c r="J514" s="178"/>
      <c r="K514" s="178"/>
      <c r="L514" s="178"/>
      <c r="M514" s="178"/>
      <c r="N514" s="160" t="str">
        <f t="shared" si="38"/>
        <v/>
      </c>
      <c r="P514" s="160" t="str">
        <f t="shared" si="39"/>
        <v/>
      </c>
      <c r="Q514" s="160">
        <f t="shared" si="37"/>
        <v>0</v>
      </c>
      <c r="R514" s="160" t="str">
        <f t="shared" si="40"/>
        <v/>
      </c>
      <c r="S514" s="160" t="str">
        <f t="shared" si="41"/>
        <v/>
      </c>
    </row>
    <row r="515" spans="3:19" ht="17.45" customHeight="1" x14ac:dyDescent="0.25">
      <c r="C515" s="188"/>
      <c r="D515" s="189"/>
      <c r="E515" s="178"/>
      <c r="F515" s="178"/>
      <c r="G515" s="190">
        <f>DATOS!$E$13</f>
        <v>1</v>
      </c>
      <c r="H515" s="178"/>
      <c r="I515" s="191"/>
      <c r="J515" s="178"/>
      <c r="K515" s="178"/>
      <c r="L515" s="178"/>
      <c r="M515" s="178"/>
      <c r="N515" s="160" t="str">
        <f t="shared" si="38"/>
        <v/>
      </c>
      <c r="P515" s="160" t="str">
        <f t="shared" si="39"/>
        <v/>
      </c>
      <c r="Q515" s="160">
        <f t="shared" si="37"/>
        <v>0</v>
      </c>
      <c r="R515" s="160" t="str">
        <f t="shared" si="40"/>
        <v/>
      </c>
      <c r="S515" s="160" t="str">
        <f t="shared" si="41"/>
        <v/>
      </c>
    </row>
    <row r="516" spans="3:19" ht="17.45" customHeight="1" x14ac:dyDescent="0.25">
      <c r="C516" s="188"/>
      <c r="D516" s="189"/>
      <c r="E516" s="178"/>
      <c r="F516" s="178"/>
      <c r="G516" s="190">
        <f>DATOS!$E$13</f>
        <v>1</v>
      </c>
      <c r="H516" s="178"/>
      <c r="I516" s="191"/>
      <c r="J516" s="178"/>
      <c r="K516" s="178"/>
      <c r="L516" s="178"/>
      <c r="M516" s="178"/>
      <c r="N516" s="160" t="str">
        <f t="shared" si="38"/>
        <v/>
      </c>
      <c r="O516" s="50"/>
      <c r="P516" s="160" t="str">
        <f t="shared" si="39"/>
        <v/>
      </c>
      <c r="Q516" s="160">
        <f t="shared" si="37"/>
        <v>0</v>
      </c>
      <c r="R516" s="160" t="str">
        <f t="shared" si="40"/>
        <v/>
      </c>
      <c r="S516" s="160" t="str">
        <f t="shared" si="41"/>
        <v/>
      </c>
    </row>
  </sheetData>
  <sheetProtection algorithmName="SHA-512" hashValue="pte3JQ/lkWfSthLvC+E0/5bia2bijZdLm5cJ1vww7Ku1w5Bu7fOwSlg/PR7LW7a3MByExkHyacsARw/deYYRwg==" saltValue="kyT1UEYNFXSQ0yA2ZfvfVg==" spinCount="100000" sheet="1" objects="1" scenarios="1" formatColumns="0" formatRows="0" autoFilter="0"/>
  <autoFilter ref="M16:N16" xr:uid="{00000000-0009-0000-0000-000020000000}"/>
  <mergeCells count="21">
    <mergeCell ref="A1:A4"/>
    <mergeCell ref="A5:A6"/>
    <mergeCell ref="M6:M7"/>
    <mergeCell ref="K6:K7"/>
    <mergeCell ref="L1:N1"/>
    <mergeCell ref="L4:N4"/>
    <mergeCell ref="H6:H7"/>
    <mergeCell ref="J6:J7"/>
    <mergeCell ref="E6:E7"/>
    <mergeCell ref="F6:F7"/>
    <mergeCell ref="I6:I7"/>
    <mergeCell ref="N6:N7"/>
    <mergeCell ref="L6:L7"/>
    <mergeCell ref="G6:G7"/>
    <mergeCell ref="A15:A16"/>
    <mergeCell ref="P6:P7"/>
    <mergeCell ref="Q6:Q7"/>
    <mergeCell ref="R6:R7"/>
    <mergeCell ref="S6:S7"/>
    <mergeCell ref="C6:C7"/>
    <mergeCell ref="D6:D7"/>
  </mergeCells>
  <phoneticPr fontId="0" type="noConversion"/>
  <hyperlinks>
    <hyperlink ref="A15:A16" location="CONTACTO!A1" display="Contacto" xr:uid="{00000000-0004-0000-2000-000000000000}"/>
    <hyperlink ref="A5:A6" location="MENU!A1" display="M e n ú" xr:uid="{00000000-0004-0000-2000-000001000000}"/>
    <hyperlink ref="A10" location="'INVERSIONES ARRENDAMIENTO'!A1" display="Inversiones Arrendamiento" xr:uid="{00000000-0004-0000-2000-000002000000}"/>
    <hyperlink ref="A14" location="PROVEEDORES!A1" display="Catálogo de Proveedores" xr:uid="{00000000-0004-0000-2000-000003000000}"/>
    <hyperlink ref="A13" location="DIOT!A1" display="Declaración del DIOT" xr:uid="{00000000-0004-0000-2000-000004000000}"/>
    <hyperlink ref="A12" location="TARIFAS!A1" display="Tablas y Tarifas de ISR" xr:uid="{00000000-0004-0000-2000-000005000000}"/>
    <hyperlink ref="A11" location="IMPUESTOS!A1" display="Impuestos" xr:uid="{00000000-0004-0000-2000-000006000000}"/>
    <hyperlink ref="A9" location="'INVERSIONES EMPR PROF'!A1" display="Inversiones Empresarial y P" xr:uid="{00000000-0004-0000-2000-000007000000}"/>
    <hyperlink ref="A8" location="'INGRESOS Y EGRESOS'!A1" display="Ingresos y Egresos" xr:uid="{00000000-0004-0000-2000-000008000000}"/>
    <hyperlink ref="A7" location="DATOS!A1" display="Datos de la Empresa" xr:uid="{00000000-0004-0000-20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2000-000000000000}">
          <x14:formula1>
            <xm:f>LISTA!$B$15:$B$18</xm:f>
          </x14:formula1>
          <xm:sqref>I17:I516</xm:sqref>
        </x14:dataValidation>
        <x14:dataValidation type="list" allowBlank="1" showInputMessage="1" showErrorMessage="1" errorTitle="REGIMEN FISCAL" error="Seleccione el régimen fiscal aplicable" xr:uid="{00000000-0002-0000-2000-000001000000}">
          <x14:formula1>
            <xm:f>LISTA!$B$21:$B$24</xm:f>
          </x14:formula1>
          <xm:sqref>G17:G516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T516"/>
  <sheetViews>
    <sheetView zoomScaleNormal="100" workbookViewId="0">
      <pane xSplit="1" ySplit="7" topLeftCell="B8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13" customWidth="1"/>
    <col min="4" max="4" width="8.7109375" style="13" customWidth="1"/>
    <col min="5" max="5" width="25.7109375" style="13" customWidth="1"/>
    <col min="6" max="6" width="15.28515625" style="13" customWidth="1"/>
    <col min="7" max="7" width="21.7109375" style="13" hidden="1" customWidth="1"/>
    <col min="8" max="8" width="12.28515625" style="13" customWidth="1"/>
    <col min="9" max="9" width="4.7109375" style="13" customWidth="1"/>
    <col min="10" max="14" width="12.28515625" style="13" customWidth="1"/>
    <col min="15" max="15" width="0.85546875" style="13" customWidth="1"/>
    <col min="16" max="19" width="11.7109375" style="13" customWidth="1"/>
    <col min="20" max="20" width="11.7109375" style="13" hidden="1" customWidth="1"/>
    <col min="21" max="16384" width="11.42578125" style="13"/>
  </cols>
  <sheetData>
    <row r="1" spans="1:20" ht="17.45" customHeight="1" x14ac:dyDescent="0.3">
      <c r="A1" s="212" t="s">
        <v>244</v>
      </c>
      <c r="C1" s="107" t="str">
        <f>IF(DATOS!H18=DATOS!I1,DATOS!$E$6&amp;" "&amp;DATOS!$I$6&amp;" "&amp;DATOS!$M$6, "N o m b r e")</f>
        <v>N o m b r e</v>
      </c>
      <c r="D1" s="198"/>
      <c r="E1" s="198"/>
      <c r="H1" s="80"/>
      <c r="I1" s="21"/>
      <c r="J1" s="21"/>
      <c r="K1" s="21"/>
      <c r="L1" s="273" t="s">
        <v>61</v>
      </c>
      <c r="M1" s="273"/>
      <c r="N1" s="273"/>
      <c r="O1" s="74"/>
      <c r="P1" s="62"/>
      <c r="Q1" s="62"/>
      <c r="R1" s="62"/>
      <c r="S1" s="62"/>
      <c r="T1" s="62"/>
    </row>
    <row r="2" spans="1:20" ht="17.45" customHeight="1" x14ac:dyDescent="0.3">
      <c r="A2" s="260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198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</row>
    <row r="3" spans="1:20" ht="17.45" customHeight="1" x14ac:dyDescent="0.2">
      <c r="A3" s="260"/>
      <c r="C3" s="200"/>
      <c r="D3" s="198"/>
      <c r="E3" s="198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17.45" customHeight="1" x14ac:dyDescent="0.3">
      <c r="A4" s="261"/>
      <c r="C4" s="107" t="s">
        <v>4</v>
      </c>
      <c r="D4" s="198"/>
      <c r="E4" s="198"/>
      <c r="H4" s="21"/>
      <c r="I4" s="21"/>
      <c r="J4" s="21"/>
      <c r="K4" s="21"/>
      <c r="L4" s="274" t="str">
        <f>"JULIO "&amp;DATOS!$E$10</f>
        <v>JULIO 2020</v>
      </c>
      <c r="M4" s="274"/>
      <c r="N4" s="274"/>
      <c r="O4" s="87"/>
      <c r="P4" s="64"/>
      <c r="Q4" s="64"/>
      <c r="R4" s="64"/>
      <c r="S4" s="64"/>
      <c r="T4" s="64"/>
    </row>
    <row r="5" spans="1:20" ht="17.45" customHeight="1" x14ac:dyDescent="0.4">
      <c r="A5" s="262" t="s">
        <v>251</v>
      </c>
      <c r="C5" s="1" t="str">
        <f>IF(T14&gt;0," DAR DE ALTA EL R.F.C. EN EL CATALOGO DE PROVEEDORES ","")</f>
        <v/>
      </c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</row>
    <row r="6" spans="1:20" ht="17.45" customHeight="1" x14ac:dyDescent="0.2">
      <c r="A6" s="263"/>
      <c r="C6" s="240" t="s">
        <v>1</v>
      </c>
      <c r="D6" s="240" t="s">
        <v>153</v>
      </c>
      <c r="E6" s="240" t="s">
        <v>78</v>
      </c>
      <c r="F6" s="240" t="s">
        <v>23</v>
      </c>
      <c r="G6" s="240" t="s">
        <v>192</v>
      </c>
      <c r="H6" s="270" t="s">
        <v>183</v>
      </c>
      <c r="I6" s="240" t="s">
        <v>93</v>
      </c>
      <c r="J6" s="240" t="s">
        <v>2</v>
      </c>
      <c r="K6" s="240" t="s">
        <v>182</v>
      </c>
      <c r="L6" s="270" t="s">
        <v>141</v>
      </c>
      <c r="M6" s="270" t="s">
        <v>142</v>
      </c>
      <c r="N6" s="240" t="s">
        <v>3</v>
      </c>
      <c r="O6" s="21"/>
      <c r="P6" s="270" t="s">
        <v>184</v>
      </c>
      <c r="Q6" s="270" t="s">
        <v>185</v>
      </c>
      <c r="R6" s="270" t="s">
        <v>259</v>
      </c>
      <c r="S6" s="270" t="s">
        <v>186</v>
      </c>
      <c r="T6" s="93"/>
    </row>
    <row r="7" spans="1:20" ht="17.45" customHeight="1" x14ac:dyDescent="0.2">
      <c r="A7" s="114" t="s">
        <v>163</v>
      </c>
      <c r="C7" s="240"/>
      <c r="D7" s="240"/>
      <c r="E7" s="240"/>
      <c r="F7" s="240"/>
      <c r="G7" s="240"/>
      <c r="H7" s="270"/>
      <c r="I7" s="240"/>
      <c r="J7" s="240"/>
      <c r="K7" s="272"/>
      <c r="L7" s="270"/>
      <c r="M7" s="270"/>
      <c r="N7" s="240"/>
      <c r="O7" s="21"/>
      <c r="P7" s="271"/>
      <c r="Q7" s="271"/>
      <c r="R7" s="271"/>
      <c r="S7" s="271"/>
      <c r="T7" s="93"/>
    </row>
    <row r="8" spans="1:20" ht="17.45" customHeight="1" x14ac:dyDescent="0.2">
      <c r="A8" s="114" t="s">
        <v>166</v>
      </c>
      <c r="C8" s="132" t="s">
        <v>139</v>
      </c>
      <c r="D8" s="133"/>
      <c r="E8" s="133"/>
      <c r="F8" s="133"/>
      <c r="G8" s="133"/>
      <c r="H8" s="138"/>
      <c r="I8" s="138"/>
      <c r="J8" s="138"/>
      <c r="K8" s="138"/>
      <c r="L8" s="140"/>
      <c r="M8" s="140"/>
      <c r="N8" s="138"/>
      <c r="O8" s="50"/>
      <c r="P8" s="136"/>
      <c r="Q8" s="136"/>
      <c r="R8" s="136"/>
      <c r="S8" s="136"/>
      <c r="T8" s="66"/>
    </row>
    <row r="9" spans="1:20" ht="17.45" customHeight="1" x14ac:dyDescent="0.2">
      <c r="A9" s="114" t="s">
        <v>205</v>
      </c>
      <c r="C9" s="132"/>
      <c r="D9" s="133"/>
      <c r="E9" s="134" t="s">
        <v>196</v>
      </c>
      <c r="F9" s="133"/>
      <c r="G9" s="133"/>
      <c r="H9" s="141">
        <f>SUMIF($G$17:$G$516,LISTA!$B$21,H$17:H$516)</f>
        <v>0</v>
      </c>
      <c r="I9" s="141"/>
      <c r="J9" s="141">
        <f>SUMIF($G$17:$G$516,LISTA!$B$21,J$17:J$516)+SUMIF($G$17:$G$516,LISTA!$B$22,J$17:J$516)</f>
        <v>0</v>
      </c>
      <c r="K9" s="141">
        <f>SUMIF($G$17:$G$516,LISTA!$B$21,K$17:K$516)+SUMIF($G$17:$G$516,LISTA!$B$22,K$17:K$516)</f>
        <v>0</v>
      </c>
      <c r="L9" s="141">
        <f>SUMIF($G$17:$G$516,LISTA!$B$21,L$17:L$516)+SUMIF($G$17:$G$516,LISTA!$B$22,L$17:L$516)</f>
        <v>0</v>
      </c>
      <c r="M9" s="141">
        <f>SUMIF($G$17:$G$516,LISTA!$B$21,M$17:M$516)+SUMIF($G$17:$G$516,LISTA!$B$22,M$17:M$516)</f>
        <v>0</v>
      </c>
      <c r="N9" s="141">
        <f>H9+J9+K9-L9-M9</f>
        <v>0</v>
      </c>
      <c r="O9" s="50"/>
      <c r="P9" s="141">
        <f>SUMIF($G$17:$G$516,LISTA!$B$21,P$17:P$516)+SUMIF($G$17:$G$516,LISTA!$B$22,P$17:P$516)</f>
        <v>0</v>
      </c>
      <c r="Q9" s="141">
        <f>SUMIF($G$17:$G$516,LISTA!$B$21,Q$17:Q$516)+SUMIF($G$17:$G$516,LISTA!$B$22,Q$17:Q$516)</f>
        <v>0</v>
      </c>
      <c r="R9" s="141">
        <f>SUMIF($G$17:$G$516,LISTA!$B$21,R$17:R$516)+SUMIF($G$17:$G$516,LISTA!$B$22,R$17:R$516)</f>
        <v>0</v>
      </c>
      <c r="S9" s="141">
        <f>SUMIF($G$17:$G$516,LISTA!$B$21,S$17:S$516)+SUMIF($G$17:$G$516,LISTA!$B$22,S$17:S$516)</f>
        <v>0</v>
      </c>
      <c r="T9" s="66"/>
    </row>
    <row r="10" spans="1:20" ht="17.45" customHeight="1" x14ac:dyDescent="0.2">
      <c r="A10" s="114" t="s">
        <v>206</v>
      </c>
      <c r="C10" s="132"/>
      <c r="D10" s="133"/>
      <c r="E10" s="134" t="s">
        <v>197</v>
      </c>
      <c r="F10" s="133"/>
      <c r="G10" s="133"/>
      <c r="H10" s="141">
        <f>SUMIF($G$17:$G$516,LISTA!$B$23,H$17:H$516)</f>
        <v>0</v>
      </c>
      <c r="I10" s="141"/>
      <c r="J10" s="141">
        <f>SUMIF($G$17:$G$516,LISTA!$B$23,J$17:J$516)+SUMIF($G$17:$G$516,LISTA!$B$24,J$17:J$516)</f>
        <v>0</v>
      </c>
      <c r="K10" s="141">
        <f>SUMIF($G$17:$G$516,LISTA!$B$23,K$17:K$516)+SUMIF($G$17:$G$516,LISTA!$B$24,K$17:K$516)</f>
        <v>0</v>
      </c>
      <c r="L10" s="141">
        <f>SUMIF($G$17:$G$516,LISTA!$B$23,L$17:L$516)+SUMIF($G$17:$G$516,LISTA!$B$24,L$17:L$516)</f>
        <v>0</v>
      </c>
      <c r="M10" s="141">
        <f>SUMIF($G$17:$G$516,LISTA!$B$23,M$17:M$516)+SUMIF($G$17:$G$516,LISTA!$B$24,M$17:M$516)</f>
        <v>0</v>
      </c>
      <c r="N10" s="141">
        <f>H10+J10+K10-L10-M10</f>
        <v>0</v>
      </c>
      <c r="O10" s="50"/>
      <c r="P10" s="141">
        <f>SUMIF($G$17:$G$516,LISTA!$B$23,P$17:P$516)+SUMIF($G$17:$G$516,LISTA!$B$24,P$17:P$516)</f>
        <v>0</v>
      </c>
      <c r="Q10" s="141">
        <f>SUMIF($G$17:$G$516,LISTA!$B$23,Q$17:Q$516)+SUMIF($G$17:$G$516,LISTA!$B$24,Q$17:Q$516)</f>
        <v>0</v>
      </c>
      <c r="R10" s="141">
        <f>SUMIF($G$17:$G$516,LISTA!$B$23,R$17:R$516)+SUMIF($G$17:$G$516,LISTA!$B$24,R$17:R$516)</f>
        <v>0</v>
      </c>
      <c r="S10" s="141">
        <f>SUMIF($G$17:$G$516,LISTA!$B$23,S$17:S$516)+SUMIF($G$17:$G$516,LISTA!$B$24,S$17:S$516)</f>
        <v>0</v>
      </c>
      <c r="T10" s="66"/>
    </row>
    <row r="11" spans="1:20" ht="17.45" customHeight="1" x14ac:dyDescent="0.2">
      <c r="A11" s="114" t="s">
        <v>137</v>
      </c>
      <c r="C11" s="132"/>
      <c r="D11" s="135" t="s">
        <v>193</v>
      </c>
      <c r="E11" s="135"/>
      <c r="F11" s="135"/>
      <c r="G11" s="135"/>
      <c r="H11" s="142">
        <f>IF(DATOS!$H$18=DATOS!$I$1,SUM(H9:H10),0)</f>
        <v>0</v>
      </c>
      <c r="I11" s="142"/>
      <c r="J11" s="142">
        <f>IF(DATOS!$H$18=DATOS!$I$1,SUM(J9:J10),0)</f>
        <v>0</v>
      </c>
      <c r="K11" s="142">
        <f>IF(DATOS!$H$18=DATOS!$I$1,SUM(K9:K10),0)</f>
        <v>0</v>
      </c>
      <c r="L11" s="142">
        <f>IF(DATOS!$H$18=DATOS!$I$1,SUM(L9:L10),0)</f>
        <v>0</v>
      </c>
      <c r="M11" s="142">
        <f>IF(DATOS!$H$18=DATOS!$I$1,SUM(M9:M10),0)</f>
        <v>0</v>
      </c>
      <c r="N11" s="142">
        <f>IF(DATOS!$H$18=DATOS!$I$1,SUM(N9:N10),0)</f>
        <v>0</v>
      </c>
      <c r="O11" s="50"/>
      <c r="P11" s="142">
        <f>IF(DATOS!$H$18=DATOS!$I$1,SUM(P9:P10),0)</f>
        <v>0</v>
      </c>
      <c r="Q11" s="142">
        <f>IF(DATOS!$H$18=DATOS!$I$1,SUM(Q9:Q10),0)</f>
        <v>0</v>
      </c>
      <c r="R11" s="142">
        <f>IF(DATOS!R17=DATOS!S1,SUM(R9:R10),0)</f>
        <v>0</v>
      </c>
      <c r="S11" s="142">
        <f>IF(DATOS!$H$18=DATOS!$I$1,SUM(S9:S10),0)</f>
        <v>0</v>
      </c>
      <c r="T11" s="50"/>
    </row>
    <row r="12" spans="1:20" ht="17.45" customHeight="1" x14ac:dyDescent="0.2">
      <c r="A12" s="114" t="s">
        <v>164</v>
      </c>
      <c r="C12" s="132"/>
      <c r="D12" s="136"/>
      <c r="E12" s="134" t="s">
        <v>194</v>
      </c>
      <c r="F12" s="136"/>
      <c r="G12" s="136"/>
      <c r="H12" s="141">
        <f>'EG-JUN'!H12+'EG-JUL'!H9</f>
        <v>0</v>
      </c>
      <c r="I12" s="141"/>
      <c r="J12" s="141">
        <f>'EG-JUN'!J12+'EG-JUL'!J9</f>
        <v>0</v>
      </c>
      <c r="K12" s="141">
        <f>'EG-JUN'!K12+'EG-JUL'!K9</f>
        <v>0</v>
      </c>
      <c r="L12" s="141">
        <f>'EG-JUN'!L12+'EG-JUL'!L9</f>
        <v>0</v>
      </c>
      <c r="M12" s="141">
        <f>'EG-JUN'!M12+'EG-JUL'!M9</f>
        <v>0</v>
      </c>
      <c r="N12" s="141">
        <f>H12+J12+K12-L12-M12</f>
        <v>0</v>
      </c>
      <c r="O12" s="50"/>
      <c r="P12" s="141">
        <f>'EG-JUN'!P12+'EG-JUL'!P9</f>
        <v>0</v>
      </c>
      <c r="Q12" s="141">
        <f>'EG-JUN'!Q12+'EG-JUL'!Q9</f>
        <v>0</v>
      </c>
      <c r="R12" s="141">
        <f>'EG-JUN'!R12+'EG-JUL'!R9</f>
        <v>0</v>
      </c>
      <c r="S12" s="141">
        <f>'EG-JUN'!S12+'EG-JUL'!S9</f>
        <v>0</v>
      </c>
      <c r="T12" s="50"/>
    </row>
    <row r="13" spans="1:20" ht="17.45" customHeight="1" x14ac:dyDescent="0.2">
      <c r="A13" s="114" t="s">
        <v>165</v>
      </c>
      <c r="C13" s="137"/>
      <c r="D13" s="136"/>
      <c r="E13" s="134" t="s">
        <v>195</v>
      </c>
      <c r="F13" s="136"/>
      <c r="G13" s="136"/>
      <c r="H13" s="141">
        <f>'EG-JUN'!H13+'EG-JUL'!H10</f>
        <v>0</v>
      </c>
      <c r="I13" s="141"/>
      <c r="J13" s="141">
        <f>'EG-JUN'!J13+'EG-JUL'!J10</f>
        <v>0</v>
      </c>
      <c r="K13" s="141">
        <f>'EG-JUN'!K13+'EG-JUL'!K10</f>
        <v>0</v>
      </c>
      <c r="L13" s="141">
        <f>'EG-JUN'!L13+'EG-JUL'!L10</f>
        <v>0</v>
      </c>
      <c r="M13" s="141">
        <f>'EG-JUN'!M13+'EG-JUL'!M10</f>
        <v>0</v>
      </c>
      <c r="N13" s="141">
        <f>H13+J13+K13-L13-M13</f>
        <v>0</v>
      </c>
      <c r="O13" s="50"/>
      <c r="P13" s="141">
        <f>'EG-JUN'!P13+'EG-JUL'!P10</f>
        <v>0</v>
      </c>
      <c r="Q13" s="141">
        <f>'EG-JUN'!Q13+'EG-JUL'!Q10</f>
        <v>0</v>
      </c>
      <c r="R13" s="141">
        <f>'EG-JUN'!R13+'EG-JUL'!R10</f>
        <v>0</v>
      </c>
      <c r="S13" s="141">
        <f>'EG-JUN'!S13+'EG-JUL'!S10</f>
        <v>0</v>
      </c>
      <c r="T13" s="50">
        <f>SUM(T17:T516)</f>
        <v>0</v>
      </c>
    </row>
    <row r="14" spans="1:20" ht="17.45" customHeight="1" thickBot="1" x14ac:dyDescent="0.25">
      <c r="A14" s="114" t="s">
        <v>160</v>
      </c>
      <c r="C14" s="137"/>
      <c r="D14" s="135" t="s">
        <v>190</v>
      </c>
      <c r="E14" s="135"/>
      <c r="F14" s="135"/>
      <c r="G14" s="135"/>
      <c r="H14" s="143">
        <f>SUM(H12:H13)</f>
        <v>0</v>
      </c>
      <c r="I14" s="143"/>
      <c r="J14" s="143">
        <f t="shared" ref="J14:N14" si="0">SUM(J12:J13)</f>
        <v>0</v>
      </c>
      <c r="K14" s="143">
        <f t="shared" si="0"/>
        <v>0</v>
      </c>
      <c r="L14" s="143">
        <f t="shared" si="0"/>
        <v>0</v>
      </c>
      <c r="M14" s="143">
        <f t="shared" si="0"/>
        <v>0</v>
      </c>
      <c r="N14" s="143">
        <f t="shared" si="0"/>
        <v>0</v>
      </c>
      <c r="O14" s="50"/>
      <c r="P14" s="143">
        <f t="shared" ref="P14:S14" si="1">SUM(P12:P13)</f>
        <v>0</v>
      </c>
      <c r="Q14" s="143">
        <f t="shared" si="1"/>
        <v>0</v>
      </c>
      <c r="R14" s="143">
        <f t="shared" si="1"/>
        <v>0</v>
      </c>
      <c r="S14" s="143">
        <f t="shared" si="1"/>
        <v>0</v>
      </c>
      <c r="T14" s="67">
        <f>SUM(T11:T13)</f>
        <v>0</v>
      </c>
    </row>
    <row r="15" spans="1:20" ht="17.45" customHeight="1" thickTop="1" x14ac:dyDescent="0.2">
      <c r="A15" s="258" t="s">
        <v>250</v>
      </c>
      <c r="C15" s="137"/>
      <c r="D15" s="133"/>
      <c r="E15" s="133"/>
      <c r="F15" s="133"/>
      <c r="G15" s="133"/>
      <c r="H15" s="138"/>
      <c r="I15" s="138"/>
      <c r="J15" s="138"/>
      <c r="K15" s="138"/>
      <c r="L15" s="140"/>
      <c r="M15" s="140"/>
      <c r="N15" s="138"/>
      <c r="O15" s="50"/>
      <c r="P15" s="136"/>
      <c r="Q15" s="136"/>
      <c r="R15" s="136"/>
      <c r="S15" s="136"/>
      <c r="T15" s="66"/>
    </row>
    <row r="16" spans="1:20" ht="17.45" customHeight="1" x14ac:dyDescent="0.2">
      <c r="A16" s="259"/>
      <c r="C16" s="118" t="s">
        <v>140</v>
      </c>
      <c r="D16" s="119"/>
      <c r="E16" s="119"/>
      <c r="F16" s="119"/>
      <c r="G16" s="119"/>
      <c r="H16" s="106"/>
      <c r="I16" s="106"/>
      <c r="J16" s="120"/>
      <c r="K16" s="120"/>
      <c r="L16" s="121"/>
      <c r="M16" s="121"/>
      <c r="N16" s="120"/>
      <c r="O16" s="75"/>
      <c r="P16" s="121"/>
      <c r="Q16" s="121"/>
      <c r="R16" s="121"/>
      <c r="S16" s="121"/>
      <c r="T16" s="66"/>
    </row>
    <row r="17" spans="1:20" ht="17.45" customHeight="1" x14ac:dyDescent="0.25">
      <c r="A17" s="113"/>
      <c r="C17" s="164" t="str">
        <f>'ING-JUL'!L4</f>
        <v>JULIO 2020</v>
      </c>
      <c r="D17" s="146" t="s">
        <v>119</v>
      </c>
      <c r="E17" s="146"/>
      <c r="F17" s="146"/>
      <c r="G17" s="162">
        <v>1</v>
      </c>
      <c r="H17" s="160">
        <f>'INVERSIONES EMPR PROF'!AN279</f>
        <v>0</v>
      </c>
      <c r="I17" s="163" t="s">
        <v>157</v>
      </c>
      <c r="J17" s="160"/>
      <c r="K17" s="160"/>
      <c r="L17" s="160"/>
      <c r="M17" s="160"/>
      <c r="N17" s="160">
        <f>IF(H17&amp;J17&amp;K17&amp;L17&amp;M17="","",H17+J17+K17-L17-M17)</f>
        <v>0</v>
      </c>
      <c r="O17" s="21"/>
      <c r="P17" s="160" t="str">
        <f>IF($I17="E",H17,"")</f>
        <v/>
      </c>
      <c r="Q17" s="160"/>
      <c r="R17" s="160"/>
      <c r="S17" s="160"/>
      <c r="T17" s="50"/>
    </row>
    <row r="18" spans="1:20" ht="17.45" customHeight="1" x14ac:dyDescent="0.25">
      <c r="A18" s="110"/>
      <c r="C18" s="164" t="str">
        <f>C17</f>
        <v>JULIO 2020</v>
      </c>
      <c r="D18" s="146" t="s">
        <v>119</v>
      </c>
      <c r="E18" s="146"/>
      <c r="F18" s="146"/>
      <c r="G18" s="162">
        <v>2</v>
      </c>
      <c r="H18" s="160">
        <f>'INVERSIONES ARRENDAMIENTO'!AN279</f>
        <v>0</v>
      </c>
      <c r="I18" s="163" t="s">
        <v>157</v>
      </c>
      <c r="J18" s="160"/>
      <c r="K18" s="160"/>
      <c r="L18" s="160"/>
      <c r="M18" s="160"/>
      <c r="N18" s="160">
        <f>IF(H18&amp;J18&amp;K18&amp;L18&amp;M18="","",H18+J18+K18-L18-M18)</f>
        <v>0</v>
      </c>
      <c r="O18" s="21"/>
      <c r="P18" s="160" t="str">
        <f t="shared" ref="P18:P81" si="2">IF($I18="E",H18,"")</f>
        <v/>
      </c>
      <c r="Q18" s="160" t="str">
        <f>IF($I18=0%,H18,"")</f>
        <v/>
      </c>
      <c r="R18" s="160" t="str">
        <f>IF(OR($I18=8%,$I18=11%),$J18/$I18,"")</f>
        <v/>
      </c>
      <c r="S18" s="160" t="str">
        <f>IF(OR($I18=15%,$I18=16%),$J18/$I18,"")</f>
        <v/>
      </c>
      <c r="T18" s="50" t="str">
        <f>IF($F18="","",IF(ISERROR(VLOOKUP(F18,PROVEEDORES!$D$8:$I$507,5,0)),1,VLOOKUP($F18,PROVEEDORES!$D$8:$I$507,5,0)))</f>
        <v/>
      </c>
    </row>
    <row r="19" spans="1:20" ht="17.45" customHeight="1" x14ac:dyDescent="0.25">
      <c r="A19" s="110"/>
      <c r="C19" s="164" t="str">
        <f>C18</f>
        <v>JULIO 2020</v>
      </c>
      <c r="D19" s="165" t="s">
        <v>177</v>
      </c>
      <c r="E19" s="146"/>
      <c r="F19" s="146"/>
      <c r="G19" s="162">
        <v>2</v>
      </c>
      <c r="H19" s="160">
        <f>IF(DATOS!E16=1,'ING-JUL'!H10*0.35,0)</f>
        <v>0</v>
      </c>
      <c r="I19" s="163" t="s">
        <v>157</v>
      </c>
      <c r="J19" s="160"/>
      <c r="K19" s="160"/>
      <c r="L19" s="160"/>
      <c r="M19" s="160"/>
      <c r="N19" s="160">
        <f t="shared" ref="N19" si="3">IF(H19&amp;J19&amp;K19&amp;L19&amp;M19="","",H19+J19+K19-L19-M19)</f>
        <v>0</v>
      </c>
      <c r="O19" s="21"/>
      <c r="P19" s="160" t="str">
        <f t="shared" si="2"/>
        <v/>
      </c>
      <c r="Q19" s="160" t="str">
        <f t="shared" ref="Q19:Q82" si="4">IF($I19=0%,H19,"")</f>
        <v/>
      </c>
      <c r="R19" s="160" t="str">
        <f t="shared" ref="R19:R82" si="5">IF(OR($I19=8%,$I19=11%),$J19/$I19,"")</f>
        <v/>
      </c>
      <c r="S19" s="160" t="str">
        <f t="shared" ref="S19:S82" si="6">IF(OR($I19=15%,$I19=16%),$J19/$I19,"")</f>
        <v/>
      </c>
      <c r="T19" s="50" t="str">
        <f>IF($F19="","",IF(ISERROR(VLOOKUP(F19,PROVEEDORES!$D$8:$I$507,5,0)),1,VLOOKUP($F19,PROVEEDORES!$D$8:$I$507,5,0)))</f>
        <v/>
      </c>
    </row>
    <row r="20" spans="1:20" ht="17.45" customHeight="1" x14ac:dyDescent="0.25">
      <c r="A20" s="110"/>
      <c r="C20" s="193"/>
      <c r="D20" s="189"/>
      <c r="E20" s="178"/>
      <c r="F20" s="178"/>
      <c r="G20" s="190">
        <f>DATOS!$E$13</f>
        <v>1</v>
      </c>
      <c r="H20" s="178"/>
      <c r="I20" s="191"/>
      <c r="J20" s="178"/>
      <c r="K20" s="178"/>
      <c r="L20" s="178"/>
      <c r="M20" s="178"/>
      <c r="N20" s="160" t="str">
        <f t="shared" ref="N20:N81" si="7">IF(H20&amp;J20&amp;K20&amp;L20&amp;M20="","",H20+J20+K20-L20-M20)</f>
        <v/>
      </c>
      <c r="O20" s="21"/>
      <c r="P20" s="160" t="str">
        <f t="shared" si="2"/>
        <v/>
      </c>
      <c r="Q20" s="160">
        <f t="shared" si="4"/>
        <v>0</v>
      </c>
      <c r="R20" s="160" t="str">
        <f t="shared" si="5"/>
        <v/>
      </c>
      <c r="S20" s="160" t="str">
        <f t="shared" si="6"/>
        <v/>
      </c>
      <c r="T20" s="50" t="str">
        <f>IF($F20="","",IF(ISERROR(VLOOKUP(F20,PROVEEDORES!$D$8:$I$507,5,0)),1,VLOOKUP($F20,PROVEEDORES!$D$8:$I$507,5,0)))</f>
        <v/>
      </c>
    </row>
    <row r="21" spans="1:20" ht="17.45" customHeight="1" x14ac:dyDescent="0.25">
      <c r="A21" s="110"/>
      <c r="C21" s="193"/>
      <c r="D21" s="189"/>
      <c r="E21" s="178"/>
      <c r="F21" s="178"/>
      <c r="G21" s="190">
        <f>DATOS!$E$13</f>
        <v>1</v>
      </c>
      <c r="H21" s="178"/>
      <c r="I21" s="191"/>
      <c r="J21" s="178"/>
      <c r="K21" s="178"/>
      <c r="L21" s="178"/>
      <c r="M21" s="178"/>
      <c r="N21" s="160" t="str">
        <f t="shared" si="7"/>
        <v/>
      </c>
      <c r="O21" s="21"/>
      <c r="P21" s="160" t="str">
        <f t="shared" si="2"/>
        <v/>
      </c>
      <c r="Q21" s="160">
        <f t="shared" si="4"/>
        <v>0</v>
      </c>
      <c r="R21" s="160" t="str">
        <f t="shared" si="5"/>
        <v/>
      </c>
      <c r="S21" s="160" t="str">
        <f t="shared" si="6"/>
        <v/>
      </c>
      <c r="T21" s="50" t="str">
        <f>IF($F21="","",IF(ISERROR(VLOOKUP(F21,PROVEEDORES!$D$8:$I$507,5,0)),1,VLOOKUP($F21,PROVEEDORES!$D$8:$I$507,5,0)))</f>
        <v/>
      </c>
    </row>
    <row r="22" spans="1:20" ht="17.45" customHeight="1" x14ac:dyDescent="0.25">
      <c r="A22" s="110"/>
      <c r="C22" s="193"/>
      <c r="D22" s="189"/>
      <c r="E22" s="178"/>
      <c r="F22" s="178"/>
      <c r="G22" s="190">
        <f>DATOS!$E$13</f>
        <v>1</v>
      </c>
      <c r="H22" s="178"/>
      <c r="I22" s="191"/>
      <c r="J22" s="178"/>
      <c r="K22" s="178"/>
      <c r="L22" s="178"/>
      <c r="M22" s="178"/>
      <c r="N22" s="160" t="str">
        <f t="shared" si="7"/>
        <v/>
      </c>
      <c r="O22" s="21"/>
      <c r="P22" s="160" t="str">
        <f t="shared" si="2"/>
        <v/>
      </c>
      <c r="Q22" s="160">
        <f t="shared" si="4"/>
        <v>0</v>
      </c>
      <c r="R22" s="160" t="str">
        <f t="shared" si="5"/>
        <v/>
      </c>
      <c r="S22" s="160" t="str">
        <f t="shared" si="6"/>
        <v/>
      </c>
      <c r="T22" s="50" t="str">
        <f>IF($F22="","",IF(ISERROR(VLOOKUP(F22,PROVEEDORES!$D$8:$I$507,5,0)),1,VLOOKUP($F22,PROVEEDORES!$D$8:$I$507,5,0)))</f>
        <v/>
      </c>
    </row>
    <row r="23" spans="1:20" ht="17.45" customHeight="1" x14ac:dyDescent="0.25">
      <c r="A23" s="110"/>
      <c r="C23" s="193"/>
      <c r="D23" s="189"/>
      <c r="E23" s="178"/>
      <c r="F23" s="178"/>
      <c r="G23" s="190">
        <f>DATOS!$E$13</f>
        <v>1</v>
      </c>
      <c r="H23" s="178"/>
      <c r="I23" s="191"/>
      <c r="J23" s="178"/>
      <c r="K23" s="178"/>
      <c r="L23" s="178"/>
      <c r="M23" s="178"/>
      <c r="N23" s="160" t="str">
        <f t="shared" si="7"/>
        <v/>
      </c>
      <c r="O23" s="21"/>
      <c r="P23" s="160" t="str">
        <f t="shared" si="2"/>
        <v/>
      </c>
      <c r="Q23" s="160">
        <f t="shared" si="4"/>
        <v>0</v>
      </c>
      <c r="R23" s="160" t="str">
        <f t="shared" si="5"/>
        <v/>
      </c>
      <c r="S23" s="160" t="str">
        <f t="shared" si="6"/>
        <v/>
      </c>
      <c r="T23" s="50" t="str">
        <f>IF($F23="","",IF(ISERROR(VLOOKUP(F23,PROVEEDORES!$D$8:$I$507,5,0)),1,VLOOKUP($F23,PROVEEDORES!$D$8:$I$507,5,0)))</f>
        <v/>
      </c>
    </row>
    <row r="24" spans="1:20" ht="17.45" customHeight="1" x14ac:dyDescent="0.25">
      <c r="A24" s="110"/>
      <c r="C24" s="193"/>
      <c r="D24" s="189"/>
      <c r="E24" s="178"/>
      <c r="F24" s="178"/>
      <c r="G24" s="190">
        <f>DATOS!$E$13</f>
        <v>1</v>
      </c>
      <c r="H24" s="178"/>
      <c r="I24" s="191"/>
      <c r="J24" s="178"/>
      <c r="K24" s="178"/>
      <c r="L24" s="178"/>
      <c r="M24" s="178"/>
      <c r="N24" s="160" t="str">
        <f t="shared" si="7"/>
        <v/>
      </c>
      <c r="O24" s="21"/>
      <c r="P24" s="160" t="str">
        <f t="shared" si="2"/>
        <v/>
      </c>
      <c r="Q24" s="160">
        <f t="shared" si="4"/>
        <v>0</v>
      </c>
      <c r="R24" s="160" t="str">
        <f t="shared" si="5"/>
        <v/>
      </c>
      <c r="S24" s="160" t="str">
        <f t="shared" si="6"/>
        <v/>
      </c>
      <c r="T24" s="50" t="str">
        <f>IF($F24="","",IF(ISERROR(VLOOKUP(F24,PROVEEDORES!$D$8:$I$507,5,0)),1,VLOOKUP($F24,PROVEEDORES!$D$8:$I$507,5,0)))</f>
        <v/>
      </c>
    </row>
    <row r="25" spans="1:20" ht="17.45" customHeight="1" x14ac:dyDescent="0.25">
      <c r="A25" s="110"/>
      <c r="C25" s="193"/>
      <c r="D25" s="189"/>
      <c r="E25" s="178"/>
      <c r="F25" s="178"/>
      <c r="G25" s="190">
        <f>DATOS!$E$13</f>
        <v>1</v>
      </c>
      <c r="H25" s="178"/>
      <c r="I25" s="191"/>
      <c r="J25" s="178"/>
      <c r="K25" s="178"/>
      <c r="L25" s="178"/>
      <c r="M25" s="178"/>
      <c r="N25" s="160" t="str">
        <f t="shared" si="7"/>
        <v/>
      </c>
      <c r="O25" s="21"/>
      <c r="P25" s="160" t="str">
        <f t="shared" si="2"/>
        <v/>
      </c>
      <c r="Q25" s="160">
        <f t="shared" si="4"/>
        <v>0</v>
      </c>
      <c r="R25" s="160" t="str">
        <f t="shared" si="5"/>
        <v/>
      </c>
      <c r="S25" s="160" t="str">
        <f t="shared" si="6"/>
        <v/>
      </c>
      <c r="T25" s="50" t="str">
        <f>IF($F25="","",IF(ISERROR(VLOOKUP(F25,PROVEEDORES!$D$8:$I$507,5,0)),1,VLOOKUP($F25,PROVEEDORES!$D$8:$I$507,5,0)))</f>
        <v/>
      </c>
    </row>
    <row r="26" spans="1:20" ht="17.45" customHeight="1" x14ac:dyDescent="0.25">
      <c r="A26" s="110"/>
      <c r="C26" s="193"/>
      <c r="D26" s="189"/>
      <c r="E26" s="178"/>
      <c r="F26" s="178"/>
      <c r="G26" s="190">
        <f>DATOS!$E$13</f>
        <v>1</v>
      </c>
      <c r="H26" s="178"/>
      <c r="I26" s="191"/>
      <c r="J26" s="178"/>
      <c r="K26" s="178"/>
      <c r="L26" s="178"/>
      <c r="M26" s="178"/>
      <c r="N26" s="160" t="str">
        <f t="shared" si="7"/>
        <v/>
      </c>
      <c r="O26" s="21"/>
      <c r="P26" s="160" t="str">
        <f t="shared" si="2"/>
        <v/>
      </c>
      <c r="Q26" s="160">
        <f t="shared" si="4"/>
        <v>0</v>
      </c>
      <c r="R26" s="160" t="str">
        <f t="shared" si="5"/>
        <v/>
      </c>
      <c r="S26" s="160" t="str">
        <f t="shared" si="6"/>
        <v/>
      </c>
      <c r="T26" s="50" t="str">
        <f>IF($F26="","",IF(ISERROR(VLOOKUP(F26,PROVEEDORES!$D$8:$I$507,5,0)),1,VLOOKUP($F26,PROVEEDORES!$D$8:$I$507,5,0)))</f>
        <v/>
      </c>
    </row>
    <row r="27" spans="1:20" ht="17.45" customHeight="1" x14ac:dyDescent="0.25">
      <c r="A27" s="110"/>
      <c r="C27" s="193"/>
      <c r="D27" s="189"/>
      <c r="E27" s="178"/>
      <c r="F27" s="178"/>
      <c r="G27" s="190">
        <f>DATOS!$E$13</f>
        <v>1</v>
      </c>
      <c r="H27" s="178"/>
      <c r="I27" s="191"/>
      <c r="J27" s="178"/>
      <c r="K27" s="178"/>
      <c r="L27" s="178"/>
      <c r="M27" s="178"/>
      <c r="N27" s="160" t="str">
        <f t="shared" si="7"/>
        <v/>
      </c>
      <c r="O27" s="21"/>
      <c r="P27" s="160" t="str">
        <f t="shared" si="2"/>
        <v/>
      </c>
      <c r="Q27" s="160">
        <f t="shared" si="4"/>
        <v>0</v>
      </c>
      <c r="R27" s="160" t="str">
        <f t="shared" si="5"/>
        <v/>
      </c>
      <c r="S27" s="160" t="str">
        <f t="shared" si="6"/>
        <v/>
      </c>
      <c r="T27" s="50" t="str">
        <f>IF($F27="","",IF(ISERROR(VLOOKUP(F27,PROVEEDORES!$D$8:$I$507,5,0)),1,VLOOKUP($F27,PROVEEDORES!$D$8:$I$507,5,0)))</f>
        <v/>
      </c>
    </row>
    <row r="28" spans="1:20" ht="17.45" customHeight="1" x14ac:dyDescent="0.25">
      <c r="A28" s="111"/>
      <c r="C28" s="193"/>
      <c r="D28" s="189"/>
      <c r="E28" s="178"/>
      <c r="F28" s="178"/>
      <c r="G28" s="190">
        <f>DATOS!$E$13</f>
        <v>1</v>
      </c>
      <c r="H28" s="178"/>
      <c r="I28" s="191"/>
      <c r="J28" s="178"/>
      <c r="K28" s="178"/>
      <c r="L28" s="178"/>
      <c r="M28" s="178"/>
      <c r="N28" s="160" t="str">
        <f t="shared" si="7"/>
        <v/>
      </c>
      <c r="O28" s="21"/>
      <c r="P28" s="160" t="str">
        <f t="shared" si="2"/>
        <v/>
      </c>
      <c r="Q28" s="160">
        <f t="shared" si="4"/>
        <v>0</v>
      </c>
      <c r="R28" s="160" t="str">
        <f t="shared" si="5"/>
        <v/>
      </c>
      <c r="S28" s="160" t="str">
        <f t="shared" si="6"/>
        <v/>
      </c>
      <c r="T28" s="50" t="str">
        <f>IF($F28="","",IF(ISERROR(VLOOKUP(F28,PROVEEDORES!$D$8:$I$507,5,0)),1,VLOOKUP($F28,PROVEEDORES!$D$8:$I$507,5,0)))</f>
        <v/>
      </c>
    </row>
    <row r="29" spans="1:20" ht="17.45" customHeight="1" x14ac:dyDescent="0.25">
      <c r="A29" s="111"/>
      <c r="C29" s="193"/>
      <c r="D29" s="189"/>
      <c r="E29" s="178"/>
      <c r="F29" s="178"/>
      <c r="G29" s="190">
        <f>DATOS!$E$13</f>
        <v>1</v>
      </c>
      <c r="H29" s="178"/>
      <c r="I29" s="191"/>
      <c r="J29" s="178"/>
      <c r="K29" s="178"/>
      <c r="L29" s="178"/>
      <c r="M29" s="178"/>
      <c r="N29" s="160" t="str">
        <f t="shared" si="7"/>
        <v/>
      </c>
      <c r="O29" s="21"/>
      <c r="P29" s="160" t="str">
        <f t="shared" si="2"/>
        <v/>
      </c>
      <c r="Q29" s="160">
        <f t="shared" si="4"/>
        <v>0</v>
      </c>
      <c r="R29" s="160" t="str">
        <f t="shared" si="5"/>
        <v/>
      </c>
      <c r="S29" s="160" t="str">
        <f t="shared" si="6"/>
        <v/>
      </c>
      <c r="T29" s="50" t="str">
        <f>IF($F29="","",IF(ISERROR(VLOOKUP(F29,PROVEEDORES!$D$8:$I$507,5,0)),1,VLOOKUP($F29,PROVEEDORES!$D$8:$I$507,5,0)))</f>
        <v/>
      </c>
    </row>
    <row r="30" spans="1:20" ht="17.45" customHeight="1" x14ac:dyDescent="0.25">
      <c r="A30" s="111"/>
      <c r="C30" s="193"/>
      <c r="D30" s="189"/>
      <c r="E30" s="178"/>
      <c r="F30" s="178"/>
      <c r="G30" s="190">
        <f>DATOS!$E$13</f>
        <v>1</v>
      </c>
      <c r="H30" s="178"/>
      <c r="I30" s="191"/>
      <c r="J30" s="178"/>
      <c r="K30" s="178"/>
      <c r="L30" s="178"/>
      <c r="M30" s="178"/>
      <c r="N30" s="160" t="str">
        <f t="shared" si="7"/>
        <v/>
      </c>
      <c r="O30" s="21"/>
      <c r="P30" s="160" t="str">
        <f t="shared" si="2"/>
        <v/>
      </c>
      <c r="Q30" s="160">
        <f t="shared" si="4"/>
        <v>0</v>
      </c>
      <c r="R30" s="160" t="str">
        <f t="shared" si="5"/>
        <v/>
      </c>
      <c r="S30" s="160" t="str">
        <f t="shared" si="6"/>
        <v/>
      </c>
      <c r="T30" s="50" t="str">
        <f>IF($F30="","",IF(ISERROR(VLOOKUP(F30,PROVEEDORES!$D$8:$I$507,5,0)),1,VLOOKUP($F30,PROVEEDORES!$D$8:$I$507,5,0)))</f>
        <v/>
      </c>
    </row>
    <row r="31" spans="1:20" ht="17.45" customHeight="1" x14ac:dyDescent="0.25">
      <c r="A31" s="111"/>
      <c r="C31" s="193"/>
      <c r="D31" s="189"/>
      <c r="E31" s="178"/>
      <c r="F31" s="178"/>
      <c r="G31" s="190">
        <f>DATOS!$E$13</f>
        <v>1</v>
      </c>
      <c r="H31" s="178"/>
      <c r="I31" s="191"/>
      <c r="J31" s="178"/>
      <c r="K31" s="178"/>
      <c r="L31" s="178"/>
      <c r="M31" s="178"/>
      <c r="N31" s="160" t="str">
        <f t="shared" si="7"/>
        <v/>
      </c>
      <c r="O31" s="21"/>
      <c r="P31" s="160" t="str">
        <f t="shared" si="2"/>
        <v/>
      </c>
      <c r="Q31" s="160">
        <f t="shared" si="4"/>
        <v>0</v>
      </c>
      <c r="R31" s="160" t="str">
        <f t="shared" si="5"/>
        <v/>
      </c>
      <c r="S31" s="160" t="str">
        <f t="shared" si="6"/>
        <v/>
      </c>
      <c r="T31" s="50" t="str">
        <f>IF($F31="","",IF(ISERROR(VLOOKUP(F31,PROVEEDORES!$D$8:$I$507,5,0)),1,VLOOKUP($F31,PROVEEDORES!$D$8:$I$507,5,0)))</f>
        <v/>
      </c>
    </row>
    <row r="32" spans="1:20" ht="17.45" customHeight="1" x14ac:dyDescent="0.25">
      <c r="A32" s="111"/>
      <c r="C32" s="193"/>
      <c r="D32" s="189"/>
      <c r="E32" s="178"/>
      <c r="F32" s="178"/>
      <c r="G32" s="190">
        <f>DATOS!$E$13</f>
        <v>1</v>
      </c>
      <c r="H32" s="178"/>
      <c r="I32" s="191"/>
      <c r="J32" s="178"/>
      <c r="K32" s="178"/>
      <c r="L32" s="178"/>
      <c r="M32" s="178"/>
      <c r="N32" s="160" t="str">
        <f t="shared" si="7"/>
        <v/>
      </c>
      <c r="O32" s="21"/>
      <c r="P32" s="160" t="str">
        <f t="shared" si="2"/>
        <v/>
      </c>
      <c r="Q32" s="160">
        <f t="shared" si="4"/>
        <v>0</v>
      </c>
      <c r="R32" s="160" t="str">
        <f t="shared" si="5"/>
        <v/>
      </c>
      <c r="S32" s="160" t="str">
        <f t="shared" si="6"/>
        <v/>
      </c>
      <c r="T32" s="50" t="str">
        <f>IF($F32="","",IF(ISERROR(VLOOKUP(F32,PROVEEDORES!$D$8:$I$507,5,0)),1,VLOOKUP($F32,PROVEEDORES!$D$8:$I$507,5,0)))</f>
        <v/>
      </c>
    </row>
    <row r="33" spans="1:20" ht="17.45" customHeight="1" x14ac:dyDescent="0.25">
      <c r="A33" s="111"/>
      <c r="C33" s="193"/>
      <c r="D33" s="189"/>
      <c r="E33" s="178"/>
      <c r="F33" s="178"/>
      <c r="G33" s="190">
        <f>DATOS!$E$13</f>
        <v>1</v>
      </c>
      <c r="H33" s="178"/>
      <c r="I33" s="191"/>
      <c r="J33" s="178"/>
      <c r="K33" s="178"/>
      <c r="L33" s="178"/>
      <c r="M33" s="178"/>
      <c r="N33" s="160" t="str">
        <f t="shared" si="7"/>
        <v/>
      </c>
      <c r="O33" s="21"/>
      <c r="P33" s="160" t="str">
        <f t="shared" si="2"/>
        <v/>
      </c>
      <c r="Q33" s="160">
        <f t="shared" si="4"/>
        <v>0</v>
      </c>
      <c r="R33" s="160" t="str">
        <f t="shared" si="5"/>
        <v/>
      </c>
      <c r="S33" s="160" t="str">
        <f t="shared" si="6"/>
        <v/>
      </c>
      <c r="T33" s="50" t="str">
        <f>IF($F33="","",IF(ISERROR(VLOOKUP(F33,PROVEEDORES!$D$8:$I$507,5,0)),1,VLOOKUP($F33,PROVEEDORES!$D$8:$I$507,5,0)))</f>
        <v/>
      </c>
    </row>
    <row r="34" spans="1:20" ht="17.45" customHeight="1" x14ac:dyDescent="0.25">
      <c r="A34" s="111"/>
      <c r="C34" s="193"/>
      <c r="D34" s="189"/>
      <c r="E34" s="178"/>
      <c r="F34" s="178"/>
      <c r="G34" s="190">
        <f>DATOS!$E$13</f>
        <v>1</v>
      </c>
      <c r="H34" s="178"/>
      <c r="I34" s="191"/>
      <c r="J34" s="178"/>
      <c r="K34" s="178"/>
      <c r="L34" s="178"/>
      <c r="M34" s="178"/>
      <c r="N34" s="160" t="str">
        <f t="shared" si="7"/>
        <v/>
      </c>
      <c r="O34" s="21"/>
      <c r="P34" s="160" t="str">
        <f t="shared" si="2"/>
        <v/>
      </c>
      <c r="Q34" s="160">
        <f t="shared" si="4"/>
        <v>0</v>
      </c>
      <c r="R34" s="160" t="str">
        <f t="shared" si="5"/>
        <v/>
      </c>
      <c r="S34" s="160" t="str">
        <f t="shared" si="6"/>
        <v/>
      </c>
      <c r="T34" s="50" t="str">
        <f>IF($F34="","",IF(ISERROR(VLOOKUP(F34,PROVEEDORES!$D$8:$I$507,5,0)),1,VLOOKUP($F34,PROVEEDORES!$D$8:$I$507,5,0)))</f>
        <v/>
      </c>
    </row>
    <row r="35" spans="1:20" ht="17.45" customHeight="1" x14ac:dyDescent="0.25">
      <c r="A35" s="111"/>
      <c r="C35" s="193"/>
      <c r="D35" s="189"/>
      <c r="E35" s="178"/>
      <c r="F35" s="178"/>
      <c r="G35" s="190">
        <f>DATOS!$E$13</f>
        <v>1</v>
      </c>
      <c r="H35" s="178"/>
      <c r="I35" s="191"/>
      <c r="J35" s="178"/>
      <c r="K35" s="178"/>
      <c r="L35" s="178"/>
      <c r="M35" s="178"/>
      <c r="N35" s="160" t="str">
        <f t="shared" si="7"/>
        <v/>
      </c>
      <c r="O35" s="21"/>
      <c r="P35" s="160" t="str">
        <f t="shared" si="2"/>
        <v/>
      </c>
      <c r="Q35" s="160">
        <f t="shared" si="4"/>
        <v>0</v>
      </c>
      <c r="R35" s="160" t="str">
        <f t="shared" si="5"/>
        <v/>
      </c>
      <c r="S35" s="160" t="str">
        <f t="shared" si="6"/>
        <v/>
      </c>
      <c r="T35" s="50" t="str">
        <f>IF($F35="","",IF(ISERROR(VLOOKUP(F35,PROVEEDORES!$D$8:$I$507,5,0)),1,VLOOKUP($F35,PROVEEDORES!$D$8:$I$507,5,0)))</f>
        <v/>
      </c>
    </row>
    <row r="36" spans="1:20" ht="17.45" customHeight="1" x14ac:dyDescent="0.25">
      <c r="A36" s="111"/>
      <c r="C36" s="193"/>
      <c r="D36" s="189"/>
      <c r="E36" s="178"/>
      <c r="F36" s="178"/>
      <c r="G36" s="190">
        <f>DATOS!$E$13</f>
        <v>1</v>
      </c>
      <c r="H36" s="178"/>
      <c r="I36" s="191"/>
      <c r="J36" s="178"/>
      <c r="K36" s="178"/>
      <c r="L36" s="178"/>
      <c r="M36" s="178"/>
      <c r="N36" s="160" t="str">
        <f t="shared" si="7"/>
        <v/>
      </c>
      <c r="O36" s="21"/>
      <c r="P36" s="160" t="str">
        <f t="shared" si="2"/>
        <v/>
      </c>
      <c r="Q36" s="160">
        <f t="shared" si="4"/>
        <v>0</v>
      </c>
      <c r="R36" s="160" t="str">
        <f t="shared" si="5"/>
        <v/>
      </c>
      <c r="S36" s="160" t="str">
        <f t="shared" si="6"/>
        <v/>
      </c>
      <c r="T36" s="50" t="str">
        <f>IF($F36="","",IF(ISERROR(VLOOKUP(F36,PROVEEDORES!$D$8:$I$507,5,0)),1,VLOOKUP($F36,PROVEEDORES!$D$8:$I$507,5,0)))</f>
        <v/>
      </c>
    </row>
    <row r="37" spans="1:20" ht="17.45" customHeight="1" x14ac:dyDescent="0.25">
      <c r="A37" s="111"/>
      <c r="C37" s="193"/>
      <c r="D37" s="189"/>
      <c r="E37" s="178"/>
      <c r="F37" s="178"/>
      <c r="G37" s="190">
        <f>DATOS!$E$13</f>
        <v>1</v>
      </c>
      <c r="H37" s="178"/>
      <c r="I37" s="191"/>
      <c r="J37" s="178"/>
      <c r="K37" s="178"/>
      <c r="L37" s="178"/>
      <c r="M37" s="178"/>
      <c r="N37" s="160" t="str">
        <f t="shared" si="7"/>
        <v/>
      </c>
      <c r="O37" s="21"/>
      <c r="P37" s="160" t="str">
        <f t="shared" si="2"/>
        <v/>
      </c>
      <c r="Q37" s="160">
        <f t="shared" si="4"/>
        <v>0</v>
      </c>
      <c r="R37" s="160" t="str">
        <f t="shared" si="5"/>
        <v/>
      </c>
      <c r="S37" s="160" t="str">
        <f t="shared" si="6"/>
        <v/>
      </c>
      <c r="T37" s="50" t="str">
        <f>IF($F37="","",IF(ISERROR(VLOOKUP(F37,PROVEEDORES!$D$8:$I$507,5,0)),1,VLOOKUP($F37,PROVEEDORES!$D$8:$I$507,5,0)))</f>
        <v/>
      </c>
    </row>
    <row r="38" spans="1:20" ht="17.45" customHeight="1" x14ac:dyDescent="0.25">
      <c r="A38" s="111"/>
      <c r="C38" s="193"/>
      <c r="D38" s="189"/>
      <c r="E38" s="178"/>
      <c r="F38" s="178"/>
      <c r="G38" s="190">
        <f>DATOS!$E$13</f>
        <v>1</v>
      </c>
      <c r="H38" s="178"/>
      <c r="I38" s="191"/>
      <c r="J38" s="178"/>
      <c r="K38" s="178"/>
      <c r="L38" s="178"/>
      <c r="M38" s="178"/>
      <c r="N38" s="160" t="str">
        <f t="shared" si="7"/>
        <v/>
      </c>
      <c r="O38" s="21"/>
      <c r="P38" s="160" t="str">
        <f t="shared" si="2"/>
        <v/>
      </c>
      <c r="Q38" s="160">
        <f t="shared" si="4"/>
        <v>0</v>
      </c>
      <c r="R38" s="160" t="str">
        <f t="shared" si="5"/>
        <v/>
      </c>
      <c r="S38" s="160" t="str">
        <f t="shared" si="6"/>
        <v/>
      </c>
      <c r="T38" s="50" t="str">
        <f>IF($F38="","",IF(ISERROR(VLOOKUP(F38,PROVEEDORES!$D$8:$I$507,5,0)),1,VLOOKUP($F38,PROVEEDORES!$D$8:$I$507,5,0)))</f>
        <v/>
      </c>
    </row>
    <row r="39" spans="1:20" ht="17.45" customHeight="1" x14ac:dyDescent="0.25">
      <c r="A39" s="111"/>
      <c r="C39" s="193"/>
      <c r="D39" s="189"/>
      <c r="E39" s="178"/>
      <c r="F39" s="178"/>
      <c r="G39" s="190">
        <f>DATOS!$E$13</f>
        <v>1</v>
      </c>
      <c r="H39" s="178"/>
      <c r="I39" s="191"/>
      <c r="J39" s="178"/>
      <c r="K39" s="178"/>
      <c r="L39" s="178"/>
      <c r="M39" s="178"/>
      <c r="N39" s="160" t="str">
        <f t="shared" si="7"/>
        <v/>
      </c>
      <c r="O39" s="21"/>
      <c r="P39" s="160" t="str">
        <f t="shared" si="2"/>
        <v/>
      </c>
      <c r="Q39" s="160">
        <f t="shared" si="4"/>
        <v>0</v>
      </c>
      <c r="R39" s="160" t="str">
        <f t="shared" si="5"/>
        <v/>
      </c>
      <c r="S39" s="160" t="str">
        <f t="shared" si="6"/>
        <v/>
      </c>
      <c r="T39" s="50" t="str">
        <f>IF($F39="","",IF(ISERROR(VLOOKUP(F39,PROVEEDORES!$D$8:$I$507,5,0)),1,VLOOKUP($F39,PROVEEDORES!$D$8:$I$507,5,0)))</f>
        <v/>
      </c>
    </row>
    <row r="40" spans="1:20" ht="17.45" customHeight="1" x14ac:dyDescent="0.25">
      <c r="A40" s="111"/>
      <c r="C40" s="193"/>
      <c r="D40" s="189"/>
      <c r="E40" s="178"/>
      <c r="F40" s="178"/>
      <c r="G40" s="190">
        <f>DATOS!$E$13</f>
        <v>1</v>
      </c>
      <c r="H40" s="178"/>
      <c r="I40" s="191"/>
      <c r="J40" s="178"/>
      <c r="K40" s="178"/>
      <c r="L40" s="178"/>
      <c r="M40" s="178"/>
      <c r="N40" s="160" t="str">
        <f t="shared" si="7"/>
        <v/>
      </c>
      <c r="O40" s="21"/>
      <c r="P40" s="160" t="str">
        <f t="shared" si="2"/>
        <v/>
      </c>
      <c r="Q40" s="160">
        <f t="shared" si="4"/>
        <v>0</v>
      </c>
      <c r="R40" s="160" t="str">
        <f t="shared" si="5"/>
        <v/>
      </c>
      <c r="S40" s="160" t="str">
        <f t="shared" si="6"/>
        <v/>
      </c>
      <c r="T40" s="50" t="str">
        <f>IF($F40="","",IF(ISERROR(VLOOKUP(F40,PROVEEDORES!$D$8:$I$507,5,0)),1,VLOOKUP($F40,PROVEEDORES!$D$8:$I$507,5,0)))</f>
        <v/>
      </c>
    </row>
    <row r="41" spans="1:20" ht="17.45" customHeight="1" x14ac:dyDescent="0.25">
      <c r="A41" s="111"/>
      <c r="C41" s="193"/>
      <c r="D41" s="189"/>
      <c r="E41" s="178"/>
      <c r="F41" s="178"/>
      <c r="G41" s="190">
        <f>DATOS!$E$13</f>
        <v>1</v>
      </c>
      <c r="H41" s="178"/>
      <c r="I41" s="191"/>
      <c r="J41" s="178"/>
      <c r="K41" s="178"/>
      <c r="L41" s="178"/>
      <c r="M41" s="178"/>
      <c r="N41" s="160" t="str">
        <f t="shared" si="7"/>
        <v/>
      </c>
      <c r="O41" s="21"/>
      <c r="P41" s="160" t="str">
        <f t="shared" si="2"/>
        <v/>
      </c>
      <c r="Q41" s="160">
        <f t="shared" si="4"/>
        <v>0</v>
      </c>
      <c r="R41" s="160" t="str">
        <f t="shared" si="5"/>
        <v/>
      </c>
      <c r="S41" s="160" t="str">
        <f t="shared" si="6"/>
        <v/>
      </c>
      <c r="T41" s="50" t="str">
        <f>IF($F41="","",IF(ISERROR(VLOOKUP(F41,PROVEEDORES!$D$8:$I$507,5,0)),1,VLOOKUP($F41,PROVEEDORES!$D$8:$I$507,5,0)))</f>
        <v/>
      </c>
    </row>
    <row r="42" spans="1:20" ht="17.45" customHeight="1" x14ac:dyDescent="0.25">
      <c r="A42" s="111"/>
      <c r="C42" s="193"/>
      <c r="D42" s="189"/>
      <c r="E42" s="178"/>
      <c r="F42" s="178"/>
      <c r="G42" s="190">
        <f>DATOS!$E$13</f>
        <v>1</v>
      </c>
      <c r="H42" s="178"/>
      <c r="I42" s="191"/>
      <c r="J42" s="178"/>
      <c r="K42" s="178"/>
      <c r="L42" s="178"/>
      <c r="M42" s="178"/>
      <c r="N42" s="160" t="str">
        <f t="shared" si="7"/>
        <v/>
      </c>
      <c r="O42" s="21"/>
      <c r="P42" s="160" t="str">
        <f t="shared" si="2"/>
        <v/>
      </c>
      <c r="Q42" s="160">
        <f t="shared" si="4"/>
        <v>0</v>
      </c>
      <c r="R42" s="160" t="str">
        <f t="shared" si="5"/>
        <v/>
      </c>
      <c r="S42" s="160" t="str">
        <f t="shared" si="6"/>
        <v/>
      </c>
      <c r="T42" s="50" t="str">
        <f>IF($F42="","",IF(ISERROR(VLOOKUP(F42,PROVEEDORES!$D$8:$I$507,5,0)),1,VLOOKUP($F42,PROVEEDORES!$D$8:$I$507,5,0)))</f>
        <v/>
      </c>
    </row>
    <row r="43" spans="1:20" ht="17.45" customHeight="1" x14ac:dyDescent="0.25">
      <c r="A43" s="111"/>
      <c r="C43" s="193"/>
      <c r="D43" s="189"/>
      <c r="E43" s="178"/>
      <c r="F43" s="178"/>
      <c r="G43" s="190">
        <f>DATOS!$E$13</f>
        <v>1</v>
      </c>
      <c r="H43" s="178"/>
      <c r="I43" s="191"/>
      <c r="J43" s="178"/>
      <c r="K43" s="178"/>
      <c r="L43" s="178"/>
      <c r="M43" s="178"/>
      <c r="N43" s="160" t="str">
        <f t="shared" si="7"/>
        <v/>
      </c>
      <c r="O43" s="21"/>
      <c r="P43" s="160" t="str">
        <f t="shared" si="2"/>
        <v/>
      </c>
      <c r="Q43" s="160">
        <f t="shared" si="4"/>
        <v>0</v>
      </c>
      <c r="R43" s="160" t="str">
        <f t="shared" si="5"/>
        <v/>
      </c>
      <c r="S43" s="160" t="str">
        <f t="shared" si="6"/>
        <v/>
      </c>
      <c r="T43" s="50" t="str">
        <f>IF($F43="","",IF(ISERROR(VLOOKUP(F43,PROVEEDORES!$D$8:$I$507,5,0)),1,VLOOKUP($F43,PROVEEDORES!$D$8:$I$507,5,0)))</f>
        <v/>
      </c>
    </row>
    <row r="44" spans="1:20" ht="17.45" customHeight="1" x14ac:dyDescent="0.25">
      <c r="A44" s="111"/>
      <c r="C44" s="193"/>
      <c r="D44" s="189"/>
      <c r="E44" s="178"/>
      <c r="F44" s="178"/>
      <c r="G44" s="190">
        <f>DATOS!$E$13</f>
        <v>1</v>
      </c>
      <c r="H44" s="178"/>
      <c r="I44" s="191"/>
      <c r="J44" s="178"/>
      <c r="K44" s="178"/>
      <c r="L44" s="178"/>
      <c r="M44" s="178"/>
      <c r="N44" s="160" t="str">
        <f t="shared" si="7"/>
        <v/>
      </c>
      <c r="O44" s="21"/>
      <c r="P44" s="160" t="str">
        <f t="shared" si="2"/>
        <v/>
      </c>
      <c r="Q44" s="160">
        <f t="shared" si="4"/>
        <v>0</v>
      </c>
      <c r="R44" s="160" t="str">
        <f t="shared" si="5"/>
        <v/>
      </c>
      <c r="S44" s="160" t="str">
        <f t="shared" si="6"/>
        <v/>
      </c>
      <c r="T44" s="50" t="str">
        <f>IF($F44="","",IF(ISERROR(VLOOKUP(F44,PROVEEDORES!$D$8:$I$507,5,0)),1,VLOOKUP($F44,PROVEEDORES!$D$8:$I$507,5,0)))</f>
        <v/>
      </c>
    </row>
    <row r="45" spans="1:20" ht="17.45" customHeight="1" x14ac:dyDescent="0.25">
      <c r="A45" s="111"/>
      <c r="C45" s="193"/>
      <c r="D45" s="189"/>
      <c r="E45" s="178"/>
      <c r="F45" s="178"/>
      <c r="G45" s="190">
        <f>DATOS!$E$13</f>
        <v>1</v>
      </c>
      <c r="H45" s="178"/>
      <c r="I45" s="191"/>
      <c r="J45" s="178"/>
      <c r="K45" s="178"/>
      <c r="L45" s="178"/>
      <c r="M45" s="178"/>
      <c r="N45" s="160" t="str">
        <f t="shared" si="7"/>
        <v/>
      </c>
      <c r="O45" s="21"/>
      <c r="P45" s="160" t="str">
        <f t="shared" si="2"/>
        <v/>
      </c>
      <c r="Q45" s="160">
        <f t="shared" si="4"/>
        <v>0</v>
      </c>
      <c r="R45" s="160" t="str">
        <f t="shared" si="5"/>
        <v/>
      </c>
      <c r="S45" s="160" t="str">
        <f t="shared" si="6"/>
        <v/>
      </c>
      <c r="T45" s="50" t="str">
        <f>IF($F45="","",IF(ISERROR(VLOOKUP(F45,PROVEEDORES!$D$8:$I$507,5,0)),1,VLOOKUP($F45,PROVEEDORES!$D$8:$I$507,5,0)))</f>
        <v/>
      </c>
    </row>
    <row r="46" spans="1:20" ht="17.45" customHeight="1" x14ac:dyDescent="0.25">
      <c r="C46" s="193"/>
      <c r="D46" s="189"/>
      <c r="E46" s="178"/>
      <c r="F46" s="178"/>
      <c r="G46" s="190">
        <f>DATOS!$E$13</f>
        <v>1</v>
      </c>
      <c r="H46" s="178"/>
      <c r="I46" s="191"/>
      <c r="J46" s="178"/>
      <c r="K46" s="178"/>
      <c r="L46" s="178"/>
      <c r="M46" s="178"/>
      <c r="N46" s="160" t="str">
        <f t="shared" si="7"/>
        <v/>
      </c>
      <c r="O46" s="21"/>
      <c r="P46" s="160" t="str">
        <f t="shared" si="2"/>
        <v/>
      </c>
      <c r="Q46" s="160">
        <f t="shared" si="4"/>
        <v>0</v>
      </c>
      <c r="R46" s="160" t="str">
        <f t="shared" si="5"/>
        <v/>
      </c>
      <c r="S46" s="160" t="str">
        <f t="shared" si="6"/>
        <v/>
      </c>
      <c r="T46" s="50" t="str">
        <f>IF($F46="","",IF(ISERROR(VLOOKUP(F46,PROVEEDORES!$D$8:$I$507,5,0)),1,VLOOKUP($F46,PROVEEDORES!$D$8:$I$507,5,0)))</f>
        <v/>
      </c>
    </row>
    <row r="47" spans="1:20" ht="17.45" customHeight="1" x14ac:dyDescent="0.25">
      <c r="C47" s="193"/>
      <c r="D47" s="189"/>
      <c r="E47" s="178"/>
      <c r="F47" s="178"/>
      <c r="G47" s="190">
        <f>DATOS!$E$13</f>
        <v>1</v>
      </c>
      <c r="H47" s="178"/>
      <c r="I47" s="191"/>
      <c r="J47" s="178"/>
      <c r="K47" s="178"/>
      <c r="L47" s="178"/>
      <c r="M47" s="178"/>
      <c r="N47" s="160" t="str">
        <f t="shared" si="7"/>
        <v/>
      </c>
      <c r="O47" s="21"/>
      <c r="P47" s="160" t="str">
        <f t="shared" si="2"/>
        <v/>
      </c>
      <c r="Q47" s="160">
        <f t="shared" si="4"/>
        <v>0</v>
      </c>
      <c r="R47" s="160" t="str">
        <f t="shared" si="5"/>
        <v/>
      </c>
      <c r="S47" s="160" t="str">
        <f t="shared" si="6"/>
        <v/>
      </c>
      <c r="T47" s="50" t="str">
        <f>IF($F47="","",IF(ISERROR(VLOOKUP(F47,PROVEEDORES!$D$8:$I$507,5,0)),1,VLOOKUP($F47,PROVEEDORES!$D$8:$I$507,5,0)))</f>
        <v/>
      </c>
    </row>
    <row r="48" spans="1:20" ht="17.45" customHeight="1" x14ac:dyDescent="0.25">
      <c r="C48" s="193"/>
      <c r="D48" s="189"/>
      <c r="E48" s="178"/>
      <c r="F48" s="178"/>
      <c r="G48" s="190">
        <f>DATOS!$E$13</f>
        <v>1</v>
      </c>
      <c r="H48" s="178"/>
      <c r="I48" s="191"/>
      <c r="J48" s="178"/>
      <c r="K48" s="178"/>
      <c r="L48" s="178"/>
      <c r="M48" s="178"/>
      <c r="N48" s="160" t="str">
        <f t="shared" si="7"/>
        <v/>
      </c>
      <c r="O48" s="21"/>
      <c r="P48" s="160" t="str">
        <f t="shared" si="2"/>
        <v/>
      </c>
      <c r="Q48" s="160">
        <f t="shared" si="4"/>
        <v>0</v>
      </c>
      <c r="R48" s="160" t="str">
        <f t="shared" si="5"/>
        <v/>
      </c>
      <c r="S48" s="160" t="str">
        <f t="shared" si="6"/>
        <v/>
      </c>
      <c r="T48" s="50" t="str">
        <f>IF($F48="","",IF(ISERROR(VLOOKUP(F48,PROVEEDORES!$D$8:$I$507,5,0)),1,VLOOKUP($F48,PROVEEDORES!$D$8:$I$507,5,0)))</f>
        <v/>
      </c>
    </row>
    <row r="49" spans="3:20" ht="17.45" customHeight="1" x14ac:dyDescent="0.25">
      <c r="C49" s="193"/>
      <c r="D49" s="189"/>
      <c r="E49" s="178"/>
      <c r="F49" s="178"/>
      <c r="G49" s="190">
        <f>DATOS!$E$13</f>
        <v>1</v>
      </c>
      <c r="H49" s="178"/>
      <c r="I49" s="191"/>
      <c r="J49" s="178"/>
      <c r="K49" s="178"/>
      <c r="L49" s="178"/>
      <c r="M49" s="178"/>
      <c r="N49" s="160" t="str">
        <f t="shared" si="7"/>
        <v/>
      </c>
      <c r="O49" s="21"/>
      <c r="P49" s="160" t="str">
        <f t="shared" si="2"/>
        <v/>
      </c>
      <c r="Q49" s="160">
        <f t="shared" si="4"/>
        <v>0</v>
      </c>
      <c r="R49" s="160" t="str">
        <f t="shared" si="5"/>
        <v/>
      </c>
      <c r="S49" s="160" t="str">
        <f t="shared" si="6"/>
        <v/>
      </c>
      <c r="T49" s="50" t="str">
        <f>IF($F49="","",IF(ISERROR(VLOOKUP(F49,PROVEEDORES!$D$8:$I$507,5,0)),1,VLOOKUP($F49,PROVEEDORES!$D$8:$I$507,5,0)))</f>
        <v/>
      </c>
    </row>
    <row r="50" spans="3:20" ht="17.45" customHeight="1" x14ac:dyDescent="0.25">
      <c r="C50" s="193"/>
      <c r="D50" s="189"/>
      <c r="E50" s="178"/>
      <c r="F50" s="178"/>
      <c r="G50" s="190">
        <f>DATOS!$E$13</f>
        <v>1</v>
      </c>
      <c r="H50" s="178"/>
      <c r="I50" s="191"/>
      <c r="J50" s="178"/>
      <c r="K50" s="178"/>
      <c r="L50" s="178"/>
      <c r="M50" s="178"/>
      <c r="N50" s="160" t="str">
        <f t="shared" si="7"/>
        <v/>
      </c>
      <c r="O50" s="21"/>
      <c r="P50" s="160" t="str">
        <f t="shared" si="2"/>
        <v/>
      </c>
      <c r="Q50" s="160">
        <f t="shared" si="4"/>
        <v>0</v>
      </c>
      <c r="R50" s="160" t="str">
        <f t="shared" si="5"/>
        <v/>
      </c>
      <c r="S50" s="160" t="str">
        <f t="shared" si="6"/>
        <v/>
      </c>
      <c r="T50" s="50" t="str">
        <f>IF($F50="","",IF(ISERROR(VLOOKUP(F50,PROVEEDORES!$D$8:$I$507,5,0)),1,VLOOKUP($F50,PROVEEDORES!$D$8:$I$507,5,0)))</f>
        <v/>
      </c>
    </row>
    <row r="51" spans="3:20" ht="17.45" customHeight="1" x14ac:dyDescent="0.25">
      <c r="C51" s="188"/>
      <c r="D51" s="189"/>
      <c r="E51" s="178"/>
      <c r="F51" s="178"/>
      <c r="G51" s="190">
        <f>DATOS!$E$13</f>
        <v>1</v>
      </c>
      <c r="H51" s="178"/>
      <c r="I51" s="191"/>
      <c r="J51" s="178"/>
      <c r="K51" s="178"/>
      <c r="L51" s="178"/>
      <c r="M51" s="178"/>
      <c r="N51" s="160" t="str">
        <f t="shared" si="7"/>
        <v/>
      </c>
      <c r="O51" s="21"/>
      <c r="P51" s="160" t="str">
        <f t="shared" si="2"/>
        <v/>
      </c>
      <c r="Q51" s="160">
        <f t="shared" si="4"/>
        <v>0</v>
      </c>
      <c r="R51" s="160" t="str">
        <f t="shared" si="5"/>
        <v/>
      </c>
      <c r="S51" s="160" t="str">
        <f t="shared" si="6"/>
        <v/>
      </c>
      <c r="T51" s="50" t="str">
        <f>IF($F51="","",IF(ISERROR(VLOOKUP(F51,PROVEEDORES!$D$8:$I$507,5,0)),1,VLOOKUP($F51,PROVEEDORES!$D$8:$I$507,5,0)))</f>
        <v/>
      </c>
    </row>
    <row r="52" spans="3:20" ht="17.45" customHeight="1" x14ac:dyDescent="0.25">
      <c r="C52" s="188"/>
      <c r="D52" s="189"/>
      <c r="E52" s="178"/>
      <c r="F52" s="178"/>
      <c r="G52" s="190">
        <f>DATOS!$E$13</f>
        <v>1</v>
      </c>
      <c r="H52" s="178"/>
      <c r="I52" s="191"/>
      <c r="J52" s="178"/>
      <c r="K52" s="178"/>
      <c r="L52" s="178"/>
      <c r="M52" s="178"/>
      <c r="N52" s="160" t="str">
        <f t="shared" si="7"/>
        <v/>
      </c>
      <c r="O52" s="21"/>
      <c r="P52" s="160" t="str">
        <f t="shared" si="2"/>
        <v/>
      </c>
      <c r="Q52" s="160">
        <f t="shared" si="4"/>
        <v>0</v>
      </c>
      <c r="R52" s="160" t="str">
        <f t="shared" si="5"/>
        <v/>
      </c>
      <c r="S52" s="160" t="str">
        <f t="shared" si="6"/>
        <v/>
      </c>
      <c r="T52" s="50" t="str">
        <f>IF($F52="","",IF(ISERROR(VLOOKUP(F52,PROVEEDORES!$D$8:$I$507,5,0)),1,VLOOKUP($F52,PROVEEDORES!$D$8:$I$507,5,0)))</f>
        <v/>
      </c>
    </row>
    <row r="53" spans="3:20" ht="17.45" customHeight="1" x14ac:dyDescent="0.25">
      <c r="C53" s="188"/>
      <c r="D53" s="189"/>
      <c r="E53" s="178"/>
      <c r="F53" s="178"/>
      <c r="G53" s="190">
        <f>DATOS!$E$13</f>
        <v>1</v>
      </c>
      <c r="H53" s="178"/>
      <c r="I53" s="191"/>
      <c r="J53" s="178"/>
      <c r="K53" s="178"/>
      <c r="L53" s="178"/>
      <c r="M53" s="178"/>
      <c r="N53" s="160" t="str">
        <f t="shared" si="7"/>
        <v/>
      </c>
      <c r="O53" s="21"/>
      <c r="P53" s="160" t="str">
        <f t="shared" si="2"/>
        <v/>
      </c>
      <c r="Q53" s="160">
        <f t="shared" si="4"/>
        <v>0</v>
      </c>
      <c r="R53" s="160" t="str">
        <f t="shared" si="5"/>
        <v/>
      </c>
      <c r="S53" s="160" t="str">
        <f t="shared" si="6"/>
        <v/>
      </c>
      <c r="T53" s="50" t="str">
        <f>IF($F53="","",IF(ISERROR(VLOOKUP(F53,PROVEEDORES!$D$8:$I$507,5,0)),1,VLOOKUP($F53,PROVEEDORES!$D$8:$I$507,5,0)))</f>
        <v/>
      </c>
    </row>
    <row r="54" spans="3:20" ht="17.45" customHeight="1" x14ac:dyDescent="0.25">
      <c r="C54" s="188"/>
      <c r="D54" s="189"/>
      <c r="E54" s="178"/>
      <c r="F54" s="178"/>
      <c r="G54" s="190">
        <f>DATOS!$E$13</f>
        <v>1</v>
      </c>
      <c r="H54" s="178"/>
      <c r="I54" s="191"/>
      <c r="J54" s="178"/>
      <c r="K54" s="178"/>
      <c r="L54" s="178"/>
      <c r="M54" s="178"/>
      <c r="N54" s="160" t="str">
        <f t="shared" si="7"/>
        <v/>
      </c>
      <c r="O54" s="21"/>
      <c r="P54" s="160" t="str">
        <f t="shared" si="2"/>
        <v/>
      </c>
      <c r="Q54" s="160">
        <f t="shared" si="4"/>
        <v>0</v>
      </c>
      <c r="R54" s="160" t="str">
        <f t="shared" si="5"/>
        <v/>
      </c>
      <c r="S54" s="160" t="str">
        <f t="shared" si="6"/>
        <v/>
      </c>
      <c r="T54" s="50" t="str">
        <f>IF($F54="","",IF(ISERROR(VLOOKUP(F54,PROVEEDORES!$D$8:$I$507,5,0)),1,VLOOKUP($F54,PROVEEDORES!$D$8:$I$507,5,0)))</f>
        <v/>
      </c>
    </row>
    <row r="55" spans="3:20" ht="17.45" customHeight="1" x14ac:dyDescent="0.25">
      <c r="C55" s="188"/>
      <c r="D55" s="189"/>
      <c r="E55" s="178"/>
      <c r="F55" s="178"/>
      <c r="G55" s="190">
        <f>DATOS!$E$13</f>
        <v>1</v>
      </c>
      <c r="H55" s="178"/>
      <c r="I55" s="191"/>
      <c r="J55" s="178"/>
      <c r="K55" s="178"/>
      <c r="L55" s="178"/>
      <c r="M55" s="178"/>
      <c r="N55" s="160" t="str">
        <f t="shared" si="7"/>
        <v/>
      </c>
      <c r="O55" s="21"/>
      <c r="P55" s="160" t="str">
        <f t="shared" si="2"/>
        <v/>
      </c>
      <c r="Q55" s="160">
        <f t="shared" si="4"/>
        <v>0</v>
      </c>
      <c r="R55" s="160" t="str">
        <f t="shared" si="5"/>
        <v/>
      </c>
      <c r="S55" s="160" t="str">
        <f t="shared" si="6"/>
        <v/>
      </c>
      <c r="T55" s="50" t="str">
        <f>IF($F55="","",IF(ISERROR(VLOOKUP(F55,PROVEEDORES!$D$8:$I$507,5,0)),1,VLOOKUP($F55,PROVEEDORES!$D$8:$I$507,5,0)))</f>
        <v/>
      </c>
    </row>
    <row r="56" spans="3:20" ht="17.45" customHeight="1" x14ac:dyDescent="0.25">
      <c r="C56" s="188"/>
      <c r="D56" s="189"/>
      <c r="E56" s="178"/>
      <c r="F56" s="178"/>
      <c r="G56" s="190">
        <f>DATOS!$E$13</f>
        <v>1</v>
      </c>
      <c r="H56" s="178"/>
      <c r="I56" s="191"/>
      <c r="J56" s="178"/>
      <c r="K56" s="178"/>
      <c r="L56" s="178"/>
      <c r="M56" s="178"/>
      <c r="N56" s="160" t="str">
        <f t="shared" si="7"/>
        <v/>
      </c>
      <c r="O56" s="21"/>
      <c r="P56" s="160" t="str">
        <f t="shared" si="2"/>
        <v/>
      </c>
      <c r="Q56" s="160">
        <f t="shared" si="4"/>
        <v>0</v>
      </c>
      <c r="R56" s="160" t="str">
        <f t="shared" si="5"/>
        <v/>
      </c>
      <c r="S56" s="160" t="str">
        <f t="shared" si="6"/>
        <v/>
      </c>
      <c r="T56" s="50" t="str">
        <f>IF($F56="","",IF(ISERROR(VLOOKUP(F56,PROVEEDORES!$D$8:$I$507,5,0)),1,VLOOKUP($F56,PROVEEDORES!$D$8:$I$507,5,0)))</f>
        <v/>
      </c>
    </row>
    <row r="57" spans="3:20" ht="17.45" customHeight="1" x14ac:dyDescent="0.25">
      <c r="C57" s="188"/>
      <c r="D57" s="189"/>
      <c r="E57" s="178"/>
      <c r="F57" s="178"/>
      <c r="G57" s="190">
        <f>DATOS!$E$13</f>
        <v>1</v>
      </c>
      <c r="H57" s="178"/>
      <c r="I57" s="191"/>
      <c r="J57" s="178"/>
      <c r="K57" s="178"/>
      <c r="L57" s="178"/>
      <c r="M57" s="178"/>
      <c r="N57" s="160" t="str">
        <f t="shared" si="7"/>
        <v/>
      </c>
      <c r="O57" s="21"/>
      <c r="P57" s="160" t="str">
        <f t="shared" si="2"/>
        <v/>
      </c>
      <c r="Q57" s="160">
        <f t="shared" si="4"/>
        <v>0</v>
      </c>
      <c r="R57" s="160" t="str">
        <f t="shared" si="5"/>
        <v/>
      </c>
      <c r="S57" s="160" t="str">
        <f t="shared" si="6"/>
        <v/>
      </c>
      <c r="T57" s="50" t="str">
        <f>IF($F57="","",IF(ISERROR(VLOOKUP(F57,PROVEEDORES!$D$8:$I$507,5,0)),1,VLOOKUP($F57,PROVEEDORES!$D$8:$I$507,5,0)))</f>
        <v/>
      </c>
    </row>
    <row r="58" spans="3:20" ht="17.45" customHeight="1" x14ac:dyDescent="0.25">
      <c r="C58" s="188"/>
      <c r="D58" s="189"/>
      <c r="E58" s="178"/>
      <c r="F58" s="178"/>
      <c r="G58" s="190">
        <f>DATOS!$E$13</f>
        <v>1</v>
      </c>
      <c r="H58" s="178"/>
      <c r="I58" s="191"/>
      <c r="J58" s="178"/>
      <c r="K58" s="178"/>
      <c r="L58" s="178"/>
      <c r="M58" s="178"/>
      <c r="N58" s="160" t="str">
        <f t="shared" si="7"/>
        <v/>
      </c>
      <c r="O58" s="21"/>
      <c r="P58" s="160" t="str">
        <f t="shared" si="2"/>
        <v/>
      </c>
      <c r="Q58" s="160">
        <f t="shared" si="4"/>
        <v>0</v>
      </c>
      <c r="R58" s="160" t="str">
        <f t="shared" si="5"/>
        <v/>
      </c>
      <c r="S58" s="160" t="str">
        <f t="shared" si="6"/>
        <v/>
      </c>
      <c r="T58" s="50" t="str">
        <f>IF($F58="","",IF(ISERROR(VLOOKUP(F58,PROVEEDORES!$D$8:$I$507,5,0)),1,VLOOKUP($F58,PROVEEDORES!$D$8:$I$507,5,0)))</f>
        <v/>
      </c>
    </row>
    <row r="59" spans="3:20" ht="17.45" customHeight="1" x14ac:dyDescent="0.25">
      <c r="C59" s="188"/>
      <c r="D59" s="189"/>
      <c r="E59" s="178"/>
      <c r="F59" s="178"/>
      <c r="G59" s="190">
        <f>DATOS!$E$13</f>
        <v>1</v>
      </c>
      <c r="H59" s="178"/>
      <c r="I59" s="191"/>
      <c r="J59" s="178"/>
      <c r="K59" s="178"/>
      <c r="L59" s="178"/>
      <c r="M59" s="178"/>
      <c r="N59" s="160" t="str">
        <f t="shared" si="7"/>
        <v/>
      </c>
      <c r="O59" s="21"/>
      <c r="P59" s="160" t="str">
        <f t="shared" si="2"/>
        <v/>
      </c>
      <c r="Q59" s="160">
        <f t="shared" si="4"/>
        <v>0</v>
      </c>
      <c r="R59" s="160" t="str">
        <f t="shared" si="5"/>
        <v/>
      </c>
      <c r="S59" s="160" t="str">
        <f t="shared" si="6"/>
        <v/>
      </c>
      <c r="T59" s="50" t="str">
        <f>IF($F59="","",IF(ISERROR(VLOOKUP(F59,PROVEEDORES!$D$8:$I$507,5,0)),1,VLOOKUP($F59,PROVEEDORES!$D$8:$I$507,5,0)))</f>
        <v/>
      </c>
    </row>
    <row r="60" spans="3:20" ht="17.45" customHeight="1" x14ac:dyDescent="0.25">
      <c r="C60" s="188"/>
      <c r="D60" s="189"/>
      <c r="E60" s="178"/>
      <c r="F60" s="178"/>
      <c r="G60" s="190">
        <f>DATOS!$E$13</f>
        <v>1</v>
      </c>
      <c r="H60" s="178"/>
      <c r="I60" s="191"/>
      <c r="J60" s="178"/>
      <c r="K60" s="178"/>
      <c r="L60" s="178"/>
      <c r="M60" s="178"/>
      <c r="N60" s="160" t="str">
        <f t="shared" si="7"/>
        <v/>
      </c>
      <c r="O60" s="21"/>
      <c r="P60" s="160" t="str">
        <f t="shared" si="2"/>
        <v/>
      </c>
      <c r="Q60" s="160">
        <f t="shared" si="4"/>
        <v>0</v>
      </c>
      <c r="R60" s="160" t="str">
        <f t="shared" si="5"/>
        <v/>
      </c>
      <c r="S60" s="160" t="str">
        <f t="shared" si="6"/>
        <v/>
      </c>
      <c r="T60" s="50" t="str">
        <f>IF($F60="","",IF(ISERROR(VLOOKUP(F60,PROVEEDORES!$D$8:$I$507,5,0)),1,VLOOKUP($F60,PROVEEDORES!$D$8:$I$507,5,0)))</f>
        <v/>
      </c>
    </row>
    <row r="61" spans="3:20" ht="17.45" customHeight="1" x14ac:dyDescent="0.25">
      <c r="C61" s="188"/>
      <c r="D61" s="189"/>
      <c r="E61" s="178"/>
      <c r="F61" s="178"/>
      <c r="G61" s="190">
        <f>DATOS!$E$13</f>
        <v>1</v>
      </c>
      <c r="H61" s="178"/>
      <c r="I61" s="191"/>
      <c r="J61" s="178"/>
      <c r="K61" s="178"/>
      <c r="L61" s="178"/>
      <c r="M61" s="178"/>
      <c r="N61" s="160" t="str">
        <f t="shared" si="7"/>
        <v/>
      </c>
      <c r="O61" s="21"/>
      <c r="P61" s="160" t="str">
        <f t="shared" si="2"/>
        <v/>
      </c>
      <c r="Q61" s="160">
        <f t="shared" si="4"/>
        <v>0</v>
      </c>
      <c r="R61" s="160" t="str">
        <f t="shared" si="5"/>
        <v/>
      </c>
      <c r="S61" s="160" t="str">
        <f t="shared" si="6"/>
        <v/>
      </c>
      <c r="T61" s="50" t="str">
        <f>IF($F61="","",IF(ISERROR(VLOOKUP(F61,PROVEEDORES!$D$8:$I$507,5,0)),1,VLOOKUP($F61,PROVEEDORES!$D$8:$I$507,5,0)))</f>
        <v/>
      </c>
    </row>
    <row r="62" spans="3:20" ht="17.45" customHeight="1" x14ac:dyDescent="0.25">
      <c r="C62" s="188"/>
      <c r="D62" s="189"/>
      <c r="E62" s="178"/>
      <c r="F62" s="178"/>
      <c r="G62" s="190">
        <f>DATOS!$E$13</f>
        <v>1</v>
      </c>
      <c r="H62" s="178"/>
      <c r="I62" s="191"/>
      <c r="J62" s="178"/>
      <c r="K62" s="178"/>
      <c r="L62" s="178"/>
      <c r="M62" s="178"/>
      <c r="N62" s="160" t="str">
        <f t="shared" si="7"/>
        <v/>
      </c>
      <c r="O62" s="21"/>
      <c r="P62" s="160" t="str">
        <f t="shared" si="2"/>
        <v/>
      </c>
      <c r="Q62" s="160">
        <f t="shared" si="4"/>
        <v>0</v>
      </c>
      <c r="R62" s="160" t="str">
        <f t="shared" si="5"/>
        <v/>
      </c>
      <c r="S62" s="160" t="str">
        <f t="shared" si="6"/>
        <v/>
      </c>
      <c r="T62" s="50" t="str">
        <f>IF($F62="","",IF(ISERROR(VLOOKUP(F62,PROVEEDORES!$D$8:$I$507,5,0)),1,VLOOKUP($F62,PROVEEDORES!$D$8:$I$507,5,0)))</f>
        <v/>
      </c>
    </row>
    <row r="63" spans="3:20" ht="17.45" customHeight="1" x14ac:dyDescent="0.25">
      <c r="C63" s="188"/>
      <c r="D63" s="189"/>
      <c r="E63" s="178"/>
      <c r="F63" s="178"/>
      <c r="G63" s="190">
        <f>DATOS!$E$13</f>
        <v>1</v>
      </c>
      <c r="H63" s="178"/>
      <c r="I63" s="191"/>
      <c r="J63" s="178"/>
      <c r="K63" s="178"/>
      <c r="L63" s="178"/>
      <c r="M63" s="178"/>
      <c r="N63" s="160" t="str">
        <f t="shared" si="7"/>
        <v/>
      </c>
      <c r="O63" s="21"/>
      <c r="P63" s="160" t="str">
        <f t="shared" si="2"/>
        <v/>
      </c>
      <c r="Q63" s="160">
        <f t="shared" si="4"/>
        <v>0</v>
      </c>
      <c r="R63" s="160" t="str">
        <f t="shared" si="5"/>
        <v/>
      </c>
      <c r="S63" s="160" t="str">
        <f t="shared" si="6"/>
        <v/>
      </c>
      <c r="T63" s="50" t="str">
        <f>IF($F63="","",IF(ISERROR(VLOOKUP(F63,PROVEEDORES!$D$8:$I$507,5,0)),1,VLOOKUP($F63,PROVEEDORES!$D$8:$I$507,5,0)))</f>
        <v/>
      </c>
    </row>
    <row r="64" spans="3:20" ht="17.45" customHeight="1" x14ac:dyDescent="0.25">
      <c r="C64" s="188"/>
      <c r="D64" s="189"/>
      <c r="E64" s="178"/>
      <c r="F64" s="178"/>
      <c r="G64" s="190">
        <f>DATOS!$E$13</f>
        <v>1</v>
      </c>
      <c r="H64" s="178"/>
      <c r="I64" s="191"/>
      <c r="J64" s="178"/>
      <c r="K64" s="178"/>
      <c r="L64" s="178"/>
      <c r="M64" s="178"/>
      <c r="N64" s="160" t="str">
        <f t="shared" si="7"/>
        <v/>
      </c>
      <c r="O64" s="21"/>
      <c r="P64" s="160" t="str">
        <f t="shared" si="2"/>
        <v/>
      </c>
      <c r="Q64" s="160">
        <f t="shared" si="4"/>
        <v>0</v>
      </c>
      <c r="R64" s="160" t="str">
        <f t="shared" si="5"/>
        <v/>
      </c>
      <c r="S64" s="160" t="str">
        <f t="shared" si="6"/>
        <v/>
      </c>
      <c r="T64" s="50" t="str">
        <f>IF($F64="","",IF(ISERROR(VLOOKUP(F64,PROVEEDORES!$D$8:$I$507,5,0)),1,VLOOKUP($F64,PROVEEDORES!$D$8:$I$507,5,0)))</f>
        <v/>
      </c>
    </row>
    <row r="65" spans="3:20" ht="17.45" customHeight="1" x14ac:dyDescent="0.25">
      <c r="C65" s="188"/>
      <c r="D65" s="189"/>
      <c r="E65" s="178"/>
      <c r="F65" s="178"/>
      <c r="G65" s="190">
        <f>DATOS!$E$13</f>
        <v>1</v>
      </c>
      <c r="H65" s="178"/>
      <c r="I65" s="191"/>
      <c r="J65" s="178"/>
      <c r="K65" s="178"/>
      <c r="L65" s="178"/>
      <c r="M65" s="178"/>
      <c r="N65" s="160" t="str">
        <f t="shared" si="7"/>
        <v/>
      </c>
      <c r="O65" s="21"/>
      <c r="P65" s="160" t="str">
        <f t="shared" si="2"/>
        <v/>
      </c>
      <c r="Q65" s="160">
        <f t="shared" si="4"/>
        <v>0</v>
      </c>
      <c r="R65" s="160" t="str">
        <f t="shared" si="5"/>
        <v/>
      </c>
      <c r="S65" s="160" t="str">
        <f t="shared" si="6"/>
        <v/>
      </c>
      <c r="T65" s="50" t="str">
        <f>IF($F65="","",IF(ISERROR(VLOOKUP(F65,PROVEEDORES!$D$8:$I$507,5,0)),1,VLOOKUP($F65,PROVEEDORES!$D$8:$I$507,5,0)))</f>
        <v/>
      </c>
    </row>
    <row r="66" spans="3:20" ht="17.45" customHeight="1" x14ac:dyDescent="0.25">
      <c r="C66" s="188"/>
      <c r="D66" s="189"/>
      <c r="E66" s="178"/>
      <c r="F66" s="178"/>
      <c r="G66" s="190">
        <f>DATOS!$E$13</f>
        <v>1</v>
      </c>
      <c r="H66" s="178"/>
      <c r="I66" s="191"/>
      <c r="J66" s="178"/>
      <c r="K66" s="178"/>
      <c r="L66" s="178"/>
      <c r="M66" s="178"/>
      <c r="N66" s="160" t="str">
        <f t="shared" si="7"/>
        <v/>
      </c>
      <c r="O66" s="21"/>
      <c r="P66" s="160" t="str">
        <f t="shared" si="2"/>
        <v/>
      </c>
      <c r="Q66" s="160">
        <f t="shared" si="4"/>
        <v>0</v>
      </c>
      <c r="R66" s="160" t="str">
        <f t="shared" si="5"/>
        <v/>
      </c>
      <c r="S66" s="160" t="str">
        <f t="shared" si="6"/>
        <v/>
      </c>
      <c r="T66" s="50" t="str">
        <f>IF($F66="","",IF(ISERROR(VLOOKUP(F66,PROVEEDORES!$D$8:$I$507,5,0)),1,VLOOKUP($F66,PROVEEDORES!$D$8:$I$507,5,0)))</f>
        <v/>
      </c>
    </row>
    <row r="67" spans="3:20" ht="17.45" customHeight="1" x14ac:dyDescent="0.25">
      <c r="C67" s="188"/>
      <c r="D67" s="189"/>
      <c r="E67" s="178"/>
      <c r="F67" s="178"/>
      <c r="G67" s="190">
        <f>DATOS!$E$13</f>
        <v>1</v>
      </c>
      <c r="H67" s="178"/>
      <c r="I67" s="191"/>
      <c r="J67" s="178"/>
      <c r="K67" s="178"/>
      <c r="L67" s="178"/>
      <c r="M67" s="178"/>
      <c r="N67" s="160" t="str">
        <f t="shared" si="7"/>
        <v/>
      </c>
      <c r="O67" s="21"/>
      <c r="P67" s="160" t="str">
        <f t="shared" si="2"/>
        <v/>
      </c>
      <c r="Q67" s="160">
        <f t="shared" si="4"/>
        <v>0</v>
      </c>
      <c r="R67" s="160" t="str">
        <f t="shared" si="5"/>
        <v/>
      </c>
      <c r="S67" s="160" t="str">
        <f t="shared" si="6"/>
        <v/>
      </c>
      <c r="T67" s="50" t="str">
        <f>IF($F67="","",IF(ISERROR(VLOOKUP(F67,PROVEEDORES!$D$8:$I$507,5,0)),1,VLOOKUP($F67,PROVEEDORES!$D$8:$I$507,5,0)))</f>
        <v/>
      </c>
    </row>
    <row r="68" spans="3:20" ht="17.45" customHeight="1" x14ac:dyDescent="0.25">
      <c r="C68" s="188"/>
      <c r="D68" s="189"/>
      <c r="E68" s="178"/>
      <c r="F68" s="178"/>
      <c r="G68" s="190">
        <f>DATOS!$E$13</f>
        <v>1</v>
      </c>
      <c r="H68" s="178"/>
      <c r="I68" s="191"/>
      <c r="J68" s="178"/>
      <c r="K68" s="178"/>
      <c r="L68" s="178"/>
      <c r="M68" s="178"/>
      <c r="N68" s="160" t="str">
        <f t="shared" si="7"/>
        <v/>
      </c>
      <c r="O68" s="21"/>
      <c r="P68" s="160" t="str">
        <f t="shared" si="2"/>
        <v/>
      </c>
      <c r="Q68" s="160">
        <f t="shared" si="4"/>
        <v>0</v>
      </c>
      <c r="R68" s="160" t="str">
        <f t="shared" si="5"/>
        <v/>
      </c>
      <c r="S68" s="160" t="str">
        <f t="shared" si="6"/>
        <v/>
      </c>
      <c r="T68" s="50" t="str">
        <f>IF($F68="","",IF(ISERROR(VLOOKUP(F68,PROVEEDORES!$D$8:$I$507,5,0)),1,VLOOKUP($F68,PROVEEDORES!$D$8:$I$507,5,0)))</f>
        <v/>
      </c>
    </row>
    <row r="69" spans="3:20" ht="17.45" customHeight="1" x14ac:dyDescent="0.25">
      <c r="C69" s="188"/>
      <c r="D69" s="189"/>
      <c r="E69" s="178"/>
      <c r="F69" s="178"/>
      <c r="G69" s="190">
        <f>DATOS!$E$13</f>
        <v>1</v>
      </c>
      <c r="H69" s="178"/>
      <c r="I69" s="191"/>
      <c r="J69" s="178"/>
      <c r="K69" s="178"/>
      <c r="L69" s="178"/>
      <c r="M69" s="178"/>
      <c r="N69" s="160" t="str">
        <f t="shared" si="7"/>
        <v/>
      </c>
      <c r="O69" s="21"/>
      <c r="P69" s="160" t="str">
        <f t="shared" si="2"/>
        <v/>
      </c>
      <c r="Q69" s="160">
        <f t="shared" si="4"/>
        <v>0</v>
      </c>
      <c r="R69" s="160" t="str">
        <f t="shared" si="5"/>
        <v/>
      </c>
      <c r="S69" s="160" t="str">
        <f t="shared" si="6"/>
        <v/>
      </c>
      <c r="T69" s="50" t="str">
        <f>IF($F69="","",IF(ISERROR(VLOOKUP(F69,PROVEEDORES!$D$8:$I$507,5,0)),1,VLOOKUP($F69,PROVEEDORES!$D$8:$I$507,5,0)))</f>
        <v/>
      </c>
    </row>
    <row r="70" spans="3:20" ht="17.45" customHeight="1" x14ac:dyDescent="0.25">
      <c r="C70" s="188"/>
      <c r="D70" s="189"/>
      <c r="E70" s="178"/>
      <c r="F70" s="178"/>
      <c r="G70" s="190">
        <f>DATOS!$E$13</f>
        <v>1</v>
      </c>
      <c r="H70" s="178"/>
      <c r="I70" s="191"/>
      <c r="J70" s="178"/>
      <c r="K70" s="178"/>
      <c r="L70" s="178"/>
      <c r="M70" s="178"/>
      <c r="N70" s="160" t="str">
        <f t="shared" si="7"/>
        <v/>
      </c>
      <c r="O70" s="21"/>
      <c r="P70" s="160" t="str">
        <f t="shared" si="2"/>
        <v/>
      </c>
      <c r="Q70" s="160">
        <f t="shared" si="4"/>
        <v>0</v>
      </c>
      <c r="R70" s="160" t="str">
        <f t="shared" si="5"/>
        <v/>
      </c>
      <c r="S70" s="160" t="str">
        <f t="shared" si="6"/>
        <v/>
      </c>
      <c r="T70" s="50" t="str">
        <f>IF($F70="","",IF(ISERROR(VLOOKUP(F70,PROVEEDORES!$D$8:$I$507,5,0)),1,VLOOKUP($F70,PROVEEDORES!$D$8:$I$507,5,0)))</f>
        <v/>
      </c>
    </row>
    <row r="71" spans="3:20" ht="17.45" customHeight="1" x14ac:dyDescent="0.25">
      <c r="C71" s="188"/>
      <c r="D71" s="189"/>
      <c r="E71" s="178"/>
      <c r="F71" s="178"/>
      <c r="G71" s="190">
        <f>DATOS!$E$13</f>
        <v>1</v>
      </c>
      <c r="H71" s="178"/>
      <c r="I71" s="191"/>
      <c r="J71" s="178"/>
      <c r="K71" s="178"/>
      <c r="L71" s="178"/>
      <c r="M71" s="178"/>
      <c r="N71" s="160" t="str">
        <f t="shared" si="7"/>
        <v/>
      </c>
      <c r="O71" s="21"/>
      <c r="P71" s="160" t="str">
        <f t="shared" si="2"/>
        <v/>
      </c>
      <c r="Q71" s="160">
        <f t="shared" si="4"/>
        <v>0</v>
      </c>
      <c r="R71" s="160" t="str">
        <f t="shared" si="5"/>
        <v/>
      </c>
      <c r="S71" s="160" t="str">
        <f t="shared" si="6"/>
        <v/>
      </c>
      <c r="T71" s="50" t="str">
        <f>IF($F71="","",IF(ISERROR(VLOOKUP(F71,PROVEEDORES!$D$8:$I$507,5,0)),1,VLOOKUP($F71,PROVEEDORES!$D$8:$I$507,5,0)))</f>
        <v/>
      </c>
    </row>
    <row r="72" spans="3:20" ht="17.45" customHeight="1" x14ac:dyDescent="0.25">
      <c r="C72" s="188"/>
      <c r="D72" s="189"/>
      <c r="E72" s="178"/>
      <c r="F72" s="178"/>
      <c r="G72" s="190">
        <f>DATOS!$E$13</f>
        <v>1</v>
      </c>
      <c r="H72" s="178"/>
      <c r="I72" s="191"/>
      <c r="J72" s="178"/>
      <c r="K72" s="178"/>
      <c r="L72" s="178"/>
      <c r="M72" s="178"/>
      <c r="N72" s="160" t="str">
        <f t="shared" si="7"/>
        <v/>
      </c>
      <c r="O72" s="21"/>
      <c r="P72" s="160" t="str">
        <f t="shared" si="2"/>
        <v/>
      </c>
      <c r="Q72" s="160">
        <f t="shared" si="4"/>
        <v>0</v>
      </c>
      <c r="R72" s="160" t="str">
        <f t="shared" si="5"/>
        <v/>
      </c>
      <c r="S72" s="160" t="str">
        <f t="shared" si="6"/>
        <v/>
      </c>
      <c r="T72" s="50" t="str">
        <f>IF($F72="","",IF(ISERROR(VLOOKUP(F72,PROVEEDORES!$D$8:$I$507,5,0)),1,VLOOKUP($F72,PROVEEDORES!$D$8:$I$507,5,0)))</f>
        <v/>
      </c>
    </row>
    <row r="73" spans="3:20" ht="17.45" customHeight="1" x14ac:dyDescent="0.25">
      <c r="C73" s="188"/>
      <c r="D73" s="189"/>
      <c r="E73" s="178"/>
      <c r="F73" s="178"/>
      <c r="G73" s="190">
        <f>DATOS!$E$13</f>
        <v>1</v>
      </c>
      <c r="H73" s="178"/>
      <c r="I73" s="191"/>
      <c r="J73" s="178"/>
      <c r="K73" s="178"/>
      <c r="L73" s="178"/>
      <c r="M73" s="178"/>
      <c r="N73" s="160" t="str">
        <f t="shared" si="7"/>
        <v/>
      </c>
      <c r="O73" s="21"/>
      <c r="P73" s="160" t="str">
        <f t="shared" si="2"/>
        <v/>
      </c>
      <c r="Q73" s="160">
        <f t="shared" si="4"/>
        <v>0</v>
      </c>
      <c r="R73" s="160" t="str">
        <f t="shared" si="5"/>
        <v/>
      </c>
      <c r="S73" s="160" t="str">
        <f t="shared" si="6"/>
        <v/>
      </c>
      <c r="T73" s="50" t="str">
        <f>IF($F73="","",IF(ISERROR(VLOOKUP(F73,PROVEEDORES!$D$8:$I$507,5,0)),1,VLOOKUP($F73,PROVEEDORES!$D$8:$I$507,5,0)))</f>
        <v/>
      </c>
    </row>
    <row r="74" spans="3:20" ht="17.45" customHeight="1" x14ac:dyDescent="0.25">
      <c r="C74" s="188"/>
      <c r="D74" s="189"/>
      <c r="E74" s="178"/>
      <c r="F74" s="178"/>
      <c r="G74" s="190">
        <f>DATOS!$E$13</f>
        <v>1</v>
      </c>
      <c r="H74" s="178"/>
      <c r="I74" s="191"/>
      <c r="J74" s="178"/>
      <c r="K74" s="178"/>
      <c r="L74" s="178"/>
      <c r="M74" s="178"/>
      <c r="N74" s="160" t="str">
        <f t="shared" si="7"/>
        <v/>
      </c>
      <c r="O74" s="21"/>
      <c r="P74" s="160" t="str">
        <f t="shared" si="2"/>
        <v/>
      </c>
      <c r="Q74" s="160">
        <f t="shared" si="4"/>
        <v>0</v>
      </c>
      <c r="R74" s="160" t="str">
        <f t="shared" si="5"/>
        <v/>
      </c>
      <c r="S74" s="160" t="str">
        <f t="shared" si="6"/>
        <v/>
      </c>
      <c r="T74" s="50" t="str">
        <f>IF($F74="","",IF(ISERROR(VLOOKUP(F74,PROVEEDORES!$D$8:$I$507,5,0)),1,VLOOKUP($F74,PROVEEDORES!$D$8:$I$507,5,0)))</f>
        <v/>
      </c>
    </row>
    <row r="75" spans="3:20" ht="17.45" customHeight="1" x14ac:dyDescent="0.25">
      <c r="C75" s="188"/>
      <c r="D75" s="189"/>
      <c r="E75" s="178"/>
      <c r="F75" s="178"/>
      <c r="G75" s="190">
        <f>DATOS!$E$13</f>
        <v>1</v>
      </c>
      <c r="H75" s="178"/>
      <c r="I75" s="191"/>
      <c r="J75" s="178"/>
      <c r="K75" s="178"/>
      <c r="L75" s="178"/>
      <c r="M75" s="178"/>
      <c r="N75" s="160" t="str">
        <f t="shared" si="7"/>
        <v/>
      </c>
      <c r="O75" s="21"/>
      <c r="P75" s="160" t="str">
        <f t="shared" si="2"/>
        <v/>
      </c>
      <c r="Q75" s="160">
        <f t="shared" si="4"/>
        <v>0</v>
      </c>
      <c r="R75" s="160" t="str">
        <f t="shared" si="5"/>
        <v/>
      </c>
      <c r="S75" s="160" t="str">
        <f t="shared" si="6"/>
        <v/>
      </c>
      <c r="T75" s="50" t="str">
        <f>IF($F75="","",IF(ISERROR(VLOOKUP(F75,PROVEEDORES!$D$8:$I$507,5,0)),1,VLOOKUP($F75,PROVEEDORES!$D$8:$I$507,5,0)))</f>
        <v/>
      </c>
    </row>
    <row r="76" spans="3:20" ht="17.45" customHeight="1" x14ac:dyDescent="0.25">
      <c r="C76" s="188"/>
      <c r="D76" s="189"/>
      <c r="E76" s="178"/>
      <c r="F76" s="178"/>
      <c r="G76" s="190">
        <f>DATOS!$E$13</f>
        <v>1</v>
      </c>
      <c r="H76" s="178"/>
      <c r="I76" s="191"/>
      <c r="J76" s="178"/>
      <c r="K76" s="178"/>
      <c r="L76" s="178"/>
      <c r="M76" s="178"/>
      <c r="N76" s="160" t="str">
        <f t="shared" si="7"/>
        <v/>
      </c>
      <c r="O76" s="21"/>
      <c r="P76" s="160" t="str">
        <f t="shared" si="2"/>
        <v/>
      </c>
      <c r="Q76" s="160">
        <f t="shared" si="4"/>
        <v>0</v>
      </c>
      <c r="R76" s="160" t="str">
        <f t="shared" si="5"/>
        <v/>
      </c>
      <c r="S76" s="160" t="str">
        <f t="shared" si="6"/>
        <v/>
      </c>
      <c r="T76" s="50" t="str">
        <f>IF($F76="","",IF(ISERROR(VLOOKUP(F76,PROVEEDORES!$D$8:$I$507,5,0)),1,VLOOKUP($F76,PROVEEDORES!$D$8:$I$507,5,0)))</f>
        <v/>
      </c>
    </row>
    <row r="77" spans="3:20" ht="17.45" customHeight="1" x14ac:dyDescent="0.25">
      <c r="C77" s="188"/>
      <c r="D77" s="189"/>
      <c r="E77" s="178"/>
      <c r="F77" s="178"/>
      <c r="G77" s="190">
        <f>DATOS!$E$13</f>
        <v>1</v>
      </c>
      <c r="H77" s="178"/>
      <c r="I77" s="191"/>
      <c r="J77" s="178"/>
      <c r="K77" s="178"/>
      <c r="L77" s="178"/>
      <c r="M77" s="178"/>
      <c r="N77" s="160" t="str">
        <f t="shared" si="7"/>
        <v/>
      </c>
      <c r="O77" s="21"/>
      <c r="P77" s="160" t="str">
        <f t="shared" si="2"/>
        <v/>
      </c>
      <c r="Q77" s="160">
        <f t="shared" si="4"/>
        <v>0</v>
      </c>
      <c r="R77" s="160" t="str">
        <f t="shared" si="5"/>
        <v/>
      </c>
      <c r="S77" s="160" t="str">
        <f t="shared" si="6"/>
        <v/>
      </c>
      <c r="T77" s="50" t="str">
        <f>IF($F77="","",IF(ISERROR(VLOOKUP(F77,PROVEEDORES!$D$8:$I$507,5,0)),1,VLOOKUP($F77,PROVEEDORES!$D$8:$I$507,5,0)))</f>
        <v/>
      </c>
    </row>
    <row r="78" spans="3:20" ht="17.45" customHeight="1" x14ac:dyDescent="0.25">
      <c r="C78" s="188"/>
      <c r="D78" s="189"/>
      <c r="E78" s="178"/>
      <c r="F78" s="178"/>
      <c r="G78" s="190">
        <f>DATOS!$E$13</f>
        <v>1</v>
      </c>
      <c r="H78" s="178"/>
      <c r="I78" s="191"/>
      <c r="J78" s="178"/>
      <c r="K78" s="178"/>
      <c r="L78" s="178"/>
      <c r="M78" s="178"/>
      <c r="N78" s="160" t="str">
        <f t="shared" si="7"/>
        <v/>
      </c>
      <c r="O78" s="21"/>
      <c r="P78" s="160" t="str">
        <f t="shared" si="2"/>
        <v/>
      </c>
      <c r="Q78" s="160">
        <f t="shared" si="4"/>
        <v>0</v>
      </c>
      <c r="R78" s="160" t="str">
        <f t="shared" si="5"/>
        <v/>
      </c>
      <c r="S78" s="160" t="str">
        <f t="shared" si="6"/>
        <v/>
      </c>
      <c r="T78" s="50" t="str">
        <f>IF($F78="","",IF(ISERROR(VLOOKUP(F78,PROVEEDORES!$D$8:$I$507,5,0)),1,VLOOKUP($F78,PROVEEDORES!$D$8:$I$507,5,0)))</f>
        <v/>
      </c>
    </row>
    <row r="79" spans="3:20" ht="17.45" customHeight="1" x14ac:dyDescent="0.25">
      <c r="C79" s="188"/>
      <c r="D79" s="189"/>
      <c r="E79" s="178"/>
      <c r="F79" s="178"/>
      <c r="G79" s="190">
        <f>DATOS!$E$13</f>
        <v>1</v>
      </c>
      <c r="H79" s="178"/>
      <c r="I79" s="191"/>
      <c r="J79" s="178"/>
      <c r="K79" s="178"/>
      <c r="L79" s="178"/>
      <c r="M79" s="178"/>
      <c r="N79" s="160" t="str">
        <f t="shared" si="7"/>
        <v/>
      </c>
      <c r="O79" s="21"/>
      <c r="P79" s="160" t="str">
        <f t="shared" si="2"/>
        <v/>
      </c>
      <c r="Q79" s="160">
        <f t="shared" si="4"/>
        <v>0</v>
      </c>
      <c r="R79" s="160" t="str">
        <f t="shared" si="5"/>
        <v/>
      </c>
      <c r="S79" s="160" t="str">
        <f t="shared" si="6"/>
        <v/>
      </c>
      <c r="T79" s="50" t="str">
        <f>IF($F79="","",IF(ISERROR(VLOOKUP(F79,PROVEEDORES!$D$8:$I$507,5,0)),1,VLOOKUP($F79,PROVEEDORES!$D$8:$I$507,5,0)))</f>
        <v/>
      </c>
    </row>
    <row r="80" spans="3:20" ht="17.45" customHeight="1" x14ac:dyDescent="0.25">
      <c r="C80" s="188"/>
      <c r="D80" s="189"/>
      <c r="E80" s="178"/>
      <c r="F80" s="178"/>
      <c r="G80" s="190">
        <f>DATOS!$E$13</f>
        <v>1</v>
      </c>
      <c r="H80" s="178"/>
      <c r="I80" s="191"/>
      <c r="J80" s="178"/>
      <c r="K80" s="178"/>
      <c r="L80" s="178"/>
      <c r="M80" s="178"/>
      <c r="N80" s="160" t="str">
        <f t="shared" si="7"/>
        <v/>
      </c>
      <c r="O80" s="21"/>
      <c r="P80" s="160" t="str">
        <f t="shared" si="2"/>
        <v/>
      </c>
      <c r="Q80" s="160">
        <f t="shared" si="4"/>
        <v>0</v>
      </c>
      <c r="R80" s="160" t="str">
        <f t="shared" si="5"/>
        <v/>
      </c>
      <c r="S80" s="160" t="str">
        <f t="shared" si="6"/>
        <v/>
      </c>
      <c r="T80" s="50" t="str">
        <f>IF($F80="","",IF(ISERROR(VLOOKUP(F80,PROVEEDORES!$D$8:$I$507,5,0)),1,VLOOKUP($F80,PROVEEDORES!$D$8:$I$507,5,0)))</f>
        <v/>
      </c>
    </row>
    <row r="81" spans="3:20" ht="17.45" customHeight="1" x14ac:dyDescent="0.25">
      <c r="C81" s="188"/>
      <c r="D81" s="189"/>
      <c r="E81" s="178"/>
      <c r="F81" s="178"/>
      <c r="G81" s="190">
        <f>DATOS!$E$13</f>
        <v>1</v>
      </c>
      <c r="H81" s="178"/>
      <c r="I81" s="191"/>
      <c r="J81" s="178"/>
      <c r="K81" s="178"/>
      <c r="L81" s="178"/>
      <c r="M81" s="178"/>
      <c r="N81" s="160" t="str">
        <f t="shared" si="7"/>
        <v/>
      </c>
      <c r="O81" s="21"/>
      <c r="P81" s="160" t="str">
        <f t="shared" si="2"/>
        <v/>
      </c>
      <c r="Q81" s="160">
        <f t="shared" si="4"/>
        <v>0</v>
      </c>
      <c r="R81" s="160" t="str">
        <f t="shared" si="5"/>
        <v/>
      </c>
      <c r="S81" s="160" t="str">
        <f t="shared" si="6"/>
        <v/>
      </c>
      <c r="T81" s="50" t="str">
        <f>IF($F81="","",IF(ISERROR(VLOOKUP(F81,PROVEEDORES!$D$8:$I$507,5,0)),1,VLOOKUP($F81,PROVEEDORES!$D$8:$I$507,5,0)))</f>
        <v/>
      </c>
    </row>
    <row r="82" spans="3:20" ht="17.45" customHeight="1" x14ac:dyDescent="0.25">
      <c r="C82" s="188"/>
      <c r="D82" s="189"/>
      <c r="E82" s="178"/>
      <c r="F82" s="178"/>
      <c r="G82" s="190">
        <f>DATOS!$E$13</f>
        <v>1</v>
      </c>
      <c r="H82" s="178"/>
      <c r="I82" s="191"/>
      <c r="J82" s="178"/>
      <c r="K82" s="178"/>
      <c r="L82" s="178"/>
      <c r="M82" s="178"/>
      <c r="N82" s="160" t="str">
        <f t="shared" ref="N82:N145" si="8">IF(H82&amp;J82&amp;K82&amp;L82&amp;M82="","",H82+J82+K82-L82-M82)</f>
        <v/>
      </c>
      <c r="O82" s="21"/>
      <c r="P82" s="160" t="str">
        <f t="shared" ref="P82:P145" si="9">IF($I82="E",H82,"")</f>
        <v/>
      </c>
      <c r="Q82" s="160">
        <f t="shared" si="4"/>
        <v>0</v>
      </c>
      <c r="R82" s="160" t="str">
        <f t="shared" si="5"/>
        <v/>
      </c>
      <c r="S82" s="160" t="str">
        <f t="shared" si="6"/>
        <v/>
      </c>
      <c r="T82" s="50" t="str">
        <f>IF($F82="","",IF(ISERROR(VLOOKUP(F82,PROVEEDORES!$D$8:$I$507,5,0)),1,VLOOKUP($F82,PROVEEDORES!$D$8:$I$507,5,0)))</f>
        <v/>
      </c>
    </row>
    <row r="83" spans="3:20" ht="17.45" customHeight="1" x14ac:dyDescent="0.25">
      <c r="C83" s="188"/>
      <c r="D83" s="189"/>
      <c r="E83" s="178"/>
      <c r="F83" s="178"/>
      <c r="G83" s="190">
        <f>DATOS!$E$13</f>
        <v>1</v>
      </c>
      <c r="H83" s="178"/>
      <c r="I83" s="191"/>
      <c r="J83" s="178"/>
      <c r="K83" s="178"/>
      <c r="L83" s="178"/>
      <c r="M83" s="178"/>
      <c r="N83" s="160" t="str">
        <f t="shared" si="8"/>
        <v/>
      </c>
      <c r="O83" s="21"/>
      <c r="P83" s="160" t="str">
        <f t="shared" si="9"/>
        <v/>
      </c>
      <c r="Q83" s="160">
        <f t="shared" ref="Q83:Q146" si="10">IF($I83=0%,H83,"")</f>
        <v>0</v>
      </c>
      <c r="R83" s="160" t="str">
        <f t="shared" ref="R83:R146" si="11">IF(OR($I83=8%,$I83=11%),$J83/$I83,"")</f>
        <v/>
      </c>
      <c r="S83" s="160" t="str">
        <f t="shared" ref="S83:S146" si="12">IF(OR($I83=15%,$I83=16%),$J83/$I83,"")</f>
        <v/>
      </c>
      <c r="T83" s="50" t="str">
        <f>IF($F83="","",IF(ISERROR(VLOOKUP(F83,PROVEEDORES!$D$8:$I$507,5,0)),1,VLOOKUP($F83,PROVEEDORES!$D$8:$I$507,5,0)))</f>
        <v/>
      </c>
    </row>
    <row r="84" spans="3:20" ht="17.45" customHeight="1" x14ac:dyDescent="0.25">
      <c r="C84" s="188"/>
      <c r="D84" s="189"/>
      <c r="E84" s="178"/>
      <c r="F84" s="178"/>
      <c r="G84" s="190">
        <f>DATOS!$E$13</f>
        <v>1</v>
      </c>
      <c r="H84" s="178"/>
      <c r="I84" s="191"/>
      <c r="J84" s="178"/>
      <c r="K84" s="178"/>
      <c r="L84" s="178"/>
      <c r="M84" s="178"/>
      <c r="N84" s="160" t="str">
        <f t="shared" si="8"/>
        <v/>
      </c>
      <c r="O84" s="21"/>
      <c r="P84" s="160" t="str">
        <f t="shared" si="9"/>
        <v/>
      </c>
      <c r="Q84" s="160">
        <f t="shared" si="10"/>
        <v>0</v>
      </c>
      <c r="R84" s="160" t="str">
        <f t="shared" si="11"/>
        <v/>
      </c>
      <c r="S84" s="160" t="str">
        <f t="shared" si="12"/>
        <v/>
      </c>
      <c r="T84" s="50" t="str">
        <f>IF($F84="","",IF(ISERROR(VLOOKUP(F84,PROVEEDORES!$D$8:$I$507,5,0)),1,VLOOKUP($F84,PROVEEDORES!$D$8:$I$507,5,0)))</f>
        <v/>
      </c>
    </row>
    <row r="85" spans="3:20" ht="17.45" customHeight="1" x14ac:dyDescent="0.25">
      <c r="C85" s="188"/>
      <c r="D85" s="189"/>
      <c r="E85" s="178"/>
      <c r="F85" s="178"/>
      <c r="G85" s="190">
        <f>DATOS!$E$13</f>
        <v>1</v>
      </c>
      <c r="H85" s="178"/>
      <c r="I85" s="191"/>
      <c r="J85" s="178"/>
      <c r="K85" s="178"/>
      <c r="L85" s="178"/>
      <c r="M85" s="178"/>
      <c r="N85" s="160" t="str">
        <f t="shared" si="8"/>
        <v/>
      </c>
      <c r="O85" s="21"/>
      <c r="P85" s="160" t="str">
        <f t="shared" si="9"/>
        <v/>
      </c>
      <c r="Q85" s="160">
        <f t="shared" si="10"/>
        <v>0</v>
      </c>
      <c r="R85" s="160" t="str">
        <f t="shared" si="11"/>
        <v/>
      </c>
      <c r="S85" s="160" t="str">
        <f t="shared" si="12"/>
        <v/>
      </c>
      <c r="T85" s="50" t="str">
        <f>IF($F85="","",IF(ISERROR(VLOOKUP(F85,PROVEEDORES!$D$8:$I$507,5,0)),1,VLOOKUP($F85,PROVEEDORES!$D$8:$I$507,5,0)))</f>
        <v/>
      </c>
    </row>
    <row r="86" spans="3:20" ht="17.45" customHeight="1" x14ac:dyDescent="0.25">
      <c r="C86" s="188"/>
      <c r="D86" s="189"/>
      <c r="E86" s="178"/>
      <c r="F86" s="178"/>
      <c r="G86" s="190">
        <f>DATOS!$E$13</f>
        <v>1</v>
      </c>
      <c r="H86" s="178"/>
      <c r="I86" s="191"/>
      <c r="J86" s="178"/>
      <c r="K86" s="178"/>
      <c r="L86" s="178"/>
      <c r="M86" s="178"/>
      <c r="N86" s="160" t="str">
        <f t="shared" si="8"/>
        <v/>
      </c>
      <c r="O86" s="21"/>
      <c r="P86" s="160" t="str">
        <f t="shared" si="9"/>
        <v/>
      </c>
      <c r="Q86" s="160">
        <f t="shared" si="10"/>
        <v>0</v>
      </c>
      <c r="R86" s="160" t="str">
        <f t="shared" si="11"/>
        <v/>
      </c>
      <c r="S86" s="160" t="str">
        <f t="shared" si="12"/>
        <v/>
      </c>
      <c r="T86" s="50" t="str">
        <f>IF($F86="","",IF(ISERROR(VLOOKUP(F86,PROVEEDORES!$D$8:$I$507,5,0)),1,VLOOKUP($F86,PROVEEDORES!$D$8:$I$507,5,0)))</f>
        <v/>
      </c>
    </row>
    <row r="87" spans="3:20" ht="17.45" customHeight="1" x14ac:dyDescent="0.25">
      <c r="C87" s="188"/>
      <c r="D87" s="189"/>
      <c r="E87" s="178"/>
      <c r="F87" s="178"/>
      <c r="G87" s="190">
        <f>DATOS!$E$13</f>
        <v>1</v>
      </c>
      <c r="H87" s="178"/>
      <c r="I87" s="191"/>
      <c r="J87" s="178"/>
      <c r="K87" s="178"/>
      <c r="L87" s="178"/>
      <c r="M87" s="178"/>
      <c r="N87" s="160" t="str">
        <f t="shared" si="8"/>
        <v/>
      </c>
      <c r="O87" s="21"/>
      <c r="P87" s="160" t="str">
        <f t="shared" si="9"/>
        <v/>
      </c>
      <c r="Q87" s="160">
        <f t="shared" si="10"/>
        <v>0</v>
      </c>
      <c r="R87" s="160" t="str">
        <f t="shared" si="11"/>
        <v/>
      </c>
      <c r="S87" s="160" t="str">
        <f t="shared" si="12"/>
        <v/>
      </c>
      <c r="T87" s="50" t="str">
        <f>IF($F87="","",IF(ISERROR(VLOOKUP(F87,PROVEEDORES!$D$8:$I$507,5,0)),1,VLOOKUP($F87,PROVEEDORES!$D$8:$I$507,5,0)))</f>
        <v/>
      </c>
    </row>
    <row r="88" spans="3:20" ht="17.45" customHeight="1" x14ac:dyDescent="0.25">
      <c r="C88" s="188"/>
      <c r="D88" s="189"/>
      <c r="E88" s="178"/>
      <c r="F88" s="178"/>
      <c r="G88" s="190">
        <f>DATOS!$E$13</f>
        <v>1</v>
      </c>
      <c r="H88" s="178"/>
      <c r="I88" s="191"/>
      <c r="J88" s="178"/>
      <c r="K88" s="178"/>
      <c r="L88" s="178"/>
      <c r="M88" s="178"/>
      <c r="N88" s="160" t="str">
        <f t="shared" si="8"/>
        <v/>
      </c>
      <c r="O88" s="21"/>
      <c r="P88" s="160" t="str">
        <f t="shared" si="9"/>
        <v/>
      </c>
      <c r="Q88" s="160">
        <f t="shared" si="10"/>
        <v>0</v>
      </c>
      <c r="R88" s="160" t="str">
        <f t="shared" si="11"/>
        <v/>
      </c>
      <c r="S88" s="160" t="str">
        <f t="shared" si="12"/>
        <v/>
      </c>
      <c r="T88" s="50" t="str">
        <f>IF($F88="","",IF(ISERROR(VLOOKUP(F88,PROVEEDORES!$D$8:$I$507,5,0)),1,VLOOKUP($F88,PROVEEDORES!$D$8:$I$507,5,0)))</f>
        <v/>
      </c>
    </row>
    <row r="89" spans="3:20" ht="17.45" customHeight="1" x14ac:dyDescent="0.25">
      <c r="C89" s="188"/>
      <c r="D89" s="189"/>
      <c r="E89" s="178"/>
      <c r="F89" s="178"/>
      <c r="G89" s="190">
        <f>DATOS!$E$13</f>
        <v>1</v>
      </c>
      <c r="H89" s="178"/>
      <c r="I89" s="191"/>
      <c r="J89" s="178"/>
      <c r="K89" s="178"/>
      <c r="L89" s="178"/>
      <c r="M89" s="178"/>
      <c r="N89" s="160" t="str">
        <f t="shared" si="8"/>
        <v/>
      </c>
      <c r="O89" s="21"/>
      <c r="P89" s="160" t="str">
        <f t="shared" si="9"/>
        <v/>
      </c>
      <c r="Q89" s="160">
        <f t="shared" si="10"/>
        <v>0</v>
      </c>
      <c r="R89" s="160" t="str">
        <f t="shared" si="11"/>
        <v/>
      </c>
      <c r="S89" s="160" t="str">
        <f t="shared" si="12"/>
        <v/>
      </c>
      <c r="T89" s="50" t="str">
        <f>IF($F89="","",IF(ISERROR(VLOOKUP(F89,PROVEEDORES!$D$8:$I$507,5,0)),1,VLOOKUP($F89,PROVEEDORES!$D$8:$I$507,5,0)))</f>
        <v/>
      </c>
    </row>
    <row r="90" spans="3:20" ht="17.45" customHeight="1" x14ac:dyDescent="0.25">
      <c r="C90" s="188"/>
      <c r="D90" s="189"/>
      <c r="E90" s="178"/>
      <c r="F90" s="178"/>
      <c r="G90" s="190">
        <f>DATOS!$E$13</f>
        <v>1</v>
      </c>
      <c r="H90" s="178"/>
      <c r="I90" s="191"/>
      <c r="J90" s="178"/>
      <c r="K90" s="178"/>
      <c r="L90" s="178"/>
      <c r="M90" s="178"/>
      <c r="N90" s="160" t="str">
        <f t="shared" si="8"/>
        <v/>
      </c>
      <c r="O90" s="21"/>
      <c r="P90" s="160" t="str">
        <f t="shared" si="9"/>
        <v/>
      </c>
      <c r="Q90" s="160">
        <f t="shared" si="10"/>
        <v>0</v>
      </c>
      <c r="R90" s="160" t="str">
        <f t="shared" si="11"/>
        <v/>
      </c>
      <c r="S90" s="160" t="str">
        <f t="shared" si="12"/>
        <v/>
      </c>
      <c r="T90" s="50" t="str">
        <f>IF($F90="","",IF(ISERROR(VLOOKUP(F90,PROVEEDORES!$D$8:$I$507,5,0)),1,VLOOKUP($F90,PROVEEDORES!$D$8:$I$507,5,0)))</f>
        <v/>
      </c>
    </row>
    <row r="91" spans="3:20" ht="17.45" customHeight="1" x14ac:dyDescent="0.25">
      <c r="C91" s="188"/>
      <c r="D91" s="189"/>
      <c r="E91" s="178"/>
      <c r="F91" s="178"/>
      <c r="G91" s="190">
        <f>DATOS!$E$13</f>
        <v>1</v>
      </c>
      <c r="H91" s="178"/>
      <c r="I91" s="191"/>
      <c r="J91" s="178"/>
      <c r="K91" s="178"/>
      <c r="L91" s="178"/>
      <c r="M91" s="178"/>
      <c r="N91" s="160" t="str">
        <f t="shared" si="8"/>
        <v/>
      </c>
      <c r="O91" s="21"/>
      <c r="P91" s="160" t="str">
        <f t="shared" si="9"/>
        <v/>
      </c>
      <c r="Q91" s="160">
        <f t="shared" si="10"/>
        <v>0</v>
      </c>
      <c r="R91" s="160" t="str">
        <f t="shared" si="11"/>
        <v/>
      </c>
      <c r="S91" s="160" t="str">
        <f t="shared" si="12"/>
        <v/>
      </c>
      <c r="T91" s="50" t="str">
        <f>IF($F91="","",IF(ISERROR(VLOOKUP(F91,PROVEEDORES!$D$8:$I$507,5,0)),1,VLOOKUP($F91,PROVEEDORES!$D$8:$I$507,5,0)))</f>
        <v/>
      </c>
    </row>
    <row r="92" spans="3:20" ht="17.45" customHeight="1" x14ac:dyDescent="0.25">
      <c r="C92" s="188"/>
      <c r="D92" s="189"/>
      <c r="E92" s="178"/>
      <c r="F92" s="178"/>
      <c r="G92" s="190">
        <f>DATOS!$E$13</f>
        <v>1</v>
      </c>
      <c r="H92" s="178"/>
      <c r="I92" s="191"/>
      <c r="J92" s="178"/>
      <c r="K92" s="178"/>
      <c r="L92" s="178"/>
      <c r="M92" s="178"/>
      <c r="N92" s="160" t="str">
        <f t="shared" si="8"/>
        <v/>
      </c>
      <c r="O92" s="21"/>
      <c r="P92" s="160" t="str">
        <f t="shared" si="9"/>
        <v/>
      </c>
      <c r="Q92" s="160">
        <f t="shared" si="10"/>
        <v>0</v>
      </c>
      <c r="R92" s="160" t="str">
        <f t="shared" si="11"/>
        <v/>
      </c>
      <c r="S92" s="160" t="str">
        <f t="shared" si="12"/>
        <v/>
      </c>
      <c r="T92" s="50" t="str">
        <f>IF($F92="","",IF(ISERROR(VLOOKUP(F92,PROVEEDORES!$D$8:$I$507,5,0)),1,VLOOKUP($F92,PROVEEDORES!$D$8:$I$507,5,0)))</f>
        <v/>
      </c>
    </row>
    <row r="93" spans="3:20" ht="17.45" customHeight="1" x14ac:dyDescent="0.25">
      <c r="C93" s="188"/>
      <c r="D93" s="189"/>
      <c r="E93" s="178"/>
      <c r="F93" s="178"/>
      <c r="G93" s="190">
        <f>DATOS!$E$13</f>
        <v>1</v>
      </c>
      <c r="H93" s="178"/>
      <c r="I93" s="191"/>
      <c r="J93" s="178"/>
      <c r="K93" s="178"/>
      <c r="L93" s="178"/>
      <c r="M93" s="178"/>
      <c r="N93" s="160" t="str">
        <f t="shared" si="8"/>
        <v/>
      </c>
      <c r="O93" s="21"/>
      <c r="P93" s="160" t="str">
        <f t="shared" si="9"/>
        <v/>
      </c>
      <c r="Q93" s="160">
        <f t="shared" si="10"/>
        <v>0</v>
      </c>
      <c r="R93" s="160" t="str">
        <f t="shared" si="11"/>
        <v/>
      </c>
      <c r="S93" s="160" t="str">
        <f t="shared" si="12"/>
        <v/>
      </c>
      <c r="T93" s="50" t="str">
        <f>IF($F93="","",IF(ISERROR(VLOOKUP(F93,PROVEEDORES!$D$8:$I$507,5,0)),1,VLOOKUP($F93,PROVEEDORES!$D$8:$I$507,5,0)))</f>
        <v/>
      </c>
    </row>
    <row r="94" spans="3:20" ht="17.45" customHeight="1" x14ac:dyDescent="0.25">
      <c r="C94" s="188"/>
      <c r="D94" s="189"/>
      <c r="E94" s="178"/>
      <c r="F94" s="178"/>
      <c r="G94" s="190">
        <f>DATOS!$E$13</f>
        <v>1</v>
      </c>
      <c r="H94" s="178"/>
      <c r="I94" s="191"/>
      <c r="J94" s="178"/>
      <c r="K94" s="178"/>
      <c r="L94" s="178"/>
      <c r="M94" s="178"/>
      <c r="N94" s="160" t="str">
        <f t="shared" si="8"/>
        <v/>
      </c>
      <c r="O94" s="21"/>
      <c r="P94" s="160" t="str">
        <f t="shared" si="9"/>
        <v/>
      </c>
      <c r="Q94" s="160">
        <f t="shared" si="10"/>
        <v>0</v>
      </c>
      <c r="R94" s="160" t="str">
        <f t="shared" si="11"/>
        <v/>
      </c>
      <c r="S94" s="160" t="str">
        <f t="shared" si="12"/>
        <v/>
      </c>
      <c r="T94" s="50" t="str">
        <f>IF($F94="","",IF(ISERROR(VLOOKUP(F94,PROVEEDORES!$D$8:$I$507,5,0)),1,VLOOKUP($F94,PROVEEDORES!$D$8:$I$507,5,0)))</f>
        <v/>
      </c>
    </row>
    <row r="95" spans="3:20" ht="17.45" customHeight="1" x14ac:dyDescent="0.25">
      <c r="C95" s="188"/>
      <c r="D95" s="189"/>
      <c r="E95" s="178"/>
      <c r="F95" s="178"/>
      <c r="G95" s="190">
        <f>DATOS!$E$13</f>
        <v>1</v>
      </c>
      <c r="H95" s="178"/>
      <c r="I95" s="191"/>
      <c r="J95" s="178"/>
      <c r="K95" s="178"/>
      <c r="L95" s="178"/>
      <c r="M95" s="178"/>
      <c r="N95" s="160" t="str">
        <f t="shared" si="8"/>
        <v/>
      </c>
      <c r="O95" s="21"/>
      <c r="P95" s="160" t="str">
        <f t="shared" si="9"/>
        <v/>
      </c>
      <c r="Q95" s="160">
        <f t="shared" si="10"/>
        <v>0</v>
      </c>
      <c r="R95" s="160" t="str">
        <f t="shared" si="11"/>
        <v/>
      </c>
      <c r="S95" s="160" t="str">
        <f t="shared" si="12"/>
        <v/>
      </c>
      <c r="T95" s="50" t="str">
        <f>IF($F95="","",IF(ISERROR(VLOOKUP(F95,PROVEEDORES!$D$8:$I$507,5,0)),1,VLOOKUP($F95,PROVEEDORES!$D$8:$I$507,5,0)))</f>
        <v/>
      </c>
    </row>
    <row r="96" spans="3:20" ht="17.45" customHeight="1" x14ac:dyDescent="0.25">
      <c r="C96" s="188"/>
      <c r="D96" s="189"/>
      <c r="E96" s="178"/>
      <c r="F96" s="178"/>
      <c r="G96" s="190">
        <f>DATOS!$E$13</f>
        <v>1</v>
      </c>
      <c r="H96" s="178"/>
      <c r="I96" s="191"/>
      <c r="J96" s="178"/>
      <c r="K96" s="178"/>
      <c r="L96" s="178"/>
      <c r="M96" s="178"/>
      <c r="N96" s="160" t="str">
        <f t="shared" si="8"/>
        <v/>
      </c>
      <c r="O96" s="21"/>
      <c r="P96" s="160" t="str">
        <f t="shared" si="9"/>
        <v/>
      </c>
      <c r="Q96" s="160">
        <f t="shared" si="10"/>
        <v>0</v>
      </c>
      <c r="R96" s="160" t="str">
        <f t="shared" si="11"/>
        <v/>
      </c>
      <c r="S96" s="160" t="str">
        <f t="shared" si="12"/>
        <v/>
      </c>
      <c r="T96" s="50" t="str">
        <f>IF($F96="","",IF(ISERROR(VLOOKUP(F96,PROVEEDORES!$D$8:$I$507,5,0)),1,VLOOKUP($F96,PROVEEDORES!$D$8:$I$507,5,0)))</f>
        <v/>
      </c>
    </row>
    <row r="97" spans="3:20" ht="17.45" customHeight="1" x14ac:dyDescent="0.25">
      <c r="C97" s="188"/>
      <c r="D97" s="189"/>
      <c r="E97" s="178"/>
      <c r="F97" s="178"/>
      <c r="G97" s="190">
        <f>DATOS!$E$13</f>
        <v>1</v>
      </c>
      <c r="H97" s="178"/>
      <c r="I97" s="191"/>
      <c r="J97" s="178"/>
      <c r="K97" s="178"/>
      <c r="L97" s="178"/>
      <c r="M97" s="178"/>
      <c r="N97" s="160" t="str">
        <f t="shared" si="8"/>
        <v/>
      </c>
      <c r="O97" s="21"/>
      <c r="P97" s="160" t="str">
        <f t="shared" si="9"/>
        <v/>
      </c>
      <c r="Q97" s="160">
        <f t="shared" si="10"/>
        <v>0</v>
      </c>
      <c r="R97" s="160" t="str">
        <f t="shared" si="11"/>
        <v/>
      </c>
      <c r="S97" s="160" t="str">
        <f t="shared" si="12"/>
        <v/>
      </c>
      <c r="T97" s="50" t="str">
        <f>IF($F97="","",IF(ISERROR(VLOOKUP(F97,PROVEEDORES!$D$8:$I$507,5,0)),1,VLOOKUP($F97,PROVEEDORES!$D$8:$I$507,5,0)))</f>
        <v/>
      </c>
    </row>
    <row r="98" spans="3:20" ht="17.45" customHeight="1" x14ac:dyDescent="0.25">
      <c r="C98" s="188"/>
      <c r="D98" s="189"/>
      <c r="E98" s="178"/>
      <c r="F98" s="178"/>
      <c r="G98" s="190">
        <f>DATOS!$E$13</f>
        <v>1</v>
      </c>
      <c r="H98" s="178"/>
      <c r="I98" s="191"/>
      <c r="J98" s="178"/>
      <c r="K98" s="178"/>
      <c r="L98" s="178"/>
      <c r="M98" s="178"/>
      <c r="N98" s="160" t="str">
        <f t="shared" si="8"/>
        <v/>
      </c>
      <c r="O98" s="21"/>
      <c r="P98" s="160" t="str">
        <f t="shared" si="9"/>
        <v/>
      </c>
      <c r="Q98" s="160">
        <f t="shared" si="10"/>
        <v>0</v>
      </c>
      <c r="R98" s="160" t="str">
        <f t="shared" si="11"/>
        <v/>
      </c>
      <c r="S98" s="160" t="str">
        <f t="shared" si="12"/>
        <v/>
      </c>
      <c r="T98" s="50" t="str">
        <f>IF($F98="","",IF(ISERROR(VLOOKUP(F98,PROVEEDORES!$D$8:$I$507,5,0)),1,VLOOKUP($F98,PROVEEDORES!$D$8:$I$507,5,0)))</f>
        <v/>
      </c>
    </row>
    <row r="99" spans="3:20" ht="17.45" customHeight="1" x14ac:dyDescent="0.25">
      <c r="C99" s="188"/>
      <c r="D99" s="189"/>
      <c r="E99" s="178"/>
      <c r="F99" s="178"/>
      <c r="G99" s="190">
        <f>DATOS!$E$13</f>
        <v>1</v>
      </c>
      <c r="H99" s="178"/>
      <c r="I99" s="191"/>
      <c r="J99" s="178"/>
      <c r="K99" s="178"/>
      <c r="L99" s="178"/>
      <c r="M99" s="178"/>
      <c r="N99" s="160" t="str">
        <f t="shared" si="8"/>
        <v/>
      </c>
      <c r="O99" s="21"/>
      <c r="P99" s="160" t="str">
        <f t="shared" si="9"/>
        <v/>
      </c>
      <c r="Q99" s="160">
        <f t="shared" si="10"/>
        <v>0</v>
      </c>
      <c r="R99" s="160" t="str">
        <f t="shared" si="11"/>
        <v/>
      </c>
      <c r="S99" s="160" t="str">
        <f t="shared" si="12"/>
        <v/>
      </c>
      <c r="T99" s="50" t="str">
        <f>IF($F99="","",IF(ISERROR(VLOOKUP(F99,PROVEEDORES!$D$8:$I$507,5,0)),1,VLOOKUP($F99,PROVEEDORES!$D$8:$I$507,5,0)))</f>
        <v/>
      </c>
    </row>
    <row r="100" spans="3:20" ht="17.45" customHeight="1" x14ac:dyDescent="0.25">
      <c r="C100" s="188"/>
      <c r="D100" s="189"/>
      <c r="E100" s="178"/>
      <c r="F100" s="178"/>
      <c r="G100" s="190">
        <f>DATOS!$E$13</f>
        <v>1</v>
      </c>
      <c r="H100" s="178"/>
      <c r="I100" s="191"/>
      <c r="J100" s="178"/>
      <c r="K100" s="178"/>
      <c r="L100" s="178"/>
      <c r="M100" s="178"/>
      <c r="N100" s="160" t="str">
        <f t="shared" si="8"/>
        <v/>
      </c>
      <c r="O100" s="21"/>
      <c r="P100" s="160" t="str">
        <f t="shared" si="9"/>
        <v/>
      </c>
      <c r="Q100" s="160">
        <f t="shared" si="10"/>
        <v>0</v>
      </c>
      <c r="R100" s="160" t="str">
        <f t="shared" si="11"/>
        <v/>
      </c>
      <c r="S100" s="160" t="str">
        <f t="shared" si="12"/>
        <v/>
      </c>
      <c r="T100" s="50" t="str">
        <f>IF($F100="","",IF(ISERROR(VLOOKUP(F100,PROVEEDORES!$D$8:$I$507,5,0)),1,VLOOKUP($F100,PROVEEDORES!$D$8:$I$507,5,0)))</f>
        <v/>
      </c>
    </row>
    <row r="101" spans="3:20" ht="17.45" customHeight="1" x14ac:dyDescent="0.25">
      <c r="C101" s="188"/>
      <c r="D101" s="189"/>
      <c r="E101" s="178"/>
      <c r="F101" s="178"/>
      <c r="G101" s="190">
        <f>DATOS!$E$13</f>
        <v>1</v>
      </c>
      <c r="H101" s="178"/>
      <c r="I101" s="191"/>
      <c r="J101" s="178"/>
      <c r="K101" s="178"/>
      <c r="L101" s="178"/>
      <c r="M101" s="178"/>
      <c r="N101" s="160" t="str">
        <f t="shared" si="8"/>
        <v/>
      </c>
      <c r="O101" s="21"/>
      <c r="P101" s="160" t="str">
        <f t="shared" si="9"/>
        <v/>
      </c>
      <c r="Q101" s="160">
        <f t="shared" si="10"/>
        <v>0</v>
      </c>
      <c r="R101" s="160" t="str">
        <f t="shared" si="11"/>
        <v/>
      </c>
      <c r="S101" s="160" t="str">
        <f t="shared" si="12"/>
        <v/>
      </c>
      <c r="T101" s="50" t="str">
        <f>IF($F101="","",IF(ISERROR(VLOOKUP(F101,PROVEEDORES!$D$8:$I$507,5,0)),1,VLOOKUP($F101,PROVEEDORES!$D$8:$I$507,5,0)))</f>
        <v/>
      </c>
    </row>
    <row r="102" spans="3:20" ht="17.45" customHeight="1" x14ac:dyDescent="0.25">
      <c r="C102" s="188"/>
      <c r="D102" s="189"/>
      <c r="E102" s="178"/>
      <c r="F102" s="178"/>
      <c r="G102" s="190">
        <f>DATOS!$E$13</f>
        <v>1</v>
      </c>
      <c r="H102" s="178"/>
      <c r="I102" s="191"/>
      <c r="J102" s="178"/>
      <c r="K102" s="178"/>
      <c r="L102" s="178"/>
      <c r="M102" s="178"/>
      <c r="N102" s="160" t="str">
        <f t="shared" si="8"/>
        <v/>
      </c>
      <c r="O102" s="21"/>
      <c r="P102" s="160" t="str">
        <f t="shared" si="9"/>
        <v/>
      </c>
      <c r="Q102" s="160">
        <f t="shared" si="10"/>
        <v>0</v>
      </c>
      <c r="R102" s="160" t="str">
        <f t="shared" si="11"/>
        <v/>
      </c>
      <c r="S102" s="160" t="str">
        <f t="shared" si="12"/>
        <v/>
      </c>
      <c r="T102" s="50" t="str">
        <f>IF($F102="","",IF(ISERROR(VLOOKUP(F102,PROVEEDORES!$D$8:$I$507,5,0)),1,VLOOKUP($F102,PROVEEDORES!$D$8:$I$507,5,0)))</f>
        <v/>
      </c>
    </row>
    <row r="103" spans="3:20" ht="17.45" customHeight="1" x14ac:dyDescent="0.25">
      <c r="C103" s="188"/>
      <c r="D103" s="189"/>
      <c r="E103" s="178"/>
      <c r="F103" s="178"/>
      <c r="G103" s="190">
        <f>DATOS!$E$13</f>
        <v>1</v>
      </c>
      <c r="H103" s="178"/>
      <c r="I103" s="191"/>
      <c r="J103" s="178"/>
      <c r="K103" s="178"/>
      <c r="L103" s="178"/>
      <c r="M103" s="178"/>
      <c r="N103" s="160" t="str">
        <f t="shared" si="8"/>
        <v/>
      </c>
      <c r="O103" s="21"/>
      <c r="P103" s="160" t="str">
        <f t="shared" si="9"/>
        <v/>
      </c>
      <c r="Q103" s="160">
        <f t="shared" si="10"/>
        <v>0</v>
      </c>
      <c r="R103" s="160" t="str">
        <f t="shared" si="11"/>
        <v/>
      </c>
      <c r="S103" s="160" t="str">
        <f t="shared" si="12"/>
        <v/>
      </c>
      <c r="T103" s="50" t="str">
        <f>IF($F103="","",IF(ISERROR(VLOOKUP(F103,PROVEEDORES!$D$8:$I$507,5,0)),1,VLOOKUP($F103,PROVEEDORES!$D$8:$I$507,5,0)))</f>
        <v/>
      </c>
    </row>
    <row r="104" spans="3:20" ht="17.45" customHeight="1" x14ac:dyDescent="0.25">
      <c r="C104" s="188"/>
      <c r="D104" s="189"/>
      <c r="E104" s="178"/>
      <c r="F104" s="178"/>
      <c r="G104" s="190">
        <f>DATOS!$E$13</f>
        <v>1</v>
      </c>
      <c r="H104" s="178"/>
      <c r="I104" s="191"/>
      <c r="J104" s="178"/>
      <c r="K104" s="178"/>
      <c r="L104" s="178"/>
      <c r="M104" s="178"/>
      <c r="N104" s="160" t="str">
        <f t="shared" si="8"/>
        <v/>
      </c>
      <c r="O104" s="21"/>
      <c r="P104" s="160" t="str">
        <f t="shared" si="9"/>
        <v/>
      </c>
      <c r="Q104" s="160">
        <f t="shared" si="10"/>
        <v>0</v>
      </c>
      <c r="R104" s="160" t="str">
        <f t="shared" si="11"/>
        <v/>
      </c>
      <c r="S104" s="160" t="str">
        <f t="shared" si="12"/>
        <v/>
      </c>
      <c r="T104" s="50" t="str">
        <f>IF($F104="","",IF(ISERROR(VLOOKUP(F104,PROVEEDORES!$D$8:$I$507,5,0)),1,VLOOKUP($F104,PROVEEDORES!$D$8:$I$507,5,0)))</f>
        <v/>
      </c>
    </row>
    <row r="105" spans="3:20" ht="17.45" customHeight="1" x14ac:dyDescent="0.25">
      <c r="C105" s="188"/>
      <c r="D105" s="189"/>
      <c r="E105" s="178"/>
      <c r="F105" s="178"/>
      <c r="G105" s="190">
        <f>DATOS!$E$13</f>
        <v>1</v>
      </c>
      <c r="H105" s="178"/>
      <c r="I105" s="191"/>
      <c r="J105" s="178"/>
      <c r="K105" s="178"/>
      <c r="L105" s="178"/>
      <c r="M105" s="178"/>
      <c r="N105" s="160" t="str">
        <f t="shared" si="8"/>
        <v/>
      </c>
      <c r="O105" s="21"/>
      <c r="P105" s="160" t="str">
        <f t="shared" si="9"/>
        <v/>
      </c>
      <c r="Q105" s="160">
        <f t="shared" si="10"/>
        <v>0</v>
      </c>
      <c r="R105" s="160" t="str">
        <f t="shared" si="11"/>
        <v/>
      </c>
      <c r="S105" s="160" t="str">
        <f t="shared" si="12"/>
        <v/>
      </c>
      <c r="T105" s="50" t="str">
        <f>IF($F105="","",IF(ISERROR(VLOOKUP(F105,PROVEEDORES!$D$8:$I$507,5,0)),1,VLOOKUP($F105,PROVEEDORES!$D$8:$I$507,5,0)))</f>
        <v/>
      </c>
    </row>
    <row r="106" spans="3:20" ht="17.45" customHeight="1" x14ac:dyDescent="0.25">
      <c r="C106" s="188"/>
      <c r="D106" s="189"/>
      <c r="E106" s="178"/>
      <c r="F106" s="178"/>
      <c r="G106" s="190">
        <f>DATOS!$E$13</f>
        <v>1</v>
      </c>
      <c r="H106" s="178"/>
      <c r="I106" s="191"/>
      <c r="J106" s="178"/>
      <c r="K106" s="178"/>
      <c r="L106" s="178"/>
      <c r="M106" s="178"/>
      <c r="N106" s="160" t="str">
        <f t="shared" si="8"/>
        <v/>
      </c>
      <c r="O106" s="21"/>
      <c r="P106" s="160" t="str">
        <f t="shared" si="9"/>
        <v/>
      </c>
      <c r="Q106" s="160">
        <f t="shared" si="10"/>
        <v>0</v>
      </c>
      <c r="R106" s="160" t="str">
        <f t="shared" si="11"/>
        <v/>
      </c>
      <c r="S106" s="160" t="str">
        <f t="shared" si="12"/>
        <v/>
      </c>
      <c r="T106" s="50" t="str">
        <f>IF($F106="","",IF(ISERROR(VLOOKUP(F106,PROVEEDORES!$D$8:$I$507,5,0)),1,VLOOKUP($F106,PROVEEDORES!$D$8:$I$507,5,0)))</f>
        <v/>
      </c>
    </row>
    <row r="107" spans="3:20" ht="17.45" customHeight="1" x14ac:dyDescent="0.25">
      <c r="C107" s="188"/>
      <c r="D107" s="189"/>
      <c r="E107" s="178"/>
      <c r="F107" s="178"/>
      <c r="G107" s="190">
        <f>DATOS!$E$13</f>
        <v>1</v>
      </c>
      <c r="H107" s="178"/>
      <c r="I107" s="191"/>
      <c r="J107" s="178"/>
      <c r="K107" s="178"/>
      <c r="L107" s="178"/>
      <c r="M107" s="178"/>
      <c r="N107" s="160" t="str">
        <f t="shared" si="8"/>
        <v/>
      </c>
      <c r="O107" s="21"/>
      <c r="P107" s="160" t="str">
        <f t="shared" si="9"/>
        <v/>
      </c>
      <c r="Q107" s="160">
        <f t="shared" si="10"/>
        <v>0</v>
      </c>
      <c r="R107" s="160" t="str">
        <f t="shared" si="11"/>
        <v/>
      </c>
      <c r="S107" s="160" t="str">
        <f t="shared" si="12"/>
        <v/>
      </c>
      <c r="T107" s="50" t="str">
        <f>IF($F107="","",IF(ISERROR(VLOOKUP(F107,PROVEEDORES!$D$8:$I$507,5,0)),1,VLOOKUP($F107,PROVEEDORES!$D$8:$I$507,5,0)))</f>
        <v/>
      </c>
    </row>
    <row r="108" spans="3:20" ht="17.45" customHeight="1" x14ac:dyDescent="0.25">
      <c r="C108" s="188"/>
      <c r="D108" s="189"/>
      <c r="E108" s="178"/>
      <c r="F108" s="178"/>
      <c r="G108" s="190">
        <f>DATOS!$E$13</f>
        <v>1</v>
      </c>
      <c r="H108" s="178"/>
      <c r="I108" s="191"/>
      <c r="J108" s="178"/>
      <c r="K108" s="178"/>
      <c r="L108" s="178"/>
      <c r="M108" s="178"/>
      <c r="N108" s="160" t="str">
        <f t="shared" si="8"/>
        <v/>
      </c>
      <c r="O108" s="21"/>
      <c r="P108" s="160" t="str">
        <f t="shared" si="9"/>
        <v/>
      </c>
      <c r="Q108" s="160">
        <f t="shared" si="10"/>
        <v>0</v>
      </c>
      <c r="R108" s="160" t="str">
        <f t="shared" si="11"/>
        <v/>
      </c>
      <c r="S108" s="160" t="str">
        <f t="shared" si="12"/>
        <v/>
      </c>
      <c r="T108" s="50" t="str">
        <f>IF($F108="","",IF(ISERROR(VLOOKUP(F108,PROVEEDORES!$D$8:$I$507,5,0)),1,VLOOKUP($F108,PROVEEDORES!$D$8:$I$507,5,0)))</f>
        <v/>
      </c>
    </row>
    <row r="109" spans="3:20" ht="17.45" customHeight="1" x14ac:dyDescent="0.25">
      <c r="C109" s="188"/>
      <c r="D109" s="189"/>
      <c r="E109" s="178"/>
      <c r="F109" s="178"/>
      <c r="G109" s="190">
        <f>DATOS!$E$13</f>
        <v>1</v>
      </c>
      <c r="H109" s="178"/>
      <c r="I109" s="191"/>
      <c r="J109" s="178"/>
      <c r="K109" s="178"/>
      <c r="L109" s="178"/>
      <c r="M109" s="178"/>
      <c r="N109" s="160" t="str">
        <f t="shared" si="8"/>
        <v/>
      </c>
      <c r="O109" s="21"/>
      <c r="P109" s="160" t="str">
        <f t="shared" si="9"/>
        <v/>
      </c>
      <c r="Q109" s="160">
        <f t="shared" si="10"/>
        <v>0</v>
      </c>
      <c r="R109" s="160" t="str">
        <f t="shared" si="11"/>
        <v/>
      </c>
      <c r="S109" s="160" t="str">
        <f t="shared" si="12"/>
        <v/>
      </c>
      <c r="T109" s="50" t="str">
        <f>IF($F109="","",IF(ISERROR(VLOOKUP(F109,PROVEEDORES!$D$8:$I$507,5,0)),1,VLOOKUP($F109,PROVEEDORES!$D$8:$I$507,5,0)))</f>
        <v/>
      </c>
    </row>
    <row r="110" spans="3:20" ht="17.45" customHeight="1" x14ac:dyDescent="0.25">
      <c r="C110" s="188"/>
      <c r="D110" s="189"/>
      <c r="E110" s="178"/>
      <c r="F110" s="178"/>
      <c r="G110" s="190">
        <f>DATOS!$E$13</f>
        <v>1</v>
      </c>
      <c r="H110" s="178"/>
      <c r="I110" s="191"/>
      <c r="J110" s="178"/>
      <c r="K110" s="178"/>
      <c r="L110" s="178"/>
      <c r="M110" s="178"/>
      <c r="N110" s="160" t="str">
        <f t="shared" si="8"/>
        <v/>
      </c>
      <c r="O110" s="21"/>
      <c r="P110" s="160" t="str">
        <f t="shared" si="9"/>
        <v/>
      </c>
      <c r="Q110" s="160">
        <f t="shared" si="10"/>
        <v>0</v>
      </c>
      <c r="R110" s="160" t="str">
        <f t="shared" si="11"/>
        <v/>
      </c>
      <c r="S110" s="160" t="str">
        <f t="shared" si="12"/>
        <v/>
      </c>
      <c r="T110" s="50" t="str">
        <f>IF($F110="","",IF(ISERROR(VLOOKUP(F110,PROVEEDORES!$D$8:$I$507,5,0)),1,VLOOKUP($F110,PROVEEDORES!$D$8:$I$507,5,0)))</f>
        <v/>
      </c>
    </row>
    <row r="111" spans="3:20" ht="17.45" customHeight="1" x14ac:dyDescent="0.25">
      <c r="C111" s="188"/>
      <c r="D111" s="189"/>
      <c r="E111" s="178"/>
      <c r="F111" s="178"/>
      <c r="G111" s="190">
        <f>DATOS!$E$13</f>
        <v>1</v>
      </c>
      <c r="H111" s="178"/>
      <c r="I111" s="191"/>
      <c r="J111" s="178"/>
      <c r="K111" s="178"/>
      <c r="L111" s="178"/>
      <c r="M111" s="178"/>
      <c r="N111" s="160" t="str">
        <f t="shared" si="8"/>
        <v/>
      </c>
      <c r="O111" s="21"/>
      <c r="P111" s="160" t="str">
        <f t="shared" si="9"/>
        <v/>
      </c>
      <c r="Q111" s="160">
        <f t="shared" si="10"/>
        <v>0</v>
      </c>
      <c r="R111" s="160" t="str">
        <f t="shared" si="11"/>
        <v/>
      </c>
      <c r="S111" s="160" t="str">
        <f t="shared" si="12"/>
        <v/>
      </c>
      <c r="T111" s="50" t="str">
        <f>IF($F111="","",IF(ISERROR(VLOOKUP(F111,PROVEEDORES!$D$8:$I$507,5,0)),1,VLOOKUP($F111,PROVEEDORES!$D$8:$I$507,5,0)))</f>
        <v/>
      </c>
    </row>
    <row r="112" spans="3:20" ht="17.45" customHeight="1" x14ac:dyDescent="0.25">
      <c r="C112" s="188"/>
      <c r="D112" s="189"/>
      <c r="E112" s="178"/>
      <c r="F112" s="178"/>
      <c r="G112" s="190">
        <f>DATOS!$E$13</f>
        <v>1</v>
      </c>
      <c r="H112" s="178"/>
      <c r="I112" s="191"/>
      <c r="J112" s="178"/>
      <c r="K112" s="178"/>
      <c r="L112" s="178"/>
      <c r="M112" s="178"/>
      <c r="N112" s="160" t="str">
        <f t="shared" si="8"/>
        <v/>
      </c>
      <c r="O112" s="21"/>
      <c r="P112" s="160" t="str">
        <f t="shared" si="9"/>
        <v/>
      </c>
      <c r="Q112" s="160">
        <f t="shared" si="10"/>
        <v>0</v>
      </c>
      <c r="R112" s="160" t="str">
        <f t="shared" si="11"/>
        <v/>
      </c>
      <c r="S112" s="160" t="str">
        <f t="shared" si="12"/>
        <v/>
      </c>
      <c r="T112" s="50" t="str">
        <f>IF($F112="","",IF(ISERROR(VLOOKUP(F112,PROVEEDORES!$D$8:$I$507,5,0)),1,VLOOKUP($F112,PROVEEDORES!$D$8:$I$507,5,0)))</f>
        <v/>
      </c>
    </row>
    <row r="113" spans="3:20" ht="17.45" customHeight="1" x14ac:dyDescent="0.25">
      <c r="C113" s="188"/>
      <c r="D113" s="189"/>
      <c r="E113" s="178"/>
      <c r="F113" s="178"/>
      <c r="G113" s="190">
        <f>DATOS!$E$13</f>
        <v>1</v>
      </c>
      <c r="H113" s="178"/>
      <c r="I113" s="191"/>
      <c r="J113" s="178"/>
      <c r="K113" s="178"/>
      <c r="L113" s="178"/>
      <c r="M113" s="178"/>
      <c r="N113" s="160" t="str">
        <f t="shared" si="8"/>
        <v/>
      </c>
      <c r="O113" s="21"/>
      <c r="P113" s="160" t="str">
        <f t="shared" si="9"/>
        <v/>
      </c>
      <c r="Q113" s="160">
        <f t="shared" si="10"/>
        <v>0</v>
      </c>
      <c r="R113" s="160" t="str">
        <f t="shared" si="11"/>
        <v/>
      </c>
      <c r="S113" s="160" t="str">
        <f t="shared" si="12"/>
        <v/>
      </c>
      <c r="T113" s="50" t="str">
        <f>IF($F113="","",IF(ISERROR(VLOOKUP(F113,PROVEEDORES!$D$8:$I$507,5,0)),1,VLOOKUP($F113,PROVEEDORES!$D$8:$I$507,5,0)))</f>
        <v/>
      </c>
    </row>
    <row r="114" spans="3:20" ht="17.45" customHeight="1" x14ac:dyDescent="0.25">
      <c r="C114" s="188"/>
      <c r="D114" s="189"/>
      <c r="E114" s="178"/>
      <c r="F114" s="178"/>
      <c r="G114" s="190">
        <f>DATOS!$E$13</f>
        <v>1</v>
      </c>
      <c r="H114" s="178"/>
      <c r="I114" s="191"/>
      <c r="J114" s="178"/>
      <c r="K114" s="178"/>
      <c r="L114" s="178"/>
      <c r="M114" s="178"/>
      <c r="N114" s="160" t="str">
        <f t="shared" si="8"/>
        <v/>
      </c>
      <c r="O114" s="21"/>
      <c r="P114" s="160" t="str">
        <f t="shared" si="9"/>
        <v/>
      </c>
      <c r="Q114" s="160">
        <f t="shared" si="10"/>
        <v>0</v>
      </c>
      <c r="R114" s="160" t="str">
        <f t="shared" si="11"/>
        <v/>
      </c>
      <c r="S114" s="160" t="str">
        <f t="shared" si="12"/>
        <v/>
      </c>
      <c r="T114" s="50" t="str">
        <f>IF($F114="","",IF(ISERROR(VLOOKUP(F114,PROVEEDORES!$D$8:$I$507,5,0)),1,VLOOKUP($F114,PROVEEDORES!$D$8:$I$507,5,0)))</f>
        <v/>
      </c>
    </row>
    <row r="115" spans="3:20" ht="17.45" customHeight="1" x14ac:dyDescent="0.25">
      <c r="C115" s="188"/>
      <c r="D115" s="189"/>
      <c r="E115" s="178"/>
      <c r="F115" s="178"/>
      <c r="G115" s="190">
        <f>DATOS!$E$13</f>
        <v>1</v>
      </c>
      <c r="H115" s="178"/>
      <c r="I115" s="191"/>
      <c r="J115" s="178"/>
      <c r="K115" s="178"/>
      <c r="L115" s="178"/>
      <c r="M115" s="178"/>
      <c r="N115" s="160" t="str">
        <f t="shared" si="8"/>
        <v/>
      </c>
      <c r="O115" s="21"/>
      <c r="P115" s="160" t="str">
        <f t="shared" si="9"/>
        <v/>
      </c>
      <c r="Q115" s="160">
        <f t="shared" si="10"/>
        <v>0</v>
      </c>
      <c r="R115" s="160" t="str">
        <f t="shared" si="11"/>
        <v/>
      </c>
      <c r="S115" s="160" t="str">
        <f t="shared" si="12"/>
        <v/>
      </c>
      <c r="T115" s="50" t="str">
        <f>IF($F115="","",IF(ISERROR(VLOOKUP(F115,PROVEEDORES!$D$8:$I$507,5,0)),1,VLOOKUP($F115,PROVEEDORES!$D$8:$I$507,5,0)))</f>
        <v/>
      </c>
    </row>
    <row r="116" spans="3:20" ht="17.45" customHeight="1" x14ac:dyDescent="0.25">
      <c r="C116" s="188"/>
      <c r="D116" s="189"/>
      <c r="E116" s="178"/>
      <c r="F116" s="178"/>
      <c r="G116" s="190">
        <f>DATOS!$E$13</f>
        <v>1</v>
      </c>
      <c r="H116" s="178"/>
      <c r="I116" s="191"/>
      <c r="J116" s="178"/>
      <c r="K116" s="178"/>
      <c r="L116" s="178"/>
      <c r="M116" s="178"/>
      <c r="N116" s="160" t="str">
        <f t="shared" si="8"/>
        <v/>
      </c>
      <c r="O116" s="21"/>
      <c r="P116" s="160" t="str">
        <f t="shared" si="9"/>
        <v/>
      </c>
      <c r="Q116" s="160">
        <f t="shared" si="10"/>
        <v>0</v>
      </c>
      <c r="R116" s="160" t="str">
        <f t="shared" si="11"/>
        <v/>
      </c>
      <c r="S116" s="160" t="str">
        <f t="shared" si="12"/>
        <v/>
      </c>
      <c r="T116" s="50" t="str">
        <f>IF($F116="","",IF(ISERROR(VLOOKUP(F116,PROVEEDORES!$D$8:$I$507,5,0)),1,VLOOKUP($F116,PROVEEDORES!$D$8:$I$507,5,0)))</f>
        <v/>
      </c>
    </row>
    <row r="117" spans="3:20" ht="17.45" customHeight="1" x14ac:dyDescent="0.25">
      <c r="C117" s="188"/>
      <c r="D117" s="189"/>
      <c r="E117" s="178"/>
      <c r="F117" s="178"/>
      <c r="G117" s="190">
        <f>DATOS!$E$13</f>
        <v>1</v>
      </c>
      <c r="H117" s="178"/>
      <c r="I117" s="191"/>
      <c r="J117" s="178"/>
      <c r="K117" s="178"/>
      <c r="L117" s="178"/>
      <c r="M117" s="178"/>
      <c r="N117" s="160" t="str">
        <f t="shared" si="8"/>
        <v/>
      </c>
      <c r="O117" s="21"/>
      <c r="P117" s="160" t="str">
        <f t="shared" si="9"/>
        <v/>
      </c>
      <c r="Q117" s="160">
        <f t="shared" si="10"/>
        <v>0</v>
      </c>
      <c r="R117" s="160" t="str">
        <f t="shared" si="11"/>
        <v/>
      </c>
      <c r="S117" s="160" t="str">
        <f t="shared" si="12"/>
        <v/>
      </c>
      <c r="T117" s="50" t="str">
        <f>IF($F117="","",IF(ISERROR(VLOOKUP(F117,PROVEEDORES!$D$8:$I$507,5,0)),1,VLOOKUP($F117,PROVEEDORES!$D$8:$I$507,5,0)))</f>
        <v/>
      </c>
    </row>
    <row r="118" spans="3:20" ht="17.45" customHeight="1" x14ac:dyDescent="0.25">
      <c r="C118" s="188"/>
      <c r="D118" s="189"/>
      <c r="E118" s="178"/>
      <c r="F118" s="178"/>
      <c r="G118" s="190">
        <f>DATOS!$E$13</f>
        <v>1</v>
      </c>
      <c r="H118" s="178"/>
      <c r="I118" s="191"/>
      <c r="J118" s="178"/>
      <c r="K118" s="178"/>
      <c r="L118" s="178"/>
      <c r="M118" s="178"/>
      <c r="N118" s="160" t="str">
        <f t="shared" si="8"/>
        <v/>
      </c>
      <c r="O118" s="21"/>
      <c r="P118" s="160" t="str">
        <f t="shared" si="9"/>
        <v/>
      </c>
      <c r="Q118" s="160">
        <f t="shared" si="10"/>
        <v>0</v>
      </c>
      <c r="R118" s="160" t="str">
        <f t="shared" si="11"/>
        <v/>
      </c>
      <c r="S118" s="160" t="str">
        <f t="shared" si="12"/>
        <v/>
      </c>
      <c r="T118" s="50" t="str">
        <f>IF($F118="","",IF(ISERROR(VLOOKUP(F118,PROVEEDORES!$D$8:$I$507,5,0)),1,VLOOKUP($F118,PROVEEDORES!$D$8:$I$507,5,0)))</f>
        <v/>
      </c>
    </row>
    <row r="119" spans="3:20" ht="17.45" customHeight="1" x14ac:dyDescent="0.25">
      <c r="C119" s="188"/>
      <c r="D119" s="189"/>
      <c r="E119" s="178"/>
      <c r="F119" s="178"/>
      <c r="G119" s="190">
        <f>DATOS!$E$13</f>
        <v>1</v>
      </c>
      <c r="H119" s="178"/>
      <c r="I119" s="191"/>
      <c r="J119" s="178"/>
      <c r="K119" s="178"/>
      <c r="L119" s="178"/>
      <c r="M119" s="178"/>
      <c r="N119" s="160" t="str">
        <f t="shared" si="8"/>
        <v/>
      </c>
      <c r="O119" s="21"/>
      <c r="P119" s="160" t="str">
        <f t="shared" si="9"/>
        <v/>
      </c>
      <c r="Q119" s="160">
        <f t="shared" si="10"/>
        <v>0</v>
      </c>
      <c r="R119" s="160" t="str">
        <f t="shared" si="11"/>
        <v/>
      </c>
      <c r="S119" s="160" t="str">
        <f t="shared" si="12"/>
        <v/>
      </c>
      <c r="T119" s="50" t="str">
        <f>IF($F119="","",IF(ISERROR(VLOOKUP(F119,PROVEEDORES!$D$8:$I$507,5,0)),1,VLOOKUP($F119,PROVEEDORES!$D$8:$I$507,5,0)))</f>
        <v/>
      </c>
    </row>
    <row r="120" spans="3:20" ht="17.45" customHeight="1" x14ac:dyDescent="0.25">
      <c r="C120" s="188"/>
      <c r="D120" s="189"/>
      <c r="E120" s="178"/>
      <c r="F120" s="178"/>
      <c r="G120" s="190">
        <f>DATOS!$E$13</f>
        <v>1</v>
      </c>
      <c r="H120" s="178"/>
      <c r="I120" s="191"/>
      <c r="J120" s="178"/>
      <c r="K120" s="178"/>
      <c r="L120" s="178"/>
      <c r="M120" s="178"/>
      <c r="N120" s="160" t="str">
        <f t="shared" si="8"/>
        <v/>
      </c>
      <c r="O120" s="21"/>
      <c r="P120" s="160" t="str">
        <f t="shared" si="9"/>
        <v/>
      </c>
      <c r="Q120" s="160">
        <f t="shared" si="10"/>
        <v>0</v>
      </c>
      <c r="R120" s="160" t="str">
        <f t="shared" si="11"/>
        <v/>
      </c>
      <c r="S120" s="160" t="str">
        <f t="shared" si="12"/>
        <v/>
      </c>
      <c r="T120" s="50" t="str">
        <f>IF($F120="","",IF(ISERROR(VLOOKUP(F120,PROVEEDORES!$D$8:$I$507,5,0)),1,VLOOKUP($F120,PROVEEDORES!$D$8:$I$507,5,0)))</f>
        <v/>
      </c>
    </row>
    <row r="121" spans="3:20" ht="17.45" customHeight="1" x14ac:dyDescent="0.25">
      <c r="C121" s="188"/>
      <c r="D121" s="189"/>
      <c r="E121" s="178"/>
      <c r="F121" s="178"/>
      <c r="G121" s="190">
        <f>DATOS!$E$13</f>
        <v>1</v>
      </c>
      <c r="H121" s="178"/>
      <c r="I121" s="191"/>
      <c r="J121" s="178"/>
      <c r="K121" s="178"/>
      <c r="L121" s="178"/>
      <c r="M121" s="178"/>
      <c r="N121" s="160" t="str">
        <f t="shared" si="8"/>
        <v/>
      </c>
      <c r="O121" s="21"/>
      <c r="P121" s="160" t="str">
        <f t="shared" si="9"/>
        <v/>
      </c>
      <c r="Q121" s="160">
        <f t="shared" si="10"/>
        <v>0</v>
      </c>
      <c r="R121" s="160" t="str">
        <f t="shared" si="11"/>
        <v/>
      </c>
      <c r="S121" s="160" t="str">
        <f t="shared" si="12"/>
        <v/>
      </c>
      <c r="T121" s="50" t="str">
        <f>IF($F121="","",IF(ISERROR(VLOOKUP(F121,PROVEEDORES!$D$8:$I$507,5,0)),1,VLOOKUP($F121,PROVEEDORES!$D$8:$I$507,5,0)))</f>
        <v/>
      </c>
    </row>
    <row r="122" spans="3:20" ht="17.45" customHeight="1" x14ac:dyDescent="0.25">
      <c r="C122" s="188"/>
      <c r="D122" s="189"/>
      <c r="E122" s="178"/>
      <c r="F122" s="178"/>
      <c r="G122" s="190">
        <f>DATOS!$E$13</f>
        <v>1</v>
      </c>
      <c r="H122" s="178"/>
      <c r="I122" s="191"/>
      <c r="J122" s="178"/>
      <c r="K122" s="178"/>
      <c r="L122" s="178"/>
      <c r="M122" s="178"/>
      <c r="N122" s="160" t="str">
        <f t="shared" si="8"/>
        <v/>
      </c>
      <c r="O122" s="21"/>
      <c r="P122" s="160" t="str">
        <f t="shared" si="9"/>
        <v/>
      </c>
      <c r="Q122" s="160">
        <f t="shared" si="10"/>
        <v>0</v>
      </c>
      <c r="R122" s="160" t="str">
        <f t="shared" si="11"/>
        <v/>
      </c>
      <c r="S122" s="160" t="str">
        <f t="shared" si="12"/>
        <v/>
      </c>
      <c r="T122" s="50" t="str">
        <f>IF($F122="","",IF(ISERROR(VLOOKUP(F122,PROVEEDORES!$D$8:$I$507,5,0)),1,VLOOKUP($F122,PROVEEDORES!$D$8:$I$507,5,0)))</f>
        <v/>
      </c>
    </row>
    <row r="123" spans="3:20" ht="17.45" customHeight="1" x14ac:dyDescent="0.25">
      <c r="C123" s="188"/>
      <c r="D123" s="189"/>
      <c r="E123" s="178"/>
      <c r="F123" s="178"/>
      <c r="G123" s="190">
        <f>DATOS!$E$13</f>
        <v>1</v>
      </c>
      <c r="H123" s="178"/>
      <c r="I123" s="191"/>
      <c r="J123" s="178"/>
      <c r="K123" s="178"/>
      <c r="L123" s="178"/>
      <c r="M123" s="178"/>
      <c r="N123" s="160" t="str">
        <f t="shared" si="8"/>
        <v/>
      </c>
      <c r="O123" s="21"/>
      <c r="P123" s="160" t="str">
        <f t="shared" si="9"/>
        <v/>
      </c>
      <c r="Q123" s="160">
        <f t="shared" si="10"/>
        <v>0</v>
      </c>
      <c r="R123" s="160" t="str">
        <f t="shared" si="11"/>
        <v/>
      </c>
      <c r="S123" s="160" t="str">
        <f t="shared" si="12"/>
        <v/>
      </c>
      <c r="T123" s="50" t="str">
        <f>IF($F123="","",IF(ISERROR(VLOOKUP(F123,PROVEEDORES!$D$8:$I$507,5,0)),1,VLOOKUP($F123,PROVEEDORES!$D$8:$I$507,5,0)))</f>
        <v/>
      </c>
    </row>
    <row r="124" spans="3:20" ht="17.45" customHeight="1" x14ac:dyDescent="0.25">
      <c r="C124" s="188"/>
      <c r="D124" s="189"/>
      <c r="E124" s="178"/>
      <c r="F124" s="178"/>
      <c r="G124" s="190">
        <f>DATOS!$E$13</f>
        <v>1</v>
      </c>
      <c r="H124" s="178"/>
      <c r="I124" s="191"/>
      <c r="J124" s="178"/>
      <c r="K124" s="178"/>
      <c r="L124" s="178"/>
      <c r="M124" s="178"/>
      <c r="N124" s="160" t="str">
        <f t="shared" si="8"/>
        <v/>
      </c>
      <c r="O124" s="21"/>
      <c r="P124" s="160" t="str">
        <f t="shared" si="9"/>
        <v/>
      </c>
      <c r="Q124" s="160">
        <f t="shared" si="10"/>
        <v>0</v>
      </c>
      <c r="R124" s="160" t="str">
        <f t="shared" si="11"/>
        <v/>
      </c>
      <c r="S124" s="160" t="str">
        <f t="shared" si="12"/>
        <v/>
      </c>
      <c r="T124" s="50" t="str">
        <f>IF($F124="","",IF(ISERROR(VLOOKUP(F124,PROVEEDORES!$D$8:$I$507,5,0)),1,VLOOKUP($F124,PROVEEDORES!$D$8:$I$507,5,0)))</f>
        <v/>
      </c>
    </row>
    <row r="125" spans="3:20" ht="17.45" customHeight="1" x14ac:dyDescent="0.25">
      <c r="C125" s="188"/>
      <c r="D125" s="189"/>
      <c r="E125" s="178"/>
      <c r="F125" s="178"/>
      <c r="G125" s="190">
        <f>DATOS!$E$13</f>
        <v>1</v>
      </c>
      <c r="H125" s="178"/>
      <c r="I125" s="191"/>
      <c r="J125" s="178"/>
      <c r="K125" s="178"/>
      <c r="L125" s="178"/>
      <c r="M125" s="178"/>
      <c r="N125" s="160" t="str">
        <f t="shared" si="8"/>
        <v/>
      </c>
      <c r="O125" s="21"/>
      <c r="P125" s="160" t="str">
        <f t="shared" si="9"/>
        <v/>
      </c>
      <c r="Q125" s="160">
        <f t="shared" si="10"/>
        <v>0</v>
      </c>
      <c r="R125" s="160" t="str">
        <f t="shared" si="11"/>
        <v/>
      </c>
      <c r="S125" s="160" t="str">
        <f t="shared" si="12"/>
        <v/>
      </c>
      <c r="T125" s="50" t="str">
        <f>IF($F125="","",IF(ISERROR(VLOOKUP(F125,PROVEEDORES!$D$8:$I$507,5,0)),1,VLOOKUP($F125,PROVEEDORES!$D$8:$I$507,5,0)))</f>
        <v/>
      </c>
    </row>
    <row r="126" spans="3:20" ht="17.45" customHeight="1" x14ac:dyDescent="0.25">
      <c r="C126" s="188"/>
      <c r="D126" s="189"/>
      <c r="E126" s="178"/>
      <c r="F126" s="178"/>
      <c r="G126" s="190">
        <f>DATOS!$E$13</f>
        <v>1</v>
      </c>
      <c r="H126" s="178"/>
      <c r="I126" s="191"/>
      <c r="J126" s="178"/>
      <c r="K126" s="178"/>
      <c r="L126" s="178"/>
      <c r="M126" s="178"/>
      <c r="N126" s="160" t="str">
        <f t="shared" si="8"/>
        <v/>
      </c>
      <c r="O126" s="21"/>
      <c r="P126" s="160" t="str">
        <f t="shared" si="9"/>
        <v/>
      </c>
      <c r="Q126" s="160">
        <f t="shared" si="10"/>
        <v>0</v>
      </c>
      <c r="R126" s="160" t="str">
        <f t="shared" si="11"/>
        <v/>
      </c>
      <c r="S126" s="160" t="str">
        <f t="shared" si="12"/>
        <v/>
      </c>
      <c r="T126" s="50" t="str">
        <f>IF($F126="","",IF(ISERROR(VLOOKUP(F126,PROVEEDORES!$D$8:$I$507,5,0)),1,VLOOKUP($F126,PROVEEDORES!$D$8:$I$507,5,0)))</f>
        <v/>
      </c>
    </row>
    <row r="127" spans="3:20" ht="17.45" customHeight="1" x14ac:dyDescent="0.25">
      <c r="C127" s="188"/>
      <c r="D127" s="189"/>
      <c r="E127" s="178"/>
      <c r="F127" s="178"/>
      <c r="G127" s="190">
        <f>DATOS!$E$13</f>
        <v>1</v>
      </c>
      <c r="H127" s="178"/>
      <c r="I127" s="191"/>
      <c r="J127" s="178"/>
      <c r="K127" s="178"/>
      <c r="L127" s="178"/>
      <c r="M127" s="178"/>
      <c r="N127" s="160" t="str">
        <f t="shared" si="8"/>
        <v/>
      </c>
      <c r="O127" s="21"/>
      <c r="P127" s="160" t="str">
        <f t="shared" si="9"/>
        <v/>
      </c>
      <c r="Q127" s="160">
        <f t="shared" si="10"/>
        <v>0</v>
      </c>
      <c r="R127" s="160" t="str">
        <f t="shared" si="11"/>
        <v/>
      </c>
      <c r="S127" s="160" t="str">
        <f t="shared" si="12"/>
        <v/>
      </c>
      <c r="T127" s="50" t="str">
        <f>IF($F127="","",IF(ISERROR(VLOOKUP(F127,PROVEEDORES!$D$8:$I$507,5,0)),1,VLOOKUP($F127,PROVEEDORES!$D$8:$I$507,5,0)))</f>
        <v/>
      </c>
    </row>
    <row r="128" spans="3:20" ht="17.45" customHeight="1" x14ac:dyDescent="0.25">
      <c r="C128" s="188"/>
      <c r="D128" s="189"/>
      <c r="E128" s="178"/>
      <c r="F128" s="178"/>
      <c r="G128" s="190">
        <f>DATOS!$E$13</f>
        <v>1</v>
      </c>
      <c r="H128" s="178"/>
      <c r="I128" s="191"/>
      <c r="J128" s="178"/>
      <c r="K128" s="178"/>
      <c r="L128" s="178"/>
      <c r="M128" s="178"/>
      <c r="N128" s="160" t="str">
        <f t="shared" si="8"/>
        <v/>
      </c>
      <c r="O128" s="21"/>
      <c r="P128" s="160" t="str">
        <f t="shared" si="9"/>
        <v/>
      </c>
      <c r="Q128" s="160">
        <f t="shared" si="10"/>
        <v>0</v>
      </c>
      <c r="R128" s="160" t="str">
        <f t="shared" si="11"/>
        <v/>
      </c>
      <c r="S128" s="160" t="str">
        <f t="shared" si="12"/>
        <v/>
      </c>
      <c r="T128" s="50" t="str">
        <f>IF($F128="","",IF(ISERROR(VLOOKUP(F128,PROVEEDORES!$D$8:$I$507,5,0)),1,VLOOKUP($F128,PROVEEDORES!$D$8:$I$507,5,0)))</f>
        <v/>
      </c>
    </row>
    <row r="129" spans="3:20" ht="17.45" customHeight="1" x14ac:dyDescent="0.25">
      <c r="C129" s="188"/>
      <c r="D129" s="189"/>
      <c r="E129" s="178"/>
      <c r="F129" s="178"/>
      <c r="G129" s="190">
        <f>DATOS!$E$13</f>
        <v>1</v>
      </c>
      <c r="H129" s="178"/>
      <c r="I129" s="191"/>
      <c r="J129" s="178"/>
      <c r="K129" s="178"/>
      <c r="L129" s="178"/>
      <c r="M129" s="178"/>
      <c r="N129" s="160" t="str">
        <f t="shared" si="8"/>
        <v/>
      </c>
      <c r="O129" s="21"/>
      <c r="P129" s="160" t="str">
        <f t="shared" si="9"/>
        <v/>
      </c>
      <c r="Q129" s="160">
        <f t="shared" si="10"/>
        <v>0</v>
      </c>
      <c r="R129" s="160" t="str">
        <f t="shared" si="11"/>
        <v/>
      </c>
      <c r="S129" s="160" t="str">
        <f t="shared" si="12"/>
        <v/>
      </c>
      <c r="T129" s="50" t="str">
        <f>IF($F129="","",IF(ISERROR(VLOOKUP(F129,PROVEEDORES!$D$8:$I$507,5,0)),1,VLOOKUP($F129,PROVEEDORES!$D$8:$I$507,5,0)))</f>
        <v/>
      </c>
    </row>
    <row r="130" spans="3:20" ht="17.45" customHeight="1" x14ac:dyDescent="0.25">
      <c r="C130" s="188"/>
      <c r="D130" s="189"/>
      <c r="E130" s="178"/>
      <c r="F130" s="178"/>
      <c r="G130" s="190">
        <f>DATOS!$E$13</f>
        <v>1</v>
      </c>
      <c r="H130" s="178"/>
      <c r="I130" s="191"/>
      <c r="J130" s="178"/>
      <c r="K130" s="178"/>
      <c r="L130" s="178"/>
      <c r="M130" s="178"/>
      <c r="N130" s="160" t="str">
        <f t="shared" si="8"/>
        <v/>
      </c>
      <c r="O130" s="21"/>
      <c r="P130" s="160" t="str">
        <f t="shared" si="9"/>
        <v/>
      </c>
      <c r="Q130" s="160">
        <f t="shared" si="10"/>
        <v>0</v>
      </c>
      <c r="R130" s="160" t="str">
        <f t="shared" si="11"/>
        <v/>
      </c>
      <c r="S130" s="160" t="str">
        <f t="shared" si="12"/>
        <v/>
      </c>
      <c r="T130" s="50" t="str">
        <f>IF($F130="","",IF(ISERROR(VLOOKUP(F130,PROVEEDORES!$D$8:$I$507,5,0)),1,VLOOKUP($F130,PROVEEDORES!$D$8:$I$507,5,0)))</f>
        <v/>
      </c>
    </row>
    <row r="131" spans="3:20" ht="17.45" customHeight="1" x14ac:dyDescent="0.25">
      <c r="C131" s="188"/>
      <c r="D131" s="189"/>
      <c r="E131" s="178"/>
      <c r="F131" s="178"/>
      <c r="G131" s="190">
        <f>DATOS!$E$13</f>
        <v>1</v>
      </c>
      <c r="H131" s="178"/>
      <c r="I131" s="191"/>
      <c r="J131" s="178"/>
      <c r="K131" s="178"/>
      <c r="L131" s="178"/>
      <c r="M131" s="178"/>
      <c r="N131" s="160" t="str">
        <f t="shared" si="8"/>
        <v/>
      </c>
      <c r="O131" s="21"/>
      <c r="P131" s="160" t="str">
        <f t="shared" si="9"/>
        <v/>
      </c>
      <c r="Q131" s="160">
        <f t="shared" si="10"/>
        <v>0</v>
      </c>
      <c r="R131" s="160" t="str">
        <f t="shared" si="11"/>
        <v/>
      </c>
      <c r="S131" s="160" t="str">
        <f t="shared" si="12"/>
        <v/>
      </c>
      <c r="T131" s="50" t="str">
        <f>IF($F131="","",IF(ISERROR(VLOOKUP(F131,PROVEEDORES!$D$8:$I$507,5,0)),1,VLOOKUP($F131,PROVEEDORES!$D$8:$I$507,5,0)))</f>
        <v/>
      </c>
    </row>
    <row r="132" spans="3:20" ht="17.45" customHeight="1" x14ac:dyDescent="0.25">
      <c r="C132" s="188"/>
      <c r="D132" s="189"/>
      <c r="E132" s="178"/>
      <c r="F132" s="178"/>
      <c r="G132" s="190">
        <f>DATOS!$E$13</f>
        <v>1</v>
      </c>
      <c r="H132" s="178"/>
      <c r="I132" s="191"/>
      <c r="J132" s="178"/>
      <c r="K132" s="178"/>
      <c r="L132" s="178"/>
      <c r="M132" s="178"/>
      <c r="N132" s="160" t="str">
        <f t="shared" si="8"/>
        <v/>
      </c>
      <c r="O132" s="21"/>
      <c r="P132" s="160" t="str">
        <f t="shared" si="9"/>
        <v/>
      </c>
      <c r="Q132" s="160">
        <f t="shared" si="10"/>
        <v>0</v>
      </c>
      <c r="R132" s="160" t="str">
        <f t="shared" si="11"/>
        <v/>
      </c>
      <c r="S132" s="160" t="str">
        <f t="shared" si="12"/>
        <v/>
      </c>
      <c r="T132" s="50" t="str">
        <f>IF($F132="","",IF(ISERROR(VLOOKUP(F132,PROVEEDORES!$D$8:$I$507,5,0)),1,VLOOKUP($F132,PROVEEDORES!$D$8:$I$507,5,0)))</f>
        <v/>
      </c>
    </row>
    <row r="133" spans="3:20" ht="17.45" customHeight="1" x14ac:dyDescent="0.25">
      <c r="C133" s="188"/>
      <c r="D133" s="189"/>
      <c r="E133" s="178"/>
      <c r="F133" s="178"/>
      <c r="G133" s="190">
        <f>DATOS!$E$13</f>
        <v>1</v>
      </c>
      <c r="H133" s="178"/>
      <c r="I133" s="191"/>
      <c r="J133" s="178"/>
      <c r="K133" s="178"/>
      <c r="L133" s="178"/>
      <c r="M133" s="178"/>
      <c r="N133" s="160" t="str">
        <f t="shared" si="8"/>
        <v/>
      </c>
      <c r="O133" s="21"/>
      <c r="P133" s="160" t="str">
        <f t="shared" si="9"/>
        <v/>
      </c>
      <c r="Q133" s="160">
        <f t="shared" si="10"/>
        <v>0</v>
      </c>
      <c r="R133" s="160" t="str">
        <f t="shared" si="11"/>
        <v/>
      </c>
      <c r="S133" s="160" t="str">
        <f t="shared" si="12"/>
        <v/>
      </c>
      <c r="T133" s="50" t="str">
        <f>IF($F133="","",IF(ISERROR(VLOOKUP(F133,PROVEEDORES!$D$8:$I$507,5,0)),1,VLOOKUP($F133,PROVEEDORES!$D$8:$I$507,5,0)))</f>
        <v/>
      </c>
    </row>
    <row r="134" spans="3:20" ht="17.45" customHeight="1" x14ac:dyDescent="0.25">
      <c r="C134" s="188"/>
      <c r="D134" s="189"/>
      <c r="E134" s="178"/>
      <c r="F134" s="178"/>
      <c r="G134" s="190">
        <f>DATOS!$E$13</f>
        <v>1</v>
      </c>
      <c r="H134" s="178"/>
      <c r="I134" s="191"/>
      <c r="J134" s="178"/>
      <c r="K134" s="178"/>
      <c r="L134" s="178"/>
      <c r="M134" s="178"/>
      <c r="N134" s="160" t="str">
        <f t="shared" si="8"/>
        <v/>
      </c>
      <c r="O134" s="21"/>
      <c r="P134" s="160" t="str">
        <f t="shared" si="9"/>
        <v/>
      </c>
      <c r="Q134" s="160">
        <f t="shared" si="10"/>
        <v>0</v>
      </c>
      <c r="R134" s="160" t="str">
        <f t="shared" si="11"/>
        <v/>
      </c>
      <c r="S134" s="160" t="str">
        <f t="shared" si="12"/>
        <v/>
      </c>
      <c r="T134" s="50" t="str">
        <f>IF($F134="","",IF(ISERROR(VLOOKUP(F134,PROVEEDORES!$D$8:$I$507,5,0)),1,VLOOKUP($F134,PROVEEDORES!$D$8:$I$507,5,0)))</f>
        <v/>
      </c>
    </row>
    <row r="135" spans="3:20" ht="17.45" customHeight="1" x14ac:dyDescent="0.25">
      <c r="C135" s="188"/>
      <c r="D135" s="189"/>
      <c r="E135" s="178"/>
      <c r="F135" s="178"/>
      <c r="G135" s="190">
        <f>DATOS!$E$13</f>
        <v>1</v>
      </c>
      <c r="H135" s="178"/>
      <c r="I135" s="191"/>
      <c r="J135" s="178"/>
      <c r="K135" s="178"/>
      <c r="L135" s="178"/>
      <c r="M135" s="178"/>
      <c r="N135" s="160" t="str">
        <f t="shared" si="8"/>
        <v/>
      </c>
      <c r="O135" s="21"/>
      <c r="P135" s="160" t="str">
        <f t="shared" si="9"/>
        <v/>
      </c>
      <c r="Q135" s="160">
        <f t="shared" si="10"/>
        <v>0</v>
      </c>
      <c r="R135" s="160" t="str">
        <f t="shared" si="11"/>
        <v/>
      </c>
      <c r="S135" s="160" t="str">
        <f t="shared" si="12"/>
        <v/>
      </c>
      <c r="T135" s="50" t="str">
        <f>IF($F135="","",IF(ISERROR(VLOOKUP(F135,PROVEEDORES!$D$8:$I$507,5,0)),1,VLOOKUP($F135,PROVEEDORES!$D$8:$I$507,5,0)))</f>
        <v/>
      </c>
    </row>
    <row r="136" spans="3:20" ht="17.45" customHeight="1" x14ac:dyDescent="0.25">
      <c r="C136" s="188"/>
      <c r="D136" s="189"/>
      <c r="E136" s="178"/>
      <c r="F136" s="178"/>
      <c r="G136" s="190">
        <f>DATOS!$E$13</f>
        <v>1</v>
      </c>
      <c r="H136" s="178"/>
      <c r="I136" s="191"/>
      <c r="J136" s="178"/>
      <c r="K136" s="178"/>
      <c r="L136" s="178"/>
      <c r="M136" s="178"/>
      <c r="N136" s="160" t="str">
        <f t="shared" si="8"/>
        <v/>
      </c>
      <c r="O136" s="21"/>
      <c r="P136" s="160" t="str">
        <f t="shared" si="9"/>
        <v/>
      </c>
      <c r="Q136" s="160">
        <f t="shared" si="10"/>
        <v>0</v>
      </c>
      <c r="R136" s="160" t="str">
        <f t="shared" si="11"/>
        <v/>
      </c>
      <c r="S136" s="160" t="str">
        <f t="shared" si="12"/>
        <v/>
      </c>
      <c r="T136" s="50" t="str">
        <f>IF($F136="","",IF(ISERROR(VLOOKUP(F136,PROVEEDORES!$D$8:$I$507,5,0)),1,VLOOKUP($F136,PROVEEDORES!$D$8:$I$507,5,0)))</f>
        <v/>
      </c>
    </row>
    <row r="137" spans="3:20" ht="17.45" customHeight="1" x14ac:dyDescent="0.25">
      <c r="C137" s="188"/>
      <c r="D137" s="189"/>
      <c r="E137" s="178"/>
      <c r="F137" s="178"/>
      <c r="G137" s="190">
        <f>DATOS!$E$13</f>
        <v>1</v>
      </c>
      <c r="H137" s="178"/>
      <c r="I137" s="191"/>
      <c r="J137" s="178"/>
      <c r="K137" s="178"/>
      <c r="L137" s="178"/>
      <c r="M137" s="178"/>
      <c r="N137" s="160" t="str">
        <f t="shared" si="8"/>
        <v/>
      </c>
      <c r="O137" s="21"/>
      <c r="P137" s="160" t="str">
        <f t="shared" si="9"/>
        <v/>
      </c>
      <c r="Q137" s="160">
        <f t="shared" si="10"/>
        <v>0</v>
      </c>
      <c r="R137" s="160" t="str">
        <f t="shared" si="11"/>
        <v/>
      </c>
      <c r="S137" s="160" t="str">
        <f t="shared" si="12"/>
        <v/>
      </c>
      <c r="T137" s="50" t="str">
        <f>IF($F137="","",IF(ISERROR(VLOOKUP(F137,PROVEEDORES!$D$8:$I$507,5,0)),1,VLOOKUP($F137,PROVEEDORES!$D$8:$I$507,5,0)))</f>
        <v/>
      </c>
    </row>
    <row r="138" spans="3:20" ht="17.45" customHeight="1" x14ac:dyDescent="0.25">
      <c r="C138" s="188"/>
      <c r="D138" s="189"/>
      <c r="E138" s="178"/>
      <c r="F138" s="178"/>
      <c r="G138" s="190">
        <f>DATOS!$E$13</f>
        <v>1</v>
      </c>
      <c r="H138" s="178"/>
      <c r="I138" s="191"/>
      <c r="J138" s="178"/>
      <c r="K138" s="178"/>
      <c r="L138" s="178"/>
      <c r="M138" s="178"/>
      <c r="N138" s="160" t="str">
        <f t="shared" si="8"/>
        <v/>
      </c>
      <c r="O138" s="21"/>
      <c r="P138" s="160" t="str">
        <f t="shared" si="9"/>
        <v/>
      </c>
      <c r="Q138" s="160">
        <f t="shared" si="10"/>
        <v>0</v>
      </c>
      <c r="R138" s="160" t="str">
        <f t="shared" si="11"/>
        <v/>
      </c>
      <c r="S138" s="160" t="str">
        <f t="shared" si="12"/>
        <v/>
      </c>
      <c r="T138" s="50" t="str">
        <f>IF($F138="","",IF(ISERROR(VLOOKUP(F138,PROVEEDORES!$D$8:$I$507,5,0)),1,VLOOKUP($F138,PROVEEDORES!$D$8:$I$507,5,0)))</f>
        <v/>
      </c>
    </row>
    <row r="139" spans="3:20" ht="17.45" customHeight="1" x14ac:dyDescent="0.25">
      <c r="C139" s="188"/>
      <c r="D139" s="189"/>
      <c r="E139" s="178"/>
      <c r="F139" s="178"/>
      <c r="G139" s="190">
        <f>DATOS!$E$13</f>
        <v>1</v>
      </c>
      <c r="H139" s="178"/>
      <c r="I139" s="191"/>
      <c r="J139" s="178"/>
      <c r="K139" s="178"/>
      <c r="L139" s="178"/>
      <c r="M139" s="178"/>
      <c r="N139" s="160" t="str">
        <f t="shared" si="8"/>
        <v/>
      </c>
      <c r="O139" s="21"/>
      <c r="P139" s="160" t="str">
        <f t="shared" si="9"/>
        <v/>
      </c>
      <c r="Q139" s="160">
        <f t="shared" si="10"/>
        <v>0</v>
      </c>
      <c r="R139" s="160" t="str">
        <f t="shared" si="11"/>
        <v/>
      </c>
      <c r="S139" s="160" t="str">
        <f t="shared" si="12"/>
        <v/>
      </c>
      <c r="T139" s="50" t="str">
        <f>IF($F139="","",IF(ISERROR(VLOOKUP(F139,PROVEEDORES!$D$8:$I$507,5,0)),1,VLOOKUP($F139,PROVEEDORES!$D$8:$I$507,5,0)))</f>
        <v/>
      </c>
    </row>
    <row r="140" spans="3:20" ht="17.45" customHeight="1" x14ac:dyDescent="0.25">
      <c r="C140" s="188"/>
      <c r="D140" s="189"/>
      <c r="E140" s="178"/>
      <c r="F140" s="178"/>
      <c r="G140" s="190">
        <f>DATOS!$E$13</f>
        <v>1</v>
      </c>
      <c r="H140" s="178"/>
      <c r="I140" s="191"/>
      <c r="J140" s="178"/>
      <c r="K140" s="178"/>
      <c r="L140" s="178"/>
      <c r="M140" s="178"/>
      <c r="N140" s="160" t="str">
        <f t="shared" si="8"/>
        <v/>
      </c>
      <c r="O140" s="21"/>
      <c r="P140" s="160" t="str">
        <f t="shared" si="9"/>
        <v/>
      </c>
      <c r="Q140" s="160">
        <f t="shared" si="10"/>
        <v>0</v>
      </c>
      <c r="R140" s="160" t="str">
        <f t="shared" si="11"/>
        <v/>
      </c>
      <c r="S140" s="160" t="str">
        <f t="shared" si="12"/>
        <v/>
      </c>
      <c r="T140" s="50" t="str">
        <f>IF($F140="","",IF(ISERROR(VLOOKUP(F140,PROVEEDORES!$D$8:$I$507,5,0)),1,VLOOKUP($F140,PROVEEDORES!$D$8:$I$507,5,0)))</f>
        <v/>
      </c>
    </row>
    <row r="141" spans="3:20" ht="17.45" customHeight="1" x14ac:dyDescent="0.25">
      <c r="C141" s="188"/>
      <c r="D141" s="189"/>
      <c r="E141" s="178"/>
      <c r="F141" s="178"/>
      <c r="G141" s="190">
        <f>DATOS!$E$13</f>
        <v>1</v>
      </c>
      <c r="H141" s="178"/>
      <c r="I141" s="191"/>
      <c r="J141" s="178"/>
      <c r="K141" s="178"/>
      <c r="L141" s="178"/>
      <c r="M141" s="178"/>
      <c r="N141" s="160" t="str">
        <f t="shared" si="8"/>
        <v/>
      </c>
      <c r="O141" s="21"/>
      <c r="P141" s="160" t="str">
        <f t="shared" si="9"/>
        <v/>
      </c>
      <c r="Q141" s="160">
        <f t="shared" si="10"/>
        <v>0</v>
      </c>
      <c r="R141" s="160" t="str">
        <f t="shared" si="11"/>
        <v/>
      </c>
      <c r="S141" s="160" t="str">
        <f t="shared" si="12"/>
        <v/>
      </c>
      <c r="T141" s="50" t="str">
        <f>IF($F141="","",IF(ISERROR(VLOOKUP(F141,PROVEEDORES!$D$8:$I$507,5,0)),1,VLOOKUP($F141,PROVEEDORES!$D$8:$I$507,5,0)))</f>
        <v/>
      </c>
    </row>
    <row r="142" spans="3:20" ht="17.45" customHeight="1" x14ac:dyDescent="0.25">
      <c r="C142" s="188"/>
      <c r="D142" s="189"/>
      <c r="E142" s="178"/>
      <c r="F142" s="178"/>
      <c r="G142" s="190">
        <f>DATOS!$E$13</f>
        <v>1</v>
      </c>
      <c r="H142" s="178"/>
      <c r="I142" s="191"/>
      <c r="J142" s="178"/>
      <c r="K142" s="178"/>
      <c r="L142" s="178"/>
      <c r="M142" s="178"/>
      <c r="N142" s="160" t="str">
        <f t="shared" si="8"/>
        <v/>
      </c>
      <c r="O142" s="21"/>
      <c r="P142" s="160" t="str">
        <f t="shared" si="9"/>
        <v/>
      </c>
      <c r="Q142" s="160">
        <f t="shared" si="10"/>
        <v>0</v>
      </c>
      <c r="R142" s="160" t="str">
        <f t="shared" si="11"/>
        <v/>
      </c>
      <c r="S142" s="160" t="str">
        <f t="shared" si="12"/>
        <v/>
      </c>
      <c r="T142" s="50" t="str">
        <f>IF($F142="","",IF(ISERROR(VLOOKUP(F142,PROVEEDORES!$D$8:$I$507,5,0)),1,VLOOKUP($F142,PROVEEDORES!$D$8:$I$507,5,0)))</f>
        <v/>
      </c>
    </row>
    <row r="143" spans="3:20" ht="17.45" customHeight="1" x14ac:dyDescent="0.25">
      <c r="C143" s="188"/>
      <c r="D143" s="189"/>
      <c r="E143" s="178"/>
      <c r="F143" s="178"/>
      <c r="G143" s="190">
        <f>DATOS!$E$13</f>
        <v>1</v>
      </c>
      <c r="H143" s="178"/>
      <c r="I143" s="191"/>
      <c r="J143" s="178"/>
      <c r="K143" s="178"/>
      <c r="L143" s="178"/>
      <c r="M143" s="178"/>
      <c r="N143" s="160" t="str">
        <f t="shared" si="8"/>
        <v/>
      </c>
      <c r="O143" s="21"/>
      <c r="P143" s="160" t="str">
        <f t="shared" si="9"/>
        <v/>
      </c>
      <c r="Q143" s="160">
        <f t="shared" si="10"/>
        <v>0</v>
      </c>
      <c r="R143" s="160" t="str">
        <f t="shared" si="11"/>
        <v/>
      </c>
      <c r="S143" s="160" t="str">
        <f t="shared" si="12"/>
        <v/>
      </c>
      <c r="T143" s="50" t="str">
        <f>IF($F143="","",IF(ISERROR(VLOOKUP(F143,PROVEEDORES!$D$8:$I$507,5,0)),1,VLOOKUP($F143,PROVEEDORES!$D$8:$I$507,5,0)))</f>
        <v/>
      </c>
    </row>
    <row r="144" spans="3:20" ht="17.45" customHeight="1" x14ac:dyDescent="0.25">
      <c r="C144" s="188"/>
      <c r="D144" s="189"/>
      <c r="E144" s="178"/>
      <c r="F144" s="178"/>
      <c r="G144" s="190">
        <f>DATOS!$E$13</f>
        <v>1</v>
      </c>
      <c r="H144" s="178"/>
      <c r="I144" s="191"/>
      <c r="J144" s="178"/>
      <c r="K144" s="178"/>
      <c r="L144" s="178"/>
      <c r="M144" s="178"/>
      <c r="N144" s="160" t="str">
        <f t="shared" si="8"/>
        <v/>
      </c>
      <c r="O144" s="21"/>
      <c r="P144" s="160" t="str">
        <f t="shared" si="9"/>
        <v/>
      </c>
      <c r="Q144" s="160">
        <f t="shared" si="10"/>
        <v>0</v>
      </c>
      <c r="R144" s="160" t="str">
        <f t="shared" si="11"/>
        <v/>
      </c>
      <c r="S144" s="160" t="str">
        <f t="shared" si="12"/>
        <v/>
      </c>
      <c r="T144" s="50" t="str">
        <f>IF($F144="","",IF(ISERROR(VLOOKUP(F144,PROVEEDORES!$D$8:$I$507,5,0)),1,VLOOKUP($F144,PROVEEDORES!$D$8:$I$507,5,0)))</f>
        <v/>
      </c>
    </row>
    <row r="145" spans="3:20" ht="17.45" customHeight="1" x14ac:dyDescent="0.25">
      <c r="C145" s="188"/>
      <c r="D145" s="189"/>
      <c r="E145" s="178"/>
      <c r="F145" s="178"/>
      <c r="G145" s="190">
        <f>DATOS!$E$13</f>
        <v>1</v>
      </c>
      <c r="H145" s="178"/>
      <c r="I145" s="191"/>
      <c r="J145" s="178"/>
      <c r="K145" s="178"/>
      <c r="L145" s="178"/>
      <c r="M145" s="178"/>
      <c r="N145" s="160" t="str">
        <f t="shared" si="8"/>
        <v/>
      </c>
      <c r="O145" s="21"/>
      <c r="P145" s="160" t="str">
        <f t="shared" si="9"/>
        <v/>
      </c>
      <c r="Q145" s="160">
        <f t="shared" si="10"/>
        <v>0</v>
      </c>
      <c r="R145" s="160" t="str">
        <f t="shared" si="11"/>
        <v/>
      </c>
      <c r="S145" s="160" t="str">
        <f t="shared" si="12"/>
        <v/>
      </c>
      <c r="T145" s="50" t="str">
        <f>IF($F145="","",IF(ISERROR(VLOOKUP(F145,PROVEEDORES!$D$8:$I$507,5,0)),1,VLOOKUP($F145,PROVEEDORES!$D$8:$I$507,5,0)))</f>
        <v/>
      </c>
    </row>
    <row r="146" spans="3:20" ht="17.45" customHeight="1" x14ac:dyDescent="0.25">
      <c r="C146" s="188"/>
      <c r="D146" s="189"/>
      <c r="E146" s="178"/>
      <c r="F146" s="178"/>
      <c r="G146" s="190">
        <f>DATOS!$E$13</f>
        <v>1</v>
      </c>
      <c r="H146" s="178"/>
      <c r="I146" s="191"/>
      <c r="J146" s="178"/>
      <c r="K146" s="178"/>
      <c r="L146" s="178"/>
      <c r="M146" s="178"/>
      <c r="N146" s="160" t="str">
        <f t="shared" ref="N146:N209" si="13">IF(H146&amp;J146&amp;K146&amp;L146&amp;M146="","",H146+J146+K146-L146-M146)</f>
        <v/>
      </c>
      <c r="O146" s="21"/>
      <c r="P146" s="160" t="str">
        <f t="shared" ref="P146:P209" si="14">IF($I146="E",H146,"")</f>
        <v/>
      </c>
      <c r="Q146" s="160">
        <f t="shared" si="10"/>
        <v>0</v>
      </c>
      <c r="R146" s="160" t="str">
        <f t="shared" si="11"/>
        <v/>
      </c>
      <c r="S146" s="160" t="str">
        <f t="shared" si="12"/>
        <v/>
      </c>
      <c r="T146" s="50" t="str">
        <f>IF($F146="","",IF(ISERROR(VLOOKUP(F146,PROVEEDORES!$D$8:$I$507,5,0)),1,VLOOKUP($F146,PROVEEDORES!$D$8:$I$507,5,0)))</f>
        <v/>
      </c>
    </row>
    <row r="147" spans="3:20" ht="17.45" customHeight="1" x14ac:dyDescent="0.25">
      <c r="C147" s="188"/>
      <c r="D147" s="189"/>
      <c r="E147" s="178"/>
      <c r="F147" s="178"/>
      <c r="G147" s="190">
        <f>DATOS!$E$13</f>
        <v>1</v>
      </c>
      <c r="H147" s="178"/>
      <c r="I147" s="191"/>
      <c r="J147" s="178"/>
      <c r="K147" s="178"/>
      <c r="L147" s="178"/>
      <c r="M147" s="178"/>
      <c r="N147" s="160" t="str">
        <f t="shared" si="13"/>
        <v/>
      </c>
      <c r="O147" s="21"/>
      <c r="P147" s="160" t="str">
        <f t="shared" si="14"/>
        <v/>
      </c>
      <c r="Q147" s="160">
        <f t="shared" ref="Q147:Q210" si="15">IF($I147=0%,H147,"")</f>
        <v>0</v>
      </c>
      <c r="R147" s="160" t="str">
        <f t="shared" ref="R147:R210" si="16">IF(OR($I147=8%,$I147=11%),$J147/$I147,"")</f>
        <v/>
      </c>
      <c r="S147" s="160" t="str">
        <f t="shared" ref="S147:S210" si="17">IF(OR($I147=15%,$I147=16%),$J147/$I147,"")</f>
        <v/>
      </c>
      <c r="T147" s="50" t="str">
        <f>IF($F147="","",IF(ISERROR(VLOOKUP(F147,PROVEEDORES!$D$8:$I$507,5,0)),1,VLOOKUP($F147,PROVEEDORES!$D$8:$I$507,5,0)))</f>
        <v/>
      </c>
    </row>
    <row r="148" spans="3:20" ht="17.45" customHeight="1" x14ac:dyDescent="0.25">
      <c r="C148" s="188"/>
      <c r="D148" s="189"/>
      <c r="E148" s="178"/>
      <c r="F148" s="178"/>
      <c r="G148" s="190">
        <f>DATOS!$E$13</f>
        <v>1</v>
      </c>
      <c r="H148" s="178"/>
      <c r="I148" s="191"/>
      <c r="J148" s="178"/>
      <c r="K148" s="178"/>
      <c r="L148" s="178"/>
      <c r="M148" s="178"/>
      <c r="N148" s="160" t="str">
        <f t="shared" si="13"/>
        <v/>
      </c>
      <c r="O148" s="21"/>
      <c r="P148" s="160" t="str">
        <f t="shared" si="14"/>
        <v/>
      </c>
      <c r="Q148" s="160">
        <f t="shared" si="15"/>
        <v>0</v>
      </c>
      <c r="R148" s="160" t="str">
        <f t="shared" si="16"/>
        <v/>
      </c>
      <c r="S148" s="160" t="str">
        <f t="shared" si="17"/>
        <v/>
      </c>
      <c r="T148" s="50" t="str">
        <f>IF($F148="","",IF(ISERROR(VLOOKUP(F148,PROVEEDORES!$D$8:$I$507,5,0)),1,VLOOKUP($F148,PROVEEDORES!$D$8:$I$507,5,0)))</f>
        <v/>
      </c>
    </row>
    <row r="149" spans="3:20" ht="17.45" customHeight="1" x14ac:dyDescent="0.25">
      <c r="C149" s="188"/>
      <c r="D149" s="189"/>
      <c r="E149" s="178"/>
      <c r="F149" s="178"/>
      <c r="G149" s="190">
        <f>DATOS!$E$13</f>
        <v>1</v>
      </c>
      <c r="H149" s="178"/>
      <c r="I149" s="191"/>
      <c r="J149" s="178"/>
      <c r="K149" s="178"/>
      <c r="L149" s="178"/>
      <c r="M149" s="178"/>
      <c r="N149" s="160" t="str">
        <f t="shared" si="13"/>
        <v/>
      </c>
      <c r="O149" s="21"/>
      <c r="P149" s="160" t="str">
        <f t="shared" si="14"/>
        <v/>
      </c>
      <c r="Q149" s="160">
        <f t="shared" si="15"/>
        <v>0</v>
      </c>
      <c r="R149" s="160" t="str">
        <f t="shared" si="16"/>
        <v/>
      </c>
      <c r="S149" s="160" t="str">
        <f t="shared" si="17"/>
        <v/>
      </c>
      <c r="T149" s="50" t="str">
        <f>IF($F149="","",IF(ISERROR(VLOOKUP(F149,PROVEEDORES!$D$8:$I$507,5,0)),1,VLOOKUP($F149,PROVEEDORES!$D$8:$I$507,5,0)))</f>
        <v/>
      </c>
    </row>
    <row r="150" spans="3:20" ht="17.45" customHeight="1" x14ac:dyDescent="0.25">
      <c r="C150" s="188"/>
      <c r="D150" s="189"/>
      <c r="E150" s="178"/>
      <c r="F150" s="178"/>
      <c r="G150" s="190">
        <f>DATOS!$E$13</f>
        <v>1</v>
      </c>
      <c r="H150" s="178"/>
      <c r="I150" s="191"/>
      <c r="J150" s="178"/>
      <c r="K150" s="178"/>
      <c r="L150" s="178"/>
      <c r="M150" s="178"/>
      <c r="N150" s="160" t="str">
        <f t="shared" si="13"/>
        <v/>
      </c>
      <c r="O150" s="21"/>
      <c r="P150" s="160" t="str">
        <f t="shared" si="14"/>
        <v/>
      </c>
      <c r="Q150" s="160">
        <f t="shared" si="15"/>
        <v>0</v>
      </c>
      <c r="R150" s="160" t="str">
        <f t="shared" si="16"/>
        <v/>
      </c>
      <c r="S150" s="160" t="str">
        <f t="shared" si="17"/>
        <v/>
      </c>
      <c r="T150" s="50" t="str">
        <f>IF($F150="","",IF(ISERROR(VLOOKUP(F150,PROVEEDORES!$D$8:$I$507,5,0)),1,VLOOKUP($F150,PROVEEDORES!$D$8:$I$507,5,0)))</f>
        <v/>
      </c>
    </row>
    <row r="151" spans="3:20" ht="17.45" customHeight="1" x14ac:dyDescent="0.25">
      <c r="C151" s="188"/>
      <c r="D151" s="189"/>
      <c r="E151" s="178"/>
      <c r="F151" s="178"/>
      <c r="G151" s="190">
        <f>DATOS!$E$13</f>
        <v>1</v>
      </c>
      <c r="H151" s="178"/>
      <c r="I151" s="191"/>
      <c r="J151" s="178"/>
      <c r="K151" s="178"/>
      <c r="L151" s="178"/>
      <c r="M151" s="178"/>
      <c r="N151" s="160" t="str">
        <f t="shared" si="13"/>
        <v/>
      </c>
      <c r="O151" s="21"/>
      <c r="P151" s="160" t="str">
        <f t="shared" si="14"/>
        <v/>
      </c>
      <c r="Q151" s="160">
        <f t="shared" si="15"/>
        <v>0</v>
      </c>
      <c r="R151" s="160" t="str">
        <f t="shared" si="16"/>
        <v/>
      </c>
      <c r="S151" s="160" t="str">
        <f t="shared" si="17"/>
        <v/>
      </c>
      <c r="T151" s="50" t="str">
        <f>IF($F151="","",IF(ISERROR(VLOOKUP(F151,PROVEEDORES!$D$8:$I$507,5,0)),1,VLOOKUP($F151,PROVEEDORES!$D$8:$I$507,5,0)))</f>
        <v/>
      </c>
    </row>
    <row r="152" spans="3:20" ht="17.45" customHeight="1" x14ac:dyDescent="0.25">
      <c r="C152" s="188"/>
      <c r="D152" s="189"/>
      <c r="E152" s="178"/>
      <c r="F152" s="178"/>
      <c r="G152" s="190">
        <f>DATOS!$E$13</f>
        <v>1</v>
      </c>
      <c r="H152" s="178"/>
      <c r="I152" s="191"/>
      <c r="J152" s="178"/>
      <c r="K152" s="178"/>
      <c r="L152" s="178"/>
      <c r="M152" s="178"/>
      <c r="N152" s="160" t="str">
        <f t="shared" si="13"/>
        <v/>
      </c>
      <c r="O152" s="21"/>
      <c r="P152" s="160" t="str">
        <f t="shared" si="14"/>
        <v/>
      </c>
      <c r="Q152" s="160">
        <f t="shared" si="15"/>
        <v>0</v>
      </c>
      <c r="R152" s="160" t="str">
        <f t="shared" si="16"/>
        <v/>
      </c>
      <c r="S152" s="160" t="str">
        <f t="shared" si="17"/>
        <v/>
      </c>
      <c r="T152" s="50" t="str">
        <f>IF($F152="","",IF(ISERROR(VLOOKUP(F152,PROVEEDORES!$D$8:$I$507,5,0)),1,VLOOKUP($F152,PROVEEDORES!$D$8:$I$507,5,0)))</f>
        <v/>
      </c>
    </row>
    <row r="153" spans="3:20" ht="17.45" customHeight="1" x14ac:dyDescent="0.25">
      <c r="C153" s="188"/>
      <c r="D153" s="189"/>
      <c r="E153" s="178"/>
      <c r="F153" s="178"/>
      <c r="G153" s="190">
        <f>DATOS!$E$13</f>
        <v>1</v>
      </c>
      <c r="H153" s="178"/>
      <c r="I153" s="191"/>
      <c r="J153" s="178"/>
      <c r="K153" s="178"/>
      <c r="L153" s="178"/>
      <c r="M153" s="178"/>
      <c r="N153" s="160" t="str">
        <f t="shared" si="13"/>
        <v/>
      </c>
      <c r="O153" s="21"/>
      <c r="P153" s="160" t="str">
        <f t="shared" si="14"/>
        <v/>
      </c>
      <c r="Q153" s="160">
        <f t="shared" si="15"/>
        <v>0</v>
      </c>
      <c r="R153" s="160" t="str">
        <f t="shared" si="16"/>
        <v/>
      </c>
      <c r="S153" s="160" t="str">
        <f t="shared" si="17"/>
        <v/>
      </c>
      <c r="T153" s="50" t="str">
        <f>IF($F153="","",IF(ISERROR(VLOOKUP(F153,PROVEEDORES!$D$8:$I$507,5,0)),1,VLOOKUP($F153,PROVEEDORES!$D$8:$I$507,5,0)))</f>
        <v/>
      </c>
    </row>
    <row r="154" spans="3:20" ht="17.45" customHeight="1" x14ac:dyDescent="0.25">
      <c r="C154" s="188"/>
      <c r="D154" s="189"/>
      <c r="E154" s="178"/>
      <c r="F154" s="178"/>
      <c r="G154" s="190">
        <f>DATOS!$E$13</f>
        <v>1</v>
      </c>
      <c r="H154" s="178"/>
      <c r="I154" s="191"/>
      <c r="J154" s="178"/>
      <c r="K154" s="178"/>
      <c r="L154" s="178"/>
      <c r="M154" s="178"/>
      <c r="N154" s="160" t="str">
        <f t="shared" si="13"/>
        <v/>
      </c>
      <c r="O154" s="21"/>
      <c r="P154" s="160" t="str">
        <f t="shared" si="14"/>
        <v/>
      </c>
      <c r="Q154" s="160">
        <f t="shared" si="15"/>
        <v>0</v>
      </c>
      <c r="R154" s="160" t="str">
        <f t="shared" si="16"/>
        <v/>
      </c>
      <c r="S154" s="160" t="str">
        <f t="shared" si="17"/>
        <v/>
      </c>
      <c r="T154" s="50" t="str">
        <f>IF($F154="","",IF(ISERROR(VLOOKUP(F154,PROVEEDORES!$D$8:$I$507,5,0)),1,VLOOKUP($F154,PROVEEDORES!$D$8:$I$507,5,0)))</f>
        <v/>
      </c>
    </row>
    <row r="155" spans="3:20" ht="17.45" customHeight="1" x14ac:dyDescent="0.25">
      <c r="C155" s="188"/>
      <c r="D155" s="189"/>
      <c r="E155" s="178"/>
      <c r="F155" s="178"/>
      <c r="G155" s="190">
        <f>DATOS!$E$13</f>
        <v>1</v>
      </c>
      <c r="H155" s="178"/>
      <c r="I155" s="191"/>
      <c r="J155" s="178"/>
      <c r="K155" s="178"/>
      <c r="L155" s="178"/>
      <c r="M155" s="178"/>
      <c r="N155" s="160" t="str">
        <f t="shared" si="13"/>
        <v/>
      </c>
      <c r="O155" s="21"/>
      <c r="P155" s="160" t="str">
        <f t="shared" si="14"/>
        <v/>
      </c>
      <c r="Q155" s="160">
        <f t="shared" si="15"/>
        <v>0</v>
      </c>
      <c r="R155" s="160" t="str">
        <f t="shared" si="16"/>
        <v/>
      </c>
      <c r="S155" s="160" t="str">
        <f t="shared" si="17"/>
        <v/>
      </c>
      <c r="T155" s="50" t="str">
        <f>IF($F155="","",IF(ISERROR(VLOOKUP(F155,PROVEEDORES!$D$8:$I$507,5,0)),1,VLOOKUP($F155,PROVEEDORES!$D$8:$I$507,5,0)))</f>
        <v/>
      </c>
    </row>
    <row r="156" spans="3:20" ht="17.45" customHeight="1" x14ac:dyDescent="0.25">
      <c r="C156" s="188"/>
      <c r="D156" s="189"/>
      <c r="E156" s="178"/>
      <c r="F156" s="178"/>
      <c r="G156" s="190">
        <f>DATOS!$E$13</f>
        <v>1</v>
      </c>
      <c r="H156" s="178"/>
      <c r="I156" s="191"/>
      <c r="J156" s="178"/>
      <c r="K156" s="178"/>
      <c r="L156" s="178"/>
      <c r="M156" s="178"/>
      <c r="N156" s="160" t="str">
        <f t="shared" si="13"/>
        <v/>
      </c>
      <c r="O156" s="21"/>
      <c r="P156" s="160" t="str">
        <f t="shared" si="14"/>
        <v/>
      </c>
      <c r="Q156" s="160">
        <f t="shared" si="15"/>
        <v>0</v>
      </c>
      <c r="R156" s="160" t="str">
        <f t="shared" si="16"/>
        <v/>
      </c>
      <c r="S156" s="160" t="str">
        <f t="shared" si="17"/>
        <v/>
      </c>
      <c r="T156" s="50" t="str">
        <f>IF($F156="","",IF(ISERROR(VLOOKUP(F156,PROVEEDORES!$D$8:$I$507,5,0)),1,VLOOKUP($F156,PROVEEDORES!$D$8:$I$507,5,0)))</f>
        <v/>
      </c>
    </row>
    <row r="157" spans="3:20" ht="17.45" customHeight="1" x14ac:dyDescent="0.25">
      <c r="C157" s="188"/>
      <c r="D157" s="189"/>
      <c r="E157" s="178"/>
      <c r="F157" s="178"/>
      <c r="G157" s="190">
        <f>DATOS!$E$13</f>
        <v>1</v>
      </c>
      <c r="H157" s="178"/>
      <c r="I157" s="191"/>
      <c r="J157" s="178"/>
      <c r="K157" s="178"/>
      <c r="L157" s="178"/>
      <c r="M157" s="178"/>
      <c r="N157" s="160" t="str">
        <f t="shared" si="13"/>
        <v/>
      </c>
      <c r="O157" s="21"/>
      <c r="P157" s="160" t="str">
        <f t="shared" si="14"/>
        <v/>
      </c>
      <c r="Q157" s="160">
        <f t="shared" si="15"/>
        <v>0</v>
      </c>
      <c r="R157" s="160" t="str">
        <f t="shared" si="16"/>
        <v/>
      </c>
      <c r="S157" s="160" t="str">
        <f t="shared" si="17"/>
        <v/>
      </c>
      <c r="T157" s="50" t="str">
        <f>IF($F157="","",IF(ISERROR(VLOOKUP(F157,PROVEEDORES!$D$8:$I$507,5,0)),1,VLOOKUP($F157,PROVEEDORES!$D$8:$I$507,5,0)))</f>
        <v/>
      </c>
    </row>
    <row r="158" spans="3:20" ht="17.45" customHeight="1" x14ac:dyDescent="0.25">
      <c r="C158" s="188"/>
      <c r="D158" s="189"/>
      <c r="E158" s="178"/>
      <c r="F158" s="178"/>
      <c r="G158" s="190">
        <f>DATOS!$E$13</f>
        <v>1</v>
      </c>
      <c r="H158" s="178"/>
      <c r="I158" s="191"/>
      <c r="J158" s="178"/>
      <c r="K158" s="178"/>
      <c r="L158" s="178"/>
      <c r="M158" s="178"/>
      <c r="N158" s="160" t="str">
        <f t="shared" si="13"/>
        <v/>
      </c>
      <c r="O158" s="21"/>
      <c r="P158" s="160" t="str">
        <f t="shared" si="14"/>
        <v/>
      </c>
      <c r="Q158" s="160">
        <f t="shared" si="15"/>
        <v>0</v>
      </c>
      <c r="R158" s="160" t="str">
        <f t="shared" si="16"/>
        <v/>
      </c>
      <c r="S158" s="160" t="str">
        <f t="shared" si="17"/>
        <v/>
      </c>
      <c r="T158" s="50" t="str">
        <f>IF($F158="","",IF(ISERROR(VLOOKUP(F158,PROVEEDORES!$D$8:$I$507,5,0)),1,VLOOKUP($F158,PROVEEDORES!$D$8:$I$507,5,0)))</f>
        <v/>
      </c>
    </row>
    <row r="159" spans="3:20" ht="17.45" customHeight="1" x14ac:dyDescent="0.25">
      <c r="C159" s="188"/>
      <c r="D159" s="189"/>
      <c r="E159" s="178"/>
      <c r="F159" s="178"/>
      <c r="G159" s="190">
        <f>DATOS!$E$13</f>
        <v>1</v>
      </c>
      <c r="H159" s="178"/>
      <c r="I159" s="191"/>
      <c r="J159" s="178"/>
      <c r="K159" s="178"/>
      <c r="L159" s="178"/>
      <c r="M159" s="178"/>
      <c r="N159" s="160" t="str">
        <f t="shared" si="13"/>
        <v/>
      </c>
      <c r="O159" s="21"/>
      <c r="P159" s="160" t="str">
        <f t="shared" si="14"/>
        <v/>
      </c>
      <c r="Q159" s="160">
        <f t="shared" si="15"/>
        <v>0</v>
      </c>
      <c r="R159" s="160" t="str">
        <f t="shared" si="16"/>
        <v/>
      </c>
      <c r="S159" s="160" t="str">
        <f t="shared" si="17"/>
        <v/>
      </c>
      <c r="T159" s="50" t="str">
        <f>IF($F159="","",IF(ISERROR(VLOOKUP(F159,PROVEEDORES!$D$8:$I$507,5,0)),1,VLOOKUP($F159,PROVEEDORES!$D$8:$I$507,5,0)))</f>
        <v/>
      </c>
    </row>
    <row r="160" spans="3:20" ht="17.45" customHeight="1" x14ac:dyDescent="0.25">
      <c r="C160" s="188"/>
      <c r="D160" s="189"/>
      <c r="E160" s="178"/>
      <c r="F160" s="178"/>
      <c r="G160" s="190">
        <f>DATOS!$E$13</f>
        <v>1</v>
      </c>
      <c r="H160" s="178"/>
      <c r="I160" s="191"/>
      <c r="J160" s="178"/>
      <c r="K160" s="178"/>
      <c r="L160" s="178"/>
      <c r="M160" s="178"/>
      <c r="N160" s="160" t="str">
        <f t="shared" si="13"/>
        <v/>
      </c>
      <c r="O160" s="21"/>
      <c r="P160" s="160" t="str">
        <f t="shared" si="14"/>
        <v/>
      </c>
      <c r="Q160" s="160">
        <f t="shared" si="15"/>
        <v>0</v>
      </c>
      <c r="R160" s="160" t="str">
        <f t="shared" si="16"/>
        <v/>
      </c>
      <c r="S160" s="160" t="str">
        <f t="shared" si="17"/>
        <v/>
      </c>
      <c r="T160" s="50" t="str">
        <f>IF($F160="","",IF(ISERROR(VLOOKUP(F160,PROVEEDORES!$D$8:$I$507,5,0)),1,VLOOKUP($F160,PROVEEDORES!$D$8:$I$507,5,0)))</f>
        <v/>
      </c>
    </row>
    <row r="161" spans="3:20" ht="17.45" customHeight="1" x14ac:dyDescent="0.25">
      <c r="C161" s="188"/>
      <c r="D161" s="189"/>
      <c r="E161" s="178"/>
      <c r="F161" s="178"/>
      <c r="G161" s="190">
        <f>DATOS!$E$13</f>
        <v>1</v>
      </c>
      <c r="H161" s="178"/>
      <c r="I161" s="191"/>
      <c r="J161" s="178"/>
      <c r="K161" s="178"/>
      <c r="L161" s="178"/>
      <c r="M161" s="178"/>
      <c r="N161" s="160" t="str">
        <f t="shared" si="13"/>
        <v/>
      </c>
      <c r="O161" s="21"/>
      <c r="P161" s="160" t="str">
        <f t="shared" si="14"/>
        <v/>
      </c>
      <c r="Q161" s="160">
        <f t="shared" si="15"/>
        <v>0</v>
      </c>
      <c r="R161" s="160" t="str">
        <f t="shared" si="16"/>
        <v/>
      </c>
      <c r="S161" s="160" t="str">
        <f t="shared" si="17"/>
        <v/>
      </c>
      <c r="T161" s="50" t="str">
        <f>IF($F161="","",IF(ISERROR(VLOOKUP(F161,PROVEEDORES!$D$8:$I$507,5,0)),1,VLOOKUP($F161,PROVEEDORES!$D$8:$I$507,5,0)))</f>
        <v/>
      </c>
    </row>
    <row r="162" spans="3:20" ht="17.45" customHeight="1" x14ac:dyDescent="0.25">
      <c r="C162" s="188"/>
      <c r="D162" s="189"/>
      <c r="E162" s="178"/>
      <c r="F162" s="178"/>
      <c r="G162" s="190">
        <f>DATOS!$E$13</f>
        <v>1</v>
      </c>
      <c r="H162" s="178"/>
      <c r="I162" s="191"/>
      <c r="J162" s="178"/>
      <c r="K162" s="178"/>
      <c r="L162" s="178"/>
      <c r="M162" s="178"/>
      <c r="N162" s="160" t="str">
        <f t="shared" si="13"/>
        <v/>
      </c>
      <c r="O162" s="21"/>
      <c r="P162" s="160" t="str">
        <f t="shared" si="14"/>
        <v/>
      </c>
      <c r="Q162" s="160">
        <f t="shared" si="15"/>
        <v>0</v>
      </c>
      <c r="R162" s="160" t="str">
        <f t="shared" si="16"/>
        <v/>
      </c>
      <c r="S162" s="160" t="str">
        <f t="shared" si="17"/>
        <v/>
      </c>
      <c r="T162" s="50" t="str">
        <f>IF($F162="","",IF(ISERROR(VLOOKUP(F162,PROVEEDORES!$D$8:$I$507,5,0)),1,VLOOKUP($F162,PROVEEDORES!$D$8:$I$507,5,0)))</f>
        <v/>
      </c>
    </row>
    <row r="163" spans="3:20" ht="17.45" customHeight="1" x14ac:dyDescent="0.25">
      <c r="C163" s="188"/>
      <c r="D163" s="189"/>
      <c r="E163" s="178"/>
      <c r="F163" s="178"/>
      <c r="G163" s="190">
        <f>DATOS!$E$13</f>
        <v>1</v>
      </c>
      <c r="H163" s="178"/>
      <c r="I163" s="191"/>
      <c r="J163" s="178"/>
      <c r="K163" s="178"/>
      <c r="L163" s="178"/>
      <c r="M163" s="178"/>
      <c r="N163" s="160" t="str">
        <f t="shared" si="13"/>
        <v/>
      </c>
      <c r="O163" s="21"/>
      <c r="P163" s="160" t="str">
        <f t="shared" si="14"/>
        <v/>
      </c>
      <c r="Q163" s="160">
        <f t="shared" si="15"/>
        <v>0</v>
      </c>
      <c r="R163" s="160" t="str">
        <f t="shared" si="16"/>
        <v/>
      </c>
      <c r="S163" s="160" t="str">
        <f t="shared" si="17"/>
        <v/>
      </c>
      <c r="T163" s="50" t="str">
        <f>IF($F163="","",IF(ISERROR(VLOOKUP(F163,PROVEEDORES!$D$8:$I$507,5,0)),1,VLOOKUP($F163,PROVEEDORES!$D$8:$I$507,5,0)))</f>
        <v/>
      </c>
    </row>
    <row r="164" spans="3:20" ht="17.45" customHeight="1" x14ac:dyDescent="0.25">
      <c r="C164" s="188"/>
      <c r="D164" s="189"/>
      <c r="E164" s="178"/>
      <c r="F164" s="178"/>
      <c r="G164" s="190">
        <f>DATOS!$E$13</f>
        <v>1</v>
      </c>
      <c r="H164" s="178"/>
      <c r="I164" s="191"/>
      <c r="J164" s="178"/>
      <c r="K164" s="178"/>
      <c r="L164" s="178"/>
      <c r="M164" s="178"/>
      <c r="N164" s="160" t="str">
        <f t="shared" si="13"/>
        <v/>
      </c>
      <c r="O164" s="21"/>
      <c r="P164" s="160" t="str">
        <f t="shared" si="14"/>
        <v/>
      </c>
      <c r="Q164" s="160">
        <f t="shared" si="15"/>
        <v>0</v>
      </c>
      <c r="R164" s="160" t="str">
        <f t="shared" si="16"/>
        <v/>
      </c>
      <c r="S164" s="160" t="str">
        <f t="shared" si="17"/>
        <v/>
      </c>
      <c r="T164" s="50" t="str">
        <f>IF($F164="","",IF(ISERROR(VLOOKUP(F164,PROVEEDORES!$D$8:$I$507,5,0)),1,VLOOKUP($F164,PROVEEDORES!$D$8:$I$507,5,0)))</f>
        <v/>
      </c>
    </row>
    <row r="165" spans="3:20" ht="17.45" customHeight="1" x14ac:dyDescent="0.25">
      <c r="C165" s="188"/>
      <c r="D165" s="189"/>
      <c r="E165" s="178"/>
      <c r="F165" s="178"/>
      <c r="G165" s="190">
        <f>DATOS!$E$13</f>
        <v>1</v>
      </c>
      <c r="H165" s="178"/>
      <c r="I165" s="191"/>
      <c r="J165" s="178"/>
      <c r="K165" s="178"/>
      <c r="L165" s="178"/>
      <c r="M165" s="178"/>
      <c r="N165" s="160" t="str">
        <f t="shared" si="13"/>
        <v/>
      </c>
      <c r="O165" s="21"/>
      <c r="P165" s="160" t="str">
        <f t="shared" si="14"/>
        <v/>
      </c>
      <c r="Q165" s="160">
        <f t="shared" si="15"/>
        <v>0</v>
      </c>
      <c r="R165" s="160" t="str">
        <f t="shared" si="16"/>
        <v/>
      </c>
      <c r="S165" s="160" t="str">
        <f t="shared" si="17"/>
        <v/>
      </c>
      <c r="T165" s="50" t="str">
        <f>IF($F165="","",IF(ISERROR(VLOOKUP(F165,PROVEEDORES!$D$8:$I$507,5,0)),1,VLOOKUP($F165,PROVEEDORES!$D$8:$I$507,5,0)))</f>
        <v/>
      </c>
    </row>
    <row r="166" spans="3:20" ht="17.45" customHeight="1" x14ac:dyDescent="0.25">
      <c r="C166" s="188"/>
      <c r="D166" s="189"/>
      <c r="E166" s="178"/>
      <c r="F166" s="178"/>
      <c r="G166" s="190">
        <f>DATOS!$E$13</f>
        <v>1</v>
      </c>
      <c r="H166" s="178"/>
      <c r="I166" s="191"/>
      <c r="J166" s="178"/>
      <c r="K166" s="178"/>
      <c r="L166" s="178"/>
      <c r="M166" s="178"/>
      <c r="N166" s="160" t="str">
        <f t="shared" si="13"/>
        <v/>
      </c>
      <c r="O166" s="21"/>
      <c r="P166" s="160" t="str">
        <f t="shared" si="14"/>
        <v/>
      </c>
      <c r="Q166" s="160">
        <f t="shared" si="15"/>
        <v>0</v>
      </c>
      <c r="R166" s="160" t="str">
        <f t="shared" si="16"/>
        <v/>
      </c>
      <c r="S166" s="160" t="str">
        <f t="shared" si="17"/>
        <v/>
      </c>
      <c r="T166" s="50" t="str">
        <f>IF($F166="","",IF(ISERROR(VLOOKUP(F166,PROVEEDORES!$D$8:$I$507,5,0)),1,VLOOKUP($F166,PROVEEDORES!$D$8:$I$507,5,0)))</f>
        <v/>
      </c>
    </row>
    <row r="167" spans="3:20" ht="17.45" customHeight="1" x14ac:dyDescent="0.25">
      <c r="C167" s="188"/>
      <c r="D167" s="189"/>
      <c r="E167" s="178"/>
      <c r="F167" s="178"/>
      <c r="G167" s="190">
        <f>DATOS!$E$13</f>
        <v>1</v>
      </c>
      <c r="H167" s="178"/>
      <c r="I167" s="191"/>
      <c r="J167" s="178"/>
      <c r="K167" s="178"/>
      <c r="L167" s="178"/>
      <c r="M167" s="178"/>
      <c r="N167" s="160" t="str">
        <f t="shared" si="13"/>
        <v/>
      </c>
      <c r="O167" s="21"/>
      <c r="P167" s="160" t="str">
        <f t="shared" si="14"/>
        <v/>
      </c>
      <c r="Q167" s="160">
        <f t="shared" si="15"/>
        <v>0</v>
      </c>
      <c r="R167" s="160" t="str">
        <f t="shared" si="16"/>
        <v/>
      </c>
      <c r="S167" s="160" t="str">
        <f t="shared" si="17"/>
        <v/>
      </c>
      <c r="T167" s="50" t="str">
        <f>IF($F167="","",IF(ISERROR(VLOOKUP(F167,PROVEEDORES!$D$8:$I$507,5,0)),1,VLOOKUP($F167,PROVEEDORES!$D$8:$I$507,5,0)))</f>
        <v/>
      </c>
    </row>
    <row r="168" spans="3:20" ht="17.45" customHeight="1" x14ac:dyDescent="0.25">
      <c r="C168" s="188"/>
      <c r="D168" s="189"/>
      <c r="E168" s="178"/>
      <c r="F168" s="178"/>
      <c r="G168" s="190">
        <f>DATOS!$E$13</f>
        <v>1</v>
      </c>
      <c r="H168" s="178"/>
      <c r="I168" s="191"/>
      <c r="J168" s="178"/>
      <c r="K168" s="178"/>
      <c r="L168" s="178"/>
      <c r="M168" s="178"/>
      <c r="N168" s="160" t="str">
        <f t="shared" si="13"/>
        <v/>
      </c>
      <c r="O168" s="21"/>
      <c r="P168" s="160" t="str">
        <f t="shared" si="14"/>
        <v/>
      </c>
      <c r="Q168" s="160">
        <f t="shared" si="15"/>
        <v>0</v>
      </c>
      <c r="R168" s="160" t="str">
        <f t="shared" si="16"/>
        <v/>
      </c>
      <c r="S168" s="160" t="str">
        <f t="shared" si="17"/>
        <v/>
      </c>
      <c r="T168" s="50" t="str">
        <f>IF($F168="","",IF(ISERROR(VLOOKUP(F168,PROVEEDORES!$D$8:$I$507,5,0)),1,VLOOKUP($F168,PROVEEDORES!$D$8:$I$507,5,0)))</f>
        <v/>
      </c>
    </row>
    <row r="169" spans="3:20" ht="17.45" customHeight="1" x14ac:dyDescent="0.25">
      <c r="C169" s="188"/>
      <c r="D169" s="189"/>
      <c r="E169" s="178"/>
      <c r="F169" s="178"/>
      <c r="G169" s="190">
        <f>DATOS!$E$13</f>
        <v>1</v>
      </c>
      <c r="H169" s="178"/>
      <c r="I169" s="191"/>
      <c r="J169" s="178"/>
      <c r="K169" s="178"/>
      <c r="L169" s="178"/>
      <c r="M169" s="178"/>
      <c r="N169" s="160" t="str">
        <f t="shared" si="13"/>
        <v/>
      </c>
      <c r="O169" s="21"/>
      <c r="P169" s="160" t="str">
        <f t="shared" si="14"/>
        <v/>
      </c>
      <c r="Q169" s="160">
        <f t="shared" si="15"/>
        <v>0</v>
      </c>
      <c r="R169" s="160" t="str">
        <f t="shared" si="16"/>
        <v/>
      </c>
      <c r="S169" s="160" t="str">
        <f t="shared" si="17"/>
        <v/>
      </c>
      <c r="T169" s="50" t="str">
        <f>IF($F169="","",IF(ISERROR(VLOOKUP(F169,PROVEEDORES!$D$8:$I$507,5,0)),1,VLOOKUP($F169,PROVEEDORES!$D$8:$I$507,5,0)))</f>
        <v/>
      </c>
    </row>
    <row r="170" spans="3:20" ht="17.45" customHeight="1" x14ac:dyDescent="0.25">
      <c r="C170" s="188"/>
      <c r="D170" s="189"/>
      <c r="E170" s="178"/>
      <c r="F170" s="178"/>
      <c r="G170" s="190">
        <f>DATOS!$E$13</f>
        <v>1</v>
      </c>
      <c r="H170" s="178"/>
      <c r="I170" s="191"/>
      <c r="J170" s="178"/>
      <c r="K170" s="178"/>
      <c r="L170" s="178"/>
      <c r="M170" s="178"/>
      <c r="N170" s="160" t="str">
        <f t="shared" si="13"/>
        <v/>
      </c>
      <c r="O170" s="21"/>
      <c r="P170" s="160" t="str">
        <f t="shared" si="14"/>
        <v/>
      </c>
      <c r="Q170" s="160">
        <f t="shared" si="15"/>
        <v>0</v>
      </c>
      <c r="R170" s="160" t="str">
        <f t="shared" si="16"/>
        <v/>
      </c>
      <c r="S170" s="160" t="str">
        <f t="shared" si="17"/>
        <v/>
      </c>
      <c r="T170" s="50" t="str">
        <f>IF($F170="","",IF(ISERROR(VLOOKUP(F170,PROVEEDORES!$D$8:$I$507,5,0)),1,VLOOKUP($F170,PROVEEDORES!$D$8:$I$507,5,0)))</f>
        <v/>
      </c>
    </row>
    <row r="171" spans="3:20" ht="17.45" customHeight="1" x14ac:dyDescent="0.25">
      <c r="C171" s="188"/>
      <c r="D171" s="189"/>
      <c r="E171" s="178"/>
      <c r="F171" s="178"/>
      <c r="G171" s="190">
        <f>DATOS!$E$13</f>
        <v>1</v>
      </c>
      <c r="H171" s="178"/>
      <c r="I171" s="191"/>
      <c r="J171" s="178"/>
      <c r="K171" s="178"/>
      <c r="L171" s="178"/>
      <c r="M171" s="178"/>
      <c r="N171" s="160" t="str">
        <f t="shared" si="13"/>
        <v/>
      </c>
      <c r="O171" s="21"/>
      <c r="P171" s="160" t="str">
        <f t="shared" si="14"/>
        <v/>
      </c>
      <c r="Q171" s="160">
        <f t="shared" si="15"/>
        <v>0</v>
      </c>
      <c r="R171" s="160" t="str">
        <f t="shared" si="16"/>
        <v/>
      </c>
      <c r="S171" s="160" t="str">
        <f t="shared" si="17"/>
        <v/>
      </c>
      <c r="T171" s="50" t="str">
        <f>IF($F171="","",IF(ISERROR(VLOOKUP(F171,PROVEEDORES!$D$8:$I$507,5,0)),1,VLOOKUP($F171,PROVEEDORES!$D$8:$I$507,5,0)))</f>
        <v/>
      </c>
    </row>
    <row r="172" spans="3:20" ht="17.45" customHeight="1" x14ac:dyDescent="0.25">
      <c r="C172" s="188"/>
      <c r="D172" s="189"/>
      <c r="E172" s="178"/>
      <c r="F172" s="178"/>
      <c r="G172" s="190">
        <f>DATOS!$E$13</f>
        <v>1</v>
      </c>
      <c r="H172" s="178"/>
      <c r="I172" s="191"/>
      <c r="J172" s="178"/>
      <c r="K172" s="178"/>
      <c r="L172" s="178"/>
      <c r="M172" s="178"/>
      <c r="N172" s="160" t="str">
        <f t="shared" si="13"/>
        <v/>
      </c>
      <c r="O172" s="21"/>
      <c r="P172" s="160" t="str">
        <f t="shared" si="14"/>
        <v/>
      </c>
      <c r="Q172" s="160">
        <f t="shared" si="15"/>
        <v>0</v>
      </c>
      <c r="R172" s="160" t="str">
        <f t="shared" si="16"/>
        <v/>
      </c>
      <c r="S172" s="160" t="str">
        <f t="shared" si="17"/>
        <v/>
      </c>
      <c r="T172" s="50" t="str">
        <f>IF($F172="","",IF(ISERROR(VLOOKUP(F172,PROVEEDORES!$D$8:$I$507,5,0)),1,VLOOKUP($F172,PROVEEDORES!$D$8:$I$507,5,0)))</f>
        <v/>
      </c>
    </row>
    <row r="173" spans="3:20" ht="17.45" customHeight="1" x14ac:dyDescent="0.25">
      <c r="C173" s="188"/>
      <c r="D173" s="189"/>
      <c r="E173" s="178"/>
      <c r="F173" s="178"/>
      <c r="G173" s="190">
        <f>DATOS!$E$13</f>
        <v>1</v>
      </c>
      <c r="H173" s="178"/>
      <c r="I173" s="191"/>
      <c r="J173" s="178"/>
      <c r="K173" s="178"/>
      <c r="L173" s="178"/>
      <c r="M173" s="178"/>
      <c r="N173" s="160" t="str">
        <f t="shared" si="13"/>
        <v/>
      </c>
      <c r="O173" s="21"/>
      <c r="P173" s="160" t="str">
        <f t="shared" si="14"/>
        <v/>
      </c>
      <c r="Q173" s="160">
        <f t="shared" si="15"/>
        <v>0</v>
      </c>
      <c r="R173" s="160" t="str">
        <f t="shared" si="16"/>
        <v/>
      </c>
      <c r="S173" s="160" t="str">
        <f t="shared" si="17"/>
        <v/>
      </c>
      <c r="T173" s="50" t="str">
        <f>IF($F173="","",IF(ISERROR(VLOOKUP(F173,PROVEEDORES!$D$8:$I$507,5,0)),1,VLOOKUP($F173,PROVEEDORES!$D$8:$I$507,5,0)))</f>
        <v/>
      </c>
    </row>
    <row r="174" spans="3:20" ht="17.45" customHeight="1" x14ac:dyDescent="0.25">
      <c r="C174" s="188"/>
      <c r="D174" s="189"/>
      <c r="E174" s="178"/>
      <c r="F174" s="178"/>
      <c r="G174" s="190">
        <f>DATOS!$E$13</f>
        <v>1</v>
      </c>
      <c r="H174" s="178"/>
      <c r="I174" s="191"/>
      <c r="J174" s="178"/>
      <c r="K174" s="178"/>
      <c r="L174" s="178"/>
      <c r="M174" s="178"/>
      <c r="N174" s="160" t="str">
        <f t="shared" si="13"/>
        <v/>
      </c>
      <c r="O174" s="21"/>
      <c r="P174" s="160" t="str">
        <f t="shared" si="14"/>
        <v/>
      </c>
      <c r="Q174" s="160">
        <f t="shared" si="15"/>
        <v>0</v>
      </c>
      <c r="R174" s="160" t="str">
        <f t="shared" si="16"/>
        <v/>
      </c>
      <c r="S174" s="160" t="str">
        <f t="shared" si="17"/>
        <v/>
      </c>
      <c r="T174" s="50" t="str">
        <f>IF($F174="","",IF(ISERROR(VLOOKUP(F174,PROVEEDORES!$D$8:$I$507,5,0)),1,VLOOKUP($F174,PROVEEDORES!$D$8:$I$507,5,0)))</f>
        <v/>
      </c>
    </row>
    <row r="175" spans="3:20" ht="17.45" customHeight="1" x14ac:dyDescent="0.25">
      <c r="C175" s="188"/>
      <c r="D175" s="189"/>
      <c r="E175" s="178"/>
      <c r="F175" s="178"/>
      <c r="G175" s="190">
        <f>DATOS!$E$13</f>
        <v>1</v>
      </c>
      <c r="H175" s="178"/>
      <c r="I175" s="191"/>
      <c r="J175" s="178"/>
      <c r="K175" s="178"/>
      <c r="L175" s="178"/>
      <c r="M175" s="178"/>
      <c r="N175" s="160" t="str">
        <f t="shared" si="13"/>
        <v/>
      </c>
      <c r="O175" s="21"/>
      <c r="P175" s="160" t="str">
        <f t="shared" si="14"/>
        <v/>
      </c>
      <c r="Q175" s="160">
        <f t="shared" si="15"/>
        <v>0</v>
      </c>
      <c r="R175" s="160" t="str">
        <f t="shared" si="16"/>
        <v/>
      </c>
      <c r="S175" s="160" t="str">
        <f t="shared" si="17"/>
        <v/>
      </c>
      <c r="T175" s="50" t="str">
        <f>IF($F175="","",IF(ISERROR(VLOOKUP(F175,PROVEEDORES!$D$8:$I$507,5,0)),1,VLOOKUP($F175,PROVEEDORES!$D$8:$I$507,5,0)))</f>
        <v/>
      </c>
    </row>
    <row r="176" spans="3:20" ht="17.45" customHeight="1" x14ac:dyDescent="0.25">
      <c r="C176" s="188"/>
      <c r="D176" s="189"/>
      <c r="E176" s="178"/>
      <c r="F176" s="178"/>
      <c r="G176" s="190">
        <f>DATOS!$E$13</f>
        <v>1</v>
      </c>
      <c r="H176" s="178"/>
      <c r="I176" s="191"/>
      <c r="J176" s="178"/>
      <c r="K176" s="178"/>
      <c r="L176" s="178"/>
      <c r="M176" s="178"/>
      <c r="N176" s="160" t="str">
        <f t="shared" si="13"/>
        <v/>
      </c>
      <c r="O176" s="21"/>
      <c r="P176" s="160" t="str">
        <f t="shared" si="14"/>
        <v/>
      </c>
      <c r="Q176" s="160">
        <f t="shared" si="15"/>
        <v>0</v>
      </c>
      <c r="R176" s="160" t="str">
        <f t="shared" si="16"/>
        <v/>
      </c>
      <c r="S176" s="160" t="str">
        <f t="shared" si="17"/>
        <v/>
      </c>
      <c r="T176" s="50" t="str">
        <f>IF($F176="","",IF(ISERROR(VLOOKUP(F176,PROVEEDORES!$D$8:$I$507,5,0)),1,VLOOKUP($F176,PROVEEDORES!$D$8:$I$507,5,0)))</f>
        <v/>
      </c>
    </row>
    <row r="177" spans="3:20" ht="17.45" customHeight="1" x14ac:dyDescent="0.25">
      <c r="C177" s="188"/>
      <c r="D177" s="189"/>
      <c r="E177" s="178"/>
      <c r="F177" s="178"/>
      <c r="G177" s="190">
        <f>DATOS!$E$13</f>
        <v>1</v>
      </c>
      <c r="H177" s="178"/>
      <c r="I177" s="191"/>
      <c r="J177" s="178"/>
      <c r="K177" s="178"/>
      <c r="L177" s="178"/>
      <c r="M177" s="178"/>
      <c r="N177" s="160" t="str">
        <f t="shared" si="13"/>
        <v/>
      </c>
      <c r="O177" s="21"/>
      <c r="P177" s="160" t="str">
        <f t="shared" si="14"/>
        <v/>
      </c>
      <c r="Q177" s="160">
        <f t="shared" si="15"/>
        <v>0</v>
      </c>
      <c r="R177" s="160" t="str">
        <f t="shared" si="16"/>
        <v/>
      </c>
      <c r="S177" s="160" t="str">
        <f t="shared" si="17"/>
        <v/>
      </c>
      <c r="T177" s="50" t="str">
        <f>IF($F177="","",IF(ISERROR(VLOOKUP(F177,PROVEEDORES!$D$8:$I$507,5,0)),1,VLOOKUP($F177,PROVEEDORES!$D$8:$I$507,5,0)))</f>
        <v/>
      </c>
    </row>
    <row r="178" spans="3:20" ht="17.45" customHeight="1" x14ac:dyDescent="0.25">
      <c r="C178" s="188"/>
      <c r="D178" s="189"/>
      <c r="E178" s="178"/>
      <c r="F178" s="178"/>
      <c r="G178" s="190">
        <f>DATOS!$E$13</f>
        <v>1</v>
      </c>
      <c r="H178" s="178"/>
      <c r="I178" s="191"/>
      <c r="J178" s="178"/>
      <c r="K178" s="178"/>
      <c r="L178" s="178"/>
      <c r="M178" s="178"/>
      <c r="N178" s="160" t="str">
        <f t="shared" si="13"/>
        <v/>
      </c>
      <c r="O178" s="21"/>
      <c r="P178" s="160" t="str">
        <f t="shared" si="14"/>
        <v/>
      </c>
      <c r="Q178" s="160">
        <f t="shared" si="15"/>
        <v>0</v>
      </c>
      <c r="R178" s="160" t="str">
        <f t="shared" si="16"/>
        <v/>
      </c>
      <c r="S178" s="160" t="str">
        <f t="shared" si="17"/>
        <v/>
      </c>
      <c r="T178" s="50" t="str">
        <f>IF($F178="","",IF(ISERROR(VLOOKUP(F178,PROVEEDORES!$D$8:$I$507,5,0)),1,VLOOKUP($F178,PROVEEDORES!$D$8:$I$507,5,0)))</f>
        <v/>
      </c>
    </row>
    <row r="179" spans="3:20" ht="17.45" customHeight="1" x14ac:dyDescent="0.25">
      <c r="C179" s="188"/>
      <c r="D179" s="189"/>
      <c r="E179" s="178"/>
      <c r="F179" s="178"/>
      <c r="G179" s="190">
        <f>DATOS!$E$13</f>
        <v>1</v>
      </c>
      <c r="H179" s="178"/>
      <c r="I179" s="191"/>
      <c r="J179" s="178"/>
      <c r="K179" s="178"/>
      <c r="L179" s="178"/>
      <c r="M179" s="178"/>
      <c r="N179" s="160" t="str">
        <f t="shared" si="13"/>
        <v/>
      </c>
      <c r="O179" s="21"/>
      <c r="P179" s="160" t="str">
        <f t="shared" si="14"/>
        <v/>
      </c>
      <c r="Q179" s="160">
        <f t="shared" si="15"/>
        <v>0</v>
      </c>
      <c r="R179" s="160" t="str">
        <f t="shared" si="16"/>
        <v/>
      </c>
      <c r="S179" s="160" t="str">
        <f t="shared" si="17"/>
        <v/>
      </c>
      <c r="T179" s="50" t="str">
        <f>IF($F179="","",IF(ISERROR(VLOOKUP(F179,PROVEEDORES!$D$8:$I$507,5,0)),1,VLOOKUP($F179,PROVEEDORES!$D$8:$I$507,5,0)))</f>
        <v/>
      </c>
    </row>
    <row r="180" spans="3:20" ht="17.45" customHeight="1" x14ac:dyDescent="0.25">
      <c r="C180" s="188"/>
      <c r="D180" s="189"/>
      <c r="E180" s="178"/>
      <c r="F180" s="178"/>
      <c r="G180" s="190">
        <f>DATOS!$E$13</f>
        <v>1</v>
      </c>
      <c r="H180" s="178"/>
      <c r="I180" s="191"/>
      <c r="J180" s="178"/>
      <c r="K180" s="178"/>
      <c r="L180" s="178"/>
      <c r="M180" s="178"/>
      <c r="N180" s="160" t="str">
        <f t="shared" si="13"/>
        <v/>
      </c>
      <c r="O180" s="21"/>
      <c r="P180" s="160" t="str">
        <f t="shared" si="14"/>
        <v/>
      </c>
      <c r="Q180" s="160">
        <f t="shared" si="15"/>
        <v>0</v>
      </c>
      <c r="R180" s="160" t="str">
        <f t="shared" si="16"/>
        <v/>
      </c>
      <c r="S180" s="160" t="str">
        <f t="shared" si="17"/>
        <v/>
      </c>
      <c r="T180" s="50" t="str">
        <f>IF($F180="","",IF(ISERROR(VLOOKUP(F180,PROVEEDORES!$D$8:$I$507,5,0)),1,VLOOKUP($F180,PROVEEDORES!$D$8:$I$507,5,0)))</f>
        <v/>
      </c>
    </row>
    <row r="181" spans="3:20" ht="17.45" customHeight="1" x14ac:dyDescent="0.25">
      <c r="C181" s="188"/>
      <c r="D181" s="189"/>
      <c r="E181" s="178"/>
      <c r="F181" s="178"/>
      <c r="G181" s="190">
        <f>DATOS!$E$13</f>
        <v>1</v>
      </c>
      <c r="H181" s="178"/>
      <c r="I181" s="191"/>
      <c r="J181" s="178"/>
      <c r="K181" s="178"/>
      <c r="L181" s="178"/>
      <c r="M181" s="178"/>
      <c r="N181" s="160" t="str">
        <f t="shared" si="13"/>
        <v/>
      </c>
      <c r="O181" s="21"/>
      <c r="P181" s="160" t="str">
        <f t="shared" si="14"/>
        <v/>
      </c>
      <c r="Q181" s="160">
        <f t="shared" si="15"/>
        <v>0</v>
      </c>
      <c r="R181" s="160" t="str">
        <f t="shared" si="16"/>
        <v/>
      </c>
      <c r="S181" s="160" t="str">
        <f t="shared" si="17"/>
        <v/>
      </c>
      <c r="T181" s="50" t="str">
        <f>IF($F181="","",IF(ISERROR(VLOOKUP(F181,PROVEEDORES!$D$8:$I$507,5,0)),1,VLOOKUP($F181,PROVEEDORES!$D$8:$I$507,5,0)))</f>
        <v/>
      </c>
    </row>
    <row r="182" spans="3:20" ht="17.45" customHeight="1" x14ac:dyDescent="0.25">
      <c r="C182" s="188"/>
      <c r="D182" s="189"/>
      <c r="E182" s="178"/>
      <c r="F182" s="178"/>
      <c r="G182" s="190">
        <f>DATOS!$E$13</f>
        <v>1</v>
      </c>
      <c r="H182" s="178"/>
      <c r="I182" s="191"/>
      <c r="J182" s="178"/>
      <c r="K182" s="178"/>
      <c r="L182" s="178"/>
      <c r="M182" s="178"/>
      <c r="N182" s="160" t="str">
        <f t="shared" si="13"/>
        <v/>
      </c>
      <c r="O182" s="21"/>
      <c r="P182" s="160" t="str">
        <f t="shared" si="14"/>
        <v/>
      </c>
      <c r="Q182" s="160">
        <f t="shared" si="15"/>
        <v>0</v>
      </c>
      <c r="R182" s="160" t="str">
        <f t="shared" si="16"/>
        <v/>
      </c>
      <c r="S182" s="160" t="str">
        <f t="shared" si="17"/>
        <v/>
      </c>
      <c r="T182" s="50" t="str">
        <f>IF($F182="","",IF(ISERROR(VLOOKUP(F182,PROVEEDORES!$D$8:$I$507,5,0)),1,VLOOKUP($F182,PROVEEDORES!$D$8:$I$507,5,0)))</f>
        <v/>
      </c>
    </row>
    <row r="183" spans="3:20" ht="17.45" customHeight="1" x14ac:dyDescent="0.25">
      <c r="C183" s="188"/>
      <c r="D183" s="189"/>
      <c r="E183" s="178"/>
      <c r="F183" s="178"/>
      <c r="G183" s="190">
        <f>DATOS!$E$13</f>
        <v>1</v>
      </c>
      <c r="H183" s="178"/>
      <c r="I183" s="191"/>
      <c r="J183" s="178"/>
      <c r="K183" s="178"/>
      <c r="L183" s="178"/>
      <c r="M183" s="178"/>
      <c r="N183" s="160" t="str">
        <f t="shared" si="13"/>
        <v/>
      </c>
      <c r="O183" s="21"/>
      <c r="P183" s="160" t="str">
        <f t="shared" si="14"/>
        <v/>
      </c>
      <c r="Q183" s="160">
        <f t="shared" si="15"/>
        <v>0</v>
      </c>
      <c r="R183" s="160" t="str">
        <f t="shared" si="16"/>
        <v/>
      </c>
      <c r="S183" s="160" t="str">
        <f t="shared" si="17"/>
        <v/>
      </c>
      <c r="T183" s="50" t="str">
        <f>IF($F183="","",IF(ISERROR(VLOOKUP(F183,PROVEEDORES!$D$8:$I$507,5,0)),1,VLOOKUP($F183,PROVEEDORES!$D$8:$I$507,5,0)))</f>
        <v/>
      </c>
    </row>
    <row r="184" spans="3:20" ht="17.45" customHeight="1" x14ac:dyDescent="0.25">
      <c r="C184" s="188"/>
      <c r="D184" s="189"/>
      <c r="E184" s="178"/>
      <c r="F184" s="178"/>
      <c r="G184" s="190">
        <f>DATOS!$E$13</f>
        <v>1</v>
      </c>
      <c r="H184" s="178"/>
      <c r="I184" s="191"/>
      <c r="J184" s="178"/>
      <c r="K184" s="178"/>
      <c r="L184" s="178"/>
      <c r="M184" s="178"/>
      <c r="N184" s="160" t="str">
        <f t="shared" si="13"/>
        <v/>
      </c>
      <c r="O184" s="21"/>
      <c r="P184" s="160" t="str">
        <f t="shared" si="14"/>
        <v/>
      </c>
      <c r="Q184" s="160">
        <f t="shared" si="15"/>
        <v>0</v>
      </c>
      <c r="R184" s="160" t="str">
        <f t="shared" si="16"/>
        <v/>
      </c>
      <c r="S184" s="160" t="str">
        <f t="shared" si="17"/>
        <v/>
      </c>
      <c r="T184" s="50" t="str">
        <f>IF($F184="","",IF(ISERROR(VLOOKUP(F184,PROVEEDORES!$D$8:$I$507,5,0)),1,VLOOKUP($F184,PROVEEDORES!$D$8:$I$507,5,0)))</f>
        <v/>
      </c>
    </row>
    <row r="185" spans="3:20" ht="17.45" customHeight="1" x14ac:dyDescent="0.25">
      <c r="C185" s="188"/>
      <c r="D185" s="189"/>
      <c r="E185" s="178"/>
      <c r="F185" s="178"/>
      <c r="G185" s="190">
        <f>DATOS!$E$13</f>
        <v>1</v>
      </c>
      <c r="H185" s="178"/>
      <c r="I185" s="191"/>
      <c r="J185" s="178"/>
      <c r="K185" s="178"/>
      <c r="L185" s="178"/>
      <c r="M185" s="178"/>
      <c r="N185" s="160" t="str">
        <f t="shared" si="13"/>
        <v/>
      </c>
      <c r="O185" s="21"/>
      <c r="P185" s="160" t="str">
        <f t="shared" si="14"/>
        <v/>
      </c>
      <c r="Q185" s="160">
        <f t="shared" si="15"/>
        <v>0</v>
      </c>
      <c r="R185" s="160" t="str">
        <f t="shared" si="16"/>
        <v/>
      </c>
      <c r="S185" s="160" t="str">
        <f t="shared" si="17"/>
        <v/>
      </c>
      <c r="T185" s="50" t="str">
        <f>IF($F185="","",IF(ISERROR(VLOOKUP(F185,PROVEEDORES!$D$8:$I$507,5,0)),1,VLOOKUP($F185,PROVEEDORES!$D$8:$I$507,5,0)))</f>
        <v/>
      </c>
    </row>
    <row r="186" spans="3:20" ht="17.45" customHeight="1" x14ac:dyDescent="0.25">
      <c r="C186" s="188"/>
      <c r="D186" s="189"/>
      <c r="E186" s="178"/>
      <c r="F186" s="178"/>
      <c r="G186" s="190">
        <f>DATOS!$E$13</f>
        <v>1</v>
      </c>
      <c r="H186" s="178"/>
      <c r="I186" s="191"/>
      <c r="J186" s="178"/>
      <c r="K186" s="178"/>
      <c r="L186" s="178"/>
      <c r="M186" s="178"/>
      <c r="N186" s="160" t="str">
        <f t="shared" si="13"/>
        <v/>
      </c>
      <c r="O186" s="21"/>
      <c r="P186" s="160" t="str">
        <f t="shared" si="14"/>
        <v/>
      </c>
      <c r="Q186" s="160">
        <f t="shared" si="15"/>
        <v>0</v>
      </c>
      <c r="R186" s="160" t="str">
        <f t="shared" si="16"/>
        <v/>
      </c>
      <c r="S186" s="160" t="str">
        <f t="shared" si="17"/>
        <v/>
      </c>
      <c r="T186" s="50" t="str">
        <f>IF($F186="","",IF(ISERROR(VLOOKUP(F186,PROVEEDORES!$D$8:$I$507,5,0)),1,VLOOKUP($F186,PROVEEDORES!$D$8:$I$507,5,0)))</f>
        <v/>
      </c>
    </row>
    <row r="187" spans="3:20" ht="17.45" customHeight="1" x14ac:dyDescent="0.25">
      <c r="C187" s="188"/>
      <c r="D187" s="189"/>
      <c r="E187" s="178"/>
      <c r="F187" s="178"/>
      <c r="G187" s="190">
        <f>DATOS!$E$13</f>
        <v>1</v>
      </c>
      <c r="H187" s="178"/>
      <c r="I187" s="191"/>
      <c r="J187" s="178"/>
      <c r="K187" s="178"/>
      <c r="L187" s="178"/>
      <c r="M187" s="178"/>
      <c r="N187" s="160" t="str">
        <f t="shared" si="13"/>
        <v/>
      </c>
      <c r="O187" s="21"/>
      <c r="P187" s="160" t="str">
        <f t="shared" si="14"/>
        <v/>
      </c>
      <c r="Q187" s="160">
        <f t="shared" si="15"/>
        <v>0</v>
      </c>
      <c r="R187" s="160" t="str">
        <f t="shared" si="16"/>
        <v/>
      </c>
      <c r="S187" s="160" t="str">
        <f t="shared" si="17"/>
        <v/>
      </c>
      <c r="T187" s="50" t="str">
        <f>IF($F187="","",IF(ISERROR(VLOOKUP(F187,PROVEEDORES!$D$8:$I$507,5,0)),1,VLOOKUP($F187,PROVEEDORES!$D$8:$I$507,5,0)))</f>
        <v/>
      </c>
    </row>
    <row r="188" spans="3:20" ht="17.45" customHeight="1" x14ac:dyDescent="0.25">
      <c r="C188" s="188"/>
      <c r="D188" s="189"/>
      <c r="E188" s="178"/>
      <c r="F188" s="178"/>
      <c r="G188" s="190">
        <f>DATOS!$E$13</f>
        <v>1</v>
      </c>
      <c r="H188" s="178"/>
      <c r="I188" s="191"/>
      <c r="J188" s="178"/>
      <c r="K188" s="178"/>
      <c r="L188" s="178"/>
      <c r="M188" s="178"/>
      <c r="N188" s="160" t="str">
        <f t="shared" si="13"/>
        <v/>
      </c>
      <c r="O188" s="21"/>
      <c r="P188" s="160" t="str">
        <f t="shared" si="14"/>
        <v/>
      </c>
      <c r="Q188" s="160">
        <f t="shared" si="15"/>
        <v>0</v>
      </c>
      <c r="R188" s="160" t="str">
        <f t="shared" si="16"/>
        <v/>
      </c>
      <c r="S188" s="160" t="str">
        <f t="shared" si="17"/>
        <v/>
      </c>
      <c r="T188" s="50" t="str">
        <f>IF($F188="","",IF(ISERROR(VLOOKUP(F188,PROVEEDORES!$D$8:$I$507,5,0)),1,VLOOKUP($F188,PROVEEDORES!$D$8:$I$507,5,0)))</f>
        <v/>
      </c>
    </row>
    <row r="189" spans="3:20" ht="17.45" customHeight="1" x14ac:dyDescent="0.25">
      <c r="C189" s="188"/>
      <c r="D189" s="189"/>
      <c r="E189" s="178"/>
      <c r="F189" s="178"/>
      <c r="G189" s="190">
        <f>DATOS!$E$13</f>
        <v>1</v>
      </c>
      <c r="H189" s="178"/>
      <c r="I189" s="191"/>
      <c r="J189" s="178"/>
      <c r="K189" s="178"/>
      <c r="L189" s="178"/>
      <c r="M189" s="178"/>
      <c r="N189" s="160" t="str">
        <f t="shared" si="13"/>
        <v/>
      </c>
      <c r="O189" s="21"/>
      <c r="P189" s="160" t="str">
        <f t="shared" si="14"/>
        <v/>
      </c>
      <c r="Q189" s="160">
        <f t="shared" si="15"/>
        <v>0</v>
      </c>
      <c r="R189" s="160" t="str">
        <f t="shared" si="16"/>
        <v/>
      </c>
      <c r="S189" s="160" t="str">
        <f t="shared" si="17"/>
        <v/>
      </c>
      <c r="T189" s="50" t="str">
        <f>IF($F189="","",IF(ISERROR(VLOOKUP(F189,PROVEEDORES!$D$8:$I$507,5,0)),1,VLOOKUP($F189,PROVEEDORES!$D$8:$I$507,5,0)))</f>
        <v/>
      </c>
    </row>
    <row r="190" spans="3:20" ht="17.45" customHeight="1" x14ac:dyDescent="0.25">
      <c r="C190" s="188"/>
      <c r="D190" s="189"/>
      <c r="E190" s="178"/>
      <c r="F190" s="178"/>
      <c r="G190" s="190">
        <f>DATOS!$E$13</f>
        <v>1</v>
      </c>
      <c r="H190" s="178"/>
      <c r="I190" s="191"/>
      <c r="J190" s="178"/>
      <c r="K190" s="178"/>
      <c r="L190" s="178"/>
      <c r="M190" s="178"/>
      <c r="N190" s="160" t="str">
        <f t="shared" si="13"/>
        <v/>
      </c>
      <c r="O190" s="21"/>
      <c r="P190" s="160" t="str">
        <f t="shared" si="14"/>
        <v/>
      </c>
      <c r="Q190" s="160">
        <f t="shared" si="15"/>
        <v>0</v>
      </c>
      <c r="R190" s="160" t="str">
        <f t="shared" si="16"/>
        <v/>
      </c>
      <c r="S190" s="160" t="str">
        <f t="shared" si="17"/>
        <v/>
      </c>
      <c r="T190" s="50" t="str">
        <f>IF($F190="","",IF(ISERROR(VLOOKUP(F190,PROVEEDORES!$D$8:$I$507,5,0)),1,VLOOKUP($F190,PROVEEDORES!$D$8:$I$507,5,0)))</f>
        <v/>
      </c>
    </row>
    <row r="191" spans="3:20" ht="17.45" customHeight="1" x14ac:dyDescent="0.25">
      <c r="C191" s="188"/>
      <c r="D191" s="189"/>
      <c r="E191" s="178"/>
      <c r="F191" s="178"/>
      <c r="G191" s="190">
        <f>DATOS!$E$13</f>
        <v>1</v>
      </c>
      <c r="H191" s="178"/>
      <c r="I191" s="191"/>
      <c r="J191" s="178"/>
      <c r="K191" s="178"/>
      <c r="L191" s="178"/>
      <c r="M191" s="178"/>
      <c r="N191" s="160" t="str">
        <f t="shared" si="13"/>
        <v/>
      </c>
      <c r="O191" s="21"/>
      <c r="P191" s="160" t="str">
        <f t="shared" si="14"/>
        <v/>
      </c>
      <c r="Q191" s="160">
        <f t="shared" si="15"/>
        <v>0</v>
      </c>
      <c r="R191" s="160" t="str">
        <f t="shared" si="16"/>
        <v/>
      </c>
      <c r="S191" s="160" t="str">
        <f t="shared" si="17"/>
        <v/>
      </c>
      <c r="T191" s="50" t="str">
        <f>IF($F191="","",IF(ISERROR(VLOOKUP(F191,PROVEEDORES!$D$8:$I$507,5,0)),1,VLOOKUP($F191,PROVEEDORES!$D$8:$I$507,5,0)))</f>
        <v/>
      </c>
    </row>
    <row r="192" spans="3:20" ht="17.45" customHeight="1" x14ac:dyDescent="0.25">
      <c r="C192" s="188"/>
      <c r="D192" s="189"/>
      <c r="E192" s="178"/>
      <c r="F192" s="178"/>
      <c r="G192" s="190">
        <f>DATOS!$E$13</f>
        <v>1</v>
      </c>
      <c r="H192" s="178"/>
      <c r="I192" s="191"/>
      <c r="J192" s="178"/>
      <c r="K192" s="178"/>
      <c r="L192" s="178"/>
      <c r="M192" s="178"/>
      <c r="N192" s="160" t="str">
        <f t="shared" si="13"/>
        <v/>
      </c>
      <c r="O192" s="21"/>
      <c r="P192" s="160" t="str">
        <f t="shared" si="14"/>
        <v/>
      </c>
      <c r="Q192" s="160">
        <f t="shared" si="15"/>
        <v>0</v>
      </c>
      <c r="R192" s="160" t="str">
        <f t="shared" si="16"/>
        <v/>
      </c>
      <c r="S192" s="160" t="str">
        <f t="shared" si="17"/>
        <v/>
      </c>
      <c r="T192" s="50" t="str">
        <f>IF($F192="","",IF(ISERROR(VLOOKUP(F192,PROVEEDORES!$D$8:$I$507,5,0)),1,VLOOKUP($F192,PROVEEDORES!$D$8:$I$507,5,0)))</f>
        <v/>
      </c>
    </row>
    <row r="193" spans="3:20" ht="17.45" customHeight="1" x14ac:dyDescent="0.25">
      <c r="C193" s="188"/>
      <c r="D193" s="189"/>
      <c r="E193" s="178"/>
      <c r="F193" s="178"/>
      <c r="G193" s="190">
        <f>DATOS!$E$13</f>
        <v>1</v>
      </c>
      <c r="H193" s="178"/>
      <c r="I193" s="191"/>
      <c r="J193" s="178"/>
      <c r="K193" s="178"/>
      <c r="L193" s="178"/>
      <c r="M193" s="178"/>
      <c r="N193" s="160" t="str">
        <f t="shared" si="13"/>
        <v/>
      </c>
      <c r="O193" s="21"/>
      <c r="P193" s="160" t="str">
        <f t="shared" si="14"/>
        <v/>
      </c>
      <c r="Q193" s="160">
        <f t="shared" si="15"/>
        <v>0</v>
      </c>
      <c r="R193" s="160" t="str">
        <f t="shared" si="16"/>
        <v/>
      </c>
      <c r="S193" s="160" t="str">
        <f t="shared" si="17"/>
        <v/>
      </c>
      <c r="T193" s="50" t="str">
        <f>IF($F193="","",IF(ISERROR(VLOOKUP(F193,PROVEEDORES!$D$8:$I$507,5,0)),1,VLOOKUP($F193,PROVEEDORES!$D$8:$I$507,5,0)))</f>
        <v/>
      </c>
    </row>
    <row r="194" spans="3:20" ht="17.45" customHeight="1" x14ac:dyDescent="0.25">
      <c r="C194" s="188"/>
      <c r="D194" s="189"/>
      <c r="E194" s="178"/>
      <c r="F194" s="178"/>
      <c r="G194" s="190">
        <f>DATOS!$E$13</f>
        <v>1</v>
      </c>
      <c r="H194" s="178"/>
      <c r="I194" s="191"/>
      <c r="J194" s="178"/>
      <c r="K194" s="178"/>
      <c r="L194" s="178"/>
      <c r="M194" s="178"/>
      <c r="N194" s="160" t="str">
        <f t="shared" si="13"/>
        <v/>
      </c>
      <c r="O194" s="21"/>
      <c r="P194" s="160" t="str">
        <f t="shared" si="14"/>
        <v/>
      </c>
      <c r="Q194" s="160">
        <f t="shared" si="15"/>
        <v>0</v>
      </c>
      <c r="R194" s="160" t="str">
        <f t="shared" si="16"/>
        <v/>
      </c>
      <c r="S194" s="160" t="str">
        <f t="shared" si="17"/>
        <v/>
      </c>
      <c r="T194" s="50" t="str">
        <f>IF($F194="","",IF(ISERROR(VLOOKUP(F194,PROVEEDORES!$D$8:$I$507,5,0)),1,VLOOKUP($F194,PROVEEDORES!$D$8:$I$507,5,0)))</f>
        <v/>
      </c>
    </row>
    <row r="195" spans="3:20" ht="17.45" customHeight="1" x14ac:dyDescent="0.25">
      <c r="C195" s="188"/>
      <c r="D195" s="189"/>
      <c r="E195" s="178"/>
      <c r="F195" s="178"/>
      <c r="G195" s="190">
        <f>DATOS!$E$13</f>
        <v>1</v>
      </c>
      <c r="H195" s="178"/>
      <c r="I195" s="191"/>
      <c r="J195" s="178"/>
      <c r="K195" s="178"/>
      <c r="L195" s="178"/>
      <c r="M195" s="178"/>
      <c r="N195" s="160" t="str">
        <f t="shared" si="13"/>
        <v/>
      </c>
      <c r="O195" s="21"/>
      <c r="P195" s="160" t="str">
        <f t="shared" si="14"/>
        <v/>
      </c>
      <c r="Q195" s="160">
        <f t="shared" si="15"/>
        <v>0</v>
      </c>
      <c r="R195" s="160" t="str">
        <f t="shared" si="16"/>
        <v/>
      </c>
      <c r="S195" s="160" t="str">
        <f t="shared" si="17"/>
        <v/>
      </c>
      <c r="T195" s="50" t="str">
        <f>IF($F195="","",IF(ISERROR(VLOOKUP(F195,PROVEEDORES!$D$8:$I$507,5,0)),1,VLOOKUP($F195,PROVEEDORES!$D$8:$I$507,5,0)))</f>
        <v/>
      </c>
    </row>
    <row r="196" spans="3:20" ht="17.45" customHeight="1" x14ac:dyDescent="0.25">
      <c r="C196" s="188"/>
      <c r="D196" s="189"/>
      <c r="E196" s="178"/>
      <c r="F196" s="178"/>
      <c r="G196" s="190">
        <f>DATOS!$E$13</f>
        <v>1</v>
      </c>
      <c r="H196" s="178"/>
      <c r="I196" s="191"/>
      <c r="J196" s="178"/>
      <c r="K196" s="178"/>
      <c r="L196" s="178"/>
      <c r="M196" s="178"/>
      <c r="N196" s="160" t="str">
        <f t="shared" si="13"/>
        <v/>
      </c>
      <c r="O196" s="21"/>
      <c r="P196" s="160" t="str">
        <f t="shared" si="14"/>
        <v/>
      </c>
      <c r="Q196" s="160">
        <f t="shared" si="15"/>
        <v>0</v>
      </c>
      <c r="R196" s="160" t="str">
        <f t="shared" si="16"/>
        <v/>
      </c>
      <c r="S196" s="160" t="str">
        <f t="shared" si="17"/>
        <v/>
      </c>
      <c r="T196" s="50" t="str">
        <f>IF($F196="","",IF(ISERROR(VLOOKUP(F196,PROVEEDORES!$D$8:$I$507,5,0)),1,VLOOKUP($F196,PROVEEDORES!$D$8:$I$507,5,0)))</f>
        <v/>
      </c>
    </row>
    <row r="197" spans="3:20" ht="17.45" customHeight="1" x14ac:dyDescent="0.25">
      <c r="C197" s="188"/>
      <c r="D197" s="189"/>
      <c r="E197" s="178"/>
      <c r="F197" s="178"/>
      <c r="G197" s="190">
        <f>DATOS!$E$13</f>
        <v>1</v>
      </c>
      <c r="H197" s="178"/>
      <c r="I197" s="191"/>
      <c r="J197" s="178"/>
      <c r="K197" s="178"/>
      <c r="L197" s="178"/>
      <c r="M197" s="178"/>
      <c r="N197" s="160" t="str">
        <f t="shared" si="13"/>
        <v/>
      </c>
      <c r="O197" s="21"/>
      <c r="P197" s="160" t="str">
        <f t="shared" si="14"/>
        <v/>
      </c>
      <c r="Q197" s="160">
        <f t="shared" si="15"/>
        <v>0</v>
      </c>
      <c r="R197" s="160" t="str">
        <f t="shared" si="16"/>
        <v/>
      </c>
      <c r="S197" s="160" t="str">
        <f t="shared" si="17"/>
        <v/>
      </c>
      <c r="T197" s="50" t="str">
        <f>IF($F197="","",IF(ISERROR(VLOOKUP(F197,PROVEEDORES!$D$8:$I$507,5,0)),1,VLOOKUP($F197,PROVEEDORES!$D$8:$I$507,5,0)))</f>
        <v/>
      </c>
    </row>
    <row r="198" spans="3:20" ht="17.45" customHeight="1" x14ac:dyDescent="0.25">
      <c r="C198" s="188"/>
      <c r="D198" s="189"/>
      <c r="E198" s="178"/>
      <c r="F198" s="178"/>
      <c r="G198" s="190">
        <f>DATOS!$E$13</f>
        <v>1</v>
      </c>
      <c r="H198" s="178"/>
      <c r="I198" s="191"/>
      <c r="J198" s="178"/>
      <c r="K198" s="178"/>
      <c r="L198" s="178"/>
      <c r="M198" s="178"/>
      <c r="N198" s="160" t="str">
        <f t="shared" si="13"/>
        <v/>
      </c>
      <c r="O198" s="21"/>
      <c r="P198" s="160" t="str">
        <f t="shared" si="14"/>
        <v/>
      </c>
      <c r="Q198" s="160">
        <f t="shared" si="15"/>
        <v>0</v>
      </c>
      <c r="R198" s="160" t="str">
        <f t="shared" si="16"/>
        <v/>
      </c>
      <c r="S198" s="160" t="str">
        <f t="shared" si="17"/>
        <v/>
      </c>
      <c r="T198" s="50" t="str">
        <f>IF($F198="","",IF(ISERROR(VLOOKUP(F198,PROVEEDORES!$D$8:$I$507,5,0)),1,VLOOKUP($F198,PROVEEDORES!$D$8:$I$507,5,0)))</f>
        <v/>
      </c>
    </row>
    <row r="199" spans="3:20" ht="17.45" customHeight="1" x14ac:dyDescent="0.25">
      <c r="C199" s="188"/>
      <c r="D199" s="189"/>
      <c r="E199" s="178"/>
      <c r="F199" s="178"/>
      <c r="G199" s="190">
        <f>DATOS!$E$13</f>
        <v>1</v>
      </c>
      <c r="H199" s="178"/>
      <c r="I199" s="191"/>
      <c r="J199" s="178"/>
      <c r="K199" s="178"/>
      <c r="L199" s="178"/>
      <c r="M199" s="178"/>
      <c r="N199" s="160" t="str">
        <f t="shared" si="13"/>
        <v/>
      </c>
      <c r="O199" s="21"/>
      <c r="P199" s="160" t="str">
        <f t="shared" si="14"/>
        <v/>
      </c>
      <c r="Q199" s="160">
        <f t="shared" si="15"/>
        <v>0</v>
      </c>
      <c r="R199" s="160" t="str">
        <f t="shared" si="16"/>
        <v/>
      </c>
      <c r="S199" s="160" t="str">
        <f t="shared" si="17"/>
        <v/>
      </c>
      <c r="T199" s="50" t="str">
        <f>IF($F199="","",IF(ISERROR(VLOOKUP(F199,PROVEEDORES!$D$8:$I$507,5,0)),1,VLOOKUP($F199,PROVEEDORES!$D$8:$I$507,5,0)))</f>
        <v/>
      </c>
    </row>
    <row r="200" spans="3:20" ht="17.45" customHeight="1" x14ac:dyDescent="0.25">
      <c r="C200" s="188"/>
      <c r="D200" s="189"/>
      <c r="E200" s="178"/>
      <c r="F200" s="178"/>
      <c r="G200" s="190">
        <f>DATOS!$E$13</f>
        <v>1</v>
      </c>
      <c r="H200" s="178"/>
      <c r="I200" s="191"/>
      <c r="J200" s="178"/>
      <c r="K200" s="178"/>
      <c r="L200" s="178"/>
      <c r="M200" s="178"/>
      <c r="N200" s="160" t="str">
        <f t="shared" si="13"/>
        <v/>
      </c>
      <c r="O200" s="21"/>
      <c r="P200" s="160" t="str">
        <f t="shared" si="14"/>
        <v/>
      </c>
      <c r="Q200" s="160">
        <f t="shared" si="15"/>
        <v>0</v>
      </c>
      <c r="R200" s="160" t="str">
        <f t="shared" si="16"/>
        <v/>
      </c>
      <c r="S200" s="160" t="str">
        <f t="shared" si="17"/>
        <v/>
      </c>
      <c r="T200" s="50" t="str">
        <f>IF($F200="","",IF(ISERROR(VLOOKUP(F200,PROVEEDORES!$D$8:$I$507,5,0)),1,VLOOKUP($F200,PROVEEDORES!$D$8:$I$507,5,0)))</f>
        <v/>
      </c>
    </row>
    <row r="201" spans="3:20" ht="17.45" customHeight="1" x14ac:dyDescent="0.25">
      <c r="C201" s="188"/>
      <c r="D201" s="189"/>
      <c r="E201" s="178"/>
      <c r="F201" s="178"/>
      <c r="G201" s="190">
        <f>DATOS!$E$13</f>
        <v>1</v>
      </c>
      <c r="H201" s="178"/>
      <c r="I201" s="191"/>
      <c r="J201" s="178"/>
      <c r="K201" s="178"/>
      <c r="L201" s="178"/>
      <c r="M201" s="178"/>
      <c r="N201" s="160" t="str">
        <f t="shared" si="13"/>
        <v/>
      </c>
      <c r="O201" s="21"/>
      <c r="P201" s="160" t="str">
        <f t="shared" si="14"/>
        <v/>
      </c>
      <c r="Q201" s="160">
        <f t="shared" si="15"/>
        <v>0</v>
      </c>
      <c r="R201" s="160" t="str">
        <f t="shared" si="16"/>
        <v/>
      </c>
      <c r="S201" s="160" t="str">
        <f t="shared" si="17"/>
        <v/>
      </c>
      <c r="T201" s="50" t="str">
        <f>IF($F201="","",IF(ISERROR(VLOOKUP(F201,PROVEEDORES!$D$8:$I$507,5,0)),1,VLOOKUP($F201,PROVEEDORES!$D$8:$I$507,5,0)))</f>
        <v/>
      </c>
    </row>
    <row r="202" spans="3:20" ht="17.45" customHeight="1" x14ac:dyDescent="0.25">
      <c r="C202" s="188"/>
      <c r="D202" s="189"/>
      <c r="E202" s="178"/>
      <c r="F202" s="178"/>
      <c r="G202" s="190">
        <f>DATOS!$E$13</f>
        <v>1</v>
      </c>
      <c r="H202" s="178"/>
      <c r="I202" s="191"/>
      <c r="J202" s="178"/>
      <c r="K202" s="178"/>
      <c r="L202" s="178"/>
      <c r="M202" s="178"/>
      <c r="N202" s="160" t="str">
        <f t="shared" si="13"/>
        <v/>
      </c>
      <c r="O202" s="21"/>
      <c r="P202" s="160" t="str">
        <f t="shared" si="14"/>
        <v/>
      </c>
      <c r="Q202" s="160">
        <f t="shared" si="15"/>
        <v>0</v>
      </c>
      <c r="R202" s="160" t="str">
        <f t="shared" si="16"/>
        <v/>
      </c>
      <c r="S202" s="160" t="str">
        <f t="shared" si="17"/>
        <v/>
      </c>
      <c r="T202" s="50" t="str">
        <f>IF($F202="","",IF(ISERROR(VLOOKUP(F202,PROVEEDORES!$D$8:$I$507,5,0)),1,VLOOKUP($F202,PROVEEDORES!$D$8:$I$507,5,0)))</f>
        <v/>
      </c>
    </row>
    <row r="203" spans="3:20" ht="17.45" customHeight="1" x14ac:dyDescent="0.25">
      <c r="C203" s="188"/>
      <c r="D203" s="189"/>
      <c r="E203" s="178"/>
      <c r="F203" s="178"/>
      <c r="G203" s="190">
        <f>DATOS!$E$13</f>
        <v>1</v>
      </c>
      <c r="H203" s="178"/>
      <c r="I203" s="191"/>
      <c r="J203" s="178"/>
      <c r="K203" s="178"/>
      <c r="L203" s="178"/>
      <c r="M203" s="178"/>
      <c r="N203" s="160" t="str">
        <f t="shared" si="13"/>
        <v/>
      </c>
      <c r="O203" s="21"/>
      <c r="P203" s="160" t="str">
        <f t="shared" si="14"/>
        <v/>
      </c>
      <c r="Q203" s="160">
        <f t="shared" si="15"/>
        <v>0</v>
      </c>
      <c r="R203" s="160" t="str">
        <f t="shared" si="16"/>
        <v/>
      </c>
      <c r="S203" s="160" t="str">
        <f t="shared" si="17"/>
        <v/>
      </c>
      <c r="T203" s="50" t="str">
        <f>IF($F203="","",IF(ISERROR(VLOOKUP(F203,PROVEEDORES!$D$8:$I$507,5,0)),1,VLOOKUP($F203,PROVEEDORES!$D$8:$I$507,5,0)))</f>
        <v/>
      </c>
    </row>
    <row r="204" spans="3:20" ht="17.45" customHeight="1" x14ac:dyDescent="0.25">
      <c r="C204" s="188"/>
      <c r="D204" s="189"/>
      <c r="E204" s="178"/>
      <c r="F204" s="178"/>
      <c r="G204" s="190">
        <f>DATOS!$E$13</f>
        <v>1</v>
      </c>
      <c r="H204" s="178"/>
      <c r="I204" s="191"/>
      <c r="J204" s="178"/>
      <c r="K204" s="178"/>
      <c r="L204" s="178"/>
      <c r="M204" s="178"/>
      <c r="N204" s="160" t="str">
        <f t="shared" si="13"/>
        <v/>
      </c>
      <c r="O204" s="21"/>
      <c r="P204" s="160" t="str">
        <f t="shared" si="14"/>
        <v/>
      </c>
      <c r="Q204" s="160">
        <f t="shared" si="15"/>
        <v>0</v>
      </c>
      <c r="R204" s="160" t="str">
        <f t="shared" si="16"/>
        <v/>
      </c>
      <c r="S204" s="160" t="str">
        <f t="shared" si="17"/>
        <v/>
      </c>
      <c r="T204" s="50" t="str">
        <f>IF($F204="","",IF(ISERROR(VLOOKUP(F204,PROVEEDORES!$D$8:$I$507,5,0)),1,VLOOKUP($F204,PROVEEDORES!$D$8:$I$507,5,0)))</f>
        <v/>
      </c>
    </row>
    <row r="205" spans="3:20" ht="17.45" customHeight="1" x14ac:dyDescent="0.25">
      <c r="C205" s="188"/>
      <c r="D205" s="189"/>
      <c r="E205" s="178"/>
      <c r="F205" s="178"/>
      <c r="G205" s="190">
        <f>DATOS!$E$13</f>
        <v>1</v>
      </c>
      <c r="H205" s="178"/>
      <c r="I205" s="191"/>
      <c r="J205" s="178"/>
      <c r="K205" s="178"/>
      <c r="L205" s="178"/>
      <c r="M205" s="178"/>
      <c r="N205" s="160" t="str">
        <f t="shared" si="13"/>
        <v/>
      </c>
      <c r="O205" s="21"/>
      <c r="P205" s="160" t="str">
        <f t="shared" si="14"/>
        <v/>
      </c>
      <c r="Q205" s="160">
        <f t="shared" si="15"/>
        <v>0</v>
      </c>
      <c r="R205" s="160" t="str">
        <f t="shared" si="16"/>
        <v/>
      </c>
      <c r="S205" s="160" t="str">
        <f t="shared" si="17"/>
        <v/>
      </c>
      <c r="T205" s="50" t="str">
        <f>IF($F205="","",IF(ISERROR(VLOOKUP(F205,PROVEEDORES!$D$8:$I$507,5,0)),1,VLOOKUP($F205,PROVEEDORES!$D$8:$I$507,5,0)))</f>
        <v/>
      </c>
    </row>
    <row r="206" spans="3:20" ht="17.45" customHeight="1" x14ac:dyDescent="0.25">
      <c r="C206" s="188"/>
      <c r="D206" s="189"/>
      <c r="E206" s="178"/>
      <c r="F206" s="178"/>
      <c r="G206" s="190">
        <f>DATOS!$E$13</f>
        <v>1</v>
      </c>
      <c r="H206" s="178"/>
      <c r="I206" s="191"/>
      <c r="J206" s="178"/>
      <c r="K206" s="178"/>
      <c r="L206" s="178"/>
      <c r="M206" s="178"/>
      <c r="N206" s="160" t="str">
        <f t="shared" si="13"/>
        <v/>
      </c>
      <c r="O206" s="21"/>
      <c r="P206" s="160" t="str">
        <f t="shared" si="14"/>
        <v/>
      </c>
      <c r="Q206" s="160">
        <f t="shared" si="15"/>
        <v>0</v>
      </c>
      <c r="R206" s="160" t="str">
        <f t="shared" si="16"/>
        <v/>
      </c>
      <c r="S206" s="160" t="str">
        <f t="shared" si="17"/>
        <v/>
      </c>
      <c r="T206" s="50" t="str">
        <f>IF($F206="","",IF(ISERROR(VLOOKUP(F206,PROVEEDORES!$D$8:$I$507,5,0)),1,VLOOKUP($F206,PROVEEDORES!$D$8:$I$507,5,0)))</f>
        <v/>
      </c>
    </row>
    <row r="207" spans="3:20" ht="17.45" customHeight="1" x14ac:dyDescent="0.25">
      <c r="C207" s="188"/>
      <c r="D207" s="189"/>
      <c r="E207" s="178"/>
      <c r="F207" s="178"/>
      <c r="G207" s="190">
        <f>DATOS!$E$13</f>
        <v>1</v>
      </c>
      <c r="H207" s="178"/>
      <c r="I207" s="191"/>
      <c r="J207" s="178"/>
      <c r="K207" s="178"/>
      <c r="L207" s="178"/>
      <c r="M207" s="178"/>
      <c r="N207" s="160" t="str">
        <f t="shared" si="13"/>
        <v/>
      </c>
      <c r="O207" s="21"/>
      <c r="P207" s="160" t="str">
        <f t="shared" si="14"/>
        <v/>
      </c>
      <c r="Q207" s="160">
        <f t="shared" si="15"/>
        <v>0</v>
      </c>
      <c r="R207" s="160" t="str">
        <f t="shared" si="16"/>
        <v/>
      </c>
      <c r="S207" s="160" t="str">
        <f t="shared" si="17"/>
        <v/>
      </c>
      <c r="T207" s="50" t="str">
        <f>IF($F207="","",IF(ISERROR(VLOOKUP(F207,PROVEEDORES!$D$8:$I$507,5,0)),1,VLOOKUP($F207,PROVEEDORES!$D$8:$I$507,5,0)))</f>
        <v/>
      </c>
    </row>
    <row r="208" spans="3:20" ht="17.45" customHeight="1" x14ac:dyDescent="0.25">
      <c r="C208" s="188"/>
      <c r="D208" s="189"/>
      <c r="E208" s="178"/>
      <c r="F208" s="178"/>
      <c r="G208" s="190">
        <f>DATOS!$E$13</f>
        <v>1</v>
      </c>
      <c r="H208" s="178"/>
      <c r="I208" s="191"/>
      <c r="J208" s="178"/>
      <c r="K208" s="178"/>
      <c r="L208" s="178"/>
      <c r="M208" s="178"/>
      <c r="N208" s="160" t="str">
        <f t="shared" si="13"/>
        <v/>
      </c>
      <c r="O208" s="21"/>
      <c r="P208" s="160" t="str">
        <f t="shared" si="14"/>
        <v/>
      </c>
      <c r="Q208" s="160">
        <f t="shared" si="15"/>
        <v>0</v>
      </c>
      <c r="R208" s="160" t="str">
        <f t="shared" si="16"/>
        <v/>
      </c>
      <c r="S208" s="160" t="str">
        <f t="shared" si="17"/>
        <v/>
      </c>
      <c r="T208" s="50" t="str">
        <f>IF($F208="","",IF(ISERROR(VLOOKUP(F208,PROVEEDORES!$D$8:$I$507,5,0)),1,VLOOKUP($F208,PROVEEDORES!$D$8:$I$507,5,0)))</f>
        <v/>
      </c>
    </row>
    <row r="209" spans="3:20" ht="17.45" customHeight="1" x14ac:dyDescent="0.25">
      <c r="C209" s="188"/>
      <c r="D209" s="189"/>
      <c r="E209" s="178"/>
      <c r="F209" s="178"/>
      <c r="G209" s="190">
        <f>DATOS!$E$13</f>
        <v>1</v>
      </c>
      <c r="H209" s="178"/>
      <c r="I209" s="191"/>
      <c r="J209" s="178"/>
      <c r="K209" s="178"/>
      <c r="L209" s="178"/>
      <c r="M209" s="178"/>
      <c r="N209" s="160" t="str">
        <f t="shared" si="13"/>
        <v/>
      </c>
      <c r="O209" s="21"/>
      <c r="P209" s="160" t="str">
        <f t="shared" si="14"/>
        <v/>
      </c>
      <c r="Q209" s="160">
        <f t="shared" si="15"/>
        <v>0</v>
      </c>
      <c r="R209" s="160" t="str">
        <f t="shared" si="16"/>
        <v/>
      </c>
      <c r="S209" s="160" t="str">
        <f t="shared" si="17"/>
        <v/>
      </c>
      <c r="T209" s="50" t="str">
        <f>IF($F209="","",IF(ISERROR(VLOOKUP(F209,PROVEEDORES!$D$8:$I$507,5,0)),1,VLOOKUP($F209,PROVEEDORES!$D$8:$I$507,5,0)))</f>
        <v/>
      </c>
    </row>
    <row r="210" spans="3:20" ht="17.45" customHeight="1" x14ac:dyDescent="0.25">
      <c r="C210" s="188"/>
      <c r="D210" s="189"/>
      <c r="E210" s="178"/>
      <c r="F210" s="178"/>
      <c r="G210" s="190">
        <f>DATOS!$E$13</f>
        <v>1</v>
      </c>
      <c r="H210" s="178"/>
      <c r="I210" s="191"/>
      <c r="J210" s="178"/>
      <c r="K210" s="178"/>
      <c r="L210" s="178"/>
      <c r="M210" s="178"/>
      <c r="N210" s="160" t="str">
        <f t="shared" ref="N210:N273" si="18">IF(H210&amp;J210&amp;K210&amp;L210&amp;M210="","",H210+J210+K210-L210-M210)</f>
        <v/>
      </c>
      <c r="O210" s="21"/>
      <c r="P210" s="160" t="str">
        <f t="shared" ref="P210:P273" si="19">IF($I210="E",H210,"")</f>
        <v/>
      </c>
      <c r="Q210" s="160">
        <f t="shared" si="15"/>
        <v>0</v>
      </c>
      <c r="R210" s="160" t="str">
        <f t="shared" si="16"/>
        <v/>
      </c>
      <c r="S210" s="160" t="str">
        <f t="shared" si="17"/>
        <v/>
      </c>
      <c r="T210" s="50" t="str">
        <f>IF($F210="","",IF(ISERROR(VLOOKUP(F210,PROVEEDORES!$D$8:$I$507,5,0)),1,VLOOKUP($F210,PROVEEDORES!$D$8:$I$507,5,0)))</f>
        <v/>
      </c>
    </row>
    <row r="211" spans="3:20" ht="17.45" customHeight="1" x14ac:dyDescent="0.25">
      <c r="C211" s="188"/>
      <c r="D211" s="189"/>
      <c r="E211" s="178"/>
      <c r="F211" s="178"/>
      <c r="G211" s="190">
        <f>DATOS!$E$13</f>
        <v>1</v>
      </c>
      <c r="H211" s="178"/>
      <c r="I211" s="191"/>
      <c r="J211" s="178"/>
      <c r="K211" s="178"/>
      <c r="L211" s="178"/>
      <c r="M211" s="178"/>
      <c r="N211" s="160" t="str">
        <f t="shared" si="18"/>
        <v/>
      </c>
      <c r="O211" s="21"/>
      <c r="P211" s="160" t="str">
        <f t="shared" si="19"/>
        <v/>
      </c>
      <c r="Q211" s="160">
        <f t="shared" ref="Q211:Q274" si="20">IF($I211=0%,H211,"")</f>
        <v>0</v>
      </c>
      <c r="R211" s="160" t="str">
        <f t="shared" ref="R211:R274" si="21">IF(OR($I211=8%,$I211=11%),$J211/$I211,"")</f>
        <v/>
      </c>
      <c r="S211" s="160" t="str">
        <f t="shared" ref="S211:S274" si="22">IF(OR($I211=15%,$I211=16%),$J211/$I211,"")</f>
        <v/>
      </c>
      <c r="T211" s="50" t="str">
        <f>IF($F211="","",IF(ISERROR(VLOOKUP(F211,PROVEEDORES!$D$8:$I$507,5,0)),1,VLOOKUP($F211,PROVEEDORES!$D$8:$I$507,5,0)))</f>
        <v/>
      </c>
    </row>
    <row r="212" spans="3:20" ht="17.45" customHeight="1" x14ac:dyDescent="0.25">
      <c r="C212" s="188"/>
      <c r="D212" s="189"/>
      <c r="E212" s="178"/>
      <c r="F212" s="178"/>
      <c r="G212" s="190">
        <f>DATOS!$E$13</f>
        <v>1</v>
      </c>
      <c r="H212" s="178"/>
      <c r="I212" s="191"/>
      <c r="J212" s="178"/>
      <c r="K212" s="178"/>
      <c r="L212" s="178"/>
      <c r="M212" s="178"/>
      <c r="N212" s="160" t="str">
        <f t="shared" si="18"/>
        <v/>
      </c>
      <c r="O212" s="21"/>
      <c r="P212" s="160" t="str">
        <f t="shared" si="19"/>
        <v/>
      </c>
      <c r="Q212" s="160">
        <f t="shared" si="20"/>
        <v>0</v>
      </c>
      <c r="R212" s="160" t="str">
        <f t="shared" si="21"/>
        <v/>
      </c>
      <c r="S212" s="160" t="str">
        <f t="shared" si="22"/>
        <v/>
      </c>
      <c r="T212" s="50" t="str">
        <f>IF($F212="","",IF(ISERROR(VLOOKUP(F212,PROVEEDORES!$D$8:$I$507,5,0)),1,VLOOKUP($F212,PROVEEDORES!$D$8:$I$507,5,0)))</f>
        <v/>
      </c>
    </row>
    <row r="213" spans="3:20" ht="17.45" customHeight="1" x14ac:dyDescent="0.25">
      <c r="C213" s="188"/>
      <c r="D213" s="189"/>
      <c r="E213" s="178"/>
      <c r="F213" s="178"/>
      <c r="G213" s="190">
        <f>DATOS!$E$13</f>
        <v>1</v>
      </c>
      <c r="H213" s="178"/>
      <c r="I213" s="191"/>
      <c r="J213" s="178"/>
      <c r="K213" s="178"/>
      <c r="L213" s="178"/>
      <c r="M213" s="178"/>
      <c r="N213" s="160" t="str">
        <f t="shared" si="18"/>
        <v/>
      </c>
      <c r="O213" s="21"/>
      <c r="P213" s="160" t="str">
        <f t="shared" si="19"/>
        <v/>
      </c>
      <c r="Q213" s="160">
        <f t="shared" si="20"/>
        <v>0</v>
      </c>
      <c r="R213" s="160" t="str">
        <f t="shared" si="21"/>
        <v/>
      </c>
      <c r="S213" s="160" t="str">
        <f t="shared" si="22"/>
        <v/>
      </c>
      <c r="T213" s="50" t="str">
        <f>IF($F213="","",IF(ISERROR(VLOOKUP(F213,PROVEEDORES!$D$8:$I$507,5,0)),1,VLOOKUP($F213,PROVEEDORES!$D$8:$I$507,5,0)))</f>
        <v/>
      </c>
    </row>
    <row r="214" spans="3:20" ht="17.45" customHeight="1" x14ac:dyDescent="0.25">
      <c r="C214" s="188"/>
      <c r="D214" s="189"/>
      <c r="E214" s="178"/>
      <c r="F214" s="178"/>
      <c r="G214" s="190">
        <f>DATOS!$E$13</f>
        <v>1</v>
      </c>
      <c r="H214" s="178"/>
      <c r="I214" s="191"/>
      <c r="J214" s="178"/>
      <c r="K214" s="178"/>
      <c r="L214" s="178"/>
      <c r="M214" s="178"/>
      <c r="N214" s="160" t="str">
        <f t="shared" si="18"/>
        <v/>
      </c>
      <c r="O214" s="21"/>
      <c r="P214" s="160" t="str">
        <f t="shared" si="19"/>
        <v/>
      </c>
      <c r="Q214" s="160">
        <f t="shared" si="20"/>
        <v>0</v>
      </c>
      <c r="R214" s="160" t="str">
        <f t="shared" si="21"/>
        <v/>
      </c>
      <c r="S214" s="160" t="str">
        <f t="shared" si="22"/>
        <v/>
      </c>
      <c r="T214" s="50" t="str">
        <f>IF($F214="","",IF(ISERROR(VLOOKUP(F214,PROVEEDORES!$D$8:$I$507,5,0)),1,VLOOKUP($F214,PROVEEDORES!$D$8:$I$507,5,0)))</f>
        <v/>
      </c>
    </row>
    <row r="215" spans="3:20" ht="17.45" customHeight="1" x14ac:dyDescent="0.25">
      <c r="C215" s="188"/>
      <c r="D215" s="189"/>
      <c r="E215" s="178"/>
      <c r="F215" s="178"/>
      <c r="G215" s="190">
        <f>DATOS!$E$13</f>
        <v>1</v>
      </c>
      <c r="H215" s="178"/>
      <c r="I215" s="191"/>
      <c r="J215" s="178"/>
      <c r="K215" s="178"/>
      <c r="L215" s="178"/>
      <c r="M215" s="178"/>
      <c r="N215" s="160" t="str">
        <f t="shared" si="18"/>
        <v/>
      </c>
      <c r="O215" s="21"/>
      <c r="P215" s="160" t="str">
        <f t="shared" si="19"/>
        <v/>
      </c>
      <c r="Q215" s="160">
        <f t="shared" si="20"/>
        <v>0</v>
      </c>
      <c r="R215" s="160" t="str">
        <f t="shared" si="21"/>
        <v/>
      </c>
      <c r="S215" s="160" t="str">
        <f t="shared" si="22"/>
        <v/>
      </c>
      <c r="T215" s="50" t="str">
        <f>IF($F215="","",IF(ISERROR(VLOOKUP(F215,PROVEEDORES!$D$8:$I$507,5,0)),1,VLOOKUP($F215,PROVEEDORES!$D$8:$I$507,5,0)))</f>
        <v/>
      </c>
    </row>
    <row r="216" spans="3:20" ht="17.45" customHeight="1" x14ac:dyDescent="0.25">
      <c r="C216" s="188"/>
      <c r="D216" s="189"/>
      <c r="E216" s="178"/>
      <c r="F216" s="178"/>
      <c r="G216" s="190">
        <f>DATOS!$E$13</f>
        <v>1</v>
      </c>
      <c r="H216" s="178"/>
      <c r="I216" s="191"/>
      <c r="J216" s="178"/>
      <c r="K216" s="178"/>
      <c r="L216" s="178"/>
      <c r="M216" s="178"/>
      <c r="N216" s="160" t="str">
        <f t="shared" si="18"/>
        <v/>
      </c>
      <c r="O216" s="21"/>
      <c r="P216" s="160" t="str">
        <f t="shared" si="19"/>
        <v/>
      </c>
      <c r="Q216" s="160">
        <f t="shared" si="20"/>
        <v>0</v>
      </c>
      <c r="R216" s="160" t="str">
        <f t="shared" si="21"/>
        <v/>
      </c>
      <c r="S216" s="160" t="str">
        <f t="shared" si="22"/>
        <v/>
      </c>
      <c r="T216" s="50" t="str">
        <f>IF($F216="","",IF(ISERROR(VLOOKUP(F216,PROVEEDORES!$D$8:$I$507,5,0)),1,VLOOKUP($F216,PROVEEDORES!$D$8:$I$507,5,0)))</f>
        <v/>
      </c>
    </row>
    <row r="217" spans="3:20" ht="17.45" customHeight="1" x14ac:dyDescent="0.25">
      <c r="C217" s="188"/>
      <c r="D217" s="189"/>
      <c r="E217" s="178"/>
      <c r="F217" s="178"/>
      <c r="G217" s="190">
        <f>DATOS!$E$13</f>
        <v>1</v>
      </c>
      <c r="H217" s="178"/>
      <c r="I217" s="191"/>
      <c r="J217" s="178"/>
      <c r="K217" s="178"/>
      <c r="L217" s="178"/>
      <c r="M217" s="178"/>
      <c r="N217" s="160" t="str">
        <f t="shared" si="18"/>
        <v/>
      </c>
      <c r="O217" s="21"/>
      <c r="P217" s="160" t="str">
        <f t="shared" si="19"/>
        <v/>
      </c>
      <c r="Q217" s="160">
        <f t="shared" si="20"/>
        <v>0</v>
      </c>
      <c r="R217" s="160" t="str">
        <f t="shared" si="21"/>
        <v/>
      </c>
      <c r="S217" s="160" t="str">
        <f t="shared" si="22"/>
        <v/>
      </c>
      <c r="T217" s="50" t="str">
        <f>IF($F217="","",IF(ISERROR(VLOOKUP(F217,PROVEEDORES!$D$8:$I$507,5,0)),1,VLOOKUP($F217,PROVEEDORES!$D$8:$I$507,5,0)))</f>
        <v/>
      </c>
    </row>
    <row r="218" spans="3:20" ht="17.45" customHeight="1" x14ac:dyDescent="0.25">
      <c r="C218" s="188"/>
      <c r="D218" s="189"/>
      <c r="E218" s="178"/>
      <c r="F218" s="178"/>
      <c r="G218" s="190">
        <f>DATOS!$E$13</f>
        <v>1</v>
      </c>
      <c r="H218" s="178"/>
      <c r="I218" s="191"/>
      <c r="J218" s="178"/>
      <c r="K218" s="178"/>
      <c r="L218" s="178"/>
      <c r="M218" s="178"/>
      <c r="N218" s="160" t="str">
        <f t="shared" si="18"/>
        <v/>
      </c>
      <c r="O218" s="21"/>
      <c r="P218" s="160" t="str">
        <f t="shared" si="19"/>
        <v/>
      </c>
      <c r="Q218" s="160">
        <f t="shared" si="20"/>
        <v>0</v>
      </c>
      <c r="R218" s="160" t="str">
        <f t="shared" si="21"/>
        <v/>
      </c>
      <c r="S218" s="160" t="str">
        <f t="shared" si="22"/>
        <v/>
      </c>
      <c r="T218" s="50" t="str">
        <f>IF($F218="","",IF(ISERROR(VLOOKUP(F218,PROVEEDORES!$D$8:$I$507,5,0)),1,VLOOKUP($F218,PROVEEDORES!$D$8:$I$507,5,0)))</f>
        <v/>
      </c>
    </row>
    <row r="219" spans="3:20" ht="17.45" customHeight="1" x14ac:dyDescent="0.25">
      <c r="C219" s="188"/>
      <c r="D219" s="189"/>
      <c r="E219" s="178"/>
      <c r="F219" s="178"/>
      <c r="G219" s="190">
        <f>DATOS!$E$13</f>
        <v>1</v>
      </c>
      <c r="H219" s="178"/>
      <c r="I219" s="191"/>
      <c r="J219" s="178"/>
      <c r="K219" s="178"/>
      <c r="L219" s="178"/>
      <c r="M219" s="178"/>
      <c r="N219" s="160" t="str">
        <f t="shared" si="18"/>
        <v/>
      </c>
      <c r="O219" s="21"/>
      <c r="P219" s="160" t="str">
        <f t="shared" si="19"/>
        <v/>
      </c>
      <c r="Q219" s="160">
        <f t="shared" si="20"/>
        <v>0</v>
      </c>
      <c r="R219" s="160" t="str">
        <f t="shared" si="21"/>
        <v/>
      </c>
      <c r="S219" s="160" t="str">
        <f t="shared" si="22"/>
        <v/>
      </c>
      <c r="T219" s="50" t="str">
        <f>IF($F219="","",IF(ISERROR(VLOOKUP(F219,PROVEEDORES!$D$8:$I$507,5,0)),1,VLOOKUP($F219,PROVEEDORES!$D$8:$I$507,5,0)))</f>
        <v/>
      </c>
    </row>
    <row r="220" spans="3:20" ht="17.45" customHeight="1" x14ac:dyDescent="0.25">
      <c r="C220" s="188"/>
      <c r="D220" s="189"/>
      <c r="E220" s="178"/>
      <c r="F220" s="178"/>
      <c r="G220" s="190">
        <f>DATOS!$E$13</f>
        <v>1</v>
      </c>
      <c r="H220" s="178"/>
      <c r="I220" s="191"/>
      <c r="J220" s="178"/>
      <c r="K220" s="178"/>
      <c r="L220" s="178"/>
      <c r="M220" s="178"/>
      <c r="N220" s="160" t="str">
        <f t="shared" si="18"/>
        <v/>
      </c>
      <c r="O220" s="21"/>
      <c r="P220" s="160" t="str">
        <f t="shared" si="19"/>
        <v/>
      </c>
      <c r="Q220" s="160">
        <f t="shared" si="20"/>
        <v>0</v>
      </c>
      <c r="R220" s="160" t="str">
        <f t="shared" si="21"/>
        <v/>
      </c>
      <c r="S220" s="160" t="str">
        <f t="shared" si="22"/>
        <v/>
      </c>
      <c r="T220" s="50" t="str">
        <f>IF($F220="","",IF(ISERROR(VLOOKUP(F220,PROVEEDORES!$D$8:$I$507,5,0)),1,VLOOKUP($F220,PROVEEDORES!$D$8:$I$507,5,0)))</f>
        <v/>
      </c>
    </row>
    <row r="221" spans="3:20" ht="17.45" customHeight="1" x14ac:dyDescent="0.25">
      <c r="C221" s="188"/>
      <c r="D221" s="189"/>
      <c r="E221" s="178"/>
      <c r="F221" s="178"/>
      <c r="G221" s="190">
        <f>DATOS!$E$13</f>
        <v>1</v>
      </c>
      <c r="H221" s="178"/>
      <c r="I221" s="191"/>
      <c r="J221" s="178"/>
      <c r="K221" s="178"/>
      <c r="L221" s="178"/>
      <c r="M221" s="178"/>
      <c r="N221" s="160" t="str">
        <f t="shared" si="18"/>
        <v/>
      </c>
      <c r="O221" s="21"/>
      <c r="P221" s="160" t="str">
        <f t="shared" si="19"/>
        <v/>
      </c>
      <c r="Q221" s="160">
        <f t="shared" si="20"/>
        <v>0</v>
      </c>
      <c r="R221" s="160" t="str">
        <f t="shared" si="21"/>
        <v/>
      </c>
      <c r="S221" s="160" t="str">
        <f t="shared" si="22"/>
        <v/>
      </c>
      <c r="T221" s="50" t="str">
        <f>IF($F221="","",IF(ISERROR(VLOOKUP(F221,PROVEEDORES!$D$8:$I$507,5,0)),1,VLOOKUP($F221,PROVEEDORES!$D$8:$I$507,5,0)))</f>
        <v/>
      </c>
    </row>
    <row r="222" spans="3:20" ht="17.45" customHeight="1" x14ac:dyDescent="0.25">
      <c r="C222" s="188"/>
      <c r="D222" s="189"/>
      <c r="E222" s="178"/>
      <c r="F222" s="178"/>
      <c r="G222" s="190">
        <f>DATOS!$E$13</f>
        <v>1</v>
      </c>
      <c r="H222" s="178"/>
      <c r="I222" s="191"/>
      <c r="J222" s="178"/>
      <c r="K222" s="178"/>
      <c r="L222" s="178"/>
      <c r="M222" s="178"/>
      <c r="N222" s="160" t="str">
        <f t="shared" si="18"/>
        <v/>
      </c>
      <c r="O222" s="21"/>
      <c r="P222" s="160" t="str">
        <f t="shared" si="19"/>
        <v/>
      </c>
      <c r="Q222" s="160">
        <f t="shared" si="20"/>
        <v>0</v>
      </c>
      <c r="R222" s="160" t="str">
        <f t="shared" si="21"/>
        <v/>
      </c>
      <c r="S222" s="160" t="str">
        <f t="shared" si="22"/>
        <v/>
      </c>
      <c r="T222" s="50" t="str">
        <f>IF($F222="","",IF(ISERROR(VLOOKUP(F222,PROVEEDORES!$D$8:$I$507,5,0)),1,VLOOKUP($F222,PROVEEDORES!$D$8:$I$507,5,0)))</f>
        <v/>
      </c>
    </row>
    <row r="223" spans="3:20" ht="17.45" customHeight="1" x14ac:dyDescent="0.25">
      <c r="C223" s="188"/>
      <c r="D223" s="189"/>
      <c r="E223" s="178"/>
      <c r="F223" s="178"/>
      <c r="G223" s="190">
        <f>DATOS!$E$13</f>
        <v>1</v>
      </c>
      <c r="H223" s="178"/>
      <c r="I223" s="191"/>
      <c r="J223" s="178"/>
      <c r="K223" s="178"/>
      <c r="L223" s="178"/>
      <c r="M223" s="178"/>
      <c r="N223" s="160" t="str">
        <f t="shared" si="18"/>
        <v/>
      </c>
      <c r="O223" s="21"/>
      <c r="P223" s="160" t="str">
        <f t="shared" si="19"/>
        <v/>
      </c>
      <c r="Q223" s="160">
        <f t="shared" si="20"/>
        <v>0</v>
      </c>
      <c r="R223" s="160" t="str">
        <f t="shared" si="21"/>
        <v/>
      </c>
      <c r="S223" s="160" t="str">
        <f t="shared" si="22"/>
        <v/>
      </c>
      <c r="T223" s="50" t="str">
        <f>IF($F223="","",IF(ISERROR(VLOOKUP(F223,PROVEEDORES!$D$8:$I$507,5,0)),1,VLOOKUP($F223,PROVEEDORES!$D$8:$I$507,5,0)))</f>
        <v/>
      </c>
    </row>
    <row r="224" spans="3:20" ht="17.45" customHeight="1" x14ac:dyDescent="0.25">
      <c r="C224" s="188"/>
      <c r="D224" s="189"/>
      <c r="E224" s="178"/>
      <c r="F224" s="178"/>
      <c r="G224" s="190">
        <f>DATOS!$E$13</f>
        <v>1</v>
      </c>
      <c r="H224" s="178"/>
      <c r="I224" s="191"/>
      <c r="J224" s="178"/>
      <c r="K224" s="178"/>
      <c r="L224" s="178"/>
      <c r="M224" s="178"/>
      <c r="N224" s="160" t="str">
        <f t="shared" si="18"/>
        <v/>
      </c>
      <c r="O224" s="21"/>
      <c r="P224" s="160" t="str">
        <f t="shared" si="19"/>
        <v/>
      </c>
      <c r="Q224" s="160">
        <f t="shared" si="20"/>
        <v>0</v>
      </c>
      <c r="R224" s="160" t="str">
        <f t="shared" si="21"/>
        <v/>
      </c>
      <c r="S224" s="160" t="str">
        <f t="shared" si="22"/>
        <v/>
      </c>
      <c r="T224" s="50" t="str">
        <f>IF($F224="","",IF(ISERROR(VLOOKUP(F224,PROVEEDORES!$D$8:$I$507,5,0)),1,VLOOKUP($F224,PROVEEDORES!$D$8:$I$507,5,0)))</f>
        <v/>
      </c>
    </row>
    <row r="225" spans="3:20" ht="17.45" customHeight="1" x14ac:dyDescent="0.25">
      <c r="C225" s="188"/>
      <c r="D225" s="189"/>
      <c r="E225" s="178"/>
      <c r="F225" s="178"/>
      <c r="G225" s="190">
        <f>DATOS!$E$13</f>
        <v>1</v>
      </c>
      <c r="H225" s="178"/>
      <c r="I225" s="191"/>
      <c r="J225" s="178"/>
      <c r="K225" s="178"/>
      <c r="L225" s="178"/>
      <c r="M225" s="178"/>
      <c r="N225" s="160" t="str">
        <f t="shared" si="18"/>
        <v/>
      </c>
      <c r="O225" s="21"/>
      <c r="P225" s="160" t="str">
        <f t="shared" si="19"/>
        <v/>
      </c>
      <c r="Q225" s="160">
        <f t="shared" si="20"/>
        <v>0</v>
      </c>
      <c r="R225" s="160" t="str">
        <f t="shared" si="21"/>
        <v/>
      </c>
      <c r="S225" s="160" t="str">
        <f t="shared" si="22"/>
        <v/>
      </c>
      <c r="T225" s="50" t="str">
        <f>IF($F225="","",IF(ISERROR(VLOOKUP(F225,PROVEEDORES!$D$8:$I$507,5,0)),1,VLOOKUP($F225,PROVEEDORES!$D$8:$I$507,5,0)))</f>
        <v/>
      </c>
    </row>
    <row r="226" spans="3:20" ht="17.45" customHeight="1" x14ac:dyDescent="0.25">
      <c r="C226" s="188"/>
      <c r="D226" s="189"/>
      <c r="E226" s="178"/>
      <c r="F226" s="178"/>
      <c r="G226" s="190">
        <f>DATOS!$E$13</f>
        <v>1</v>
      </c>
      <c r="H226" s="178"/>
      <c r="I226" s="191"/>
      <c r="J226" s="178"/>
      <c r="K226" s="178"/>
      <c r="L226" s="178"/>
      <c r="M226" s="178"/>
      <c r="N226" s="160" t="str">
        <f t="shared" si="18"/>
        <v/>
      </c>
      <c r="O226" s="21"/>
      <c r="P226" s="160" t="str">
        <f t="shared" si="19"/>
        <v/>
      </c>
      <c r="Q226" s="160">
        <f t="shared" si="20"/>
        <v>0</v>
      </c>
      <c r="R226" s="160" t="str">
        <f t="shared" si="21"/>
        <v/>
      </c>
      <c r="S226" s="160" t="str">
        <f t="shared" si="22"/>
        <v/>
      </c>
      <c r="T226" s="50" t="str">
        <f>IF($F226="","",IF(ISERROR(VLOOKUP(F226,PROVEEDORES!$D$8:$I$507,5,0)),1,VLOOKUP($F226,PROVEEDORES!$D$8:$I$507,5,0)))</f>
        <v/>
      </c>
    </row>
    <row r="227" spans="3:20" ht="17.45" customHeight="1" x14ac:dyDescent="0.25">
      <c r="C227" s="188"/>
      <c r="D227" s="189"/>
      <c r="E227" s="178"/>
      <c r="F227" s="178"/>
      <c r="G227" s="190">
        <f>DATOS!$E$13</f>
        <v>1</v>
      </c>
      <c r="H227" s="178"/>
      <c r="I227" s="191"/>
      <c r="J227" s="178"/>
      <c r="K227" s="178"/>
      <c r="L227" s="178"/>
      <c r="M227" s="178"/>
      <c r="N227" s="160" t="str">
        <f t="shared" si="18"/>
        <v/>
      </c>
      <c r="O227" s="21"/>
      <c r="P227" s="160" t="str">
        <f t="shared" si="19"/>
        <v/>
      </c>
      <c r="Q227" s="160">
        <f t="shared" si="20"/>
        <v>0</v>
      </c>
      <c r="R227" s="160" t="str">
        <f t="shared" si="21"/>
        <v/>
      </c>
      <c r="S227" s="160" t="str">
        <f t="shared" si="22"/>
        <v/>
      </c>
      <c r="T227" s="50" t="str">
        <f>IF($F227="","",IF(ISERROR(VLOOKUP(F227,PROVEEDORES!$D$8:$I$507,5,0)),1,VLOOKUP($F227,PROVEEDORES!$D$8:$I$507,5,0)))</f>
        <v/>
      </c>
    </row>
    <row r="228" spans="3:20" ht="17.45" customHeight="1" x14ac:dyDescent="0.25">
      <c r="C228" s="188"/>
      <c r="D228" s="189"/>
      <c r="E228" s="178"/>
      <c r="F228" s="178"/>
      <c r="G228" s="190">
        <f>DATOS!$E$13</f>
        <v>1</v>
      </c>
      <c r="H228" s="178"/>
      <c r="I228" s="191"/>
      <c r="J228" s="178"/>
      <c r="K228" s="178"/>
      <c r="L228" s="178"/>
      <c r="M228" s="178"/>
      <c r="N228" s="160" t="str">
        <f t="shared" si="18"/>
        <v/>
      </c>
      <c r="O228" s="21"/>
      <c r="P228" s="160" t="str">
        <f t="shared" si="19"/>
        <v/>
      </c>
      <c r="Q228" s="160">
        <f t="shared" si="20"/>
        <v>0</v>
      </c>
      <c r="R228" s="160" t="str">
        <f t="shared" si="21"/>
        <v/>
      </c>
      <c r="S228" s="160" t="str">
        <f t="shared" si="22"/>
        <v/>
      </c>
      <c r="T228" s="50" t="str">
        <f>IF($F228="","",IF(ISERROR(VLOOKUP(F228,PROVEEDORES!$D$8:$I$507,5,0)),1,VLOOKUP($F228,PROVEEDORES!$D$8:$I$507,5,0)))</f>
        <v/>
      </c>
    </row>
    <row r="229" spans="3:20" ht="17.45" customHeight="1" x14ac:dyDescent="0.25">
      <c r="C229" s="188"/>
      <c r="D229" s="189"/>
      <c r="E229" s="178"/>
      <c r="F229" s="178"/>
      <c r="G229" s="190">
        <f>DATOS!$E$13</f>
        <v>1</v>
      </c>
      <c r="H229" s="178"/>
      <c r="I229" s="191"/>
      <c r="J229" s="178"/>
      <c r="K229" s="178"/>
      <c r="L229" s="178"/>
      <c r="M229" s="178"/>
      <c r="N229" s="160" t="str">
        <f t="shared" si="18"/>
        <v/>
      </c>
      <c r="O229" s="21"/>
      <c r="P229" s="160" t="str">
        <f t="shared" si="19"/>
        <v/>
      </c>
      <c r="Q229" s="160">
        <f t="shared" si="20"/>
        <v>0</v>
      </c>
      <c r="R229" s="160" t="str">
        <f t="shared" si="21"/>
        <v/>
      </c>
      <c r="S229" s="160" t="str">
        <f t="shared" si="22"/>
        <v/>
      </c>
      <c r="T229" s="50" t="str">
        <f>IF($F229="","",IF(ISERROR(VLOOKUP(F229,PROVEEDORES!$D$8:$I$507,5,0)),1,VLOOKUP($F229,PROVEEDORES!$D$8:$I$507,5,0)))</f>
        <v/>
      </c>
    </row>
    <row r="230" spans="3:20" ht="17.45" customHeight="1" x14ac:dyDescent="0.25">
      <c r="C230" s="188"/>
      <c r="D230" s="189"/>
      <c r="E230" s="178"/>
      <c r="F230" s="178"/>
      <c r="G230" s="190">
        <f>DATOS!$E$13</f>
        <v>1</v>
      </c>
      <c r="H230" s="178"/>
      <c r="I230" s="191"/>
      <c r="J230" s="178"/>
      <c r="K230" s="178"/>
      <c r="L230" s="178"/>
      <c r="M230" s="178"/>
      <c r="N230" s="160" t="str">
        <f t="shared" si="18"/>
        <v/>
      </c>
      <c r="O230" s="21"/>
      <c r="P230" s="160" t="str">
        <f t="shared" si="19"/>
        <v/>
      </c>
      <c r="Q230" s="160">
        <f t="shared" si="20"/>
        <v>0</v>
      </c>
      <c r="R230" s="160" t="str">
        <f t="shared" si="21"/>
        <v/>
      </c>
      <c r="S230" s="160" t="str">
        <f t="shared" si="22"/>
        <v/>
      </c>
      <c r="T230" s="50" t="str">
        <f>IF($F230="","",IF(ISERROR(VLOOKUP(F230,PROVEEDORES!$D$8:$I$507,5,0)),1,VLOOKUP($F230,PROVEEDORES!$D$8:$I$507,5,0)))</f>
        <v/>
      </c>
    </row>
    <row r="231" spans="3:20" ht="17.45" customHeight="1" x14ac:dyDescent="0.25">
      <c r="C231" s="188"/>
      <c r="D231" s="189"/>
      <c r="E231" s="178"/>
      <c r="F231" s="178"/>
      <c r="G231" s="190">
        <f>DATOS!$E$13</f>
        <v>1</v>
      </c>
      <c r="H231" s="178"/>
      <c r="I231" s="191"/>
      <c r="J231" s="178"/>
      <c r="K231" s="178"/>
      <c r="L231" s="178"/>
      <c r="M231" s="178"/>
      <c r="N231" s="160" t="str">
        <f t="shared" si="18"/>
        <v/>
      </c>
      <c r="O231" s="21"/>
      <c r="P231" s="160" t="str">
        <f t="shared" si="19"/>
        <v/>
      </c>
      <c r="Q231" s="160">
        <f t="shared" si="20"/>
        <v>0</v>
      </c>
      <c r="R231" s="160" t="str">
        <f t="shared" si="21"/>
        <v/>
      </c>
      <c r="S231" s="160" t="str">
        <f t="shared" si="22"/>
        <v/>
      </c>
      <c r="T231" s="50" t="str">
        <f>IF($F231="","",IF(ISERROR(VLOOKUP(F231,PROVEEDORES!$D$8:$I$507,5,0)),1,VLOOKUP($F231,PROVEEDORES!$D$8:$I$507,5,0)))</f>
        <v/>
      </c>
    </row>
    <row r="232" spans="3:20" ht="17.45" customHeight="1" x14ac:dyDescent="0.25">
      <c r="C232" s="188"/>
      <c r="D232" s="189"/>
      <c r="E232" s="178"/>
      <c r="F232" s="178"/>
      <c r="G232" s="190">
        <f>DATOS!$E$13</f>
        <v>1</v>
      </c>
      <c r="H232" s="178"/>
      <c r="I232" s="191"/>
      <c r="J232" s="178"/>
      <c r="K232" s="178"/>
      <c r="L232" s="178"/>
      <c r="M232" s="178"/>
      <c r="N232" s="160" t="str">
        <f t="shared" si="18"/>
        <v/>
      </c>
      <c r="O232" s="21"/>
      <c r="P232" s="160" t="str">
        <f t="shared" si="19"/>
        <v/>
      </c>
      <c r="Q232" s="160">
        <f t="shared" si="20"/>
        <v>0</v>
      </c>
      <c r="R232" s="160" t="str">
        <f t="shared" si="21"/>
        <v/>
      </c>
      <c r="S232" s="160" t="str">
        <f t="shared" si="22"/>
        <v/>
      </c>
      <c r="T232" s="50" t="str">
        <f>IF($F232="","",IF(ISERROR(VLOOKUP(F232,PROVEEDORES!$D$8:$I$507,5,0)),1,VLOOKUP($F232,PROVEEDORES!$D$8:$I$507,5,0)))</f>
        <v/>
      </c>
    </row>
    <row r="233" spans="3:20" ht="17.45" customHeight="1" x14ac:dyDescent="0.25">
      <c r="C233" s="188"/>
      <c r="D233" s="189"/>
      <c r="E233" s="178"/>
      <c r="F233" s="178"/>
      <c r="G233" s="190">
        <f>DATOS!$E$13</f>
        <v>1</v>
      </c>
      <c r="H233" s="178"/>
      <c r="I233" s="191"/>
      <c r="J233" s="178"/>
      <c r="K233" s="178"/>
      <c r="L233" s="178"/>
      <c r="M233" s="178"/>
      <c r="N233" s="160" t="str">
        <f t="shared" si="18"/>
        <v/>
      </c>
      <c r="O233" s="21"/>
      <c r="P233" s="160" t="str">
        <f t="shared" si="19"/>
        <v/>
      </c>
      <c r="Q233" s="160">
        <f t="shared" si="20"/>
        <v>0</v>
      </c>
      <c r="R233" s="160" t="str">
        <f t="shared" si="21"/>
        <v/>
      </c>
      <c r="S233" s="160" t="str">
        <f t="shared" si="22"/>
        <v/>
      </c>
      <c r="T233" s="50" t="str">
        <f>IF($F233="","",IF(ISERROR(VLOOKUP(F233,PROVEEDORES!$D$8:$I$507,5,0)),1,VLOOKUP($F233,PROVEEDORES!$D$8:$I$507,5,0)))</f>
        <v/>
      </c>
    </row>
    <row r="234" spans="3:20" ht="17.45" customHeight="1" x14ac:dyDescent="0.25">
      <c r="C234" s="188"/>
      <c r="D234" s="189"/>
      <c r="E234" s="178"/>
      <c r="F234" s="178"/>
      <c r="G234" s="190">
        <f>DATOS!$E$13</f>
        <v>1</v>
      </c>
      <c r="H234" s="178"/>
      <c r="I234" s="191"/>
      <c r="J234" s="178"/>
      <c r="K234" s="178"/>
      <c r="L234" s="178"/>
      <c r="M234" s="178"/>
      <c r="N234" s="160" t="str">
        <f t="shared" si="18"/>
        <v/>
      </c>
      <c r="O234" s="21"/>
      <c r="P234" s="160" t="str">
        <f t="shared" si="19"/>
        <v/>
      </c>
      <c r="Q234" s="160">
        <f t="shared" si="20"/>
        <v>0</v>
      </c>
      <c r="R234" s="160" t="str">
        <f t="shared" si="21"/>
        <v/>
      </c>
      <c r="S234" s="160" t="str">
        <f t="shared" si="22"/>
        <v/>
      </c>
      <c r="T234" s="50" t="str">
        <f>IF($F234="","",IF(ISERROR(VLOOKUP(F234,PROVEEDORES!$D$8:$I$507,5,0)),1,VLOOKUP($F234,PROVEEDORES!$D$8:$I$507,5,0)))</f>
        <v/>
      </c>
    </row>
    <row r="235" spans="3:20" ht="17.45" customHeight="1" x14ac:dyDescent="0.25">
      <c r="C235" s="188"/>
      <c r="D235" s="189"/>
      <c r="E235" s="178"/>
      <c r="F235" s="178"/>
      <c r="G235" s="190">
        <f>DATOS!$E$13</f>
        <v>1</v>
      </c>
      <c r="H235" s="178"/>
      <c r="I235" s="191"/>
      <c r="J235" s="178"/>
      <c r="K235" s="178"/>
      <c r="L235" s="178"/>
      <c r="M235" s="178"/>
      <c r="N235" s="160" t="str">
        <f t="shared" si="18"/>
        <v/>
      </c>
      <c r="O235" s="21"/>
      <c r="P235" s="160" t="str">
        <f t="shared" si="19"/>
        <v/>
      </c>
      <c r="Q235" s="160">
        <f t="shared" si="20"/>
        <v>0</v>
      </c>
      <c r="R235" s="160" t="str">
        <f t="shared" si="21"/>
        <v/>
      </c>
      <c r="S235" s="160" t="str">
        <f t="shared" si="22"/>
        <v/>
      </c>
      <c r="T235" s="50" t="str">
        <f>IF($F235="","",IF(ISERROR(VLOOKUP(F235,PROVEEDORES!$D$8:$I$507,5,0)),1,VLOOKUP($F235,PROVEEDORES!$D$8:$I$507,5,0)))</f>
        <v/>
      </c>
    </row>
    <row r="236" spans="3:20" ht="17.45" customHeight="1" x14ac:dyDescent="0.25">
      <c r="C236" s="188"/>
      <c r="D236" s="189"/>
      <c r="E236" s="178"/>
      <c r="F236" s="178"/>
      <c r="G236" s="190">
        <f>DATOS!$E$13</f>
        <v>1</v>
      </c>
      <c r="H236" s="178"/>
      <c r="I236" s="191"/>
      <c r="J236" s="178"/>
      <c r="K236" s="178"/>
      <c r="L236" s="178"/>
      <c r="M236" s="178"/>
      <c r="N236" s="160" t="str">
        <f t="shared" si="18"/>
        <v/>
      </c>
      <c r="O236" s="21"/>
      <c r="P236" s="160" t="str">
        <f t="shared" si="19"/>
        <v/>
      </c>
      <c r="Q236" s="160">
        <f t="shared" si="20"/>
        <v>0</v>
      </c>
      <c r="R236" s="160" t="str">
        <f t="shared" si="21"/>
        <v/>
      </c>
      <c r="S236" s="160" t="str">
        <f t="shared" si="22"/>
        <v/>
      </c>
      <c r="T236" s="50" t="str">
        <f>IF($F236="","",IF(ISERROR(VLOOKUP(F236,PROVEEDORES!$D$8:$I$507,5,0)),1,VLOOKUP($F236,PROVEEDORES!$D$8:$I$507,5,0)))</f>
        <v/>
      </c>
    </row>
    <row r="237" spans="3:20" ht="17.45" customHeight="1" x14ac:dyDescent="0.25">
      <c r="C237" s="188"/>
      <c r="D237" s="189"/>
      <c r="E237" s="178"/>
      <c r="F237" s="178"/>
      <c r="G237" s="190">
        <f>DATOS!$E$13</f>
        <v>1</v>
      </c>
      <c r="H237" s="178"/>
      <c r="I237" s="191"/>
      <c r="J237" s="178"/>
      <c r="K237" s="178"/>
      <c r="L237" s="178"/>
      <c r="M237" s="178"/>
      <c r="N237" s="160" t="str">
        <f t="shared" si="18"/>
        <v/>
      </c>
      <c r="O237" s="21"/>
      <c r="P237" s="160" t="str">
        <f t="shared" si="19"/>
        <v/>
      </c>
      <c r="Q237" s="160">
        <f t="shared" si="20"/>
        <v>0</v>
      </c>
      <c r="R237" s="160" t="str">
        <f t="shared" si="21"/>
        <v/>
      </c>
      <c r="S237" s="160" t="str">
        <f t="shared" si="22"/>
        <v/>
      </c>
      <c r="T237" s="50" t="str">
        <f>IF($F237="","",IF(ISERROR(VLOOKUP(F237,PROVEEDORES!$D$8:$I$507,5,0)),1,VLOOKUP($F237,PROVEEDORES!$D$8:$I$507,5,0)))</f>
        <v/>
      </c>
    </row>
    <row r="238" spans="3:20" ht="17.45" customHeight="1" x14ac:dyDescent="0.25">
      <c r="C238" s="188"/>
      <c r="D238" s="189"/>
      <c r="E238" s="178"/>
      <c r="F238" s="178"/>
      <c r="G238" s="190">
        <f>DATOS!$E$13</f>
        <v>1</v>
      </c>
      <c r="H238" s="178"/>
      <c r="I238" s="191"/>
      <c r="J238" s="178"/>
      <c r="K238" s="178"/>
      <c r="L238" s="178"/>
      <c r="M238" s="178"/>
      <c r="N238" s="160" t="str">
        <f t="shared" si="18"/>
        <v/>
      </c>
      <c r="O238" s="21"/>
      <c r="P238" s="160" t="str">
        <f t="shared" si="19"/>
        <v/>
      </c>
      <c r="Q238" s="160">
        <f t="shared" si="20"/>
        <v>0</v>
      </c>
      <c r="R238" s="160" t="str">
        <f t="shared" si="21"/>
        <v/>
      </c>
      <c r="S238" s="160" t="str">
        <f t="shared" si="22"/>
        <v/>
      </c>
      <c r="T238" s="50" t="str">
        <f>IF($F238="","",IF(ISERROR(VLOOKUP(F238,PROVEEDORES!$D$8:$I$507,5,0)),1,VLOOKUP($F238,PROVEEDORES!$D$8:$I$507,5,0)))</f>
        <v/>
      </c>
    </row>
    <row r="239" spans="3:20" ht="17.45" customHeight="1" x14ac:dyDescent="0.25">
      <c r="C239" s="188"/>
      <c r="D239" s="189"/>
      <c r="E239" s="178"/>
      <c r="F239" s="178"/>
      <c r="G239" s="190">
        <f>DATOS!$E$13</f>
        <v>1</v>
      </c>
      <c r="H239" s="178"/>
      <c r="I239" s="191"/>
      <c r="J239" s="178"/>
      <c r="K239" s="178"/>
      <c r="L239" s="178"/>
      <c r="M239" s="178"/>
      <c r="N239" s="160" t="str">
        <f t="shared" si="18"/>
        <v/>
      </c>
      <c r="O239" s="21"/>
      <c r="P239" s="160" t="str">
        <f t="shared" si="19"/>
        <v/>
      </c>
      <c r="Q239" s="160">
        <f t="shared" si="20"/>
        <v>0</v>
      </c>
      <c r="R239" s="160" t="str">
        <f t="shared" si="21"/>
        <v/>
      </c>
      <c r="S239" s="160" t="str">
        <f t="shared" si="22"/>
        <v/>
      </c>
      <c r="T239" s="50" t="str">
        <f>IF($F239="","",IF(ISERROR(VLOOKUP(F239,PROVEEDORES!$D$8:$I$507,5,0)),1,VLOOKUP($F239,PROVEEDORES!$D$8:$I$507,5,0)))</f>
        <v/>
      </c>
    </row>
    <row r="240" spans="3:20" ht="17.45" customHeight="1" x14ac:dyDescent="0.25">
      <c r="C240" s="188"/>
      <c r="D240" s="189"/>
      <c r="E240" s="178"/>
      <c r="F240" s="178"/>
      <c r="G240" s="190">
        <f>DATOS!$E$13</f>
        <v>1</v>
      </c>
      <c r="H240" s="178"/>
      <c r="I240" s="191"/>
      <c r="J240" s="178"/>
      <c r="K240" s="178"/>
      <c r="L240" s="178"/>
      <c r="M240" s="178"/>
      <c r="N240" s="160" t="str">
        <f t="shared" si="18"/>
        <v/>
      </c>
      <c r="O240" s="21"/>
      <c r="P240" s="160" t="str">
        <f t="shared" si="19"/>
        <v/>
      </c>
      <c r="Q240" s="160">
        <f t="shared" si="20"/>
        <v>0</v>
      </c>
      <c r="R240" s="160" t="str">
        <f t="shared" si="21"/>
        <v/>
      </c>
      <c r="S240" s="160" t="str">
        <f t="shared" si="22"/>
        <v/>
      </c>
      <c r="T240" s="50" t="str">
        <f>IF($F240="","",IF(ISERROR(VLOOKUP(F240,PROVEEDORES!$D$8:$I$507,5,0)),1,VLOOKUP($F240,PROVEEDORES!$D$8:$I$507,5,0)))</f>
        <v/>
      </c>
    </row>
    <row r="241" spans="3:20" ht="17.45" customHeight="1" x14ac:dyDescent="0.25">
      <c r="C241" s="188"/>
      <c r="D241" s="189"/>
      <c r="E241" s="178"/>
      <c r="F241" s="178"/>
      <c r="G241" s="190">
        <f>DATOS!$E$13</f>
        <v>1</v>
      </c>
      <c r="H241" s="178"/>
      <c r="I241" s="191"/>
      <c r="J241" s="178"/>
      <c r="K241" s="178"/>
      <c r="L241" s="178"/>
      <c r="M241" s="178"/>
      <c r="N241" s="160" t="str">
        <f t="shared" si="18"/>
        <v/>
      </c>
      <c r="O241" s="21"/>
      <c r="P241" s="160" t="str">
        <f t="shared" si="19"/>
        <v/>
      </c>
      <c r="Q241" s="160">
        <f t="shared" si="20"/>
        <v>0</v>
      </c>
      <c r="R241" s="160" t="str">
        <f t="shared" si="21"/>
        <v/>
      </c>
      <c r="S241" s="160" t="str">
        <f t="shared" si="22"/>
        <v/>
      </c>
      <c r="T241" s="50" t="str">
        <f>IF($F241="","",IF(ISERROR(VLOOKUP(F241,PROVEEDORES!$D$8:$I$507,5,0)),1,VLOOKUP($F241,PROVEEDORES!$D$8:$I$507,5,0)))</f>
        <v/>
      </c>
    </row>
    <row r="242" spans="3:20" ht="17.45" customHeight="1" x14ac:dyDescent="0.25">
      <c r="C242" s="188"/>
      <c r="D242" s="189"/>
      <c r="E242" s="178"/>
      <c r="F242" s="178"/>
      <c r="G242" s="190">
        <f>DATOS!$E$13</f>
        <v>1</v>
      </c>
      <c r="H242" s="178"/>
      <c r="I242" s="191"/>
      <c r="J242" s="178"/>
      <c r="K242" s="178"/>
      <c r="L242" s="178"/>
      <c r="M242" s="178"/>
      <c r="N242" s="160" t="str">
        <f t="shared" si="18"/>
        <v/>
      </c>
      <c r="O242" s="21"/>
      <c r="P242" s="160" t="str">
        <f t="shared" si="19"/>
        <v/>
      </c>
      <c r="Q242" s="160">
        <f t="shared" si="20"/>
        <v>0</v>
      </c>
      <c r="R242" s="160" t="str">
        <f t="shared" si="21"/>
        <v/>
      </c>
      <c r="S242" s="160" t="str">
        <f t="shared" si="22"/>
        <v/>
      </c>
      <c r="T242" s="50" t="str">
        <f>IF($F242="","",IF(ISERROR(VLOOKUP(F242,PROVEEDORES!$D$8:$I$507,5,0)),1,VLOOKUP($F242,PROVEEDORES!$D$8:$I$507,5,0)))</f>
        <v/>
      </c>
    </row>
    <row r="243" spans="3:20" ht="17.45" customHeight="1" x14ac:dyDescent="0.25">
      <c r="C243" s="188"/>
      <c r="D243" s="189"/>
      <c r="E243" s="178"/>
      <c r="F243" s="178"/>
      <c r="G243" s="190">
        <f>DATOS!$E$13</f>
        <v>1</v>
      </c>
      <c r="H243" s="178"/>
      <c r="I243" s="191"/>
      <c r="J243" s="178"/>
      <c r="K243" s="178"/>
      <c r="L243" s="178"/>
      <c r="M243" s="178"/>
      <c r="N243" s="160" t="str">
        <f t="shared" si="18"/>
        <v/>
      </c>
      <c r="O243" s="21"/>
      <c r="P243" s="160" t="str">
        <f t="shared" si="19"/>
        <v/>
      </c>
      <c r="Q243" s="160">
        <f t="shared" si="20"/>
        <v>0</v>
      </c>
      <c r="R243" s="160" t="str">
        <f t="shared" si="21"/>
        <v/>
      </c>
      <c r="S243" s="160" t="str">
        <f t="shared" si="22"/>
        <v/>
      </c>
      <c r="T243" s="50" t="str">
        <f>IF($F243="","",IF(ISERROR(VLOOKUP(F243,PROVEEDORES!$D$8:$I$507,5,0)),1,VLOOKUP($F243,PROVEEDORES!$D$8:$I$507,5,0)))</f>
        <v/>
      </c>
    </row>
    <row r="244" spans="3:20" ht="17.45" customHeight="1" x14ac:dyDescent="0.25">
      <c r="C244" s="188"/>
      <c r="D244" s="189"/>
      <c r="E244" s="178"/>
      <c r="F244" s="178"/>
      <c r="G244" s="190">
        <f>DATOS!$E$13</f>
        <v>1</v>
      </c>
      <c r="H244" s="178"/>
      <c r="I244" s="191"/>
      <c r="J244" s="178"/>
      <c r="K244" s="178"/>
      <c r="L244" s="178"/>
      <c r="M244" s="178"/>
      <c r="N244" s="160" t="str">
        <f t="shared" si="18"/>
        <v/>
      </c>
      <c r="O244" s="21"/>
      <c r="P244" s="160" t="str">
        <f t="shared" si="19"/>
        <v/>
      </c>
      <c r="Q244" s="160">
        <f t="shared" si="20"/>
        <v>0</v>
      </c>
      <c r="R244" s="160" t="str">
        <f t="shared" si="21"/>
        <v/>
      </c>
      <c r="S244" s="160" t="str">
        <f t="shared" si="22"/>
        <v/>
      </c>
      <c r="T244" s="50" t="str">
        <f>IF($F244="","",IF(ISERROR(VLOOKUP(F244,PROVEEDORES!$D$8:$I$507,5,0)),1,VLOOKUP($F244,PROVEEDORES!$D$8:$I$507,5,0)))</f>
        <v/>
      </c>
    </row>
    <row r="245" spans="3:20" ht="17.45" customHeight="1" x14ac:dyDescent="0.25">
      <c r="C245" s="188"/>
      <c r="D245" s="189"/>
      <c r="E245" s="178"/>
      <c r="F245" s="178"/>
      <c r="G245" s="190">
        <f>DATOS!$E$13</f>
        <v>1</v>
      </c>
      <c r="H245" s="178"/>
      <c r="I245" s="191"/>
      <c r="J245" s="178"/>
      <c r="K245" s="178"/>
      <c r="L245" s="178"/>
      <c r="M245" s="178"/>
      <c r="N245" s="160" t="str">
        <f t="shared" si="18"/>
        <v/>
      </c>
      <c r="O245" s="21"/>
      <c r="P245" s="160" t="str">
        <f t="shared" si="19"/>
        <v/>
      </c>
      <c r="Q245" s="160">
        <f t="shared" si="20"/>
        <v>0</v>
      </c>
      <c r="R245" s="160" t="str">
        <f t="shared" si="21"/>
        <v/>
      </c>
      <c r="S245" s="160" t="str">
        <f t="shared" si="22"/>
        <v/>
      </c>
      <c r="T245" s="50" t="str">
        <f>IF($F245="","",IF(ISERROR(VLOOKUP(F245,PROVEEDORES!$D$8:$I$507,5,0)),1,VLOOKUP($F245,PROVEEDORES!$D$8:$I$507,5,0)))</f>
        <v/>
      </c>
    </row>
    <row r="246" spans="3:20" ht="17.45" customHeight="1" x14ac:dyDescent="0.25">
      <c r="C246" s="188"/>
      <c r="D246" s="189"/>
      <c r="E246" s="178"/>
      <c r="F246" s="178"/>
      <c r="G246" s="190">
        <f>DATOS!$E$13</f>
        <v>1</v>
      </c>
      <c r="H246" s="178"/>
      <c r="I246" s="191"/>
      <c r="J246" s="178"/>
      <c r="K246" s="178"/>
      <c r="L246" s="178"/>
      <c r="M246" s="178"/>
      <c r="N246" s="160" t="str">
        <f t="shared" si="18"/>
        <v/>
      </c>
      <c r="O246" s="21"/>
      <c r="P246" s="160" t="str">
        <f t="shared" si="19"/>
        <v/>
      </c>
      <c r="Q246" s="160">
        <f t="shared" si="20"/>
        <v>0</v>
      </c>
      <c r="R246" s="160" t="str">
        <f t="shared" si="21"/>
        <v/>
      </c>
      <c r="S246" s="160" t="str">
        <f t="shared" si="22"/>
        <v/>
      </c>
      <c r="T246" s="50" t="str">
        <f>IF($F246="","",IF(ISERROR(VLOOKUP(F246,PROVEEDORES!$D$8:$I$507,5,0)),1,VLOOKUP($F246,PROVEEDORES!$D$8:$I$507,5,0)))</f>
        <v/>
      </c>
    </row>
    <row r="247" spans="3:20" ht="17.45" customHeight="1" x14ac:dyDescent="0.25">
      <c r="C247" s="188"/>
      <c r="D247" s="189"/>
      <c r="E247" s="178"/>
      <c r="F247" s="178"/>
      <c r="G247" s="190">
        <f>DATOS!$E$13</f>
        <v>1</v>
      </c>
      <c r="H247" s="178"/>
      <c r="I247" s="191"/>
      <c r="J247" s="178"/>
      <c r="K247" s="178"/>
      <c r="L247" s="178"/>
      <c r="M247" s="178"/>
      <c r="N247" s="160" t="str">
        <f t="shared" si="18"/>
        <v/>
      </c>
      <c r="O247" s="21"/>
      <c r="P247" s="160" t="str">
        <f t="shared" si="19"/>
        <v/>
      </c>
      <c r="Q247" s="160">
        <f t="shared" si="20"/>
        <v>0</v>
      </c>
      <c r="R247" s="160" t="str">
        <f t="shared" si="21"/>
        <v/>
      </c>
      <c r="S247" s="160" t="str">
        <f t="shared" si="22"/>
        <v/>
      </c>
      <c r="T247" s="50" t="str">
        <f>IF($F247="","",IF(ISERROR(VLOOKUP(F247,PROVEEDORES!$D$8:$I$507,5,0)),1,VLOOKUP($F247,PROVEEDORES!$D$8:$I$507,5,0)))</f>
        <v/>
      </c>
    </row>
    <row r="248" spans="3:20" ht="17.45" customHeight="1" x14ac:dyDescent="0.25">
      <c r="C248" s="188"/>
      <c r="D248" s="189"/>
      <c r="E248" s="178"/>
      <c r="F248" s="178"/>
      <c r="G248" s="190">
        <f>DATOS!$E$13</f>
        <v>1</v>
      </c>
      <c r="H248" s="178"/>
      <c r="I248" s="191"/>
      <c r="J248" s="178"/>
      <c r="K248" s="178"/>
      <c r="L248" s="178"/>
      <c r="M248" s="178"/>
      <c r="N248" s="160" t="str">
        <f t="shared" si="18"/>
        <v/>
      </c>
      <c r="O248" s="21"/>
      <c r="P248" s="160" t="str">
        <f t="shared" si="19"/>
        <v/>
      </c>
      <c r="Q248" s="160">
        <f t="shared" si="20"/>
        <v>0</v>
      </c>
      <c r="R248" s="160" t="str">
        <f t="shared" si="21"/>
        <v/>
      </c>
      <c r="S248" s="160" t="str">
        <f t="shared" si="22"/>
        <v/>
      </c>
      <c r="T248" s="50" t="str">
        <f>IF($F248="","",IF(ISERROR(VLOOKUP(F248,PROVEEDORES!$D$8:$I$507,5,0)),1,VLOOKUP($F248,PROVEEDORES!$D$8:$I$507,5,0)))</f>
        <v/>
      </c>
    </row>
    <row r="249" spans="3:20" ht="17.45" customHeight="1" x14ac:dyDescent="0.25">
      <c r="C249" s="188"/>
      <c r="D249" s="189"/>
      <c r="E249" s="178"/>
      <c r="F249" s="178"/>
      <c r="G249" s="190">
        <f>DATOS!$E$13</f>
        <v>1</v>
      </c>
      <c r="H249" s="178"/>
      <c r="I249" s="191"/>
      <c r="J249" s="178"/>
      <c r="K249" s="178"/>
      <c r="L249" s="178"/>
      <c r="M249" s="178"/>
      <c r="N249" s="160" t="str">
        <f t="shared" si="18"/>
        <v/>
      </c>
      <c r="O249" s="21"/>
      <c r="P249" s="160" t="str">
        <f t="shared" si="19"/>
        <v/>
      </c>
      <c r="Q249" s="160">
        <f t="shared" si="20"/>
        <v>0</v>
      </c>
      <c r="R249" s="160" t="str">
        <f t="shared" si="21"/>
        <v/>
      </c>
      <c r="S249" s="160" t="str">
        <f t="shared" si="22"/>
        <v/>
      </c>
      <c r="T249" s="50" t="str">
        <f>IF($F249="","",IF(ISERROR(VLOOKUP(F249,PROVEEDORES!$D$8:$I$507,5,0)),1,VLOOKUP($F249,PROVEEDORES!$D$8:$I$507,5,0)))</f>
        <v/>
      </c>
    </row>
    <row r="250" spans="3:20" ht="17.45" customHeight="1" x14ac:dyDescent="0.25">
      <c r="C250" s="188"/>
      <c r="D250" s="189"/>
      <c r="E250" s="178"/>
      <c r="F250" s="178"/>
      <c r="G250" s="190">
        <f>DATOS!$E$13</f>
        <v>1</v>
      </c>
      <c r="H250" s="178"/>
      <c r="I250" s="191"/>
      <c r="J250" s="178"/>
      <c r="K250" s="178"/>
      <c r="L250" s="178"/>
      <c r="M250" s="178"/>
      <c r="N250" s="160" t="str">
        <f t="shared" si="18"/>
        <v/>
      </c>
      <c r="O250" s="21"/>
      <c r="P250" s="160" t="str">
        <f t="shared" si="19"/>
        <v/>
      </c>
      <c r="Q250" s="160">
        <f t="shared" si="20"/>
        <v>0</v>
      </c>
      <c r="R250" s="160" t="str">
        <f t="shared" si="21"/>
        <v/>
      </c>
      <c r="S250" s="160" t="str">
        <f t="shared" si="22"/>
        <v/>
      </c>
      <c r="T250" s="50" t="str">
        <f>IF($F250="","",IF(ISERROR(VLOOKUP(F250,PROVEEDORES!$D$8:$I$507,5,0)),1,VLOOKUP($F250,PROVEEDORES!$D$8:$I$507,5,0)))</f>
        <v/>
      </c>
    </row>
    <row r="251" spans="3:20" ht="17.45" customHeight="1" x14ac:dyDescent="0.25">
      <c r="C251" s="188"/>
      <c r="D251" s="189"/>
      <c r="E251" s="178"/>
      <c r="F251" s="178"/>
      <c r="G251" s="190">
        <f>DATOS!$E$13</f>
        <v>1</v>
      </c>
      <c r="H251" s="178"/>
      <c r="I251" s="191"/>
      <c r="J251" s="178"/>
      <c r="K251" s="178"/>
      <c r="L251" s="178"/>
      <c r="M251" s="178"/>
      <c r="N251" s="160" t="str">
        <f t="shared" si="18"/>
        <v/>
      </c>
      <c r="O251" s="21"/>
      <c r="P251" s="160" t="str">
        <f t="shared" si="19"/>
        <v/>
      </c>
      <c r="Q251" s="160">
        <f t="shared" si="20"/>
        <v>0</v>
      </c>
      <c r="R251" s="160" t="str">
        <f t="shared" si="21"/>
        <v/>
      </c>
      <c r="S251" s="160" t="str">
        <f t="shared" si="22"/>
        <v/>
      </c>
      <c r="T251" s="50" t="str">
        <f>IF($F251="","",IF(ISERROR(VLOOKUP(F251,PROVEEDORES!$D$8:$I$507,5,0)),1,VLOOKUP($F251,PROVEEDORES!$D$8:$I$507,5,0)))</f>
        <v/>
      </c>
    </row>
    <row r="252" spans="3:20" ht="17.45" customHeight="1" x14ac:dyDescent="0.25">
      <c r="C252" s="188"/>
      <c r="D252" s="189"/>
      <c r="E252" s="178"/>
      <c r="F252" s="178"/>
      <c r="G252" s="190">
        <f>DATOS!$E$13</f>
        <v>1</v>
      </c>
      <c r="H252" s="178"/>
      <c r="I252" s="191"/>
      <c r="J252" s="178"/>
      <c r="K252" s="178"/>
      <c r="L252" s="178"/>
      <c r="M252" s="178"/>
      <c r="N252" s="160" t="str">
        <f t="shared" si="18"/>
        <v/>
      </c>
      <c r="O252" s="21"/>
      <c r="P252" s="160" t="str">
        <f t="shared" si="19"/>
        <v/>
      </c>
      <c r="Q252" s="160">
        <f t="shared" si="20"/>
        <v>0</v>
      </c>
      <c r="R252" s="160" t="str">
        <f t="shared" si="21"/>
        <v/>
      </c>
      <c r="S252" s="160" t="str">
        <f t="shared" si="22"/>
        <v/>
      </c>
      <c r="T252" s="50" t="str">
        <f>IF($F252="","",IF(ISERROR(VLOOKUP(F252,PROVEEDORES!$D$8:$I$507,5,0)),1,VLOOKUP($F252,PROVEEDORES!$D$8:$I$507,5,0)))</f>
        <v/>
      </c>
    </row>
    <row r="253" spans="3:20" ht="17.45" customHeight="1" x14ac:dyDescent="0.25">
      <c r="C253" s="188"/>
      <c r="D253" s="189"/>
      <c r="E253" s="178"/>
      <c r="F253" s="178"/>
      <c r="G253" s="190">
        <f>DATOS!$E$13</f>
        <v>1</v>
      </c>
      <c r="H253" s="178"/>
      <c r="I253" s="191"/>
      <c r="J253" s="178"/>
      <c r="K253" s="178"/>
      <c r="L253" s="178"/>
      <c r="M253" s="178"/>
      <c r="N253" s="160" t="str">
        <f t="shared" si="18"/>
        <v/>
      </c>
      <c r="O253" s="21"/>
      <c r="P253" s="160" t="str">
        <f t="shared" si="19"/>
        <v/>
      </c>
      <c r="Q253" s="160">
        <f t="shared" si="20"/>
        <v>0</v>
      </c>
      <c r="R253" s="160" t="str">
        <f t="shared" si="21"/>
        <v/>
      </c>
      <c r="S253" s="160" t="str">
        <f t="shared" si="22"/>
        <v/>
      </c>
      <c r="T253" s="50" t="str">
        <f>IF($F253="","",IF(ISERROR(VLOOKUP(F253,PROVEEDORES!$D$8:$I$507,5,0)),1,VLOOKUP($F253,PROVEEDORES!$D$8:$I$507,5,0)))</f>
        <v/>
      </c>
    </row>
    <row r="254" spans="3:20" ht="17.45" customHeight="1" x14ac:dyDescent="0.25">
      <c r="C254" s="188"/>
      <c r="D254" s="189"/>
      <c r="E254" s="178"/>
      <c r="F254" s="178"/>
      <c r="G254" s="190">
        <f>DATOS!$E$13</f>
        <v>1</v>
      </c>
      <c r="H254" s="178"/>
      <c r="I254" s="191"/>
      <c r="J254" s="178"/>
      <c r="K254" s="178"/>
      <c r="L254" s="178"/>
      <c r="M254" s="178"/>
      <c r="N254" s="160" t="str">
        <f t="shared" si="18"/>
        <v/>
      </c>
      <c r="O254" s="21"/>
      <c r="P254" s="160" t="str">
        <f t="shared" si="19"/>
        <v/>
      </c>
      <c r="Q254" s="160">
        <f t="shared" si="20"/>
        <v>0</v>
      </c>
      <c r="R254" s="160" t="str">
        <f t="shared" si="21"/>
        <v/>
      </c>
      <c r="S254" s="160" t="str">
        <f t="shared" si="22"/>
        <v/>
      </c>
      <c r="T254" s="50" t="str">
        <f>IF($F254="","",IF(ISERROR(VLOOKUP(F254,PROVEEDORES!$D$8:$I$507,5,0)),1,VLOOKUP($F254,PROVEEDORES!$D$8:$I$507,5,0)))</f>
        <v/>
      </c>
    </row>
    <row r="255" spans="3:20" ht="17.45" customHeight="1" x14ac:dyDescent="0.25">
      <c r="C255" s="188"/>
      <c r="D255" s="189"/>
      <c r="E255" s="178"/>
      <c r="F255" s="178"/>
      <c r="G255" s="190">
        <f>DATOS!$E$13</f>
        <v>1</v>
      </c>
      <c r="H255" s="178"/>
      <c r="I255" s="191"/>
      <c r="J255" s="178"/>
      <c r="K255" s="178"/>
      <c r="L255" s="178"/>
      <c r="M255" s="178"/>
      <c r="N255" s="160" t="str">
        <f t="shared" si="18"/>
        <v/>
      </c>
      <c r="O255" s="21"/>
      <c r="P255" s="160" t="str">
        <f t="shared" si="19"/>
        <v/>
      </c>
      <c r="Q255" s="160">
        <f t="shared" si="20"/>
        <v>0</v>
      </c>
      <c r="R255" s="160" t="str">
        <f t="shared" si="21"/>
        <v/>
      </c>
      <c r="S255" s="160" t="str">
        <f t="shared" si="22"/>
        <v/>
      </c>
      <c r="T255" s="50" t="str">
        <f>IF($F255="","",IF(ISERROR(VLOOKUP(F255,PROVEEDORES!$D$8:$I$507,5,0)),1,VLOOKUP($F255,PROVEEDORES!$D$8:$I$507,5,0)))</f>
        <v/>
      </c>
    </row>
    <row r="256" spans="3:20" ht="17.45" customHeight="1" x14ac:dyDescent="0.25">
      <c r="C256" s="188"/>
      <c r="D256" s="189"/>
      <c r="E256" s="178"/>
      <c r="F256" s="178"/>
      <c r="G256" s="190">
        <f>DATOS!$E$13</f>
        <v>1</v>
      </c>
      <c r="H256" s="178"/>
      <c r="I256" s="191"/>
      <c r="J256" s="178"/>
      <c r="K256" s="178"/>
      <c r="L256" s="178"/>
      <c r="M256" s="178"/>
      <c r="N256" s="160" t="str">
        <f t="shared" si="18"/>
        <v/>
      </c>
      <c r="O256" s="21"/>
      <c r="P256" s="160" t="str">
        <f t="shared" si="19"/>
        <v/>
      </c>
      <c r="Q256" s="160">
        <f t="shared" si="20"/>
        <v>0</v>
      </c>
      <c r="R256" s="160" t="str">
        <f t="shared" si="21"/>
        <v/>
      </c>
      <c r="S256" s="160" t="str">
        <f t="shared" si="22"/>
        <v/>
      </c>
      <c r="T256" s="50" t="str">
        <f>IF($F256="","",IF(ISERROR(VLOOKUP(F256,PROVEEDORES!$D$8:$I$507,5,0)),1,VLOOKUP($F256,PROVEEDORES!$D$8:$I$507,5,0)))</f>
        <v/>
      </c>
    </row>
    <row r="257" spans="3:20" ht="17.45" customHeight="1" x14ac:dyDescent="0.25">
      <c r="C257" s="188"/>
      <c r="D257" s="189"/>
      <c r="E257" s="178"/>
      <c r="F257" s="178"/>
      <c r="G257" s="190">
        <f>DATOS!$E$13</f>
        <v>1</v>
      </c>
      <c r="H257" s="178"/>
      <c r="I257" s="191"/>
      <c r="J257" s="178"/>
      <c r="K257" s="178"/>
      <c r="L257" s="178"/>
      <c r="M257" s="178"/>
      <c r="N257" s="160" t="str">
        <f t="shared" si="18"/>
        <v/>
      </c>
      <c r="O257" s="21"/>
      <c r="P257" s="160" t="str">
        <f t="shared" si="19"/>
        <v/>
      </c>
      <c r="Q257" s="160">
        <f t="shared" si="20"/>
        <v>0</v>
      </c>
      <c r="R257" s="160" t="str">
        <f t="shared" si="21"/>
        <v/>
      </c>
      <c r="S257" s="160" t="str">
        <f t="shared" si="22"/>
        <v/>
      </c>
      <c r="T257" s="50" t="str">
        <f>IF($F257="","",IF(ISERROR(VLOOKUP(F257,PROVEEDORES!$D$8:$I$507,5,0)),1,VLOOKUP($F257,PROVEEDORES!$D$8:$I$507,5,0)))</f>
        <v/>
      </c>
    </row>
    <row r="258" spans="3:20" ht="17.45" customHeight="1" x14ac:dyDescent="0.25">
      <c r="C258" s="188"/>
      <c r="D258" s="189"/>
      <c r="E258" s="178"/>
      <c r="F258" s="178"/>
      <c r="G258" s="190">
        <f>DATOS!$E$13</f>
        <v>1</v>
      </c>
      <c r="H258" s="178"/>
      <c r="I258" s="191"/>
      <c r="J258" s="178"/>
      <c r="K258" s="178"/>
      <c r="L258" s="178"/>
      <c r="M258" s="178"/>
      <c r="N258" s="160" t="str">
        <f t="shared" si="18"/>
        <v/>
      </c>
      <c r="O258" s="21"/>
      <c r="P258" s="160" t="str">
        <f t="shared" si="19"/>
        <v/>
      </c>
      <c r="Q258" s="160">
        <f t="shared" si="20"/>
        <v>0</v>
      </c>
      <c r="R258" s="160" t="str">
        <f t="shared" si="21"/>
        <v/>
      </c>
      <c r="S258" s="160" t="str">
        <f t="shared" si="22"/>
        <v/>
      </c>
      <c r="T258" s="50" t="str">
        <f>IF($F258="","",IF(ISERROR(VLOOKUP(F258,PROVEEDORES!$D$8:$I$507,5,0)),1,VLOOKUP($F258,PROVEEDORES!$D$8:$I$507,5,0)))</f>
        <v/>
      </c>
    </row>
    <row r="259" spans="3:20" ht="17.45" customHeight="1" x14ac:dyDescent="0.25">
      <c r="C259" s="188"/>
      <c r="D259" s="189"/>
      <c r="E259" s="178"/>
      <c r="F259" s="178"/>
      <c r="G259" s="190">
        <f>DATOS!$E$13</f>
        <v>1</v>
      </c>
      <c r="H259" s="178"/>
      <c r="I259" s="191"/>
      <c r="J259" s="178"/>
      <c r="K259" s="178"/>
      <c r="L259" s="178"/>
      <c r="M259" s="178"/>
      <c r="N259" s="160" t="str">
        <f t="shared" si="18"/>
        <v/>
      </c>
      <c r="O259" s="21"/>
      <c r="P259" s="160" t="str">
        <f t="shared" si="19"/>
        <v/>
      </c>
      <c r="Q259" s="160">
        <f t="shared" si="20"/>
        <v>0</v>
      </c>
      <c r="R259" s="160" t="str">
        <f t="shared" si="21"/>
        <v/>
      </c>
      <c r="S259" s="160" t="str">
        <f t="shared" si="22"/>
        <v/>
      </c>
      <c r="T259" s="50" t="str">
        <f>IF($F259="","",IF(ISERROR(VLOOKUP(F259,PROVEEDORES!$D$8:$I$507,5,0)),1,VLOOKUP($F259,PROVEEDORES!$D$8:$I$507,5,0)))</f>
        <v/>
      </c>
    </row>
    <row r="260" spans="3:20" ht="17.45" customHeight="1" x14ac:dyDescent="0.25">
      <c r="C260" s="188"/>
      <c r="D260" s="189"/>
      <c r="E260" s="178"/>
      <c r="F260" s="178"/>
      <c r="G260" s="190">
        <f>DATOS!$E$13</f>
        <v>1</v>
      </c>
      <c r="H260" s="178"/>
      <c r="I260" s="191"/>
      <c r="J260" s="178"/>
      <c r="K260" s="178"/>
      <c r="L260" s="178"/>
      <c r="M260" s="178"/>
      <c r="N260" s="160" t="str">
        <f t="shared" si="18"/>
        <v/>
      </c>
      <c r="O260" s="21"/>
      <c r="P260" s="160" t="str">
        <f t="shared" si="19"/>
        <v/>
      </c>
      <c r="Q260" s="160">
        <f t="shared" si="20"/>
        <v>0</v>
      </c>
      <c r="R260" s="160" t="str">
        <f t="shared" si="21"/>
        <v/>
      </c>
      <c r="S260" s="160" t="str">
        <f t="shared" si="22"/>
        <v/>
      </c>
      <c r="T260" s="50" t="str">
        <f>IF($F260="","",IF(ISERROR(VLOOKUP(F260,PROVEEDORES!$D$8:$I$507,5,0)),1,VLOOKUP($F260,PROVEEDORES!$D$8:$I$507,5,0)))</f>
        <v/>
      </c>
    </row>
    <row r="261" spans="3:20" ht="17.45" customHeight="1" x14ac:dyDescent="0.25">
      <c r="C261" s="188"/>
      <c r="D261" s="189"/>
      <c r="E261" s="178"/>
      <c r="F261" s="178"/>
      <c r="G261" s="190">
        <f>DATOS!$E$13</f>
        <v>1</v>
      </c>
      <c r="H261" s="178"/>
      <c r="I261" s="191"/>
      <c r="J261" s="178"/>
      <c r="K261" s="178"/>
      <c r="L261" s="178"/>
      <c r="M261" s="178"/>
      <c r="N261" s="160" t="str">
        <f t="shared" si="18"/>
        <v/>
      </c>
      <c r="O261" s="21"/>
      <c r="P261" s="160" t="str">
        <f t="shared" si="19"/>
        <v/>
      </c>
      <c r="Q261" s="160">
        <f t="shared" si="20"/>
        <v>0</v>
      </c>
      <c r="R261" s="160" t="str">
        <f t="shared" si="21"/>
        <v/>
      </c>
      <c r="S261" s="160" t="str">
        <f t="shared" si="22"/>
        <v/>
      </c>
      <c r="T261" s="50" t="str">
        <f>IF($F261="","",IF(ISERROR(VLOOKUP(F261,PROVEEDORES!$D$8:$I$507,5,0)),1,VLOOKUP($F261,PROVEEDORES!$D$8:$I$507,5,0)))</f>
        <v/>
      </c>
    </row>
    <row r="262" spans="3:20" ht="17.45" customHeight="1" x14ac:dyDescent="0.25">
      <c r="C262" s="188"/>
      <c r="D262" s="189"/>
      <c r="E262" s="178"/>
      <c r="F262" s="178"/>
      <c r="G262" s="190">
        <f>DATOS!$E$13</f>
        <v>1</v>
      </c>
      <c r="H262" s="178"/>
      <c r="I262" s="191"/>
      <c r="J262" s="178"/>
      <c r="K262" s="178"/>
      <c r="L262" s="178"/>
      <c r="M262" s="178"/>
      <c r="N262" s="160" t="str">
        <f t="shared" si="18"/>
        <v/>
      </c>
      <c r="O262" s="21"/>
      <c r="P262" s="160" t="str">
        <f t="shared" si="19"/>
        <v/>
      </c>
      <c r="Q262" s="160">
        <f t="shared" si="20"/>
        <v>0</v>
      </c>
      <c r="R262" s="160" t="str">
        <f t="shared" si="21"/>
        <v/>
      </c>
      <c r="S262" s="160" t="str">
        <f t="shared" si="22"/>
        <v/>
      </c>
      <c r="T262" s="50" t="str">
        <f>IF($F262="","",IF(ISERROR(VLOOKUP(F262,PROVEEDORES!$D$8:$I$507,5,0)),1,VLOOKUP($F262,PROVEEDORES!$D$8:$I$507,5,0)))</f>
        <v/>
      </c>
    </row>
    <row r="263" spans="3:20" ht="17.45" customHeight="1" x14ac:dyDescent="0.25">
      <c r="C263" s="188"/>
      <c r="D263" s="189"/>
      <c r="E263" s="178"/>
      <c r="F263" s="178"/>
      <c r="G263" s="190">
        <f>DATOS!$E$13</f>
        <v>1</v>
      </c>
      <c r="H263" s="178"/>
      <c r="I263" s="191"/>
      <c r="J263" s="178"/>
      <c r="K263" s="178"/>
      <c r="L263" s="178"/>
      <c r="M263" s="178"/>
      <c r="N263" s="160" t="str">
        <f t="shared" si="18"/>
        <v/>
      </c>
      <c r="O263" s="21"/>
      <c r="P263" s="160" t="str">
        <f t="shared" si="19"/>
        <v/>
      </c>
      <c r="Q263" s="160">
        <f t="shared" si="20"/>
        <v>0</v>
      </c>
      <c r="R263" s="160" t="str">
        <f t="shared" si="21"/>
        <v/>
      </c>
      <c r="S263" s="160" t="str">
        <f t="shared" si="22"/>
        <v/>
      </c>
      <c r="T263" s="50" t="str">
        <f>IF($F263="","",IF(ISERROR(VLOOKUP(F263,PROVEEDORES!$D$8:$I$507,5,0)),1,VLOOKUP($F263,PROVEEDORES!$D$8:$I$507,5,0)))</f>
        <v/>
      </c>
    </row>
    <row r="264" spans="3:20" ht="17.45" customHeight="1" x14ac:dyDescent="0.25">
      <c r="C264" s="188"/>
      <c r="D264" s="189"/>
      <c r="E264" s="178"/>
      <c r="F264" s="178"/>
      <c r="G264" s="190">
        <f>DATOS!$E$13</f>
        <v>1</v>
      </c>
      <c r="H264" s="178"/>
      <c r="I264" s="191"/>
      <c r="J264" s="178"/>
      <c r="K264" s="178"/>
      <c r="L264" s="178"/>
      <c r="M264" s="178"/>
      <c r="N264" s="160" t="str">
        <f t="shared" si="18"/>
        <v/>
      </c>
      <c r="O264" s="21"/>
      <c r="P264" s="160" t="str">
        <f t="shared" si="19"/>
        <v/>
      </c>
      <c r="Q264" s="160">
        <f t="shared" si="20"/>
        <v>0</v>
      </c>
      <c r="R264" s="160" t="str">
        <f t="shared" si="21"/>
        <v/>
      </c>
      <c r="S264" s="160" t="str">
        <f t="shared" si="22"/>
        <v/>
      </c>
      <c r="T264" s="50" t="str">
        <f>IF($F264="","",IF(ISERROR(VLOOKUP(F264,PROVEEDORES!$D$8:$I$507,5,0)),1,VLOOKUP($F264,PROVEEDORES!$D$8:$I$507,5,0)))</f>
        <v/>
      </c>
    </row>
    <row r="265" spans="3:20" ht="17.45" customHeight="1" x14ac:dyDescent="0.25">
      <c r="C265" s="188"/>
      <c r="D265" s="189"/>
      <c r="E265" s="178"/>
      <c r="F265" s="178"/>
      <c r="G265" s="190">
        <f>DATOS!$E$13</f>
        <v>1</v>
      </c>
      <c r="H265" s="178"/>
      <c r="I265" s="191"/>
      <c r="J265" s="178"/>
      <c r="K265" s="178"/>
      <c r="L265" s="178"/>
      <c r="M265" s="178"/>
      <c r="N265" s="160" t="str">
        <f t="shared" si="18"/>
        <v/>
      </c>
      <c r="O265" s="21"/>
      <c r="P265" s="160" t="str">
        <f t="shared" si="19"/>
        <v/>
      </c>
      <c r="Q265" s="160">
        <f t="shared" si="20"/>
        <v>0</v>
      </c>
      <c r="R265" s="160" t="str">
        <f t="shared" si="21"/>
        <v/>
      </c>
      <c r="S265" s="160" t="str">
        <f t="shared" si="22"/>
        <v/>
      </c>
      <c r="T265" s="50" t="str">
        <f>IF($F265="","",IF(ISERROR(VLOOKUP(F265,PROVEEDORES!$D$8:$I$507,5,0)),1,VLOOKUP($F265,PROVEEDORES!$D$8:$I$507,5,0)))</f>
        <v/>
      </c>
    </row>
    <row r="266" spans="3:20" ht="17.45" customHeight="1" x14ac:dyDescent="0.25">
      <c r="C266" s="188"/>
      <c r="D266" s="189"/>
      <c r="E266" s="178"/>
      <c r="F266" s="178"/>
      <c r="G266" s="190">
        <f>DATOS!$E$13</f>
        <v>1</v>
      </c>
      <c r="H266" s="178"/>
      <c r="I266" s="191"/>
      <c r="J266" s="178"/>
      <c r="K266" s="178"/>
      <c r="L266" s="178"/>
      <c r="M266" s="178"/>
      <c r="N266" s="160" t="str">
        <f t="shared" si="18"/>
        <v/>
      </c>
      <c r="O266" s="21"/>
      <c r="P266" s="160" t="str">
        <f t="shared" si="19"/>
        <v/>
      </c>
      <c r="Q266" s="160">
        <f t="shared" si="20"/>
        <v>0</v>
      </c>
      <c r="R266" s="160" t="str">
        <f t="shared" si="21"/>
        <v/>
      </c>
      <c r="S266" s="160" t="str">
        <f t="shared" si="22"/>
        <v/>
      </c>
      <c r="T266" s="50" t="str">
        <f>IF($F266="","",IF(ISERROR(VLOOKUP(F266,PROVEEDORES!$D$8:$I$507,5,0)),1,VLOOKUP($F266,PROVEEDORES!$D$8:$I$507,5,0)))</f>
        <v/>
      </c>
    </row>
    <row r="267" spans="3:20" ht="17.45" customHeight="1" x14ac:dyDescent="0.25">
      <c r="C267" s="188"/>
      <c r="D267" s="189"/>
      <c r="E267" s="178"/>
      <c r="F267" s="178"/>
      <c r="G267" s="190">
        <f>DATOS!$E$13</f>
        <v>1</v>
      </c>
      <c r="H267" s="178"/>
      <c r="I267" s="191"/>
      <c r="J267" s="178"/>
      <c r="K267" s="178"/>
      <c r="L267" s="178"/>
      <c r="M267" s="178"/>
      <c r="N267" s="160" t="str">
        <f t="shared" si="18"/>
        <v/>
      </c>
      <c r="O267" s="21"/>
      <c r="P267" s="160" t="str">
        <f t="shared" si="19"/>
        <v/>
      </c>
      <c r="Q267" s="160">
        <f t="shared" si="20"/>
        <v>0</v>
      </c>
      <c r="R267" s="160" t="str">
        <f t="shared" si="21"/>
        <v/>
      </c>
      <c r="S267" s="160" t="str">
        <f t="shared" si="22"/>
        <v/>
      </c>
      <c r="T267" s="50" t="str">
        <f>IF($F267="","",IF(ISERROR(VLOOKUP(F267,PROVEEDORES!$D$8:$I$507,5,0)),1,VLOOKUP($F267,PROVEEDORES!$D$8:$I$507,5,0)))</f>
        <v/>
      </c>
    </row>
    <row r="268" spans="3:20" ht="17.45" customHeight="1" x14ac:dyDescent="0.25">
      <c r="C268" s="188"/>
      <c r="D268" s="189"/>
      <c r="E268" s="178"/>
      <c r="F268" s="178"/>
      <c r="G268" s="190">
        <f>DATOS!$E$13</f>
        <v>1</v>
      </c>
      <c r="H268" s="178"/>
      <c r="I268" s="191"/>
      <c r="J268" s="178"/>
      <c r="K268" s="178"/>
      <c r="L268" s="178"/>
      <c r="M268" s="178"/>
      <c r="N268" s="160" t="str">
        <f t="shared" si="18"/>
        <v/>
      </c>
      <c r="O268" s="21"/>
      <c r="P268" s="160" t="str">
        <f t="shared" si="19"/>
        <v/>
      </c>
      <c r="Q268" s="160">
        <f t="shared" si="20"/>
        <v>0</v>
      </c>
      <c r="R268" s="160" t="str">
        <f t="shared" si="21"/>
        <v/>
      </c>
      <c r="S268" s="160" t="str">
        <f t="shared" si="22"/>
        <v/>
      </c>
      <c r="T268" s="50" t="str">
        <f>IF($F268="","",IF(ISERROR(VLOOKUP(F268,PROVEEDORES!$D$8:$I$507,5,0)),1,VLOOKUP($F268,PROVEEDORES!$D$8:$I$507,5,0)))</f>
        <v/>
      </c>
    </row>
    <row r="269" spans="3:20" ht="17.45" customHeight="1" x14ac:dyDescent="0.25">
      <c r="C269" s="188"/>
      <c r="D269" s="189"/>
      <c r="E269" s="178"/>
      <c r="F269" s="178"/>
      <c r="G269" s="190">
        <f>DATOS!$E$13</f>
        <v>1</v>
      </c>
      <c r="H269" s="178"/>
      <c r="I269" s="191"/>
      <c r="J269" s="178"/>
      <c r="K269" s="178"/>
      <c r="L269" s="178"/>
      <c r="M269" s="178"/>
      <c r="N269" s="160" t="str">
        <f t="shared" si="18"/>
        <v/>
      </c>
      <c r="O269" s="21"/>
      <c r="P269" s="160" t="str">
        <f t="shared" si="19"/>
        <v/>
      </c>
      <c r="Q269" s="160">
        <f t="shared" si="20"/>
        <v>0</v>
      </c>
      <c r="R269" s="160" t="str">
        <f t="shared" si="21"/>
        <v/>
      </c>
      <c r="S269" s="160" t="str">
        <f t="shared" si="22"/>
        <v/>
      </c>
      <c r="T269" s="50" t="str">
        <f>IF($F269="","",IF(ISERROR(VLOOKUP(F269,PROVEEDORES!$D$8:$I$507,5,0)),1,VLOOKUP($F269,PROVEEDORES!$D$8:$I$507,5,0)))</f>
        <v/>
      </c>
    </row>
    <row r="270" spans="3:20" ht="17.45" customHeight="1" x14ac:dyDescent="0.25">
      <c r="C270" s="188"/>
      <c r="D270" s="189"/>
      <c r="E270" s="178"/>
      <c r="F270" s="178"/>
      <c r="G270" s="190">
        <f>DATOS!$E$13</f>
        <v>1</v>
      </c>
      <c r="H270" s="178"/>
      <c r="I270" s="191"/>
      <c r="J270" s="178"/>
      <c r="K270" s="178"/>
      <c r="L270" s="178"/>
      <c r="M270" s="178"/>
      <c r="N270" s="160" t="str">
        <f t="shared" si="18"/>
        <v/>
      </c>
      <c r="O270" s="21"/>
      <c r="P270" s="160" t="str">
        <f t="shared" si="19"/>
        <v/>
      </c>
      <c r="Q270" s="160">
        <f t="shared" si="20"/>
        <v>0</v>
      </c>
      <c r="R270" s="160" t="str">
        <f t="shared" si="21"/>
        <v/>
      </c>
      <c r="S270" s="160" t="str">
        <f t="shared" si="22"/>
        <v/>
      </c>
      <c r="T270" s="50" t="str">
        <f>IF($F270="","",IF(ISERROR(VLOOKUP(F270,PROVEEDORES!$D$8:$I$507,5,0)),1,VLOOKUP($F270,PROVEEDORES!$D$8:$I$507,5,0)))</f>
        <v/>
      </c>
    </row>
    <row r="271" spans="3:20" ht="17.45" customHeight="1" x14ac:dyDescent="0.25">
      <c r="C271" s="188"/>
      <c r="D271" s="189"/>
      <c r="E271" s="178"/>
      <c r="F271" s="178"/>
      <c r="G271" s="190">
        <f>DATOS!$E$13</f>
        <v>1</v>
      </c>
      <c r="H271" s="178"/>
      <c r="I271" s="191"/>
      <c r="J271" s="178"/>
      <c r="K271" s="178"/>
      <c r="L271" s="178"/>
      <c r="M271" s="178"/>
      <c r="N271" s="160" t="str">
        <f t="shared" si="18"/>
        <v/>
      </c>
      <c r="O271" s="21"/>
      <c r="P271" s="160" t="str">
        <f t="shared" si="19"/>
        <v/>
      </c>
      <c r="Q271" s="160">
        <f t="shared" si="20"/>
        <v>0</v>
      </c>
      <c r="R271" s="160" t="str">
        <f t="shared" si="21"/>
        <v/>
      </c>
      <c r="S271" s="160" t="str">
        <f t="shared" si="22"/>
        <v/>
      </c>
      <c r="T271" s="50" t="str">
        <f>IF($F271="","",IF(ISERROR(VLOOKUP(F271,PROVEEDORES!$D$8:$I$507,5,0)),1,VLOOKUP($F271,PROVEEDORES!$D$8:$I$507,5,0)))</f>
        <v/>
      </c>
    </row>
    <row r="272" spans="3:20" ht="17.45" customHeight="1" x14ac:dyDescent="0.25">
      <c r="C272" s="188"/>
      <c r="D272" s="189"/>
      <c r="E272" s="178"/>
      <c r="F272" s="178"/>
      <c r="G272" s="190">
        <f>DATOS!$E$13</f>
        <v>1</v>
      </c>
      <c r="H272" s="178"/>
      <c r="I272" s="191"/>
      <c r="J272" s="178"/>
      <c r="K272" s="178"/>
      <c r="L272" s="178"/>
      <c r="M272" s="178"/>
      <c r="N272" s="160" t="str">
        <f t="shared" si="18"/>
        <v/>
      </c>
      <c r="O272" s="21"/>
      <c r="P272" s="160" t="str">
        <f t="shared" si="19"/>
        <v/>
      </c>
      <c r="Q272" s="160">
        <f t="shared" si="20"/>
        <v>0</v>
      </c>
      <c r="R272" s="160" t="str">
        <f t="shared" si="21"/>
        <v/>
      </c>
      <c r="S272" s="160" t="str">
        <f t="shared" si="22"/>
        <v/>
      </c>
      <c r="T272" s="50" t="str">
        <f>IF($F272="","",IF(ISERROR(VLOOKUP(F272,PROVEEDORES!$D$8:$I$507,5,0)),1,VLOOKUP($F272,PROVEEDORES!$D$8:$I$507,5,0)))</f>
        <v/>
      </c>
    </row>
    <row r="273" spans="3:20" ht="17.45" customHeight="1" x14ac:dyDescent="0.25">
      <c r="C273" s="188"/>
      <c r="D273" s="189"/>
      <c r="E273" s="178"/>
      <c r="F273" s="178"/>
      <c r="G273" s="190">
        <f>DATOS!$E$13</f>
        <v>1</v>
      </c>
      <c r="H273" s="178"/>
      <c r="I273" s="191"/>
      <c r="J273" s="178"/>
      <c r="K273" s="178"/>
      <c r="L273" s="178"/>
      <c r="M273" s="178"/>
      <c r="N273" s="160" t="str">
        <f t="shared" si="18"/>
        <v/>
      </c>
      <c r="O273" s="21"/>
      <c r="P273" s="160" t="str">
        <f t="shared" si="19"/>
        <v/>
      </c>
      <c r="Q273" s="160">
        <f t="shared" si="20"/>
        <v>0</v>
      </c>
      <c r="R273" s="160" t="str">
        <f t="shared" si="21"/>
        <v/>
      </c>
      <c r="S273" s="160" t="str">
        <f t="shared" si="22"/>
        <v/>
      </c>
      <c r="T273" s="50" t="str">
        <f>IF($F273="","",IF(ISERROR(VLOOKUP(F273,PROVEEDORES!$D$8:$I$507,5,0)),1,VLOOKUP($F273,PROVEEDORES!$D$8:$I$507,5,0)))</f>
        <v/>
      </c>
    </row>
    <row r="274" spans="3:20" ht="17.45" customHeight="1" x14ac:dyDescent="0.25">
      <c r="C274" s="188"/>
      <c r="D274" s="189"/>
      <c r="E274" s="178"/>
      <c r="F274" s="178"/>
      <c r="G274" s="190">
        <f>DATOS!$E$13</f>
        <v>1</v>
      </c>
      <c r="H274" s="178"/>
      <c r="I274" s="191"/>
      <c r="J274" s="178"/>
      <c r="K274" s="178"/>
      <c r="L274" s="178"/>
      <c r="M274" s="178"/>
      <c r="N274" s="160" t="str">
        <f t="shared" ref="N274:N337" si="23">IF(H274&amp;J274&amp;K274&amp;L274&amp;M274="","",H274+J274+K274-L274-M274)</f>
        <v/>
      </c>
      <c r="O274" s="21"/>
      <c r="P274" s="160" t="str">
        <f t="shared" ref="P274:P337" si="24">IF($I274="E",H274,"")</f>
        <v/>
      </c>
      <c r="Q274" s="160">
        <f t="shared" si="20"/>
        <v>0</v>
      </c>
      <c r="R274" s="160" t="str">
        <f t="shared" si="21"/>
        <v/>
      </c>
      <c r="S274" s="160" t="str">
        <f t="shared" si="22"/>
        <v/>
      </c>
      <c r="T274" s="50" t="str">
        <f>IF($F274="","",IF(ISERROR(VLOOKUP(F274,PROVEEDORES!$D$8:$I$507,5,0)),1,VLOOKUP($F274,PROVEEDORES!$D$8:$I$507,5,0)))</f>
        <v/>
      </c>
    </row>
    <row r="275" spans="3:20" ht="17.45" customHeight="1" x14ac:dyDescent="0.25">
      <c r="C275" s="188"/>
      <c r="D275" s="189"/>
      <c r="E275" s="178"/>
      <c r="F275" s="178"/>
      <c r="G275" s="190">
        <f>DATOS!$E$13</f>
        <v>1</v>
      </c>
      <c r="H275" s="178"/>
      <c r="I275" s="191"/>
      <c r="J275" s="178"/>
      <c r="K275" s="178"/>
      <c r="L275" s="178"/>
      <c r="M275" s="178"/>
      <c r="N275" s="160" t="str">
        <f t="shared" si="23"/>
        <v/>
      </c>
      <c r="O275" s="21"/>
      <c r="P275" s="160" t="str">
        <f t="shared" si="24"/>
        <v/>
      </c>
      <c r="Q275" s="160">
        <f t="shared" ref="Q275:Q338" si="25">IF($I275=0%,H275,"")</f>
        <v>0</v>
      </c>
      <c r="R275" s="160" t="str">
        <f t="shared" ref="R275:R338" si="26">IF(OR($I275=8%,$I275=11%),$J275/$I275,"")</f>
        <v/>
      </c>
      <c r="S275" s="160" t="str">
        <f t="shared" ref="S275:S338" si="27">IF(OR($I275=15%,$I275=16%),$J275/$I275,"")</f>
        <v/>
      </c>
      <c r="T275" s="50" t="str">
        <f>IF($F275="","",IF(ISERROR(VLOOKUP(F275,PROVEEDORES!$D$8:$I$507,5,0)),1,VLOOKUP($F275,PROVEEDORES!$D$8:$I$507,5,0)))</f>
        <v/>
      </c>
    </row>
    <row r="276" spans="3:20" ht="17.45" customHeight="1" x14ac:dyDescent="0.25">
      <c r="C276" s="188"/>
      <c r="D276" s="189"/>
      <c r="E276" s="178"/>
      <c r="F276" s="178"/>
      <c r="G276" s="190">
        <f>DATOS!$E$13</f>
        <v>1</v>
      </c>
      <c r="H276" s="178"/>
      <c r="I276" s="191"/>
      <c r="J276" s="178"/>
      <c r="K276" s="178"/>
      <c r="L276" s="178"/>
      <c r="M276" s="178"/>
      <c r="N276" s="160" t="str">
        <f t="shared" si="23"/>
        <v/>
      </c>
      <c r="O276" s="21"/>
      <c r="P276" s="160" t="str">
        <f t="shared" si="24"/>
        <v/>
      </c>
      <c r="Q276" s="160">
        <f t="shared" si="25"/>
        <v>0</v>
      </c>
      <c r="R276" s="160" t="str">
        <f t="shared" si="26"/>
        <v/>
      </c>
      <c r="S276" s="160" t="str">
        <f t="shared" si="27"/>
        <v/>
      </c>
      <c r="T276" s="50" t="str">
        <f>IF($F276="","",IF(ISERROR(VLOOKUP(F276,PROVEEDORES!$D$8:$I$507,5,0)),1,VLOOKUP($F276,PROVEEDORES!$D$8:$I$507,5,0)))</f>
        <v/>
      </c>
    </row>
    <row r="277" spans="3:20" ht="17.45" customHeight="1" x14ac:dyDescent="0.25">
      <c r="C277" s="188"/>
      <c r="D277" s="189"/>
      <c r="E277" s="178"/>
      <c r="F277" s="178"/>
      <c r="G277" s="190">
        <f>DATOS!$E$13</f>
        <v>1</v>
      </c>
      <c r="H277" s="178"/>
      <c r="I277" s="191"/>
      <c r="J277" s="178"/>
      <c r="K277" s="178"/>
      <c r="L277" s="178"/>
      <c r="M277" s="178"/>
      <c r="N277" s="160" t="str">
        <f t="shared" si="23"/>
        <v/>
      </c>
      <c r="O277" s="21"/>
      <c r="P277" s="160" t="str">
        <f t="shared" si="24"/>
        <v/>
      </c>
      <c r="Q277" s="160">
        <f t="shared" si="25"/>
        <v>0</v>
      </c>
      <c r="R277" s="160" t="str">
        <f t="shared" si="26"/>
        <v/>
      </c>
      <c r="S277" s="160" t="str">
        <f t="shared" si="27"/>
        <v/>
      </c>
      <c r="T277" s="50" t="str">
        <f>IF($F277="","",IF(ISERROR(VLOOKUP(F277,PROVEEDORES!$D$8:$I$507,5,0)),1,VLOOKUP($F277,PROVEEDORES!$D$8:$I$507,5,0)))</f>
        <v/>
      </c>
    </row>
    <row r="278" spans="3:20" ht="17.45" customHeight="1" x14ac:dyDescent="0.25">
      <c r="C278" s="188"/>
      <c r="D278" s="189"/>
      <c r="E278" s="178"/>
      <c r="F278" s="178"/>
      <c r="G278" s="190">
        <f>DATOS!$E$13</f>
        <v>1</v>
      </c>
      <c r="H278" s="178"/>
      <c r="I278" s="191"/>
      <c r="J278" s="178"/>
      <c r="K278" s="178"/>
      <c r="L278" s="178"/>
      <c r="M278" s="178"/>
      <c r="N278" s="160" t="str">
        <f t="shared" si="23"/>
        <v/>
      </c>
      <c r="O278" s="21"/>
      <c r="P278" s="160" t="str">
        <f t="shared" si="24"/>
        <v/>
      </c>
      <c r="Q278" s="160">
        <f t="shared" si="25"/>
        <v>0</v>
      </c>
      <c r="R278" s="160" t="str">
        <f t="shared" si="26"/>
        <v/>
      </c>
      <c r="S278" s="160" t="str">
        <f t="shared" si="27"/>
        <v/>
      </c>
      <c r="T278" s="50" t="str">
        <f>IF($F278="","",IF(ISERROR(VLOOKUP(F278,PROVEEDORES!$D$8:$I$507,5,0)),1,VLOOKUP($F278,PROVEEDORES!$D$8:$I$507,5,0)))</f>
        <v/>
      </c>
    </row>
    <row r="279" spans="3:20" ht="17.45" customHeight="1" x14ac:dyDescent="0.25">
      <c r="C279" s="188"/>
      <c r="D279" s="189"/>
      <c r="E279" s="178"/>
      <c r="F279" s="178"/>
      <c r="G279" s="190">
        <f>DATOS!$E$13</f>
        <v>1</v>
      </c>
      <c r="H279" s="178"/>
      <c r="I279" s="191"/>
      <c r="J279" s="178"/>
      <c r="K279" s="178"/>
      <c r="L279" s="178"/>
      <c r="M279" s="178"/>
      <c r="N279" s="160" t="str">
        <f t="shared" si="23"/>
        <v/>
      </c>
      <c r="O279" s="21"/>
      <c r="P279" s="160" t="str">
        <f t="shared" si="24"/>
        <v/>
      </c>
      <c r="Q279" s="160">
        <f t="shared" si="25"/>
        <v>0</v>
      </c>
      <c r="R279" s="160" t="str">
        <f t="shared" si="26"/>
        <v/>
      </c>
      <c r="S279" s="160" t="str">
        <f t="shared" si="27"/>
        <v/>
      </c>
      <c r="T279" s="50" t="str">
        <f>IF($F279="","",IF(ISERROR(VLOOKUP(F279,PROVEEDORES!$D$8:$I$507,5,0)),1,VLOOKUP($F279,PROVEEDORES!$D$8:$I$507,5,0)))</f>
        <v/>
      </c>
    </row>
    <row r="280" spans="3:20" ht="17.45" customHeight="1" x14ac:dyDescent="0.25">
      <c r="C280" s="188"/>
      <c r="D280" s="189"/>
      <c r="E280" s="178"/>
      <c r="F280" s="178"/>
      <c r="G280" s="190">
        <f>DATOS!$E$13</f>
        <v>1</v>
      </c>
      <c r="H280" s="178"/>
      <c r="I280" s="191"/>
      <c r="J280" s="178"/>
      <c r="K280" s="178"/>
      <c r="L280" s="178"/>
      <c r="M280" s="178"/>
      <c r="N280" s="160" t="str">
        <f t="shared" si="23"/>
        <v/>
      </c>
      <c r="O280" s="21"/>
      <c r="P280" s="160" t="str">
        <f t="shared" si="24"/>
        <v/>
      </c>
      <c r="Q280" s="160">
        <f t="shared" si="25"/>
        <v>0</v>
      </c>
      <c r="R280" s="160" t="str">
        <f t="shared" si="26"/>
        <v/>
      </c>
      <c r="S280" s="160" t="str">
        <f t="shared" si="27"/>
        <v/>
      </c>
      <c r="T280" s="50" t="str">
        <f>IF($F280="","",IF(ISERROR(VLOOKUP(F280,PROVEEDORES!$D$8:$I$507,5,0)),1,VLOOKUP($F280,PROVEEDORES!$D$8:$I$507,5,0)))</f>
        <v/>
      </c>
    </row>
    <row r="281" spans="3:20" ht="17.45" customHeight="1" x14ac:dyDescent="0.25">
      <c r="C281" s="188"/>
      <c r="D281" s="189"/>
      <c r="E281" s="178"/>
      <c r="F281" s="178"/>
      <c r="G281" s="190">
        <f>DATOS!$E$13</f>
        <v>1</v>
      </c>
      <c r="H281" s="178"/>
      <c r="I281" s="191"/>
      <c r="J281" s="178"/>
      <c r="K281" s="178"/>
      <c r="L281" s="178"/>
      <c r="M281" s="178"/>
      <c r="N281" s="160" t="str">
        <f t="shared" si="23"/>
        <v/>
      </c>
      <c r="O281" s="21"/>
      <c r="P281" s="160" t="str">
        <f t="shared" si="24"/>
        <v/>
      </c>
      <c r="Q281" s="160">
        <f t="shared" si="25"/>
        <v>0</v>
      </c>
      <c r="R281" s="160" t="str">
        <f t="shared" si="26"/>
        <v/>
      </c>
      <c r="S281" s="160" t="str">
        <f t="shared" si="27"/>
        <v/>
      </c>
      <c r="T281" s="50" t="str">
        <f>IF($F281="","",IF(ISERROR(VLOOKUP(F281,PROVEEDORES!$D$8:$I$507,5,0)),1,VLOOKUP($F281,PROVEEDORES!$D$8:$I$507,5,0)))</f>
        <v/>
      </c>
    </row>
    <row r="282" spans="3:20" ht="17.45" customHeight="1" x14ac:dyDescent="0.25">
      <c r="C282" s="188"/>
      <c r="D282" s="189"/>
      <c r="E282" s="178"/>
      <c r="F282" s="178"/>
      <c r="G282" s="190">
        <f>DATOS!$E$13</f>
        <v>1</v>
      </c>
      <c r="H282" s="178"/>
      <c r="I282" s="191"/>
      <c r="J282" s="178"/>
      <c r="K282" s="178"/>
      <c r="L282" s="178"/>
      <c r="M282" s="178"/>
      <c r="N282" s="160" t="str">
        <f t="shared" si="23"/>
        <v/>
      </c>
      <c r="O282" s="21"/>
      <c r="P282" s="160" t="str">
        <f t="shared" si="24"/>
        <v/>
      </c>
      <c r="Q282" s="160">
        <f t="shared" si="25"/>
        <v>0</v>
      </c>
      <c r="R282" s="160" t="str">
        <f t="shared" si="26"/>
        <v/>
      </c>
      <c r="S282" s="160" t="str">
        <f t="shared" si="27"/>
        <v/>
      </c>
      <c r="T282" s="50" t="str">
        <f>IF($F282="","",IF(ISERROR(VLOOKUP(F282,PROVEEDORES!$D$8:$I$507,5,0)),1,VLOOKUP($F282,PROVEEDORES!$D$8:$I$507,5,0)))</f>
        <v/>
      </c>
    </row>
    <row r="283" spans="3:20" ht="17.45" customHeight="1" x14ac:dyDescent="0.25">
      <c r="C283" s="188"/>
      <c r="D283" s="189"/>
      <c r="E283" s="178"/>
      <c r="F283" s="178"/>
      <c r="G283" s="190">
        <f>DATOS!$E$13</f>
        <v>1</v>
      </c>
      <c r="H283" s="178"/>
      <c r="I283" s="191"/>
      <c r="J283" s="178"/>
      <c r="K283" s="178"/>
      <c r="L283" s="178"/>
      <c r="M283" s="178"/>
      <c r="N283" s="160" t="str">
        <f t="shared" si="23"/>
        <v/>
      </c>
      <c r="O283" s="21"/>
      <c r="P283" s="160" t="str">
        <f t="shared" si="24"/>
        <v/>
      </c>
      <c r="Q283" s="160">
        <f t="shared" si="25"/>
        <v>0</v>
      </c>
      <c r="R283" s="160" t="str">
        <f t="shared" si="26"/>
        <v/>
      </c>
      <c r="S283" s="160" t="str">
        <f t="shared" si="27"/>
        <v/>
      </c>
      <c r="T283" s="50" t="str">
        <f>IF($F283="","",IF(ISERROR(VLOOKUP(F283,PROVEEDORES!$D$8:$I$507,5,0)),1,VLOOKUP($F283,PROVEEDORES!$D$8:$I$507,5,0)))</f>
        <v/>
      </c>
    </row>
    <row r="284" spans="3:20" ht="17.45" customHeight="1" x14ac:dyDescent="0.25">
      <c r="C284" s="188"/>
      <c r="D284" s="189"/>
      <c r="E284" s="178"/>
      <c r="F284" s="178"/>
      <c r="G284" s="190">
        <f>DATOS!$E$13</f>
        <v>1</v>
      </c>
      <c r="H284" s="178"/>
      <c r="I284" s="191"/>
      <c r="J284" s="178"/>
      <c r="K284" s="178"/>
      <c r="L284" s="178"/>
      <c r="M284" s="178"/>
      <c r="N284" s="160" t="str">
        <f t="shared" si="23"/>
        <v/>
      </c>
      <c r="O284" s="21"/>
      <c r="P284" s="160" t="str">
        <f t="shared" si="24"/>
        <v/>
      </c>
      <c r="Q284" s="160">
        <f t="shared" si="25"/>
        <v>0</v>
      </c>
      <c r="R284" s="160" t="str">
        <f t="shared" si="26"/>
        <v/>
      </c>
      <c r="S284" s="160" t="str">
        <f t="shared" si="27"/>
        <v/>
      </c>
      <c r="T284" s="50" t="str">
        <f>IF($F284="","",IF(ISERROR(VLOOKUP(F284,PROVEEDORES!$D$8:$I$507,5,0)),1,VLOOKUP($F284,PROVEEDORES!$D$8:$I$507,5,0)))</f>
        <v/>
      </c>
    </row>
    <row r="285" spans="3:20" ht="17.45" customHeight="1" x14ac:dyDescent="0.25">
      <c r="C285" s="188"/>
      <c r="D285" s="189"/>
      <c r="E285" s="178"/>
      <c r="F285" s="178"/>
      <c r="G285" s="190">
        <f>DATOS!$E$13</f>
        <v>1</v>
      </c>
      <c r="H285" s="178"/>
      <c r="I285" s="191"/>
      <c r="J285" s="178"/>
      <c r="K285" s="178"/>
      <c r="L285" s="178"/>
      <c r="M285" s="178"/>
      <c r="N285" s="160" t="str">
        <f t="shared" si="23"/>
        <v/>
      </c>
      <c r="O285" s="21"/>
      <c r="P285" s="160" t="str">
        <f t="shared" si="24"/>
        <v/>
      </c>
      <c r="Q285" s="160">
        <f t="shared" si="25"/>
        <v>0</v>
      </c>
      <c r="R285" s="160" t="str">
        <f t="shared" si="26"/>
        <v/>
      </c>
      <c r="S285" s="160" t="str">
        <f t="shared" si="27"/>
        <v/>
      </c>
      <c r="T285" s="50" t="str">
        <f>IF($F285="","",IF(ISERROR(VLOOKUP(F285,PROVEEDORES!$D$8:$I$507,5,0)),1,VLOOKUP($F285,PROVEEDORES!$D$8:$I$507,5,0)))</f>
        <v/>
      </c>
    </row>
    <row r="286" spans="3:20" ht="17.45" customHeight="1" x14ac:dyDescent="0.25">
      <c r="C286" s="188"/>
      <c r="D286" s="189"/>
      <c r="E286" s="178"/>
      <c r="F286" s="178"/>
      <c r="G286" s="190">
        <f>DATOS!$E$13</f>
        <v>1</v>
      </c>
      <c r="H286" s="178"/>
      <c r="I286" s="191"/>
      <c r="J286" s="178"/>
      <c r="K286" s="178"/>
      <c r="L286" s="178"/>
      <c r="M286" s="178"/>
      <c r="N286" s="160" t="str">
        <f t="shared" si="23"/>
        <v/>
      </c>
      <c r="O286" s="21"/>
      <c r="P286" s="160" t="str">
        <f t="shared" si="24"/>
        <v/>
      </c>
      <c r="Q286" s="160">
        <f t="shared" si="25"/>
        <v>0</v>
      </c>
      <c r="R286" s="160" t="str">
        <f t="shared" si="26"/>
        <v/>
      </c>
      <c r="S286" s="160" t="str">
        <f t="shared" si="27"/>
        <v/>
      </c>
      <c r="T286" s="50" t="str">
        <f>IF($F286="","",IF(ISERROR(VLOOKUP(F286,PROVEEDORES!$D$8:$I$507,5,0)),1,VLOOKUP($F286,PROVEEDORES!$D$8:$I$507,5,0)))</f>
        <v/>
      </c>
    </row>
    <row r="287" spans="3:20" ht="17.45" customHeight="1" x14ac:dyDescent="0.25">
      <c r="C287" s="188"/>
      <c r="D287" s="189"/>
      <c r="E287" s="178"/>
      <c r="F287" s="178"/>
      <c r="G287" s="190">
        <f>DATOS!$E$13</f>
        <v>1</v>
      </c>
      <c r="H287" s="178"/>
      <c r="I287" s="191"/>
      <c r="J287" s="178"/>
      <c r="K287" s="178"/>
      <c r="L287" s="178"/>
      <c r="M287" s="178"/>
      <c r="N287" s="160" t="str">
        <f t="shared" si="23"/>
        <v/>
      </c>
      <c r="O287" s="21"/>
      <c r="P287" s="160" t="str">
        <f t="shared" si="24"/>
        <v/>
      </c>
      <c r="Q287" s="160">
        <f t="shared" si="25"/>
        <v>0</v>
      </c>
      <c r="R287" s="160" t="str">
        <f t="shared" si="26"/>
        <v/>
      </c>
      <c r="S287" s="160" t="str">
        <f t="shared" si="27"/>
        <v/>
      </c>
      <c r="T287" s="50" t="str">
        <f>IF($F287="","",IF(ISERROR(VLOOKUP(F287,PROVEEDORES!$D$8:$I$507,5,0)),1,VLOOKUP($F287,PROVEEDORES!$D$8:$I$507,5,0)))</f>
        <v/>
      </c>
    </row>
    <row r="288" spans="3:20" ht="17.45" customHeight="1" x14ac:dyDescent="0.25">
      <c r="C288" s="188"/>
      <c r="D288" s="189"/>
      <c r="E288" s="178"/>
      <c r="F288" s="178"/>
      <c r="G288" s="190">
        <f>DATOS!$E$13</f>
        <v>1</v>
      </c>
      <c r="H288" s="178"/>
      <c r="I288" s="191"/>
      <c r="J288" s="178"/>
      <c r="K288" s="178"/>
      <c r="L288" s="178"/>
      <c r="M288" s="178"/>
      <c r="N288" s="160" t="str">
        <f t="shared" si="23"/>
        <v/>
      </c>
      <c r="O288" s="21"/>
      <c r="P288" s="160" t="str">
        <f t="shared" si="24"/>
        <v/>
      </c>
      <c r="Q288" s="160">
        <f t="shared" si="25"/>
        <v>0</v>
      </c>
      <c r="R288" s="160" t="str">
        <f t="shared" si="26"/>
        <v/>
      </c>
      <c r="S288" s="160" t="str">
        <f t="shared" si="27"/>
        <v/>
      </c>
      <c r="T288" s="50" t="str">
        <f>IF($F288="","",IF(ISERROR(VLOOKUP(F288,PROVEEDORES!$D$8:$I$507,5,0)),1,VLOOKUP($F288,PROVEEDORES!$D$8:$I$507,5,0)))</f>
        <v/>
      </c>
    </row>
    <row r="289" spans="3:20" ht="17.45" customHeight="1" x14ac:dyDescent="0.25">
      <c r="C289" s="188"/>
      <c r="D289" s="189"/>
      <c r="E289" s="178"/>
      <c r="F289" s="178"/>
      <c r="G289" s="190">
        <f>DATOS!$E$13</f>
        <v>1</v>
      </c>
      <c r="H289" s="178"/>
      <c r="I289" s="191"/>
      <c r="J289" s="178"/>
      <c r="K289" s="178"/>
      <c r="L289" s="178"/>
      <c r="M289" s="178"/>
      <c r="N289" s="160" t="str">
        <f t="shared" si="23"/>
        <v/>
      </c>
      <c r="O289" s="21"/>
      <c r="P289" s="160" t="str">
        <f t="shared" si="24"/>
        <v/>
      </c>
      <c r="Q289" s="160">
        <f t="shared" si="25"/>
        <v>0</v>
      </c>
      <c r="R289" s="160" t="str">
        <f t="shared" si="26"/>
        <v/>
      </c>
      <c r="S289" s="160" t="str">
        <f t="shared" si="27"/>
        <v/>
      </c>
      <c r="T289" s="50" t="str">
        <f>IF($F289="","",IF(ISERROR(VLOOKUP(F289,PROVEEDORES!$D$8:$I$507,5,0)),1,VLOOKUP($F289,PROVEEDORES!$D$8:$I$507,5,0)))</f>
        <v/>
      </c>
    </row>
    <row r="290" spans="3:20" ht="17.45" customHeight="1" x14ac:dyDescent="0.25">
      <c r="C290" s="188"/>
      <c r="D290" s="189"/>
      <c r="E290" s="178"/>
      <c r="F290" s="178"/>
      <c r="G290" s="190">
        <f>DATOS!$E$13</f>
        <v>1</v>
      </c>
      <c r="H290" s="178"/>
      <c r="I290" s="191"/>
      <c r="J290" s="178"/>
      <c r="K290" s="178"/>
      <c r="L290" s="178"/>
      <c r="M290" s="178"/>
      <c r="N290" s="160" t="str">
        <f t="shared" si="23"/>
        <v/>
      </c>
      <c r="O290" s="21"/>
      <c r="P290" s="160" t="str">
        <f t="shared" si="24"/>
        <v/>
      </c>
      <c r="Q290" s="160">
        <f t="shared" si="25"/>
        <v>0</v>
      </c>
      <c r="R290" s="160" t="str">
        <f t="shared" si="26"/>
        <v/>
      </c>
      <c r="S290" s="160" t="str">
        <f t="shared" si="27"/>
        <v/>
      </c>
      <c r="T290" s="50" t="str">
        <f>IF($F290="","",IF(ISERROR(VLOOKUP(F290,PROVEEDORES!$D$8:$I$507,5,0)),1,VLOOKUP($F290,PROVEEDORES!$D$8:$I$507,5,0)))</f>
        <v/>
      </c>
    </row>
    <row r="291" spans="3:20" ht="17.45" customHeight="1" x14ac:dyDescent="0.25">
      <c r="C291" s="188"/>
      <c r="D291" s="189"/>
      <c r="E291" s="178"/>
      <c r="F291" s="178"/>
      <c r="G291" s="190">
        <f>DATOS!$E$13</f>
        <v>1</v>
      </c>
      <c r="H291" s="178"/>
      <c r="I291" s="191"/>
      <c r="J291" s="178"/>
      <c r="K291" s="178"/>
      <c r="L291" s="178"/>
      <c r="M291" s="178"/>
      <c r="N291" s="160" t="str">
        <f t="shared" si="23"/>
        <v/>
      </c>
      <c r="O291" s="21"/>
      <c r="P291" s="160" t="str">
        <f t="shared" si="24"/>
        <v/>
      </c>
      <c r="Q291" s="160">
        <f t="shared" si="25"/>
        <v>0</v>
      </c>
      <c r="R291" s="160" t="str">
        <f t="shared" si="26"/>
        <v/>
      </c>
      <c r="S291" s="160" t="str">
        <f t="shared" si="27"/>
        <v/>
      </c>
      <c r="T291" s="50" t="str">
        <f>IF($F291="","",IF(ISERROR(VLOOKUP(F291,PROVEEDORES!$D$8:$I$507,5,0)),1,VLOOKUP($F291,PROVEEDORES!$D$8:$I$507,5,0)))</f>
        <v/>
      </c>
    </row>
    <row r="292" spans="3:20" ht="17.45" customHeight="1" x14ac:dyDescent="0.25">
      <c r="C292" s="188"/>
      <c r="D292" s="189"/>
      <c r="E292" s="178"/>
      <c r="F292" s="178"/>
      <c r="G292" s="190">
        <f>DATOS!$E$13</f>
        <v>1</v>
      </c>
      <c r="H292" s="178"/>
      <c r="I292" s="191"/>
      <c r="J292" s="178"/>
      <c r="K292" s="178"/>
      <c r="L292" s="178"/>
      <c r="M292" s="178"/>
      <c r="N292" s="160" t="str">
        <f t="shared" si="23"/>
        <v/>
      </c>
      <c r="O292" s="21"/>
      <c r="P292" s="160" t="str">
        <f t="shared" si="24"/>
        <v/>
      </c>
      <c r="Q292" s="160">
        <f t="shared" si="25"/>
        <v>0</v>
      </c>
      <c r="R292" s="160" t="str">
        <f t="shared" si="26"/>
        <v/>
      </c>
      <c r="S292" s="160" t="str">
        <f t="shared" si="27"/>
        <v/>
      </c>
      <c r="T292" s="50" t="str">
        <f>IF($F292="","",IF(ISERROR(VLOOKUP(F292,PROVEEDORES!$D$8:$I$507,5,0)),1,VLOOKUP($F292,PROVEEDORES!$D$8:$I$507,5,0)))</f>
        <v/>
      </c>
    </row>
    <row r="293" spans="3:20" ht="17.45" customHeight="1" x14ac:dyDescent="0.25">
      <c r="C293" s="188"/>
      <c r="D293" s="189"/>
      <c r="E293" s="178"/>
      <c r="F293" s="178"/>
      <c r="G293" s="190">
        <f>DATOS!$E$13</f>
        <v>1</v>
      </c>
      <c r="H293" s="178"/>
      <c r="I293" s="191"/>
      <c r="J293" s="178"/>
      <c r="K293" s="178"/>
      <c r="L293" s="178"/>
      <c r="M293" s="178"/>
      <c r="N293" s="160" t="str">
        <f t="shared" si="23"/>
        <v/>
      </c>
      <c r="O293" s="21"/>
      <c r="P293" s="160" t="str">
        <f t="shared" si="24"/>
        <v/>
      </c>
      <c r="Q293" s="160">
        <f t="shared" si="25"/>
        <v>0</v>
      </c>
      <c r="R293" s="160" t="str">
        <f t="shared" si="26"/>
        <v/>
      </c>
      <c r="S293" s="160" t="str">
        <f t="shared" si="27"/>
        <v/>
      </c>
      <c r="T293" s="50" t="str">
        <f>IF($F293="","",IF(ISERROR(VLOOKUP(F293,PROVEEDORES!$D$8:$I$507,5,0)),1,VLOOKUP($F293,PROVEEDORES!$D$8:$I$507,5,0)))</f>
        <v/>
      </c>
    </row>
    <row r="294" spans="3:20" ht="17.45" customHeight="1" x14ac:dyDescent="0.25">
      <c r="C294" s="188"/>
      <c r="D294" s="189"/>
      <c r="E294" s="178"/>
      <c r="F294" s="178"/>
      <c r="G294" s="190">
        <f>DATOS!$E$13</f>
        <v>1</v>
      </c>
      <c r="H294" s="178"/>
      <c r="I294" s="191"/>
      <c r="J294" s="178"/>
      <c r="K294" s="178"/>
      <c r="L294" s="178"/>
      <c r="M294" s="178"/>
      <c r="N294" s="160" t="str">
        <f t="shared" si="23"/>
        <v/>
      </c>
      <c r="O294" s="21"/>
      <c r="P294" s="160" t="str">
        <f t="shared" si="24"/>
        <v/>
      </c>
      <c r="Q294" s="160">
        <f t="shared" si="25"/>
        <v>0</v>
      </c>
      <c r="R294" s="160" t="str">
        <f t="shared" si="26"/>
        <v/>
      </c>
      <c r="S294" s="160" t="str">
        <f t="shared" si="27"/>
        <v/>
      </c>
      <c r="T294" s="50" t="str">
        <f>IF($F294="","",IF(ISERROR(VLOOKUP(F294,PROVEEDORES!$D$8:$I$507,5,0)),1,VLOOKUP($F294,PROVEEDORES!$D$8:$I$507,5,0)))</f>
        <v/>
      </c>
    </row>
    <row r="295" spans="3:20" ht="17.45" customHeight="1" x14ac:dyDescent="0.25">
      <c r="C295" s="188"/>
      <c r="D295" s="189"/>
      <c r="E295" s="178"/>
      <c r="F295" s="178"/>
      <c r="G295" s="190">
        <f>DATOS!$E$13</f>
        <v>1</v>
      </c>
      <c r="H295" s="178"/>
      <c r="I295" s="191"/>
      <c r="J295" s="178"/>
      <c r="K295" s="178"/>
      <c r="L295" s="178"/>
      <c r="M295" s="178"/>
      <c r="N295" s="160" t="str">
        <f t="shared" si="23"/>
        <v/>
      </c>
      <c r="O295" s="21"/>
      <c r="P295" s="160" t="str">
        <f t="shared" si="24"/>
        <v/>
      </c>
      <c r="Q295" s="160">
        <f t="shared" si="25"/>
        <v>0</v>
      </c>
      <c r="R295" s="160" t="str">
        <f t="shared" si="26"/>
        <v/>
      </c>
      <c r="S295" s="160" t="str">
        <f t="shared" si="27"/>
        <v/>
      </c>
      <c r="T295" s="50" t="str">
        <f>IF($F295="","",IF(ISERROR(VLOOKUP(F295,PROVEEDORES!$D$8:$I$507,5,0)),1,VLOOKUP($F295,PROVEEDORES!$D$8:$I$507,5,0)))</f>
        <v/>
      </c>
    </row>
    <row r="296" spans="3:20" ht="17.45" customHeight="1" x14ac:dyDescent="0.25">
      <c r="C296" s="188"/>
      <c r="D296" s="189"/>
      <c r="E296" s="178"/>
      <c r="F296" s="178"/>
      <c r="G296" s="190">
        <f>DATOS!$E$13</f>
        <v>1</v>
      </c>
      <c r="H296" s="178"/>
      <c r="I296" s="191"/>
      <c r="J296" s="178"/>
      <c r="K296" s="178"/>
      <c r="L296" s="178"/>
      <c r="M296" s="178"/>
      <c r="N296" s="160" t="str">
        <f t="shared" si="23"/>
        <v/>
      </c>
      <c r="O296" s="21"/>
      <c r="P296" s="160" t="str">
        <f t="shared" si="24"/>
        <v/>
      </c>
      <c r="Q296" s="160">
        <f t="shared" si="25"/>
        <v>0</v>
      </c>
      <c r="R296" s="160" t="str">
        <f t="shared" si="26"/>
        <v/>
      </c>
      <c r="S296" s="160" t="str">
        <f t="shared" si="27"/>
        <v/>
      </c>
      <c r="T296" s="50" t="str">
        <f>IF($F296="","",IF(ISERROR(VLOOKUP(F296,PROVEEDORES!$D$8:$I$507,5,0)),1,VLOOKUP($F296,PROVEEDORES!$D$8:$I$507,5,0)))</f>
        <v/>
      </c>
    </row>
    <row r="297" spans="3:20" ht="17.45" customHeight="1" x14ac:dyDescent="0.25">
      <c r="C297" s="188"/>
      <c r="D297" s="189"/>
      <c r="E297" s="178"/>
      <c r="F297" s="178"/>
      <c r="G297" s="190">
        <f>DATOS!$E$13</f>
        <v>1</v>
      </c>
      <c r="H297" s="178"/>
      <c r="I297" s="191"/>
      <c r="J297" s="178"/>
      <c r="K297" s="178"/>
      <c r="L297" s="178"/>
      <c r="M297" s="178"/>
      <c r="N297" s="160" t="str">
        <f t="shared" si="23"/>
        <v/>
      </c>
      <c r="O297" s="21"/>
      <c r="P297" s="160" t="str">
        <f t="shared" si="24"/>
        <v/>
      </c>
      <c r="Q297" s="160">
        <f t="shared" si="25"/>
        <v>0</v>
      </c>
      <c r="R297" s="160" t="str">
        <f t="shared" si="26"/>
        <v/>
      </c>
      <c r="S297" s="160" t="str">
        <f t="shared" si="27"/>
        <v/>
      </c>
      <c r="T297" s="50" t="str">
        <f>IF($F297="","",IF(ISERROR(VLOOKUP(F297,PROVEEDORES!$D$8:$I$507,5,0)),1,VLOOKUP($F297,PROVEEDORES!$D$8:$I$507,5,0)))</f>
        <v/>
      </c>
    </row>
    <row r="298" spans="3:20" ht="17.45" customHeight="1" x14ac:dyDescent="0.25">
      <c r="C298" s="188"/>
      <c r="D298" s="189"/>
      <c r="E298" s="178"/>
      <c r="F298" s="178"/>
      <c r="G298" s="190">
        <f>DATOS!$E$13</f>
        <v>1</v>
      </c>
      <c r="H298" s="178"/>
      <c r="I298" s="191"/>
      <c r="J298" s="178"/>
      <c r="K298" s="178"/>
      <c r="L298" s="178"/>
      <c r="M298" s="178"/>
      <c r="N298" s="160" t="str">
        <f t="shared" si="23"/>
        <v/>
      </c>
      <c r="O298" s="21"/>
      <c r="P298" s="160" t="str">
        <f t="shared" si="24"/>
        <v/>
      </c>
      <c r="Q298" s="160">
        <f t="shared" si="25"/>
        <v>0</v>
      </c>
      <c r="R298" s="160" t="str">
        <f t="shared" si="26"/>
        <v/>
      </c>
      <c r="S298" s="160" t="str">
        <f t="shared" si="27"/>
        <v/>
      </c>
      <c r="T298" s="50" t="str">
        <f>IF($F298="","",IF(ISERROR(VLOOKUP(F298,PROVEEDORES!$D$8:$I$507,5,0)),1,VLOOKUP($F298,PROVEEDORES!$D$8:$I$507,5,0)))</f>
        <v/>
      </c>
    </row>
    <row r="299" spans="3:20" ht="17.45" customHeight="1" x14ac:dyDescent="0.25">
      <c r="C299" s="188"/>
      <c r="D299" s="189"/>
      <c r="E299" s="178"/>
      <c r="F299" s="178"/>
      <c r="G299" s="190">
        <f>DATOS!$E$13</f>
        <v>1</v>
      </c>
      <c r="H299" s="178"/>
      <c r="I299" s="191"/>
      <c r="J299" s="178"/>
      <c r="K299" s="178"/>
      <c r="L299" s="178"/>
      <c r="M299" s="178"/>
      <c r="N299" s="160" t="str">
        <f t="shared" si="23"/>
        <v/>
      </c>
      <c r="O299" s="21"/>
      <c r="P299" s="160" t="str">
        <f t="shared" si="24"/>
        <v/>
      </c>
      <c r="Q299" s="160">
        <f t="shared" si="25"/>
        <v>0</v>
      </c>
      <c r="R299" s="160" t="str">
        <f t="shared" si="26"/>
        <v/>
      </c>
      <c r="S299" s="160" t="str">
        <f t="shared" si="27"/>
        <v/>
      </c>
      <c r="T299" s="50" t="str">
        <f>IF($F299="","",IF(ISERROR(VLOOKUP(F299,PROVEEDORES!$D$8:$I$507,5,0)),1,VLOOKUP($F299,PROVEEDORES!$D$8:$I$507,5,0)))</f>
        <v/>
      </c>
    </row>
    <row r="300" spans="3:20" ht="17.45" customHeight="1" x14ac:dyDescent="0.25">
      <c r="C300" s="188"/>
      <c r="D300" s="189"/>
      <c r="E300" s="178"/>
      <c r="F300" s="178"/>
      <c r="G300" s="190">
        <f>DATOS!$E$13</f>
        <v>1</v>
      </c>
      <c r="H300" s="178"/>
      <c r="I300" s="191"/>
      <c r="J300" s="178"/>
      <c r="K300" s="178"/>
      <c r="L300" s="178"/>
      <c r="M300" s="178"/>
      <c r="N300" s="160" t="str">
        <f t="shared" si="23"/>
        <v/>
      </c>
      <c r="O300" s="21"/>
      <c r="P300" s="160" t="str">
        <f t="shared" si="24"/>
        <v/>
      </c>
      <c r="Q300" s="160">
        <f t="shared" si="25"/>
        <v>0</v>
      </c>
      <c r="R300" s="160" t="str">
        <f t="shared" si="26"/>
        <v/>
      </c>
      <c r="S300" s="160" t="str">
        <f t="shared" si="27"/>
        <v/>
      </c>
      <c r="T300" s="50" t="str">
        <f>IF($F300="","",IF(ISERROR(VLOOKUP(F300,PROVEEDORES!$D$8:$I$507,5,0)),1,VLOOKUP($F300,PROVEEDORES!$D$8:$I$507,5,0)))</f>
        <v/>
      </c>
    </row>
    <row r="301" spans="3:20" ht="17.45" customHeight="1" x14ac:dyDescent="0.25">
      <c r="C301" s="188"/>
      <c r="D301" s="189"/>
      <c r="E301" s="178"/>
      <c r="F301" s="178"/>
      <c r="G301" s="190">
        <f>DATOS!$E$13</f>
        <v>1</v>
      </c>
      <c r="H301" s="178"/>
      <c r="I301" s="191"/>
      <c r="J301" s="178"/>
      <c r="K301" s="178"/>
      <c r="L301" s="178"/>
      <c r="M301" s="178"/>
      <c r="N301" s="160" t="str">
        <f t="shared" si="23"/>
        <v/>
      </c>
      <c r="O301" s="21"/>
      <c r="P301" s="160" t="str">
        <f t="shared" si="24"/>
        <v/>
      </c>
      <c r="Q301" s="160">
        <f t="shared" si="25"/>
        <v>0</v>
      </c>
      <c r="R301" s="160" t="str">
        <f t="shared" si="26"/>
        <v/>
      </c>
      <c r="S301" s="160" t="str">
        <f t="shared" si="27"/>
        <v/>
      </c>
      <c r="T301" s="50" t="str">
        <f>IF($F301="","",IF(ISERROR(VLOOKUP(F301,PROVEEDORES!$D$8:$I$507,5,0)),1,VLOOKUP($F301,PROVEEDORES!$D$8:$I$507,5,0)))</f>
        <v/>
      </c>
    </row>
    <row r="302" spans="3:20" ht="17.45" customHeight="1" x14ac:dyDescent="0.25">
      <c r="C302" s="188"/>
      <c r="D302" s="189"/>
      <c r="E302" s="178"/>
      <c r="F302" s="178"/>
      <c r="G302" s="190">
        <f>DATOS!$E$13</f>
        <v>1</v>
      </c>
      <c r="H302" s="178"/>
      <c r="I302" s="191"/>
      <c r="J302" s="178"/>
      <c r="K302" s="178"/>
      <c r="L302" s="178"/>
      <c r="M302" s="178"/>
      <c r="N302" s="160" t="str">
        <f t="shared" si="23"/>
        <v/>
      </c>
      <c r="O302" s="21"/>
      <c r="P302" s="160" t="str">
        <f t="shared" si="24"/>
        <v/>
      </c>
      <c r="Q302" s="160">
        <f t="shared" si="25"/>
        <v>0</v>
      </c>
      <c r="R302" s="160" t="str">
        <f t="shared" si="26"/>
        <v/>
      </c>
      <c r="S302" s="160" t="str">
        <f t="shared" si="27"/>
        <v/>
      </c>
      <c r="T302" s="50" t="str">
        <f>IF($F302="","",IF(ISERROR(VLOOKUP(F302,PROVEEDORES!$D$8:$I$507,5,0)),1,VLOOKUP($F302,PROVEEDORES!$D$8:$I$507,5,0)))</f>
        <v/>
      </c>
    </row>
    <row r="303" spans="3:20" ht="17.45" customHeight="1" x14ac:dyDescent="0.25">
      <c r="C303" s="188"/>
      <c r="D303" s="189"/>
      <c r="E303" s="178"/>
      <c r="F303" s="178"/>
      <c r="G303" s="190">
        <f>DATOS!$E$13</f>
        <v>1</v>
      </c>
      <c r="H303" s="178"/>
      <c r="I303" s="191"/>
      <c r="J303" s="178"/>
      <c r="K303" s="178"/>
      <c r="L303" s="178"/>
      <c r="M303" s="178"/>
      <c r="N303" s="160" t="str">
        <f t="shared" si="23"/>
        <v/>
      </c>
      <c r="O303" s="21"/>
      <c r="P303" s="160" t="str">
        <f t="shared" si="24"/>
        <v/>
      </c>
      <c r="Q303" s="160">
        <f t="shared" si="25"/>
        <v>0</v>
      </c>
      <c r="R303" s="160" t="str">
        <f t="shared" si="26"/>
        <v/>
      </c>
      <c r="S303" s="160" t="str">
        <f t="shared" si="27"/>
        <v/>
      </c>
      <c r="T303" s="50" t="str">
        <f>IF($F303="","",IF(ISERROR(VLOOKUP(F303,PROVEEDORES!$D$8:$I$507,5,0)),1,VLOOKUP($F303,PROVEEDORES!$D$8:$I$507,5,0)))</f>
        <v/>
      </c>
    </row>
    <row r="304" spans="3:20" ht="17.45" customHeight="1" x14ac:dyDescent="0.25">
      <c r="C304" s="188"/>
      <c r="D304" s="189"/>
      <c r="E304" s="178"/>
      <c r="F304" s="178"/>
      <c r="G304" s="190">
        <f>DATOS!$E$13</f>
        <v>1</v>
      </c>
      <c r="H304" s="178"/>
      <c r="I304" s="191"/>
      <c r="J304" s="178"/>
      <c r="K304" s="178"/>
      <c r="L304" s="178"/>
      <c r="M304" s="178"/>
      <c r="N304" s="160" t="str">
        <f t="shared" si="23"/>
        <v/>
      </c>
      <c r="O304" s="21"/>
      <c r="P304" s="160" t="str">
        <f t="shared" si="24"/>
        <v/>
      </c>
      <c r="Q304" s="160">
        <f t="shared" si="25"/>
        <v>0</v>
      </c>
      <c r="R304" s="160" t="str">
        <f t="shared" si="26"/>
        <v/>
      </c>
      <c r="S304" s="160" t="str">
        <f t="shared" si="27"/>
        <v/>
      </c>
      <c r="T304" s="50" t="str">
        <f>IF($F304="","",IF(ISERROR(VLOOKUP(F304,PROVEEDORES!$D$8:$I$507,5,0)),1,VLOOKUP($F304,PROVEEDORES!$D$8:$I$507,5,0)))</f>
        <v/>
      </c>
    </row>
    <row r="305" spans="3:20" ht="17.45" customHeight="1" x14ac:dyDescent="0.25">
      <c r="C305" s="188"/>
      <c r="D305" s="189"/>
      <c r="E305" s="178"/>
      <c r="F305" s="178"/>
      <c r="G305" s="190">
        <f>DATOS!$E$13</f>
        <v>1</v>
      </c>
      <c r="H305" s="178"/>
      <c r="I305" s="191"/>
      <c r="J305" s="178"/>
      <c r="K305" s="178"/>
      <c r="L305" s="178"/>
      <c r="M305" s="178"/>
      <c r="N305" s="160" t="str">
        <f t="shared" si="23"/>
        <v/>
      </c>
      <c r="O305" s="21"/>
      <c r="P305" s="160" t="str">
        <f t="shared" si="24"/>
        <v/>
      </c>
      <c r="Q305" s="160">
        <f t="shared" si="25"/>
        <v>0</v>
      </c>
      <c r="R305" s="160" t="str">
        <f t="shared" si="26"/>
        <v/>
      </c>
      <c r="S305" s="160" t="str">
        <f t="shared" si="27"/>
        <v/>
      </c>
      <c r="T305" s="50" t="str">
        <f>IF($F305="","",IF(ISERROR(VLOOKUP(F305,PROVEEDORES!$D$8:$I$507,5,0)),1,VLOOKUP($F305,PROVEEDORES!$D$8:$I$507,5,0)))</f>
        <v/>
      </c>
    </row>
    <row r="306" spans="3:20" ht="17.45" customHeight="1" x14ac:dyDescent="0.25">
      <c r="C306" s="188"/>
      <c r="D306" s="189"/>
      <c r="E306" s="178"/>
      <c r="F306" s="178"/>
      <c r="G306" s="190">
        <f>DATOS!$E$13</f>
        <v>1</v>
      </c>
      <c r="H306" s="178"/>
      <c r="I306" s="191"/>
      <c r="J306" s="178"/>
      <c r="K306" s="178"/>
      <c r="L306" s="178"/>
      <c r="M306" s="178"/>
      <c r="N306" s="160" t="str">
        <f t="shared" si="23"/>
        <v/>
      </c>
      <c r="O306" s="21"/>
      <c r="P306" s="160" t="str">
        <f t="shared" si="24"/>
        <v/>
      </c>
      <c r="Q306" s="160">
        <f t="shared" si="25"/>
        <v>0</v>
      </c>
      <c r="R306" s="160" t="str">
        <f t="shared" si="26"/>
        <v/>
      </c>
      <c r="S306" s="160" t="str">
        <f t="shared" si="27"/>
        <v/>
      </c>
      <c r="T306" s="50" t="str">
        <f>IF($F306="","",IF(ISERROR(VLOOKUP(F306,PROVEEDORES!$D$8:$I$507,5,0)),1,VLOOKUP($F306,PROVEEDORES!$D$8:$I$507,5,0)))</f>
        <v/>
      </c>
    </row>
    <row r="307" spans="3:20" ht="17.45" customHeight="1" x14ac:dyDescent="0.25">
      <c r="C307" s="188"/>
      <c r="D307" s="189"/>
      <c r="E307" s="178"/>
      <c r="F307" s="178"/>
      <c r="G307" s="190">
        <f>DATOS!$E$13</f>
        <v>1</v>
      </c>
      <c r="H307" s="178"/>
      <c r="I307" s="191"/>
      <c r="J307" s="178"/>
      <c r="K307" s="178"/>
      <c r="L307" s="178"/>
      <c r="M307" s="178"/>
      <c r="N307" s="160" t="str">
        <f t="shared" si="23"/>
        <v/>
      </c>
      <c r="O307" s="21"/>
      <c r="P307" s="160" t="str">
        <f t="shared" si="24"/>
        <v/>
      </c>
      <c r="Q307" s="160">
        <f t="shared" si="25"/>
        <v>0</v>
      </c>
      <c r="R307" s="160" t="str">
        <f t="shared" si="26"/>
        <v/>
      </c>
      <c r="S307" s="160" t="str">
        <f t="shared" si="27"/>
        <v/>
      </c>
      <c r="T307" s="50" t="str">
        <f>IF($F307="","",IF(ISERROR(VLOOKUP(F307,PROVEEDORES!$D$8:$I$507,5,0)),1,VLOOKUP($F307,PROVEEDORES!$D$8:$I$507,5,0)))</f>
        <v/>
      </c>
    </row>
    <row r="308" spans="3:20" ht="17.45" customHeight="1" x14ac:dyDescent="0.25">
      <c r="C308" s="188"/>
      <c r="D308" s="189"/>
      <c r="E308" s="178"/>
      <c r="F308" s="178"/>
      <c r="G308" s="190">
        <f>DATOS!$E$13</f>
        <v>1</v>
      </c>
      <c r="H308" s="178"/>
      <c r="I308" s="191"/>
      <c r="J308" s="178"/>
      <c r="K308" s="178"/>
      <c r="L308" s="178"/>
      <c r="M308" s="178"/>
      <c r="N308" s="160" t="str">
        <f t="shared" si="23"/>
        <v/>
      </c>
      <c r="O308" s="21"/>
      <c r="P308" s="160" t="str">
        <f t="shared" si="24"/>
        <v/>
      </c>
      <c r="Q308" s="160">
        <f t="shared" si="25"/>
        <v>0</v>
      </c>
      <c r="R308" s="160" t="str">
        <f t="shared" si="26"/>
        <v/>
      </c>
      <c r="S308" s="160" t="str">
        <f t="shared" si="27"/>
        <v/>
      </c>
      <c r="T308" s="50" t="str">
        <f>IF($F308="","",IF(ISERROR(VLOOKUP(F308,PROVEEDORES!$D$8:$I$507,5,0)),1,VLOOKUP($F308,PROVEEDORES!$D$8:$I$507,5,0)))</f>
        <v/>
      </c>
    </row>
    <row r="309" spans="3:20" ht="17.45" customHeight="1" x14ac:dyDescent="0.25">
      <c r="C309" s="188"/>
      <c r="D309" s="189"/>
      <c r="E309" s="178"/>
      <c r="F309" s="178"/>
      <c r="G309" s="190">
        <f>DATOS!$E$13</f>
        <v>1</v>
      </c>
      <c r="H309" s="178"/>
      <c r="I309" s="191"/>
      <c r="J309" s="178"/>
      <c r="K309" s="178"/>
      <c r="L309" s="178"/>
      <c r="M309" s="178"/>
      <c r="N309" s="160" t="str">
        <f t="shared" si="23"/>
        <v/>
      </c>
      <c r="O309" s="21"/>
      <c r="P309" s="160" t="str">
        <f t="shared" si="24"/>
        <v/>
      </c>
      <c r="Q309" s="160">
        <f t="shared" si="25"/>
        <v>0</v>
      </c>
      <c r="R309" s="160" t="str">
        <f t="shared" si="26"/>
        <v/>
      </c>
      <c r="S309" s="160" t="str">
        <f t="shared" si="27"/>
        <v/>
      </c>
      <c r="T309" s="50" t="str">
        <f>IF($F309="","",IF(ISERROR(VLOOKUP(F309,PROVEEDORES!$D$8:$I$507,5,0)),1,VLOOKUP($F309,PROVEEDORES!$D$8:$I$507,5,0)))</f>
        <v/>
      </c>
    </row>
    <row r="310" spans="3:20" ht="17.45" customHeight="1" x14ac:dyDescent="0.25">
      <c r="C310" s="188"/>
      <c r="D310" s="189"/>
      <c r="E310" s="178"/>
      <c r="F310" s="178"/>
      <c r="G310" s="190">
        <f>DATOS!$E$13</f>
        <v>1</v>
      </c>
      <c r="H310" s="178"/>
      <c r="I310" s="191"/>
      <c r="J310" s="178"/>
      <c r="K310" s="178"/>
      <c r="L310" s="178"/>
      <c r="M310" s="178"/>
      <c r="N310" s="160" t="str">
        <f t="shared" si="23"/>
        <v/>
      </c>
      <c r="O310" s="21"/>
      <c r="P310" s="160" t="str">
        <f t="shared" si="24"/>
        <v/>
      </c>
      <c r="Q310" s="160">
        <f t="shared" si="25"/>
        <v>0</v>
      </c>
      <c r="R310" s="160" t="str">
        <f t="shared" si="26"/>
        <v/>
      </c>
      <c r="S310" s="160" t="str">
        <f t="shared" si="27"/>
        <v/>
      </c>
      <c r="T310" s="50" t="str">
        <f>IF($F310="","",IF(ISERROR(VLOOKUP(F310,PROVEEDORES!$D$8:$I$507,5,0)),1,VLOOKUP($F310,PROVEEDORES!$D$8:$I$507,5,0)))</f>
        <v/>
      </c>
    </row>
    <row r="311" spans="3:20" ht="17.45" customHeight="1" x14ac:dyDescent="0.25">
      <c r="C311" s="188"/>
      <c r="D311" s="189"/>
      <c r="E311" s="178"/>
      <c r="F311" s="178"/>
      <c r="G311" s="190">
        <f>DATOS!$E$13</f>
        <v>1</v>
      </c>
      <c r="H311" s="178"/>
      <c r="I311" s="191"/>
      <c r="J311" s="178"/>
      <c r="K311" s="178"/>
      <c r="L311" s="178"/>
      <c r="M311" s="178"/>
      <c r="N311" s="160" t="str">
        <f t="shared" si="23"/>
        <v/>
      </c>
      <c r="O311" s="21"/>
      <c r="P311" s="160" t="str">
        <f t="shared" si="24"/>
        <v/>
      </c>
      <c r="Q311" s="160">
        <f t="shared" si="25"/>
        <v>0</v>
      </c>
      <c r="R311" s="160" t="str">
        <f t="shared" si="26"/>
        <v/>
      </c>
      <c r="S311" s="160" t="str">
        <f t="shared" si="27"/>
        <v/>
      </c>
      <c r="T311" s="50" t="str">
        <f>IF($F311="","",IF(ISERROR(VLOOKUP(F311,PROVEEDORES!$D$8:$I$507,5,0)),1,VLOOKUP($F311,PROVEEDORES!$D$8:$I$507,5,0)))</f>
        <v/>
      </c>
    </row>
    <row r="312" spans="3:20" ht="17.45" customHeight="1" x14ac:dyDescent="0.25">
      <c r="C312" s="188"/>
      <c r="D312" s="189"/>
      <c r="E312" s="178"/>
      <c r="F312" s="178"/>
      <c r="G312" s="190">
        <f>DATOS!$E$13</f>
        <v>1</v>
      </c>
      <c r="H312" s="178"/>
      <c r="I312" s="191"/>
      <c r="J312" s="178"/>
      <c r="K312" s="178"/>
      <c r="L312" s="178"/>
      <c r="M312" s="178"/>
      <c r="N312" s="160" t="str">
        <f t="shared" si="23"/>
        <v/>
      </c>
      <c r="O312" s="21"/>
      <c r="P312" s="160" t="str">
        <f t="shared" si="24"/>
        <v/>
      </c>
      <c r="Q312" s="160">
        <f t="shared" si="25"/>
        <v>0</v>
      </c>
      <c r="R312" s="160" t="str">
        <f t="shared" si="26"/>
        <v/>
      </c>
      <c r="S312" s="160" t="str">
        <f t="shared" si="27"/>
        <v/>
      </c>
      <c r="T312" s="50" t="str">
        <f>IF($F312="","",IF(ISERROR(VLOOKUP(F312,PROVEEDORES!$D$8:$I$507,5,0)),1,VLOOKUP($F312,PROVEEDORES!$D$8:$I$507,5,0)))</f>
        <v/>
      </c>
    </row>
    <row r="313" spans="3:20" ht="17.45" customHeight="1" x14ac:dyDescent="0.25">
      <c r="C313" s="188"/>
      <c r="D313" s="189"/>
      <c r="E313" s="178"/>
      <c r="F313" s="178"/>
      <c r="G313" s="190">
        <f>DATOS!$E$13</f>
        <v>1</v>
      </c>
      <c r="H313" s="178"/>
      <c r="I313" s="191"/>
      <c r="J313" s="178"/>
      <c r="K313" s="178"/>
      <c r="L313" s="178"/>
      <c r="M313" s="178"/>
      <c r="N313" s="160" t="str">
        <f t="shared" si="23"/>
        <v/>
      </c>
      <c r="O313" s="21"/>
      <c r="P313" s="160" t="str">
        <f t="shared" si="24"/>
        <v/>
      </c>
      <c r="Q313" s="160">
        <f t="shared" si="25"/>
        <v>0</v>
      </c>
      <c r="R313" s="160" t="str">
        <f t="shared" si="26"/>
        <v/>
      </c>
      <c r="S313" s="160" t="str">
        <f t="shared" si="27"/>
        <v/>
      </c>
      <c r="T313" s="50" t="str">
        <f>IF($F313="","",IF(ISERROR(VLOOKUP(F313,PROVEEDORES!$D$8:$I$507,5,0)),1,VLOOKUP($F313,PROVEEDORES!$D$8:$I$507,5,0)))</f>
        <v/>
      </c>
    </row>
    <row r="314" spans="3:20" ht="17.45" customHeight="1" x14ac:dyDescent="0.25">
      <c r="C314" s="188"/>
      <c r="D314" s="189"/>
      <c r="E314" s="178"/>
      <c r="F314" s="178"/>
      <c r="G314" s="190">
        <f>DATOS!$E$13</f>
        <v>1</v>
      </c>
      <c r="H314" s="178"/>
      <c r="I314" s="191"/>
      <c r="J314" s="178"/>
      <c r="K314" s="178"/>
      <c r="L314" s="178"/>
      <c r="M314" s="178"/>
      <c r="N314" s="160" t="str">
        <f t="shared" si="23"/>
        <v/>
      </c>
      <c r="O314" s="21"/>
      <c r="P314" s="160" t="str">
        <f t="shared" si="24"/>
        <v/>
      </c>
      <c r="Q314" s="160">
        <f t="shared" si="25"/>
        <v>0</v>
      </c>
      <c r="R314" s="160" t="str">
        <f t="shared" si="26"/>
        <v/>
      </c>
      <c r="S314" s="160" t="str">
        <f t="shared" si="27"/>
        <v/>
      </c>
      <c r="T314" s="50" t="str">
        <f>IF($F314="","",IF(ISERROR(VLOOKUP(F314,PROVEEDORES!$D$8:$I$507,5,0)),1,VLOOKUP($F314,PROVEEDORES!$D$8:$I$507,5,0)))</f>
        <v/>
      </c>
    </row>
    <row r="315" spans="3:20" ht="17.45" customHeight="1" x14ac:dyDescent="0.25">
      <c r="C315" s="188"/>
      <c r="D315" s="189"/>
      <c r="E315" s="178"/>
      <c r="F315" s="178"/>
      <c r="G315" s="190">
        <f>DATOS!$E$13</f>
        <v>1</v>
      </c>
      <c r="H315" s="178"/>
      <c r="I315" s="191"/>
      <c r="J315" s="178"/>
      <c r="K315" s="178"/>
      <c r="L315" s="178"/>
      <c r="M315" s="178"/>
      <c r="N315" s="160" t="str">
        <f t="shared" si="23"/>
        <v/>
      </c>
      <c r="O315" s="21"/>
      <c r="P315" s="160" t="str">
        <f t="shared" si="24"/>
        <v/>
      </c>
      <c r="Q315" s="160">
        <f t="shared" si="25"/>
        <v>0</v>
      </c>
      <c r="R315" s="160" t="str">
        <f t="shared" si="26"/>
        <v/>
      </c>
      <c r="S315" s="160" t="str">
        <f t="shared" si="27"/>
        <v/>
      </c>
      <c r="T315" s="50" t="str">
        <f>IF($F315="","",IF(ISERROR(VLOOKUP(F315,PROVEEDORES!$D$8:$I$507,5,0)),1,VLOOKUP($F315,PROVEEDORES!$D$8:$I$507,5,0)))</f>
        <v/>
      </c>
    </row>
    <row r="316" spans="3:20" ht="17.45" customHeight="1" x14ac:dyDescent="0.25">
      <c r="C316" s="188"/>
      <c r="D316" s="189"/>
      <c r="E316" s="178"/>
      <c r="F316" s="178"/>
      <c r="G316" s="190">
        <f>DATOS!$E$13</f>
        <v>1</v>
      </c>
      <c r="H316" s="178"/>
      <c r="I316" s="191"/>
      <c r="J316" s="178"/>
      <c r="K316" s="178"/>
      <c r="L316" s="178"/>
      <c r="M316" s="178"/>
      <c r="N316" s="160" t="str">
        <f t="shared" si="23"/>
        <v/>
      </c>
      <c r="O316" s="21"/>
      <c r="P316" s="160" t="str">
        <f t="shared" si="24"/>
        <v/>
      </c>
      <c r="Q316" s="160">
        <f t="shared" si="25"/>
        <v>0</v>
      </c>
      <c r="R316" s="160" t="str">
        <f t="shared" si="26"/>
        <v/>
      </c>
      <c r="S316" s="160" t="str">
        <f t="shared" si="27"/>
        <v/>
      </c>
      <c r="T316" s="50" t="str">
        <f>IF($F316="","",IF(ISERROR(VLOOKUP(F316,PROVEEDORES!$D$8:$I$507,5,0)),1,VLOOKUP($F316,PROVEEDORES!$D$8:$I$507,5,0)))</f>
        <v/>
      </c>
    </row>
    <row r="317" spans="3:20" ht="17.45" customHeight="1" x14ac:dyDescent="0.25">
      <c r="C317" s="188"/>
      <c r="D317" s="189"/>
      <c r="E317" s="178"/>
      <c r="F317" s="178"/>
      <c r="G317" s="190">
        <f>DATOS!$E$13</f>
        <v>1</v>
      </c>
      <c r="H317" s="178"/>
      <c r="I317" s="191"/>
      <c r="J317" s="178"/>
      <c r="K317" s="178"/>
      <c r="L317" s="178"/>
      <c r="M317" s="178"/>
      <c r="N317" s="160" t="str">
        <f t="shared" si="23"/>
        <v/>
      </c>
      <c r="O317" s="21"/>
      <c r="P317" s="160" t="str">
        <f t="shared" si="24"/>
        <v/>
      </c>
      <c r="Q317" s="160">
        <f t="shared" si="25"/>
        <v>0</v>
      </c>
      <c r="R317" s="160" t="str">
        <f t="shared" si="26"/>
        <v/>
      </c>
      <c r="S317" s="160" t="str">
        <f t="shared" si="27"/>
        <v/>
      </c>
      <c r="T317" s="50" t="str">
        <f>IF($F317="","",IF(ISERROR(VLOOKUP(F317,PROVEEDORES!$D$8:$I$507,5,0)),1,VLOOKUP($F317,PROVEEDORES!$D$8:$I$507,5,0)))</f>
        <v/>
      </c>
    </row>
    <row r="318" spans="3:20" ht="17.45" customHeight="1" x14ac:dyDescent="0.25">
      <c r="C318" s="188"/>
      <c r="D318" s="189"/>
      <c r="E318" s="178"/>
      <c r="F318" s="178"/>
      <c r="G318" s="190">
        <f>DATOS!$E$13</f>
        <v>1</v>
      </c>
      <c r="H318" s="178"/>
      <c r="I318" s="191"/>
      <c r="J318" s="178"/>
      <c r="K318" s="178"/>
      <c r="L318" s="178"/>
      <c r="M318" s="178"/>
      <c r="N318" s="160" t="str">
        <f t="shared" si="23"/>
        <v/>
      </c>
      <c r="O318" s="21"/>
      <c r="P318" s="160" t="str">
        <f t="shared" si="24"/>
        <v/>
      </c>
      <c r="Q318" s="160">
        <f t="shared" si="25"/>
        <v>0</v>
      </c>
      <c r="R318" s="160" t="str">
        <f t="shared" si="26"/>
        <v/>
      </c>
      <c r="S318" s="160" t="str">
        <f t="shared" si="27"/>
        <v/>
      </c>
      <c r="T318" s="50" t="str">
        <f>IF($F318="","",IF(ISERROR(VLOOKUP(F318,PROVEEDORES!$D$8:$I$507,5,0)),1,VLOOKUP($F318,PROVEEDORES!$D$8:$I$507,5,0)))</f>
        <v/>
      </c>
    </row>
    <row r="319" spans="3:20" ht="17.45" customHeight="1" x14ac:dyDescent="0.25">
      <c r="C319" s="188"/>
      <c r="D319" s="189"/>
      <c r="E319" s="178"/>
      <c r="F319" s="178"/>
      <c r="G319" s="190">
        <f>DATOS!$E$13</f>
        <v>1</v>
      </c>
      <c r="H319" s="178"/>
      <c r="I319" s="191"/>
      <c r="J319" s="178"/>
      <c r="K319" s="178"/>
      <c r="L319" s="178"/>
      <c r="M319" s="178"/>
      <c r="N319" s="160" t="str">
        <f t="shared" si="23"/>
        <v/>
      </c>
      <c r="O319" s="21"/>
      <c r="P319" s="160" t="str">
        <f t="shared" si="24"/>
        <v/>
      </c>
      <c r="Q319" s="160">
        <f t="shared" si="25"/>
        <v>0</v>
      </c>
      <c r="R319" s="160" t="str">
        <f t="shared" si="26"/>
        <v/>
      </c>
      <c r="S319" s="160" t="str">
        <f t="shared" si="27"/>
        <v/>
      </c>
      <c r="T319" s="50" t="str">
        <f>IF($F319="","",IF(ISERROR(VLOOKUP(F319,PROVEEDORES!$D$8:$I$507,5,0)),1,VLOOKUP($F319,PROVEEDORES!$D$8:$I$507,5,0)))</f>
        <v/>
      </c>
    </row>
    <row r="320" spans="3:20" ht="17.45" customHeight="1" x14ac:dyDescent="0.25">
      <c r="C320" s="188"/>
      <c r="D320" s="189"/>
      <c r="E320" s="178"/>
      <c r="F320" s="178"/>
      <c r="G320" s="190">
        <f>DATOS!$E$13</f>
        <v>1</v>
      </c>
      <c r="H320" s="178"/>
      <c r="I320" s="191"/>
      <c r="J320" s="178"/>
      <c r="K320" s="178"/>
      <c r="L320" s="178"/>
      <c r="M320" s="178"/>
      <c r="N320" s="160" t="str">
        <f t="shared" si="23"/>
        <v/>
      </c>
      <c r="O320" s="21"/>
      <c r="P320" s="160" t="str">
        <f t="shared" si="24"/>
        <v/>
      </c>
      <c r="Q320" s="160">
        <f t="shared" si="25"/>
        <v>0</v>
      </c>
      <c r="R320" s="160" t="str">
        <f t="shared" si="26"/>
        <v/>
      </c>
      <c r="S320" s="160" t="str">
        <f t="shared" si="27"/>
        <v/>
      </c>
      <c r="T320" s="50" t="str">
        <f>IF($F320="","",IF(ISERROR(VLOOKUP(F320,PROVEEDORES!$D$8:$I$507,5,0)),1,VLOOKUP($F320,PROVEEDORES!$D$8:$I$507,5,0)))</f>
        <v/>
      </c>
    </row>
    <row r="321" spans="3:20" ht="17.45" customHeight="1" x14ac:dyDescent="0.25">
      <c r="C321" s="188"/>
      <c r="D321" s="189"/>
      <c r="E321" s="178"/>
      <c r="F321" s="178"/>
      <c r="G321" s="190">
        <f>DATOS!$E$13</f>
        <v>1</v>
      </c>
      <c r="H321" s="178"/>
      <c r="I321" s="191"/>
      <c r="J321" s="178"/>
      <c r="K321" s="178"/>
      <c r="L321" s="178"/>
      <c r="M321" s="178"/>
      <c r="N321" s="160" t="str">
        <f t="shared" si="23"/>
        <v/>
      </c>
      <c r="O321" s="21"/>
      <c r="P321" s="160" t="str">
        <f t="shared" si="24"/>
        <v/>
      </c>
      <c r="Q321" s="160">
        <f t="shared" si="25"/>
        <v>0</v>
      </c>
      <c r="R321" s="160" t="str">
        <f t="shared" si="26"/>
        <v/>
      </c>
      <c r="S321" s="160" t="str">
        <f t="shared" si="27"/>
        <v/>
      </c>
      <c r="T321" s="50" t="str">
        <f>IF($F321="","",IF(ISERROR(VLOOKUP(F321,PROVEEDORES!$D$8:$I$507,5,0)),1,VLOOKUP($F321,PROVEEDORES!$D$8:$I$507,5,0)))</f>
        <v/>
      </c>
    </row>
    <row r="322" spans="3:20" ht="17.45" customHeight="1" x14ac:dyDescent="0.25">
      <c r="C322" s="188"/>
      <c r="D322" s="189"/>
      <c r="E322" s="178"/>
      <c r="F322" s="178"/>
      <c r="G322" s="190">
        <f>DATOS!$E$13</f>
        <v>1</v>
      </c>
      <c r="H322" s="178"/>
      <c r="I322" s="191"/>
      <c r="J322" s="178"/>
      <c r="K322" s="178"/>
      <c r="L322" s="178"/>
      <c r="M322" s="178"/>
      <c r="N322" s="160" t="str">
        <f t="shared" si="23"/>
        <v/>
      </c>
      <c r="O322" s="21"/>
      <c r="P322" s="160" t="str">
        <f t="shared" si="24"/>
        <v/>
      </c>
      <c r="Q322" s="160">
        <f t="shared" si="25"/>
        <v>0</v>
      </c>
      <c r="R322" s="160" t="str">
        <f t="shared" si="26"/>
        <v/>
      </c>
      <c r="S322" s="160" t="str">
        <f t="shared" si="27"/>
        <v/>
      </c>
      <c r="T322" s="50" t="str">
        <f>IF($F322="","",IF(ISERROR(VLOOKUP(F322,PROVEEDORES!$D$8:$I$507,5,0)),1,VLOOKUP($F322,PROVEEDORES!$D$8:$I$507,5,0)))</f>
        <v/>
      </c>
    </row>
    <row r="323" spans="3:20" ht="17.45" customHeight="1" x14ac:dyDescent="0.25">
      <c r="C323" s="188"/>
      <c r="D323" s="189"/>
      <c r="E323" s="178"/>
      <c r="F323" s="178"/>
      <c r="G323" s="190">
        <f>DATOS!$E$13</f>
        <v>1</v>
      </c>
      <c r="H323" s="178"/>
      <c r="I323" s="191"/>
      <c r="J323" s="178"/>
      <c r="K323" s="178"/>
      <c r="L323" s="178"/>
      <c r="M323" s="178"/>
      <c r="N323" s="160" t="str">
        <f t="shared" si="23"/>
        <v/>
      </c>
      <c r="O323" s="21"/>
      <c r="P323" s="160" t="str">
        <f t="shared" si="24"/>
        <v/>
      </c>
      <c r="Q323" s="160">
        <f t="shared" si="25"/>
        <v>0</v>
      </c>
      <c r="R323" s="160" t="str">
        <f t="shared" si="26"/>
        <v/>
      </c>
      <c r="S323" s="160" t="str">
        <f t="shared" si="27"/>
        <v/>
      </c>
      <c r="T323" s="50" t="str">
        <f>IF($F323="","",IF(ISERROR(VLOOKUP(F323,PROVEEDORES!$D$8:$I$507,5,0)),1,VLOOKUP($F323,PROVEEDORES!$D$8:$I$507,5,0)))</f>
        <v/>
      </c>
    </row>
    <row r="324" spans="3:20" ht="17.45" customHeight="1" x14ac:dyDescent="0.25">
      <c r="C324" s="188"/>
      <c r="D324" s="189"/>
      <c r="E324" s="178"/>
      <c r="F324" s="178"/>
      <c r="G324" s="190">
        <f>DATOS!$E$13</f>
        <v>1</v>
      </c>
      <c r="H324" s="178"/>
      <c r="I324" s="191"/>
      <c r="J324" s="178"/>
      <c r="K324" s="178"/>
      <c r="L324" s="178"/>
      <c r="M324" s="178"/>
      <c r="N324" s="160" t="str">
        <f t="shared" si="23"/>
        <v/>
      </c>
      <c r="O324" s="21"/>
      <c r="P324" s="160" t="str">
        <f t="shared" si="24"/>
        <v/>
      </c>
      <c r="Q324" s="160">
        <f t="shared" si="25"/>
        <v>0</v>
      </c>
      <c r="R324" s="160" t="str">
        <f t="shared" si="26"/>
        <v/>
      </c>
      <c r="S324" s="160" t="str">
        <f t="shared" si="27"/>
        <v/>
      </c>
      <c r="T324" s="50" t="str">
        <f>IF($F324="","",IF(ISERROR(VLOOKUP(F324,PROVEEDORES!$D$8:$I$507,5,0)),1,VLOOKUP($F324,PROVEEDORES!$D$8:$I$507,5,0)))</f>
        <v/>
      </c>
    </row>
    <row r="325" spans="3:20" ht="17.45" customHeight="1" x14ac:dyDescent="0.25">
      <c r="C325" s="188"/>
      <c r="D325" s="189"/>
      <c r="E325" s="178"/>
      <c r="F325" s="178"/>
      <c r="G325" s="190">
        <f>DATOS!$E$13</f>
        <v>1</v>
      </c>
      <c r="H325" s="178"/>
      <c r="I325" s="191"/>
      <c r="J325" s="178"/>
      <c r="K325" s="178"/>
      <c r="L325" s="178"/>
      <c r="M325" s="178"/>
      <c r="N325" s="160" t="str">
        <f t="shared" si="23"/>
        <v/>
      </c>
      <c r="O325" s="21"/>
      <c r="P325" s="160" t="str">
        <f t="shared" si="24"/>
        <v/>
      </c>
      <c r="Q325" s="160">
        <f t="shared" si="25"/>
        <v>0</v>
      </c>
      <c r="R325" s="160" t="str">
        <f t="shared" si="26"/>
        <v/>
      </c>
      <c r="S325" s="160" t="str">
        <f t="shared" si="27"/>
        <v/>
      </c>
      <c r="T325" s="50" t="str">
        <f>IF($F325="","",IF(ISERROR(VLOOKUP(F325,PROVEEDORES!$D$8:$I$507,5,0)),1,VLOOKUP($F325,PROVEEDORES!$D$8:$I$507,5,0)))</f>
        <v/>
      </c>
    </row>
    <row r="326" spans="3:20" ht="17.45" customHeight="1" x14ac:dyDescent="0.25">
      <c r="C326" s="188"/>
      <c r="D326" s="189"/>
      <c r="E326" s="178"/>
      <c r="F326" s="178"/>
      <c r="G326" s="190">
        <f>DATOS!$E$13</f>
        <v>1</v>
      </c>
      <c r="H326" s="178"/>
      <c r="I326" s="191"/>
      <c r="J326" s="178"/>
      <c r="K326" s="178"/>
      <c r="L326" s="178"/>
      <c r="M326" s="178"/>
      <c r="N326" s="160" t="str">
        <f t="shared" si="23"/>
        <v/>
      </c>
      <c r="O326" s="21"/>
      <c r="P326" s="160" t="str">
        <f t="shared" si="24"/>
        <v/>
      </c>
      <c r="Q326" s="160">
        <f t="shared" si="25"/>
        <v>0</v>
      </c>
      <c r="R326" s="160" t="str">
        <f t="shared" si="26"/>
        <v/>
      </c>
      <c r="S326" s="160" t="str">
        <f t="shared" si="27"/>
        <v/>
      </c>
      <c r="T326" s="50" t="str">
        <f>IF($F326="","",IF(ISERROR(VLOOKUP(F326,PROVEEDORES!$D$8:$I$507,5,0)),1,VLOOKUP($F326,PROVEEDORES!$D$8:$I$507,5,0)))</f>
        <v/>
      </c>
    </row>
    <row r="327" spans="3:20" ht="17.45" customHeight="1" x14ac:dyDescent="0.25">
      <c r="C327" s="188"/>
      <c r="D327" s="189"/>
      <c r="E327" s="178"/>
      <c r="F327" s="178"/>
      <c r="G327" s="190">
        <f>DATOS!$E$13</f>
        <v>1</v>
      </c>
      <c r="H327" s="178"/>
      <c r="I327" s="191"/>
      <c r="J327" s="178"/>
      <c r="K327" s="178"/>
      <c r="L327" s="178"/>
      <c r="M327" s="178"/>
      <c r="N327" s="160" t="str">
        <f t="shared" si="23"/>
        <v/>
      </c>
      <c r="O327" s="21"/>
      <c r="P327" s="160" t="str">
        <f t="shared" si="24"/>
        <v/>
      </c>
      <c r="Q327" s="160">
        <f t="shared" si="25"/>
        <v>0</v>
      </c>
      <c r="R327" s="160" t="str">
        <f t="shared" si="26"/>
        <v/>
      </c>
      <c r="S327" s="160" t="str">
        <f t="shared" si="27"/>
        <v/>
      </c>
      <c r="T327" s="50" t="str">
        <f>IF($F327="","",IF(ISERROR(VLOOKUP(F327,PROVEEDORES!$D$8:$I$507,5,0)),1,VLOOKUP($F327,PROVEEDORES!$D$8:$I$507,5,0)))</f>
        <v/>
      </c>
    </row>
    <row r="328" spans="3:20" ht="17.45" customHeight="1" x14ac:dyDescent="0.25">
      <c r="C328" s="188"/>
      <c r="D328" s="189"/>
      <c r="E328" s="178"/>
      <c r="F328" s="178"/>
      <c r="G328" s="190">
        <f>DATOS!$E$13</f>
        <v>1</v>
      </c>
      <c r="H328" s="178"/>
      <c r="I328" s="191"/>
      <c r="J328" s="178"/>
      <c r="K328" s="178"/>
      <c r="L328" s="178"/>
      <c r="M328" s="178"/>
      <c r="N328" s="160" t="str">
        <f t="shared" si="23"/>
        <v/>
      </c>
      <c r="O328" s="21"/>
      <c r="P328" s="160" t="str">
        <f t="shared" si="24"/>
        <v/>
      </c>
      <c r="Q328" s="160">
        <f t="shared" si="25"/>
        <v>0</v>
      </c>
      <c r="R328" s="160" t="str">
        <f t="shared" si="26"/>
        <v/>
      </c>
      <c r="S328" s="160" t="str">
        <f t="shared" si="27"/>
        <v/>
      </c>
      <c r="T328" s="50" t="str">
        <f>IF($F328="","",IF(ISERROR(VLOOKUP(F328,PROVEEDORES!$D$8:$I$507,5,0)),1,VLOOKUP($F328,PROVEEDORES!$D$8:$I$507,5,0)))</f>
        <v/>
      </c>
    </row>
    <row r="329" spans="3:20" ht="17.45" customHeight="1" x14ac:dyDescent="0.25">
      <c r="C329" s="188"/>
      <c r="D329" s="189"/>
      <c r="E329" s="178"/>
      <c r="F329" s="178"/>
      <c r="G329" s="190">
        <f>DATOS!$E$13</f>
        <v>1</v>
      </c>
      <c r="H329" s="178"/>
      <c r="I329" s="191"/>
      <c r="J329" s="178"/>
      <c r="K329" s="178"/>
      <c r="L329" s="178"/>
      <c r="M329" s="178"/>
      <c r="N329" s="160" t="str">
        <f t="shared" si="23"/>
        <v/>
      </c>
      <c r="O329" s="21"/>
      <c r="P329" s="160" t="str">
        <f t="shared" si="24"/>
        <v/>
      </c>
      <c r="Q329" s="160">
        <f t="shared" si="25"/>
        <v>0</v>
      </c>
      <c r="R329" s="160" t="str">
        <f t="shared" si="26"/>
        <v/>
      </c>
      <c r="S329" s="160" t="str">
        <f t="shared" si="27"/>
        <v/>
      </c>
      <c r="T329" s="50" t="str">
        <f>IF($F329="","",IF(ISERROR(VLOOKUP(F329,PROVEEDORES!$D$8:$I$507,5,0)),1,VLOOKUP($F329,PROVEEDORES!$D$8:$I$507,5,0)))</f>
        <v/>
      </c>
    </row>
    <row r="330" spans="3:20" ht="17.45" customHeight="1" x14ac:dyDescent="0.25">
      <c r="C330" s="188"/>
      <c r="D330" s="189"/>
      <c r="E330" s="178"/>
      <c r="F330" s="178"/>
      <c r="G330" s="190">
        <f>DATOS!$E$13</f>
        <v>1</v>
      </c>
      <c r="H330" s="178"/>
      <c r="I330" s="191"/>
      <c r="J330" s="178"/>
      <c r="K330" s="178"/>
      <c r="L330" s="178"/>
      <c r="M330" s="178"/>
      <c r="N330" s="160" t="str">
        <f t="shared" si="23"/>
        <v/>
      </c>
      <c r="O330" s="21"/>
      <c r="P330" s="160" t="str">
        <f t="shared" si="24"/>
        <v/>
      </c>
      <c r="Q330" s="160">
        <f t="shared" si="25"/>
        <v>0</v>
      </c>
      <c r="R330" s="160" t="str">
        <f t="shared" si="26"/>
        <v/>
      </c>
      <c r="S330" s="160" t="str">
        <f t="shared" si="27"/>
        <v/>
      </c>
      <c r="T330" s="50" t="str">
        <f>IF($F330="","",IF(ISERROR(VLOOKUP(F330,PROVEEDORES!$D$8:$I$507,5,0)),1,VLOOKUP($F330,PROVEEDORES!$D$8:$I$507,5,0)))</f>
        <v/>
      </c>
    </row>
    <row r="331" spans="3:20" ht="17.45" customHeight="1" x14ac:dyDescent="0.25">
      <c r="C331" s="188"/>
      <c r="D331" s="189"/>
      <c r="E331" s="178"/>
      <c r="F331" s="178"/>
      <c r="G331" s="190">
        <f>DATOS!$E$13</f>
        <v>1</v>
      </c>
      <c r="H331" s="178"/>
      <c r="I331" s="191"/>
      <c r="J331" s="178"/>
      <c r="K331" s="178"/>
      <c r="L331" s="178"/>
      <c r="M331" s="178"/>
      <c r="N331" s="160" t="str">
        <f t="shared" si="23"/>
        <v/>
      </c>
      <c r="O331" s="21"/>
      <c r="P331" s="160" t="str">
        <f t="shared" si="24"/>
        <v/>
      </c>
      <c r="Q331" s="160">
        <f t="shared" si="25"/>
        <v>0</v>
      </c>
      <c r="R331" s="160" t="str">
        <f t="shared" si="26"/>
        <v/>
      </c>
      <c r="S331" s="160" t="str">
        <f t="shared" si="27"/>
        <v/>
      </c>
      <c r="T331" s="50" t="str">
        <f>IF($F331="","",IF(ISERROR(VLOOKUP(F331,PROVEEDORES!$D$8:$I$507,5,0)),1,VLOOKUP($F331,PROVEEDORES!$D$8:$I$507,5,0)))</f>
        <v/>
      </c>
    </row>
    <row r="332" spans="3:20" ht="17.45" customHeight="1" x14ac:dyDescent="0.25">
      <c r="C332" s="188"/>
      <c r="D332" s="189"/>
      <c r="E332" s="178"/>
      <c r="F332" s="178"/>
      <c r="G332" s="190">
        <f>DATOS!$E$13</f>
        <v>1</v>
      </c>
      <c r="H332" s="178"/>
      <c r="I332" s="191"/>
      <c r="J332" s="178"/>
      <c r="K332" s="178"/>
      <c r="L332" s="178"/>
      <c r="M332" s="178"/>
      <c r="N332" s="160" t="str">
        <f t="shared" si="23"/>
        <v/>
      </c>
      <c r="O332" s="21"/>
      <c r="P332" s="160" t="str">
        <f t="shared" si="24"/>
        <v/>
      </c>
      <c r="Q332" s="160">
        <f t="shared" si="25"/>
        <v>0</v>
      </c>
      <c r="R332" s="160" t="str">
        <f t="shared" si="26"/>
        <v/>
      </c>
      <c r="S332" s="160" t="str">
        <f t="shared" si="27"/>
        <v/>
      </c>
      <c r="T332" s="50" t="str">
        <f>IF($F332="","",IF(ISERROR(VLOOKUP(F332,PROVEEDORES!$D$8:$I$507,5,0)),1,VLOOKUP($F332,PROVEEDORES!$D$8:$I$507,5,0)))</f>
        <v/>
      </c>
    </row>
    <row r="333" spans="3:20" ht="17.45" customHeight="1" x14ac:dyDescent="0.25">
      <c r="C333" s="188"/>
      <c r="D333" s="189"/>
      <c r="E333" s="178"/>
      <c r="F333" s="178"/>
      <c r="G333" s="190">
        <f>DATOS!$E$13</f>
        <v>1</v>
      </c>
      <c r="H333" s="178"/>
      <c r="I333" s="191"/>
      <c r="J333" s="178"/>
      <c r="K333" s="178"/>
      <c r="L333" s="178"/>
      <c r="M333" s="178"/>
      <c r="N333" s="160" t="str">
        <f t="shared" si="23"/>
        <v/>
      </c>
      <c r="O333" s="21"/>
      <c r="P333" s="160" t="str">
        <f t="shared" si="24"/>
        <v/>
      </c>
      <c r="Q333" s="160">
        <f t="shared" si="25"/>
        <v>0</v>
      </c>
      <c r="R333" s="160" t="str">
        <f t="shared" si="26"/>
        <v/>
      </c>
      <c r="S333" s="160" t="str">
        <f t="shared" si="27"/>
        <v/>
      </c>
      <c r="T333" s="50" t="str">
        <f>IF($F333="","",IF(ISERROR(VLOOKUP(F333,PROVEEDORES!$D$8:$I$507,5,0)),1,VLOOKUP($F333,PROVEEDORES!$D$8:$I$507,5,0)))</f>
        <v/>
      </c>
    </row>
    <row r="334" spans="3:20" ht="17.45" customHeight="1" x14ac:dyDescent="0.25">
      <c r="C334" s="188"/>
      <c r="D334" s="189"/>
      <c r="E334" s="178"/>
      <c r="F334" s="178"/>
      <c r="G334" s="190">
        <f>DATOS!$E$13</f>
        <v>1</v>
      </c>
      <c r="H334" s="178"/>
      <c r="I334" s="191"/>
      <c r="J334" s="178"/>
      <c r="K334" s="178"/>
      <c r="L334" s="178"/>
      <c r="M334" s="178"/>
      <c r="N334" s="160" t="str">
        <f t="shared" si="23"/>
        <v/>
      </c>
      <c r="O334" s="21"/>
      <c r="P334" s="160" t="str">
        <f t="shared" si="24"/>
        <v/>
      </c>
      <c r="Q334" s="160">
        <f t="shared" si="25"/>
        <v>0</v>
      </c>
      <c r="R334" s="160" t="str">
        <f t="shared" si="26"/>
        <v/>
      </c>
      <c r="S334" s="160" t="str">
        <f t="shared" si="27"/>
        <v/>
      </c>
      <c r="T334" s="50" t="str">
        <f>IF($F334="","",IF(ISERROR(VLOOKUP(F334,PROVEEDORES!$D$8:$I$507,5,0)),1,VLOOKUP($F334,PROVEEDORES!$D$8:$I$507,5,0)))</f>
        <v/>
      </c>
    </row>
    <row r="335" spans="3:20" ht="17.45" customHeight="1" x14ac:dyDescent="0.25">
      <c r="C335" s="188"/>
      <c r="D335" s="189"/>
      <c r="E335" s="178"/>
      <c r="F335" s="178"/>
      <c r="G335" s="190">
        <f>DATOS!$E$13</f>
        <v>1</v>
      </c>
      <c r="H335" s="178"/>
      <c r="I335" s="191"/>
      <c r="J335" s="178"/>
      <c r="K335" s="178"/>
      <c r="L335" s="178"/>
      <c r="M335" s="178"/>
      <c r="N335" s="160" t="str">
        <f t="shared" si="23"/>
        <v/>
      </c>
      <c r="O335" s="21"/>
      <c r="P335" s="160" t="str">
        <f t="shared" si="24"/>
        <v/>
      </c>
      <c r="Q335" s="160">
        <f t="shared" si="25"/>
        <v>0</v>
      </c>
      <c r="R335" s="160" t="str">
        <f t="shared" si="26"/>
        <v/>
      </c>
      <c r="S335" s="160" t="str">
        <f t="shared" si="27"/>
        <v/>
      </c>
      <c r="T335" s="50" t="str">
        <f>IF($F335="","",IF(ISERROR(VLOOKUP(F335,PROVEEDORES!$D$8:$I$507,5,0)),1,VLOOKUP($F335,PROVEEDORES!$D$8:$I$507,5,0)))</f>
        <v/>
      </c>
    </row>
    <row r="336" spans="3:20" ht="17.45" customHeight="1" x14ac:dyDescent="0.25">
      <c r="C336" s="188"/>
      <c r="D336" s="189"/>
      <c r="E336" s="178"/>
      <c r="F336" s="178"/>
      <c r="G336" s="190">
        <f>DATOS!$E$13</f>
        <v>1</v>
      </c>
      <c r="H336" s="178"/>
      <c r="I336" s="191"/>
      <c r="J336" s="178"/>
      <c r="K336" s="178"/>
      <c r="L336" s="178"/>
      <c r="M336" s="178"/>
      <c r="N336" s="160" t="str">
        <f t="shared" si="23"/>
        <v/>
      </c>
      <c r="O336" s="21"/>
      <c r="P336" s="160" t="str">
        <f t="shared" si="24"/>
        <v/>
      </c>
      <c r="Q336" s="160">
        <f t="shared" si="25"/>
        <v>0</v>
      </c>
      <c r="R336" s="160" t="str">
        <f t="shared" si="26"/>
        <v/>
      </c>
      <c r="S336" s="160" t="str">
        <f t="shared" si="27"/>
        <v/>
      </c>
      <c r="T336" s="50" t="str">
        <f>IF($F336="","",IF(ISERROR(VLOOKUP(F336,PROVEEDORES!$D$8:$I$507,5,0)),1,VLOOKUP($F336,PROVEEDORES!$D$8:$I$507,5,0)))</f>
        <v/>
      </c>
    </row>
    <row r="337" spans="3:20" ht="17.45" customHeight="1" x14ac:dyDescent="0.25">
      <c r="C337" s="188"/>
      <c r="D337" s="189"/>
      <c r="E337" s="178"/>
      <c r="F337" s="178"/>
      <c r="G337" s="190">
        <f>DATOS!$E$13</f>
        <v>1</v>
      </c>
      <c r="H337" s="178"/>
      <c r="I337" s="191"/>
      <c r="J337" s="178"/>
      <c r="K337" s="178"/>
      <c r="L337" s="178"/>
      <c r="M337" s="178"/>
      <c r="N337" s="160" t="str">
        <f t="shared" si="23"/>
        <v/>
      </c>
      <c r="O337" s="21"/>
      <c r="P337" s="160" t="str">
        <f t="shared" si="24"/>
        <v/>
      </c>
      <c r="Q337" s="160">
        <f t="shared" si="25"/>
        <v>0</v>
      </c>
      <c r="R337" s="160" t="str">
        <f t="shared" si="26"/>
        <v/>
      </c>
      <c r="S337" s="160" t="str">
        <f t="shared" si="27"/>
        <v/>
      </c>
      <c r="T337" s="50" t="str">
        <f>IF($F337="","",IF(ISERROR(VLOOKUP(F337,PROVEEDORES!$D$8:$I$507,5,0)),1,VLOOKUP($F337,PROVEEDORES!$D$8:$I$507,5,0)))</f>
        <v/>
      </c>
    </row>
    <row r="338" spans="3:20" ht="17.45" customHeight="1" x14ac:dyDescent="0.25">
      <c r="C338" s="188"/>
      <c r="D338" s="189"/>
      <c r="E338" s="178"/>
      <c r="F338" s="178"/>
      <c r="G338" s="190">
        <f>DATOS!$E$13</f>
        <v>1</v>
      </c>
      <c r="H338" s="178"/>
      <c r="I338" s="191"/>
      <c r="J338" s="178"/>
      <c r="K338" s="178"/>
      <c r="L338" s="178"/>
      <c r="M338" s="178"/>
      <c r="N338" s="160" t="str">
        <f t="shared" ref="N338:N401" si="28">IF(H338&amp;J338&amp;K338&amp;L338&amp;M338="","",H338+J338+K338-L338-M338)</f>
        <v/>
      </c>
      <c r="O338" s="21"/>
      <c r="P338" s="160" t="str">
        <f t="shared" ref="P338:P401" si="29">IF($I338="E",H338,"")</f>
        <v/>
      </c>
      <c r="Q338" s="160">
        <f t="shared" si="25"/>
        <v>0</v>
      </c>
      <c r="R338" s="160" t="str">
        <f t="shared" si="26"/>
        <v/>
      </c>
      <c r="S338" s="160" t="str">
        <f t="shared" si="27"/>
        <v/>
      </c>
      <c r="T338" s="50" t="str">
        <f>IF($F338="","",IF(ISERROR(VLOOKUP(F338,PROVEEDORES!$D$8:$I$507,5,0)),1,VLOOKUP($F338,PROVEEDORES!$D$8:$I$507,5,0)))</f>
        <v/>
      </c>
    </row>
    <row r="339" spans="3:20" ht="17.45" customHeight="1" x14ac:dyDescent="0.25">
      <c r="C339" s="188"/>
      <c r="D339" s="189"/>
      <c r="E339" s="178"/>
      <c r="F339" s="178"/>
      <c r="G339" s="190">
        <f>DATOS!$E$13</f>
        <v>1</v>
      </c>
      <c r="H339" s="178"/>
      <c r="I339" s="191"/>
      <c r="J339" s="178"/>
      <c r="K339" s="178"/>
      <c r="L339" s="178"/>
      <c r="M339" s="178"/>
      <c r="N339" s="160" t="str">
        <f t="shared" si="28"/>
        <v/>
      </c>
      <c r="O339" s="21"/>
      <c r="P339" s="160" t="str">
        <f t="shared" si="29"/>
        <v/>
      </c>
      <c r="Q339" s="160">
        <f t="shared" ref="Q339:Q402" si="30">IF($I339=0%,H339,"")</f>
        <v>0</v>
      </c>
      <c r="R339" s="160" t="str">
        <f t="shared" ref="R339:R402" si="31">IF(OR($I339=8%,$I339=11%),$J339/$I339,"")</f>
        <v/>
      </c>
      <c r="S339" s="160" t="str">
        <f t="shared" ref="S339:S402" si="32">IF(OR($I339=15%,$I339=16%),$J339/$I339,"")</f>
        <v/>
      </c>
      <c r="T339" s="50" t="str">
        <f>IF($F339="","",IF(ISERROR(VLOOKUP(F339,PROVEEDORES!$D$8:$I$507,5,0)),1,VLOOKUP($F339,PROVEEDORES!$D$8:$I$507,5,0)))</f>
        <v/>
      </c>
    </row>
    <row r="340" spans="3:20" ht="17.45" customHeight="1" x14ac:dyDescent="0.25">
      <c r="C340" s="188"/>
      <c r="D340" s="189"/>
      <c r="E340" s="178"/>
      <c r="F340" s="178"/>
      <c r="G340" s="190">
        <f>DATOS!$E$13</f>
        <v>1</v>
      </c>
      <c r="H340" s="178"/>
      <c r="I340" s="191"/>
      <c r="J340" s="178"/>
      <c r="K340" s="178"/>
      <c r="L340" s="178"/>
      <c r="M340" s="178"/>
      <c r="N340" s="160" t="str">
        <f t="shared" si="28"/>
        <v/>
      </c>
      <c r="O340" s="21"/>
      <c r="P340" s="160" t="str">
        <f t="shared" si="29"/>
        <v/>
      </c>
      <c r="Q340" s="160">
        <f t="shared" si="30"/>
        <v>0</v>
      </c>
      <c r="R340" s="160" t="str">
        <f t="shared" si="31"/>
        <v/>
      </c>
      <c r="S340" s="160" t="str">
        <f t="shared" si="32"/>
        <v/>
      </c>
      <c r="T340" s="50" t="str">
        <f>IF($F340="","",IF(ISERROR(VLOOKUP(F340,PROVEEDORES!$D$8:$I$507,5,0)),1,VLOOKUP($F340,PROVEEDORES!$D$8:$I$507,5,0)))</f>
        <v/>
      </c>
    </row>
    <row r="341" spans="3:20" ht="17.45" customHeight="1" x14ac:dyDescent="0.25">
      <c r="C341" s="188"/>
      <c r="D341" s="189"/>
      <c r="E341" s="178"/>
      <c r="F341" s="178"/>
      <c r="G341" s="190">
        <f>DATOS!$E$13</f>
        <v>1</v>
      </c>
      <c r="H341" s="178"/>
      <c r="I341" s="191"/>
      <c r="J341" s="178"/>
      <c r="K341" s="178"/>
      <c r="L341" s="178"/>
      <c r="M341" s="178"/>
      <c r="N341" s="160" t="str">
        <f t="shared" si="28"/>
        <v/>
      </c>
      <c r="O341" s="21"/>
      <c r="P341" s="160" t="str">
        <f t="shared" si="29"/>
        <v/>
      </c>
      <c r="Q341" s="160">
        <f t="shared" si="30"/>
        <v>0</v>
      </c>
      <c r="R341" s="160" t="str">
        <f t="shared" si="31"/>
        <v/>
      </c>
      <c r="S341" s="160" t="str">
        <f t="shared" si="32"/>
        <v/>
      </c>
      <c r="T341" s="50" t="str">
        <f>IF($F341="","",IF(ISERROR(VLOOKUP(F341,PROVEEDORES!$D$8:$I$507,5,0)),1,VLOOKUP($F341,PROVEEDORES!$D$8:$I$507,5,0)))</f>
        <v/>
      </c>
    </row>
    <row r="342" spans="3:20" ht="17.45" customHeight="1" x14ac:dyDescent="0.25">
      <c r="C342" s="188"/>
      <c r="D342" s="189"/>
      <c r="E342" s="178"/>
      <c r="F342" s="178"/>
      <c r="G342" s="190">
        <f>DATOS!$E$13</f>
        <v>1</v>
      </c>
      <c r="H342" s="178"/>
      <c r="I342" s="191"/>
      <c r="J342" s="178"/>
      <c r="K342" s="178"/>
      <c r="L342" s="178"/>
      <c r="M342" s="178"/>
      <c r="N342" s="160" t="str">
        <f t="shared" si="28"/>
        <v/>
      </c>
      <c r="O342" s="21"/>
      <c r="P342" s="160" t="str">
        <f t="shared" si="29"/>
        <v/>
      </c>
      <c r="Q342" s="160">
        <f t="shared" si="30"/>
        <v>0</v>
      </c>
      <c r="R342" s="160" t="str">
        <f t="shared" si="31"/>
        <v/>
      </c>
      <c r="S342" s="160" t="str">
        <f t="shared" si="32"/>
        <v/>
      </c>
      <c r="T342" s="50" t="str">
        <f>IF($F342="","",IF(ISERROR(VLOOKUP(F342,PROVEEDORES!$D$8:$I$507,5,0)),1,VLOOKUP($F342,PROVEEDORES!$D$8:$I$507,5,0)))</f>
        <v/>
      </c>
    </row>
    <row r="343" spans="3:20" ht="17.45" customHeight="1" x14ac:dyDescent="0.25">
      <c r="C343" s="188"/>
      <c r="D343" s="189"/>
      <c r="E343" s="178"/>
      <c r="F343" s="178"/>
      <c r="G343" s="190">
        <f>DATOS!$E$13</f>
        <v>1</v>
      </c>
      <c r="H343" s="178"/>
      <c r="I343" s="191"/>
      <c r="J343" s="178"/>
      <c r="K343" s="178"/>
      <c r="L343" s="178"/>
      <c r="M343" s="178"/>
      <c r="N343" s="160" t="str">
        <f t="shared" si="28"/>
        <v/>
      </c>
      <c r="O343" s="21"/>
      <c r="P343" s="160" t="str">
        <f t="shared" si="29"/>
        <v/>
      </c>
      <c r="Q343" s="160">
        <f t="shared" si="30"/>
        <v>0</v>
      </c>
      <c r="R343" s="160" t="str">
        <f t="shared" si="31"/>
        <v/>
      </c>
      <c r="S343" s="160" t="str">
        <f t="shared" si="32"/>
        <v/>
      </c>
      <c r="T343" s="50" t="str">
        <f>IF($F343="","",IF(ISERROR(VLOOKUP(F343,PROVEEDORES!$D$8:$I$507,5,0)),1,VLOOKUP($F343,PROVEEDORES!$D$8:$I$507,5,0)))</f>
        <v/>
      </c>
    </row>
    <row r="344" spans="3:20" ht="17.45" customHeight="1" x14ac:dyDescent="0.25">
      <c r="C344" s="188"/>
      <c r="D344" s="189"/>
      <c r="E344" s="178"/>
      <c r="F344" s="178"/>
      <c r="G344" s="190">
        <f>DATOS!$E$13</f>
        <v>1</v>
      </c>
      <c r="H344" s="178"/>
      <c r="I344" s="191"/>
      <c r="J344" s="178"/>
      <c r="K344" s="178"/>
      <c r="L344" s="178"/>
      <c r="M344" s="178"/>
      <c r="N344" s="160" t="str">
        <f t="shared" si="28"/>
        <v/>
      </c>
      <c r="O344" s="21"/>
      <c r="P344" s="160" t="str">
        <f t="shared" si="29"/>
        <v/>
      </c>
      <c r="Q344" s="160">
        <f t="shared" si="30"/>
        <v>0</v>
      </c>
      <c r="R344" s="160" t="str">
        <f t="shared" si="31"/>
        <v/>
      </c>
      <c r="S344" s="160" t="str">
        <f t="shared" si="32"/>
        <v/>
      </c>
      <c r="T344" s="50" t="str">
        <f>IF($F344="","",IF(ISERROR(VLOOKUP(F344,PROVEEDORES!$D$8:$I$507,5,0)),1,VLOOKUP($F344,PROVEEDORES!$D$8:$I$507,5,0)))</f>
        <v/>
      </c>
    </row>
    <row r="345" spans="3:20" ht="17.45" customHeight="1" x14ac:dyDescent="0.25">
      <c r="C345" s="188"/>
      <c r="D345" s="189"/>
      <c r="E345" s="178"/>
      <c r="F345" s="178"/>
      <c r="G345" s="190">
        <f>DATOS!$E$13</f>
        <v>1</v>
      </c>
      <c r="H345" s="178"/>
      <c r="I345" s="191"/>
      <c r="J345" s="178"/>
      <c r="K345" s="178"/>
      <c r="L345" s="178"/>
      <c r="M345" s="178"/>
      <c r="N345" s="160" t="str">
        <f t="shared" si="28"/>
        <v/>
      </c>
      <c r="O345" s="21"/>
      <c r="P345" s="160" t="str">
        <f t="shared" si="29"/>
        <v/>
      </c>
      <c r="Q345" s="160">
        <f t="shared" si="30"/>
        <v>0</v>
      </c>
      <c r="R345" s="160" t="str">
        <f t="shared" si="31"/>
        <v/>
      </c>
      <c r="S345" s="160" t="str">
        <f t="shared" si="32"/>
        <v/>
      </c>
      <c r="T345" s="50" t="str">
        <f>IF($F345="","",IF(ISERROR(VLOOKUP(F345,PROVEEDORES!$D$8:$I$507,5,0)),1,VLOOKUP($F345,PROVEEDORES!$D$8:$I$507,5,0)))</f>
        <v/>
      </c>
    </row>
    <row r="346" spans="3:20" ht="17.45" customHeight="1" x14ac:dyDescent="0.25">
      <c r="C346" s="188"/>
      <c r="D346" s="189"/>
      <c r="E346" s="178"/>
      <c r="F346" s="178"/>
      <c r="G346" s="190">
        <f>DATOS!$E$13</f>
        <v>1</v>
      </c>
      <c r="H346" s="178"/>
      <c r="I346" s="191"/>
      <c r="J346" s="178"/>
      <c r="K346" s="178"/>
      <c r="L346" s="178"/>
      <c r="M346" s="178"/>
      <c r="N346" s="160" t="str">
        <f t="shared" si="28"/>
        <v/>
      </c>
      <c r="O346" s="21"/>
      <c r="P346" s="160" t="str">
        <f t="shared" si="29"/>
        <v/>
      </c>
      <c r="Q346" s="160">
        <f t="shared" si="30"/>
        <v>0</v>
      </c>
      <c r="R346" s="160" t="str">
        <f t="shared" si="31"/>
        <v/>
      </c>
      <c r="S346" s="160" t="str">
        <f t="shared" si="32"/>
        <v/>
      </c>
      <c r="T346" s="50" t="str">
        <f>IF($F346="","",IF(ISERROR(VLOOKUP(F346,PROVEEDORES!$D$8:$I$507,5,0)),1,VLOOKUP($F346,PROVEEDORES!$D$8:$I$507,5,0)))</f>
        <v/>
      </c>
    </row>
    <row r="347" spans="3:20" ht="17.45" customHeight="1" x14ac:dyDescent="0.25">
      <c r="C347" s="188"/>
      <c r="D347" s="189"/>
      <c r="E347" s="178"/>
      <c r="F347" s="178"/>
      <c r="G347" s="190">
        <f>DATOS!$E$13</f>
        <v>1</v>
      </c>
      <c r="H347" s="178"/>
      <c r="I347" s="191"/>
      <c r="J347" s="178"/>
      <c r="K347" s="178"/>
      <c r="L347" s="178"/>
      <c r="M347" s="178"/>
      <c r="N347" s="160" t="str">
        <f t="shared" si="28"/>
        <v/>
      </c>
      <c r="O347" s="21"/>
      <c r="P347" s="160" t="str">
        <f t="shared" si="29"/>
        <v/>
      </c>
      <c r="Q347" s="160">
        <f t="shared" si="30"/>
        <v>0</v>
      </c>
      <c r="R347" s="160" t="str">
        <f t="shared" si="31"/>
        <v/>
      </c>
      <c r="S347" s="160" t="str">
        <f t="shared" si="32"/>
        <v/>
      </c>
      <c r="T347" s="50" t="str">
        <f>IF($F347="","",IF(ISERROR(VLOOKUP(F347,PROVEEDORES!$D$8:$I$507,5,0)),1,VLOOKUP($F347,PROVEEDORES!$D$8:$I$507,5,0)))</f>
        <v/>
      </c>
    </row>
    <row r="348" spans="3:20" ht="17.45" customHeight="1" x14ac:dyDescent="0.25">
      <c r="C348" s="188"/>
      <c r="D348" s="189"/>
      <c r="E348" s="178"/>
      <c r="F348" s="178"/>
      <c r="G348" s="190">
        <f>DATOS!$E$13</f>
        <v>1</v>
      </c>
      <c r="H348" s="178"/>
      <c r="I348" s="191"/>
      <c r="J348" s="178"/>
      <c r="K348" s="178"/>
      <c r="L348" s="178"/>
      <c r="M348" s="178"/>
      <c r="N348" s="160" t="str">
        <f t="shared" si="28"/>
        <v/>
      </c>
      <c r="O348" s="21"/>
      <c r="P348" s="160" t="str">
        <f t="shared" si="29"/>
        <v/>
      </c>
      <c r="Q348" s="160">
        <f t="shared" si="30"/>
        <v>0</v>
      </c>
      <c r="R348" s="160" t="str">
        <f t="shared" si="31"/>
        <v/>
      </c>
      <c r="S348" s="160" t="str">
        <f t="shared" si="32"/>
        <v/>
      </c>
      <c r="T348" s="50" t="str">
        <f>IF($F348="","",IF(ISERROR(VLOOKUP(F348,PROVEEDORES!$D$8:$I$507,5,0)),1,VLOOKUP($F348,PROVEEDORES!$D$8:$I$507,5,0)))</f>
        <v/>
      </c>
    </row>
    <row r="349" spans="3:20" ht="17.45" customHeight="1" x14ac:dyDescent="0.25">
      <c r="C349" s="188"/>
      <c r="D349" s="189"/>
      <c r="E349" s="178"/>
      <c r="F349" s="178"/>
      <c r="G349" s="190">
        <f>DATOS!$E$13</f>
        <v>1</v>
      </c>
      <c r="H349" s="178"/>
      <c r="I349" s="191"/>
      <c r="J349" s="178"/>
      <c r="K349" s="178"/>
      <c r="L349" s="178"/>
      <c r="M349" s="178"/>
      <c r="N349" s="160" t="str">
        <f t="shared" si="28"/>
        <v/>
      </c>
      <c r="O349" s="21"/>
      <c r="P349" s="160" t="str">
        <f t="shared" si="29"/>
        <v/>
      </c>
      <c r="Q349" s="160">
        <f t="shared" si="30"/>
        <v>0</v>
      </c>
      <c r="R349" s="160" t="str">
        <f t="shared" si="31"/>
        <v/>
      </c>
      <c r="S349" s="160" t="str">
        <f t="shared" si="32"/>
        <v/>
      </c>
      <c r="T349" s="50" t="str">
        <f>IF($F349="","",IF(ISERROR(VLOOKUP(F349,PROVEEDORES!$D$8:$I$507,5,0)),1,VLOOKUP($F349,PROVEEDORES!$D$8:$I$507,5,0)))</f>
        <v/>
      </c>
    </row>
    <row r="350" spans="3:20" ht="17.45" customHeight="1" x14ac:dyDescent="0.25">
      <c r="C350" s="188"/>
      <c r="D350" s="189"/>
      <c r="E350" s="178"/>
      <c r="F350" s="178"/>
      <c r="G350" s="190">
        <f>DATOS!$E$13</f>
        <v>1</v>
      </c>
      <c r="H350" s="178"/>
      <c r="I350" s="191"/>
      <c r="J350" s="178"/>
      <c r="K350" s="178"/>
      <c r="L350" s="178"/>
      <c r="M350" s="178"/>
      <c r="N350" s="160" t="str">
        <f t="shared" si="28"/>
        <v/>
      </c>
      <c r="O350" s="21"/>
      <c r="P350" s="160" t="str">
        <f t="shared" si="29"/>
        <v/>
      </c>
      <c r="Q350" s="160">
        <f t="shared" si="30"/>
        <v>0</v>
      </c>
      <c r="R350" s="160" t="str">
        <f t="shared" si="31"/>
        <v/>
      </c>
      <c r="S350" s="160" t="str">
        <f t="shared" si="32"/>
        <v/>
      </c>
      <c r="T350" s="50" t="str">
        <f>IF($F350="","",IF(ISERROR(VLOOKUP(F350,PROVEEDORES!$D$8:$I$507,5,0)),1,VLOOKUP($F350,PROVEEDORES!$D$8:$I$507,5,0)))</f>
        <v/>
      </c>
    </row>
    <row r="351" spans="3:20" ht="17.45" customHeight="1" x14ac:dyDescent="0.25">
      <c r="C351" s="188"/>
      <c r="D351" s="189"/>
      <c r="E351" s="178"/>
      <c r="F351" s="178"/>
      <c r="G351" s="190">
        <f>DATOS!$E$13</f>
        <v>1</v>
      </c>
      <c r="H351" s="178"/>
      <c r="I351" s="191"/>
      <c r="J351" s="178"/>
      <c r="K351" s="178"/>
      <c r="L351" s="178"/>
      <c r="M351" s="178"/>
      <c r="N351" s="160" t="str">
        <f t="shared" si="28"/>
        <v/>
      </c>
      <c r="O351" s="21"/>
      <c r="P351" s="160" t="str">
        <f t="shared" si="29"/>
        <v/>
      </c>
      <c r="Q351" s="160">
        <f t="shared" si="30"/>
        <v>0</v>
      </c>
      <c r="R351" s="160" t="str">
        <f t="shared" si="31"/>
        <v/>
      </c>
      <c r="S351" s="160" t="str">
        <f t="shared" si="32"/>
        <v/>
      </c>
      <c r="T351" s="50" t="str">
        <f>IF($F351="","",IF(ISERROR(VLOOKUP(F351,PROVEEDORES!$D$8:$I$507,5,0)),1,VLOOKUP($F351,PROVEEDORES!$D$8:$I$507,5,0)))</f>
        <v/>
      </c>
    </row>
    <row r="352" spans="3:20" ht="17.45" customHeight="1" x14ac:dyDescent="0.25">
      <c r="C352" s="188"/>
      <c r="D352" s="189"/>
      <c r="E352" s="178"/>
      <c r="F352" s="178"/>
      <c r="G352" s="190">
        <f>DATOS!$E$13</f>
        <v>1</v>
      </c>
      <c r="H352" s="178"/>
      <c r="I352" s="191"/>
      <c r="J352" s="178"/>
      <c r="K352" s="178"/>
      <c r="L352" s="178"/>
      <c r="M352" s="178"/>
      <c r="N352" s="160" t="str">
        <f t="shared" si="28"/>
        <v/>
      </c>
      <c r="O352" s="21"/>
      <c r="P352" s="160" t="str">
        <f t="shared" si="29"/>
        <v/>
      </c>
      <c r="Q352" s="160">
        <f t="shared" si="30"/>
        <v>0</v>
      </c>
      <c r="R352" s="160" t="str">
        <f t="shared" si="31"/>
        <v/>
      </c>
      <c r="S352" s="160" t="str">
        <f t="shared" si="32"/>
        <v/>
      </c>
      <c r="T352" s="50" t="str">
        <f>IF($F352="","",IF(ISERROR(VLOOKUP(F352,PROVEEDORES!$D$8:$I$507,5,0)),1,VLOOKUP($F352,PROVEEDORES!$D$8:$I$507,5,0)))</f>
        <v/>
      </c>
    </row>
    <row r="353" spans="3:20" ht="17.45" customHeight="1" x14ac:dyDescent="0.25">
      <c r="C353" s="188"/>
      <c r="D353" s="189"/>
      <c r="E353" s="178"/>
      <c r="F353" s="178"/>
      <c r="G353" s="190">
        <f>DATOS!$E$13</f>
        <v>1</v>
      </c>
      <c r="H353" s="178"/>
      <c r="I353" s="191"/>
      <c r="J353" s="178"/>
      <c r="K353" s="178"/>
      <c r="L353" s="178"/>
      <c r="M353" s="178"/>
      <c r="N353" s="160" t="str">
        <f t="shared" si="28"/>
        <v/>
      </c>
      <c r="O353" s="21"/>
      <c r="P353" s="160" t="str">
        <f t="shared" si="29"/>
        <v/>
      </c>
      <c r="Q353" s="160">
        <f t="shared" si="30"/>
        <v>0</v>
      </c>
      <c r="R353" s="160" t="str">
        <f t="shared" si="31"/>
        <v/>
      </c>
      <c r="S353" s="160" t="str">
        <f t="shared" si="32"/>
        <v/>
      </c>
      <c r="T353" s="50" t="str">
        <f>IF($F353="","",IF(ISERROR(VLOOKUP(F353,PROVEEDORES!$D$8:$I$507,5,0)),1,VLOOKUP($F353,PROVEEDORES!$D$8:$I$507,5,0)))</f>
        <v/>
      </c>
    </row>
    <row r="354" spans="3:20" ht="17.45" customHeight="1" x14ac:dyDescent="0.25">
      <c r="C354" s="188"/>
      <c r="D354" s="189"/>
      <c r="E354" s="178"/>
      <c r="F354" s="178"/>
      <c r="G354" s="190">
        <f>DATOS!$E$13</f>
        <v>1</v>
      </c>
      <c r="H354" s="178"/>
      <c r="I354" s="191"/>
      <c r="J354" s="178"/>
      <c r="K354" s="178"/>
      <c r="L354" s="178"/>
      <c r="M354" s="178"/>
      <c r="N354" s="160" t="str">
        <f t="shared" si="28"/>
        <v/>
      </c>
      <c r="O354" s="21"/>
      <c r="P354" s="160" t="str">
        <f t="shared" si="29"/>
        <v/>
      </c>
      <c r="Q354" s="160">
        <f t="shared" si="30"/>
        <v>0</v>
      </c>
      <c r="R354" s="160" t="str">
        <f t="shared" si="31"/>
        <v/>
      </c>
      <c r="S354" s="160" t="str">
        <f t="shared" si="32"/>
        <v/>
      </c>
      <c r="T354" s="50" t="str">
        <f>IF($F354="","",IF(ISERROR(VLOOKUP(F354,PROVEEDORES!$D$8:$I$507,5,0)),1,VLOOKUP($F354,PROVEEDORES!$D$8:$I$507,5,0)))</f>
        <v/>
      </c>
    </row>
    <row r="355" spans="3:20" ht="17.45" customHeight="1" x14ac:dyDescent="0.25">
      <c r="C355" s="188"/>
      <c r="D355" s="189"/>
      <c r="E355" s="178"/>
      <c r="F355" s="178"/>
      <c r="G355" s="190">
        <f>DATOS!$E$13</f>
        <v>1</v>
      </c>
      <c r="H355" s="178"/>
      <c r="I355" s="191"/>
      <c r="J355" s="178"/>
      <c r="K355" s="178"/>
      <c r="L355" s="178"/>
      <c r="M355" s="178"/>
      <c r="N355" s="160" t="str">
        <f t="shared" si="28"/>
        <v/>
      </c>
      <c r="O355" s="21"/>
      <c r="P355" s="160" t="str">
        <f t="shared" si="29"/>
        <v/>
      </c>
      <c r="Q355" s="160">
        <f t="shared" si="30"/>
        <v>0</v>
      </c>
      <c r="R355" s="160" t="str">
        <f t="shared" si="31"/>
        <v/>
      </c>
      <c r="S355" s="160" t="str">
        <f t="shared" si="32"/>
        <v/>
      </c>
      <c r="T355" s="50" t="str">
        <f>IF($F355="","",IF(ISERROR(VLOOKUP(F355,PROVEEDORES!$D$8:$I$507,5,0)),1,VLOOKUP($F355,PROVEEDORES!$D$8:$I$507,5,0)))</f>
        <v/>
      </c>
    </row>
    <row r="356" spans="3:20" ht="17.45" customHeight="1" x14ac:dyDescent="0.25">
      <c r="C356" s="188"/>
      <c r="D356" s="189"/>
      <c r="E356" s="178"/>
      <c r="F356" s="178"/>
      <c r="G356" s="190">
        <f>DATOS!$E$13</f>
        <v>1</v>
      </c>
      <c r="H356" s="178"/>
      <c r="I356" s="191"/>
      <c r="J356" s="178"/>
      <c r="K356" s="178"/>
      <c r="L356" s="178"/>
      <c r="M356" s="178"/>
      <c r="N356" s="160" t="str">
        <f t="shared" si="28"/>
        <v/>
      </c>
      <c r="O356" s="21"/>
      <c r="P356" s="160" t="str">
        <f t="shared" si="29"/>
        <v/>
      </c>
      <c r="Q356" s="160">
        <f t="shared" si="30"/>
        <v>0</v>
      </c>
      <c r="R356" s="160" t="str">
        <f t="shared" si="31"/>
        <v/>
      </c>
      <c r="S356" s="160" t="str">
        <f t="shared" si="32"/>
        <v/>
      </c>
      <c r="T356" s="50" t="str">
        <f>IF($F356="","",IF(ISERROR(VLOOKUP(F356,PROVEEDORES!$D$8:$I$507,5,0)),1,VLOOKUP($F356,PROVEEDORES!$D$8:$I$507,5,0)))</f>
        <v/>
      </c>
    </row>
    <row r="357" spans="3:20" ht="17.45" customHeight="1" x14ac:dyDescent="0.25">
      <c r="C357" s="188"/>
      <c r="D357" s="189"/>
      <c r="E357" s="178"/>
      <c r="F357" s="178"/>
      <c r="G357" s="190">
        <f>DATOS!$E$13</f>
        <v>1</v>
      </c>
      <c r="H357" s="178"/>
      <c r="I357" s="191"/>
      <c r="J357" s="178"/>
      <c r="K357" s="178"/>
      <c r="L357" s="178"/>
      <c r="M357" s="178"/>
      <c r="N357" s="160" t="str">
        <f t="shared" si="28"/>
        <v/>
      </c>
      <c r="O357" s="21"/>
      <c r="P357" s="160" t="str">
        <f t="shared" si="29"/>
        <v/>
      </c>
      <c r="Q357" s="160">
        <f t="shared" si="30"/>
        <v>0</v>
      </c>
      <c r="R357" s="160" t="str">
        <f t="shared" si="31"/>
        <v/>
      </c>
      <c r="S357" s="160" t="str">
        <f t="shared" si="32"/>
        <v/>
      </c>
      <c r="T357" s="50" t="str">
        <f>IF($F357="","",IF(ISERROR(VLOOKUP(F357,PROVEEDORES!$D$8:$I$507,5,0)),1,VLOOKUP($F357,PROVEEDORES!$D$8:$I$507,5,0)))</f>
        <v/>
      </c>
    </row>
    <row r="358" spans="3:20" ht="17.45" customHeight="1" x14ac:dyDescent="0.25">
      <c r="C358" s="188"/>
      <c r="D358" s="189"/>
      <c r="E358" s="178"/>
      <c r="F358" s="178"/>
      <c r="G358" s="190">
        <f>DATOS!$E$13</f>
        <v>1</v>
      </c>
      <c r="H358" s="178"/>
      <c r="I358" s="191"/>
      <c r="J358" s="178"/>
      <c r="K358" s="178"/>
      <c r="L358" s="178"/>
      <c r="M358" s="178"/>
      <c r="N358" s="160" t="str">
        <f t="shared" si="28"/>
        <v/>
      </c>
      <c r="O358" s="21"/>
      <c r="P358" s="160" t="str">
        <f t="shared" si="29"/>
        <v/>
      </c>
      <c r="Q358" s="160">
        <f t="shared" si="30"/>
        <v>0</v>
      </c>
      <c r="R358" s="160" t="str">
        <f t="shared" si="31"/>
        <v/>
      </c>
      <c r="S358" s="160" t="str">
        <f t="shared" si="32"/>
        <v/>
      </c>
      <c r="T358" s="50" t="str">
        <f>IF($F358="","",IF(ISERROR(VLOOKUP(F358,PROVEEDORES!$D$8:$I$507,5,0)),1,VLOOKUP($F358,PROVEEDORES!$D$8:$I$507,5,0)))</f>
        <v/>
      </c>
    </row>
    <row r="359" spans="3:20" ht="17.45" customHeight="1" x14ac:dyDescent="0.25">
      <c r="C359" s="188"/>
      <c r="D359" s="189"/>
      <c r="E359" s="178"/>
      <c r="F359" s="178"/>
      <c r="G359" s="190">
        <f>DATOS!$E$13</f>
        <v>1</v>
      </c>
      <c r="H359" s="178"/>
      <c r="I359" s="191"/>
      <c r="J359" s="178"/>
      <c r="K359" s="178"/>
      <c r="L359" s="178"/>
      <c r="M359" s="178"/>
      <c r="N359" s="160" t="str">
        <f t="shared" si="28"/>
        <v/>
      </c>
      <c r="O359" s="21"/>
      <c r="P359" s="160" t="str">
        <f t="shared" si="29"/>
        <v/>
      </c>
      <c r="Q359" s="160">
        <f t="shared" si="30"/>
        <v>0</v>
      </c>
      <c r="R359" s="160" t="str">
        <f t="shared" si="31"/>
        <v/>
      </c>
      <c r="S359" s="160" t="str">
        <f t="shared" si="32"/>
        <v/>
      </c>
      <c r="T359" s="50" t="str">
        <f>IF($F359="","",IF(ISERROR(VLOOKUP(F359,PROVEEDORES!$D$8:$I$507,5,0)),1,VLOOKUP($F359,PROVEEDORES!$D$8:$I$507,5,0)))</f>
        <v/>
      </c>
    </row>
    <row r="360" spans="3:20" ht="17.45" customHeight="1" x14ac:dyDescent="0.25">
      <c r="C360" s="188"/>
      <c r="D360" s="189"/>
      <c r="E360" s="178"/>
      <c r="F360" s="178"/>
      <c r="G360" s="190">
        <f>DATOS!$E$13</f>
        <v>1</v>
      </c>
      <c r="H360" s="178"/>
      <c r="I360" s="191"/>
      <c r="J360" s="178"/>
      <c r="K360" s="178"/>
      <c r="L360" s="178"/>
      <c r="M360" s="178"/>
      <c r="N360" s="160" t="str">
        <f t="shared" si="28"/>
        <v/>
      </c>
      <c r="O360" s="21"/>
      <c r="P360" s="160" t="str">
        <f t="shared" si="29"/>
        <v/>
      </c>
      <c r="Q360" s="160">
        <f t="shared" si="30"/>
        <v>0</v>
      </c>
      <c r="R360" s="160" t="str">
        <f t="shared" si="31"/>
        <v/>
      </c>
      <c r="S360" s="160" t="str">
        <f t="shared" si="32"/>
        <v/>
      </c>
      <c r="T360" s="50" t="str">
        <f>IF($F360="","",IF(ISERROR(VLOOKUP(F360,PROVEEDORES!$D$8:$I$507,5,0)),1,VLOOKUP($F360,PROVEEDORES!$D$8:$I$507,5,0)))</f>
        <v/>
      </c>
    </row>
    <row r="361" spans="3:20" ht="17.45" customHeight="1" x14ac:dyDescent="0.25">
      <c r="C361" s="188"/>
      <c r="D361" s="189"/>
      <c r="E361" s="178"/>
      <c r="F361" s="178"/>
      <c r="G361" s="190">
        <f>DATOS!$E$13</f>
        <v>1</v>
      </c>
      <c r="H361" s="178"/>
      <c r="I361" s="191"/>
      <c r="J361" s="178"/>
      <c r="K361" s="178"/>
      <c r="L361" s="178"/>
      <c r="M361" s="178"/>
      <c r="N361" s="160" t="str">
        <f t="shared" si="28"/>
        <v/>
      </c>
      <c r="O361" s="21"/>
      <c r="P361" s="160" t="str">
        <f t="shared" si="29"/>
        <v/>
      </c>
      <c r="Q361" s="160">
        <f t="shared" si="30"/>
        <v>0</v>
      </c>
      <c r="R361" s="160" t="str">
        <f t="shared" si="31"/>
        <v/>
      </c>
      <c r="S361" s="160" t="str">
        <f t="shared" si="32"/>
        <v/>
      </c>
      <c r="T361" s="50" t="str">
        <f>IF($F361="","",IF(ISERROR(VLOOKUP(F361,PROVEEDORES!$D$8:$I$507,5,0)),1,VLOOKUP($F361,PROVEEDORES!$D$8:$I$507,5,0)))</f>
        <v/>
      </c>
    </row>
    <row r="362" spans="3:20" ht="17.45" customHeight="1" x14ac:dyDescent="0.25">
      <c r="C362" s="188"/>
      <c r="D362" s="189"/>
      <c r="E362" s="178"/>
      <c r="F362" s="178"/>
      <c r="G362" s="190">
        <f>DATOS!$E$13</f>
        <v>1</v>
      </c>
      <c r="H362" s="178"/>
      <c r="I362" s="191"/>
      <c r="J362" s="178"/>
      <c r="K362" s="178"/>
      <c r="L362" s="178"/>
      <c r="M362" s="178"/>
      <c r="N362" s="160" t="str">
        <f t="shared" si="28"/>
        <v/>
      </c>
      <c r="O362" s="21"/>
      <c r="P362" s="160" t="str">
        <f t="shared" si="29"/>
        <v/>
      </c>
      <c r="Q362" s="160">
        <f t="shared" si="30"/>
        <v>0</v>
      </c>
      <c r="R362" s="160" t="str">
        <f t="shared" si="31"/>
        <v/>
      </c>
      <c r="S362" s="160" t="str">
        <f t="shared" si="32"/>
        <v/>
      </c>
      <c r="T362" s="50" t="str">
        <f>IF($F362="","",IF(ISERROR(VLOOKUP(F362,PROVEEDORES!$D$8:$I$507,5,0)),1,VLOOKUP($F362,PROVEEDORES!$D$8:$I$507,5,0)))</f>
        <v/>
      </c>
    </row>
    <row r="363" spans="3:20" ht="17.45" customHeight="1" x14ac:dyDescent="0.25">
      <c r="C363" s="188"/>
      <c r="D363" s="189"/>
      <c r="E363" s="178"/>
      <c r="F363" s="178"/>
      <c r="G363" s="190">
        <f>DATOS!$E$13</f>
        <v>1</v>
      </c>
      <c r="H363" s="178"/>
      <c r="I363" s="191"/>
      <c r="J363" s="178"/>
      <c r="K363" s="178"/>
      <c r="L363" s="178"/>
      <c r="M363" s="178"/>
      <c r="N363" s="160" t="str">
        <f t="shared" si="28"/>
        <v/>
      </c>
      <c r="O363" s="21"/>
      <c r="P363" s="160" t="str">
        <f t="shared" si="29"/>
        <v/>
      </c>
      <c r="Q363" s="160">
        <f t="shared" si="30"/>
        <v>0</v>
      </c>
      <c r="R363" s="160" t="str">
        <f t="shared" si="31"/>
        <v/>
      </c>
      <c r="S363" s="160" t="str">
        <f t="shared" si="32"/>
        <v/>
      </c>
      <c r="T363" s="50" t="str">
        <f>IF($F363="","",IF(ISERROR(VLOOKUP(F363,PROVEEDORES!$D$8:$I$507,5,0)),1,VLOOKUP($F363,PROVEEDORES!$D$8:$I$507,5,0)))</f>
        <v/>
      </c>
    </row>
    <row r="364" spans="3:20" ht="17.45" customHeight="1" x14ac:dyDescent="0.25">
      <c r="C364" s="188"/>
      <c r="D364" s="189"/>
      <c r="E364" s="178"/>
      <c r="F364" s="178"/>
      <c r="G364" s="190">
        <f>DATOS!$E$13</f>
        <v>1</v>
      </c>
      <c r="H364" s="178"/>
      <c r="I364" s="191"/>
      <c r="J364" s="178"/>
      <c r="K364" s="178"/>
      <c r="L364" s="178"/>
      <c r="M364" s="178"/>
      <c r="N364" s="160" t="str">
        <f t="shared" si="28"/>
        <v/>
      </c>
      <c r="O364" s="21"/>
      <c r="P364" s="160" t="str">
        <f t="shared" si="29"/>
        <v/>
      </c>
      <c r="Q364" s="160">
        <f t="shared" si="30"/>
        <v>0</v>
      </c>
      <c r="R364" s="160" t="str">
        <f t="shared" si="31"/>
        <v/>
      </c>
      <c r="S364" s="160" t="str">
        <f t="shared" si="32"/>
        <v/>
      </c>
      <c r="T364" s="50" t="str">
        <f>IF($F364="","",IF(ISERROR(VLOOKUP(F364,PROVEEDORES!$D$8:$I$507,5,0)),1,VLOOKUP($F364,PROVEEDORES!$D$8:$I$507,5,0)))</f>
        <v/>
      </c>
    </row>
    <row r="365" spans="3:20" ht="17.45" customHeight="1" x14ac:dyDescent="0.25">
      <c r="C365" s="188"/>
      <c r="D365" s="189"/>
      <c r="E365" s="178"/>
      <c r="F365" s="178"/>
      <c r="G365" s="190">
        <f>DATOS!$E$13</f>
        <v>1</v>
      </c>
      <c r="H365" s="178"/>
      <c r="I365" s="191"/>
      <c r="J365" s="178"/>
      <c r="K365" s="178"/>
      <c r="L365" s="178"/>
      <c r="M365" s="178"/>
      <c r="N365" s="160" t="str">
        <f t="shared" si="28"/>
        <v/>
      </c>
      <c r="O365" s="21"/>
      <c r="P365" s="160" t="str">
        <f t="shared" si="29"/>
        <v/>
      </c>
      <c r="Q365" s="160">
        <f t="shared" si="30"/>
        <v>0</v>
      </c>
      <c r="R365" s="160" t="str">
        <f t="shared" si="31"/>
        <v/>
      </c>
      <c r="S365" s="160" t="str">
        <f t="shared" si="32"/>
        <v/>
      </c>
      <c r="T365" s="50" t="str">
        <f>IF($F365="","",IF(ISERROR(VLOOKUP(F365,PROVEEDORES!$D$8:$I$507,5,0)),1,VLOOKUP($F365,PROVEEDORES!$D$8:$I$507,5,0)))</f>
        <v/>
      </c>
    </row>
    <row r="366" spans="3:20" ht="17.45" customHeight="1" x14ac:dyDescent="0.25">
      <c r="C366" s="188"/>
      <c r="D366" s="189"/>
      <c r="E366" s="178"/>
      <c r="F366" s="178"/>
      <c r="G366" s="190">
        <f>DATOS!$E$13</f>
        <v>1</v>
      </c>
      <c r="H366" s="178"/>
      <c r="I366" s="191"/>
      <c r="J366" s="178"/>
      <c r="K366" s="178"/>
      <c r="L366" s="178"/>
      <c r="M366" s="178"/>
      <c r="N366" s="160" t="str">
        <f t="shared" si="28"/>
        <v/>
      </c>
      <c r="O366" s="21"/>
      <c r="P366" s="160" t="str">
        <f t="shared" si="29"/>
        <v/>
      </c>
      <c r="Q366" s="160">
        <f t="shared" si="30"/>
        <v>0</v>
      </c>
      <c r="R366" s="160" t="str">
        <f t="shared" si="31"/>
        <v/>
      </c>
      <c r="S366" s="160" t="str">
        <f t="shared" si="32"/>
        <v/>
      </c>
      <c r="T366" s="50" t="str">
        <f>IF($F366="","",IF(ISERROR(VLOOKUP(F366,PROVEEDORES!$D$8:$I$507,5,0)),1,VLOOKUP($F366,PROVEEDORES!$D$8:$I$507,5,0)))</f>
        <v/>
      </c>
    </row>
    <row r="367" spans="3:20" ht="17.45" customHeight="1" x14ac:dyDescent="0.25">
      <c r="C367" s="188"/>
      <c r="D367" s="189"/>
      <c r="E367" s="178"/>
      <c r="F367" s="178"/>
      <c r="G367" s="190">
        <f>DATOS!$E$13</f>
        <v>1</v>
      </c>
      <c r="H367" s="178"/>
      <c r="I367" s="191"/>
      <c r="J367" s="178"/>
      <c r="K367" s="178"/>
      <c r="L367" s="178"/>
      <c r="M367" s="178"/>
      <c r="N367" s="160" t="str">
        <f t="shared" si="28"/>
        <v/>
      </c>
      <c r="O367" s="21"/>
      <c r="P367" s="160" t="str">
        <f t="shared" si="29"/>
        <v/>
      </c>
      <c r="Q367" s="160">
        <f t="shared" si="30"/>
        <v>0</v>
      </c>
      <c r="R367" s="160" t="str">
        <f t="shared" si="31"/>
        <v/>
      </c>
      <c r="S367" s="160" t="str">
        <f t="shared" si="32"/>
        <v/>
      </c>
      <c r="T367" s="50" t="str">
        <f>IF($F367="","",IF(ISERROR(VLOOKUP(F367,PROVEEDORES!$D$8:$I$507,5,0)),1,VLOOKUP($F367,PROVEEDORES!$D$8:$I$507,5,0)))</f>
        <v/>
      </c>
    </row>
    <row r="368" spans="3:20" ht="17.45" customHeight="1" x14ac:dyDescent="0.25">
      <c r="C368" s="188"/>
      <c r="D368" s="189"/>
      <c r="E368" s="178"/>
      <c r="F368" s="178"/>
      <c r="G368" s="190">
        <f>DATOS!$E$13</f>
        <v>1</v>
      </c>
      <c r="H368" s="178"/>
      <c r="I368" s="191"/>
      <c r="J368" s="178"/>
      <c r="K368" s="178"/>
      <c r="L368" s="178"/>
      <c r="M368" s="178"/>
      <c r="N368" s="160" t="str">
        <f t="shared" si="28"/>
        <v/>
      </c>
      <c r="O368" s="21"/>
      <c r="P368" s="160" t="str">
        <f t="shared" si="29"/>
        <v/>
      </c>
      <c r="Q368" s="160">
        <f t="shared" si="30"/>
        <v>0</v>
      </c>
      <c r="R368" s="160" t="str">
        <f t="shared" si="31"/>
        <v/>
      </c>
      <c r="S368" s="160" t="str">
        <f t="shared" si="32"/>
        <v/>
      </c>
      <c r="T368" s="50" t="str">
        <f>IF($F368="","",IF(ISERROR(VLOOKUP(F368,PROVEEDORES!$D$8:$I$507,5,0)),1,VLOOKUP($F368,PROVEEDORES!$D$8:$I$507,5,0)))</f>
        <v/>
      </c>
    </row>
    <row r="369" spans="3:20" ht="17.45" customHeight="1" x14ac:dyDescent="0.25">
      <c r="C369" s="188"/>
      <c r="D369" s="189"/>
      <c r="E369" s="178"/>
      <c r="F369" s="178"/>
      <c r="G369" s="190">
        <f>DATOS!$E$13</f>
        <v>1</v>
      </c>
      <c r="H369" s="178"/>
      <c r="I369" s="191"/>
      <c r="J369" s="178"/>
      <c r="K369" s="178"/>
      <c r="L369" s="178"/>
      <c r="M369" s="178"/>
      <c r="N369" s="160" t="str">
        <f t="shared" si="28"/>
        <v/>
      </c>
      <c r="O369" s="21"/>
      <c r="P369" s="160" t="str">
        <f t="shared" si="29"/>
        <v/>
      </c>
      <c r="Q369" s="160">
        <f t="shared" si="30"/>
        <v>0</v>
      </c>
      <c r="R369" s="160" t="str">
        <f t="shared" si="31"/>
        <v/>
      </c>
      <c r="S369" s="160" t="str">
        <f t="shared" si="32"/>
        <v/>
      </c>
      <c r="T369" s="50" t="str">
        <f>IF($F369="","",IF(ISERROR(VLOOKUP(F369,PROVEEDORES!$D$8:$I$507,5,0)),1,VLOOKUP($F369,PROVEEDORES!$D$8:$I$507,5,0)))</f>
        <v/>
      </c>
    </row>
    <row r="370" spans="3:20" ht="17.45" customHeight="1" x14ac:dyDescent="0.25">
      <c r="C370" s="188"/>
      <c r="D370" s="189"/>
      <c r="E370" s="178"/>
      <c r="F370" s="178"/>
      <c r="G370" s="190">
        <f>DATOS!$E$13</f>
        <v>1</v>
      </c>
      <c r="H370" s="178"/>
      <c r="I370" s="191"/>
      <c r="J370" s="178"/>
      <c r="K370" s="178"/>
      <c r="L370" s="178"/>
      <c r="M370" s="178"/>
      <c r="N370" s="160" t="str">
        <f t="shared" si="28"/>
        <v/>
      </c>
      <c r="O370" s="21"/>
      <c r="P370" s="160" t="str">
        <f t="shared" si="29"/>
        <v/>
      </c>
      <c r="Q370" s="160">
        <f t="shared" si="30"/>
        <v>0</v>
      </c>
      <c r="R370" s="160" t="str">
        <f t="shared" si="31"/>
        <v/>
      </c>
      <c r="S370" s="160" t="str">
        <f t="shared" si="32"/>
        <v/>
      </c>
      <c r="T370" s="50" t="str">
        <f>IF($F370="","",IF(ISERROR(VLOOKUP(F370,PROVEEDORES!$D$8:$I$507,5,0)),1,VLOOKUP($F370,PROVEEDORES!$D$8:$I$507,5,0)))</f>
        <v/>
      </c>
    </row>
    <row r="371" spans="3:20" ht="17.45" customHeight="1" x14ac:dyDescent="0.25">
      <c r="C371" s="188"/>
      <c r="D371" s="189"/>
      <c r="E371" s="178"/>
      <c r="F371" s="178"/>
      <c r="G371" s="190">
        <f>DATOS!$E$13</f>
        <v>1</v>
      </c>
      <c r="H371" s="178"/>
      <c r="I371" s="191"/>
      <c r="J371" s="178"/>
      <c r="K371" s="178"/>
      <c r="L371" s="178"/>
      <c r="M371" s="178"/>
      <c r="N371" s="160" t="str">
        <f t="shared" si="28"/>
        <v/>
      </c>
      <c r="O371" s="21"/>
      <c r="P371" s="160" t="str">
        <f t="shared" si="29"/>
        <v/>
      </c>
      <c r="Q371" s="160">
        <f t="shared" si="30"/>
        <v>0</v>
      </c>
      <c r="R371" s="160" t="str">
        <f t="shared" si="31"/>
        <v/>
      </c>
      <c r="S371" s="160" t="str">
        <f t="shared" si="32"/>
        <v/>
      </c>
      <c r="T371" s="50" t="str">
        <f>IF($F371="","",IF(ISERROR(VLOOKUP(F371,PROVEEDORES!$D$8:$I$507,5,0)),1,VLOOKUP($F371,PROVEEDORES!$D$8:$I$507,5,0)))</f>
        <v/>
      </c>
    </row>
    <row r="372" spans="3:20" ht="17.45" customHeight="1" x14ac:dyDescent="0.25">
      <c r="C372" s="188"/>
      <c r="D372" s="189"/>
      <c r="E372" s="178"/>
      <c r="F372" s="178"/>
      <c r="G372" s="190">
        <f>DATOS!$E$13</f>
        <v>1</v>
      </c>
      <c r="H372" s="178"/>
      <c r="I372" s="191"/>
      <c r="J372" s="178"/>
      <c r="K372" s="178"/>
      <c r="L372" s="178"/>
      <c r="M372" s="178"/>
      <c r="N372" s="160" t="str">
        <f t="shared" si="28"/>
        <v/>
      </c>
      <c r="O372" s="21"/>
      <c r="P372" s="160" t="str">
        <f t="shared" si="29"/>
        <v/>
      </c>
      <c r="Q372" s="160">
        <f t="shared" si="30"/>
        <v>0</v>
      </c>
      <c r="R372" s="160" t="str">
        <f t="shared" si="31"/>
        <v/>
      </c>
      <c r="S372" s="160" t="str">
        <f t="shared" si="32"/>
        <v/>
      </c>
      <c r="T372" s="50" t="str">
        <f>IF($F372="","",IF(ISERROR(VLOOKUP(F372,PROVEEDORES!$D$8:$I$507,5,0)),1,VLOOKUP($F372,PROVEEDORES!$D$8:$I$507,5,0)))</f>
        <v/>
      </c>
    </row>
    <row r="373" spans="3:20" ht="17.45" customHeight="1" x14ac:dyDescent="0.25">
      <c r="C373" s="188"/>
      <c r="D373" s="189"/>
      <c r="E373" s="178"/>
      <c r="F373" s="178"/>
      <c r="G373" s="190">
        <f>DATOS!$E$13</f>
        <v>1</v>
      </c>
      <c r="H373" s="178"/>
      <c r="I373" s="191"/>
      <c r="J373" s="178"/>
      <c r="K373" s="178"/>
      <c r="L373" s="178"/>
      <c r="M373" s="178"/>
      <c r="N373" s="160" t="str">
        <f t="shared" si="28"/>
        <v/>
      </c>
      <c r="O373" s="21"/>
      <c r="P373" s="160" t="str">
        <f t="shared" si="29"/>
        <v/>
      </c>
      <c r="Q373" s="160">
        <f t="shared" si="30"/>
        <v>0</v>
      </c>
      <c r="R373" s="160" t="str">
        <f t="shared" si="31"/>
        <v/>
      </c>
      <c r="S373" s="160" t="str">
        <f t="shared" si="32"/>
        <v/>
      </c>
      <c r="T373" s="50" t="str">
        <f>IF($F373="","",IF(ISERROR(VLOOKUP(F373,PROVEEDORES!$D$8:$I$507,5,0)),1,VLOOKUP($F373,PROVEEDORES!$D$8:$I$507,5,0)))</f>
        <v/>
      </c>
    </row>
    <row r="374" spans="3:20" ht="17.45" customHeight="1" x14ac:dyDescent="0.25">
      <c r="C374" s="188"/>
      <c r="D374" s="189"/>
      <c r="E374" s="178"/>
      <c r="F374" s="178"/>
      <c r="G374" s="190">
        <f>DATOS!$E$13</f>
        <v>1</v>
      </c>
      <c r="H374" s="178"/>
      <c r="I374" s="191"/>
      <c r="J374" s="178"/>
      <c r="K374" s="178"/>
      <c r="L374" s="178"/>
      <c r="M374" s="178"/>
      <c r="N374" s="160" t="str">
        <f t="shared" si="28"/>
        <v/>
      </c>
      <c r="O374" s="21"/>
      <c r="P374" s="160" t="str">
        <f t="shared" si="29"/>
        <v/>
      </c>
      <c r="Q374" s="160">
        <f t="shared" si="30"/>
        <v>0</v>
      </c>
      <c r="R374" s="160" t="str">
        <f t="shared" si="31"/>
        <v/>
      </c>
      <c r="S374" s="160" t="str">
        <f t="shared" si="32"/>
        <v/>
      </c>
      <c r="T374" s="50" t="str">
        <f>IF($F374="","",IF(ISERROR(VLOOKUP(F374,PROVEEDORES!$D$8:$I$507,5,0)),1,VLOOKUP($F374,PROVEEDORES!$D$8:$I$507,5,0)))</f>
        <v/>
      </c>
    </row>
    <row r="375" spans="3:20" ht="17.45" customHeight="1" x14ac:dyDescent="0.25">
      <c r="C375" s="188"/>
      <c r="D375" s="189"/>
      <c r="E375" s="178"/>
      <c r="F375" s="178"/>
      <c r="G375" s="190">
        <f>DATOS!$E$13</f>
        <v>1</v>
      </c>
      <c r="H375" s="178"/>
      <c r="I375" s="191"/>
      <c r="J375" s="178"/>
      <c r="K375" s="178"/>
      <c r="L375" s="178"/>
      <c r="M375" s="178"/>
      <c r="N375" s="160" t="str">
        <f t="shared" si="28"/>
        <v/>
      </c>
      <c r="O375" s="21"/>
      <c r="P375" s="160" t="str">
        <f t="shared" si="29"/>
        <v/>
      </c>
      <c r="Q375" s="160">
        <f t="shared" si="30"/>
        <v>0</v>
      </c>
      <c r="R375" s="160" t="str">
        <f t="shared" si="31"/>
        <v/>
      </c>
      <c r="S375" s="160" t="str">
        <f t="shared" si="32"/>
        <v/>
      </c>
      <c r="T375" s="50" t="str">
        <f>IF($F375="","",IF(ISERROR(VLOOKUP(F375,PROVEEDORES!$D$8:$I$507,5,0)),1,VLOOKUP($F375,PROVEEDORES!$D$8:$I$507,5,0)))</f>
        <v/>
      </c>
    </row>
    <row r="376" spans="3:20" ht="17.45" customHeight="1" x14ac:dyDescent="0.25">
      <c r="C376" s="188"/>
      <c r="D376" s="189"/>
      <c r="E376" s="178"/>
      <c r="F376" s="178"/>
      <c r="G376" s="190">
        <f>DATOS!$E$13</f>
        <v>1</v>
      </c>
      <c r="H376" s="178"/>
      <c r="I376" s="191"/>
      <c r="J376" s="178"/>
      <c r="K376" s="178"/>
      <c r="L376" s="178"/>
      <c r="M376" s="178"/>
      <c r="N376" s="160" t="str">
        <f t="shared" si="28"/>
        <v/>
      </c>
      <c r="O376" s="21"/>
      <c r="P376" s="160" t="str">
        <f t="shared" si="29"/>
        <v/>
      </c>
      <c r="Q376" s="160">
        <f t="shared" si="30"/>
        <v>0</v>
      </c>
      <c r="R376" s="160" t="str">
        <f t="shared" si="31"/>
        <v/>
      </c>
      <c r="S376" s="160" t="str">
        <f t="shared" si="32"/>
        <v/>
      </c>
      <c r="T376" s="50" t="str">
        <f>IF($F376="","",IF(ISERROR(VLOOKUP(F376,PROVEEDORES!$D$8:$I$507,5,0)),1,VLOOKUP($F376,PROVEEDORES!$D$8:$I$507,5,0)))</f>
        <v/>
      </c>
    </row>
    <row r="377" spans="3:20" ht="17.45" customHeight="1" x14ac:dyDescent="0.25">
      <c r="C377" s="188"/>
      <c r="D377" s="189"/>
      <c r="E377" s="178"/>
      <c r="F377" s="178"/>
      <c r="G377" s="190">
        <f>DATOS!$E$13</f>
        <v>1</v>
      </c>
      <c r="H377" s="178"/>
      <c r="I377" s="191"/>
      <c r="J377" s="178"/>
      <c r="K377" s="178"/>
      <c r="L377" s="178"/>
      <c r="M377" s="178"/>
      <c r="N377" s="160" t="str">
        <f t="shared" si="28"/>
        <v/>
      </c>
      <c r="O377" s="21"/>
      <c r="P377" s="160" t="str">
        <f t="shared" si="29"/>
        <v/>
      </c>
      <c r="Q377" s="160">
        <f t="shared" si="30"/>
        <v>0</v>
      </c>
      <c r="R377" s="160" t="str">
        <f t="shared" si="31"/>
        <v/>
      </c>
      <c r="S377" s="160" t="str">
        <f t="shared" si="32"/>
        <v/>
      </c>
      <c r="T377" s="50" t="str">
        <f>IF($F377="","",IF(ISERROR(VLOOKUP(F377,PROVEEDORES!$D$8:$I$507,5,0)),1,VLOOKUP($F377,PROVEEDORES!$D$8:$I$507,5,0)))</f>
        <v/>
      </c>
    </row>
    <row r="378" spans="3:20" ht="17.45" customHeight="1" x14ac:dyDescent="0.25">
      <c r="C378" s="188"/>
      <c r="D378" s="189"/>
      <c r="E378" s="178"/>
      <c r="F378" s="178"/>
      <c r="G378" s="190">
        <f>DATOS!$E$13</f>
        <v>1</v>
      </c>
      <c r="H378" s="178"/>
      <c r="I378" s="191"/>
      <c r="J378" s="178"/>
      <c r="K378" s="178"/>
      <c r="L378" s="178"/>
      <c r="M378" s="178"/>
      <c r="N378" s="160" t="str">
        <f t="shared" si="28"/>
        <v/>
      </c>
      <c r="O378" s="21"/>
      <c r="P378" s="160" t="str">
        <f t="shared" si="29"/>
        <v/>
      </c>
      <c r="Q378" s="160">
        <f t="shared" si="30"/>
        <v>0</v>
      </c>
      <c r="R378" s="160" t="str">
        <f t="shared" si="31"/>
        <v/>
      </c>
      <c r="S378" s="160" t="str">
        <f t="shared" si="32"/>
        <v/>
      </c>
      <c r="T378" s="50" t="str">
        <f>IF($F378="","",IF(ISERROR(VLOOKUP(F378,PROVEEDORES!$D$8:$I$507,5,0)),1,VLOOKUP($F378,PROVEEDORES!$D$8:$I$507,5,0)))</f>
        <v/>
      </c>
    </row>
    <row r="379" spans="3:20" ht="17.45" customHeight="1" x14ac:dyDescent="0.25">
      <c r="C379" s="188"/>
      <c r="D379" s="189"/>
      <c r="E379" s="178"/>
      <c r="F379" s="178"/>
      <c r="G379" s="190">
        <f>DATOS!$E$13</f>
        <v>1</v>
      </c>
      <c r="H379" s="178"/>
      <c r="I379" s="191"/>
      <c r="J379" s="178"/>
      <c r="K379" s="178"/>
      <c r="L379" s="178"/>
      <c r="M379" s="178"/>
      <c r="N379" s="160" t="str">
        <f t="shared" si="28"/>
        <v/>
      </c>
      <c r="O379" s="21"/>
      <c r="P379" s="160" t="str">
        <f t="shared" si="29"/>
        <v/>
      </c>
      <c r="Q379" s="160">
        <f t="shared" si="30"/>
        <v>0</v>
      </c>
      <c r="R379" s="160" t="str">
        <f t="shared" si="31"/>
        <v/>
      </c>
      <c r="S379" s="160" t="str">
        <f t="shared" si="32"/>
        <v/>
      </c>
      <c r="T379" s="50" t="str">
        <f>IF($F379="","",IF(ISERROR(VLOOKUP(F379,PROVEEDORES!$D$8:$I$507,5,0)),1,VLOOKUP($F379,PROVEEDORES!$D$8:$I$507,5,0)))</f>
        <v/>
      </c>
    </row>
    <row r="380" spans="3:20" ht="17.45" customHeight="1" x14ac:dyDescent="0.25">
      <c r="C380" s="188"/>
      <c r="D380" s="189"/>
      <c r="E380" s="178"/>
      <c r="F380" s="178"/>
      <c r="G380" s="190">
        <f>DATOS!$E$13</f>
        <v>1</v>
      </c>
      <c r="H380" s="178"/>
      <c r="I380" s="191"/>
      <c r="J380" s="178"/>
      <c r="K380" s="178"/>
      <c r="L380" s="178"/>
      <c r="M380" s="178"/>
      <c r="N380" s="160" t="str">
        <f t="shared" si="28"/>
        <v/>
      </c>
      <c r="O380" s="21"/>
      <c r="P380" s="160" t="str">
        <f t="shared" si="29"/>
        <v/>
      </c>
      <c r="Q380" s="160">
        <f t="shared" si="30"/>
        <v>0</v>
      </c>
      <c r="R380" s="160" t="str">
        <f t="shared" si="31"/>
        <v/>
      </c>
      <c r="S380" s="160" t="str">
        <f t="shared" si="32"/>
        <v/>
      </c>
      <c r="T380" s="50" t="str">
        <f>IF($F380="","",IF(ISERROR(VLOOKUP(F380,PROVEEDORES!$D$8:$I$507,5,0)),1,VLOOKUP($F380,PROVEEDORES!$D$8:$I$507,5,0)))</f>
        <v/>
      </c>
    </row>
    <row r="381" spans="3:20" ht="17.45" customHeight="1" x14ac:dyDescent="0.25">
      <c r="C381" s="188"/>
      <c r="D381" s="189"/>
      <c r="E381" s="178"/>
      <c r="F381" s="178"/>
      <c r="G381" s="190">
        <f>DATOS!$E$13</f>
        <v>1</v>
      </c>
      <c r="H381" s="178"/>
      <c r="I381" s="191"/>
      <c r="J381" s="178"/>
      <c r="K381" s="178"/>
      <c r="L381" s="178"/>
      <c r="M381" s="178"/>
      <c r="N381" s="160" t="str">
        <f t="shared" si="28"/>
        <v/>
      </c>
      <c r="O381" s="21"/>
      <c r="P381" s="160" t="str">
        <f t="shared" si="29"/>
        <v/>
      </c>
      <c r="Q381" s="160">
        <f t="shared" si="30"/>
        <v>0</v>
      </c>
      <c r="R381" s="160" t="str">
        <f t="shared" si="31"/>
        <v/>
      </c>
      <c r="S381" s="160" t="str">
        <f t="shared" si="32"/>
        <v/>
      </c>
      <c r="T381" s="50" t="str">
        <f>IF($F381="","",IF(ISERROR(VLOOKUP(F381,PROVEEDORES!$D$8:$I$507,5,0)),1,VLOOKUP($F381,PROVEEDORES!$D$8:$I$507,5,0)))</f>
        <v/>
      </c>
    </row>
    <row r="382" spans="3:20" ht="17.45" customHeight="1" x14ac:dyDescent="0.25">
      <c r="C382" s="188"/>
      <c r="D382" s="189"/>
      <c r="E382" s="178"/>
      <c r="F382" s="178"/>
      <c r="G382" s="190">
        <f>DATOS!$E$13</f>
        <v>1</v>
      </c>
      <c r="H382" s="178"/>
      <c r="I382" s="191"/>
      <c r="J382" s="178"/>
      <c r="K382" s="178"/>
      <c r="L382" s="178"/>
      <c r="M382" s="178"/>
      <c r="N382" s="160" t="str">
        <f t="shared" si="28"/>
        <v/>
      </c>
      <c r="O382" s="21"/>
      <c r="P382" s="160" t="str">
        <f t="shared" si="29"/>
        <v/>
      </c>
      <c r="Q382" s="160">
        <f t="shared" si="30"/>
        <v>0</v>
      </c>
      <c r="R382" s="160" t="str">
        <f t="shared" si="31"/>
        <v/>
      </c>
      <c r="S382" s="160" t="str">
        <f t="shared" si="32"/>
        <v/>
      </c>
      <c r="T382" s="50" t="str">
        <f>IF($F382="","",IF(ISERROR(VLOOKUP(F382,PROVEEDORES!$D$8:$I$507,5,0)),1,VLOOKUP($F382,PROVEEDORES!$D$8:$I$507,5,0)))</f>
        <v/>
      </c>
    </row>
    <row r="383" spans="3:20" ht="17.45" customHeight="1" x14ac:dyDescent="0.25">
      <c r="C383" s="188"/>
      <c r="D383" s="189"/>
      <c r="E383" s="178"/>
      <c r="F383" s="178"/>
      <c r="G383" s="190">
        <f>DATOS!$E$13</f>
        <v>1</v>
      </c>
      <c r="H383" s="178"/>
      <c r="I383" s="191"/>
      <c r="J383" s="178"/>
      <c r="K383" s="178"/>
      <c r="L383" s="178"/>
      <c r="M383" s="178"/>
      <c r="N383" s="160" t="str">
        <f t="shared" si="28"/>
        <v/>
      </c>
      <c r="O383" s="21"/>
      <c r="P383" s="160" t="str">
        <f t="shared" si="29"/>
        <v/>
      </c>
      <c r="Q383" s="160">
        <f t="shared" si="30"/>
        <v>0</v>
      </c>
      <c r="R383" s="160" t="str">
        <f t="shared" si="31"/>
        <v/>
      </c>
      <c r="S383" s="160" t="str">
        <f t="shared" si="32"/>
        <v/>
      </c>
      <c r="T383" s="50" t="str">
        <f>IF($F383="","",IF(ISERROR(VLOOKUP(F383,PROVEEDORES!$D$8:$I$507,5,0)),1,VLOOKUP($F383,PROVEEDORES!$D$8:$I$507,5,0)))</f>
        <v/>
      </c>
    </row>
    <row r="384" spans="3:20" ht="17.45" customHeight="1" x14ac:dyDescent="0.25">
      <c r="C384" s="188"/>
      <c r="D384" s="189"/>
      <c r="E384" s="178"/>
      <c r="F384" s="178"/>
      <c r="G384" s="190">
        <f>DATOS!$E$13</f>
        <v>1</v>
      </c>
      <c r="H384" s="178"/>
      <c r="I384" s="191"/>
      <c r="J384" s="178"/>
      <c r="K384" s="178"/>
      <c r="L384" s="178"/>
      <c r="M384" s="178"/>
      <c r="N384" s="160" t="str">
        <f t="shared" si="28"/>
        <v/>
      </c>
      <c r="O384" s="21"/>
      <c r="P384" s="160" t="str">
        <f t="shared" si="29"/>
        <v/>
      </c>
      <c r="Q384" s="160">
        <f t="shared" si="30"/>
        <v>0</v>
      </c>
      <c r="R384" s="160" t="str">
        <f t="shared" si="31"/>
        <v/>
      </c>
      <c r="S384" s="160" t="str">
        <f t="shared" si="32"/>
        <v/>
      </c>
      <c r="T384" s="50" t="str">
        <f>IF($F384="","",IF(ISERROR(VLOOKUP(F384,PROVEEDORES!$D$8:$I$507,5,0)),1,VLOOKUP($F384,PROVEEDORES!$D$8:$I$507,5,0)))</f>
        <v/>
      </c>
    </row>
    <row r="385" spans="3:20" ht="17.45" customHeight="1" x14ac:dyDescent="0.25">
      <c r="C385" s="188"/>
      <c r="D385" s="189"/>
      <c r="E385" s="178"/>
      <c r="F385" s="178"/>
      <c r="G385" s="190">
        <f>DATOS!$E$13</f>
        <v>1</v>
      </c>
      <c r="H385" s="178"/>
      <c r="I385" s="191"/>
      <c r="J385" s="178"/>
      <c r="K385" s="178"/>
      <c r="L385" s="178"/>
      <c r="M385" s="178"/>
      <c r="N385" s="160" t="str">
        <f t="shared" si="28"/>
        <v/>
      </c>
      <c r="O385" s="21"/>
      <c r="P385" s="160" t="str">
        <f t="shared" si="29"/>
        <v/>
      </c>
      <c r="Q385" s="160">
        <f t="shared" si="30"/>
        <v>0</v>
      </c>
      <c r="R385" s="160" t="str">
        <f t="shared" si="31"/>
        <v/>
      </c>
      <c r="S385" s="160" t="str">
        <f t="shared" si="32"/>
        <v/>
      </c>
      <c r="T385" s="50" t="str">
        <f>IF($F385="","",IF(ISERROR(VLOOKUP(F385,PROVEEDORES!$D$8:$I$507,5,0)),1,VLOOKUP($F385,PROVEEDORES!$D$8:$I$507,5,0)))</f>
        <v/>
      </c>
    </row>
    <row r="386" spans="3:20" ht="17.45" customHeight="1" x14ac:dyDescent="0.25">
      <c r="C386" s="188"/>
      <c r="D386" s="189"/>
      <c r="E386" s="178"/>
      <c r="F386" s="178"/>
      <c r="G386" s="190">
        <f>DATOS!$E$13</f>
        <v>1</v>
      </c>
      <c r="H386" s="178"/>
      <c r="I386" s="191"/>
      <c r="J386" s="178"/>
      <c r="K386" s="178"/>
      <c r="L386" s="178"/>
      <c r="M386" s="178"/>
      <c r="N386" s="160" t="str">
        <f t="shared" si="28"/>
        <v/>
      </c>
      <c r="O386" s="21"/>
      <c r="P386" s="160" t="str">
        <f t="shared" si="29"/>
        <v/>
      </c>
      <c r="Q386" s="160">
        <f t="shared" si="30"/>
        <v>0</v>
      </c>
      <c r="R386" s="160" t="str">
        <f t="shared" si="31"/>
        <v/>
      </c>
      <c r="S386" s="160" t="str">
        <f t="shared" si="32"/>
        <v/>
      </c>
      <c r="T386" s="50" t="str">
        <f>IF($F386="","",IF(ISERROR(VLOOKUP(F386,PROVEEDORES!$D$8:$I$507,5,0)),1,VLOOKUP($F386,PROVEEDORES!$D$8:$I$507,5,0)))</f>
        <v/>
      </c>
    </row>
    <row r="387" spans="3:20" ht="17.45" customHeight="1" x14ac:dyDescent="0.25">
      <c r="C387" s="188"/>
      <c r="D387" s="189"/>
      <c r="E387" s="178"/>
      <c r="F387" s="178"/>
      <c r="G387" s="190">
        <f>DATOS!$E$13</f>
        <v>1</v>
      </c>
      <c r="H387" s="178"/>
      <c r="I387" s="191"/>
      <c r="J387" s="178"/>
      <c r="K387" s="178"/>
      <c r="L387" s="178"/>
      <c r="M387" s="178"/>
      <c r="N387" s="160" t="str">
        <f t="shared" si="28"/>
        <v/>
      </c>
      <c r="O387" s="21"/>
      <c r="P387" s="160" t="str">
        <f t="shared" si="29"/>
        <v/>
      </c>
      <c r="Q387" s="160">
        <f t="shared" si="30"/>
        <v>0</v>
      </c>
      <c r="R387" s="160" t="str">
        <f t="shared" si="31"/>
        <v/>
      </c>
      <c r="S387" s="160" t="str">
        <f t="shared" si="32"/>
        <v/>
      </c>
      <c r="T387" s="50" t="str">
        <f>IF($F387="","",IF(ISERROR(VLOOKUP(F387,PROVEEDORES!$D$8:$I$507,5,0)),1,VLOOKUP($F387,PROVEEDORES!$D$8:$I$507,5,0)))</f>
        <v/>
      </c>
    </row>
    <row r="388" spans="3:20" ht="17.45" customHeight="1" x14ac:dyDescent="0.25">
      <c r="C388" s="188"/>
      <c r="D388" s="189"/>
      <c r="E388" s="178"/>
      <c r="F388" s="178"/>
      <c r="G388" s="190">
        <f>DATOS!$E$13</f>
        <v>1</v>
      </c>
      <c r="H388" s="178"/>
      <c r="I388" s="191"/>
      <c r="J388" s="178"/>
      <c r="K388" s="178"/>
      <c r="L388" s="178"/>
      <c r="M388" s="178"/>
      <c r="N388" s="160" t="str">
        <f t="shared" si="28"/>
        <v/>
      </c>
      <c r="O388" s="21"/>
      <c r="P388" s="160" t="str">
        <f t="shared" si="29"/>
        <v/>
      </c>
      <c r="Q388" s="160">
        <f t="shared" si="30"/>
        <v>0</v>
      </c>
      <c r="R388" s="160" t="str">
        <f t="shared" si="31"/>
        <v/>
      </c>
      <c r="S388" s="160" t="str">
        <f t="shared" si="32"/>
        <v/>
      </c>
      <c r="T388" s="50" t="str">
        <f>IF($F388="","",IF(ISERROR(VLOOKUP(F388,PROVEEDORES!$D$8:$I$507,5,0)),1,VLOOKUP($F388,PROVEEDORES!$D$8:$I$507,5,0)))</f>
        <v/>
      </c>
    </row>
    <row r="389" spans="3:20" ht="17.45" customHeight="1" x14ac:dyDescent="0.25">
      <c r="C389" s="188"/>
      <c r="D389" s="189"/>
      <c r="E389" s="178"/>
      <c r="F389" s="178"/>
      <c r="G389" s="190">
        <f>DATOS!$E$13</f>
        <v>1</v>
      </c>
      <c r="H389" s="178"/>
      <c r="I389" s="191"/>
      <c r="J389" s="178"/>
      <c r="K389" s="178"/>
      <c r="L389" s="178"/>
      <c r="M389" s="178"/>
      <c r="N389" s="160" t="str">
        <f t="shared" si="28"/>
        <v/>
      </c>
      <c r="O389" s="21"/>
      <c r="P389" s="160" t="str">
        <f t="shared" si="29"/>
        <v/>
      </c>
      <c r="Q389" s="160">
        <f t="shared" si="30"/>
        <v>0</v>
      </c>
      <c r="R389" s="160" t="str">
        <f t="shared" si="31"/>
        <v/>
      </c>
      <c r="S389" s="160" t="str">
        <f t="shared" si="32"/>
        <v/>
      </c>
      <c r="T389" s="50" t="str">
        <f>IF($F389="","",IF(ISERROR(VLOOKUP(F389,PROVEEDORES!$D$8:$I$507,5,0)),1,VLOOKUP($F389,PROVEEDORES!$D$8:$I$507,5,0)))</f>
        <v/>
      </c>
    </row>
    <row r="390" spans="3:20" ht="17.45" customHeight="1" x14ac:dyDescent="0.25">
      <c r="C390" s="188"/>
      <c r="D390" s="189"/>
      <c r="E390" s="178"/>
      <c r="F390" s="178"/>
      <c r="G390" s="190">
        <f>DATOS!$E$13</f>
        <v>1</v>
      </c>
      <c r="H390" s="178"/>
      <c r="I390" s="191"/>
      <c r="J390" s="178"/>
      <c r="K390" s="178"/>
      <c r="L390" s="178"/>
      <c r="M390" s="178"/>
      <c r="N390" s="160" t="str">
        <f t="shared" si="28"/>
        <v/>
      </c>
      <c r="O390" s="21"/>
      <c r="P390" s="160" t="str">
        <f t="shared" si="29"/>
        <v/>
      </c>
      <c r="Q390" s="160">
        <f t="shared" si="30"/>
        <v>0</v>
      </c>
      <c r="R390" s="160" t="str">
        <f t="shared" si="31"/>
        <v/>
      </c>
      <c r="S390" s="160" t="str">
        <f t="shared" si="32"/>
        <v/>
      </c>
      <c r="T390" s="50" t="str">
        <f>IF($F390="","",IF(ISERROR(VLOOKUP(F390,PROVEEDORES!$D$8:$I$507,5,0)),1,VLOOKUP($F390,PROVEEDORES!$D$8:$I$507,5,0)))</f>
        <v/>
      </c>
    </row>
    <row r="391" spans="3:20" ht="17.45" customHeight="1" x14ac:dyDescent="0.25">
      <c r="C391" s="188"/>
      <c r="D391" s="189"/>
      <c r="E391" s="178"/>
      <c r="F391" s="178"/>
      <c r="G391" s="190">
        <f>DATOS!$E$13</f>
        <v>1</v>
      </c>
      <c r="H391" s="178"/>
      <c r="I391" s="191"/>
      <c r="J391" s="178"/>
      <c r="K391" s="178"/>
      <c r="L391" s="178"/>
      <c r="M391" s="178"/>
      <c r="N391" s="160" t="str">
        <f t="shared" si="28"/>
        <v/>
      </c>
      <c r="O391" s="21"/>
      <c r="P391" s="160" t="str">
        <f t="shared" si="29"/>
        <v/>
      </c>
      <c r="Q391" s="160">
        <f t="shared" si="30"/>
        <v>0</v>
      </c>
      <c r="R391" s="160" t="str">
        <f t="shared" si="31"/>
        <v/>
      </c>
      <c r="S391" s="160" t="str">
        <f t="shared" si="32"/>
        <v/>
      </c>
      <c r="T391" s="50" t="str">
        <f>IF($F391="","",IF(ISERROR(VLOOKUP(F391,PROVEEDORES!$D$8:$I$507,5,0)),1,VLOOKUP($F391,PROVEEDORES!$D$8:$I$507,5,0)))</f>
        <v/>
      </c>
    </row>
    <row r="392" spans="3:20" ht="17.45" customHeight="1" x14ac:dyDescent="0.25">
      <c r="C392" s="188"/>
      <c r="D392" s="189"/>
      <c r="E392" s="178"/>
      <c r="F392" s="178"/>
      <c r="G392" s="190">
        <f>DATOS!$E$13</f>
        <v>1</v>
      </c>
      <c r="H392" s="178"/>
      <c r="I392" s="191"/>
      <c r="J392" s="178"/>
      <c r="K392" s="178"/>
      <c r="L392" s="178"/>
      <c r="M392" s="178"/>
      <c r="N392" s="160" t="str">
        <f t="shared" si="28"/>
        <v/>
      </c>
      <c r="O392" s="21"/>
      <c r="P392" s="160" t="str">
        <f t="shared" si="29"/>
        <v/>
      </c>
      <c r="Q392" s="160">
        <f t="shared" si="30"/>
        <v>0</v>
      </c>
      <c r="R392" s="160" t="str">
        <f t="shared" si="31"/>
        <v/>
      </c>
      <c r="S392" s="160" t="str">
        <f t="shared" si="32"/>
        <v/>
      </c>
      <c r="T392" s="50" t="str">
        <f>IF($F392="","",IF(ISERROR(VLOOKUP(F392,PROVEEDORES!$D$8:$I$507,5,0)),1,VLOOKUP($F392,PROVEEDORES!$D$8:$I$507,5,0)))</f>
        <v/>
      </c>
    </row>
    <row r="393" spans="3:20" ht="17.45" customHeight="1" x14ac:dyDescent="0.25">
      <c r="C393" s="188"/>
      <c r="D393" s="189"/>
      <c r="E393" s="178"/>
      <c r="F393" s="178"/>
      <c r="G393" s="190">
        <f>DATOS!$E$13</f>
        <v>1</v>
      </c>
      <c r="H393" s="178"/>
      <c r="I393" s="191"/>
      <c r="J393" s="178"/>
      <c r="K393" s="178"/>
      <c r="L393" s="178"/>
      <c r="M393" s="178"/>
      <c r="N393" s="160" t="str">
        <f t="shared" si="28"/>
        <v/>
      </c>
      <c r="O393" s="21"/>
      <c r="P393" s="160" t="str">
        <f t="shared" si="29"/>
        <v/>
      </c>
      <c r="Q393" s="160">
        <f t="shared" si="30"/>
        <v>0</v>
      </c>
      <c r="R393" s="160" t="str">
        <f t="shared" si="31"/>
        <v/>
      </c>
      <c r="S393" s="160" t="str">
        <f t="shared" si="32"/>
        <v/>
      </c>
      <c r="T393" s="50" t="str">
        <f>IF($F393="","",IF(ISERROR(VLOOKUP(F393,PROVEEDORES!$D$8:$I$507,5,0)),1,VLOOKUP($F393,PROVEEDORES!$D$8:$I$507,5,0)))</f>
        <v/>
      </c>
    </row>
    <row r="394" spans="3:20" ht="17.45" customHeight="1" x14ac:dyDescent="0.25">
      <c r="C394" s="188"/>
      <c r="D394" s="189"/>
      <c r="E394" s="178"/>
      <c r="F394" s="178"/>
      <c r="G394" s="190">
        <f>DATOS!$E$13</f>
        <v>1</v>
      </c>
      <c r="H394" s="178"/>
      <c r="I394" s="191"/>
      <c r="J394" s="178"/>
      <c r="K394" s="178"/>
      <c r="L394" s="178"/>
      <c r="M394" s="178"/>
      <c r="N394" s="160" t="str">
        <f t="shared" si="28"/>
        <v/>
      </c>
      <c r="O394" s="21"/>
      <c r="P394" s="160" t="str">
        <f t="shared" si="29"/>
        <v/>
      </c>
      <c r="Q394" s="160">
        <f t="shared" si="30"/>
        <v>0</v>
      </c>
      <c r="R394" s="160" t="str">
        <f t="shared" si="31"/>
        <v/>
      </c>
      <c r="S394" s="160" t="str">
        <f t="shared" si="32"/>
        <v/>
      </c>
      <c r="T394" s="50" t="str">
        <f>IF($F394="","",IF(ISERROR(VLOOKUP(F394,PROVEEDORES!$D$8:$I$507,5,0)),1,VLOOKUP($F394,PROVEEDORES!$D$8:$I$507,5,0)))</f>
        <v/>
      </c>
    </row>
    <row r="395" spans="3:20" ht="17.45" customHeight="1" x14ac:dyDescent="0.25">
      <c r="C395" s="188"/>
      <c r="D395" s="189"/>
      <c r="E395" s="178"/>
      <c r="F395" s="178"/>
      <c r="G395" s="190">
        <f>DATOS!$E$13</f>
        <v>1</v>
      </c>
      <c r="H395" s="178"/>
      <c r="I395" s="191"/>
      <c r="J395" s="178"/>
      <c r="K395" s="178"/>
      <c r="L395" s="178"/>
      <c r="M395" s="178"/>
      <c r="N395" s="160" t="str">
        <f t="shared" si="28"/>
        <v/>
      </c>
      <c r="O395" s="21"/>
      <c r="P395" s="160" t="str">
        <f t="shared" si="29"/>
        <v/>
      </c>
      <c r="Q395" s="160">
        <f t="shared" si="30"/>
        <v>0</v>
      </c>
      <c r="R395" s="160" t="str">
        <f t="shared" si="31"/>
        <v/>
      </c>
      <c r="S395" s="160" t="str">
        <f t="shared" si="32"/>
        <v/>
      </c>
      <c r="T395" s="50" t="str">
        <f>IF($F395="","",IF(ISERROR(VLOOKUP(F395,PROVEEDORES!$D$8:$I$507,5,0)),1,VLOOKUP($F395,PROVEEDORES!$D$8:$I$507,5,0)))</f>
        <v/>
      </c>
    </row>
    <row r="396" spans="3:20" ht="17.45" customHeight="1" x14ac:dyDescent="0.25">
      <c r="C396" s="188"/>
      <c r="D396" s="189"/>
      <c r="E396" s="178"/>
      <c r="F396" s="178"/>
      <c r="G396" s="190">
        <f>DATOS!$E$13</f>
        <v>1</v>
      </c>
      <c r="H396" s="178"/>
      <c r="I396" s="191"/>
      <c r="J396" s="178"/>
      <c r="K396" s="178"/>
      <c r="L396" s="178"/>
      <c r="M396" s="178"/>
      <c r="N396" s="160" t="str">
        <f t="shared" si="28"/>
        <v/>
      </c>
      <c r="O396" s="21"/>
      <c r="P396" s="160" t="str">
        <f t="shared" si="29"/>
        <v/>
      </c>
      <c r="Q396" s="160">
        <f t="shared" si="30"/>
        <v>0</v>
      </c>
      <c r="R396" s="160" t="str">
        <f t="shared" si="31"/>
        <v/>
      </c>
      <c r="S396" s="160" t="str">
        <f t="shared" si="32"/>
        <v/>
      </c>
      <c r="T396" s="50" t="str">
        <f>IF($F396="","",IF(ISERROR(VLOOKUP(F396,PROVEEDORES!$D$8:$I$507,5,0)),1,VLOOKUP($F396,PROVEEDORES!$D$8:$I$507,5,0)))</f>
        <v/>
      </c>
    </row>
    <row r="397" spans="3:20" ht="17.45" customHeight="1" x14ac:dyDescent="0.25">
      <c r="C397" s="188"/>
      <c r="D397" s="189"/>
      <c r="E397" s="178"/>
      <c r="F397" s="178"/>
      <c r="G397" s="190">
        <f>DATOS!$E$13</f>
        <v>1</v>
      </c>
      <c r="H397" s="178"/>
      <c r="I397" s="191"/>
      <c r="J397" s="178"/>
      <c r="K397" s="178"/>
      <c r="L397" s="178"/>
      <c r="M397" s="178"/>
      <c r="N397" s="160" t="str">
        <f t="shared" si="28"/>
        <v/>
      </c>
      <c r="O397" s="21"/>
      <c r="P397" s="160" t="str">
        <f t="shared" si="29"/>
        <v/>
      </c>
      <c r="Q397" s="160">
        <f t="shared" si="30"/>
        <v>0</v>
      </c>
      <c r="R397" s="160" t="str">
        <f t="shared" si="31"/>
        <v/>
      </c>
      <c r="S397" s="160" t="str">
        <f t="shared" si="32"/>
        <v/>
      </c>
      <c r="T397" s="50" t="str">
        <f>IF($F397="","",IF(ISERROR(VLOOKUP(F397,PROVEEDORES!$D$8:$I$507,5,0)),1,VLOOKUP($F397,PROVEEDORES!$D$8:$I$507,5,0)))</f>
        <v/>
      </c>
    </row>
    <row r="398" spans="3:20" ht="17.45" customHeight="1" x14ac:dyDescent="0.25">
      <c r="C398" s="188"/>
      <c r="D398" s="189"/>
      <c r="E398" s="178"/>
      <c r="F398" s="178"/>
      <c r="G398" s="190">
        <f>DATOS!$E$13</f>
        <v>1</v>
      </c>
      <c r="H398" s="178"/>
      <c r="I398" s="191"/>
      <c r="J398" s="178"/>
      <c r="K398" s="178"/>
      <c r="L398" s="178"/>
      <c r="M398" s="178"/>
      <c r="N398" s="160" t="str">
        <f t="shared" si="28"/>
        <v/>
      </c>
      <c r="O398" s="21"/>
      <c r="P398" s="160" t="str">
        <f t="shared" si="29"/>
        <v/>
      </c>
      <c r="Q398" s="160">
        <f t="shared" si="30"/>
        <v>0</v>
      </c>
      <c r="R398" s="160" t="str">
        <f t="shared" si="31"/>
        <v/>
      </c>
      <c r="S398" s="160" t="str">
        <f t="shared" si="32"/>
        <v/>
      </c>
      <c r="T398" s="50" t="str">
        <f>IF($F398="","",IF(ISERROR(VLOOKUP(F398,PROVEEDORES!$D$8:$I$507,5,0)),1,VLOOKUP($F398,PROVEEDORES!$D$8:$I$507,5,0)))</f>
        <v/>
      </c>
    </row>
    <row r="399" spans="3:20" ht="17.45" customHeight="1" x14ac:dyDescent="0.25">
      <c r="C399" s="188"/>
      <c r="D399" s="189"/>
      <c r="E399" s="178"/>
      <c r="F399" s="178"/>
      <c r="G399" s="190">
        <f>DATOS!$E$13</f>
        <v>1</v>
      </c>
      <c r="H399" s="178"/>
      <c r="I399" s="191"/>
      <c r="J399" s="178"/>
      <c r="K399" s="178"/>
      <c r="L399" s="178"/>
      <c r="M399" s="178"/>
      <c r="N399" s="160" t="str">
        <f t="shared" si="28"/>
        <v/>
      </c>
      <c r="O399" s="21"/>
      <c r="P399" s="160" t="str">
        <f t="shared" si="29"/>
        <v/>
      </c>
      <c r="Q399" s="160">
        <f t="shared" si="30"/>
        <v>0</v>
      </c>
      <c r="R399" s="160" t="str">
        <f t="shared" si="31"/>
        <v/>
      </c>
      <c r="S399" s="160" t="str">
        <f t="shared" si="32"/>
        <v/>
      </c>
      <c r="T399" s="50" t="str">
        <f>IF($F399="","",IF(ISERROR(VLOOKUP(F399,PROVEEDORES!$D$8:$I$507,5,0)),1,VLOOKUP($F399,PROVEEDORES!$D$8:$I$507,5,0)))</f>
        <v/>
      </c>
    </row>
    <row r="400" spans="3:20" ht="17.45" customHeight="1" x14ac:dyDescent="0.25">
      <c r="C400" s="188"/>
      <c r="D400" s="189"/>
      <c r="E400" s="178"/>
      <c r="F400" s="178"/>
      <c r="G400" s="190">
        <f>DATOS!$E$13</f>
        <v>1</v>
      </c>
      <c r="H400" s="178"/>
      <c r="I400" s="191"/>
      <c r="J400" s="178"/>
      <c r="K400" s="178"/>
      <c r="L400" s="178"/>
      <c r="M400" s="178"/>
      <c r="N400" s="160" t="str">
        <f t="shared" si="28"/>
        <v/>
      </c>
      <c r="O400" s="21"/>
      <c r="P400" s="160" t="str">
        <f t="shared" si="29"/>
        <v/>
      </c>
      <c r="Q400" s="160">
        <f t="shared" si="30"/>
        <v>0</v>
      </c>
      <c r="R400" s="160" t="str">
        <f t="shared" si="31"/>
        <v/>
      </c>
      <c r="S400" s="160" t="str">
        <f t="shared" si="32"/>
        <v/>
      </c>
      <c r="T400" s="50" t="str">
        <f>IF($F400="","",IF(ISERROR(VLOOKUP(F400,PROVEEDORES!$D$8:$I$507,5,0)),1,VLOOKUP($F400,PROVEEDORES!$D$8:$I$507,5,0)))</f>
        <v/>
      </c>
    </row>
    <row r="401" spans="3:20" ht="17.45" customHeight="1" x14ac:dyDescent="0.25">
      <c r="C401" s="188"/>
      <c r="D401" s="189"/>
      <c r="E401" s="178"/>
      <c r="F401" s="178"/>
      <c r="G401" s="190">
        <f>DATOS!$E$13</f>
        <v>1</v>
      </c>
      <c r="H401" s="178"/>
      <c r="I401" s="191"/>
      <c r="J401" s="178"/>
      <c r="K401" s="178"/>
      <c r="L401" s="178"/>
      <c r="M401" s="178"/>
      <c r="N401" s="160" t="str">
        <f t="shared" si="28"/>
        <v/>
      </c>
      <c r="O401" s="21"/>
      <c r="P401" s="160" t="str">
        <f t="shared" si="29"/>
        <v/>
      </c>
      <c r="Q401" s="160">
        <f t="shared" si="30"/>
        <v>0</v>
      </c>
      <c r="R401" s="160" t="str">
        <f t="shared" si="31"/>
        <v/>
      </c>
      <c r="S401" s="160" t="str">
        <f t="shared" si="32"/>
        <v/>
      </c>
      <c r="T401" s="50" t="str">
        <f>IF($F401="","",IF(ISERROR(VLOOKUP(F401,PROVEEDORES!$D$8:$I$507,5,0)),1,VLOOKUP($F401,PROVEEDORES!$D$8:$I$507,5,0)))</f>
        <v/>
      </c>
    </row>
    <row r="402" spans="3:20" ht="17.45" customHeight="1" x14ac:dyDescent="0.25">
      <c r="C402" s="188"/>
      <c r="D402" s="189"/>
      <c r="E402" s="178"/>
      <c r="F402" s="178"/>
      <c r="G402" s="190">
        <f>DATOS!$E$13</f>
        <v>1</v>
      </c>
      <c r="H402" s="178"/>
      <c r="I402" s="191"/>
      <c r="J402" s="178"/>
      <c r="K402" s="178"/>
      <c r="L402" s="178"/>
      <c r="M402" s="178"/>
      <c r="N402" s="160" t="str">
        <f t="shared" ref="N402:N465" si="33">IF(H402&amp;J402&amp;K402&amp;L402&amp;M402="","",H402+J402+K402-L402-M402)</f>
        <v/>
      </c>
      <c r="O402" s="21"/>
      <c r="P402" s="160" t="str">
        <f t="shared" ref="P402:P465" si="34">IF($I402="E",H402,"")</f>
        <v/>
      </c>
      <c r="Q402" s="160">
        <f t="shared" si="30"/>
        <v>0</v>
      </c>
      <c r="R402" s="160" t="str">
        <f t="shared" si="31"/>
        <v/>
      </c>
      <c r="S402" s="160" t="str">
        <f t="shared" si="32"/>
        <v/>
      </c>
      <c r="T402" s="50" t="str">
        <f>IF($F402="","",IF(ISERROR(VLOOKUP(F402,PROVEEDORES!$D$8:$I$507,5,0)),1,VLOOKUP($F402,PROVEEDORES!$D$8:$I$507,5,0)))</f>
        <v/>
      </c>
    </row>
    <row r="403" spans="3:20" ht="17.45" customHeight="1" x14ac:dyDescent="0.25">
      <c r="C403" s="188"/>
      <c r="D403" s="189"/>
      <c r="E403" s="178"/>
      <c r="F403" s="178"/>
      <c r="G403" s="190">
        <f>DATOS!$E$13</f>
        <v>1</v>
      </c>
      <c r="H403" s="178"/>
      <c r="I403" s="191"/>
      <c r="J403" s="178"/>
      <c r="K403" s="178"/>
      <c r="L403" s="178"/>
      <c r="M403" s="178"/>
      <c r="N403" s="160" t="str">
        <f t="shared" si="33"/>
        <v/>
      </c>
      <c r="O403" s="21"/>
      <c r="P403" s="160" t="str">
        <f t="shared" si="34"/>
        <v/>
      </c>
      <c r="Q403" s="160">
        <f t="shared" ref="Q403:Q466" si="35">IF($I403=0%,H403,"")</f>
        <v>0</v>
      </c>
      <c r="R403" s="160" t="str">
        <f t="shared" ref="R403:R466" si="36">IF(OR($I403=8%,$I403=11%),$J403/$I403,"")</f>
        <v/>
      </c>
      <c r="S403" s="160" t="str">
        <f t="shared" ref="S403:S466" si="37">IF(OR($I403=15%,$I403=16%),$J403/$I403,"")</f>
        <v/>
      </c>
      <c r="T403" s="50" t="str">
        <f>IF($F403="","",IF(ISERROR(VLOOKUP(F403,PROVEEDORES!$D$8:$I$507,5,0)),1,VLOOKUP($F403,PROVEEDORES!$D$8:$I$507,5,0)))</f>
        <v/>
      </c>
    </row>
    <row r="404" spans="3:20" ht="17.45" customHeight="1" x14ac:dyDescent="0.25">
      <c r="C404" s="188"/>
      <c r="D404" s="189"/>
      <c r="E404" s="178"/>
      <c r="F404" s="178"/>
      <c r="G404" s="190">
        <f>DATOS!$E$13</f>
        <v>1</v>
      </c>
      <c r="H404" s="178"/>
      <c r="I404" s="191"/>
      <c r="J404" s="178"/>
      <c r="K404" s="178"/>
      <c r="L404" s="178"/>
      <c r="M404" s="178"/>
      <c r="N404" s="160" t="str">
        <f t="shared" si="33"/>
        <v/>
      </c>
      <c r="O404" s="21"/>
      <c r="P404" s="160" t="str">
        <f t="shared" si="34"/>
        <v/>
      </c>
      <c r="Q404" s="160">
        <f t="shared" si="35"/>
        <v>0</v>
      </c>
      <c r="R404" s="160" t="str">
        <f t="shared" si="36"/>
        <v/>
      </c>
      <c r="S404" s="160" t="str">
        <f t="shared" si="37"/>
        <v/>
      </c>
      <c r="T404" s="50" t="str">
        <f>IF($F404="","",IF(ISERROR(VLOOKUP(F404,PROVEEDORES!$D$8:$I$507,5,0)),1,VLOOKUP($F404,PROVEEDORES!$D$8:$I$507,5,0)))</f>
        <v/>
      </c>
    </row>
    <row r="405" spans="3:20" ht="17.45" customHeight="1" x14ac:dyDescent="0.25">
      <c r="C405" s="188"/>
      <c r="D405" s="189"/>
      <c r="E405" s="178"/>
      <c r="F405" s="178"/>
      <c r="G405" s="190">
        <f>DATOS!$E$13</f>
        <v>1</v>
      </c>
      <c r="H405" s="178"/>
      <c r="I405" s="191"/>
      <c r="J405" s="178"/>
      <c r="K405" s="178"/>
      <c r="L405" s="178"/>
      <c r="M405" s="178"/>
      <c r="N405" s="160" t="str">
        <f t="shared" si="33"/>
        <v/>
      </c>
      <c r="O405" s="21"/>
      <c r="P405" s="160" t="str">
        <f t="shared" si="34"/>
        <v/>
      </c>
      <c r="Q405" s="160">
        <f t="shared" si="35"/>
        <v>0</v>
      </c>
      <c r="R405" s="160" t="str">
        <f t="shared" si="36"/>
        <v/>
      </c>
      <c r="S405" s="160" t="str">
        <f t="shared" si="37"/>
        <v/>
      </c>
      <c r="T405" s="50" t="str">
        <f>IF($F405="","",IF(ISERROR(VLOOKUP(F405,PROVEEDORES!$D$8:$I$507,5,0)),1,VLOOKUP($F405,PROVEEDORES!$D$8:$I$507,5,0)))</f>
        <v/>
      </c>
    </row>
    <row r="406" spans="3:20" ht="17.45" customHeight="1" x14ac:dyDescent="0.25">
      <c r="C406" s="188"/>
      <c r="D406" s="189"/>
      <c r="E406" s="178"/>
      <c r="F406" s="178"/>
      <c r="G406" s="190">
        <f>DATOS!$E$13</f>
        <v>1</v>
      </c>
      <c r="H406" s="178"/>
      <c r="I406" s="191"/>
      <c r="J406" s="178"/>
      <c r="K406" s="178"/>
      <c r="L406" s="178"/>
      <c r="M406" s="178"/>
      <c r="N406" s="160" t="str">
        <f t="shared" si="33"/>
        <v/>
      </c>
      <c r="O406" s="21"/>
      <c r="P406" s="160" t="str">
        <f t="shared" si="34"/>
        <v/>
      </c>
      <c r="Q406" s="160">
        <f t="shared" si="35"/>
        <v>0</v>
      </c>
      <c r="R406" s="160" t="str">
        <f t="shared" si="36"/>
        <v/>
      </c>
      <c r="S406" s="160" t="str">
        <f t="shared" si="37"/>
        <v/>
      </c>
      <c r="T406" s="50" t="str">
        <f>IF($F406="","",IF(ISERROR(VLOOKUP(F406,PROVEEDORES!$D$8:$I$507,5,0)),1,VLOOKUP($F406,PROVEEDORES!$D$8:$I$507,5,0)))</f>
        <v/>
      </c>
    </row>
    <row r="407" spans="3:20" ht="17.45" customHeight="1" x14ac:dyDescent="0.25">
      <c r="C407" s="188"/>
      <c r="D407" s="189"/>
      <c r="E407" s="178"/>
      <c r="F407" s="178"/>
      <c r="G407" s="190">
        <f>DATOS!$E$13</f>
        <v>1</v>
      </c>
      <c r="H407" s="178"/>
      <c r="I407" s="191"/>
      <c r="J407" s="178"/>
      <c r="K407" s="178"/>
      <c r="L407" s="178"/>
      <c r="M407" s="178"/>
      <c r="N407" s="160" t="str">
        <f t="shared" si="33"/>
        <v/>
      </c>
      <c r="O407" s="21"/>
      <c r="P407" s="160" t="str">
        <f t="shared" si="34"/>
        <v/>
      </c>
      <c r="Q407" s="160">
        <f t="shared" si="35"/>
        <v>0</v>
      </c>
      <c r="R407" s="160" t="str">
        <f t="shared" si="36"/>
        <v/>
      </c>
      <c r="S407" s="160" t="str">
        <f t="shared" si="37"/>
        <v/>
      </c>
      <c r="T407" s="50" t="str">
        <f>IF($F407="","",IF(ISERROR(VLOOKUP(F407,PROVEEDORES!$D$8:$I$507,5,0)),1,VLOOKUP($F407,PROVEEDORES!$D$8:$I$507,5,0)))</f>
        <v/>
      </c>
    </row>
    <row r="408" spans="3:20" ht="17.45" customHeight="1" x14ac:dyDescent="0.25">
      <c r="C408" s="188"/>
      <c r="D408" s="189"/>
      <c r="E408" s="178"/>
      <c r="F408" s="178"/>
      <c r="G408" s="190">
        <f>DATOS!$E$13</f>
        <v>1</v>
      </c>
      <c r="H408" s="178"/>
      <c r="I408" s="191"/>
      <c r="J408" s="178"/>
      <c r="K408" s="178"/>
      <c r="L408" s="178"/>
      <c r="M408" s="178"/>
      <c r="N408" s="160" t="str">
        <f t="shared" si="33"/>
        <v/>
      </c>
      <c r="O408" s="21"/>
      <c r="P408" s="160" t="str">
        <f t="shared" si="34"/>
        <v/>
      </c>
      <c r="Q408" s="160">
        <f t="shared" si="35"/>
        <v>0</v>
      </c>
      <c r="R408" s="160" t="str">
        <f t="shared" si="36"/>
        <v/>
      </c>
      <c r="S408" s="160" t="str">
        <f t="shared" si="37"/>
        <v/>
      </c>
      <c r="T408" s="50" t="str">
        <f>IF($F408="","",IF(ISERROR(VLOOKUP(F408,PROVEEDORES!$D$8:$I$507,5,0)),1,VLOOKUP($F408,PROVEEDORES!$D$8:$I$507,5,0)))</f>
        <v/>
      </c>
    </row>
    <row r="409" spans="3:20" ht="17.45" customHeight="1" x14ac:dyDescent="0.25">
      <c r="C409" s="188"/>
      <c r="D409" s="189"/>
      <c r="E409" s="178"/>
      <c r="F409" s="178"/>
      <c r="G409" s="190">
        <f>DATOS!$E$13</f>
        <v>1</v>
      </c>
      <c r="H409" s="178"/>
      <c r="I409" s="191"/>
      <c r="J409" s="178"/>
      <c r="K409" s="178"/>
      <c r="L409" s="178"/>
      <c r="M409" s="178"/>
      <c r="N409" s="160" t="str">
        <f t="shared" si="33"/>
        <v/>
      </c>
      <c r="O409" s="21"/>
      <c r="P409" s="160" t="str">
        <f t="shared" si="34"/>
        <v/>
      </c>
      <c r="Q409" s="160">
        <f t="shared" si="35"/>
        <v>0</v>
      </c>
      <c r="R409" s="160" t="str">
        <f t="shared" si="36"/>
        <v/>
      </c>
      <c r="S409" s="160" t="str">
        <f t="shared" si="37"/>
        <v/>
      </c>
      <c r="T409" s="50" t="str">
        <f>IF($F409="","",IF(ISERROR(VLOOKUP(F409,PROVEEDORES!$D$8:$I$507,5,0)),1,VLOOKUP($F409,PROVEEDORES!$D$8:$I$507,5,0)))</f>
        <v/>
      </c>
    </row>
    <row r="410" spans="3:20" ht="17.45" customHeight="1" x14ac:dyDescent="0.25">
      <c r="C410" s="188"/>
      <c r="D410" s="189"/>
      <c r="E410" s="178"/>
      <c r="F410" s="178"/>
      <c r="G410" s="190">
        <f>DATOS!$E$13</f>
        <v>1</v>
      </c>
      <c r="H410" s="178"/>
      <c r="I410" s="191"/>
      <c r="J410" s="178"/>
      <c r="K410" s="178"/>
      <c r="L410" s="178"/>
      <c r="M410" s="178"/>
      <c r="N410" s="160" t="str">
        <f t="shared" si="33"/>
        <v/>
      </c>
      <c r="O410" s="21"/>
      <c r="P410" s="160" t="str">
        <f t="shared" si="34"/>
        <v/>
      </c>
      <c r="Q410" s="160">
        <f t="shared" si="35"/>
        <v>0</v>
      </c>
      <c r="R410" s="160" t="str">
        <f t="shared" si="36"/>
        <v/>
      </c>
      <c r="S410" s="160" t="str">
        <f t="shared" si="37"/>
        <v/>
      </c>
      <c r="T410" s="50" t="str">
        <f>IF($F410="","",IF(ISERROR(VLOOKUP(F410,PROVEEDORES!$D$8:$I$507,5,0)),1,VLOOKUP($F410,PROVEEDORES!$D$8:$I$507,5,0)))</f>
        <v/>
      </c>
    </row>
    <row r="411" spans="3:20" ht="17.45" customHeight="1" x14ac:dyDescent="0.25">
      <c r="C411" s="188"/>
      <c r="D411" s="189"/>
      <c r="E411" s="178"/>
      <c r="F411" s="178"/>
      <c r="G411" s="190">
        <f>DATOS!$E$13</f>
        <v>1</v>
      </c>
      <c r="H411" s="178"/>
      <c r="I411" s="191"/>
      <c r="J411" s="178"/>
      <c r="K411" s="178"/>
      <c r="L411" s="178"/>
      <c r="M411" s="178"/>
      <c r="N411" s="160" t="str">
        <f t="shared" si="33"/>
        <v/>
      </c>
      <c r="O411" s="21"/>
      <c r="P411" s="160" t="str">
        <f t="shared" si="34"/>
        <v/>
      </c>
      <c r="Q411" s="160">
        <f t="shared" si="35"/>
        <v>0</v>
      </c>
      <c r="R411" s="160" t="str">
        <f t="shared" si="36"/>
        <v/>
      </c>
      <c r="S411" s="160" t="str">
        <f t="shared" si="37"/>
        <v/>
      </c>
      <c r="T411" s="50" t="str">
        <f>IF($F411="","",IF(ISERROR(VLOOKUP(F411,PROVEEDORES!$D$8:$I$507,5,0)),1,VLOOKUP($F411,PROVEEDORES!$D$8:$I$507,5,0)))</f>
        <v/>
      </c>
    </row>
    <row r="412" spans="3:20" ht="17.45" customHeight="1" x14ac:dyDescent="0.25">
      <c r="C412" s="188"/>
      <c r="D412" s="189"/>
      <c r="E412" s="178"/>
      <c r="F412" s="178"/>
      <c r="G412" s="190">
        <f>DATOS!$E$13</f>
        <v>1</v>
      </c>
      <c r="H412" s="178"/>
      <c r="I412" s="191"/>
      <c r="J412" s="178"/>
      <c r="K412" s="178"/>
      <c r="L412" s="178"/>
      <c r="M412" s="178"/>
      <c r="N412" s="160" t="str">
        <f t="shared" si="33"/>
        <v/>
      </c>
      <c r="O412" s="21"/>
      <c r="P412" s="160" t="str">
        <f t="shared" si="34"/>
        <v/>
      </c>
      <c r="Q412" s="160">
        <f t="shared" si="35"/>
        <v>0</v>
      </c>
      <c r="R412" s="160" t="str">
        <f t="shared" si="36"/>
        <v/>
      </c>
      <c r="S412" s="160" t="str">
        <f t="shared" si="37"/>
        <v/>
      </c>
      <c r="T412" s="50" t="str">
        <f>IF($F412="","",IF(ISERROR(VLOOKUP(F412,PROVEEDORES!$D$8:$I$507,5,0)),1,VLOOKUP($F412,PROVEEDORES!$D$8:$I$507,5,0)))</f>
        <v/>
      </c>
    </row>
    <row r="413" spans="3:20" ht="17.45" customHeight="1" x14ac:dyDescent="0.25">
      <c r="C413" s="188"/>
      <c r="D413" s="189"/>
      <c r="E413" s="178"/>
      <c r="F413" s="178"/>
      <c r="G413" s="190">
        <f>DATOS!$E$13</f>
        <v>1</v>
      </c>
      <c r="H413" s="178"/>
      <c r="I413" s="191"/>
      <c r="J413" s="178"/>
      <c r="K413" s="178"/>
      <c r="L413" s="178"/>
      <c r="M413" s="178"/>
      <c r="N413" s="160" t="str">
        <f t="shared" si="33"/>
        <v/>
      </c>
      <c r="O413" s="21"/>
      <c r="P413" s="160" t="str">
        <f t="shared" si="34"/>
        <v/>
      </c>
      <c r="Q413" s="160">
        <f t="shared" si="35"/>
        <v>0</v>
      </c>
      <c r="R413" s="160" t="str">
        <f t="shared" si="36"/>
        <v/>
      </c>
      <c r="S413" s="160" t="str">
        <f t="shared" si="37"/>
        <v/>
      </c>
      <c r="T413" s="50" t="str">
        <f>IF($F413="","",IF(ISERROR(VLOOKUP(F413,PROVEEDORES!$D$8:$I$507,5,0)),1,VLOOKUP($F413,PROVEEDORES!$D$8:$I$507,5,0)))</f>
        <v/>
      </c>
    </row>
    <row r="414" spans="3:20" ht="17.45" customHeight="1" x14ac:dyDescent="0.25">
      <c r="C414" s="188"/>
      <c r="D414" s="189"/>
      <c r="E414" s="178"/>
      <c r="F414" s="178"/>
      <c r="G414" s="190">
        <f>DATOS!$E$13</f>
        <v>1</v>
      </c>
      <c r="H414" s="178"/>
      <c r="I414" s="191"/>
      <c r="J414" s="178"/>
      <c r="K414" s="178"/>
      <c r="L414" s="178"/>
      <c r="M414" s="178"/>
      <c r="N414" s="160" t="str">
        <f t="shared" si="33"/>
        <v/>
      </c>
      <c r="O414" s="21"/>
      <c r="P414" s="160" t="str">
        <f t="shared" si="34"/>
        <v/>
      </c>
      <c r="Q414" s="160">
        <f t="shared" si="35"/>
        <v>0</v>
      </c>
      <c r="R414" s="160" t="str">
        <f t="shared" si="36"/>
        <v/>
      </c>
      <c r="S414" s="160" t="str">
        <f t="shared" si="37"/>
        <v/>
      </c>
      <c r="T414" s="50" t="str">
        <f>IF($F414="","",IF(ISERROR(VLOOKUP(F414,PROVEEDORES!$D$8:$I$507,5,0)),1,VLOOKUP($F414,PROVEEDORES!$D$8:$I$507,5,0)))</f>
        <v/>
      </c>
    </row>
    <row r="415" spans="3:20" ht="17.45" customHeight="1" x14ac:dyDescent="0.25">
      <c r="C415" s="188"/>
      <c r="D415" s="189"/>
      <c r="E415" s="178"/>
      <c r="F415" s="178"/>
      <c r="G415" s="190">
        <f>DATOS!$E$13</f>
        <v>1</v>
      </c>
      <c r="H415" s="178"/>
      <c r="I415" s="191"/>
      <c r="J415" s="178"/>
      <c r="K415" s="178"/>
      <c r="L415" s="178"/>
      <c r="M415" s="178"/>
      <c r="N415" s="160" t="str">
        <f t="shared" si="33"/>
        <v/>
      </c>
      <c r="O415" s="21"/>
      <c r="P415" s="160" t="str">
        <f t="shared" si="34"/>
        <v/>
      </c>
      <c r="Q415" s="160">
        <f t="shared" si="35"/>
        <v>0</v>
      </c>
      <c r="R415" s="160" t="str">
        <f t="shared" si="36"/>
        <v/>
      </c>
      <c r="S415" s="160" t="str">
        <f t="shared" si="37"/>
        <v/>
      </c>
      <c r="T415" s="50" t="str">
        <f>IF($F415="","",IF(ISERROR(VLOOKUP(F415,PROVEEDORES!$D$8:$I$507,5,0)),1,VLOOKUP($F415,PROVEEDORES!$D$8:$I$507,5,0)))</f>
        <v/>
      </c>
    </row>
    <row r="416" spans="3:20" ht="17.45" customHeight="1" x14ac:dyDescent="0.25">
      <c r="C416" s="188"/>
      <c r="D416" s="189"/>
      <c r="E416" s="178"/>
      <c r="F416" s="178"/>
      <c r="G416" s="190">
        <f>DATOS!$E$13</f>
        <v>1</v>
      </c>
      <c r="H416" s="178"/>
      <c r="I416" s="191"/>
      <c r="J416" s="178"/>
      <c r="K416" s="178"/>
      <c r="L416" s="178"/>
      <c r="M416" s="178"/>
      <c r="N416" s="160" t="str">
        <f t="shared" si="33"/>
        <v/>
      </c>
      <c r="O416" s="21"/>
      <c r="P416" s="160" t="str">
        <f t="shared" si="34"/>
        <v/>
      </c>
      <c r="Q416" s="160">
        <f t="shared" si="35"/>
        <v>0</v>
      </c>
      <c r="R416" s="160" t="str">
        <f t="shared" si="36"/>
        <v/>
      </c>
      <c r="S416" s="160" t="str">
        <f t="shared" si="37"/>
        <v/>
      </c>
      <c r="T416" s="50" t="str">
        <f>IF($F416="","",IF(ISERROR(VLOOKUP(F416,PROVEEDORES!$D$8:$I$507,5,0)),1,VLOOKUP($F416,PROVEEDORES!$D$8:$I$507,5,0)))</f>
        <v/>
      </c>
    </row>
    <row r="417" spans="3:20" ht="17.45" customHeight="1" x14ac:dyDescent="0.25">
      <c r="C417" s="188"/>
      <c r="D417" s="189"/>
      <c r="E417" s="178"/>
      <c r="F417" s="178"/>
      <c r="G417" s="190">
        <f>DATOS!$E$13</f>
        <v>1</v>
      </c>
      <c r="H417" s="178"/>
      <c r="I417" s="191"/>
      <c r="J417" s="178"/>
      <c r="K417" s="178"/>
      <c r="L417" s="178"/>
      <c r="M417" s="178"/>
      <c r="N417" s="160" t="str">
        <f t="shared" si="33"/>
        <v/>
      </c>
      <c r="O417" s="21"/>
      <c r="P417" s="160" t="str">
        <f t="shared" si="34"/>
        <v/>
      </c>
      <c r="Q417" s="160">
        <f t="shared" si="35"/>
        <v>0</v>
      </c>
      <c r="R417" s="160" t="str">
        <f t="shared" si="36"/>
        <v/>
      </c>
      <c r="S417" s="160" t="str">
        <f t="shared" si="37"/>
        <v/>
      </c>
      <c r="T417" s="50" t="str">
        <f>IF($F417="","",IF(ISERROR(VLOOKUP(F417,PROVEEDORES!$D$8:$I$507,5,0)),1,VLOOKUP($F417,PROVEEDORES!$D$8:$I$507,5,0)))</f>
        <v/>
      </c>
    </row>
    <row r="418" spans="3:20" ht="17.45" customHeight="1" x14ac:dyDescent="0.25">
      <c r="C418" s="188"/>
      <c r="D418" s="189"/>
      <c r="E418" s="178"/>
      <c r="F418" s="178"/>
      <c r="G418" s="190">
        <f>DATOS!$E$13</f>
        <v>1</v>
      </c>
      <c r="H418" s="178"/>
      <c r="I418" s="191"/>
      <c r="J418" s="178"/>
      <c r="K418" s="178"/>
      <c r="L418" s="178"/>
      <c r="M418" s="178"/>
      <c r="N418" s="160" t="str">
        <f t="shared" si="33"/>
        <v/>
      </c>
      <c r="O418" s="21"/>
      <c r="P418" s="160" t="str">
        <f t="shared" si="34"/>
        <v/>
      </c>
      <c r="Q418" s="160">
        <f t="shared" si="35"/>
        <v>0</v>
      </c>
      <c r="R418" s="160" t="str">
        <f t="shared" si="36"/>
        <v/>
      </c>
      <c r="S418" s="160" t="str">
        <f t="shared" si="37"/>
        <v/>
      </c>
      <c r="T418" s="50" t="str">
        <f>IF($F418="","",IF(ISERROR(VLOOKUP(F418,PROVEEDORES!$D$8:$I$507,5,0)),1,VLOOKUP($F418,PROVEEDORES!$D$8:$I$507,5,0)))</f>
        <v/>
      </c>
    </row>
    <row r="419" spans="3:20" ht="17.45" customHeight="1" x14ac:dyDescent="0.25">
      <c r="C419" s="188"/>
      <c r="D419" s="189"/>
      <c r="E419" s="178"/>
      <c r="F419" s="178"/>
      <c r="G419" s="190">
        <f>DATOS!$E$13</f>
        <v>1</v>
      </c>
      <c r="H419" s="178"/>
      <c r="I419" s="191"/>
      <c r="J419" s="178"/>
      <c r="K419" s="178"/>
      <c r="L419" s="178"/>
      <c r="M419" s="178"/>
      <c r="N419" s="160" t="str">
        <f t="shared" si="33"/>
        <v/>
      </c>
      <c r="O419" s="21"/>
      <c r="P419" s="160" t="str">
        <f t="shared" si="34"/>
        <v/>
      </c>
      <c r="Q419" s="160">
        <f t="shared" si="35"/>
        <v>0</v>
      </c>
      <c r="R419" s="160" t="str">
        <f t="shared" si="36"/>
        <v/>
      </c>
      <c r="S419" s="160" t="str">
        <f t="shared" si="37"/>
        <v/>
      </c>
      <c r="T419" s="50" t="str">
        <f>IF($F419="","",IF(ISERROR(VLOOKUP(F419,PROVEEDORES!$D$8:$I$507,5,0)),1,VLOOKUP($F419,PROVEEDORES!$D$8:$I$507,5,0)))</f>
        <v/>
      </c>
    </row>
    <row r="420" spans="3:20" ht="17.45" customHeight="1" x14ac:dyDescent="0.25">
      <c r="C420" s="188"/>
      <c r="D420" s="189"/>
      <c r="E420" s="178"/>
      <c r="F420" s="178"/>
      <c r="G420" s="190">
        <f>DATOS!$E$13</f>
        <v>1</v>
      </c>
      <c r="H420" s="178"/>
      <c r="I420" s="191"/>
      <c r="J420" s="178"/>
      <c r="K420" s="178"/>
      <c r="L420" s="178"/>
      <c r="M420" s="178"/>
      <c r="N420" s="160" t="str">
        <f t="shared" si="33"/>
        <v/>
      </c>
      <c r="O420" s="21"/>
      <c r="P420" s="160" t="str">
        <f t="shared" si="34"/>
        <v/>
      </c>
      <c r="Q420" s="160">
        <f t="shared" si="35"/>
        <v>0</v>
      </c>
      <c r="R420" s="160" t="str">
        <f t="shared" si="36"/>
        <v/>
      </c>
      <c r="S420" s="160" t="str">
        <f t="shared" si="37"/>
        <v/>
      </c>
      <c r="T420" s="50" t="str">
        <f>IF($F420="","",IF(ISERROR(VLOOKUP(F420,PROVEEDORES!$D$8:$I$507,5,0)),1,VLOOKUP($F420,PROVEEDORES!$D$8:$I$507,5,0)))</f>
        <v/>
      </c>
    </row>
    <row r="421" spans="3:20" ht="17.45" customHeight="1" x14ac:dyDescent="0.25">
      <c r="C421" s="188"/>
      <c r="D421" s="189"/>
      <c r="E421" s="178"/>
      <c r="F421" s="178"/>
      <c r="G421" s="190">
        <f>DATOS!$E$13</f>
        <v>1</v>
      </c>
      <c r="H421" s="178"/>
      <c r="I421" s="191"/>
      <c r="J421" s="178"/>
      <c r="K421" s="178"/>
      <c r="L421" s="178"/>
      <c r="M421" s="178"/>
      <c r="N421" s="160" t="str">
        <f t="shared" si="33"/>
        <v/>
      </c>
      <c r="O421" s="21"/>
      <c r="P421" s="160" t="str">
        <f t="shared" si="34"/>
        <v/>
      </c>
      <c r="Q421" s="160">
        <f t="shared" si="35"/>
        <v>0</v>
      </c>
      <c r="R421" s="160" t="str">
        <f t="shared" si="36"/>
        <v/>
      </c>
      <c r="S421" s="160" t="str">
        <f t="shared" si="37"/>
        <v/>
      </c>
      <c r="T421" s="50" t="str">
        <f>IF($F421="","",IF(ISERROR(VLOOKUP(F421,PROVEEDORES!$D$8:$I$507,5,0)),1,VLOOKUP($F421,PROVEEDORES!$D$8:$I$507,5,0)))</f>
        <v/>
      </c>
    </row>
    <row r="422" spans="3:20" ht="17.45" customHeight="1" x14ac:dyDescent="0.25">
      <c r="C422" s="188"/>
      <c r="D422" s="189"/>
      <c r="E422" s="178"/>
      <c r="F422" s="178"/>
      <c r="G422" s="190">
        <f>DATOS!$E$13</f>
        <v>1</v>
      </c>
      <c r="H422" s="178"/>
      <c r="I422" s="191"/>
      <c r="J422" s="178"/>
      <c r="K422" s="178"/>
      <c r="L422" s="178"/>
      <c r="M422" s="178"/>
      <c r="N422" s="160" t="str">
        <f t="shared" si="33"/>
        <v/>
      </c>
      <c r="O422" s="21"/>
      <c r="P422" s="160" t="str">
        <f t="shared" si="34"/>
        <v/>
      </c>
      <c r="Q422" s="160">
        <f t="shared" si="35"/>
        <v>0</v>
      </c>
      <c r="R422" s="160" t="str">
        <f t="shared" si="36"/>
        <v/>
      </c>
      <c r="S422" s="160" t="str">
        <f t="shared" si="37"/>
        <v/>
      </c>
      <c r="T422" s="50" t="str">
        <f>IF($F422="","",IF(ISERROR(VLOOKUP(F422,PROVEEDORES!$D$8:$I$507,5,0)),1,VLOOKUP($F422,PROVEEDORES!$D$8:$I$507,5,0)))</f>
        <v/>
      </c>
    </row>
    <row r="423" spans="3:20" ht="17.45" customHeight="1" x14ac:dyDescent="0.25">
      <c r="C423" s="188"/>
      <c r="D423" s="189"/>
      <c r="E423" s="178"/>
      <c r="F423" s="178"/>
      <c r="G423" s="190">
        <f>DATOS!$E$13</f>
        <v>1</v>
      </c>
      <c r="H423" s="178"/>
      <c r="I423" s="191"/>
      <c r="J423" s="178"/>
      <c r="K423" s="178"/>
      <c r="L423" s="178"/>
      <c r="M423" s="178"/>
      <c r="N423" s="160" t="str">
        <f t="shared" si="33"/>
        <v/>
      </c>
      <c r="O423" s="21"/>
      <c r="P423" s="160" t="str">
        <f t="shared" si="34"/>
        <v/>
      </c>
      <c r="Q423" s="160">
        <f t="shared" si="35"/>
        <v>0</v>
      </c>
      <c r="R423" s="160" t="str">
        <f t="shared" si="36"/>
        <v/>
      </c>
      <c r="S423" s="160" t="str">
        <f t="shared" si="37"/>
        <v/>
      </c>
      <c r="T423" s="50" t="str">
        <f>IF($F423="","",IF(ISERROR(VLOOKUP(F423,PROVEEDORES!$D$8:$I$507,5,0)),1,VLOOKUP($F423,PROVEEDORES!$D$8:$I$507,5,0)))</f>
        <v/>
      </c>
    </row>
    <row r="424" spans="3:20" ht="17.45" customHeight="1" x14ac:dyDescent="0.25">
      <c r="C424" s="188"/>
      <c r="D424" s="189"/>
      <c r="E424" s="178"/>
      <c r="F424" s="178"/>
      <c r="G424" s="190">
        <f>DATOS!$E$13</f>
        <v>1</v>
      </c>
      <c r="H424" s="178"/>
      <c r="I424" s="191"/>
      <c r="J424" s="178"/>
      <c r="K424" s="178"/>
      <c r="L424" s="178"/>
      <c r="M424" s="178"/>
      <c r="N424" s="160" t="str">
        <f t="shared" si="33"/>
        <v/>
      </c>
      <c r="O424" s="21"/>
      <c r="P424" s="160" t="str">
        <f t="shared" si="34"/>
        <v/>
      </c>
      <c r="Q424" s="160">
        <f t="shared" si="35"/>
        <v>0</v>
      </c>
      <c r="R424" s="160" t="str">
        <f t="shared" si="36"/>
        <v/>
      </c>
      <c r="S424" s="160" t="str">
        <f t="shared" si="37"/>
        <v/>
      </c>
      <c r="T424" s="50" t="str">
        <f>IF($F424="","",IF(ISERROR(VLOOKUP(F424,PROVEEDORES!$D$8:$I$507,5,0)),1,VLOOKUP($F424,PROVEEDORES!$D$8:$I$507,5,0)))</f>
        <v/>
      </c>
    </row>
    <row r="425" spans="3:20" ht="17.45" customHeight="1" x14ac:dyDescent="0.25">
      <c r="C425" s="188"/>
      <c r="D425" s="189"/>
      <c r="E425" s="178"/>
      <c r="F425" s="178"/>
      <c r="G425" s="190">
        <f>DATOS!$E$13</f>
        <v>1</v>
      </c>
      <c r="H425" s="178"/>
      <c r="I425" s="191"/>
      <c r="J425" s="178"/>
      <c r="K425" s="178"/>
      <c r="L425" s="178"/>
      <c r="M425" s="178"/>
      <c r="N425" s="160" t="str">
        <f t="shared" si="33"/>
        <v/>
      </c>
      <c r="O425" s="21"/>
      <c r="P425" s="160" t="str">
        <f t="shared" si="34"/>
        <v/>
      </c>
      <c r="Q425" s="160">
        <f t="shared" si="35"/>
        <v>0</v>
      </c>
      <c r="R425" s="160" t="str">
        <f t="shared" si="36"/>
        <v/>
      </c>
      <c r="S425" s="160" t="str">
        <f t="shared" si="37"/>
        <v/>
      </c>
      <c r="T425" s="50" t="str">
        <f>IF($F425="","",IF(ISERROR(VLOOKUP(F425,PROVEEDORES!$D$8:$I$507,5,0)),1,VLOOKUP($F425,PROVEEDORES!$D$8:$I$507,5,0)))</f>
        <v/>
      </c>
    </row>
    <row r="426" spans="3:20" ht="17.45" customHeight="1" x14ac:dyDescent="0.25">
      <c r="C426" s="188"/>
      <c r="D426" s="189"/>
      <c r="E426" s="178"/>
      <c r="F426" s="178"/>
      <c r="G426" s="190">
        <f>DATOS!$E$13</f>
        <v>1</v>
      </c>
      <c r="H426" s="178"/>
      <c r="I426" s="191"/>
      <c r="J426" s="178"/>
      <c r="K426" s="178"/>
      <c r="L426" s="178"/>
      <c r="M426" s="178"/>
      <c r="N426" s="160" t="str">
        <f t="shared" si="33"/>
        <v/>
      </c>
      <c r="O426" s="21"/>
      <c r="P426" s="160" t="str">
        <f t="shared" si="34"/>
        <v/>
      </c>
      <c r="Q426" s="160">
        <f t="shared" si="35"/>
        <v>0</v>
      </c>
      <c r="R426" s="160" t="str">
        <f t="shared" si="36"/>
        <v/>
      </c>
      <c r="S426" s="160" t="str">
        <f t="shared" si="37"/>
        <v/>
      </c>
      <c r="T426" s="50" t="str">
        <f>IF($F426="","",IF(ISERROR(VLOOKUP(F426,PROVEEDORES!$D$8:$I$507,5,0)),1,VLOOKUP($F426,PROVEEDORES!$D$8:$I$507,5,0)))</f>
        <v/>
      </c>
    </row>
    <row r="427" spans="3:20" ht="17.45" customHeight="1" x14ac:dyDescent="0.25">
      <c r="C427" s="188"/>
      <c r="D427" s="189"/>
      <c r="E427" s="178"/>
      <c r="F427" s="178"/>
      <c r="G427" s="190">
        <f>DATOS!$E$13</f>
        <v>1</v>
      </c>
      <c r="H427" s="178"/>
      <c r="I427" s="191"/>
      <c r="J427" s="178"/>
      <c r="K427" s="178"/>
      <c r="L427" s="178"/>
      <c r="M427" s="178"/>
      <c r="N427" s="160" t="str">
        <f t="shared" si="33"/>
        <v/>
      </c>
      <c r="O427" s="21"/>
      <c r="P427" s="160" t="str">
        <f t="shared" si="34"/>
        <v/>
      </c>
      <c r="Q427" s="160">
        <f t="shared" si="35"/>
        <v>0</v>
      </c>
      <c r="R427" s="160" t="str">
        <f t="shared" si="36"/>
        <v/>
      </c>
      <c r="S427" s="160" t="str">
        <f t="shared" si="37"/>
        <v/>
      </c>
      <c r="T427" s="50" t="str">
        <f>IF($F427="","",IF(ISERROR(VLOOKUP(F427,PROVEEDORES!$D$8:$I$507,5,0)),1,VLOOKUP($F427,PROVEEDORES!$D$8:$I$507,5,0)))</f>
        <v/>
      </c>
    </row>
    <row r="428" spans="3:20" ht="17.45" customHeight="1" x14ac:dyDescent="0.25">
      <c r="C428" s="188"/>
      <c r="D428" s="189"/>
      <c r="E428" s="178"/>
      <c r="F428" s="178"/>
      <c r="G428" s="190">
        <f>DATOS!$E$13</f>
        <v>1</v>
      </c>
      <c r="H428" s="178"/>
      <c r="I428" s="191"/>
      <c r="J428" s="178"/>
      <c r="K428" s="178"/>
      <c r="L428" s="178"/>
      <c r="M428" s="178"/>
      <c r="N428" s="160" t="str">
        <f t="shared" si="33"/>
        <v/>
      </c>
      <c r="O428" s="21"/>
      <c r="P428" s="160" t="str">
        <f t="shared" si="34"/>
        <v/>
      </c>
      <c r="Q428" s="160">
        <f t="shared" si="35"/>
        <v>0</v>
      </c>
      <c r="R428" s="160" t="str">
        <f t="shared" si="36"/>
        <v/>
      </c>
      <c r="S428" s="160" t="str">
        <f t="shared" si="37"/>
        <v/>
      </c>
      <c r="T428" s="50" t="str">
        <f>IF($F428="","",IF(ISERROR(VLOOKUP(F428,PROVEEDORES!$D$8:$I$507,5,0)),1,VLOOKUP($F428,PROVEEDORES!$D$8:$I$507,5,0)))</f>
        <v/>
      </c>
    </row>
    <row r="429" spans="3:20" ht="17.45" customHeight="1" x14ac:dyDescent="0.25">
      <c r="C429" s="188"/>
      <c r="D429" s="189"/>
      <c r="E429" s="178"/>
      <c r="F429" s="178"/>
      <c r="G429" s="190">
        <f>DATOS!$E$13</f>
        <v>1</v>
      </c>
      <c r="H429" s="178"/>
      <c r="I429" s="191"/>
      <c r="J429" s="178"/>
      <c r="K429" s="178"/>
      <c r="L429" s="178"/>
      <c r="M429" s="178"/>
      <c r="N429" s="160" t="str">
        <f t="shared" si="33"/>
        <v/>
      </c>
      <c r="O429" s="21"/>
      <c r="P429" s="160" t="str">
        <f t="shared" si="34"/>
        <v/>
      </c>
      <c r="Q429" s="160">
        <f t="shared" si="35"/>
        <v>0</v>
      </c>
      <c r="R429" s="160" t="str">
        <f t="shared" si="36"/>
        <v/>
      </c>
      <c r="S429" s="160" t="str">
        <f t="shared" si="37"/>
        <v/>
      </c>
      <c r="T429" s="50" t="str">
        <f>IF($F429="","",IF(ISERROR(VLOOKUP(F429,PROVEEDORES!$D$8:$I$507,5,0)),1,VLOOKUP($F429,PROVEEDORES!$D$8:$I$507,5,0)))</f>
        <v/>
      </c>
    </row>
    <row r="430" spans="3:20" ht="17.45" customHeight="1" x14ac:dyDescent="0.25">
      <c r="C430" s="188"/>
      <c r="D430" s="189"/>
      <c r="E430" s="178"/>
      <c r="F430" s="178"/>
      <c r="G430" s="190">
        <f>DATOS!$E$13</f>
        <v>1</v>
      </c>
      <c r="H430" s="178"/>
      <c r="I430" s="191"/>
      <c r="J430" s="178"/>
      <c r="K430" s="178"/>
      <c r="L430" s="178"/>
      <c r="M430" s="178"/>
      <c r="N430" s="160" t="str">
        <f t="shared" si="33"/>
        <v/>
      </c>
      <c r="O430" s="21"/>
      <c r="P430" s="160" t="str">
        <f t="shared" si="34"/>
        <v/>
      </c>
      <c r="Q430" s="160">
        <f t="shared" si="35"/>
        <v>0</v>
      </c>
      <c r="R430" s="160" t="str">
        <f t="shared" si="36"/>
        <v/>
      </c>
      <c r="S430" s="160" t="str">
        <f t="shared" si="37"/>
        <v/>
      </c>
      <c r="T430" s="50" t="str">
        <f>IF($F430="","",IF(ISERROR(VLOOKUP(F430,PROVEEDORES!$D$8:$I$507,5,0)),1,VLOOKUP($F430,PROVEEDORES!$D$8:$I$507,5,0)))</f>
        <v/>
      </c>
    </row>
    <row r="431" spans="3:20" ht="17.45" customHeight="1" x14ac:dyDescent="0.25">
      <c r="C431" s="188"/>
      <c r="D431" s="189"/>
      <c r="E431" s="178"/>
      <c r="F431" s="178"/>
      <c r="G431" s="190">
        <f>DATOS!$E$13</f>
        <v>1</v>
      </c>
      <c r="H431" s="178"/>
      <c r="I431" s="191"/>
      <c r="J431" s="178"/>
      <c r="K431" s="178"/>
      <c r="L431" s="178"/>
      <c r="M431" s="178"/>
      <c r="N431" s="160" t="str">
        <f t="shared" si="33"/>
        <v/>
      </c>
      <c r="O431" s="21"/>
      <c r="P431" s="160" t="str">
        <f t="shared" si="34"/>
        <v/>
      </c>
      <c r="Q431" s="160">
        <f t="shared" si="35"/>
        <v>0</v>
      </c>
      <c r="R431" s="160" t="str">
        <f t="shared" si="36"/>
        <v/>
      </c>
      <c r="S431" s="160" t="str">
        <f t="shared" si="37"/>
        <v/>
      </c>
      <c r="T431" s="50" t="str">
        <f>IF($F431="","",IF(ISERROR(VLOOKUP(F431,PROVEEDORES!$D$8:$I$507,5,0)),1,VLOOKUP($F431,PROVEEDORES!$D$8:$I$507,5,0)))</f>
        <v/>
      </c>
    </row>
    <row r="432" spans="3:20" ht="17.45" customHeight="1" x14ac:dyDescent="0.25">
      <c r="C432" s="188"/>
      <c r="D432" s="189"/>
      <c r="E432" s="178"/>
      <c r="F432" s="178"/>
      <c r="G432" s="190">
        <f>DATOS!$E$13</f>
        <v>1</v>
      </c>
      <c r="H432" s="178"/>
      <c r="I432" s="191"/>
      <c r="J432" s="178"/>
      <c r="K432" s="178"/>
      <c r="L432" s="178"/>
      <c r="M432" s="178"/>
      <c r="N432" s="160" t="str">
        <f t="shared" si="33"/>
        <v/>
      </c>
      <c r="O432" s="21"/>
      <c r="P432" s="160" t="str">
        <f t="shared" si="34"/>
        <v/>
      </c>
      <c r="Q432" s="160">
        <f t="shared" si="35"/>
        <v>0</v>
      </c>
      <c r="R432" s="160" t="str">
        <f t="shared" si="36"/>
        <v/>
      </c>
      <c r="S432" s="160" t="str">
        <f t="shared" si="37"/>
        <v/>
      </c>
      <c r="T432" s="50" t="str">
        <f>IF($F432="","",IF(ISERROR(VLOOKUP(F432,PROVEEDORES!$D$8:$I$507,5,0)),1,VLOOKUP($F432,PROVEEDORES!$D$8:$I$507,5,0)))</f>
        <v/>
      </c>
    </row>
    <row r="433" spans="3:20" ht="17.45" customHeight="1" x14ac:dyDescent="0.25">
      <c r="C433" s="188"/>
      <c r="D433" s="189"/>
      <c r="E433" s="178"/>
      <c r="F433" s="178"/>
      <c r="G433" s="190">
        <f>DATOS!$E$13</f>
        <v>1</v>
      </c>
      <c r="H433" s="178"/>
      <c r="I433" s="191"/>
      <c r="J433" s="178"/>
      <c r="K433" s="178"/>
      <c r="L433" s="178"/>
      <c r="M433" s="178"/>
      <c r="N433" s="160" t="str">
        <f t="shared" si="33"/>
        <v/>
      </c>
      <c r="O433" s="21"/>
      <c r="P433" s="160" t="str">
        <f t="shared" si="34"/>
        <v/>
      </c>
      <c r="Q433" s="160">
        <f t="shared" si="35"/>
        <v>0</v>
      </c>
      <c r="R433" s="160" t="str">
        <f t="shared" si="36"/>
        <v/>
      </c>
      <c r="S433" s="160" t="str">
        <f t="shared" si="37"/>
        <v/>
      </c>
      <c r="T433" s="50" t="str">
        <f>IF($F433="","",IF(ISERROR(VLOOKUP(F433,PROVEEDORES!$D$8:$I$507,5,0)),1,VLOOKUP($F433,PROVEEDORES!$D$8:$I$507,5,0)))</f>
        <v/>
      </c>
    </row>
    <row r="434" spans="3:20" ht="17.45" customHeight="1" x14ac:dyDescent="0.25">
      <c r="C434" s="188"/>
      <c r="D434" s="189"/>
      <c r="E434" s="178"/>
      <c r="F434" s="178"/>
      <c r="G434" s="190">
        <f>DATOS!$E$13</f>
        <v>1</v>
      </c>
      <c r="H434" s="178"/>
      <c r="I434" s="191"/>
      <c r="J434" s="178"/>
      <c r="K434" s="178"/>
      <c r="L434" s="178"/>
      <c r="M434" s="178"/>
      <c r="N434" s="160" t="str">
        <f t="shared" si="33"/>
        <v/>
      </c>
      <c r="O434" s="21"/>
      <c r="P434" s="160" t="str">
        <f t="shared" si="34"/>
        <v/>
      </c>
      <c r="Q434" s="160">
        <f t="shared" si="35"/>
        <v>0</v>
      </c>
      <c r="R434" s="160" t="str">
        <f t="shared" si="36"/>
        <v/>
      </c>
      <c r="S434" s="160" t="str">
        <f t="shared" si="37"/>
        <v/>
      </c>
      <c r="T434" s="50" t="str">
        <f>IF($F434="","",IF(ISERROR(VLOOKUP(F434,PROVEEDORES!$D$8:$I$507,5,0)),1,VLOOKUP($F434,PROVEEDORES!$D$8:$I$507,5,0)))</f>
        <v/>
      </c>
    </row>
    <row r="435" spans="3:20" ht="17.45" customHeight="1" x14ac:dyDescent="0.25">
      <c r="C435" s="188"/>
      <c r="D435" s="189"/>
      <c r="E435" s="178"/>
      <c r="F435" s="178"/>
      <c r="G435" s="190">
        <f>DATOS!$E$13</f>
        <v>1</v>
      </c>
      <c r="H435" s="178"/>
      <c r="I435" s="191"/>
      <c r="J435" s="178"/>
      <c r="K435" s="178"/>
      <c r="L435" s="178"/>
      <c r="M435" s="178"/>
      <c r="N435" s="160" t="str">
        <f t="shared" si="33"/>
        <v/>
      </c>
      <c r="O435" s="21"/>
      <c r="P435" s="160" t="str">
        <f t="shared" si="34"/>
        <v/>
      </c>
      <c r="Q435" s="160">
        <f t="shared" si="35"/>
        <v>0</v>
      </c>
      <c r="R435" s="160" t="str">
        <f t="shared" si="36"/>
        <v/>
      </c>
      <c r="S435" s="160" t="str">
        <f t="shared" si="37"/>
        <v/>
      </c>
      <c r="T435" s="50" t="str">
        <f>IF($F435="","",IF(ISERROR(VLOOKUP(F435,PROVEEDORES!$D$8:$I$507,5,0)),1,VLOOKUP($F435,PROVEEDORES!$D$8:$I$507,5,0)))</f>
        <v/>
      </c>
    </row>
    <row r="436" spans="3:20" ht="17.45" customHeight="1" x14ac:dyDescent="0.25">
      <c r="C436" s="188"/>
      <c r="D436" s="189"/>
      <c r="E436" s="178"/>
      <c r="F436" s="178"/>
      <c r="G436" s="190">
        <f>DATOS!$E$13</f>
        <v>1</v>
      </c>
      <c r="H436" s="178"/>
      <c r="I436" s="191"/>
      <c r="J436" s="178"/>
      <c r="K436" s="178"/>
      <c r="L436" s="178"/>
      <c r="M436" s="178"/>
      <c r="N436" s="160" t="str">
        <f t="shared" si="33"/>
        <v/>
      </c>
      <c r="O436" s="21"/>
      <c r="P436" s="160" t="str">
        <f t="shared" si="34"/>
        <v/>
      </c>
      <c r="Q436" s="160">
        <f t="shared" si="35"/>
        <v>0</v>
      </c>
      <c r="R436" s="160" t="str">
        <f t="shared" si="36"/>
        <v/>
      </c>
      <c r="S436" s="160" t="str">
        <f t="shared" si="37"/>
        <v/>
      </c>
      <c r="T436" s="50" t="str">
        <f>IF($F436="","",IF(ISERROR(VLOOKUP(F436,PROVEEDORES!$D$8:$I$507,5,0)),1,VLOOKUP($F436,PROVEEDORES!$D$8:$I$507,5,0)))</f>
        <v/>
      </c>
    </row>
    <row r="437" spans="3:20" ht="17.45" customHeight="1" x14ac:dyDescent="0.25">
      <c r="C437" s="188"/>
      <c r="D437" s="189"/>
      <c r="E437" s="178"/>
      <c r="F437" s="178"/>
      <c r="G437" s="190">
        <f>DATOS!$E$13</f>
        <v>1</v>
      </c>
      <c r="H437" s="178"/>
      <c r="I437" s="191"/>
      <c r="J437" s="178"/>
      <c r="K437" s="178"/>
      <c r="L437" s="178"/>
      <c r="M437" s="178"/>
      <c r="N437" s="160" t="str">
        <f t="shared" si="33"/>
        <v/>
      </c>
      <c r="O437" s="21"/>
      <c r="P437" s="160" t="str">
        <f t="shared" si="34"/>
        <v/>
      </c>
      <c r="Q437" s="160">
        <f t="shared" si="35"/>
        <v>0</v>
      </c>
      <c r="R437" s="160" t="str">
        <f t="shared" si="36"/>
        <v/>
      </c>
      <c r="S437" s="160" t="str">
        <f t="shared" si="37"/>
        <v/>
      </c>
      <c r="T437" s="50" t="str">
        <f>IF($F437="","",IF(ISERROR(VLOOKUP(F437,PROVEEDORES!$D$8:$I$507,5,0)),1,VLOOKUP($F437,PROVEEDORES!$D$8:$I$507,5,0)))</f>
        <v/>
      </c>
    </row>
    <row r="438" spans="3:20" ht="17.45" customHeight="1" x14ac:dyDescent="0.25">
      <c r="C438" s="188"/>
      <c r="D438" s="189"/>
      <c r="E438" s="178"/>
      <c r="F438" s="178"/>
      <c r="G438" s="190">
        <f>DATOS!$E$13</f>
        <v>1</v>
      </c>
      <c r="H438" s="178"/>
      <c r="I438" s="191"/>
      <c r="J438" s="178"/>
      <c r="K438" s="178"/>
      <c r="L438" s="178"/>
      <c r="M438" s="178"/>
      <c r="N438" s="160" t="str">
        <f t="shared" si="33"/>
        <v/>
      </c>
      <c r="O438" s="21"/>
      <c r="P438" s="160" t="str">
        <f t="shared" si="34"/>
        <v/>
      </c>
      <c r="Q438" s="160">
        <f t="shared" si="35"/>
        <v>0</v>
      </c>
      <c r="R438" s="160" t="str">
        <f t="shared" si="36"/>
        <v/>
      </c>
      <c r="S438" s="160" t="str">
        <f t="shared" si="37"/>
        <v/>
      </c>
      <c r="T438" s="50" t="str">
        <f>IF($F438="","",IF(ISERROR(VLOOKUP(F438,PROVEEDORES!$D$8:$I$507,5,0)),1,VLOOKUP($F438,PROVEEDORES!$D$8:$I$507,5,0)))</f>
        <v/>
      </c>
    </row>
    <row r="439" spans="3:20" ht="17.45" customHeight="1" x14ac:dyDescent="0.25">
      <c r="C439" s="188"/>
      <c r="D439" s="189"/>
      <c r="E439" s="178"/>
      <c r="F439" s="178"/>
      <c r="G439" s="190">
        <f>DATOS!$E$13</f>
        <v>1</v>
      </c>
      <c r="H439" s="178"/>
      <c r="I439" s="191"/>
      <c r="J439" s="178"/>
      <c r="K439" s="178"/>
      <c r="L439" s="178"/>
      <c r="M439" s="178"/>
      <c r="N439" s="160" t="str">
        <f t="shared" si="33"/>
        <v/>
      </c>
      <c r="O439" s="21"/>
      <c r="P439" s="160" t="str">
        <f t="shared" si="34"/>
        <v/>
      </c>
      <c r="Q439" s="160">
        <f t="shared" si="35"/>
        <v>0</v>
      </c>
      <c r="R439" s="160" t="str">
        <f t="shared" si="36"/>
        <v/>
      </c>
      <c r="S439" s="160" t="str">
        <f t="shared" si="37"/>
        <v/>
      </c>
      <c r="T439" s="50" t="str">
        <f>IF($F439="","",IF(ISERROR(VLOOKUP(F439,PROVEEDORES!$D$8:$I$507,5,0)),1,VLOOKUP($F439,PROVEEDORES!$D$8:$I$507,5,0)))</f>
        <v/>
      </c>
    </row>
    <row r="440" spans="3:20" ht="17.45" customHeight="1" x14ac:dyDescent="0.25">
      <c r="C440" s="188"/>
      <c r="D440" s="189"/>
      <c r="E440" s="178"/>
      <c r="F440" s="178"/>
      <c r="G440" s="190">
        <f>DATOS!$E$13</f>
        <v>1</v>
      </c>
      <c r="H440" s="178"/>
      <c r="I440" s="191"/>
      <c r="J440" s="178"/>
      <c r="K440" s="178"/>
      <c r="L440" s="178"/>
      <c r="M440" s="178"/>
      <c r="N440" s="160" t="str">
        <f t="shared" si="33"/>
        <v/>
      </c>
      <c r="O440" s="21"/>
      <c r="P440" s="160" t="str">
        <f t="shared" si="34"/>
        <v/>
      </c>
      <c r="Q440" s="160">
        <f t="shared" si="35"/>
        <v>0</v>
      </c>
      <c r="R440" s="160" t="str">
        <f t="shared" si="36"/>
        <v/>
      </c>
      <c r="S440" s="160" t="str">
        <f t="shared" si="37"/>
        <v/>
      </c>
      <c r="T440" s="50" t="str">
        <f>IF($F440="","",IF(ISERROR(VLOOKUP(F440,PROVEEDORES!$D$8:$I$507,5,0)),1,VLOOKUP($F440,PROVEEDORES!$D$8:$I$507,5,0)))</f>
        <v/>
      </c>
    </row>
    <row r="441" spans="3:20" ht="17.45" customHeight="1" x14ac:dyDescent="0.25">
      <c r="C441" s="188"/>
      <c r="D441" s="189"/>
      <c r="E441" s="178"/>
      <c r="F441" s="178"/>
      <c r="G441" s="190">
        <f>DATOS!$E$13</f>
        <v>1</v>
      </c>
      <c r="H441" s="178"/>
      <c r="I441" s="191"/>
      <c r="J441" s="178"/>
      <c r="K441" s="178"/>
      <c r="L441" s="178"/>
      <c r="M441" s="178"/>
      <c r="N441" s="160" t="str">
        <f t="shared" si="33"/>
        <v/>
      </c>
      <c r="O441" s="21"/>
      <c r="P441" s="160" t="str">
        <f t="shared" si="34"/>
        <v/>
      </c>
      <c r="Q441" s="160">
        <f t="shared" si="35"/>
        <v>0</v>
      </c>
      <c r="R441" s="160" t="str">
        <f t="shared" si="36"/>
        <v/>
      </c>
      <c r="S441" s="160" t="str">
        <f t="shared" si="37"/>
        <v/>
      </c>
      <c r="T441" s="50" t="str">
        <f>IF($F441="","",IF(ISERROR(VLOOKUP(F441,PROVEEDORES!$D$8:$I$507,5,0)),1,VLOOKUP($F441,PROVEEDORES!$D$8:$I$507,5,0)))</f>
        <v/>
      </c>
    </row>
    <row r="442" spans="3:20" ht="17.45" customHeight="1" x14ac:dyDescent="0.25">
      <c r="C442" s="188"/>
      <c r="D442" s="189"/>
      <c r="E442" s="178"/>
      <c r="F442" s="178"/>
      <c r="G442" s="190">
        <f>DATOS!$E$13</f>
        <v>1</v>
      </c>
      <c r="H442" s="178"/>
      <c r="I442" s="191"/>
      <c r="J442" s="178"/>
      <c r="K442" s="178"/>
      <c r="L442" s="178"/>
      <c r="M442" s="178"/>
      <c r="N442" s="160" t="str">
        <f t="shared" si="33"/>
        <v/>
      </c>
      <c r="O442" s="21"/>
      <c r="P442" s="160" t="str">
        <f t="shared" si="34"/>
        <v/>
      </c>
      <c r="Q442" s="160">
        <f t="shared" si="35"/>
        <v>0</v>
      </c>
      <c r="R442" s="160" t="str">
        <f t="shared" si="36"/>
        <v/>
      </c>
      <c r="S442" s="160" t="str">
        <f t="shared" si="37"/>
        <v/>
      </c>
      <c r="T442" s="50" t="str">
        <f>IF($F442="","",IF(ISERROR(VLOOKUP(F442,PROVEEDORES!$D$8:$I$507,5,0)),1,VLOOKUP($F442,PROVEEDORES!$D$8:$I$507,5,0)))</f>
        <v/>
      </c>
    </row>
    <row r="443" spans="3:20" ht="17.45" customHeight="1" x14ac:dyDescent="0.25">
      <c r="C443" s="188"/>
      <c r="D443" s="189"/>
      <c r="E443" s="178"/>
      <c r="F443" s="178"/>
      <c r="G443" s="190">
        <f>DATOS!$E$13</f>
        <v>1</v>
      </c>
      <c r="H443" s="178"/>
      <c r="I443" s="191"/>
      <c r="J443" s="178"/>
      <c r="K443" s="178"/>
      <c r="L443" s="178"/>
      <c r="M443" s="178"/>
      <c r="N443" s="160" t="str">
        <f t="shared" si="33"/>
        <v/>
      </c>
      <c r="O443" s="21"/>
      <c r="P443" s="160" t="str">
        <f t="shared" si="34"/>
        <v/>
      </c>
      <c r="Q443" s="160">
        <f t="shared" si="35"/>
        <v>0</v>
      </c>
      <c r="R443" s="160" t="str">
        <f t="shared" si="36"/>
        <v/>
      </c>
      <c r="S443" s="160" t="str">
        <f t="shared" si="37"/>
        <v/>
      </c>
      <c r="T443" s="50" t="str">
        <f>IF($F443="","",IF(ISERROR(VLOOKUP(F443,PROVEEDORES!$D$8:$I$507,5,0)),1,VLOOKUP($F443,PROVEEDORES!$D$8:$I$507,5,0)))</f>
        <v/>
      </c>
    </row>
    <row r="444" spans="3:20" ht="17.45" customHeight="1" x14ac:dyDescent="0.25">
      <c r="C444" s="188"/>
      <c r="D444" s="189"/>
      <c r="E444" s="178"/>
      <c r="F444" s="178"/>
      <c r="G444" s="190">
        <f>DATOS!$E$13</f>
        <v>1</v>
      </c>
      <c r="H444" s="178"/>
      <c r="I444" s="191"/>
      <c r="J444" s="178"/>
      <c r="K444" s="178"/>
      <c r="L444" s="178"/>
      <c r="M444" s="178"/>
      <c r="N444" s="160" t="str">
        <f t="shared" si="33"/>
        <v/>
      </c>
      <c r="O444" s="21"/>
      <c r="P444" s="160" t="str">
        <f t="shared" si="34"/>
        <v/>
      </c>
      <c r="Q444" s="160">
        <f t="shared" si="35"/>
        <v>0</v>
      </c>
      <c r="R444" s="160" t="str">
        <f t="shared" si="36"/>
        <v/>
      </c>
      <c r="S444" s="160" t="str">
        <f t="shared" si="37"/>
        <v/>
      </c>
      <c r="T444" s="50" t="str">
        <f>IF($F444="","",IF(ISERROR(VLOOKUP(F444,PROVEEDORES!$D$8:$I$507,5,0)),1,VLOOKUP($F444,PROVEEDORES!$D$8:$I$507,5,0)))</f>
        <v/>
      </c>
    </row>
    <row r="445" spans="3:20" ht="17.45" customHeight="1" x14ac:dyDescent="0.25">
      <c r="C445" s="188"/>
      <c r="D445" s="189"/>
      <c r="E445" s="178"/>
      <c r="F445" s="178"/>
      <c r="G445" s="190">
        <f>DATOS!$E$13</f>
        <v>1</v>
      </c>
      <c r="H445" s="178"/>
      <c r="I445" s="191"/>
      <c r="J445" s="178"/>
      <c r="K445" s="178"/>
      <c r="L445" s="178"/>
      <c r="M445" s="178"/>
      <c r="N445" s="160" t="str">
        <f t="shared" si="33"/>
        <v/>
      </c>
      <c r="O445" s="21"/>
      <c r="P445" s="160" t="str">
        <f t="shared" si="34"/>
        <v/>
      </c>
      <c r="Q445" s="160">
        <f t="shared" si="35"/>
        <v>0</v>
      </c>
      <c r="R445" s="160" t="str">
        <f t="shared" si="36"/>
        <v/>
      </c>
      <c r="S445" s="160" t="str">
        <f t="shared" si="37"/>
        <v/>
      </c>
      <c r="T445" s="50" t="str">
        <f>IF($F445="","",IF(ISERROR(VLOOKUP(F445,PROVEEDORES!$D$8:$I$507,5,0)),1,VLOOKUP($F445,PROVEEDORES!$D$8:$I$507,5,0)))</f>
        <v/>
      </c>
    </row>
    <row r="446" spans="3:20" ht="17.45" customHeight="1" x14ac:dyDescent="0.25">
      <c r="C446" s="188"/>
      <c r="D446" s="189"/>
      <c r="E446" s="178"/>
      <c r="F446" s="178"/>
      <c r="G446" s="190">
        <f>DATOS!$E$13</f>
        <v>1</v>
      </c>
      <c r="H446" s="178"/>
      <c r="I446" s="191"/>
      <c r="J446" s="178"/>
      <c r="K446" s="178"/>
      <c r="L446" s="178"/>
      <c r="M446" s="178"/>
      <c r="N446" s="160" t="str">
        <f t="shared" si="33"/>
        <v/>
      </c>
      <c r="O446" s="21"/>
      <c r="P446" s="160" t="str">
        <f t="shared" si="34"/>
        <v/>
      </c>
      <c r="Q446" s="160">
        <f t="shared" si="35"/>
        <v>0</v>
      </c>
      <c r="R446" s="160" t="str">
        <f t="shared" si="36"/>
        <v/>
      </c>
      <c r="S446" s="160" t="str">
        <f t="shared" si="37"/>
        <v/>
      </c>
      <c r="T446" s="50" t="str">
        <f>IF($F446="","",IF(ISERROR(VLOOKUP(F446,PROVEEDORES!$D$8:$I$507,5,0)),1,VLOOKUP($F446,PROVEEDORES!$D$8:$I$507,5,0)))</f>
        <v/>
      </c>
    </row>
    <row r="447" spans="3:20" ht="17.45" customHeight="1" x14ac:dyDescent="0.25">
      <c r="C447" s="188"/>
      <c r="D447" s="189"/>
      <c r="E447" s="178"/>
      <c r="F447" s="178"/>
      <c r="G447" s="190">
        <f>DATOS!$E$13</f>
        <v>1</v>
      </c>
      <c r="H447" s="178"/>
      <c r="I447" s="191"/>
      <c r="J447" s="178"/>
      <c r="K447" s="178"/>
      <c r="L447" s="178"/>
      <c r="M447" s="178"/>
      <c r="N447" s="160" t="str">
        <f t="shared" si="33"/>
        <v/>
      </c>
      <c r="O447" s="21"/>
      <c r="P447" s="160" t="str">
        <f t="shared" si="34"/>
        <v/>
      </c>
      <c r="Q447" s="160">
        <f t="shared" si="35"/>
        <v>0</v>
      </c>
      <c r="R447" s="160" t="str">
        <f t="shared" si="36"/>
        <v/>
      </c>
      <c r="S447" s="160" t="str">
        <f t="shared" si="37"/>
        <v/>
      </c>
      <c r="T447" s="50" t="str">
        <f>IF($F447="","",IF(ISERROR(VLOOKUP(F447,PROVEEDORES!$D$8:$I$507,5,0)),1,VLOOKUP($F447,PROVEEDORES!$D$8:$I$507,5,0)))</f>
        <v/>
      </c>
    </row>
    <row r="448" spans="3:20" ht="17.45" customHeight="1" x14ac:dyDescent="0.25">
      <c r="C448" s="188"/>
      <c r="D448" s="189"/>
      <c r="E448" s="178"/>
      <c r="F448" s="178"/>
      <c r="G448" s="190">
        <f>DATOS!$E$13</f>
        <v>1</v>
      </c>
      <c r="H448" s="178"/>
      <c r="I448" s="191"/>
      <c r="J448" s="178"/>
      <c r="K448" s="178"/>
      <c r="L448" s="178"/>
      <c r="M448" s="178"/>
      <c r="N448" s="160" t="str">
        <f t="shared" si="33"/>
        <v/>
      </c>
      <c r="O448" s="21"/>
      <c r="P448" s="160" t="str">
        <f t="shared" si="34"/>
        <v/>
      </c>
      <c r="Q448" s="160">
        <f t="shared" si="35"/>
        <v>0</v>
      </c>
      <c r="R448" s="160" t="str">
        <f t="shared" si="36"/>
        <v/>
      </c>
      <c r="S448" s="160" t="str">
        <f t="shared" si="37"/>
        <v/>
      </c>
      <c r="T448" s="50" t="str">
        <f>IF($F448="","",IF(ISERROR(VLOOKUP(F448,PROVEEDORES!$D$8:$I$507,5,0)),1,VLOOKUP($F448,PROVEEDORES!$D$8:$I$507,5,0)))</f>
        <v/>
      </c>
    </row>
    <row r="449" spans="3:20" ht="17.45" customHeight="1" x14ac:dyDescent="0.25">
      <c r="C449" s="188"/>
      <c r="D449" s="189"/>
      <c r="E449" s="178"/>
      <c r="F449" s="178"/>
      <c r="G449" s="190">
        <f>DATOS!$E$13</f>
        <v>1</v>
      </c>
      <c r="H449" s="178"/>
      <c r="I449" s="191"/>
      <c r="J449" s="178"/>
      <c r="K449" s="178"/>
      <c r="L449" s="178"/>
      <c r="M449" s="178"/>
      <c r="N449" s="160" t="str">
        <f t="shared" si="33"/>
        <v/>
      </c>
      <c r="O449" s="21"/>
      <c r="P449" s="160" t="str">
        <f t="shared" si="34"/>
        <v/>
      </c>
      <c r="Q449" s="160">
        <f t="shared" si="35"/>
        <v>0</v>
      </c>
      <c r="R449" s="160" t="str">
        <f t="shared" si="36"/>
        <v/>
      </c>
      <c r="S449" s="160" t="str">
        <f t="shared" si="37"/>
        <v/>
      </c>
      <c r="T449" s="50" t="str">
        <f>IF($F449="","",IF(ISERROR(VLOOKUP(F449,PROVEEDORES!$D$8:$I$507,5,0)),1,VLOOKUP($F449,PROVEEDORES!$D$8:$I$507,5,0)))</f>
        <v/>
      </c>
    </row>
    <row r="450" spans="3:20" ht="17.45" customHeight="1" x14ac:dyDescent="0.25">
      <c r="C450" s="188"/>
      <c r="D450" s="189"/>
      <c r="E450" s="178"/>
      <c r="F450" s="178"/>
      <c r="G450" s="190">
        <f>DATOS!$E$13</f>
        <v>1</v>
      </c>
      <c r="H450" s="178"/>
      <c r="I450" s="191"/>
      <c r="J450" s="178"/>
      <c r="K450" s="178"/>
      <c r="L450" s="178"/>
      <c r="M450" s="178"/>
      <c r="N450" s="160" t="str">
        <f t="shared" si="33"/>
        <v/>
      </c>
      <c r="O450" s="21"/>
      <c r="P450" s="160" t="str">
        <f t="shared" si="34"/>
        <v/>
      </c>
      <c r="Q450" s="160">
        <f t="shared" si="35"/>
        <v>0</v>
      </c>
      <c r="R450" s="160" t="str">
        <f t="shared" si="36"/>
        <v/>
      </c>
      <c r="S450" s="160" t="str">
        <f t="shared" si="37"/>
        <v/>
      </c>
      <c r="T450" s="50" t="str">
        <f>IF($F450="","",IF(ISERROR(VLOOKUP(F450,PROVEEDORES!$D$8:$I$507,5,0)),1,VLOOKUP($F450,PROVEEDORES!$D$8:$I$507,5,0)))</f>
        <v/>
      </c>
    </row>
    <row r="451" spans="3:20" ht="17.45" customHeight="1" x14ac:dyDescent="0.25">
      <c r="C451" s="188"/>
      <c r="D451" s="189"/>
      <c r="E451" s="178"/>
      <c r="F451" s="178"/>
      <c r="G451" s="190">
        <f>DATOS!$E$13</f>
        <v>1</v>
      </c>
      <c r="H451" s="178"/>
      <c r="I451" s="191"/>
      <c r="J451" s="178"/>
      <c r="K451" s="178"/>
      <c r="L451" s="178"/>
      <c r="M451" s="178"/>
      <c r="N451" s="160" t="str">
        <f t="shared" si="33"/>
        <v/>
      </c>
      <c r="O451" s="21"/>
      <c r="P451" s="160" t="str">
        <f t="shared" si="34"/>
        <v/>
      </c>
      <c r="Q451" s="160">
        <f t="shared" si="35"/>
        <v>0</v>
      </c>
      <c r="R451" s="160" t="str">
        <f t="shared" si="36"/>
        <v/>
      </c>
      <c r="S451" s="160" t="str">
        <f t="shared" si="37"/>
        <v/>
      </c>
      <c r="T451" s="50" t="str">
        <f>IF($F451="","",IF(ISERROR(VLOOKUP(F451,PROVEEDORES!$D$8:$I$507,5,0)),1,VLOOKUP($F451,PROVEEDORES!$D$8:$I$507,5,0)))</f>
        <v/>
      </c>
    </row>
    <row r="452" spans="3:20" ht="17.45" customHeight="1" x14ac:dyDescent="0.25">
      <c r="C452" s="188"/>
      <c r="D452" s="189"/>
      <c r="E452" s="178"/>
      <c r="F452" s="178"/>
      <c r="G452" s="190">
        <f>DATOS!$E$13</f>
        <v>1</v>
      </c>
      <c r="H452" s="178"/>
      <c r="I452" s="191"/>
      <c r="J452" s="178"/>
      <c r="K452" s="178"/>
      <c r="L452" s="178"/>
      <c r="M452" s="178"/>
      <c r="N452" s="160" t="str">
        <f t="shared" si="33"/>
        <v/>
      </c>
      <c r="O452" s="21"/>
      <c r="P452" s="160" t="str">
        <f t="shared" si="34"/>
        <v/>
      </c>
      <c r="Q452" s="160">
        <f t="shared" si="35"/>
        <v>0</v>
      </c>
      <c r="R452" s="160" t="str">
        <f t="shared" si="36"/>
        <v/>
      </c>
      <c r="S452" s="160" t="str">
        <f t="shared" si="37"/>
        <v/>
      </c>
      <c r="T452" s="50" t="str">
        <f>IF($F452="","",IF(ISERROR(VLOOKUP(F452,PROVEEDORES!$D$8:$I$507,5,0)),1,VLOOKUP($F452,PROVEEDORES!$D$8:$I$507,5,0)))</f>
        <v/>
      </c>
    </row>
    <row r="453" spans="3:20" ht="17.45" customHeight="1" x14ac:dyDescent="0.25">
      <c r="C453" s="188"/>
      <c r="D453" s="189"/>
      <c r="E453" s="178"/>
      <c r="F453" s="178"/>
      <c r="G453" s="190">
        <f>DATOS!$E$13</f>
        <v>1</v>
      </c>
      <c r="H453" s="178"/>
      <c r="I453" s="191"/>
      <c r="J453" s="178"/>
      <c r="K453" s="178"/>
      <c r="L453" s="178"/>
      <c r="M453" s="178"/>
      <c r="N453" s="160" t="str">
        <f t="shared" si="33"/>
        <v/>
      </c>
      <c r="O453" s="21"/>
      <c r="P453" s="160" t="str">
        <f t="shared" si="34"/>
        <v/>
      </c>
      <c r="Q453" s="160">
        <f t="shared" si="35"/>
        <v>0</v>
      </c>
      <c r="R453" s="160" t="str">
        <f t="shared" si="36"/>
        <v/>
      </c>
      <c r="S453" s="160" t="str">
        <f t="shared" si="37"/>
        <v/>
      </c>
      <c r="T453" s="50" t="str">
        <f>IF($F453="","",IF(ISERROR(VLOOKUP(F453,PROVEEDORES!$D$8:$I$507,5,0)),1,VLOOKUP($F453,PROVEEDORES!$D$8:$I$507,5,0)))</f>
        <v/>
      </c>
    </row>
    <row r="454" spans="3:20" ht="17.45" customHeight="1" x14ac:dyDescent="0.25">
      <c r="C454" s="188"/>
      <c r="D454" s="189"/>
      <c r="E454" s="178"/>
      <c r="F454" s="178"/>
      <c r="G454" s="190">
        <f>DATOS!$E$13</f>
        <v>1</v>
      </c>
      <c r="H454" s="178"/>
      <c r="I454" s="191"/>
      <c r="J454" s="178"/>
      <c r="K454" s="178"/>
      <c r="L454" s="178"/>
      <c r="M454" s="178"/>
      <c r="N454" s="160" t="str">
        <f t="shared" si="33"/>
        <v/>
      </c>
      <c r="O454" s="21"/>
      <c r="P454" s="160" t="str">
        <f t="shared" si="34"/>
        <v/>
      </c>
      <c r="Q454" s="160">
        <f t="shared" si="35"/>
        <v>0</v>
      </c>
      <c r="R454" s="160" t="str">
        <f t="shared" si="36"/>
        <v/>
      </c>
      <c r="S454" s="160" t="str">
        <f t="shared" si="37"/>
        <v/>
      </c>
      <c r="T454" s="50" t="str">
        <f>IF($F454="","",IF(ISERROR(VLOOKUP(F454,PROVEEDORES!$D$8:$I$507,5,0)),1,VLOOKUP($F454,PROVEEDORES!$D$8:$I$507,5,0)))</f>
        <v/>
      </c>
    </row>
    <row r="455" spans="3:20" ht="17.45" customHeight="1" x14ac:dyDescent="0.25">
      <c r="C455" s="188"/>
      <c r="D455" s="189"/>
      <c r="E455" s="178"/>
      <c r="F455" s="178"/>
      <c r="G455" s="190">
        <f>DATOS!$E$13</f>
        <v>1</v>
      </c>
      <c r="H455" s="178"/>
      <c r="I455" s="191"/>
      <c r="J455" s="178"/>
      <c r="K455" s="178"/>
      <c r="L455" s="178"/>
      <c r="M455" s="178"/>
      <c r="N455" s="160" t="str">
        <f t="shared" si="33"/>
        <v/>
      </c>
      <c r="O455" s="21"/>
      <c r="P455" s="160" t="str">
        <f t="shared" si="34"/>
        <v/>
      </c>
      <c r="Q455" s="160">
        <f t="shared" si="35"/>
        <v>0</v>
      </c>
      <c r="R455" s="160" t="str">
        <f t="shared" si="36"/>
        <v/>
      </c>
      <c r="S455" s="160" t="str">
        <f t="shared" si="37"/>
        <v/>
      </c>
      <c r="T455" s="50" t="str">
        <f>IF($F455="","",IF(ISERROR(VLOOKUP(F455,PROVEEDORES!$D$8:$I$507,5,0)),1,VLOOKUP($F455,PROVEEDORES!$D$8:$I$507,5,0)))</f>
        <v/>
      </c>
    </row>
    <row r="456" spans="3:20" ht="17.45" customHeight="1" x14ac:dyDescent="0.25">
      <c r="C456" s="188"/>
      <c r="D456" s="189"/>
      <c r="E456" s="178"/>
      <c r="F456" s="178"/>
      <c r="G456" s="190">
        <f>DATOS!$E$13</f>
        <v>1</v>
      </c>
      <c r="H456" s="178"/>
      <c r="I456" s="191"/>
      <c r="J456" s="178"/>
      <c r="K456" s="178"/>
      <c r="L456" s="178"/>
      <c r="M456" s="178"/>
      <c r="N456" s="160" t="str">
        <f t="shared" si="33"/>
        <v/>
      </c>
      <c r="O456" s="21"/>
      <c r="P456" s="160" t="str">
        <f t="shared" si="34"/>
        <v/>
      </c>
      <c r="Q456" s="160">
        <f t="shared" si="35"/>
        <v>0</v>
      </c>
      <c r="R456" s="160" t="str">
        <f t="shared" si="36"/>
        <v/>
      </c>
      <c r="S456" s="160" t="str">
        <f t="shared" si="37"/>
        <v/>
      </c>
      <c r="T456" s="50" t="str">
        <f>IF($F456="","",IF(ISERROR(VLOOKUP(F456,PROVEEDORES!$D$8:$I$507,5,0)),1,VLOOKUP($F456,PROVEEDORES!$D$8:$I$507,5,0)))</f>
        <v/>
      </c>
    </row>
    <row r="457" spans="3:20" ht="17.45" customHeight="1" x14ac:dyDescent="0.25">
      <c r="C457" s="188"/>
      <c r="D457" s="189"/>
      <c r="E457" s="178"/>
      <c r="F457" s="178"/>
      <c r="G457" s="190">
        <f>DATOS!$E$13</f>
        <v>1</v>
      </c>
      <c r="H457" s="178"/>
      <c r="I457" s="191"/>
      <c r="J457" s="178"/>
      <c r="K457" s="178"/>
      <c r="L457" s="178"/>
      <c r="M457" s="178"/>
      <c r="N457" s="160" t="str">
        <f t="shared" si="33"/>
        <v/>
      </c>
      <c r="O457" s="21"/>
      <c r="P457" s="160" t="str">
        <f t="shared" si="34"/>
        <v/>
      </c>
      <c r="Q457" s="160">
        <f t="shared" si="35"/>
        <v>0</v>
      </c>
      <c r="R457" s="160" t="str">
        <f t="shared" si="36"/>
        <v/>
      </c>
      <c r="S457" s="160" t="str">
        <f t="shared" si="37"/>
        <v/>
      </c>
      <c r="T457" s="50" t="str">
        <f>IF($F457="","",IF(ISERROR(VLOOKUP(F457,PROVEEDORES!$D$8:$I$507,5,0)),1,VLOOKUP($F457,PROVEEDORES!$D$8:$I$507,5,0)))</f>
        <v/>
      </c>
    </row>
    <row r="458" spans="3:20" ht="17.45" customHeight="1" x14ac:dyDescent="0.25">
      <c r="C458" s="188"/>
      <c r="D458" s="189"/>
      <c r="E458" s="178"/>
      <c r="F458" s="178"/>
      <c r="G458" s="190">
        <f>DATOS!$E$13</f>
        <v>1</v>
      </c>
      <c r="H458" s="178"/>
      <c r="I458" s="191"/>
      <c r="J458" s="178"/>
      <c r="K458" s="178"/>
      <c r="L458" s="178"/>
      <c r="M458" s="178"/>
      <c r="N458" s="160" t="str">
        <f t="shared" si="33"/>
        <v/>
      </c>
      <c r="O458" s="21"/>
      <c r="P458" s="160" t="str">
        <f t="shared" si="34"/>
        <v/>
      </c>
      <c r="Q458" s="160">
        <f t="shared" si="35"/>
        <v>0</v>
      </c>
      <c r="R458" s="160" t="str">
        <f t="shared" si="36"/>
        <v/>
      </c>
      <c r="S458" s="160" t="str">
        <f t="shared" si="37"/>
        <v/>
      </c>
      <c r="T458" s="50" t="str">
        <f>IF($F458="","",IF(ISERROR(VLOOKUP(F458,PROVEEDORES!$D$8:$I$507,5,0)),1,VLOOKUP($F458,PROVEEDORES!$D$8:$I$507,5,0)))</f>
        <v/>
      </c>
    </row>
    <row r="459" spans="3:20" ht="17.45" customHeight="1" x14ac:dyDescent="0.25">
      <c r="C459" s="188"/>
      <c r="D459" s="189"/>
      <c r="E459" s="178"/>
      <c r="F459" s="178"/>
      <c r="G459" s="190">
        <f>DATOS!$E$13</f>
        <v>1</v>
      </c>
      <c r="H459" s="178"/>
      <c r="I459" s="191"/>
      <c r="J459" s="178"/>
      <c r="K459" s="178"/>
      <c r="L459" s="178"/>
      <c r="M459" s="178"/>
      <c r="N459" s="160" t="str">
        <f t="shared" si="33"/>
        <v/>
      </c>
      <c r="O459" s="21"/>
      <c r="P459" s="160" t="str">
        <f t="shared" si="34"/>
        <v/>
      </c>
      <c r="Q459" s="160">
        <f t="shared" si="35"/>
        <v>0</v>
      </c>
      <c r="R459" s="160" t="str">
        <f t="shared" si="36"/>
        <v/>
      </c>
      <c r="S459" s="160" t="str">
        <f t="shared" si="37"/>
        <v/>
      </c>
      <c r="T459" s="50" t="str">
        <f>IF($F459="","",IF(ISERROR(VLOOKUP(F459,PROVEEDORES!$D$8:$I$507,5,0)),1,VLOOKUP($F459,PROVEEDORES!$D$8:$I$507,5,0)))</f>
        <v/>
      </c>
    </row>
    <row r="460" spans="3:20" ht="17.45" customHeight="1" x14ac:dyDescent="0.25">
      <c r="C460" s="188"/>
      <c r="D460" s="189"/>
      <c r="E460" s="178"/>
      <c r="F460" s="178"/>
      <c r="G460" s="190">
        <f>DATOS!$E$13</f>
        <v>1</v>
      </c>
      <c r="H460" s="178"/>
      <c r="I460" s="191"/>
      <c r="J460" s="178"/>
      <c r="K460" s="178"/>
      <c r="L460" s="178"/>
      <c r="M460" s="178"/>
      <c r="N460" s="160" t="str">
        <f t="shared" si="33"/>
        <v/>
      </c>
      <c r="O460" s="21"/>
      <c r="P460" s="160" t="str">
        <f t="shared" si="34"/>
        <v/>
      </c>
      <c r="Q460" s="160">
        <f t="shared" si="35"/>
        <v>0</v>
      </c>
      <c r="R460" s="160" t="str">
        <f t="shared" si="36"/>
        <v/>
      </c>
      <c r="S460" s="160" t="str">
        <f t="shared" si="37"/>
        <v/>
      </c>
      <c r="T460" s="50" t="str">
        <f>IF($F460="","",IF(ISERROR(VLOOKUP(F460,PROVEEDORES!$D$8:$I$507,5,0)),1,VLOOKUP($F460,PROVEEDORES!$D$8:$I$507,5,0)))</f>
        <v/>
      </c>
    </row>
    <row r="461" spans="3:20" ht="17.45" customHeight="1" x14ac:dyDescent="0.25">
      <c r="C461" s="188"/>
      <c r="D461" s="189"/>
      <c r="E461" s="178"/>
      <c r="F461" s="178"/>
      <c r="G461" s="190">
        <f>DATOS!$E$13</f>
        <v>1</v>
      </c>
      <c r="H461" s="178"/>
      <c r="I461" s="191"/>
      <c r="J461" s="178"/>
      <c r="K461" s="178"/>
      <c r="L461" s="178"/>
      <c r="M461" s="178"/>
      <c r="N461" s="160" t="str">
        <f t="shared" si="33"/>
        <v/>
      </c>
      <c r="O461" s="21"/>
      <c r="P461" s="160" t="str">
        <f t="shared" si="34"/>
        <v/>
      </c>
      <c r="Q461" s="160">
        <f t="shared" si="35"/>
        <v>0</v>
      </c>
      <c r="R461" s="160" t="str">
        <f t="shared" si="36"/>
        <v/>
      </c>
      <c r="S461" s="160" t="str">
        <f t="shared" si="37"/>
        <v/>
      </c>
      <c r="T461" s="50" t="str">
        <f>IF($F461="","",IF(ISERROR(VLOOKUP(F461,PROVEEDORES!$D$8:$I$507,5,0)),1,VLOOKUP($F461,PROVEEDORES!$D$8:$I$507,5,0)))</f>
        <v/>
      </c>
    </row>
    <row r="462" spans="3:20" ht="17.45" customHeight="1" x14ac:dyDescent="0.25">
      <c r="C462" s="188"/>
      <c r="D462" s="189"/>
      <c r="E462" s="178"/>
      <c r="F462" s="178"/>
      <c r="G462" s="190">
        <f>DATOS!$E$13</f>
        <v>1</v>
      </c>
      <c r="H462" s="178"/>
      <c r="I462" s="191"/>
      <c r="J462" s="178"/>
      <c r="K462" s="178"/>
      <c r="L462" s="178"/>
      <c r="M462" s="178"/>
      <c r="N462" s="160" t="str">
        <f t="shared" si="33"/>
        <v/>
      </c>
      <c r="O462" s="21"/>
      <c r="P462" s="160" t="str">
        <f t="shared" si="34"/>
        <v/>
      </c>
      <c r="Q462" s="160">
        <f t="shared" si="35"/>
        <v>0</v>
      </c>
      <c r="R462" s="160" t="str">
        <f t="shared" si="36"/>
        <v/>
      </c>
      <c r="S462" s="160" t="str">
        <f t="shared" si="37"/>
        <v/>
      </c>
      <c r="T462" s="50" t="str">
        <f>IF($F462="","",IF(ISERROR(VLOOKUP(F462,PROVEEDORES!$D$8:$I$507,5,0)),1,VLOOKUP($F462,PROVEEDORES!$D$8:$I$507,5,0)))</f>
        <v/>
      </c>
    </row>
    <row r="463" spans="3:20" ht="17.45" customHeight="1" x14ac:dyDescent="0.25">
      <c r="C463" s="188"/>
      <c r="D463" s="189"/>
      <c r="E463" s="178"/>
      <c r="F463" s="178"/>
      <c r="G463" s="190">
        <f>DATOS!$E$13</f>
        <v>1</v>
      </c>
      <c r="H463" s="178"/>
      <c r="I463" s="191"/>
      <c r="J463" s="178"/>
      <c r="K463" s="178"/>
      <c r="L463" s="178"/>
      <c r="M463" s="178"/>
      <c r="N463" s="160" t="str">
        <f t="shared" si="33"/>
        <v/>
      </c>
      <c r="O463" s="21"/>
      <c r="P463" s="160" t="str">
        <f t="shared" si="34"/>
        <v/>
      </c>
      <c r="Q463" s="160">
        <f t="shared" si="35"/>
        <v>0</v>
      </c>
      <c r="R463" s="160" t="str">
        <f t="shared" si="36"/>
        <v/>
      </c>
      <c r="S463" s="160" t="str">
        <f t="shared" si="37"/>
        <v/>
      </c>
      <c r="T463" s="50" t="str">
        <f>IF($F463="","",IF(ISERROR(VLOOKUP(F463,PROVEEDORES!$D$8:$I$507,5,0)),1,VLOOKUP($F463,PROVEEDORES!$D$8:$I$507,5,0)))</f>
        <v/>
      </c>
    </row>
    <row r="464" spans="3:20" ht="17.45" customHeight="1" x14ac:dyDescent="0.25">
      <c r="C464" s="188"/>
      <c r="D464" s="189"/>
      <c r="E464" s="178"/>
      <c r="F464" s="178"/>
      <c r="G464" s="190">
        <f>DATOS!$E$13</f>
        <v>1</v>
      </c>
      <c r="H464" s="178"/>
      <c r="I464" s="191"/>
      <c r="J464" s="178"/>
      <c r="K464" s="178"/>
      <c r="L464" s="178"/>
      <c r="M464" s="178"/>
      <c r="N464" s="160" t="str">
        <f t="shared" si="33"/>
        <v/>
      </c>
      <c r="O464" s="21"/>
      <c r="P464" s="160" t="str">
        <f t="shared" si="34"/>
        <v/>
      </c>
      <c r="Q464" s="160">
        <f t="shared" si="35"/>
        <v>0</v>
      </c>
      <c r="R464" s="160" t="str">
        <f t="shared" si="36"/>
        <v/>
      </c>
      <c r="S464" s="160" t="str">
        <f t="shared" si="37"/>
        <v/>
      </c>
      <c r="T464" s="50" t="str">
        <f>IF($F464="","",IF(ISERROR(VLOOKUP(F464,PROVEEDORES!$D$8:$I$507,5,0)),1,VLOOKUP($F464,PROVEEDORES!$D$8:$I$507,5,0)))</f>
        <v/>
      </c>
    </row>
    <row r="465" spans="3:20" ht="17.45" customHeight="1" x14ac:dyDescent="0.25">
      <c r="C465" s="188"/>
      <c r="D465" s="189"/>
      <c r="E465" s="178"/>
      <c r="F465" s="178"/>
      <c r="G465" s="190">
        <f>DATOS!$E$13</f>
        <v>1</v>
      </c>
      <c r="H465" s="178"/>
      <c r="I465" s="191"/>
      <c r="J465" s="178"/>
      <c r="K465" s="178"/>
      <c r="L465" s="178"/>
      <c r="M465" s="178"/>
      <c r="N465" s="160" t="str">
        <f t="shared" si="33"/>
        <v/>
      </c>
      <c r="O465" s="21"/>
      <c r="P465" s="160" t="str">
        <f t="shared" si="34"/>
        <v/>
      </c>
      <c r="Q465" s="160">
        <f t="shared" si="35"/>
        <v>0</v>
      </c>
      <c r="R465" s="160" t="str">
        <f t="shared" si="36"/>
        <v/>
      </c>
      <c r="S465" s="160" t="str">
        <f t="shared" si="37"/>
        <v/>
      </c>
      <c r="T465" s="50" t="str">
        <f>IF($F465="","",IF(ISERROR(VLOOKUP(F465,PROVEEDORES!$D$8:$I$507,5,0)),1,VLOOKUP($F465,PROVEEDORES!$D$8:$I$507,5,0)))</f>
        <v/>
      </c>
    </row>
    <row r="466" spans="3:20" ht="17.45" customHeight="1" x14ac:dyDescent="0.25">
      <c r="C466" s="188"/>
      <c r="D466" s="189"/>
      <c r="E466" s="178"/>
      <c r="F466" s="178"/>
      <c r="G466" s="190">
        <f>DATOS!$E$13</f>
        <v>1</v>
      </c>
      <c r="H466" s="178"/>
      <c r="I466" s="191"/>
      <c r="J466" s="178"/>
      <c r="K466" s="178"/>
      <c r="L466" s="178"/>
      <c r="M466" s="178"/>
      <c r="N466" s="160" t="str">
        <f t="shared" ref="N466:N516" si="38">IF(H466&amp;J466&amp;K466&amp;L466&amp;M466="","",H466+J466+K466-L466-M466)</f>
        <v/>
      </c>
      <c r="O466" s="21"/>
      <c r="P466" s="160" t="str">
        <f t="shared" ref="P466:P516" si="39">IF($I466="E",H466,"")</f>
        <v/>
      </c>
      <c r="Q466" s="160">
        <f t="shared" si="35"/>
        <v>0</v>
      </c>
      <c r="R466" s="160" t="str">
        <f t="shared" si="36"/>
        <v/>
      </c>
      <c r="S466" s="160" t="str">
        <f t="shared" si="37"/>
        <v/>
      </c>
      <c r="T466" s="50" t="str">
        <f>IF($F466="","",IF(ISERROR(VLOOKUP(F466,PROVEEDORES!$D$8:$I$507,5,0)),1,VLOOKUP($F466,PROVEEDORES!$D$8:$I$507,5,0)))</f>
        <v/>
      </c>
    </row>
    <row r="467" spans="3:20" ht="17.45" customHeight="1" x14ac:dyDescent="0.25">
      <c r="C467" s="188"/>
      <c r="D467" s="189"/>
      <c r="E467" s="178"/>
      <c r="F467" s="178"/>
      <c r="G467" s="190">
        <f>DATOS!$E$13</f>
        <v>1</v>
      </c>
      <c r="H467" s="178"/>
      <c r="I467" s="191"/>
      <c r="J467" s="178"/>
      <c r="K467" s="178"/>
      <c r="L467" s="178"/>
      <c r="M467" s="178"/>
      <c r="N467" s="160" t="str">
        <f t="shared" si="38"/>
        <v/>
      </c>
      <c r="O467" s="21"/>
      <c r="P467" s="160" t="str">
        <f t="shared" si="39"/>
        <v/>
      </c>
      <c r="Q467" s="160">
        <f t="shared" ref="Q467:Q516" si="40">IF($I467=0%,H467,"")</f>
        <v>0</v>
      </c>
      <c r="R467" s="160" t="str">
        <f t="shared" ref="R467:R516" si="41">IF(OR($I467=8%,$I467=11%),$J467/$I467,"")</f>
        <v/>
      </c>
      <c r="S467" s="160" t="str">
        <f t="shared" ref="S467:S516" si="42">IF(OR($I467=15%,$I467=16%),$J467/$I467,"")</f>
        <v/>
      </c>
      <c r="T467" s="50" t="str">
        <f>IF($F467="","",IF(ISERROR(VLOOKUP(F467,PROVEEDORES!$D$8:$I$507,5,0)),1,VLOOKUP($F467,PROVEEDORES!$D$8:$I$507,5,0)))</f>
        <v/>
      </c>
    </row>
    <row r="468" spans="3:20" ht="17.45" customHeight="1" x14ac:dyDescent="0.25">
      <c r="C468" s="188"/>
      <c r="D468" s="189"/>
      <c r="E468" s="178"/>
      <c r="F468" s="178"/>
      <c r="G468" s="190">
        <f>DATOS!$E$13</f>
        <v>1</v>
      </c>
      <c r="H468" s="178"/>
      <c r="I468" s="191"/>
      <c r="J468" s="178"/>
      <c r="K468" s="178"/>
      <c r="L468" s="178"/>
      <c r="M468" s="178"/>
      <c r="N468" s="160" t="str">
        <f t="shared" si="38"/>
        <v/>
      </c>
      <c r="O468" s="21"/>
      <c r="P468" s="160" t="str">
        <f t="shared" si="39"/>
        <v/>
      </c>
      <c r="Q468" s="160">
        <f t="shared" si="40"/>
        <v>0</v>
      </c>
      <c r="R468" s="160" t="str">
        <f t="shared" si="41"/>
        <v/>
      </c>
      <c r="S468" s="160" t="str">
        <f t="shared" si="42"/>
        <v/>
      </c>
      <c r="T468" s="50" t="str">
        <f>IF($F468="","",IF(ISERROR(VLOOKUP(F468,PROVEEDORES!$D$8:$I$507,5,0)),1,VLOOKUP($F468,PROVEEDORES!$D$8:$I$507,5,0)))</f>
        <v/>
      </c>
    </row>
    <row r="469" spans="3:20" ht="17.45" customHeight="1" x14ac:dyDescent="0.25">
      <c r="C469" s="188"/>
      <c r="D469" s="189"/>
      <c r="E469" s="178"/>
      <c r="F469" s="178"/>
      <c r="G469" s="190">
        <f>DATOS!$E$13</f>
        <v>1</v>
      </c>
      <c r="H469" s="178"/>
      <c r="I469" s="191"/>
      <c r="J469" s="178"/>
      <c r="K469" s="178"/>
      <c r="L469" s="178"/>
      <c r="M469" s="178"/>
      <c r="N469" s="160" t="str">
        <f t="shared" si="38"/>
        <v/>
      </c>
      <c r="O469" s="21"/>
      <c r="P469" s="160" t="str">
        <f t="shared" si="39"/>
        <v/>
      </c>
      <c r="Q469" s="160">
        <f t="shared" si="40"/>
        <v>0</v>
      </c>
      <c r="R469" s="160" t="str">
        <f t="shared" si="41"/>
        <v/>
      </c>
      <c r="S469" s="160" t="str">
        <f t="shared" si="42"/>
        <v/>
      </c>
      <c r="T469" s="50" t="str">
        <f>IF($F469="","",IF(ISERROR(VLOOKUP(F469,PROVEEDORES!$D$8:$I$507,5,0)),1,VLOOKUP($F469,PROVEEDORES!$D$8:$I$507,5,0)))</f>
        <v/>
      </c>
    </row>
    <row r="470" spans="3:20" ht="17.45" customHeight="1" x14ac:dyDescent="0.25">
      <c r="C470" s="188"/>
      <c r="D470" s="189"/>
      <c r="E470" s="178"/>
      <c r="F470" s="178"/>
      <c r="G470" s="190">
        <f>DATOS!$E$13</f>
        <v>1</v>
      </c>
      <c r="H470" s="178"/>
      <c r="I470" s="191"/>
      <c r="J470" s="178"/>
      <c r="K470" s="178"/>
      <c r="L470" s="178"/>
      <c r="M470" s="178"/>
      <c r="N470" s="160" t="str">
        <f t="shared" si="38"/>
        <v/>
      </c>
      <c r="O470" s="21"/>
      <c r="P470" s="160" t="str">
        <f t="shared" si="39"/>
        <v/>
      </c>
      <c r="Q470" s="160">
        <f t="shared" si="40"/>
        <v>0</v>
      </c>
      <c r="R470" s="160" t="str">
        <f t="shared" si="41"/>
        <v/>
      </c>
      <c r="S470" s="160" t="str">
        <f t="shared" si="42"/>
        <v/>
      </c>
      <c r="T470" s="50" t="str">
        <f>IF($F470="","",IF(ISERROR(VLOOKUP(F470,PROVEEDORES!$D$8:$I$507,5,0)),1,VLOOKUP($F470,PROVEEDORES!$D$8:$I$507,5,0)))</f>
        <v/>
      </c>
    </row>
    <row r="471" spans="3:20" ht="17.45" customHeight="1" x14ac:dyDescent="0.25">
      <c r="C471" s="188"/>
      <c r="D471" s="189"/>
      <c r="E471" s="178"/>
      <c r="F471" s="178"/>
      <c r="G471" s="190">
        <f>DATOS!$E$13</f>
        <v>1</v>
      </c>
      <c r="H471" s="178"/>
      <c r="I471" s="191"/>
      <c r="J471" s="178"/>
      <c r="K471" s="178"/>
      <c r="L471" s="178"/>
      <c r="M471" s="178"/>
      <c r="N471" s="160" t="str">
        <f t="shared" si="38"/>
        <v/>
      </c>
      <c r="O471" s="21"/>
      <c r="P471" s="160" t="str">
        <f t="shared" si="39"/>
        <v/>
      </c>
      <c r="Q471" s="160">
        <f t="shared" si="40"/>
        <v>0</v>
      </c>
      <c r="R471" s="160" t="str">
        <f t="shared" si="41"/>
        <v/>
      </c>
      <c r="S471" s="160" t="str">
        <f t="shared" si="42"/>
        <v/>
      </c>
      <c r="T471" s="50" t="str">
        <f>IF($F471="","",IF(ISERROR(VLOOKUP(F471,PROVEEDORES!$D$8:$I$507,5,0)),1,VLOOKUP($F471,PROVEEDORES!$D$8:$I$507,5,0)))</f>
        <v/>
      </c>
    </row>
    <row r="472" spans="3:20" ht="17.45" customHeight="1" x14ac:dyDescent="0.25">
      <c r="C472" s="188"/>
      <c r="D472" s="189"/>
      <c r="E472" s="178"/>
      <c r="F472" s="178"/>
      <c r="G472" s="190">
        <f>DATOS!$E$13</f>
        <v>1</v>
      </c>
      <c r="H472" s="178"/>
      <c r="I472" s="191"/>
      <c r="J472" s="178"/>
      <c r="K472" s="178"/>
      <c r="L472" s="178"/>
      <c r="M472" s="178"/>
      <c r="N472" s="160" t="str">
        <f t="shared" si="38"/>
        <v/>
      </c>
      <c r="O472" s="21"/>
      <c r="P472" s="160" t="str">
        <f t="shared" si="39"/>
        <v/>
      </c>
      <c r="Q472" s="160">
        <f t="shared" si="40"/>
        <v>0</v>
      </c>
      <c r="R472" s="160" t="str">
        <f t="shared" si="41"/>
        <v/>
      </c>
      <c r="S472" s="160" t="str">
        <f t="shared" si="42"/>
        <v/>
      </c>
      <c r="T472" s="50" t="str">
        <f>IF($F472="","",IF(ISERROR(VLOOKUP(F472,PROVEEDORES!$D$8:$I$507,5,0)),1,VLOOKUP($F472,PROVEEDORES!$D$8:$I$507,5,0)))</f>
        <v/>
      </c>
    </row>
    <row r="473" spans="3:20" ht="17.45" customHeight="1" x14ac:dyDescent="0.25">
      <c r="C473" s="188"/>
      <c r="D473" s="189"/>
      <c r="E473" s="178"/>
      <c r="F473" s="178"/>
      <c r="G473" s="190">
        <f>DATOS!$E$13</f>
        <v>1</v>
      </c>
      <c r="H473" s="178"/>
      <c r="I473" s="191"/>
      <c r="J473" s="178"/>
      <c r="K473" s="178"/>
      <c r="L473" s="178"/>
      <c r="M473" s="178"/>
      <c r="N473" s="160" t="str">
        <f t="shared" si="38"/>
        <v/>
      </c>
      <c r="O473" s="21"/>
      <c r="P473" s="160" t="str">
        <f t="shared" si="39"/>
        <v/>
      </c>
      <c r="Q473" s="160">
        <f t="shared" si="40"/>
        <v>0</v>
      </c>
      <c r="R473" s="160" t="str">
        <f t="shared" si="41"/>
        <v/>
      </c>
      <c r="S473" s="160" t="str">
        <f t="shared" si="42"/>
        <v/>
      </c>
      <c r="T473" s="50" t="str">
        <f>IF($F473="","",IF(ISERROR(VLOOKUP(F473,PROVEEDORES!$D$8:$I$507,5,0)),1,VLOOKUP($F473,PROVEEDORES!$D$8:$I$507,5,0)))</f>
        <v/>
      </c>
    </row>
    <row r="474" spans="3:20" ht="17.45" customHeight="1" x14ac:dyDescent="0.25">
      <c r="C474" s="188"/>
      <c r="D474" s="189"/>
      <c r="E474" s="178"/>
      <c r="F474" s="178"/>
      <c r="G474" s="190">
        <f>DATOS!$E$13</f>
        <v>1</v>
      </c>
      <c r="H474" s="178"/>
      <c r="I474" s="191"/>
      <c r="J474" s="178"/>
      <c r="K474" s="178"/>
      <c r="L474" s="178"/>
      <c r="M474" s="178"/>
      <c r="N474" s="160" t="str">
        <f t="shared" si="38"/>
        <v/>
      </c>
      <c r="O474" s="21"/>
      <c r="P474" s="160" t="str">
        <f t="shared" si="39"/>
        <v/>
      </c>
      <c r="Q474" s="160">
        <f t="shared" si="40"/>
        <v>0</v>
      </c>
      <c r="R474" s="160" t="str">
        <f t="shared" si="41"/>
        <v/>
      </c>
      <c r="S474" s="160" t="str">
        <f t="shared" si="42"/>
        <v/>
      </c>
      <c r="T474" s="50" t="str">
        <f>IF($F474="","",IF(ISERROR(VLOOKUP(F474,PROVEEDORES!$D$8:$I$507,5,0)),1,VLOOKUP($F474,PROVEEDORES!$D$8:$I$507,5,0)))</f>
        <v/>
      </c>
    </row>
    <row r="475" spans="3:20" ht="17.45" customHeight="1" x14ac:dyDescent="0.25">
      <c r="C475" s="188"/>
      <c r="D475" s="189"/>
      <c r="E475" s="178"/>
      <c r="F475" s="178"/>
      <c r="G475" s="190">
        <f>DATOS!$E$13</f>
        <v>1</v>
      </c>
      <c r="H475" s="178"/>
      <c r="I475" s="191"/>
      <c r="J475" s="178"/>
      <c r="K475" s="178"/>
      <c r="L475" s="178"/>
      <c r="M475" s="178"/>
      <c r="N475" s="160" t="str">
        <f t="shared" si="38"/>
        <v/>
      </c>
      <c r="O475" s="21"/>
      <c r="P475" s="160" t="str">
        <f t="shared" si="39"/>
        <v/>
      </c>
      <c r="Q475" s="160">
        <f t="shared" si="40"/>
        <v>0</v>
      </c>
      <c r="R475" s="160" t="str">
        <f t="shared" si="41"/>
        <v/>
      </c>
      <c r="S475" s="160" t="str">
        <f t="shared" si="42"/>
        <v/>
      </c>
      <c r="T475" s="50" t="str">
        <f>IF($F475="","",IF(ISERROR(VLOOKUP(F475,PROVEEDORES!$D$8:$I$507,5,0)),1,VLOOKUP($F475,PROVEEDORES!$D$8:$I$507,5,0)))</f>
        <v/>
      </c>
    </row>
    <row r="476" spans="3:20" ht="17.45" customHeight="1" x14ac:dyDescent="0.25">
      <c r="C476" s="188"/>
      <c r="D476" s="189"/>
      <c r="E476" s="178"/>
      <c r="F476" s="178"/>
      <c r="G476" s="190">
        <f>DATOS!$E$13</f>
        <v>1</v>
      </c>
      <c r="H476" s="178"/>
      <c r="I476" s="191"/>
      <c r="J476" s="178"/>
      <c r="K476" s="178"/>
      <c r="L476" s="178"/>
      <c r="M476" s="178"/>
      <c r="N476" s="160" t="str">
        <f t="shared" si="38"/>
        <v/>
      </c>
      <c r="O476" s="21"/>
      <c r="P476" s="160" t="str">
        <f t="shared" si="39"/>
        <v/>
      </c>
      <c r="Q476" s="160">
        <f t="shared" si="40"/>
        <v>0</v>
      </c>
      <c r="R476" s="160" t="str">
        <f t="shared" si="41"/>
        <v/>
      </c>
      <c r="S476" s="160" t="str">
        <f t="shared" si="42"/>
        <v/>
      </c>
      <c r="T476" s="50" t="str">
        <f>IF($F476="","",IF(ISERROR(VLOOKUP(F476,PROVEEDORES!$D$8:$I$507,5,0)),1,VLOOKUP($F476,PROVEEDORES!$D$8:$I$507,5,0)))</f>
        <v/>
      </c>
    </row>
    <row r="477" spans="3:20" ht="17.45" customHeight="1" x14ac:dyDescent="0.25">
      <c r="C477" s="188"/>
      <c r="D477" s="189"/>
      <c r="E477" s="178"/>
      <c r="F477" s="178"/>
      <c r="G477" s="190">
        <f>DATOS!$E$13</f>
        <v>1</v>
      </c>
      <c r="H477" s="178"/>
      <c r="I477" s="191"/>
      <c r="J477" s="178"/>
      <c r="K477" s="178"/>
      <c r="L477" s="178"/>
      <c r="M477" s="178"/>
      <c r="N477" s="160" t="str">
        <f t="shared" si="38"/>
        <v/>
      </c>
      <c r="O477" s="21"/>
      <c r="P477" s="160" t="str">
        <f t="shared" si="39"/>
        <v/>
      </c>
      <c r="Q477" s="160">
        <f t="shared" si="40"/>
        <v>0</v>
      </c>
      <c r="R477" s="160" t="str">
        <f t="shared" si="41"/>
        <v/>
      </c>
      <c r="S477" s="160" t="str">
        <f t="shared" si="42"/>
        <v/>
      </c>
      <c r="T477" s="50" t="str">
        <f>IF($F477="","",IF(ISERROR(VLOOKUP(F477,PROVEEDORES!$D$8:$I$507,5,0)),1,VLOOKUP($F477,PROVEEDORES!$D$8:$I$507,5,0)))</f>
        <v/>
      </c>
    </row>
    <row r="478" spans="3:20" ht="17.45" customHeight="1" x14ac:dyDescent="0.25">
      <c r="C478" s="188"/>
      <c r="D478" s="189"/>
      <c r="E478" s="178"/>
      <c r="F478" s="178"/>
      <c r="G478" s="190">
        <f>DATOS!$E$13</f>
        <v>1</v>
      </c>
      <c r="H478" s="178"/>
      <c r="I478" s="191"/>
      <c r="J478" s="178"/>
      <c r="K478" s="178"/>
      <c r="L478" s="178"/>
      <c r="M478" s="178"/>
      <c r="N478" s="160" t="str">
        <f t="shared" si="38"/>
        <v/>
      </c>
      <c r="O478" s="21"/>
      <c r="P478" s="160" t="str">
        <f t="shared" si="39"/>
        <v/>
      </c>
      <c r="Q478" s="160">
        <f t="shared" si="40"/>
        <v>0</v>
      </c>
      <c r="R478" s="160" t="str">
        <f t="shared" si="41"/>
        <v/>
      </c>
      <c r="S478" s="160" t="str">
        <f t="shared" si="42"/>
        <v/>
      </c>
      <c r="T478" s="50" t="str">
        <f>IF($F478="","",IF(ISERROR(VLOOKUP(F478,PROVEEDORES!$D$8:$I$507,5,0)),1,VLOOKUP($F478,PROVEEDORES!$D$8:$I$507,5,0)))</f>
        <v/>
      </c>
    </row>
    <row r="479" spans="3:20" ht="17.45" customHeight="1" x14ac:dyDescent="0.25">
      <c r="C479" s="188"/>
      <c r="D479" s="189"/>
      <c r="E479" s="178"/>
      <c r="F479" s="178"/>
      <c r="G479" s="190">
        <f>DATOS!$E$13</f>
        <v>1</v>
      </c>
      <c r="H479" s="178"/>
      <c r="I479" s="191"/>
      <c r="J479" s="178"/>
      <c r="K479" s="178"/>
      <c r="L479" s="178"/>
      <c r="M479" s="178"/>
      <c r="N479" s="160" t="str">
        <f t="shared" si="38"/>
        <v/>
      </c>
      <c r="O479" s="21"/>
      <c r="P479" s="160" t="str">
        <f t="shared" si="39"/>
        <v/>
      </c>
      <c r="Q479" s="160">
        <f t="shared" si="40"/>
        <v>0</v>
      </c>
      <c r="R479" s="160" t="str">
        <f t="shared" si="41"/>
        <v/>
      </c>
      <c r="S479" s="160" t="str">
        <f t="shared" si="42"/>
        <v/>
      </c>
      <c r="T479" s="50" t="str">
        <f>IF($F479="","",IF(ISERROR(VLOOKUP(F479,PROVEEDORES!$D$8:$I$507,5,0)),1,VLOOKUP($F479,PROVEEDORES!$D$8:$I$507,5,0)))</f>
        <v/>
      </c>
    </row>
    <row r="480" spans="3:20" ht="17.45" customHeight="1" x14ac:dyDescent="0.25">
      <c r="C480" s="188"/>
      <c r="D480" s="189"/>
      <c r="E480" s="178"/>
      <c r="F480" s="178"/>
      <c r="G480" s="190">
        <f>DATOS!$E$13</f>
        <v>1</v>
      </c>
      <c r="H480" s="178"/>
      <c r="I480" s="191"/>
      <c r="J480" s="178"/>
      <c r="K480" s="178"/>
      <c r="L480" s="178"/>
      <c r="M480" s="178"/>
      <c r="N480" s="160" t="str">
        <f t="shared" si="38"/>
        <v/>
      </c>
      <c r="O480" s="21"/>
      <c r="P480" s="160" t="str">
        <f t="shared" si="39"/>
        <v/>
      </c>
      <c r="Q480" s="160">
        <f t="shared" si="40"/>
        <v>0</v>
      </c>
      <c r="R480" s="160" t="str">
        <f t="shared" si="41"/>
        <v/>
      </c>
      <c r="S480" s="160" t="str">
        <f t="shared" si="42"/>
        <v/>
      </c>
      <c r="T480" s="50" t="str">
        <f>IF($F480="","",IF(ISERROR(VLOOKUP(F480,PROVEEDORES!$D$8:$I$507,5,0)),1,VLOOKUP($F480,PROVEEDORES!$D$8:$I$507,5,0)))</f>
        <v/>
      </c>
    </row>
    <row r="481" spans="3:20" ht="17.45" customHeight="1" x14ac:dyDescent="0.25">
      <c r="C481" s="188"/>
      <c r="D481" s="189"/>
      <c r="E481" s="178"/>
      <c r="F481" s="178"/>
      <c r="G481" s="190">
        <f>DATOS!$E$13</f>
        <v>1</v>
      </c>
      <c r="H481" s="178"/>
      <c r="I481" s="191"/>
      <c r="J481" s="178"/>
      <c r="K481" s="178"/>
      <c r="L481" s="178"/>
      <c r="M481" s="178"/>
      <c r="N481" s="160" t="str">
        <f t="shared" si="38"/>
        <v/>
      </c>
      <c r="O481" s="21"/>
      <c r="P481" s="160" t="str">
        <f t="shared" si="39"/>
        <v/>
      </c>
      <c r="Q481" s="160">
        <f t="shared" si="40"/>
        <v>0</v>
      </c>
      <c r="R481" s="160" t="str">
        <f t="shared" si="41"/>
        <v/>
      </c>
      <c r="S481" s="160" t="str">
        <f t="shared" si="42"/>
        <v/>
      </c>
      <c r="T481" s="50" t="str">
        <f>IF($F481="","",IF(ISERROR(VLOOKUP(F481,PROVEEDORES!$D$8:$I$507,5,0)),1,VLOOKUP($F481,PROVEEDORES!$D$8:$I$507,5,0)))</f>
        <v/>
      </c>
    </row>
    <row r="482" spans="3:20" ht="17.45" customHeight="1" x14ac:dyDescent="0.25">
      <c r="C482" s="188"/>
      <c r="D482" s="189"/>
      <c r="E482" s="178"/>
      <c r="F482" s="178"/>
      <c r="G482" s="190">
        <f>DATOS!$E$13</f>
        <v>1</v>
      </c>
      <c r="H482" s="178"/>
      <c r="I482" s="191"/>
      <c r="J482" s="178"/>
      <c r="K482" s="178"/>
      <c r="L482" s="178"/>
      <c r="M482" s="178"/>
      <c r="N482" s="160" t="str">
        <f t="shared" si="38"/>
        <v/>
      </c>
      <c r="O482" s="21"/>
      <c r="P482" s="160" t="str">
        <f t="shared" si="39"/>
        <v/>
      </c>
      <c r="Q482" s="160">
        <f t="shared" si="40"/>
        <v>0</v>
      </c>
      <c r="R482" s="160" t="str">
        <f t="shared" si="41"/>
        <v/>
      </c>
      <c r="S482" s="160" t="str">
        <f t="shared" si="42"/>
        <v/>
      </c>
      <c r="T482" s="50" t="str">
        <f>IF($F482="","",IF(ISERROR(VLOOKUP(F482,PROVEEDORES!$D$8:$I$507,5,0)),1,VLOOKUP($F482,PROVEEDORES!$D$8:$I$507,5,0)))</f>
        <v/>
      </c>
    </row>
    <row r="483" spans="3:20" ht="17.45" customHeight="1" x14ac:dyDescent="0.25">
      <c r="C483" s="188"/>
      <c r="D483" s="189"/>
      <c r="E483" s="178"/>
      <c r="F483" s="178"/>
      <c r="G483" s="190">
        <f>DATOS!$E$13</f>
        <v>1</v>
      </c>
      <c r="H483" s="178"/>
      <c r="I483" s="191"/>
      <c r="J483" s="178"/>
      <c r="K483" s="178"/>
      <c r="L483" s="178"/>
      <c r="M483" s="178"/>
      <c r="N483" s="160" t="str">
        <f t="shared" si="38"/>
        <v/>
      </c>
      <c r="O483" s="21"/>
      <c r="P483" s="160" t="str">
        <f t="shared" si="39"/>
        <v/>
      </c>
      <c r="Q483" s="160">
        <f t="shared" si="40"/>
        <v>0</v>
      </c>
      <c r="R483" s="160" t="str">
        <f t="shared" si="41"/>
        <v/>
      </c>
      <c r="S483" s="160" t="str">
        <f t="shared" si="42"/>
        <v/>
      </c>
      <c r="T483" s="50" t="str">
        <f>IF($F483="","",IF(ISERROR(VLOOKUP(F483,PROVEEDORES!$D$8:$I$507,5,0)),1,VLOOKUP($F483,PROVEEDORES!$D$8:$I$507,5,0)))</f>
        <v/>
      </c>
    </row>
    <row r="484" spans="3:20" ht="17.45" customHeight="1" x14ac:dyDescent="0.25">
      <c r="C484" s="188"/>
      <c r="D484" s="189"/>
      <c r="E484" s="178"/>
      <c r="F484" s="178"/>
      <c r="G484" s="190">
        <f>DATOS!$E$13</f>
        <v>1</v>
      </c>
      <c r="H484" s="178"/>
      <c r="I484" s="191"/>
      <c r="J484" s="178"/>
      <c r="K484" s="178"/>
      <c r="L484" s="178"/>
      <c r="M484" s="178"/>
      <c r="N484" s="160" t="str">
        <f t="shared" si="38"/>
        <v/>
      </c>
      <c r="O484" s="21"/>
      <c r="P484" s="160" t="str">
        <f t="shared" si="39"/>
        <v/>
      </c>
      <c r="Q484" s="160">
        <f t="shared" si="40"/>
        <v>0</v>
      </c>
      <c r="R484" s="160" t="str">
        <f t="shared" si="41"/>
        <v/>
      </c>
      <c r="S484" s="160" t="str">
        <f t="shared" si="42"/>
        <v/>
      </c>
      <c r="T484" s="50" t="str">
        <f>IF($F484="","",IF(ISERROR(VLOOKUP(F484,PROVEEDORES!$D$8:$I$507,5,0)),1,VLOOKUP($F484,PROVEEDORES!$D$8:$I$507,5,0)))</f>
        <v/>
      </c>
    </row>
    <row r="485" spans="3:20" ht="17.45" customHeight="1" x14ac:dyDescent="0.25">
      <c r="C485" s="188"/>
      <c r="D485" s="189"/>
      <c r="E485" s="178"/>
      <c r="F485" s="178"/>
      <c r="G485" s="190">
        <f>DATOS!$E$13</f>
        <v>1</v>
      </c>
      <c r="H485" s="178"/>
      <c r="I485" s="191"/>
      <c r="J485" s="178"/>
      <c r="K485" s="178"/>
      <c r="L485" s="178"/>
      <c r="M485" s="178"/>
      <c r="N485" s="160" t="str">
        <f t="shared" si="38"/>
        <v/>
      </c>
      <c r="O485" s="21"/>
      <c r="P485" s="160" t="str">
        <f t="shared" si="39"/>
        <v/>
      </c>
      <c r="Q485" s="160">
        <f t="shared" si="40"/>
        <v>0</v>
      </c>
      <c r="R485" s="160" t="str">
        <f t="shared" si="41"/>
        <v/>
      </c>
      <c r="S485" s="160" t="str">
        <f t="shared" si="42"/>
        <v/>
      </c>
      <c r="T485" s="50" t="str">
        <f>IF($F485="","",IF(ISERROR(VLOOKUP(F485,PROVEEDORES!$D$8:$I$507,5,0)),1,VLOOKUP($F485,PROVEEDORES!$D$8:$I$507,5,0)))</f>
        <v/>
      </c>
    </row>
    <row r="486" spans="3:20" ht="17.45" customHeight="1" x14ac:dyDescent="0.25">
      <c r="C486" s="188"/>
      <c r="D486" s="189"/>
      <c r="E486" s="178"/>
      <c r="F486" s="178"/>
      <c r="G486" s="190">
        <f>DATOS!$E$13</f>
        <v>1</v>
      </c>
      <c r="H486" s="178"/>
      <c r="I486" s="191"/>
      <c r="J486" s="178"/>
      <c r="K486" s="178"/>
      <c r="L486" s="178"/>
      <c r="M486" s="178"/>
      <c r="N486" s="160" t="str">
        <f t="shared" si="38"/>
        <v/>
      </c>
      <c r="O486" s="21"/>
      <c r="P486" s="160" t="str">
        <f t="shared" si="39"/>
        <v/>
      </c>
      <c r="Q486" s="160">
        <f t="shared" si="40"/>
        <v>0</v>
      </c>
      <c r="R486" s="160" t="str">
        <f t="shared" si="41"/>
        <v/>
      </c>
      <c r="S486" s="160" t="str">
        <f t="shared" si="42"/>
        <v/>
      </c>
      <c r="T486" s="50" t="str">
        <f>IF($F486="","",IF(ISERROR(VLOOKUP(F486,PROVEEDORES!$D$8:$I$507,5,0)),1,VLOOKUP($F486,PROVEEDORES!$D$8:$I$507,5,0)))</f>
        <v/>
      </c>
    </row>
    <row r="487" spans="3:20" ht="17.45" customHeight="1" x14ac:dyDescent="0.25">
      <c r="C487" s="188"/>
      <c r="D487" s="189"/>
      <c r="E487" s="178"/>
      <c r="F487" s="178"/>
      <c r="G487" s="190">
        <f>DATOS!$E$13</f>
        <v>1</v>
      </c>
      <c r="H487" s="178"/>
      <c r="I487" s="191"/>
      <c r="J487" s="178"/>
      <c r="K487" s="178"/>
      <c r="L487" s="178"/>
      <c r="M487" s="178"/>
      <c r="N487" s="160" t="str">
        <f t="shared" si="38"/>
        <v/>
      </c>
      <c r="O487" s="21"/>
      <c r="P487" s="160" t="str">
        <f t="shared" si="39"/>
        <v/>
      </c>
      <c r="Q487" s="160">
        <f t="shared" si="40"/>
        <v>0</v>
      </c>
      <c r="R487" s="160" t="str">
        <f t="shared" si="41"/>
        <v/>
      </c>
      <c r="S487" s="160" t="str">
        <f t="shared" si="42"/>
        <v/>
      </c>
      <c r="T487" s="50" t="str">
        <f>IF($F487="","",IF(ISERROR(VLOOKUP(F487,PROVEEDORES!$D$8:$I$507,5,0)),1,VLOOKUP($F487,PROVEEDORES!$D$8:$I$507,5,0)))</f>
        <v/>
      </c>
    </row>
    <row r="488" spans="3:20" ht="17.45" customHeight="1" x14ac:dyDescent="0.25">
      <c r="C488" s="188"/>
      <c r="D488" s="189"/>
      <c r="E488" s="178"/>
      <c r="F488" s="178"/>
      <c r="G488" s="190">
        <f>DATOS!$E$13</f>
        <v>1</v>
      </c>
      <c r="H488" s="178"/>
      <c r="I488" s="191"/>
      <c r="J488" s="178"/>
      <c r="K488" s="178"/>
      <c r="L488" s="178"/>
      <c r="M488" s="178"/>
      <c r="N488" s="160" t="str">
        <f t="shared" si="38"/>
        <v/>
      </c>
      <c r="O488" s="21"/>
      <c r="P488" s="160" t="str">
        <f t="shared" si="39"/>
        <v/>
      </c>
      <c r="Q488" s="160">
        <f t="shared" si="40"/>
        <v>0</v>
      </c>
      <c r="R488" s="160" t="str">
        <f t="shared" si="41"/>
        <v/>
      </c>
      <c r="S488" s="160" t="str">
        <f t="shared" si="42"/>
        <v/>
      </c>
      <c r="T488" s="50" t="str">
        <f>IF($F488="","",IF(ISERROR(VLOOKUP(F488,PROVEEDORES!$D$8:$I$507,5,0)),1,VLOOKUP($F488,PROVEEDORES!$D$8:$I$507,5,0)))</f>
        <v/>
      </c>
    </row>
    <row r="489" spans="3:20" ht="17.45" customHeight="1" x14ac:dyDescent="0.25">
      <c r="C489" s="188"/>
      <c r="D489" s="189"/>
      <c r="E489" s="178"/>
      <c r="F489" s="178"/>
      <c r="G489" s="190">
        <f>DATOS!$E$13</f>
        <v>1</v>
      </c>
      <c r="H489" s="178"/>
      <c r="I489" s="191"/>
      <c r="J489" s="178"/>
      <c r="K489" s="178"/>
      <c r="L489" s="178"/>
      <c r="M489" s="178"/>
      <c r="N489" s="160" t="str">
        <f t="shared" si="38"/>
        <v/>
      </c>
      <c r="O489" s="21"/>
      <c r="P489" s="160" t="str">
        <f t="shared" si="39"/>
        <v/>
      </c>
      <c r="Q489" s="160">
        <f t="shared" si="40"/>
        <v>0</v>
      </c>
      <c r="R489" s="160" t="str">
        <f t="shared" si="41"/>
        <v/>
      </c>
      <c r="S489" s="160" t="str">
        <f t="shared" si="42"/>
        <v/>
      </c>
      <c r="T489" s="50" t="str">
        <f>IF($F489="","",IF(ISERROR(VLOOKUP(F489,PROVEEDORES!$D$8:$I$507,5,0)),1,VLOOKUP($F489,PROVEEDORES!$D$8:$I$507,5,0)))</f>
        <v/>
      </c>
    </row>
    <row r="490" spans="3:20" ht="17.45" customHeight="1" x14ac:dyDescent="0.25">
      <c r="C490" s="188"/>
      <c r="D490" s="189"/>
      <c r="E490" s="178"/>
      <c r="F490" s="178"/>
      <c r="G490" s="190">
        <f>DATOS!$E$13</f>
        <v>1</v>
      </c>
      <c r="H490" s="178"/>
      <c r="I490" s="191"/>
      <c r="J490" s="178"/>
      <c r="K490" s="178"/>
      <c r="L490" s="178"/>
      <c r="M490" s="178"/>
      <c r="N490" s="160" t="str">
        <f t="shared" si="38"/>
        <v/>
      </c>
      <c r="O490" s="21"/>
      <c r="P490" s="160" t="str">
        <f t="shared" si="39"/>
        <v/>
      </c>
      <c r="Q490" s="160">
        <f t="shared" si="40"/>
        <v>0</v>
      </c>
      <c r="R490" s="160" t="str">
        <f t="shared" si="41"/>
        <v/>
      </c>
      <c r="S490" s="160" t="str">
        <f t="shared" si="42"/>
        <v/>
      </c>
      <c r="T490" s="50" t="str">
        <f>IF($F490="","",IF(ISERROR(VLOOKUP(F490,PROVEEDORES!$D$8:$I$507,5,0)),1,VLOOKUP($F490,PROVEEDORES!$D$8:$I$507,5,0)))</f>
        <v/>
      </c>
    </row>
    <row r="491" spans="3:20" ht="17.45" customHeight="1" x14ac:dyDescent="0.25">
      <c r="C491" s="188"/>
      <c r="D491" s="189"/>
      <c r="E491" s="178"/>
      <c r="F491" s="178"/>
      <c r="G491" s="190">
        <f>DATOS!$E$13</f>
        <v>1</v>
      </c>
      <c r="H491" s="178"/>
      <c r="I491" s="191"/>
      <c r="J491" s="178"/>
      <c r="K491" s="178"/>
      <c r="L491" s="178"/>
      <c r="M491" s="178"/>
      <c r="N491" s="160" t="str">
        <f t="shared" si="38"/>
        <v/>
      </c>
      <c r="O491" s="21"/>
      <c r="P491" s="160" t="str">
        <f t="shared" si="39"/>
        <v/>
      </c>
      <c r="Q491" s="160">
        <f t="shared" si="40"/>
        <v>0</v>
      </c>
      <c r="R491" s="160" t="str">
        <f t="shared" si="41"/>
        <v/>
      </c>
      <c r="S491" s="160" t="str">
        <f t="shared" si="42"/>
        <v/>
      </c>
      <c r="T491" s="50" t="str">
        <f>IF($F491="","",IF(ISERROR(VLOOKUP(F491,PROVEEDORES!$D$8:$I$507,5,0)),1,VLOOKUP($F491,PROVEEDORES!$D$8:$I$507,5,0)))</f>
        <v/>
      </c>
    </row>
    <row r="492" spans="3:20" ht="17.45" customHeight="1" x14ac:dyDescent="0.25">
      <c r="C492" s="188"/>
      <c r="D492" s="189"/>
      <c r="E492" s="178"/>
      <c r="F492" s="178"/>
      <c r="G492" s="190">
        <f>DATOS!$E$13</f>
        <v>1</v>
      </c>
      <c r="H492" s="178"/>
      <c r="I492" s="191"/>
      <c r="J492" s="178"/>
      <c r="K492" s="178"/>
      <c r="L492" s="178"/>
      <c r="M492" s="178"/>
      <c r="N492" s="160" t="str">
        <f t="shared" si="38"/>
        <v/>
      </c>
      <c r="O492" s="21"/>
      <c r="P492" s="160" t="str">
        <f t="shared" si="39"/>
        <v/>
      </c>
      <c r="Q492" s="160">
        <f t="shared" si="40"/>
        <v>0</v>
      </c>
      <c r="R492" s="160" t="str">
        <f t="shared" si="41"/>
        <v/>
      </c>
      <c r="S492" s="160" t="str">
        <f t="shared" si="42"/>
        <v/>
      </c>
      <c r="T492" s="50" t="str">
        <f>IF($F492="","",IF(ISERROR(VLOOKUP(F492,PROVEEDORES!$D$8:$I$507,5,0)),1,VLOOKUP($F492,PROVEEDORES!$D$8:$I$507,5,0)))</f>
        <v/>
      </c>
    </row>
    <row r="493" spans="3:20" ht="17.45" customHeight="1" x14ac:dyDescent="0.25">
      <c r="C493" s="188"/>
      <c r="D493" s="189"/>
      <c r="E493" s="178"/>
      <c r="F493" s="178"/>
      <c r="G493" s="190">
        <f>DATOS!$E$13</f>
        <v>1</v>
      </c>
      <c r="H493" s="178"/>
      <c r="I493" s="191"/>
      <c r="J493" s="178"/>
      <c r="K493" s="178"/>
      <c r="L493" s="178"/>
      <c r="M493" s="178"/>
      <c r="N493" s="160" t="str">
        <f t="shared" si="38"/>
        <v/>
      </c>
      <c r="O493" s="21"/>
      <c r="P493" s="160" t="str">
        <f t="shared" si="39"/>
        <v/>
      </c>
      <c r="Q493" s="160">
        <f t="shared" si="40"/>
        <v>0</v>
      </c>
      <c r="R493" s="160" t="str">
        <f t="shared" si="41"/>
        <v/>
      </c>
      <c r="S493" s="160" t="str">
        <f t="shared" si="42"/>
        <v/>
      </c>
      <c r="T493" s="50" t="str">
        <f>IF($F493="","",IF(ISERROR(VLOOKUP(F493,PROVEEDORES!$D$8:$I$507,5,0)),1,VLOOKUP($F493,PROVEEDORES!$D$8:$I$507,5,0)))</f>
        <v/>
      </c>
    </row>
    <row r="494" spans="3:20" ht="17.45" customHeight="1" x14ac:dyDescent="0.25">
      <c r="C494" s="188"/>
      <c r="D494" s="189"/>
      <c r="E494" s="178"/>
      <c r="F494" s="178"/>
      <c r="G494" s="190">
        <f>DATOS!$E$13</f>
        <v>1</v>
      </c>
      <c r="H494" s="178"/>
      <c r="I494" s="191"/>
      <c r="J494" s="178"/>
      <c r="K494" s="178"/>
      <c r="L494" s="178"/>
      <c r="M494" s="178"/>
      <c r="N494" s="160" t="str">
        <f t="shared" si="38"/>
        <v/>
      </c>
      <c r="O494" s="21"/>
      <c r="P494" s="160" t="str">
        <f t="shared" si="39"/>
        <v/>
      </c>
      <c r="Q494" s="160">
        <f t="shared" si="40"/>
        <v>0</v>
      </c>
      <c r="R494" s="160" t="str">
        <f t="shared" si="41"/>
        <v/>
      </c>
      <c r="S494" s="160" t="str">
        <f t="shared" si="42"/>
        <v/>
      </c>
      <c r="T494" s="50" t="str">
        <f>IF($F494="","",IF(ISERROR(VLOOKUP(F494,PROVEEDORES!$D$8:$I$507,5,0)),1,VLOOKUP($F494,PROVEEDORES!$D$8:$I$507,5,0)))</f>
        <v/>
      </c>
    </row>
    <row r="495" spans="3:20" ht="17.45" customHeight="1" x14ac:dyDescent="0.25">
      <c r="C495" s="188"/>
      <c r="D495" s="189"/>
      <c r="E495" s="178"/>
      <c r="F495" s="178"/>
      <c r="G495" s="190">
        <f>DATOS!$E$13</f>
        <v>1</v>
      </c>
      <c r="H495" s="178"/>
      <c r="I495" s="191"/>
      <c r="J495" s="178"/>
      <c r="K495" s="178"/>
      <c r="L495" s="178"/>
      <c r="M495" s="178"/>
      <c r="N495" s="160" t="str">
        <f t="shared" si="38"/>
        <v/>
      </c>
      <c r="O495" s="21"/>
      <c r="P495" s="160" t="str">
        <f t="shared" si="39"/>
        <v/>
      </c>
      <c r="Q495" s="160">
        <f t="shared" si="40"/>
        <v>0</v>
      </c>
      <c r="R495" s="160" t="str">
        <f t="shared" si="41"/>
        <v/>
      </c>
      <c r="S495" s="160" t="str">
        <f t="shared" si="42"/>
        <v/>
      </c>
      <c r="T495" s="50" t="str">
        <f>IF($F495="","",IF(ISERROR(VLOOKUP(F495,PROVEEDORES!$D$8:$I$507,5,0)),1,VLOOKUP($F495,PROVEEDORES!$D$8:$I$507,5,0)))</f>
        <v/>
      </c>
    </row>
    <row r="496" spans="3:20" ht="17.45" customHeight="1" x14ac:dyDescent="0.25">
      <c r="C496" s="188"/>
      <c r="D496" s="189"/>
      <c r="E496" s="178"/>
      <c r="F496" s="178"/>
      <c r="G496" s="190">
        <f>DATOS!$E$13</f>
        <v>1</v>
      </c>
      <c r="H496" s="178"/>
      <c r="I496" s="191"/>
      <c r="J496" s="178"/>
      <c r="K496" s="178"/>
      <c r="L496" s="178"/>
      <c r="M496" s="178"/>
      <c r="N496" s="160" t="str">
        <f t="shared" si="38"/>
        <v/>
      </c>
      <c r="O496" s="21"/>
      <c r="P496" s="160" t="str">
        <f t="shared" si="39"/>
        <v/>
      </c>
      <c r="Q496" s="160">
        <f t="shared" si="40"/>
        <v>0</v>
      </c>
      <c r="R496" s="160" t="str">
        <f t="shared" si="41"/>
        <v/>
      </c>
      <c r="S496" s="160" t="str">
        <f t="shared" si="42"/>
        <v/>
      </c>
      <c r="T496" s="50" t="str">
        <f>IF($F496="","",IF(ISERROR(VLOOKUP(F496,PROVEEDORES!$D$8:$I$507,5,0)),1,VLOOKUP($F496,PROVEEDORES!$D$8:$I$507,5,0)))</f>
        <v/>
      </c>
    </row>
    <row r="497" spans="3:20" ht="17.45" customHeight="1" x14ac:dyDescent="0.25">
      <c r="C497" s="188"/>
      <c r="D497" s="189"/>
      <c r="E497" s="178"/>
      <c r="F497" s="178"/>
      <c r="G497" s="190">
        <f>DATOS!$E$13</f>
        <v>1</v>
      </c>
      <c r="H497" s="178"/>
      <c r="I497" s="191"/>
      <c r="J497" s="178"/>
      <c r="K497" s="178"/>
      <c r="L497" s="178"/>
      <c r="M497" s="178"/>
      <c r="N497" s="160" t="str">
        <f t="shared" si="38"/>
        <v/>
      </c>
      <c r="O497" s="21"/>
      <c r="P497" s="160" t="str">
        <f t="shared" si="39"/>
        <v/>
      </c>
      <c r="Q497" s="160">
        <f t="shared" si="40"/>
        <v>0</v>
      </c>
      <c r="R497" s="160" t="str">
        <f t="shared" si="41"/>
        <v/>
      </c>
      <c r="S497" s="160" t="str">
        <f t="shared" si="42"/>
        <v/>
      </c>
      <c r="T497" s="50" t="str">
        <f>IF($F497="","",IF(ISERROR(VLOOKUP(F497,PROVEEDORES!$D$8:$I$507,5,0)),1,VLOOKUP($F497,PROVEEDORES!$D$8:$I$507,5,0)))</f>
        <v/>
      </c>
    </row>
    <row r="498" spans="3:20" ht="17.45" customHeight="1" x14ac:dyDescent="0.25">
      <c r="C498" s="188"/>
      <c r="D498" s="189"/>
      <c r="E498" s="178"/>
      <c r="F498" s="178"/>
      <c r="G498" s="190">
        <f>DATOS!$E$13</f>
        <v>1</v>
      </c>
      <c r="H498" s="178"/>
      <c r="I498" s="191"/>
      <c r="J498" s="178"/>
      <c r="K498" s="178"/>
      <c r="L498" s="178"/>
      <c r="M498" s="178"/>
      <c r="N498" s="160" t="str">
        <f t="shared" si="38"/>
        <v/>
      </c>
      <c r="O498" s="21"/>
      <c r="P498" s="160" t="str">
        <f t="shared" si="39"/>
        <v/>
      </c>
      <c r="Q498" s="160">
        <f t="shared" si="40"/>
        <v>0</v>
      </c>
      <c r="R498" s="160" t="str">
        <f t="shared" si="41"/>
        <v/>
      </c>
      <c r="S498" s="160" t="str">
        <f t="shared" si="42"/>
        <v/>
      </c>
      <c r="T498" s="50" t="str">
        <f>IF($F498="","",IF(ISERROR(VLOOKUP(F498,PROVEEDORES!$D$8:$I$507,5,0)),1,VLOOKUP($F498,PROVEEDORES!$D$8:$I$507,5,0)))</f>
        <v/>
      </c>
    </row>
    <row r="499" spans="3:20" ht="17.45" customHeight="1" x14ac:dyDescent="0.25">
      <c r="C499" s="188"/>
      <c r="D499" s="189"/>
      <c r="E499" s="178"/>
      <c r="F499" s="178"/>
      <c r="G499" s="190">
        <f>DATOS!$E$13</f>
        <v>1</v>
      </c>
      <c r="H499" s="178"/>
      <c r="I499" s="191"/>
      <c r="J499" s="178"/>
      <c r="K499" s="178"/>
      <c r="L499" s="178"/>
      <c r="M499" s="178"/>
      <c r="N499" s="160" t="str">
        <f t="shared" si="38"/>
        <v/>
      </c>
      <c r="O499" s="21"/>
      <c r="P499" s="160" t="str">
        <f t="shared" si="39"/>
        <v/>
      </c>
      <c r="Q499" s="160">
        <f t="shared" si="40"/>
        <v>0</v>
      </c>
      <c r="R499" s="160" t="str">
        <f t="shared" si="41"/>
        <v/>
      </c>
      <c r="S499" s="160" t="str">
        <f t="shared" si="42"/>
        <v/>
      </c>
      <c r="T499" s="50" t="str">
        <f>IF($F499="","",IF(ISERROR(VLOOKUP(F499,PROVEEDORES!$D$8:$I$507,5,0)),1,VLOOKUP($F499,PROVEEDORES!$D$8:$I$507,5,0)))</f>
        <v/>
      </c>
    </row>
    <row r="500" spans="3:20" ht="17.45" customHeight="1" x14ac:dyDescent="0.25">
      <c r="C500" s="188"/>
      <c r="D500" s="189"/>
      <c r="E500" s="178"/>
      <c r="F500" s="178"/>
      <c r="G500" s="190">
        <f>DATOS!$E$13</f>
        <v>1</v>
      </c>
      <c r="H500" s="178"/>
      <c r="I500" s="191"/>
      <c r="J500" s="178"/>
      <c r="K500" s="178"/>
      <c r="L500" s="178"/>
      <c r="M500" s="178"/>
      <c r="N500" s="160" t="str">
        <f t="shared" si="38"/>
        <v/>
      </c>
      <c r="O500" s="21"/>
      <c r="P500" s="160" t="str">
        <f t="shared" si="39"/>
        <v/>
      </c>
      <c r="Q500" s="160">
        <f t="shared" si="40"/>
        <v>0</v>
      </c>
      <c r="R500" s="160" t="str">
        <f t="shared" si="41"/>
        <v/>
      </c>
      <c r="S500" s="160" t="str">
        <f t="shared" si="42"/>
        <v/>
      </c>
      <c r="T500" s="50" t="str">
        <f>IF($F500="","",IF(ISERROR(VLOOKUP(F500,PROVEEDORES!$D$8:$I$507,5,0)),1,VLOOKUP($F500,PROVEEDORES!$D$8:$I$507,5,0)))</f>
        <v/>
      </c>
    </row>
    <row r="501" spans="3:20" ht="17.45" customHeight="1" x14ac:dyDescent="0.25">
      <c r="C501" s="188"/>
      <c r="D501" s="189"/>
      <c r="E501" s="178"/>
      <c r="F501" s="178"/>
      <c r="G501" s="190">
        <f>DATOS!$E$13</f>
        <v>1</v>
      </c>
      <c r="H501" s="178"/>
      <c r="I501" s="191"/>
      <c r="J501" s="178"/>
      <c r="K501" s="178"/>
      <c r="L501" s="178"/>
      <c r="M501" s="178"/>
      <c r="N501" s="160" t="str">
        <f t="shared" si="38"/>
        <v/>
      </c>
      <c r="O501" s="21"/>
      <c r="P501" s="160" t="str">
        <f t="shared" si="39"/>
        <v/>
      </c>
      <c r="Q501" s="160">
        <f t="shared" si="40"/>
        <v>0</v>
      </c>
      <c r="R501" s="160" t="str">
        <f t="shared" si="41"/>
        <v/>
      </c>
      <c r="S501" s="160" t="str">
        <f t="shared" si="42"/>
        <v/>
      </c>
      <c r="T501" s="50" t="str">
        <f>IF($F501="","",IF(ISERROR(VLOOKUP(F501,PROVEEDORES!$D$8:$I$507,5,0)),1,VLOOKUP($F501,PROVEEDORES!$D$8:$I$507,5,0)))</f>
        <v/>
      </c>
    </row>
    <row r="502" spans="3:20" ht="17.45" customHeight="1" x14ac:dyDescent="0.25">
      <c r="C502" s="188"/>
      <c r="D502" s="189"/>
      <c r="E502" s="178"/>
      <c r="F502" s="178"/>
      <c r="G502" s="190">
        <f>DATOS!$E$13</f>
        <v>1</v>
      </c>
      <c r="H502" s="178"/>
      <c r="I502" s="191"/>
      <c r="J502" s="178"/>
      <c r="K502" s="178"/>
      <c r="L502" s="178"/>
      <c r="M502" s="178"/>
      <c r="N502" s="160" t="str">
        <f t="shared" si="38"/>
        <v/>
      </c>
      <c r="O502" s="21"/>
      <c r="P502" s="160" t="str">
        <f t="shared" si="39"/>
        <v/>
      </c>
      <c r="Q502" s="160">
        <f t="shared" si="40"/>
        <v>0</v>
      </c>
      <c r="R502" s="160" t="str">
        <f t="shared" si="41"/>
        <v/>
      </c>
      <c r="S502" s="160" t="str">
        <f t="shared" si="42"/>
        <v/>
      </c>
      <c r="T502" s="50" t="str">
        <f>IF($F502="","",IF(ISERROR(VLOOKUP(F502,PROVEEDORES!$D$8:$I$507,5,0)),1,VLOOKUP($F502,PROVEEDORES!$D$8:$I$507,5,0)))</f>
        <v/>
      </c>
    </row>
    <row r="503" spans="3:20" ht="17.45" customHeight="1" x14ac:dyDescent="0.25">
      <c r="C503" s="188"/>
      <c r="D503" s="189"/>
      <c r="E503" s="178"/>
      <c r="F503" s="178"/>
      <c r="G503" s="190">
        <f>DATOS!$E$13</f>
        <v>1</v>
      </c>
      <c r="H503" s="178"/>
      <c r="I503" s="191"/>
      <c r="J503" s="178"/>
      <c r="K503" s="178"/>
      <c r="L503" s="178"/>
      <c r="M503" s="178"/>
      <c r="N503" s="160" t="str">
        <f t="shared" si="38"/>
        <v/>
      </c>
      <c r="O503" s="21"/>
      <c r="P503" s="160" t="str">
        <f t="shared" si="39"/>
        <v/>
      </c>
      <c r="Q503" s="160">
        <f t="shared" si="40"/>
        <v>0</v>
      </c>
      <c r="R503" s="160" t="str">
        <f t="shared" si="41"/>
        <v/>
      </c>
      <c r="S503" s="160" t="str">
        <f t="shared" si="42"/>
        <v/>
      </c>
      <c r="T503" s="50" t="str">
        <f>IF($F503="","",IF(ISERROR(VLOOKUP(F503,PROVEEDORES!$D$8:$I$507,5,0)),1,VLOOKUP($F503,PROVEEDORES!$D$8:$I$507,5,0)))</f>
        <v/>
      </c>
    </row>
    <row r="504" spans="3:20" ht="17.45" customHeight="1" x14ac:dyDescent="0.25">
      <c r="C504" s="188"/>
      <c r="D504" s="189"/>
      <c r="E504" s="178"/>
      <c r="F504" s="178"/>
      <c r="G504" s="190">
        <f>DATOS!$E$13</f>
        <v>1</v>
      </c>
      <c r="H504" s="178"/>
      <c r="I504" s="191"/>
      <c r="J504" s="178"/>
      <c r="K504" s="178"/>
      <c r="L504" s="178"/>
      <c r="M504" s="178"/>
      <c r="N504" s="160" t="str">
        <f t="shared" si="38"/>
        <v/>
      </c>
      <c r="O504" s="21"/>
      <c r="P504" s="160" t="str">
        <f t="shared" si="39"/>
        <v/>
      </c>
      <c r="Q504" s="160">
        <f t="shared" si="40"/>
        <v>0</v>
      </c>
      <c r="R504" s="160" t="str">
        <f t="shared" si="41"/>
        <v/>
      </c>
      <c r="S504" s="160" t="str">
        <f t="shared" si="42"/>
        <v/>
      </c>
      <c r="T504" s="50" t="str">
        <f>IF($F504="","",IF(ISERROR(VLOOKUP(F504,PROVEEDORES!$D$8:$I$507,5,0)),1,VLOOKUP($F504,PROVEEDORES!$D$8:$I$507,5,0)))</f>
        <v/>
      </c>
    </row>
    <row r="505" spans="3:20" ht="17.45" customHeight="1" x14ac:dyDescent="0.25">
      <c r="C505" s="188"/>
      <c r="D505" s="189"/>
      <c r="E505" s="178"/>
      <c r="F505" s="178"/>
      <c r="G505" s="190">
        <f>DATOS!$E$13</f>
        <v>1</v>
      </c>
      <c r="H505" s="178"/>
      <c r="I505" s="191"/>
      <c r="J505" s="178"/>
      <c r="K505" s="178"/>
      <c r="L505" s="178"/>
      <c r="M505" s="178"/>
      <c r="N505" s="160" t="str">
        <f t="shared" si="38"/>
        <v/>
      </c>
      <c r="O505" s="21"/>
      <c r="P505" s="160" t="str">
        <f t="shared" si="39"/>
        <v/>
      </c>
      <c r="Q505" s="160">
        <f t="shared" si="40"/>
        <v>0</v>
      </c>
      <c r="R505" s="160" t="str">
        <f t="shared" si="41"/>
        <v/>
      </c>
      <c r="S505" s="160" t="str">
        <f t="shared" si="42"/>
        <v/>
      </c>
      <c r="T505" s="50" t="str">
        <f>IF($F505="","",IF(ISERROR(VLOOKUP(F505,PROVEEDORES!$D$8:$I$507,5,0)),1,VLOOKUP($F505,PROVEEDORES!$D$8:$I$507,5,0)))</f>
        <v/>
      </c>
    </row>
    <row r="506" spans="3:20" ht="17.45" customHeight="1" x14ac:dyDescent="0.25">
      <c r="C506" s="188"/>
      <c r="D506" s="189"/>
      <c r="E506" s="178"/>
      <c r="F506" s="178"/>
      <c r="G506" s="190">
        <f>DATOS!$E$13</f>
        <v>1</v>
      </c>
      <c r="H506" s="178"/>
      <c r="I506" s="191"/>
      <c r="J506" s="178"/>
      <c r="K506" s="178"/>
      <c r="L506" s="178"/>
      <c r="M506" s="178"/>
      <c r="N506" s="160" t="str">
        <f t="shared" si="38"/>
        <v/>
      </c>
      <c r="O506" s="21"/>
      <c r="P506" s="160" t="str">
        <f t="shared" si="39"/>
        <v/>
      </c>
      <c r="Q506" s="160">
        <f t="shared" si="40"/>
        <v>0</v>
      </c>
      <c r="R506" s="160" t="str">
        <f t="shared" si="41"/>
        <v/>
      </c>
      <c r="S506" s="160" t="str">
        <f t="shared" si="42"/>
        <v/>
      </c>
      <c r="T506" s="50" t="str">
        <f>IF($F506="","",IF(ISERROR(VLOOKUP(F506,PROVEEDORES!$D$8:$I$507,5,0)),1,VLOOKUP($F506,PROVEEDORES!$D$8:$I$507,5,0)))</f>
        <v/>
      </c>
    </row>
    <row r="507" spans="3:20" ht="17.45" customHeight="1" x14ac:dyDescent="0.25">
      <c r="C507" s="188"/>
      <c r="D507" s="189"/>
      <c r="E507" s="178"/>
      <c r="F507" s="178"/>
      <c r="G507" s="190">
        <f>DATOS!$E$13</f>
        <v>1</v>
      </c>
      <c r="H507" s="178"/>
      <c r="I507" s="191"/>
      <c r="J507" s="178"/>
      <c r="K507" s="178"/>
      <c r="L507" s="178"/>
      <c r="M507" s="178"/>
      <c r="N507" s="160" t="str">
        <f t="shared" si="38"/>
        <v/>
      </c>
      <c r="O507" s="21"/>
      <c r="P507" s="160" t="str">
        <f t="shared" si="39"/>
        <v/>
      </c>
      <c r="Q507" s="160">
        <f t="shared" si="40"/>
        <v>0</v>
      </c>
      <c r="R507" s="160" t="str">
        <f t="shared" si="41"/>
        <v/>
      </c>
      <c r="S507" s="160" t="str">
        <f t="shared" si="42"/>
        <v/>
      </c>
      <c r="T507" s="50" t="str">
        <f>IF($F507="","",IF(ISERROR(VLOOKUP(F507,PROVEEDORES!$D$8:$I$507,5,0)),1,VLOOKUP($F507,PROVEEDORES!$D$8:$I$507,5,0)))</f>
        <v/>
      </c>
    </row>
    <row r="508" spans="3:20" ht="17.45" customHeight="1" x14ac:dyDescent="0.25">
      <c r="C508" s="188"/>
      <c r="D508" s="189"/>
      <c r="E508" s="178"/>
      <c r="F508" s="178"/>
      <c r="G508" s="190">
        <f>DATOS!$E$13</f>
        <v>1</v>
      </c>
      <c r="H508" s="178"/>
      <c r="I508" s="191"/>
      <c r="J508" s="178"/>
      <c r="K508" s="178"/>
      <c r="L508" s="178"/>
      <c r="M508" s="178"/>
      <c r="N508" s="160" t="str">
        <f t="shared" si="38"/>
        <v/>
      </c>
      <c r="O508" s="21"/>
      <c r="P508" s="160" t="str">
        <f t="shared" si="39"/>
        <v/>
      </c>
      <c r="Q508" s="160">
        <f t="shared" si="40"/>
        <v>0</v>
      </c>
      <c r="R508" s="160" t="str">
        <f t="shared" si="41"/>
        <v/>
      </c>
      <c r="S508" s="160" t="str">
        <f t="shared" si="42"/>
        <v/>
      </c>
      <c r="T508" s="50" t="str">
        <f>IF($F508="","",IF(ISERROR(VLOOKUP(F508,PROVEEDORES!$D$8:$I$507,5,0)),1,VLOOKUP($F508,PROVEEDORES!$D$8:$I$507,5,0)))</f>
        <v/>
      </c>
    </row>
    <row r="509" spans="3:20" ht="17.45" customHeight="1" x14ac:dyDescent="0.25">
      <c r="C509" s="188"/>
      <c r="D509" s="189"/>
      <c r="E509" s="178"/>
      <c r="F509" s="178"/>
      <c r="G509" s="190">
        <f>DATOS!$E$13</f>
        <v>1</v>
      </c>
      <c r="H509" s="178"/>
      <c r="I509" s="191"/>
      <c r="J509" s="178"/>
      <c r="K509" s="178"/>
      <c r="L509" s="178"/>
      <c r="M509" s="178"/>
      <c r="N509" s="160" t="str">
        <f t="shared" si="38"/>
        <v/>
      </c>
      <c r="O509" s="21"/>
      <c r="P509" s="160" t="str">
        <f t="shared" si="39"/>
        <v/>
      </c>
      <c r="Q509" s="160">
        <f t="shared" si="40"/>
        <v>0</v>
      </c>
      <c r="R509" s="160" t="str">
        <f t="shared" si="41"/>
        <v/>
      </c>
      <c r="S509" s="160" t="str">
        <f t="shared" si="42"/>
        <v/>
      </c>
      <c r="T509" s="50" t="str">
        <f>IF($F509="","",IF(ISERROR(VLOOKUP(F509,PROVEEDORES!$D$8:$I$507,5,0)),1,VLOOKUP($F509,PROVEEDORES!$D$8:$I$507,5,0)))</f>
        <v/>
      </c>
    </row>
    <row r="510" spans="3:20" ht="17.45" customHeight="1" x14ac:dyDescent="0.25">
      <c r="C510" s="188"/>
      <c r="D510" s="189"/>
      <c r="E510" s="178"/>
      <c r="F510" s="178"/>
      <c r="G510" s="190">
        <f>DATOS!$E$13</f>
        <v>1</v>
      </c>
      <c r="H510" s="178"/>
      <c r="I510" s="191"/>
      <c r="J510" s="178"/>
      <c r="K510" s="178"/>
      <c r="L510" s="178"/>
      <c r="M510" s="178"/>
      <c r="N510" s="160" t="str">
        <f t="shared" si="38"/>
        <v/>
      </c>
      <c r="O510" s="21"/>
      <c r="P510" s="160" t="str">
        <f t="shared" si="39"/>
        <v/>
      </c>
      <c r="Q510" s="160">
        <f t="shared" si="40"/>
        <v>0</v>
      </c>
      <c r="R510" s="160" t="str">
        <f t="shared" si="41"/>
        <v/>
      </c>
      <c r="S510" s="160" t="str">
        <f t="shared" si="42"/>
        <v/>
      </c>
      <c r="T510" s="50" t="str">
        <f>IF($F510="","",IF(ISERROR(VLOOKUP(F510,PROVEEDORES!$D$8:$I$507,5,0)),1,VLOOKUP($F510,PROVEEDORES!$D$8:$I$507,5,0)))</f>
        <v/>
      </c>
    </row>
    <row r="511" spans="3:20" ht="17.45" customHeight="1" x14ac:dyDescent="0.25">
      <c r="C511" s="188"/>
      <c r="D511" s="189"/>
      <c r="E511" s="178"/>
      <c r="F511" s="178"/>
      <c r="G511" s="190">
        <f>DATOS!$E$13</f>
        <v>1</v>
      </c>
      <c r="H511" s="178"/>
      <c r="I511" s="191"/>
      <c r="J511" s="178"/>
      <c r="K511" s="178"/>
      <c r="L511" s="178"/>
      <c r="M511" s="178"/>
      <c r="N511" s="160" t="str">
        <f t="shared" si="38"/>
        <v/>
      </c>
      <c r="O511" s="21"/>
      <c r="P511" s="160" t="str">
        <f t="shared" si="39"/>
        <v/>
      </c>
      <c r="Q511" s="160">
        <f t="shared" si="40"/>
        <v>0</v>
      </c>
      <c r="R511" s="160" t="str">
        <f t="shared" si="41"/>
        <v/>
      </c>
      <c r="S511" s="160" t="str">
        <f t="shared" si="42"/>
        <v/>
      </c>
      <c r="T511" s="50" t="str">
        <f>IF($F511="","",IF(ISERROR(VLOOKUP(F511,PROVEEDORES!$D$8:$I$507,5,0)),1,VLOOKUP($F511,PROVEEDORES!$D$8:$I$507,5,0)))</f>
        <v/>
      </c>
    </row>
    <row r="512" spans="3:20" ht="17.45" customHeight="1" x14ac:dyDescent="0.25">
      <c r="C512" s="188"/>
      <c r="D512" s="189"/>
      <c r="E512" s="178"/>
      <c r="F512" s="178"/>
      <c r="G512" s="190">
        <f>DATOS!$E$13</f>
        <v>1</v>
      </c>
      <c r="H512" s="178"/>
      <c r="I512" s="191"/>
      <c r="J512" s="178"/>
      <c r="K512" s="178"/>
      <c r="L512" s="178"/>
      <c r="M512" s="178"/>
      <c r="N512" s="160" t="str">
        <f t="shared" si="38"/>
        <v/>
      </c>
      <c r="O512" s="21"/>
      <c r="P512" s="160" t="str">
        <f t="shared" si="39"/>
        <v/>
      </c>
      <c r="Q512" s="160">
        <f t="shared" si="40"/>
        <v>0</v>
      </c>
      <c r="R512" s="160" t="str">
        <f t="shared" si="41"/>
        <v/>
      </c>
      <c r="S512" s="160" t="str">
        <f t="shared" si="42"/>
        <v/>
      </c>
      <c r="T512" s="50" t="str">
        <f>IF($F512="","",IF(ISERROR(VLOOKUP(F512,PROVEEDORES!$D$8:$I$507,5,0)),1,VLOOKUP($F512,PROVEEDORES!$D$8:$I$507,5,0)))</f>
        <v/>
      </c>
    </row>
    <row r="513" spans="3:20" ht="17.45" customHeight="1" x14ac:dyDescent="0.25">
      <c r="C513" s="188"/>
      <c r="D513" s="189"/>
      <c r="E513" s="178"/>
      <c r="F513" s="178"/>
      <c r="G513" s="190">
        <f>DATOS!$E$13</f>
        <v>1</v>
      </c>
      <c r="H513" s="178"/>
      <c r="I513" s="191"/>
      <c r="J513" s="178"/>
      <c r="K513" s="178"/>
      <c r="L513" s="178"/>
      <c r="M513" s="178"/>
      <c r="N513" s="160" t="str">
        <f t="shared" si="38"/>
        <v/>
      </c>
      <c r="O513" s="21"/>
      <c r="P513" s="160" t="str">
        <f t="shared" si="39"/>
        <v/>
      </c>
      <c r="Q513" s="160">
        <f t="shared" si="40"/>
        <v>0</v>
      </c>
      <c r="R513" s="160" t="str">
        <f t="shared" si="41"/>
        <v/>
      </c>
      <c r="S513" s="160" t="str">
        <f t="shared" si="42"/>
        <v/>
      </c>
      <c r="T513" s="50" t="str">
        <f>IF($F513="","",IF(ISERROR(VLOOKUP(F513,PROVEEDORES!$D$8:$I$507,5,0)),1,VLOOKUP($F513,PROVEEDORES!$D$8:$I$507,5,0)))</f>
        <v/>
      </c>
    </row>
    <row r="514" spans="3:20" ht="17.45" customHeight="1" x14ac:dyDescent="0.25">
      <c r="C514" s="188"/>
      <c r="D514" s="189"/>
      <c r="E514" s="178"/>
      <c r="F514" s="178"/>
      <c r="G514" s="190">
        <f>DATOS!$E$13</f>
        <v>1</v>
      </c>
      <c r="H514" s="178"/>
      <c r="I514" s="191"/>
      <c r="J514" s="178"/>
      <c r="K514" s="178"/>
      <c r="L514" s="178"/>
      <c r="M514" s="178"/>
      <c r="N514" s="160" t="str">
        <f t="shared" si="38"/>
        <v/>
      </c>
      <c r="O514" s="21"/>
      <c r="P514" s="160" t="str">
        <f t="shared" si="39"/>
        <v/>
      </c>
      <c r="Q514" s="160">
        <f t="shared" si="40"/>
        <v>0</v>
      </c>
      <c r="R514" s="160" t="str">
        <f t="shared" si="41"/>
        <v/>
      </c>
      <c r="S514" s="160" t="str">
        <f t="shared" si="42"/>
        <v/>
      </c>
      <c r="T514" s="50" t="str">
        <f>IF($F514="","",IF(ISERROR(VLOOKUP(F514,PROVEEDORES!$D$8:$I$507,5,0)),1,VLOOKUP($F514,PROVEEDORES!$D$8:$I$507,5,0)))</f>
        <v/>
      </c>
    </row>
    <row r="515" spans="3:20" ht="17.45" customHeight="1" x14ac:dyDescent="0.25">
      <c r="C515" s="188"/>
      <c r="D515" s="189"/>
      <c r="E515" s="178"/>
      <c r="F515" s="178"/>
      <c r="G515" s="190">
        <f>DATOS!$E$13</f>
        <v>1</v>
      </c>
      <c r="H515" s="178"/>
      <c r="I515" s="191"/>
      <c r="J515" s="178"/>
      <c r="K515" s="178"/>
      <c r="L515" s="178"/>
      <c r="M515" s="178"/>
      <c r="N515" s="160" t="str">
        <f t="shared" si="38"/>
        <v/>
      </c>
      <c r="O515" s="21"/>
      <c r="P515" s="160" t="str">
        <f t="shared" si="39"/>
        <v/>
      </c>
      <c r="Q515" s="160">
        <f t="shared" si="40"/>
        <v>0</v>
      </c>
      <c r="R515" s="160" t="str">
        <f t="shared" si="41"/>
        <v/>
      </c>
      <c r="S515" s="160" t="str">
        <f t="shared" si="42"/>
        <v/>
      </c>
      <c r="T515" s="50" t="str">
        <f>IF($F515="","",IF(ISERROR(VLOOKUP(F515,PROVEEDORES!$D$8:$I$507,5,0)),1,VLOOKUP($F515,PROVEEDORES!$D$8:$I$507,5,0)))</f>
        <v/>
      </c>
    </row>
    <row r="516" spans="3:20" ht="17.45" customHeight="1" x14ac:dyDescent="0.25">
      <c r="C516" s="188"/>
      <c r="D516" s="189"/>
      <c r="E516" s="178"/>
      <c r="F516" s="178"/>
      <c r="G516" s="190">
        <f>DATOS!$E$13</f>
        <v>1</v>
      </c>
      <c r="H516" s="178"/>
      <c r="I516" s="191"/>
      <c r="J516" s="178"/>
      <c r="K516" s="178"/>
      <c r="L516" s="178"/>
      <c r="M516" s="178"/>
      <c r="N516" s="160" t="str">
        <f t="shared" si="38"/>
        <v/>
      </c>
      <c r="O516" s="21"/>
      <c r="P516" s="160" t="str">
        <f t="shared" si="39"/>
        <v/>
      </c>
      <c r="Q516" s="160">
        <f t="shared" si="40"/>
        <v>0</v>
      </c>
      <c r="R516" s="160" t="str">
        <f t="shared" si="41"/>
        <v/>
      </c>
      <c r="S516" s="160" t="str">
        <f t="shared" si="42"/>
        <v/>
      </c>
      <c r="T516" s="50" t="str">
        <f>IF($F516="","",IF(ISERROR(VLOOKUP(F516,PROVEEDORES!$D$8:$I$507,5,0)),1,VLOOKUP($F516,PROVEEDORES!$D$8:$I$507,5,0)))</f>
        <v/>
      </c>
    </row>
  </sheetData>
  <sheetProtection algorithmName="SHA-512" hashValue="skro2vROqlqc6q+8iF6tARXdN1NIGtuk+xUet5mZY9RY5qRHhNyCIU1q6pD6YEdqPioAPCUsM5HFZ2Xv63IcRw==" saltValue="nX7vaF3GtyipcZ3xk8U4mQ==" spinCount="100000" sheet="1" objects="1" scenarios="1" formatColumns="0" formatRows="0" autoFilter="0"/>
  <autoFilter ref="M16:N516" xr:uid="{00000000-0009-0000-0000-000021000000}"/>
  <mergeCells count="21">
    <mergeCell ref="S6:S7"/>
    <mergeCell ref="I6:I7"/>
    <mergeCell ref="C6:C7"/>
    <mergeCell ref="D6:D7"/>
    <mergeCell ref="H6:H7"/>
    <mergeCell ref="F6:F7"/>
    <mergeCell ref="P6:P7"/>
    <mergeCell ref="Q6:Q7"/>
    <mergeCell ref="R6:R7"/>
    <mergeCell ref="E6:E7"/>
    <mergeCell ref="A15:A16"/>
    <mergeCell ref="A1:A4"/>
    <mergeCell ref="A5:A6"/>
    <mergeCell ref="J6:J7"/>
    <mergeCell ref="N6:N7"/>
    <mergeCell ref="L6:L7"/>
    <mergeCell ref="M6:M7"/>
    <mergeCell ref="K6:K7"/>
    <mergeCell ref="L1:N1"/>
    <mergeCell ref="L4:N4"/>
    <mergeCell ref="G6:G7"/>
  </mergeCells>
  <phoneticPr fontId="13" type="noConversion"/>
  <hyperlinks>
    <hyperlink ref="A15:A16" location="CONTACTO!A1" display="Contacto" xr:uid="{00000000-0004-0000-2100-000000000000}"/>
    <hyperlink ref="A5:A6" location="MENU!A1" display="M e n ú" xr:uid="{00000000-0004-0000-2100-000001000000}"/>
    <hyperlink ref="A10" location="'INVERSIONES ARRENDAMIENTO'!A1" display="Inversiones Arrendamiento" xr:uid="{00000000-0004-0000-2100-000002000000}"/>
    <hyperlink ref="A14" location="PROVEEDORES!A1" display="Catálogo de Proveedores" xr:uid="{00000000-0004-0000-2100-000003000000}"/>
    <hyperlink ref="A13" location="DIOT!A1" display="Declaración del DIOT" xr:uid="{00000000-0004-0000-2100-000004000000}"/>
    <hyperlink ref="A12" location="TARIFAS!A1" display="Tablas y Tarifas de ISR" xr:uid="{00000000-0004-0000-2100-000005000000}"/>
    <hyperlink ref="A11" location="IMPUESTOS!A1" display="Impuestos" xr:uid="{00000000-0004-0000-2100-000006000000}"/>
    <hyperlink ref="A9" location="'INVERSIONES EMPR PROF'!A1" display="Inversiones Empresarial y P" xr:uid="{00000000-0004-0000-2100-000007000000}"/>
    <hyperlink ref="A8" location="'INGRESOS Y EGRESOS'!A1" display="Ingresos y Egresos" xr:uid="{00000000-0004-0000-2100-000008000000}"/>
    <hyperlink ref="A7" location="DATOS!A1" display="Datos de la Empresa" xr:uid="{00000000-0004-0000-21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 errorTitle="ALTA DEL PROVEEDOR" error="Dar de alta al proveedore en el catálogo de proveedores" xr:uid="{00000000-0002-0000-2100-000000000000}">
          <x14:formula1>
            <xm:f>PROVEEDORES!$D$8:$D$507</xm:f>
          </x14:formula1>
          <xm:sqref>F20:F516</xm:sqref>
        </x14:dataValidation>
        <x14:dataValidation type="list" allowBlank="1" showInputMessage="1" showErrorMessage="1" xr:uid="{00000000-0002-0000-2100-000001000000}">
          <x14:formula1>
            <xm:f>LISTA!$B$15:$B$18</xm:f>
          </x14:formula1>
          <xm:sqref>I20:I516</xm:sqref>
        </x14:dataValidation>
        <x14:dataValidation type="list" allowBlank="1" showInputMessage="1" showErrorMessage="1" errorTitle="REGIMEN FISCAL" error="Seleccione el régimen fiscal aplicable" xr:uid="{00000000-0002-0000-2100-000002000000}">
          <x14:formula1>
            <xm:f>LISTA!$B$21:$B$24</xm:f>
          </x14:formula1>
          <xm:sqref>G17:G516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11"/>
  <dimension ref="A1:S516"/>
  <sheetViews>
    <sheetView zoomScaleNormal="100" workbookViewId="0">
      <pane xSplit="1" ySplit="7" topLeftCell="B8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29" customWidth="1"/>
    <col min="4" max="4" width="8.7109375" style="13" customWidth="1"/>
    <col min="5" max="5" width="25.7109375" style="13" customWidth="1"/>
    <col min="6" max="6" width="15.28515625" style="13" customWidth="1"/>
    <col min="7" max="7" width="21.7109375" style="13" hidden="1" customWidth="1"/>
    <col min="8" max="8" width="12.28515625" style="21" customWidth="1"/>
    <col min="9" max="9" width="4.7109375" style="21" customWidth="1"/>
    <col min="10" max="14" width="12.28515625" style="21" customWidth="1"/>
    <col min="15" max="15" width="0.85546875" style="21" customWidth="1"/>
    <col min="16" max="19" width="11.7109375" style="21" customWidth="1"/>
    <col min="20" max="20" width="10.7109375" style="13" customWidth="1"/>
    <col min="21" max="21" width="30.7109375" style="13" customWidth="1"/>
    <col min="22" max="22" width="11.7109375" style="13" customWidth="1"/>
    <col min="23" max="25" width="10.7109375" style="13" customWidth="1"/>
    <col min="26" max="27" width="11.7109375" style="13" customWidth="1"/>
    <col min="28" max="16384" width="11.42578125" style="13"/>
  </cols>
  <sheetData>
    <row r="1" spans="1:19" ht="17.45" customHeight="1" x14ac:dyDescent="0.3">
      <c r="A1" s="212" t="s">
        <v>244</v>
      </c>
      <c r="C1" s="107" t="str">
        <f>IF(DATOS!H18=DATOS!I1,DATOS!$E$6&amp;" "&amp;DATOS!$I$6&amp;" "&amp;DATOS!$M$6, "N o m b r e")</f>
        <v>N o m b r e</v>
      </c>
      <c r="H1" s="80"/>
      <c r="L1" s="273" t="s">
        <v>62</v>
      </c>
      <c r="M1" s="273"/>
      <c r="N1" s="273"/>
      <c r="O1" s="74"/>
      <c r="P1" s="62"/>
      <c r="Q1" s="62"/>
      <c r="R1" s="62"/>
      <c r="S1" s="62"/>
    </row>
    <row r="2" spans="1:19" ht="17.45" customHeight="1" x14ac:dyDescent="0.3">
      <c r="A2" s="260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</row>
    <row r="3" spans="1:19" ht="17.45" customHeight="1" x14ac:dyDescent="0.2">
      <c r="A3" s="260"/>
      <c r="C3" s="23"/>
    </row>
    <row r="4" spans="1:19" ht="17.45" customHeight="1" x14ac:dyDescent="0.3">
      <c r="A4" s="261"/>
      <c r="C4" s="107" t="s">
        <v>0</v>
      </c>
      <c r="L4" s="274" t="str">
        <f>"AGOSTO "&amp;DATOS!$E$10</f>
        <v>AGOSTO 2020</v>
      </c>
      <c r="M4" s="274"/>
      <c r="N4" s="274"/>
      <c r="O4" s="87"/>
      <c r="P4" s="64"/>
      <c r="Q4" s="64"/>
      <c r="R4" s="64"/>
      <c r="S4" s="64"/>
    </row>
    <row r="5" spans="1:19" ht="17.45" customHeight="1" x14ac:dyDescent="0.2">
      <c r="A5" s="262" t="s">
        <v>251</v>
      </c>
      <c r="C5" s="23"/>
    </row>
    <row r="6" spans="1:19" ht="17.45" customHeight="1" x14ac:dyDescent="0.2">
      <c r="A6" s="263"/>
      <c r="C6" s="240" t="s">
        <v>1</v>
      </c>
      <c r="D6" s="240" t="s">
        <v>153</v>
      </c>
      <c r="E6" s="240" t="s">
        <v>78</v>
      </c>
      <c r="F6" s="240" t="s">
        <v>23</v>
      </c>
      <c r="G6" s="240" t="s">
        <v>192</v>
      </c>
      <c r="H6" s="270" t="s">
        <v>183</v>
      </c>
      <c r="I6" s="240" t="s">
        <v>93</v>
      </c>
      <c r="J6" s="240" t="s">
        <v>2</v>
      </c>
      <c r="K6" s="240" t="s">
        <v>182</v>
      </c>
      <c r="L6" s="270" t="s">
        <v>141</v>
      </c>
      <c r="M6" s="270" t="s">
        <v>142</v>
      </c>
      <c r="N6" s="240" t="s">
        <v>3</v>
      </c>
      <c r="P6" s="270" t="s">
        <v>184</v>
      </c>
      <c r="Q6" s="270" t="s">
        <v>185</v>
      </c>
      <c r="R6" s="270" t="s">
        <v>259</v>
      </c>
      <c r="S6" s="270" t="s">
        <v>186</v>
      </c>
    </row>
    <row r="7" spans="1:19" ht="17.45" customHeight="1" x14ac:dyDescent="0.2">
      <c r="A7" s="114" t="s">
        <v>163</v>
      </c>
      <c r="C7" s="240"/>
      <c r="D7" s="240"/>
      <c r="E7" s="240"/>
      <c r="F7" s="240"/>
      <c r="G7" s="240"/>
      <c r="H7" s="270"/>
      <c r="I7" s="240"/>
      <c r="J7" s="272"/>
      <c r="K7" s="272"/>
      <c r="L7" s="270"/>
      <c r="M7" s="270"/>
      <c r="N7" s="272"/>
      <c r="P7" s="271"/>
      <c r="Q7" s="271"/>
      <c r="R7" s="271"/>
      <c r="S7" s="271"/>
    </row>
    <row r="8" spans="1:19" ht="17.45" customHeight="1" x14ac:dyDescent="0.2">
      <c r="A8" s="114" t="s">
        <v>166</v>
      </c>
      <c r="C8" s="132" t="s">
        <v>139</v>
      </c>
      <c r="D8" s="133"/>
      <c r="E8" s="133"/>
      <c r="F8" s="133"/>
      <c r="G8" s="133"/>
      <c r="H8" s="138"/>
      <c r="I8" s="138"/>
      <c r="J8" s="138"/>
      <c r="K8" s="138"/>
      <c r="L8" s="140"/>
      <c r="M8" s="140"/>
      <c r="N8" s="138"/>
      <c r="O8" s="50"/>
      <c r="P8" s="136"/>
      <c r="Q8" s="136"/>
      <c r="R8" s="136"/>
      <c r="S8" s="136"/>
    </row>
    <row r="9" spans="1:19" ht="17.45" customHeight="1" x14ac:dyDescent="0.2">
      <c r="A9" s="114" t="s">
        <v>205</v>
      </c>
      <c r="C9" s="132"/>
      <c r="D9" s="133"/>
      <c r="E9" s="134" t="s">
        <v>196</v>
      </c>
      <c r="F9" s="133"/>
      <c r="G9" s="133"/>
      <c r="H9" s="141">
        <f>SUMIF($G$17:$G$516,LISTA!$B$21,H$17:H$516)</f>
        <v>0</v>
      </c>
      <c r="I9" s="141"/>
      <c r="J9" s="141">
        <f>SUMIF($G$17:$G$516,LISTA!$B$21,J$17:J$516)+SUMIF($G$17:$G$516,LISTA!$B$22,J$17:J$516)</f>
        <v>0</v>
      </c>
      <c r="K9" s="141">
        <f>SUMIF($G$17:$G$516,LISTA!$B$21,K$17:K$516)+SUMIF($G$17:$G$516,LISTA!$B$22,K$17:K$516)</f>
        <v>0</v>
      </c>
      <c r="L9" s="141">
        <f>SUMIF($G$17:$G$516,LISTA!$B$21,L$17:L$516)+SUMIF($G$17:$G$516,LISTA!$B$22,L$17:L$516)</f>
        <v>0</v>
      </c>
      <c r="M9" s="141">
        <f>SUMIF($G$17:$G$516,LISTA!$B$21,M$17:M$516)+SUMIF($G$17:$G$516,LISTA!$B$22,M$17:M$516)</f>
        <v>0</v>
      </c>
      <c r="N9" s="141">
        <f>H9+J9+K9-L9-M9</f>
        <v>0</v>
      </c>
      <c r="O9" s="50"/>
      <c r="P9" s="141">
        <f>SUMIF($G$17:$G$516,LISTA!$B$21,P$17:P$516)+SUMIF($G$17:$G$516,LISTA!$B$22,P$17:P$516)</f>
        <v>0</v>
      </c>
      <c r="Q9" s="141">
        <f>SUMIF($G$17:$G$516,LISTA!$B$21,Q$17:Q$516)+SUMIF($G$17:$G$516,LISTA!$B$22,Q$17:Q$516)</f>
        <v>0</v>
      </c>
      <c r="R9" s="141">
        <f>SUMIF($G$17:$G$516,LISTA!$B$21,R$17:R$516)+SUMIF($G$17:$G$516,LISTA!$B$22,R$17:R$516)</f>
        <v>0</v>
      </c>
      <c r="S9" s="141">
        <f>SUMIF($G$17:$G$516,LISTA!$B$21,S$17:S$516)+SUMIF($G$17:$G$516,LISTA!$B$22,S$17:S$516)</f>
        <v>0</v>
      </c>
    </row>
    <row r="10" spans="1:19" ht="17.45" customHeight="1" x14ac:dyDescent="0.2">
      <c r="A10" s="114" t="s">
        <v>206</v>
      </c>
      <c r="C10" s="132"/>
      <c r="D10" s="133"/>
      <c r="E10" s="134" t="s">
        <v>197</v>
      </c>
      <c r="F10" s="133"/>
      <c r="G10" s="133"/>
      <c r="H10" s="141">
        <f>SUMIF($G$17:$G$516,LISTA!$B$23,H$17:H$516)</f>
        <v>0</v>
      </c>
      <c r="I10" s="141"/>
      <c r="J10" s="141">
        <f>SUMIF($G$17:$G$516,LISTA!$B$23,J$17:J$516)+SUMIF($G$17:$G$516,LISTA!$B$24,J$17:J$516)</f>
        <v>0</v>
      </c>
      <c r="K10" s="141">
        <f>SUMIF($G$17:$G$516,LISTA!$B$23,K$17:K$516)+SUMIF($G$17:$G$516,LISTA!$B$24,K$17:K$516)</f>
        <v>0</v>
      </c>
      <c r="L10" s="141">
        <f>SUMIF($G$17:$G$516,LISTA!$B$23,L$17:L$516)+SUMIF($G$17:$G$516,LISTA!$B$24,L$17:L$516)</f>
        <v>0</v>
      </c>
      <c r="M10" s="141">
        <f>SUMIF($G$17:$G$516,LISTA!$B$23,M$17:M$516)+SUMIF($G$17:$G$516,LISTA!$B$24,M$17:M$516)</f>
        <v>0</v>
      </c>
      <c r="N10" s="141">
        <f>H10+J10+K10-L10-M10</f>
        <v>0</v>
      </c>
      <c r="O10" s="50"/>
      <c r="P10" s="141">
        <f>SUMIF($G$17:$G$516,LISTA!$B$23,P$17:P$516)+SUMIF($G$17:$G$516,LISTA!$B$24,P$17:P$516)</f>
        <v>0</v>
      </c>
      <c r="Q10" s="141">
        <f>SUMIF($G$17:$G$516,LISTA!$B$23,Q$17:Q$516)+SUMIF($G$17:$G$516,LISTA!$B$24,Q$17:Q$516)</f>
        <v>0</v>
      </c>
      <c r="R10" s="141">
        <f>SUMIF($G$17:$G$516,LISTA!$B$23,R$17:R$516)+SUMIF($G$17:$G$516,LISTA!$B$24,R$17:R$516)</f>
        <v>0</v>
      </c>
      <c r="S10" s="141">
        <f>SUMIF($G$17:$G$516,LISTA!$B$23,S$17:S$516)+SUMIF($G$17:$G$516,LISTA!$B$24,S$17:S$516)</f>
        <v>0</v>
      </c>
    </row>
    <row r="11" spans="1:19" ht="17.45" customHeight="1" x14ac:dyDescent="0.2">
      <c r="A11" s="114" t="s">
        <v>137</v>
      </c>
      <c r="C11" s="132"/>
      <c r="D11" s="135" t="s">
        <v>193</v>
      </c>
      <c r="E11" s="135"/>
      <c r="F11" s="135"/>
      <c r="G11" s="135"/>
      <c r="H11" s="142">
        <f>IF(DATOS!$H$18=DATOS!$I$1,SUM(H9:H10),0)</f>
        <v>0</v>
      </c>
      <c r="I11" s="142"/>
      <c r="J11" s="142">
        <f>IF(DATOS!$H$18=DATOS!$I$1,SUM(J9:J10),0)</f>
        <v>0</v>
      </c>
      <c r="K11" s="142">
        <f>IF(DATOS!$H$18=DATOS!$I$1,SUM(K9:K10),0)</f>
        <v>0</v>
      </c>
      <c r="L11" s="142">
        <f>IF(DATOS!$H$18=DATOS!$I$1,SUM(L9:L10),0)</f>
        <v>0</v>
      </c>
      <c r="M11" s="142">
        <f>IF(DATOS!$H$18=DATOS!$I$1,SUM(M9:M10),0)</f>
        <v>0</v>
      </c>
      <c r="N11" s="142">
        <f>IF(DATOS!$H$18=DATOS!$I$1,SUM(N9:N10),0)</f>
        <v>0</v>
      </c>
      <c r="O11" s="50"/>
      <c r="P11" s="142">
        <f>IF(DATOS!$H$18=DATOS!$I$1,SUM(P9:P10),0)</f>
        <v>0</v>
      </c>
      <c r="Q11" s="142">
        <f>IF(DATOS!$H$18=DATOS!$I$1,SUM(Q9:Q10),0)</f>
        <v>0</v>
      </c>
      <c r="R11" s="142">
        <f>IF(DATOS!R17=DATOS!S1,SUM(R9:R10),0)</f>
        <v>0</v>
      </c>
      <c r="S11" s="142">
        <f>IF(DATOS!$H$18=DATOS!$I$1,SUM(S9:S10),0)</f>
        <v>0</v>
      </c>
    </row>
    <row r="12" spans="1:19" ht="17.45" customHeight="1" x14ac:dyDescent="0.2">
      <c r="A12" s="114" t="s">
        <v>164</v>
      </c>
      <c r="C12" s="132"/>
      <c r="D12" s="136"/>
      <c r="E12" s="134" t="s">
        <v>194</v>
      </c>
      <c r="F12" s="136"/>
      <c r="G12" s="136"/>
      <c r="H12" s="141">
        <f>'ING-JUL'!H12+'ING-AGO'!H9</f>
        <v>0</v>
      </c>
      <c r="I12" s="141"/>
      <c r="J12" s="141">
        <f>'ING-JUL'!J12+'ING-AGO'!J9</f>
        <v>0</v>
      </c>
      <c r="K12" s="141">
        <f>'ING-JUL'!K12+'ING-AGO'!K9</f>
        <v>0</v>
      </c>
      <c r="L12" s="141">
        <f>'ING-JUL'!L12+'ING-AGO'!L9</f>
        <v>0</v>
      </c>
      <c r="M12" s="141">
        <f>'ING-JUL'!M12+'ING-AGO'!M9</f>
        <v>0</v>
      </c>
      <c r="N12" s="141">
        <f>H12+J12+K12-L12-M12</f>
        <v>0</v>
      </c>
      <c r="O12" s="50"/>
      <c r="P12" s="141">
        <f>'ING-JUL'!P12+'ING-AGO'!P9</f>
        <v>0</v>
      </c>
      <c r="Q12" s="141">
        <f>'ING-JUL'!Q12+'ING-AGO'!Q9</f>
        <v>0</v>
      </c>
      <c r="R12" s="141">
        <f>'ING-JUL'!R12+'ING-AGO'!R9</f>
        <v>0</v>
      </c>
      <c r="S12" s="141">
        <f>'ING-JUL'!S12+'ING-AGO'!S9</f>
        <v>0</v>
      </c>
    </row>
    <row r="13" spans="1:19" ht="17.45" customHeight="1" x14ac:dyDescent="0.2">
      <c r="A13" s="114" t="s">
        <v>165</v>
      </c>
      <c r="C13" s="137"/>
      <c r="D13" s="136"/>
      <c r="E13" s="134" t="s">
        <v>195</v>
      </c>
      <c r="F13" s="136"/>
      <c r="G13" s="136"/>
      <c r="H13" s="141">
        <f>'ING-JUL'!H13+'ING-AGO'!H10</f>
        <v>0</v>
      </c>
      <c r="I13" s="141"/>
      <c r="J13" s="141">
        <f>'ING-JUL'!J13+'ING-AGO'!J10</f>
        <v>0</v>
      </c>
      <c r="K13" s="141">
        <f>'ING-JUL'!K13+'ING-AGO'!K10</f>
        <v>0</v>
      </c>
      <c r="L13" s="141">
        <f>'ING-JUL'!L13+'ING-AGO'!L10</f>
        <v>0</v>
      </c>
      <c r="M13" s="141">
        <f>'ING-JUL'!M13+'ING-AGO'!M10</f>
        <v>0</v>
      </c>
      <c r="N13" s="141">
        <f>H13+J13+K13-L13-M13</f>
        <v>0</v>
      </c>
      <c r="O13" s="50"/>
      <c r="P13" s="141">
        <f>'ING-JUL'!P13+'ING-AGO'!P10</f>
        <v>0</v>
      </c>
      <c r="Q13" s="141">
        <f>'ING-JUL'!Q13+'ING-AGO'!Q10</f>
        <v>0</v>
      </c>
      <c r="R13" s="141">
        <f>'ING-JUL'!R13+'ING-AGO'!R10</f>
        <v>0</v>
      </c>
      <c r="S13" s="141">
        <f>'ING-JUL'!S13+'ING-AGO'!S10</f>
        <v>0</v>
      </c>
    </row>
    <row r="14" spans="1:19" ht="17.45" customHeight="1" thickBot="1" x14ac:dyDescent="0.25">
      <c r="A14" s="114" t="s">
        <v>160</v>
      </c>
      <c r="C14" s="137"/>
      <c r="D14" s="135" t="s">
        <v>190</v>
      </c>
      <c r="E14" s="135"/>
      <c r="F14" s="135"/>
      <c r="G14" s="135"/>
      <c r="H14" s="143">
        <f>SUM(H12:H13)</f>
        <v>0</v>
      </c>
      <c r="I14" s="143"/>
      <c r="J14" s="143">
        <f t="shared" ref="J14:N14" si="0">SUM(J12:J13)</f>
        <v>0</v>
      </c>
      <c r="K14" s="143">
        <f t="shared" si="0"/>
        <v>0</v>
      </c>
      <c r="L14" s="143">
        <f t="shared" si="0"/>
        <v>0</v>
      </c>
      <c r="M14" s="143">
        <f t="shared" si="0"/>
        <v>0</v>
      </c>
      <c r="N14" s="143">
        <f t="shared" si="0"/>
        <v>0</v>
      </c>
      <c r="O14" s="50"/>
      <c r="P14" s="143">
        <f t="shared" ref="P14:S14" si="1">SUM(P12:P13)</f>
        <v>0</v>
      </c>
      <c r="Q14" s="143">
        <f t="shared" si="1"/>
        <v>0</v>
      </c>
      <c r="R14" s="143">
        <f t="shared" si="1"/>
        <v>0</v>
      </c>
      <c r="S14" s="143">
        <f t="shared" si="1"/>
        <v>0</v>
      </c>
    </row>
    <row r="15" spans="1:19" ht="17.45" customHeight="1" thickTop="1" x14ac:dyDescent="0.2">
      <c r="A15" s="258" t="s">
        <v>250</v>
      </c>
      <c r="C15" s="137"/>
      <c r="D15" s="133"/>
      <c r="E15" s="133"/>
      <c r="F15" s="133"/>
      <c r="G15" s="133"/>
      <c r="H15" s="138"/>
      <c r="I15" s="138"/>
      <c r="J15" s="138"/>
      <c r="K15" s="138"/>
      <c r="L15" s="140"/>
      <c r="M15" s="140"/>
      <c r="N15" s="138"/>
      <c r="O15" s="50"/>
      <c r="P15" s="136"/>
      <c r="Q15" s="136"/>
      <c r="R15" s="136"/>
      <c r="S15" s="136"/>
    </row>
    <row r="16" spans="1:19" ht="17.45" customHeight="1" x14ac:dyDescent="0.2">
      <c r="A16" s="259"/>
      <c r="C16" s="118" t="s">
        <v>140</v>
      </c>
      <c r="D16" s="119"/>
      <c r="E16" s="119"/>
      <c r="F16" s="119"/>
      <c r="G16" s="119"/>
      <c r="H16" s="106"/>
      <c r="I16" s="106"/>
      <c r="J16" s="120"/>
      <c r="K16" s="120"/>
      <c r="L16" s="121"/>
      <c r="M16" s="121"/>
      <c r="N16" s="120"/>
      <c r="O16" s="75"/>
      <c r="P16" s="121"/>
      <c r="Q16" s="121"/>
      <c r="R16" s="121"/>
      <c r="S16" s="121"/>
    </row>
    <row r="17" spans="1:19" ht="17.45" customHeight="1" x14ac:dyDescent="0.25">
      <c r="A17" s="113"/>
      <c r="C17" s="188"/>
      <c r="D17" s="189"/>
      <c r="E17" s="178"/>
      <c r="F17" s="178"/>
      <c r="G17" s="190">
        <f>DATOS!$E$13</f>
        <v>1</v>
      </c>
      <c r="H17" s="178"/>
      <c r="I17" s="191"/>
      <c r="J17" s="178"/>
      <c r="K17" s="178"/>
      <c r="L17" s="178"/>
      <c r="M17" s="178"/>
      <c r="N17" s="160" t="str">
        <f>IF(H17&amp;J17&amp;K17&amp;L17&amp;M17="","",H17+J17+K17-L17-M17)</f>
        <v/>
      </c>
      <c r="O17" s="17"/>
      <c r="P17" s="160" t="str">
        <f>IF($I17="E",H17,"")</f>
        <v/>
      </c>
      <c r="Q17" s="160">
        <f t="shared" ref="Q17:Q80" si="2">IF($I17=0%,H17,"")</f>
        <v>0</v>
      </c>
      <c r="R17" s="160" t="str">
        <f>IF(OR($I17=8%,$I17=11%),$J17/$I17,"")</f>
        <v/>
      </c>
      <c r="S17" s="160" t="str">
        <f t="shared" ref="S17:S82" si="3">IF(OR($I17=15%,$I17=16%),$J17/$I17,"")</f>
        <v/>
      </c>
    </row>
    <row r="18" spans="1:19" ht="17.45" customHeight="1" x14ac:dyDescent="0.25">
      <c r="A18" s="110"/>
      <c r="C18" s="188"/>
      <c r="D18" s="189"/>
      <c r="E18" s="178"/>
      <c r="F18" s="178"/>
      <c r="G18" s="190">
        <f>DATOS!$E$13</f>
        <v>1</v>
      </c>
      <c r="H18" s="178"/>
      <c r="I18" s="191"/>
      <c r="J18" s="178"/>
      <c r="K18" s="178"/>
      <c r="L18" s="178"/>
      <c r="M18" s="178"/>
      <c r="N18" s="160" t="str">
        <f t="shared" ref="N18:N81" si="4">IF(H18&amp;J18&amp;K18&amp;L18&amp;M18="","",H18+J18+K18-L18-M18)</f>
        <v/>
      </c>
      <c r="O18" s="17"/>
      <c r="P18" s="160" t="str">
        <f t="shared" ref="P18:P81" si="5">IF($I18="E",H18,"")</f>
        <v/>
      </c>
      <c r="Q18" s="160">
        <f t="shared" si="2"/>
        <v>0</v>
      </c>
      <c r="R18" s="160" t="str">
        <f t="shared" ref="R18:R81" si="6">IF(OR($I18=8%,$I18=11%),$J18/$I18,"")</f>
        <v/>
      </c>
      <c r="S18" s="160" t="str">
        <f t="shared" si="3"/>
        <v/>
      </c>
    </row>
    <row r="19" spans="1:19" ht="17.45" customHeight="1" x14ac:dyDescent="0.25">
      <c r="A19" s="110"/>
      <c r="C19" s="188"/>
      <c r="D19" s="189"/>
      <c r="E19" s="178"/>
      <c r="F19" s="178"/>
      <c r="G19" s="190">
        <f>DATOS!$E$13</f>
        <v>1</v>
      </c>
      <c r="H19" s="178"/>
      <c r="I19" s="191"/>
      <c r="J19" s="178"/>
      <c r="K19" s="178"/>
      <c r="L19" s="178"/>
      <c r="M19" s="178"/>
      <c r="N19" s="160" t="str">
        <f t="shared" si="4"/>
        <v/>
      </c>
      <c r="O19" s="17"/>
      <c r="P19" s="160" t="str">
        <f t="shared" si="5"/>
        <v/>
      </c>
      <c r="Q19" s="160">
        <f t="shared" si="2"/>
        <v>0</v>
      </c>
      <c r="R19" s="160" t="str">
        <f t="shared" si="6"/>
        <v/>
      </c>
      <c r="S19" s="160" t="str">
        <f t="shared" si="3"/>
        <v/>
      </c>
    </row>
    <row r="20" spans="1:19" ht="17.45" customHeight="1" x14ac:dyDescent="0.25">
      <c r="A20" s="110"/>
      <c r="C20" s="188"/>
      <c r="D20" s="189"/>
      <c r="E20" s="178"/>
      <c r="F20" s="178"/>
      <c r="G20" s="190">
        <f>DATOS!$E$13</f>
        <v>1</v>
      </c>
      <c r="H20" s="178"/>
      <c r="I20" s="191"/>
      <c r="J20" s="178"/>
      <c r="K20" s="178"/>
      <c r="L20" s="178"/>
      <c r="M20" s="178"/>
      <c r="N20" s="160" t="str">
        <f t="shared" si="4"/>
        <v/>
      </c>
      <c r="O20" s="17"/>
      <c r="P20" s="160" t="str">
        <f t="shared" si="5"/>
        <v/>
      </c>
      <c r="Q20" s="160">
        <f t="shared" si="2"/>
        <v>0</v>
      </c>
      <c r="R20" s="160" t="str">
        <f t="shared" si="6"/>
        <v/>
      </c>
      <c r="S20" s="160" t="str">
        <f t="shared" si="3"/>
        <v/>
      </c>
    </row>
    <row r="21" spans="1:19" ht="17.45" customHeight="1" x14ac:dyDescent="0.25">
      <c r="A21" s="110"/>
      <c r="C21" s="188"/>
      <c r="D21" s="189"/>
      <c r="E21" s="178"/>
      <c r="F21" s="178"/>
      <c r="G21" s="190">
        <f>DATOS!$E$13</f>
        <v>1</v>
      </c>
      <c r="H21" s="178"/>
      <c r="I21" s="191"/>
      <c r="J21" s="178"/>
      <c r="K21" s="178"/>
      <c r="L21" s="178"/>
      <c r="M21" s="178"/>
      <c r="N21" s="160" t="str">
        <f t="shared" si="4"/>
        <v/>
      </c>
      <c r="O21" s="17"/>
      <c r="P21" s="160" t="str">
        <f t="shared" si="5"/>
        <v/>
      </c>
      <c r="Q21" s="160">
        <f t="shared" si="2"/>
        <v>0</v>
      </c>
      <c r="R21" s="160" t="str">
        <f t="shared" si="6"/>
        <v/>
      </c>
      <c r="S21" s="160" t="str">
        <f t="shared" si="3"/>
        <v/>
      </c>
    </row>
    <row r="22" spans="1:19" ht="17.45" customHeight="1" x14ac:dyDescent="0.25">
      <c r="A22" s="110"/>
      <c r="C22" s="188"/>
      <c r="D22" s="189"/>
      <c r="E22" s="178"/>
      <c r="F22" s="178"/>
      <c r="G22" s="190">
        <f>DATOS!$E$13</f>
        <v>1</v>
      </c>
      <c r="H22" s="178"/>
      <c r="I22" s="191"/>
      <c r="J22" s="178"/>
      <c r="K22" s="178"/>
      <c r="L22" s="178"/>
      <c r="M22" s="178"/>
      <c r="N22" s="160" t="str">
        <f t="shared" si="4"/>
        <v/>
      </c>
      <c r="O22" s="17"/>
      <c r="P22" s="160" t="str">
        <f t="shared" si="5"/>
        <v/>
      </c>
      <c r="Q22" s="160">
        <f t="shared" si="2"/>
        <v>0</v>
      </c>
      <c r="R22" s="160" t="str">
        <f t="shared" si="6"/>
        <v/>
      </c>
      <c r="S22" s="160" t="str">
        <f t="shared" si="3"/>
        <v/>
      </c>
    </row>
    <row r="23" spans="1:19" ht="17.45" customHeight="1" x14ac:dyDescent="0.25">
      <c r="A23" s="110"/>
      <c r="C23" s="188"/>
      <c r="D23" s="189"/>
      <c r="E23" s="178"/>
      <c r="F23" s="178"/>
      <c r="G23" s="190">
        <f>DATOS!$E$13</f>
        <v>1</v>
      </c>
      <c r="H23" s="178"/>
      <c r="I23" s="191"/>
      <c r="J23" s="178"/>
      <c r="K23" s="178"/>
      <c r="L23" s="178"/>
      <c r="M23" s="178"/>
      <c r="N23" s="160" t="str">
        <f t="shared" si="4"/>
        <v/>
      </c>
      <c r="O23" s="17"/>
      <c r="P23" s="160" t="str">
        <f t="shared" si="5"/>
        <v/>
      </c>
      <c r="Q23" s="160">
        <f t="shared" si="2"/>
        <v>0</v>
      </c>
      <c r="R23" s="160" t="str">
        <f t="shared" si="6"/>
        <v/>
      </c>
      <c r="S23" s="160" t="str">
        <f t="shared" si="3"/>
        <v/>
      </c>
    </row>
    <row r="24" spans="1:19" ht="17.45" customHeight="1" x14ac:dyDescent="0.25">
      <c r="A24" s="110"/>
      <c r="C24" s="188"/>
      <c r="D24" s="189"/>
      <c r="E24" s="178"/>
      <c r="F24" s="178"/>
      <c r="G24" s="190">
        <f>DATOS!$E$13</f>
        <v>1</v>
      </c>
      <c r="H24" s="178"/>
      <c r="I24" s="191"/>
      <c r="J24" s="178"/>
      <c r="K24" s="178"/>
      <c r="L24" s="178"/>
      <c r="M24" s="178"/>
      <c r="N24" s="160" t="str">
        <f t="shared" si="4"/>
        <v/>
      </c>
      <c r="O24" s="17"/>
      <c r="P24" s="160" t="str">
        <f t="shared" si="5"/>
        <v/>
      </c>
      <c r="Q24" s="160">
        <f t="shared" si="2"/>
        <v>0</v>
      </c>
      <c r="R24" s="160" t="str">
        <f t="shared" si="6"/>
        <v/>
      </c>
      <c r="S24" s="160" t="str">
        <f t="shared" si="3"/>
        <v/>
      </c>
    </row>
    <row r="25" spans="1:19" ht="17.45" customHeight="1" x14ac:dyDescent="0.25">
      <c r="A25" s="110"/>
      <c r="C25" s="188"/>
      <c r="D25" s="189"/>
      <c r="E25" s="178"/>
      <c r="F25" s="178"/>
      <c r="G25" s="190">
        <f>DATOS!$E$13</f>
        <v>1</v>
      </c>
      <c r="H25" s="178"/>
      <c r="I25" s="191"/>
      <c r="J25" s="178"/>
      <c r="K25" s="178"/>
      <c r="L25" s="178"/>
      <c r="M25" s="178"/>
      <c r="N25" s="160" t="str">
        <f t="shared" si="4"/>
        <v/>
      </c>
      <c r="O25" s="17"/>
      <c r="P25" s="160" t="str">
        <f t="shared" si="5"/>
        <v/>
      </c>
      <c r="Q25" s="160">
        <f t="shared" si="2"/>
        <v>0</v>
      </c>
      <c r="R25" s="160" t="str">
        <f t="shared" si="6"/>
        <v/>
      </c>
      <c r="S25" s="160" t="str">
        <f t="shared" si="3"/>
        <v/>
      </c>
    </row>
    <row r="26" spans="1:19" ht="17.45" customHeight="1" x14ac:dyDescent="0.25">
      <c r="A26" s="110"/>
      <c r="C26" s="188"/>
      <c r="D26" s="189"/>
      <c r="E26" s="178"/>
      <c r="F26" s="178"/>
      <c r="G26" s="190">
        <f>DATOS!$E$13</f>
        <v>1</v>
      </c>
      <c r="H26" s="178"/>
      <c r="I26" s="191"/>
      <c r="J26" s="178"/>
      <c r="K26" s="178"/>
      <c r="L26" s="178"/>
      <c r="M26" s="178"/>
      <c r="N26" s="160" t="str">
        <f t="shared" si="4"/>
        <v/>
      </c>
      <c r="O26" s="17"/>
      <c r="P26" s="160" t="str">
        <f t="shared" si="5"/>
        <v/>
      </c>
      <c r="Q26" s="160">
        <f t="shared" si="2"/>
        <v>0</v>
      </c>
      <c r="R26" s="160" t="str">
        <f t="shared" si="6"/>
        <v/>
      </c>
      <c r="S26" s="160" t="str">
        <f t="shared" si="3"/>
        <v/>
      </c>
    </row>
    <row r="27" spans="1:19" ht="17.45" customHeight="1" x14ac:dyDescent="0.25">
      <c r="A27" s="110"/>
      <c r="C27" s="188"/>
      <c r="D27" s="189"/>
      <c r="E27" s="178"/>
      <c r="F27" s="178"/>
      <c r="G27" s="190">
        <f>DATOS!$E$13</f>
        <v>1</v>
      </c>
      <c r="H27" s="178"/>
      <c r="I27" s="191"/>
      <c r="J27" s="178"/>
      <c r="K27" s="178"/>
      <c r="L27" s="178"/>
      <c r="M27" s="178"/>
      <c r="N27" s="160" t="str">
        <f t="shared" si="4"/>
        <v/>
      </c>
      <c r="O27" s="17"/>
      <c r="P27" s="160" t="str">
        <f t="shared" si="5"/>
        <v/>
      </c>
      <c r="Q27" s="160">
        <f t="shared" si="2"/>
        <v>0</v>
      </c>
      <c r="R27" s="160" t="str">
        <f t="shared" si="6"/>
        <v/>
      </c>
      <c r="S27" s="160" t="str">
        <f t="shared" si="3"/>
        <v/>
      </c>
    </row>
    <row r="28" spans="1:19" ht="17.45" customHeight="1" x14ac:dyDescent="0.25">
      <c r="A28" s="111"/>
      <c r="C28" s="188"/>
      <c r="D28" s="189"/>
      <c r="E28" s="178"/>
      <c r="F28" s="178"/>
      <c r="G28" s="190">
        <f>DATOS!$E$13</f>
        <v>1</v>
      </c>
      <c r="H28" s="178"/>
      <c r="I28" s="191"/>
      <c r="J28" s="178"/>
      <c r="K28" s="178"/>
      <c r="L28" s="178"/>
      <c r="M28" s="178"/>
      <c r="N28" s="160" t="str">
        <f t="shared" si="4"/>
        <v/>
      </c>
      <c r="O28" s="17"/>
      <c r="P28" s="160" t="str">
        <f t="shared" si="5"/>
        <v/>
      </c>
      <c r="Q28" s="160">
        <f t="shared" si="2"/>
        <v>0</v>
      </c>
      <c r="R28" s="160" t="str">
        <f t="shared" si="6"/>
        <v/>
      </c>
      <c r="S28" s="160" t="str">
        <f t="shared" si="3"/>
        <v/>
      </c>
    </row>
    <row r="29" spans="1:19" ht="17.45" customHeight="1" x14ac:dyDescent="0.25">
      <c r="A29" s="111"/>
      <c r="C29" s="188"/>
      <c r="D29" s="189"/>
      <c r="E29" s="178"/>
      <c r="F29" s="178"/>
      <c r="G29" s="190">
        <f>DATOS!$E$13</f>
        <v>1</v>
      </c>
      <c r="H29" s="178"/>
      <c r="I29" s="191"/>
      <c r="J29" s="178"/>
      <c r="K29" s="178"/>
      <c r="L29" s="178"/>
      <c r="M29" s="178"/>
      <c r="N29" s="160" t="str">
        <f t="shared" si="4"/>
        <v/>
      </c>
      <c r="O29" s="17"/>
      <c r="P29" s="160" t="str">
        <f t="shared" si="5"/>
        <v/>
      </c>
      <c r="Q29" s="160">
        <f t="shared" si="2"/>
        <v>0</v>
      </c>
      <c r="R29" s="160" t="str">
        <f t="shared" si="6"/>
        <v/>
      </c>
      <c r="S29" s="160" t="str">
        <f t="shared" si="3"/>
        <v/>
      </c>
    </row>
    <row r="30" spans="1:19" ht="17.45" customHeight="1" x14ac:dyDescent="0.25">
      <c r="A30" s="111"/>
      <c r="C30" s="188"/>
      <c r="D30" s="189"/>
      <c r="E30" s="178"/>
      <c r="F30" s="178"/>
      <c r="G30" s="190">
        <f>DATOS!$E$13</f>
        <v>1</v>
      </c>
      <c r="H30" s="178"/>
      <c r="I30" s="191"/>
      <c r="J30" s="178"/>
      <c r="K30" s="178"/>
      <c r="L30" s="178"/>
      <c r="M30" s="178"/>
      <c r="N30" s="160" t="str">
        <f t="shared" si="4"/>
        <v/>
      </c>
      <c r="O30" s="17"/>
      <c r="P30" s="160" t="str">
        <f t="shared" si="5"/>
        <v/>
      </c>
      <c r="Q30" s="160">
        <f t="shared" si="2"/>
        <v>0</v>
      </c>
      <c r="R30" s="160" t="str">
        <f t="shared" si="6"/>
        <v/>
      </c>
      <c r="S30" s="160" t="str">
        <f t="shared" si="3"/>
        <v/>
      </c>
    </row>
    <row r="31" spans="1:19" ht="17.45" customHeight="1" x14ac:dyDescent="0.25">
      <c r="A31" s="111"/>
      <c r="C31" s="188"/>
      <c r="D31" s="189"/>
      <c r="E31" s="178"/>
      <c r="F31" s="178"/>
      <c r="G31" s="190">
        <f>DATOS!$E$13</f>
        <v>1</v>
      </c>
      <c r="H31" s="178"/>
      <c r="I31" s="191"/>
      <c r="J31" s="178"/>
      <c r="K31" s="178"/>
      <c r="L31" s="178"/>
      <c r="M31" s="178"/>
      <c r="N31" s="160" t="str">
        <f t="shared" si="4"/>
        <v/>
      </c>
      <c r="O31" s="17"/>
      <c r="P31" s="160" t="str">
        <f t="shared" si="5"/>
        <v/>
      </c>
      <c r="Q31" s="160">
        <f t="shared" si="2"/>
        <v>0</v>
      </c>
      <c r="R31" s="160" t="str">
        <f t="shared" si="6"/>
        <v/>
      </c>
      <c r="S31" s="160" t="str">
        <f t="shared" si="3"/>
        <v/>
      </c>
    </row>
    <row r="32" spans="1:19" ht="17.45" customHeight="1" x14ac:dyDescent="0.25">
      <c r="A32" s="111"/>
      <c r="C32" s="188"/>
      <c r="D32" s="189"/>
      <c r="E32" s="178"/>
      <c r="F32" s="178"/>
      <c r="G32" s="190">
        <f>DATOS!$E$13</f>
        <v>1</v>
      </c>
      <c r="H32" s="178"/>
      <c r="I32" s="191"/>
      <c r="J32" s="178"/>
      <c r="K32" s="178"/>
      <c r="L32" s="178"/>
      <c r="M32" s="178"/>
      <c r="N32" s="160" t="str">
        <f t="shared" si="4"/>
        <v/>
      </c>
      <c r="O32" s="17"/>
      <c r="P32" s="160" t="str">
        <f t="shared" si="5"/>
        <v/>
      </c>
      <c r="Q32" s="160">
        <f t="shared" si="2"/>
        <v>0</v>
      </c>
      <c r="R32" s="160" t="str">
        <f t="shared" si="6"/>
        <v/>
      </c>
      <c r="S32" s="160" t="str">
        <f t="shared" si="3"/>
        <v/>
      </c>
    </row>
    <row r="33" spans="1:19" ht="17.45" customHeight="1" x14ac:dyDescent="0.25">
      <c r="A33" s="111"/>
      <c r="C33" s="188"/>
      <c r="D33" s="189"/>
      <c r="E33" s="178"/>
      <c r="F33" s="178"/>
      <c r="G33" s="190">
        <f>DATOS!$E$13</f>
        <v>1</v>
      </c>
      <c r="H33" s="178"/>
      <c r="I33" s="191"/>
      <c r="J33" s="178"/>
      <c r="K33" s="178"/>
      <c r="L33" s="178"/>
      <c r="M33" s="178"/>
      <c r="N33" s="160" t="str">
        <f t="shared" si="4"/>
        <v/>
      </c>
      <c r="O33" s="17"/>
      <c r="P33" s="160" t="str">
        <f t="shared" si="5"/>
        <v/>
      </c>
      <c r="Q33" s="160">
        <f t="shared" si="2"/>
        <v>0</v>
      </c>
      <c r="R33" s="160" t="str">
        <f t="shared" si="6"/>
        <v/>
      </c>
      <c r="S33" s="160" t="str">
        <f t="shared" si="3"/>
        <v/>
      </c>
    </row>
    <row r="34" spans="1:19" ht="17.45" customHeight="1" x14ac:dyDescent="0.25">
      <c r="A34" s="111"/>
      <c r="C34" s="188"/>
      <c r="D34" s="189"/>
      <c r="E34" s="178"/>
      <c r="F34" s="178"/>
      <c r="G34" s="190">
        <f>DATOS!$E$13</f>
        <v>1</v>
      </c>
      <c r="H34" s="178"/>
      <c r="I34" s="191"/>
      <c r="J34" s="178"/>
      <c r="K34" s="178"/>
      <c r="L34" s="178"/>
      <c r="M34" s="178"/>
      <c r="N34" s="160" t="str">
        <f t="shared" si="4"/>
        <v/>
      </c>
      <c r="O34" s="17"/>
      <c r="P34" s="160" t="str">
        <f t="shared" si="5"/>
        <v/>
      </c>
      <c r="Q34" s="160">
        <f t="shared" si="2"/>
        <v>0</v>
      </c>
      <c r="R34" s="160" t="str">
        <f t="shared" si="6"/>
        <v/>
      </c>
      <c r="S34" s="160" t="str">
        <f t="shared" si="3"/>
        <v/>
      </c>
    </row>
    <row r="35" spans="1:19" ht="17.45" customHeight="1" x14ac:dyDescent="0.25">
      <c r="A35" s="111"/>
      <c r="C35" s="188"/>
      <c r="D35" s="189"/>
      <c r="E35" s="178"/>
      <c r="F35" s="178"/>
      <c r="G35" s="190">
        <f>DATOS!$E$13</f>
        <v>1</v>
      </c>
      <c r="H35" s="178"/>
      <c r="I35" s="191"/>
      <c r="J35" s="178"/>
      <c r="K35" s="178"/>
      <c r="L35" s="178"/>
      <c r="M35" s="178"/>
      <c r="N35" s="160" t="str">
        <f t="shared" si="4"/>
        <v/>
      </c>
      <c r="O35" s="17"/>
      <c r="P35" s="160" t="str">
        <f t="shared" si="5"/>
        <v/>
      </c>
      <c r="Q35" s="160">
        <f t="shared" si="2"/>
        <v>0</v>
      </c>
      <c r="R35" s="160" t="str">
        <f t="shared" si="6"/>
        <v/>
      </c>
      <c r="S35" s="160" t="str">
        <f t="shared" si="3"/>
        <v/>
      </c>
    </row>
    <row r="36" spans="1:19" ht="17.45" customHeight="1" x14ac:dyDescent="0.25">
      <c r="A36" s="111"/>
      <c r="C36" s="188"/>
      <c r="D36" s="189"/>
      <c r="E36" s="178"/>
      <c r="F36" s="178"/>
      <c r="G36" s="190">
        <f>DATOS!$E$13</f>
        <v>1</v>
      </c>
      <c r="H36" s="178"/>
      <c r="I36" s="191"/>
      <c r="J36" s="178"/>
      <c r="K36" s="178"/>
      <c r="L36" s="178"/>
      <c r="M36" s="178"/>
      <c r="N36" s="160" t="str">
        <f t="shared" si="4"/>
        <v/>
      </c>
      <c r="O36" s="17"/>
      <c r="P36" s="160" t="str">
        <f t="shared" si="5"/>
        <v/>
      </c>
      <c r="Q36" s="160">
        <f t="shared" si="2"/>
        <v>0</v>
      </c>
      <c r="R36" s="160" t="str">
        <f t="shared" si="6"/>
        <v/>
      </c>
      <c r="S36" s="160" t="str">
        <f t="shared" si="3"/>
        <v/>
      </c>
    </row>
    <row r="37" spans="1:19" ht="17.45" customHeight="1" x14ac:dyDescent="0.25">
      <c r="A37" s="111"/>
      <c r="C37" s="188"/>
      <c r="D37" s="189"/>
      <c r="E37" s="178"/>
      <c r="F37" s="178"/>
      <c r="G37" s="190">
        <f>DATOS!$E$13</f>
        <v>1</v>
      </c>
      <c r="H37" s="178"/>
      <c r="I37" s="191"/>
      <c r="J37" s="178"/>
      <c r="K37" s="178"/>
      <c r="L37" s="178"/>
      <c r="M37" s="178"/>
      <c r="N37" s="160" t="str">
        <f t="shared" si="4"/>
        <v/>
      </c>
      <c r="O37" s="17"/>
      <c r="P37" s="160" t="str">
        <f t="shared" si="5"/>
        <v/>
      </c>
      <c r="Q37" s="160">
        <f t="shared" si="2"/>
        <v>0</v>
      </c>
      <c r="R37" s="160" t="str">
        <f t="shared" si="6"/>
        <v/>
      </c>
      <c r="S37" s="160" t="str">
        <f t="shared" si="3"/>
        <v/>
      </c>
    </row>
    <row r="38" spans="1:19" ht="17.45" customHeight="1" x14ac:dyDescent="0.25">
      <c r="A38" s="111"/>
      <c r="C38" s="188"/>
      <c r="D38" s="189"/>
      <c r="E38" s="178"/>
      <c r="F38" s="178"/>
      <c r="G38" s="190">
        <f>DATOS!$E$13</f>
        <v>1</v>
      </c>
      <c r="H38" s="178"/>
      <c r="I38" s="191"/>
      <c r="J38" s="178"/>
      <c r="K38" s="178"/>
      <c r="L38" s="178"/>
      <c r="M38" s="178"/>
      <c r="N38" s="160" t="str">
        <f t="shared" si="4"/>
        <v/>
      </c>
      <c r="O38" s="17"/>
      <c r="P38" s="160" t="str">
        <f t="shared" si="5"/>
        <v/>
      </c>
      <c r="Q38" s="160">
        <f t="shared" si="2"/>
        <v>0</v>
      </c>
      <c r="R38" s="160" t="str">
        <f t="shared" si="6"/>
        <v/>
      </c>
      <c r="S38" s="160" t="str">
        <f t="shared" si="3"/>
        <v/>
      </c>
    </row>
    <row r="39" spans="1:19" ht="17.45" customHeight="1" x14ac:dyDescent="0.25">
      <c r="A39" s="111"/>
      <c r="C39" s="188"/>
      <c r="D39" s="189"/>
      <c r="E39" s="178"/>
      <c r="F39" s="178"/>
      <c r="G39" s="190">
        <f>DATOS!$E$13</f>
        <v>1</v>
      </c>
      <c r="H39" s="178"/>
      <c r="I39" s="191"/>
      <c r="J39" s="178"/>
      <c r="K39" s="178"/>
      <c r="L39" s="178"/>
      <c r="M39" s="178"/>
      <c r="N39" s="160" t="str">
        <f t="shared" si="4"/>
        <v/>
      </c>
      <c r="O39" s="17"/>
      <c r="P39" s="160" t="str">
        <f t="shared" si="5"/>
        <v/>
      </c>
      <c r="Q39" s="160">
        <f t="shared" si="2"/>
        <v>0</v>
      </c>
      <c r="R39" s="160" t="str">
        <f t="shared" si="6"/>
        <v/>
      </c>
      <c r="S39" s="160" t="str">
        <f t="shared" si="3"/>
        <v/>
      </c>
    </row>
    <row r="40" spans="1:19" ht="17.45" customHeight="1" x14ac:dyDescent="0.25">
      <c r="A40" s="111"/>
      <c r="C40" s="188"/>
      <c r="D40" s="189"/>
      <c r="E40" s="178"/>
      <c r="F40" s="178"/>
      <c r="G40" s="190">
        <f>DATOS!$E$13</f>
        <v>1</v>
      </c>
      <c r="H40" s="178"/>
      <c r="I40" s="191"/>
      <c r="J40" s="178"/>
      <c r="K40" s="178"/>
      <c r="L40" s="178"/>
      <c r="M40" s="178"/>
      <c r="N40" s="160" t="str">
        <f t="shared" si="4"/>
        <v/>
      </c>
      <c r="O40" s="17"/>
      <c r="P40" s="160" t="str">
        <f t="shared" si="5"/>
        <v/>
      </c>
      <c r="Q40" s="160">
        <f t="shared" si="2"/>
        <v>0</v>
      </c>
      <c r="R40" s="160" t="str">
        <f t="shared" si="6"/>
        <v/>
      </c>
      <c r="S40" s="160" t="str">
        <f t="shared" si="3"/>
        <v/>
      </c>
    </row>
    <row r="41" spans="1:19" ht="17.45" customHeight="1" x14ac:dyDescent="0.25">
      <c r="A41" s="111"/>
      <c r="C41" s="188"/>
      <c r="D41" s="189"/>
      <c r="E41" s="178"/>
      <c r="F41" s="178"/>
      <c r="G41" s="190">
        <f>DATOS!$E$13</f>
        <v>1</v>
      </c>
      <c r="H41" s="178"/>
      <c r="I41" s="191"/>
      <c r="J41" s="178"/>
      <c r="K41" s="178"/>
      <c r="L41" s="178"/>
      <c r="M41" s="178"/>
      <c r="N41" s="160" t="str">
        <f t="shared" si="4"/>
        <v/>
      </c>
      <c r="O41" s="17"/>
      <c r="P41" s="160" t="str">
        <f t="shared" si="5"/>
        <v/>
      </c>
      <c r="Q41" s="160">
        <f t="shared" si="2"/>
        <v>0</v>
      </c>
      <c r="R41" s="160" t="str">
        <f t="shared" si="6"/>
        <v/>
      </c>
      <c r="S41" s="160" t="str">
        <f t="shared" si="3"/>
        <v/>
      </c>
    </row>
    <row r="42" spans="1:19" ht="17.45" customHeight="1" x14ac:dyDescent="0.25">
      <c r="A42" s="111"/>
      <c r="C42" s="188"/>
      <c r="D42" s="189"/>
      <c r="E42" s="178"/>
      <c r="F42" s="178"/>
      <c r="G42" s="190">
        <f>DATOS!$E$13</f>
        <v>1</v>
      </c>
      <c r="H42" s="178"/>
      <c r="I42" s="191"/>
      <c r="J42" s="178"/>
      <c r="K42" s="178"/>
      <c r="L42" s="178"/>
      <c r="M42" s="178"/>
      <c r="N42" s="160" t="str">
        <f t="shared" si="4"/>
        <v/>
      </c>
      <c r="O42" s="17"/>
      <c r="P42" s="160" t="str">
        <f t="shared" si="5"/>
        <v/>
      </c>
      <c r="Q42" s="160">
        <f t="shared" si="2"/>
        <v>0</v>
      </c>
      <c r="R42" s="160" t="str">
        <f t="shared" si="6"/>
        <v/>
      </c>
      <c r="S42" s="160" t="str">
        <f t="shared" si="3"/>
        <v/>
      </c>
    </row>
    <row r="43" spans="1:19" ht="17.45" customHeight="1" x14ac:dyDescent="0.25">
      <c r="A43" s="111"/>
      <c r="C43" s="188"/>
      <c r="D43" s="189"/>
      <c r="E43" s="178"/>
      <c r="F43" s="178"/>
      <c r="G43" s="190">
        <f>DATOS!$E$13</f>
        <v>1</v>
      </c>
      <c r="H43" s="178"/>
      <c r="I43" s="191"/>
      <c r="J43" s="178"/>
      <c r="K43" s="178"/>
      <c r="L43" s="178"/>
      <c r="M43" s="178"/>
      <c r="N43" s="160" t="str">
        <f t="shared" si="4"/>
        <v/>
      </c>
      <c r="O43" s="17"/>
      <c r="P43" s="160" t="str">
        <f t="shared" si="5"/>
        <v/>
      </c>
      <c r="Q43" s="160">
        <f t="shared" si="2"/>
        <v>0</v>
      </c>
      <c r="R43" s="160" t="str">
        <f t="shared" si="6"/>
        <v/>
      </c>
      <c r="S43" s="160" t="str">
        <f t="shared" si="3"/>
        <v/>
      </c>
    </row>
    <row r="44" spans="1:19" ht="17.45" customHeight="1" x14ac:dyDescent="0.25">
      <c r="A44" s="111"/>
      <c r="C44" s="188"/>
      <c r="D44" s="189"/>
      <c r="E44" s="178"/>
      <c r="F44" s="178"/>
      <c r="G44" s="190">
        <f>DATOS!$E$13</f>
        <v>1</v>
      </c>
      <c r="H44" s="178"/>
      <c r="I44" s="191"/>
      <c r="J44" s="178"/>
      <c r="K44" s="178"/>
      <c r="L44" s="178"/>
      <c r="M44" s="178"/>
      <c r="N44" s="160" t="str">
        <f t="shared" si="4"/>
        <v/>
      </c>
      <c r="O44" s="17"/>
      <c r="P44" s="160" t="str">
        <f t="shared" si="5"/>
        <v/>
      </c>
      <c r="Q44" s="160">
        <f t="shared" si="2"/>
        <v>0</v>
      </c>
      <c r="R44" s="160" t="str">
        <f t="shared" si="6"/>
        <v/>
      </c>
      <c r="S44" s="160" t="str">
        <f t="shared" si="3"/>
        <v/>
      </c>
    </row>
    <row r="45" spans="1:19" ht="17.45" customHeight="1" x14ac:dyDescent="0.25">
      <c r="A45" s="111"/>
      <c r="C45" s="188"/>
      <c r="D45" s="189"/>
      <c r="E45" s="178"/>
      <c r="F45" s="178"/>
      <c r="G45" s="190">
        <f>DATOS!$E$13</f>
        <v>1</v>
      </c>
      <c r="H45" s="178"/>
      <c r="I45" s="191"/>
      <c r="J45" s="178"/>
      <c r="K45" s="178"/>
      <c r="L45" s="178"/>
      <c r="M45" s="178"/>
      <c r="N45" s="160" t="str">
        <f t="shared" si="4"/>
        <v/>
      </c>
      <c r="O45" s="17"/>
      <c r="P45" s="160" t="str">
        <f t="shared" si="5"/>
        <v/>
      </c>
      <c r="Q45" s="160">
        <f t="shared" si="2"/>
        <v>0</v>
      </c>
      <c r="R45" s="160" t="str">
        <f t="shared" si="6"/>
        <v/>
      </c>
      <c r="S45" s="160" t="str">
        <f t="shared" si="3"/>
        <v/>
      </c>
    </row>
    <row r="46" spans="1:19" ht="17.45" customHeight="1" x14ac:dyDescent="0.25">
      <c r="C46" s="188"/>
      <c r="D46" s="189"/>
      <c r="E46" s="178"/>
      <c r="F46" s="178"/>
      <c r="G46" s="190">
        <f>DATOS!$E$13</f>
        <v>1</v>
      </c>
      <c r="H46" s="178"/>
      <c r="I46" s="191"/>
      <c r="J46" s="178"/>
      <c r="K46" s="178"/>
      <c r="L46" s="178"/>
      <c r="M46" s="178"/>
      <c r="N46" s="160" t="str">
        <f t="shared" si="4"/>
        <v/>
      </c>
      <c r="O46" s="17"/>
      <c r="P46" s="160" t="str">
        <f t="shared" si="5"/>
        <v/>
      </c>
      <c r="Q46" s="160">
        <f t="shared" si="2"/>
        <v>0</v>
      </c>
      <c r="R46" s="160" t="str">
        <f t="shared" si="6"/>
        <v/>
      </c>
      <c r="S46" s="160" t="str">
        <f t="shared" si="3"/>
        <v/>
      </c>
    </row>
    <row r="47" spans="1:19" ht="17.45" customHeight="1" x14ac:dyDescent="0.25">
      <c r="C47" s="188"/>
      <c r="D47" s="189"/>
      <c r="E47" s="178"/>
      <c r="F47" s="178"/>
      <c r="G47" s="190">
        <f>DATOS!$E$13</f>
        <v>1</v>
      </c>
      <c r="H47" s="178"/>
      <c r="I47" s="191"/>
      <c r="J47" s="178"/>
      <c r="K47" s="178"/>
      <c r="L47" s="178"/>
      <c r="M47" s="178"/>
      <c r="N47" s="160" t="str">
        <f t="shared" si="4"/>
        <v/>
      </c>
      <c r="O47" s="17"/>
      <c r="P47" s="160" t="str">
        <f t="shared" si="5"/>
        <v/>
      </c>
      <c r="Q47" s="160">
        <f t="shared" si="2"/>
        <v>0</v>
      </c>
      <c r="R47" s="160" t="str">
        <f t="shared" si="6"/>
        <v/>
      </c>
      <c r="S47" s="160" t="str">
        <f t="shared" si="3"/>
        <v/>
      </c>
    </row>
    <row r="48" spans="1:19" ht="17.45" customHeight="1" x14ac:dyDescent="0.25">
      <c r="C48" s="188"/>
      <c r="D48" s="189"/>
      <c r="E48" s="178"/>
      <c r="F48" s="178"/>
      <c r="G48" s="190">
        <f>DATOS!$E$13</f>
        <v>1</v>
      </c>
      <c r="H48" s="178"/>
      <c r="I48" s="191"/>
      <c r="J48" s="178"/>
      <c r="K48" s="178"/>
      <c r="L48" s="178"/>
      <c r="M48" s="178"/>
      <c r="N48" s="160" t="str">
        <f t="shared" si="4"/>
        <v/>
      </c>
      <c r="O48" s="17"/>
      <c r="P48" s="160" t="str">
        <f t="shared" si="5"/>
        <v/>
      </c>
      <c r="Q48" s="160">
        <f t="shared" si="2"/>
        <v>0</v>
      </c>
      <c r="R48" s="160" t="str">
        <f t="shared" si="6"/>
        <v/>
      </c>
      <c r="S48" s="160" t="str">
        <f t="shared" si="3"/>
        <v/>
      </c>
    </row>
    <row r="49" spans="3:19" ht="17.45" customHeight="1" x14ac:dyDescent="0.25">
      <c r="C49" s="188"/>
      <c r="D49" s="189"/>
      <c r="E49" s="178"/>
      <c r="F49" s="178"/>
      <c r="G49" s="190">
        <f>DATOS!$E$13</f>
        <v>1</v>
      </c>
      <c r="H49" s="178"/>
      <c r="I49" s="191"/>
      <c r="J49" s="178"/>
      <c r="K49" s="178"/>
      <c r="L49" s="178"/>
      <c r="M49" s="178"/>
      <c r="N49" s="160" t="str">
        <f t="shared" si="4"/>
        <v/>
      </c>
      <c r="O49" s="17"/>
      <c r="P49" s="160" t="str">
        <f t="shared" si="5"/>
        <v/>
      </c>
      <c r="Q49" s="160">
        <f t="shared" si="2"/>
        <v>0</v>
      </c>
      <c r="R49" s="160" t="str">
        <f t="shared" si="6"/>
        <v/>
      </c>
      <c r="S49" s="160" t="str">
        <f t="shared" si="3"/>
        <v/>
      </c>
    </row>
    <row r="50" spans="3:19" ht="17.45" customHeight="1" x14ac:dyDescent="0.25">
      <c r="C50" s="188"/>
      <c r="D50" s="189"/>
      <c r="E50" s="178"/>
      <c r="F50" s="178"/>
      <c r="G50" s="190">
        <f>DATOS!$E$13</f>
        <v>1</v>
      </c>
      <c r="H50" s="178"/>
      <c r="I50" s="191"/>
      <c r="J50" s="178"/>
      <c r="K50" s="178"/>
      <c r="L50" s="178"/>
      <c r="M50" s="178"/>
      <c r="N50" s="160" t="str">
        <f t="shared" si="4"/>
        <v/>
      </c>
      <c r="O50" s="17"/>
      <c r="P50" s="160" t="str">
        <f t="shared" si="5"/>
        <v/>
      </c>
      <c r="Q50" s="160">
        <f t="shared" si="2"/>
        <v>0</v>
      </c>
      <c r="R50" s="160" t="str">
        <f t="shared" si="6"/>
        <v/>
      </c>
      <c r="S50" s="160" t="str">
        <f t="shared" si="3"/>
        <v/>
      </c>
    </row>
    <row r="51" spans="3:19" ht="17.45" customHeight="1" x14ac:dyDescent="0.25">
      <c r="C51" s="188"/>
      <c r="D51" s="189"/>
      <c r="E51" s="178"/>
      <c r="F51" s="178"/>
      <c r="G51" s="190">
        <f>DATOS!$E$13</f>
        <v>1</v>
      </c>
      <c r="H51" s="178"/>
      <c r="I51" s="191"/>
      <c r="J51" s="178"/>
      <c r="K51" s="178"/>
      <c r="L51" s="178"/>
      <c r="M51" s="178"/>
      <c r="N51" s="160" t="str">
        <f t="shared" si="4"/>
        <v/>
      </c>
      <c r="O51" s="17"/>
      <c r="P51" s="160" t="str">
        <f t="shared" si="5"/>
        <v/>
      </c>
      <c r="Q51" s="160">
        <f t="shared" si="2"/>
        <v>0</v>
      </c>
      <c r="R51" s="160" t="str">
        <f t="shared" si="6"/>
        <v/>
      </c>
      <c r="S51" s="160" t="str">
        <f t="shared" si="3"/>
        <v/>
      </c>
    </row>
    <row r="52" spans="3:19" ht="17.45" customHeight="1" x14ac:dyDescent="0.25">
      <c r="C52" s="188"/>
      <c r="D52" s="189"/>
      <c r="E52" s="178"/>
      <c r="F52" s="178"/>
      <c r="G52" s="190">
        <f>DATOS!$E$13</f>
        <v>1</v>
      </c>
      <c r="H52" s="178"/>
      <c r="I52" s="191"/>
      <c r="J52" s="178"/>
      <c r="K52" s="178"/>
      <c r="L52" s="178"/>
      <c r="M52" s="178"/>
      <c r="N52" s="160" t="str">
        <f t="shared" si="4"/>
        <v/>
      </c>
      <c r="O52" s="17"/>
      <c r="P52" s="160" t="str">
        <f t="shared" si="5"/>
        <v/>
      </c>
      <c r="Q52" s="160">
        <f t="shared" si="2"/>
        <v>0</v>
      </c>
      <c r="R52" s="160" t="str">
        <f t="shared" si="6"/>
        <v/>
      </c>
      <c r="S52" s="160" t="str">
        <f t="shared" si="3"/>
        <v/>
      </c>
    </row>
    <row r="53" spans="3:19" ht="17.45" customHeight="1" x14ac:dyDescent="0.25">
      <c r="C53" s="188"/>
      <c r="D53" s="189"/>
      <c r="E53" s="178"/>
      <c r="F53" s="178"/>
      <c r="G53" s="190">
        <f>DATOS!$E$13</f>
        <v>1</v>
      </c>
      <c r="H53" s="178"/>
      <c r="I53" s="191"/>
      <c r="J53" s="178"/>
      <c r="K53" s="178"/>
      <c r="L53" s="178"/>
      <c r="M53" s="178"/>
      <c r="N53" s="160" t="str">
        <f t="shared" si="4"/>
        <v/>
      </c>
      <c r="O53" s="17"/>
      <c r="P53" s="160" t="str">
        <f t="shared" si="5"/>
        <v/>
      </c>
      <c r="Q53" s="160">
        <f t="shared" si="2"/>
        <v>0</v>
      </c>
      <c r="R53" s="160" t="str">
        <f t="shared" si="6"/>
        <v/>
      </c>
      <c r="S53" s="160" t="str">
        <f t="shared" si="3"/>
        <v/>
      </c>
    </row>
    <row r="54" spans="3:19" ht="17.45" customHeight="1" x14ac:dyDescent="0.25">
      <c r="C54" s="188"/>
      <c r="D54" s="189"/>
      <c r="E54" s="178"/>
      <c r="F54" s="178"/>
      <c r="G54" s="190">
        <f>DATOS!$E$13</f>
        <v>1</v>
      </c>
      <c r="H54" s="178"/>
      <c r="I54" s="191"/>
      <c r="J54" s="178"/>
      <c r="K54" s="178"/>
      <c r="L54" s="178"/>
      <c r="M54" s="178"/>
      <c r="N54" s="160" t="str">
        <f t="shared" si="4"/>
        <v/>
      </c>
      <c r="O54" s="17"/>
      <c r="P54" s="160" t="str">
        <f t="shared" si="5"/>
        <v/>
      </c>
      <c r="Q54" s="160">
        <f t="shared" si="2"/>
        <v>0</v>
      </c>
      <c r="R54" s="160" t="str">
        <f t="shared" si="6"/>
        <v/>
      </c>
      <c r="S54" s="160" t="str">
        <f t="shared" si="3"/>
        <v/>
      </c>
    </row>
    <row r="55" spans="3:19" ht="17.45" customHeight="1" x14ac:dyDescent="0.25">
      <c r="C55" s="188"/>
      <c r="D55" s="189"/>
      <c r="E55" s="178"/>
      <c r="F55" s="178"/>
      <c r="G55" s="190">
        <f>DATOS!$E$13</f>
        <v>1</v>
      </c>
      <c r="H55" s="178"/>
      <c r="I55" s="191"/>
      <c r="J55" s="178"/>
      <c r="K55" s="178"/>
      <c r="L55" s="178"/>
      <c r="M55" s="178"/>
      <c r="N55" s="160" t="str">
        <f t="shared" si="4"/>
        <v/>
      </c>
      <c r="O55" s="17"/>
      <c r="P55" s="160" t="str">
        <f t="shared" si="5"/>
        <v/>
      </c>
      <c r="Q55" s="160">
        <f t="shared" si="2"/>
        <v>0</v>
      </c>
      <c r="R55" s="160" t="str">
        <f t="shared" si="6"/>
        <v/>
      </c>
      <c r="S55" s="160" t="str">
        <f t="shared" si="3"/>
        <v/>
      </c>
    </row>
    <row r="56" spans="3:19" ht="17.45" customHeight="1" x14ac:dyDescent="0.25">
      <c r="C56" s="188"/>
      <c r="D56" s="189"/>
      <c r="E56" s="178"/>
      <c r="F56" s="178"/>
      <c r="G56" s="190">
        <f>DATOS!$E$13</f>
        <v>1</v>
      </c>
      <c r="H56" s="178"/>
      <c r="I56" s="191"/>
      <c r="J56" s="178"/>
      <c r="K56" s="178"/>
      <c r="L56" s="178"/>
      <c r="M56" s="178"/>
      <c r="N56" s="160" t="str">
        <f t="shared" si="4"/>
        <v/>
      </c>
      <c r="O56" s="17"/>
      <c r="P56" s="160" t="str">
        <f t="shared" si="5"/>
        <v/>
      </c>
      <c r="Q56" s="160">
        <f t="shared" si="2"/>
        <v>0</v>
      </c>
      <c r="R56" s="160" t="str">
        <f t="shared" si="6"/>
        <v/>
      </c>
      <c r="S56" s="160" t="str">
        <f t="shared" si="3"/>
        <v/>
      </c>
    </row>
    <row r="57" spans="3:19" ht="17.45" customHeight="1" x14ac:dyDescent="0.25">
      <c r="C57" s="188"/>
      <c r="D57" s="189"/>
      <c r="E57" s="178"/>
      <c r="F57" s="178"/>
      <c r="G57" s="190">
        <f>DATOS!$E$13</f>
        <v>1</v>
      </c>
      <c r="H57" s="178"/>
      <c r="I57" s="191"/>
      <c r="J57" s="178"/>
      <c r="K57" s="178"/>
      <c r="L57" s="178"/>
      <c r="M57" s="178"/>
      <c r="N57" s="160" t="str">
        <f t="shared" si="4"/>
        <v/>
      </c>
      <c r="P57" s="160" t="str">
        <f t="shared" si="5"/>
        <v/>
      </c>
      <c r="Q57" s="160">
        <f t="shared" si="2"/>
        <v>0</v>
      </c>
      <c r="R57" s="160" t="str">
        <f t="shared" si="6"/>
        <v/>
      </c>
      <c r="S57" s="160" t="str">
        <f t="shared" si="3"/>
        <v/>
      </c>
    </row>
    <row r="58" spans="3:19" ht="17.45" customHeight="1" x14ac:dyDescent="0.25">
      <c r="C58" s="188"/>
      <c r="D58" s="189"/>
      <c r="E58" s="178"/>
      <c r="F58" s="178"/>
      <c r="G58" s="190">
        <f>DATOS!$E$13</f>
        <v>1</v>
      </c>
      <c r="H58" s="178"/>
      <c r="I58" s="191"/>
      <c r="J58" s="178"/>
      <c r="K58" s="178"/>
      <c r="L58" s="178"/>
      <c r="M58" s="178"/>
      <c r="N58" s="160" t="str">
        <f t="shared" si="4"/>
        <v/>
      </c>
      <c r="P58" s="160" t="str">
        <f t="shared" si="5"/>
        <v/>
      </c>
      <c r="Q58" s="160">
        <f t="shared" si="2"/>
        <v>0</v>
      </c>
      <c r="R58" s="160" t="str">
        <f t="shared" si="6"/>
        <v/>
      </c>
      <c r="S58" s="160" t="str">
        <f t="shared" si="3"/>
        <v/>
      </c>
    </row>
    <row r="59" spans="3:19" ht="17.45" customHeight="1" x14ac:dyDescent="0.25">
      <c r="C59" s="188"/>
      <c r="D59" s="189"/>
      <c r="E59" s="178"/>
      <c r="F59" s="178"/>
      <c r="G59" s="190">
        <f>DATOS!$E$13</f>
        <v>1</v>
      </c>
      <c r="H59" s="178"/>
      <c r="I59" s="191"/>
      <c r="J59" s="178"/>
      <c r="K59" s="178"/>
      <c r="L59" s="178"/>
      <c r="M59" s="178"/>
      <c r="N59" s="160" t="str">
        <f t="shared" si="4"/>
        <v/>
      </c>
      <c r="P59" s="160" t="str">
        <f t="shared" si="5"/>
        <v/>
      </c>
      <c r="Q59" s="160">
        <f t="shared" si="2"/>
        <v>0</v>
      </c>
      <c r="R59" s="160" t="str">
        <f t="shared" si="6"/>
        <v/>
      </c>
      <c r="S59" s="160" t="str">
        <f t="shared" si="3"/>
        <v/>
      </c>
    </row>
    <row r="60" spans="3:19" ht="17.45" customHeight="1" x14ac:dyDescent="0.25">
      <c r="C60" s="188"/>
      <c r="D60" s="189"/>
      <c r="E60" s="178"/>
      <c r="F60" s="178"/>
      <c r="G60" s="190">
        <f>DATOS!$E$13</f>
        <v>1</v>
      </c>
      <c r="H60" s="178"/>
      <c r="I60" s="191"/>
      <c r="J60" s="178"/>
      <c r="K60" s="178"/>
      <c r="L60" s="178"/>
      <c r="M60" s="178"/>
      <c r="N60" s="160" t="str">
        <f t="shared" si="4"/>
        <v/>
      </c>
      <c r="P60" s="160" t="str">
        <f t="shared" si="5"/>
        <v/>
      </c>
      <c r="Q60" s="160">
        <f t="shared" si="2"/>
        <v>0</v>
      </c>
      <c r="R60" s="160" t="str">
        <f t="shared" si="6"/>
        <v/>
      </c>
      <c r="S60" s="160" t="str">
        <f t="shared" si="3"/>
        <v/>
      </c>
    </row>
    <row r="61" spans="3:19" ht="17.45" customHeight="1" x14ac:dyDescent="0.25">
      <c r="C61" s="188"/>
      <c r="D61" s="189"/>
      <c r="E61" s="178"/>
      <c r="F61" s="178"/>
      <c r="G61" s="190">
        <f>DATOS!$E$13</f>
        <v>1</v>
      </c>
      <c r="H61" s="178"/>
      <c r="I61" s="191"/>
      <c r="J61" s="178"/>
      <c r="K61" s="178"/>
      <c r="L61" s="178"/>
      <c r="M61" s="178"/>
      <c r="N61" s="160" t="str">
        <f t="shared" si="4"/>
        <v/>
      </c>
      <c r="P61" s="160" t="str">
        <f t="shared" si="5"/>
        <v/>
      </c>
      <c r="Q61" s="160">
        <f t="shared" si="2"/>
        <v>0</v>
      </c>
      <c r="R61" s="160" t="str">
        <f t="shared" si="6"/>
        <v/>
      </c>
      <c r="S61" s="160" t="str">
        <f t="shared" si="3"/>
        <v/>
      </c>
    </row>
    <row r="62" spans="3:19" ht="17.45" customHeight="1" x14ac:dyDescent="0.25">
      <c r="C62" s="188"/>
      <c r="D62" s="189"/>
      <c r="E62" s="178"/>
      <c r="F62" s="178"/>
      <c r="G62" s="190">
        <f>DATOS!$E$13</f>
        <v>1</v>
      </c>
      <c r="H62" s="178"/>
      <c r="I62" s="191"/>
      <c r="J62" s="178"/>
      <c r="K62" s="178"/>
      <c r="L62" s="178"/>
      <c r="M62" s="178"/>
      <c r="N62" s="160" t="str">
        <f t="shared" si="4"/>
        <v/>
      </c>
      <c r="P62" s="160" t="str">
        <f t="shared" si="5"/>
        <v/>
      </c>
      <c r="Q62" s="160">
        <f t="shared" si="2"/>
        <v>0</v>
      </c>
      <c r="R62" s="160" t="str">
        <f t="shared" si="6"/>
        <v/>
      </c>
      <c r="S62" s="160" t="str">
        <f t="shared" si="3"/>
        <v/>
      </c>
    </row>
    <row r="63" spans="3:19" ht="17.45" customHeight="1" x14ac:dyDescent="0.25">
      <c r="C63" s="188"/>
      <c r="D63" s="189"/>
      <c r="E63" s="178"/>
      <c r="F63" s="178"/>
      <c r="G63" s="190">
        <f>DATOS!$E$13</f>
        <v>1</v>
      </c>
      <c r="H63" s="178"/>
      <c r="I63" s="191"/>
      <c r="J63" s="178"/>
      <c r="K63" s="178"/>
      <c r="L63" s="178"/>
      <c r="M63" s="178"/>
      <c r="N63" s="160" t="str">
        <f t="shared" si="4"/>
        <v/>
      </c>
      <c r="P63" s="160" t="str">
        <f t="shared" si="5"/>
        <v/>
      </c>
      <c r="Q63" s="160">
        <f t="shared" si="2"/>
        <v>0</v>
      </c>
      <c r="R63" s="160" t="str">
        <f t="shared" si="6"/>
        <v/>
      </c>
      <c r="S63" s="160" t="str">
        <f t="shared" si="3"/>
        <v/>
      </c>
    </row>
    <row r="64" spans="3:19" ht="17.45" customHeight="1" x14ac:dyDescent="0.25">
      <c r="C64" s="188"/>
      <c r="D64" s="189"/>
      <c r="E64" s="178"/>
      <c r="F64" s="178"/>
      <c r="G64" s="190">
        <f>DATOS!$E$13</f>
        <v>1</v>
      </c>
      <c r="H64" s="178"/>
      <c r="I64" s="191"/>
      <c r="J64" s="178"/>
      <c r="K64" s="178"/>
      <c r="L64" s="178"/>
      <c r="M64" s="178"/>
      <c r="N64" s="160" t="str">
        <f t="shared" si="4"/>
        <v/>
      </c>
      <c r="P64" s="160" t="str">
        <f t="shared" si="5"/>
        <v/>
      </c>
      <c r="Q64" s="160">
        <f t="shared" si="2"/>
        <v>0</v>
      </c>
      <c r="R64" s="160" t="str">
        <f t="shared" si="6"/>
        <v/>
      </c>
      <c r="S64" s="160" t="str">
        <f t="shared" si="3"/>
        <v/>
      </c>
    </row>
    <row r="65" spans="3:19" ht="17.45" customHeight="1" x14ac:dyDescent="0.25">
      <c r="C65" s="188"/>
      <c r="D65" s="189"/>
      <c r="E65" s="178"/>
      <c r="F65" s="178"/>
      <c r="G65" s="190">
        <f>DATOS!$E$13</f>
        <v>1</v>
      </c>
      <c r="H65" s="178"/>
      <c r="I65" s="191"/>
      <c r="J65" s="178"/>
      <c r="K65" s="178"/>
      <c r="L65" s="178"/>
      <c r="M65" s="178"/>
      <c r="N65" s="160" t="str">
        <f t="shared" si="4"/>
        <v/>
      </c>
      <c r="P65" s="160" t="str">
        <f t="shared" si="5"/>
        <v/>
      </c>
      <c r="Q65" s="160">
        <f t="shared" si="2"/>
        <v>0</v>
      </c>
      <c r="R65" s="160" t="str">
        <f t="shared" si="6"/>
        <v/>
      </c>
      <c r="S65" s="160" t="str">
        <f t="shared" si="3"/>
        <v/>
      </c>
    </row>
    <row r="66" spans="3:19" ht="17.45" customHeight="1" x14ac:dyDescent="0.25">
      <c r="C66" s="188"/>
      <c r="D66" s="189"/>
      <c r="E66" s="178"/>
      <c r="F66" s="178"/>
      <c r="G66" s="190">
        <f>DATOS!$E$13</f>
        <v>1</v>
      </c>
      <c r="H66" s="178"/>
      <c r="I66" s="191"/>
      <c r="J66" s="178"/>
      <c r="K66" s="178"/>
      <c r="L66" s="178"/>
      <c r="M66" s="178"/>
      <c r="N66" s="160" t="str">
        <f t="shared" si="4"/>
        <v/>
      </c>
      <c r="P66" s="160" t="str">
        <f t="shared" si="5"/>
        <v/>
      </c>
      <c r="Q66" s="160">
        <f t="shared" si="2"/>
        <v>0</v>
      </c>
      <c r="R66" s="160" t="str">
        <f t="shared" si="6"/>
        <v/>
      </c>
      <c r="S66" s="160" t="str">
        <f t="shared" si="3"/>
        <v/>
      </c>
    </row>
    <row r="67" spans="3:19" ht="17.45" customHeight="1" x14ac:dyDescent="0.25">
      <c r="C67" s="188"/>
      <c r="D67" s="189"/>
      <c r="E67" s="178"/>
      <c r="F67" s="178"/>
      <c r="G67" s="190">
        <f>DATOS!$E$13</f>
        <v>1</v>
      </c>
      <c r="H67" s="178"/>
      <c r="I67" s="191"/>
      <c r="J67" s="178"/>
      <c r="K67" s="178"/>
      <c r="L67" s="178"/>
      <c r="M67" s="178"/>
      <c r="N67" s="160" t="str">
        <f t="shared" si="4"/>
        <v/>
      </c>
      <c r="P67" s="160" t="str">
        <f t="shared" si="5"/>
        <v/>
      </c>
      <c r="Q67" s="160">
        <f t="shared" si="2"/>
        <v>0</v>
      </c>
      <c r="R67" s="160" t="str">
        <f t="shared" si="6"/>
        <v/>
      </c>
      <c r="S67" s="160" t="str">
        <f t="shared" si="3"/>
        <v/>
      </c>
    </row>
    <row r="68" spans="3:19" ht="17.45" customHeight="1" x14ac:dyDescent="0.25">
      <c r="C68" s="188"/>
      <c r="D68" s="189"/>
      <c r="E68" s="178"/>
      <c r="F68" s="178"/>
      <c r="G68" s="190">
        <f>DATOS!$E$13</f>
        <v>1</v>
      </c>
      <c r="H68" s="178"/>
      <c r="I68" s="191"/>
      <c r="J68" s="178"/>
      <c r="K68" s="178"/>
      <c r="L68" s="178"/>
      <c r="M68" s="178"/>
      <c r="N68" s="160" t="str">
        <f t="shared" si="4"/>
        <v/>
      </c>
      <c r="P68" s="160" t="str">
        <f t="shared" si="5"/>
        <v/>
      </c>
      <c r="Q68" s="160">
        <f t="shared" si="2"/>
        <v>0</v>
      </c>
      <c r="R68" s="160" t="str">
        <f t="shared" si="6"/>
        <v/>
      </c>
      <c r="S68" s="160" t="str">
        <f t="shared" si="3"/>
        <v/>
      </c>
    </row>
    <row r="69" spans="3:19" ht="17.45" customHeight="1" x14ac:dyDescent="0.25">
      <c r="C69" s="188"/>
      <c r="D69" s="189"/>
      <c r="E69" s="178"/>
      <c r="F69" s="178"/>
      <c r="G69" s="190">
        <f>DATOS!$E$13</f>
        <v>1</v>
      </c>
      <c r="H69" s="178"/>
      <c r="I69" s="191"/>
      <c r="J69" s="178"/>
      <c r="K69" s="178"/>
      <c r="L69" s="178"/>
      <c r="M69" s="178"/>
      <c r="N69" s="160" t="str">
        <f t="shared" si="4"/>
        <v/>
      </c>
      <c r="P69" s="160" t="str">
        <f t="shared" si="5"/>
        <v/>
      </c>
      <c r="Q69" s="160">
        <f t="shared" si="2"/>
        <v>0</v>
      </c>
      <c r="R69" s="160" t="str">
        <f t="shared" si="6"/>
        <v/>
      </c>
      <c r="S69" s="160" t="str">
        <f t="shared" si="3"/>
        <v/>
      </c>
    </row>
    <row r="70" spans="3:19" ht="17.45" customHeight="1" x14ac:dyDescent="0.25">
      <c r="C70" s="188"/>
      <c r="D70" s="189"/>
      <c r="E70" s="178"/>
      <c r="F70" s="178"/>
      <c r="G70" s="190">
        <f>DATOS!$E$13</f>
        <v>1</v>
      </c>
      <c r="H70" s="178"/>
      <c r="I70" s="191"/>
      <c r="J70" s="178"/>
      <c r="K70" s="178"/>
      <c r="L70" s="178"/>
      <c r="M70" s="178"/>
      <c r="N70" s="160" t="str">
        <f t="shared" si="4"/>
        <v/>
      </c>
      <c r="P70" s="160" t="str">
        <f t="shared" si="5"/>
        <v/>
      </c>
      <c r="Q70" s="160">
        <f t="shared" si="2"/>
        <v>0</v>
      </c>
      <c r="R70" s="160" t="str">
        <f t="shared" si="6"/>
        <v/>
      </c>
      <c r="S70" s="160" t="str">
        <f t="shared" si="3"/>
        <v/>
      </c>
    </row>
    <row r="71" spans="3:19" ht="17.45" customHeight="1" x14ac:dyDescent="0.25">
      <c r="C71" s="188"/>
      <c r="D71" s="189"/>
      <c r="E71" s="178"/>
      <c r="F71" s="178"/>
      <c r="G71" s="190">
        <f>DATOS!$E$13</f>
        <v>1</v>
      </c>
      <c r="H71" s="178"/>
      <c r="I71" s="191"/>
      <c r="J71" s="178"/>
      <c r="K71" s="178"/>
      <c r="L71" s="178"/>
      <c r="M71" s="178"/>
      <c r="N71" s="160" t="str">
        <f t="shared" si="4"/>
        <v/>
      </c>
      <c r="P71" s="160" t="str">
        <f t="shared" si="5"/>
        <v/>
      </c>
      <c r="Q71" s="160">
        <f t="shared" si="2"/>
        <v>0</v>
      </c>
      <c r="R71" s="160" t="str">
        <f t="shared" si="6"/>
        <v/>
      </c>
      <c r="S71" s="160" t="str">
        <f t="shared" si="3"/>
        <v/>
      </c>
    </row>
    <row r="72" spans="3:19" ht="17.45" customHeight="1" x14ac:dyDescent="0.25">
      <c r="C72" s="188"/>
      <c r="D72" s="189"/>
      <c r="E72" s="178"/>
      <c r="F72" s="178"/>
      <c r="G72" s="190">
        <f>DATOS!$E$13</f>
        <v>1</v>
      </c>
      <c r="H72" s="178"/>
      <c r="I72" s="191"/>
      <c r="J72" s="178"/>
      <c r="K72" s="178"/>
      <c r="L72" s="178"/>
      <c r="M72" s="178"/>
      <c r="N72" s="160" t="str">
        <f t="shared" si="4"/>
        <v/>
      </c>
      <c r="P72" s="160" t="str">
        <f t="shared" si="5"/>
        <v/>
      </c>
      <c r="Q72" s="160">
        <f t="shared" si="2"/>
        <v>0</v>
      </c>
      <c r="R72" s="160" t="str">
        <f t="shared" si="6"/>
        <v/>
      </c>
      <c r="S72" s="160" t="str">
        <f t="shared" si="3"/>
        <v/>
      </c>
    </row>
    <row r="73" spans="3:19" ht="17.45" customHeight="1" x14ac:dyDescent="0.25">
      <c r="C73" s="188"/>
      <c r="D73" s="189"/>
      <c r="E73" s="178"/>
      <c r="F73" s="178"/>
      <c r="G73" s="190">
        <f>DATOS!$E$13</f>
        <v>1</v>
      </c>
      <c r="H73" s="178"/>
      <c r="I73" s="191"/>
      <c r="J73" s="178"/>
      <c r="K73" s="178"/>
      <c r="L73" s="178"/>
      <c r="M73" s="178"/>
      <c r="N73" s="160" t="str">
        <f t="shared" si="4"/>
        <v/>
      </c>
      <c r="P73" s="160" t="str">
        <f t="shared" si="5"/>
        <v/>
      </c>
      <c r="Q73" s="160">
        <f t="shared" si="2"/>
        <v>0</v>
      </c>
      <c r="R73" s="160" t="str">
        <f t="shared" si="6"/>
        <v/>
      </c>
      <c r="S73" s="160" t="str">
        <f t="shared" si="3"/>
        <v/>
      </c>
    </row>
    <row r="74" spans="3:19" ht="17.45" customHeight="1" x14ac:dyDescent="0.25">
      <c r="C74" s="188"/>
      <c r="D74" s="189"/>
      <c r="E74" s="178"/>
      <c r="F74" s="178"/>
      <c r="G74" s="190">
        <f>DATOS!$E$13</f>
        <v>1</v>
      </c>
      <c r="H74" s="178"/>
      <c r="I74" s="191"/>
      <c r="J74" s="178"/>
      <c r="K74" s="178"/>
      <c r="L74" s="178"/>
      <c r="M74" s="178"/>
      <c r="N74" s="160" t="str">
        <f t="shared" si="4"/>
        <v/>
      </c>
      <c r="P74" s="160" t="str">
        <f t="shared" si="5"/>
        <v/>
      </c>
      <c r="Q74" s="160">
        <f t="shared" si="2"/>
        <v>0</v>
      </c>
      <c r="R74" s="160" t="str">
        <f t="shared" si="6"/>
        <v/>
      </c>
      <c r="S74" s="160" t="str">
        <f t="shared" si="3"/>
        <v/>
      </c>
    </row>
    <row r="75" spans="3:19" ht="17.45" customHeight="1" x14ac:dyDescent="0.25">
      <c r="C75" s="188"/>
      <c r="D75" s="189"/>
      <c r="E75" s="178"/>
      <c r="F75" s="178"/>
      <c r="G75" s="190">
        <f>DATOS!$E$13</f>
        <v>1</v>
      </c>
      <c r="H75" s="178"/>
      <c r="I75" s="191"/>
      <c r="J75" s="178"/>
      <c r="K75" s="178"/>
      <c r="L75" s="178"/>
      <c r="M75" s="178"/>
      <c r="N75" s="160" t="str">
        <f t="shared" si="4"/>
        <v/>
      </c>
      <c r="P75" s="160" t="str">
        <f t="shared" si="5"/>
        <v/>
      </c>
      <c r="Q75" s="160">
        <f t="shared" si="2"/>
        <v>0</v>
      </c>
      <c r="R75" s="160" t="str">
        <f t="shared" si="6"/>
        <v/>
      </c>
      <c r="S75" s="160" t="str">
        <f t="shared" si="3"/>
        <v/>
      </c>
    </row>
    <row r="76" spans="3:19" ht="17.45" customHeight="1" x14ac:dyDescent="0.25">
      <c r="C76" s="188"/>
      <c r="D76" s="189"/>
      <c r="E76" s="178"/>
      <c r="F76" s="178"/>
      <c r="G76" s="190">
        <f>DATOS!$E$13</f>
        <v>1</v>
      </c>
      <c r="H76" s="178"/>
      <c r="I76" s="191"/>
      <c r="J76" s="178"/>
      <c r="K76" s="178"/>
      <c r="L76" s="178"/>
      <c r="M76" s="178"/>
      <c r="N76" s="160" t="str">
        <f t="shared" si="4"/>
        <v/>
      </c>
      <c r="P76" s="160" t="str">
        <f t="shared" si="5"/>
        <v/>
      </c>
      <c r="Q76" s="160">
        <f t="shared" si="2"/>
        <v>0</v>
      </c>
      <c r="R76" s="160" t="str">
        <f t="shared" si="6"/>
        <v/>
      </c>
      <c r="S76" s="160" t="str">
        <f t="shared" si="3"/>
        <v/>
      </c>
    </row>
    <row r="77" spans="3:19" ht="17.45" customHeight="1" x14ac:dyDescent="0.25">
      <c r="C77" s="188"/>
      <c r="D77" s="189"/>
      <c r="E77" s="178"/>
      <c r="F77" s="178"/>
      <c r="G77" s="190">
        <f>DATOS!$E$13</f>
        <v>1</v>
      </c>
      <c r="H77" s="178"/>
      <c r="I77" s="191"/>
      <c r="J77" s="178"/>
      <c r="K77" s="178"/>
      <c r="L77" s="178"/>
      <c r="M77" s="178"/>
      <c r="N77" s="160" t="str">
        <f t="shared" si="4"/>
        <v/>
      </c>
      <c r="P77" s="160" t="str">
        <f t="shared" si="5"/>
        <v/>
      </c>
      <c r="Q77" s="160">
        <f t="shared" si="2"/>
        <v>0</v>
      </c>
      <c r="R77" s="160" t="str">
        <f t="shared" si="6"/>
        <v/>
      </c>
      <c r="S77" s="160" t="str">
        <f t="shared" si="3"/>
        <v/>
      </c>
    </row>
    <row r="78" spans="3:19" ht="17.45" customHeight="1" x14ac:dyDescent="0.25">
      <c r="C78" s="188"/>
      <c r="D78" s="189"/>
      <c r="E78" s="178"/>
      <c r="F78" s="178"/>
      <c r="G78" s="190">
        <f>DATOS!$E$13</f>
        <v>1</v>
      </c>
      <c r="H78" s="178"/>
      <c r="I78" s="191"/>
      <c r="J78" s="178"/>
      <c r="K78" s="178"/>
      <c r="L78" s="178"/>
      <c r="M78" s="178"/>
      <c r="N78" s="160" t="str">
        <f t="shared" si="4"/>
        <v/>
      </c>
      <c r="P78" s="160" t="str">
        <f t="shared" si="5"/>
        <v/>
      </c>
      <c r="Q78" s="160">
        <f t="shared" si="2"/>
        <v>0</v>
      </c>
      <c r="R78" s="160" t="str">
        <f t="shared" si="6"/>
        <v/>
      </c>
      <c r="S78" s="160" t="str">
        <f t="shared" si="3"/>
        <v/>
      </c>
    </row>
    <row r="79" spans="3:19" ht="17.45" customHeight="1" x14ac:dyDescent="0.25">
      <c r="C79" s="188"/>
      <c r="D79" s="189"/>
      <c r="E79" s="178"/>
      <c r="F79" s="178"/>
      <c r="G79" s="190">
        <f>DATOS!$E$13</f>
        <v>1</v>
      </c>
      <c r="H79" s="178"/>
      <c r="I79" s="191"/>
      <c r="J79" s="178"/>
      <c r="K79" s="178"/>
      <c r="L79" s="178"/>
      <c r="M79" s="178"/>
      <c r="N79" s="160" t="str">
        <f t="shared" si="4"/>
        <v/>
      </c>
      <c r="P79" s="160" t="str">
        <f t="shared" si="5"/>
        <v/>
      </c>
      <c r="Q79" s="160">
        <f t="shared" si="2"/>
        <v>0</v>
      </c>
      <c r="R79" s="160" t="str">
        <f t="shared" si="6"/>
        <v/>
      </c>
      <c r="S79" s="160" t="str">
        <f t="shared" si="3"/>
        <v/>
      </c>
    </row>
    <row r="80" spans="3:19" ht="17.45" customHeight="1" x14ac:dyDescent="0.25">
      <c r="C80" s="188"/>
      <c r="D80" s="189"/>
      <c r="E80" s="178"/>
      <c r="F80" s="178"/>
      <c r="G80" s="190">
        <f>DATOS!$E$13</f>
        <v>1</v>
      </c>
      <c r="H80" s="178"/>
      <c r="I80" s="191"/>
      <c r="J80" s="178"/>
      <c r="K80" s="178"/>
      <c r="L80" s="178"/>
      <c r="M80" s="178"/>
      <c r="N80" s="160" t="str">
        <f t="shared" si="4"/>
        <v/>
      </c>
      <c r="P80" s="160" t="str">
        <f t="shared" si="5"/>
        <v/>
      </c>
      <c r="Q80" s="160">
        <f t="shared" si="2"/>
        <v>0</v>
      </c>
      <c r="R80" s="160" t="str">
        <f t="shared" si="6"/>
        <v/>
      </c>
      <c r="S80" s="160" t="str">
        <f t="shared" si="3"/>
        <v/>
      </c>
    </row>
    <row r="81" spans="3:19" ht="17.45" customHeight="1" x14ac:dyDescent="0.25">
      <c r="C81" s="188"/>
      <c r="D81" s="189"/>
      <c r="E81" s="178"/>
      <c r="F81" s="178"/>
      <c r="G81" s="190">
        <f>DATOS!$E$13</f>
        <v>1</v>
      </c>
      <c r="H81" s="178"/>
      <c r="I81" s="191"/>
      <c r="J81" s="178"/>
      <c r="K81" s="178"/>
      <c r="L81" s="178"/>
      <c r="M81" s="178"/>
      <c r="N81" s="160" t="str">
        <f t="shared" si="4"/>
        <v/>
      </c>
      <c r="P81" s="160" t="str">
        <f t="shared" si="5"/>
        <v/>
      </c>
      <c r="Q81" s="160">
        <f t="shared" ref="Q81:Q144" si="7">IF($I81=0%,H81,"")</f>
        <v>0</v>
      </c>
      <c r="R81" s="160" t="str">
        <f t="shared" si="6"/>
        <v/>
      </c>
      <c r="S81" s="160" t="str">
        <f t="shared" si="3"/>
        <v/>
      </c>
    </row>
    <row r="82" spans="3:19" ht="17.45" customHeight="1" x14ac:dyDescent="0.25">
      <c r="C82" s="188"/>
      <c r="D82" s="189"/>
      <c r="E82" s="178"/>
      <c r="F82" s="178"/>
      <c r="G82" s="190">
        <f>DATOS!$E$13</f>
        <v>1</v>
      </c>
      <c r="H82" s="178"/>
      <c r="I82" s="191"/>
      <c r="J82" s="178"/>
      <c r="K82" s="178"/>
      <c r="L82" s="178"/>
      <c r="M82" s="178"/>
      <c r="N82" s="160" t="str">
        <f t="shared" ref="N82:N145" si="8">IF(H82&amp;J82&amp;K82&amp;L82&amp;M82="","",H82+J82+K82-L82-M82)</f>
        <v/>
      </c>
      <c r="P82" s="160" t="str">
        <f t="shared" ref="P82:P145" si="9">IF($I82="E",H82,"")</f>
        <v/>
      </c>
      <c r="Q82" s="160">
        <f t="shared" si="7"/>
        <v>0</v>
      </c>
      <c r="R82" s="160" t="str">
        <f t="shared" ref="R82:R145" si="10">IF(OR($I82=8%,$I82=11%),$J82/$I82,"")</f>
        <v/>
      </c>
      <c r="S82" s="160" t="str">
        <f t="shared" si="3"/>
        <v/>
      </c>
    </row>
    <row r="83" spans="3:19" ht="17.45" customHeight="1" x14ac:dyDescent="0.25">
      <c r="C83" s="188"/>
      <c r="D83" s="189"/>
      <c r="E83" s="178"/>
      <c r="F83" s="178"/>
      <c r="G83" s="190">
        <f>DATOS!$E$13</f>
        <v>1</v>
      </c>
      <c r="H83" s="178"/>
      <c r="I83" s="191"/>
      <c r="J83" s="178"/>
      <c r="K83" s="178"/>
      <c r="L83" s="178"/>
      <c r="M83" s="178"/>
      <c r="N83" s="160" t="str">
        <f t="shared" si="8"/>
        <v/>
      </c>
      <c r="P83" s="160" t="str">
        <f t="shared" si="9"/>
        <v/>
      </c>
      <c r="Q83" s="160">
        <f t="shared" si="7"/>
        <v>0</v>
      </c>
      <c r="R83" s="160" t="str">
        <f t="shared" si="10"/>
        <v/>
      </c>
      <c r="S83" s="160" t="str">
        <f t="shared" ref="S83:S146" si="11">IF(OR($I83=15%,$I83=16%),$J83/$I83,"")</f>
        <v/>
      </c>
    </row>
    <row r="84" spans="3:19" ht="17.45" customHeight="1" x14ac:dyDescent="0.25">
      <c r="C84" s="188"/>
      <c r="D84" s="189"/>
      <c r="E84" s="178"/>
      <c r="F84" s="178"/>
      <c r="G84" s="190">
        <f>DATOS!$E$13</f>
        <v>1</v>
      </c>
      <c r="H84" s="178"/>
      <c r="I84" s="191"/>
      <c r="J84" s="178"/>
      <c r="K84" s="178"/>
      <c r="L84" s="178"/>
      <c r="M84" s="178"/>
      <c r="N84" s="160" t="str">
        <f t="shared" si="8"/>
        <v/>
      </c>
      <c r="P84" s="160" t="str">
        <f t="shared" si="9"/>
        <v/>
      </c>
      <c r="Q84" s="160">
        <f t="shared" si="7"/>
        <v>0</v>
      </c>
      <c r="R84" s="160" t="str">
        <f t="shared" si="10"/>
        <v/>
      </c>
      <c r="S84" s="160" t="str">
        <f t="shared" si="11"/>
        <v/>
      </c>
    </row>
    <row r="85" spans="3:19" ht="17.45" customHeight="1" x14ac:dyDescent="0.25">
      <c r="C85" s="188"/>
      <c r="D85" s="189"/>
      <c r="E85" s="178"/>
      <c r="F85" s="178"/>
      <c r="G85" s="190">
        <f>DATOS!$E$13</f>
        <v>1</v>
      </c>
      <c r="H85" s="178"/>
      <c r="I85" s="191"/>
      <c r="J85" s="178"/>
      <c r="K85" s="178"/>
      <c r="L85" s="178"/>
      <c r="M85" s="178"/>
      <c r="N85" s="160" t="str">
        <f t="shared" si="8"/>
        <v/>
      </c>
      <c r="P85" s="160" t="str">
        <f t="shared" si="9"/>
        <v/>
      </c>
      <c r="Q85" s="160">
        <f t="shared" si="7"/>
        <v>0</v>
      </c>
      <c r="R85" s="160" t="str">
        <f t="shared" si="10"/>
        <v/>
      </c>
      <c r="S85" s="160" t="str">
        <f t="shared" si="11"/>
        <v/>
      </c>
    </row>
    <row r="86" spans="3:19" ht="17.45" customHeight="1" x14ac:dyDescent="0.25">
      <c r="C86" s="188"/>
      <c r="D86" s="189"/>
      <c r="E86" s="178"/>
      <c r="F86" s="178"/>
      <c r="G86" s="190">
        <f>DATOS!$E$13</f>
        <v>1</v>
      </c>
      <c r="H86" s="178"/>
      <c r="I86" s="191"/>
      <c r="J86" s="178"/>
      <c r="K86" s="178"/>
      <c r="L86" s="178"/>
      <c r="M86" s="178"/>
      <c r="N86" s="160" t="str">
        <f t="shared" si="8"/>
        <v/>
      </c>
      <c r="P86" s="160" t="str">
        <f t="shared" si="9"/>
        <v/>
      </c>
      <c r="Q86" s="160">
        <f t="shared" si="7"/>
        <v>0</v>
      </c>
      <c r="R86" s="160" t="str">
        <f t="shared" si="10"/>
        <v/>
      </c>
      <c r="S86" s="160" t="str">
        <f t="shared" si="11"/>
        <v/>
      </c>
    </row>
    <row r="87" spans="3:19" ht="17.45" customHeight="1" x14ac:dyDescent="0.25">
      <c r="C87" s="188"/>
      <c r="D87" s="189"/>
      <c r="E87" s="178"/>
      <c r="F87" s="178"/>
      <c r="G87" s="190">
        <f>DATOS!$E$13</f>
        <v>1</v>
      </c>
      <c r="H87" s="178"/>
      <c r="I87" s="191"/>
      <c r="J87" s="178"/>
      <c r="K87" s="178"/>
      <c r="L87" s="178"/>
      <c r="M87" s="178"/>
      <c r="N87" s="160" t="str">
        <f t="shared" si="8"/>
        <v/>
      </c>
      <c r="P87" s="160" t="str">
        <f t="shared" si="9"/>
        <v/>
      </c>
      <c r="Q87" s="160">
        <f t="shared" si="7"/>
        <v>0</v>
      </c>
      <c r="R87" s="160" t="str">
        <f t="shared" si="10"/>
        <v/>
      </c>
      <c r="S87" s="160" t="str">
        <f t="shared" si="11"/>
        <v/>
      </c>
    </row>
    <row r="88" spans="3:19" ht="17.45" customHeight="1" x14ac:dyDescent="0.25">
      <c r="C88" s="188"/>
      <c r="D88" s="189"/>
      <c r="E88" s="178"/>
      <c r="F88" s="178"/>
      <c r="G88" s="190">
        <f>DATOS!$E$13</f>
        <v>1</v>
      </c>
      <c r="H88" s="178"/>
      <c r="I88" s="191"/>
      <c r="J88" s="178"/>
      <c r="K88" s="178"/>
      <c r="L88" s="178"/>
      <c r="M88" s="178"/>
      <c r="N88" s="160" t="str">
        <f t="shared" si="8"/>
        <v/>
      </c>
      <c r="P88" s="160" t="str">
        <f t="shared" si="9"/>
        <v/>
      </c>
      <c r="Q88" s="160">
        <f t="shared" si="7"/>
        <v>0</v>
      </c>
      <c r="R88" s="160" t="str">
        <f t="shared" si="10"/>
        <v/>
      </c>
      <c r="S88" s="160" t="str">
        <f t="shared" si="11"/>
        <v/>
      </c>
    </row>
    <row r="89" spans="3:19" ht="17.45" customHeight="1" x14ac:dyDescent="0.25">
      <c r="C89" s="188"/>
      <c r="D89" s="189"/>
      <c r="E89" s="178"/>
      <c r="F89" s="178"/>
      <c r="G89" s="190">
        <f>DATOS!$E$13</f>
        <v>1</v>
      </c>
      <c r="H89" s="178"/>
      <c r="I89" s="191"/>
      <c r="J89" s="178"/>
      <c r="K89" s="178"/>
      <c r="L89" s="178"/>
      <c r="M89" s="178"/>
      <c r="N89" s="160" t="str">
        <f t="shared" si="8"/>
        <v/>
      </c>
      <c r="P89" s="160" t="str">
        <f t="shared" si="9"/>
        <v/>
      </c>
      <c r="Q89" s="160">
        <f t="shared" si="7"/>
        <v>0</v>
      </c>
      <c r="R89" s="160" t="str">
        <f t="shared" si="10"/>
        <v/>
      </c>
      <c r="S89" s="160" t="str">
        <f t="shared" si="11"/>
        <v/>
      </c>
    </row>
    <row r="90" spans="3:19" ht="17.45" customHeight="1" x14ac:dyDescent="0.25">
      <c r="C90" s="188"/>
      <c r="D90" s="189"/>
      <c r="E90" s="178"/>
      <c r="F90" s="178"/>
      <c r="G90" s="190">
        <f>DATOS!$E$13</f>
        <v>1</v>
      </c>
      <c r="H90" s="178"/>
      <c r="I90" s="191"/>
      <c r="J90" s="178"/>
      <c r="K90" s="178"/>
      <c r="L90" s="178"/>
      <c r="M90" s="178"/>
      <c r="N90" s="160" t="str">
        <f t="shared" si="8"/>
        <v/>
      </c>
      <c r="P90" s="160" t="str">
        <f t="shared" si="9"/>
        <v/>
      </c>
      <c r="Q90" s="160">
        <f t="shared" si="7"/>
        <v>0</v>
      </c>
      <c r="R90" s="160" t="str">
        <f t="shared" si="10"/>
        <v/>
      </c>
      <c r="S90" s="160" t="str">
        <f t="shared" si="11"/>
        <v/>
      </c>
    </row>
    <row r="91" spans="3:19" ht="17.45" customHeight="1" x14ac:dyDescent="0.25">
      <c r="C91" s="188"/>
      <c r="D91" s="189"/>
      <c r="E91" s="178"/>
      <c r="F91" s="178"/>
      <c r="G91" s="190">
        <f>DATOS!$E$13</f>
        <v>1</v>
      </c>
      <c r="H91" s="178"/>
      <c r="I91" s="191"/>
      <c r="J91" s="178"/>
      <c r="K91" s="178"/>
      <c r="L91" s="178"/>
      <c r="M91" s="178"/>
      <c r="N91" s="160" t="str">
        <f t="shared" si="8"/>
        <v/>
      </c>
      <c r="P91" s="160" t="str">
        <f t="shared" si="9"/>
        <v/>
      </c>
      <c r="Q91" s="160">
        <f t="shared" si="7"/>
        <v>0</v>
      </c>
      <c r="R91" s="160" t="str">
        <f t="shared" si="10"/>
        <v/>
      </c>
      <c r="S91" s="160" t="str">
        <f t="shared" si="11"/>
        <v/>
      </c>
    </row>
    <row r="92" spans="3:19" ht="17.45" customHeight="1" x14ac:dyDescent="0.25">
      <c r="C92" s="188"/>
      <c r="D92" s="189"/>
      <c r="E92" s="178"/>
      <c r="F92" s="178"/>
      <c r="G92" s="190">
        <f>DATOS!$E$13</f>
        <v>1</v>
      </c>
      <c r="H92" s="178"/>
      <c r="I92" s="191"/>
      <c r="J92" s="178"/>
      <c r="K92" s="178"/>
      <c r="L92" s="178"/>
      <c r="M92" s="178"/>
      <c r="N92" s="160" t="str">
        <f t="shared" si="8"/>
        <v/>
      </c>
      <c r="P92" s="160" t="str">
        <f t="shared" si="9"/>
        <v/>
      </c>
      <c r="Q92" s="160">
        <f t="shared" si="7"/>
        <v>0</v>
      </c>
      <c r="R92" s="160" t="str">
        <f t="shared" si="10"/>
        <v/>
      </c>
      <c r="S92" s="160" t="str">
        <f t="shared" si="11"/>
        <v/>
      </c>
    </row>
    <row r="93" spans="3:19" ht="17.45" customHeight="1" x14ac:dyDescent="0.25">
      <c r="C93" s="188"/>
      <c r="D93" s="189"/>
      <c r="E93" s="178"/>
      <c r="F93" s="178"/>
      <c r="G93" s="190">
        <f>DATOS!$E$13</f>
        <v>1</v>
      </c>
      <c r="H93" s="178"/>
      <c r="I93" s="191"/>
      <c r="J93" s="178"/>
      <c r="K93" s="178"/>
      <c r="L93" s="178"/>
      <c r="M93" s="178"/>
      <c r="N93" s="160" t="str">
        <f t="shared" si="8"/>
        <v/>
      </c>
      <c r="P93" s="160" t="str">
        <f t="shared" si="9"/>
        <v/>
      </c>
      <c r="Q93" s="160">
        <f t="shared" si="7"/>
        <v>0</v>
      </c>
      <c r="R93" s="160" t="str">
        <f t="shared" si="10"/>
        <v/>
      </c>
      <c r="S93" s="160" t="str">
        <f t="shared" si="11"/>
        <v/>
      </c>
    </row>
    <row r="94" spans="3:19" ht="17.45" customHeight="1" x14ac:dyDescent="0.25">
      <c r="C94" s="188"/>
      <c r="D94" s="189"/>
      <c r="E94" s="178"/>
      <c r="F94" s="178"/>
      <c r="G94" s="190">
        <f>DATOS!$E$13</f>
        <v>1</v>
      </c>
      <c r="H94" s="178"/>
      <c r="I94" s="191"/>
      <c r="J94" s="178"/>
      <c r="K94" s="178"/>
      <c r="L94" s="178"/>
      <c r="M94" s="178"/>
      <c r="N94" s="160" t="str">
        <f t="shared" si="8"/>
        <v/>
      </c>
      <c r="P94" s="160" t="str">
        <f t="shared" si="9"/>
        <v/>
      </c>
      <c r="Q94" s="160">
        <f t="shared" si="7"/>
        <v>0</v>
      </c>
      <c r="R94" s="160" t="str">
        <f t="shared" si="10"/>
        <v/>
      </c>
      <c r="S94" s="160" t="str">
        <f t="shared" si="11"/>
        <v/>
      </c>
    </row>
    <row r="95" spans="3:19" ht="17.45" customHeight="1" x14ac:dyDescent="0.25">
      <c r="C95" s="188"/>
      <c r="D95" s="189"/>
      <c r="E95" s="178"/>
      <c r="F95" s="178"/>
      <c r="G95" s="190">
        <f>DATOS!$E$13</f>
        <v>1</v>
      </c>
      <c r="H95" s="178"/>
      <c r="I95" s="191"/>
      <c r="J95" s="178"/>
      <c r="K95" s="178"/>
      <c r="L95" s="178"/>
      <c r="M95" s="178"/>
      <c r="N95" s="160" t="str">
        <f t="shared" si="8"/>
        <v/>
      </c>
      <c r="P95" s="160" t="str">
        <f t="shared" si="9"/>
        <v/>
      </c>
      <c r="Q95" s="160">
        <f t="shared" si="7"/>
        <v>0</v>
      </c>
      <c r="R95" s="160" t="str">
        <f t="shared" si="10"/>
        <v/>
      </c>
      <c r="S95" s="160" t="str">
        <f t="shared" si="11"/>
        <v/>
      </c>
    </row>
    <row r="96" spans="3:19" ht="17.45" customHeight="1" x14ac:dyDescent="0.25">
      <c r="C96" s="188"/>
      <c r="D96" s="189"/>
      <c r="E96" s="178"/>
      <c r="F96" s="178"/>
      <c r="G96" s="190">
        <f>DATOS!$E$13</f>
        <v>1</v>
      </c>
      <c r="H96" s="178"/>
      <c r="I96" s="191"/>
      <c r="J96" s="178"/>
      <c r="K96" s="178"/>
      <c r="L96" s="178"/>
      <c r="M96" s="178"/>
      <c r="N96" s="160" t="str">
        <f t="shared" si="8"/>
        <v/>
      </c>
      <c r="P96" s="160" t="str">
        <f t="shared" si="9"/>
        <v/>
      </c>
      <c r="Q96" s="160">
        <f t="shared" si="7"/>
        <v>0</v>
      </c>
      <c r="R96" s="160" t="str">
        <f t="shared" si="10"/>
        <v/>
      </c>
      <c r="S96" s="160" t="str">
        <f t="shared" si="11"/>
        <v/>
      </c>
    </row>
    <row r="97" spans="3:19" ht="17.45" customHeight="1" x14ac:dyDescent="0.25">
      <c r="C97" s="188"/>
      <c r="D97" s="189"/>
      <c r="E97" s="178"/>
      <c r="F97" s="178"/>
      <c r="G97" s="190">
        <f>DATOS!$E$13</f>
        <v>1</v>
      </c>
      <c r="H97" s="178"/>
      <c r="I97" s="191"/>
      <c r="J97" s="178"/>
      <c r="K97" s="178"/>
      <c r="L97" s="178"/>
      <c r="M97" s="178"/>
      <c r="N97" s="160" t="str">
        <f t="shared" si="8"/>
        <v/>
      </c>
      <c r="P97" s="160" t="str">
        <f t="shared" si="9"/>
        <v/>
      </c>
      <c r="Q97" s="160">
        <f t="shared" si="7"/>
        <v>0</v>
      </c>
      <c r="R97" s="160" t="str">
        <f t="shared" si="10"/>
        <v/>
      </c>
      <c r="S97" s="160" t="str">
        <f t="shared" si="11"/>
        <v/>
      </c>
    </row>
    <row r="98" spans="3:19" ht="17.45" customHeight="1" x14ac:dyDescent="0.25">
      <c r="C98" s="188"/>
      <c r="D98" s="189"/>
      <c r="E98" s="178"/>
      <c r="F98" s="178"/>
      <c r="G98" s="190">
        <f>DATOS!$E$13</f>
        <v>1</v>
      </c>
      <c r="H98" s="178"/>
      <c r="I98" s="191"/>
      <c r="J98" s="178"/>
      <c r="K98" s="178"/>
      <c r="L98" s="178"/>
      <c r="M98" s="178"/>
      <c r="N98" s="160" t="str">
        <f t="shared" si="8"/>
        <v/>
      </c>
      <c r="P98" s="160" t="str">
        <f t="shared" si="9"/>
        <v/>
      </c>
      <c r="Q98" s="160">
        <f t="shared" si="7"/>
        <v>0</v>
      </c>
      <c r="R98" s="160" t="str">
        <f t="shared" si="10"/>
        <v/>
      </c>
      <c r="S98" s="160" t="str">
        <f t="shared" si="11"/>
        <v/>
      </c>
    </row>
    <row r="99" spans="3:19" ht="17.45" customHeight="1" x14ac:dyDescent="0.25">
      <c r="C99" s="188"/>
      <c r="D99" s="189"/>
      <c r="E99" s="178"/>
      <c r="F99" s="178"/>
      <c r="G99" s="190">
        <f>DATOS!$E$13</f>
        <v>1</v>
      </c>
      <c r="H99" s="178"/>
      <c r="I99" s="191"/>
      <c r="J99" s="178"/>
      <c r="K99" s="178"/>
      <c r="L99" s="178"/>
      <c r="M99" s="178"/>
      <c r="N99" s="160" t="str">
        <f t="shared" si="8"/>
        <v/>
      </c>
      <c r="P99" s="160" t="str">
        <f t="shared" si="9"/>
        <v/>
      </c>
      <c r="Q99" s="160">
        <f t="shared" si="7"/>
        <v>0</v>
      </c>
      <c r="R99" s="160" t="str">
        <f t="shared" si="10"/>
        <v/>
      </c>
      <c r="S99" s="160" t="str">
        <f t="shared" si="11"/>
        <v/>
      </c>
    </row>
    <row r="100" spans="3:19" ht="17.45" customHeight="1" x14ac:dyDescent="0.25">
      <c r="C100" s="188"/>
      <c r="D100" s="189"/>
      <c r="E100" s="178"/>
      <c r="F100" s="178"/>
      <c r="G100" s="190">
        <f>DATOS!$E$13</f>
        <v>1</v>
      </c>
      <c r="H100" s="178"/>
      <c r="I100" s="191"/>
      <c r="J100" s="178"/>
      <c r="K100" s="178"/>
      <c r="L100" s="178"/>
      <c r="M100" s="178"/>
      <c r="N100" s="160" t="str">
        <f t="shared" si="8"/>
        <v/>
      </c>
      <c r="P100" s="160" t="str">
        <f t="shared" si="9"/>
        <v/>
      </c>
      <c r="Q100" s="160">
        <f t="shared" si="7"/>
        <v>0</v>
      </c>
      <c r="R100" s="160" t="str">
        <f t="shared" si="10"/>
        <v/>
      </c>
      <c r="S100" s="160" t="str">
        <f t="shared" si="11"/>
        <v/>
      </c>
    </row>
    <row r="101" spans="3:19" ht="17.45" customHeight="1" x14ac:dyDescent="0.25">
      <c r="C101" s="188"/>
      <c r="D101" s="189"/>
      <c r="E101" s="178"/>
      <c r="F101" s="178"/>
      <c r="G101" s="190">
        <f>DATOS!$E$13</f>
        <v>1</v>
      </c>
      <c r="H101" s="178"/>
      <c r="I101" s="191"/>
      <c r="J101" s="178"/>
      <c r="K101" s="178"/>
      <c r="L101" s="178"/>
      <c r="M101" s="178"/>
      <c r="N101" s="160" t="str">
        <f t="shared" si="8"/>
        <v/>
      </c>
      <c r="P101" s="160" t="str">
        <f t="shared" si="9"/>
        <v/>
      </c>
      <c r="Q101" s="160">
        <f t="shared" si="7"/>
        <v>0</v>
      </c>
      <c r="R101" s="160" t="str">
        <f t="shared" si="10"/>
        <v/>
      </c>
      <c r="S101" s="160" t="str">
        <f t="shared" si="11"/>
        <v/>
      </c>
    </row>
    <row r="102" spans="3:19" ht="17.45" customHeight="1" x14ac:dyDescent="0.25">
      <c r="C102" s="188"/>
      <c r="D102" s="189"/>
      <c r="E102" s="178"/>
      <c r="F102" s="178"/>
      <c r="G102" s="190">
        <f>DATOS!$E$13</f>
        <v>1</v>
      </c>
      <c r="H102" s="178"/>
      <c r="I102" s="191"/>
      <c r="J102" s="178"/>
      <c r="K102" s="178"/>
      <c r="L102" s="178"/>
      <c r="M102" s="178"/>
      <c r="N102" s="160" t="str">
        <f t="shared" si="8"/>
        <v/>
      </c>
      <c r="P102" s="160" t="str">
        <f t="shared" si="9"/>
        <v/>
      </c>
      <c r="Q102" s="160">
        <f t="shared" si="7"/>
        <v>0</v>
      </c>
      <c r="R102" s="160" t="str">
        <f t="shared" si="10"/>
        <v/>
      </c>
      <c r="S102" s="160" t="str">
        <f t="shared" si="11"/>
        <v/>
      </c>
    </row>
    <row r="103" spans="3:19" ht="17.45" customHeight="1" x14ac:dyDescent="0.25">
      <c r="C103" s="188"/>
      <c r="D103" s="189"/>
      <c r="E103" s="178"/>
      <c r="F103" s="178"/>
      <c r="G103" s="190">
        <f>DATOS!$E$13</f>
        <v>1</v>
      </c>
      <c r="H103" s="178"/>
      <c r="I103" s="191"/>
      <c r="J103" s="178"/>
      <c r="K103" s="178"/>
      <c r="L103" s="178"/>
      <c r="M103" s="178"/>
      <c r="N103" s="160" t="str">
        <f t="shared" si="8"/>
        <v/>
      </c>
      <c r="P103" s="160" t="str">
        <f t="shared" si="9"/>
        <v/>
      </c>
      <c r="Q103" s="160">
        <f t="shared" si="7"/>
        <v>0</v>
      </c>
      <c r="R103" s="160" t="str">
        <f t="shared" si="10"/>
        <v/>
      </c>
      <c r="S103" s="160" t="str">
        <f t="shared" si="11"/>
        <v/>
      </c>
    </row>
    <row r="104" spans="3:19" ht="17.45" customHeight="1" x14ac:dyDescent="0.25">
      <c r="C104" s="188"/>
      <c r="D104" s="189"/>
      <c r="E104" s="178"/>
      <c r="F104" s="178"/>
      <c r="G104" s="190">
        <f>DATOS!$E$13</f>
        <v>1</v>
      </c>
      <c r="H104" s="178"/>
      <c r="I104" s="191"/>
      <c r="J104" s="178"/>
      <c r="K104" s="178"/>
      <c r="L104" s="178"/>
      <c r="M104" s="178"/>
      <c r="N104" s="160" t="str">
        <f t="shared" si="8"/>
        <v/>
      </c>
      <c r="P104" s="160" t="str">
        <f t="shared" si="9"/>
        <v/>
      </c>
      <c r="Q104" s="160">
        <f t="shared" si="7"/>
        <v>0</v>
      </c>
      <c r="R104" s="160" t="str">
        <f t="shared" si="10"/>
        <v/>
      </c>
      <c r="S104" s="160" t="str">
        <f t="shared" si="11"/>
        <v/>
      </c>
    </row>
    <row r="105" spans="3:19" ht="17.45" customHeight="1" x14ac:dyDescent="0.25">
      <c r="C105" s="188"/>
      <c r="D105" s="189"/>
      <c r="E105" s="178"/>
      <c r="F105" s="178"/>
      <c r="G105" s="190">
        <f>DATOS!$E$13</f>
        <v>1</v>
      </c>
      <c r="H105" s="178"/>
      <c r="I105" s="191"/>
      <c r="J105" s="178"/>
      <c r="K105" s="178"/>
      <c r="L105" s="178"/>
      <c r="M105" s="178"/>
      <c r="N105" s="160" t="str">
        <f t="shared" si="8"/>
        <v/>
      </c>
      <c r="P105" s="160" t="str">
        <f t="shared" si="9"/>
        <v/>
      </c>
      <c r="Q105" s="160">
        <f t="shared" si="7"/>
        <v>0</v>
      </c>
      <c r="R105" s="160" t="str">
        <f t="shared" si="10"/>
        <v/>
      </c>
      <c r="S105" s="160" t="str">
        <f t="shared" si="11"/>
        <v/>
      </c>
    </row>
    <row r="106" spans="3:19" ht="17.45" customHeight="1" x14ac:dyDescent="0.25">
      <c r="C106" s="188"/>
      <c r="D106" s="189"/>
      <c r="E106" s="178"/>
      <c r="F106" s="178"/>
      <c r="G106" s="190">
        <f>DATOS!$E$13</f>
        <v>1</v>
      </c>
      <c r="H106" s="178"/>
      <c r="I106" s="191"/>
      <c r="J106" s="178"/>
      <c r="K106" s="178"/>
      <c r="L106" s="178"/>
      <c r="M106" s="178"/>
      <c r="N106" s="160" t="str">
        <f t="shared" si="8"/>
        <v/>
      </c>
      <c r="P106" s="160" t="str">
        <f t="shared" si="9"/>
        <v/>
      </c>
      <c r="Q106" s="160">
        <f t="shared" si="7"/>
        <v>0</v>
      </c>
      <c r="R106" s="160" t="str">
        <f t="shared" si="10"/>
        <v/>
      </c>
      <c r="S106" s="160" t="str">
        <f t="shared" si="11"/>
        <v/>
      </c>
    </row>
    <row r="107" spans="3:19" ht="17.45" customHeight="1" x14ac:dyDescent="0.25">
      <c r="C107" s="188"/>
      <c r="D107" s="189"/>
      <c r="E107" s="178"/>
      <c r="F107" s="178"/>
      <c r="G107" s="190">
        <f>DATOS!$E$13</f>
        <v>1</v>
      </c>
      <c r="H107" s="178"/>
      <c r="I107" s="191"/>
      <c r="J107" s="178"/>
      <c r="K107" s="178"/>
      <c r="L107" s="178"/>
      <c r="M107" s="178"/>
      <c r="N107" s="160" t="str">
        <f t="shared" si="8"/>
        <v/>
      </c>
      <c r="P107" s="160" t="str">
        <f t="shared" si="9"/>
        <v/>
      </c>
      <c r="Q107" s="160">
        <f t="shared" si="7"/>
        <v>0</v>
      </c>
      <c r="R107" s="160" t="str">
        <f t="shared" si="10"/>
        <v/>
      </c>
      <c r="S107" s="160" t="str">
        <f t="shared" si="11"/>
        <v/>
      </c>
    </row>
    <row r="108" spans="3:19" ht="17.45" customHeight="1" x14ac:dyDescent="0.25">
      <c r="C108" s="188"/>
      <c r="D108" s="189"/>
      <c r="E108" s="178"/>
      <c r="F108" s="178"/>
      <c r="G108" s="190">
        <f>DATOS!$E$13</f>
        <v>1</v>
      </c>
      <c r="H108" s="178"/>
      <c r="I108" s="191"/>
      <c r="J108" s="178"/>
      <c r="K108" s="178"/>
      <c r="L108" s="178"/>
      <c r="M108" s="178"/>
      <c r="N108" s="160" t="str">
        <f t="shared" si="8"/>
        <v/>
      </c>
      <c r="P108" s="160" t="str">
        <f t="shared" si="9"/>
        <v/>
      </c>
      <c r="Q108" s="160">
        <f t="shared" si="7"/>
        <v>0</v>
      </c>
      <c r="R108" s="160" t="str">
        <f t="shared" si="10"/>
        <v/>
      </c>
      <c r="S108" s="160" t="str">
        <f t="shared" si="11"/>
        <v/>
      </c>
    </row>
    <row r="109" spans="3:19" ht="17.45" customHeight="1" x14ac:dyDescent="0.25">
      <c r="C109" s="188"/>
      <c r="D109" s="189"/>
      <c r="E109" s="178"/>
      <c r="F109" s="178"/>
      <c r="G109" s="190">
        <f>DATOS!$E$13</f>
        <v>1</v>
      </c>
      <c r="H109" s="178"/>
      <c r="I109" s="191"/>
      <c r="J109" s="178"/>
      <c r="K109" s="178"/>
      <c r="L109" s="178"/>
      <c r="M109" s="178"/>
      <c r="N109" s="160" t="str">
        <f t="shared" si="8"/>
        <v/>
      </c>
      <c r="P109" s="160" t="str">
        <f t="shared" si="9"/>
        <v/>
      </c>
      <c r="Q109" s="160">
        <f t="shared" si="7"/>
        <v>0</v>
      </c>
      <c r="R109" s="160" t="str">
        <f t="shared" si="10"/>
        <v/>
      </c>
      <c r="S109" s="160" t="str">
        <f t="shared" si="11"/>
        <v/>
      </c>
    </row>
    <row r="110" spans="3:19" ht="17.45" customHeight="1" x14ac:dyDescent="0.25">
      <c r="C110" s="188"/>
      <c r="D110" s="189"/>
      <c r="E110" s="178"/>
      <c r="F110" s="178"/>
      <c r="G110" s="190">
        <f>DATOS!$E$13</f>
        <v>1</v>
      </c>
      <c r="H110" s="178"/>
      <c r="I110" s="191"/>
      <c r="J110" s="178"/>
      <c r="K110" s="178"/>
      <c r="L110" s="178"/>
      <c r="M110" s="178"/>
      <c r="N110" s="160" t="str">
        <f t="shared" si="8"/>
        <v/>
      </c>
      <c r="P110" s="160" t="str">
        <f t="shared" si="9"/>
        <v/>
      </c>
      <c r="Q110" s="160">
        <f t="shared" si="7"/>
        <v>0</v>
      </c>
      <c r="R110" s="160" t="str">
        <f t="shared" si="10"/>
        <v/>
      </c>
      <c r="S110" s="160" t="str">
        <f t="shared" si="11"/>
        <v/>
      </c>
    </row>
    <row r="111" spans="3:19" ht="17.45" customHeight="1" x14ac:dyDescent="0.25">
      <c r="C111" s="188"/>
      <c r="D111" s="189"/>
      <c r="E111" s="178"/>
      <c r="F111" s="178"/>
      <c r="G111" s="190">
        <f>DATOS!$E$13</f>
        <v>1</v>
      </c>
      <c r="H111" s="178"/>
      <c r="I111" s="191"/>
      <c r="J111" s="178"/>
      <c r="K111" s="178"/>
      <c r="L111" s="178"/>
      <c r="M111" s="178"/>
      <c r="N111" s="160" t="str">
        <f t="shared" si="8"/>
        <v/>
      </c>
      <c r="P111" s="160" t="str">
        <f t="shared" si="9"/>
        <v/>
      </c>
      <c r="Q111" s="160">
        <f t="shared" si="7"/>
        <v>0</v>
      </c>
      <c r="R111" s="160" t="str">
        <f t="shared" si="10"/>
        <v/>
      </c>
      <c r="S111" s="160" t="str">
        <f t="shared" si="11"/>
        <v/>
      </c>
    </row>
    <row r="112" spans="3:19" ht="17.45" customHeight="1" x14ac:dyDescent="0.25">
      <c r="C112" s="188"/>
      <c r="D112" s="189"/>
      <c r="E112" s="178"/>
      <c r="F112" s="178"/>
      <c r="G112" s="190">
        <f>DATOS!$E$13</f>
        <v>1</v>
      </c>
      <c r="H112" s="178"/>
      <c r="I112" s="191"/>
      <c r="J112" s="178"/>
      <c r="K112" s="178"/>
      <c r="L112" s="178"/>
      <c r="M112" s="178"/>
      <c r="N112" s="160" t="str">
        <f t="shared" si="8"/>
        <v/>
      </c>
      <c r="P112" s="160" t="str">
        <f t="shared" si="9"/>
        <v/>
      </c>
      <c r="Q112" s="160">
        <f t="shared" si="7"/>
        <v>0</v>
      </c>
      <c r="R112" s="160" t="str">
        <f t="shared" si="10"/>
        <v/>
      </c>
      <c r="S112" s="160" t="str">
        <f t="shared" si="11"/>
        <v/>
      </c>
    </row>
    <row r="113" spans="3:19" ht="17.45" customHeight="1" x14ac:dyDescent="0.25">
      <c r="C113" s="188"/>
      <c r="D113" s="189"/>
      <c r="E113" s="178"/>
      <c r="F113" s="178"/>
      <c r="G113" s="190">
        <f>DATOS!$E$13</f>
        <v>1</v>
      </c>
      <c r="H113" s="178"/>
      <c r="I113" s="191"/>
      <c r="J113" s="178"/>
      <c r="K113" s="178"/>
      <c r="L113" s="178"/>
      <c r="M113" s="178"/>
      <c r="N113" s="160" t="str">
        <f t="shared" si="8"/>
        <v/>
      </c>
      <c r="P113" s="160" t="str">
        <f t="shared" si="9"/>
        <v/>
      </c>
      <c r="Q113" s="160">
        <f t="shared" si="7"/>
        <v>0</v>
      </c>
      <c r="R113" s="160" t="str">
        <f t="shared" si="10"/>
        <v/>
      </c>
      <c r="S113" s="160" t="str">
        <f t="shared" si="11"/>
        <v/>
      </c>
    </row>
    <row r="114" spans="3:19" ht="17.45" customHeight="1" x14ac:dyDescent="0.25">
      <c r="C114" s="188"/>
      <c r="D114" s="189"/>
      <c r="E114" s="178"/>
      <c r="F114" s="178"/>
      <c r="G114" s="190">
        <f>DATOS!$E$13</f>
        <v>1</v>
      </c>
      <c r="H114" s="178"/>
      <c r="I114" s="191"/>
      <c r="J114" s="178"/>
      <c r="K114" s="178"/>
      <c r="L114" s="178"/>
      <c r="M114" s="178"/>
      <c r="N114" s="160" t="str">
        <f t="shared" si="8"/>
        <v/>
      </c>
      <c r="P114" s="160" t="str">
        <f t="shared" si="9"/>
        <v/>
      </c>
      <c r="Q114" s="160">
        <f t="shared" si="7"/>
        <v>0</v>
      </c>
      <c r="R114" s="160" t="str">
        <f t="shared" si="10"/>
        <v/>
      </c>
      <c r="S114" s="160" t="str">
        <f t="shared" si="11"/>
        <v/>
      </c>
    </row>
    <row r="115" spans="3:19" ht="17.45" customHeight="1" x14ac:dyDescent="0.25">
      <c r="C115" s="188"/>
      <c r="D115" s="189"/>
      <c r="E115" s="178"/>
      <c r="F115" s="178"/>
      <c r="G115" s="190">
        <f>DATOS!$E$13</f>
        <v>1</v>
      </c>
      <c r="H115" s="178"/>
      <c r="I115" s="191"/>
      <c r="J115" s="178"/>
      <c r="K115" s="178"/>
      <c r="L115" s="178"/>
      <c r="M115" s="178"/>
      <c r="N115" s="160" t="str">
        <f t="shared" si="8"/>
        <v/>
      </c>
      <c r="P115" s="160" t="str">
        <f t="shared" si="9"/>
        <v/>
      </c>
      <c r="Q115" s="160">
        <f t="shared" si="7"/>
        <v>0</v>
      </c>
      <c r="R115" s="160" t="str">
        <f t="shared" si="10"/>
        <v/>
      </c>
      <c r="S115" s="160" t="str">
        <f t="shared" si="11"/>
        <v/>
      </c>
    </row>
    <row r="116" spans="3:19" ht="17.45" customHeight="1" x14ac:dyDescent="0.25">
      <c r="C116" s="188"/>
      <c r="D116" s="189"/>
      <c r="E116" s="178"/>
      <c r="F116" s="178"/>
      <c r="G116" s="190">
        <f>DATOS!$E$13</f>
        <v>1</v>
      </c>
      <c r="H116" s="178"/>
      <c r="I116" s="191"/>
      <c r="J116" s="178"/>
      <c r="K116" s="178"/>
      <c r="L116" s="178"/>
      <c r="M116" s="178"/>
      <c r="N116" s="160" t="str">
        <f t="shared" si="8"/>
        <v/>
      </c>
      <c r="P116" s="160" t="str">
        <f t="shared" si="9"/>
        <v/>
      </c>
      <c r="Q116" s="160">
        <f t="shared" si="7"/>
        <v>0</v>
      </c>
      <c r="R116" s="160" t="str">
        <f t="shared" si="10"/>
        <v/>
      </c>
      <c r="S116" s="160" t="str">
        <f t="shared" si="11"/>
        <v/>
      </c>
    </row>
    <row r="117" spans="3:19" ht="17.45" customHeight="1" x14ac:dyDescent="0.25">
      <c r="C117" s="188"/>
      <c r="D117" s="189"/>
      <c r="E117" s="178"/>
      <c r="F117" s="178"/>
      <c r="G117" s="190">
        <f>DATOS!$E$13</f>
        <v>1</v>
      </c>
      <c r="H117" s="178"/>
      <c r="I117" s="191"/>
      <c r="J117" s="178"/>
      <c r="K117" s="178"/>
      <c r="L117" s="178"/>
      <c r="M117" s="178"/>
      <c r="N117" s="160" t="str">
        <f t="shared" si="8"/>
        <v/>
      </c>
      <c r="P117" s="160" t="str">
        <f t="shared" si="9"/>
        <v/>
      </c>
      <c r="Q117" s="160">
        <f t="shared" si="7"/>
        <v>0</v>
      </c>
      <c r="R117" s="160" t="str">
        <f t="shared" si="10"/>
        <v/>
      </c>
      <c r="S117" s="160" t="str">
        <f t="shared" si="11"/>
        <v/>
      </c>
    </row>
    <row r="118" spans="3:19" ht="17.45" customHeight="1" x14ac:dyDescent="0.25">
      <c r="C118" s="188"/>
      <c r="D118" s="189"/>
      <c r="E118" s="178"/>
      <c r="F118" s="178"/>
      <c r="G118" s="190">
        <f>DATOS!$E$13</f>
        <v>1</v>
      </c>
      <c r="H118" s="178"/>
      <c r="I118" s="191"/>
      <c r="J118" s="178"/>
      <c r="K118" s="178"/>
      <c r="L118" s="178"/>
      <c r="M118" s="178"/>
      <c r="N118" s="160" t="str">
        <f t="shared" si="8"/>
        <v/>
      </c>
      <c r="P118" s="160" t="str">
        <f t="shared" si="9"/>
        <v/>
      </c>
      <c r="Q118" s="160">
        <f t="shared" si="7"/>
        <v>0</v>
      </c>
      <c r="R118" s="160" t="str">
        <f t="shared" si="10"/>
        <v/>
      </c>
      <c r="S118" s="160" t="str">
        <f t="shared" si="11"/>
        <v/>
      </c>
    </row>
    <row r="119" spans="3:19" ht="17.45" customHeight="1" x14ac:dyDescent="0.25">
      <c r="C119" s="188"/>
      <c r="D119" s="189"/>
      <c r="E119" s="178"/>
      <c r="F119" s="178"/>
      <c r="G119" s="190">
        <f>DATOS!$E$13</f>
        <v>1</v>
      </c>
      <c r="H119" s="178"/>
      <c r="I119" s="191"/>
      <c r="J119" s="178"/>
      <c r="K119" s="178"/>
      <c r="L119" s="178"/>
      <c r="M119" s="178"/>
      <c r="N119" s="160" t="str">
        <f t="shared" si="8"/>
        <v/>
      </c>
      <c r="P119" s="160" t="str">
        <f t="shared" si="9"/>
        <v/>
      </c>
      <c r="Q119" s="160">
        <f t="shared" si="7"/>
        <v>0</v>
      </c>
      <c r="R119" s="160" t="str">
        <f t="shared" si="10"/>
        <v/>
      </c>
      <c r="S119" s="160" t="str">
        <f t="shared" si="11"/>
        <v/>
      </c>
    </row>
    <row r="120" spans="3:19" ht="17.45" customHeight="1" x14ac:dyDescent="0.25">
      <c r="C120" s="188"/>
      <c r="D120" s="189"/>
      <c r="E120" s="178"/>
      <c r="F120" s="178"/>
      <c r="G120" s="190">
        <f>DATOS!$E$13</f>
        <v>1</v>
      </c>
      <c r="H120" s="178"/>
      <c r="I120" s="191"/>
      <c r="J120" s="178"/>
      <c r="K120" s="178"/>
      <c r="L120" s="178"/>
      <c r="M120" s="178"/>
      <c r="N120" s="160" t="str">
        <f t="shared" si="8"/>
        <v/>
      </c>
      <c r="P120" s="160" t="str">
        <f t="shared" si="9"/>
        <v/>
      </c>
      <c r="Q120" s="160">
        <f t="shared" si="7"/>
        <v>0</v>
      </c>
      <c r="R120" s="160" t="str">
        <f t="shared" si="10"/>
        <v/>
      </c>
      <c r="S120" s="160" t="str">
        <f t="shared" si="11"/>
        <v/>
      </c>
    </row>
    <row r="121" spans="3:19" ht="17.45" customHeight="1" x14ac:dyDescent="0.25">
      <c r="C121" s="188"/>
      <c r="D121" s="189"/>
      <c r="E121" s="178"/>
      <c r="F121" s="178"/>
      <c r="G121" s="190">
        <f>DATOS!$E$13</f>
        <v>1</v>
      </c>
      <c r="H121" s="178"/>
      <c r="I121" s="191"/>
      <c r="J121" s="178"/>
      <c r="K121" s="178"/>
      <c r="L121" s="178"/>
      <c r="M121" s="178"/>
      <c r="N121" s="160" t="str">
        <f t="shared" si="8"/>
        <v/>
      </c>
      <c r="P121" s="160" t="str">
        <f t="shared" si="9"/>
        <v/>
      </c>
      <c r="Q121" s="160">
        <f t="shared" si="7"/>
        <v>0</v>
      </c>
      <c r="R121" s="160" t="str">
        <f t="shared" si="10"/>
        <v/>
      </c>
      <c r="S121" s="160" t="str">
        <f t="shared" si="11"/>
        <v/>
      </c>
    </row>
    <row r="122" spans="3:19" ht="17.45" customHeight="1" x14ac:dyDescent="0.25">
      <c r="C122" s="188"/>
      <c r="D122" s="189"/>
      <c r="E122" s="178"/>
      <c r="F122" s="178"/>
      <c r="G122" s="190">
        <f>DATOS!$E$13</f>
        <v>1</v>
      </c>
      <c r="H122" s="178"/>
      <c r="I122" s="191"/>
      <c r="J122" s="178"/>
      <c r="K122" s="178"/>
      <c r="L122" s="178"/>
      <c r="M122" s="178"/>
      <c r="N122" s="160" t="str">
        <f t="shared" si="8"/>
        <v/>
      </c>
      <c r="P122" s="160" t="str">
        <f t="shared" si="9"/>
        <v/>
      </c>
      <c r="Q122" s="160">
        <f t="shared" si="7"/>
        <v>0</v>
      </c>
      <c r="R122" s="160" t="str">
        <f t="shared" si="10"/>
        <v/>
      </c>
      <c r="S122" s="160" t="str">
        <f t="shared" si="11"/>
        <v/>
      </c>
    </row>
    <row r="123" spans="3:19" ht="17.45" customHeight="1" x14ac:dyDescent="0.25">
      <c r="C123" s="188"/>
      <c r="D123" s="189"/>
      <c r="E123" s="178"/>
      <c r="F123" s="178"/>
      <c r="G123" s="190">
        <f>DATOS!$E$13</f>
        <v>1</v>
      </c>
      <c r="H123" s="178"/>
      <c r="I123" s="191"/>
      <c r="J123" s="178"/>
      <c r="K123" s="178"/>
      <c r="L123" s="178"/>
      <c r="M123" s="178"/>
      <c r="N123" s="160" t="str">
        <f t="shared" si="8"/>
        <v/>
      </c>
      <c r="P123" s="160" t="str">
        <f t="shared" si="9"/>
        <v/>
      </c>
      <c r="Q123" s="160">
        <f t="shared" si="7"/>
        <v>0</v>
      </c>
      <c r="R123" s="160" t="str">
        <f t="shared" si="10"/>
        <v/>
      </c>
      <c r="S123" s="160" t="str">
        <f t="shared" si="11"/>
        <v/>
      </c>
    </row>
    <row r="124" spans="3:19" ht="17.45" customHeight="1" x14ac:dyDescent="0.25">
      <c r="C124" s="188"/>
      <c r="D124" s="189"/>
      <c r="E124" s="178"/>
      <c r="F124" s="178"/>
      <c r="G124" s="190">
        <f>DATOS!$E$13</f>
        <v>1</v>
      </c>
      <c r="H124" s="178"/>
      <c r="I124" s="191"/>
      <c r="J124" s="178"/>
      <c r="K124" s="178"/>
      <c r="L124" s="178"/>
      <c r="M124" s="178"/>
      <c r="N124" s="160" t="str">
        <f t="shared" si="8"/>
        <v/>
      </c>
      <c r="P124" s="160" t="str">
        <f t="shared" si="9"/>
        <v/>
      </c>
      <c r="Q124" s="160">
        <f t="shared" si="7"/>
        <v>0</v>
      </c>
      <c r="R124" s="160" t="str">
        <f t="shared" si="10"/>
        <v/>
      </c>
      <c r="S124" s="160" t="str">
        <f t="shared" si="11"/>
        <v/>
      </c>
    </row>
    <row r="125" spans="3:19" ht="17.45" customHeight="1" x14ac:dyDescent="0.25">
      <c r="C125" s="188"/>
      <c r="D125" s="189"/>
      <c r="E125" s="178"/>
      <c r="F125" s="178"/>
      <c r="G125" s="190">
        <f>DATOS!$E$13</f>
        <v>1</v>
      </c>
      <c r="H125" s="178"/>
      <c r="I125" s="191"/>
      <c r="J125" s="178"/>
      <c r="K125" s="178"/>
      <c r="L125" s="178"/>
      <c r="M125" s="178"/>
      <c r="N125" s="160" t="str">
        <f t="shared" si="8"/>
        <v/>
      </c>
      <c r="P125" s="160" t="str">
        <f t="shared" si="9"/>
        <v/>
      </c>
      <c r="Q125" s="160">
        <f t="shared" si="7"/>
        <v>0</v>
      </c>
      <c r="R125" s="160" t="str">
        <f t="shared" si="10"/>
        <v/>
      </c>
      <c r="S125" s="160" t="str">
        <f t="shared" si="11"/>
        <v/>
      </c>
    </row>
    <row r="126" spans="3:19" ht="17.45" customHeight="1" x14ac:dyDescent="0.25">
      <c r="C126" s="188"/>
      <c r="D126" s="189"/>
      <c r="E126" s="178"/>
      <c r="F126" s="178"/>
      <c r="G126" s="190">
        <f>DATOS!$E$13</f>
        <v>1</v>
      </c>
      <c r="H126" s="178"/>
      <c r="I126" s="191"/>
      <c r="J126" s="178"/>
      <c r="K126" s="178"/>
      <c r="L126" s="178"/>
      <c r="M126" s="178"/>
      <c r="N126" s="160" t="str">
        <f t="shared" si="8"/>
        <v/>
      </c>
      <c r="P126" s="160" t="str">
        <f t="shared" si="9"/>
        <v/>
      </c>
      <c r="Q126" s="160">
        <f t="shared" si="7"/>
        <v>0</v>
      </c>
      <c r="R126" s="160" t="str">
        <f t="shared" si="10"/>
        <v/>
      </c>
      <c r="S126" s="160" t="str">
        <f t="shared" si="11"/>
        <v/>
      </c>
    </row>
    <row r="127" spans="3:19" ht="17.45" customHeight="1" x14ac:dyDescent="0.25">
      <c r="C127" s="188"/>
      <c r="D127" s="189"/>
      <c r="E127" s="178"/>
      <c r="F127" s="178"/>
      <c r="G127" s="190">
        <f>DATOS!$E$13</f>
        <v>1</v>
      </c>
      <c r="H127" s="178"/>
      <c r="I127" s="191"/>
      <c r="J127" s="178"/>
      <c r="K127" s="178"/>
      <c r="L127" s="178"/>
      <c r="M127" s="178"/>
      <c r="N127" s="160" t="str">
        <f t="shared" si="8"/>
        <v/>
      </c>
      <c r="P127" s="160" t="str">
        <f t="shared" si="9"/>
        <v/>
      </c>
      <c r="Q127" s="160">
        <f t="shared" si="7"/>
        <v>0</v>
      </c>
      <c r="R127" s="160" t="str">
        <f t="shared" si="10"/>
        <v/>
      </c>
      <c r="S127" s="160" t="str">
        <f t="shared" si="11"/>
        <v/>
      </c>
    </row>
    <row r="128" spans="3:19" ht="17.45" customHeight="1" x14ac:dyDescent="0.25">
      <c r="C128" s="188"/>
      <c r="D128" s="189"/>
      <c r="E128" s="178"/>
      <c r="F128" s="178"/>
      <c r="G128" s="190">
        <f>DATOS!$E$13</f>
        <v>1</v>
      </c>
      <c r="H128" s="178"/>
      <c r="I128" s="191"/>
      <c r="J128" s="178"/>
      <c r="K128" s="178"/>
      <c r="L128" s="178"/>
      <c r="M128" s="178"/>
      <c r="N128" s="160" t="str">
        <f t="shared" si="8"/>
        <v/>
      </c>
      <c r="P128" s="160" t="str">
        <f t="shared" si="9"/>
        <v/>
      </c>
      <c r="Q128" s="160">
        <f t="shared" si="7"/>
        <v>0</v>
      </c>
      <c r="R128" s="160" t="str">
        <f t="shared" si="10"/>
        <v/>
      </c>
      <c r="S128" s="160" t="str">
        <f t="shared" si="11"/>
        <v/>
      </c>
    </row>
    <row r="129" spans="3:19" ht="17.45" customHeight="1" x14ac:dyDescent="0.25">
      <c r="C129" s="188"/>
      <c r="D129" s="189"/>
      <c r="E129" s="178"/>
      <c r="F129" s="178"/>
      <c r="G129" s="190">
        <f>DATOS!$E$13</f>
        <v>1</v>
      </c>
      <c r="H129" s="178"/>
      <c r="I129" s="191"/>
      <c r="J129" s="178"/>
      <c r="K129" s="178"/>
      <c r="L129" s="178"/>
      <c r="M129" s="178"/>
      <c r="N129" s="160" t="str">
        <f t="shared" si="8"/>
        <v/>
      </c>
      <c r="P129" s="160" t="str">
        <f t="shared" si="9"/>
        <v/>
      </c>
      <c r="Q129" s="160">
        <f t="shared" si="7"/>
        <v>0</v>
      </c>
      <c r="R129" s="160" t="str">
        <f t="shared" si="10"/>
        <v/>
      </c>
      <c r="S129" s="160" t="str">
        <f t="shared" si="11"/>
        <v/>
      </c>
    </row>
    <row r="130" spans="3:19" ht="17.45" customHeight="1" x14ac:dyDescent="0.25">
      <c r="C130" s="188"/>
      <c r="D130" s="189"/>
      <c r="E130" s="178"/>
      <c r="F130" s="178"/>
      <c r="G130" s="190">
        <f>DATOS!$E$13</f>
        <v>1</v>
      </c>
      <c r="H130" s="178"/>
      <c r="I130" s="191"/>
      <c r="J130" s="178"/>
      <c r="K130" s="178"/>
      <c r="L130" s="178"/>
      <c r="M130" s="178"/>
      <c r="N130" s="160" t="str">
        <f t="shared" si="8"/>
        <v/>
      </c>
      <c r="P130" s="160" t="str">
        <f t="shared" si="9"/>
        <v/>
      </c>
      <c r="Q130" s="160">
        <f t="shared" si="7"/>
        <v>0</v>
      </c>
      <c r="R130" s="160" t="str">
        <f t="shared" si="10"/>
        <v/>
      </c>
      <c r="S130" s="160" t="str">
        <f t="shared" si="11"/>
        <v/>
      </c>
    </row>
    <row r="131" spans="3:19" ht="17.45" customHeight="1" x14ac:dyDescent="0.25">
      <c r="C131" s="188"/>
      <c r="D131" s="189"/>
      <c r="E131" s="178"/>
      <c r="F131" s="178"/>
      <c r="G131" s="190">
        <f>DATOS!$E$13</f>
        <v>1</v>
      </c>
      <c r="H131" s="178"/>
      <c r="I131" s="191"/>
      <c r="J131" s="178"/>
      <c r="K131" s="178"/>
      <c r="L131" s="178"/>
      <c r="M131" s="178"/>
      <c r="N131" s="160" t="str">
        <f t="shared" si="8"/>
        <v/>
      </c>
      <c r="P131" s="160" t="str">
        <f t="shared" si="9"/>
        <v/>
      </c>
      <c r="Q131" s="160">
        <f t="shared" si="7"/>
        <v>0</v>
      </c>
      <c r="R131" s="160" t="str">
        <f t="shared" si="10"/>
        <v/>
      </c>
      <c r="S131" s="160" t="str">
        <f t="shared" si="11"/>
        <v/>
      </c>
    </row>
    <row r="132" spans="3:19" ht="17.45" customHeight="1" x14ac:dyDescent="0.25">
      <c r="C132" s="188"/>
      <c r="D132" s="189"/>
      <c r="E132" s="178"/>
      <c r="F132" s="178"/>
      <c r="G132" s="190">
        <f>DATOS!$E$13</f>
        <v>1</v>
      </c>
      <c r="H132" s="178"/>
      <c r="I132" s="191"/>
      <c r="J132" s="178"/>
      <c r="K132" s="178"/>
      <c r="L132" s="178"/>
      <c r="M132" s="178"/>
      <c r="N132" s="160" t="str">
        <f t="shared" si="8"/>
        <v/>
      </c>
      <c r="P132" s="160" t="str">
        <f t="shared" si="9"/>
        <v/>
      </c>
      <c r="Q132" s="160">
        <f t="shared" si="7"/>
        <v>0</v>
      </c>
      <c r="R132" s="160" t="str">
        <f t="shared" si="10"/>
        <v/>
      </c>
      <c r="S132" s="160" t="str">
        <f t="shared" si="11"/>
        <v/>
      </c>
    </row>
    <row r="133" spans="3:19" ht="17.45" customHeight="1" x14ac:dyDescent="0.25">
      <c r="C133" s="188"/>
      <c r="D133" s="189"/>
      <c r="E133" s="178"/>
      <c r="F133" s="178"/>
      <c r="G133" s="190">
        <f>DATOS!$E$13</f>
        <v>1</v>
      </c>
      <c r="H133" s="178"/>
      <c r="I133" s="191"/>
      <c r="J133" s="178"/>
      <c r="K133" s="178"/>
      <c r="L133" s="178"/>
      <c r="M133" s="178"/>
      <c r="N133" s="160" t="str">
        <f t="shared" si="8"/>
        <v/>
      </c>
      <c r="P133" s="160" t="str">
        <f t="shared" si="9"/>
        <v/>
      </c>
      <c r="Q133" s="160">
        <f t="shared" si="7"/>
        <v>0</v>
      </c>
      <c r="R133" s="160" t="str">
        <f t="shared" si="10"/>
        <v/>
      </c>
      <c r="S133" s="160" t="str">
        <f t="shared" si="11"/>
        <v/>
      </c>
    </row>
    <row r="134" spans="3:19" ht="17.45" customHeight="1" x14ac:dyDescent="0.25">
      <c r="C134" s="188"/>
      <c r="D134" s="189"/>
      <c r="E134" s="178"/>
      <c r="F134" s="178"/>
      <c r="G134" s="190">
        <f>DATOS!$E$13</f>
        <v>1</v>
      </c>
      <c r="H134" s="178"/>
      <c r="I134" s="191"/>
      <c r="J134" s="178"/>
      <c r="K134" s="178"/>
      <c r="L134" s="178"/>
      <c r="M134" s="178"/>
      <c r="N134" s="160" t="str">
        <f t="shared" si="8"/>
        <v/>
      </c>
      <c r="P134" s="160" t="str">
        <f t="shared" si="9"/>
        <v/>
      </c>
      <c r="Q134" s="160">
        <f t="shared" si="7"/>
        <v>0</v>
      </c>
      <c r="R134" s="160" t="str">
        <f t="shared" si="10"/>
        <v/>
      </c>
      <c r="S134" s="160" t="str">
        <f t="shared" si="11"/>
        <v/>
      </c>
    </row>
    <row r="135" spans="3:19" ht="17.45" customHeight="1" x14ac:dyDescent="0.25">
      <c r="C135" s="188"/>
      <c r="D135" s="189"/>
      <c r="E135" s="178"/>
      <c r="F135" s="178"/>
      <c r="G135" s="190">
        <f>DATOS!$E$13</f>
        <v>1</v>
      </c>
      <c r="H135" s="178"/>
      <c r="I135" s="191"/>
      <c r="J135" s="178"/>
      <c r="K135" s="178"/>
      <c r="L135" s="178"/>
      <c r="M135" s="178"/>
      <c r="N135" s="160" t="str">
        <f t="shared" si="8"/>
        <v/>
      </c>
      <c r="P135" s="160" t="str">
        <f t="shared" si="9"/>
        <v/>
      </c>
      <c r="Q135" s="160">
        <f t="shared" si="7"/>
        <v>0</v>
      </c>
      <c r="R135" s="160" t="str">
        <f t="shared" si="10"/>
        <v/>
      </c>
      <c r="S135" s="160" t="str">
        <f t="shared" si="11"/>
        <v/>
      </c>
    </row>
    <row r="136" spans="3:19" ht="17.45" customHeight="1" x14ac:dyDescent="0.25">
      <c r="C136" s="188"/>
      <c r="D136" s="189"/>
      <c r="E136" s="178"/>
      <c r="F136" s="178"/>
      <c r="G136" s="190">
        <f>DATOS!$E$13</f>
        <v>1</v>
      </c>
      <c r="H136" s="178"/>
      <c r="I136" s="191"/>
      <c r="J136" s="178"/>
      <c r="K136" s="178"/>
      <c r="L136" s="178"/>
      <c r="M136" s="178"/>
      <c r="N136" s="160" t="str">
        <f t="shared" si="8"/>
        <v/>
      </c>
      <c r="P136" s="160" t="str">
        <f t="shared" si="9"/>
        <v/>
      </c>
      <c r="Q136" s="160">
        <f t="shared" si="7"/>
        <v>0</v>
      </c>
      <c r="R136" s="160" t="str">
        <f t="shared" si="10"/>
        <v/>
      </c>
      <c r="S136" s="160" t="str">
        <f t="shared" si="11"/>
        <v/>
      </c>
    </row>
    <row r="137" spans="3:19" ht="17.45" customHeight="1" x14ac:dyDescent="0.25">
      <c r="C137" s="188"/>
      <c r="D137" s="189"/>
      <c r="E137" s="178"/>
      <c r="F137" s="178"/>
      <c r="G137" s="190">
        <f>DATOS!$E$13</f>
        <v>1</v>
      </c>
      <c r="H137" s="178"/>
      <c r="I137" s="191"/>
      <c r="J137" s="178"/>
      <c r="K137" s="178"/>
      <c r="L137" s="178"/>
      <c r="M137" s="178"/>
      <c r="N137" s="160" t="str">
        <f t="shared" si="8"/>
        <v/>
      </c>
      <c r="P137" s="160" t="str">
        <f t="shared" si="9"/>
        <v/>
      </c>
      <c r="Q137" s="160">
        <f t="shared" si="7"/>
        <v>0</v>
      </c>
      <c r="R137" s="160" t="str">
        <f t="shared" si="10"/>
        <v/>
      </c>
      <c r="S137" s="160" t="str">
        <f t="shared" si="11"/>
        <v/>
      </c>
    </row>
    <row r="138" spans="3:19" ht="17.45" customHeight="1" x14ac:dyDescent="0.25">
      <c r="C138" s="188"/>
      <c r="D138" s="189"/>
      <c r="E138" s="178"/>
      <c r="F138" s="178"/>
      <c r="G138" s="190">
        <f>DATOS!$E$13</f>
        <v>1</v>
      </c>
      <c r="H138" s="178"/>
      <c r="I138" s="191"/>
      <c r="J138" s="178"/>
      <c r="K138" s="178"/>
      <c r="L138" s="178"/>
      <c r="M138" s="178"/>
      <c r="N138" s="160" t="str">
        <f t="shared" si="8"/>
        <v/>
      </c>
      <c r="P138" s="160" t="str">
        <f t="shared" si="9"/>
        <v/>
      </c>
      <c r="Q138" s="160">
        <f t="shared" si="7"/>
        <v>0</v>
      </c>
      <c r="R138" s="160" t="str">
        <f t="shared" si="10"/>
        <v/>
      </c>
      <c r="S138" s="160" t="str">
        <f t="shared" si="11"/>
        <v/>
      </c>
    </row>
    <row r="139" spans="3:19" ht="17.45" customHeight="1" x14ac:dyDescent="0.25">
      <c r="C139" s="188"/>
      <c r="D139" s="189"/>
      <c r="E139" s="178"/>
      <c r="F139" s="178"/>
      <c r="G139" s="190">
        <f>DATOS!$E$13</f>
        <v>1</v>
      </c>
      <c r="H139" s="178"/>
      <c r="I139" s="191"/>
      <c r="J139" s="178"/>
      <c r="K139" s="178"/>
      <c r="L139" s="178"/>
      <c r="M139" s="178"/>
      <c r="N139" s="160" t="str">
        <f t="shared" si="8"/>
        <v/>
      </c>
      <c r="P139" s="160" t="str">
        <f t="shared" si="9"/>
        <v/>
      </c>
      <c r="Q139" s="160">
        <f t="shared" si="7"/>
        <v>0</v>
      </c>
      <c r="R139" s="160" t="str">
        <f t="shared" si="10"/>
        <v/>
      </c>
      <c r="S139" s="160" t="str">
        <f t="shared" si="11"/>
        <v/>
      </c>
    </row>
    <row r="140" spans="3:19" ht="17.45" customHeight="1" x14ac:dyDescent="0.25">
      <c r="C140" s="188"/>
      <c r="D140" s="189"/>
      <c r="E140" s="178"/>
      <c r="F140" s="178"/>
      <c r="G140" s="190">
        <f>DATOS!$E$13</f>
        <v>1</v>
      </c>
      <c r="H140" s="178"/>
      <c r="I140" s="191"/>
      <c r="J140" s="178"/>
      <c r="K140" s="178"/>
      <c r="L140" s="178"/>
      <c r="M140" s="178"/>
      <c r="N140" s="160" t="str">
        <f t="shared" si="8"/>
        <v/>
      </c>
      <c r="P140" s="160" t="str">
        <f t="shared" si="9"/>
        <v/>
      </c>
      <c r="Q140" s="160">
        <f t="shared" si="7"/>
        <v>0</v>
      </c>
      <c r="R140" s="160" t="str">
        <f t="shared" si="10"/>
        <v/>
      </c>
      <c r="S140" s="160" t="str">
        <f t="shared" si="11"/>
        <v/>
      </c>
    </row>
    <row r="141" spans="3:19" ht="17.45" customHeight="1" x14ac:dyDescent="0.25">
      <c r="C141" s="188"/>
      <c r="D141" s="189"/>
      <c r="E141" s="178"/>
      <c r="F141" s="178"/>
      <c r="G141" s="190">
        <f>DATOS!$E$13</f>
        <v>1</v>
      </c>
      <c r="H141" s="178"/>
      <c r="I141" s="191"/>
      <c r="J141" s="178"/>
      <c r="K141" s="178"/>
      <c r="L141" s="178"/>
      <c r="M141" s="178"/>
      <c r="N141" s="160" t="str">
        <f t="shared" si="8"/>
        <v/>
      </c>
      <c r="P141" s="160" t="str">
        <f t="shared" si="9"/>
        <v/>
      </c>
      <c r="Q141" s="160">
        <f t="shared" si="7"/>
        <v>0</v>
      </c>
      <c r="R141" s="160" t="str">
        <f t="shared" si="10"/>
        <v/>
      </c>
      <c r="S141" s="160" t="str">
        <f t="shared" si="11"/>
        <v/>
      </c>
    </row>
    <row r="142" spans="3:19" ht="17.45" customHeight="1" x14ac:dyDescent="0.25">
      <c r="C142" s="188"/>
      <c r="D142" s="189"/>
      <c r="E142" s="178"/>
      <c r="F142" s="178"/>
      <c r="G142" s="190">
        <f>DATOS!$E$13</f>
        <v>1</v>
      </c>
      <c r="H142" s="178"/>
      <c r="I142" s="191"/>
      <c r="J142" s="178"/>
      <c r="K142" s="178"/>
      <c r="L142" s="178"/>
      <c r="M142" s="178"/>
      <c r="N142" s="160" t="str">
        <f t="shared" si="8"/>
        <v/>
      </c>
      <c r="P142" s="160" t="str">
        <f t="shared" si="9"/>
        <v/>
      </c>
      <c r="Q142" s="160">
        <f t="shared" si="7"/>
        <v>0</v>
      </c>
      <c r="R142" s="160" t="str">
        <f t="shared" si="10"/>
        <v/>
      </c>
      <c r="S142" s="160" t="str">
        <f t="shared" si="11"/>
        <v/>
      </c>
    </row>
    <row r="143" spans="3:19" ht="17.45" customHeight="1" x14ac:dyDescent="0.25">
      <c r="C143" s="188"/>
      <c r="D143" s="189"/>
      <c r="E143" s="178"/>
      <c r="F143" s="178"/>
      <c r="G143" s="190">
        <f>DATOS!$E$13</f>
        <v>1</v>
      </c>
      <c r="H143" s="178"/>
      <c r="I143" s="191"/>
      <c r="J143" s="178"/>
      <c r="K143" s="178"/>
      <c r="L143" s="178"/>
      <c r="M143" s="178"/>
      <c r="N143" s="160" t="str">
        <f t="shared" si="8"/>
        <v/>
      </c>
      <c r="P143" s="160" t="str">
        <f t="shared" si="9"/>
        <v/>
      </c>
      <c r="Q143" s="160">
        <f t="shared" si="7"/>
        <v>0</v>
      </c>
      <c r="R143" s="160" t="str">
        <f t="shared" si="10"/>
        <v/>
      </c>
      <c r="S143" s="160" t="str">
        <f t="shared" si="11"/>
        <v/>
      </c>
    </row>
    <row r="144" spans="3:19" ht="17.45" customHeight="1" x14ac:dyDescent="0.25">
      <c r="C144" s="188"/>
      <c r="D144" s="189"/>
      <c r="E144" s="178"/>
      <c r="F144" s="178"/>
      <c r="G144" s="190">
        <f>DATOS!$E$13</f>
        <v>1</v>
      </c>
      <c r="H144" s="178"/>
      <c r="I144" s="191"/>
      <c r="J144" s="178"/>
      <c r="K144" s="178"/>
      <c r="L144" s="178"/>
      <c r="M144" s="178"/>
      <c r="N144" s="160" t="str">
        <f t="shared" si="8"/>
        <v/>
      </c>
      <c r="P144" s="160" t="str">
        <f t="shared" si="9"/>
        <v/>
      </c>
      <c r="Q144" s="160">
        <f t="shared" si="7"/>
        <v>0</v>
      </c>
      <c r="R144" s="160" t="str">
        <f t="shared" si="10"/>
        <v/>
      </c>
      <c r="S144" s="160" t="str">
        <f t="shared" si="11"/>
        <v/>
      </c>
    </row>
    <row r="145" spans="3:19" ht="17.45" customHeight="1" x14ac:dyDescent="0.25">
      <c r="C145" s="188"/>
      <c r="D145" s="189"/>
      <c r="E145" s="178"/>
      <c r="F145" s="178"/>
      <c r="G145" s="190">
        <f>DATOS!$E$13</f>
        <v>1</v>
      </c>
      <c r="H145" s="178"/>
      <c r="I145" s="191"/>
      <c r="J145" s="178"/>
      <c r="K145" s="178"/>
      <c r="L145" s="178"/>
      <c r="M145" s="178"/>
      <c r="N145" s="160" t="str">
        <f t="shared" si="8"/>
        <v/>
      </c>
      <c r="P145" s="160" t="str">
        <f t="shared" si="9"/>
        <v/>
      </c>
      <c r="Q145" s="160">
        <f t="shared" ref="Q145:Q208" si="12">IF($I145=0%,H145,"")</f>
        <v>0</v>
      </c>
      <c r="R145" s="160" t="str">
        <f t="shared" si="10"/>
        <v/>
      </c>
      <c r="S145" s="160" t="str">
        <f t="shared" si="11"/>
        <v/>
      </c>
    </row>
    <row r="146" spans="3:19" ht="17.45" customHeight="1" x14ac:dyDescent="0.25">
      <c r="C146" s="188"/>
      <c r="D146" s="189"/>
      <c r="E146" s="178"/>
      <c r="F146" s="178"/>
      <c r="G146" s="190">
        <f>DATOS!$E$13</f>
        <v>1</v>
      </c>
      <c r="H146" s="178"/>
      <c r="I146" s="191"/>
      <c r="J146" s="178"/>
      <c r="K146" s="178"/>
      <c r="L146" s="178"/>
      <c r="M146" s="178"/>
      <c r="N146" s="160" t="str">
        <f t="shared" ref="N146:N209" si="13">IF(H146&amp;J146&amp;K146&amp;L146&amp;M146="","",H146+J146+K146-L146-M146)</f>
        <v/>
      </c>
      <c r="P146" s="160" t="str">
        <f t="shared" ref="P146:P209" si="14">IF($I146="E",H146,"")</f>
        <v/>
      </c>
      <c r="Q146" s="160">
        <f t="shared" si="12"/>
        <v>0</v>
      </c>
      <c r="R146" s="160" t="str">
        <f t="shared" ref="R146:R209" si="15">IF(OR($I146=8%,$I146=11%),$J146/$I146,"")</f>
        <v/>
      </c>
      <c r="S146" s="160" t="str">
        <f t="shared" si="11"/>
        <v/>
      </c>
    </row>
    <row r="147" spans="3:19" ht="17.45" customHeight="1" x14ac:dyDescent="0.25">
      <c r="C147" s="188"/>
      <c r="D147" s="189"/>
      <c r="E147" s="178"/>
      <c r="F147" s="178"/>
      <c r="G147" s="190">
        <f>DATOS!$E$13</f>
        <v>1</v>
      </c>
      <c r="H147" s="178"/>
      <c r="I147" s="191"/>
      <c r="J147" s="178"/>
      <c r="K147" s="178"/>
      <c r="L147" s="178"/>
      <c r="M147" s="178"/>
      <c r="N147" s="160" t="str">
        <f t="shared" si="13"/>
        <v/>
      </c>
      <c r="P147" s="160" t="str">
        <f t="shared" si="14"/>
        <v/>
      </c>
      <c r="Q147" s="160">
        <f t="shared" si="12"/>
        <v>0</v>
      </c>
      <c r="R147" s="160" t="str">
        <f t="shared" si="15"/>
        <v/>
      </c>
      <c r="S147" s="160" t="str">
        <f t="shared" ref="S147:S210" si="16">IF(OR($I147=15%,$I147=16%),$J147/$I147,"")</f>
        <v/>
      </c>
    </row>
    <row r="148" spans="3:19" ht="17.45" customHeight="1" x14ac:dyDescent="0.25">
      <c r="C148" s="188"/>
      <c r="D148" s="189"/>
      <c r="E148" s="178"/>
      <c r="F148" s="178"/>
      <c r="G148" s="190">
        <f>DATOS!$E$13</f>
        <v>1</v>
      </c>
      <c r="H148" s="178"/>
      <c r="I148" s="191"/>
      <c r="J148" s="178"/>
      <c r="K148" s="178"/>
      <c r="L148" s="178"/>
      <c r="M148" s="178"/>
      <c r="N148" s="160" t="str">
        <f t="shared" si="13"/>
        <v/>
      </c>
      <c r="P148" s="160" t="str">
        <f t="shared" si="14"/>
        <v/>
      </c>
      <c r="Q148" s="160">
        <f t="shared" si="12"/>
        <v>0</v>
      </c>
      <c r="R148" s="160" t="str">
        <f t="shared" si="15"/>
        <v/>
      </c>
      <c r="S148" s="160" t="str">
        <f t="shared" si="16"/>
        <v/>
      </c>
    </row>
    <row r="149" spans="3:19" ht="17.45" customHeight="1" x14ac:dyDescent="0.25">
      <c r="C149" s="188"/>
      <c r="D149" s="189"/>
      <c r="E149" s="178"/>
      <c r="F149" s="178"/>
      <c r="G149" s="190">
        <f>DATOS!$E$13</f>
        <v>1</v>
      </c>
      <c r="H149" s="178"/>
      <c r="I149" s="191"/>
      <c r="J149" s="178"/>
      <c r="K149" s="178"/>
      <c r="L149" s="178"/>
      <c r="M149" s="178"/>
      <c r="N149" s="160" t="str">
        <f t="shared" si="13"/>
        <v/>
      </c>
      <c r="P149" s="160" t="str">
        <f t="shared" si="14"/>
        <v/>
      </c>
      <c r="Q149" s="160">
        <f t="shared" si="12"/>
        <v>0</v>
      </c>
      <c r="R149" s="160" t="str">
        <f t="shared" si="15"/>
        <v/>
      </c>
      <c r="S149" s="160" t="str">
        <f t="shared" si="16"/>
        <v/>
      </c>
    </row>
    <row r="150" spans="3:19" ht="17.45" customHeight="1" x14ac:dyDescent="0.25">
      <c r="C150" s="188"/>
      <c r="D150" s="189"/>
      <c r="E150" s="178"/>
      <c r="F150" s="178"/>
      <c r="G150" s="190">
        <f>DATOS!$E$13</f>
        <v>1</v>
      </c>
      <c r="H150" s="178"/>
      <c r="I150" s="191"/>
      <c r="J150" s="178"/>
      <c r="K150" s="178"/>
      <c r="L150" s="178"/>
      <c r="M150" s="178"/>
      <c r="N150" s="160" t="str">
        <f t="shared" si="13"/>
        <v/>
      </c>
      <c r="P150" s="160" t="str">
        <f t="shared" si="14"/>
        <v/>
      </c>
      <c r="Q150" s="160">
        <f t="shared" si="12"/>
        <v>0</v>
      </c>
      <c r="R150" s="160" t="str">
        <f t="shared" si="15"/>
        <v/>
      </c>
      <c r="S150" s="160" t="str">
        <f t="shared" si="16"/>
        <v/>
      </c>
    </row>
    <row r="151" spans="3:19" ht="17.45" customHeight="1" x14ac:dyDescent="0.25">
      <c r="C151" s="188"/>
      <c r="D151" s="189"/>
      <c r="E151" s="178"/>
      <c r="F151" s="178"/>
      <c r="G151" s="190">
        <f>DATOS!$E$13</f>
        <v>1</v>
      </c>
      <c r="H151" s="178"/>
      <c r="I151" s="191"/>
      <c r="J151" s="178"/>
      <c r="K151" s="178"/>
      <c r="L151" s="178"/>
      <c r="M151" s="178"/>
      <c r="N151" s="160" t="str">
        <f t="shared" si="13"/>
        <v/>
      </c>
      <c r="P151" s="160" t="str">
        <f t="shared" si="14"/>
        <v/>
      </c>
      <c r="Q151" s="160">
        <f t="shared" si="12"/>
        <v>0</v>
      </c>
      <c r="R151" s="160" t="str">
        <f t="shared" si="15"/>
        <v/>
      </c>
      <c r="S151" s="160" t="str">
        <f t="shared" si="16"/>
        <v/>
      </c>
    </row>
    <row r="152" spans="3:19" ht="17.45" customHeight="1" x14ac:dyDescent="0.25">
      <c r="C152" s="188"/>
      <c r="D152" s="189"/>
      <c r="E152" s="178"/>
      <c r="F152" s="178"/>
      <c r="G152" s="190">
        <f>DATOS!$E$13</f>
        <v>1</v>
      </c>
      <c r="H152" s="178"/>
      <c r="I152" s="191"/>
      <c r="J152" s="178"/>
      <c r="K152" s="178"/>
      <c r="L152" s="178"/>
      <c r="M152" s="178"/>
      <c r="N152" s="160" t="str">
        <f t="shared" si="13"/>
        <v/>
      </c>
      <c r="P152" s="160" t="str">
        <f t="shared" si="14"/>
        <v/>
      </c>
      <c r="Q152" s="160">
        <f t="shared" si="12"/>
        <v>0</v>
      </c>
      <c r="R152" s="160" t="str">
        <f t="shared" si="15"/>
        <v/>
      </c>
      <c r="S152" s="160" t="str">
        <f t="shared" si="16"/>
        <v/>
      </c>
    </row>
    <row r="153" spans="3:19" ht="17.45" customHeight="1" x14ac:dyDescent="0.25">
      <c r="C153" s="188"/>
      <c r="D153" s="189"/>
      <c r="E153" s="178"/>
      <c r="F153" s="178"/>
      <c r="G153" s="190">
        <f>DATOS!$E$13</f>
        <v>1</v>
      </c>
      <c r="H153" s="178"/>
      <c r="I153" s="191"/>
      <c r="J153" s="178"/>
      <c r="K153" s="178"/>
      <c r="L153" s="178"/>
      <c r="M153" s="178"/>
      <c r="N153" s="160" t="str">
        <f t="shared" si="13"/>
        <v/>
      </c>
      <c r="P153" s="160" t="str">
        <f t="shared" si="14"/>
        <v/>
      </c>
      <c r="Q153" s="160">
        <f t="shared" si="12"/>
        <v>0</v>
      </c>
      <c r="R153" s="160" t="str">
        <f t="shared" si="15"/>
        <v/>
      </c>
      <c r="S153" s="160" t="str">
        <f t="shared" si="16"/>
        <v/>
      </c>
    </row>
    <row r="154" spans="3:19" ht="17.45" customHeight="1" x14ac:dyDescent="0.25">
      <c r="C154" s="188"/>
      <c r="D154" s="189"/>
      <c r="E154" s="178"/>
      <c r="F154" s="178"/>
      <c r="G154" s="190">
        <f>DATOS!$E$13</f>
        <v>1</v>
      </c>
      <c r="H154" s="178"/>
      <c r="I154" s="191"/>
      <c r="J154" s="178"/>
      <c r="K154" s="178"/>
      <c r="L154" s="178"/>
      <c r="M154" s="178"/>
      <c r="N154" s="160" t="str">
        <f t="shared" si="13"/>
        <v/>
      </c>
      <c r="P154" s="160" t="str">
        <f t="shared" si="14"/>
        <v/>
      </c>
      <c r="Q154" s="160">
        <f t="shared" si="12"/>
        <v>0</v>
      </c>
      <c r="R154" s="160" t="str">
        <f t="shared" si="15"/>
        <v/>
      </c>
      <c r="S154" s="160" t="str">
        <f t="shared" si="16"/>
        <v/>
      </c>
    </row>
    <row r="155" spans="3:19" ht="17.45" customHeight="1" x14ac:dyDescent="0.25">
      <c r="C155" s="188"/>
      <c r="D155" s="189"/>
      <c r="E155" s="178"/>
      <c r="F155" s="178"/>
      <c r="G155" s="190">
        <f>DATOS!$E$13</f>
        <v>1</v>
      </c>
      <c r="H155" s="178"/>
      <c r="I155" s="191"/>
      <c r="J155" s="178"/>
      <c r="K155" s="178"/>
      <c r="L155" s="178"/>
      <c r="M155" s="178"/>
      <c r="N155" s="160" t="str">
        <f t="shared" si="13"/>
        <v/>
      </c>
      <c r="P155" s="160" t="str">
        <f t="shared" si="14"/>
        <v/>
      </c>
      <c r="Q155" s="160">
        <f t="shared" si="12"/>
        <v>0</v>
      </c>
      <c r="R155" s="160" t="str">
        <f t="shared" si="15"/>
        <v/>
      </c>
      <c r="S155" s="160" t="str">
        <f t="shared" si="16"/>
        <v/>
      </c>
    </row>
    <row r="156" spans="3:19" ht="17.45" customHeight="1" x14ac:dyDescent="0.25">
      <c r="C156" s="188"/>
      <c r="D156" s="189"/>
      <c r="E156" s="178"/>
      <c r="F156" s="178"/>
      <c r="G156" s="190">
        <f>DATOS!$E$13</f>
        <v>1</v>
      </c>
      <c r="H156" s="178"/>
      <c r="I156" s="191"/>
      <c r="J156" s="178"/>
      <c r="K156" s="178"/>
      <c r="L156" s="178"/>
      <c r="M156" s="178"/>
      <c r="N156" s="160" t="str">
        <f t="shared" si="13"/>
        <v/>
      </c>
      <c r="P156" s="160" t="str">
        <f t="shared" si="14"/>
        <v/>
      </c>
      <c r="Q156" s="160">
        <f t="shared" si="12"/>
        <v>0</v>
      </c>
      <c r="R156" s="160" t="str">
        <f t="shared" si="15"/>
        <v/>
      </c>
      <c r="S156" s="160" t="str">
        <f t="shared" si="16"/>
        <v/>
      </c>
    </row>
    <row r="157" spans="3:19" ht="17.45" customHeight="1" x14ac:dyDescent="0.25">
      <c r="C157" s="188"/>
      <c r="D157" s="189"/>
      <c r="E157" s="178"/>
      <c r="F157" s="178"/>
      <c r="G157" s="190">
        <f>DATOS!$E$13</f>
        <v>1</v>
      </c>
      <c r="H157" s="178"/>
      <c r="I157" s="191"/>
      <c r="J157" s="178"/>
      <c r="K157" s="178"/>
      <c r="L157" s="178"/>
      <c r="M157" s="178"/>
      <c r="N157" s="160" t="str">
        <f t="shared" si="13"/>
        <v/>
      </c>
      <c r="P157" s="160" t="str">
        <f t="shared" si="14"/>
        <v/>
      </c>
      <c r="Q157" s="160">
        <f t="shared" si="12"/>
        <v>0</v>
      </c>
      <c r="R157" s="160" t="str">
        <f t="shared" si="15"/>
        <v/>
      </c>
      <c r="S157" s="160" t="str">
        <f t="shared" si="16"/>
        <v/>
      </c>
    </row>
    <row r="158" spans="3:19" ht="17.45" customHeight="1" x14ac:dyDescent="0.25">
      <c r="C158" s="188"/>
      <c r="D158" s="189"/>
      <c r="E158" s="178"/>
      <c r="F158" s="178"/>
      <c r="G158" s="190">
        <f>DATOS!$E$13</f>
        <v>1</v>
      </c>
      <c r="H158" s="178"/>
      <c r="I158" s="191"/>
      <c r="J158" s="178"/>
      <c r="K158" s="178"/>
      <c r="L158" s="178"/>
      <c r="M158" s="178"/>
      <c r="N158" s="160" t="str">
        <f t="shared" si="13"/>
        <v/>
      </c>
      <c r="P158" s="160" t="str">
        <f t="shared" si="14"/>
        <v/>
      </c>
      <c r="Q158" s="160">
        <f t="shared" si="12"/>
        <v>0</v>
      </c>
      <c r="R158" s="160" t="str">
        <f t="shared" si="15"/>
        <v/>
      </c>
      <c r="S158" s="160" t="str">
        <f t="shared" si="16"/>
        <v/>
      </c>
    </row>
    <row r="159" spans="3:19" ht="17.45" customHeight="1" x14ac:dyDescent="0.25">
      <c r="C159" s="188"/>
      <c r="D159" s="189"/>
      <c r="E159" s="178"/>
      <c r="F159" s="178"/>
      <c r="G159" s="190">
        <f>DATOS!$E$13</f>
        <v>1</v>
      </c>
      <c r="H159" s="178"/>
      <c r="I159" s="191"/>
      <c r="J159" s="178"/>
      <c r="K159" s="178"/>
      <c r="L159" s="178"/>
      <c r="M159" s="178"/>
      <c r="N159" s="160" t="str">
        <f t="shared" si="13"/>
        <v/>
      </c>
      <c r="P159" s="160" t="str">
        <f t="shared" si="14"/>
        <v/>
      </c>
      <c r="Q159" s="160">
        <f t="shared" si="12"/>
        <v>0</v>
      </c>
      <c r="R159" s="160" t="str">
        <f t="shared" si="15"/>
        <v/>
      </c>
      <c r="S159" s="160" t="str">
        <f t="shared" si="16"/>
        <v/>
      </c>
    </row>
    <row r="160" spans="3:19" ht="17.45" customHeight="1" x14ac:dyDescent="0.25">
      <c r="C160" s="188"/>
      <c r="D160" s="189"/>
      <c r="E160" s="178"/>
      <c r="F160" s="178"/>
      <c r="G160" s="190">
        <f>DATOS!$E$13</f>
        <v>1</v>
      </c>
      <c r="H160" s="178"/>
      <c r="I160" s="191"/>
      <c r="J160" s="178"/>
      <c r="K160" s="178"/>
      <c r="L160" s="178"/>
      <c r="M160" s="178"/>
      <c r="N160" s="160" t="str">
        <f t="shared" si="13"/>
        <v/>
      </c>
      <c r="P160" s="160" t="str">
        <f t="shared" si="14"/>
        <v/>
      </c>
      <c r="Q160" s="160">
        <f t="shared" si="12"/>
        <v>0</v>
      </c>
      <c r="R160" s="160" t="str">
        <f t="shared" si="15"/>
        <v/>
      </c>
      <c r="S160" s="160" t="str">
        <f t="shared" si="16"/>
        <v/>
      </c>
    </row>
    <row r="161" spans="3:19" ht="17.45" customHeight="1" x14ac:dyDescent="0.25">
      <c r="C161" s="188"/>
      <c r="D161" s="189"/>
      <c r="E161" s="178"/>
      <c r="F161" s="178"/>
      <c r="G161" s="190">
        <f>DATOS!$E$13</f>
        <v>1</v>
      </c>
      <c r="H161" s="178"/>
      <c r="I161" s="191"/>
      <c r="J161" s="178"/>
      <c r="K161" s="178"/>
      <c r="L161" s="178"/>
      <c r="M161" s="178"/>
      <c r="N161" s="160" t="str">
        <f t="shared" si="13"/>
        <v/>
      </c>
      <c r="P161" s="160" t="str">
        <f t="shared" si="14"/>
        <v/>
      </c>
      <c r="Q161" s="160">
        <f t="shared" si="12"/>
        <v>0</v>
      </c>
      <c r="R161" s="160" t="str">
        <f t="shared" si="15"/>
        <v/>
      </c>
      <c r="S161" s="160" t="str">
        <f t="shared" si="16"/>
        <v/>
      </c>
    </row>
    <row r="162" spans="3:19" ht="17.45" customHeight="1" x14ac:dyDescent="0.25">
      <c r="C162" s="188"/>
      <c r="D162" s="189"/>
      <c r="E162" s="178"/>
      <c r="F162" s="178"/>
      <c r="G162" s="190">
        <f>DATOS!$E$13</f>
        <v>1</v>
      </c>
      <c r="H162" s="178"/>
      <c r="I162" s="191"/>
      <c r="J162" s="178"/>
      <c r="K162" s="178"/>
      <c r="L162" s="178"/>
      <c r="M162" s="178"/>
      <c r="N162" s="160" t="str">
        <f t="shared" si="13"/>
        <v/>
      </c>
      <c r="P162" s="160" t="str">
        <f t="shared" si="14"/>
        <v/>
      </c>
      <c r="Q162" s="160">
        <f t="shared" si="12"/>
        <v>0</v>
      </c>
      <c r="R162" s="160" t="str">
        <f t="shared" si="15"/>
        <v/>
      </c>
      <c r="S162" s="160" t="str">
        <f t="shared" si="16"/>
        <v/>
      </c>
    </row>
    <row r="163" spans="3:19" ht="17.45" customHeight="1" x14ac:dyDescent="0.25">
      <c r="C163" s="188"/>
      <c r="D163" s="189"/>
      <c r="E163" s="178"/>
      <c r="F163" s="178"/>
      <c r="G163" s="190">
        <f>DATOS!$E$13</f>
        <v>1</v>
      </c>
      <c r="H163" s="178"/>
      <c r="I163" s="191"/>
      <c r="J163" s="178"/>
      <c r="K163" s="178"/>
      <c r="L163" s="178"/>
      <c r="M163" s="178"/>
      <c r="N163" s="160" t="str">
        <f t="shared" si="13"/>
        <v/>
      </c>
      <c r="P163" s="160" t="str">
        <f t="shared" si="14"/>
        <v/>
      </c>
      <c r="Q163" s="160">
        <f t="shared" si="12"/>
        <v>0</v>
      </c>
      <c r="R163" s="160" t="str">
        <f t="shared" si="15"/>
        <v/>
      </c>
      <c r="S163" s="160" t="str">
        <f t="shared" si="16"/>
        <v/>
      </c>
    </row>
    <row r="164" spans="3:19" ht="17.45" customHeight="1" x14ac:dyDescent="0.25">
      <c r="C164" s="188"/>
      <c r="D164" s="189"/>
      <c r="E164" s="178"/>
      <c r="F164" s="178"/>
      <c r="G164" s="190">
        <f>DATOS!$E$13</f>
        <v>1</v>
      </c>
      <c r="H164" s="178"/>
      <c r="I164" s="191"/>
      <c r="J164" s="178"/>
      <c r="K164" s="178"/>
      <c r="L164" s="178"/>
      <c r="M164" s="178"/>
      <c r="N164" s="160" t="str">
        <f t="shared" si="13"/>
        <v/>
      </c>
      <c r="P164" s="160" t="str">
        <f t="shared" si="14"/>
        <v/>
      </c>
      <c r="Q164" s="160">
        <f t="shared" si="12"/>
        <v>0</v>
      </c>
      <c r="R164" s="160" t="str">
        <f t="shared" si="15"/>
        <v/>
      </c>
      <c r="S164" s="160" t="str">
        <f t="shared" si="16"/>
        <v/>
      </c>
    </row>
    <row r="165" spans="3:19" ht="17.45" customHeight="1" x14ac:dyDescent="0.25">
      <c r="C165" s="188"/>
      <c r="D165" s="189"/>
      <c r="E165" s="178"/>
      <c r="F165" s="178"/>
      <c r="G165" s="190">
        <f>DATOS!$E$13</f>
        <v>1</v>
      </c>
      <c r="H165" s="178"/>
      <c r="I165" s="191"/>
      <c r="J165" s="178"/>
      <c r="K165" s="178"/>
      <c r="L165" s="178"/>
      <c r="M165" s="178"/>
      <c r="N165" s="160" t="str">
        <f t="shared" si="13"/>
        <v/>
      </c>
      <c r="P165" s="160" t="str">
        <f t="shared" si="14"/>
        <v/>
      </c>
      <c r="Q165" s="160">
        <f t="shared" si="12"/>
        <v>0</v>
      </c>
      <c r="R165" s="160" t="str">
        <f t="shared" si="15"/>
        <v/>
      </c>
      <c r="S165" s="160" t="str">
        <f t="shared" si="16"/>
        <v/>
      </c>
    </row>
    <row r="166" spans="3:19" ht="17.45" customHeight="1" x14ac:dyDescent="0.25">
      <c r="C166" s="188"/>
      <c r="D166" s="189"/>
      <c r="E166" s="178"/>
      <c r="F166" s="178"/>
      <c r="G166" s="190">
        <f>DATOS!$E$13</f>
        <v>1</v>
      </c>
      <c r="H166" s="178"/>
      <c r="I166" s="191"/>
      <c r="J166" s="178"/>
      <c r="K166" s="178"/>
      <c r="L166" s="178"/>
      <c r="M166" s="178"/>
      <c r="N166" s="160" t="str">
        <f t="shared" si="13"/>
        <v/>
      </c>
      <c r="P166" s="160" t="str">
        <f t="shared" si="14"/>
        <v/>
      </c>
      <c r="Q166" s="160">
        <f t="shared" si="12"/>
        <v>0</v>
      </c>
      <c r="R166" s="160" t="str">
        <f t="shared" si="15"/>
        <v/>
      </c>
      <c r="S166" s="160" t="str">
        <f t="shared" si="16"/>
        <v/>
      </c>
    </row>
    <row r="167" spans="3:19" ht="17.45" customHeight="1" x14ac:dyDescent="0.25">
      <c r="C167" s="188"/>
      <c r="D167" s="189"/>
      <c r="E167" s="178"/>
      <c r="F167" s="178"/>
      <c r="G167" s="190">
        <f>DATOS!$E$13</f>
        <v>1</v>
      </c>
      <c r="H167" s="178"/>
      <c r="I167" s="191"/>
      <c r="J167" s="178"/>
      <c r="K167" s="178"/>
      <c r="L167" s="178"/>
      <c r="M167" s="178"/>
      <c r="N167" s="160" t="str">
        <f t="shared" si="13"/>
        <v/>
      </c>
      <c r="P167" s="160" t="str">
        <f t="shared" si="14"/>
        <v/>
      </c>
      <c r="Q167" s="160">
        <f t="shared" si="12"/>
        <v>0</v>
      </c>
      <c r="R167" s="160" t="str">
        <f t="shared" si="15"/>
        <v/>
      </c>
      <c r="S167" s="160" t="str">
        <f t="shared" si="16"/>
        <v/>
      </c>
    </row>
    <row r="168" spans="3:19" ht="17.45" customHeight="1" x14ac:dyDescent="0.25">
      <c r="C168" s="188"/>
      <c r="D168" s="189"/>
      <c r="E168" s="178"/>
      <c r="F168" s="178"/>
      <c r="G168" s="190">
        <f>DATOS!$E$13</f>
        <v>1</v>
      </c>
      <c r="H168" s="178"/>
      <c r="I168" s="191"/>
      <c r="J168" s="178"/>
      <c r="K168" s="178"/>
      <c r="L168" s="178"/>
      <c r="M168" s="178"/>
      <c r="N168" s="160" t="str">
        <f t="shared" si="13"/>
        <v/>
      </c>
      <c r="P168" s="160" t="str">
        <f t="shared" si="14"/>
        <v/>
      </c>
      <c r="Q168" s="160">
        <f t="shared" si="12"/>
        <v>0</v>
      </c>
      <c r="R168" s="160" t="str">
        <f t="shared" si="15"/>
        <v/>
      </c>
      <c r="S168" s="160" t="str">
        <f t="shared" si="16"/>
        <v/>
      </c>
    </row>
    <row r="169" spans="3:19" ht="17.45" customHeight="1" x14ac:dyDescent="0.25">
      <c r="C169" s="188"/>
      <c r="D169" s="189"/>
      <c r="E169" s="178"/>
      <c r="F169" s="178"/>
      <c r="G169" s="190">
        <f>DATOS!$E$13</f>
        <v>1</v>
      </c>
      <c r="H169" s="178"/>
      <c r="I169" s="191"/>
      <c r="J169" s="178"/>
      <c r="K169" s="178"/>
      <c r="L169" s="178"/>
      <c r="M169" s="178"/>
      <c r="N169" s="160" t="str">
        <f t="shared" si="13"/>
        <v/>
      </c>
      <c r="P169" s="160" t="str">
        <f t="shared" si="14"/>
        <v/>
      </c>
      <c r="Q169" s="160">
        <f t="shared" si="12"/>
        <v>0</v>
      </c>
      <c r="R169" s="160" t="str">
        <f t="shared" si="15"/>
        <v/>
      </c>
      <c r="S169" s="160" t="str">
        <f t="shared" si="16"/>
        <v/>
      </c>
    </row>
    <row r="170" spans="3:19" ht="17.45" customHeight="1" x14ac:dyDescent="0.25">
      <c r="C170" s="188"/>
      <c r="D170" s="189"/>
      <c r="E170" s="178"/>
      <c r="F170" s="178"/>
      <c r="G170" s="190">
        <f>DATOS!$E$13</f>
        <v>1</v>
      </c>
      <c r="H170" s="178"/>
      <c r="I170" s="191"/>
      <c r="J170" s="178"/>
      <c r="K170" s="178"/>
      <c r="L170" s="178"/>
      <c r="M170" s="178"/>
      <c r="N170" s="160" t="str">
        <f t="shared" si="13"/>
        <v/>
      </c>
      <c r="P170" s="160" t="str">
        <f t="shared" si="14"/>
        <v/>
      </c>
      <c r="Q170" s="160">
        <f t="shared" si="12"/>
        <v>0</v>
      </c>
      <c r="R170" s="160" t="str">
        <f t="shared" si="15"/>
        <v/>
      </c>
      <c r="S170" s="160" t="str">
        <f t="shared" si="16"/>
        <v/>
      </c>
    </row>
    <row r="171" spans="3:19" ht="17.45" customHeight="1" x14ac:dyDescent="0.25">
      <c r="C171" s="188"/>
      <c r="D171" s="189"/>
      <c r="E171" s="178"/>
      <c r="F171" s="178"/>
      <c r="G171" s="190">
        <f>DATOS!$E$13</f>
        <v>1</v>
      </c>
      <c r="H171" s="178"/>
      <c r="I171" s="191"/>
      <c r="J171" s="178"/>
      <c r="K171" s="178"/>
      <c r="L171" s="178"/>
      <c r="M171" s="178"/>
      <c r="N171" s="160" t="str">
        <f t="shared" si="13"/>
        <v/>
      </c>
      <c r="P171" s="160" t="str">
        <f t="shared" si="14"/>
        <v/>
      </c>
      <c r="Q171" s="160">
        <f t="shared" si="12"/>
        <v>0</v>
      </c>
      <c r="R171" s="160" t="str">
        <f t="shared" si="15"/>
        <v/>
      </c>
      <c r="S171" s="160" t="str">
        <f t="shared" si="16"/>
        <v/>
      </c>
    </row>
    <row r="172" spans="3:19" ht="17.45" customHeight="1" x14ac:dyDescent="0.25">
      <c r="C172" s="188"/>
      <c r="D172" s="189"/>
      <c r="E172" s="178"/>
      <c r="F172" s="178"/>
      <c r="G172" s="190">
        <f>DATOS!$E$13</f>
        <v>1</v>
      </c>
      <c r="H172" s="178"/>
      <c r="I172" s="191"/>
      <c r="J172" s="178"/>
      <c r="K172" s="178"/>
      <c r="L172" s="178"/>
      <c r="M172" s="178"/>
      <c r="N172" s="160" t="str">
        <f t="shared" si="13"/>
        <v/>
      </c>
      <c r="P172" s="160" t="str">
        <f t="shared" si="14"/>
        <v/>
      </c>
      <c r="Q172" s="160">
        <f t="shared" si="12"/>
        <v>0</v>
      </c>
      <c r="R172" s="160" t="str">
        <f t="shared" si="15"/>
        <v/>
      </c>
      <c r="S172" s="160" t="str">
        <f t="shared" si="16"/>
        <v/>
      </c>
    </row>
    <row r="173" spans="3:19" ht="17.45" customHeight="1" x14ac:dyDescent="0.25">
      <c r="C173" s="188"/>
      <c r="D173" s="189"/>
      <c r="E173" s="178"/>
      <c r="F173" s="178"/>
      <c r="G173" s="190">
        <f>DATOS!$E$13</f>
        <v>1</v>
      </c>
      <c r="H173" s="178"/>
      <c r="I173" s="191"/>
      <c r="J173" s="178"/>
      <c r="K173" s="178"/>
      <c r="L173" s="178"/>
      <c r="M173" s="178"/>
      <c r="N173" s="160" t="str">
        <f t="shared" si="13"/>
        <v/>
      </c>
      <c r="P173" s="160" t="str">
        <f t="shared" si="14"/>
        <v/>
      </c>
      <c r="Q173" s="160">
        <f t="shared" si="12"/>
        <v>0</v>
      </c>
      <c r="R173" s="160" t="str">
        <f t="shared" si="15"/>
        <v/>
      </c>
      <c r="S173" s="160" t="str">
        <f t="shared" si="16"/>
        <v/>
      </c>
    </row>
    <row r="174" spans="3:19" ht="17.45" customHeight="1" x14ac:dyDescent="0.25">
      <c r="C174" s="188"/>
      <c r="D174" s="189"/>
      <c r="E174" s="178"/>
      <c r="F174" s="178"/>
      <c r="G174" s="190">
        <f>DATOS!$E$13</f>
        <v>1</v>
      </c>
      <c r="H174" s="178"/>
      <c r="I174" s="191"/>
      <c r="J174" s="178"/>
      <c r="K174" s="178"/>
      <c r="L174" s="178"/>
      <c r="M174" s="178"/>
      <c r="N174" s="160" t="str">
        <f t="shared" si="13"/>
        <v/>
      </c>
      <c r="P174" s="160" t="str">
        <f t="shared" si="14"/>
        <v/>
      </c>
      <c r="Q174" s="160">
        <f t="shared" si="12"/>
        <v>0</v>
      </c>
      <c r="R174" s="160" t="str">
        <f t="shared" si="15"/>
        <v/>
      </c>
      <c r="S174" s="160" t="str">
        <f t="shared" si="16"/>
        <v/>
      </c>
    </row>
    <row r="175" spans="3:19" ht="17.45" customHeight="1" x14ac:dyDescent="0.25">
      <c r="C175" s="188"/>
      <c r="D175" s="189"/>
      <c r="E175" s="178"/>
      <c r="F175" s="178"/>
      <c r="G175" s="190">
        <f>DATOS!$E$13</f>
        <v>1</v>
      </c>
      <c r="H175" s="178"/>
      <c r="I175" s="191"/>
      <c r="J175" s="178"/>
      <c r="K175" s="178"/>
      <c r="L175" s="178"/>
      <c r="M175" s="178"/>
      <c r="N175" s="160" t="str">
        <f t="shared" si="13"/>
        <v/>
      </c>
      <c r="P175" s="160" t="str">
        <f t="shared" si="14"/>
        <v/>
      </c>
      <c r="Q175" s="160">
        <f t="shared" si="12"/>
        <v>0</v>
      </c>
      <c r="R175" s="160" t="str">
        <f t="shared" si="15"/>
        <v/>
      </c>
      <c r="S175" s="160" t="str">
        <f t="shared" si="16"/>
        <v/>
      </c>
    </row>
    <row r="176" spans="3:19" ht="17.45" customHeight="1" x14ac:dyDescent="0.25">
      <c r="C176" s="188"/>
      <c r="D176" s="189"/>
      <c r="E176" s="178"/>
      <c r="F176" s="178"/>
      <c r="G176" s="190">
        <f>DATOS!$E$13</f>
        <v>1</v>
      </c>
      <c r="H176" s="178"/>
      <c r="I176" s="191"/>
      <c r="J176" s="178"/>
      <c r="K176" s="178"/>
      <c r="L176" s="178"/>
      <c r="M176" s="178"/>
      <c r="N176" s="160" t="str">
        <f t="shared" si="13"/>
        <v/>
      </c>
      <c r="P176" s="160" t="str">
        <f t="shared" si="14"/>
        <v/>
      </c>
      <c r="Q176" s="160">
        <f t="shared" si="12"/>
        <v>0</v>
      </c>
      <c r="R176" s="160" t="str">
        <f t="shared" si="15"/>
        <v/>
      </c>
      <c r="S176" s="160" t="str">
        <f t="shared" si="16"/>
        <v/>
      </c>
    </row>
    <row r="177" spans="3:19" ht="17.45" customHeight="1" x14ac:dyDescent="0.25">
      <c r="C177" s="188"/>
      <c r="D177" s="189"/>
      <c r="E177" s="178"/>
      <c r="F177" s="178"/>
      <c r="G177" s="190">
        <f>DATOS!$E$13</f>
        <v>1</v>
      </c>
      <c r="H177" s="178"/>
      <c r="I177" s="191"/>
      <c r="J177" s="178"/>
      <c r="K177" s="178"/>
      <c r="L177" s="178"/>
      <c r="M177" s="178"/>
      <c r="N177" s="160" t="str">
        <f t="shared" si="13"/>
        <v/>
      </c>
      <c r="P177" s="160" t="str">
        <f t="shared" si="14"/>
        <v/>
      </c>
      <c r="Q177" s="160">
        <f t="shared" si="12"/>
        <v>0</v>
      </c>
      <c r="R177" s="160" t="str">
        <f t="shared" si="15"/>
        <v/>
      </c>
      <c r="S177" s="160" t="str">
        <f t="shared" si="16"/>
        <v/>
      </c>
    </row>
    <row r="178" spans="3:19" ht="17.45" customHeight="1" x14ac:dyDescent="0.25">
      <c r="C178" s="188"/>
      <c r="D178" s="189"/>
      <c r="E178" s="178"/>
      <c r="F178" s="178"/>
      <c r="G178" s="190">
        <f>DATOS!$E$13</f>
        <v>1</v>
      </c>
      <c r="H178" s="178"/>
      <c r="I178" s="191"/>
      <c r="J178" s="178"/>
      <c r="K178" s="178"/>
      <c r="L178" s="178"/>
      <c r="M178" s="178"/>
      <c r="N178" s="160" t="str">
        <f t="shared" si="13"/>
        <v/>
      </c>
      <c r="P178" s="160" t="str">
        <f t="shared" si="14"/>
        <v/>
      </c>
      <c r="Q178" s="160">
        <f t="shared" si="12"/>
        <v>0</v>
      </c>
      <c r="R178" s="160" t="str">
        <f t="shared" si="15"/>
        <v/>
      </c>
      <c r="S178" s="160" t="str">
        <f t="shared" si="16"/>
        <v/>
      </c>
    </row>
    <row r="179" spans="3:19" ht="17.45" customHeight="1" x14ac:dyDescent="0.25">
      <c r="C179" s="188"/>
      <c r="D179" s="189"/>
      <c r="E179" s="178"/>
      <c r="F179" s="178"/>
      <c r="G179" s="190">
        <f>DATOS!$E$13</f>
        <v>1</v>
      </c>
      <c r="H179" s="178"/>
      <c r="I179" s="191"/>
      <c r="J179" s="178"/>
      <c r="K179" s="178"/>
      <c r="L179" s="178"/>
      <c r="M179" s="178"/>
      <c r="N179" s="160" t="str">
        <f t="shared" si="13"/>
        <v/>
      </c>
      <c r="P179" s="160" t="str">
        <f t="shared" si="14"/>
        <v/>
      </c>
      <c r="Q179" s="160">
        <f t="shared" si="12"/>
        <v>0</v>
      </c>
      <c r="R179" s="160" t="str">
        <f t="shared" si="15"/>
        <v/>
      </c>
      <c r="S179" s="160" t="str">
        <f t="shared" si="16"/>
        <v/>
      </c>
    </row>
    <row r="180" spans="3:19" ht="17.45" customHeight="1" x14ac:dyDescent="0.25">
      <c r="C180" s="188"/>
      <c r="D180" s="189"/>
      <c r="E180" s="178"/>
      <c r="F180" s="178"/>
      <c r="G180" s="190">
        <f>DATOS!$E$13</f>
        <v>1</v>
      </c>
      <c r="H180" s="178"/>
      <c r="I180" s="191"/>
      <c r="J180" s="178"/>
      <c r="K180" s="178"/>
      <c r="L180" s="178"/>
      <c r="M180" s="178"/>
      <c r="N180" s="160" t="str">
        <f t="shared" si="13"/>
        <v/>
      </c>
      <c r="P180" s="160" t="str">
        <f t="shared" si="14"/>
        <v/>
      </c>
      <c r="Q180" s="160">
        <f t="shared" si="12"/>
        <v>0</v>
      </c>
      <c r="R180" s="160" t="str">
        <f t="shared" si="15"/>
        <v/>
      </c>
      <c r="S180" s="160" t="str">
        <f t="shared" si="16"/>
        <v/>
      </c>
    </row>
    <row r="181" spans="3:19" ht="17.45" customHeight="1" x14ac:dyDescent="0.25">
      <c r="C181" s="188"/>
      <c r="D181" s="189"/>
      <c r="E181" s="178"/>
      <c r="F181" s="178"/>
      <c r="G181" s="190">
        <f>DATOS!$E$13</f>
        <v>1</v>
      </c>
      <c r="H181" s="178"/>
      <c r="I181" s="191"/>
      <c r="J181" s="178"/>
      <c r="K181" s="178"/>
      <c r="L181" s="178"/>
      <c r="M181" s="178"/>
      <c r="N181" s="160" t="str">
        <f t="shared" si="13"/>
        <v/>
      </c>
      <c r="P181" s="160" t="str">
        <f t="shared" si="14"/>
        <v/>
      </c>
      <c r="Q181" s="160">
        <f t="shared" si="12"/>
        <v>0</v>
      </c>
      <c r="R181" s="160" t="str">
        <f t="shared" si="15"/>
        <v/>
      </c>
      <c r="S181" s="160" t="str">
        <f t="shared" si="16"/>
        <v/>
      </c>
    </row>
    <row r="182" spans="3:19" ht="17.45" customHeight="1" x14ac:dyDescent="0.25">
      <c r="C182" s="188"/>
      <c r="D182" s="189"/>
      <c r="E182" s="178"/>
      <c r="F182" s="178"/>
      <c r="G182" s="190">
        <f>DATOS!$E$13</f>
        <v>1</v>
      </c>
      <c r="H182" s="178"/>
      <c r="I182" s="191"/>
      <c r="J182" s="178"/>
      <c r="K182" s="178"/>
      <c r="L182" s="178"/>
      <c r="M182" s="178"/>
      <c r="N182" s="160" t="str">
        <f t="shared" si="13"/>
        <v/>
      </c>
      <c r="P182" s="160" t="str">
        <f t="shared" si="14"/>
        <v/>
      </c>
      <c r="Q182" s="160">
        <f t="shared" si="12"/>
        <v>0</v>
      </c>
      <c r="R182" s="160" t="str">
        <f t="shared" si="15"/>
        <v/>
      </c>
      <c r="S182" s="160" t="str">
        <f t="shared" si="16"/>
        <v/>
      </c>
    </row>
    <row r="183" spans="3:19" ht="17.45" customHeight="1" x14ac:dyDescent="0.25">
      <c r="C183" s="188"/>
      <c r="D183" s="189"/>
      <c r="E183" s="178"/>
      <c r="F183" s="178"/>
      <c r="G183" s="190">
        <f>DATOS!$E$13</f>
        <v>1</v>
      </c>
      <c r="H183" s="178"/>
      <c r="I183" s="191"/>
      <c r="J183" s="178"/>
      <c r="K183" s="178"/>
      <c r="L183" s="178"/>
      <c r="M183" s="178"/>
      <c r="N183" s="160" t="str">
        <f t="shared" si="13"/>
        <v/>
      </c>
      <c r="P183" s="160" t="str">
        <f t="shared" si="14"/>
        <v/>
      </c>
      <c r="Q183" s="160">
        <f t="shared" si="12"/>
        <v>0</v>
      </c>
      <c r="R183" s="160" t="str">
        <f t="shared" si="15"/>
        <v/>
      </c>
      <c r="S183" s="160" t="str">
        <f t="shared" si="16"/>
        <v/>
      </c>
    </row>
    <row r="184" spans="3:19" ht="17.45" customHeight="1" x14ac:dyDescent="0.25">
      <c r="C184" s="188"/>
      <c r="D184" s="189"/>
      <c r="E184" s="178"/>
      <c r="F184" s="178"/>
      <c r="G184" s="190">
        <f>DATOS!$E$13</f>
        <v>1</v>
      </c>
      <c r="H184" s="178"/>
      <c r="I184" s="191"/>
      <c r="J184" s="178"/>
      <c r="K184" s="178"/>
      <c r="L184" s="178"/>
      <c r="M184" s="178"/>
      <c r="N184" s="160" t="str">
        <f t="shared" si="13"/>
        <v/>
      </c>
      <c r="P184" s="160" t="str">
        <f t="shared" si="14"/>
        <v/>
      </c>
      <c r="Q184" s="160">
        <f t="shared" si="12"/>
        <v>0</v>
      </c>
      <c r="R184" s="160" t="str">
        <f t="shared" si="15"/>
        <v/>
      </c>
      <c r="S184" s="160" t="str">
        <f t="shared" si="16"/>
        <v/>
      </c>
    </row>
    <row r="185" spans="3:19" ht="17.45" customHeight="1" x14ac:dyDescent="0.25">
      <c r="C185" s="188"/>
      <c r="D185" s="189"/>
      <c r="E185" s="178"/>
      <c r="F185" s="178"/>
      <c r="G185" s="190">
        <f>DATOS!$E$13</f>
        <v>1</v>
      </c>
      <c r="H185" s="178"/>
      <c r="I185" s="191"/>
      <c r="J185" s="178"/>
      <c r="K185" s="178"/>
      <c r="L185" s="178"/>
      <c r="M185" s="178"/>
      <c r="N185" s="160" t="str">
        <f t="shared" si="13"/>
        <v/>
      </c>
      <c r="P185" s="160" t="str">
        <f t="shared" si="14"/>
        <v/>
      </c>
      <c r="Q185" s="160">
        <f t="shared" si="12"/>
        <v>0</v>
      </c>
      <c r="R185" s="160" t="str">
        <f t="shared" si="15"/>
        <v/>
      </c>
      <c r="S185" s="160" t="str">
        <f t="shared" si="16"/>
        <v/>
      </c>
    </row>
    <row r="186" spans="3:19" ht="17.45" customHeight="1" x14ac:dyDescent="0.25">
      <c r="C186" s="188"/>
      <c r="D186" s="189"/>
      <c r="E186" s="178"/>
      <c r="F186" s="178"/>
      <c r="G186" s="190">
        <f>DATOS!$E$13</f>
        <v>1</v>
      </c>
      <c r="H186" s="178"/>
      <c r="I186" s="191"/>
      <c r="J186" s="178"/>
      <c r="K186" s="178"/>
      <c r="L186" s="178"/>
      <c r="M186" s="178"/>
      <c r="N186" s="160" t="str">
        <f t="shared" si="13"/>
        <v/>
      </c>
      <c r="P186" s="160" t="str">
        <f t="shared" si="14"/>
        <v/>
      </c>
      <c r="Q186" s="160">
        <f t="shared" si="12"/>
        <v>0</v>
      </c>
      <c r="R186" s="160" t="str">
        <f t="shared" si="15"/>
        <v/>
      </c>
      <c r="S186" s="160" t="str">
        <f t="shared" si="16"/>
        <v/>
      </c>
    </row>
    <row r="187" spans="3:19" ht="17.45" customHeight="1" x14ac:dyDescent="0.25">
      <c r="C187" s="188"/>
      <c r="D187" s="189"/>
      <c r="E187" s="178"/>
      <c r="F187" s="178"/>
      <c r="G187" s="190">
        <f>DATOS!$E$13</f>
        <v>1</v>
      </c>
      <c r="H187" s="178"/>
      <c r="I187" s="191"/>
      <c r="J187" s="178"/>
      <c r="K187" s="178"/>
      <c r="L187" s="178"/>
      <c r="M187" s="178"/>
      <c r="N187" s="160" t="str">
        <f t="shared" si="13"/>
        <v/>
      </c>
      <c r="P187" s="160" t="str">
        <f t="shared" si="14"/>
        <v/>
      </c>
      <c r="Q187" s="160">
        <f t="shared" si="12"/>
        <v>0</v>
      </c>
      <c r="R187" s="160" t="str">
        <f t="shared" si="15"/>
        <v/>
      </c>
      <c r="S187" s="160" t="str">
        <f t="shared" si="16"/>
        <v/>
      </c>
    </row>
    <row r="188" spans="3:19" ht="17.45" customHeight="1" x14ac:dyDescent="0.25">
      <c r="C188" s="188"/>
      <c r="D188" s="189"/>
      <c r="E188" s="178"/>
      <c r="F188" s="178"/>
      <c r="G188" s="190">
        <f>DATOS!$E$13</f>
        <v>1</v>
      </c>
      <c r="H188" s="178"/>
      <c r="I188" s="191"/>
      <c r="J188" s="178"/>
      <c r="K188" s="178"/>
      <c r="L188" s="178"/>
      <c r="M188" s="178"/>
      <c r="N188" s="160" t="str">
        <f t="shared" si="13"/>
        <v/>
      </c>
      <c r="P188" s="160" t="str">
        <f t="shared" si="14"/>
        <v/>
      </c>
      <c r="Q188" s="160">
        <f t="shared" si="12"/>
        <v>0</v>
      </c>
      <c r="R188" s="160" t="str">
        <f t="shared" si="15"/>
        <v/>
      </c>
      <c r="S188" s="160" t="str">
        <f t="shared" si="16"/>
        <v/>
      </c>
    </row>
    <row r="189" spans="3:19" ht="17.45" customHeight="1" x14ac:dyDescent="0.25">
      <c r="C189" s="188"/>
      <c r="D189" s="189"/>
      <c r="E189" s="178"/>
      <c r="F189" s="178"/>
      <c r="G189" s="190">
        <f>DATOS!$E$13</f>
        <v>1</v>
      </c>
      <c r="H189" s="178"/>
      <c r="I189" s="191"/>
      <c r="J189" s="178"/>
      <c r="K189" s="178"/>
      <c r="L189" s="178"/>
      <c r="M189" s="178"/>
      <c r="N189" s="160" t="str">
        <f t="shared" si="13"/>
        <v/>
      </c>
      <c r="P189" s="160" t="str">
        <f t="shared" si="14"/>
        <v/>
      </c>
      <c r="Q189" s="160">
        <f t="shared" si="12"/>
        <v>0</v>
      </c>
      <c r="R189" s="160" t="str">
        <f t="shared" si="15"/>
        <v/>
      </c>
      <c r="S189" s="160" t="str">
        <f t="shared" si="16"/>
        <v/>
      </c>
    </row>
    <row r="190" spans="3:19" ht="17.45" customHeight="1" x14ac:dyDescent="0.25">
      <c r="C190" s="188"/>
      <c r="D190" s="189"/>
      <c r="E190" s="178"/>
      <c r="F190" s="178"/>
      <c r="G190" s="190">
        <f>DATOS!$E$13</f>
        <v>1</v>
      </c>
      <c r="H190" s="178"/>
      <c r="I190" s="191"/>
      <c r="J190" s="178"/>
      <c r="K190" s="178"/>
      <c r="L190" s="178"/>
      <c r="M190" s="178"/>
      <c r="N190" s="160" t="str">
        <f t="shared" si="13"/>
        <v/>
      </c>
      <c r="P190" s="160" t="str">
        <f t="shared" si="14"/>
        <v/>
      </c>
      <c r="Q190" s="160">
        <f t="shared" si="12"/>
        <v>0</v>
      </c>
      <c r="R190" s="160" t="str">
        <f t="shared" si="15"/>
        <v/>
      </c>
      <c r="S190" s="160" t="str">
        <f t="shared" si="16"/>
        <v/>
      </c>
    </row>
    <row r="191" spans="3:19" ht="17.45" customHeight="1" x14ac:dyDescent="0.25">
      <c r="C191" s="188"/>
      <c r="D191" s="189"/>
      <c r="E191" s="178"/>
      <c r="F191" s="178"/>
      <c r="G191" s="190">
        <f>DATOS!$E$13</f>
        <v>1</v>
      </c>
      <c r="H191" s="178"/>
      <c r="I191" s="191"/>
      <c r="J191" s="178"/>
      <c r="K191" s="178"/>
      <c r="L191" s="178"/>
      <c r="M191" s="178"/>
      <c r="N191" s="160" t="str">
        <f t="shared" si="13"/>
        <v/>
      </c>
      <c r="P191" s="160" t="str">
        <f t="shared" si="14"/>
        <v/>
      </c>
      <c r="Q191" s="160">
        <f t="shared" si="12"/>
        <v>0</v>
      </c>
      <c r="R191" s="160" t="str">
        <f t="shared" si="15"/>
        <v/>
      </c>
      <c r="S191" s="160" t="str">
        <f t="shared" si="16"/>
        <v/>
      </c>
    </row>
    <row r="192" spans="3:19" ht="17.45" customHeight="1" x14ac:dyDescent="0.25">
      <c r="C192" s="188"/>
      <c r="D192" s="189"/>
      <c r="E192" s="178"/>
      <c r="F192" s="178"/>
      <c r="G192" s="190">
        <f>DATOS!$E$13</f>
        <v>1</v>
      </c>
      <c r="H192" s="178"/>
      <c r="I192" s="191"/>
      <c r="J192" s="178"/>
      <c r="K192" s="178"/>
      <c r="L192" s="178"/>
      <c r="M192" s="178"/>
      <c r="N192" s="160" t="str">
        <f t="shared" si="13"/>
        <v/>
      </c>
      <c r="P192" s="160" t="str">
        <f t="shared" si="14"/>
        <v/>
      </c>
      <c r="Q192" s="160">
        <f t="shared" si="12"/>
        <v>0</v>
      </c>
      <c r="R192" s="160" t="str">
        <f t="shared" si="15"/>
        <v/>
      </c>
      <c r="S192" s="160" t="str">
        <f t="shared" si="16"/>
        <v/>
      </c>
    </row>
    <row r="193" spans="3:19" ht="17.45" customHeight="1" x14ac:dyDescent="0.25">
      <c r="C193" s="188"/>
      <c r="D193" s="189"/>
      <c r="E193" s="178"/>
      <c r="F193" s="178"/>
      <c r="G193" s="190">
        <f>DATOS!$E$13</f>
        <v>1</v>
      </c>
      <c r="H193" s="178"/>
      <c r="I193" s="191"/>
      <c r="J193" s="178"/>
      <c r="K193" s="178"/>
      <c r="L193" s="178"/>
      <c r="M193" s="178"/>
      <c r="N193" s="160" t="str">
        <f t="shared" si="13"/>
        <v/>
      </c>
      <c r="P193" s="160" t="str">
        <f t="shared" si="14"/>
        <v/>
      </c>
      <c r="Q193" s="160">
        <f t="shared" si="12"/>
        <v>0</v>
      </c>
      <c r="R193" s="160" t="str">
        <f t="shared" si="15"/>
        <v/>
      </c>
      <c r="S193" s="160" t="str">
        <f t="shared" si="16"/>
        <v/>
      </c>
    </row>
    <row r="194" spans="3:19" ht="17.45" customHeight="1" x14ac:dyDescent="0.25">
      <c r="C194" s="188"/>
      <c r="D194" s="189"/>
      <c r="E194" s="178"/>
      <c r="F194" s="178"/>
      <c r="G194" s="190">
        <f>DATOS!$E$13</f>
        <v>1</v>
      </c>
      <c r="H194" s="178"/>
      <c r="I194" s="191"/>
      <c r="J194" s="178"/>
      <c r="K194" s="178"/>
      <c r="L194" s="178"/>
      <c r="M194" s="178"/>
      <c r="N194" s="160" t="str">
        <f t="shared" si="13"/>
        <v/>
      </c>
      <c r="P194" s="160" t="str">
        <f t="shared" si="14"/>
        <v/>
      </c>
      <c r="Q194" s="160">
        <f t="shared" si="12"/>
        <v>0</v>
      </c>
      <c r="R194" s="160" t="str">
        <f t="shared" si="15"/>
        <v/>
      </c>
      <c r="S194" s="160" t="str">
        <f t="shared" si="16"/>
        <v/>
      </c>
    </row>
    <row r="195" spans="3:19" ht="17.45" customHeight="1" x14ac:dyDescent="0.25">
      <c r="C195" s="188"/>
      <c r="D195" s="189"/>
      <c r="E195" s="178"/>
      <c r="F195" s="178"/>
      <c r="G195" s="190">
        <f>DATOS!$E$13</f>
        <v>1</v>
      </c>
      <c r="H195" s="178"/>
      <c r="I195" s="191"/>
      <c r="J195" s="178"/>
      <c r="K195" s="178"/>
      <c r="L195" s="178"/>
      <c r="M195" s="178"/>
      <c r="N195" s="160" t="str">
        <f t="shared" si="13"/>
        <v/>
      </c>
      <c r="P195" s="160" t="str">
        <f t="shared" si="14"/>
        <v/>
      </c>
      <c r="Q195" s="160">
        <f t="shared" si="12"/>
        <v>0</v>
      </c>
      <c r="R195" s="160" t="str">
        <f t="shared" si="15"/>
        <v/>
      </c>
      <c r="S195" s="160" t="str">
        <f t="shared" si="16"/>
        <v/>
      </c>
    </row>
    <row r="196" spans="3:19" ht="17.45" customHeight="1" x14ac:dyDescent="0.25">
      <c r="C196" s="188"/>
      <c r="D196" s="189"/>
      <c r="E196" s="178"/>
      <c r="F196" s="178"/>
      <c r="G196" s="190">
        <f>DATOS!$E$13</f>
        <v>1</v>
      </c>
      <c r="H196" s="178"/>
      <c r="I196" s="191"/>
      <c r="J196" s="178"/>
      <c r="K196" s="178"/>
      <c r="L196" s="178"/>
      <c r="M196" s="178"/>
      <c r="N196" s="160" t="str">
        <f t="shared" si="13"/>
        <v/>
      </c>
      <c r="P196" s="160" t="str">
        <f t="shared" si="14"/>
        <v/>
      </c>
      <c r="Q196" s="160">
        <f t="shared" si="12"/>
        <v>0</v>
      </c>
      <c r="R196" s="160" t="str">
        <f t="shared" si="15"/>
        <v/>
      </c>
      <c r="S196" s="160" t="str">
        <f t="shared" si="16"/>
        <v/>
      </c>
    </row>
    <row r="197" spans="3:19" ht="17.45" customHeight="1" x14ac:dyDescent="0.25">
      <c r="C197" s="188"/>
      <c r="D197" s="189"/>
      <c r="E197" s="178"/>
      <c r="F197" s="178"/>
      <c r="G197" s="190">
        <f>DATOS!$E$13</f>
        <v>1</v>
      </c>
      <c r="H197" s="178"/>
      <c r="I197" s="191"/>
      <c r="J197" s="178"/>
      <c r="K197" s="178"/>
      <c r="L197" s="178"/>
      <c r="M197" s="178"/>
      <c r="N197" s="160" t="str">
        <f t="shared" si="13"/>
        <v/>
      </c>
      <c r="P197" s="160" t="str">
        <f t="shared" si="14"/>
        <v/>
      </c>
      <c r="Q197" s="160">
        <f t="shared" si="12"/>
        <v>0</v>
      </c>
      <c r="R197" s="160" t="str">
        <f t="shared" si="15"/>
        <v/>
      </c>
      <c r="S197" s="160" t="str">
        <f t="shared" si="16"/>
        <v/>
      </c>
    </row>
    <row r="198" spans="3:19" ht="17.45" customHeight="1" x14ac:dyDescent="0.25">
      <c r="C198" s="188"/>
      <c r="D198" s="189"/>
      <c r="E198" s="178"/>
      <c r="F198" s="178"/>
      <c r="G198" s="190">
        <f>DATOS!$E$13</f>
        <v>1</v>
      </c>
      <c r="H198" s="178"/>
      <c r="I198" s="191"/>
      <c r="J198" s="178"/>
      <c r="K198" s="178"/>
      <c r="L198" s="178"/>
      <c r="M198" s="178"/>
      <c r="N198" s="160" t="str">
        <f t="shared" si="13"/>
        <v/>
      </c>
      <c r="P198" s="160" t="str">
        <f t="shared" si="14"/>
        <v/>
      </c>
      <c r="Q198" s="160">
        <f t="shared" si="12"/>
        <v>0</v>
      </c>
      <c r="R198" s="160" t="str">
        <f t="shared" si="15"/>
        <v/>
      </c>
      <c r="S198" s="160" t="str">
        <f t="shared" si="16"/>
        <v/>
      </c>
    </row>
    <row r="199" spans="3:19" ht="17.45" customHeight="1" x14ac:dyDescent="0.25">
      <c r="C199" s="188"/>
      <c r="D199" s="189"/>
      <c r="E199" s="178"/>
      <c r="F199" s="178"/>
      <c r="G199" s="190">
        <f>DATOS!$E$13</f>
        <v>1</v>
      </c>
      <c r="H199" s="178"/>
      <c r="I199" s="191"/>
      <c r="J199" s="178"/>
      <c r="K199" s="178"/>
      <c r="L199" s="178"/>
      <c r="M199" s="178"/>
      <c r="N199" s="160" t="str">
        <f t="shared" si="13"/>
        <v/>
      </c>
      <c r="P199" s="160" t="str">
        <f t="shared" si="14"/>
        <v/>
      </c>
      <c r="Q199" s="160">
        <f t="shared" si="12"/>
        <v>0</v>
      </c>
      <c r="R199" s="160" t="str">
        <f t="shared" si="15"/>
        <v/>
      </c>
      <c r="S199" s="160" t="str">
        <f t="shared" si="16"/>
        <v/>
      </c>
    </row>
    <row r="200" spans="3:19" ht="17.45" customHeight="1" x14ac:dyDescent="0.25">
      <c r="C200" s="188"/>
      <c r="D200" s="189"/>
      <c r="E200" s="178"/>
      <c r="F200" s="178"/>
      <c r="G200" s="190">
        <f>DATOS!$E$13</f>
        <v>1</v>
      </c>
      <c r="H200" s="178"/>
      <c r="I200" s="191"/>
      <c r="J200" s="178"/>
      <c r="K200" s="178"/>
      <c r="L200" s="178"/>
      <c r="M200" s="178"/>
      <c r="N200" s="160" t="str">
        <f t="shared" si="13"/>
        <v/>
      </c>
      <c r="P200" s="160" t="str">
        <f t="shared" si="14"/>
        <v/>
      </c>
      <c r="Q200" s="160">
        <f t="shared" si="12"/>
        <v>0</v>
      </c>
      <c r="R200" s="160" t="str">
        <f t="shared" si="15"/>
        <v/>
      </c>
      <c r="S200" s="160" t="str">
        <f t="shared" si="16"/>
        <v/>
      </c>
    </row>
    <row r="201" spans="3:19" ht="17.45" customHeight="1" x14ac:dyDescent="0.25">
      <c r="C201" s="188"/>
      <c r="D201" s="189"/>
      <c r="E201" s="178"/>
      <c r="F201" s="178"/>
      <c r="G201" s="190">
        <f>DATOS!$E$13</f>
        <v>1</v>
      </c>
      <c r="H201" s="178"/>
      <c r="I201" s="191"/>
      <c r="J201" s="178"/>
      <c r="K201" s="178"/>
      <c r="L201" s="178"/>
      <c r="M201" s="178"/>
      <c r="N201" s="160" t="str">
        <f t="shared" si="13"/>
        <v/>
      </c>
      <c r="P201" s="160" t="str">
        <f t="shared" si="14"/>
        <v/>
      </c>
      <c r="Q201" s="160">
        <f t="shared" si="12"/>
        <v>0</v>
      </c>
      <c r="R201" s="160" t="str">
        <f t="shared" si="15"/>
        <v/>
      </c>
      <c r="S201" s="160" t="str">
        <f t="shared" si="16"/>
        <v/>
      </c>
    </row>
    <row r="202" spans="3:19" ht="17.45" customHeight="1" x14ac:dyDescent="0.25">
      <c r="C202" s="188"/>
      <c r="D202" s="189"/>
      <c r="E202" s="178"/>
      <c r="F202" s="178"/>
      <c r="G202" s="190">
        <f>DATOS!$E$13</f>
        <v>1</v>
      </c>
      <c r="H202" s="178"/>
      <c r="I202" s="191"/>
      <c r="J202" s="178"/>
      <c r="K202" s="178"/>
      <c r="L202" s="178"/>
      <c r="M202" s="178"/>
      <c r="N202" s="160" t="str">
        <f t="shared" si="13"/>
        <v/>
      </c>
      <c r="P202" s="160" t="str">
        <f t="shared" si="14"/>
        <v/>
      </c>
      <c r="Q202" s="160">
        <f t="shared" si="12"/>
        <v>0</v>
      </c>
      <c r="R202" s="160" t="str">
        <f t="shared" si="15"/>
        <v/>
      </c>
      <c r="S202" s="160" t="str">
        <f t="shared" si="16"/>
        <v/>
      </c>
    </row>
    <row r="203" spans="3:19" ht="17.45" customHeight="1" x14ac:dyDescent="0.25">
      <c r="C203" s="188"/>
      <c r="D203" s="189"/>
      <c r="E203" s="178"/>
      <c r="F203" s="178"/>
      <c r="G203" s="190">
        <f>DATOS!$E$13</f>
        <v>1</v>
      </c>
      <c r="H203" s="178"/>
      <c r="I203" s="191"/>
      <c r="J203" s="178"/>
      <c r="K203" s="178"/>
      <c r="L203" s="178"/>
      <c r="M203" s="178"/>
      <c r="N203" s="160" t="str">
        <f t="shared" si="13"/>
        <v/>
      </c>
      <c r="P203" s="160" t="str">
        <f t="shared" si="14"/>
        <v/>
      </c>
      <c r="Q203" s="160">
        <f t="shared" si="12"/>
        <v>0</v>
      </c>
      <c r="R203" s="160" t="str">
        <f t="shared" si="15"/>
        <v/>
      </c>
      <c r="S203" s="160" t="str">
        <f t="shared" si="16"/>
        <v/>
      </c>
    </row>
    <row r="204" spans="3:19" ht="17.45" customHeight="1" x14ac:dyDescent="0.25">
      <c r="C204" s="188"/>
      <c r="D204" s="189"/>
      <c r="E204" s="178"/>
      <c r="F204" s="178"/>
      <c r="G204" s="190">
        <f>DATOS!$E$13</f>
        <v>1</v>
      </c>
      <c r="H204" s="178"/>
      <c r="I204" s="191"/>
      <c r="J204" s="178"/>
      <c r="K204" s="178"/>
      <c r="L204" s="178"/>
      <c r="M204" s="178"/>
      <c r="N204" s="160" t="str">
        <f t="shared" si="13"/>
        <v/>
      </c>
      <c r="P204" s="160" t="str">
        <f t="shared" si="14"/>
        <v/>
      </c>
      <c r="Q204" s="160">
        <f t="shared" si="12"/>
        <v>0</v>
      </c>
      <c r="R204" s="160" t="str">
        <f t="shared" si="15"/>
        <v/>
      </c>
      <c r="S204" s="160" t="str">
        <f t="shared" si="16"/>
        <v/>
      </c>
    </row>
    <row r="205" spans="3:19" ht="17.45" customHeight="1" x14ac:dyDescent="0.25">
      <c r="C205" s="188"/>
      <c r="D205" s="189"/>
      <c r="E205" s="178"/>
      <c r="F205" s="178"/>
      <c r="G205" s="190">
        <f>DATOS!$E$13</f>
        <v>1</v>
      </c>
      <c r="H205" s="178"/>
      <c r="I205" s="191"/>
      <c r="J205" s="178"/>
      <c r="K205" s="178"/>
      <c r="L205" s="178"/>
      <c r="M205" s="178"/>
      <c r="N205" s="160" t="str">
        <f t="shared" si="13"/>
        <v/>
      </c>
      <c r="P205" s="160" t="str">
        <f t="shared" si="14"/>
        <v/>
      </c>
      <c r="Q205" s="160">
        <f t="shared" si="12"/>
        <v>0</v>
      </c>
      <c r="R205" s="160" t="str">
        <f t="shared" si="15"/>
        <v/>
      </c>
      <c r="S205" s="160" t="str">
        <f t="shared" si="16"/>
        <v/>
      </c>
    </row>
    <row r="206" spans="3:19" ht="17.45" customHeight="1" x14ac:dyDescent="0.25">
      <c r="C206" s="188"/>
      <c r="D206" s="189"/>
      <c r="E206" s="178"/>
      <c r="F206" s="178"/>
      <c r="G206" s="190">
        <f>DATOS!$E$13</f>
        <v>1</v>
      </c>
      <c r="H206" s="178"/>
      <c r="I206" s="191"/>
      <c r="J206" s="178"/>
      <c r="K206" s="178"/>
      <c r="L206" s="178"/>
      <c r="M206" s="178"/>
      <c r="N206" s="160" t="str">
        <f t="shared" si="13"/>
        <v/>
      </c>
      <c r="P206" s="160" t="str">
        <f t="shared" si="14"/>
        <v/>
      </c>
      <c r="Q206" s="160">
        <f t="shared" si="12"/>
        <v>0</v>
      </c>
      <c r="R206" s="160" t="str">
        <f t="shared" si="15"/>
        <v/>
      </c>
      <c r="S206" s="160" t="str">
        <f t="shared" si="16"/>
        <v/>
      </c>
    </row>
    <row r="207" spans="3:19" ht="17.45" customHeight="1" x14ac:dyDescent="0.25">
      <c r="C207" s="188"/>
      <c r="D207" s="189"/>
      <c r="E207" s="178"/>
      <c r="F207" s="178"/>
      <c r="G207" s="190">
        <f>DATOS!$E$13</f>
        <v>1</v>
      </c>
      <c r="H207" s="178"/>
      <c r="I207" s="191"/>
      <c r="J207" s="178"/>
      <c r="K207" s="178"/>
      <c r="L207" s="178"/>
      <c r="M207" s="178"/>
      <c r="N207" s="160" t="str">
        <f t="shared" si="13"/>
        <v/>
      </c>
      <c r="P207" s="160" t="str">
        <f t="shared" si="14"/>
        <v/>
      </c>
      <c r="Q207" s="160">
        <f t="shared" si="12"/>
        <v>0</v>
      </c>
      <c r="R207" s="160" t="str">
        <f t="shared" si="15"/>
        <v/>
      </c>
      <c r="S207" s="160" t="str">
        <f t="shared" si="16"/>
        <v/>
      </c>
    </row>
    <row r="208" spans="3:19" ht="17.45" customHeight="1" x14ac:dyDescent="0.25">
      <c r="C208" s="188"/>
      <c r="D208" s="189"/>
      <c r="E208" s="178"/>
      <c r="F208" s="178"/>
      <c r="G208" s="190">
        <f>DATOS!$E$13</f>
        <v>1</v>
      </c>
      <c r="H208" s="178"/>
      <c r="I208" s="191"/>
      <c r="J208" s="178"/>
      <c r="K208" s="178"/>
      <c r="L208" s="178"/>
      <c r="M208" s="178"/>
      <c r="N208" s="160" t="str">
        <f t="shared" si="13"/>
        <v/>
      </c>
      <c r="P208" s="160" t="str">
        <f t="shared" si="14"/>
        <v/>
      </c>
      <c r="Q208" s="160">
        <f t="shared" si="12"/>
        <v>0</v>
      </c>
      <c r="R208" s="160" t="str">
        <f t="shared" si="15"/>
        <v/>
      </c>
      <c r="S208" s="160" t="str">
        <f t="shared" si="16"/>
        <v/>
      </c>
    </row>
    <row r="209" spans="3:19" ht="17.45" customHeight="1" x14ac:dyDescent="0.25">
      <c r="C209" s="188"/>
      <c r="D209" s="189"/>
      <c r="E209" s="178"/>
      <c r="F209" s="178"/>
      <c r="G209" s="190">
        <f>DATOS!$E$13</f>
        <v>1</v>
      </c>
      <c r="H209" s="178"/>
      <c r="I209" s="191"/>
      <c r="J209" s="178"/>
      <c r="K209" s="178"/>
      <c r="L209" s="178"/>
      <c r="M209" s="178"/>
      <c r="N209" s="160" t="str">
        <f t="shared" si="13"/>
        <v/>
      </c>
      <c r="P209" s="160" t="str">
        <f t="shared" si="14"/>
        <v/>
      </c>
      <c r="Q209" s="160">
        <f t="shared" ref="Q209:Q272" si="17">IF($I209=0%,H209,"")</f>
        <v>0</v>
      </c>
      <c r="R209" s="160" t="str">
        <f t="shared" si="15"/>
        <v/>
      </c>
      <c r="S209" s="160" t="str">
        <f t="shared" si="16"/>
        <v/>
      </c>
    </row>
    <row r="210" spans="3:19" ht="17.45" customHeight="1" x14ac:dyDescent="0.25">
      <c r="C210" s="188"/>
      <c r="D210" s="189"/>
      <c r="E210" s="178"/>
      <c r="F210" s="178"/>
      <c r="G210" s="190">
        <f>DATOS!$E$13</f>
        <v>1</v>
      </c>
      <c r="H210" s="178"/>
      <c r="I210" s="191"/>
      <c r="J210" s="178"/>
      <c r="K210" s="178"/>
      <c r="L210" s="178"/>
      <c r="M210" s="178"/>
      <c r="N210" s="160" t="str">
        <f t="shared" ref="N210:N273" si="18">IF(H210&amp;J210&amp;K210&amp;L210&amp;M210="","",H210+J210+K210-L210-M210)</f>
        <v/>
      </c>
      <c r="P210" s="160" t="str">
        <f t="shared" ref="P210:P273" si="19">IF($I210="E",H210,"")</f>
        <v/>
      </c>
      <c r="Q210" s="160">
        <f t="shared" si="17"/>
        <v>0</v>
      </c>
      <c r="R210" s="160" t="str">
        <f t="shared" ref="R210:R273" si="20">IF(OR($I210=8%,$I210=11%),$J210/$I210,"")</f>
        <v/>
      </c>
      <c r="S210" s="160" t="str">
        <f t="shared" si="16"/>
        <v/>
      </c>
    </row>
    <row r="211" spans="3:19" ht="17.45" customHeight="1" x14ac:dyDescent="0.25">
      <c r="C211" s="188"/>
      <c r="D211" s="189"/>
      <c r="E211" s="178"/>
      <c r="F211" s="178"/>
      <c r="G211" s="190">
        <f>DATOS!$E$13</f>
        <v>1</v>
      </c>
      <c r="H211" s="178"/>
      <c r="I211" s="191"/>
      <c r="J211" s="178"/>
      <c r="K211" s="178"/>
      <c r="L211" s="178"/>
      <c r="M211" s="178"/>
      <c r="N211" s="160" t="str">
        <f t="shared" si="18"/>
        <v/>
      </c>
      <c r="P211" s="160" t="str">
        <f t="shared" si="19"/>
        <v/>
      </c>
      <c r="Q211" s="160">
        <f t="shared" si="17"/>
        <v>0</v>
      </c>
      <c r="R211" s="160" t="str">
        <f t="shared" si="20"/>
        <v/>
      </c>
      <c r="S211" s="160" t="str">
        <f t="shared" ref="S211:S274" si="21">IF(OR($I211=15%,$I211=16%),$J211/$I211,"")</f>
        <v/>
      </c>
    </row>
    <row r="212" spans="3:19" ht="17.45" customHeight="1" x14ac:dyDescent="0.25">
      <c r="C212" s="188"/>
      <c r="D212" s="189"/>
      <c r="E212" s="178"/>
      <c r="F212" s="178"/>
      <c r="G212" s="190">
        <f>DATOS!$E$13</f>
        <v>1</v>
      </c>
      <c r="H212" s="178"/>
      <c r="I212" s="191"/>
      <c r="J212" s="178"/>
      <c r="K212" s="178"/>
      <c r="L212" s="178"/>
      <c r="M212" s="178"/>
      <c r="N212" s="160" t="str">
        <f t="shared" si="18"/>
        <v/>
      </c>
      <c r="P212" s="160" t="str">
        <f t="shared" si="19"/>
        <v/>
      </c>
      <c r="Q212" s="160">
        <f t="shared" si="17"/>
        <v>0</v>
      </c>
      <c r="R212" s="160" t="str">
        <f t="shared" si="20"/>
        <v/>
      </c>
      <c r="S212" s="160" t="str">
        <f t="shared" si="21"/>
        <v/>
      </c>
    </row>
    <row r="213" spans="3:19" ht="17.45" customHeight="1" x14ac:dyDescent="0.25">
      <c r="C213" s="188"/>
      <c r="D213" s="189"/>
      <c r="E213" s="178"/>
      <c r="F213" s="178"/>
      <c r="G213" s="190">
        <f>DATOS!$E$13</f>
        <v>1</v>
      </c>
      <c r="H213" s="178"/>
      <c r="I213" s="191"/>
      <c r="J213" s="178"/>
      <c r="K213" s="178"/>
      <c r="L213" s="178"/>
      <c r="M213" s="178"/>
      <c r="N213" s="160" t="str">
        <f t="shared" si="18"/>
        <v/>
      </c>
      <c r="P213" s="160" t="str">
        <f t="shared" si="19"/>
        <v/>
      </c>
      <c r="Q213" s="160">
        <f t="shared" si="17"/>
        <v>0</v>
      </c>
      <c r="R213" s="160" t="str">
        <f t="shared" si="20"/>
        <v/>
      </c>
      <c r="S213" s="160" t="str">
        <f t="shared" si="21"/>
        <v/>
      </c>
    </row>
    <row r="214" spans="3:19" ht="17.45" customHeight="1" x14ac:dyDescent="0.25">
      <c r="C214" s="188"/>
      <c r="D214" s="189"/>
      <c r="E214" s="178"/>
      <c r="F214" s="178"/>
      <c r="G214" s="190">
        <f>DATOS!$E$13</f>
        <v>1</v>
      </c>
      <c r="H214" s="178"/>
      <c r="I214" s="191"/>
      <c r="J214" s="178"/>
      <c r="K214" s="178"/>
      <c r="L214" s="178"/>
      <c r="M214" s="178"/>
      <c r="N214" s="160" t="str">
        <f t="shared" si="18"/>
        <v/>
      </c>
      <c r="P214" s="160" t="str">
        <f t="shared" si="19"/>
        <v/>
      </c>
      <c r="Q214" s="160">
        <f t="shared" si="17"/>
        <v>0</v>
      </c>
      <c r="R214" s="160" t="str">
        <f t="shared" si="20"/>
        <v/>
      </c>
      <c r="S214" s="160" t="str">
        <f t="shared" si="21"/>
        <v/>
      </c>
    </row>
    <row r="215" spans="3:19" ht="17.45" customHeight="1" x14ac:dyDescent="0.25">
      <c r="C215" s="188"/>
      <c r="D215" s="189"/>
      <c r="E215" s="178"/>
      <c r="F215" s="178"/>
      <c r="G215" s="190">
        <f>DATOS!$E$13</f>
        <v>1</v>
      </c>
      <c r="H215" s="178"/>
      <c r="I215" s="191"/>
      <c r="J215" s="178"/>
      <c r="K215" s="178"/>
      <c r="L215" s="178"/>
      <c r="M215" s="178"/>
      <c r="N215" s="160" t="str">
        <f t="shared" si="18"/>
        <v/>
      </c>
      <c r="P215" s="160" t="str">
        <f t="shared" si="19"/>
        <v/>
      </c>
      <c r="Q215" s="160">
        <f t="shared" si="17"/>
        <v>0</v>
      </c>
      <c r="R215" s="160" t="str">
        <f t="shared" si="20"/>
        <v/>
      </c>
      <c r="S215" s="160" t="str">
        <f t="shared" si="21"/>
        <v/>
      </c>
    </row>
    <row r="216" spans="3:19" ht="17.45" customHeight="1" x14ac:dyDescent="0.25">
      <c r="C216" s="188"/>
      <c r="D216" s="189"/>
      <c r="E216" s="178"/>
      <c r="F216" s="178"/>
      <c r="G216" s="190">
        <f>DATOS!$E$13</f>
        <v>1</v>
      </c>
      <c r="H216" s="178"/>
      <c r="I216" s="191"/>
      <c r="J216" s="178"/>
      <c r="K216" s="178"/>
      <c r="L216" s="178"/>
      <c r="M216" s="178"/>
      <c r="N216" s="160" t="str">
        <f t="shared" si="18"/>
        <v/>
      </c>
      <c r="P216" s="160" t="str">
        <f t="shared" si="19"/>
        <v/>
      </c>
      <c r="Q216" s="160">
        <f t="shared" si="17"/>
        <v>0</v>
      </c>
      <c r="R216" s="160" t="str">
        <f t="shared" si="20"/>
        <v/>
      </c>
      <c r="S216" s="160" t="str">
        <f t="shared" si="21"/>
        <v/>
      </c>
    </row>
    <row r="217" spans="3:19" ht="17.45" customHeight="1" x14ac:dyDescent="0.25">
      <c r="C217" s="188"/>
      <c r="D217" s="189"/>
      <c r="E217" s="178"/>
      <c r="F217" s="178"/>
      <c r="G217" s="190">
        <f>DATOS!$E$13</f>
        <v>1</v>
      </c>
      <c r="H217" s="178"/>
      <c r="I217" s="191"/>
      <c r="J217" s="178"/>
      <c r="K217" s="178"/>
      <c r="L217" s="178"/>
      <c r="M217" s="178"/>
      <c r="N217" s="160" t="str">
        <f t="shared" si="18"/>
        <v/>
      </c>
      <c r="P217" s="160" t="str">
        <f t="shared" si="19"/>
        <v/>
      </c>
      <c r="Q217" s="160">
        <f t="shared" si="17"/>
        <v>0</v>
      </c>
      <c r="R217" s="160" t="str">
        <f t="shared" si="20"/>
        <v/>
      </c>
      <c r="S217" s="160" t="str">
        <f t="shared" si="21"/>
        <v/>
      </c>
    </row>
    <row r="218" spans="3:19" ht="17.45" customHeight="1" x14ac:dyDescent="0.25">
      <c r="C218" s="188"/>
      <c r="D218" s="189"/>
      <c r="E218" s="178"/>
      <c r="F218" s="178"/>
      <c r="G218" s="190">
        <f>DATOS!$E$13</f>
        <v>1</v>
      </c>
      <c r="H218" s="178"/>
      <c r="I218" s="191"/>
      <c r="J218" s="178"/>
      <c r="K218" s="178"/>
      <c r="L218" s="178"/>
      <c r="M218" s="178"/>
      <c r="N218" s="160" t="str">
        <f t="shared" si="18"/>
        <v/>
      </c>
      <c r="P218" s="160" t="str">
        <f t="shared" si="19"/>
        <v/>
      </c>
      <c r="Q218" s="160">
        <f t="shared" si="17"/>
        <v>0</v>
      </c>
      <c r="R218" s="160" t="str">
        <f t="shared" si="20"/>
        <v/>
      </c>
      <c r="S218" s="160" t="str">
        <f t="shared" si="21"/>
        <v/>
      </c>
    </row>
    <row r="219" spans="3:19" ht="17.45" customHeight="1" x14ac:dyDescent="0.25">
      <c r="C219" s="188"/>
      <c r="D219" s="189"/>
      <c r="E219" s="178"/>
      <c r="F219" s="178"/>
      <c r="G219" s="190">
        <f>DATOS!$E$13</f>
        <v>1</v>
      </c>
      <c r="H219" s="178"/>
      <c r="I219" s="191"/>
      <c r="J219" s="178"/>
      <c r="K219" s="178"/>
      <c r="L219" s="178"/>
      <c r="M219" s="178"/>
      <c r="N219" s="160" t="str">
        <f t="shared" si="18"/>
        <v/>
      </c>
      <c r="P219" s="160" t="str">
        <f t="shared" si="19"/>
        <v/>
      </c>
      <c r="Q219" s="160">
        <f t="shared" si="17"/>
        <v>0</v>
      </c>
      <c r="R219" s="160" t="str">
        <f t="shared" si="20"/>
        <v/>
      </c>
      <c r="S219" s="160" t="str">
        <f t="shared" si="21"/>
        <v/>
      </c>
    </row>
    <row r="220" spans="3:19" ht="17.45" customHeight="1" x14ac:dyDescent="0.25">
      <c r="C220" s="188"/>
      <c r="D220" s="189"/>
      <c r="E220" s="178"/>
      <c r="F220" s="178"/>
      <c r="G220" s="190">
        <f>DATOS!$E$13</f>
        <v>1</v>
      </c>
      <c r="H220" s="178"/>
      <c r="I220" s="191"/>
      <c r="J220" s="178"/>
      <c r="K220" s="178"/>
      <c r="L220" s="178"/>
      <c r="M220" s="178"/>
      <c r="N220" s="160" t="str">
        <f t="shared" si="18"/>
        <v/>
      </c>
      <c r="P220" s="160" t="str">
        <f t="shared" si="19"/>
        <v/>
      </c>
      <c r="Q220" s="160">
        <f t="shared" si="17"/>
        <v>0</v>
      </c>
      <c r="R220" s="160" t="str">
        <f t="shared" si="20"/>
        <v/>
      </c>
      <c r="S220" s="160" t="str">
        <f t="shared" si="21"/>
        <v/>
      </c>
    </row>
    <row r="221" spans="3:19" ht="17.45" customHeight="1" x14ac:dyDescent="0.25">
      <c r="C221" s="188"/>
      <c r="D221" s="189"/>
      <c r="E221" s="178"/>
      <c r="F221" s="178"/>
      <c r="G221" s="190">
        <f>DATOS!$E$13</f>
        <v>1</v>
      </c>
      <c r="H221" s="178"/>
      <c r="I221" s="191"/>
      <c r="J221" s="178"/>
      <c r="K221" s="178"/>
      <c r="L221" s="178"/>
      <c r="M221" s="178"/>
      <c r="N221" s="160" t="str">
        <f t="shared" si="18"/>
        <v/>
      </c>
      <c r="P221" s="160" t="str">
        <f t="shared" si="19"/>
        <v/>
      </c>
      <c r="Q221" s="160">
        <f t="shared" si="17"/>
        <v>0</v>
      </c>
      <c r="R221" s="160" t="str">
        <f t="shared" si="20"/>
        <v/>
      </c>
      <c r="S221" s="160" t="str">
        <f t="shared" si="21"/>
        <v/>
      </c>
    </row>
    <row r="222" spans="3:19" ht="17.45" customHeight="1" x14ac:dyDescent="0.25">
      <c r="C222" s="188"/>
      <c r="D222" s="189"/>
      <c r="E222" s="178"/>
      <c r="F222" s="178"/>
      <c r="G222" s="190">
        <f>DATOS!$E$13</f>
        <v>1</v>
      </c>
      <c r="H222" s="178"/>
      <c r="I222" s="191"/>
      <c r="J222" s="178"/>
      <c r="K222" s="178"/>
      <c r="L222" s="178"/>
      <c r="M222" s="178"/>
      <c r="N222" s="160" t="str">
        <f t="shared" si="18"/>
        <v/>
      </c>
      <c r="P222" s="160" t="str">
        <f t="shared" si="19"/>
        <v/>
      </c>
      <c r="Q222" s="160">
        <f t="shared" si="17"/>
        <v>0</v>
      </c>
      <c r="R222" s="160" t="str">
        <f t="shared" si="20"/>
        <v/>
      </c>
      <c r="S222" s="160" t="str">
        <f t="shared" si="21"/>
        <v/>
      </c>
    </row>
    <row r="223" spans="3:19" ht="17.45" customHeight="1" x14ac:dyDescent="0.25">
      <c r="C223" s="188"/>
      <c r="D223" s="189"/>
      <c r="E223" s="178"/>
      <c r="F223" s="178"/>
      <c r="G223" s="190">
        <f>DATOS!$E$13</f>
        <v>1</v>
      </c>
      <c r="H223" s="178"/>
      <c r="I223" s="191"/>
      <c r="J223" s="178"/>
      <c r="K223" s="178"/>
      <c r="L223" s="178"/>
      <c r="M223" s="178"/>
      <c r="N223" s="160" t="str">
        <f t="shared" si="18"/>
        <v/>
      </c>
      <c r="P223" s="160" t="str">
        <f t="shared" si="19"/>
        <v/>
      </c>
      <c r="Q223" s="160">
        <f t="shared" si="17"/>
        <v>0</v>
      </c>
      <c r="R223" s="160" t="str">
        <f t="shared" si="20"/>
        <v/>
      </c>
      <c r="S223" s="160" t="str">
        <f t="shared" si="21"/>
        <v/>
      </c>
    </row>
    <row r="224" spans="3:19" ht="17.45" customHeight="1" x14ac:dyDescent="0.25">
      <c r="C224" s="188"/>
      <c r="D224" s="189"/>
      <c r="E224" s="178"/>
      <c r="F224" s="178"/>
      <c r="G224" s="190">
        <f>DATOS!$E$13</f>
        <v>1</v>
      </c>
      <c r="H224" s="178"/>
      <c r="I224" s="191"/>
      <c r="J224" s="178"/>
      <c r="K224" s="178"/>
      <c r="L224" s="178"/>
      <c r="M224" s="178"/>
      <c r="N224" s="160" t="str">
        <f t="shared" si="18"/>
        <v/>
      </c>
      <c r="P224" s="160" t="str">
        <f t="shared" si="19"/>
        <v/>
      </c>
      <c r="Q224" s="160">
        <f t="shared" si="17"/>
        <v>0</v>
      </c>
      <c r="R224" s="160" t="str">
        <f t="shared" si="20"/>
        <v/>
      </c>
      <c r="S224" s="160" t="str">
        <f t="shared" si="21"/>
        <v/>
      </c>
    </row>
    <row r="225" spans="3:19" ht="17.45" customHeight="1" x14ac:dyDescent="0.25">
      <c r="C225" s="188"/>
      <c r="D225" s="189"/>
      <c r="E225" s="178"/>
      <c r="F225" s="178"/>
      <c r="G225" s="190">
        <f>DATOS!$E$13</f>
        <v>1</v>
      </c>
      <c r="H225" s="178"/>
      <c r="I225" s="191"/>
      <c r="J225" s="178"/>
      <c r="K225" s="178"/>
      <c r="L225" s="178"/>
      <c r="M225" s="178"/>
      <c r="N225" s="160" t="str">
        <f t="shared" si="18"/>
        <v/>
      </c>
      <c r="P225" s="160" t="str">
        <f t="shared" si="19"/>
        <v/>
      </c>
      <c r="Q225" s="160">
        <f t="shared" si="17"/>
        <v>0</v>
      </c>
      <c r="R225" s="160" t="str">
        <f t="shared" si="20"/>
        <v/>
      </c>
      <c r="S225" s="160" t="str">
        <f t="shared" si="21"/>
        <v/>
      </c>
    </row>
    <row r="226" spans="3:19" ht="17.45" customHeight="1" x14ac:dyDescent="0.25">
      <c r="C226" s="188"/>
      <c r="D226" s="189"/>
      <c r="E226" s="178"/>
      <c r="F226" s="178"/>
      <c r="G226" s="190">
        <f>DATOS!$E$13</f>
        <v>1</v>
      </c>
      <c r="H226" s="178"/>
      <c r="I226" s="191"/>
      <c r="J226" s="178"/>
      <c r="K226" s="178"/>
      <c r="L226" s="178"/>
      <c r="M226" s="178"/>
      <c r="N226" s="160" t="str">
        <f t="shared" si="18"/>
        <v/>
      </c>
      <c r="P226" s="160" t="str">
        <f t="shared" si="19"/>
        <v/>
      </c>
      <c r="Q226" s="160">
        <f t="shared" si="17"/>
        <v>0</v>
      </c>
      <c r="R226" s="160" t="str">
        <f t="shared" si="20"/>
        <v/>
      </c>
      <c r="S226" s="160" t="str">
        <f t="shared" si="21"/>
        <v/>
      </c>
    </row>
    <row r="227" spans="3:19" ht="17.45" customHeight="1" x14ac:dyDescent="0.25">
      <c r="C227" s="188"/>
      <c r="D227" s="189"/>
      <c r="E227" s="178"/>
      <c r="F227" s="178"/>
      <c r="G227" s="190">
        <f>DATOS!$E$13</f>
        <v>1</v>
      </c>
      <c r="H227" s="178"/>
      <c r="I227" s="191"/>
      <c r="J227" s="178"/>
      <c r="K227" s="178"/>
      <c r="L227" s="178"/>
      <c r="M227" s="178"/>
      <c r="N227" s="160" t="str">
        <f t="shared" si="18"/>
        <v/>
      </c>
      <c r="P227" s="160" t="str">
        <f t="shared" si="19"/>
        <v/>
      </c>
      <c r="Q227" s="160">
        <f t="shared" si="17"/>
        <v>0</v>
      </c>
      <c r="R227" s="160" t="str">
        <f t="shared" si="20"/>
        <v/>
      </c>
      <c r="S227" s="160" t="str">
        <f t="shared" si="21"/>
        <v/>
      </c>
    </row>
    <row r="228" spans="3:19" ht="17.45" customHeight="1" x14ac:dyDescent="0.25">
      <c r="C228" s="188"/>
      <c r="D228" s="189"/>
      <c r="E228" s="178"/>
      <c r="F228" s="178"/>
      <c r="G228" s="190">
        <f>DATOS!$E$13</f>
        <v>1</v>
      </c>
      <c r="H228" s="178"/>
      <c r="I228" s="191"/>
      <c r="J228" s="178"/>
      <c r="K228" s="178"/>
      <c r="L228" s="178"/>
      <c r="M228" s="178"/>
      <c r="N228" s="160" t="str">
        <f t="shared" si="18"/>
        <v/>
      </c>
      <c r="P228" s="160" t="str">
        <f t="shared" si="19"/>
        <v/>
      </c>
      <c r="Q228" s="160">
        <f t="shared" si="17"/>
        <v>0</v>
      </c>
      <c r="R228" s="160" t="str">
        <f t="shared" si="20"/>
        <v/>
      </c>
      <c r="S228" s="160" t="str">
        <f t="shared" si="21"/>
        <v/>
      </c>
    </row>
    <row r="229" spans="3:19" ht="17.45" customHeight="1" x14ac:dyDescent="0.25">
      <c r="C229" s="188"/>
      <c r="D229" s="189"/>
      <c r="E229" s="178"/>
      <c r="F229" s="178"/>
      <c r="G229" s="190">
        <f>DATOS!$E$13</f>
        <v>1</v>
      </c>
      <c r="H229" s="178"/>
      <c r="I229" s="191"/>
      <c r="J229" s="178"/>
      <c r="K229" s="178"/>
      <c r="L229" s="178"/>
      <c r="M229" s="178"/>
      <c r="N229" s="160" t="str">
        <f t="shared" si="18"/>
        <v/>
      </c>
      <c r="P229" s="160" t="str">
        <f t="shared" si="19"/>
        <v/>
      </c>
      <c r="Q229" s="160">
        <f t="shared" si="17"/>
        <v>0</v>
      </c>
      <c r="R229" s="160" t="str">
        <f t="shared" si="20"/>
        <v/>
      </c>
      <c r="S229" s="160" t="str">
        <f t="shared" si="21"/>
        <v/>
      </c>
    </row>
    <row r="230" spans="3:19" ht="17.45" customHeight="1" x14ac:dyDescent="0.25">
      <c r="C230" s="188"/>
      <c r="D230" s="189"/>
      <c r="E230" s="178"/>
      <c r="F230" s="178"/>
      <c r="G230" s="190">
        <f>DATOS!$E$13</f>
        <v>1</v>
      </c>
      <c r="H230" s="178"/>
      <c r="I230" s="191"/>
      <c r="J230" s="178"/>
      <c r="K230" s="178"/>
      <c r="L230" s="178"/>
      <c r="M230" s="178"/>
      <c r="N230" s="160" t="str">
        <f t="shared" si="18"/>
        <v/>
      </c>
      <c r="P230" s="160" t="str">
        <f t="shared" si="19"/>
        <v/>
      </c>
      <c r="Q230" s="160">
        <f t="shared" si="17"/>
        <v>0</v>
      </c>
      <c r="R230" s="160" t="str">
        <f t="shared" si="20"/>
        <v/>
      </c>
      <c r="S230" s="160" t="str">
        <f t="shared" si="21"/>
        <v/>
      </c>
    </row>
    <row r="231" spans="3:19" ht="17.45" customHeight="1" x14ac:dyDescent="0.25">
      <c r="C231" s="188"/>
      <c r="D231" s="189"/>
      <c r="E231" s="178"/>
      <c r="F231" s="178"/>
      <c r="G231" s="190">
        <f>DATOS!$E$13</f>
        <v>1</v>
      </c>
      <c r="H231" s="178"/>
      <c r="I231" s="191"/>
      <c r="J231" s="178"/>
      <c r="K231" s="178"/>
      <c r="L231" s="178"/>
      <c r="M231" s="178"/>
      <c r="N231" s="160" t="str">
        <f t="shared" si="18"/>
        <v/>
      </c>
      <c r="P231" s="160" t="str">
        <f t="shared" si="19"/>
        <v/>
      </c>
      <c r="Q231" s="160">
        <f t="shared" si="17"/>
        <v>0</v>
      </c>
      <c r="R231" s="160" t="str">
        <f t="shared" si="20"/>
        <v/>
      </c>
      <c r="S231" s="160" t="str">
        <f t="shared" si="21"/>
        <v/>
      </c>
    </row>
    <row r="232" spans="3:19" ht="17.45" customHeight="1" x14ac:dyDescent="0.25">
      <c r="C232" s="188"/>
      <c r="D232" s="189"/>
      <c r="E232" s="178"/>
      <c r="F232" s="178"/>
      <c r="G232" s="190">
        <f>DATOS!$E$13</f>
        <v>1</v>
      </c>
      <c r="H232" s="178"/>
      <c r="I232" s="191"/>
      <c r="J232" s="178"/>
      <c r="K232" s="178"/>
      <c r="L232" s="178"/>
      <c r="M232" s="178"/>
      <c r="N232" s="160" t="str">
        <f t="shared" si="18"/>
        <v/>
      </c>
      <c r="P232" s="160" t="str">
        <f t="shared" si="19"/>
        <v/>
      </c>
      <c r="Q232" s="160">
        <f t="shared" si="17"/>
        <v>0</v>
      </c>
      <c r="R232" s="160" t="str">
        <f t="shared" si="20"/>
        <v/>
      </c>
      <c r="S232" s="160" t="str">
        <f t="shared" si="21"/>
        <v/>
      </c>
    </row>
    <row r="233" spans="3:19" ht="17.45" customHeight="1" x14ac:dyDescent="0.25">
      <c r="C233" s="188"/>
      <c r="D233" s="189"/>
      <c r="E233" s="178"/>
      <c r="F233" s="178"/>
      <c r="G233" s="190">
        <f>DATOS!$E$13</f>
        <v>1</v>
      </c>
      <c r="H233" s="178"/>
      <c r="I233" s="191"/>
      <c r="J233" s="178"/>
      <c r="K233" s="178"/>
      <c r="L233" s="178"/>
      <c r="M233" s="178"/>
      <c r="N233" s="160" t="str">
        <f t="shared" si="18"/>
        <v/>
      </c>
      <c r="P233" s="160" t="str">
        <f t="shared" si="19"/>
        <v/>
      </c>
      <c r="Q233" s="160">
        <f t="shared" si="17"/>
        <v>0</v>
      </c>
      <c r="R233" s="160" t="str">
        <f t="shared" si="20"/>
        <v/>
      </c>
      <c r="S233" s="160" t="str">
        <f t="shared" si="21"/>
        <v/>
      </c>
    </row>
    <row r="234" spans="3:19" ht="17.45" customHeight="1" x14ac:dyDescent="0.25">
      <c r="C234" s="188"/>
      <c r="D234" s="189"/>
      <c r="E234" s="178"/>
      <c r="F234" s="178"/>
      <c r="G234" s="190">
        <f>DATOS!$E$13</f>
        <v>1</v>
      </c>
      <c r="H234" s="178"/>
      <c r="I234" s="191"/>
      <c r="J234" s="178"/>
      <c r="K234" s="178"/>
      <c r="L234" s="178"/>
      <c r="M234" s="178"/>
      <c r="N234" s="160" t="str">
        <f t="shared" si="18"/>
        <v/>
      </c>
      <c r="P234" s="160" t="str">
        <f t="shared" si="19"/>
        <v/>
      </c>
      <c r="Q234" s="160">
        <f t="shared" si="17"/>
        <v>0</v>
      </c>
      <c r="R234" s="160" t="str">
        <f t="shared" si="20"/>
        <v/>
      </c>
      <c r="S234" s="160" t="str">
        <f t="shared" si="21"/>
        <v/>
      </c>
    </row>
    <row r="235" spans="3:19" ht="17.45" customHeight="1" x14ac:dyDescent="0.25">
      <c r="C235" s="188"/>
      <c r="D235" s="189"/>
      <c r="E235" s="178"/>
      <c r="F235" s="178"/>
      <c r="G235" s="190">
        <f>DATOS!$E$13</f>
        <v>1</v>
      </c>
      <c r="H235" s="178"/>
      <c r="I235" s="191"/>
      <c r="J235" s="178"/>
      <c r="K235" s="178"/>
      <c r="L235" s="178"/>
      <c r="M235" s="178"/>
      <c r="N235" s="160" t="str">
        <f t="shared" si="18"/>
        <v/>
      </c>
      <c r="P235" s="160" t="str">
        <f t="shared" si="19"/>
        <v/>
      </c>
      <c r="Q235" s="160">
        <f t="shared" si="17"/>
        <v>0</v>
      </c>
      <c r="R235" s="160" t="str">
        <f t="shared" si="20"/>
        <v/>
      </c>
      <c r="S235" s="160" t="str">
        <f t="shared" si="21"/>
        <v/>
      </c>
    </row>
    <row r="236" spans="3:19" ht="17.45" customHeight="1" x14ac:dyDescent="0.25">
      <c r="C236" s="188"/>
      <c r="D236" s="189"/>
      <c r="E236" s="178"/>
      <c r="F236" s="178"/>
      <c r="G236" s="190">
        <f>DATOS!$E$13</f>
        <v>1</v>
      </c>
      <c r="H236" s="178"/>
      <c r="I236" s="191"/>
      <c r="J236" s="178"/>
      <c r="K236" s="178"/>
      <c r="L236" s="178"/>
      <c r="M236" s="178"/>
      <c r="N236" s="160" t="str">
        <f t="shared" si="18"/>
        <v/>
      </c>
      <c r="P236" s="160" t="str">
        <f t="shared" si="19"/>
        <v/>
      </c>
      <c r="Q236" s="160">
        <f t="shared" si="17"/>
        <v>0</v>
      </c>
      <c r="R236" s="160" t="str">
        <f t="shared" si="20"/>
        <v/>
      </c>
      <c r="S236" s="160" t="str">
        <f t="shared" si="21"/>
        <v/>
      </c>
    </row>
    <row r="237" spans="3:19" ht="17.45" customHeight="1" x14ac:dyDescent="0.25">
      <c r="C237" s="188"/>
      <c r="D237" s="189"/>
      <c r="E237" s="178"/>
      <c r="F237" s="178"/>
      <c r="G237" s="190">
        <f>DATOS!$E$13</f>
        <v>1</v>
      </c>
      <c r="H237" s="178"/>
      <c r="I237" s="191"/>
      <c r="J237" s="178"/>
      <c r="K237" s="178"/>
      <c r="L237" s="178"/>
      <c r="M237" s="178"/>
      <c r="N237" s="160" t="str">
        <f t="shared" si="18"/>
        <v/>
      </c>
      <c r="P237" s="160" t="str">
        <f t="shared" si="19"/>
        <v/>
      </c>
      <c r="Q237" s="160">
        <f t="shared" si="17"/>
        <v>0</v>
      </c>
      <c r="R237" s="160" t="str">
        <f t="shared" si="20"/>
        <v/>
      </c>
      <c r="S237" s="160" t="str">
        <f t="shared" si="21"/>
        <v/>
      </c>
    </row>
    <row r="238" spans="3:19" ht="17.45" customHeight="1" x14ac:dyDescent="0.25">
      <c r="C238" s="188"/>
      <c r="D238" s="189"/>
      <c r="E238" s="178"/>
      <c r="F238" s="178"/>
      <c r="G238" s="190">
        <f>DATOS!$E$13</f>
        <v>1</v>
      </c>
      <c r="H238" s="178"/>
      <c r="I238" s="191"/>
      <c r="J238" s="178"/>
      <c r="K238" s="178"/>
      <c r="L238" s="178"/>
      <c r="M238" s="178"/>
      <c r="N238" s="160" t="str">
        <f t="shared" si="18"/>
        <v/>
      </c>
      <c r="P238" s="160" t="str">
        <f t="shared" si="19"/>
        <v/>
      </c>
      <c r="Q238" s="160">
        <f t="shared" si="17"/>
        <v>0</v>
      </c>
      <c r="R238" s="160" t="str">
        <f t="shared" si="20"/>
        <v/>
      </c>
      <c r="S238" s="160" t="str">
        <f t="shared" si="21"/>
        <v/>
      </c>
    </row>
    <row r="239" spans="3:19" ht="17.45" customHeight="1" x14ac:dyDescent="0.25">
      <c r="C239" s="188"/>
      <c r="D239" s="189"/>
      <c r="E239" s="178"/>
      <c r="F239" s="178"/>
      <c r="G239" s="190">
        <f>DATOS!$E$13</f>
        <v>1</v>
      </c>
      <c r="H239" s="178"/>
      <c r="I239" s="191"/>
      <c r="J239" s="178"/>
      <c r="K239" s="178"/>
      <c r="L239" s="178"/>
      <c r="M239" s="178"/>
      <c r="N239" s="160" t="str">
        <f t="shared" si="18"/>
        <v/>
      </c>
      <c r="P239" s="160" t="str">
        <f t="shared" si="19"/>
        <v/>
      </c>
      <c r="Q239" s="160">
        <f t="shared" si="17"/>
        <v>0</v>
      </c>
      <c r="R239" s="160" t="str">
        <f t="shared" si="20"/>
        <v/>
      </c>
      <c r="S239" s="160" t="str">
        <f t="shared" si="21"/>
        <v/>
      </c>
    </row>
    <row r="240" spans="3:19" ht="17.45" customHeight="1" x14ac:dyDescent="0.25">
      <c r="C240" s="188"/>
      <c r="D240" s="189"/>
      <c r="E240" s="178"/>
      <c r="F240" s="178"/>
      <c r="G240" s="190">
        <f>DATOS!$E$13</f>
        <v>1</v>
      </c>
      <c r="H240" s="178"/>
      <c r="I240" s="191"/>
      <c r="J240" s="178"/>
      <c r="K240" s="178"/>
      <c r="L240" s="178"/>
      <c r="M240" s="178"/>
      <c r="N240" s="160" t="str">
        <f t="shared" si="18"/>
        <v/>
      </c>
      <c r="P240" s="160" t="str">
        <f t="shared" si="19"/>
        <v/>
      </c>
      <c r="Q240" s="160">
        <f t="shared" si="17"/>
        <v>0</v>
      </c>
      <c r="R240" s="160" t="str">
        <f t="shared" si="20"/>
        <v/>
      </c>
      <c r="S240" s="160" t="str">
        <f t="shared" si="21"/>
        <v/>
      </c>
    </row>
    <row r="241" spans="3:19" ht="17.45" customHeight="1" x14ac:dyDescent="0.25">
      <c r="C241" s="188"/>
      <c r="D241" s="189"/>
      <c r="E241" s="178"/>
      <c r="F241" s="178"/>
      <c r="G241" s="190">
        <f>DATOS!$E$13</f>
        <v>1</v>
      </c>
      <c r="H241" s="178"/>
      <c r="I241" s="191"/>
      <c r="J241" s="178"/>
      <c r="K241" s="178"/>
      <c r="L241" s="178"/>
      <c r="M241" s="178"/>
      <c r="N241" s="160" t="str">
        <f t="shared" si="18"/>
        <v/>
      </c>
      <c r="P241" s="160" t="str">
        <f t="shared" si="19"/>
        <v/>
      </c>
      <c r="Q241" s="160">
        <f t="shared" si="17"/>
        <v>0</v>
      </c>
      <c r="R241" s="160" t="str">
        <f t="shared" si="20"/>
        <v/>
      </c>
      <c r="S241" s="160" t="str">
        <f t="shared" si="21"/>
        <v/>
      </c>
    </row>
    <row r="242" spans="3:19" ht="17.45" customHeight="1" x14ac:dyDescent="0.25">
      <c r="C242" s="188"/>
      <c r="D242" s="189"/>
      <c r="E242" s="178"/>
      <c r="F242" s="178"/>
      <c r="G242" s="190">
        <f>DATOS!$E$13</f>
        <v>1</v>
      </c>
      <c r="H242" s="178"/>
      <c r="I242" s="191"/>
      <c r="J242" s="178"/>
      <c r="K242" s="178"/>
      <c r="L242" s="178"/>
      <c r="M242" s="178"/>
      <c r="N242" s="160" t="str">
        <f t="shared" si="18"/>
        <v/>
      </c>
      <c r="P242" s="160" t="str">
        <f t="shared" si="19"/>
        <v/>
      </c>
      <c r="Q242" s="160">
        <f t="shared" si="17"/>
        <v>0</v>
      </c>
      <c r="R242" s="160" t="str">
        <f t="shared" si="20"/>
        <v/>
      </c>
      <c r="S242" s="160" t="str">
        <f t="shared" si="21"/>
        <v/>
      </c>
    </row>
    <row r="243" spans="3:19" ht="17.45" customHeight="1" x14ac:dyDescent="0.25">
      <c r="C243" s="188"/>
      <c r="D243" s="189"/>
      <c r="E243" s="178"/>
      <c r="F243" s="178"/>
      <c r="G243" s="190">
        <f>DATOS!$E$13</f>
        <v>1</v>
      </c>
      <c r="H243" s="178"/>
      <c r="I243" s="191"/>
      <c r="J243" s="178"/>
      <c r="K243" s="178"/>
      <c r="L243" s="178"/>
      <c r="M243" s="178"/>
      <c r="N243" s="160" t="str">
        <f t="shared" si="18"/>
        <v/>
      </c>
      <c r="P243" s="160" t="str">
        <f t="shared" si="19"/>
        <v/>
      </c>
      <c r="Q243" s="160">
        <f t="shared" si="17"/>
        <v>0</v>
      </c>
      <c r="R243" s="160" t="str">
        <f t="shared" si="20"/>
        <v/>
      </c>
      <c r="S243" s="160" t="str">
        <f t="shared" si="21"/>
        <v/>
      </c>
    </row>
    <row r="244" spans="3:19" ht="17.45" customHeight="1" x14ac:dyDescent="0.25">
      <c r="C244" s="188"/>
      <c r="D244" s="189"/>
      <c r="E244" s="178"/>
      <c r="F244" s="178"/>
      <c r="G244" s="190">
        <f>DATOS!$E$13</f>
        <v>1</v>
      </c>
      <c r="H244" s="178"/>
      <c r="I244" s="191"/>
      <c r="J244" s="178"/>
      <c r="K244" s="178"/>
      <c r="L244" s="178"/>
      <c r="M244" s="178"/>
      <c r="N244" s="160" t="str">
        <f t="shared" si="18"/>
        <v/>
      </c>
      <c r="P244" s="160" t="str">
        <f t="shared" si="19"/>
        <v/>
      </c>
      <c r="Q244" s="160">
        <f t="shared" si="17"/>
        <v>0</v>
      </c>
      <c r="R244" s="160" t="str">
        <f t="shared" si="20"/>
        <v/>
      </c>
      <c r="S244" s="160" t="str">
        <f t="shared" si="21"/>
        <v/>
      </c>
    </row>
    <row r="245" spans="3:19" ht="17.45" customHeight="1" x14ac:dyDescent="0.25">
      <c r="C245" s="188"/>
      <c r="D245" s="189"/>
      <c r="E245" s="178"/>
      <c r="F245" s="178"/>
      <c r="G245" s="190">
        <f>DATOS!$E$13</f>
        <v>1</v>
      </c>
      <c r="H245" s="178"/>
      <c r="I245" s="191"/>
      <c r="J245" s="178"/>
      <c r="K245" s="178"/>
      <c r="L245" s="178"/>
      <c r="M245" s="178"/>
      <c r="N245" s="160" t="str">
        <f t="shared" si="18"/>
        <v/>
      </c>
      <c r="P245" s="160" t="str">
        <f t="shared" si="19"/>
        <v/>
      </c>
      <c r="Q245" s="160">
        <f t="shared" si="17"/>
        <v>0</v>
      </c>
      <c r="R245" s="160" t="str">
        <f t="shared" si="20"/>
        <v/>
      </c>
      <c r="S245" s="160" t="str">
        <f t="shared" si="21"/>
        <v/>
      </c>
    </row>
    <row r="246" spans="3:19" ht="17.45" customHeight="1" x14ac:dyDescent="0.25">
      <c r="C246" s="188"/>
      <c r="D246" s="189"/>
      <c r="E246" s="178"/>
      <c r="F246" s="178"/>
      <c r="G246" s="190">
        <f>DATOS!$E$13</f>
        <v>1</v>
      </c>
      <c r="H246" s="178"/>
      <c r="I246" s="191"/>
      <c r="J246" s="178"/>
      <c r="K246" s="178"/>
      <c r="L246" s="178"/>
      <c r="M246" s="178"/>
      <c r="N246" s="160" t="str">
        <f t="shared" si="18"/>
        <v/>
      </c>
      <c r="P246" s="160" t="str">
        <f t="shared" si="19"/>
        <v/>
      </c>
      <c r="Q246" s="160">
        <f t="shared" si="17"/>
        <v>0</v>
      </c>
      <c r="R246" s="160" t="str">
        <f t="shared" si="20"/>
        <v/>
      </c>
      <c r="S246" s="160" t="str">
        <f t="shared" si="21"/>
        <v/>
      </c>
    </row>
    <row r="247" spans="3:19" ht="17.45" customHeight="1" x14ac:dyDescent="0.25">
      <c r="C247" s="188"/>
      <c r="D247" s="189"/>
      <c r="E247" s="178"/>
      <c r="F247" s="178"/>
      <c r="G247" s="190">
        <f>DATOS!$E$13</f>
        <v>1</v>
      </c>
      <c r="H247" s="178"/>
      <c r="I247" s="191"/>
      <c r="J247" s="178"/>
      <c r="K247" s="178"/>
      <c r="L247" s="178"/>
      <c r="M247" s="178"/>
      <c r="N247" s="160" t="str">
        <f t="shared" si="18"/>
        <v/>
      </c>
      <c r="P247" s="160" t="str">
        <f t="shared" si="19"/>
        <v/>
      </c>
      <c r="Q247" s="160">
        <f t="shared" si="17"/>
        <v>0</v>
      </c>
      <c r="R247" s="160" t="str">
        <f t="shared" si="20"/>
        <v/>
      </c>
      <c r="S247" s="160" t="str">
        <f t="shared" si="21"/>
        <v/>
      </c>
    </row>
    <row r="248" spans="3:19" ht="17.45" customHeight="1" x14ac:dyDescent="0.25">
      <c r="C248" s="188"/>
      <c r="D248" s="189"/>
      <c r="E248" s="178"/>
      <c r="F248" s="178"/>
      <c r="G248" s="190">
        <f>DATOS!$E$13</f>
        <v>1</v>
      </c>
      <c r="H248" s="178"/>
      <c r="I248" s="191"/>
      <c r="J248" s="178"/>
      <c r="K248" s="178"/>
      <c r="L248" s="178"/>
      <c r="M248" s="178"/>
      <c r="N248" s="160" t="str">
        <f t="shared" si="18"/>
        <v/>
      </c>
      <c r="P248" s="160" t="str">
        <f t="shared" si="19"/>
        <v/>
      </c>
      <c r="Q248" s="160">
        <f t="shared" si="17"/>
        <v>0</v>
      </c>
      <c r="R248" s="160" t="str">
        <f t="shared" si="20"/>
        <v/>
      </c>
      <c r="S248" s="160" t="str">
        <f t="shared" si="21"/>
        <v/>
      </c>
    </row>
    <row r="249" spans="3:19" ht="17.45" customHeight="1" x14ac:dyDescent="0.25">
      <c r="C249" s="188"/>
      <c r="D249" s="189"/>
      <c r="E249" s="178"/>
      <c r="F249" s="178"/>
      <c r="G249" s="190">
        <f>DATOS!$E$13</f>
        <v>1</v>
      </c>
      <c r="H249" s="178"/>
      <c r="I249" s="191"/>
      <c r="J249" s="178"/>
      <c r="K249" s="178"/>
      <c r="L249" s="178"/>
      <c r="M249" s="178"/>
      <c r="N249" s="160" t="str">
        <f t="shared" si="18"/>
        <v/>
      </c>
      <c r="P249" s="160" t="str">
        <f t="shared" si="19"/>
        <v/>
      </c>
      <c r="Q249" s="160">
        <f t="shared" si="17"/>
        <v>0</v>
      </c>
      <c r="R249" s="160" t="str">
        <f t="shared" si="20"/>
        <v/>
      </c>
      <c r="S249" s="160" t="str">
        <f t="shared" si="21"/>
        <v/>
      </c>
    </row>
    <row r="250" spans="3:19" ht="17.45" customHeight="1" x14ac:dyDescent="0.25">
      <c r="C250" s="188"/>
      <c r="D250" s="189"/>
      <c r="E250" s="178"/>
      <c r="F250" s="178"/>
      <c r="G250" s="190">
        <f>DATOS!$E$13</f>
        <v>1</v>
      </c>
      <c r="H250" s="178"/>
      <c r="I250" s="191"/>
      <c r="J250" s="178"/>
      <c r="K250" s="178"/>
      <c r="L250" s="178"/>
      <c r="M250" s="178"/>
      <c r="N250" s="160" t="str">
        <f t="shared" si="18"/>
        <v/>
      </c>
      <c r="P250" s="160" t="str">
        <f t="shared" si="19"/>
        <v/>
      </c>
      <c r="Q250" s="160">
        <f t="shared" si="17"/>
        <v>0</v>
      </c>
      <c r="R250" s="160" t="str">
        <f t="shared" si="20"/>
        <v/>
      </c>
      <c r="S250" s="160" t="str">
        <f t="shared" si="21"/>
        <v/>
      </c>
    </row>
    <row r="251" spans="3:19" ht="17.45" customHeight="1" x14ac:dyDescent="0.25">
      <c r="C251" s="188"/>
      <c r="D251" s="189"/>
      <c r="E251" s="178"/>
      <c r="F251" s="178"/>
      <c r="G251" s="190">
        <f>DATOS!$E$13</f>
        <v>1</v>
      </c>
      <c r="H251" s="178"/>
      <c r="I251" s="191"/>
      <c r="J251" s="178"/>
      <c r="K251" s="178"/>
      <c r="L251" s="178"/>
      <c r="M251" s="178"/>
      <c r="N251" s="160" t="str">
        <f t="shared" si="18"/>
        <v/>
      </c>
      <c r="P251" s="160" t="str">
        <f t="shared" si="19"/>
        <v/>
      </c>
      <c r="Q251" s="160">
        <f t="shared" si="17"/>
        <v>0</v>
      </c>
      <c r="R251" s="160" t="str">
        <f t="shared" si="20"/>
        <v/>
      </c>
      <c r="S251" s="160" t="str">
        <f t="shared" si="21"/>
        <v/>
      </c>
    </row>
    <row r="252" spans="3:19" ht="17.45" customHeight="1" x14ac:dyDescent="0.25">
      <c r="C252" s="188"/>
      <c r="D252" s="189"/>
      <c r="E252" s="178"/>
      <c r="F252" s="178"/>
      <c r="G252" s="190">
        <f>DATOS!$E$13</f>
        <v>1</v>
      </c>
      <c r="H252" s="178"/>
      <c r="I252" s="191"/>
      <c r="J252" s="178"/>
      <c r="K252" s="178"/>
      <c r="L252" s="178"/>
      <c r="M252" s="178"/>
      <c r="N252" s="160" t="str">
        <f t="shared" si="18"/>
        <v/>
      </c>
      <c r="P252" s="160" t="str">
        <f t="shared" si="19"/>
        <v/>
      </c>
      <c r="Q252" s="160">
        <f t="shared" si="17"/>
        <v>0</v>
      </c>
      <c r="R252" s="160" t="str">
        <f t="shared" si="20"/>
        <v/>
      </c>
      <c r="S252" s="160" t="str">
        <f t="shared" si="21"/>
        <v/>
      </c>
    </row>
    <row r="253" spans="3:19" ht="17.45" customHeight="1" x14ac:dyDescent="0.25">
      <c r="C253" s="188"/>
      <c r="D253" s="189"/>
      <c r="E253" s="178"/>
      <c r="F253" s="178"/>
      <c r="G253" s="190">
        <f>DATOS!$E$13</f>
        <v>1</v>
      </c>
      <c r="H253" s="178"/>
      <c r="I253" s="191"/>
      <c r="J253" s="178"/>
      <c r="K253" s="178"/>
      <c r="L253" s="178"/>
      <c r="M253" s="178"/>
      <c r="N253" s="160" t="str">
        <f t="shared" si="18"/>
        <v/>
      </c>
      <c r="P253" s="160" t="str">
        <f t="shared" si="19"/>
        <v/>
      </c>
      <c r="Q253" s="160">
        <f t="shared" si="17"/>
        <v>0</v>
      </c>
      <c r="R253" s="160" t="str">
        <f t="shared" si="20"/>
        <v/>
      </c>
      <c r="S253" s="160" t="str">
        <f t="shared" si="21"/>
        <v/>
      </c>
    </row>
    <row r="254" spans="3:19" ht="17.45" customHeight="1" x14ac:dyDescent="0.25">
      <c r="C254" s="188"/>
      <c r="D254" s="189"/>
      <c r="E254" s="178"/>
      <c r="F254" s="178"/>
      <c r="G254" s="190">
        <f>DATOS!$E$13</f>
        <v>1</v>
      </c>
      <c r="H254" s="178"/>
      <c r="I254" s="191"/>
      <c r="J254" s="178"/>
      <c r="K254" s="178"/>
      <c r="L254" s="178"/>
      <c r="M254" s="178"/>
      <c r="N254" s="160" t="str">
        <f t="shared" si="18"/>
        <v/>
      </c>
      <c r="P254" s="160" t="str">
        <f t="shared" si="19"/>
        <v/>
      </c>
      <c r="Q254" s="160">
        <f t="shared" si="17"/>
        <v>0</v>
      </c>
      <c r="R254" s="160" t="str">
        <f t="shared" si="20"/>
        <v/>
      </c>
      <c r="S254" s="160" t="str">
        <f t="shared" si="21"/>
        <v/>
      </c>
    </row>
    <row r="255" spans="3:19" ht="17.45" customHeight="1" x14ac:dyDescent="0.25">
      <c r="C255" s="188"/>
      <c r="D255" s="189"/>
      <c r="E255" s="178"/>
      <c r="F255" s="178"/>
      <c r="G255" s="190">
        <f>DATOS!$E$13</f>
        <v>1</v>
      </c>
      <c r="H255" s="178"/>
      <c r="I255" s="191"/>
      <c r="J255" s="178"/>
      <c r="K255" s="178"/>
      <c r="L255" s="178"/>
      <c r="M255" s="178"/>
      <c r="N255" s="160" t="str">
        <f t="shared" si="18"/>
        <v/>
      </c>
      <c r="P255" s="160" t="str">
        <f t="shared" si="19"/>
        <v/>
      </c>
      <c r="Q255" s="160">
        <f t="shared" si="17"/>
        <v>0</v>
      </c>
      <c r="R255" s="160" t="str">
        <f t="shared" si="20"/>
        <v/>
      </c>
      <c r="S255" s="160" t="str">
        <f t="shared" si="21"/>
        <v/>
      </c>
    </row>
    <row r="256" spans="3:19" ht="17.45" customHeight="1" x14ac:dyDescent="0.25">
      <c r="C256" s="188"/>
      <c r="D256" s="189"/>
      <c r="E256" s="178"/>
      <c r="F256" s="178"/>
      <c r="G256" s="190">
        <f>DATOS!$E$13</f>
        <v>1</v>
      </c>
      <c r="H256" s="178"/>
      <c r="I256" s="191"/>
      <c r="J256" s="178"/>
      <c r="K256" s="178"/>
      <c r="L256" s="178"/>
      <c r="M256" s="178"/>
      <c r="N256" s="160" t="str">
        <f t="shared" si="18"/>
        <v/>
      </c>
      <c r="P256" s="160" t="str">
        <f t="shared" si="19"/>
        <v/>
      </c>
      <c r="Q256" s="160">
        <f t="shared" si="17"/>
        <v>0</v>
      </c>
      <c r="R256" s="160" t="str">
        <f t="shared" si="20"/>
        <v/>
      </c>
      <c r="S256" s="160" t="str">
        <f t="shared" si="21"/>
        <v/>
      </c>
    </row>
    <row r="257" spans="3:19" ht="17.45" customHeight="1" x14ac:dyDescent="0.25">
      <c r="C257" s="188"/>
      <c r="D257" s="189"/>
      <c r="E257" s="178"/>
      <c r="F257" s="178"/>
      <c r="G257" s="190">
        <f>DATOS!$E$13</f>
        <v>1</v>
      </c>
      <c r="H257" s="178"/>
      <c r="I257" s="191"/>
      <c r="J257" s="178"/>
      <c r="K257" s="178"/>
      <c r="L257" s="178"/>
      <c r="M257" s="178"/>
      <c r="N257" s="160" t="str">
        <f t="shared" si="18"/>
        <v/>
      </c>
      <c r="P257" s="160" t="str">
        <f t="shared" si="19"/>
        <v/>
      </c>
      <c r="Q257" s="160">
        <f t="shared" si="17"/>
        <v>0</v>
      </c>
      <c r="R257" s="160" t="str">
        <f t="shared" si="20"/>
        <v/>
      </c>
      <c r="S257" s="160" t="str">
        <f t="shared" si="21"/>
        <v/>
      </c>
    </row>
    <row r="258" spans="3:19" ht="17.45" customHeight="1" x14ac:dyDescent="0.25">
      <c r="C258" s="188"/>
      <c r="D258" s="189"/>
      <c r="E258" s="178"/>
      <c r="F258" s="178"/>
      <c r="G258" s="190">
        <f>DATOS!$E$13</f>
        <v>1</v>
      </c>
      <c r="H258" s="178"/>
      <c r="I258" s="191"/>
      <c r="J258" s="178"/>
      <c r="K258" s="178"/>
      <c r="L258" s="178"/>
      <c r="M258" s="178"/>
      <c r="N258" s="160" t="str">
        <f t="shared" si="18"/>
        <v/>
      </c>
      <c r="P258" s="160" t="str">
        <f t="shared" si="19"/>
        <v/>
      </c>
      <c r="Q258" s="160">
        <f t="shared" si="17"/>
        <v>0</v>
      </c>
      <c r="R258" s="160" t="str">
        <f t="shared" si="20"/>
        <v/>
      </c>
      <c r="S258" s="160" t="str">
        <f t="shared" si="21"/>
        <v/>
      </c>
    </row>
    <row r="259" spans="3:19" ht="17.45" customHeight="1" x14ac:dyDescent="0.25">
      <c r="C259" s="188"/>
      <c r="D259" s="189"/>
      <c r="E259" s="178"/>
      <c r="F259" s="178"/>
      <c r="G259" s="190">
        <f>DATOS!$E$13</f>
        <v>1</v>
      </c>
      <c r="H259" s="178"/>
      <c r="I259" s="191"/>
      <c r="J259" s="178"/>
      <c r="K259" s="178"/>
      <c r="L259" s="178"/>
      <c r="M259" s="178"/>
      <c r="N259" s="160" t="str">
        <f t="shared" si="18"/>
        <v/>
      </c>
      <c r="P259" s="160" t="str">
        <f t="shared" si="19"/>
        <v/>
      </c>
      <c r="Q259" s="160">
        <f t="shared" si="17"/>
        <v>0</v>
      </c>
      <c r="R259" s="160" t="str">
        <f t="shared" si="20"/>
        <v/>
      </c>
      <c r="S259" s="160" t="str">
        <f t="shared" si="21"/>
        <v/>
      </c>
    </row>
    <row r="260" spans="3:19" ht="17.45" customHeight="1" x14ac:dyDescent="0.25">
      <c r="C260" s="188"/>
      <c r="D260" s="189"/>
      <c r="E260" s="178"/>
      <c r="F260" s="178"/>
      <c r="G260" s="190">
        <f>DATOS!$E$13</f>
        <v>1</v>
      </c>
      <c r="H260" s="178"/>
      <c r="I260" s="191"/>
      <c r="J260" s="178"/>
      <c r="K260" s="178"/>
      <c r="L260" s="178"/>
      <c r="M260" s="178"/>
      <c r="N260" s="160" t="str">
        <f t="shared" si="18"/>
        <v/>
      </c>
      <c r="P260" s="160" t="str">
        <f t="shared" si="19"/>
        <v/>
      </c>
      <c r="Q260" s="160">
        <f t="shared" si="17"/>
        <v>0</v>
      </c>
      <c r="R260" s="160" t="str">
        <f t="shared" si="20"/>
        <v/>
      </c>
      <c r="S260" s="160" t="str">
        <f t="shared" si="21"/>
        <v/>
      </c>
    </row>
    <row r="261" spans="3:19" ht="17.45" customHeight="1" x14ac:dyDescent="0.25">
      <c r="C261" s="188"/>
      <c r="D261" s="189"/>
      <c r="E261" s="178"/>
      <c r="F261" s="178"/>
      <c r="G261" s="190">
        <f>DATOS!$E$13</f>
        <v>1</v>
      </c>
      <c r="H261" s="178"/>
      <c r="I261" s="191"/>
      <c r="J261" s="178"/>
      <c r="K261" s="178"/>
      <c r="L261" s="178"/>
      <c r="M261" s="178"/>
      <c r="N261" s="160" t="str">
        <f t="shared" si="18"/>
        <v/>
      </c>
      <c r="P261" s="160" t="str">
        <f t="shared" si="19"/>
        <v/>
      </c>
      <c r="Q261" s="160">
        <f t="shared" si="17"/>
        <v>0</v>
      </c>
      <c r="R261" s="160" t="str">
        <f t="shared" si="20"/>
        <v/>
      </c>
      <c r="S261" s="160" t="str">
        <f t="shared" si="21"/>
        <v/>
      </c>
    </row>
    <row r="262" spans="3:19" ht="17.45" customHeight="1" x14ac:dyDescent="0.25">
      <c r="C262" s="188"/>
      <c r="D262" s="189"/>
      <c r="E262" s="178"/>
      <c r="F262" s="178"/>
      <c r="G262" s="190">
        <f>DATOS!$E$13</f>
        <v>1</v>
      </c>
      <c r="H262" s="178"/>
      <c r="I262" s="191"/>
      <c r="J262" s="178"/>
      <c r="K262" s="178"/>
      <c r="L262" s="178"/>
      <c r="M262" s="178"/>
      <c r="N262" s="160" t="str">
        <f t="shared" si="18"/>
        <v/>
      </c>
      <c r="P262" s="160" t="str">
        <f t="shared" si="19"/>
        <v/>
      </c>
      <c r="Q262" s="160">
        <f t="shared" si="17"/>
        <v>0</v>
      </c>
      <c r="R262" s="160" t="str">
        <f t="shared" si="20"/>
        <v/>
      </c>
      <c r="S262" s="160" t="str">
        <f t="shared" si="21"/>
        <v/>
      </c>
    </row>
    <row r="263" spans="3:19" ht="17.45" customHeight="1" x14ac:dyDescent="0.25">
      <c r="C263" s="188"/>
      <c r="D263" s="189"/>
      <c r="E263" s="178"/>
      <c r="F263" s="178"/>
      <c r="G263" s="190">
        <f>DATOS!$E$13</f>
        <v>1</v>
      </c>
      <c r="H263" s="178"/>
      <c r="I263" s="191"/>
      <c r="J263" s="178"/>
      <c r="K263" s="178"/>
      <c r="L263" s="178"/>
      <c r="M263" s="178"/>
      <c r="N263" s="160" t="str">
        <f t="shared" si="18"/>
        <v/>
      </c>
      <c r="P263" s="160" t="str">
        <f t="shared" si="19"/>
        <v/>
      </c>
      <c r="Q263" s="160">
        <f t="shared" si="17"/>
        <v>0</v>
      </c>
      <c r="R263" s="160" t="str">
        <f t="shared" si="20"/>
        <v/>
      </c>
      <c r="S263" s="160" t="str">
        <f t="shared" si="21"/>
        <v/>
      </c>
    </row>
    <row r="264" spans="3:19" ht="17.45" customHeight="1" x14ac:dyDescent="0.25">
      <c r="C264" s="188"/>
      <c r="D264" s="189"/>
      <c r="E264" s="178"/>
      <c r="F264" s="178"/>
      <c r="G264" s="190">
        <f>DATOS!$E$13</f>
        <v>1</v>
      </c>
      <c r="H264" s="178"/>
      <c r="I264" s="191"/>
      <c r="J264" s="178"/>
      <c r="K264" s="178"/>
      <c r="L264" s="178"/>
      <c r="M264" s="178"/>
      <c r="N264" s="160" t="str">
        <f t="shared" si="18"/>
        <v/>
      </c>
      <c r="P264" s="160" t="str">
        <f t="shared" si="19"/>
        <v/>
      </c>
      <c r="Q264" s="160">
        <f t="shared" si="17"/>
        <v>0</v>
      </c>
      <c r="R264" s="160" t="str">
        <f t="shared" si="20"/>
        <v/>
      </c>
      <c r="S264" s="160" t="str">
        <f t="shared" si="21"/>
        <v/>
      </c>
    </row>
    <row r="265" spans="3:19" ht="17.45" customHeight="1" x14ac:dyDescent="0.25">
      <c r="C265" s="188"/>
      <c r="D265" s="189"/>
      <c r="E265" s="178"/>
      <c r="F265" s="178"/>
      <c r="G265" s="190">
        <f>DATOS!$E$13</f>
        <v>1</v>
      </c>
      <c r="H265" s="178"/>
      <c r="I265" s="191"/>
      <c r="J265" s="178"/>
      <c r="K265" s="178"/>
      <c r="L265" s="178"/>
      <c r="M265" s="178"/>
      <c r="N265" s="160" t="str">
        <f t="shared" si="18"/>
        <v/>
      </c>
      <c r="P265" s="160" t="str">
        <f t="shared" si="19"/>
        <v/>
      </c>
      <c r="Q265" s="160">
        <f t="shared" si="17"/>
        <v>0</v>
      </c>
      <c r="R265" s="160" t="str">
        <f t="shared" si="20"/>
        <v/>
      </c>
      <c r="S265" s="160" t="str">
        <f t="shared" si="21"/>
        <v/>
      </c>
    </row>
    <row r="266" spans="3:19" ht="17.45" customHeight="1" x14ac:dyDescent="0.25">
      <c r="C266" s="188"/>
      <c r="D266" s="189"/>
      <c r="E266" s="178"/>
      <c r="F266" s="178"/>
      <c r="G266" s="190">
        <f>DATOS!$E$13</f>
        <v>1</v>
      </c>
      <c r="H266" s="178"/>
      <c r="I266" s="191"/>
      <c r="J266" s="178"/>
      <c r="K266" s="178"/>
      <c r="L266" s="178"/>
      <c r="M266" s="178"/>
      <c r="N266" s="160" t="str">
        <f t="shared" si="18"/>
        <v/>
      </c>
      <c r="P266" s="160" t="str">
        <f t="shared" si="19"/>
        <v/>
      </c>
      <c r="Q266" s="160">
        <f t="shared" si="17"/>
        <v>0</v>
      </c>
      <c r="R266" s="160" t="str">
        <f t="shared" si="20"/>
        <v/>
      </c>
      <c r="S266" s="160" t="str">
        <f t="shared" si="21"/>
        <v/>
      </c>
    </row>
    <row r="267" spans="3:19" ht="17.45" customHeight="1" x14ac:dyDescent="0.25">
      <c r="C267" s="188"/>
      <c r="D267" s="189"/>
      <c r="E267" s="178"/>
      <c r="F267" s="178"/>
      <c r="G267" s="190">
        <f>DATOS!$E$13</f>
        <v>1</v>
      </c>
      <c r="H267" s="178"/>
      <c r="I267" s="191"/>
      <c r="J267" s="178"/>
      <c r="K267" s="178"/>
      <c r="L267" s="178"/>
      <c r="M267" s="178"/>
      <c r="N267" s="160" t="str">
        <f t="shared" si="18"/>
        <v/>
      </c>
      <c r="P267" s="160" t="str">
        <f t="shared" si="19"/>
        <v/>
      </c>
      <c r="Q267" s="160">
        <f t="shared" si="17"/>
        <v>0</v>
      </c>
      <c r="R267" s="160" t="str">
        <f t="shared" si="20"/>
        <v/>
      </c>
      <c r="S267" s="160" t="str">
        <f t="shared" si="21"/>
        <v/>
      </c>
    </row>
    <row r="268" spans="3:19" ht="17.45" customHeight="1" x14ac:dyDescent="0.25">
      <c r="C268" s="188"/>
      <c r="D268" s="189"/>
      <c r="E268" s="178"/>
      <c r="F268" s="178"/>
      <c r="G268" s="190">
        <f>DATOS!$E$13</f>
        <v>1</v>
      </c>
      <c r="H268" s="178"/>
      <c r="I268" s="191"/>
      <c r="J268" s="178"/>
      <c r="K268" s="178"/>
      <c r="L268" s="178"/>
      <c r="M268" s="178"/>
      <c r="N268" s="160" t="str">
        <f t="shared" si="18"/>
        <v/>
      </c>
      <c r="P268" s="160" t="str">
        <f t="shared" si="19"/>
        <v/>
      </c>
      <c r="Q268" s="160">
        <f t="shared" si="17"/>
        <v>0</v>
      </c>
      <c r="R268" s="160" t="str">
        <f t="shared" si="20"/>
        <v/>
      </c>
      <c r="S268" s="160" t="str">
        <f t="shared" si="21"/>
        <v/>
      </c>
    </row>
    <row r="269" spans="3:19" ht="17.45" customHeight="1" x14ac:dyDescent="0.25">
      <c r="C269" s="188"/>
      <c r="D269" s="189"/>
      <c r="E269" s="178"/>
      <c r="F269" s="178"/>
      <c r="G269" s="190">
        <f>DATOS!$E$13</f>
        <v>1</v>
      </c>
      <c r="H269" s="178"/>
      <c r="I269" s="191"/>
      <c r="J269" s="178"/>
      <c r="K269" s="178"/>
      <c r="L269" s="178"/>
      <c r="M269" s="178"/>
      <c r="N269" s="160" t="str">
        <f t="shared" si="18"/>
        <v/>
      </c>
      <c r="P269" s="160" t="str">
        <f t="shared" si="19"/>
        <v/>
      </c>
      <c r="Q269" s="160">
        <f t="shared" si="17"/>
        <v>0</v>
      </c>
      <c r="R269" s="160" t="str">
        <f t="shared" si="20"/>
        <v/>
      </c>
      <c r="S269" s="160" t="str">
        <f t="shared" si="21"/>
        <v/>
      </c>
    </row>
    <row r="270" spans="3:19" ht="17.45" customHeight="1" x14ac:dyDescent="0.25">
      <c r="C270" s="188"/>
      <c r="D270" s="189"/>
      <c r="E270" s="178"/>
      <c r="F270" s="178"/>
      <c r="G270" s="190">
        <f>DATOS!$E$13</f>
        <v>1</v>
      </c>
      <c r="H270" s="178"/>
      <c r="I270" s="191"/>
      <c r="J270" s="178"/>
      <c r="K270" s="178"/>
      <c r="L270" s="178"/>
      <c r="M270" s="178"/>
      <c r="N270" s="160" t="str">
        <f t="shared" si="18"/>
        <v/>
      </c>
      <c r="P270" s="160" t="str">
        <f t="shared" si="19"/>
        <v/>
      </c>
      <c r="Q270" s="160">
        <f t="shared" si="17"/>
        <v>0</v>
      </c>
      <c r="R270" s="160" t="str">
        <f t="shared" si="20"/>
        <v/>
      </c>
      <c r="S270" s="160" t="str">
        <f t="shared" si="21"/>
        <v/>
      </c>
    </row>
    <row r="271" spans="3:19" ht="17.45" customHeight="1" x14ac:dyDescent="0.25">
      <c r="C271" s="188"/>
      <c r="D271" s="189"/>
      <c r="E271" s="178"/>
      <c r="F271" s="178"/>
      <c r="G271" s="190">
        <f>DATOS!$E$13</f>
        <v>1</v>
      </c>
      <c r="H271" s="178"/>
      <c r="I271" s="191"/>
      <c r="J271" s="178"/>
      <c r="K271" s="178"/>
      <c r="L271" s="178"/>
      <c r="M271" s="178"/>
      <c r="N271" s="160" t="str">
        <f t="shared" si="18"/>
        <v/>
      </c>
      <c r="P271" s="160" t="str">
        <f t="shared" si="19"/>
        <v/>
      </c>
      <c r="Q271" s="160">
        <f t="shared" si="17"/>
        <v>0</v>
      </c>
      <c r="R271" s="160" t="str">
        <f t="shared" si="20"/>
        <v/>
      </c>
      <c r="S271" s="160" t="str">
        <f t="shared" si="21"/>
        <v/>
      </c>
    </row>
    <row r="272" spans="3:19" ht="17.45" customHeight="1" x14ac:dyDescent="0.25">
      <c r="C272" s="188"/>
      <c r="D272" s="189"/>
      <c r="E272" s="178"/>
      <c r="F272" s="178"/>
      <c r="G272" s="190">
        <f>DATOS!$E$13</f>
        <v>1</v>
      </c>
      <c r="H272" s="178"/>
      <c r="I272" s="191"/>
      <c r="J272" s="178"/>
      <c r="K272" s="178"/>
      <c r="L272" s="178"/>
      <c r="M272" s="178"/>
      <c r="N272" s="160" t="str">
        <f t="shared" si="18"/>
        <v/>
      </c>
      <c r="P272" s="160" t="str">
        <f t="shared" si="19"/>
        <v/>
      </c>
      <c r="Q272" s="160">
        <f t="shared" si="17"/>
        <v>0</v>
      </c>
      <c r="R272" s="160" t="str">
        <f t="shared" si="20"/>
        <v/>
      </c>
      <c r="S272" s="160" t="str">
        <f t="shared" si="21"/>
        <v/>
      </c>
    </row>
    <row r="273" spans="3:19" ht="17.45" customHeight="1" x14ac:dyDescent="0.25">
      <c r="C273" s="188"/>
      <c r="D273" s="189"/>
      <c r="E273" s="178"/>
      <c r="F273" s="178"/>
      <c r="G273" s="190">
        <f>DATOS!$E$13</f>
        <v>1</v>
      </c>
      <c r="H273" s="178"/>
      <c r="I273" s="191"/>
      <c r="J273" s="178"/>
      <c r="K273" s="178"/>
      <c r="L273" s="178"/>
      <c r="M273" s="178"/>
      <c r="N273" s="160" t="str">
        <f t="shared" si="18"/>
        <v/>
      </c>
      <c r="P273" s="160" t="str">
        <f t="shared" si="19"/>
        <v/>
      </c>
      <c r="Q273" s="160">
        <f t="shared" ref="Q273:Q336" si="22">IF($I273=0%,H273,"")</f>
        <v>0</v>
      </c>
      <c r="R273" s="160" t="str">
        <f t="shared" si="20"/>
        <v/>
      </c>
      <c r="S273" s="160" t="str">
        <f t="shared" si="21"/>
        <v/>
      </c>
    </row>
    <row r="274" spans="3:19" ht="17.45" customHeight="1" x14ac:dyDescent="0.25">
      <c r="C274" s="188"/>
      <c r="D274" s="189"/>
      <c r="E274" s="178"/>
      <c r="F274" s="178"/>
      <c r="G274" s="190">
        <f>DATOS!$E$13</f>
        <v>1</v>
      </c>
      <c r="H274" s="178"/>
      <c r="I274" s="191"/>
      <c r="J274" s="178"/>
      <c r="K274" s="178"/>
      <c r="L274" s="178"/>
      <c r="M274" s="178"/>
      <c r="N274" s="160" t="str">
        <f t="shared" ref="N274:N337" si="23">IF(H274&amp;J274&amp;K274&amp;L274&amp;M274="","",H274+J274+K274-L274-M274)</f>
        <v/>
      </c>
      <c r="P274" s="160" t="str">
        <f t="shared" ref="P274:P337" si="24">IF($I274="E",H274,"")</f>
        <v/>
      </c>
      <c r="Q274" s="160">
        <f t="shared" si="22"/>
        <v>0</v>
      </c>
      <c r="R274" s="160" t="str">
        <f t="shared" ref="R274:R337" si="25">IF(OR($I274=8%,$I274=11%),$J274/$I274,"")</f>
        <v/>
      </c>
      <c r="S274" s="160" t="str">
        <f t="shared" si="21"/>
        <v/>
      </c>
    </row>
    <row r="275" spans="3:19" ht="17.45" customHeight="1" x14ac:dyDescent="0.25">
      <c r="C275" s="188"/>
      <c r="D275" s="189"/>
      <c r="E275" s="178"/>
      <c r="F275" s="178"/>
      <c r="G275" s="190">
        <f>DATOS!$E$13</f>
        <v>1</v>
      </c>
      <c r="H275" s="178"/>
      <c r="I275" s="191"/>
      <c r="J275" s="178"/>
      <c r="K275" s="178"/>
      <c r="L275" s="178"/>
      <c r="M275" s="178"/>
      <c r="N275" s="160" t="str">
        <f t="shared" si="23"/>
        <v/>
      </c>
      <c r="P275" s="160" t="str">
        <f t="shared" si="24"/>
        <v/>
      </c>
      <c r="Q275" s="160">
        <f t="shared" si="22"/>
        <v>0</v>
      </c>
      <c r="R275" s="160" t="str">
        <f t="shared" si="25"/>
        <v/>
      </c>
      <c r="S275" s="160" t="str">
        <f t="shared" ref="S275:S338" si="26">IF(OR($I275=15%,$I275=16%),$J275/$I275,"")</f>
        <v/>
      </c>
    </row>
    <row r="276" spans="3:19" ht="17.45" customHeight="1" x14ac:dyDescent="0.25">
      <c r="C276" s="188"/>
      <c r="D276" s="189"/>
      <c r="E276" s="178"/>
      <c r="F276" s="178"/>
      <c r="G276" s="190">
        <f>DATOS!$E$13</f>
        <v>1</v>
      </c>
      <c r="H276" s="178"/>
      <c r="I276" s="191"/>
      <c r="J276" s="178"/>
      <c r="K276" s="178"/>
      <c r="L276" s="178"/>
      <c r="M276" s="178"/>
      <c r="N276" s="160" t="str">
        <f t="shared" si="23"/>
        <v/>
      </c>
      <c r="P276" s="160" t="str">
        <f t="shared" si="24"/>
        <v/>
      </c>
      <c r="Q276" s="160">
        <f t="shared" si="22"/>
        <v>0</v>
      </c>
      <c r="R276" s="160" t="str">
        <f t="shared" si="25"/>
        <v/>
      </c>
      <c r="S276" s="160" t="str">
        <f t="shared" si="26"/>
        <v/>
      </c>
    </row>
    <row r="277" spans="3:19" ht="17.45" customHeight="1" x14ac:dyDescent="0.25">
      <c r="C277" s="188"/>
      <c r="D277" s="189"/>
      <c r="E277" s="178"/>
      <c r="F277" s="178"/>
      <c r="G277" s="190">
        <f>DATOS!$E$13</f>
        <v>1</v>
      </c>
      <c r="H277" s="178"/>
      <c r="I277" s="191"/>
      <c r="J277" s="178"/>
      <c r="K277" s="178"/>
      <c r="L277" s="178"/>
      <c r="M277" s="178"/>
      <c r="N277" s="160" t="str">
        <f t="shared" si="23"/>
        <v/>
      </c>
      <c r="P277" s="160" t="str">
        <f t="shared" si="24"/>
        <v/>
      </c>
      <c r="Q277" s="160">
        <f t="shared" si="22"/>
        <v>0</v>
      </c>
      <c r="R277" s="160" t="str">
        <f t="shared" si="25"/>
        <v/>
      </c>
      <c r="S277" s="160" t="str">
        <f t="shared" si="26"/>
        <v/>
      </c>
    </row>
    <row r="278" spans="3:19" ht="17.45" customHeight="1" x14ac:dyDescent="0.25">
      <c r="C278" s="188"/>
      <c r="D278" s="189"/>
      <c r="E278" s="178"/>
      <c r="F278" s="178"/>
      <c r="G278" s="190">
        <f>DATOS!$E$13</f>
        <v>1</v>
      </c>
      <c r="H278" s="178"/>
      <c r="I278" s="191"/>
      <c r="J278" s="178"/>
      <c r="K278" s="178"/>
      <c r="L278" s="178"/>
      <c r="M278" s="178"/>
      <c r="N278" s="160" t="str">
        <f t="shared" si="23"/>
        <v/>
      </c>
      <c r="P278" s="160" t="str">
        <f t="shared" si="24"/>
        <v/>
      </c>
      <c r="Q278" s="160">
        <f t="shared" si="22"/>
        <v>0</v>
      </c>
      <c r="R278" s="160" t="str">
        <f t="shared" si="25"/>
        <v/>
      </c>
      <c r="S278" s="160" t="str">
        <f t="shared" si="26"/>
        <v/>
      </c>
    </row>
    <row r="279" spans="3:19" ht="17.45" customHeight="1" x14ac:dyDescent="0.25">
      <c r="C279" s="188"/>
      <c r="D279" s="189"/>
      <c r="E279" s="178"/>
      <c r="F279" s="178"/>
      <c r="G279" s="190">
        <f>DATOS!$E$13</f>
        <v>1</v>
      </c>
      <c r="H279" s="178"/>
      <c r="I279" s="191"/>
      <c r="J279" s="178"/>
      <c r="K279" s="178"/>
      <c r="L279" s="178"/>
      <c r="M279" s="178"/>
      <c r="N279" s="160" t="str">
        <f t="shared" si="23"/>
        <v/>
      </c>
      <c r="P279" s="160" t="str">
        <f t="shared" si="24"/>
        <v/>
      </c>
      <c r="Q279" s="160">
        <f t="shared" si="22"/>
        <v>0</v>
      </c>
      <c r="R279" s="160" t="str">
        <f t="shared" si="25"/>
        <v/>
      </c>
      <c r="S279" s="160" t="str">
        <f t="shared" si="26"/>
        <v/>
      </c>
    </row>
    <row r="280" spans="3:19" ht="17.45" customHeight="1" x14ac:dyDescent="0.25">
      <c r="C280" s="188"/>
      <c r="D280" s="189"/>
      <c r="E280" s="178"/>
      <c r="F280" s="178"/>
      <c r="G280" s="190">
        <f>DATOS!$E$13</f>
        <v>1</v>
      </c>
      <c r="H280" s="178"/>
      <c r="I280" s="191"/>
      <c r="J280" s="178"/>
      <c r="K280" s="178"/>
      <c r="L280" s="178"/>
      <c r="M280" s="178"/>
      <c r="N280" s="160" t="str">
        <f t="shared" si="23"/>
        <v/>
      </c>
      <c r="P280" s="160" t="str">
        <f t="shared" si="24"/>
        <v/>
      </c>
      <c r="Q280" s="160">
        <f t="shared" si="22"/>
        <v>0</v>
      </c>
      <c r="R280" s="160" t="str">
        <f t="shared" si="25"/>
        <v/>
      </c>
      <c r="S280" s="160" t="str">
        <f t="shared" si="26"/>
        <v/>
      </c>
    </row>
    <row r="281" spans="3:19" ht="17.45" customHeight="1" x14ac:dyDescent="0.25">
      <c r="C281" s="188"/>
      <c r="D281" s="189"/>
      <c r="E281" s="178"/>
      <c r="F281" s="178"/>
      <c r="G281" s="190">
        <f>DATOS!$E$13</f>
        <v>1</v>
      </c>
      <c r="H281" s="178"/>
      <c r="I281" s="191"/>
      <c r="J281" s="178"/>
      <c r="K281" s="178"/>
      <c r="L281" s="178"/>
      <c r="M281" s="178"/>
      <c r="N281" s="160" t="str">
        <f t="shared" si="23"/>
        <v/>
      </c>
      <c r="P281" s="160" t="str">
        <f t="shared" si="24"/>
        <v/>
      </c>
      <c r="Q281" s="160">
        <f t="shared" si="22"/>
        <v>0</v>
      </c>
      <c r="R281" s="160" t="str">
        <f t="shared" si="25"/>
        <v/>
      </c>
      <c r="S281" s="160" t="str">
        <f t="shared" si="26"/>
        <v/>
      </c>
    </row>
    <row r="282" spans="3:19" ht="17.45" customHeight="1" x14ac:dyDescent="0.25">
      <c r="C282" s="188"/>
      <c r="D282" s="189"/>
      <c r="E282" s="178"/>
      <c r="F282" s="178"/>
      <c r="G282" s="190">
        <f>DATOS!$E$13</f>
        <v>1</v>
      </c>
      <c r="H282" s="178"/>
      <c r="I282" s="191"/>
      <c r="J282" s="178"/>
      <c r="K282" s="178"/>
      <c r="L282" s="178"/>
      <c r="M282" s="178"/>
      <c r="N282" s="160" t="str">
        <f t="shared" si="23"/>
        <v/>
      </c>
      <c r="P282" s="160" t="str">
        <f t="shared" si="24"/>
        <v/>
      </c>
      <c r="Q282" s="160">
        <f t="shared" si="22"/>
        <v>0</v>
      </c>
      <c r="R282" s="160" t="str">
        <f t="shared" si="25"/>
        <v/>
      </c>
      <c r="S282" s="160" t="str">
        <f t="shared" si="26"/>
        <v/>
      </c>
    </row>
    <row r="283" spans="3:19" ht="17.45" customHeight="1" x14ac:dyDescent="0.25">
      <c r="C283" s="188"/>
      <c r="D283" s="189"/>
      <c r="E283" s="178"/>
      <c r="F283" s="178"/>
      <c r="G283" s="190">
        <f>DATOS!$E$13</f>
        <v>1</v>
      </c>
      <c r="H283" s="178"/>
      <c r="I283" s="191"/>
      <c r="J283" s="178"/>
      <c r="K283" s="178"/>
      <c r="L283" s="178"/>
      <c r="M283" s="178"/>
      <c r="N283" s="160" t="str">
        <f t="shared" si="23"/>
        <v/>
      </c>
      <c r="P283" s="160" t="str">
        <f t="shared" si="24"/>
        <v/>
      </c>
      <c r="Q283" s="160">
        <f t="shared" si="22"/>
        <v>0</v>
      </c>
      <c r="R283" s="160" t="str">
        <f t="shared" si="25"/>
        <v/>
      </c>
      <c r="S283" s="160" t="str">
        <f t="shared" si="26"/>
        <v/>
      </c>
    </row>
    <row r="284" spans="3:19" ht="17.45" customHeight="1" x14ac:dyDescent="0.25">
      <c r="C284" s="188"/>
      <c r="D284" s="189"/>
      <c r="E284" s="178"/>
      <c r="F284" s="178"/>
      <c r="G284" s="190">
        <f>DATOS!$E$13</f>
        <v>1</v>
      </c>
      <c r="H284" s="178"/>
      <c r="I284" s="191"/>
      <c r="J284" s="178"/>
      <c r="K284" s="178"/>
      <c r="L284" s="178"/>
      <c r="M284" s="178"/>
      <c r="N284" s="160" t="str">
        <f t="shared" si="23"/>
        <v/>
      </c>
      <c r="P284" s="160" t="str">
        <f t="shared" si="24"/>
        <v/>
      </c>
      <c r="Q284" s="160">
        <f t="shared" si="22"/>
        <v>0</v>
      </c>
      <c r="R284" s="160" t="str">
        <f t="shared" si="25"/>
        <v/>
      </c>
      <c r="S284" s="160" t="str">
        <f t="shared" si="26"/>
        <v/>
      </c>
    </row>
    <row r="285" spans="3:19" ht="17.45" customHeight="1" x14ac:dyDescent="0.25">
      <c r="C285" s="188"/>
      <c r="D285" s="189"/>
      <c r="E285" s="178"/>
      <c r="F285" s="178"/>
      <c r="G285" s="190">
        <f>DATOS!$E$13</f>
        <v>1</v>
      </c>
      <c r="H285" s="178"/>
      <c r="I285" s="191"/>
      <c r="J285" s="178"/>
      <c r="K285" s="178"/>
      <c r="L285" s="178"/>
      <c r="M285" s="178"/>
      <c r="N285" s="160" t="str">
        <f t="shared" si="23"/>
        <v/>
      </c>
      <c r="P285" s="160" t="str">
        <f t="shared" si="24"/>
        <v/>
      </c>
      <c r="Q285" s="160">
        <f t="shared" si="22"/>
        <v>0</v>
      </c>
      <c r="R285" s="160" t="str">
        <f t="shared" si="25"/>
        <v/>
      </c>
      <c r="S285" s="160" t="str">
        <f t="shared" si="26"/>
        <v/>
      </c>
    </row>
    <row r="286" spans="3:19" ht="17.45" customHeight="1" x14ac:dyDescent="0.25">
      <c r="C286" s="188"/>
      <c r="D286" s="189"/>
      <c r="E286" s="178"/>
      <c r="F286" s="178"/>
      <c r="G286" s="190">
        <f>DATOS!$E$13</f>
        <v>1</v>
      </c>
      <c r="H286" s="178"/>
      <c r="I286" s="191"/>
      <c r="J286" s="178"/>
      <c r="K286" s="178"/>
      <c r="L286" s="178"/>
      <c r="M286" s="178"/>
      <c r="N286" s="160" t="str">
        <f t="shared" si="23"/>
        <v/>
      </c>
      <c r="P286" s="160" t="str">
        <f t="shared" si="24"/>
        <v/>
      </c>
      <c r="Q286" s="160">
        <f t="shared" si="22"/>
        <v>0</v>
      </c>
      <c r="R286" s="160" t="str">
        <f t="shared" si="25"/>
        <v/>
      </c>
      <c r="S286" s="160" t="str">
        <f t="shared" si="26"/>
        <v/>
      </c>
    </row>
    <row r="287" spans="3:19" ht="17.45" customHeight="1" x14ac:dyDescent="0.25">
      <c r="C287" s="188"/>
      <c r="D287" s="189"/>
      <c r="E287" s="178"/>
      <c r="F287" s="178"/>
      <c r="G287" s="190">
        <f>DATOS!$E$13</f>
        <v>1</v>
      </c>
      <c r="H287" s="178"/>
      <c r="I287" s="191"/>
      <c r="J287" s="178"/>
      <c r="K287" s="178"/>
      <c r="L287" s="178"/>
      <c r="M287" s="178"/>
      <c r="N287" s="160" t="str">
        <f t="shared" si="23"/>
        <v/>
      </c>
      <c r="P287" s="160" t="str">
        <f t="shared" si="24"/>
        <v/>
      </c>
      <c r="Q287" s="160">
        <f t="shared" si="22"/>
        <v>0</v>
      </c>
      <c r="R287" s="160" t="str">
        <f t="shared" si="25"/>
        <v/>
      </c>
      <c r="S287" s="160" t="str">
        <f t="shared" si="26"/>
        <v/>
      </c>
    </row>
    <row r="288" spans="3:19" ht="17.45" customHeight="1" x14ac:dyDescent="0.25">
      <c r="C288" s="188"/>
      <c r="D288" s="189"/>
      <c r="E288" s="178"/>
      <c r="F288" s="178"/>
      <c r="G288" s="190">
        <f>DATOS!$E$13</f>
        <v>1</v>
      </c>
      <c r="H288" s="178"/>
      <c r="I288" s="191"/>
      <c r="J288" s="178"/>
      <c r="K288" s="178"/>
      <c r="L288" s="178"/>
      <c r="M288" s="178"/>
      <c r="N288" s="160" t="str">
        <f t="shared" si="23"/>
        <v/>
      </c>
      <c r="P288" s="160" t="str">
        <f t="shared" si="24"/>
        <v/>
      </c>
      <c r="Q288" s="160">
        <f t="shared" si="22"/>
        <v>0</v>
      </c>
      <c r="R288" s="160" t="str">
        <f t="shared" si="25"/>
        <v/>
      </c>
      <c r="S288" s="160" t="str">
        <f t="shared" si="26"/>
        <v/>
      </c>
    </row>
    <row r="289" spans="3:19" ht="17.45" customHeight="1" x14ac:dyDescent="0.25">
      <c r="C289" s="188"/>
      <c r="D289" s="189"/>
      <c r="E289" s="178"/>
      <c r="F289" s="178"/>
      <c r="G289" s="190">
        <f>DATOS!$E$13</f>
        <v>1</v>
      </c>
      <c r="H289" s="178"/>
      <c r="I289" s="191"/>
      <c r="J289" s="178"/>
      <c r="K289" s="178"/>
      <c r="L289" s="178"/>
      <c r="M289" s="178"/>
      <c r="N289" s="160" t="str">
        <f t="shared" si="23"/>
        <v/>
      </c>
      <c r="P289" s="160" t="str">
        <f t="shared" si="24"/>
        <v/>
      </c>
      <c r="Q289" s="160">
        <f t="shared" si="22"/>
        <v>0</v>
      </c>
      <c r="R289" s="160" t="str">
        <f t="shared" si="25"/>
        <v/>
      </c>
      <c r="S289" s="160" t="str">
        <f t="shared" si="26"/>
        <v/>
      </c>
    </row>
    <row r="290" spans="3:19" ht="17.45" customHeight="1" x14ac:dyDescent="0.25">
      <c r="C290" s="188"/>
      <c r="D290" s="189"/>
      <c r="E290" s="178"/>
      <c r="F290" s="178"/>
      <c r="G290" s="190">
        <f>DATOS!$E$13</f>
        <v>1</v>
      </c>
      <c r="H290" s="178"/>
      <c r="I290" s="191"/>
      <c r="J290" s="178"/>
      <c r="K290" s="178"/>
      <c r="L290" s="178"/>
      <c r="M290" s="178"/>
      <c r="N290" s="160" t="str">
        <f t="shared" si="23"/>
        <v/>
      </c>
      <c r="P290" s="160" t="str">
        <f t="shared" si="24"/>
        <v/>
      </c>
      <c r="Q290" s="160">
        <f t="shared" si="22"/>
        <v>0</v>
      </c>
      <c r="R290" s="160" t="str">
        <f t="shared" si="25"/>
        <v/>
      </c>
      <c r="S290" s="160" t="str">
        <f t="shared" si="26"/>
        <v/>
      </c>
    </row>
    <row r="291" spans="3:19" ht="17.45" customHeight="1" x14ac:dyDescent="0.25">
      <c r="C291" s="188"/>
      <c r="D291" s="189"/>
      <c r="E291" s="178"/>
      <c r="F291" s="178"/>
      <c r="G291" s="190">
        <f>DATOS!$E$13</f>
        <v>1</v>
      </c>
      <c r="H291" s="178"/>
      <c r="I291" s="191"/>
      <c r="J291" s="178"/>
      <c r="K291" s="178"/>
      <c r="L291" s="178"/>
      <c r="M291" s="178"/>
      <c r="N291" s="160" t="str">
        <f t="shared" si="23"/>
        <v/>
      </c>
      <c r="P291" s="160" t="str">
        <f t="shared" si="24"/>
        <v/>
      </c>
      <c r="Q291" s="160">
        <f t="shared" si="22"/>
        <v>0</v>
      </c>
      <c r="R291" s="160" t="str">
        <f t="shared" si="25"/>
        <v/>
      </c>
      <c r="S291" s="160" t="str">
        <f t="shared" si="26"/>
        <v/>
      </c>
    </row>
    <row r="292" spans="3:19" ht="17.45" customHeight="1" x14ac:dyDescent="0.25">
      <c r="C292" s="188"/>
      <c r="D292" s="189"/>
      <c r="E292" s="178"/>
      <c r="F292" s="178"/>
      <c r="G292" s="190">
        <f>DATOS!$E$13</f>
        <v>1</v>
      </c>
      <c r="H292" s="178"/>
      <c r="I292" s="191"/>
      <c r="J292" s="178"/>
      <c r="K292" s="178"/>
      <c r="L292" s="178"/>
      <c r="M292" s="178"/>
      <c r="N292" s="160" t="str">
        <f t="shared" si="23"/>
        <v/>
      </c>
      <c r="P292" s="160" t="str">
        <f t="shared" si="24"/>
        <v/>
      </c>
      <c r="Q292" s="160">
        <f t="shared" si="22"/>
        <v>0</v>
      </c>
      <c r="R292" s="160" t="str">
        <f t="shared" si="25"/>
        <v/>
      </c>
      <c r="S292" s="160" t="str">
        <f t="shared" si="26"/>
        <v/>
      </c>
    </row>
    <row r="293" spans="3:19" ht="17.45" customHeight="1" x14ac:dyDescent="0.25">
      <c r="C293" s="188"/>
      <c r="D293" s="189"/>
      <c r="E293" s="178"/>
      <c r="F293" s="178"/>
      <c r="G293" s="190">
        <f>DATOS!$E$13</f>
        <v>1</v>
      </c>
      <c r="H293" s="178"/>
      <c r="I293" s="191"/>
      <c r="J293" s="178"/>
      <c r="K293" s="178"/>
      <c r="L293" s="178"/>
      <c r="M293" s="178"/>
      <c r="N293" s="160" t="str">
        <f t="shared" si="23"/>
        <v/>
      </c>
      <c r="P293" s="160" t="str">
        <f t="shared" si="24"/>
        <v/>
      </c>
      <c r="Q293" s="160">
        <f t="shared" si="22"/>
        <v>0</v>
      </c>
      <c r="R293" s="160" t="str">
        <f t="shared" si="25"/>
        <v/>
      </c>
      <c r="S293" s="160" t="str">
        <f t="shared" si="26"/>
        <v/>
      </c>
    </row>
    <row r="294" spans="3:19" ht="17.45" customHeight="1" x14ac:dyDescent="0.25">
      <c r="C294" s="188"/>
      <c r="D294" s="189"/>
      <c r="E294" s="178"/>
      <c r="F294" s="178"/>
      <c r="G294" s="190">
        <f>DATOS!$E$13</f>
        <v>1</v>
      </c>
      <c r="H294" s="178"/>
      <c r="I294" s="191"/>
      <c r="J294" s="178"/>
      <c r="K294" s="178"/>
      <c r="L294" s="178"/>
      <c r="M294" s="178"/>
      <c r="N294" s="160" t="str">
        <f t="shared" si="23"/>
        <v/>
      </c>
      <c r="P294" s="160" t="str">
        <f t="shared" si="24"/>
        <v/>
      </c>
      <c r="Q294" s="160">
        <f t="shared" si="22"/>
        <v>0</v>
      </c>
      <c r="R294" s="160" t="str">
        <f t="shared" si="25"/>
        <v/>
      </c>
      <c r="S294" s="160" t="str">
        <f t="shared" si="26"/>
        <v/>
      </c>
    </row>
    <row r="295" spans="3:19" ht="17.45" customHeight="1" x14ac:dyDescent="0.25">
      <c r="C295" s="188"/>
      <c r="D295" s="189"/>
      <c r="E295" s="178"/>
      <c r="F295" s="178"/>
      <c r="G295" s="190">
        <f>DATOS!$E$13</f>
        <v>1</v>
      </c>
      <c r="H295" s="178"/>
      <c r="I295" s="191"/>
      <c r="J295" s="178"/>
      <c r="K295" s="178"/>
      <c r="L295" s="178"/>
      <c r="M295" s="178"/>
      <c r="N295" s="160" t="str">
        <f t="shared" si="23"/>
        <v/>
      </c>
      <c r="P295" s="160" t="str">
        <f t="shared" si="24"/>
        <v/>
      </c>
      <c r="Q295" s="160">
        <f t="shared" si="22"/>
        <v>0</v>
      </c>
      <c r="R295" s="160" t="str">
        <f t="shared" si="25"/>
        <v/>
      </c>
      <c r="S295" s="160" t="str">
        <f t="shared" si="26"/>
        <v/>
      </c>
    </row>
    <row r="296" spans="3:19" ht="17.45" customHeight="1" x14ac:dyDescent="0.25">
      <c r="C296" s="188"/>
      <c r="D296" s="189"/>
      <c r="E296" s="178"/>
      <c r="F296" s="178"/>
      <c r="G296" s="190">
        <f>DATOS!$E$13</f>
        <v>1</v>
      </c>
      <c r="H296" s="178"/>
      <c r="I296" s="191"/>
      <c r="J296" s="178"/>
      <c r="K296" s="178"/>
      <c r="L296" s="178"/>
      <c r="M296" s="178"/>
      <c r="N296" s="160" t="str">
        <f t="shared" si="23"/>
        <v/>
      </c>
      <c r="P296" s="160" t="str">
        <f t="shared" si="24"/>
        <v/>
      </c>
      <c r="Q296" s="160">
        <f t="shared" si="22"/>
        <v>0</v>
      </c>
      <c r="R296" s="160" t="str">
        <f t="shared" si="25"/>
        <v/>
      </c>
      <c r="S296" s="160" t="str">
        <f t="shared" si="26"/>
        <v/>
      </c>
    </row>
    <row r="297" spans="3:19" ht="17.45" customHeight="1" x14ac:dyDescent="0.25">
      <c r="C297" s="188"/>
      <c r="D297" s="189"/>
      <c r="E297" s="178"/>
      <c r="F297" s="178"/>
      <c r="G297" s="190">
        <f>DATOS!$E$13</f>
        <v>1</v>
      </c>
      <c r="H297" s="178"/>
      <c r="I297" s="191"/>
      <c r="J297" s="178"/>
      <c r="K297" s="178"/>
      <c r="L297" s="178"/>
      <c r="M297" s="178"/>
      <c r="N297" s="160" t="str">
        <f t="shared" si="23"/>
        <v/>
      </c>
      <c r="P297" s="160" t="str">
        <f t="shared" si="24"/>
        <v/>
      </c>
      <c r="Q297" s="160">
        <f t="shared" si="22"/>
        <v>0</v>
      </c>
      <c r="R297" s="160" t="str">
        <f t="shared" si="25"/>
        <v/>
      </c>
      <c r="S297" s="160" t="str">
        <f t="shared" si="26"/>
        <v/>
      </c>
    </row>
    <row r="298" spans="3:19" ht="17.45" customHeight="1" x14ac:dyDescent="0.25">
      <c r="C298" s="188"/>
      <c r="D298" s="189"/>
      <c r="E298" s="178"/>
      <c r="F298" s="178"/>
      <c r="G298" s="190">
        <f>DATOS!$E$13</f>
        <v>1</v>
      </c>
      <c r="H298" s="178"/>
      <c r="I298" s="191"/>
      <c r="J298" s="178"/>
      <c r="K298" s="178"/>
      <c r="L298" s="178"/>
      <c r="M298" s="178"/>
      <c r="N298" s="160" t="str">
        <f t="shared" si="23"/>
        <v/>
      </c>
      <c r="P298" s="160" t="str">
        <f t="shared" si="24"/>
        <v/>
      </c>
      <c r="Q298" s="160">
        <f t="shared" si="22"/>
        <v>0</v>
      </c>
      <c r="R298" s="160" t="str">
        <f t="shared" si="25"/>
        <v/>
      </c>
      <c r="S298" s="160" t="str">
        <f t="shared" si="26"/>
        <v/>
      </c>
    </row>
    <row r="299" spans="3:19" ht="17.45" customHeight="1" x14ac:dyDescent="0.25">
      <c r="C299" s="188"/>
      <c r="D299" s="189"/>
      <c r="E299" s="178"/>
      <c r="F299" s="178"/>
      <c r="G299" s="190">
        <f>DATOS!$E$13</f>
        <v>1</v>
      </c>
      <c r="H299" s="178"/>
      <c r="I299" s="191"/>
      <c r="J299" s="178"/>
      <c r="K299" s="178"/>
      <c r="L299" s="178"/>
      <c r="M299" s="178"/>
      <c r="N299" s="160" t="str">
        <f t="shared" si="23"/>
        <v/>
      </c>
      <c r="P299" s="160" t="str">
        <f t="shared" si="24"/>
        <v/>
      </c>
      <c r="Q299" s="160">
        <f t="shared" si="22"/>
        <v>0</v>
      </c>
      <c r="R299" s="160" t="str">
        <f t="shared" si="25"/>
        <v/>
      </c>
      <c r="S299" s="160" t="str">
        <f t="shared" si="26"/>
        <v/>
      </c>
    </row>
    <row r="300" spans="3:19" ht="17.45" customHeight="1" x14ac:dyDescent="0.25">
      <c r="C300" s="188"/>
      <c r="D300" s="189"/>
      <c r="E300" s="178"/>
      <c r="F300" s="178"/>
      <c r="G300" s="190">
        <f>DATOS!$E$13</f>
        <v>1</v>
      </c>
      <c r="H300" s="178"/>
      <c r="I300" s="191"/>
      <c r="J300" s="178"/>
      <c r="K300" s="178"/>
      <c r="L300" s="178"/>
      <c r="M300" s="178"/>
      <c r="N300" s="160" t="str">
        <f t="shared" si="23"/>
        <v/>
      </c>
      <c r="P300" s="160" t="str">
        <f t="shared" si="24"/>
        <v/>
      </c>
      <c r="Q300" s="160">
        <f t="shared" si="22"/>
        <v>0</v>
      </c>
      <c r="R300" s="160" t="str">
        <f t="shared" si="25"/>
        <v/>
      </c>
      <c r="S300" s="160" t="str">
        <f t="shared" si="26"/>
        <v/>
      </c>
    </row>
    <row r="301" spans="3:19" ht="17.45" customHeight="1" x14ac:dyDescent="0.25">
      <c r="C301" s="188"/>
      <c r="D301" s="189"/>
      <c r="E301" s="178"/>
      <c r="F301" s="178"/>
      <c r="G301" s="190">
        <f>DATOS!$E$13</f>
        <v>1</v>
      </c>
      <c r="H301" s="178"/>
      <c r="I301" s="191"/>
      <c r="J301" s="178"/>
      <c r="K301" s="178"/>
      <c r="L301" s="178"/>
      <c r="M301" s="178"/>
      <c r="N301" s="160" t="str">
        <f t="shared" si="23"/>
        <v/>
      </c>
      <c r="P301" s="160" t="str">
        <f t="shared" si="24"/>
        <v/>
      </c>
      <c r="Q301" s="160">
        <f t="shared" si="22"/>
        <v>0</v>
      </c>
      <c r="R301" s="160" t="str">
        <f t="shared" si="25"/>
        <v/>
      </c>
      <c r="S301" s="160" t="str">
        <f t="shared" si="26"/>
        <v/>
      </c>
    </row>
    <row r="302" spans="3:19" ht="17.45" customHeight="1" x14ac:dyDescent="0.25">
      <c r="C302" s="188"/>
      <c r="D302" s="189"/>
      <c r="E302" s="178"/>
      <c r="F302" s="178"/>
      <c r="G302" s="190">
        <f>DATOS!$E$13</f>
        <v>1</v>
      </c>
      <c r="H302" s="178"/>
      <c r="I302" s="191"/>
      <c r="J302" s="178"/>
      <c r="K302" s="178"/>
      <c r="L302" s="178"/>
      <c r="M302" s="178"/>
      <c r="N302" s="160" t="str">
        <f t="shared" si="23"/>
        <v/>
      </c>
      <c r="P302" s="160" t="str">
        <f t="shared" si="24"/>
        <v/>
      </c>
      <c r="Q302" s="160">
        <f t="shared" si="22"/>
        <v>0</v>
      </c>
      <c r="R302" s="160" t="str">
        <f t="shared" si="25"/>
        <v/>
      </c>
      <c r="S302" s="160" t="str">
        <f t="shared" si="26"/>
        <v/>
      </c>
    </row>
    <row r="303" spans="3:19" ht="17.45" customHeight="1" x14ac:dyDescent="0.25">
      <c r="C303" s="188"/>
      <c r="D303" s="189"/>
      <c r="E303" s="178"/>
      <c r="F303" s="178"/>
      <c r="G303" s="190">
        <f>DATOS!$E$13</f>
        <v>1</v>
      </c>
      <c r="H303" s="178"/>
      <c r="I303" s="191"/>
      <c r="J303" s="178"/>
      <c r="K303" s="178"/>
      <c r="L303" s="178"/>
      <c r="M303" s="178"/>
      <c r="N303" s="160" t="str">
        <f t="shared" si="23"/>
        <v/>
      </c>
      <c r="P303" s="160" t="str">
        <f t="shared" si="24"/>
        <v/>
      </c>
      <c r="Q303" s="160">
        <f t="shared" si="22"/>
        <v>0</v>
      </c>
      <c r="R303" s="160" t="str">
        <f t="shared" si="25"/>
        <v/>
      </c>
      <c r="S303" s="160" t="str">
        <f t="shared" si="26"/>
        <v/>
      </c>
    </row>
    <row r="304" spans="3:19" ht="17.45" customHeight="1" x14ac:dyDescent="0.25">
      <c r="C304" s="188"/>
      <c r="D304" s="189"/>
      <c r="E304" s="178"/>
      <c r="F304" s="178"/>
      <c r="G304" s="190">
        <f>DATOS!$E$13</f>
        <v>1</v>
      </c>
      <c r="H304" s="178"/>
      <c r="I304" s="191"/>
      <c r="J304" s="178"/>
      <c r="K304" s="178"/>
      <c r="L304" s="178"/>
      <c r="M304" s="178"/>
      <c r="N304" s="160" t="str">
        <f t="shared" si="23"/>
        <v/>
      </c>
      <c r="P304" s="160" t="str">
        <f t="shared" si="24"/>
        <v/>
      </c>
      <c r="Q304" s="160">
        <f t="shared" si="22"/>
        <v>0</v>
      </c>
      <c r="R304" s="160" t="str">
        <f t="shared" si="25"/>
        <v/>
      </c>
      <c r="S304" s="160" t="str">
        <f t="shared" si="26"/>
        <v/>
      </c>
    </row>
    <row r="305" spans="3:19" ht="17.45" customHeight="1" x14ac:dyDescent="0.25">
      <c r="C305" s="188"/>
      <c r="D305" s="189"/>
      <c r="E305" s="178"/>
      <c r="F305" s="178"/>
      <c r="G305" s="190">
        <f>DATOS!$E$13</f>
        <v>1</v>
      </c>
      <c r="H305" s="178"/>
      <c r="I305" s="191"/>
      <c r="J305" s="178"/>
      <c r="K305" s="178"/>
      <c r="L305" s="178"/>
      <c r="M305" s="178"/>
      <c r="N305" s="160" t="str">
        <f t="shared" si="23"/>
        <v/>
      </c>
      <c r="P305" s="160" t="str">
        <f t="shared" si="24"/>
        <v/>
      </c>
      <c r="Q305" s="160">
        <f t="shared" si="22"/>
        <v>0</v>
      </c>
      <c r="R305" s="160" t="str">
        <f t="shared" si="25"/>
        <v/>
      </c>
      <c r="S305" s="160" t="str">
        <f t="shared" si="26"/>
        <v/>
      </c>
    </row>
    <row r="306" spans="3:19" ht="17.45" customHeight="1" x14ac:dyDescent="0.25">
      <c r="C306" s="188"/>
      <c r="D306" s="189"/>
      <c r="E306" s="178"/>
      <c r="F306" s="178"/>
      <c r="G306" s="190">
        <f>DATOS!$E$13</f>
        <v>1</v>
      </c>
      <c r="H306" s="178"/>
      <c r="I306" s="191"/>
      <c r="J306" s="178"/>
      <c r="K306" s="178"/>
      <c r="L306" s="178"/>
      <c r="M306" s="178"/>
      <c r="N306" s="160" t="str">
        <f t="shared" si="23"/>
        <v/>
      </c>
      <c r="P306" s="160" t="str">
        <f t="shared" si="24"/>
        <v/>
      </c>
      <c r="Q306" s="160">
        <f t="shared" si="22"/>
        <v>0</v>
      </c>
      <c r="R306" s="160" t="str">
        <f t="shared" si="25"/>
        <v/>
      </c>
      <c r="S306" s="160" t="str">
        <f t="shared" si="26"/>
        <v/>
      </c>
    </row>
    <row r="307" spans="3:19" ht="17.45" customHeight="1" x14ac:dyDescent="0.25">
      <c r="C307" s="188"/>
      <c r="D307" s="189"/>
      <c r="E307" s="178"/>
      <c r="F307" s="178"/>
      <c r="G307" s="190">
        <f>DATOS!$E$13</f>
        <v>1</v>
      </c>
      <c r="H307" s="178"/>
      <c r="I307" s="191"/>
      <c r="J307" s="178"/>
      <c r="K307" s="178"/>
      <c r="L307" s="178"/>
      <c r="M307" s="178"/>
      <c r="N307" s="160" t="str">
        <f t="shared" si="23"/>
        <v/>
      </c>
      <c r="P307" s="160" t="str">
        <f t="shared" si="24"/>
        <v/>
      </c>
      <c r="Q307" s="160">
        <f t="shared" si="22"/>
        <v>0</v>
      </c>
      <c r="R307" s="160" t="str">
        <f t="shared" si="25"/>
        <v/>
      </c>
      <c r="S307" s="160" t="str">
        <f t="shared" si="26"/>
        <v/>
      </c>
    </row>
    <row r="308" spans="3:19" ht="17.45" customHeight="1" x14ac:dyDescent="0.25">
      <c r="C308" s="188"/>
      <c r="D308" s="189"/>
      <c r="E308" s="178"/>
      <c r="F308" s="178"/>
      <c r="G308" s="190">
        <f>DATOS!$E$13</f>
        <v>1</v>
      </c>
      <c r="H308" s="178"/>
      <c r="I308" s="191"/>
      <c r="J308" s="178"/>
      <c r="K308" s="178"/>
      <c r="L308" s="178"/>
      <c r="M308" s="178"/>
      <c r="N308" s="160" t="str">
        <f t="shared" si="23"/>
        <v/>
      </c>
      <c r="P308" s="160" t="str">
        <f t="shared" si="24"/>
        <v/>
      </c>
      <c r="Q308" s="160">
        <f t="shared" si="22"/>
        <v>0</v>
      </c>
      <c r="R308" s="160" t="str">
        <f t="shared" si="25"/>
        <v/>
      </c>
      <c r="S308" s="160" t="str">
        <f t="shared" si="26"/>
        <v/>
      </c>
    </row>
    <row r="309" spans="3:19" ht="17.45" customHeight="1" x14ac:dyDescent="0.25">
      <c r="C309" s="188"/>
      <c r="D309" s="189"/>
      <c r="E309" s="178"/>
      <c r="F309" s="178"/>
      <c r="G309" s="190">
        <f>DATOS!$E$13</f>
        <v>1</v>
      </c>
      <c r="H309" s="178"/>
      <c r="I309" s="191"/>
      <c r="J309" s="178"/>
      <c r="K309" s="178"/>
      <c r="L309" s="178"/>
      <c r="M309" s="178"/>
      <c r="N309" s="160" t="str">
        <f t="shared" si="23"/>
        <v/>
      </c>
      <c r="P309" s="160" t="str">
        <f t="shared" si="24"/>
        <v/>
      </c>
      <c r="Q309" s="160">
        <f t="shared" si="22"/>
        <v>0</v>
      </c>
      <c r="R309" s="160" t="str">
        <f t="shared" si="25"/>
        <v/>
      </c>
      <c r="S309" s="160" t="str">
        <f t="shared" si="26"/>
        <v/>
      </c>
    </row>
    <row r="310" spans="3:19" ht="17.45" customHeight="1" x14ac:dyDescent="0.25">
      <c r="C310" s="188"/>
      <c r="D310" s="189"/>
      <c r="E310" s="178"/>
      <c r="F310" s="178"/>
      <c r="G310" s="190">
        <f>DATOS!$E$13</f>
        <v>1</v>
      </c>
      <c r="H310" s="178"/>
      <c r="I310" s="191"/>
      <c r="J310" s="178"/>
      <c r="K310" s="178"/>
      <c r="L310" s="178"/>
      <c r="M310" s="178"/>
      <c r="N310" s="160" t="str">
        <f t="shared" si="23"/>
        <v/>
      </c>
      <c r="P310" s="160" t="str">
        <f t="shared" si="24"/>
        <v/>
      </c>
      <c r="Q310" s="160">
        <f t="shared" si="22"/>
        <v>0</v>
      </c>
      <c r="R310" s="160" t="str">
        <f t="shared" si="25"/>
        <v/>
      </c>
      <c r="S310" s="160" t="str">
        <f t="shared" si="26"/>
        <v/>
      </c>
    </row>
    <row r="311" spans="3:19" ht="17.45" customHeight="1" x14ac:dyDescent="0.25">
      <c r="C311" s="188"/>
      <c r="D311" s="189"/>
      <c r="E311" s="178"/>
      <c r="F311" s="178"/>
      <c r="G311" s="190">
        <f>DATOS!$E$13</f>
        <v>1</v>
      </c>
      <c r="H311" s="178"/>
      <c r="I311" s="191"/>
      <c r="J311" s="178"/>
      <c r="K311" s="178"/>
      <c r="L311" s="178"/>
      <c r="M311" s="178"/>
      <c r="N311" s="160" t="str">
        <f t="shared" si="23"/>
        <v/>
      </c>
      <c r="P311" s="160" t="str">
        <f t="shared" si="24"/>
        <v/>
      </c>
      <c r="Q311" s="160">
        <f t="shared" si="22"/>
        <v>0</v>
      </c>
      <c r="R311" s="160" t="str">
        <f t="shared" si="25"/>
        <v/>
      </c>
      <c r="S311" s="160" t="str">
        <f t="shared" si="26"/>
        <v/>
      </c>
    </row>
    <row r="312" spans="3:19" ht="17.45" customHeight="1" x14ac:dyDescent="0.25">
      <c r="C312" s="188"/>
      <c r="D312" s="189"/>
      <c r="E312" s="178"/>
      <c r="F312" s="178"/>
      <c r="G312" s="190">
        <f>DATOS!$E$13</f>
        <v>1</v>
      </c>
      <c r="H312" s="178"/>
      <c r="I312" s="191"/>
      <c r="J312" s="178"/>
      <c r="K312" s="178"/>
      <c r="L312" s="178"/>
      <c r="M312" s="178"/>
      <c r="N312" s="160" t="str">
        <f t="shared" si="23"/>
        <v/>
      </c>
      <c r="P312" s="160" t="str">
        <f t="shared" si="24"/>
        <v/>
      </c>
      <c r="Q312" s="160">
        <f t="shared" si="22"/>
        <v>0</v>
      </c>
      <c r="R312" s="160" t="str">
        <f t="shared" si="25"/>
        <v/>
      </c>
      <c r="S312" s="160" t="str">
        <f t="shared" si="26"/>
        <v/>
      </c>
    </row>
    <row r="313" spans="3:19" ht="17.45" customHeight="1" x14ac:dyDescent="0.25">
      <c r="C313" s="188"/>
      <c r="D313" s="189"/>
      <c r="E313" s="178"/>
      <c r="F313" s="178"/>
      <c r="G313" s="190">
        <f>DATOS!$E$13</f>
        <v>1</v>
      </c>
      <c r="H313" s="178"/>
      <c r="I313" s="191"/>
      <c r="J313" s="178"/>
      <c r="K313" s="178"/>
      <c r="L313" s="178"/>
      <c r="M313" s="178"/>
      <c r="N313" s="160" t="str">
        <f t="shared" si="23"/>
        <v/>
      </c>
      <c r="P313" s="160" t="str">
        <f t="shared" si="24"/>
        <v/>
      </c>
      <c r="Q313" s="160">
        <f t="shared" si="22"/>
        <v>0</v>
      </c>
      <c r="R313" s="160" t="str">
        <f t="shared" si="25"/>
        <v/>
      </c>
      <c r="S313" s="160" t="str">
        <f t="shared" si="26"/>
        <v/>
      </c>
    </row>
    <row r="314" spans="3:19" ht="17.45" customHeight="1" x14ac:dyDescent="0.25">
      <c r="C314" s="188"/>
      <c r="D314" s="189"/>
      <c r="E314" s="178"/>
      <c r="F314" s="178"/>
      <c r="G314" s="190">
        <f>DATOS!$E$13</f>
        <v>1</v>
      </c>
      <c r="H314" s="178"/>
      <c r="I314" s="191"/>
      <c r="J314" s="178"/>
      <c r="K314" s="178"/>
      <c r="L314" s="178"/>
      <c r="M314" s="178"/>
      <c r="N314" s="160" t="str">
        <f t="shared" si="23"/>
        <v/>
      </c>
      <c r="P314" s="160" t="str">
        <f t="shared" si="24"/>
        <v/>
      </c>
      <c r="Q314" s="160">
        <f t="shared" si="22"/>
        <v>0</v>
      </c>
      <c r="R314" s="160" t="str">
        <f t="shared" si="25"/>
        <v/>
      </c>
      <c r="S314" s="160" t="str">
        <f t="shared" si="26"/>
        <v/>
      </c>
    </row>
    <row r="315" spans="3:19" ht="17.45" customHeight="1" x14ac:dyDescent="0.25">
      <c r="C315" s="188"/>
      <c r="D315" s="189"/>
      <c r="E315" s="178"/>
      <c r="F315" s="178"/>
      <c r="G315" s="190">
        <f>DATOS!$E$13</f>
        <v>1</v>
      </c>
      <c r="H315" s="178"/>
      <c r="I315" s="191"/>
      <c r="J315" s="178"/>
      <c r="K315" s="178"/>
      <c r="L315" s="178"/>
      <c r="M315" s="178"/>
      <c r="N315" s="160" t="str">
        <f t="shared" si="23"/>
        <v/>
      </c>
      <c r="P315" s="160" t="str">
        <f t="shared" si="24"/>
        <v/>
      </c>
      <c r="Q315" s="160">
        <f t="shared" si="22"/>
        <v>0</v>
      </c>
      <c r="R315" s="160" t="str">
        <f t="shared" si="25"/>
        <v/>
      </c>
      <c r="S315" s="160" t="str">
        <f t="shared" si="26"/>
        <v/>
      </c>
    </row>
    <row r="316" spans="3:19" ht="17.45" customHeight="1" x14ac:dyDescent="0.25">
      <c r="C316" s="188"/>
      <c r="D316" s="189"/>
      <c r="E316" s="178"/>
      <c r="F316" s="178"/>
      <c r="G316" s="190">
        <f>DATOS!$E$13</f>
        <v>1</v>
      </c>
      <c r="H316" s="178"/>
      <c r="I316" s="191"/>
      <c r="J316" s="178"/>
      <c r="K316" s="178"/>
      <c r="L316" s="178"/>
      <c r="M316" s="178"/>
      <c r="N316" s="160" t="str">
        <f t="shared" si="23"/>
        <v/>
      </c>
      <c r="P316" s="160" t="str">
        <f t="shared" si="24"/>
        <v/>
      </c>
      <c r="Q316" s="160">
        <f t="shared" si="22"/>
        <v>0</v>
      </c>
      <c r="R316" s="160" t="str">
        <f t="shared" si="25"/>
        <v/>
      </c>
      <c r="S316" s="160" t="str">
        <f t="shared" si="26"/>
        <v/>
      </c>
    </row>
    <row r="317" spans="3:19" ht="17.45" customHeight="1" x14ac:dyDescent="0.25">
      <c r="C317" s="188"/>
      <c r="D317" s="189"/>
      <c r="E317" s="178"/>
      <c r="F317" s="178"/>
      <c r="G317" s="190">
        <f>DATOS!$E$13</f>
        <v>1</v>
      </c>
      <c r="H317" s="178"/>
      <c r="I317" s="191"/>
      <c r="J317" s="178"/>
      <c r="K317" s="178"/>
      <c r="L317" s="178"/>
      <c r="M317" s="178"/>
      <c r="N317" s="160" t="str">
        <f t="shared" si="23"/>
        <v/>
      </c>
      <c r="P317" s="160" t="str">
        <f t="shared" si="24"/>
        <v/>
      </c>
      <c r="Q317" s="160">
        <f t="shared" si="22"/>
        <v>0</v>
      </c>
      <c r="R317" s="160" t="str">
        <f t="shared" si="25"/>
        <v/>
      </c>
      <c r="S317" s="160" t="str">
        <f t="shared" si="26"/>
        <v/>
      </c>
    </row>
    <row r="318" spans="3:19" ht="17.45" customHeight="1" x14ac:dyDescent="0.25">
      <c r="C318" s="188"/>
      <c r="D318" s="189"/>
      <c r="E318" s="178"/>
      <c r="F318" s="178"/>
      <c r="G318" s="190">
        <f>DATOS!$E$13</f>
        <v>1</v>
      </c>
      <c r="H318" s="178"/>
      <c r="I318" s="191"/>
      <c r="J318" s="178"/>
      <c r="K318" s="178"/>
      <c r="L318" s="178"/>
      <c r="M318" s="178"/>
      <c r="N318" s="160" t="str">
        <f t="shared" si="23"/>
        <v/>
      </c>
      <c r="P318" s="160" t="str">
        <f t="shared" si="24"/>
        <v/>
      </c>
      <c r="Q318" s="160">
        <f t="shared" si="22"/>
        <v>0</v>
      </c>
      <c r="R318" s="160" t="str">
        <f t="shared" si="25"/>
        <v/>
      </c>
      <c r="S318" s="160" t="str">
        <f t="shared" si="26"/>
        <v/>
      </c>
    </row>
    <row r="319" spans="3:19" ht="17.45" customHeight="1" x14ac:dyDescent="0.25">
      <c r="C319" s="188"/>
      <c r="D319" s="189"/>
      <c r="E319" s="178"/>
      <c r="F319" s="178"/>
      <c r="G319" s="190">
        <f>DATOS!$E$13</f>
        <v>1</v>
      </c>
      <c r="H319" s="178"/>
      <c r="I319" s="191"/>
      <c r="J319" s="178"/>
      <c r="K319" s="178"/>
      <c r="L319" s="178"/>
      <c r="M319" s="178"/>
      <c r="N319" s="160" t="str">
        <f t="shared" si="23"/>
        <v/>
      </c>
      <c r="P319" s="160" t="str">
        <f t="shared" si="24"/>
        <v/>
      </c>
      <c r="Q319" s="160">
        <f t="shared" si="22"/>
        <v>0</v>
      </c>
      <c r="R319" s="160" t="str">
        <f t="shared" si="25"/>
        <v/>
      </c>
      <c r="S319" s="160" t="str">
        <f t="shared" si="26"/>
        <v/>
      </c>
    </row>
    <row r="320" spans="3:19" ht="17.45" customHeight="1" x14ac:dyDescent="0.25">
      <c r="C320" s="188"/>
      <c r="D320" s="189"/>
      <c r="E320" s="178"/>
      <c r="F320" s="178"/>
      <c r="G320" s="190">
        <f>DATOS!$E$13</f>
        <v>1</v>
      </c>
      <c r="H320" s="178"/>
      <c r="I320" s="191"/>
      <c r="J320" s="178"/>
      <c r="K320" s="178"/>
      <c r="L320" s="178"/>
      <c r="M320" s="178"/>
      <c r="N320" s="160" t="str">
        <f t="shared" si="23"/>
        <v/>
      </c>
      <c r="P320" s="160" t="str">
        <f t="shared" si="24"/>
        <v/>
      </c>
      <c r="Q320" s="160">
        <f t="shared" si="22"/>
        <v>0</v>
      </c>
      <c r="R320" s="160" t="str">
        <f t="shared" si="25"/>
        <v/>
      </c>
      <c r="S320" s="160" t="str">
        <f t="shared" si="26"/>
        <v/>
      </c>
    </row>
    <row r="321" spans="3:19" ht="17.45" customHeight="1" x14ac:dyDescent="0.25">
      <c r="C321" s="188"/>
      <c r="D321" s="189"/>
      <c r="E321" s="178"/>
      <c r="F321" s="178"/>
      <c r="G321" s="190">
        <f>DATOS!$E$13</f>
        <v>1</v>
      </c>
      <c r="H321" s="178"/>
      <c r="I321" s="191"/>
      <c r="J321" s="178"/>
      <c r="K321" s="178"/>
      <c r="L321" s="178"/>
      <c r="M321" s="178"/>
      <c r="N321" s="160" t="str">
        <f t="shared" si="23"/>
        <v/>
      </c>
      <c r="P321" s="160" t="str">
        <f t="shared" si="24"/>
        <v/>
      </c>
      <c r="Q321" s="160">
        <f t="shared" si="22"/>
        <v>0</v>
      </c>
      <c r="R321" s="160" t="str">
        <f t="shared" si="25"/>
        <v/>
      </c>
      <c r="S321" s="160" t="str">
        <f t="shared" si="26"/>
        <v/>
      </c>
    </row>
    <row r="322" spans="3:19" ht="17.45" customHeight="1" x14ac:dyDescent="0.25">
      <c r="C322" s="188"/>
      <c r="D322" s="189"/>
      <c r="E322" s="178"/>
      <c r="F322" s="178"/>
      <c r="G322" s="190">
        <f>DATOS!$E$13</f>
        <v>1</v>
      </c>
      <c r="H322" s="178"/>
      <c r="I322" s="191"/>
      <c r="J322" s="178"/>
      <c r="K322" s="178"/>
      <c r="L322" s="178"/>
      <c r="M322" s="178"/>
      <c r="N322" s="160" t="str">
        <f t="shared" si="23"/>
        <v/>
      </c>
      <c r="P322" s="160" t="str">
        <f t="shared" si="24"/>
        <v/>
      </c>
      <c r="Q322" s="160">
        <f t="shared" si="22"/>
        <v>0</v>
      </c>
      <c r="R322" s="160" t="str">
        <f t="shared" si="25"/>
        <v/>
      </c>
      <c r="S322" s="160" t="str">
        <f t="shared" si="26"/>
        <v/>
      </c>
    </row>
    <row r="323" spans="3:19" ht="17.45" customHeight="1" x14ac:dyDescent="0.25">
      <c r="C323" s="188"/>
      <c r="D323" s="189"/>
      <c r="E323" s="178"/>
      <c r="F323" s="178"/>
      <c r="G323" s="190">
        <f>DATOS!$E$13</f>
        <v>1</v>
      </c>
      <c r="H323" s="178"/>
      <c r="I323" s="191"/>
      <c r="J323" s="178"/>
      <c r="K323" s="178"/>
      <c r="L323" s="178"/>
      <c r="M323" s="178"/>
      <c r="N323" s="160" t="str">
        <f t="shared" si="23"/>
        <v/>
      </c>
      <c r="P323" s="160" t="str">
        <f t="shared" si="24"/>
        <v/>
      </c>
      <c r="Q323" s="160">
        <f t="shared" si="22"/>
        <v>0</v>
      </c>
      <c r="R323" s="160" t="str">
        <f t="shared" si="25"/>
        <v/>
      </c>
      <c r="S323" s="160" t="str">
        <f t="shared" si="26"/>
        <v/>
      </c>
    </row>
    <row r="324" spans="3:19" ht="17.45" customHeight="1" x14ac:dyDescent="0.25">
      <c r="C324" s="188"/>
      <c r="D324" s="189"/>
      <c r="E324" s="178"/>
      <c r="F324" s="178"/>
      <c r="G324" s="190">
        <f>DATOS!$E$13</f>
        <v>1</v>
      </c>
      <c r="H324" s="178"/>
      <c r="I324" s="191"/>
      <c r="J324" s="178"/>
      <c r="K324" s="178"/>
      <c r="L324" s="178"/>
      <c r="M324" s="178"/>
      <c r="N324" s="160" t="str">
        <f t="shared" si="23"/>
        <v/>
      </c>
      <c r="P324" s="160" t="str">
        <f t="shared" si="24"/>
        <v/>
      </c>
      <c r="Q324" s="160">
        <f t="shared" si="22"/>
        <v>0</v>
      </c>
      <c r="R324" s="160" t="str">
        <f t="shared" si="25"/>
        <v/>
      </c>
      <c r="S324" s="160" t="str">
        <f t="shared" si="26"/>
        <v/>
      </c>
    </row>
    <row r="325" spans="3:19" ht="17.45" customHeight="1" x14ac:dyDescent="0.25">
      <c r="C325" s="188"/>
      <c r="D325" s="189"/>
      <c r="E325" s="178"/>
      <c r="F325" s="178"/>
      <c r="G325" s="190">
        <f>DATOS!$E$13</f>
        <v>1</v>
      </c>
      <c r="H325" s="178"/>
      <c r="I325" s="191"/>
      <c r="J325" s="178"/>
      <c r="K325" s="178"/>
      <c r="L325" s="178"/>
      <c r="M325" s="178"/>
      <c r="N325" s="160" t="str">
        <f t="shared" si="23"/>
        <v/>
      </c>
      <c r="P325" s="160" t="str">
        <f t="shared" si="24"/>
        <v/>
      </c>
      <c r="Q325" s="160">
        <f t="shared" si="22"/>
        <v>0</v>
      </c>
      <c r="R325" s="160" t="str">
        <f t="shared" si="25"/>
        <v/>
      </c>
      <c r="S325" s="160" t="str">
        <f t="shared" si="26"/>
        <v/>
      </c>
    </row>
    <row r="326" spans="3:19" ht="17.45" customHeight="1" x14ac:dyDescent="0.25">
      <c r="C326" s="188"/>
      <c r="D326" s="189"/>
      <c r="E326" s="178"/>
      <c r="F326" s="178"/>
      <c r="G326" s="190">
        <f>DATOS!$E$13</f>
        <v>1</v>
      </c>
      <c r="H326" s="178"/>
      <c r="I326" s="191"/>
      <c r="J326" s="178"/>
      <c r="K326" s="178"/>
      <c r="L326" s="178"/>
      <c r="M326" s="178"/>
      <c r="N326" s="160" t="str">
        <f t="shared" si="23"/>
        <v/>
      </c>
      <c r="P326" s="160" t="str">
        <f t="shared" si="24"/>
        <v/>
      </c>
      <c r="Q326" s="160">
        <f t="shared" si="22"/>
        <v>0</v>
      </c>
      <c r="R326" s="160" t="str">
        <f t="shared" si="25"/>
        <v/>
      </c>
      <c r="S326" s="160" t="str">
        <f t="shared" si="26"/>
        <v/>
      </c>
    </row>
    <row r="327" spans="3:19" ht="17.45" customHeight="1" x14ac:dyDescent="0.25">
      <c r="C327" s="188"/>
      <c r="D327" s="189"/>
      <c r="E327" s="178"/>
      <c r="F327" s="178"/>
      <c r="G327" s="190">
        <f>DATOS!$E$13</f>
        <v>1</v>
      </c>
      <c r="H327" s="178"/>
      <c r="I327" s="191"/>
      <c r="J327" s="178"/>
      <c r="K327" s="178"/>
      <c r="L327" s="178"/>
      <c r="M327" s="178"/>
      <c r="N327" s="160" t="str">
        <f t="shared" si="23"/>
        <v/>
      </c>
      <c r="P327" s="160" t="str">
        <f t="shared" si="24"/>
        <v/>
      </c>
      <c r="Q327" s="160">
        <f t="shared" si="22"/>
        <v>0</v>
      </c>
      <c r="R327" s="160" t="str">
        <f t="shared" si="25"/>
        <v/>
      </c>
      <c r="S327" s="160" t="str">
        <f t="shared" si="26"/>
        <v/>
      </c>
    </row>
    <row r="328" spans="3:19" ht="17.45" customHeight="1" x14ac:dyDescent="0.25">
      <c r="C328" s="188"/>
      <c r="D328" s="189"/>
      <c r="E328" s="178"/>
      <c r="F328" s="178"/>
      <c r="G328" s="190">
        <f>DATOS!$E$13</f>
        <v>1</v>
      </c>
      <c r="H328" s="178"/>
      <c r="I328" s="191"/>
      <c r="J328" s="178"/>
      <c r="K328" s="178"/>
      <c r="L328" s="178"/>
      <c r="M328" s="178"/>
      <c r="N328" s="160" t="str">
        <f t="shared" si="23"/>
        <v/>
      </c>
      <c r="P328" s="160" t="str">
        <f t="shared" si="24"/>
        <v/>
      </c>
      <c r="Q328" s="160">
        <f t="shared" si="22"/>
        <v>0</v>
      </c>
      <c r="R328" s="160" t="str">
        <f t="shared" si="25"/>
        <v/>
      </c>
      <c r="S328" s="160" t="str">
        <f t="shared" si="26"/>
        <v/>
      </c>
    </row>
    <row r="329" spans="3:19" ht="17.45" customHeight="1" x14ac:dyDescent="0.25">
      <c r="C329" s="188"/>
      <c r="D329" s="189"/>
      <c r="E329" s="178"/>
      <c r="F329" s="178"/>
      <c r="G329" s="190">
        <f>DATOS!$E$13</f>
        <v>1</v>
      </c>
      <c r="H329" s="178"/>
      <c r="I329" s="191"/>
      <c r="J329" s="178"/>
      <c r="K329" s="178"/>
      <c r="L329" s="178"/>
      <c r="M329" s="178"/>
      <c r="N329" s="160" t="str">
        <f t="shared" si="23"/>
        <v/>
      </c>
      <c r="P329" s="160" t="str">
        <f t="shared" si="24"/>
        <v/>
      </c>
      <c r="Q329" s="160">
        <f t="shared" si="22"/>
        <v>0</v>
      </c>
      <c r="R329" s="160" t="str">
        <f t="shared" si="25"/>
        <v/>
      </c>
      <c r="S329" s="160" t="str">
        <f t="shared" si="26"/>
        <v/>
      </c>
    </row>
    <row r="330" spans="3:19" ht="17.45" customHeight="1" x14ac:dyDescent="0.25">
      <c r="C330" s="188"/>
      <c r="D330" s="189"/>
      <c r="E330" s="178"/>
      <c r="F330" s="178"/>
      <c r="G330" s="190">
        <f>DATOS!$E$13</f>
        <v>1</v>
      </c>
      <c r="H330" s="178"/>
      <c r="I330" s="191"/>
      <c r="J330" s="178"/>
      <c r="K330" s="178"/>
      <c r="L330" s="178"/>
      <c r="M330" s="178"/>
      <c r="N330" s="160" t="str">
        <f t="shared" si="23"/>
        <v/>
      </c>
      <c r="P330" s="160" t="str">
        <f t="shared" si="24"/>
        <v/>
      </c>
      <c r="Q330" s="160">
        <f t="shared" si="22"/>
        <v>0</v>
      </c>
      <c r="R330" s="160" t="str">
        <f t="shared" si="25"/>
        <v/>
      </c>
      <c r="S330" s="160" t="str">
        <f t="shared" si="26"/>
        <v/>
      </c>
    </row>
    <row r="331" spans="3:19" ht="17.45" customHeight="1" x14ac:dyDescent="0.25">
      <c r="C331" s="188"/>
      <c r="D331" s="189"/>
      <c r="E331" s="178"/>
      <c r="F331" s="178"/>
      <c r="G331" s="190">
        <f>DATOS!$E$13</f>
        <v>1</v>
      </c>
      <c r="H331" s="178"/>
      <c r="I331" s="191"/>
      <c r="J331" s="178"/>
      <c r="K331" s="178"/>
      <c r="L331" s="178"/>
      <c r="M331" s="178"/>
      <c r="N331" s="160" t="str">
        <f t="shared" si="23"/>
        <v/>
      </c>
      <c r="P331" s="160" t="str">
        <f t="shared" si="24"/>
        <v/>
      </c>
      <c r="Q331" s="160">
        <f t="shared" si="22"/>
        <v>0</v>
      </c>
      <c r="R331" s="160" t="str">
        <f t="shared" si="25"/>
        <v/>
      </c>
      <c r="S331" s="160" t="str">
        <f t="shared" si="26"/>
        <v/>
      </c>
    </row>
    <row r="332" spans="3:19" ht="17.45" customHeight="1" x14ac:dyDescent="0.25">
      <c r="C332" s="188"/>
      <c r="D332" s="189"/>
      <c r="E332" s="178"/>
      <c r="F332" s="178"/>
      <c r="G332" s="190">
        <f>DATOS!$E$13</f>
        <v>1</v>
      </c>
      <c r="H332" s="178"/>
      <c r="I332" s="191"/>
      <c r="J332" s="178"/>
      <c r="K332" s="178"/>
      <c r="L332" s="178"/>
      <c r="M332" s="178"/>
      <c r="N332" s="160" t="str">
        <f t="shared" si="23"/>
        <v/>
      </c>
      <c r="P332" s="160" t="str">
        <f t="shared" si="24"/>
        <v/>
      </c>
      <c r="Q332" s="160">
        <f t="shared" si="22"/>
        <v>0</v>
      </c>
      <c r="R332" s="160" t="str">
        <f t="shared" si="25"/>
        <v/>
      </c>
      <c r="S332" s="160" t="str">
        <f t="shared" si="26"/>
        <v/>
      </c>
    </row>
    <row r="333" spans="3:19" ht="17.45" customHeight="1" x14ac:dyDescent="0.25">
      <c r="C333" s="188"/>
      <c r="D333" s="189"/>
      <c r="E333" s="178"/>
      <c r="F333" s="178"/>
      <c r="G333" s="190">
        <f>DATOS!$E$13</f>
        <v>1</v>
      </c>
      <c r="H333" s="178"/>
      <c r="I333" s="191"/>
      <c r="J333" s="178"/>
      <c r="K333" s="178"/>
      <c r="L333" s="178"/>
      <c r="M333" s="178"/>
      <c r="N333" s="160" t="str">
        <f t="shared" si="23"/>
        <v/>
      </c>
      <c r="P333" s="160" t="str">
        <f t="shared" si="24"/>
        <v/>
      </c>
      <c r="Q333" s="160">
        <f t="shared" si="22"/>
        <v>0</v>
      </c>
      <c r="R333" s="160" t="str">
        <f t="shared" si="25"/>
        <v/>
      </c>
      <c r="S333" s="160" t="str">
        <f t="shared" si="26"/>
        <v/>
      </c>
    </row>
    <row r="334" spans="3:19" ht="17.45" customHeight="1" x14ac:dyDescent="0.25">
      <c r="C334" s="188"/>
      <c r="D334" s="189"/>
      <c r="E334" s="178"/>
      <c r="F334" s="178"/>
      <c r="G334" s="190">
        <f>DATOS!$E$13</f>
        <v>1</v>
      </c>
      <c r="H334" s="178"/>
      <c r="I334" s="191"/>
      <c r="J334" s="178"/>
      <c r="K334" s="178"/>
      <c r="L334" s="178"/>
      <c r="M334" s="178"/>
      <c r="N334" s="160" t="str">
        <f t="shared" si="23"/>
        <v/>
      </c>
      <c r="P334" s="160" t="str">
        <f t="shared" si="24"/>
        <v/>
      </c>
      <c r="Q334" s="160">
        <f t="shared" si="22"/>
        <v>0</v>
      </c>
      <c r="R334" s="160" t="str">
        <f t="shared" si="25"/>
        <v/>
      </c>
      <c r="S334" s="160" t="str">
        <f t="shared" si="26"/>
        <v/>
      </c>
    </row>
    <row r="335" spans="3:19" ht="17.45" customHeight="1" x14ac:dyDescent="0.25">
      <c r="C335" s="188"/>
      <c r="D335" s="189"/>
      <c r="E335" s="178"/>
      <c r="F335" s="178"/>
      <c r="G335" s="190">
        <f>DATOS!$E$13</f>
        <v>1</v>
      </c>
      <c r="H335" s="178"/>
      <c r="I335" s="191"/>
      <c r="J335" s="178"/>
      <c r="K335" s="178"/>
      <c r="L335" s="178"/>
      <c r="M335" s="178"/>
      <c r="N335" s="160" t="str">
        <f t="shared" si="23"/>
        <v/>
      </c>
      <c r="P335" s="160" t="str">
        <f t="shared" si="24"/>
        <v/>
      </c>
      <c r="Q335" s="160">
        <f t="shared" si="22"/>
        <v>0</v>
      </c>
      <c r="R335" s="160" t="str">
        <f t="shared" si="25"/>
        <v/>
      </c>
      <c r="S335" s="160" t="str">
        <f t="shared" si="26"/>
        <v/>
      </c>
    </row>
    <row r="336" spans="3:19" ht="17.45" customHeight="1" x14ac:dyDescent="0.25">
      <c r="C336" s="188"/>
      <c r="D336" s="189"/>
      <c r="E336" s="178"/>
      <c r="F336" s="178"/>
      <c r="G336" s="190">
        <f>DATOS!$E$13</f>
        <v>1</v>
      </c>
      <c r="H336" s="178"/>
      <c r="I336" s="191"/>
      <c r="J336" s="178"/>
      <c r="K336" s="178"/>
      <c r="L336" s="178"/>
      <c r="M336" s="178"/>
      <c r="N336" s="160" t="str">
        <f t="shared" si="23"/>
        <v/>
      </c>
      <c r="P336" s="160" t="str">
        <f t="shared" si="24"/>
        <v/>
      </c>
      <c r="Q336" s="160">
        <f t="shared" si="22"/>
        <v>0</v>
      </c>
      <c r="R336" s="160" t="str">
        <f t="shared" si="25"/>
        <v/>
      </c>
      <c r="S336" s="160" t="str">
        <f t="shared" si="26"/>
        <v/>
      </c>
    </row>
    <row r="337" spans="3:19" ht="17.45" customHeight="1" x14ac:dyDescent="0.25">
      <c r="C337" s="188"/>
      <c r="D337" s="189"/>
      <c r="E337" s="178"/>
      <c r="F337" s="178"/>
      <c r="G337" s="190">
        <f>DATOS!$E$13</f>
        <v>1</v>
      </c>
      <c r="H337" s="178"/>
      <c r="I337" s="191"/>
      <c r="J337" s="178"/>
      <c r="K337" s="178"/>
      <c r="L337" s="178"/>
      <c r="M337" s="178"/>
      <c r="N337" s="160" t="str">
        <f t="shared" si="23"/>
        <v/>
      </c>
      <c r="P337" s="160" t="str">
        <f t="shared" si="24"/>
        <v/>
      </c>
      <c r="Q337" s="160">
        <f t="shared" ref="Q337:Q400" si="27">IF($I337=0%,H337,"")</f>
        <v>0</v>
      </c>
      <c r="R337" s="160" t="str">
        <f t="shared" si="25"/>
        <v/>
      </c>
      <c r="S337" s="160" t="str">
        <f t="shared" si="26"/>
        <v/>
      </c>
    </row>
    <row r="338" spans="3:19" ht="17.45" customHeight="1" x14ac:dyDescent="0.25">
      <c r="C338" s="188"/>
      <c r="D338" s="189"/>
      <c r="E338" s="178"/>
      <c r="F338" s="178"/>
      <c r="G338" s="190">
        <f>DATOS!$E$13</f>
        <v>1</v>
      </c>
      <c r="H338" s="178"/>
      <c r="I338" s="191"/>
      <c r="J338" s="178"/>
      <c r="K338" s="178"/>
      <c r="L338" s="178"/>
      <c r="M338" s="178"/>
      <c r="N338" s="160" t="str">
        <f t="shared" ref="N338:N401" si="28">IF(H338&amp;J338&amp;K338&amp;L338&amp;M338="","",H338+J338+K338-L338-M338)</f>
        <v/>
      </c>
      <c r="P338" s="160" t="str">
        <f t="shared" ref="P338:P401" si="29">IF($I338="E",H338,"")</f>
        <v/>
      </c>
      <c r="Q338" s="160">
        <f t="shared" si="27"/>
        <v>0</v>
      </c>
      <c r="R338" s="160" t="str">
        <f t="shared" ref="R338:R401" si="30">IF(OR($I338=8%,$I338=11%),$J338/$I338,"")</f>
        <v/>
      </c>
      <c r="S338" s="160" t="str">
        <f t="shared" si="26"/>
        <v/>
      </c>
    </row>
    <row r="339" spans="3:19" ht="17.45" customHeight="1" x14ac:dyDescent="0.25">
      <c r="C339" s="188"/>
      <c r="D339" s="189"/>
      <c r="E339" s="178"/>
      <c r="F339" s="178"/>
      <c r="G339" s="190">
        <f>DATOS!$E$13</f>
        <v>1</v>
      </c>
      <c r="H339" s="178"/>
      <c r="I339" s="191"/>
      <c r="J339" s="178"/>
      <c r="K339" s="178"/>
      <c r="L339" s="178"/>
      <c r="M339" s="178"/>
      <c r="N339" s="160" t="str">
        <f t="shared" si="28"/>
        <v/>
      </c>
      <c r="P339" s="160" t="str">
        <f t="shared" si="29"/>
        <v/>
      </c>
      <c r="Q339" s="160">
        <f t="shared" si="27"/>
        <v>0</v>
      </c>
      <c r="R339" s="160" t="str">
        <f t="shared" si="30"/>
        <v/>
      </c>
      <c r="S339" s="160" t="str">
        <f t="shared" ref="S339:S402" si="31">IF(OR($I339=15%,$I339=16%),$J339/$I339,"")</f>
        <v/>
      </c>
    </row>
    <row r="340" spans="3:19" ht="17.45" customHeight="1" x14ac:dyDescent="0.25">
      <c r="C340" s="188"/>
      <c r="D340" s="189"/>
      <c r="E340" s="178"/>
      <c r="F340" s="178"/>
      <c r="G340" s="190">
        <f>DATOS!$E$13</f>
        <v>1</v>
      </c>
      <c r="H340" s="178"/>
      <c r="I340" s="191"/>
      <c r="J340" s="178"/>
      <c r="K340" s="178"/>
      <c r="L340" s="178"/>
      <c r="M340" s="178"/>
      <c r="N340" s="160" t="str">
        <f t="shared" si="28"/>
        <v/>
      </c>
      <c r="P340" s="160" t="str">
        <f t="shared" si="29"/>
        <v/>
      </c>
      <c r="Q340" s="160">
        <f t="shared" si="27"/>
        <v>0</v>
      </c>
      <c r="R340" s="160" t="str">
        <f t="shared" si="30"/>
        <v/>
      </c>
      <c r="S340" s="160" t="str">
        <f t="shared" si="31"/>
        <v/>
      </c>
    </row>
    <row r="341" spans="3:19" ht="17.45" customHeight="1" x14ac:dyDescent="0.25">
      <c r="C341" s="188"/>
      <c r="D341" s="189"/>
      <c r="E341" s="178"/>
      <c r="F341" s="178"/>
      <c r="G341" s="190">
        <f>DATOS!$E$13</f>
        <v>1</v>
      </c>
      <c r="H341" s="178"/>
      <c r="I341" s="191"/>
      <c r="J341" s="178"/>
      <c r="K341" s="178"/>
      <c r="L341" s="178"/>
      <c r="M341" s="178"/>
      <c r="N341" s="160" t="str">
        <f t="shared" si="28"/>
        <v/>
      </c>
      <c r="P341" s="160" t="str">
        <f t="shared" si="29"/>
        <v/>
      </c>
      <c r="Q341" s="160">
        <f t="shared" si="27"/>
        <v>0</v>
      </c>
      <c r="R341" s="160" t="str">
        <f t="shared" si="30"/>
        <v/>
      </c>
      <c r="S341" s="160" t="str">
        <f t="shared" si="31"/>
        <v/>
      </c>
    </row>
    <row r="342" spans="3:19" ht="17.45" customHeight="1" x14ac:dyDescent="0.25">
      <c r="C342" s="188"/>
      <c r="D342" s="189"/>
      <c r="E342" s="178"/>
      <c r="F342" s="178"/>
      <c r="G342" s="190">
        <f>DATOS!$E$13</f>
        <v>1</v>
      </c>
      <c r="H342" s="178"/>
      <c r="I342" s="191"/>
      <c r="J342" s="178"/>
      <c r="K342" s="178"/>
      <c r="L342" s="178"/>
      <c r="M342" s="178"/>
      <c r="N342" s="160" t="str">
        <f t="shared" si="28"/>
        <v/>
      </c>
      <c r="P342" s="160" t="str">
        <f t="shared" si="29"/>
        <v/>
      </c>
      <c r="Q342" s="160">
        <f t="shared" si="27"/>
        <v>0</v>
      </c>
      <c r="R342" s="160" t="str">
        <f t="shared" si="30"/>
        <v/>
      </c>
      <c r="S342" s="160" t="str">
        <f t="shared" si="31"/>
        <v/>
      </c>
    </row>
    <row r="343" spans="3:19" ht="17.45" customHeight="1" x14ac:dyDescent="0.25">
      <c r="C343" s="188"/>
      <c r="D343" s="189"/>
      <c r="E343" s="178"/>
      <c r="F343" s="178"/>
      <c r="G343" s="190">
        <f>DATOS!$E$13</f>
        <v>1</v>
      </c>
      <c r="H343" s="178"/>
      <c r="I343" s="191"/>
      <c r="J343" s="178"/>
      <c r="K343" s="178"/>
      <c r="L343" s="178"/>
      <c r="M343" s="178"/>
      <c r="N343" s="160" t="str">
        <f t="shared" si="28"/>
        <v/>
      </c>
      <c r="P343" s="160" t="str">
        <f t="shared" si="29"/>
        <v/>
      </c>
      <c r="Q343" s="160">
        <f t="shared" si="27"/>
        <v>0</v>
      </c>
      <c r="R343" s="160" t="str">
        <f t="shared" si="30"/>
        <v/>
      </c>
      <c r="S343" s="160" t="str">
        <f t="shared" si="31"/>
        <v/>
      </c>
    </row>
    <row r="344" spans="3:19" ht="17.45" customHeight="1" x14ac:dyDescent="0.25">
      <c r="C344" s="188"/>
      <c r="D344" s="189"/>
      <c r="E344" s="178"/>
      <c r="F344" s="178"/>
      <c r="G344" s="190">
        <f>DATOS!$E$13</f>
        <v>1</v>
      </c>
      <c r="H344" s="178"/>
      <c r="I344" s="191"/>
      <c r="J344" s="178"/>
      <c r="K344" s="178"/>
      <c r="L344" s="178"/>
      <c r="M344" s="178"/>
      <c r="N344" s="160" t="str">
        <f t="shared" si="28"/>
        <v/>
      </c>
      <c r="P344" s="160" t="str">
        <f t="shared" si="29"/>
        <v/>
      </c>
      <c r="Q344" s="160">
        <f t="shared" si="27"/>
        <v>0</v>
      </c>
      <c r="R344" s="160" t="str">
        <f t="shared" si="30"/>
        <v/>
      </c>
      <c r="S344" s="160" t="str">
        <f t="shared" si="31"/>
        <v/>
      </c>
    </row>
    <row r="345" spans="3:19" ht="17.45" customHeight="1" x14ac:dyDescent="0.25">
      <c r="C345" s="188"/>
      <c r="D345" s="189"/>
      <c r="E345" s="178"/>
      <c r="F345" s="178"/>
      <c r="G345" s="190">
        <f>DATOS!$E$13</f>
        <v>1</v>
      </c>
      <c r="H345" s="178"/>
      <c r="I345" s="191"/>
      <c r="J345" s="178"/>
      <c r="K345" s="178"/>
      <c r="L345" s="178"/>
      <c r="M345" s="178"/>
      <c r="N345" s="160" t="str">
        <f t="shared" si="28"/>
        <v/>
      </c>
      <c r="P345" s="160" t="str">
        <f t="shared" si="29"/>
        <v/>
      </c>
      <c r="Q345" s="160">
        <f t="shared" si="27"/>
        <v>0</v>
      </c>
      <c r="R345" s="160" t="str">
        <f t="shared" si="30"/>
        <v/>
      </c>
      <c r="S345" s="160" t="str">
        <f t="shared" si="31"/>
        <v/>
      </c>
    </row>
    <row r="346" spans="3:19" ht="17.45" customHeight="1" x14ac:dyDescent="0.25">
      <c r="C346" s="188"/>
      <c r="D346" s="189"/>
      <c r="E346" s="178"/>
      <c r="F346" s="178"/>
      <c r="G346" s="190">
        <f>DATOS!$E$13</f>
        <v>1</v>
      </c>
      <c r="H346" s="178"/>
      <c r="I346" s="191"/>
      <c r="J346" s="178"/>
      <c r="K346" s="178"/>
      <c r="L346" s="178"/>
      <c r="M346" s="178"/>
      <c r="N346" s="160" t="str">
        <f t="shared" si="28"/>
        <v/>
      </c>
      <c r="P346" s="160" t="str">
        <f t="shared" si="29"/>
        <v/>
      </c>
      <c r="Q346" s="160">
        <f t="shared" si="27"/>
        <v>0</v>
      </c>
      <c r="R346" s="160" t="str">
        <f t="shared" si="30"/>
        <v/>
      </c>
      <c r="S346" s="160" t="str">
        <f t="shared" si="31"/>
        <v/>
      </c>
    </row>
    <row r="347" spans="3:19" ht="17.45" customHeight="1" x14ac:dyDescent="0.25">
      <c r="C347" s="188"/>
      <c r="D347" s="189"/>
      <c r="E347" s="178"/>
      <c r="F347" s="178"/>
      <c r="G347" s="190">
        <f>DATOS!$E$13</f>
        <v>1</v>
      </c>
      <c r="H347" s="178"/>
      <c r="I347" s="191"/>
      <c r="J347" s="178"/>
      <c r="K347" s="178"/>
      <c r="L347" s="178"/>
      <c r="M347" s="178"/>
      <c r="N347" s="160" t="str">
        <f t="shared" si="28"/>
        <v/>
      </c>
      <c r="P347" s="160" t="str">
        <f t="shared" si="29"/>
        <v/>
      </c>
      <c r="Q347" s="160">
        <f t="shared" si="27"/>
        <v>0</v>
      </c>
      <c r="R347" s="160" t="str">
        <f t="shared" si="30"/>
        <v/>
      </c>
      <c r="S347" s="160" t="str">
        <f t="shared" si="31"/>
        <v/>
      </c>
    </row>
    <row r="348" spans="3:19" ht="17.45" customHeight="1" x14ac:dyDescent="0.25">
      <c r="C348" s="188"/>
      <c r="D348" s="189"/>
      <c r="E348" s="178"/>
      <c r="F348" s="178"/>
      <c r="G348" s="190">
        <f>DATOS!$E$13</f>
        <v>1</v>
      </c>
      <c r="H348" s="178"/>
      <c r="I348" s="191"/>
      <c r="J348" s="178"/>
      <c r="K348" s="178"/>
      <c r="L348" s="178"/>
      <c r="M348" s="178"/>
      <c r="N348" s="160" t="str">
        <f t="shared" si="28"/>
        <v/>
      </c>
      <c r="P348" s="160" t="str">
        <f t="shared" si="29"/>
        <v/>
      </c>
      <c r="Q348" s="160">
        <f t="shared" si="27"/>
        <v>0</v>
      </c>
      <c r="R348" s="160" t="str">
        <f t="shared" si="30"/>
        <v/>
      </c>
      <c r="S348" s="160" t="str">
        <f t="shared" si="31"/>
        <v/>
      </c>
    </row>
    <row r="349" spans="3:19" ht="17.45" customHeight="1" x14ac:dyDescent="0.25">
      <c r="C349" s="188"/>
      <c r="D349" s="189"/>
      <c r="E349" s="178"/>
      <c r="F349" s="178"/>
      <c r="G349" s="190">
        <f>DATOS!$E$13</f>
        <v>1</v>
      </c>
      <c r="H349" s="178"/>
      <c r="I349" s="191"/>
      <c r="J349" s="178"/>
      <c r="K349" s="178"/>
      <c r="L349" s="178"/>
      <c r="M349" s="178"/>
      <c r="N349" s="160" t="str">
        <f t="shared" si="28"/>
        <v/>
      </c>
      <c r="P349" s="160" t="str">
        <f t="shared" si="29"/>
        <v/>
      </c>
      <c r="Q349" s="160">
        <f t="shared" si="27"/>
        <v>0</v>
      </c>
      <c r="R349" s="160" t="str">
        <f t="shared" si="30"/>
        <v/>
      </c>
      <c r="S349" s="160" t="str">
        <f t="shared" si="31"/>
        <v/>
      </c>
    </row>
    <row r="350" spans="3:19" ht="17.45" customHeight="1" x14ac:dyDescent="0.25">
      <c r="C350" s="188"/>
      <c r="D350" s="189"/>
      <c r="E350" s="178"/>
      <c r="F350" s="178"/>
      <c r="G350" s="190">
        <f>DATOS!$E$13</f>
        <v>1</v>
      </c>
      <c r="H350" s="178"/>
      <c r="I350" s="191"/>
      <c r="J350" s="178"/>
      <c r="K350" s="178"/>
      <c r="L350" s="178"/>
      <c r="M350" s="178"/>
      <c r="N350" s="160" t="str">
        <f t="shared" si="28"/>
        <v/>
      </c>
      <c r="P350" s="160" t="str">
        <f t="shared" si="29"/>
        <v/>
      </c>
      <c r="Q350" s="160">
        <f t="shared" si="27"/>
        <v>0</v>
      </c>
      <c r="R350" s="160" t="str">
        <f t="shared" si="30"/>
        <v/>
      </c>
      <c r="S350" s="160" t="str">
        <f t="shared" si="31"/>
        <v/>
      </c>
    </row>
    <row r="351" spans="3:19" ht="17.45" customHeight="1" x14ac:dyDescent="0.25">
      <c r="C351" s="188"/>
      <c r="D351" s="189"/>
      <c r="E351" s="178"/>
      <c r="F351" s="178"/>
      <c r="G351" s="190">
        <f>DATOS!$E$13</f>
        <v>1</v>
      </c>
      <c r="H351" s="178"/>
      <c r="I351" s="191"/>
      <c r="J351" s="178"/>
      <c r="K351" s="178"/>
      <c r="L351" s="178"/>
      <c r="M351" s="178"/>
      <c r="N351" s="160" t="str">
        <f t="shared" si="28"/>
        <v/>
      </c>
      <c r="P351" s="160" t="str">
        <f t="shared" si="29"/>
        <v/>
      </c>
      <c r="Q351" s="160">
        <f t="shared" si="27"/>
        <v>0</v>
      </c>
      <c r="R351" s="160" t="str">
        <f t="shared" si="30"/>
        <v/>
      </c>
      <c r="S351" s="160" t="str">
        <f t="shared" si="31"/>
        <v/>
      </c>
    </row>
    <row r="352" spans="3:19" ht="17.45" customHeight="1" x14ac:dyDescent="0.25">
      <c r="C352" s="188"/>
      <c r="D352" s="189"/>
      <c r="E352" s="178"/>
      <c r="F352" s="178"/>
      <c r="G352" s="190">
        <f>DATOS!$E$13</f>
        <v>1</v>
      </c>
      <c r="H352" s="178"/>
      <c r="I352" s="191"/>
      <c r="J352" s="178"/>
      <c r="K352" s="178"/>
      <c r="L352" s="178"/>
      <c r="M352" s="178"/>
      <c r="N352" s="160" t="str">
        <f t="shared" si="28"/>
        <v/>
      </c>
      <c r="P352" s="160" t="str">
        <f t="shared" si="29"/>
        <v/>
      </c>
      <c r="Q352" s="160">
        <f t="shared" si="27"/>
        <v>0</v>
      </c>
      <c r="R352" s="160" t="str">
        <f t="shared" si="30"/>
        <v/>
      </c>
      <c r="S352" s="160" t="str">
        <f t="shared" si="31"/>
        <v/>
      </c>
    </row>
    <row r="353" spans="3:19" ht="17.45" customHeight="1" x14ac:dyDescent="0.25">
      <c r="C353" s="188"/>
      <c r="D353" s="189"/>
      <c r="E353" s="178"/>
      <c r="F353" s="178"/>
      <c r="G353" s="190">
        <f>DATOS!$E$13</f>
        <v>1</v>
      </c>
      <c r="H353" s="178"/>
      <c r="I353" s="191"/>
      <c r="J353" s="178"/>
      <c r="K353" s="178"/>
      <c r="L353" s="178"/>
      <c r="M353" s="178"/>
      <c r="N353" s="160" t="str">
        <f t="shared" si="28"/>
        <v/>
      </c>
      <c r="P353" s="160" t="str">
        <f t="shared" si="29"/>
        <v/>
      </c>
      <c r="Q353" s="160">
        <f t="shared" si="27"/>
        <v>0</v>
      </c>
      <c r="R353" s="160" t="str">
        <f t="shared" si="30"/>
        <v/>
      </c>
      <c r="S353" s="160" t="str">
        <f t="shared" si="31"/>
        <v/>
      </c>
    </row>
    <row r="354" spans="3:19" ht="17.45" customHeight="1" x14ac:dyDescent="0.25">
      <c r="C354" s="188"/>
      <c r="D354" s="189"/>
      <c r="E354" s="178"/>
      <c r="F354" s="178"/>
      <c r="G354" s="190">
        <f>DATOS!$E$13</f>
        <v>1</v>
      </c>
      <c r="H354" s="178"/>
      <c r="I354" s="191"/>
      <c r="J354" s="178"/>
      <c r="K354" s="178"/>
      <c r="L354" s="178"/>
      <c r="M354" s="178"/>
      <c r="N354" s="160" t="str">
        <f t="shared" si="28"/>
        <v/>
      </c>
      <c r="P354" s="160" t="str">
        <f t="shared" si="29"/>
        <v/>
      </c>
      <c r="Q354" s="160">
        <f t="shared" si="27"/>
        <v>0</v>
      </c>
      <c r="R354" s="160" t="str">
        <f t="shared" si="30"/>
        <v/>
      </c>
      <c r="S354" s="160" t="str">
        <f t="shared" si="31"/>
        <v/>
      </c>
    </row>
    <row r="355" spans="3:19" ht="17.45" customHeight="1" x14ac:dyDescent="0.25">
      <c r="C355" s="188"/>
      <c r="D355" s="189"/>
      <c r="E355" s="178"/>
      <c r="F355" s="178"/>
      <c r="G355" s="190">
        <f>DATOS!$E$13</f>
        <v>1</v>
      </c>
      <c r="H355" s="178"/>
      <c r="I355" s="191"/>
      <c r="J355" s="178"/>
      <c r="K355" s="178"/>
      <c r="L355" s="178"/>
      <c r="M355" s="178"/>
      <c r="N355" s="160" t="str">
        <f t="shared" si="28"/>
        <v/>
      </c>
      <c r="P355" s="160" t="str">
        <f t="shared" si="29"/>
        <v/>
      </c>
      <c r="Q355" s="160">
        <f t="shared" si="27"/>
        <v>0</v>
      </c>
      <c r="R355" s="160" t="str">
        <f t="shared" si="30"/>
        <v/>
      </c>
      <c r="S355" s="160" t="str">
        <f t="shared" si="31"/>
        <v/>
      </c>
    </row>
    <row r="356" spans="3:19" ht="17.45" customHeight="1" x14ac:dyDescent="0.25">
      <c r="C356" s="188"/>
      <c r="D356" s="189"/>
      <c r="E356" s="178"/>
      <c r="F356" s="178"/>
      <c r="G356" s="190">
        <f>DATOS!$E$13</f>
        <v>1</v>
      </c>
      <c r="H356" s="178"/>
      <c r="I356" s="191"/>
      <c r="J356" s="178"/>
      <c r="K356" s="178"/>
      <c r="L356" s="178"/>
      <c r="M356" s="178"/>
      <c r="N356" s="160" t="str">
        <f t="shared" si="28"/>
        <v/>
      </c>
      <c r="P356" s="160" t="str">
        <f t="shared" si="29"/>
        <v/>
      </c>
      <c r="Q356" s="160">
        <f t="shared" si="27"/>
        <v>0</v>
      </c>
      <c r="R356" s="160" t="str">
        <f t="shared" si="30"/>
        <v/>
      </c>
      <c r="S356" s="160" t="str">
        <f t="shared" si="31"/>
        <v/>
      </c>
    </row>
    <row r="357" spans="3:19" ht="17.45" customHeight="1" x14ac:dyDescent="0.25">
      <c r="C357" s="188"/>
      <c r="D357" s="189"/>
      <c r="E357" s="178"/>
      <c r="F357" s="178"/>
      <c r="G357" s="190">
        <f>DATOS!$E$13</f>
        <v>1</v>
      </c>
      <c r="H357" s="178"/>
      <c r="I357" s="191"/>
      <c r="J357" s="178"/>
      <c r="K357" s="178"/>
      <c r="L357" s="178"/>
      <c r="M357" s="178"/>
      <c r="N357" s="160" t="str">
        <f t="shared" si="28"/>
        <v/>
      </c>
      <c r="P357" s="160" t="str">
        <f t="shared" si="29"/>
        <v/>
      </c>
      <c r="Q357" s="160">
        <f t="shared" si="27"/>
        <v>0</v>
      </c>
      <c r="R357" s="160" t="str">
        <f t="shared" si="30"/>
        <v/>
      </c>
      <c r="S357" s="160" t="str">
        <f t="shared" si="31"/>
        <v/>
      </c>
    </row>
    <row r="358" spans="3:19" ht="17.45" customHeight="1" x14ac:dyDescent="0.25">
      <c r="C358" s="188"/>
      <c r="D358" s="189"/>
      <c r="E358" s="178"/>
      <c r="F358" s="178"/>
      <c r="G358" s="190">
        <f>DATOS!$E$13</f>
        <v>1</v>
      </c>
      <c r="H358" s="178"/>
      <c r="I358" s="191"/>
      <c r="J358" s="178"/>
      <c r="K358" s="178"/>
      <c r="L358" s="178"/>
      <c r="M358" s="178"/>
      <c r="N358" s="160" t="str">
        <f t="shared" si="28"/>
        <v/>
      </c>
      <c r="P358" s="160" t="str">
        <f t="shared" si="29"/>
        <v/>
      </c>
      <c r="Q358" s="160">
        <f t="shared" si="27"/>
        <v>0</v>
      </c>
      <c r="R358" s="160" t="str">
        <f t="shared" si="30"/>
        <v/>
      </c>
      <c r="S358" s="160" t="str">
        <f t="shared" si="31"/>
        <v/>
      </c>
    </row>
    <row r="359" spans="3:19" ht="17.45" customHeight="1" x14ac:dyDescent="0.25">
      <c r="C359" s="188"/>
      <c r="D359" s="189"/>
      <c r="E359" s="178"/>
      <c r="F359" s="178"/>
      <c r="G359" s="190">
        <f>DATOS!$E$13</f>
        <v>1</v>
      </c>
      <c r="H359" s="178"/>
      <c r="I359" s="191"/>
      <c r="J359" s="178"/>
      <c r="K359" s="178"/>
      <c r="L359" s="178"/>
      <c r="M359" s="178"/>
      <c r="N359" s="160" t="str">
        <f t="shared" si="28"/>
        <v/>
      </c>
      <c r="P359" s="160" t="str">
        <f t="shared" si="29"/>
        <v/>
      </c>
      <c r="Q359" s="160">
        <f t="shared" si="27"/>
        <v>0</v>
      </c>
      <c r="R359" s="160" t="str">
        <f t="shared" si="30"/>
        <v/>
      </c>
      <c r="S359" s="160" t="str">
        <f t="shared" si="31"/>
        <v/>
      </c>
    </row>
    <row r="360" spans="3:19" ht="17.45" customHeight="1" x14ac:dyDescent="0.25">
      <c r="C360" s="188"/>
      <c r="D360" s="189"/>
      <c r="E360" s="178"/>
      <c r="F360" s="178"/>
      <c r="G360" s="190">
        <f>DATOS!$E$13</f>
        <v>1</v>
      </c>
      <c r="H360" s="178"/>
      <c r="I360" s="191"/>
      <c r="J360" s="178"/>
      <c r="K360" s="178"/>
      <c r="L360" s="178"/>
      <c r="M360" s="178"/>
      <c r="N360" s="160" t="str">
        <f t="shared" si="28"/>
        <v/>
      </c>
      <c r="P360" s="160" t="str">
        <f t="shared" si="29"/>
        <v/>
      </c>
      <c r="Q360" s="160">
        <f t="shared" si="27"/>
        <v>0</v>
      </c>
      <c r="R360" s="160" t="str">
        <f t="shared" si="30"/>
        <v/>
      </c>
      <c r="S360" s="160" t="str">
        <f t="shared" si="31"/>
        <v/>
      </c>
    </row>
    <row r="361" spans="3:19" ht="17.45" customHeight="1" x14ac:dyDescent="0.25">
      <c r="C361" s="188"/>
      <c r="D361" s="189"/>
      <c r="E361" s="178"/>
      <c r="F361" s="178"/>
      <c r="G361" s="190">
        <f>DATOS!$E$13</f>
        <v>1</v>
      </c>
      <c r="H361" s="178"/>
      <c r="I361" s="191"/>
      <c r="J361" s="178"/>
      <c r="K361" s="178"/>
      <c r="L361" s="178"/>
      <c r="M361" s="178"/>
      <c r="N361" s="160" t="str">
        <f t="shared" si="28"/>
        <v/>
      </c>
      <c r="P361" s="160" t="str">
        <f t="shared" si="29"/>
        <v/>
      </c>
      <c r="Q361" s="160">
        <f t="shared" si="27"/>
        <v>0</v>
      </c>
      <c r="R361" s="160" t="str">
        <f t="shared" si="30"/>
        <v/>
      </c>
      <c r="S361" s="160" t="str">
        <f t="shared" si="31"/>
        <v/>
      </c>
    </row>
    <row r="362" spans="3:19" ht="17.45" customHeight="1" x14ac:dyDescent="0.25">
      <c r="C362" s="188"/>
      <c r="D362" s="189"/>
      <c r="E362" s="178"/>
      <c r="F362" s="178"/>
      <c r="G362" s="190">
        <f>DATOS!$E$13</f>
        <v>1</v>
      </c>
      <c r="H362" s="178"/>
      <c r="I362" s="191"/>
      <c r="J362" s="178"/>
      <c r="K362" s="178"/>
      <c r="L362" s="178"/>
      <c r="M362" s="178"/>
      <c r="N362" s="160" t="str">
        <f t="shared" si="28"/>
        <v/>
      </c>
      <c r="P362" s="160" t="str">
        <f t="shared" si="29"/>
        <v/>
      </c>
      <c r="Q362" s="160">
        <f t="shared" si="27"/>
        <v>0</v>
      </c>
      <c r="R362" s="160" t="str">
        <f t="shared" si="30"/>
        <v/>
      </c>
      <c r="S362" s="160" t="str">
        <f t="shared" si="31"/>
        <v/>
      </c>
    </row>
    <row r="363" spans="3:19" ht="17.45" customHeight="1" x14ac:dyDescent="0.25">
      <c r="C363" s="188"/>
      <c r="D363" s="189"/>
      <c r="E363" s="178"/>
      <c r="F363" s="178"/>
      <c r="G363" s="190">
        <f>DATOS!$E$13</f>
        <v>1</v>
      </c>
      <c r="H363" s="178"/>
      <c r="I363" s="191"/>
      <c r="J363" s="178"/>
      <c r="K363" s="178"/>
      <c r="L363" s="178"/>
      <c r="M363" s="178"/>
      <c r="N363" s="160" t="str">
        <f t="shared" si="28"/>
        <v/>
      </c>
      <c r="P363" s="160" t="str">
        <f t="shared" si="29"/>
        <v/>
      </c>
      <c r="Q363" s="160">
        <f t="shared" si="27"/>
        <v>0</v>
      </c>
      <c r="R363" s="160" t="str">
        <f t="shared" si="30"/>
        <v/>
      </c>
      <c r="S363" s="160" t="str">
        <f t="shared" si="31"/>
        <v/>
      </c>
    </row>
    <row r="364" spans="3:19" ht="17.45" customHeight="1" x14ac:dyDescent="0.25">
      <c r="C364" s="188"/>
      <c r="D364" s="189"/>
      <c r="E364" s="178"/>
      <c r="F364" s="178"/>
      <c r="G364" s="190">
        <f>DATOS!$E$13</f>
        <v>1</v>
      </c>
      <c r="H364" s="178"/>
      <c r="I364" s="191"/>
      <c r="J364" s="178"/>
      <c r="K364" s="178"/>
      <c r="L364" s="178"/>
      <c r="M364" s="178"/>
      <c r="N364" s="160" t="str">
        <f t="shared" si="28"/>
        <v/>
      </c>
      <c r="P364" s="160" t="str">
        <f t="shared" si="29"/>
        <v/>
      </c>
      <c r="Q364" s="160">
        <f t="shared" si="27"/>
        <v>0</v>
      </c>
      <c r="R364" s="160" t="str">
        <f t="shared" si="30"/>
        <v/>
      </c>
      <c r="S364" s="160" t="str">
        <f t="shared" si="31"/>
        <v/>
      </c>
    </row>
    <row r="365" spans="3:19" ht="17.45" customHeight="1" x14ac:dyDescent="0.25">
      <c r="C365" s="188"/>
      <c r="D365" s="189"/>
      <c r="E365" s="178"/>
      <c r="F365" s="178"/>
      <c r="G365" s="190">
        <f>DATOS!$E$13</f>
        <v>1</v>
      </c>
      <c r="H365" s="178"/>
      <c r="I365" s="191"/>
      <c r="J365" s="178"/>
      <c r="K365" s="178"/>
      <c r="L365" s="178"/>
      <c r="M365" s="178"/>
      <c r="N365" s="160" t="str">
        <f t="shared" si="28"/>
        <v/>
      </c>
      <c r="P365" s="160" t="str">
        <f t="shared" si="29"/>
        <v/>
      </c>
      <c r="Q365" s="160">
        <f t="shared" si="27"/>
        <v>0</v>
      </c>
      <c r="R365" s="160" t="str">
        <f t="shared" si="30"/>
        <v/>
      </c>
      <c r="S365" s="160" t="str">
        <f t="shared" si="31"/>
        <v/>
      </c>
    </row>
    <row r="366" spans="3:19" ht="17.45" customHeight="1" x14ac:dyDescent="0.25">
      <c r="C366" s="188"/>
      <c r="D366" s="189"/>
      <c r="E366" s="178"/>
      <c r="F366" s="178"/>
      <c r="G366" s="190">
        <f>DATOS!$E$13</f>
        <v>1</v>
      </c>
      <c r="H366" s="178"/>
      <c r="I366" s="191"/>
      <c r="J366" s="178"/>
      <c r="K366" s="178"/>
      <c r="L366" s="178"/>
      <c r="M366" s="178"/>
      <c r="N366" s="160" t="str">
        <f t="shared" si="28"/>
        <v/>
      </c>
      <c r="P366" s="160" t="str">
        <f t="shared" si="29"/>
        <v/>
      </c>
      <c r="Q366" s="160">
        <f t="shared" si="27"/>
        <v>0</v>
      </c>
      <c r="R366" s="160" t="str">
        <f t="shared" si="30"/>
        <v/>
      </c>
      <c r="S366" s="160" t="str">
        <f t="shared" si="31"/>
        <v/>
      </c>
    </row>
    <row r="367" spans="3:19" ht="17.45" customHeight="1" x14ac:dyDescent="0.25">
      <c r="C367" s="188"/>
      <c r="D367" s="189"/>
      <c r="E367" s="178"/>
      <c r="F367" s="178"/>
      <c r="G367" s="190">
        <f>DATOS!$E$13</f>
        <v>1</v>
      </c>
      <c r="H367" s="178"/>
      <c r="I367" s="191"/>
      <c r="J367" s="178"/>
      <c r="K367" s="178"/>
      <c r="L367" s="178"/>
      <c r="M367" s="178"/>
      <c r="N367" s="160" t="str">
        <f t="shared" si="28"/>
        <v/>
      </c>
      <c r="P367" s="160" t="str">
        <f t="shared" si="29"/>
        <v/>
      </c>
      <c r="Q367" s="160">
        <f t="shared" si="27"/>
        <v>0</v>
      </c>
      <c r="R367" s="160" t="str">
        <f t="shared" si="30"/>
        <v/>
      </c>
      <c r="S367" s="160" t="str">
        <f t="shared" si="31"/>
        <v/>
      </c>
    </row>
    <row r="368" spans="3:19" ht="17.45" customHeight="1" x14ac:dyDescent="0.25">
      <c r="C368" s="188"/>
      <c r="D368" s="189"/>
      <c r="E368" s="178"/>
      <c r="F368" s="178"/>
      <c r="G368" s="190">
        <f>DATOS!$E$13</f>
        <v>1</v>
      </c>
      <c r="H368" s="178"/>
      <c r="I368" s="191"/>
      <c r="J368" s="178"/>
      <c r="K368" s="178"/>
      <c r="L368" s="178"/>
      <c r="M368" s="178"/>
      <c r="N368" s="160" t="str">
        <f t="shared" si="28"/>
        <v/>
      </c>
      <c r="P368" s="160" t="str">
        <f t="shared" si="29"/>
        <v/>
      </c>
      <c r="Q368" s="160">
        <f t="shared" si="27"/>
        <v>0</v>
      </c>
      <c r="R368" s="160" t="str">
        <f t="shared" si="30"/>
        <v/>
      </c>
      <c r="S368" s="160" t="str">
        <f t="shared" si="31"/>
        <v/>
      </c>
    </row>
    <row r="369" spans="3:19" ht="17.45" customHeight="1" x14ac:dyDescent="0.25">
      <c r="C369" s="188"/>
      <c r="D369" s="189"/>
      <c r="E369" s="178"/>
      <c r="F369" s="178"/>
      <c r="G369" s="190">
        <f>DATOS!$E$13</f>
        <v>1</v>
      </c>
      <c r="H369" s="178"/>
      <c r="I369" s="191"/>
      <c r="J369" s="178"/>
      <c r="K369" s="178"/>
      <c r="L369" s="178"/>
      <c r="M369" s="178"/>
      <c r="N369" s="160" t="str">
        <f t="shared" si="28"/>
        <v/>
      </c>
      <c r="P369" s="160" t="str">
        <f t="shared" si="29"/>
        <v/>
      </c>
      <c r="Q369" s="160">
        <f t="shared" si="27"/>
        <v>0</v>
      </c>
      <c r="R369" s="160" t="str">
        <f t="shared" si="30"/>
        <v/>
      </c>
      <c r="S369" s="160" t="str">
        <f t="shared" si="31"/>
        <v/>
      </c>
    </row>
    <row r="370" spans="3:19" ht="17.45" customHeight="1" x14ac:dyDescent="0.25">
      <c r="C370" s="188"/>
      <c r="D370" s="189"/>
      <c r="E370" s="178"/>
      <c r="F370" s="178"/>
      <c r="G370" s="190">
        <f>DATOS!$E$13</f>
        <v>1</v>
      </c>
      <c r="H370" s="178"/>
      <c r="I370" s="191"/>
      <c r="J370" s="178"/>
      <c r="K370" s="178"/>
      <c r="L370" s="178"/>
      <c r="M370" s="178"/>
      <c r="N370" s="160" t="str">
        <f t="shared" si="28"/>
        <v/>
      </c>
      <c r="P370" s="160" t="str">
        <f t="shared" si="29"/>
        <v/>
      </c>
      <c r="Q370" s="160">
        <f t="shared" si="27"/>
        <v>0</v>
      </c>
      <c r="R370" s="160" t="str">
        <f t="shared" si="30"/>
        <v/>
      </c>
      <c r="S370" s="160" t="str">
        <f t="shared" si="31"/>
        <v/>
      </c>
    </row>
    <row r="371" spans="3:19" ht="17.45" customHeight="1" x14ac:dyDescent="0.25">
      <c r="C371" s="188"/>
      <c r="D371" s="189"/>
      <c r="E371" s="178"/>
      <c r="F371" s="178"/>
      <c r="G371" s="190">
        <f>DATOS!$E$13</f>
        <v>1</v>
      </c>
      <c r="H371" s="178"/>
      <c r="I371" s="191"/>
      <c r="J371" s="178"/>
      <c r="K371" s="178"/>
      <c r="L371" s="178"/>
      <c r="M371" s="178"/>
      <c r="N371" s="160" t="str">
        <f t="shared" si="28"/>
        <v/>
      </c>
      <c r="P371" s="160" t="str">
        <f t="shared" si="29"/>
        <v/>
      </c>
      <c r="Q371" s="160">
        <f t="shared" si="27"/>
        <v>0</v>
      </c>
      <c r="R371" s="160" t="str">
        <f t="shared" si="30"/>
        <v/>
      </c>
      <c r="S371" s="160" t="str">
        <f t="shared" si="31"/>
        <v/>
      </c>
    </row>
    <row r="372" spans="3:19" ht="17.45" customHeight="1" x14ac:dyDescent="0.25">
      <c r="C372" s="188"/>
      <c r="D372" s="189"/>
      <c r="E372" s="178"/>
      <c r="F372" s="178"/>
      <c r="G372" s="190">
        <f>DATOS!$E$13</f>
        <v>1</v>
      </c>
      <c r="H372" s="178"/>
      <c r="I372" s="191"/>
      <c r="J372" s="178"/>
      <c r="K372" s="178"/>
      <c r="L372" s="178"/>
      <c r="M372" s="178"/>
      <c r="N372" s="160" t="str">
        <f t="shared" si="28"/>
        <v/>
      </c>
      <c r="P372" s="160" t="str">
        <f t="shared" si="29"/>
        <v/>
      </c>
      <c r="Q372" s="160">
        <f t="shared" si="27"/>
        <v>0</v>
      </c>
      <c r="R372" s="160" t="str">
        <f t="shared" si="30"/>
        <v/>
      </c>
      <c r="S372" s="160" t="str">
        <f t="shared" si="31"/>
        <v/>
      </c>
    </row>
    <row r="373" spans="3:19" ht="17.45" customHeight="1" x14ac:dyDescent="0.25">
      <c r="C373" s="188"/>
      <c r="D373" s="189"/>
      <c r="E373" s="178"/>
      <c r="F373" s="178"/>
      <c r="G373" s="190">
        <f>DATOS!$E$13</f>
        <v>1</v>
      </c>
      <c r="H373" s="178"/>
      <c r="I373" s="191"/>
      <c r="J373" s="178"/>
      <c r="K373" s="178"/>
      <c r="L373" s="178"/>
      <c r="M373" s="178"/>
      <c r="N373" s="160" t="str">
        <f t="shared" si="28"/>
        <v/>
      </c>
      <c r="P373" s="160" t="str">
        <f t="shared" si="29"/>
        <v/>
      </c>
      <c r="Q373" s="160">
        <f t="shared" si="27"/>
        <v>0</v>
      </c>
      <c r="R373" s="160" t="str">
        <f t="shared" si="30"/>
        <v/>
      </c>
      <c r="S373" s="160" t="str">
        <f t="shared" si="31"/>
        <v/>
      </c>
    </row>
    <row r="374" spans="3:19" ht="17.45" customHeight="1" x14ac:dyDescent="0.25">
      <c r="C374" s="188"/>
      <c r="D374" s="189"/>
      <c r="E374" s="178"/>
      <c r="F374" s="178"/>
      <c r="G374" s="190">
        <f>DATOS!$E$13</f>
        <v>1</v>
      </c>
      <c r="H374" s="178"/>
      <c r="I374" s="191"/>
      <c r="J374" s="178"/>
      <c r="K374" s="178"/>
      <c r="L374" s="178"/>
      <c r="M374" s="178"/>
      <c r="N374" s="160" t="str">
        <f t="shared" si="28"/>
        <v/>
      </c>
      <c r="P374" s="160" t="str">
        <f t="shared" si="29"/>
        <v/>
      </c>
      <c r="Q374" s="160">
        <f t="shared" si="27"/>
        <v>0</v>
      </c>
      <c r="R374" s="160" t="str">
        <f t="shared" si="30"/>
        <v/>
      </c>
      <c r="S374" s="160" t="str">
        <f t="shared" si="31"/>
        <v/>
      </c>
    </row>
    <row r="375" spans="3:19" ht="17.45" customHeight="1" x14ac:dyDescent="0.25">
      <c r="C375" s="188"/>
      <c r="D375" s="189"/>
      <c r="E375" s="178"/>
      <c r="F375" s="178"/>
      <c r="G375" s="190">
        <f>DATOS!$E$13</f>
        <v>1</v>
      </c>
      <c r="H375" s="178"/>
      <c r="I375" s="191"/>
      <c r="J375" s="178"/>
      <c r="K375" s="178"/>
      <c r="L375" s="178"/>
      <c r="M375" s="178"/>
      <c r="N375" s="160" t="str">
        <f t="shared" si="28"/>
        <v/>
      </c>
      <c r="P375" s="160" t="str">
        <f t="shared" si="29"/>
        <v/>
      </c>
      <c r="Q375" s="160">
        <f t="shared" si="27"/>
        <v>0</v>
      </c>
      <c r="R375" s="160" t="str">
        <f t="shared" si="30"/>
        <v/>
      </c>
      <c r="S375" s="160" t="str">
        <f t="shared" si="31"/>
        <v/>
      </c>
    </row>
    <row r="376" spans="3:19" ht="17.45" customHeight="1" x14ac:dyDescent="0.25">
      <c r="C376" s="188"/>
      <c r="D376" s="189"/>
      <c r="E376" s="178"/>
      <c r="F376" s="178"/>
      <c r="G376" s="190">
        <f>DATOS!$E$13</f>
        <v>1</v>
      </c>
      <c r="H376" s="178"/>
      <c r="I376" s="191"/>
      <c r="J376" s="178"/>
      <c r="K376" s="178"/>
      <c r="L376" s="178"/>
      <c r="M376" s="178"/>
      <c r="N376" s="160" t="str">
        <f t="shared" si="28"/>
        <v/>
      </c>
      <c r="P376" s="160" t="str">
        <f t="shared" si="29"/>
        <v/>
      </c>
      <c r="Q376" s="160">
        <f t="shared" si="27"/>
        <v>0</v>
      </c>
      <c r="R376" s="160" t="str">
        <f t="shared" si="30"/>
        <v/>
      </c>
      <c r="S376" s="160" t="str">
        <f t="shared" si="31"/>
        <v/>
      </c>
    </row>
    <row r="377" spans="3:19" ht="17.45" customHeight="1" x14ac:dyDescent="0.25">
      <c r="C377" s="188"/>
      <c r="D377" s="189"/>
      <c r="E377" s="178"/>
      <c r="F377" s="178"/>
      <c r="G377" s="190">
        <f>DATOS!$E$13</f>
        <v>1</v>
      </c>
      <c r="H377" s="178"/>
      <c r="I377" s="191"/>
      <c r="J377" s="178"/>
      <c r="K377" s="178"/>
      <c r="L377" s="178"/>
      <c r="M377" s="178"/>
      <c r="N377" s="160" t="str">
        <f t="shared" si="28"/>
        <v/>
      </c>
      <c r="P377" s="160" t="str">
        <f t="shared" si="29"/>
        <v/>
      </c>
      <c r="Q377" s="160">
        <f t="shared" si="27"/>
        <v>0</v>
      </c>
      <c r="R377" s="160" t="str">
        <f t="shared" si="30"/>
        <v/>
      </c>
      <c r="S377" s="160" t="str">
        <f t="shared" si="31"/>
        <v/>
      </c>
    </row>
    <row r="378" spans="3:19" ht="17.45" customHeight="1" x14ac:dyDescent="0.25">
      <c r="C378" s="188"/>
      <c r="D378" s="189"/>
      <c r="E378" s="178"/>
      <c r="F378" s="178"/>
      <c r="G378" s="190">
        <f>DATOS!$E$13</f>
        <v>1</v>
      </c>
      <c r="H378" s="178"/>
      <c r="I378" s="191"/>
      <c r="J378" s="178"/>
      <c r="K378" s="178"/>
      <c r="L378" s="178"/>
      <c r="M378" s="178"/>
      <c r="N378" s="160" t="str">
        <f t="shared" si="28"/>
        <v/>
      </c>
      <c r="P378" s="160" t="str">
        <f t="shared" si="29"/>
        <v/>
      </c>
      <c r="Q378" s="160">
        <f t="shared" si="27"/>
        <v>0</v>
      </c>
      <c r="R378" s="160" t="str">
        <f t="shared" si="30"/>
        <v/>
      </c>
      <c r="S378" s="160" t="str">
        <f t="shared" si="31"/>
        <v/>
      </c>
    </row>
    <row r="379" spans="3:19" ht="17.45" customHeight="1" x14ac:dyDescent="0.25">
      <c r="C379" s="188"/>
      <c r="D379" s="189"/>
      <c r="E379" s="178"/>
      <c r="F379" s="178"/>
      <c r="G379" s="190">
        <f>DATOS!$E$13</f>
        <v>1</v>
      </c>
      <c r="H379" s="178"/>
      <c r="I379" s="191"/>
      <c r="J379" s="178"/>
      <c r="K379" s="178"/>
      <c r="L379" s="178"/>
      <c r="M379" s="178"/>
      <c r="N379" s="160" t="str">
        <f t="shared" si="28"/>
        <v/>
      </c>
      <c r="P379" s="160" t="str">
        <f t="shared" si="29"/>
        <v/>
      </c>
      <c r="Q379" s="160">
        <f t="shared" si="27"/>
        <v>0</v>
      </c>
      <c r="R379" s="160" t="str">
        <f t="shared" si="30"/>
        <v/>
      </c>
      <c r="S379" s="160" t="str">
        <f t="shared" si="31"/>
        <v/>
      </c>
    </row>
    <row r="380" spans="3:19" ht="17.45" customHeight="1" x14ac:dyDescent="0.25">
      <c r="C380" s="188"/>
      <c r="D380" s="189"/>
      <c r="E380" s="178"/>
      <c r="F380" s="178"/>
      <c r="G380" s="190">
        <f>DATOS!$E$13</f>
        <v>1</v>
      </c>
      <c r="H380" s="178"/>
      <c r="I380" s="191"/>
      <c r="J380" s="178"/>
      <c r="K380" s="178"/>
      <c r="L380" s="178"/>
      <c r="M380" s="178"/>
      <c r="N380" s="160" t="str">
        <f t="shared" si="28"/>
        <v/>
      </c>
      <c r="P380" s="160" t="str">
        <f t="shared" si="29"/>
        <v/>
      </c>
      <c r="Q380" s="160">
        <f t="shared" si="27"/>
        <v>0</v>
      </c>
      <c r="R380" s="160" t="str">
        <f t="shared" si="30"/>
        <v/>
      </c>
      <c r="S380" s="160" t="str">
        <f t="shared" si="31"/>
        <v/>
      </c>
    </row>
    <row r="381" spans="3:19" ht="17.45" customHeight="1" x14ac:dyDescent="0.25">
      <c r="C381" s="188"/>
      <c r="D381" s="189"/>
      <c r="E381" s="178"/>
      <c r="F381" s="178"/>
      <c r="G381" s="190">
        <f>DATOS!$E$13</f>
        <v>1</v>
      </c>
      <c r="H381" s="178"/>
      <c r="I381" s="191"/>
      <c r="J381" s="178"/>
      <c r="K381" s="178"/>
      <c r="L381" s="178"/>
      <c r="M381" s="178"/>
      <c r="N381" s="160" t="str">
        <f t="shared" si="28"/>
        <v/>
      </c>
      <c r="P381" s="160" t="str">
        <f t="shared" si="29"/>
        <v/>
      </c>
      <c r="Q381" s="160">
        <f t="shared" si="27"/>
        <v>0</v>
      </c>
      <c r="R381" s="160" t="str">
        <f t="shared" si="30"/>
        <v/>
      </c>
      <c r="S381" s="160" t="str">
        <f t="shared" si="31"/>
        <v/>
      </c>
    </row>
    <row r="382" spans="3:19" ht="17.45" customHeight="1" x14ac:dyDescent="0.25">
      <c r="C382" s="188"/>
      <c r="D382" s="189"/>
      <c r="E382" s="178"/>
      <c r="F382" s="178"/>
      <c r="G382" s="190">
        <f>DATOS!$E$13</f>
        <v>1</v>
      </c>
      <c r="H382" s="178"/>
      <c r="I382" s="191"/>
      <c r="J382" s="178"/>
      <c r="K382" s="178"/>
      <c r="L382" s="178"/>
      <c r="M382" s="178"/>
      <c r="N382" s="160" t="str">
        <f t="shared" si="28"/>
        <v/>
      </c>
      <c r="P382" s="160" t="str">
        <f t="shared" si="29"/>
        <v/>
      </c>
      <c r="Q382" s="160">
        <f t="shared" si="27"/>
        <v>0</v>
      </c>
      <c r="R382" s="160" t="str">
        <f t="shared" si="30"/>
        <v/>
      </c>
      <c r="S382" s="160" t="str">
        <f t="shared" si="31"/>
        <v/>
      </c>
    </row>
    <row r="383" spans="3:19" ht="17.45" customHeight="1" x14ac:dyDescent="0.25">
      <c r="C383" s="188"/>
      <c r="D383" s="189"/>
      <c r="E383" s="178"/>
      <c r="F383" s="178"/>
      <c r="G383" s="190">
        <f>DATOS!$E$13</f>
        <v>1</v>
      </c>
      <c r="H383" s="178"/>
      <c r="I383" s="191"/>
      <c r="J383" s="178"/>
      <c r="K383" s="178"/>
      <c r="L383" s="178"/>
      <c r="M383" s="178"/>
      <c r="N383" s="160" t="str">
        <f t="shared" si="28"/>
        <v/>
      </c>
      <c r="P383" s="160" t="str">
        <f t="shared" si="29"/>
        <v/>
      </c>
      <c r="Q383" s="160">
        <f t="shared" si="27"/>
        <v>0</v>
      </c>
      <c r="R383" s="160" t="str">
        <f t="shared" si="30"/>
        <v/>
      </c>
      <c r="S383" s="160" t="str">
        <f t="shared" si="31"/>
        <v/>
      </c>
    </row>
    <row r="384" spans="3:19" ht="17.45" customHeight="1" x14ac:dyDescent="0.25">
      <c r="C384" s="188"/>
      <c r="D384" s="189"/>
      <c r="E384" s="178"/>
      <c r="F384" s="178"/>
      <c r="G384" s="190">
        <f>DATOS!$E$13</f>
        <v>1</v>
      </c>
      <c r="H384" s="178"/>
      <c r="I384" s="191"/>
      <c r="J384" s="178"/>
      <c r="K384" s="178"/>
      <c r="L384" s="178"/>
      <c r="M384" s="178"/>
      <c r="N384" s="160" t="str">
        <f t="shared" si="28"/>
        <v/>
      </c>
      <c r="P384" s="160" t="str">
        <f t="shared" si="29"/>
        <v/>
      </c>
      <c r="Q384" s="160">
        <f t="shared" si="27"/>
        <v>0</v>
      </c>
      <c r="R384" s="160" t="str">
        <f t="shared" si="30"/>
        <v/>
      </c>
      <c r="S384" s="160" t="str">
        <f t="shared" si="31"/>
        <v/>
      </c>
    </row>
    <row r="385" spans="3:19" ht="17.45" customHeight="1" x14ac:dyDescent="0.25">
      <c r="C385" s="188"/>
      <c r="D385" s="189"/>
      <c r="E385" s="178"/>
      <c r="F385" s="178"/>
      <c r="G385" s="190">
        <f>DATOS!$E$13</f>
        <v>1</v>
      </c>
      <c r="H385" s="178"/>
      <c r="I385" s="191"/>
      <c r="J385" s="178"/>
      <c r="K385" s="178"/>
      <c r="L385" s="178"/>
      <c r="M385" s="178"/>
      <c r="N385" s="160" t="str">
        <f t="shared" si="28"/>
        <v/>
      </c>
      <c r="P385" s="160" t="str">
        <f t="shared" si="29"/>
        <v/>
      </c>
      <c r="Q385" s="160">
        <f t="shared" si="27"/>
        <v>0</v>
      </c>
      <c r="R385" s="160" t="str">
        <f t="shared" si="30"/>
        <v/>
      </c>
      <c r="S385" s="160" t="str">
        <f t="shared" si="31"/>
        <v/>
      </c>
    </row>
    <row r="386" spans="3:19" ht="17.45" customHeight="1" x14ac:dyDescent="0.25">
      <c r="C386" s="188"/>
      <c r="D386" s="189"/>
      <c r="E386" s="178"/>
      <c r="F386" s="178"/>
      <c r="G386" s="190">
        <f>DATOS!$E$13</f>
        <v>1</v>
      </c>
      <c r="H386" s="178"/>
      <c r="I386" s="191"/>
      <c r="J386" s="178"/>
      <c r="K386" s="178"/>
      <c r="L386" s="178"/>
      <c r="M386" s="178"/>
      <c r="N386" s="160" t="str">
        <f t="shared" si="28"/>
        <v/>
      </c>
      <c r="P386" s="160" t="str">
        <f t="shared" si="29"/>
        <v/>
      </c>
      <c r="Q386" s="160">
        <f t="shared" si="27"/>
        <v>0</v>
      </c>
      <c r="R386" s="160" t="str">
        <f t="shared" si="30"/>
        <v/>
      </c>
      <c r="S386" s="160" t="str">
        <f t="shared" si="31"/>
        <v/>
      </c>
    </row>
    <row r="387" spans="3:19" ht="17.45" customHeight="1" x14ac:dyDescent="0.25">
      <c r="C387" s="188"/>
      <c r="D387" s="189"/>
      <c r="E387" s="178"/>
      <c r="F387" s="178"/>
      <c r="G387" s="190">
        <f>DATOS!$E$13</f>
        <v>1</v>
      </c>
      <c r="H387" s="178"/>
      <c r="I387" s="191"/>
      <c r="J387" s="178"/>
      <c r="K387" s="178"/>
      <c r="L387" s="178"/>
      <c r="M387" s="178"/>
      <c r="N387" s="160" t="str">
        <f t="shared" si="28"/>
        <v/>
      </c>
      <c r="P387" s="160" t="str">
        <f t="shared" si="29"/>
        <v/>
      </c>
      <c r="Q387" s="160">
        <f t="shared" si="27"/>
        <v>0</v>
      </c>
      <c r="R387" s="160" t="str">
        <f t="shared" si="30"/>
        <v/>
      </c>
      <c r="S387" s="160" t="str">
        <f t="shared" si="31"/>
        <v/>
      </c>
    </row>
    <row r="388" spans="3:19" ht="17.45" customHeight="1" x14ac:dyDescent="0.25">
      <c r="C388" s="188"/>
      <c r="D388" s="189"/>
      <c r="E388" s="178"/>
      <c r="F388" s="178"/>
      <c r="G388" s="190">
        <f>DATOS!$E$13</f>
        <v>1</v>
      </c>
      <c r="H388" s="178"/>
      <c r="I388" s="191"/>
      <c r="J388" s="178"/>
      <c r="K388" s="178"/>
      <c r="L388" s="178"/>
      <c r="M388" s="178"/>
      <c r="N388" s="160" t="str">
        <f t="shared" si="28"/>
        <v/>
      </c>
      <c r="P388" s="160" t="str">
        <f t="shared" si="29"/>
        <v/>
      </c>
      <c r="Q388" s="160">
        <f t="shared" si="27"/>
        <v>0</v>
      </c>
      <c r="R388" s="160" t="str">
        <f t="shared" si="30"/>
        <v/>
      </c>
      <c r="S388" s="160" t="str">
        <f t="shared" si="31"/>
        <v/>
      </c>
    </row>
    <row r="389" spans="3:19" ht="17.45" customHeight="1" x14ac:dyDescent="0.25">
      <c r="C389" s="188"/>
      <c r="D389" s="189"/>
      <c r="E389" s="178"/>
      <c r="F389" s="178"/>
      <c r="G389" s="190">
        <f>DATOS!$E$13</f>
        <v>1</v>
      </c>
      <c r="H389" s="178"/>
      <c r="I389" s="191"/>
      <c r="J389" s="178"/>
      <c r="K389" s="178"/>
      <c r="L389" s="178"/>
      <c r="M389" s="178"/>
      <c r="N389" s="160" t="str">
        <f t="shared" si="28"/>
        <v/>
      </c>
      <c r="P389" s="160" t="str">
        <f t="shared" si="29"/>
        <v/>
      </c>
      <c r="Q389" s="160">
        <f t="shared" si="27"/>
        <v>0</v>
      </c>
      <c r="R389" s="160" t="str">
        <f t="shared" si="30"/>
        <v/>
      </c>
      <c r="S389" s="160" t="str">
        <f t="shared" si="31"/>
        <v/>
      </c>
    </row>
    <row r="390" spans="3:19" ht="17.45" customHeight="1" x14ac:dyDescent="0.25">
      <c r="C390" s="188"/>
      <c r="D390" s="189"/>
      <c r="E390" s="178"/>
      <c r="F390" s="178"/>
      <c r="G390" s="190">
        <f>DATOS!$E$13</f>
        <v>1</v>
      </c>
      <c r="H390" s="178"/>
      <c r="I390" s="191"/>
      <c r="J390" s="178"/>
      <c r="K390" s="178"/>
      <c r="L390" s="178"/>
      <c r="M390" s="178"/>
      <c r="N390" s="160" t="str">
        <f t="shared" si="28"/>
        <v/>
      </c>
      <c r="P390" s="160" t="str">
        <f t="shared" si="29"/>
        <v/>
      </c>
      <c r="Q390" s="160">
        <f t="shared" si="27"/>
        <v>0</v>
      </c>
      <c r="R390" s="160" t="str">
        <f t="shared" si="30"/>
        <v/>
      </c>
      <c r="S390" s="160" t="str">
        <f t="shared" si="31"/>
        <v/>
      </c>
    </row>
    <row r="391" spans="3:19" ht="17.45" customHeight="1" x14ac:dyDescent="0.25">
      <c r="C391" s="188"/>
      <c r="D391" s="189"/>
      <c r="E391" s="178"/>
      <c r="F391" s="178"/>
      <c r="G391" s="190">
        <f>DATOS!$E$13</f>
        <v>1</v>
      </c>
      <c r="H391" s="178"/>
      <c r="I391" s="191"/>
      <c r="J391" s="178"/>
      <c r="K391" s="178"/>
      <c r="L391" s="178"/>
      <c r="M391" s="178"/>
      <c r="N391" s="160" t="str">
        <f t="shared" si="28"/>
        <v/>
      </c>
      <c r="P391" s="160" t="str">
        <f t="shared" si="29"/>
        <v/>
      </c>
      <c r="Q391" s="160">
        <f t="shared" si="27"/>
        <v>0</v>
      </c>
      <c r="R391" s="160" t="str">
        <f t="shared" si="30"/>
        <v/>
      </c>
      <c r="S391" s="160" t="str">
        <f t="shared" si="31"/>
        <v/>
      </c>
    </row>
    <row r="392" spans="3:19" ht="17.45" customHeight="1" x14ac:dyDescent="0.25">
      <c r="C392" s="188"/>
      <c r="D392" s="189"/>
      <c r="E392" s="178"/>
      <c r="F392" s="178"/>
      <c r="G392" s="190">
        <f>DATOS!$E$13</f>
        <v>1</v>
      </c>
      <c r="H392" s="178"/>
      <c r="I392" s="191"/>
      <c r="J392" s="178"/>
      <c r="K392" s="178"/>
      <c r="L392" s="178"/>
      <c r="M392" s="178"/>
      <c r="N392" s="160" t="str">
        <f t="shared" si="28"/>
        <v/>
      </c>
      <c r="P392" s="160" t="str">
        <f t="shared" si="29"/>
        <v/>
      </c>
      <c r="Q392" s="160">
        <f t="shared" si="27"/>
        <v>0</v>
      </c>
      <c r="R392" s="160" t="str">
        <f t="shared" si="30"/>
        <v/>
      </c>
      <c r="S392" s="160" t="str">
        <f t="shared" si="31"/>
        <v/>
      </c>
    </row>
    <row r="393" spans="3:19" ht="17.45" customHeight="1" x14ac:dyDescent="0.25">
      <c r="C393" s="188"/>
      <c r="D393" s="189"/>
      <c r="E393" s="178"/>
      <c r="F393" s="178"/>
      <c r="G393" s="190">
        <f>DATOS!$E$13</f>
        <v>1</v>
      </c>
      <c r="H393" s="178"/>
      <c r="I393" s="191"/>
      <c r="J393" s="178"/>
      <c r="K393" s="178"/>
      <c r="L393" s="178"/>
      <c r="M393" s="178"/>
      <c r="N393" s="160" t="str">
        <f t="shared" si="28"/>
        <v/>
      </c>
      <c r="P393" s="160" t="str">
        <f t="shared" si="29"/>
        <v/>
      </c>
      <c r="Q393" s="160">
        <f t="shared" si="27"/>
        <v>0</v>
      </c>
      <c r="R393" s="160" t="str">
        <f t="shared" si="30"/>
        <v/>
      </c>
      <c r="S393" s="160" t="str">
        <f t="shared" si="31"/>
        <v/>
      </c>
    </row>
    <row r="394" spans="3:19" ht="17.45" customHeight="1" x14ac:dyDescent="0.25">
      <c r="C394" s="188"/>
      <c r="D394" s="189"/>
      <c r="E394" s="178"/>
      <c r="F394" s="178"/>
      <c r="G394" s="190">
        <f>DATOS!$E$13</f>
        <v>1</v>
      </c>
      <c r="H394" s="178"/>
      <c r="I394" s="191"/>
      <c r="J394" s="178"/>
      <c r="K394" s="178"/>
      <c r="L394" s="178"/>
      <c r="M394" s="178"/>
      <c r="N394" s="160" t="str">
        <f t="shared" si="28"/>
        <v/>
      </c>
      <c r="P394" s="160" t="str">
        <f t="shared" si="29"/>
        <v/>
      </c>
      <c r="Q394" s="160">
        <f t="shared" si="27"/>
        <v>0</v>
      </c>
      <c r="R394" s="160" t="str">
        <f t="shared" si="30"/>
        <v/>
      </c>
      <c r="S394" s="160" t="str">
        <f t="shared" si="31"/>
        <v/>
      </c>
    </row>
    <row r="395" spans="3:19" ht="17.45" customHeight="1" x14ac:dyDescent="0.25">
      <c r="C395" s="188"/>
      <c r="D395" s="189"/>
      <c r="E395" s="178"/>
      <c r="F395" s="178"/>
      <c r="G395" s="190">
        <f>DATOS!$E$13</f>
        <v>1</v>
      </c>
      <c r="H395" s="178"/>
      <c r="I395" s="191"/>
      <c r="J395" s="178"/>
      <c r="K395" s="178"/>
      <c r="L395" s="178"/>
      <c r="M395" s="178"/>
      <c r="N395" s="160" t="str">
        <f t="shared" si="28"/>
        <v/>
      </c>
      <c r="P395" s="160" t="str">
        <f t="shared" si="29"/>
        <v/>
      </c>
      <c r="Q395" s="160">
        <f t="shared" si="27"/>
        <v>0</v>
      </c>
      <c r="R395" s="160" t="str">
        <f t="shared" si="30"/>
        <v/>
      </c>
      <c r="S395" s="160" t="str">
        <f t="shared" si="31"/>
        <v/>
      </c>
    </row>
    <row r="396" spans="3:19" ht="17.45" customHeight="1" x14ac:dyDescent="0.25">
      <c r="C396" s="188"/>
      <c r="D396" s="189"/>
      <c r="E396" s="178"/>
      <c r="F396" s="178"/>
      <c r="G396" s="190">
        <f>DATOS!$E$13</f>
        <v>1</v>
      </c>
      <c r="H396" s="178"/>
      <c r="I396" s="191"/>
      <c r="J396" s="178"/>
      <c r="K396" s="178"/>
      <c r="L396" s="178"/>
      <c r="M396" s="178"/>
      <c r="N396" s="160" t="str">
        <f t="shared" si="28"/>
        <v/>
      </c>
      <c r="P396" s="160" t="str">
        <f t="shared" si="29"/>
        <v/>
      </c>
      <c r="Q396" s="160">
        <f t="shared" si="27"/>
        <v>0</v>
      </c>
      <c r="R396" s="160" t="str">
        <f t="shared" si="30"/>
        <v/>
      </c>
      <c r="S396" s="160" t="str">
        <f t="shared" si="31"/>
        <v/>
      </c>
    </row>
    <row r="397" spans="3:19" ht="17.45" customHeight="1" x14ac:dyDescent="0.25">
      <c r="C397" s="188"/>
      <c r="D397" s="189"/>
      <c r="E397" s="178"/>
      <c r="F397" s="178"/>
      <c r="G397" s="190">
        <f>DATOS!$E$13</f>
        <v>1</v>
      </c>
      <c r="H397" s="178"/>
      <c r="I397" s="191"/>
      <c r="J397" s="178"/>
      <c r="K397" s="178"/>
      <c r="L397" s="178"/>
      <c r="M397" s="178"/>
      <c r="N397" s="160" t="str">
        <f t="shared" si="28"/>
        <v/>
      </c>
      <c r="P397" s="160" t="str">
        <f t="shared" si="29"/>
        <v/>
      </c>
      <c r="Q397" s="160">
        <f t="shared" si="27"/>
        <v>0</v>
      </c>
      <c r="R397" s="160" t="str">
        <f t="shared" si="30"/>
        <v/>
      </c>
      <c r="S397" s="160" t="str">
        <f t="shared" si="31"/>
        <v/>
      </c>
    </row>
    <row r="398" spans="3:19" ht="17.45" customHeight="1" x14ac:dyDescent="0.25">
      <c r="C398" s="188"/>
      <c r="D398" s="189"/>
      <c r="E398" s="178"/>
      <c r="F398" s="178"/>
      <c r="G398" s="190">
        <f>DATOS!$E$13</f>
        <v>1</v>
      </c>
      <c r="H398" s="178"/>
      <c r="I398" s="191"/>
      <c r="J398" s="178"/>
      <c r="K398" s="178"/>
      <c r="L398" s="178"/>
      <c r="M398" s="178"/>
      <c r="N398" s="160" t="str">
        <f t="shared" si="28"/>
        <v/>
      </c>
      <c r="P398" s="160" t="str">
        <f t="shared" si="29"/>
        <v/>
      </c>
      <c r="Q398" s="160">
        <f t="shared" si="27"/>
        <v>0</v>
      </c>
      <c r="R398" s="160" t="str">
        <f t="shared" si="30"/>
        <v/>
      </c>
      <c r="S398" s="160" t="str">
        <f t="shared" si="31"/>
        <v/>
      </c>
    </row>
    <row r="399" spans="3:19" ht="17.45" customHeight="1" x14ac:dyDescent="0.25">
      <c r="C399" s="188"/>
      <c r="D399" s="189"/>
      <c r="E399" s="178"/>
      <c r="F399" s="178"/>
      <c r="G399" s="190">
        <f>DATOS!$E$13</f>
        <v>1</v>
      </c>
      <c r="H399" s="178"/>
      <c r="I399" s="191"/>
      <c r="J399" s="178"/>
      <c r="K399" s="178"/>
      <c r="L399" s="178"/>
      <c r="M399" s="178"/>
      <c r="N399" s="160" t="str">
        <f t="shared" si="28"/>
        <v/>
      </c>
      <c r="P399" s="160" t="str">
        <f t="shared" si="29"/>
        <v/>
      </c>
      <c r="Q399" s="160">
        <f t="shared" si="27"/>
        <v>0</v>
      </c>
      <c r="R399" s="160" t="str">
        <f t="shared" si="30"/>
        <v/>
      </c>
      <c r="S399" s="160" t="str">
        <f t="shared" si="31"/>
        <v/>
      </c>
    </row>
    <row r="400" spans="3:19" ht="17.45" customHeight="1" x14ac:dyDescent="0.25">
      <c r="C400" s="188"/>
      <c r="D400" s="189"/>
      <c r="E400" s="178"/>
      <c r="F400" s="178"/>
      <c r="G400" s="190">
        <f>DATOS!$E$13</f>
        <v>1</v>
      </c>
      <c r="H400" s="178"/>
      <c r="I400" s="191"/>
      <c r="J400" s="178"/>
      <c r="K400" s="178"/>
      <c r="L400" s="178"/>
      <c r="M400" s="178"/>
      <c r="N400" s="160" t="str">
        <f t="shared" si="28"/>
        <v/>
      </c>
      <c r="P400" s="160" t="str">
        <f t="shared" si="29"/>
        <v/>
      </c>
      <c r="Q400" s="160">
        <f t="shared" si="27"/>
        <v>0</v>
      </c>
      <c r="R400" s="160" t="str">
        <f t="shared" si="30"/>
        <v/>
      </c>
      <c r="S400" s="160" t="str">
        <f t="shared" si="31"/>
        <v/>
      </c>
    </row>
    <row r="401" spans="3:19" ht="17.45" customHeight="1" x14ac:dyDescent="0.25">
      <c r="C401" s="188"/>
      <c r="D401" s="189"/>
      <c r="E401" s="178"/>
      <c r="F401" s="178"/>
      <c r="G401" s="190">
        <f>DATOS!$E$13</f>
        <v>1</v>
      </c>
      <c r="H401" s="178"/>
      <c r="I401" s="191"/>
      <c r="J401" s="178"/>
      <c r="K401" s="178"/>
      <c r="L401" s="178"/>
      <c r="M401" s="178"/>
      <c r="N401" s="160" t="str">
        <f t="shared" si="28"/>
        <v/>
      </c>
      <c r="P401" s="160" t="str">
        <f t="shared" si="29"/>
        <v/>
      </c>
      <c r="Q401" s="160">
        <f t="shared" ref="Q401:Q464" si="32">IF($I401=0%,H401,"")</f>
        <v>0</v>
      </c>
      <c r="R401" s="160" t="str">
        <f t="shared" si="30"/>
        <v/>
      </c>
      <c r="S401" s="160" t="str">
        <f t="shared" si="31"/>
        <v/>
      </c>
    </row>
    <row r="402" spans="3:19" ht="17.45" customHeight="1" x14ac:dyDescent="0.25">
      <c r="C402" s="188"/>
      <c r="D402" s="189"/>
      <c r="E402" s="178"/>
      <c r="F402" s="178"/>
      <c r="G402" s="190">
        <f>DATOS!$E$13</f>
        <v>1</v>
      </c>
      <c r="H402" s="178"/>
      <c r="I402" s="191"/>
      <c r="J402" s="178"/>
      <c r="K402" s="178"/>
      <c r="L402" s="178"/>
      <c r="M402" s="178"/>
      <c r="N402" s="160" t="str">
        <f t="shared" ref="N402:N465" si="33">IF(H402&amp;J402&amp;K402&amp;L402&amp;M402="","",H402+J402+K402-L402-M402)</f>
        <v/>
      </c>
      <c r="P402" s="160" t="str">
        <f t="shared" ref="P402:P465" si="34">IF($I402="E",H402,"")</f>
        <v/>
      </c>
      <c r="Q402" s="160">
        <f t="shared" si="32"/>
        <v>0</v>
      </c>
      <c r="R402" s="160" t="str">
        <f t="shared" ref="R402:R465" si="35">IF(OR($I402=8%,$I402=11%),$J402/$I402,"")</f>
        <v/>
      </c>
      <c r="S402" s="160" t="str">
        <f t="shared" si="31"/>
        <v/>
      </c>
    </row>
    <row r="403" spans="3:19" ht="17.45" customHeight="1" x14ac:dyDescent="0.25">
      <c r="C403" s="188"/>
      <c r="D403" s="189"/>
      <c r="E403" s="178"/>
      <c r="F403" s="178"/>
      <c r="G403" s="190">
        <f>DATOS!$E$13</f>
        <v>1</v>
      </c>
      <c r="H403" s="178"/>
      <c r="I403" s="191"/>
      <c r="J403" s="178"/>
      <c r="K403" s="178"/>
      <c r="L403" s="178"/>
      <c r="M403" s="178"/>
      <c r="N403" s="160" t="str">
        <f t="shared" si="33"/>
        <v/>
      </c>
      <c r="P403" s="160" t="str">
        <f t="shared" si="34"/>
        <v/>
      </c>
      <c r="Q403" s="160">
        <f t="shared" si="32"/>
        <v>0</v>
      </c>
      <c r="R403" s="160" t="str">
        <f t="shared" si="35"/>
        <v/>
      </c>
      <c r="S403" s="160" t="str">
        <f t="shared" ref="S403:S466" si="36">IF(OR($I403=15%,$I403=16%),$J403/$I403,"")</f>
        <v/>
      </c>
    </row>
    <row r="404" spans="3:19" ht="17.45" customHeight="1" x14ac:dyDescent="0.25">
      <c r="C404" s="188"/>
      <c r="D404" s="189"/>
      <c r="E404" s="178"/>
      <c r="F404" s="178"/>
      <c r="G404" s="190">
        <f>DATOS!$E$13</f>
        <v>1</v>
      </c>
      <c r="H404" s="178"/>
      <c r="I404" s="191"/>
      <c r="J404" s="178"/>
      <c r="K404" s="178"/>
      <c r="L404" s="178"/>
      <c r="M404" s="178"/>
      <c r="N404" s="160" t="str">
        <f t="shared" si="33"/>
        <v/>
      </c>
      <c r="P404" s="160" t="str">
        <f t="shared" si="34"/>
        <v/>
      </c>
      <c r="Q404" s="160">
        <f t="shared" si="32"/>
        <v>0</v>
      </c>
      <c r="R404" s="160" t="str">
        <f t="shared" si="35"/>
        <v/>
      </c>
      <c r="S404" s="160" t="str">
        <f t="shared" si="36"/>
        <v/>
      </c>
    </row>
    <row r="405" spans="3:19" ht="17.45" customHeight="1" x14ac:dyDescent="0.25">
      <c r="C405" s="188"/>
      <c r="D405" s="189"/>
      <c r="E405" s="178"/>
      <c r="F405" s="178"/>
      <c r="G405" s="190">
        <f>DATOS!$E$13</f>
        <v>1</v>
      </c>
      <c r="H405" s="178"/>
      <c r="I405" s="191"/>
      <c r="J405" s="178"/>
      <c r="K405" s="178"/>
      <c r="L405" s="178"/>
      <c r="M405" s="178"/>
      <c r="N405" s="160" t="str">
        <f t="shared" si="33"/>
        <v/>
      </c>
      <c r="P405" s="160" t="str">
        <f t="shared" si="34"/>
        <v/>
      </c>
      <c r="Q405" s="160">
        <f t="shared" si="32"/>
        <v>0</v>
      </c>
      <c r="R405" s="160" t="str">
        <f t="shared" si="35"/>
        <v/>
      </c>
      <c r="S405" s="160" t="str">
        <f t="shared" si="36"/>
        <v/>
      </c>
    </row>
    <row r="406" spans="3:19" ht="17.45" customHeight="1" x14ac:dyDescent="0.25">
      <c r="C406" s="188"/>
      <c r="D406" s="189"/>
      <c r="E406" s="178"/>
      <c r="F406" s="178"/>
      <c r="G406" s="190">
        <f>DATOS!$E$13</f>
        <v>1</v>
      </c>
      <c r="H406" s="178"/>
      <c r="I406" s="191"/>
      <c r="J406" s="178"/>
      <c r="K406" s="178"/>
      <c r="L406" s="178"/>
      <c r="M406" s="178"/>
      <c r="N406" s="160" t="str">
        <f t="shared" si="33"/>
        <v/>
      </c>
      <c r="P406" s="160" t="str">
        <f t="shared" si="34"/>
        <v/>
      </c>
      <c r="Q406" s="160">
        <f t="shared" si="32"/>
        <v>0</v>
      </c>
      <c r="R406" s="160" t="str">
        <f t="shared" si="35"/>
        <v/>
      </c>
      <c r="S406" s="160" t="str">
        <f t="shared" si="36"/>
        <v/>
      </c>
    </row>
    <row r="407" spans="3:19" ht="17.45" customHeight="1" x14ac:dyDescent="0.25">
      <c r="C407" s="188"/>
      <c r="D407" s="189"/>
      <c r="E407" s="178"/>
      <c r="F407" s="178"/>
      <c r="G407" s="190">
        <f>DATOS!$E$13</f>
        <v>1</v>
      </c>
      <c r="H407" s="178"/>
      <c r="I407" s="191"/>
      <c r="J407" s="178"/>
      <c r="K407" s="178"/>
      <c r="L407" s="178"/>
      <c r="M407" s="178"/>
      <c r="N407" s="160" t="str">
        <f t="shared" si="33"/>
        <v/>
      </c>
      <c r="P407" s="160" t="str">
        <f t="shared" si="34"/>
        <v/>
      </c>
      <c r="Q407" s="160">
        <f t="shared" si="32"/>
        <v>0</v>
      </c>
      <c r="R407" s="160" t="str">
        <f t="shared" si="35"/>
        <v/>
      </c>
      <c r="S407" s="160" t="str">
        <f t="shared" si="36"/>
        <v/>
      </c>
    </row>
    <row r="408" spans="3:19" ht="17.45" customHeight="1" x14ac:dyDescent="0.25">
      <c r="C408" s="188"/>
      <c r="D408" s="189"/>
      <c r="E408" s="178"/>
      <c r="F408" s="178"/>
      <c r="G408" s="190">
        <f>DATOS!$E$13</f>
        <v>1</v>
      </c>
      <c r="H408" s="178"/>
      <c r="I408" s="191"/>
      <c r="J408" s="178"/>
      <c r="K408" s="178"/>
      <c r="L408" s="178"/>
      <c r="M408" s="178"/>
      <c r="N408" s="160" t="str">
        <f t="shared" si="33"/>
        <v/>
      </c>
      <c r="P408" s="160" t="str">
        <f t="shared" si="34"/>
        <v/>
      </c>
      <c r="Q408" s="160">
        <f t="shared" si="32"/>
        <v>0</v>
      </c>
      <c r="R408" s="160" t="str">
        <f t="shared" si="35"/>
        <v/>
      </c>
      <c r="S408" s="160" t="str">
        <f t="shared" si="36"/>
        <v/>
      </c>
    </row>
    <row r="409" spans="3:19" ht="17.45" customHeight="1" x14ac:dyDescent="0.25">
      <c r="C409" s="188"/>
      <c r="D409" s="189"/>
      <c r="E409" s="178"/>
      <c r="F409" s="178"/>
      <c r="G409" s="190">
        <f>DATOS!$E$13</f>
        <v>1</v>
      </c>
      <c r="H409" s="178"/>
      <c r="I409" s="191"/>
      <c r="J409" s="178"/>
      <c r="K409" s="178"/>
      <c r="L409" s="178"/>
      <c r="M409" s="178"/>
      <c r="N409" s="160" t="str">
        <f t="shared" si="33"/>
        <v/>
      </c>
      <c r="P409" s="160" t="str">
        <f t="shared" si="34"/>
        <v/>
      </c>
      <c r="Q409" s="160">
        <f t="shared" si="32"/>
        <v>0</v>
      </c>
      <c r="R409" s="160" t="str">
        <f t="shared" si="35"/>
        <v/>
      </c>
      <c r="S409" s="160" t="str">
        <f t="shared" si="36"/>
        <v/>
      </c>
    </row>
    <row r="410" spans="3:19" ht="17.45" customHeight="1" x14ac:dyDescent="0.25">
      <c r="C410" s="188"/>
      <c r="D410" s="189"/>
      <c r="E410" s="178"/>
      <c r="F410" s="178"/>
      <c r="G410" s="190">
        <f>DATOS!$E$13</f>
        <v>1</v>
      </c>
      <c r="H410" s="178"/>
      <c r="I410" s="191"/>
      <c r="J410" s="178"/>
      <c r="K410" s="178"/>
      <c r="L410" s="178"/>
      <c r="M410" s="178"/>
      <c r="N410" s="160" t="str">
        <f t="shared" si="33"/>
        <v/>
      </c>
      <c r="P410" s="160" t="str">
        <f t="shared" si="34"/>
        <v/>
      </c>
      <c r="Q410" s="160">
        <f t="shared" si="32"/>
        <v>0</v>
      </c>
      <c r="R410" s="160" t="str">
        <f t="shared" si="35"/>
        <v/>
      </c>
      <c r="S410" s="160" t="str">
        <f t="shared" si="36"/>
        <v/>
      </c>
    </row>
    <row r="411" spans="3:19" ht="17.45" customHeight="1" x14ac:dyDescent="0.25">
      <c r="C411" s="188"/>
      <c r="D411" s="189"/>
      <c r="E411" s="178"/>
      <c r="F411" s="178"/>
      <c r="G411" s="190">
        <f>DATOS!$E$13</f>
        <v>1</v>
      </c>
      <c r="H411" s="178"/>
      <c r="I411" s="191"/>
      <c r="J411" s="178"/>
      <c r="K411" s="178"/>
      <c r="L411" s="178"/>
      <c r="M411" s="178"/>
      <c r="N411" s="160" t="str">
        <f t="shared" si="33"/>
        <v/>
      </c>
      <c r="P411" s="160" t="str">
        <f t="shared" si="34"/>
        <v/>
      </c>
      <c r="Q411" s="160">
        <f t="shared" si="32"/>
        <v>0</v>
      </c>
      <c r="R411" s="160" t="str">
        <f t="shared" si="35"/>
        <v/>
      </c>
      <c r="S411" s="160" t="str">
        <f t="shared" si="36"/>
        <v/>
      </c>
    </row>
    <row r="412" spans="3:19" ht="17.45" customHeight="1" x14ac:dyDescent="0.25">
      <c r="C412" s="188"/>
      <c r="D412" s="189"/>
      <c r="E412" s="178"/>
      <c r="F412" s="178"/>
      <c r="G412" s="190">
        <f>DATOS!$E$13</f>
        <v>1</v>
      </c>
      <c r="H412" s="178"/>
      <c r="I412" s="191"/>
      <c r="J412" s="178"/>
      <c r="K412" s="178"/>
      <c r="L412" s="178"/>
      <c r="M412" s="178"/>
      <c r="N412" s="160" t="str">
        <f t="shared" si="33"/>
        <v/>
      </c>
      <c r="P412" s="160" t="str">
        <f t="shared" si="34"/>
        <v/>
      </c>
      <c r="Q412" s="160">
        <f t="shared" si="32"/>
        <v>0</v>
      </c>
      <c r="R412" s="160" t="str">
        <f t="shared" si="35"/>
        <v/>
      </c>
      <c r="S412" s="160" t="str">
        <f t="shared" si="36"/>
        <v/>
      </c>
    </row>
    <row r="413" spans="3:19" ht="17.45" customHeight="1" x14ac:dyDescent="0.25">
      <c r="C413" s="188"/>
      <c r="D413" s="189"/>
      <c r="E413" s="178"/>
      <c r="F413" s="178"/>
      <c r="G413" s="190">
        <f>DATOS!$E$13</f>
        <v>1</v>
      </c>
      <c r="H413" s="178"/>
      <c r="I413" s="191"/>
      <c r="J413" s="178"/>
      <c r="K413" s="178"/>
      <c r="L413" s="178"/>
      <c r="M413" s="178"/>
      <c r="N413" s="160" t="str">
        <f t="shared" si="33"/>
        <v/>
      </c>
      <c r="P413" s="160" t="str">
        <f t="shared" si="34"/>
        <v/>
      </c>
      <c r="Q413" s="160">
        <f t="shared" si="32"/>
        <v>0</v>
      </c>
      <c r="R413" s="160" t="str">
        <f t="shared" si="35"/>
        <v/>
      </c>
      <c r="S413" s="160" t="str">
        <f t="shared" si="36"/>
        <v/>
      </c>
    </row>
    <row r="414" spans="3:19" ht="17.45" customHeight="1" x14ac:dyDescent="0.25">
      <c r="C414" s="188"/>
      <c r="D414" s="189"/>
      <c r="E414" s="178"/>
      <c r="F414" s="178"/>
      <c r="G414" s="190">
        <f>DATOS!$E$13</f>
        <v>1</v>
      </c>
      <c r="H414" s="178"/>
      <c r="I414" s="191"/>
      <c r="J414" s="178"/>
      <c r="K414" s="178"/>
      <c r="L414" s="178"/>
      <c r="M414" s="178"/>
      <c r="N414" s="160" t="str">
        <f t="shared" si="33"/>
        <v/>
      </c>
      <c r="P414" s="160" t="str">
        <f t="shared" si="34"/>
        <v/>
      </c>
      <c r="Q414" s="160">
        <f t="shared" si="32"/>
        <v>0</v>
      </c>
      <c r="R414" s="160" t="str">
        <f t="shared" si="35"/>
        <v/>
      </c>
      <c r="S414" s="160" t="str">
        <f t="shared" si="36"/>
        <v/>
      </c>
    </row>
    <row r="415" spans="3:19" ht="17.45" customHeight="1" x14ac:dyDescent="0.25">
      <c r="C415" s="188"/>
      <c r="D415" s="189"/>
      <c r="E415" s="178"/>
      <c r="F415" s="178"/>
      <c r="G415" s="190">
        <f>DATOS!$E$13</f>
        <v>1</v>
      </c>
      <c r="H415" s="178"/>
      <c r="I415" s="191"/>
      <c r="J415" s="178"/>
      <c r="K415" s="178"/>
      <c r="L415" s="178"/>
      <c r="M415" s="178"/>
      <c r="N415" s="160" t="str">
        <f t="shared" si="33"/>
        <v/>
      </c>
      <c r="P415" s="160" t="str">
        <f t="shared" si="34"/>
        <v/>
      </c>
      <c r="Q415" s="160">
        <f t="shared" si="32"/>
        <v>0</v>
      </c>
      <c r="R415" s="160" t="str">
        <f t="shared" si="35"/>
        <v/>
      </c>
      <c r="S415" s="160" t="str">
        <f t="shared" si="36"/>
        <v/>
      </c>
    </row>
    <row r="416" spans="3:19" ht="17.45" customHeight="1" x14ac:dyDescent="0.25">
      <c r="C416" s="188"/>
      <c r="D416" s="189"/>
      <c r="E416" s="178"/>
      <c r="F416" s="178"/>
      <c r="G416" s="190">
        <f>DATOS!$E$13</f>
        <v>1</v>
      </c>
      <c r="H416" s="178"/>
      <c r="I416" s="191"/>
      <c r="J416" s="178"/>
      <c r="K416" s="178"/>
      <c r="L416" s="178"/>
      <c r="M416" s="178"/>
      <c r="N416" s="160" t="str">
        <f t="shared" si="33"/>
        <v/>
      </c>
      <c r="P416" s="160" t="str">
        <f t="shared" si="34"/>
        <v/>
      </c>
      <c r="Q416" s="160">
        <f t="shared" si="32"/>
        <v>0</v>
      </c>
      <c r="R416" s="160" t="str">
        <f t="shared" si="35"/>
        <v/>
      </c>
      <c r="S416" s="160" t="str">
        <f t="shared" si="36"/>
        <v/>
      </c>
    </row>
    <row r="417" spans="3:19" ht="17.45" customHeight="1" x14ac:dyDescent="0.25">
      <c r="C417" s="188"/>
      <c r="D417" s="189"/>
      <c r="E417" s="178"/>
      <c r="F417" s="178"/>
      <c r="G417" s="190">
        <f>DATOS!$E$13</f>
        <v>1</v>
      </c>
      <c r="H417" s="178"/>
      <c r="I417" s="191"/>
      <c r="J417" s="178"/>
      <c r="K417" s="178"/>
      <c r="L417" s="178"/>
      <c r="M417" s="178"/>
      <c r="N417" s="160" t="str">
        <f t="shared" si="33"/>
        <v/>
      </c>
      <c r="P417" s="160" t="str">
        <f t="shared" si="34"/>
        <v/>
      </c>
      <c r="Q417" s="160">
        <f t="shared" si="32"/>
        <v>0</v>
      </c>
      <c r="R417" s="160" t="str">
        <f t="shared" si="35"/>
        <v/>
      </c>
      <c r="S417" s="160" t="str">
        <f t="shared" si="36"/>
        <v/>
      </c>
    </row>
    <row r="418" spans="3:19" ht="17.45" customHeight="1" x14ac:dyDescent="0.25">
      <c r="C418" s="188"/>
      <c r="D418" s="189"/>
      <c r="E418" s="178"/>
      <c r="F418" s="178"/>
      <c r="G418" s="190">
        <f>DATOS!$E$13</f>
        <v>1</v>
      </c>
      <c r="H418" s="178"/>
      <c r="I418" s="191"/>
      <c r="J418" s="178"/>
      <c r="K418" s="178"/>
      <c r="L418" s="178"/>
      <c r="M418" s="178"/>
      <c r="N418" s="160" t="str">
        <f t="shared" si="33"/>
        <v/>
      </c>
      <c r="P418" s="160" t="str">
        <f t="shared" si="34"/>
        <v/>
      </c>
      <c r="Q418" s="160">
        <f t="shared" si="32"/>
        <v>0</v>
      </c>
      <c r="R418" s="160" t="str">
        <f t="shared" si="35"/>
        <v/>
      </c>
      <c r="S418" s="160" t="str">
        <f t="shared" si="36"/>
        <v/>
      </c>
    </row>
    <row r="419" spans="3:19" ht="17.45" customHeight="1" x14ac:dyDescent="0.25">
      <c r="C419" s="188"/>
      <c r="D419" s="189"/>
      <c r="E419" s="178"/>
      <c r="F419" s="178"/>
      <c r="G419" s="190">
        <f>DATOS!$E$13</f>
        <v>1</v>
      </c>
      <c r="H419" s="178"/>
      <c r="I419" s="191"/>
      <c r="J419" s="178"/>
      <c r="K419" s="178"/>
      <c r="L419" s="178"/>
      <c r="M419" s="178"/>
      <c r="N419" s="160" t="str">
        <f t="shared" si="33"/>
        <v/>
      </c>
      <c r="P419" s="160" t="str">
        <f t="shared" si="34"/>
        <v/>
      </c>
      <c r="Q419" s="160">
        <f t="shared" si="32"/>
        <v>0</v>
      </c>
      <c r="R419" s="160" t="str">
        <f t="shared" si="35"/>
        <v/>
      </c>
      <c r="S419" s="160" t="str">
        <f t="shared" si="36"/>
        <v/>
      </c>
    </row>
    <row r="420" spans="3:19" ht="17.45" customHeight="1" x14ac:dyDescent="0.25">
      <c r="C420" s="188"/>
      <c r="D420" s="189"/>
      <c r="E420" s="178"/>
      <c r="F420" s="178"/>
      <c r="G420" s="190">
        <f>DATOS!$E$13</f>
        <v>1</v>
      </c>
      <c r="H420" s="178"/>
      <c r="I420" s="191"/>
      <c r="J420" s="178"/>
      <c r="K420" s="178"/>
      <c r="L420" s="178"/>
      <c r="M420" s="178"/>
      <c r="N420" s="160" t="str">
        <f t="shared" si="33"/>
        <v/>
      </c>
      <c r="P420" s="160" t="str">
        <f t="shared" si="34"/>
        <v/>
      </c>
      <c r="Q420" s="160">
        <f t="shared" si="32"/>
        <v>0</v>
      </c>
      <c r="R420" s="160" t="str">
        <f t="shared" si="35"/>
        <v/>
      </c>
      <c r="S420" s="160" t="str">
        <f t="shared" si="36"/>
        <v/>
      </c>
    </row>
    <row r="421" spans="3:19" ht="17.45" customHeight="1" x14ac:dyDescent="0.25">
      <c r="C421" s="188"/>
      <c r="D421" s="189"/>
      <c r="E421" s="178"/>
      <c r="F421" s="178"/>
      <c r="G421" s="190">
        <f>DATOS!$E$13</f>
        <v>1</v>
      </c>
      <c r="H421" s="178"/>
      <c r="I421" s="191"/>
      <c r="J421" s="178"/>
      <c r="K421" s="178"/>
      <c r="L421" s="178"/>
      <c r="M421" s="178"/>
      <c r="N421" s="160" t="str">
        <f t="shared" si="33"/>
        <v/>
      </c>
      <c r="P421" s="160" t="str">
        <f t="shared" si="34"/>
        <v/>
      </c>
      <c r="Q421" s="160">
        <f t="shared" si="32"/>
        <v>0</v>
      </c>
      <c r="R421" s="160" t="str">
        <f t="shared" si="35"/>
        <v/>
      </c>
      <c r="S421" s="160" t="str">
        <f t="shared" si="36"/>
        <v/>
      </c>
    </row>
    <row r="422" spans="3:19" ht="17.45" customHeight="1" x14ac:dyDescent="0.25">
      <c r="C422" s="188"/>
      <c r="D422" s="189"/>
      <c r="E422" s="178"/>
      <c r="F422" s="178"/>
      <c r="G422" s="190">
        <f>DATOS!$E$13</f>
        <v>1</v>
      </c>
      <c r="H422" s="178"/>
      <c r="I422" s="191"/>
      <c r="J422" s="178"/>
      <c r="K422" s="178"/>
      <c r="L422" s="178"/>
      <c r="M422" s="178"/>
      <c r="N422" s="160" t="str">
        <f t="shared" si="33"/>
        <v/>
      </c>
      <c r="P422" s="160" t="str">
        <f t="shared" si="34"/>
        <v/>
      </c>
      <c r="Q422" s="160">
        <f t="shared" si="32"/>
        <v>0</v>
      </c>
      <c r="R422" s="160" t="str">
        <f t="shared" si="35"/>
        <v/>
      </c>
      <c r="S422" s="160" t="str">
        <f t="shared" si="36"/>
        <v/>
      </c>
    </row>
    <row r="423" spans="3:19" ht="17.45" customHeight="1" x14ac:dyDescent="0.25">
      <c r="C423" s="188"/>
      <c r="D423" s="189"/>
      <c r="E423" s="178"/>
      <c r="F423" s="178"/>
      <c r="G423" s="190">
        <f>DATOS!$E$13</f>
        <v>1</v>
      </c>
      <c r="H423" s="178"/>
      <c r="I423" s="191"/>
      <c r="J423" s="178"/>
      <c r="K423" s="178"/>
      <c r="L423" s="178"/>
      <c r="M423" s="178"/>
      <c r="N423" s="160" t="str">
        <f t="shared" si="33"/>
        <v/>
      </c>
      <c r="P423" s="160" t="str">
        <f t="shared" si="34"/>
        <v/>
      </c>
      <c r="Q423" s="160">
        <f t="shared" si="32"/>
        <v>0</v>
      </c>
      <c r="R423" s="160" t="str">
        <f t="shared" si="35"/>
        <v/>
      </c>
      <c r="S423" s="160" t="str">
        <f t="shared" si="36"/>
        <v/>
      </c>
    </row>
    <row r="424" spans="3:19" ht="17.45" customHeight="1" x14ac:dyDescent="0.25">
      <c r="C424" s="188"/>
      <c r="D424" s="189"/>
      <c r="E424" s="178"/>
      <c r="F424" s="178"/>
      <c r="G424" s="190">
        <f>DATOS!$E$13</f>
        <v>1</v>
      </c>
      <c r="H424" s="178"/>
      <c r="I424" s="191"/>
      <c r="J424" s="178"/>
      <c r="K424" s="178"/>
      <c r="L424" s="178"/>
      <c r="M424" s="178"/>
      <c r="N424" s="160" t="str">
        <f t="shared" si="33"/>
        <v/>
      </c>
      <c r="P424" s="160" t="str">
        <f t="shared" si="34"/>
        <v/>
      </c>
      <c r="Q424" s="160">
        <f t="shared" si="32"/>
        <v>0</v>
      </c>
      <c r="R424" s="160" t="str">
        <f t="shared" si="35"/>
        <v/>
      </c>
      <c r="S424" s="160" t="str">
        <f t="shared" si="36"/>
        <v/>
      </c>
    </row>
    <row r="425" spans="3:19" ht="17.45" customHeight="1" x14ac:dyDescent="0.25">
      <c r="C425" s="188"/>
      <c r="D425" s="189"/>
      <c r="E425" s="178"/>
      <c r="F425" s="178"/>
      <c r="G425" s="190">
        <f>DATOS!$E$13</f>
        <v>1</v>
      </c>
      <c r="H425" s="178"/>
      <c r="I425" s="191"/>
      <c r="J425" s="178"/>
      <c r="K425" s="178"/>
      <c r="L425" s="178"/>
      <c r="M425" s="178"/>
      <c r="N425" s="160" t="str">
        <f t="shared" si="33"/>
        <v/>
      </c>
      <c r="P425" s="160" t="str">
        <f t="shared" si="34"/>
        <v/>
      </c>
      <c r="Q425" s="160">
        <f t="shared" si="32"/>
        <v>0</v>
      </c>
      <c r="R425" s="160" t="str">
        <f t="shared" si="35"/>
        <v/>
      </c>
      <c r="S425" s="160" t="str">
        <f t="shared" si="36"/>
        <v/>
      </c>
    </row>
    <row r="426" spans="3:19" ht="17.45" customHeight="1" x14ac:dyDescent="0.25">
      <c r="C426" s="188"/>
      <c r="D426" s="189"/>
      <c r="E426" s="178"/>
      <c r="F426" s="178"/>
      <c r="G426" s="190">
        <f>DATOS!$E$13</f>
        <v>1</v>
      </c>
      <c r="H426" s="178"/>
      <c r="I426" s="191"/>
      <c r="J426" s="178"/>
      <c r="K426" s="178"/>
      <c r="L426" s="178"/>
      <c r="M426" s="178"/>
      <c r="N426" s="160" t="str">
        <f t="shared" si="33"/>
        <v/>
      </c>
      <c r="P426" s="160" t="str">
        <f t="shared" si="34"/>
        <v/>
      </c>
      <c r="Q426" s="160">
        <f t="shared" si="32"/>
        <v>0</v>
      </c>
      <c r="R426" s="160" t="str">
        <f t="shared" si="35"/>
        <v/>
      </c>
      <c r="S426" s="160" t="str">
        <f t="shared" si="36"/>
        <v/>
      </c>
    </row>
    <row r="427" spans="3:19" ht="17.45" customHeight="1" x14ac:dyDescent="0.25">
      <c r="C427" s="188"/>
      <c r="D427" s="189"/>
      <c r="E427" s="178"/>
      <c r="F427" s="178"/>
      <c r="G427" s="190">
        <f>DATOS!$E$13</f>
        <v>1</v>
      </c>
      <c r="H427" s="178"/>
      <c r="I427" s="191"/>
      <c r="J427" s="178"/>
      <c r="K427" s="178"/>
      <c r="L427" s="178"/>
      <c r="M427" s="178"/>
      <c r="N427" s="160" t="str">
        <f t="shared" si="33"/>
        <v/>
      </c>
      <c r="P427" s="160" t="str">
        <f t="shared" si="34"/>
        <v/>
      </c>
      <c r="Q427" s="160">
        <f t="shared" si="32"/>
        <v>0</v>
      </c>
      <c r="R427" s="160" t="str">
        <f t="shared" si="35"/>
        <v/>
      </c>
      <c r="S427" s="160" t="str">
        <f t="shared" si="36"/>
        <v/>
      </c>
    </row>
    <row r="428" spans="3:19" ht="17.45" customHeight="1" x14ac:dyDescent="0.25">
      <c r="C428" s="188"/>
      <c r="D428" s="189"/>
      <c r="E428" s="178"/>
      <c r="F428" s="178"/>
      <c r="G428" s="190">
        <f>DATOS!$E$13</f>
        <v>1</v>
      </c>
      <c r="H428" s="178"/>
      <c r="I428" s="191"/>
      <c r="J428" s="178"/>
      <c r="K428" s="178"/>
      <c r="L428" s="178"/>
      <c r="M428" s="178"/>
      <c r="N428" s="160" t="str">
        <f t="shared" si="33"/>
        <v/>
      </c>
      <c r="P428" s="160" t="str">
        <f t="shared" si="34"/>
        <v/>
      </c>
      <c r="Q428" s="160">
        <f t="shared" si="32"/>
        <v>0</v>
      </c>
      <c r="R428" s="160" t="str">
        <f t="shared" si="35"/>
        <v/>
      </c>
      <c r="S428" s="160" t="str">
        <f t="shared" si="36"/>
        <v/>
      </c>
    </row>
    <row r="429" spans="3:19" ht="17.45" customHeight="1" x14ac:dyDescent="0.25">
      <c r="C429" s="188"/>
      <c r="D429" s="189"/>
      <c r="E429" s="178"/>
      <c r="F429" s="178"/>
      <c r="G429" s="190">
        <f>DATOS!$E$13</f>
        <v>1</v>
      </c>
      <c r="H429" s="178"/>
      <c r="I429" s="191"/>
      <c r="J429" s="178"/>
      <c r="K429" s="178"/>
      <c r="L429" s="178"/>
      <c r="M429" s="178"/>
      <c r="N429" s="160" t="str">
        <f t="shared" si="33"/>
        <v/>
      </c>
      <c r="P429" s="160" t="str">
        <f t="shared" si="34"/>
        <v/>
      </c>
      <c r="Q429" s="160">
        <f t="shared" si="32"/>
        <v>0</v>
      </c>
      <c r="R429" s="160" t="str">
        <f t="shared" si="35"/>
        <v/>
      </c>
      <c r="S429" s="160" t="str">
        <f t="shared" si="36"/>
        <v/>
      </c>
    </row>
    <row r="430" spans="3:19" ht="17.45" customHeight="1" x14ac:dyDescent="0.25">
      <c r="C430" s="188"/>
      <c r="D430" s="189"/>
      <c r="E430" s="178"/>
      <c r="F430" s="178"/>
      <c r="G430" s="190">
        <f>DATOS!$E$13</f>
        <v>1</v>
      </c>
      <c r="H430" s="178"/>
      <c r="I430" s="191"/>
      <c r="J430" s="178"/>
      <c r="K430" s="178"/>
      <c r="L430" s="178"/>
      <c r="M430" s="178"/>
      <c r="N430" s="160" t="str">
        <f t="shared" si="33"/>
        <v/>
      </c>
      <c r="P430" s="160" t="str">
        <f t="shared" si="34"/>
        <v/>
      </c>
      <c r="Q430" s="160">
        <f t="shared" si="32"/>
        <v>0</v>
      </c>
      <c r="R430" s="160" t="str">
        <f t="shared" si="35"/>
        <v/>
      </c>
      <c r="S430" s="160" t="str">
        <f t="shared" si="36"/>
        <v/>
      </c>
    </row>
    <row r="431" spans="3:19" ht="17.45" customHeight="1" x14ac:dyDescent="0.25">
      <c r="C431" s="188"/>
      <c r="D431" s="189"/>
      <c r="E431" s="178"/>
      <c r="F431" s="178"/>
      <c r="G431" s="190">
        <f>DATOS!$E$13</f>
        <v>1</v>
      </c>
      <c r="H431" s="178"/>
      <c r="I431" s="191"/>
      <c r="J431" s="178"/>
      <c r="K431" s="178"/>
      <c r="L431" s="178"/>
      <c r="M431" s="178"/>
      <c r="N431" s="160" t="str">
        <f t="shared" si="33"/>
        <v/>
      </c>
      <c r="P431" s="160" t="str">
        <f t="shared" si="34"/>
        <v/>
      </c>
      <c r="Q431" s="160">
        <f t="shared" si="32"/>
        <v>0</v>
      </c>
      <c r="R431" s="160" t="str">
        <f t="shared" si="35"/>
        <v/>
      </c>
      <c r="S431" s="160" t="str">
        <f t="shared" si="36"/>
        <v/>
      </c>
    </row>
    <row r="432" spans="3:19" ht="17.45" customHeight="1" x14ac:dyDescent="0.25">
      <c r="C432" s="188"/>
      <c r="D432" s="189"/>
      <c r="E432" s="178"/>
      <c r="F432" s="178"/>
      <c r="G432" s="190">
        <f>DATOS!$E$13</f>
        <v>1</v>
      </c>
      <c r="H432" s="178"/>
      <c r="I432" s="191"/>
      <c r="J432" s="178"/>
      <c r="K432" s="178"/>
      <c r="L432" s="178"/>
      <c r="M432" s="178"/>
      <c r="N432" s="160" t="str">
        <f t="shared" si="33"/>
        <v/>
      </c>
      <c r="P432" s="160" t="str">
        <f t="shared" si="34"/>
        <v/>
      </c>
      <c r="Q432" s="160">
        <f t="shared" si="32"/>
        <v>0</v>
      </c>
      <c r="R432" s="160" t="str">
        <f t="shared" si="35"/>
        <v/>
      </c>
      <c r="S432" s="160" t="str">
        <f t="shared" si="36"/>
        <v/>
      </c>
    </row>
    <row r="433" spans="3:19" ht="17.45" customHeight="1" x14ac:dyDescent="0.25">
      <c r="C433" s="188"/>
      <c r="D433" s="189"/>
      <c r="E433" s="178"/>
      <c r="F433" s="178"/>
      <c r="G433" s="190">
        <f>DATOS!$E$13</f>
        <v>1</v>
      </c>
      <c r="H433" s="178"/>
      <c r="I433" s="191"/>
      <c r="J433" s="178"/>
      <c r="K433" s="178"/>
      <c r="L433" s="178"/>
      <c r="M433" s="178"/>
      <c r="N433" s="160" t="str">
        <f t="shared" si="33"/>
        <v/>
      </c>
      <c r="P433" s="160" t="str">
        <f t="shared" si="34"/>
        <v/>
      </c>
      <c r="Q433" s="160">
        <f t="shared" si="32"/>
        <v>0</v>
      </c>
      <c r="R433" s="160" t="str">
        <f t="shared" si="35"/>
        <v/>
      </c>
      <c r="S433" s="160" t="str">
        <f t="shared" si="36"/>
        <v/>
      </c>
    </row>
    <row r="434" spans="3:19" ht="17.45" customHeight="1" x14ac:dyDescent="0.25">
      <c r="C434" s="188"/>
      <c r="D434" s="189"/>
      <c r="E434" s="178"/>
      <c r="F434" s="178"/>
      <c r="G434" s="190">
        <f>DATOS!$E$13</f>
        <v>1</v>
      </c>
      <c r="H434" s="178"/>
      <c r="I434" s="191"/>
      <c r="J434" s="178"/>
      <c r="K434" s="178"/>
      <c r="L434" s="178"/>
      <c r="M434" s="178"/>
      <c r="N434" s="160" t="str">
        <f t="shared" si="33"/>
        <v/>
      </c>
      <c r="P434" s="160" t="str">
        <f t="shared" si="34"/>
        <v/>
      </c>
      <c r="Q434" s="160">
        <f t="shared" si="32"/>
        <v>0</v>
      </c>
      <c r="R434" s="160" t="str">
        <f t="shared" si="35"/>
        <v/>
      </c>
      <c r="S434" s="160" t="str">
        <f t="shared" si="36"/>
        <v/>
      </c>
    </row>
    <row r="435" spans="3:19" ht="17.45" customHeight="1" x14ac:dyDescent="0.25">
      <c r="C435" s="188"/>
      <c r="D435" s="189"/>
      <c r="E435" s="178"/>
      <c r="F435" s="178"/>
      <c r="G435" s="190">
        <f>DATOS!$E$13</f>
        <v>1</v>
      </c>
      <c r="H435" s="178"/>
      <c r="I435" s="191"/>
      <c r="J435" s="178"/>
      <c r="K435" s="178"/>
      <c r="L435" s="178"/>
      <c r="M435" s="178"/>
      <c r="N435" s="160" t="str">
        <f t="shared" si="33"/>
        <v/>
      </c>
      <c r="P435" s="160" t="str">
        <f t="shared" si="34"/>
        <v/>
      </c>
      <c r="Q435" s="160">
        <f t="shared" si="32"/>
        <v>0</v>
      </c>
      <c r="R435" s="160" t="str">
        <f t="shared" si="35"/>
        <v/>
      </c>
      <c r="S435" s="160" t="str">
        <f t="shared" si="36"/>
        <v/>
      </c>
    </row>
    <row r="436" spans="3:19" ht="17.45" customHeight="1" x14ac:dyDescent="0.25">
      <c r="C436" s="188"/>
      <c r="D436" s="189"/>
      <c r="E436" s="178"/>
      <c r="F436" s="178"/>
      <c r="G436" s="190">
        <f>DATOS!$E$13</f>
        <v>1</v>
      </c>
      <c r="H436" s="178"/>
      <c r="I436" s="191"/>
      <c r="J436" s="178"/>
      <c r="K436" s="178"/>
      <c r="L436" s="178"/>
      <c r="M436" s="178"/>
      <c r="N436" s="160" t="str">
        <f t="shared" si="33"/>
        <v/>
      </c>
      <c r="P436" s="160" t="str">
        <f t="shared" si="34"/>
        <v/>
      </c>
      <c r="Q436" s="160">
        <f t="shared" si="32"/>
        <v>0</v>
      </c>
      <c r="R436" s="160" t="str">
        <f t="shared" si="35"/>
        <v/>
      </c>
      <c r="S436" s="160" t="str">
        <f t="shared" si="36"/>
        <v/>
      </c>
    </row>
    <row r="437" spans="3:19" ht="17.45" customHeight="1" x14ac:dyDescent="0.25">
      <c r="C437" s="188"/>
      <c r="D437" s="189"/>
      <c r="E437" s="178"/>
      <c r="F437" s="178"/>
      <c r="G437" s="190">
        <f>DATOS!$E$13</f>
        <v>1</v>
      </c>
      <c r="H437" s="178"/>
      <c r="I437" s="191"/>
      <c r="J437" s="178"/>
      <c r="K437" s="178"/>
      <c r="L437" s="178"/>
      <c r="M437" s="178"/>
      <c r="N437" s="160" t="str">
        <f t="shared" si="33"/>
        <v/>
      </c>
      <c r="P437" s="160" t="str">
        <f t="shared" si="34"/>
        <v/>
      </c>
      <c r="Q437" s="160">
        <f t="shared" si="32"/>
        <v>0</v>
      </c>
      <c r="R437" s="160" t="str">
        <f t="shared" si="35"/>
        <v/>
      </c>
      <c r="S437" s="160" t="str">
        <f t="shared" si="36"/>
        <v/>
      </c>
    </row>
    <row r="438" spans="3:19" ht="17.45" customHeight="1" x14ac:dyDescent="0.25">
      <c r="C438" s="188"/>
      <c r="D438" s="189"/>
      <c r="E438" s="178"/>
      <c r="F438" s="178"/>
      <c r="G438" s="190">
        <f>DATOS!$E$13</f>
        <v>1</v>
      </c>
      <c r="H438" s="178"/>
      <c r="I438" s="191"/>
      <c r="J438" s="178"/>
      <c r="K438" s="178"/>
      <c r="L438" s="178"/>
      <c r="M438" s="178"/>
      <c r="N438" s="160" t="str">
        <f t="shared" si="33"/>
        <v/>
      </c>
      <c r="P438" s="160" t="str">
        <f t="shared" si="34"/>
        <v/>
      </c>
      <c r="Q438" s="160">
        <f t="shared" si="32"/>
        <v>0</v>
      </c>
      <c r="R438" s="160" t="str">
        <f t="shared" si="35"/>
        <v/>
      </c>
      <c r="S438" s="160" t="str">
        <f t="shared" si="36"/>
        <v/>
      </c>
    </row>
    <row r="439" spans="3:19" ht="17.45" customHeight="1" x14ac:dyDescent="0.25">
      <c r="C439" s="188"/>
      <c r="D439" s="189"/>
      <c r="E439" s="178"/>
      <c r="F439" s="178"/>
      <c r="G439" s="190">
        <f>DATOS!$E$13</f>
        <v>1</v>
      </c>
      <c r="H439" s="178"/>
      <c r="I439" s="191"/>
      <c r="J439" s="178"/>
      <c r="K439" s="178"/>
      <c r="L439" s="178"/>
      <c r="M439" s="178"/>
      <c r="N439" s="160" t="str">
        <f t="shared" si="33"/>
        <v/>
      </c>
      <c r="P439" s="160" t="str">
        <f t="shared" si="34"/>
        <v/>
      </c>
      <c r="Q439" s="160">
        <f t="shared" si="32"/>
        <v>0</v>
      </c>
      <c r="R439" s="160" t="str">
        <f t="shared" si="35"/>
        <v/>
      </c>
      <c r="S439" s="160" t="str">
        <f t="shared" si="36"/>
        <v/>
      </c>
    </row>
    <row r="440" spans="3:19" ht="17.45" customHeight="1" x14ac:dyDescent="0.25">
      <c r="C440" s="188"/>
      <c r="D440" s="189"/>
      <c r="E440" s="178"/>
      <c r="F440" s="178"/>
      <c r="G440" s="190">
        <f>DATOS!$E$13</f>
        <v>1</v>
      </c>
      <c r="H440" s="178"/>
      <c r="I440" s="191"/>
      <c r="J440" s="178"/>
      <c r="K440" s="178"/>
      <c r="L440" s="178"/>
      <c r="M440" s="178"/>
      <c r="N440" s="160" t="str">
        <f t="shared" si="33"/>
        <v/>
      </c>
      <c r="P440" s="160" t="str">
        <f t="shared" si="34"/>
        <v/>
      </c>
      <c r="Q440" s="160">
        <f t="shared" si="32"/>
        <v>0</v>
      </c>
      <c r="R440" s="160" t="str">
        <f t="shared" si="35"/>
        <v/>
      </c>
      <c r="S440" s="160" t="str">
        <f t="shared" si="36"/>
        <v/>
      </c>
    </row>
    <row r="441" spans="3:19" ht="17.45" customHeight="1" x14ac:dyDescent="0.25">
      <c r="C441" s="188"/>
      <c r="D441" s="189"/>
      <c r="E441" s="178"/>
      <c r="F441" s="178"/>
      <c r="G441" s="190">
        <f>DATOS!$E$13</f>
        <v>1</v>
      </c>
      <c r="H441" s="178"/>
      <c r="I441" s="191"/>
      <c r="J441" s="178"/>
      <c r="K441" s="178"/>
      <c r="L441" s="178"/>
      <c r="M441" s="178"/>
      <c r="N441" s="160" t="str">
        <f t="shared" si="33"/>
        <v/>
      </c>
      <c r="P441" s="160" t="str">
        <f t="shared" si="34"/>
        <v/>
      </c>
      <c r="Q441" s="160">
        <f t="shared" si="32"/>
        <v>0</v>
      </c>
      <c r="R441" s="160" t="str">
        <f t="shared" si="35"/>
        <v/>
      </c>
      <c r="S441" s="160" t="str">
        <f t="shared" si="36"/>
        <v/>
      </c>
    </row>
    <row r="442" spans="3:19" ht="17.45" customHeight="1" x14ac:dyDescent="0.25">
      <c r="C442" s="188"/>
      <c r="D442" s="189"/>
      <c r="E442" s="178"/>
      <c r="F442" s="178"/>
      <c r="G442" s="190">
        <f>DATOS!$E$13</f>
        <v>1</v>
      </c>
      <c r="H442" s="178"/>
      <c r="I442" s="191"/>
      <c r="J442" s="178"/>
      <c r="K442" s="178"/>
      <c r="L442" s="178"/>
      <c r="M442" s="178"/>
      <c r="N442" s="160" t="str">
        <f t="shared" si="33"/>
        <v/>
      </c>
      <c r="P442" s="160" t="str">
        <f t="shared" si="34"/>
        <v/>
      </c>
      <c r="Q442" s="160">
        <f t="shared" si="32"/>
        <v>0</v>
      </c>
      <c r="R442" s="160" t="str">
        <f t="shared" si="35"/>
        <v/>
      </c>
      <c r="S442" s="160" t="str">
        <f t="shared" si="36"/>
        <v/>
      </c>
    </row>
    <row r="443" spans="3:19" ht="17.45" customHeight="1" x14ac:dyDescent="0.25">
      <c r="C443" s="188"/>
      <c r="D443" s="189"/>
      <c r="E443" s="178"/>
      <c r="F443" s="178"/>
      <c r="G443" s="190">
        <f>DATOS!$E$13</f>
        <v>1</v>
      </c>
      <c r="H443" s="178"/>
      <c r="I443" s="191"/>
      <c r="J443" s="178"/>
      <c r="K443" s="178"/>
      <c r="L443" s="178"/>
      <c r="M443" s="178"/>
      <c r="N443" s="160" t="str">
        <f t="shared" si="33"/>
        <v/>
      </c>
      <c r="P443" s="160" t="str">
        <f t="shared" si="34"/>
        <v/>
      </c>
      <c r="Q443" s="160">
        <f t="shared" si="32"/>
        <v>0</v>
      </c>
      <c r="R443" s="160" t="str">
        <f t="shared" si="35"/>
        <v/>
      </c>
      <c r="S443" s="160" t="str">
        <f t="shared" si="36"/>
        <v/>
      </c>
    </row>
    <row r="444" spans="3:19" ht="17.45" customHeight="1" x14ac:dyDescent="0.25">
      <c r="C444" s="188"/>
      <c r="D444" s="189"/>
      <c r="E444" s="178"/>
      <c r="F444" s="178"/>
      <c r="G444" s="190">
        <f>DATOS!$E$13</f>
        <v>1</v>
      </c>
      <c r="H444" s="178"/>
      <c r="I444" s="191"/>
      <c r="J444" s="178"/>
      <c r="K444" s="178"/>
      <c r="L444" s="178"/>
      <c r="M444" s="178"/>
      <c r="N444" s="160" t="str">
        <f t="shared" si="33"/>
        <v/>
      </c>
      <c r="P444" s="160" t="str">
        <f t="shared" si="34"/>
        <v/>
      </c>
      <c r="Q444" s="160">
        <f t="shared" si="32"/>
        <v>0</v>
      </c>
      <c r="R444" s="160" t="str">
        <f t="shared" si="35"/>
        <v/>
      </c>
      <c r="S444" s="160" t="str">
        <f t="shared" si="36"/>
        <v/>
      </c>
    </row>
    <row r="445" spans="3:19" ht="17.45" customHeight="1" x14ac:dyDescent="0.25">
      <c r="C445" s="188"/>
      <c r="D445" s="189"/>
      <c r="E445" s="178"/>
      <c r="F445" s="178"/>
      <c r="G445" s="190">
        <f>DATOS!$E$13</f>
        <v>1</v>
      </c>
      <c r="H445" s="178"/>
      <c r="I445" s="191"/>
      <c r="J445" s="178"/>
      <c r="K445" s="178"/>
      <c r="L445" s="178"/>
      <c r="M445" s="178"/>
      <c r="N445" s="160" t="str">
        <f t="shared" si="33"/>
        <v/>
      </c>
      <c r="P445" s="160" t="str">
        <f t="shared" si="34"/>
        <v/>
      </c>
      <c r="Q445" s="160">
        <f t="shared" si="32"/>
        <v>0</v>
      </c>
      <c r="R445" s="160" t="str">
        <f t="shared" si="35"/>
        <v/>
      </c>
      <c r="S445" s="160" t="str">
        <f t="shared" si="36"/>
        <v/>
      </c>
    </row>
    <row r="446" spans="3:19" ht="17.45" customHeight="1" x14ac:dyDescent="0.25">
      <c r="C446" s="188"/>
      <c r="D446" s="189"/>
      <c r="E446" s="178"/>
      <c r="F446" s="178"/>
      <c r="G446" s="190">
        <f>DATOS!$E$13</f>
        <v>1</v>
      </c>
      <c r="H446" s="178"/>
      <c r="I446" s="191"/>
      <c r="J446" s="178"/>
      <c r="K446" s="178"/>
      <c r="L446" s="178"/>
      <c r="M446" s="178"/>
      <c r="N446" s="160" t="str">
        <f t="shared" si="33"/>
        <v/>
      </c>
      <c r="P446" s="160" t="str">
        <f t="shared" si="34"/>
        <v/>
      </c>
      <c r="Q446" s="160">
        <f t="shared" si="32"/>
        <v>0</v>
      </c>
      <c r="R446" s="160" t="str">
        <f t="shared" si="35"/>
        <v/>
      </c>
      <c r="S446" s="160" t="str">
        <f t="shared" si="36"/>
        <v/>
      </c>
    </row>
    <row r="447" spans="3:19" ht="17.45" customHeight="1" x14ac:dyDescent="0.25">
      <c r="C447" s="188"/>
      <c r="D447" s="189"/>
      <c r="E447" s="178"/>
      <c r="F447" s="178"/>
      <c r="G447" s="190">
        <f>DATOS!$E$13</f>
        <v>1</v>
      </c>
      <c r="H447" s="178"/>
      <c r="I447" s="191"/>
      <c r="J447" s="178"/>
      <c r="K447" s="178"/>
      <c r="L447" s="178"/>
      <c r="M447" s="178"/>
      <c r="N447" s="160" t="str">
        <f t="shared" si="33"/>
        <v/>
      </c>
      <c r="P447" s="160" t="str">
        <f t="shared" si="34"/>
        <v/>
      </c>
      <c r="Q447" s="160">
        <f t="shared" si="32"/>
        <v>0</v>
      </c>
      <c r="R447" s="160" t="str">
        <f t="shared" si="35"/>
        <v/>
      </c>
      <c r="S447" s="160" t="str">
        <f t="shared" si="36"/>
        <v/>
      </c>
    </row>
    <row r="448" spans="3:19" ht="17.45" customHeight="1" x14ac:dyDescent="0.25">
      <c r="C448" s="188"/>
      <c r="D448" s="189"/>
      <c r="E448" s="178"/>
      <c r="F448" s="178"/>
      <c r="G448" s="190">
        <f>DATOS!$E$13</f>
        <v>1</v>
      </c>
      <c r="H448" s="178"/>
      <c r="I448" s="191"/>
      <c r="J448" s="178"/>
      <c r="K448" s="178"/>
      <c r="L448" s="178"/>
      <c r="M448" s="178"/>
      <c r="N448" s="160" t="str">
        <f t="shared" si="33"/>
        <v/>
      </c>
      <c r="P448" s="160" t="str">
        <f t="shared" si="34"/>
        <v/>
      </c>
      <c r="Q448" s="160">
        <f t="shared" si="32"/>
        <v>0</v>
      </c>
      <c r="R448" s="160" t="str">
        <f t="shared" si="35"/>
        <v/>
      </c>
      <c r="S448" s="160" t="str">
        <f t="shared" si="36"/>
        <v/>
      </c>
    </row>
    <row r="449" spans="3:19" ht="17.45" customHeight="1" x14ac:dyDescent="0.25">
      <c r="C449" s="188"/>
      <c r="D449" s="189"/>
      <c r="E449" s="178"/>
      <c r="F449" s="178"/>
      <c r="G449" s="190">
        <f>DATOS!$E$13</f>
        <v>1</v>
      </c>
      <c r="H449" s="178"/>
      <c r="I449" s="191"/>
      <c r="J449" s="178"/>
      <c r="K449" s="178"/>
      <c r="L449" s="178"/>
      <c r="M449" s="178"/>
      <c r="N449" s="160" t="str">
        <f t="shared" si="33"/>
        <v/>
      </c>
      <c r="P449" s="160" t="str">
        <f t="shared" si="34"/>
        <v/>
      </c>
      <c r="Q449" s="160">
        <f t="shared" si="32"/>
        <v>0</v>
      </c>
      <c r="R449" s="160" t="str">
        <f t="shared" si="35"/>
        <v/>
      </c>
      <c r="S449" s="160" t="str">
        <f t="shared" si="36"/>
        <v/>
      </c>
    </row>
    <row r="450" spans="3:19" ht="17.45" customHeight="1" x14ac:dyDescent="0.25">
      <c r="C450" s="188"/>
      <c r="D450" s="189"/>
      <c r="E450" s="178"/>
      <c r="F450" s="178"/>
      <c r="G450" s="190">
        <f>DATOS!$E$13</f>
        <v>1</v>
      </c>
      <c r="H450" s="178"/>
      <c r="I450" s="191"/>
      <c r="J450" s="178"/>
      <c r="K450" s="178"/>
      <c r="L450" s="178"/>
      <c r="M450" s="178"/>
      <c r="N450" s="160" t="str">
        <f t="shared" si="33"/>
        <v/>
      </c>
      <c r="P450" s="160" t="str">
        <f t="shared" si="34"/>
        <v/>
      </c>
      <c r="Q450" s="160">
        <f t="shared" si="32"/>
        <v>0</v>
      </c>
      <c r="R450" s="160" t="str">
        <f t="shared" si="35"/>
        <v/>
      </c>
      <c r="S450" s="160" t="str">
        <f t="shared" si="36"/>
        <v/>
      </c>
    </row>
    <row r="451" spans="3:19" ht="17.45" customHeight="1" x14ac:dyDescent="0.25">
      <c r="C451" s="188"/>
      <c r="D451" s="189"/>
      <c r="E451" s="178"/>
      <c r="F451" s="178"/>
      <c r="G451" s="190">
        <f>DATOS!$E$13</f>
        <v>1</v>
      </c>
      <c r="H451" s="178"/>
      <c r="I451" s="191"/>
      <c r="J451" s="178"/>
      <c r="K451" s="178"/>
      <c r="L451" s="178"/>
      <c r="M451" s="178"/>
      <c r="N451" s="160" t="str">
        <f t="shared" si="33"/>
        <v/>
      </c>
      <c r="P451" s="160" t="str">
        <f t="shared" si="34"/>
        <v/>
      </c>
      <c r="Q451" s="160">
        <f t="shared" si="32"/>
        <v>0</v>
      </c>
      <c r="R451" s="160" t="str">
        <f t="shared" si="35"/>
        <v/>
      </c>
      <c r="S451" s="160" t="str">
        <f t="shared" si="36"/>
        <v/>
      </c>
    </row>
    <row r="452" spans="3:19" ht="17.45" customHeight="1" x14ac:dyDescent="0.25">
      <c r="C452" s="188"/>
      <c r="D452" s="189"/>
      <c r="E452" s="178"/>
      <c r="F452" s="178"/>
      <c r="G452" s="190">
        <f>DATOS!$E$13</f>
        <v>1</v>
      </c>
      <c r="H452" s="178"/>
      <c r="I452" s="191"/>
      <c r="J452" s="178"/>
      <c r="K452" s="178"/>
      <c r="L452" s="178"/>
      <c r="M452" s="178"/>
      <c r="N452" s="160" t="str">
        <f t="shared" si="33"/>
        <v/>
      </c>
      <c r="P452" s="160" t="str">
        <f t="shared" si="34"/>
        <v/>
      </c>
      <c r="Q452" s="160">
        <f t="shared" si="32"/>
        <v>0</v>
      </c>
      <c r="R452" s="160" t="str">
        <f t="shared" si="35"/>
        <v/>
      </c>
      <c r="S452" s="160" t="str">
        <f t="shared" si="36"/>
        <v/>
      </c>
    </row>
    <row r="453" spans="3:19" ht="17.45" customHeight="1" x14ac:dyDescent="0.25">
      <c r="C453" s="188"/>
      <c r="D453" s="189"/>
      <c r="E453" s="178"/>
      <c r="F453" s="178"/>
      <c r="G453" s="190">
        <f>DATOS!$E$13</f>
        <v>1</v>
      </c>
      <c r="H453" s="178"/>
      <c r="I453" s="191"/>
      <c r="J453" s="178"/>
      <c r="K453" s="178"/>
      <c r="L453" s="178"/>
      <c r="M453" s="178"/>
      <c r="N453" s="160" t="str">
        <f t="shared" si="33"/>
        <v/>
      </c>
      <c r="P453" s="160" t="str">
        <f t="shared" si="34"/>
        <v/>
      </c>
      <c r="Q453" s="160">
        <f t="shared" si="32"/>
        <v>0</v>
      </c>
      <c r="R453" s="160" t="str">
        <f t="shared" si="35"/>
        <v/>
      </c>
      <c r="S453" s="160" t="str">
        <f t="shared" si="36"/>
        <v/>
      </c>
    </row>
    <row r="454" spans="3:19" ht="17.45" customHeight="1" x14ac:dyDescent="0.25">
      <c r="C454" s="188"/>
      <c r="D454" s="189"/>
      <c r="E454" s="178"/>
      <c r="F454" s="178"/>
      <c r="G454" s="190">
        <f>DATOS!$E$13</f>
        <v>1</v>
      </c>
      <c r="H454" s="178"/>
      <c r="I454" s="191"/>
      <c r="J454" s="178"/>
      <c r="K454" s="178"/>
      <c r="L454" s="178"/>
      <c r="M454" s="178"/>
      <c r="N454" s="160" t="str">
        <f t="shared" si="33"/>
        <v/>
      </c>
      <c r="P454" s="160" t="str">
        <f t="shared" si="34"/>
        <v/>
      </c>
      <c r="Q454" s="160">
        <f t="shared" si="32"/>
        <v>0</v>
      </c>
      <c r="R454" s="160" t="str">
        <f t="shared" si="35"/>
        <v/>
      </c>
      <c r="S454" s="160" t="str">
        <f t="shared" si="36"/>
        <v/>
      </c>
    </row>
    <row r="455" spans="3:19" ht="17.45" customHeight="1" x14ac:dyDescent="0.25">
      <c r="C455" s="188"/>
      <c r="D455" s="189"/>
      <c r="E455" s="178"/>
      <c r="F455" s="178"/>
      <c r="G455" s="190">
        <f>DATOS!$E$13</f>
        <v>1</v>
      </c>
      <c r="H455" s="178"/>
      <c r="I455" s="191"/>
      <c r="J455" s="178"/>
      <c r="K455" s="178"/>
      <c r="L455" s="178"/>
      <c r="M455" s="178"/>
      <c r="N455" s="160" t="str">
        <f t="shared" si="33"/>
        <v/>
      </c>
      <c r="P455" s="160" t="str">
        <f t="shared" si="34"/>
        <v/>
      </c>
      <c r="Q455" s="160">
        <f t="shared" si="32"/>
        <v>0</v>
      </c>
      <c r="R455" s="160" t="str">
        <f t="shared" si="35"/>
        <v/>
      </c>
      <c r="S455" s="160" t="str">
        <f t="shared" si="36"/>
        <v/>
      </c>
    </row>
    <row r="456" spans="3:19" ht="17.45" customHeight="1" x14ac:dyDescent="0.25">
      <c r="C456" s="188"/>
      <c r="D456" s="189"/>
      <c r="E456" s="178"/>
      <c r="F456" s="178"/>
      <c r="G456" s="190">
        <f>DATOS!$E$13</f>
        <v>1</v>
      </c>
      <c r="H456" s="178"/>
      <c r="I456" s="191"/>
      <c r="J456" s="178"/>
      <c r="K456" s="178"/>
      <c r="L456" s="178"/>
      <c r="M456" s="178"/>
      <c r="N456" s="160" t="str">
        <f t="shared" si="33"/>
        <v/>
      </c>
      <c r="P456" s="160" t="str">
        <f t="shared" si="34"/>
        <v/>
      </c>
      <c r="Q456" s="160">
        <f t="shared" si="32"/>
        <v>0</v>
      </c>
      <c r="R456" s="160" t="str">
        <f t="shared" si="35"/>
        <v/>
      </c>
      <c r="S456" s="160" t="str">
        <f t="shared" si="36"/>
        <v/>
      </c>
    </row>
    <row r="457" spans="3:19" ht="17.45" customHeight="1" x14ac:dyDescent="0.25">
      <c r="C457" s="188"/>
      <c r="D457" s="189"/>
      <c r="E457" s="178"/>
      <c r="F457" s="178"/>
      <c r="G457" s="190">
        <f>DATOS!$E$13</f>
        <v>1</v>
      </c>
      <c r="H457" s="178"/>
      <c r="I457" s="191"/>
      <c r="J457" s="178"/>
      <c r="K457" s="178"/>
      <c r="L457" s="178"/>
      <c r="M457" s="178"/>
      <c r="N457" s="160" t="str">
        <f t="shared" si="33"/>
        <v/>
      </c>
      <c r="P457" s="160" t="str">
        <f t="shared" si="34"/>
        <v/>
      </c>
      <c r="Q457" s="160">
        <f t="shared" si="32"/>
        <v>0</v>
      </c>
      <c r="R457" s="160" t="str">
        <f t="shared" si="35"/>
        <v/>
      </c>
      <c r="S457" s="160" t="str">
        <f t="shared" si="36"/>
        <v/>
      </c>
    </row>
    <row r="458" spans="3:19" ht="17.45" customHeight="1" x14ac:dyDescent="0.25">
      <c r="C458" s="188"/>
      <c r="D458" s="189"/>
      <c r="E458" s="178"/>
      <c r="F458" s="178"/>
      <c r="G458" s="190">
        <f>DATOS!$E$13</f>
        <v>1</v>
      </c>
      <c r="H458" s="178"/>
      <c r="I458" s="191"/>
      <c r="J458" s="178"/>
      <c r="K458" s="178"/>
      <c r="L458" s="178"/>
      <c r="M458" s="178"/>
      <c r="N458" s="160" t="str">
        <f t="shared" si="33"/>
        <v/>
      </c>
      <c r="P458" s="160" t="str">
        <f t="shared" si="34"/>
        <v/>
      </c>
      <c r="Q458" s="160">
        <f t="shared" si="32"/>
        <v>0</v>
      </c>
      <c r="R458" s="160" t="str">
        <f t="shared" si="35"/>
        <v/>
      </c>
      <c r="S458" s="160" t="str">
        <f t="shared" si="36"/>
        <v/>
      </c>
    </row>
    <row r="459" spans="3:19" ht="17.45" customHeight="1" x14ac:dyDescent="0.25">
      <c r="C459" s="188"/>
      <c r="D459" s="189"/>
      <c r="E459" s="178"/>
      <c r="F459" s="178"/>
      <c r="G459" s="190">
        <f>DATOS!$E$13</f>
        <v>1</v>
      </c>
      <c r="H459" s="178"/>
      <c r="I459" s="191"/>
      <c r="J459" s="178"/>
      <c r="K459" s="178"/>
      <c r="L459" s="178"/>
      <c r="M459" s="178"/>
      <c r="N459" s="160" t="str">
        <f t="shared" si="33"/>
        <v/>
      </c>
      <c r="P459" s="160" t="str">
        <f t="shared" si="34"/>
        <v/>
      </c>
      <c r="Q459" s="160">
        <f t="shared" si="32"/>
        <v>0</v>
      </c>
      <c r="R459" s="160" t="str">
        <f t="shared" si="35"/>
        <v/>
      </c>
      <c r="S459" s="160" t="str">
        <f t="shared" si="36"/>
        <v/>
      </c>
    </row>
    <row r="460" spans="3:19" ht="17.45" customHeight="1" x14ac:dyDescent="0.25">
      <c r="C460" s="188"/>
      <c r="D460" s="189"/>
      <c r="E460" s="178"/>
      <c r="F460" s="178"/>
      <c r="G460" s="190">
        <f>DATOS!$E$13</f>
        <v>1</v>
      </c>
      <c r="H460" s="178"/>
      <c r="I460" s="191"/>
      <c r="J460" s="178"/>
      <c r="K460" s="178"/>
      <c r="L460" s="178"/>
      <c r="M460" s="178"/>
      <c r="N460" s="160" t="str">
        <f t="shared" si="33"/>
        <v/>
      </c>
      <c r="P460" s="160" t="str">
        <f t="shared" si="34"/>
        <v/>
      </c>
      <c r="Q460" s="160">
        <f t="shared" si="32"/>
        <v>0</v>
      </c>
      <c r="R460" s="160" t="str">
        <f t="shared" si="35"/>
        <v/>
      </c>
      <c r="S460" s="160" t="str">
        <f t="shared" si="36"/>
        <v/>
      </c>
    </row>
    <row r="461" spans="3:19" ht="17.45" customHeight="1" x14ac:dyDescent="0.25">
      <c r="C461" s="188"/>
      <c r="D461" s="189"/>
      <c r="E461" s="178"/>
      <c r="F461" s="178"/>
      <c r="G461" s="190">
        <f>DATOS!$E$13</f>
        <v>1</v>
      </c>
      <c r="H461" s="178"/>
      <c r="I461" s="191"/>
      <c r="J461" s="178"/>
      <c r="K461" s="178"/>
      <c r="L461" s="178"/>
      <c r="M461" s="178"/>
      <c r="N461" s="160" t="str">
        <f t="shared" si="33"/>
        <v/>
      </c>
      <c r="P461" s="160" t="str">
        <f t="shared" si="34"/>
        <v/>
      </c>
      <c r="Q461" s="160">
        <f t="shared" si="32"/>
        <v>0</v>
      </c>
      <c r="R461" s="160" t="str">
        <f t="shared" si="35"/>
        <v/>
      </c>
      <c r="S461" s="160" t="str">
        <f t="shared" si="36"/>
        <v/>
      </c>
    </row>
    <row r="462" spans="3:19" ht="17.45" customHeight="1" x14ac:dyDescent="0.25">
      <c r="C462" s="188"/>
      <c r="D462" s="189"/>
      <c r="E462" s="178"/>
      <c r="F462" s="178"/>
      <c r="G462" s="190">
        <f>DATOS!$E$13</f>
        <v>1</v>
      </c>
      <c r="H462" s="178"/>
      <c r="I462" s="191"/>
      <c r="J462" s="178"/>
      <c r="K462" s="178"/>
      <c r="L462" s="178"/>
      <c r="M462" s="178"/>
      <c r="N462" s="160" t="str">
        <f t="shared" si="33"/>
        <v/>
      </c>
      <c r="P462" s="160" t="str">
        <f t="shared" si="34"/>
        <v/>
      </c>
      <c r="Q462" s="160">
        <f t="shared" si="32"/>
        <v>0</v>
      </c>
      <c r="R462" s="160" t="str">
        <f t="shared" si="35"/>
        <v/>
      </c>
      <c r="S462" s="160" t="str">
        <f t="shared" si="36"/>
        <v/>
      </c>
    </row>
    <row r="463" spans="3:19" ht="17.45" customHeight="1" x14ac:dyDescent="0.25">
      <c r="C463" s="188"/>
      <c r="D463" s="189"/>
      <c r="E463" s="178"/>
      <c r="F463" s="178"/>
      <c r="G463" s="190">
        <f>DATOS!$E$13</f>
        <v>1</v>
      </c>
      <c r="H463" s="178"/>
      <c r="I463" s="191"/>
      <c r="J463" s="178"/>
      <c r="K463" s="178"/>
      <c r="L463" s="178"/>
      <c r="M463" s="178"/>
      <c r="N463" s="160" t="str">
        <f t="shared" si="33"/>
        <v/>
      </c>
      <c r="P463" s="160" t="str">
        <f t="shared" si="34"/>
        <v/>
      </c>
      <c r="Q463" s="160">
        <f t="shared" si="32"/>
        <v>0</v>
      </c>
      <c r="R463" s="160" t="str">
        <f t="shared" si="35"/>
        <v/>
      </c>
      <c r="S463" s="160" t="str">
        <f t="shared" si="36"/>
        <v/>
      </c>
    </row>
    <row r="464" spans="3:19" ht="17.45" customHeight="1" x14ac:dyDescent="0.25">
      <c r="C464" s="188"/>
      <c r="D464" s="189"/>
      <c r="E464" s="178"/>
      <c r="F464" s="178"/>
      <c r="G464" s="190">
        <f>DATOS!$E$13</f>
        <v>1</v>
      </c>
      <c r="H464" s="178"/>
      <c r="I464" s="191"/>
      <c r="J464" s="178"/>
      <c r="K464" s="178"/>
      <c r="L464" s="178"/>
      <c r="M464" s="178"/>
      <c r="N464" s="160" t="str">
        <f t="shared" si="33"/>
        <v/>
      </c>
      <c r="P464" s="160" t="str">
        <f t="shared" si="34"/>
        <v/>
      </c>
      <c r="Q464" s="160">
        <f t="shared" si="32"/>
        <v>0</v>
      </c>
      <c r="R464" s="160" t="str">
        <f t="shared" si="35"/>
        <v/>
      </c>
      <c r="S464" s="160" t="str">
        <f t="shared" si="36"/>
        <v/>
      </c>
    </row>
    <row r="465" spans="3:19" ht="17.45" customHeight="1" x14ac:dyDescent="0.25">
      <c r="C465" s="188"/>
      <c r="D465" s="189"/>
      <c r="E465" s="178"/>
      <c r="F465" s="178"/>
      <c r="G465" s="190">
        <f>DATOS!$E$13</f>
        <v>1</v>
      </c>
      <c r="H465" s="178"/>
      <c r="I465" s="191"/>
      <c r="J465" s="178"/>
      <c r="K465" s="178"/>
      <c r="L465" s="178"/>
      <c r="M465" s="178"/>
      <c r="N465" s="160" t="str">
        <f t="shared" si="33"/>
        <v/>
      </c>
      <c r="P465" s="160" t="str">
        <f t="shared" si="34"/>
        <v/>
      </c>
      <c r="Q465" s="160">
        <f t="shared" ref="Q465:Q516" si="37">IF($I465=0%,H465,"")</f>
        <v>0</v>
      </c>
      <c r="R465" s="160" t="str">
        <f t="shared" si="35"/>
        <v/>
      </c>
      <c r="S465" s="160" t="str">
        <f t="shared" si="36"/>
        <v/>
      </c>
    </row>
    <row r="466" spans="3:19" ht="17.45" customHeight="1" x14ac:dyDescent="0.25">
      <c r="C466" s="188"/>
      <c r="D466" s="189"/>
      <c r="E466" s="178"/>
      <c r="F466" s="178"/>
      <c r="G466" s="190">
        <f>DATOS!$E$13</f>
        <v>1</v>
      </c>
      <c r="H466" s="178"/>
      <c r="I466" s="191"/>
      <c r="J466" s="178"/>
      <c r="K466" s="178"/>
      <c r="L466" s="178"/>
      <c r="M466" s="178"/>
      <c r="N466" s="160" t="str">
        <f t="shared" ref="N466:N516" si="38">IF(H466&amp;J466&amp;K466&amp;L466&amp;M466="","",H466+J466+K466-L466-M466)</f>
        <v/>
      </c>
      <c r="P466" s="160" t="str">
        <f t="shared" ref="P466:P516" si="39">IF($I466="E",H466,"")</f>
        <v/>
      </c>
      <c r="Q466" s="160">
        <f t="shared" si="37"/>
        <v>0</v>
      </c>
      <c r="R466" s="160" t="str">
        <f t="shared" ref="R466:R516" si="40">IF(OR($I466=8%,$I466=11%),$J466/$I466,"")</f>
        <v/>
      </c>
      <c r="S466" s="160" t="str">
        <f t="shared" si="36"/>
        <v/>
      </c>
    </row>
    <row r="467" spans="3:19" ht="17.45" customHeight="1" x14ac:dyDescent="0.25">
      <c r="C467" s="188"/>
      <c r="D467" s="189"/>
      <c r="E467" s="178"/>
      <c r="F467" s="178"/>
      <c r="G467" s="190">
        <f>DATOS!$E$13</f>
        <v>1</v>
      </c>
      <c r="H467" s="178"/>
      <c r="I467" s="191"/>
      <c r="J467" s="178"/>
      <c r="K467" s="178"/>
      <c r="L467" s="178"/>
      <c r="M467" s="178"/>
      <c r="N467" s="160" t="str">
        <f t="shared" si="38"/>
        <v/>
      </c>
      <c r="P467" s="160" t="str">
        <f t="shared" si="39"/>
        <v/>
      </c>
      <c r="Q467" s="160">
        <f t="shared" si="37"/>
        <v>0</v>
      </c>
      <c r="R467" s="160" t="str">
        <f t="shared" si="40"/>
        <v/>
      </c>
      <c r="S467" s="160" t="str">
        <f t="shared" ref="S467:S516" si="41">IF(OR($I467=15%,$I467=16%),$J467/$I467,"")</f>
        <v/>
      </c>
    </row>
    <row r="468" spans="3:19" ht="17.45" customHeight="1" x14ac:dyDescent="0.25">
      <c r="C468" s="188"/>
      <c r="D468" s="189"/>
      <c r="E468" s="178"/>
      <c r="F468" s="178"/>
      <c r="G468" s="190">
        <f>DATOS!$E$13</f>
        <v>1</v>
      </c>
      <c r="H468" s="178"/>
      <c r="I468" s="191"/>
      <c r="J468" s="178"/>
      <c r="K468" s="178"/>
      <c r="L468" s="178"/>
      <c r="M468" s="178"/>
      <c r="N468" s="160" t="str">
        <f t="shared" si="38"/>
        <v/>
      </c>
      <c r="P468" s="160" t="str">
        <f t="shared" si="39"/>
        <v/>
      </c>
      <c r="Q468" s="160">
        <f t="shared" si="37"/>
        <v>0</v>
      </c>
      <c r="R468" s="160" t="str">
        <f t="shared" si="40"/>
        <v/>
      </c>
      <c r="S468" s="160" t="str">
        <f t="shared" si="41"/>
        <v/>
      </c>
    </row>
    <row r="469" spans="3:19" ht="17.45" customHeight="1" x14ac:dyDescent="0.25">
      <c r="C469" s="188"/>
      <c r="D469" s="189"/>
      <c r="E469" s="178"/>
      <c r="F469" s="178"/>
      <c r="G469" s="190">
        <f>DATOS!$E$13</f>
        <v>1</v>
      </c>
      <c r="H469" s="178"/>
      <c r="I469" s="191"/>
      <c r="J469" s="178"/>
      <c r="K469" s="178"/>
      <c r="L469" s="178"/>
      <c r="M469" s="178"/>
      <c r="N469" s="160" t="str">
        <f t="shared" si="38"/>
        <v/>
      </c>
      <c r="P469" s="160" t="str">
        <f t="shared" si="39"/>
        <v/>
      </c>
      <c r="Q469" s="160">
        <f t="shared" si="37"/>
        <v>0</v>
      </c>
      <c r="R469" s="160" t="str">
        <f t="shared" si="40"/>
        <v/>
      </c>
      <c r="S469" s="160" t="str">
        <f t="shared" si="41"/>
        <v/>
      </c>
    </row>
    <row r="470" spans="3:19" ht="17.45" customHeight="1" x14ac:dyDescent="0.25">
      <c r="C470" s="188"/>
      <c r="D470" s="189"/>
      <c r="E470" s="178"/>
      <c r="F470" s="178"/>
      <c r="G470" s="190">
        <f>DATOS!$E$13</f>
        <v>1</v>
      </c>
      <c r="H470" s="178"/>
      <c r="I470" s="191"/>
      <c r="J470" s="178"/>
      <c r="K470" s="178"/>
      <c r="L470" s="178"/>
      <c r="M470" s="178"/>
      <c r="N470" s="160" t="str">
        <f t="shared" si="38"/>
        <v/>
      </c>
      <c r="P470" s="160" t="str">
        <f t="shared" si="39"/>
        <v/>
      </c>
      <c r="Q470" s="160">
        <f t="shared" si="37"/>
        <v>0</v>
      </c>
      <c r="R470" s="160" t="str">
        <f t="shared" si="40"/>
        <v/>
      </c>
      <c r="S470" s="160" t="str">
        <f t="shared" si="41"/>
        <v/>
      </c>
    </row>
    <row r="471" spans="3:19" ht="17.45" customHeight="1" x14ac:dyDescent="0.25">
      <c r="C471" s="188"/>
      <c r="D471" s="189"/>
      <c r="E471" s="178"/>
      <c r="F471" s="178"/>
      <c r="G471" s="190">
        <f>DATOS!$E$13</f>
        <v>1</v>
      </c>
      <c r="H471" s="178"/>
      <c r="I471" s="191"/>
      <c r="J471" s="178"/>
      <c r="K471" s="178"/>
      <c r="L471" s="178"/>
      <c r="M471" s="178"/>
      <c r="N471" s="160" t="str">
        <f t="shared" si="38"/>
        <v/>
      </c>
      <c r="P471" s="160" t="str">
        <f t="shared" si="39"/>
        <v/>
      </c>
      <c r="Q471" s="160">
        <f t="shared" si="37"/>
        <v>0</v>
      </c>
      <c r="R471" s="160" t="str">
        <f t="shared" si="40"/>
        <v/>
      </c>
      <c r="S471" s="160" t="str">
        <f t="shared" si="41"/>
        <v/>
      </c>
    </row>
    <row r="472" spans="3:19" ht="17.45" customHeight="1" x14ac:dyDescent="0.25">
      <c r="C472" s="188"/>
      <c r="D472" s="189"/>
      <c r="E472" s="178"/>
      <c r="F472" s="178"/>
      <c r="G472" s="190">
        <f>DATOS!$E$13</f>
        <v>1</v>
      </c>
      <c r="H472" s="178"/>
      <c r="I472" s="191"/>
      <c r="J472" s="178"/>
      <c r="K472" s="178"/>
      <c r="L472" s="178"/>
      <c r="M472" s="178"/>
      <c r="N472" s="160" t="str">
        <f t="shared" si="38"/>
        <v/>
      </c>
      <c r="P472" s="160" t="str">
        <f t="shared" si="39"/>
        <v/>
      </c>
      <c r="Q472" s="160">
        <f t="shared" si="37"/>
        <v>0</v>
      </c>
      <c r="R472" s="160" t="str">
        <f t="shared" si="40"/>
        <v/>
      </c>
      <c r="S472" s="160" t="str">
        <f t="shared" si="41"/>
        <v/>
      </c>
    </row>
    <row r="473" spans="3:19" ht="17.45" customHeight="1" x14ac:dyDescent="0.25">
      <c r="C473" s="188"/>
      <c r="D473" s="189"/>
      <c r="E473" s="178"/>
      <c r="F473" s="178"/>
      <c r="G473" s="190">
        <f>DATOS!$E$13</f>
        <v>1</v>
      </c>
      <c r="H473" s="178"/>
      <c r="I473" s="191"/>
      <c r="J473" s="178"/>
      <c r="K473" s="178"/>
      <c r="L473" s="178"/>
      <c r="M473" s="178"/>
      <c r="N473" s="160" t="str">
        <f t="shared" si="38"/>
        <v/>
      </c>
      <c r="P473" s="160" t="str">
        <f t="shared" si="39"/>
        <v/>
      </c>
      <c r="Q473" s="160">
        <f t="shared" si="37"/>
        <v>0</v>
      </c>
      <c r="R473" s="160" t="str">
        <f t="shared" si="40"/>
        <v/>
      </c>
      <c r="S473" s="160" t="str">
        <f t="shared" si="41"/>
        <v/>
      </c>
    </row>
    <row r="474" spans="3:19" ht="17.45" customHeight="1" x14ac:dyDescent="0.25">
      <c r="C474" s="188"/>
      <c r="D474" s="189"/>
      <c r="E474" s="178"/>
      <c r="F474" s="178"/>
      <c r="G474" s="190">
        <f>DATOS!$E$13</f>
        <v>1</v>
      </c>
      <c r="H474" s="178"/>
      <c r="I474" s="191"/>
      <c r="J474" s="178"/>
      <c r="K474" s="178"/>
      <c r="L474" s="178"/>
      <c r="M474" s="178"/>
      <c r="N474" s="160" t="str">
        <f t="shared" si="38"/>
        <v/>
      </c>
      <c r="P474" s="160" t="str">
        <f t="shared" si="39"/>
        <v/>
      </c>
      <c r="Q474" s="160">
        <f t="shared" si="37"/>
        <v>0</v>
      </c>
      <c r="R474" s="160" t="str">
        <f t="shared" si="40"/>
        <v/>
      </c>
      <c r="S474" s="160" t="str">
        <f t="shared" si="41"/>
        <v/>
      </c>
    </row>
    <row r="475" spans="3:19" ht="17.45" customHeight="1" x14ac:dyDescent="0.25">
      <c r="C475" s="188"/>
      <c r="D475" s="189"/>
      <c r="E475" s="178"/>
      <c r="F475" s="178"/>
      <c r="G475" s="190">
        <f>DATOS!$E$13</f>
        <v>1</v>
      </c>
      <c r="H475" s="178"/>
      <c r="I475" s="191"/>
      <c r="J475" s="178"/>
      <c r="K475" s="178"/>
      <c r="L475" s="178"/>
      <c r="M475" s="178"/>
      <c r="N475" s="160" t="str">
        <f t="shared" si="38"/>
        <v/>
      </c>
      <c r="P475" s="160" t="str">
        <f t="shared" si="39"/>
        <v/>
      </c>
      <c r="Q475" s="160">
        <f t="shared" si="37"/>
        <v>0</v>
      </c>
      <c r="R475" s="160" t="str">
        <f t="shared" si="40"/>
        <v/>
      </c>
      <c r="S475" s="160" t="str">
        <f t="shared" si="41"/>
        <v/>
      </c>
    </row>
    <row r="476" spans="3:19" ht="17.45" customHeight="1" x14ac:dyDescent="0.25">
      <c r="C476" s="188"/>
      <c r="D476" s="189"/>
      <c r="E476" s="178"/>
      <c r="F476" s="178"/>
      <c r="G476" s="190">
        <f>DATOS!$E$13</f>
        <v>1</v>
      </c>
      <c r="H476" s="178"/>
      <c r="I476" s="191"/>
      <c r="J476" s="178"/>
      <c r="K476" s="178"/>
      <c r="L476" s="178"/>
      <c r="M476" s="178"/>
      <c r="N476" s="160" t="str">
        <f t="shared" si="38"/>
        <v/>
      </c>
      <c r="P476" s="160" t="str">
        <f t="shared" si="39"/>
        <v/>
      </c>
      <c r="Q476" s="160">
        <f t="shared" si="37"/>
        <v>0</v>
      </c>
      <c r="R476" s="160" t="str">
        <f t="shared" si="40"/>
        <v/>
      </c>
      <c r="S476" s="160" t="str">
        <f t="shared" si="41"/>
        <v/>
      </c>
    </row>
    <row r="477" spans="3:19" ht="17.45" customHeight="1" x14ac:dyDescent="0.25">
      <c r="C477" s="188"/>
      <c r="D477" s="189"/>
      <c r="E477" s="178"/>
      <c r="F477" s="178"/>
      <c r="G477" s="190">
        <f>DATOS!$E$13</f>
        <v>1</v>
      </c>
      <c r="H477" s="178"/>
      <c r="I477" s="191"/>
      <c r="J477" s="178"/>
      <c r="K477" s="178"/>
      <c r="L477" s="178"/>
      <c r="M477" s="178"/>
      <c r="N477" s="160" t="str">
        <f t="shared" si="38"/>
        <v/>
      </c>
      <c r="P477" s="160" t="str">
        <f t="shared" si="39"/>
        <v/>
      </c>
      <c r="Q477" s="160">
        <f t="shared" si="37"/>
        <v>0</v>
      </c>
      <c r="R477" s="160" t="str">
        <f t="shared" si="40"/>
        <v/>
      </c>
      <c r="S477" s="160" t="str">
        <f t="shared" si="41"/>
        <v/>
      </c>
    </row>
    <row r="478" spans="3:19" ht="17.45" customHeight="1" x14ac:dyDescent="0.25">
      <c r="C478" s="188"/>
      <c r="D478" s="189"/>
      <c r="E478" s="178"/>
      <c r="F478" s="178"/>
      <c r="G478" s="190">
        <f>DATOS!$E$13</f>
        <v>1</v>
      </c>
      <c r="H478" s="178"/>
      <c r="I478" s="191"/>
      <c r="J478" s="178"/>
      <c r="K478" s="178"/>
      <c r="L478" s="178"/>
      <c r="M478" s="178"/>
      <c r="N478" s="160" t="str">
        <f t="shared" si="38"/>
        <v/>
      </c>
      <c r="P478" s="160" t="str">
        <f t="shared" si="39"/>
        <v/>
      </c>
      <c r="Q478" s="160">
        <f t="shared" si="37"/>
        <v>0</v>
      </c>
      <c r="R478" s="160" t="str">
        <f t="shared" si="40"/>
        <v/>
      </c>
      <c r="S478" s="160" t="str">
        <f t="shared" si="41"/>
        <v/>
      </c>
    </row>
    <row r="479" spans="3:19" ht="17.45" customHeight="1" x14ac:dyDescent="0.25">
      <c r="C479" s="188"/>
      <c r="D479" s="189"/>
      <c r="E479" s="178"/>
      <c r="F479" s="178"/>
      <c r="G479" s="190">
        <f>DATOS!$E$13</f>
        <v>1</v>
      </c>
      <c r="H479" s="178"/>
      <c r="I479" s="191"/>
      <c r="J479" s="178"/>
      <c r="K479" s="178"/>
      <c r="L479" s="178"/>
      <c r="M479" s="178"/>
      <c r="N479" s="160" t="str">
        <f t="shared" si="38"/>
        <v/>
      </c>
      <c r="P479" s="160" t="str">
        <f t="shared" si="39"/>
        <v/>
      </c>
      <c r="Q479" s="160">
        <f t="shared" si="37"/>
        <v>0</v>
      </c>
      <c r="R479" s="160" t="str">
        <f t="shared" si="40"/>
        <v/>
      </c>
      <c r="S479" s="160" t="str">
        <f t="shared" si="41"/>
        <v/>
      </c>
    </row>
    <row r="480" spans="3:19" ht="17.45" customHeight="1" x14ac:dyDescent="0.25">
      <c r="C480" s="188"/>
      <c r="D480" s="189"/>
      <c r="E480" s="178"/>
      <c r="F480" s="178"/>
      <c r="G480" s="190">
        <f>DATOS!$E$13</f>
        <v>1</v>
      </c>
      <c r="H480" s="178"/>
      <c r="I480" s="191"/>
      <c r="J480" s="178"/>
      <c r="K480" s="178"/>
      <c r="L480" s="178"/>
      <c r="M480" s="178"/>
      <c r="N480" s="160" t="str">
        <f t="shared" si="38"/>
        <v/>
      </c>
      <c r="P480" s="160" t="str">
        <f t="shared" si="39"/>
        <v/>
      </c>
      <c r="Q480" s="160">
        <f t="shared" si="37"/>
        <v>0</v>
      </c>
      <c r="R480" s="160" t="str">
        <f t="shared" si="40"/>
        <v/>
      </c>
      <c r="S480" s="160" t="str">
        <f t="shared" si="41"/>
        <v/>
      </c>
    </row>
    <row r="481" spans="3:19" ht="17.45" customHeight="1" x14ac:dyDescent="0.25">
      <c r="C481" s="188"/>
      <c r="D481" s="189"/>
      <c r="E481" s="178"/>
      <c r="F481" s="178"/>
      <c r="G481" s="190">
        <f>DATOS!$E$13</f>
        <v>1</v>
      </c>
      <c r="H481" s="178"/>
      <c r="I481" s="191"/>
      <c r="J481" s="178"/>
      <c r="K481" s="178"/>
      <c r="L481" s="178"/>
      <c r="M481" s="178"/>
      <c r="N481" s="160" t="str">
        <f t="shared" si="38"/>
        <v/>
      </c>
      <c r="P481" s="160" t="str">
        <f t="shared" si="39"/>
        <v/>
      </c>
      <c r="Q481" s="160">
        <f t="shared" si="37"/>
        <v>0</v>
      </c>
      <c r="R481" s="160" t="str">
        <f t="shared" si="40"/>
        <v/>
      </c>
      <c r="S481" s="160" t="str">
        <f t="shared" si="41"/>
        <v/>
      </c>
    </row>
    <row r="482" spans="3:19" ht="17.45" customHeight="1" x14ac:dyDescent="0.25">
      <c r="C482" s="188"/>
      <c r="D482" s="189"/>
      <c r="E482" s="178"/>
      <c r="F482" s="178"/>
      <c r="G482" s="190">
        <f>DATOS!$E$13</f>
        <v>1</v>
      </c>
      <c r="H482" s="178"/>
      <c r="I482" s="191"/>
      <c r="J482" s="178"/>
      <c r="K482" s="178"/>
      <c r="L482" s="178"/>
      <c r="M482" s="178"/>
      <c r="N482" s="160" t="str">
        <f t="shared" si="38"/>
        <v/>
      </c>
      <c r="P482" s="160" t="str">
        <f t="shared" si="39"/>
        <v/>
      </c>
      <c r="Q482" s="160">
        <f t="shared" si="37"/>
        <v>0</v>
      </c>
      <c r="R482" s="160" t="str">
        <f t="shared" si="40"/>
        <v/>
      </c>
      <c r="S482" s="160" t="str">
        <f t="shared" si="41"/>
        <v/>
      </c>
    </row>
    <row r="483" spans="3:19" ht="17.45" customHeight="1" x14ac:dyDescent="0.25">
      <c r="C483" s="188"/>
      <c r="D483" s="189"/>
      <c r="E483" s="178"/>
      <c r="F483" s="178"/>
      <c r="G483" s="190">
        <f>DATOS!$E$13</f>
        <v>1</v>
      </c>
      <c r="H483" s="178"/>
      <c r="I483" s="191"/>
      <c r="J483" s="178"/>
      <c r="K483" s="178"/>
      <c r="L483" s="178"/>
      <c r="M483" s="178"/>
      <c r="N483" s="160" t="str">
        <f t="shared" si="38"/>
        <v/>
      </c>
      <c r="P483" s="160" t="str">
        <f t="shared" si="39"/>
        <v/>
      </c>
      <c r="Q483" s="160">
        <f t="shared" si="37"/>
        <v>0</v>
      </c>
      <c r="R483" s="160" t="str">
        <f t="shared" si="40"/>
        <v/>
      </c>
      <c r="S483" s="160" t="str">
        <f t="shared" si="41"/>
        <v/>
      </c>
    </row>
    <row r="484" spans="3:19" ht="17.45" customHeight="1" x14ac:dyDescent="0.25">
      <c r="C484" s="188"/>
      <c r="D484" s="189"/>
      <c r="E484" s="178"/>
      <c r="F484" s="178"/>
      <c r="G484" s="190">
        <f>DATOS!$E$13</f>
        <v>1</v>
      </c>
      <c r="H484" s="178"/>
      <c r="I484" s="191"/>
      <c r="J484" s="178"/>
      <c r="K484" s="178"/>
      <c r="L484" s="178"/>
      <c r="M484" s="178"/>
      <c r="N484" s="160" t="str">
        <f t="shared" si="38"/>
        <v/>
      </c>
      <c r="P484" s="160" t="str">
        <f t="shared" si="39"/>
        <v/>
      </c>
      <c r="Q484" s="160">
        <f t="shared" si="37"/>
        <v>0</v>
      </c>
      <c r="R484" s="160" t="str">
        <f t="shared" si="40"/>
        <v/>
      </c>
      <c r="S484" s="160" t="str">
        <f t="shared" si="41"/>
        <v/>
      </c>
    </row>
    <row r="485" spans="3:19" ht="17.45" customHeight="1" x14ac:dyDescent="0.25">
      <c r="C485" s="188"/>
      <c r="D485" s="189"/>
      <c r="E485" s="178"/>
      <c r="F485" s="178"/>
      <c r="G485" s="190">
        <f>DATOS!$E$13</f>
        <v>1</v>
      </c>
      <c r="H485" s="178"/>
      <c r="I485" s="191"/>
      <c r="J485" s="178"/>
      <c r="K485" s="178"/>
      <c r="L485" s="178"/>
      <c r="M485" s="178"/>
      <c r="N485" s="160" t="str">
        <f t="shared" si="38"/>
        <v/>
      </c>
      <c r="P485" s="160" t="str">
        <f t="shared" si="39"/>
        <v/>
      </c>
      <c r="Q485" s="160">
        <f t="shared" si="37"/>
        <v>0</v>
      </c>
      <c r="R485" s="160" t="str">
        <f t="shared" si="40"/>
        <v/>
      </c>
      <c r="S485" s="160" t="str">
        <f t="shared" si="41"/>
        <v/>
      </c>
    </row>
    <row r="486" spans="3:19" ht="17.45" customHeight="1" x14ac:dyDescent="0.25">
      <c r="C486" s="188"/>
      <c r="D486" s="189"/>
      <c r="E486" s="178"/>
      <c r="F486" s="178"/>
      <c r="G486" s="190">
        <f>DATOS!$E$13</f>
        <v>1</v>
      </c>
      <c r="H486" s="178"/>
      <c r="I486" s="191"/>
      <c r="J486" s="178"/>
      <c r="K486" s="178"/>
      <c r="L486" s="178"/>
      <c r="M486" s="178"/>
      <c r="N486" s="160" t="str">
        <f t="shared" si="38"/>
        <v/>
      </c>
      <c r="P486" s="160" t="str">
        <f t="shared" si="39"/>
        <v/>
      </c>
      <c r="Q486" s="160">
        <f t="shared" si="37"/>
        <v>0</v>
      </c>
      <c r="R486" s="160" t="str">
        <f t="shared" si="40"/>
        <v/>
      </c>
      <c r="S486" s="160" t="str">
        <f t="shared" si="41"/>
        <v/>
      </c>
    </row>
    <row r="487" spans="3:19" ht="17.45" customHeight="1" x14ac:dyDescent="0.25">
      <c r="C487" s="188"/>
      <c r="D487" s="189"/>
      <c r="E487" s="178"/>
      <c r="F487" s="178"/>
      <c r="G487" s="190">
        <f>DATOS!$E$13</f>
        <v>1</v>
      </c>
      <c r="H487" s="178"/>
      <c r="I487" s="191"/>
      <c r="J487" s="178"/>
      <c r="K487" s="178"/>
      <c r="L487" s="178"/>
      <c r="M487" s="178"/>
      <c r="N487" s="160" t="str">
        <f t="shared" si="38"/>
        <v/>
      </c>
      <c r="P487" s="160" t="str">
        <f t="shared" si="39"/>
        <v/>
      </c>
      <c r="Q487" s="160">
        <f t="shared" si="37"/>
        <v>0</v>
      </c>
      <c r="R487" s="160" t="str">
        <f t="shared" si="40"/>
        <v/>
      </c>
      <c r="S487" s="160" t="str">
        <f t="shared" si="41"/>
        <v/>
      </c>
    </row>
    <row r="488" spans="3:19" ht="17.45" customHeight="1" x14ac:dyDescent="0.25">
      <c r="C488" s="188"/>
      <c r="D488" s="189"/>
      <c r="E488" s="178"/>
      <c r="F488" s="178"/>
      <c r="G488" s="190">
        <f>DATOS!$E$13</f>
        <v>1</v>
      </c>
      <c r="H488" s="178"/>
      <c r="I488" s="191"/>
      <c r="J488" s="178"/>
      <c r="K488" s="178"/>
      <c r="L488" s="178"/>
      <c r="M488" s="178"/>
      <c r="N488" s="160" t="str">
        <f t="shared" si="38"/>
        <v/>
      </c>
      <c r="P488" s="160" t="str">
        <f t="shared" si="39"/>
        <v/>
      </c>
      <c r="Q488" s="160">
        <f t="shared" si="37"/>
        <v>0</v>
      </c>
      <c r="R488" s="160" t="str">
        <f t="shared" si="40"/>
        <v/>
      </c>
      <c r="S488" s="160" t="str">
        <f t="shared" si="41"/>
        <v/>
      </c>
    </row>
    <row r="489" spans="3:19" ht="17.45" customHeight="1" x14ac:dyDescent="0.25">
      <c r="C489" s="188"/>
      <c r="D489" s="189"/>
      <c r="E489" s="178"/>
      <c r="F489" s="178"/>
      <c r="G489" s="190">
        <f>DATOS!$E$13</f>
        <v>1</v>
      </c>
      <c r="H489" s="178"/>
      <c r="I489" s="191"/>
      <c r="J489" s="178"/>
      <c r="K489" s="178"/>
      <c r="L489" s="178"/>
      <c r="M489" s="178"/>
      <c r="N489" s="160" t="str">
        <f t="shared" si="38"/>
        <v/>
      </c>
      <c r="P489" s="160" t="str">
        <f t="shared" si="39"/>
        <v/>
      </c>
      <c r="Q489" s="160">
        <f t="shared" si="37"/>
        <v>0</v>
      </c>
      <c r="R489" s="160" t="str">
        <f t="shared" si="40"/>
        <v/>
      </c>
      <c r="S489" s="160" t="str">
        <f t="shared" si="41"/>
        <v/>
      </c>
    </row>
    <row r="490" spans="3:19" ht="17.45" customHeight="1" x14ac:dyDescent="0.25">
      <c r="C490" s="188"/>
      <c r="D490" s="189"/>
      <c r="E490" s="178"/>
      <c r="F490" s="178"/>
      <c r="G490" s="190">
        <f>DATOS!$E$13</f>
        <v>1</v>
      </c>
      <c r="H490" s="178"/>
      <c r="I490" s="191"/>
      <c r="J490" s="178"/>
      <c r="K490" s="178"/>
      <c r="L490" s="178"/>
      <c r="M490" s="178"/>
      <c r="N490" s="160" t="str">
        <f t="shared" si="38"/>
        <v/>
      </c>
      <c r="P490" s="160" t="str">
        <f t="shared" si="39"/>
        <v/>
      </c>
      <c r="Q490" s="160">
        <f t="shared" si="37"/>
        <v>0</v>
      </c>
      <c r="R490" s="160" t="str">
        <f t="shared" si="40"/>
        <v/>
      </c>
      <c r="S490" s="160" t="str">
        <f t="shared" si="41"/>
        <v/>
      </c>
    </row>
    <row r="491" spans="3:19" ht="17.45" customHeight="1" x14ac:dyDescent="0.25">
      <c r="C491" s="188"/>
      <c r="D491" s="189"/>
      <c r="E491" s="178"/>
      <c r="F491" s="178"/>
      <c r="G491" s="190">
        <f>DATOS!$E$13</f>
        <v>1</v>
      </c>
      <c r="H491" s="178"/>
      <c r="I491" s="191"/>
      <c r="J491" s="178"/>
      <c r="K491" s="178"/>
      <c r="L491" s="178"/>
      <c r="M491" s="178"/>
      <c r="N491" s="160" t="str">
        <f t="shared" si="38"/>
        <v/>
      </c>
      <c r="P491" s="160" t="str">
        <f t="shared" si="39"/>
        <v/>
      </c>
      <c r="Q491" s="160">
        <f t="shared" si="37"/>
        <v>0</v>
      </c>
      <c r="R491" s="160" t="str">
        <f t="shared" si="40"/>
        <v/>
      </c>
      <c r="S491" s="160" t="str">
        <f t="shared" si="41"/>
        <v/>
      </c>
    </row>
    <row r="492" spans="3:19" ht="17.45" customHeight="1" x14ac:dyDescent="0.25">
      <c r="C492" s="188"/>
      <c r="D492" s="189"/>
      <c r="E492" s="178"/>
      <c r="F492" s="178"/>
      <c r="G492" s="190">
        <f>DATOS!$E$13</f>
        <v>1</v>
      </c>
      <c r="H492" s="178"/>
      <c r="I492" s="191"/>
      <c r="J492" s="178"/>
      <c r="K492" s="178"/>
      <c r="L492" s="178"/>
      <c r="M492" s="178"/>
      <c r="N492" s="160" t="str">
        <f t="shared" si="38"/>
        <v/>
      </c>
      <c r="P492" s="160" t="str">
        <f t="shared" si="39"/>
        <v/>
      </c>
      <c r="Q492" s="160">
        <f t="shared" si="37"/>
        <v>0</v>
      </c>
      <c r="R492" s="160" t="str">
        <f t="shared" si="40"/>
        <v/>
      </c>
      <c r="S492" s="160" t="str">
        <f t="shared" si="41"/>
        <v/>
      </c>
    </row>
    <row r="493" spans="3:19" ht="17.45" customHeight="1" x14ac:dyDescent="0.25">
      <c r="C493" s="188"/>
      <c r="D493" s="189"/>
      <c r="E493" s="178"/>
      <c r="F493" s="178"/>
      <c r="G493" s="190">
        <f>DATOS!$E$13</f>
        <v>1</v>
      </c>
      <c r="H493" s="178"/>
      <c r="I493" s="191"/>
      <c r="J493" s="178"/>
      <c r="K493" s="178"/>
      <c r="L493" s="178"/>
      <c r="M493" s="178"/>
      <c r="N493" s="160" t="str">
        <f t="shared" si="38"/>
        <v/>
      </c>
      <c r="P493" s="160" t="str">
        <f t="shared" si="39"/>
        <v/>
      </c>
      <c r="Q493" s="160">
        <f t="shared" si="37"/>
        <v>0</v>
      </c>
      <c r="R493" s="160" t="str">
        <f t="shared" si="40"/>
        <v/>
      </c>
      <c r="S493" s="160" t="str">
        <f t="shared" si="41"/>
        <v/>
      </c>
    </row>
    <row r="494" spans="3:19" ht="17.45" customHeight="1" x14ac:dyDescent="0.25">
      <c r="C494" s="188"/>
      <c r="D494" s="189"/>
      <c r="E494" s="178"/>
      <c r="F494" s="178"/>
      <c r="G494" s="190">
        <f>DATOS!$E$13</f>
        <v>1</v>
      </c>
      <c r="H494" s="178"/>
      <c r="I494" s="191"/>
      <c r="J494" s="178"/>
      <c r="K494" s="178"/>
      <c r="L494" s="178"/>
      <c r="M494" s="178"/>
      <c r="N494" s="160" t="str">
        <f t="shared" si="38"/>
        <v/>
      </c>
      <c r="P494" s="160" t="str">
        <f t="shared" si="39"/>
        <v/>
      </c>
      <c r="Q494" s="160">
        <f t="shared" si="37"/>
        <v>0</v>
      </c>
      <c r="R494" s="160" t="str">
        <f t="shared" si="40"/>
        <v/>
      </c>
      <c r="S494" s="160" t="str">
        <f t="shared" si="41"/>
        <v/>
      </c>
    </row>
    <row r="495" spans="3:19" ht="17.45" customHeight="1" x14ac:dyDescent="0.25">
      <c r="C495" s="188"/>
      <c r="D495" s="189"/>
      <c r="E495" s="178"/>
      <c r="F495" s="178"/>
      <c r="G495" s="190">
        <f>DATOS!$E$13</f>
        <v>1</v>
      </c>
      <c r="H495" s="178"/>
      <c r="I495" s="191"/>
      <c r="J495" s="178"/>
      <c r="K495" s="178"/>
      <c r="L495" s="178"/>
      <c r="M495" s="178"/>
      <c r="N495" s="160" t="str">
        <f t="shared" si="38"/>
        <v/>
      </c>
      <c r="P495" s="160" t="str">
        <f t="shared" si="39"/>
        <v/>
      </c>
      <c r="Q495" s="160">
        <f t="shared" si="37"/>
        <v>0</v>
      </c>
      <c r="R495" s="160" t="str">
        <f t="shared" si="40"/>
        <v/>
      </c>
      <c r="S495" s="160" t="str">
        <f t="shared" si="41"/>
        <v/>
      </c>
    </row>
    <row r="496" spans="3:19" ht="17.45" customHeight="1" x14ac:dyDescent="0.25">
      <c r="C496" s="188"/>
      <c r="D496" s="189"/>
      <c r="E496" s="178"/>
      <c r="F496" s="178"/>
      <c r="G496" s="190">
        <f>DATOS!$E$13</f>
        <v>1</v>
      </c>
      <c r="H496" s="178"/>
      <c r="I496" s="191"/>
      <c r="J496" s="178"/>
      <c r="K496" s="178"/>
      <c r="L496" s="178"/>
      <c r="M496" s="178"/>
      <c r="N496" s="160" t="str">
        <f t="shared" si="38"/>
        <v/>
      </c>
      <c r="P496" s="160" t="str">
        <f t="shared" si="39"/>
        <v/>
      </c>
      <c r="Q496" s="160">
        <f t="shared" si="37"/>
        <v>0</v>
      </c>
      <c r="R496" s="160" t="str">
        <f t="shared" si="40"/>
        <v/>
      </c>
      <c r="S496" s="160" t="str">
        <f t="shared" si="41"/>
        <v/>
      </c>
    </row>
    <row r="497" spans="3:19" ht="17.45" customHeight="1" x14ac:dyDescent="0.25">
      <c r="C497" s="188"/>
      <c r="D497" s="189"/>
      <c r="E497" s="178"/>
      <c r="F497" s="178"/>
      <c r="G497" s="190">
        <f>DATOS!$E$13</f>
        <v>1</v>
      </c>
      <c r="H497" s="178"/>
      <c r="I497" s="191"/>
      <c r="J497" s="178"/>
      <c r="K497" s="178"/>
      <c r="L497" s="178"/>
      <c r="M497" s="178"/>
      <c r="N497" s="160" t="str">
        <f t="shared" si="38"/>
        <v/>
      </c>
      <c r="P497" s="160" t="str">
        <f t="shared" si="39"/>
        <v/>
      </c>
      <c r="Q497" s="160">
        <f t="shared" si="37"/>
        <v>0</v>
      </c>
      <c r="R497" s="160" t="str">
        <f t="shared" si="40"/>
        <v/>
      </c>
      <c r="S497" s="160" t="str">
        <f t="shared" si="41"/>
        <v/>
      </c>
    </row>
    <row r="498" spans="3:19" ht="17.45" customHeight="1" x14ac:dyDescent="0.25">
      <c r="C498" s="188"/>
      <c r="D498" s="189"/>
      <c r="E498" s="178"/>
      <c r="F498" s="178"/>
      <c r="G498" s="190">
        <f>DATOS!$E$13</f>
        <v>1</v>
      </c>
      <c r="H498" s="178"/>
      <c r="I498" s="191"/>
      <c r="J498" s="178"/>
      <c r="K498" s="178"/>
      <c r="L498" s="178"/>
      <c r="M498" s="178"/>
      <c r="N498" s="160" t="str">
        <f t="shared" si="38"/>
        <v/>
      </c>
      <c r="P498" s="160" t="str">
        <f t="shared" si="39"/>
        <v/>
      </c>
      <c r="Q498" s="160">
        <f t="shared" si="37"/>
        <v>0</v>
      </c>
      <c r="R498" s="160" t="str">
        <f t="shared" si="40"/>
        <v/>
      </c>
      <c r="S498" s="160" t="str">
        <f t="shared" si="41"/>
        <v/>
      </c>
    </row>
    <row r="499" spans="3:19" ht="17.45" customHeight="1" x14ac:dyDescent="0.25">
      <c r="C499" s="188"/>
      <c r="D499" s="189"/>
      <c r="E499" s="178"/>
      <c r="F499" s="178"/>
      <c r="G499" s="190">
        <f>DATOS!$E$13</f>
        <v>1</v>
      </c>
      <c r="H499" s="178"/>
      <c r="I499" s="191"/>
      <c r="J499" s="178"/>
      <c r="K499" s="178"/>
      <c r="L499" s="178"/>
      <c r="M499" s="178"/>
      <c r="N499" s="160" t="str">
        <f t="shared" si="38"/>
        <v/>
      </c>
      <c r="P499" s="160" t="str">
        <f t="shared" si="39"/>
        <v/>
      </c>
      <c r="Q499" s="160">
        <f t="shared" si="37"/>
        <v>0</v>
      </c>
      <c r="R499" s="160" t="str">
        <f t="shared" si="40"/>
        <v/>
      </c>
      <c r="S499" s="160" t="str">
        <f t="shared" si="41"/>
        <v/>
      </c>
    </row>
    <row r="500" spans="3:19" ht="17.45" customHeight="1" x14ac:dyDescent="0.25">
      <c r="C500" s="188"/>
      <c r="D500" s="189"/>
      <c r="E500" s="178"/>
      <c r="F500" s="178"/>
      <c r="G500" s="190">
        <f>DATOS!$E$13</f>
        <v>1</v>
      </c>
      <c r="H500" s="178"/>
      <c r="I500" s="191"/>
      <c r="J500" s="178"/>
      <c r="K500" s="178"/>
      <c r="L500" s="178"/>
      <c r="M500" s="178"/>
      <c r="N500" s="160" t="str">
        <f t="shared" si="38"/>
        <v/>
      </c>
      <c r="P500" s="160" t="str">
        <f t="shared" si="39"/>
        <v/>
      </c>
      <c r="Q500" s="160">
        <f t="shared" si="37"/>
        <v>0</v>
      </c>
      <c r="R500" s="160" t="str">
        <f t="shared" si="40"/>
        <v/>
      </c>
      <c r="S500" s="160" t="str">
        <f t="shared" si="41"/>
        <v/>
      </c>
    </row>
    <row r="501" spans="3:19" ht="17.45" customHeight="1" x14ac:dyDescent="0.25">
      <c r="C501" s="188"/>
      <c r="D501" s="189"/>
      <c r="E501" s="178"/>
      <c r="F501" s="178"/>
      <c r="G501" s="190">
        <f>DATOS!$E$13</f>
        <v>1</v>
      </c>
      <c r="H501" s="178"/>
      <c r="I501" s="191"/>
      <c r="J501" s="178"/>
      <c r="K501" s="178"/>
      <c r="L501" s="178"/>
      <c r="M501" s="178"/>
      <c r="N501" s="160" t="str">
        <f t="shared" si="38"/>
        <v/>
      </c>
      <c r="P501" s="160" t="str">
        <f t="shared" si="39"/>
        <v/>
      </c>
      <c r="Q501" s="160">
        <f t="shared" si="37"/>
        <v>0</v>
      </c>
      <c r="R501" s="160" t="str">
        <f t="shared" si="40"/>
        <v/>
      </c>
      <c r="S501" s="160" t="str">
        <f t="shared" si="41"/>
        <v/>
      </c>
    </row>
    <row r="502" spans="3:19" ht="17.45" customHeight="1" x14ac:dyDescent="0.25">
      <c r="C502" s="188"/>
      <c r="D502" s="189"/>
      <c r="E502" s="178"/>
      <c r="F502" s="178"/>
      <c r="G502" s="190">
        <f>DATOS!$E$13</f>
        <v>1</v>
      </c>
      <c r="H502" s="178"/>
      <c r="I502" s="191"/>
      <c r="J502" s="178"/>
      <c r="K502" s="178"/>
      <c r="L502" s="178"/>
      <c r="M502" s="178"/>
      <c r="N502" s="160" t="str">
        <f t="shared" si="38"/>
        <v/>
      </c>
      <c r="P502" s="160" t="str">
        <f t="shared" si="39"/>
        <v/>
      </c>
      <c r="Q502" s="160">
        <f t="shared" si="37"/>
        <v>0</v>
      </c>
      <c r="R502" s="160" t="str">
        <f t="shared" si="40"/>
        <v/>
      </c>
      <c r="S502" s="160" t="str">
        <f t="shared" si="41"/>
        <v/>
      </c>
    </row>
    <row r="503" spans="3:19" ht="17.45" customHeight="1" x14ac:dyDescent="0.25">
      <c r="C503" s="188"/>
      <c r="D503" s="189"/>
      <c r="E503" s="178"/>
      <c r="F503" s="178"/>
      <c r="G503" s="190">
        <f>DATOS!$E$13</f>
        <v>1</v>
      </c>
      <c r="H503" s="178"/>
      <c r="I503" s="191"/>
      <c r="J503" s="178"/>
      <c r="K503" s="178"/>
      <c r="L503" s="178"/>
      <c r="M503" s="178"/>
      <c r="N503" s="160" t="str">
        <f t="shared" si="38"/>
        <v/>
      </c>
      <c r="P503" s="160" t="str">
        <f t="shared" si="39"/>
        <v/>
      </c>
      <c r="Q503" s="160">
        <f t="shared" si="37"/>
        <v>0</v>
      </c>
      <c r="R503" s="160" t="str">
        <f t="shared" si="40"/>
        <v/>
      </c>
      <c r="S503" s="160" t="str">
        <f t="shared" si="41"/>
        <v/>
      </c>
    </row>
    <row r="504" spans="3:19" ht="17.45" customHeight="1" x14ac:dyDescent="0.25">
      <c r="C504" s="188"/>
      <c r="D504" s="189"/>
      <c r="E504" s="178"/>
      <c r="F504" s="178"/>
      <c r="G504" s="190">
        <f>DATOS!$E$13</f>
        <v>1</v>
      </c>
      <c r="H504" s="178"/>
      <c r="I504" s="191"/>
      <c r="J504" s="178"/>
      <c r="K504" s="178"/>
      <c r="L504" s="178"/>
      <c r="M504" s="178"/>
      <c r="N504" s="160" t="str">
        <f t="shared" si="38"/>
        <v/>
      </c>
      <c r="P504" s="160" t="str">
        <f t="shared" si="39"/>
        <v/>
      </c>
      <c r="Q504" s="160">
        <f t="shared" si="37"/>
        <v>0</v>
      </c>
      <c r="R504" s="160" t="str">
        <f t="shared" si="40"/>
        <v/>
      </c>
      <c r="S504" s="160" t="str">
        <f t="shared" si="41"/>
        <v/>
      </c>
    </row>
    <row r="505" spans="3:19" ht="17.45" customHeight="1" x14ac:dyDescent="0.25">
      <c r="C505" s="188"/>
      <c r="D505" s="189"/>
      <c r="E505" s="178"/>
      <c r="F505" s="178"/>
      <c r="G505" s="190">
        <f>DATOS!$E$13</f>
        <v>1</v>
      </c>
      <c r="H505" s="178"/>
      <c r="I505" s="191"/>
      <c r="J505" s="178"/>
      <c r="K505" s="178"/>
      <c r="L505" s="178"/>
      <c r="M505" s="178"/>
      <c r="N505" s="160" t="str">
        <f t="shared" si="38"/>
        <v/>
      </c>
      <c r="P505" s="160" t="str">
        <f t="shared" si="39"/>
        <v/>
      </c>
      <c r="Q505" s="160">
        <f t="shared" si="37"/>
        <v>0</v>
      </c>
      <c r="R505" s="160" t="str">
        <f t="shared" si="40"/>
        <v/>
      </c>
      <c r="S505" s="160" t="str">
        <f t="shared" si="41"/>
        <v/>
      </c>
    </row>
    <row r="506" spans="3:19" ht="17.45" customHeight="1" x14ac:dyDescent="0.25">
      <c r="C506" s="188"/>
      <c r="D506" s="189"/>
      <c r="E506" s="178"/>
      <c r="F506" s="178"/>
      <c r="G506" s="190">
        <f>DATOS!$E$13</f>
        <v>1</v>
      </c>
      <c r="H506" s="178"/>
      <c r="I506" s="191"/>
      <c r="J506" s="178"/>
      <c r="K506" s="178"/>
      <c r="L506" s="178"/>
      <c r="M506" s="178"/>
      <c r="N506" s="160" t="str">
        <f t="shared" si="38"/>
        <v/>
      </c>
      <c r="P506" s="160" t="str">
        <f t="shared" si="39"/>
        <v/>
      </c>
      <c r="Q506" s="160">
        <f t="shared" si="37"/>
        <v>0</v>
      </c>
      <c r="R506" s="160" t="str">
        <f t="shared" si="40"/>
        <v/>
      </c>
      <c r="S506" s="160" t="str">
        <f t="shared" si="41"/>
        <v/>
      </c>
    </row>
    <row r="507" spans="3:19" ht="17.45" customHeight="1" x14ac:dyDescent="0.25">
      <c r="C507" s="188"/>
      <c r="D507" s="189"/>
      <c r="E507" s="178"/>
      <c r="F507" s="178"/>
      <c r="G507" s="190">
        <f>DATOS!$E$13</f>
        <v>1</v>
      </c>
      <c r="H507" s="178"/>
      <c r="I507" s="191"/>
      <c r="J507" s="178"/>
      <c r="K507" s="178"/>
      <c r="L507" s="178"/>
      <c r="M507" s="178"/>
      <c r="N507" s="160" t="str">
        <f t="shared" si="38"/>
        <v/>
      </c>
      <c r="P507" s="160" t="str">
        <f t="shared" si="39"/>
        <v/>
      </c>
      <c r="Q507" s="160">
        <f t="shared" si="37"/>
        <v>0</v>
      </c>
      <c r="R507" s="160" t="str">
        <f t="shared" si="40"/>
        <v/>
      </c>
      <c r="S507" s="160" t="str">
        <f t="shared" si="41"/>
        <v/>
      </c>
    </row>
    <row r="508" spans="3:19" ht="17.45" customHeight="1" x14ac:dyDescent="0.25">
      <c r="C508" s="188"/>
      <c r="D508" s="189"/>
      <c r="E508" s="178"/>
      <c r="F508" s="178"/>
      <c r="G508" s="190">
        <f>DATOS!$E$13</f>
        <v>1</v>
      </c>
      <c r="H508" s="178"/>
      <c r="I508" s="191"/>
      <c r="J508" s="178"/>
      <c r="K508" s="178"/>
      <c r="L508" s="178"/>
      <c r="M508" s="178"/>
      <c r="N508" s="160" t="str">
        <f t="shared" si="38"/>
        <v/>
      </c>
      <c r="P508" s="160" t="str">
        <f t="shared" si="39"/>
        <v/>
      </c>
      <c r="Q508" s="160">
        <f t="shared" si="37"/>
        <v>0</v>
      </c>
      <c r="R508" s="160" t="str">
        <f t="shared" si="40"/>
        <v/>
      </c>
      <c r="S508" s="160" t="str">
        <f t="shared" si="41"/>
        <v/>
      </c>
    </row>
    <row r="509" spans="3:19" ht="17.45" customHeight="1" x14ac:dyDescent="0.25">
      <c r="C509" s="188"/>
      <c r="D509" s="189"/>
      <c r="E509" s="178"/>
      <c r="F509" s="178"/>
      <c r="G509" s="190">
        <f>DATOS!$E$13</f>
        <v>1</v>
      </c>
      <c r="H509" s="178"/>
      <c r="I509" s="191"/>
      <c r="J509" s="178"/>
      <c r="K509" s="178"/>
      <c r="L509" s="178"/>
      <c r="M509" s="178"/>
      <c r="N509" s="160" t="str">
        <f t="shared" si="38"/>
        <v/>
      </c>
      <c r="P509" s="160" t="str">
        <f t="shared" si="39"/>
        <v/>
      </c>
      <c r="Q509" s="160">
        <f t="shared" si="37"/>
        <v>0</v>
      </c>
      <c r="R509" s="160" t="str">
        <f t="shared" si="40"/>
        <v/>
      </c>
      <c r="S509" s="160" t="str">
        <f t="shared" si="41"/>
        <v/>
      </c>
    </row>
    <row r="510" spans="3:19" ht="17.45" customHeight="1" x14ac:dyDescent="0.25">
      <c r="C510" s="188"/>
      <c r="D510" s="189"/>
      <c r="E510" s="178"/>
      <c r="F510" s="178"/>
      <c r="G510" s="190">
        <f>DATOS!$E$13</f>
        <v>1</v>
      </c>
      <c r="H510" s="178"/>
      <c r="I510" s="191"/>
      <c r="J510" s="178"/>
      <c r="K510" s="178"/>
      <c r="L510" s="178"/>
      <c r="M510" s="178"/>
      <c r="N510" s="160" t="str">
        <f t="shared" si="38"/>
        <v/>
      </c>
      <c r="P510" s="160" t="str">
        <f t="shared" si="39"/>
        <v/>
      </c>
      <c r="Q510" s="160">
        <f t="shared" si="37"/>
        <v>0</v>
      </c>
      <c r="R510" s="160" t="str">
        <f t="shared" si="40"/>
        <v/>
      </c>
      <c r="S510" s="160" t="str">
        <f t="shared" si="41"/>
        <v/>
      </c>
    </row>
    <row r="511" spans="3:19" ht="17.45" customHeight="1" x14ac:dyDescent="0.25">
      <c r="C511" s="188"/>
      <c r="D511" s="189"/>
      <c r="E511" s="178"/>
      <c r="F511" s="178"/>
      <c r="G511" s="190">
        <f>DATOS!$E$13</f>
        <v>1</v>
      </c>
      <c r="H511" s="178"/>
      <c r="I511" s="191"/>
      <c r="J511" s="178"/>
      <c r="K511" s="178"/>
      <c r="L511" s="178"/>
      <c r="M511" s="178"/>
      <c r="N511" s="160" t="str">
        <f t="shared" si="38"/>
        <v/>
      </c>
      <c r="P511" s="160" t="str">
        <f t="shared" si="39"/>
        <v/>
      </c>
      <c r="Q511" s="160">
        <f t="shared" si="37"/>
        <v>0</v>
      </c>
      <c r="R511" s="160" t="str">
        <f t="shared" si="40"/>
        <v/>
      </c>
      <c r="S511" s="160" t="str">
        <f t="shared" si="41"/>
        <v/>
      </c>
    </row>
    <row r="512" spans="3:19" ht="17.45" customHeight="1" x14ac:dyDescent="0.25">
      <c r="C512" s="188"/>
      <c r="D512" s="189"/>
      <c r="E512" s="178"/>
      <c r="F512" s="178"/>
      <c r="G512" s="190">
        <f>DATOS!$E$13</f>
        <v>1</v>
      </c>
      <c r="H512" s="178"/>
      <c r="I512" s="191"/>
      <c r="J512" s="178"/>
      <c r="K512" s="178"/>
      <c r="L512" s="178"/>
      <c r="M512" s="178"/>
      <c r="N512" s="160" t="str">
        <f t="shared" si="38"/>
        <v/>
      </c>
      <c r="P512" s="160" t="str">
        <f t="shared" si="39"/>
        <v/>
      </c>
      <c r="Q512" s="160">
        <f t="shared" si="37"/>
        <v>0</v>
      </c>
      <c r="R512" s="160" t="str">
        <f t="shared" si="40"/>
        <v/>
      </c>
      <c r="S512" s="160" t="str">
        <f t="shared" si="41"/>
        <v/>
      </c>
    </row>
    <row r="513" spans="3:19" ht="17.45" customHeight="1" x14ac:dyDescent="0.25">
      <c r="C513" s="188"/>
      <c r="D513" s="189"/>
      <c r="E513" s="178"/>
      <c r="F513" s="178"/>
      <c r="G513" s="190">
        <f>DATOS!$E$13</f>
        <v>1</v>
      </c>
      <c r="H513" s="178"/>
      <c r="I513" s="191"/>
      <c r="J513" s="178"/>
      <c r="K513" s="178"/>
      <c r="L513" s="178"/>
      <c r="M513" s="178"/>
      <c r="N513" s="160" t="str">
        <f t="shared" si="38"/>
        <v/>
      </c>
      <c r="P513" s="160" t="str">
        <f t="shared" si="39"/>
        <v/>
      </c>
      <c r="Q513" s="160">
        <f t="shared" si="37"/>
        <v>0</v>
      </c>
      <c r="R513" s="160" t="str">
        <f t="shared" si="40"/>
        <v/>
      </c>
      <c r="S513" s="160" t="str">
        <f t="shared" si="41"/>
        <v/>
      </c>
    </row>
    <row r="514" spans="3:19" ht="17.45" customHeight="1" x14ac:dyDescent="0.25">
      <c r="C514" s="188"/>
      <c r="D514" s="189"/>
      <c r="E514" s="178"/>
      <c r="F514" s="178"/>
      <c r="G514" s="190">
        <f>DATOS!$E$13</f>
        <v>1</v>
      </c>
      <c r="H514" s="178"/>
      <c r="I514" s="191"/>
      <c r="J514" s="178"/>
      <c r="K514" s="178"/>
      <c r="L514" s="178"/>
      <c r="M514" s="178"/>
      <c r="N514" s="160" t="str">
        <f t="shared" si="38"/>
        <v/>
      </c>
      <c r="P514" s="160" t="str">
        <f t="shared" si="39"/>
        <v/>
      </c>
      <c r="Q514" s="160">
        <f t="shared" si="37"/>
        <v>0</v>
      </c>
      <c r="R514" s="160" t="str">
        <f t="shared" si="40"/>
        <v/>
      </c>
      <c r="S514" s="160" t="str">
        <f t="shared" si="41"/>
        <v/>
      </c>
    </row>
    <row r="515" spans="3:19" ht="17.45" customHeight="1" x14ac:dyDescent="0.25">
      <c r="C515" s="188"/>
      <c r="D515" s="189"/>
      <c r="E515" s="178"/>
      <c r="F515" s="178"/>
      <c r="G515" s="190">
        <f>DATOS!$E$13</f>
        <v>1</v>
      </c>
      <c r="H515" s="178"/>
      <c r="I515" s="191"/>
      <c r="J515" s="178"/>
      <c r="K515" s="178"/>
      <c r="L515" s="178"/>
      <c r="M515" s="178"/>
      <c r="N515" s="160" t="str">
        <f t="shared" si="38"/>
        <v/>
      </c>
      <c r="P515" s="160" t="str">
        <f t="shared" si="39"/>
        <v/>
      </c>
      <c r="Q515" s="160">
        <f t="shared" si="37"/>
        <v>0</v>
      </c>
      <c r="R515" s="160" t="str">
        <f t="shared" si="40"/>
        <v/>
      </c>
      <c r="S515" s="160" t="str">
        <f t="shared" si="41"/>
        <v/>
      </c>
    </row>
    <row r="516" spans="3:19" ht="17.45" customHeight="1" x14ac:dyDescent="0.25">
      <c r="C516" s="188"/>
      <c r="D516" s="189"/>
      <c r="E516" s="178"/>
      <c r="F516" s="178"/>
      <c r="G516" s="190">
        <f>DATOS!$E$13</f>
        <v>1</v>
      </c>
      <c r="H516" s="178"/>
      <c r="I516" s="191"/>
      <c r="J516" s="178"/>
      <c r="K516" s="178"/>
      <c r="L516" s="178"/>
      <c r="M516" s="178"/>
      <c r="N516" s="160" t="str">
        <f t="shared" si="38"/>
        <v/>
      </c>
      <c r="O516" s="50"/>
      <c r="P516" s="160" t="str">
        <f t="shared" si="39"/>
        <v/>
      </c>
      <c r="Q516" s="160">
        <f t="shared" si="37"/>
        <v>0</v>
      </c>
      <c r="R516" s="160" t="str">
        <f t="shared" si="40"/>
        <v/>
      </c>
      <c r="S516" s="160" t="str">
        <f t="shared" si="41"/>
        <v/>
      </c>
    </row>
  </sheetData>
  <sheetProtection algorithmName="SHA-512" hashValue="9aJiOqONRy9kMrcGy3x4S90IGNWCJlvFgpJf++SgDnbBPgaR//Tj0QvpXpWbxrCaDF0YCh06zjReMgVBoeGacQ==" saltValue="UuM8ONxAfJiMskg7GdDCIg==" spinCount="100000" sheet="1" objects="1" scenarios="1" formatColumns="0" formatRows="0" autoFilter="0"/>
  <autoFilter ref="M16:N16" xr:uid="{00000000-0009-0000-0000-000022000000}"/>
  <mergeCells count="21">
    <mergeCell ref="A1:A4"/>
    <mergeCell ref="A5:A6"/>
    <mergeCell ref="M6:M7"/>
    <mergeCell ref="K6:K7"/>
    <mergeCell ref="L1:N1"/>
    <mergeCell ref="L4:N4"/>
    <mergeCell ref="H6:H7"/>
    <mergeCell ref="J6:J7"/>
    <mergeCell ref="E6:E7"/>
    <mergeCell ref="F6:F7"/>
    <mergeCell ref="I6:I7"/>
    <mergeCell ref="N6:N7"/>
    <mergeCell ref="L6:L7"/>
    <mergeCell ref="G6:G7"/>
    <mergeCell ref="A15:A16"/>
    <mergeCell ref="P6:P7"/>
    <mergeCell ref="Q6:Q7"/>
    <mergeCell ref="R6:R7"/>
    <mergeCell ref="S6:S7"/>
    <mergeCell ref="C6:C7"/>
    <mergeCell ref="D6:D7"/>
  </mergeCells>
  <phoneticPr fontId="0" type="noConversion"/>
  <hyperlinks>
    <hyperlink ref="A15:A16" location="CONTACTO!A1" display="Contacto" xr:uid="{00000000-0004-0000-2200-000000000000}"/>
    <hyperlink ref="A5:A6" location="MENU!A1" display="M e n ú" xr:uid="{00000000-0004-0000-2200-000001000000}"/>
    <hyperlink ref="A10" location="'INVERSIONES ARRENDAMIENTO'!A1" display="Inversiones Arrendamiento" xr:uid="{00000000-0004-0000-2200-000002000000}"/>
    <hyperlink ref="A14" location="PROVEEDORES!A1" display="Catálogo de Proveedores" xr:uid="{00000000-0004-0000-2200-000003000000}"/>
    <hyperlink ref="A13" location="DIOT!A1" display="Declaración del DIOT" xr:uid="{00000000-0004-0000-2200-000004000000}"/>
    <hyperlink ref="A12" location="TARIFAS!A1" display="Tablas y Tarifas de ISR" xr:uid="{00000000-0004-0000-2200-000005000000}"/>
    <hyperlink ref="A11" location="IMPUESTOS!A1" display="Impuestos" xr:uid="{00000000-0004-0000-2200-000006000000}"/>
    <hyperlink ref="A9" location="'INVERSIONES EMPR PROF'!A1" display="Inversiones Empresarial y P" xr:uid="{00000000-0004-0000-2200-000007000000}"/>
    <hyperlink ref="A8" location="'INGRESOS Y EGRESOS'!A1" display="Ingresos y Egresos" xr:uid="{00000000-0004-0000-2200-000008000000}"/>
    <hyperlink ref="A7" location="DATOS!A1" display="Datos de la Empresa" xr:uid="{00000000-0004-0000-22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2200-000000000000}">
          <x14:formula1>
            <xm:f>LISTA!$B$15:$B$18</xm:f>
          </x14:formula1>
          <xm:sqref>I17:I516</xm:sqref>
        </x14:dataValidation>
        <x14:dataValidation type="list" allowBlank="1" showInputMessage="1" showErrorMessage="1" errorTitle="REGIMEN FISCAL" error="Seleccione el régimen fiscal aplicable" xr:uid="{00000000-0002-0000-2200-000001000000}">
          <x14:formula1>
            <xm:f>LISTA!$B$21:$B$24</xm:f>
          </x14:formula1>
          <xm:sqref>G17:G516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T516"/>
  <sheetViews>
    <sheetView zoomScaleNormal="100" workbookViewId="0">
      <pane xSplit="1" ySplit="7" topLeftCell="B8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13" customWidth="1"/>
    <col min="4" max="4" width="8.7109375" style="13" customWidth="1"/>
    <col min="5" max="5" width="25.7109375" style="13" customWidth="1"/>
    <col min="6" max="6" width="15.28515625" style="13" customWidth="1"/>
    <col min="7" max="7" width="21.7109375" style="13" hidden="1" customWidth="1"/>
    <col min="8" max="8" width="12.28515625" style="13" customWidth="1"/>
    <col min="9" max="9" width="4.7109375" style="13" customWidth="1"/>
    <col min="10" max="14" width="12.28515625" style="13" customWidth="1"/>
    <col min="15" max="15" width="0.85546875" style="13" customWidth="1"/>
    <col min="16" max="19" width="11.7109375" style="13" customWidth="1"/>
    <col min="20" max="20" width="11.7109375" style="13" hidden="1" customWidth="1"/>
    <col min="21" max="16384" width="11.42578125" style="13"/>
  </cols>
  <sheetData>
    <row r="1" spans="1:20" ht="17.45" customHeight="1" x14ac:dyDescent="0.3">
      <c r="A1" s="212" t="s">
        <v>244</v>
      </c>
      <c r="C1" s="107" t="str">
        <f>IF(DATOS!H18=DATOS!I1,DATOS!$E$6&amp;" "&amp;DATOS!$I$6&amp;" "&amp;DATOS!$M$6, "N o m b r e")</f>
        <v>N o m b r e</v>
      </c>
      <c r="D1" s="198"/>
      <c r="E1" s="198"/>
      <c r="H1" s="80"/>
      <c r="I1" s="21"/>
      <c r="J1" s="21"/>
      <c r="K1" s="21"/>
      <c r="L1" s="273" t="s">
        <v>63</v>
      </c>
      <c r="M1" s="273"/>
      <c r="N1" s="273"/>
      <c r="O1" s="74"/>
      <c r="P1" s="62"/>
      <c r="Q1" s="62"/>
      <c r="R1" s="62"/>
      <c r="S1" s="62"/>
      <c r="T1" s="62"/>
    </row>
    <row r="2" spans="1:20" ht="17.45" customHeight="1" x14ac:dyDescent="0.3">
      <c r="A2" s="260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198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</row>
    <row r="3" spans="1:20" ht="17.45" customHeight="1" x14ac:dyDescent="0.2">
      <c r="A3" s="260"/>
      <c r="C3" s="200"/>
      <c r="D3" s="198"/>
      <c r="E3" s="198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17.45" customHeight="1" x14ac:dyDescent="0.3">
      <c r="A4" s="261"/>
      <c r="C4" s="107" t="s">
        <v>4</v>
      </c>
      <c r="D4" s="198"/>
      <c r="E4" s="198"/>
      <c r="H4" s="21"/>
      <c r="I4" s="21"/>
      <c r="J4" s="21"/>
      <c r="K4" s="21"/>
      <c r="L4" s="274" t="str">
        <f>"AGOSTO "&amp;DATOS!$E$10</f>
        <v>AGOSTO 2020</v>
      </c>
      <c r="M4" s="274"/>
      <c r="N4" s="274"/>
      <c r="O4" s="87"/>
      <c r="P4" s="64"/>
      <c r="Q4" s="64"/>
      <c r="R4" s="64"/>
      <c r="S4" s="64"/>
      <c r="T4" s="64"/>
    </row>
    <row r="5" spans="1:20" ht="17.45" customHeight="1" x14ac:dyDescent="0.4">
      <c r="A5" s="262" t="s">
        <v>251</v>
      </c>
      <c r="C5" s="1" t="str">
        <f>IF(T14&gt;0," DAR DE ALTA EL R.F.C. EN EL CATALOGO DE PROVEEDORES ","")</f>
        <v/>
      </c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</row>
    <row r="6" spans="1:20" ht="17.45" customHeight="1" x14ac:dyDescent="0.2">
      <c r="A6" s="263"/>
      <c r="C6" s="240" t="s">
        <v>1</v>
      </c>
      <c r="D6" s="240" t="s">
        <v>153</v>
      </c>
      <c r="E6" s="240" t="s">
        <v>78</v>
      </c>
      <c r="F6" s="240" t="s">
        <v>23</v>
      </c>
      <c r="G6" s="240" t="s">
        <v>192</v>
      </c>
      <c r="H6" s="270" t="s">
        <v>183</v>
      </c>
      <c r="I6" s="240" t="s">
        <v>93</v>
      </c>
      <c r="J6" s="240" t="s">
        <v>2</v>
      </c>
      <c r="K6" s="240" t="s">
        <v>182</v>
      </c>
      <c r="L6" s="270" t="s">
        <v>141</v>
      </c>
      <c r="M6" s="270" t="s">
        <v>142</v>
      </c>
      <c r="N6" s="240" t="s">
        <v>3</v>
      </c>
      <c r="O6" s="21"/>
      <c r="P6" s="270" t="s">
        <v>184</v>
      </c>
      <c r="Q6" s="270" t="s">
        <v>185</v>
      </c>
      <c r="R6" s="270" t="s">
        <v>259</v>
      </c>
      <c r="S6" s="270" t="s">
        <v>186</v>
      </c>
      <c r="T6" s="93"/>
    </row>
    <row r="7" spans="1:20" ht="17.45" customHeight="1" x14ac:dyDescent="0.2">
      <c r="A7" s="114" t="s">
        <v>163</v>
      </c>
      <c r="C7" s="240"/>
      <c r="D7" s="240"/>
      <c r="E7" s="240"/>
      <c r="F7" s="240"/>
      <c r="G7" s="240"/>
      <c r="H7" s="270"/>
      <c r="I7" s="240"/>
      <c r="J7" s="240"/>
      <c r="K7" s="272"/>
      <c r="L7" s="270"/>
      <c r="M7" s="270"/>
      <c r="N7" s="240"/>
      <c r="O7" s="21"/>
      <c r="P7" s="271"/>
      <c r="Q7" s="271"/>
      <c r="R7" s="271"/>
      <c r="S7" s="271"/>
      <c r="T7" s="93"/>
    </row>
    <row r="8" spans="1:20" ht="17.45" customHeight="1" x14ac:dyDescent="0.2">
      <c r="A8" s="114" t="s">
        <v>166</v>
      </c>
      <c r="C8" s="132" t="s">
        <v>139</v>
      </c>
      <c r="D8" s="133"/>
      <c r="E8" s="133"/>
      <c r="F8" s="133"/>
      <c r="G8" s="133"/>
      <c r="H8" s="138"/>
      <c r="I8" s="138"/>
      <c r="J8" s="138"/>
      <c r="K8" s="138"/>
      <c r="L8" s="140"/>
      <c r="M8" s="140"/>
      <c r="N8" s="138"/>
      <c r="O8" s="50"/>
      <c r="P8" s="136"/>
      <c r="Q8" s="136"/>
      <c r="R8" s="136"/>
      <c r="S8" s="136"/>
      <c r="T8" s="66"/>
    </row>
    <row r="9" spans="1:20" ht="17.45" customHeight="1" x14ac:dyDescent="0.2">
      <c r="A9" s="114" t="s">
        <v>205</v>
      </c>
      <c r="C9" s="132"/>
      <c r="D9" s="133"/>
      <c r="E9" s="134" t="s">
        <v>196</v>
      </c>
      <c r="F9" s="133"/>
      <c r="G9" s="133"/>
      <c r="H9" s="141">
        <f>SUMIF($G$17:$G$516,LISTA!$B$21,H$17:H$516)</f>
        <v>0</v>
      </c>
      <c r="I9" s="141"/>
      <c r="J9" s="141">
        <f>SUMIF($G$17:$G$516,LISTA!$B$21,J$17:J$516)+SUMIF($G$17:$G$516,LISTA!$B$22,J$17:J$516)</f>
        <v>0</v>
      </c>
      <c r="K9" s="141">
        <f>SUMIF($G$17:$G$516,LISTA!$B$21,K$17:K$516)+SUMIF($G$17:$G$516,LISTA!$B$22,K$17:K$516)</f>
        <v>0</v>
      </c>
      <c r="L9" s="141">
        <f>SUMIF($G$17:$G$516,LISTA!$B$21,L$17:L$516)+SUMIF($G$17:$G$516,LISTA!$B$22,L$17:L$516)</f>
        <v>0</v>
      </c>
      <c r="M9" s="141">
        <f>SUMIF($G$17:$G$516,LISTA!$B$21,M$17:M$516)+SUMIF($G$17:$G$516,LISTA!$B$22,M$17:M$516)</f>
        <v>0</v>
      </c>
      <c r="N9" s="141">
        <f>H9+J9+K9-L9-M9</f>
        <v>0</v>
      </c>
      <c r="O9" s="50"/>
      <c r="P9" s="141">
        <f>SUMIF($G$17:$G$516,LISTA!$B$21,P$17:P$516)+SUMIF($G$17:$G$516,LISTA!$B$22,P$17:P$516)</f>
        <v>0</v>
      </c>
      <c r="Q9" s="141">
        <f>SUMIF($G$17:$G$516,LISTA!$B$21,Q$17:Q$516)+SUMIF($G$17:$G$516,LISTA!$B$22,Q$17:Q$516)</f>
        <v>0</v>
      </c>
      <c r="R9" s="141">
        <f>SUMIF($G$17:$G$516,LISTA!$B$21,R$17:R$516)+SUMIF($G$17:$G$516,LISTA!$B$22,R$17:R$516)</f>
        <v>0</v>
      </c>
      <c r="S9" s="141">
        <f>SUMIF($G$17:$G$516,LISTA!$B$21,S$17:S$516)+SUMIF($G$17:$G$516,LISTA!$B$22,S$17:S$516)</f>
        <v>0</v>
      </c>
      <c r="T9" s="66"/>
    </row>
    <row r="10" spans="1:20" ht="17.45" customHeight="1" x14ac:dyDescent="0.2">
      <c r="A10" s="114" t="s">
        <v>206</v>
      </c>
      <c r="C10" s="132"/>
      <c r="D10" s="133"/>
      <c r="E10" s="134" t="s">
        <v>197</v>
      </c>
      <c r="F10" s="133"/>
      <c r="G10" s="133"/>
      <c r="H10" s="141">
        <f>SUMIF($G$17:$G$516,LISTA!$B$23,H$17:H$516)</f>
        <v>0</v>
      </c>
      <c r="I10" s="141"/>
      <c r="J10" s="141">
        <f>SUMIF($G$17:$G$516,LISTA!$B$23,J$17:J$516)+SUMIF($G$17:$G$516,LISTA!$B$24,J$17:J$516)</f>
        <v>0</v>
      </c>
      <c r="K10" s="141">
        <f>SUMIF($G$17:$G$516,LISTA!$B$23,K$17:K$516)+SUMIF($G$17:$G$516,LISTA!$B$24,K$17:K$516)</f>
        <v>0</v>
      </c>
      <c r="L10" s="141">
        <f>SUMIF($G$17:$G$516,LISTA!$B$23,L$17:L$516)+SUMIF($G$17:$G$516,LISTA!$B$24,L$17:L$516)</f>
        <v>0</v>
      </c>
      <c r="M10" s="141">
        <f>SUMIF($G$17:$G$516,LISTA!$B$23,M$17:M$516)+SUMIF($G$17:$G$516,LISTA!$B$24,M$17:M$516)</f>
        <v>0</v>
      </c>
      <c r="N10" s="141">
        <f>H10+J10+K10-L10-M10</f>
        <v>0</v>
      </c>
      <c r="O10" s="50"/>
      <c r="P10" s="141">
        <f>SUMIF($G$17:$G$516,LISTA!$B$23,P$17:P$516)+SUMIF($G$17:$G$516,LISTA!$B$24,P$17:P$516)</f>
        <v>0</v>
      </c>
      <c r="Q10" s="141">
        <f>SUMIF($G$17:$G$516,LISTA!$B$23,Q$17:Q$516)+SUMIF($G$17:$G$516,LISTA!$B$24,Q$17:Q$516)</f>
        <v>0</v>
      </c>
      <c r="R10" s="141">
        <f>SUMIF($G$17:$G$516,LISTA!$B$23,R$17:R$516)+SUMIF($G$17:$G$516,LISTA!$B$24,R$17:R$516)</f>
        <v>0</v>
      </c>
      <c r="S10" s="141">
        <f>SUMIF($G$17:$G$516,LISTA!$B$23,S$17:S$516)+SUMIF($G$17:$G$516,LISTA!$B$24,S$17:S$516)</f>
        <v>0</v>
      </c>
      <c r="T10" s="66"/>
    </row>
    <row r="11" spans="1:20" ht="17.45" customHeight="1" x14ac:dyDescent="0.2">
      <c r="A11" s="114" t="s">
        <v>137</v>
      </c>
      <c r="C11" s="132"/>
      <c r="D11" s="135" t="s">
        <v>193</v>
      </c>
      <c r="E11" s="135"/>
      <c r="F11" s="135"/>
      <c r="G11" s="135"/>
      <c r="H11" s="142">
        <f>IF(DATOS!$H$18=DATOS!$I$1,SUM(H9:H10),0)</f>
        <v>0</v>
      </c>
      <c r="I11" s="142"/>
      <c r="J11" s="142">
        <f>IF(DATOS!$H$18=DATOS!$I$1,SUM(J9:J10),0)</f>
        <v>0</v>
      </c>
      <c r="K11" s="142">
        <f>IF(DATOS!$H$18=DATOS!$I$1,SUM(K9:K10),0)</f>
        <v>0</v>
      </c>
      <c r="L11" s="142">
        <f>IF(DATOS!$H$18=DATOS!$I$1,SUM(L9:L10),0)</f>
        <v>0</v>
      </c>
      <c r="M11" s="142">
        <f>IF(DATOS!$H$18=DATOS!$I$1,SUM(M9:M10),0)</f>
        <v>0</v>
      </c>
      <c r="N11" s="142">
        <f>IF(DATOS!$H$18=DATOS!$I$1,SUM(N9:N10),0)</f>
        <v>0</v>
      </c>
      <c r="O11" s="50"/>
      <c r="P11" s="142">
        <f>IF(DATOS!$H$18=DATOS!$I$1,SUM(P9:P10),0)</f>
        <v>0</v>
      </c>
      <c r="Q11" s="142">
        <f>IF(DATOS!$H$18=DATOS!$I$1,SUM(Q9:Q10),0)</f>
        <v>0</v>
      </c>
      <c r="R11" s="142">
        <f>IF(DATOS!R17=DATOS!S1,SUM(R9:R10),0)</f>
        <v>0</v>
      </c>
      <c r="S11" s="142">
        <f>IF(DATOS!$H$18=DATOS!$I$1,SUM(S9:S10),0)</f>
        <v>0</v>
      </c>
      <c r="T11" s="50"/>
    </row>
    <row r="12" spans="1:20" ht="17.45" customHeight="1" x14ac:dyDescent="0.2">
      <c r="A12" s="114" t="s">
        <v>164</v>
      </c>
      <c r="C12" s="132"/>
      <c r="D12" s="136"/>
      <c r="E12" s="134" t="s">
        <v>194</v>
      </c>
      <c r="F12" s="136"/>
      <c r="G12" s="136"/>
      <c r="H12" s="141">
        <f>'EG-JUL'!H12+'EG-AGO'!H9</f>
        <v>0</v>
      </c>
      <c r="I12" s="141"/>
      <c r="J12" s="141">
        <f>'EG-JUL'!J12+'EG-AGO'!J9</f>
        <v>0</v>
      </c>
      <c r="K12" s="141">
        <f>'EG-JUL'!K12+'EG-AGO'!K9</f>
        <v>0</v>
      </c>
      <c r="L12" s="141">
        <f>'EG-JUL'!L12+'EG-AGO'!L9</f>
        <v>0</v>
      </c>
      <c r="M12" s="141">
        <f>'EG-JUL'!M12+'EG-AGO'!M9</f>
        <v>0</v>
      </c>
      <c r="N12" s="141">
        <f>H12+J12+K12-L12-M12</f>
        <v>0</v>
      </c>
      <c r="O12" s="50"/>
      <c r="P12" s="141">
        <f>'EG-JUL'!P12+'EG-AGO'!P9</f>
        <v>0</v>
      </c>
      <c r="Q12" s="141">
        <f>'EG-JUL'!Q12+'EG-AGO'!Q9</f>
        <v>0</v>
      </c>
      <c r="R12" s="141">
        <f>'EG-JUL'!R12+'EG-AGO'!R9</f>
        <v>0</v>
      </c>
      <c r="S12" s="141">
        <f>'EG-JUL'!S12+'EG-AGO'!S9</f>
        <v>0</v>
      </c>
      <c r="T12" s="50"/>
    </row>
    <row r="13" spans="1:20" ht="17.45" customHeight="1" x14ac:dyDescent="0.2">
      <c r="A13" s="114" t="s">
        <v>165</v>
      </c>
      <c r="C13" s="137"/>
      <c r="D13" s="136"/>
      <c r="E13" s="134" t="s">
        <v>195</v>
      </c>
      <c r="F13" s="136"/>
      <c r="G13" s="136"/>
      <c r="H13" s="141">
        <f>'EG-JUL'!H13+'EG-AGO'!H10</f>
        <v>0</v>
      </c>
      <c r="I13" s="141"/>
      <c r="J13" s="141">
        <f>'EG-JUL'!J13+'EG-AGO'!J10</f>
        <v>0</v>
      </c>
      <c r="K13" s="141">
        <f>'EG-JUL'!K13+'EG-AGO'!K10</f>
        <v>0</v>
      </c>
      <c r="L13" s="141">
        <f>'EG-JUL'!L13+'EG-AGO'!L10</f>
        <v>0</v>
      </c>
      <c r="M13" s="141">
        <f>'EG-JUL'!M13+'EG-AGO'!M10</f>
        <v>0</v>
      </c>
      <c r="N13" s="141">
        <f>H13+J13+K13-L13-M13</f>
        <v>0</v>
      </c>
      <c r="O13" s="50"/>
      <c r="P13" s="141">
        <f>'EG-JUL'!P13+'EG-AGO'!P10</f>
        <v>0</v>
      </c>
      <c r="Q13" s="141">
        <f>'EG-JUL'!Q13+'EG-AGO'!Q10</f>
        <v>0</v>
      </c>
      <c r="R13" s="141">
        <f>'EG-JUL'!R13+'EG-AGO'!R10</f>
        <v>0</v>
      </c>
      <c r="S13" s="141">
        <f>'EG-JUL'!S13+'EG-AGO'!S10</f>
        <v>0</v>
      </c>
      <c r="T13" s="50">
        <f>SUM(T17:T516)</f>
        <v>0</v>
      </c>
    </row>
    <row r="14" spans="1:20" ht="17.45" customHeight="1" thickBot="1" x14ac:dyDescent="0.25">
      <c r="A14" s="114" t="s">
        <v>160</v>
      </c>
      <c r="C14" s="137"/>
      <c r="D14" s="135" t="s">
        <v>190</v>
      </c>
      <c r="E14" s="135"/>
      <c r="F14" s="135"/>
      <c r="G14" s="135"/>
      <c r="H14" s="143">
        <f>SUM(H12:H13)</f>
        <v>0</v>
      </c>
      <c r="I14" s="143"/>
      <c r="J14" s="143">
        <f t="shared" ref="J14:N14" si="0">SUM(J12:J13)</f>
        <v>0</v>
      </c>
      <c r="K14" s="143">
        <f t="shared" si="0"/>
        <v>0</v>
      </c>
      <c r="L14" s="143">
        <f t="shared" si="0"/>
        <v>0</v>
      </c>
      <c r="M14" s="143">
        <f t="shared" si="0"/>
        <v>0</v>
      </c>
      <c r="N14" s="143">
        <f t="shared" si="0"/>
        <v>0</v>
      </c>
      <c r="O14" s="50"/>
      <c r="P14" s="143">
        <f t="shared" ref="P14:S14" si="1">SUM(P12:P13)</f>
        <v>0</v>
      </c>
      <c r="Q14" s="143">
        <f t="shared" si="1"/>
        <v>0</v>
      </c>
      <c r="R14" s="143">
        <f t="shared" si="1"/>
        <v>0</v>
      </c>
      <c r="S14" s="143">
        <f t="shared" si="1"/>
        <v>0</v>
      </c>
      <c r="T14" s="67">
        <f>SUM(T11:T13)</f>
        <v>0</v>
      </c>
    </row>
    <row r="15" spans="1:20" ht="17.45" customHeight="1" thickTop="1" x14ac:dyDescent="0.2">
      <c r="A15" s="258" t="s">
        <v>250</v>
      </c>
      <c r="C15" s="137"/>
      <c r="D15" s="133"/>
      <c r="E15" s="133"/>
      <c r="F15" s="133"/>
      <c r="G15" s="133"/>
      <c r="H15" s="138"/>
      <c r="I15" s="138"/>
      <c r="J15" s="138"/>
      <c r="K15" s="138"/>
      <c r="L15" s="140"/>
      <c r="M15" s="140"/>
      <c r="N15" s="138"/>
      <c r="O15" s="50"/>
      <c r="P15" s="136"/>
      <c r="Q15" s="136"/>
      <c r="R15" s="136"/>
      <c r="S15" s="136"/>
      <c r="T15" s="66"/>
    </row>
    <row r="16" spans="1:20" ht="17.45" customHeight="1" x14ac:dyDescent="0.2">
      <c r="A16" s="259"/>
      <c r="C16" s="118" t="s">
        <v>140</v>
      </c>
      <c r="D16" s="119"/>
      <c r="E16" s="119"/>
      <c r="F16" s="119"/>
      <c r="G16" s="119"/>
      <c r="H16" s="106"/>
      <c r="I16" s="106"/>
      <c r="J16" s="120"/>
      <c r="K16" s="120"/>
      <c r="L16" s="121"/>
      <c r="M16" s="121"/>
      <c r="N16" s="120"/>
      <c r="O16" s="75"/>
      <c r="P16" s="121"/>
      <c r="Q16" s="121"/>
      <c r="R16" s="121"/>
      <c r="S16" s="121"/>
      <c r="T16" s="66"/>
    </row>
    <row r="17" spans="1:20" ht="17.45" customHeight="1" x14ac:dyDescent="0.25">
      <c r="A17" s="113"/>
      <c r="C17" s="164" t="str">
        <f>'ING-AGO'!L4</f>
        <v>AGOSTO 2020</v>
      </c>
      <c r="D17" s="146" t="s">
        <v>119</v>
      </c>
      <c r="E17" s="146"/>
      <c r="F17" s="146"/>
      <c r="G17" s="162">
        <v>1</v>
      </c>
      <c r="H17" s="160">
        <f>'INVERSIONES EMPR PROF'!AQ279</f>
        <v>0</v>
      </c>
      <c r="I17" s="163" t="s">
        <v>157</v>
      </c>
      <c r="J17" s="160"/>
      <c r="K17" s="160"/>
      <c r="L17" s="160"/>
      <c r="M17" s="160"/>
      <c r="N17" s="160">
        <f>IF(H17&amp;J17&amp;K17&amp;L17&amp;M17="","",H17+J17+K17-L17-M17)</f>
        <v>0</v>
      </c>
      <c r="O17" s="21"/>
      <c r="P17" s="160" t="str">
        <f>IF($I17="E",H17,"")</f>
        <v/>
      </c>
      <c r="Q17" s="160"/>
      <c r="R17" s="160"/>
      <c r="S17" s="160"/>
      <c r="T17" s="50"/>
    </row>
    <row r="18" spans="1:20" ht="17.45" customHeight="1" x14ac:dyDescent="0.25">
      <c r="A18" s="110"/>
      <c r="C18" s="164" t="str">
        <f>C17</f>
        <v>AGOSTO 2020</v>
      </c>
      <c r="D18" s="146" t="s">
        <v>119</v>
      </c>
      <c r="E18" s="146"/>
      <c r="F18" s="146"/>
      <c r="G18" s="162">
        <v>2</v>
      </c>
      <c r="H18" s="160">
        <f>'INVERSIONES ARRENDAMIENTO'!AQ279</f>
        <v>0</v>
      </c>
      <c r="I18" s="163" t="s">
        <v>157</v>
      </c>
      <c r="J18" s="160"/>
      <c r="K18" s="160"/>
      <c r="L18" s="160"/>
      <c r="M18" s="160"/>
      <c r="N18" s="160">
        <f>IF(H18&amp;J18&amp;K18&amp;L18&amp;M18="","",H18+J18+K18-L18-M18)</f>
        <v>0</v>
      </c>
      <c r="O18" s="21"/>
      <c r="P18" s="160" t="str">
        <f t="shared" ref="P18:P81" si="2">IF($I18="E",H18,"")</f>
        <v/>
      </c>
      <c r="Q18" s="160" t="str">
        <f>IF($I18=0%,H18,"")</f>
        <v/>
      </c>
      <c r="R18" s="160" t="str">
        <f>IF(OR($I18=8%,$I18=11%),$J18/$I18,"")</f>
        <v/>
      </c>
      <c r="S18" s="160" t="str">
        <f>IF(OR($I18=15%,$I18=16%),$J18/$I18,"")</f>
        <v/>
      </c>
      <c r="T18" s="50" t="str">
        <f>IF($F18="","",IF(ISERROR(VLOOKUP(F18,PROVEEDORES!$D$8:$I$507,5,0)),1,VLOOKUP($F18,PROVEEDORES!$D$8:$I$507,5,0)))</f>
        <v/>
      </c>
    </row>
    <row r="19" spans="1:20" ht="17.45" customHeight="1" x14ac:dyDescent="0.25">
      <c r="A19" s="110"/>
      <c r="C19" s="164" t="str">
        <f>C18</f>
        <v>AGOSTO 2020</v>
      </c>
      <c r="D19" s="165" t="s">
        <v>177</v>
      </c>
      <c r="E19" s="146"/>
      <c r="F19" s="146"/>
      <c r="G19" s="162">
        <v>2</v>
      </c>
      <c r="H19" s="160">
        <f>IF(DATOS!E16=1,'ING-AGO'!H10*0.35,0)</f>
        <v>0</v>
      </c>
      <c r="I19" s="163" t="s">
        <v>157</v>
      </c>
      <c r="J19" s="160"/>
      <c r="K19" s="160"/>
      <c r="L19" s="160"/>
      <c r="M19" s="160"/>
      <c r="N19" s="160">
        <f t="shared" ref="N19" si="3">IF(H19&amp;J19&amp;K19&amp;L19&amp;M19="","",H19+J19+K19-L19-M19)</f>
        <v>0</v>
      </c>
      <c r="O19" s="21"/>
      <c r="P19" s="160" t="str">
        <f t="shared" si="2"/>
        <v/>
      </c>
      <c r="Q19" s="160" t="str">
        <f t="shared" ref="Q19:Q82" si="4">IF($I19=0%,H19,"")</f>
        <v/>
      </c>
      <c r="R19" s="160" t="str">
        <f t="shared" ref="R19:R82" si="5">IF(OR($I19=8%,$I19=11%),$J19/$I19,"")</f>
        <v/>
      </c>
      <c r="S19" s="160" t="str">
        <f t="shared" ref="S19:S82" si="6">IF(OR($I19=15%,$I19=16%),$J19/$I19,"")</f>
        <v/>
      </c>
      <c r="T19" s="50" t="str">
        <f>IF($F19="","",IF(ISERROR(VLOOKUP(F19,PROVEEDORES!$D$8:$I$507,5,0)),1,VLOOKUP($F19,PROVEEDORES!$D$8:$I$507,5,0)))</f>
        <v/>
      </c>
    </row>
    <row r="20" spans="1:20" ht="17.45" customHeight="1" x14ac:dyDescent="0.25">
      <c r="A20" s="110"/>
      <c r="C20" s="193"/>
      <c r="D20" s="189"/>
      <c r="E20" s="178"/>
      <c r="F20" s="178"/>
      <c r="G20" s="190">
        <f>DATOS!$E$13</f>
        <v>1</v>
      </c>
      <c r="H20" s="178"/>
      <c r="I20" s="191"/>
      <c r="J20" s="178"/>
      <c r="K20" s="178"/>
      <c r="L20" s="178"/>
      <c r="M20" s="178"/>
      <c r="N20" s="160" t="str">
        <f t="shared" ref="N20:N81" si="7">IF(H20&amp;J20&amp;K20&amp;L20&amp;M20="","",H20+J20+K20-L20-M20)</f>
        <v/>
      </c>
      <c r="O20" s="21"/>
      <c r="P20" s="160" t="str">
        <f t="shared" si="2"/>
        <v/>
      </c>
      <c r="Q20" s="160">
        <f t="shared" si="4"/>
        <v>0</v>
      </c>
      <c r="R20" s="160" t="str">
        <f t="shared" si="5"/>
        <v/>
      </c>
      <c r="S20" s="160" t="str">
        <f t="shared" si="6"/>
        <v/>
      </c>
      <c r="T20" s="50" t="str">
        <f>IF($F20="","",IF(ISERROR(VLOOKUP(F20,PROVEEDORES!$D$8:$I$507,5,0)),1,VLOOKUP($F20,PROVEEDORES!$D$8:$I$507,5,0)))</f>
        <v/>
      </c>
    </row>
    <row r="21" spans="1:20" ht="17.45" customHeight="1" x14ac:dyDescent="0.25">
      <c r="A21" s="110"/>
      <c r="C21" s="193"/>
      <c r="D21" s="189"/>
      <c r="E21" s="178"/>
      <c r="F21" s="178"/>
      <c r="G21" s="190">
        <f>DATOS!$E$13</f>
        <v>1</v>
      </c>
      <c r="H21" s="178"/>
      <c r="I21" s="191"/>
      <c r="J21" s="178"/>
      <c r="K21" s="178"/>
      <c r="L21" s="178"/>
      <c r="M21" s="178"/>
      <c r="N21" s="160" t="str">
        <f t="shared" si="7"/>
        <v/>
      </c>
      <c r="O21" s="21"/>
      <c r="P21" s="160" t="str">
        <f t="shared" si="2"/>
        <v/>
      </c>
      <c r="Q21" s="160">
        <f t="shared" si="4"/>
        <v>0</v>
      </c>
      <c r="R21" s="160" t="str">
        <f t="shared" si="5"/>
        <v/>
      </c>
      <c r="S21" s="160" t="str">
        <f t="shared" si="6"/>
        <v/>
      </c>
      <c r="T21" s="50" t="str">
        <f>IF($F21="","",IF(ISERROR(VLOOKUP(F21,PROVEEDORES!$D$8:$I$507,5,0)),1,VLOOKUP($F21,PROVEEDORES!$D$8:$I$507,5,0)))</f>
        <v/>
      </c>
    </row>
    <row r="22" spans="1:20" ht="17.45" customHeight="1" x14ac:dyDescent="0.25">
      <c r="A22" s="110"/>
      <c r="C22" s="193"/>
      <c r="D22" s="189"/>
      <c r="E22" s="178"/>
      <c r="F22" s="178"/>
      <c r="G22" s="190">
        <f>DATOS!$E$13</f>
        <v>1</v>
      </c>
      <c r="H22" s="178"/>
      <c r="I22" s="191"/>
      <c r="J22" s="178"/>
      <c r="K22" s="178"/>
      <c r="L22" s="178"/>
      <c r="M22" s="178"/>
      <c r="N22" s="160" t="str">
        <f t="shared" si="7"/>
        <v/>
      </c>
      <c r="O22" s="21"/>
      <c r="P22" s="160" t="str">
        <f t="shared" si="2"/>
        <v/>
      </c>
      <c r="Q22" s="160">
        <f t="shared" si="4"/>
        <v>0</v>
      </c>
      <c r="R22" s="160" t="str">
        <f t="shared" si="5"/>
        <v/>
      </c>
      <c r="S22" s="160" t="str">
        <f t="shared" si="6"/>
        <v/>
      </c>
      <c r="T22" s="50" t="str">
        <f>IF($F22="","",IF(ISERROR(VLOOKUP(F22,PROVEEDORES!$D$8:$I$507,5,0)),1,VLOOKUP($F22,PROVEEDORES!$D$8:$I$507,5,0)))</f>
        <v/>
      </c>
    </row>
    <row r="23" spans="1:20" ht="17.45" customHeight="1" x14ac:dyDescent="0.25">
      <c r="A23" s="110"/>
      <c r="C23" s="193"/>
      <c r="D23" s="189"/>
      <c r="E23" s="178"/>
      <c r="F23" s="178"/>
      <c r="G23" s="190">
        <f>DATOS!$E$13</f>
        <v>1</v>
      </c>
      <c r="H23" s="178"/>
      <c r="I23" s="191"/>
      <c r="J23" s="178"/>
      <c r="K23" s="178"/>
      <c r="L23" s="178"/>
      <c r="M23" s="178"/>
      <c r="N23" s="160" t="str">
        <f t="shared" si="7"/>
        <v/>
      </c>
      <c r="O23" s="21"/>
      <c r="P23" s="160" t="str">
        <f t="shared" si="2"/>
        <v/>
      </c>
      <c r="Q23" s="160">
        <f t="shared" si="4"/>
        <v>0</v>
      </c>
      <c r="R23" s="160" t="str">
        <f t="shared" si="5"/>
        <v/>
      </c>
      <c r="S23" s="160" t="str">
        <f t="shared" si="6"/>
        <v/>
      </c>
      <c r="T23" s="50" t="str">
        <f>IF($F23="","",IF(ISERROR(VLOOKUP(F23,PROVEEDORES!$D$8:$I$507,5,0)),1,VLOOKUP($F23,PROVEEDORES!$D$8:$I$507,5,0)))</f>
        <v/>
      </c>
    </row>
    <row r="24" spans="1:20" ht="17.45" customHeight="1" x14ac:dyDescent="0.25">
      <c r="A24" s="110"/>
      <c r="C24" s="193"/>
      <c r="D24" s="189"/>
      <c r="E24" s="178"/>
      <c r="F24" s="178"/>
      <c r="G24" s="190">
        <f>DATOS!$E$13</f>
        <v>1</v>
      </c>
      <c r="H24" s="178"/>
      <c r="I24" s="191"/>
      <c r="J24" s="178"/>
      <c r="K24" s="178"/>
      <c r="L24" s="178"/>
      <c r="M24" s="178"/>
      <c r="N24" s="160" t="str">
        <f t="shared" si="7"/>
        <v/>
      </c>
      <c r="O24" s="21"/>
      <c r="P24" s="160" t="str">
        <f t="shared" si="2"/>
        <v/>
      </c>
      <c r="Q24" s="160">
        <f t="shared" si="4"/>
        <v>0</v>
      </c>
      <c r="R24" s="160" t="str">
        <f t="shared" si="5"/>
        <v/>
      </c>
      <c r="S24" s="160" t="str">
        <f t="shared" si="6"/>
        <v/>
      </c>
      <c r="T24" s="50" t="str">
        <f>IF($F24="","",IF(ISERROR(VLOOKUP(F24,PROVEEDORES!$D$8:$I$507,5,0)),1,VLOOKUP($F24,PROVEEDORES!$D$8:$I$507,5,0)))</f>
        <v/>
      </c>
    </row>
    <row r="25" spans="1:20" ht="17.45" customHeight="1" x14ac:dyDescent="0.25">
      <c r="A25" s="110"/>
      <c r="C25" s="193"/>
      <c r="D25" s="189"/>
      <c r="E25" s="178"/>
      <c r="F25" s="178"/>
      <c r="G25" s="190">
        <f>DATOS!$E$13</f>
        <v>1</v>
      </c>
      <c r="H25" s="178"/>
      <c r="I25" s="191"/>
      <c r="J25" s="178"/>
      <c r="K25" s="178"/>
      <c r="L25" s="178"/>
      <c r="M25" s="178"/>
      <c r="N25" s="160" t="str">
        <f t="shared" si="7"/>
        <v/>
      </c>
      <c r="O25" s="21"/>
      <c r="P25" s="160" t="str">
        <f t="shared" si="2"/>
        <v/>
      </c>
      <c r="Q25" s="160">
        <f t="shared" si="4"/>
        <v>0</v>
      </c>
      <c r="R25" s="160" t="str">
        <f t="shared" si="5"/>
        <v/>
      </c>
      <c r="S25" s="160" t="str">
        <f t="shared" si="6"/>
        <v/>
      </c>
      <c r="T25" s="50" t="str">
        <f>IF($F25="","",IF(ISERROR(VLOOKUP(F25,PROVEEDORES!$D$8:$I$507,5,0)),1,VLOOKUP($F25,PROVEEDORES!$D$8:$I$507,5,0)))</f>
        <v/>
      </c>
    </row>
    <row r="26" spans="1:20" ht="17.45" customHeight="1" x14ac:dyDescent="0.25">
      <c r="A26" s="110"/>
      <c r="C26" s="193"/>
      <c r="D26" s="189"/>
      <c r="E26" s="178"/>
      <c r="F26" s="178"/>
      <c r="G26" s="190">
        <f>DATOS!$E$13</f>
        <v>1</v>
      </c>
      <c r="H26" s="178"/>
      <c r="I26" s="191"/>
      <c r="J26" s="178"/>
      <c r="K26" s="178"/>
      <c r="L26" s="178"/>
      <c r="M26" s="178"/>
      <c r="N26" s="160" t="str">
        <f t="shared" si="7"/>
        <v/>
      </c>
      <c r="O26" s="21"/>
      <c r="P26" s="160" t="str">
        <f t="shared" si="2"/>
        <v/>
      </c>
      <c r="Q26" s="160">
        <f t="shared" si="4"/>
        <v>0</v>
      </c>
      <c r="R26" s="160" t="str">
        <f t="shared" si="5"/>
        <v/>
      </c>
      <c r="S26" s="160" t="str">
        <f t="shared" si="6"/>
        <v/>
      </c>
      <c r="T26" s="50" t="str">
        <f>IF($F26="","",IF(ISERROR(VLOOKUP(F26,PROVEEDORES!$D$8:$I$507,5,0)),1,VLOOKUP($F26,PROVEEDORES!$D$8:$I$507,5,0)))</f>
        <v/>
      </c>
    </row>
    <row r="27" spans="1:20" ht="17.45" customHeight="1" x14ac:dyDescent="0.25">
      <c r="A27" s="110"/>
      <c r="C27" s="193"/>
      <c r="D27" s="189"/>
      <c r="E27" s="178"/>
      <c r="F27" s="178"/>
      <c r="G27" s="190">
        <f>DATOS!$E$13</f>
        <v>1</v>
      </c>
      <c r="H27" s="178"/>
      <c r="I27" s="191"/>
      <c r="J27" s="178"/>
      <c r="K27" s="178"/>
      <c r="L27" s="178"/>
      <c r="M27" s="178"/>
      <c r="N27" s="160" t="str">
        <f t="shared" si="7"/>
        <v/>
      </c>
      <c r="O27" s="21"/>
      <c r="P27" s="160" t="str">
        <f t="shared" si="2"/>
        <v/>
      </c>
      <c r="Q27" s="160">
        <f t="shared" si="4"/>
        <v>0</v>
      </c>
      <c r="R27" s="160" t="str">
        <f t="shared" si="5"/>
        <v/>
      </c>
      <c r="S27" s="160" t="str">
        <f t="shared" si="6"/>
        <v/>
      </c>
      <c r="T27" s="50" t="str">
        <f>IF($F27="","",IF(ISERROR(VLOOKUP(F27,PROVEEDORES!$D$8:$I$507,5,0)),1,VLOOKUP($F27,PROVEEDORES!$D$8:$I$507,5,0)))</f>
        <v/>
      </c>
    </row>
    <row r="28" spans="1:20" ht="17.45" customHeight="1" x14ac:dyDescent="0.25">
      <c r="A28" s="111"/>
      <c r="C28" s="193"/>
      <c r="D28" s="189"/>
      <c r="E28" s="178"/>
      <c r="F28" s="178"/>
      <c r="G28" s="190">
        <f>DATOS!$E$13</f>
        <v>1</v>
      </c>
      <c r="H28" s="178"/>
      <c r="I28" s="191"/>
      <c r="J28" s="178"/>
      <c r="K28" s="178"/>
      <c r="L28" s="178"/>
      <c r="M28" s="178"/>
      <c r="N28" s="160" t="str">
        <f t="shared" si="7"/>
        <v/>
      </c>
      <c r="O28" s="21"/>
      <c r="P28" s="160" t="str">
        <f t="shared" si="2"/>
        <v/>
      </c>
      <c r="Q28" s="160">
        <f t="shared" si="4"/>
        <v>0</v>
      </c>
      <c r="R28" s="160" t="str">
        <f t="shared" si="5"/>
        <v/>
      </c>
      <c r="S28" s="160" t="str">
        <f t="shared" si="6"/>
        <v/>
      </c>
      <c r="T28" s="50" t="str">
        <f>IF($F28="","",IF(ISERROR(VLOOKUP(F28,PROVEEDORES!$D$8:$I$507,5,0)),1,VLOOKUP($F28,PROVEEDORES!$D$8:$I$507,5,0)))</f>
        <v/>
      </c>
    </row>
    <row r="29" spans="1:20" ht="17.45" customHeight="1" x14ac:dyDescent="0.25">
      <c r="A29" s="111"/>
      <c r="C29" s="193"/>
      <c r="D29" s="189"/>
      <c r="E29" s="178"/>
      <c r="F29" s="178"/>
      <c r="G29" s="190">
        <f>DATOS!$E$13</f>
        <v>1</v>
      </c>
      <c r="H29" s="178"/>
      <c r="I29" s="191"/>
      <c r="J29" s="178"/>
      <c r="K29" s="178"/>
      <c r="L29" s="178"/>
      <c r="M29" s="178"/>
      <c r="N29" s="160" t="str">
        <f t="shared" si="7"/>
        <v/>
      </c>
      <c r="O29" s="21"/>
      <c r="P29" s="160" t="str">
        <f t="shared" si="2"/>
        <v/>
      </c>
      <c r="Q29" s="160">
        <f t="shared" si="4"/>
        <v>0</v>
      </c>
      <c r="R29" s="160" t="str">
        <f t="shared" si="5"/>
        <v/>
      </c>
      <c r="S29" s="160" t="str">
        <f t="shared" si="6"/>
        <v/>
      </c>
      <c r="T29" s="50" t="str">
        <f>IF($F29="","",IF(ISERROR(VLOOKUP(F29,PROVEEDORES!$D$8:$I$507,5,0)),1,VLOOKUP($F29,PROVEEDORES!$D$8:$I$507,5,0)))</f>
        <v/>
      </c>
    </row>
    <row r="30" spans="1:20" ht="17.45" customHeight="1" x14ac:dyDescent="0.25">
      <c r="A30" s="111"/>
      <c r="C30" s="193"/>
      <c r="D30" s="189"/>
      <c r="E30" s="178"/>
      <c r="F30" s="178"/>
      <c r="G30" s="190">
        <f>DATOS!$E$13</f>
        <v>1</v>
      </c>
      <c r="H30" s="178"/>
      <c r="I30" s="191"/>
      <c r="J30" s="178"/>
      <c r="K30" s="178"/>
      <c r="L30" s="178"/>
      <c r="M30" s="178"/>
      <c r="N30" s="160" t="str">
        <f t="shared" si="7"/>
        <v/>
      </c>
      <c r="O30" s="21"/>
      <c r="P30" s="160" t="str">
        <f t="shared" si="2"/>
        <v/>
      </c>
      <c r="Q30" s="160">
        <f t="shared" si="4"/>
        <v>0</v>
      </c>
      <c r="R30" s="160" t="str">
        <f t="shared" si="5"/>
        <v/>
      </c>
      <c r="S30" s="160" t="str">
        <f t="shared" si="6"/>
        <v/>
      </c>
      <c r="T30" s="50" t="str">
        <f>IF($F30="","",IF(ISERROR(VLOOKUP(F30,PROVEEDORES!$D$8:$I$507,5,0)),1,VLOOKUP($F30,PROVEEDORES!$D$8:$I$507,5,0)))</f>
        <v/>
      </c>
    </row>
    <row r="31" spans="1:20" ht="17.45" customHeight="1" x14ac:dyDescent="0.25">
      <c r="A31" s="111"/>
      <c r="C31" s="193"/>
      <c r="D31" s="189"/>
      <c r="E31" s="178"/>
      <c r="F31" s="178"/>
      <c r="G31" s="190">
        <f>DATOS!$E$13</f>
        <v>1</v>
      </c>
      <c r="H31" s="178"/>
      <c r="I31" s="191"/>
      <c r="J31" s="178"/>
      <c r="K31" s="178"/>
      <c r="L31" s="178"/>
      <c r="M31" s="178"/>
      <c r="N31" s="160" t="str">
        <f t="shared" si="7"/>
        <v/>
      </c>
      <c r="O31" s="21"/>
      <c r="P31" s="160" t="str">
        <f t="shared" si="2"/>
        <v/>
      </c>
      <c r="Q31" s="160">
        <f t="shared" si="4"/>
        <v>0</v>
      </c>
      <c r="R31" s="160" t="str">
        <f t="shared" si="5"/>
        <v/>
      </c>
      <c r="S31" s="160" t="str">
        <f t="shared" si="6"/>
        <v/>
      </c>
      <c r="T31" s="50" t="str">
        <f>IF($F31="","",IF(ISERROR(VLOOKUP(F31,PROVEEDORES!$D$8:$I$507,5,0)),1,VLOOKUP($F31,PROVEEDORES!$D$8:$I$507,5,0)))</f>
        <v/>
      </c>
    </row>
    <row r="32" spans="1:20" ht="17.45" customHeight="1" x14ac:dyDescent="0.25">
      <c r="A32" s="111"/>
      <c r="C32" s="193"/>
      <c r="D32" s="189"/>
      <c r="E32" s="178"/>
      <c r="F32" s="178"/>
      <c r="G32" s="190">
        <f>DATOS!$E$13</f>
        <v>1</v>
      </c>
      <c r="H32" s="178"/>
      <c r="I32" s="191"/>
      <c r="J32" s="178"/>
      <c r="K32" s="178"/>
      <c r="L32" s="178"/>
      <c r="M32" s="178"/>
      <c r="N32" s="160" t="str">
        <f t="shared" si="7"/>
        <v/>
      </c>
      <c r="O32" s="21"/>
      <c r="P32" s="160" t="str">
        <f t="shared" si="2"/>
        <v/>
      </c>
      <c r="Q32" s="160">
        <f t="shared" si="4"/>
        <v>0</v>
      </c>
      <c r="R32" s="160" t="str">
        <f t="shared" si="5"/>
        <v/>
      </c>
      <c r="S32" s="160" t="str">
        <f t="shared" si="6"/>
        <v/>
      </c>
      <c r="T32" s="50" t="str">
        <f>IF($F32="","",IF(ISERROR(VLOOKUP(F32,PROVEEDORES!$D$8:$I$507,5,0)),1,VLOOKUP($F32,PROVEEDORES!$D$8:$I$507,5,0)))</f>
        <v/>
      </c>
    </row>
    <row r="33" spans="1:20" ht="17.45" customHeight="1" x14ac:dyDescent="0.25">
      <c r="A33" s="111"/>
      <c r="C33" s="193"/>
      <c r="D33" s="189"/>
      <c r="E33" s="178"/>
      <c r="F33" s="178"/>
      <c r="G33" s="190">
        <f>DATOS!$E$13</f>
        <v>1</v>
      </c>
      <c r="H33" s="178"/>
      <c r="I33" s="191"/>
      <c r="J33" s="178"/>
      <c r="K33" s="178"/>
      <c r="L33" s="178"/>
      <c r="M33" s="178"/>
      <c r="N33" s="160" t="str">
        <f t="shared" si="7"/>
        <v/>
      </c>
      <c r="O33" s="21"/>
      <c r="P33" s="160" t="str">
        <f t="shared" si="2"/>
        <v/>
      </c>
      <c r="Q33" s="160">
        <f t="shared" si="4"/>
        <v>0</v>
      </c>
      <c r="R33" s="160" t="str">
        <f t="shared" si="5"/>
        <v/>
      </c>
      <c r="S33" s="160" t="str">
        <f t="shared" si="6"/>
        <v/>
      </c>
      <c r="T33" s="50" t="str">
        <f>IF($F33="","",IF(ISERROR(VLOOKUP(F33,PROVEEDORES!$D$8:$I$507,5,0)),1,VLOOKUP($F33,PROVEEDORES!$D$8:$I$507,5,0)))</f>
        <v/>
      </c>
    </row>
    <row r="34" spans="1:20" ht="17.45" customHeight="1" x14ac:dyDescent="0.25">
      <c r="A34" s="111"/>
      <c r="C34" s="193"/>
      <c r="D34" s="189"/>
      <c r="E34" s="178"/>
      <c r="F34" s="178"/>
      <c r="G34" s="190">
        <f>DATOS!$E$13</f>
        <v>1</v>
      </c>
      <c r="H34" s="178"/>
      <c r="I34" s="191"/>
      <c r="J34" s="178"/>
      <c r="K34" s="178"/>
      <c r="L34" s="178"/>
      <c r="M34" s="178"/>
      <c r="N34" s="160" t="str">
        <f t="shared" si="7"/>
        <v/>
      </c>
      <c r="O34" s="21"/>
      <c r="P34" s="160" t="str">
        <f t="shared" si="2"/>
        <v/>
      </c>
      <c r="Q34" s="160">
        <f t="shared" si="4"/>
        <v>0</v>
      </c>
      <c r="R34" s="160" t="str">
        <f t="shared" si="5"/>
        <v/>
      </c>
      <c r="S34" s="160" t="str">
        <f t="shared" si="6"/>
        <v/>
      </c>
      <c r="T34" s="50" t="str">
        <f>IF($F34="","",IF(ISERROR(VLOOKUP(F34,PROVEEDORES!$D$8:$I$507,5,0)),1,VLOOKUP($F34,PROVEEDORES!$D$8:$I$507,5,0)))</f>
        <v/>
      </c>
    </row>
    <row r="35" spans="1:20" ht="17.45" customHeight="1" x14ac:dyDescent="0.25">
      <c r="A35" s="111"/>
      <c r="C35" s="193"/>
      <c r="D35" s="189"/>
      <c r="E35" s="178"/>
      <c r="F35" s="178"/>
      <c r="G35" s="190">
        <f>DATOS!$E$13</f>
        <v>1</v>
      </c>
      <c r="H35" s="178"/>
      <c r="I35" s="191"/>
      <c r="J35" s="178"/>
      <c r="K35" s="178"/>
      <c r="L35" s="178"/>
      <c r="M35" s="178"/>
      <c r="N35" s="160" t="str">
        <f t="shared" si="7"/>
        <v/>
      </c>
      <c r="O35" s="21"/>
      <c r="P35" s="160" t="str">
        <f t="shared" si="2"/>
        <v/>
      </c>
      <c r="Q35" s="160">
        <f t="shared" si="4"/>
        <v>0</v>
      </c>
      <c r="R35" s="160" t="str">
        <f t="shared" si="5"/>
        <v/>
      </c>
      <c r="S35" s="160" t="str">
        <f t="shared" si="6"/>
        <v/>
      </c>
      <c r="T35" s="50" t="str">
        <f>IF($F35="","",IF(ISERROR(VLOOKUP(F35,PROVEEDORES!$D$8:$I$507,5,0)),1,VLOOKUP($F35,PROVEEDORES!$D$8:$I$507,5,0)))</f>
        <v/>
      </c>
    </row>
    <row r="36" spans="1:20" ht="17.45" customHeight="1" x14ac:dyDescent="0.25">
      <c r="A36" s="111"/>
      <c r="C36" s="193"/>
      <c r="D36" s="189"/>
      <c r="E36" s="178"/>
      <c r="F36" s="178"/>
      <c r="G36" s="190">
        <f>DATOS!$E$13</f>
        <v>1</v>
      </c>
      <c r="H36" s="178"/>
      <c r="I36" s="191"/>
      <c r="J36" s="178"/>
      <c r="K36" s="178"/>
      <c r="L36" s="178"/>
      <c r="M36" s="178"/>
      <c r="N36" s="160" t="str">
        <f t="shared" si="7"/>
        <v/>
      </c>
      <c r="O36" s="21"/>
      <c r="P36" s="160" t="str">
        <f t="shared" si="2"/>
        <v/>
      </c>
      <c r="Q36" s="160">
        <f t="shared" si="4"/>
        <v>0</v>
      </c>
      <c r="R36" s="160" t="str">
        <f t="shared" si="5"/>
        <v/>
      </c>
      <c r="S36" s="160" t="str">
        <f t="shared" si="6"/>
        <v/>
      </c>
      <c r="T36" s="50" t="str">
        <f>IF($F36="","",IF(ISERROR(VLOOKUP(F36,PROVEEDORES!$D$8:$I$507,5,0)),1,VLOOKUP($F36,PROVEEDORES!$D$8:$I$507,5,0)))</f>
        <v/>
      </c>
    </row>
    <row r="37" spans="1:20" ht="17.45" customHeight="1" x14ac:dyDescent="0.25">
      <c r="A37" s="111"/>
      <c r="C37" s="193"/>
      <c r="D37" s="189"/>
      <c r="E37" s="178"/>
      <c r="F37" s="178"/>
      <c r="G37" s="190">
        <f>DATOS!$E$13</f>
        <v>1</v>
      </c>
      <c r="H37" s="178"/>
      <c r="I37" s="191"/>
      <c r="J37" s="178"/>
      <c r="K37" s="178"/>
      <c r="L37" s="178"/>
      <c r="M37" s="178"/>
      <c r="N37" s="160" t="str">
        <f t="shared" si="7"/>
        <v/>
      </c>
      <c r="O37" s="21"/>
      <c r="P37" s="160" t="str">
        <f t="shared" si="2"/>
        <v/>
      </c>
      <c r="Q37" s="160">
        <f t="shared" si="4"/>
        <v>0</v>
      </c>
      <c r="R37" s="160" t="str">
        <f t="shared" si="5"/>
        <v/>
      </c>
      <c r="S37" s="160" t="str">
        <f t="shared" si="6"/>
        <v/>
      </c>
      <c r="T37" s="50" t="str">
        <f>IF($F37="","",IF(ISERROR(VLOOKUP(F37,PROVEEDORES!$D$8:$I$507,5,0)),1,VLOOKUP($F37,PROVEEDORES!$D$8:$I$507,5,0)))</f>
        <v/>
      </c>
    </row>
    <row r="38" spans="1:20" ht="17.45" customHeight="1" x14ac:dyDescent="0.25">
      <c r="A38" s="111"/>
      <c r="C38" s="193"/>
      <c r="D38" s="189"/>
      <c r="E38" s="178"/>
      <c r="F38" s="178"/>
      <c r="G38" s="190">
        <f>DATOS!$E$13</f>
        <v>1</v>
      </c>
      <c r="H38" s="178"/>
      <c r="I38" s="191"/>
      <c r="J38" s="178"/>
      <c r="K38" s="178"/>
      <c r="L38" s="178"/>
      <c r="M38" s="178"/>
      <c r="N38" s="160" t="str">
        <f t="shared" si="7"/>
        <v/>
      </c>
      <c r="O38" s="21"/>
      <c r="P38" s="160" t="str">
        <f t="shared" si="2"/>
        <v/>
      </c>
      <c r="Q38" s="160">
        <f t="shared" si="4"/>
        <v>0</v>
      </c>
      <c r="R38" s="160" t="str">
        <f t="shared" si="5"/>
        <v/>
      </c>
      <c r="S38" s="160" t="str">
        <f t="shared" si="6"/>
        <v/>
      </c>
      <c r="T38" s="50" t="str">
        <f>IF($F38="","",IF(ISERROR(VLOOKUP(F38,PROVEEDORES!$D$8:$I$507,5,0)),1,VLOOKUP($F38,PROVEEDORES!$D$8:$I$507,5,0)))</f>
        <v/>
      </c>
    </row>
    <row r="39" spans="1:20" ht="17.45" customHeight="1" x14ac:dyDescent="0.25">
      <c r="A39" s="111"/>
      <c r="C39" s="193"/>
      <c r="D39" s="189"/>
      <c r="E39" s="178"/>
      <c r="F39" s="178"/>
      <c r="G39" s="190">
        <f>DATOS!$E$13</f>
        <v>1</v>
      </c>
      <c r="H39" s="178"/>
      <c r="I39" s="191"/>
      <c r="J39" s="178"/>
      <c r="K39" s="178"/>
      <c r="L39" s="178"/>
      <c r="M39" s="178"/>
      <c r="N39" s="160" t="str">
        <f t="shared" si="7"/>
        <v/>
      </c>
      <c r="O39" s="21"/>
      <c r="P39" s="160" t="str">
        <f t="shared" si="2"/>
        <v/>
      </c>
      <c r="Q39" s="160">
        <f t="shared" si="4"/>
        <v>0</v>
      </c>
      <c r="R39" s="160" t="str">
        <f t="shared" si="5"/>
        <v/>
      </c>
      <c r="S39" s="160" t="str">
        <f t="shared" si="6"/>
        <v/>
      </c>
      <c r="T39" s="50" t="str">
        <f>IF($F39="","",IF(ISERROR(VLOOKUP(F39,PROVEEDORES!$D$8:$I$507,5,0)),1,VLOOKUP($F39,PROVEEDORES!$D$8:$I$507,5,0)))</f>
        <v/>
      </c>
    </row>
    <row r="40" spans="1:20" ht="17.45" customHeight="1" x14ac:dyDescent="0.25">
      <c r="A40" s="111"/>
      <c r="C40" s="193"/>
      <c r="D40" s="189"/>
      <c r="E40" s="178"/>
      <c r="F40" s="178"/>
      <c r="G40" s="190">
        <f>DATOS!$E$13</f>
        <v>1</v>
      </c>
      <c r="H40" s="178"/>
      <c r="I40" s="191"/>
      <c r="J40" s="178"/>
      <c r="K40" s="178"/>
      <c r="L40" s="178"/>
      <c r="M40" s="178"/>
      <c r="N40" s="160" t="str">
        <f t="shared" si="7"/>
        <v/>
      </c>
      <c r="O40" s="21"/>
      <c r="P40" s="160" t="str">
        <f t="shared" si="2"/>
        <v/>
      </c>
      <c r="Q40" s="160">
        <f t="shared" si="4"/>
        <v>0</v>
      </c>
      <c r="R40" s="160" t="str">
        <f t="shared" si="5"/>
        <v/>
      </c>
      <c r="S40" s="160" t="str">
        <f t="shared" si="6"/>
        <v/>
      </c>
      <c r="T40" s="50" t="str">
        <f>IF($F40="","",IF(ISERROR(VLOOKUP(F40,PROVEEDORES!$D$8:$I$507,5,0)),1,VLOOKUP($F40,PROVEEDORES!$D$8:$I$507,5,0)))</f>
        <v/>
      </c>
    </row>
    <row r="41" spans="1:20" ht="17.45" customHeight="1" x14ac:dyDescent="0.25">
      <c r="A41" s="111"/>
      <c r="C41" s="193"/>
      <c r="D41" s="189"/>
      <c r="E41" s="178"/>
      <c r="F41" s="178"/>
      <c r="G41" s="190">
        <f>DATOS!$E$13</f>
        <v>1</v>
      </c>
      <c r="H41" s="178"/>
      <c r="I41" s="191"/>
      <c r="J41" s="178"/>
      <c r="K41" s="178"/>
      <c r="L41" s="178"/>
      <c r="M41" s="178"/>
      <c r="N41" s="160" t="str">
        <f t="shared" si="7"/>
        <v/>
      </c>
      <c r="O41" s="21"/>
      <c r="P41" s="160" t="str">
        <f t="shared" si="2"/>
        <v/>
      </c>
      <c r="Q41" s="160">
        <f t="shared" si="4"/>
        <v>0</v>
      </c>
      <c r="R41" s="160" t="str">
        <f t="shared" si="5"/>
        <v/>
      </c>
      <c r="S41" s="160" t="str">
        <f t="shared" si="6"/>
        <v/>
      </c>
      <c r="T41" s="50" t="str">
        <f>IF($F41="","",IF(ISERROR(VLOOKUP(F41,PROVEEDORES!$D$8:$I$507,5,0)),1,VLOOKUP($F41,PROVEEDORES!$D$8:$I$507,5,0)))</f>
        <v/>
      </c>
    </row>
    <row r="42" spans="1:20" ht="17.45" customHeight="1" x14ac:dyDescent="0.25">
      <c r="A42" s="111"/>
      <c r="C42" s="193"/>
      <c r="D42" s="189"/>
      <c r="E42" s="178"/>
      <c r="F42" s="178"/>
      <c r="G42" s="190">
        <f>DATOS!$E$13</f>
        <v>1</v>
      </c>
      <c r="H42" s="178"/>
      <c r="I42" s="191"/>
      <c r="J42" s="178"/>
      <c r="K42" s="178"/>
      <c r="L42" s="178"/>
      <c r="M42" s="178"/>
      <c r="N42" s="160" t="str">
        <f t="shared" si="7"/>
        <v/>
      </c>
      <c r="O42" s="21"/>
      <c r="P42" s="160" t="str">
        <f t="shared" si="2"/>
        <v/>
      </c>
      <c r="Q42" s="160">
        <f t="shared" si="4"/>
        <v>0</v>
      </c>
      <c r="R42" s="160" t="str">
        <f t="shared" si="5"/>
        <v/>
      </c>
      <c r="S42" s="160" t="str">
        <f t="shared" si="6"/>
        <v/>
      </c>
      <c r="T42" s="50" t="str">
        <f>IF($F42="","",IF(ISERROR(VLOOKUP(F42,PROVEEDORES!$D$8:$I$507,5,0)),1,VLOOKUP($F42,PROVEEDORES!$D$8:$I$507,5,0)))</f>
        <v/>
      </c>
    </row>
    <row r="43" spans="1:20" ht="17.45" customHeight="1" x14ac:dyDescent="0.25">
      <c r="A43" s="111"/>
      <c r="C43" s="193"/>
      <c r="D43" s="189"/>
      <c r="E43" s="178"/>
      <c r="F43" s="178"/>
      <c r="G43" s="190">
        <f>DATOS!$E$13</f>
        <v>1</v>
      </c>
      <c r="H43" s="178"/>
      <c r="I43" s="191"/>
      <c r="J43" s="178"/>
      <c r="K43" s="178"/>
      <c r="L43" s="178"/>
      <c r="M43" s="178"/>
      <c r="N43" s="160" t="str">
        <f t="shared" si="7"/>
        <v/>
      </c>
      <c r="O43" s="21"/>
      <c r="P43" s="160" t="str">
        <f t="shared" si="2"/>
        <v/>
      </c>
      <c r="Q43" s="160">
        <f t="shared" si="4"/>
        <v>0</v>
      </c>
      <c r="R43" s="160" t="str">
        <f t="shared" si="5"/>
        <v/>
      </c>
      <c r="S43" s="160" t="str">
        <f t="shared" si="6"/>
        <v/>
      </c>
      <c r="T43" s="50" t="str">
        <f>IF($F43="","",IF(ISERROR(VLOOKUP(F43,PROVEEDORES!$D$8:$I$507,5,0)),1,VLOOKUP($F43,PROVEEDORES!$D$8:$I$507,5,0)))</f>
        <v/>
      </c>
    </row>
    <row r="44" spans="1:20" ht="17.45" customHeight="1" x14ac:dyDescent="0.25">
      <c r="A44" s="111"/>
      <c r="C44" s="193"/>
      <c r="D44" s="189"/>
      <c r="E44" s="178"/>
      <c r="F44" s="178"/>
      <c r="G44" s="190">
        <f>DATOS!$E$13</f>
        <v>1</v>
      </c>
      <c r="H44" s="178"/>
      <c r="I44" s="191"/>
      <c r="J44" s="178"/>
      <c r="K44" s="178"/>
      <c r="L44" s="178"/>
      <c r="M44" s="178"/>
      <c r="N44" s="160" t="str">
        <f t="shared" si="7"/>
        <v/>
      </c>
      <c r="O44" s="21"/>
      <c r="P44" s="160" t="str">
        <f t="shared" si="2"/>
        <v/>
      </c>
      <c r="Q44" s="160">
        <f t="shared" si="4"/>
        <v>0</v>
      </c>
      <c r="R44" s="160" t="str">
        <f t="shared" si="5"/>
        <v/>
      </c>
      <c r="S44" s="160" t="str">
        <f t="shared" si="6"/>
        <v/>
      </c>
      <c r="T44" s="50" t="str">
        <f>IF($F44="","",IF(ISERROR(VLOOKUP(F44,PROVEEDORES!$D$8:$I$507,5,0)),1,VLOOKUP($F44,PROVEEDORES!$D$8:$I$507,5,0)))</f>
        <v/>
      </c>
    </row>
    <row r="45" spans="1:20" ht="17.45" customHeight="1" x14ac:dyDescent="0.25">
      <c r="A45" s="111"/>
      <c r="C45" s="193"/>
      <c r="D45" s="189"/>
      <c r="E45" s="178"/>
      <c r="F45" s="178"/>
      <c r="G45" s="190">
        <f>DATOS!$E$13</f>
        <v>1</v>
      </c>
      <c r="H45" s="178"/>
      <c r="I45" s="191"/>
      <c r="J45" s="178"/>
      <c r="K45" s="178"/>
      <c r="L45" s="178"/>
      <c r="M45" s="178"/>
      <c r="N45" s="160" t="str">
        <f t="shared" si="7"/>
        <v/>
      </c>
      <c r="O45" s="21"/>
      <c r="P45" s="160" t="str">
        <f t="shared" si="2"/>
        <v/>
      </c>
      <c r="Q45" s="160">
        <f t="shared" si="4"/>
        <v>0</v>
      </c>
      <c r="R45" s="160" t="str">
        <f t="shared" si="5"/>
        <v/>
      </c>
      <c r="S45" s="160" t="str">
        <f t="shared" si="6"/>
        <v/>
      </c>
      <c r="T45" s="50" t="str">
        <f>IF($F45="","",IF(ISERROR(VLOOKUP(F45,PROVEEDORES!$D$8:$I$507,5,0)),1,VLOOKUP($F45,PROVEEDORES!$D$8:$I$507,5,0)))</f>
        <v/>
      </c>
    </row>
    <row r="46" spans="1:20" ht="17.45" customHeight="1" x14ac:dyDescent="0.25">
      <c r="C46" s="193"/>
      <c r="D46" s="189"/>
      <c r="E46" s="178"/>
      <c r="F46" s="178"/>
      <c r="G46" s="190">
        <f>DATOS!$E$13</f>
        <v>1</v>
      </c>
      <c r="H46" s="178"/>
      <c r="I46" s="191"/>
      <c r="J46" s="178"/>
      <c r="K46" s="178"/>
      <c r="L46" s="178"/>
      <c r="M46" s="178"/>
      <c r="N46" s="160" t="str">
        <f t="shared" si="7"/>
        <v/>
      </c>
      <c r="O46" s="21"/>
      <c r="P46" s="160" t="str">
        <f t="shared" si="2"/>
        <v/>
      </c>
      <c r="Q46" s="160">
        <f t="shared" si="4"/>
        <v>0</v>
      </c>
      <c r="R46" s="160" t="str">
        <f t="shared" si="5"/>
        <v/>
      </c>
      <c r="S46" s="160" t="str">
        <f t="shared" si="6"/>
        <v/>
      </c>
      <c r="T46" s="50" t="str">
        <f>IF($F46="","",IF(ISERROR(VLOOKUP(F46,PROVEEDORES!$D$8:$I$507,5,0)),1,VLOOKUP($F46,PROVEEDORES!$D$8:$I$507,5,0)))</f>
        <v/>
      </c>
    </row>
    <row r="47" spans="1:20" ht="17.45" customHeight="1" x14ac:dyDescent="0.25">
      <c r="C47" s="193"/>
      <c r="D47" s="189"/>
      <c r="E47" s="178"/>
      <c r="F47" s="178"/>
      <c r="G47" s="190">
        <f>DATOS!$E$13</f>
        <v>1</v>
      </c>
      <c r="H47" s="178"/>
      <c r="I47" s="191"/>
      <c r="J47" s="178"/>
      <c r="K47" s="178"/>
      <c r="L47" s="178"/>
      <c r="M47" s="178"/>
      <c r="N47" s="160" t="str">
        <f t="shared" si="7"/>
        <v/>
      </c>
      <c r="O47" s="21"/>
      <c r="P47" s="160" t="str">
        <f t="shared" si="2"/>
        <v/>
      </c>
      <c r="Q47" s="160">
        <f t="shared" si="4"/>
        <v>0</v>
      </c>
      <c r="R47" s="160" t="str">
        <f t="shared" si="5"/>
        <v/>
      </c>
      <c r="S47" s="160" t="str">
        <f t="shared" si="6"/>
        <v/>
      </c>
      <c r="T47" s="50" t="str">
        <f>IF($F47="","",IF(ISERROR(VLOOKUP(F47,PROVEEDORES!$D$8:$I$507,5,0)),1,VLOOKUP($F47,PROVEEDORES!$D$8:$I$507,5,0)))</f>
        <v/>
      </c>
    </row>
    <row r="48" spans="1:20" ht="17.45" customHeight="1" x14ac:dyDescent="0.25">
      <c r="C48" s="193"/>
      <c r="D48" s="189"/>
      <c r="E48" s="178"/>
      <c r="F48" s="178"/>
      <c r="G48" s="190">
        <f>DATOS!$E$13</f>
        <v>1</v>
      </c>
      <c r="H48" s="178"/>
      <c r="I48" s="191"/>
      <c r="J48" s="178"/>
      <c r="K48" s="178"/>
      <c r="L48" s="178"/>
      <c r="M48" s="178"/>
      <c r="N48" s="160" t="str">
        <f t="shared" si="7"/>
        <v/>
      </c>
      <c r="O48" s="21"/>
      <c r="P48" s="160" t="str">
        <f t="shared" si="2"/>
        <v/>
      </c>
      <c r="Q48" s="160">
        <f t="shared" si="4"/>
        <v>0</v>
      </c>
      <c r="R48" s="160" t="str">
        <f t="shared" si="5"/>
        <v/>
      </c>
      <c r="S48" s="160" t="str">
        <f t="shared" si="6"/>
        <v/>
      </c>
      <c r="T48" s="50" t="str">
        <f>IF($F48="","",IF(ISERROR(VLOOKUP(F48,PROVEEDORES!$D$8:$I$507,5,0)),1,VLOOKUP($F48,PROVEEDORES!$D$8:$I$507,5,0)))</f>
        <v/>
      </c>
    </row>
    <row r="49" spans="3:20" ht="17.45" customHeight="1" x14ac:dyDescent="0.25">
      <c r="C49" s="193"/>
      <c r="D49" s="189"/>
      <c r="E49" s="178"/>
      <c r="F49" s="178"/>
      <c r="G49" s="190">
        <f>DATOS!$E$13</f>
        <v>1</v>
      </c>
      <c r="H49" s="178"/>
      <c r="I49" s="191"/>
      <c r="J49" s="178"/>
      <c r="K49" s="178"/>
      <c r="L49" s="178"/>
      <c r="M49" s="178"/>
      <c r="N49" s="160" t="str">
        <f t="shared" si="7"/>
        <v/>
      </c>
      <c r="O49" s="21"/>
      <c r="P49" s="160" t="str">
        <f t="shared" si="2"/>
        <v/>
      </c>
      <c r="Q49" s="160">
        <f t="shared" si="4"/>
        <v>0</v>
      </c>
      <c r="R49" s="160" t="str">
        <f t="shared" si="5"/>
        <v/>
      </c>
      <c r="S49" s="160" t="str">
        <f t="shared" si="6"/>
        <v/>
      </c>
      <c r="T49" s="50" t="str">
        <f>IF($F49="","",IF(ISERROR(VLOOKUP(F49,PROVEEDORES!$D$8:$I$507,5,0)),1,VLOOKUP($F49,PROVEEDORES!$D$8:$I$507,5,0)))</f>
        <v/>
      </c>
    </row>
    <row r="50" spans="3:20" ht="17.45" customHeight="1" x14ac:dyDescent="0.25">
      <c r="C50" s="193"/>
      <c r="D50" s="189"/>
      <c r="E50" s="178"/>
      <c r="F50" s="178"/>
      <c r="G50" s="190">
        <f>DATOS!$E$13</f>
        <v>1</v>
      </c>
      <c r="H50" s="178"/>
      <c r="I50" s="191"/>
      <c r="J50" s="178"/>
      <c r="K50" s="178"/>
      <c r="L50" s="178"/>
      <c r="M50" s="178"/>
      <c r="N50" s="160" t="str">
        <f t="shared" si="7"/>
        <v/>
      </c>
      <c r="O50" s="21"/>
      <c r="P50" s="160" t="str">
        <f t="shared" si="2"/>
        <v/>
      </c>
      <c r="Q50" s="160">
        <f t="shared" si="4"/>
        <v>0</v>
      </c>
      <c r="R50" s="160" t="str">
        <f t="shared" si="5"/>
        <v/>
      </c>
      <c r="S50" s="160" t="str">
        <f t="shared" si="6"/>
        <v/>
      </c>
      <c r="T50" s="50" t="str">
        <f>IF($F50="","",IF(ISERROR(VLOOKUP(F50,PROVEEDORES!$D$8:$I$507,5,0)),1,VLOOKUP($F50,PROVEEDORES!$D$8:$I$507,5,0)))</f>
        <v/>
      </c>
    </row>
    <row r="51" spans="3:20" ht="17.45" customHeight="1" x14ac:dyDescent="0.25">
      <c r="C51" s="188"/>
      <c r="D51" s="189"/>
      <c r="E51" s="178"/>
      <c r="F51" s="178"/>
      <c r="G51" s="190">
        <f>DATOS!$E$13</f>
        <v>1</v>
      </c>
      <c r="H51" s="178"/>
      <c r="I51" s="191"/>
      <c r="J51" s="178"/>
      <c r="K51" s="178"/>
      <c r="L51" s="178"/>
      <c r="M51" s="178"/>
      <c r="N51" s="160" t="str">
        <f t="shared" si="7"/>
        <v/>
      </c>
      <c r="O51" s="21"/>
      <c r="P51" s="160" t="str">
        <f t="shared" si="2"/>
        <v/>
      </c>
      <c r="Q51" s="160">
        <f t="shared" si="4"/>
        <v>0</v>
      </c>
      <c r="R51" s="160" t="str">
        <f t="shared" si="5"/>
        <v/>
      </c>
      <c r="S51" s="160" t="str">
        <f t="shared" si="6"/>
        <v/>
      </c>
      <c r="T51" s="50" t="str">
        <f>IF($F51="","",IF(ISERROR(VLOOKUP(F51,PROVEEDORES!$D$8:$I$507,5,0)),1,VLOOKUP($F51,PROVEEDORES!$D$8:$I$507,5,0)))</f>
        <v/>
      </c>
    </row>
    <row r="52" spans="3:20" ht="17.45" customHeight="1" x14ac:dyDescent="0.25">
      <c r="C52" s="188"/>
      <c r="D52" s="189"/>
      <c r="E52" s="178"/>
      <c r="F52" s="178"/>
      <c r="G52" s="190">
        <f>DATOS!$E$13</f>
        <v>1</v>
      </c>
      <c r="H52" s="178"/>
      <c r="I52" s="191"/>
      <c r="J52" s="178"/>
      <c r="K52" s="178"/>
      <c r="L52" s="178"/>
      <c r="M52" s="178"/>
      <c r="N52" s="160" t="str">
        <f t="shared" si="7"/>
        <v/>
      </c>
      <c r="O52" s="21"/>
      <c r="P52" s="160" t="str">
        <f t="shared" si="2"/>
        <v/>
      </c>
      <c r="Q52" s="160">
        <f t="shared" si="4"/>
        <v>0</v>
      </c>
      <c r="R52" s="160" t="str">
        <f t="shared" si="5"/>
        <v/>
      </c>
      <c r="S52" s="160" t="str">
        <f t="shared" si="6"/>
        <v/>
      </c>
      <c r="T52" s="50" t="str">
        <f>IF($F52="","",IF(ISERROR(VLOOKUP(F52,PROVEEDORES!$D$8:$I$507,5,0)),1,VLOOKUP($F52,PROVEEDORES!$D$8:$I$507,5,0)))</f>
        <v/>
      </c>
    </row>
    <row r="53" spans="3:20" ht="17.45" customHeight="1" x14ac:dyDescent="0.25">
      <c r="C53" s="188"/>
      <c r="D53" s="189"/>
      <c r="E53" s="178"/>
      <c r="F53" s="178"/>
      <c r="G53" s="190">
        <f>DATOS!$E$13</f>
        <v>1</v>
      </c>
      <c r="H53" s="178"/>
      <c r="I53" s="191"/>
      <c r="J53" s="178"/>
      <c r="K53" s="178"/>
      <c r="L53" s="178"/>
      <c r="M53" s="178"/>
      <c r="N53" s="160" t="str">
        <f t="shared" si="7"/>
        <v/>
      </c>
      <c r="O53" s="21"/>
      <c r="P53" s="160" t="str">
        <f t="shared" si="2"/>
        <v/>
      </c>
      <c r="Q53" s="160">
        <f t="shared" si="4"/>
        <v>0</v>
      </c>
      <c r="R53" s="160" t="str">
        <f t="shared" si="5"/>
        <v/>
      </c>
      <c r="S53" s="160" t="str">
        <f t="shared" si="6"/>
        <v/>
      </c>
      <c r="T53" s="50" t="str">
        <f>IF($F53="","",IF(ISERROR(VLOOKUP(F53,PROVEEDORES!$D$8:$I$507,5,0)),1,VLOOKUP($F53,PROVEEDORES!$D$8:$I$507,5,0)))</f>
        <v/>
      </c>
    </row>
    <row r="54" spans="3:20" ht="17.45" customHeight="1" x14ac:dyDescent="0.25">
      <c r="C54" s="188"/>
      <c r="D54" s="189"/>
      <c r="E54" s="178"/>
      <c r="F54" s="178"/>
      <c r="G54" s="190">
        <f>DATOS!$E$13</f>
        <v>1</v>
      </c>
      <c r="H54" s="178"/>
      <c r="I54" s="191"/>
      <c r="J54" s="178"/>
      <c r="K54" s="178"/>
      <c r="L54" s="178"/>
      <c r="M54" s="178"/>
      <c r="N54" s="160" t="str">
        <f t="shared" si="7"/>
        <v/>
      </c>
      <c r="O54" s="21"/>
      <c r="P54" s="160" t="str">
        <f t="shared" si="2"/>
        <v/>
      </c>
      <c r="Q54" s="160">
        <f t="shared" si="4"/>
        <v>0</v>
      </c>
      <c r="R54" s="160" t="str">
        <f t="shared" si="5"/>
        <v/>
      </c>
      <c r="S54" s="160" t="str">
        <f t="shared" si="6"/>
        <v/>
      </c>
      <c r="T54" s="50" t="str">
        <f>IF($F54="","",IF(ISERROR(VLOOKUP(F54,PROVEEDORES!$D$8:$I$507,5,0)),1,VLOOKUP($F54,PROVEEDORES!$D$8:$I$507,5,0)))</f>
        <v/>
      </c>
    </row>
    <row r="55" spans="3:20" ht="17.45" customHeight="1" x14ac:dyDescent="0.25">
      <c r="C55" s="188"/>
      <c r="D55" s="189"/>
      <c r="E55" s="178"/>
      <c r="F55" s="178"/>
      <c r="G55" s="190">
        <f>DATOS!$E$13</f>
        <v>1</v>
      </c>
      <c r="H55" s="178"/>
      <c r="I55" s="191"/>
      <c r="J55" s="178"/>
      <c r="K55" s="178"/>
      <c r="L55" s="178"/>
      <c r="M55" s="178"/>
      <c r="N55" s="160" t="str">
        <f t="shared" si="7"/>
        <v/>
      </c>
      <c r="O55" s="21"/>
      <c r="P55" s="160" t="str">
        <f t="shared" si="2"/>
        <v/>
      </c>
      <c r="Q55" s="160">
        <f t="shared" si="4"/>
        <v>0</v>
      </c>
      <c r="R55" s="160" t="str">
        <f t="shared" si="5"/>
        <v/>
      </c>
      <c r="S55" s="160" t="str">
        <f t="shared" si="6"/>
        <v/>
      </c>
      <c r="T55" s="50" t="str">
        <f>IF($F55="","",IF(ISERROR(VLOOKUP(F55,PROVEEDORES!$D$8:$I$507,5,0)),1,VLOOKUP($F55,PROVEEDORES!$D$8:$I$507,5,0)))</f>
        <v/>
      </c>
    </row>
    <row r="56" spans="3:20" ht="17.45" customHeight="1" x14ac:dyDescent="0.25">
      <c r="C56" s="188"/>
      <c r="D56" s="189"/>
      <c r="E56" s="178"/>
      <c r="F56" s="178"/>
      <c r="G56" s="190">
        <f>DATOS!$E$13</f>
        <v>1</v>
      </c>
      <c r="H56" s="178"/>
      <c r="I56" s="191"/>
      <c r="J56" s="178"/>
      <c r="K56" s="178"/>
      <c r="L56" s="178"/>
      <c r="M56" s="178"/>
      <c r="N56" s="160" t="str">
        <f t="shared" si="7"/>
        <v/>
      </c>
      <c r="O56" s="21"/>
      <c r="P56" s="160" t="str">
        <f t="shared" si="2"/>
        <v/>
      </c>
      <c r="Q56" s="160">
        <f t="shared" si="4"/>
        <v>0</v>
      </c>
      <c r="R56" s="160" t="str">
        <f t="shared" si="5"/>
        <v/>
      </c>
      <c r="S56" s="160" t="str">
        <f t="shared" si="6"/>
        <v/>
      </c>
      <c r="T56" s="50" t="str">
        <f>IF($F56="","",IF(ISERROR(VLOOKUP(F56,PROVEEDORES!$D$8:$I$507,5,0)),1,VLOOKUP($F56,PROVEEDORES!$D$8:$I$507,5,0)))</f>
        <v/>
      </c>
    </row>
    <row r="57" spans="3:20" ht="17.45" customHeight="1" x14ac:dyDescent="0.25">
      <c r="C57" s="188"/>
      <c r="D57" s="189"/>
      <c r="E57" s="178"/>
      <c r="F57" s="178"/>
      <c r="G57" s="190">
        <f>DATOS!$E$13</f>
        <v>1</v>
      </c>
      <c r="H57" s="178"/>
      <c r="I57" s="191"/>
      <c r="J57" s="178"/>
      <c r="K57" s="178"/>
      <c r="L57" s="178"/>
      <c r="M57" s="178"/>
      <c r="N57" s="160" t="str">
        <f t="shared" si="7"/>
        <v/>
      </c>
      <c r="O57" s="21"/>
      <c r="P57" s="160" t="str">
        <f t="shared" si="2"/>
        <v/>
      </c>
      <c r="Q57" s="160">
        <f t="shared" si="4"/>
        <v>0</v>
      </c>
      <c r="R57" s="160" t="str">
        <f t="shared" si="5"/>
        <v/>
      </c>
      <c r="S57" s="160" t="str">
        <f t="shared" si="6"/>
        <v/>
      </c>
      <c r="T57" s="50" t="str">
        <f>IF($F57="","",IF(ISERROR(VLOOKUP(F57,PROVEEDORES!$D$8:$I$507,5,0)),1,VLOOKUP($F57,PROVEEDORES!$D$8:$I$507,5,0)))</f>
        <v/>
      </c>
    </row>
    <row r="58" spans="3:20" ht="17.45" customHeight="1" x14ac:dyDescent="0.25">
      <c r="C58" s="188"/>
      <c r="D58" s="189"/>
      <c r="E58" s="178"/>
      <c r="F58" s="178"/>
      <c r="G58" s="190">
        <f>DATOS!$E$13</f>
        <v>1</v>
      </c>
      <c r="H58" s="178"/>
      <c r="I58" s="191"/>
      <c r="J58" s="178"/>
      <c r="K58" s="178"/>
      <c r="L58" s="178"/>
      <c r="M58" s="178"/>
      <c r="N58" s="160" t="str">
        <f t="shared" si="7"/>
        <v/>
      </c>
      <c r="O58" s="21"/>
      <c r="P58" s="160" t="str">
        <f t="shared" si="2"/>
        <v/>
      </c>
      <c r="Q58" s="160">
        <f t="shared" si="4"/>
        <v>0</v>
      </c>
      <c r="R58" s="160" t="str">
        <f t="shared" si="5"/>
        <v/>
      </c>
      <c r="S58" s="160" t="str">
        <f t="shared" si="6"/>
        <v/>
      </c>
      <c r="T58" s="50" t="str">
        <f>IF($F58="","",IF(ISERROR(VLOOKUP(F58,PROVEEDORES!$D$8:$I$507,5,0)),1,VLOOKUP($F58,PROVEEDORES!$D$8:$I$507,5,0)))</f>
        <v/>
      </c>
    </row>
    <row r="59" spans="3:20" ht="17.45" customHeight="1" x14ac:dyDescent="0.25">
      <c r="C59" s="188"/>
      <c r="D59" s="189"/>
      <c r="E59" s="178"/>
      <c r="F59" s="178"/>
      <c r="G59" s="190">
        <f>DATOS!$E$13</f>
        <v>1</v>
      </c>
      <c r="H59" s="178"/>
      <c r="I59" s="191"/>
      <c r="J59" s="178"/>
      <c r="K59" s="178"/>
      <c r="L59" s="178"/>
      <c r="M59" s="178"/>
      <c r="N59" s="160" t="str">
        <f t="shared" si="7"/>
        <v/>
      </c>
      <c r="O59" s="21"/>
      <c r="P59" s="160" t="str">
        <f t="shared" si="2"/>
        <v/>
      </c>
      <c r="Q59" s="160">
        <f t="shared" si="4"/>
        <v>0</v>
      </c>
      <c r="R59" s="160" t="str">
        <f t="shared" si="5"/>
        <v/>
      </c>
      <c r="S59" s="160" t="str">
        <f t="shared" si="6"/>
        <v/>
      </c>
      <c r="T59" s="50" t="str">
        <f>IF($F59="","",IF(ISERROR(VLOOKUP(F59,PROVEEDORES!$D$8:$I$507,5,0)),1,VLOOKUP($F59,PROVEEDORES!$D$8:$I$507,5,0)))</f>
        <v/>
      </c>
    </row>
    <row r="60" spans="3:20" ht="17.45" customHeight="1" x14ac:dyDescent="0.25">
      <c r="C60" s="188"/>
      <c r="D60" s="189"/>
      <c r="E60" s="178"/>
      <c r="F60" s="178"/>
      <c r="G60" s="190">
        <f>DATOS!$E$13</f>
        <v>1</v>
      </c>
      <c r="H60" s="178"/>
      <c r="I60" s="191"/>
      <c r="J60" s="178"/>
      <c r="K60" s="178"/>
      <c r="L60" s="178"/>
      <c r="M60" s="178"/>
      <c r="N60" s="160" t="str">
        <f t="shared" si="7"/>
        <v/>
      </c>
      <c r="O60" s="21"/>
      <c r="P60" s="160" t="str">
        <f t="shared" si="2"/>
        <v/>
      </c>
      <c r="Q60" s="160">
        <f t="shared" si="4"/>
        <v>0</v>
      </c>
      <c r="R60" s="160" t="str">
        <f t="shared" si="5"/>
        <v/>
      </c>
      <c r="S60" s="160" t="str">
        <f t="shared" si="6"/>
        <v/>
      </c>
      <c r="T60" s="50" t="str">
        <f>IF($F60="","",IF(ISERROR(VLOOKUP(F60,PROVEEDORES!$D$8:$I$507,5,0)),1,VLOOKUP($F60,PROVEEDORES!$D$8:$I$507,5,0)))</f>
        <v/>
      </c>
    </row>
    <row r="61" spans="3:20" ht="17.45" customHeight="1" x14ac:dyDescent="0.25">
      <c r="C61" s="188"/>
      <c r="D61" s="189"/>
      <c r="E61" s="178"/>
      <c r="F61" s="178"/>
      <c r="G61" s="190">
        <f>DATOS!$E$13</f>
        <v>1</v>
      </c>
      <c r="H61" s="178"/>
      <c r="I61" s="191"/>
      <c r="J61" s="178"/>
      <c r="K61" s="178"/>
      <c r="L61" s="178"/>
      <c r="M61" s="178"/>
      <c r="N61" s="160" t="str">
        <f t="shared" si="7"/>
        <v/>
      </c>
      <c r="O61" s="21"/>
      <c r="P61" s="160" t="str">
        <f t="shared" si="2"/>
        <v/>
      </c>
      <c r="Q61" s="160">
        <f t="shared" si="4"/>
        <v>0</v>
      </c>
      <c r="R61" s="160" t="str">
        <f t="shared" si="5"/>
        <v/>
      </c>
      <c r="S61" s="160" t="str">
        <f t="shared" si="6"/>
        <v/>
      </c>
      <c r="T61" s="50" t="str">
        <f>IF($F61="","",IF(ISERROR(VLOOKUP(F61,PROVEEDORES!$D$8:$I$507,5,0)),1,VLOOKUP($F61,PROVEEDORES!$D$8:$I$507,5,0)))</f>
        <v/>
      </c>
    </row>
    <row r="62" spans="3:20" ht="17.45" customHeight="1" x14ac:dyDescent="0.25">
      <c r="C62" s="188"/>
      <c r="D62" s="189"/>
      <c r="E62" s="178"/>
      <c r="F62" s="178"/>
      <c r="G62" s="190">
        <f>DATOS!$E$13</f>
        <v>1</v>
      </c>
      <c r="H62" s="178"/>
      <c r="I62" s="191"/>
      <c r="J62" s="178"/>
      <c r="K62" s="178"/>
      <c r="L62" s="178"/>
      <c r="M62" s="178"/>
      <c r="N62" s="160" t="str">
        <f t="shared" si="7"/>
        <v/>
      </c>
      <c r="O62" s="21"/>
      <c r="P62" s="160" t="str">
        <f t="shared" si="2"/>
        <v/>
      </c>
      <c r="Q62" s="160">
        <f t="shared" si="4"/>
        <v>0</v>
      </c>
      <c r="R62" s="160" t="str">
        <f t="shared" si="5"/>
        <v/>
      </c>
      <c r="S62" s="160" t="str">
        <f t="shared" si="6"/>
        <v/>
      </c>
      <c r="T62" s="50" t="str">
        <f>IF($F62="","",IF(ISERROR(VLOOKUP(F62,PROVEEDORES!$D$8:$I$507,5,0)),1,VLOOKUP($F62,PROVEEDORES!$D$8:$I$507,5,0)))</f>
        <v/>
      </c>
    </row>
    <row r="63" spans="3:20" ht="17.45" customHeight="1" x14ac:dyDescent="0.25">
      <c r="C63" s="188"/>
      <c r="D63" s="189"/>
      <c r="E63" s="178"/>
      <c r="F63" s="178"/>
      <c r="G63" s="190">
        <f>DATOS!$E$13</f>
        <v>1</v>
      </c>
      <c r="H63" s="178"/>
      <c r="I63" s="191"/>
      <c r="J63" s="178"/>
      <c r="K63" s="178"/>
      <c r="L63" s="178"/>
      <c r="M63" s="178"/>
      <c r="N63" s="160" t="str">
        <f t="shared" si="7"/>
        <v/>
      </c>
      <c r="O63" s="21"/>
      <c r="P63" s="160" t="str">
        <f t="shared" si="2"/>
        <v/>
      </c>
      <c r="Q63" s="160">
        <f t="shared" si="4"/>
        <v>0</v>
      </c>
      <c r="R63" s="160" t="str">
        <f t="shared" si="5"/>
        <v/>
      </c>
      <c r="S63" s="160" t="str">
        <f t="shared" si="6"/>
        <v/>
      </c>
      <c r="T63" s="50" t="str">
        <f>IF($F63="","",IF(ISERROR(VLOOKUP(F63,PROVEEDORES!$D$8:$I$507,5,0)),1,VLOOKUP($F63,PROVEEDORES!$D$8:$I$507,5,0)))</f>
        <v/>
      </c>
    </row>
    <row r="64" spans="3:20" ht="17.45" customHeight="1" x14ac:dyDescent="0.25">
      <c r="C64" s="188"/>
      <c r="D64" s="189"/>
      <c r="E64" s="178"/>
      <c r="F64" s="178"/>
      <c r="G64" s="190">
        <f>DATOS!$E$13</f>
        <v>1</v>
      </c>
      <c r="H64" s="178"/>
      <c r="I64" s="191"/>
      <c r="J64" s="178"/>
      <c r="K64" s="178"/>
      <c r="L64" s="178"/>
      <c r="M64" s="178"/>
      <c r="N64" s="160" t="str">
        <f t="shared" si="7"/>
        <v/>
      </c>
      <c r="O64" s="21"/>
      <c r="P64" s="160" t="str">
        <f t="shared" si="2"/>
        <v/>
      </c>
      <c r="Q64" s="160">
        <f t="shared" si="4"/>
        <v>0</v>
      </c>
      <c r="R64" s="160" t="str">
        <f t="shared" si="5"/>
        <v/>
      </c>
      <c r="S64" s="160" t="str">
        <f t="shared" si="6"/>
        <v/>
      </c>
      <c r="T64" s="50" t="str">
        <f>IF($F64="","",IF(ISERROR(VLOOKUP(F64,PROVEEDORES!$D$8:$I$507,5,0)),1,VLOOKUP($F64,PROVEEDORES!$D$8:$I$507,5,0)))</f>
        <v/>
      </c>
    </row>
    <row r="65" spans="3:20" ht="17.45" customHeight="1" x14ac:dyDescent="0.25">
      <c r="C65" s="188"/>
      <c r="D65" s="189"/>
      <c r="E65" s="178"/>
      <c r="F65" s="178"/>
      <c r="G65" s="190">
        <f>DATOS!$E$13</f>
        <v>1</v>
      </c>
      <c r="H65" s="178"/>
      <c r="I65" s="191"/>
      <c r="J65" s="178"/>
      <c r="K65" s="178"/>
      <c r="L65" s="178"/>
      <c r="M65" s="178"/>
      <c r="N65" s="160" t="str">
        <f t="shared" si="7"/>
        <v/>
      </c>
      <c r="O65" s="21"/>
      <c r="P65" s="160" t="str">
        <f t="shared" si="2"/>
        <v/>
      </c>
      <c r="Q65" s="160">
        <f t="shared" si="4"/>
        <v>0</v>
      </c>
      <c r="R65" s="160" t="str">
        <f t="shared" si="5"/>
        <v/>
      </c>
      <c r="S65" s="160" t="str">
        <f t="shared" si="6"/>
        <v/>
      </c>
      <c r="T65" s="50" t="str">
        <f>IF($F65="","",IF(ISERROR(VLOOKUP(F65,PROVEEDORES!$D$8:$I$507,5,0)),1,VLOOKUP($F65,PROVEEDORES!$D$8:$I$507,5,0)))</f>
        <v/>
      </c>
    </row>
    <row r="66" spans="3:20" ht="17.45" customHeight="1" x14ac:dyDescent="0.25">
      <c r="C66" s="188"/>
      <c r="D66" s="189"/>
      <c r="E66" s="178"/>
      <c r="F66" s="178"/>
      <c r="G66" s="190">
        <f>DATOS!$E$13</f>
        <v>1</v>
      </c>
      <c r="H66" s="178"/>
      <c r="I66" s="191"/>
      <c r="J66" s="178"/>
      <c r="K66" s="178"/>
      <c r="L66" s="178"/>
      <c r="M66" s="178"/>
      <c r="N66" s="160" t="str">
        <f t="shared" si="7"/>
        <v/>
      </c>
      <c r="O66" s="21"/>
      <c r="P66" s="160" t="str">
        <f t="shared" si="2"/>
        <v/>
      </c>
      <c r="Q66" s="160">
        <f t="shared" si="4"/>
        <v>0</v>
      </c>
      <c r="R66" s="160" t="str">
        <f t="shared" si="5"/>
        <v/>
      </c>
      <c r="S66" s="160" t="str">
        <f t="shared" si="6"/>
        <v/>
      </c>
      <c r="T66" s="50" t="str">
        <f>IF($F66="","",IF(ISERROR(VLOOKUP(F66,PROVEEDORES!$D$8:$I$507,5,0)),1,VLOOKUP($F66,PROVEEDORES!$D$8:$I$507,5,0)))</f>
        <v/>
      </c>
    </row>
    <row r="67" spans="3:20" ht="17.45" customHeight="1" x14ac:dyDescent="0.25">
      <c r="C67" s="188"/>
      <c r="D67" s="189"/>
      <c r="E67" s="178"/>
      <c r="F67" s="178"/>
      <c r="G67" s="190">
        <f>DATOS!$E$13</f>
        <v>1</v>
      </c>
      <c r="H67" s="178"/>
      <c r="I67" s="191"/>
      <c r="J67" s="178"/>
      <c r="K67" s="178"/>
      <c r="L67" s="178"/>
      <c r="M67" s="178"/>
      <c r="N67" s="160" t="str">
        <f t="shared" si="7"/>
        <v/>
      </c>
      <c r="O67" s="21"/>
      <c r="P67" s="160" t="str">
        <f t="shared" si="2"/>
        <v/>
      </c>
      <c r="Q67" s="160">
        <f t="shared" si="4"/>
        <v>0</v>
      </c>
      <c r="R67" s="160" t="str">
        <f t="shared" si="5"/>
        <v/>
      </c>
      <c r="S67" s="160" t="str">
        <f t="shared" si="6"/>
        <v/>
      </c>
      <c r="T67" s="50" t="str">
        <f>IF($F67="","",IF(ISERROR(VLOOKUP(F67,PROVEEDORES!$D$8:$I$507,5,0)),1,VLOOKUP($F67,PROVEEDORES!$D$8:$I$507,5,0)))</f>
        <v/>
      </c>
    </row>
    <row r="68" spans="3:20" ht="17.45" customHeight="1" x14ac:dyDescent="0.25">
      <c r="C68" s="188"/>
      <c r="D68" s="189"/>
      <c r="E68" s="178"/>
      <c r="F68" s="178"/>
      <c r="G68" s="190">
        <f>DATOS!$E$13</f>
        <v>1</v>
      </c>
      <c r="H68" s="178"/>
      <c r="I68" s="191"/>
      <c r="J68" s="178"/>
      <c r="K68" s="178"/>
      <c r="L68" s="178"/>
      <c r="M68" s="178"/>
      <c r="N68" s="160" t="str">
        <f t="shared" si="7"/>
        <v/>
      </c>
      <c r="O68" s="21"/>
      <c r="P68" s="160" t="str">
        <f t="shared" si="2"/>
        <v/>
      </c>
      <c r="Q68" s="160">
        <f t="shared" si="4"/>
        <v>0</v>
      </c>
      <c r="R68" s="160" t="str">
        <f t="shared" si="5"/>
        <v/>
      </c>
      <c r="S68" s="160" t="str">
        <f t="shared" si="6"/>
        <v/>
      </c>
      <c r="T68" s="50" t="str">
        <f>IF($F68="","",IF(ISERROR(VLOOKUP(F68,PROVEEDORES!$D$8:$I$507,5,0)),1,VLOOKUP($F68,PROVEEDORES!$D$8:$I$507,5,0)))</f>
        <v/>
      </c>
    </row>
    <row r="69" spans="3:20" ht="17.45" customHeight="1" x14ac:dyDescent="0.25">
      <c r="C69" s="188"/>
      <c r="D69" s="189"/>
      <c r="E69" s="178"/>
      <c r="F69" s="178"/>
      <c r="G69" s="190">
        <f>DATOS!$E$13</f>
        <v>1</v>
      </c>
      <c r="H69" s="178"/>
      <c r="I69" s="191"/>
      <c r="J69" s="178"/>
      <c r="K69" s="178"/>
      <c r="L69" s="178"/>
      <c r="M69" s="178"/>
      <c r="N69" s="160" t="str">
        <f t="shared" si="7"/>
        <v/>
      </c>
      <c r="O69" s="21"/>
      <c r="P69" s="160" t="str">
        <f t="shared" si="2"/>
        <v/>
      </c>
      <c r="Q69" s="160">
        <f t="shared" si="4"/>
        <v>0</v>
      </c>
      <c r="R69" s="160" t="str">
        <f t="shared" si="5"/>
        <v/>
      </c>
      <c r="S69" s="160" t="str">
        <f t="shared" si="6"/>
        <v/>
      </c>
      <c r="T69" s="50" t="str">
        <f>IF($F69="","",IF(ISERROR(VLOOKUP(F69,PROVEEDORES!$D$8:$I$507,5,0)),1,VLOOKUP($F69,PROVEEDORES!$D$8:$I$507,5,0)))</f>
        <v/>
      </c>
    </row>
    <row r="70" spans="3:20" ht="17.45" customHeight="1" x14ac:dyDescent="0.25">
      <c r="C70" s="188"/>
      <c r="D70" s="189"/>
      <c r="E70" s="178"/>
      <c r="F70" s="178"/>
      <c r="G70" s="190">
        <f>DATOS!$E$13</f>
        <v>1</v>
      </c>
      <c r="H70" s="178"/>
      <c r="I70" s="191"/>
      <c r="J70" s="178"/>
      <c r="K70" s="178"/>
      <c r="L70" s="178"/>
      <c r="M70" s="178"/>
      <c r="N70" s="160" t="str">
        <f t="shared" si="7"/>
        <v/>
      </c>
      <c r="O70" s="21"/>
      <c r="P70" s="160" t="str">
        <f t="shared" si="2"/>
        <v/>
      </c>
      <c r="Q70" s="160">
        <f t="shared" si="4"/>
        <v>0</v>
      </c>
      <c r="R70" s="160" t="str">
        <f t="shared" si="5"/>
        <v/>
      </c>
      <c r="S70" s="160" t="str">
        <f t="shared" si="6"/>
        <v/>
      </c>
      <c r="T70" s="50" t="str">
        <f>IF($F70="","",IF(ISERROR(VLOOKUP(F70,PROVEEDORES!$D$8:$I$507,5,0)),1,VLOOKUP($F70,PROVEEDORES!$D$8:$I$507,5,0)))</f>
        <v/>
      </c>
    </row>
    <row r="71" spans="3:20" ht="17.45" customHeight="1" x14ac:dyDescent="0.25">
      <c r="C71" s="188"/>
      <c r="D71" s="189"/>
      <c r="E71" s="178"/>
      <c r="F71" s="178"/>
      <c r="G71" s="190">
        <f>DATOS!$E$13</f>
        <v>1</v>
      </c>
      <c r="H71" s="178"/>
      <c r="I71" s="191"/>
      <c r="J71" s="178"/>
      <c r="K71" s="178"/>
      <c r="L71" s="178"/>
      <c r="M71" s="178"/>
      <c r="N71" s="160" t="str">
        <f t="shared" si="7"/>
        <v/>
      </c>
      <c r="O71" s="21"/>
      <c r="P71" s="160" t="str">
        <f t="shared" si="2"/>
        <v/>
      </c>
      <c r="Q71" s="160">
        <f t="shared" si="4"/>
        <v>0</v>
      </c>
      <c r="R71" s="160" t="str">
        <f t="shared" si="5"/>
        <v/>
      </c>
      <c r="S71" s="160" t="str">
        <f t="shared" si="6"/>
        <v/>
      </c>
      <c r="T71" s="50" t="str">
        <f>IF($F71="","",IF(ISERROR(VLOOKUP(F71,PROVEEDORES!$D$8:$I$507,5,0)),1,VLOOKUP($F71,PROVEEDORES!$D$8:$I$507,5,0)))</f>
        <v/>
      </c>
    </row>
    <row r="72" spans="3:20" ht="17.45" customHeight="1" x14ac:dyDescent="0.25">
      <c r="C72" s="188"/>
      <c r="D72" s="189"/>
      <c r="E72" s="178"/>
      <c r="F72" s="178"/>
      <c r="G72" s="190">
        <f>DATOS!$E$13</f>
        <v>1</v>
      </c>
      <c r="H72" s="178"/>
      <c r="I72" s="191"/>
      <c r="J72" s="178"/>
      <c r="K72" s="178"/>
      <c r="L72" s="178"/>
      <c r="M72" s="178"/>
      <c r="N72" s="160" t="str">
        <f t="shared" si="7"/>
        <v/>
      </c>
      <c r="O72" s="21"/>
      <c r="P72" s="160" t="str">
        <f t="shared" si="2"/>
        <v/>
      </c>
      <c r="Q72" s="160">
        <f t="shared" si="4"/>
        <v>0</v>
      </c>
      <c r="R72" s="160" t="str">
        <f t="shared" si="5"/>
        <v/>
      </c>
      <c r="S72" s="160" t="str">
        <f t="shared" si="6"/>
        <v/>
      </c>
      <c r="T72" s="50" t="str">
        <f>IF($F72="","",IF(ISERROR(VLOOKUP(F72,PROVEEDORES!$D$8:$I$507,5,0)),1,VLOOKUP($F72,PROVEEDORES!$D$8:$I$507,5,0)))</f>
        <v/>
      </c>
    </row>
    <row r="73" spans="3:20" ht="17.45" customHeight="1" x14ac:dyDescent="0.25">
      <c r="C73" s="188"/>
      <c r="D73" s="189"/>
      <c r="E73" s="178"/>
      <c r="F73" s="178"/>
      <c r="G73" s="190">
        <f>DATOS!$E$13</f>
        <v>1</v>
      </c>
      <c r="H73" s="178"/>
      <c r="I73" s="191"/>
      <c r="J73" s="178"/>
      <c r="K73" s="178"/>
      <c r="L73" s="178"/>
      <c r="M73" s="178"/>
      <c r="N73" s="160" t="str">
        <f t="shared" si="7"/>
        <v/>
      </c>
      <c r="O73" s="21"/>
      <c r="P73" s="160" t="str">
        <f t="shared" si="2"/>
        <v/>
      </c>
      <c r="Q73" s="160">
        <f t="shared" si="4"/>
        <v>0</v>
      </c>
      <c r="R73" s="160" t="str">
        <f t="shared" si="5"/>
        <v/>
      </c>
      <c r="S73" s="160" t="str">
        <f t="shared" si="6"/>
        <v/>
      </c>
      <c r="T73" s="50" t="str">
        <f>IF($F73="","",IF(ISERROR(VLOOKUP(F73,PROVEEDORES!$D$8:$I$507,5,0)),1,VLOOKUP($F73,PROVEEDORES!$D$8:$I$507,5,0)))</f>
        <v/>
      </c>
    </row>
    <row r="74" spans="3:20" ht="17.45" customHeight="1" x14ac:dyDescent="0.25">
      <c r="C74" s="188"/>
      <c r="D74" s="189"/>
      <c r="E74" s="178"/>
      <c r="F74" s="178"/>
      <c r="G74" s="190">
        <f>DATOS!$E$13</f>
        <v>1</v>
      </c>
      <c r="H74" s="178"/>
      <c r="I74" s="191"/>
      <c r="J74" s="178"/>
      <c r="K74" s="178"/>
      <c r="L74" s="178"/>
      <c r="M74" s="178"/>
      <c r="N74" s="160" t="str">
        <f t="shared" si="7"/>
        <v/>
      </c>
      <c r="O74" s="21"/>
      <c r="P74" s="160" t="str">
        <f t="shared" si="2"/>
        <v/>
      </c>
      <c r="Q74" s="160">
        <f t="shared" si="4"/>
        <v>0</v>
      </c>
      <c r="R74" s="160" t="str">
        <f t="shared" si="5"/>
        <v/>
      </c>
      <c r="S74" s="160" t="str">
        <f t="shared" si="6"/>
        <v/>
      </c>
      <c r="T74" s="50" t="str">
        <f>IF($F74="","",IF(ISERROR(VLOOKUP(F74,PROVEEDORES!$D$8:$I$507,5,0)),1,VLOOKUP($F74,PROVEEDORES!$D$8:$I$507,5,0)))</f>
        <v/>
      </c>
    </row>
    <row r="75" spans="3:20" ht="17.45" customHeight="1" x14ac:dyDescent="0.25">
      <c r="C75" s="188"/>
      <c r="D75" s="189"/>
      <c r="E75" s="178"/>
      <c r="F75" s="178"/>
      <c r="G75" s="190">
        <f>DATOS!$E$13</f>
        <v>1</v>
      </c>
      <c r="H75" s="178"/>
      <c r="I75" s="191"/>
      <c r="J75" s="178"/>
      <c r="K75" s="178"/>
      <c r="L75" s="178"/>
      <c r="M75" s="178"/>
      <c r="N75" s="160" t="str">
        <f t="shared" si="7"/>
        <v/>
      </c>
      <c r="O75" s="21"/>
      <c r="P75" s="160" t="str">
        <f t="shared" si="2"/>
        <v/>
      </c>
      <c r="Q75" s="160">
        <f t="shared" si="4"/>
        <v>0</v>
      </c>
      <c r="R75" s="160" t="str">
        <f t="shared" si="5"/>
        <v/>
      </c>
      <c r="S75" s="160" t="str">
        <f t="shared" si="6"/>
        <v/>
      </c>
      <c r="T75" s="50" t="str">
        <f>IF($F75="","",IF(ISERROR(VLOOKUP(F75,PROVEEDORES!$D$8:$I$507,5,0)),1,VLOOKUP($F75,PROVEEDORES!$D$8:$I$507,5,0)))</f>
        <v/>
      </c>
    </row>
    <row r="76" spans="3:20" ht="17.45" customHeight="1" x14ac:dyDescent="0.25">
      <c r="C76" s="188"/>
      <c r="D76" s="189"/>
      <c r="E76" s="178"/>
      <c r="F76" s="178"/>
      <c r="G76" s="190">
        <f>DATOS!$E$13</f>
        <v>1</v>
      </c>
      <c r="H76" s="178"/>
      <c r="I76" s="191"/>
      <c r="J76" s="178"/>
      <c r="K76" s="178"/>
      <c r="L76" s="178"/>
      <c r="M76" s="178"/>
      <c r="N76" s="160" t="str">
        <f t="shared" si="7"/>
        <v/>
      </c>
      <c r="O76" s="21"/>
      <c r="P76" s="160" t="str">
        <f t="shared" si="2"/>
        <v/>
      </c>
      <c r="Q76" s="160">
        <f t="shared" si="4"/>
        <v>0</v>
      </c>
      <c r="R76" s="160" t="str">
        <f t="shared" si="5"/>
        <v/>
      </c>
      <c r="S76" s="160" t="str">
        <f t="shared" si="6"/>
        <v/>
      </c>
      <c r="T76" s="50" t="str">
        <f>IF($F76="","",IF(ISERROR(VLOOKUP(F76,PROVEEDORES!$D$8:$I$507,5,0)),1,VLOOKUP($F76,PROVEEDORES!$D$8:$I$507,5,0)))</f>
        <v/>
      </c>
    </row>
    <row r="77" spans="3:20" ht="17.45" customHeight="1" x14ac:dyDescent="0.25">
      <c r="C77" s="188"/>
      <c r="D77" s="189"/>
      <c r="E77" s="178"/>
      <c r="F77" s="178"/>
      <c r="G77" s="190">
        <f>DATOS!$E$13</f>
        <v>1</v>
      </c>
      <c r="H77" s="178"/>
      <c r="I77" s="191"/>
      <c r="J77" s="178"/>
      <c r="K77" s="178"/>
      <c r="L77" s="178"/>
      <c r="M77" s="178"/>
      <c r="N77" s="160" t="str">
        <f t="shared" si="7"/>
        <v/>
      </c>
      <c r="O77" s="21"/>
      <c r="P77" s="160" t="str">
        <f t="shared" si="2"/>
        <v/>
      </c>
      <c r="Q77" s="160">
        <f t="shared" si="4"/>
        <v>0</v>
      </c>
      <c r="R77" s="160" t="str">
        <f t="shared" si="5"/>
        <v/>
      </c>
      <c r="S77" s="160" t="str">
        <f t="shared" si="6"/>
        <v/>
      </c>
      <c r="T77" s="50" t="str">
        <f>IF($F77="","",IF(ISERROR(VLOOKUP(F77,PROVEEDORES!$D$8:$I$507,5,0)),1,VLOOKUP($F77,PROVEEDORES!$D$8:$I$507,5,0)))</f>
        <v/>
      </c>
    </row>
    <row r="78" spans="3:20" ht="17.45" customHeight="1" x14ac:dyDescent="0.25">
      <c r="C78" s="188"/>
      <c r="D78" s="189"/>
      <c r="E78" s="178"/>
      <c r="F78" s="178"/>
      <c r="G78" s="190">
        <f>DATOS!$E$13</f>
        <v>1</v>
      </c>
      <c r="H78" s="178"/>
      <c r="I78" s="191"/>
      <c r="J78" s="178"/>
      <c r="K78" s="178"/>
      <c r="L78" s="178"/>
      <c r="M78" s="178"/>
      <c r="N78" s="160" t="str">
        <f t="shared" si="7"/>
        <v/>
      </c>
      <c r="O78" s="21"/>
      <c r="P78" s="160" t="str">
        <f t="shared" si="2"/>
        <v/>
      </c>
      <c r="Q78" s="160">
        <f t="shared" si="4"/>
        <v>0</v>
      </c>
      <c r="R78" s="160" t="str">
        <f t="shared" si="5"/>
        <v/>
      </c>
      <c r="S78" s="160" t="str">
        <f t="shared" si="6"/>
        <v/>
      </c>
      <c r="T78" s="50" t="str">
        <f>IF($F78="","",IF(ISERROR(VLOOKUP(F78,PROVEEDORES!$D$8:$I$507,5,0)),1,VLOOKUP($F78,PROVEEDORES!$D$8:$I$507,5,0)))</f>
        <v/>
      </c>
    </row>
    <row r="79" spans="3:20" ht="17.45" customHeight="1" x14ac:dyDescent="0.25">
      <c r="C79" s="188"/>
      <c r="D79" s="189"/>
      <c r="E79" s="178"/>
      <c r="F79" s="178"/>
      <c r="G79" s="190">
        <f>DATOS!$E$13</f>
        <v>1</v>
      </c>
      <c r="H79" s="178"/>
      <c r="I79" s="191"/>
      <c r="J79" s="178"/>
      <c r="K79" s="178"/>
      <c r="L79" s="178"/>
      <c r="M79" s="178"/>
      <c r="N79" s="160" t="str">
        <f t="shared" si="7"/>
        <v/>
      </c>
      <c r="O79" s="21"/>
      <c r="P79" s="160" t="str">
        <f t="shared" si="2"/>
        <v/>
      </c>
      <c r="Q79" s="160">
        <f t="shared" si="4"/>
        <v>0</v>
      </c>
      <c r="R79" s="160" t="str">
        <f t="shared" si="5"/>
        <v/>
      </c>
      <c r="S79" s="160" t="str">
        <f t="shared" si="6"/>
        <v/>
      </c>
      <c r="T79" s="50" t="str">
        <f>IF($F79="","",IF(ISERROR(VLOOKUP(F79,PROVEEDORES!$D$8:$I$507,5,0)),1,VLOOKUP($F79,PROVEEDORES!$D$8:$I$507,5,0)))</f>
        <v/>
      </c>
    </row>
    <row r="80" spans="3:20" ht="17.45" customHeight="1" x14ac:dyDescent="0.25">
      <c r="C80" s="188"/>
      <c r="D80" s="189"/>
      <c r="E80" s="178"/>
      <c r="F80" s="178"/>
      <c r="G80" s="190">
        <f>DATOS!$E$13</f>
        <v>1</v>
      </c>
      <c r="H80" s="178"/>
      <c r="I80" s="191"/>
      <c r="J80" s="178"/>
      <c r="K80" s="178"/>
      <c r="L80" s="178"/>
      <c r="M80" s="178"/>
      <c r="N80" s="160" t="str">
        <f t="shared" si="7"/>
        <v/>
      </c>
      <c r="O80" s="21"/>
      <c r="P80" s="160" t="str">
        <f t="shared" si="2"/>
        <v/>
      </c>
      <c r="Q80" s="160">
        <f t="shared" si="4"/>
        <v>0</v>
      </c>
      <c r="R80" s="160" t="str">
        <f t="shared" si="5"/>
        <v/>
      </c>
      <c r="S80" s="160" t="str">
        <f t="shared" si="6"/>
        <v/>
      </c>
      <c r="T80" s="50" t="str">
        <f>IF($F80="","",IF(ISERROR(VLOOKUP(F80,PROVEEDORES!$D$8:$I$507,5,0)),1,VLOOKUP($F80,PROVEEDORES!$D$8:$I$507,5,0)))</f>
        <v/>
      </c>
    </row>
    <row r="81" spans="3:20" ht="17.45" customHeight="1" x14ac:dyDescent="0.25">
      <c r="C81" s="188"/>
      <c r="D81" s="189"/>
      <c r="E81" s="178"/>
      <c r="F81" s="178"/>
      <c r="G81" s="190">
        <f>DATOS!$E$13</f>
        <v>1</v>
      </c>
      <c r="H81" s="178"/>
      <c r="I81" s="191"/>
      <c r="J81" s="178"/>
      <c r="K81" s="178"/>
      <c r="L81" s="178"/>
      <c r="M81" s="178"/>
      <c r="N81" s="160" t="str">
        <f t="shared" si="7"/>
        <v/>
      </c>
      <c r="O81" s="21"/>
      <c r="P81" s="160" t="str">
        <f t="shared" si="2"/>
        <v/>
      </c>
      <c r="Q81" s="160">
        <f t="shared" si="4"/>
        <v>0</v>
      </c>
      <c r="R81" s="160" t="str">
        <f t="shared" si="5"/>
        <v/>
      </c>
      <c r="S81" s="160" t="str">
        <f t="shared" si="6"/>
        <v/>
      </c>
      <c r="T81" s="50" t="str">
        <f>IF($F81="","",IF(ISERROR(VLOOKUP(F81,PROVEEDORES!$D$8:$I$507,5,0)),1,VLOOKUP($F81,PROVEEDORES!$D$8:$I$507,5,0)))</f>
        <v/>
      </c>
    </row>
    <row r="82" spans="3:20" ht="17.45" customHeight="1" x14ac:dyDescent="0.25">
      <c r="C82" s="188"/>
      <c r="D82" s="189"/>
      <c r="E82" s="178"/>
      <c r="F82" s="178"/>
      <c r="G82" s="190">
        <f>DATOS!$E$13</f>
        <v>1</v>
      </c>
      <c r="H82" s="178"/>
      <c r="I82" s="191"/>
      <c r="J82" s="178"/>
      <c r="K82" s="178"/>
      <c r="L82" s="178"/>
      <c r="M82" s="178"/>
      <c r="N82" s="160" t="str">
        <f t="shared" ref="N82:N145" si="8">IF(H82&amp;J82&amp;K82&amp;L82&amp;M82="","",H82+J82+K82-L82-M82)</f>
        <v/>
      </c>
      <c r="O82" s="21"/>
      <c r="P82" s="160" t="str">
        <f t="shared" ref="P82:P145" si="9">IF($I82="E",H82,"")</f>
        <v/>
      </c>
      <c r="Q82" s="160">
        <f t="shared" si="4"/>
        <v>0</v>
      </c>
      <c r="R82" s="160" t="str">
        <f t="shared" si="5"/>
        <v/>
      </c>
      <c r="S82" s="160" t="str">
        <f t="shared" si="6"/>
        <v/>
      </c>
      <c r="T82" s="50" t="str">
        <f>IF($F82="","",IF(ISERROR(VLOOKUP(F82,PROVEEDORES!$D$8:$I$507,5,0)),1,VLOOKUP($F82,PROVEEDORES!$D$8:$I$507,5,0)))</f>
        <v/>
      </c>
    </row>
    <row r="83" spans="3:20" ht="17.45" customHeight="1" x14ac:dyDescent="0.25">
      <c r="C83" s="188"/>
      <c r="D83" s="189"/>
      <c r="E83" s="178"/>
      <c r="F83" s="178"/>
      <c r="G83" s="190">
        <f>DATOS!$E$13</f>
        <v>1</v>
      </c>
      <c r="H83" s="178"/>
      <c r="I83" s="191"/>
      <c r="J83" s="178"/>
      <c r="K83" s="178"/>
      <c r="L83" s="178"/>
      <c r="M83" s="178"/>
      <c r="N83" s="160" t="str">
        <f t="shared" si="8"/>
        <v/>
      </c>
      <c r="O83" s="21"/>
      <c r="P83" s="160" t="str">
        <f t="shared" si="9"/>
        <v/>
      </c>
      <c r="Q83" s="160">
        <f t="shared" ref="Q83:Q146" si="10">IF($I83=0%,H83,"")</f>
        <v>0</v>
      </c>
      <c r="R83" s="160" t="str">
        <f t="shared" ref="R83:R146" si="11">IF(OR($I83=8%,$I83=11%),$J83/$I83,"")</f>
        <v/>
      </c>
      <c r="S83" s="160" t="str">
        <f t="shared" ref="S83:S146" si="12">IF(OR($I83=15%,$I83=16%),$J83/$I83,"")</f>
        <v/>
      </c>
      <c r="T83" s="50" t="str">
        <f>IF($F83="","",IF(ISERROR(VLOOKUP(F83,PROVEEDORES!$D$8:$I$507,5,0)),1,VLOOKUP($F83,PROVEEDORES!$D$8:$I$507,5,0)))</f>
        <v/>
      </c>
    </row>
    <row r="84" spans="3:20" ht="17.45" customHeight="1" x14ac:dyDescent="0.25">
      <c r="C84" s="188"/>
      <c r="D84" s="189"/>
      <c r="E84" s="178"/>
      <c r="F84" s="178"/>
      <c r="G84" s="190">
        <f>DATOS!$E$13</f>
        <v>1</v>
      </c>
      <c r="H84" s="178"/>
      <c r="I84" s="191"/>
      <c r="J84" s="178"/>
      <c r="K84" s="178"/>
      <c r="L84" s="178"/>
      <c r="M84" s="178"/>
      <c r="N84" s="160" t="str">
        <f t="shared" si="8"/>
        <v/>
      </c>
      <c r="O84" s="21"/>
      <c r="P84" s="160" t="str">
        <f t="shared" si="9"/>
        <v/>
      </c>
      <c r="Q84" s="160">
        <f t="shared" si="10"/>
        <v>0</v>
      </c>
      <c r="R84" s="160" t="str">
        <f t="shared" si="11"/>
        <v/>
      </c>
      <c r="S84" s="160" t="str">
        <f t="shared" si="12"/>
        <v/>
      </c>
      <c r="T84" s="50" t="str">
        <f>IF($F84="","",IF(ISERROR(VLOOKUP(F84,PROVEEDORES!$D$8:$I$507,5,0)),1,VLOOKUP($F84,PROVEEDORES!$D$8:$I$507,5,0)))</f>
        <v/>
      </c>
    </row>
    <row r="85" spans="3:20" ht="17.45" customHeight="1" x14ac:dyDescent="0.25">
      <c r="C85" s="188"/>
      <c r="D85" s="189"/>
      <c r="E85" s="178"/>
      <c r="F85" s="178"/>
      <c r="G85" s="190">
        <f>DATOS!$E$13</f>
        <v>1</v>
      </c>
      <c r="H85" s="178"/>
      <c r="I85" s="191"/>
      <c r="J85" s="178"/>
      <c r="K85" s="178"/>
      <c r="L85" s="178"/>
      <c r="M85" s="178"/>
      <c r="N85" s="160" t="str">
        <f t="shared" si="8"/>
        <v/>
      </c>
      <c r="O85" s="21"/>
      <c r="P85" s="160" t="str">
        <f t="shared" si="9"/>
        <v/>
      </c>
      <c r="Q85" s="160">
        <f t="shared" si="10"/>
        <v>0</v>
      </c>
      <c r="R85" s="160" t="str">
        <f t="shared" si="11"/>
        <v/>
      </c>
      <c r="S85" s="160" t="str">
        <f t="shared" si="12"/>
        <v/>
      </c>
      <c r="T85" s="50" t="str">
        <f>IF($F85="","",IF(ISERROR(VLOOKUP(F85,PROVEEDORES!$D$8:$I$507,5,0)),1,VLOOKUP($F85,PROVEEDORES!$D$8:$I$507,5,0)))</f>
        <v/>
      </c>
    </row>
    <row r="86" spans="3:20" ht="17.45" customHeight="1" x14ac:dyDescent="0.25">
      <c r="C86" s="188"/>
      <c r="D86" s="189"/>
      <c r="E86" s="178"/>
      <c r="F86" s="178"/>
      <c r="G86" s="190">
        <f>DATOS!$E$13</f>
        <v>1</v>
      </c>
      <c r="H86" s="178"/>
      <c r="I86" s="191"/>
      <c r="J86" s="178"/>
      <c r="K86" s="178"/>
      <c r="L86" s="178"/>
      <c r="M86" s="178"/>
      <c r="N86" s="160" t="str">
        <f t="shared" si="8"/>
        <v/>
      </c>
      <c r="O86" s="21"/>
      <c r="P86" s="160" t="str">
        <f t="shared" si="9"/>
        <v/>
      </c>
      <c r="Q86" s="160">
        <f t="shared" si="10"/>
        <v>0</v>
      </c>
      <c r="R86" s="160" t="str">
        <f t="shared" si="11"/>
        <v/>
      </c>
      <c r="S86" s="160" t="str">
        <f t="shared" si="12"/>
        <v/>
      </c>
      <c r="T86" s="50" t="str">
        <f>IF($F86="","",IF(ISERROR(VLOOKUP(F86,PROVEEDORES!$D$8:$I$507,5,0)),1,VLOOKUP($F86,PROVEEDORES!$D$8:$I$507,5,0)))</f>
        <v/>
      </c>
    </row>
    <row r="87" spans="3:20" ht="17.45" customHeight="1" x14ac:dyDescent="0.25">
      <c r="C87" s="188"/>
      <c r="D87" s="189"/>
      <c r="E87" s="178"/>
      <c r="F87" s="178"/>
      <c r="G87" s="190">
        <f>DATOS!$E$13</f>
        <v>1</v>
      </c>
      <c r="H87" s="178"/>
      <c r="I87" s="191"/>
      <c r="J87" s="178"/>
      <c r="K87" s="178"/>
      <c r="L87" s="178"/>
      <c r="M87" s="178"/>
      <c r="N87" s="160" t="str">
        <f t="shared" si="8"/>
        <v/>
      </c>
      <c r="O87" s="21"/>
      <c r="P87" s="160" t="str">
        <f t="shared" si="9"/>
        <v/>
      </c>
      <c r="Q87" s="160">
        <f t="shared" si="10"/>
        <v>0</v>
      </c>
      <c r="R87" s="160" t="str">
        <f t="shared" si="11"/>
        <v/>
      </c>
      <c r="S87" s="160" t="str">
        <f t="shared" si="12"/>
        <v/>
      </c>
      <c r="T87" s="50" t="str">
        <f>IF($F87="","",IF(ISERROR(VLOOKUP(F87,PROVEEDORES!$D$8:$I$507,5,0)),1,VLOOKUP($F87,PROVEEDORES!$D$8:$I$507,5,0)))</f>
        <v/>
      </c>
    </row>
    <row r="88" spans="3:20" ht="17.45" customHeight="1" x14ac:dyDescent="0.25">
      <c r="C88" s="188"/>
      <c r="D88" s="189"/>
      <c r="E88" s="178"/>
      <c r="F88" s="178"/>
      <c r="G88" s="190">
        <f>DATOS!$E$13</f>
        <v>1</v>
      </c>
      <c r="H88" s="178"/>
      <c r="I88" s="191"/>
      <c r="J88" s="178"/>
      <c r="K88" s="178"/>
      <c r="L88" s="178"/>
      <c r="M88" s="178"/>
      <c r="N88" s="160" t="str">
        <f t="shared" si="8"/>
        <v/>
      </c>
      <c r="O88" s="21"/>
      <c r="P88" s="160" t="str">
        <f t="shared" si="9"/>
        <v/>
      </c>
      <c r="Q88" s="160">
        <f t="shared" si="10"/>
        <v>0</v>
      </c>
      <c r="R88" s="160" t="str">
        <f t="shared" si="11"/>
        <v/>
      </c>
      <c r="S88" s="160" t="str">
        <f t="shared" si="12"/>
        <v/>
      </c>
      <c r="T88" s="50" t="str">
        <f>IF($F88="","",IF(ISERROR(VLOOKUP(F88,PROVEEDORES!$D$8:$I$507,5,0)),1,VLOOKUP($F88,PROVEEDORES!$D$8:$I$507,5,0)))</f>
        <v/>
      </c>
    </row>
    <row r="89" spans="3:20" ht="17.45" customHeight="1" x14ac:dyDescent="0.25">
      <c r="C89" s="188"/>
      <c r="D89" s="189"/>
      <c r="E89" s="178"/>
      <c r="F89" s="178"/>
      <c r="G89" s="190">
        <f>DATOS!$E$13</f>
        <v>1</v>
      </c>
      <c r="H89" s="178"/>
      <c r="I89" s="191"/>
      <c r="J89" s="178"/>
      <c r="K89" s="178"/>
      <c r="L89" s="178"/>
      <c r="M89" s="178"/>
      <c r="N89" s="160" t="str">
        <f t="shared" si="8"/>
        <v/>
      </c>
      <c r="O89" s="21"/>
      <c r="P89" s="160" t="str">
        <f t="shared" si="9"/>
        <v/>
      </c>
      <c r="Q89" s="160">
        <f t="shared" si="10"/>
        <v>0</v>
      </c>
      <c r="R89" s="160" t="str">
        <f t="shared" si="11"/>
        <v/>
      </c>
      <c r="S89" s="160" t="str">
        <f t="shared" si="12"/>
        <v/>
      </c>
      <c r="T89" s="50" t="str">
        <f>IF($F89="","",IF(ISERROR(VLOOKUP(F89,PROVEEDORES!$D$8:$I$507,5,0)),1,VLOOKUP($F89,PROVEEDORES!$D$8:$I$507,5,0)))</f>
        <v/>
      </c>
    </row>
    <row r="90" spans="3:20" ht="17.45" customHeight="1" x14ac:dyDescent="0.25">
      <c r="C90" s="188"/>
      <c r="D90" s="189"/>
      <c r="E90" s="178"/>
      <c r="F90" s="178"/>
      <c r="G90" s="190">
        <f>DATOS!$E$13</f>
        <v>1</v>
      </c>
      <c r="H90" s="178"/>
      <c r="I90" s="191"/>
      <c r="J90" s="178"/>
      <c r="K90" s="178"/>
      <c r="L90" s="178"/>
      <c r="M90" s="178"/>
      <c r="N90" s="160" t="str">
        <f t="shared" si="8"/>
        <v/>
      </c>
      <c r="O90" s="21"/>
      <c r="P90" s="160" t="str">
        <f t="shared" si="9"/>
        <v/>
      </c>
      <c r="Q90" s="160">
        <f t="shared" si="10"/>
        <v>0</v>
      </c>
      <c r="R90" s="160" t="str">
        <f t="shared" si="11"/>
        <v/>
      </c>
      <c r="S90" s="160" t="str">
        <f t="shared" si="12"/>
        <v/>
      </c>
      <c r="T90" s="50" t="str">
        <f>IF($F90="","",IF(ISERROR(VLOOKUP(F90,PROVEEDORES!$D$8:$I$507,5,0)),1,VLOOKUP($F90,PROVEEDORES!$D$8:$I$507,5,0)))</f>
        <v/>
      </c>
    </row>
    <row r="91" spans="3:20" ht="17.45" customHeight="1" x14ac:dyDescent="0.25">
      <c r="C91" s="188"/>
      <c r="D91" s="189"/>
      <c r="E91" s="178"/>
      <c r="F91" s="178"/>
      <c r="G91" s="190">
        <f>DATOS!$E$13</f>
        <v>1</v>
      </c>
      <c r="H91" s="178"/>
      <c r="I91" s="191"/>
      <c r="J91" s="178"/>
      <c r="K91" s="178"/>
      <c r="L91" s="178"/>
      <c r="M91" s="178"/>
      <c r="N91" s="160" t="str">
        <f t="shared" si="8"/>
        <v/>
      </c>
      <c r="O91" s="21"/>
      <c r="P91" s="160" t="str">
        <f t="shared" si="9"/>
        <v/>
      </c>
      <c r="Q91" s="160">
        <f t="shared" si="10"/>
        <v>0</v>
      </c>
      <c r="R91" s="160" t="str">
        <f t="shared" si="11"/>
        <v/>
      </c>
      <c r="S91" s="160" t="str">
        <f t="shared" si="12"/>
        <v/>
      </c>
      <c r="T91" s="50" t="str">
        <f>IF($F91="","",IF(ISERROR(VLOOKUP(F91,PROVEEDORES!$D$8:$I$507,5,0)),1,VLOOKUP($F91,PROVEEDORES!$D$8:$I$507,5,0)))</f>
        <v/>
      </c>
    </row>
    <row r="92" spans="3:20" ht="17.45" customHeight="1" x14ac:dyDescent="0.25">
      <c r="C92" s="188"/>
      <c r="D92" s="189"/>
      <c r="E92" s="178"/>
      <c r="F92" s="178"/>
      <c r="G92" s="190">
        <f>DATOS!$E$13</f>
        <v>1</v>
      </c>
      <c r="H92" s="178"/>
      <c r="I92" s="191"/>
      <c r="J92" s="178"/>
      <c r="K92" s="178"/>
      <c r="L92" s="178"/>
      <c r="M92" s="178"/>
      <c r="N92" s="160" t="str">
        <f t="shared" si="8"/>
        <v/>
      </c>
      <c r="O92" s="21"/>
      <c r="P92" s="160" t="str">
        <f t="shared" si="9"/>
        <v/>
      </c>
      <c r="Q92" s="160">
        <f t="shared" si="10"/>
        <v>0</v>
      </c>
      <c r="R92" s="160" t="str">
        <f t="shared" si="11"/>
        <v/>
      </c>
      <c r="S92" s="160" t="str">
        <f t="shared" si="12"/>
        <v/>
      </c>
      <c r="T92" s="50" t="str">
        <f>IF($F92="","",IF(ISERROR(VLOOKUP(F92,PROVEEDORES!$D$8:$I$507,5,0)),1,VLOOKUP($F92,PROVEEDORES!$D$8:$I$507,5,0)))</f>
        <v/>
      </c>
    </row>
    <row r="93" spans="3:20" ht="17.45" customHeight="1" x14ac:dyDescent="0.25">
      <c r="C93" s="188"/>
      <c r="D93" s="189"/>
      <c r="E93" s="178"/>
      <c r="F93" s="178"/>
      <c r="G93" s="190">
        <f>DATOS!$E$13</f>
        <v>1</v>
      </c>
      <c r="H93" s="178"/>
      <c r="I93" s="191"/>
      <c r="J93" s="178"/>
      <c r="K93" s="178"/>
      <c r="L93" s="178"/>
      <c r="M93" s="178"/>
      <c r="N93" s="160" t="str">
        <f t="shared" si="8"/>
        <v/>
      </c>
      <c r="O93" s="21"/>
      <c r="P93" s="160" t="str">
        <f t="shared" si="9"/>
        <v/>
      </c>
      <c r="Q93" s="160">
        <f t="shared" si="10"/>
        <v>0</v>
      </c>
      <c r="R93" s="160" t="str">
        <f t="shared" si="11"/>
        <v/>
      </c>
      <c r="S93" s="160" t="str">
        <f t="shared" si="12"/>
        <v/>
      </c>
      <c r="T93" s="50" t="str">
        <f>IF($F93="","",IF(ISERROR(VLOOKUP(F93,PROVEEDORES!$D$8:$I$507,5,0)),1,VLOOKUP($F93,PROVEEDORES!$D$8:$I$507,5,0)))</f>
        <v/>
      </c>
    </row>
    <row r="94" spans="3:20" ht="17.45" customHeight="1" x14ac:dyDescent="0.25">
      <c r="C94" s="188"/>
      <c r="D94" s="189"/>
      <c r="E94" s="178"/>
      <c r="F94" s="178"/>
      <c r="G94" s="190">
        <f>DATOS!$E$13</f>
        <v>1</v>
      </c>
      <c r="H94" s="178"/>
      <c r="I94" s="191"/>
      <c r="J94" s="178"/>
      <c r="K94" s="178"/>
      <c r="L94" s="178"/>
      <c r="M94" s="178"/>
      <c r="N94" s="160" t="str">
        <f t="shared" si="8"/>
        <v/>
      </c>
      <c r="O94" s="21"/>
      <c r="P94" s="160" t="str">
        <f t="shared" si="9"/>
        <v/>
      </c>
      <c r="Q94" s="160">
        <f t="shared" si="10"/>
        <v>0</v>
      </c>
      <c r="R94" s="160" t="str">
        <f t="shared" si="11"/>
        <v/>
      </c>
      <c r="S94" s="160" t="str">
        <f t="shared" si="12"/>
        <v/>
      </c>
      <c r="T94" s="50" t="str">
        <f>IF($F94="","",IF(ISERROR(VLOOKUP(F94,PROVEEDORES!$D$8:$I$507,5,0)),1,VLOOKUP($F94,PROVEEDORES!$D$8:$I$507,5,0)))</f>
        <v/>
      </c>
    </row>
    <row r="95" spans="3:20" ht="17.45" customHeight="1" x14ac:dyDescent="0.25">
      <c r="C95" s="188"/>
      <c r="D95" s="189"/>
      <c r="E95" s="178"/>
      <c r="F95" s="178"/>
      <c r="G95" s="190">
        <f>DATOS!$E$13</f>
        <v>1</v>
      </c>
      <c r="H95" s="178"/>
      <c r="I95" s="191"/>
      <c r="J95" s="178"/>
      <c r="K95" s="178"/>
      <c r="L95" s="178"/>
      <c r="M95" s="178"/>
      <c r="N95" s="160" t="str">
        <f t="shared" si="8"/>
        <v/>
      </c>
      <c r="O95" s="21"/>
      <c r="P95" s="160" t="str">
        <f t="shared" si="9"/>
        <v/>
      </c>
      <c r="Q95" s="160">
        <f t="shared" si="10"/>
        <v>0</v>
      </c>
      <c r="R95" s="160" t="str">
        <f t="shared" si="11"/>
        <v/>
      </c>
      <c r="S95" s="160" t="str">
        <f t="shared" si="12"/>
        <v/>
      </c>
      <c r="T95" s="50" t="str">
        <f>IF($F95="","",IF(ISERROR(VLOOKUP(F95,PROVEEDORES!$D$8:$I$507,5,0)),1,VLOOKUP($F95,PROVEEDORES!$D$8:$I$507,5,0)))</f>
        <v/>
      </c>
    </row>
    <row r="96" spans="3:20" ht="17.45" customHeight="1" x14ac:dyDescent="0.25">
      <c r="C96" s="188"/>
      <c r="D96" s="189"/>
      <c r="E96" s="178"/>
      <c r="F96" s="178"/>
      <c r="G96" s="190">
        <f>DATOS!$E$13</f>
        <v>1</v>
      </c>
      <c r="H96" s="178"/>
      <c r="I96" s="191"/>
      <c r="J96" s="178"/>
      <c r="K96" s="178"/>
      <c r="L96" s="178"/>
      <c r="M96" s="178"/>
      <c r="N96" s="160" t="str">
        <f t="shared" si="8"/>
        <v/>
      </c>
      <c r="O96" s="21"/>
      <c r="P96" s="160" t="str">
        <f t="shared" si="9"/>
        <v/>
      </c>
      <c r="Q96" s="160">
        <f t="shared" si="10"/>
        <v>0</v>
      </c>
      <c r="R96" s="160" t="str">
        <f t="shared" si="11"/>
        <v/>
      </c>
      <c r="S96" s="160" t="str">
        <f t="shared" si="12"/>
        <v/>
      </c>
      <c r="T96" s="50" t="str">
        <f>IF($F96="","",IF(ISERROR(VLOOKUP(F96,PROVEEDORES!$D$8:$I$507,5,0)),1,VLOOKUP($F96,PROVEEDORES!$D$8:$I$507,5,0)))</f>
        <v/>
      </c>
    </row>
    <row r="97" spans="3:20" ht="17.45" customHeight="1" x14ac:dyDescent="0.25">
      <c r="C97" s="188"/>
      <c r="D97" s="189"/>
      <c r="E97" s="178"/>
      <c r="F97" s="178"/>
      <c r="G97" s="190">
        <f>DATOS!$E$13</f>
        <v>1</v>
      </c>
      <c r="H97" s="178"/>
      <c r="I97" s="191"/>
      <c r="J97" s="178"/>
      <c r="K97" s="178"/>
      <c r="L97" s="178"/>
      <c r="M97" s="178"/>
      <c r="N97" s="160" t="str">
        <f t="shared" si="8"/>
        <v/>
      </c>
      <c r="O97" s="21"/>
      <c r="P97" s="160" t="str">
        <f t="shared" si="9"/>
        <v/>
      </c>
      <c r="Q97" s="160">
        <f t="shared" si="10"/>
        <v>0</v>
      </c>
      <c r="R97" s="160" t="str">
        <f t="shared" si="11"/>
        <v/>
      </c>
      <c r="S97" s="160" t="str">
        <f t="shared" si="12"/>
        <v/>
      </c>
      <c r="T97" s="50" t="str">
        <f>IF($F97="","",IF(ISERROR(VLOOKUP(F97,PROVEEDORES!$D$8:$I$507,5,0)),1,VLOOKUP($F97,PROVEEDORES!$D$8:$I$507,5,0)))</f>
        <v/>
      </c>
    </row>
    <row r="98" spans="3:20" ht="17.45" customHeight="1" x14ac:dyDescent="0.25">
      <c r="C98" s="188"/>
      <c r="D98" s="189"/>
      <c r="E98" s="178"/>
      <c r="F98" s="178"/>
      <c r="G98" s="190">
        <f>DATOS!$E$13</f>
        <v>1</v>
      </c>
      <c r="H98" s="178"/>
      <c r="I98" s="191"/>
      <c r="J98" s="178"/>
      <c r="K98" s="178"/>
      <c r="L98" s="178"/>
      <c r="M98" s="178"/>
      <c r="N98" s="160" t="str">
        <f t="shared" si="8"/>
        <v/>
      </c>
      <c r="O98" s="21"/>
      <c r="P98" s="160" t="str">
        <f t="shared" si="9"/>
        <v/>
      </c>
      <c r="Q98" s="160">
        <f t="shared" si="10"/>
        <v>0</v>
      </c>
      <c r="R98" s="160" t="str">
        <f t="shared" si="11"/>
        <v/>
      </c>
      <c r="S98" s="160" t="str">
        <f t="shared" si="12"/>
        <v/>
      </c>
      <c r="T98" s="50" t="str">
        <f>IF($F98="","",IF(ISERROR(VLOOKUP(F98,PROVEEDORES!$D$8:$I$507,5,0)),1,VLOOKUP($F98,PROVEEDORES!$D$8:$I$507,5,0)))</f>
        <v/>
      </c>
    </row>
    <row r="99" spans="3:20" ht="17.45" customHeight="1" x14ac:dyDescent="0.25">
      <c r="C99" s="188"/>
      <c r="D99" s="189"/>
      <c r="E99" s="178"/>
      <c r="F99" s="178"/>
      <c r="G99" s="190">
        <f>DATOS!$E$13</f>
        <v>1</v>
      </c>
      <c r="H99" s="178"/>
      <c r="I99" s="191"/>
      <c r="J99" s="178"/>
      <c r="K99" s="178"/>
      <c r="L99" s="178"/>
      <c r="M99" s="178"/>
      <c r="N99" s="160" t="str">
        <f t="shared" si="8"/>
        <v/>
      </c>
      <c r="O99" s="21"/>
      <c r="P99" s="160" t="str">
        <f t="shared" si="9"/>
        <v/>
      </c>
      <c r="Q99" s="160">
        <f t="shared" si="10"/>
        <v>0</v>
      </c>
      <c r="R99" s="160" t="str">
        <f t="shared" si="11"/>
        <v/>
      </c>
      <c r="S99" s="160" t="str">
        <f t="shared" si="12"/>
        <v/>
      </c>
      <c r="T99" s="50" t="str">
        <f>IF($F99="","",IF(ISERROR(VLOOKUP(F99,PROVEEDORES!$D$8:$I$507,5,0)),1,VLOOKUP($F99,PROVEEDORES!$D$8:$I$507,5,0)))</f>
        <v/>
      </c>
    </row>
    <row r="100" spans="3:20" ht="17.45" customHeight="1" x14ac:dyDescent="0.25">
      <c r="C100" s="188"/>
      <c r="D100" s="189"/>
      <c r="E100" s="178"/>
      <c r="F100" s="178"/>
      <c r="G100" s="190">
        <f>DATOS!$E$13</f>
        <v>1</v>
      </c>
      <c r="H100" s="178"/>
      <c r="I100" s="191"/>
      <c r="J100" s="178"/>
      <c r="K100" s="178"/>
      <c r="L100" s="178"/>
      <c r="M100" s="178"/>
      <c r="N100" s="160" t="str">
        <f t="shared" si="8"/>
        <v/>
      </c>
      <c r="O100" s="21"/>
      <c r="P100" s="160" t="str">
        <f t="shared" si="9"/>
        <v/>
      </c>
      <c r="Q100" s="160">
        <f t="shared" si="10"/>
        <v>0</v>
      </c>
      <c r="R100" s="160" t="str">
        <f t="shared" si="11"/>
        <v/>
      </c>
      <c r="S100" s="160" t="str">
        <f t="shared" si="12"/>
        <v/>
      </c>
      <c r="T100" s="50" t="str">
        <f>IF($F100="","",IF(ISERROR(VLOOKUP(F100,PROVEEDORES!$D$8:$I$507,5,0)),1,VLOOKUP($F100,PROVEEDORES!$D$8:$I$507,5,0)))</f>
        <v/>
      </c>
    </row>
    <row r="101" spans="3:20" ht="17.45" customHeight="1" x14ac:dyDescent="0.25">
      <c r="C101" s="188"/>
      <c r="D101" s="189"/>
      <c r="E101" s="178"/>
      <c r="F101" s="178"/>
      <c r="G101" s="190">
        <f>DATOS!$E$13</f>
        <v>1</v>
      </c>
      <c r="H101" s="178"/>
      <c r="I101" s="191"/>
      <c r="J101" s="178"/>
      <c r="K101" s="178"/>
      <c r="L101" s="178"/>
      <c r="M101" s="178"/>
      <c r="N101" s="160" t="str">
        <f t="shared" si="8"/>
        <v/>
      </c>
      <c r="O101" s="21"/>
      <c r="P101" s="160" t="str">
        <f t="shared" si="9"/>
        <v/>
      </c>
      <c r="Q101" s="160">
        <f t="shared" si="10"/>
        <v>0</v>
      </c>
      <c r="R101" s="160" t="str">
        <f t="shared" si="11"/>
        <v/>
      </c>
      <c r="S101" s="160" t="str">
        <f t="shared" si="12"/>
        <v/>
      </c>
      <c r="T101" s="50" t="str">
        <f>IF($F101="","",IF(ISERROR(VLOOKUP(F101,PROVEEDORES!$D$8:$I$507,5,0)),1,VLOOKUP($F101,PROVEEDORES!$D$8:$I$507,5,0)))</f>
        <v/>
      </c>
    </row>
    <row r="102" spans="3:20" ht="17.45" customHeight="1" x14ac:dyDescent="0.25">
      <c r="C102" s="188"/>
      <c r="D102" s="189"/>
      <c r="E102" s="178"/>
      <c r="F102" s="178"/>
      <c r="G102" s="190">
        <f>DATOS!$E$13</f>
        <v>1</v>
      </c>
      <c r="H102" s="178"/>
      <c r="I102" s="191"/>
      <c r="J102" s="178"/>
      <c r="K102" s="178"/>
      <c r="L102" s="178"/>
      <c r="M102" s="178"/>
      <c r="N102" s="160" t="str">
        <f t="shared" si="8"/>
        <v/>
      </c>
      <c r="O102" s="21"/>
      <c r="P102" s="160" t="str">
        <f t="shared" si="9"/>
        <v/>
      </c>
      <c r="Q102" s="160">
        <f t="shared" si="10"/>
        <v>0</v>
      </c>
      <c r="R102" s="160" t="str">
        <f t="shared" si="11"/>
        <v/>
      </c>
      <c r="S102" s="160" t="str">
        <f t="shared" si="12"/>
        <v/>
      </c>
      <c r="T102" s="50" t="str">
        <f>IF($F102="","",IF(ISERROR(VLOOKUP(F102,PROVEEDORES!$D$8:$I$507,5,0)),1,VLOOKUP($F102,PROVEEDORES!$D$8:$I$507,5,0)))</f>
        <v/>
      </c>
    </row>
    <row r="103" spans="3:20" ht="17.45" customHeight="1" x14ac:dyDescent="0.25">
      <c r="C103" s="188"/>
      <c r="D103" s="189"/>
      <c r="E103" s="178"/>
      <c r="F103" s="178"/>
      <c r="G103" s="190">
        <f>DATOS!$E$13</f>
        <v>1</v>
      </c>
      <c r="H103" s="178"/>
      <c r="I103" s="191"/>
      <c r="J103" s="178"/>
      <c r="K103" s="178"/>
      <c r="L103" s="178"/>
      <c r="M103" s="178"/>
      <c r="N103" s="160" t="str">
        <f t="shared" si="8"/>
        <v/>
      </c>
      <c r="O103" s="21"/>
      <c r="P103" s="160" t="str">
        <f t="shared" si="9"/>
        <v/>
      </c>
      <c r="Q103" s="160">
        <f t="shared" si="10"/>
        <v>0</v>
      </c>
      <c r="R103" s="160" t="str">
        <f t="shared" si="11"/>
        <v/>
      </c>
      <c r="S103" s="160" t="str">
        <f t="shared" si="12"/>
        <v/>
      </c>
      <c r="T103" s="50" t="str">
        <f>IF($F103="","",IF(ISERROR(VLOOKUP(F103,PROVEEDORES!$D$8:$I$507,5,0)),1,VLOOKUP($F103,PROVEEDORES!$D$8:$I$507,5,0)))</f>
        <v/>
      </c>
    </row>
    <row r="104" spans="3:20" ht="17.45" customHeight="1" x14ac:dyDescent="0.25">
      <c r="C104" s="188"/>
      <c r="D104" s="189"/>
      <c r="E104" s="178"/>
      <c r="F104" s="178"/>
      <c r="G104" s="190">
        <f>DATOS!$E$13</f>
        <v>1</v>
      </c>
      <c r="H104" s="178"/>
      <c r="I104" s="191"/>
      <c r="J104" s="178"/>
      <c r="K104" s="178"/>
      <c r="L104" s="178"/>
      <c r="M104" s="178"/>
      <c r="N104" s="160" t="str">
        <f t="shared" si="8"/>
        <v/>
      </c>
      <c r="O104" s="21"/>
      <c r="P104" s="160" t="str">
        <f t="shared" si="9"/>
        <v/>
      </c>
      <c r="Q104" s="160">
        <f t="shared" si="10"/>
        <v>0</v>
      </c>
      <c r="R104" s="160" t="str">
        <f t="shared" si="11"/>
        <v/>
      </c>
      <c r="S104" s="160" t="str">
        <f t="shared" si="12"/>
        <v/>
      </c>
      <c r="T104" s="50" t="str">
        <f>IF($F104="","",IF(ISERROR(VLOOKUP(F104,PROVEEDORES!$D$8:$I$507,5,0)),1,VLOOKUP($F104,PROVEEDORES!$D$8:$I$507,5,0)))</f>
        <v/>
      </c>
    </row>
    <row r="105" spans="3:20" ht="17.45" customHeight="1" x14ac:dyDescent="0.25">
      <c r="C105" s="188"/>
      <c r="D105" s="189"/>
      <c r="E105" s="178"/>
      <c r="F105" s="178"/>
      <c r="G105" s="190">
        <f>DATOS!$E$13</f>
        <v>1</v>
      </c>
      <c r="H105" s="178"/>
      <c r="I105" s="191"/>
      <c r="J105" s="178"/>
      <c r="K105" s="178"/>
      <c r="L105" s="178"/>
      <c r="M105" s="178"/>
      <c r="N105" s="160" t="str">
        <f t="shared" si="8"/>
        <v/>
      </c>
      <c r="O105" s="21"/>
      <c r="P105" s="160" t="str">
        <f t="shared" si="9"/>
        <v/>
      </c>
      <c r="Q105" s="160">
        <f t="shared" si="10"/>
        <v>0</v>
      </c>
      <c r="R105" s="160" t="str">
        <f t="shared" si="11"/>
        <v/>
      </c>
      <c r="S105" s="160" t="str">
        <f t="shared" si="12"/>
        <v/>
      </c>
      <c r="T105" s="50" t="str">
        <f>IF($F105="","",IF(ISERROR(VLOOKUP(F105,PROVEEDORES!$D$8:$I$507,5,0)),1,VLOOKUP($F105,PROVEEDORES!$D$8:$I$507,5,0)))</f>
        <v/>
      </c>
    </row>
    <row r="106" spans="3:20" ht="17.45" customHeight="1" x14ac:dyDescent="0.25">
      <c r="C106" s="188"/>
      <c r="D106" s="189"/>
      <c r="E106" s="178"/>
      <c r="F106" s="178"/>
      <c r="G106" s="190">
        <f>DATOS!$E$13</f>
        <v>1</v>
      </c>
      <c r="H106" s="178"/>
      <c r="I106" s="191"/>
      <c r="J106" s="178"/>
      <c r="K106" s="178"/>
      <c r="L106" s="178"/>
      <c r="M106" s="178"/>
      <c r="N106" s="160" t="str">
        <f t="shared" si="8"/>
        <v/>
      </c>
      <c r="O106" s="21"/>
      <c r="P106" s="160" t="str">
        <f t="shared" si="9"/>
        <v/>
      </c>
      <c r="Q106" s="160">
        <f t="shared" si="10"/>
        <v>0</v>
      </c>
      <c r="R106" s="160" t="str">
        <f t="shared" si="11"/>
        <v/>
      </c>
      <c r="S106" s="160" t="str">
        <f t="shared" si="12"/>
        <v/>
      </c>
      <c r="T106" s="50" t="str">
        <f>IF($F106="","",IF(ISERROR(VLOOKUP(F106,PROVEEDORES!$D$8:$I$507,5,0)),1,VLOOKUP($F106,PROVEEDORES!$D$8:$I$507,5,0)))</f>
        <v/>
      </c>
    </row>
    <row r="107" spans="3:20" ht="17.45" customHeight="1" x14ac:dyDescent="0.25">
      <c r="C107" s="188"/>
      <c r="D107" s="189"/>
      <c r="E107" s="178"/>
      <c r="F107" s="178"/>
      <c r="G107" s="190">
        <f>DATOS!$E$13</f>
        <v>1</v>
      </c>
      <c r="H107" s="178"/>
      <c r="I107" s="191"/>
      <c r="J107" s="178"/>
      <c r="K107" s="178"/>
      <c r="L107" s="178"/>
      <c r="M107" s="178"/>
      <c r="N107" s="160" t="str">
        <f t="shared" si="8"/>
        <v/>
      </c>
      <c r="O107" s="21"/>
      <c r="P107" s="160" t="str">
        <f t="shared" si="9"/>
        <v/>
      </c>
      <c r="Q107" s="160">
        <f t="shared" si="10"/>
        <v>0</v>
      </c>
      <c r="R107" s="160" t="str">
        <f t="shared" si="11"/>
        <v/>
      </c>
      <c r="S107" s="160" t="str">
        <f t="shared" si="12"/>
        <v/>
      </c>
      <c r="T107" s="50" t="str">
        <f>IF($F107="","",IF(ISERROR(VLOOKUP(F107,PROVEEDORES!$D$8:$I$507,5,0)),1,VLOOKUP($F107,PROVEEDORES!$D$8:$I$507,5,0)))</f>
        <v/>
      </c>
    </row>
    <row r="108" spans="3:20" ht="17.45" customHeight="1" x14ac:dyDescent="0.25">
      <c r="C108" s="188"/>
      <c r="D108" s="189"/>
      <c r="E108" s="178"/>
      <c r="F108" s="178"/>
      <c r="G108" s="190">
        <f>DATOS!$E$13</f>
        <v>1</v>
      </c>
      <c r="H108" s="178"/>
      <c r="I108" s="191"/>
      <c r="J108" s="178"/>
      <c r="K108" s="178"/>
      <c r="L108" s="178"/>
      <c r="M108" s="178"/>
      <c r="N108" s="160" t="str">
        <f t="shared" si="8"/>
        <v/>
      </c>
      <c r="O108" s="21"/>
      <c r="P108" s="160" t="str">
        <f t="shared" si="9"/>
        <v/>
      </c>
      <c r="Q108" s="160">
        <f t="shared" si="10"/>
        <v>0</v>
      </c>
      <c r="R108" s="160" t="str">
        <f t="shared" si="11"/>
        <v/>
      </c>
      <c r="S108" s="160" t="str">
        <f t="shared" si="12"/>
        <v/>
      </c>
      <c r="T108" s="50" t="str">
        <f>IF($F108="","",IF(ISERROR(VLOOKUP(F108,PROVEEDORES!$D$8:$I$507,5,0)),1,VLOOKUP($F108,PROVEEDORES!$D$8:$I$507,5,0)))</f>
        <v/>
      </c>
    </row>
    <row r="109" spans="3:20" ht="17.45" customHeight="1" x14ac:dyDescent="0.25">
      <c r="C109" s="188"/>
      <c r="D109" s="189"/>
      <c r="E109" s="178"/>
      <c r="F109" s="178"/>
      <c r="G109" s="190">
        <f>DATOS!$E$13</f>
        <v>1</v>
      </c>
      <c r="H109" s="178"/>
      <c r="I109" s="191"/>
      <c r="J109" s="178"/>
      <c r="K109" s="178"/>
      <c r="L109" s="178"/>
      <c r="M109" s="178"/>
      <c r="N109" s="160" t="str">
        <f t="shared" si="8"/>
        <v/>
      </c>
      <c r="O109" s="21"/>
      <c r="P109" s="160" t="str">
        <f t="shared" si="9"/>
        <v/>
      </c>
      <c r="Q109" s="160">
        <f t="shared" si="10"/>
        <v>0</v>
      </c>
      <c r="R109" s="160" t="str">
        <f t="shared" si="11"/>
        <v/>
      </c>
      <c r="S109" s="160" t="str">
        <f t="shared" si="12"/>
        <v/>
      </c>
      <c r="T109" s="50" t="str">
        <f>IF($F109="","",IF(ISERROR(VLOOKUP(F109,PROVEEDORES!$D$8:$I$507,5,0)),1,VLOOKUP($F109,PROVEEDORES!$D$8:$I$507,5,0)))</f>
        <v/>
      </c>
    </row>
    <row r="110" spans="3:20" ht="17.45" customHeight="1" x14ac:dyDescent="0.25">
      <c r="C110" s="188"/>
      <c r="D110" s="189"/>
      <c r="E110" s="178"/>
      <c r="F110" s="178"/>
      <c r="G110" s="190">
        <f>DATOS!$E$13</f>
        <v>1</v>
      </c>
      <c r="H110" s="178"/>
      <c r="I110" s="191"/>
      <c r="J110" s="178"/>
      <c r="K110" s="178"/>
      <c r="L110" s="178"/>
      <c r="M110" s="178"/>
      <c r="N110" s="160" t="str">
        <f t="shared" si="8"/>
        <v/>
      </c>
      <c r="O110" s="21"/>
      <c r="P110" s="160" t="str">
        <f t="shared" si="9"/>
        <v/>
      </c>
      <c r="Q110" s="160">
        <f t="shared" si="10"/>
        <v>0</v>
      </c>
      <c r="R110" s="160" t="str">
        <f t="shared" si="11"/>
        <v/>
      </c>
      <c r="S110" s="160" t="str">
        <f t="shared" si="12"/>
        <v/>
      </c>
      <c r="T110" s="50" t="str">
        <f>IF($F110="","",IF(ISERROR(VLOOKUP(F110,PROVEEDORES!$D$8:$I$507,5,0)),1,VLOOKUP($F110,PROVEEDORES!$D$8:$I$507,5,0)))</f>
        <v/>
      </c>
    </row>
    <row r="111" spans="3:20" ht="17.45" customHeight="1" x14ac:dyDescent="0.25">
      <c r="C111" s="188"/>
      <c r="D111" s="189"/>
      <c r="E111" s="178"/>
      <c r="F111" s="178"/>
      <c r="G111" s="190">
        <f>DATOS!$E$13</f>
        <v>1</v>
      </c>
      <c r="H111" s="178"/>
      <c r="I111" s="191"/>
      <c r="J111" s="178"/>
      <c r="K111" s="178"/>
      <c r="L111" s="178"/>
      <c r="M111" s="178"/>
      <c r="N111" s="160" t="str">
        <f t="shared" si="8"/>
        <v/>
      </c>
      <c r="O111" s="21"/>
      <c r="P111" s="160" t="str">
        <f t="shared" si="9"/>
        <v/>
      </c>
      <c r="Q111" s="160">
        <f t="shared" si="10"/>
        <v>0</v>
      </c>
      <c r="R111" s="160" t="str">
        <f t="shared" si="11"/>
        <v/>
      </c>
      <c r="S111" s="160" t="str">
        <f t="shared" si="12"/>
        <v/>
      </c>
      <c r="T111" s="50" t="str">
        <f>IF($F111="","",IF(ISERROR(VLOOKUP(F111,PROVEEDORES!$D$8:$I$507,5,0)),1,VLOOKUP($F111,PROVEEDORES!$D$8:$I$507,5,0)))</f>
        <v/>
      </c>
    </row>
    <row r="112" spans="3:20" ht="17.45" customHeight="1" x14ac:dyDescent="0.25">
      <c r="C112" s="188"/>
      <c r="D112" s="189"/>
      <c r="E112" s="178"/>
      <c r="F112" s="178"/>
      <c r="G112" s="190">
        <f>DATOS!$E$13</f>
        <v>1</v>
      </c>
      <c r="H112" s="178"/>
      <c r="I112" s="191"/>
      <c r="J112" s="178"/>
      <c r="K112" s="178"/>
      <c r="L112" s="178"/>
      <c r="M112" s="178"/>
      <c r="N112" s="160" t="str">
        <f t="shared" si="8"/>
        <v/>
      </c>
      <c r="O112" s="21"/>
      <c r="P112" s="160" t="str">
        <f t="shared" si="9"/>
        <v/>
      </c>
      <c r="Q112" s="160">
        <f t="shared" si="10"/>
        <v>0</v>
      </c>
      <c r="R112" s="160" t="str">
        <f t="shared" si="11"/>
        <v/>
      </c>
      <c r="S112" s="160" t="str">
        <f t="shared" si="12"/>
        <v/>
      </c>
      <c r="T112" s="50" t="str">
        <f>IF($F112="","",IF(ISERROR(VLOOKUP(F112,PROVEEDORES!$D$8:$I$507,5,0)),1,VLOOKUP($F112,PROVEEDORES!$D$8:$I$507,5,0)))</f>
        <v/>
      </c>
    </row>
    <row r="113" spans="3:20" ht="17.45" customHeight="1" x14ac:dyDescent="0.25">
      <c r="C113" s="188"/>
      <c r="D113" s="189"/>
      <c r="E113" s="178"/>
      <c r="F113" s="178"/>
      <c r="G113" s="190">
        <f>DATOS!$E$13</f>
        <v>1</v>
      </c>
      <c r="H113" s="178"/>
      <c r="I113" s="191"/>
      <c r="J113" s="178"/>
      <c r="K113" s="178"/>
      <c r="L113" s="178"/>
      <c r="M113" s="178"/>
      <c r="N113" s="160" t="str">
        <f t="shared" si="8"/>
        <v/>
      </c>
      <c r="O113" s="21"/>
      <c r="P113" s="160" t="str">
        <f t="shared" si="9"/>
        <v/>
      </c>
      <c r="Q113" s="160">
        <f t="shared" si="10"/>
        <v>0</v>
      </c>
      <c r="R113" s="160" t="str">
        <f t="shared" si="11"/>
        <v/>
      </c>
      <c r="S113" s="160" t="str">
        <f t="shared" si="12"/>
        <v/>
      </c>
      <c r="T113" s="50" t="str">
        <f>IF($F113="","",IF(ISERROR(VLOOKUP(F113,PROVEEDORES!$D$8:$I$507,5,0)),1,VLOOKUP($F113,PROVEEDORES!$D$8:$I$507,5,0)))</f>
        <v/>
      </c>
    </row>
    <row r="114" spans="3:20" ht="17.45" customHeight="1" x14ac:dyDescent="0.25">
      <c r="C114" s="188"/>
      <c r="D114" s="189"/>
      <c r="E114" s="178"/>
      <c r="F114" s="178"/>
      <c r="G114" s="190">
        <f>DATOS!$E$13</f>
        <v>1</v>
      </c>
      <c r="H114" s="178"/>
      <c r="I114" s="191"/>
      <c r="J114" s="178"/>
      <c r="K114" s="178"/>
      <c r="L114" s="178"/>
      <c r="M114" s="178"/>
      <c r="N114" s="160" t="str">
        <f t="shared" si="8"/>
        <v/>
      </c>
      <c r="O114" s="21"/>
      <c r="P114" s="160" t="str">
        <f t="shared" si="9"/>
        <v/>
      </c>
      <c r="Q114" s="160">
        <f t="shared" si="10"/>
        <v>0</v>
      </c>
      <c r="R114" s="160" t="str">
        <f t="shared" si="11"/>
        <v/>
      </c>
      <c r="S114" s="160" t="str">
        <f t="shared" si="12"/>
        <v/>
      </c>
      <c r="T114" s="50" t="str">
        <f>IF($F114="","",IF(ISERROR(VLOOKUP(F114,PROVEEDORES!$D$8:$I$507,5,0)),1,VLOOKUP($F114,PROVEEDORES!$D$8:$I$507,5,0)))</f>
        <v/>
      </c>
    </row>
    <row r="115" spans="3:20" ht="17.45" customHeight="1" x14ac:dyDescent="0.25">
      <c r="C115" s="188"/>
      <c r="D115" s="189"/>
      <c r="E115" s="178"/>
      <c r="F115" s="178"/>
      <c r="G115" s="190">
        <f>DATOS!$E$13</f>
        <v>1</v>
      </c>
      <c r="H115" s="178"/>
      <c r="I115" s="191"/>
      <c r="J115" s="178"/>
      <c r="K115" s="178"/>
      <c r="L115" s="178"/>
      <c r="M115" s="178"/>
      <c r="N115" s="160" t="str">
        <f t="shared" si="8"/>
        <v/>
      </c>
      <c r="O115" s="21"/>
      <c r="P115" s="160" t="str">
        <f t="shared" si="9"/>
        <v/>
      </c>
      <c r="Q115" s="160">
        <f t="shared" si="10"/>
        <v>0</v>
      </c>
      <c r="R115" s="160" t="str">
        <f t="shared" si="11"/>
        <v/>
      </c>
      <c r="S115" s="160" t="str">
        <f t="shared" si="12"/>
        <v/>
      </c>
      <c r="T115" s="50" t="str">
        <f>IF($F115="","",IF(ISERROR(VLOOKUP(F115,PROVEEDORES!$D$8:$I$507,5,0)),1,VLOOKUP($F115,PROVEEDORES!$D$8:$I$507,5,0)))</f>
        <v/>
      </c>
    </row>
    <row r="116" spans="3:20" ht="17.45" customHeight="1" x14ac:dyDescent="0.25">
      <c r="C116" s="188"/>
      <c r="D116" s="189"/>
      <c r="E116" s="178"/>
      <c r="F116" s="178"/>
      <c r="G116" s="190">
        <f>DATOS!$E$13</f>
        <v>1</v>
      </c>
      <c r="H116" s="178"/>
      <c r="I116" s="191"/>
      <c r="J116" s="178"/>
      <c r="K116" s="178"/>
      <c r="L116" s="178"/>
      <c r="M116" s="178"/>
      <c r="N116" s="160" t="str">
        <f t="shared" si="8"/>
        <v/>
      </c>
      <c r="O116" s="21"/>
      <c r="P116" s="160" t="str">
        <f t="shared" si="9"/>
        <v/>
      </c>
      <c r="Q116" s="160">
        <f t="shared" si="10"/>
        <v>0</v>
      </c>
      <c r="R116" s="160" t="str">
        <f t="shared" si="11"/>
        <v/>
      </c>
      <c r="S116" s="160" t="str">
        <f t="shared" si="12"/>
        <v/>
      </c>
      <c r="T116" s="50" t="str">
        <f>IF($F116="","",IF(ISERROR(VLOOKUP(F116,PROVEEDORES!$D$8:$I$507,5,0)),1,VLOOKUP($F116,PROVEEDORES!$D$8:$I$507,5,0)))</f>
        <v/>
      </c>
    </row>
    <row r="117" spans="3:20" ht="17.45" customHeight="1" x14ac:dyDescent="0.25">
      <c r="C117" s="188"/>
      <c r="D117" s="189"/>
      <c r="E117" s="178"/>
      <c r="F117" s="178"/>
      <c r="G117" s="190">
        <f>DATOS!$E$13</f>
        <v>1</v>
      </c>
      <c r="H117" s="178"/>
      <c r="I117" s="191"/>
      <c r="J117" s="178"/>
      <c r="K117" s="178"/>
      <c r="L117" s="178"/>
      <c r="M117" s="178"/>
      <c r="N117" s="160" t="str">
        <f t="shared" si="8"/>
        <v/>
      </c>
      <c r="O117" s="21"/>
      <c r="P117" s="160" t="str">
        <f t="shared" si="9"/>
        <v/>
      </c>
      <c r="Q117" s="160">
        <f t="shared" si="10"/>
        <v>0</v>
      </c>
      <c r="R117" s="160" t="str">
        <f t="shared" si="11"/>
        <v/>
      </c>
      <c r="S117" s="160" t="str">
        <f t="shared" si="12"/>
        <v/>
      </c>
      <c r="T117" s="50" t="str">
        <f>IF($F117="","",IF(ISERROR(VLOOKUP(F117,PROVEEDORES!$D$8:$I$507,5,0)),1,VLOOKUP($F117,PROVEEDORES!$D$8:$I$507,5,0)))</f>
        <v/>
      </c>
    </row>
    <row r="118" spans="3:20" ht="17.45" customHeight="1" x14ac:dyDescent="0.25">
      <c r="C118" s="188"/>
      <c r="D118" s="189"/>
      <c r="E118" s="178"/>
      <c r="F118" s="178"/>
      <c r="G118" s="190">
        <f>DATOS!$E$13</f>
        <v>1</v>
      </c>
      <c r="H118" s="178"/>
      <c r="I118" s="191"/>
      <c r="J118" s="178"/>
      <c r="K118" s="178"/>
      <c r="L118" s="178"/>
      <c r="M118" s="178"/>
      <c r="N118" s="160" t="str">
        <f t="shared" si="8"/>
        <v/>
      </c>
      <c r="O118" s="21"/>
      <c r="P118" s="160" t="str">
        <f t="shared" si="9"/>
        <v/>
      </c>
      <c r="Q118" s="160">
        <f t="shared" si="10"/>
        <v>0</v>
      </c>
      <c r="R118" s="160" t="str">
        <f t="shared" si="11"/>
        <v/>
      </c>
      <c r="S118" s="160" t="str">
        <f t="shared" si="12"/>
        <v/>
      </c>
      <c r="T118" s="50" t="str">
        <f>IF($F118="","",IF(ISERROR(VLOOKUP(F118,PROVEEDORES!$D$8:$I$507,5,0)),1,VLOOKUP($F118,PROVEEDORES!$D$8:$I$507,5,0)))</f>
        <v/>
      </c>
    </row>
    <row r="119" spans="3:20" ht="17.45" customHeight="1" x14ac:dyDescent="0.25">
      <c r="C119" s="188"/>
      <c r="D119" s="189"/>
      <c r="E119" s="178"/>
      <c r="F119" s="178"/>
      <c r="G119" s="190">
        <f>DATOS!$E$13</f>
        <v>1</v>
      </c>
      <c r="H119" s="178"/>
      <c r="I119" s="191"/>
      <c r="J119" s="178"/>
      <c r="K119" s="178"/>
      <c r="L119" s="178"/>
      <c r="M119" s="178"/>
      <c r="N119" s="160" t="str">
        <f t="shared" si="8"/>
        <v/>
      </c>
      <c r="O119" s="21"/>
      <c r="P119" s="160" t="str">
        <f t="shared" si="9"/>
        <v/>
      </c>
      <c r="Q119" s="160">
        <f t="shared" si="10"/>
        <v>0</v>
      </c>
      <c r="R119" s="160" t="str">
        <f t="shared" si="11"/>
        <v/>
      </c>
      <c r="S119" s="160" t="str">
        <f t="shared" si="12"/>
        <v/>
      </c>
      <c r="T119" s="50" t="str">
        <f>IF($F119="","",IF(ISERROR(VLOOKUP(F119,PROVEEDORES!$D$8:$I$507,5,0)),1,VLOOKUP($F119,PROVEEDORES!$D$8:$I$507,5,0)))</f>
        <v/>
      </c>
    </row>
    <row r="120" spans="3:20" ht="17.45" customHeight="1" x14ac:dyDescent="0.25">
      <c r="C120" s="188"/>
      <c r="D120" s="189"/>
      <c r="E120" s="178"/>
      <c r="F120" s="178"/>
      <c r="G120" s="190">
        <f>DATOS!$E$13</f>
        <v>1</v>
      </c>
      <c r="H120" s="178"/>
      <c r="I120" s="191"/>
      <c r="J120" s="178"/>
      <c r="K120" s="178"/>
      <c r="L120" s="178"/>
      <c r="M120" s="178"/>
      <c r="N120" s="160" t="str">
        <f t="shared" si="8"/>
        <v/>
      </c>
      <c r="O120" s="21"/>
      <c r="P120" s="160" t="str">
        <f t="shared" si="9"/>
        <v/>
      </c>
      <c r="Q120" s="160">
        <f t="shared" si="10"/>
        <v>0</v>
      </c>
      <c r="R120" s="160" t="str">
        <f t="shared" si="11"/>
        <v/>
      </c>
      <c r="S120" s="160" t="str">
        <f t="shared" si="12"/>
        <v/>
      </c>
      <c r="T120" s="50" t="str">
        <f>IF($F120="","",IF(ISERROR(VLOOKUP(F120,PROVEEDORES!$D$8:$I$507,5,0)),1,VLOOKUP($F120,PROVEEDORES!$D$8:$I$507,5,0)))</f>
        <v/>
      </c>
    </row>
    <row r="121" spans="3:20" ht="17.45" customHeight="1" x14ac:dyDescent="0.25">
      <c r="C121" s="188"/>
      <c r="D121" s="189"/>
      <c r="E121" s="178"/>
      <c r="F121" s="178"/>
      <c r="G121" s="190">
        <f>DATOS!$E$13</f>
        <v>1</v>
      </c>
      <c r="H121" s="178"/>
      <c r="I121" s="191"/>
      <c r="J121" s="178"/>
      <c r="K121" s="178"/>
      <c r="L121" s="178"/>
      <c r="M121" s="178"/>
      <c r="N121" s="160" t="str">
        <f t="shared" si="8"/>
        <v/>
      </c>
      <c r="O121" s="21"/>
      <c r="P121" s="160" t="str">
        <f t="shared" si="9"/>
        <v/>
      </c>
      <c r="Q121" s="160">
        <f t="shared" si="10"/>
        <v>0</v>
      </c>
      <c r="R121" s="160" t="str">
        <f t="shared" si="11"/>
        <v/>
      </c>
      <c r="S121" s="160" t="str">
        <f t="shared" si="12"/>
        <v/>
      </c>
      <c r="T121" s="50" t="str">
        <f>IF($F121="","",IF(ISERROR(VLOOKUP(F121,PROVEEDORES!$D$8:$I$507,5,0)),1,VLOOKUP($F121,PROVEEDORES!$D$8:$I$507,5,0)))</f>
        <v/>
      </c>
    </row>
    <row r="122" spans="3:20" ht="17.45" customHeight="1" x14ac:dyDescent="0.25">
      <c r="C122" s="188"/>
      <c r="D122" s="189"/>
      <c r="E122" s="178"/>
      <c r="F122" s="178"/>
      <c r="G122" s="190">
        <f>DATOS!$E$13</f>
        <v>1</v>
      </c>
      <c r="H122" s="178"/>
      <c r="I122" s="191"/>
      <c r="J122" s="178"/>
      <c r="K122" s="178"/>
      <c r="L122" s="178"/>
      <c r="M122" s="178"/>
      <c r="N122" s="160" t="str">
        <f t="shared" si="8"/>
        <v/>
      </c>
      <c r="O122" s="21"/>
      <c r="P122" s="160" t="str">
        <f t="shared" si="9"/>
        <v/>
      </c>
      <c r="Q122" s="160">
        <f t="shared" si="10"/>
        <v>0</v>
      </c>
      <c r="R122" s="160" t="str">
        <f t="shared" si="11"/>
        <v/>
      </c>
      <c r="S122" s="160" t="str">
        <f t="shared" si="12"/>
        <v/>
      </c>
      <c r="T122" s="50" t="str">
        <f>IF($F122="","",IF(ISERROR(VLOOKUP(F122,PROVEEDORES!$D$8:$I$507,5,0)),1,VLOOKUP($F122,PROVEEDORES!$D$8:$I$507,5,0)))</f>
        <v/>
      </c>
    </row>
    <row r="123" spans="3:20" ht="17.45" customHeight="1" x14ac:dyDescent="0.25">
      <c r="C123" s="188"/>
      <c r="D123" s="189"/>
      <c r="E123" s="178"/>
      <c r="F123" s="178"/>
      <c r="G123" s="190">
        <f>DATOS!$E$13</f>
        <v>1</v>
      </c>
      <c r="H123" s="178"/>
      <c r="I123" s="191"/>
      <c r="J123" s="178"/>
      <c r="K123" s="178"/>
      <c r="L123" s="178"/>
      <c r="M123" s="178"/>
      <c r="N123" s="160" t="str">
        <f t="shared" si="8"/>
        <v/>
      </c>
      <c r="O123" s="21"/>
      <c r="P123" s="160" t="str">
        <f t="shared" si="9"/>
        <v/>
      </c>
      <c r="Q123" s="160">
        <f t="shared" si="10"/>
        <v>0</v>
      </c>
      <c r="R123" s="160" t="str">
        <f t="shared" si="11"/>
        <v/>
      </c>
      <c r="S123" s="160" t="str">
        <f t="shared" si="12"/>
        <v/>
      </c>
      <c r="T123" s="50" t="str">
        <f>IF($F123="","",IF(ISERROR(VLOOKUP(F123,PROVEEDORES!$D$8:$I$507,5,0)),1,VLOOKUP($F123,PROVEEDORES!$D$8:$I$507,5,0)))</f>
        <v/>
      </c>
    </row>
    <row r="124" spans="3:20" ht="17.45" customHeight="1" x14ac:dyDescent="0.25">
      <c r="C124" s="188"/>
      <c r="D124" s="189"/>
      <c r="E124" s="178"/>
      <c r="F124" s="178"/>
      <c r="G124" s="190">
        <f>DATOS!$E$13</f>
        <v>1</v>
      </c>
      <c r="H124" s="178"/>
      <c r="I124" s="191"/>
      <c r="J124" s="178"/>
      <c r="K124" s="178"/>
      <c r="L124" s="178"/>
      <c r="M124" s="178"/>
      <c r="N124" s="160" t="str">
        <f t="shared" si="8"/>
        <v/>
      </c>
      <c r="O124" s="21"/>
      <c r="P124" s="160" t="str">
        <f t="shared" si="9"/>
        <v/>
      </c>
      <c r="Q124" s="160">
        <f t="shared" si="10"/>
        <v>0</v>
      </c>
      <c r="R124" s="160" t="str">
        <f t="shared" si="11"/>
        <v/>
      </c>
      <c r="S124" s="160" t="str">
        <f t="shared" si="12"/>
        <v/>
      </c>
      <c r="T124" s="50" t="str">
        <f>IF($F124="","",IF(ISERROR(VLOOKUP(F124,PROVEEDORES!$D$8:$I$507,5,0)),1,VLOOKUP($F124,PROVEEDORES!$D$8:$I$507,5,0)))</f>
        <v/>
      </c>
    </row>
    <row r="125" spans="3:20" ht="17.45" customHeight="1" x14ac:dyDescent="0.25">
      <c r="C125" s="188"/>
      <c r="D125" s="189"/>
      <c r="E125" s="178"/>
      <c r="F125" s="178"/>
      <c r="G125" s="190">
        <f>DATOS!$E$13</f>
        <v>1</v>
      </c>
      <c r="H125" s="178"/>
      <c r="I125" s="191"/>
      <c r="J125" s="178"/>
      <c r="K125" s="178"/>
      <c r="L125" s="178"/>
      <c r="M125" s="178"/>
      <c r="N125" s="160" t="str">
        <f t="shared" si="8"/>
        <v/>
      </c>
      <c r="O125" s="21"/>
      <c r="P125" s="160" t="str">
        <f t="shared" si="9"/>
        <v/>
      </c>
      <c r="Q125" s="160">
        <f t="shared" si="10"/>
        <v>0</v>
      </c>
      <c r="R125" s="160" t="str">
        <f t="shared" si="11"/>
        <v/>
      </c>
      <c r="S125" s="160" t="str">
        <f t="shared" si="12"/>
        <v/>
      </c>
      <c r="T125" s="50" t="str">
        <f>IF($F125="","",IF(ISERROR(VLOOKUP(F125,PROVEEDORES!$D$8:$I$507,5,0)),1,VLOOKUP($F125,PROVEEDORES!$D$8:$I$507,5,0)))</f>
        <v/>
      </c>
    </row>
    <row r="126" spans="3:20" ht="17.45" customHeight="1" x14ac:dyDescent="0.25">
      <c r="C126" s="188"/>
      <c r="D126" s="189"/>
      <c r="E126" s="178"/>
      <c r="F126" s="178"/>
      <c r="G126" s="190">
        <f>DATOS!$E$13</f>
        <v>1</v>
      </c>
      <c r="H126" s="178"/>
      <c r="I126" s="191"/>
      <c r="J126" s="178"/>
      <c r="K126" s="178"/>
      <c r="L126" s="178"/>
      <c r="M126" s="178"/>
      <c r="N126" s="160" t="str">
        <f t="shared" si="8"/>
        <v/>
      </c>
      <c r="O126" s="21"/>
      <c r="P126" s="160" t="str">
        <f t="shared" si="9"/>
        <v/>
      </c>
      <c r="Q126" s="160">
        <f t="shared" si="10"/>
        <v>0</v>
      </c>
      <c r="R126" s="160" t="str">
        <f t="shared" si="11"/>
        <v/>
      </c>
      <c r="S126" s="160" t="str">
        <f t="shared" si="12"/>
        <v/>
      </c>
      <c r="T126" s="50" t="str">
        <f>IF($F126="","",IF(ISERROR(VLOOKUP(F126,PROVEEDORES!$D$8:$I$507,5,0)),1,VLOOKUP($F126,PROVEEDORES!$D$8:$I$507,5,0)))</f>
        <v/>
      </c>
    </row>
    <row r="127" spans="3:20" ht="17.45" customHeight="1" x14ac:dyDescent="0.25">
      <c r="C127" s="188"/>
      <c r="D127" s="189"/>
      <c r="E127" s="178"/>
      <c r="F127" s="178"/>
      <c r="G127" s="190">
        <f>DATOS!$E$13</f>
        <v>1</v>
      </c>
      <c r="H127" s="178"/>
      <c r="I127" s="191"/>
      <c r="J127" s="178"/>
      <c r="K127" s="178"/>
      <c r="L127" s="178"/>
      <c r="M127" s="178"/>
      <c r="N127" s="160" t="str">
        <f t="shared" si="8"/>
        <v/>
      </c>
      <c r="O127" s="21"/>
      <c r="P127" s="160" t="str">
        <f t="shared" si="9"/>
        <v/>
      </c>
      <c r="Q127" s="160">
        <f t="shared" si="10"/>
        <v>0</v>
      </c>
      <c r="R127" s="160" t="str">
        <f t="shared" si="11"/>
        <v/>
      </c>
      <c r="S127" s="160" t="str">
        <f t="shared" si="12"/>
        <v/>
      </c>
      <c r="T127" s="50" t="str">
        <f>IF($F127="","",IF(ISERROR(VLOOKUP(F127,PROVEEDORES!$D$8:$I$507,5,0)),1,VLOOKUP($F127,PROVEEDORES!$D$8:$I$507,5,0)))</f>
        <v/>
      </c>
    </row>
    <row r="128" spans="3:20" ht="17.45" customHeight="1" x14ac:dyDescent="0.25">
      <c r="C128" s="188"/>
      <c r="D128" s="189"/>
      <c r="E128" s="178"/>
      <c r="F128" s="178"/>
      <c r="G128" s="190">
        <f>DATOS!$E$13</f>
        <v>1</v>
      </c>
      <c r="H128" s="178"/>
      <c r="I128" s="191"/>
      <c r="J128" s="178"/>
      <c r="K128" s="178"/>
      <c r="L128" s="178"/>
      <c r="M128" s="178"/>
      <c r="N128" s="160" t="str">
        <f t="shared" si="8"/>
        <v/>
      </c>
      <c r="O128" s="21"/>
      <c r="P128" s="160" t="str">
        <f t="shared" si="9"/>
        <v/>
      </c>
      <c r="Q128" s="160">
        <f t="shared" si="10"/>
        <v>0</v>
      </c>
      <c r="R128" s="160" t="str">
        <f t="shared" si="11"/>
        <v/>
      </c>
      <c r="S128" s="160" t="str">
        <f t="shared" si="12"/>
        <v/>
      </c>
      <c r="T128" s="50" t="str">
        <f>IF($F128="","",IF(ISERROR(VLOOKUP(F128,PROVEEDORES!$D$8:$I$507,5,0)),1,VLOOKUP($F128,PROVEEDORES!$D$8:$I$507,5,0)))</f>
        <v/>
      </c>
    </row>
    <row r="129" spans="3:20" ht="17.45" customHeight="1" x14ac:dyDescent="0.25">
      <c r="C129" s="188"/>
      <c r="D129" s="189"/>
      <c r="E129" s="178"/>
      <c r="F129" s="178"/>
      <c r="G129" s="190">
        <f>DATOS!$E$13</f>
        <v>1</v>
      </c>
      <c r="H129" s="178"/>
      <c r="I129" s="191"/>
      <c r="J129" s="178"/>
      <c r="K129" s="178"/>
      <c r="L129" s="178"/>
      <c r="M129" s="178"/>
      <c r="N129" s="160" t="str">
        <f t="shared" si="8"/>
        <v/>
      </c>
      <c r="O129" s="21"/>
      <c r="P129" s="160" t="str">
        <f t="shared" si="9"/>
        <v/>
      </c>
      <c r="Q129" s="160">
        <f t="shared" si="10"/>
        <v>0</v>
      </c>
      <c r="R129" s="160" t="str">
        <f t="shared" si="11"/>
        <v/>
      </c>
      <c r="S129" s="160" t="str">
        <f t="shared" si="12"/>
        <v/>
      </c>
      <c r="T129" s="50" t="str">
        <f>IF($F129="","",IF(ISERROR(VLOOKUP(F129,PROVEEDORES!$D$8:$I$507,5,0)),1,VLOOKUP($F129,PROVEEDORES!$D$8:$I$507,5,0)))</f>
        <v/>
      </c>
    </row>
    <row r="130" spans="3:20" ht="17.45" customHeight="1" x14ac:dyDescent="0.25">
      <c r="C130" s="188"/>
      <c r="D130" s="189"/>
      <c r="E130" s="178"/>
      <c r="F130" s="178"/>
      <c r="G130" s="190">
        <f>DATOS!$E$13</f>
        <v>1</v>
      </c>
      <c r="H130" s="178"/>
      <c r="I130" s="191"/>
      <c r="J130" s="178"/>
      <c r="K130" s="178"/>
      <c r="L130" s="178"/>
      <c r="M130" s="178"/>
      <c r="N130" s="160" t="str">
        <f t="shared" si="8"/>
        <v/>
      </c>
      <c r="O130" s="21"/>
      <c r="P130" s="160" t="str">
        <f t="shared" si="9"/>
        <v/>
      </c>
      <c r="Q130" s="160">
        <f t="shared" si="10"/>
        <v>0</v>
      </c>
      <c r="R130" s="160" t="str">
        <f t="shared" si="11"/>
        <v/>
      </c>
      <c r="S130" s="160" t="str">
        <f t="shared" si="12"/>
        <v/>
      </c>
      <c r="T130" s="50" t="str">
        <f>IF($F130="","",IF(ISERROR(VLOOKUP(F130,PROVEEDORES!$D$8:$I$507,5,0)),1,VLOOKUP($F130,PROVEEDORES!$D$8:$I$507,5,0)))</f>
        <v/>
      </c>
    </row>
    <row r="131" spans="3:20" ht="17.45" customHeight="1" x14ac:dyDescent="0.25">
      <c r="C131" s="188"/>
      <c r="D131" s="189"/>
      <c r="E131" s="178"/>
      <c r="F131" s="178"/>
      <c r="G131" s="190">
        <f>DATOS!$E$13</f>
        <v>1</v>
      </c>
      <c r="H131" s="178"/>
      <c r="I131" s="191"/>
      <c r="J131" s="178"/>
      <c r="K131" s="178"/>
      <c r="L131" s="178"/>
      <c r="M131" s="178"/>
      <c r="N131" s="160" t="str">
        <f t="shared" si="8"/>
        <v/>
      </c>
      <c r="O131" s="21"/>
      <c r="P131" s="160" t="str">
        <f t="shared" si="9"/>
        <v/>
      </c>
      <c r="Q131" s="160">
        <f t="shared" si="10"/>
        <v>0</v>
      </c>
      <c r="R131" s="160" t="str">
        <f t="shared" si="11"/>
        <v/>
      </c>
      <c r="S131" s="160" t="str">
        <f t="shared" si="12"/>
        <v/>
      </c>
      <c r="T131" s="50" t="str">
        <f>IF($F131="","",IF(ISERROR(VLOOKUP(F131,PROVEEDORES!$D$8:$I$507,5,0)),1,VLOOKUP($F131,PROVEEDORES!$D$8:$I$507,5,0)))</f>
        <v/>
      </c>
    </row>
    <row r="132" spans="3:20" ht="17.45" customHeight="1" x14ac:dyDescent="0.25">
      <c r="C132" s="188"/>
      <c r="D132" s="189"/>
      <c r="E132" s="178"/>
      <c r="F132" s="178"/>
      <c r="G132" s="190">
        <f>DATOS!$E$13</f>
        <v>1</v>
      </c>
      <c r="H132" s="178"/>
      <c r="I132" s="191"/>
      <c r="J132" s="178"/>
      <c r="K132" s="178"/>
      <c r="L132" s="178"/>
      <c r="M132" s="178"/>
      <c r="N132" s="160" t="str">
        <f t="shared" si="8"/>
        <v/>
      </c>
      <c r="O132" s="21"/>
      <c r="P132" s="160" t="str">
        <f t="shared" si="9"/>
        <v/>
      </c>
      <c r="Q132" s="160">
        <f t="shared" si="10"/>
        <v>0</v>
      </c>
      <c r="R132" s="160" t="str">
        <f t="shared" si="11"/>
        <v/>
      </c>
      <c r="S132" s="160" t="str">
        <f t="shared" si="12"/>
        <v/>
      </c>
      <c r="T132" s="50" t="str">
        <f>IF($F132="","",IF(ISERROR(VLOOKUP(F132,PROVEEDORES!$D$8:$I$507,5,0)),1,VLOOKUP($F132,PROVEEDORES!$D$8:$I$507,5,0)))</f>
        <v/>
      </c>
    </row>
    <row r="133" spans="3:20" ht="17.45" customHeight="1" x14ac:dyDescent="0.25">
      <c r="C133" s="188"/>
      <c r="D133" s="189"/>
      <c r="E133" s="178"/>
      <c r="F133" s="178"/>
      <c r="G133" s="190">
        <f>DATOS!$E$13</f>
        <v>1</v>
      </c>
      <c r="H133" s="178"/>
      <c r="I133" s="191"/>
      <c r="J133" s="178"/>
      <c r="K133" s="178"/>
      <c r="L133" s="178"/>
      <c r="M133" s="178"/>
      <c r="N133" s="160" t="str">
        <f t="shared" si="8"/>
        <v/>
      </c>
      <c r="O133" s="21"/>
      <c r="P133" s="160" t="str">
        <f t="shared" si="9"/>
        <v/>
      </c>
      <c r="Q133" s="160">
        <f t="shared" si="10"/>
        <v>0</v>
      </c>
      <c r="R133" s="160" t="str">
        <f t="shared" si="11"/>
        <v/>
      </c>
      <c r="S133" s="160" t="str">
        <f t="shared" si="12"/>
        <v/>
      </c>
      <c r="T133" s="50" t="str">
        <f>IF($F133="","",IF(ISERROR(VLOOKUP(F133,PROVEEDORES!$D$8:$I$507,5,0)),1,VLOOKUP($F133,PROVEEDORES!$D$8:$I$507,5,0)))</f>
        <v/>
      </c>
    </row>
    <row r="134" spans="3:20" ht="17.45" customHeight="1" x14ac:dyDescent="0.25">
      <c r="C134" s="188"/>
      <c r="D134" s="189"/>
      <c r="E134" s="178"/>
      <c r="F134" s="178"/>
      <c r="G134" s="190">
        <f>DATOS!$E$13</f>
        <v>1</v>
      </c>
      <c r="H134" s="178"/>
      <c r="I134" s="191"/>
      <c r="J134" s="178"/>
      <c r="K134" s="178"/>
      <c r="L134" s="178"/>
      <c r="M134" s="178"/>
      <c r="N134" s="160" t="str">
        <f t="shared" si="8"/>
        <v/>
      </c>
      <c r="O134" s="21"/>
      <c r="P134" s="160" t="str">
        <f t="shared" si="9"/>
        <v/>
      </c>
      <c r="Q134" s="160">
        <f t="shared" si="10"/>
        <v>0</v>
      </c>
      <c r="R134" s="160" t="str">
        <f t="shared" si="11"/>
        <v/>
      </c>
      <c r="S134" s="160" t="str">
        <f t="shared" si="12"/>
        <v/>
      </c>
      <c r="T134" s="50" t="str">
        <f>IF($F134="","",IF(ISERROR(VLOOKUP(F134,PROVEEDORES!$D$8:$I$507,5,0)),1,VLOOKUP($F134,PROVEEDORES!$D$8:$I$507,5,0)))</f>
        <v/>
      </c>
    </row>
    <row r="135" spans="3:20" ht="17.45" customHeight="1" x14ac:dyDescent="0.25">
      <c r="C135" s="188"/>
      <c r="D135" s="189"/>
      <c r="E135" s="178"/>
      <c r="F135" s="178"/>
      <c r="G135" s="190">
        <f>DATOS!$E$13</f>
        <v>1</v>
      </c>
      <c r="H135" s="178"/>
      <c r="I135" s="191"/>
      <c r="J135" s="178"/>
      <c r="K135" s="178"/>
      <c r="L135" s="178"/>
      <c r="M135" s="178"/>
      <c r="N135" s="160" t="str">
        <f t="shared" si="8"/>
        <v/>
      </c>
      <c r="O135" s="21"/>
      <c r="P135" s="160" t="str">
        <f t="shared" si="9"/>
        <v/>
      </c>
      <c r="Q135" s="160">
        <f t="shared" si="10"/>
        <v>0</v>
      </c>
      <c r="R135" s="160" t="str">
        <f t="shared" si="11"/>
        <v/>
      </c>
      <c r="S135" s="160" t="str">
        <f t="shared" si="12"/>
        <v/>
      </c>
      <c r="T135" s="50" t="str">
        <f>IF($F135="","",IF(ISERROR(VLOOKUP(F135,PROVEEDORES!$D$8:$I$507,5,0)),1,VLOOKUP($F135,PROVEEDORES!$D$8:$I$507,5,0)))</f>
        <v/>
      </c>
    </row>
    <row r="136" spans="3:20" ht="17.45" customHeight="1" x14ac:dyDescent="0.25">
      <c r="C136" s="188"/>
      <c r="D136" s="189"/>
      <c r="E136" s="178"/>
      <c r="F136" s="178"/>
      <c r="G136" s="190">
        <f>DATOS!$E$13</f>
        <v>1</v>
      </c>
      <c r="H136" s="178"/>
      <c r="I136" s="191"/>
      <c r="J136" s="178"/>
      <c r="K136" s="178"/>
      <c r="L136" s="178"/>
      <c r="M136" s="178"/>
      <c r="N136" s="160" t="str">
        <f t="shared" si="8"/>
        <v/>
      </c>
      <c r="O136" s="21"/>
      <c r="P136" s="160" t="str">
        <f t="shared" si="9"/>
        <v/>
      </c>
      <c r="Q136" s="160">
        <f t="shared" si="10"/>
        <v>0</v>
      </c>
      <c r="R136" s="160" t="str">
        <f t="shared" si="11"/>
        <v/>
      </c>
      <c r="S136" s="160" t="str">
        <f t="shared" si="12"/>
        <v/>
      </c>
      <c r="T136" s="50" t="str">
        <f>IF($F136="","",IF(ISERROR(VLOOKUP(F136,PROVEEDORES!$D$8:$I$507,5,0)),1,VLOOKUP($F136,PROVEEDORES!$D$8:$I$507,5,0)))</f>
        <v/>
      </c>
    </row>
    <row r="137" spans="3:20" ht="17.45" customHeight="1" x14ac:dyDescent="0.25">
      <c r="C137" s="188"/>
      <c r="D137" s="189"/>
      <c r="E137" s="178"/>
      <c r="F137" s="178"/>
      <c r="G137" s="190">
        <f>DATOS!$E$13</f>
        <v>1</v>
      </c>
      <c r="H137" s="178"/>
      <c r="I137" s="191"/>
      <c r="J137" s="178"/>
      <c r="K137" s="178"/>
      <c r="L137" s="178"/>
      <c r="M137" s="178"/>
      <c r="N137" s="160" t="str">
        <f t="shared" si="8"/>
        <v/>
      </c>
      <c r="O137" s="21"/>
      <c r="P137" s="160" t="str">
        <f t="shared" si="9"/>
        <v/>
      </c>
      <c r="Q137" s="160">
        <f t="shared" si="10"/>
        <v>0</v>
      </c>
      <c r="R137" s="160" t="str">
        <f t="shared" si="11"/>
        <v/>
      </c>
      <c r="S137" s="160" t="str">
        <f t="shared" si="12"/>
        <v/>
      </c>
      <c r="T137" s="50" t="str">
        <f>IF($F137="","",IF(ISERROR(VLOOKUP(F137,PROVEEDORES!$D$8:$I$507,5,0)),1,VLOOKUP($F137,PROVEEDORES!$D$8:$I$507,5,0)))</f>
        <v/>
      </c>
    </row>
    <row r="138" spans="3:20" ht="17.45" customHeight="1" x14ac:dyDescent="0.25">
      <c r="C138" s="188"/>
      <c r="D138" s="189"/>
      <c r="E138" s="178"/>
      <c r="F138" s="178"/>
      <c r="G138" s="190">
        <f>DATOS!$E$13</f>
        <v>1</v>
      </c>
      <c r="H138" s="178"/>
      <c r="I138" s="191"/>
      <c r="J138" s="178"/>
      <c r="K138" s="178"/>
      <c r="L138" s="178"/>
      <c r="M138" s="178"/>
      <c r="N138" s="160" t="str">
        <f t="shared" si="8"/>
        <v/>
      </c>
      <c r="O138" s="21"/>
      <c r="P138" s="160" t="str">
        <f t="shared" si="9"/>
        <v/>
      </c>
      <c r="Q138" s="160">
        <f t="shared" si="10"/>
        <v>0</v>
      </c>
      <c r="R138" s="160" t="str">
        <f t="shared" si="11"/>
        <v/>
      </c>
      <c r="S138" s="160" t="str">
        <f t="shared" si="12"/>
        <v/>
      </c>
      <c r="T138" s="50" t="str">
        <f>IF($F138="","",IF(ISERROR(VLOOKUP(F138,PROVEEDORES!$D$8:$I$507,5,0)),1,VLOOKUP($F138,PROVEEDORES!$D$8:$I$507,5,0)))</f>
        <v/>
      </c>
    </row>
    <row r="139" spans="3:20" ht="17.45" customHeight="1" x14ac:dyDescent="0.25">
      <c r="C139" s="188"/>
      <c r="D139" s="189"/>
      <c r="E139" s="178"/>
      <c r="F139" s="178"/>
      <c r="G139" s="190">
        <f>DATOS!$E$13</f>
        <v>1</v>
      </c>
      <c r="H139" s="178"/>
      <c r="I139" s="191"/>
      <c r="J139" s="178"/>
      <c r="K139" s="178"/>
      <c r="L139" s="178"/>
      <c r="M139" s="178"/>
      <c r="N139" s="160" t="str">
        <f t="shared" si="8"/>
        <v/>
      </c>
      <c r="O139" s="21"/>
      <c r="P139" s="160" t="str">
        <f t="shared" si="9"/>
        <v/>
      </c>
      <c r="Q139" s="160">
        <f t="shared" si="10"/>
        <v>0</v>
      </c>
      <c r="R139" s="160" t="str">
        <f t="shared" si="11"/>
        <v/>
      </c>
      <c r="S139" s="160" t="str">
        <f t="shared" si="12"/>
        <v/>
      </c>
      <c r="T139" s="50" t="str">
        <f>IF($F139="","",IF(ISERROR(VLOOKUP(F139,PROVEEDORES!$D$8:$I$507,5,0)),1,VLOOKUP($F139,PROVEEDORES!$D$8:$I$507,5,0)))</f>
        <v/>
      </c>
    </row>
    <row r="140" spans="3:20" ht="17.45" customHeight="1" x14ac:dyDescent="0.25">
      <c r="C140" s="188"/>
      <c r="D140" s="189"/>
      <c r="E140" s="178"/>
      <c r="F140" s="178"/>
      <c r="G140" s="190">
        <f>DATOS!$E$13</f>
        <v>1</v>
      </c>
      <c r="H140" s="178"/>
      <c r="I140" s="191"/>
      <c r="J140" s="178"/>
      <c r="K140" s="178"/>
      <c r="L140" s="178"/>
      <c r="M140" s="178"/>
      <c r="N140" s="160" t="str">
        <f t="shared" si="8"/>
        <v/>
      </c>
      <c r="O140" s="21"/>
      <c r="P140" s="160" t="str">
        <f t="shared" si="9"/>
        <v/>
      </c>
      <c r="Q140" s="160">
        <f t="shared" si="10"/>
        <v>0</v>
      </c>
      <c r="R140" s="160" t="str">
        <f t="shared" si="11"/>
        <v/>
      </c>
      <c r="S140" s="160" t="str">
        <f t="shared" si="12"/>
        <v/>
      </c>
      <c r="T140" s="50" t="str">
        <f>IF($F140="","",IF(ISERROR(VLOOKUP(F140,PROVEEDORES!$D$8:$I$507,5,0)),1,VLOOKUP($F140,PROVEEDORES!$D$8:$I$507,5,0)))</f>
        <v/>
      </c>
    </row>
    <row r="141" spans="3:20" ht="17.45" customHeight="1" x14ac:dyDescent="0.25">
      <c r="C141" s="188"/>
      <c r="D141" s="189"/>
      <c r="E141" s="178"/>
      <c r="F141" s="178"/>
      <c r="G141" s="190">
        <f>DATOS!$E$13</f>
        <v>1</v>
      </c>
      <c r="H141" s="178"/>
      <c r="I141" s="191"/>
      <c r="J141" s="178"/>
      <c r="K141" s="178"/>
      <c r="L141" s="178"/>
      <c r="M141" s="178"/>
      <c r="N141" s="160" t="str">
        <f t="shared" si="8"/>
        <v/>
      </c>
      <c r="O141" s="21"/>
      <c r="P141" s="160" t="str">
        <f t="shared" si="9"/>
        <v/>
      </c>
      <c r="Q141" s="160">
        <f t="shared" si="10"/>
        <v>0</v>
      </c>
      <c r="R141" s="160" t="str">
        <f t="shared" si="11"/>
        <v/>
      </c>
      <c r="S141" s="160" t="str">
        <f t="shared" si="12"/>
        <v/>
      </c>
      <c r="T141" s="50" t="str">
        <f>IF($F141="","",IF(ISERROR(VLOOKUP(F141,PROVEEDORES!$D$8:$I$507,5,0)),1,VLOOKUP($F141,PROVEEDORES!$D$8:$I$507,5,0)))</f>
        <v/>
      </c>
    </row>
    <row r="142" spans="3:20" ht="17.45" customHeight="1" x14ac:dyDescent="0.25">
      <c r="C142" s="188"/>
      <c r="D142" s="189"/>
      <c r="E142" s="178"/>
      <c r="F142" s="178"/>
      <c r="G142" s="190">
        <f>DATOS!$E$13</f>
        <v>1</v>
      </c>
      <c r="H142" s="178"/>
      <c r="I142" s="191"/>
      <c r="J142" s="178"/>
      <c r="K142" s="178"/>
      <c r="L142" s="178"/>
      <c r="M142" s="178"/>
      <c r="N142" s="160" t="str">
        <f t="shared" si="8"/>
        <v/>
      </c>
      <c r="O142" s="21"/>
      <c r="P142" s="160" t="str">
        <f t="shared" si="9"/>
        <v/>
      </c>
      <c r="Q142" s="160">
        <f t="shared" si="10"/>
        <v>0</v>
      </c>
      <c r="R142" s="160" t="str">
        <f t="shared" si="11"/>
        <v/>
      </c>
      <c r="S142" s="160" t="str">
        <f t="shared" si="12"/>
        <v/>
      </c>
      <c r="T142" s="50" t="str">
        <f>IF($F142="","",IF(ISERROR(VLOOKUP(F142,PROVEEDORES!$D$8:$I$507,5,0)),1,VLOOKUP($F142,PROVEEDORES!$D$8:$I$507,5,0)))</f>
        <v/>
      </c>
    </row>
    <row r="143" spans="3:20" ht="17.45" customHeight="1" x14ac:dyDescent="0.25">
      <c r="C143" s="188"/>
      <c r="D143" s="189"/>
      <c r="E143" s="178"/>
      <c r="F143" s="178"/>
      <c r="G143" s="190">
        <f>DATOS!$E$13</f>
        <v>1</v>
      </c>
      <c r="H143" s="178"/>
      <c r="I143" s="191"/>
      <c r="J143" s="178"/>
      <c r="K143" s="178"/>
      <c r="L143" s="178"/>
      <c r="M143" s="178"/>
      <c r="N143" s="160" t="str">
        <f t="shared" si="8"/>
        <v/>
      </c>
      <c r="O143" s="21"/>
      <c r="P143" s="160" t="str">
        <f t="shared" si="9"/>
        <v/>
      </c>
      <c r="Q143" s="160">
        <f t="shared" si="10"/>
        <v>0</v>
      </c>
      <c r="R143" s="160" t="str">
        <f t="shared" si="11"/>
        <v/>
      </c>
      <c r="S143" s="160" t="str">
        <f t="shared" si="12"/>
        <v/>
      </c>
      <c r="T143" s="50" t="str">
        <f>IF($F143="","",IF(ISERROR(VLOOKUP(F143,PROVEEDORES!$D$8:$I$507,5,0)),1,VLOOKUP($F143,PROVEEDORES!$D$8:$I$507,5,0)))</f>
        <v/>
      </c>
    </row>
    <row r="144" spans="3:20" ht="17.45" customHeight="1" x14ac:dyDescent="0.25">
      <c r="C144" s="188"/>
      <c r="D144" s="189"/>
      <c r="E144" s="178"/>
      <c r="F144" s="178"/>
      <c r="G144" s="190">
        <f>DATOS!$E$13</f>
        <v>1</v>
      </c>
      <c r="H144" s="178"/>
      <c r="I144" s="191"/>
      <c r="J144" s="178"/>
      <c r="K144" s="178"/>
      <c r="L144" s="178"/>
      <c r="M144" s="178"/>
      <c r="N144" s="160" t="str">
        <f t="shared" si="8"/>
        <v/>
      </c>
      <c r="O144" s="21"/>
      <c r="P144" s="160" t="str">
        <f t="shared" si="9"/>
        <v/>
      </c>
      <c r="Q144" s="160">
        <f t="shared" si="10"/>
        <v>0</v>
      </c>
      <c r="R144" s="160" t="str">
        <f t="shared" si="11"/>
        <v/>
      </c>
      <c r="S144" s="160" t="str">
        <f t="shared" si="12"/>
        <v/>
      </c>
      <c r="T144" s="50" t="str">
        <f>IF($F144="","",IF(ISERROR(VLOOKUP(F144,PROVEEDORES!$D$8:$I$507,5,0)),1,VLOOKUP($F144,PROVEEDORES!$D$8:$I$507,5,0)))</f>
        <v/>
      </c>
    </row>
    <row r="145" spans="3:20" ht="17.45" customHeight="1" x14ac:dyDescent="0.25">
      <c r="C145" s="188"/>
      <c r="D145" s="189"/>
      <c r="E145" s="178"/>
      <c r="F145" s="178"/>
      <c r="G145" s="190">
        <f>DATOS!$E$13</f>
        <v>1</v>
      </c>
      <c r="H145" s="178"/>
      <c r="I145" s="191"/>
      <c r="J145" s="178"/>
      <c r="K145" s="178"/>
      <c r="L145" s="178"/>
      <c r="M145" s="178"/>
      <c r="N145" s="160" t="str">
        <f t="shared" si="8"/>
        <v/>
      </c>
      <c r="O145" s="21"/>
      <c r="P145" s="160" t="str">
        <f t="shared" si="9"/>
        <v/>
      </c>
      <c r="Q145" s="160">
        <f t="shared" si="10"/>
        <v>0</v>
      </c>
      <c r="R145" s="160" t="str">
        <f t="shared" si="11"/>
        <v/>
      </c>
      <c r="S145" s="160" t="str">
        <f t="shared" si="12"/>
        <v/>
      </c>
      <c r="T145" s="50" t="str">
        <f>IF($F145="","",IF(ISERROR(VLOOKUP(F145,PROVEEDORES!$D$8:$I$507,5,0)),1,VLOOKUP($F145,PROVEEDORES!$D$8:$I$507,5,0)))</f>
        <v/>
      </c>
    </row>
    <row r="146" spans="3:20" ht="17.45" customHeight="1" x14ac:dyDescent="0.25">
      <c r="C146" s="188"/>
      <c r="D146" s="189"/>
      <c r="E146" s="178"/>
      <c r="F146" s="178"/>
      <c r="G146" s="190">
        <f>DATOS!$E$13</f>
        <v>1</v>
      </c>
      <c r="H146" s="178"/>
      <c r="I146" s="191"/>
      <c r="J146" s="178"/>
      <c r="K146" s="178"/>
      <c r="L146" s="178"/>
      <c r="M146" s="178"/>
      <c r="N146" s="160" t="str">
        <f t="shared" ref="N146:N209" si="13">IF(H146&amp;J146&amp;K146&amp;L146&amp;M146="","",H146+J146+K146-L146-M146)</f>
        <v/>
      </c>
      <c r="O146" s="21"/>
      <c r="P146" s="160" t="str">
        <f t="shared" ref="P146:P209" si="14">IF($I146="E",H146,"")</f>
        <v/>
      </c>
      <c r="Q146" s="160">
        <f t="shared" si="10"/>
        <v>0</v>
      </c>
      <c r="R146" s="160" t="str">
        <f t="shared" si="11"/>
        <v/>
      </c>
      <c r="S146" s="160" t="str">
        <f t="shared" si="12"/>
        <v/>
      </c>
      <c r="T146" s="50" t="str">
        <f>IF($F146="","",IF(ISERROR(VLOOKUP(F146,PROVEEDORES!$D$8:$I$507,5,0)),1,VLOOKUP($F146,PROVEEDORES!$D$8:$I$507,5,0)))</f>
        <v/>
      </c>
    </row>
    <row r="147" spans="3:20" ht="17.45" customHeight="1" x14ac:dyDescent="0.25">
      <c r="C147" s="188"/>
      <c r="D147" s="189"/>
      <c r="E147" s="178"/>
      <c r="F147" s="178"/>
      <c r="G147" s="190">
        <f>DATOS!$E$13</f>
        <v>1</v>
      </c>
      <c r="H147" s="178"/>
      <c r="I147" s="191"/>
      <c r="J147" s="178"/>
      <c r="K147" s="178"/>
      <c r="L147" s="178"/>
      <c r="M147" s="178"/>
      <c r="N147" s="160" t="str">
        <f t="shared" si="13"/>
        <v/>
      </c>
      <c r="O147" s="21"/>
      <c r="P147" s="160" t="str">
        <f t="shared" si="14"/>
        <v/>
      </c>
      <c r="Q147" s="160">
        <f t="shared" ref="Q147:Q210" si="15">IF($I147=0%,H147,"")</f>
        <v>0</v>
      </c>
      <c r="R147" s="160" t="str">
        <f t="shared" ref="R147:R210" si="16">IF(OR($I147=8%,$I147=11%),$J147/$I147,"")</f>
        <v/>
      </c>
      <c r="S147" s="160" t="str">
        <f t="shared" ref="S147:S210" si="17">IF(OR($I147=15%,$I147=16%),$J147/$I147,"")</f>
        <v/>
      </c>
      <c r="T147" s="50" t="str">
        <f>IF($F147="","",IF(ISERROR(VLOOKUP(F147,PROVEEDORES!$D$8:$I$507,5,0)),1,VLOOKUP($F147,PROVEEDORES!$D$8:$I$507,5,0)))</f>
        <v/>
      </c>
    </row>
    <row r="148" spans="3:20" ht="17.45" customHeight="1" x14ac:dyDescent="0.25">
      <c r="C148" s="188"/>
      <c r="D148" s="189"/>
      <c r="E148" s="178"/>
      <c r="F148" s="178"/>
      <c r="G148" s="190">
        <f>DATOS!$E$13</f>
        <v>1</v>
      </c>
      <c r="H148" s="178"/>
      <c r="I148" s="191"/>
      <c r="J148" s="178"/>
      <c r="K148" s="178"/>
      <c r="L148" s="178"/>
      <c r="M148" s="178"/>
      <c r="N148" s="160" t="str">
        <f t="shared" si="13"/>
        <v/>
      </c>
      <c r="O148" s="21"/>
      <c r="P148" s="160" t="str">
        <f t="shared" si="14"/>
        <v/>
      </c>
      <c r="Q148" s="160">
        <f t="shared" si="15"/>
        <v>0</v>
      </c>
      <c r="R148" s="160" t="str">
        <f t="shared" si="16"/>
        <v/>
      </c>
      <c r="S148" s="160" t="str">
        <f t="shared" si="17"/>
        <v/>
      </c>
      <c r="T148" s="50" t="str">
        <f>IF($F148="","",IF(ISERROR(VLOOKUP(F148,PROVEEDORES!$D$8:$I$507,5,0)),1,VLOOKUP($F148,PROVEEDORES!$D$8:$I$507,5,0)))</f>
        <v/>
      </c>
    </row>
    <row r="149" spans="3:20" ht="17.45" customHeight="1" x14ac:dyDescent="0.25">
      <c r="C149" s="188"/>
      <c r="D149" s="189"/>
      <c r="E149" s="178"/>
      <c r="F149" s="178"/>
      <c r="G149" s="190">
        <f>DATOS!$E$13</f>
        <v>1</v>
      </c>
      <c r="H149" s="178"/>
      <c r="I149" s="191"/>
      <c r="J149" s="178"/>
      <c r="K149" s="178"/>
      <c r="L149" s="178"/>
      <c r="M149" s="178"/>
      <c r="N149" s="160" t="str">
        <f t="shared" si="13"/>
        <v/>
      </c>
      <c r="O149" s="21"/>
      <c r="P149" s="160" t="str">
        <f t="shared" si="14"/>
        <v/>
      </c>
      <c r="Q149" s="160">
        <f t="shared" si="15"/>
        <v>0</v>
      </c>
      <c r="R149" s="160" t="str">
        <f t="shared" si="16"/>
        <v/>
      </c>
      <c r="S149" s="160" t="str">
        <f t="shared" si="17"/>
        <v/>
      </c>
      <c r="T149" s="50" t="str">
        <f>IF($F149="","",IF(ISERROR(VLOOKUP(F149,PROVEEDORES!$D$8:$I$507,5,0)),1,VLOOKUP($F149,PROVEEDORES!$D$8:$I$507,5,0)))</f>
        <v/>
      </c>
    </row>
    <row r="150" spans="3:20" ht="17.45" customHeight="1" x14ac:dyDescent="0.25">
      <c r="C150" s="188"/>
      <c r="D150" s="189"/>
      <c r="E150" s="178"/>
      <c r="F150" s="178"/>
      <c r="G150" s="190">
        <f>DATOS!$E$13</f>
        <v>1</v>
      </c>
      <c r="H150" s="178"/>
      <c r="I150" s="191"/>
      <c r="J150" s="178"/>
      <c r="K150" s="178"/>
      <c r="L150" s="178"/>
      <c r="M150" s="178"/>
      <c r="N150" s="160" t="str">
        <f t="shared" si="13"/>
        <v/>
      </c>
      <c r="O150" s="21"/>
      <c r="P150" s="160" t="str">
        <f t="shared" si="14"/>
        <v/>
      </c>
      <c r="Q150" s="160">
        <f t="shared" si="15"/>
        <v>0</v>
      </c>
      <c r="R150" s="160" t="str">
        <f t="shared" si="16"/>
        <v/>
      </c>
      <c r="S150" s="160" t="str">
        <f t="shared" si="17"/>
        <v/>
      </c>
      <c r="T150" s="50" t="str">
        <f>IF($F150="","",IF(ISERROR(VLOOKUP(F150,PROVEEDORES!$D$8:$I$507,5,0)),1,VLOOKUP($F150,PROVEEDORES!$D$8:$I$507,5,0)))</f>
        <v/>
      </c>
    </row>
    <row r="151" spans="3:20" ht="17.45" customHeight="1" x14ac:dyDescent="0.25">
      <c r="C151" s="188"/>
      <c r="D151" s="189"/>
      <c r="E151" s="178"/>
      <c r="F151" s="178"/>
      <c r="G151" s="190">
        <f>DATOS!$E$13</f>
        <v>1</v>
      </c>
      <c r="H151" s="178"/>
      <c r="I151" s="191"/>
      <c r="J151" s="178"/>
      <c r="K151" s="178"/>
      <c r="L151" s="178"/>
      <c r="M151" s="178"/>
      <c r="N151" s="160" t="str">
        <f t="shared" si="13"/>
        <v/>
      </c>
      <c r="O151" s="21"/>
      <c r="P151" s="160" t="str">
        <f t="shared" si="14"/>
        <v/>
      </c>
      <c r="Q151" s="160">
        <f t="shared" si="15"/>
        <v>0</v>
      </c>
      <c r="R151" s="160" t="str">
        <f t="shared" si="16"/>
        <v/>
      </c>
      <c r="S151" s="160" t="str">
        <f t="shared" si="17"/>
        <v/>
      </c>
      <c r="T151" s="50" t="str">
        <f>IF($F151="","",IF(ISERROR(VLOOKUP(F151,PROVEEDORES!$D$8:$I$507,5,0)),1,VLOOKUP($F151,PROVEEDORES!$D$8:$I$507,5,0)))</f>
        <v/>
      </c>
    </row>
    <row r="152" spans="3:20" ht="17.45" customHeight="1" x14ac:dyDescent="0.25">
      <c r="C152" s="188"/>
      <c r="D152" s="189"/>
      <c r="E152" s="178"/>
      <c r="F152" s="178"/>
      <c r="G152" s="190">
        <f>DATOS!$E$13</f>
        <v>1</v>
      </c>
      <c r="H152" s="178"/>
      <c r="I152" s="191"/>
      <c r="J152" s="178"/>
      <c r="K152" s="178"/>
      <c r="L152" s="178"/>
      <c r="M152" s="178"/>
      <c r="N152" s="160" t="str">
        <f t="shared" si="13"/>
        <v/>
      </c>
      <c r="O152" s="21"/>
      <c r="P152" s="160" t="str">
        <f t="shared" si="14"/>
        <v/>
      </c>
      <c r="Q152" s="160">
        <f t="shared" si="15"/>
        <v>0</v>
      </c>
      <c r="R152" s="160" t="str">
        <f t="shared" si="16"/>
        <v/>
      </c>
      <c r="S152" s="160" t="str">
        <f t="shared" si="17"/>
        <v/>
      </c>
      <c r="T152" s="50" t="str">
        <f>IF($F152="","",IF(ISERROR(VLOOKUP(F152,PROVEEDORES!$D$8:$I$507,5,0)),1,VLOOKUP($F152,PROVEEDORES!$D$8:$I$507,5,0)))</f>
        <v/>
      </c>
    </row>
    <row r="153" spans="3:20" ht="17.45" customHeight="1" x14ac:dyDescent="0.25">
      <c r="C153" s="188"/>
      <c r="D153" s="189"/>
      <c r="E153" s="178"/>
      <c r="F153" s="178"/>
      <c r="G153" s="190">
        <f>DATOS!$E$13</f>
        <v>1</v>
      </c>
      <c r="H153" s="178"/>
      <c r="I153" s="191"/>
      <c r="J153" s="178"/>
      <c r="K153" s="178"/>
      <c r="L153" s="178"/>
      <c r="M153" s="178"/>
      <c r="N153" s="160" t="str">
        <f t="shared" si="13"/>
        <v/>
      </c>
      <c r="O153" s="21"/>
      <c r="P153" s="160" t="str">
        <f t="shared" si="14"/>
        <v/>
      </c>
      <c r="Q153" s="160">
        <f t="shared" si="15"/>
        <v>0</v>
      </c>
      <c r="R153" s="160" t="str">
        <f t="shared" si="16"/>
        <v/>
      </c>
      <c r="S153" s="160" t="str">
        <f t="shared" si="17"/>
        <v/>
      </c>
      <c r="T153" s="50" t="str">
        <f>IF($F153="","",IF(ISERROR(VLOOKUP(F153,PROVEEDORES!$D$8:$I$507,5,0)),1,VLOOKUP($F153,PROVEEDORES!$D$8:$I$507,5,0)))</f>
        <v/>
      </c>
    </row>
    <row r="154" spans="3:20" ht="17.45" customHeight="1" x14ac:dyDescent="0.25">
      <c r="C154" s="188"/>
      <c r="D154" s="189"/>
      <c r="E154" s="178"/>
      <c r="F154" s="178"/>
      <c r="G154" s="190">
        <f>DATOS!$E$13</f>
        <v>1</v>
      </c>
      <c r="H154" s="178"/>
      <c r="I154" s="191"/>
      <c r="J154" s="178"/>
      <c r="K154" s="178"/>
      <c r="L154" s="178"/>
      <c r="M154" s="178"/>
      <c r="N154" s="160" t="str">
        <f t="shared" si="13"/>
        <v/>
      </c>
      <c r="O154" s="21"/>
      <c r="P154" s="160" t="str">
        <f t="shared" si="14"/>
        <v/>
      </c>
      <c r="Q154" s="160">
        <f t="shared" si="15"/>
        <v>0</v>
      </c>
      <c r="R154" s="160" t="str">
        <f t="shared" si="16"/>
        <v/>
      </c>
      <c r="S154" s="160" t="str">
        <f t="shared" si="17"/>
        <v/>
      </c>
      <c r="T154" s="50" t="str">
        <f>IF($F154="","",IF(ISERROR(VLOOKUP(F154,PROVEEDORES!$D$8:$I$507,5,0)),1,VLOOKUP($F154,PROVEEDORES!$D$8:$I$507,5,0)))</f>
        <v/>
      </c>
    </row>
    <row r="155" spans="3:20" ht="17.45" customHeight="1" x14ac:dyDescent="0.25">
      <c r="C155" s="188"/>
      <c r="D155" s="189"/>
      <c r="E155" s="178"/>
      <c r="F155" s="178"/>
      <c r="G155" s="190">
        <f>DATOS!$E$13</f>
        <v>1</v>
      </c>
      <c r="H155" s="178"/>
      <c r="I155" s="191"/>
      <c r="J155" s="178"/>
      <c r="K155" s="178"/>
      <c r="L155" s="178"/>
      <c r="M155" s="178"/>
      <c r="N155" s="160" t="str">
        <f t="shared" si="13"/>
        <v/>
      </c>
      <c r="O155" s="21"/>
      <c r="P155" s="160" t="str">
        <f t="shared" si="14"/>
        <v/>
      </c>
      <c r="Q155" s="160">
        <f t="shared" si="15"/>
        <v>0</v>
      </c>
      <c r="R155" s="160" t="str">
        <f t="shared" si="16"/>
        <v/>
      </c>
      <c r="S155" s="160" t="str">
        <f t="shared" si="17"/>
        <v/>
      </c>
      <c r="T155" s="50" t="str">
        <f>IF($F155="","",IF(ISERROR(VLOOKUP(F155,PROVEEDORES!$D$8:$I$507,5,0)),1,VLOOKUP($F155,PROVEEDORES!$D$8:$I$507,5,0)))</f>
        <v/>
      </c>
    </row>
    <row r="156" spans="3:20" ht="17.45" customHeight="1" x14ac:dyDescent="0.25">
      <c r="C156" s="188"/>
      <c r="D156" s="189"/>
      <c r="E156" s="178"/>
      <c r="F156" s="178"/>
      <c r="G156" s="190">
        <f>DATOS!$E$13</f>
        <v>1</v>
      </c>
      <c r="H156" s="178"/>
      <c r="I156" s="191"/>
      <c r="J156" s="178"/>
      <c r="K156" s="178"/>
      <c r="L156" s="178"/>
      <c r="M156" s="178"/>
      <c r="N156" s="160" t="str">
        <f t="shared" si="13"/>
        <v/>
      </c>
      <c r="O156" s="21"/>
      <c r="P156" s="160" t="str">
        <f t="shared" si="14"/>
        <v/>
      </c>
      <c r="Q156" s="160">
        <f t="shared" si="15"/>
        <v>0</v>
      </c>
      <c r="R156" s="160" t="str">
        <f t="shared" si="16"/>
        <v/>
      </c>
      <c r="S156" s="160" t="str">
        <f t="shared" si="17"/>
        <v/>
      </c>
      <c r="T156" s="50" t="str">
        <f>IF($F156="","",IF(ISERROR(VLOOKUP(F156,PROVEEDORES!$D$8:$I$507,5,0)),1,VLOOKUP($F156,PROVEEDORES!$D$8:$I$507,5,0)))</f>
        <v/>
      </c>
    </row>
    <row r="157" spans="3:20" ht="17.45" customHeight="1" x14ac:dyDescent="0.25">
      <c r="C157" s="188"/>
      <c r="D157" s="189"/>
      <c r="E157" s="178"/>
      <c r="F157" s="178"/>
      <c r="G157" s="190">
        <f>DATOS!$E$13</f>
        <v>1</v>
      </c>
      <c r="H157" s="178"/>
      <c r="I157" s="191"/>
      <c r="J157" s="178"/>
      <c r="K157" s="178"/>
      <c r="L157" s="178"/>
      <c r="M157" s="178"/>
      <c r="N157" s="160" t="str">
        <f t="shared" si="13"/>
        <v/>
      </c>
      <c r="O157" s="21"/>
      <c r="P157" s="160" t="str">
        <f t="shared" si="14"/>
        <v/>
      </c>
      <c r="Q157" s="160">
        <f t="shared" si="15"/>
        <v>0</v>
      </c>
      <c r="R157" s="160" t="str">
        <f t="shared" si="16"/>
        <v/>
      </c>
      <c r="S157" s="160" t="str">
        <f t="shared" si="17"/>
        <v/>
      </c>
      <c r="T157" s="50" t="str">
        <f>IF($F157="","",IF(ISERROR(VLOOKUP(F157,PROVEEDORES!$D$8:$I$507,5,0)),1,VLOOKUP($F157,PROVEEDORES!$D$8:$I$507,5,0)))</f>
        <v/>
      </c>
    </row>
    <row r="158" spans="3:20" ht="17.45" customHeight="1" x14ac:dyDescent="0.25">
      <c r="C158" s="188"/>
      <c r="D158" s="189"/>
      <c r="E158" s="178"/>
      <c r="F158" s="178"/>
      <c r="G158" s="190">
        <f>DATOS!$E$13</f>
        <v>1</v>
      </c>
      <c r="H158" s="178"/>
      <c r="I158" s="191"/>
      <c r="J158" s="178"/>
      <c r="K158" s="178"/>
      <c r="L158" s="178"/>
      <c r="M158" s="178"/>
      <c r="N158" s="160" t="str">
        <f t="shared" si="13"/>
        <v/>
      </c>
      <c r="O158" s="21"/>
      <c r="P158" s="160" t="str">
        <f t="shared" si="14"/>
        <v/>
      </c>
      <c r="Q158" s="160">
        <f t="shared" si="15"/>
        <v>0</v>
      </c>
      <c r="R158" s="160" t="str">
        <f t="shared" si="16"/>
        <v/>
      </c>
      <c r="S158" s="160" t="str">
        <f t="shared" si="17"/>
        <v/>
      </c>
      <c r="T158" s="50" t="str">
        <f>IF($F158="","",IF(ISERROR(VLOOKUP(F158,PROVEEDORES!$D$8:$I$507,5,0)),1,VLOOKUP($F158,PROVEEDORES!$D$8:$I$507,5,0)))</f>
        <v/>
      </c>
    </row>
    <row r="159" spans="3:20" ht="17.45" customHeight="1" x14ac:dyDescent="0.25">
      <c r="C159" s="188"/>
      <c r="D159" s="189"/>
      <c r="E159" s="178"/>
      <c r="F159" s="178"/>
      <c r="G159" s="190">
        <f>DATOS!$E$13</f>
        <v>1</v>
      </c>
      <c r="H159" s="178"/>
      <c r="I159" s="191"/>
      <c r="J159" s="178"/>
      <c r="K159" s="178"/>
      <c r="L159" s="178"/>
      <c r="M159" s="178"/>
      <c r="N159" s="160" t="str">
        <f t="shared" si="13"/>
        <v/>
      </c>
      <c r="O159" s="21"/>
      <c r="P159" s="160" t="str">
        <f t="shared" si="14"/>
        <v/>
      </c>
      <c r="Q159" s="160">
        <f t="shared" si="15"/>
        <v>0</v>
      </c>
      <c r="R159" s="160" t="str">
        <f t="shared" si="16"/>
        <v/>
      </c>
      <c r="S159" s="160" t="str">
        <f t="shared" si="17"/>
        <v/>
      </c>
      <c r="T159" s="50" t="str">
        <f>IF($F159="","",IF(ISERROR(VLOOKUP(F159,PROVEEDORES!$D$8:$I$507,5,0)),1,VLOOKUP($F159,PROVEEDORES!$D$8:$I$507,5,0)))</f>
        <v/>
      </c>
    </row>
    <row r="160" spans="3:20" ht="17.45" customHeight="1" x14ac:dyDescent="0.25">
      <c r="C160" s="188"/>
      <c r="D160" s="189"/>
      <c r="E160" s="178"/>
      <c r="F160" s="178"/>
      <c r="G160" s="190">
        <f>DATOS!$E$13</f>
        <v>1</v>
      </c>
      <c r="H160" s="178"/>
      <c r="I160" s="191"/>
      <c r="J160" s="178"/>
      <c r="K160" s="178"/>
      <c r="L160" s="178"/>
      <c r="M160" s="178"/>
      <c r="N160" s="160" t="str">
        <f t="shared" si="13"/>
        <v/>
      </c>
      <c r="O160" s="21"/>
      <c r="P160" s="160" t="str">
        <f t="shared" si="14"/>
        <v/>
      </c>
      <c r="Q160" s="160">
        <f t="shared" si="15"/>
        <v>0</v>
      </c>
      <c r="R160" s="160" t="str">
        <f t="shared" si="16"/>
        <v/>
      </c>
      <c r="S160" s="160" t="str">
        <f t="shared" si="17"/>
        <v/>
      </c>
      <c r="T160" s="50" t="str">
        <f>IF($F160="","",IF(ISERROR(VLOOKUP(F160,PROVEEDORES!$D$8:$I$507,5,0)),1,VLOOKUP($F160,PROVEEDORES!$D$8:$I$507,5,0)))</f>
        <v/>
      </c>
    </row>
    <row r="161" spans="3:20" ht="17.45" customHeight="1" x14ac:dyDescent="0.25">
      <c r="C161" s="188"/>
      <c r="D161" s="189"/>
      <c r="E161" s="178"/>
      <c r="F161" s="178"/>
      <c r="G161" s="190">
        <f>DATOS!$E$13</f>
        <v>1</v>
      </c>
      <c r="H161" s="178"/>
      <c r="I161" s="191"/>
      <c r="J161" s="178"/>
      <c r="K161" s="178"/>
      <c r="L161" s="178"/>
      <c r="M161" s="178"/>
      <c r="N161" s="160" t="str">
        <f t="shared" si="13"/>
        <v/>
      </c>
      <c r="O161" s="21"/>
      <c r="P161" s="160" t="str">
        <f t="shared" si="14"/>
        <v/>
      </c>
      <c r="Q161" s="160">
        <f t="shared" si="15"/>
        <v>0</v>
      </c>
      <c r="R161" s="160" t="str">
        <f t="shared" si="16"/>
        <v/>
      </c>
      <c r="S161" s="160" t="str">
        <f t="shared" si="17"/>
        <v/>
      </c>
      <c r="T161" s="50" t="str">
        <f>IF($F161="","",IF(ISERROR(VLOOKUP(F161,PROVEEDORES!$D$8:$I$507,5,0)),1,VLOOKUP($F161,PROVEEDORES!$D$8:$I$507,5,0)))</f>
        <v/>
      </c>
    </row>
    <row r="162" spans="3:20" ht="17.45" customHeight="1" x14ac:dyDescent="0.25">
      <c r="C162" s="188"/>
      <c r="D162" s="189"/>
      <c r="E162" s="178"/>
      <c r="F162" s="178"/>
      <c r="G162" s="190">
        <f>DATOS!$E$13</f>
        <v>1</v>
      </c>
      <c r="H162" s="178"/>
      <c r="I162" s="191"/>
      <c r="J162" s="178"/>
      <c r="K162" s="178"/>
      <c r="L162" s="178"/>
      <c r="M162" s="178"/>
      <c r="N162" s="160" t="str">
        <f t="shared" si="13"/>
        <v/>
      </c>
      <c r="O162" s="21"/>
      <c r="P162" s="160" t="str">
        <f t="shared" si="14"/>
        <v/>
      </c>
      <c r="Q162" s="160">
        <f t="shared" si="15"/>
        <v>0</v>
      </c>
      <c r="R162" s="160" t="str">
        <f t="shared" si="16"/>
        <v/>
      </c>
      <c r="S162" s="160" t="str">
        <f t="shared" si="17"/>
        <v/>
      </c>
      <c r="T162" s="50" t="str">
        <f>IF($F162="","",IF(ISERROR(VLOOKUP(F162,PROVEEDORES!$D$8:$I$507,5,0)),1,VLOOKUP($F162,PROVEEDORES!$D$8:$I$507,5,0)))</f>
        <v/>
      </c>
    </row>
    <row r="163" spans="3:20" ht="17.45" customHeight="1" x14ac:dyDescent="0.25">
      <c r="C163" s="188"/>
      <c r="D163" s="189"/>
      <c r="E163" s="178"/>
      <c r="F163" s="178"/>
      <c r="G163" s="190">
        <f>DATOS!$E$13</f>
        <v>1</v>
      </c>
      <c r="H163" s="178"/>
      <c r="I163" s="191"/>
      <c r="J163" s="178"/>
      <c r="K163" s="178"/>
      <c r="L163" s="178"/>
      <c r="M163" s="178"/>
      <c r="N163" s="160" t="str">
        <f t="shared" si="13"/>
        <v/>
      </c>
      <c r="O163" s="21"/>
      <c r="P163" s="160" t="str">
        <f t="shared" si="14"/>
        <v/>
      </c>
      <c r="Q163" s="160">
        <f t="shared" si="15"/>
        <v>0</v>
      </c>
      <c r="R163" s="160" t="str">
        <f t="shared" si="16"/>
        <v/>
      </c>
      <c r="S163" s="160" t="str">
        <f t="shared" si="17"/>
        <v/>
      </c>
      <c r="T163" s="50" t="str">
        <f>IF($F163="","",IF(ISERROR(VLOOKUP(F163,PROVEEDORES!$D$8:$I$507,5,0)),1,VLOOKUP($F163,PROVEEDORES!$D$8:$I$507,5,0)))</f>
        <v/>
      </c>
    </row>
    <row r="164" spans="3:20" ht="17.45" customHeight="1" x14ac:dyDescent="0.25">
      <c r="C164" s="188"/>
      <c r="D164" s="189"/>
      <c r="E164" s="178"/>
      <c r="F164" s="178"/>
      <c r="G164" s="190">
        <f>DATOS!$E$13</f>
        <v>1</v>
      </c>
      <c r="H164" s="178"/>
      <c r="I164" s="191"/>
      <c r="J164" s="178"/>
      <c r="K164" s="178"/>
      <c r="L164" s="178"/>
      <c r="M164" s="178"/>
      <c r="N164" s="160" t="str">
        <f t="shared" si="13"/>
        <v/>
      </c>
      <c r="O164" s="21"/>
      <c r="P164" s="160" t="str">
        <f t="shared" si="14"/>
        <v/>
      </c>
      <c r="Q164" s="160">
        <f t="shared" si="15"/>
        <v>0</v>
      </c>
      <c r="R164" s="160" t="str">
        <f t="shared" si="16"/>
        <v/>
      </c>
      <c r="S164" s="160" t="str">
        <f t="shared" si="17"/>
        <v/>
      </c>
      <c r="T164" s="50" t="str">
        <f>IF($F164="","",IF(ISERROR(VLOOKUP(F164,PROVEEDORES!$D$8:$I$507,5,0)),1,VLOOKUP($F164,PROVEEDORES!$D$8:$I$507,5,0)))</f>
        <v/>
      </c>
    </row>
    <row r="165" spans="3:20" ht="17.45" customHeight="1" x14ac:dyDescent="0.25">
      <c r="C165" s="188"/>
      <c r="D165" s="189"/>
      <c r="E165" s="178"/>
      <c r="F165" s="178"/>
      <c r="G165" s="190">
        <f>DATOS!$E$13</f>
        <v>1</v>
      </c>
      <c r="H165" s="178"/>
      <c r="I165" s="191"/>
      <c r="J165" s="178"/>
      <c r="K165" s="178"/>
      <c r="L165" s="178"/>
      <c r="M165" s="178"/>
      <c r="N165" s="160" t="str">
        <f t="shared" si="13"/>
        <v/>
      </c>
      <c r="O165" s="21"/>
      <c r="P165" s="160" t="str">
        <f t="shared" si="14"/>
        <v/>
      </c>
      <c r="Q165" s="160">
        <f t="shared" si="15"/>
        <v>0</v>
      </c>
      <c r="R165" s="160" t="str">
        <f t="shared" si="16"/>
        <v/>
      </c>
      <c r="S165" s="160" t="str">
        <f t="shared" si="17"/>
        <v/>
      </c>
      <c r="T165" s="50" t="str">
        <f>IF($F165="","",IF(ISERROR(VLOOKUP(F165,PROVEEDORES!$D$8:$I$507,5,0)),1,VLOOKUP($F165,PROVEEDORES!$D$8:$I$507,5,0)))</f>
        <v/>
      </c>
    </row>
    <row r="166" spans="3:20" ht="17.45" customHeight="1" x14ac:dyDescent="0.25">
      <c r="C166" s="188"/>
      <c r="D166" s="189"/>
      <c r="E166" s="178"/>
      <c r="F166" s="178"/>
      <c r="G166" s="190">
        <f>DATOS!$E$13</f>
        <v>1</v>
      </c>
      <c r="H166" s="178"/>
      <c r="I166" s="191"/>
      <c r="J166" s="178"/>
      <c r="K166" s="178"/>
      <c r="L166" s="178"/>
      <c r="M166" s="178"/>
      <c r="N166" s="160" t="str">
        <f t="shared" si="13"/>
        <v/>
      </c>
      <c r="O166" s="21"/>
      <c r="P166" s="160" t="str">
        <f t="shared" si="14"/>
        <v/>
      </c>
      <c r="Q166" s="160">
        <f t="shared" si="15"/>
        <v>0</v>
      </c>
      <c r="R166" s="160" t="str">
        <f t="shared" si="16"/>
        <v/>
      </c>
      <c r="S166" s="160" t="str">
        <f t="shared" si="17"/>
        <v/>
      </c>
      <c r="T166" s="50" t="str">
        <f>IF($F166="","",IF(ISERROR(VLOOKUP(F166,PROVEEDORES!$D$8:$I$507,5,0)),1,VLOOKUP($F166,PROVEEDORES!$D$8:$I$507,5,0)))</f>
        <v/>
      </c>
    </row>
    <row r="167" spans="3:20" ht="17.45" customHeight="1" x14ac:dyDescent="0.25">
      <c r="C167" s="188"/>
      <c r="D167" s="189"/>
      <c r="E167" s="178"/>
      <c r="F167" s="178"/>
      <c r="G167" s="190">
        <f>DATOS!$E$13</f>
        <v>1</v>
      </c>
      <c r="H167" s="178"/>
      <c r="I167" s="191"/>
      <c r="J167" s="178"/>
      <c r="K167" s="178"/>
      <c r="L167" s="178"/>
      <c r="M167" s="178"/>
      <c r="N167" s="160" t="str">
        <f t="shared" si="13"/>
        <v/>
      </c>
      <c r="O167" s="21"/>
      <c r="P167" s="160" t="str">
        <f t="shared" si="14"/>
        <v/>
      </c>
      <c r="Q167" s="160">
        <f t="shared" si="15"/>
        <v>0</v>
      </c>
      <c r="R167" s="160" t="str">
        <f t="shared" si="16"/>
        <v/>
      </c>
      <c r="S167" s="160" t="str">
        <f t="shared" si="17"/>
        <v/>
      </c>
      <c r="T167" s="50" t="str">
        <f>IF($F167="","",IF(ISERROR(VLOOKUP(F167,PROVEEDORES!$D$8:$I$507,5,0)),1,VLOOKUP($F167,PROVEEDORES!$D$8:$I$507,5,0)))</f>
        <v/>
      </c>
    </row>
    <row r="168" spans="3:20" ht="17.45" customHeight="1" x14ac:dyDescent="0.25">
      <c r="C168" s="188"/>
      <c r="D168" s="189"/>
      <c r="E168" s="178"/>
      <c r="F168" s="178"/>
      <c r="G168" s="190">
        <f>DATOS!$E$13</f>
        <v>1</v>
      </c>
      <c r="H168" s="178"/>
      <c r="I168" s="191"/>
      <c r="J168" s="178"/>
      <c r="K168" s="178"/>
      <c r="L168" s="178"/>
      <c r="M168" s="178"/>
      <c r="N168" s="160" t="str">
        <f t="shared" si="13"/>
        <v/>
      </c>
      <c r="O168" s="21"/>
      <c r="P168" s="160" t="str">
        <f t="shared" si="14"/>
        <v/>
      </c>
      <c r="Q168" s="160">
        <f t="shared" si="15"/>
        <v>0</v>
      </c>
      <c r="R168" s="160" t="str">
        <f t="shared" si="16"/>
        <v/>
      </c>
      <c r="S168" s="160" t="str">
        <f t="shared" si="17"/>
        <v/>
      </c>
      <c r="T168" s="50" t="str">
        <f>IF($F168="","",IF(ISERROR(VLOOKUP(F168,PROVEEDORES!$D$8:$I$507,5,0)),1,VLOOKUP($F168,PROVEEDORES!$D$8:$I$507,5,0)))</f>
        <v/>
      </c>
    </row>
    <row r="169" spans="3:20" ht="17.45" customHeight="1" x14ac:dyDescent="0.25">
      <c r="C169" s="188"/>
      <c r="D169" s="189"/>
      <c r="E169" s="178"/>
      <c r="F169" s="178"/>
      <c r="G169" s="190">
        <f>DATOS!$E$13</f>
        <v>1</v>
      </c>
      <c r="H169" s="178"/>
      <c r="I169" s="191"/>
      <c r="J169" s="178"/>
      <c r="K169" s="178"/>
      <c r="L169" s="178"/>
      <c r="M169" s="178"/>
      <c r="N169" s="160" t="str">
        <f t="shared" si="13"/>
        <v/>
      </c>
      <c r="O169" s="21"/>
      <c r="P169" s="160" t="str">
        <f t="shared" si="14"/>
        <v/>
      </c>
      <c r="Q169" s="160">
        <f t="shared" si="15"/>
        <v>0</v>
      </c>
      <c r="R169" s="160" t="str">
        <f t="shared" si="16"/>
        <v/>
      </c>
      <c r="S169" s="160" t="str">
        <f t="shared" si="17"/>
        <v/>
      </c>
      <c r="T169" s="50" t="str">
        <f>IF($F169="","",IF(ISERROR(VLOOKUP(F169,PROVEEDORES!$D$8:$I$507,5,0)),1,VLOOKUP($F169,PROVEEDORES!$D$8:$I$507,5,0)))</f>
        <v/>
      </c>
    </row>
    <row r="170" spans="3:20" ht="17.45" customHeight="1" x14ac:dyDescent="0.25">
      <c r="C170" s="188"/>
      <c r="D170" s="189"/>
      <c r="E170" s="178"/>
      <c r="F170" s="178"/>
      <c r="G170" s="190">
        <f>DATOS!$E$13</f>
        <v>1</v>
      </c>
      <c r="H170" s="178"/>
      <c r="I170" s="191"/>
      <c r="J170" s="178"/>
      <c r="K170" s="178"/>
      <c r="L170" s="178"/>
      <c r="M170" s="178"/>
      <c r="N170" s="160" t="str">
        <f t="shared" si="13"/>
        <v/>
      </c>
      <c r="O170" s="21"/>
      <c r="P170" s="160" t="str">
        <f t="shared" si="14"/>
        <v/>
      </c>
      <c r="Q170" s="160">
        <f t="shared" si="15"/>
        <v>0</v>
      </c>
      <c r="R170" s="160" t="str">
        <f t="shared" si="16"/>
        <v/>
      </c>
      <c r="S170" s="160" t="str">
        <f t="shared" si="17"/>
        <v/>
      </c>
      <c r="T170" s="50" t="str">
        <f>IF($F170="","",IF(ISERROR(VLOOKUP(F170,PROVEEDORES!$D$8:$I$507,5,0)),1,VLOOKUP($F170,PROVEEDORES!$D$8:$I$507,5,0)))</f>
        <v/>
      </c>
    </row>
    <row r="171" spans="3:20" ht="17.45" customHeight="1" x14ac:dyDescent="0.25">
      <c r="C171" s="188"/>
      <c r="D171" s="189"/>
      <c r="E171" s="178"/>
      <c r="F171" s="178"/>
      <c r="G171" s="190">
        <f>DATOS!$E$13</f>
        <v>1</v>
      </c>
      <c r="H171" s="178"/>
      <c r="I171" s="191"/>
      <c r="J171" s="178"/>
      <c r="K171" s="178"/>
      <c r="L171" s="178"/>
      <c r="M171" s="178"/>
      <c r="N171" s="160" t="str">
        <f t="shared" si="13"/>
        <v/>
      </c>
      <c r="O171" s="21"/>
      <c r="P171" s="160" t="str">
        <f t="shared" si="14"/>
        <v/>
      </c>
      <c r="Q171" s="160">
        <f t="shared" si="15"/>
        <v>0</v>
      </c>
      <c r="R171" s="160" t="str">
        <f t="shared" si="16"/>
        <v/>
      </c>
      <c r="S171" s="160" t="str">
        <f t="shared" si="17"/>
        <v/>
      </c>
      <c r="T171" s="50" t="str">
        <f>IF($F171="","",IF(ISERROR(VLOOKUP(F171,PROVEEDORES!$D$8:$I$507,5,0)),1,VLOOKUP($F171,PROVEEDORES!$D$8:$I$507,5,0)))</f>
        <v/>
      </c>
    </row>
    <row r="172" spans="3:20" ht="17.45" customHeight="1" x14ac:dyDescent="0.25">
      <c r="C172" s="188"/>
      <c r="D172" s="189"/>
      <c r="E172" s="178"/>
      <c r="F172" s="178"/>
      <c r="G172" s="190">
        <f>DATOS!$E$13</f>
        <v>1</v>
      </c>
      <c r="H172" s="178"/>
      <c r="I172" s="191"/>
      <c r="J172" s="178"/>
      <c r="K172" s="178"/>
      <c r="L172" s="178"/>
      <c r="M172" s="178"/>
      <c r="N172" s="160" t="str">
        <f t="shared" si="13"/>
        <v/>
      </c>
      <c r="O172" s="21"/>
      <c r="P172" s="160" t="str">
        <f t="shared" si="14"/>
        <v/>
      </c>
      <c r="Q172" s="160">
        <f t="shared" si="15"/>
        <v>0</v>
      </c>
      <c r="R172" s="160" t="str">
        <f t="shared" si="16"/>
        <v/>
      </c>
      <c r="S172" s="160" t="str">
        <f t="shared" si="17"/>
        <v/>
      </c>
      <c r="T172" s="50" t="str">
        <f>IF($F172="","",IF(ISERROR(VLOOKUP(F172,PROVEEDORES!$D$8:$I$507,5,0)),1,VLOOKUP($F172,PROVEEDORES!$D$8:$I$507,5,0)))</f>
        <v/>
      </c>
    </row>
    <row r="173" spans="3:20" ht="17.45" customHeight="1" x14ac:dyDescent="0.25">
      <c r="C173" s="188"/>
      <c r="D173" s="189"/>
      <c r="E173" s="178"/>
      <c r="F173" s="178"/>
      <c r="G173" s="190">
        <f>DATOS!$E$13</f>
        <v>1</v>
      </c>
      <c r="H173" s="178"/>
      <c r="I173" s="191"/>
      <c r="J173" s="178"/>
      <c r="K173" s="178"/>
      <c r="L173" s="178"/>
      <c r="M173" s="178"/>
      <c r="N173" s="160" t="str">
        <f t="shared" si="13"/>
        <v/>
      </c>
      <c r="O173" s="21"/>
      <c r="P173" s="160" t="str">
        <f t="shared" si="14"/>
        <v/>
      </c>
      <c r="Q173" s="160">
        <f t="shared" si="15"/>
        <v>0</v>
      </c>
      <c r="R173" s="160" t="str">
        <f t="shared" si="16"/>
        <v/>
      </c>
      <c r="S173" s="160" t="str">
        <f t="shared" si="17"/>
        <v/>
      </c>
      <c r="T173" s="50" t="str">
        <f>IF($F173="","",IF(ISERROR(VLOOKUP(F173,PROVEEDORES!$D$8:$I$507,5,0)),1,VLOOKUP($F173,PROVEEDORES!$D$8:$I$507,5,0)))</f>
        <v/>
      </c>
    </row>
    <row r="174" spans="3:20" ht="17.45" customHeight="1" x14ac:dyDescent="0.25">
      <c r="C174" s="188"/>
      <c r="D174" s="189"/>
      <c r="E174" s="178"/>
      <c r="F174" s="178"/>
      <c r="G174" s="190">
        <f>DATOS!$E$13</f>
        <v>1</v>
      </c>
      <c r="H174" s="178"/>
      <c r="I174" s="191"/>
      <c r="J174" s="178"/>
      <c r="K174" s="178"/>
      <c r="L174" s="178"/>
      <c r="M174" s="178"/>
      <c r="N174" s="160" t="str">
        <f t="shared" si="13"/>
        <v/>
      </c>
      <c r="O174" s="21"/>
      <c r="P174" s="160" t="str">
        <f t="shared" si="14"/>
        <v/>
      </c>
      <c r="Q174" s="160">
        <f t="shared" si="15"/>
        <v>0</v>
      </c>
      <c r="R174" s="160" t="str">
        <f t="shared" si="16"/>
        <v/>
      </c>
      <c r="S174" s="160" t="str">
        <f t="shared" si="17"/>
        <v/>
      </c>
      <c r="T174" s="50" t="str">
        <f>IF($F174="","",IF(ISERROR(VLOOKUP(F174,PROVEEDORES!$D$8:$I$507,5,0)),1,VLOOKUP($F174,PROVEEDORES!$D$8:$I$507,5,0)))</f>
        <v/>
      </c>
    </row>
    <row r="175" spans="3:20" ht="17.45" customHeight="1" x14ac:dyDescent="0.25">
      <c r="C175" s="188"/>
      <c r="D175" s="189"/>
      <c r="E175" s="178"/>
      <c r="F175" s="178"/>
      <c r="G175" s="190">
        <f>DATOS!$E$13</f>
        <v>1</v>
      </c>
      <c r="H175" s="178"/>
      <c r="I175" s="191"/>
      <c r="J175" s="178"/>
      <c r="K175" s="178"/>
      <c r="L175" s="178"/>
      <c r="M175" s="178"/>
      <c r="N175" s="160" t="str">
        <f t="shared" si="13"/>
        <v/>
      </c>
      <c r="O175" s="21"/>
      <c r="P175" s="160" t="str">
        <f t="shared" si="14"/>
        <v/>
      </c>
      <c r="Q175" s="160">
        <f t="shared" si="15"/>
        <v>0</v>
      </c>
      <c r="R175" s="160" t="str">
        <f t="shared" si="16"/>
        <v/>
      </c>
      <c r="S175" s="160" t="str">
        <f t="shared" si="17"/>
        <v/>
      </c>
      <c r="T175" s="50" t="str">
        <f>IF($F175="","",IF(ISERROR(VLOOKUP(F175,PROVEEDORES!$D$8:$I$507,5,0)),1,VLOOKUP($F175,PROVEEDORES!$D$8:$I$507,5,0)))</f>
        <v/>
      </c>
    </row>
    <row r="176" spans="3:20" ht="17.45" customHeight="1" x14ac:dyDescent="0.25">
      <c r="C176" s="188"/>
      <c r="D176" s="189"/>
      <c r="E176" s="178"/>
      <c r="F176" s="178"/>
      <c r="G176" s="190">
        <f>DATOS!$E$13</f>
        <v>1</v>
      </c>
      <c r="H176" s="178"/>
      <c r="I176" s="191"/>
      <c r="J176" s="178"/>
      <c r="K176" s="178"/>
      <c r="L176" s="178"/>
      <c r="M176" s="178"/>
      <c r="N176" s="160" t="str">
        <f t="shared" si="13"/>
        <v/>
      </c>
      <c r="O176" s="21"/>
      <c r="P176" s="160" t="str">
        <f t="shared" si="14"/>
        <v/>
      </c>
      <c r="Q176" s="160">
        <f t="shared" si="15"/>
        <v>0</v>
      </c>
      <c r="R176" s="160" t="str">
        <f t="shared" si="16"/>
        <v/>
      </c>
      <c r="S176" s="160" t="str">
        <f t="shared" si="17"/>
        <v/>
      </c>
      <c r="T176" s="50" t="str">
        <f>IF($F176="","",IF(ISERROR(VLOOKUP(F176,PROVEEDORES!$D$8:$I$507,5,0)),1,VLOOKUP($F176,PROVEEDORES!$D$8:$I$507,5,0)))</f>
        <v/>
      </c>
    </row>
    <row r="177" spans="3:20" ht="17.45" customHeight="1" x14ac:dyDescent="0.25">
      <c r="C177" s="188"/>
      <c r="D177" s="189"/>
      <c r="E177" s="178"/>
      <c r="F177" s="178"/>
      <c r="G177" s="190">
        <f>DATOS!$E$13</f>
        <v>1</v>
      </c>
      <c r="H177" s="178"/>
      <c r="I177" s="191"/>
      <c r="J177" s="178"/>
      <c r="K177" s="178"/>
      <c r="L177" s="178"/>
      <c r="M177" s="178"/>
      <c r="N177" s="160" t="str">
        <f t="shared" si="13"/>
        <v/>
      </c>
      <c r="O177" s="21"/>
      <c r="P177" s="160" t="str">
        <f t="shared" si="14"/>
        <v/>
      </c>
      <c r="Q177" s="160">
        <f t="shared" si="15"/>
        <v>0</v>
      </c>
      <c r="R177" s="160" t="str">
        <f t="shared" si="16"/>
        <v/>
      </c>
      <c r="S177" s="160" t="str">
        <f t="shared" si="17"/>
        <v/>
      </c>
      <c r="T177" s="50" t="str">
        <f>IF($F177="","",IF(ISERROR(VLOOKUP(F177,PROVEEDORES!$D$8:$I$507,5,0)),1,VLOOKUP($F177,PROVEEDORES!$D$8:$I$507,5,0)))</f>
        <v/>
      </c>
    </row>
    <row r="178" spans="3:20" ht="17.45" customHeight="1" x14ac:dyDescent="0.25">
      <c r="C178" s="188"/>
      <c r="D178" s="189"/>
      <c r="E178" s="178"/>
      <c r="F178" s="178"/>
      <c r="G178" s="190">
        <f>DATOS!$E$13</f>
        <v>1</v>
      </c>
      <c r="H178" s="178"/>
      <c r="I178" s="191"/>
      <c r="J178" s="178"/>
      <c r="K178" s="178"/>
      <c r="L178" s="178"/>
      <c r="M178" s="178"/>
      <c r="N178" s="160" t="str">
        <f t="shared" si="13"/>
        <v/>
      </c>
      <c r="O178" s="21"/>
      <c r="P178" s="160" t="str">
        <f t="shared" si="14"/>
        <v/>
      </c>
      <c r="Q178" s="160">
        <f t="shared" si="15"/>
        <v>0</v>
      </c>
      <c r="R178" s="160" t="str">
        <f t="shared" si="16"/>
        <v/>
      </c>
      <c r="S178" s="160" t="str">
        <f t="shared" si="17"/>
        <v/>
      </c>
      <c r="T178" s="50" t="str">
        <f>IF($F178="","",IF(ISERROR(VLOOKUP(F178,PROVEEDORES!$D$8:$I$507,5,0)),1,VLOOKUP($F178,PROVEEDORES!$D$8:$I$507,5,0)))</f>
        <v/>
      </c>
    </row>
    <row r="179" spans="3:20" ht="17.45" customHeight="1" x14ac:dyDescent="0.25">
      <c r="C179" s="188"/>
      <c r="D179" s="189"/>
      <c r="E179" s="178"/>
      <c r="F179" s="178"/>
      <c r="G179" s="190">
        <f>DATOS!$E$13</f>
        <v>1</v>
      </c>
      <c r="H179" s="178"/>
      <c r="I179" s="191"/>
      <c r="J179" s="178"/>
      <c r="K179" s="178"/>
      <c r="L179" s="178"/>
      <c r="M179" s="178"/>
      <c r="N179" s="160" t="str">
        <f t="shared" si="13"/>
        <v/>
      </c>
      <c r="O179" s="21"/>
      <c r="P179" s="160" t="str">
        <f t="shared" si="14"/>
        <v/>
      </c>
      <c r="Q179" s="160">
        <f t="shared" si="15"/>
        <v>0</v>
      </c>
      <c r="R179" s="160" t="str">
        <f t="shared" si="16"/>
        <v/>
      </c>
      <c r="S179" s="160" t="str">
        <f t="shared" si="17"/>
        <v/>
      </c>
      <c r="T179" s="50" t="str">
        <f>IF($F179="","",IF(ISERROR(VLOOKUP(F179,PROVEEDORES!$D$8:$I$507,5,0)),1,VLOOKUP($F179,PROVEEDORES!$D$8:$I$507,5,0)))</f>
        <v/>
      </c>
    </row>
    <row r="180" spans="3:20" ht="17.45" customHeight="1" x14ac:dyDescent="0.25">
      <c r="C180" s="188"/>
      <c r="D180" s="189"/>
      <c r="E180" s="178"/>
      <c r="F180" s="178"/>
      <c r="G180" s="190">
        <f>DATOS!$E$13</f>
        <v>1</v>
      </c>
      <c r="H180" s="178"/>
      <c r="I180" s="191"/>
      <c r="J180" s="178"/>
      <c r="K180" s="178"/>
      <c r="L180" s="178"/>
      <c r="M180" s="178"/>
      <c r="N180" s="160" t="str">
        <f t="shared" si="13"/>
        <v/>
      </c>
      <c r="O180" s="21"/>
      <c r="P180" s="160" t="str">
        <f t="shared" si="14"/>
        <v/>
      </c>
      <c r="Q180" s="160">
        <f t="shared" si="15"/>
        <v>0</v>
      </c>
      <c r="R180" s="160" t="str">
        <f t="shared" si="16"/>
        <v/>
      </c>
      <c r="S180" s="160" t="str">
        <f t="shared" si="17"/>
        <v/>
      </c>
      <c r="T180" s="50" t="str">
        <f>IF($F180="","",IF(ISERROR(VLOOKUP(F180,PROVEEDORES!$D$8:$I$507,5,0)),1,VLOOKUP($F180,PROVEEDORES!$D$8:$I$507,5,0)))</f>
        <v/>
      </c>
    </row>
    <row r="181" spans="3:20" ht="17.45" customHeight="1" x14ac:dyDescent="0.25">
      <c r="C181" s="188"/>
      <c r="D181" s="189"/>
      <c r="E181" s="178"/>
      <c r="F181" s="178"/>
      <c r="G181" s="190">
        <f>DATOS!$E$13</f>
        <v>1</v>
      </c>
      <c r="H181" s="178"/>
      <c r="I181" s="191"/>
      <c r="J181" s="178"/>
      <c r="K181" s="178"/>
      <c r="L181" s="178"/>
      <c r="M181" s="178"/>
      <c r="N181" s="160" t="str">
        <f t="shared" si="13"/>
        <v/>
      </c>
      <c r="O181" s="21"/>
      <c r="P181" s="160" t="str">
        <f t="shared" si="14"/>
        <v/>
      </c>
      <c r="Q181" s="160">
        <f t="shared" si="15"/>
        <v>0</v>
      </c>
      <c r="R181" s="160" t="str">
        <f t="shared" si="16"/>
        <v/>
      </c>
      <c r="S181" s="160" t="str">
        <f t="shared" si="17"/>
        <v/>
      </c>
      <c r="T181" s="50" t="str">
        <f>IF($F181="","",IF(ISERROR(VLOOKUP(F181,PROVEEDORES!$D$8:$I$507,5,0)),1,VLOOKUP($F181,PROVEEDORES!$D$8:$I$507,5,0)))</f>
        <v/>
      </c>
    </row>
    <row r="182" spans="3:20" ht="17.45" customHeight="1" x14ac:dyDescent="0.25">
      <c r="C182" s="188"/>
      <c r="D182" s="189"/>
      <c r="E182" s="178"/>
      <c r="F182" s="178"/>
      <c r="G182" s="190">
        <f>DATOS!$E$13</f>
        <v>1</v>
      </c>
      <c r="H182" s="178"/>
      <c r="I182" s="191"/>
      <c r="J182" s="178"/>
      <c r="K182" s="178"/>
      <c r="L182" s="178"/>
      <c r="M182" s="178"/>
      <c r="N182" s="160" t="str">
        <f t="shared" si="13"/>
        <v/>
      </c>
      <c r="O182" s="21"/>
      <c r="P182" s="160" t="str">
        <f t="shared" si="14"/>
        <v/>
      </c>
      <c r="Q182" s="160">
        <f t="shared" si="15"/>
        <v>0</v>
      </c>
      <c r="R182" s="160" t="str">
        <f t="shared" si="16"/>
        <v/>
      </c>
      <c r="S182" s="160" t="str">
        <f t="shared" si="17"/>
        <v/>
      </c>
      <c r="T182" s="50" t="str">
        <f>IF($F182="","",IF(ISERROR(VLOOKUP(F182,PROVEEDORES!$D$8:$I$507,5,0)),1,VLOOKUP($F182,PROVEEDORES!$D$8:$I$507,5,0)))</f>
        <v/>
      </c>
    </row>
    <row r="183" spans="3:20" ht="17.45" customHeight="1" x14ac:dyDescent="0.25">
      <c r="C183" s="188"/>
      <c r="D183" s="189"/>
      <c r="E183" s="178"/>
      <c r="F183" s="178"/>
      <c r="G183" s="190">
        <f>DATOS!$E$13</f>
        <v>1</v>
      </c>
      <c r="H183" s="178"/>
      <c r="I183" s="191"/>
      <c r="J183" s="178"/>
      <c r="K183" s="178"/>
      <c r="L183" s="178"/>
      <c r="M183" s="178"/>
      <c r="N183" s="160" t="str">
        <f t="shared" si="13"/>
        <v/>
      </c>
      <c r="O183" s="21"/>
      <c r="P183" s="160" t="str">
        <f t="shared" si="14"/>
        <v/>
      </c>
      <c r="Q183" s="160">
        <f t="shared" si="15"/>
        <v>0</v>
      </c>
      <c r="R183" s="160" t="str">
        <f t="shared" si="16"/>
        <v/>
      </c>
      <c r="S183" s="160" t="str">
        <f t="shared" si="17"/>
        <v/>
      </c>
      <c r="T183" s="50" t="str">
        <f>IF($F183="","",IF(ISERROR(VLOOKUP(F183,PROVEEDORES!$D$8:$I$507,5,0)),1,VLOOKUP($F183,PROVEEDORES!$D$8:$I$507,5,0)))</f>
        <v/>
      </c>
    </row>
    <row r="184" spans="3:20" ht="17.45" customHeight="1" x14ac:dyDescent="0.25">
      <c r="C184" s="188"/>
      <c r="D184" s="189"/>
      <c r="E184" s="178"/>
      <c r="F184" s="178"/>
      <c r="G184" s="190">
        <f>DATOS!$E$13</f>
        <v>1</v>
      </c>
      <c r="H184" s="178"/>
      <c r="I184" s="191"/>
      <c r="J184" s="178"/>
      <c r="K184" s="178"/>
      <c r="L184" s="178"/>
      <c r="M184" s="178"/>
      <c r="N184" s="160" t="str">
        <f t="shared" si="13"/>
        <v/>
      </c>
      <c r="O184" s="21"/>
      <c r="P184" s="160" t="str">
        <f t="shared" si="14"/>
        <v/>
      </c>
      <c r="Q184" s="160">
        <f t="shared" si="15"/>
        <v>0</v>
      </c>
      <c r="R184" s="160" t="str">
        <f t="shared" si="16"/>
        <v/>
      </c>
      <c r="S184" s="160" t="str">
        <f t="shared" si="17"/>
        <v/>
      </c>
      <c r="T184" s="50" t="str">
        <f>IF($F184="","",IF(ISERROR(VLOOKUP(F184,PROVEEDORES!$D$8:$I$507,5,0)),1,VLOOKUP($F184,PROVEEDORES!$D$8:$I$507,5,0)))</f>
        <v/>
      </c>
    </row>
    <row r="185" spans="3:20" ht="17.45" customHeight="1" x14ac:dyDescent="0.25">
      <c r="C185" s="188"/>
      <c r="D185" s="189"/>
      <c r="E185" s="178"/>
      <c r="F185" s="178"/>
      <c r="G185" s="190">
        <f>DATOS!$E$13</f>
        <v>1</v>
      </c>
      <c r="H185" s="178"/>
      <c r="I185" s="191"/>
      <c r="J185" s="178"/>
      <c r="K185" s="178"/>
      <c r="L185" s="178"/>
      <c r="M185" s="178"/>
      <c r="N185" s="160" t="str">
        <f t="shared" si="13"/>
        <v/>
      </c>
      <c r="O185" s="21"/>
      <c r="P185" s="160" t="str">
        <f t="shared" si="14"/>
        <v/>
      </c>
      <c r="Q185" s="160">
        <f t="shared" si="15"/>
        <v>0</v>
      </c>
      <c r="R185" s="160" t="str">
        <f t="shared" si="16"/>
        <v/>
      </c>
      <c r="S185" s="160" t="str">
        <f t="shared" si="17"/>
        <v/>
      </c>
      <c r="T185" s="50" t="str">
        <f>IF($F185="","",IF(ISERROR(VLOOKUP(F185,PROVEEDORES!$D$8:$I$507,5,0)),1,VLOOKUP($F185,PROVEEDORES!$D$8:$I$507,5,0)))</f>
        <v/>
      </c>
    </row>
    <row r="186" spans="3:20" ht="17.45" customHeight="1" x14ac:dyDescent="0.25">
      <c r="C186" s="188"/>
      <c r="D186" s="189"/>
      <c r="E186" s="178"/>
      <c r="F186" s="178"/>
      <c r="G186" s="190">
        <f>DATOS!$E$13</f>
        <v>1</v>
      </c>
      <c r="H186" s="178"/>
      <c r="I186" s="191"/>
      <c r="J186" s="178"/>
      <c r="K186" s="178"/>
      <c r="L186" s="178"/>
      <c r="M186" s="178"/>
      <c r="N186" s="160" t="str">
        <f t="shared" si="13"/>
        <v/>
      </c>
      <c r="O186" s="21"/>
      <c r="P186" s="160" t="str">
        <f t="shared" si="14"/>
        <v/>
      </c>
      <c r="Q186" s="160">
        <f t="shared" si="15"/>
        <v>0</v>
      </c>
      <c r="R186" s="160" t="str">
        <f t="shared" si="16"/>
        <v/>
      </c>
      <c r="S186" s="160" t="str">
        <f t="shared" si="17"/>
        <v/>
      </c>
      <c r="T186" s="50" t="str">
        <f>IF($F186="","",IF(ISERROR(VLOOKUP(F186,PROVEEDORES!$D$8:$I$507,5,0)),1,VLOOKUP($F186,PROVEEDORES!$D$8:$I$507,5,0)))</f>
        <v/>
      </c>
    </row>
    <row r="187" spans="3:20" ht="17.45" customHeight="1" x14ac:dyDescent="0.25">
      <c r="C187" s="188"/>
      <c r="D187" s="189"/>
      <c r="E187" s="178"/>
      <c r="F187" s="178"/>
      <c r="G187" s="190">
        <f>DATOS!$E$13</f>
        <v>1</v>
      </c>
      <c r="H187" s="178"/>
      <c r="I187" s="191"/>
      <c r="J187" s="178"/>
      <c r="K187" s="178"/>
      <c r="L187" s="178"/>
      <c r="M187" s="178"/>
      <c r="N187" s="160" t="str">
        <f t="shared" si="13"/>
        <v/>
      </c>
      <c r="O187" s="21"/>
      <c r="P187" s="160" t="str">
        <f t="shared" si="14"/>
        <v/>
      </c>
      <c r="Q187" s="160">
        <f t="shared" si="15"/>
        <v>0</v>
      </c>
      <c r="R187" s="160" t="str">
        <f t="shared" si="16"/>
        <v/>
      </c>
      <c r="S187" s="160" t="str">
        <f t="shared" si="17"/>
        <v/>
      </c>
      <c r="T187" s="50" t="str">
        <f>IF($F187="","",IF(ISERROR(VLOOKUP(F187,PROVEEDORES!$D$8:$I$507,5,0)),1,VLOOKUP($F187,PROVEEDORES!$D$8:$I$507,5,0)))</f>
        <v/>
      </c>
    </row>
    <row r="188" spans="3:20" ht="17.45" customHeight="1" x14ac:dyDescent="0.25">
      <c r="C188" s="188"/>
      <c r="D188" s="189"/>
      <c r="E188" s="178"/>
      <c r="F188" s="178"/>
      <c r="G188" s="190">
        <f>DATOS!$E$13</f>
        <v>1</v>
      </c>
      <c r="H188" s="178"/>
      <c r="I188" s="191"/>
      <c r="J188" s="178"/>
      <c r="K188" s="178"/>
      <c r="L188" s="178"/>
      <c r="M188" s="178"/>
      <c r="N188" s="160" t="str">
        <f t="shared" si="13"/>
        <v/>
      </c>
      <c r="O188" s="21"/>
      <c r="P188" s="160" t="str">
        <f t="shared" si="14"/>
        <v/>
      </c>
      <c r="Q188" s="160">
        <f t="shared" si="15"/>
        <v>0</v>
      </c>
      <c r="R188" s="160" t="str">
        <f t="shared" si="16"/>
        <v/>
      </c>
      <c r="S188" s="160" t="str">
        <f t="shared" si="17"/>
        <v/>
      </c>
      <c r="T188" s="50" t="str">
        <f>IF($F188="","",IF(ISERROR(VLOOKUP(F188,PROVEEDORES!$D$8:$I$507,5,0)),1,VLOOKUP($F188,PROVEEDORES!$D$8:$I$507,5,0)))</f>
        <v/>
      </c>
    </row>
    <row r="189" spans="3:20" ht="17.45" customHeight="1" x14ac:dyDescent="0.25">
      <c r="C189" s="188"/>
      <c r="D189" s="189"/>
      <c r="E189" s="178"/>
      <c r="F189" s="178"/>
      <c r="G189" s="190">
        <f>DATOS!$E$13</f>
        <v>1</v>
      </c>
      <c r="H189" s="178"/>
      <c r="I189" s="191"/>
      <c r="J189" s="178"/>
      <c r="K189" s="178"/>
      <c r="L189" s="178"/>
      <c r="M189" s="178"/>
      <c r="N189" s="160" t="str">
        <f t="shared" si="13"/>
        <v/>
      </c>
      <c r="O189" s="21"/>
      <c r="P189" s="160" t="str">
        <f t="shared" si="14"/>
        <v/>
      </c>
      <c r="Q189" s="160">
        <f t="shared" si="15"/>
        <v>0</v>
      </c>
      <c r="R189" s="160" t="str">
        <f t="shared" si="16"/>
        <v/>
      </c>
      <c r="S189" s="160" t="str">
        <f t="shared" si="17"/>
        <v/>
      </c>
      <c r="T189" s="50" t="str">
        <f>IF($F189="","",IF(ISERROR(VLOOKUP(F189,PROVEEDORES!$D$8:$I$507,5,0)),1,VLOOKUP($F189,PROVEEDORES!$D$8:$I$507,5,0)))</f>
        <v/>
      </c>
    </row>
    <row r="190" spans="3:20" ht="17.45" customHeight="1" x14ac:dyDescent="0.25">
      <c r="C190" s="188"/>
      <c r="D190" s="189"/>
      <c r="E190" s="178"/>
      <c r="F190" s="178"/>
      <c r="G190" s="190">
        <f>DATOS!$E$13</f>
        <v>1</v>
      </c>
      <c r="H190" s="178"/>
      <c r="I190" s="191"/>
      <c r="J190" s="178"/>
      <c r="K190" s="178"/>
      <c r="L190" s="178"/>
      <c r="M190" s="178"/>
      <c r="N190" s="160" t="str">
        <f t="shared" si="13"/>
        <v/>
      </c>
      <c r="O190" s="21"/>
      <c r="P190" s="160" t="str">
        <f t="shared" si="14"/>
        <v/>
      </c>
      <c r="Q190" s="160">
        <f t="shared" si="15"/>
        <v>0</v>
      </c>
      <c r="R190" s="160" t="str">
        <f t="shared" si="16"/>
        <v/>
      </c>
      <c r="S190" s="160" t="str">
        <f t="shared" si="17"/>
        <v/>
      </c>
      <c r="T190" s="50" t="str">
        <f>IF($F190="","",IF(ISERROR(VLOOKUP(F190,PROVEEDORES!$D$8:$I$507,5,0)),1,VLOOKUP($F190,PROVEEDORES!$D$8:$I$507,5,0)))</f>
        <v/>
      </c>
    </row>
    <row r="191" spans="3:20" ht="17.45" customHeight="1" x14ac:dyDescent="0.25">
      <c r="C191" s="188"/>
      <c r="D191" s="189"/>
      <c r="E191" s="178"/>
      <c r="F191" s="178"/>
      <c r="G191" s="190">
        <f>DATOS!$E$13</f>
        <v>1</v>
      </c>
      <c r="H191" s="178"/>
      <c r="I191" s="191"/>
      <c r="J191" s="178"/>
      <c r="K191" s="178"/>
      <c r="L191" s="178"/>
      <c r="M191" s="178"/>
      <c r="N191" s="160" t="str">
        <f t="shared" si="13"/>
        <v/>
      </c>
      <c r="O191" s="21"/>
      <c r="P191" s="160" t="str">
        <f t="shared" si="14"/>
        <v/>
      </c>
      <c r="Q191" s="160">
        <f t="shared" si="15"/>
        <v>0</v>
      </c>
      <c r="R191" s="160" t="str">
        <f t="shared" si="16"/>
        <v/>
      </c>
      <c r="S191" s="160" t="str">
        <f t="shared" si="17"/>
        <v/>
      </c>
      <c r="T191" s="50" t="str">
        <f>IF($F191="","",IF(ISERROR(VLOOKUP(F191,PROVEEDORES!$D$8:$I$507,5,0)),1,VLOOKUP($F191,PROVEEDORES!$D$8:$I$507,5,0)))</f>
        <v/>
      </c>
    </row>
    <row r="192" spans="3:20" ht="17.45" customHeight="1" x14ac:dyDescent="0.25">
      <c r="C192" s="188"/>
      <c r="D192" s="189"/>
      <c r="E192" s="178"/>
      <c r="F192" s="178"/>
      <c r="G192" s="190">
        <f>DATOS!$E$13</f>
        <v>1</v>
      </c>
      <c r="H192" s="178"/>
      <c r="I192" s="191"/>
      <c r="J192" s="178"/>
      <c r="K192" s="178"/>
      <c r="L192" s="178"/>
      <c r="M192" s="178"/>
      <c r="N192" s="160" t="str">
        <f t="shared" si="13"/>
        <v/>
      </c>
      <c r="O192" s="21"/>
      <c r="P192" s="160" t="str">
        <f t="shared" si="14"/>
        <v/>
      </c>
      <c r="Q192" s="160">
        <f t="shared" si="15"/>
        <v>0</v>
      </c>
      <c r="R192" s="160" t="str">
        <f t="shared" si="16"/>
        <v/>
      </c>
      <c r="S192" s="160" t="str">
        <f t="shared" si="17"/>
        <v/>
      </c>
      <c r="T192" s="50" t="str">
        <f>IF($F192="","",IF(ISERROR(VLOOKUP(F192,PROVEEDORES!$D$8:$I$507,5,0)),1,VLOOKUP($F192,PROVEEDORES!$D$8:$I$507,5,0)))</f>
        <v/>
      </c>
    </row>
    <row r="193" spans="3:20" ht="17.45" customHeight="1" x14ac:dyDescent="0.25">
      <c r="C193" s="188"/>
      <c r="D193" s="189"/>
      <c r="E193" s="178"/>
      <c r="F193" s="178"/>
      <c r="G193" s="190">
        <f>DATOS!$E$13</f>
        <v>1</v>
      </c>
      <c r="H193" s="178"/>
      <c r="I193" s="191"/>
      <c r="J193" s="178"/>
      <c r="K193" s="178"/>
      <c r="L193" s="178"/>
      <c r="M193" s="178"/>
      <c r="N193" s="160" t="str">
        <f t="shared" si="13"/>
        <v/>
      </c>
      <c r="O193" s="21"/>
      <c r="P193" s="160" t="str">
        <f t="shared" si="14"/>
        <v/>
      </c>
      <c r="Q193" s="160">
        <f t="shared" si="15"/>
        <v>0</v>
      </c>
      <c r="R193" s="160" t="str">
        <f t="shared" si="16"/>
        <v/>
      </c>
      <c r="S193" s="160" t="str">
        <f t="shared" si="17"/>
        <v/>
      </c>
      <c r="T193" s="50" t="str">
        <f>IF($F193="","",IF(ISERROR(VLOOKUP(F193,PROVEEDORES!$D$8:$I$507,5,0)),1,VLOOKUP($F193,PROVEEDORES!$D$8:$I$507,5,0)))</f>
        <v/>
      </c>
    </row>
    <row r="194" spans="3:20" ht="17.45" customHeight="1" x14ac:dyDescent="0.25">
      <c r="C194" s="188"/>
      <c r="D194" s="189"/>
      <c r="E194" s="178"/>
      <c r="F194" s="178"/>
      <c r="G194" s="190">
        <f>DATOS!$E$13</f>
        <v>1</v>
      </c>
      <c r="H194" s="178"/>
      <c r="I194" s="191"/>
      <c r="J194" s="178"/>
      <c r="K194" s="178"/>
      <c r="L194" s="178"/>
      <c r="M194" s="178"/>
      <c r="N194" s="160" t="str">
        <f t="shared" si="13"/>
        <v/>
      </c>
      <c r="O194" s="21"/>
      <c r="P194" s="160" t="str">
        <f t="shared" si="14"/>
        <v/>
      </c>
      <c r="Q194" s="160">
        <f t="shared" si="15"/>
        <v>0</v>
      </c>
      <c r="R194" s="160" t="str">
        <f t="shared" si="16"/>
        <v/>
      </c>
      <c r="S194" s="160" t="str">
        <f t="shared" si="17"/>
        <v/>
      </c>
      <c r="T194" s="50" t="str">
        <f>IF($F194="","",IF(ISERROR(VLOOKUP(F194,PROVEEDORES!$D$8:$I$507,5,0)),1,VLOOKUP($F194,PROVEEDORES!$D$8:$I$507,5,0)))</f>
        <v/>
      </c>
    </row>
    <row r="195" spans="3:20" ht="17.45" customHeight="1" x14ac:dyDescent="0.25">
      <c r="C195" s="188"/>
      <c r="D195" s="189"/>
      <c r="E195" s="178"/>
      <c r="F195" s="178"/>
      <c r="G195" s="190">
        <f>DATOS!$E$13</f>
        <v>1</v>
      </c>
      <c r="H195" s="178"/>
      <c r="I195" s="191"/>
      <c r="J195" s="178"/>
      <c r="K195" s="178"/>
      <c r="L195" s="178"/>
      <c r="M195" s="178"/>
      <c r="N195" s="160" t="str">
        <f t="shared" si="13"/>
        <v/>
      </c>
      <c r="O195" s="21"/>
      <c r="P195" s="160" t="str">
        <f t="shared" si="14"/>
        <v/>
      </c>
      <c r="Q195" s="160">
        <f t="shared" si="15"/>
        <v>0</v>
      </c>
      <c r="R195" s="160" t="str">
        <f t="shared" si="16"/>
        <v/>
      </c>
      <c r="S195" s="160" t="str">
        <f t="shared" si="17"/>
        <v/>
      </c>
      <c r="T195" s="50" t="str">
        <f>IF($F195="","",IF(ISERROR(VLOOKUP(F195,PROVEEDORES!$D$8:$I$507,5,0)),1,VLOOKUP($F195,PROVEEDORES!$D$8:$I$507,5,0)))</f>
        <v/>
      </c>
    </row>
    <row r="196" spans="3:20" ht="17.45" customHeight="1" x14ac:dyDescent="0.25">
      <c r="C196" s="188"/>
      <c r="D196" s="189"/>
      <c r="E196" s="178"/>
      <c r="F196" s="178"/>
      <c r="G196" s="190">
        <f>DATOS!$E$13</f>
        <v>1</v>
      </c>
      <c r="H196" s="178"/>
      <c r="I196" s="191"/>
      <c r="J196" s="178"/>
      <c r="K196" s="178"/>
      <c r="L196" s="178"/>
      <c r="M196" s="178"/>
      <c r="N196" s="160" t="str">
        <f t="shared" si="13"/>
        <v/>
      </c>
      <c r="O196" s="21"/>
      <c r="P196" s="160" t="str">
        <f t="shared" si="14"/>
        <v/>
      </c>
      <c r="Q196" s="160">
        <f t="shared" si="15"/>
        <v>0</v>
      </c>
      <c r="R196" s="160" t="str">
        <f t="shared" si="16"/>
        <v/>
      </c>
      <c r="S196" s="160" t="str">
        <f t="shared" si="17"/>
        <v/>
      </c>
      <c r="T196" s="50" t="str">
        <f>IF($F196="","",IF(ISERROR(VLOOKUP(F196,PROVEEDORES!$D$8:$I$507,5,0)),1,VLOOKUP($F196,PROVEEDORES!$D$8:$I$507,5,0)))</f>
        <v/>
      </c>
    </row>
    <row r="197" spans="3:20" ht="17.45" customHeight="1" x14ac:dyDescent="0.25">
      <c r="C197" s="188"/>
      <c r="D197" s="189"/>
      <c r="E197" s="178"/>
      <c r="F197" s="178"/>
      <c r="G197" s="190">
        <f>DATOS!$E$13</f>
        <v>1</v>
      </c>
      <c r="H197" s="178"/>
      <c r="I197" s="191"/>
      <c r="J197" s="178"/>
      <c r="K197" s="178"/>
      <c r="L197" s="178"/>
      <c r="M197" s="178"/>
      <c r="N197" s="160" t="str">
        <f t="shared" si="13"/>
        <v/>
      </c>
      <c r="O197" s="21"/>
      <c r="P197" s="160" t="str">
        <f t="shared" si="14"/>
        <v/>
      </c>
      <c r="Q197" s="160">
        <f t="shared" si="15"/>
        <v>0</v>
      </c>
      <c r="R197" s="160" t="str">
        <f t="shared" si="16"/>
        <v/>
      </c>
      <c r="S197" s="160" t="str">
        <f t="shared" si="17"/>
        <v/>
      </c>
      <c r="T197" s="50" t="str">
        <f>IF($F197="","",IF(ISERROR(VLOOKUP(F197,PROVEEDORES!$D$8:$I$507,5,0)),1,VLOOKUP($F197,PROVEEDORES!$D$8:$I$507,5,0)))</f>
        <v/>
      </c>
    </row>
    <row r="198" spans="3:20" ht="17.45" customHeight="1" x14ac:dyDescent="0.25">
      <c r="C198" s="188"/>
      <c r="D198" s="189"/>
      <c r="E198" s="178"/>
      <c r="F198" s="178"/>
      <c r="G198" s="190">
        <f>DATOS!$E$13</f>
        <v>1</v>
      </c>
      <c r="H198" s="178"/>
      <c r="I198" s="191"/>
      <c r="J198" s="178"/>
      <c r="K198" s="178"/>
      <c r="L198" s="178"/>
      <c r="M198" s="178"/>
      <c r="N198" s="160" t="str">
        <f t="shared" si="13"/>
        <v/>
      </c>
      <c r="O198" s="21"/>
      <c r="P198" s="160" t="str">
        <f t="shared" si="14"/>
        <v/>
      </c>
      <c r="Q198" s="160">
        <f t="shared" si="15"/>
        <v>0</v>
      </c>
      <c r="R198" s="160" t="str">
        <f t="shared" si="16"/>
        <v/>
      </c>
      <c r="S198" s="160" t="str">
        <f t="shared" si="17"/>
        <v/>
      </c>
      <c r="T198" s="50" t="str">
        <f>IF($F198="","",IF(ISERROR(VLOOKUP(F198,PROVEEDORES!$D$8:$I$507,5,0)),1,VLOOKUP($F198,PROVEEDORES!$D$8:$I$507,5,0)))</f>
        <v/>
      </c>
    </row>
    <row r="199" spans="3:20" ht="17.45" customHeight="1" x14ac:dyDescent="0.25">
      <c r="C199" s="188"/>
      <c r="D199" s="189"/>
      <c r="E199" s="178"/>
      <c r="F199" s="178"/>
      <c r="G199" s="190">
        <f>DATOS!$E$13</f>
        <v>1</v>
      </c>
      <c r="H199" s="178"/>
      <c r="I199" s="191"/>
      <c r="J199" s="178"/>
      <c r="K199" s="178"/>
      <c r="L199" s="178"/>
      <c r="M199" s="178"/>
      <c r="N199" s="160" t="str">
        <f t="shared" si="13"/>
        <v/>
      </c>
      <c r="O199" s="21"/>
      <c r="P199" s="160" t="str">
        <f t="shared" si="14"/>
        <v/>
      </c>
      <c r="Q199" s="160">
        <f t="shared" si="15"/>
        <v>0</v>
      </c>
      <c r="R199" s="160" t="str">
        <f t="shared" si="16"/>
        <v/>
      </c>
      <c r="S199" s="160" t="str">
        <f t="shared" si="17"/>
        <v/>
      </c>
      <c r="T199" s="50" t="str">
        <f>IF($F199="","",IF(ISERROR(VLOOKUP(F199,PROVEEDORES!$D$8:$I$507,5,0)),1,VLOOKUP($F199,PROVEEDORES!$D$8:$I$507,5,0)))</f>
        <v/>
      </c>
    </row>
    <row r="200" spans="3:20" ht="17.45" customHeight="1" x14ac:dyDescent="0.25">
      <c r="C200" s="188"/>
      <c r="D200" s="189"/>
      <c r="E200" s="178"/>
      <c r="F200" s="178"/>
      <c r="G200" s="190">
        <f>DATOS!$E$13</f>
        <v>1</v>
      </c>
      <c r="H200" s="178"/>
      <c r="I200" s="191"/>
      <c r="J200" s="178"/>
      <c r="K200" s="178"/>
      <c r="L200" s="178"/>
      <c r="M200" s="178"/>
      <c r="N200" s="160" t="str">
        <f t="shared" si="13"/>
        <v/>
      </c>
      <c r="O200" s="21"/>
      <c r="P200" s="160" t="str">
        <f t="shared" si="14"/>
        <v/>
      </c>
      <c r="Q200" s="160">
        <f t="shared" si="15"/>
        <v>0</v>
      </c>
      <c r="R200" s="160" t="str">
        <f t="shared" si="16"/>
        <v/>
      </c>
      <c r="S200" s="160" t="str">
        <f t="shared" si="17"/>
        <v/>
      </c>
      <c r="T200" s="50" t="str">
        <f>IF($F200="","",IF(ISERROR(VLOOKUP(F200,PROVEEDORES!$D$8:$I$507,5,0)),1,VLOOKUP($F200,PROVEEDORES!$D$8:$I$507,5,0)))</f>
        <v/>
      </c>
    </row>
    <row r="201" spans="3:20" ht="17.45" customHeight="1" x14ac:dyDescent="0.25">
      <c r="C201" s="188"/>
      <c r="D201" s="189"/>
      <c r="E201" s="178"/>
      <c r="F201" s="178"/>
      <c r="G201" s="190">
        <f>DATOS!$E$13</f>
        <v>1</v>
      </c>
      <c r="H201" s="178"/>
      <c r="I201" s="191"/>
      <c r="J201" s="178"/>
      <c r="K201" s="178"/>
      <c r="L201" s="178"/>
      <c r="M201" s="178"/>
      <c r="N201" s="160" t="str">
        <f t="shared" si="13"/>
        <v/>
      </c>
      <c r="O201" s="21"/>
      <c r="P201" s="160" t="str">
        <f t="shared" si="14"/>
        <v/>
      </c>
      <c r="Q201" s="160">
        <f t="shared" si="15"/>
        <v>0</v>
      </c>
      <c r="R201" s="160" t="str">
        <f t="shared" si="16"/>
        <v/>
      </c>
      <c r="S201" s="160" t="str">
        <f t="shared" si="17"/>
        <v/>
      </c>
      <c r="T201" s="50" t="str">
        <f>IF($F201="","",IF(ISERROR(VLOOKUP(F201,PROVEEDORES!$D$8:$I$507,5,0)),1,VLOOKUP($F201,PROVEEDORES!$D$8:$I$507,5,0)))</f>
        <v/>
      </c>
    </row>
    <row r="202" spans="3:20" ht="17.45" customHeight="1" x14ac:dyDescent="0.25">
      <c r="C202" s="188"/>
      <c r="D202" s="189"/>
      <c r="E202" s="178"/>
      <c r="F202" s="178"/>
      <c r="G202" s="190">
        <f>DATOS!$E$13</f>
        <v>1</v>
      </c>
      <c r="H202" s="178"/>
      <c r="I202" s="191"/>
      <c r="J202" s="178"/>
      <c r="K202" s="178"/>
      <c r="L202" s="178"/>
      <c r="M202" s="178"/>
      <c r="N202" s="160" t="str">
        <f t="shared" si="13"/>
        <v/>
      </c>
      <c r="O202" s="21"/>
      <c r="P202" s="160" t="str">
        <f t="shared" si="14"/>
        <v/>
      </c>
      <c r="Q202" s="160">
        <f t="shared" si="15"/>
        <v>0</v>
      </c>
      <c r="R202" s="160" t="str">
        <f t="shared" si="16"/>
        <v/>
      </c>
      <c r="S202" s="160" t="str">
        <f t="shared" si="17"/>
        <v/>
      </c>
      <c r="T202" s="50" t="str">
        <f>IF($F202="","",IF(ISERROR(VLOOKUP(F202,PROVEEDORES!$D$8:$I$507,5,0)),1,VLOOKUP($F202,PROVEEDORES!$D$8:$I$507,5,0)))</f>
        <v/>
      </c>
    </row>
    <row r="203" spans="3:20" ht="17.45" customHeight="1" x14ac:dyDescent="0.25">
      <c r="C203" s="188"/>
      <c r="D203" s="189"/>
      <c r="E203" s="178"/>
      <c r="F203" s="178"/>
      <c r="G203" s="190">
        <f>DATOS!$E$13</f>
        <v>1</v>
      </c>
      <c r="H203" s="178"/>
      <c r="I203" s="191"/>
      <c r="J203" s="178"/>
      <c r="K203" s="178"/>
      <c r="L203" s="178"/>
      <c r="M203" s="178"/>
      <c r="N203" s="160" t="str">
        <f t="shared" si="13"/>
        <v/>
      </c>
      <c r="O203" s="21"/>
      <c r="P203" s="160" t="str">
        <f t="shared" si="14"/>
        <v/>
      </c>
      <c r="Q203" s="160">
        <f t="shared" si="15"/>
        <v>0</v>
      </c>
      <c r="R203" s="160" t="str">
        <f t="shared" si="16"/>
        <v/>
      </c>
      <c r="S203" s="160" t="str">
        <f t="shared" si="17"/>
        <v/>
      </c>
      <c r="T203" s="50" t="str">
        <f>IF($F203="","",IF(ISERROR(VLOOKUP(F203,PROVEEDORES!$D$8:$I$507,5,0)),1,VLOOKUP($F203,PROVEEDORES!$D$8:$I$507,5,0)))</f>
        <v/>
      </c>
    </row>
    <row r="204" spans="3:20" ht="17.45" customHeight="1" x14ac:dyDescent="0.25">
      <c r="C204" s="188"/>
      <c r="D204" s="189"/>
      <c r="E204" s="178"/>
      <c r="F204" s="178"/>
      <c r="G204" s="190">
        <f>DATOS!$E$13</f>
        <v>1</v>
      </c>
      <c r="H204" s="178"/>
      <c r="I204" s="191"/>
      <c r="J204" s="178"/>
      <c r="K204" s="178"/>
      <c r="L204" s="178"/>
      <c r="M204" s="178"/>
      <c r="N204" s="160" t="str">
        <f t="shared" si="13"/>
        <v/>
      </c>
      <c r="O204" s="21"/>
      <c r="P204" s="160" t="str">
        <f t="shared" si="14"/>
        <v/>
      </c>
      <c r="Q204" s="160">
        <f t="shared" si="15"/>
        <v>0</v>
      </c>
      <c r="R204" s="160" t="str">
        <f t="shared" si="16"/>
        <v/>
      </c>
      <c r="S204" s="160" t="str">
        <f t="shared" si="17"/>
        <v/>
      </c>
      <c r="T204" s="50" t="str">
        <f>IF($F204="","",IF(ISERROR(VLOOKUP(F204,PROVEEDORES!$D$8:$I$507,5,0)),1,VLOOKUP($F204,PROVEEDORES!$D$8:$I$507,5,0)))</f>
        <v/>
      </c>
    </row>
    <row r="205" spans="3:20" ht="17.45" customHeight="1" x14ac:dyDescent="0.25">
      <c r="C205" s="188"/>
      <c r="D205" s="189"/>
      <c r="E205" s="178"/>
      <c r="F205" s="178"/>
      <c r="G205" s="190">
        <f>DATOS!$E$13</f>
        <v>1</v>
      </c>
      <c r="H205" s="178"/>
      <c r="I205" s="191"/>
      <c r="J205" s="178"/>
      <c r="K205" s="178"/>
      <c r="L205" s="178"/>
      <c r="M205" s="178"/>
      <c r="N205" s="160" t="str">
        <f t="shared" si="13"/>
        <v/>
      </c>
      <c r="O205" s="21"/>
      <c r="P205" s="160" t="str">
        <f t="shared" si="14"/>
        <v/>
      </c>
      <c r="Q205" s="160">
        <f t="shared" si="15"/>
        <v>0</v>
      </c>
      <c r="R205" s="160" t="str">
        <f t="shared" si="16"/>
        <v/>
      </c>
      <c r="S205" s="160" t="str">
        <f t="shared" si="17"/>
        <v/>
      </c>
      <c r="T205" s="50" t="str">
        <f>IF($F205="","",IF(ISERROR(VLOOKUP(F205,PROVEEDORES!$D$8:$I$507,5,0)),1,VLOOKUP($F205,PROVEEDORES!$D$8:$I$507,5,0)))</f>
        <v/>
      </c>
    </row>
    <row r="206" spans="3:20" ht="17.45" customHeight="1" x14ac:dyDescent="0.25">
      <c r="C206" s="188"/>
      <c r="D206" s="189"/>
      <c r="E206" s="178"/>
      <c r="F206" s="178"/>
      <c r="G206" s="190">
        <f>DATOS!$E$13</f>
        <v>1</v>
      </c>
      <c r="H206" s="178"/>
      <c r="I206" s="191"/>
      <c r="J206" s="178"/>
      <c r="K206" s="178"/>
      <c r="L206" s="178"/>
      <c r="M206" s="178"/>
      <c r="N206" s="160" t="str">
        <f t="shared" si="13"/>
        <v/>
      </c>
      <c r="O206" s="21"/>
      <c r="P206" s="160" t="str">
        <f t="shared" si="14"/>
        <v/>
      </c>
      <c r="Q206" s="160">
        <f t="shared" si="15"/>
        <v>0</v>
      </c>
      <c r="R206" s="160" t="str">
        <f t="shared" si="16"/>
        <v/>
      </c>
      <c r="S206" s="160" t="str">
        <f t="shared" si="17"/>
        <v/>
      </c>
      <c r="T206" s="50" t="str">
        <f>IF($F206="","",IF(ISERROR(VLOOKUP(F206,PROVEEDORES!$D$8:$I$507,5,0)),1,VLOOKUP($F206,PROVEEDORES!$D$8:$I$507,5,0)))</f>
        <v/>
      </c>
    </row>
    <row r="207" spans="3:20" ht="17.45" customHeight="1" x14ac:dyDescent="0.25">
      <c r="C207" s="188"/>
      <c r="D207" s="189"/>
      <c r="E207" s="178"/>
      <c r="F207" s="178"/>
      <c r="G207" s="190">
        <f>DATOS!$E$13</f>
        <v>1</v>
      </c>
      <c r="H207" s="178"/>
      <c r="I207" s="191"/>
      <c r="J207" s="178"/>
      <c r="K207" s="178"/>
      <c r="L207" s="178"/>
      <c r="M207" s="178"/>
      <c r="N207" s="160" t="str">
        <f t="shared" si="13"/>
        <v/>
      </c>
      <c r="O207" s="21"/>
      <c r="P207" s="160" t="str">
        <f t="shared" si="14"/>
        <v/>
      </c>
      <c r="Q207" s="160">
        <f t="shared" si="15"/>
        <v>0</v>
      </c>
      <c r="R207" s="160" t="str">
        <f t="shared" si="16"/>
        <v/>
      </c>
      <c r="S207" s="160" t="str">
        <f t="shared" si="17"/>
        <v/>
      </c>
      <c r="T207" s="50" t="str">
        <f>IF($F207="","",IF(ISERROR(VLOOKUP(F207,PROVEEDORES!$D$8:$I$507,5,0)),1,VLOOKUP($F207,PROVEEDORES!$D$8:$I$507,5,0)))</f>
        <v/>
      </c>
    </row>
    <row r="208" spans="3:20" ht="17.45" customHeight="1" x14ac:dyDescent="0.25">
      <c r="C208" s="188"/>
      <c r="D208" s="189"/>
      <c r="E208" s="178"/>
      <c r="F208" s="178"/>
      <c r="G208" s="190">
        <f>DATOS!$E$13</f>
        <v>1</v>
      </c>
      <c r="H208" s="178"/>
      <c r="I208" s="191"/>
      <c r="J208" s="178"/>
      <c r="K208" s="178"/>
      <c r="L208" s="178"/>
      <c r="M208" s="178"/>
      <c r="N208" s="160" t="str">
        <f t="shared" si="13"/>
        <v/>
      </c>
      <c r="O208" s="21"/>
      <c r="P208" s="160" t="str">
        <f t="shared" si="14"/>
        <v/>
      </c>
      <c r="Q208" s="160">
        <f t="shared" si="15"/>
        <v>0</v>
      </c>
      <c r="R208" s="160" t="str">
        <f t="shared" si="16"/>
        <v/>
      </c>
      <c r="S208" s="160" t="str">
        <f t="shared" si="17"/>
        <v/>
      </c>
      <c r="T208" s="50" t="str">
        <f>IF($F208="","",IF(ISERROR(VLOOKUP(F208,PROVEEDORES!$D$8:$I$507,5,0)),1,VLOOKUP($F208,PROVEEDORES!$D$8:$I$507,5,0)))</f>
        <v/>
      </c>
    </row>
    <row r="209" spans="3:20" ht="17.45" customHeight="1" x14ac:dyDescent="0.25">
      <c r="C209" s="188"/>
      <c r="D209" s="189"/>
      <c r="E209" s="178"/>
      <c r="F209" s="178"/>
      <c r="G209" s="190">
        <f>DATOS!$E$13</f>
        <v>1</v>
      </c>
      <c r="H209" s="178"/>
      <c r="I209" s="191"/>
      <c r="J209" s="178"/>
      <c r="K209" s="178"/>
      <c r="L209" s="178"/>
      <c r="M209" s="178"/>
      <c r="N209" s="160" t="str">
        <f t="shared" si="13"/>
        <v/>
      </c>
      <c r="O209" s="21"/>
      <c r="P209" s="160" t="str">
        <f t="shared" si="14"/>
        <v/>
      </c>
      <c r="Q209" s="160">
        <f t="shared" si="15"/>
        <v>0</v>
      </c>
      <c r="R209" s="160" t="str">
        <f t="shared" si="16"/>
        <v/>
      </c>
      <c r="S209" s="160" t="str">
        <f t="shared" si="17"/>
        <v/>
      </c>
      <c r="T209" s="50" t="str">
        <f>IF($F209="","",IF(ISERROR(VLOOKUP(F209,PROVEEDORES!$D$8:$I$507,5,0)),1,VLOOKUP($F209,PROVEEDORES!$D$8:$I$507,5,0)))</f>
        <v/>
      </c>
    </row>
    <row r="210" spans="3:20" ht="17.45" customHeight="1" x14ac:dyDescent="0.25">
      <c r="C210" s="188"/>
      <c r="D210" s="189"/>
      <c r="E210" s="178"/>
      <c r="F210" s="178"/>
      <c r="G210" s="190">
        <f>DATOS!$E$13</f>
        <v>1</v>
      </c>
      <c r="H210" s="178"/>
      <c r="I210" s="191"/>
      <c r="J210" s="178"/>
      <c r="K210" s="178"/>
      <c r="L210" s="178"/>
      <c r="M210" s="178"/>
      <c r="N210" s="160" t="str">
        <f t="shared" ref="N210:N273" si="18">IF(H210&amp;J210&amp;K210&amp;L210&amp;M210="","",H210+J210+K210-L210-M210)</f>
        <v/>
      </c>
      <c r="O210" s="21"/>
      <c r="P210" s="160" t="str">
        <f t="shared" ref="P210:P273" si="19">IF($I210="E",H210,"")</f>
        <v/>
      </c>
      <c r="Q210" s="160">
        <f t="shared" si="15"/>
        <v>0</v>
      </c>
      <c r="R210" s="160" t="str">
        <f t="shared" si="16"/>
        <v/>
      </c>
      <c r="S210" s="160" t="str">
        <f t="shared" si="17"/>
        <v/>
      </c>
      <c r="T210" s="50" t="str">
        <f>IF($F210="","",IF(ISERROR(VLOOKUP(F210,PROVEEDORES!$D$8:$I$507,5,0)),1,VLOOKUP($F210,PROVEEDORES!$D$8:$I$507,5,0)))</f>
        <v/>
      </c>
    </row>
    <row r="211" spans="3:20" ht="17.45" customHeight="1" x14ac:dyDescent="0.25">
      <c r="C211" s="188"/>
      <c r="D211" s="189"/>
      <c r="E211" s="178"/>
      <c r="F211" s="178"/>
      <c r="G211" s="190">
        <f>DATOS!$E$13</f>
        <v>1</v>
      </c>
      <c r="H211" s="178"/>
      <c r="I211" s="191"/>
      <c r="J211" s="178"/>
      <c r="K211" s="178"/>
      <c r="L211" s="178"/>
      <c r="M211" s="178"/>
      <c r="N211" s="160" t="str">
        <f t="shared" si="18"/>
        <v/>
      </c>
      <c r="O211" s="21"/>
      <c r="P211" s="160" t="str">
        <f t="shared" si="19"/>
        <v/>
      </c>
      <c r="Q211" s="160">
        <f t="shared" ref="Q211:Q274" si="20">IF($I211=0%,H211,"")</f>
        <v>0</v>
      </c>
      <c r="R211" s="160" t="str">
        <f t="shared" ref="R211:R274" si="21">IF(OR($I211=8%,$I211=11%),$J211/$I211,"")</f>
        <v/>
      </c>
      <c r="S211" s="160" t="str">
        <f t="shared" ref="S211:S274" si="22">IF(OR($I211=15%,$I211=16%),$J211/$I211,"")</f>
        <v/>
      </c>
      <c r="T211" s="50" t="str">
        <f>IF($F211="","",IF(ISERROR(VLOOKUP(F211,PROVEEDORES!$D$8:$I$507,5,0)),1,VLOOKUP($F211,PROVEEDORES!$D$8:$I$507,5,0)))</f>
        <v/>
      </c>
    </row>
    <row r="212" spans="3:20" ht="17.45" customHeight="1" x14ac:dyDescent="0.25">
      <c r="C212" s="188"/>
      <c r="D212" s="189"/>
      <c r="E212" s="178"/>
      <c r="F212" s="178"/>
      <c r="G212" s="190">
        <f>DATOS!$E$13</f>
        <v>1</v>
      </c>
      <c r="H212" s="178"/>
      <c r="I212" s="191"/>
      <c r="J212" s="178"/>
      <c r="K212" s="178"/>
      <c r="L212" s="178"/>
      <c r="M212" s="178"/>
      <c r="N212" s="160" t="str">
        <f t="shared" si="18"/>
        <v/>
      </c>
      <c r="O212" s="21"/>
      <c r="P212" s="160" t="str">
        <f t="shared" si="19"/>
        <v/>
      </c>
      <c r="Q212" s="160">
        <f t="shared" si="20"/>
        <v>0</v>
      </c>
      <c r="R212" s="160" t="str">
        <f t="shared" si="21"/>
        <v/>
      </c>
      <c r="S212" s="160" t="str">
        <f t="shared" si="22"/>
        <v/>
      </c>
      <c r="T212" s="50" t="str">
        <f>IF($F212="","",IF(ISERROR(VLOOKUP(F212,PROVEEDORES!$D$8:$I$507,5,0)),1,VLOOKUP($F212,PROVEEDORES!$D$8:$I$507,5,0)))</f>
        <v/>
      </c>
    </row>
    <row r="213" spans="3:20" ht="17.45" customHeight="1" x14ac:dyDescent="0.25">
      <c r="C213" s="188"/>
      <c r="D213" s="189"/>
      <c r="E213" s="178"/>
      <c r="F213" s="178"/>
      <c r="G213" s="190">
        <f>DATOS!$E$13</f>
        <v>1</v>
      </c>
      <c r="H213" s="178"/>
      <c r="I213" s="191"/>
      <c r="J213" s="178"/>
      <c r="K213" s="178"/>
      <c r="L213" s="178"/>
      <c r="M213" s="178"/>
      <c r="N213" s="160" t="str">
        <f t="shared" si="18"/>
        <v/>
      </c>
      <c r="O213" s="21"/>
      <c r="P213" s="160" t="str">
        <f t="shared" si="19"/>
        <v/>
      </c>
      <c r="Q213" s="160">
        <f t="shared" si="20"/>
        <v>0</v>
      </c>
      <c r="R213" s="160" t="str">
        <f t="shared" si="21"/>
        <v/>
      </c>
      <c r="S213" s="160" t="str">
        <f t="shared" si="22"/>
        <v/>
      </c>
      <c r="T213" s="50" t="str">
        <f>IF($F213="","",IF(ISERROR(VLOOKUP(F213,PROVEEDORES!$D$8:$I$507,5,0)),1,VLOOKUP($F213,PROVEEDORES!$D$8:$I$507,5,0)))</f>
        <v/>
      </c>
    </row>
    <row r="214" spans="3:20" ht="17.45" customHeight="1" x14ac:dyDescent="0.25">
      <c r="C214" s="188"/>
      <c r="D214" s="189"/>
      <c r="E214" s="178"/>
      <c r="F214" s="178"/>
      <c r="G214" s="190">
        <f>DATOS!$E$13</f>
        <v>1</v>
      </c>
      <c r="H214" s="178"/>
      <c r="I214" s="191"/>
      <c r="J214" s="178"/>
      <c r="K214" s="178"/>
      <c r="L214" s="178"/>
      <c r="M214" s="178"/>
      <c r="N214" s="160" t="str">
        <f t="shared" si="18"/>
        <v/>
      </c>
      <c r="O214" s="21"/>
      <c r="P214" s="160" t="str">
        <f t="shared" si="19"/>
        <v/>
      </c>
      <c r="Q214" s="160">
        <f t="shared" si="20"/>
        <v>0</v>
      </c>
      <c r="R214" s="160" t="str">
        <f t="shared" si="21"/>
        <v/>
      </c>
      <c r="S214" s="160" t="str">
        <f t="shared" si="22"/>
        <v/>
      </c>
      <c r="T214" s="50" t="str">
        <f>IF($F214="","",IF(ISERROR(VLOOKUP(F214,PROVEEDORES!$D$8:$I$507,5,0)),1,VLOOKUP($F214,PROVEEDORES!$D$8:$I$507,5,0)))</f>
        <v/>
      </c>
    </row>
    <row r="215" spans="3:20" ht="17.45" customHeight="1" x14ac:dyDescent="0.25">
      <c r="C215" s="188"/>
      <c r="D215" s="189"/>
      <c r="E215" s="178"/>
      <c r="F215" s="178"/>
      <c r="G215" s="190">
        <f>DATOS!$E$13</f>
        <v>1</v>
      </c>
      <c r="H215" s="178"/>
      <c r="I215" s="191"/>
      <c r="J215" s="178"/>
      <c r="K215" s="178"/>
      <c r="L215" s="178"/>
      <c r="M215" s="178"/>
      <c r="N215" s="160" t="str">
        <f t="shared" si="18"/>
        <v/>
      </c>
      <c r="O215" s="21"/>
      <c r="P215" s="160" t="str">
        <f t="shared" si="19"/>
        <v/>
      </c>
      <c r="Q215" s="160">
        <f t="shared" si="20"/>
        <v>0</v>
      </c>
      <c r="R215" s="160" t="str">
        <f t="shared" si="21"/>
        <v/>
      </c>
      <c r="S215" s="160" t="str">
        <f t="shared" si="22"/>
        <v/>
      </c>
      <c r="T215" s="50" t="str">
        <f>IF($F215="","",IF(ISERROR(VLOOKUP(F215,PROVEEDORES!$D$8:$I$507,5,0)),1,VLOOKUP($F215,PROVEEDORES!$D$8:$I$507,5,0)))</f>
        <v/>
      </c>
    </row>
    <row r="216" spans="3:20" ht="17.45" customHeight="1" x14ac:dyDescent="0.25">
      <c r="C216" s="188"/>
      <c r="D216" s="189"/>
      <c r="E216" s="178"/>
      <c r="F216" s="178"/>
      <c r="G216" s="190">
        <f>DATOS!$E$13</f>
        <v>1</v>
      </c>
      <c r="H216" s="178"/>
      <c r="I216" s="191"/>
      <c r="J216" s="178"/>
      <c r="K216" s="178"/>
      <c r="L216" s="178"/>
      <c r="M216" s="178"/>
      <c r="N216" s="160" t="str">
        <f t="shared" si="18"/>
        <v/>
      </c>
      <c r="O216" s="21"/>
      <c r="P216" s="160" t="str">
        <f t="shared" si="19"/>
        <v/>
      </c>
      <c r="Q216" s="160">
        <f t="shared" si="20"/>
        <v>0</v>
      </c>
      <c r="R216" s="160" t="str">
        <f t="shared" si="21"/>
        <v/>
      </c>
      <c r="S216" s="160" t="str">
        <f t="shared" si="22"/>
        <v/>
      </c>
      <c r="T216" s="50" t="str">
        <f>IF($F216="","",IF(ISERROR(VLOOKUP(F216,PROVEEDORES!$D$8:$I$507,5,0)),1,VLOOKUP($F216,PROVEEDORES!$D$8:$I$507,5,0)))</f>
        <v/>
      </c>
    </row>
    <row r="217" spans="3:20" ht="17.45" customHeight="1" x14ac:dyDescent="0.25">
      <c r="C217" s="188"/>
      <c r="D217" s="189"/>
      <c r="E217" s="178"/>
      <c r="F217" s="178"/>
      <c r="G217" s="190">
        <f>DATOS!$E$13</f>
        <v>1</v>
      </c>
      <c r="H217" s="178"/>
      <c r="I217" s="191"/>
      <c r="J217" s="178"/>
      <c r="K217" s="178"/>
      <c r="L217" s="178"/>
      <c r="M217" s="178"/>
      <c r="N217" s="160" t="str">
        <f t="shared" si="18"/>
        <v/>
      </c>
      <c r="O217" s="21"/>
      <c r="P217" s="160" t="str">
        <f t="shared" si="19"/>
        <v/>
      </c>
      <c r="Q217" s="160">
        <f t="shared" si="20"/>
        <v>0</v>
      </c>
      <c r="R217" s="160" t="str">
        <f t="shared" si="21"/>
        <v/>
      </c>
      <c r="S217" s="160" t="str">
        <f t="shared" si="22"/>
        <v/>
      </c>
      <c r="T217" s="50" t="str">
        <f>IF($F217="","",IF(ISERROR(VLOOKUP(F217,PROVEEDORES!$D$8:$I$507,5,0)),1,VLOOKUP($F217,PROVEEDORES!$D$8:$I$507,5,0)))</f>
        <v/>
      </c>
    </row>
    <row r="218" spans="3:20" ht="17.45" customHeight="1" x14ac:dyDescent="0.25">
      <c r="C218" s="188"/>
      <c r="D218" s="189"/>
      <c r="E218" s="178"/>
      <c r="F218" s="178"/>
      <c r="G218" s="190">
        <f>DATOS!$E$13</f>
        <v>1</v>
      </c>
      <c r="H218" s="178"/>
      <c r="I218" s="191"/>
      <c r="J218" s="178"/>
      <c r="K218" s="178"/>
      <c r="L218" s="178"/>
      <c r="M218" s="178"/>
      <c r="N218" s="160" t="str">
        <f t="shared" si="18"/>
        <v/>
      </c>
      <c r="O218" s="21"/>
      <c r="P218" s="160" t="str">
        <f t="shared" si="19"/>
        <v/>
      </c>
      <c r="Q218" s="160">
        <f t="shared" si="20"/>
        <v>0</v>
      </c>
      <c r="R218" s="160" t="str">
        <f t="shared" si="21"/>
        <v/>
      </c>
      <c r="S218" s="160" t="str">
        <f t="shared" si="22"/>
        <v/>
      </c>
      <c r="T218" s="50" t="str">
        <f>IF($F218="","",IF(ISERROR(VLOOKUP(F218,PROVEEDORES!$D$8:$I$507,5,0)),1,VLOOKUP($F218,PROVEEDORES!$D$8:$I$507,5,0)))</f>
        <v/>
      </c>
    </row>
    <row r="219" spans="3:20" ht="17.45" customHeight="1" x14ac:dyDescent="0.25">
      <c r="C219" s="188"/>
      <c r="D219" s="189"/>
      <c r="E219" s="178"/>
      <c r="F219" s="178"/>
      <c r="G219" s="190">
        <f>DATOS!$E$13</f>
        <v>1</v>
      </c>
      <c r="H219" s="178"/>
      <c r="I219" s="191"/>
      <c r="J219" s="178"/>
      <c r="K219" s="178"/>
      <c r="L219" s="178"/>
      <c r="M219" s="178"/>
      <c r="N219" s="160" t="str">
        <f t="shared" si="18"/>
        <v/>
      </c>
      <c r="O219" s="21"/>
      <c r="P219" s="160" t="str">
        <f t="shared" si="19"/>
        <v/>
      </c>
      <c r="Q219" s="160">
        <f t="shared" si="20"/>
        <v>0</v>
      </c>
      <c r="R219" s="160" t="str">
        <f t="shared" si="21"/>
        <v/>
      </c>
      <c r="S219" s="160" t="str">
        <f t="shared" si="22"/>
        <v/>
      </c>
      <c r="T219" s="50" t="str">
        <f>IF($F219="","",IF(ISERROR(VLOOKUP(F219,PROVEEDORES!$D$8:$I$507,5,0)),1,VLOOKUP($F219,PROVEEDORES!$D$8:$I$507,5,0)))</f>
        <v/>
      </c>
    </row>
    <row r="220" spans="3:20" ht="17.45" customHeight="1" x14ac:dyDescent="0.25">
      <c r="C220" s="188"/>
      <c r="D220" s="189"/>
      <c r="E220" s="178"/>
      <c r="F220" s="178"/>
      <c r="G220" s="190">
        <f>DATOS!$E$13</f>
        <v>1</v>
      </c>
      <c r="H220" s="178"/>
      <c r="I220" s="191"/>
      <c r="J220" s="178"/>
      <c r="K220" s="178"/>
      <c r="L220" s="178"/>
      <c r="M220" s="178"/>
      <c r="N220" s="160" t="str">
        <f t="shared" si="18"/>
        <v/>
      </c>
      <c r="O220" s="21"/>
      <c r="P220" s="160" t="str">
        <f t="shared" si="19"/>
        <v/>
      </c>
      <c r="Q220" s="160">
        <f t="shared" si="20"/>
        <v>0</v>
      </c>
      <c r="R220" s="160" t="str">
        <f t="shared" si="21"/>
        <v/>
      </c>
      <c r="S220" s="160" t="str">
        <f t="shared" si="22"/>
        <v/>
      </c>
      <c r="T220" s="50" t="str">
        <f>IF($F220="","",IF(ISERROR(VLOOKUP(F220,PROVEEDORES!$D$8:$I$507,5,0)),1,VLOOKUP($F220,PROVEEDORES!$D$8:$I$507,5,0)))</f>
        <v/>
      </c>
    </row>
    <row r="221" spans="3:20" ht="17.45" customHeight="1" x14ac:dyDescent="0.25">
      <c r="C221" s="188"/>
      <c r="D221" s="189"/>
      <c r="E221" s="178"/>
      <c r="F221" s="178"/>
      <c r="G221" s="190">
        <f>DATOS!$E$13</f>
        <v>1</v>
      </c>
      <c r="H221" s="178"/>
      <c r="I221" s="191"/>
      <c r="J221" s="178"/>
      <c r="K221" s="178"/>
      <c r="L221" s="178"/>
      <c r="M221" s="178"/>
      <c r="N221" s="160" t="str">
        <f t="shared" si="18"/>
        <v/>
      </c>
      <c r="O221" s="21"/>
      <c r="P221" s="160" t="str">
        <f t="shared" si="19"/>
        <v/>
      </c>
      <c r="Q221" s="160">
        <f t="shared" si="20"/>
        <v>0</v>
      </c>
      <c r="R221" s="160" t="str">
        <f t="shared" si="21"/>
        <v/>
      </c>
      <c r="S221" s="160" t="str">
        <f t="shared" si="22"/>
        <v/>
      </c>
      <c r="T221" s="50" t="str">
        <f>IF($F221="","",IF(ISERROR(VLOOKUP(F221,PROVEEDORES!$D$8:$I$507,5,0)),1,VLOOKUP($F221,PROVEEDORES!$D$8:$I$507,5,0)))</f>
        <v/>
      </c>
    </row>
    <row r="222" spans="3:20" ht="17.45" customHeight="1" x14ac:dyDescent="0.25">
      <c r="C222" s="188"/>
      <c r="D222" s="189"/>
      <c r="E222" s="178"/>
      <c r="F222" s="178"/>
      <c r="G222" s="190">
        <f>DATOS!$E$13</f>
        <v>1</v>
      </c>
      <c r="H222" s="178"/>
      <c r="I222" s="191"/>
      <c r="J222" s="178"/>
      <c r="K222" s="178"/>
      <c r="L222" s="178"/>
      <c r="M222" s="178"/>
      <c r="N222" s="160" t="str">
        <f t="shared" si="18"/>
        <v/>
      </c>
      <c r="O222" s="21"/>
      <c r="P222" s="160" t="str">
        <f t="shared" si="19"/>
        <v/>
      </c>
      <c r="Q222" s="160">
        <f t="shared" si="20"/>
        <v>0</v>
      </c>
      <c r="R222" s="160" t="str">
        <f t="shared" si="21"/>
        <v/>
      </c>
      <c r="S222" s="160" t="str">
        <f t="shared" si="22"/>
        <v/>
      </c>
      <c r="T222" s="50" t="str">
        <f>IF($F222="","",IF(ISERROR(VLOOKUP(F222,PROVEEDORES!$D$8:$I$507,5,0)),1,VLOOKUP($F222,PROVEEDORES!$D$8:$I$507,5,0)))</f>
        <v/>
      </c>
    </row>
    <row r="223" spans="3:20" ht="17.45" customHeight="1" x14ac:dyDescent="0.25">
      <c r="C223" s="188"/>
      <c r="D223" s="189"/>
      <c r="E223" s="178"/>
      <c r="F223" s="178"/>
      <c r="G223" s="190">
        <f>DATOS!$E$13</f>
        <v>1</v>
      </c>
      <c r="H223" s="178"/>
      <c r="I223" s="191"/>
      <c r="J223" s="178"/>
      <c r="K223" s="178"/>
      <c r="L223" s="178"/>
      <c r="M223" s="178"/>
      <c r="N223" s="160" t="str">
        <f t="shared" si="18"/>
        <v/>
      </c>
      <c r="O223" s="21"/>
      <c r="P223" s="160" t="str">
        <f t="shared" si="19"/>
        <v/>
      </c>
      <c r="Q223" s="160">
        <f t="shared" si="20"/>
        <v>0</v>
      </c>
      <c r="R223" s="160" t="str">
        <f t="shared" si="21"/>
        <v/>
      </c>
      <c r="S223" s="160" t="str">
        <f t="shared" si="22"/>
        <v/>
      </c>
      <c r="T223" s="50" t="str">
        <f>IF($F223="","",IF(ISERROR(VLOOKUP(F223,PROVEEDORES!$D$8:$I$507,5,0)),1,VLOOKUP($F223,PROVEEDORES!$D$8:$I$507,5,0)))</f>
        <v/>
      </c>
    </row>
    <row r="224" spans="3:20" ht="17.45" customHeight="1" x14ac:dyDescent="0.25">
      <c r="C224" s="188"/>
      <c r="D224" s="189"/>
      <c r="E224" s="178"/>
      <c r="F224" s="178"/>
      <c r="G224" s="190">
        <f>DATOS!$E$13</f>
        <v>1</v>
      </c>
      <c r="H224" s="178"/>
      <c r="I224" s="191"/>
      <c r="J224" s="178"/>
      <c r="K224" s="178"/>
      <c r="L224" s="178"/>
      <c r="M224" s="178"/>
      <c r="N224" s="160" t="str">
        <f t="shared" si="18"/>
        <v/>
      </c>
      <c r="O224" s="21"/>
      <c r="P224" s="160" t="str">
        <f t="shared" si="19"/>
        <v/>
      </c>
      <c r="Q224" s="160">
        <f t="shared" si="20"/>
        <v>0</v>
      </c>
      <c r="R224" s="160" t="str">
        <f t="shared" si="21"/>
        <v/>
      </c>
      <c r="S224" s="160" t="str">
        <f t="shared" si="22"/>
        <v/>
      </c>
      <c r="T224" s="50" t="str">
        <f>IF($F224="","",IF(ISERROR(VLOOKUP(F224,PROVEEDORES!$D$8:$I$507,5,0)),1,VLOOKUP($F224,PROVEEDORES!$D$8:$I$507,5,0)))</f>
        <v/>
      </c>
    </row>
    <row r="225" spans="3:20" ht="17.45" customHeight="1" x14ac:dyDescent="0.25">
      <c r="C225" s="188"/>
      <c r="D225" s="189"/>
      <c r="E225" s="178"/>
      <c r="F225" s="178"/>
      <c r="G225" s="190">
        <f>DATOS!$E$13</f>
        <v>1</v>
      </c>
      <c r="H225" s="178"/>
      <c r="I225" s="191"/>
      <c r="J225" s="178"/>
      <c r="K225" s="178"/>
      <c r="L225" s="178"/>
      <c r="M225" s="178"/>
      <c r="N225" s="160" t="str">
        <f t="shared" si="18"/>
        <v/>
      </c>
      <c r="O225" s="21"/>
      <c r="P225" s="160" t="str">
        <f t="shared" si="19"/>
        <v/>
      </c>
      <c r="Q225" s="160">
        <f t="shared" si="20"/>
        <v>0</v>
      </c>
      <c r="R225" s="160" t="str">
        <f t="shared" si="21"/>
        <v/>
      </c>
      <c r="S225" s="160" t="str">
        <f t="shared" si="22"/>
        <v/>
      </c>
      <c r="T225" s="50" t="str">
        <f>IF($F225="","",IF(ISERROR(VLOOKUP(F225,PROVEEDORES!$D$8:$I$507,5,0)),1,VLOOKUP($F225,PROVEEDORES!$D$8:$I$507,5,0)))</f>
        <v/>
      </c>
    </row>
    <row r="226" spans="3:20" ht="17.45" customHeight="1" x14ac:dyDescent="0.25">
      <c r="C226" s="188"/>
      <c r="D226" s="189"/>
      <c r="E226" s="178"/>
      <c r="F226" s="178"/>
      <c r="G226" s="190">
        <f>DATOS!$E$13</f>
        <v>1</v>
      </c>
      <c r="H226" s="178"/>
      <c r="I226" s="191"/>
      <c r="J226" s="178"/>
      <c r="K226" s="178"/>
      <c r="L226" s="178"/>
      <c r="M226" s="178"/>
      <c r="N226" s="160" t="str">
        <f t="shared" si="18"/>
        <v/>
      </c>
      <c r="O226" s="21"/>
      <c r="P226" s="160" t="str">
        <f t="shared" si="19"/>
        <v/>
      </c>
      <c r="Q226" s="160">
        <f t="shared" si="20"/>
        <v>0</v>
      </c>
      <c r="R226" s="160" t="str">
        <f t="shared" si="21"/>
        <v/>
      </c>
      <c r="S226" s="160" t="str">
        <f t="shared" si="22"/>
        <v/>
      </c>
      <c r="T226" s="50" t="str">
        <f>IF($F226="","",IF(ISERROR(VLOOKUP(F226,PROVEEDORES!$D$8:$I$507,5,0)),1,VLOOKUP($F226,PROVEEDORES!$D$8:$I$507,5,0)))</f>
        <v/>
      </c>
    </row>
    <row r="227" spans="3:20" ht="17.45" customHeight="1" x14ac:dyDescent="0.25">
      <c r="C227" s="188"/>
      <c r="D227" s="189"/>
      <c r="E227" s="178"/>
      <c r="F227" s="178"/>
      <c r="G227" s="190">
        <f>DATOS!$E$13</f>
        <v>1</v>
      </c>
      <c r="H227" s="178"/>
      <c r="I227" s="191"/>
      <c r="J227" s="178"/>
      <c r="K227" s="178"/>
      <c r="L227" s="178"/>
      <c r="M227" s="178"/>
      <c r="N227" s="160" t="str">
        <f t="shared" si="18"/>
        <v/>
      </c>
      <c r="O227" s="21"/>
      <c r="P227" s="160" t="str">
        <f t="shared" si="19"/>
        <v/>
      </c>
      <c r="Q227" s="160">
        <f t="shared" si="20"/>
        <v>0</v>
      </c>
      <c r="R227" s="160" t="str">
        <f t="shared" si="21"/>
        <v/>
      </c>
      <c r="S227" s="160" t="str">
        <f t="shared" si="22"/>
        <v/>
      </c>
      <c r="T227" s="50" t="str">
        <f>IF($F227="","",IF(ISERROR(VLOOKUP(F227,PROVEEDORES!$D$8:$I$507,5,0)),1,VLOOKUP($F227,PROVEEDORES!$D$8:$I$507,5,0)))</f>
        <v/>
      </c>
    </row>
    <row r="228" spans="3:20" ht="17.45" customHeight="1" x14ac:dyDescent="0.25">
      <c r="C228" s="188"/>
      <c r="D228" s="189"/>
      <c r="E228" s="178"/>
      <c r="F228" s="178"/>
      <c r="G228" s="190">
        <f>DATOS!$E$13</f>
        <v>1</v>
      </c>
      <c r="H228" s="178"/>
      <c r="I228" s="191"/>
      <c r="J228" s="178"/>
      <c r="K228" s="178"/>
      <c r="L228" s="178"/>
      <c r="M228" s="178"/>
      <c r="N228" s="160" t="str">
        <f t="shared" si="18"/>
        <v/>
      </c>
      <c r="O228" s="21"/>
      <c r="P228" s="160" t="str">
        <f t="shared" si="19"/>
        <v/>
      </c>
      <c r="Q228" s="160">
        <f t="shared" si="20"/>
        <v>0</v>
      </c>
      <c r="R228" s="160" t="str">
        <f t="shared" si="21"/>
        <v/>
      </c>
      <c r="S228" s="160" t="str">
        <f t="shared" si="22"/>
        <v/>
      </c>
      <c r="T228" s="50" t="str">
        <f>IF($F228="","",IF(ISERROR(VLOOKUP(F228,PROVEEDORES!$D$8:$I$507,5,0)),1,VLOOKUP($F228,PROVEEDORES!$D$8:$I$507,5,0)))</f>
        <v/>
      </c>
    </row>
    <row r="229" spans="3:20" ht="17.45" customHeight="1" x14ac:dyDescent="0.25">
      <c r="C229" s="188"/>
      <c r="D229" s="189"/>
      <c r="E229" s="178"/>
      <c r="F229" s="178"/>
      <c r="G229" s="190">
        <f>DATOS!$E$13</f>
        <v>1</v>
      </c>
      <c r="H229" s="178"/>
      <c r="I229" s="191"/>
      <c r="J229" s="178"/>
      <c r="K229" s="178"/>
      <c r="L229" s="178"/>
      <c r="M229" s="178"/>
      <c r="N229" s="160" t="str">
        <f t="shared" si="18"/>
        <v/>
      </c>
      <c r="O229" s="21"/>
      <c r="P229" s="160" t="str">
        <f t="shared" si="19"/>
        <v/>
      </c>
      <c r="Q229" s="160">
        <f t="shared" si="20"/>
        <v>0</v>
      </c>
      <c r="R229" s="160" t="str">
        <f t="shared" si="21"/>
        <v/>
      </c>
      <c r="S229" s="160" t="str">
        <f t="shared" si="22"/>
        <v/>
      </c>
      <c r="T229" s="50" t="str">
        <f>IF($F229="","",IF(ISERROR(VLOOKUP(F229,PROVEEDORES!$D$8:$I$507,5,0)),1,VLOOKUP($F229,PROVEEDORES!$D$8:$I$507,5,0)))</f>
        <v/>
      </c>
    </row>
    <row r="230" spans="3:20" ht="17.45" customHeight="1" x14ac:dyDescent="0.25">
      <c r="C230" s="188"/>
      <c r="D230" s="189"/>
      <c r="E230" s="178"/>
      <c r="F230" s="178"/>
      <c r="G230" s="190">
        <f>DATOS!$E$13</f>
        <v>1</v>
      </c>
      <c r="H230" s="178"/>
      <c r="I230" s="191"/>
      <c r="J230" s="178"/>
      <c r="K230" s="178"/>
      <c r="L230" s="178"/>
      <c r="M230" s="178"/>
      <c r="N230" s="160" t="str">
        <f t="shared" si="18"/>
        <v/>
      </c>
      <c r="O230" s="21"/>
      <c r="P230" s="160" t="str">
        <f t="shared" si="19"/>
        <v/>
      </c>
      <c r="Q230" s="160">
        <f t="shared" si="20"/>
        <v>0</v>
      </c>
      <c r="R230" s="160" t="str">
        <f t="shared" si="21"/>
        <v/>
      </c>
      <c r="S230" s="160" t="str">
        <f t="shared" si="22"/>
        <v/>
      </c>
      <c r="T230" s="50" t="str">
        <f>IF($F230="","",IF(ISERROR(VLOOKUP(F230,PROVEEDORES!$D$8:$I$507,5,0)),1,VLOOKUP($F230,PROVEEDORES!$D$8:$I$507,5,0)))</f>
        <v/>
      </c>
    </row>
    <row r="231" spans="3:20" ht="17.45" customHeight="1" x14ac:dyDescent="0.25">
      <c r="C231" s="188"/>
      <c r="D231" s="189"/>
      <c r="E231" s="178"/>
      <c r="F231" s="178"/>
      <c r="G231" s="190">
        <f>DATOS!$E$13</f>
        <v>1</v>
      </c>
      <c r="H231" s="178"/>
      <c r="I231" s="191"/>
      <c r="J231" s="178"/>
      <c r="K231" s="178"/>
      <c r="L231" s="178"/>
      <c r="M231" s="178"/>
      <c r="N231" s="160" t="str">
        <f t="shared" si="18"/>
        <v/>
      </c>
      <c r="O231" s="21"/>
      <c r="P231" s="160" t="str">
        <f t="shared" si="19"/>
        <v/>
      </c>
      <c r="Q231" s="160">
        <f t="shared" si="20"/>
        <v>0</v>
      </c>
      <c r="R231" s="160" t="str">
        <f t="shared" si="21"/>
        <v/>
      </c>
      <c r="S231" s="160" t="str">
        <f t="shared" si="22"/>
        <v/>
      </c>
      <c r="T231" s="50" t="str">
        <f>IF($F231="","",IF(ISERROR(VLOOKUP(F231,PROVEEDORES!$D$8:$I$507,5,0)),1,VLOOKUP($F231,PROVEEDORES!$D$8:$I$507,5,0)))</f>
        <v/>
      </c>
    </row>
    <row r="232" spans="3:20" ht="17.45" customHeight="1" x14ac:dyDescent="0.25">
      <c r="C232" s="188"/>
      <c r="D232" s="189"/>
      <c r="E232" s="178"/>
      <c r="F232" s="178"/>
      <c r="G232" s="190">
        <f>DATOS!$E$13</f>
        <v>1</v>
      </c>
      <c r="H232" s="178"/>
      <c r="I232" s="191"/>
      <c r="J232" s="178"/>
      <c r="K232" s="178"/>
      <c r="L232" s="178"/>
      <c r="M232" s="178"/>
      <c r="N232" s="160" t="str">
        <f t="shared" si="18"/>
        <v/>
      </c>
      <c r="O232" s="21"/>
      <c r="P232" s="160" t="str">
        <f t="shared" si="19"/>
        <v/>
      </c>
      <c r="Q232" s="160">
        <f t="shared" si="20"/>
        <v>0</v>
      </c>
      <c r="R232" s="160" t="str">
        <f t="shared" si="21"/>
        <v/>
      </c>
      <c r="S232" s="160" t="str">
        <f t="shared" si="22"/>
        <v/>
      </c>
      <c r="T232" s="50" t="str">
        <f>IF($F232="","",IF(ISERROR(VLOOKUP(F232,PROVEEDORES!$D$8:$I$507,5,0)),1,VLOOKUP($F232,PROVEEDORES!$D$8:$I$507,5,0)))</f>
        <v/>
      </c>
    </row>
    <row r="233" spans="3:20" ht="17.45" customHeight="1" x14ac:dyDescent="0.25">
      <c r="C233" s="188"/>
      <c r="D233" s="189"/>
      <c r="E233" s="178"/>
      <c r="F233" s="178"/>
      <c r="G233" s="190">
        <f>DATOS!$E$13</f>
        <v>1</v>
      </c>
      <c r="H233" s="178"/>
      <c r="I233" s="191"/>
      <c r="J233" s="178"/>
      <c r="K233" s="178"/>
      <c r="L233" s="178"/>
      <c r="M233" s="178"/>
      <c r="N233" s="160" t="str">
        <f t="shared" si="18"/>
        <v/>
      </c>
      <c r="O233" s="21"/>
      <c r="P233" s="160" t="str">
        <f t="shared" si="19"/>
        <v/>
      </c>
      <c r="Q233" s="160">
        <f t="shared" si="20"/>
        <v>0</v>
      </c>
      <c r="R233" s="160" t="str">
        <f t="shared" si="21"/>
        <v/>
      </c>
      <c r="S233" s="160" t="str">
        <f t="shared" si="22"/>
        <v/>
      </c>
      <c r="T233" s="50" t="str">
        <f>IF($F233="","",IF(ISERROR(VLOOKUP(F233,PROVEEDORES!$D$8:$I$507,5,0)),1,VLOOKUP($F233,PROVEEDORES!$D$8:$I$507,5,0)))</f>
        <v/>
      </c>
    </row>
    <row r="234" spans="3:20" ht="17.45" customHeight="1" x14ac:dyDescent="0.25">
      <c r="C234" s="188"/>
      <c r="D234" s="189"/>
      <c r="E234" s="178"/>
      <c r="F234" s="178"/>
      <c r="G234" s="190">
        <f>DATOS!$E$13</f>
        <v>1</v>
      </c>
      <c r="H234" s="178"/>
      <c r="I234" s="191"/>
      <c r="J234" s="178"/>
      <c r="K234" s="178"/>
      <c r="L234" s="178"/>
      <c r="M234" s="178"/>
      <c r="N234" s="160" t="str">
        <f t="shared" si="18"/>
        <v/>
      </c>
      <c r="O234" s="21"/>
      <c r="P234" s="160" t="str">
        <f t="shared" si="19"/>
        <v/>
      </c>
      <c r="Q234" s="160">
        <f t="shared" si="20"/>
        <v>0</v>
      </c>
      <c r="R234" s="160" t="str">
        <f t="shared" si="21"/>
        <v/>
      </c>
      <c r="S234" s="160" t="str">
        <f t="shared" si="22"/>
        <v/>
      </c>
      <c r="T234" s="50" t="str">
        <f>IF($F234="","",IF(ISERROR(VLOOKUP(F234,PROVEEDORES!$D$8:$I$507,5,0)),1,VLOOKUP($F234,PROVEEDORES!$D$8:$I$507,5,0)))</f>
        <v/>
      </c>
    </row>
    <row r="235" spans="3:20" ht="17.45" customHeight="1" x14ac:dyDescent="0.25">
      <c r="C235" s="188"/>
      <c r="D235" s="189"/>
      <c r="E235" s="178"/>
      <c r="F235" s="178"/>
      <c r="G235" s="190">
        <f>DATOS!$E$13</f>
        <v>1</v>
      </c>
      <c r="H235" s="178"/>
      <c r="I235" s="191"/>
      <c r="J235" s="178"/>
      <c r="K235" s="178"/>
      <c r="L235" s="178"/>
      <c r="M235" s="178"/>
      <c r="N235" s="160" t="str">
        <f t="shared" si="18"/>
        <v/>
      </c>
      <c r="O235" s="21"/>
      <c r="P235" s="160" t="str">
        <f t="shared" si="19"/>
        <v/>
      </c>
      <c r="Q235" s="160">
        <f t="shared" si="20"/>
        <v>0</v>
      </c>
      <c r="R235" s="160" t="str">
        <f t="shared" si="21"/>
        <v/>
      </c>
      <c r="S235" s="160" t="str">
        <f t="shared" si="22"/>
        <v/>
      </c>
      <c r="T235" s="50" t="str">
        <f>IF($F235="","",IF(ISERROR(VLOOKUP(F235,PROVEEDORES!$D$8:$I$507,5,0)),1,VLOOKUP($F235,PROVEEDORES!$D$8:$I$507,5,0)))</f>
        <v/>
      </c>
    </row>
    <row r="236" spans="3:20" ht="17.45" customHeight="1" x14ac:dyDescent="0.25">
      <c r="C236" s="188"/>
      <c r="D236" s="189"/>
      <c r="E236" s="178"/>
      <c r="F236" s="178"/>
      <c r="G236" s="190">
        <f>DATOS!$E$13</f>
        <v>1</v>
      </c>
      <c r="H236" s="178"/>
      <c r="I236" s="191"/>
      <c r="J236" s="178"/>
      <c r="K236" s="178"/>
      <c r="L236" s="178"/>
      <c r="M236" s="178"/>
      <c r="N236" s="160" t="str">
        <f t="shared" si="18"/>
        <v/>
      </c>
      <c r="O236" s="21"/>
      <c r="P236" s="160" t="str">
        <f t="shared" si="19"/>
        <v/>
      </c>
      <c r="Q236" s="160">
        <f t="shared" si="20"/>
        <v>0</v>
      </c>
      <c r="R236" s="160" t="str">
        <f t="shared" si="21"/>
        <v/>
      </c>
      <c r="S236" s="160" t="str">
        <f t="shared" si="22"/>
        <v/>
      </c>
      <c r="T236" s="50" t="str">
        <f>IF($F236="","",IF(ISERROR(VLOOKUP(F236,PROVEEDORES!$D$8:$I$507,5,0)),1,VLOOKUP($F236,PROVEEDORES!$D$8:$I$507,5,0)))</f>
        <v/>
      </c>
    </row>
    <row r="237" spans="3:20" ht="17.45" customHeight="1" x14ac:dyDescent="0.25">
      <c r="C237" s="188"/>
      <c r="D237" s="189"/>
      <c r="E237" s="178"/>
      <c r="F237" s="178"/>
      <c r="G237" s="190">
        <f>DATOS!$E$13</f>
        <v>1</v>
      </c>
      <c r="H237" s="178"/>
      <c r="I237" s="191"/>
      <c r="J237" s="178"/>
      <c r="K237" s="178"/>
      <c r="L237" s="178"/>
      <c r="M237" s="178"/>
      <c r="N237" s="160" t="str">
        <f t="shared" si="18"/>
        <v/>
      </c>
      <c r="O237" s="21"/>
      <c r="P237" s="160" t="str">
        <f t="shared" si="19"/>
        <v/>
      </c>
      <c r="Q237" s="160">
        <f t="shared" si="20"/>
        <v>0</v>
      </c>
      <c r="R237" s="160" t="str">
        <f t="shared" si="21"/>
        <v/>
      </c>
      <c r="S237" s="160" t="str">
        <f t="shared" si="22"/>
        <v/>
      </c>
      <c r="T237" s="50" t="str">
        <f>IF($F237="","",IF(ISERROR(VLOOKUP(F237,PROVEEDORES!$D$8:$I$507,5,0)),1,VLOOKUP($F237,PROVEEDORES!$D$8:$I$507,5,0)))</f>
        <v/>
      </c>
    </row>
    <row r="238" spans="3:20" ht="17.45" customHeight="1" x14ac:dyDescent="0.25">
      <c r="C238" s="188"/>
      <c r="D238" s="189"/>
      <c r="E238" s="178"/>
      <c r="F238" s="178"/>
      <c r="G238" s="190">
        <f>DATOS!$E$13</f>
        <v>1</v>
      </c>
      <c r="H238" s="178"/>
      <c r="I238" s="191"/>
      <c r="J238" s="178"/>
      <c r="K238" s="178"/>
      <c r="L238" s="178"/>
      <c r="M238" s="178"/>
      <c r="N238" s="160" t="str">
        <f t="shared" si="18"/>
        <v/>
      </c>
      <c r="O238" s="21"/>
      <c r="P238" s="160" t="str">
        <f t="shared" si="19"/>
        <v/>
      </c>
      <c r="Q238" s="160">
        <f t="shared" si="20"/>
        <v>0</v>
      </c>
      <c r="R238" s="160" t="str">
        <f t="shared" si="21"/>
        <v/>
      </c>
      <c r="S238" s="160" t="str">
        <f t="shared" si="22"/>
        <v/>
      </c>
      <c r="T238" s="50" t="str">
        <f>IF($F238="","",IF(ISERROR(VLOOKUP(F238,PROVEEDORES!$D$8:$I$507,5,0)),1,VLOOKUP($F238,PROVEEDORES!$D$8:$I$507,5,0)))</f>
        <v/>
      </c>
    </row>
    <row r="239" spans="3:20" ht="17.45" customHeight="1" x14ac:dyDescent="0.25">
      <c r="C239" s="188"/>
      <c r="D239" s="189"/>
      <c r="E239" s="178"/>
      <c r="F239" s="178"/>
      <c r="G239" s="190">
        <f>DATOS!$E$13</f>
        <v>1</v>
      </c>
      <c r="H239" s="178"/>
      <c r="I239" s="191"/>
      <c r="J239" s="178"/>
      <c r="K239" s="178"/>
      <c r="L239" s="178"/>
      <c r="M239" s="178"/>
      <c r="N239" s="160" t="str">
        <f t="shared" si="18"/>
        <v/>
      </c>
      <c r="O239" s="21"/>
      <c r="P239" s="160" t="str">
        <f t="shared" si="19"/>
        <v/>
      </c>
      <c r="Q239" s="160">
        <f t="shared" si="20"/>
        <v>0</v>
      </c>
      <c r="R239" s="160" t="str">
        <f t="shared" si="21"/>
        <v/>
      </c>
      <c r="S239" s="160" t="str">
        <f t="shared" si="22"/>
        <v/>
      </c>
      <c r="T239" s="50" t="str">
        <f>IF($F239="","",IF(ISERROR(VLOOKUP(F239,PROVEEDORES!$D$8:$I$507,5,0)),1,VLOOKUP($F239,PROVEEDORES!$D$8:$I$507,5,0)))</f>
        <v/>
      </c>
    </row>
    <row r="240" spans="3:20" ht="17.45" customHeight="1" x14ac:dyDescent="0.25">
      <c r="C240" s="188"/>
      <c r="D240" s="189"/>
      <c r="E240" s="178"/>
      <c r="F240" s="178"/>
      <c r="G240" s="190">
        <f>DATOS!$E$13</f>
        <v>1</v>
      </c>
      <c r="H240" s="178"/>
      <c r="I240" s="191"/>
      <c r="J240" s="178"/>
      <c r="K240" s="178"/>
      <c r="L240" s="178"/>
      <c r="M240" s="178"/>
      <c r="N240" s="160" t="str">
        <f t="shared" si="18"/>
        <v/>
      </c>
      <c r="O240" s="21"/>
      <c r="P240" s="160" t="str">
        <f t="shared" si="19"/>
        <v/>
      </c>
      <c r="Q240" s="160">
        <f t="shared" si="20"/>
        <v>0</v>
      </c>
      <c r="R240" s="160" t="str">
        <f t="shared" si="21"/>
        <v/>
      </c>
      <c r="S240" s="160" t="str">
        <f t="shared" si="22"/>
        <v/>
      </c>
      <c r="T240" s="50" t="str">
        <f>IF($F240="","",IF(ISERROR(VLOOKUP(F240,PROVEEDORES!$D$8:$I$507,5,0)),1,VLOOKUP($F240,PROVEEDORES!$D$8:$I$507,5,0)))</f>
        <v/>
      </c>
    </row>
    <row r="241" spans="3:20" ht="17.45" customHeight="1" x14ac:dyDescent="0.25">
      <c r="C241" s="188"/>
      <c r="D241" s="189"/>
      <c r="E241" s="178"/>
      <c r="F241" s="178"/>
      <c r="G241" s="190">
        <f>DATOS!$E$13</f>
        <v>1</v>
      </c>
      <c r="H241" s="178"/>
      <c r="I241" s="191"/>
      <c r="J241" s="178"/>
      <c r="K241" s="178"/>
      <c r="L241" s="178"/>
      <c r="M241" s="178"/>
      <c r="N241" s="160" t="str">
        <f t="shared" si="18"/>
        <v/>
      </c>
      <c r="O241" s="21"/>
      <c r="P241" s="160" t="str">
        <f t="shared" si="19"/>
        <v/>
      </c>
      <c r="Q241" s="160">
        <f t="shared" si="20"/>
        <v>0</v>
      </c>
      <c r="R241" s="160" t="str">
        <f t="shared" si="21"/>
        <v/>
      </c>
      <c r="S241" s="160" t="str">
        <f t="shared" si="22"/>
        <v/>
      </c>
      <c r="T241" s="50" t="str">
        <f>IF($F241="","",IF(ISERROR(VLOOKUP(F241,PROVEEDORES!$D$8:$I$507,5,0)),1,VLOOKUP($F241,PROVEEDORES!$D$8:$I$507,5,0)))</f>
        <v/>
      </c>
    </row>
    <row r="242" spans="3:20" ht="17.45" customHeight="1" x14ac:dyDescent="0.25">
      <c r="C242" s="188"/>
      <c r="D242" s="189"/>
      <c r="E242" s="178"/>
      <c r="F242" s="178"/>
      <c r="G242" s="190">
        <f>DATOS!$E$13</f>
        <v>1</v>
      </c>
      <c r="H242" s="178"/>
      <c r="I242" s="191"/>
      <c r="J242" s="178"/>
      <c r="K242" s="178"/>
      <c r="L242" s="178"/>
      <c r="M242" s="178"/>
      <c r="N242" s="160" t="str">
        <f t="shared" si="18"/>
        <v/>
      </c>
      <c r="O242" s="21"/>
      <c r="P242" s="160" t="str">
        <f t="shared" si="19"/>
        <v/>
      </c>
      <c r="Q242" s="160">
        <f t="shared" si="20"/>
        <v>0</v>
      </c>
      <c r="R242" s="160" t="str">
        <f t="shared" si="21"/>
        <v/>
      </c>
      <c r="S242" s="160" t="str">
        <f t="shared" si="22"/>
        <v/>
      </c>
      <c r="T242" s="50" t="str">
        <f>IF($F242="","",IF(ISERROR(VLOOKUP(F242,PROVEEDORES!$D$8:$I$507,5,0)),1,VLOOKUP($F242,PROVEEDORES!$D$8:$I$507,5,0)))</f>
        <v/>
      </c>
    </row>
    <row r="243" spans="3:20" ht="17.45" customHeight="1" x14ac:dyDescent="0.25">
      <c r="C243" s="188"/>
      <c r="D243" s="189"/>
      <c r="E243" s="178"/>
      <c r="F243" s="178"/>
      <c r="G243" s="190">
        <f>DATOS!$E$13</f>
        <v>1</v>
      </c>
      <c r="H243" s="178"/>
      <c r="I243" s="191"/>
      <c r="J243" s="178"/>
      <c r="K243" s="178"/>
      <c r="L243" s="178"/>
      <c r="M243" s="178"/>
      <c r="N243" s="160" t="str">
        <f t="shared" si="18"/>
        <v/>
      </c>
      <c r="O243" s="21"/>
      <c r="P243" s="160" t="str">
        <f t="shared" si="19"/>
        <v/>
      </c>
      <c r="Q243" s="160">
        <f t="shared" si="20"/>
        <v>0</v>
      </c>
      <c r="R243" s="160" t="str">
        <f t="shared" si="21"/>
        <v/>
      </c>
      <c r="S243" s="160" t="str">
        <f t="shared" si="22"/>
        <v/>
      </c>
      <c r="T243" s="50" t="str">
        <f>IF($F243="","",IF(ISERROR(VLOOKUP(F243,PROVEEDORES!$D$8:$I$507,5,0)),1,VLOOKUP($F243,PROVEEDORES!$D$8:$I$507,5,0)))</f>
        <v/>
      </c>
    </row>
    <row r="244" spans="3:20" ht="17.45" customHeight="1" x14ac:dyDescent="0.25">
      <c r="C244" s="188"/>
      <c r="D244" s="189"/>
      <c r="E244" s="178"/>
      <c r="F244" s="178"/>
      <c r="G244" s="190">
        <f>DATOS!$E$13</f>
        <v>1</v>
      </c>
      <c r="H244" s="178"/>
      <c r="I244" s="191"/>
      <c r="J244" s="178"/>
      <c r="K244" s="178"/>
      <c r="L244" s="178"/>
      <c r="M244" s="178"/>
      <c r="N244" s="160" t="str">
        <f t="shared" si="18"/>
        <v/>
      </c>
      <c r="O244" s="21"/>
      <c r="P244" s="160" t="str">
        <f t="shared" si="19"/>
        <v/>
      </c>
      <c r="Q244" s="160">
        <f t="shared" si="20"/>
        <v>0</v>
      </c>
      <c r="R244" s="160" t="str">
        <f t="shared" si="21"/>
        <v/>
      </c>
      <c r="S244" s="160" t="str">
        <f t="shared" si="22"/>
        <v/>
      </c>
      <c r="T244" s="50" t="str">
        <f>IF($F244="","",IF(ISERROR(VLOOKUP(F244,PROVEEDORES!$D$8:$I$507,5,0)),1,VLOOKUP($F244,PROVEEDORES!$D$8:$I$507,5,0)))</f>
        <v/>
      </c>
    </row>
    <row r="245" spans="3:20" ht="17.45" customHeight="1" x14ac:dyDescent="0.25">
      <c r="C245" s="188"/>
      <c r="D245" s="189"/>
      <c r="E245" s="178"/>
      <c r="F245" s="178"/>
      <c r="G245" s="190">
        <f>DATOS!$E$13</f>
        <v>1</v>
      </c>
      <c r="H245" s="178"/>
      <c r="I245" s="191"/>
      <c r="J245" s="178"/>
      <c r="K245" s="178"/>
      <c r="L245" s="178"/>
      <c r="M245" s="178"/>
      <c r="N245" s="160" t="str">
        <f t="shared" si="18"/>
        <v/>
      </c>
      <c r="O245" s="21"/>
      <c r="P245" s="160" t="str">
        <f t="shared" si="19"/>
        <v/>
      </c>
      <c r="Q245" s="160">
        <f t="shared" si="20"/>
        <v>0</v>
      </c>
      <c r="R245" s="160" t="str">
        <f t="shared" si="21"/>
        <v/>
      </c>
      <c r="S245" s="160" t="str">
        <f t="shared" si="22"/>
        <v/>
      </c>
      <c r="T245" s="50" t="str">
        <f>IF($F245="","",IF(ISERROR(VLOOKUP(F245,PROVEEDORES!$D$8:$I$507,5,0)),1,VLOOKUP($F245,PROVEEDORES!$D$8:$I$507,5,0)))</f>
        <v/>
      </c>
    </row>
    <row r="246" spans="3:20" ht="17.45" customHeight="1" x14ac:dyDescent="0.25">
      <c r="C246" s="188"/>
      <c r="D246" s="189"/>
      <c r="E246" s="178"/>
      <c r="F246" s="178"/>
      <c r="G246" s="190">
        <f>DATOS!$E$13</f>
        <v>1</v>
      </c>
      <c r="H246" s="178"/>
      <c r="I246" s="191"/>
      <c r="J246" s="178"/>
      <c r="K246" s="178"/>
      <c r="L246" s="178"/>
      <c r="M246" s="178"/>
      <c r="N246" s="160" t="str">
        <f t="shared" si="18"/>
        <v/>
      </c>
      <c r="O246" s="21"/>
      <c r="P246" s="160" t="str">
        <f t="shared" si="19"/>
        <v/>
      </c>
      <c r="Q246" s="160">
        <f t="shared" si="20"/>
        <v>0</v>
      </c>
      <c r="R246" s="160" t="str">
        <f t="shared" si="21"/>
        <v/>
      </c>
      <c r="S246" s="160" t="str">
        <f t="shared" si="22"/>
        <v/>
      </c>
      <c r="T246" s="50" t="str">
        <f>IF($F246="","",IF(ISERROR(VLOOKUP(F246,PROVEEDORES!$D$8:$I$507,5,0)),1,VLOOKUP($F246,PROVEEDORES!$D$8:$I$507,5,0)))</f>
        <v/>
      </c>
    </row>
    <row r="247" spans="3:20" ht="17.45" customHeight="1" x14ac:dyDescent="0.25">
      <c r="C247" s="188"/>
      <c r="D247" s="189"/>
      <c r="E247" s="178"/>
      <c r="F247" s="178"/>
      <c r="G247" s="190">
        <f>DATOS!$E$13</f>
        <v>1</v>
      </c>
      <c r="H247" s="178"/>
      <c r="I247" s="191"/>
      <c r="J247" s="178"/>
      <c r="K247" s="178"/>
      <c r="L247" s="178"/>
      <c r="M247" s="178"/>
      <c r="N247" s="160" t="str">
        <f t="shared" si="18"/>
        <v/>
      </c>
      <c r="O247" s="21"/>
      <c r="P247" s="160" t="str">
        <f t="shared" si="19"/>
        <v/>
      </c>
      <c r="Q247" s="160">
        <f t="shared" si="20"/>
        <v>0</v>
      </c>
      <c r="R247" s="160" t="str">
        <f t="shared" si="21"/>
        <v/>
      </c>
      <c r="S247" s="160" t="str">
        <f t="shared" si="22"/>
        <v/>
      </c>
      <c r="T247" s="50" t="str">
        <f>IF($F247="","",IF(ISERROR(VLOOKUP(F247,PROVEEDORES!$D$8:$I$507,5,0)),1,VLOOKUP($F247,PROVEEDORES!$D$8:$I$507,5,0)))</f>
        <v/>
      </c>
    </row>
    <row r="248" spans="3:20" ht="17.45" customHeight="1" x14ac:dyDescent="0.25">
      <c r="C248" s="188"/>
      <c r="D248" s="189"/>
      <c r="E248" s="178"/>
      <c r="F248" s="178"/>
      <c r="G248" s="190">
        <f>DATOS!$E$13</f>
        <v>1</v>
      </c>
      <c r="H248" s="178"/>
      <c r="I248" s="191"/>
      <c r="J248" s="178"/>
      <c r="K248" s="178"/>
      <c r="L248" s="178"/>
      <c r="M248" s="178"/>
      <c r="N248" s="160" t="str">
        <f t="shared" si="18"/>
        <v/>
      </c>
      <c r="O248" s="21"/>
      <c r="P248" s="160" t="str">
        <f t="shared" si="19"/>
        <v/>
      </c>
      <c r="Q248" s="160">
        <f t="shared" si="20"/>
        <v>0</v>
      </c>
      <c r="R248" s="160" t="str">
        <f t="shared" si="21"/>
        <v/>
      </c>
      <c r="S248" s="160" t="str">
        <f t="shared" si="22"/>
        <v/>
      </c>
      <c r="T248" s="50" t="str">
        <f>IF($F248="","",IF(ISERROR(VLOOKUP(F248,PROVEEDORES!$D$8:$I$507,5,0)),1,VLOOKUP($F248,PROVEEDORES!$D$8:$I$507,5,0)))</f>
        <v/>
      </c>
    </row>
    <row r="249" spans="3:20" ht="17.45" customHeight="1" x14ac:dyDescent="0.25">
      <c r="C249" s="188"/>
      <c r="D249" s="189"/>
      <c r="E249" s="178"/>
      <c r="F249" s="178"/>
      <c r="G249" s="190">
        <f>DATOS!$E$13</f>
        <v>1</v>
      </c>
      <c r="H249" s="178"/>
      <c r="I249" s="191"/>
      <c r="J249" s="178"/>
      <c r="K249" s="178"/>
      <c r="L249" s="178"/>
      <c r="M249" s="178"/>
      <c r="N249" s="160" t="str">
        <f t="shared" si="18"/>
        <v/>
      </c>
      <c r="O249" s="21"/>
      <c r="P249" s="160" t="str">
        <f t="shared" si="19"/>
        <v/>
      </c>
      <c r="Q249" s="160">
        <f t="shared" si="20"/>
        <v>0</v>
      </c>
      <c r="R249" s="160" t="str">
        <f t="shared" si="21"/>
        <v/>
      </c>
      <c r="S249" s="160" t="str">
        <f t="shared" si="22"/>
        <v/>
      </c>
      <c r="T249" s="50" t="str">
        <f>IF($F249="","",IF(ISERROR(VLOOKUP(F249,PROVEEDORES!$D$8:$I$507,5,0)),1,VLOOKUP($F249,PROVEEDORES!$D$8:$I$507,5,0)))</f>
        <v/>
      </c>
    </row>
    <row r="250" spans="3:20" ht="17.45" customHeight="1" x14ac:dyDescent="0.25">
      <c r="C250" s="188"/>
      <c r="D250" s="189"/>
      <c r="E250" s="178"/>
      <c r="F250" s="178"/>
      <c r="G250" s="190">
        <f>DATOS!$E$13</f>
        <v>1</v>
      </c>
      <c r="H250" s="178"/>
      <c r="I250" s="191"/>
      <c r="J250" s="178"/>
      <c r="K250" s="178"/>
      <c r="L250" s="178"/>
      <c r="M250" s="178"/>
      <c r="N250" s="160" t="str">
        <f t="shared" si="18"/>
        <v/>
      </c>
      <c r="O250" s="21"/>
      <c r="P250" s="160" t="str">
        <f t="shared" si="19"/>
        <v/>
      </c>
      <c r="Q250" s="160">
        <f t="shared" si="20"/>
        <v>0</v>
      </c>
      <c r="R250" s="160" t="str">
        <f t="shared" si="21"/>
        <v/>
      </c>
      <c r="S250" s="160" t="str">
        <f t="shared" si="22"/>
        <v/>
      </c>
      <c r="T250" s="50" t="str">
        <f>IF($F250="","",IF(ISERROR(VLOOKUP(F250,PROVEEDORES!$D$8:$I$507,5,0)),1,VLOOKUP($F250,PROVEEDORES!$D$8:$I$507,5,0)))</f>
        <v/>
      </c>
    </row>
    <row r="251" spans="3:20" ht="17.45" customHeight="1" x14ac:dyDescent="0.25">
      <c r="C251" s="188"/>
      <c r="D251" s="189"/>
      <c r="E251" s="178"/>
      <c r="F251" s="178"/>
      <c r="G251" s="190">
        <f>DATOS!$E$13</f>
        <v>1</v>
      </c>
      <c r="H251" s="178"/>
      <c r="I251" s="191"/>
      <c r="J251" s="178"/>
      <c r="K251" s="178"/>
      <c r="L251" s="178"/>
      <c r="M251" s="178"/>
      <c r="N251" s="160" t="str">
        <f t="shared" si="18"/>
        <v/>
      </c>
      <c r="O251" s="21"/>
      <c r="P251" s="160" t="str">
        <f t="shared" si="19"/>
        <v/>
      </c>
      <c r="Q251" s="160">
        <f t="shared" si="20"/>
        <v>0</v>
      </c>
      <c r="R251" s="160" t="str">
        <f t="shared" si="21"/>
        <v/>
      </c>
      <c r="S251" s="160" t="str">
        <f t="shared" si="22"/>
        <v/>
      </c>
      <c r="T251" s="50" t="str">
        <f>IF($F251="","",IF(ISERROR(VLOOKUP(F251,PROVEEDORES!$D$8:$I$507,5,0)),1,VLOOKUP($F251,PROVEEDORES!$D$8:$I$507,5,0)))</f>
        <v/>
      </c>
    </row>
    <row r="252" spans="3:20" ht="17.45" customHeight="1" x14ac:dyDescent="0.25">
      <c r="C252" s="188"/>
      <c r="D252" s="189"/>
      <c r="E252" s="178"/>
      <c r="F252" s="178"/>
      <c r="G252" s="190">
        <f>DATOS!$E$13</f>
        <v>1</v>
      </c>
      <c r="H252" s="178"/>
      <c r="I252" s="191"/>
      <c r="J252" s="178"/>
      <c r="K252" s="178"/>
      <c r="L252" s="178"/>
      <c r="M252" s="178"/>
      <c r="N252" s="160" t="str">
        <f t="shared" si="18"/>
        <v/>
      </c>
      <c r="O252" s="21"/>
      <c r="P252" s="160" t="str">
        <f t="shared" si="19"/>
        <v/>
      </c>
      <c r="Q252" s="160">
        <f t="shared" si="20"/>
        <v>0</v>
      </c>
      <c r="R252" s="160" t="str">
        <f t="shared" si="21"/>
        <v/>
      </c>
      <c r="S252" s="160" t="str">
        <f t="shared" si="22"/>
        <v/>
      </c>
      <c r="T252" s="50" t="str">
        <f>IF($F252="","",IF(ISERROR(VLOOKUP(F252,PROVEEDORES!$D$8:$I$507,5,0)),1,VLOOKUP($F252,PROVEEDORES!$D$8:$I$507,5,0)))</f>
        <v/>
      </c>
    </row>
    <row r="253" spans="3:20" ht="17.45" customHeight="1" x14ac:dyDescent="0.25">
      <c r="C253" s="188"/>
      <c r="D253" s="189"/>
      <c r="E253" s="178"/>
      <c r="F253" s="178"/>
      <c r="G253" s="190">
        <f>DATOS!$E$13</f>
        <v>1</v>
      </c>
      <c r="H253" s="178"/>
      <c r="I253" s="191"/>
      <c r="J253" s="178"/>
      <c r="K253" s="178"/>
      <c r="L253" s="178"/>
      <c r="M253" s="178"/>
      <c r="N253" s="160" t="str">
        <f t="shared" si="18"/>
        <v/>
      </c>
      <c r="O253" s="21"/>
      <c r="P253" s="160" t="str">
        <f t="shared" si="19"/>
        <v/>
      </c>
      <c r="Q253" s="160">
        <f t="shared" si="20"/>
        <v>0</v>
      </c>
      <c r="R253" s="160" t="str">
        <f t="shared" si="21"/>
        <v/>
      </c>
      <c r="S253" s="160" t="str">
        <f t="shared" si="22"/>
        <v/>
      </c>
      <c r="T253" s="50" t="str">
        <f>IF($F253="","",IF(ISERROR(VLOOKUP(F253,PROVEEDORES!$D$8:$I$507,5,0)),1,VLOOKUP($F253,PROVEEDORES!$D$8:$I$507,5,0)))</f>
        <v/>
      </c>
    </row>
    <row r="254" spans="3:20" ht="17.45" customHeight="1" x14ac:dyDescent="0.25">
      <c r="C254" s="188"/>
      <c r="D254" s="189"/>
      <c r="E254" s="178"/>
      <c r="F254" s="178"/>
      <c r="G254" s="190">
        <f>DATOS!$E$13</f>
        <v>1</v>
      </c>
      <c r="H254" s="178"/>
      <c r="I254" s="191"/>
      <c r="J254" s="178"/>
      <c r="K254" s="178"/>
      <c r="L254" s="178"/>
      <c r="M254" s="178"/>
      <c r="N254" s="160" t="str">
        <f t="shared" si="18"/>
        <v/>
      </c>
      <c r="O254" s="21"/>
      <c r="P254" s="160" t="str">
        <f t="shared" si="19"/>
        <v/>
      </c>
      <c r="Q254" s="160">
        <f t="shared" si="20"/>
        <v>0</v>
      </c>
      <c r="R254" s="160" t="str">
        <f t="shared" si="21"/>
        <v/>
      </c>
      <c r="S254" s="160" t="str">
        <f t="shared" si="22"/>
        <v/>
      </c>
      <c r="T254" s="50" t="str">
        <f>IF($F254="","",IF(ISERROR(VLOOKUP(F254,PROVEEDORES!$D$8:$I$507,5,0)),1,VLOOKUP($F254,PROVEEDORES!$D$8:$I$507,5,0)))</f>
        <v/>
      </c>
    </row>
    <row r="255" spans="3:20" ht="17.45" customHeight="1" x14ac:dyDescent="0.25">
      <c r="C255" s="188"/>
      <c r="D255" s="189"/>
      <c r="E255" s="178"/>
      <c r="F255" s="178"/>
      <c r="G255" s="190">
        <f>DATOS!$E$13</f>
        <v>1</v>
      </c>
      <c r="H255" s="178"/>
      <c r="I255" s="191"/>
      <c r="J255" s="178"/>
      <c r="K255" s="178"/>
      <c r="L255" s="178"/>
      <c r="M255" s="178"/>
      <c r="N255" s="160" t="str">
        <f t="shared" si="18"/>
        <v/>
      </c>
      <c r="O255" s="21"/>
      <c r="P255" s="160" t="str">
        <f t="shared" si="19"/>
        <v/>
      </c>
      <c r="Q255" s="160">
        <f t="shared" si="20"/>
        <v>0</v>
      </c>
      <c r="R255" s="160" t="str">
        <f t="shared" si="21"/>
        <v/>
      </c>
      <c r="S255" s="160" t="str">
        <f t="shared" si="22"/>
        <v/>
      </c>
      <c r="T255" s="50" t="str">
        <f>IF($F255="","",IF(ISERROR(VLOOKUP(F255,PROVEEDORES!$D$8:$I$507,5,0)),1,VLOOKUP($F255,PROVEEDORES!$D$8:$I$507,5,0)))</f>
        <v/>
      </c>
    </row>
    <row r="256" spans="3:20" ht="17.45" customHeight="1" x14ac:dyDescent="0.25">
      <c r="C256" s="188"/>
      <c r="D256" s="189"/>
      <c r="E256" s="178"/>
      <c r="F256" s="178"/>
      <c r="G256" s="190">
        <f>DATOS!$E$13</f>
        <v>1</v>
      </c>
      <c r="H256" s="178"/>
      <c r="I256" s="191"/>
      <c r="J256" s="178"/>
      <c r="K256" s="178"/>
      <c r="L256" s="178"/>
      <c r="M256" s="178"/>
      <c r="N256" s="160" t="str">
        <f t="shared" si="18"/>
        <v/>
      </c>
      <c r="O256" s="21"/>
      <c r="P256" s="160" t="str">
        <f t="shared" si="19"/>
        <v/>
      </c>
      <c r="Q256" s="160">
        <f t="shared" si="20"/>
        <v>0</v>
      </c>
      <c r="R256" s="160" t="str">
        <f t="shared" si="21"/>
        <v/>
      </c>
      <c r="S256" s="160" t="str">
        <f t="shared" si="22"/>
        <v/>
      </c>
      <c r="T256" s="50" t="str">
        <f>IF($F256="","",IF(ISERROR(VLOOKUP(F256,PROVEEDORES!$D$8:$I$507,5,0)),1,VLOOKUP($F256,PROVEEDORES!$D$8:$I$507,5,0)))</f>
        <v/>
      </c>
    </row>
    <row r="257" spans="3:20" ht="17.45" customHeight="1" x14ac:dyDescent="0.25">
      <c r="C257" s="188"/>
      <c r="D257" s="189"/>
      <c r="E257" s="178"/>
      <c r="F257" s="178"/>
      <c r="G257" s="190">
        <f>DATOS!$E$13</f>
        <v>1</v>
      </c>
      <c r="H257" s="178"/>
      <c r="I257" s="191"/>
      <c r="J257" s="178"/>
      <c r="K257" s="178"/>
      <c r="L257" s="178"/>
      <c r="M257" s="178"/>
      <c r="N257" s="160" t="str">
        <f t="shared" si="18"/>
        <v/>
      </c>
      <c r="O257" s="21"/>
      <c r="P257" s="160" t="str">
        <f t="shared" si="19"/>
        <v/>
      </c>
      <c r="Q257" s="160">
        <f t="shared" si="20"/>
        <v>0</v>
      </c>
      <c r="R257" s="160" t="str">
        <f t="shared" si="21"/>
        <v/>
      </c>
      <c r="S257" s="160" t="str">
        <f t="shared" si="22"/>
        <v/>
      </c>
      <c r="T257" s="50" t="str">
        <f>IF($F257="","",IF(ISERROR(VLOOKUP(F257,PROVEEDORES!$D$8:$I$507,5,0)),1,VLOOKUP($F257,PROVEEDORES!$D$8:$I$507,5,0)))</f>
        <v/>
      </c>
    </row>
    <row r="258" spans="3:20" ht="17.45" customHeight="1" x14ac:dyDescent="0.25">
      <c r="C258" s="188"/>
      <c r="D258" s="189"/>
      <c r="E258" s="178"/>
      <c r="F258" s="178"/>
      <c r="G258" s="190">
        <f>DATOS!$E$13</f>
        <v>1</v>
      </c>
      <c r="H258" s="178"/>
      <c r="I258" s="191"/>
      <c r="J258" s="178"/>
      <c r="K258" s="178"/>
      <c r="L258" s="178"/>
      <c r="M258" s="178"/>
      <c r="N258" s="160" t="str">
        <f t="shared" si="18"/>
        <v/>
      </c>
      <c r="O258" s="21"/>
      <c r="P258" s="160" t="str">
        <f t="shared" si="19"/>
        <v/>
      </c>
      <c r="Q258" s="160">
        <f t="shared" si="20"/>
        <v>0</v>
      </c>
      <c r="R258" s="160" t="str">
        <f t="shared" si="21"/>
        <v/>
      </c>
      <c r="S258" s="160" t="str">
        <f t="shared" si="22"/>
        <v/>
      </c>
      <c r="T258" s="50" t="str">
        <f>IF($F258="","",IF(ISERROR(VLOOKUP(F258,PROVEEDORES!$D$8:$I$507,5,0)),1,VLOOKUP($F258,PROVEEDORES!$D$8:$I$507,5,0)))</f>
        <v/>
      </c>
    </row>
    <row r="259" spans="3:20" ht="17.45" customHeight="1" x14ac:dyDescent="0.25">
      <c r="C259" s="188"/>
      <c r="D259" s="189"/>
      <c r="E259" s="178"/>
      <c r="F259" s="178"/>
      <c r="G259" s="190">
        <f>DATOS!$E$13</f>
        <v>1</v>
      </c>
      <c r="H259" s="178"/>
      <c r="I259" s="191"/>
      <c r="J259" s="178"/>
      <c r="K259" s="178"/>
      <c r="L259" s="178"/>
      <c r="M259" s="178"/>
      <c r="N259" s="160" t="str">
        <f t="shared" si="18"/>
        <v/>
      </c>
      <c r="O259" s="21"/>
      <c r="P259" s="160" t="str">
        <f t="shared" si="19"/>
        <v/>
      </c>
      <c r="Q259" s="160">
        <f t="shared" si="20"/>
        <v>0</v>
      </c>
      <c r="R259" s="160" t="str">
        <f t="shared" si="21"/>
        <v/>
      </c>
      <c r="S259" s="160" t="str">
        <f t="shared" si="22"/>
        <v/>
      </c>
      <c r="T259" s="50" t="str">
        <f>IF($F259="","",IF(ISERROR(VLOOKUP(F259,PROVEEDORES!$D$8:$I$507,5,0)),1,VLOOKUP($F259,PROVEEDORES!$D$8:$I$507,5,0)))</f>
        <v/>
      </c>
    </row>
    <row r="260" spans="3:20" ht="17.45" customHeight="1" x14ac:dyDescent="0.25">
      <c r="C260" s="188"/>
      <c r="D260" s="189"/>
      <c r="E260" s="178"/>
      <c r="F260" s="178"/>
      <c r="G260" s="190">
        <f>DATOS!$E$13</f>
        <v>1</v>
      </c>
      <c r="H260" s="178"/>
      <c r="I260" s="191"/>
      <c r="J260" s="178"/>
      <c r="K260" s="178"/>
      <c r="L260" s="178"/>
      <c r="M260" s="178"/>
      <c r="N260" s="160" t="str">
        <f t="shared" si="18"/>
        <v/>
      </c>
      <c r="O260" s="21"/>
      <c r="P260" s="160" t="str">
        <f t="shared" si="19"/>
        <v/>
      </c>
      <c r="Q260" s="160">
        <f t="shared" si="20"/>
        <v>0</v>
      </c>
      <c r="R260" s="160" t="str">
        <f t="shared" si="21"/>
        <v/>
      </c>
      <c r="S260" s="160" t="str">
        <f t="shared" si="22"/>
        <v/>
      </c>
      <c r="T260" s="50" t="str">
        <f>IF($F260="","",IF(ISERROR(VLOOKUP(F260,PROVEEDORES!$D$8:$I$507,5,0)),1,VLOOKUP($F260,PROVEEDORES!$D$8:$I$507,5,0)))</f>
        <v/>
      </c>
    </row>
    <row r="261" spans="3:20" ht="17.45" customHeight="1" x14ac:dyDescent="0.25">
      <c r="C261" s="188"/>
      <c r="D261" s="189"/>
      <c r="E261" s="178"/>
      <c r="F261" s="178"/>
      <c r="G261" s="190">
        <f>DATOS!$E$13</f>
        <v>1</v>
      </c>
      <c r="H261" s="178"/>
      <c r="I261" s="191"/>
      <c r="J261" s="178"/>
      <c r="K261" s="178"/>
      <c r="L261" s="178"/>
      <c r="M261" s="178"/>
      <c r="N261" s="160" t="str">
        <f t="shared" si="18"/>
        <v/>
      </c>
      <c r="O261" s="21"/>
      <c r="P261" s="160" t="str">
        <f t="shared" si="19"/>
        <v/>
      </c>
      <c r="Q261" s="160">
        <f t="shared" si="20"/>
        <v>0</v>
      </c>
      <c r="R261" s="160" t="str">
        <f t="shared" si="21"/>
        <v/>
      </c>
      <c r="S261" s="160" t="str">
        <f t="shared" si="22"/>
        <v/>
      </c>
      <c r="T261" s="50" t="str">
        <f>IF($F261="","",IF(ISERROR(VLOOKUP(F261,PROVEEDORES!$D$8:$I$507,5,0)),1,VLOOKUP($F261,PROVEEDORES!$D$8:$I$507,5,0)))</f>
        <v/>
      </c>
    </row>
    <row r="262" spans="3:20" ht="17.45" customHeight="1" x14ac:dyDescent="0.25">
      <c r="C262" s="188"/>
      <c r="D262" s="189"/>
      <c r="E262" s="178"/>
      <c r="F262" s="178"/>
      <c r="G262" s="190">
        <f>DATOS!$E$13</f>
        <v>1</v>
      </c>
      <c r="H262" s="178"/>
      <c r="I262" s="191"/>
      <c r="J262" s="178"/>
      <c r="K262" s="178"/>
      <c r="L262" s="178"/>
      <c r="M262" s="178"/>
      <c r="N262" s="160" t="str">
        <f t="shared" si="18"/>
        <v/>
      </c>
      <c r="O262" s="21"/>
      <c r="P262" s="160" t="str">
        <f t="shared" si="19"/>
        <v/>
      </c>
      <c r="Q262" s="160">
        <f t="shared" si="20"/>
        <v>0</v>
      </c>
      <c r="R262" s="160" t="str">
        <f t="shared" si="21"/>
        <v/>
      </c>
      <c r="S262" s="160" t="str">
        <f t="shared" si="22"/>
        <v/>
      </c>
      <c r="T262" s="50" t="str">
        <f>IF($F262="","",IF(ISERROR(VLOOKUP(F262,PROVEEDORES!$D$8:$I$507,5,0)),1,VLOOKUP($F262,PROVEEDORES!$D$8:$I$507,5,0)))</f>
        <v/>
      </c>
    </row>
    <row r="263" spans="3:20" ht="17.45" customHeight="1" x14ac:dyDescent="0.25">
      <c r="C263" s="188"/>
      <c r="D263" s="189"/>
      <c r="E263" s="178"/>
      <c r="F263" s="178"/>
      <c r="G263" s="190">
        <f>DATOS!$E$13</f>
        <v>1</v>
      </c>
      <c r="H263" s="178"/>
      <c r="I263" s="191"/>
      <c r="J263" s="178"/>
      <c r="K263" s="178"/>
      <c r="L263" s="178"/>
      <c r="M263" s="178"/>
      <c r="N263" s="160" t="str">
        <f t="shared" si="18"/>
        <v/>
      </c>
      <c r="O263" s="21"/>
      <c r="P263" s="160" t="str">
        <f t="shared" si="19"/>
        <v/>
      </c>
      <c r="Q263" s="160">
        <f t="shared" si="20"/>
        <v>0</v>
      </c>
      <c r="R263" s="160" t="str">
        <f t="shared" si="21"/>
        <v/>
      </c>
      <c r="S263" s="160" t="str">
        <f t="shared" si="22"/>
        <v/>
      </c>
      <c r="T263" s="50" t="str">
        <f>IF($F263="","",IF(ISERROR(VLOOKUP(F263,PROVEEDORES!$D$8:$I$507,5,0)),1,VLOOKUP($F263,PROVEEDORES!$D$8:$I$507,5,0)))</f>
        <v/>
      </c>
    </row>
    <row r="264" spans="3:20" ht="17.45" customHeight="1" x14ac:dyDescent="0.25">
      <c r="C264" s="188"/>
      <c r="D264" s="189"/>
      <c r="E264" s="178"/>
      <c r="F264" s="178"/>
      <c r="G264" s="190">
        <f>DATOS!$E$13</f>
        <v>1</v>
      </c>
      <c r="H264" s="178"/>
      <c r="I264" s="191"/>
      <c r="J264" s="178"/>
      <c r="K264" s="178"/>
      <c r="L264" s="178"/>
      <c r="M264" s="178"/>
      <c r="N264" s="160" t="str">
        <f t="shared" si="18"/>
        <v/>
      </c>
      <c r="O264" s="21"/>
      <c r="P264" s="160" t="str">
        <f t="shared" si="19"/>
        <v/>
      </c>
      <c r="Q264" s="160">
        <f t="shared" si="20"/>
        <v>0</v>
      </c>
      <c r="R264" s="160" t="str">
        <f t="shared" si="21"/>
        <v/>
      </c>
      <c r="S264" s="160" t="str">
        <f t="shared" si="22"/>
        <v/>
      </c>
      <c r="T264" s="50" t="str">
        <f>IF($F264="","",IF(ISERROR(VLOOKUP(F264,PROVEEDORES!$D$8:$I$507,5,0)),1,VLOOKUP($F264,PROVEEDORES!$D$8:$I$507,5,0)))</f>
        <v/>
      </c>
    </row>
    <row r="265" spans="3:20" ht="17.45" customHeight="1" x14ac:dyDescent="0.25">
      <c r="C265" s="188"/>
      <c r="D265" s="189"/>
      <c r="E265" s="178"/>
      <c r="F265" s="178"/>
      <c r="G265" s="190">
        <f>DATOS!$E$13</f>
        <v>1</v>
      </c>
      <c r="H265" s="178"/>
      <c r="I265" s="191"/>
      <c r="J265" s="178"/>
      <c r="K265" s="178"/>
      <c r="L265" s="178"/>
      <c r="M265" s="178"/>
      <c r="N265" s="160" t="str">
        <f t="shared" si="18"/>
        <v/>
      </c>
      <c r="O265" s="21"/>
      <c r="P265" s="160" t="str">
        <f t="shared" si="19"/>
        <v/>
      </c>
      <c r="Q265" s="160">
        <f t="shared" si="20"/>
        <v>0</v>
      </c>
      <c r="R265" s="160" t="str">
        <f t="shared" si="21"/>
        <v/>
      </c>
      <c r="S265" s="160" t="str">
        <f t="shared" si="22"/>
        <v/>
      </c>
      <c r="T265" s="50" t="str">
        <f>IF($F265="","",IF(ISERROR(VLOOKUP(F265,PROVEEDORES!$D$8:$I$507,5,0)),1,VLOOKUP($F265,PROVEEDORES!$D$8:$I$507,5,0)))</f>
        <v/>
      </c>
    </row>
    <row r="266" spans="3:20" ht="17.45" customHeight="1" x14ac:dyDescent="0.25">
      <c r="C266" s="188"/>
      <c r="D266" s="189"/>
      <c r="E266" s="178"/>
      <c r="F266" s="178"/>
      <c r="G266" s="190">
        <f>DATOS!$E$13</f>
        <v>1</v>
      </c>
      <c r="H266" s="178"/>
      <c r="I266" s="191"/>
      <c r="J266" s="178"/>
      <c r="K266" s="178"/>
      <c r="L266" s="178"/>
      <c r="M266" s="178"/>
      <c r="N266" s="160" t="str">
        <f t="shared" si="18"/>
        <v/>
      </c>
      <c r="O266" s="21"/>
      <c r="P266" s="160" t="str">
        <f t="shared" si="19"/>
        <v/>
      </c>
      <c r="Q266" s="160">
        <f t="shared" si="20"/>
        <v>0</v>
      </c>
      <c r="R266" s="160" t="str">
        <f t="shared" si="21"/>
        <v/>
      </c>
      <c r="S266" s="160" t="str">
        <f t="shared" si="22"/>
        <v/>
      </c>
      <c r="T266" s="50" t="str">
        <f>IF($F266="","",IF(ISERROR(VLOOKUP(F266,PROVEEDORES!$D$8:$I$507,5,0)),1,VLOOKUP($F266,PROVEEDORES!$D$8:$I$507,5,0)))</f>
        <v/>
      </c>
    </row>
    <row r="267" spans="3:20" ht="17.45" customHeight="1" x14ac:dyDescent="0.25">
      <c r="C267" s="188"/>
      <c r="D267" s="189"/>
      <c r="E267" s="178"/>
      <c r="F267" s="178"/>
      <c r="G267" s="190">
        <f>DATOS!$E$13</f>
        <v>1</v>
      </c>
      <c r="H267" s="178"/>
      <c r="I267" s="191"/>
      <c r="J267" s="178"/>
      <c r="K267" s="178"/>
      <c r="L267" s="178"/>
      <c r="M267" s="178"/>
      <c r="N267" s="160" t="str">
        <f t="shared" si="18"/>
        <v/>
      </c>
      <c r="O267" s="21"/>
      <c r="P267" s="160" t="str">
        <f t="shared" si="19"/>
        <v/>
      </c>
      <c r="Q267" s="160">
        <f t="shared" si="20"/>
        <v>0</v>
      </c>
      <c r="R267" s="160" t="str">
        <f t="shared" si="21"/>
        <v/>
      </c>
      <c r="S267" s="160" t="str">
        <f t="shared" si="22"/>
        <v/>
      </c>
      <c r="T267" s="50" t="str">
        <f>IF($F267="","",IF(ISERROR(VLOOKUP(F267,PROVEEDORES!$D$8:$I$507,5,0)),1,VLOOKUP($F267,PROVEEDORES!$D$8:$I$507,5,0)))</f>
        <v/>
      </c>
    </row>
    <row r="268" spans="3:20" ht="17.45" customHeight="1" x14ac:dyDescent="0.25">
      <c r="C268" s="188"/>
      <c r="D268" s="189"/>
      <c r="E268" s="178"/>
      <c r="F268" s="178"/>
      <c r="G268" s="190">
        <f>DATOS!$E$13</f>
        <v>1</v>
      </c>
      <c r="H268" s="178"/>
      <c r="I268" s="191"/>
      <c r="J268" s="178"/>
      <c r="K268" s="178"/>
      <c r="L268" s="178"/>
      <c r="M268" s="178"/>
      <c r="N268" s="160" t="str">
        <f t="shared" si="18"/>
        <v/>
      </c>
      <c r="O268" s="21"/>
      <c r="P268" s="160" t="str">
        <f t="shared" si="19"/>
        <v/>
      </c>
      <c r="Q268" s="160">
        <f t="shared" si="20"/>
        <v>0</v>
      </c>
      <c r="R268" s="160" t="str">
        <f t="shared" si="21"/>
        <v/>
      </c>
      <c r="S268" s="160" t="str">
        <f t="shared" si="22"/>
        <v/>
      </c>
      <c r="T268" s="50" t="str">
        <f>IF($F268="","",IF(ISERROR(VLOOKUP(F268,PROVEEDORES!$D$8:$I$507,5,0)),1,VLOOKUP($F268,PROVEEDORES!$D$8:$I$507,5,0)))</f>
        <v/>
      </c>
    </row>
    <row r="269" spans="3:20" ht="17.45" customHeight="1" x14ac:dyDescent="0.25">
      <c r="C269" s="188"/>
      <c r="D269" s="189"/>
      <c r="E269" s="178"/>
      <c r="F269" s="178"/>
      <c r="G269" s="190">
        <f>DATOS!$E$13</f>
        <v>1</v>
      </c>
      <c r="H269" s="178"/>
      <c r="I269" s="191"/>
      <c r="J269" s="178"/>
      <c r="K269" s="178"/>
      <c r="L269" s="178"/>
      <c r="M269" s="178"/>
      <c r="N269" s="160" t="str">
        <f t="shared" si="18"/>
        <v/>
      </c>
      <c r="O269" s="21"/>
      <c r="P269" s="160" t="str">
        <f t="shared" si="19"/>
        <v/>
      </c>
      <c r="Q269" s="160">
        <f t="shared" si="20"/>
        <v>0</v>
      </c>
      <c r="R269" s="160" t="str">
        <f t="shared" si="21"/>
        <v/>
      </c>
      <c r="S269" s="160" t="str">
        <f t="shared" si="22"/>
        <v/>
      </c>
      <c r="T269" s="50" t="str">
        <f>IF($F269="","",IF(ISERROR(VLOOKUP(F269,PROVEEDORES!$D$8:$I$507,5,0)),1,VLOOKUP($F269,PROVEEDORES!$D$8:$I$507,5,0)))</f>
        <v/>
      </c>
    </row>
    <row r="270" spans="3:20" ht="17.45" customHeight="1" x14ac:dyDescent="0.25">
      <c r="C270" s="188"/>
      <c r="D270" s="189"/>
      <c r="E270" s="178"/>
      <c r="F270" s="178"/>
      <c r="G270" s="190">
        <f>DATOS!$E$13</f>
        <v>1</v>
      </c>
      <c r="H270" s="178"/>
      <c r="I270" s="191"/>
      <c r="J270" s="178"/>
      <c r="K270" s="178"/>
      <c r="L270" s="178"/>
      <c r="M270" s="178"/>
      <c r="N270" s="160" t="str">
        <f t="shared" si="18"/>
        <v/>
      </c>
      <c r="O270" s="21"/>
      <c r="P270" s="160" t="str">
        <f t="shared" si="19"/>
        <v/>
      </c>
      <c r="Q270" s="160">
        <f t="shared" si="20"/>
        <v>0</v>
      </c>
      <c r="R270" s="160" t="str">
        <f t="shared" si="21"/>
        <v/>
      </c>
      <c r="S270" s="160" t="str">
        <f t="shared" si="22"/>
        <v/>
      </c>
      <c r="T270" s="50" t="str">
        <f>IF($F270="","",IF(ISERROR(VLOOKUP(F270,PROVEEDORES!$D$8:$I$507,5,0)),1,VLOOKUP($F270,PROVEEDORES!$D$8:$I$507,5,0)))</f>
        <v/>
      </c>
    </row>
    <row r="271" spans="3:20" ht="17.45" customHeight="1" x14ac:dyDescent="0.25">
      <c r="C271" s="188"/>
      <c r="D271" s="189"/>
      <c r="E271" s="178"/>
      <c r="F271" s="178"/>
      <c r="G271" s="190">
        <f>DATOS!$E$13</f>
        <v>1</v>
      </c>
      <c r="H271" s="178"/>
      <c r="I271" s="191"/>
      <c r="J271" s="178"/>
      <c r="K271" s="178"/>
      <c r="L271" s="178"/>
      <c r="M271" s="178"/>
      <c r="N271" s="160" t="str">
        <f t="shared" si="18"/>
        <v/>
      </c>
      <c r="O271" s="21"/>
      <c r="P271" s="160" t="str">
        <f t="shared" si="19"/>
        <v/>
      </c>
      <c r="Q271" s="160">
        <f t="shared" si="20"/>
        <v>0</v>
      </c>
      <c r="R271" s="160" t="str">
        <f t="shared" si="21"/>
        <v/>
      </c>
      <c r="S271" s="160" t="str">
        <f t="shared" si="22"/>
        <v/>
      </c>
      <c r="T271" s="50" t="str">
        <f>IF($F271="","",IF(ISERROR(VLOOKUP(F271,PROVEEDORES!$D$8:$I$507,5,0)),1,VLOOKUP($F271,PROVEEDORES!$D$8:$I$507,5,0)))</f>
        <v/>
      </c>
    </row>
    <row r="272" spans="3:20" ht="17.45" customHeight="1" x14ac:dyDescent="0.25">
      <c r="C272" s="188"/>
      <c r="D272" s="189"/>
      <c r="E272" s="178"/>
      <c r="F272" s="178"/>
      <c r="G272" s="190">
        <f>DATOS!$E$13</f>
        <v>1</v>
      </c>
      <c r="H272" s="178"/>
      <c r="I272" s="191"/>
      <c r="J272" s="178"/>
      <c r="K272" s="178"/>
      <c r="L272" s="178"/>
      <c r="M272" s="178"/>
      <c r="N272" s="160" t="str">
        <f t="shared" si="18"/>
        <v/>
      </c>
      <c r="O272" s="21"/>
      <c r="P272" s="160" t="str">
        <f t="shared" si="19"/>
        <v/>
      </c>
      <c r="Q272" s="160">
        <f t="shared" si="20"/>
        <v>0</v>
      </c>
      <c r="R272" s="160" t="str">
        <f t="shared" si="21"/>
        <v/>
      </c>
      <c r="S272" s="160" t="str">
        <f t="shared" si="22"/>
        <v/>
      </c>
      <c r="T272" s="50" t="str">
        <f>IF($F272="","",IF(ISERROR(VLOOKUP(F272,PROVEEDORES!$D$8:$I$507,5,0)),1,VLOOKUP($F272,PROVEEDORES!$D$8:$I$507,5,0)))</f>
        <v/>
      </c>
    </row>
    <row r="273" spans="3:20" ht="17.45" customHeight="1" x14ac:dyDescent="0.25">
      <c r="C273" s="188"/>
      <c r="D273" s="189"/>
      <c r="E273" s="178"/>
      <c r="F273" s="178"/>
      <c r="G273" s="190">
        <f>DATOS!$E$13</f>
        <v>1</v>
      </c>
      <c r="H273" s="178"/>
      <c r="I273" s="191"/>
      <c r="J273" s="178"/>
      <c r="K273" s="178"/>
      <c r="L273" s="178"/>
      <c r="M273" s="178"/>
      <c r="N273" s="160" t="str">
        <f t="shared" si="18"/>
        <v/>
      </c>
      <c r="O273" s="21"/>
      <c r="P273" s="160" t="str">
        <f t="shared" si="19"/>
        <v/>
      </c>
      <c r="Q273" s="160">
        <f t="shared" si="20"/>
        <v>0</v>
      </c>
      <c r="R273" s="160" t="str">
        <f t="shared" si="21"/>
        <v/>
      </c>
      <c r="S273" s="160" t="str">
        <f t="shared" si="22"/>
        <v/>
      </c>
      <c r="T273" s="50" t="str">
        <f>IF($F273="","",IF(ISERROR(VLOOKUP(F273,PROVEEDORES!$D$8:$I$507,5,0)),1,VLOOKUP($F273,PROVEEDORES!$D$8:$I$507,5,0)))</f>
        <v/>
      </c>
    </row>
    <row r="274" spans="3:20" ht="17.45" customHeight="1" x14ac:dyDescent="0.25">
      <c r="C274" s="188"/>
      <c r="D274" s="189"/>
      <c r="E274" s="178"/>
      <c r="F274" s="178"/>
      <c r="G274" s="190">
        <f>DATOS!$E$13</f>
        <v>1</v>
      </c>
      <c r="H274" s="178"/>
      <c r="I274" s="191"/>
      <c r="J274" s="178"/>
      <c r="K274" s="178"/>
      <c r="L274" s="178"/>
      <c r="M274" s="178"/>
      <c r="N274" s="160" t="str">
        <f t="shared" ref="N274:N337" si="23">IF(H274&amp;J274&amp;K274&amp;L274&amp;M274="","",H274+J274+K274-L274-M274)</f>
        <v/>
      </c>
      <c r="O274" s="21"/>
      <c r="P274" s="160" t="str">
        <f t="shared" ref="P274:P337" si="24">IF($I274="E",H274,"")</f>
        <v/>
      </c>
      <c r="Q274" s="160">
        <f t="shared" si="20"/>
        <v>0</v>
      </c>
      <c r="R274" s="160" t="str">
        <f t="shared" si="21"/>
        <v/>
      </c>
      <c r="S274" s="160" t="str">
        <f t="shared" si="22"/>
        <v/>
      </c>
      <c r="T274" s="50" t="str">
        <f>IF($F274="","",IF(ISERROR(VLOOKUP(F274,PROVEEDORES!$D$8:$I$507,5,0)),1,VLOOKUP($F274,PROVEEDORES!$D$8:$I$507,5,0)))</f>
        <v/>
      </c>
    </row>
    <row r="275" spans="3:20" ht="17.45" customHeight="1" x14ac:dyDescent="0.25">
      <c r="C275" s="188"/>
      <c r="D275" s="189"/>
      <c r="E275" s="178"/>
      <c r="F275" s="178"/>
      <c r="G275" s="190">
        <f>DATOS!$E$13</f>
        <v>1</v>
      </c>
      <c r="H275" s="178"/>
      <c r="I275" s="191"/>
      <c r="J275" s="178"/>
      <c r="K275" s="178"/>
      <c r="L275" s="178"/>
      <c r="M275" s="178"/>
      <c r="N275" s="160" t="str">
        <f t="shared" si="23"/>
        <v/>
      </c>
      <c r="O275" s="21"/>
      <c r="P275" s="160" t="str">
        <f t="shared" si="24"/>
        <v/>
      </c>
      <c r="Q275" s="160">
        <f t="shared" ref="Q275:Q338" si="25">IF($I275=0%,H275,"")</f>
        <v>0</v>
      </c>
      <c r="R275" s="160" t="str">
        <f t="shared" ref="R275:R338" si="26">IF(OR($I275=8%,$I275=11%),$J275/$I275,"")</f>
        <v/>
      </c>
      <c r="S275" s="160" t="str">
        <f t="shared" ref="S275:S338" si="27">IF(OR($I275=15%,$I275=16%),$J275/$I275,"")</f>
        <v/>
      </c>
      <c r="T275" s="50" t="str">
        <f>IF($F275="","",IF(ISERROR(VLOOKUP(F275,PROVEEDORES!$D$8:$I$507,5,0)),1,VLOOKUP($F275,PROVEEDORES!$D$8:$I$507,5,0)))</f>
        <v/>
      </c>
    </row>
    <row r="276" spans="3:20" ht="17.45" customHeight="1" x14ac:dyDescent="0.25">
      <c r="C276" s="188"/>
      <c r="D276" s="189"/>
      <c r="E276" s="178"/>
      <c r="F276" s="178"/>
      <c r="G276" s="190">
        <f>DATOS!$E$13</f>
        <v>1</v>
      </c>
      <c r="H276" s="178"/>
      <c r="I276" s="191"/>
      <c r="J276" s="178"/>
      <c r="K276" s="178"/>
      <c r="L276" s="178"/>
      <c r="M276" s="178"/>
      <c r="N276" s="160" t="str">
        <f t="shared" si="23"/>
        <v/>
      </c>
      <c r="O276" s="21"/>
      <c r="P276" s="160" t="str">
        <f t="shared" si="24"/>
        <v/>
      </c>
      <c r="Q276" s="160">
        <f t="shared" si="25"/>
        <v>0</v>
      </c>
      <c r="R276" s="160" t="str">
        <f t="shared" si="26"/>
        <v/>
      </c>
      <c r="S276" s="160" t="str">
        <f t="shared" si="27"/>
        <v/>
      </c>
      <c r="T276" s="50" t="str">
        <f>IF($F276="","",IF(ISERROR(VLOOKUP(F276,PROVEEDORES!$D$8:$I$507,5,0)),1,VLOOKUP($F276,PROVEEDORES!$D$8:$I$507,5,0)))</f>
        <v/>
      </c>
    </row>
    <row r="277" spans="3:20" ht="17.45" customHeight="1" x14ac:dyDescent="0.25">
      <c r="C277" s="188"/>
      <c r="D277" s="189"/>
      <c r="E277" s="178"/>
      <c r="F277" s="178"/>
      <c r="G277" s="190">
        <f>DATOS!$E$13</f>
        <v>1</v>
      </c>
      <c r="H277" s="178"/>
      <c r="I277" s="191"/>
      <c r="J277" s="178"/>
      <c r="K277" s="178"/>
      <c r="L277" s="178"/>
      <c r="M277" s="178"/>
      <c r="N277" s="160" t="str">
        <f t="shared" si="23"/>
        <v/>
      </c>
      <c r="O277" s="21"/>
      <c r="P277" s="160" t="str">
        <f t="shared" si="24"/>
        <v/>
      </c>
      <c r="Q277" s="160">
        <f t="shared" si="25"/>
        <v>0</v>
      </c>
      <c r="R277" s="160" t="str">
        <f t="shared" si="26"/>
        <v/>
      </c>
      <c r="S277" s="160" t="str">
        <f t="shared" si="27"/>
        <v/>
      </c>
      <c r="T277" s="50" t="str">
        <f>IF($F277="","",IF(ISERROR(VLOOKUP(F277,PROVEEDORES!$D$8:$I$507,5,0)),1,VLOOKUP($F277,PROVEEDORES!$D$8:$I$507,5,0)))</f>
        <v/>
      </c>
    </row>
    <row r="278" spans="3:20" ht="17.45" customHeight="1" x14ac:dyDescent="0.25">
      <c r="C278" s="188"/>
      <c r="D278" s="189"/>
      <c r="E278" s="178"/>
      <c r="F278" s="178"/>
      <c r="G278" s="190">
        <f>DATOS!$E$13</f>
        <v>1</v>
      </c>
      <c r="H278" s="178"/>
      <c r="I278" s="191"/>
      <c r="J278" s="178"/>
      <c r="K278" s="178"/>
      <c r="L278" s="178"/>
      <c r="M278" s="178"/>
      <c r="N278" s="160" t="str">
        <f t="shared" si="23"/>
        <v/>
      </c>
      <c r="O278" s="21"/>
      <c r="P278" s="160" t="str">
        <f t="shared" si="24"/>
        <v/>
      </c>
      <c r="Q278" s="160">
        <f t="shared" si="25"/>
        <v>0</v>
      </c>
      <c r="R278" s="160" t="str">
        <f t="shared" si="26"/>
        <v/>
      </c>
      <c r="S278" s="160" t="str">
        <f t="shared" si="27"/>
        <v/>
      </c>
      <c r="T278" s="50" t="str">
        <f>IF($F278="","",IF(ISERROR(VLOOKUP(F278,PROVEEDORES!$D$8:$I$507,5,0)),1,VLOOKUP($F278,PROVEEDORES!$D$8:$I$507,5,0)))</f>
        <v/>
      </c>
    </row>
    <row r="279" spans="3:20" ht="17.45" customHeight="1" x14ac:dyDescent="0.25">
      <c r="C279" s="188"/>
      <c r="D279" s="189"/>
      <c r="E279" s="178"/>
      <c r="F279" s="178"/>
      <c r="G279" s="190">
        <f>DATOS!$E$13</f>
        <v>1</v>
      </c>
      <c r="H279" s="178"/>
      <c r="I279" s="191"/>
      <c r="J279" s="178"/>
      <c r="K279" s="178"/>
      <c r="L279" s="178"/>
      <c r="M279" s="178"/>
      <c r="N279" s="160" t="str">
        <f t="shared" si="23"/>
        <v/>
      </c>
      <c r="O279" s="21"/>
      <c r="P279" s="160" t="str">
        <f t="shared" si="24"/>
        <v/>
      </c>
      <c r="Q279" s="160">
        <f t="shared" si="25"/>
        <v>0</v>
      </c>
      <c r="R279" s="160" t="str">
        <f t="shared" si="26"/>
        <v/>
      </c>
      <c r="S279" s="160" t="str">
        <f t="shared" si="27"/>
        <v/>
      </c>
      <c r="T279" s="50" t="str">
        <f>IF($F279="","",IF(ISERROR(VLOOKUP(F279,PROVEEDORES!$D$8:$I$507,5,0)),1,VLOOKUP($F279,PROVEEDORES!$D$8:$I$507,5,0)))</f>
        <v/>
      </c>
    </row>
    <row r="280" spans="3:20" ht="17.45" customHeight="1" x14ac:dyDescent="0.25">
      <c r="C280" s="188"/>
      <c r="D280" s="189"/>
      <c r="E280" s="178"/>
      <c r="F280" s="178"/>
      <c r="G280" s="190">
        <f>DATOS!$E$13</f>
        <v>1</v>
      </c>
      <c r="H280" s="178"/>
      <c r="I280" s="191"/>
      <c r="J280" s="178"/>
      <c r="K280" s="178"/>
      <c r="L280" s="178"/>
      <c r="M280" s="178"/>
      <c r="N280" s="160" t="str">
        <f t="shared" si="23"/>
        <v/>
      </c>
      <c r="O280" s="21"/>
      <c r="P280" s="160" t="str">
        <f t="shared" si="24"/>
        <v/>
      </c>
      <c r="Q280" s="160">
        <f t="shared" si="25"/>
        <v>0</v>
      </c>
      <c r="R280" s="160" t="str">
        <f t="shared" si="26"/>
        <v/>
      </c>
      <c r="S280" s="160" t="str">
        <f t="shared" si="27"/>
        <v/>
      </c>
      <c r="T280" s="50" t="str">
        <f>IF($F280="","",IF(ISERROR(VLOOKUP(F280,PROVEEDORES!$D$8:$I$507,5,0)),1,VLOOKUP($F280,PROVEEDORES!$D$8:$I$507,5,0)))</f>
        <v/>
      </c>
    </row>
    <row r="281" spans="3:20" ht="17.45" customHeight="1" x14ac:dyDescent="0.25">
      <c r="C281" s="188"/>
      <c r="D281" s="189"/>
      <c r="E281" s="178"/>
      <c r="F281" s="178"/>
      <c r="G281" s="190">
        <f>DATOS!$E$13</f>
        <v>1</v>
      </c>
      <c r="H281" s="178"/>
      <c r="I281" s="191"/>
      <c r="J281" s="178"/>
      <c r="K281" s="178"/>
      <c r="L281" s="178"/>
      <c r="M281" s="178"/>
      <c r="N281" s="160" t="str">
        <f t="shared" si="23"/>
        <v/>
      </c>
      <c r="O281" s="21"/>
      <c r="P281" s="160" t="str">
        <f t="shared" si="24"/>
        <v/>
      </c>
      <c r="Q281" s="160">
        <f t="shared" si="25"/>
        <v>0</v>
      </c>
      <c r="R281" s="160" t="str">
        <f t="shared" si="26"/>
        <v/>
      </c>
      <c r="S281" s="160" t="str">
        <f t="shared" si="27"/>
        <v/>
      </c>
      <c r="T281" s="50" t="str">
        <f>IF($F281="","",IF(ISERROR(VLOOKUP(F281,PROVEEDORES!$D$8:$I$507,5,0)),1,VLOOKUP($F281,PROVEEDORES!$D$8:$I$507,5,0)))</f>
        <v/>
      </c>
    </row>
    <row r="282" spans="3:20" ht="17.45" customHeight="1" x14ac:dyDescent="0.25">
      <c r="C282" s="188"/>
      <c r="D282" s="189"/>
      <c r="E282" s="178"/>
      <c r="F282" s="178"/>
      <c r="G282" s="190">
        <f>DATOS!$E$13</f>
        <v>1</v>
      </c>
      <c r="H282" s="178"/>
      <c r="I282" s="191"/>
      <c r="J282" s="178"/>
      <c r="K282" s="178"/>
      <c r="L282" s="178"/>
      <c r="M282" s="178"/>
      <c r="N282" s="160" t="str">
        <f t="shared" si="23"/>
        <v/>
      </c>
      <c r="O282" s="21"/>
      <c r="P282" s="160" t="str">
        <f t="shared" si="24"/>
        <v/>
      </c>
      <c r="Q282" s="160">
        <f t="shared" si="25"/>
        <v>0</v>
      </c>
      <c r="R282" s="160" t="str">
        <f t="shared" si="26"/>
        <v/>
      </c>
      <c r="S282" s="160" t="str">
        <f t="shared" si="27"/>
        <v/>
      </c>
      <c r="T282" s="50" t="str">
        <f>IF($F282="","",IF(ISERROR(VLOOKUP(F282,PROVEEDORES!$D$8:$I$507,5,0)),1,VLOOKUP($F282,PROVEEDORES!$D$8:$I$507,5,0)))</f>
        <v/>
      </c>
    </row>
    <row r="283" spans="3:20" ht="17.45" customHeight="1" x14ac:dyDescent="0.25">
      <c r="C283" s="188"/>
      <c r="D283" s="189"/>
      <c r="E283" s="178"/>
      <c r="F283" s="178"/>
      <c r="G283" s="190">
        <f>DATOS!$E$13</f>
        <v>1</v>
      </c>
      <c r="H283" s="178"/>
      <c r="I283" s="191"/>
      <c r="J283" s="178"/>
      <c r="K283" s="178"/>
      <c r="L283" s="178"/>
      <c r="M283" s="178"/>
      <c r="N283" s="160" t="str">
        <f t="shared" si="23"/>
        <v/>
      </c>
      <c r="O283" s="21"/>
      <c r="P283" s="160" t="str">
        <f t="shared" si="24"/>
        <v/>
      </c>
      <c r="Q283" s="160">
        <f t="shared" si="25"/>
        <v>0</v>
      </c>
      <c r="R283" s="160" t="str">
        <f t="shared" si="26"/>
        <v/>
      </c>
      <c r="S283" s="160" t="str">
        <f t="shared" si="27"/>
        <v/>
      </c>
      <c r="T283" s="50" t="str">
        <f>IF($F283="","",IF(ISERROR(VLOOKUP(F283,PROVEEDORES!$D$8:$I$507,5,0)),1,VLOOKUP($F283,PROVEEDORES!$D$8:$I$507,5,0)))</f>
        <v/>
      </c>
    </row>
    <row r="284" spans="3:20" ht="17.45" customHeight="1" x14ac:dyDescent="0.25">
      <c r="C284" s="188"/>
      <c r="D284" s="189"/>
      <c r="E284" s="178"/>
      <c r="F284" s="178"/>
      <c r="G284" s="190">
        <f>DATOS!$E$13</f>
        <v>1</v>
      </c>
      <c r="H284" s="178"/>
      <c r="I284" s="191"/>
      <c r="J284" s="178"/>
      <c r="K284" s="178"/>
      <c r="L284" s="178"/>
      <c r="M284" s="178"/>
      <c r="N284" s="160" t="str">
        <f t="shared" si="23"/>
        <v/>
      </c>
      <c r="O284" s="21"/>
      <c r="P284" s="160" t="str">
        <f t="shared" si="24"/>
        <v/>
      </c>
      <c r="Q284" s="160">
        <f t="shared" si="25"/>
        <v>0</v>
      </c>
      <c r="R284" s="160" t="str">
        <f t="shared" si="26"/>
        <v/>
      </c>
      <c r="S284" s="160" t="str">
        <f t="shared" si="27"/>
        <v/>
      </c>
      <c r="T284" s="50" t="str">
        <f>IF($F284="","",IF(ISERROR(VLOOKUP(F284,PROVEEDORES!$D$8:$I$507,5,0)),1,VLOOKUP($F284,PROVEEDORES!$D$8:$I$507,5,0)))</f>
        <v/>
      </c>
    </row>
    <row r="285" spans="3:20" ht="17.45" customHeight="1" x14ac:dyDescent="0.25">
      <c r="C285" s="188"/>
      <c r="D285" s="189"/>
      <c r="E285" s="178"/>
      <c r="F285" s="178"/>
      <c r="G285" s="190">
        <f>DATOS!$E$13</f>
        <v>1</v>
      </c>
      <c r="H285" s="178"/>
      <c r="I285" s="191"/>
      <c r="J285" s="178"/>
      <c r="K285" s="178"/>
      <c r="L285" s="178"/>
      <c r="M285" s="178"/>
      <c r="N285" s="160" t="str">
        <f t="shared" si="23"/>
        <v/>
      </c>
      <c r="O285" s="21"/>
      <c r="P285" s="160" t="str">
        <f t="shared" si="24"/>
        <v/>
      </c>
      <c r="Q285" s="160">
        <f t="shared" si="25"/>
        <v>0</v>
      </c>
      <c r="R285" s="160" t="str">
        <f t="shared" si="26"/>
        <v/>
      </c>
      <c r="S285" s="160" t="str">
        <f t="shared" si="27"/>
        <v/>
      </c>
      <c r="T285" s="50" t="str">
        <f>IF($F285="","",IF(ISERROR(VLOOKUP(F285,PROVEEDORES!$D$8:$I$507,5,0)),1,VLOOKUP($F285,PROVEEDORES!$D$8:$I$507,5,0)))</f>
        <v/>
      </c>
    </row>
    <row r="286" spans="3:20" ht="17.45" customHeight="1" x14ac:dyDescent="0.25">
      <c r="C286" s="188"/>
      <c r="D286" s="189"/>
      <c r="E286" s="178"/>
      <c r="F286" s="178"/>
      <c r="G286" s="190">
        <f>DATOS!$E$13</f>
        <v>1</v>
      </c>
      <c r="H286" s="178"/>
      <c r="I286" s="191"/>
      <c r="J286" s="178"/>
      <c r="K286" s="178"/>
      <c r="L286" s="178"/>
      <c r="M286" s="178"/>
      <c r="N286" s="160" t="str">
        <f t="shared" si="23"/>
        <v/>
      </c>
      <c r="O286" s="21"/>
      <c r="P286" s="160" t="str">
        <f t="shared" si="24"/>
        <v/>
      </c>
      <c r="Q286" s="160">
        <f t="shared" si="25"/>
        <v>0</v>
      </c>
      <c r="R286" s="160" t="str">
        <f t="shared" si="26"/>
        <v/>
      </c>
      <c r="S286" s="160" t="str">
        <f t="shared" si="27"/>
        <v/>
      </c>
      <c r="T286" s="50" t="str">
        <f>IF($F286="","",IF(ISERROR(VLOOKUP(F286,PROVEEDORES!$D$8:$I$507,5,0)),1,VLOOKUP($F286,PROVEEDORES!$D$8:$I$507,5,0)))</f>
        <v/>
      </c>
    </row>
    <row r="287" spans="3:20" ht="17.45" customHeight="1" x14ac:dyDescent="0.25">
      <c r="C287" s="188"/>
      <c r="D287" s="189"/>
      <c r="E287" s="178"/>
      <c r="F287" s="178"/>
      <c r="G287" s="190">
        <f>DATOS!$E$13</f>
        <v>1</v>
      </c>
      <c r="H287" s="178"/>
      <c r="I287" s="191"/>
      <c r="J287" s="178"/>
      <c r="K287" s="178"/>
      <c r="L287" s="178"/>
      <c r="M287" s="178"/>
      <c r="N287" s="160" t="str">
        <f t="shared" si="23"/>
        <v/>
      </c>
      <c r="O287" s="21"/>
      <c r="P287" s="160" t="str">
        <f t="shared" si="24"/>
        <v/>
      </c>
      <c r="Q287" s="160">
        <f t="shared" si="25"/>
        <v>0</v>
      </c>
      <c r="R287" s="160" t="str">
        <f t="shared" si="26"/>
        <v/>
      </c>
      <c r="S287" s="160" t="str">
        <f t="shared" si="27"/>
        <v/>
      </c>
      <c r="T287" s="50" t="str">
        <f>IF($F287="","",IF(ISERROR(VLOOKUP(F287,PROVEEDORES!$D$8:$I$507,5,0)),1,VLOOKUP($F287,PROVEEDORES!$D$8:$I$507,5,0)))</f>
        <v/>
      </c>
    </row>
    <row r="288" spans="3:20" ht="17.45" customHeight="1" x14ac:dyDescent="0.25">
      <c r="C288" s="188"/>
      <c r="D288" s="189"/>
      <c r="E288" s="178"/>
      <c r="F288" s="178"/>
      <c r="G288" s="190">
        <f>DATOS!$E$13</f>
        <v>1</v>
      </c>
      <c r="H288" s="178"/>
      <c r="I288" s="191"/>
      <c r="J288" s="178"/>
      <c r="K288" s="178"/>
      <c r="L288" s="178"/>
      <c r="M288" s="178"/>
      <c r="N288" s="160" t="str">
        <f t="shared" si="23"/>
        <v/>
      </c>
      <c r="O288" s="21"/>
      <c r="P288" s="160" t="str">
        <f t="shared" si="24"/>
        <v/>
      </c>
      <c r="Q288" s="160">
        <f t="shared" si="25"/>
        <v>0</v>
      </c>
      <c r="R288" s="160" t="str">
        <f t="shared" si="26"/>
        <v/>
      </c>
      <c r="S288" s="160" t="str">
        <f t="shared" si="27"/>
        <v/>
      </c>
      <c r="T288" s="50" t="str">
        <f>IF($F288="","",IF(ISERROR(VLOOKUP(F288,PROVEEDORES!$D$8:$I$507,5,0)),1,VLOOKUP($F288,PROVEEDORES!$D$8:$I$507,5,0)))</f>
        <v/>
      </c>
    </row>
    <row r="289" spans="3:20" ht="17.45" customHeight="1" x14ac:dyDescent="0.25">
      <c r="C289" s="188"/>
      <c r="D289" s="189"/>
      <c r="E289" s="178"/>
      <c r="F289" s="178"/>
      <c r="G289" s="190">
        <f>DATOS!$E$13</f>
        <v>1</v>
      </c>
      <c r="H289" s="178"/>
      <c r="I289" s="191"/>
      <c r="J289" s="178"/>
      <c r="K289" s="178"/>
      <c r="L289" s="178"/>
      <c r="M289" s="178"/>
      <c r="N289" s="160" t="str">
        <f t="shared" si="23"/>
        <v/>
      </c>
      <c r="O289" s="21"/>
      <c r="P289" s="160" t="str">
        <f t="shared" si="24"/>
        <v/>
      </c>
      <c r="Q289" s="160">
        <f t="shared" si="25"/>
        <v>0</v>
      </c>
      <c r="R289" s="160" t="str">
        <f t="shared" si="26"/>
        <v/>
      </c>
      <c r="S289" s="160" t="str">
        <f t="shared" si="27"/>
        <v/>
      </c>
      <c r="T289" s="50" t="str">
        <f>IF($F289="","",IF(ISERROR(VLOOKUP(F289,PROVEEDORES!$D$8:$I$507,5,0)),1,VLOOKUP($F289,PROVEEDORES!$D$8:$I$507,5,0)))</f>
        <v/>
      </c>
    </row>
    <row r="290" spans="3:20" ht="17.45" customHeight="1" x14ac:dyDescent="0.25">
      <c r="C290" s="188"/>
      <c r="D290" s="189"/>
      <c r="E290" s="178"/>
      <c r="F290" s="178"/>
      <c r="G290" s="190">
        <f>DATOS!$E$13</f>
        <v>1</v>
      </c>
      <c r="H290" s="178"/>
      <c r="I290" s="191"/>
      <c r="J290" s="178"/>
      <c r="K290" s="178"/>
      <c r="L290" s="178"/>
      <c r="M290" s="178"/>
      <c r="N290" s="160" t="str">
        <f t="shared" si="23"/>
        <v/>
      </c>
      <c r="O290" s="21"/>
      <c r="P290" s="160" t="str">
        <f t="shared" si="24"/>
        <v/>
      </c>
      <c r="Q290" s="160">
        <f t="shared" si="25"/>
        <v>0</v>
      </c>
      <c r="R290" s="160" t="str">
        <f t="shared" si="26"/>
        <v/>
      </c>
      <c r="S290" s="160" t="str">
        <f t="shared" si="27"/>
        <v/>
      </c>
      <c r="T290" s="50" t="str">
        <f>IF($F290="","",IF(ISERROR(VLOOKUP(F290,PROVEEDORES!$D$8:$I$507,5,0)),1,VLOOKUP($F290,PROVEEDORES!$D$8:$I$507,5,0)))</f>
        <v/>
      </c>
    </row>
    <row r="291" spans="3:20" ht="17.45" customHeight="1" x14ac:dyDescent="0.25">
      <c r="C291" s="188"/>
      <c r="D291" s="189"/>
      <c r="E291" s="178"/>
      <c r="F291" s="178"/>
      <c r="G291" s="190">
        <f>DATOS!$E$13</f>
        <v>1</v>
      </c>
      <c r="H291" s="178"/>
      <c r="I291" s="191"/>
      <c r="J291" s="178"/>
      <c r="K291" s="178"/>
      <c r="L291" s="178"/>
      <c r="M291" s="178"/>
      <c r="N291" s="160" t="str">
        <f t="shared" si="23"/>
        <v/>
      </c>
      <c r="O291" s="21"/>
      <c r="P291" s="160" t="str">
        <f t="shared" si="24"/>
        <v/>
      </c>
      <c r="Q291" s="160">
        <f t="shared" si="25"/>
        <v>0</v>
      </c>
      <c r="R291" s="160" t="str">
        <f t="shared" si="26"/>
        <v/>
      </c>
      <c r="S291" s="160" t="str">
        <f t="shared" si="27"/>
        <v/>
      </c>
      <c r="T291" s="50" t="str">
        <f>IF($F291="","",IF(ISERROR(VLOOKUP(F291,PROVEEDORES!$D$8:$I$507,5,0)),1,VLOOKUP($F291,PROVEEDORES!$D$8:$I$507,5,0)))</f>
        <v/>
      </c>
    </row>
    <row r="292" spans="3:20" ht="17.45" customHeight="1" x14ac:dyDescent="0.25">
      <c r="C292" s="188"/>
      <c r="D292" s="189"/>
      <c r="E292" s="178"/>
      <c r="F292" s="178"/>
      <c r="G292" s="190">
        <f>DATOS!$E$13</f>
        <v>1</v>
      </c>
      <c r="H292" s="178"/>
      <c r="I292" s="191"/>
      <c r="J292" s="178"/>
      <c r="K292" s="178"/>
      <c r="L292" s="178"/>
      <c r="M292" s="178"/>
      <c r="N292" s="160" t="str">
        <f t="shared" si="23"/>
        <v/>
      </c>
      <c r="O292" s="21"/>
      <c r="P292" s="160" t="str">
        <f t="shared" si="24"/>
        <v/>
      </c>
      <c r="Q292" s="160">
        <f t="shared" si="25"/>
        <v>0</v>
      </c>
      <c r="R292" s="160" t="str">
        <f t="shared" si="26"/>
        <v/>
      </c>
      <c r="S292" s="160" t="str">
        <f t="shared" si="27"/>
        <v/>
      </c>
      <c r="T292" s="50" t="str">
        <f>IF($F292="","",IF(ISERROR(VLOOKUP(F292,PROVEEDORES!$D$8:$I$507,5,0)),1,VLOOKUP($F292,PROVEEDORES!$D$8:$I$507,5,0)))</f>
        <v/>
      </c>
    </row>
    <row r="293" spans="3:20" ht="17.45" customHeight="1" x14ac:dyDescent="0.25">
      <c r="C293" s="188"/>
      <c r="D293" s="189"/>
      <c r="E293" s="178"/>
      <c r="F293" s="178"/>
      <c r="G293" s="190">
        <f>DATOS!$E$13</f>
        <v>1</v>
      </c>
      <c r="H293" s="178"/>
      <c r="I293" s="191"/>
      <c r="J293" s="178"/>
      <c r="K293" s="178"/>
      <c r="L293" s="178"/>
      <c r="M293" s="178"/>
      <c r="N293" s="160" t="str">
        <f t="shared" si="23"/>
        <v/>
      </c>
      <c r="O293" s="21"/>
      <c r="P293" s="160" t="str">
        <f t="shared" si="24"/>
        <v/>
      </c>
      <c r="Q293" s="160">
        <f t="shared" si="25"/>
        <v>0</v>
      </c>
      <c r="R293" s="160" t="str">
        <f t="shared" si="26"/>
        <v/>
      </c>
      <c r="S293" s="160" t="str">
        <f t="shared" si="27"/>
        <v/>
      </c>
      <c r="T293" s="50" t="str">
        <f>IF($F293="","",IF(ISERROR(VLOOKUP(F293,PROVEEDORES!$D$8:$I$507,5,0)),1,VLOOKUP($F293,PROVEEDORES!$D$8:$I$507,5,0)))</f>
        <v/>
      </c>
    </row>
    <row r="294" spans="3:20" ht="17.45" customHeight="1" x14ac:dyDescent="0.25">
      <c r="C294" s="188"/>
      <c r="D294" s="189"/>
      <c r="E294" s="178"/>
      <c r="F294" s="178"/>
      <c r="G294" s="190">
        <f>DATOS!$E$13</f>
        <v>1</v>
      </c>
      <c r="H294" s="178"/>
      <c r="I294" s="191"/>
      <c r="J294" s="178"/>
      <c r="K294" s="178"/>
      <c r="L294" s="178"/>
      <c r="M294" s="178"/>
      <c r="N294" s="160" t="str">
        <f t="shared" si="23"/>
        <v/>
      </c>
      <c r="O294" s="21"/>
      <c r="P294" s="160" t="str">
        <f t="shared" si="24"/>
        <v/>
      </c>
      <c r="Q294" s="160">
        <f t="shared" si="25"/>
        <v>0</v>
      </c>
      <c r="R294" s="160" t="str">
        <f t="shared" si="26"/>
        <v/>
      </c>
      <c r="S294" s="160" t="str">
        <f t="shared" si="27"/>
        <v/>
      </c>
      <c r="T294" s="50" t="str">
        <f>IF($F294="","",IF(ISERROR(VLOOKUP(F294,PROVEEDORES!$D$8:$I$507,5,0)),1,VLOOKUP($F294,PROVEEDORES!$D$8:$I$507,5,0)))</f>
        <v/>
      </c>
    </row>
    <row r="295" spans="3:20" ht="17.45" customHeight="1" x14ac:dyDescent="0.25">
      <c r="C295" s="188"/>
      <c r="D295" s="189"/>
      <c r="E295" s="178"/>
      <c r="F295" s="178"/>
      <c r="G295" s="190">
        <f>DATOS!$E$13</f>
        <v>1</v>
      </c>
      <c r="H295" s="178"/>
      <c r="I295" s="191"/>
      <c r="J295" s="178"/>
      <c r="K295" s="178"/>
      <c r="L295" s="178"/>
      <c r="M295" s="178"/>
      <c r="N295" s="160" t="str">
        <f t="shared" si="23"/>
        <v/>
      </c>
      <c r="O295" s="21"/>
      <c r="P295" s="160" t="str">
        <f t="shared" si="24"/>
        <v/>
      </c>
      <c r="Q295" s="160">
        <f t="shared" si="25"/>
        <v>0</v>
      </c>
      <c r="R295" s="160" t="str">
        <f t="shared" si="26"/>
        <v/>
      </c>
      <c r="S295" s="160" t="str">
        <f t="shared" si="27"/>
        <v/>
      </c>
      <c r="T295" s="50" t="str">
        <f>IF($F295="","",IF(ISERROR(VLOOKUP(F295,PROVEEDORES!$D$8:$I$507,5,0)),1,VLOOKUP($F295,PROVEEDORES!$D$8:$I$507,5,0)))</f>
        <v/>
      </c>
    </row>
    <row r="296" spans="3:20" ht="17.45" customHeight="1" x14ac:dyDescent="0.25">
      <c r="C296" s="188"/>
      <c r="D296" s="189"/>
      <c r="E296" s="178"/>
      <c r="F296" s="178"/>
      <c r="G296" s="190">
        <f>DATOS!$E$13</f>
        <v>1</v>
      </c>
      <c r="H296" s="178"/>
      <c r="I296" s="191"/>
      <c r="J296" s="178"/>
      <c r="K296" s="178"/>
      <c r="L296" s="178"/>
      <c r="M296" s="178"/>
      <c r="N296" s="160" t="str">
        <f t="shared" si="23"/>
        <v/>
      </c>
      <c r="O296" s="21"/>
      <c r="P296" s="160" t="str">
        <f t="shared" si="24"/>
        <v/>
      </c>
      <c r="Q296" s="160">
        <f t="shared" si="25"/>
        <v>0</v>
      </c>
      <c r="R296" s="160" t="str">
        <f t="shared" si="26"/>
        <v/>
      </c>
      <c r="S296" s="160" t="str">
        <f t="shared" si="27"/>
        <v/>
      </c>
      <c r="T296" s="50" t="str">
        <f>IF($F296="","",IF(ISERROR(VLOOKUP(F296,PROVEEDORES!$D$8:$I$507,5,0)),1,VLOOKUP($F296,PROVEEDORES!$D$8:$I$507,5,0)))</f>
        <v/>
      </c>
    </row>
    <row r="297" spans="3:20" ht="17.45" customHeight="1" x14ac:dyDescent="0.25">
      <c r="C297" s="188"/>
      <c r="D297" s="189"/>
      <c r="E297" s="178"/>
      <c r="F297" s="178"/>
      <c r="G297" s="190">
        <f>DATOS!$E$13</f>
        <v>1</v>
      </c>
      <c r="H297" s="178"/>
      <c r="I297" s="191"/>
      <c r="J297" s="178"/>
      <c r="K297" s="178"/>
      <c r="L297" s="178"/>
      <c r="M297" s="178"/>
      <c r="N297" s="160" t="str">
        <f t="shared" si="23"/>
        <v/>
      </c>
      <c r="O297" s="21"/>
      <c r="P297" s="160" t="str">
        <f t="shared" si="24"/>
        <v/>
      </c>
      <c r="Q297" s="160">
        <f t="shared" si="25"/>
        <v>0</v>
      </c>
      <c r="R297" s="160" t="str">
        <f t="shared" si="26"/>
        <v/>
      </c>
      <c r="S297" s="160" t="str">
        <f t="shared" si="27"/>
        <v/>
      </c>
      <c r="T297" s="50" t="str">
        <f>IF($F297="","",IF(ISERROR(VLOOKUP(F297,PROVEEDORES!$D$8:$I$507,5,0)),1,VLOOKUP($F297,PROVEEDORES!$D$8:$I$507,5,0)))</f>
        <v/>
      </c>
    </row>
    <row r="298" spans="3:20" ht="17.45" customHeight="1" x14ac:dyDescent="0.25">
      <c r="C298" s="188"/>
      <c r="D298" s="189"/>
      <c r="E298" s="178"/>
      <c r="F298" s="178"/>
      <c r="G298" s="190">
        <f>DATOS!$E$13</f>
        <v>1</v>
      </c>
      <c r="H298" s="178"/>
      <c r="I298" s="191"/>
      <c r="J298" s="178"/>
      <c r="K298" s="178"/>
      <c r="L298" s="178"/>
      <c r="M298" s="178"/>
      <c r="N298" s="160" t="str">
        <f t="shared" si="23"/>
        <v/>
      </c>
      <c r="O298" s="21"/>
      <c r="P298" s="160" t="str">
        <f t="shared" si="24"/>
        <v/>
      </c>
      <c r="Q298" s="160">
        <f t="shared" si="25"/>
        <v>0</v>
      </c>
      <c r="R298" s="160" t="str">
        <f t="shared" si="26"/>
        <v/>
      </c>
      <c r="S298" s="160" t="str">
        <f t="shared" si="27"/>
        <v/>
      </c>
      <c r="T298" s="50" t="str">
        <f>IF($F298="","",IF(ISERROR(VLOOKUP(F298,PROVEEDORES!$D$8:$I$507,5,0)),1,VLOOKUP($F298,PROVEEDORES!$D$8:$I$507,5,0)))</f>
        <v/>
      </c>
    </row>
    <row r="299" spans="3:20" ht="17.45" customHeight="1" x14ac:dyDescent="0.25">
      <c r="C299" s="188"/>
      <c r="D299" s="189"/>
      <c r="E299" s="178"/>
      <c r="F299" s="178"/>
      <c r="G299" s="190">
        <f>DATOS!$E$13</f>
        <v>1</v>
      </c>
      <c r="H299" s="178"/>
      <c r="I299" s="191"/>
      <c r="J299" s="178"/>
      <c r="K299" s="178"/>
      <c r="L299" s="178"/>
      <c r="M299" s="178"/>
      <c r="N299" s="160" t="str">
        <f t="shared" si="23"/>
        <v/>
      </c>
      <c r="O299" s="21"/>
      <c r="P299" s="160" t="str">
        <f t="shared" si="24"/>
        <v/>
      </c>
      <c r="Q299" s="160">
        <f t="shared" si="25"/>
        <v>0</v>
      </c>
      <c r="R299" s="160" t="str">
        <f t="shared" si="26"/>
        <v/>
      </c>
      <c r="S299" s="160" t="str">
        <f t="shared" si="27"/>
        <v/>
      </c>
      <c r="T299" s="50" t="str">
        <f>IF($F299="","",IF(ISERROR(VLOOKUP(F299,PROVEEDORES!$D$8:$I$507,5,0)),1,VLOOKUP($F299,PROVEEDORES!$D$8:$I$507,5,0)))</f>
        <v/>
      </c>
    </row>
    <row r="300" spans="3:20" ht="17.45" customHeight="1" x14ac:dyDescent="0.25">
      <c r="C300" s="188"/>
      <c r="D300" s="189"/>
      <c r="E300" s="178"/>
      <c r="F300" s="178"/>
      <c r="G300" s="190">
        <f>DATOS!$E$13</f>
        <v>1</v>
      </c>
      <c r="H300" s="178"/>
      <c r="I300" s="191"/>
      <c r="J300" s="178"/>
      <c r="K300" s="178"/>
      <c r="L300" s="178"/>
      <c r="M300" s="178"/>
      <c r="N300" s="160" t="str">
        <f t="shared" si="23"/>
        <v/>
      </c>
      <c r="O300" s="21"/>
      <c r="P300" s="160" t="str">
        <f t="shared" si="24"/>
        <v/>
      </c>
      <c r="Q300" s="160">
        <f t="shared" si="25"/>
        <v>0</v>
      </c>
      <c r="R300" s="160" t="str">
        <f t="shared" si="26"/>
        <v/>
      </c>
      <c r="S300" s="160" t="str">
        <f t="shared" si="27"/>
        <v/>
      </c>
      <c r="T300" s="50" t="str">
        <f>IF($F300="","",IF(ISERROR(VLOOKUP(F300,PROVEEDORES!$D$8:$I$507,5,0)),1,VLOOKUP($F300,PROVEEDORES!$D$8:$I$507,5,0)))</f>
        <v/>
      </c>
    </row>
    <row r="301" spans="3:20" ht="17.45" customHeight="1" x14ac:dyDescent="0.25">
      <c r="C301" s="188"/>
      <c r="D301" s="189"/>
      <c r="E301" s="178"/>
      <c r="F301" s="178"/>
      <c r="G301" s="190">
        <f>DATOS!$E$13</f>
        <v>1</v>
      </c>
      <c r="H301" s="178"/>
      <c r="I301" s="191"/>
      <c r="J301" s="178"/>
      <c r="K301" s="178"/>
      <c r="L301" s="178"/>
      <c r="M301" s="178"/>
      <c r="N301" s="160" t="str">
        <f t="shared" si="23"/>
        <v/>
      </c>
      <c r="O301" s="21"/>
      <c r="P301" s="160" t="str">
        <f t="shared" si="24"/>
        <v/>
      </c>
      <c r="Q301" s="160">
        <f t="shared" si="25"/>
        <v>0</v>
      </c>
      <c r="R301" s="160" t="str">
        <f t="shared" si="26"/>
        <v/>
      </c>
      <c r="S301" s="160" t="str">
        <f t="shared" si="27"/>
        <v/>
      </c>
      <c r="T301" s="50" t="str">
        <f>IF($F301="","",IF(ISERROR(VLOOKUP(F301,PROVEEDORES!$D$8:$I$507,5,0)),1,VLOOKUP($F301,PROVEEDORES!$D$8:$I$507,5,0)))</f>
        <v/>
      </c>
    </row>
    <row r="302" spans="3:20" ht="17.45" customHeight="1" x14ac:dyDescent="0.25">
      <c r="C302" s="188"/>
      <c r="D302" s="189"/>
      <c r="E302" s="178"/>
      <c r="F302" s="178"/>
      <c r="G302" s="190">
        <f>DATOS!$E$13</f>
        <v>1</v>
      </c>
      <c r="H302" s="178"/>
      <c r="I302" s="191"/>
      <c r="J302" s="178"/>
      <c r="K302" s="178"/>
      <c r="L302" s="178"/>
      <c r="M302" s="178"/>
      <c r="N302" s="160" t="str">
        <f t="shared" si="23"/>
        <v/>
      </c>
      <c r="O302" s="21"/>
      <c r="P302" s="160" t="str">
        <f t="shared" si="24"/>
        <v/>
      </c>
      <c r="Q302" s="160">
        <f t="shared" si="25"/>
        <v>0</v>
      </c>
      <c r="R302" s="160" t="str">
        <f t="shared" si="26"/>
        <v/>
      </c>
      <c r="S302" s="160" t="str">
        <f t="shared" si="27"/>
        <v/>
      </c>
      <c r="T302" s="50" t="str">
        <f>IF($F302="","",IF(ISERROR(VLOOKUP(F302,PROVEEDORES!$D$8:$I$507,5,0)),1,VLOOKUP($F302,PROVEEDORES!$D$8:$I$507,5,0)))</f>
        <v/>
      </c>
    </row>
    <row r="303" spans="3:20" ht="17.45" customHeight="1" x14ac:dyDescent="0.25">
      <c r="C303" s="188"/>
      <c r="D303" s="189"/>
      <c r="E303" s="178"/>
      <c r="F303" s="178"/>
      <c r="G303" s="190">
        <f>DATOS!$E$13</f>
        <v>1</v>
      </c>
      <c r="H303" s="178"/>
      <c r="I303" s="191"/>
      <c r="J303" s="178"/>
      <c r="K303" s="178"/>
      <c r="L303" s="178"/>
      <c r="M303" s="178"/>
      <c r="N303" s="160" t="str">
        <f t="shared" si="23"/>
        <v/>
      </c>
      <c r="O303" s="21"/>
      <c r="P303" s="160" t="str">
        <f t="shared" si="24"/>
        <v/>
      </c>
      <c r="Q303" s="160">
        <f t="shared" si="25"/>
        <v>0</v>
      </c>
      <c r="R303" s="160" t="str">
        <f t="shared" si="26"/>
        <v/>
      </c>
      <c r="S303" s="160" t="str">
        <f t="shared" si="27"/>
        <v/>
      </c>
      <c r="T303" s="50" t="str">
        <f>IF($F303="","",IF(ISERROR(VLOOKUP(F303,PROVEEDORES!$D$8:$I$507,5,0)),1,VLOOKUP($F303,PROVEEDORES!$D$8:$I$507,5,0)))</f>
        <v/>
      </c>
    </row>
    <row r="304" spans="3:20" ht="17.45" customHeight="1" x14ac:dyDescent="0.25">
      <c r="C304" s="188"/>
      <c r="D304" s="189"/>
      <c r="E304" s="178"/>
      <c r="F304" s="178"/>
      <c r="G304" s="190">
        <f>DATOS!$E$13</f>
        <v>1</v>
      </c>
      <c r="H304" s="178"/>
      <c r="I304" s="191"/>
      <c r="J304" s="178"/>
      <c r="K304" s="178"/>
      <c r="L304" s="178"/>
      <c r="M304" s="178"/>
      <c r="N304" s="160" t="str">
        <f t="shared" si="23"/>
        <v/>
      </c>
      <c r="O304" s="21"/>
      <c r="P304" s="160" t="str">
        <f t="shared" si="24"/>
        <v/>
      </c>
      <c r="Q304" s="160">
        <f t="shared" si="25"/>
        <v>0</v>
      </c>
      <c r="R304" s="160" t="str">
        <f t="shared" si="26"/>
        <v/>
      </c>
      <c r="S304" s="160" t="str">
        <f t="shared" si="27"/>
        <v/>
      </c>
      <c r="T304" s="50" t="str">
        <f>IF($F304="","",IF(ISERROR(VLOOKUP(F304,PROVEEDORES!$D$8:$I$507,5,0)),1,VLOOKUP($F304,PROVEEDORES!$D$8:$I$507,5,0)))</f>
        <v/>
      </c>
    </row>
    <row r="305" spans="3:20" ht="17.45" customHeight="1" x14ac:dyDescent="0.25">
      <c r="C305" s="188"/>
      <c r="D305" s="189"/>
      <c r="E305" s="178"/>
      <c r="F305" s="178"/>
      <c r="G305" s="190">
        <f>DATOS!$E$13</f>
        <v>1</v>
      </c>
      <c r="H305" s="178"/>
      <c r="I305" s="191"/>
      <c r="J305" s="178"/>
      <c r="K305" s="178"/>
      <c r="L305" s="178"/>
      <c r="M305" s="178"/>
      <c r="N305" s="160" t="str">
        <f t="shared" si="23"/>
        <v/>
      </c>
      <c r="O305" s="21"/>
      <c r="P305" s="160" t="str">
        <f t="shared" si="24"/>
        <v/>
      </c>
      <c r="Q305" s="160">
        <f t="shared" si="25"/>
        <v>0</v>
      </c>
      <c r="R305" s="160" t="str">
        <f t="shared" si="26"/>
        <v/>
      </c>
      <c r="S305" s="160" t="str">
        <f t="shared" si="27"/>
        <v/>
      </c>
      <c r="T305" s="50" t="str">
        <f>IF($F305="","",IF(ISERROR(VLOOKUP(F305,PROVEEDORES!$D$8:$I$507,5,0)),1,VLOOKUP($F305,PROVEEDORES!$D$8:$I$507,5,0)))</f>
        <v/>
      </c>
    </row>
    <row r="306" spans="3:20" ht="17.45" customHeight="1" x14ac:dyDescent="0.25">
      <c r="C306" s="188"/>
      <c r="D306" s="189"/>
      <c r="E306" s="178"/>
      <c r="F306" s="178"/>
      <c r="G306" s="190">
        <f>DATOS!$E$13</f>
        <v>1</v>
      </c>
      <c r="H306" s="178"/>
      <c r="I306" s="191"/>
      <c r="J306" s="178"/>
      <c r="K306" s="178"/>
      <c r="L306" s="178"/>
      <c r="M306" s="178"/>
      <c r="N306" s="160" t="str">
        <f t="shared" si="23"/>
        <v/>
      </c>
      <c r="O306" s="21"/>
      <c r="P306" s="160" t="str">
        <f t="shared" si="24"/>
        <v/>
      </c>
      <c r="Q306" s="160">
        <f t="shared" si="25"/>
        <v>0</v>
      </c>
      <c r="R306" s="160" t="str">
        <f t="shared" si="26"/>
        <v/>
      </c>
      <c r="S306" s="160" t="str">
        <f t="shared" si="27"/>
        <v/>
      </c>
      <c r="T306" s="50" t="str">
        <f>IF($F306="","",IF(ISERROR(VLOOKUP(F306,PROVEEDORES!$D$8:$I$507,5,0)),1,VLOOKUP($F306,PROVEEDORES!$D$8:$I$507,5,0)))</f>
        <v/>
      </c>
    </row>
    <row r="307" spans="3:20" ht="17.45" customHeight="1" x14ac:dyDescent="0.25">
      <c r="C307" s="188"/>
      <c r="D307" s="189"/>
      <c r="E307" s="178"/>
      <c r="F307" s="178"/>
      <c r="G307" s="190">
        <f>DATOS!$E$13</f>
        <v>1</v>
      </c>
      <c r="H307" s="178"/>
      <c r="I307" s="191"/>
      <c r="J307" s="178"/>
      <c r="K307" s="178"/>
      <c r="L307" s="178"/>
      <c r="M307" s="178"/>
      <c r="N307" s="160" t="str">
        <f t="shared" si="23"/>
        <v/>
      </c>
      <c r="O307" s="21"/>
      <c r="P307" s="160" t="str">
        <f t="shared" si="24"/>
        <v/>
      </c>
      <c r="Q307" s="160">
        <f t="shared" si="25"/>
        <v>0</v>
      </c>
      <c r="R307" s="160" t="str">
        <f t="shared" si="26"/>
        <v/>
      </c>
      <c r="S307" s="160" t="str">
        <f t="shared" si="27"/>
        <v/>
      </c>
      <c r="T307" s="50" t="str">
        <f>IF($F307="","",IF(ISERROR(VLOOKUP(F307,PROVEEDORES!$D$8:$I$507,5,0)),1,VLOOKUP($F307,PROVEEDORES!$D$8:$I$507,5,0)))</f>
        <v/>
      </c>
    </row>
    <row r="308" spans="3:20" ht="17.45" customHeight="1" x14ac:dyDescent="0.25">
      <c r="C308" s="188"/>
      <c r="D308" s="189"/>
      <c r="E308" s="178"/>
      <c r="F308" s="178"/>
      <c r="G308" s="190">
        <f>DATOS!$E$13</f>
        <v>1</v>
      </c>
      <c r="H308" s="178"/>
      <c r="I308" s="191"/>
      <c r="J308" s="178"/>
      <c r="K308" s="178"/>
      <c r="L308" s="178"/>
      <c r="M308" s="178"/>
      <c r="N308" s="160" t="str">
        <f t="shared" si="23"/>
        <v/>
      </c>
      <c r="O308" s="21"/>
      <c r="P308" s="160" t="str">
        <f t="shared" si="24"/>
        <v/>
      </c>
      <c r="Q308" s="160">
        <f t="shared" si="25"/>
        <v>0</v>
      </c>
      <c r="R308" s="160" t="str">
        <f t="shared" si="26"/>
        <v/>
      </c>
      <c r="S308" s="160" t="str">
        <f t="shared" si="27"/>
        <v/>
      </c>
      <c r="T308" s="50" t="str">
        <f>IF($F308="","",IF(ISERROR(VLOOKUP(F308,PROVEEDORES!$D$8:$I$507,5,0)),1,VLOOKUP($F308,PROVEEDORES!$D$8:$I$507,5,0)))</f>
        <v/>
      </c>
    </row>
    <row r="309" spans="3:20" ht="17.45" customHeight="1" x14ac:dyDescent="0.25">
      <c r="C309" s="188"/>
      <c r="D309" s="189"/>
      <c r="E309" s="178"/>
      <c r="F309" s="178"/>
      <c r="G309" s="190">
        <f>DATOS!$E$13</f>
        <v>1</v>
      </c>
      <c r="H309" s="178"/>
      <c r="I309" s="191"/>
      <c r="J309" s="178"/>
      <c r="K309" s="178"/>
      <c r="L309" s="178"/>
      <c r="M309" s="178"/>
      <c r="N309" s="160" t="str">
        <f t="shared" si="23"/>
        <v/>
      </c>
      <c r="O309" s="21"/>
      <c r="P309" s="160" t="str">
        <f t="shared" si="24"/>
        <v/>
      </c>
      <c r="Q309" s="160">
        <f t="shared" si="25"/>
        <v>0</v>
      </c>
      <c r="R309" s="160" t="str">
        <f t="shared" si="26"/>
        <v/>
      </c>
      <c r="S309" s="160" t="str">
        <f t="shared" si="27"/>
        <v/>
      </c>
      <c r="T309" s="50" t="str">
        <f>IF($F309="","",IF(ISERROR(VLOOKUP(F309,PROVEEDORES!$D$8:$I$507,5,0)),1,VLOOKUP($F309,PROVEEDORES!$D$8:$I$507,5,0)))</f>
        <v/>
      </c>
    </row>
    <row r="310" spans="3:20" ht="17.45" customHeight="1" x14ac:dyDescent="0.25">
      <c r="C310" s="188"/>
      <c r="D310" s="189"/>
      <c r="E310" s="178"/>
      <c r="F310" s="178"/>
      <c r="G310" s="190">
        <f>DATOS!$E$13</f>
        <v>1</v>
      </c>
      <c r="H310" s="178"/>
      <c r="I310" s="191"/>
      <c r="J310" s="178"/>
      <c r="K310" s="178"/>
      <c r="L310" s="178"/>
      <c r="M310" s="178"/>
      <c r="N310" s="160" t="str">
        <f t="shared" si="23"/>
        <v/>
      </c>
      <c r="O310" s="21"/>
      <c r="P310" s="160" t="str">
        <f t="shared" si="24"/>
        <v/>
      </c>
      <c r="Q310" s="160">
        <f t="shared" si="25"/>
        <v>0</v>
      </c>
      <c r="R310" s="160" t="str">
        <f t="shared" si="26"/>
        <v/>
      </c>
      <c r="S310" s="160" t="str">
        <f t="shared" si="27"/>
        <v/>
      </c>
      <c r="T310" s="50" t="str">
        <f>IF($F310="","",IF(ISERROR(VLOOKUP(F310,PROVEEDORES!$D$8:$I$507,5,0)),1,VLOOKUP($F310,PROVEEDORES!$D$8:$I$507,5,0)))</f>
        <v/>
      </c>
    </row>
    <row r="311" spans="3:20" ht="17.45" customHeight="1" x14ac:dyDescent="0.25">
      <c r="C311" s="188"/>
      <c r="D311" s="189"/>
      <c r="E311" s="178"/>
      <c r="F311" s="178"/>
      <c r="G311" s="190">
        <f>DATOS!$E$13</f>
        <v>1</v>
      </c>
      <c r="H311" s="178"/>
      <c r="I311" s="191"/>
      <c r="J311" s="178"/>
      <c r="K311" s="178"/>
      <c r="L311" s="178"/>
      <c r="M311" s="178"/>
      <c r="N311" s="160" t="str">
        <f t="shared" si="23"/>
        <v/>
      </c>
      <c r="O311" s="21"/>
      <c r="P311" s="160" t="str">
        <f t="shared" si="24"/>
        <v/>
      </c>
      <c r="Q311" s="160">
        <f t="shared" si="25"/>
        <v>0</v>
      </c>
      <c r="R311" s="160" t="str">
        <f t="shared" si="26"/>
        <v/>
      </c>
      <c r="S311" s="160" t="str">
        <f t="shared" si="27"/>
        <v/>
      </c>
      <c r="T311" s="50" t="str">
        <f>IF($F311="","",IF(ISERROR(VLOOKUP(F311,PROVEEDORES!$D$8:$I$507,5,0)),1,VLOOKUP($F311,PROVEEDORES!$D$8:$I$507,5,0)))</f>
        <v/>
      </c>
    </row>
    <row r="312" spans="3:20" ht="17.45" customHeight="1" x14ac:dyDescent="0.25">
      <c r="C312" s="188"/>
      <c r="D312" s="189"/>
      <c r="E312" s="178"/>
      <c r="F312" s="178"/>
      <c r="G312" s="190">
        <f>DATOS!$E$13</f>
        <v>1</v>
      </c>
      <c r="H312" s="178"/>
      <c r="I312" s="191"/>
      <c r="J312" s="178"/>
      <c r="K312" s="178"/>
      <c r="L312" s="178"/>
      <c r="M312" s="178"/>
      <c r="N312" s="160" t="str">
        <f t="shared" si="23"/>
        <v/>
      </c>
      <c r="O312" s="21"/>
      <c r="P312" s="160" t="str">
        <f t="shared" si="24"/>
        <v/>
      </c>
      <c r="Q312" s="160">
        <f t="shared" si="25"/>
        <v>0</v>
      </c>
      <c r="R312" s="160" t="str">
        <f t="shared" si="26"/>
        <v/>
      </c>
      <c r="S312" s="160" t="str">
        <f t="shared" si="27"/>
        <v/>
      </c>
      <c r="T312" s="50" t="str">
        <f>IF($F312="","",IF(ISERROR(VLOOKUP(F312,PROVEEDORES!$D$8:$I$507,5,0)),1,VLOOKUP($F312,PROVEEDORES!$D$8:$I$507,5,0)))</f>
        <v/>
      </c>
    </row>
    <row r="313" spans="3:20" ht="17.45" customHeight="1" x14ac:dyDescent="0.25">
      <c r="C313" s="188"/>
      <c r="D313" s="189"/>
      <c r="E313" s="178"/>
      <c r="F313" s="178"/>
      <c r="G313" s="190">
        <f>DATOS!$E$13</f>
        <v>1</v>
      </c>
      <c r="H313" s="178"/>
      <c r="I313" s="191"/>
      <c r="J313" s="178"/>
      <c r="K313" s="178"/>
      <c r="L313" s="178"/>
      <c r="M313" s="178"/>
      <c r="N313" s="160" t="str">
        <f t="shared" si="23"/>
        <v/>
      </c>
      <c r="O313" s="21"/>
      <c r="P313" s="160" t="str">
        <f t="shared" si="24"/>
        <v/>
      </c>
      <c r="Q313" s="160">
        <f t="shared" si="25"/>
        <v>0</v>
      </c>
      <c r="R313" s="160" t="str">
        <f t="shared" si="26"/>
        <v/>
      </c>
      <c r="S313" s="160" t="str">
        <f t="shared" si="27"/>
        <v/>
      </c>
      <c r="T313" s="50" t="str">
        <f>IF($F313="","",IF(ISERROR(VLOOKUP(F313,PROVEEDORES!$D$8:$I$507,5,0)),1,VLOOKUP($F313,PROVEEDORES!$D$8:$I$507,5,0)))</f>
        <v/>
      </c>
    </row>
    <row r="314" spans="3:20" ht="17.45" customHeight="1" x14ac:dyDescent="0.25">
      <c r="C314" s="188"/>
      <c r="D314" s="189"/>
      <c r="E314" s="178"/>
      <c r="F314" s="178"/>
      <c r="G314" s="190">
        <f>DATOS!$E$13</f>
        <v>1</v>
      </c>
      <c r="H314" s="178"/>
      <c r="I314" s="191"/>
      <c r="J314" s="178"/>
      <c r="K314" s="178"/>
      <c r="L314" s="178"/>
      <c r="M314" s="178"/>
      <c r="N314" s="160" t="str">
        <f t="shared" si="23"/>
        <v/>
      </c>
      <c r="O314" s="21"/>
      <c r="P314" s="160" t="str">
        <f t="shared" si="24"/>
        <v/>
      </c>
      <c r="Q314" s="160">
        <f t="shared" si="25"/>
        <v>0</v>
      </c>
      <c r="R314" s="160" t="str">
        <f t="shared" si="26"/>
        <v/>
      </c>
      <c r="S314" s="160" t="str">
        <f t="shared" si="27"/>
        <v/>
      </c>
      <c r="T314" s="50" t="str">
        <f>IF($F314="","",IF(ISERROR(VLOOKUP(F314,PROVEEDORES!$D$8:$I$507,5,0)),1,VLOOKUP($F314,PROVEEDORES!$D$8:$I$507,5,0)))</f>
        <v/>
      </c>
    </row>
    <row r="315" spans="3:20" ht="17.45" customHeight="1" x14ac:dyDescent="0.25">
      <c r="C315" s="188"/>
      <c r="D315" s="189"/>
      <c r="E315" s="178"/>
      <c r="F315" s="178"/>
      <c r="G315" s="190">
        <f>DATOS!$E$13</f>
        <v>1</v>
      </c>
      <c r="H315" s="178"/>
      <c r="I315" s="191"/>
      <c r="J315" s="178"/>
      <c r="K315" s="178"/>
      <c r="L315" s="178"/>
      <c r="M315" s="178"/>
      <c r="N315" s="160" t="str">
        <f t="shared" si="23"/>
        <v/>
      </c>
      <c r="O315" s="21"/>
      <c r="P315" s="160" t="str">
        <f t="shared" si="24"/>
        <v/>
      </c>
      <c r="Q315" s="160">
        <f t="shared" si="25"/>
        <v>0</v>
      </c>
      <c r="R315" s="160" t="str">
        <f t="shared" si="26"/>
        <v/>
      </c>
      <c r="S315" s="160" t="str">
        <f t="shared" si="27"/>
        <v/>
      </c>
      <c r="T315" s="50" t="str">
        <f>IF($F315="","",IF(ISERROR(VLOOKUP(F315,PROVEEDORES!$D$8:$I$507,5,0)),1,VLOOKUP($F315,PROVEEDORES!$D$8:$I$507,5,0)))</f>
        <v/>
      </c>
    </row>
    <row r="316" spans="3:20" ht="17.45" customHeight="1" x14ac:dyDescent="0.25">
      <c r="C316" s="188"/>
      <c r="D316" s="189"/>
      <c r="E316" s="178"/>
      <c r="F316" s="178"/>
      <c r="G316" s="190">
        <f>DATOS!$E$13</f>
        <v>1</v>
      </c>
      <c r="H316" s="178"/>
      <c r="I316" s="191"/>
      <c r="J316" s="178"/>
      <c r="K316" s="178"/>
      <c r="L316" s="178"/>
      <c r="M316" s="178"/>
      <c r="N316" s="160" t="str">
        <f t="shared" si="23"/>
        <v/>
      </c>
      <c r="O316" s="21"/>
      <c r="P316" s="160" t="str">
        <f t="shared" si="24"/>
        <v/>
      </c>
      <c r="Q316" s="160">
        <f t="shared" si="25"/>
        <v>0</v>
      </c>
      <c r="R316" s="160" t="str">
        <f t="shared" si="26"/>
        <v/>
      </c>
      <c r="S316" s="160" t="str">
        <f t="shared" si="27"/>
        <v/>
      </c>
      <c r="T316" s="50" t="str">
        <f>IF($F316="","",IF(ISERROR(VLOOKUP(F316,PROVEEDORES!$D$8:$I$507,5,0)),1,VLOOKUP($F316,PROVEEDORES!$D$8:$I$507,5,0)))</f>
        <v/>
      </c>
    </row>
    <row r="317" spans="3:20" ht="17.45" customHeight="1" x14ac:dyDescent="0.25">
      <c r="C317" s="188"/>
      <c r="D317" s="189"/>
      <c r="E317" s="178"/>
      <c r="F317" s="178"/>
      <c r="G317" s="190">
        <f>DATOS!$E$13</f>
        <v>1</v>
      </c>
      <c r="H317" s="178"/>
      <c r="I317" s="191"/>
      <c r="J317" s="178"/>
      <c r="K317" s="178"/>
      <c r="L317" s="178"/>
      <c r="M317" s="178"/>
      <c r="N317" s="160" t="str">
        <f t="shared" si="23"/>
        <v/>
      </c>
      <c r="O317" s="21"/>
      <c r="P317" s="160" t="str">
        <f t="shared" si="24"/>
        <v/>
      </c>
      <c r="Q317" s="160">
        <f t="shared" si="25"/>
        <v>0</v>
      </c>
      <c r="R317" s="160" t="str">
        <f t="shared" si="26"/>
        <v/>
      </c>
      <c r="S317" s="160" t="str">
        <f t="shared" si="27"/>
        <v/>
      </c>
      <c r="T317" s="50" t="str">
        <f>IF($F317="","",IF(ISERROR(VLOOKUP(F317,PROVEEDORES!$D$8:$I$507,5,0)),1,VLOOKUP($F317,PROVEEDORES!$D$8:$I$507,5,0)))</f>
        <v/>
      </c>
    </row>
    <row r="318" spans="3:20" ht="17.45" customHeight="1" x14ac:dyDescent="0.25">
      <c r="C318" s="188"/>
      <c r="D318" s="189"/>
      <c r="E318" s="178"/>
      <c r="F318" s="178"/>
      <c r="G318" s="190">
        <f>DATOS!$E$13</f>
        <v>1</v>
      </c>
      <c r="H318" s="178"/>
      <c r="I318" s="191"/>
      <c r="J318" s="178"/>
      <c r="K318" s="178"/>
      <c r="L318" s="178"/>
      <c r="M318" s="178"/>
      <c r="N318" s="160" t="str">
        <f t="shared" si="23"/>
        <v/>
      </c>
      <c r="O318" s="21"/>
      <c r="P318" s="160" t="str">
        <f t="shared" si="24"/>
        <v/>
      </c>
      <c r="Q318" s="160">
        <f t="shared" si="25"/>
        <v>0</v>
      </c>
      <c r="R318" s="160" t="str">
        <f t="shared" si="26"/>
        <v/>
      </c>
      <c r="S318" s="160" t="str">
        <f t="shared" si="27"/>
        <v/>
      </c>
      <c r="T318" s="50" t="str">
        <f>IF($F318="","",IF(ISERROR(VLOOKUP(F318,PROVEEDORES!$D$8:$I$507,5,0)),1,VLOOKUP($F318,PROVEEDORES!$D$8:$I$507,5,0)))</f>
        <v/>
      </c>
    </row>
    <row r="319" spans="3:20" ht="17.45" customHeight="1" x14ac:dyDescent="0.25">
      <c r="C319" s="188"/>
      <c r="D319" s="189"/>
      <c r="E319" s="178"/>
      <c r="F319" s="178"/>
      <c r="G319" s="190">
        <f>DATOS!$E$13</f>
        <v>1</v>
      </c>
      <c r="H319" s="178"/>
      <c r="I319" s="191"/>
      <c r="J319" s="178"/>
      <c r="K319" s="178"/>
      <c r="L319" s="178"/>
      <c r="M319" s="178"/>
      <c r="N319" s="160" t="str">
        <f t="shared" si="23"/>
        <v/>
      </c>
      <c r="O319" s="21"/>
      <c r="P319" s="160" t="str">
        <f t="shared" si="24"/>
        <v/>
      </c>
      <c r="Q319" s="160">
        <f t="shared" si="25"/>
        <v>0</v>
      </c>
      <c r="R319" s="160" t="str">
        <f t="shared" si="26"/>
        <v/>
      </c>
      <c r="S319" s="160" t="str">
        <f t="shared" si="27"/>
        <v/>
      </c>
      <c r="T319" s="50" t="str">
        <f>IF($F319="","",IF(ISERROR(VLOOKUP(F319,PROVEEDORES!$D$8:$I$507,5,0)),1,VLOOKUP($F319,PROVEEDORES!$D$8:$I$507,5,0)))</f>
        <v/>
      </c>
    </row>
    <row r="320" spans="3:20" ht="17.45" customHeight="1" x14ac:dyDescent="0.25">
      <c r="C320" s="188"/>
      <c r="D320" s="189"/>
      <c r="E320" s="178"/>
      <c r="F320" s="178"/>
      <c r="G320" s="190">
        <f>DATOS!$E$13</f>
        <v>1</v>
      </c>
      <c r="H320" s="178"/>
      <c r="I320" s="191"/>
      <c r="J320" s="178"/>
      <c r="K320" s="178"/>
      <c r="L320" s="178"/>
      <c r="M320" s="178"/>
      <c r="N320" s="160" t="str">
        <f t="shared" si="23"/>
        <v/>
      </c>
      <c r="O320" s="21"/>
      <c r="P320" s="160" t="str">
        <f t="shared" si="24"/>
        <v/>
      </c>
      <c r="Q320" s="160">
        <f t="shared" si="25"/>
        <v>0</v>
      </c>
      <c r="R320" s="160" t="str">
        <f t="shared" si="26"/>
        <v/>
      </c>
      <c r="S320" s="160" t="str">
        <f t="shared" si="27"/>
        <v/>
      </c>
      <c r="T320" s="50" t="str">
        <f>IF($F320="","",IF(ISERROR(VLOOKUP(F320,PROVEEDORES!$D$8:$I$507,5,0)),1,VLOOKUP($F320,PROVEEDORES!$D$8:$I$507,5,0)))</f>
        <v/>
      </c>
    </row>
    <row r="321" spans="3:20" ht="17.45" customHeight="1" x14ac:dyDescent="0.25">
      <c r="C321" s="188"/>
      <c r="D321" s="189"/>
      <c r="E321" s="178"/>
      <c r="F321" s="178"/>
      <c r="G321" s="190">
        <f>DATOS!$E$13</f>
        <v>1</v>
      </c>
      <c r="H321" s="178"/>
      <c r="I321" s="191"/>
      <c r="J321" s="178"/>
      <c r="K321" s="178"/>
      <c r="L321" s="178"/>
      <c r="M321" s="178"/>
      <c r="N321" s="160" t="str">
        <f t="shared" si="23"/>
        <v/>
      </c>
      <c r="O321" s="21"/>
      <c r="P321" s="160" t="str">
        <f t="shared" si="24"/>
        <v/>
      </c>
      <c r="Q321" s="160">
        <f t="shared" si="25"/>
        <v>0</v>
      </c>
      <c r="R321" s="160" t="str">
        <f t="shared" si="26"/>
        <v/>
      </c>
      <c r="S321" s="160" t="str">
        <f t="shared" si="27"/>
        <v/>
      </c>
      <c r="T321" s="50" t="str">
        <f>IF($F321="","",IF(ISERROR(VLOOKUP(F321,PROVEEDORES!$D$8:$I$507,5,0)),1,VLOOKUP($F321,PROVEEDORES!$D$8:$I$507,5,0)))</f>
        <v/>
      </c>
    </row>
    <row r="322" spans="3:20" ht="17.45" customHeight="1" x14ac:dyDescent="0.25">
      <c r="C322" s="188"/>
      <c r="D322" s="189"/>
      <c r="E322" s="178"/>
      <c r="F322" s="178"/>
      <c r="G322" s="190">
        <f>DATOS!$E$13</f>
        <v>1</v>
      </c>
      <c r="H322" s="178"/>
      <c r="I322" s="191"/>
      <c r="J322" s="178"/>
      <c r="K322" s="178"/>
      <c r="L322" s="178"/>
      <c r="M322" s="178"/>
      <c r="N322" s="160" t="str">
        <f t="shared" si="23"/>
        <v/>
      </c>
      <c r="O322" s="21"/>
      <c r="P322" s="160" t="str">
        <f t="shared" si="24"/>
        <v/>
      </c>
      <c r="Q322" s="160">
        <f t="shared" si="25"/>
        <v>0</v>
      </c>
      <c r="R322" s="160" t="str">
        <f t="shared" si="26"/>
        <v/>
      </c>
      <c r="S322" s="160" t="str">
        <f t="shared" si="27"/>
        <v/>
      </c>
      <c r="T322" s="50" t="str">
        <f>IF($F322="","",IF(ISERROR(VLOOKUP(F322,PROVEEDORES!$D$8:$I$507,5,0)),1,VLOOKUP($F322,PROVEEDORES!$D$8:$I$507,5,0)))</f>
        <v/>
      </c>
    </row>
    <row r="323" spans="3:20" ht="17.45" customHeight="1" x14ac:dyDescent="0.25">
      <c r="C323" s="188"/>
      <c r="D323" s="189"/>
      <c r="E323" s="178"/>
      <c r="F323" s="178"/>
      <c r="G323" s="190">
        <f>DATOS!$E$13</f>
        <v>1</v>
      </c>
      <c r="H323" s="178"/>
      <c r="I323" s="191"/>
      <c r="J323" s="178"/>
      <c r="K323" s="178"/>
      <c r="L323" s="178"/>
      <c r="M323" s="178"/>
      <c r="N323" s="160" t="str">
        <f t="shared" si="23"/>
        <v/>
      </c>
      <c r="O323" s="21"/>
      <c r="P323" s="160" t="str">
        <f t="shared" si="24"/>
        <v/>
      </c>
      <c r="Q323" s="160">
        <f t="shared" si="25"/>
        <v>0</v>
      </c>
      <c r="R323" s="160" t="str">
        <f t="shared" si="26"/>
        <v/>
      </c>
      <c r="S323" s="160" t="str">
        <f t="shared" si="27"/>
        <v/>
      </c>
      <c r="T323" s="50" t="str">
        <f>IF($F323="","",IF(ISERROR(VLOOKUP(F323,PROVEEDORES!$D$8:$I$507,5,0)),1,VLOOKUP($F323,PROVEEDORES!$D$8:$I$507,5,0)))</f>
        <v/>
      </c>
    </row>
    <row r="324" spans="3:20" ht="17.45" customHeight="1" x14ac:dyDescent="0.25">
      <c r="C324" s="188"/>
      <c r="D324" s="189"/>
      <c r="E324" s="178"/>
      <c r="F324" s="178"/>
      <c r="G324" s="190">
        <f>DATOS!$E$13</f>
        <v>1</v>
      </c>
      <c r="H324" s="178"/>
      <c r="I324" s="191"/>
      <c r="J324" s="178"/>
      <c r="K324" s="178"/>
      <c r="L324" s="178"/>
      <c r="M324" s="178"/>
      <c r="N324" s="160" t="str">
        <f t="shared" si="23"/>
        <v/>
      </c>
      <c r="O324" s="21"/>
      <c r="P324" s="160" t="str">
        <f t="shared" si="24"/>
        <v/>
      </c>
      <c r="Q324" s="160">
        <f t="shared" si="25"/>
        <v>0</v>
      </c>
      <c r="R324" s="160" t="str">
        <f t="shared" si="26"/>
        <v/>
      </c>
      <c r="S324" s="160" t="str">
        <f t="shared" si="27"/>
        <v/>
      </c>
      <c r="T324" s="50" t="str">
        <f>IF($F324="","",IF(ISERROR(VLOOKUP(F324,PROVEEDORES!$D$8:$I$507,5,0)),1,VLOOKUP($F324,PROVEEDORES!$D$8:$I$507,5,0)))</f>
        <v/>
      </c>
    </row>
    <row r="325" spans="3:20" ht="17.45" customHeight="1" x14ac:dyDescent="0.25">
      <c r="C325" s="188"/>
      <c r="D325" s="189"/>
      <c r="E325" s="178"/>
      <c r="F325" s="178"/>
      <c r="G325" s="190">
        <f>DATOS!$E$13</f>
        <v>1</v>
      </c>
      <c r="H325" s="178"/>
      <c r="I325" s="191"/>
      <c r="J325" s="178"/>
      <c r="K325" s="178"/>
      <c r="L325" s="178"/>
      <c r="M325" s="178"/>
      <c r="N325" s="160" t="str">
        <f t="shared" si="23"/>
        <v/>
      </c>
      <c r="O325" s="21"/>
      <c r="P325" s="160" t="str">
        <f t="shared" si="24"/>
        <v/>
      </c>
      <c r="Q325" s="160">
        <f t="shared" si="25"/>
        <v>0</v>
      </c>
      <c r="R325" s="160" t="str">
        <f t="shared" si="26"/>
        <v/>
      </c>
      <c r="S325" s="160" t="str">
        <f t="shared" si="27"/>
        <v/>
      </c>
      <c r="T325" s="50" t="str">
        <f>IF($F325="","",IF(ISERROR(VLOOKUP(F325,PROVEEDORES!$D$8:$I$507,5,0)),1,VLOOKUP($F325,PROVEEDORES!$D$8:$I$507,5,0)))</f>
        <v/>
      </c>
    </row>
    <row r="326" spans="3:20" ht="17.45" customHeight="1" x14ac:dyDescent="0.25">
      <c r="C326" s="188"/>
      <c r="D326" s="189"/>
      <c r="E326" s="178"/>
      <c r="F326" s="178"/>
      <c r="G326" s="190">
        <f>DATOS!$E$13</f>
        <v>1</v>
      </c>
      <c r="H326" s="178"/>
      <c r="I326" s="191"/>
      <c r="J326" s="178"/>
      <c r="K326" s="178"/>
      <c r="L326" s="178"/>
      <c r="M326" s="178"/>
      <c r="N326" s="160" t="str">
        <f t="shared" si="23"/>
        <v/>
      </c>
      <c r="O326" s="21"/>
      <c r="P326" s="160" t="str">
        <f t="shared" si="24"/>
        <v/>
      </c>
      <c r="Q326" s="160">
        <f t="shared" si="25"/>
        <v>0</v>
      </c>
      <c r="R326" s="160" t="str">
        <f t="shared" si="26"/>
        <v/>
      </c>
      <c r="S326" s="160" t="str">
        <f t="shared" si="27"/>
        <v/>
      </c>
      <c r="T326" s="50" t="str">
        <f>IF($F326="","",IF(ISERROR(VLOOKUP(F326,PROVEEDORES!$D$8:$I$507,5,0)),1,VLOOKUP($F326,PROVEEDORES!$D$8:$I$507,5,0)))</f>
        <v/>
      </c>
    </row>
    <row r="327" spans="3:20" ht="17.45" customHeight="1" x14ac:dyDescent="0.25">
      <c r="C327" s="188"/>
      <c r="D327" s="189"/>
      <c r="E327" s="178"/>
      <c r="F327" s="178"/>
      <c r="G327" s="190">
        <f>DATOS!$E$13</f>
        <v>1</v>
      </c>
      <c r="H327" s="178"/>
      <c r="I327" s="191"/>
      <c r="J327" s="178"/>
      <c r="K327" s="178"/>
      <c r="L327" s="178"/>
      <c r="M327" s="178"/>
      <c r="N327" s="160" t="str">
        <f t="shared" si="23"/>
        <v/>
      </c>
      <c r="O327" s="21"/>
      <c r="P327" s="160" t="str">
        <f t="shared" si="24"/>
        <v/>
      </c>
      <c r="Q327" s="160">
        <f t="shared" si="25"/>
        <v>0</v>
      </c>
      <c r="R327" s="160" t="str">
        <f t="shared" si="26"/>
        <v/>
      </c>
      <c r="S327" s="160" t="str">
        <f t="shared" si="27"/>
        <v/>
      </c>
      <c r="T327" s="50" t="str">
        <f>IF($F327="","",IF(ISERROR(VLOOKUP(F327,PROVEEDORES!$D$8:$I$507,5,0)),1,VLOOKUP($F327,PROVEEDORES!$D$8:$I$507,5,0)))</f>
        <v/>
      </c>
    </row>
    <row r="328" spans="3:20" ht="17.45" customHeight="1" x14ac:dyDescent="0.25">
      <c r="C328" s="188"/>
      <c r="D328" s="189"/>
      <c r="E328" s="178"/>
      <c r="F328" s="178"/>
      <c r="G328" s="190">
        <f>DATOS!$E$13</f>
        <v>1</v>
      </c>
      <c r="H328" s="178"/>
      <c r="I328" s="191"/>
      <c r="J328" s="178"/>
      <c r="K328" s="178"/>
      <c r="L328" s="178"/>
      <c r="M328" s="178"/>
      <c r="N328" s="160" t="str">
        <f t="shared" si="23"/>
        <v/>
      </c>
      <c r="O328" s="21"/>
      <c r="P328" s="160" t="str">
        <f t="shared" si="24"/>
        <v/>
      </c>
      <c r="Q328" s="160">
        <f t="shared" si="25"/>
        <v>0</v>
      </c>
      <c r="R328" s="160" t="str">
        <f t="shared" si="26"/>
        <v/>
      </c>
      <c r="S328" s="160" t="str">
        <f t="shared" si="27"/>
        <v/>
      </c>
      <c r="T328" s="50" t="str">
        <f>IF($F328="","",IF(ISERROR(VLOOKUP(F328,PROVEEDORES!$D$8:$I$507,5,0)),1,VLOOKUP($F328,PROVEEDORES!$D$8:$I$507,5,0)))</f>
        <v/>
      </c>
    </row>
    <row r="329" spans="3:20" ht="17.45" customHeight="1" x14ac:dyDescent="0.25">
      <c r="C329" s="188"/>
      <c r="D329" s="189"/>
      <c r="E329" s="178"/>
      <c r="F329" s="178"/>
      <c r="G329" s="190">
        <f>DATOS!$E$13</f>
        <v>1</v>
      </c>
      <c r="H329" s="178"/>
      <c r="I329" s="191"/>
      <c r="J329" s="178"/>
      <c r="K329" s="178"/>
      <c r="L329" s="178"/>
      <c r="M329" s="178"/>
      <c r="N329" s="160" t="str">
        <f t="shared" si="23"/>
        <v/>
      </c>
      <c r="O329" s="21"/>
      <c r="P329" s="160" t="str">
        <f t="shared" si="24"/>
        <v/>
      </c>
      <c r="Q329" s="160">
        <f t="shared" si="25"/>
        <v>0</v>
      </c>
      <c r="R329" s="160" t="str">
        <f t="shared" si="26"/>
        <v/>
      </c>
      <c r="S329" s="160" t="str">
        <f t="shared" si="27"/>
        <v/>
      </c>
      <c r="T329" s="50" t="str">
        <f>IF($F329="","",IF(ISERROR(VLOOKUP(F329,PROVEEDORES!$D$8:$I$507,5,0)),1,VLOOKUP($F329,PROVEEDORES!$D$8:$I$507,5,0)))</f>
        <v/>
      </c>
    </row>
    <row r="330" spans="3:20" ht="17.45" customHeight="1" x14ac:dyDescent="0.25">
      <c r="C330" s="188"/>
      <c r="D330" s="189"/>
      <c r="E330" s="178"/>
      <c r="F330" s="178"/>
      <c r="G330" s="190">
        <f>DATOS!$E$13</f>
        <v>1</v>
      </c>
      <c r="H330" s="178"/>
      <c r="I330" s="191"/>
      <c r="J330" s="178"/>
      <c r="K330" s="178"/>
      <c r="L330" s="178"/>
      <c r="M330" s="178"/>
      <c r="N330" s="160" t="str">
        <f t="shared" si="23"/>
        <v/>
      </c>
      <c r="O330" s="21"/>
      <c r="P330" s="160" t="str">
        <f t="shared" si="24"/>
        <v/>
      </c>
      <c r="Q330" s="160">
        <f t="shared" si="25"/>
        <v>0</v>
      </c>
      <c r="R330" s="160" t="str">
        <f t="shared" si="26"/>
        <v/>
      </c>
      <c r="S330" s="160" t="str">
        <f t="shared" si="27"/>
        <v/>
      </c>
      <c r="T330" s="50" t="str">
        <f>IF($F330="","",IF(ISERROR(VLOOKUP(F330,PROVEEDORES!$D$8:$I$507,5,0)),1,VLOOKUP($F330,PROVEEDORES!$D$8:$I$507,5,0)))</f>
        <v/>
      </c>
    </row>
    <row r="331" spans="3:20" ht="17.45" customHeight="1" x14ac:dyDescent="0.25">
      <c r="C331" s="188"/>
      <c r="D331" s="189"/>
      <c r="E331" s="178"/>
      <c r="F331" s="178"/>
      <c r="G331" s="190">
        <f>DATOS!$E$13</f>
        <v>1</v>
      </c>
      <c r="H331" s="178"/>
      <c r="I331" s="191"/>
      <c r="J331" s="178"/>
      <c r="K331" s="178"/>
      <c r="L331" s="178"/>
      <c r="M331" s="178"/>
      <c r="N331" s="160" t="str">
        <f t="shared" si="23"/>
        <v/>
      </c>
      <c r="O331" s="21"/>
      <c r="P331" s="160" t="str">
        <f t="shared" si="24"/>
        <v/>
      </c>
      <c r="Q331" s="160">
        <f t="shared" si="25"/>
        <v>0</v>
      </c>
      <c r="R331" s="160" t="str">
        <f t="shared" si="26"/>
        <v/>
      </c>
      <c r="S331" s="160" t="str">
        <f t="shared" si="27"/>
        <v/>
      </c>
      <c r="T331" s="50" t="str">
        <f>IF($F331="","",IF(ISERROR(VLOOKUP(F331,PROVEEDORES!$D$8:$I$507,5,0)),1,VLOOKUP($F331,PROVEEDORES!$D$8:$I$507,5,0)))</f>
        <v/>
      </c>
    </row>
    <row r="332" spans="3:20" ht="17.45" customHeight="1" x14ac:dyDescent="0.25">
      <c r="C332" s="188"/>
      <c r="D332" s="189"/>
      <c r="E332" s="178"/>
      <c r="F332" s="178"/>
      <c r="G332" s="190">
        <f>DATOS!$E$13</f>
        <v>1</v>
      </c>
      <c r="H332" s="178"/>
      <c r="I332" s="191"/>
      <c r="J332" s="178"/>
      <c r="K332" s="178"/>
      <c r="L332" s="178"/>
      <c r="M332" s="178"/>
      <c r="N332" s="160" t="str">
        <f t="shared" si="23"/>
        <v/>
      </c>
      <c r="O332" s="21"/>
      <c r="P332" s="160" t="str">
        <f t="shared" si="24"/>
        <v/>
      </c>
      <c r="Q332" s="160">
        <f t="shared" si="25"/>
        <v>0</v>
      </c>
      <c r="R332" s="160" t="str">
        <f t="shared" si="26"/>
        <v/>
      </c>
      <c r="S332" s="160" t="str">
        <f t="shared" si="27"/>
        <v/>
      </c>
      <c r="T332" s="50" t="str">
        <f>IF($F332="","",IF(ISERROR(VLOOKUP(F332,PROVEEDORES!$D$8:$I$507,5,0)),1,VLOOKUP($F332,PROVEEDORES!$D$8:$I$507,5,0)))</f>
        <v/>
      </c>
    </row>
    <row r="333" spans="3:20" ht="17.45" customHeight="1" x14ac:dyDescent="0.25">
      <c r="C333" s="188"/>
      <c r="D333" s="189"/>
      <c r="E333" s="178"/>
      <c r="F333" s="178"/>
      <c r="G333" s="190">
        <f>DATOS!$E$13</f>
        <v>1</v>
      </c>
      <c r="H333" s="178"/>
      <c r="I333" s="191"/>
      <c r="J333" s="178"/>
      <c r="K333" s="178"/>
      <c r="L333" s="178"/>
      <c r="M333" s="178"/>
      <c r="N333" s="160" t="str">
        <f t="shared" si="23"/>
        <v/>
      </c>
      <c r="O333" s="21"/>
      <c r="P333" s="160" t="str">
        <f t="shared" si="24"/>
        <v/>
      </c>
      <c r="Q333" s="160">
        <f t="shared" si="25"/>
        <v>0</v>
      </c>
      <c r="R333" s="160" t="str">
        <f t="shared" si="26"/>
        <v/>
      </c>
      <c r="S333" s="160" t="str">
        <f t="shared" si="27"/>
        <v/>
      </c>
      <c r="T333" s="50" t="str">
        <f>IF($F333="","",IF(ISERROR(VLOOKUP(F333,PROVEEDORES!$D$8:$I$507,5,0)),1,VLOOKUP($F333,PROVEEDORES!$D$8:$I$507,5,0)))</f>
        <v/>
      </c>
    </row>
    <row r="334" spans="3:20" ht="17.45" customHeight="1" x14ac:dyDescent="0.25">
      <c r="C334" s="188"/>
      <c r="D334" s="189"/>
      <c r="E334" s="178"/>
      <c r="F334" s="178"/>
      <c r="G334" s="190">
        <f>DATOS!$E$13</f>
        <v>1</v>
      </c>
      <c r="H334" s="178"/>
      <c r="I334" s="191"/>
      <c r="J334" s="178"/>
      <c r="K334" s="178"/>
      <c r="L334" s="178"/>
      <c r="M334" s="178"/>
      <c r="N334" s="160" t="str">
        <f t="shared" si="23"/>
        <v/>
      </c>
      <c r="O334" s="21"/>
      <c r="P334" s="160" t="str">
        <f t="shared" si="24"/>
        <v/>
      </c>
      <c r="Q334" s="160">
        <f t="shared" si="25"/>
        <v>0</v>
      </c>
      <c r="R334" s="160" t="str">
        <f t="shared" si="26"/>
        <v/>
      </c>
      <c r="S334" s="160" t="str">
        <f t="shared" si="27"/>
        <v/>
      </c>
      <c r="T334" s="50" t="str">
        <f>IF($F334="","",IF(ISERROR(VLOOKUP(F334,PROVEEDORES!$D$8:$I$507,5,0)),1,VLOOKUP($F334,PROVEEDORES!$D$8:$I$507,5,0)))</f>
        <v/>
      </c>
    </row>
    <row r="335" spans="3:20" ht="17.45" customHeight="1" x14ac:dyDescent="0.25">
      <c r="C335" s="188"/>
      <c r="D335" s="189"/>
      <c r="E335" s="178"/>
      <c r="F335" s="178"/>
      <c r="G335" s="190">
        <f>DATOS!$E$13</f>
        <v>1</v>
      </c>
      <c r="H335" s="178"/>
      <c r="I335" s="191"/>
      <c r="J335" s="178"/>
      <c r="K335" s="178"/>
      <c r="L335" s="178"/>
      <c r="M335" s="178"/>
      <c r="N335" s="160" t="str">
        <f t="shared" si="23"/>
        <v/>
      </c>
      <c r="O335" s="21"/>
      <c r="P335" s="160" t="str">
        <f t="shared" si="24"/>
        <v/>
      </c>
      <c r="Q335" s="160">
        <f t="shared" si="25"/>
        <v>0</v>
      </c>
      <c r="R335" s="160" t="str">
        <f t="shared" si="26"/>
        <v/>
      </c>
      <c r="S335" s="160" t="str">
        <f t="shared" si="27"/>
        <v/>
      </c>
      <c r="T335" s="50" t="str">
        <f>IF($F335="","",IF(ISERROR(VLOOKUP(F335,PROVEEDORES!$D$8:$I$507,5,0)),1,VLOOKUP($F335,PROVEEDORES!$D$8:$I$507,5,0)))</f>
        <v/>
      </c>
    </row>
    <row r="336" spans="3:20" ht="17.45" customHeight="1" x14ac:dyDescent="0.25">
      <c r="C336" s="188"/>
      <c r="D336" s="189"/>
      <c r="E336" s="178"/>
      <c r="F336" s="178"/>
      <c r="G336" s="190">
        <f>DATOS!$E$13</f>
        <v>1</v>
      </c>
      <c r="H336" s="178"/>
      <c r="I336" s="191"/>
      <c r="J336" s="178"/>
      <c r="K336" s="178"/>
      <c r="L336" s="178"/>
      <c r="M336" s="178"/>
      <c r="N336" s="160" t="str">
        <f t="shared" si="23"/>
        <v/>
      </c>
      <c r="O336" s="21"/>
      <c r="P336" s="160" t="str">
        <f t="shared" si="24"/>
        <v/>
      </c>
      <c r="Q336" s="160">
        <f t="shared" si="25"/>
        <v>0</v>
      </c>
      <c r="R336" s="160" t="str">
        <f t="shared" si="26"/>
        <v/>
      </c>
      <c r="S336" s="160" t="str">
        <f t="shared" si="27"/>
        <v/>
      </c>
      <c r="T336" s="50" t="str">
        <f>IF($F336="","",IF(ISERROR(VLOOKUP(F336,PROVEEDORES!$D$8:$I$507,5,0)),1,VLOOKUP($F336,PROVEEDORES!$D$8:$I$507,5,0)))</f>
        <v/>
      </c>
    </row>
    <row r="337" spans="3:20" ht="17.45" customHeight="1" x14ac:dyDescent="0.25">
      <c r="C337" s="188"/>
      <c r="D337" s="189"/>
      <c r="E337" s="178"/>
      <c r="F337" s="178"/>
      <c r="G337" s="190">
        <f>DATOS!$E$13</f>
        <v>1</v>
      </c>
      <c r="H337" s="178"/>
      <c r="I337" s="191"/>
      <c r="J337" s="178"/>
      <c r="K337" s="178"/>
      <c r="L337" s="178"/>
      <c r="M337" s="178"/>
      <c r="N337" s="160" t="str">
        <f t="shared" si="23"/>
        <v/>
      </c>
      <c r="O337" s="21"/>
      <c r="P337" s="160" t="str">
        <f t="shared" si="24"/>
        <v/>
      </c>
      <c r="Q337" s="160">
        <f t="shared" si="25"/>
        <v>0</v>
      </c>
      <c r="R337" s="160" t="str">
        <f t="shared" si="26"/>
        <v/>
      </c>
      <c r="S337" s="160" t="str">
        <f t="shared" si="27"/>
        <v/>
      </c>
      <c r="T337" s="50" t="str">
        <f>IF($F337="","",IF(ISERROR(VLOOKUP(F337,PROVEEDORES!$D$8:$I$507,5,0)),1,VLOOKUP($F337,PROVEEDORES!$D$8:$I$507,5,0)))</f>
        <v/>
      </c>
    </row>
    <row r="338" spans="3:20" ht="17.45" customHeight="1" x14ac:dyDescent="0.25">
      <c r="C338" s="188"/>
      <c r="D338" s="189"/>
      <c r="E338" s="178"/>
      <c r="F338" s="178"/>
      <c r="G338" s="190">
        <f>DATOS!$E$13</f>
        <v>1</v>
      </c>
      <c r="H338" s="178"/>
      <c r="I338" s="191"/>
      <c r="J338" s="178"/>
      <c r="K338" s="178"/>
      <c r="L338" s="178"/>
      <c r="M338" s="178"/>
      <c r="N338" s="160" t="str">
        <f t="shared" ref="N338:N401" si="28">IF(H338&amp;J338&amp;K338&amp;L338&amp;M338="","",H338+J338+K338-L338-M338)</f>
        <v/>
      </c>
      <c r="O338" s="21"/>
      <c r="P338" s="160" t="str">
        <f t="shared" ref="P338:P401" si="29">IF($I338="E",H338,"")</f>
        <v/>
      </c>
      <c r="Q338" s="160">
        <f t="shared" si="25"/>
        <v>0</v>
      </c>
      <c r="R338" s="160" t="str">
        <f t="shared" si="26"/>
        <v/>
      </c>
      <c r="S338" s="160" t="str">
        <f t="shared" si="27"/>
        <v/>
      </c>
      <c r="T338" s="50" t="str">
        <f>IF($F338="","",IF(ISERROR(VLOOKUP(F338,PROVEEDORES!$D$8:$I$507,5,0)),1,VLOOKUP($F338,PROVEEDORES!$D$8:$I$507,5,0)))</f>
        <v/>
      </c>
    </row>
    <row r="339" spans="3:20" ht="17.45" customHeight="1" x14ac:dyDescent="0.25">
      <c r="C339" s="188"/>
      <c r="D339" s="189"/>
      <c r="E339" s="178"/>
      <c r="F339" s="178"/>
      <c r="G339" s="190">
        <f>DATOS!$E$13</f>
        <v>1</v>
      </c>
      <c r="H339" s="178"/>
      <c r="I339" s="191"/>
      <c r="J339" s="178"/>
      <c r="K339" s="178"/>
      <c r="L339" s="178"/>
      <c r="M339" s="178"/>
      <c r="N339" s="160" t="str">
        <f t="shared" si="28"/>
        <v/>
      </c>
      <c r="O339" s="21"/>
      <c r="P339" s="160" t="str">
        <f t="shared" si="29"/>
        <v/>
      </c>
      <c r="Q339" s="160">
        <f t="shared" ref="Q339:Q402" si="30">IF($I339=0%,H339,"")</f>
        <v>0</v>
      </c>
      <c r="R339" s="160" t="str">
        <f t="shared" ref="R339:R402" si="31">IF(OR($I339=8%,$I339=11%),$J339/$I339,"")</f>
        <v/>
      </c>
      <c r="S339" s="160" t="str">
        <f t="shared" ref="S339:S402" si="32">IF(OR($I339=15%,$I339=16%),$J339/$I339,"")</f>
        <v/>
      </c>
      <c r="T339" s="50" t="str">
        <f>IF($F339="","",IF(ISERROR(VLOOKUP(F339,PROVEEDORES!$D$8:$I$507,5,0)),1,VLOOKUP($F339,PROVEEDORES!$D$8:$I$507,5,0)))</f>
        <v/>
      </c>
    </row>
    <row r="340" spans="3:20" ht="17.45" customHeight="1" x14ac:dyDescent="0.25">
      <c r="C340" s="188"/>
      <c r="D340" s="189"/>
      <c r="E340" s="178"/>
      <c r="F340" s="178"/>
      <c r="G340" s="190">
        <f>DATOS!$E$13</f>
        <v>1</v>
      </c>
      <c r="H340" s="178"/>
      <c r="I340" s="191"/>
      <c r="J340" s="178"/>
      <c r="K340" s="178"/>
      <c r="L340" s="178"/>
      <c r="M340" s="178"/>
      <c r="N340" s="160" t="str">
        <f t="shared" si="28"/>
        <v/>
      </c>
      <c r="O340" s="21"/>
      <c r="P340" s="160" t="str">
        <f t="shared" si="29"/>
        <v/>
      </c>
      <c r="Q340" s="160">
        <f t="shared" si="30"/>
        <v>0</v>
      </c>
      <c r="R340" s="160" t="str">
        <f t="shared" si="31"/>
        <v/>
      </c>
      <c r="S340" s="160" t="str">
        <f t="shared" si="32"/>
        <v/>
      </c>
      <c r="T340" s="50" t="str">
        <f>IF($F340="","",IF(ISERROR(VLOOKUP(F340,PROVEEDORES!$D$8:$I$507,5,0)),1,VLOOKUP($F340,PROVEEDORES!$D$8:$I$507,5,0)))</f>
        <v/>
      </c>
    </row>
    <row r="341" spans="3:20" ht="17.45" customHeight="1" x14ac:dyDescent="0.25">
      <c r="C341" s="188"/>
      <c r="D341" s="189"/>
      <c r="E341" s="178"/>
      <c r="F341" s="178"/>
      <c r="G341" s="190">
        <f>DATOS!$E$13</f>
        <v>1</v>
      </c>
      <c r="H341" s="178"/>
      <c r="I341" s="191"/>
      <c r="J341" s="178"/>
      <c r="K341" s="178"/>
      <c r="L341" s="178"/>
      <c r="M341" s="178"/>
      <c r="N341" s="160" t="str">
        <f t="shared" si="28"/>
        <v/>
      </c>
      <c r="O341" s="21"/>
      <c r="P341" s="160" t="str">
        <f t="shared" si="29"/>
        <v/>
      </c>
      <c r="Q341" s="160">
        <f t="shared" si="30"/>
        <v>0</v>
      </c>
      <c r="R341" s="160" t="str">
        <f t="shared" si="31"/>
        <v/>
      </c>
      <c r="S341" s="160" t="str">
        <f t="shared" si="32"/>
        <v/>
      </c>
      <c r="T341" s="50" t="str">
        <f>IF($F341="","",IF(ISERROR(VLOOKUP(F341,PROVEEDORES!$D$8:$I$507,5,0)),1,VLOOKUP($F341,PROVEEDORES!$D$8:$I$507,5,0)))</f>
        <v/>
      </c>
    </row>
    <row r="342" spans="3:20" ht="17.45" customHeight="1" x14ac:dyDescent="0.25">
      <c r="C342" s="188"/>
      <c r="D342" s="189"/>
      <c r="E342" s="178"/>
      <c r="F342" s="178"/>
      <c r="G342" s="190">
        <f>DATOS!$E$13</f>
        <v>1</v>
      </c>
      <c r="H342" s="178"/>
      <c r="I342" s="191"/>
      <c r="J342" s="178"/>
      <c r="K342" s="178"/>
      <c r="L342" s="178"/>
      <c r="M342" s="178"/>
      <c r="N342" s="160" t="str">
        <f t="shared" si="28"/>
        <v/>
      </c>
      <c r="O342" s="21"/>
      <c r="P342" s="160" t="str">
        <f t="shared" si="29"/>
        <v/>
      </c>
      <c r="Q342" s="160">
        <f t="shared" si="30"/>
        <v>0</v>
      </c>
      <c r="R342" s="160" t="str">
        <f t="shared" si="31"/>
        <v/>
      </c>
      <c r="S342" s="160" t="str">
        <f t="shared" si="32"/>
        <v/>
      </c>
      <c r="T342" s="50" t="str">
        <f>IF($F342="","",IF(ISERROR(VLOOKUP(F342,PROVEEDORES!$D$8:$I$507,5,0)),1,VLOOKUP($F342,PROVEEDORES!$D$8:$I$507,5,0)))</f>
        <v/>
      </c>
    </row>
    <row r="343" spans="3:20" ht="17.45" customHeight="1" x14ac:dyDescent="0.25">
      <c r="C343" s="188"/>
      <c r="D343" s="189"/>
      <c r="E343" s="178"/>
      <c r="F343" s="178"/>
      <c r="G343" s="190">
        <f>DATOS!$E$13</f>
        <v>1</v>
      </c>
      <c r="H343" s="178"/>
      <c r="I343" s="191"/>
      <c r="J343" s="178"/>
      <c r="K343" s="178"/>
      <c r="L343" s="178"/>
      <c r="M343" s="178"/>
      <c r="N343" s="160" t="str">
        <f t="shared" si="28"/>
        <v/>
      </c>
      <c r="O343" s="21"/>
      <c r="P343" s="160" t="str">
        <f t="shared" si="29"/>
        <v/>
      </c>
      <c r="Q343" s="160">
        <f t="shared" si="30"/>
        <v>0</v>
      </c>
      <c r="R343" s="160" t="str">
        <f t="shared" si="31"/>
        <v/>
      </c>
      <c r="S343" s="160" t="str">
        <f t="shared" si="32"/>
        <v/>
      </c>
      <c r="T343" s="50" t="str">
        <f>IF($F343="","",IF(ISERROR(VLOOKUP(F343,PROVEEDORES!$D$8:$I$507,5,0)),1,VLOOKUP($F343,PROVEEDORES!$D$8:$I$507,5,0)))</f>
        <v/>
      </c>
    </row>
    <row r="344" spans="3:20" ht="17.45" customHeight="1" x14ac:dyDescent="0.25">
      <c r="C344" s="188"/>
      <c r="D344" s="189"/>
      <c r="E344" s="178"/>
      <c r="F344" s="178"/>
      <c r="G344" s="190">
        <f>DATOS!$E$13</f>
        <v>1</v>
      </c>
      <c r="H344" s="178"/>
      <c r="I344" s="191"/>
      <c r="J344" s="178"/>
      <c r="K344" s="178"/>
      <c r="L344" s="178"/>
      <c r="M344" s="178"/>
      <c r="N344" s="160" t="str">
        <f t="shared" si="28"/>
        <v/>
      </c>
      <c r="O344" s="21"/>
      <c r="P344" s="160" t="str">
        <f t="shared" si="29"/>
        <v/>
      </c>
      <c r="Q344" s="160">
        <f t="shared" si="30"/>
        <v>0</v>
      </c>
      <c r="R344" s="160" t="str">
        <f t="shared" si="31"/>
        <v/>
      </c>
      <c r="S344" s="160" t="str">
        <f t="shared" si="32"/>
        <v/>
      </c>
      <c r="T344" s="50" t="str">
        <f>IF($F344="","",IF(ISERROR(VLOOKUP(F344,PROVEEDORES!$D$8:$I$507,5,0)),1,VLOOKUP($F344,PROVEEDORES!$D$8:$I$507,5,0)))</f>
        <v/>
      </c>
    </row>
    <row r="345" spans="3:20" ht="17.45" customHeight="1" x14ac:dyDescent="0.25">
      <c r="C345" s="188"/>
      <c r="D345" s="189"/>
      <c r="E345" s="178"/>
      <c r="F345" s="178"/>
      <c r="G345" s="190">
        <f>DATOS!$E$13</f>
        <v>1</v>
      </c>
      <c r="H345" s="178"/>
      <c r="I345" s="191"/>
      <c r="J345" s="178"/>
      <c r="K345" s="178"/>
      <c r="L345" s="178"/>
      <c r="M345" s="178"/>
      <c r="N345" s="160" t="str">
        <f t="shared" si="28"/>
        <v/>
      </c>
      <c r="O345" s="21"/>
      <c r="P345" s="160" t="str">
        <f t="shared" si="29"/>
        <v/>
      </c>
      <c r="Q345" s="160">
        <f t="shared" si="30"/>
        <v>0</v>
      </c>
      <c r="R345" s="160" t="str">
        <f t="shared" si="31"/>
        <v/>
      </c>
      <c r="S345" s="160" t="str">
        <f t="shared" si="32"/>
        <v/>
      </c>
      <c r="T345" s="50" t="str">
        <f>IF($F345="","",IF(ISERROR(VLOOKUP(F345,PROVEEDORES!$D$8:$I$507,5,0)),1,VLOOKUP($F345,PROVEEDORES!$D$8:$I$507,5,0)))</f>
        <v/>
      </c>
    </row>
    <row r="346" spans="3:20" ht="17.45" customHeight="1" x14ac:dyDescent="0.25">
      <c r="C346" s="188"/>
      <c r="D346" s="189"/>
      <c r="E346" s="178"/>
      <c r="F346" s="178"/>
      <c r="G346" s="190">
        <f>DATOS!$E$13</f>
        <v>1</v>
      </c>
      <c r="H346" s="178"/>
      <c r="I346" s="191"/>
      <c r="J346" s="178"/>
      <c r="K346" s="178"/>
      <c r="L346" s="178"/>
      <c r="M346" s="178"/>
      <c r="N346" s="160" t="str">
        <f t="shared" si="28"/>
        <v/>
      </c>
      <c r="O346" s="21"/>
      <c r="P346" s="160" t="str">
        <f t="shared" si="29"/>
        <v/>
      </c>
      <c r="Q346" s="160">
        <f t="shared" si="30"/>
        <v>0</v>
      </c>
      <c r="R346" s="160" t="str">
        <f t="shared" si="31"/>
        <v/>
      </c>
      <c r="S346" s="160" t="str">
        <f t="shared" si="32"/>
        <v/>
      </c>
      <c r="T346" s="50" t="str">
        <f>IF($F346="","",IF(ISERROR(VLOOKUP(F346,PROVEEDORES!$D$8:$I$507,5,0)),1,VLOOKUP($F346,PROVEEDORES!$D$8:$I$507,5,0)))</f>
        <v/>
      </c>
    </row>
    <row r="347" spans="3:20" ht="17.45" customHeight="1" x14ac:dyDescent="0.25">
      <c r="C347" s="188"/>
      <c r="D347" s="189"/>
      <c r="E347" s="178"/>
      <c r="F347" s="178"/>
      <c r="G347" s="190">
        <f>DATOS!$E$13</f>
        <v>1</v>
      </c>
      <c r="H347" s="178"/>
      <c r="I347" s="191"/>
      <c r="J347" s="178"/>
      <c r="K347" s="178"/>
      <c r="L347" s="178"/>
      <c r="M347" s="178"/>
      <c r="N347" s="160" t="str">
        <f t="shared" si="28"/>
        <v/>
      </c>
      <c r="O347" s="21"/>
      <c r="P347" s="160" t="str">
        <f t="shared" si="29"/>
        <v/>
      </c>
      <c r="Q347" s="160">
        <f t="shared" si="30"/>
        <v>0</v>
      </c>
      <c r="R347" s="160" t="str">
        <f t="shared" si="31"/>
        <v/>
      </c>
      <c r="S347" s="160" t="str">
        <f t="shared" si="32"/>
        <v/>
      </c>
      <c r="T347" s="50" t="str">
        <f>IF($F347="","",IF(ISERROR(VLOOKUP(F347,PROVEEDORES!$D$8:$I$507,5,0)),1,VLOOKUP($F347,PROVEEDORES!$D$8:$I$507,5,0)))</f>
        <v/>
      </c>
    </row>
    <row r="348" spans="3:20" ht="17.45" customHeight="1" x14ac:dyDescent="0.25">
      <c r="C348" s="188"/>
      <c r="D348" s="189"/>
      <c r="E348" s="178"/>
      <c r="F348" s="178"/>
      <c r="G348" s="190">
        <f>DATOS!$E$13</f>
        <v>1</v>
      </c>
      <c r="H348" s="178"/>
      <c r="I348" s="191"/>
      <c r="J348" s="178"/>
      <c r="K348" s="178"/>
      <c r="L348" s="178"/>
      <c r="M348" s="178"/>
      <c r="N348" s="160" t="str">
        <f t="shared" si="28"/>
        <v/>
      </c>
      <c r="O348" s="21"/>
      <c r="P348" s="160" t="str">
        <f t="shared" si="29"/>
        <v/>
      </c>
      <c r="Q348" s="160">
        <f t="shared" si="30"/>
        <v>0</v>
      </c>
      <c r="R348" s="160" t="str">
        <f t="shared" si="31"/>
        <v/>
      </c>
      <c r="S348" s="160" t="str">
        <f t="shared" si="32"/>
        <v/>
      </c>
      <c r="T348" s="50" t="str">
        <f>IF($F348="","",IF(ISERROR(VLOOKUP(F348,PROVEEDORES!$D$8:$I$507,5,0)),1,VLOOKUP($F348,PROVEEDORES!$D$8:$I$507,5,0)))</f>
        <v/>
      </c>
    </row>
    <row r="349" spans="3:20" ht="17.45" customHeight="1" x14ac:dyDescent="0.25">
      <c r="C349" s="188"/>
      <c r="D349" s="189"/>
      <c r="E349" s="178"/>
      <c r="F349" s="178"/>
      <c r="G349" s="190">
        <f>DATOS!$E$13</f>
        <v>1</v>
      </c>
      <c r="H349" s="178"/>
      <c r="I349" s="191"/>
      <c r="J349" s="178"/>
      <c r="K349" s="178"/>
      <c r="L349" s="178"/>
      <c r="M349" s="178"/>
      <c r="N349" s="160" t="str">
        <f t="shared" si="28"/>
        <v/>
      </c>
      <c r="O349" s="21"/>
      <c r="P349" s="160" t="str">
        <f t="shared" si="29"/>
        <v/>
      </c>
      <c r="Q349" s="160">
        <f t="shared" si="30"/>
        <v>0</v>
      </c>
      <c r="R349" s="160" t="str">
        <f t="shared" si="31"/>
        <v/>
      </c>
      <c r="S349" s="160" t="str">
        <f t="shared" si="32"/>
        <v/>
      </c>
      <c r="T349" s="50" t="str">
        <f>IF($F349="","",IF(ISERROR(VLOOKUP(F349,PROVEEDORES!$D$8:$I$507,5,0)),1,VLOOKUP($F349,PROVEEDORES!$D$8:$I$507,5,0)))</f>
        <v/>
      </c>
    </row>
    <row r="350" spans="3:20" ht="17.45" customHeight="1" x14ac:dyDescent="0.25">
      <c r="C350" s="188"/>
      <c r="D350" s="189"/>
      <c r="E350" s="178"/>
      <c r="F350" s="178"/>
      <c r="G350" s="190">
        <f>DATOS!$E$13</f>
        <v>1</v>
      </c>
      <c r="H350" s="178"/>
      <c r="I350" s="191"/>
      <c r="J350" s="178"/>
      <c r="K350" s="178"/>
      <c r="L350" s="178"/>
      <c r="M350" s="178"/>
      <c r="N350" s="160" t="str">
        <f t="shared" si="28"/>
        <v/>
      </c>
      <c r="O350" s="21"/>
      <c r="P350" s="160" t="str">
        <f t="shared" si="29"/>
        <v/>
      </c>
      <c r="Q350" s="160">
        <f t="shared" si="30"/>
        <v>0</v>
      </c>
      <c r="R350" s="160" t="str">
        <f t="shared" si="31"/>
        <v/>
      </c>
      <c r="S350" s="160" t="str">
        <f t="shared" si="32"/>
        <v/>
      </c>
      <c r="T350" s="50" t="str">
        <f>IF($F350="","",IF(ISERROR(VLOOKUP(F350,PROVEEDORES!$D$8:$I$507,5,0)),1,VLOOKUP($F350,PROVEEDORES!$D$8:$I$507,5,0)))</f>
        <v/>
      </c>
    </row>
    <row r="351" spans="3:20" ht="17.45" customHeight="1" x14ac:dyDescent="0.25">
      <c r="C351" s="188"/>
      <c r="D351" s="189"/>
      <c r="E351" s="178"/>
      <c r="F351" s="178"/>
      <c r="G351" s="190">
        <f>DATOS!$E$13</f>
        <v>1</v>
      </c>
      <c r="H351" s="178"/>
      <c r="I351" s="191"/>
      <c r="J351" s="178"/>
      <c r="K351" s="178"/>
      <c r="L351" s="178"/>
      <c r="M351" s="178"/>
      <c r="N351" s="160" t="str">
        <f t="shared" si="28"/>
        <v/>
      </c>
      <c r="O351" s="21"/>
      <c r="P351" s="160" t="str">
        <f t="shared" si="29"/>
        <v/>
      </c>
      <c r="Q351" s="160">
        <f t="shared" si="30"/>
        <v>0</v>
      </c>
      <c r="R351" s="160" t="str">
        <f t="shared" si="31"/>
        <v/>
      </c>
      <c r="S351" s="160" t="str">
        <f t="shared" si="32"/>
        <v/>
      </c>
      <c r="T351" s="50" t="str">
        <f>IF($F351="","",IF(ISERROR(VLOOKUP(F351,PROVEEDORES!$D$8:$I$507,5,0)),1,VLOOKUP($F351,PROVEEDORES!$D$8:$I$507,5,0)))</f>
        <v/>
      </c>
    </row>
    <row r="352" spans="3:20" ht="17.45" customHeight="1" x14ac:dyDescent="0.25">
      <c r="C352" s="188"/>
      <c r="D352" s="189"/>
      <c r="E352" s="178"/>
      <c r="F352" s="178"/>
      <c r="G352" s="190">
        <f>DATOS!$E$13</f>
        <v>1</v>
      </c>
      <c r="H352" s="178"/>
      <c r="I352" s="191"/>
      <c r="J352" s="178"/>
      <c r="K352" s="178"/>
      <c r="L352" s="178"/>
      <c r="M352" s="178"/>
      <c r="N352" s="160" t="str">
        <f t="shared" si="28"/>
        <v/>
      </c>
      <c r="O352" s="21"/>
      <c r="P352" s="160" t="str">
        <f t="shared" si="29"/>
        <v/>
      </c>
      <c r="Q352" s="160">
        <f t="shared" si="30"/>
        <v>0</v>
      </c>
      <c r="R352" s="160" t="str">
        <f t="shared" si="31"/>
        <v/>
      </c>
      <c r="S352" s="160" t="str">
        <f t="shared" si="32"/>
        <v/>
      </c>
      <c r="T352" s="50" t="str">
        <f>IF($F352="","",IF(ISERROR(VLOOKUP(F352,PROVEEDORES!$D$8:$I$507,5,0)),1,VLOOKUP($F352,PROVEEDORES!$D$8:$I$507,5,0)))</f>
        <v/>
      </c>
    </row>
    <row r="353" spans="3:20" ht="17.45" customHeight="1" x14ac:dyDescent="0.25">
      <c r="C353" s="188"/>
      <c r="D353" s="189"/>
      <c r="E353" s="178"/>
      <c r="F353" s="178"/>
      <c r="G353" s="190">
        <f>DATOS!$E$13</f>
        <v>1</v>
      </c>
      <c r="H353" s="178"/>
      <c r="I353" s="191"/>
      <c r="J353" s="178"/>
      <c r="K353" s="178"/>
      <c r="L353" s="178"/>
      <c r="M353" s="178"/>
      <c r="N353" s="160" t="str">
        <f t="shared" si="28"/>
        <v/>
      </c>
      <c r="O353" s="21"/>
      <c r="P353" s="160" t="str">
        <f t="shared" si="29"/>
        <v/>
      </c>
      <c r="Q353" s="160">
        <f t="shared" si="30"/>
        <v>0</v>
      </c>
      <c r="R353" s="160" t="str">
        <f t="shared" si="31"/>
        <v/>
      </c>
      <c r="S353" s="160" t="str">
        <f t="shared" si="32"/>
        <v/>
      </c>
      <c r="T353" s="50" t="str">
        <f>IF($F353="","",IF(ISERROR(VLOOKUP(F353,PROVEEDORES!$D$8:$I$507,5,0)),1,VLOOKUP($F353,PROVEEDORES!$D$8:$I$507,5,0)))</f>
        <v/>
      </c>
    </row>
    <row r="354" spans="3:20" ht="17.45" customHeight="1" x14ac:dyDescent="0.25">
      <c r="C354" s="188"/>
      <c r="D354" s="189"/>
      <c r="E354" s="178"/>
      <c r="F354" s="178"/>
      <c r="G354" s="190">
        <f>DATOS!$E$13</f>
        <v>1</v>
      </c>
      <c r="H354" s="178"/>
      <c r="I354" s="191"/>
      <c r="J354" s="178"/>
      <c r="K354" s="178"/>
      <c r="L354" s="178"/>
      <c r="M354" s="178"/>
      <c r="N354" s="160" t="str">
        <f t="shared" si="28"/>
        <v/>
      </c>
      <c r="O354" s="21"/>
      <c r="P354" s="160" t="str">
        <f t="shared" si="29"/>
        <v/>
      </c>
      <c r="Q354" s="160">
        <f t="shared" si="30"/>
        <v>0</v>
      </c>
      <c r="R354" s="160" t="str">
        <f t="shared" si="31"/>
        <v/>
      </c>
      <c r="S354" s="160" t="str">
        <f t="shared" si="32"/>
        <v/>
      </c>
      <c r="T354" s="50" t="str">
        <f>IF($F354="","",IF(ISERROR(VLOOKUP(F354,PROVEEDORES!$D$8:$I$507,5,0)),1,VLOOKUP($F354,PROVEEDORES!$D$8:$I$507,5,0)))</f>
        <v/>
      </c>
    </row>
    <row r="355" spans="3:20" ht="17.45" customHeight="1" x14ac:dyDescent="0.25">
      <c r="C355" s="188"/>
      <c r="D355" s="189"/>
      <c r="E355" s="178"/>
      <c r="F355" s="178"/>
      <c r="G355" s="190">
        <f>DATOS!$E$13</f>
        <v>1</v>
      </c>
      <c r="H355" s="178"/>
      <c r="I355" s="191"/>
      <c r="J355" s="178"/>
      <c r="K355" s="178"/>
      <c r="L355" s="178"/>
      <c r="M355" s="178"/>
      <c r="N355" s="160" t="str">
        <f t="shared" si="28"/>
        <v/>
      </c>
      <c r="O355" s="21"/>
      <c r="P355" s="160" t="str">
        <f t="shared" si="29"/>
        <v/>
      </c>
      <c r="Q355" s="160">
        <f t="shared" si="30"/>
        <v>0</v>
      </c>
      <c r="R355" s="160" t="str">
        <f t="shared" si="31"/>
        <v/>
      </c>
      <c r="S355" s="160" t="str">
        <f t="shared" si="32"/>
        <v/>
      </c>
      <c r="T355" s="50" t="str">
        <f>IF($F355="","",IF(ISERROR(VLOOKUP(F355,PROVEEDORES!$D$8:$I$507,5,0)),1,VLOOKUP($F355,PROVEEDORES!$D$8:$I$507,5,0)))</f>
        <v/>
      </c>
    </row>
    <row r="356" spans="3:20" ht="17.45" customHeight="1" x14ac:dyDescent="0.25">
      <c r="C356" s="188"/>
      <c r="D356" s="189"/>
      <c r="E356" s="178"/>
      <c r="F356" s="178"/>
      <c r="G356" s="190">
        <f>DATOS!$E$13</f>
        <v>1</v>
      </c>
      <c r="H356" s="178"/>
      <c r="I356" s="191"/>
      <c r="J356" s="178"/>
      <c r="K356" s="178"/>
      <c r="L356" s="178"/>
      <c r="M356" s="178"/>
      <c r="N356" s="160" t="str">
        <f t="shared" si="28"/>
        <v/>
      </c>
      <c r="O356" s="21"/>
      <c r="P356" s="160" t="str">
        <f t="shared" si="29"/>
        <v/>
      </c>
      <c r="Q356" s="160">
        <f t="shared" si="30"/>
        <v>0</v>
      </c>
      <c r="R356" s="160" t="str">
        <f t="shared" si="31"/>
        <v/>
      </c>
      <c r="S356" s="160" t="str">
        <f t="shared" si="32"/>
        <v/>
      </c>
      <c r="T356" s="50" t="str">
        <f>IF($F356="","",IF(ISERROR(VLOOKUP(F356,PROVEEDORES!$D$8:$I$507,5,0)),1,VLOOKUP($F356,PROVEEDORES!$D$8:$I$507,5,0)))</f>
        <v/>
      </c>
    </row>
    <row r="357" spans="3:20" ht="17.45" customHeight="1" x14ac:dyDescent="0.25">
      <c r="C357" s="188"/>
      <c r="D357" s="189"/>
      <c r="E357" s="178"/>
      <c r="F357" s="178"/>
      <c r="G357" s="190">
        <f>DATOS!$E$13</f>
        <v>1</v>
      </c>
      <c r="H357" s="178"/>
      <c r="I357" s="191"/>
      <c r="J357" s="178"/>
      <c r="K357" s="178"/>
      <c r="L357" s="178"/>
      <c r="M357" s="178"/>
      <c r="N357" s="160" t="str">
        <f t="shared" si="28"/>
        <v/>
      </c>
      <c r="O357" s="21"/>
      <c r="P357" s="160" t="str">
        <f t="shared" si="29"/>
        <v/>
      </c>
      <c r="Q357" s="160">
        <f t="shared" si="30"/>
        <v>0</v>
      </c>
      <c r="R357" s="160" t="str">
        <f t="shared" si="31"/>
        <v/>
      </c>
      <c r="S357" s="160" t="str">
        <f t="shared" si="32"/>
        <v/>
      </c>
      <c r="T357" s="50" t="str">
        <f>IF($F357="","",IF(ISERROR(VLOOKUP(F357,PROVEEDORES!$D$8:$I$507,5,0)),1,VLOOKUP($F357,PROVEEDORES!$D$8:$I$507,5,0)))</f>
        <v/>
      </c>
    </row>
    <row r="358" spans="3:20" ht="17.45" customHeight="1" x14ac:dyDescent="0.25">
      <c r="C358" s="188"/>
      <c r="D358" s="189"/>
      <c r="E358" s="178"/>
      <c r="F358" s="178"/>
      <c r="G358" s="190">
        <f>DATOS!$E$13</f>
        <v>1</v>
      </c>
      <c r="H358" s="178"/>
      <c r="I358" s="191"/>
      <c r="J358" s="178"/>
      <c r="K358" s="178"/>
      <c r="L358" s="178"/>
      <c r="M358" s="178"/>
      <c r="N358" s="160" t="str">
        <f t="shared" si="28"/>
        <v/>
      </c>
      <c r="O358" s="21"/>
      <c r="P358" s="160" t="str">
        <f t="shared" si="29"/>
        <v/>
      </c>
      <c r="Q358" s="160">
        <f t="shared" si="30"/>
        <v>0</v>
      </c>
      <c r="R358" s="160" t="str">
        <f t="shared" si="31"/>
        <v/>
      </c>
      <c r="S358" s="160" t="str">
        <f t="shared" si="32"/>
        <v/>
      </c>
      <c r="T358" s="50" t="str">
        <f>IF($F358="","",IF(ISERROR(VLOOKUP(F358,PROVEEDORES!$D$8:$I$507,5,0)),1,VLOOKUP($F358,PROVEEDORES!$D$8:$I$507,5,0)))</f>
        <v/>
      </c>
    </row>
    <row r="359" spans="3:20" ht="17.45" customHeight="1" x14ac:dyDescent="0.25">
      <c r="C359" s="188"/>
      <c r="D359" s="189"/>
      <c r="E359" s="178"/>
      <c r="F359" s="178"/>
      <c r="G359" s="190">
        <f>DATOS!$E$13</f>
        <v>1</v>
      </c>
      <c r="H359" s="178"/>
      <c r="I359" s="191"/>
      <c r="J359" s="178"/>
      <c r="K359" s="178"/>
      <c r="L359" s="178"/>
      <c r="M359" s="178"/>
      <c r="N359" s="160" t="str">
        <f t="shared" si="28"/>
        <v/>
      </c>
      <c r="O359" s="21"/>
      <c r="P359" s="160" t="str">
        <f t="shared" si="29"/>
        <v/>
      </c>
      <c r="Q359" s="160">
        <f t="shared" si="30"/>
        <v>0</v>
      </c>
      <c r="R359" s="160" t="str">
        <f t="shared" si="31"/>
        <v/>
      </c>
      <c r="S359" s="160" t="str">
        <f t="shared" si="32"/>
        <v/>
      </c>
      <c r="T359" s="50" t="str">
        <f>IF($F359="","",IF(ISERROR(VLOOKUP(F359,PROVEEDORES!$D$8:$I$507,5,0)),1,VLOOKUP($F359,PROVEEDORES!$D$8:$I$507,5,0)))</f>
        <v/>
      </c>
    </row>
    <row r="360" spans="3:20" ht="17.45" customHeight="1" x14ac:dyDescent="0.25">
      <c r="C360" s="188"/>
      <c r="D360" s="189"/>
      <c r="E360" s="178"/>
      <c r="F360" s="178"/>
      <c r="G360" s="190">
        <f>DATOS!$E$13</f>
        <v>1</v>
      </c>
      <c r="H360" s="178"/>
      <c r="I360" s="191"/>
      <c r="J360" s="178"/>
      <c r="K360" s="178"/>
      <c r="L360" s="178"/>
      <c r="M360" s="178"/>
      <c r="N360" s="160" t="str">
        <f t="shared" si="28"/>
        <v/>
      </c>
      <c r="O360" s="21"/>
      <c r="P360" s="160" t="str">
        <f t="shared" si="29"/>
        <v/>
      </c>
      <c r="Q360" s="160">
        <f t="shared" si="30"/>
        <v>0</v>
      </c>
      <c r="R360" s="160" t="str">
        <f t="shared" si="31"/>
        <v/>
      </c>
      <c r="S360" s="160" t="str">
        <f t="shared" si="32"/>
        <v/>
      </c>
      <c r="T360" s="50" t="str">
        <f>IF($F360="","",IF(ISERROR(VLOOKUP(F360,PROVEEDORES!$D$8:$I$507,5,0)),1,VLOOKUP($F360,PROVEEDORES!$D$8:$I$507,5,0)))</f>
        <v/>
      </c>
    </row>
    <row r="361" spans="3:20" ht="17.45" customHeight="1" x14ac:dyDescent="0.25">
      <c r="C361" s="188"/>
      <c r="D361" s="189"/>
      <c r="E361" s="178"/>
      <c r="F361" s="178"/>
      <c r="G361" s="190">
        <f>DATOS!$E$13</f>
        <v>1</v>
      </c>
      <c r="H361" s="178"/>
      <c r="I361" s="191"/>
      <c r="J361" s="178"/>
      <c r="K361" s="178"/>
      <c r="L361" s="178"/>
      <c r="M361" s="178"/>
      <c r="N361" s="160" t="str">
        <f t="shared" si="28"/>
        <v/>
      </c>
      <c r="O361" s="21"/>
      <c r="P361" s="160" t="str">
        <f t="shared" si="29"/>
        <v/>
      </c>
      <c r="Q361" s="160">
        <f t="shared" si="30"/>
        <v>0</v>
      </c>
      <c r="R361" s="160" t="str">
        <f t="shared" si="31"/>
        <v/>
      </c>
      <c r="S361" s="160" t="str">
        <f t="shared" si="32"/>
        <v/>
      </c>
      <c r="T361" s="50" t="str">
        <f>IF($F361="","",IF(ISERROR(VLOOKUP(F361,PROVEEDORES!$D$8:$I$507,5,0)),1,VLOOKUP($F361,PROVEEDORES!$D$8:$I$507,5,0)))</f>
        <v/>
      </c>
    </row>
    <row r="362" spans="3:20" ht="17.45" customHeight="1" x14ac:dyDescent="0.25">
      <c r="C362" s="188"/>
      <c r="D362" s="189"/>
      <c r="E362" s="178"/>
      <c r="F362" s="178"/>
      <c r="G362" s="190">
        <f>DATOS!$E$13</f>
        <v>1</v>
      </c>
      <c r="H362" s="178"/>
      <c r="I362" s="191"/>
      <c r="J362" s="178"/>
      <c r="K362" s="178"/>
      <c r="L362" s="178"/>
      <c r="M362" s="178"/>
      <c r="N362" s="160" t="str">
        <f t="shared" si="28"/>
        <v/>
      </c>
      <c r="O362" s="21"/>
      <c r="P362" s="160" t="str">
        <f t="shared" si="29"/>
        <v/>
      </c>
      <c r="Q362" s="160">
        <f t="shared" si="30"/>
        <v>0</v>
      </c>
      <c r="R362" s="160" t="str">
        <f t="shared" si="31"/>
        <v/>
      </c>
      <c r="S362" s="160" t="str">
        <f t="shared" si="32"/>
        <v/>
      </c>
      <c r="T362" s="50" t="str">
        <f>IF($F362="","",IF(ISERROR(VLOOKUP(F362,PROVEEDORES!$D$8:$I$507,5,0)),1,VLOOKUP($F362,PROVEEDORES!$D$8:$I$507,5,0)))</f>
        <v/>
      </c>
    </row>
    <row r="363" spans="3:20" ht="17.45" customHeight="1" x14ac:dyDescent="0.25">
      <c r="C363" s="188"/>
      <c r="D363" s="189"/>
      <c r="E363" s="178"/>
      <c r="F363" s="178"/>
      <c r="G363" s="190">
        <f>DATOS!$E$13</f>
        <v>1</v>
      </c>
      <c r="H363" s="178"/>
      <c r="I363" s="191"/>
      <c r="J363" s="178"/>
      <c r="K363" s="178"/>
      <c r="L363" s="178"/>
      <c r="M363" s="178"/>
      <c r="N363" s="160" t="str">
        <f t="shared" si="28"/>
        <v/>
      </c>
      <c r="O363" s="21"/>
      <c r="P363" s="160" t="str">
        <f t="shared" si="29"/>
        <v/>
      </c>
      <c r="Q363" s="160">
        <f t="shared" si="30"/>
        <v>0</v>
      </c>
      <c r="R363" s="160" t="str">
        <f t="shared" si="31"/>
        <v/>
      </c>
      <c r="S363" s="160" t="str">
        <f t="shared" si="32"/>
        <v/>
      </c>
      <c r="T363" s="50" t="str">
        <f>IF($F363="","",IF(ISERROR(VLOOKUP(F363,PROVEEDORES!$D$8:$I$507,5,0)),1,VLOOKUP($F363,PROVEEDORES!$D$8:$I$507,5,0)))</f>
        <v/>
      </c>
    </row>
    <row r="364" spans="3:20" ht="17.45" customHeight="1" x14ac:dyDescent="0.25">
      <c r="C364" s="188"/>
      <c r="D364" s="189"/>
      <c r="E364" s="178"/>
      <c r="F364" s="178"/>
      <c r="G364" s="190">
        <f>DATOS!$E$13</f>
        <v>1</v>
      </c>
      <c r="H364" s="178"/>
      <c r="I364" s="191"/>
      <c r="J364" s="178"/>
      <c r="K364" s="178"/>
      <c r="L364" s="178"/>
      <c r="M364" s="178"/>
      <c r="N364" s="160" t="str">
        <f t="shared" si="28"/>
        <v/>
      </c>
      <c r="O364" s="21"/>
      <c r="P364" s="160" t="str">
        <f t="shared" si="29"/>
        <v/>
      </c>
      <c r="Q364" s="160">
        <f t="shared" si="30"/>
        <v>0</v>
      </c>
      <c r="R364" s="160" t="str">
        <f t="shared" si="31"/>
        <v/>
      </c>
      <c r="S364" s="160" t="str">
        <f t="shared" si="32"/>
        <v/>
      </c>
      <c r="T364" s="50" t="str">
        <f>IF($F364="","",IF(ISERROR(VLOOKUP(F364,PROVEEDORES!$D$8:$I$507,5,0)),1,VLOOKUP($F364,PROVEEDORES!$D$8:$I$507,5,0)))</f>
        <v/>
      </c>
    </row>
    <row r="365" spans="3:20" ht="17.45" customHeight="1" x14ac:dyDescent="0.25">
      <c r="C365" s="188"/>
      <c r="D365" s="189"/>
      <c r="E365" s="178"/>
      <c r="F365" s="178"/>
      <c r="G365" s="190">
        <f>DATOS!$E$13</f>
        <v>1</v>
      </c>
      <c r="H365" s="178"/>
      <c r="I365" s="191"/>
      <c r="J365" s="178"/>
      <c r="K365" s="178"/>
      <c r="L365" s="178"/>
      <c r="M365" s="178"/>
      <c r="N365" s="160" t="str">
        <f t="shared" si="28"/>
        <v/>
      </c>
      <c r="O365" s="21"/>
      <c r="P365" s="160" t="str">
        <f t="shared" si="29"/>
        <v/>
      </c>
      <c r="Q365" s="160">
        <f t="shared" si="30"/>
        <v>0</v>
      </c>
      <c r="R365" s="160" t="str">
        <f t="shared" si="31"/>
        <v/>
      </c>
      <c r="S365" s="160" t="str">
        <f t="shared" si="32"/>
        <v/>
      </c>
      <c r="T365" s="50" t="str">
        <f>IF($F365="","",IF(ISERROR(VLOOKUP(F365,PROVEEDORES!$D$8:$I$507,5,0)),1,VLOOKUP($F365,PROVEEDORES!$D$8:$I$507,5,0)))</f>
        <v/>
      </c>
    </row>
    <row r="366" spans="3:20" ht="17.45" customHeight="1" x14ac:dyDescent="0.25">
      <c r="C366" s="188"/>
      <c r="D366" s="189"/>
      <c r="E366" s="178"/>
      <c r="F366" s="178"/>
      <c r="G366" s="190">
        <f>DATOS!$E$13</f>
        <v>1</v>
      </c>
      <c r="H366" s="178"/>
      <c r="I366" s="191"/>
      <c r="J366" s="178"/>
      <c r="K366" s="178"/>
      <c r="L366" s="178"/>
      <c r="M366" s="178"/>
      <c r="N366" s="160" t="str">
        <f t="shared" si="28"/>
        <v/>
      </c>
      <c r="O366" s="21"/>
      <c r="P366" s="160" t="str">
        <f t="shared" si="29"/>
        <v/>
      </c>
      <c r="Q366" s="160">
        <f t="shared" si="30"/>
        <v>0</v>
      </c>
      <c r="R366" s="160" t="str">
        <f t="shared" si="31"/>
        <v/>
      </c>
      <c r="S366" s="160" t="str">
        <f t="shared" si="32"/>
        <v/>
      </c>
      <c r="T366" s="50" t="str">
        <f>IF($F366="","",IF(ISERROR(VLOOKUP(F366,PROVEEDORES!$D$8:$I$507,5,0)),1,VLOOKUP($F366,PROVEEDORES!$D$8:$I$507,5,0)))</f>
        <v/>
      </c>
    </row>
    <row r="367" spans="3:20" ht="17.45" customHeight="1" x14ac:dyDescent="0.25">
      <c r="C367" s="188"/>
      <c r="D367" s="189"/>
      <c r="E367" s="178"/>
      <c r="F367" s="178"/>
      <c r="G367" s="190">
        <f>DATOS!$E$13</f>
        <v>1</v>
      </c>
      <c r="H367" s="178"/>
      <c r="I367" s="191"/>
      <c r="J367" s="178"/>
      <c r="K367" s="178"/>
      <c r="L367" s="178"/>
      <c r="M367" s="178"/>
      <c r="N367" s="160" t="str">
        <f t="shared" si="28"/>
        <v/>
      </c>
      <c r="O367" s="21"/>
      <c r="P367" s="160" t="str">
        <f t="shared" si="29"/>
        <v/>
      </c>
      <c r="Q367" s="160">
        <f t="shared" si="30"/>
        <v>0</v>
      </c>
      <c r="R367" s="160" t="str">
        <f t="shared" si="31"/>
        <v/>
      </c>
      <c r="S367" s="160" t="str">
        <f t="shared" si="32"/>
        <v/>
      </c>
      <c r="T367" s="50" t="str">
        <f>IF($F367="","",IF(ISERROR(VLOOKUP(F367,PROVEEDORES!$D$8:$I$507,5,0)),1,VLOOKUP($F367,PROVEEDORES!$D$8:$I$507,5,0)))</f>
        <v/>
      </c>
    </row>
    <row r="368" spans="3:20" ht="17.45" customHeight="1" x14ac:dyDescent="0.25">
      <c r="C368" s="188"/>
      <c r="D368" s="189"/>
      <c r="E368" s="178"/>
      <c r="F368" s="178"/>
      <c r="G368" s="190">
        <f>DATOS!$E$13</f>
        <v>1</v>
      </c>
      <c r="H368" s="178"/>
      <c r="I368" s="191"/>
      <c r="J368" s="178"/>
      <c r="K368" s="178"/>
      <c r="L368" s="178"/>
      <c r="M368" s="178"/>
      <c r="N368" s="160" t="str">
        <f t="shared" si="28"/>
        <v/>
      </c>
      <c r="O368" s="21"/>
      <c r="P368" s="160" t="str">
        <f t="shared" si="29"/>
        <v/>
      </c>
      <c r="Q368" s="160">
        <f t="shared" si="30"/>
        <v>0</v>
      </c>
      <c r="R368" s="160" t="str">
        <f t="shared" si="31"/>
        <v/>
      </c>
      <c r="S368" s="160" t="str">
        <f t="shared" si="32"/>
        <v/>
      </c>
      <c r="T368" s="50" t="str">
        <f>IF($F368="","",IF(ISERROR(VLOOKUP(F368,PROVEEDORES!$D$8:$I$507,5,0)),1,VLOOKUP($F368,PROVEEDORES!$D$8:$I$507,5,0)))</f>
        <v/>
      </c>
    </row>
    <row r="369" spans="3:20" ht="17.45" customHeight="1" x14ac:dyDescent="0.25">
      <c r="C369" s="188"/>
      <c r="D369" s="189"/>
      <c r="E369" s="178"/>
      <c r="F369" s="178"/>
      <c r="G369" s="190">
        <f>DATOS!$E$13</f>
        <v>1</v>
      </c>
      <c r="H369" s="178"/>
      <c r="I369" s="191"/>
      <c r="J369" s="178"/>
      <c r="K369" s="178"/>
      <c r="L369" s="178"/>
      <c r="M369" s="178"/>
      <c r="N369" s="160" t="str">
        <f t="shared" si="28"/>
        <v/>
      </c>
      <c r="O369" s="21"/>
      <c r="P369" s="160" t="str">
        <f t="shared" si="29"/>
        <v/>
      </c>
      <c r="Q369" s="160">
        <f t="shared" si="30"/>
        <v>0</v>
      </c>
      <c r="R369" s="160" t="str">
        <f t="shared" si="31"/>
        <v/>
      </c>
      <c r="S369" s="160" t="str">
        <f t="shared" si="32"/>
        <v/>
      </c>
      <c r="T369" s="50" t="str">
        <f>IF($F369="","",IF(ISERROR(VLOOKUP(F369,PROVEEDORES!$D$8:$I$507,5,0)),1,VLOOKUP($F369,PROVEEDORES!$D$8:$I$507,5,0)))</f>
        <v/>
      </c>
    </row>
    <row r="370" spans="3:20" ht="17.45" customHeight="1" x14ac:dyDescent="0.25">
      <c r="C370" s="188"/>
      <c r="D370" s="189"/>
      <c r="E370" s="178"/>
      <c r="F370" s="178"/>
      <c r="G370" s="190">
        <f>DATOS!$E$13</f>
        <v>1</v>
      </c>
      <c r="H370" s="178"/>
      <c r="I370" s="191"/>
      <c r="J370" s="178"/>
      <c r="K370" s="178"/>
      <c r="L370" s="178"/>
      <c r="M370" s="178"/>
      <c r="N370" s="160" t="str">
        <f t="shared" si="28"/>
        <v/>
      </c>
      <c r="O370" s="21"/>
      <c r="P370" s="160" t="str">
        <f t="shared" si="29"/>
        <v/>
      </c>
      <c r="Q370" s="160">
        <f t="shared" si="30"/>
        <v>0</v>
      </c>
      <c r="R370" s="160" t="str">
        <f t="shared" si="31"/>
        <v/>
      </c>
      <c r="S370" s="160" t="str">
        <f t="shared" si="32"/>
        <v/>
      </c>
      <c r="T370" s="50" t="str">
        <f>IF($F370="","",IF(ISERROR(VLOOKUP(F370,PROVEEDORES!$D$8:$I$507,5,0)),1,VLOOKUP($F370,PROVEEDORES!$D$8:$I$507,5,0)))</f>
        <v/>
      </c>
    </row>
    <row r="371" spans="3:20" ht="17.45" customHeight="1" x14ac:dyDescent="0.25">
      <c r="C371" s="188"/>
      <c r="D371" s="189"/>
      <c r="E371" s="178"/>
      <c r="F371" s="178"/>
      <c r="G371" s="190">
        <f>DATOS!$E$13</f>
        <v>1</v>
      </c>
      <c r="H371" s="178"/>
      <c r="I371" s="191"/>
      <c r="J371" s="178"/>
      <c r="K371" s="178"/>
      <c r="L371" s="178"/>
      <c r="M371" s="178"/>
      <c r="N371" s="160" t="str">
        <f t="shared" si="28"/>
        <v/>
      </c>
      <c r="O371" s="21"/>
      <c r="P371" s="160" t="str">
        <f t="shared" si="29"/>
        <v/>
      </c>
      <c r="Q371" s="160">
        <f t="shared" si="30"/>
        <v>0</v>
      </c>
      <c r="R371" s="160" t="str">
        <f t="shared" si="31"/>
        <v/>
      </c>
      <c r="S371" s="160" t="str">
        <f t="shared" si="32"/>
        <v/>
      </c>
      <c r="T371" s="50" t="str">
        <f>IF($F371="","",IF(ISERROR(VLOOKUP(F371,PROVEEDORES!$D$8:$I$507,5,0)),1,VLOOKUP($F371,PROVEEDORES!$D$8:$I$507,5,0)))</f>
        <v/>
      </c>
    </row>
    <row r="372" spans="3:20" ht="17.45" customHeight="1" x14ac:dyDescent="0.25">
      <c r="C372" s="188"/>
      <c r="D372" s="189"/>
      <c r="E372" s="178"/>
      <c r="F372" s="178"/>
      <c r="G372" s="190">
        <f>DATOS!$E$13</f>
        <v>1</v>
      </c>
      <c r="H372" s="178"/>
      <c r="I372" s="191"/>
      <c r="J372" s="178"/>
      <c r="K372" s="178"/>
      <c r="L372" s="178"/>
      <c r="M372" s="178"/>
      <c r="N372" s="160" t="str">
        <f t="shared" si="28"/>
        <v/>
      </c>
      <c r="O372" s="21"/>
      <c r="P372" s="160" t="str">
        <f t="shared" si="29"/>
        <v/>
      </c>
      <c r="Q372" s="160">
        <f t="shared" si="30"/>
        <v>0</v>
      </c>
      <c r="R372" s="160" t="str">
        <f t="shared" si="31"/>
        <v/>
      </c>
      <c r="S372" s="160" t="str">
        <f t="shared" si="32"/>
        <v/>
      </c>
      <c r="T372" s="50" t="str">
        <f>IF($F372="","",IF(ISERROR(VLOOKUP(F372,PROVEEDORES!$D$8:$I$507,5,0)),1,VLOOKUP($F372,PROVEEDORES!$D$8:$I$507,5,0)))</f>
        <v/>
      </c>
    </row>
    <row r="373" spans="3:20" ht="17.45" customHeight="1" x14ac:dyDescent="0.25">
      <c r="C373" s="188"/>
      <c r="D373" s="189"/>
      <c r="E373" s="178"/>
      <c r="F373" s="178"/>
      <c r="G373" s="190">
        <f>DATOS!$E$13</f>
        <v>1</v>
      </c>
      <c r="H373" s="178"/>
      <c r="I373" s="191"/>
      <c r="J373" s="178"/>
      <c r="K373" s="178"/>
      <c r="L373" s="178"/>
      <c r="M373" s="178"/>
      <c r="N373" s="160" t="str">
        <f t="shared" si="28"/>
        <v/>
      </c>
      <c r="O373" s="21"/>
      <c r="P373" s="160" t="str">
        <f t="shared" si="29"/>
        <v/>
      </c>
      <c r="Q373" s="160">
        <f t="shared" si="30"/>
        <v>0</v>
      </c>
      <c r="R373" s="160" t="str">
        <f t="shared" si="31"/>
        <v/>
      </c>
      <c r="S373" s="160" t="str">
        <f t="shared" si="32"/>
        <v/>
      </c>
      <c r="T373" s="50" t="str">
        <f>IF($F373="","",IF(ISERROR(VLOOKUP(F373,PROVEEDORES!$D$8:$I$507,5,0)),1,VLOOKUP($F373,PROVEEDORES!$D$8:$I$507,5,0)))</f>
        <v/>
      </c>
    </row>
    <row r="374" spans="3:20" ht="17.45" customHeight="1" x14ac:dyDescent="0.25">
      <c r="C374" s="188"/>
      <c r="D374" s="189"/>
      <c r="E374" s="178"/>
      <c r="F374" s="178"/>
      <c r="G374" s="190">
        <f>DATOS!$E$13</f>
        <v>1</v>
      </c>
      <c r="H374" s="178"/>
      <c r="I374" s="191"/>
      <c r="J374" s="178"/>
      <c r="K374" s="178"/>
      <c r="L374" s="178"/>
      <c r="M374" s="178"/>
      <c r="N374" s="160" t="str">
        <f t="shared" si="28"/>
        <v/>
      </c>
      <c r="O374" s="21"/>
      <c r="P374" s="160" t="str">
        <f t="shared" si="29"/>
        <v/>
      </c>
      <c r="Q374" s="160">
        <f t="shared" si="30"/>
        <v>0</v>
      </c>
      <c r="R374" s="160" t="str">
        <f t="shared" si="31"/>
        <v/>
      </c>
      <c r="S374" s="160" t="str">
        <f t="shared" si="32"/>
        <v/>
      </c>
      <c r="T374" s="50" t="str">
        <f>IF($F374="","",IF(ISERROR(VLOOKUP(F374,PROVEEDORES!$D$8:$I$507,5,0)),1,VLOOKUP($F374,PROVEEDORES!$D$8:$I$507,5,0)))</f>
        <v/>
      </c>
    </row>
    <row r="375" spans="3:20" ht="17.45" customHeight="1" x14ac:dyDescent="0.25">
      <c r="C375" s="188"/>
      <c r="D375" s="189"/>
      <c r="E375" s="178"/>
      <c r="F375" s="178"/>
      <c r="G375" s="190">
        <f>DATOS!$E$13</f>
        <v>1</v>
      </c>
      <c r="H375" s="178"/>
      <c r="I375" s="191"/>
      <c r="J375" s="178"/>
      <c r="K375" s="178"/>
      <c r="L375" s="178"/>
      <c r="M375" s="178"/>
      <c r="N375" s="160" t="str">
        <f t="shared" si="28"/>
        <v/>
      </c>
      <c r="O375" s="21"/>
      <c r="P375" s="160" t="str">
        <f t="shared" si="29"/>
        <v/>
      </c>
      <c r="Q375" s="160">
        <f t="shared" si="30"/>
        <v>0</v>
      </c>
      <c r="R375" s="160" t="str">
        <f t="shared" si="31"/>
        <v/>
      </c>
      <c r="S375" s="160" t="str">
        <f t="shared" si="32"/>
        <v/>
      </c>
      <c r="T375" s="50" t="str">
        <f>IF($F375="","",IF(ISERROR(VLOOKUP(F375,PROVEEDORES!$D$8:$I$507,5,0)),1,VLOOKUP($F375,PROVEEDORES!$D$8:$I$507,5,0)))</f>
        <v/>
      </c>
    </row>
    <row r="376" spans="3:20" ht="17.45" customHeight="1" x14ac:dyDescent="0.25">
      <c r="C376" s="188"/>
      <c r="D376" s="189"/>
      <c r="E376" s="178"/>
      <c r="F376" s="178"/>
      <c r="G376" s="190">
        <f>DATOS!$E$13</f>
        <v>1</v>
      </c>
      <c r="H376" s="178"/>
      <c r="I376" s="191"/>
      <c r="J376" s="178"/>
      <c r="K376" s="178"/>
      <c r="L376" s="178"/>
      <c r="M376" s="178"/>
      <c r="N376" s="160" t="str">
        <f t="shared" si="28"/>
        <v/>
      </c>
      <c r="O376" s="21"/>
      <c r="P376" s="160" t="str">
        <f t="shared" si="29"/>
        <v/>
      </c>
      <c r="Q376" s="160">
        <f t="shared" si="30"/>
        <v>0</v>
      </c>
      <c r="R376" s="160" t="str">
        <f t="shared" si="31"/>
        <v/>
      </c>
      <c r="S376" s="160" t="str">
        <f t="shared" si="32"/>
        <v/>
      </c>
      <c r="T376" s="50" t="str">
        <f>IF($F376="","",IF(ISERROR(VLOOKUP(F376,PROVEEDORES!$D$8:$I$507,5,0)),1,VLOOKUP($F376,PROVEEDORES!$D$8:$I$507,5,0)))</f>
        <v/>
      </c>
    </row>
    <row r="377" spans="3:20" ht="17.45" customHeight="1" x14ac:dyDescent="0.25">
      <c r="C377" s="188"/>
      <c r="D377" s="189"/>
      <c r="E377" s="178"/>
      <c r="F377" s="178"/>
      <c r="G377" s="190">
        <f>DATOS!$E$13</f>
        <v>1</v>
      </c>
      <c r="H377" s="178"/>
      <c r="I377" s="191"/>
      <c r="J377" s="178"/>
      <c r="K377" s="178"/>
      <c r="L377" s="178"/>
      <c r="M377" s="178"/>
      <c r="N377" s="160" t="str">
        <f t="shared" si="28"/>
        <v/>
      </c>
      <c r="O377" s="21"/>
      <c r="P377" s="160" t="str">
        <f t="shared" si="29"/>
        <v/>
      </c>
      <c r="Q377" s="160">
        <f t="shared" si="30"/>
        <v>0</v>
      </c>
      <c r="R377" s="160" t="str">
        <f t="shared" si="31"/>
        <v/>
      </c>
      <c r="S377" s="160" t="str">
        <f t="shared" si="32"/>
        <v/>
      </c>
      <c r="T377" s="50" t="str">
        <f>IF($F377="","",IF(ISERROR(VLOOKUP(F377,PROVEEDORES!$D$8:$I$507,5,0)),1,VLOOKUP($F377,PROVEEDORES!$D$8:$I$507,5,0)))</f>
        <v/>
      </c>
    </row>
    <row r="378" spans="3:20" ht="17.45" customHeight="1" x14ac:dyDescent="0.25">
      <c r="C378" s="188"/>
      <c r="D378" s="189"/>
      <c r="E378" s="178"/>
      <c r="F378" s="178"/>
      <c r="G378" s="190">
        <f>DATOS!$E$13</f>
        <v>1</v>
      </c>
      <c r="H378" s="178"/>
      <c r="I378" s="191"/>
      <c r="J378" s="178"/>
      <c r="K378" s="178"/>
      <c r="L378" s="178"/>
      <c r="M378" s="178"/>
      <c r="N378" s="160" t="str">
        <f t="shared" si="28"/>
        <v/>
      </c>
      <c r="O378" s="21"/>
      <c r="P378" s="160" t="str">
        <f t="shared" si="29"/>
        <v/>
      </c>
      <c r="Q378" s="160">
        <f t="shared" si="30"/>
        <v>0</v>
      </c>
      <c r="R378" s="160" t="str">
        <f t="shared" si="31"/>
        <v/>
      </c>
      <c r="S378" s="160" t="str">
        <f t="shared" si="32"/>
        <v/>
      </c>
      <c r="T378" s="50" t="str">
        <f>IF($F378="","",IF(ISERROR(VLOOKUP(F378,PROVEEDORES!$D$8:$I$507,5,0)),1,VLOOKUP($F378,PROVEEDORES!$D$8:$I$507,5,0)))</f>
        <v/>
      </c>
    </row>
    <row r="379" spans="3:20" ht="17.45" customHeight="1" x14ac:dyDescent="0.25">
      <c r="C379" s="188"/>
      <c r="D379" s="189"/>
      <c r="E379" s="178"/>
      <c r="F379" s="178"/>
      <c r="G379" s="190">
        <f>DATOS!$E$13</f>
        <v>1</v>
      </c>
      <c r="H379" s="178"/>
      <c r="I379" s="191"/>
      <c r="J379" s="178"/>
      <c r="K379" s="178"/>
      <c r="L379" s="178"/>
      <c r="M379" s="178"/>
      <c r="N379" s="160" t="str">
        <f t="shared" si="28"/>
        <v/>
      </c>
      <c r="O379" s="21"/>
      <c r="P379" s="160" t="str">
        <f t="shared" si="29"/>
        <v/>
      </c>
      <c r="Q379" s="160">
        <f t="shared" si="30"/>
        <v>0</v>
      </c>
      <c r="R379" s="160" t="str">
        <f t="shared" si="31"/>
        <v/>
      </c>
      <c r="S379" s="160" t="str">
        <f t="shared" si="32"/>
        <v/>
      </c>
      <c r="T379" s="50" t="str">
        <f>IF($F379="","",IF(ISERROR(VLOOKUP(F379,PROVEEDORES!$D$8:$I$507,5,0)),1,VLOOKUP($F379,PROVEEDORES!$D$8:$I$507,5,0)))</f>
        <v/>
      </c>
    </row>
    <row r="380" spans="3:20" ht="17.45" customHeight="1" x14ac:dyDescent="0.25">
      <c r="C380" s="188"/>
      <c r="D380" s="189"/>
      <c r="E380" s="178"/>
      <c r="F380" s="178"/>
      <c r="G380" s="190">
        <f>DATOS!$E$13</f>
        <v>1</v>
      </c>
      <c r="H380" s="178"/>
      <c r="I380" s="191"/>
      <c r="J380" s="178"/>
      <c r="K380" s="178"/>
      <c r="L380" s="178"/>
      <c r="M380" s="178"/>
      <c r="N380" s="160" t="str">
        <f t="shared" si="28"/>
        <v/>
      </c>
      <c r="O380" s="21"/>
      <c r="P380" s="160" t="str">
        <f t="shared" si="29"/>
        <v/>
      </c>
      <c r="Q380" s="160">
        <f t="shared" si="30"/>
        <v>0</v>
      </c>
      <c r="R380" s="160" t="str">
        <f t="shared" si="31"/>
        <v/>
      </c>
      <c r="S380" s="160" t="str">
        <f t="shared" si="32"/>
        <v/>
      </c>
      <c r="T380" s="50" t="str">
        <f>IF($F380="","",IF(ISERROR(VLOOKUP(F380,PROVEEDORES!$D$8:$I$507,5,0)),1,VLOOKUP($F380,PROVEEDORES!$D$8:$I$507,5,0)))</f>
        <v/>
      </c>
    </row>
    <row r="381" spans="3:20" ht="17.45" customHeight="1" x14ac:dyDescent="0.25">
      <c r="C381" s="188"/>
      <c r="D381" s="189"/>
      <c r="E381" s="178"/>
      <c r="F381" s="178"/>
      <c r="G381" s="190">
        <f>DATOS!$E$13</f>
        <v>1</v>
      </c>
      <c r="H381" s="178"/>
      <c r="I381" s="191"/>
      <c r="J381" s="178"/>
      <c r="K381" s="178"/>
      <c r="L381" s="178"/>
      <c r="M381" s="178"/>
      <c r="N381" s="160" t="str">
        <f t="shared" si="28"/>
        <v/>
      </c>
      <c r="O381" s="21"/>
      <c r="P381" s="160" t="str">
        <f t="shared" si="29"/>
        <v/>
      </c>
      <c r="Q381" s="160">
        <f t="shared" si="30"/>
        <v>0</v>
      </c>
      <c r="R381" s="160" t="str">
        <f t="shared" si="31"/>
        <v/>
      </c>
      <c r="S381" s="160" t="str">
        <f t="shared" si="32"/>
        <v/>
      </c>
      <c r="T381" s="50" t="str">
        <f>IF($F381="","",IF(ISERROR(VLOOKUP(F381,PROVEEDORES!$D$8:$I$507,5,0)),1,VLOOKUP($F381,PROVEEDORES!$D$8:$I$507,5,0)))</f>
        <v/>
      </c>
    </row>
    <row r="382" spans="3:20" ht="17.45" customHeight="1" x14ac:dyDescent="0.25">
      <c r="C382" s="188"/>
      <c r="D382" s="189"/>
      <c r="E382" s="178"/>
      <c r="F382" s="178"/>
      <c r="G382" s="190">
        <f>DATOS!$E$13</f>
        <v>1</v>
      </c>
      <c r="H382" s="178"/>
      <c r="I382" s="191"/>
      <c r="J382" s="178"/>
      <c r="K382" s="178"/>
      <c r="L382" s="178"/>
      <c r="M382" s="178"/>
      <c r="N382" s="160" t="str">
        <f t="shared" si="28"/>
        <v/>
      </c>
      <c r="O382" s="21"/>
      <c r="P382" s="160" t="str">
        <f t="shared" si="29"/>
        <v/>
      </c>
      <c r="Q382" s="160">
        <f t="shared" si="30"/>
        <v>0</v>
      </c>
      <c r="R382" s="160" t="str">
        <f t="shared" si="31"/>
        <v/>
      </c>
      <c r="S382" s="160" t="str">
        <f t="shared" si="32"/>
        <v/>
      </c>
      <c r="T382" s="50" t="str">
        <f>IF($F382="","",IF(ISERROR(VLOOKUP(F382,PROVEEDORES!$D$8:$I$507,5,0)),1,VLOOKUP($F382,PROVEEDORES!$D$8:$I$507,5,0)))</f>
        <v/>
      </c>
    </row>
    <row r="383" spans="3:20" ht="17.45" customHeight="1" x14ac:dyDescent="0.25">
      <c r="C383" s="188"/>
      <c r="D383" s="189"/>
      <c r="E383" s="178"/>
      <c r="F383" s="178"/>
      <c r="G383" s="190">
        <f>DATOS!$E$13</f>
        <v>1</v>
      </c>
      <c r="H383" s="178"/>
      <c r="I383" s="191"/>
      <c r="J383" s="178"/>
      <c r="K383" s="178"/>
      <c r="L383" s="178"/>
      <c r="M383" s="178"/>
      <c r="N383" s="160" t="str">
        <f t="shared" si="28"/>
        <v/>
      </c>
      <c r="O383" s="21"/>
      <c r="P383" s="160" t="str">
        <f t="shared" si="29"/>
        <v/>
      </c>
      <c r="Q383" s="160">
        <f t="shared" si="30"/>
        <v>0</v>
      </c>
      <c r="R383" s="160" t="str">
        <f t="shared" si="31"/>
        <v/>
      </c>
      <c r="S383" s="160" t="str">
        <f t="shared" si="32"/>
        <v/>
      </c>
      <c r="T383" s="50" t="str">
        <f>IF($F383="","",IF(ISERROR(VLOOKUP(F383,PROVEEDORES!$D$8:$I$507,5,0)),1,VLOOKUP($F383,PROVEEDORES!$D$8:$I$507,5,0)))</f>
        <v/>
      </c>
    </row>
    <row r="384" spans="3:20" ht="17.45" customHeight="1" x14ac:dyDescent="0.25">
      <c r="C384" s="188"/>
      <c r="D384" s="189"/>
      <c r="E384" s="178"/>
      <c r="F384" s="178"/>
      <c r="G384" s="190">
        <f>DATOS!$E$13</f>
        <v>1</v>
      </c>
      <c r="H384" s="178"/>
      <c r="I384" s="191"/>
      <c r="J384" s="178"/>
      <c r="K384" s="178"/>
      <c r="L384" s="178"/>
      <c r="M384" s="178"/>
      <c r="N384" s="160" t="str">
        <f t="shared" si="28"/>
        <v/>
      </c>
      <c r="O384" s="21"/>
      <c r="P384" s="160" t="str">
        <f t="shared" si="29"/>
        <v/>
      </c>
      <c r="Q384" s="160">
        <f t="shared" si="30"/>
        <v>0</v>
      </c>
      <c r="R384" s="160" t="str">
        <f t="shared" si="31"/>
        <v/>
      </c>
      <c r="S384" s="160" t="str">
        <f t="shared" si="32"/>
        <v/>
      </c>
      <c r="T384" s="50" t="str">
        <f>IF($F384="","",IF(ISERROR(VLOOKUP(F384,PROVEEDORES!$D$8:$I$507,5,0)),1,VLOOKUP($F384,PROVEEDORES!$D$8:$I$507,5,0)))</f>
        <v/>
      </c>
    </row>
    <row r="385" spans="3:20" ht="17.45" customHeight="1" x14ac:dyDescent="0.25">
      <c r="C385" s="188"/>
      <c r="D385" s="189"/>
      <c r="E385" s="178"/>
      <c r="F385" s="178"/>
      <c r="G385" s="190">
        <f>DATOS!$E$13</f>
        <v>1</v>
      </c>
      <c r="H385" s="178"/>
      <c r="I385" s="191"/>
      <c r="J385" s="178"/>
      <c r="K385" s="178"/>
      <c r="L385" s="178"/>
      <c r="M385" s="178"/>
      <c r="N385" s="160" t="str">
        <f t="shared" si="28"/>
        <v/>
      </c>
      <c r="O385" s="21"/>
      <c r="P385" s="160" t="str">
        <f t="shared" si="29"/>
        <v/>
      </c>
      <c r="Q385" s="160">
        <f t="shared" si="30"/>
        <v>0</v>
      </c>
      <c r="R385" s="160" t="str">
        <f t="shared" si="31"/>
        <v/>
      </c>
      <c r="S385" s="160" t="str">
        <f t="shared" si="32"/>
        <v/>
      </c>
      <c r="T385" s="50" t="str">
        <f>IF($F385="","",IF(ISERROR(VLOOKUP(F385,PROVEEDORES!$D$8:$I$507,5,0)),1,VLOOKUP($F385,PROVEEDORES!$D$8:$I$507,5,0)))</f>
        <v/>
      </c>
    </row>
    <row r="386" spans="3:20" ht="17.45" customHeight="1" x14ac:dyDescent="0.25">
      <c r="C386" s="188"/>
      <c r="D386" s="189"/>
      <c r="E386" s="178"/>
      <c r="F386" s="178"/>
      <c r="G386" s="190">
        <f>DATOS!$E$13</f>
        <v>1</v>
      </c>
      <c r="H386" s="178"/>
      <c r="I386" s="191"/>
      <c r="J386" s="178"/>
      <c r="K386" s="178"/>
      <c r="L386" s="178"/>
      <c r="M386" s="178"/>
      <c r="N386" s="160" t="str">
        <f t="shared" si="28"/>
        <v/>
      </c>
      <c r="O386" s="21"/>
      <c r="P386" s="160" t="str">
        <f t="shared" si="29"/>
        <v/>
      </c>
      <c r="Q386" s="160">
        <f t="shared" si="30"/>
        <v>0</v>
      </c>
      <c r="R386" s="160" t="str">
        <f t="shared" si="31"/>
        <v/>
      </c>
      <c r="S386" s="160" t="str">
        <f t="shared" si="32"/>
        <v/>
      </c>
      <c r="T386" s="50" t="str">
        <f>IF($F386="","",IF(ISERROR(VLOOKUP(F386,PROVEEDORES!$D$8:$I$507,5,0)),1,VLOOKUP($F386,PROVEEDORES!$D$8:$I$507,5,0)))</f>
        <v/>
      </c>
    </row>
    <row r="387" spans="3:20" ht="17.45" customHeight="1" x14ac:dyDescent="0.25">
      <c r="C387" s="188"/>
      <c r="D387" s="189"/>
      <c r="E387" s="178"/>
      <c r="F387" s="178"/>
      <c r="G387" s="190">
        <f>DATOS!$E$13</f>
        <v>1</v>
      </c>
      <c r="H387" s="178"/>
      <c r="I387" s="191"/>
      <c r="J387" s="178"/>
      <c r="K387" s="178"/>
      <c r="L387" s="178"/>
      <c r="M387" s="178"/>
      <c r="N387" s="160" t="str">
        <f t="shared" si="28"/>
        <v/>
      </c>
      <c r="O387" s="21"/>
      <c r="P387" s="160" t="str">
        <f t="shared" si="29"/>
        <v/>
      </c>
      <c r="Q387" s="160">
        <f t="shared" si="30"/>
        <v>0</v>
      </c>
      <c r="R387" s="160" t="str">
        <f t="shared" si="31"/>
        <v/>
      </c>
      <c r="S387" s="160" t="str">
        <f t="shared" si="32"/>
        <v/>
      </c>
      <c r="T387" s="50" t="str">
        <f>IF($F387="","",IF(ISERROR(VLOOKUP(F387,PROVEEDORES!$D$8:$I$507,5,0)),1,VLOOKUP($F387,PROVEEDORES!$D$8:$I$507,5,0)))</f>
        <v/>
      </c>
    </row>
    <row r="388" spans="3:20" ht="17.45" customHeight="1" x14ac:dyDescent="0.25">
      <c r="C388" s="188"/>
      <c r="D388" s="189"/>
      <c r="E388" s="178"/>
      <c r="F388" s="178"/>
      <c r="G388" s="190">
        <f>DATOS!$E$13</f>
        <v>1</v>
      </c>
      <c r="H388" s="178"/>
      <c r="I388" s="191"/>
      <c r="J388" s="178"/>
      <c r="K388" s="178"/>
      <c r="L388" s="178"/>
      <c r="M388" s="178"/>
      <c r="N388" s="160" t="str">
        <f t="shared" si="28"/>
        <v/>
      </c>
      <c r="O388" s="21"/>
      <c r="P388" s="160" t="str">
        <f t="shared" si="29"/>
        <v/>
      </c>
      <c r="Q388" s="160">
        <f t="shared" si="30"/>
        <v>0</v>
      </c>
      <c r="R388" s="160" t="str">
        <f t="shared" si="31"/>
        <v/>
      </c>
      <c r="S388" s="160" t="str">
        <f t="shared" si="32"/>
        <v/>
      </c>
      <c r="T388" s="50" t="str">
        <f>IF($F388="","",IF(ISERROR(VLOOKUP(F388,PROVEEDORES!$D$8:$I$507,5,0)),1,VLOOKUP($F388,PROVEEDORES!$D$8:$I$507,5,0)))</f>
        <v/>
      </c>
    </row>
    <row r="389" spans="3:20" ht="17.45" customHeight="1" x14ac:dyDescent="0.25">
      <c r="C389" s="188"/>
      <c r="D389" s="189"/>
      <c r="E389" s="178"/>
      <c r="F389" s="178"/>
      <c r="G389" s="190">
        <f>DATOS!$E$13</f>
        <v>1</v>
      </c>
      <c r="H389" s="178"/>
      <c r="I389" s="191"/>
      <c r="J389" s="178"/>
      <c r="K389" s="178"/>
      <c r="L389" s="178"/>
      <c r="M389" s="178"/>
      <c r="N389" s="160" t="str">
        <f t="shared" si="28"/>
        <v/>
      </c>
      <c r="O389" s="21"/>
      <c r="P389" s="160" t="str">
        <f t="shared" si="29"/>
        <v/>
      </c>
      <c r="Q389" s="160">
        <f t="shared" si="30"/>
        <v>0</v>
      </c>
      <c r="R389" s="160" t="str">
        <f t="shared" si="31"/>
        <v/>
      </c>
      <c r="S389" s="160" t="str">
        <f t="shared" si="32"/>
        <v/>
      </c>
      <c r="T389" s="50" t="str">
        <f>IF($F389="","",IF(ISERROR(VLOOKUP(F389,PROVEEDORES!$D$8:$I$507,5,0)),1,VLOOKUP($F389,PROVEEDORES!$D$8:$I$507,5,0)))</f>
        <v/>
      </c>
    </row>
    <row r="390" spans="3:20" ht="17.45" customHeight="1" x14ac:dyDescent="0.25">
      <c r="C390" s="188"/>
      <c r="D390" s="189"/>
      <c r="E390" s="178"/>
      <c r="F390" s="178"/>
      <c r="G390" s="190">
        <f>DATOS!$E$13</f>
        <v>1</v>
      </c>
      <c r="H390" s="178"/>
      <c r="I390" s="191"/>
      <c r="J390" s="178"/>
      <c r="K390" s="178"/>
      <c r="L390" s="178"/>
      <c r="M390" s="178"/>
      <c r="N390" s="160" t="str">
        <f t="shared" si="28"/>
        <v/>
      </c>
      <c r="O390" s="21"/>
      <c r="P390" s="160" t="str">
        <f t="shared" si="29"/>
        <v/>
      </c>
      <c r="Q390" s="160">
        <f t="shared" si="30"/>
        <v>0</v>
      </c>
      <c r="R390" s="160" t="str">
        <f t="shared" si="31"/>
        <v/>
      </c>
      <c r="S390" s="160" t="str">
        <f t="shared" si="32"/>
        <v/>
      </c>
      <c r="T390" s="50" t="str">
        <f>IF($F390="","",IF(ISERROR(VLOOKUP(F390,PROVEEDORES!$D$8:$I$507,5,0)),1,VLOOKUP($F390,PROVEEDORES!$D$8:$I$507,5,0)))</f>
        <v/>
      </c>
    </row>
    <row r="391" spans="3:20" ht="17.45" customHeight="1" x14ac:dyDescent="0.25">
      <c r="C391" s="188"/>
      <c r="D391" s="189"/>
      <c r="E391" s="178"/>
      <c r="F391" s="178"/>
      <c r="G391" s="190">
        <f>DATOS!$E$13</f>
        <v>1</v>
      </c>
      <c r="H391" s="178"/>
      <c r="I391" s="191"/>
      <c r="J391" s="178"/>
      <c r="K391" s="178"/>
      <c r="L391" s="178"/>
      <c r="M391" s="178"/>
      <c r="N391" s="160" t="str">
        <f t="shared" si="28"/>
        <v/>
      </c>
      <c r="O391" s="21"/>
      <c r="P391" s="160" t="str">
        <f t="shared" si="29"/>
        <v/>
      </c>
      <c r="Q391" s="160">
        <f t="shared" si="30"/>
        <v>0</v>
      </c>
      <c r="R391" s="160" t="str">
        <f t="shared" si="31"/>
        <v/>
      </c>
      <c r="S391" s="160" t="str">
        <f t="shared" si="32"/>
        <v/>
      </c>
      <c r="T391" s="50" t="str">
        <f>IF($F391="","",IF(ISERROR(VLOOKUP(F391,PROVEEDORES!$D$8:$I$507,5,0)),1,VLOOKUP($F391,PROVEEDORES!$D$8:$I$507,5,0)))</f>
        <v/>
      </c>
    </row>
    <row r="392" spans="3:20" ht="17.45" customHeight="1" x14ac:dyDescent="0.25">
      <c r="C392" s="188"/>
      <c r="D392" s="189"/>
      <c r="E392" s="178"/>
      <c r="F392" s="178"/>
      <c r="G392" s="190">
        <f>DATOS!$E$13</f>
        <v>1</v>
      </c>
      <c r="H392" s="178"/>
      <c r="I392" s="191"/>
      <c r="J392" s="178"/>
      <c r="K392" s="178"/>
      <c r="L392" s="178"/>
      <c r="M392" s="178"/>
      <c r="N392" s="160" t="str">
        <f t="shared" si="28"/>
        <v/>
      </c>
      <c r="O392" s="21"/>
      <c r="P392" s="160" t="str">
        <f t="shared" si="29"/>
        <v/>
      </c>
      <c r="Q392" s="160">
        <f t="shared" si="30"/>
        <v>0</v>
      </c>
      <c r="R392" s="160" t="str">
        <f t="shared" si="31"/>
        <v/>
      </c>
      <c r="S392" s="160" t="str">
        <f t="shared" si="32"/>
        <v/>
      </c>
      <c r="T392" s="50" t="str">
        <f>IF($F392="","",IF(ISERROR(VLOOKUP(F392,PROVEEDORES!$D$8:$I$507,5,0)),1,VLOOKUP($F392,PROVEEDORES!$D$8:$I$507,5,0)))</f>
        <v/>
      </c>
    </row>
    <row r="393" spans="3:20" ht="17.45" customHeight="1" x14ac:dyDescent="0.25">
      <c r="C393" s="188"/>
      <c r="D393" s="189"/>
      <c r="E393" s="178"/>
      <c r="F393" s="178"/>
      <c r="G393" s="190">
        <f>DATOS!$E$13</f>
        <v>1</v>
      </c>
      <c r="H393" s="178"/>
      <c r="I393" s="191"/>
      <c r="J393" s="178"/>
      <c r="K393" s="178"/>
      <c r="L393" s="178"/>
      <c r="M393" s="178"/>
      <c r="N393" s="160" t="str">
        <f t="shared" si="28"/>
        <v/>
      </c>
      <c r="O393" s="21"/>
      <c r="P393" s="160" t="str">
        <f t="shared" si="29"/>
        <v/>
      </c>
      <c r="Q393" s="160">
        <f t="shared" si="30"/>
        <v>0</v>
      </c>
      <c r="R393" s="160" t="str">
        <f t="shared" si="31"/>
        <v/>
      </c>
      <c r="S393" s="160" t="str">
        <f t="shared" si="32"/>
        <v/>
      </c>
      <c r="T393" s="50" t="str">
        <f>IF($F393="","",IF(ISERROR(VLOOKUP(F393,PROVEEDORES!$D$8:$I$507,5,0)),1,VLOOKUP($F393,PROVEEDORES!$D$8:$I$507,5,0)))</f>
        <v/>
      </c>
    </row>
    <row r="394" spans="3:20" ht="17.45" customHeight="1" x14ac:dyDescent="0.25">
      <c r="C394" s="188"/>
      <c r="D394" s="189"/>
      <c r="E394" s="178"/>
      <c r="F394" s="178"/>
      <c r="G394" s="190">
        <f>DATOS!$E$13</f>
        <v>1</v>
      </c>
      <c r="H394" s="178"/>
      <c r="I394" s="191"/>
      <c r="J394" s="178"/>
      <c r="K394" s="178"/>
      <c r="L394" s="178"/>
      <c r="M394" s="178"/>
      <c r="N394" s="160" t="str">
        <f t="shared" si="28"/>
        <v/>
      </c>
      <c r="O394" s="21"/>
      <c r="P394" s="160" t="str">
        <f t="shared" si="29"/>
        <v/>
      </c>
      <c r="Q394" s="160">
        <f t="shared" si="30"/>
        <v>0</v>
      </c>
      <c r="R394" s="160" t="str">
        <f t="shared" si="31"/>
        <v/>
      </c>
      <c r="S394" s="160" t="str">
        <f t="shared" si="32"/>
        <v/>
      </c>
      <c r="T394" s="50" t="str">
        <f>IF($F394="","",IF(ISERROR(VLOOKUP(F394,PROVEEDORES!$D$8:$I$507,5,0)),1,VLOOKUP($F394,PROVEEDORES!$D$8:$I$507,5,0)))</f>
        <v/>
      </c>
    </row>
    <row r="395" spans="3:20" ht="17.45" customHeight="1" x14ac:dyDescent="0.25">
      <c r="C395" s="188"/>
      <c r="D395" s="189"/>
      <c r="E395" s="178"/>
      <c r="F395" s="178"/>
      <c r="G395" s="190">
        <f>DATOS!$E$13</f>
        <v>1</v>
      </c>
      <c r="H395" s="178"/>
      <c r="I395" s="191"/>
      <c r="J395" s="178"/>
      <c r="K395" s="178"/>
      <c r="L395" s="178"/>
      <c r="M395" s="178"/>
      <c r="N395" s="160" t="str">
        <f t="shared" si="28"/>
        <v/>
      </c>
      <c r="O395" s="21"/>
      <c r="P395" s="160" t="str">
        <f t="shared" si="29"/>
        <v/>
      </c>
      <c r="Q395" s="160">
        <f t="shared" si="30"/>
        <v>0</v>
      </c>
      <c r="R395" s="160" t="str">
        <f t="shared" si="31"/>
        <v/>
      </c>
      <c r="S395" s="160" t="str">
        <f t="shared" si="32"/>
        <v/>
      </c>
      <c r="T395" s="50" t="str">
        <f>IF($F395="","",IF(ISERROR(VLOOKUP(F395,PROVEEDORES!$D$8:$I$507,5,0)),1,VLOOKUP($F395,PROVEEDORES!$D$8:$I$507,5,0)))</f>
        <v/>
      </c>
    </row>
    <row r="396" spans="3:20" ht="17.45" customHeight="1" x14ac:dyDescent="0.25">
      <c r="C396" s="188"/>
      <c r="D396" s="189"/>
      <c r="E396" s="178"/>
      <c r="F396" s="178"/>
      <c r="G396" s="190">
        <f>DATOS!$E$13</f>
        <v>1</v>
      </c>
      <c r="H396" s="178"/>
      <c r="I396" s="191"/>
      <c r="J396" s="178"/>
      <c r="K396" s="178"/>
      <c r="L396" s="178"/>
      <c r="M396" s="178"/>
      <c r="N396" s="160" t="str">
        <f t="shared" si="28"/>
        <v/>
      </c>
      <c r="O396" s="21"/>
      <c r="P396" s="160" t="str">
        <f t="shared" si="29"/>
        <v/>
      </c>
      <c r="Q396" s="160">
        <f t="shared" si="30"/>
        <v>0</v>
      </c>
      <c r="R396" s="160" t="str">
        <f t="shared" si="31"/>
        <v/>
      </c>
      <c r="S396" s="160" t="str">
        <f t="shared" si="32"/>
        <v/>
      </c>
      <c r="T396" s="50" t="str">
        <f>IF($F396="","",IF(ISERROR(VLOOKUP(F396,PROVEEDORES!$D$8:$I$507,5,0)),1,VLOOKUP($F396,PROVEEDORES!$D$8:$I$507,5,0)))</f>
        <v/>
      </c>
    </row>
    <row r="397" spans="3:20" ht="17.45" customHeight="1" x14ac:dyDescent="0.25">
      <c r="C397" s="188"/>
      <c r="D397" s="189"/>
      <c r="E397" s="178"/>
      <c r="F397" s="178"/>
      <c r="G397" s="190">
        <f>DATOS!$E$13</f>
        <v>1</v>
      </c>
      <c r="H397" s="178"/>
      <c r="I397" s="191"/>
      <c r="J397" s="178"/>
      <c r="K397" s="178"/>
      <c r="L397" s="178"/>
      <c r="M397" s="178"/>
      <c r="N397" s="160" t="str">
        <f t="shared" si="28"/>
        <v/>
      </c>
      <c r="O397" s="21"/>
      <c r="P397" s="160" t="str">
        <f t="shared" si="29"/>
        <v/>
      </c>
      <c r="Q397" s="160">
        <f t="shared" si="30"/>
        <v>0</v>
      </c>
      <c r="R397" s="160" t="str">
        <f t="shared" si="31"/>
        <v/>
      </c>
      <c r="S397" s="160" t="str">
        <f t="shared" si="32"/>
        <v/>
      </c>
      <c r="T397" s="50" t="str">
        <f>IF($F397="","",IF(ISERROR(VLOOKUP(F397,PROVEEDORES!$D$8:$I$507,5,0)),1,VLOOKUP($F397,PROVEEDORES!$D$8:$I$507,5,0)))</f>
        <v/>
      </c>
    </row>
    <row r="398" spans="3:20" ht="17.45" customHeight="1" x14ac:dyDescent="0.25">
      <c r="C398" s="188"/>
      <c r="D398" s="189"/>
      <c r="E398" s="178"/>
      <c r="F398" s="178"/>
      <c r="G398" s="190">
        <f>DATOS!$E$13</f>
        <v>1</v>
      </c>
      <c r="H398" s="178"/>
      <c r="I398" s="191"/>
      <c r="J398" s="178"/>
      <c r="K398" s="178"/>
      <c r="L398" s="178"/>
      <c r="M398" s="178"/>
      <c r="N398" s="160" t="str">
        <f t="shared" si="28"/>
        <v/>
      </c>
      <c r="O398" s="21"/>
      <c r="P398" s="160" t="str">
        <f t="shared" si="29"/>
        <v/>
      </c>
      <c r="Q398" s="160">
        <f t="shared" si="30"/>
        <v>0</v>
      </c>
      <c r="R398" s="160" t="str">
        <f t="shared" si="31"/>
        <v/>
      </c>
      <c r="S398" s="160" t="str">
        <f t="shared" si="32"/>
        <v/>
      </c>
      <c r="T398" s="50" t="str">
        <f>IF($F398="","",IF(ISERROR(VLOOKUP(F398,PROVEEDORES!$D$8:$I$507,5,0)),1,VLOOKUP($F398,PROVEEDORES!$D$8:$I$507,5,0)))</f>
        <v/>
      </c>
    </row>
    <row r="399" spans="3:20" ht="17.45" customHeight="1" x14ac:dyDescent="0.25">
      <c r="C399" s="188"/>
      <c r="D399" s="189"/>
      <c r="E399" s="178"/>
      <c r="F399" s="178"/>
      <c r="G399" s="190">
        <f>DATOS!$E$13</f>
        <v>1</v>
      </c>
      <c r="H399" s="178"/>
      <c r="I399" s="191"/>
      <c r="J399" s="178"/>
      <c r="K399" s="178"/>
      <c r="L399" s="178"/>
      <c r="M399" s="178"/>
      <c r="N399" s="160" t="str">
        <f t="shared" si="28"/>
        <v/>
      </c>
      <c r="O399" s="21"/>
      <c r="P399" s="160" t="str">
        <f t="shared" si="29"/>
        <v/>
      </c>
      <c r="Q399" s="160">
        <f t="shared" si="30"/>
        <v>0</v>
      </c>
      <c r="R399" s="160" t="str">
        <f t="shared" si="31"/>
        <v/>
      </c>
      <c r="S399" s="160" t="str">
        <f t="shared" si="32"/>
        <v/>
      </c>
      <c r="T399" s="50" t="str">
        <f>IF($F399="","",IF(ISERROR(VLOOKUP(F399,PROVEEDORES!$D$8:$I$507,5,0)),1,VLOOKUP($F399,PROVEEDORES!$D$8:$I$507,5,0)))</f>
        <v/>
      </c>
    </row>
    <row r="400" spans="3:20" ht="17.45" customHeight="1" x14ac:dyDescent="0.25">
      <c r="C400" s="188"/>
      <c r="D400" s="189"/>
      <c r="E400" s="178"/>
      <c r="F400" s="178"/>
      <c r="G400" s="190">
        <f>DATOS!$E$13</f>
        <v>1</v>
      </c>
      <c r="H400" s="178"/>
      <c r="I400" s="191"/>
      <c r="J400" s="178"/>
      <c r="K400" s="178"/>
      <c r="L400" s="178"/>
      <c r="M400" s="178"/>
      <c r="N400" s="160" t="str">
        <f t="shared" si="28"/>
        <v/>
      </c>
      <c r="O400" s="21"/>
      <c r="P400" s="160" t="str">
        <f t="shared" si="29"/>
        <v/>
      </c>
      <c r="Q400" s="160">
        <f t="shared" si="30"/>
        <v>0</v>
      </c>
      <c r="R400" s="160" t="str">
        <f t="shared" si="31"/>
        <v/>
      </c>
      <c r="S400" s="160" t="str">
        <f t="shared" si="32"/>
        <v/>
      </c>
      <c r="T400" s="50" t="str">
        <f>IF($F400="","",IF(ISERROR(VLOOKUP(F400,PROVEEDORES!$D$8:$I$507,5,0)),1,VLOOKUP($F400,PROVEEDORES!$D$8:$I$507,5,0)))</f>
        <v/>
      </c>
    </row>
    <row r="401" spans="3:20" ht="17.45" customHeight="1" x14ac:dyDescent="0.25">
      <c r="C401" s="188"/>
      <c r="D401" s="189"/>
      <c r="E401" s="178"/>
      <c r="F401" s="178"/>
      <c r="G401" s="190">
        <f>DATOS!$E$13</f>
        <v>1</v>
      </c>
      <c r="H401" s="178"/>
      <c r="I401" s="191"/>
      <c r="J401" s="178"/>
      <c r="K401" s="178"/>
      <c r="L401" s="178"/>
      <c r="M401" s="178"/>
      <c r="N401" s="160" t="str">
        <f t="shared" si="28"/>
        <v/>
      </c>
      <c r="O401" s="21"/>
      <c r="P401" s="160" t="str">
        <f t="shared" si="29"/>
        <v/>
      </c>
      <c r="Q401" s="160">
        <f t="shared" si="30"/>
        <v>0</v>
      </c>
      <c r="R401" s="160" t="str">
        <f t="shared" si="31"/>
        <v/>
      </c>
      <c r="S401" s="160" t="str">
        <f t="shared" si="32"/>
        <v/>
      </c>
      <c r="T401" s="50" t="str">
        <f>IF($F401="","",IF(ISERROR(VLOOKUP(F401,PROVEEDORES!$D$8:$I$507,5,0)),1,VLOOKUP($F401,PROVEEDORES!$D$8:$I$507,5,0)))</f>
        <v/>
      </c>
    </row>
    <row r="402" spans="3:20" ht="17.45" customHeight="1" x14ac:dyDescent="0.25">
      <c r="C402" s="188"/>
      <c r="D402" s="189"/>
      <c r="E402" s="178"/>
      <c r="F402" s="178"/>
      <c r="G402" s="190">
        <f>DATOS!$E$13</f>
        <v>1</v>
      </c>
      <c r="H402" s="178"/>
      <c r="I402" s="191"/>
      <c r="J402" s="178"/>
      <c r="K402" s="178"/>
      <c r="L402" s="178"/>
      <c r="M402" s="178"/>
      <c r="N402" s="160" t="str">
        <f t="shared" ref="N402:N465" si="33">IF(H402&amp;J402&amp;K402&amp;L402&amp;M402="","",H402+J402+K402-L402-M402)</f>
        <v/>
      </c>
      <c r="O402" s="21"/>
      <c r="P402" s="160" t="str">
        <f t="shared" ref="P402:P465" si="34">IF($I402="E",H402,"")</f>
        <v/>
      </c>
      <c r="Q402" s="160">
        <f t="shared" si="30"/>
        <v>0</v>
      </c>
      <c r="R402" s="160" t="str">
        <f t="shared" si="31"/>
        <v/>
      </c>
      <c r="S402" s="160" t="str">
        <f t="shared" si="32"/>
        <v/>
      </c>
      <c r="T402" s="50" t="str">
        <f>IF($F402="","",IF(ISERROR(VLOOKUP(F402,PROVEEDORES!$D$8:$I$507,5,0)),1,VLOOKUP($F402,PROVEEDORES!$D$8:$I$507,5,0)))</f>
        <v/>
      </c>
    </row>
    <row r="403" spans="3:20" ht="17.45" customHeight="1" x14ac:dyDescent="0.25">
      <c r="C403" s="188"/>
      <c r="D403" s="189"/>
      <c r="E403" s="178"/>
      <c r="F403" s="178"/>
      <c r="G403" s="190">
        <f>DATOS!$E$13</f>
        <v>1</v>
      </c>
      <c r="H403" s="178"/>
      <c r="I403" s="191"/>
      <c r="J403" s="178"/>
      <c r="K403" s="178"/>
      <c r="L403" s="178"/>
      <c r="M403" s="178"/>
      <c r="N403" s="160" t="str">
        <f t="shared" si="33"/>
        <v/>
      </c>
      <c r="O403" s="21"/>
      <c r="P403" s="160" t="str">
        <f t="shared" si="34"/>
        <v/>
      </c>
      <c r="Q403" s="160">
        <f t="shared" ref="Q403:Q466" si="35">IF($I403=0%,H403,"")</f>
        <v>0</v>
      </c>
      <c r="R403" s="160" t="str">
        <f t="shared" ref="R403:R466" si="36">IF(OR($I403=8%,$I403=11%),$J403/$I403,"")</f>
        <v/>
      </c>
      <c r="S403" s="160" t="str">
        <f t="shared" ref="S403:S466" si="37">IF(OR($I403=15%,$I403=16%),$J403/$I403,"")</f>
        <v/>
      </c>
      <c r="T403" s="50" t="str">
        <f>IF($F403="","",IF(ISERROR(VLOOKUP(F403,PROVEEDORES!$D$8:$I$507,5,0)),1,VLOOKUP($F403,PROVEEDORES!$D$8:$I$507,5,0)))</f>
        <v/>
      </c>
    </row>
    <row r="404" spans="3:20" ht="17.45" customHeight="1" x14ac:dyDescent="0.25">
      <c r="C404" s="188"/>
      <c r="D404" s="189"/>
      <c r="E404" s="178"/>
      <c r="F404" s="178"/>
      <c r="G404" s="190">
        <f>DATOS!$E$13</f>
        <v>1</v>
      </c>
      <c r="H404" s="178"/>
      <c r="I404" s="191"/>
      <c r="J404" s="178"/>
      <c r="K404" s="178"/>
      <c r="L404" s="178"/>
      <c r="M404" s="178"/>
      <c r="N404" s="160" t="str">
        <f t="shared" si="33"/>
        <v/>
      </c>
      <c r="O404" s="21"/>
      <c r="P404" s="160" t="str">
        <f t="shared" si="34"/>
        <v/>
      </c>
      <c r="Q404" s="160">
        <f t="shared" si="35"/>
        <v>0</v>
      </c>
      <c r="R404" s="160" t="str">
        <f t="shared" si="36"/>
        <v/>
      </c>
      <c r="S404" s="160" t="str">
        <f t="shared" si="37"/>
        <v/>
      </c>
      <c r="T404" s="50" t="str">
        <f>IF($F404="","",IF(ISERROR(VLOOKUP(F404,PROVEEDORES!$D$8:$I$507,5,0)),1,VLOOKUP($F404,PROVEEDORES!$D$8:$I$507,5,0)))</f>
        <v/>
      </c>
    </row>
    <row r="405" spans="3:20" ht="17.45" customHeight="1" x14ac:dyDescent="0.25">
      <c r="C405" s="188"/>
      <c r="D405" s="189"/>
      <c r="E405" s="178"/>
      <c r="F405" s="178"/>
      <c r="G405" s="190">
        <f>DATOS!$E$13</f>
        <v>1</v>
      </c>
      <c r="H405" s="178"/>
      <c r="I405" s="191"/>
      <c r="J405" s="178"/>
      <c r="K405" s="178"/>
      <c r="L405" s="178"/>
      <c r="M405" s="178"/>
      <c r="N405" s="160" t="str">
        <f t="shared" si="33"/>
        <v/>
      </c>
      <c r="O405" s="21"/>
      <c r="P405" s="160" t="str">
        <f t="shared" si="34"/>
        <v/>
      </c>
      <c r="Q405" s="160">
        <f t="shared" si="35"/>
        <v>0</v>
      </c>
      <c r="R405" s="160" t="str">
        <f t="shared" si="36"/>
        <v/>
      </c>
      <c r="S405" s="160" t="str">
        <f t="shared" si="37"/>
        <v/>
      </c>
      <c r="T405" s="50" t="str">
        <f>IF($F405="","",IF(ISERROR(VLOOKUP(F405,PROVEEDORES!$D$8:$I$507,5,0)),1,VLOOKUP($F405,PROVEEDORES!$D$8:$I$507,5,0)))</f>
        <v/>
      </c>
    </row>
    <row r="406" spans="3:20" ht="17.45" customHeight="1" x14ac:dyDescent="0.25">
      <c r="C406" s="188"/>
      <c r="D406" s="189"/>
      <c r="E406" s="178"/>
      <c r="F406" s="178"/>
      <c r="G406" s="190">
        <f>DATOS!$E$13</f>
        <v>1</v>
      </c>
      <c r="H406" s="178"/>
      <c r="I406" s="191"/>
      <c r="J406" s="178"/>
      <c r="K406" s="178"/>
      <c r="L406" s="178"/>
      <c r="M406" s="178"/>
      <c r="N406" s="160" t="str">
        <f t="shared" si="33"/>
        <v/>
      </c>
      <c r="O406" s="21"/>
      <c r="P406" s="160" t="str">
        <f t="shared" si="34"/>
        <v/>
      </c>
      <c r="Q406" s="160">
        <f t="shared" si="35"/>
        <v>0</v>
      </c>
      <c r="R406" s="160" t="str">
        <f t="shared" si="36"/>
        <v/>
      </c>
      <c r="S406" s="160" t="str">
        <f t="shared" si="37"/>
        <v/>
      </c>
      <c r="T406" s="50" t="str">
        <f>IF($F406="","",IF(ISERROR(VLOOKUP(F406,PROVEEDORES!$D$8:$I$507,5,0)),1,VLOOKUP($F406,PROVEEDORES!$D$8:$I$507,5,0)))</f>
        <v/>
      </c>
    </row>
    <row r="407" spans="3:20" ht="17.45" customHeight="1" x14ac:dyDescent="0.25">
      <c r="C407" s="188"/>
      <c r="D407" s="189"/>
      <c r="E407" s="178"/>
      <c r="F407" s="178"/>
      <c r="G407" s="190">
        <f>DATOS!$E$13</f>
        <v>1</v>
      </c>
      <c r="H407" s="178"/>
      <c r="I407" s="191"/>
      <c r="J407" s="178"/>
      <c r="K407" s="178"/>
      <c r="L407" s="178"/>
      <c r="M407" s="178"/>
      <c r="N407" s="160" t="str">
        <f t="shared" si="33"/>
        <v/>
      </c>
      <c r="O407" s="21"/>
      <c r="P407" s="160" t="str">
        <f t="shared" si="34"/>
        <v/>
      </c>
      <c r="Q407" s="160">
        <f t="shared" si="35"/>
        <v>0</v>
      </c>
      <c r="R407" s="160" t="str">
        <f t="shared" si="36"/>
        <v/>
      </c>
      <c r="S407" s="160" t="str">
        <f t="shared" si="37"/>
        <v/>
      </c>
      <c r="T407" s="50" t="str">
        <f>IF($F407="","",IF(ISERROR(VLOOKUP(F407,PROVEEDORES!$D$8:$I$507,5,0)),1,VLOOKUP($F407,PROVEEDORES!$D$8:$I$507,5,0)))</f>
        <v/>
      </c>
    </row>
    <row r="408" spans="3:20" ht="17.45" customHeight="1" x14ac:dyDescent="0.25">
      <c r="C408" s="188"/>
      <c r="D408" s="189"/>
      <c r="E408" s="178"/>
      <c r="F408" s="178"/>
      <c r="G408" s="190">
        <f>DATOS!$E$13</f>
        <v>1</v>
      </c>
      <c r="H408" s="178"/>
      <c r="I408" s="191"/>
      <c r="J408" s="178"/>
      <c r="K408" s="178"/>
      <c r="L408" s="178"/>
      <c r="M408" s="178"/>
      <c r="N408" s="160" t="str">
        <f t="shared" si="33"/>
        <v/>
      </c>
      <c r="O408" s="21"/>
      <c r="P408" s="160" t="str">
        <f t="shared" si="34"/>
        <v/>
      </c>
      <c r="Q408" s="160">
        <f t="shared" si="35"/>
        <v>0</v>
      </c>
      <c r="R408" s="160" t="str">
        <f t="shared" si="36"/>
        <v/>
      </c>
      <c r="S408" s="160" t="str">
        <f t="shared" si="37"/>
        <v/>
      </c>
      <c r="T408" s="50" t="str">
        <f>IF($F408="","",IF(ISERROR(VLOOKUP(F408,PROVEEDORES!$D$8:$I$507,5,0)),1,VLOOKUP($F408,PROVEEDORES!$D$8:$I$507,5,0)))</f>
        <v/>
      </c>
    </row>
    <row r="409" spans="3:20" ht="17.45" customHeight="1" x14ac:dyDescent="0.25">
      <c r="C409" s="188"/>
      <c r="D409" s="189"/>
      <c r="E409" s="178"/>
      <c r="F409" s="178"/>
      <c r="G409" s="190">
        <f>DATOS!$E$13</f>
        <v>1</v>
      </c>
      <c r="H409" s="178"/>
      <c r="I409" s="191"/>
      <c r="J409" s="178"/>
      <c r="K409" s="178"/>
      <c r="L409" s="178"/>
      <c r="M409" s="178"/>
      <c r="N409" s="160" t="str">
        <f t="shared" si="33"/>
        <v/>
      </c>
      <c r="O409" s="21"/>
      <c r="P409" s="160" t="str">
        <f t="shared" si="34"/>
        <v/>
      </c>
      <c r="Q409" s="160">
        <f t="shared" si="35"/>
        <v>0</v>
      </c>
      <c r="R409" s="160" t="str">
        <f t="shared" si="36"/>
        <v/>
      </c>
      <c r="S409" s="160" t="str">
        <f t="shared" si="37"/>
        <v/>
      </c>
      <c r="T409" s="50" t="str">
        <f>IF($F409="","",IF(ISERROR(VLOOKUP(F409,PROVEEDORES!$D$8:$I$507,5,0)),1,VLOOKUP($F409,PROVEEDORES!$D$8:$I$507,5,0)))</f>
        <v/>
      </c>
    </row>
    <row r="410" spans="3:20" ht="17.45" customHeight="1" x14ac:dyDescent="0.25">
      <c r="C410" s="188"/>
      <c r="D410" s="189"/>
      <c r="E410" s="178"/>
      <c r="F410" s="178"/>
      <c r="G410" s="190">
        <f>DATOS!$E$13</f>
        <v>1</v>
      </c>
      <c r="H410" s="178"/>
      <c r="I410" s="191"/>
      <c r="J410" s="178"/>
      <c r="K410" s="178"/>
      <c r="L410" s="178"/>
      <c r="M410" s="178"/>
      <c r="N410" s="160" t="str">
        <f t="shared" si="33"/>
        <v/>
      </c>
      <c r="O410" s="21"/>
      <c r="P410" s="160" t="str">
        <f t="shared" si="34"/>
        <v/>
      </c>
      <c r="Q410" s="160">
        <f t="shared" si="35"/>
        <v>0</v>
      </c>
      <c r="R410" s="160" t="str">
        <f t="shared" si="36"/>
        <v/>
      </c>
      <c r="S410" s="160" t="str">
        <f t="shared" si="37"/>
        <v/>
      </c>
      <c r="T410" s="50" t="str">
        <f>IF($F410="","",IF(ISERROR(VLOOKUP(F410,PROVEEDORES!$D$8:$I$507,5,0)),1,VLOOKUP($F410,PROVEEDORES!$D$8:$I$507,5,0)))</f>
        <v/>
      </c>
    </row>
    <row r="411" spans="3:20" ht="17.45" customHeight="1" x14ac:dyDescent="0.25">
      <c r="C411" s="188"/>
      <c r="D411" s="189"/>
      <c r="E411" s="178"/>
      <c r="F411" s="178"/>
      <c r="G411" s="190">
        <f>DATOS!$E$13</f>
        <v>1</v>
      </c>
      <c r="H411" s="178"/>
      <c r="I411" s="191"/>
      <c r="J411" s="178"/>
      <c r="K411" s="178"/>
      <c r="L411" s="178"/>
      <c r="M411" s="178"/>
      <c r="N411" s="160" t="str">
        <f t="shared" si="33"/>
        <v/>
      </c>
      <c r="O411" s="21"/>
      <c r="P411" s="160" t="str">
        <f t="shared" si="34"/>
        <v/>
      </c>
      <c r="Q411" s="160">
        <f t="shared" si="35"/>
        <v>0</v>
      </c>
      <c r="R411" s="160" t="str">
        <f t="shared" si="36"/>
        <v/>
      </c>
      <c r="S411" s="160" t="str">
        <f t="shared" si="37"/>
        <v/>
      </c>
      <c r="T411" s="50" t="str">
        <f>IF($F411="","",IF(ISERROR(VLOOKUP(F411,PROVEEDORES!$D$8:$I$507,5,0)),1,VLOOKUP($F411,PROVEEDORES!$D$8:$I$507,5,0)))</f>
        <v/>
      </c>
    </row>
    <row r="412" spans="3:20" ht="17.45" customHeight="1" x14ac:dyDescent="0.25">
      <c r="C412" s="188"/>
      <c r="D412" s="189"/>
      <c r="E412" s="178"/>
      <c r="F412" s="178"/>
      <c r="G412" s="190">
        <f>DATOS!$E$13</f>
        <v>1</v>
      </c>
      <c r="H412" s="178"/>
      <c r="I412" s="191"/>
      <c r="J412" s="178"/>
      <c r="K412" s="178"/>
      <c r="L412" s="178"/>
      <c r="M412" s="178"/>
      <c r="N412" s="160" t="str">
        <f t="shared" si="33"/>
        <v/>
      </c>
      <c r="O412" s="21"/>
      <c r="P412" s="160" t="str">
        <f t="shared" si="34"/>
        <v/>
      </c>
      <c r="Q412" s="160">
        <f t="shared" si="35"/>
        <v>0</v>
      </c>
      <c r="R412" s="160" t="str">
        <f t="shared" si="36"/>
        <v/>
      </c>
      <c r="S412" s="160" t="str">
        <f t="shared" si="37"/>
        <v/>
      </c>
      <c r="T412" s="50" t="str">
        <f>IF($F412="","",IF(ISERROR(VLOOKUP(F412,PROVEEDORES!$D$8:$I$507,5,0)),1,VLOOKUP($F412,PROVEEDORES!$D$8:$I$507,5,0)))</f>
        <v/>
      </c>
    </row>
    <row r="413" spans="3:20" ht="17.45" customHeight="1" x14ac:dyDescent="0.25">
      <c r="C413" s="188"/>
      <c r="D413" s="189"/>
      <c r="E413" s="178"/>
      <c r="F413" s="178"/>
      <c r="G413" s="190">
        <f>DATOS!$E$13</f>
        <v>1</v>
      </c>
      <c r="H413" s="178"/>
      <c r="I413" s="191"/>
      <c r="J413" s="178"/>
      <c r="K413" s="178"/>
      <c r="L413" s="178"/>
      <c r="M413" s="178"/>
      <c r="N413" s="160" t="str">
        <f t="shared" si="33"/>
        <v/>
      </c>
      <c r="O413" s="21"/>
      <c r="P413" s="160" t="str">
        <f t="shared" si="34"/>
        <v/>
      </c>
      <c r="Q413" s="160">
        <f t="shared" si="35"/>
        <v>0</v>
      </c>
      <c r="R413" s="160" t="str">
        <f t="shared" si="36"/>
        <v/>
      </c>
      <c r="S413" s="160" t="str">
        <f t="shared" si="37"/>
        <v/>
      </c>
      <c r="T413" s="50" t="str">
        <f>IF($F413="","",IF(ISERROR(VLOOKUP(F413,PROVEEDORES!$D$8:$I$507,5,0)),1,VLOOKUP($F413,PROVEEDORES!$D$8:$I$507,5,0)))</f>
        <v/>
      </c>
    </row>
    <row r="414" spans="3:20" ht="17.45" customHeight="1" x14ac:dyDescent="0.25">
      <c r="C414" s="188"/>
      <c r="D414" s="189"/>
      <c r="E414" s="178"/>
      <c r="F414" s="178"/>
      <c r="G414" s="190">
        <f>DATOS!$E$13</f>
        <v>1</v>
      </c>
      <c r="H414" s="178"/>
      <c r="I414" s="191"/>
      <c r="J414" s="178"/>
      <c r="K414" s="178"/>
      <c r="L414" s="178"/>
      <c r="M414" s="178"/>
      <c r="N414" s="160" t="str">
        <f t="shared" si="33"/>
        <v/>
      </c>
      <c r="O414" s="21"/>
      <c r="P414" s="160" t="str">
        <f t="shared" si="34"/>
        <v/>
      </c>
      <c r="Q414" s="160">
        <f t="shared" si="35"/>
        <v>0</v>
      </c>
      <c r="R414" s="160" t="str">
        <f t="shared" si="36"/>
        <v/>
      </c>
      <c r="S414" s="160" t="str">
        <f t="shared" si="37"/>
        <v/>
      </c>
      <c r="T414" s="50" t="str">
        <f>IF($F414="","",IF(ISERROR(VLOOKUP(F414,PROVEEDORES!$D$8:$I$507,5,0)),1,VLOOKUP($F414,PROVEEDORES!$D$8:$I$507,5,0)))</f>
        <v/>
      </c>
    </row>
    <row r="415" spans="3:20" ht="17.45" customHeight="1" x14ac:dyDescent="0.25">
      <c r="C415" s="188"/>
      <c r="D415" s="189"/>
      <c r="E415" s="178"/>
      <c r="F415" s="178"/>
      <c r="G415" s="190">
        <f>DATOS!$E$13</f>
        <v>1</v>
      </c>
      <c r="H415" s="178"/>
      <c r="I415" s="191"/>
      <c r="J415" s="178"/>
      <c r="K415" s="178"/>
      <c r="L415" s="178"/>
      <c r="M415" s="178"/>
      <c r="N415" s="160" t="str">
        <f t="shared" si="33"/>
        <v/>
      </c>
      <c r="O415" s="21"/>
      <c r="P415" s="160" t="str">
        <f t="shared" si="34"/>
        <v/>
      </c>
      <c r="Q415" s="160">
        <f t="shared" si="35"/>
        <v>0</v>
      </c>
      <c r="R415" s="160" t="str">
        <f t="shared" si="36"/>
        <v/>
      </c>
      <c r="S415" s="160" t="str">
        <f t="shared" si="37"/>
        <v/>
      </c>
      <c r="T415" s="50" t="str">
        <f>IF($F415="","",IF(ISERROR(VLOOKUP(F415,PROVEEDORES!$D$8:$I$507,5,0)),1,VLOOKUP($F415,PROVEEDORES!$D$8:$I$507,5,0)))</f>
        <v/>
      </c>
    </row>
    <row r="416" spans="3:20" ht="17.45" customHeight="1" x14ac:dyDescent="0.25">
      <c r="C416" s="188"/>
      <c r="D416" s="189"/>
      <c r="E416" s="178"/>
      <c r="F416" s="178"/>
      <c r="G416" s="190">
        <f>DATOS!$E$13</f>
        <v>1</v>
      </c>
      <c r="H416" s="178"/>
      <c r="I416" s="191"/>
      <c r="J416" s="178"/>
      <c r="K416" s="178"/>
      <c r="L416" s="178"/>
      <c r="M416" s="178"/>
      <c r="N416" s="160" t="str">
        <f t="shared" si="33"/>
        <v/>
      </c>
      <c r="O416" s="21"/>
      <c r="P416" s="160" t="str">
        <f t="shared" si="34"/>
        <v/>
      </c>
      <c r="Q416" s="160">
        <f t="shared" si="35"/>
        <v>0</v>
      </c>
      <c r="R416" s="160" t="str">
        <f t="shared" si="36"/>
        <v/>
      </c>
      <c r="S416" s="160" t="str">
        <f t="shared" si="37"/>
        <v/>
      </c>
      <c r="T416" s="50" t="str">
        <f>IF($F416="","",IF(ISERROR(VLOOKUP(F416,PROVEEDORES!$D$8:$I$507,5,0)),1,VLOOKUP($F416,PROVEEDORES!$D$8:$I$507,5,0)))</f>
        <v/>
      </c>
    </row>
    <row r="417" spans="3:20" ht="17.45" customHeight="1" x14ac:dyDescent="0.25">
      <c r="C417" s="188"/>
      <c r="D417" s="189"/>
      <c r="E417" s="178"/>
      <c r="F417" s="178"/>
      <c r="G417" s="190">
        <f>DATOS!$E$13</f>
        <v>1</v>
      </c>
      <c r="H417" s="178"/>
      <c r="I417" s="191"/>
      <c r="J417" s="178"/>
      <c r="K417" s="178"/>
      <c r="L417" s="178"/>
      <c r="M417" s="178"/>
      <c r="N417" s="160" t="str">
        <f t="shared" si="33"/>
        <v/>
      </c>
      <c r="O417" s="21"/>
      <c r="P417" s="160" t="str">
        <f t="shared" si="34"/>
        <v/>
      </c>
      <c r="Q417" s="160">
        <f t="shared" si="35"/>
        <v>0</v>
      </c>
      <c r="R417" s="160" t="str">
        <f t="shared" si="36"/>
        <v/>
      </c>
      <c r="S417" s="160" t="str">
        <f t="shared" si="37"/>
        <v/>
      </c>
      <c r="T417" s="50" t="str">
        <f>IF($F417="","",IF(ISERROR(VLOOKUP(F417,PROVEEDORES!$D$8:$I$507,5,0)),1,VLOOKUP($F417,PROVEEDORES!$D$8:$I$507,5,0)))</f>
        <v/>
      </c>
    </row>
    <row r="418" spans="3:20" ht="17.45" customHeight="1" x14ac:dyDescent="0.25">
      <c r="C418" s="188"/>
      <c r="D418" s="189"/>
      <c r="E418" s="178"/>
      <c r="F418" s="178"/>
      <c r="G418" s="190">
        <f>DATOS!$E$13</f>
        <v>1</v>
      </c>
      <c r="H418" s="178"/>
      <c r="I418" s="191"/>
      <c r="J418" s="178"/>
      <c r="K418" s="178"/>
      <c r="L418" s="178"/>
      <c r="M418" s="178"/>
      <c r="N418" s="160" t="str">
        <f t="shared" si="33"/>
        <v/>
      </c>
      <c r="O418" s="21"/>
      <c r="P418" s="160" t="str">
        <f t="shared" si="34"/>
        <v/>
      </c>
      <c r="Q418" s="160">
        <f t="shared" si="35"/>
        <v>0</v>
      </c>
      <c r="R418" s="160" t="str">
        <f t="shared" si="36"/>
        <v/>
      </c>
      <c r="S418" s="160" t="str">
        <f t="shared" si="37"/>
        <v/>
      </c>
      <c r="T418" s="50" t="str">
        <f>IF($F418="","",IF(ISERROR(VLOOKUP(F418,PROVEEDORES!$D$8:$I$507,5,0)),1,VLOOKUP($F418,PROVEEDORES!$D$8:$I$507,5,0)))</f>
        <v/>
      </c>
    </row>
    <row r="419" spans="3:20" ht="17.45" customHeight="1" x14ac:dyDescent="0.25">
      <c r="C419" s="188"/>
      <c r="D419" s="189"/>
      <c r="E419" s="178"/>
      <c r="F419" s="178"/>
      <c r="G419" s="190">
        <f>DATOS!$E$13</f>
        <v>1</v>
      </c>
      <c r="H419" s="178"/>
      <c r="I419" s="191"/>
      <c r="J419" s="178"/>
      <c r="K419" s="178"/>
      <c r="L419" s="178"/>
      <c r="M419" s="178"/>
      <c r="N419" s="160" t="str">
        <f t="shared" si="33"/>
        <v/>
      </c>
      <c r="O419" s="21"/>
      <c r="P419" s="160" t="str">
        <f t="shared" si="34"/>
        <v/>
      </c>
      <c r="Q419" s="160">
        <f t="shared" si="35"/>
        <v>0</v>
      </c>
      <c r="R419" s="160" t="str">
        <f t="shared" si="36"/>
        <v/>
      </c>
      <c r="S419" s="160" t="str">
        <f t="shared" si="37"/>
        <v/>
      </c>
      <c r="T419" s="50" t="str">
        <f>IF($F419="","",IF(ISERROR(VLOOKUP(F419,PROVEEDORES!$D$8:$I$507,5,0)),1,VLOOKUP($F419,PROVEEDORES!$D$8:$I$507,5,0)))</f>
        <v/>
      </c>
    </row>
    <row r="420" spans="3:20" ht="17.45" customHeight="1" x14ac:dyDescent="0.25">
      <c r="C420" s="188"/>
      <c r="D420" s="189"/>
      <c r="E420" s="178"/>
      <c r="F420" s="178"/>
      <c r="G420" s="190">
        <f>DATOS!$E$13</f>
        <v>1</v>
      </c>
      <c r="H420" s="178"/>
      <c r="I420" s="191"/>
      <c r="J420" s="178"/>
      <c r="K420" s="178"/>
      <c r="L420" s="178"/>
      <c r="M420" s="178"/>
      <c r="N420" s="160" t="str">
        <f t="shared" si="33"/>
        <v/>
      </c>
      <c r="O420" s="21"/>
      <c r="P420" s="160" t="str">
        <f t="shared" si="34"/>
        <v/>
      </c>
      <c r="Q420" s="160">
        <f t="shared" si="35"/>
        <v>0</v>
      </c>
      <c r="R420" s="160" t="str">
        <f t="shared" si="36"/>
        <v/>
      </c>
      <c r="S420" s="160" t="str">
        <f t="shared" si="37"/>
        <v/>
      </c>
      <c r="T420" s="50" t="str">
        <f>IF($F420="","",IF(ISERROR(VLOOKUP(F420,PROVEEDORES!$D$8:$I$507,5,0)),1,VLOOKUP($F420,PROVEEDORES!$D$8:$I$507,5,0)))</f>
        <v/>
      </c>
    </row>
    <row r="421" spans="3:20" ht="17.45" customHeight="1" x14ac:dyDescent="0.25">
      <c r="C421" s="188"/>
      <c r="D421" s="189"/>
      <c r="E421" s="178"/>
      <c r="F421" s="178"/>
      <c r="G421" s="190">
        <f>DATOS!$E$13</f>
        <v>1</v>
      </c>
      <c r="H421" s="178"/>
      <c r="I421" s="191"/>
      <c r="J421" s="178"/>
      <c r="K421" s="178"/>
      <c r="L421" s="178"/>
      <c r="M421" s="178"/>
      <c r="N421" s="160" t="str">
        <f t="shared" si="33"/>
        <v/>
      </c>
      <c r="O421" s="21"/>
      <c r="P421" s="160" t="str">
        <f t="shared" si="34"/>
        <v/>
      </c>
      <c r="Q421" s="160">
        <f t="shared" si="35"/>
        <v>0</v>
      </c>
      <c r="R421" s="160" t="str">
        <f t="shared" si="36"/>
        <v/>
      </c>
      <c r="S421" s="160" t="str">
        <f t="shared" si="37"/>
        <v/>
      </c>
      <c r="T421" s="50" t="str">
        <f>IF($F421="","",IF(ISERROR(VLOOKUP(F421,PROVEEDORES!$D$8:$I$507,5,0)),1,VLOOKUP($F421,PROVEEDORES!$D$8:$I$507,5,0)))</f>
        <v/>
      </c>
    </row>
    <row r="422" spans="3:20" ht="17.45" customHeight="1" x14ac:dyDescent="0.25">
      <c r="C422" s="188"/>
      <c r="D422" s="189"/>
      <c r="E422" s="178"/>
      <c r="F422" s="178"/>
      <c r="G422" s="190">
        <f>DATOS!$E$13</f>
        <v>1</v>
      </c>
      <c r="H422" s="178"/>
      <c r="I422" s="191"/>
      <c r="J422" s="178"/>
      <c r="K422" s="178"/>
      <c r="L422" s="178"/>
      <c r="M422" s="178"/>
      <c r="N422" s="160" t="str">
        <f t="shared" si="33"/>
        <v/>
      </c>
      <c r="O422" s="21"/>
      <c r="P422" s="160" t="str">
        <f t="shared" si="34"/>
        <v/>
      </c>
      <c r="Q422" s="160">
        <f t="shared" si="35"/>
        <v>0</v>
      </c>
      <c r="R422" s="160" t="str">
        <f t="shared" si="36"/>
        <v/>
      </c>
      <c r="S422" s="160" t="str">
        <f t="shared" si="37"/>
        <v/>
      </c>
      <c r="T422" s="50" t="str">
        <f>IF($F422="","",IF(ISERROR(VLOOKUP(F422,PROVEEDORES!$D$8:$I$507,5,0)),1,VLOOKUP($F422,PROVEEDORES!$D$8:$I$507,5,0)))</f>
        <v/>
      </c>
    </row>
    <row r="423" spans="3:20" ht="17.45" customHeight="1" x14ac:dyDescent="0.25">
      <c r="C423" s="188"/>
      <c r="D423" s="189"/>
      <c r="E423" s="178"/>
      <c r="F423" s="178"/>
      <c r="G423" s="190">
        <f>DATOS!$E$13</f>
        <v>1</v>
      </c>
      <c r="H423" s="178"/>
      <c r="I423" s="191"/>
      <c r="J423" s="178"/>
      <c r="K423" s="178"/>
      <c r="L423" s="178"/>
      <c r="M423" s="178"/>
      <c r="N423" s="160" t="str">
        <f t="shared" si="33"/>
        <v/>
      </c>
      <c r="O423" s="21"/>
      <c r="P423" s="160" t="str">
        <f t="shared" si="34"/>
        <v/>
      </c>
      <c r="Q423" s="160">
        <f t="shared" si="35"/>
        <v>0</v>
      </c>
      <c r="R423" s="160" t="str">
        <f t="shared" si="36"/>
        <v/>
      </c>
      <c r="S423" s="160" t="str">
        <f t="shared" si="37"/>
        <v/>
      </c>
      <c r="T423" s="50" t="str">
        <f>IF($F423="","",IF(ISERROR(VLOOKUP(F423,PROVEEDORES!$D$8:$I$507,5,0)),1,VLOOKUP($F423,PROVEEDORES!$D$8:$I$507,5,0)))</f>
        <v/>
      </c>
    </row>
    <row r="424" spans="3:20" ht="17.45" customHeight="1" x14ac:dyDescent="0.25">
      <c r="C424" s="188"/>
      <c r="D424" s="189"/>
      <c r="E424" s="178"/>
      <c r="F424" s="178"/>
      <c r="G424" s="190">
        <f>DATOS!$E$13</f>
        <v>1</v>
      </c>
      <c r="H424" s="178"/>
      <c r="I424" s="191"/>
      <c r="J424" s="178"/>
      <c r="K424" s="178"/>
      <c r="L424" s="178"/>
      <c r="M424" s="178"/>
      <c r="N424" s="160" t="str">
        <f t="shared" si="33"/>
        <v/>
      </c>
      <c r="O424" s="21"/>
      <c r="P424" s="160" t="str">
        <f t="shared" si="34"/>
        <v/>
      </c>
      <c r="Q424" s="160">
        <f t="shared" si="35"/>
        <v>0</v>
      </c>
      <c r="R424" s="160" t="str">
        <f t="shared" si="36"/>
        <v/>
      </c>
      <c r="S424" s="160" t="str">
        <f t="shared" si="37"/>
        <v/>
      </c>
      <c r="T424" s="50" t="str">
        <f>IF($F424="","",IF(ISERROR(VLOOKUP(F424,PROVEEDORES!$D$8:$I$507,5,0)),1,VLOOKUP($F424,PROVEEDORES!$D$8:$I$507,5,0)))</f>
        <v/>
      </c>
    </row>
    <row r="425" spans="3:20" ht="17.45" customHeight="1" x14ac:dyDescent="0.25">
      <c r="C425" s="188"/>
      <c r="D425" s="189"/>
      <c r="E425" s="178"/>
      <c r="F425" s="178"/>
      <c r="G425" s="190">
        <f>DATOS!$E$13</f>
        <v>1</v>
      </c>
      <c r="H425" s="178"/>
      <c r="I425" s="191"/>
      <c r="J425" s="178"/>
      <c r="K425" s="178"/>
      <c r="L425" s="178"/>
      <c r="M425" s="178"/>
      <c r="N425" s="160" t="str">
        <f t="shared" si="33"/>
        <v/>
      </c>
      <c r="O425" s="21"/>
      <c r="P425" s="160" t="str">
        <f t="shared" si="34"/>
        <v/>
      </c>
      <c r="Q425" s="160">
        <f t="shared" si="35"/>
        <v>0</v>
      </c>
      <c r="R425" s="160" t="str">
        <f t="shared" si="36"/>
        <v/>
      </c>
      <c r="S425" s="160" t="str">
        <f t="shared" si="37"/>
        <v/>
      </c>
      <c r="T425" s="50" t="str">
        <f>IF($F425="","",IF(ISERROR(VLOOKUP(F425,PROVEEDORES!$D$8:$I$507,5,0)),1,VLOOKUP($F425,PROVEEDORES!$D$8:$I$507,5,0)))</f>
        <v/>
      </c>
    </row>
    <row r="426" spans="3:20" ht="17.45" customHeight="1" x14ac:dyDescent="0.25">
      <c r="C426" s="188"/>
      <c r="D426" s="189"/>
      <c r="E426" s="178"/>
      <c r="F426" s="178"/>
      <c r="G426" s="190">
        <f>DATOS!$E$13</f>
        <v>1</v>
      </c>
      <c r="H426" s="178"/>
      <c r="I426" s="191"/>
      <c r="J426" s="178"/>
      <c r="K426" s="178"/>
      <c r="L426" s="178"/>
      <c r="M426" s="178"/>
      <c r="N426" s="160" t="str">
        <f t="shared" si="33"/>
        <v/>
      </c>
      <c r="O426" s="21"/>
      <c r="P426" s="160" t="str">
        <f t="shared" si="34"/>
        <v/>
      </c>
      <c r="Q426" s="160">
        <f t="shared" si="35"/>
        <v>0</v>
      </c>
      <c r="R426" s="160" t="str">
        <f t="shared" si="36"/>
        <v/>
      </c>
      <c r="S426" s="160" t="str">
        <f t="shared" si="37"/>
        <v/>
      </c>
      <c r="T426" s="50" t="str">
        <f>IF($F426="","",IF(ISERROR(VLOOKUP(F426,PROVEEDORES!$D$8:$I$507,5,0)),1,VLOOKUP($F426,PROVEEDORES!$D$8:$I$507,5,0)))</f>
        <v/>
      </c>
    </row>
    <row r="427" spans="3:20" ht="17.45" customHeight="1" x14ac:dyDescent="0.25">
      <c r="C427" s="188"/>
      <c r="D427" s="189"/>
      <c r="E427" s="178"/>
      <c r="F427" s="178"/>
      <c r="G427" s="190">
        <f>DATOS!$E$13</f>
        <v>1</v>
      </c>
      <c r="H427" s="178"/>
      <c r="I427" s="191"/>
      <c r="J427" s="178"/>
      <c r="K427" s="178"/>
      <c r="L427" s="178"/>
      <c r="M427" s="178"/>
      <c r="N427" s="160" t="str">
        <f t="shared" si="33"/>
        <v/>
      </c>
      <c r="O427" s="21"/>
      <c r="P427" s="160" t="str">
        <f t="shared" si="34"/>
        <v/>
      </c>
      <c r="Q427" s="160">
        <f t="shared" si="35"/>
        <v>0</v>
      </c>
      <c r="R427" s="160" t="str">
        <f t="shared" si="36"/>
        <v/>
      </c>
      <c r="S427" s="160" t="str">
        <f t="shared" si="37"/>
        <v/>
      </c>
      <c r="T427" s="50" t="str">
        <f>IF($F427="","",IF(ISERROR(VLOOKUP(F427,PROVEEDORES!$D$8:$I$507,5,0)),1,VLOOKUP($F427,PROVEEDORES!$D$8:$I$507,5,0)))</f>
        <v/>
      </c>
    </row>
    <row r="428" spans="3:20" ht="17.45" customHeight="1" x14ac:dyDescent="0.25">
      <c r="C428" s="188"/>
      <c r="D428" s="189"/>
      <c r="E428" s="178"/>
      <c r="F428" s="178"/>
      <c r="G428" s="190">
        <f>DATOS!$E$13</f>
        <v>1</v>
      </c>
      <c r="H428" s="178"/>
      <c r="I428" s="191"/>
      <c r="J428" s="178"/>
      <c r="K428" s="178"/>
      <c r="L428" s="178"/>
      <c r="M428" s="178"/>
      <c r="N428" s="160" t="str">
        <f t="shared" si="33"/>
        <v/>
      </c>
      <c r="O428" s="21"/>
      <c r="P428" s="160" t="str">
        <f t="shared" si="34"/>
        <v/>
      </c>
      <c r="Q428" s="160">
        <f t="shared" si="35"/>
        <v>0</v>
      </c>
      <c r="R428" s="160" t="str">
        <f t="shared" si="36"/>
        <v/>
      </c>
      <c r="S428" s="160" t="str">
        <f t="shared" si="37"/>
        <v/>
      </c>
      <c r="T428" s="50" t="str">
        <f>IF($F428="","",IF(ISERROR(VLOOKUP(F428,PROVEEDORES!$D$8:$I$507,5,0)),1,VLOOKUP($F428,PROVEEDORES!$D$8:$I$507,5,0)))</f>
        <v/>
      </c>
    </row>
    <row r="429" spans="3:20" ht="17.45" customHeight="1" x14ac:dyDescent="0.25">
      <c r="C429" s="188"/>
      <c r="D429" s="189"/>
      <c r="E429" s="178"/>
      <c r="F429" s="178"/>
      <c r="G429" s="190">
        <f>DATOS!$E$13</f>
        <v>1</v>
      </c>
      <c r="H429" s="178"/>
      <c r="I429" s="191"/>
      <c r="J429" s="178"/>
      <c r="K429" s="178"/>
      <c r="L429" s="178"/>
      <c r="M429" s="178"/>
      <c r="N429" s="160" t="str">
        <f t="shared" si="33"/>
        <v/>
      </c>
      <c r="O429" s="21"/>
      <c r="P429" s="160" t="str">
        <f t="shared" si="34"/>
        <v/>
      </c>
      <c r="Q429" s="160">
        <f t="shared" si="35"/>
        <v>0</v>
      </c>
      <c r="R429" s="160" t="str">
        <f t="shared" si="36"/>
        <v/>
      </c>
      <c r="S429" s="160" t="str">
        <f t="shared" si="37"/>
        <v/>
      </c>
      <c r="T429" s="50" t="str">
        <f>IF($F429="","",IF(ISERROR(VLOOKUP(F429,PROVEEDORES!$D$8:$I$507,5,0)),1,VLOOKUP($F429,PROVEEDORES!$D$8:$I$507,5,0)))</f>
        <v/>
      </c>
    </row>
    <row r="430" spans="3:20" ht="17.45" customHeight="1" x14ac:dyDescent="0.25">
      <c r="C430" s="188"/>
      <c r="D430" s="189"/>
      <c r="E430" s="178"/>
      <c r="F430" s="178"/>
      <c r="G430" s="190">
        <f>DATOS!$E$13</f>
        <v>1</v>
      </c>
      <c r="H430" s="178"/>
      <c r="I430" s="191"/>
      <c r="J430" s="178"/>
      <c r="K430" s="178"/>
      <c r="L430" s="178"/>
      <c r="M430" s="178"/>
      <c r="N430" s="160" t="str">
        <f t="shared" si="33"/>
        <v/>
      </c>
      <c r="O430" s="21"/>
      <c r="P430" s="160" t="str">
        <f t="shared" si="34"/>
        <v/>
      </c>
      <c r="Q430" s="160">
        <f t="shared" si="35"/>
        <v>0</v>
      </c>
      <c r="R430" s="160" t="str">
        <f t="shared" si="36"/>
        <v/>
      </c>
      <c r="S430" s="160" t="str">
        <f t="shared" si="37"/>
        <v/>
      </c>
      <c r="T430" s="50" t="str">
        <f>IF($F430="","",IF(ISERROR(VLOOKUP(F430,PROVEEDORES!$D$8:$I$507,5,0)),1,VLOOKUP($F430,PROVEEDORES!$D$8:$I$507,5,0)))</f>
        <v/>
      </c>
    </row>
    <row r="431" spans="3:20" ht="17.45" customHeight="1" x14ac:dyDescent="0.25">
      <c r="C431" s="188"/>
      <c r="D431" s="189"/>
      <c r="E431" s="178"/>
      <c r="F431" s="178"/>
      <c r="G431" s="190">
        <f>DATOS!$E$13</f>
        <v>1</v>
      </c>
      <c r="H431" s="178"/>
      <c r="I431" s="191"/>
      <c r="J431" s="178"/>
      <c r="K431" s="178"/>
      <c r="L431" s="178"/>
      <c r="M431" s="178"/>
      <c r="N431" s="160" t="str">
        <f t="shared" si="33"/>
        <v/>
      </c>
      <c r="O431" s="21"/>
      <c r="P431" s="160" t="str">
        <f t="shared" si="34"/>
        <v/>
      </c>
      <c r="Q431" s="160">
        <f t="shared" si="35"/>
        <v>0</v>
      </c>
      <c r="R431" s="160" t="str">
        <f t="shared" si="36"/>
        <v/>
      </c>
      <c r="S431" s="160" t="str">
        <f t="shared" si="37"/>
        <v/>
      </c>
      <c r="T431" s="50" t="str">
        <f>IF($F431="","",IF(ISERROR(VLOOKUP(F431,PROVEEDORES!$D$8:$I$507,5,0)),1,VLOOKUP($F431,PROVEEDORES!$D$8:$I$507,5,0)))</f>
        <v/>
      </c>
    </row>
    <row r="432" spans="3:20" ht="17.45" customHeight="1" x14ac:dyDescent="0.25">
      <c r="C432" s="188"/>
      <c r="D432" s="189"/>
      <c r="E432" s="178"/>
      <c r="F432" s="178"/>
      <c r="G432" s="190">
        <f>DATOS!$E$13</f>
        <v>1</v>
      </c>
      <c r="H432" s="178"/>
      <c r="I432" s="191"/>
      <c r="J432" s="178"/>
      <c r="K432" s="178"/>
      <c r="L432" s="178"/>
      <c r="M432" s="178"/>
      <c r="N432" s="160" t="str">
        <f t="shared" si="33"/>
        <v/>
      </c>
      <c r="O432" s="21"/>
      <c r="P432" s="160" t="str">
        <f t="shared" si="34"/>
        <v/>
      </c>
      <c r="Q432" s="160">
        <f t="shared" si="35"/>
        <v>0</v>
      </c>
      <c r="R432" s="160" t="str">
        <f t="shared" si="36"/>
        <v/>
      </c>
      <c r="S432" s="160" t="str">
        <f t="shared" si="37"/>
        <v/>
      </c>
      <c r="T432" s="50" t="str">
        <f>IF($F432="","",IF(ISERROR(VLOOKUP(F432,PROVEEDORES!$D$8:$I$507,5,0)),1,VLOOKUP($F432,PROVEEDORES!$D$8:$I$507,5,0)))</f>
        <v/>
      </c>
    </row>
    <row r="433" spans="3:20" ht="17.45" customHeight="1" x14ac:dyDescent="0.25">
      <c r="C433" s="188"/>
      <c r="D433" s="189"/>
      <c r="E433" s="178"/>
      <c r="F433" s="178"/>
      <c r="G433" s="190">
        <f>DATOS!$E$13</f>
        <v>1</v>
      </c>
      <c r="H433" s="178"/>
      <c r="I433" s="191"/>
      <c r="J433" s="178"/>
      <c r="K433" s="178"/>
      <c r="L433" s="178"/>
      <c r="M433" s="178"/>
      <c r="N433" s="160" t="str">
        <f t="shared" si="33"/>
        <v/>
      </c>
      <c r="O433" s="21"/>
      <c r="P433" s="160" t="str">
        <f t="shared" si="34"/>
        <v/>
      </c>
      <c r="Q433" s="160">
        <f t="shared" si="35"/>
        <v>0</v>
      </c>
      <c r="R433" s="160" t="str">
        <f t="shared" si="36"/>
        <v/>
      </c>
      <c r="S433" s="160" t="str">
        <f t="shared" si="37"/>
        <v/>
      </c>
      <c r="T433" s="50" t="str">
        <f>IF($F433="","",IF(ISERROR(VLOOKUP(F433,PROVEEDORES!$D$8:$I$507,5,0)),1,VLOOKUP($F433,PROVEEDORES!$D$8:$I$507,5,0)))</f>
        <v/>
      </c>
    </row>
    <row r="434" spans="3:20" ht="17.45" customHeight="1" x14ac:dyDescent="0.25">
      <c r="C434" s="188"/>
      <c r="D434" s="189"/>
      <c r="E434" s="178"/>
      <c r="F434" s="178"/>
      <c r="G434" s="190">
        <f>DATOS!$E$13</f>
        <v>1</v>
      </c>
      <c r="H434" s="178"/>
      <c r="I434" s="191"/>
      <c r="J434" s="178"/>
      <c r="K434" s="178"/>
      <c r="L434" s="178"/>
      <c r="M434" s="178"/>
      <c r="N434" s="160" t="str">
        <f t="shared" si="33"/>
        <v/>
      </c>
      <c r="O434" s="21"/>
      <c r="P434" s="160" t="str">
        <f t="shared" si="34"/>
        <v/>
      </c>
      <c r="Q434" s="160">
        <f t="shared" si="35"/>
        <v>0</v>
      </c>
      <c r="R434" s="160" t="str">
        <f t="shared" si="36"/>
        <v/>
      </c>
      <c r="S434" s="160" t="str">
        <f t="shared" si="37"/>
        <v/>
      </c>
      <c r="T434" s="50" t="str">
        <f>IF($F434="","",IF(ISERROR(VLOOKUP(F434,PROVEEDORES!$D$8:$I$507,5,0)),1,VLOOKUP($F434,PROVEEDORES!$D$8:$I$507,5,0)))</f>
        <v/>
      </c>
    </row>
    <row r="435" spans="3:20" ht="17.45" customHeight="1" x14ac:dyDescent="0.25">
      <c r="C435" s="188"/>
      <c r="D435" s="189"/>
      <c r="E435" s="178"/>
      <c r="F435" s="178"/>
      <c r="G435" s="190">
        <f>DATOS!$E$13</f>
        <v>1</v>
      </c>
      <c r="H435" s="178"/>
      <c r="I435" s="191"/>
      <c r="J435" s="178"/>
      <c r="K435" s="178"/>
      <c r="L435" s="178"/>
      <c r="M435" s="178"/>
      <c r="N435" s="160" t="str">
        <f t="shared" si="33"/>
        <v/>
      </c>
      <c r="O435" s="21"/>
      <c r="P435" s="160" t="str">
        <f t="shared" si="34"/>
        <v/>
      </c>
      <c r="Q435" s="160">
        <f t="shared" si="35"/>
        <v>0</v>
      </c>
      <c r="R435" s="160" t="str">
        <f t="shared" si="36"/>
        <v/>
      </c>
      <c r="S435" s="160" t="str">
        <f t="shared" si="37"/>
        <v/>
      </c>
      <c r="T435" s="50" t="str">
        <f>IF($F435="","",IF(ISERROR(VLOOKUP(F435,PROVEEDORES!$D$8:$I$507,5,0)),1,VLOOKUP($F435,PROVEEDORES!$D$8:$I$507,5,0)))</f>
        <v/>
      </c>
    </row>
    <row r="436" spans="3:20" ht="17.45" customHeight="1" x14ac:dyDescent="0.25">
      <c r="C436" s="188"/>
      <c r="D436" s="189"/>
      <c r="E436" s="178"/>
      <c r="F436" s="178"/>
      <c r="G436" s="190">
        <f>DATOS!$E$13</f>
        <v>1</v>
      </c>
      <c r="H436" s="178"/>
      <c r="I436" s="191"/>
      <c r="J436" s="178"/>
      <c r="K436" s="178"/>
      <c r="L436" s="178"/>
      <c r="M436" s="178"/>
      <c r="N436" s="160" t="str">
        <f t="shared" si="33"/>
        <v/>
      </c>
      <c r="O436" s="21"/>
      <c r="P436" s="160" t="str">
        <f t="shared" si="34"/>
        <v/>
      </c>
      <c r="Q436" s="160">
        <f t="shared" si="35"/>
        <v>0</v>
      </c>
      <c r="R436" s="160" t="str">
        <f t="shared" si="36"/>
        <v/>
      </c>
      <c r="S436" s="160" t="str">
        <f t="shared" si="37"/>
        <v/>
      </c>
      <c r="T436" s="50" t="str">
        <f>IF($F436="","",IF(ISERROR(VLOOKUP(F436,PROVEEDORES!$D$8:$I$507,5,0)),1,VLOOKUP($F436,PROVEEDORES!$D$8:$I$507,5,0)))</f>
        <v/>
      </c>
    </row>
    <row r="437" spans="3:20" ht="17.45" customHeight="1" x14ac:dyDescent="0.25">
      <c r="C437" s="188"/>
      <c r="D437" s="189"/>
      <c r="E437" s="178"/>
      <c r="F437" s="178"/>
      <c r="G437" s="190">
        <f>DATOS!$E$13</f>
        <v>1</v>
      </c>
      <c r="H437" s="178"/>
      <c r="I437" s="191"/>
      <c r="J437" s="178"/>
      <c r="K437" s="178"/>
      <c r="L437" s="178"/>
      <c r="M437" s="178"/>
      <c r="N437" s="160" t="str">
        <f t="shared" si="33"/>
        <v/>
      </c>
      <c r="O437" s="21"/>
      <c r="P437" s="160" t="str">
        <f t="shared" si="34"/>
        <v/>
      </c>
      <c r="Q437" s="160">
        <f t="shared" si="35"/>
        <v>0</v>
      </c>
      <c r="R437" s="160" t="str">
        <f t="shared" si="36"/>
        <v/>
      </c>
      <c r="S437" s="160" t="str">
        <f t="shared" si="37"/>
        <v/>
      </c>
      <c r="T437" s="50" t="str">
        <f>IF($F437="","",IF(ISERROR(VLOOKUP(F437,PROVEEDORES!$D$8:$I$507,5,0)),1,VLOOKUP($F437,PROVEEDORES!$D$8:$I$507,5,0)))</f>
        <v/>
      </c>
    </row>
    <row r="438" spans="3:20" ht="17.45" customHeight="1" x14ac:dyDescent="0.25">
      <c r="C438" s="188"/>
      <c r="D438" s="189"/>
      <c r="E438" s="178"/>
      <c r="F438" s="178"/>
      <c r="G438" s="190">
        <f>DATOS!$E$13</f>
        <v>1</v>
      </c>
      <c r="H438" s="178"/>
      <c r="I438" s="191"/>
      <c r="J438" s="178"/>
      <c r="K438" s="178"/>
      <c r="L438" s="178"/>
      <c r="M438" s="178"/>
      <c r="N438" s="160" t="str">
        <f t="shared" si="33"/>
        <v/>
      </c>
      <c r="O438" s="21"/>
      <c r="P438" s="160" t="str">
        <f t="shared" si="34"/>
        <v/>
      </c>
      <c r="Q438" s="160">
        <f t="shared" si="35"/>
        <v>0</v>
      </c>
      <c r="R438" s="160" t="str">
        <f t="shared" si="36"/>
        <v/>
      </c>
      <c r="S438" s="160" t="str">
        <f t="shared" si="37"/>
        <v/>
      </c>
      <c r="T438" s="50" t="str">
        <f>IF($F438="","",IF(ISERROR(VLOOKUP(F438,PROVEEDORES!$D$8:$I$507,5,0)),1,VLOOKUP($F438,PROVEEDORES!$D$8:$I$507,5,0)))</f>
        <v/>
      </c>
    </row>
    <row r="439" spans="3:20" ht="17.45" customHeight="1" x14ac:dyDescent="0.25">
      <c r="C439" s="188"/>
      <c r="D439" s="189"/>
      <c r="E439" s="178"/>
      <c r="F439" s="178"/>
      <c r="G439" s="190">
        <f>DATOS!$E$13</f>
        <v>1</v>
      </c>
      <c r="H439" s="178"/>
      <c r="I439" s="191"/>
      <c r="J439" s="178"/>
      <c r="K439" s="178"/>
      <c r="L439" s="178"/>
      <c r="M439" s="178"/>
      <c r="N439" s="160" t="str">
        <f t="shared" si="33"/>
        <v/>
      </c>
      <c r="O439" s="21"/>
      <c r="P439" s="160" t="str">
        <f t="shared" si="34"/>
        <v/>
      </c>
      <c r="Q439" s="160">
        <f t="shared" si="35"/>
        <v>0</v>
      </c>
      <c r="R439" s="160" t="str">
        <f t="shared" si="36"/>
        <v/>
      </c>
      <c r="S439" s="160" t="str">
        <f t="shared" si="37"/>
        <v/>
      </c>
      <c r="T439" s="50" t="str">
        <f>IF($F439="","",IF(ISERROR(VLOOKUP(F439,PROVEEDORES!$D$8:$I$507,5,0)),1,VLOOKUP($F439,PROVEEDORES!$D$8:$I$507,5,0)))</f>
        <v/>
      </c>
    </row>
    <row r="440" spans="3:20" ht="17.45" customHeight="1" x14ac:dyDescent="0.25">
      <c r="C440" s="188"/>
      <c r="D440" s="189"/>
      <c r="E440" s="178"/>
      <c r="F440" s="178"/>
      <c r="G440" s="190">
        <f>DATOS!$E$13</f>
        <v>1</v>
      </c>
      <c r="H440" s="178"/>
      <c r="I440" s="191"/>
      <c r="J440" s="178"/>
      <c r="K440" s="178"/>
      <c r="L440" s="178"/>
      <c r="M440" s="178"/>
      <c r="N440" s="160" t="str">
        <f t="shared" si="33"/>
        <v/>
      </c>
      <c r="O440" s="21"/>
      <c r="P440" s="160" t="str">
        <f t="shared" si="34"/>
        <v/>
      </c>
      <c r="Q440" s="160">
        <f t="shared" si="35"/>
        <v>0</v>
      </c>
      <c r="R440" s="160" t="str">
        <f t="shared" si="36"/>
        <v/>
      </c>
      <c r="S440" s="160" t="str">
        <f t="shared" si="37"/>
        <v/>
      </c>
      <c r="T440" s="50" t="str">
        <f>IF($F440="","",IF(ISERROR(VLOOKUP(F440,PROVEEDORES!$D$8:$I$507,5,0)),1,VLOOKUP($F440,PROVEEDORES!$D$8:$I$507,5,0)))</f>
        <v/>
      </c>
    </row>
    <row r="441" spans="3:20" ht="17.45" customHeight="1" x14ac:dyDescent="0.25">
      <c r="C441" s="188"/>
      <c r="D441" s="189"/>
      <c r="E441" s="178"/>
      <c r="F441" s="178"/>
      <c r="G441" s="190">
        <f>DATOS!$E$13</f>
        <v>1</v>
      </c>
      <c r="H441" s="178"/>
      <c r="I441" s="191"/>
      <c r="J441" s="178"/>
      <c r="K441" s="178"/>
      <c r="L441" s="178"/>
      <c r="M441" s="178"/>
      <c r="N441" s="160" t="str">
        <f t="shared" si="33"/>
        <v/>
      </c>
      <c r="O441" s="21"/>
      <c r="P441" s="160" t="str">
        <f t="shared" si="34"/>
        <v/>
      </c>
      <c r="Q441" s="160">
        <f t="shared" si="35"/>
        <v>0</v>
      </c>
      <c r="R441" s="160" t="str">
        <f t="shared" si="36"/>
        <v/>
      </c>
      <c r="S441" s="160" t="str">
        <f t="shared" si="37"/>
        <v/>
      </c>
      <c r="T441" s="50" t="str">
        <f>IF($F441="","",IF(ISERROR(VLOOKUP(F441,PROVEEDORES!$D$8:$I$507,5,0)),1,VLOOKUP($F441,PROVEEDORES!$D$8:$I$507,5,0)))</f>
        <v/>
      </c>
    </row>
    <row r="442" spans="3:20" ht="17.45" customHeight="1" x14ac:dyDescent="0.25">
      <c r="C442" s="188"/>
      <c r="D442" s="189"/>
      <c r="E442" s="178"/>
      <c r="F442" s="178"/>
      <c r="G442" s="190">
        <f>DATOS!$E$13</f>
        <v>1</v>
      </c>
      <c r="H442" s="178"/>
      <c r="I442" s="191"/>
      <c r="J442" s="178"/>
      <c r="K442" s="178"/>
      <c r="L442" s="178"/>
      <c r="M442" s="178"/>
      <c r="N442" s="160" t="str">
        <f t="shared" si="33"/>
        <v/>
      </c>
      <c r="O442" s="21"/>
      <c r="P442" s="160" t="str">
        <f t="shared" si="34"/>
        <v/>
      </c>
      <c r="Q442" s="160">
        <f t="shared" si="35"/>
        <v>0</v>
      </c>
      <c r="R442" s="160" t="str">
        <f t="shared" si="36"/>
        <v/>
      </c>
      <c r="S442" s="160" t="str">
        <f t="shared" si="37"/>
        <v/>
      </c>
      <c r="T442" s="50" t="str">
        <f>IF($F442="","",IF(ISERROR(VLOOKUP(F442,PROVEEDORES!$D$8:$I$507,5,0)),1,VLOOKUP($F442,PROVEEDORES!$D$8:$I$507,5,0)))</f>
        <v/>
      </c>
    </row>
    <row r="443" spans="3:20" ht="17.45" customHeight="1" x14ac:dyDescent="0.25">
      <c r="C443" s="188"/>
      <c r="D443" s="189"/>
      <c r="E443" s="178"/>
      <c r="F443" s="178"/>
      <c r="G443" s="190">
        <f>DATOS!$E$13</f>
        <v>1</v>
      </c>
      <c r="H443" s="178"/>
      <c r="I443" s="191"/>
      <c r="J443" s="178"/>
      <c r="K443" s="178"/>
      <c r="L443" s="178"/>
      <c r="M443" s="178"/>
      <c r="N443" s="160" t="str">
        <f t="shared" si="33"/>
        <v/>
      </c>
      <c r="O443" s="21"/>
      <c r="P443" s="160" t="str">
        <f t="shared" si="34"/>
        <v/>
      </c>
      <c r="Q443" s="160">
        <f t="shared" si="35"/>
        <v>0</v>
      </c>
      <c r="R443" s="160" t="str">
        <f t="shared" si="36"/>
        <v/>
      </c>
      <c r="S443" s="160" t="str">
        <f t="shared" si="37"/>
        <v/>
      </c>
      <c r="T443" s="50" t="str">
        <f>IF($F443="","",IF(ISERROR(VLOOKUP(F443,PROVEEDORES!$D$8:$I$507,5,0)),1,VLOOKUP($F443,PROVEEDORES!$D$8:$I$507,5,0)))</f>
        <v/>
      </c>
    </row>
    <row r="444" spans="3:20" ht="17.45" customHeight="1" x14ac:dyDescent="0.25">
      <c r="C444" s="188"/>
      <c r="D444" s="189"/>
      <c r="E444" s="178"/>
      <c r="F444" s="178"/>
      <c r="G444" s="190">
        <f>DATOS!$E$13</f>
        <v>1</v>
      </c>
      <c r="H444" s="178"/>
      <c r="I444" s="191"/>
      <c r="J444" s="178"/>
      <c r="K444" s="178"/>
      <c r="L444" s="178"/>
      <c r="M444" s="178"/>
      <c r="N444" s="160" t="str">
        <f t="shared" si="33"/>
        <v/>
      </c>
      <c r="O444" s="21"/>
      <c r="P444" s="160" t="str">
        <f t="shared" si="34"/>
        <v/>
      </c>
      <c r="Q444" s="160">
        <f t="shared" si="35"/>
        <v>0</v>
      </c>
      <c r="R444" s="160" t="str">
        <f t="shared" si="36"/>
        <v/>
      </c>
      <c r="S444" s="160" t="str">
        <f t="shared" si="37"/>
        <v/>
      </c>
      <c r="T444" s="50" t="str">
        <f>IF($F444="","",IF(ISERROR(VLOOKUP(F444,PROVEEDORES!$D$8:$I$507,5,0)),1,VLOOKUP($F444,PROVEEDORES!$D$8:$I$507,5,0)))</f>
        <v/>
      </c>
    </row>
    <row r="445" spans="3:20" ht="17.45" customHeight="1" x14ac:dyDescent="0.25">
      <c r="C445" s="188"/>
      <c r="D445" s="189"/>
      <c r="E445" s="178"/>
      <c r="F445" s="178"/>
      <c r="G445" s="190">
        <f>DATOS!$E$13</f>
        <v>1</v>
      </c>
      <c r="H445" s="178"/>
      <c r="I445" s="191"/>
      <c r="J445" s="178"/>
      <c r="K445" s="178"/>
      <c r="L445" s="178"/>
      <c r="M445" s="178"/>
      <c r="N445" s="160" t="str">
        <f t="shared" si="33"/>
        <v/>
      </c>
      <c r="O445" s="21"/>
      <c r="P445" s="160" t="str">
        <f t="shared" si="34"/>
        <v/>
      </c>
      <c r="Q445" s="160">
        <f t="shared" si="35"/>
        <v>0</v>
      </c>
      <c r="R445" s="160" t="str">
        <f t="shared" si="36"/>
        <v/>
      </c>
      <c r="S445" s="160" t="str">
        <f t="shared" si="37"/>
        <v/>
      </c>
      <c r="T445" s="50" t="str">
        <f>IF($F445="","",IF(ISERROR(VLOOKUP(F445,PROVEEDORES!$D$8:$I$507,5,0)),1,VLOOKUP($F445,PROVEEDORES!$D$8:$I$507,5,0)))</f>
        <v/>
      </c>
    </row>
    <row r="446" spans="3:20" ht="17.45" customHeight="1" x14ac:dyDescent="0.25">
      <c r="C446" s="188"/>
      <c r="D446" s="189"/>
      <c r="E446" s="178"/>
      <c r="F446" s="178"/>
      <c r="G446" s="190">
        <f>DATOS!$E$13</f>
        <v>1</v>
      </c>
      <c r="H446" s="178"/>
      <c r="I446" s="191"/>
      <c r="J446" s="178"/>
      <c r="K446" s="178"/>
      <c r="L446" s="178"/>
      <c r="M446" s="178"/>
      <c r="N446" s="160" t="str">
        <f t="shared" si="33"/>
        <v/>
      </c>
      <c r="O446" s="21"/>
      <c r="P446" s="160" t="str">
        <f t="shared" si="34"/>
        <v/>
      </c>
      <c r="Q446" s="160">
        <f t="shared" si="35"/>
        <v>0</v>
      </c>
      <c r="R446" s="160" t="str">
        <f t="shared" si="36"/>
        <v/>
      </c>
      <c r="S446" s="160" t="str">
        <f t="shared" si="37"/>
        <v/>
      </c>
      <c r="T446" s="50" t="str">
        <f>IF($F446="","",IF(ISERROR(VLOOKUP(F446,PROVEEDORES!$D$8:$I$507,5,0)),1,VLOOKUP($F446,PROVEEDORES!$D$8:$I$507,5,0)))</f>
        <v/>
      </c>
    </row>
    <row r="447" spans="3:20" ht="17.45" customHeight="1" x14ac:dyDescent="0.25">
      <c r="C447" s="188"/>
      <c r="D447" s="189"/>
      <c r="E447" s="178"/>
      <c r="F447" s="178"/>
      <c r="G447" s="190">
        <f>DATOS!$E$13</f>
        <v>1</v>
      </c>
      <c r="H447" s="178"/>
      <c r="I447" s="191"/>
      <c r="J447" s="178"/>
      <c r="K447" s="178"/>
      <c r="L447" s="178"/>
      <c r="M447" s="178"/>
      <c r="N447" s="160" t="str">
        <f t="shared" si="33"/>
        <v/>
      </c>
      <c r="O447" s="21"/>
      <c r="P447" s="160" t="str">
        <f t="shared" si="34"/>
        <v/>
      </c>
      <c r="Q447" s="160">
        <f t="shared" si="35"/>
        <v>0</v>
      </c>
      <c r="R447" s="160" t="str">
        <f t="shared" si="36"/>
        <v/>
      </c>
      <c r="S447" s="160" t="str">
        <f t="shared" si="37"/>
        <v/>
      </c>
      <c r="T447" s="50" t="str">
        <f>IF($F447="","",IF(ISERROR(VLOOKUP(F447,PROVEEDORES!$D$8:$I$507,5,0)),1,VLOOKUP($F447,PROVEEDORES!$D$8:$I$507,5,0)))</f>
        <v/>
      </c>
    </row>
    <row r="448" spans="3:20" ht="17.45" customHeight="1" x14ac:dyDescent="0.25">
      <c r="C448" s="188"/>
      <c r="D448" s="189"/>
      <c r="E448" s="178"/>
      <c r="F448" s="178"/>
      <c r="G448" s="190">
        <f>DATOS!$E$13</f>
        <v>1</v>
      </c>
      <c r="H448" s="178"/>
      <c r="I448" s="191"/>
      <c r="J448" s="178"/>
      <c r="K448" s="178"/>
      <c r="L448" s="178"/>
      <c r="M448" s="178"/>
      <c r="N448" s="160" t="str">
        <f t="shared" si="33"/>
        <v/>
      </c>
      <c r="O448" s="21"/>
      <c r="P448" s="160" t="str">
        <f t="shared" si="34"/>
        <v/>
      </c>
      <c r="Q448" s="160">
        <f t="shared" si="35"/>
        <v>0</v>
      </c>
      <c r="R448" s="160" t="str">
        <f t="shared" si="36"/>
        <v/>
      </c>
      <c r="S448" s="160" t="str">
        <f t="shared" si="37"/>
        <v/>
      </c>
      <c r="T448" s="50" t="str">
        <f>IF($F448="","",IF(ISERROR(VLOOKUP(F448,PROVEEDORES!$D$8:$I$507,5,0)),1,VLOOKUP($F448,PROVEEDORES!$D$8:$I$507,5,0)))</f>
        <v/>
      </c>
    </row>
    <row r="449" spans="3:20" ht="17.45" customHeight="1" x14ac:dyDescent="0.25">
      <c r="C449" s="188"/>
      <c r="D449" s="189"/>
      <c r="E449" s="178"/>
      <c r="F449" s="178"/>
      <c r="G449" s="190">
        <f>DATOS!$E$13</f>
        <v>1</v>
      </c>
      <c r="H449" s="178"/>
      <c r="I449" s="191"/>
      <c r="J449" s="178"/>
      <c r="K449" s="178"/>
      <c r="L449" s="178"/>
      <c r="M449" s="178"/>
      <c r="N449" s="160" t="str">
        <f t="shared" si="33"/>
        <v/>
      </c>
      <c r="O449" s="21"/>
      <c r="P449" s="160" t="str">
        <f t="shared" si="34"/>
        <v/>
      </c>
      <c r="Q449" s="160">
        <f t="shared" si="35"/>
        <v>0</v>
      </c>
      <c r="R449" s="160" t="str">
        <f t="shared" si="36"/>
        <v/>
      </c>
      <c r="S449" s="160" t="str">
        <f t="shared" si="37"/>
        <v/>
      </c>
      <c r="T449" s="50" t="str">
        <f>IF($F449="","",IF(ISERROR(VLOOKUP(F449,PROVEEDORES!$D$8:$I$507,5,0)),1,VLOOKUP($F449,PROVEEDORES!$D$8:$I$507,5,0)))</f>
        <v/>
      </c>
    </row>
    <row r="450" spans="3:20" ht="17.45" customHeight="1" x14ac:dyDescent="0.25">
      <c r="C450" s="188"/>
      <c r="D450" s="189"/>
      <c r="E450" s="178"/>
      <c r="F450" s="178"/>
      <c r="G450" s="190">
        <f>DATOS!$E$13</f>
        <v>1</v>
      </c>
      <c r="H450" s="178"/>
      <c r="I450" s="191"/>
      <c r="J450" s="178"/>
      <c r="K450" s="178"/>
      <c r="L450" s="178"/>
      <c r="M450" s="178"/>
      <c r="N450" s="160" t="str">
        <f t="shared" si="33"/>
        <v/>
      </c>
      <c r="O450" s="21"/>
      <c r="P450" s="160" t="str">
        <f t="shared" si="34"/>
        <v/>
      </c>
      <c r="Q450" s="160">
        <f t="shared" si="35"/>
        <v>0</v>
      </c>
      <c r="R450" s="160" t="str">
        <f t="shared" si="36"/>
        <v/>
      </c>
      <c r="S450" s="160" t="str">
        <f t="shared" si="37"/>
        <v/>
      </c>
      <c r="T450" s="50" t="str">
        <f>IF($F450="","",IF(ISERROR(VLOOKUP(F450,PROVEEDORES!$D$8:$I$507,5,0)),1,VLOOKUP($F450,PROVEEDORES!$D$8:$I$507,5,0)))</f>
        <v/>
      </c>
    </row>
    <row r="451" spans="3:20" ht="17.45" customHeight="1" x14ac:dyDescent="0.25">
      <c r="C451" s="188"/>
      <c r="D451" s="189"/>
      <c r="E451" s="178"/>
      <c r="F451" s="178"/>
      <c r="G451" s="190">
        <f>DATOS!$E$13</f>
        <v>1</v>
      </c>
      <c r="H451" s="178"/>
      <c r="I451" s="191"/>
      <c r="J451" s="178"/>
      <c r="K451" s="178"/>
      <c r="L451" s="178"/>
      <c r="M451" s="178"/>
      <c r="N451" s="160" t="str">
        <f t="shared" si="33"/>
        <v/>
      </c>
      <c r="O451" s="21"/>
      <c r="P451" s="160" t="str">
        <f t="shared" si="34"/>
        <v/>
      </c>
      <c r="Q451" s="160">
        <f t="shared" si="35"/>
        <v>0</v>
      </c>
      <c r="R451" s="160" t="str">
        <f t="shared" si="36"/>
        <v/>
      </c>
      <c r="S451" s="160" t="str">
        <f t="shared" si="37"/>
        <v/>
      </c>
      <c r="T451" s="50" t="str">
        <f>IF($F451="","",IF(ISERROR(VLOOKUP(F451,PROVEEDORES!$D$8:$I$507,5,0)),1,VLOOKUP($F451,PROVEEDORES!$D$8:$I$507,5,0)))</f>
        <v/>
      </c>
    </row>
    <row r="452" spans="3:20" ht="17.45" customHeight="1" x14ac:dyDescent="0.25">
      <c r="C452" s="188"/>
      <c r="D452" s="189"/>
      <c r="E452" s="178"/>
      <c r="F452" s="178"/>
      <c r="G452" s="190">
        <f>DATOS!$E$13</f>
        <v>1</v>
      </c>
      <c r="H452" s="178"/>
      <c r="I452" s="191"/>
      <c r="J452" s="178"/>
      <c r="K452" s="178"/>
      <c r="L452" s="178"/>
      <c r="M452" s="178"/>
      <c r="N452" s="160" t="str">
        <f t="shared" si="33"/>
        <v/>
      </c>
      <c r="O452" s="21"/>
      <c r="P452" s="160" t="str">
        <f t="shared" si="34"/>
        <v/>
      </c>
      <c r="Q452" s="160">
        <f t="shared" si="35"/>
        <v>0</v>
      </c>
      <c r="R452" s="160" t="str">
        <f t="shared" si="36"/>
        <v/>
      </c>
      <c r="S452" s="160" t="str">
        <f t="shared" si="37"/>
        <v/>
      </c>
      <c r="T452" s="50" t="str">
        <f>IF($F452="","",IF(ISERROR(VLOOKUP(F452,PROVEEDORES!$D$8:$I$507,5,0)),1,VLOOKUP($F452,PROVEEDORES!$D$8:$I$507,5,0)))</f>
        <v/>
      </c>
    </row>
    <row r="453" spans="3:20" ht="17.45" customHeight="1" x14ac:dyDescent="0.25">
      <c r="C453" s="188"/>
      <c r="D453" s="189"/>
      <c r="E453" s="178"/>
      <c r="F453" s="178"/>
      <c r="G453" s="190">
        <f>DATOS!$E$13</f>
        <v>1</v>
      </c>
      <c r="H453" s="178"/>
      <c r="I453" s="191"/>
      <c r="J453" s="178"/>
      <c r="K453" s="178"/>
      <c r="L453" s="178"/>
      <c r="M453" s="178"/>
      <c r="N453" s="160" t="str">
        <f t="shared" si="33"/>
        <v/>
      </c>
      <c r="O453" s="21"/>
      <c r="P453" s="160" t="str">
        <f t="shared" si="34"/>
        <v/>
      </c>
      <c r="Q453" s="160">
        <f t="shared" si="35"/>
        <v>0</v>
      </c>
      <c r="R453" s="160" t="str">
        <f t="shared" si="36"/>
        <v/>
      </c>
      <c r="S453" s="160" t="str">
        <f t="shared" si="37"/>
        <v/>
      </c>
      <c r="T453" s="50" t="str">
        <f>IF($F453="","",IF(ISERROR(VLOOKUP(F453,PROVEEDORES!$D$8:$I$507,5,0)),1,VLOOKUP($F453,PROVEEDORES!$D$8:$I$507,5,0)))</f>
        <v/>
      </c>
    </row>
    <row r="454" spans="3:20" ht="17.45" customHeight="1" x14ac:dyDescent="0.25">
      <c r="C454" s="188"/>
      <c r="D454" s="189"/>
      <c r="E454" s="178"/>
      <c r="F454" s="178"/>
      <c r="G454" s="190">
        <f>DATOS!$E$13</f>
        <v>1</v>
      </c>
      <c r="H454" s="178"/>
      <c r="I454" s="191"/>
      <c r="J454" s="178"/>
      <c r="K454" s="178"/>
      <c r="L454" s="178"/>
      <c r="M454" s="178"/>
      <c r="N454" s="160" t="str">
        <f t="shared" si="33"/>
        <v/>
      </c>
      <c r="O454" s="21"/>
      <c r="P454" s="160" t="str">
        <f t="shared" si="34"/>
        <v/>
      </c>
      <c r="Q454" s="160">
        <f t="shared" si="35"/>
        <v>0</v>
      </c>
      <c r="R454" s="160" t="str">
        <f t="shared" si="36"/>
        <v/>
      </c>
      <c r="S454" s="160" t="str">
        <f t="shared" si="37"/>
        <v/>
      </c>
      <c r="T454" s="50" t="str">
        <f>IF($F454="","",IF(ISERROR(VLOOKUP(F454,PROVEEDORES!$D$8:$I$507,5,0)),1,VLOOKUP($F454,PROVEEDORES!$D$8:$I$507,5,0)))</f>
        <v/>
      </c>
    </row>
    <row r="455" spans="3:20" ht="17.45" customHeight="1" x14ac:dyDescent="0.25">
      <c r="C455" s="188"/>
      <c r="D455" s="189"/>
      <c r="E455" s="178"/>
      <c r="F455" s="178"/>
      <c r="G455" s="190">
        <f>DATOS!$E$13</f>
        <v>1</v>
      </c>
      <c r="H455" s="178"/>
      <c r="I455" s="191"/>
      <c r="J455" s="178"/>
      <c r="K455" s="178"/>
      <c r="L455" s="178"/>
      <c r="M455" s="178"/>
      <c r="N455" s="160" t="str">
        <f t="shared" si="33"/>
        <v/>
      </c>
      <c r="O455" s="21"/>
      <c r="P455" s="160" t="str">
        <f t="shared" si="34"/>
        <v/>
      </c>
      <c r="Q455" s="160">
        <f t="shared" si="35"/>
        <v>0</v>
      </c>
      <c r="R455" s="160" t="str">
        <f t="shared" si="36"/>
        <v/>
      </c>
      <c r="S455" s="160" t="str">
        <f t="shared" si="37"/>
        <v/>
      </c>
      <c r="T455" s="50" t="str">
        <f>IF($F455="","",IF(ISERROR(VLOOKUP(F455,PROVEEDORES!$D$8:$I$507,5,0)),1,VLOOKUP($F455,PROVEEDORES!$D$8:$I$507,5,0)))</f>
        <v/>
      </c>
    </row>
    <row r="456" spans="3:20" ht="17.45" customHeight="1" x14ac:dyDescent="0.25">
      <c r="C456" s="188"/>
      <c r="D456" s="189"/>
      <c r="E456" s="178"/>
      <c r="F456" s="178"/>
      <c r="G456" s="190">
        <f>DATOS!$E$13</f>
        <v>1</v>
      </c>
      <c r="H456" s="178"/>
      <c r="I456" s="191"/>
      <c r="J456" s="178"/>
      <c r="K456" s="178"/>
      <c r="L456" s="178"/>
      <c r="M456" s="178"/>
      <c r="N456" s="160" t="str">
        <f t="shared" si="33"/>
        <v/>
      </c>
      <c r="O456" s="21"/>
      <c r="P456" s="160" t="str">
        <f t="shared" si="34"/>
        <v/>
      </c>
      <c r="Q456" s="160">
        <f t="shared" si="35"/>
        <v>0</v>
      </c>
      <c r="R456" s="160" t="str">
        <f t="shared" si="36"/>
        <v/>
      </c>
      <c r="S456" s="160" t="str">
        <f t="shared" si="37"/>
        <v/>
      </c>
      <c r="T456" s="50" t="str">
        <f>IF($F456="","",IF(ISERROR(VLOOKUP(F456,PROVEEDORES!$D$8:$I$507,5,0)),1,VLOOKUP($F456,PROVEEDORES!$D$8:$I$507,5,0)))</f>
        <v/>
      </c>
    </row>
    <row r="457" spans="3:20" ht="17.45" customHeight="1" x14ac:dyDescent="0.25">
      <c r="C457" s="188"/>
      <c r="D457" s="189"/>
      <c r="E457" s="178"/>
      <c r="F457" s="178"/>
      <c r="G457" s="190">
        <f>DATOS!$E$13</f>
        <v>1</v>
      </c>
      <c r="H457" s="178"/>
      <c r="I457" s="191"/>
      <c r="J457" s="178"/>
      <c r="K457" s="178"/>
      <c r="L457" s="178"/>
      <c r="M457" s="178"/>
      <c r="N457" s="160" t="str">
        <f t="shared" si="33"/>
        <v/>
      </c>
      <c r="O457" s="21"/>
      <c r="P457" s="160" t="str">
        <f t="shared" si="34"/>
        <v/>
      </c>
      <c r="Q457" s="160">
        <f t="shared" si="35"/>
        <v>0</v>
      </c>
      <c r="R457" s="160" t="str">
        <f t="shared" si="36"/>
        <v/>
      </c>
      <c r="S457" s="160" t="str">
        <f t="shared" si="37"/>
        <v/>
      </c>
      <c r="T457" s="50" t="str">
        <f>IF($F457="","",IF(ISERROR(VLOOKUP(F457,PROVEEDORES!$D$8:$I$507,5,0)),1,VLOOKUP($F457,PROVEEDORES!$D$8:$I$507,5,0)))</f>
        <v/>
      </c>
    </row>
    <row r="458" spans="3:20" ht="17.45" customHeight="1" x14ac:dyDescent="0.25">
      <c r="C458" s="188"/>
      <c r="D458" s="189"/>
      <c r="E458" s="178"/>
      <c r="F458" s="178"/>
      <c r="G458" s="190">
        <f>DATOS!$E$13</f>
        <v>1</v>
      </c>
      <c r="H458" s="178"/>
      <c r="I458" s="191"/>
      <c r="J458" s="178"/>
      <c r="K458" s="178"/>
      <c r="L458" s="178"/>
      <c r="M458" s="178"/>
      <c r="N458" s="160" t="str">
        <f t="shared" si="33"/>
        <v/>
      </c>
      <c r="O458" s="21"/>
      <c r="P458" s="160" t="str">
        <f t="shared" si="34"/>
        <v/>
      </c>
      <c r="Q458" s="160">
        <f t="shared" si="35"/>
        <v>0</v>
      </c>
      <c r="R458" s="160" t="str">
        <f t="shared" si="36"/>
        <v/>
      </c>
      <c r="S458" s="160" t="str">
        <f t="shared" si="37"/>
        <v/>
      </c>
      <c r="T458" s="50" t="str">
        <f>IF($F458="","",IF(ISERROR(VLOOKUP(F458,PROVEEDORES!$D$8:$I$507,5,0)),1,VLOOKUP($F458,PROVEEDORES!$D$8:$I$507,5,0)))</f>
        <v/>
      </c>
    </row>
    <row r="459" spans="3:20" ht="17.45" customHeight="1" x14ac:dyDescent="0.25">
      <c r="C459" s="188"/>
      <c r="D459" s="189"/>
      <c r="E459" s="178"/>
      <c r="F459" s="178"/>
      <c r="G459" s="190">
        <f>DATOS!$E$13</f>
        <v>1</v>
      </c>
      <c r="H459" s="178"/>
      <c r="I459" s="191"/>
      <c r="J459" s="178"/>
      <c r="K459" s="178"/>
      <c r="L459" s="178"/>
      <c r="M459" s="178"/>
      <c r="N459" s="160" t="str">
        <f t="shared" si="33"/>
        <v/>
      </c>
      <c r="O459" s="21"/>
      <c r="P459" s="160" t="str">
        <f t="shared" si="34"/>
        <v/>
      </c>
      <c r="Q459" s="160">
        <f t="shared" si="35"/>
        <v>0</v>
      </c>
      <c r="R459" s="160" t="str">
        <f t="shared" si="36"/>
        <v/>
      </c>
      <c r="S459" s="160" t="str">
        <f t="shared" si="37"/>
        <v/>
      </c>
      <c r="T459" s="50" t="str">
        <f>IF($F459="","",IF(ISERROR(VLOOKUP(F459,PROVEEDORES!$D$8:$I$507,5,0)),1,VLOOKUP($F459,PROVEEDORES!$D$8:$I$507,5,0)))</f>
        <v/>
      </c>
    </row>
    <row r="460" spans="3:20" ht="17.45" customHeight="1" x14ac:dyDescent="0.25">
      <c r="C460" s="188"/>
      <c r="D460" s="189"/>
      <c r="E460" s="178"/>
      <c r="F460" s="178"/>
      <c r="G460" s="190">
        <f>DATOS!$E$13</f>
        <v>1</v>
      </c>
      <c r="H460" s="178"/>
      <c r="I460" s="191"/>
      <c r="J460" s="178"/>
      <c r="K460" s="178"/>
      <c r="L460" s="178"/>
      <c r="M460" s="178"/>
      <c r="N460" s="160" t="str">
        <f t="shared" si="33"/>
        <v/>
      </c>
      <c r="O460" s="21"/>
      <c r="P460" s="160" t="str">
        <f t="shared" si="34"/>
        <v/>
      </c>
      <c r="Q460" s="160">
        <f t="shared" si="35"/>
        <v>0</v>
      </c>
      <c r="R460" s="160" t="str">
        <f t="shared" si="36"/>
        <v/>
      </c>
      <c r="S460" s="160" t="str">
        <f t="shared" si="37"/>
        <v/>
      </c>
      <c r="T460" s="50" t="str">
        <f>IF($F460="","",IF(ISERROR(VLOOKUP(F460,PROVEEDORES!$D$8:$I$507,5,0)),1,VLOOKUP($F460,PROVEEDORES!$D$8:$I$507,5,0)))</f>
        <v/>
      </c>
    </row>
    <row r="461" spans="3:20" ht="17.45" customHeight="1" x14ac:dyDescent="0.25">
      <c r="C461" s="188"/>
      <c r="D461" s="189"/>
      <c r="E461" s="178"/>
      <c r="F461" s="178"/>
      <c r="G461" s="190">
        <f>DATOS!$E$13</f>
        <v>1</v>
      </c>
      <c r="H461" s="178"/>
      <c r="I461" s="191"/>
      <c r="J461" s="178"/>
      <c r="K461" s="178"/>
      <c r="L461" s="178"/>
      <c r="M461" s="178"/>
      <c r="N461" s="160" t="str">
        <f t="shared" si="33"/>
        <v/>
      </c>
      <c r="O461" s="21"/>
      <c r="P461" s="160" t="str">
        <f t="shared" si="34"/>
        <v/>
      </c>
      <c r="Q461" s="160">
        <f t="shared" si="35"/>
        <v>0</v>
      </c>
      <c r="R461" s="160" t="str">
        <f t="shared" si="36"/>
        <v/>
      </c>
      <c r="S461" s="160" t="str">
        <f t="shared" si="37"/>
        <v/>
      </c>
      <c r="T461" s="50" t="str">
        <f>IF($F461="","",IF(ISERROR(VLOOKUP(F461,PROVEEDORES!$D$8:$I$507,5,0)),1,VLOOKUP($F461,PROVEEDORES!$D$8:$I$507,5,0)))</f>
        <v/>
      </c>
    </row>
    <row r="462" spans="3:20" ht="17.45" customHeight="1" x14ac:dyDescent="0.25">
      <c r="C462" s="188"/>
      <c r="D462" s="189"/>
      <c r="E462" s="178"/>
      <c r="F462" s="178"/>
      <c r="G462" s="190">
        <f>DATOS!$E$13</f>
        <v>1</v>
      </c>
      <c r="H462" s="178"/>
      <c r="I462" s="191"/>
      <c r="J462" s="178"/>
      <c r="K462" s="178"/>
      <c r="L462" s="178"/>
      <c r="M462" s="178"/>
      <c r="N462" s="160" t="str">
        <f t="shared" si="33"/>
        <v/>
      </c>
      <c r="O462" s="21"/>
      <c r="P462" s="160" t="str">
        <f t="shared" si="34"/>
        <v/>
      </c>
      <c r="Q462" s="160">
        <f t="shared" si="35"/>
        <v>0</v>
      </c>
      <c r="R462" s="160" t="str">
        <f t="shared" si="36"/>
        <v/>
      </c>
      <c r="S462" s="160" t="str">
        <f t="shared" si="37"/>
        <v/>
      </c>
      <c r="T462" s="50" t="str">
        <f>IF($F462="","",IF(ISERROR(VLOOKUP(F462,PROVEEDORES!$D$8:$I$507,5,0)),1,VLOOKUP($F462,PROVEEDORES!$D$8:$I$507,5,0)))</f>
        <v/>
      </c>
    </row>
    <row r="463" spans="3:20" ht="17.45" customHeight="1" x14ac:dyDescent="0.25">
      <c r="C463" s="188"/>
      <c r="D463" s="189"/>
      <c r="E463" s="178"/>
      <c r="F463" s="178"/>
      <c r="G463" s="190">
        <f>DATOS!$E$13</f>
        <v>1</v>
      </c>
      <c r="H463" s="178"/>
      <c r="I463" s="191"/>
      <c r="J463" s="178"/>
      <c r="K463" s="178"/>
      <c r="L463" s="178"/>
      <c r="M463" s="178"/>
      <c r="N463" s="160" t="str">
        <f t="shared" si="33"/>
        <v/>
      </c>
      <c r="O463" s="21"/>
      <c r="P463" s="160" t="str">
        <f t="shared" si="34"/>
        <v/>
      </c>
      <c r="Q463" s="160">
        <f t="shared" si="35"/>
        <v>0</v>
      </c>
      <c r="R463" s="160" t="str">
        <f t="shared" si="36"/>
        <v/>
      </c>
      <c r="S463" s="160" t="str">
        <f t="shared" si="37"/>
        <v/>
      </c>
      <c r="T463" s="50" t="str">
        <f>IF($F463="","",IF(ISERROR(VLOOKUP(F463,PROVEEDORES!$D$8:$I$507,5,0)),1,VLOOKUP($F463,PROVEEDORES!$D$8:$I$507,5,0)))</f>
        <v/>
      </c>
    </row>
    <row r="464" spans="3:20" ht="17.45" customHeight="1" x14ac:dyDescent="0.25">
      <c r="C464" s="188"/>
      <c r="D464" s="189"/>
      <c r="E464" s="178"/>
      <c r="F464" s="178"/>
      <c r="G464" s="190">
        <f>DATOS!$E$13</f>
        <v>1</v>
      </c>
      <c r="H464" s="178"/>
      <c r="I464" s="191"/>
      <c r="J464" s="178"/>
      <c r="K464" s="178"/>
      <c r="L464" s="178"/>
      <c r="M464" s="178"/>
      <c r="N464" s="160" t="str">
        <f t="shared" si="33"/>
        <v/>
      </c>
      <c r="O464" s="21"/>
      <c r="P464" s="160" t="str">
        <f t="shared" si="34"/>
        <v/>
      </c>
      <c r="Q464" s="160">
        <f t="shared" si="35"/>
        <v>0</v>
      </c>
      <c r="R464" s="160" t="str">
        <f t="shared" si="36"/>
        <v/>
      </c>
      <c r="S464" s="160" t="str">
        <f t="shared" si="37"/>
        <v/>
      </c>
      <c r="T464" s="50" t="str">
        <f>IF($F464="","",IF(ISERROR(VLOOKUP(F464,PROVEEDORES!$D$8:$I$507,5,0)),1,VLOOKUP($F464,PROVEEDORES!$D$8:$I$507,5,0)))</f>
        <v/>
      </c>
    </row>
    <row r="465" spans="3:20" ht="17.45" customHeight="1" x14ac:dyDescent="0.25">
      <c r="C465" s="188"/>
      <c r="D465" s="189"/>
      <c r="E465" s="178"/>
      <c r="F465" s="178"/>
      <c r="G465" s="190">
        <f>DATOS!$E$13</f>
        <v>1</v>
      </c>
      <c r="H465" s="178"/>
      <c r="I465" s="191"/>
      <c r="J465" s="178"/>
      <c r="K465" s="178"/>
      <c r="L465" s="178"/>
      <c r="M465" s="178"/>
      <c r="N465" s="160" t="str">
        <f t="shared" si="33"/>
        <v/>
      </c>
      <c r="O465" s="21"/>
      <c r="P465" s="160" t="str">
        <f t="shared" si="34"/>
        <v/>
      </c>
      <c r="Q465" s="160">
        <f t="shared" si="35"/>
        <v>0</v>
      </c>
      <c r="R465" s="160" t="str">
        <f t="shared" si="36"/>
        <v/>
      </c>
      <c r="S465" s="160" t="str">
        <f t="shared" si="37"/>
        <v/>
      </c>
      <c r="T465" s="50" t="str">
        <f>IF($F465="","",IF(ISERROR(VLOOKUP(F465,PROVEEDORES!$D$8:$I$507,5,0)),1,VLOOKUP($F465,PROVEEDORES!$D$8:$I$507,5,0)))</f>
        <v/>
      </c>
    </row>
    <row r="466" spans="3:20" ht="17.45" customHeight="1" x14ac:dyDescent="0.25">
      <c r="C466" s="188"/>
      <c r="D466" s="189"/>
      <c r="E466" s="178"/>
      <c r="F466" s="178"/>
      <c r="G466" s="190">
        <f>DATOS!$E$13</f>
        <v>1</v>
      </c>
      <c r="H466" s="178"/>
      <c r="I466" s="191"/>
      <c r="J466" s="178"/>
      <c r="K466" s="178"/>
      <c r="L466" s="178"/>
      <c r="M466" s="178"/>
      <c r="N466" s="160" t="str">
        <f t="shared" ref="N466:N516" si="38">IF(H466&amp;J466&amp;K466&amp;L466&amp;M466="","",H466+J466+K466-L466-M466)</f>
        <v/>
      </c>
      <c r="O466" s="21"/>
      <c r="P466" s="160" t="str">
        <f t="shared" ref="P466:P516" si="39">IF($I466="E",H466,"")</f>
        <v/>
      </c>
      <c r="Q466" s="160">
        <f t="shared" si="35"/>
        <v>0</v>
      </c>
      <c r="R466" s="160" t="str">
        <f t="shared" si="36"/>
        <v/>
      </c>
      <c r="S466" s="160" t="str">
        <f t="shared" si="37"/>
        <v/>
      </c>
      <c r="T466" s="50" t="str">
        <f>IF($F466="","",IF(ISERROR(VLOOKUP(F466,PROVEEDORES!$D$8:$I$507,5,0)),1,VLOOKUP($F466,PROVEEDORES!$D$8:$I$507,5,0)))</f>
        <v/>
      </c>
    </row>
    <row r="467" spans="3:20" ht="17.45" customHeight="1" x14ac:dyDescent="0.25">
      <c r="C467" s="188"/>
      <c r="D467" s="189"/>
      <c r="E467" s="178"/>
      <c r="F467" s="178"/>
      <c r="G467" s="190">
        <f>DATOS!$E$13</f>
        <v>1</v>
      </c>
      <c r="H467" s="178"/>
      <c r="I467" s="191"/>
      <c r="J467" s="178"/>
      <c r="K467" s="178"/>
      <c r="L467" s="178"/>
      <c r="M467" s="178"/>
      <c r="N467" s="160" t="str">
        <f t="shared" si="38"/>
        <v/>
      </c>
      <c r="O467" s="21"/>
      <c r="P467" s="160" t="str">
        <f t="shared" si="39"/>
        <v/>
      </c>
      <c r="Q467" s="160">
        <f t="shared" ref="Q467:Q516" si="40">IF($I467=0%,H467,"")</f>
        <v>0</v>
      </c>
      <c r="R467" s="160" t="str">
        <f t="shared" ref="R467:R516" si="41">IF(OR($I467=8%,$I467=11%),$J467/$I467,"")</f>
        <v/>
      </c>
      <c r="S467" s="160" t="str">
        <f t="shared" ref="S467:S516" si="42">IF(OR($I467=15%,$I467=16%),$J467/$I467,"")</f>
        <v/>
      </c>
      <c r="T467" s="50" t="str">
        <f>IF($F467="","",IF(ISERROR(VLOOKUP(F467,PROVEEDORES!$D$8:$I$507,5,0)),1,VLOOKUP($F467,PROVEEDORES!$D$8:$I$507,5,0)))</f>
        <v/>
      </c>
    </row>
    <row r="468" spans="3:20" ht="17.45" customHeight="1" x14ac:dyDescent="0.25">
      <c r="C468" s="188"/>
      <c r="D468" s="189"/>
      <c r="E468" s="178"/>
      <c r="F468" s="178"/>
      <c r="G468" s="190">
        <f>DATOS!$E$13</f>
        <v>1</v>
      </c>
      <c r="H468" s="178"/>
      <c r="I468" s="191"/>
      <c r="J468" s="178"/>
      <c r="K468" s="178"/>
      <c r="L468" s="178"/>
      <c r="M468" s="178"/>
      <c r="N468" s="160" t="str">
        <f t="shared" si="38"/>
        <v/>
      </c>
      <c r="O468" s="21"/>
      <c r="P468" s="160" t="str">
        <f t="shared" si="39"/>
        <v/>
      </c>
      <c r="Q468" s="160">
        <f t="shared" si="40"/>
        <v>0</v>
      </c>
      <c r="R468" s="160" t="str">
        <f t="shared" si="41"/>
        <v/>
      </c>
      <c r="S468" s="160" t="str">
        <f t="shared" si="42"/>
        <v/>
      </c>
      <c r="T468" s="50" t="str">
        <f>IF($F468="","",IF(ISERROR(VLOOKUP(F468,PROVEEDORES!$D$8:$I$507,5,0)),1,VLOOKUP($F468,PROVEEDORES!$D$8:$I$507,5,0)))</f>
        <v/>
      </c>
    </row>
    <row r="469" spans="3:20" ht="17.45" customHeight="1" x14ac:dyDescent="0.25">
      <c r="C469" s="188"/>
      <c r="D469" s="189"/>
      <c r="E469" s="178"/>
      <c r="F469" s="178"/>
      <c r="G469" s="190">
        <f>DATOS!$E$13</f>
        <v>1</v>
      </c>
      <c r="H469" s="178"/>
      <c r="I469" s="191"/>
      <c r="J469" s="178"/>
      <c r="K469" s="178"/>
      <c r="L469" s="178"/>
      <c r="M469" s="178"/>
      <c r="N469" s="160" t="str">
        <f t="shared" si="38"/>
        <v/>
      </c>
      <c r="O469" s="21"/>
      <c r="P469" s="160" t="str">
        <f t="shared" si="39"/>
        <v/>
      </c>
      <c r="Q469" s="160">
        <f t="shared" si="40"/>
        <v>0</v>
      </c>
      <c r="R469" s="160" t="str">
        <f t="shared" si="41"/>
        <v/>
      </c>
      <c r="S469" s="160" t="str">
        <f t="shared" si="42"/>
        <v/>
      </c>
      <c r="T469" s="50" t="str">
        <f>IF($F469="","",IF(ISERROR(VLOOKUP(F469,PROVEEDORES!$D$8:$I$507,5,0)),1,VLOOKUP($F469,PROVEEDORES!$D$8:$I$507,5,0)))</f>
        <v/>
      </c>
    </row>
    <row r="470" spans="3:20" ht="17.45" customHeight="1" x14ac:dyDescent="0.25">
      <c r="C470" s="188"/>
      <c r="D470" s="189"/>
      <c r="E470" s="178"/>
      <c r="F470" s="178"/>
      <c r="G470" s="190">
        <f>DATOS!$E$13</f>
        <v>1</v>
      </c>
      <c r="H470" s="178"/>
      <c r="I470" s="191"/>
      <c r="J470" s="178"/>
      <c r="K470" s="178"/>
      <c r="L470" s="178"/>
      <c r="M470" s="178"/>
      <c r="N470" s="160" t="str">
        <f t="shared" si="38"/>
        <v/>
      </c>
      <c r="O470" s="21"/>
      <c r="P470" s="160" t="str">
        <f t="shared" si="39"/>
        <v/>
      </c>
      <c r="Q470" s="160">
        <f t="shared" si="40"/>
        <v>0</v>
      </c>
      <c r="R470" s="160" t="str">
        <f t="shared" si="41"/>
        <v/>
      </c>
      <c r="S470" s="160" t="str">
        <f t="shared" si="42"/>
        <v/>
      </c>
      <c r="T470" s="50" t="str">
        <f>IF($F470="","",IF(ISERROR(VLOOKUP(F470,PROVEEDORES!$D$8:$I$507,5,0)),1,VLOOKUP($F470,PROVEEDORES!$D$8:$I$507,5,0)))</f>
        <v/>
      </c>
    </row>
    <row r="471" spans="3:20" ht="17.45" customHeight="1" x14ac:dyDescent="0.25">
      <c r="C471" s="188"/>
      <c r="D471" s="189"/>
      <c r="E471" s="178"/>
      <c r="F471" s="178"/>
      <c r="G471" s="190">
        <f>DATOS!$E$13</f>
        <v>1</v>
      </c>
      <c r="H471" s="178"/>
      <c r="I471" s="191"/>
      <c r="J471" s="178"/>
      <c r="K471" s="178"/>
      <c r="L471" s="178"/>
      <c r="M471" s="178"/>
      <c r="N471" s="160" t="str">
        <f t="shared" si="38"/>
        <v/>
      </c>
      <c r="O471" s="21"/>
      <c r="P471" s="160" t="str">
        <f t="shared" si="39"/>
        <v/>
      </c>
      <c r="Q471" s="160">
        <f t="shared" si="40"/>
        <v>0</v>
      </c>
      <c r="R471" s="160" t="str">
        <f t="shared" si="41"/>
        <v/>
      </c>
      <c r="S471" s="160" t="str">
        <f t="shared" si="42"/>
        <v/>
      </c>
      <c r="T471" s="50" t="str">
        <f>IF($F471="","",IF(ISERROR(VLOOKUP(F471,PROVEEDORES!$D$8:$I$507,5,0)),1,VLOOKUP($F471,PROVEEDORES!$D$8:$I$507,5,0)))</f>
        <v/>
      </c>
    </row>
    <row r="472" spans="3:20" ht="17.45" customHeight="1" x14ac:dyDescent="0.25">
      <c r="C472" s="188"/>
      <c r="D472" s="189"/>
      <c r="E472" s="178"/>
      <c r="F472" s="178"/>
      <c r="G472" s="190">
        <f>DATOS!$E$13</f>
        <v>1</v>
      </c>
      <c r="H472" s="178"/>
      <c r="I472" s="191"/>
      <c r="J472" s="178"/>
      <c r="K472" s="178"/>
      <c r="L472" s="178"/>
      <c r="M472" s="178"/>
      <c r="N472" s="160" t="str">
        <f t="shared" si="38"/>
        <v/>
      </c>
      <c r="O472" s="21"/>
      <c r="P472" s="160" t="str">
        <f t="shared" si="39"/>
        <v/>
      </c>
      <c r="Q472" s="160">
        <f t="shared" si="40"/>
        <v>0</v>
      </c>
      <c r="R472" s="160" t="str">
        <f t="shared" si="41"/>
        <v/>
      </c>
      <c r="S472" s="160" t="str">
        <f t="shared" si="42"/>
        <v/>
      </c>
      <c r="T472" s="50" t="str">
        <f>IF($F472="","",IF(ISERROR(VLOOKUP(F472,PROVEEDORES!$D$8:$I$507,5,0)),1,VLOOKUP($F472,PROVEEDORES!$D$8:$I$507,5,0)))</f>
        <v/>
      </c>
    </row>
    <row r="473" spans="3:20" ht="17.45" customHeight="1" x14ac:dyDescent="0.25">
      <c r="C473" s="188"/>
      <c r="D473" s="189"/>
      <c r="E473" s="178"/>
      <c r="F473" s="178"/>
      <c r="G473" s="190">
        <f>DATOS!$E$13</f>
        <v>1</v>
      </c>
      <c r="H473" s="178"/>
      <c r="I473" s="191"/>
      <c r="J473" s="178"/>
      <c r="K473" s="178"/>
      <c r="L473" s="178"/>
      <c r="M473" s="178"/>
      <c r="N473" s="160" t="str">
        <f t="shared" si="38"/>
        <v/>
      </c>
      <c r="O473" s="21"/>
      <c r="P473" s="160" t="str">
        <f t="shared" si="39"/>
        <v/>
      </c>
      <c r="Q473" s="160">
        <f t="shared" si="40"/>
        <v>0</v>
      </c>
      <c r="R473" s="160" t="str">
        <f t="shared" si="41"/>
        <v/>
      </c>
      <c r="S473" s="160" t="str">
        <f t="shared" si="42"/>
        <v/>
      </c>
      <c r="T473" s="50" t="str">
        <f>IF($F473="","",IF(ISERROR(VLOOKUP(F473,PROVEEDORES!$D$8:$I$507,5,0)),1,VLOOKUP($F473,PROVEEDORES!$D$8:$I$507,5,0)))</f>
        <v/>
      </c>
    </row>
    <row r="474" spans="3:20" ht="17.45" customHeight="1" x14ac:dyDescent="0.25">
      <c r="C474" s="188"/>
      <c r="D474" s="189"/>
      <c r="E474" s="178"/>
      <c r="F474" s="178"/>
      <c r="G474" s="190">
        <f>DATOS!$E$13</f>
        <v>1</v>
      </c>
      <c r="H474" s="178"/>
      <c r="I474" s="191"/>
      <c r="J474" s="178"/>
      <c r="K474" s="178"/>
      <c r="L474" s="178"/>
      <c r="M474" s="178"/>
      <c r="N474" s="160" t="str">
        <f t="shared" si="38"/>
        <v/>
      </c>
      <c r="O474" s="21"/>
      <c r="P474" s="160" t="str">
        <f t="shared" si="39"/>
        <v/>
      </c>
      <c r="Q474" s="160">
        <f t="shared" si="40"/>
        <v>0</v>
      </c>
      <c r="R474" s="160" t="str">
        <f t="shared" si="41"/>
        <v/>
      </c>
      <c r="S474" s="160" t="str">
        <f t="shared" si="42"/>
        <v/>
      </c>
      <c r="T474" s="50" t="str">
        <f>IF($F474="","",IF(ISERROR(VLOOKUP(F474,PROVEEDORES!$D$8:$I$507,5,0)),1,VLOOKUP($F474,PROVEEDORES!$D$8:$I$507,5,0)))</f>
        <v/>
      </c>
    </row>
    <row r="475" spans="3:20" ht="17.45" customHeight="1" x14ac:dyDescent="0.25">
      <c r="C475" s="188"/>
      <c r="D475" s="189"/>
      <c r="E475" s="178"/>
      <c r="F475" s="178"/>
      <c r="G475" s="190">
        <f>DATOS!$E$13</f>
        <v>1</v>
      </c>
      <c r="H475" s="178"/>
      <c r="I475" s="191"/>
      <c r="J475" s="178"/>
      <c r="K475" s="178"/>
      <c r="L475" s="178"/>
      <c r="M475" s="178"/>
      <c r="N475" s="160" t="str">
        <f t="shared" si="38"/>
        <v/>
      </c>
      <c r="O475" s="21"/>
      <c r="P475" s="160" t="str">
        <f t="shared" si="39"/>
        <v/>
      </c>
      <c r="Q475" s="160">
        <f t="shared" si="40"/>
        <v>0</v>
      </c>
      <c r="R475" s="160" t="str">
        <f t="shared" si="41"/>
        <v/>
      </c>
      <c r="S475" s="160" t="str">
        <f t="shared" si="42"/>
        <v/>
      </c>
      <c r="T475" s="50" t="str">
        <f>IF($F475="","",IF(ISERROR(VLOOKUP(F475,PROVEEDORES!$D$8:$I$507,5,0)),1,VLOOKUP($F475,PROVEEDORES!$D$8:$I$507,5,0)))</f>
        <v/>
      </c>
    </row>
    <row r="476" spans="3:20" ht="17.45" customHeight="1" x14ac:dyDescent="0.25">
      <c r="C476" s="188"/>
      <c r="D476" s="189"/>
      <c r="E476" s="178"/>
      <c r="F476" s="178"/>
      <c r="G476" s="190">
        <f>DATOS!$E$13</f>
        <v>1</v>
      </c>
      <c r="H476" s="178"/>
      <c r="I476" s="191"/>
      <c r="J476" s="178"/>
      <c r="K476" s="178"/>
      <c r="L476" s="178"/>
      <c r="M476" s="178"/>
      <c r="N476" s="160" t="str">
        <f t="shared" si="38"/>
        <v/>
      </c>
      <c r="O476" s="21"/>
      <c r="P476" s="160" t="str">
        <f t="shared" si="39"/>
        <v/>
      </c>
      <c r="Q476" s="160">
        <f t="shared" si="40"/>
        <v>0</v>
      </c>
      <c r="R476" s="160" t="str">
        <f t="shared" si="41"/>
        <v/>
      </c>
      <c r="S476" s="160" t="str">
        <f t="shared" si="42"/>
        <v/>
      </c>
      <c r="T476" s="50" t="str">
        <f>IF($F476="","",IF(ISERROR(VLOOKUP(F476,PROVEEDORES!$D$8:$I$507,5,0)),1,VLOOKUP($F476,PROVEEDORES!$D$8:$I$507,5,0)))</f>
        <v/>
      </c>
    </row>
    <row r="477" spans="3:20" ht="17.45" customHeight="1" x14ac:dyDescent="0.25">
      <c r="C477" s="188"/>
      <c r="D477" s="189"/>
      <c r="E477" s="178"/>
      <c r="F477" s="178"/>
      <c r="G477" s="190">
        <f>DATOS!$E$13</f>
        <v>1</v>
      </c>
      <c r="H477" s="178"/>
      <c r="I477" s="191"/>
      <c r="J477" s="178"/>
      <c r="K477" s="178"/>
      <c r="L477" s="178"/>
      <c r="M477" s="178"/>
      <c r="N477" s="160" t="str">
        <f t="shared" si="38"/>
        <v/>
      </c>
      <c r="O477" s="21"/>
      <c r="P477" s="160" t="str">
        <f t="shared" si="39"/>
        <v/>
      </c>
      <c r="Q477" s="160">
        <f t="shared" si="40"/>
        <v>0</v>
      </c>
      <c r="R477" s="160" t="str">
        <f t="shared" si="41"/>
        <v/>
      </c>
      <c r="S477" s="160" t="str">
        <f t="shared" si="42"/>
        <v/>
      </c>
      <c r="T477" s="50" t="str">
        <f>IF($F477="","",IF(ISERROR(VLOOKUP(F477,PROVEEDORES!$D$8:$I$507,5,0)),1,VLOOKUP($F477,PROVEEDORES!$D$8:$I$507,5,0)))</f>
        <v/>
      </c>
    </row>
    <row r="478" spans="3:20" ht="17.45" customHeight="1" x14ac:dyDescent="0.25">
      <c r="C478" s="188"/>
      <c r="D478" s="189"/>
      <c r="E478" s="178"/>
      <c r="F478" s="178"/>
      <c r="G478" s="190">
        <f>DATOS!$E$13</f>
        <v>1</v>
      </c>
      <c r="H478" s="178"/>
      <c r="I478" s="191"/>
      <c r="J478" s="178"/>
      <c r="K478" s="178"/>
      <c r="L478" s="178"/>
      <c r="M478" s="178"/>
      <c r="N478" s="160" t="str">
        <f t="shared" si="38"/>
        <v/>
      </c>
      <c r="O478" s="21"/>
      <c r="P478" s="160" t="str">
        <f t="shared" si="39"/>
        <v/>
      </c>
      <c r="Q478" s="160">
        <f t="shared" si="40"/>
        <v>0</v>
      </c>
      <c r="R478" s="160" t="str">
        <f t="shared" si="41"/>
        <v/>
      </c>
      <c r="S478" s="160" t="str">
        <f t="shared" si="42"/>
        <v/>
      </c>
      <c r="T478" s="50" t="str">
        <f>IF($F478="","",IF(ISERROR(VLOOKUP(F478,PROVEEDORES!$D$8:$I$507,5,0)),1,VLOOKUP($F478,PROVEEDORES!$D$8:$I$507,5,0)))</f>
        <v/>
      </c>
    </row>
    <row r="479" spans="3:20" ht="17.45" customHeight="1" x14ac:dyDescent="0.25">
      <c r="C479" s="188"/>
      <c r="D479" s="189"/>
      <c r="E479" s="178"/>
      <c r="F479" s="178"/>
      <c r="G479" s="190">
        <f>DATOS!$E$13</f>
        <v>1</v>
      </c>
      <c r="H479" s="178"/>
      <c r="I479" s="191"/>
      <c r="J479" s="178"/>
      <c r="K479" s="178"/>
      <c r="L479" s="178"/>
      <c r="M479" s="178"/>
      <c r="N479" s="160" t="str">
        <f t="shared" si="38"/>
        <v/>
      </c>
      <c r="O479" s="21"/>
      <c r="P479" s="160" t="str">
        <f t="shared" si="39"/>
        <v/>
      </c>
      <c r="Q479" s="160">
        <f t="shared" si="40"/>
        <v>0</v>
      </c>
      <c r="R479" s="160" t="str">
        <f t="shared" si="41"/>
        <v/>
      </c>
      <c r="S479" s="160" t="str">
        <f t="shared" si="42"/>
        <v/>
      </c>
      <c r="T479" s="50" t="str">
        <f>IF($F479="","",IF(ISERROR(VLOOKUP(F479,PROVEEDORES!$D$8:$I$507,5,0)),1,VLOOKUP($F479,PROVEEDORES!$D$8:$I$507,5,0)))</f>
        <v/>
      </c>
    </row>
    <row r="480" spans="3:20" ht="17.45" customHeight="1" x14ac:dyDescent="0.25">
      <c r="C480" s="188"/>
      <c r="D480" s="189"/>
      <c r="E480" s="178"/>
      <c r="F480" s="178"/>
      <c r="G480" s="190">
        <f>DATOS!$E$13</f>
        <v>1</v>
      </c>
      <c r="H480" s="178"/>
      <c r="I480" s="191"/>
      <c r="J480" s="178"/>
      <c r="K480" s="178"/>
      <c r="L480" s="178"/>
      <c r="M480" s="178"/>
      <c r="N480" s="160" t="str">
        <f t="shared" si="38"/>
        <v/>
      </c>
      <c r="O480" s="21"/>
      <c r="P480" s="160" t="str">
        <f t="shared" si="39"/>
        <v/>
      </c>
      <c r="Q480" s="160">
        <f t="shared" si="40"/>
        <v>0</v>
      </c>
      <c r="R480" s="160" t="str">
        <f t="shared" si="41"/>
        <v/>
      </c>
      <c r="S480" s="160" t="str">
        <f t="shared" si="42"/>
        <v/>
      </c>
      <c r="T480" s="50" t="str">
        <f>IF($F480="","",IF(ISERROR(VLOOKUP(F480,PROVEEDORES!$D$8:$I$507,5,0)),1,VLOOKUP($F480,PROVEEDORES!$D$8:$I$507,5,0)))</f>
        <v/>
      </c>
    </row>
    <row r="481" spans="3:20" ht="17.45" customHeight="1" x14ac:dyDescent="0.25">
      <c r="C481" s="188"/>
      <c r="D481" s="189"/>
      <c r="E481" s="178"/>
      <c r="F481" s="178"/>
      <c r="G481" s="190">
        <f>DATOS!$E$13</f>
        <v>1</v>
      </c>
      <c r="H481" s="178"/>
      <c r="I481" s="191"/>
      <c r="J481" s="178"/>
      <c r="K481" s="178"/>
      <c r="L481" s="178"/>
      <c r="M481" s="178"/>
      <c r="N481" s="160" t="str">
        <f t="shared" si="38"/>
        <v/>
      </c>
      <c r="O481" s="21"/>
      <c r="P481" s="160" t="str">
        <f t="shared" si="39"/>
        <v/>
      </c>
      <c r="Q481" s="160">
        <f t="shared" si="40"/>
        <v>0</v>
      </c>
      <c r="R481" s="160" t="str">
        <f t="shared" si="41"/>
        <v/>
      </c>
      <c r="S481" s="160" t="str">
        <f t="shared" si="42"/>
        <v/>
      </c>
      <c r="T481" s="50" t="str">
        <f>IF($F481="","",IF(ISERROR(VLOOKUP(F481,PROVEEDORES!$D$8:$I$507,5,0)),1,VLOOKUP($F481,PROVEEDORES!$D$8:$I$507,5,0)))</f>
        <v/>
      </c>
    </row>
    <row r="482" spans="3:20" ht="17.45" customHeight="1" x14ac:dyDescent="0.25">
      <c r="C482" s="188"/>
      <c r="D482" s="189"/>
      <c r="E482" s="178"/>
      <c r="F482" s="178"/>
      <c r="G482" s="190">
        <f>DATOS!$E$13</f>
        <v>1</v>
      </c>
      <c r="H482" s="178"/>
      <c r="I482" s="191"/>
      <c r="J482" s="178"/>
      <c r="K482" s="178"/>
      <c r="L482" s="178"/>
      <c r="M482" s="178"/>
      <c r="N482" s="160" t="str">
        <f t="shared" si="38"/>
        <v/>
      </c>
      <c r="O482" s="21"/>
      <c r="P482" s="160" t="str">
        <f t="shared" si="39"/>
        <v/>
      </c>
      <c r="Q482" s="160">
        <f t="shared" si="40"/>
        <v>0</v>
      </c>
      <c r="R482" s="160" t="str">
        <f t="shared" si="41"/>
        <v/>
      </c>
      <c r="S482" s="160" t="str">
        <f t="shared" si="42"/>
        <v/>
      </c>
      <c r="T482" s="50" t="str">
        <f>IF($F482="","",IF(ISERROR(VLOOKUP(F482,PROVEEDORES!$D$8:$I$507,5,0)),1,VLOOKUP($F482,PROVEEDORES!$D$8:$I$507,5,0)))</f>
        <v/>
      </c>
    </row>
    <row r="483" spans="3:20" ht="17.45" customHeight="1" x14ac:dyDescent="0.25">
      <c r="C483" s="188"/>
      <c r="D483" s="189"/>
      <c r="E483" s="178"/>
      <c r="F483" s="178"/>
      <c r="G483" s="190">
        <f>DATOS!$E$13</f>
        <v>1</v>
      </c>
      <c r="H483" s="178"/>
      <c r="I483" s="191"/>
      <c r="J483" s="178"/>
      <c r="K483" s="178"/>
      <c r="L483" s="178"/>
      <c r="M483" s="178"/>
      <c r="N483" s="160" t="str">
        <f t="shared" si="38"/>
        <v/>
      </c>
      <c r="O483" s="21"/>
      <c r="P483" s="160" t="str">
        <f t="shared" si="39"/>
        <v/>
      </c>
      <c r="Q483" s="160">
        <f t="shared" si="40"/>
        <v>0</v>
      </c>
      <c r="R483" s="160" t="str">
        <f t="shared" si="41"/>
        <v/>
      </c>
      <c r="S483" s="160" t="str">
        <f t="shared" si="42"/>
        <v/>
      </c>
      <c r="T483" s="50" t="str">
        <f>IF($F483="","",IF(ISERROR(VLOOKUP(F483,PROVEEDORES!$D$8:$I$507,5,0)),1,VLOOKUP($F483,PROVEEDORES!$D$8:$I$507,5,0)))</f>
        <v/>
      </c>
    </row>
    <row r="484" spans="3:20" ht="17.45" customHeight="1" x14ac:dyDescent="0.25">
      <c r="C484" s="188"/>
      <c r="D484" s="189"/>
      <c r="E484" s="178"/>
      <c r="F484" s="178"/>
      <c r="G484" s="190">
        <f>DATOS!$E$13</f>
        <v>1</v>
      </c>
      <c r="H484" s="178"/>
      <c r="I484" s="191"/>
      <c r="J484" s="178"/>
      <c r="K484" s="178"/>
      <c r="L484" s="178"/>
      <c r="M484" s="178"/>
      <c r="N484" s="160" t="str">
        <f t="shared" si="38"/>
        <v/>
      </c>
      <c r="O484" s="21"/>
      <c r="P484" s="160" t="str">
        <f t="shared" si="39"/>
        <v/>
      </c>
      <c r="Q484" s="160">
        <f t="shared" si="40"/>
        <v>0</v>
      </c>
      <c r="R484" s="160" t="str">
        <f t="shared" si="41"/>
        <v/>
      </c>
      <c r="S484" s="160" t="str">
        <f t="shared" si="42"/>
        <v/>
      </c>
      <c r="T484" s="50" t="str">
        <f>IF($F484="","",IF(ISERROR(VLOOKUP(F484,PROVEEDORES!$D$8:$I$507,5,0)),1,VLOOKUP($F484,PROVEEDORES!$D$8:$I$507,5,0)))</f>
        <v/>
      </c>
    </row>
    <row r="485" spans="3:20" ht="17.45" customHeight="1" x14ac:dyDescent="0.25">
      <c r="C485" s="188"/>
      <c r="D485" s="189"/>
      <c r="E485" s="178"/>
      <c r="F485" s="178"/>
      <c r="G485" s="190">
        <f>DATOS!$E$13</f>
        <v>1</v>
      </c>
      <c r="H485" s="178"/>
      <c r="I485" s="191"/>
      <c r="J485" s="178"/>
      <c r="K485" s="178"/>
      <c r="L485" s="178"/>
      <c r="M485" s="178"/>
      <c r="N485" s="160" t="str">
        <f t="shared" si="38"/>
        <v/>
      </c>
      <c r="O485" s="21"/>
      <c r="P485" s="160" t="str">
        <f t="shared" si="39"/>
        <v/>
      </c>
      <c r="Q485" s="160">
        <f t="shared" si="40"/>
        <v>0</v>
      </c>
      <c r="R485" s="160" t="str">
        <f t="shared" si="41"/>
        <v/>
      </c>
      <c r="S485" s="160" t="str">
        <f t="shared" si="42"/>
        <v/>
      </c>
      <c r="T485" s="50" t="str">
        <f>IF($F485="","",IF(ISERROR(VLOOKUP(F485,PROVEEDORES!$D$8:$I$507,5,0)),1,VLOOKUP($F485,PROVEEDORES!$D$8:$I$507,5,0)))</f>
        <v/>
      </c>
    </row>
    <row r="486" spans="3:20" ht="17.45" customHeight="1" x14ac:dyDescent="0.25">
      <c r="C486" s="188"/>
      <c r="D486" s="189"/>
      <c r="E486" s="178"/>
      <c r="F486" s="178"/>
      <c r="G486" s="190">
        <f>DATOS!$E$13</f>
        <v>1</v>
      </c>
      <c r="H486" s="178"/>
      <c r="I486" s="191"/>
      <c r="J486" s="178"/>
      <c r="K486" s="178"/>
      <c r="L486" s="178"/>
      <c r="M486" s="178"/>
      <c r="N486" s="160" t="str">
        <f t="shared" si="38"/>
        <v/>
      </c>
      <c r="O486" s="21"/>
      <c r="P486" s="160" t="str">
        <f t="shared" si="39"/>
        <v/>
      </c>
      <c r="Q486" s="160">
        <f t="shared" si="40"/>
        <v>0</v>
      </c>
      <c r="R486" s="160" t="str">
        <f t="shared" si="41"/>
        <v/>
      </c>
      <c r="S486" s="160" t="str">
        <f t="shared" si="42"/>
        <v/>
      </c>
      <c r="T486" s="50" t="str">
        <f>IF($F486="","",IF(ISERROR(VLOOKUP(F486,PROVEEDORES!$D$8:$I$507,5,0)),1,VLOOKUP($F486,PROVEEDORES!$D$8:$I$507,5,0)))</f>
        <v/>
      </c>
    </row>
    <row r="487" spans="3:20" ht="17.45" customHeight="1" x14ac:dyDescent="0.25">
      <c r="C487" s="188"/>
      <c r="D487" s="189"/>
      <c r="E487" s="178"/>
      <c r="F487" s="178"/>
      <c r="G487" s="190">
        <f>DATOS!$E$13</f>
        <v>1</v>
      </c>
      <c r="H487" s="178"/>
      <c r="I487" s="191"/>
      <c r="J487" s="178"/>
      <c r="K487" s="178"/>
      <c r="L487" s="178"/>
      <c r="M487" s="178"/>
      <c r="N487" s="160" t="str">
        <f t="shared" si="38"/>
        <v/>
      </c>
      <c r="O487" s="21"/>
      <c r="P487" s="160" t="str">
        <f t="shared" si="39"/>
        <v/>
      </c>
      <c r="Q487" s="160">
        <f t="shared" si="40"/>
        <v>0</v>
      </c>
      <c r="R487" s="160" t="str">
        <f t="shared" si="41"/>
        <v/>
      </c>
      <c r="S487" s="160" t="str">
        <f t="shared" si="42"/>
        <v/>
      </c>
      <c r="T487" s="50" t="str">
        <f>IF($F487="","",IF(ISERROR(VLOOKUP(F487,PROVEEDORES!$D$8:$I$507,5,0)),1,VLOOKUP($F487,PROVEEDORES!$D$8:$I$507,5,0)))</f>
        <v/>
      </c>
    </row>
    <row r="488" spans="3:20" ht="17.45" customHeight="1" x14ac:dyDescent="0.25">
      <c r="C488" s="188"/>
      <c r="D488" s="189"/>
      <c r="E488" s="178"/>
      <c r="F488" s="178"/>
      <c r="G488" s="190">
        <f>DATOS!$E$13</f>
        <v>1</v>
      </c>
      <c r="H488" s="178"/>
      <c r="I488" s="191"/>
      <c r="J488" s="178"/>
      <c r="K488" s="178"/>
      <c r="L488" s="178"/>
      <c r="M488" s="178"/>
      <c r="N488" s="160" t="str">
        <f t="shared" si="38"/>
        <v/>
      </c>
      <c r="O488" s="21"/>
      <c r="P488" s="160" t="str">
        <f t="shared" si="39"/>
        <v/>
      </c>
      <c r="Q488" s="160">
        <f t="shared" si="40"/>
        <v>0</v>
      </c>
      <c r="R488" s="160" t="str">
        <f t="shared" si="41"/>
        <v/>
      </c>
      <c r="S488" s="160" t="str">
        <f t="shared" si="42"/>
        <v/>
      </c>
      <c r="T488" s="50" t="str">
        <f>IF($F488="","",IF(ISERROR(VLOOKUP(F488,PROVEEDORES!$D$8:$I$507,5,0)),1,VLOOKUP($F488,PROVEEDORES!$D$8:$I$507,5,0)))</f>
        <v/>
      </c>
    </row>
    <row r="489" spans="3:20" ht="17.45" customHeight="1" x14ac:dyDescent="0.25">
      <c r="C489" s="188"/>
      <c r="D489" s="189"/>
      <c r="E489" s="178"/>
      <c r="F489" s="178"/>
      <c r="G489" s="190">
        <f>DATOS!$E$13</f>
        <v>1</v>
      </c>
      <c r="H489" s="178"/>
      <c r="I489" s="191"/>
      <c r="J489" s="178"/>
      <c r="K489" s="178"/>
      <c r="L489" s="178"/>
      <c r="M489" s="178"/>
      <c r="N489" s="160" t="str">
        <f t="shared" si="38"/>
        <v/>
      </c>
      <c r="O489" s="21"/>
      <c r="P489" s="160" t="str">
        <f t="shared" si="39"/>
        <v/>
      </c>
      <c r="Q489" s="160">
        <f t="shared" si="40"/>
        <v>0</v>
      </c>
      <c r="R489" s="160" t="str">
        <f t="shared" si="41"/>
        <v/>
      </c>
      <c r="S489" s="160" t="str">
        <f t="shared" si="42"/>
        <v/>
      </c>
      <c r="T489" s="50" t="str">
        <f>IF($F489="","",IF(ISERROR(VLOOKUP(F489,PROVEEDORES!$D$8:$I$507,5,0)),1,VLOOKUP($F489,PROVEEDORES!$D$8:$I$507,5,0)))</f>
        <v/>
      </c>
    </row>
    <row r="490" spans="3:20" ht="17.45" customHeight="1" x14ac:dyDescent="0.25">
      <c r="C490" s="188"/>
      <c r="D490" s="189"/>
      <c r="E490" s="178"/>
      <c r="F490" s="178"/>
      <c r="G490" s="190">
        <f>DATOS!$E$13</f>
        <v>1</v>
      </c>
      <c r="H490" s="178"/>
      <c r="I490" s="191"/>
      <c r="J490" s="178"/>
      <c r="K490" s="178"/>
      <c r="L490" s="178"/>
      <c r="M490" s="178"/>
      <c r="N490" s="160" t="str">
        <f t="shared" si="38"/>
        <v/>
      </c>
      <c r="O490" s="21"/>
      <c r="P490" s="160" t="str">
        <f t="shared" si="39"/>
        <v/>
      </c>
      <c r="Q490" s="160">
        <f t="shared" si="40"/>
        <v>0</v>
      </c>
      <c r="R490" s="160" t="str">
        <f t="shared" si="41"/>
        <v/>
      </c>
      <c r="S490" s="160" t="str">
        <f t="shared" si="42"/>
        <v/>
      </c>
      <c r="T490" s="50" t="str">
        <f>IF($F490="","",IF(ISERROR(VLOOKUP(F490,PROVEEDORES!$D$8:$I$507,5,0)),1,VLOOKUP($F490,PROVEEDORES!$D$8:$I$507,5,0)))</f>
        <v/>
      </c>
    </row>
    <row r="491" spans="3:20" ht="17.45" customHeight="1" x14ac:dyDescent="0.25">
      <c r="C491" s="188"/>
      <c r="D491" s="189"/>
      <c r="E491" s="178"/>
      <c r="F491" s="178"/>
      <c r="G491" s="190">
        <f>DATOS!$E$13</f>
        <v>1</v>
      </c>
      <c r="H491" s="178"/>
      <c r="I491" s="191"/>
      <c r="J491" s="178"/>
      <c r="K491" s="178"/>
      <c r="L491" s="178"/>
      <c r="M491" s="178"/>
      <c r="N491" s="160" t="str">
        <f t="shared" si="38"/>
        <v/>
      </c>
      <c r="O491" s="21"/>
      <c r="P491" s="160" t="str">
        <f t="shared" si="39"/>
        <v/>
      </c>
      <c r="Q491" s="160">
        <f t="shared" si="40"/>
        <v>0</v>
      </c>
      <c r="R491" s="160" t="str">
        <f t="shared" si="41"/>
        <v/>
      </c>
      <c r="S491" s="160" t="str">
        <f t="shared" si="42"/>
        <v/>
      </c>
      <c r="T491" s="50" t="str">
        <f>IF($F491="","",IF(ISERROR(VLOOKUP(F491,PROVEEDORES!$D$8:$I$507,5,0)),1,VLOOKUP($F491,PROVEEDORES!$D$8:$I$507,5,0)))</f>
        <v/>
      </c>
    </row>
    <row r="492" spans="3:20" ht="17.45" customHeight="1" x14ac:dyDescent="0.25">
      <c r="C492" s="188"/>
      <c r="D492" s="189"/>
      <c r="E492" s="178"/>
      <c r="F492" s="178"/>
      <c r="G492" s="190">
        <f>DATOS!$E$13</f>
        <v>1</v>
      </c>
      <c r="H492" s="178"/>
      <c r="I492" s="191"/>
      <c r="J492" s="178"/>
      <c r="K492" s="178"/>
      <c r="L492" s="178"/>
      <c r="M492" s="178"/>
      <c r="N492" s="160" t="str">
        <f t="shared" si="38"/>
        <v/>
      </c>
      <c r="O492" s="21"/>
      <c r="P492" s="160" t="str">
        <f t="shared" si="39"/>
        <v/>
      </c>
      <c r="Q492" s="160">
        <f t="shared" si="40"/>
        <v>0</v>
      </c>
      <c r="R492" s="160" t="str">
        <f t="shared" si="41"/>
        <v/>
      </c>
      <c r="S492" s="160" t="str">
        <f t="shared" si="42"/>
        <v/>
      </c>
      <c r="T492" s="50" t="str">
        <f>IF($F492="","",IF(ISERROR(VLOOKUP(F492,PROVEEDORES!$D$8:$I$507,5,0)),1,VLOOKUP($F492,PROVEEDORES!$D$8:$I$507,5,0)))</f>
        <v/>
      </c>
    </row>
    <row r="493" spans="3:20" ht="17.45" customHeight="1" x14ac:dyDescent="0.25">
      <c r="C493" s="188"/>
      <c r="D493" s="189"/>
      <c r="E493" s="178"/>
      <c r="F493" s="178"/>
      <c r="G493" s="190">
        <f>DATOS!$E$13</f>
        <v>1</v>
      </c>
      <c r="H493" s="178"/>
      <c r="I493" s="191"/>
      <c r="J493" s="178"/>
      <c r="K493" s="178"/>
      <c r="L493" s="178"/>
      <c r="M493" s="178"/>
      <c r="N493" s="160" t="str">
        <f t="shared" si="38"/>
        <v/>
      </c>
      <c r="O493" s="21"/>
      <c r="P493" s="160" t="str">
        <f t="shared" si="39"/>
        <v/>
      </c>
      <c r="Q493" s="160">
        <f t="shared" si="40"/>
        <v>0</v>
      </c>
      <c r="R493" s="160" t="str">
        <f t="shared" si="41"/>
        <v/>
      </c>
      <c r="S493" s="160" t="str">
        <f t="shared" si="42"/>
        <v/>
      </c>
      <c r="T493" s="50" t="str">
        <f>IF($F493="","",IF(ISERROR(VLOOKUP(F493,PROVEEDORES!$D$8:$I$507,5,0)),1,VLOOKUP($F493,PROVEEDORES!$D$8:$I$507,5,0)))</f>
        <v/>
      </c>
    </row>
    <row r="494" spans="3:20" ht="17.45" customHeight="1" x14ac:dyDescent="0.25">
      <c r="C494" s="188"/>
      <c r="D494" s="189"/>
      <c r="E494" s="178"/>
      <c r="F494" s="178"/>
      <c r="G494" s="190">
        <f>DATOS!$E$13</f>
        <v>1</v>
      </c>
      <c r="H494" s="178"/>
      <c r="I494" s="191"/>
      <c r="J494" s="178"/>
      <c r="K494" s="178"/>
      <c r="L494" s="178"/>
      <c r="M494" s="178"/>
      <c r="N494" s="160" t="str">
        <f t="shared" si="38"/>
        <v/>
      </c>
      <c r="O494" s="21"/>
      <c r="P494" s="160" t="str">
        <f t="shared" si="39"/>
        <v/>
      </c>
      <c r="Q494" s="160">
        <f t="shared" si="40"/>
        <v>0</v>
      </c>
      <c r="R494" s="160" t="str">
        <f t="shared" si="41"/>
        <v/>
      </c>
      <c r="S494" s="160" t="str">
        <f t="shared" si="42"/>
        <v/>
      </c>
      <c r="T494" s="50" t="str">
        <f>IF($F494="","",IF(ISERROR(VLOOKUP(F494,PROVEEDORES!$D$8:$I$507,5,0)),1,VLOOKUP($F494,PROVEEDORES!$D$8:$I$507,5,0)))</f>
        <v/>
      </c>
    </row>
    <row r="495" spans="3:20" ht="17.45" customHeight="1" x14ac:dyDescent="0.25">
      <c r="C495" s="188"/>
      <c r="D495" s="189"/>
      <c r="E495" s="178"/>
      <c r="F495" s="178"/>
      <c r="G495" s="190">
        <f>DATOS!$E$13</f>
        <v>1</v>
      </c>
      <c r="H495" s="178"/>
      <c r="I495" s="191"/>
      <c r="J495" s="178"/>
      <c r="K495" s="178"/>
      <c r="L495" s="178"/>
      <c r="M495" s="178"/>
      <c r="N495" s="160" t="str">
        <f t="shared" si="38"/>
        <v/>
      </c>
      <c r="O495" s="21"/>
      <c r="P495" s="160" t="str">
        <f t="shared" si="39"/>
        <v/>
      </c>
      <c r="Q495" s="160">
        <f t="shared" si="40"/>
        <v>0</v>
      </c>
      <c r="R495" s="160" t="str">
        <f t="shared" si="41"/>
        <v/>
      </c>
      <c r="S495" s="160" t="str">
        <f t="shared" si="42"/>
        <v/>
      </c>
      <c r="T495" s="50" t="str">
        <f>IF($F495="","",IF(ISERROR(VLOOKUP(F495,PROVEEDORES!$D$8:$I$507,5,0)),1,VLOOKUP($F495,PROVEEDORES!$D$8:$I$507,5,0)))</f>
        <v/>
      </c>
    </row>
    <row r="496" spans="3:20" ht="17.45" customHeight="1" x14ac:dyDescent="0.25">
      <c r="C496" s="188"/>
      <c r="D496" s="189"/>
      <c r="E496" s="178"/>
      <c r="F496" s="178"/>
      <c r="G496" s="190">
        <f>DATOS!$E$13</f>
        <v>1</v>
      </c>
      <c r="H496" s="178"/>
      <c r="I496" s="191"/>
      <c r="J496" s="178"/>
      <c r="K496" s="178"/>
      <c r="L496" s="178"/>
      <c r="M496" s="178"/>
      <c r="N496" s="160" t="str">
        <f t="shared" si="38"/>
        <v/>
      </c>
      <c r="O496" s="21"/>
      <c r="P496" s="160" t="str">
        <f t="shared" si="39"/>
        <v/>
      </c>
      <c r="Q496" s="160">
        <f t="shared" si="40"/>
        <v>0</v>
      </c>
      <c r="R496" s="160" t="str">
        <f t="shared" si="41"/>
        <v/>
      </c>
      <c r="S496" s="160" t="str">
        <f t="shared" si="42"/>
        <v/>
      </c>
      <c r="T496" s="50" t="str">
        <f>IF($F496="","",IF(ISERROR(VLOOKUP(F496,PROVEEDORES!$D$8:$I$507,5,0)),1,VLOOKUP($F496,PROVEEDORES!$D$8:$I$507,5,0)))</f>
        <v/>
      </c>
    </row>
    <row r="497" spans="3:20" ht="17.45" customHeight="1" x14ac:dyDescent="0.25">
      <c r="C497" s="188"/>
      <c r="D497" s="189"/>
      <c r="E497" s="178"/>
      <c r="F497" s="178"/>
      <c r="G497" s="190">
        <f>DATOS!$E$13</f>
        <v>1</v>
      </c>
      <c r="H497" s="178"/>
      <c r="I497" s="191"/>
      <c r="J497" s="178"/>
      <c r="K497" s="178"/>
      <c r="L497" s="178"/>
      <c r="M497" s="178"/>
      <c r="N497" s="160" t="str">
        <f t="shared" si="38"/>
        <v/>
      </c>
      <c r="O497" s="21"/>
      <c r="P497" s="160" t="str">
        <f t="shared" si="39"/>
        <v/>
      </c>
      <c r="Q497" s="160">
        <f t="shared" si="40"/>
        <v>0</v>
      </c>
      <c r="R497" s="160" t="str">
        <f t="shared" si="41"/>
        <v/>
      </c>
      <c r="S497" s="160" t="str">
        <f t="shared" si="42"/>
        <v/>
      </c>
      <c r="T497" s="50" t="str">
        <f>IF($F497="","",IF(ISERROR(VLOOKUP(F497,PROVEEDORES!$D$8:$I$507,5,0)),1,VLOOKUP($F497,PROVEEDORES!$D$8:$I$507,5,0)))</f>
        <v/>
      </c>
    </row>
    <row r="498" spans="3:20" ht="17.45" customHeight="1" x14ac:dyDescent="0.25">
      <c r="C498" s="188"/>
      <c r="D498" s="189"/>
      <c r="E498" s="178"/>
      <c r="F498" s="178"/>
      <c r="G498" s="190">
        <f>DATOS!$E$13</f>
        <v>1</v>
      </c>
      <c r="H498" s="178"/>
      <c r="I498" s="191"/>
      <c r="J498" s="178"/>
      <c r="K498" s="178"/>
      <c r="L498" s="178"/>
      <c r="M498" s="178"/>
      <c r="N498" s="160" t="str">
        <f t="shared" si="38"/>
        <v/>
      </c>
      <c r="O498" s="21"/>
      <c r="P498" s="160" t="str">
        <f t="shared" si="39"/>
        <v/>
      </c>
      <c r="Q498" s="160">
        <f t="shared" si="40"/>
        <v>0</v>
      </c>
      <c r="R498" s="160" t="str">
        <f t="shared" si="41"/>
        <v/>
      </c>
      <c r="S498" s="160" t="str">
        <f t="shared" si="42"/>
        <v/>
      </c>
      <c r="T498" s="50" t="str">
        <f>IF($F498="","",IF(ISERROR(VLOOKUP(F498,PROVEEDORES!$D$8:$I$507,5,0)),1,VLOOKUP($F498,PROVEEDORES!$D$8:$I$507,5,0)))</f>
        <v/>
      </c>
    </row>
    <row r="499" spans="3:20" ht="17.45" customHeight="1" x14ac:dyDescent="0.25">
      <c r="C499" s="188"/>
      <c r="D499" s="189"/>
      <c r="E499" s="178"/>
      <c r="F499" s="178"/>
      <c r="G499" s="190">
        <f>DATOS!$E$13</f>
        <v>1</v>
      </c>
      <c r="H499" s="178"/>
      <c r="I499" s="191"/>
      <c r="J499" s="178"/>
      <c r="K499" s="178"/>
      <c r="L499" s="178"/>
      <c r="M499" s="178"/>
      <c r="N499" s="160" t="str">
        <f t="shared" si="38"/>
        <v/>
      </c>
      <c r="O499" s="21"/>
      <c r="P499" s="160" t="str">
        <f t="shared" si="39"/>
        <v/>
      </c>
      <c r="Q499" s="160">
        <f t="shared" si="40"/>
        <v>0</v>
      </c>
      <c r="R499" s="160" t="str">
        <f t="shared" si="41"/>
        <v/>
      </c>
      <c r="S499" s="160" t="str">
        <f t="shared" si="42"/>
        <v/>
      </c>
      <c r="T499" s="50" t="str">
        <f>IF($F499="","",IF(ISERROR(VLOOKUP(F499,PROVEEDORES!$D$8:$I$507,5,0)),1,VLOOKUP($F499,PROVEEDORES!$D$8:$I$507,5,0)))</f>
        <v/>
      </c>
    </row>
    <row r="500" spans="3:20" ht="17.45" customHeight="1" x14ac:dyDescent="0.25">
      <c r="C500" s="188"/>
      <c r="D500" s="189"/>
      <c r="E500" s="178"/>
      <c r="F500" s="178"/>
      <c r="G500" s="190">
        <f>DATOS!$E$13</f>
        <v>1</v>
      </c>
      <c r="H500" s="178"/>
      <c r="I500" s="191"/>
      <c r="J500" s="178"/>
      <c r="K500" s="178"/>
      <c r="L500" s="178"/>
      <c r="M500" s="178"/>
      <c r="N500" s="160" t="str">
        <f t="shared" si="38"/>
        <v/>
      </c>
      <c r="O500" s="21"/>
      <c r="P500" s="160" t="str">
        <f t="shared" si="39"/>
        <v/>
      </c>
      <c r="Q500" s="160">
        <f t="shared" si="40"/>
        <v>0</v>
      </c>
      <c r="R500" s="160" t="str">
        <f t="shared" si="41"/>
        <v/>
      </c>
      <c r="S500" s="160" t="str">
        <f t="shared" si="42"/>
        <v/>
      </c>
      <c r="T500" s="50" t="str">
        <f>IF($F500="","",IF(ISERROR(VLOOKUP(F500,PROVEEDORES!$D$8:$I$507,5,0)),1,VLOOKUP($F500,PROVEEDORES!$D$8:$I$507,5,0)))</f>
        <v/>
      </c>
    </row>
    <row r="501" spans="3:20" ht="17.45" customHeight="1" x14ac:dyDescent="0.25">
      <c r="C501" s="188"/>
      <c r="D501" s="189"/>
      <c r="E501" s="178"/>
      <c r="F501" s="178"/>
      <c r="G501" s="190">
        <f>DATOS!$E$13</f>
        <v>1</v>
      </c>
      <c r="H501" s="178"/>
      <c r="I501" s="191"/>
      <c r="J501" s="178"/>
      <c r="K501" s="178"/>
      <c r="L501" s="178"/>
      <c r="M501" s="178"/>
      <c r="N501" s="160" t="str">
        <f t="shared" si="38"/>
        <v/>
      </c>
      <c r="O501" s="21"/>
      <c r="P501" s="160" t="str">
        <f t="shared" si="39"/>
        <v/>
      </c>
      <c r="Q501" s="160">
        <f t="shared" si="40"/>
        <v>0</v>
      </c>
      <c r="R501" s="160" t="str">
        <f t="shared" si="41"/>
        <v/>
      </c>
      <c r="S501" s="160" t="str">
        <f t="shared" si="42"/>
        <v/>
      </c>
      <c r="T501" s="50" t="str">
        <f>IF($F501="","",IF(ISERROR(VLOOKUP(F501,PROVEEDORES!$D$8:$I$507,5,0)),1,VLOOKUP($F501,PROVEEDORES!$D$8:$I$507,5,0)))</f>
        <v/>
      </c>
    </row>
    <row r="502" spans="3:20" ht="17.45" customHeight="1" x14ac:dyDescent="0.25">
      <c r="C502" s="188"/>
      <c r="D502" s="189"/>
      <c r="E502" s="178"/>
      <c r="F502" s="178"/>
      <c r="G502" s="190">
        <f>DATOS!$E$13</f>
        <v>1</v>
      </c>
      <c r="H502" s="178"/>
      <c r="I502" s="191"/>
      <c r="J502" s="178"/>
      <c r="K502" s="178"/>
      <c r="L502" s="178"/>
      <c r="M502" s="178"/>
      <c r="N502" s="160" t="str">
        <f t="shared" si="38"/>
        <v/>
      </c>
      <c r="O502" s="21"/>
      <c r="P502" s="160" t="str">
        <f t="shared" si="39"/>
        <v/>
      </c>
      <c r="Q502" s="160">
        <f t="shared" si="40"/>
        <v>0</v>
      </c>
      <c r="R502" s="160" t="str">
        <f t="shared" si="41"/>
        <v/>
      </c>
      <c r="S502" s="160" t="str">
        <f t="shared" si="42"/>
        <v/>
      </c>
      <c r="T502" s="50" t="str">
        <f>IF($F502="","",IF(ISERROR(VLOOKUP(F502,PROVEEDORES!$D$8:$I$507,5,0)),1,VLOOKUP($F502,PROVEEDORES!$D$8:$I$507,5,0)))</f>
        <v/>
      </c>
    </row>
    <row r="503" spans="3:20" ht="17.45" customHeight="1" x14ac:dyDescent="0.25">
      <c r="C503" s="188"/>
      <c r="D503" s="189"/>
      <c r="E503" s="178"/>
      <c r="F503" s="178"/>
      <c r="G503" s="190">
        <f>DATOS!$E$13</f>
        <v>1</v>
      </c>
      <c r="H503" s="178"/>
      <c r="I503" s="191"/>
      <c r="J503" s="178"/>
      <c r="K503" s="178"/>
      <c r="L503" s="178"/>
      <c r="M503" s="178"/>
      <c r="N503" s="160" t="str">
        <f t="shared" si="38"/>
        <v/>
      </c>
      <c r="O503" s="21"/>
      <c r="P503" s="160" t="str">
        <f t="shared" si="39"/>
        <v/>
      </c>
      <c r="Q503" s="160">
        <f t="shared" si="40"/>
        <v>0</v>
      </c>
      <c r="R503" s="160" t="str">
        <f t="shared" si="41"/>
        <v/>
      </c>
      <c r="S503" s="160" t="str">
        <f t="shared" si="42"/>
        <v/>
      </c>
      <c r="T503" s="50" t="str">
        <f>IF($F503="","",IF(ISERROR(VLOOKUP(F503,PROVEEDORES!$D$8:$I$507,5,0)),1,VLOOKUP($F503,PROVEEDORES!$D$8:$I$507,5,0)))</f>
        <v/>
      </c>
    </row>
    <row r="504" spans="3:20" ht="17.45" customHeight="1" x14ac:dyDescent="0.25">
      <c r="C504" s="188"/>
      <c r="D504" s="189"/>
      <c r="E504" s="178"/>
      <c r="F504" s="178"/>
      <c r="G504" s="190">
        <f>DATOS!$E$13</f>
        <v>1</v>
      </c>
      <c r="H504" s="178"/>
      <c r="I504" s="191"/>
      <c r="J504" s="178"/>
      <c r="K504" s="178"/>
      <c r="L504" s="178"/>
      <c r="M504" s="178"/>
      <c r="N504" s="160" t="str">
        <f t="shared" si="38"/>
        <v/>
      </c>
      <c r="O504" s="21"/>
      <c r="P504" s="160" t="str">
        <f t="shared" si="39"/>
        <v/>
      </c>
      <c r="Q504" s="160">
        <f t="shared" si="40"/>
        <v>0</v>
      </c>
      <c r="R504" s="160" t="str">
        <f t="shared" si="41"/>
        <v/>
      </c>
      <c r="S504" s="160" t="str">
        <f t="shared" si="42"/>
        <v/>
      </c>
      <c r="T504" s="50" t="str">
        <f>IF($F504="","",IF(ISERROR(VLOOKUP(F504,PROVEEDORES!$D$8:$I$507,5,0)),1,VLOOKUP($F504,PROVEEDORES!$D$8:$I$507,5,0)))</f>
        <v/>
      </c>
    </row>
    <row r="505" spans="3:20" ht="17.45" customHeight="1" x14ac:dyDescent="0.25">
      <c r="C505" s="188"/>
      <c r="D505" s="189"/>
      <c r="E505" s="178"/>
      <c r="F505" s="178"/>
      <c r="G505" s="190">
        <f>DATOS!$E$13</f>
        <v>1</v>
      </c>
      <c r="H505" s="178"/>
      <c r="I505" s="191"/>
      <c r="J505" s="178"/>
      <c r="K505" s="178"/>
      <c r="L505" s="178"/>
      <c r="M505" s="178"/>
      <c r="N505" s="160" t="str">
        <f t="shared" si="38"/>
        <v/>
      </c>
      <c r="O505" s="21"/>
      <c r="P505" s="160" t="str">
        <f t="shared" si="39"/>
        <v/>
      </c>
      <c r="Q505" s="160">
        <f t="shared" si="40"/>
        <v>0</v>
      </c>
      <c r="R505" s="160" t="str">
        <f t="shared" si="41"/>
        <v/>
      </c>
      <c r="S505" s="160" t="str">
        <f t="shared" si="42"/>
        <v/>
      </c>
      <c r="T505" s="50" t="str">
        <f>IF($F505="","",IF(ISERROR(VLOOKUP(F505,PROVEEDORES!$D$8:$I$507,5,0)),1,VLOOKUP($F505,PROVEEDORES!$D$8:$I$507,5,0)))</f>
        <v/>
      </c>
    </row>
    <row r="506" spans="3:20" ht="17.45" customHeight="1" x14ac:dyDescent="0.25">
      <c r="C506" s="188"/>
      <c r="D506" s="189"/>
      <c r="E506" s="178"/>
      <c r="F506" s="178"/>
      <c r="G506" s="190">
        <f>DATOS!$E$13</f>
        <v>1</v>
      </c>
      <c r="H506" s="178"/>
      <c r="I506" s="191"/>
      <c r="J506" s="178"/>
      <c r="K506" s="178"/>
      <c r="L506" s="178"/>
      <c r="M506" s="178"/>
      <c r="N506" s="160" t="str">
        <f t="shared" si="38"/>
        <v/>
      </c>
      <c r="O506" s="21"/>
      <c r="P506" s="160" t="str">
        <f t="shared" si="39"/>
        <v/>
      </c>
      <c r="Q506" s="160">
        <f t="shared" si="40"/>
        <v>0</v>
      </c>
      <c r="R506" s="160" t="str">
        <f t="shared" si="41"/>
        <v/>
      </c>
      <c r="S506" s="160" t="str">
        <f t="shared" si="42"/>
        <v/>
      </c>
      <c r="T506" s="50" t="str">
        <f>IF($F506="","",IF(ISERROR(VLOOKUP(F506,PROVEEDORES!$D$8:$I$507,5,0)),1,VLOOKUP($F506,PROVEEDORES!$D$8:$I$507,5,0)))</f>
        <v/>
      </c>
    </row>
    <row r="507" spans="3:20" ht="17.45" customHeight="1" x14ac:dyDescent="0.25">
      <c r="C507" s="188"/>
      <c r="D507" s="189"/>
      <c r="E507" s="178"/>
      <c r="F507" s="178"/>
      <c r="G507" s="190">
        <f>DATOS!$E$13</f>
        <v>1</v>
      </c>
      <c r="H507" s="178"/>
      <c r="I507" s="191"/>
      <c r="J507" s="178"/>
      <c r="K507" s="178"/>
      <c r="L507" s="178"/>
      <c r="M507" s="178"/>
      <c r="N507" s="160" t="str">
        <f t="shared" si="38"/>
        <v/>
      </c>
      <c r="O507" s="21"/>
      <c r="P507" s="160" t="str">
        <f t="shared" si="39"/>
        <v/>
      </c>
      <c r="Q507" s="160">
        <f t="shared" si="40"/>
        <v>0</v>
      </c>
      <c r="R507" s="160" t="str">
        <f t="shared" si="41"/>
        <v/>
      </c>
      <c r="S507" s="160" t="str">
        <f t="shared" si="42"/>
        <v/>
      </c>
      <c r="T507" s="50" t="str">
        <f>IF($F507="","",IF(ISERROR(VLOOKUP(F507,PROVEEDORES!$D$8:$I$507,5,0)),1,VLOOKUP($F507,PROVEEDORES!$D$8:$I$507,5,0)))</f>
        <v/>
      </c>
    </row>
    <row r="508" spans="3:20" ht="17.45" customHeight="1" x14ac:dyDescent="0.25">
      <c r="C508" s="188"/>
      <c r="D508" s="189"/>
      <c r="E508" s="178"/>
      <c r="F508" s="178"/>
      <c r="G508" s="190">
        <f>DATOS!$E$13</f>
        <v>1</v>
      </c>
      <c r="H508" s="178"/>
      <c r="I508" s="191"/>
      <c r="J508" s="178"/>
      <c r="K508" s="178"/>
      <c r="L508" s="178"/>
      <c r="M508" s="178"/>
      <c r="N508" s="160" t="str">
        <f t="shared" si="38"/>
        <v/>
      </c>
      <c r="O508" s="21"/>
      <c r="P508" s="160" t="str">
        <f t="shared" si="39"/>
        <v/>
      </c>
      <c r="Q508" s="160">
        <f t="shared" si="40"/>
        <v>0</v>
      </c>
      <c r="R508" s="160" t="str">
        <f t="shared" si="41"/>
        <v/>
      </c>
      <c r="S508" s="160" t="str">
        <f t="shared" si="42"/>
        <v/>
      </c>
      <c r="T508" s="50" t="str">
        <f>IF($F508="","",IF(ISERROR(VLOOKUP(F508,PROVEEDORES!$D$8:$I$507,5,0)),1,VLOOKUP($F508,PROVEEDORES!$D$8:$I$507,5,0)))</f>
        <v/>
      </c>
    </row>
    <row r="509" spans="3:20" ht="17.45" customHeight="1" x14ac:dyDescent="0.25">
      <c r="C509" s="188"/>
      <c r="D509" s="189"/>
      <c r="E509" s="178"/>
      <c r="F509" s="178"/>
      <c r="G509" s="190">
        <f>DATOS!$E$13</f>
        <v>1</v>
      </c>
      <c r="H509" s="178"/>
      <c r="I509" s="191"/>
      <c r="J509" s="178"/>
      <c r="K509" s="178"/>
      <c r="L509" s="178"/>
      <c r="M509" s="178"/>
      <c r="N509" s="160" t="str">
        <f t="shared" si="38"/>
        <v/>
      </c>
      <c r="O509" s="21"/>
      <c r="P509" s="160" t="str">
        <f t="shared" si="39"/>
        <v/>
      </c>
      <c r="Q509" s="160">
        <f t="shared" si="40"/>
        <v>0</v>
      </c>
      <c r="R509" s="160" t="str">
        <f t="shared" si="41"/>
        <v/>
      </c>
      <c r="S509" s="160" t="str">
        <f t="shared" si="42"/>
        <v/>
      </c>
      <c r="T509" s="50" t="str">
        <f>IF($F509="","",IF(ISERROR(VLOOKUP(F509,PROVEEDORES!$D$8:$I$507,5,0)),1,VLOOKUP($F509,PROVEEDORES!$D$8:$I$507,5,0)))</f>
        <v/>
      </c>
    </row>
    <row r="510" spans="3:20" ht="17.45" customHeight="1" x14ac:dyDescent="0.25">
      <c r="C510" s="188"/>
      <c r="D510" s="189"/>
      <c r="E510" s="178"/>
      <c r="F510" s="178"/>
      <c r="G510" s="190">
        <f>DATOS!$E$13</f>
        <v>1</v>
      </c>
      <c r="H510" s="178"/>
      <c r="I510" s="191"/>
      <c r="J510" s="178"/>
      <c r="K510" s="178"/>
      <c r="L510" s="178"/>
      <c r="M510" s="178"/>
      <c r="N510" s="160" t="str">
        <f t="shared" si="38"/>
        <v/>
      </c>
      <c r="O510" s="21"/>
      <c r="P510" s="160" t="str">
        <f t="shared" si="39"/>
        <v/>
      </c>
      <c r="Q510" s="160">
        <f t="shared" si="40"/>
        <v>0</v>
      </c>
      <c r="R510" s="160" t="str">
        <f t="shared" si="41"/>
        <v/>
      </c>
      <c r="S510" s="160" t="str">
        <f t="shared" si="42"/>
        <v/>
      </c>
      <c r="T510" s="50" t="str">
        <f>IF($F510="","",IF(ISERROR(VLOOKUP(F510,PROVEEDORES!$D$8:$I$507,5,0)),1,VLOOKUP($F510,PROVEEDORES!$D$8:$I$507,5,0)))</f>
        <v/>
      </c>
    </row>
    <row r="511" spans="3:20" ht="17.45" customHeight="1" x14ac:dyDescent="0.25">
      <c r="C511" s="188"/>
      <c r="D511" s="189"/>
      <c r="E511" s="178"/>
      <c r="F511" s="178"/>
      <c r="G511" s="190">
        <f>DATOS!$E$13</f>
        <v>1</v>
      </c>
      <c r="H511" s="178"/>
      <c r="I511" s="191"/>
      <c r="J511" s="178"/>
      <c r="K511" s="178"/>
      <c r="L511" s="178"/>
      <c r="M511" s="178"/>
      <c r="N511" s="160" t="str">
        <f t="shared" si="38"/>
        <v/>
      </c>
      <c r="O511" s="21"/>
      <c r="P511" s="160" t="str">
        <f t="shared" si="39"/>
        <v/>
      </c>
      <c r="Q511" s="160">
        <f t="shared" si="40"/>
        <v>0</v>
      </c>
      <c r="R511" s="160" t="str">
        <f t="shared" si="41"/>
        <v/>
      </c>
      <c r="S511" s="160" t="str">
        <f t="shared" si="42"/>
        <v/>
      </c>
      <c r="T511" s="50" t="str">
        <f>IF($F511="","",IF(ISERROR(VLOOKUP(F511,PROVEEDORES!$D$8:$I$507,5,0)),1,VLOOKUP($F511,PROVEEDORES!$D$8:$I$507,5,0)))</f>
        <v/>
      </c>
    </row>
    <row r="512" spans="3:20" ht="17.45" customHeight="1" x14ac:dyDescent="0.25">
      <c r="C512" s="188"/>
      <c r="D512" s="189"/>
      <c r="E512" s="178"/>
      <c r="F512" s="178"/>
      <c r="G512" s="190">
        <f>DATOS!$E$13</f>
        <v>1</v>
      </c>
      <c r="H512" s="178"/>
      <c r="I512" s="191"/>
      <c r="J512" s="178"/>
      <c r="K512" s="178"/>
      <c r="L512" s="178"/>
      <c r="M512" s="178"/>
      <c r="N512" s="160" t="str">
        <f t="shared" si="38"/>
        <v/>
      </c>
      <c r="O512" s="21"/>
      <c r="P512" s="160" t="str">
        <f t="shared" si="39"/>
        <v/>
      </c>
      <c r="Q512" s="160">
        <f t="shared" si="40"/>
        <v>0</v>
      </c>
      <c r="R512" s="160" t="str">
        <f t="shared" si="41"/>
        <v/>
      </c>
      <c r="S512" s="160" t="str">
        <f t="shared" si="42"/>
        <v/>
      </c>
      <c r="T512" s="50" t="str">
        <f>IF($F512="","",IF(ISERROR(VLOOKUP(F512,PROVEEDORES!$D$8:$I$507,5,0)),1,VLOOKUP($F512,PROVEEDORES!$D$8:$I$507,5,0)))</f>
        <v/>
      </c>
    </row>
    <row r="513" spans="3:20" ht="17.45" customHeight="1" x14ac:dyDescent="0.25">
      <c r="C513" s="188"/>
      <c r="D513" s="189"/>
      <c r="E513" s="178"/>
      <c r="F513" s="178"/>
      <c r="G513" s="190">
        <f>DATOS!$E$13</f>
        <v>1</v>
      </c>
      <c r="H513" s="178"/>
      <c r="I513" s="191"/>
      <c r="J513" s="178"/>
      <c r="K513" s="178"/>
      <c r="L513" s="178"/>
      <c r="M513" s="178"/>
      <c r="N513" s="160" t="str">
        <f t="shared" si="38"/>
        <v/>
      </c>
      <c r="O513" s="21"/>
      <c r="P513" s="160" t="str">
        <f t="shared" si="39"/>
        <v/>
      </c>
      <c r="Q513" s="160">
        <f t="shared" si="40"/>
        <v>0</v>
      </c>
      <c r="R513" s="160" t="str">
        <f t="shared" si="41"/>
        <v/>
      </c>
      <c r="S513" s="160" t="str">
        <f t="shared" si="42"/>
        <v/>
      </c>
      <c r="T513" s="50" t="str">
        <f>IF($F513="","",IF(ISERROR(VLOOKUP(F513,PROVEEDORES!$D$8:$I$507,5,0)),1,VLOOKUP($F513,PROVEEDORES!$D$8:$I$507,5,0)))</f>
        <v/>
      </c>
    </row>
    <row r="514" spans="3:20" ht="17.45" customHeight="1" x14ac:dyDescent="0.25">
      <c r="C514" s="188"/>
      <c r="D514" s="189"/>
      <c r="E514" s="178"/>
      <c r="F514" s="178"/>
      <c r="G514" s="190">
        <f>DATOS!$E$13</f>
        <v>1</v>
      </c>
      <c r="H514" s="178"/>
      <c r="I514" s="191"/>
      <c r="J514" s="178"/>
      <c r="K514" s="178"/>
      <c r="L514" s="178"/>
      <c r="M514" s="178"/>
      <c r="N514" s="160" t="str">
        <f t="shared" si="38"/>
        <v/>
      </c>
      <c r="O514" s="21"/>
      <c r="P514" s="160" t="str">
        <f t="shared" si="39"/>
        <v/>
      </c>
      <c r="Q514" s="160">
        <f t="shared" si="40"/>
        <v>0</v>
      </c>
      <c r="R514" s="160" t="str">
        <f t="shared" si="41"/>
        <v/>
      </c>
      <c r="S514" s="160" t="str">
        <f t="shared" si="42"/>
        <v/>
      </c>
      <c r="T514" s="50" t="str">
        <f>IF($F514="","",IF(ISERROR(VLOOKUP(F514,PROVEEDORES!$D$8:$I$507,5,0)),1,VLOOKUP($F514,PROVEEDORES!$D$8:$I$507,5,0)))</f>
        <v/>
      </c>
    </row>
    <row r="515" spans="3:20" ht="17.45" customHeight="1" x14ac:dyDescent="0.25">
      <c r="C515" s="188"/>
      <c r="D515" s="189"/>
      <c r="E515" s="178"/>
      <c r="F515" s="178"/>
      <c r="G515" s="190">
        <f>DATOS!$E$13</f>
        <v>1</v>
      </c>
      <c r="H515" s="178"/>
      <c r="I515" s="191"/>
      <c r="J515" s="178"/>
      <c r="K515" s="178"/>
      <c r="L515" s="178"/>
      <c r="M515" s="178"/>
      <c r="N515" s="160" t="str">
        <f t="shared" si="38"/>
        <v/>
      </c>
      <c r="O515" s="21"/>
      <c r="P515" s="160" t="str">
        <f t="shared" si="39"/>
        <v/>
      </c>
      <c r="Q515" s="160">
        <f t="shared" si="40"/>
        <v>0</v>
      </c>
      <c r="R515" s="160" t="str">
        <f t="shared" si="41"/>
        <v/>
      </c>
      <c r="S515" s="160" t="str">
        <f t="shared" si="42"/>
        <v/>
      </c>
      <c r="T515" s="50" t="str">
        <f>IF($F515="","",IF(ISERROR(VLOOKUP(F515,PROVEEDORES!$D$8:$I$507,5,0)),1,VLOOKUP($F515,PROVEEDORES!$D$8:$I$507,5,0)))</f>
        <v/>
      </c>
    </row>
    <row r="516" spans="3:20" ht="17.45" customHeight="1" x14ac:dyDescent="0.25">
      <c r="C516" s="188"/>
      <c r="D516" s="189"/>
      <c r="E516" s="178"/>
      <c r="F516" s="178"/>
      <c r="G516" s="190">
        <f>DATOS!$E$13</f>
        <v>1</v>
      </c>
      <c r="H516" s="178"/>
      <c r="I516" s="191"/>
      <c r="J516" s="178"/>
      <c r="K516" s="178"/>
      <c r="L516" s="178"/>
      <c r="M516" s="178"/>
      <c r="N516" s="160" t="str">
        <f t="shared" si="38"/>
        <v/>
      </c>
      <c r="O516" s="21"/>
      <c r="P516" s="160" t="str">
        <f t="shared" si="39"/>
        <v/>
      </c>
      <c r="Q516" s="160">
        <f t="shared" si="40"/>
        <v>0</v>
      </c>
      <c r="R516" s="160" t="str">
        <f t="shared" si="41"/>
        <v/>
      </c>
      <c r="S516" s="160" t="str">
        <f t="shared" si="42"/>
        <v/>
      </c>
      <c r="T516" s="50" t="str">
        <f>IF($F516="","",IF(ISERROR(VLOOKUP(F516,PROVEEDORES!$D$8:$I$507,5,0)),1,VLOOKUP($F516,PROVEEDORES!$D$8:$I$507,5,0)))</f>
        <v/>
      </c>
    </row>
  </sheetData>
  <sheetProtection algorithmName="SHA-512" hashValue="OUzMMlUNj7Mb9wrzDautDih36TRM09a/AptuCGSjJcmSH+Xfbm4xIwRlBE8sv9u0frZkTc/ZzBZ48mKGpWTt1A==" saltValue="QYsyMS7fG5iDoLTCmA1iYQ==" spinCount="100000" sheet="1" objects="1" scenarios="1" formatColumns="0" formatRows="0" autoFilter="0"/>
  <autoFilter ref="M16:N16" xr:uid="{00000000-0009-0000-0000-000023000000}"/>
  <mergeCells count="21">
    <mergeCell ref="S6:S7"/>
    <mergeCell ref="I6:I7"/>
    <mergeCell ref="C6:C7"/>
    <mergeCell ref="D6:D7"/>
    <mergeCell ref="H6:H7"/>
    <mergeCell ref="F6:F7"/>
    <mergeCell ref="P6:P7"/>
    <mergeCell ref="Q6:Q7"/>
    <mergeCell ref="R6:R7"/>
    <mergeCell ref="E6:E7"/>
    <mergeCell ref="A15:A16"/>
    <mergeCell ref="A1:A4"/>
    <mergeCell ref="A5:A6"/>
    <mergeCell ref="J6:J7"/>
    <mergeCell ref="N6:N7"/>
    <mergeCell ref="L6:L7"/>
    <mergeCell ref="M6:M7"/>
    <mergeCell ref="K6:K7"/>
    <mergeCell ref="L1:N1"/>
    <mergeCell ref="L4:N4"/>
    <mergeCell ref="G6:G7"/>
  </mergeCells>
  <phoneticPr fontId="13" type="noConversion"/>
  <hyperlinks>
    <hyperlink ref="A15:A16" location="CONTACTO!A1" display="Contacto" xr:uid="{00000000-0004-0000-2300-000000000000}"/>
    <hyperlink ref="A5:A6" location="MENU!A1" display="M e n ú" xr:uid="{00000000-0004-0000-2300-000001000000}"/>
    <hyperlink ref="A10" location="'INVERSIONES ARRENDAMIENTO'!A1" display="Inversiones Arrendamiento" xr:uid="{00000000-0004-0000-2300-000002000000}"/>
    <hyperlink ref="A14" location="PROVEEDORES!A1" display="Catálogo de Proveedores" xr:uid="{00000000-0004-0000-2300-000003000000}"/>
    <hyperlink ref="A13" location="DIOT!A1" display="Declaración del DIOT" xr:uid="{00000000-0004-0000-2300-000004000000}"/>
    <hyperlink ref="A12" location="TARIFAS!A1" display="Tablas y Tarifas de ISR" xr:uid="{00000000-0004-0000-2300-000005000000}"/>
    <hyperlink ref="A11" location="IMPUESTOS!A1" display="Impuestos" xr:uid="{00000000-0004-0000-2300-000006000000}"/>
    <hyperlink ref="A9" location="'INVERSIONES EMPR PROF'!A1" display="Inversiones Empresarial y P" xr:uid="{00000000-0004-0000-2300-000007000000}"/>
    <hyperlink ref="A8" location="'INGRESOS Y EGRESOS'!A1" display="Ingresos y Egresos" xr:uid="{00000000-0004-0000-2300-000008000000}"/>
    <hyperlink ref="A7" location="DATOS!A1" display="Datos de la Empresa" xr:uid="{00000000-0004-0000-23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 errorTitle="ALTA DEL PROVEEDOR" error="Dar de alta al proveedore en el catálogo de proveedores" xr:uid="{00000000-0002-0000-2300-000000000000}">
          <x14:formula1>
            <xm:f>PROVEEDORES!$D$8:$D$507</xm:f>
          </x14:formula1>
          <xm:sqref>F20:F516</xm:sqref>
        </x14:dataValidation>
        <x14:dataValidation type="list" allowBlank="1" showInputMessage="1" showErrorMessage="1" xr:uid="{00000000-0002-0000-2300-000001000000}">
          <x14:formula1>
            <xm:f>LISTA!$B$15:$B$18</xm:f>
          </x14:formula1>
          <xm:sqref>I20:I516</xm:sqref>
        </x14:dataValidation>
        <x14:dataValidation type="list" allowBlank="1" showInputMessage="1" showErrorMessage="1" errorTitle="REGIMEN FISCAL" error="Seleccione el régimen fiscal aplicable" xr:uid="{00000000-0002-0000-2300-000002000000}">
          <x14:formula1>
            <xm:f>LISTA!$B$21:$B$24</xm:f>
          </x14:formula1>
          <xm:sqref>G17:G516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2"/>
  <dimension ref="A1:S532"/>
  <sheetViews>
    <sheetView zoomScaleNormal="100" workbookViewId="0">
      <pane xSplit="1" ySplit="7" topLeftCell="B8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29" customWidth="1"/>
    <col min="4" max="4" width="8.7109375" style="13" customWidth="1"/>
    <col min="5" max="5" width="25.7109375" style="13" customWidth="1"/>
    <col min="6" max="6" width="15.28515625" style="13" customWidth="1"/>
    <col min="7" max="7" width="21.7109375" style="13" hidden="1" customWidth="1"/>
    <col min="8" max="8" width="12.28515625" style="21" customWidth="1"/>
    <col min="9" max="9" width="4.7109375" style="21" customWidth="1"/>
    <col min="10" max="14" width="12.28515625" style="21" customWidth="1"/>
    <col min="15" max="15" width="0.85546875" style="21" customWidth="1"/>
    <col min="16" max="19" width="11.7109375" style="21" customWidth="1"/>
    <col min="20" max="20" width="10.7109375" style="13" customWidth="1"/>
    <col min="21" max="21" width="30.7109375" style="13" customWidth="1"/>
    <col min="22" max="22" width="11.7109375" style="13" customWidth="1"/>
    <col min="23" max="25" width="10.7109375" style="13" customWidth="1"/>
    <col min="26" max="27" width="11.7109375" style="13" customWidth="1"/>
    <col min="28" max="16384" width="11.42578125" style="13"/>
  </cols>
  <sheetData>
    <row r="1" spans="1:19" ht="17.45" customHeight="1" x14ac:dyDescent="0.3">
      <c r="A1" s="212" t="s">
        <v>244</v>
      </c>
      <c r="C1" s="107" t="str">
        <f>IF(DATOS!H18=DATOS!I1,DATOS!$E$6&amp;" "&amp;DATOS!$I$6&amp;" "&amp;DATOS!$M$6, "N o m b r e")</f>
        <v>N o m b r e</v>
      </c>
      <c r="H1" s="80"/>
      <c r="L1" s="273" t="s">
        <v>64</v>
      </c>
      <c r="M1" s="273"/>
      <c r="N1" s="273"/>
      <c r="O1" s="74"/>
      <c r="P1" s="62"/>
      <c r="Q1" s="62"/>
      <c r="R1" s="62"/>
      <c r="S1" s="62"/>
    </row>
    <row r="2" spans="1:19" ht="17.45" customHeight="1" x14ac:dyDescent="0.3">
      <c r="A2" s="260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</row>
    <row r="3" spans="1:19" ht="17.45" customHeight="1" x14ac:dyDescent="0.2">
      <c r="A3" s="260"/>
      <c r="C3" s="23"/>
    </row>
    <row r="4" spans="1:19" ht="17.45" customHeight="1" x14ac:dyDescent="0.3">
      <c r="A4" s="261"/>
      <c r="C4" s="107" t="s">
        <v>0</v>
      </c>
      <c r="L4" s="274" t="str">
        <f>"SEPTIEMBRE "&amp;DATOS!$E$10</f>
        <v>SEPTIEMBRE 2020</v>
      </c>
      <c r="M4" s="274"/>
      <c r="N4" s="274"/>
      <c r="O4" s="87"/>
      <c r="P4" s="64"/>
      <c r="Q4" s="64"/>
      <c r="R4" s="64"/>
      <c r="S4" s="64"/>
    </row>
    <row r="5" spans="1:19" ht="17.45" customHeight="1" x14ac:dyDescent="0.2">
      <c r="A5" s="262" t="s">
        <v>251</v>
      </c>
      <c r="C5" s="23"/>
    </row>
    <row r="6" spans="1:19" ht="17.45" customHeight="1" x14ac:dyDescent="0.2">
      <c r="A6" s="263"/>
      <c r="C6" s="240" t="s">
        <v>1</v>
      </c>
      <c r="D6" s="240" t="s">
        <v>153</v>
      </c>
      <c r="E6" s="240" t="s">
        <v>78</v>
      </c>
      <c r="F6" s="240" t="s">
        <v>23</v>
      </c>
      <c r="G6" s="240" t="s">
        <v>192</v>
      </c>
      <c r="H6" s="270" t="s">
        <v>183</v>
      </c>
      <c r="I6" s="240" t="s">
        <v>93</v>
      </c>
      <c r="J6" s="240" t="s">
        <v>2</v>
      </c>
      <c r="K6" s="240" t="s">
        <v>182</v>
      </c>
      <c r="L6" s="270" t="s">
        <v>141</v>
      </c>
      <c r="M6" s="270" t="s">
        <v>142</v>
      </c>
      <c r="N6" s="240" t="s">
        <v>3</v>
      </c>
      <c r="P6" s="270" t="s">
        <v>184</v>
      </c>
      <c r="Q6" s="270" t="s">
        <v>185</v>
      </c>
      <c r="R6" s="270" t="s">
        <v>259</v>
      </c>
      <c r="S6" s="270" t="s">
        <v>186</v>
      </c>
    </row>
    <row r="7" spans="1:19" ht="17.45" customHeight="1" x14ac:dyDescent="0.2">
      <c r="A7" s="114" t="s">
        <v>163</v>
      </c>
      <c r="C7" s="240"/>
      <c r="D7" s="240"/>
      <c r="E7" s="240"/>
      <c r="F7" s="240"/>
      <c r="G7" s="240"/>
      <c r="H7" s="270"/>
      <c r="I7" s="240"/>
      <c r="J7" s="272"/>
      <c r="K7" s="272"/>
      <c r="L7" s="270"/>
      <c r="M7" s="270"/>
      <c r="N7" s="272"/>
      <c r="P7" s="271"/>
      <c r="Q7" s="271"/>
      <c r="R7" s="271"/>
      <c r="S7" s="271"/>
    </row>
    <row r="8" spans="1:19" ht="17.45" customHeight="1" x14ac:dyDescent="0.2">
      <c r="A8" s="114" t="s">
        <v>166</v>
      </c>
      <c r="C8" s="132" t="s">
        <v>139</v>
      </c>
      <c r="D8" s="133"/>
      <c r="E8" s="133"/>
      <c r="F8" s="133"/>
      <c r="G8" s="133"/>
      <c r="H8" s="138"/>
      <c r="I8" s="138"/>
      <c r="J8" s="138"/>
      <c r="K8" s="138"/>
      <c r="L8" s="140"/>
      <c r="M8" s="140"/>
      <c r="N8" s="138"/>
      <c r="O8" s="50"/>
      <c r="P8" s="136"/>
      <c r="Q8" s="136"/>
      <c r="R8" s="136"/>
      <c r="S8" s="136"/>
    </row>
    <row r="9" spans="1:19" ht="17.45" customHeight="1" x14ac:dyDescent="0.2">
      <c r="A9" s="114" t="s">
        <v>205</v>
      </c>
      <c r="C9" s="132"/>
      <c r="D9" s="133"/>
      <c r="E9" s="134" t="s">
        <v>196</v>
      </c>
      <c r="F9" s="133"/>
      <c r="G9" s="133"/>
      <c r="H9" s="141">
        <f>SUMIF($G$17:$G$516,LISTA!$B$21,H$17:H$516)</f>
        <v>0</v>
      </c>
      <c r="I9" s="141"/>
      <c r="J9" s="141">
        <f>SUMIF($G$17:$G$516,LISTA!$B$21,J$17:J$516)+SUMIF($G$17:$G$516,LISTA!$B$22,J$17:J$516)</f>
        <v>0</v>
      </c>
      <c r="K9" s="141">
        <f>SUMIF($G$17:$G$516,LISTA!$B$21,K$17:K$516)+SUMIF($G$17:$G$516,LISTA!$B$22,K$17:K$516)</f>
        <v>0</v>
      </c>
      <c r="L9" s="141">
        <f>SUMIF($G$17:$G$516,LISTA!$B$21,L$17:L$516)+SUMIF($G$17:$G$516,LISTA!$B$22,L$17:L$516)</f>
        <v>0</v>
      </c>
      <c r="M9" s="141">
        <f>SUMIF($G$17:$G$516,LISTA!$B$21,M$17:M$516)+SUMIF($G$17:$G$516,LISTA!$B$22,M$17:M$516)</f>
        <v>0</v>
      </c>
      <c r="N9" s="141">
        <f>H9+J9+K9-L9-M9</f>
        <v>0</v>
      </c>
      <c r="O9" s="50"/>
      <c r="P9" s="141">
        <f>SUMIF($G$17:$G$516,LISTA!$B$21,P$17:P$516)+SUMIF($G$17:$G$516,LISTA!$B$22,P$17:P$516)</f>
        <v>0</v>
      </c>
      <c r="Q9" s="141">
        <f>SUMIF($G$17:$G$516,LISTA!$B$21,Q$17:Q$516)+SUMIF($G$17:$G$516,LISTA!$B$22,Q$17:Q$516)</f>
        <v>0</v>
      </c>
      <c r="R9" s="141">
        <f>SUMIF($G$17:$G$516,LISTA!$B$21,R$17:R$516)+SUMIF($G$17:$G$516,LISTA!$B$22,R$17:R$516)</f>
        <v>0</v>
      </c>
      <c r="S9" s="141">
        <f>SUMIF($G$17:$G$516,LISTA!$B$21,S$17:S$516)+SUMIF($G$17:$G$516,LISTA!$B$22,S$17:S$516)</f>
        <v>0</v>
      </c>
    </row>
    <row r="10" spans="1:19" ht="17.45" customHeight="1" x14ac:dyDescent="0.2">
      <c r="A10" s="114" t="s">
        <v>206</v>
      </c>
      <c r="C10" s="132"/>
      <c r="D10" s="133"/>
      <c r="E10" s="134" t="s">
        <v>197</v>
      </c>
      <c r="F10" s="133"/>
      <c r="G10" s="133"/>
      <c r="H10" s="141">
        <f>SUMIF($G$17:$G$516,LISTA!$B$23,H$17:H$516)</f>
        <v>0</v>
      </c>
      <c r="I10" s="141"/>
      <c r="J10" s="141">
        <f>SUMIF($G$17:$G$516,LISTA!$B$23,J$17:J$516)+SUMIF($G$17:$G$516,LISTA!$B$24,J$17:J$516)</f>
        <v>0</v>
      </c>
      <c r="K10" s="141">
        <f>SUMIF($G$17:$G$516,LISTA!$B$23,K$17:K$516)+SUMIF($G$17:$G$516,LISTA!$B$24,K$17:K$516)</f>
        <v>0</v>
      </c>
      <c r="L10" s="141">
        <f>SUMIF($G$17:$G$516,LISTA!$B$23,L$17:L$516)+SUMIF($G$17:$G$516,LISTA!$B$24,L$17:L$516)</f>
        <v>0</v>
      </c>
      <c r="M10" s="141">
        <f>SUMIF($G$17:$G$516,LISTA!$B$23,M$17:M$516)+SUMIF($G$17:$G$516,LISTA!$B$24,M$17:M$516)</f>
        <v>0</v>
      </c>
      <c r="N10" s="141">
        <f>H10+J10+K10-L10-M10</f>
        <v>0</v>
      </c>
      <c r="O10" s="50"/>
      <c r="P10" s="141">
        <f>SUMIF($G$17:$G$516,LISTA!$B$23,P$17:P$516)+SUMIF($G$17:$G$516,LISTA!$B$24,P$17:P$516)</f>
        <v>0</v>
      </c>
      <c r="Q10" s="141">
        <f>SUMIF($G$17:$G$516,LISTA!$B$23,Q$17:Q$516)+SUMIF($G$17:$G$516,LISTA!$B$24,Q$17:Q$516)</f>
        <v>0</v>
      </c>
      <c r="R10" s="141">
        <f>SUMIF($G$17:$G$516,LISTA!$B$23,R$17:R$516)+SUMIF($G$17:$G$516,LISTA!$B$24,R$17:R$516)</f>
        <v>0</v>
      </c>
      <c r="S10" s="141">
        <f>SUMIF($G$17:$G$516,LISTA!$B$23,S$17:S$516)+SUMIF($G$17:$G$516,LISTA!$B$24,S$17:S$516)</f>
        <v>0</v>
      </c>
    </row>
    <row r="11" spans="1:19" ht="17.45" customHeight="1" x14ac:dyDescent="0.2">
      <c r="A11" s="114" t="s">
        <v>137</v>
      </c>
      <c r="C11" s="132"/>
      <c r="D11" s="135" t="s">
        <v>193</v>
      </c>
      <c r="E11" s="135"/>
      <c r="F11" s="135"/>
      <c r="G11" s="135"/>
      <c r="H11" s="142">
        <f>IF(DATOS!$H$18=DATOS!$I$1,SUM(H9:H10),0)</f>
        <v>0</v>
      </c>
      <c r="I11" s="142"/>
      <c r="J11" s="142">
        <f>IF(DATOS!$H$18=DATOS!$I$1,SUM(J9:J10),0)</f>
        <v>0</v>
      </c>
      <c r="K11" s="142">
        <f>IF(DATOS!$H$18=DATOS!$I$1,SUM(K9:K10),0)</f>
        <v>0</v>
      </c>
      <c r="L11" s="142">
        <f>IF(DATOS!$H$18=DATOS!$I$1,SUM(L9:L10),0)</f>
        <v>0</v>
      </c>
      <c r="M11" s="142">
        <f>IF(DATOS!$H$18=DATOS!$I$1,SUM(M9:M10),0)</f>
        <v>0</v>
      </c>
      <c r="N11" s="142">
        <f>IF(DATOS!$H$18=DATOS!$I$1,SUM(N9:N10),0)</f>
        <v>0</v>
      </c>
      <c r="O11" s="50"/>
      <c r="P11" s="142">
        <f>IF(DATOS!$H$18=DATOS!$I$1,SUM(P9:P10),0)</f>
        <v>0</v>
      </c>
      <c r="Q11" s="142">
        <f>IF(DATOS!$H$18=DATOS!$I$1,SUM(Q9:Q10),0)</f>
        <v>0</v>
      </c>
      <c r="R11" s="142">
        <f>IF(DATOS!R17=DATOS!S1,SUM(R9:R10),0)</f>
        <v>0</v>
      </c>
      <c r="S11" s="142">
        <f>IF(DATOS!$H$18=DATOS!$I$1,SUM(S9:S10),0)</f>
        <v>0</v>
      </c>
    </row>
    <row r="12" spans="1:19" ht="17.45" customHeight="1" x14ac:dyDescent="0.2">
      <c r="A12" s="114" t="s">
        <v>164</v>
      </c>
      <c r="C12" s="132"/>
      <c r="D12" s="136"/>
      <c r="E12" s="134" t="s">
        <v>194</v>
      </c>
      <c r="F12" s="136"/>
      <c r="G12" s="136"/>
      <c r="H12" s="141">
        <f>'ING-AGO'!H12+'ING-SEP'!H9</f>
        <v>0</v>
      </c>
      <c r="I12" s="141"/>
      <c r="J12" s="141">
        <f>'ING-AGO'!J12+'ING-SEP'!J9</f>
        <v>0</v>
      </c>
      <c r="K12" s="141">
        <f>'ING-AGO'!K12+'ING-SEP'!K9</f>
        <v>0</v>
      </c>
      <c r="L12" s="141">
        <f>'ING-AGO'!L12+'ING-SEP'!L9</f>
        <v>0</v>
      </c>
      <c r="M12" s="141">
        <f>'ING-AGO'!M12+'ING-SEP'!M9</f>
        <v>0</v>
      </c>
      <c r="N12" s="141">
        <f>H12+J12+K12-L12-M12</f>
        <v>0</v>
      </c>
      <c r="O12" s="50"/>
      <c r="P12" s="141">
        <f>'ING-AGO'!P12+'ING-SEP'!P9</f>
        <v>0</v>
      </c>
      <c r="Q12" s="141">
        <f>'ING-AGO'!Q12+'ING-SEP'!Q9</f>
        <v>0</v>
      </c>
      <c r="R12" s="141">
        <f>'ING-AGO'!R12+'ING-SEP'!R9</f>
        <v>0</v>
      </c>
      <c r="S12" s="141">
        <f>'ING-AGO'!S12+'ING-SEP'!S9</f>
        <v>0</v>
      </c>
    </row>
    <row r="13" spans="1:19" ht="17.45" customHeight="1" x14ac:dyDescent="0.2">
      <c r="A13" s="114" t="s">
        <v>165</v>
      </c>
      <c r="C13" s="137"/>
      <c r="D13" s="136"/>
      <c r="E13" s="134" t="s">
        <v>195</v>
      </c>
      <c r="F13" s="136"/>
      <c r="G13" s="136"/>
      <c r="H13" s="141">
        <f>'ING-AGO'!H13+'ING-SEP'!H10</f>
        <v>0</v>
      </c>
      <c r="I13" s="141"/>
      <c r="J13" s="141">
        <f>'ING-AGO'!J13+'ING-SEP'!J10</f>
        <v>0</v>
      </c>
      <c r="K13" s="141">
        <f>'ING-AGO'!K13+'ING-SEP'!K10</f>
        <v>0</v>
      </c>
      <c r="L13" s="141">
        <f>'ING-AGO'!L13+'ING-SEP'!L10</f>
        <v>0</v>
      </c>
      <c r="M13" s="141">
        <f>'ING-AGO'!M13+'ING-SEP'!M10</f>
        <v>0</v>
      </c>
      <c r="N13" s="141">
        <f>H13+J13+K13-L13-M13</f>
        <v>0</v>
      </c>
      <c r="O13" s="50"/>
      <c r="P13" s="141">
        <f>'ING-AGO'!P13+'ING-SEP'!P10</f>
        <v>0</v>
      </c>
      <c r="Q13" s="141">
        <f>'ING-AGO'!Q13+'ING-SEP'!Q10</f>
        <v>0</v>
      </c>
      <c r="R13" s="141">
        <f>'ING-AGO'!R13+'ING-SEP'!R10</f>
        <v>0</v>
      </c>
      <c r="S13" s="141">
        <f>'ING-AGO'!S13+'ING-SEP'!S10</f>
        <v>0</v>
      </c>
    </row>
    <row r="14" spans="1:19" ht="17.45" customHeight="1" thickBot="1" x14ac:dyDescent="0.25">
      <c r="A14" s="114" t="s">
        <v>160</v>
      </c>
      <c r="C14" s="137"/>
      <c r="D14" s="135" t="s">
        <v>190</v>
      </c>
      <c r="E14" s="135"/>
      <c r="F14" s="135"/>
      <c r="G14" s="135"/>
      <c r="H14" s="143">
        <f>SUM(H12:H13)</f>
        <v>0</v>
      </c>
      <c r="I14" s="143"/>
      <c r="J14" s="143">
        <f t="shared" ref="J14:N14" si="0">SUM(J12:J13)</f>
        <v>0</v>
      </c>
      <c r="K14" s="143">
        <f t="shared" si="0"/>
        <v>0</v>
      </c>
      <c r="L14" s="143">
        <f t="shared" si="0"/>
        <v>0</v>
      </c>
      <c r="M14" s="143">
        <f t="shared" si="0"/>
        <v>0</v>
      </c>
      <c r="N14" s="143">
        <f t="shared" si="0"/>
        <v>0</v>
      </c>
      <c r="O14" s="50"/>
      <c r="P14" s="143">
        <f t="shared" ref="P14:S14" si="1">SUM(P12:P13)</f>
        <v>0</v>
      </c>
      <c r="Q14" s="143">
        <f t="shared" si="1"/>
        <v>0</v>
      </c>
      <c r="R14" s="143">
        <f t="shared" si="1"/>
        <v>0</v>
      </c>
      <c r="S14" s="143">
        <f t="shared" si="1"/>
        <v>0</v>
      </c>
    </row>
    <row r="15" spans="1:19" ht="17.45" customHeight="1" thickTop="1" x14ac:dyDescent="0.2">
      <c r="A15" s="258" t="s">
        <v>250</v>
      </c>
      <c r="C15" s="137"/>
      <c r="D15" s="133"/>
      <c r="E15" s="133"/>
      <c r="F15" s="133"/>
      <c r="G15" s="133"/>
      <c r="H15" s="138"/>
      <c r="I15" s="138"/>
      <c r="J15" s="138"/>
      <c r="K15" s="138"/>
      <c r="L15" s="140"/>
      <c r="M15" s="140"/>
      <c r="N15" s="138"/>
      <c r="O15" s="50"/>
      <c r="P15" s="136"/>
      <c r="Q15" s="136"/>
      <c r="R15" s="136"/>
      <c r="S15" s="136"/>
    </row>
    <row r="16" spans="1:19" ht="17.45" customHeight="1" x14ac:dyDescent="0.2">
      <c r="A16" s="259"/>
      <c r="C16" s="118" t="s">
        <v>140</v>
      </c>
      <c r="D16" s="119"/>
      <c r="E16" s="119"/>
      <c r="F16" s="119"/>
      <c r="G16" s="119"/>
      <c r="H16" s="106"/>
      <c r="I16" s="106"/>
      <c r="J16" s="120"/>
      <c r="K16" s="120"/>
      <c r="L16" s="121"/>
      <c r="M16" s="121"/>
      <c r="N16" s="120"/>
      <c r="O16" s="75"/>
      <c r="P16" s="121"/>
      <c r="Q16" s="121"/>
      <c r="R16" s="121"/>
      <c r="S16" s="121"/>
    </row>
    <row r="17" spans="1:19" ht="17.45" customHeight="1" x14ac:dyDescent="0.25">
      <c r="A17" s="113"/>
      <c r="C17" s="188"/>
      <c r="D17" s="189"/>
      <c r="E17" s="178"/>
      <c r="F17" s="178"/>
      <c r="G17" s="190">
        <f>DATOS!$E$13</f>
        <v>1</v>
      </c>
      <c r="H17" s="178"/>
      <c r="I17" s="191"/>
      <c r="J17" s="178"/>
      <c r="K17" s="178"/>
      <c r="L17" s="178"/>
      <c r="M17" s="178"/>
      <c r="N17" s="160" t="str">
        <f>IF(H17&amp;J17&amp;K17&amp;L17&amp;M17="","",H17+J17+K17-L17-M17)</f>
        <v/>
      </c>
      <c r="O17" s="17"/>
      <c r="P17" s="160" t="str">
        <f>IF($I17="E",H17,"")</f>
        <v/>
      </c>
      <c r="Q17" s="160">
        <f t="shared" ref="Q17:Q80" si="2">IF($I17=0%,H17,"")</f>
        <v>0</v>
      </c>
      <c r="R17" s="160" t="str">
        <f>IF(OR($I17=8%,$I17=11%),$J17/$I17,"")</f>
        <v/>
      </c>
      <c r="S17" s="160" t="str">
        <f t="shared" ref="S17:S82" si="3">IF(OR($I17=15%,$I17=16%),$J17/$I17,"")</f>
        <v/>
      </c>
    </row>
    <row r="18" spans="1:19" ht="17.45" customHeight="1" x14ac:dyDescent="0.25">
      <c r="A18" s="110"/>
      <c r="C18" s="188"/>
      <c r="D18" s="189"/>
      <c r="E18" s="178"/>
      <c r="F18" s="178"/>
      <c r="G18" s="190">
        <f>DATOS!$E$13</f>
        <v>1</v>
      </c>
      <c r="H18" s="178"/>
      <c r="I18" s="191"/>
      <c r="J18" s="178"/>
      <c r="K18" s="178"/>
      <c r="L18" s="178"/>
      <c r="M18" s="178"/>
      <c r="N18" s="160" t="str">
        <f t="shared" ref="N18:N81" si="4">IF(H18&amp;J18&amp;K18&amp;L18&amp;M18="","",H18+J18+K18-L18-M18)</f>
        <v/>
      </c>
      <c r="O18" s="17"/>
      <c r="P18" s="160" t="str">
        <f t="shared" ref="P18:P81" si="5">IF($I18="E",H18,"")</f>
        <v/>
      </c>
      <c r="Q18" s="160">
        <f t="shared" si="2"/>
        <v>0</v>
      </c>
      <c r="R18" s="160" t="str">
        <f t="shared" ref="R18:R81" si="6">IF(OR($I18=8%,$I18=11%),$J18/$I18,"")</f>
        <v/>
      </c>
      <c r="S18" s="160" t="str">
        <f t="shared" si="3"/>
        <v/>
      </c>
    </row>
    <row r="19" spans="1:19" ht="17.45" customHeight="1" x14ac:dyDescent="0.25">
      <c r="A19" s="110"/>
      <c r="C19" s="188"/>
      <c r="D19" s="189"/>
      <c r="E19" s="178"/>
      <c r="F19" s="178"/>
      <c r="G19" s="190">
        <f>DATOS!$E$13</f>
        <v>1</v>
      </c>
      <c r="H19" s="178"/>
      <c r="I19" s="191"/>
      <c r="J19" s="178"/>
      <c r="K19" s="178"/>
      <c r="L19" s="178"/>
      <c r="M19" s="178"/>
      <c r="N19" s="160" t="str">
        <f t="shared" si="4"/>
        <v/>
      </c>
      <c r="O19" s="17"/>
      <c r="P19" s="160" t="str">
        <f t="shared" si="5"/>
        <v/>
      </c>
      <c r="Q19" s="160">
        <f t="shared" si="2"/>
        <v>0</v>
      </c>
      <c r="R19" s="160" t="str">
        <f t="shared" si="6"/>
        <v/>
      </c>
      <c r="S19" s="160" t="str">
        <f t="shared" si="3"/>
        <v/>
      </c>
    </row>
    <row r="20" spans="1:19" ht="17.45" customHeight="1" x14ac:dyDescent="0.25">
      <c r="A20" s="110"/>
      <c r="C20" s="188"/>
      <c r="D20" s="189"/>
      <c r="E20" s="178"/>
      <c r="F20" s="178"/>
      <c r="G20" s="190">
        <f>DATOS!$E$13</f>
        <v>1</v>
      </c>
      <c r="H20" s="178"/>
      <c r="I20" s="191"/>
      <c r="J20" s="178"/>
      <c r="K20" s="178"/>
      <c r="L20" s="178"/>
      <c r="M20" s="178"/>
      <c r="N20" s="160" t="str">
        <f t="shared" si="4"/>
        <v/>
      </c>
      <c r="O20" s="17"/>
      <c r="P20" s="160" t="str">
        <f t="shared" si="5"/>
        <v/>
      </c>
      <c r="Q20" s="160">
        <f t="shared" si="2"/>
        <v>0</v>
      </c>
      <c r="R20" s="160" t="str">
        <f t="shared" si="6"/>
        <v/>
      </c>
      <c r="S20" s="160" t="str">
        <f t="shared" si="3"/>
        <v/>
      </c>
    </row>
    <row r="21" spans="1:19" ht="17.45" customHeight="1" x14ac:dyDescent="0.25">
      <c r="A21" s="110"/>
      <c r="C21" s="188"/>
      <c r="D21" s="189"/>
      <c r="E21" s="178"/>
      <c r="F21" s="178"/>
      <c r="G21" s="190">
        <f>DATOS!$E$13</f>
        <v>1</v>
      </c>
      <c r="H21" s="178"/>
      <c r="I21" s="191"/>
      <c r="J21" s="178"/>
      <c r="K21" s="178"/>
      <c r="L21" s="178"/>
      <c r="M21" s="178"/>
      <c r="N21" s="160" t="str">
        <f t="shared" si="4"/>
        <v/>
      </c>
      <c r="O21" s="17"/>
      <c r="P21" s="160" t="str">
        <f t="shared" si="5"/>
        <v/>
      </c>
      <c r="Q21" s="160">
        <f t="shared" si="2"/>
        <v>0</v>
      </c>
      <c r="R21" s="160" t="str">
        <f t="shared" si="6"/>
        <v/>
      </c>
      <c r="S21" s="160" t="str">
        <f t="shared" si="3"/>
        <v/>
      </c>
    </row>
    <row r="22" spans="1:19" ht="17.45" customHeight="1" x14ac:dyDescent="0.25">
      <c r="A22" s="110"/>
      <c r="C22" s="188"/>
      <c r="D22" s="189"/>
      <c r="E22" s="178"/>
      <c r="F22" s="178"/>
      <c r="G22" s="190">
        <f>DATOS!$E$13</f>
        <v>1</v>
      </c>
      <c r="H22" s="178"/>
      <c r="I22" s="191"/>
      <c r="J22" s="178"/>
      <c r="K22" s="178"/>
      <c r="L22" s="178"/>
      <c r="M22" s="178"/>
      <c r="N22" s="160" t="str">
        <f t="shared" si="4"/>
        <v/>
      </c>
      <c r="O22" s="17"/>
      <c r="P22" s="160" t="str">
        <f t="shared" si="5"/>
        <v/>
      </c>
      <c r="Q22" s="160">
        <f t="shared" si="2"/>
        <v>0</v>
      </c>
      <c r="R22" s="160" t="str">
        <f t="shared" si="6"/>
        <v/>
      </c>
      <c r="S22" s="160" t="str">
        <f t="shared" si="3"/>
        <v/>
      </c>
    </row>
    <row r="23" spans="1:19" ht="17.45" customHeight="1" x14ac:dyDescent="0.25">
      <c r="A23" s="110"/>
      <c r="C23" s="188"/>
      <c r="D23" s="189"/>
      <c r="E23" s="178"/>
      <c r="F23" s="178"/>
      <c r="G23" s="190">
        <f>DATOS!$E$13</f>
        <v>1</v>
      </c>
      <c r="H23" s="178"/>
      <c r="I23" s="191"/>
      <c r="J23" s="178"/>
      <c r="K23" s="178"/>
      <c r="L23" s="178"/>
      <c r="M23" s="178"/>
      <c r="N23" s="160" t="str">
        <f t="shared" si="4"/>
        <v/>
      </c>
      <c r="O23" s="17"/>
      <c r="P23" s="160" t="str">
        <f t="shared" si="5"/>
        <v/>
      </c>
      <c r="Q23" s="160">
        <f t="shared" si="2"/>
        <v>0</v>
      </c>
      <c r="R23" s="160" t="str">
        <f t="shared" si="6"/>
        <v/>
      </c>
      <c r="S23" s="160" t="str">
        <f t="shared" si="3"/>
        <v/>
      </c>
    </row>
    <row r="24" spans="1:19" ht="17.45" customHeight="1" x14ac:dyDescent="0.25">
      <c r="A24" s="110"/>
      <c r="C24" s="188"/>
      <c r="D24" s="189"/>
      <c r="E24" s="178"/>
      <c r="F24" s="178"/>
      <c r="G24" s="190">
        <f>DATOS!$E$13</f>
        <v>1</v>
      </c>
      <c r="H24" s="178"/>
      <c r="I24" s="191"/>
      <c r="J24" s="178"/>
      <c r="K24" s="178"/>
      <c r="L24" s="178"/>
      <c r="M24" s="178"/>
      <c r="N24" s="160" t="str">
        <f t="shared" si="4"/>
        <v/>
      </c>
      <c r="O24" s="17"/>
      <c r="P24" s="160" t="str">
        <f t="shared" si="5"/>
        <v/>
      </c>
      <c r="Q24" s="160">
        <f t="shared" si="2"/>
        <v>0</v>
      </c>
      <c r="R24" s="160" t="str">
        <f t="shared" si="6"/>
        <v/>
      </c>
      <c r="S24" s="160" t="str">
        <f t="shared" si="3"/>
        <v/>
      </c>
    </row>
    <row r="25" spans="1:19" ht="17.45" customHeight="1" x14ac:dyDescent="0.25">
      <c r="A25" s="110"/>
      <c r="C25" s="188"/>
      <c r="D25" s="189"/>
      <c r="E25" s="178"/>
      <c r="F25" s="178"/>
      <c r="G25" s="190">
        <f>DATOS!$E$13</f>
        <v>1</v>
      </c>
      <c r="H25" s="178"/>
      <c r="I25" s="191"/>
      <c r="J25" s="178"/>
      <c r="K25" s="178"/>
      <c r="L25" s="178"/>
      <c r="M25" s="178"/>
      <c r="N25" s="160" t="str">
        <f t="shared" si="4"/>
        <v/>
      </c>
      <c r="O25" s="17"/>
      <c r="P25" s="160" t="str">
        <f t="shared" si="5"/>
        <v/>
      </c>
      <c r="Q25" s="160">
        <f t="shared" si="2"/>
        <v>0</v>
      </c>
      <c r="R25" s="160" t="str">
        <f t="shared" si="6"/>
        <v/>
      </c>
      <c r="S25" s="160" t="str">
        <f t="shared" si="3"/>
        <v/>
      </c>
    </row>
    <row r="26" spans="1:19" ht="17.45" customHeight="1" x14ac:dyDescent="0.25">
      <c r="A26" s="110"/>
      <c r="C26" s="188"/>
      <c r="D26" s="189"/>
      <c r="E26" s="178"/>
      <c r="F26" s="178"/>
      <c r="G26" s="190">
        <f>DATOS!$E$13</f>
        <v>1</v>
      </c>
      <c r="H26" s="178"/>
      <c r="I26" s="191"/>
      <c r="J26" s="178"/>
      <c r="K26" s="178"/>
      <c r="L26" s="178"/>
      <c r="M26" s="178"/>
      <c r="N26" s="160" t="str">
        <f t="shared" si="4"/>
        <v/>
      </c>
      <c r="O26" s="17"/>
      <c r="P26" s="160" t="str">
        <f t="shared" si="5"/>
        <v/>
      </c>
      <c r="Q26" s="160">
        <f t="shared" si="2"/>
        <v>0</v>
      </c>
      <c r="R26" s="160" t="str">
        <f t="shared" si="6"/>
        <v/>
      </c>
      <c r="S26" s="160" t="str">
        <f t="shared" si="3"/>
        <v/>
      </c>
    </row>
    <row r="27" spans="1:19" ht="17.45" customHeight="1" x14ac:dyDescent="0.25">
      <c r="A27" s="110"/>
      <c r="C27" s="188"/>
      <c r="D27" s="189"/>
      <c r="E27" s="178"/>
      <c r="F27" s="178"/>
      <c r="G27" s="190">
        <f>DATOS!$E$13</f>
        <v>1</v>
      </c>
      <c r="H27" s="178"/>
      <c r="I27" s="191"/>
      <c r="J27" s="178"/>
      <c r="K27" s="178"/>
      <c r="L27" s="178"/>
      <c r="M27" s="178"/>
      <c r="N27" s="160" t="str">
        <f t="shared" si="4"/>
        <v/>
      </c>
      <c r="O27" s="17"/>
      <c r="P27" s="160" t="str">
        <f t="shared" si="5"/>
        <v/>
      </c>
      <c r="Q27" s="160">
        <f t="shared" si="2"/>
        <v>0</v>
      </c>
      <c r="R27" s="160" t="str">
        <f t="shared" si="6"/>
        <v/>
      </c>
      <c r="S27" s="160" t="str">
        <f t="shared" si="3"/>
        <v/>
      </c>
    </row>
    <row r="28" spans="1:19" ht="17.45" customHeight="1" x14ac:dyDescent="0.25">
      <c r="A28" s="111"/>
      <c r="C28" s="188"/>
      <c r="D28" s="189"/>
      <c r="E28" s="178"/>
      <c r="F28" s="178"/>
      <c r="G28" s="190">
        <f>DATOS!$E$13</f>
        <v>1</v>
      </c>
      <c r="H28" s="178"/>
      <c r="I28" s="191"/>
      <c r="J28" s="178"/>
      <c r="K28" s="178"/>
      <c r="L28" s="178"/>
      <c r="M28" s="178"/>
      <c r="N28" s="160" t="str">
        <f t="shared" si="4"/>
        <v/>
      </c>
      <c r="O28" s="17"/>
      <c r="P28" s="160" t="str">
        <f t="shared" si="5"/>
        <v/>
      </c>
      <c r="Q28" s="160">
        <f t="shared" si="2"/>
        <v>0</v>
      </c>
      <c r="R28" s="160" t="str">
        <f t="shared" si="6"/>
        <v/>
      </c>
      <c r="S28" s="160" t="str">
        <f t="shared" si="3"/>
        <v/>
      </c>
    </row>
    <row r="29" spans="1:19" ht="17.45" customHeight="1" x14ac:dyDescent="0.25">
      <c r="A29" s="111"/>
      <c r="C29" s="188"/>
      <c r="D29" s="189"/>
      <c r="E29" s="178"/>
      <c r="F29" s="178"/>
      <c r="G29" s="190">
        <f>DATOS!$E$13</f>
        <v>1</v>
      </c>
      <c r="H29" s="178"/>
      <c r="I29" s="191"/>
      <c r="J29" s="178"/>
      <c r="K29" s="178"/>
      <c r="L29" s="178"/>
      <c r="M29" s="178"/>
      <c r="N29" s="160" t="str">
        <f t="shared" si="4"/>
        <v/>
      </c>
      <c r="O29" s="17"/>
      <c r="P29" s="160" t="str">
        <f t="shared" si="5"/>
        <v/>
      </c>
      <c r="Q29" s="160">
        <f t="shared" si="2"/>
        <v>0</v>
      </c>
      <c r="R29" s="160" t="str">
        <f t="shared" si="6"/>
        <v/>
      </c>
      <c r="S29" s="160" t="str">
        <f t="shared" si="3"/>
        <v/>
      </c>
    </row>
    <row r="30" spans="1:19" ht="17.45" customHeight="1" x14ac:dyDescent="0.25">
      <c r="A30" s="111"/>
      <c r="C30" s="188"/>
      <c r="D30" s="189"/>
      <c r="E30" s="178"/>
      <c r="F30" s="178"/>
      <c r="G30" s="190">
        <f>DATOS!$E$13</f>
        <v>1</v>
      </c>
      <c r="H30" s="178"/>
      <c r="I30" s="191"/>
      <c r="J30" s="178"/>
      <c r="K30" s="178"/>
      <c r="L30" s="178"/>
      <c r="M30" s="178"/>
      <c r="N30" s="160" t="str">
        <f t="shared" si="4"/>
        <v/>
      </c>
      <c r="O30" s="17"/>
      <c r="P30" s="160" t="str">
        <f t="shared" si="5"/>
        <v/>
      </c>
      <c r="Q30" s="160">
        <f t="shared" si="2"/>
        <v>0</v>
      </c>
      <c r="R30" s="160" t="str">
        <f t="shared" si="6"/>
        <v/>
      </c>
      <c r="S30" s="160" t="str">
        <f t="shared" si="3"/>
        <v/>
      </c>
    </row>
    <row r="31" spans="1:19" ht="17.45" customHeight="1" x14ac:dyDescent="0.25">
      <c r="A31" s="111"/>
      <c r="C31" s="188"/>
      <c r="D31" s="189"/>
      <c r="E31" s="178"/>
      <c r="F31" s="178"/>
      <c r="G31" s="190">
        <f>DATOS!$E$13</f>
        <v>1</v>
      </c>
      <c r="H31" s="178"/>
      <c r="I31" s="191"/>
      <c r="J31" s="178"/>
      <c r="K31" s="178"/>
      <c r="L31" s="178"/>
      <c r="M31" s="178"/>
      <c r="N31" s="160" t="str">
        <f t="shared" si="4"/>
        <v/>
      </c>
      <c r="O31" s="17"/>
      <c r="P31" s="160" t="str">
        <f t="shared" si="5"/>
        <v/>
      </c>
      <c r="Q31" s="160">
        <f t="shared" si="2"/>
        <v>0</v>
      </c>
      <c r="R31" s="160" t="str">
        <f t="shared" si="6"/>
        <v/>
      </c>
      <c r="S31" s="160" t="str">
        <f t="shared" si="3"/>
        <v/>
      </c>
    </row>
    <row r="32" spans="1:19" ht="17.45" customHeight="1" x14ac:dyDescent="0.25">
      <c r="A32" s="111"/>
      <c r="C32" s="188"/>
      <c r="D32" s="189"/>
      <c r="E32" s="178"/>
      <c r="F32" s="178"/>
      <c r="G32" s="190">
        <f>DATOS!$E$13</f>
        <v>1</v>
      </c>
      <c r="H32" s="178"/>
      <c r="I32" s="191"/>
      <c r="J32" s="178"/>
      <c r="K32" s="178"/>
      <c r="L32" s="178"/>
      <c r="M32" s="178"/>
      <c r="N32" s="160" t="str">
        <f t="shared" si="4"/>
        <v/>
      </c>
      <c r="O32" s="17"/>
      <c r="P32" s="160" t="str">
        <f t="shared" si="5"/>
        <v/>
      </c>
      <c r="Q32" s="160">
        <f t="shared" si="2"/>
        <v>0</v>
      </c>
      <c r="R32" s="160" t="str">
        <f t="shared" si="6"/>
        <v/>
      </c>
      <c r="S32" s="160" t="str">
        <f t="shared" si="3"/>
        <v/>
      </c>
    </row>
    <row r="33" spans="1:19" ht="17.45" customHeight="1" x14ac:dyDescent="0.25">
      <c r="A33" s="111"/>
      <c r="C33" s="188"/>
      <c r="D33" s="189"/>
      <c r="E33" s="178"/>
      <c r="F33" s="178"/>
      <c r="G33" s="190">
        <f>DATOS!$E$13</f>
        <v>1</v>
      </c>
      <c r="H33" s="178"/>
      <c r="I33" s="191"/>
      <c r="J33" s="178"/>
      <c r="K33" s="178"/>
      <c r="L33" s="178"/>
      <c r="M33" s="178"/>
      <c r="N33" s="160" t="str">
        <f t="shared" si="4"/>
        <v/>
      </c>
      <c r="O33" s="17"/>
      <c r="P33" s="160" t="str">
        <f t="shared" si="5"/>
        <v/>
      </c>
      <c r="Q33" s="160">
        <f t="shared" si="2"/>
        <v>0</v>
      </c>
      <c r="R33" s="160" t="str">
        <f t="shared" si="6"/>
        <v/>
      </c>
      <c r="S33" s="160" t="str">
        <f t="shared" si="3"/>
        <v/>
      </c>
    </row>
    <row r="34" spans="1:19" ht="17.45" customHeight="1" x14ac:dyDescent="0.25">
      <c r="A34" s="111"/>
      <c r="C34" s="188"/>
      <c r="D34" s="189"/>
      <c r="E34" s="178"/>
      <c r="F34" s="178"/>
      <c r="G34" s="190">
        <f>DATOS!$E$13</f>
        <v>1</v>
      </c>
      <c r="H34" s="178"/>
      <c r="I34" s="191"/>
      <c r="J34" s="178"/>
      <c r="K34" s="178"/>
      <c r="L34" s="178"/>
      <c r="M34" s="178"/>
      <c r="N34" s="160" t="str">
        <f t="shared" si="4"/>
        <v/>
      </c>
      <c r="O34" s="17"/>
      <c r="P34" s="160" t="str">
        <f t="shared" si="5"/>
        <v/>
      </c>
      <c r="Q34" s="160">
        <f t="shared" si="2"/>
        <v>0</v>
      </c>
      <c r="R34" s="160" t="str">
        <f t="shared" si="6"/>
        <v/>
      </c>
      <c r="S34" s="160" t="str">
        <f t="shared" si="3"/>
        <v/>
      </c>
    </row>
    <row r="35" spans="1:19" ht="17.45" customHeight="1" x14ac:dyDescent="0.25">
      <c r="A35" s="111"/>
      <c r="C35" s="188"/>
      <c r="D35" s="189"/>
      <c r="E35" s="178"/>
      <c r="F35" s="178"/>
      <c r="G35" s="190">
        <f>DATOS!$E$13</f>
        <v>1</v>
      </c>
      <c r="H35" s="178"/>
      <c r="I35" s="191"/>
      <c r="J35" s="178"/>
      <c r="K35" s="178"/>
      <c r="L35" s="178"/>
      <c r="M35" s="178"/>
      <c r="N35" s="160" t="str">
        <f t="shared" si="4"/>
        <v/>
      </c>
      <c r="O35" s="17"/>
      <c r="P35" s="160" t="str">
        <f t="shared" si="5"/>
        <v/>
      </c>
      <c r="Q35" s="160">
        <f t="shared" si="2"/>
        <v>0</v>
      </c>
      <c r="R35" s="160" t="str">
        <f t="shared" si="6"/>
        <v/>
      </c>
      <c r="S35" s="160" t="str">
        <f t="shared" si="3"/>
        <v/>
      </c>
    </row>
    <row r="36" spans="1:19" ht="17.45" customHeight="1" x14ac:dyDescent="0.25">
      <c r="A36" s="111"/>
      <c r="C36" s="188"/>
      <c r="D36" s="189"/>
      <c r="E36" s="178"/>
      <c r="F36" s="178"/>
      <c r="G36" s="190">
        <f>DATOS!$E$13</f>
        <v>1</v>
      </c>
      <c r="H36" s="178"/>
      <c r="I36" s="191"/>
      <c r="J36" s="178"/>
      <c r="K36" s="178"/>
      <c r="L36" s="178"/>
      <c r="M36" s="178"/>
      <c r="N36" s="160" t="str">
        <f t="shared" si="4"/>
        <v/>
      </c>
      <c r="O36" s="17"/>
      <c r="P36" s="160" t="str">
        <f t="shared" si="5"/>
        <v/>
      </c>
      <c r="Q36" s="160">
        <f t="shared" si="2"/>
        <v>0</v>
      </c>
      <c r="R36" s="160" t="str">
        <f t="shared" si="6"/>
        <v/>
      </c>
      <c r="S36" s="160" t="str">
        <f t="shared" si="3"/>
        <v/>
      </c>
    </row>
    <row r="37" spans="1:19" ht="17.45" customHeight="1" x14ac:dyDescent="0.25">
      <c r="A37" s="111"/>
      <c r="C37" s="188"/>
      <c r="D37" s="189"/>
      <c r="E37" s="178"/>
      <c r="F37" s="178"/>
      <c r="G37" s="190">
        <f>DATOS!$E$13</f>
        <v>1</v>
      </c>
      <c r="H37" s="178"/>
      <c r="I37" s="191"/>
      <c r="J37" s="178"/>
      <c r="K37" s="178"/>
      <c r="L37" s="178"/>
      <c r="M37" s="178"/>
      <c r="N37" s="160" t="str">
        <f t="shared" si="4"/>
        <v/>
      </c>
      <c r="O37" s="17"/>
      <c r="P37" s="160" t="str">
        <f t="shared" si="5"/>
        <v/>
      </c>
      <c r="Q37" s="160">
        <f t="shared" si="2"/>
        <v>0</v>
      </c>
      <c r="R37" s="160" t="str">
        <f t="shared" si="6"/>
        <v/>
      </c>
      <c r="S37" s="160" t="str">
        <f t="shared" si="3"/>
        <v/>
      </c>
    </row>
    <row r="38" spans="1:19" ht="17.45" customHeight="1" x14ac:dyDescent="0.25">
      <c r="A38" s="111"/>
      <c r="C38" s="188"/>
      <c r="D38" s="189"/>
      <c r="E38" s="178"/>
      <c r="F38" s="178"/>
      <c r="G38" s="190">
        <f>DATOS!$E$13</f>
        <v>1</v>
      </c>
      <c r="H38" s="178"/>
      <c r="I38" s="191"/>
      <c r="J38" s="178"/>
      <c r="K38" s="178"/>
      <c r="L38" s="178"/>
      <c r="M38" s="178"/>
      <c r="N38" s="160" t="str">
        <f t="shared" si="4"/>
        <v/>
      </c>
      <c r="O38" s="17"/>
      <c r="P38" s="160" t="str">
        <f t="shared" si="5"/>
        <v/>
      </c>
      <c r="Q38" s="160">
        <f t="shared" si="2"/>
        <v>0</v>
      </c>
      <c r="R38" s="160" t="str">
        <f t="shared" si="6"/>
        <v/>
      </c>
      <c r="S38" s="160" t="str">
        <f t="shared" si="3"/>
        <v/>
      </c>
    </row>
    <row r="39" spans="1:19" ht="17.45" customHeight="1" x14ac:dyDescent="0.25">
      <c r="A39" s="111"/>
      <c r="C39" s="188"/>
      <c r="D39" s="189"/>
      <c r="E39" s="178"/>
      <c r="F39" s="178"/>
      <c r="G39" s="190">
        <f>DATOS!$E$13</f>
        <v>1</v>
      </c>
      <c r="H39" s="178"/>
      <c r="I39" s="191"/>
      <c r="J39" s="178"/>
      <c r="K39" s="178"/>
      <c r="L39" s="178"/>
      <c r="M39" s="178"/>
      <c r="N39" s="160" t="str">
        <f t="shared" si="4"/>
        <v/>
      </c>
      <c r="O39" s="17"/>
      <c r="P39" s="160" t="str">
        <f t="shared" si="5"/>
        <v/>
      </c>
      <c r="Q39" s="160">
        <f t="shared" si="2"/>
        <v>0</v>
      </c>
      <c r="R39" s="160" t="str">
        <f t="shared" si="6"/>
        <v/>
      </c>
      <c r="S39" s="160" t="str">
        <f t="shared" si="3"/>
        <v/>
      </c>
    </row>
    <row r="40" spans="1:19" ht="17.45" customHeight="1" x14ac:dyDescent="0.25">
      <c r="A40" s="111"/>
      <c r="C40" s="188"/>
      <c r="D40" s="189"/>
      <c r="E40" s="178"/>
      <c r="F40" s="178"/>
      <c r="G40" s="190">
        <f>DATOS!$E$13</f>
        <v>1</v>
      </c>
      <c r="H40" s="178"/>
      <c r="I40" s="191"/>
      <c r="J40" s="178"/>
      <c r="K40" s="178"/>
      <c r="L40" s="178"/>
      <c r="M40" s="178"/>
      <c r="N40" s="160" t="str">
        <f t="shared" si="4"/>
        <v/>
      </c>
      <c r="O40" s="17"/>
      <c r="P40" s="160" t="str">
        <f t="shared" si="5"/>
        <v/>
      </c>
      <c r="Q40" s="160">
        <f t="shared" si="2"/>
        <v>0</v>
      </c>
      <c r="R40" s="160" t="str">
        <f t="shared" si="6"/>
        <v/>
      </c>
      <c r="S40" s="160" t="str">
        <f t="shared" si="3"/>
        <v/>
      </c>
    </row>
    <row r="41" spans="1:19" ht="17.45" customHeight="1" x14ac:dyDescent="0.25">
      <c r="A41" s="111"/>
      <c r="C41" s="188"/>
      <c r="D41" s="189"/>
      <c r="E41" s="178"/>
      <c r="F41" s="178"/>
      <c r="G41" s="190">
        <f>DATOS!$E$13</f>
        <v>1</v>
      </c>
      <c r="H41" s="178"/>
      <c r="I41" s="191"/>
      <c r="J41" s="178"/>
      <c r="K41" s="178"/>
      <c r="L41" s="178"/>
      <c r="M41" s="178"/>
      <c r="N41" s="160" t="str">
        <f t="shared" si="4"/>
        <v/>
      </c>
      <c r="O41" s="17"/>
      <c r="P41" s="160" t="str">
        <f t="shared" si="5"/>
        <v/>
      </c>
      <c r="Q41" s="160">
        <f t="shared" si="2"/>
        <v>0</v>
      </c>
      <c r="R41" s="160" t="str">
        <f t="shared" si="6"/>
        <v/>
      </c>
      <c r="S41" s="160" t="str">
        <f t="shared" si="3"/>
        <v/>
      </c>
    </row>
    <row r="42" spans="1:19" ht="17.45" customHeight="1" x14ac:dyDescent="0.25">
      <c r="A42" s="111"/>
      <c r="C42" s="188"/>
      <c r="D42" s="189"/>
      <c r="E42" s="178"/>
      <c r="F42" s="178"/>
      <c r="G42" s="190">
        <f>DATOS!$E$13</f>
        <v>1</v>
      </c>
      <c r="H42" s="178"/>
      <c r="I42" s="191"/>
      <c r="J42" s="178"/>
      <c r="K42" s="178"/>
      <c r="L42" s="178"/>
      <c r="M42" s="178"/>
      <c r="N42" s="160" t="str">
        <f t="shared" si="4"/>
        <v/>
      </c>
      <c r="O42" s="17"/>
      <c r="P42" s="160" t="str">
        <f t="shared" si="5"/>
        <v/>
      </c>
      <c r="Q42" s="160">
        <f t="shared" si="2"/>
        <v>0</v>
      </c>
      <c r="R42" s="160" t="str">
        <f t="shared" si="6"/>
        <v/>
      </c>
      <c r="S42" s="160" t="str">
        <f t="shared" si="3"/>
        <v/>
      </c>
    </row>
    <row r="43" spans="1:19" ht="17.45" customHeight="1" x14ac:dyDescent="0.25">
      <c r="A43" s="111"/>
      <c r="C43" s="188"/>
      <c r="D43" s="189"/>
      <c r="E43" s="178"/>
      <c r="F43" s="178"/>
      <c r="G43" s="190">
        <f>DATOS!$E$13</f>
        <v>1</v>
      </c>
      <c r="H43" s="178"/>
      <c r="I43" s="191"/>
      <c r="J43" s="178"/>
      <c r="K43" s="178"/>
      <c r="L43" s="178"/>
      <c r="M43" s="178"/>
      <c r="N43" s="160" t="str">
        <f t="shared" si="4"/>
        <v/>
      </c>
      <c r="O43" s="17"/>
      <c r="P43" s="160" t="str">
        <f t="shared" si="5"/>
        <v/>
      </c>
      <c r="Q43" s="160">
        <f t="shared" si="2"/>
        <v>0</v>
      </c>
      <c r="R43" s="160" t="str">
        <f t="shared" si="6"/>
        <v/>
      </c>
      <c r="S43" s="160" t="str">
        <f t="shared" si="3"/>
        <v/>
      </c>
    </row>
    <row r="44" spans="1:19" ht="17.45" customHeight="1" x14ac:dyDescent="0.25">
      <c r="A44" s="111"/>
      <c r="C44" s="188"/>
      <c r="D44" s="189"/>
      <c r="E44" s="178"/>
      <c r="F44" s="178"/>
      <c r="G44" s="190">
        <f>DATOS!$E$13</f>
        <v>1</v>
      </c>
      <c r="H44" s="178"/>
      <c r="I44" s="191"/>
      <c r="J44" s="178"/>
      <c r="K44" s="178"/>
      <c r="L44" s="178"/>
      <c r="M44" s="178"/>
      <c r="N44" s="160" t="str">
        <f t="shared" si="4"/>
        <v/>
      </c>
      <c r="O44" s="17"/>
      <c r="P44" s="160" t="str">
        <f t="shared" si="5"/>
        <v/>
      </c>
      <c r="Q44" s="160">
        <f t="shared" si="2"/>
        <v>0</v>
      </c>
      <c r="R44" s="160" t="str">
        <f t="shared" si="6"/>
        <v/>
      </c>
      <c r="S44" s="160" t="str">
        <f t="shared" si="3"/>
        <v/>
      </c>
    </row>
    <row r="45" spans="1:19" ht="17.45" customHeight="1" x14ac:dyDescent="0.25">
      <c r="A45" s="111"/>
      <c r="C45" s="188"/>
      <c r="D45" s="189"/>
      <c r="E45" s="178"/>
      <c r="F45" s="178"/>
      <c r="G45" s="190">
        <f>DATOS!$E$13</f>
        <v>1</v>
      </c>
      <c r="H45" s="178"/>
      <c r="I45" s="191"/>
      <c r="J45" s="178"/>
      <c r="K45" s="178"/>
      <c r="L45" s="178"/>
      <c r="M45" s="178"/>
      <c r="N45" s="160" t="str">
        <f t="shared" si="4"/>
        <v/>
      </c>
      <c r="O45" s="17"/>
      <c r="P45" s="160" t="str">
        <f t="shared" si="5"/>
        <v/>
      </c>
      <c r="Q45" s="160">
        <f t="shared" si="2"/>
        <v>0</v>
      </c>
      <c r="R45" s="160" t="str">
        <f t="shared" si="6"/>
        <v/>
      </c>
      <c r="S45" s="160" t="str">
        <f t="shared" si="3"/>
        <v/>
      </c>
    </row>
    <row r="46" spans="1:19" ht="17.45" customHeight="1" x14ac:dyDescent="0.25">
      <c r="C46" s="188"/>
      <c r="D46" s="189"/>
      <c r="E46" s="178"/>
      <c r="F46" s="178"/>
      <c r="G46" s="190">
        <f>DATOS!$E$13</f>
        <v>1</v>
      </c>
      <c r="H46" s="178"/>
      <c r="I46" s="191"/>
      <c r="J46" s="178"/>
      <c r="K46" s="178"/>
      <c r="L46" s="178"/>
      <c r="M46" s="178"/>
      <c r="N46" s="160" t="str">
        <f t="shared" si="4"/>
        <v/>
      </c>
      <c r="O46" s="17"/>
      <c r="P46" s="160" t="str">
        <f t="shared" si="5"/>
        <v/>
      </c>
      <c r="Q46" s="160">
        <f t="shared" si="2"/>
        <v>0</v>
      </c>
      <c r="R46" s="160" t="str">
        <f t="shared" si="6"/>
        <v/>
      </c>
      <c r="S46" s="160" t="str">
        <f t="shared" si="3"/>
        <v/>
      </c>
    </row>
    <row r="47" spans="1:19" ht="17.45" customHeight="1" x14ac:dyDescent="0.25">
      <c r="C47" s="188"/>
      <c r="D47" s="189"/>
      <c r="E47" s="178"/>
      <c r="F47" s="178"/>
      <c r="G47" s="190">
        <f>DATOS!$E$13</f>
        <v>1</v>
      </c>
      <c r="H47" s="178"/>
      <c r="I47" s="191"/>
      <c r="J47" s="178"/>
      <c r="K47" s="178"/>
      <c r="L47" s="178"/>
      <c r="M47" s="178"/>
      <c r="N47" s="160" t="str">
        <f t="shared" si="4"/>
        <v/>
      </c>
      <c r="O47" s="17"/>
      <c r="P47" s="160" t="str">
        <f t="shared" si="5"/>
        <v/>
      </c>
      <c r="Q47" s="160">
        <f t="shared" si="2"/>
        <v>0</v>
      </c>
      <c r="R47" s="160" t="str">
        <f t="shared" si="6"/>
        <v/>
      </c>
      <c r="S47" s="160" t="str">
        <f t="shared" si="3"/>
        <v/>
      </c>
    </row>
    <row r="48" spans="1:19" ht="17.45" customHeight="1" x14ac:dyDescent="0.25">
      <c r="C48" s="188"/>
      <c r="D48" s="189"/>
      <c r="E48" s="178"/>
      <c r="F48" s="178"/>
      <c r="G48" s="190">
        <f>DATOS!$E$13</f>
        <v>1</v>
      </c>
      <c r="H48" s="178"/>
      <c r="I48" s="191"/>
      <c r="J48" s="178"/>
      <c r="K48" s="178"/>
      <c r="L48" s="178"/>
      <c r="M48" s="178"/>
      <c r="N48" s="160" t="str">
        <f t="shared" si="4"/>
        <v/>
      </c>
      <c r="O48" s="17"/>
      <c r="P48" s="160" t="str">
        <f t="shared" si="5"/>
        <v/>
      </c>
      <c r="Q48" s="160">
        <f t="shared" si="2"/>
        <v>0</v>
      </c>
      <c r="R48" s="160" t="str">
        <f t="shared" si="6"/>
        <v/>
      </c>
      <c r="S48" s="160" t="str">
        <f t="shared" si="3"/>
        <v/>
      </c>
    </row>
    <row r="49" spans="3:19" ht="17.45" customHeight="1" x14ac:dyDescent="0.25">
      <c r="C49" s="188"/>
      <c r="D49" s="189"/>
      <c r="E49" s="178"/>
      <c r="F49" s="178"/>
      <c r="G49" s="190">
        <f>DATOS!$E$13</f>
        <v>1</v>
      </c>
      <c r="H49" s="178"/>
      <c r="I49" s="191"/>
      <c r="J49" s="178"/>
      <c r="K49" s="178"/>
      <c r="L49" s="178"/>
      <c r="M49" s="178"/>
      <c r="N49" s="160" t="str">
        <f t="shared" si="4"/>
        <v/>
      </c>
      <c r="O49" s="17"/>
      <c r="P49" s="160" t="str">
        <f t="shared" si="5"/>
        <v/>
      </c>
      <c r="Q49" s="160">
        <f t="shared" si="2"/>
        <v>0</v>
      </c>
      <c r="R49" s="160" t="str">
        <f t="shared" si="6"/>
        <v/>
      </c>
      <c r="S49" s="160" t="str">
        <f t="shared" si="3"/>
        <v/>
      </c>
    </row>
    <row r="50" spans="3:19" ht="17.45" customHeight="1" x14ac:dyDescent="0.25">
      <c r="C50" s="188"/>
      <c r="D50" s="189"/>
      <c r="E50" s="178"/>
      <c r="F50" s="178"/>
      <c r="G50" s="190">
        <f>DATOS!$E$13</f>
        <v>1</v>
      </c>
      <c r="H50" s="178"/>
      <c r="I50" s="191"/>
      <c r="J50" s="178"/>
      <c r="K50" s="178"/>
      <c r="L50" s="178"/>
      <c r="M50" s="178"/>
      <c r="N50" s="160" t="str">
        <f t="shared" si="4"/>
        <v/>
      </c>
      <c r="O50" s="17"/>
      <c r="P50" s="160" t="str">
        <f t="shared" si="5"/>
        <v/>
      </c>
      <c r="Q50" s="160">
        <f t="shared" si="2"/>
        <v>0</v>
      </c>
      <c r="R50" s="160" t="str">
        <f t="shared" si="6"/>
        <v/>
      </c>
      <c r="S50" s="160" t="str">
        <f t="shared" si="3"/>
        <v/>
      </c>
    </row>
    <row r="51" spans="3:19" ht="17.45" customHeight="1" x14ac:dyDescent="0.25">
      <c r="C51" s="188"/>
      <c r="D51" s="189"/>
      <c r="E51" s="178"/>
      <c r="F51" s="178"/>
      <c r="G51" s="190">
        <f>DATOS!$E$13</f>
        <v>1</v>
      </c>
      <c r="H51" s="178"/>
      <c r="I51" s="191"/>
      <c r="J51" s="178"/>
      <c r="K51" s="178"/>
      <c r="L51" s="178"/>
      <c r="M51" s="178"/>
      <c r="N51" s="160" t="str">
        <f t="shared" si="4"/>
        <v/>
      </c>
      <c r="O51" s="17"/>
      <c r="P51" s="160" t="str">
        <f t="shared" si="5"/>
        <v/>
      </c>
      <c r="Q51" s="160">
        <f t="shared" si="2"/>
        <v>0</v>
      </c>
      <c r="R51" s="160" t="str">
        <f t="shared" si="6"/>
        <v/>
      </c>
      <c r="S51" s="160" t="str">
        <f t="shared" si="3"/>
        <v/>
      </c>
    </row>
    <row r="52" spans="3:19" ht="17.45" customHeight="1" x14ac:dyDescent="0.25">
      <c r="C52" s="188"/>
      <c r="D52" s="189"/>
      <c r="E52" s="178"/>
      <c r="F52" s="178"/>
      <c r="G52" s="190">
        <f>DATOS!$E$13</f>
        <v>1</v>
      </c>
      <c r="H52" s="178"/>
      <c r="I52" s="191"/>
      <c r="J52" s="178"/>
      <c r="K52" s="178"/>
      <c r="L52" s="178"/>
      <c r="M52" s="178"/>
      <c r="N52" s="160" t="str">
        <f t="shared" si="4"/>
        <v/>
      </c>
      <c r="O52" s="17"/>
      <c r="P52" s="160" t="str">
        <f t="shared" si="5"/>
        <v/>
      </c>
      <c r="Q52" s="160">
        <f t="shared" si="2"/>
        <v>0</v>
      </c>
      <c r="R52" s="160" t="str">
        <f t="shared" si="6"/>
        <v/>
      </c>
      <c r="S52" s="160" t="str">
        <f t="shared" si="3"/>
        <v/>
      </c>
    </row>
    <row r="53" spans="3:19" ht="17.45" customHeight="1" x14ac:dyDescent="0.25">
      <c r="C53" s="188"/>
      <c r="D53" s="189"/>
      <c r="E53" s="178"/>
      <c r="F53" s="178"/>
      <c r="G53" s="190">
        <f>DATOS!$E$13</f>
        <v>1</v>
      </c>
      <c r="H53" s="178"/>
      <c r="I53" s="191"/>
      <c r="J53" s="178"/>
      <c r="K53" s="178"/>
      <c r="L53" s="178"/>
      <c r="M53" s="178"/>
      <c r="N53" s="160" t="str">
        <f t="shared" si="4"/>
        <v/>
      </c>
      <c r="O53" s="17"/>
      <c r="P53" s="160" t="str">
        <f t="shared" si="5"/>
        <v/>
      </c>
      <c r="Q53" s="160">
        <f t="shared" si="2"/>
        <v>0</v>
      </c>
      <c r="R53" s="160" t="str">
        <f t="shared" si="6"/>
        <v/>
      </c>
      <c r="S53" s="160" t="str">
        <f t="shared" si="3"/>
        <v/>
      </c>
    </row>
    <row r="54" spans="3:19" ht="17.45" customHeight="1" x14ac:dyDescent="0.25">
      <c r="C54" s="188"/>
      <c r="D54" s="189"/>
      <c r="E54" s="178"/>
      <c r="F54" s="178"/>
      <c r="G54" s="190">
        <f>DATOS!$E$13</f>
        <v>1</v>
      </c>
      <c r="H54" s="178"/>
      <c r="I54" s="191"/>
      <c r="J54" s="178"/>
      <c r="K54" s="178"/>
      <c r="L54" s="178"/>
      <c r="M54" s="178"/>
      <c r="N54" s="160" t="str">
        <f t="shared" si="4"/>
        <v/>
      </c>
      <c r="O54" s="17"/>
      <c r="P54" s="160" t="str">
        <f t="shared" si="5"/>
        <v/>
      </c>
      <c r="Q54" s="160">
        <f t="shared" si="2"/>
        <v>0</v>
      </c>
      <c r="R54" s="160" t="str">
        <f t="shared" si="6"/>
        <v/>
      </c>
      <c r="S54" s="160" t="str">
        <f t="shared" si="3"/>
        <v/>
      </c>
    </row>
    <row r="55" spans="3:19" ht="17.45" customHeight="1" x14ac:dyDescent="0.25">
      <c r="C55" s="188"/>
      <c r="D55" s="189"/>
      <c r="E55" s="178"/>
      <c r="F55" s="178"/>
      <c r="G55" s="190">
        <f>DATOS!$E$13</f>
        <v>1</v>
      </c>
      <c r="H55" s="178"/>
      <c r="I55" s="191"/>
      <c r="J55" s="178"/>
      <c r="K55" s="178"/>
      <c r="L55" s="178"/>
      <c r="M55" s="178"/>
      <c r="N55" s="160" t="str">
        <f t="shared" si="4"/>
        <v/>
      </c>
      <c r="O55" s="17"/>
      <c r="P55" s="160" t="str">
        <f t="shared" si="5"/>
        <v/>
      </c>
      <c r="Q55" s="160">
        <f t="shared" si="2"/>
        <v>0</v>
      </c>
      <c r="R55" s="160" t="str">
        <f t="shared" si="6"/>
        <v/>
      </c>
      <c r="S55" s="160" t="str">
        <f t="shared" si="3"/>
        <v/>
      </c>
    </row>
    <row r="56" spans="3:19" ht="17.45" customHeight="1" x14ac:dyDescent="0.25">
      <c r="C56" s="188"/>
      <c r="D56" s="189"/>
      <c r="E56" s="178"/>
      <c r="F56" s="178"/>
      <c r="G56" s="190">
        <f>DATOS!$E$13</f>
        <v>1</v>
      </c>
      <c r="H56" s="178"/>
      <c r="I56" s="191"/>
      <c r="J56" s="178"/>
      <c r="K56" s="178"/>
      <c r="L56" s="178"/>
      <c r="M56" s="178"/>
      <c r="N56" s="160" t="str">
        <f t="shared" si="4"/>
        <v/>
      </c>
      <c r="O56" s="17"/>
      <c r="P56" s="160" t="str">
        <f t="shared" si="5"/>
        <v/>
      </c>
      <c r="Q56" s="160">
        <f t="shared" si="2"/>
        <v>0</v>
      </c>
      <c r="R56" s="160" t="str">
        <f t="shared" si="6"/>
        <v/>
      </c>
      <c r="S56" s="160" t="str">
        <f t="shared" si="3"/>
        <v/>
      </c>
    </row>
    <row r="57" spans="3:19" ht="17.45" customHeight="1" x14ac:dyDescent="0.25">
      <c r="C57" s="188"/>
      <c r="D57" s="189"/>
      <c r="E57" s="178"/>
      <c r="F57" s="178"/>
      <c r="G57" s="190">
        <f>DATOS!$E$13</f>
        <v>1</v>
      </c>
      <c r="H57" s="178"/>
      <c r="I57" s="191"/>
      <c r="J57" s="178"/>
      <c r="K57" s="178"/>
      <c r="L57" s="178"/>
      <c r="M57" s="178"/>
      <c r="N57" s="160" t="str">
        <f t="shared" si="4"/>
        <v/>
      </c>
      <c r="P57" s="160" t="str">
        <f t="shared" si="5"/>
        <v/>
      </c>
      <c r="Q57" s="160">
        <f t="shared" si="2"/>
        <v>0</v>
      </c>
      <c r="R57" s="160" t="str">
        <f t="shared" si="6"/>
        <v/>
      </c>
      <c r="S57" s="160" t="str">
        <f t="shared" si="3"/>
        <v/>
      </c>
    </row>
    <row r="58" spans="3:19" ht="17.45" customHeight="1" x14ac:dyDescent="0.25">
      <c r="C58" s="188"/>
      <c r="D58" s="189"/>
      <c r="E58" s="178"/>
      <c r="F58" s="178"/>
      <c r="G58" s="190">
        <f>DATOS!$E$13</f>
        <v>1</v>
      </c>
      <c r="H58" s="178"/>
      <c r="I58" s="191"/>
      <c r="J58" s="178"/>
      <c r="K58" s="178"/>
      <c r="L58" s="178"/>
      <c r="M58" s="178"/>
      <c r="N58" s="160" t="str">
        <f t="shared" si="4"/>
        <v/>
      </c>
      <c r="P58" s="160" t="str">
        <f t="shared" si="5"/>
        <v/>
      </c>
      <c r="Q58" s="160">
        <f t="shared" si="2"/>
        <v>0</v>
      </c>
      <c r="R58" s="160" t="str">
        <f t="shared" si="6"/>
        <v/>
      </c>
      <c r="S58" s="160" t="str">
        <f t="shared" si="3"/>
        <v/>
      </c>
    </row>
    <row r="59" spans="3:19" ht="17.45" customHeight="1" x14ac:dyDescent="0.25">
      <c r="C59" s="188"/>
      <c r="D59" s="189"/>
      <c r="E59" s="178"/>
      <c r="F59" s="178"/>
      <c r="G59" s="190">
        <f>DATOS!$E$13</f>
        <v>1</v>
      </c>
      <c r="H59" s="178"/>
      <c r="I59" s="191"/>
      <c r="J59" s="178"/>
      <c r="K59" s="178"/>
      <c r="L59" s="178"/>
      <c r="M59" s="178"/>
      <c r="N59" s="160" t="str">
        <f t="shared" si="4"/>
        <v/>
      </c>
      <c r="P59" s="160" t="str">
        <f t="shared" si="5"/>
        <v/>
      </c>
      <c r="Q59" s="160">
        <f t="shared" si="2"/>
        <v>0</v>
      </c>
      <c r="R59" s="160" t="str">
        <f t="shared" si="6"/>
        <v/>
      </c>
      <c r="S59" s="160" t="str">
        <f t="shared" si="3"/>
        <v/>
      </c>
    </row>
    <row r="60" spans="3:19" ht="17.45" customHeight="1" x14ac:dyDescent="0.25">
      <c r="C60" s="188"/>
      <c r="D60" s="189"/>
      <c r="E60" s="178"/>
      <c r="F60" s="178"/>
      <c r="G60" s="190">
        <f>DATOS!$E$13</f>
        <v>1</v>
      </c>
      <c r="H60" s="178"/>
      <c r="I60" s="191"/>
      <c r="J60" s="178"/>
      <c r="K60" s="178"/>
      <c r="L60" s="178"/>
      <c r="M60" s="178"/>
      <c r="N60" s="160" t="str">
        <f t="shared" si="4"/>
        <v/>
      </c>
      <c r="P60" s="160" t="str">
        <f t="shared" si="5"/>
        <v/>
      </c>
      <c r="Q60" s="160">
        <f t="shared" si="2"/>
        <v>0</v>
      </c>
      <c r="R60" s="160" t="str">
        <f t="shared" si="6"/>
        <v/>
      </c>
      <c r="S60" s="160" t="str">
        <f t="shared" si="3"/>
        <v/>
      </c>
    </row>
    <row r="61" spans="3:19" ht="17.45" customHeight="1" x14ac:dyDescent="0.25">
      <c r="C61" s="188"/>
      <c r="D61" s="189"/>
      <c r="E61" s="178"/>
      <c r="F61" s="178"/>
      <c r="G61" s="190">
        <f>DATOS!$E$13</f>
        <v>1</v>
      </c>
      <c r="H61" s="178"/>
      <c r="I61" s="191"/>
      <c r="J61" s="178"/>
      <c r="K61" s="178"/>
      <c r="L61" s="178"/>
      <c r="M61" s="178"/>
      <c r="N61" s="160" t="str">
        <f t="shared" si="4"/>
        <v/>
      </c>
      <c r="P61" s="160" t="str">
        <f t="shared" si="5"/>
        <v/>
      </c>
      <c r="Q61" s="160">
        <f t="shared" si="2"/>
        <v>0</v>
      </c>
      <c r="R61" s="160" t="str">
        <f t="shared" si="6"/>
        <v/>
      </c>
      <c r="S61" s="160" t="str">
        <f t="shared" si="3"/>
        <v/>
      </c>
    </row>
    <row r="62" spans="3:19" ht="17.45" customHeight="1" x14ac:dyDescent="0.25">
      <c r="C62" s="188"/>
      <c r="D62" s="189"/>
      <c r="E62" s="178"/>
      <c r="F62" s="178"/>
      <c r="G62" s="190">
        <f>DATOS!$E$13</f>
        <v>1</v>
      </c>
      <c r="H62" s="178"/>
      <c r="I62" s="191"/>
      <c r="J62" s="178"/>
      <c r="K62" s="178"/>
      <c r="L62" s="178"/>
      <c r="M62" s="178"/>
      <c r="N62" s="160" t="str">
        <f t="shared" si="4"/>
        <v/>
      </c>
      <c r="P62" s="160" t="str">
        <f t="shared" si="5"/>
        <v/>
      </c>
      <c r="Q62" s="160">
        <f t="shared" si="2"/>
        <v>0</v>
      </c>
      <c r="R62" s="160" t="str">
        <f t="shared" si="6"/>
        <v/>
      </c>
      <c r="S62" s="160" t="str">
        <f t="shared" si="3"/>
        <v/>
      </c>
    </row>
    <row r="63" spans="3:19" ht="17.45" customHeight="1" x14ac:dyDescent="0.25">
      <c r="C63" s="188"/>
      <c r="D63" s="189"/>
      <c r="E63" s="178"/>
      <c r="F63" s="178"/>
      <c r="G63" s="190">
        <f>DATOS!$E$13</f>
        <v>1</v>
      </c>
      <c r="H63" s="178"/>
      <c r="I63" s="191"/>
      <c r="J63" s="178"/>
      <c r="K63" s="178"/>
      <c r="L63" s="178"/>
      <c r="M63" s="178"/>
      <c r="N63" s="160" t="str">
        <f t="shared" si="4"/>
        <v/>
      </c>
      <c r="P63" s="160" t="str">
        <f t="shared" si="5"/>
        <v/>
      </c>
      <c r="Q63" s="160">
        <f t="shared" si="2"/>
        <v>0</v>
      </c>
      <c r="R63" s="160" t="str">
        <f t="shared" si="6"/>
        <v/>
      </c>
      <c r="S63" s="160" t="str">
        <f t="shared" si="3"/>
        <v/>
      </c>
    </row>
    <row r="64" spans="3:19" ht="17.45" customHeight="1" x14ac:dyDescent="0.25">
      <c r="C64" s="188"/>
      <c r="D64" s="189"/>
      <c r="E64" s="178"/>
      <c r="F64" s="178"/>
      <c r="G64" s="190">
        <f>DATOS!$E$13</f>
        <v>1</v>
      </c>
      <c r="H64" s="178"/>
      <c r="I64" s="191"/>
      <c r="J64" s="178"/>
      <c r="K64" s="178"/>
      <c r="L64" s="178"/>
      <c r="M64" s="178"/>
      <c r="N64" s="160" t="str">
        <f t="shared" si="4"/>
        <v/>
      </c>
      <c r="P64" s="160" t="str">
        <f t="shared" si="5"/>
        <v/>
      </c>
      <c r="Q64" s="160">
        <f t="shared" si="2"/>
        <v>0</v>
      </c>
      <c r="R64" s="160" t="str">
        <f t="shared" si="6"/>
        <v/>
      </c>
      <c r="S64" s="160" t="str">
        <f t="shared" si="3"/>
        <v/>
      </c>
    </row>
    <row r="65" spans="3:19" ht="17.45" customHeight="1" x14ac:dyDescent="0.25">
      <c r="C65" s="188"/>
      <c r="D65" s="189"/>
      <c r="E65" s="178"/>
      <c r="F65" s="178"/>
      <c r="G65" s="190">
        <f>DATOS!$E$13</f>
        <v>1</v>
      </c>
      <c r="H65" s="178"/>
      <c r="I65" s="191"/>
      <c r="J65" s="178"/>
      <c r="K65" s="178"/>
      <c r="L65" s="178"/>
      <c r="M65" s="178"/>
      <c r="N65" s="160" t="str">
        <f t="shared" si="4"/>
        <v/>
      </c>
      <c r="P65" s="160" t="str">
        <f t="shared" si="5"/>
        <v/>
      </c>
      <c r="Q65" s="160">
        <f t="shared" si="2"/>
        <v>0</v>
      </c>
      <c r="R65" s="160" t="str">
        <f t="shared" si="6"/>
        <v/>
      </c>
      <c r="S65" s="160" t="str">
        <f t="shared" si="3"/>
        <v/>
      </c>
    </row>
    <row r="66" spans="3:19" ht="17.45" customHeight="1" x14ac:dyDescent="0.25">
      <c r="C66" s="188"/>
      <c r="D66" s="189"/>
      <c r="E66" s="178"/>
      <c r="F66" s="178"/>
      <c r="G66" s="190">
        <f>DATOS!$E$13</f>
        <v>1</v>
      </c>
      <c r="H66" s="178"/>
      <c r="I66" s="191"/>
      <c r="J66" s="178"/>
      <c r="K66" s="178"/>
      <c r="L66" s="178"/>
      <c r="M66" s="178"/>
      <c r="N66" s="160" t="str">
        <f t="shared" si="4"/>
        <v/>
      </c>
      <c r="P66" s="160" t="str">
        <f t="shared" si="5"/>
        <v/>
      </c>
      <c r="Q66" s="160">
        <f t="shared" si="2"/>
        <v>0</v>
      </c>
      <c r="R66" s="160" t="str">
        <f t="shared" si="6"/>
        <v/>
      </c>
      <c r="S66" s="160" t="str">
        <f t="shared" si="3"/>
        <v/>
      </c>
    </row>
    <row r="67" spans="3:19" ht="17.45" customHeight="1" x14ac:dyDescent="0.25">
      <c r="C67" s="188"/>
      <c r="D67" s="189"/>
      <c r="E67" s="178"/>
      <c r="F67" s="178"/>
      <c r="G67" s="190">
        <f>DATOS!$E$13</f>
        <v>1</v>
      </c>
      <c r="H67" s="178"/>
      <c r="I67" s="191"/>
      <c r="J67" s="178"/>
      <c r="K67" s="178"/>
      <c r="L67" s="178"/>
      <c r="M67" s="178"/>
      <c r="N67" s="160" t="str">
        <f t="shared" si="4"/>
        <v/>
      </c>
      <c r="P67" s="160" t="str">
        <f t="shared" si="5"/>
        <v/>
      </c>
      <c r="Q67" s="160">
        <f t="shared" si="2"/>
        <v>0</v>
      </c>
      <c r="R67" s="160" t="str">
        <f t="shared" si="6"/>
        <v/>
      </c>
      <c r="S67" s="160" t="str">
        <f t="shared" si="3"/>
        <v/>
      </c>
    </row>
    <row r="68" spans="3:19" ht="17.45" customHeight="1" x14ac:dyDescent="0.25">
      <c r="C68" s="188"/>
      <c r="D68" s="189"/>
      <c r="E68" s="178"/>
      <c r="F68" s="178"/>
      <c r="G68" s="190">
        <f>DATOS!$E$13</f>
        <v>1</v>
      </c>
      <c r="H68" s="178"/>
      <c r="I68" s="191"/>
      <c r="J68" s="178"/>
      <c r="K68" s="178"/>
      <c r="L68" s="178"/>
      <c r="M68" s="178"/>
      <c r="N68" s="160" t="str">
        <f t="shared" si="4"/>
        <v/>
      </c>
      <c r="P68" s="160" t="str">
        <f t="shared" si="5"/>
        <v/>
      </c>
      <c r="Q68" s="160">
        <f t="shared" si="2"/>
        <v>0</v>
      </c>
      <c r="R68" s="160" t="str">
        <f t="shared" si="6"/>
        <v/>
      </c>
      <c r="S68" s="160" t="str">
        <f t="shared" si="3"/>
        <v/>
      </c>
    </row>
    <row r="69" spans="3:19" ht="17.45" customHeight="1" x14ac:dyDescent="0.25">
      <c r="C69" s="188"/>
      <c r="D69" s="189"/>
      <c r="E69" s="178"/>
      <c r="F69" s="178"/>
      <c r="G69" s="190">
        <f>DATOS!$E$13</f>
        <v>1</v>
      </c>
      <c r="H69" s="178"/>
      <c r="I69" s="191"/>
      <c r="J69" s="178"/>
      <c r="K69" s="178"/>
      <c r="L69" s="178"/>
      <c r="M69" s="178"/>
      <c r="N69" s="160" t="str">
        <f t="shared" si="4"/>
        <v/>
      </c>
      <c r="P69" s="160" t="str">
        <f t="shared" si="5"/>
        <v/>
      </c>
      <c r="Q69" s="160">
        <f t="shared" si="2"/>
        <v>0</v>
      </c>
      <c r="R69" s="160" t="str">
        <f t="shared" si="6"/>
        <v/>
      </c>
      <c r="S69" s="160" t="str">
        <f t="shared" si="3"/>
        <v/>
      </c>
    </row>
    <row r="70" spans="3:19" ht="17.45" customHeight="1" x14ac:dyDescent="0.25">
      <c r="C70" s="188"/>
      <c r="D70" s="189"/>
      <c r="E70" s="178"/>
      <c r="F70" s="178"/>
      <c r="G70" s="190">
        <f>DATOS!$E$13</f>
        <v>1</v>
      </c>
      <c r="H70" s="178"/>
      <c r="I70" s="191"/>
      <c r="J70" s="178"/>
      <c r="K70" s="178"/>
      <c r="L70" s="178"/>
      <c r="M70" s="178"/>
      <c r="N70" s="160" t="str">
        <f t="shared" si="4"/>
        <v/>
      </c>
      <c r="P70" s="160" t="str">
        <f t="shared" si="5"/>
        <v/>
      </c>
      <c r="Q70" s="160">
        <f t="shared" si="2"/>
        <v>0</v>
      </c>
      <c r="R70" s="160" t="str">
        <f t="shared" si="6"/>
        <v/>
      </c>
      <c r="S70" s="160" t="str">
        <f t="shared" si="3"/>
        <v/>
      </c>
    </row>
    <row r="71" spans="3:19" ht="17.45" customHeight="1" x14ac:dyDescent="0.25">
      <c r="C71" s="188"/>
      <c r="D71" s="189"/>
      <c r="E71" s="178"/>
      <c r="F71" s="178"/>
      <c r="G71" s="190">
        <f>DATOS!$E$13</f>
        <v>1</v>
      </c>
      <c r="H71" s="178"/>
      <c r="I71" s="191"/>
      <c r="J71" s="178"/>
      <c r="K71" s="178"/>
      <c r="L71" s="178"/>
      <c r="M71" s="178"/>
      <c r="N71" s="160" t="str">
        <f t="shared" si="4"/>
        <v/>
      </c>
      <c r="P71" s="160" t="str">
        <f t="shared" si="5"/>
        <v/>
      </c>
      <c r="Q71" s="160">
        <f t="shared" si="2"/>
        <v>0</v>
      </c>
      <c r="R71" s="160" t="str">
        <f t="shared" si="6"/>
        <v/>
      </c>
      <c r="S71" s="160" t="str">
        <f t="shared" si="3"/>
        <v/>
      </c>
    </row>
    <row r="72" spans="3:19" ht="17.45" customHeight="1" x14ac:dyDescent="0.25">
      <c r="C72" s="188"/>
      <c r="D72" s="189"/>
      <c r="E72" s="178"/>
      <c r="F72" s="178"/>
      <c r="G72" s="190">
        <f>DATOS!$E$13</f>
        <v>1</v>
      </c>
      <c r="H72" s="178"/>
      <c r="I72" s="191"/>
      <c r="J72" s="178"/>
      <c r="K72" s="178"/>
      <c r="L72" s="178"/>
      <c r="M72" s="178"/>
      <c r="N72" s="160" t="str">
        <f t="shared" si="4"/>
        <v/>
      </c>
      <c r="P72" s="160" t="str">
        <f t="shared" si="5"/>
        <v/>
      </c>
      <c r="Q72" s="160">
        <f t="shared" si="2"/>
        <v>0</v>
      </c>
      <c r="R72" s="160" t="str">
        <f t="shared" si="6"/>
        <v/>
      </c>
      <c r="S72" s="160" t="str">
        <f t="shared" si="3"/>
        <v/>
      </c>
    </row>
    <row r="73" spans="3:19" ht="17.45" customHeight="1" x14ac:dyDescent="0.25">
      <c r="C73" s="188"/>
      <c r="D73" s="189"/>
      <c r="E73" s="178"/>
      <c r="F73" s="178"/>
      <c r="G73" s="190">
        <f>DATOS!$E$13</f>
        <v>1</v>
      </c>
      <c r="H73" s="178"/>
      <c r="I73" s="191"/>
      <c r="J73" s="178"/>
      <c r="K73" s="178"/>
      <c r="L73" s="178"/>
      <c r="M73" s="178"/>
      <c r="N73" s="160" t="str">
        <f t="shared" si="4"/>
        <v/>
      </c>
      <c r="P73" s="160" t="str">
        <f t="shared" si="5"/>
        <v/>
      </c>
      <c r="Q73" s="160">
        <f t="shared" si="2"/>
        <v>0</v>
      </c>
      <c r="R73" s="160" t="str">
        <f t="shared" si="6"/>
        <v/>
      </c>
      <c r="S73" s="160" t="str">
        <f t="shared" si="3"/>
        <v/>
      </c>
    </row>
    <row r="74" spans="3:19" ht="17.45" customHeight="1" x14ac:dyDescent="0.25">
      <c r="C74" s="188"/>
      <c r="D74" s="189"/>
      <c r="E74" s="178"/>
      <c r="F74" s="178"/>
      <c r="G74" s="190">
        <f>DATOS!$E$13</f>
        <v>1</v>
      </c>
      <c r="H74" s="178"/>
      <c r="I74" s="191"/>
      <c r="J74" s="178"/>
      <c r="K74" s="178"/>
      <c r="L74" s="178"/>
      <c r="M74" s="178"/>
      <c r="N74" s="160" t="str">
        <f t="shared" si="4"/>
        <v/>
      </c>
      <c r="P74" s="160" t="str">
        <f t="shared" si="5"/>
        <v/>
      </c>
      <c r="Q74" s="160">
        <f t="shared" si="2"/>
        <v>0</v>
      </c>
      <c r="R74" s="160" t="str">
        <f t="shared" si="6"/>
        <v/>
      </c>
      <c r="S74" s="160" t="str">
        <f t="shared" si="3"/>
        <v/>
      </c>
    </row>
    <row r="75" spans="3:19" ht="17.45" customHeight="1" x14ac:dyDescent="0.25">
      <c r="C75" s="188"/>
      <c r="D75" s="189"/>
      <c r="E75" s="178"/>
      <c r="F75" s="178"/>
      <c r="G75" s="190">
        <f>DATOS!$E$13</f>
        <v>1</v>
      </c>
      <c r="H75" s="178"/>
      <c r="I75" s="191"/>
      <c r="J75" s="178"/>
      <c r="K75" s="178"/>
      <c r="L75" s="178"/>
      <c r="M75" s="178"/>
      <c r="N75" s="160" t="str">
        <f t="shared" si="4"/>
        <v/>
      </c>
      <c r="P75" s="160" t="str">
        <f t="shared" si="5"/>
        <v/>
      </c>
      <c r="Q75" s="160">
        <f t="shared" si="2"/>
        <v>0</v>
      </c>
      <c r="R75" s="160" t="str">
        <f t="shared" si="6"/>
        <v/>
      </c>
      <c r="S75" s="160" t="str">
        <f t="shared" si="3"/>
        <v/>
      </c>
    </row>
    <row r="76" spans="3:19" ht="17.45" customHeight="1" x14ac:dyDescent="0.25">
      <c r="C76" s="188"/>
      <c r="D76" s="189"/>
      <c r="E76" s="178"/>
      <c r="F76" s="178"/>
      <c r="G76" s="190">
        <f>DATOS!$E$13</f>
        <v>1</v>
      </c>
      <c r="H76" s="178"/>
      <c r="I76" s="191"/>
      <c r="J76" s="178"/>
      <c r="K76" s="178"/>
      <c r="L76" s="178"/>
      <c r="M76" s="178"/>
      <c r="N76" s="160" t="str">
        <f t="shared" si="4"/>
        <v/>
      </c>
      <c r="P76" s="160" t="str">
        <f t="shared" si="5"/>
        <v/>
      </c>
      <c r="Q76" s="160">
        <f t="shared" si="2"/>
        <v>0</v>
      </c>
      <c r="R76" s="160" t="str">
        <f t="shared" si="6"/>
        <v/>
      </c>
      <c r="S76" s="160" t="str">
        <f t="shared" si="3"/>
        <v/>
      </c>
    </row>
    <row r="77" spans="3:19" ht="17.45" customHeight="1" x14ac:dyDescent="0.25">
      <c r="C77" s="188"/>
      <c r="D77" s="189"/>
      <c r="E77" s="178"/>
      <c r="F77" s="178"/>
      <c r="G77" s="190">
        <f>DATOS!$E$13</f>
        <v>1</v>
      </c>
      <c r="H77" s="178"/>
      <c r="I77" s="191"/>
      <c r="J77" s="178"/>
      <c r="K77" s="178"/>
      <c r="L77" s="178"/>
      <c r="M77" s="178"/>
      <c r="N77" s="160" t="str">
        <f t="shared" si="4"/>
        <v/>
      </c>
      <c r="P77" s="160" t="str">
        <f t="shared" si="5"/>
        <v/>
      </c>
      <c r="Q77" s="160">
        <f t="shared" si="2"/>
        <v>0</v>
      </c>
      <c r="R77" s="160" t="str">
        <f t="shared" si="6"/>
        <v/>
      </c>
      <c r="S77" s="160" t="str">
        <f t="shared" si="3"/>
        <v/>
      </c>
    </row>
    <row r="78" spans="3:19" ht="17.45" customHeight="1" x14ac:dyDescent="0.25">
      <c r="C78" s="188"/>
      <c r="D78" s="189"/>
      <c r="E78" s="178"/>
      <c r="F78" s="178"/>
      <c r="G78" s="190">
        <f>DATOS!$E$13</f>
        <v>1</v>
      </c>
      <c r="H78" s="178"/>
      <c r="I78" s="191"/>
      <c r="J78" s="178"/>
      <c r="K78" s="178"/>
      <c r="L78" s="178"/>
      <c r="M78" s="178"/>
      <c r="N78" s="160" t="str">
        <f t="shared" si="4"/>
        <v/>
      </c>
      <c r="P78" s="160" t="str">
        <f t="shared" si="5"/>
        <v/>
      </c>
      <c r="Q78" s="160">
        <f t="shared" si="2"/>
        <v>0</v>
      </c>
      <c r="R78" s="160" t="str">
        <f t="shared" si="6"/>
        <v/>
      </c>
      <c r="S78" s="160" t="str">
        <f t="shared" si="3"/>
        <v/>
      </c>
    </row>
    <row r="79" spans="3:19" ht="17.45" customHeight="1" x14ac:dyDescent="0.25">
      <c r="C79" s="188"/>
      <c r="D79" s="189"/>
      <c r="E79" s="178"/>
      <c r="F79" s="178"/>
      <c r="G79" s="190">
        <f>DATOS!$E$13</f>
        <v>1</v>
      </c>
      <c r="H79" s="178"/>
      <c r="I79" s="191"/>
      <c r="J79" s="178"/>
      <c r="K79" s="178"/>
      <c r="L79" s="178"/>
      <c r="M79" s="178"/>
      <c r="N79" s="160" t="str">
        <f t="shared" si="4"/>
        <v/>
      </c>
      <c r="P79" s="160" t="str">
        <f t="shared" si="5"/>
        <v/>
      </c>
      <c r="Q79" s="160">
        <f t="shared" si="2"/>
        <v>0</v>
      </c>
      <c r="R79" s="160" t="str">
        <f t="shared" si="6"/>
        <v/>
      </c>
      <c r="S79" s="160" t="str">
        <f t="shared" si="3"/>
        <v/>
      </c>
    </row>
    <row r="80" spans="3:19" ht="17.45" customHeight="1" x14ac:dyDescent="0.25">
      <c r="C80" s="188"/>
      <c r="D80" s="189"/>
      <c r="E80" s="178"/>
      <c r="F80" s="178"/>
      <c r="G80" s="190">
        <f>DATOS!$E$13</f>
        <v>1</v>
      </c>
      <c r="H80" s="178"/>
      <c r="I80" s="191"/>
      <c r="J80" s="178"/>
      <c r="K80" s="178"/>
      <c r="L80" s="178"/>
      <c r="M80" s="178"/>
      <c r="N80" s="160" t="str">
        <f t="shared" si="4"/>
        <v/>
      </c>
      <c r="P80" s="160" t="str">
        <f t="shared" si="5"/>
        <v/>
      </c>
      <c r="Q80" s="160">
        <f t="shared" si="2"/>
        <v>0</v>
      </c>
      <c r="R80" s="160" t="str">
        <f t="shared" si="6"/>
        <v/>
      </c>
      <c r="S80" s="160" t="str">
        <f t="shared" si="3"/>
        <v/>
      </c>
    </row>
    <row r="81" spans="3:19" ht="17.45" customHeight="1" x14ac:dyDescent="0.25">
      <c r="C81" s="188"/>
      <c r="D81" s="189"/>
      <c r="E81" s="178"/>
      <c r="F81" s="178"/>
      <c r="G81" s="190">
        <f>DATOS!$E$13</f>
        <v>1</v>
      </c>
      <c r="H81" s="178"/>
      <c r="I81" s="191"/>
      <c r="J81" s="178"/>
      <c r="K81" s="178"/>
      <c r="L81" s="178"/>
      <c r="M81" s="178"/>
      <c r="N81" s="160" t="str">
        <f t="shared" si="4"/>
        <v/>
      </c>
      <c r="P81" s="160" t="str">
        <f t="shared" si="5"/>
        <v/>
      </c>
      <c r="Q81" s="160">
        <f t="shared" ref="Q81:Q144" si="7">IF($I81=0%,H81,"")</f>
        <v>0</v>
      </c>
      <c r="R81" s="160" t="str">
        <f t="shared" si="6"/>
        <v/>
      </c>
      <c r="S81" s="160" t="str">
        <f t="shared" si="3"/>
        <v/>
      </c>
    </row>
    <row r="82" spans="3:19" ht="17.45" customHeight="1" x14ac:dyDescent="0.25">
      <c r="C82" s="188"/>
      <c r="D82" s="189"/>
      <c r="E82" s="178"/>
      <c r="F82" s="178"/>
      <c r="G82" s="190">
        <f>DATOS!$E$13</f>
        <v>1</v>
      </c>
      <c r="H82" s="178"/>
      <c r="I82" s="191"/>
      <c r="J82" s="178"/>
      <c r="K82" s="178"/>
      <c r="L82" s="178"/>
      <c r="M82" s="178"/>
      <c r="N82" s="160" t="str">
        <f t="shared" ref="N82:N145" si="8">IF(H82&amp;J82&amp;K82&amp;L82&amp;M82="","",H82+J82+K82-L82-M82)</f>
        <v/>
      </c>
      <c r="P82" s="160" t="str">
        <f t="shared" ref="P82:P145" si="9">IF($I82="E",H82,"")</f>
        <v/>
      </c>
      <c r="Q82" s="160">
        <f t="shared" si="7"/>
        <v>0</v>
      </c>
      <c r="R82" s="160" t="str">
        <f t="shared" ref="R82:R145" si="10">IF(OR($I82=8%,$I82=11%),$J82/$I82,"")</f>
        <v/>
      </c>
      <c r="S82" s="160" t="str">
        <f t="shared" si="3"/>
        <v/>
      </c>
    </row>
    <row r="83" spans="3:19" ht="17.45" customHeight="1" x14ac:dyDescent="0.25">
      <c r="C83" s="188"/>
      <c r="D83" s="189"/>
      <c r="E83" s="178"/>
      <c r="F83" s="178"/>
      <c r="G83" s="190">
        <f>DATOS!$E$13</f>
        <v>1</v>
      </c>
      <c r="H83" s="178"/>
      <c r="I83" s="191"/>
      <c r="J83" s="178"/>
      <c r="K83" s="178"/>
      <c r="L83" s="178"/>
      <c r="M83" s="178"/>
      <c r="N83" s="160" t="str">
        <f t="shared" si="8"/>
        <v/>
      </c>
      <c r="P83" s="160" t="str">
        <f t="shared" si="9"/>
        <v/>
      </c>
      <c r="Q83" s="160">
        <f t="shared" si="7"/>
        <v>0</v>
      </c>
      <c r="R83" s="160" t="str">
        <f t="shared" si="10"/>
        <v/>
      </c>
      <c r="S83" s="160" t="str">
        <f t="shared" ref="S83:S146" si="11">IF(OR($I83=15%,$I83=16%),$J83/$I83,"")</f>
        <v/>
      </c>
    </row>
    <row r="84" spans="3:19" ht="17.45" customHeight="1" x14ac:dyDescent="0.25">
      <c r="C84" s="188"/>
      <c r="D84" s="189"/>
      <c r="E84" s="178"/>
      <c r="F84" s="178"/>
      <c r="G84" s="190">
        <f>DATOS!$E$13</f>
        <v>1</v>
      </c>
      <c r="H84" s="178"/>
      <c r="I84" s="191"/>
      <c r="J84" s="178"/>
      <c r="K84" s="178"/>
      <c r="L84" s="178"/>
      <c r="M84" s="178"/>
      <c r="N84" s="160" t="str">
        <f t="shared" si="8"/>
        <v/>
      </c>
      <c r="P84" s="160" t="str">
        <f t="shared" si="9"/>
        <v/>
      </c>
      <c r="Q84" s="160">
        <f t="shared" si="7"/>
        <v>0</v>
      </c>
      <c r="R84" s="160" t="str">
        <f t="shared" si="10"/>
        <v/>
      </c>
      <c r="S84" s="160" t="str">
        <f t="shared" si="11"/>
        <v/>
      </c>
    </row>
    <row r="85" spans="3:19" ht="17.45" customHeight="1" x14ac:dyDescent="0.25">
      <c r="C85" s="188"/>
      <c r="D85" s="189"/>
      <c r="E85" s="178"/>
      <c r="F85" s="178"/>
      <c r="G85" s="190">
        <f>DATOS!$E$13</f>
        <v>1</v>
      </c>
      <c r="H85" s="178"/>
      <c r="I85" s="191"/>
      <c r="J85" s="178"/>
      <c r="K85" s="178"/>
      <c r="L85" s="178"/>
      <c r="M85" s="178"/>
      <c r="N85" s="160" t="str">
        <f t="shared" si="8"/>
        <v/>
      </c>
      <c r="P85" s="160" t="str">
        <f t="shared" si="9"/>
        <v/>
      </c>
      <c r="Q85" s="160">
        <f t="shared" si="7"/>
        <v>0</v>
      </c>
      <c r="R85" s="160" t="str">
        <f t="shared" si="10"/>
        <v/>
      </c>
      <c r="S85" s="160" t="str">
        <f t="shared" si="11"/>
        <v/>
      </c>
    </row>
    <row r="86" spans="3:19" ht="17.45" customHeight="1" x14ac:dyDescent="0.25">
      <c r="C86" s="188"/>
      <c r="D86" s="189"/>
      <c r="E86" s="178"/>
      <c r="F86" s="178"/>
      <c r="G86" s="190">
        <f>DATOS!$E$13</f>
        <v>1</v>
      </c>
      <c r="H86" s="178"/>
      <c r="I86" s="191"/>
      <c r="J86" s="178"/>
      <c r="K86" s="178"/>
      <c r="L86" s="178"/>
      <c r="M86" s="178"/>
      <c r="N86" s="160" t="str">
        <f t="shared" si="8"/>
        <v/>
      </c>
      <c r="P86" s="160" t="str">
        <f t="shared" si="9"/>
        <v/>
      </c>
      <c r="Q86" s="160">
        <f t="shared" si="7"/>
        <v>0</v>
      </c>
      <c r="R86" s="160" t="str">
        <f t="shared" si="10"/>
        <v/>
      </c>
      <c r="S86" s="160" t="str">
        <f t="shared" si="11"/>
        <v/>
      </c>
    </row>
    <row r="87" spans="3:19" ht="17.45" customHeight="1" x14ac:dyDescent="0.25">
      <c r="C87" s="188"/>
      <c r="D87" s="189"/>
      <c r="E87" s="178"/>
      <c r="F87" s="178"/>
      <c r="G87" s="190">
        <f>DATOS!$E$13</f>
        <v>1</v>
      </c>
      <c r="H87" s="178"/>
      <c r="I87" s="191"/>
      <c r="J87" s="178"/>
      <c r="K87" s="178"/>
      <c r="L87" s="178"/>
      <c r="M87" s="178"/>
      <c r="N87" s="160" t="str">
        <f t="shared" si="8"/>
        <v/>
      </c>
      <c r="P87" s="160" t="str">
        <f t="shared" si="9"/>
        <v/>
      </c>
      <c r="Q87" s="160">
        <f t="shared" si="7"/>
        <v>0</v>
      </c>
      <c r="R87" s="160" t="str">
        <f t="shared" si="10"/>
        <v/>
      </c>
      <c r="S87" s="160" t="str">
        <f t="shared" si="11"/>
        <v/>
      </c>
    </row>
    <row r="88" spans="3:19" ht="17.45" customHeight="1" x14ac:dyDescent="0.25">
      <c r="C88" s="188"/>
      <c r="D88" s="189"/>
      <c r="E88" s="178"/>
      <c r="F88" s="178"/>
      <c r="G88" s="190">
        <f>DATOS!$E$13</f>
        <v>1</v>
      </c>
      <c r="H88" s="178"/>
      <c r="I88" s="191"/>
      <c r="J88" s="178"/>
      <c r="K88" s="178"/>
      <c r="L88" s="178"/>
      <c r="M88" s="178"/>
      <c r="N88" s="160" t="str">
        <f t="shared" si="8"/>
        <v/>
      </c>
      <c r="P88" s="160" t="str">
        <f t="shared" si="9"/>
        <v/>
      </c>
      <c r="Q88" s="160">
        <f t="shared" si="7"/>
        <v>0</v>
      </c>
      <c r="R88" s="160" t="str">
        <f t="shared" si="10"/>
        <v/>
      </c>
      <c r="S88" s="160" t="str">
        <f t="shared" si="11"/>
        <v/>
      </c>
    </row>
    <row r="89" spans="3:19" ht="17.45" customHeight="1" x14ac:dyDescent="0.25">
      <c r="C89" s="188"/>
      <c r="D89" s="189"/>
      <c r="E89" s="178"/>
      <c r="F89" s="178"/>
      <c r="G89" s="190">
        <f>DATOS!$E$13</f>
        <v>1</v>
      </c>
      <c r="H89" s="178"/>
      <c r="I89" s="191"/>
      <c r="J89" s="178"/>
      <c r="K89" s="178"/>
      <c r="L89" s="178"/>
      <c r="M89" s="178"/>
      <c r="N89" s="160" t="str">
        <f t="shared" si="8"/>
        <v/>
      </c>
      <c r="P89" s="160" t="str">
        <f t="shared" si="9"/>
        <v/>
      </c>
      <c r="Q89" s="160">
        <f t="shared" si="7"/>
        <v>0</v>
      </c>
      <c r="R89" s="160" t="str">
        <f t="shared" si="10"/>
        <v/>
      </c>
      <c r="S89" s="160" t="str">
        <f t="shared" si="11"/>
        <v/>
      </c>
    </row>
    <row r="90" spans="3:19" ht="17.45" customHeight="1" x14ac:dyDescent="0.25">
      <c r="C90" s="188"/>
      <c r="D90" s="189"/>
      <c r="E90" s="178"/>
      <c r="F90" s="178"/>
      <c r="G90" s="190">
        <f>DATOS!$E$13</f>
        <v>1</v>
      </c>
      <c r="H90" s="178"/>
      <c r="I90" s="191"/>
      <c r="J90" s="178"/>
      <c r="K90" s="178"/>
      <c r="L90" s="178"/>
      <c r="M90" s="178"/>
      <c r="N90" s="160" t="str">
        <f t="shared" si="8"/>
        <v/>
      </c>
      <c r="P90" s="160" t="str">
        <f t="shared" si="9"/>
        <v/>
      </c>
      <c r="Q90" s="160">
        <f t="shared" si="7"/>
        <v>0</v>
      </c>
      <c r="R90" s="160" t="str">
        <f t="shared" si="10"/>
        <v/>
      </c>
      <c r="S90" s="160" t="str">
        <f t="shared" si="11"/>
        <v/>
      </c>
    </row>
    <row r="91" spans="3:19" ht="17.45" customHeight="1" x14ac:dyDescent="0.25">
      <c r="C91" s="188"/>
      <c r="D91" s="189"/>
      <c r="E91" s="178"/>
      <c r="F91" s="178"/>
      <c r="G91" s="190">
        <f>DATOS!$E$13</f>
        <v>1</v>
      </c>
      <c r="H91" s="178"/>
      <c r="I91" s="191"/>
      <c r="J91" s="178"/>
      <c r="K91" s="178"/>
      <c r="L91" s="178"/>
      <c r="M91" s="178"/>
      <c r="N91" s="160" t="str">
        <f t="shared" si="8"/>
        <v/>
      </c>
      <c r="P91" s="160" t="str">
        <f t="shared" si="9"/>
        <v/>
      </c>
      <c r="Q91" s="160">
        <f t="shared" si="7"/>
        <v>0</v>
      </c>
      <c r="R91" s="160" t="str">
        <f t="shared" si="10"/>
        <v/>
      </c>
      <c r="S91" s="160" t="str">
        <f t="shared" si="11"/>
        <v/>
      </c>
    </row>
    <row r="92" spans="3:19" ht="17.45" customHeight="1" x14ac:dyDescent="0.25">
      <c r="C92" s="188"/>
      <c r="D92" s="189"/>
      <c r="E92" s="178"/>
      <c r="F92" s="178"/>
      <c r="G92" s="190">
        <f>DATOS!$E$13</f>
        <v>1</v>
      </c>
      <c r="H92" s="178"/>
      <c r="I92" s="191"/>
      <c r="J92" s="178"/>
      <c r="K92" s="178"/>
      <c r="L92" s="178"/>
      <c r="M92" s="178"/>
      <c r="N92" s="160" t="str">
        <f t="shared" si="8"/>
        <v/>
      </c>
      <c r="P92" s="160" t="str">
        <f t="shared" si="9"/>
        <v/>
      </c>
      <c r="Q92" s="160">
        <f t="shared" si="7"/>
        <v>0</v>
      </c>
      <c r="R92" s="160" t="str">
        <f t="shared" si="10"/>
        <v/>
      </c>
      <c r="S92" s="160" t="str">
        <f t="shared" si="11"/>
        <v/>
      </c>
    </row>
    <row r="93" spans="3:19" ht="17.45" customHeight="1" x14ac:dyDescent="0.25">
      <c r="C93" s="188"/>
      <c r="D93" s="189"/>
      <c r="E93" s="178"/>
      <c r="F93" s="178"/>
      <c r="G93" s="190">
        <f>DATOS!$E$13</f>
        <v>1</v>
      </c>
      <c r="H93" s="178"/>
      <c r="I93" s="191"/>
      <c r="J93" s="178"/>
      <c r="K93" s="178"/>
      <c r="L93" s="178"/>
      <c r="M93" s="178"/>
      <c r="N93" s="160" t="str">
        <f t="shared" si="8"/>
        <v/>
      </c>
      <c r="P93" s="160" t="str">
        <f t="shared" si="9"/>
        <v/>
      </c>
      <c r="Q93" s="160">
        <f t="shared" si="7"/>
        <v>0</v>
      </c>
      <c r="R93" s="160" t="str">
        <f t="shared" si="10"/>
        <v/>
      </c>
      <c r="S93" s="160" t="str">
        <f t="shared" si="11"/>
        <v/>
      </c>
    </row>
    <row r="94" spans="3:19" ht="17.45" customHeight="1" x14ac:dyDescent="0.25">
      <c r="C94" s="188"/>
      <c r="D94" s="189"/>
      <c r="E94" s="178"/>
      <c r="F94" s="178"/>
      <c r="G94" s="190">
        <f>DATOS!$E$13</f>
        <v>1</v>
      </c>
      <c r="H94" s="178"/>
      <c r="I94" s="191"/>
      <c r="J94" s="178"/>
      <c r="K94" s="178"/>
      <c r="L94" s="178"/>
      <c r="M94" s="178"/>
      <c r="N94" s="160" t="str">
        <f t="shared" si="8"/>
        <v/>
      </c>
      <c r="P94" s="160" t="str">
        <f t="shared" si="9"/>
        <v/>
      </c>
      <c r="Q94" s="160">
        <f t="shared" si="7"/>
        <v>0</v>
      </c>
      <c r="R94" s="160" t="str">
        <f t="shared" si="10"/>
        <v/>
      </c>
      <c r="S94" s="160" t="str">
        <f t="shared" si="11"/>
        <v/>
      </c>
    </row>
    <row r="95" spans="3:19" ht="17.45" customHeight="1" x14ac:dyDescent="0.25">
      <c r="C95" s="188"/>
      <c r="D95" s="189"/>
      <c r="E95" s="178"/>
      <c r="F95" s="178"/>
      <c r="G95" s="190">
        <f>DATOS!$E$13</f>
        <v>1</v>
      </c>
      <c r="H95" s="178"/>
      <c r="I95" s="191"/>
      <c r="J95" s="178"/>
      <c r="K95" s="178"/>
      <c r="L95" s="178"/>
      <c r="M95" s="178"/>
      <c r="N95" s="160" t="str">
        <f t="shared" si="8"/>
        <v/>
      </c>
      <c r="P95" s="160" t="str">
        <f t="shared" si="9"/>
        <v/>
      </c>
      <c r="Q95" s="160">
        <f t="shared" si="7"/>
        <v>0</v>
      </c>
      <c r="R95" s="160" t="str">
        <f t="shared" si="10"/>
        <v/>
      </c>
      <c r="S95" s="160" t="str">
        <f t="shared" si="11"/>
        <v/>
      </c>
    </row>
    <row r="96" spans="3:19" ht="17.45" customHeight="1" x14ac:dyDescent="0.25">
      <c r="C96" s="188"/>
      <c r="D96" s="189"/>
      <c r="E96" s="178"/>
      <c r="F96" s="178"/>
      <c r="G96" s="190">
        <f>DATOS!$E$13</f>
        <v>1</v>
      </c>
      <c r="H96" s="178"/>
      <c r="I96" s="191"/>
      <c r="J96" s="178"/>
      <c r="K96" s="178"/>
      <c r="L96" s="178"/>
      <c r="M96" s="178"/>
      <c r="N96" s="160" t="str">
        <f t="shared" si="8"/>
        <v/>
      </c>
      <c r="P96" s="160" t="str">
        <f t="shared" si="9"/>
        <v/>
      </c>
      <c r="Q96" s="160">
        <f t="shared" si="7"/>
        <v>0</v>
      </c>
      <c r="R96" s="160" t="str">
        <f t="shared" si="10"/>
        <v/>
      </c>
      <c r="S96" s="160" t="str">
        <f t="shared" si="11"/>
        <v/>
      </c>
    </row>
    <row r="97" spans="3:19" ht="17.45" customHeight="1" x14ac:dyDescent="0.25">
      <c r="C97" s="188"/>
      <c r="D97" s="189"/>
      <c r="E97" s="178"/>
      <c r="F97" s="178"/>
      <c r="G97" s="190">
        <f>DATOS!$E$13</f>
        <v>1</v>
      </c>
      <c r="H97" s="178"/>
      <c r="I97" s="191"/>
      <c r="J97" s="178"/>
      <c r="K97" s="178"/>
      <c r="L97" s="178"/>
      <c r="M97" s="178"/>
      <c r="N97" s="160" t="str">
        <f t="shared" si="8"/>
        <v/>
      </c>
      <c r="P97" s="160" t="str">
        <f t="shared" si="9"/>
        <v/>
      </c>
      <c r="Q97" s="160">
        <f t="shared" si="7"/>
        <v>0</v>
      </c>
      <c r="R97" s="160" t="str">
        <f t="shared" si="10"/>
        <v/>
      </c>
      <c r="S97" s="160" t="str">
        <f t="shared" si="11"/>
        <v/>
      </c>
    </row>
    <row r="98" spans="3:19" ht="17.45" customHeight="1" x14ac:dyDescent="0.25">
      <c r="C98" s="188"/>
      <c r="D98" s="189"/>
      <c r="E98" s="178"/>
      <c r="F98" s="178"/>
      <c r="G98" s="190">
        <f>DATOS!$E$13</f>
        <v>1</v>
      </c>
      <c r="H98" s="178"/>
      <c r="I98" s="191"/>
      <c r="J98" s="178"/>
      <c r="K98" s="178"/>
      <c r="L98" s="178"/>
      <c r="M98" s="178"/>
      <c r="N98" s="160" t="str">
        <f t="shared" si="8"/>
        <v/>
      </c>
      <c r="P98" s="160" t="str">
        <f t="shared" si="9"/>
        <v/>
      </c>
      <c r="Q98" s="160">
        <f t="shared" si="7"/>
        <v>0</v>
      </c>
      <c r="R98" s="160" t="str">
        <f t="shared" si="10"/>
        <v/>
      </c>
      <c r="S98" s="160" t="str">
        <f t="shared" si="11"/>
        <v/>
      </c>
    </row>
    <row r="99" spans="3:19" ht="17.45" customHeight="1" x14ac:dyDescent="0.25">
      <c r="C99" s="188"/>
      <c r="D99" s="189"/>
      <c r="E99" s="178"/>
      <c r="F99" s="178"/>
      <c r="G99" s="190">
        <f>DATOS!$E$13</f>
        <v>1</v>
      </c>
      <c r="H99" s="178"/>
      <c r="I99" s="191"/>
      <c r="J99" s="178"/>
      <c r="K99" s="178"/>
      <c r="L99" s="178"/>
      <c r="M99" s="178"/>
      <c r="N99" s="160" t="str">
        <f t="shared" si="8"/>
        <v/>
      </c>
      <c r="P99" s="160" t="str">
        <f t="shared" si="9"/>
        <v/>
      </c>
      <c r="Q99" s="160">
        <f t="shared" si="7"/>
        <v>0</v>
      </c>
      <c r="R99" s="160" t="str">
        <f t="shared" si="10"/>
        <v/>
      </c>
      <c r="S99" s="160" t="str">
        <f t="shared" si="11"/>
        <v/>
      </c>
    </row>
    <row r="100" spans="3:19" ht="17.45" customHeight="1" x14ac:dyDescent="0.25">
      <c r="C100" s="188"/>
      <c r="D100" s="189"/>
      <c r="E100" s="178"/>
      <c r="F100" s="178"/>
      <c r="G100" s="190">
        <f>DATOS!$E$13</f>
        <v>1</v>
      </c>
      <c r="H100" s="178"/>
      <c r="I100" s="191"/>
      <c r="J100" s="178"/>
      <c r="K100" s="178"/>
      <c r="L100" s="178"/>
      <c r="M100" s="178"/>
      <c r="N100" s="160" t="str">
        <f t="shared" si="8"/>
        <v/>
      </c>
      <c r="P100" s="160" t="str">
        <f t="shared" si="9"/>
        <v/>
      </c>
      <c r="Q100" s="160">
        <f t="shared" si="7"/>
        <v>0</v>
      </c>
      <c r="R100" s="160" t="str">
        <f t="shared" si="10"/>
        <v/>
      </c>
      <c r="S100" s="160" t="str">
        <f t="shared" si="11"/>
        <v/>
      </c>
    </row>
    <row r="101" spans="3:19" ht="17.45" customHeight="1" x14ac:dyDescent="0.25">
      <c r="C101" s="188"/>
      <c r="D101" s="189"/>
      <c r="E101" s="178"/>
      <c r="F101" s="178"/>
      <c r="G101" s="190">
        <f>DATOS!$E$13</f>
        <v>1</v>
      </c>
      <c r="H101" s="178"/>
      <c r="I101" s="191"/>
      <c r="J101" s="178"/>
      <c r="K101" s="178"/>
      <c r="L101" s="178"/>
      <c r="M101" s="178"/>
      <c r="N101" s="160" t="str">
        <f t="shared" si="8"/>
        <v/>
      </c>
      <c r="P101" s="160" t="str">
        <f t="shared" si="9"/>
        <v/>
      </c>
      <c r="Q101" s="160">
        <f t="shared" si="7"/>
        <v>0</v>
      </c>
      <c r="R101" s="160" t="str">
        <f t="shared" si="10"/>
        <v/>
      </c>
      <c r="S101" s="160" t="str">
        <f t="shared" si="11"/>
        <v/>
      </c>
    </row>
    <row r="102" spans="3:19" ht="17.45" customHeight="1" x14ac:dyDescent="0.25">
      <c r="C102" s="188"/>
      <c r="D102" s="189"/>
      <c r="E102" s="178"/>
      <c r="F102" s="178"/>
      <c r="G102" s="190">
        <f>DATOS!$E$13</f>
        <v>1</v>
      </c>
      <c r="H102" s="178"/>
      <c r="I102" s="191"/>
      <c r="J102" s="178"/>
      <c r="K102" s="178"/>
      <c r="L102" s="178"/>
      <c r="M102" s="178"/>
      <c r="N102" s="160" t="str">
        <f t="shared" si="8"/>
        <v/>
      </c>
      <c r="P102" s="160" t="str">
        <f t="shared" si="9"/>
        <v/>
      </c>
      <c r="Q102" s="160">
        <f t="shared" si="7"/>
        <v>0</v>
      </c>
      <c r="R102" s="160" t="str">
        <f t="shared" si="10"/>
        <v/>
      </c>
      <c r="S102" s="160" t="str">
        <f t="shared" si="11"/>
        <v/>
      </c>
    </row>
    <row r="103" spans="3:19" ht="17.45" customHeight="1" x14ac:dyDescent="0.25">
      <c r="C103" s="188"/>
      <c r="D103" s="189"/>
      <c r="E103" s="178"/>
      <c r="F103" s="178"/>
      <c r="G103" s="190">
        <f>DATOS!$E$13</f>
        <v>1</v>
      </c>
      <c r="H103" s="178"/>
      <c r="I103" s="191"/>
      <c r="J103" s="178"/>
      <c r="K103" s="178"/>
      <c r="L103" s="178"/>
      <c r="M103" s="178"/>
      <c r="N103" s="160" t="str">
        <f t="shared" si="8"/>
        <v/>
      </c>
      <c r="P103" s="160" t="str">
        <f t="shared" si="9"/>
        <v/>
      </c>
      <c r="Q103" s="160">
        <f t="shared" si="7"/>
        <v>0</v>
      </c>
      <c r="R103" s="160" t="str">
        <f t="shared" si="10"/>
        <v/>
      </c>
      <c r="S103" s="160" t="str">
        <f t="shared" si="11"/>
        <v/>
      </c>
    </row>
    <row r="104" spans="3:19" ht="17.45" customHeight="1" x14ac:dyDescent="0.25">
      <c r="C104" s="188"/>
      <c r="D104" s="189"/>
      <c r="E104" s="178"/>
      <c r="F104" s="178"/>
      <c r="G104" s="190">
        <f>DATOS!$E$13</f>
        <v>1</v>
      </c>
      <c r="H104" s="178"/>
      <c r="I104" s="191"/>
      <c r="J104" s="178"/>
      <c r="K104" s="178"/>
      <c r="L104" s="178"/>
      <c r="M104" s="178"/>
      <c r="N104" s="160" t="str">
        <f t="shared" si="8"/>
        <v/>
      </c>
      <c r="P104" s="160" t="str">
        <f t="shared" si="9"/>
        <v/>
      </c>
      <c r="Q104" s="160">
        <f t="shared" si="7"/>
        <v>0</v>
      </c>
      <c r="R104" s="160" t="str">
        <f t="shared" si="10"/>
        <v/>
      </c>
      <c r="S104" s="160" t="str">
        <f t="shared" si="11"/>
        <v/>
      </c>
    </row>
    <row r="105" spans="3:19" ht="17.45" customHeight="1" x14ac:dyDescent="0.25">
      <c r="C105" s="188"/>
      <c r="D105" s="189"/>
      <c r="E105" s="178"/>
      <c r="F105" s="178"/>
      <c r="G105" s="190">
        <f>DATOS!$E$13</f>
        <v>1</v>
      </c>
      <c r="H105" s="178"/>
      <c r="I105" s="191"/>
      <c r="J105" s="178"/>
      <c r="K105" s="178"/>
      <c r="L105" s="178"/>
      <c r="M105" s="178"/>
      <c r="N105" s="160" t="str">
        <f t="shared" si="8"/>
        <v/>
      </c>
      <c r="P105" s="160" t="str">
        <f t="shared" si="9"/>
        <v/>
      </c>
      <c r="Q105" s="160">
        <f t="shared" si="7"/>
        <v>0</v>
      </c>
      <c r="R105" s="160" t="str">
        <f t="shared" si="10"/>
        <v/>
      </c>
      <c r="S105" s="160" t="str">
        <f t="shared" si="11"/>
        <v/>
      </c>
    </row>
    <row r="106" spans="3:19" ht="17.45" customHeight="1" x14ac:dyDescent="0.25">
      <c r="C106" s="188"/>
      <c r="D106" s="189"/>
      <c r="E106" s="178"/>
      <c r="F106" s="178"/>
      <c r="G106" s="190">
        <f>DATOS!$E$13</f>
        <v>1</v>
      </c>
      <c r="H106" s="178"/>
      <c r="I106" s="191"/>
      <c r="J106" s="178"/>
      <c r="K106" s="178"/>
      <c r="L106" s="178"/>
      <c r="M106" s="178"/>
      <c r="N106" s="160" t="str">
        <f t="shared" si="8"/>
        <v/>
      </c>
      <c r="P106" s="160" t="str">
        <f t="shared" si="9"/>
        <v/>
      </c>
      <c r="Q106" s="160">
        <f t="shared" si="7"/>
        <v>0</v>
      </c>
      <c r="R106" s="160" t="str">
        <f t="shared" si="10"/>
        <v/>
      </c>
      <c r="S106" s="160" t="str">
        <f t="shared" si="11"/>
        <v/>
      </c>
    </row>
    <row r="107" spans="3:19" ht="17.45" customHeight="1" x14ac:dyDescent="0.25">
      <c r="C107" s="188"/>
      <c r="D107" s="189"/>
      <c r="E107" s="178"/>
      <c r="F107" s="178"/>
      <c r="G107" s="190">
        <f>DATOS!$E$13</f>
        <v>1</v>
      </c>
      <c r="H107" s="178"/>
      <c r="I107" s="191"/>
      <c r="J107" s="178"/>
      <c r="K107" s="178"/>
      <c r="L107" s="178"/>
      <c r="M107" s="178"/>
      <c r="N107" s="160" t="str">
        <f t="shared" si="8"/>
        <v/>
      </c>
      <c r="P107" s="160" t="str">
        <f t="shared" si="9"/>
        <v/>
      </c>
      <c r="Q107" s="160">
        <f t="shared" si="7"/>
        <v>0</v>
      </c>
      <c r="R107" s="160" t="str">
        <f t="shared" si="10"/>
        <v/>
      </c>
      <c r="S107" s="160" t="str">
        <f t="shared" si="11"/>
        <v/>
      </c>
    </row>
    <row r="108" spans="3:19" ht="17.45" customHeight="1" x14ac:dyDescent="0.25">
      <c r="C108" s="188"/>
      <c r="D108" s="189"/>
      <c r="E108" s="178"/>
      <c r="F108" s="178"/>
      <c r="G108" s="190">
        <f>DATOS!$E$13</f>
        <v>1</v>
      </c>
      <c r="H108" s="178"/>
      <c r="I108" s="191"/>
      <c r="J108" s="178"/>
      <c r="K108" s="178"/>
      <c r="L108" s="178"/>
      <c r="M108" s="178"/>
      <c r="N108" s="160" t="str">
        <f t="shared" si="8"/>
        <v/>
      </c>
      <c r="P108" s="160" t="str">
        <f t="shared" si="9"/>
        <v/>
      </c>
      <c r="Q108" s="160">
        <f t="shared" si="7"/>
        <v>0</v>
      </c>
      <c r="R108" s="160" t="str">
        <f t="shared" si="10"/>
        <v/>
      </c>
      <c r="S108" s="160" t="str">
        <f t="shared" si="11"/>
        <v/>
      </c>
    </row>
    <row r="109" spans="3:19" ht="17.45" customHeight="1" x14ac:dyDescent="0.25">
      <c r="C109" s="188"/>
      <c r="D109" s="189"/>
      <c r="E109" s="178"/>
      <c r="F109" s="178"/>
      <c r="G109" s="190">
        <f>DATOS!$E$13</f>
        <v>1</v>
      </c>
      <c r="H109" s="178"/>
      <c r="I109" s="191"/>
      <c r="J109" s="178"/>
      <c r="K109" s="178"/>
      <c r="L109" s="178"/>
      <c r="M109" s="178"/>
      <c r="N109" s="160" t="str">
        <f t="shared" si="8"/>
        <v/>
      </c>
      <c r="P109" s="160" t="str">
        <f t="shared" si="9"/>
        <v/>
      </c>
      <c r="Q109" s="160">
        <f t="shared" si="7"/>
        <v>0</v>
      </c>
      <c r="R109" s="160" t="str">
        <f t="shared" si="10"/>
        <v/>
      </c>
      <c r="S109" s="160" t="str">
        <f t="shared" si="11"/>
        <v/>
      </c>
    </row>
    <row r="110" spans="3:19" ht="17.45" customHeight="1" x14ac:dyDescent="0.25">
      <c r="C110" s="188"/>
      <c r="D110" s="189"/>
      <c r="E110" s="178"/>
      <c r="F110" s="178"/>
      <c r="G110" s="190">
        <f>DATOS!$E$13</f>
        <v>1</v>
      </c>
      <c r="H110" s="178"/>
      <c r="I110" s="191"/>
      <c r="J110" s="178"/>
      <c r="K110" s="178"/>
      <c r="L110" s="178"/>
      <c r="M110" s="178"/>
      <c r="N110" s="160" t="str">
        <f t="shared" si="8"/>
        <v/>
      </c>
      <c r="P110" s="160" t="str">
        <f t="shared" si="9"/>
        <v/>
      </c>
      <c r="Q110" s="160">
        <f t="shared" si="7"/>
        <v>0</v>
      </c>
      <c r="R110" s="160" t="str">
        <f t="shared" si="10"/>
        <v/>
      </c>
      <c r="S110" s="160" t="str">
        <f t="shared" si="11"/>
        <v/>
      </c>
    </row>
    <row r="111" spans="3:19" ht="17.45" customHeight="1" x14ac:dyDescent="0.25">
      <c r="C111" s="188"/>
      <c r="D111" s="189"/>
      <c r="E111" s="178"/>
      <c r="F111" s="178"/>
      <c r="G111" s="190">
        <f>DATOS!$E$13</f>
        <v>1</v>
      </c>
      <c r="H111" s="178"/>
      <c r="I111" s="191"/>
      <c r="J111" s="178"/>
      <c r="K111" s="178"/>
      <c r="L111" s="178"/>
      <c r="M111" s="178"/>
      <c r="N111" s="160" t="str">
        <f t="shared" si="8"/>
        <v/>
      </c>
      <c r="P111" s="160" t="str">
        <f t="shared" si="9"/>
        <v/>
      </c>
      <c r="Q111" s="160">
        <f t="shared" si="7"/>
        <v>0</v>
      </c>
      <c r="R111" s="160" t="str">
        <f t="shared" si="10"/>
        <v/>
      </c>
      <c r="S111" s="160" t="str">
        <f t="shared" si="11"/>
        <v/>
      </c>
    </row>
    <row r="112" spans="3:19" ht="17.45" customHeight="1" x14ac:dyDescent="0.25">
      <c r="C112" s="188"/>
      <c r="D112" s="189"/>
      <c r="E112" s="178"/>
      <c r="F112" s="178"/>
      <c r="G112" s="190">
        <f>DATOS!$E$13</f>
        <v>1</v>
      </c>
      <c r="H112" s="178"/>
      <c r="I112" s="191"/>
      <c r="J112" s="178"/>
      <c r="K112" s="178"/>
      <c r="L112" s="178"/>
      <c r="M112" s="178"/>
      <c r="N112" s="160" t="str">
        <f t="shared" si="8"/>
        <v/>
      </c>
      <c r="P112" s="160" t="str">
        <f t="shared" si="9"/>
        <v/>
      </c>
      <c r="Q112" s="160">
        <f t="shared" si="7"/>
        <v>0</v>
      </c>
      <c r="R112" s="160" t="str">
        <f t="shared" si="10"/>
        <v/>
      </c>
      <c r="S112" s="160" t="str">
        <f t="shared" si="11"/>
        <v/>
      </c>
    </row>
    <row r="113" spans="3:19" ht="17.45" customHeight="1" x14ac:dyDescent="0.25">
      <c r="C113" s="188"/>
      <c r="D113" s="189"/>
      <c r="E113" s="178"/>
      <c r="F113" s="178"/>
      <c r="G113" s="190">
        <f>DATOS!$E$13</f>
        <v>1</v>
      </c>
      <c r="H113" s="178"/>
      <c r="I113" s="191"/>
      <c r="J113" s="178"/>
      <c r="K113" s="178"/>
      <c r="L113" s="178"/>
      <c r="M113" s="178"/>
      <c r="N113" s="160" t="str">
        <f t="shared" si="8"/>
        <v/>
      </c>
      <c r="P113" s="160" t="str">
        <f t="shared" si="9"/>
        <v/>
      </c>
      <c r="Q113" s="160">
        <f t="shared" si="7"/>
        <v>0</v>
      </c>
      <c r="R113" s="160" t="str">
        <f t="shared" si="10"/>
        <v/>
      </c>
      <c r="S113" s="160" t="str">
        <f t="shared" si="11"/>
        <v/>
      </c>
    </row>
    <row r="114" spans="3:19" ht="17.45" customHeight="1" x14ac:dyDescent="0.25">
      <c r="C114" s="188"/>
      <c r="D114" s="189"/>
      <c r="E114" s="178"/>
      <c r="F114" s="178"/>
      <c r="G114" s="190">
        <f>DATOS!$E$13</f>
        <v>1</v>
      </c>
      <c r="H114" s="178"/>
      <c r="I114" s="191"/>
      <c r="J114" s="178"/>
      <c r="K114" s="178"/>
      <c r="L114" s="178"/>
      <c r="M114" s="178"/>
      <c r="N114" s="160" t="str">
        <f t="shared" si="8"/>
        <v/>
      </c>
      <c r="P114" s="160" t="str">
        <f t="shared" si="9"/>
        <v/>
      </c>
      <c r="Q114" s="160">
        <f t="shared" si="7"/>
        <v>0</v>
      </c>
      <c r="R114" s="160" t="str">
        <f t="shared" si="10"/>
        <v/>
      </c>
      <c r="S114" s="160" t="str">
        <f t="shared" si="11"/>
        <v/>
      </c>
    </row>
    <row r="115" spans="3:19" ht="17.45" customHeight="1" x14ac:dyDescent="0.25">
      <c r="C115" s="188"/>
      <c r="D115" s="189"/>
      <c r="E115" s="178"/>
      <c r="F115" s="178"/>
      <c r="G115" s="190">
        <f>DATOS!$E$13</f>
        <v>1</v>
      </c>
      <c r="H115" s="178"/>
      <c r="I115" s="191"/>
      <c r="J115" s="178"/>
      <c r="K115" s="178"/>
      <c r="L115" s="178"/>
      <c r="M115" s="178"/>
      <c r="N115" s="160" t="str">
        <f t="shared" si="8"/>
        <v/>
      </c>
      <c r="P115" s="160" t="str">
        <f t="shared" si="9"/>
        <v/>
      </c>
      <c r="Q115" s="160">
        <f t="shared" si="7"/>
        <v>0</v>
      </c>
      <c r="R115" s="160" t="str">
        <f t="shared" si="10"/>
        <v/>
      </c>
      <c r="S115" s="160" t="str">
        <f t="shared" si="11"/>
        <v/>
      </c>
    </row>
    <row r="116" spans="3:19" ht="17.45" customHeight="1" x14ac:dyDescent="0.25">
      <c r="C116" s="188"/>
      <c r="D116" s="189"/>
      <c r="E116" s="178"/>
      <c r="F116" s="178"/>
      <c r="G116" s="190">
        <f>DATOS!$E$13</f>
        <v>1</v>
      </c>
      <c r="H116" s="178"/>
      <c r="I116" s="191"/>
      <c r="J116" s="178"/>
      <c r="K116" s="178"/>
      <c r="L116" s="178"/>
      <c r="M116" s="178"/>
      <c r="N116" s="160" t="str">
        <f t="shared" si="8"/>
        <v/>
      </c>
      <c r="P116" s="160" t="str">
        <f t="shared" si="9"/>
        <v/>
      </c>
      <c r="Q116" s="160">
        <f t="shared" si="7"/>
        <v>0</v>
      </c>
      <c r="R116" s="160" t="str">
        <f t="shared" si="10"/>
        <v/>
      </c>
      <c r="S116" s="160" t="str">
        <f t="shared" si="11"/>
        <v/>
      </c>
    </row>
    <row r="117" spans="3:19" ht="17.45" customHeight="1" x14ac:dyDescent="0.25">
      <c r="C117" s="188"/>
      <c r="D117" s="189"/>
      <c r="E117" s="178"/>
      <c r="F117" s="178"/>
      <c r="G117" s="190">
        <f>DATOS!$E$13</f>
        <v>1</v>
      </c>
      <c r="H117" s="178"/>
      <c r="I117" s="191"/>
      <c r="J117" s="178"/>
      <c r="K117" s="178"/>
      <c r="L117" s="178"/>
      <c r="M117" s="178"/>
      <c r="N117" s="160" t="str">
        <f t="shared" si="8"/>
        <v/>
      </c>
      <c r="P117" s="160" t="str">
        <f t="shared" si="9"/>
        <v/>
      </c>
      <c r="Q117" s="160">
        <f t="shared" si="7"/>
        <v>0</v>
      </c>
      <c r="R117" s="160" t="str">
        <f t="shared" si="10"/>
        <v/>
      </c>
      <c r="S117" s="160" t="str">
        <f t="shared" si="11"/>
        <v/>
      </c>
    </row>
    <row r="118" spans="3:19" ht="17.45" customHeight="1" x14ac:dyDescent="0.25">
      <c r="C118" s="188"/>
      <c r="D118" s="189"/>
      <c r="E118" s="178"/>
      <c r="F118" s="178"/>
      <c r="G118" s="190">
        <f>DATOS!$E$13</f>
        <v>1</v>
      </c>
      <c r="H118" s="178"/>
      <c r="I118" s="191"/>
      <c r="J118" s="178"/>
      <c r="K118" s="178"/>
      <c r="L118" s="178"/>
      <c r="M118" s="178"/>
      <c r="N118" s="160" t="str">
        <f t="shared" si="8"/>
        <v/>
      </c>
      <c r="P118" s="160" t="str">
        <f t="shared" si="9"/>
        <v/>
      </c>
      <c r="Q118" s="160">
        <f t="shared" si="7"/>
        <v>0</v>
      </c>
      <c r="R118" s="160" t="str">
        <f t="shared" si="10"/>
        <v/>
      </c>
      <c r="S118" s="160" t="str">
        <f t="shared" si="11"/>
        <v/>
      </c>
    </row>
    <row r="119" spans="3:19" ht="17.45" customHeight="1" x14ac:dyDescent="0.25">
      <c r="C119" s="188"/>
      <c r="D119" s="189"/>
      <c r="E119" s="178"/>
      <c r="F119" s="178"/>
      <c r="G119" s="190">
        <f>DATOS!$E$13</f>
        <v>1</v>
      </c>
      <c r="H119" s="178"/>
      <c r="I119" s="191"/>
      <c r="J119" s="178"/>
      <c r="K119" s="178"/>
      <c r="L119" s="178"/>
      <c r="M119" s="178"/>
      <c r="N119" s="160" t="str">
        <f t="shared" si="8"/>
        <v/>
      </c>
      <c r="P119" s="160" t="str">
        <f t="shared" si="9"/>
        <v/>
      </c>
      <c r="Q119" s="160">
        <f t="shared" si="7"/>
        <v>0</v>
      </c>
      <c r="R119" s="160" t="str">
        <f t="shared" si="10"/>
        <v/>
      </c>
      <c r="S119" s="160" t="str">
        <f t="shared" si="11"/>
        <v/>
      </c>
    </row>
    <row r="120" spans="3:19" ht="17.45" customHeight="1" x14ac:dyDescent="0.25">
      <c r="C120" s="188"/>
      <c r="D120" s="189"/>
      <c r="E120" s="178"/>
      <c r="F120" s="178"/>
      <c r="G120" s="190">
        <f>DATOS!$E$13</f>
        <v>1</v>
      </c>
      <c r="H120" s="178"/>
      <c r="I120" s="191"/>
      <c r="J120" s="178"/>
      <c r="K120" s="178"/>
      <c r="L120" s="178"/>
      <c r="M120" s="178"/>
      <c r="N120" s="160" t="str">
        <f t="shared" si="8"/>
        <v/>
      </c>
      <c r="P120" s="160" t="str">
        <f t="shared" si="9"/>
        <v/>
      </c>
      <c r="Q120" s="160">
        <f t="shared" si="7"/>
        <v>0</v>
      </c>
      <c r="R120" s="160" t="str">
        <f t="shared" si="10"/>
        <v/>
      </c>
      <c r="S120" s="160" t="str">
        <f t="shared" si="11"/>
        <v/>
      </c>
    </row>
    <row r="121" spans="3:19" ht="17.45" customHeight="1" x14ac:dyDescent="0.25">
      <c r="C121" s="188"/>
      <c r="D121" s="189"/>
      <c r="E121" s="178"/>
      <c r="F121" s="178"/>
      <c r="G121" s="190">
        <f>DATOS!$E$13</f>
        <v>1</v>
      </c>
      <c r="H121" s="178"/>
      <c r="I121" s="191"/>
      <c r="J121" s="178"/>
      <c r="K121" s="178"/>
      <c r="L121" s="178"/>
      <c r="M121" s="178"/>
      <c r="N121" s="160" t="str">
        <f t="shared" si="8"/>
        <v/>
      </c>
      <c r="P121" s="160" t="str">
        <f t="shared" si="9"/>
        <v/>
      </c>
      <c r="Q121" s="160">
        <f t="shared" si="7"/>
        <v>0</v>
      </c>
      <c r="R121" s="160" t="str">
        <f t="shared" si="10"/>
        <v/>
      </c>
      <c r="S121" s="160" t="str">
        <f t="shared" si="11"/>
        <v/>
      </c>
    </row>
    <row r="122" spans="3:19" ht="17.45" customHeight="1" x14ac:dyDescent="0.25">
      <c r="C122" s="188"/>
      <c r="D122" s="189"/>
      <c r="E122" s="178"/>
      <c r="F122" s="178"/>
      <c r="G122" s="190">
        <f>DATOS!$E$13</f>
        <v>1</v>
      </c>
      <c r="H122" s="178"/>
      <c r="I122" s="191"/>
      <c r="J122" s="178"/>
      <c r="K122" s="178"/>
      <c r="L122" s="178"/>
      <c r="M122" s="178"/>
      <c r="N122" s="160" t="str">
        <f t="shared" si="8"/>
        <v/>
      </c>
      <c r="P122" s="160" t="str">
        <f t="shared" si="9"/>
        <v/>
      </c>
      <c r="Q122" s="160">
        <f t="shared" si="7"/>
        <v>0</v>
      </c>
      <c r="R122" s="160" t="str">
        <f t="shared" si="10"/>
        <v/>
      </c>
      <c r="S122" s="160" t="str">
        <f t="shared" si="11"/>
        <v/>
      </c>
    </row>
    <row r="123" spans="3:19" ht="17.45" customHeight="1" x14ac:dyDescent="0.25">
      <c r="C123" s="188"/>
      <c r="D123" s="189"/>
      <c r="E123" s="178"/>
      <c r="F123" s="178"/>
      <c r="G123" s="190">
        <f>DATOS!$E$13</f>
        <v>1</v>
      </c>
      <c r="H123" s="178"/>
      <c r="I123" s="191"/>
      <c r="J123" s="178"/>
      <c r="K123" s="178"/>
      <c r="L123" s="178"/>
      <c r="M123" s="178"/>
      <c r="N123" s="160" t="str">
        <f t="shared" si="8"/>
        <v/>
      </c>
      <c r="P123" s="160" t="str">
        <f t="shared" si="9"/>
        <v/>
      </c>
      <c r="Q123" s="160">
        <f t="shared" si="7"/>
        <v>0</v>
      </c>
      <c r="R123" s="160" t="str">
        <f t="shared" si="10"/>
        <v/>
      </c>
      <c r="S123" s="160" t="str">
        <f t="shared" si="11"/>
        <v/>
      </c>
    </row>
    <row r="124" spans="3:19" ht="17.45" customHeight="1" x14ac:dyDescent="0.25">
      <c r="C124" s="188"/>
      <c r="D124" s="189"/>
      <c r="E124" s="178"/>
      <c r="F124" s="178"/>
      <c r="G124" s="190">
        <f>DATOS!$E$13</f>
        <v>1</v>
      </c>
      <c r="H124" s="178"/>
      <c r="I124" s="191"/>
      <c r="J124" s="178"/>
      <c r="K124" s="178"/>
      <c r="L124" s="178"/>
      <c r="M124" s="178"/>
      <c r="N124" s="160" t="str">
        <f t="shared" si="8"/>
        <v/>
      </c>
      <c r="P124" s="160" t="str">
        <f t="shared" si="9"/>
        <v/>
      </c>
      <c r="Q124" s="160">
        <f t="shared" si="7"/>
        <v>0</v>
      </c>
      <c r="R124" s="160" t="str">
        <f t="shared" si="10"/>
        <v/>
      </c>
      <c r="S124" s="160" t="str">
        <f t="shared" si="11"/>
        <v/>
      </c>
    </row>
    <row r="125" spans="3:19" ht="17.45" customHeight="1" x14ac:dyDescent="0.25">
      <c r="C125" s="188"/>
      <c r="D125" s="189"/>
      <c r="E125" s="178"/>
      <c r="F125" s="178"/>
      <c r="G125" s="190">
        <f>DATOS!$E$13</f>
        <v>1</v>
      </c>
      <c r="H125" s="178"/>
      <c r="I125" s="191"/>
      <c r="J125" s="178"/>
      <c r="K125" s="178"/>
      <c r="L125" s="178"/>
      <c r="M125" s="178"/>
      <c r="N125" s="160" t="str">
        <f t="shared" si="8"/>
        <v/>
      </c>
      <c r="P125" s="160" t="str">
        <f t="shared" si="9"/>
        <v/>
      </c>
      <c r="Q125" s="160">
        <f t="shared" si="7"/>
        <v>0</v>
      </c>
      <c r="R125" s="160" t="str">
        <f t="shared" si="10"/>
        <v/>
      </c>
      <c r="S125" s="160" t="str">
        <f t="shared" si="11"/>
        <v/>
      </c>
    </row>
    <row r="126" spans="3:19" ht="17.45" customHeight="1" x14ac:dyDescent="0.25">
      <c r="C126" s="188"/>
      <c r="D126" s="189"/>
      <c r="E126" s="178"/>
      <c r="F126" s="178"/>
      <c r="G126" s="190">
        <f>DATOS!$E$13</f>
        <v>1</v>
      </c>
      <c r="H126" s="178"/>
      <c r="I126" s="191"/>
      <c r="J126" s="178"/>
      <c r="K126" s="178"/>
      <c r="L126" s="178"/>
      <c r="M126" s="178"/>
      <c r="N126" s="160" t="str">
        <f t="shared" si="8"/>
        <v/>
      </c>
      <c r="P126" s="160" t="str">
        <f t="shared" si="9"/>
        <v/>
      </c>
      <c r="Q126" s="160">
        <f t="shared" si="7"/>
        <v>0</v>
      </c>
      <c r="R126" s="160" t="str">
        <f t="shared" si="10"/>
        <v/>
      </c>
      <c r="S126" s="160" t="str">
        <f t="shared" si="11"/>
        <v/>
      </c>
    </row>
    <row r="127" spans="3:19" ht="17.45" customHeight="1" x14ac:dyDescent="0.25">
      <c r="C127" s="188"/>
      <c r="D127" s="189"/>
      <c r="E127" s="178"/>
      <c r="F127" s="178"/>
      <c r="G127" s="190">
        <f>DATOS!$E$13</f>
        <v>1</v>
      </c>
      <c r="H127" s="178"/>
      <c r="I127" s="191"/>
      <c r="J127" s="178"/>
      <c r="K127" s="178"/>
      <c r="L127" s="178"/>
      <c r="M127" s="178"/>
      <c r="N127" s="160" t="str">
        <f t="shared" si="8"/>
        <v/>
      </c>
      <c r="P127" s="160" t="str">
        <f t="shared" si="9"/>
        <v/>
      </c>
      <c r="Q127" s="160">
        <f t="shared" si="7"/>
        <v>0</v>
      </c>
      <c r="R127" s="160" t="str">
        <f t="shared" si="10"/>
        <v/>
      </c>
      <c r="S127" s="160" t="str">
        <f t="shared" si="11"/>
        <v/>
      </c>
    </row>
    <row r="128" spans="3:19" ht="17.45" customHeight="1" x14ac:dyDescent="0.25">
      <c r="C128" s="188"/>
      <c r="D128" s="189"/>
      <c r="E128" s="178"/>
      <c r="F128" s="178"/>
      <c r="G128" s="190">
        <f>DATOS!$E$13</f>
        <v>1</v>
      </c>
      <c r="H128" s="178"/>
      <c r="I128" s="191"/>
      <c r="J128" s="178"/>
      <c r="K128" s="178"/>
      <c r="L128" s="178"/>
      <c r="M128" s="178"/>
      <c r="N128" s="160" t="str">
        <f t="shared" si="8"/>
        <v/>
      </c>
      <c r="P128" s="160" t="str">
        <f t="shared" si="9"/>
        <v/>
      </c>
      <c r="Q128" s="160">
        <f t="shared" si="7"/>
        <v>0</v>
      </c>
      <c r="R128" s="160" t="str">
        <f t="shared" si="10"/>
        <v/>
      </c>
      <c r="S128" s="160" t="str">
        <f t="shared" si="11"/>
        <v/>
      </c>
    </row>
    <row r="129" spans="3:19" ht="17.45" customHeight="1" x14ac:dyDescent="0.25">
      <c r="C129" s="188"/>
      <c r="D129" s="189"/>
      <c r="E129" s="178"/>
      <c r="F129" s="178"/>
      <c r="G129" s="190">
        <f>DATOS!$E$13</f>
        <v>1</v>
      </c>
      <c r="H129" s="178"/>
      <c r="I129" s="191"/>
      <c r="J129" s="178"/>
      <c r="K129" s="178"/>
      <c r="L129" s="178"/>
      <c r="M129" s="178"/>
      <c r="N129" s="160" t="str">
        <f t="shared" si="8"/>
        <v/>
      </c>
      <c r="P129" s="160" t="str">
        <f t="shared" si="9"/>
        <v/>
      </c>
      <c r="Q129" s="160">
        <f t="shared" si="7"/>
        <v>0</v>
      </c>
      <c r="R129" s="160" t="str">
        <f t="shared" si="10"/>
        <v/>
      </c>
      <c r="S129" s="160" t="str">
        <f t="shared" si="11"/>
        <v/>
      </c>
    </row>
    <row r="130" spans="3:19" ht="17.45" customHeight="1" x14ac:dyDescent="0.25">
      <c r="C130" s="188"/>
      <c r="D130" s="189"/>
      <c r="E130" s="178"/>
      <c r="F130" s="178"/>
      <c r="G130" s="190">
        <f>DATOS!$E$13</f>
        <v>1</v>
      </c>
      <c r="H130" s="178"/>
      <c r="I130" s="191"/>
      <c r="J130" s="178"/>
      <c r="K130" s="178"/>
      <c r="L130" s="178"/>
      <c r="M130" s="178"/>
      <c r="N130" s="160" t="str">
        <f t="shared" si="8"/>
        <v/>
      </c>
      <c r="P130" s="160" t="str">
        <f t="shared" si="9"/>
        <v/>
      </c>
      <c r="Q130" s="160">
        <f t="shared" si="7"/>
        <v>0</v>
      </c>
      <c r="R130" s="160" t="str">
        <f t="shared" si="10"/>
        <v/>
      </c>
      <c r="S130" s="160" t="str">
        <f t="shared" si="11"/>
        <v/>
      </c>
    </row>
    <row r="131" spans="3:19" ht="17.45" customHeight="1" x14ac:dyDescent="0.25">
      <c r="C131" s="188"/>
      <c r="D131" s="189"/>
      <c r="E131" s="178"/>
      <c r="F131" s="178"/>
      <c r="G131" s="190">
        <f>DATOS!$E$13</f>
        <v>1</v>
      </c>
      <c r="H131" s="178"/>
      <c r="I131" s="191"/>
      <c r="J131" s="178"/>
      <c r="K131" s="178"/>
      <c r="L131" s="178"/>
      <c r="M131" s="178"/>
      <c r="N131" s="160" t="str">
        <f t="shared" si="8"/>
        <v/>
      </c>
      <c r="P131" s="160" t="str">
        <f t="shared" si="9"/>
        <v/>
      </c>
      <c r="Q131" s="160">
        <f t="shared" si="7"/>
        <v>0</v>
      </c>
      <c r="R131" s="160" t="str">
        <f t="shared" si="10"/>
        <v/>
      </c>
      <c r="S131" s="160" t="str">
        <f t="shared" si="11"/>
        <v/>
      </c>
    </row>
    <row r="132" spans="3:19" ht="17.45" customHeight="1" x14ac:dyDescent="0.25">
      <c r="C132" s="188"/>
      <c r="D132" s="189"/>
      <c r="E132" s="178"/>
      <c r="F132" s="178"/>
      <c r="G132" s="190">
        <f>DATOS!$E$13</f>
        <v>1</v>
      </c>
      <c r="H132" s="178"/>
      <c r="I132" s="191"/>
      <c r="J132" s="178"/>
      <c r="K132" s="178"/>
      <c r="L132" s="178"/>
      <c r="M132" s="178"/>
      <c r="N132" s="160" t="str">
        <f t="shared" si="8"/>
        <v/>
      </c>
      <c r="P132" s="160" t="str">
        <f t="shared" si="9"/>
        <v/>
      </c>
      <c r="Q132" s="160">
        <f t="shared" si="7"/>
        <v>0</v>
      </c>
      <c r="R132" s="160" t="str">
        <f t="shared" si="10"/>
        <v/>
      </c>
      <c r="S132" s="160" t="str">
        <f t="shared" si="11"/>
        <v/>
      </c>
    </row>
    <row r="133" spans="3:19" ht="17.45" customHeight="1" x14ac:dyDescent="0.25">
      <c r="C133" s="188"/>
      <c r="D133" s="189"/>
      <c r="E133" s="178"/>
      <c r="F133" s="178"/>
      <c r="G133" s="190">
        <f>DATOS!$E$13</f>
        <v>1</v>
      </c>
      <c r="H133" s="178"/>
      <c r="I133" s="191"/>
      <c r="J133" s="178"/>
      <c r="K133" s="178"/>
      <c r="L133" s="178"/>
      <c r="M133" s="178"/>
      <c r="N133" s="160" t="str">
        <f t="shared" si="8"/>
        <v/>
      </c>
      <c r="P133" s="160" t="str">
        <f t="shared" si="9"/>
        <v/>
      </c>
      <c r="Q133" s="160">
        <f t="shared" si="7"/>
        <v>0</v>
      </c>
      <c r="R133" s="160" t="str">
        <f t="shared" si="10"/>
        <v/>
      </c>
      <c r="S133" s="160" t="str">
        <f t="shared" si="11"/>
        <v/>
      </c>
    </row>
    <row r="134" spans="3:19" ht="17.45" customHeight="1" x14ac:dyDescent="0.25">
      <c r="C134" s="188"/>
      <c r="D134" s="189"/>
      <c r="E134" s="178"/>
      <c r="F134" s="178"/>
      <c r="G134" s="190">
        <f>DATOS!$E$13</f>
        <v>1</v>
      </c>
      <c r="H134" s="178"/>
      <c r="I134" s="191"/>
      <c r="J134" s="178"/>
      <c r="K134" s="178"/>
      <c r="L134" s="178"/>
      <c r="M134" s="178"/>
      <c r="N134" s="160" t="str">
        <f t="shared" si="8"/>
        <v/>
      </c>
      <c r="P134" s="160" t="str">
        <f t="shared" si="9"/>
        <v/>
      </c>
      <c r="Q134" s="160">
        <f t="shared" si="7"/>
        <v>0</v>
      </c>
      <c r="R134" s="160" t="str">
        <f t="shared" si="10"/>
        <v/>
      </c>
      <c r="S134" s="160" t="str">
        <f t="shared" si="11"/>
        <v/>
      </c>
    </row>
    <row r="135" spans="3:19" ht="17.45" customHeight="1" x14ac:dyDescent="0.25">
      <c r="C135" s="188"/>
      <c r="D135" s="189"/>
      <c r="E135" s="178"/>
      <c r="F135" s="178"/>
      <c r="G135" s="190">
        <f>DATOS!$E$13</f>
        <v>1</v>
      </c>
      <c r="H135" s="178"/>
      <c r="I135" s="191"/>
      <c r="J135" s="178"/>
      <c r="K135" s="178"/>
      <c r="L135" s="178"/>
      <c r="M135" s="178"/>
      <c r="N135" s="160" t="str">
        <f t="shared" si="8"/>
        <v/>
      </c>
      <c r="P135" s="160" t="str">
        <f t="shared" si="9"/>
        <v/>
      </c>
      <c r="Q135" s="160">
        <f t="shared" si="7"/>
        <v>0</v>
      </c>
      <c r="R135" s="160" t="str">
        <f t="shared" si="10"/>
        <v/>
      </c>
      <c r="S135" s="160" t="str">
        <f t="shared" si="11"/>
        <v/>
      </c>
    </row>
    <row r="136" spans="3:19" ht="17.45" customHeight="1" x14ac:dyDescent="0.25">
      <c r="C136" s="188"/>
      <c r="D136" s="189"/>
      <c r="E136" s="178"/>
      <c r="F136" s="178"/>
      <c r="G136" s="190">
        <f>DATOS!$E$13</f>
        <v>1</v>
      </c>
      <c r="H136" s="178"/>
      <c r="I136" s="191"/>
      <c r="J136" s="178"/>
      <c r="K136" s="178"/>
      <c r="L136" s="178"/>
      <c r="M136" s="178"/>
      <c r="N136" s="160" t="str">
        <f t="shared" si="8"/>
        <v/>
      </c>
      <c r="P136" s="160" t="str">
        <f t="shared" si="9"/>
        <v/>
      </c>
      <c r="Q136" s="160">
        <f t="shared" si="7"/>
        <v>0</v>
      </c>
      <c r="R136" s="160" t="str">
        <f t="shared" si="10"/>
        <v/>
      </c>
      <c r="S136" s="160" t="str">
        <f t="shared" si="11"/>
        <v/>
      </c>
    </row>
    <row r="137" spans="3:19" ht="17.45" customHeight="1" x14ac:dyDescent="0.25">
      <c r="C137" s="188"/>
      <c r="D137" s="189"/>
      <c r="E137" s="178"/>
      <c r="F137" s="178"/>
      <c r="G137" s="190">
        <f>DATOS!$E$13</f>
        <v>1</v>
      </c>
      <c r="H137" s="178"/>
      <c r="I137" s="191"/>
      <c r="J137" s="178"/>
      <c r="K137" s="178"/>
      <c r="L137" s="178"/>
      <c r="M137" s="178"/>
      <c r="N137" s="160" t="str">
        <f t="shared" si="8"/>
        <v/>
      </c>
      <c r="P137" s="160" t="str">
        <f t="shared" si="9"/>
        <v/>
      </c>
      <c r="Q137" s="160">
        <f t="shared" si="7"/>
        <v>0</v>
      </c>
      <c r="R137" s="160" t="str">
        <f t="shared" si="10"/>
        <v/>
      </c>
      <c r="S137" s="160" t="str">
        <f t="shared" si="11"/>
        <v/>
      </c>
    </row>
    <row r="138" spans="3:19" ht="17.45" customHeight="1" x14ac:dyDescent="0.25">
      <c r="C138" s="188"/>
      <c r="D138" s="189"/>
      <c r="E138" s="178"/>
      <c r="F138" s="178"/>
      <c r="G138" s="190">
        <f>DATOS!$E$13</f>
        <v>1</v>
      </c>
      <c r="H138" s="178"/>
      <c r="I138" s="191"/>
      <c r="J138" s="178"/>
      <c r="K138" s="178"/>
      <c r="L138" s="178"/>
      <c r="M138" s="178"/>
      <c r="N138" s="160" t="str">
        <f t="shared" si="8"/>
        <v/>
      </c>
      <c r="P138" s="160" t="str">
        <f t="shared" si="9"/>
        <v/>
      </c>
      <c r="Q138" s="160">
        <f t="shared" si="7"/>
        <v>0</v>
      </c>
      <c r="R138" s="160" t="str">
        <f t="shared" si="10"/>
        <v/>
      </c>
      <c r="S138" s="160" t="str">
        <f t="shared" si="11"/>
        <v/>
      </c>
    </row>
    <row r="139" spans="3:19" ht="17.45" customHeight="1" x14ac:dyDescent="0.25">
      <c r="C139" s="188"/>
      <c r="D139" s="189"/>
      <c r="E139" s="178"/>
      <c r="F139" s="178"/>
      <c r="G139" s="190">
        <f>DATOS!$E$13</f>
        <v>1</v>
      </c>
      <c r="H139" s="178"/>
      <c r="I139" s="191"/>
      <c r="J139" s="178"/>
      <c r="K139" s="178"/>
      <c r="L139" s="178"/>
      <c r="M139" s="178"/>
      <c r="N139" s="160" t="str">
        <f t="shared" si="8"/>
        <v/>
      </c>
      <c r="P139" s="160" t="str">
        <f t="shared" si="9"/>
        <v/>
      </c>
      <c r="Q139" s="160">
        <f t="shared" si="7"/>
        <v>0</v>
      </c>
      <c r="R139" s="160" t="str">
        <f t="shared" si="10"/>
        <v/>
      </c>
      <c r="S139" s="160" t="str">
        <f t="shared" si="11"/>
        <v/>
      </c>
    </row>
    <row r="140" spans="3:19" ht="17.45" customHeight="1" x14ac:dyDescent="0.25">
      <c r="C140" s="188"/>
      <c r="D140" s="189"/>
      <c r="E140" s="178"/>
      <c r="F140" s="178"/>
      <c r="G140" s="190">
        <f>DATOS!$E$13</f>
        <v>1</v>
      </c>
      <c r="H140" s="178"/>
      <c r="I140" s="191"/>
      <c r="J140" s="178"/>
      <c r="K140" s="178"/>
      <c r="L140" s="178"/>
      <c r="M140" s="178"/>
      <c r="N140" s="160" t="str">
        <f t="shared" si="8"/>
        <v/>
      </c>
      <c r="P140" s="160" t="str">
        <f t="shared" si="9"/>
        <v/>
      </c>
      <c r="Q140" s="160">
        <f t="shared" si="7"/>
        <v>0</v>
      </c>
      <c r="R140" s="160" t="str">
        <f t="shared" si="10"/>
        <v/>
      </c>
      <c r="S140" s="160" t="str">
        <f t="shared" si="11"/>
        <v/>
      </c>
    </row>
    <row r="141" spans="3:19" ht="17.45" customHeight="1" x14ac:dyDescent="0.25">
      <c r="C141" s="188"/>
      <c r="D141" s="189"/>
      <c r="E141" s="178"/>
      <c r="F141" s="178"/>
      <c r="G141" s="190">
        <f>DATOS!$E$13</f>
        <v>1</v>
      </c>
      <c r="H141" s="178"/>
      <c r="I141" s="191"/>
      <c r="J141" s="178"/>
      <c r="K141" s="178"/>
      <c r="L141" s="178"/>
      <c r="M141" s="178"/>
      <c r="N141" s="160" t="str">
        <f t="shared" si="8"/>
        <v/>
      </c>
      <c r="P141" s="160" t="str">
        <f t="shared" si="9"/>
        <v/>
      </c>
      <c r="Q141" s="160">
        <f t="shared" si="7"/>
        <v>0</v>
      </c>
      <c r="R141" s="160" t="str">
        <f t="shared" si="10"/>
        <v/>
      </c>
      <c r="S141" s="160" t="str">
        <f t="shared" si="11"/>
        <v/>
      </c>
    </row>
    <row r="142" spans="3:19" ht="17.45" customHeight="1" x14ac:dyDescent="0.25">
      <c r="C142" s="188"/>
      <c r="D142" s="189"/>
      <c r="E142" s="178"/>
      <c r="F142" s="178"/>
      <c r="G142" s="190">
        <f>DATOS!$E$13</f>
        <v>1</v>
      </c>
      <c r="H142" s="178"/>
      <c r="I142" s="191"/>
      <c r="J142" s="178"/>
      <c r="K142" s="178"/>
      <c r="L142" s="178"/>
      <c r="M142" s="178"/>
      <c r="N142" s="160" t="str">
        <f t="shared" si="8"/>
        <v/>
      </c>
      <c r="P142" s="160" t="str">
        <f t="shared" si="9"/>
        <v/>
      </c>
      <c r="Q142" s="160">
        <f t="shared" si="7"/>
        <v>0</v>
      </c>
      <c r="R142" s="160" t="str">
        <f t="shared" si="10"/>
        <v/>
      </c>
      <c r="S142" s="160" t="str">
        <f t="shared" si="11"/>
        <v/>
      </c>
    </row>
    <row r="143" spans="3:19" ht="17.45" customHeight="1" x14ac:dyDescent="0.25">
      <c r="C143" s="188"/>
      <c r="D143" s="189"/>
      <c r="E143" s="178"/>
      <c r="F143" s="178"/>
      <c r="G143" s="190">
        <f>DATOS!$E$13</f>
        <v>1</v>
      </c>
      <c r="H143" s="178"/>
      <c r="I143" s="191"/>
      <c r="J143" s="178"/>
      <c r="K143" s="178"/>
      <c r="L143" s="178"/>
      <c r="M143" s="178"/>
      <c r="N143" s="160" t="str">
        <f t="shared" si="8"/>
        <v/>
      </c>
      <c r="P143" s="160" t="str">
        <f t="shared" si="9"/>
        <v/>
      </c>
      <c r="Q143" s="160">
        <f t="shared" si="7"/>
        <v>0</v>
      </c>
      <c r="R143" s="160" t="str">
        <f t="shared" si="10"/>
        <v/>
      </c>
      <c r="S143" s="160" t="str">
        <f t="shared" si="11"/>
        <v/>
      </c>
    </row>
    <row r="144" spans="3:19" ht="17.45" customHeight="1" x14ac:dyDescent="0.25">
      <c r="C144" s="188"/>
      <c r="D144" s="189"/>
      <c r="E144" s="178"/>
      <c r="F144" s="178"/>
      <c r="G144" s="190">
        <f>DATOS!$E$13</f>
        <v>1</v>
      </c>
      <c r="H144" s="178"/>
      <c r="I144" s="191"/>
      <c r="J144" s="178"/>
      <c r="K144" s="178"/>
      <c r="L144" s="178"/>
      <c r="M144" s="178"/>
      <c r="N144" s="160" t="str">
        <f t="shared" si="8"/>
        <v/>
      </c>
      <c r="P144" s="160" t="str">
        <f t="shared" si="9"/>
        <v/>
      </c>
      <c r="Q144" s="160">
        <f t="shared" si="7"/>
        <v>0</v>
      </c>
      <c r="R144" s="160" t="str">
        <f t="shared" si="10"/>
        <v/>
      </c>
      <c r="S144" s="160" t="str">
        <f t="shared" si="11"/>
        <v/>
      </c>
    </row>
    <row r="145" spans="3:19" ht="17.45" customHeight="1" x14ac:dyDescent="0.25">
      <c r="C145" s="188"/>
      <c r="D145" s="189"/>
      <c r="E145" s="178"/>
      <c r="F145" s="178"/>
      <c r="G145" s="190">
        <f>DATOS!$E$13</f>
        <v>1</v>
      </c>
      <c r="H145" s="178"/>
      <c r="I145" s="191"/>
      <c r="J145" s="178"/>
      <c r="K145" s="178"/>
      <c r="L145" s="178"/>
      <c r="M145" s="178"/>
      <c r="N145" s="160" t="str">
        <f t="shared" si="8"/>
        <v/>
      </c>
      <c r="P145" s="160" t="str">
        <f t="shared" si="9"/>
        <v/>
      </c>
      <c r="Q145" s="160">
        <f t="shared" ref="Q145:Q208" si="12">IF($I145=0%,H145,"")</f>
        <v>0</v>
      </c>
      <c r="R145" s="160" t="str">
        <f t="shared" si="10"/>
        <v/>
      </c>
      <c r="S145" s="160" t="str">
        <f t="shared" si="11"/>
        <v/>
      </c>
    </row>
    <row r="146" spans="3:19" ht="17.45" customHeight="1" x14ac:dyDescent="0.25">
      <c r="C146" s="188"/>
      <c r="D146" s="189"/>
      <c r="E146" s="178"/>
      <c r="F146" s="178"/>
      <c r="G146" s="190">
        <f>DATOS!$E$13</f>
        <v>1</v>
      </c>
      <c r="H146" s="178"/>
      <c r="I146" s="191"/>
      <c r="J146" s="178"/>
      <c r="K146" s="178"/>
      <c r="L146" s="178"/>
      <c r="M146" s="178"/>
      <c r="N146" s="160" t="str">
        <f t="shared" ref="N146:N209" si="13">IF(H146&amp;J146&amp;K146&amp;L146&amp;M146="","",H146+J146+K146-L146-M146)</f>
        <v/>
      </c>
      <c r="P146" s="160" t="str">
        <f t="shared" ref="P146:P209" si="14">IF($I146="E",H146,"")</f>
        <v/>
      </c>
      <c r="Q146" s="160">
        <f t="shared" si="12"/>
        <v>0</v>
      </c>
      <c r="R146" s="160" t="str">
        <f t="shared" ref="R146:R209" si="15">IF(OR($I146=8%,$I146=11%),$J146/$I146,"")</f>
        <v/>
      </c>
      <c r="S146" s="160" t="str">
        <f t="shared" si="11"/>
        <v/>
      </c>
    </row>
    <row r="147" spans="3:19" ht="17.45" customHeight="1" x14ac:dyDescent="0.25">
      <c r="C147" s="188"/>
      <c r="D147" s="189"/>
      <c r="E147" s="178"/>
      <c r="F147" s="178"/>
      <c r="G147" s="190">
        <f>DATOS!$E$13</f>
        <v>1</v>
      </c>
      <c r="H147" s="178"/>
      <c r="I147" s="191"/>
      <c r="J147" s="178"/>
      <c r="K147" s="178"/>
      <c r="L147" s="178"/>
      <c r="M147" s="178"/>
      <c r="N147" s="160" t="str">
        <f t="shared" si="13"/>
        <v/>
      </c>
      <c r="P147" s="160" t="str">
        <f t="shared" si="14"/>
        <v/>
      </c>
      <c r="Q147" s="160">
        <f t="shared" si="12"/>
        <v>0</v>
      </c>
      <c r="R147" s="160" t="str">
        <f t="shared" si="15"/>
        <v/>
      </c>
      <c r="S147" s="160" t="str">
        <f t="shared" ref="S147:S210" si="16">IF(OR($I147=15%,$I147=16%),$J147/$I147,"")</f>
        <v/>
      </c>
    </row>
    <row r="148" spans="3:19" ht="17.45" customHeight="1" x14ac:dyDescent="0.25">
      <c r="C148" s="188"/>
      <c r="D148" s="189"/>
      <c r="E148" s="178"/>
      <c r="F148" s="178"/>
      <c r="G148" s="190">
        <f>DATOS!$E$13</f>
        <v>1</v>
      </c>
      <c r="H148" s="178"/>
      <c r="I148" s="191"/>
      <c r="J148" s="178"/>
      <c r="K148" s="178"/>
      <c r="L148" s="178"/>
      <c r="M148" s="178"/>
      <c r="N148" s="160" t="str">
        <f t="shared" si="13"/>
        <v/>
      </c>
      <c r="P148" s="160" t="str">
        <f t="shared" si="14"/>
        <v/>
      </c>
      <c r="Q148" s="160">
        <f t="shared" si="12"/>
        <v>0</v>
      </c>
      <c r="R148" s="160" t="str">
        <f t="shared" si="15"/>
        <v/>
      </c>
      <c r="S148" s="160" t="str">
        <f t="shared" si="16"/>
        <v/>
      </c>
    </row>
    <row r="149" spans="3:19" ht="17.45" customHeight="1" x14ac:dyDescent="0.25">
      <c r="C149" s="188"/>
      <c r="D149" s="189"/>
      <c r="E149" s="178"/>
      <c r="F149" s="178"/>
      <c r="G149" s="190">
        <f>DATOS!$E$13</f>
        <v>1</v>
      </c>
      <c r="H149" s="178"/>
      <c r="I149" s="191"/>
      <c r="J149" s="178"/>
      <c r="K149" s="178"/>
      <c r="L149" s="178"/>
      <c r="M149" s="178"/>
      <c r="N149" s="160" t="str">
        <f t="shared" si="13"/>
        <v/>
      </c>
      <c r="P149" s="160" t="str">
        <f t="shared" si="14"/>
        <v/>
      </c>
      <c r="Q149" s="160">
        <f t="shared" si="12"/>
        <v>0</v>
      </c>
      <c r="R149" s="160" t="str">
        <f t="shared" si="15"/>
        <v/>
      </c>
      <c r="S149" s="160" t="str">
        <f t="shared" si="16"/>
        <v/>
      </c>
    </row>
    <row r="150" spans="3:19" ht="17.45" customHeight="1" x14ac:dyDescent="0.25">
      <c r="C150" s="188"/>
      <c r="D150" s="189"/>
      <c r="E150" s="178"/>
      <c r="F150" s="178"/>
      <c r="G150" s="190">
        <f>DATOS!$E$13</f>
        <v>1</v>
      </c>
      <c r="H150" s="178"/>
      <c r="I150" s="191"/>
      <c r="J150" s="178"/>
      <c r="K150" s="178"/>
      <c r="L150" s="178"/>
      <c r="M150" s="178"/>
      <c r="N150" s="160" t="str">
        <f t="shared" si="13"/>
        <v/>
      </c>
      <c r="P150" s="160" t="str">
        <f t="shared" si="14"/>
        <v/>
      </c>
      <c r="Q150" s="160">
        <f t="shared" si="12"/>
        <v>0</v>
      </c>
      <c r="R150" s="160" t="str">
        <f t="shared" si="15"/>
        <v/>
      </c>
      <c r="S150" s="160" t="str">
        <f t="shared" si="16"/>
        <v/>
      </c>
    </row>
    <row r="151" spans="3:19" ht="17.45" customHeight="1" x14ac:dyDescent="0.25">
      <c r="C151" s="188"/>
      <c r="D151" s="189"/>
      <c r="E151" s="178"/>
      <c r="F151" s="178"/>
      <c r="G151" s="190">
        <f>DATOS!$E$13</f>
        <v>1</v>
      </c>
      <c r="H151" s="178"/>
      <c r="I151" s="191"/>
      <c r="J151" s="178"/>
      <c r="K151" s="178"/>
      <c r="L151" s="178"/>
      <c r="M151" s="178"/>
      <c r="N151" s="160" t="str">
        <f t="shared" si="13"/>
        <v/>
      </c>
      <c r="P151" s="160" t="str">
        <f t="shared" si="14"/>
        <v/>
      </c>
      <c r="Q151" s="160">
        <f t="shared" si="12"/>
        <v>0</v>
      </c>
      <c r="R151" s="160" t="str">
        <f t="shared" si="15"/>
        <v/>
      </c>
      <c r="S151" s="160" t="str">
        <f t="shared" si="16"/>
        <v/>
      </c>
    </row>
    <row r="152" spans="3:19" ht="17.45" customHeight="1" x14ac:dyDescent="0.25">
      <c r="C152" s="188"/>
      <c r="D152" s="189"/>
      <c r="E152" s="178"/>
      <c r="F152" s="178"/>
      <c r="G152" s="190">
        <f>DATOS!$E$13</f>
        <v>1</v>
      </c>
      <c r="H152" s="178"/>
      <c r="I152" s="191"/>
      <c r="J152" s="178"/>
      <c r="K152" s="178"/>
      <c r="L152" s="178"/>
      <c r="M152" s="178"/>
      <c r="N152" s="160" t="str">
        <f t="shared" si="13"/>
        <v/>
      </c>
      <c r="P152" s="160" t="str">
        <f t="shared" si="14"/>
        <v/>
      </c>
      <c r="Q152" s="160">
        <f t="shared" si="12"/>
        <v>0</v>
      </c>
      <c r="R152" s="160" t="str">
        <f t="shared" si="15"/>
        <v/>
      </c>
      <c r="S152" s="160" t="str">
        <f t="shared" si="16"/>
        <v/>
      </c>
    </row>
    <row r="153" spans="3:19" ht="17.45" customHeight="1" x14ac:dyDescent="0.25">
      <c r="C153" s="188"/>
      <c r="D153" s="189"/>
      <c r="E153" s="178"/>
      <c r="F153" s="178"/>
      <c r="G153" s="190">
        <f>DATOS!$E$13</f>
        <v>1</v>
      </c>
      <c r="H153" s="178"/>
      <c r="I153" s="191"/>
      <c r="J153" s="178"/>
      <c r="K153" s="178"/>
      <c r="L153" s="178"/>
      <c r="M153" s="178"/>
      <c r="N153" s="160" t="str">
        <f t="shared" si="13"/>
        <v/>
      </c>
      <c r="P153" s="160" t="str">
        <f t="shared" si="14"/>
        <v/>
      </c>
      <c r="Q153" s="160">
        <f t="shared" si="12"/>
        <v>0</v>
      </c>
      <c r="R153" s="160" t="str">
        <f t="shared" si="15"/>
        <v/>
      </c>
      <c r="S153" s="160" t="str">
        <f t="shared" si="16"/>
        <v/>
      </c>
    </row>
    <row r="154" spans="3:19" ht="17.45" customHeight="1" x14ac:dyDescent="0.25">
      <c r="C154" s="188"/>
      <c r="D154" s="189"/>
      <c r="E154" s="178"/>
      <c r="F154" s="178"/>
      <c r="G154" s="190">
        <f>DATOS!$E$13</f>
        <v>1</v>
      </c>
      <c r="H154" s="178"/>
      <c r="I154" s="191"/>
      <c r="J154" s="178"/>
      <c r="K154" s="178"/>
      <c r="L154" s="178"/>
      <c r="M154" s="178"/>
      <c r="N154" s="160" t="str">
        <f t="shared" si="13"/>
        <v/>
      </c>
      <c r="P154" s="160" t="str">
        <f t="shared" si="14"/>
        <v/>
      </c>
      <c r="Q154" s="160">
        <f t="shared" si="12"/>
        <v>0</v>
      </c>
      <c r="R154" s="160" t="str">
        <f t="shared" si="15"/>
        <v/>
      </c>
      <c r="S154" s="160" t="str">
        <f t="shared" si="16"/>
        <v/>
      </c>
    </row>
    <row r="155" spans="3:19" ht="17.45" customHeight="1" x14ac:dyDescent="0.25">
      <c r="C155" s="188"/>
      <c r="D155" s="189"/>
      <c r="E155" s="178"/>
      <c r="F155" s="178"/>
      <c r="G155" s="190">
        <f>DATOS!$E$13</f>
        <v>1</v>
      </c>
      <c r="H155" s="178"/>
      <c r="I155" s="191"/>
      <c r="J155" s="178"/>
      <c r="K155" s="178"/>
      <c r="L155" s="178"/>
      <c r="M155" s="178"/>
      <c r="N155" s="160" t="str">
        <f t="shared" si="13"/>
        <v/>
      </c>
      <c r="P155" s="160" t="str">
        <f t="shared" si="14"/>
        <v/>
      </c>
      <c r="Q155" s="160">
        <f t="shared" si="12"/>
        <v>0</v>
      </c>
      <c r="R155" s="160" t="str">
        <f t="shared" si="15"/>
        <v/>
      </c>
      <c r="S155" s="160" t="str">
        <f t="shared" si="16"/>
        <v/>
      </c>
    </row>
    <row r="156" spans="3:19" ht="17.45" customHeight="1" x14ac:dyDescent="0.25">
      <c r="C156" s="188"/>
      <c r="D156" s="189"/>
      <c r="E156" s="178"/>
      <c r="F156" s="178"/>
      <c r="G156" s="190">
        <f>DATOS!$E$13</f>
        <v>1</v>
      </c>
      <c r="H156" s="178"/>
      <c r="I156" s="191"/>
      <c r="J156" s="178"/>
      <c r="K156" s="178"/>
      <c r="L156" s="178"/>
      <c r="M156" s="178"/>
      <c r="N156" s="160" t="str">
        <f t="shared" si="13"/>
        <v/>
      </c>
      <c r="P156" s="160" t="str">
        <f t="shared" si="14"/>
        <v/>
      </c>
      <c r="Q156" s="160">
        <f t="shared" si="12"/>
        <v>0</v>
      </c>
      <c r="R156" s="160" t="str">
        <f t="shared" si="15"/>
        <v/>
      </c>
      <c r="S156" s="160" t="str">
        <f t="shared" si="16"/>
        <v/>
      </c>
    </row>
    <row r="157" spans="3:19" ht="17.45" customHeight="1" x14ac:dyDescent="0.25">
      <c r="C157" s="188"/>
      <c r="D157" s="189"/>
      <c r="E157" s="178"/>
      <c r="F157" s="178"/>
      <c r="G157" s="190">
        <f>DATOS!$E$13</f>
        <v>1</v>
      </c>
      <c r="H157" s="178"/>
      <c r="I157" s="191"/>
      <c r="J157" s="178"/>
      <c r="K157" s="178"/>
      <c r="L157" s="178"/>
      <c r="M157" s="178"/>
      <c r="N157" s="160" t="str">
        <f t="shared" si="13"/>
        <v/>
      </c>
      <c r="P157" s="160" t="str">
        <f t="shared" si="14"/>
        <v/>
      </c>
      <c r="Q157" s="160">
        <f t="shared" si="12"/>
        <v>0</v>
      </c>
      <c r="R157" s="160" t="str">
        <f t="shared" si="15"/>
        <v/>
      </c>
      <c r="S157" s="160" t="str">
        <f t="shared" si="16"/>
        <v/>
      </c>
    </row>
    <row r="158" spans="3:19" ht="17.45" customHeight="1" x14ac:dyDescent="0.25">
      <c r="C158" s="188"/>
      <c r="D158" s="189"/>
      <c r="E158" s="178"/>
      <c r="F158" s="178"/>
      <c r="G158" s="190">
        <f>DATOS!$E$13</f>
        <v>1</v>
      </c>
      <c r="H158" s="178"/>
      <c r="I158" s="191"/>
      <c r="J158" s="178"/>
      <c r="K158" s="178"/>
      <c r="L158" s="178"/>
      <c r="M158" s="178"/>
      <c r="N158" s="160" t="str">
        <f t="shared" si="13"/>
        <v/>
      </c>
      <c r="P158" s="160" t="str">
        <f t="shared" si="14"/>
        <v/>
      </c>
      <c r="Q158" s="160">
        <f t="shared" si="12"/>
        <v>0</v>
      </c>
      <c r="R158" s="160" t="str">
        <f t="shared" si="15"/>
        <v/>
      </c>
      <c r="S158" s="160" t="str">
        <f t="shared" si="16"/>
        <v/>
      </c>
    </row>
    <row r="159" spans="3:19" ht="17.45" customHeight="1" x14ac:dyDescent="0.25">
      <c r="C159" s="188"/>
      <c r="D159" s="189"/>
      <c r="E159" s="178"/>
      <c r="F159" s="178"/>
      <c r="G159" s="190">
        <f>DATOS!$E$13</f>
        <v>1</v>
      </c>
      <c r="H159" s="178"/>
      <c r="I159" s="191"/>
      <c r="J159" s="178"/>
      <c r="K159" s="178"/>
      <c r="L159" s="178"/>
      <c r="M159" s="178"/>
      <c r="N159" s="160" t="str">
        <f t="shared" si="13"/>
        <v/>
      </c>
      <c r="P159" s="160" t="str">
        <f t="shared" si="14"/>
        <v/>
      </c>
      <c r="Q159" s="160">
        <f t="shared" si="12"/>
        <v>0</v>
      </c>
      <c r="R159" s="160" t="str">
        <f t="shared" si="15"/>
        <v/>
      </c>
      <c r="S159" s="160" t="str">
        <f t="shared" si="16"/>
        <v/>
      </c>
    </row>
    <row r="160" spans="3:19" ht="17.45" customHeight="1" x14ac:dyDescent="0.25">
      <c r="C160" s="188"/>
      <c r="D160" s="189"/>
      <c r="E160" s="178"/>
      <c r="F160" s="178"/>
      <c r="G160" s="190">
        <f>DATOS!$E$13</f>
        <v>1</v>
      </c>
      <c r="H160" s="178"/>
      <c r="I160" s="191"/>
      <c r="J160" s="178"/>
      <c r="K160" s="178"/>
      <c r="L160" s="178"/>
      <c r="M160" s="178"/>
      <c r="N160" s="160" t="str">
        <f t="shared" si="13"/>
        <v/>
      </c>
      <c r="P160" s="160" t="str">
        <f t="shared" si="14"/>
        <v/>
      </c>
      <c r="Q160" s="160">
        <f t="shared" si="12"/>
        <v>0</v>
      </c>
      <c r="R160" s="160" t="str">
        <f t="shared" si="15"/>
        <v/>
      </c>
      <c r="S160" s="160" t="str">
        <f t="shared" si="16"/>
        <v/>
      </c>
    </row>
    <row r="161" spans="3:19" ht="17.45" customHeight="1" x14ac:dyDescent="0.25">
      <c r="C161" s="188"/>
      <c r="D161" s="189"/>
      <c r="E161" s="178"/>
      <c r="F161" s="178"/>
      <c r="G161" s="190">
        <f>DATOS!$E$13</f>
        <v>1</v>
      </c>
      <c r="H161" s="178"/>
      <c r="I161" s="191"/>
      <c r="J161" s="178"/>
      <c r="K161" s="178"/>
      <c r="L161" s="178"/>
      <c r="M161" s="178"/>
      <c r="N161" s="160" t="str">
        <f t="shared" si="13"/>
        <v/>
      </c>
      <c r="P161" s="160" t="str">
        <f t="shared" si="14"/>
        <v/>
      </c>
      <c r="Q161" s="160">
        <f t="shared" si="12"/>
        <v>0</v>
      </c>
      <c r="R161" s="160" t="str">
        <f t="shared" si="15"/>
        <v/>
      </c>
      <c r="S161" s="160" t="str">
        <f t="shared" si="16"/>
        <v/>
      </c>
    </row>
    <row r="162" spans="3:19" ht="17.45" customHeight="1" x14ac:dyDescent="0.25">
      <c r="C162" s="188"/>
      <c r="D162" s="189"/>
      <c r="E162" s="178"/>
      <c r="F162" s="178"/>
      <c r="G162" s="190">
        <f>DATOS!$E$13</f>
        <v>1</v>
      </c>
      <c r="H162" s="178"/>
      <c r="I162" s="191"/>
      <c r="J162" s="178"/>
      <c r="K162" s="178"/>
      <c r="L162" s="178"/>
      <c r="M162" s="178"/>
      <c r="N162" s="160" t="str">
        <f t="shared" si="13"/>
        <v/>
      </c>
      <c r="P162" s="160" t="str">
        <f t="shared" si="14"/>
        <v/>
      </c>
      <c r="Q162" s="160">
        <f t="shared" si="12"/>
        <v>0</v>
      </c>
      <c r="R162" s="160" t="str">
        <f t="shared" si="15"/>
        <v/>
      </c>
      <c r="S162" s="160" t="str">
        <f t="shared" si="16"/>
        <v/>
      </c>
    </row>
    <row r="163" spans="3:19" ht="17.45" customHeight="1" x14ac:dyDescent="0.25">
      <c r="C163" s="188"/>
      <c r="D163" s="189"/>
      <c r="E163" s="178"/>
      <c r="F163" s="178"/>
      <c r="G163" s="190">
        <f>DATOS!$E$13</f>
        <v>1</v>
      </c>
      <c r="H163" s="178"/>
      <c r="I163" s="191"/>
      <c r="J163" s="178"/>
      <c r="K163" s="178"/>
      <c r="L163" s="178"/>
      <c r="M163" s="178"/>
      <c r="N163" s="160" t="str">
        <f t="shared" si="13"/>
        <v/>
      </c>
      <c r="P163" s="160" t="str">
        <f t="shared" si="14"/>
        <v/>
      </c>
      <c r="Q163" s="160">
        <f t="shared" si="12"/>
        <v>0</v>
      </c>
      <c r="R163" s="160" t="str">
        <f t="shared" si="15"/>
        <v/>
      </c>
      <c r="S163" s="160" t="str">
        <f t="shared" si="16"/>
        <v/>
      </c>
    </row>
    <row r="164" spans="3:19" ht="17.45" customHeight="1" x14ac:dyDescent="0.25">
      <c r="C164" s="188"/>
      <c r="D164" s="189"/>
      <c r="E164" s="178"/>
      <c r="F164" s="178"/>
      <c r="G164" s="190">
        <f>DATOS!$E$13</f>
        <v>1</v>
      </c>
      <c r="H164" s="178"/>
      <c r="I164" s="191"/>
      <c r="J164" s="178"/>
      <c r="K164" s="178"/>
      <c r="L164" s="178"/>
      <c r="M164" s="178"/>
      <c r="N164" s="160" t="str">
        <f t="shared" si="13"/>
        <v/>
      </c>
      <c r="P164" s="160" t="str">
        <f t="shared" si="14"/>
        <v/>
      </c>
      <c r="Q164" s="160">
        <f t="shared" si="12"/>
        <v>0</v>
      </c>
      <c r="R164" s="160" t="str">
        <f t="shared" si="15"/>
        <v/>
      </c>
      <c r="S164" s="160" t="str">
        <f t="shared" si="16"/>
        <v/>
      </c>
    </row>
    <row r="165" spans="3:19" ht="17.45" customHeight="1" x14ac:dyDescent="0.25">
      <c r="C165" s="188"/>
      <c r="D165" s="189"/>
      <c r="E165" s="178"/>
      <c r="F165" s="178"/>
      <c r="G165" s="190">
        <f>DATOS!$E$13</f>
        <v>1</v>
      </c>
      <c r="H165" s="178"/>
      <c r="I165" s="191"/>
      <c r="J165" s="178"/>
      <c r="K165" s="178"/>
      <c r="L165" s="178"/>
      <c r="M165" s="178"/>
      <c r="N165" s="160" t="str">
        <f t="shared" si="13"/>
        <v/>
      </c>
      <c r="P165" s="160" t="str">
        <f t="shared" si="14"/>
        <v/>
      </c>
      <c r="Q165" s="160">
        <f t="shared" si="12"/>
        <v>0</v>
      </c>
      <c r="R165" s="160" t="str">
        <f t="shared" si="15"/>
        <v/>
      </c>
      <c r="S165" s="160" t="str">
        <f t="shared" si="16"/>
        <v/>
      </c>
    </row>
    <row r="166" spans="3:19" ht="17.45" customHeight="1" x14ac:dyDescent="0.25">
      <c r="C166" s="188"/>
      <c r="D166" s="189"/>
      <c r="E166" s="178"/>
      <c r="F166" s="178"/>
      <c r="G166" s="190">
        <f>DATOS!$E$13</f>
        <v>1</v>
      </c>
      <c r="H166" s="178"/>
      <c r="I166" s="191"/>
      <c r="J166" s="178"/>
      <c r="K166" s="178"/>
      <c r="L166" s="178"/>
      <c r="M166" s="178"/>
      <c r="N166" s="160" t="str">
        <f t="shared" si="13"/>
        <v/>
      </c>
      <c r="P166" s="160" t="str">
        <f t="shared" si="14"/>
        <v/>
      </c>
      <c r="Q166" s="160">
        <f t="shared" si="12"/>
        <v>0</v>
      </c>
      <c r="R166" s="160" t="str">
        <f t="shared" si="15"/>
        <v/>
      </c>
      <c r="S166" s="160" t="str">
        <f t="shared" si="16"/>
        <v/>
      </c>
    </row>
    <row r="167" spans="3:19" ht="17.45" customHeight="1" x14ac:dyDescent="0.25">
      <c r="C167" s="188"/>
      <c r="D167" s="189"/>
      <c r="E167" s="178"/>
      <c r="F167" s="178"/>
      <c r="G167" s="190">
        <f>DATOS!$E$13</f>
        <v>1</v>
      </c>
      <c r="H167" s="178"/>
      <c r="I167" s="191"/>
      <c r="J167" s="178"/>
      <c r="K167" s="178"/>
      <c r="L167" s="178"/>
      <c r="M167" s="178"/>
      <c r="N167" s="160" t="str">
        <f t="shared" si="13"/>
        <v/>
      </c>
      <c r="P167" s="160" t="str">
        <f t="shared" si="14"/>
        <v/>
      </c>
      <c r="Q167" s="160">
        <f t="shared" si="12"/>
        <v>0</v>
      </c>
      <c r="R167" s="160" t="str">
        <f t="shared" si="15"/>
        <v/>
      </c>
      <c r="S167" s="160" t="str">
        <f t="shared" si="16"/>
        <v/>
      </c>
    </row>
    <row r="168" spans="3:19" ht="17.45" customHeight="1" x14ac:dyDescent="0.25">
      <c r="C168" s="188"/>
      <c r="D168" s="189"/>
      <c r="E168" s="178"/>
      <c r="F168" s="178"/>
      <c r="G168" s="190">
        <f>DATOS!$E$13</f>
        <v>1</v>
      </c>
      <c r="H168" s="178"/>
      <c r="I168" s="191"/>
      <c r="J168" s="178"/>
      <c r="K168" s="178"/>
      <c r="L168" s="178"/>
      <c r="M168" s="178"/>
      <c r="N168" s="160" t="str">
        <f t="shared" si="13"/>
        <v/>
      </c>
      <c r="P168" s="160" t="str">
        <f t="shared" si="14"/>
        <v/>
      </c>
      <c r="Q168" s="160">
        <f t="shared" si="12"/>
        <v>0</v>
      </c>
      <c r="R168" s="160" t="str">
        <f t="shared" si="15"/>
        <v/>
      </c>
      <c r="S168" s="160" t="str">
        <f t="shared" si="16"/>
        <v/>
      </c>
    </row>
    <row r="169" spans="3:19" ht="17.45" customHeight="1" x14ac:dyDescent="0.25">
      <c r="C169" s="188"/>
      <c r="D169" s="189"/>
      <c r="E169" s="178"/>
      <c r="F169" s="178"/>
      <c r="G169" s="190">
        <f>DATOS!$E$13</f>
        <v>1</v>
      </c>
      <c r="H169" s="178"/>
      <c r="I169" s="191"/>
      <c r="J169" s="178"/>
      <c r="K169" s="178"/>
      <c r="L169" s="178"/>
      <c r="M169" s="178"/>
      <c r="N169" s="160" t="str">
        <f t="shared" si="13"/>
        <v/>
      </c>
      <c r="P169" s="160" t="str">
        <f t="shared" si="14"/>
        <v/>
      </c>
      <c r="Q169" s="160">
        <f t="shared" si="12"/>
        <v>0</v>
      </c>
      <c r="R169" s="160" t="str">
        <f t="shared" si="15"/>
        <v/>
      </c>
      <c r="S169" s="160" t="str">
        <f t="shared" si="16"/>
        <v/>
      </c>
    </row>
    <row r="170" spans="3:19" ht="17.45" customHeight="1" x14ac:dyDescent="0.25">
      <c r="C170" s="188"/>
      <c r="D170" s="189"/>
      <c r="E170" s="178"/>
      <c r="F170" s="178"/>
      <c r="G170" s="190">
        <f>DATOS!$E$13</f>
        <v>1</v>
      </c>
      <c r="H170" s="178"/>
      <c r="I170" s="191"/>
      <c r="J170" s="178"/>
      <c r="K170" s="178"/>
      <c r="L170" s="178"/>
      <c r="M170" s="178"/>
      <c r="N170" s="160" t="str">
        <f t="shared" si="13"/>
        <v/>
      </c>
      <c r="P170" s="160" t="str">
        <f t="shared" si="14"/>
        <v/>
      </c>
      <c r="Q170" s="160">
        <f t="shared" si="12"/>
        <v>0</v>
      </c>
      <c r="R170" s="160" t="str">
        <f t="shared" si="15"/>
        <v/>
      </c>
      <c r="S170" s="160" t="str">
        <f t="shared" si="16"/>
        <v/>
      </c>
    </row>
    <row r="171" spans="3:19" ht="17.45" customHeight="1" x14ac:dyDescent="0.25">
      <c r="C171" s="188"/>
      <c r="D171" s="189"/>
      <c r="E171" s="178"/>
      <c r="F171" s="178"/>
      <c r="G171" s="190">
        <f>DATOS!$E$13</f>
        <v>1</v>
      </c>
      <c r="H171" s="178"/>
      <c r="I171" s="191"/>
      <c r="J171" s="178"/>
      <c r="K171" s="178"/>
      <c r="L171" s="178"/>
      <c r="M171" s="178"/>
      <c r="N171" s="160" t="str">
        <f t="shared" si="13"/>
        <v/>
      </c>
      <c r="P171" s="160" t="str">
        <f t="shared" si="14"/>
        <v/>
      </c>
      <c r="Q171" s="160">
        <f t="shared" si="12"/>
        <v>0</v>
      </c>
      <c r="R171" s="160" t="str">
        <f t="shared" si="15"/>
        <v/>
      </c>
      <c r="S171" s="160" t="str">
        <f t="shared" si="16"/>
        <v/>
      </c>
    </row>
    <row r="172" spans="3:19" ht="17.45" customHeight="1" x14ac:dyDescent="0.25">
      <c r="C172" s="188"/>
      <c r="D172" s="189"/>
      <c r="E172" s="178"/>
      <c r="F172" s="178"/>
      <c r="G172" s="190">
        <f>DATOS!$E$13</f>
        <v>1</v>
      </c>
      <c r="H172" s="178"/>
      <c r="I172" s="191"/>
      <c r="J172" s="178"/>
      <c r="K172" s="178"/>
      <c r="L172" s="178"/>
      <c r="M172" s="178"/>
      <c r="N172" s="160" t="str">
        <f t="shared" si="13"/>
        <v/>
      </c>
      <c r="P172" s="160" t="str">
        <f t="shared" si="14"/>
        <v/>
      </c>
      <c r="Q172" s="160">
        <f t="shared" si="12"/>
        <v>0</v>
      </c>
      <c r="R172" s="160" t="str">
        <f t="shared" si="15"/>
        <v/>
      </c>
      <c r="S172" s="160" t="str">
        <f t="shared" si="16"/>
        <v/>
      </c>
    </row>
    <row r="173" spans="3:19" ht="17.45" customHeight="1" x14ac:dyDescent="0.25">
      <c r="C173" s="188"/>
      <c r="D173" s="189"/>
      <c r="E173" s="178"/>
      <c r="F173" s="178"/>
      <c r="G173" s="190">
        <f>DATOS!$E$13</f>
        <v>1</v>
      </c>
      <c r="H173" s="178"/>
      <c r="I173" s="191"/>
      <c r="J173" s="178"/>
      <c r="K173" s="178"/>
      <c r="L173" s="178"/>
      <c r="M173" s="178"/>
      <c r="N173" s="160" t="str">
        <f t="shared" si="13"/>
        <v/>
      </c>
      <c r="P173" s="160" t="str">
        <f t="shared" si="14"/>
        <v/>
      </c>
      <c r="Q173" s="160">
        <f t="shared" si="12"/>
        <v>0</v>
      </c>
      <c r="R173" s="160" t="str">
        <f t="shared" si="15"/>
        <v/>
      </c>
      <c r="S173" s="160" t="str">
        <f t="shared" si="16"/>
        <v/>
      </c>
    </row>
    <row r="174" spans="3:19" ht="17.45" customHeight="1" x14ac:dyDescent="0.25">
      <c r="C174" s="188"/>
      <c r="D174" s="189"/>
      <c r="E174" s="178"/>
      <c r="F174" s="178"/>
      <c r="G174" s="190">
        <f>DATOS!$E$13</f>
        <v>1</v>
      </c>
      <c r="H174" s="178"/>
      <c r="I174" s="191"/>
      <c r="J174" s="178"/>
      <c r="K174" s="178"/>
      <c r="L174" s="178"/>
      <c r="M174" s="178"/>
      <c r="N174" s="160" t="str">
        <f t="shared" si="13"/>
        <v/>
      </c>
      <c r="P174" s="160" t="str">
        <f t="shared" si="14"/>
        <v/>
      </c>
      <c r="Q174" s="160">
        <f t="shared" si="12"/>
        <v>0</v>
      </c>
      <c r="R174" s="160" t="str">
        <f t="shared" si="15"/>
        <v/>
      </c>
      <c r="S174" s="160" t="str">
        <f t="shared" si="16"/>
        <v/>
      </c>
    </row>
    <row r="175" spans="3:19" ht="17.45" customHeight="1" x14ac:dyDescent="0.25">
      <c r="C175" s="188"/>
      <c r="D175" s="189"/>
      <c r="E175" s="178"/>
      <c r="F175" s="178"/>
      <c r="G175" s="190">
        <f>DATOS!$E$13</f>
        <v>1</v>
      </c>
      <c r="H175" s="178"/>
      <c r="I175" s="191"/>
      <c r="J175" s="178"/>
      <c r="K175" s="178"/>
      <c r="L175" s="178"/>
      <c r="M175" s="178"/>
      <c r="N175" s="160" t="str">
        <f t="shared" si="13"/>
        <v/>
      </c>
      <c r="P175" s="160" t="str">
        <f t="shared" si="14"/>
        <v/>
      </c>
      <c r="Q175" s="160">
        <f t="shared" si="12"/>
        <v>0</v>
      </c>
      <c r="R175" s="160" t="str">
        <f t="shared" si="15"/>
        <v/>
      </c>
      <c r="S175" s="160" t="str">
        <f t="shared" si="16"/>
        <v/>
      </c>
    </row>
    <row r="176" spans="3:19" ht="17.45" customHeight="1" x14ac:dyDescent="0.25">
      <c r="C176" s="188"/>
      <c r="D176" s="189"/>
      <c r="E176" s="178"/>
      <c r="F176" s="178"/>
      <c r="G176" s="190">
        <f>DATOS!$E$13</f>
        <v>1</v>
      </c>
      <c r="H176" s="178"/>
      <c r="I176" s="191"/>
      <c r="J176" s="178"/>
      <c r="K176" s="178"/>
      <c r="L176" s="178"/>
      <c r="M176" s="178"/>
      <c r="N176" s="160" t="str">
        <f t="shared" si="13"/>
        <v/>
      </c>
      <c r="P176" s="160" t="str">
        <f t="shared" si="14"/>
        <v/>
      </c>
      <c r="Q176" s="160">
        <f t="shared" si="12"/>
        <v>0</v>
      </c>
      <c r="R176" s="160" t="str">
        <f t="shared" si="15"/>
        <v/>
      </c>
      <c r="S176" s="160" t="str">
        <f t="shared" si="16"/>
        <v/>
      </c>
    </row>
    <row r="177" spans="3:19" ht="17.45" customHeight="1" x14ac:dyDescent="0.25">
      <c r="C177" s="188"/>
      <c r="D177" s="189"/>
      <c r="E177" s="178"/>
      <c r="F177" s="178"/>
      <c r="G177" s="190">
        <f>DATOS!$E$13</f>
        <v>1</v>
      </c>
      <c r="H177" s="178"/>
      <c r="I177" s="191"/>
      <c r="J177" s="178"/>
      <c r="K177" s="178"/>
      <c r="L177" s="178"/>
      <c r="M177" s="178"/>
      <c r="N177" s="160" t="str">
        <f t="shared" si="13"/>
        <v/>
      </c>
      <c r="P177" s="160" t="str">
        <f t="shared" si="14"/>
        <v/>
      </c>
      <c r="Q177" s="160">
        <f t="shared" si="12"/>
        <v>0</v>
      </c>
      <c r="R177" s="160" t="str">
        <f t="shared" si="15"/>
        <v/>
      </c>
      <c r="S177" s="160" t="str">
        <f t="shared" si="16"/>
        <v/>
      </c>
    </row>
    <row r="178" spans="3:19" ht="17.45" customHeight="1" x14ac:dyDescent="0.25">
      <c r="C178" s="188"/>
      <c r="D178" s="189"/>
      <c r="E178" s="178"/>
      <c r="F178" s="178"/>
      <c r="G178" s="190">
        <f>DATOS!$E$13</f>
        <v>1</v>
      </c>
      <c r="H178" s="178"/>
      <c r="I178" s="191"/>
      <c r="J178" s="178"/>
      <c r="K178" s="178"/>
      <c r="L178" s="178"/>
      <c r="M178" s="178"/>
      <c r="N178" s="160" t="str">
        <f t="shared" si="13"/>
        <v/>
      </c>
      <c r="P178" s="160" t="str">
        <f t="shared" si="14"/>
        <v/>
      </c>
      <c r="Q178" s="160">
        <f t="shared" si="12"/>
        <v>0</v>
      </c>
      <c r="R178" s="160" t="str">
        <f t="shared" si="15"/>
        <v/>
      </c>
      <c r="S178" s="160" t="str">
        <f t="shared" si="16"/>
        <v/>
      </c>
    </row>
    <row r="179" spans="3:19" ht="17.45" customHeight="1" x14ac:dyDescent="0.25">
      <c r="C179" s="188"/>
      <c r="D179" s="189"/>
      <c r="E179" s="178"/>
      <c r="F179" s="178"/>
      <c r="G179" s="190">
        <f>DATOS!$E$13</f>
        <v>1</v>
      </c>
      <c r="H179" s="178"/>
      <c r="I179" s="191"/>
      <c r="J179" s="178"/>
      <c r="K179" s="178"/>
      <c r="L179" s="178"/>
      <c r="M179" s="178"/>
      <c r="N179" s="160" t="str">
        <f t="shared" si="13"/>
        <v/>
      </c>
      <c r="P179" s="160" t="str">
        <f t="shared" si="14"/>
        <v/>
      </c>
      <c r="Q179" s="160">
        <f t="shared" si="12"/>
        <v>0</v>
      </c>
      <c r="R179" s="160" t="str">
        <f t="shared" si="15"/>
        <v/>
      </c>
      <c r="S179" s="160" t="str">
        <f t="shared" si="16"/>
        <v/>
      </c>
    </row>
    <row r="180" spans="3:19" ht="17.45" customHeight="1" x14ac:dyDescent="0.25">
      <c r="C180" s="188"/>
      <c r="D180" s="189"/>
      <c r="E180" s="178"/>
      <c r="F180" s="178"/>
      <c r="G180" s="190">
        <f>DATOS!$E$13</f>
        <v>1</v>
      </c>
      <c r="H180" s="178"/>
      <c r="I180" s="191"/>
      <c r="J180" s="178"/>
      <c r="K180" s="178"/>
      <c r="L180" s="178"/>
      <c r="M180" s="178"/>
      <c r="N180" s="160" t="str">
        <f t="shared" si="13"/>
        <v/>
      </c>
      <c r="P180" s="160" t="str">
        <f t="shared" si="14"/>
        <v/>
      </c>
      <c r="Q180" s="160">
        <f t="shared" si="12"/>
        <v>0</v>
      </c>
      <c r="R180" s="160" t="str">
        <f t="shared" si="15"/>
        <v/>
      </c>
      <c r="S180" s="160" t="str">
        <f t="shared" si="16"/>
        <v/>
      </c>
    </row>
    <row r="181" spans="3:19" ht="17.45" customHeight="1" x14ac:dyDescent="0.25">
      <c r="C181" s="188"/>
      <c r="D181" s="189"/>
      <c r="E181" s="178"/>
      <c r="F181" s="178"/>
      <c r="G181" s="190">
        <f>DATOS!$E$13</f>
        <v>1</v>
      </c>
      <c r="H181" s="178"/>
      <c r="I181" s="191"/>
      <c r="J181" s="178"/>
      <c r="K181" s="178"/>
      <c r="L181" s="178"/>
      <c r="M181" s="178"/>
      <c r="N181" s="160" t="str">
        <f t="shared" si="13"/>
        <v/>
      </c>
      <c r="P181" s="160" t="str">
        <f t="shared" si="14"/>
        <v/>
      </c>
      <c r="Q181" s="160">
        <f t="shared" si="12"/>
        <v>0</v>
      </c>
      <c r="R181" s="160" t="str">
        <f t="shared" si="15"/>
        <v/>
      </c>
      <c r="S181" s="160" t="str">
        <f t="shared" si="16"/>
        <v/>
      </c>
    </row>
    <row r="182" spans="3:19" ht="17.45" customHeight="1" x14ac:dyDescent="0.25">
      <c r="C182" s="188"/>
      <c r="D182" s="189"/>
      <c r="E182" s="178"/>
      <c r="F182" s="178"/>
      <c r="G182" s="190">
        <f>DATOS!$E$13</f>
        <v>1</v>
      </c>
      <c r="H182" s="178"/>
      <c r="I182" s="191"/>
      <c r="J182" s="178"/>
      <c r="K182" s="178"/>
      <c r="L182" s="178"/>
      <c r="M182" s="178"/>
      <c r="N182" s="160" t="str">
        <f t="shared" si="13"/>
        <v/>
      </c>
      <c r="P182" s="160" t="str">
        <f t="shared" si="14"/>
        <v/>
      </c>
      <c r="Q182" s="160">
        <f t="shared" si="12"/>
        <v>0</v>
      </c>
      <c r="R182" s="160" t="str">
        <f t="shared" si="15"/>
        <v/>
      </c>
      <c r="S182" s="160" t="str">
        <f t="shared" si="16"/>
        <v/>
      </c>
    </row>
    <row r="183" spans="3:19" ht="17.45" customHeight="1" x14ac:dyDescent="0.25">
      <c r="C183" s="188"/>
      <c r="D183" s="189"/>
      <c r="E183" s="178"/>
      <c r="F183" s="178"/>
      <c r="G183" s="190">
        <f>DATOS!$E$13</f>
        <v>1</v>
      </c>
      <c r="H183" s="178"/>
      <c r="I183" s="191"/>
      <c r="J183" s="178"/>
      <c r="K183" s="178"/>
      <c r="L183" s="178"/>
      <c r="M183" s="178"/>
      <c r="N183" s="160" t="str">
        <f t="shared" si="13"/>
        <v/>
      </c>
      <c r="P183" s="160" t="str">
        <f t="shared" si="14"/>
        <v/>
      </c>
      <c r="Q183" s="160">
        <f t="shared" si="12"/>
        <v>0</v>
      </c>
      <c r="R183" s="160" t="str">
        <f t="shared" si="15"/>
        <v/>
      </c>
      <c r="S183" s="160" t="str">
        <f t="shared" si="16"/>
        <v/>
      </c>
    </row>
    <row r="184" spans="3:19" ht="17.45" customHeight="1" x14ac:dyDescent="0.25">
      <c r="C184" s="188"/>
      <c r="D184" s="189"/>
      <c r="E184" s="178"/>
      <c r="F184" s="178"/>
      <c r="G184" s="190">
        <f>DATOS!$E$13</f>
        <v>1</v>
      </c>
      <c r="H184" s="178"/>
      <c r="I184" s="191"/>
      <c r="J184" s="178"/>
      <c r="K184" s="178"/>
      <c r="L184" s="178"/>
      <c r="M184" s="178"/>
      <c r="N184" s="160" t="str">
        <f t="shared" si="13"/>
        <v/>
      </c>
      <c r="P184" s="160" t="str">
        <f t="shared" si="14"/>
        <v/>
      </c>
      <c r="Q184" s="160">
        <f t="shared" si="12"/>
        <v>0</v>
      </c>
      <c r="R184" s="160" t="str">
        <f t="shared" si="15"/>
        <v/>
      </c>
      <c r="S184" s="160" t="str">
        <f t="shared" si="16"/>
        <v/>
      </c>
    </row>
    <row r="185" spans="3:19" ht="17.45" customHeight="1" x14ac:dyDescent="0.25">
      <c r="C185" s="188"/>
      <c r="D185" s="189"/>
      <c r="E185" s="178"/>
      <c r="F185" s="178"/>
      <c r="G185" s="190">
        <f>DATOS!$E$13</f>
        <v>1</v>
      </c>
      <c r="H185" s="178"/>
      <c r="I185" s="191"/>
      <c r="J185" s="178"/>
      <c r="K185" s="178"/>
      <c r="L185" s="178"/>
      <c r="M185" s="178"/>
      <c r="N185" s="160" t="str">
        <f t="shared" si="13"/>
        <v/>
      </c>
      <c r="P185" s="160" t="str">
        <f t="shared" si="14"/>
        <v/>
      </c>
      <c r="Q185" s="160">
        <f t="shared" si="12"/>
        <v>0</v>
      </c>
      <c r="R185" s="160" t="str">
        <f t="shared" si="15"/>
        <v/>
      </c>
      <c r="S185" s="160" t="str">
        <f t="shared" si="16"/>
        <v/>
      </c>
    </row>
    <row r="186" spans="3:19" ht="17.45" customHeight="1" x14ac:dyDescent="0.25">
      <c r="C186" s="188"/>
      <c r="D186" s="189"/>
      <c r="E186" s="178"/>
      <c r="F186" s="178"/>
      <c r="G186" s="190">
        <f>DATOS!$E$13</f>
        <v>1</v>
      </c>
      <c r="H186" s="178"/>
      <c r="I186" s="191"/>
      <c r="J186" s="178"/>
      <c r="K186" s="178"/>
      <c r="L186" s="178"/>
      <c r="M186" s="178"/>
      <c r="N186" s="160" t="str">
        <f t="shared" si="13"/>
        <v/>
      </c>
      <c r="P186" s="160" t="str">
        <f t="shared" si="14"/>
        <v/>
      </c>
      <c r="Q186" s="160">
        <f t="shared" si="12"/>
        <v>0</v>
      </c>
      <c r="R186" s="160" t="str">
        <f t="shared" si="15"/>
        <v/>
      </c>
      <c r="S186" s="160" t="str">
        <f t="shared" si="16"/>
        <v/>
      </c>
    </row>
    <row r="187" spans="3:19" ht="17.45" customHeight="1" x14ac:dyDescent="0.25">
      <c r="C187" s="188"/>
      <c r="D187" s="189"/>
      <c r="E187" s="178"/>
      <c r="F187" s="178"/>
      <c r="G187" s="190">
        <f>DATOS!$E$13</f>
        <v>1</v>
      </c>
      <c r="H187" s="178"/>
      <c r="I187" s="191"/>
      <c r="J187" s="178"/>
      <c r="K187" s="178"/>
      <c r="L187" s="178"/>
      <c r="M187" s="178"/>
      <c r="N187" s="160" t="str">
        <f t="shared" si="13"/>
        <v/>
      </c>
      <c r="P187" s="160" t="str">
        <f t="shared" si="14"/>
        <v/>
      </c>
      <c r="Q187" s="160">
        <f t="shared" si="12"/>
        <v>0</v>
      </c>
      <c r="R187" s="160" t="str">
        <f t="shared" si="15"/>
        <v/>
      </c>
      <c r="S187" s="160" t="str">
        <f t="shared" si="16"/>
        <v/>
      </c>
    </row>
    <row r="188" spans="3:19" ht="17.45" customHeight="1" x14ac:dyDescent="0.25">
      <c r="C188" s="188"/>
      <c r="D188" s="189"/>
      <c r="E188" s="178"/>
      <c r="F188" s="178"/>
      <c r="G188" s="190">
        <f>DATOS!$E$13</f>
        <v>1</v>
      </c>
      <c r="H188" s="178"/>
      <c r="I188" s="191"/>
      <c r="J188" s="178"/>
      <c r="K188" s="178"/>
      <c r="L188" s="178"/>
      <c r="M188" s="178"/>
      <c r="N188" s="160" t="str">
        <f t="shared" si="13"/>
        <v/>
      </c>
      <c r="P188" s="160" t="str">
        <f t="shared" si="14"/>
        <v/>
      </c>
      <c r="Q188" s="160">
        <f t="shared" si="12"/>
        <v>0</v>
      </c>
      <c r="R188" s="160" t="str">
        <f t="shared" si="15"/>
        <v/>
      </c>
      <c r="S188" s="160" t="str">
        <f t="shared" si="16"/>
        <v/>
      </c>
    </row>
    <row r="189" spans="3:19" ht="17.45" customHeight="1" x14ac:dyDescent="0.25">
      <c r="C189" s="188"/>
      <c r="D189" s="189"/>
      <c r="E189" s="178"/>
      <c r="F189" s="178"/>
      <c r="G189" s="190">
        <f>DATOS!$E$13</f>
        <v>1</v>
      </c>
      <c r="H189" s="178"/>
      <c r="I189" s="191"/>
      <c r="J189" s="178"/>
      <c r="K189" s="178"/>
      <c r="L189" s="178"/>
      <c r="M189" s="178"/>
      <c r="N189" s="160" t="str">
        <f t="shared" si="13"/>
        <v/>
      </c>
      <c r="P189" s="160" t="str">
        <f t="shared" si="14"/>
        <v/>
      </c>
      <c r="Q189" s="160">
        <f t="shared" si="12"/>
        <v>0</v>
      </c>
      <c r="R189" s="160" t="str">
        <f t="shared" si="15"/>
        <v/>
      </c>
      <c r="S189" s="160" t="str">
        <f t="shared" si="16"/>
        <v/>
      </c>
    </row>
    <row r="190" spans="3:19" ht="17.45" customHeight="1" x14ac:dyDescent="0.25">
      <c r="C190" s="188"/>
      <c r="D190" s="189"/>
      <c r="E190" s="178"/>
      <c r="F190" s="178"/>
      <c r="G190" s="190">
        <f>DATOS!$E$13</f>
        <v>1</v>
      </c>
      <c r="H190" s="178"/>
      <c r="I190" s="191"/>
      <c r="J190" s="178"/>
      <c r="K190" s="178"/>
      <c r="L190" s="178"/>
      <c r="M190" s="178"/>
      <c r="N190" s="160" t="str">
        <f t="shared" si="13"/>
        <v/>
      </c>
      <c r="P190" s="160" t="str">
        <f t="shared" si="14"/>
        <v/>
      </c>
      <c r="Q190" s="160">
        <f t="shared" si="12"/>
        <v>0</v>
      </c>
      <c r="R190" s="160" t="str">
        <f t="shared" si="15"/>
        <v/>
      </c>
      <c r="S190" s="160" t="str">
        <f t="shared" si="16"/>
        <v/>
      </c>
    </row>
    <row r="191" spans="3:19" ht="17.45" customHeight="1" x14ac:dyDescent="0.25">
      <c r="C191" s="188"/>
      <c r="D191" s="189"/>
      <c r="E191" s="178"/>
      <c r="F191" s="178"/>
      <c r="G191" s="190">
        <f>DATOS!$E$13</f>
        <v>1</v>
      </c>
      <c r="H191" s="178"/>
      <c r="I191" s="191"/>
      <c r="J191" s="178"/>
      <c r="K191" s="178"/>
      <c r="L191" s="178"/>
      <c r="M191" s="178"/>
      <c r="N191" s="160" t="str">
        <f t="shared" si="13"/>
        <v/>
      </c>
      <c r="P191" s="160" t="str">
        <f t="shared" si="14"/>
        <v/>
      </c>
      <c r="Q191" s="160">
        <f t="shared" si="12"/>
        <v>0</v>
      </c>
      <c r="R191" s="160" t="str">
        <f t="shared" si="15"/>
        <v/>
      </c>
      <c r="S191" s="160" t="str">
        <f t="shared" si="16"/>
        <v/>
      </c>
    </row>
    <row r="192" spans="3:19" ht="17.45" customHeight="1" x14ac:dyDescent="0.25">
      <c r="C192" s="188"/>
      <c r="D192" s="189"/>
      <c r="E192" s="178"/>
      <c r="F192" s="178"/>
      <c r="G192" s="190">
        <f>DATOS!$E$13</f>
        <v>1</v>
      </c>
      <c r="H192" s="178"/>
      <c r="I192" s="191"/>
      <c r="J192" s="178"/>
      <c r="K192" s="178"/>
      <c r="L192" s="178"/>
      <c r="M192" s="178"/>
      <c r="N192" s="160" t="str">
        <f t="shared" si="13"/>
        <v/>
      </c>
      <c r="P192" s="160" t="str">
        <f t="shared" si="14"/>
        <v/>
      </c>
      <c r="Q192" s="160">
        <f t="shared" si="12"/>
        <v>0</v>
      </c>
      <c r="R192" s="160" t="str">
        <f t="shared" si="15"/>
        <v/>
      </c>
      <c r="S192" s="160" t="str">
        <f t="shared" si="16"/>
        <v/>
      </c>
    </row>
    <row r="193" spans="3:19" ht="17.45" customHeight="1" x14ac:dyDescent="0.25">
      <c r="C193" s="188"/>
      <c r="D193" s="189"/>
      <c r="E193" s="178"/>
      <c r="F193" s="178"/>
      <c r="G193" s="190">
        <f>DATOS!$E$13</f>
        <v>1</v>
      </c>
      <c r="H193" s="178"/>
      <c r="I193" s="191"/>
      <c r="J193" s="178"/>
      <c r="K193" s="178"/>
      <c r="L193" s="178"/>
      <c r="M193" s="178"/>
      <c r="N193" s="160" t="str">
        <f t="shared" si="13"/>
        <v/>
      </c>
      <c r="P193" s="160" t="str">
        <f t="shared" si="14"/>
        <v/>
      </c>
      <c r="Q193" s="160">
        <f t="shared" si="12"/>
        <v>0</v>
      </c>
      <c r="R193" s="160" t="str">
        <f t="shared" si="15"/>
        <v/>
      </c>
      <c r="S193" s="160" t="str">
        <f t="shared" si="16"/>
        <v/>
      </c>
    </row>
    <row r="194" spans="3:19" ht="17.45" customHeight="1" x14ac:dyDescent="0.25">
      <c r="C194" s="188"/>
      <c r="D194" s="189"/>
      <c r="E194" s="178"/>
      <c r="F194" s="178"/>
      <c r="G194" s="190">
        <f>DATOS!$E$13</f>
        <v>1</v>
      </c>
      <c r="H194" s="178"/>
      <c r="I194" s="191"/>
      <c r="J194" s="178"/>
      <c r="K194" s="178"/>
      <c r="L194" s="178"/>
      <c r="M194" s="178"/>
      <c r="N194" s="160" t="str">
        <f t="shared" si="13"/>
        <v/>
      </c>
      <c r="P194" s="160" t="str">
        <f t="shared" si="14"/>
        <v/>
      </c>
      <c r="Q194" s="160">
        <f t="shared" si="12"/>
        <v>0</v>
      </c>
      <c r="R194" s="160" t="str">
        <f t="shared" si="15"/>
        <v/>
      </c>
      <c r="S194" s="160" t="str">
        <f t="shared" si="16"/>
        <v/>
      </c>
    </row>
    <row r="195" spans="3:19" ht="17.45" customHeight="1" x14ac:dyDescent="0.25">
      <c r="C195" s="188"/>
      <c r="D195" s="189"/>
      <c r="E195" s="178"/>
      <c r="F195" s="178"/>
      <c r="G195" s="190">
        <f>DATOS!$E$13</f>
        <v>1</v>
      </c>
      <c r="H195" s="178"/>
      <c r="I195" s="191"/>
      <c r="J195" s="178"/>
      <c r="K195" s="178"/>
      <c r="L195" s="178"/>
      <c r="M195" s="178"/>
      <c r="N195" s="160" t="str">
        <f t="shared" si="13"/>
        <v/>
      </c>
      <c r="P195" s="160" t="str">
        <f t="shared" si="14"/>
        <v/>
      </c>
      <c r="Q195" s="160">
        <f t="shared" si="12"/>
        <v>0</v>
      </c>
      <c r="R195" s="160" t="str">
        <f t="shared" si="15"/>
        <v/>
      </c>
      <c r="S195" s="160" t="str">
        <f t="shared" si="16"/>
        <v/>
      </c>
    </row>
    <row r="196" spans="3:19" ht="17.45" customHeight="1" x14ac:dyDescent="0.25">
      <c r="C196" s="188"/>
      <c r="D196" s="189"/>
      <c r="E196" s="178"/>
      <c r="F196" s="178"/>
      <c r="G196" s="190">
        <f>DATOS!$E$13</f>
        <v>1</v>
      </c>
      <c r="H196" s="178"/>
      <c r="I196" s="191"/>
      <c r="J196" s="178"/>
      <c r="K196" s="178"/>
      <c r="L196" s="178"/>
      <c r="M196" s="178"/>
      <c r="N196" s="160" t="str">
        <f t="shared" si="13"/>
        <v/>
      </c>
      <c r="P196" s="160" t="str">
        <f t="shared" si="14"/>
        <v/>
      </c>
      <c r="Q196" s="160">
        <f t="shared" si="12"/>
        <v>0</v>
      </c>
      <c r="R196" s="160" t="str">
        <f t="shared" si="15"/>
        <v/>
      </c>
      <c r="S196" s="160" t="str">
        <f t="shared" si="16"/>
        <v/>
      </c>
    </row>
    <row r="197" spans="3:19" ht="17.45" customHeight="1" x14ac:dyDescent="0.25">
      <c r="C197" s="188"/>
      <c r="D197" s="189"/>
      <c r="E197" s="178"/>
      <c r="F197" s="178"/>
      <c r="G197" s="190">
        <f>DATOS!$E$13</f>
        <v>1</v>
      </c>
      <c r="H197" s="178"/>
      <c r="I197" s="191"/>
      <c r="J197" s="178"/>
      <c r="K197" s="178"/>
      <c r="L197" s="178"/>
      <c r="M197" s="178"/>
      <c r="N197" s="160" t="str">
        <f t="shared" si="13"/>
        <v/>
      </c>
      <c r="P197" s="160" t="str">
        <f t="shared" si="14"/>
        <v/>
      </c>
      <c r="Q197" s="160">
        <f t="shared" si="12"/>
        <v>0</v>
      </c>
      <c r="R197" s="160" t="str">
        <f t="shared" si="15"/>
        <v/>
      </c>
      <c r="S197" s="160" t="str">
        <f t="shared" si="16"/>
        <v/>
      </c>
    </row>
    <row r="198" spans="3:19" ht="17.45" customHeight="1" x14ac:dyDescent="0.25">
      <c r="C198" s="188"/>
      <c r="D198" s="189"/>
      <c r="E198" s="178"/>
      <c r="F198" s="178"/>
      <c r="G198" s="190">
        <f>DATOS!$E$13</f>
        <v>1</v>
      </c>
      <c r="H198" s="178"/>
      <c r="I198" s="191"/>
      <c r="J198" s="178"/>
      <c r="K198" s="178"/>
      <c r="L198" s="178"/>
      <c r="M198" s="178"/>
      <c r="N198" s="160" t="str">
        <f t="shared" si="13"/>
        <v/>
      </c>
      <c r="P198" s="160" t="str">
        <f t="shared" si="14"/>
        <v/>
      </c>
      <c r="Q198" s="160">
        <f t="shared" si="12"/>
        <v>0</v>
      </c>
      <c r="R198" s="160" t="str">
        <f t="shared" si="15"/>
        <v/>
      </c>
      <c r="S198" s="160" t="str">
        <f t="shared" si="16"/>
        <v/>
      </c>
    </row>
    <row r="199" spans="3:19" ht="17.45" customHeight="1" x14ac:dyDescent="0.25">
      <c r="C199" s="188"/>
      <c r="D199" s="189"/>
      <c r="E199" s="178"/>
      <c r="F199" s="178"/>
      <c r="G199" s="190">
        <f>DATOS!$E$13</f>
        <v>1</v>
      </c>
      <c r="H199" s="178"/>
      <c r="I199" s="191"/>
      <c r="J199" s="178"/>
      <c r="K199" s="178"/>
      <c r="L199" s="178"/>
      <c r="M199" s="178"/>
      <c r="N199" s="160" t="str">
        <f t="shared" si="13"/>
        <v/>
      </c>
      <c r="P199" s="160" t="str">
        <f t="shared" si="14"/>
        <v/>
      </c>
      <c r="Q199" s="160">
        <f t="shared" si="12"/>
        <v>0</v>
      </c>
      <c r="R199" s="160" t="str">
        <f t="shared" si="15"/>
        <v/>
      </c>
      <c r="S199" s="160" t="str">
        <f t="shared" si="16"/>
        <v/>
      </c>
    </row>
    <row r="200" spans="3:19" ht="17.45" customHeight="1" x14ac:dyDescent="0.25">
      <c r="C200" s="188"/>
      <c r="D200" s="189"/>
      <c r="E200" s="178"/>
      <c r="F200" s="178"/>
      <c r="G200" s="190">
        <f>DATOS!$E$13</f>
        <v>1</v>
      </c>
      <c r="H200" s="178"/>
      <c r="I200" s="191"/>
      <c r="J200" s="178"/>
      <c r="K200" s="178"/>
      <c r="L200" s="178"/>
      <c r="M200" s="178"/>
      <c r="N200" s="160" t="str">
        <f t="shared" si="13"/>
        <v/>
      </c>
      <c r="P200" s="160" t="str">
        <f t="shared" si="14"/>
        <v/>
      </c>
      <c r="Q200" s="160">
        <f t="shared" si="12"/>
        <v>0</v>
      </c>
      <c r="R200" s="160" t="str">
        <f t="shared" si="15"/>
        <v/>
      </c>
      <c r="S200" s="160" t="str">
        <f t="shared" si="16"/>
        <v/>
      </c>
    </row>
    <row r="201" spans="3:19" ht="17.45" customHeight="1" x14ac:dyDescent="0.25">
      <c r="C201" s="188"/>
      <c r="D201" s="189"/>
      <c r="E201" s="178"/>
      <c r="F201" s="178"/>
      <c r="G201" s="190">
        <f>DATOS!$E$13</f>
        <v>1</v>
      </c>
      <c r="H201" s="178"/>
      <c r="I201" s="191"/>
      <c r="J201" s="178"/>
      <c r="K201" s="178"/>
      <c r="L201" s="178"/>
      <c r="M201" s="178"/>
      <c r="N201" s="160" t="str">
        <f t="shared" si="13"/>
        <v/>
      </c>
      <c r="P201" s="160" t="str">
        <f t="shared" si="14"/>
        <v/>
      </c>
      <c r="Q201" s="160">
        <f t="shared" si="12"/>
        <v>0</v>
      </c>
      <c r="R201" s="160" t="str">
        <f t="shared" si="15"/>
        <v/>
      </c>
      <c r="S201" s="160" t="str">
        <f t="shared" si="16"/>
        <v/>
      </c>
    </row>
    <row r="202" spans="3:19" ht="17.45" customHeight="1" x14ac:dyDescent="0.25">
      <c r="C202" s="188"/>
      <c r="D202" s="189"/>
      <c r="E202" s="178"/>
      <c r="F202" s="178"/>
      <c r="G202" s="190">
        <f>DATOS!$E$13</f>
        <v>1</v>
      </c>
      <c r="H202" s="178"/>
      <c r="I202" s="191"/>
      <c r="J202" s="178"/>
      <c r="K202" s="178"/>
      <c r="L202" s="178"/>
      <c r="M202" s="178"/>
      <c r="N202" s="160" t="str">
        <f t="shared" si="13"/>
        <v/>
      </c>
      <c r="P202" s="160" t="str">
        <f t="shared" si="14"/>
        <v/>
      </c>
      <c r="Q202" s="160">
        <f t="shared" si="12"/>
        <v>0</v>
      </c>
      <c r="R202" s="160" t="str">
        <f t="shared" si="15"/>
        <v/>
      </c>
      <c r="S202" s="160" t="str">
        <f t="shared" si="16"/>
        <v/>
      </c>
    </row>
    <row r="203" spans="3:19" ht="17.45" customHeight="1" x14ac:dyDescent="0.25">
      <c r="C203" s="188"/>
      <c r="D203" s="189"/>
      <c r="E203" s="178"/>
      <c r="F203" s="178"/>
      <c r="G203" s="190">
        <f>DATOS!$E$13</f>
        <v>1</v>
      </c>
      <c r="H203" s="178"/>
      <c r="I203" s="191"/>
      <c r="J203" s="178"/>
      <c r="K203" s="178"/>
      <c r="L203" s="178"/>
      <c r="M203" s="178"/>
      <c r="N203" s="160" t="str">
        <f t="shared" si="13"/>
        <v/>
      </c>
      <c r="P203" s="160" t="str">
        <f t="shared" si="14"/>
        <v/>
      </c>
      <c r="Q203" s="160">
        <f t="shared" si="12"/>
        <v>0</v>
      </c>
      <c r="R203" s="160" t="str">
        <f t="shared" si="15"/>
        <v/>
      </c>
      <c r="S203" s="160" t="str">
        <f t="shared" si="16"/>
        <v/>
      </c>
    </row>
    <row r="204" spans="3:19" ht="17.45" customHeight="1" x14ac:dyDescent="0.25">
      <c r="C204" s="188"/>
      <c r="D204" s="189"/>
      <c r="E204" s="178"/>
      <c r="F204" s="178"/>
      <c r="G204" s="190">
        <f>DATOS!$E$13</f>
        <v>1</v>
      </c>
      <c r="H204" s="178"/>
      <c r="I204" s="191"/>
      <c r="J204" s="178"/>
      <c r="K204" s="178"/>
      <c r="L204" s="178"/>
      <c r="M204" s="178"/>
      <c r="N204" s="160" t="str">
        <f t="shared" si="13"/>
        <v/>
      </c>
      <c r="P204" s="160" t="str">
        <f t="shared" si="14"/>
        <v/>
      </c>
      <c r="Q204" s="160">
        <f t="shared" si="12"/>
        <v>0</v>
      </c>
      <c r="R204" s="160" t="str">
        <f t="shared" si="15"/>
        <v/>
      </c>
      <c r="S204" s="160" t="str">
        <f t="shared" si="16"/>
        <v/>
      </c>
    </row>
    <row r="205" spans="3:19" ht="17.45" customHeight="1" x14ac:dyDescent="0.25">
      <c r="C205" s="188"/>
      <c r="D205" s="189"/>
      <c r="E205" s="178"/>
      <c r="F205" s="178"/>
      <c r="G205" s="190">
        <f>DATOS!$E$13</f>
        <v>1</v>
      </c>
      <c r="H205" s="178"/>
      <c r="I205" s="191"/>
      <c r="J205" s="178"/>
      <c r="K205" s="178"/>
      <c r="L205" s="178"/>
      <c r="M205" s="178"/>
      <c r="N205" s="160" t="str">
        <f t="shared" si="13"/>
        <v/>
      </c>
      <c r="P205" s="160" t="str">
        <f t="shared" si="14"/>
        <v/>
      </c>
      <c r="Q205" s="160">
        <f t="shared" si="12"/>
        <v>0</v>
      </c>
      <c r="R205" s="160" t="str">
        <f t="shared" si="15"/>
        <v/>
      </c>
      <c r="S205" s="160" t="str">
        <f t="shared" si="16"/>
        <v/>
      </c>
    </row>
    <row r="206" spans="3:19" ht="17.45" customHeight="1" x14ac:dyDescent="0.25">
      <c r="C206" s="188"/>
      <c r="D206" s="189"/>
      <c r="E206" s="178"/>
      <c r="F206" s="178"/>
      <c r="G206" s="190">
        <f>DATOS!$E$13</f>
        <v>1</v>
      </c>
      <c r="H206" s="178"/>
      <c r="I206" s="191"/>
      <c r="J206" s="178"/>
      <c r="K206" s="178"/>
      <c r="L206" s="178"/>
      <c r="M206" s="178"/>
      <c r="N206" s="160" t="str">
        <f t="shared" si="13"/>
        <v/>
      </c>
      <c r="P206" s="160" t="str">
        <f t="shared" si="14"/>
        <v/>
      </c>
      <c r="Q206" s="160">
        <f t="shared" si="12"/>
        <v>0</v>
      </c>
      <c r="R206" s="160" t="str">
        <f t="shared" si="15"/>
        <v/>
      </c>
      <c r="S206" s="160" t="str">
        <f t="shared" si="16"/>
        <v/>
      </c>
    </row>
    <row r="207" spans="3:19" ht="17.45" customHeight="1" x14ac:dyDescent="0.25">
      <c r="C207" s="188"/>
      <c r="D207" s="189"/>
      <c r="E207" s="178"/>
      <c r="F207" s="178"/>
      <c r="G207" s="190">
        <f>DATOS!$E$13</f>
        <v>1</v>
      </c>
      <c r="H207" s="178"/>
      <c r="I207" s="191"/>
      <c r="J207" s="178"/>
      <c r="K207" s="178"/>
      <c r="L207" s="178"/>
      <c r="M207" s="178"/>
      <c r="N207" s="160" t="str">
        <f t="shared" si="13"/>
        <v/>
      </c>
      <c r="P207" s="160" t="str">
        <f t="shared" si="14"/>
        <v/>
      </c>
      <c r="Q207" s="160">
        <f t="shared" si="12"/>
        <v>0</v>
      </c>
      <c r="R207" s="160" t="str">
        <f t="shared" si="15"/>
        <v/>
      </c>
      <c r="S207" s="160" t="str">
        <f t="shared" si="16"/>
        <v/>
      </c>
    </row>
    <row r="208" spans="3:19" ht="17.45" customHeight="1" x14ac:dyDescent="0.25">
      <c r="C208" s="188"/>
      <c r="D208" s="189"/>
      <c r="E208" s="178"/>
      <c r="F208" s="178"/>
      <c r="G208" s="190">
        <f>DATOS!$E$13</f>
        <v>1</v>
      </c>
      <c r="H208" s="178"/>
      <c r="I208" s="191"/>
      <c r="J208" s="178"/>
      <c r="K208" s="178"/>
      <c r="L208" s="178"/>
      <c r="M208" s="178"/>
      <c r="N208" s="160" t="str">
        <f t="shared" si="13"/>
        <v/>
      </c>
      <c r="P208" s="160" t="str">
        <f t="shared" si="14"/>
        <v/>
      </c>
      <c r="Q208" s="160">
        <f t="shared" si="12"/>
        <v>0</v>
      </c>
      <c r="R208" s="160" t="str">
        <f t="shared" si="15"/>
        <v/>
      </c>
      <c r="S208" s="160" t="str">
        <f t="shared" si="16"/>
        <v/>
      </c>
    </row>
    <row r="209" spans="3:19" ht="17.45" customHeight="1" x14ac:dyDescent="0.25">
      <c r="C209" s="188"/>
      <c r="D209" s="189"/>
      <c r="E209" s="178"/>
      <c r="F209" s="178"/>
      <c r="G209" s="190">
        <f>DATOS!$E$13</f>
        <v>1</v>
      </c>
      <c r="H209" s="178"/>
      <c r="I209" s="191"/>
      <c r="J209" s="178"/>
      <c r="K209" s="178"/>
      <c r="L209" s="178"/>
      <c r="M209" s="178"/>
      <c r="N209" s="160" t="str">
        <f t="shared" si="13"/>
        <v/>
      </c>
      <c r="P209" s="160" t="str">
        <f t="shared" si="14"/>
        <v/>
      </c>
      <c r="Q209" s="160">
        <f t="shared" ref="Q209:Q272" si="17">IF($I209=0%,H209,"")</f>
        <v>0</v>
      </c>
      <c r="R209" s="160" t="str">
        <f t="shared" si="15"/>
        <v/>
      </c>
      <c r="S209" s="160" t="str">
        <f t="shared" si="16"/>
        <v/>
      </c>
    </row>
    <row r="210" spans="3:19" ht="17.45" customHeight="1" x14ac:dyDescent="0.25">
      <c r="C210" s="188"/>
      <c r="D210" s="189"/>
      <c r="E210" s="178"/>
      <c r="F210" s="178"/>
      <c r="G210" s="190">
        <f>DATOS!$E$13</f>
        <v>1</v>
      </c>
      <c r="H210" s="178"/>
      <c r="I210" s="191"/>
      <c r="J210" s="178"/>
      <c r="K210" s="178"/>
      <c r="L210" s="178"/>
      <c r="M210" s="178"/>
      <c r="N210" s="160" t="str">
        <f t="shared" ref="N210:N273" si="18">IF(H210&amp;J210&amp;K210&amp;L210&amp;M210="","",H210+J210+K210-L210-M210)</f>
        <v/>
      </c>
      <c r="P210" s="160" t="str">
        <f t="shared" ref="P210:P273" si="19">IF($I210="E",H210,"")</f>
        <v/>
      </c>
      <c r="Q210" s="160">
        <f t="shared" si="17"/>
        <v>0</v>
      </c>
      <c r="R210" s="160" t="str">
        <f t="shared" ref="R210:R273" si="20">IF(OR($I210=8%,$I210=11%),$J210/$I210,"")</f>
        <v/>
      </c>
      <c r="S210" s="160" t="str">
        <f t="shared" si="16"/>
        <v/>
      </c>
    </row>
    <row r="211" spans="3:19" ht="17.45" customHeight="1" x14ac:dyDescent="0.25">
      <c r="C211" s="188"/>
      <c r="D211" s="189"/>
      <c r="E211" s="178"/>
      <c r="F211" s="178"/>
      <c r="G211" s="190">
        <f>DATOS!$E$13</f>
        <v>1</v>
      </c>
      <c r="H211" s="178"/>
      <c r="I211" s="191"/>
      <c r="J211" s="178"/>
      <c r="K211" s="178"/>
      <c r="L211" s="178"/>
      <c r="M211" s="178"/>
      <c r="N211" s="160" t="str">
        <f t="shared" si="18"/>
        <v/>
      </c>
      <c r="P211" s="160" t="str">
        <f t="shared" si="19"/>
        <v/>
      </c>
      <c r="Q211" s="160">
        <f t="shared" si="17"/>
        <v>0</v>
      </c>
      <c r="R211" s="160" t="str">
        <f t="shared" si="20"/>
        <v/>
      </c>
      <c r="S211" s="160" t="str">
        <f t="shared" ref="S211:S274" si="21">IF(OR($I211=15%,$I211=16%),$J211/$I211,"")</f>
        <v/>
      </c>
    </row>
    <row r="212" spans="3:19" ht="17.45" customHeight="1" x14ac:dyDescent="0.25">
      <c r="C212" s="188"/>
      <c r="D212" s="189"/>
      <c r="E212" s="178"/>
      <c r="F212" s="178"/>
      <c r="G212" s="190">
        <f>DATOS!$E$13</f>
        <v>1</v>
      </c>
      <c r="H212" s="178"/>
      <c r="I212" s="191"/>
      <c r="J212" s="178"/>
      <c r="K212" s="178"/>
      <c r="L212" s="178"/>
      <c r="M212" s="178"/>
      <c r="N212" s="160" t="str">
        <f t="shared" si="18"/>
        <v/>
      </c>
      <c r="P212" s="160" t="str">
        <f t="shared" si="19"/>
        <v/>
      </c>
      <c r="Q212" s="160">
        <f t="shared" si="17"/>
        <v>0</v>
      </c>
      <c r="R212" s="160" t="str">
        <f t="shared" si="20"/>
        <v/>
      </c>
      <c r="S212" s="160" t="str">
        <f t="shared" si="21"/>
        <v/>
      </c>
    </row>
    <row r="213" spans="3:19" ht="17.45" customHeight="1" x14ac:dyDescent="0.25">
      <c r="C213" s="188"/>
      <c r="D213" s="189"/>
      <c r="E213" s="178"/>
      <c r="F213" s="178"/>
      <c r="G213" s="190">
        <f>DATOS!$E$13</f>
        <v>1</v>
      </c>
      <c r="H213" s="178"/>
      <c r="I213" s="191"/>
      <c r="J213" s="178"/>
      <c r="K213" s="178"/>
      <c r="L213" s="178"/>
      <c r="M213" s="178"/>
      <c r="N213" s="160" t="str">
        <f t="shared" si="18"/>
        <v/>
      </c>
      <c r="P213" s="160" t="str">
        <f t="shared" si="19"/>
        <v/>
      </c>
      <c r="Q213" s="160">
        <f t="shared" si="17"/>
        <v>0</v>
      </c>
      <c r="R213" s="160" t="str">
        <f t="shared" si="20"/>
        <v/>
      </c>
      <c r="S213" s="160" t="str">
        <f t="shared" si="21"/>
        <v/>
      </c>
    </row>
    <row r="214" spans="3:19" ht="17.45" customHeight="1" x14ac:dyDescent="0.25">
      <c r="C214" s="188"/>
      <c r="D214" s="189"/>
      <c r="E214" s="178"/>
      <c r="F214" s="178"/>
      <c r="G214" s="190">
        <f>DATOS!$E$13</f>
        <v>1</v>
      </c>
      <c r="H214" s="178"/>
      <c r="I214" s="191"/>
      <c r="J214" s="178"/>
      <c r="K214" s="178"/>
      <c r="L214" s="178"/>
      <c r="M214" s="178"/>
      <c r="N214" s="160" t="str">
        <f t="shared" si="18"/>
        <v/>
      </c>
      <c r="P214" s="160" t="str">
        <f t="shared" si="19"/>
        <v/>
      </c>
      <c r="Q214" s="160">
        <f t="shared" si="17"/>
        <v>0</v>
      </c>
      <c r="R214" s="160" t="str">
        <f t="shared" si="20"/>
        <v/>
      </c>
      <c r="S214" s="160" t="str">
        <f t="shared" si="21"/>
        <v/>
      </c>
    </row>
    <row r="215" spans="3:19" ht="17.45" customHeight="1" x14ac:dyDescent="0.25">
      <c r="C215" s="188"/>
      <c r="D215" s="189"/>
      <c r="E215" s="178"/>
      <c r="F215" s="178"/>
      <c r="G215" s="190">
        <f>DATOS!$E$13</f>
        <v>1</v>
      </c>
      <c r="H215" s="178"/>
      <c r="I215" s="191"/>
      <c r="J215" s="178"/>
      <c r="K215" s="178"/>
      <c r="L215" s="178"/>
      <c r="M215" s="178"/>
      <c r="N215" s="160" t="str">
        <f t="shared" si="18"/>
        <v/>
      </c>
      <c r="P215" s="160" t="str">
        <f t="shared" si="19"/>
        <v/>
      </c>
      <c r="Q215" s="160">
        <f t="shared" si="17"/>
        <v>0</v>
      </c>
      <c r="R215" s="160" t="str">
        <f t="shared" si="20"/>
        <v/>
      </c>
      <c r="S215" s="160" t="str">
        <f t="shared" si="21"/>
        <v/>
      </c>
    </row>
    <row r="216" spans="3:19" ht="17.45" customHeight="1" x14ac:dyDescent="0.25">
      <c r="C216" s="188"/>
      <c r="D216" s="189"/>
      <c r="E216" s="178"/>
      <c r="F216" s="178"/>
      <c r="G216" s="190">
        <f>DATOS!$E$13</f>
        <v>1</v>
      </c>
      <c r="H216" s="178"/>
      <c r="I216" s="191"/>
      <c r="J216" s="178"/>
      <c r="K216" s="178"/>
      <c r="L216" s="178"/>
      <c r="M216" s="178"/>
      <c r="N216" s="160" t="str">
        <f t="shared" si="18"/>
        <v/>
      </c>
      <c r="P216" s="160" t="str">
        <f t="shared" si="19"/>
        <v/>
      </c>
      <c r="Q216" s="160">
        <f t="shared" si="17"/>
        <v>0</v>
      </c>
      <c r="R216" s="160" t="str">
        <f t="shared" si="20"/>
        <v/>
      </c>
      <c r="S216" s="160" t="str">
        <f t="shared" si="21"/>
        <v/>
      </c>
    </row>
    <row r="217" spans="3:19" ht="17.45" customHeight="1" x14ac:dyDescent="0.25">
      <c r="C217" s="188"/>
      <c r="D217" s="189"/>
      <c r="E217" s="178"/>
      <c r="F217" s="178"/>
      <c r="G217" s="190">
        <f>DATOS!$E$13</f>
        <v>1</v>
      </c>
      <c r="H217" s="178"/>
      <c r="I217" s="191"/>
      <c r="J217" s="178"/>
      <c r="K217" s="178"/>
      <c r="L217" s="178"/>
      <c r="M217" s="178"/>
      <c r="N217" s="160" t="str">
        <f t="shared" si="18"/>
        <v/>
      </c>
      <c r="P217" s="160" t="str">
        <f t="shared" si="19"/>
        <v/>
      </c>
      <c r="Q217" s="160">
        <f t="shared" si="17"/>
        <v>0</v>
      </c>
      <c r="R217" s="160" t="str">
        <f t="shared" si="20"/>
        <v/>
      </c>
      <c r="S217" s="160" t="str">
        <f t="shared" si="21"/>
        <v/>
      </c>
    </row>
    <row r="218" spans="3:19" ht="17.45" customHeight="1" x14ac:dyDescent="0.25">
      <c r="C218" s="188"/>
      <c r="D218" s="189"/>
      <c r="E218" s="178"/>
      <c r="F218" s="178"/>
      <c r="G218" s="190">
        <f>DATOS!$E$13</f>
        <v>1</v>
      </c>
      <c r="H218" s="178"/>
      <c r="I218" s="191"/>
      <c r="J218" s="178"/>
      <c r="K218" s="178"/>
      <c r="L218" s="178"/>
      <c r="M218" s="178"/>
      <c r="N218" s="160" t="str">
        <f t="shared" si="18"/>
        <v/>
      </c>
      <c r="P218" s="160" t="str">
        <f t="shared" si="19"/>
        <v/>
      </c>
      <c r="Q218" s="160">
        <f t="shared" si="17"/>
        <v>0</v>
      </c>
      <c r="R218" s="160" t="str">
        <f t="shared" si="20"/>
        <v/>
      </c>
      <c r="S218" s="160" t="str">
        <f t="shared" si="21"/>
        <v/>
      </c>
    </row>
    <row r="219" spans="3:19" ht="17.45" customHeight="1" x14ac:dyDescent="0.25">
      <c r="C219" s="188"/>
      <c r="D219" s="189"/>
      <c r="E219" s="178"/>
      <c r="F219" s="178"/>
      <c r="G219" s="190">
        <f>DATOS!$E$13</f>
        <v>1</v>
      </c>
      <c r="H219" s="178"/>
      <c r="I219" s="191"/>
      <c r="J219" s="178"/>
      <c r="K219" s="178"/>
      <c r="L219" s="178"/>
      <c r="M219" s="178"/>
      <c r="N219" s="160" t="str">
        <f t="shared" si="18"/>
        <v/>
      </c>
      <c r="P219" s="160" t="str">
        <f t="shared" si="19"/>
        <v/>
      </c>
      <c r="Q219" s="160">
        <f t="shared" si="17"/>
        <v>0</v>
      </c>
      <c r="R219" s="160" t="str">
        <f t="shared" si="20"/>
        <v/>
      </c>
      <c r="S219" s="160" t="str">
        <f t="shared" si="21"/>
        <v/>
      </c>
    </row>
    <row r="220" spans="3:19" ht="17.45" customHeight="1" x14ac:dyDescent="0.25">
      <c r="C220" s="188"/>
      <c r="D220" s="189"/>
      <c r="E220" s="178"/>
      <c r="F220" s="178"/>
      <c r="G220" s="190">
        <f>DATOS!$E$13</f>
        <v>1</v>
      </c>
      <c r="H220" s="178"/>
      <c r="I220" s="191"/>
      <c r="J220" s="178"/>
      <c r="K220" s="178"/>
      <c r="L220" s="178"/>
      <c r="M220" s="178"/>
      <c r="N220" s="160" t="str">
        <f t="shared" si="18"/>
        <v/>
      </c>
      <c r="P220" s="160" t="str">
        <f t="shared" si="19"/>
        <v/>
      </c>
      <c r="Q220" s="160">
        <f t="shared" si="17"/>
        <v>0</v>
      </c>
      <c r="R220" s="160" t="str">
        <f t="shared" si="20"/>
        <v/>
      </c>
      <c r="S220" s="160" t="str">
        <f t="shared" si="21"/>
        <v/>
      </c>
    </row>
    <row r="221" spans="3:19" ht="17.45" customHeight="1" x14ac:dyDescent="0.25">
      <c r="C221" s="188"/>
      <c r="D221" s="189"/>
      <c r="E221" s="178"/>
      <c r="F221" s="178"/>
      <c r="G221" s="190">
        <f>DATOS!$E$13</f>
        <v>1</v>
      </c>
      <c r="H221" s="178"/>
      <c r="I221" s="191"/>
      <c r="J221" s="178"/>
      <c r="K221" s="178"/>
      <c r="L221" s="178"/>
      <c r="M221" s="178"/>
      <c r="N221" s="160" t="str">
        <f t="shared" si="18"/>
        <v/>
      </c>
      <c r="P221" s="160" t="str">
        <f t="shared" si="19"/>
        <v/>
      </c>
      <c r="Q221" s="160">
        <f t="shared" si="17"/>
        <v>0</v>
      </c>
      <c r="R221" s="160" t="str">
        <f t="shared" si="20"/>
        <v/>
      </c>
      <c r="S221" s="160" t="str">
        <f t="shared" si="21"/>
        <v/>
      </c>
    </row>
    <row r="222" spans="3:19" ht="17.45" customHeight="1" x14ac:dyDescent="0.25">
      <c r="C222" s="188"/>
      <c r="D222" s="189"/>
      <c r="E222" s="178"/>
      <c r="F222" s="178"/>
      <c r="G222" s="190">
        <f>DATOS!$E$13</f>
        <v>1</v>
      </c>
      <c r="H222" s="178"/>
      <c r="I222" s="191"/>
      <c r="J222" s="178"/>
      <c r="K222" s="178"/>
      <c r="L222" s="178"/>
      <c r="M222" s="178"/>
      <c r="N222" s="160" t="str">
        <f t="shared" si="18"/>
        <v/>
      </c>
      <c r="P222" s="160" t="str">
        <f t="shared" si="19"/>
        <v/>
      </c>
      <c r="Q222" s="160">
        <f t="shared" si="17"/>
        <v>0</v>
      </c>
      <c r="R222" s="160" t="str">
        <f t="shared" si="20"/>
        <v/>
      </c>
      <c r="S222" s="160" t="str">
        <f t="shared" si="21"/>
        <v/>
      </c>
    </row>
    <row r="223" spans="3:19" ht="17.45" customHeight="1" x14ac:dyDescent="0.25">
      <c r="C223" s="188"/>
      <c r="D223" s="189"/>
      <c r="E223" s="178"/>
      <c r="F223" s="178"/>
      <c r="G223" s="190">
        <f>DATOS!$E$13</f>
        <v>1</v>
      </c>
      <c r="H223" s="178"/>
      <c r="I223" s="191"/>
      <c r="J223" s="178"/>
      <c r="K223" s="178"/>
      <c r="L223" s="178"/>
      <c r="M223" s="178"/>
      <c r="N223" s="160" t="str">
        <f t="shared" si="18"/>
        <v/>
      </c>
      <c r="P223" s="160" t="str">
        <f t="shared" si="19"/>
        <v/>
      </c>
      <c r="Q223" s="160">
        <f t="shared" si="17"/>
        <v>0</v>
      </c>
      <c r="R223" s="160" t="str">
        <f t="shared" si="20"/>
        <v/>
      </c>
      <c r="S223" s="160" t="str">
        <f t="shared" si="21"/>
        <v/>
      </c>
    </row>
    <row r="224" spans="3:19" ht="17.45" customHeight="1" x14ac:dyDescent="0.25">
      <c r="C224" s="188"/>
      <c r="D224" s="189"/>
      <c r="E224" s="178"/>
      <c r="F224" s="178"/>
      <c r="G224" s="190">
        <f>DATOS!$E$13</f>
        <v>1</v>
      </c>
      <c r="H224" s="178"/>
      <c r="I224" s="191"/>
      <c r="J224" s="178"/>
      <c r="K224" s="178"/>
      <c r="L224" s="178"/>
      <c r="M224" s="178"/>
      <c r="N224" s="160" t="str">
        <f t="shared" si="18"/>
        <v/>
      </c>
      <c r="P224" s="160" t="str">
        <f t="shared" si="19"/>
        <v/>
      </c>
      <c r="Q224" s="160">
        <f t="shared" si="17"/>
        <v>0</v>
      </c>
      <c r="R224" s="160" t="str">
        <f t="shared" si="20"/>
        <v/>
      </c>
      <c r="S224" s="160" t="str">
        <f t="shared" si="21"/>
        <v/>
      </c>
    </row>
    <row r="225" spans="3:19" ht="17.45" customHeight="1" x14ac:dyDescent="0.25">
      <c r="C225" s="188"/>
      <c r="D225" s="189"/>
      <c r="E225" s="178"/>
      <c r="F225" s="178"/>
      <c r="G225" s="190">
        <f>DATOS!$E$13</f>
        <v>1</v>
      </c>
      <c r="H225" s="178"/>
      <c r="I225" s="191"/>
      <c r="J225" s="178"/>
      <c r="K225" s="178"/>
      <c r="L225" s="178"/>
      <c r="M225" s="178"/>
      <c r="N225" s="160" t="str">
        <f t="shared" si="18"/>
        <v/>
      </c>
      <c r="P225" s="160" t="str">
        <f t="shared" si="19"/>
        <v/>
      </c>
      <c r="Q225" s="160">
        <f t="shared" si="17"/>
        <v>0</v>
      </c>
      <c r="R225" s="160" t="str">
        <f t="shared" si="20"/>
        <v/>
      </c>
      <c r="S225" s="160" t="str">
        <f t="shared" si="21"/>
        <v/>
      </c>
    </row>
    <row r="226" spans="3:19" ht="17.45" customHeight="1" x14ac:dyDescent="0.25">
      <c r="C226" s="188"/>
      <c r="D226" s="189"/>
      <c r="E226" s="178"/>
      <c r="F226" s="178"/>
      <c r="G226" s="190">
        <f>DATOS!$E$13</f>
        <v>1</v>
      </c>
      <c r="H226" s="178"/>
      <c r="I226" s="191"/>
      <c r="J226" s="178"/>
      <c r="K226" s="178"/>
      <c r="L226" s="178"/>
      <c r="M226" s="178"/>
      <c r="N226" s="160" t="str">
        <f t="shared" si="18"/>
        <v/>
      </c>
      <c r="P226" s="160" t="str">
        <f t="shared" si="19"/>
        <v/>
      </c>
      <c r="Q226" s="160">
        <f t="shared" si="17"/>
        <v>0</v>
      </c>
      <c r="R226" s="160" t="str">
        <f t="shared" si="20"/>
        <v/>
      </c>
      <c r="S226" s="160" t="str">
        <f t="shared" si="21"/>
        <v/>
      </c>
    </row>
    <row r="227" spans="3:19" ht="17.45" customHeight="1" x14ac:dyDescent="0.25">
      <c r="C227" s="188"/>
      <c r="D227" s="189"/>
      <c r="E227" s="178"/>
      <c r="F227" s="178"/>
      <c r="G227" s="190">
        <f>DATOS!$E$13</f>
        <v>1</v>
      </c>
      <c r="H227" s="178"/>
      <c r="I227" s="191"/>
      <c r="J227" s="178"/>
      <c r="K227" s="178"/>
      <c r="L227" s="178"/>
      <c r="M227" s="178"/>
      <c r="N227" s="160" t="str">
        <f t="shared" si="18"/>
        <v/>
      </c>
      <c r="P227" s="160" t="str">
        <f t="shared" si="19"/>
        <v/>
      </c>
      <c r="Q227" s="160">
        <f t="shared" si="17"/>
        <v>0</v>
      </c>
      <c r="R227" s="160" t="str">
        <f t="shared" si="20"/>
        <v/>
      </c>
      <c r="S227" s="160" t="str">
        <f t="shared" si="21"/>
        <v/>
      </c>
    </row>
    <row r="228" spans="3:19" ht="17.45" customHeight="1" x14ac:dyDescent="0.25">
      <c r="C228" s="188"/>
      <c r="D228" s="189"/>
      <c r="E228" s="178"/>
      <c r="F228" s="178"/>
      <c r="G228" s="190">
        <f>DATOS!$E$13</f>
        <v>1</v>
      </c>
      <c r="H228" s="178"/>
      <c r="I228" s="191"/>
      <c r="J228" s="178"/>
      <c r="K228" s="178"/>
      <c r="L228" s="178"/>
      <c r="M228" s="178"/>
      <c r="N228" s="160" t="str">
        <f t="shared" si="18"/>
        <v/>
      </c>
      <c r="P228" s="160" t="str">
        <f t="shared" si="19"/>
        <v/>
      </c>
      <c r="Q228" s="160">
        <f t="shared" si="17"/>
        <v>0</v>
      </c>
      <c r="R228" s="160" t="str">
        <f t="shared" si="20"/>
        <v/>
      </c>
      <c r="S228" s="160" t="str">
        <f t="shared" si="21"/>
        <v/>
      </c>
    </row>
    <row r="229" spans="3:19" ht="17.45" customHeight="1" x14ac:dyDescent="0.25">
      <c r="C229" s="188"/>
      <c r="D229" s="189"/>
      <c r="E229" s="178"/>
      <c r="F229" s="178"/>
      <c r="G229" s="190">
        <f>DATOS!$E$13</f>
        <v>1</v>
      </c>
      <c r="H229" s="178"/>
      <c r="I229" s="191"/>
      <c r="J229" s="178"/>
      <c r="K229" s="178"/>
      <c r="L229" s="178"/>
      <c r="M229" s="178"/>
      <c r="N229" s="160" t="str">
        <f t="shared" si="18"/>
        <v/>
      </c>
      <c r="P229" s="160" t="str">
        <f t="shared" si="19"/>
        <v/>
      </c>
      <c r="Q229" s="160">
        <f t="shared" si="17"/>
        <v>0</v>
      </c>
      <c r="R229" s="160" t="str">
        <f t="shared" si="20"/>
        <v/>
      </c>
      <c r="S229" s="160" t="str">
        <f t="shared" si="21"/>
        <v/>
      </c>
    </row>
    <row r="230" spans="3:19" ht="17.45" customHeight="1" x14ac:dyDescent="0.25">
      <c r="C230" s="188"/>
      <c r="D230" s="189"/>
      <c r="E230" s="178"/>
      <c r="F230" s="178"/>
      <c r="G230" s="190">
        <f>DATOS!$E$13</f>
        <v>1</v>
      </c>
      <c r="H230" s="178"/>
      <c r="I230" s="191"/>
      <c r="J230" s="178"/>
      <c r="K230" s="178"/>
      <c r="L230" s="178"/>
      <c r="M230" s="178"/>
      <c r="N230" s="160" t="str">
        <f t="shared" si="18"/>
        <v/>
      </c>
      <c r="P230" s="160" t="str">
        <f t="shared" si="19"/>
        <v/>
      </c>
      <c r="Q230" s="160">
        <f t="shared" si="17"/>
        <v>0</v>
      </c>
      <c r="R230" s="160" t="str">
        <f t="shared" si="20"/>
        <v/>
      </c>
      <c r="S230" s="160" t="str">
        <f t="shared" si="21"/>
        <v/>
      </c>
    </row>
    <row r="231" spans="3:19" ht="17.45" customHeight="1" x14ac:dyDescent="0.25">
      <c r="C231" s="188"/>
      <c r="D231" s="189"/>
      <c r="E231" s="178"/>
      <c r="F231" s="178"/>
      <c r="G231" s="190">
        <f>DATOS!$E$13</f>
        <v>1</v>
      </c>
      <c r="H231" s="178"/>
      <c r="I231" s="191"/>
      <c r="J231" s="178"/>
      <c r="K231" s="178"/>
      <c r="L231" s="178"/>
      <c r="M231" s="178"/>
      <c r="N231" s="160" t="str">
        <f t="shared" si="18"/>
        <v/>
      </c>
      <c r="P231" s="160" t="str">
        <f t="shared" si="19"/>
        <v/>
      </c>
      <c r="Q231" s="160">
        <f t="shared" si="17"/>
        <v>0</v>
      </c>
      <c r="R231" s="160" t="str">
        <f t="shared" si="20"/>
        <v/>
      </c>
      <c r="S231" s="160" t="str">
        <f t="shared" si="21"/>
        <v/>
      </c>
    </row>
    <row r="232" spans="3:19" ht="17.45" customHeight="1" x14ac:dyDescent="0.25">
      <c r="C232" s="188"/>
      <c r="D232" s="189"/>
      <c r="E232" s="178"/>
      <c r="F232" s="178"/>
      <c r="G232" s="190">
        <f>DATOS!$E$13</f>
        <v>1</v>
      </c>
      <c r="H232" s="178"/>
      <c r="I232" s="191"/>
      <c r="J232" s="178"/>
      <c r="K232" s="178"/>
      <c r="L232" s="178"/>
      <c r="M232" s="178"/>
      <c r="N232" s="160" t="str">
        <f t="shared" si="18"/>
        <v/>
      </c>
      <c r="P232" s="160" t="str">
        <f t="shared" si="19"/>
        <v/>
      </c>
      <c r="Q232" s="160">
        <f t="shared" si="17"/>
        <v>0</v>
      </c>
      <c r="R232" s="160" t="str">
        <f t="shared" si="20"/>
        <v/>
      </c>
      <c r="S232" s="160" t="str">
        <f t="shared" si="21"/>
        <v/>
      </c>
    </row>
    <row r="233" spans="3:19" ht="17.45" customHeight="1" x14ac:dyDescent="0.25">
      <c r="C233" s="188"/>
      <c r="D233" s="189"/>
      <c r="E233" s="178"/>
      <c r="F233" s="178"/>
      <c r="G233" s="190">
        <f>DATOS!$E$13</f>
        <v>1</v>
      </c>
      <c r="H233" s="178"/>
      <c r="I233" s="191"/>
      <c r="J233" s="178"/>
      <c r="K233" s="178"/>
      <c r="L233" s="178"/>
      <c r="M233" s="178"/>
      <c r="N233" s="160" t="str">
        <f t="shared" si="18"/>
        <v/>
      </c>
      <c r="P233" s="160" t="str">
        <f t="shared" si="19"/>
        <v/>
      </c>
      <c r="Q233" s="160">
        <f t="shared" si="17"/>
        <v>0</v>
      </c>
      <c r="R233" s="160" t="str">
        <f t="shared" si="20"/>
        <v/>
      </c>
      <c r="S233" s="160" t="str">
        <f t="shared" si="21"/>
        <v/>
      </c>
    </row>
    <row r="234" spans="3:19" ht="17.45" customHeight="1" x14ac:dyDescent="0.25">
      <c r="C234" s="188"/>
      <c r="D234" s="189"/>
      <c r="E234" s="178"/>
      <c r="F234" s="178"/>
      <c r="G234" s="190">
        <f>DATOS!$E$13</f>
        <v>1</v>
      </c>
      <c r="H234" s="178"/>
      <c r="I234" s="191"/>
      <c r="J234" s="178"/>
      <c r="K234" s="178"/>
      <c r="L234" s="178"/>
      <c r="M234" s="178"/>
      <c r="N234" s="160" t="str">
        <f t="shared" si="18"/>
        <v/>
      </c>
      <c r="P234" s="160" t="str">
        <f t="shared" si="19"/>
        <v/>
      </c>
      <c r="Q234" s="160">
        <f t="shared" si="17"/>
        <v>0</v>
      </c>
      <c r="R234" s="160" t="str">
        <f t="shared" si="20"/>
        <v/>
      </c>
      <c r="S234" s="160" t="str">
        <f t="shared" si="21"/>
        <v/>
      </c>
    </row>
    <row r="235" spans="3:19" ht="17.45" customHeight="1" x14ac:dyDescent="0.25">
      <c r="C235" s="188"/>
      <c r="D235" s="189"/>
      <c r="E235" s="178"/>
      <c r="F235" s="178"/>
      <c r="G235" s="190">
        <f>DATOS!$E$13</f>
        <v>1</v>
      </c>
      <c r="H235" s="178"/>
      <c r="I235" s="191"/>
      <c r="J235" s="178"/>
      <c r="K235" s="178"/>
      <c r="L235" s="178"/>
      <c r="M235" s="178"/>
      <c r="N235" s="160" t="str">
        <f t="shared" si="18"/>
        <v/>
      </c>
      <c r="P235" s="160" t="str">
        <f t="shared" si="19"/>
        <v/>
      </c>
      <c r="Q235" s="160">
        <f t="shared" si="17"/>
        <v>0</v>
      </c>
      <c r="R235" s="160" t="str">
        <f t="shared" si="20"/>
        <v/>
      </c>
      <c r="S235" s="160" t="str">
        <f t="shared" si="21"/>
        <v/>
      </c>
    </row>
    <row r="236" spans="3:19" ht="17.45" customHeight="1" x14ac:dyDescent="0.25">
      <c r="C236" s="188"/>
      <c r="D236" s="189"/>
      <c r="E236" s="178"/>
      <c r="F236" s="178"/>
      <c r="G236" s="190">
        <f>DATOS!$E$13</f>
        <v>1</v>
      </c>
      <c r="H236" s="178"/>
      <c r="I236" s="191"/>
      <c r="J236" s="178"/>
      <c r="K236" s="178"/>
      <c r="L236" s="178"/>
      <c r="M236" s="178"/>
      <c r="N236" s="160" t="str">
        <f t="shared" si="18"/>
        <v/>
      </c>
      <c r="P236" s="160" t="str">
        <f t="shared" si="19"/>
        <v/>
      </c>
      <c r="Q236" s="160">
        <f t="shared" si="17"/>
        <v>0</v>
      </c>
      <c r="R236" s="160" t="str">
        <f t="shared" si="20"/>
        <v/>
      </c>
      <c r="S236" s="160" t="str">
        <f t="shared" si="21"/>
        <v/>
      </c>
    </row>
    <row r="237" spans="3:19" ht="17.45" customHeight="1" x14ac:dyDescent="0.25">
      <c r="C237" s="188"/>
      <c r="D237" s="189"/>
      <c r="E237" s="178"/>
      <c r="F237" s="178"/>
      <c r="G237" s="190">
        <f>DATOS!$E$13</f>
        <v>1</v>
      </c>
      <c r="H237" s="178"/>
      <c r="I237" s="191"/>
      <c r="J237" s="178"/>
      <c r="K237" s="178"/>
      <c r="L237" s="178"/>
      <c r="M237" s="178"/>
      <c r="N237" s="160" t="str">
        <f t="shared" si="18"/>
        <v/>
      </c>
      <c r="P237" s="160" t="str">
        <f t="shared" si="19"/>
        <v/>
      </c>
      <c r="Q237" s="160">
        <f t="shared" si="17"/>
        <v>0</v>
      </c>
      <c r="R237" s="160" t="str">
        <f t="shared" si="20"/>
        <v/>
      </c>
      <c r="S237" s="160" t="str">
        <f t="shared" si="21"/>
        <v/>
      </c>
    </row>
    <row r="238" spans="3:19" ht="17.45" customHeight="1" x14ac:dyDescent="0.25">
      <c r="C238" s="188"/>
      <c r="D238" s="189"/>
      <c r="E238" s="178"/>
      <c r="F238" s="178"/>
      <c r="G238" s="190">
        <f>DATOS!$E$13</f>
        <v>1</v>
      </c>
      <c r="H238" s="178"/>
      <c r="I238" s="191"/>
      <c r="J238" s="178"/>
      <c r="K238" s="178"/>
      <c r="L238" s="178"/>
      <c r="M238" s="178"/>
      <c r="N238" s="160" t="str">
        <f t="shared" si="18"/>
        <v/>
      </c>
      <c r="P238" s="160" t="str">
        <f t="shared" si="19"/>
        <v/>
      </c>
      <c r="Q238" s="160">
        <f t="shared" si="17"/>
        <v>0</v>
      </c>
      <c r="R238" s="160" t="str">
        <f t="shared" si="20"/>
        <v/>
      </c>
      <c r="S238" s="160" t="str">
        <f t="shared" si="21"/>
        <v/>
      </c>
    </row>
    <row r="239" spans="3:19" ht="17.45" customHeight="1" x14ac:dyDescent="0.25">
      <c r="C239" s="188"/>
      <c r="D239" s="189"/>
      <c r="E239" s="178"/>
      <c r="F239" s="178"/>
      <c r="G239" s="190">
        <f>DATOS!$E$13</f>
        <v>1</v>
      </c>
      <c r="H239" s="178"/>
      <c r="I239" s="191"/>
      <c r="J239" s="178"/>
      <c r="K239" s="178"/>
      <c r="L239" s="178"/>
      <c r="M239" s="178"/>
      <c r="N239" s="160" t="str">
        <f t="shared" si="18"/>
        <v/>
      </c>
      <c r="P239" s="160" t="str">
        <f t="shared" si="19"/>
        <v/>
      </c>
      <c r="Q239" s="160">
        <f t="shared" si="17"/>
        <v>0</v>
      </c>
      <c r="R239" s="160" t="str">
        <f t="shared" si="20"/>
        <v/>
      </c>
      <c r="S239" s="160" t="str">
        <f t="shared" si="21"/>
        <v/>
      </c>
    </row>
    <row r="240" spans="3:19" ht="17.45" customHeight="1" x14ac:dyDescent="0.25">
      <c r="C240" s="188"/>
      <c r="D240" s="189"/>
      <c r="E240" s="178"/>
      <c r="F240" s="178"/>
      <c r="G240" s="190">
        <f>DATOS!$E$13</f>
        <v>1</v>
      </c>
      <c r="H240" s="178"/>
      <c r="I240" s="191"/>
      <c r="J240" s="178"/>
      <c r="K240" s="178"/>
      <c r="L240" s="178"/>
      <c r="M240" s="178"/>
      <c r="N240" s="160" t="str">
        <f t="shared" si="18"/>
        <v/>
      </c>
      <c r="P240" s="160" t="str">
        <f t="shared" si="19"/>
        <v/>
      </c>
      <c r="Q240" s="160">
        <f t="shared" si="17"/>
        <v>0</v>
      </c>
      <c r="R240" s="160" t="str">
        <f t="shared" si="20"/>
        <v/>
      </c>
      <c r="S240" s="160" t="str">
        <f t="shared" si="21"/>
        <v/>
      </c>
    </row>
    <row r="241" spans="3:19" ht="17.45" customHeight="1" x14ac:dyDescent="0.25">
      <c r="C241" s="188"/>
      <c r="D241" s="189"/>
      <c r="E241" s="178"/>
      <c r="F241" s="178"/>
      <c r="G241" s="190">
        <f>DATOS!$E$13</f>
        <v>1</v>
      </c>
      <c r="H241" s="178"/>
      <c r="I241" s="191"/>
      <c r="J241" s="178"/>
      <c r="K241" s="178"/>
      <c r="L241" s="178"/>
      <c r="M241" s="178"/>
      <c r="N241" s="160" t="str">
        <f t="shared" si="18"/>
        <v/>
      </c>
      <c r="P241" s="160" t="str">
        <f t="shared" si="19"/>
        <v/>
      </c>
      <c r="Q241" s="160">
        <f t="shared" si="17"/>
        <v>0</v>
      </c>
      <c r="R241" s="160" t="str">
        <f t="shared" si="20"/>
        <v/>
      </c>
      <c r="S241" s="160" t="str">
        <f t="shared" si="21"/>
        <v/>
      </c>
    </row>
    <row r="242" spans="3:19" ht="17.45" customHeight="1" x14ac:dyDescent="0.25">
      <c r="C242" s="188"/>
      <c r="D242" s="189"/>
      <c r="E242" s="178"/>
      <c r="F242" s="178"/>
      <c r="G242" s="190">
        <f>DATOS!$E$13</f>
        <v>1</v>
      </c>
      <c r="H242" s="178"/>
      <c r="I242" s="191"/>
      <c r="J242" s="178"/>
      <c r="K242" s="178"/>
      <c r="L242" s="178"/>
      <c r="M242" s="178"/>
      <c r="N242" s="160" t="str">
        <f t="shared" si="18"/>
        <v/>
      </c>
      <c r="P242" s="160" t="str">
        <f t="shared" si="19"/>
        <v/>
      </c>
      <c r="Q242" s="160">
        <f t="shared" si="17"/>
        <v>0</v>
      </c>
      <c r="R242" s="160" t="str">
        <f t="shared" si="20"/>
        <v/>
      </c>
      <c r="S242" s="160" t="str">
        <f t="shared" si="21"/>
        <v/>
      </c>
    </row>
    <row r="243" spans="3:19" ht="17.45" customHeight="1" x14ac:dyDescent="0.25">
      <c r="C243" s="188"/>
      <c r="D243" s="189"/>
      <c r="E243" s="178"/>
      <c r="F243" s="178"/>
      <c r="G243" s="190">
        <f>DATOS!$E$13</f>
        <v>1</v>
      </c>
      <c r="H243" s="178"/>
      <c r="I243" s="191"/>
      <c r="J243" s="178"/>
      <c r="K243" s="178"/>
      <c r="L243" s="178"/>
      <c r="M243" s="178"/>
      <c r="N243" s="160" t="str">
        <f t="shared" si="18"/>
        <v/>
      </c>
      <c r="P243" s="160" t="str">
        <f t="shared" si="19"/>
        <v/>
      </c>
      <c r="Q243" s="160">
        <f t="shared" si="17"/>
        <v>0</v>
      </c>
      <c r="R243" s="160" t="str">
        <f t="shared" si="20"/>
        <v/>
      </c>
      <c r="S243" s="160" t="str">
        <f t="shared" si="21"/>
        <v/>
      </c>
    </row>
    <row r="244" spans="3:19" ht="17.45" customHeight="1" x14ac:dyDescent="0.25">
      <c r="C244" s="188"/>
      <c r="D244" s="189"/>
      <c r="E244" s="178"/>
      <c r="F244" s="178"/>
      <c r="G244" s="190">
        <f>DATOS!$E$13</f>
        <v>1</v>
      </c>
      <c r="H244" s="178"/>
      <c r="I244" s="191"/>
      <c r="J244" s="178"/>
      <c r="K244" s="178"/>
      <c r="L244" s="178"/>
      <c r="M244" s="178"/>
      <c r="N244" s="160" t="str">
        <f t="shared" si="18"/>
        <v/>
      </c>
      <c r="P244" s="160" t="str">
        <f t="shared" si="19"/>
        <v/>
      </c>
      <c r="Q244" s="160">
        <f t="shared" si="17"/>
        <v>0</v>
      </c>
      <c r="R244" s="160" t="str">
        <f t="shared" si="20"/>
        <v/>
      </c>
      <c r="S244" s="160" t="str">
        <f t="shared" si="21"/>
        <v/>
      </c>
    </row>
    <row r="245" spans="3:19" ht="17.45" customHeight="1" x14ac:dyDescent="0.25">
      <c r="C245" s="188"/>
      <c r="D245" s="189"/>
      <c r="E245" s="178"/>
      <c r="F245" s="178"/>
      <c r="G245" s="190">
        <f>DATOS!$E$13</f>
        <v>1</v>
      </c>
      <c r="H245" s="178"/>
      <c r="I245" s="191"/>
      <c r="J245" s="178"/>
      <c r="K245" s="178"/>
      <c r="L245" s="178"/>
      <c r="M245" s="178"/>
      <c r="N245" s="160" t="str">
        <f t="shared" si="18"/>
        <v/>
      </c>
      <c r="P245" s="160" t="str">
        <f t="shared" si="19"/>
        <v/>
      </c>
      <c r="Q245" s="160">
        <f t="shared" si="17"/>
        <v>0</v>
      </c>
      <c r="R245" s="160" t="str">
        <f t="shared" si="20"/>
        <v/>
      </c>
      <c r="S245" s="160" t="str">
        <f t="shared" si="21"/>
        <v/>
      </c>
    </row>
    <row r="246" spans="3:19" ht="17.45" customHeight="1" x14ac:dyDescent="0.25">
      <c r="C246" s="188"/>
      <c r="D246" s="189"/>
      <c r="E246" s="178"/>
      <c r="F246" s="178"/>
      <c r="G246" s="190">
        <f>DATOS!$E$13</f>
        <v>1</v>
      </c>
      <c r="H246" s="178"/>
      <c r="I246" s="191"/>
      <c r="J246" s="178"/>
      <c r="K246" s="178"/>
      <c r="L246" s="178"/>
      <c r="M246" s="178"/>
      <c r="N246" s="160" t="str">
        <f t="shared" si="18"/>
        <v/>
      </c>
      <c r="P246" s="160" t="str">
        <f t="shared" si="19"/>
        <v/>
      </c>
      <c r="Q246" s="160">
        <f t="shared" si="17"/>
        <v>0</v>
      </c>
      <c r="R246" s="160" t="str">
        <f t="shared" si="20"/>
        <v/>
      </c>
      <c r="S246" s="160" t="str">
        <f t="shared" si="21"/>
        <v/>
      </c>
    </row>
    <row r="247" spans="3:19" ht="17.45" customHeight="1" x14ac:dyDescent="0.25">
      <c r="C247" s="188"/>
      <c r="D247" s="189"/>
      <c r="E247" s="178"/>
      <c r="F247" s="178"/>
      <c r="G247" s="190">
        <f>DATOS!$E$13</f>
        <v>1</v>
      </c>
      <c r="H247" s="178"/>
      <c r="I247" s="191"/>
      <c r="J247" s="178"/>
      <c r="K247" s="178"/>
      <c r="L247" s="178"/>
      <c r="M247" s="178"/>
      <c r="N247" s="160" t="str">
        <f t="shared" si="18"/>
        <v/>
      </c>
      <c r="P247" s="160" t="str">
        <f t="shared" si="19"/>
        <v/>
      </c>
      <c r="Q247" s="160">
        <f t="shared" si="17"/>
        <v>0</v>
      </c>
      <c r="R247" s="160" t="str">
        <f t="shared" si="20"/>
        <v/>
      </c>
      <c r="S247" s="160" t="str">
        <f t="shared" si="21"/>
        <v/>
      </c>
    </row>
    <row r="248" spans="3:19" ht="17.45" customHeight="1" x14ac:dyDescent="0.25">
      <c r="C248" s="188"/>
      <c r="D248" s="189"/>
      <c r="E248" s="178"/>
      <c r="F248" s="178"/>
      <c r="G248" s="190">
        <f>DATOS!$E$13</f>
        <v>1</v>
      </c>
      <c r="H248" s="178"/>
      <c r="I248" s="191"/>
      <c r="J248" s="178"/>
      <c r="K248" s="178"/>
      <c r="L248" s="178"/>
      <c r="M248" s="178"/>
      <c r="N248" s="160" t="str">
        <f t="shared" si="18"/>
        <v/>
      </c>
      <c r="P248" s="160" t="str">
        <f t="shared" si="19"/>
        <v/>
      </c>
      <c r="Q248" s="160">
        <f t="shared" si="17"/>
        <v>0</v>
      </c>
      <c r="R248" s="160" t="str">
        <f t="shared" si="20"/>
        <v/>
      </c>
      <c r="S248" s="160" t="str">
        <f t="shared" si="21"/>
        <v/>
      </c>
    </row>
    <row r="249" spans="3:19" ht="17.45" customHeight="1" x14ac:dyDescent="0.25">
      <c r="C249" s="188"/>
      <c r="D249" s="189"/>
      <c r="E249" s="178"/>
      <c r="F249" s="178"/>
      <c r="G249" s="190">
        <f>DATOS!$E$13</f>
        <v>1</v>
      </c>
      <c r="H249" s="178"/>
      <c r="I249" s="191"/>
      <c r="J249" s="178"/>
      <c r="K249" s="178"/>
      <c r="L249" s="178"/>
      <c r="M249" s="178"/>
      <c r="N249" s="160" t="str">
        <f t="shared" si="18"/>
        <v/>
      </c>
      <c r="P249" s="160" t="str">
        <f t="shared" si="19"/>
        <v/>
      </c>
      <c r="Q249" s="160">
        <f t="shared" si="17"/>
        <v>0</v>
      </c>
      <c r="R249" s="160" t="str">
        <f t="shared" si="20"/>
        <v/>
      </c>
      <c r="S249" s="160" t="str">
        <f t="shared" si="21"/>
        <v/>
      </c>
    </row>
    <row r="250" spans="3:19" ht="17.45" customHeight="1" x14ac:dyDescent="0.25">
      <c r="C250" s="188"/>
      <c r="D250" s="189"/>
      <c r="E250" s="178"/>
      <c r="F250" s="178"/>
      <c r="G250" s="190">
        <f>DATOS!$E$13</f>
        <v>1</v>
      </c>
      <c r="H250" s="178"/>
      <c r="I250" s="191"/>
      <c r="J250" s="178"/>
      <c r="K250" s="178"/>
      <c r="L250" s="178"/>
      <c r="M250" s="178"/>
      <c r="N250" s="160" t="str">
        <f t="shared" si="18"/>
        <v/>
      </c>
      <c r="P250" s="160" t="str">
        <f t="shared" si="19"/>
        <v/>
      </c>
      <c r="Q250" s="160">
        <f t="shared" si="17"/>
        <v>0</v>
      </c>
      <c r="R250" s="160" t="str">
        <f t="shared" si="20"/>
        <v/>
      </c>
      <c r="S250" s="160" t="str">
        <f t="shared" si="21"/>
        <v/>
      </c>
    </row>
    <row r="251" spans="3:19" ht="17.45" customHeight="1" x14ac:dyDescent="0.25">
      <c r="C251" s="188"/>
      <c r="D251" s="189"/>
      <c r="E251" s="178"/>
      <c r="F251" s="178"/>
      <c r="G251" s="190">
        <f>DATOS!$E$13</f>
        <v>1</v>
      </c>
      <c r="H251" s="178"/>
      <c r="I251" s="191"/>
      <c r="J251" s="178"/>
      <c r="K251" s="178"/>
      <c r="L251" s="178"/>
      <c r="M251" s="178"/>
      <c r="N251" s="160" t="str">
        <f t="shared" si="18"/>
        <v/>
      </c>
      <c r="P251" s="160" t="str">
        <f t="shared" si="19"/>
        <v/>
      </c>
      <c r="Q251" s="160">
        <f t="shared" si="17"/>
        <v>0</v>
      </c>
      <c r="R251" s="160" t="str">
        <f t="shared" si="20"/>
        <v/>
      </c>
      <c r="S251" s="160" t="str">
        <f t="shared" si="21"/>
        <v/>
      </c>
    </row>
    <row r="252" spans="3:19" ht="17.45" customHeight="1" x14ac:dyDescent="0.25">
      <c r="C252" s="188"/>
      <c r="D252" s="189"/>
      <c r="E252" s="178"/>
      <c r="F252" s="178"/>
      <c r="G252" s="190">
        <f>DATOS!$E$13</f>
        <v>1</v>
      </c>
      <c r="H252" s="178"/>
      <c r="I252" s="191"/>
      <c r="J252" s="178"/>
      <c r="K252" s="178"/>
      <c r="L252" s="178"/>
      <c r="M252" s="178"/>
      <c r="N252" s="160" t="str">
        <f t="shared" si="18"/>
        <v/>
      </c>
      <c r="P252" s="160" t="str">
        <f t="shared" si="19"/>
        <v/>
      </c>
      <c r="Q252" s="160">
        <f t="shared" si="17"/>
        <v>0</v>
      </c>
      <c r="R252" s="160" t="str">
        <f t="shared" si="20"/>
        <v/>
      </c>
      <c r="S252" s="160" t="str">
        <f t="shared" si="21"/>
        <v/>
      </c>
    </row>
    <row r="253" spans="3:19" ht="17.45" customHeight="1" x14ac:dyDescent="0.25">
      <c r="C253" s="188"/>
      <c r="D253" s="189"/>
      <c r="E253" s="178"/>
      <c r="F253" s="178"/>
      <c r="G253" s="190">
        <f>DATOS!$E$13</f>
        <v>1</v>
      </c>
      <c r="H253" s="178"/>
      <c r="I253" s="191"/>
      <c r="J253" s="178"/>
      <c r="K253" s="178"/>
      <c r="L253" s="178"/>
      <c r="M253" s="178"/>
      <c r="N253" s="160" t="str">
        <f t="shared" si="18"/>
        <v/>
      </c>
      <c r="P253" s="160" t="str">
        <f t="shared" si="19"/>
        <v/>
      </c>
      <c r="Q253" s="160">
        <f t="shared" si="17"/>
        <v>0</v>
      </c>
      <c r="R253" s="160" t="str">
        <f t="shared" si="20"/>
        <v/>
      </c>
      <c r="S253" s="160" t="str">
        <f t="shared" si="21"/>
        <v/>
      </c>
    </row>
    <row r="254" spans="3:19" ht="17.45" customHeight="1" x14ac:dyDescent="0.25">
      <c r="C254" s="188"/>
      <c r="D254" s="189"/>
      <c r="E254" s="178"/>
      <c r="F254" s="178"/>
      <c r="G254" s="190">
        <f>DATOS!$E$13</f>
        <v>1</v>
      </c>
      <c r="H254" s="178"/>
      <c r="I254" s="191"/>
      <c r="J254" s="178"/>
      <c r="K254" s="178"/>
      <c r="L254" s="178"/>
      <c r="M254" s="178"/>
      <c r="N254" s="160" t="str">
        <f t="shared" si="18"/>
        <v/>
      </c>
      <c r="P254" s="160" t="str">
        <f t="shared" si="19"/>
        <v/>
      </c>
      <c r="Q254" s="160">
        <f t="shared" si="17"/>
        <v>0</v>
      </c>
      <c r="R254" s="160" t="str">
        <f t="shared" si="20"/>
        <v/>
      </c>
      <c r="S254" s="160" t="str">
        <f t="shared" si="21"/>
        <v/>
      </c>
    </row>
    <row r="255" spans="3:19" ht="17.45" customHeight="1" x14ac:dyDescent="0.25">
      <c r="C255" s="188"/>
      <c r="D255" s="189"/>
      <c r="E255" s="178"/>
      <c r="F255" s="178"/>
      <c r="G255" s="190">
        <f>DATOS!$E$13</f>
        <v>1</v>
      </c>
      <c r="H255" s="178"/>
      <c r="I255" s="191"/>
      <c r="J255" s="178"/>
      <c r="K255" s="178"/>
      <c r="L255" s="178"/>
      <c r="M255" s="178"/>
      <c r="N255" s="160" t="str">
        <f t="shared" si="18"/>
        <v/>
      </c>
      <c r="P255" s="160" t="str">
        <f t="shared" si="19"/>
        <v/>
      </c>
      <c r="Q255" s="160">
        <f t="shared" si="17"/>
        <v>0</v>
      </c>
      <c r="R255" s="160" t="str">
        <f t="shared" si="20"/>
        <v/>
      </c>
      <c r="S255" s="160" t="str">
        <f t="shared" si="21"/>
        <v/>
      </c>
    </row>
    <row r="256" spans="3:19" ht="17.45" customHeight="1" x14ac:dyDescent="0.25">
      <c r="C256" s="188"/>
      <c r="D256" s="189"/>
      <c r="E256" s="178"/>
      <c r="F256" s="178"/>
      <c r="G256" s="190">
        <f>DATOS!$E$13</f>
        <v>1</v>
      </c>
      <c r="H256" s="178"/>
      <c r="I256" s="191"/>
      <c r="J256" s="178"/>
      <c r="K256" s="178"/>
      <c r="L256" s="178"/>
      <c r="M256" s="178"/>
      <c r="N256" s="160" t="str">
        <f t="shared" si="18"/>
        <v/>
      </c>
      <c r="P256" s="160" t="str">
        <f t="shared" si="19"/>
        <v/>
      </c>
      <c r="Q256" s="160">
        <f t="shared" si="17"/>
        <v>0</v>
      </c>
      <c r="R256" s="160" t="str">
        <f t="shared" si="20"/>
        <v/>
      </c>
      <c r="S256" s="160" t="str">
        <f t="shared" si="21"/>
        <v/>
      </c>
    </row>
    <row r="257" spans="3:19" ht="17.45" customHeight="1" x14ac:dyDescent="0.25">
      <c r="C257" s="188"/>
      <c r="D257" s="189"/>
      <c r="E257" s="178"/>
      <c r="F257" s="178"/>
      <c r="G257" s="190">
        <f>DATOS!$E$13</f>
        <v>1</v>
      </c>
      <c r="H257" s="178"/>
      <c r="I257" s="191"/>
      <c r="J257" s="178"/>
      <c r="K257" s="178"/>
      <c r="L257" s="178"/>
      <c r="M257" s="178"/>
      <c r="N257" s="160" t="str">
        <f t="shared" si="18"/>
        <v/>
      </c>
      <c r="P257" s="160" t="str">
        <f t="shared" si="19"/>
        <v/>
      </c>
      <c r="Q257" s="160">
        <f t="shared" si="17"/>
        <v>0</v>
      </c>
      <c r="R257" s="160" t="str">
        <f t="shared" si="20"/>
        <v/>
      </c>
      <c r="S257" s="160" t="str">
        <f t="shared" si="21"/>
        <v/>
      </c>
    </row>
    <row r="258" spans="3:19" ht="17.45" customHeight="1" x14ac:dyDescent="0.25">
      <c r="C258" s="188"/>
      <c r="D258" s="189"/>
      <c r="E258" s="178"/>
      <c r="F258" s="178"/>
      <c r="G258" s="190">
        <f>DATOS!$E$13</f>
        <v>1</v>
      </c>
      <c r="H258" s="178"/>
      <c r="I258" s="191"/>
      <c r="J258" s="178"/>
      <c r="K258" s="178"/>
      <c r="L258" s="178"/>
      <c r="M258" s="178"/>
      <c r="N258" s="160" t="str">
        <f t="shared" si="18"/>
        <v/>
      </c>
      <c r="P258" s="160" t="str">
        <f t="shared" si="19"/>
        <v/>
      </c>
      <c r="Q258" s="160">
        <f t="shared" si="17"/>
        <v>0</v>
      </c>
      <c r="R258" s="160" t="str">
        <f t="shared" si="20"/>
        <v/>
      </c>
      <c r="S258" s="160" t="str">
        <f t="shared" si="21"/>
        <v/>
      </c>
    </row>
    <row r="259" spans="3:19" ht="17.45" customHeight="1" x14ac:dyDescent="0.25">
      <c r="C259" s="188"/>
      <c r="D259" s="189"/>
      <c r="E259" s="178"/>
      <c r="F259" s="178"/>
      <c r="G259" s="190">
        <f>DATOS!$E$13</f>
        <v>1</v>
      </c>
      <c r="H259" s="178"/>
      <c r="I259" s="191"/>
      <c r="J259" s="178"/>
      <c r="K259" s="178"/>
      <c r="L259" s="178"/>
      <c r="M259" s="178"/>
      <c r="N259" s="160" t="str">
        <f t="shared" si="18"/>
        <v/>
      </c>
      <c r="P259" s="160" t="str">
        <f t="shared" si="19"/>
        <v/>
      </c>
      <c r="Q259" s="160">
        <f t="shared" si="17"/>
        <v>0</v>
      </c>
      <c r="R259" s="160" t="str">
        <f t="shared" si="20"/>
        <v/>
      </c>
      <c r="S259" s="160" t="str">
        <f t="shared" si="21"/>
        <v/>
      </c>
    </row>
    <row r="260" spans="3:19" ht="17.45" customHeight="1" x14ac:dyDescent="0.25">
      <c r="C260" s="188"/>
      <c r="D260" s="189"/>
      <c r="E260" s="178"/>
      <c r="F260" s="178"/>
      <c r="G260" s="190">
        <f>DATOS!$E$13</f>
        <v>1</v>
      </c>
      <c r="H260" s="178"/>
      <c r="I260" s="191"/>
      <c r="J260" s="178"/>
      <c r="K260" s="178"/>
      <c r="L260" s="178"/>
      <c r="M260" s="178"/>
      <c r="N260" s="160" t="str">
        <f t="shared" si="18"/>
        <v/>
      </c>
      <c r="P260" s="160" t="str">
        <f t="shared" si="19"/>
        <v/>
      </c>
      <c r="Q260" s="160">
        <f t="shared" si="17"/>
        <v>0</v>
      </c>
      <c r="R260" s="160" t="str">
        <f t="shared" si="20"/>
        <v/>
      </c>
      <c r="S260" s="160" t="str">
        <f t="shared" si="21"/>
        <v/>
      </c>
    </row>
    <row r="261" spans="3:19" ht="17.45" customHeight="1" x14ac:dyDescent="0.25">
      <c r="C261" s="188"/>
      <c r="D261" s="189"/>
      <c r="E261" s="178"/>
      <c r="F261" s="178"/>
      <c r="G261" s="190">
        <f>DATOS!$E$13</f>
        <v>1</v>
      </c>
      <c r="H261" s="178"/>
      <c r="I261" s="191"/>
      <c r="J261" s="178"/>
      <c r="K261" s="178"/>
      <c r="L261" s="178"/>
      <c r="M261" s="178"/>
      <c r="N261" s="160" t="str">
        <f t="shared" si="18"/>
        <v/>
      </c>
      <c r="P261" s="160" t="str">
        <f t="shared" si="19"/>
        <v/>
      </c>
      <c r="Q261" s="160">
        <f t="shared" si="17"/>
        <v>0</v>
      </c>
      <c r="R261" s="160" t="str">
        <f t="shared" si="20"/>
        <v/>
      </c>
      <c r="S261" s="160" t="str">
        <f t="shared" si="21"/>
        <v/>
      </c>
    </row>
    <row r="262" spans="3:19" ht="17.45" customHeight="1" x14ac:dyDescent="0.25">
      <c r="C262" s="188"/>
      <c r="D262" s="189"/>
      <c r="E262" s="178"/>
      <c r="F262" s="178"/>
      <c r="G262" s="190">
        <f>DATOS!$E$13</f>
        <v>1</v>
      </c>
      <c r="H262" s="178"/>
      <c r="I262" s="191"/>
      <c r="J262" s="178"/>
      <c r="K262" s="178"/>
      <c r="L262" s="178"/>
      <c r="M262" s="178"/>
      <c r="N262" s="160" t="str">
        <f t="shared" si="18"/>
        <v/>
      </c>
      <c r="P262" s="160" t="str">
        <f t="shared" si="19"/>
        <v/>
      </c>
      <c r="Q262" s="160">
        <f t="shared" si="17"/>
        <v>0</v>
      </c>
      <c r="R262" s="160" t="str">
        <f t="shared" si="20"/>
        <v/>
      </c>
      <c r="S262" s="160" t="str">
        <f t="shared" si="21"/>
        <v/>
      </c>
    </row>
    <row r="263" spans="3:19" ht="17.45" customHeight="1" x14ac:dyDescent="0.25">
      <c r="C263" s="188"/>
      <c r="D263" s="189"/>
      <c r="E263" s="178"/>
      <c r="F263" s="178"/>
      <c r="G263" s="190">
        <f>DATOS!$E$13</f>
        <v>1</v>
      </c>
      <c r="H263" s="178"/>
      <c r="I263" s="191"/>
      <c r="J263" s="178"/>
      <c r="K263" s="178"/>
      <c r="L263" s="178"/>
      <c r="M263" s="178"/>
      <c r="N263" s="160" t="str">
        <f t="shared" si="18"/>
        <v/>
      </c>
      <c r="P263" s="160" t="str">
        <f t="shared" si="19"/>
        <v/>
      </c>
      <c r="Q263" s="160">
        <f t="shared" si="17"/>
        <v>0</v>
      </c>
      <c r="R263" s="160" t="str">
        <f t="shared" si="20"/>
        <v/>
      </c>
      <c r="S263" s="160" t="str">
        <f t="shared" si="21"/>
        <v/>
      </c>
    </row>
    <row r="264" spans="3:19" ht="17.45" customHeight="1" x14ac:dyDescent="0.25">
      <c r="C264" s="188"/>
      <c r="D264" s="189"/>
      <c r="E264" s="178"/>
      <c r="F264" s="178"/>
      <c r="G264" s="190">
        <f>DATOS!$E$13</f>
        <v>1</v>
      </c>
      <c r="H264" s="178"/>
      <c r="I264" s="191"/>
      <c r="J264" s="178"/>
      <c r="K264" s="178"/>
      <c r="L264" s="178"/>
      <c r="M264" s="178"/>
      <c r="N264" s="160" t="str">
        <f t="shared" si="18"/>
        <v/>
      </c>
      <c r="P264" s="160" t="str">
        <f t="shared" si="19"/>
        <v/>
      </c>
      <c r="Q264" s="160">
        <f t="shared" si="17"/>
        <v>0</v>
      </c>
      <c r="R264" s="160" t="str">
        <f t="shared" si="20"/>
        <v/>
      </c>
      <c r="S264" s="160" t="str">
        <f t="shared" si="21"/>
        <v/>
      </c>
    </row>
    <row r="265" spans="3:19" ht="17.45" customHeight="1" x14ac:dyDescent="0.25">
      <c r="C265" s="188"/>
      <c r="D265" s="189"/>
      <c r="E265" s="178"/>
      <c r="F265" s="178"/>
      <c r="G265" s="190">
        <f>DATOS!$E$13</f>
        <v>1</v>
      </c>
      <c r="H265" s="178"/>
      <c r="I265" s="191"/>
      <c r="J265" s="178"/>
      <c r="K265" s="178"/>
      <c r="L265" s="178"/>
      <c r="M265" s="178"/>
      <c r="N265" s="160" t="str">
        <f t="shared" si="18"/>
        <v/>
      </c>
      <c r="P265" s="160" t="str">
        <f t="shared" si="19"/>
        <v/>
      </c>
      <c r="Q265" s="160">
        <f t="shared" si="17"/>
        <v>0</v>
      </c>
      <c r="R265" s="160" t="str">
        <f t="shared" si="20"/>
        <v/>
      </c>
      <c r="S265" s="160" t="str">
        <f t="shared" si="21"/>
        <v/>
      </c>
    </row>
    <row r="266" spans="3:19" ht="17.45" customHeight="1" x14ac:dyDescent="0.25">
      <c r="C266" s="188"/>
      <c r="D266" s="189"/>
      <c r="E266" s="178"/>
      <c r="F266" s="178"/>
      <c r="G266" s="190">
        <f>DATOS!$E$13</f>
        <v>1</v>
      </c>
      <c r="H266" s="178"/>
      <c r="I266" s="191"/>
      <c r="J266" s="178"/>
      <c r="K266" s="178"/>
      <c r="L266" s="178"/>
      <c r="M266" s="178"/>
      <c r="N266" s="160" t="str">
        <f t="shared" si="18"/>
        <v/>
      </c>
      <c r="P266" s="160" t="str">
        <f t="shared" si="19"/>
        <v/>
      </c>
      <c r="Q266" s="160">
        <f t="shared" si="17"/>
        <v>0</v>
      </c>
      <c r="R266" s="160" t="str">
        <f t="shared" si="20"/>
        <v/>
      </c>
      <c r="S266" s="160" t="str">
        <f t="shared" si="21"/>
        <v/>
      </c>
    </row>
    <row r="267" spans="3:19" ht="17.45" customHeight="1" x14ac:dyDescent="0.25">
      <c r="C267" s="188"/>
      <c r="D267" s="189"/>
      <c r="E267" s="178"/>
      <c r="F267" s="178"/>
      <c r="G267" s="190">
        <f>DATOS!$E$13</f>
        <v>1</v>
      </c>
      <c r="H267" s="178"/>
      <c r="I267" s="191"/>
      <c r="J267" s="178"/>
      <c r="K267" s="178"/>
      <c r="L267" s="178"/>
      <c r="M267" s="178"/>
      <c r="N267" s="160" t="str">
        <f t="shared" si="18"/>
        <v/>
      </c>
      <c r="P267" s="160" t="str">
        <f t="shared" si="19"/>
        <v/>
      </c>
      <c r="Q267" s="160">
        <f t="shared" si="17"/>
        <v>0</v>
      </c>
      <c r="R267" s="160" t="str">
        <f t="shared" si="20"/>
        <v/>
      </c>
      <c r="S267" s="160" t="str">
        <f t="shared" si="21"/>
        <v/>
      </c>
    </row>
    <row r="268" spans="3:19" ht="17.45" customHeight="1" x14ac:dyDescent="0.25">
      <c r="C268" s="188"/>
      <c r="D268" s="189"/>
      <c r="E268" s="178"/>
      <c r="F268" s="178"/>
      <c r="G268" s="190">
        <f>DATOS!$E$13</f>
        <v>1</v>
      </c>
      <c r="H268" s="178"/>
      <c r="I268" s="191"/>
      <c r="J268" s="178"/>
      <c r="K268" s="178"/>
      <c r="L268" s="178"/>
      <c r="M268" s="178"/>
      <c r="N268" s="160" t="str">
        <f t="shared" si="18"/>
        <v/>
      </c>
      <c r="P268" s="160" t="str">
        <f t="shared" si="19"/>
        <v/>
      </c>
      <c r="Q268" s="160">
        <f t="shared" si="17"/>
        <v>0</v>
      </c>
      <c r="R268" s="160" t="str">
        <f t="shared" si="20"/>
        <v/>
      </c>
      <c r="S268" s="160" t="str">
        <f t="shared" si="21"/>
        <v/>
      </c>
    </row>
    <row r="269" spans="3:19" ht="17.45" customHeight="1" x14ac:dyDescent="0.25">
      <c r="C269" s="188"/>
      <c r="D269" s="189"/>
      <c r="E269" s="178"/>
      <c r="F269" s="178"/>
      <c r="G269" s="190">
        <f>DATOS!$E$13</f>
        <v>1</v>
      </c>
      <c r="H269" s="178"/>
      <c r="I269" s="191"/>
      <c r="J269" s="178"/>
      <c r="K269" s="178"/>
      <c r="L269" s="178"/>
      <c r="M269" s="178"/>
      <c r="N269" s="160" t="str">
        <f t="shared" si="18"/>
        <v/>
      </c>
      <c r="P269" s="160" t="str">
        <f t="shared" si="19"/>
        <v/>
      </c>
      <c r="Q269" s="160">
        <f t="shared" si="17"/>
        <v>0</v>
      </c>
      <c r="R269" s="160" t="str">
        <f t="shared" si="20"/>
        <v/>
      </c>
      <c r="S269" s="160" t="str">
        <f t="shared" si="21"/>
        <v/>
      </c>
    </row>
    <row r="270" spans="3:19" ht="17.45" customHeight="1" x14ac:dyDescent="0.25">
      <c r="C270" s="188"/>
      <c r="D270" s="189"/>
      <c r="E270" s="178"/>
      <c r="F270" s="178"/>
      <c r="G270" s="190">
        <f>DATOS!$E$13</f>
        <v>1</v>
      </c>
      <c r="H270" s="178"/>
      <c r="I270" s="191"/>
      <c r="J270" s="178"/>
      <c r="K270" s="178"/>
      <c r="L270" s="178"/>
      <c r="M270" s="178"/>
      <c r="N270" s="160" t="str">
        <f t="shared" si="18"/>
        <v/>
      </c>
      <c r="P270" s="160" t="str">
        <f t="shared" si="19"/>
        <v/>
      </c>
      <c r="Q270" s="160">
        <f t="shared" si="17"/>
        <v>0</v>
      </c>
      <c r="R270" s="160" t="str">
        <f t="shared" si="20"/>
        <v/>
      </c>
      <c r="S270" s="160" t="str">
        <f t="shared" si="21"/>
        <v/>
      </c>
    </row>
    <row r="271" spans="3:19" ht="17.45" customHeight="1" x14ac:dyDescent="0.25">
      <c r="C271" s="188"/>
      <c r="D271" s="189"/>
      <c r="E271" s="178"/>
      <c r="F271" s="178"/>
      <c r="G271" s="190">
        <f>DATOS!$E$13</f>
        <v>1</v>
      </c>
      <c r="H271" s="178"/>
      <c r="I271" s="191"/>
      <c r="J271" s="178"/>
      <c r="K271" s="178"/>
      <c r="L271" s="178"/>
      <c r="M271" s="178"/>
      <c r="N271" s="160" t="str">
        <f t="shared" si="18"/>
        <v/>
      </c>
      <c r="P271" s="160" t="str">
        <f t="shared" si="19"/>
        <v/>
      </c>
      <c r="Q271" s="160">
        <f t="shared" si="17"/>
        <v>0</v>
      </c>
      <c r="R271" s="160" t="str">
        <f t="shared" si="20"/>
        <v/>
      </c>
      <c r="S271" s="160" t="str">
        <f t="shared" si="21"/>
        <v/>
      </c>
    </row>
    <row r="272" spans="3:19" ht="17.45" customHeight="1" x14ac:dyDescent="0.25">
      <c r="C272" s="188"/>
      <c r="D272" s="189"/>
      <c r="E272" s="178"/>
      <c r="F272" s="178"/>
      <c r="G272" s="190">
        <f>DATOS!$E$13</f>
        <v>1</v>
      </c>
      <c r="H272" s="178"/>
      <c r="I272" s="191"/>
      <c r="J272" s="178"/>
      <c r="K272" s="178"/>
      <c r="L272" s="178"/>
      <c r="M272" s="178"/>
      <c r="N272" s="160" t="str">
        <f t="shared" si="18"/>
        <v/>
      </c>
      <c r="P272" s="160" t="str">
        <f t="shared" si="19"/>
        <v/>
      </c>
      <c r="Q272" s="160">
        <f t="shared" si="17"/>
        <v>0</v>
      </c>
      <c r="R272" s="160" t="str">
        <f t="shared" si="20"/>
        <v/>
      </c>
      <c r="S272" s="160" t="str">
        <f t="shared" si="21"/>
        <v/>
      </c>
    </row>
    <row r="273" spans="3:19" ht="17.45" customHeight="1" x14ac:dyDescent="0.25">
      <c r="C273" s="188"/>
      <c r="D273" s="189"/>
      <c r="E273" s="178"/>
      <c r="F273" s="178"/>
      <c r="G273" s="190">
        <f>DATOS!$E$13</f>
        <v>1</v>
      </c>
      <c r="H273" s="178"/>
      <c r="I273" s="191"/>
      <c r="J273" s="178"/>
      <c r="K273" s="178"/>
      <c r="L273" s="178"/>
      <c r="M273" s="178"/>
      <c r="N273" s="160" t="str">
        <f t="shared" si="18"/>
        <v/>
      </c>
      <c r="P273" s="160" t="str">
        <f t="shared" si="19"/>
        <v/>
      </c>
      <c r="Q273" s="160">
        <f t="shared" ref="Q273:Q336" si="22">IF($I273=0%,H273,"")</f>
        <v>0</v>
      </c>
      <c r="R273" s="160" t="str">
        <f t="shared" si="20"/>
        <v/>
      </c>
      <c r="S273" s="160" t="str">
        <f t="shared" si="21"/>
        <v/>
      </c>
    </row>
    <row r="274" spans="3:19" ht="17.45" customHeight="1" x14ac:dyDescent="0.25">
      <c r="C274" s="188"/>
      <c r="D274" s="189"/>
      <c r="E274" s="178"/>
      <c r="F274" s="178"/>
      <c r="G274" s="190">
        <f>DATOS!$E$13</f>
        <v>1</v>
      </c>
      <c r="H274" s="178"/>
      <c r="I274" s="191"/>
      <c r="J274" s="178"/>
      <c r="K274" s="178"/>
      <c r="L274" s="178"/>
      <c r="M274" s="178"/>
      <c r="N274" s="160" t="str">
        <f t="shared" ref="N274:N337" si="23">IF(H274&amp;J274&amp;K274&amp;L274&amp;M274="","",H274+J274+K274-L274-M274)</f>
        <v/>
      </c>
      <c r="P274" s="160" t="str">
        <f t="shared" ref="P274:P337" si="24">IF($I274="E",H274,"")</f>
        <v/>
      </c>
      <c r="Q274" s="160">
        <f t="shared" si="22"/>
        <v>0</v>
      </c>
      <c r="R274" s="160" t="str">
        <f t="shared" ref="R274:R337" si="25">IF(OR($I274=8%,$I274=11%),$J274/$I274,"")</f>
        <v/>
      </c>
      <c r="S274" s="160" t="str">
        <f t="shared" si="21"/>
        <v/>
      </c>
    </row>
    <row r="275" spans="3:19" ht="17.45" customHeight="1" x14ac:dyDescent="0.25">
      <c r="C275" s="188"/>
      <c r="D275" s="189"/>
      <c r="E275" s="178"/>
      <c r="F275" s="178"/>
      <c r="G275" s="190">
        <f>DATOS!$E$13</f>
        <v>1</v>
      </c>
      <c r="H275" s="178"/>
      <c r="I275" s="191"/>
      <c r="J275" s="178"/>
      <c r="K275" s="178"/>
      <c r="L275" s="178"/>
      <c r="M275" s="178"/>
      <c r="N275" s="160" t="str">
        <f t="shared" si="23"/>
        <v/>
      </c>
      <c r="P275" s="160" t="str">
        <f t="shared" si="24"/>
        <v/>
      </c>
      <c r="Q275" s="160">
        <f t="shared" si="22"/>
        <v>0</v>
      </c>
      <c r="R275" s="160" t="str">
        <f t="shared" si="25"/>
        <v/>
      </c>
      <c r="S275" s="160" t="str">
        <f t="shared" ref="S275:S338" si="26">IF(OR($I275=15%,$I275=16%),$J275/$I275,"")</f>
        <v/>
      </c>
    </row>
    <row r="276" spans="3:19" ht="17.45" customHeight="1" x14ac:dyDescent="0.25">
      <c r="C276" s="188"/>
      <c r="D276" s="189"/>
      <c r="E276" s="178"/>
      <c r="F276" s="178"/>
      <c r="G276" s="190">
        <f>DATOS!$E$13</f>
        <v>1</v>
      </c>
      <c r="H276" s="178"/>
      <c r="I276" s="191"/>
      <c r="J276" s="178"/>
      <c r="K276" s="178"/>
      <c r="L276" s="178"/>
      <c r="M276" s="178"/>
      <c r="N276" s="160" t="str">
        <f t="shared" si="23"/>
        <v/>
      </c>
      <c r="P276" s="160" t="str">
        <f t="shared" si="24"/>
        <v/>
      </c>
      <c r="Q276" s="160">
        <f t="shared" si="22"/>
        <v>0</v>
      </c>
      <c r="R276" s="160" t="str">
        <f t="shared" si="25"/>
        <v/>
      </c>
      <c r="S276" s="160" t="str">
        <f t="shared" si="26"/>
        <v/>
      </c>
    </row>
    <row r="277" spans="3:19" ht="17.45" customHeight="1" x14ac:dyDescent="0.25">
      <c r="C277" s="188"/>
      <c r="D277" s="189"/>
      <c r="E277" s="178"/>
      <c r="F277" s="178"/>
      <c r="G277" s="190">
        <f>DATOS!$E$13</f>
        <v>1</v>
      </c>
      <c r="H277" s="178"/>
      <c r="I277" s="191"/>
      <c r="J277" s="178"/>
      <c r="K277" s="178"/>
      <c r="L277" s="178"/>
      <c r="M277" s="178"/>
      <c r="N277" s="160" t="str">
        <f t="shared" si="23"/>
        <v/>
      </c>
      <c r="P277" s="160" t="str">
        <f t="shared" si="24"/>
        <v/>
      </c>
      <c r="Q277" s="160">
        <f t="shared" si="22"/>
        <v>0</v>
      </c>
      <c r="R277" s="160" t="str">
        <f t="shared" si="25"/>
        <v/>
      </c>
      <c r="S277" s="160" t="str">
        <f t="shared" si="26"/>
        <v/>
      </c>
    </row>
    <row r="278" spans="3:19" ht="17.45" customHeight="1" x14ac:dyDescent="0.25">
      <c r="C278" s="188"/>
      <c r="D278" s="189"/>
      <c r="E278" s="178"/>
      <c r="F278" s="178"/>
      <c r="G278" s="190">
        <f>DATOS!$E$13</f>
        <v>1</v>
      </c>
      <c r="H278" s="178"/>
      <c r="I278" s="191"/>
      <c r="J278" s="178"/>
      <c r="K278" s="178"/>
      <c r="L278" s="178"/>
      <c r="M278" s="178"/>
      <c r="N278" s="160" t="str">
        <f t="shared" si="23"/>
        <v/>
      </c>
      <c r="P278" s="160" t="str">
        <f t="shared" si="24"/>
        <v/>
      </c>
      <c r="Q278" s="160">
        <f t="shared" si="22"/>
        <v>0</v>
      </c>
      <c r="R278" s="160" t="str">
        <f t="shared" si="25"/>
        <v/>
      </c>
      <c r="S278" s="160" t="str">
        <f t="shared" si="26"/>
        <v/>
      </c>
    </row>
    <row r="279" spans="3:19" ht="17.45" customHeight="1" x14ac:dyDescent="0.25">
      <c r="C279" s="188"/>
      <c r="D279" s="189"/>
      <c r="E279" s="178"/>
      <c r="F279" s="178"/>
      <c r="G279" s="190">
        <f>DATOS!$E$13</f>
        <v>1</v>
      </c>
      <c r="H279" s="178"/>
      <c r="I279" s="191"/>
      <c r="J279" s="178"/>
      <c r="K279" s="178"/>
      <c r="L279" s="178"/>
      <c r="M279" s="178"/>
      <c r="N279" s="160" t="str">
        <f t="shared" si="23"/>
        <v/>
      </c>
      <c r="P279" s="160" t="str">
        <f t="shared" si="24"/>
        <v/>
      </c>
      <c r="Q279" s="160">
        <f t="shared" si="22"/>
        <v>0</v>
      </c>
      <c r="R279" s="160" t="str">
        <f t="shared" si="25"/>
        <v/>
      </c>
      <c r="S279" s="160" t="str">
        <f t="shared" si="26"/>
        <v/>
      </c>
    </row>
    <row r="280" spans="3:19" ht="17.45" customHeight="1" x14ac:dyDescent="0.25">
      <c r="C280" s="188"/>
      <c r="D280" s="189"/>
      <c r="E280" s="178"/>
      <c r="F280" s="178"/>
      <c r="G280" s="190">
        <f>DATOS!$E$13</f>
        <v>1</v>
      </c>
      <c r="H280" s="178"/>
      <c r="I280" s="191"/>
      <c r="J280" s="178"/>
      <c r="K280" s="178"/>
      <c r="L280" s="178"/>
      <c r="M280" s="178"/>
      <c r="N280" s="160" t="str">
        <f t="shared" si="23"/>
        <v/>
      </c>
      <c r="P280" s="160" t="str">
        <f t="shared" si="24"/>
        <v/>
      </c>
      <c r="Q280" s="160">
        <f t="shared" si="22"/>
        <v>0</v>
      </c>
      <c r="R280" s="160" t="str">
        <f t="shared" si="25"/>
        <v/>
      </c>
      <c r="S280" s="160" t="str">
        <f t="shared" si="26"/>
        <v/>
      </c>
    </row>
    <row r="281" spans="3:19" ht="17.45" customHeight="1" x14ac:dyDescent="0.25">
      <c r="C281" s="188"/>
      <c r="D281" s="189"/>
      <c r="E281" s="178"/>
      <c r="F281" s="178"/>
      <c r="G281" s="190">
        <f>DATOS!$E$13</f>
        <v>1</v>
      </c>
      <c r="H281" s="178"/>
      <c r="I281" s="191"/>
      <c r="J281" s="178"/>
      <c r="K281" s="178"/>
      <c r="L281" s="178"/>
      <c r="M281" s="178"/>
      <c r="N281" s="160" t="str">
        <f t="shared" si="23"/>
        <v/>
      </c>
      <c r="P281" s="160" t="str">
        <f t="shared" si="24"/>
        <v/>
      </c>
      <c r="Q281" s="160">
        <f t="shared" si="22"/>
        <v>0</v>
      </c>
      <c r="R281" s="160" t="str">
        <f t="shared" si="25"/>
        <v/>
      </c>
      <c r="S281" s="160" t="str">
        <f t="shared" si="26"/>
        <v/>
      </c>
    </row>
    <row r="282" spans="3:19" ht="17.45" customHeight="1" x14ac:dyDescent="0.25">
      <c r="C282" s="188"/>
      <c r="D282" s="189"/>
      <c r="E282" s="178"/>
      <c r="F282" s="178"/>
      <c r="G282" s="190">
        <f>DATOS!$E$13</f>
        <v>1</v>
      </c>
      <c r="H282" s="178"/>
      <c r="I282" s="191"/>
      <c r="J282" s="178"/>
      <c r="K282" s="178"/>
      <c r="L282" s="178"/>
      <c r="M282" s="178"/>
      <c r="N282" s="160" t="str">
        <f t="shared" si="23"/>
        <v/>
      </c>
      <c r="P282" s="160" t="str">
        <f t="shared" si="24"/>
        <v/>
      </c>
      <c r="Q282" s="160">
        <f t="shared" si="22"/>
        <v>0</v>
      </c>
      <c r="R282" s="160" t="str">
        <f t="shared" si="25"/>
        <v/>
      </c>
      <c r="S282" s="160" t="str">
        <f t="shared" si="26"/>
        <v/>
      </c>
    </row>
    <row r="283" spans="3:19" ht="17.45" customHeight="1" x14ac:dyDescent="0.25">
      <c r="C283" s="188"/>
      <c r="D283" s="189"/>
      <c r="E283" s="178"/>
      <c r="F283" s="178"/>
      <c r="G283" s="190">
        <f>DATOS!$E$13</f>
        <v>1</v>
      </c>
      <c r="H283" s="178"/>
      <c r="I283" s="191"/>
      <c r="J283" s="178"/>
      <c r="K283" s="178"/>
      <c r="L283" s="178"/>
      <c r="M283" s="178"/>
      <c r="N283" s="160" t="str">
        <f t="shared" si="23"/>
        <v/>
      </c>
      <c r="P283" s="160" t="str">
        <f t="shared" si="24"/>
        <v/>
      </c>
      <c r="Q283" s="160">
        <f t="shared" si="22"/>
        <v>0</v>
      </c>
      <c r="R283" s="160" t="str">
        <f t="shared" si="25"/>
        <v/>
      </c>
      <c r="S283" s="160" t="str">
        <f t="shared" si="26"/>
        <v/>
      </c>
    </row>
    <row r="284" spans="3:19" ht="17.45" customHeight="1" x14ac:dyDescent="0.25">
      <c r="C284" s="188"/>
      <c r="D284" s="189"/>
      <c r="E284" s="178"/>
      <c r="F284" s="178"/>
      <c r="G284" s="190">
        <f>DATOS!$E$13</f>
        <v>1</v>
      </c>
      <c r="H284" s="178"/>
      <c r="I284" s="191"/>
      <c r="J284" s="178"/>
      <c r="K284" s="178"/>
      <c r="L284" s="178"/>
      <c r="M284" s="178"/>
      <c r="N284" s="160" t="str">
        <f t="shared" si="23"/>
        <v/>
      </c>
      <c r="P284" s="160" t="str">
        <f t="shared" si="24"/>
        <v/>
      </c>
      <c r="Q284" s="160">
        <f t="shared" si="22"/>
        <v>0</v>
      </c>
      <c r="R284" s="160" t="str">
        <f t="shared" si="25"/>
        <v/>
      </c>
      <c r="S284" s="160" t="str">
        <f t="shared" si="26"/>
        <v/>
      </c>
    </row>
    <row r="285" spans="3:19" ht="17.45" customHeight="1" x14ac:dyDescent="0.25">
      <c r="C285" s="188"/>
      <c r="D285" s="189"/>
      <c r="E285" s="178"/>
      <c r="F285" s="178"/>
      <c r="G285" s="190">
        <f>DATOS!$E$13</f>
        <v>1</v>
      </c>
      <c r="H285" s="178"/>
      <c r="I285" s="191"/>
      <c r="J285" s="178"/>
      <c r="K285" s="178"/>
      <c r="L285" s="178"/>
      <c r="M285" s="178"/>
      <c r="N285" s="160" t="str">
        <f t="shared" si="23"/>
        <v/>
      </c>
      <c r="P285" s="160" t="str">
        <f t="shared" si="24"/>
        <v/>
      </c>
      <c r="Q285" s="160">
        <f t="shared" si="22"/>
        <v>0</v>
      </c>
      <c r="R285" s="160" t="str">
        <f t="shared" si="25"/>
        <v/>
      </c>
      <c r="S285" s="160" t="str">
        <f t="shared" si="26"/>
        <v/>
      </c>
    </row>
    <row r="286" spans="3:19" ht="17.45" customHeight="1" x14ac:dyDescent="0.25">
      <c r="C286" s="188"/>
      <c r="D286" s="189"/>
      <c r="E286" s="178"/>
      <c r="F286" s="178"/>
      <c r="G286" s="190">
        <f>DATOS!$E$13</f>
        <v>1</v>
      </c>
      <c r="H286" s="178"/>
      <c r="I286" s="191"/>
      <c r="J286" s="178"/>
      <c r="K286" s="178"/>
      <c r="L286" s="178"/>
      <c r="M286" s="178"/>
      <c r="N286" s="160" t="str">
        <f t="shared" si="23"/>
        <v/>
      </c>
      <c r="P286" s="160" t="str">
        <f t="shared" si="24"/>
        <v/>
      </c>
      <c r="Q286" s="160">
        <f t="shared" si="22"/>
        <v>0</v>
      </c>
      <c r="R286" s="160" t="str">
        <f t="shared" si="25"/>
        <v/>
      </c>
      <c r="S286" s="160" t="str">
        <f t="shared" si="26"/>
        <v/>
      </c>
    </row>
    <row r="287" spans="3:19" ht="17.45" customHeight="1" x14ac:dyDescent="0.25">
      <c r="C287" s="188"/>
      <c r="D287" s="189"/>
      <c r="E287" s="178"/>
      <c r="F287" s="178"/>
      <c r="G287" s="190">
        <f>DATOS!$E$13</f>
        <v>1</v>
      </c>
      <c r="H287" s="178"/>
      <c r="I287" s="191"/>
      <c r="J287" s="178"/>
      <c r="K287" s="178"/>
      <c r="L287" s="178"/>
      <c r="M287" s="178"/>
      <c r="N287" s="160" t="str">
        <f t="shared" si="23"/>
        <v/>
      </c>
      <c r="P287" s="160" t="str">
        <f t="shared" si="24"/>
        <v/>
      </c>
      <c r="Q287" s="160">
        <f t="shared" si="22"/>
        <v>0</v>
      </c>
      <c r="R287" s="160" t="str">
        <f t="shared" si="25"/>
        <v/>
      </c>
      <c r="S287" s="160" t="str">
        <f t="shared" si="26"/>
        <v/>
      </c>
    </row>
    <row r="288" spans="3:19" ht="17.45" customHeight="1" x14ac:dyDescent="0.25">
      <c r="C288" s="188"/>
      <c r="D288" s="189"/>
      <c r="E288" s="178"/>
      <c r="F288" s="178"/>
      <c r="G288" s="190">
        <f>DATOS!$E$13</f>
        <v>1</v>
      </c>
      <c r="H288" s="178"/>
      <c r="I288" s="191"/>
      <c r="J288" s="178"/>
      <c r="K288" s="178"/>
      <c r="L288" s="178"/>
      <c r="M288" s="178"/>
      <c r="N288" s="160" t="str">
        <f t="shared" si="23"/>
        <v/>
      </c>
      <c r="P288" s="160" t="str">
        <f t="shared" si="24"/>
        <v/>
      </c>
      <c r="Q288" s="160">
        <f t="shared" si="22"/>
        <v>0</v>
      </c>
      <c r="R288" s="160" t="str">
        <f t="shared" si="25"/>
        <v/>
      </c>
      <c r="S288" s="160" t="str">
        <f t="shared" si="26"/>
        <v/>
      </c>
    </row>
    <row r="289" spans="3:19" ht="17.45" customHeight="1" x14ac:dyDescent="0.25">
      <c r="C289" s="188"/>
      <c r="D289" s="189"/>
      <c r="E289" s="178"/>
      <c r="F289" s="178"/>
      <c r="G289" s="190">
        <f>DATOS!$E$13</f>
        <v>1</v>
      </c>
      <c r="H289" s="178"/>
      <c r="I289" s="191"/>
      <c r="J289" s="178"/>
      <c r="K289" s="178"/>
      <c r="L289" s="178"/>
      <c r="M289" s="178"/>
      <c r="N289" s="160" t="str">
        <f t="shared" si="23"/>
        <v/>
      </c>
      <c r="P289" s="160" t="str">
        <f t="shared" si="24"/>
        <v/>
      </c>
      <c r="Q289" s="160">
        <f t="shared" si="22"/>
        <v>0</v>
      </c>
      <c r="R289" s="160" t="str">
        <f t="shared" si="25"/>
        <v/>
      </c>
      <c r="S289" s="160" t="str">
        <f t="shared" si="26"/>
        <v/>
      </c>
    </row>
    <row r="290" spans="3:19" ht="17.45" customHeight="1" x14ac:dyDescent="0.25">
      <c r="C290" s="188"/>
      <c r="D290" s="189"/>
      <c r="E290" s="178"/>
      <c r="F290" s="178"/>
      <c r="G290" s="190">
        <f>DATOS!$E$13</f>
        <v>1</v>
      </c>
      <c r="H290" s="178"/>
      <c r="I290" s="191"/>
      <c r="J290" s="178"/>
      <c r="K290" s="178"/>
      <c r="L290" s="178"/>
      <c r="M290" s="178"/>
      <c r="N290" s="160" t="str">
        <f t="shared" si="23"/>
        <v/>
      </c>
      <c r="P290" s="160" t="str">
        <f t="shared" si="24"/>
        <v/>
      </c>
      <c r="Q290" s="160">
        <f t="shared" si="22"/>
        <v>0</v>
      </c>
      <c r="R290" s="160" t="str">
        <f t="shared" si="25"/>
        <v/>
      </c>
      <c r="S290" s="160" t="str">
        <f t="shared" si="26"/>
        <v/>
      </c>
    </row>
    <row r="291" spans="3:19" ht="17.45" customHeight="1" x14ac:dyDescent="0.25">
      <c r="C291" s="188"/>
      <c r="D291" s="189"/>
      <c r="E291" s="178"/>
      <c r="F291" s="178"/>
      <c r="G291" s="190">
        <f>DATOS!$E$13</f>
        <v>1</v>
      </c>
      <c r="H291" s="178"/>
      <c r="I291" s="191"/>
      <c r="J291" s="178"/>
      <c r="K291" s="178"/>
      <c r="L291" s="178"/>
      <c r="M291" s="178"/>
      <c r="N291" s="160" t="str">
        <f t="shared" si="23"/>
        <v/>
      </c>
      <c r="P291" s="160" t="str">
        <f t="shared" si="24"/>
        <v/>
      </c>
      <c r="Q291" s="160">
        <f t="shared" si="22"/>
        <v>0</v>
      </c>
      <c r="R291" s="160" t="str">
        <f t="shared" si="25"/>
        <v/>
      </c>
      <c r="S291" s="160" t="str">
        <f t="shared" si="26"/>
        <v/>
      </c>
    </row>
    <row r="292" spans="3:19" ht="17.45" customHeight="1" x14ac:dyDescent="0.25">
      <c r="C292" s="188"/>
      <c r="D292" s="189"/>
      <c r="E292" s="178"/>
      <c r="F292" s="178"/>
      <c r="G292" s="190">
        <f>DATOS!$E$13</f>
        <v>1</v>
      </c>
      <c r="H292" s="178"/>
      <c r="I292" s="191"/>
      <c r="J292" s="178"/>
      <c r="K292" s="178"/>
      <c r="L292" s="178"/>
      <c r="M292" s="178"/>
      <c r="N292" s="160" t="str">
        <f t="shared" si="23"/>
        <v/>
      </c>
      <c r="P292" s="160" t="str">
        <f t="shared" si="24"/>
        <v/>
      </c>
      <c r="Q292" s="160">
        <f t="shared" si="22"/>
        <v>0</v>
      </c>
      <c r="R292" s="160" t="str">
        <f t="shared" si="25"/>
        <v/>
      </c>
      <c r="S292" s="160" t="str">
        <f t="shared" si="26"/>
        <v/>
      </c>
    </row>
    <row r="293" spans="3:19" ht="17.45" customHeight="1" x14ac:dyDescent="0.25">
      <c r="C293" s="188"/>
      <c r="D293" s="189"/>
      <c r="E293" s="178"/>
      <c r="F293" s="178"/>
      <c r="G293" s="190">
        <f>DATOS!$E$13</f>
        <v>1</v>
      </c>
      <c r="H293" s="178"/>
      <c r="I293" s="191"/>
      <c r="J293" s="178"/>
      <c r="K293" s="178"/>
      <c r="L293" s="178"/>
      <c r="M293" s="178"/>
      <c r="N293" s="160" t="str">
        <f t="shared" si="23"/>
        <v/>
      </c>
      <c r="P293" s="160" t="str">
        <f t="shared" si="24"/>
        <v/>
      </c>
      <c r="Q293" s="160">
        <f t="shared" si="22"/>
        <v>0</v>
      </c>
      <c r="R293" s="160" t="str">
        <f t="shared" si="25"/>
        <v/>
      </c>
      <c r="S293" s="160" t="str">
        <f t="shared" si="26"/>
        <v/>
      </c>
    </row>
    <row r="294" spans="3:19" ht="17.45" customHeight="1" x14ac:dyDescent="0.25">
      <c r="C294" s="188"/>
      <c r="D294" s="189"/>
      <c r="E294" s="178"/>
      <c r="F294" s="178"/>
      <c r="G294" s="190">
        <f>DATOS!$E$13</f>
        <v>1</v>
      </c>
      <c r="H294" s="178"/>
      <c r="I294" s="191"/>
      <c r="J294" s="178"/>
      <c r="K294" s="178"/>
      <c r="L294" s="178"/>
      <c r="M294" s="178"/>
      <c r="N294" s="160" t="str">
        <f t="shared" si="23"/>
        <v/>
      </c>
      <c r="P294" s="160" t="str">
        <f t="shared" si="24"/>
        <v/>
      </c>
      <c r="Q294" s="160">
        <f t="shared" si="22"/>
        <v>0</v>
      </c>
      <c r="R294" s="160" t="str">
        <f t="shared" si="25"/>
        <v/>
      </c>
      <c r="S294" s="160" t="str">
        <f t="shared" si="26"/>
        <v/>
      </c>
    </row>
    <row r="295" spans="3:19" ht="17.45" customHeight="1" x14ac:dyDescent="0.25">
      <c r="C295" s="188"/>
      <c r="D295" s="189"/>
      <c r="E295" s="178"/>
      <c r="F295" s="178"/>
      <c r="G295" s="190">
        <f>DATOS!$E$13</f>
        <v>1</v>
      </c>
      <c r="H295" s="178"/>
      <c r="I295" s="191"/>
      <c r="J295" s="178"/>
      <c r="K295" s="178"/>
      <c r="L295" s="178"/>
      <c r="M295" s="178"/>
      <c r="N295" s="160" t="str">
        <f t="shared" si="23"/>
        <v/>
      </c>
      <c r="P295" s="160" t="str">
        <f t="shared" si="24"/>
        <v/>
      </c>
      <c r="Q295" s="160">
        <f t="shared" si="22"/>
        <v>0</v>
      </c>
      <c r="R295" s="160" t="str">
        <f t="shared" si="25"/>
        <v/>
      </c>
      <c r="S295" s="160" t="str">
        <f t="shared" si="26"/>
        <v/>
      </c>
    </row>
    <row r="296" spans="3:19" ht="17.45" customHeight="1" x14ac:dyDescent="0.25">
      <c r="C296" s="188"/>
      <c r="D296" s="189"/>
      <c r="E296" s="178"/>
      <c r="F296" s="178"/>
      <c r="G296" s="190">
        <f>DATOS!$E$13</f>
        <v>1</v>
      </c>
      <c r="H296" s="178"/>
      <c r="I296" s="191"/>
      <c r="J296" s="178"/>
      <c r="K296" s="178"/>
      <c r="L296" s="178"/>
      <c r="M296" s="178"/>
      <c r="N296" s="160" t="str">
        <f t="shared" si="23"/>
        <v/>
      </c>
      <c r="P296" s="160" t="str">
        <f t="shared" si="24"/>
        <v/>
      </c>
      <c r="Q296" s="160">
        <f t="shared" si="22"/>
        <v>0</v>
      </c>
      <c r="R296" s="160" t="str">
        <f t="shared" si="25"/>
        <v/>
      </c>
      <c r="S296" s="160" t="str">
        <f t="shared" si="26"/>
        <v/>
      </c>
    </row>
    <row r="297" spans="3:19" ht="17.45" customHeight="1" x14ac:dyDescent="0.25">
      <c r="C297" s="188"/>
      <c r="D297" s="189"/>
      <c r="E297" s="178"/>
      <c r="F297" s="178"/>
      <c r="G297" s="190">
        <f>DATOS!$E$13</f>
        <v>1</v>
      </c>
      <c r="H297" s="178"/>
      <c r="I297" s="191"/>
      <c r="J297" s="178"/>
      <c r="K297" s="178"/>
      <c r="L297" s="178"/>
      <c r="M297" s="178"/>
      <c r="N297" s="160" t="str">
        <f t="shared" si="23"/>
        <v/>
      </c>
      <c r="P297" s="160" t="str">
        <f t="shared" si="24"/>
        <v/>
      </c>
      <c r="Q297" s="160">
        <f t="shared" si="22"/>
        <v>0</v>
      </c>
      <c r="R297" s="160" t="str">
        <f t="shared" si="25"/>
        <v/>
      </c>
      <c r="S297" s="160" t="str">
        <f t="shared" si="26"/>
        <v/>
      </c>
    </row>
    <row r="298" spans="3:19" ht="17.45" customHeight="1" x14ac:dyDescent="0.25">
      <c r="C298" s="188"/>
      <c r="D298" s="189"/>
      <c r="E298" s="178"/>
      <c r="F298" s="178"/>
      <c r="G298" s="190">
        <f>DATOS!$E$13</f>
        <v>1</v>
      </c>
      <c r="H298" s="178"/>
      <c r="I298" s="191"/>
      <c r="J298" s="178"/>
      <c r="K298" s="178"/>
      <c r="L298" s="178"/>
      <c r="M298" s="178"/>
      <c r="N298" s="160" t="str">
        <f t="shared" si="23"/>
        <v/>
      </c>
      <c r="P298" s="160" t="str">
        <f t="shared" si="24"/>
        <v/>
      </c>
      <c r="Q298" s="160">
        <f t="shared" si="22"/>
        <v>0</v>
      </c>
      <c r="R298" s="160" t="str">
        <f t="shared" si="25"/>
        <v/>
      </c>
      <c r="S298" s="160" t="str">
        <f t="shared" si="26"/>
        <v/>
      </c>
    </row>
    <row r="299" spans="3:19" ht="17.45" customHeight="1" x14ac:dyDescent="0.25">
      <c r="C299" s="188"/>
      <c r="D299" s="189"/>
      <c r="E299" s="178"/>
      <c r="F299" s="178"/>
      <c r="G299" s="190">
        <f>DATOS!$E$13</f>
        <v>1</v>
      </c>
      <c r="H299" s="178"/>
      <c r="I299" s="191"/>
      <c r="J299" s="178"/>
      <c r="K299" s="178"/>
      <c r="L299" s="178"/>
      <c r="M299" s="178"/>
      <c r="N299" s="160" t="str">
        <f t="shared" si="23"/>
        <v/>
      </c>
      <c r="P299" s="160" t="str">
        <f t="shared" si="24"/>
        <v/>
      </c>
      <c r="Q299" s="160">
        <f t="shared" si="22"/>
        <v>0</v>
      </c>
      <c r="R299" s="160" t="str">
        <f t="shared" si="25"/>
        <v/>
      </c>
      <c r="S299" s="160" t="str">
        <f t="shared" si="26"/>
        <v/>
      </c>
    </row>
    <row r="300" spans="3:19" ht="17.45" customHeight="1" x14ac:dyDescent="0.25">
      <c r="C300" s="188"/>
      <c r="D300" s="189"/>
      <c r="E300" s="178"/>
      <c r="F300" s="178"/>
      <c r="G300" s="190">
        <f>DATOS!$E$13</f>
        <v>1</v>
      </c>
      <c r="H300" s="178"/>
      <c r="I300" s="191"/>
      <c r="J300" s="178"/>
      <c r="K300" s="178"/>
      <c r="L300" s="178"/>
      <c r="M300" s="178"/>
      <c r="N300" s="160" t="str">
        <f t="shared" si="23"/>
        <v/>
      </c>
      <c r="P300" s="160" t="str">
        <f t="shared" si="24"/>
        <v/>
      </c>
      <c r="Q300" s="160">
        <f t="shared" si="22"/>
        <v>0</v>
      </c>
      <c r="R300" s="160" t="str">
        <f t="shared" si="25"/>
        <v/>
      </c>
      <c r="S300" s="160" t="str">
        <f t="shared" si="26"/>
        <v/>
      </c>
    </row>
    <row r="301" spans="3:19" ht="17.45" customHeight="1" x14ac:dyDescent="0.25">
      <c r="C301" s="188"/>
      <c r="D301" s="189"/>
      <c r="E301" s="178"/>
      <c r="F301" s="178"/>
      <c r="G301" s="190">
        <f>DATOS!$E$13</f>
        <v>1</v>
      </c>
      <c r="H301" s="178"/>
      <c r="I301" s="191"/>
      <c r="J301" s="178"/>
      <c r="K301" s="178"/>
      <c r="L301" s="178"/>
      <c r="M301" s="178"/>
      <c r="N301" s="160" t="str">
        <f t="shared" si="23"/>
        <v/>
      </c>
      <c r="P301" s="160" t="str">
        <f t="shared" si="24"/>
        <v/>
      </c>
      <c r="Q301" s="160">
        <f t="shared" si="22"/>
        <v>0</v>
      </c>
      <c r="R301" s="160" t="str">
        <f t="shared" si="25"/>
        <v/>
      </c>
      <c r="S301" s="160" t="str">
        <f t="shared" si="26"/>
        <v/>
      </c>
    </row>
    <row r="302" spans="3:19" ht="17.45" customHeight="1" x14ac:dyDescent="0.25">
      <c r="C302" s="188"/>
      <c r="D302" s="189"/>
      <c r="E302" s="178"/>
      <c r="F302" s="178"/>
      <c r="G302" s="190">
        <f>DATOS!$E$13</f>
        <v>1</v>
      </c>
      <c r="H302" s="178"/>
      <c r="I302" s="191"/>
      <c r="J302" s="178"/>
      <c r="K302" s="178"/>
      <c r="L302" s="178"/>
      <c r="M302" s="178"/>
      <c r="N302" s="160" t="str">
        <f t="shared" si="23"/>
        <v/>
      </c>
      <c r="P302" s="160" t="str">
        <f t="shared" si="24"/>
        <v/>
      </c>
      <c r="Q302" s="160">
        <f t="shared" si="22"/>
        <v>0</v>
      </c>
      <c r="R302" s="160" t="str">
        <f t="shared" si="25"/>
        <v/>
      </c>
      <c r="S302" s="160" t="str">
        <f t="shared" si="26"/>
        <v/>
      </c>
    </row>
    <row r="303" spans="3:19" ht="17.45" customHeight="1" x14ac:dyDescent="0.25">
      <c r="C303" s="188"/>
      <c r="D303" s="189"/>
      <c r="E303" s="178"/>
      <c r="F303" s="178"/>
      <c r="G303" s="190">
        <f>DATOS!$E$13</f>
        <v>1</v>
      </c>
      <c r="H303" s="178"/>
      <c r="I303" s="191"/>
      <c r="J303" s="178"/>
      <c r="K303" s="178"/>
      <c r="L303" s="178"/>
      <c r="M303" s="178"/>
      <c r="N303" s="160" t="str">
        <f t="shared" si="23"/>
        <v/>
      </c>
      <c r="P303" s="160" t="str">
        <f t="shared" si="24"/>
        <v/>
      </c>
      <c r="Q303" s="160">
        <f t="shared" si="22"/>
        <v>0</v>
      </c>
      <c r="R303" s="160" t="str">
        <f t="shared" si="25"/>
        <v/>
      </c>
      <c r="S303" s="160" t="str">
        <f t="shared" si="26"/>
        <v/>
      </c>
    </row>
    <row r="304" spans="3:19" ht="17.45" customHeight="1" x14ac:dyDescent="0.25">
      <c r="C304" s="188"/>
      <c r="D304" s="189"/>
      <c r="E304" s="178"/>
      <c r="F304" s="178"/>
      <c r="G304" s="190">
        <f>DATOS!$E$13</f>
        <v>1</v>
      </c>
      <c r="H304" s="178"/>
      <c r="I304" s="191"/>
      <c r="J304" s="178"/>
      <c r="K304" s="178"/>
      <c r="L304" s="178"/>
      <c r="M304" s="178"/>
      <c r="N304" s="160" t="str">
        <f t="shared" si="23"/>
        <v/>
      </c>
      <c r="P304" s="160" t="str">
        <f t="shared" si="24"/>
        <v/>
      </c>
      <c r="Q304" s="160">
        <f t="shared" si="22"/>
        <v>0</v>
      </c>
      <c r="R304" s="160" t="str">
        <f t="shared" si="25"/>
        <v/>
      </c>
      <c r="S304" s="160" t="str">
        <f t="shared" si="26"/>
        <v/>
      </c>
    </row>
    <row r="305" spans="3:19" ht="17.45" customHeight="1" x14ac:dyDescent="0.25">
      <c r="C305" s="188"/>
      <c r="D305" s="189"/>
      <c r="E305" s="178"/>
      <c r="F305" s="178"/>
      <c r="G305" s="190">
        <f>DATOS!$E$13</f>
        <v>1</v>
      </c>
      <c r="H305" s="178"/>
      <c r="I305" s="191"/>
      <c r="J305" s="178"/>
      <c r="K305" s="178"/>
      <c r="L305" s="178"/>
      <c r="M305" s="178"/>
      <c r="N305" s="160" t="str">
        <f t="shared" si="23"/>
        <v/>
      </c>
      <c r="P305" s="160" t="str">
        <f t="shared" si="24"/>
        <v/>
      </c>
      <c r="Q305" s="160">
        <f t="shared" si="22"/>
        <v>0</v>
      </c>
      <c r="R305" s="160" t="str">
        <f t="shared" si="25"/>
        <v/>
      </c>
      <c r="S305" s="160" t="str">
        <f t="shared" si="26"/>
        <v/>
      </c>
    </row>
    <row r="306" spans="3:19" ht="17.45" customHeight="1" x14ac:dyDescent="0.25">
      <c r="C306" s="188"/>
      <c r="D306" s="189"/>
      <c r="E306" s="178"/>
      <c r="F306" s="178"/>
      <c r="G306" s="190">
        <f>DATOS!$E$13</f>
        <v>1</v>
      </c>
      <c r="H306" s="178"/>
      <c r="I306" s="191"/>
      <c r="J306" s="178"/>
      <c r="K306" s="178"/>
      <c r="L306" s="178"/>
      <c r="M306" s="178"/>
      <c r="N306" s="160" t="str">
        <f t="shared" si="23"/>
        <v/>
      </c>
      <c r="P306" s="160" t="str">
        <f t="shared" si="24"/>
        <v/>
      </c>
      <c r="Q306" s="160">
        <f t="shared" si="22"/>
        <v>0</v>
      </c>
      <c r="R306" s="160" t="str">
        <f t="shared" si="25"/>
        <v/>
      </c>
      <c r="S306" s="160" t="str">
        <f t="shared" si="26"/>
        <v/>
      </c>
    </row>
    <row r="307" spans="3:19" ht="17.45" customHeight="1" x14ac:dyDescent="0.25">
      <c r="C307" s="188"/>
      <c r="D307" s="189"/>
      <c r="E307" s="178"/>
      <c r="F307" s="178"/>
      <c r="G307" s="190">
        <f>DATOS!$E$13</f>
        <v>1</v>
      </c>
      <c r="H307" s="178"/>
      <c r="I307" s="191"/>
      <c r="J307" s="178"/>
      <c r="K307" s="178"/>
      <c r="L307" s="178"/>
      <c r="M307" s="178"/>
      <c r="N307" s="160" t="str">
        <f t="shared" si="23"/>
        <v/>
      </c>
      <c r="P307" s="160" t="str">
        <f t="shared" si="24"/>
        <v/>
      </c>
      <c r="Q307" s="160">
        <f t="shared" si="22"/>
        <v>0</v>
      </c>
      <c r="R307" s="160" t="str">
        <f t="shared" si="25"/>
        <v/>
      </c>
      <c r="S307" s="160" t="str">
        <f t="shared" si="26"/>
        <v/>
      </c>
    </row>
    <row r="308" spans="3:19" ht="17.45" customHeight="1" x14ac:dyDescent="0.25">
      <c r="C308" s="188"/>
      <c r="D308" s="189"/>
      <c r="E308" s="178"/>
      <c r="F308" s="178"/>
      <c r="G308" s="190">
        <f>DATOS!$E$13</f>
        <v>1</v>
      </c>
      <c r="H308" s="178"/>
      <c r="I308" s="191"/>
      <c r="J308" s="178"/>
      <c r="K308" s="178"/>
      <c r="L308" s="178"/>
      <c r="M308" s="178"/>
      <c r="N308" s="160" t="str">
        <f t="shared" si="23"/>
        <v/>
      </c>
      <c r="P308" s="160" t="str">
        <f t="shared" si="24"/>
        <v/>
      </c>
      <c r="Q308" s="160">
        <f t="shared" si="22"/>
        <v>0</v>
      </c>
      <c r="R308" s="160" t="str">
        <f t="shared" si="25"/>
        <v/>
      </c>
      <c r="S308" s="160" t="str">
        <f t="shared" si="26"/>
        <v/>
      </c>
    </row>
    <row r="309" spans="3:19" ht="17.45" customHeight="1" x14ac:dyDescent="0.25">
      <c r="C309" s="188"/>
      <c r="D309" s="189"/>
      <c r="E309" s="178"/>
      <c r="F309" s="178"/>
      <c r="G309" s="190">
        <f>DATOS!$E$13</f>
        <v>1</v>
      </c>
      <c r="H309" s="178"/>
      <c r="I309" s="191"/>
      <c r="J309" s="178"/>
      <c r="K309" s="178"/>
      <c r="L309" s="178"/>
      <c r="M309" s="178"/>
      <c r="N309" s="160" t="str">
        <f t="shared" si="23"/>
        <v/>
      </c>
      <c r="P309" s="160" t="str">
        <f t="shared" si="24"/>
        <v/>
      </c>
      <c r="Q309" s="160">
        <f t="shared" si="22"/>
        <v>0</v>
      </c>
      <c r="R309" s="160" t="str">
        <f t="shared" si="25"/>
        <v/>
      </c>
      <c r="S309" s="160" t="str">
        <f t="shared" si="26"/>
        <v/>
      </c>
    </row>
    <row r="310" spans="3:19" ht="17.45" customHeight="1" x14ac:dyDescent="0.25">
      <c r="C310" s="188"/>
      <c r="D310" s="189"/>
      <c r="E310" s="178"/>
      <c r="F310" s="178"/>
      <c r="G310" s="190">
        <f>DATOS!$E$13</f>
        <v>1</v>
      </c>
      <c r="H310" s="178"/>
      <c r="I310" s="191"/>
      <c r="J310" s="178"/>
      <c r="K310" s="178"/>
      <c r="L310" s="178"/>
      <c r="M310" s="178"/>
      <c r="N310" s="160" t="str">
        <f t="shared" si="23"/>
        <v/>
      </c>
      <c r="P310" s="160" t="str">
        <f t="shared" si="24"/>
        <v/>
      </c>
      <c r="Q310" s="160">
        <f t="shared" si="22"/>
        <v>0</v>
      </c>
      <c r="R310" s="160" t="str">
        <f t="shared" si="25"/>
        <v/>
      </c>
      <c r="S310" s="160" t="str">
        <f t="shared" si="26"/>
        <v/>
      </c>
    </row>
    <row r="311" spans="3:19" ht="17.45" customHeight="1" x14ac:dyDescent="0.25">
      <c r="C311" s="188"/>
      <c r="D311" s="189"/>
      <c r="E311" s="178"/>
      <c r="F311" s="178"/>
      <c r="G311" s="190">
        <f>DATOS!$E$13</f>
        <v>1</v>
      </c>
      <c r="H311" s="178"/>
      <c r="I311" s="191"/>
      <c r="J311" s="178"/>
      <c r="K311" s="178"/>
      <c r="L311" s="178"/>
      <c r="M311" s="178"/>
      <c r="N311" s="160" t="str">
        <f t="shared" si="23"/>
        <v/>
      </c>
      <c r="P311" s="160" t="str">
        <f t="shared" si="24"/>
        <v/>
      </c>
      <c r="Q311" s="160">
        <f t="shared" si="22"/>
        <v>0</v>
      </c>
      <c r="R311" s="160" t="str">
        <f t="shared" si="25"/>
        <v/>
      </c>
      <c r="S311" s="160" t="str">
        <f t="shared" si="26"/>
        <v/>
      </c>
    </row>
    <row r="312" spans="3:19" ht="17.45" customHeight="1" x14ac:dyDescent="0.25">
      <c r="C312" s="188"/>
      <c r="D312" s="189"/>
      <c r="E312" s="178"/>
      <c r="F312" s="178"/>
      <c r="G312" s="190">
        <f>DATOS!$E$13</f>
        <v>1</v>
      </c>
      <c r="H312" s="178"/>
      <c r="I312" s="191"/>
      <c r="J312" s="178"/>
      <c r="K312" s="178"/>
      <c r="L312" s="178"/>
      <c r="M312" s="178"/>
      <c r="N312" s="160" t="str">
        <f t="shared" si="23"/>
        <v/>
      </c>
      <c r="P312" s="160" t="str">
        <f t="shared" si="24"/>
        <v/>
      </c>
      <c r="Q312" s="160">
        <f t="shared" si="22"/>
        <v>0</v>
      </c>
      <c r="R312" s="160" t="str">
        <f t="shared" si="25"/>
        <v/>
      </c>
      <c r="S312" s="160" t="str">
        <f t="shared" si="26"/>
        <v/>
      </c>
    </row>
    <row r="313" spans="3:19" ht="17.45" customHeight="1" x14ac:dyDescent="0.25">
      <c r="C313" s="188"/>
      <c r="D313" s="189"/>
      <c r="E313" s="178"/>
      <c r="F313" s="178"/>
      <c r="G313" s="190">
        <f>DATOS!$E$13</f>
        <v>1</v>
      </c>
      <c r="H313" s="178"/>
      <c r="I313" s="191"/>
      <c r="J313" s="178"/>
      <c r="K313" s="178"/>
      <c r="L313" s="178"/>
      <c r="M313" s="178"/>
      <c r="N313" s="160" t="str">
        <f t="shared" si="23"/>
        <v/>
      </c>
      <c r="P313" s="160" t="str">
        <f t="shared" si="24"/>
        <v/>
      </c>
      <c r="Q313" s="160">
        <f t="shared" si="22"/>
        <v>0</v>
      </c>
      <c r="R313" s="160" t="str">
        <f t="shared" si="25"/>
        <v/>
      </c>
      <c r="S313" s="160" t="str">
        <f t="shared" si="26"/>
        <v/>
      </c>
    </row>
    <row r="314" spans="3:19" ht="17.45" customHeight="1" x14ac:dyDescent="0.25">
      <c r="C314" s="188"/>
      <c r="D314" s="189"/>
      <c r="E314" s="178"/>
      <c r="F314" s="178"/>
      <c r="G314" s="190">
        <f>DATOS!$E$13</f>
        <v>1</v>
      </c>
      <c r="H314" s="178"/>
      <c r="I314" s="191"/>
      <c r="J314" s="178"/>
      <c r="K314" s="178"/>
      <c r="L314" s="178"/>
      <c r="M314" s="178"/>
      <c r="N314" s="160" t="str">
        <f t="shared" si="23"/>
        <v/>
      </c>
      <c r="P314" s="160" t="str">
        <f t="shared" si="24"/>
        <v/>
      </c>
      <c r="Q314" s="160">
        <f t="shared" si="22"/>
        <v>0</v>
      </c>
      <c r="R314" s="160" t="str">
        <f t="shared" si="25"/>
        <v/>
      </c>
      <c r="S314" s="160" t="str">
        <f t="shared" si="26"/>
        <v/>
      </c>
    </row>
    <row r="315" spans="3:19" ht="17.45" customHeight="1" x14ac:dyDescent="0.25">
      <c r="C315" s="188"/>
      <c r="D315" s="189"/>
      <c r="E315" s="178"/>
      <c r="F315" s="178"/>
      <c r="G315" s="190">
        <f>DATOS!$E$13</f>
        <v>1</v>
      </c>
      <c r="H315" s="178"/>
      <c r="I315" s="191"/>
      <c r="J315" s="178"/>
      <c r="K315" s="178"/>
      <c r="L315" s="178"/>
      <c r="M315" s="178"/>
      <c r="N315" s="160" t="str">
        <f t="shared" si="23"/>
        <v/>
      </c>
      <c r="P315" s="160" t="str">
        <f t="shared" si="24"/>
        <v/>
      </c>
      <c r="Q315" s="160">
        <f t="shared" si="22"/>
        <v>0</v>
      </c>
      <c r="R315" s="160" t="str">
        <f t="shared" si="25"/>
        <v/>
      </c>
      <c r="S315" s="160" t="str">
        <f t="shared" si="26"/>
        <v/>
      </c>
    </row>
    <row r="316" spans="3:19" ht="17.45" customHeight="1" x14ac:dyDescent="0.25">
      <c r="C316" s="188"/>
      <c r="D316" s="189"/>
      <c r="E316" s="178"/>
      <c r="F316" s="178"/>
      <c r="G316" s="190">
        <f>DATOS!$E$13</f>
        <v>1</v>
      </c>
      <c r="H316" s="178"/>
      <c r="I316" s="191"/>
      <c r="J316" s="178"/>
      <c r="K316" s="178"/>
      <c r="L316" s="178"/>
      <c r="M316" s="178"/>
      <c r="N316" s="160" t="str">
        <f t="shared" si="23"/>
        <v/>
      </c>
      <c r="P316" s="160" t="str">
        <f t="shared" si="24"/>
        <v/>
      </c>
      <c r="Q316" s="160">
        <f t="shared" si="22"/>
        <v>0</v>
      </c>
      <c r="R316" s="160" t="str">
        <f t="shared" si="25"/>
        <v/>
      </c>
      <c r="S316" s="160" t="str">
        <f t="shared" si="26"/>
        <v/>
      </c>
    </row>
    <row r="317" spans="3:19" ht="17.45" customHeight="1" x14ac:dyDescent="0.25">
      <c r="C317" s="188"/>
      <c r="D317" s="189"/>
      <c r="E317" s="178"/>
      <c r="F317" s="178"/>
      <c r="G317" s="190">
        <f>DATOS!$E$13</f>
        <v>1</v>
      </c>
      <c r="H317" s="178"/>
      <c r="I317" s="191"/>
      <c r="J317" s="178"/>
      <c r="K317" s="178"/>
      <c r="L317" s="178"/>
      <c r="M317" s="178"/>
      <c r="N317" s="160" t="str">
        <f t="shared" si="23"/>
        <v/>
      </c>
      <c r="P317" s="160" t="str">
        <f t="shared" si="24"/>
        <v/>
      </c>
      <c r="Q317" s="160">
        <f t="shared" si="22"/>
        <v>0</v>
      </c>
      <c r="R317" s="160" t="str">
        <f t="shared" si="25"/>
        <v/>
      </c>
      <c r="S317" s="160" t="str">
        <f t="shared" si="26"/>
        <v/>
      </c>
    </row>
    <row r="318" spans="3:19" ht="17.45" customHeight="1" x14ac:dyDescent="0.25">
      <c r="C318" s="188"/>
      <c r="D318" s="189"/>
      <c r="E318" s="178"/>
      <c r="F318" s="178"/>
      <c r="G318" s="190">
        <f>DATOS!$E$13</f>
        <v>1</v>
      </c>
      <c r="H318" s="178"/>
      <c r="I318" s="191"/>
      <c r="J318" s="178"/>
      <c r="K318" s="178"/>
      <c r="L318" s="178"/>
      <c r="M318" s="178"/>
      <c r="N318" s="160" t="str">
        <f t="shared" si="23"/>
        <v/>
      </c>
      <c r="P318" s="160" t="str">
        <f t="shared" si="24"/>
        <v/>
      </c>
      <c r="Q318" s="160">
        <f t="shared" si="22"/>
        <v>0</v>
      </c>
      <c r="R318" s="160" t="str">
        <f t="shared" si="25"/>
        <v/>
      </c>
      <c r="S318" s="160" t="str">
        <f t="shared" si="26"/>
        <v/>
      </c>
    </row>
    <row r="319" spans="3:19" ht="17.45" customHeight="1" x14ac:dyDescent="0.25">
      <c r="C319" s="188"/>
      <c r="D319" s="189"/>
      <c r="E319" s="178"/>
      <c r="F319" s="178"/>
      <c r="G319" s="190">
        <f>DATOS!$E$13</f>
        <v>1</v>
      </c>
      <c r="H319" s="178"/>
      <c r="I319" s="191"/>
      <c r="J319" s="178"/>
      <c r="K319" s="178"/>
      <c r="L319" s="178"/>
      <c r="M319" s="178"/>
      <c r="N319" s="160" t="str">
        <f t="shared" si="23"/>
        <v/>
      </c>
      <c r="P319" s="160" t="str">
        <f t="shared" si="24"/>
        <v/>
      </c>
      <c r="Q319" s="160">
        <f t="shared" si="22"/>
        <v>0</v>
      </c>
      <c r="R319" s="160" t="str">
        <f t="shared" si="25"/>
        <v/>
      </c>
      <c r="S319" s="160" t="str">
        <f t="shared" si="26"/>
        <v/>
      </c>
    </row>
    <row r="320" spans="3:19" ht="17.45" customHeight="1" x14ac:dyDescent="0.25">
      <c r="C320" s="188"/>
      <c r="D320" s="189"/>
      <c r="E320" s="178"/>
      <c r="F320" s="178"/>
      <c r="G320" s="190">
        <f>DATOS!$E$13</f>
        <v>1</v>
      </c>
      <c r="H320" s="178"/>
      <c r="I320" s="191"/>
      <c r="J320" s="178"/>
      <c r="K320" s="178"/>
      <c r="L320" s="178"/>
      <c r="M320" s="178"/>
      <c r="N320" s="160" t="str">
        <f t="shared" si="23"/>
        <v/>
      </c>
      <c r="P320" s="160" t="str">
        <f t="shared" si="24"/>
        <v/>
      </c>
      <c r="Q320" s="160">
        <f t="shared" si="22"/>
        <v>0</v>
      </c>
      <c r="R320" s="160" t="str">
        <f t="shared" si="25"/>
        <v/>
      </c>
      <c r="S320" s="160" t="str">
        <f t="shared" si="26"/>
        <v/>
      </c>
    </row>
    <row r="321" spans="3:19" ht="17.45" customHeight="1" x14ac:dyDescent="0.25">
      <c r="C321" s="188"/>
      <c r="D321" s="189"/>
      <c r="E321" s="178"/>
      <c r="F321" s="178"/>
      <c r="G321" s="190">
        <f>DATOS!$E$13</f>
        <v>1</v>
      </c>
      <c r="H321" s="178"/>
      <c r="I321" s="191"/>
      <c r="J321" s="178"/>
      <c r="K321" s="178"/>
      <c r="L321" s="178"/>
      <c r="M321" s="178"/>
      <c r="N321" s="160" t="str">
        <f t="shared" si="23"/>
        <v/>
      </c>
      <c r="P321" s="160" t="str">
        <f t="shared" si="24"/>
        <v/>
      </c>
      <c r="Q321" s="160">
        <f t="shared" si="22"/>
        <v>0</v>
      </c>
      <c r="R321" s="160" t="str">
        <f t="shared" si="25"/>
        <v/>
      </c>
      <c r="S321" s="160" t="str">
        <f t="shared" si="26"/>
        <v/>
      </c>
    </row>
    <row r="322" spans="3:19" ht="17.45" customHeight="1" x14ac:dyDescent="0.25">
      <c r="C322" s="188"/>
      <c r="D322" s="189"/>
      <c r="E322" s="178"/>
      <c r="F322" s="178"/>
      <c r="G322" s="190">
        <f>DATOS!$E$13</f>
        <v>1</v>
      </c>
      <c r="H322" s="178"/>
      <c r="I322" s="191"/>
      <c r="J322" s="178"/>
      <c r="K322" s="178"/>
      <c r="L322" s="178"/>
      <c r="M322" s="178"/>
      <c r="N322" s="160" t="str">
        <f t="shared" si="23"/>
        <v/>
      </c>
      <c r="P322" s="160" t="str">
        <f t="shared" si="24"/>
        <v/>
      </c>
      <c r="Q322" s="160">
        <f t="shared" si="22"/>
        <v>0</v>
      </c>
      <c r="R322" s="160" t="str">
        <f t="shared" si="25"/>
        <v/>
      </c>
      <c r="S322" s="160" t="str">
        <f t="shared" si="26"/>
        <v/>
      </c>
    </row>
    <row r="323" spans="3:19" ht="17.45" customHeight="1" x14ac:dyDescent="0.25">
      <c r="C323" s="188"/>
      <c r="D323" s="189"/>
      <c r="E323" s="178"/>
      <c r="F323" s="178"/>
      <c r="G323" s="190">
        <f>DATOS!$E$13</f>
        <v>1</v>
      </c>
      <c r="H323" s="178"/>
      <c r="I323" s="191"/>
      <c r="J323" s="178"/>
      <c r="K323" s="178"/>
      <c r="L323" s="178"/>
      <c r="M323" s="178"/>
      <c r="N323" s="160" t="str">
        <f t="shared" si="23"/>
        <v/>
      </c>
      <c r="P323" s="160" t="str">
        <f t="shared" si="24"/>
        <v/>
      </c>
      <c r="Q323" s="160">
        <f t="shared" si="22"/>
        <v>0</v>
      </c>
      <c r="R323" s="160" t="str">
        <f t="shared" si="25"/>
        <v/>
      </c>
      <c r="S323" s="160" t="str">
        <f t="shared" si="26"/>
        <v/>
      </c>
    </row>
    <row r="324" spans="3:19" ht="17.45" customHeight="1" x14ac:dyDescent="0.25">
      <c r="C324" s="188"/>
      <c r="D324" s="189"/>
      <c r="E324" s="178"/>
      <c r="F324" s="178"/>
      <c r="G324" s="190">
        <f>DATOS!$E$13</f>
        <v>1</v>
      </c>
      <c r="H324" s="178"/>
      <c r="I324" s="191"/>
      <c r="J324" s="178"/>
      <c r="K324" s="178"/>
      <c r="L324" s="178"/>
      <c r="M324" s="178"/>
      <c r="N324" s="160" t="str">
        <f t="shared" si="23"/>
        <v/>
      </c>
      <c r="P324" s="160" t="str">
        <f t="shared" si="24"/>
        <v/>
      </c>
      <c r="Q324" s="160">
        <f t="shared" si="22"/>
        <v>0</v>
      </c>
      <c r="R324" s="160" t="str">
        <f t="shared" si="25"/>
        <v/>
      </c>
      <c r="S324" s="160" t="str">
        <f t="shared" si="26"/>
        <v/>
      </c>
    </row>
    <row r="325" spans="3:19" ht="17.45" customHeight="1" x14ac:dyDescent="0.25">
      <c r="C325" s="188"/>
      <c r="D325" s="189"/>
      <c r="E325" s="178"/>
      <c r="F325" s="178"/>
      <c r="G325" s="190">
        <f>DATOS!$E$13</f>
        <v>1</v>
      </c>
      <c r="H325" s="178"/>
      <c r="I325" s="191"/>
      <c r="J325" s="178"/>
      <c r="K325" s="178"/>
      <c r="L325" s="178"/>
      <c r="M325" s="178"/>
      <c r="N325" s="160" t="str">
        <f t="shared" si="23"/>
        <v/>
      </c>
      <c r="P325" s="160" t="str">
        <f t="shared" si="24"/>
        <v/>
      </c>
      <c r="Q325" s="160">
        <f t="shared" si="22"/>
        <v>0</v>
      </c>
      <c r="R325" s="160" t="str">
        <f t="shared" si="25"/>
        <v/>
      </c>
      <c r="S325" s="160" t="str">
        <f t="shared" si="26"/>
        <v/>
      </c>
    </row>
    <row r="326" spans="3:19" ht="17.45" customHeight="1" x14ac:dyDescent="0.25">
      <c r="C326" s="188"/>
      <c r="D326" s="189"/>
      <c r="E326" s="178"/>
      <c r="F326" s="178"/>
      <c r="G326" s="190">
        <f>DATOS!$E$13</f>
        <v>1</v>
      </c>
      <c r="H326" s="178"/>
      <c r="I326" s="191"/>
      <c r="J326" s="178"/>
      <c r="K326" s="178"/>
      <c r="L326" s="178"/>
      <c r="M326" s="178"/>
      <c r="N326" s="160" t="str">
        <f t="shared" si="23"/>
        <v/>
      </c>
      <c r="P326" s="160" t="str">
        <f t="shared" si="24"/>
        <v/>
      </c>
      <c r="Q326" s="160">
        <f t="shared" si="22"/>
        <v>0</v>
      </c>
      <c r="R326" s="160" t="str">
        <f t="shared" si="25"/>
        <v/>
      </c>
      <c r="S326" s="160" t="str">
        <f t="shared" si="26"/>
        <v/>
      </c>
    </row>
    <row r="327" spans="3:19" ht="17.45" customHeight="1" x14ac:dyDescent="0.25">
      <c r="C327" s="188"/>
      <c r="D327" s="189"/>
      <c r="E327" s="178"/>
      <c r="F327" s="178"/>
      <c r="G327" s="190">
        <f>DATOS!$E$13</f>
        <v>1</v>
      </c>
      <c r="H327" s="178"/>
      <c r="I327" s="191"/>
      <c r="J327" s="178"/>
      <c r="K327" s="178"/>
      <c r="L327" s="178"/>
      <c r="M327" s="178"/>
      <c r="N327" s="160" t="str">
        <f t="shared" si="23"/>
        <v/>
      </c>
      <c r="P327" s="160" t="str">
        <f t="shared" si="24"/>
        <v/>
      </c>
      <c r="Q327" s="160">
        <f t="shared" si="22"/>
        <v>0</v>
      </c>
      <c r="R327" s="160" t="str">
        <f t="shared" si="25"/>
        <v/>
      </c>
      <c r="S327" s="160" t="str">
        <f t="shared" si="26"/>
        <v/>
      </c>
    </row>
    <row r="328" spans="3:19" ht="17.45" customHeight="1" x14ac:dyDescent="0.25">
      <c r="C328" s="188"/>
      <c r="D328" s="189"/>
      <c r="E328" s="178"/>
      <c r="F328" s="178"/>
      <c r="G328" s="190">
        <f>DATOS!$E$13</f>
        <v>1</v>
      </c>
      <c r="H328" s="178"/>
      <c r="I328" s="191"/>
      <c r="J328" s="178"/>
      <c r="K328" s="178"/>
      <c r="L328" s="178"/>
      <c r="M328" s="178"/>
      <c r="N328" s="160" t="str">
        <f t="shared" si="23"/>
        <v/>
      </c>
      <c r="P328" s="160" t="str">
        <f t="shared" si="24"/>
        <v/>
      </c>
      <c r="Q328" s="160">
        <f t="shared" si="22"/>
        <v>0</v>
      </c>
      <c r="R328" s="160" t="str">
        <f t="shared" si="25"/>
        <v/>
      </c>
      <c r="S328" s="160" t="str">
        <f t="shared" si="26"/>
        <v/>
      </c>
    </row>
    <row r="329" spans="3:19" ht="17.45" customHeight="1" x14ac:dyDescent="0.25">
      <c r="C329" s="188"/>
      <c r="D329" s="189"/>
      <c r="E329" s="178"/>
      <c r="F329" s="178"/>
      <c r="G329" s="190">
        <f>DATOS!$E$13</f>
        <v>1</v>
      </c>
      <c r="H329" s="178"/>
      <c r="I329" s="191"/>
      <c r="J329" s="178"/>
      <c r="K329" s="178"/>
      <c r="L329" s="178"/>
      <c r="M329" s="178"/>
      <c r="N329" s="160" t="str">
        <f t="shared" si="23"/>
        <v/>
      </c>
      <c r="P329" s="160" t="str">
        <f t="shared" si="24"/>
        <v/>
      </c>
      <c r="Q329" s="160">
        <f t="shared" si="22"/>
        <v>0</v>
      </c>
      <c r="R329" s="160" t="str">
        <f t="shared" si="25"/>
        <v/>
      </c>
      <c r="S329" s="160" t="str">
        <f t="shared" si="26"/>
        <v/>
      </c>
    </row>
    <row r="330" spans="3:19" ht="17.45" customHeight="1" x14ac:dyDescent="0.25">
      <c r="C330" s="188"/>
      <c r="D330" s="189"/>
      <c r="E330" s="178"/>
      <c r="F330" s="178"/>
      <c r="G330" s="190">
        <f>DATOS!$E$13</f>
        <v>1</v>
      </c>
      <c r="H330" s="178"/>
      <c r="I330" s="191"/>
      <c r="J330" s="178"/>
      <c r="K330" s="178"/>
      <c r="L330" s="178"/>
      <c r="M330" s="178"/>
      <c r="N330" s="160" t="str">
        <f t="shared" si="23"/>
        <v/>
      </c>
      <c r="P330" s="160" t="str">
        <f t="shared" si="24"/>
        <v/>
      </c>
      <c r="Q330" s="160">
        <f t="shared" si="22"/>
        <v>0</v>
      </c>
      <c r="R330" s="160" t="str">
        <f t="shared" si="25"/>
        <v/>
      </c>
      <c r="S330" s="160" t="str">
        <f t="shared" si="26"/>
        <v/>
      </c>
    </row>
    <row r="331" spans="3:19" ht="17.45" customHeight="1" x14ac:dyDescent="0.25">
      <c r="C331" s="188"/>
      <c r="D331" s="189"/>
      <c r="E331" s="178"/>
      <c r="F331" s="178"/>
      <c r="G331" s="190">
        <f>DATOS!$E$13</f>
        <v>1</v>
      </c>
      <c r="H331" s="178"/>
      <c r="I331" s="191"/>
      <c r="J331" s="178"/>
      <c r="K331" s="178"/>
      <c r="L331" s="178"/>
      <c r="M331" s="178"/>
      <c r="N331" s="160" t="str">
        <f t="shared" si="23"/>
        <v/>
      </c>
      <c r="P331" s="160" t="str">
        <f t="shared" si="24"/>
        <v/>
      </c>
      <c r="Q331" s="160">
        <f t="shared" si="22"/>
        <v>0</v>
      </c>
      <c r="R331" s="160" t="str">
        <f t="shared" si="25"/>
        <v/>
      </c>
      <c r="S331" s="160" t="str">
        <f t="shared" si="26"/>
        <v/>
      </c>
    </row>
    <row r="332" spans="3:19" ht="17.45" customHeight="1" x14ac:dyDescent="0.25">
      <c r="C332" s="188"/>
      <c r="D332" s="189"/>
      <c r="E332" s="178"/>
      <c r="F332" s="178"/>
      <c r="G332" s="190">
        <f>DATOS!$E$13</f>
        <v>1</v>
      </c>
      <c r="H332" s="178"/>
      <c r="I332" s="191"/>
      <c r="J332" s="178"/>
      <c r="K332" s="178"/>
      <c r="L332" s="178"/>
      <c r="M332" s="178"/>
      <c r="N332" s="160" t="str">
        <f t="shared" si="23"/>
        <v/>
      </c>
      <c r="P332" s="160" t="str">
        <f t="shared" si="24"/>
        <v/>
      </c>
      <c r="Q332" s="160">
        <f t="shared" si="22"/>
        <v>0</v>
      </c>
      <c r="R332" s="160" t="str">
        <f t="shared" si="25"/>
        <v/>
      </c>
      <c r="S332" s="160" t="str">
        <f t="shared" si="26"/>
        <v/>
      </c>
    </row>
    <row r="333" spans="3:19" ht="17.45" customHeight="1" x14ac:dyDescent="0.25">
      <c r="C333" s="188"/>
      <c r="D333" s="189"/>
      <c r="E333" s="178"/>
      <c r="F333" s="178"/>
      <c r="G333" s="190">
        <f>DATOS!$E$13</f>
        <v>1</v>
      </c>
      <c r="H333" s="178"/>
      <c r="I333" s="191"/>
      <c r="J333" s="178"/>
      <c r="K333" s="178"/>
      <c r="L333" s="178"/>
      <c r="M333" s="178"/>
      <c r="N333" s="160" t="str">
        <f t="shared" si="23"/>
        <v/>
      </c>
      <c r="P333" s="160" t="str">
        <f t="shared" si="24"/>
        <v/>
      </c>
      <c r="Q333" s="160">
        <f t="shared" si="22"/>
        <v>0</v>
      </c>
      <c r="R333" s="160" t="str">
        <f t="shared" si="25"/>
        <v/>
      </c>
      <c r="S333" s="160" t="str">
        <f t="shared" si="26"/>
        <v/>
      </c>
    </row>
    <row r="334" spans="3:19" ht="17.45" customHeight="1" x14ac:dyDescent="0.25">
      <c r="C334" s="188"/>
      <c r="D334" s="189"/>
      <c r="E334" s="178"/>
      <c r="F334" s="178"/>
      <c r="G334" s="190">
        <f>DATOS!$E$13</f>
        <v>1</v>
      </c>
      <c r="H334" s="178"/>
      <c r="I334" s="191"/>
      <c r="J334" s="178"/>
      <c r="K334" s="178"/>
      <c r="L334" s="178"/>
      <c r="M334" s="178"/>
      <c r="N334" s="160" t="str">
        <f t="shared" si="23"/>
        <v/>
      </c>
      <c r="P334" s="160" t="str">
        <f t="shared" si="24"/>
        <v/>
      </c>
      <c r="Q334" s="160">
        <f t="shared" si="22"/>
        <v>0</v>
      </c>
      <c r="R334" s="160" t="str">
        <f t="shared" si="25"/>
        <v/>
      </c>
      <c r="S334" s="160" t="str">
        <f t="shared" si="26"/>
        <v/>
      </c>
    </row>
    <row r="335" spans="3:19" ht="17.45" customHeight="1" x14ac:dyDescent="0.25">
      <c r="C335" s="188"/>
      <c r="D335" s="189"/>
      <c r="E335" s="178"/>
      <c r="F335" s="178"/>
      <c r="G335" s="190">
        <f>DATOS!$E$13</f>
        <v>1</v>
      </c>
      <c r="H335" s="178"/>
      <c r="I335" s="191"/>
      <c r="J335" s="178"/>
      <c r="K335" s="178"/>
      <c r="L335" s="178"/>
      <c r="M335" s="178"/>
      <c r="N335" s="160" t="str">
        <f t="shared" si="23"/>
        <v/>
      </c>
      <c r="P335" s="160" t="str">
        <f t="shared" si="24"/>
        <v/>
      </c>
      <c r="Q335" s="160">
        <f t="shared" si="22"/>
        <v>0</v>
      </c>
      <c r="R335" s="160" t="str">
        <f t="shared" si="25"/>
        <v/>
      </c>
      <c r="S335" s="160" t="str">
        <f t="shared" si="26"/>
        <v/>
      </c>
    </row>
    <row r="336" spans="3:19" ht="17.45" customHeight="1" x14ac:dyDescent="0.25">
      <c r="C336" s="188"/>
      <c r="D336" s="189"/>
      <c r="E336" s="178"/>
      <c r="F336" s="178"/>
      <c r="G336" s="190">
        <f>DATOS!$E$13</f>
        <v>1</v>
      </c>
      <c r="H336" s="178"/>
      <c r="I336" s="191"/>
      <c r="J336" s="178"/>
      <c r="K336" s="178"/>
      <c r="L336" s="178"/>
      <c r="M336" s="178"/>
      <c r="N336" s="160" t="str">
        <f t="shared" si="23"/>
        <v/>
      </c>
      <c r="P336" s="160" t="str">
        <f t="shared" si="24"/>
        <v/>
      </c>
      <c r="Q336" s="160">
        <f t="shared" si="22"/>
        <v>0</v>
      </c>
      <c r="R336" s="160" t="str">
        <f t="shared" si="25"/>
        <v/>
      </c>
      <c r="S336" s="160" t="str">
        <f t="shared" si="26"/>
        <v/>
      </c>
    </row>
    <row r="337" spans="3:19" ht="17.45" customHeight="1" x14ac:dyDescent="0.25">
      <c r="C337" s="188"/>
      <c r="D337" s="189"/>
      <c r="E337" s="178"/>
      <c r="F337" s="178"/>
      <c r="G337" s="190">
        <f>DATOS!$E$13</f>
        <v>1</v>
      </c>
      <c r="H337" s="178"/>
      <c r="I337" s="191"/>
      <c r="J337" s="178"/>
      <c r="K337" s="178"/>
      <c r="L337" s="178"/>
      <c r="M337" s="178"/>
      <c r="N337" s="160" t="str">
        <f t="shared" si="23"/>
        <v/>
      </c>
      <c r="P337" s="160" t="str">
        <f t="shared" si="24"/>
        <v/>
      </c>
      <c r="Q337" s="160">
        <f t="shared" ref="Q337:Q400" si="27">IF($I337=0%,H337,"")</f>
        <v>0</v>
      </c>
      <c r="R337" s="160" t="str">
        <f t="shared" si="25"/>
        <v/>
      </c>
      <c r="S337" s="160" t="str">
        <f t="shared" si="26"/>
        <v/>
      </c>
    </row>
    <row r="338" spans="3:19" ht="17.45" customHeight="1" x14ac:dyDescent="0.25">
      <c r="C338" s="188"/>
      <c r="D338" s="189"/>
      <c r="E338" s="178"/>
      <c r="F338" s="178"/>
      <c r="G338" s="190">
        <f>DATOS!$E$13</f>
        <v>1</v>
      </c>
      <c r="H338" s="178"/>
      <c r="I338" s="191"/>
      <c r="J338" s="178"/>
      <c r="K338" s="178"/>
      <c r="L338" s="178"/>
      <c r="M338" s="178"/>
      <c r="N338" s="160" t="str">
        <f t="shared" ref="N338:N401" si="28">IF(H338&amp;J338&amp;K338&amp;L338&amp;M338="","",H338+J338+K338-L338-M338)</f>
        <v/>
      </c>
      <c r="P338" s="160" t="str">
        <f t="shared" ref="P338:P401" si="29">IF($I338="E",H338,"")</f>
        <v/>
      </c>
      <c r="Q338" s="160">
        <f t="shared" si="27"/>
        <v>0</v>
      </c>
      <c r="R338" s="160" t="str">
        <f t="shared" ref="R338:R401" si="30">IF(OR($I338=8%,$I338=11%),$J338/$I338,"")</f>
        <v/>
      </c>
      <c r="S338" s="160" t="str">
        <f t="shared" si="26"/>
        <v/>
      </c>
    </row>
    <row r="339" spans="3:19" ht="17.45" customHeight="1" x14ac:dyDescent="0.25">
      <c r="C339" s="188"/>
      <c r="D339" s="189"/>
      <c r="E339" s="178"/>
      <c r="F339" s="178"/>
      <c r="G339" s="190">
        <f>DATOS!$E$13</f>
        <v>1</v>
      </c>
      <c r="H339" s="178"/>
      <c r="I339" s="191"/>
      <c r="J339" s="178"/>
      <c r="K339" s="178"/>
      <c r="L339" s="178"/>
      <c r="M339" s="178"/>
      <c r="N339" s="160" t="str">
        <f t="shared" si="28"/>
        <v/>
      </c>
      <c r="P339" s="160" t="str">
        <f t="shared" si="29"/>
        <v/>
      </c>
      <c r="Q339" s="160">
        <f t="shared" si="27"/>
        <v>0</v>
      </c>
      <c r="R339" s="160" t="str">
        <f t="shared" si="30"/>
        <v/>
      </c>
      <c r="S339" s="160" t="str">
        <f t="shared" ref="S339:S402" si="31">IF(OR($I339=15%,$I339=16%),$J339/$I339,"")</f>
        <v/>
      </c>
    </row>
    <row r="340" spans="3:19" ht="17.45" customHeight="1" x14ac:dyDescent="0.25">
      <c r="C340" s="188"/>
      <c r="D340" s="189"/>
      <c r="E340" s="178"/>
      <c r="F340" s="178"/>
      <c r="G340" s="190">
        <f>DATOS!$E$13</f>
        <v>1</v>
      </c>
      <c r="H340" s="178"/>
      <c r="I340" s="191"/>
      <c r="J340" s="178"/>
      <c r="K340" s="178"/>
      <c r="L340" s="178"/>
      <c r="M340" s="178"/>
      <c r="N340" s="160" t="str">
        <f t="shared" si="28"/>
        <v/>
      </c>
      <c r="P340" s="160" t="str">
        <f t="shared" si="29"/>
        <v/>
      </c>
      <c r="Q340" s="160">
        <f t="shared" si="27"/>
        <v>0</v>
      </c>
      <c r="R340" s="160" t="str">
        <f t="shared" si="30"/>
        <v/>
      </c>
      <c r="S340" s="160" t="str">
        <f t="shared" si="31"/>
        <v/>
      </c>
    </row>
    <row r="341" spans="3:19" ht="17.45" customHeight="1" x14ac:dyDescent="0.25">
      <c r="C341" s="188"/>
      <c r="D341" s="189"/>
      <c r="E341" s="178"/>
      <c r="F341" s="178"/>
      <c r="G341" s="190">
        <f>DATOS!$E$13</f>
        <v>1</v>
      </c>
      <c r="H341" s="178"/>
      <c r="I341" s="191"/>
      <c r="J341" s="178"/>
      <c r="K341" s="178"/>
      <c r="L341" s="178"/>
      <c r="M341" s="178"/>
      <c r="N341" s="160" t="str">
        <f t="shared" si="28"/>
        <v/>
      </c>
      <c r="P341" s="160" t="str">
        <f t="shared" si="29"/>
        <v/>
      </c>
      <c r="Q341" s="160">
        <f t="shared" si="27"/>
        <v>0</v>
      </c>
      <c r="R341" s="160" t="str">
        <f t="shared" si="30"/>
        <v/>
      </c>
      <c r="S341" s="160" t="str">
        <f t="shared" si="31"/>
        <v/>
      </c>
    </row>
    <row r="342" spans="3:19" ht="17.45" customHeight="1" x14ac:dyDescent="0.25">
      <c r="C342" s="188"/>
      <c r="D342" s="189"/>
      <c r="E342" s="178"/>
      <c r="F342" s="178"/>
      <c r="G342" s="190">
        <f>DATOS!$E$13</f>
        <v>1</v>
      </c>
      <c r="H342" s="178"/>
      <c r="I342" s="191"/>
      <c r="J342" s="178"/>
      <c r="K342" s="178"/>
      <c r="L342" s="178"/>
      <c r="M342" s="178"/>
      <c r="N342" s="160" t="str">
        <f t="shared" si="28"/>
        <v/>
      </c>
      <c r="P342" s="160" t="str">
        <f t="shared" si="29"/>
        <v/>
      </c>
      <c r="Q342" s="160">
        <f t="shared" si="27"/>
        <v>0</v>
      </c>
      <c r="R342" s="160" t="str">
        <f t="shared" si="30"/>
        <v/>
      </c>
      <c r="S342" s="160" t="str">
        <f t="shared" si="31"/>
        <v/>
      </c>
    </row>
    <row r="343" spans="3:19" ht="17.45" customHeight="1" x14ac:dyDescent="0.25">
      <c r="C343" s="188"/>
      <c r="D343" s="189"/>
      <c r="E343" s="178"/>
      <c r="F343" s="178"/>
      <c r="G343" s="190">
        <f>DATOS!$E$13</f>
        <v>1</v>
      </c>
      <c r="H343" s="178"/>
      <c r="I343" s="191"/>
      <c r="J343" s="178"/>
      <c r="K343" s="178"/>
      <c r="L343" s="178"/>
      <c r="M343" s="178"/>
      <c r="N343" s="160" t="str">
        <f t="shared" si="28"/>
        <v/>
      </c>
      <c r="P343" s="160" t="str">
        <f t="shared" si="29"/>
        <v/>
      </c>
      <c r="Q343" s="160">
        <f t="shared" si="27"/>
        <v>0</v>
      </c>
      <c r="R343" s="160" t="str">
        <f t="shared" si="30"/>
        <v/>
      </c>
      <c r="S343" s="160" t="str">
        <f t="shared" si="31"/>
        <v/>
      </c>
    </row>
    <row r="344" spans="3:19" ht="17.45" customHeight="1" x14ac:dyDescent="0.25">
      <c r="C344" s="188"/>
      <c r="D344" s="189"/>
      <c r="E344" s="178"/>
      <c r="F344" s="178"/>
      <c r="G344" s="190">
        <f>DATOS!$E$13</f>
        <v>1</v>
      </c>
      <c r="H344" s="178"/>
      <c r="I344" s="191"/>
      <c r="J344" s="178"/>
      <c r="K344" s="178"/>
      <c r="L344" s="178"/>
      <c r="M344" s="178"/>
      <c r="N344" s="160" t="str">
        <f t="shared" si="28"/>
        <v/>
      </c>
      <c r="P344" s="160" t="str">
        <f t="shared" si="29"/>
        <v/>
      </c>
      <c r="Q344" s="160">
        <f t="shared" si="27"/>
        <v>0</v>
      </c>
      <c r="R344" s="160" t="str">
        <f t="shared" si="30"/>
        <v/>
      </c>
      <c r="S344" s="160" t="str">
        <f t="shared" si="31"/>
        <v/>
      </c>
    </row>
    <row r="345" spans="3:19" ht="17.45" customHeight="1" x14ac:dyDescent="0.25">
      <c r="C345" s="188"/>
      <c r="D345" s="189"/>
      <c r="E345" s="178"/>
      <c r="F345" s="178"/>
      <c r="G345" s="190">
        <f>DATOS!$E$13</f>
        <v>1</v>
      </c>
      <c r="H345" s="178"/>
      <c r="I345" s="191"/>
      <c r="J345" s="178"/>
      <c r="K345" s="178"/>
      <c r="L345" s="178"/>
      <c r="M345" s="178"/>
      <c r="N345" s="160" t="str">
        <f t="shared" si="28"/>
        <v/>
      </c>
      <c r="P345" s="160" t="str">
        <f t="shared" si="29"/>
        <v/>
      </c>
      <c r="Q345" s="160">
        <f t="shared" si="27"/>
        <v>0</v>
      </c>
      <c r="R345" s="160" t="str">
        <f t="shared" si="30"/>
        <v/>
      </c>
      <c r="S345" s="160" t="str">
        <f t="shared" si="31"/>
        <v/>
      </c>
    </row>
    <row r="346" spans="3:19" ht="17.45" customHeight="1" x14ac:dyDescent="0.25">
      <c r="C346" s="188"/>
      <c r="D346" s="189"/>
      <c r="E346" s="178"/>
      <c r="F346" s="178"/>
      <c r="G346" s="190">
        <f>DATOS!$E$13</f>
        <v>1</v>
      </c>
      <c r="H346" s="178"/>
      <c r="I346" s="191"/>
      <c r="J346" s="178"/>
      <c r="K346" s="178"/>
      <c r="L346" s="178"/>
      <c r="M346" s="178"/>
      <c r="N346" s="160" t="str">
        <f t="shared" si="28"/>
        <v/>
      </c>
      <c r="P346" s="160" t="str">
        <f t="shared" si="29"/>
        <v/>
      </c>
      <c r="Q346" s="160">
        <f t="shared" si="27"/>
        <v>0</v>
      </c>
      <c r="R346" s="160" t="str">
        <f t="shared" si="30"/>
        <v/>
      </c>
      <c r="S346" s="160" t="str">
        <f t="shared" si="31"/>
        <v/>
      </c>
    </row>
    <row r="347" spans="3:19" ht="17.45" customHeight="1" x14ac:dyDescent="0.25">
      <c r="C347" s="188"/>
      <c r="D347" s="189"/>
      <c r="E347" s="178"/>
      <c r="F347" s="178"/>
      <c r="G347" s="190">
        <f>DATOS!$E$13</f>
        <v>1</v>
      </c>
      <c r="H347" s="178"/>
      <c r="I347" s="191"/>
      <c r="J347" s="178"/>
      <c r="K347" s="178"/>
      <c r="L347" s="178"/>
      <c r="M347" s="178"/>
      <c r="N347" s="160" t="str">
        <f t="shared" si="28"/>
        <v/>
      </c>
      <c r="P347" s="160" t="str">
        <f t="shared" si="29"/>
        <v/>
      </c>
      <c r="Q347" s="160">
        <f t="shared" si="27"/>
        <v>0</v>
      </c>
      <c r="R347" s="160" t="str">
        <f t="shared" si="30"/>
        <v/>
      </c>
      <c r="S347" s="160" t="str">
        <f t="shared" si="31"/>
        <v/>
      </c>
    </row>
    <row r="348" spans="3:19" ht="17.45" customHeight="1" x14ac:dyDescent="0.25">
      <c r="C348" s="188"/>
      <c r="D348" s="189"/>
      <c r="E348" s="178"/>
      <c r="F348" s="178"/>
      <c r="G348" s="190">
        <f>DATOS!$E$13</f>
        <v>1</v>
      </c>
      <c r="H348" s="178"/>
      <c r="I348" s="191"/>
      <c r="J348" s="178"/>
      <c r="K348" s="178"/>
      <c r="L348" s="178"/>
      <c r="M348" s="178"/>
      <c r="N348" s="160" t="str">
        <f t="shared" si="28"/>
        <v/>
      </c>
      <c r="P348" s="160" t="str">
        <f t="shared" si="29"/>
        <v/>
      </c>
      <c r="Q348" s="160">
        <f t="shared" si="27"/>
        <v>0</v>
      </c>
      <c r="R348" s="160" t="str">
        <f t="shared" si="30"/>
        <v/>
      </c>
      <c r="S348" s="160" t="str">
        <f t="shared" si="31"/>
        <v/>
      </c>
    </row>
    <row r="349" spans="3:19" ht="17.45" customHeight="1" x14ac:dyDescent="0.25">
      <c r="C349" s="188"/>
      <c r="D349" s="189"/>
      <c r="E349" s="178"/>
      <c r="F349" s="178"/>
      <c r="G349" s="190">
        <f>DATOS!$E$13</f>
        <v>1</v>
      </c>
      <c r="H349" s="178"/>
      <c r="I349" s="191"/>
      <c r="J349" s="178"/>
      <c r="K349" s="178"/>
      <c r="L349" s="178"/>
      <c r="M349" s="178"/>
      <c r="N349" s="160" t="str">
        <f t="shared" si="28"/>
        <v/>
      </c>
      <c r="P349" s="160" t="str">
        <f t="shared" si="29"/>
        <v/>
      </c>
      <c r="Q349" s="160">
        <f t="shared" si="27"/>
        <v>0</v>
      </c>
      <c r="R349" s="160" t="str">
        <f t="shared" si="30"/>
        <v/>
      </c>
      <c r="S349" s="160" t="str">
        <f t="shared" si="31"/>
        <v/>
      </c>
    </row>
    <row r="350" spans="3:19" ht="17.45" customHeight="1" x14ac:dyDescent="0.25">
      <c r="C350" s="188"/>
      <c r="D350" s="189"/>
      <c r="E350" s="178"/>
      <c r="F350" s="178"/>
      <c r="G350" s="190">
        <f>DATOS!$E$13</f>
        <v>1</v>
      </c>
      <c r="H350" s="178"/>
      <c r="I350" s="191"/>
      <c r="J350" s="178"/>
      <c r="K350" s="178"/>
      <c r="L350" s="178"/>
      <c r="M350" s="178"/>
      <c r="N350" s="160" t="str">
        <f t="shared" si="28"/>
        <v/>
      </c>
      <c r="P350" s="160" t="str">
        <f t="shared" si="29"/>
        <v/>
      </c>
      <c r="Q350" s="160">
        <f t="shared" si="27"/>
        <v>0</v>
      </c>
      <c r="R350" s="160" t="str">
        <f t="shared" si="30"/>
        <v/>
      </c>
      <c r="S350" s="160" t="str">
        <f t="shared" si="31"/>
        <v/>
      </c>
    </row>
    <row r="351" spans="3:19" ht="17.45" customHeight="1" x14ac:dyDescent="0.25">
      <c r="C351" s="188"/>
      <c r="D351" s="189"/>
      <c r="E351" s="178"/>
      <c r="F351" s="178"/>
      <c r="G351" s="190">
        <f>DATOS!$E$13</f>
        <v>1</v>
      </c>
      <c r="H351" s="178"/>
      <c r="I351" s="191"/>
      <c r="J351" s="178"/>
      <c r="K351" s="178"/>
      <c r="L351" s="178"/>
      <c r="M351" s="178"/>
      <c r="N351" s="160" t="str">
        <f t="shared" si="28"/>
        <v/>
      </c>
      <c r="P351" s="160" t="str">
        <f t="shared" si="29"/>
        <v/>
      </c>
      <c r="Q351" s="160">
        <f t="shared" si="27"/>
        <v>0</v>
      </c>
      <c r="R351" s="160" t="str">
        <f t="shared" si="30"/>
        <v/>
      </c>
      <c r="S351" s="160" t="str">
        <f t="shared" si="31"/>
        <v/>
      </c>
    </row>
    <row r="352" spans="3:19" ht="17.45" customHeight="1" x14ac:dyDescent="0.25">
      <c r="C352" s="188"/>
      <c r="D352" s="189"/>
      <c r="E352" s="178"/>
      <c r="F352" s="178"/>
      <c r="G352" s="190">
        <f>DATOS!$E$13</f>
        <v>1</v>
      </c>
      <c r="H352" s="178"/>
      <c r="I352" s="191"/>
      <c r="J352" s="178"/>
      <c r="K352" s="178"/>
      <c r="L352" s="178"/>
      <c r="M352" s="178"/>
      <c r="N352" s="160" t="str">
        <f t="shared" si="28"/>
        <v/>
      </c>
      <c r="P352" s="160" t="str">
        <f t="shared" si="29"/>
        <v/>
      </c>
      <c r="Q352" s="160">
        <f t="shared" si="27"/>
        <v>0</v>
      </c>
      <c r="R352" s="160" t="str">
        <f t="shared" si="30"/>
        <v/>
      </c>
      <c r="S352" s="160" t="str">
        <f t="shared" si="31"/>
        <v/>
      </c>
    </row>
    <row r="353" spans="3:19" ht="17.45" customHeight="1" x14ac:dyDescent="0.25">
      <c r="C353" s="188"/>
      <c r="D353" s="189"/>
      <c r="E353" s="178"/>
      <c r="F353" s="178"/>
      <c r="G353" s="190">
        <f>DATOS!$E$13</f>
        <v>1</v>
      </c>
      <c r="H353" s="178"/>
      <c r="I353" s="191"/>
      <c r="J353" s="178"/>
      <c r="K353" s="178"/>
      <c r="L353" s="178"/>
      <c r="M353" s="178"/>
      <c r="N353" s="160" t="str">
        <f t="shared" si="28"/>
        <v/>
      </c>
      <c r="P353" s="160" t="str">
        <f t="shared" si="29"/>
        <v/>
      </c>
      <c r="Q353" s="160">
        <f t="shared" si="27"/>
        <v>0</v>
      </c>
      <c r="R353" s="160" t="str">
        <f t="shared" si="30"/>
        <v/>
      </c>
      <c r="S353" s="160" t="str">
        <f t="shared" si="31"/>
        <v/>
      </c>
    </row>
    <row r="354" spans="3:19" ht="17.45" customHeight="1" x14ac:dyDescent="0.25">
      <c r="C354" s="188"/>
      <c r="D354" s="189"/>
      <c r="E354" s="178"/>
      <c r="F354" s="178"/>
      <c r="G354" s="190">
        <f>DATOS!$E$13</f>
        <v>1</v>
      </c>
      <c r="H354" s="178"/>
      <c r="I354" s="191"/>
      <c r="J354" s="178"/>
      <c r="K354" s="178"/>
      <c r="L354" s="178"/>
      <c r="M354" s="178"/>
      <c r="N354" s="160" t="str">
        <f t="shared" si="28"/>
        <v/>
      </c>
      <c r="P354" s="160" t="str">
        <f t="shared" si="29"/>
        <v/>
      </c>
      <c r="Q354" s="160">
        <f t="shared" si="27"/>
        <v>0</v>
      </c>
      <c r="R354" s="160" t="str">
        <f t="shared" si="30"/>
        <v/>
      </c>
      <c r="S354" s="160" t="str">
        <f t="shared" si="31"/>
        <v/>
      </c>
    </row>
    <row r="355" spans="3:19" ht="17.45" customHeight="1" x14ac:dyDescent="0.25">
      <c r="C355" s="188"/>
      <c r="D355" s="189"/>
      <c r="E355" s="178"/>
      <c r="F355" s="178"/>
      <c r="G355" s="190">
        <f>DATOS!$E$13</f>
        <v>1</v>
      </c>
      <c r="H355" s="178"/>
      <c r="I355" s="191"/>
      <c r="J355" s="178"/>
      <c r="K355" s="178"/>
      <c r="L355" s="178"/>
      <c r="M355" s="178"/>
      <c r="N355" s="160" t="str">
        <f t="shared" si="28"/>
        <v/>
      </c>
      <c r="P355" s="160" t="str">
        <f t="shared" si="29"/>
        <v/>
      </c>
      <c r="Q355" s="160">
        <f t="shared" si="27"/>
        <v>0</v>
      </c>
      <c r="R355" s="160" t="str">
        <f t="shared" si="30"/>
        <v/>
      </c>
      <c r="S355" s="160" t="str">
        <f t="shared" si="31"/>
        <v/>
      </c>
    </row>
    <row r="356" spans="3:19" ht="17.45" customHeight="1" x14ac:dyDescent="0.25">
      <c r="C356" s="188"/>
      <c r="D356" s="189"/>
      <c r="E356" s="178"/>
      <c r="F356" s="178"/>
      <c r="G356" s="190">
        <f>DATOS!$E$13</f>
        <v>1</v>
      </c>
      <c r="H356" s="178"/>
      <c r="I356" s="191"/>
      <c r="J356" s="178"/>
      <c r="K356" s="178"/>
      <c r="L356" s="178"/>
      <c r="M356" s="178"/>
      <c r="N356" s="160" t="str">
        <f t="shared" si="28"/>
        <v/>
      </c>
      <c r="P356" s="160" t="str">
        <f t="shared" si="29"/>
        <v/>
      </c>
      <c r="Q356" s="160">
        <f t="shared" si="27"/>
        <v>0</v>
      </c>
      <c r="R356" s="160" t="str">
        <f t="shared" si="30"/>
        <v/>
      </c>
      <c r="S356" s="160" t="str">
        <f t="shared" si="31"/>
        <v/>
      </c>
    </row>
    <row r="357" spans="3:19" ht="17.45" customHeight="1" x14ac:dyDescent="0.25">
      <c r="C357" s="188"/>
      <c r="D357" s="189"/>
      <c r="E357" s="178"/>
      <c r="F357" s="178"/>
      <c r="G357" s="190">
        <f>DATOS!$E$13</f>
        <v>1</v>
      </c>
      <c r="H357" s="178"/>
      <c r="I357" s="191"/>
      <c r="J357" s="178"/>
      <c r="K357" s="178"/>
      <c r="L357" s="178"/>
      <c r="M357" s="178"/>
      <c r="N357" s="160" t="str">
        <f t="shared" si="28"/>
        <v/>
      </c>
      <c r="P357" s="160" t="str">
        <f t="shared" si="29"/>
        <v/>
      </c>
      <c r="Q357" s="160">
        <f t="shared" si="27"/>
        <v>0</v>
      </c>
      <c r="R357" s="160" t="str">
        <f t="shared" si="30"/>
        <v/>
      </c>
      <c r="S357" s="160" t="str">
        <f t="shared" si="31"/>
        <v/>
      </c>
    </row>
    <row r="358" spans="3:19" ht="17.45" customHeight="1" x14ac:dyDescent="0.25">
      <c r="C358" s="188"/>
      <c r="D358" s="189"/>
      <c r="E358" s="178"/>
      <c r="F358" s="178"/>
      <c r="G358" s="190">
        <f>DATOS!$E$13</f>
        <v>1</v>
      </c>
      <c r="H358" s="178"/>
      <c r="I358" s="191"/>
      <c r="J358" s="178"/>
      <c r="K358" s="178"/>
      <c r="L358" s="178"/>
      <c r="M358" s="178"/>
      <c r="N358" s="160" t="str">
        <f t="shared" si="28"/>
        <v/>
      </c>
      <c r="P358" s="160" t="str">
        <f t="shared" si="29"/>
        <v/>
      </c>
      <c r="Q358" s="160">
        <f t="shared" si="27"/>
        <v>0</v>
      </c>
      <c r="R358" s="160" t="str">
        <f t="shared" si="30"/>
        <v/>
      </c>
      <c r="S358" s="160" t="str">
        <f t="shared" si="31"/>
        <v/>
      </c>
    </row>
    <row r="359" spans="3:19" ht="17.45" customHeight="1" x14ac:dyDescent="0.25">
      <c r="C359" s="188"/>
      <c r="D359" s="189"/>
      <c r="E359" s="178"/>
      <c r="F359" s="178"/>
      <c r="G359" s="190">
        <f>DATOS!$E$13</f>
        <v>1</v>
      </c>
      <c r="H359" s="178"/>
      <c r="I359" s="191"/>
      <c r="J359" s="178"/>
      <c r="K359" s="178"/>
      <c r="L359" s="178"/>
      <c r="M359" s="178"/>
      <c r="N359" s="160" t="str">
        <f t="shared" si="28"/>
        <v/>
      </c>
      <c r="P359" s="160" t="str">
        <f t="shared" si="29"/>
        <v/>
      </c>
      <c r="Q359" s="160">
        <f t="shared" si="27"/>
        <v>0</v>
      </c>
      <c r="R359" s="160" t="str">
        <f t="shared" si="30"/>
        <v/>
      </c>
      <c r="S359" s="160" t="str">
        <f t="shared" si="31"/>
        <v/>
      </c>
    </row>
    <row r="360" spans="3:19" ht="17.45" customHeight="1" x14ac:dyDescent="0.25">
      <c r="C360" s="188"/>
      <c r="D360" s="189"/>
      <c r="E360" s="178"/>
      <c r="F360" s="178"/>
      <c r="G360" s="190">
        <f>DATOS!$E$13</f>
        <v>1</v>
      </c>
      <c r="H360" s="178"/>
      <c r="I360" s="191"/>
      <c r="J360" s="178"/>
      <c r="K360" s="178"/>
      <c r="L360" s="178"/>
      <c r="M360" s="178"/>
      <c r="N360" s="160" t="str">
        <f t="shared" si="28"/>
        <v/>
      </c>
      <c r="P360" s="160" t="str">
        <f t="shared" si="29"/>
        <v/>
      </c>
      <c r="Q360" s="160">
        <f t="shared" si="27"/>
        <v>0</v>
      </c>
      <c r="R360" s="160" t="str">
        <f t="shared" si="30"/>
        <v/>
      </c>
      <c r="S360" s="160" t="str">
        <f t="shared" si="31"/>
        <v/>
      </c>
    </row>
    <row r="361" spans="3:19" ht="17.45" customHeight="1" x14ac:dyDescent="0.25">
      <c r="C361" s="188"/>
      <c r="D361" s="189"/>
      <c r="E361" s="178"/>
      <c r="F361" s="178"/>
      <c r="G361" s="190">
        <f>DATOS!$E$13</f>
        <v>1</v>
      </c>
      <c r="H361" s="178"/>
      <c r="I361" s="191"/>
      <c r="J361" s="178"/>
      <c r="K361" s="178"/>
      <c r="L361" s="178"/>
      <c r="M361" s="178"/>
      <c r="N361" s="160" t="str">
        <f t="shared" si="28"/>
        <v/>
      </c>
      <c r="P361" s="160" t="str">
        <f t="shared" si="29"/>
        <v/>
      </c>
      <c r="Q361" s="160">
        <f t="shared" si="27"/>
        <v>0</v>
      </c>
      <c r="R361" s="160" t="str">
        <f t="shared" si="30"/>
        <v/>
      </c>
      <c r="S361" s="160" t="str">
        <f t="shared" si="31"/>
        <v/>
      </c>
    </row>
    <row r="362" spans="3:19" ht="17.45" customHeight="1" x14ac:dyDescent="0.25">
      <c r="C362" s="188"/>
      <c r="D362" s="189"/>
      <c r="E362" s="178"/>
      <c r="F362" s="178"/>
      <c r="G362" s="190">
        <f>DATOS!$E$13</f>
        <v>1</v>
      </c>
      <c r="H362" s="178"/>
      <c r="I362" s="191"/>
      <c r="J362" s="178"/>
      <c r="K362" s="178"/>
      <c r="L362" s="178"/>
      <c r="M362" s="178"/>
      <c r="N362" s="160" t="str">
        <f t="shared" si="28"/>
        <v/>
      </c>
      <c r="P362" s="160" t="str">
        <f t="shared" si="29"/>
        <v/>
      </c>
      <c r="Q362" s="160">
        <f t="shared" si="27"/>
        <v>0</v>
      </c>
      <c r="R362" s="160" t="str">
        <f t="shared" si="30"/>
        <v/>
      </c>
      <c r="S362" s="160" t="str">
        <f t="shared" si="31"/>
        <v/>
      </c>
    </row>
    <row r="363" spans="3:19" ht="17.45" customHeight="1" x14ac:dyDescent="0.25">
      <c r="C363" s="188"/>
      <c r="D363" s="189"/>
      <c r="E363" s="178"/>
      <c r="F363" s="178"/>
      <c r="G363" s="190">
        <f>DATOS!$E$13</f>
        <v>1</v>
      </c>
      <c r="H363" s="178"/>
      <c r="I363" s="191"/>
      <c r="J363" s="178"/>
      <c r="K363" s="178"/>
      <c r="L363" s="178"/>
      <c r="M363" s="178"/>
      <c r="N363" s="160" t="str">
        <f t="shared" si="28"/>
        <v/>
      </c>
      <c r="P363" s="160" t="str">
        <f t="shared" si="29"/>
        <v/>
      </c>
      <c r="Q363" s="160">
        <f t="shared" si="27"/>
        <v>0</v>
      </c>
      <c r="R363" s="160" t="str">
        <f t="shared" si="30"/>
        <v/>
      </c>
      <c r="S363" s="160" t="str">
        <f t="shared" si="31"/>
        <v/>
      </c>
    </row>
    <row r="364" spans="3:19" ht="17.45" customHeight="1" x14ac:dyDescent="0.25">
      <c r="C364" s="188"/>
      <c r="D364" s="189"/>
      <c r="E364" s="178"/>
      <c r="F364" s="178"/>
      <c r="G364" s="190">
        <f>DATOS!$E$13</f>
        <v>1</v>
      </c>
      <c r="H364" s="178"/>
      <c r="I364" s="191"/>
      <c r="J364" s="178"/>
      <c r="K364" s="178"/>
      <c r="L364" s="178"/>
      <c r="M364" s="178"/>
      <c r="N364" s="160" t="str">
        <f t="shared" si="28"/>
        <v/>
      </c>
      <c r="P364" s="160" t="str">
        <f t="shared" si="29"/>
        <v/>
      </c>
      <c r="Q364" s="160">
        <f t="shared" si="27"/>
        <v>0</v>
      </c>
      <c r="R364" s="160" t="str">
        <f t="shared" si="30"/>
        <v/>
      </c>
      <c r="S364" s="160" t="str">
        <f t="shared" si="31"/>
        <v/>
      </c>
    </row>
    <row r="365" spans="3:19" ht="17.45" customHeight="1" x14ac:dyDescent="0.25">
      <c r="C365" s="188"/>
      <c r="D365" s="189"/>
      <c r="E365" s="178"/>
      <c r="F365" s="178"/>
      <c r="G365" s="190">
        <f>DATOS!$E$13</f>
        <v>1</v>
      </c>
      <c r="H365" s="178"/>
      <c r="I365" s="191"/>
      <c r="J365" s="178"/>
      <c r="K365" s="178"/>
      <c r="L365" s="178"/>
      <c r="M365" s="178"/>
      <c r="N365" s="160" t="str">
        <f t="shared" si="28"/>
        <v/>
      </c>
      <c r="P365" s="160" t="str">
        <f t="shared" si="29"/>
        <v/>
      </c>
      <c r="Q365" s="160">
        <f t="shared" si="27"/>
        <v>0</v>
      </c>
      <c r="R365" s="160" t="str">
        <f t="shared" si="30"/>
        <v/>
      </c>
      <c r="S365" s="160" t="str">
        <f t="shared" si="31"/>
        <v/>
      </c>
    </row>
    <row r="366" spans="3:19" ht="17.45" customHeight="1" x14ac:dyDescent="0.25">
      <c r="C366" s="188"/>
      <c r="D366" s="189"/>
      <c r="E366" s="178"/>
      <c r="F366" s="178"/>
      <c r="G366" s="190">
        <f>DATOS!$E$13</f>
        <v>1</v>
      </c>
      <c r="H366" s="178"/>
      <c r="I366" s="191"/>
      <c r="J366" s="178"/>
      <c r="K366" s="178"/>
      <c r="L366" s="178"/>
      <c r="M366" s="178"/>
      <c r="N366" s="160" t="str">
        <f t="shared" si="28"/>
        <v/>
      </c>
      <c r="P366" s="160" t="str">
        <f t="shared" si="29"/>
        <v/>
      </c>
      <c r="Q366" s="160">
        <f t="shared" si="27"/>
        <v>0</v>
      </c>
      <c r="R366" s="160" t="str">
        <f t="shared" si="30"/>
        <v/>
      </c>
      <c r="S366" s="160" t="str">
        <f t="shared" si="31"/>
        <v/>
      </c>
    </row>
    <row r="367" spans="3:19" ht="17.45" customHeight="1" x14ac:dyDescent="0.25">
      <c r="C367" s="188"/>
      <c r="D367" s="189"/>
      <c r="E367" s="178"/>
      <c r="F367" s="178"/>
      <c r="G367" s="190">
        <f>DATOS!$E$13</f>
        <v>1</v>
      </c>
      <c r="H367" s="178"/>
      <c r="I367" s="191"/>
      <c r="J367" s="178"/>
      <c r="K367" s="178"/>
      <c r="L367" s="178"/>
      <c r="M367" s="178"/>
      <c r="N367" s="160" t="str">
        <f t="shared" si="28"/>
        <v/>
      </c>
      <c r="P367" s="160" t="str">
        <f t="shared" si="29"/>
        <v/>
      </c>
      <c r="Q367" s="160">
        <f t="shared" si="27"/>
        <v>0</v>
      </c>
      <c r="R367" s="160" t="str">
        <f t="shared" si="30"/>
        <v/>
      </c>
      <c r="S367" s="160" t="str">
        <f t="shared" si="31"/>
        <v/>
      </c>
    </row>
    <row r="368" spans="3:19" ht="17.45" customHeight="1" x14ac:dyDescent="0.25">
      <c r="C368" s="188"/>
      <c r="D368" s="189"/>
      <c r="E368" s="178"/>
      <c r="F368" s="178"/>
      <c r="G368" s="190">
        <f>DATOS!$E$13</f>
        <v>1</v>
      </c>
      <c r="H368" s="178"/>
      <c r="I368" s="191"/>
      <c r="J368" s="178"/>
      <c r="K368" s="178"/>
      <c r="L368" s="178"/>
      <c r="M368" s="178"/>
      <c r="N368" s="160" t="str">
        <f t="shared" si="28"/>
        <v/>
      </c>
      <c r="P368" s="160" t="str">
        <f t="shared" si="29"/>
        <v/>
      </c>
      <c r="Q368" s="160">
        <f t="shared" si="27"/>
        <v>0</v>
      </c>
      <c r="R368" s="160" t="str">
        <f t="shared" si="30"/>
        <v/>
      </c>
      <c r="S368" s="160" t="str">
        <f t="shared" si="31"/>
        <v/>
      </c>
    </row>
    <row r="369" spans="3:19" ht="17.45" customHeight="1" x14ac:dyDescent="0.25">
      <c r="C369" s="188"/>
      <c r="D369" s="189"/>
      <c r="E369" s="178"/>
      <c r="F369" s="178"/>
      <c r="G369" s="190">
        <f>DATOS!$E$13</f>
        <v>1</v>
      </c>
      <c r="H369" s="178"/>
      <c r="I369" s="191"/>
      <c r="J369" s="178"/>
      <c r="K369" s="178"/>
      <c r="L369" s="178"/>
      <c r="M369" s="178"/>
      <c r="N369" s="160" t="str">
        <f t="shared" si="28"/>
        <v/>
      </c>
      <c r="P369" s="160" t="str">
        <f t="shared" si="29"/>
        <v/>
      </c>
      <c r="Q369" s="160">
        <f t="shared" si="27"/>
        <v>0</v>
      </c>
      <c r="R369" s="160" t="str">
        <f t="shared" si="30"/>
        <v/>
      </c>
      <c r="S369" s="160" t="str">
        <f t="shared" si="31"/>
        <v/>
      </c>
    </row>
    <row r="370" spans="3:19" ht="17.45" customHeight="1" x14ac:dyDescent="0.25">
      <c r="C370" s="188"/>
      <c r="D370" s="189"/>
      <c r="E370" s="178"/>
      <c r="F370" s="178"/>
      <c r="G370" s="190">
        <f>DATOS!$E$13</f>
        <v>1</v>
      </c>
      <c r="H370" s="178"/>
      <c r="I370" s="191"/>
      <c r="J370" s="178"/>
      <c r="K370" s="178"/>
      <c r="L370" s="178"/>
      <c r="M370" s="178"/>
      <c r="N370" s="160" t="str">
        <f t="shared" si="28"/>
        <v/>
      </c>
      <c r="P370" s="160" t="str">
        <f t="shared" si="29"/>
        <v/>
      </c>
      <c r="Q370" s="160">
        <f t="shared" si="27"/>
        <v>0</v>
      </c>
      <c r="R370" s="160" t="str">
        <f t="shared" si="30"/>
        <v/>
      </c>
      <c r="S370" s="160" t="str">
        <f t="shared" si="31"/>
        <v/>
      </c>
    </row>
    <row r="371" spans="3:19" ht="17.45" customHeight="1" x14ac:dyDescent="0.25">
      <c r="C371" s="188"/>
      <c r="D371" s="189"/>
      <c r="E371" s="178"/>
      <c r="F371" s="178"/>
      <c r="G371" s="190">
        <f>DATOS!$E$13</f>
        <v>1</v>
      </c>
      <c r="H371" s="178"/>
      <c r="I371" s="191"/>
      <c r="J371" s="178"/>
      <c r="K371" s="178"/>
      <c r="L371" s="178"/>
      <c r="M371" s="178"/>
      <c r="N371" s="160" t="str">
        <f t="shared" si="28"/>
        <v/>
      </c>
      <c r="P371" s="160" t="str">
        <f t="shared" si="29"/>
        <v/>
      </c>
      <c r="Q371" s="160">
        <f t="shared" si="27"/>
        <v>0</v>
      </c>
      <c r="R371" s="160" t="str">
        <f t="shared" si="30"/>
        <v/>
      </c>
      <c r="S371" s="160" t="str">
        <f t="shared" si="31"/>
        <v/>
      </c>
    </row>
    <row r="372" spans="3:19" ht="17.45" customHeight="1" x14ac:dyDescent="0.25">
      <c r="C372" s="188"/>
      <c r="D372" s="189"/>
      <c r="E372" s="178"/>
      <c r="F372" s="178"/>
      <c r="G372" s="190">
        <f>DATOS!$E$13</f>
        <v>1</v>
      </c>
      <c r="H372" s="178"/>
      <c r="I372" s="191"/>
      <c r="J372" s="178"/>
      <c r="K372" s="178"/>
      <c r="L372" s="178"/>
      <c r="M372" s="178"/>
      <c r="N372" s="160" t="str">
        <f t="shared" si="28"/>
        <v/>
      </c>
      <c r="P372" s="160" t="str">
        <f t="shared" si="29"/>
        <v/>
      </c>
      <c r="Q372" s="160">
        <f t="shared" si="27"/>
        <v>0</v>
      </c>
      <c r="R372" s="160" t="str">
        <f t="shared" si="30"/>
        <v/>
      </c>
      <c r="S372" s="160" t="str">
        <f t="shared" si="31"/>
        <v/>
      </c>
    </row>
    <row r="373" spans="3:19" ht="17.45" customHeight="1" x14ac:dyDescent="0.25">
      <c r="C373" s="188"/>
      <c r="D373" s="189"/>
      <c r="E373" s="178"/>
      <c r="F373" s="178"/>
      <c r="G373" s="190">
        <f>DATOS!$E$13</f>
        <v>1</v>
      </c>
      <c r="H373" s="178"/>
      <c r="I373" s="191"/>
      <c r="J373" s="178"/>
      <c r="K373" s="178"/>
      <c r="L373" s="178"/>
      <c r="M373" s="178"/>
      <c r="N373" s="160" t="str">
        <f t="shared" si="28"/>
        <v/>
      </c>
      <c r="P373" s="160" t="str">
        <f t="shared" si="29"/>
        <v/>
      </c>
      <c r="Q373" s="160">
        <f t="shared" si="27"/>
        <v>0</v>
      </c>
      <c r="R373" s="160" t="str">
        <f t="shared" si="30"/>
        <v/>
      </c>
      <c r="S373" s="160" t="str">
        <f t="shared" si="31"/>
        <v/>
      </c>
    </row>
    <row r="374" spans="3:19" ht="17.45" customHeight="1" x14ac:dyDescent="0.25">
      <c r="C374" s="188"/>
      <c r="D374" s="189"/>
      <c r="E374" s="178"/>
      <c r="F374" s="178"/>
      <c r="G374" s="190">
        <f>DATOS!$E$13</f>
        <v>1</v>
      </c>
      <c r="H374" s="178"/>
      <c r="I374" s="191"/>
      <c r="J374" s="178"/>
      <c r="K374" s="178"/>
      <c r="L374" s="178"/>
      <c r="M374" s="178"/>
      <c r="N374" s="160" t="str">
        <f t="shared" si="28"/>
        <v/>
      </c>
      <c r="P374" s="160" t="str">
        <f t="shared" si="29"/>
        <v/>
      </c>
      <c r="Q374" s="160">
        <f t="shared" si="27"/>
        <v>0</v>
      </c>
      <c r="R374" s="160" t="str">
        <f t="shared" si="30"/>
        <v/>
      </c>
      <c r="S374" s="160" t="str">
        <f t="shared" si="31"/>
        <v/>
      </c>
    </row>
    <row r="375" spans="3:19" ht="17.45" customHeight="1" x14ac:dyDescent="0.25">
      <c r="C375" s="188"/>
      <c r="D375" s="189"/>
      <c r="E375" s="178"/>
      <c r="F375" s="178"/>
      <c r="G375" s="190">
        <f>DATOS!$E$13</f>
        <v>1</v>
      </c>
      <c r="H375" s="178"/>
      <c r="I375" s="191"/>
      <c r="J375" s="178"/>
      <c r="K375" s="178"/>
      <c r="L375" s="178"/>
      <c r="M375" s="178"/>
      <c r="N375" s="160" t="str">
        <f t="shared" si="28"/>
        <v/>
      </c>
      <c r="P375" s="160" t="str">
        <f t="shared" si="29"/>
        <v/>
      </c>
      <c r="Q375" s="160">
        <f t="shared" si="27"/>
        <v>0</v>
      </c>
      <c r="R375" s="160" t="str">
        <f t="shared" si="30"/>
        <v/>
      </c>
      <c r="S375" s="160" t="str">
        <f t="shared" si="31"/>
        <v/>
      </c>
    </row>
    <row r="376" spans="3:19" ht="17.45" customHeight="1" x14ac:dyDescent="0.25">
      <c r="C376" s="188"/>
      <c r="D376" s="189"/>
      <c r="E376" s="178"/>
      <c r="F376" s="178"/>
      <c r="G376" s="190">
        <f>DATOS!$E$13</f>
        <v>1</v>
      </c>
      <c r="H376" s="178"/>
      <c r="I376" s="191"/>
      <c r="J376" s="178"/>
      <c r="K376" s="178"/>
      <c r="L376" s="178"/>
      <c r="M376" s="178"/>
      <c r="N376" s="160" t="str">
        <f t="shared" si="28"/>
        <v/>
      </c>
      <c r="P376" s="160" t="str">
        <f t="shared" si="29"/>
        <v/>
      </c>
      <c r="Q376" s="160">
        <f t="shared" si="27"/>
        <v>0</v>
      </c>
      <c r="R376" s="160" t="str">
        <f t="shared" si="30"/>
        <v/>
      </c>
      <c r="S376" s="160" t="str">
        <f t="shared" si="31"/>
        <v/>
      </c>
    </row>
    <row r="377" spans="3:19" ht="17.45" customHeight="1" x14ac:dyDescent="0.25">
      <c r="C377" s="188"/>
      <c r="D377" s="189"/>
      <c r="E377" s="178"/>
      <c r="F377" s="178"/>
      <c r="G377" s="190">
        <f>DATOS!$E$13</f>
        <v>1</v>
      </c>
      <c r="H377" s="178"/>
      <c r="I377" s="191"/>
      <c r="J377" s="178"/>
      <c r="K377" s="178"/>
      <c r="L377" s="178"/>
      <c r="M377" s="178"/>
      <c r="N377" s="160" t="str">
        <f t="shared" si="28"/>
        <v/>
      </c>
      <c r="P377" s="160" t="str">
        <f t="shared" si="29"/>
        <v/>
      </c>
      <c r="Q377" s="160">
        <f t="shared" si="27"/>
        <v>0</v>
      </c>
      <c r="R377" s="160" t="str">
        <f t="shared" si="30"/>
        <v/>
      </c>
      <c r="S377" s="160" t="str">
        <f t="shared" si="31"/>
        <v/>
      </c>
    </row>
    <row r="378" spans="3:19" ht="17.45" customHeight="1" x14ac:dyDescent="0.25">
      <c r="C378" s="188"/>
      <c r="D378" s="189"/>
      <c r="E378" s="178"/>
      <c r="F378" s="178"/>
      <c r="G378" s="190">
        <f>DATOS!$E$13</f>
        <v>1</v>
      </c>
      <c r="H378" s="178"/>
      <c r="I378" s="191"/>
      <c r="J378" s="178"/>
      <c r="K378" s="178"/>
      <c r="L378" s="178"/>
      <c r="M378" s="178"/>
      <c r="N378" s="160" t="str">
        <f t="shared" si="28"/>
        <v/>
      </c>
      <c r="P378" s="160" t="str">
        <f t="shared" si="29"/>
        <v/>
      </c>
      <c r="Q378" s="160">
        <f t="shared" si="27"/>
        <v>0</v>
      </c>
      <c r="R378" s="160" t="str">
        <f t="shared" si="30"/>
        <v/>
      </c>
      <c r="S378" s="160" t="str">
        <f t="shared" si="31"/>
        <v/>
      </c>
    </row>
    <row r="379" spans="3:19" ht="17.45" customHeight="1" x14ac:dyDescent="0.25">
      <c r="C379" s="188"/>
      <c r="D379" s="189"/>
      <c r="E379" s="178"/>
      <c r="F379" s="178"/>
      <c r="G379" s="190">
        <f>DATOS!$E$13</f>
        <v>1</v>
      </c>
      <c r="H379" s="178"/>
      <c r="I379" s="191"/>
      <c r="J379" s="178"/>
      <c r="K379" s="178"/>
      <c r="L379" s="178"/>
      <c r="M379" s="178"/>
      <c r="N379" s="160" t="str">
        <f t="shared" si="28"/>
        <v/>
      </c>
      <c r="P379" s="160" t="str">
        <f t="shared" si="29"/>
        <v/>
      </c>
      <c r="Q379" s="160">
        <f t="shared" si="27"/>
        <v>0</v>
      </c>
      <c r="R379" s="160" t="str">
        <f t="shared" si="30"/>
        <v/>
      </c>
      <c r="S379" s="160" t="str">
        <f t="shared" si="31"/>
        <v/>
      </c>
    </row>
    <row r="380" spans="3:19" ht="17.45" customHeight="1" x14ac:dyDescent="0.25">
      <c r="C380" s="188"/>
      <c r="D380" s="189"/>
      <c r="E380" s="178"/>
      <c r="F380" s="178"/>
      <c r="G380" s="190">
        <f>DATOS!$E$13</f>
        <v>1</v>
      </c>
      <c r="H380" s="178"/>
      <c r="I380" s="191"/>
      <c r="J380" s="178"/>
      <c r="K380" s="178"/>
      <c r="L380" s="178"/>
      <c r="M380" s="178"/>
      <c r="N380" s="160" t="str">
        <f t="shared" si="28"/>
        <v/>
      </c>
      <c r="P380" s="160" t="str">
        <f t="shared" si="29"/>
        <v/>
      </c>
      <c r="Q380" s="160">
        <f t="shared" si="27"/>
        <v>0</v>
      </c>
      <c r="R380" s="160" t="str">
        <f t="shared" si="30"/>
        <v/>
      </c>
      <c r="S380" s="160" t="str">
        <f t="shared" si="31"/>
        <v/>
      </c>
    </row>
    <row r="381" spans="3:19" ht="17.45" customHeight="1" x14ac:dyDescent="0.25">
      <c r="C381" s="188"/>
      <c r="D381" s="189"/>
      <c r="E381" s="178"/>
      <c r="F381" s="178"/>
      <c r="G381" s="190">
        <f>DATOS!$E$13</f>
        <v>1</v>
      </c>
      <c r="H381" s="178"/>
      <c r="I381" s="191"/>
      <c r="J381" s="178"/>
      <c r="K381" s="178"/>
      <c r="L381" s="178"/>
      <c r="M381" s="178"/>
      <c r="N381" s="160" t="str">
        <f t="shared" si="28"/>
        <v/>
      </c>
      <c r="P381" s="160" t="str">
        <f t="shared" si="29"/>
        <v/>
      </c>
      <c r="Q381" s="160">
        <f t="shared" si="27"/>
        <v>0</v>
      </c>
      <c r="R381" s="160" t="str">
        <f t="shared" si="30"/>
        <v/>
      </c>
      <c r="S381" s="160" t="str">
        <f t="shared" si="31"/>
        <v/>
      </c>
    </row>
    <row r="382" spans="3:19" ht="17.45" customHeight="1" x14ac:dyDescent="0.25">
      <c r="C382" s="188"/>
      <c r="D382" s="189"/>
      <c r="E382" s="178"/>
      <c r="F382" s="178"/>
      <c r="G382" s="190">
        <f>DATOS!$E$13</f>
        <v>1</v>
      </c>
      <c r="H382" s="178"/>
      <c r="I382" s="191"/>
      <c r="J382" s="178"/>
      <c r="K382" s="178"/>
      <c r="L382" s="178"/>
      <c r="M382" s="178"/>
      <c r="N382" s="160" t="str">
        <f t="shared" si="28"/>
        <v/>
      </c>
      <c r="P382" s="160" t="str">
        <f t="shared" si="29"/>
        <v/>
      </c>
      <c r="Q382" s="160">
        <f t="shared" si="27"/>
        <v>0</v>
      </c>
      <c r="R382" s="160" t="str">
        <f t="shared" si="30"/>
        <v/>
      </c>
      <c r="S382" s="160" t="str">
        <f t="shared" si="31"/>
        <v/>
      </c>
    </row>
    <row r="383" spans="3:19" ht="17.45" customHeight="1" x14ac:dyDescent="0.25">
      <c r="C383" s="188"/>
      <c r="D383" s="189"/>
      <c r="E383" s="178"/>
      <c r="F383" s="178"/>
      <c r="G383" s="190">
        <f>DATOS!$E$13</f>
        <v>1</v>
      </c>
      <c r="H383" s="178"/>
      <c r="I383" s="191"/>
      <c r="J383" s="178"/>
      <c r="K383" s="178"/>
      <c r="L383" s="178"/>
      <c r="M383" s="178"/>
      <c r="N383" s="160" t="str">
        <f t="shared" si="28"/>
        <v/>
      </c>
      <c r="P383" s="160" t="str">
        <f t="shared" si="29"/>
        <v/>
      </c>
      <c r="Q383" s="160">
        <f t="shared" si="27"/>
        <v>0</v>
      </c>
      <c r="R383" s="160" t="str">
        <f t="shared" si="30"/>
        <v/>
      </c>
      <c r="S383" s="160" t="str">
        <f t="shared" si="31"/>
        <v/>
      </c>
    </row>
    <row r="384" spans="3:19" ht="17.45" customHeight="1" x14ac:dyDescent="0.25">
      <c r="C384" s="188"/>
      <c r="D384" s="189"/>
      <c r="E384" s="178"/>
      <c r="F384" s="178"/>
      <c r="G384" s="190">
        <f>DATOS!$E$13</f>
        <v>1</v>
      </c>
      <c r="H384" s="178"/>
      <c r="I384" s="191"/>
      <c r="J384" s="178"/>
      <c r="K384" s="178"/>
      <c r="L384" s="178"/>
      <c r="M384" s="178"/>
      <c r="N384" s="160" t="str">
        <f t="shared" si="28"/>
        <v/>
      </c>
      <c r="P384" s="160" t="str">
        <f t="shared" si="29"/>
        <v/>
      </c>
      <c r="Q384" s="160">
        <f t="shared" si="27"/>
        <v>0</v>
      </c>
      <c r="R384" s="160" t="str">
        <f t="shared" si="30"/>
        <v/>
      </c>
      <c r="S384" s="160" t="str">
        <f t="shared" si="31"/>
        <v/>
      </c>
    </row>
    <row r="385" spans="3:19" ht="17.45" customHeight="1" x14ac:dyDescent="0.25">
      <c r="C385" s="188"/>
      <c r="D385" s="189"/>
      <c r="E385" s="178"/>
      <c r="F385" s="178"/>
      <c r="G385" s="190">
        <f>DATOS!$E$13</f>
        <v>1</v>
      </c>
      <c r="H385" s="178"/>
      <c r="I385" s="191"/>
      <c r="J385" s="178"/>
      <c r="K385" s="178"/>
      <c r="L385" s="178"/>
      <c r="M385" s="178"/>
      <c r="N385" s="160" t="str">
        <f t="shared" si="28"/>
        <v/>
      </c>
      <c r="P385" s="160" t="str">
        <f t="shared" si="29"/>
        <v/>
      </c>
      <c r="Q385" s="160">
        <f t="shared" si="27"/>
        <v>0</v>
      </c>
      <c r="R385" s="160" t="str">
        <f t="shared" si="30"/>
        <v/>
      </c>
      <c r="S385" s="160" t="str">
        <f t="shared" si="31"/>
        <v/>
      </c>
    </row>
    <row r="386" spans="3:19" ht="17.45" customHeight="1" x14ac:dyDescent="0.25">
      <c r="C386" s="188"/>
      <c r="D386" s="189"/>
      <c r="E386" s="178"/>
      <c r="F386" s="178"/>
      <c r="G386" s="190">
        <f>DATOS!$E$13</f>
        <v>1</v>
      </c>
      <c r="H386" s="178"/>
      <c r="I386" s="191"/>
      <c r="J386" s="178"/>
      <c r="K386" s="178"/>
      <c r="L386" s="178"/>
      <c r="M386" s="178"/>
      <c r="N386" s="160" t="str">
        <f t="shared" si="28"/>
        <v/>
      </c>
      <c r="P386" s="160" t="str">
        <f t="shared" si="29"/>
        <v/>
      </c>
      <c r="Q386" s="160">
        <f t="shared" si="27"/>
        <v>0</v>
      </c>
      <c r="R386" s="160" t="str">
        <f t="shared" si="30"/>
        <v/>
      </c>
      <c r="S386" s="160" t="str">
        <f t="shared" si="31"/>
        <v/>
      </c>
    </row>
    <row r="387" spans="3:19" ht="17.45" customHeight="1" x14ac:dyDescent="0.25">
      <c r="C387" s="188"/>
      <c r="D387" s="189"/>
      <c r="E387" s="178"/>
      <c r="F387" s="178"/>
      <c r="G387" s="190">
        <f>DATOS!$E$13</f>
        <v>1</v>
      </c>
      <c r="H387" s="178"/>
      <c r="I387" s="191"/>
      <c r="J387" s="178"/>
      <c r="K387" s="178"/>
      <c r="L387" s="178"/>
      <c r="M387" s="178"/>
      <c r="N387" s="160" t="str">
        <f t="shared" si="28"/>
        <v/>
      </c>
      <c r="P387" s="160" t="str">
        <f t="shared" si="29"/>
        <v/>
      </c>
      <c r="Q387" s="160">
        <f t="shared" si="27"/>
        <v>0</v>
      </c>
      <c r="R387" s="160" t="str">
        <f t="shared" si="30"/>
        <v/>
      </c>
      <c r="S387" s="160" t="str">
        <f t="shared" si="31"/>
        <v/>
      </c>
    </row>
    <row r="388" spans="3:19" ht="17.45" customHeight="1" x14ac:dyDescent="0.25">
      <c r="C388" s="188"/>
      <c r="D388" s="189"/>
      <c r="E388" s="178"/>
      <c r="F388" s="178"/>
      <c r="G388" s="190">
        <f>DATOS!$E$13</f>
        <v>1</v>
      </c>
      <c r="H388" s="178"/>
      <c r="I388" s="191"/>
      <c r="J388" s="178"/>
      <c r="K388" s="178"/>
      <c r="L388" s="178"/>
      <c r="M388" s="178"/>
      <c r="N388" s="160" t="str">
        <f t="shared" si="28"/>
        <v/>
      </c>
      <c r="P388" s="160" t="str">
        <f t="shared" si="29"/>
        <v/>
      </c>
      <c r="Q388" s="160">
        <f t="shared" si="27"/>
        <v>0</v>
      </c>
      <c r="R388" s="160" t="str">
        <f t="shared" si="30"/>
        <v/>
      </c>
      <c r="S388" s="160" t="str">
        <f t="shared" si="31"/>
        <v/>
      </c>
    </row>
    <row r="389" spans="3:19" ht="17.45" customHeight="1" x14ac:dyDescent="0.25">
      <c r="C389" s="188"/>
      <c r="D389" s="189"/>
      <c r="E389" s="178"/>
      <c r="F389" s="178"/>
      <c r="G389" s="190">
        <f>DATOS!$E$13</f>
        <v>1</v>
      </c>
      <c r="H389" s="178"/>
      <c r="I389" s="191"/>
      <c r="J389" s="178"/>
      <c r="K389" s="178"/>
      <c r="L389" s="178"/>
      <c r="M389" s="178"/>
      <c r="N389" s="160" t="str">
        <f t="shared" si="28"/>
        <v/>
      </c>
      <c r="P389" s="160" t="str">
        <f t="shared" si="29"/>
        <v/>
      </c>
      <c r="Q389" s="160">
        <f t="shared" si="27"/>
        <v>0</v>
      </c>
      <c r="R389" s="160" t="str">
        <f t="shared" si="30"/>
        <v/>
      </c>
      <c r="S389" s="160" t="str">
        <f t="shared" si="31"/>
        <v/>
      </c>
    </row>
    <row r="390" spans="3:19" ht="17.45" customHeight="1" x14ac:dyDescent="0.25">
      <c r="C390" s="188"/>
      <c r="D390" s="189"/>
      <c r="E390" s="178"/>
      <c r="F390" s="178"/>
      <c r="G390" s="190">
        <f>DATOS!$E$13</f>
        <v>1</v>
      </c>
      <c r="H390" s="178"/>
      <c r="I390" s="191"/>
      <c r="J390" s="178"/>
      <c r="K390" s="178"/>
      <c r="L390" s="178"/>
      <c r="M390" s="178"/>
      <c r="N390" s="160" t="str">
        <f t="shared" si="28"/>
        <v/>
      </c>
      <c r="P390" s="160" t="str">
        <f t="shared" si="29"/>
        <v/>
      </c>
      <c r="Q390" s="160">
        <f t="shared" si="27"/>
        <v>0</v>
      </c>
      <c r="R390" s="160" t="str">
        <f t="shared" si="30"/>
        <v/>
      </c>
      <c r="S390" s="160" t="str">
        <f t="shared" si="31"/>
        <v/>
      </c>
    </row>
    <row r="391" spans="3:19" ht="17.45" customHeight="1" x14ac:dyDescent="0.25">
      <c r="C391" s="188"/>
      <c r="D391" s="189"/>
      <c r="E391" s="178"/>
      <c r="F391" s="178"/>
      <c r="G391" s="190">
        <f>DATOS!$E$13</f>
        <v>1</v>
      </c>
      <c r="H391" s="178"/>
      <c r="I391" s="191"/>
      <c r="J391" s="178"/>
      <c r="K391" s="178"/>
      <c r="L391" s="178"/>
      <c r="M391" s="178"/>
      <c r="N391" s="160" t="str">
        <f t="shared" si="28"/>
        <v/>
      </c>
      <c r="P391" s="160" t="str">
        <f t="shared" si="29"/>
        <v/>
      </c>
      <c r="Q391" s="160">
        <f t="shared" si="27"/>
        <v>0</v>
      </c>
      <c r="R391" s="160" t="str">
        <f t="shared" si="30"/>
        <v/>
      </c>
      <c r="S391" s="160" t="str">
        <f t="shared" si="31"/>
        <v/>
      </c>
    </row>
    <row r="392" spans="3:19" ht="17.45" customHeight="1" x14ac:dyDescent="0.25">
      <c r="C392" s="188"/>
      <c r="D392" s="189"/>
      <c r="E392" s="178"/>
      <c r="F392" s="178"/>
      <c r="G392" s="190">
        <f>DATOS!$E$13</f>
        <v>1</v>
      </c>
      <c r="H392" s="178"/>
      <c r="I392" s="191"/>
      <c r="J392" s="178"/>
      <c r="K392" s="178"/>
      <c r="L392" s="178"/>
      <c r="M392" s="178"/>
      <c r="N392" s="160" t="str">
        <f t="shared" si="28"/>
        <v/>
      </c>
      <c r="P392" s="160" t="str">
        <f t="shared" si="29"/>
        <v/>
      </c>
      <c r="Q392" s="160">
        <f t="shared" si="27"/>
        <v>0</v>
      </c>
      <c r="R392" s="160" t="str">
        <f t="shared" si="30"/>
        <v/>
      </c>
      <c r="S392" s="160" t="str">
        <f t="shared" si="31"/>
        <v/>
      </c>
    </row>
    <row r="393" spans="3:19" ht="17.45" customHeight="1" x14ac:dyDescent="0.25">
      <c r="C393" s="188"/>
      <c r="D393" s="189"/>
      <c r="E393" s="178"/>
      <c r="F393" s="178"/>
      <c r="G393" s="190">
        <f>DATOS!$E$13</f>
        <v>1</v>
      </c>
      <c r="H393" s="178"/>
      <c r="I393" s="191"/>
      <c r="J393" s="178"/>
      <c r="K393" s="178"/>
      <c r="L393" s="178"/>
      <c r="M393" s="178"/>
      <c r="N393" s="160" t="str">
        <f t="shared" si="28"/>
        <v/>
      </c>
      <c r="P393" s="160" t="str">
        <f t="shared" si="29"/>
        <v/>
      </c>
      <c r="Q393" s="160">
        <f t="shared" si="27"/>
        <v>0</v>
      </c>
      <c r="R393" s="160" t="str">
        <f t="shared" si="30"/>
        <v/>
      </c>
      <c r="S393" s="160" t="str">
        <f t="shared" si="31"/>
        <v/>
      </c>
    </row>
    <row r="394" spans="3:19" ht="17.45" customHeight="1" x14ac:dyDescent="0.25">
      <c r="C394" s="188"/>
      <c r="D394" s="189"/>
      <c r="E394" s="178"/>
      <c r="F394" s="178"/>
      <c r="G394" s="190">
        <f>DATOS!$E$13</f>
        <v>1</v>
      </c>
      <c r="H394" s="178"/>
      <c r="I394" s="191"/>
      <c r="J394" s="178"/>
      <c r="K394" s="178"/>
      <c r="L394" s="178"/>
      <c r="M394" s="178"/>
      <c r="N394" s="160" t="str">
        <f t="shared" si="28"/>
        <v/>
      </c>
      <c r="P394" s="160" t="str">
        <f t="shared" si="29"/>
        <v/>
      </c>
      <c r="Q394" s="160">
        <f t="shared" si="27"/>
        <v>0</v>
      </c>
      <c r="R394" s="160" t="str">
        <f t="shared" si="30"/>
        <v/>
      </c>
      <c r="S394" s="160" t="str">
        <f t="shared" si="31"/>
        <v/>
      </c>
    </row>
    <row r="395" spans="3:19" ht="17.45" customHeight="1" x14ac:dyDescent="0.25">
      <c r="C395" s="188"/>
      <c r="D395" s="189"/>
      <c r="E395" s="178"/>
      <c r="F395" s="178"/>
      <c r="G395" s="190">
        <f>DATOS!$E$13</f>
        <v>1</v>
      </c>
      <c r="H395" s="178"/>
      <c r="I395" s="191"/>
      <c r="J395" s="178"/>
      <c r="K395" s="178"/>
      <c r="L395" s="178"/>
      <c r="M395" s="178"/>
      <c r="N395" s="160" t="str">
        <f t="shared" si="28"/>
        <v/>
      </c>
      <c r="P395" s="160" t="str">
        <f t="shared" si="29"/>
        <v/>
      </c>
      <c r="Q395" s="160">
        <f t="shared" si="27"/>
        <v>0</v>
      </c>
      <c r="R395" s="160" t="str">
        <f t="shared" si="30"/>
        <v/>
      </c>
      <c r="S395" s="160" t="str">
        <f t="shared" si="31"/>
        <v/>
      </c>
    </row>
    <row r="396" spans="3:19" ht="17.45" customHeight="1" x14ac:dyDescent="0.25">
      <c r="C396" s="188"/>
      <c r="D396" s="189"/>
      <c r="E396" s="178"/>
      <c r="F396" s="178"/>
      <c r="G396" s="190">
        <f>DATOS!$E$13</f>
        <v>1</v>
      </c>
      <c r="H396" s="178"/>
      <c r="I396" s="191"/>
      <c r="J396" s="178"/>
      <c r="K396" s="178"/>
      <c r="L396" s="178"/>
      <c r="M396" s="178"/>
      <c r="N396" s="160" t="str">
        <f t="shared" si="28"/>
        <v/>
      </c>
      <c r="P396" s="160" t="str">
        <f t="shared" si="29"/>
        <v/>
      </c>
      <c r="Q396" s="160">
        <f t="shared" si="27"/>
        <v>0</v>
      </c>
      <c r="R396" s="160" t="str">
        <f t="shared" si="30"/>
        <v/>
      </c>
      <c r="S396" s="160" t="str">
        <f t="shared" si="31"/>
        <v/>
      </c>
    </row>
    <row r="397" spans="3:19" ht="17.45" customHeight="1" x14ac:dyDescent="0.25">
      <c r="C397" s="188"/>
      <c r="D397" s="189"/>
      <c r="E397" s="178"/>
      <c r="F397" s="178"/>
      <c r="G397" s="190">
        <f>DATOS!$E$13</f>
        <v>1</v>
      </c>
      <c r="H397" s="178"/>
      <c r="I397" s="191"/>
      <c r="J397" s="178"/>
      <c r="K397" s="178"/>
      <c r="L397" s="178"/>
      <c r="M397" s="178"/>
      <c r="N397" s="160" t="str">
        <f t="shared" si="28"/>
        <v/>
      </c>
      <c r="P397" s="160" t="str">
        <f t="shared" si="29"/>
        <v/>
      </c>
      <c r="Q397" s="160">
        <f t="shared" si="27"/>
        <v>0</v>
      </c>
      <c r="R397" s="160" t="str">
        <f t="shared" si="30"/>
        <v/>
      </c>
      <c r="S397" s="160" t="str">
        <f t="shared" si="31"/>
        <v/>
      </c>
    </row>
    <row r="398" spans="3:19" ht="17.45" customHeight="1" x14ac:dyDescent="0.25">
      <c r="C398" s="188"/>
      <c r="D398" s="189"/>
      <c r="E398" s="178"/>
      <c r="F398" s="178"/>
      <c r="G398" s="190">
        <f>DATOS!$E$13</f>
        <v>1</v>
      </c>
      <c r="H398" s="178"/>
      <c r="I398" s="191"/>
      <c r="J398" s="178"/>
      <c r="K398" s="178"/>
      <c r="L398" s="178"/>
      <c r="M398" s="178"/>
      <c r="N398" s="160" t="str">
        <f t="shared" si="28"/>
        <v/>
      </c>
      <c r="P398" s="160" t="str">
        <f t="shared" si="29"/>
        <v/>
      </c>
      <c r="Q398" s="160">
        <f t="shared" si="27"/>
        <v>0</v>
      </c>
      <c r="R398" s="160" t="str">
        <f t="shared" si="30"/>
        <v/>
      </c>
      <c r="S398" s="160" t="str">
        <f t="shared" si="31"/>
        <v/>
      </c>
    </row>
    <row r="399" spans="3:19" ht="17.45" customHeight="1" x14ac:dyDescent="0.25">
      <c r="C399" s="188"/>
      <c r="D399" s="189"/>
      <c r="E399" s="178"/>
      <c r="F399" s="178"/>
      <c r="G399" s="190">
        <f>DATOS!$E$13</f>
        <v>1</v>
      </c>
      <c r="H399" s="178"/>
      <c r="I399" s="191"/>
      <c r="J399" s="178"/>
      <c r="K399" s="178"/>
      <c r="L399" s="178"/>
      <c r="M399" s="178"/>
      <c r="N399" s="160" t="str">
        <f t="shared" si="28"/>
        <v/>
      </c>
      <c r="P399" s="160" t="str">
        <f t="shared" si="29"/>
        <v/>
      </c>
      <c r="Q399" s="160">
        <f t="shared" si="27"/>
        <v>0</v>
      </c>
      <c r="R399" s="160" t="str">
        <f t="shared" si="30"/>
        <v/>
      </c>
      <c r="S399" s="160" t="str">
        <f t="shared" si="31"/>
        <v/>
      </c>
    </row>
    <row r="400" spans="3:19" ht="17.45" customHeight="1" x14ac:dyDescent="0.25">
      <c r="C400" s="188"/>
      <c r="D400" s="189"/>
      <c r="E400" s="178"/>
      <c r="F400" s="178"/>
      <c r="G400" s="190">
        <f>DATOS!$E$13</f>
        <v>1</v>
      </c>
      <c r="H400" s="178"/>
      <c r="I400" s="191"/>
      <c r="J400" s="178"/>
      <c r="K400" s="178"/>
      <c r="L400" s="178"/>
      <c r="M400" s="178"/>
      <c r="N400" s="160" t="str">
        <f t="shared" si="28"/>
        <v/>
      </c>
      <c r="P400" s="160" t="str">
        <f t="shared" si="29"/>
        <v/>
      </c>
      <c r="Q400" s="160">
        <f t="shared" si="27"/>
        <v>0</v>
      </c>
      <c r="R400" s="160" t="str">
        <f t="shared" si="30"/>
        <v/>
      </c>
      <c r="S400" s="160" t="str">
        <f t="shared" si="31"/>
        <v/>
      </c>
    </row>
    <row r="401" spans="3:19" ht="17.45" customHeight="1" x14ac:dyDescent="0.25">
      <c r="C401" s="188"/>
      <c r="D401" s="189"/>
      <c r="E401" s="178"/>
      <c r="F401" s="178"/>
      <c r="G401" s="190">
        <f>DATOS!$E$13</f>
        <v>1</v>
      </c>
      <c r="H401" s="178"/>
      <c r="I401" s="191"/>
      <c r="J401" s="178"/>
      <c r="K401" s="178"/>
      <c r="L401" s="178"/>
      <c r="M401" s="178"/>
      <c r="N401" s="160" t="str">
        <f t="shared" si="28"/>
        <v/>
      </c>
      <c r="P401" s="160" t="str">
        <f t="shared" si="29"/>
        <v/>
      </c>
      <c r="Q401" s="160">
        <f t="shared" ref="Q401:Q464" si="32">IF($I401=0%,H401,"")</f>
        <v>0</v>
      </c>
      <c r="R401" s="160" t="str">
        <f t="shared" si="30"/>
        <v/>
      </c>
      <c r="S401" s="160" t="str">
        <f t="shared" si="31"/>
        <v/>
      </c>
    </row>
    <row r="402" spans="3:19" ht="17.45" customHeight="1" x14ac:dyDescent="0.25">
      <c r="C402" s="188"/>
      <c r="D402" s="189"/>
      <c r="E402" s="178"/>
      <c r="F402" s="178"/>
      <c r="G402" s="190">
        <f>DATOS!$E$13</f>
        <v>1</v>
      </c>
      <c r="H402" s="178"/>
      <c r="I402" s="191"/>
      <c r="J402" s="178"/>
      <c r="K402" s="178"/>
      <c r="L402" s="178"/>
      <c r="M402" s="178"/>
      <c r="N402" s="160" t="str">
        <f t="shared" ref="N402:N465" si="33">IF(H402&amp;J402&amp;K402&amp;L402&amp;M402="","",H402+J402+K402-L402-M402)</f>
        <v/>
      </c>
      <c r="P402" s="160" t="str">
        <f t="shared" ref="P402:P465" si="34">IF($I402="E",H402,"")</f>
        <v/>
      </c>
      <c r="Q402" s="160">
        <f t="shared" si="32"/>
        <v>0</v>
      </c>
      <c r="R402" s="160" t="str">
        <f t="shared" ref="R402:R465" si="35">IF(OR($I402=8%,$I402=11%),$J402/$I402,"")</f>
        <v/>
      </c>
      <c r="S402" s="160" t="str">
        <f t="shared" si="31"/>
        <v/>
      </c>
    </row>
    <row r="403" spans="3:19" ht="17.45" customHeight="1" x14ac:dyDescent="0.25">
      <c r="C403" s="188"/>
      <c r="D403" s="189"/>
      <c r="E403" s="178"/>
      <c r="F403" s="178"/>
      <c r="G403" s="190">
        <f>DATOS!$E$13</f>
        <v>1</v>
      </c>
      <c r="H403" s="178"/>
      <c r="I403" s="191"/>
      <c r="J403" s="178"/>
      <c r="K403" s="178"/>
      <c r="L403" s="178"/>
      <c r="M403" s="178"/>
      <c r="N403" s="160" t="str">
        <f t="shared" si="33"/>
        <v/>
      </c>
      <c r="P403" s="160" t="str">
        <f t="shared" si="34"/>
        <v/>
      </c>
      <c r="Q403" s="160">
        <f t="shared" si="32"/>
        <v>0</v>
      </c>
      <c r="R403" s="160" t="str">
        <f t="shared" si="35"/>
        <v/>
      </c>
      <c r="S403" s="160" t="str">
        <f t="shared" ref="S403:S466" si="36">IF(OR($I403=15%,$I403=16%),$J403/$I403,"")</f>
        <v/>
      </c>
    </row>
    <row r="404" spans="3:19" ht="17.45" customHeight="1" x14ac:dyDescent="0.25">
      <c r="C404" s="188"/>
      <c r="D404" s="189"/>
      <c r="E404" s="178"/>
      <c r="F404" s="178"/>
      <c r="G404" s="190">
        <f>DATOS!$E$13</f>
        <v>1</v>
      </c>
      <c r="H404" s="178"/>
      <c r="I404" s="191"/>
      <c r="J404" s="178"/>
      <c r="K404" s="178"/>
      <c r="L404" s="178"/>
      <c r="M404" s="178"/>
      <c r="N404" s="160" t="str">
        <f t="shared" si="33"/>
        <v/>
      </c>
      <c r="P404" s="160" t="str">
        <f t="shared" si="34"/>
        <v/>
      </c>
      <c r="Q404" s="160">
        <f t="shared" si="32"/>
        <v>0</v>
      </c>
      <c r="R404" s="160" t="str">
        <f t="shared" si="35"/>
        <v/>
      </c>
      <c r="S404" s="160" t="str">
        <f t="shared" si="36"/>
        <v/>
      </c>
    </row>
    <row r="405" spans="3:19" ht="17.45" customHeight="1" x14ac:dyDescent="0.25">
      <c r="C405" s="188"/>
      <c r="D405" s="189"/>
      <c r="E405" s="178"/>
      <c r="F405" s="178"/>
      <c r="G405" s="190">
        <f>DATOS!$E$13</f>
        <v>1</v>
      </c>
      <c r="H405" s="178"/>
      <c r="I405" s="191"/>
      <c r="J405" s="178"/>
      <c r="K405" s="178"/>
      <c r="L405" s="178"/>
      <c r="M405" s="178"/>
      <c r="N405" s="160" t="str">
        <f t="shared" si="33"/>
        <v/>
      </c>
      <c r="P405" s="160" t="str">
        <f t="shared" si="34"/>
        <v/>
      </c>
      <c r="Q405" s="160">
        <f t="shared" si="32"/>
        <v>0</v>
      </c>
      <c r="R405" s="160" t="str">
        <f t="shared" si="35"/>
        <v/>
      </c>
      <c r="S405" s="160" t="str">
        <f t="shared" si="36"/>
        <v/>
      </c>
    </row>
    <row r="406" spans="3:19" ht="17.45" customHeight="1" x14ac:dyDescent="0.25">
      <c r="C406" s="188"/>
      <c r="D406" s="189"/>
      <c r="E406" s="178"/>
      <c r="F406" s="178"/>
      <c r="G406" s="190">
        <f>DATOS!$E$13</f>
        <v>1</v>
      </c>
      <c r="H406" s="178"/>
      <c r="I406" s="191"/>
      <c r="J406" s="178"/>
      <c r="K406" s="178"/>
      <c r="L406" s="178"/>
      <c r="M406" s="178"/>
      <c r="N406" s="160" t="str">
        <f t="shared" si="33"/>
        <v/>
      </c>
      <c r="P406" s="160" t="str">
        <f t="shared" si="34"/>
        <v/>
      </c>
      <c r="Q406" s="160">
        <f t="shared" si="32"/>
        <v>0</v>
      </c>
      <c r="R406" s="160" t="str">
        <f t="shared" si="35"/>
        <v/>
      </c>
      <c r="S406" s="160" t="str">
        <f t="shared" si="36"/>
        <v/>
      </c>
    </row>
    <row r="407" spans="3:19" ht="17.45" customHeight="1" x14ac:dyDescent="0.25">
      <c r="C407" s="188"/>
      <c r="D407" s="189"/>
      <c r="E407" s="178"/>
      <c r="F407" s="178"/>
      <c r="G407" s="190">
        <f>DATOS!$E$13</f>
        <v>1</v>
      </c>
      <c r="H407" s="178"/>
      <c r="I407" s="191"/>
      <c r="J407" s="178"/>
      <c r="K407" s="178"/>
      <c r="L407" s="178"/>
      <c r="M407" s="178"/>
      <c r="N407" s="160" t="str">
        <f t="shared" si="33"/>
        <v/>
      </c>
      <c r="P407" s="160" t="str">
        <f t="shared" si="34"/>
        <v/>
      </c>
      <c r="Q407" s="160">
        <f t="shared" si="32"/>
        <v>0</v>
      </c>
      <c r="R407" s="160" t="str">
        <f t="shared" si="35"/>
        <v/>
      </c>
      <c r="S407" s="160" t="str">
        <f t="shared" si="36"/>
        <v/>
      </c>
    </row>
    <row r="408" spans="3:19" ht="17.45" customHeight="1" x14ac:dyDescent="0.25">
      <c r="C408" s="188"/>
      <c r="D408" s="189"/>
      <c r="E408" s="178"/>
      <c r="F408" s="178"/>
      <c r="G408" s="190">
        <f>DATOS!$E$13</f>
        <v>1</v>
      </c>
      <c r="H408" s="178"/>
      <c r="I408" s="191"/>
      <c r="J408" s="178"/>
      <c r="K408" s="178"/>
      <c r="L408" s="178"/>
      <c r="M408" s="178"/>
      <c r="N408" s="160" t="str">
        <f t="shared" si="33"/>
        <v/>
      </c>
      <c r="P408" s="160" t="str">
        <f t="shared" si="34"/>
        <v/>
      </c>
      <c r="Q408" s="160">
        <f t="shared" si="32"/>
        <v>0</v>
      </c>
      <c r="R408" s="160" t="str">
        <f t="shared" si="35"/>
        <v/>
      </c>
      <c r="S408" s="160" t="str">
        <f t="shared" si="36"/>
        <v/>
      </c>
    </row>
    <row r="409" spans="3:19" ht="17.45" customHeight="1" x14ac:dyDescent="0.25">
      <c r="C409" s="188"/>
      <c r="D409" s="189"/>
      <c r="E409" s="178"/>
      <c r="F409" s="178"/>
      <c r="G409" s="190">
        <f>DATOS!$E$13</f>
        <v>1</v>
      </c>
      <c r="H409" s="178"/>
      <c r="I409" s="191"/>
      <c r="J409" s="178"/>
      <c r="K409" s="178"/>
      <c r="L409" s="178"/>
      <c r="M409" s="178"/>
      <c r="N409" s="160" t="str">
        <f t="shared" si="33"/>
        <v/>
      </c>
      <c r="P409" s="160" t="str">
        <f t="shared" si="34"/>
        <v/>
      </c>
      <c r="Q409" s="160">
        <f t="shared" si="32"/>
        <v>0</v>
      </c>
      <c r="R409" s="160" t="str">
        <f t="shared" si="35"/>
        <v/>
      </c>
      <c r="S409" s="160" t="str">
        <f t="shared" si="36"/>
        <v/>
      </c>
    </row>
    <row r="410" spans="3:19" ht="17.45" customHeight="1" x14ac:dyDescent="0.25">
      <c r="C410" s="188"/>
      <c r="D410" s="189"/>
      <c r="E410" s="178"/>
      <c r="F410" s="178"/>
      <c r="G410" s="190">
        <f>DATOS!$E$13</f>
        <v>1</v>
      </c>
      <c r="H410" s="178"/>
      <c r="I410" s="191"/>
      <c r="J410" s="178"/>
      <c r="K410" s="178"/>
      <c r="L410" s="178"/>
      <c r="M410" s="178"/>
      <c r="N410" s="160" t="str">
        <f t="shared" si="33"/>
        <v/>
      </c>
      <c r="P410" s="160" t="str">
        <f t="shared" si="34"/>
        <v/>
      </c>
      <c r="Q410" s="160">
        <f t="shared" si="32"/>
        <v>0</v>
      </c>
      <c r="R410" s="160" t="str">
        <f t="shared" si="35"/>
        <v/>
      </c>
      <c r="S410" s="160" t="str">
        <f t="shared" si="36"/>
        <v/>
      </c>
    </row>
    <row r="411" spans="3:19" ht="17.45" customHeight="1" x14ac:dyDescent="0.25">
      <c r="C411" s="188"/>
      <c r="D411" s="189"/>
      <c r="E411" s="178"/>
      <c r="F411" s="178"/>
      <c r="G411" s="190">
        <f>DATOS!$E$13</f>
        <v>1</v>
      </c>
      <c r="H411" s="178"/>
      <c r="I411" s="191"/>
      <c r="J411" s="178"/>
      <c r="K411" s="178"/>
      <c r="L411" s="178"/>
      <c r="M411" s="178"/>
      <c r="N411" s="160" t="str">
        <f t="shared" si="33"/>
        <v/>
      </c>
      <c r="P411" s="160" t="str">
        <f t="shared" si="34"/>
        <v/>
      </c>
      <c r="Q411" s="160">
        <f t="shared" si="32"/>
        <v>0</v>
      </c>
      <c r="R411" s="160" t="str">
        <f t="shared" si="35"/>
        <v/>
      </c>
      <c r="S411" s="160" t="str">
        <f t="shared" si="36"/>
        <v/>
      </c>
    </row>
    <row r="412" spans="3:19" ht="17.45" customHeight="1" x14ac:dyDescent="0.25">
      <c r="C412" s="188"/>
      <c r="D412" s="189"/>
      <c r="E412" s="178"/>
      <c r="F412" s="178"/>
      <c r="G412" s="190">
        <f>DATOS!$E$13</f>
        <v>1</v>
      </c>
      <c r="H412" s="178"/>
      <c r="I412" s="191"/>
      <c r="J412" s="178"/>
      <c r="K412" s="178"/>
      <c r="L412" s="178"/>
      <c r="M412" s="178"/>
      <c r="N412" s="160" t="str">
        <f t="shared" si="33"/>
        <v/>
      </c>
      <c r="P412" s="160" t="str">
        <f t="shared" si="34"/>
        <v/>
      </c>
      <c r="Q412" s="160">
        <f t="shared" si="32"/>
        <v>0</v>
      </c>
      <c r="R412" s="160" t="str">
        <f t="shared" si="35"/>
        <v/>
      </c>
      <c r="S412" s="160" t="str">
        <f t="shared" si="36"/>
        <v/>
      </c>
    </row>
    <row r="413" spans="3:19" ht="17.45" customHeight="1" x14ac:dyDescent="0.25">
      <c r="C413" s="188"/>
      <c r="D413" s="189"/>
      <c r="E413" s="178"/>
      <c r="F413" s="178"/>
      <c r="G413" s="190">
        <f>DATOS!$E$13</f>
        <v>1</v>
      </c>
      <c r="H413" s="178"/>
      <c r="I413" s="191"/>
      <c r="J413" s="178"/>
      <c r="K413" s="178"/>
      <c r="L413" s="178"/>
      <c r="M413" s="178"/>
      <c r="N413" s="160" t="str">
        <f t="shared" si="33"/>
        <v/>
      </c>
      <c r="P413" s="160" t="str">
        <f t="shared" si="34"/>
        <v/>
      </c>
      <c r="Q413" s="160">
        <f t="shared" si="32"/>
        <v>0</v>
      </c>
      <c r="R413" s="160" t="str">
        <f t="shared" si="35"/>
        <v/>
      </c>
      <c r="S413" s="160" t="str">
        <f t="shared" si="36"/>
        <v/>
      </c>
    </row>
    <row r="414" spans="3:19" ht="17.45" customHeight="1" x14ac:dyDescent="0.25">
      <c r="C414" s="188"/>
      <c r="D414" s="189"/>
      <c r="E414" s="178"/>
      <c r="F414" s="178"/>
      <c r="G414" s="190">
        <f>DATOS!$E$13</f>
        <v>1</v>
      </c>
      <c r="H414" s="178"/>
      <c r="I414" s="191"/>
      <c r="J414" s="178"/>
      <c r="K414" s="178"/>
      <c r="L414" s="178"/>
      <c r="M414" s="178"/>
      <c r="N414" s="160" t="str">
        <f t="shared" si="33"/>
        <v/>
      </c>
      <c r="P414" s="160" t="str">
        <f t="shared" si="34"/>
        <v/>
      </c>
      <c r="Q414" s="160">
        <f t="shared" si="32"/>
        <v>0</v>
      </c>
      <c r="R414" s="160" t="str">
        <f t="shared" si="35"/>
        <v/>
      </c>
      <c r="S414" s="160" t="str">
        <f t="shared" si="36"/>
        <v/>
      </c>
    </row>
    <row r="415" spans="3:19" ht="17.45" customHeight="1" x14ac:dyDescent="0.25">
      <c r="C415" s="188"/>
      <c r="D415" s="189"/>
      <c r="E415" s="178"/>
      <c r="F415" s="178"/>
      <c r="G415" s="190">
        <f>DATOS!$E$13</f>
        <v>1</v>
      </c>
      <c r="H415" s="178"/>
      <c r="I415" s="191"/>
      <c r="J415" s="178"/>
      <c r="K415" s="178"/>
      <c r="L415" s="178"/>
      <c r="M415" s="178"/>
      <c r="N415" s="160" t="str">
        <f t="shared" si="33"/>
        <v/>
      </c>
      <c r="P415" s="160" t="str">
        <f t="shared" si="34"/>
        <v/>
      </c>
      <c r="Q415" s="160">
        <f t="shared" si="32"/>
        <v>0</v>
      </c>
      <c r="R415" s="160" t="str">
        <f t="shared" si="35"/>
        <v/>
      </c>
      <c r="S415" s="160" t="str">
        <f t="shared" si="36"/>
        <v/>
      </c>
    </row>
    <row r="416" spans="3:19" ht="17.45" customHeight="1" x14ac:dyDescent="0.25">
      <c r="C416" s="188"/>
      <c r="D416" s="189"/>
      <c r="E416" s="178"/>
      <c r="F416" s="178"/>
      <c r="G416" s="190">
        <f>DATOS!$E$13</f>
        <v>1</v>
      </c>
      <c r="H416" s="178"/>
      <c r="I416" s="191"/>
      <c r="J416" s="178"/>
      <c r="K416" s="178"/>
      <c r="L416" s="178"/>
      <c r="M416" s="178"/>
      <c r="N416" s="160" t="str">
        <f t="shared" si="33"/>
        <v/>
      </c>
      <c r="P416" s="160" t="str">
        <f t="shared" si="34"/>
        <v/>
      </c>
      <c r="Q416" s="160">
        <f t="shared" si="32"/>
        <v>0</v>
      </c>
      <c r="R416" s="160" t="str">
        <f t="shared" si="35"/>
        <v/>
      </c>
      <c r="S416" s="160" t="str">
        <f t="shared" si="36"/>
        <v/>
      </c>
    </row>
    <row r="417" spans="3:19" ht="17.45" customHeight="1" x14ac:dyDescent="0.25">
      <c r="C417" s="188"/>
      <c r="D417" s="189"/>
      <c r="E417" s="178"/>
      <c r="F417" s="178"/>
      <c r="G417" s="190">
        <f>DATOS!$E$13</f>
        <v>1</v>
      </c>
      <c r="H417" s="178"/>
      <c r="I417" s="191"/>
      <c r="J417" s="178"/>
      <c r="K417" s="178"/>
      <c r="L417" s="178"/>
      <c r="M417" s="178"/>
      <c r="N417" s="160" t="str">
        <f t="shared" si="33"/>
        <v/>
      </c>
      <c r="P417" s="160" t="str">
        <f t="shared" si="34"/>
        <v/>
      </c>
      <c r="Q417" s="160">
        <f t="shared" si="32"/>
        <v>0</v>
      </c>
      <c r="R417" s="160" t="str">
        <f t="shared" si="35"/>
        <v/>
      </c>
      <c r="S417" s="160" t="str">
        <f t="shared" si="36"/>
        <v/>
      </c>
    </row>
    <row r="418" spans="3:19" ht="17.45" customHeight="1" x14ac:dyDescent="0.25">
      <c r="C418" s="188"/>
      <c r="D418" s="189"/>
      <c r="E418" s="178"/>
      <c r="F418" s="178"/>
      <c r="G418" s="190">
        <f>DATOS!$E$13</f>
        <v>1</v>
      </c>
      <c r="H418" s="178"/>
      <c r="I418" s="191"/>
      <c r="J418" s="178"/>
      <c r="K418" s="178"/>
      <c r="L418" s="178"/>
      <c r="M418" s="178"/>
      <c r="N418" s="160" t="str">
        <f t="shared" si="33"/>
        <v/>
      </c>
      <c r="P418" s="160" t="str">
        <f t="shared" si="34"/>
        <v/>
      </c>
      <c r="Q418" s="160">
        <f t="shared" si="32"/>
        <v>0</v>
      </c>
      <c r="R418" s="160" t="str">
        <f t="shared" si="35"/>
        <v/>
      </c>
      <c r="S418" s="160" t="str">
        <f t="shared" si="36"/>
        <v/>
      </c>
    </row>
    <row r="419" spans="3:19" ht="17.45" customHeight="1" x14ac:dyDescent="0.25">
      <c r="C419" s="188"/>
      <c r="D419" s="189"/>
      <c r="E419" s="178"/>
      <c r="F419" s="178"/>
      <c r="G419" s="190">
        <f>DATOS!$E$13</f>
        <v>1</v>
      </c>
      <c r="H419" s="178"/>
      <c r="I419" s="191"/>
      <c r="J419" s="178"/>
      <c r="K419" s="178"/>
      <c r="L419" s="178"/>
      <c r="M419" s="178"/>
      <c r="N419" s="160" t="str">
        <f t="shared" si="33"/>
        <v/>
      </c>
      <c r="P419" s="160" t="str">
        <f t="shared" si="34"/>
        <v/>
      </c>
      <c r="Q419" s="160">
        <f t="shared" si="32"/>
        <v>0</v>
      </c>
      <c r="R419" s="160" t="str">
        <f t="shared" si="35"/>
        <v/>
      </c>
      <c r="S419" s="160" t="str">
        <f t="shared" si="36"/>
        <v/>
      </c>
    </row>
    <row r="420" spans="3:19" ht="17.45" customHeight="1" x14ac:dyDescent="0.25">
      <c r="C420" s="188"/>
      <c r="D420" s="189"/>
      <c r="E420" s="178"/>
      <c r="F420" s="178"/>
      <c r="G420" s="190">
        <f>DATOS!$E$13</f>
        <v>1</v>
      </c>
      <c r="H420" s="178"/>
      <c r="I420" s="191"/>
      <c r="J420" s="178"/>
      <c r="K420" s="178"/>
      <c r="L420" s="178"/>
      <c r="M420" s="178"/>
      <c r="N420" s="160" t="str">
        <f t="shared" si="33"/>
        <v/>
      </c>
      <c r="P420" s="160" t="str">
        <f t="shared" si="34"/>
        <v/>
      </c>
      <c r="Q420" s="160">
        <f t="shared" si="32"/>
        <v>0</v>
      </c>
      <c r="R420" s="160" t="str">
        <f t="shared" si="35"/>
        <v/>
      </c>
      <c r="S420" s="160" t="str">
        <f t="shared" si="36"/>
        <v/>
      </c>
    </row>
    <row r="421" spans="3:19" ht="17.45" customHeight="1" x14ac:dyDescent="0.25">
      <c r="C421" s="188"/>
      <c r="D421" s="189"/>
      <c r="E421" s="178"/>
      <c r="F421" s="178"/>
      <c r="G421" s="190">
        <f>DATOS!$E$13</f>
        <v>1</v>
      </c>
      <c r="H421" s="178"/>
      <c r="I421" s="191"/>
      <c r="J421" s="178"/>
      <c r="K421" s="178"/>
      <c r="L421" s="178"/>
      <c r="M421" s="178"/>
      <c r="N421" s="160" t="str">
        <f t="shared" si="33"/>
        <v/>
      </c>
      <c r="P421" s="160" t="str">
        <f t="shared" si="34"/>
        <v/>
      </c>
      <c r="Q421" s="160">
        <f t="shared" si="32"/>
        <v>0</v>
      </c>
      <c r="R421" s="160" t="str">
        <f t="shared" si="35"/>
        <v/>
      </c>
      <c r="S421" s="160" t="str">
        <f t="shared" si="36"/>
        <v/>
      </c>
    </row>
    <row r="422" spans="3:19" ht="17.45" customHeight="1" x14ac:dyDescent="0.25">
      <c r="C422" s="188"/>
      <c r="D422" s="189"/>
      <c r="E422" s="178"/>
      <c r="F422" s="178"/>
      <c r="G422" s="190">
        <f>DATOS!$E$13</f>
        <v>1</v>
      </c>
      <c r="H422" s="178"/>
      <c r="I422" s="191"/>
      <c r="J422" s="178"/>
      <c r="K422" s="178"/>
      <c r="L422" s="178"/>
      <c r="M422" s="178"/>
      <c r="N422" s="160" t="str">
        <f t="shared" si="33"/>
        <v/>
      </c>
      <c r="P422" s="160" t="str">
        <f t="shared" si="34"/>
        <v/>
      </c>
      <c r="Q422" s="160">
        <f t="shared" si="32"/>
        <v>0</v>
      </c>
      <c r="R422" s="160" t="str">
        <f t="shared" si="35"/>
        <v/>
      </c>
      <c r="S422" s="160" t="str">
        <f t="shared" si="36"/>
        <v/>
      </c>
    </row>
    <row r="423" spans="3:19" ht="17.45" customHeight="1" x14ac:dyDescent="0.25">
      <c r="C423" s="188"/>
      <c r="D423" s="189"/>
      <c r="E423" s="178"/>
      <c r="F423" s="178"/>
      <c r="G423" s="190">
        <f>DATOS!$E$13</f>
        <v>1</v>
      </c>
      <c r="H423" s="178"/>
      <c r="I423" s="191"/>
      <c r="J423" s="178"/>
      <c r="K423" s="178"/>
      <c r="L423" s="178"/>
      <c r="M423" s="178"/>
      <c r="N423" s="160" t="str">
        <f t="shared" si="33"/>
        <v/>
      </c>
      <c r="P423" s="160" t="str">
        <f t="shared" si="34"/>
        <v/>
      </c>
      <c r="Q423" s="160">
        <f t="shared" si="32"/>
        <v>0</v>
      </c>
      <c r="R423" s="160" t="str">
        <f t="shared" si="35"/>
        <v/>
      </c>
      <c r="S423" s="160" t="str">
        <f t="shared" si="36"/>
        <v/>
      </c>
    </row>
    <row r="424" spans="3:19" ht="17.45" customHeight="1" x14ac:dyDescent="0.25">
      <c r="C424" s="188"/>
      <c r="D424" s="189"/>
      <c r="E424" s="178"/>
      <c r="F424" s="178"/>
      <c r="G424" s="190">
        <f>DATOS!$E$13</f>
        <v>1</v>
      </c>
      <c r="H424" s="178"/>
      <c r="I424" s="191"/>
      <c r="J424" s="178"/>
      <c r="K424" s="178"/>
      <c r="L424" s="178"/>
      <c r="M424" s="178"/>
      <c r="N424" s="160" t="str">
        <f t="shared" si="33"/>
        <v/>
      </c>
      <c r="P424" s="160" t="str">
        <f t="shared" si="34"/>
        <v/>
      </c>
      <c r="Q424" s="160">
        <f t="shared" si="32"/>
        <v>0</v>
      </c>
      <c r="R424" s="160" t="str">
        <f t="shared" si="35"/>
        <v/>
      </c>
      <c r="S424" s="160" t="str">
        <f t="shared" si="36"/>
        <v/>
      </c>
    </row>
    <row r="425" spans="3:19" ht="17.45" customHeight="1" x14ac:dyDescent="0.25">
      <c r="C425" s="188"/>
      <c r="D425" s="189"/>
      <c r="E425" s="178"/>
      <c r="F425" s="178"/>
      <c r="G425" s="190">
        <f>DATOS!$E$13</f>
        <v>1</v>
      </c>
      <c r="H425" s="178"/>
      <c r="I425" s="191"/>
      <c r="J425" s="178"/>
      <c r="K425" s="178"/>
      <c r="L425" s="178"/>
      <c r="M425" s="178"/>
      <c r="N425" s="160" t="str">
        <f t="shared" si="33"/>
        <v/>
      </c>
      <c r="P425" s="160" t="str">
        <f t="shared" si="34"/>
        <v/>
      </c>
      <c r="Q425" s="160">
        <f t="shared" si="32"/>
        <v>0</v>
      </c>
      <c r="R425" s="160" t="str">
        <f t="shared" si="35"/>
        <v/>
      </c>
      <c r="S425" s="160" t="str">
        <f t="shared" si="36"/>
        <v/>
      </c>
    </row>
    <row r="426" spans="3:19" ht="17.45" customHeight="1" x14ac:dyDescent="0.25">
      <c r="C426" s="188"/>
      <c r="D426" s="189"/>
      <c r="E426" s="178"/>
      <c r="F426" s="178"/>
      <c r="G426" s="190">
        <f>DATOS!$E$13</f>
        <v>1</v>
      </c>
      <c r="H426" s="178"/>
      <c r="I426" s="191"/>
      <c r="J426" s="178"/>
      <c r="K426" s="178"/>
      <c r="L426" s="178"/>
      <c r="M426" s="178"/>
      <c r="N426" s="160" t="str">
        <f t="shared" si="33"/>
        <v/>
      </c>
      <c r="P426" s="160" t="str">
        <f t="shared" si="34"/>
        <v/>
      </c>
      <c r="Q426" s="160">
        <f t="shared" si="32"/>
        <v>0</v>
      </c>
      <c r="R426" s="160" t="str">
        <f t="shared" si="35"/>
        <v/>
      </c>
      <c r="S426" s="160" t="str">
        <f t="shared" si="36"/>
        <v/>
      </c>
    </row>
    <row r="427" spans="3:19" ht="17.45" customHeight="1" x14ac:dyDescent="0.25">
      <c r="C427" s="188"/>
      <c r="D427" s="189"/>
      <c r="E427" s="178"/>
      <c r="F427" s="178"/>
      <c r="G427" s="190">
        <f>DATOS!$E$13</f>
        <v>1</v>
      </c>
      <c r="H427" s="178"/>
      <c r="I427" s="191"/>
      <c r="J427" s="178"/>
      <c r="K427" s="178"/>
      <c r="L427" s="178"/>
      <c r="M427" s="178"/>
      <c r="N427" s="160" t="str">
        <f t="shared" si="33"/>
        <v/>
      </c>
      <c r="P427" s="160" t="str">
        <f t="shared" si="34"/>
        <v/>
      </c>
      <c r="Q427" s="160">
        <f t="shared" si="32"/>
        <v>0</v>
      </c>
      <c r="R427" s="160" t="str">
        <f t="shared" si="35"/>
        <v/>
      </c>
      <c r="S427" s="160" t="str">
        <f t="shared" si="36"/>
        <v/>
      </c>
    </row>
    <row r="428" spans="3:19" ht="17.45" customHeight="1" x14ac:dyDescent="0.25">
      <c r="C428" s="188"/>
      <c r="D428" s="189"/>
      <c r="E428" s="178"/>
      <c r="F428" s="178"/>
      <c r="G428" s="190">
        <f>DATOS!$E$13</f>
        <v>1</v>
      </c>
      <c r="H428" s="178"/>
      <c r="I428" s="191"/>
      <c r="J428" s="178"/>
      <c r="K428" s="178"/>
      <c r="L428" s="178"/>
      <c r="M428" s="178"/>
      <c r="N428" s="160" t="str">
        <f t="shared" si="33"/>
        <v/>
      </c>
      <c r="P428" s="160" t="str">
        <f t="shared" si="34"/>
        <v/>
      </c>
      <c r="Q428" s="160">
        <f t="shared" si="32"/>
        <v>0</v>
      </c>
      <c r="R428" s="160" t="str">
        <f t="shared" si="35"/>
        <v/>
      </c>
      <c r="S428" s="160" t="str">
        <f t="shared" si="36"/>
        <v/>
      </c>
    </row>
    <row r="429" spans="3:19" ht="17.45" customHeight="1" x14ac:dyDescent="0.25">
      <c r="C429" s="188"/>
      <c r="D429" s="189"/>
      <c r="E429" s="178"/>
      <c r="F429" s="178"/>
      <c r="G429" s="190">
        <f>DATOS!$E$13</f>
        <v>1</v>
      </c>
      <c r="H429" s="178"/>
      <c r="I429" s="191"/>
      <c r="J429" s="178"/>
      <c r="K429" s="178"/>
      <c r="L429" s="178"/>
      <c r="M429" s="178"/>
      <c r="N429" s="160" t="str">
        <f t="shared" si="33"/>
        <v/>
      </c>
      <c r="P429" s="160" t="str">
        <f t="shared" si="34"/>
        <v/>
      </c>
      <c r="Q429" s="160">
        <f t="shared" si="32"/>
        <v>0</v>
      </c>
      <c r="R429" s="160" t="str">
        <f t="shared" si="35"/>
        <v/>
      </c>
      <c r="S429" s="160" t="str">
        <f t="shared" si="36"/>
        <v/>
      </c>
    </row>
    <row r="430" spans="3:19" ht="17.45" customHeight="1" x14ac:dyDescent="0.25">
      <c r="C430" s="188"/>
      <c r="D430" s="189"/>
      <c r="E430" s="178"/>
      <c r="F430" s="178"/>
      <c r="G430" s="190">
        <f>DATOS!$E$13</f>
        <v>1</v>
      </c>
      <c r="H430" s="178"/>
      <c r="I430" s="191"/>
      <c r="J430" s="178"/>
      <c r="K430" s="178"/>
      <c r="L430" s="178"/>
      <c r="M430" s="178"/>
      <c r="N430" s="160" t="str">
        <f t="shared" si="33"/>
        <v/>
      </c>
      <c r="P430" s="160" t="str">
        <f t="shared" si="34"/>
        <v/>
      </c>
      <c r="Q430" s="160">
        <f t="shared" si="32"/>
        <v>0</v>
      </c>
      <c r="R430" s="160" t="str">
        <f t="shared" si="35"/>
        <v/>
      </c>
      <c r="S430" s="160" t="str">
        <f t="shared" si="36"/>
        <v/>
      </c>
    </row>
    <row r="431" spans="3:19" ht="17.45" customHeight="1" x14ac:dyDescent="0.25">
      <c r="C431" s="188"/>
      <c r="D431" s="189"/>
      <c r="E431" s="178"/>
      <c r="F431" s="178"/>
      <c r="G431" s="190">
        <f>DATOS!$E$13</f>
        <v>1</v>
      </c>
      <c r="H431" s="178"/>
      <c r="I431" s="191"/>
      <c r="J431" s="178"/>
      <c r="K431" s="178"/>
      <c r="L431" s="178"/>
      <c r="M431" s="178"/>
      <c r="N431" s="160" t="str">
        <f t="shared" si="33"/>
        <v/>
      </c>
      <c r="P431" s="160" t="str">
        <f t="shared" si="34"/>
        <v/>
      </c>
      <c r="Q431" s="160">
        <f t="shared" si="32"/>
        <v>0</v>
      </c>
      <c r="R431" s="160" t="str">
        <f t="shared" si="35"/>
        <v/>
      </c>
      <c r="S431" s="160" t="str">
        <f t="shared" si="36"/>
        <v/>
      </c>
    </row>
    <row r="432" spans="3:19" ht="17.45" customHeight="1" x14ac:dyDescent="0.25">
      <c r="C432" s="188"/>
      <c r="D432" s="189"/>
      <c r="E432" s="178"/>
      <c r="F432" s="178"/>
      <c r="G432" s="190">
        <f>DATOS!$E$13</f>
        <v>1</v>
      </c>
      <c r="H432" s="178"/>
      <c r="I432" s="191"/>
      <c r="J432" s="178"/>
      <c r="K432" s="178"/>
      <c r="L432" s="178"/>
      <c r="M432" s="178"/>
      <c r="N432" s="160" t="str">
        <f t="shared" si="33"/>
        <v/>
      </c>
      <c r="P432" s="160" t="str">
        <f t="shared" si="34"/>
        <v/>
      </c>
      <c r="Q432" s="160">
        <f t="shared" si="32"/>
        <v>0</v>
      </c>
      <c r="R432" s="160" t="str">
        <f t="shared" si="35"/>
        <v/>
      </c>
      <c r="S432" s="160" t="str">
        <f t="shared" si="36"/>
        <v/>
      </c>
    </row>
    <row r="433" spans="3:19" ht="17.45" customHeight="1" x14ac:dyDescent="0.25">
      <c r="C433" s="188"/>
      <c r="D433" s="189"/>
      <c r="E433" s="178"/>
      <c r="F433" s="178"/>
      <c r="G433" s="190">
        <f>DATOS!$E$13</f>
        <v>1</v>
      </c>
      <c r="H433" s="178"/>
      <c r="I433" s="191"/>
      <c r="J433" s="178"/>
      <c r="K433" s="178"/>
      <c r="L433" s="178"/>
      <c r="M433" s="178"/>
      <c r="N433" s="160" t="str">
        <f t="shared" si="33"/>
        <v/>
      </c>
      <c r="P433" s="160" t="str">
        <f t="shared" si="34"/>
        <v/>
      </c>
      <c r="Q433" s="160">
        <f t="shared" si="32"/>
        <v>0</v>
      </c>
      <c r="R433" s="160" t="str">
        <f t="shared" si="35"/>
        <v/>
      </c>
      <c r="S433" s="160" t="str">
        <f t="shared" si="36"/>
        <v/>
      </c>
    </row>
    <row r="434" spans="3:19" ht="17.45" customHeight="1" x14ac:dyDescent="0.25">
      <c r="C434" s="188"/>
      <c r="D434" s="189"/>
      <c r="E434" s="178"/>
      <c r="F434" s="178"/>
      <c r="G434" s="190">
        <f>DATOS!$E$13</f>
        <v>1</v>
      </c>
      <c r="H434" s="178"/>
      <c r="I434" s="191"/>
      <c r="J434" s="178"/>
      <c r="K434" s="178"/>
      <c r="L434" s="178"/>
      <c r="M434" s="178"/>
      <c r="N434" s="160" t="str">
        <f t="shared" si="33"/>
        <v/>
      </c>
      <c r="P434" s="160" t="str">
        <f t="shared" si="34"/>
        <v/>
      </c>
      <c r="Q434" s="160">
        <f t="shared" si="32"/>
        <v>0</v>
      </c>
      <c r="R434" s="160" t="str">
        <f t="shared" si="35"/>
        <v/>
      </c>
      <c r="S434" s="160" t="str">
        <f t="shared" si="36"/>
        <v/>
      </c>
    </row>
    <row r="435" spans="3:19" ht="17.45" customHeight="1" x14ac:dyDescent="0.25">
      <c r="C435" s="188"/>
      <c r="D435" s="189"/>
      <c r="E435" s="178"/>
      <c r="F435" s="178"/>
      <c r="G435" s="190">
        <f>DATOS!$E$13</f>
        <v>1</v>
      </c>
      <c r="H435" s="178"/>
      <c r="I435" s="191"/>
      <c r="J435" s="178"/>
      <c r="K435" s="178"/>
      <c r="L435" s="178"/>
      <c r="M435" s="178"/>
      <c r="N435" s="160" t="str">
        <f t="shared" si="33"/>
        <v/>
      </c>
      <c r="P435" s="160" t="str">
        <f t="shared" si="34"/>
        <v/>
      </c>
      <c r="Q435" s="160">
        <f t="shared" si="32"/>
        <v>0</v>
      </c>
      <c r="R435" s="160" t="str">
        <f t="shared" si="35"/>
        <v/>
      </c>
      <c r="S435" s="160" t="str">
        <f t="shared" si="36"/>
        <v/>
      </c>
    </row>
    <row r="436" spans="3:19" ht="17.45" customHeight="1" x14ac:dyDescent="0.25">
      <c r="C436" s="188"/>
      <c r="D436" s="189"/>
      <c r="E436" s="178"/>
      <c r="F436" s="178"/>
      <c r="G436" s="190">
        <f>DATOS!$E$13</f>
        <v>1</v>
      </c>
      <c r="H436" s="178"/>
      <c r="I436" s="191"/>
      <c r="J436" s="178"/>
      <c r="K436" s="178"/>
      <c r="L436" s="178"/>
      <c r="M436" s="178"/>
      <c r="N436" s="160" t="str">
        <f t="shared" si="33"/>
        <v/>
      </c>
      <c r="P436" s="160" t="str">
        <f t="shared" si="34"/>
        <v/>
      </c>
      <c r="Q436" s="160">
        <f t="shared" si="32"/>
        <v>0</v>
      </c>
      <c r="R436" s="160" t="str">
        <f t="shared" si="35"/>
        <v/>
      </c>
      <c r="S436" s="160" t="str">
        <f t="shared" si="36"/>
        <v/>
      </c>
    </row>
    <row r="437" spans="3:19" ht="17.45" customHeight="1" x14ac:dyDescent="0.25">
      <c r="C437" s="188"/>
      <c r="D437" s="189"/>
      <c r="E437" s="178"/>
      <c r="F437" s="178"/>
      <c r="G437" s="190">
        <f>DATOS!$E$13</f>
        <v>1</v>
      </c>
      <c r="H437" s="178"/>
      <c r="I437" s="191"/>
      <c r="J437" s="178"/>
      <c r="K437" s="178"/>
      <c r="L437" s="178"/>
      <c r="M437" s="178"/>
      <c r="N437" s="160" t="str">
        <f t="shared" si="33"/>
        <v/>
      </c>
      <c r="P437" s="160" t="str">
        <f t="shared" si="34"/>
        <v/>
      </c>
      <c r="Q437" s="160">
        <f t="shared" si="32"/>
        <v>0</v>
      </c>
      <c r="R437" s="160" t="str">
        <f t="shared" si="35"/>
        <v/>
      </c>
      <c r="S437" s="160" t="str">
        <f t="shared" si="36"/>
        <v/>
      </c>
    </row>
    <row r="438" spans="3:19" ht="17.45" customHeight="1" x14ac:dyDescent="0.25">
      <c r="C438" s="188"/>
      <c r="D438" s="189"/>
      <c r="E438" s="178"/>
      <c r="F438" s="178"/>
      <c r="G438" s="190">
        <f>DATOS!$E$13</f>
        <v>1</v>
      </c>
      <c r="H438" s="178"/>
      <c r="I438" s="191"/>
      <c r="J438" s="178"/>
      <c r="K438" s="178"/>
      <c r="L438" s="178"/>
      <c r="M438" s="178"/>
      <c r="N438" s="160" t="str">
        <f t="shared" si="33"/>
        <v/>
      </c>
      <c r="P438" s="160" t="str">
        <f t="shared" si="34"/>
        <v/>
      </c>
      <c r="Q438" s="160">
        <f t="shared" si="32"/>
        <v>0</v>
      </c>
      <c r="R438" s="160" t="str">
        <f t="shared" si="35"/>
        <v/>
      </c>
      <c r="S438" s="160" t="str">
        <f t="shared" si="36"/>
        <v/>
      </c>
    </row>
    <row r="439" spans="3:19" ht="17.45" customHeight="1" x14ac:dyDescent="0.25">
      <c r="C439" s="188"/>
      <c r="D439" s="189"/>
      <c r="E439" s="178"/>
      <c r="F439" s="178"/>
      <c r="G439" s="190">
        <f>DATOS!$E$13</f>
        <v>1</v>
      </c>
      <c r="H439" s="178"/>
      <c r="I439" s="191"/>
      <c r="J439" s="178"/>
      <c r="K439" s="178"/>
      <c r="L439" s="178"/>
      <c r="M439" s="178"/>
      <c r="N439" s="160" t="str">
        <f t="shared" si="33"/>
        <v/>
      </c>
      <c r="P439" s="160" t="str">
        <f t="shared" si="34"/>
        <v/>
      </c>
      <c r="Q439" s="160">
        <f t="shared" si="32"/>
        <v>0</v>
      </c>
      <c r="R439" s="160" t="str">
        <f t="shared" si="35"/>
        <v/>
      </c>
      <c r="S439" s="160" t="str">
        <f t="shared" si="36"/>
        <v/>
      </c>
    </row>
    <row r="440" spans="3:19" ht="17.45" customHeight="1" x14ac:dyDescent="0.25">
      <c r="C440" s="188"/>
      <c r="D440" s="189"/>
      <c r="E440" s="178"/>
      <c r="F440" s="178"/>
      <c r="G440" s="190">
        <f>DATOS!$E$13</f>
        <v>1</v>
      </c>
      <c r="H440" s="178"/>
      <c r="I440" s="191"/>
      <c r="J440" s="178"/>
      <c r="K440" s="178"/>
      <c r="L440" s="178"/>
      <c r="M440" s="178"/>
      <c r="N440" s="160" t="str">
        <f t="shared" si="33"/>
        <v/>
      </c>
      <c r="P440" s="160" t="str">
        <f t="shared" si="34"/>
        <v/>
      </c>
      <c r="Q440" s="160">
        <f t="shared" si="32"/>
        <v>0</v>
      </c>
      <c r="R440" s="160" t="str">
        <f t="shared" si="35"/>
        <v/>
      </c>
      <c r="S440" s="160" t="str">
        <f t="shared" si="36"/>
        <v/>
      </c>
    </row>
    <row r="441" spans="3:19" ht="17.45" customHeight="1" x14ac:dyDescent="0.25">
      <c r="C441" s="188"/>
      <c r="D441" s="189"/>
      <c r="E441" s="178"/>
      <c r="F441" s="178"/>
      <c r="G441" s="190">
        <f>DATOS!$E$13</f>
        <v>1</v>
      </c>
      <c r="H441" s="178"/>
      <c r="I441" s="191"/>
      <c r="J441" s="178"/>
      <c r="K441" s="178"/>
      <c r="L441" s="178"/>
      <c r="M441" s="178"/>
      <c r="N441" s="160" t="str">
        <f t="shared" si="33"/>
        <v/>
      </c>
      <c r="P441" s="160" t="str">
        <f t="shared" si="34"/>
        <v/>
      </c>
      <c r="Q441" s="160">
        <f t="shared" si="32"/>
        <v>0</v>
      </c>
      <c r="R441" s="160" t="str">
        <f t="shared" si="35"/>
        <v/>
      </c>
      <c r="S441" s="160" t="str">
        <f t="shared" si="36"/>
        <v/>
      </c>
    </row>
    <row r="442" spans="3:19" ht="17.45" customHeight="1" x14ac:dyDescent="0.25">
      <c r="C442" s="188"/>
      <c r="D442" s="189"/>
      <c r="E442" s="178"/>
      <c r="F442" s="178"/>
      <c r="G442" s="190">
        <f>DATOS!$E$13</f>
        <v>1</v>
      </c>
      <c r="H442" s="178"/>
      <c r="I442" s="191"/>
      <c r="J442" s="178"/>
      <c r="K442" s="178"/>
      <c r="L442" s="178"/>
      <c r="M442" s="178"/>
      <c r="N442" s="160" t="str">
        <f t="shared" si="33"/>
        <v/>
      </c>
      <c r="P442" s="160" t="str">
        <f t="shared" si="34"/>
        <v/>
      </c>
      <c r="Q442" s="160">
        <f t="shared" si="32"/>
        <v>0</v>
      </c>
      <c r="R442" s="160" t="str">
        <f t="shared" si="35"/>
        <v/>
      </c>
      <c r="S442" s="160" t="str">
        <f t="shared" si="36"/>
        <v/>
      </c>
    </row>
    <row r="443" spans="3:19" ht="17.45" customHeight="1" x14ac:dyDescent="0.25">
      <c r="C443" s="188"/>
      <c r="D443" s="189"/>
      <c r="E443" s="178"/>
      <c r="F443" s="178"/>
      <c r="G443" s="190">
        <f>DATOS!$E$13</f>
        <v>1</v>
      </c>
      <c r="H443" s="178"/>
      <c r="I443" s="191"/>
      <c r="J443" s="178"/>
      <c r="K443" s="178"/>
      <c r="L443" s="178"/>
      <c r="M443" s="178"/>
      <c r="N443" s="160" t="str">
        <f t="shared" si="33"/>
        <v/>
      </c>
      <c r="P443" s="160" t="str">
        <f t="shared" si="34"/>
        <v/>
      </c>
      <c r="Q443" s="160">
        <f t="shared" si="32"/>
        <v>0</v>
      </c>
      <c r="R443" s="160" t="str">
        <f t="shared" si="35"/>
        <v/>
      </c>
      <c r="S443" s="160" t="str">
        <f t="shared" si="36"/>
        <v/>
      </c>
    </row>
    <row r="444" spans="3:19" ht="17.45" customHeight="1" x14ac:dyDescent="0.25">
      <c r="C444" s="188"/>
      <c r="D444" s="189"/>
      <c r="E444" s="178"/>
      <c r="F444" s="178"/>
      <c r="G444" s="190">
        <f>DATOS!$E$13</f>
        <v>1</v>
      </c>
      <c r="H444" s="178"/>
      <c r="I444" s="191"/>
      <c r="J444" s="178"/>
      <c r="K444" s="178"/>
      <c r="L444" s="178"/>
      <c r="M444" s="178"/>
      <c r="N444" s="160" t="str">
        <f t="shared" si="33"/>
        <v/>
      </c>
      <c r="P444" s="160" t="str">
        <f t="shared" si="34"/>
        <v/>
      </c>
      <c r="Q444" s="160">
        <f t="shared" si="32"/>
        <v>0</v>
      </c>
      <c r="R444" s="160" t="str">
        <f t="shared" si="35"/>
        <v/>
      </c>
      <c r="S444" s="160" t="str">
        <f t="shared" si="36"/>
        <v/>
      </c>
    </row>
    <row r="445" spans="3:19" ht="17.45" customHeight="1" x14ac:dyDescent="0.25">
      <c r="C445" s="188"/>
      <c r="D445" s="189"/>
      <c r="E445" s="178"/>
      <c r="F445" s="178"/>
      <c r="G445" s="190">
        <f>DATOS!$E$13</f>
        <v>1</v>
      </c>
      <c r="H445" s="178"/>
      <c r="I445" s="191"/>
      <c r="J445" s="178"/>
      <c r="K445" s="178"/>
      <c r="L445" s="178"/>
      <c r="M445" s="178"/>
      <c r="N445" s="160" t="str">
        <f t="shared" si="33"/>
        <v/>
      </c>
      <c r="P445" s="160" t="str">
        <f t="shared" si="34"/>
        <v/>
      </c>
      <c r="Q445" s="160">
        <f t="shared" si="32"/>
        <v>0</v>
      </c>
      <c r="R445" s="160" t="str">
        <f t="shared" si="35"/>
        <v/>
      </c>
      <c r="S445" s="160" t="str">
        <f t="shared" si="36"/>
        <v/>
      </c>
    </row>
    <row r="446" spans="3:19" ht="17.45" customHeight="1" x14ac:dyDescent="0.25">
      <c r="C446" s="188"/>
      <c r="D446" s="189"/>
      <c r="E446" s="178"/>
      <c r="F446" s="178"/>
      <c r="G446" s="190">
        <f>DATOS!$E$13</f>
        <v>1</v>
      </c>
      <c r="H446" s="178"/>
      <c r="I446" s="191"/>
      <c r="J446" s="178"/>
      <c r="K446" s="178"/>
      <c r="L446" s="178"/>
      <c r="M446" s="178"/>
      <c r="N446" s="160" t="str">
        <f t="shared" si="33"/>
        <v/>
      </c>
      <c r="P446" s="160" t="str">
        <f t="shared" si="34"/>
        <v/>
      </c>
      <c r="Q446" s="160">
        <f t="shared" si="32"/>
        <v>0</v>
      </c>
      <c r="R446" s="160" t="str">
        <f t="shared" si="35"/>
        <v/>
      </c>
      <c r="S446" s="160" t="str">
        <f t="shared" si="36"/>
        <v/>
      </c>
    </row>
    <row r="447" spans="3:19" ht="17.45" customHeight="1" x14ac:dyDescent="0.25">
      <c r="C447" s="188"/>
      <c r="D447" s="189"/>
      <c r="E447" s="178"/>
      <c r="F447" s="178"/>
      <c r="G447" s="190">
        <f>DATOS!$E$13</f>
        <v>1</v>
      </c>
      <c r="H447" s="178"/>
      <c r="I447" s="191"/>
      <c r="J447" s="178"/>
      <c r="K447" s="178"/>
      <c r="L447" s="178"/>
      <c r="M447" s="178"/>
      <c r="N447" s="160" t="str">
        <f t="shared" si="33"/>
        <v/>
      </c>
      <c r="P447" s="160" t="str">
        <f t="shared" si="34"/>
        <v/>
      </c>
      <c r="Q447" s="160">
        <f t="shared" si="32"/>
        <v>0</v>
      </c>
      <c r="R447" s="160" t="str">
        <f t="shared" si="35"/>
        <v/>
      </c>
      <c r="S447" s="160" t="str">
        <f t="shared" si="36"/>
        <v/>
      </c>
    </row>
    <row r="448" spans="3:19" ht="17.45" customHeight="1" x14ac:dyDescent="0.25">
      <c r="C448" s="188"/>
      <c r="D448" s="189"/>
      <c r="E448" s="178"/>
      <c r="F448" s="178"/>
      <c r="G448" s="190">
        <f>DATOS!$E$13</f>
        <v>1</v>
      </c>
      <c r="H448" s="178"/>
      <c r="I448" s="191"/>
      <c r="J448" s="178"/>
      <c r="K448" s="178"/>
      <c r="L448" s="178"/>
      <c r="M448" s="178"/>
      <c r="N448" s="160" t="str">
        <f t="shared" si="33"/>
        <v/>
      </c>
      <c r="P448" s="160" t="str">
        <f t="shared" si="34"/>
        <v/>
      </c>
      <c r="Q448" s="160">
        <f t="shared" si="32"/>
        <v>0</v>
      </c>
      <c r="R448" s="160" t="str">
        <f t="shared" si="35"/>
        <v/>
      </c>
      <c r="S448" s="160" t="str">
        <f t="shared" si="36"/>
        <v/>
      </c>
    </row>
    <row r="449" spans="3:19" ht="17.45" customHeight="1" x14ac:dyDescent="0.25">
      <c r="C449" s="188"/>
      <c r="D449" s="189"/>
      <c r="E449" s="178"/>
      <c r="F449" s="178"/>
      <c r="G449" s="190">
        <f>DATOS!$E$13</f>
        <v>1</v>
      </c>
      <c r="H449" s="178"/>
      <c r="I449" s="191"/>
      <c r="J449" s="178"/>
      <c r="K449" s="178"/>
      <c r="L449" s="178"/>
      <c r="M449" s="178"/>
      <c r="N449" s="160" t="str">
        <f t="shared" si="33"/>
        <v/>
      </c>
      <c r="P449" s="160" t="str">
        <f t="shared" si="34"/>
        <v/>
      </c>
      <c r="Q449" s="160">
        <f t="shared" si="32"/>
        <v>0</v>
      </c>
      <c r="R449" s="160" t="str">
        <f t="shared" si="35"/>
        <v/>
      </c>
      <c r="S449" s="160" t="str">
        <f t="shared" si="36"/>
        <v/>
      </c>
    </row>
    <row r="450" spans="3:19" ht="17.45" customHeight="1" x14ac:dyDescent="0.25">
      <c r="C450" s="188"/>
      <c r="D450" s="189"/>
      <c r="E450" s="178"/>
      <c r="F450" s="178"/>
      <c r="G450" s="190">
        <f>DATOS!$E$13</f>
        <v>1</v>
      </c>
      <c r="H450" s="178"/>
      <c r="I450" s="191"/>
      <c r="J450" s="178"/>
      <c r="K450" s="178"/>
      <c r="L450" s="178"/>
      <c r="M450" s="178"/>
      <c r="N450" s="160" t="str">
        <f t="shared" si="33"/>
        <v/>
      </c>
      <c r="P450" s="160" t="str">
        <f t="shared" si="34"/>
        <v/>
      </c>
      <c r="Q450" s="160">
        <f t="shared" si="32"/>
        <v>0</v>
      </c>
      <c r="R450" s="160" t="str">
        <f t="shared" si="35"/>
        <v/>
      </c>
      <c r="S450" s="160" t="str">
        <f t="shared" si="36"/>
        <v/>
      </c>
    </row>
    <row r="451" spans="3:19" ht="17.45" customHeight="1" x14ac:dyDescent="0.25">
      <c r="C451" s="188"/>
      <c r="D451" s="189"/>
      <c r="E451" s="178"/>
      <c r="F451" s="178"/>
      <c r="G451" s="190">
        <f>DATOS!$E$13</f>
        <v>1</v>
      </c>
      <c r="H451" s="178"/>
      <c r="I451" s="191"/>
      <c r="J451" s="178"/>
      <c r="K451" s="178"/>
      <c r="L451" s="178"/>
      <c r="M451" s="178"/>
      <c r="N451" s="160" t="str">
        <f t="shared" si="33"/>
        <v/>
      </c>
      <c r="P451" s="160" t="str">
        <f t="shared" si="34"/>
        <v/>
      </c>
      <c r="Q451" s="160">
        <f t="shared" si="32"/>
        <v>0</v>
      </c>
      <c r="R451" s="160" t="str">
        <f t="shared" si="35"/>
        <v/>
      </c>
      <c r="S451" s="160" t="str">
        <f t="shared" si="36"/>
        <v/>
      </c>
    </row>
    <row r="452" spans="3:19" ht="17.45" customHeight="1" x14ac:dyDescent="0.25">
      <c r="C452" s="188"/>
      <c r="D452" s="189"/>
      <c r="E452" s="178"/>
      <c r="F452" s="178"/>
      <c r="G452" s="190">
        <f>DATOS!$E$13</f>
        <v>1</v>
      </c>
      <c r="H452" s="178"/>
      <c r="I452" s="191"/>
      <c r="J452" s="178"/>
      <c r="K452" s="178"/>
      <c r="L452" s="178"/>
      <c r="M452" s="178"/>
      <c r="N452" s="160" t="str">
        <f t="shared" si="33"/>
        <v/>
      </c>
      <c r="P452" s="160" t="str">
        <f t="shared" si="34"/>
        <v/>
      </c>
      <c r="Q452" s="160">
        <f t="shared" si="32"/>
        <v>0</v>
      </c>
      <c r="R452" s="160" t="str">
        <f t="shared" si="35"/>
        <v/>
      </c>
      <c r="S452" s="160" t="str">
        <f t="shared" si="36"/>
        <v/>
      </c>
    </row>
    <row r="453" spans="3:19" ht="17.45" customHeight="1" x14ac:dyDescent="0.25">
      <c r="C453" s="188"/>
      <c r="D453" s="189"/>
      <c r="E453" s="178"/>
      <c r="F453" s="178"/>
      <c r="G453" s="190">
        <f>DATOS!$E$13</f>
        <v>1</v>
      </c>
      <c r="H453" s="178"/>
      <c r="I453" s="191"/>
      <c r="J453" s="178"/>
      <c r="K453" s="178"/>
      <c r="L453" s="178"/>
      <c r="M453" s="178"/>
      <c r="N453" s="160" t="str">
        <f t="shared" si="33"/>
        <v/>
      </c>
      <c r="P453" s="160" t="str">
        <f t="shared" si="34"/>
        <v/>
      </c>
      <c r="Q453" s="160">
        <f t="shared" si="32"/>
        <v>0</v>
      </c>
      <c r="R453" s="160" t="str">
        <f t="shared" si="35"/>
        <v/>
      </c>
      <c r="S453" s="160" t="str">
        <f t="shared" si="36"/>
        <v/>
      </c>
    </row>
    <row r="454" spans="3:19" ht="17.45" customHeight="1" x14ac:dyDescent="0.25">
      <c r="C454" s="188"/>
      <c r="D454" s="189"/>
      <c r="E454" s="178"/>
      <c r="F454" s="178"/>
      <c r="G454" s="190">
        <f>DATOS!$E$13</f>
        <v>1</v>
      </c>
      <c r="H454" s="178"/>
      <c r="I454" s="191"/>
      <c r="J454" s="178"/>
      <c r="K454" s="178"/>
      <c r="L454" s="178"/>
      <c r="M454" s="178"/>
      <c r="N454" s="160" t="str">
        <f t="shared" si="33"/>
        <v/>
      </c>
      <c r="P454" s="160" t="str">
        <f t="shared" si="34"/>
        <v/>
      </c>
      <c r="Q454" s="160">
        <f t="shared" si="32"/>
        <v>0</v>
      </c>
      <c r="R454" s="160" t="str">
        <f t="shared" si="35"/>
        <v/>
      </c>
      <c r="S454" s="160" t="str">
        <f t="shared" si="36"/>
        <v/>
      </c>
    </row>
    <row r="455" spans="3:19" ht="17.45" customHeight="1" x14ac:dyDescent="0.25">
      <c r="C455" s="188"/>
      <c r="D455" s="189"/>
      <c r="E455" s="178"/>
      <c r="F455" s="178"/>
      <c r="G455" s="190">
        <f>DATOS!$E$13</f>
        <v>1</v>
      </c>
      <c r="H455" s="178"/>
      <c r="I455" s="191"/>
      <c r="J455" s="178"/>
      <c r="K455" s="178"/>
      <c r="L455" s="178"/>
      <c r="M455" s="178"/>
      <c r="N455" s="160" t="str">
        <f t="shared" si="33"/>
        <v/>
      </c>
      <c r="P455" s="160" t="str">
        <f t="shared" si="34"/>
        <v/>
      </c>
      <c r="Q455" s="160">
        <f t="shared" si="32"/>
        <v>0</v>
      </c>
      <c r="R455" s="160" t="str">
        <f t="shared" si="35"/>
        <v/>
      </c>
      <c r="S455" s="160" t="str">
        <f t="shared" si="36"/>
        <v/>
      </c>
    </row>
    <row r="456" spans="3:19" ht="17.45" customHeight="1" x14ac:dyDescent="0.25">
      <c r="C456" s="188"/>
      <c r="D456" s="189"/>
      <c r="E456" s="178"/>
      <c r="F456" s="178"/>
      <c r="G456" s="190">
        <f>DATOS!$E$13</f>
        <v>1</v>
      </c>
      <c r="H456" s="178"/>
      <c r="I456" s="191"/>
      <c r="J456" s="178"/>
      <c r="K456" s="178"/>
      <c r="L456" s="178"/>
      <c r="M456" s="178"/>
      <c r="N456" s="160" t="str">
        <f t="shared" si="33"/>
        <v/>
      </c>
      <c r="P456" s="160" t="str">
        <f t="shared" si="34"/>
        <v/>
      </c>
      <c r="Q456" s="160">
        <f t="shared" si="32"/>
        <v>0</v>
      </c>
      <c r="R456" s="160" t="str">
        <f t="shared" si="35"/>
        <v/>
      </c>
      <c r="S456" s="160" t="str">
        <f t="shared" si="36"/>
        <v/>
      </c>
    </row>
    <row r="457" spans="3:19" ht="17.45" customHeight="1" x14ac:dyDescent="0.25">
      <c r="C457" s="188"/>
      <c r="D457" s="189"/>
      <c r="E457" s="178"/>
      <c r="F457" s="178"/>
      <c r="G457" s="190">
        <f>DATOS!$E$13</f>
        <v>1</v>
      </c>
      <c r="H457" s="178"/>
      <c r="I457" s="191"/>
      <c r="J457" s="178"/>
      <c r="K457" s="178"/>
      <c r="L457" s="178"/>
      <c r="M457" s="178"/>
      <c r="N457" s="160" t="str">
        <f t="shared" si="33"/>
        <v/>
      </c>
      <c r="P457" s="160" t="str">
        <f t="shared" si="34"/>
        <v/>
      </c>
      <c r="Q457" s="160">
        <f t="shared" si="32"/>
        <v>0</v>
      </c>
      <c r="R457" s="160" t="str">
        <f t="shared" si="35"/>
        <v/>
      </c>
      <c r="S457" s="160" t="str">
        <f t="shared" si="36"/>
        <v/>
      </c>
    </row>
    <row r="458" spans="3:19" ht="17.45" customHeight="1" x14ac:dyDescent="0.25">
      <c r="C458" s="188"/>
      <c r="D458" s="189"/>
      <c r="E458" s="178"/>
      <c r="F458" s="178"/>
      <c r="G458" s="190">
        <f>DATOS!$E$13</f>
        <v>1</v>
      </c>
      <c r="H458" s="178"/>
      <c r="I458" s="191"/>
      <c r="J458" s="178"/>
      <c r="K458" s="178"/>
      <c r="L458" s="178"/>
      <c r="M458" s="178"/>
      <c r="N458" s="160" t="str">
        <f t="shared" si="33"/>
        <v/>
      </c>
      <c r="P458" s="160" t="str">
        <f t="shared" si="34"/>
        <v/>
      </c>
      <c r="Q458" s="160">
        <f t="shared" si="32"/>
        <v>0</v>
      </c>
      <c r="R458" s="160" t="str">
        <f t="shared" si="35"/>
        <v/>
      </c>
      <c r="S458" s="160" t="str">
        <f t="shared" si="36"/>
        <v/>
      </c>
    </row>
    <row r="459" spans="3:19" ht="17.45" customHeight="1" x14ac:dyDescent="0.25">
      <c r="C459" s="188"/>
      <c r="D459" s="189"/>
      <c r="E459" s="178"/>
      <c r="F459" s="178"/>
      <c r="G459" s="190">
        <f>DATOS!$E$13</f>
        <v>1</v>
      </c>
      <c r="H459" s="178"/>
      <c r="I459" s="191"/>
      <c r="J459" s="178"/>
      <c r="K459" s="178"/>
      <c r="L459" s="178"/>
      <c r="M459" s="178"/>
      <c r="N459" s="160" t="str">
        <f t="shared" si="33"/>
        <v/>
      </c>
      <c r="P459" s="160" t="str">
        <f t="shared" si="34"/>
        <v/>
      </c>
      <c r="Q459" s="160">
        <f t="shared" si="32"/>
        <v>0</v>
      </c>
      <c r="R459" s="160" t="str">
        <f t="shared" si="35"/>
        <v/>
      </c>
      <c r="S459" s="160" t="str">
        <f t="shared" si="36"/>
        <v/>
      </c>
    </row>
    <row r="460" spans="3:19" ht="17.45" customHeight="1" x14ac:dyDescent="0.25">
      <c r="C460" s="188"/>
      <c r="D460" s="189"/>
      <c r="E460" s="178"/>
      <c r="F460" s="178"/>
      <c r="G460" s="190">
        <f>DATOS!$E$13</f>
        <v>1</v>
      </c>
      <c r="H460" s="178"/>
      <c r="I460" s="191"/>
      <c r="J460" s="178"/>
      <c r="K460" s="178"/>
      <c r="L460" s="178"/>
      <c r="M460" s="178"/>
      <c r="N460" s="160" t="str">
        <f t="shared" si="33"/>
        <v/>
      </c>
      <c r="P460" s="160" t="str">
        <f t="shared" si="34"/>
        <v/>
      </c>
      <c r="Q460" s="160">
        <f t="shared" si="32"/>
        <v>0</v>
      </c>
      <c r="R460" s="160" t="str">
        <f t="shared" si="35"/>
        <v/>
      </c>
      <c r="S460" s="160" t="str">
        <f t="shared" si="36"/>
        <v/>
      </c>
    </row>
    <row r="461" spans="3:19" ht="17.45" customHeight="1" x14ac:dyDescent="0.25">
      <c r="C461" s="188"/>
      <c r="D461" s="189"/>
      <c r="E461" s="178"/>
      <c r="F461" s="178"/>
      <c r="G461" s="190">
        <f>DATOS!$E$13</f>
        <v>1</v>
      </c>
      <c r="H461" s="178"/>
      <c r="I461" s="191"/>
      <c r="J461" s="178"/>
      <c r="K461" s="178"/>
      <c r="L461" s="178"/>
      <c r="M461" s="178"/>
      <c r="N461" s="160" t="str">
        <f t="shared" si="33"/>
        <v/>
      </c>
      <c r="P461" s="160" t="str">
        <f t="shared" si="34"/>
        <v/>
      </c>
      <c r="Q461" s="160">
        <f t="shared" si="32"/>
        <v>0</v>
      </c>
      <c r="R461" s="160" t="str">
        <f t="shared" si="35"/>
        <v/>
      </c>
      <c r="S461" s="160" t="str">
        <f t="shared" si="36"/>
        <v/>
      </c>
    </row>
    <row r="462" spans="3:19" ht="17.45" customHeight="1" x14ac:dyDescent="0.25">
      <c r="C462" s="188"/>
      <c r="D462" s="189"/>
      <c r="E462" s="178"/>
      <c r="F462" s="178"/>
      <c r="G462" s="190">
        <f>DATOS!$E$13</f>
        <v>1</v>
      </c>
      <c r="H462" s="178"/>
      <c r="I462" s="191"/>
      <c r="J462" s="178"/>
      <c r="K462" s="178"/>
      <c r="L462" s="178"/>
      <c r="M462" s="178"/>
      <c r="N462" s="160" t="str">
        <f t="shared" si="33"/>
        <v/>
      </c>
      <c r="P462" s="160" t="str">
        <f t="shared" si="34"/>
        <v/>
      </c>
      <c r="Q462" s="160">
        <f t="shared" si="32"/>
        <v>0</v>
      </c>
      <c r="R462" s="160" t="str">
        <f t="shared" si="35"/>
        <v/>
      </c>
      <c r="S462" s="160" t="str">
        <f t="shared" si="36"/>
        <v/>
      </c>
    </row>
    <row r="463" spans="3:19" ht="17.45" customHeight="1" x14ac:dyDescent="0.25">
      <c r="C463" s="188"/>
      <c r="D463" s="189"/>
      <c r="E463" s="178"/>
      <c r="F463" s="178"/>
      <c r="G463" s="190">
        <f>DATOS!$E$13</f>
        <v>1</v>
      </c>
      <c r="H463" s="178"/>
      <c r="I463" s="191"/>
      <c r="J463" s="178"/>
      <c r="K463" s="178"/>
      <c r="L463" s="178"/>
      <c r="M463" s="178"/>
      <c r="N463" s="160" t="str">
        <f t="shared" si="33"/>
        <v/>
      </c>
      <c r="P463" s="160" t="str">
        <f t="shared" si="34"/>
        <v/>
      </c>
      <c r="Q463" s="160">
        <f t="shared" si="32"/>
        <v>0</v>
      </c>
      <c r="R463" s="160" t="str">
        <f t="shared" si="35"/>
        <v/>
      </c>
      <c r="S463" s="160" t="str">
        <f t="shared" si="36"/>
        <v/>
      </c>
    </row>
    <row r="464" spans="3:19" ht="17.45" customHeight="1" x14ac:dyDescent="0.25">
      <c r="C464" s="188"/>
      <c r="D464" s="189"/>
      <c r="E464" s="178"/>
      <c r="F464" s="178"/>
      <c r="G464" s="190">
        <f>DATOS!$E$13</f>
        <v>1</v>
      </c>
      <c r="H464" s="178"/>
      <c r="I464" s="191"/>
      <c r="J464" s="178"/>
      <c r="K464" s="178"/>
      <c r="L464" s="178"/>
      <c r="M464" s="178"/>
      <c r="N464" s="160" t="str">
        <f t="shared" si="33"/>
        <v/>
      </c>
      <c r="P464" s="160" t="str">
        <f t="shared" si="34"/>
        <v/>
      </c>
      <c r="Q464" s="160">
        <f t="shared" si="32"/>
        <v>0</v>
      </c>
      <c r="R464" s="160" t="str">
        <f t="shared" si="35"/>
        <v/>
      </c>
      <c r="S464" s="160" t="str">
        <f t="shared" si="36"/>
        <v/>
      </c>
    </row>
    <row r="465" spans="3:19" ht="17.45" customHeight="1" x14ac:dyDescent="0.25">
      <c r="C465" s="188"/>
      <c r="D465" s="189"/>
      <c r="E465" s="178"/>
      <c r="F465" s="178"/>
      <c r="G465" s="190">
        <f>DATOS!$E$13</f>
        <v>1</v>
      </c>
      <c r="H465" s="178"/>
      <c r="I465" s="191"/>
      <c r="J465" s="178"/>
      <c r="K465" s="178"/>
      <c r="L465" s="178"/>
      <c r="M465" s="178"/>
      <c r="N465" s="160" t="str">
        <f t="shared" si="33"/>
        <v/>
      </c>
      <c r="P465" s="160" t="str">
        <f t="shared" si="34"/>
        <v/>
      </c>
      <c r="Q465" s="160">
        <f t="shared" ref="Q465:Q516" si="37">IF($I465=0%,H465,"")</f>
        <v>0</v>
      </c>
      <c r="R465" s="160" t="str">
        <f t="shared" si="35"/>
        <v/>
      </c>
      <c r="S465" s="160" t="str">
        <f t="shared" si="36"/>
        <v/>
      </c>
    </row>
    <row r="466" spans="3:19" ht="17.45" customHeight="1" x14ac:dyDescent="0.25">
      <c r="C466" s="188"/>
      <c r="D466" s="189"/>
      <c r="E466" s="178"/>
      <c r="F466" s="178"/>
      <c r="G466" s="190">
        <f>DATOS!$E$13</f>
        <v>1</v>
      </c>
      <c r="H466" s="178"/>
      <c r="I466" s="191"/>
      <c r="J466" s="178"/>
      <c r="K466" s="178"/>
      <c r="L466" s="178"/>
      <c r="M466" s="178"/>
      <c r="N466" s="160" t="str">
        <f t="shared" ref="N466:N516" si="38">IF(H466&amp;J466&amp;K466&amp;L466&amp;M466="","",H466+J466+K466-L466-M466)</f>
        <v/>
      </c>
      <c r="P466" s="160" t="str">
        <f t="shared" ref="P466:P516" si="39">IF($I466="E",H466,"")</f>
        <v/>
      </c>
      <c r="Q466" s="160">
        <f t="shared" si="37"/>
        <v>0</v>
      </c>
      <c r="R466" s="160" t="str">
        <f t="shared" ref="R466:R516" si="40">IF(OR($I466=8%,$I466=11%),$J466/$I466,"")</f>
        <v/>
      </c>
      <c r="S466" s="160" t="str">
        <f t="shared" si="36"/>
        <v/>
      </c>
    </row>
    <row r="467" spans="3:19" ht="17.45" customHeight="1" x14ac:dyDescent="0.25">
      <c r="C467" s="188"/>
      <c r="D467" s="189"/>
      <c r="E467" s="178"/>
      <c r="F467" s="178"/>
      <c r="G467" s="190">
        <f>DATOS!$E$13</f>
        <v>1</v>
      </c>
      <c r="H467" s="178"/>
      <c r="I467" s="191"/>
      <c r="J467" s="178"/>
      <c r="K467" s="178"/>
      <c r="L467" s="178"/>
      <c r="M467" s="178"/>
      <c r="N467" s="160" t="str">
        <f t="shared" si="38"/>
        <v/>
      </c>
      <c r="P467" s="160" t="str">
        <f t="shared" si="39"/>
        <v/>
      </c>
      <c r="Q467" s="160">
        <f t="shared" si="37"/>
        <v>0</v>
      </c>
      <c r="R467" s="160" t="str">
        <f t="shared" si="40"/>
        <v/>
      </c>
      <c r="S467" s="160" t="str">
        <f t="shared" ref="S467:S516" si="41">IF(OR($I467=15%,$I467=16%),$J467/$I467,"")</f>
        <v/>
      </c>
    </row>
    <row r="468" spans="3:19" ht="17.45" customHeight="1" x14ac:dyDescent="0.25">
      <c r="C468" s="188"/>
      <c r="D468" s="189"/>
      <c r="E468" s="178"/>
      <c r="F468" s="178"/>
      <c r="G468" s="190">
        <f>DATOS!$E$13</f>
        <v>1</v>
      </c>
      <c r="H468" s="178"/>
      <c r="I468" s="191"/>
      <c r="J468" s="178"/>
      <c r="K468" s="178"/>
      <c r="L468" s="178"/>
      <c r="M468" s="178"/>
      <c r="N468" s="160" t="str">
        <f t="shared" si="38"/>
        <v/>
      </c>
      <c r="P468" s="160" t="str">
        <f t="shared" si="39"/>
        <v/>
      </c>
      <c r="Q468" s="160">
        <f t="shared" si="37"/>
        <v>0</v>
      </c>
      <c r="R468" s="160" t="str">
        <f t="shared" si="40"/>
        <v/>
      </c>
      <c r="S468" s="160" t="str">
        <f t="shared" si="41"/>
        <v/>
      </c>
    </row>
    <row r="469" spans="3:19" ht="17.45" customHeight="1" x14ac:dyDescent="0.25">
      <c r="C469" s="188"/>
      <c r="D469" s="189"/>
      <c r="E469" s="178"/>
      <c r="F469" s="178"/>
      <c r="G469" s="190">
        <f>DATOS!$E$13</f>
        <v>1</v>
      </c>
      <c r="H469" s="178"/>
      <c r="I469" s="191"/>
      <c r="J469" s="178"/>
      <c r="K469" s="178"/>
      <c r="L469" s="178"/>
      <c r="M469" s="178"/>
      <c r="N469" s="160" t="str">
        <f t="shared" si="38"/>
        <v/>
      </c>
      <c r="P469" s="160" t="str">
        <f t="shared" si="39"/>
        <v/>
      </c>
      <c r="Q469" s="160">
        <f t="shared" si="37"/>
        <v>0</v>
      </c>
      <c r="R469" s="160" t="str">
        <f t="shared" si="40"/>
        <v/>
      </c>
      <c r="S469" s="160" t="str">
        <f t="shared" si="41"/>
        <v/>
      </c>
    </row>
    <row r="470" spans="3:19" ht="17.45" customHeight="1" x14ac:dyDescent="0.25">
      <c r="C470" s="188"/>
      <c r="D470" s="189"/>
      <c r="E470" s="178"/>
      <c r="F470" s="178"/>
      <c r="G470" s="190">
        <f>DATOS!$E$13</f>
        <v>1</v>
      </c>
      <c r="H470" s="178"/>
      <c r="I470" s="191"/>
      <c r="J470" s="178"/>
      <c r="K470" s="178"/>
      <c r="L470" s="178"/>
      <c r="M470" s="178"/>
      <c r="N470" s="160" t="str">
        <f t="shared" si="38"/>
        <v/>
      </c>
      <c r="P470" s="160" t="str">
        <f t="shared" si="39"/>
        <v/>
      </c>
      <c r="Q470" s="160">
        <f t="shared" si="37"/>
        <v>0</v>
      </c>
      <c r="R470" s="160" t="str">
        <f t="shared" si="40"/>
        <v/>
      </c>
      <c r="S470" s="160" t="str">
        <f t="shared" si="41"/>
        <v/>
      </c>
    </row>
    <row r="471" spans="3:19" ht="17.45" customHeight="1" x14ac:dyDescent="0.25">
      <c r="C471" s="188"/>
      <c r="D471" s="189"/>
      <c r="E471" s="178"/>
      <c r="F471" s="178"/>
      <c r="G471" s="190">
        <f>DATOS!$E$13</f>
        <v>1</v>
      </c>
      <c r="H471" s="178"/>
      <c r="I471" s="191"/>
      <c r="J471" s="178"/>
      <c r="K471" s="178"/>
      <c r="L471" s="178"/>
      <c r="M471" s="178"/>
      <c r="N471" s="160" t="str">
        <f t="shared" si="38"/>
        <v/>
      </c>
      <c r="P471" s="160" t="str">
        <f t="shared" si="39"/>
        <v/>
      </c>
      <c r="Q471" s="160">
        <f t="shared" si="37"/>
        <v>0</v>
      </c>
      <c r="R471" s="160" t="str">
        <f t="shared" si="40"/>
        <v/>
      </c>
      <c r="S471" s="160" t="str">
        <f t="shared" si="41"/>
        <v/>
      </c>
    </row>
    <row r="472" spans="3:19" ht="17.45" customHeight="1" x14ac:dyDescent="0.25">
      <c r="C472" s="188"/>
      <c r="D472" s="189"/>
      <c r="E472" s="178"/>
      <c r="F472" s="178"/>
      <c r="G472" s="190">
        <f>DATOS!$E$13</f>
        <v>1</v>
      </c>
      <c r="H472" s="178"/>
      <c r="I472" s="191"/>
      <c r="J472" s="178"/>
      <c r="K472" s="178"/>
      <c r="L472" s="178"/>
      <c r="M472" s="178"/>
      <c r="N472" s="160" t="str">
        <f t="shared" si="38"/>
        <v/>
      </c>
      <c r="P472" s="160" t="str">
        <f t="shared" si="39"/>
        <v/>
      </c>
      <c r="Q472" s="160">
        <f t="shared" si="37"/>
        <v>0</v>
      </c>
      <c r="R472" s="160" t="str">
        <f t="shared" si="40"/>
        <v/>
      </c>
      <c r="S472" s="160" t="str">
        <f t="shared" si="41"/>
        <v/>
      </c>
    </row>
    <row r="473" spans="3:19" ht="17.45" customHeight="1" x14ac:dyDescent="0.25">
      <c r="C473" s="188"/>
      <c r="D473" s="189"/>
      <c r="E473" s="178"/>
      <c r="F473" s="178"/>
      <c r="G473" s="190">
        <f>DATOS!$E$13</f>
        <v>1</v>
      </c>
      <c r="H473" s="178"/>
      <c r="I473" s="191"/>
      <c r="J473" s="178"/>
      <c r="K473" s="178"/>
      <c r="L473" s="178"/>
      <c r="M473" s="178"/>
      <c r="N473" s="160" t="str">
        <f t="shared" si="38"/>
        <v/>
      </c>
      <c r="P473" s="160" t="str">
        <f t="shared" si="39"/>
        <v/>
      </c>
      <c r="Q473" s="160">
        <f t="shared" si="37"/>
        <v>0</v>
      </c>
      <c r="R473" s="160" t="str">
        <f t="shared" si="40"/>
        <v/>
      </c>
      <c r="S473" s="160" t="str">
        <f t="shared" si="41"/>
        <v/>
      </c>
    </row>
    <row r="474" spans="3:19" ht="17.45" customHeight="1" x14ac:dyDescent="0.25">
      <c r="C474" s="188"/>
      <c r="D474" s="189"/>
      <c r="E474" s="178"/>
      <c r="F474" s="178"/>
      <c r="G474" s="190">
        <f>DATOS!$E$13</f>
        <v>1</v>
      </c>
      <c r="H474" s="178"/>
      <c r="I474" s="191"/>
      <c r="J474" s="178"/>
      <c r="K474" s="178"/>
      <c r="L474" s="178"/>
      <c r="M474" s="178"/>
      <c r="N474" s="160" t="str">
        <f t="shared" si="38"/>
        <v/>
      </c>
      <c r="P474" s="160" t="str">
        <f t="shared" si="39"/>
        <v/>
      </c>
      <c r="Q474" s="160">
        <f t="shared" si="37"/>
        <v>0</v>
      </c>
      <c r="R474" s="160" t="str">
        <f t="shared" si="40"/>
        <v/>
      </c>
      <c r="S474" s="160" t="str">
        <f t="shared" si="41"/>
        <v/>
      </c>
    </row>
    <row r="475" spans="3:19" ht="17.45" customHeight="1" x14ac:dyDescent="0.25">
      <c r="C475" s="188"/>
      <c r="D475" s="189"/>
      <c r="E475" s="178"/>
      <c r="F475" s="178"/>
      <c r="G475" s="190">
        <f>DATOS!$E$13</f>
        <v>1</v>
      </c>
      <c r="H475" s="178"/>
      <c r="I475" s="191"/>
      <c r="J475" s="178"/>
      <c r="K475" s="178"/>
      <c r="L475" s="178"/>
      <c r="M475" s="178"/>
      <c r="N475" s="160" t="str">
        <f t="shared" si="38"/>
        <v/>
      </c>
      <c r="P475" s="160" t="str">
        <f t="shared" si="39"/>
        <v/>
      </c>
      <c r="Q475" s="160">
        <f t="shared" si="37"/>
        <v>0</v>
      </c>
      <c r="R475" s="160" t="str">
        <f t="shared" si="40"/>
        <v/>
      </c>
      <c r="S475" s="160" t="str">
        <f t="shared" si="41"/>
        <v/>
      </c>
    </row>
    <row r="476" spans="3:19" ht="17.45" customHeight="1" x14ac:dyDescent="0.25">
      <c r="C476" s="188"/>
      <c r="D476" s="189"/>
      <c r="E476" s="178"/>
      <c r="F476" s="178"/>
      <c r="G476" s="190">
        <f>DATOS!$E$13</f>
        <v>1</v>
      </c>
      <c r="H476" s="178"/>
      <c r="I476" s="191"/>
      <c r="J476" s="178"/>
      <c r="K476" s="178"/>
      <c r="L476" s="178"/>
      <c r="M476" s="178"/>
      <c r="N476" s="160" t="str">
        <f t="shared" si="38"/>
        <v/>
      </c>
      <c r="P476" s="160" t="str">
        <f t="shared" si="39"/>
        <v/>
      </c>
      <c r="Q476" s="160">
        <f t="shared" si="37"/>
        <v>0</v>
      </c>
      <c r="R476" s="160" t="str">
        <f t="shared" si="40"/>
        <v/>
      </c>
      <c r="S476" s="160" t="str">
        <f t="shared" si="41"/>
        <v/>
      </c>
    </row>
    <row r="477" spans="3:19" ht="17.45" customHeight="1" x14ac:dyDescent="0.25">
      <c r="C477" s="188"/>
      <c r="D477" s="189"/>
      <c r="E477" s="178"/>
      <c r="F477" s="178"/>
      <c r="G477" s="190">
        <f>DATOS!$E$13</f>
        <v>1</v>
      </c>
      <c r="H477" s="178"/>
      <c r="I477" s="191"/>
      <c r="J477" s="178"/>
      <c r="K477" s="178"/>
      <c r="L477" s="178"/>
      <c r="M477" s="178"/>
      <c r="N477" s="160" t="str">
        <f t="shared" si="38"/>
        <v/>
      </c>
      <c r="P477" s="160" t="str">
        <f t="shared" si="39"/>
        <v/>
      </c>
      <c r="Q477" s="160">
        <f t="shared" si="37"/>
        <v>0</v>
      </c>
      <c r="R477" s="160" t="str">
        <f t="shared" si="40"/>
        <v/>
      </c>
      <c r="S477" s="160" t="str">
        <f t="shared" si="41"/>
        <v/>
      </c>
    </row>
    <row r="478" spans="3:19" ht="17.45" customHeight="1" x14ac:dyDescent="0.25">
      <c r="C478" s="188"/>
      <c r="D478" s="189"/>
      <c r="E478" s="178"/>
      <c r="F478" s="178"/>
      <c r="G478" s="190">
        <f>DATOS!$E$13</f>
        <v>1</v>
      </c>
      <c r="H478" s="178"/>
      <c r="I478" s="191"/>
      <c r="J478" s="178"/>
      <c r="K478" s="178"/>
      <c r="L478" s="178"/>
      <c r="M478" s="178"/>
      <c r="N478" s="160" t="str">
        <f t="shared" si="38"/>
        <v/>
      </c>
      <c r="P478" s="160" t="str">
        <f t="shared" si="39"/>
        <v/>
      </c>
      <c r="Q478" s="160">
        <f t="shared" si="37"/>
        <v>0</v>
      </c>
      <c r="R478" s="160" t="str">
        <f t="shared" si="40"/>
        <v/>
      </c>
      <c r="S478" s="160" t="str">
        <f t="shared" si="41"/>
        <v/>
      </c>
    </row>
    <row r="479" spans="3:19" ht="17.45" customHeight="1" x14ac:dyDescent="0.25">
      <c r="C479" s="188"/>
      <c r="D479" s="189"/>
      <c r="E479" s="178"/>
      <c r="F479" s="178"/>
      <c r="G479" s="190">
        <f>DATOS!$E$13</f>
        <v>1</v>
      </c>
      <c r="H479" s="178"/>
      <c r="I479" s="191"/>
      <c r="J479" s="178"/>
      <c r="K479" s="178"/>
      <c r="L479" s="178"/>
      <c r="M479" s="178"/>
      <c r="N479" s="160" t="str">
        <f t="shared" si="38"/>
        <v/>
      </c>
      <c r="P479" s="160" t="str">
        <f t="shared" si="39"/>
        <v/>
      </c>
      <c r="Q479" s="160">
        <f t="shared" si="37"/>
        <v>0</v>
      </c>
      <c r="R479" s="160" t="str">
        <f t="shared" si="40"/>
        <v/>
      </c>
      <c r="S479" s="160" t="str">
        <f t="shared" si="41"/>
        <v/>
      </c>
    </row>
    <row r="480" spans="3:19" ht="17.45" customHeight="1" x14ac:dyDescent="0.25">
      <c r="C480" s="188"/>
      <c r="D480" s="189"/>
      <c r="E480" s="178"/>
      <c r="F480" s="178"/>
      <c r="G480" s="190">
        <f>DATOS!$E$13</f>
        <v>1</v>
      </c>
      <c r="H480" s="178"/>
      <c r="I480" s="191"/>
      <c r="J480" s="178"/>
      <c r="K480" s="178"/>
      <c r="L480" s="178"/>
      <c r="M480" s="178"/>
      <c r="N480" s="160" t="str">
        <f t="shared" si="38"/>
        <v/>
      </c>
      <c r="P480" s="160" t="str">
        <f t="shared" si="39"/>
        <v/>
      </c>
      <c r="Q480" s="160">
        <f t="shared" si="37"/>
        <v>0</v>
      </c>
      <c r="R480" s="160" t="str">
        <f t="shared" si="40"/>
        <v/>
      </c>
      <c r="S480" s="160" t="str">
        <f t="shared" si="41"/>
        <v/>
      </c>
    </row>
    <row r="481" spans="3:19" ht="17.45" customHeight="1" x14ac:dyDescent="0.25">
      <c r="C481" s="188"/>
      <c r="D481" s="189"/>
      <c r="E481" s="178"/>
      <c r="F481" s="178"/>
      <c r="G481" s="190">
        <f>DATOS!$E$13</f>
        <v>1</v>
      </c>
      <c r="H481" s="178"/>
      <c r="I481" s="191"/>
      <c r="J481" s="178"/>
      <c r="K481" s="178"/>
      <c r="L481" s="178"/>
      <c r="M481" s="178"/>
      <c r="N481" s="160" t="str">
        <f t="shared" si="38"/>
        <v/>
      </c>
      <c r="P481" s="160" t="str">
        <f t="shared" si="39"/>
        <v/>
      </c>
      <c r="Q481" s="160">
        <f t="shared" si="37"/>
        <v>0</v>
      </c>
      <c r="R481" s="160" t="str">
        <f t="shared" si="40"/>
        <v/>
      </c>
      <c r="S481" s="160" t="str">
        <f t="shared" si="41"/>
        <v/>
      </c>
    </row>
    <row r="482" spans="3:19" ht="17.45" customHeight="1" x14ac:dyDescent="0.25">
      <c r="C482" s="188"/>
      <c r="D482" s="189"/>
      <c r="E482" s="178"/>
      <c r="F482" s="178"/>
      <c r="G482" s="190">
        <f>DATOS!$E$13</f>
        <v>1</v>
      </c>
      <c r="H482" s="178"/>
      <c r="I482" s="191"/>
      <c r="J482" s="178"/>
      <c r="K482" s="178"/>
      <c r="L482" s="178"/>
      <c r="M482" s="178"/>
      <c r="N482" s="160" t="str">
        <f t="shared" si="38"/>
        <v/>
      </c>
      <c r="P482" s="160" t="str">
        <f t="shared" si="39"/>
        <v/>
      </c>
      <c r="Q482" s="160">
        <f t="shared" si="37"/>
        <v>0</v>
      </c>
      <c r="R482" s="160" t="str">
        <f t="shared" si="40"/>
        <v/>
      </c>
      <c r="S482" s="160" t="str">
        <f t="shared" si="41"/>
        <v/>
      </c>
    </row>
    <row r="483" spans="3:19" ht="17.45" customHeight="1" x14ac:dyDescent="0.25">
      <c r="C483" s="188"/>
      <c r="D483" s="189"/>
      <c r="E483" s="178"/>
      <c r="F483" s="178"/>
      <c r="G483" s="190">
        <f>DATOS!$E$13</f>
        <v>1</v>
      </c>
      <c r="H483" s="178"/>
      <c r="I483" s="191"/>
      <c r="J483" s="178"/>
      <c r="K483" s="178"/>
      <c r="L483" s="178"/>
      <c r="M483" s="178"/>
      <c r="N483" s="160" t="str">
        <f t="shared" si="38"/>
        <v/>
      </c>
      <c r="P483" s="160" t="str">
        <f t="shared" si="39"/>
        <v/>
      </c>
      <c r="Q483" s="160">
        <f t="shared" si="37"/>
        <v>0</v>
      </c>
      <c r="R483" s="160" t="str">
        <f t="shared" si="40"/>
        <v/>
      </c>
      <c r="S483" s="160" t="str">
        <f t="shared" si="41"/>
        <v/>
      </c>
    </row>
    <row r="484" spans="3:19" ht="17.45" customHeight="1" x14ac:dyDescent="0.25">
      <c r="C484" s="188"/>
      <c r="D484" s="189"/>
      <c r="E484" s="178"/>
      <c r="F484" s="178"/>
      <c r="G484" s="190">
        <f>DATOS!$E$13</f>
        <v>1</v>
      </c>
      <c r="H484" s="178"/>
      <c r="I484" s="191"/>
      <c r="J484" s="178"/>
      <c r="K484" s="178"/>
      <c r="L484" s="178"/>
      <c r="M484" s="178"/>
      <c r="N484" s="160" t="str">
        <f t="shared" si="38"/>
        <v/>
      </c>
      <c r="P484" s="160" t="str">
        <f t="shared" si="39"/>
        <v/>
      </c>
      <c r="Q484" s="160">
        <f t="shared" si="37"/>
        <v>0</v>
      </c>
      <c r="R484" s="160" t="str">
        <f t="shared" si="40"/>
        <v/>
      </c>
      <c r="S484" s="160" t="str">
        <f t="shared" si="41"/>
        <v/>
      </c>
    </row>
    <row r="485" spans="3:19" ht="17.45" customHeight="1" x14ac:dyDescent="0.25">
      <c r="C485" s="188"/>
      <c r="D485" s="189"/>
      <c r="E485" s="178"/>
      <c r="F485" s="178"/>
      <c r="G485" s="190">
        <f>DATOS!$E$13</f>
        <v>1</v>
      </c>
      <c r="H485" s="178"/>
      <c r="I485" s="191"/>
      <c r="J485" s="178"/>
      <c r="K485" s="178"/>
      <c r="L485" s="178"/>
      <c r="M485" s="178"/>
      <c r="N485" s="160" t="str">
        <f t="shared" si="38"/>
        <v/>
      </c>
      <c r="P485" s="160" t="str">
        <f t="shared" si="39"/>
        <v/>
      </c>
      <c r="Q485" s="160">
        <f t="shared" si="37"/>
        <v>0</v>
      </c>
      <c r="R485" s="160" t="str">
        <f t="shared" si="40"/>
        <v/>
      </c>
      <c r="S485" s="160" t="str">
        <f t="shared" si="41"/>
        <v/>
      </c>
    </row>
    <row r="486" spans="3:19" ht="17.45" customHeight="1" x14ac:dyDescent="0.25">
      <c r="C486" s="188"/>
      <c r="D486" s="189"/>
      <c r="E486" s="178"/>
      <c r="F486" s="178"/>
      <c r="G486" s="190">
        <f>DATOS!$E$13</f>
        <v>1</v>
      </c>
      <c r="H486" s="178"/>
      <c r="I486" s="191"/>
      <c r="J486" s="178"/>
      <c r="K486" s="178"/>
      <c r="L486" s="178"/>
      <c r="M486" s="178"/>
      <c r="N486" s="160" t="str">
        <f t="shared" si="38"/>
        <v/>
      </c>
      <c r="P486" s="160" t="str">
        <f t="shared" si="39"/>
        <v/>
      </c>
      <c r="Q486" s="160">
        <f t="shared" si="37"/>
        <v>0</v>
      </c>
      <c r="R486" s="160" t="str">
        <f t="shared" si="40"/>
        <v/>
      </c>
      <c r="S486" s="160" t="str">
        <f t="shared" si="41"/>
        <v/>
      </c>
    </row>
    <row r="487" spans="3:19" ht="17.45" customHeight="1" x14ac:dyDescent="0.25">
      <c r="C487" s="188"/>
      <c r="D487" s="189"/>
      <c r="E487" s="178"/>
      <c r="F487" s="178"/>
      <c r="G487" s="190">
        <f>DATOS!$E$13</f>
        <v>1</v>
      </c>
      <c r="H487" s="178"/>
      <c r="I487" s="191"/>
      <c r="J487" s="178"/>
      <c r="K487" s="178"/>
      <c r="L487" s="178"/>
      <c r="M487" s="178"/>
      <c r="N487" s="160" t="str">
        <f t="shared" si="38"/>
        <v/>
      </c>
      <c r="P487" s="160" t="str">
        <f t="shared" si="39"/>
        <v/>
      </c>
      <c r="Q487" s="160">
        <f t="shared" si="37"/>
        <v>0</v>
      </c>
      <c r="R487" s="160" t="str">
        <f t="shared" si="40"/>
        <v/>
      </c>
      <c r="S487" s="160" t="str">
        <f t="shared" si="41"/>
        <v/>
      </c>
    </row>
    <row r="488" spans="3:19" ht="17.45" customHeight="1" x14ac:dyDescent="0.25">
      <c r="C488" s="188"/>
      <c r="D488" s="189"/>
      <c r="E488" s="178"/>
      <c r="F488" s="178"/>
      <c r="G488" s="190">
        <f>DATOS!$E$13</f>
        <v>1</v>
      </c>
      <c r="H488" s="178"/>
      <c r="I488" s="191"/>
      <c r="J488" s="178"/>
      <c r="K488" s="178"/>
      <c r="L488" s="178"/>
      <c r="M488" s="178"/>
      <c r="N488" s="160" t="str">
        <f t="shared" si="38"/>
        <v/>
      </c>
      <c r="P488" s="160" t="str">
        <f t="shared" si="39"/>
        <v/>
      </c>
      <c r="Q488" s="160">
        <f t="shared" si="37"/>
        <v>0</v>
      </c>
      <c r="R488" s="160" t="str">
        <f t="shared" si="40"/>
        <v/>
      </c>
      <c r="S488" s="160" t="str">
        <f t="shared" si="41"/>
        <v/>
      </c>
    </row>
    <row r="489" spans="3:19" ht="17.45" customHeight="1" x14ac:dyDescent="0.25">
      <c r="C489" s="188"/>
      <c r="D489" s="189"/>
      <c r="E489" s="178"/>
      <c r="F489" s="178"/>
      <c r="G489" s="190">
        <f>DATOS!$E$13</f>
        <v>1</v>
      </c>
      <c r="H489" s="178"/>
      <c r="I489" s="191"/>
      <c r="J489" s="178"/>
      <c r="K489" s="178"/>
      <c r="L489" s="178"/>
      <c r="M489" s="178"/>
      <c r="N489" s="160" t="str">
        <f t="shared" si="38"/>
        <v/>
      </c>
      <c r="P489" s="160" t="str">
        <f t="shared" si="39"/>
        <v/>
      </c>
      <c r="Q489" s="160">
        <f t="shared" si="37"/>
        <v>0</v>
      </c>
      <c r="R489" s="160" t="str">
        <f t="shared" si="40"/>
        <v/>
      </c>
      <c r="S489" s="160" t="str">
        <f t="shared" si="41"/>
        <v/>
      </c>
    </row>
    <row r="490" spans="3:19" ht="17.45" customHeight="1" x14ac:dyDescent="0.25">
      <c r="C490" s="188"/>
      <c r="D490" s="189"/>
      <c r="E490" s="178"/>
      <c r="F490" s="178"/>
      <c r="G490" s="190">
        <f>DATOS!$E$13</f>
        <v>1</v>
      </c>
      <c r="H490" s="178"/>
      <c r="I490" s="191"/>
      <c r="J490" s="178"/>
      <c r="K490" s="178"/>
      <c r="L490" s="178"/>
      <c r="M490" s="178"/>
      <c r="N490" s="160" t="str">
        <f t="shared" si="38"/>
        <v/>
      </c>
      <c r="P490" s="160" t="str">
        <f t="shared" si="39"/>
        <v/>
      </c>
      <c r="Q490" s="160">
        <f t="shared" si="37"/>
        <v>0</v>
      </c>
      <c r="R490" s="160" t="str">
        <f t="shared" si="40"/>
        <v/>
      </c>
      <c r="S490" s="160" t="str">
        <f t="shared" si="41"/>
        <v/>
      </c>
    </row>
    <row r="491" spans="3:19" ht="17.45" customHeight="1" x14ac:dyDescent="0.25">
      <c r="C491" s="188"/>
      <c r="D491" s="189"/>
      <c r="E491" s="178"/>
      <c r="F491" s="178"/>
      <c r="G491" s="190">
        <f>DATOS!$E$13</f>
        <v>1</v>
      </c>
      <c r="H491" s="178"/>
      <c r="I491" s="191"/>
      <c r="J491" s="178"/>
      <c r="K491" s="178"/>
      <c r="L491" s="178"/>
      <c r="M491" s="178"/>
      <c r="N491" s="160" t="str">
        <f t="shared" si="38"/>
        <v/>
      </c>
      <c r="P491" s="160" t="str">
        <f t="shared" si="39"/>
        <v/>
      </c>
      <c r="Q491" s="160">
        <f t="shared" si="37"/>
        <v>0</v>
      </c>
      <c r="R491" s="160" t="str">
        <f t="shared" si="40"/>
        <v/>
      </c>
      <c r="S491" s="160" t="str">
        <f t="shared" si="41"/>
        <v/>
      </c>
    </row>
    <row r="492" spans="3:19" ht="17.45" customHeight="1" x14ac:dyDescent="0.25">
      <c r="C492" s="188"/>
      <c r="D492" s="189"/>
      <c r="E492" s="178"/>
      <c r="F492" s="178"/>
      <c r="G492" s="190">
        <f>DATOS!$E$13</f>
        <v>1</v>
      </c>
      <c r="H492" s="178"/>
      <c r="I492" s="191"/>
      <c r="J492" s="178"/>
      <c r="K492" s="178"/>
      <c r="L492" s="178"/>
      <c r="M492" s="178"/>
      <c r="N492" s="160" t="str">
        <f t="shared" si="38"/>
        <v/>
      </c>
      <c r="P492" s="160" t="str">
        <f t="shared" si="39"/>
        <v/>
      </c>
      <c r="Q492" s="160">
        <f t="shared" si="37"/>
        <v>0</v>
      </c>
      <c r="R492" s="160" t="str">
        <f t="shared" si="40"/>
        <v/>
      </c>
      <c r="S492" s="160" t="str">
        <f t="shared" si="41"/>
        <v/>
      </c>
    </row>
    <row r="493" spans="3:19" ht="17.45" customHeight="1" x14ac:dyDescent="0.25">
      <c r="C493" s="188"/>
      <c r="D493" s="189"/>
      <c r="E493" s="178"/>
      <c r="F493" s="178"/>
      <c r="G493" s="190">
        <f>DATOS!$E$13</f>
        <v>1</v>
      </c>
      <c r="H493" s="178"/>
      <c r="I493" s="191"/>
      <c r="J493" s="178"/>
      <c r="K493" s="178"/>
      <c r="L493" s="178"/>
      <c r="M493" s="178"/>
      <c r="N493" s="160" t="str">
        <f t="shared" si="38"/>
        <v/>
      </c>
      <c r="P493" s="160" t="str">
        <f t="shared" si="39"/>
        <v/>
      </c>
      <c r="Q493" s="160">
        <f t="shared" si="37"/>
        <v>0</v>
      </c>
      <c r="R493" s="160" t="str">
        <f t="shared" si="40"/>
        <v/>
      </c>
      <c r="S493" s="160" t="str">
        <f t="shared" si="41"/>
        <v/>
      </c>
    </row>
    <row r="494" spans="3:19" ht="17.45" customHeight="1" x14ac:dyDescent="0.25">
      <c r="C494" s="188"/>
      <c r="D494" s="189"/>
      <c r="E494" s="178"/>
      <c r="F494" s="178"/>
      <c r="G494" s="190">
        <f>DATOS!$E$13</f>
        <v>1</v>
      </c>
      <c r="H494" s="178"/>
      <c r="I494" s="191"/>
      <c r="J494" s="178"/>
      <c r="K494" s="178"/>
      <c r="L494" s="178"/>
      <c r="M494" s="178"/>
      <c r="N494" s="160" t="str">
        <f t="shared" si="38"/>
        <v/>
      </c>
      <c r="P494" s="160" t="str">
        <f t="shared" si="39"/>
        <v/>
      </c>
      <c r="Q494" s="160">
        <f t="shared" si="37"/>
        <v>0</v>
      </c>
      <c r="R494" s="160" t="str">
        <f t="shared" si="40"/>
        <v/>
      </c>
      <c r="S494" s="160" t="str">
        <f t="shared" si="41"/>
        <v/>
      </c>
    </row>
    <row r="495" spans="3:19" ht="17.45" customHeight="1" x14ac:dyDescent="0.25">
      <c r="C495" s="188"/>
      <c r="D495" s="189"/>
      <c r="E495" s="178"/>
      <c r="F495" s="178"/>
      <c r="G495" s="190">
        <f>DATOS!$E$13</f>
        <v>1</v>
      </c>
      <c r="H495" s="178"/>
      <c r="I495" s="191"/>
      <c r="J495" s="178"/>
      <c r="K495" s="178"/>
      <c r="L495" s="178"/>
      <c r="M495" s="178"/>
      <c r="N495" s="160" t="str">
        <f t="shared" si="38"/>
        <v/>
      </c>
      <c r="P495" s="160" t="str">
        <f t="shared" si="39"/>
        <v/>
      </c>
      <c r="Q495" s="160">
        <f t="shared" si="37"/>
        <v>0</v>
      </c>
      <c r="R495" s="160" t="str">
        <f t="shared" si="40"/>
        <v/>
      </c>
      <c r="S495" s="160" t="str">
        <f t="shared" si="41"/>
        <v/>
      </c>
    </row>
    <row r="496" spans="3:19" ht="17.45" customHeight="1" x14ac:dyDescent="0.25">
      <c r="C496" s="188"/>
      <c r="D496" s="189"/>
      <c r="E496" s="178"/>
      <c r="F496" s="178"/>
      <c r="G496" s="190">
        <f>DATOS!$E$13</f>
        <v>1</v>
      </c>
      <c r="H496" s="178"/>
      <c r="I496" s="191"/>
      <c r="J496" s="178"/>
      <c r="K496" s="178"/>
      <c r="L496" s="178"/>
      <c r="M496" s="178"/>
      <c r="N496" s="160" t="str">
        <f t="shared" si="38"/>
        <v/>
      </c>
      <c r="P496" s="160" t="str">
        <f t="shared" si="39"/>
        <v/>
      </c>
      <c r="Q496" s="160">
        <f t="shared" si="37"/>
        <v>0</v>
      </c>
      <c r="R496" s="160" t="str">
        <f t="shared" si="40"/>
        <v/>
      </c>
      <c r="S496" s="160" t="str">
        <f t="shared" si="41"/>
        <v/>
      </c>
    </row>
    <row r="497" spans="3:19" ht="17.45" customHeight="1" x14ac:dyDescent="0.25">
      <c r="C497" s="188"/>
      <c r="D497" s="189"/>
      <c r="E497" s="178"/>
      <c r="F497" s="178"/>
      <c r="G497" s="190">
        <f>DATOS!$E$13</f>
        <v>1</v>
      </c>
      <c r="H497" s="178"/>
      <c r="I497" s="191"/>
      <c r="J497" s="178"/>
      <c r="K497" s="178"/>
      <c r="L497" s="178"/>
      <c r="M497" s="178"/>
      <c r="N497" s="160" t="str">
        <f t="shared" si="38"/>
        <v/>
      </c>
      <c r="P497" s="160" t="str">
        <f t="shared" si="39"/>
        <v/>
      </c>
      <c r="Q497" s="160">
        <f t="shared" si="37"/>
        <v>0</v>
      </c>
      <c r="R497" s="160" t="str">
        <f t="shared" si="40"/>
        <v/>
      </c>
      <c r="S497" s="160" t="str">
        <f t="shared" si="41"/>
        <v/>
      </c>
    </row>
    <row r="498" spans="3:19" ht="17.45" customHeight="1" x14ac:dyDescent="0.25">
      <c r="C498" s="188"/>
      <c r="D498" s="189"/>
      <c r="E498" s="178"/>
      <c r="F498" s="178"/>
      <c r="G498" s="190">
        <f>DATOS!$E$13</f>
        <v>1</v>
      </c>
      <c r="H498" s="178"/>
      <c r="I498" s="191"/>
      <c r="J498" s="178"/>
      <c r="K498" s="178"/>
      <c r="L498" s="178"/>
      <c r="M498" s="178"/>
      <c r="N498" s="160" t="str">
        <f t="shared" si="38"/>
        <v/>
      </c>
      <c r="P498" s="160" t="str">
        <f t="shared" si="39"/>
        <v/>
      </c>
      <c r="Q498" s="160">
        <f t="shared" si="37"/>
        <v>0</v>
      </c>
      <c r="R498" s="160" t="str">
        <f t="shared" si="40"/>
        <v/>
      </c>
      <c r="S498" s="160" t="str">
        <f t="shared" si="41"/>
        <v/>
      </c>
    </row>
    <row r="499" spans="3:19" ht="17.45" customHeight="1" x14ac:dyDescent="0.25">
      <c r="C499" s="188"/>
      <c r="D499" s="189"/>
      <c r="E499" s="178"/>
      <c r="F499" s="178"/>
      <c r="G499" s="190">
        <f>DATOS!$E$13</f>
        <v>1</v>
      </c>
      <c r="H499" s="178"/>
      <c r="I499" s="191"/>
      <c r="J499" s="178"/>
      <c r="K499" s="178"/>
      <c r="L499" s="178"/>
      <c r="M499" s="178"/>
      <c r="N499" s="160" t="str">
        <f t="shared" si="38"/>
        <v/>
      </c>
      <c r="P499" s="160" t="str">
        <f t="shared" si="39"/>
        <v/>
      </c>
      <c r="Q499" s="160">
        <f t="shared" si="37"/>
        <v>0</v>
      </c>
      <c r="R499" s="160" t="str">
        <f t="shared" si="40"/>
        <v/>
      </c>
      <c r="S499" s="160" t="str">
        <f t="shared" si="41"/>
        <v/>
      </c>
    </row>
    <row r="500" spans="3:19" ht="17.45" customHeight="1" x14ac:dyDescent="0.25">
      <c r="C500" s="188"/>
      <c r="D500" s="189"/>
      <c r="E500" s="178"/>
      <c r="F500" s="178"/>
      <c r="G500" s="190">
        <f>DATOS!$E$13</f>
        <v>1</v>
      </c>
      <c r="H500" s="178"/>
      <c r="I500" s="191"/>
      <c r="J500" s="178"/>
      <c r="K500" s="178"/>
      <c r="L500" s="178"/>
      <c r="M500" s="178"/>
      <c r="N500" s="160" t="str">
        <f t="shared" si="38"/>
        <v/>
      </c>
      <c r="P500" s="160" t="str">
        <f t="shared" si="39"/>
        <v/>
      </c>
      <c r="Q500" s="160">
        <f t="shared" si="37"/>
        <v>0</v>
      </c>
      <c r="R500" s="160" t="str">
        <f t="shared" si="40"/>
        <v/>
      </c>
      <c r="S500" s="160" t="str">
        <f t="shared" si="41"/>
        <v/>
      </c>
    </row>
    <row r="501" spans="3:19" ht="17.45" customHeight="1" x14ac:dyDescent="0.25">
      <c r="C501" s="188"/>
      <c r="D501" s="189"/>
      <c r="E501" s="178"/>
      <c r="F501" s="178"/>
      <c r="G501" s="190">
        <f>DATOS!$E$13</f>
        <v>1</v>
      </c>
      <c r="H501" s="178"/>
      <c r="I501" s="191"/>
      <c r="J501" s="178"/>
      <c r="K501" s="178"/>
      <c r="L501" s="178"/>
      <c r="M501" s="178"/>
      <c r="N501" s="160" t="str">
        <f t="shared" si="38"/>
        <v/>
      </c>
      <c r="P501" s="160" t="str">
        <f t="shared" si="39"/>
        <v/>
      </c>
      <c r="Q501" s="160">
        <f t="shared" si="37"/>
        <v>0</v>
      </c>
      <c r="R501" s="160" t="str">
        <f t="shared" si="40"/>
        <v/>
      </c>
      <c r="S501" s="160" t="str">
        <f t="shared" si="41"/>
        <v/>
      </c>
    </row>
    <row r="502" spans="3:19" ht="17.45" customHeight="1" x14ac:dyDescent="0.25">
      <c r="C502" s="188"/>
      <c r="D502" s="189"/>
      <c r="E502" s="178"/>
      <c r="F502" s="178"/>
      <c r="G502" s="190">
        <f>DATOS!$E$13</f>
        <v>1</v>
      </c>
      <c r="H502" s="178"/>
      <c r="I502" s="191"/>
      <c r="J502" s="178"/>
      <c r="K502" s="178"/>
      <c r="L502" s="178"/>
      <c r="M502" s="178"/>
      <c r="N502" s="160" t="str">
        <f t="shared" si="38"/>
        <v/>
      </c>
      <c r="P502" s="160" t="str">
        <f t="shared" si="39"/>
        <v/>
      </c>
      <c r="Q502" s="160">
        <f t="shared" si="37"/>
        <v>0</v>
      </c>
      <c r="R502" s="160" t="str">
        <f t="shared" si="40"/>
        <v/>
      </c>
      <c r="S502" s="160" t="str">
        <f t="shared" si="41"/>
        <v/>
      </c>
    </row>
    <row r="503" spans="3:19" ht="17.45" customHeight="1" x14ac:dyDescent="0.25">
      <c r="C503" s="188"/>
      <c r="D503" s="189"/>
      <c r="E503" s="178"/>
      <c r="F503" s="178"/>
      <c r="G503" s="190">
        <f>DATOS!$E$13</f>
        <v>1</v>
      </c>
      <c r="H503" s="178"/>
      <c r="I503" s="191"/>
      <c r="J503" s="178"/>
      <c r="K503" s="178"/>
      <c r="L503" s="178"/>
      <c r="M503" s="178"/>
      <c r="N503" s="160" t="str">
        <f t="shared" si="38"/>
        <v/>
      </c>
      <c r="P503" s="160" t="str">
        <f t="shared" si="39"/>
        <v/>
      </c>
      <c r="Q503" s="160">
        <f t="shared" si="37"/>
        <v>0</v>
      </c>
      <c r="R503" s="160" t="str">
        <f t="shared" si="40"/>
        <v/>
      </c>
      <c r="S503" s="160" t="str">
        <f t="shared" si="41"/>
        <v/>
      </c>
    </row>
    <row r="504" spans="3:19" ht="17.45" customHeight="1" x14ac:dyDescent="0.25">
      <c r="C504" s="188"/>
      <c r="D504" s="189"/>
      <c r="E504" s="178"/>
      <c r="F504" s="178"/>
      <c r="G504" s="190">
        <f>DATOS!$E$13</f>
        <v>1</v>
      </c>
      <c r="H504" s="178"/>
      <c r="I504" s="191"/>
      <c r="J504" s="178"/>
      <c r="K504" s="178"/>
      <c r="L504" s="178"/>
      <c r="M504" s="178"/>
      <c r="N504" s="160" t="str">
        <f t="shared" si="38"/>
        <v/>
      </c>
      <c r="P504" s="160" t="str">
        <f t="shared" si="39"/>
        <v/>
      </c>
      <c r="Q504" s="160">
        <f t="shared" si="37"/>
        <v>0</v>
      </c>
      <c r="R504" s="160" t="str">
        <f t="shared" si="40"/>
        <v/>
      </c>
      <c r="S504" s="160" t="str">
        <f t="shared" si="41"/>
        <v/>
      </c>
    </row>
    <row r="505" spans="3:19" ht="17.45" customHeight="1" x14ac:dyDescent="0.25">
      <c r="C505" s="188"/>
      <c r="D505" s="189"/>
      <c r="E505" s="178"/>
      <c r="F505" s="178"/>
      <c r="G505" s="190">
        <f>DATOS!$E$13</f>
        <v>1</v>
      </c>
      <c r="H505" s="178"/>
      <c r="I505" s="191"/>
      <c r="J505" s="178"/>
      <c r="K505" s="178"/>
      <c r="L505" s="178"/>
      <c r="M505" s="178"/>
      <c r="N505" s="160" t="str">
        <f t="shared" si="38"/>
        <v/>
      </c>
      <c r="P505" s="160" t="str">
        <f t="shared" si="39"/>
        <v/>
      </c>
      <c r="Q505" s="160">
        <f t="shared" si="37"/>
        <v>0</v>
      </c>
      <c r="R505" s="160" t="str">
        <f t="shared" si="40"/>
        <v/>
      </c>
      <c r="S505" s="160" t="str">
        <f t="shared" si="41"/>
        <v/>
      </c>
    </row>
    <row r="506" spans="3:19" ht="17.45" customHeight="1" x14ac:dyDescent="0.25">
      <c r="C506" s="188"/>
      <c r="D506" s="189"/>
      <c r="E506" s="178"/>
      <c r="F506" s="178"/>
      <c r="G506" s="190">
        <f>DATOS!$E$13</f>
        <v>1</v>
      </c>
      <c r="H506" s="178"/>
      <c r="I506" s="191"/>
      <c r="J506" s="178"/>
      <c r="K506" s="178"/>
      <c r="L506" s="178"/>
      <c r="M506" s="178"/>
      <c r="N506" s="160" t="str">
        <f t="shared" si="38"/>
        <v/>
      </c>
      <c r="P506" s="160" t="str">
        <f t="shared" si="39"/>
        <v/>
      </c>
      <c r="Q506" s="160">
        <f t="shared" si="37"/>
        <v>0</v>
      </c>
      <c r="R506" s="160" t="str">
        <f t="shared" si="40"/>
        <v/>
      </c>
      <c r="S506" s="160" t="str">
        <f t="shared" si="41"/>
        <v/>
      </c>
    </row>
    <row r="507" spans="3:19" ht="17.45" customHeight="1" x14ac:dyDescent="0.25">
      <c r="C507" s="188"/>
      <c r="D507" s="189"/>
      <c r="E507" s="178"/>
      <c r="F507" s="178"/>
      <c r="G507" s="190">
        <f>DATOS!$E$13</f>
        <v>1</v>
      </c>
      <c r="H507" s="178"/>
      <c r="I507" s="191"/>
      <c r="J507" s="178"/>
      <c r="K507" s="178"/>
      <c r="L507" s="178"/>
      <c r="M507" s="178"/>
      <c r="N507" s="160" t="str">
        <f t="shared" si="38"/>
        <v/>
      </c>
      <c r="P507" s="160" t="str">
        <f t="shared" si="39"/>
        <v/>
      </c>
      <c r="Q507" s="160">
        <f t="shared" si="37"/>
        <v>0</v>
      </c>
      <c r="R507" s="160" t="str">
        <f t="shared" si="40"/>
        <v/>
      </c>
      <c r="S507" s="160" t="str">
        <f t="shared" si="41"/>
        <v/>
      </c>
    </row>
    <row r="508" spans="3:19" ht="17.45" customHeight="1" x14ac:dyDescent="0.25">
      <c r="C508" s="188"/>
      <c r="D508" s="189"/>
      <c r="E508" s="178"/>
      <c r="F508" s="178"/>
      <c r="G508" s="190">
        <f>DATOS!$E$13</f>
        <v>1</v>
      </c>
      <c r="H508" s="178"/>
      <c r="I508" s="191"/>
      <c r="J508" s="178"/>
      <c r="K508" s="178"/>
      <c r="L508" s="178"/>
      <c r="M508" s="178"/>
      <c r="N508" s="160" t="str">
        <f t="shared" si="38"/>
        <v/>
      </c>
      <c r="P508" s="160" t="str">
        <f t="shared" si="39"/>
        <v/>
      </c>
      <c r="Q508" s="160">
        <f t="shared" si="37"/>
        <v>0</v>
      </c>
      <c r="R508" s="160" t="str">
        <f t="shared" si="40"/>
        <v/>
      </c>
      <c r="S508" s="160" t="str">
        <f t="shared" si="41"/>
        <v/>
      </c>
    </row>
    <row r="509" spans="3:19" ht="17.45" customHeight="1" x14ac:dyDescent="0.25">
      <c r="C509" s="188"/>
      <c r="D509" s="189"/>
      <c r="E509" s="178"/>
      <c r="F509" s="178"/>
      <c r="G509" s="190">
        <f>DATOS!$E$13</f>
        <v>1</v>
      </c>
      <c r="H509" s="178"/>
      <c r="I509" s="191"/>
      <c r="J509" s="178"/>
      <c r="K509" s="178"/>
      <c r="L509" s="178"/>
      <c r="M509" s="178"/>
      <c r="N509" s="160" t="str">
        <f t="shared" si="38"/>
        <v/>
      </c>
      <c r="P509" s="160" t="str">
        <f t="shared" si="39"/>
        <v/>
      </c>
      <c r="Q509" s="160">
        <f t="shared" si="37"/>
        <v>0</v>
      </c>
      <c r="R509" s="160" t="str">
        <f t="shared" si="40"/>
        <v/>
      </c>
      <c r="S509" s="160" t="str">
        <f t="shared" si="41"/>
        <v/>
      </c>
    </row>
    <row r="510" spans="3:19" ht="17.45" customHeight="1" x14ac:dyDescent="0.25">
      <c r="C510" s="188"/>
      <c r="D510" s="189"/>
      <c r="E510" s="178"/>
      <c r="F510" s="178"/>
      <c r="G510" s="190">
        <f>DATOS!$E$13</f>
        <v>1</v>
      </c>
      <c r="H510" s="178"/>
      <c r="I510" s="191"/>
      <c r="J510" s="178"/>
      <c r="K510" s="178"/>
      <c r="L510" s="178"/>
      <c r="M510" s="178"/>
      <c r="N510" s="160" t="str">
        <f t="shared" si="38"/>
        <v/>
      </c>
      <c r="P510" s="160" t="str">
        <f t="shared" si="39"/>
        <v/>
      </c>
      <c r="Q510" s="160">
        <f t="shared" si="37"/>
        <v>0</v>
      </c>
      <c r="R510" s="160" t="str">
        <f t="shared" si="40"/>
        <v/>
      </c>
      <c r="S510" s="160" t="str">
        <f t="shared" si="41"/>
        <v/>
      </c>
    </row>
    <row r="511" spans="3:19" ht="17.45" customHeight="1" x14ac:dyDescent="0.25">
      <c r="C511" s="188"/>
      <c r="D511" s="189"/>
      <c r="E511" s="178"/>
      <c r="F511" s="178"/>
      <c r="G511" s="190">
        <f>DATOS!$E$13</f>
        <v>1</v>
      </c>
      <c r="H511" s="178"/>
      <c r="I511" s="191"/>
      <c r="J511" s="178"/>
      <c r="K511" s="178"/>
      <c r="L511" s="178"/>
      <c r="M511" s="178"/>
      <c r="N511" s="160" t="str">
        <f t="shared" si="38"/>
        <v/>
      </c>
      <c r="P511" s="160" t="str">
        <f t="shared" si="39"/>
        <v/>
      </c>
      <c r="Q511" s="160">
        <f t="shared" si="37"/>
        <v>0</v>
      </c>
      <c r="R511" s="160" t="str">
        <f t="shared" si="40"/>
        <v/>
      </c>
      <c r="S511" s="160" t="str">
        <f t="shared" si="41"/>
        <v/>
      </c>
    </row>
    <row r="512" spans="3:19" ht="17.45" customHeight="1" x14ac:dyDescent="0.25">
      <c r="C512" s="188"/>
      <c r="D512" s="189"/>
      <c r="E512" s="178"/>
      <c r="F512" s="178"/>
      <c r="G512" s="190">
        <f>DATOS!$E$13</f>
        <v>1</v>
      </c>
      <c r="H512" s="178"/>
      <c r="I512" s="191"/>
      <c r="J512" s="178"/>
      <c r="K512" s="178"/>
      <c r="L512" s="178"/>
      <c r="M512" s="178"/>
      <c r="N512" s="160" t="str">
        <f t="shared" si="38"/>
        <v/>
      </c>
      <c r="P512" s="160" t="str">
        <f t="shared" si="39"/>
        <v/>
      </c>
      <c r="Q512" s="160">
        <f t="shared" si="37"/>
        <v>0</v>
      </c>
      <c r="R512" s="160" t="str">
        <f t="shared" si="40"/>
        <v/>
      </c>
      <c r="S512" s="160" t="str">
        <f t="shared" si="41"/>
        <v/>
      </c>
    </row>
    <row r="513" spans="3:19" ht="17.45" customHeight="1" x14ac:dyDescent="0.25">
      <c r="C513" s="188"/>
      <c r="D513" s="189"/>
      <c r="E513" s="178"/>
      <c r="F513" s="178"/>
      <c r="G513" s="190">
        <f>DATOS!$E$13</f>
        <v>1</v>
      </c>
      <c r="H513" s="178"/>
      <c r="I513" s="191"/>
      <c r="J513" s="178"/>
      <c r="K513" s="178"/>
      <c r="L513" s="178"/>
      <c r="M513" s="178"/>
      <c r="N513" s="160" t="str">
        <f t="shared" si="38"/>
        <v/>
      </c>
      <c r="P513" s="160" t="str">
        <f t="shared" si="39"/>
        <v/>
      </c>
      <c r="Q513" s="160">
        <f t="shared" si="37"/>
        <v>0</v>
      </c>
      <c r="R513" s="160" t="str">
        <f t="shared" si="40"/>
        <v/>
      </c>
      <c r="S513" s="160" t="str">
        <f t="shared" si="41"/>
        <v/>
      </c>
    </row>
    <row r="514" spans="3:19" ht="17.45" customHeight="1" x14ac:dyDescent="0.25">
      <c r="C514" s="188"/>
      <c r="D514" s="189"/>
      <c r="E514" s="178"/>
      <c r="F514" s="178"/>
      <c r="G514" s="190">
        <f>DATOS!$E$13</f>
        <v>1</v>
      </c>
      <c r="H514" s="178"/>
      <c r="I514" s="191"/>
      <c r="J514" s="178"/>
      <c r="K514" s="178"/>
      <c r="L514" s="178"/>
      <c r="M514" s="178"/>
      <c r="N514" s="160" t="str">
        <f t="shared" si="38"/>
        <v/>
      </c>
      <c r="P514" s="160" t="str">
        <f t="shared" si="39"/>
        <v/>
      </c>
      <c r="Q514" s="160">
        <f t="shared" si="37"/>
        <v>0</v>
      </c>
      <c r="R514" s="160" t="str">
        <f t="shared" si="40"/>
        <v/>
      </c>
      <c r="S514" s="160" t="str">
        <f t="shared" si="41"/>
        <v/>
      </c>
    </row>
    <row r="515" spans="3:19" ht="17.45" customHeight="1" x14ac:dyDescent="0.25">
      <c r="C515" s="188"/>
      <c r="D515" s="189"/>
      <c r="E515" s="178"/>
      <c r="F515" s="178"/>
      <c r="G515" s="190">
        <f>DATOS!$E$13</f>
        <v>1</v>
      </c>
      <c r="H515" s="178"/>
      <c r="I515" s="191"/>
      <c r="J515" s="178"/>
      <c r="K515" s="178"/>
      <c r="L515" s="178"/>
      <c r="M515" s="178"/>
      <c r="N515" s="160" t="str">
        <f t="shared" si="38"/>
        <v/>
      </c>
      <c r="P515" s="160" t="str">
        <f t="shared" si="39"/>
        <v/>
      </c>
      <c r="Q515" s="160">
        <f t="shared" si="37"/>
        <v>0</v>
      </c>
      <c r="R515" s="160" t="str">
        <f t="shared" si="40"/>
        <v/>
      </c>
      <c r="S515" s="160" t="str">
        <f t="shared" si="41"/>
        <v/>
      </c>
    </row>
    <row r="516" spans="3:19" ht="17.45" customHeight="1" x14ac:dyDescent="0.25">
      <c r="C516" s="188"/>
      <c r="D516" s="189"/>
      <c r="E516" s="178"/>
      <c r="F516" s="178"/>
      <c r="G516" s="190">
        <f>DATOS!$E$13</f>
        <v>1</v>
      </c>
      <c r="H516" s="178"/>
      <c r="I516" s="191"/>
      <c r="J516" s="178"/>
      <c r="K516" s="178"/>
      <c r="L516" s="178"/>
      <c r="M516" s="178"/>
      <c r="N516" s="160" t="str">
        <f t="shared" si="38"/>
        <v/>
      </c>
      <c r="O516" s="50"/>
      <c r="P516" s="160" t="str">
        <f t="shared" si="39"/>
        <v/>
      </c>
      <c r="Q516" s="160">
        <f t="shared" si="37"/>
        <v>0</v>
      </c>
      <c r="R516" s="160" t="str">
        <f t="shared" si="40"/>
        <v/>
      </c>
      <c r="S516" s="160" t="str">
        <f t="shared" si="41"/>
        <v/>
      </c>
    </row>
    <row r="532" spans="4:7" ht="17.45" customHeight="1" x14ac:dyDescent="0.2">
      <c r="D532" s="21"/>
      <c r="E532" s="21"/>
      <c r="F532" s="21"/>
      <c r="G532" s="21"/>
    </row>
  </sheetData>
  <sheetProtection algorithmName="SHA-512" hashValue="zbWfxr3oFk0jNKjXzhvqlwEJy6V57ZwSAMTY/TFrILlQhTw3ziqvhzSh6wghUgrNxLd0szzv/QzJi3YITr6olg==" saltValue="TqQHQRL2Rsenemlw2KApSA==" spinCount="100000" sheet="1" objects="1" scenarios="1" formatColumns="0" formatRows="0" autoFilter="0"/>
  <autoFilter ref="M16:N16" xr:uid="{00000000-0009-0000-0000-000024000000}"/>
  <mergeCells count="21">
    <mergeCell ref="A1:A4"/>
    <mergeCell ref="A5:A6"/>
    <mergeCell ref="M6:M7"/>
    <mergeCell ref="K6:K7"/>
    <mergeCell ref="L1:N1"/>
    <mergeCell ref="L4:N4"/>
    <mergeCell ref="H6:H7"/>
    <mergeCell ref="J6:J7"/>
    <mergeCell ref="E6:E7"/>
    <mergeCell ref="F6:F7"/>
    <mergeCell ref="I6:I7"/>
    <mergeCell ref="N6:N7"/>
    <mergeCell ref="L6:L7"/>
    <mergeCell ref="G6:G7"/>
    <mergeCell ref="A15:A16"/>
    <mergeCell ref="P6:P7"/>
    <mergeCell ref="Q6:Q7"/>
    <mergeCell ref="R6:R7"/>
    <mergeCell ref="S6:S7"/>
    <mergeCell ref="C6:C7"/>
    <mergeCell ref="D6:D7"/>
  </mergeCells>
  <phoneticPr fontId="0" type="noConversion"/>
  <hyperlinks>
    <hyperlink ref="A15:A16" location="CONTACTO!A1" display="Contacto" xr:uid="{00000000-0004-0000-2400-000000000000}"/>
    <hyperlink ref="A5:A6" location="MENU!A1" display="M e n ú" xr:uid="{00000000-0004-0000-2400-000001000000}"/>
    <hyperlink ref="A10" location="'INVERSIONES ARRENDAMIENTO'!A1" display="Inversiones Arrendamiento" xr:uid="{00000000-0004-0000-2400-000002000000}"/>
    <hyperlink ref="A14" location="PROVEEDORES!A1" display="Catálogo de Proveedores" xr:uid="{00000000-0004-0000-2400-000003000000}"/>
    <hyperlink ref="A13" location="DIOT!A1" display="Declaración del DIOT" xr:uid="{00000000-0004-0000-2400-000004000000}"/>
    <hyperlink ref="A12" location="TARIFAS!A1" display="Tablas y Tarifas de ISR" xr:uid="{00000000-0004-0000-2400-000005000000}"/>
    <hyperlink ref="A11" location="IMPUESTOS!A1" display="Impuestos" xr:uid="{00000000-0004-0000-2400-000006000000}"/>
    <hyperlink ref="A9" location="'INVERSIONES EMPR PROF'!A1" display="Inversiones Empresarial y P" xr:uid="{00000000-0004-0000-2400-000007000000}"/>
    <hyperlink ref="A8" location="'INGRESOS Y EGRESOS'!A1" display="Ingresos y Egresos" xr:uid="{00000000-0004-0000-2400-000008000000}"/>
    <hyperlink ref="A7" location="DATOS!A1" display="Datos de la Empresa" xr:uid="{00000000-0004-0000-24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2400-000000000000}">
          <x14:formula1>
            <xm:f>LISTA!$B$15:$B$18</xm:f>
          </x14:formula1>
          <xm:sqref>I17:I516</xm:sqref>
        </x14:dataValidation>
        <x14:dataValidation type="list" allowBlank="1" showInputMessage="1" showErrorMessage="1" errorTitle="REGIMEN FISCAL" error="Seleccione el régimen fiscal aplicable" xr:uid="{00000000-0002-0000-2400-000001000000}">
          <x14:formula1>
            <xm:f>LISTA!$B$21:$B$24</xm:f>
          </x14:formula1>
          <xm:sqref>G17:G516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T516"/>
  <sheetViews>
    <sheetView zoomScaleNormal="100" workbookViewId="0">
      <pane xSplit="1" ySplit="7" topLeftCell="B8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13" customWidth="1"/>
    <col min="4" max="4" width="8.7109375" style="13" customWidth="1"/>
    <col min="5" max="5" width="25.7109375" style="13" customWidth="1"/>
    <col min="6" max="6" width="15.28515625" style="13" customWidth="1"/>
    <col min="7" max="7" width="21.7109375" style="13" hidden="1" customWidth="1"/>
    <col min="8" max="8" width="12.28515625" style="13" customWidth="1"/>
    <col min="9" max="9" width="4.7109375" style="13" customWidth="1"/>
    <col min="10" max="14" width="12.28515625" style="13" customWidth="1"/>
    <col min="15" max="15" width="0.85546875" style="13" customWidth="1"/>
    <col min="16" max="19" width="11.7109375" style="13" customWidth="1"/>
    <col min="20" max="20" width="11.7109375" style="13" hidden="1" customWidth="1"/>
    <col min="21" max="16384" width="11.42578125" style="13"/>
  </cols>
  <sheetData>
    <row r="1" spans="1:20" ht="17.45" customHeight="1" x14ac:dyDescent="0.3">
      <c r="A1" s="212" t="s">
        <v>244</v>
      </c>
      <c r="C1" s="107" t="str">
        <f>IF(DATOS!H18=DATOS!I1,DATOS!$E$6&amp;" "&amp;DATOS!$I$6&amp;" "&amp;DATOS!$M$6, "N o m b r e")</f>
        <v>N o m b r e</v>
      </c>
      <c r="D1" s="198"/>
      <c r="E1" s="198"/>
      <c r="H1" s="80"/>
      <c r="I1" s="21"/>
      <c r="J1" s="21"/>
      <c r="K1" s="21"/>
      <c r="L1" s="273" t="s">
        <v>65</v>
      </c>
      <c r="M1" s="273"/>
      <c r="N1" s="273"/>
      <c r="O1" s="74"/>
      <c r="P1" s="62"/>
      <c r="Q1" s="62"/>
      <c r="R1" s="62"/>
      <c r="S1" s="62"/>
      <c r="T1" s="62"/>
    </row>
    <row r="2" spans="1:20" ht="17.45" customHeight="1" x14ac:dyDescent="0.3">
      <c r="A2" s="260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198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</row>
    <row r="3" spans="1:20" ht="17.45" customHeight="1" x14ac:dyDescent="0.2">
      <c r="A3" s="260"/>
      <c r="C3" s="200"/>
      <c r="D3" s="198"/>
      <c r="E3" s="198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17.45" customHeight="1" x14ac:dyDescent="0.3">
      <c r="A4" s="261"/>
      <c r="C4" s="107" t="s">
        <v>4</v>
      </c>
      <c r="D4" s="198"/>
      <c r="E4" s="198"/>
      <c r="H4" s="21"/>
      <c r="I4" s="21"/>
      <c r="J4" s="21"/>
      <c r="K4" s="21"/>
      <c r="L4" s="274" t="str">
        <f>"SEPTIEMBRE "&amp;DATOS!$E$10</f>
        <v>SEPTIEMBRE 2020</v>
      </c>
      <c r="M4" s="274"/>
      <c r="N4" s="274"/>
      <c r="O4" s="87"/>
      <c r="P4" s="64"/>
      <c r="Q4" s="64"/>
      <c r="R4" s="64"/>
      <c r="S4" s="64"/>
      <c r="T4" s="64"/>
    </row>
    <row r="5" spans="1:20" ht="17.45" customHeight="1" x14ac:dyDescent="0.4">
      <c r="A5" s="262" t="s">
        <v>251</v>
      </c>
      <c r="C5" s="1" t="str">
        <f>IF(T14&gt;0," DAR DE ALTA EL R.F.C. EN EL CATALOGO DE PROVEEDORES ","")</f>
        <v/>
      </c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</row>
    <row r="6" spans="1:20" ht="17.45" customHeight="1" x14ac:dyDescent="0.2">
      <c r="A6" s="263"/>
      <c r="C6" s="240" t="s">
        <v>1</v>
      </c>
      <c r="D6" s="240" t="s">
        <v>153</v>
      </c>
      <c r="E6" s="240" t="s">
        <v>78</v>
      </c>
      <c r="F6" s="240" t="s">
        <v>23</v>
      </c>
      <c r="G6" s="240" t="s">
        <v>192</v>
      </c>
      <c r="H6" s="270" t="s">
        <v>183</v>
      </c>
      <c r="I6" s="240" t="s">
        <v>93</v>
      </c>
      <c r="J6" s="240" t="s">
        <v>2</v>
      </c>
      <c r="K6" s="240" t="s">
        <v>182</v>
      </c>
      <c r="L6" s="270" t="s">
        <v>141</v>
      </c>
      <c r="M6" s="270" t="s">
        <v>142</v>
      </c>
      <c r="N6" s="240" t="s">
        <v>3</v>
      </c>
      <c r="O6" s="21"/>
      <c r="P6" s="270" t="s">
        <v>184</v>
      </c>
      <c r="Q6" s="270" t="s">
        <v>185</v>
      </c>
      <c r="R6" s="270" t="s">
        <v>259</v>
      </c>
      <c r="S6" s="270" t="s">
        <v>186</v>
      </c>
      <c r="T6" s="93"/>
    </row>
    <row r="7" spans="1:20" ht="17.45" customHeight="1" x14ac:dyDescent="0.2">
      <c r="A7" s="114" t="s">
        <v>163</v>
      </c>
      <c r="C7" s="240"/>
      <c r="D7" s="240"/>
      <c r="E7" s="240"/>
      <c r="F7" s="240"/>
      <c r="G7" s="240"/>
      <c r="H7" s="270"/>
      <c r="I7" s="240"/>
      <c r="J7" s="240"/>
      <c r="K7" s="272"/>
      <c r="L7" s="270"/>
      <c r="M7" s="270"/>
      <c r="N7" s="240"/>
      <c r="O7" s="21"/>
      <c r="P7" s="271"/>
      <c r="Q7" s="271"/>
      <c r="R7" s="271"/>
      <c r="S7" s="271"/>
      <c r="T7" s="93"/>
    </row>
    <row r="8" spans="1:20" ht="17.45" customHeight="1" x14ac:dyDescent="0.2">
      <c r="A8" s="114" t="s">
        <v>166</v>
      </c>
      <c r="C8" s="132" t="s">
        <v>139</v>
      </c>
      <c r="D8" s="133"/>
      <c r="E8" s="133"/>
      <c r="F8" s="133"/>
      <c r="G8" s="133"/>
      <c r="H8" s="138"/>
      <c r="I8" s="138"/>
      <c r="J8" s="138"/>
      <c r="K8" s="138"/>
      <c r="L8" s="140"/>
      <c r="M8" s="140"/>
      <c r="N8" s="138"/>
      <c r="O8" s="50"/>
      <c r="P8" s="136"/>
      <c r="Q8" s="136"/>
      <c r="R8" s="136"/>
      <c r="S8" s="136"/>
      <c r="T8" s="66"/>
    </row>
    <row r="9" spans="1:20" ht="17.45" customHeight="1" x14ac:dyDescent="0.2">
      <c r="A9" s="114" t="s">
        <v>205</v>
      </c>
      <c r="C9" s="132"/>
      <c r="D9" s="133"/>
      <c r="E9" s="134" t="s">
        <v>196</v>
      </c>
      <c r="F9" s="133"/>
      <c r="G9" s="133"/>
      <c r="H9" s="141">
        <f>SUMIF($G$17:$G$516,LISTA!$B$21,H$17:H$516)</f>
        <v>0</v>
      </c>
      <c r="I9" s="141"/>
      <c r="J9" s="141">
        <f>SUMIF($G$17:$G$516,LISTA!$B$21,J$17:J$516)+SUMIF($G$17:$G$516,LISTA!$B$22,J$17:J$516)</f>
        <v>0</v>
      </c>
      <c r="K9" s="141">
        <f>SUMIF($G$17:$G$516,LISTA!$B$21,K$17:K$516)+SUMIF($G$17:$G$516,LISTA!$B$22,K$17:K$516)</f>
        <v>0</v>
      </c>
      <c r="L9" s="141">
        <f>SUMIF($G$17:$G$516,LISTA!$B$21,L$17:L$516)+SUMIF($G$17:$G$516,LISTA!$B$22,L$17:L$516)</f>
        <v>0</v>
      </c>
      <c r="M9" s="141">
        <f>SUMIF($G$17:$G$516,LISTA!$B$21,M$17:M$516)+SUMIF($G$17:$G$516,LISTA!$B$22,M$17:M$516)</f>
        <v>0</v>
      </c>
      <c r="N9" s="141">
        <f>H9+J9+K9-L9-M9</f>
        <v>0</v>
      </c>
      <c r="O9" s="50"/>
      <c r="P9" s="141">
        <f>SUMIF($G$17:$G$516,LISTA!$B$21,P$17:P$516)+SUMIF($G$17:$G$516,LISTA!$B$22,P$17:P$516)</f>
        <v>0</v>
      </c>
      <c r="Q9" s="141">
        <f>SUMIF($G$17:$G$516,LISTA!$B$21,Q$17:Q$516)+SUMIF($G$17:$G$516,LISTA!$B$22,Q$17:Q$516)</f>
        <v>0</v>
      </c>
      <c r="R9" s="141">
        <f>SUMIF($G$17:$G$516,LISTA!$B$21,R$17:R$516)+SUMIF($G$17:$G$516,LISTA!$B$22,R$17:R$516)</f>
        <v>0</v>
      </c>
      <c r="S9" s="141">
        <f>SUMIF($G$17:$G$516,LISTA!$B$21,S$17:S$516)+SUMIF($G$17:$G$516,LISTA!$B$22,S$17:S$516)</f>
        <v>0</v>
      </c>
      <c r="T9" s="66"/>
    </row>
    <row r="10" spans="1:20" ht="17.45" customHeight="1" x14ac:dyDescent="0.2">
      <c r="A10" s="114" t="s">
        <v>206</v>
      </c>
      <c r="C10" s="132"/>
      <c r="D10" s="133"/>
      <c r="E10" s="134" t="s">
        <v>197</v>
      </c>
      <c r="F10" s="133"/>
      <c r="G10" s="133"/>
      <c r="H10" s="141">
        <f>SUMIF($G$17:$G$516,LISTA!$B$23,H$17:H$516)</f>
        <v>0</v>
      </c>
      <c r="I10" s="141"/>
      <c r="J10" s="141">
        <f>SUMIF($G$17:$G$516,LISTA!$B$23,J$17:J$516)+SUMIF($G$17:$G$516,LISTA!$B$24,J$17:J$516)</f>
        <v>0</v>
      </c>
      <c r="K10" s="141">
        <f>SUMIF($G$17:$G$516,LISTA!$B$23,K$17:K$516)+SUMIF($G$17:$G$516,LISTA!$B$24,K$17:K$516)</f>
        <v>0</v>
      </c>
      <c r="L10" s="141">
        <f>SUMIF($G$17:$G$516,LISTA!$B$23,L$17:L$516)+SUMIF($G$17:$G$516,LISTA!$B$24,L$17:L$516)</f>
        <v>0</v>
      </c>
      <c r="M10" s="141">
        <f>SUMIF($G$17:$G$516,LISTA!$B$23,M$17:M$516)+SUMIF($G$17:$G$516,LISTA!$B$24,M$17:M$516)</f>
        <v>0</v>
      </c>
      <c r="N10" s="141">
        <f>H10+J10+K10-L10-M10</f>
        <v>0</v>
      </c>
      <c r="O10" s="50"/>
      <c r="P10" s="141">
        <f>SUMIF($G$17:$G$516,LISTA!$B$23,P$17:P$516)+SUMIF($G$17:$G$516,LISTA!$B$24,P$17:P$516)</f>
        <v>0</v>
      </c>
      <c r="Q10" s="141">
        <f>SUMIF($G$17:$G$516,LISTA!$B$23,Q$17:Q$516)+SUMIF($G$17:$G$516,LISTA!$B$24,Q$17:Q$516)</f>
        <v>0</v>
      </c>
      <c r="R10" s="141">
        <f>SUMIF($G$17:$G$516,LISTA!$B$23,R$17:R$516)+SUMIF($G$17:$G$516,LISTA!$B$24,R$17:R$516)</f>
        <v>0</v>
      </c>
      <c r="S10" s="141">
        <f>SUMIF($G$17:$G$516,LISTA!$B$23,S$17:S$516)+SUMIF($G$17:$G$516,LISTA!$B$24,S$17:S$516)</f>
        <v>0</v>
      </c>
      <c r="T10" s="66"/>
    </row>
    <row r="11" spans="1:20" ht="17.45" customHeight="1" x14ac:dyDescent="0.2">
      <c r="A11" s="114" t="s">
        <v>137</v>
      </c>
      <c r="C11" s="132"/>
      <c r="D11" s="135" t="s">
        <v>193</v>
      </c>
      <c r="E11" s="135"/>
      <c r="F11" s="135"/>
      <c r="G11" s="135"/>
      <c r="H11" s="142">
        <f>IF(DATOS!$H$18=DATOS!$I$1,SUM(H9:H10),0)</f>
        <v>0</v>
      </c>
      <c r="I11" s="142"/>
      <c r="J11" s="142">
        <f>IF(DATOS!$H$18=DATOS!$I$1,SUM(J9:J10),0)</f>
        <v>0</v>
      </c>
      <c r="K11" s="142">
        <f>IF(DATOS!$H$18=DATOS!$I$1,SUM(K9:K10),0)</f>
        <v>0</v>
      </c>
      <c r="L11" s="142">
        <f>IF(DATOS!$H$18=DATOS!$I$1,SUM(L9:L10),0)</f>
        <v>0</v>
      </c>
      <c r="M11" s="142">
        <f>IF(DATOS!$H$18=DATOS!$I$1,SUM(M9:M10),0)</f>
        <v>0</v>
      </c>
      <c r="N11" s="142">
        <f>IF(DATOS!$H$18=DATOS!$I$1,SUM(N9:N10),0)</f>
        <v>0</v>
      </c>
      <c r="O11" s="50"/>
      <c r="P11" s="142">
        <f>IF(DATOS!$H$18=DATOS!$I$1,SUM(P9:P10),0)</f>
        <v>0</v>
      </c>
      <c r="Q11" s="142">
        <f>IF(DATOS!$H$18=DATOS!$I$1,SUM(Q9:Q10),0)</f>
        <v>0</v>
      </c>
      <c r="R11" s="142">
        <f>IF(DATOS!R17=DATOS!S1,SUM(R9:R10),0)</f>
        <v>0</v>
      </c>
      <c r="S11" s="142">
        <f>IF(DATOS!$H$18=DATOS!$I$1,SUM(S9:S10),0)</f>
        <v>0</v>
      </c>
      <c r="T11" s="50"/>
    </row>
    <row r="12" spans="1:20" ht="17.45" customHeight="1" x14ac:dyDescent="0.2">
      <c r="A12" s="114" t="s">
        <v>164</v>
      </c>
      <c r="C12" s="132"/>
      <c r="D12" s="136"/>
      <c r="E12" s="134" t="s">
        <v>194</v>
      </c>
      <c r="F12" s="136"/>
      <c r="G12" s="136"/>
      <c r="H12" s="141">
        <f>'EG-AGO'!H12+'EG-SEP'!H9</f>
        <v>0</v>
      </c>
      <c r="I12" s="141"/>
      <c r="J12" s="141">
        <f>'EG-AGO'!J12+'EG-SEP'!J9</f>
        <v>0</v>
      </c>
      <c r="K12" s="141">
        <f>'EG-AGO'!K12+'EG-SEP'!K9</f>
        <v>0</v>
      </c>
      <c r="L12" s="141">
        <f>'EG-AGO'!L12+'EG-SEP'!L9</f>
        <v>0</v>
      </c>
      <c r="M12" s="141">
        <f>'EG-AGO'!M12+'EG-SEP'!M9</f>
        <v>0</v>
      </c>
      <c r="N12" s="141">
        <f>H12+J12+K12-L12-M12</f>
        <v>0</v>
      </c>
      <c r="O12" s="50"/>
      <c r="P12" s="141">
        <f>'EG-AGO'!P12+'EG-SEP'!P9</f>
        <v>0</v>
      </c>
      <c r="Q12" s="141">
        <f>'EG-AGO'!Q12+'EG-SEP'!Q9</f>
        <v>0</v>
      </c>
      <c r="R12" s="141">
        <f>'EG-AGO'!R12+'EG-SEP'!R9</f>
        <v>0</v>
      </c>
      <c r="S12" s="141">
        <f>'EG-AGO'!S12+'EG-SEP'!S9</f>
        <v>0</v>
      </c>
      <c r="T12" s="50"/>
    </row>
    <row r="13" spans="1:20" ht="17.45" customHeight="1" x14ac:dyDescent="0.2">
      <c r="A13" s="114" t="s">
        <v>165</v>
      </c>
      <c r="C13" s="137"/>
      <c r="D13" s="136"/>
      <c r="E13" s="134" t="s">
        <v>195</v>
      </c>
      <c r="F13" s="136"/>
      <c r="G13" s="136"/>
      <c r="H13" s="141">
        <f>'EG-AGO'!H13+'EG-SEP'!H10</f>
        <v>0</v>
      </c>
      <c r="I13" s="141"/>
      <c r="J13" s="141">
        <f>'EG-AGO'!J13+'EG-SEP'!J10</f>
        <v>0</v>
      </c>
      <c r="K13" s="141">
        <f>'EG-AGO'!K13+'EG-SEP'!K10</f>
        <v>0</v>
      </c>
      <c r="L13" s="141">
        <f>'EG-AGO'!L13+'EG-SEP'!L10</f>
        <v>0</v>
      </c>
      <c r="M13" s="141">
        <f>'EG-AGO'!M13+'EG-SEP'!M10</f>
        <v>0</v>
      </c>
      <c r="N13" s="141">
        <f>H13+J13+K13-L13-M13</f>
        <v>0</v>
      </c>
      <c r="O13" s="50"/>
      <c r="P13" s="141">
        <f>'EG-AGO'!P13+'EG-SEP'!P10</f>
        <v>0</v>
      </c>
      <c r="Q13" s="141">
        <f>'EG-AGO'!Q13+'EG-SEP'!Q10</f>
        <v>0</v>
      </c>
      <c r="R13" s="141">
        <f>'EG-AGO'!R13+'EG-SEP'!R10</f>
        <v>0</v>
      </c>
      <c r="S13" s="141">
        <f>'EG-AGO'!S13+'EG-SEP'!S10</f>
        <v>0</v>
      </c>
      <c r="T13" s="50">
        <f>SUM(T17:T516)</f>
        <v>0</v>
      </c>
    </row>
    <row r="14" spans="1:20" ht="17.45" customHeight="1" thickBot="1" x14ac:dyDescent="0.25">
      <c r="A14" s="114" t="s">
        <v>160</v>
      </c>
      <c r="C14" s="137"/>
      <c r="D14" s="135" t="s">
        <v>190</v>
      </c>
      <c r="E14" s="135"/>
      <c r="F14" s="135"/>
      <c r="G14" s="135"/>
      <c r="H14" s="143">
        <f>SUM(H12:H13)</f>
        <v>0</v>
      </c>
      <c r="I14" s="143"/>
      <c r="J14" s="143">
        <f t="shared" ref="J14:N14" si="0">SUM(J12:J13)</f>
        <v>0</v>
      </c>
      <c r="K14" s="143">
        <f t="shared" si="0"/>
        <v>0</v>
      </c>
      <c r="L14" s="143">
        <f t="shared" si="0"/>
        <v>0</v>
      </c>
      <c r="M14" s="143">
        <f t="shared" si="0"/>
        <v>0</v>
      </c>
      <c r="N14" s="143">
        <f t="shared" si="0"/>
        <v>0</v>
      </c>
      <c r="O14" s="50"/>
      <c r="P14" s="143">
        <f t="shared" ref="P14:S14" si="1">SUM(P12:P13)</f>
        <v>0</v>
      </c>
      <c r="Q14" s="143">
        <f t="shared" si="1"/>
        <v>0</v>
      </c>
      <c r="R14" s="143">
        <f t="shared" si="1"/>
        <v>0</v>
      </c>
      <c r="S14" s="143">
        <f t="shared" si="1"/>
        <v>0</v>
      </c>
      <c r="T14" s="67">
        <f>SUM(T11:T13)</f>
        <v>0</v>
      </c>
    </row>
    <row r="15" spans="1:20" ht="17.45" customHeight="1" thickTop="1" x14ac:dyDescent="0.2">
      <c r="A15" s="258" t="s">
        <v>250</v>
      </c>
      <c r="C15" s="137"/>
      <c r="D15" s="133"/>
      <c r="E15" s="133"/>
      <c r="F15" s="133"/>
      <c r="G15" s="133"/>
      <c r="H15" s="138"/>
      <c r="I15" s="138"/>
      <c r="J15" s="138"/>
      <c r="K15" s="138"/>
      <c r="L15" s="140"/>
      <c r="M15" s="140"/>
      <c r="N15" s="138"/>
      <c r="O15" s="50"/>
      <c r="P15" s="136"/>
      <c r="Q15" s="136"/>
      <c r="R15" s="136"/>
      <c r="S15" s="136"/>
      <c r="T15" s="66"/>
    </row>
    <row r="16" spans="1:20" ht="17.45" customHeight="1" x14ac:dyDescent="0.2">
      <c r="A16" s="259"/>
      <c r="C16" s="118" t="s">
        <v>140</v>
      </c>
      <c r="D16" s="119"/>
      <c r="E16" s="119"/>
      <c r="F16" s="119"/>
      <c r="G16" s="119"/>
      <c r="H16" s="106"/>
      <c r="I16" s="106"/>
      <c r="J16" s="120"/>
      <c r="K16" s="120"/>
      <c r="L16" s="121"/>
      <c r="M16" s="121"/>
      <c r="N16" s="120"/>
      <c r="O16" s="75"/>
      <c r="P16" s="121"/>
      <c r="Q16" s="121"/>
      <c r="R16" s="121"/>
      <c r="S16" s="121"/>
      <c r="T16" s="66"/>
    </row>
    <row r="17" spans="1:20" ht="17.45" customHeight="1" x14ac:dyDescent="0.25">
      <c r="A17" s="113"/>
      <c r="C17" s="164" t="str">
        <f>'ING-SEP'!L4</f>
        <v>SEPTIEMBRE 2020</v>
      </c>
      <c r="D17" s="146" t="s">
        <v>119</v>
      </c>
      <c r="E17" s="146"/>
      <c r="F17" s="146"/>
      <c r="G17" s="162">
        <v>1</v>
      </c>
      <c r="H17" s="160">
        <f>'INVERSIONES EMPR PROF'!AT279</f>
        <v>0</v>
      </c>
      <c r="I17" s="163" t="s">
        <v>157</v>
      </c>
      <c r="J17" s="160"/>
      <c r="K17" s="160"/>
      <c r="L17" s="160"/>
      <c r="M17" s="160"/>
      <c r="N17" s="160">
        <f>IF(H17&amp;J17&amp;K17&amp;L17&amp;M17="","",H17+J17+K17-L17-M17)</f>
        <v>0</v>
      </c>
      <c r="O17" s="21"/>
      <c r="P17" s="160" t="str">
        <f>IF($I17="E",H17,"")</f>
        <v/>
      </c>
      <c r="Q17" s="160"/>
      <c r="R17" s="160"/>
      <c r="S17" s="160"/>
      <c r="T17" s="50"/>
    </row>
    <row r="18" spans="1:20" ht="17.45" customHeight="1" x14ac:dyDescent="0.25">
      <c r="A18" s="110"/>
      <c r="C18" s="164" t="str">
        <f>C17</f>
        <v>SEPTIEMBRE 2020</v>
      </c>
      <c r="D18" s="146" t="s">
        <v>119</v>
      </c>
      <c r="E18" s="146"/>
      <c r="F18" s="146"/>
      <c r="G18" s="162">
        <v>2</v>
      </c>
      <c r="H18" s="160">
        <f>'INVERSIONES ARRENDAMIENTO'!AT279</f>
        <v>0</v>
      </c>
      <c r="I18" s="163" t="s">
        <v>157</v>
      </c>
      <c r="J18" s="160"/>
      <c r="K18" s="160"/>
      <c r="L18" s="160"/>
      <c r="M18" s="160"/>
      <c r="N18" s="160">
        <f>IF(H18&amp;J18&amp;K18&amp;L18&amp;M18="","",H18+J18+K18-L18-M18)</f>
        <v>0</v>
      </c>
      <c r="O18" s="21"/>
      <c r="P18" s="160" t="str">
        <f t="shared" ref="P18:P81" si="2">IF($I18="E",H18,"")</f>
        <v/>
      </c>
      <c r="Q18" s="160" t="str">
        <f>IF($I18=0%,H18,"")</f>
        <v/>
      </c>
      <c r="R18" s="160" t="str">
        <f>IF(OR($I18=8%,$I18=11%),$J18/$I18,"")</f>
        <v/>
      </c>
      <c r="S18" s="160" t="str">
        <f>IF(OR($I18=15%,$I18=16%),$J18/$I18,"")</f>
        <v/>
      </c>
      <c r="T18" s="50" t="str">
        <f>IF($F18="","",IF(ISERROR(VLOOKUP(F18,PROVEEDORES!$D$8:$I$507,5,0)),1,VLOOKUP($F18,PROVEEDORES!$D$8:$I$507,5,0)))</f>
        <v/>
      </c>
    </row>
    <row r="19" spans="1:20" ht="17.45" customHeight="1" x14ac:dyDescent="0.25">
      <c r="A19" s="110"/>
      <c r="C19" s="164" t="str">
        <f>C18</f>
        <v>SEPTIEMBRE 2020</v>
      </c>
      <c r="D19" s="165" t="s">
        <v>177</v>
      </c>
      <c r="E19" s="146"/>
      <c r="F19" s="146"/>
      <c r="G19" s="162">
        <v>2</v>
      </c>
      <c r="H19" s="160">
        <f>IF(DATOS!E16=1,'ING-SEP'!H10*0.35,0)</f>
        <v>0</v>
      </c>
      <c r="I19" s="163" t="s">
        <v>157</v>
      </c>
      <c r="J19" s="160"/>
      <c r="K19" s="160"/>
      <c r="L19" s="160"/>
      <c r="M19" s="160"/>
      <c r="N19" s="160">
        <f t="shared" ref="N19" si="3">IF(H19&amp;J19&amp;K19&amp;L19&amp;M19="","",H19+J19+K19-L19-M19)</f>
        <v>0</v>
      </c>
      <c r="O19" s="21"/>
      <c r="P19" s="160" t="str">
        <f t="shared" si="2"/>
        <v/>
      </c>
      <c r="Q19" s="160" t="str">
        <f t="shared" ref="Q19:Q82" si="4">IF($I19=0%,H19,"")</f>
        <v/>
      </c>
      <c r="R19" s="160" t="str">
        <f t="shared" ref="R19:R82" si="5">IF(OR($I19=8%,$I19=11%),$J19/$I19,"")</f>
        <v/>
      </c>
      <c r="S19" s="160" t="str">
        <f t="shared" ref="S19:S82" si="6">IF(OR($I19=15%,$I19=16%),$J19/$I19,"")</f>
        <v/>
      </c>
      <c r="T19" s="50" t="str">
        <f>IF($F19="","",IF(ISERROR(VLOOKUP(F19,PROVEEDORES!$D$8:$I$507,5,0)),1,VLOOKUP($F19,PROVEEDORES!$D$8:$I$507,5,0)))</f>
        <v/>
      </c>
    </row>
    <row r="20" spans="1:20" ht="17.45" customHeight="1" x14ac:dyDescent="0.25">
      <c r="A20" s="110"/>
      <c r="C20" s="193"/>
      <c r="D20" s="189"/>
      <c r="E20" s="178"/>
      <c r="F20" s="178"/>
      <c r="G20" s="190">
        <f>DATOS!$E$13</f>
        <v>1</v>
      </c>
      <c r="H20" s="178"/>
      <c r="I20" s="191"/>
      <c r="J20" s="178"/>
      <c r="K20" s="178"/>
      <c r="L20" s="178"/>
      <c r="M20" s="178"/>
      <c r="N20" s="160" t="str">
        <f t="shared" ref="N20:N81" si="7">IF(H20&amp;J20&amp;K20&amp;L20&amp;M20="","",H20+J20+K20-L20-M20)</f>
        <v/>
      </c>
      <c r="O20" s="21"/>
      <c r="P20" s="160" t="str">
        <f t="shared" si="2"/>
        <v/>
      </c>
      <c r="Q20" s="160">
        <f t="shared" si="4"/>
        <v>0</v>
      </c>
      <c r="R20" s="160" t="str">
        <f t="shared" si="5"/>
        <v/>
      </c>
      <c r="S20" s="160" t="str">
        <f t="shared" si="6"/>
        <v/>
      </c>
      <c r="T20" s="50" t="str">
        <f>IF($F20="","",IF(ISERROR(VLOOKUP(F20,PROVEEDORES!$D$8:$I$507,5,0)),1,VLOOKUP($F20,PROVEEDORES!$D$8:$I$507,5,0)))</f>
        <v/>
      </c>
    </row>
    <row r="21" spans="1:20" ht="17.45" customHeight="1" x14ac:dyDescent="0.25">
      <c r="A21" s="110"/>
      <c r="C21" s="193"/>
      <c r="D21" s="189"/>
      <c r="E21" s="178"/>
      <c r="F21" s="178"/>
      <c r="G21" s="190">
        <f>DATOS!$E$13</f>
        <v>1</v>
      </c>
      <c r="H21" s="178"/>
      <c r="I21" s="191"/>
      <c r="J21" s="178"/>
      <c r="K21" s="178"/>
      <c r="L21" s="178"/>
      <c r="M21" s="178"/>
      <c r="N21" s="160" t="str">
        <f t="shared" si="7"/>
        <v/>
      </c>
      <c r="O21" s="21"/>
      <c r="P21" s="160" t="str">
        <f t="shared" si="2"/>
        <v/>
      </c>
      <c r="Q21" s="160">
        <f t="shared" si="4"/>
        <v>0</v>
      </c>
      <c r="R21" s="160" t="str">
        <f t="shared" si="5"/>
        <v/>
      </c>
      <c r="S21" s="160" t="str">
        <f t="shared" si="6"/>
        <v/>
      </c>
      <c r="T21" s="50" t="str">
        <f>IF($F21="","",IF(ISERROR(VLOOKUP(F21,PROVEEDORES!$D$8:$I$507,5,0)),1,VLOOKUP($F21,PROVEEDORES!$D$8:$I$507,5,0)))</f>
        <v/>
      </c>
    </row>
    <row r="22" spans="1:20" ht="17.45" customHeight="1" x14ac:dyDescent="0.25">
      <c r="A22" s="110"/>
      <c r="C22" s="193"/>
      <c r="D22" s="189"/>
      <c r="E22" s="178"/>
      <c r="F22" s="178"/>
      <c r="G22" s="190">
        <f>DATOS!$E$13</f>
        <v>1</v>
      </c>
      <c r="H22" s="178"/>
      <c r="I22" s="191"/>
      <c r="J22" s="178"/>
      <c r="K22" s="178"/>
      <c r="L22" s="178"/>
      <c r="M22" s="178"/>
      <c r="N22" s="160" t="str">
        <f t="shared" si="7"/>
        <v/>
      </c>
      <c r="O22" s="21"/>
      <c r="P22" s="160" t="str">
        <f t="shared" si="2"/>
        <v/>
      </c>
      <c r="Q22" s="160">
        <f t="shared" si="4"/>
        <v>0</v>
      </c>
      <c r="R22" s="160" t="str">
        <f t="shared" si="5"/>
        <v/>
      </c>
      <c r="S22" s="160" t="str">
        <f t="shared" si="6"/>
        <v/>
      </c>
      <c r="T22" s="50" t="str">
        <f>IF($F22="","",IF(ISERROR(VLOOKUP(F22,PROVEEDORES!$D$8:$I$507,5,0)),1,VLOOKUP($F22,PROVEEDORES!$D$8:$I$507,5,0)))</f>
        <v/>
      </c>
    </row>
    <row r="23" spans="1:20" ht="17.45" customHeight="1" x14ac:dyDescent="0.25">
      <c r="A23" s="110"/>
      <c r="C23" s="193"/>
      <c r="D23" s="189"/>
      <c r="E23" s="178"/>
      <c r="F23" s="178"/>
      <c r="G23" s="190">
        <f>DATOS!$E$13</f>
        <v>1</v>
      </c>
      <c r="H23" s="178"/>
      <c r="I23" s="191"/>
      <c r="J23" s="178"/>
      <c r="K23" s="178"/>
      <c r="L23" s="178"/>
      <c r="M23" s="178"/>
      <c r="N23" s="160" t="str">
        <f t="shared" si="7"/>
        <v/>
      </c>
      <c r="O23" s="21"/>
      <c r="P23" s="160" t="str">
        <f t="shared" si="2"/>
        <v/>
      </c>
      <c r="Q23" s="160">
        <f t="shared" si="4"/>
        <v>0</v>
      </c>
      <c r="R23" s="160" t="str">
        <f t="shared" si="5"/>
        <v/>
      </c>
      <c r="S23" s="160" t="str">
        <f t="shared" si="6"/>
        <v/>
      </c>
      <c r="T23" s="50" t="str">
        <f>IF($F23="","",IF(ISERROR(VLOOKUP(F23,PROVEEDORES!$D$8:$I$507,5,0)),1,VLOOKUP($F23,PROVEEDORES!$D$8:$I$507,5,0)))</f>
        <v/>
      </c>
    </row>
    <row r="24" spans="1:20" ht="17.45" customHeight="1" x14ac:dyDescent="0.25">
      <c r="A24" s="110"/>
      <c r="C24" s="193"/>
      <c r="D24" s="189"/>
      <c r="E24" s="178"/>
      <c r="F24" s="178"/>
      <c r="G24" s="190">
        <f>DATOS!$E$13</f>
        <v>1</v>
      </c>
      <c r="H24" s="178"/>
      <c r="I24" s="191"/>
      <c r="J24" s="178"/>
      <c r="K24" s="178"/>
      <c r="L24" s="178"/>
      <c r="M24" s="178"/>
      <c r="N24" s="160" t="str">
        <f t="shared" si="7"/>
        <v/>
      </c>
      <c r="O24" s="21"/>
      <c r="P24" s="160" t="str">
        <f t="shared" si="2"/>
        <v/>
      </c>
      <c r="Q24" s="160">
        <f t="shared" si="4"/>
        <v>0</v>
      </c>
      <c r="R24" s="160" t="str">
        <f t="shared" si="5"/>
        <v/>
      </c>
      <c r="S24" s="160" t="str">
        <f t="shared" si="6"/>
        <v/>
      </c>
      <c r="T24" s="50" t="str">
        <f>IF($F24="","",IF(ISERROR(VLOOKUP(F24,PROVEEDORES!$D$8:$I$507,5,0)),1,VLOOKUP($F24,PROVEEDORES!$D$8:$I$507,5,0)))</f>
        <v/>
      </c>
    </row>
    <row r="25" spans="1:20" ht="17.45" customHeight="1" x14ac:dyDescent="0.25">
      <c r="A25" s="110"/>
      <c r="C25" s="193"/>
      <c r="D25" s="189"/>
      <c r="E25" s="178"/>
      <c r="F25" s="178"/>
      <c r="G25" s="190">
        <f>DATOS!$E$13</f>
        <v>1</v>
      </c>
      <c r="H25" s="178"/>
      <c r="I25" s="191"/>
      <c r="J25" s="178"/>
      <c r="K25" s="178"/>
      <c r="L25" s="178"/>
      <c r="M25" s="178"/>
      <c r="N25" s="160" t="str">
        <f t="shared" si="7"/>
        <v/>
      </c>
      <c r="O25" s="21"/>
      <c r="P25" s="160" t="str">
        <f t="shared" si="2"/>
        <v/>
      </c>
      <c r="Q25" s="160">
        <f t="shared" si="4"/>
        <v>0</v>
      </c>
      <c r="R25" s="160" t="str">
        <f t="shared" si="5"/>
        <v/>
      </c>
      <c r="S25" s="160" t="str">
        <f t="shared" si="6"/>
        <v/>
      </c>
      <c r="T25" s="50" t="str">
        <f>IF($F25="","",IF(ISERROR(VLOOKUP(F25,PROVEEDORES!$D$8:$I$507,5,0)),1,VLOOKUP($F25,PROVEEDORES!$D$8:$I$507,5,0)))</f>
        <v/>
      </c>
    </row>
    <row r="26" spans="1:20" ht="17.45" customHeight="1" x14ac:dyDescent="0.25">
      <c r="A26" s="110"/>
      <c r="C26" s="193"/>
      <c r="D26" s="189"/>
      <c r="E26" s="178"/>
      <c r="F26" s="178"/>
      <c r="G26" s="190">
        <f>DATOS!$E$13</f>
        <v>1</v>
      </c>
      <c r="H26" s="178"/>
      <c r="I26" s="191"/>
      <c r="J26" s="178"/>
      <c r="K26" s="178"/>
      <c r="L26" s="178"/>
      <c r="M26" s="178"/>
      <c r="N26" s="160" t="str">
        <f t="shared" si="7"/>
        <v/>
      </c>
      <c r="O26" s="21"/>
      <c r="P26" s="160" t="str">
        <f t="shared" si="2"/>
        <v/>
      </c>
      <c r="Q26" s="160">
        <f t="shared" si="4"/>
        <v>0</v>
      </c>
      <c r="R26" s="160" t="str">
        <f t="shared" si="5"/>
        <v/>
      </c>
      <c r="S26" s="160" t="str">
        <f t="shared" si="6"/>
        <v/>
      </c>
      <c r="T26" s="50" t="str">
        <f>IF($F26="","",IF(ISERROR(VLOOKUP(F26,PROVEEDORES!$D$8:$I$507,5,0)),1,VLOOKUP($F26,PROVEEDORES!$D$8:$I$507,5,0)))</f>
        <v/>
      </c>
    </row>
    <row r="27" spans="1:20" ht="17.45" customHeight="1" x14ac:dyDescent="0.25">
      <c r="A27" s="110"/>
      <c r="C27" s="193"/>
      <c r="D27" s="189"/>
      <c r="E27" s="178"/>
      <c r="F27" s="178"/>
      <c r="G27" s="190">
        <f>DATOS!$E$13</f>
        <v>1</v>
      </c>
      <c r="H27" s="178"/>
      <c r="I27" s="191"/>
      <c r="J27" s="178"/>
      <c r="K27" s="178"/>
      <c r="L27" s="178"/>
      <c r="M27" s="178"/>
      <c r="N27" s="160" t="str">
        <f t="shared" si="7"/>
        <v/>
      </c>
      <c r="O27" s="21"/>
      <c r="P27" s="160" t="str">
        <f t="shared" si="2"/>
        <v/>
      </c>
      <c r="Q27" s="160">
        <f t="shared" si="4"/>
        <v>0</v>
      </c>
      <c r="R27" s="160" t="str">
        <f t="shared" si="5"/>
        <v/>
      </c>
      <c r="S27" s="160" t="str">
        <f t="shared" si="6"/>
        <v/>
      </c>
      <c r="T27" s="50" t="str">
        <f>IF($F27="","",IF(ISERROR(VLOOKUP(F27,PROVEEDORES!$D$8:$I$507,5,0)),1,VLOOKUP($F27,PROVEEDORES!$D$8:$I$507,5,0)))</f>
        <v/>
      </c>
    </row>
    <row r="28" spans="1:20" ht="17.45" customHeight="1" x14ac:dyDescent="0.25">
      <c r="A28" s="111"/>
      <c r="C28" s="193"/>
      <c r="D28" s="189"/>
      <c r="E28" s="178"/>
      <c r="F28" s="178"/>
      <c r="G28" s="190">
        <f>DATOS!$E$13</f>
        <v>1</v>
      </c>
      <c r="H28" s="178"/>
      <c r="I28" s="191"/>
      <c r="J28" s="178"/>
      <c r="K28" s="178"/>
      <c r="L28" s="178"/>
      <c r="M28" s="178"/>
      <c r="N28" s="160" t="str">
        <f t="shared" si="7"/>
        <v/>
      </c>
      <c r="O28" s="21"/>
      <c r="P28" s="160" t="str">
        <f t="shared" si="2"/>
        <v/>
      </c>
      <c r="Q28" s="160">
        <f t="shared" si="4"/>
        <v>0</v>
      </c>
      <c r="R28" s="160" t="str">
        <f t="shared" si="5"/>
        <v/>
      </c>
      <c r="S28" s="160" t="str">
        <f t="shared" si="6"/>
        <v/>
      </c>
      <c r="T28" s="50" t="str">
        <f>IF($F28="","",IF(ISERROR(VLOOKUP(F28,PROVEEDORES!$D$8:$I$507,5,0)),1,VLOOKUP($F28,PROVEEDORES!$D$8:$I$507,5,0)))</f>
        <v/>
      </c>
    </row>
    <row r="29" spans="1:20" ht="17.45" customHeight="1" x14ac:dyDescent="0.25">
      <c r="A29" s="111"/>
      <c r="C29" s="193"/>
      <c r="D29" s="189"/>
      <c r="E29" s="178"/>
      <c r="F29" s="178"/>
      <c r="G29" s="190">
        <f>DATOS!$E$13</f>
        <v>1</v>
      </c>
      <c r="H29" s="178"/>
      <c r="I29" s="191"/>
      <c r="J29" s="178"/>
      <c r="K29" s="178"/>
      <c r="L29" s="178"/>
      <c r="M29" s="178"/>
      <c r="N29" s="160" t="str">
        <f t="shared" si="7"/>
        <v/>
      </c>
      <c r="O29" s="21"/>
      <c r="P29" s="160" t="str">
        <f t="shared" si="2"/>
        <v/>
      </c>
      <c r="Q29" s="160">
        <f t="shared" si="4"/>
        <v>0</v>
      </c>
      <c r="R29" s="160" t="str">
        <f t="shared" si="5"/>
        <v/>
      </c>
      <c r="S29" s="160" t="str">
        <f t="shared" si="6"/>
        <v/>
      </c>
      <c r="T29" s="50" t="str">
        <f>IF($F29="","",IF(ISERROR(VLOOKUP(F29,PROVEEDORES!$D$8:$I$507,5,0)),1,VLOOKUP($F29,PROVEEDORES!$D$8:$I$507,5,0)))</f>
        <v/>
      </c>
    </row>
    <row r="30" spans="1:20" ht="17.45" customHeight="1" x14ac:dyDescent="0.25">
      <c r="A30" s="111"/>
      <c r="C30" s="193"/>
      <c r="D30" s="189"/>
      <c r="E30" s="178"/>
      <c r="F30" s="178"/>
      <c r="G30" s="190">
        <f>DATOS!$E$13</f>
        <v>1</v>
      </c>
      <c r="H30" s="178"/>
      <c r="I30" s="191"/>
      <c r="J30" s="178"/>
      <c r="K30" s="178"/>
      <c r="L30" s="178"/>
      <c r="M30" s="178"/>
      <c r="N30" s="160" t="str">
        <f t="shared" si="7"/>
        <v/>
      </c>
      <c r="O30" s="21"/>
      <c r="P30" s="160" t="str">
        <f t="shared" si="2"/>
        <v/>
      </c>
      <c r="Q30" s="160">
        <f t="shared" si="4"/>
        <v>0</v>
      </c>
      <c r="R30" s="160" t="str">
        <f t="shared" si="5"/>
        <v/>
      </c>
      <c r="S30" s="160" t="str">
        <f t="shared" si="6"/>
        <v/>
      </c>
      <c r="T30" s="50" t="str">
        <f>IF($F30="","",IF(ISERROR(VLOOKUP(F30,PROVEEDORES!$D$8:$I$507,5,0)),1,VLOOKUP($F30,PROVEEDORES!$D$8:$I$507,5,0)))</f>
        <v/>
      </c>
    </row>
    <row r="31" spans="1:20" ht="17.45" customHeight="1" x14ac:dyDescent="0.25">
      <c r="A31" s="111"/>
      <c r="C31" s="193"/>
      <c r="D31" s="189"/>
      <c r="E31" s="178"/>
      <c r="F31" s="178"/>
      <c r="G31" s="190">
        <f>DATOS!$E$13</f>
        <v>1</v>
      </c>
      <c r="H31" s="178"/>
      <c r="I31" s="191"/>
      <c r="J31" s="178"/>
      <c r="K31" s="178"/>
      <c r="L31" s="178"/>
      <c r="M31" s="178"/>
      <c r="N31" s="160" t="str">
        <f t="shared" si="7"/>
        <v/>
      </c>
      <c r="O31" s="21"/>
      <c r="P31" s="160" t="str">
        <f t="shared" si="2"/>
        <v/>
      </c>
      <c r="Q31" s="160">
        <f t="shared" si="4"/>
        <v>0</v>
      </c>
      <c r="R31" s="160" t="str">
        <f t="shared" si="5"/>
        <v/>
      </c>
      <c r="S31" s="160" t="str">
        <f t="shared" si="6"/>
        <v/>
      </c>
      <c r="T31" s="50" t="str">
        <f>IF($F31="","",IF(ISERROR(VLOOKUP(F31,PROVEEDORES!$D$8:$I$507,5,0)),1,VLOOKUP($F31,PROVEEDORES!$D$8:$I$507,5,0)))</f>
        <v/>
      </c>
    </row>
    <row r="32" spans="1:20" ht="17.45" customHeight="1" x14ac:dyDescent="0.25">
      <c r="A32" s="111"/>
      <c r="C32" s="193"/>
      <c r="D32" s="189"/>
      <c r="E32" s="178"/>
      <c r="F32" s="178"/>
      <c r="G32" s="190">
        <f>DATOS!$E$13</f>
        <v>1</v>
      </c>
      <c r="H32" s="178"/>
      <c r="I32" s="191"/>
      <c r="J32" s="178"/>
      <c r="K32" s="178"/>
      <c r="L32" s="178"/>
      <c r="M32" s="178"/>
      <c r="N32" s="160" t="str">
        <f t="shared" si="7"/>
        <v/>
      </c>
      <c r="O32" s="21"/>
      <c r="P32" s="160" t="str">
        <f t="shared" si="2"/>
        <v/>
      </c>
      <c r="Q32" s="160">
        <f t="shared" si="4"/>
        <v>0</v>
      </c>
      <c r="R32" s="160" t="str">
        <f t="shared" si="5"/>
        <v/>
      </c>
      <c r="S32" s="160" t="str">
        <f t="shared" si="6"/>
        <v/>
      </c>
      <c r="T32" s="50" t="str">
        <f>IF($F32="","",IF(ISERROR(VLOOKUP(F32,PROVEEDORES!$D$8:$I$507,5,0)),1,VLOOKUP($F32,PROVEEDORES!$D$8:$I$507,5,0)))</f>
        <v/>
      </c>
    </row>
    <row r="33" spans="1:20" ht="17.45" customHeight="1" x14ac:dyDescent="0.25">
      <c r="A33" s="111"/>
      <c r="C33" s="193"/>
      <c r="D33" s="189"/>
      <c r="E33" s="178"/>
      <c r="F33" s="178"/>
      <c r="G33" s="190">
        <f>DATOS!$E$13</f>
        <v>1</v>
      </c>
      <c r="H33" s="178"/>
      <c r="I33" s="191"/>
      <c r="J33" s="178"/>
      <c r="K33" s="178"/>
      <c r="L33" s="178"/>
      <c r="M33" s="178"/>
      <c r="N33" s="160" t="str">
        <f t="shared" si="7"/>
        <v/>
      </c>
      <c r="O33" s="21"/>
      <c r="P33" s="160" t="str">
        <f t="shared" si="2"/>
        <v/>
      </c>
      <c r="Q33" s="160">
        <f t="shared" si="4"/>
        <v>0</v>
      </c>
      <c r="R33" s="160" t="str">
        <f t="shared" si="5"/>
        <v/>
      </c>
      <c r="S33" s="160" t="str">
        <f t="shared" si="6"/>
        <v/>
      </c>
      <c r="T33" s="50" t="str">
        <f>IF($F33="","",IF(ISERROR(VLOOKUP(F33,PROVEEDORES!$D$8:$I$507,5,0)),1,VLOOKUP($F33,PROVEEDORES!$D$8:$I$507,5,0)))</f>
        <v/>
      </c>
    </row>
    <row r="34" spans="1:20" ht="17.45" customHeight="1" x14ac:dyDescent="0.25">
      <c r="A34" s="111"/>
      <c r="C34" s="193"/>
      <c r="D34" s="189"/>
      <c r="E34" s="178"/>
      <c r="F34" s="178"/>
      <c r="G34" s="190">
        <f>DATOS!$E$13</f>
        <v>1</v>
      </c>
      <c r="H34" s="178"/>
      <c r="I34" s="191"/>
      <c r="J34" s="178"/>
      <c r="K34" s="178"/>
      <c r="L34" s="178"/>
      <c r="M34" s="178"/>
      <c r="N34" s="160" t="str">
        <f t="shared" si="7"/>
        <v/>
      </c>
      <c r="O34" s="21"/>
      <c r="P34" s="160" t="str">
        <f t="shared" si="2"/>
        <v/>
      </c>
      <c r="Q34" s="160">
        <f t="shared" si="4"/>
        <v>0</v>
      </c>
      <c r="R34" s="160" t="str">
        <f t="shared" si="5"/>
        <v/>
      </c>
      <c r="S34" s="160" t="str">
        <f t="shared" si="6"/>
        <v/>
      </c>
      <c r="T34" s="50" t="str">
        <f>IF($F34="","",IF(ISERROR(VLOOKUP(F34,PROVEEDORES!$D$8:$I$507,5,0)),1,VLOOKUP($F34,PROVEEDORES!$D$8:$I$507,5,0)))</f>
        <v/>
      </c>
    </row>
    <row r="35" spans="1:20" ht="17.45" customHeight="1" x14ac:dyDescent="0.25">
      <c r="A35" s="111"/>
      <c r="C35" s="193"/>
      <c r="D35" s="189"/>
      <c r="E35" s="178"/>
      <c r="F35" s="178"/>
      <c r="G35" s="190">
        <f>DATOS!$E$13</f>
        <v>1</v>
      </c>
      <c r="H35" s="178"/>
      <c r="I35" s="191"/>
      <c r="J35" s="178"/>
      <c r="K35" s="178"/>
      <c r="L35" s="178"/>
      <c r="M35" s="178"/>
      <c r="N35" s="160" t="str">
        <f t="shared" si="7"/>
        <v/>
      </c>
      <c r="O35" s="21"/>
      <c r="P35" s="160" t="str">
        <f t="shared" si="2"/>
        <v/>
      </c>
      <c r="Q35" s="160">
        <f t="shared" si="4"/>
        <v>0</v>
      </c>
      <c r="R35" s="160" t="str">
        <f t="shared" si="5"/>
        <v/>
      </c>
      <c r="S35" s="160" t="str">
        <f t="shared" si="6"/>
        <v/>
      </c>
      <c r="T35" s="50" t="str">
        <f>IF($F35="","",IF(ISERROR(VLOOKUP(F35,PROVEEDORES!$D$8:$I$507,5,0)),1,VLOOKUP($F35,PROVEEDORES!$D$8:$I$507,5,0)))</f>
        <v/>
      </c>
    </row>
    <row r="36" spans="1:20" ht="17.45" customHeight="1" x14ac:dyDescent="0.25">
      <c r="A36" s="111"/>
      <c r="C36" s="193"/>
      <c r="D36" s="189"/>
      <c r="E36" s="178"/>
      <c r="F36" s="178"/>
      <c r="G36" s="190">
        <f>DATOS!$E$13</f>
        <v>1</v>
      </c>
      <c r="H36" s="178"/>
      <c r="I36" s="191"/>
      <c r="J36" s="178"/>
      <c r="K36" s="178"/>
      <c r="L36" s="178"/>
      <c r="M36" s="178"/>
      <c r="N36" s="160" t="str">
        <f t="shared" si="7"/>
        <v/>
      </c>
      <c r="O36" s="21"/>
      <c r="P36" s="160" t="str">
        <f t="shared" si="2"/>
        <v/>
      </c>
      <c r="Q36" s="160">
        <f t="shared" si="4"/>
        <v>0</v>
      </c>
      <c r="R36" s="160" t="str">
        <f t="shared" si="5"/>
        <v/>
      </c>
      <c r="S36" s="160" t="str">
        <f t="shared" si="6"/>
        <v/>
      </c>
      <c r="T36" s="50" t="str">
        <f>IF($F36="","",IF(ISERROR(VLOOKUP(F36,PROVEEDORES!$D$8:$I$507,5,0)),1,VLOOKUP($F36,PROVEEDORES!$D$8:$I$507,5,0)))</f>
        <v/>
      </c>
    </row>
    <row r="37" spans="1:20" ht="17.45" customHeight="1" x14ac:dyDescent="0.25">
      <c r="A37" s="111"/>
      <c r="C37" s="193"/>
      <c r="D37" s="189"/>
      <c r="E37" s="178"/>
      <c r="F37" s="178"/>
      <c r="G37" s="190">
        <f>DATOS!$E$13</f>
        <v>1</v>
      </c>
      <c r="H37" s="178"/>
      <c r="I37" s="191"/>
      <c r="J37" s="178"/>
      <c r="K37" s="178"/>
      <c r="L37" s="178"/>
      <c r="M37" s="178"/>
      <c r="N37" s="160" t="str">
        <f t="shared" si="7"/>
        <v/>
      </c>
      <c r="O37" s="21"/>
      <c r="P37" s="160" t="str">
        <f t="shared" si="2"/>
        <v/>
      </c>
      <c r="Q37" s="160">
        <f t="shared" si="4"/>
        <v>0</v>
      </c>
      <c r="R37" s="160" t="str">
        <f t="shared" si="5"/>
        <v/>
      </c>
      <c r="S37" s="160" t="str">
        <f t="shared" si="6"/>
        <v/>
      </c>
      <c r="T37" s="50" t="str">
        <f>IF($F37="","",IF(ISERROR(VLOOKUP(F37,PROVEEDORES!$D$8:$I$507,5,0)),1,VLOOKUP($F37,PROVEEDORES!$D$8:$I$507,5,0)))</f>
        <v/>
      </c>
    </row>
    <row r="38" spans="1:20" ht="17.45" customHeight="1" x14ac:dyDescent="0.25">
      <c r="A38" s="111"/>
      <c r="C38" s="193"/>
      <c r="D38" s="189"/>
      <c r="E38" s="178"/>
      <c r="F38" s="178"/>
      <c r="G38" s="190">
        <f>DATOS!$E$13</f>
        <v>1</v>
      </c>
      <c r="H38" s="178"/>
      <c r="I38" s="191"/>
      <c r="J38" s="178"/>
      <c r="K38" s="178"/>
      <c r="L38" s="178"/>
      <c r="M38" s="178"/>
      <c r="N38" s="160" t="str">
        <f t="shared" si="7"/>
        <v/>
      </c>
      <c r="O38" s="21"/>
      <c r="P38" s="160" t="str">
        <f t="shared" si="2"/>
        <v/>
      </c>
      <c r="Q38" s="160">
        <f t="shared" si="4"/>
        <v>0</v>
      </c>
      <c r="R38" s="160" t="str">
        <f t="shared" si="5"/>
        <v/>
      </c>
      <c r="S38" s="160" t="str">
        <f t="shared" si="6"/>
        <v/>
      </c>
      <c r="T38" s="50" t="str">
        <f>IF($F38="","",IF(ISERROR(VLOOKUP(F38,PROVEEDORES!$D$8:$I$507,5,0)),1,VLOOKUP($F38,PROVEEDORES!$D$8:$I$507,5,0)))</f>
        <v/>
      </c>
    </row>
    <row r="39" spans="1:20" ht="17.45" customHeight="1" x14ac:dyDescent="0.25">
      <c r="A39" s="111"/>
      <c r="C39" s="193"/>
      <c r="D39" s="189"/>
      <c r="E39" s="178"/>
      <c r="F39" s="178"/>
      <c r="G39" s="190">
        <f>DATOS!$E$13</f>
        <v>1</v>
      </c>
      <c r="H39" s="178"/>
      <c r="I39" s="191"/>
      <c r="J39" s="178"/>
      <c r="K39" s="178"/>
      <c r="L39" s="178"/>
      <c r="M39" s="178"/>
      <c r="N39" s="160" t="str">
        <f t="shared" si="7"/>
        <v/>
      </c>
      <c r="O39" s="21"/>
      <c r="P39" s="160" t="str">
        <f t="shared" si="2"/>
        <v/>
      </c>
      <c r="Q39" s="160">
        <f t="shared" si="4"/>
        <v>0</v>
      </c>
      <c r="R39" s="160" t="str">
        <f t="shared" si="5"/>
        <v/>
      </c>
      <c r="S39" s="160" t="str">
        <f t="shared" si="6"/>
        <v/>
      </c>
      <c r="T39" s="50" t="str">
        <f>IF($F39="","",IF(ISERROR(VLOOKUP(F39,PROVEEDORES!$D$8:$I$507,5,0)),1,VLOOKUP($F39,PROVEEDORES!$D$8:$I$507,5,0)))</f>
        <v/>
      </c>
    </row>
    <row r="40" spans="1:20" ht="17.45" customHeight="1" x14ac:dyDescent="0.25">
      <c r="A40" s="111"/>
      <c r="C40" s="193"/>
      <c r="D40" s="189"/>
      <c r="E40" s="178"/>
      <c r="F40" s="178"/>
      <c r="G40" s="190">
        <f>DATOS!$E$13</f>
        <v>1</v>
      </c>
      <c r="H40" s="178"/>
      <c r="I40" s="191"/>
      <c r="J40" s="178"/>
      <c r="K40" s="178"/>
      <c r="L40" s="178"/>
      <c r="M40" s="178"/>
      <c r="N40" s="160" t="str">
        <f t="shared" si="7"/>
        <v/>
      </c>
      <c r="O40" s="21"/>
      <c r="P40" s="160" t="str">
        <f t="shared" si="2"/>
        <v/>
      </c>
      <c r="Q40" s="160">
        <f t="shared" si="4"/>
        <v>0</v>
      </c>
      <c r="R40" s="160" t="str">
        <f t="shared" si="5"/>
        <v/>
      </c>
      <c r="S40" s="160" t="str">
        <f t="shared" si="6"/>
        <v/>
      </c>
      <c r="T40" s="50" t="str">
        <f>IF($F40="","",IF(ISERROR(VLOOKUP(F40,PROVEEDORES!$D$8:$I$507,5,0)),1,VLOOKUP($F40,PROVEEDORES!$D$8:$I$507,5,0)))</f>
        <v/>
      </c>
    </row>
    <row r="41" spans="1:20" ht="17.45" customHeight="1" x14ac:dyDescent="0.25">
      <c r="A41" s="111"/>
      <c r="C41" s="193"/>
      <c r="D41" s="189"/>
      <c r="E41" s="178"/>
      <c r="F41" s="178"/>
      <c r="G41" s="190">
        <f>DATOS!$E$13</f>
        <v>1</v>
      </c>
      <c r="H41" s="178"/>
      <c r="I41" s="191"/>
      <c r="J41" s="178"/>
      <c r="K41" s="178"/>
      <c r="L41" s="178"/>
      <c r="M41" s="178"/>
      <c r="N41" s="160" t="str">
        <f t="shared" si="7"/>
        <v/>
      </c>
      <c r="O41" s="21"/>
      <c r="P41" s="160" t="str">
        <f t="shared" si="2"/>
        <v/>
      </c>
      <c r="Q41" s="160">
        <f t="shared" si="4"/>
        <v>0</v>
      </c>
      <c r="R41" s="160" t="str">
        <f t="shared" si="5"/>
        <v/>
      </c>
      <c r="S41" s="160" t="str">
        <f t="shared" si="6"/>
        <v/>
      </c>
      <c r="T41" s="50" t="str">
        <f>IF($F41="","",IF(ISERROR(VLOOKUP(F41,PROVEEDORES!$D$8:$I$507,5,0)),1,VLOOKUP($F41,PROVEEDORES!$D$8:$I$507,5,0)))</f>
        <v/>
      </c>
    </row>
    <row r="42" spans="1:20" ht="17.45" customHeight="1" x14ac:dyDescent="0.25">
      <c r="A42" s="111"/>
      <c r="C42" s="193"/>
      <c r="D42" s="189"/>
      <c r="E42" s="178"/>
      <c r="F42" s="178"/>
      <c r="G42" s="190">
        <f>DATOS!$E$13</f>
        <v>1</v>
      </c>
      <c r="H42" s="178"/>
      <c r="I42" s="191"/>
      <c r="J42" s="178"/>
      <c r="K42" s="178"/>
      <c r="L42" s="178"/>
      <c r="M42" s="178"/>
      <c r="N42" s="160" t="str">
        <f t="shared" si="7"/>
        <v/>
      </c>
      <c r="O42" s="21"/>
      <c r="P42" s="160" t="str">
        <f t="shared" si="2"/>
        <v/>
      </c>
      <c r="Q42" s="160">
        <f t="shared" si="4"/>
        <v>0</v>
      </c>
      <c r="R42" s="160" t="str">
        <f t="shared" si="5"/>
        <v/>
      </c>
      <c r="S42" s="160" t="str">
        <f t="shared" si="6"/>
        <v/>
      </c>
      <c r="T42" s="50" t="str">
        <f>IF($F42="","",IF(ISERROR(VLOOKUP(F42,PROVEEDORES!$D$8:$I$507,5,0)),1,VLOOKUP($F42,PROVEEDORES!$D$8:$I$507,5,0)))</f>
        <v/>
      </c>
    </row>
    <row r="43" spans="1:20" ht="17.45" customHeight="1" x14ac:dyDescent="0.25">
      <c r="A43" s="111"/>
      <c r="C43" s="193"/>
      <c r="D43" s="189"/>
      <c r="E43" s="178"/>
      <c r="F43" s="178"/>
      <c r="G43" s="190">
        <f>DATOS!$E$13</f>
        <v>1</v>
      </c>
      <c r="H43" s="178"/>
      <c r="I43" s="191"/>
      <c r="J43" s="178"/>
      <c r="K43" s="178"/>
      <c r="L43" s="178"/>
      <c r="M43" s="178"/>
      <c r="N43" s="160" t="str">
        <f t="shared" si="7"/>
        <v/>
      </c>
      <c r="O43" s="21"/>
      <c r="P43" s="160" t="str">
        <f t="shared" si="2"/>
        <v/>
      </c>
      <c r="Q43" s="160">
        <f t="shared" si="4"/>
        <v>0</v>
      </c>
      <c r="R43" s="160" t="str">
        <f t="shared" si="5"/>
        <v/>
      </c>
      <c r="S43" s="160" t="str">
        <f t="shared" si="6"/>
        <v/>
      </c>
      <c r="T43" s="50" t="str">
        <f>IF($F43="","",IF(ISERROR(VLOOKUP(F43,PROVEEDORES!$D$8:$I$507,5,0)),1,VLOOKUP($F43,PROVEEDORES!$D$8:$I$507,5,0)))</f>
        <v/>
      </c>
    </row>
    <row r="44" spans="1:20" ht="17.45" customHeight="1" x14ac:dyDescent="0.25">
      <c r="A44" s="111"/>
      <c r="C44" s="193"/>
      <c r="D44" s="189"/>
      <c r="E44" s="178"/>
      <c r="F44" s="178"/>
      <c r="G44" s="190">
        <f>DATOS!$E$13</f>
        <v>1</v>
      </c>
      <c r="H44" s="178"/>
      <c r="I44" s="191"/>
      <c r="J44" s="178"/>
      <c r="K44" s="178"/>
      <c r="L44" s="178"/>
      <c r="M44" s="178"/>
      <c r="N44" s="160" t="str">
        <f t="shared" si="7"/>
        <v/>
      </c>
      <c r="O44" s="21"/>
      <c r="P44" s="160" t="str">
        <f t="shared" si="2"/>
        <v/>
      </c>
      <c r="Q44" s="160">
        <f t="shared" si="4"/>
        <v>0</v>
      </c>
      <c r="R44" s="160" t="str">
        <f t="shared" si="5"/>
        <v/>
      </c>
      <c r="S44" s="160" t="str">
        <f t="shared" si="6"/>
        <v/>
      </c>
      <c r="T44" s="50" t="str">
        <f>IF($F44="","",IF(ISERROR(VLOOKUP(F44,PROVEEDORES!$D$8:$I$507,5,0)),1,VLOOKUP($F44,PROVEEDORES!$D$8:$I$507,5,0)))</f>
        <v/>
      </c>
    </row>
    <row r="45" spans="1:20" ht="17.45" customHeight="1" x14ac:dyDescent="0.25">
      <c r="A45" s="111"/>
      <c r="C45" s="193"/>
      <c r="D45" s="189"/>
      <c r="E45" s="178"/>
      <c r="F45" s="178"/>
      <c r="G45" s="190">
        <f>DATOS!$E$13</f>
        <v>1</v>
      </c>
      <c r="H45" s="178"/>
      <c r="I45" s="191"/>
      <c r="J45" s="178"/>
      <c r="K45" s="178"/>
      <c r="L45" s="178"/>
      <c r="M45" s="178"/>
      <c r="N45" s="160" t="str">
        <f t="shared" si="7"/>
        <v/>
      </c>
      <c r="O45" s="21"/>
      <c r="P45" s="160" t="str">
        <f t="shared" si="2"/>
        <v/>
      </c>
      <c r="Q45" s="160">
        <f t="shared" si="4"/>
        <v>0</v>
      </c>
      <c r="R45" s="160" t="str">
        <f t="shared" si="5"/>
        <v/>
      </c>
      <c r="S45" s="160" t="str">
        <f t="shared" si="6"/>
        <v/>
      </c>
      <c r="T45" s="50" t="str">
        <f>IF($F45="","",IF(ISERROR(VLOOKUP(F45,PROVEEDORES!$D$8:$I$507,5,0)),1,VLOOKUP($F45,PROVEEDORES!$D$8:$I$507,5,0)))</f>
        <v/>
      </c>
    </row>
    <row r="46" spans="1:20" ht="17.45" customHeight="1" x14ac:dyDescent="0.25">
      <c r="C46" s="193"/>
      <c r="D46" s="189"/>
      <c r="E46" s="178"/>
      <c r="F46" s="178"/>
      <c r="G46" s="190">
        <f>DATOS!$E$13</f>
        <v>1</v>
      </c>
      <c r="H46" s="178"/>
      <c r="I46" s="191"/>
      <c r="J46" s="178"/>
      <c r="K46" s="178"/>
      <c r="L46" s="178"/>
      <c r="M46" s="178"/>
      <c r="N46" s="160" t="str">
        <f t="shared" si="7"/>
        <v/>
      </c>
      <c r="O46" s="21"/>
      <c r="P46" s="160" t="str">
        <f t="shared" si="2"/>
        <v/>
      </c>
      <c r="Q46" s="160">
        <f t="shared" si="4"/>
        <v>0</v>
      </c>
      <c r="R46" s="160" t="str">
        <f t="shared" si="5"/>
        <v/>
      </c>
      <c r="S46" s="160" t="str">
        <f t="shared" si="6"/>
        <v/>
      </c>
      <c r="T46" s="50" t="str">
        <f>IF($F46="","",IF(ISERROR(VLOOKUP(F46,PROVEEDORES!$D$8:$I$507,5,0)),1,VLOOKUP($F46,PROVEEDORES!$D$8:$I$507,5,0)))</f>
        <v/>
      </c>
    </row>
    <row r="47" spans="1:20" ht="17.45" customHeight="1" x14ac:dyDescent="0.25">
      <c r="C47" s="193"/>
      <c r="D47" s="189"/>
      <c r="E47" s="178"/>
      <c r="F47" s="178"/>
      <c r="G47" s="190">
        <f>DATOS!$E$13</f>
        <v>1</v>
      </c>
      <c r="H47" s="178"/>
      <c r="I47" s="191"/>
      <c r="J47" s="178"/>
      <c r="K47" s="178"/>
      <c r="L47" s="178"/>
      <c r="M47" s="178"/>
      <c r="N47" s="160" t="str">
        <f t="shared" si="7"/>
        <v/>
      </c>
      <c r="O47" s="21"/>
      <c r="P47" s="160" t="str">
        <f t="shared" si="2"/>
        <v/>
      </c>
      <c r="Q47" s="160">
        <f t="shared" si="4"/>
        <v>0</v>
      </c>
      <c r="R47" s="160" t="str">
        <f t="shared" si="5"/>
        <v/>
      </c>
      <c r="S47" s="160" t="str">
        <f t="shared" si="6"/>
        <v/>
      </c>
      <c r="T47" s="50" t="str">
        <f>IF($F47="","",IF(ISERROR(VLOOKUP(F47,PROVEEDORES!$D$8:$I$507,5,0)),1,VLOOKUP($F47,PROVEEDORES!$D$8:$I$507,5,0)))</f>
        <v/>
      </c>
    </row>
    <row r="48" spans="1:20" ht="17.45" customHeight="1" x14ac:dyDescent="0.25">
      <c r="C48" s="193"/>
      <c r="D48" s="189"/>
      <c r="E48" s="178"/>
      <c r="F48" s="178"/>
      <c r="G48" s="190">
        <f>DATOS!$E$13</f>
        <v>1</v>
      </c>
      <c r="H48" s="178"/>
      <c r="I48" s="191"/>
      <c r="J48" s="178"/>
      <c r="K48" s="178"/>
      <c r="L48" s="178"/>
      <c r="M48" s="178"/>
      <c r="N48" s="160" t="str">
        <f t="shared" si="7"/>
        <v/>
      </c>
      <c r="O48" s="21"/>
      <c r="P48" s="160" t="str">
        <f t="shared" si="2"/>
        <v/>
      </c>
      <c r="Q48" s="160">
        <f t="shared" si="4"/>
        <v>0</v>
      </c>
      <c r="R48" s="160" t="str">
        <f t="shared" si="5"/>
        <v/>
      </c>
      <c r="S48" s="160" t="str">
        <f t="shared" si="6"/>
        <v/>
      </c>
      <c r="T48" s="50" t="str">
        <f>IF($F48="","",IF(ISERROR(VLOOKUP(F48,PROVEEDORES!$D$8:$I$507,5,0)),1,VLOOKUP($F48,PROVEEDORES!$D$8:$I$507,5,0)))</f>
        <v/>
      </c>
    </row>
    <row r="49" spans="3:20" ht="17.45" customHeight="1" x14ac:dyDescent="0.25">
      <c r="C49" s="193"/>
      <c r="D49" s="189"/>
      <c r="E49" s="178"/>
      <c r="F49" s="178"/>
      <c r="G49" s="190">
        <f>DATOS!$E$13</f>
        <v>1</v>
      </c>
      <c r="H49" s="178"/>
      <c r="I49" s="191"/>
      <c r="J49" s="178"/>
      <c r="K49" s="178"/>
      <c r="L49" s="178"/>
      <c r="M49" s="178"/>
      <c r="N49" s="160" t="str">
        <f t="shared" si="7"/>
        <v/>
      </c>
      <c r="O49" s="21"/>
      <c r="P49" s="160" t="str">
        <f t="shared" si="2"/>
        <v/>
      </c>
      <c r="Q49" s="160">
        <f t="shared" si="4"/>
        <v>0</v>
      </c>
      <c r="R49" s="160" t="str">
        <f t="shared" si="5"/>
        <v/>
      </c>
      <c r="S49" s="160" t="str">
        <f t="shared" si="6"/>
        <v/>
      </c>
      <c r="T49" s="50" t="str">
        <f>IF($F49="","",IF(ISERROR(VLOOKUP(F49,PROVEEDORES!$D$8:$I$507,5,0)),1,VLOOKUP($F49,PROVEEDORES!$D$8:$I$507,5,0)))</f>
        <v/>
      </c>
    </row>
    <row r="50" spans="3:20" ht="17.45" customHeight="1" x14ac:dyDescent="0.25">
      <c r="C50" s="193"/>
      <c r="D50" s="189"/>
      <c r="E50" s="178"/>
      <c r="F50" s="178"/>
      <c r="G50" s="190">
        <f>DATOS!$E$13</f>
        <v>1</v>
      </c>
      <c r="H50" s="178"/>
      <c r="I50" s="191"/>
      <c r="J50" s="178"/>
      <c r="K50" s="178"/>
      <c r="L50" s="178"/>
      <c r="M50" s="178"/>
      <c r="N50" s="160" t="str">
        <f t="shared" si="7"/>
        <v/>
      </c>
      <c r="O50" s="21"/>
      <c r="P50" s="160" t="str">
        <f t="shared" si="2"/>
        <v/>
      </c>
      <c r="Q50" s="160">
        <f t="shared" si="4"/>
        <v>0</v>
      </c>
      <c r="R50" s="160" t="str">
        <f t="shared" si="5"/>
        <v/>
      </c>
      <c r="S50" s="160" t="str">
        <f t="shared" si="6"/>
        <v/>
      </c>
      <c r="T50" s="50" t="str">
        <f>IF($F50="","",IF(ISERROR(VLOOKUP(F50,PROVEEDORES!$D$8:$I$507,5,0)),1,VLOOKUP($F50,PROVEEDORES!$D$8:$I$507,5,0)))</f>
        <v/>
      </c>
    </row>
    <row r="51" spans="3:20" ht="17.45" customHeight="1" x14ac:dyDescent="0.25">
      <c r="C51" s="188"/>
      <c r="D51" s="189"/>
      <c r="E51" s="178"/>
      <c r="F51" s="178"/>
      <c r="G51" s="190">
        <f>DATOS!$E$13</f>
        <v>1</v>
      </c>
      <c r="H51" s="178"/>
      <c r="I51" s="191"/>
      <c r="J51" s="178"/>
      <c r="K51" s="178"/>
      <c r="L51" s="178"/>
      <c r="M51" s="178"/>
      <c r="N51" s="160" t="str">
        <f t="shared" si="7"/>
        <v/>
      </c>
      <c r="O51" s="21"/>
      <c r="P51" s="160" t="str">
        <f t="shared" si="2"/>
        <v/>
      </c>
      <c r="Q51" s="160">
        <f t="shared" si="4"/>
        <v>0</v>
      </c>
      <c r="R51" s="160" t="str">
        <f t="shared" si="5"/>
        <v/>
      </c>
      <c r="S51" s="160" t="str">
        <f t="shared" si="6"/>
        <v/>
      </c>
      <c r="T51" s="50" t="str">
        <f>IF($F51="","",IF(ISERROR(VLOOKUP(F51,PROVEEDORES!$D$8:$I$507,5,0)),1,VLOOKUP($F51,PROVEEDORES!$D$8:$I$507,5,0)))</f>
        <v/>
      </c>
    </row>
    <row r="52" spans="3:20" ht="17.45" customHeight="1" x14ac:dyDescent="0.25">
      <c r="C52" s="188"/>
      <c r="D52" s="189"/>
      <c r="E52" s="178"/>
      <c r="F52" s="178"/>
      <c r="G52" s="190">
        <f>DATOS!$E$13</f>
        <v>1</v>
      </c>
      <c r="H52" s="178"/>
      <c r="I52" s="191"/>
      <c r="J52" s="178"/>
      <c r="K52" s="178"/>
      <c r="L52" s="178"/>
      <c r="M52" s="178"/>
      <c r="N52" s="160" t="str">
        <f t="shared" si="7"/>
        <v/>
      </c>
      <c r="O52" s="21"/>
      <c r="P52" s="160" t="str">
        <f t="shared" si="2"/>
        <v/>
      </c>
      <c r="Q52" s="160">
        <f t="shared" si="4"/>
        <v>0</v>
      </c>
      <c r="R52" s="160" t="str">
        <f t="shared" si="5"/>
        <v/>
      </c>
      <c r="S52" s="160" t="str">
        <f t="shared" si="6"/>
        <v/>
      </c>
      <c r="T52" s="50" t="str">
        <f>IF($F52="","",IF(ISERROR(VLOOKUP(F52,PROVEEDORES!$D$8:$I$507,5,0)),1,VLOOKUP($F52,PROVEEDORES!$D$8:$I$507,5,0)))</f>
        <v/>
      </c>
    </row>
    <row r="53" spans="3:20" ht="17.45" customHeight="1" x14ac:dyDescent="0.25">
      <c r="C53" s="188"/>
      <c r="D53" s="189"/>
      <c r="E53" s="178"/>
      <c r="F53" s="178"/>
      <c r="G53" s="190">
        <f>DATOS!$E$13</f>
        <v>1</v>
      </c>
      <c r="H53" s="178"/>
      <c r="I53" s="191"/>
      <c r="J53" s="178"/>
      <c r="K53" s="178"/>
      <c r="L53" s="178"/>
      <c r="M53" s="178"/>
      <c r="N53" s="160" t="str">
        <f t="shared" si="7"/>
        <v/>
      </c>
      <c r="O53" s="21"/>
      <c r="P53" s="160" t="str">
        <f t="shared" si="2"/>
        <v/>
      </c>
      <c r="Q53" s="160">
        <f t="shared" si="4"/>
        <v>0</v>
      </c>
      <c r="R53" s="160" t="str">
        <f t="shared" si="5"/>
        <v/>
      </c>
      <c r="S53" s="160" t="str">
        <f t="shared" si="6"/>
        <v/>
      </c>
      <c r="T53" s="50" t="str">
        <f>IF($F53="","",IF(ISERROR(VLOOKUP(F53,PROVEEDORES!$D$8:$I$507,5,0)),1,VLOOKUP($F53,PROVEEDORES!$D$8:$I$507,5,0)))</f>
        <v/>
      </c>
    </row>
    <row r="54" spans="3:20" ht="17.45" customHeight="1" x14ac:dyDescent="0.25">
      <c r="C54" s="188"/>
      <c r="D54" s="189"/>
      <c r="E54" s="178"/>
      <c r="F54" s="178"/>
      <c r="G54" s="190">
        <f>DATOS!$E$13</f>
        <v>1</v>
      </c>
      <c r="H54" s="178"/>
      <c r="I54" s="191"/>
      <c r="J54" s="178"/>
      <c r="K54" s="178"/>
      <c r="L54" s="178"/>
      <c r="M54" s="178"/>
      <c r="N54" s="160" t="str">
        <f t="shared" si="7"/>
        <v/>
      </c>
      <c r="O54" s="21"/>
      <c r="P54" s="160" t="str">
        <f t="shared" si="2"/>
        <v/>
      </c>
      <c r="Q54" s="160">
        <f t="shared" si="4"/>
        <v>0</v>
      </c>
      <c r="R54" s="160" t="str">
        <f t="shared" si="5"/>
        <v/>
      </c>
      <c r="S54" s="160" t="str">
        <f t="shared" si="6"/>
        <v/>
      </c>
      <c r="T54" s="50" t="str">
        <f>IF($F54="","",IF(ISERROR(VLOOKUP(F54,PROVEEDORES!$D$8:$I$507,5,0)),1,VLOOKUP($F54,PROVEEDORES!$D$8:$I$507,5,0)))</f>
        <v/>
      </c>
    </row>
    <row r="55" spans="3:20" ht="17.45" customHeight="1" x14ac:dyDescent="0.25">
      <c r="C55" s="188"/>
      <c r="D55" s="189"/>
      <c r="E55" s="178"/>
      <c r="F55" s="178"/>
      <c r="G55" s="190">
        <f>DATOS!$E$13</f>
        <v>1</v>
      </c>
      <c r="H55" s="178"/>
      <c r="I55" s="191"/>
      <c r="J55" s="178"/>
      <c r="K55" s="178"/>
      <c r="L55" s="178"/>
      <c r="M55" s="178"/>
      <c r="N55" s="160" t="str">
        <f t="shared" si="7"/>
        <v/>
      </c>
      <c r="O55" s="21"/>
      <c r="P55" s="160" t="str">
        <f t="shared" si="2"/>
        <v/>
      </c>
      <c r="Q55" s="160">
        <f t="shared" si="4"/>
        <v>0</v>
      </c>
      <c r="R55" s="160" t="str">
        <f t="shared" si="5"/>
        <v/>
      </c>
      <c r="S55" s="160" t="str">
        <f t="shared" si="6"/>
        <v/>
      </c>
      <c r="T55" s="50" t="str">
        <f>IF($F55="","",IF(ISERROR(VLOOKUP(F55,PROVEEDORES!$D$8:$I$507,5,0)),1,VLOOKUP($F55,PROVEEDORES!$D$8:$I$507,5,0)))</f>
        <v/>
      </c>
    </row>
    <row r="56" spans="3:20" ht="17.45" customHeight="1" x14ac:dyDescent="0.25">
      <c r="C56" s="188"/>
      <c r="D56" s="189"/>
      <c r="E56" s="178"/>
      <c r="F56" s="178"/>
      <c r="G56" s="190">
        <f>DATOS!$E$13</f>
        <v>1</v>
      </c>
      <c r="H56" s="178"/>
      <c r="I56" s="191"/>
      <c r="J56" s="178"/>
      <c r="K56" s="178"/>
      <c r="L56" s="178"/>
      <c r="M56" s="178"/>
      <c r="N56" s="160" t="str">
        <f t="shared" si="7"/>
        <v/>
      </c>
      <c r="O56" s="21"/>
      <c r="P56" s="160" t="str">
        <f t="shared" si="2"/>
        <v/>
      </c>
      <c r="Q56" s="160">
        <f t="shared" si="4"/>
        <v>0</v>
      </c>
      <c r="R56" s="160" t="str">
        <f t="shared" si="5"/>
        <v/>
      </c>
      <c r="S56" s="160" t="str">
        <f t="shared" si="6"/>
        <v/>
      </c>
      <c r="T56" s="50" t="str">
        <f>IF($F56="","",IF(ISERROR(VLOOKUP(F56,PROVEEDORES!$D$8:$I$507,5,0)),1,VLOOKUP($F56,PROVEEDORES!$D$8:$I$507,5,0)))</f>
        <v/>
      </c>
    </row>
    <row r="57" spans="3:20" ht="17.45" customHeight="1" x14ac:dyDescent="0.25">
      <c r="C57" s="188"/>
      <c r="D57" s="189"/>
      <c r="E57" s="178"/>
      <c r="F57" s="178"/>
      <c r="G57" s="190">
        <f>DATOS!$E$13</f>
        <v>1</v>
      </c>
      <c r="H57" s="178"/>
      <c r="I57" s="191"/>
      <c r="J57" s="178"/>
      <c r="K57" s="178"/>
      <c r="L57" s="178"/>
      <c r="M57" s="178"/>
      <c r="N57" s="160" t="str">
        <f t="shared" si="7"/>
        <v/>
      </c>
      <c r="O57" s="21"/>
      <c r="P57" s="160" t="str">
        <f t="shared" si="2"/>
        <v/>
      </c>
      <c r="Q57" s="160">
        <f t="shared" si="4"/>
        <v>0</v>
      </c>
      <c r="R57" s="160" t="str">
        <f t="shared" si="5"/>
        <v/>
      </c>
      <c r="S57" s="160" t="str">
        <f t="shared" si="6"/>
        <v/>
      </c>
      <c r="T57" s="50" t="str">
        <f>IF($F57="","",IF(ISERROR(VLOOKUP(F57,PROVEEDORES!$D$8:$I$507,5,0)),1,VLOOKUP($F57,PROVEEDORES!$D$8:$I$507,5,0)))</f>
        <v/>
      </c>
    </row>
    <row r="58" spans="3:20" ht="17.45" customHeight="1" x14ac:dyDescent="0.25">
      <c r="C58" s="188"/>
      <c r="D58" s="189"/>
      <c r="E58" s="178"/>
      <c r="F58" s="178"/>
      <c r="G58" s="190">
        <f>DATOS!$E$13</f>
        <v>1</v>
      </c>
      <c r="H58" s="178"/>
      <c r="I58" s="191"/>
      <c r="J58" s="178"/>
      <c r="K58" s="178"/>
      <c r="L58" s="178"/>
      <c r="M58" s="178"/>
      <c r="N58" s="160" t="str">
        <f t="shared" si="7"/>
        <v/>
      </c>
      <c r="O58" s="21"/>
      <c r="P58" s="160" t="str">
        <f t="shared" si="2"/>
        <v/>
      </c>
      <c r="Q58" s="160">
        <f t="shared" si="4"/>
        <v>0</v>
      </c>
      <c r="R58" s="160" t="str">
        <f t="shared" si="5"/>
        <v/>
      </c>
      <c r="S58" s="160" t="str">
        <f t="shared" si="6"/>
        <v/>
      </c>
      <c r="T58" s="50" t="str">
        <f>IF($F58="","",IF(ISERROR(VLOOKUP(F58,PROVEEDORES!$D$8:$I$507,5,0)),1,VLOOKUP($F58,PROVEEDORES!$D$8:$I$507,5,0)))</f>
        <v/>
      </c>
    </row>
    <row r="59" spans="3:20" ht="17.45" customHeight="1" x14ac:dyDescent="0.25">
      <c r="C59" s="188"/>
      <c r="D59" s="189"/>
      <c r="E59" s="178"/>
      <c r="F59" s="178"/>
      <c r="G59" s="190">
        <f>DATOS!$E$13</f>
        <v>1</v>
      </c>
      <c r="H59" s="178"/>
      <c r="I59" s="191"/>
      <c r="J59" s="178"/>
      <c r="K59" s="178"/>
      <c r="L59" s="178"/>
      <c r="M59" s="178"/>
      <c r="N59" s="160" t="str">
        <f t="shared" si="7"/>
        <v/>
      </c>
      <c r="O59" s="21"/>
      <c r="P59" s="160" t="str">
        <f t="shared" si="2"/>
        <v/>
      </c>
      <c r="Q59" s="160">
        <f t="shared" si="4"/>
        <v>0</v>
      </c>
      <c r="R59" s="160" t="str">
        <f t="shared" si="5"/>
        <v/>
      </c>
      <c r="S59" s="160" t="str">
        <f t="shared" si="6"/>
        <v/>
      </c>
      <c r="T59" s="50" t="str">
        <f>IF($F59="","",IF(ISERROR(VLOOKUP(F59,PROVEEDORES!$D$8:$I$507,5,0)),1,VLOOKUP($F59,PROVEEDORES!$D$8:$I$507,5,0)))</f>
        <v/>
      </c>
    </row>
    <row r="60" spans="3:20" ht="17.45" customHeight="1" x14ac:dyDescent="0.25">
      <c r="C60" s="188"/>
      <c r="D60" s="189"/>
      <c r="E60" s="178"/>
      <c r="F60" s="178"/>
      <c r="G60" s="190">
        <f>DATOS!$E$13</f>
        <v>1</v>
      </c>
      <c r="H60" s="178"/>
      <c r="I60" s="191"/>
      <c r="J60" s="178"/>
      <c r="K60" s="178"/>
      <c r="L60" s="178"/>
      <c r="M60" s="178"/>
      <c r="N60" s="160" t="str">
        <f t="shared" si="7"/>
        <v/>
      </c>
      <c r="O60" s="21"/>
      <c r="P60" s="160" t="str">
        <f t="shared" si="2"/>
        <v/>
      </c>
      <c r="Q60" s="160">
        <f t="shared" si="4"/>
        <v>0</v>
      </c>
      <c r="R60" s="160" t="str">
        <f t="shared" si="5"/>
        <v/>
      </c>
      <c r="S60" s="160" t="str">
        <f t="shared" si="6"/>
        <v/>
      </c>
      <c r="T60" s="50" t="str">
        <f>IF($F60="","",IF(ISERROR(VLOOKUP(F60,PROVEEDORES!$D$8:$I$507,5,0)),1,VLOOKUP($F60,PROVEEDORES!$D$8:$I$507,5,0)))</f>
        <v/>
      </c>
    </row>
    <row r="61" spans="3:20" ht="17.45" customHeight="1" x14ac:dyDescent="0.25">
      <c r="C61" s="188"/>
      <c r="D61" s="189"/>
      <c r="E61" s="178"/>
      <c r="F61" s="178"/>
      <c r="G61" s="190">
        <f>DATOS!$E$13</f>
        <v>1</v>
      </c>
      <c r="H61" s="178"/>
      <c r="I61" s="191"/>
      <c r="J61" s="178"/>
      <c r="K61" s="178"/>
      <c r="L61" s="178"/>
      <c r="M61" s="178"/>
      <c r="N61" s="160" t="str">
        <f t="shared" si="7"/>
        <v/>
      </c>
      <c r="O61" s="21"/>
      <c r="P61" s="160" t="str">
        <f t="shared" si="2"/>
        <v/>
      </c>
      <c r="Q61" s="160">
        <f t="shared" si="4"/>
        <v>0</v>
      </c>
      <c r="R61" s="160" t="str">
        <f t="shared" si="5"/>
        <v/>
      </c>
      <c r="S61" s="160" t="str">
        <f t="shared" si="6"/>
        <v/>
      </c>
      <c r="T61" s="50" t="str">
        <f>IF($F61="","",IF(ISERROR(VLOOKUP(F61,PROVEEDORES!$D$8:$I$507,5,0)),1,VLOOKUP($F61,PROVEEDORES!$D$8:$I$507,5,0)))</f>
        <v/>
      </c>
    </row>
    <row r="62" spans="3:20" ht="17.45" customHeight="1" x14ac:dyDescent="0.25">
      <c r="C62" s="188"/>
      <c r="D62" s="189"/>
      <c r="E62" s="178"/>
      <c r="F62" s="178"/>
      <c r="G62" s="190">
        <f>DATOS!$E$13</f>
        <v>1</v>
      </c>
      <c r="H62" s="178"/>
      <c r="I62" s="191"/>
      <c r="J62" s="178"/>
      <c r="K62" s="178"/>
      <c r="L62" s="178"/>
      <c r="M62" s="178"/>
      <c r="N62" s="160" t="str">
        <f t="shared" si="7"/>
        <v/>
      </c>
      <c r="O62" s="21"/>
      <c r="P62" s="160" t="str">
        <f t="shared" si="2"/>
        <v/>
      </c>
      <c r="Q62" s="160">
        <f t="shared" si="4"/>
        <v>0</v>
      </c>
      <c r="R62" s="160" t="str">
        <f t="shared" si="5"/>
        <v/>
      </c>
      <c r="S62" s="160" t="str">
        <f t="shared" si="6"/>
        <v/>
      </c>
      <c r="T62" s="50" t="str">
        <f>IF($F62="","",IF(ISERROR(VLOOKUP(F62,PROVEEDORES!$D$8:$I$507,5,0)),1,VLOOKUP($F62,PROVEEDORES!$D$8:$I$507,5,0)))</f>
        <v/>
      </c>
    </row>
    <row r="63" spans="3:20" ht="17.45" customHeight="1" x14ac:dyDescent="0.25">
      <c r="C63" s="188"/>
      <c r="D63" s="189"/>
      <c r="E63" s="178"/>
      <c r="F63" s="178"/>
      <c r="G63" s="190">
        <f>DATOS!$E$13</f>
        <v>1</v>
      </c>
      <c r="H63" s="178"/>
      <c r="I63" s="191"/>
      <c r="J63" s="178"/>
      <c r="K63" s="178"/>
      <c r="L63" s="178"/>
      <c r="M63" s="178"/>
      <c r="N63" s="160" t="str">
        <f t="shared" si="7"/>
        <v/>
      </c>
      <c r="O63" s="21"/>
      <c r="P63" s="160" t="str">
        <f t="shared" si="2"/>
        <v/>
      </c>
      <c r="Q63" s="160">
        <f t="shared" si="4"/>
        <v>0</v>
      </c>
      <c r="R63" s="160" t="str">
        <f t="shared" si="5"/>
        <v/>
      </c>
      <c r="S63" s="160" t="str">
        <f t="shared" si="6"/>
        <v/>
      </c>
      <c r="T63" s="50" t="str">
        <f>IF($F63="","",IF(ISERROR(VLOOKUP(F63,PROVEEDORES!$D$8:$I$507,5,0)),1,VLOOKUP($F63,PROVEEDORES!$D$8:$I$507,5,0)))</f>
        <v/>
      </c>
    </row>
    <row r="64" spans="3:20" ht="17.45" customHeight="1" x14ac:dyDescent="0.25">
      <c r="C64" s="188"/>
      <c r="D64" s="189"/>
      <c r="E64" s="178"/>
      <c r="F64" s="178"/>
      <c r="G64" s="190">
        <f>DATOS!$E$13</f>
        <v>1</v>
      </c>
      <c r="H64" s="178"/>
      <c r="I64" s="191"/>
      <c r="J64" s="178"/>
      <c r="K64" s="178"/>
      <c r="L64" s="178"/>
      <c r="M64" s="178"/>
      <c r="N64" s="160" t="str">
        <f t="shared" si="7"/>
        <v/>
      </c>
      <c r="O64" s="21"/>
      <c r="P64" s="160" t="str">
        <f t="shared" si="2"/>
        <v/>
      </c>
      <c r="Q64" s="160">
        <f t="shared" si="4"/>
        <v>0</v>
      </c>
      <c r="R64" s="160" t="str">
        <f t="shared" si="5"/>
        <v/>
      </c>
      <c r="S64" s="160" t="str">
        <f t="shared" si="6"/>
        <v/>
      </c>
      <c r="T64" s="50" t="str">
        <f>IF($F64="","",IF(ISERROR(VLOOKUP(F64,PROVEEDORES!$D$8:$I$507,5,0)),1,VLOOKUP($F64,PROVEEDORES!$D$8:$I$507,5,0)))</f>
        <v/>
      </c>
    </row>
    <row r="65" spans="3:20" ht="17.45" customHeight="1" x14ac:dyDescent="0.25">
      <c r="C65" s="188"/>
      <c r="D65" s="189"/>
      <c r="E65" s="178"/>
      <c r="F65" s="178"/>
      <c r="G65" s="190">
        <f>DATOS!$E$13</f>
        <v>1</v>
      </c>
      <c r="H65" s="178"/>
      <c r="I65" s="191"/>
      <c r="J65" s="178"/>
      <c r="K65" s="178"/>
      <c r="L65" s="178"/>
      <c r="M65" s="178"/>
      <c r="N65" s="160" t="str">
        <f t="shared" si="7"/>
        <v/>
      </c>
      <c r="O65" s="21"/>
      <c r="P65" s="160" t="str">
        <f t="shared" si="2"/>
        <v/>
      </c>
      <c r="Q65" s="160">
        <f t="shared" si="4"/>
        <v>0</v>
      </c>
      <c r="R65" s="160" t="str">
        <f t="shared" si="5"/>
        <v/>
      </c>
      <c r="S65" s="160" t="str">
        <f t="shared" si="6"/>
        <v/>
      </c>
      <c r="T65" s="50" t="str">
        <f>IF($F65="","",IF(ISERROR(VLOOKUP(F65,PROVEEDORES!$D$8:$I$507,5,0)),1,VLOOKUP($F65,PROVEEDORES!$D$8:$I$507,5,0)))</f>
        <v/>
      </c>
    </row>
    <row r="66" spans="3:20" ht="17.45" customHeight="1" x14ac:dyDescent="0.25">
      <c r="C66" s="188"/>
      <c r="D66" s="189"/>
      <c r="E66" s="178"/>
      <c r="F66" s="178"/>
      <c r="G66" s="190">
        <f>DATOS!$E$13</f>
        <v>1</v>
      </c>
      <c r="H66" s="178"/>
      <c r="I66" s="191"/>
      <c r="J66" s="178"/>
      <c r="K66" s="178"/>
      <c r="L66" s="178"/>
      <c r="M66" s="178"/>
      <c r="N66" s="160" t="str">
        <f t="shared" si="7"/>
        <v/>
      </c>
      <c r="O66" s="21"/>
      <c r="P66" s="160" t="str">
        <f t="shared" si="2"/>
        <v/>
      </c>
      <c r="Q66" s="160">
        <f t="shared" si="4"/>
        <v>0</v>
      </c>
      <c r="R66" s="160" t="str">
        <f t="shared" si="5"/>
        <v/>
      </c>
      <c r="S66" s="160" t="str">
        <f t="shared" si="6"/>
        <v/>
      </c>
      <c r="T66" s="50" t="str">
        <f>IF($F66="","",IF(ISERROR(VLOOKUP(F66,PROVEEDORES!$D$8:$I$507,5,0)),1,VLOOKUP($F66,PROVEEDORES!$D$8:$I$507,5,0)))</f>
        <v/>
      </c>
    </row>
    <row r="67" spans="3:20" ht="17.45" customHeight="1" x14ac:dyDescent="0.25">
      <c r="C67" s="188"/>
      <c r="D67" s="189"/>
      <c r="E67" s="178"/>
      <c r="F67" s="178"/>
      <c r="G67" s="190">
        <f>DATOS!$E$13</f>
        <v>1</v>
      </c>
      <c r="H67" s="178"/>
      <c r="I67" s="191"/>
      <c r="J67" s="178"/>
      <c r="K67" s="178"/>
      <c r="L67" s="178"/>
      <c r="M67" s="178"/>
      <c r="N67" s="160" t="str">
        <f t="shared" si="7"/>
        <v/>
      </c>
      <c r="O67" s="21"/>
      <c r="P67" s="160" t="str">
        <f t="shared" si="2"/>
        <v/>
      </c>
      <c r="Q67" s="160">
        <f t="shared" si="4"/>
        <v>0</v>
      </c>
      <c r="R67" s="160" t="str">
        <f t="shared" si="5"/>
        <v/>
      </c>
      <c r="S67" s="160" t="str">
        <f t="shared" si="6"/>
        <v/>
      </c>
      <c r="T67" s="50" t="str">
        <f>IF($F67="","",IF(ISERROR(VLOOKUP(F67,PROVEEDORES!$D$8:$I$507,5,0)),1,VLOOKUP($F67,PROVEEDORES!$D$8:$I$507,5,0)))</f>
        <v/>
      </c>
    </row>
    <row r="68" spans="3:20" ht="17.45" customHeight="1" x14ac:dyDescent="0.25">
      <c r="C68" s="188"/>
      <c r="D68" s="189"/>
      <c r="E68" s="178"/>
      <c r="F68" s="178"/>
      <c r="G68" s="190">
        <f>DATOS!$E$13</f>
        <v>1</v>
      </c>
      <c r="H68" s="178"/>
      <c r="I68" s="191"/>
      <c r="J68" s="178"/>
      <c r="K68" s="178"/>
      <c r="L68" s="178"/>
      <c r="M68" s="178"/>
      <c r="N68" s="160" t="str">
        <f t="shared" si="7"/>
        <v/>
      </c>
      <c r="O68" s="21"/>
      <c r="P68" s="160" t="str">
        <f t="shared" si="2"/>
        <v/>
      </c>
      <c r="Q68" s="160">
        <f t="shared" si="4"/>
        <v>0</v>
      </c>
      <c r="R68" s="160" t="str">
        <f t="shared" si="5"/>
        <v/>
      </c>
      <c r="S68" s="160" t="str">
        <f t="shared" si="6"/>
        <v/>
      </c>
      <c r="T68" s="50" t="str">
        <f>IF($F68="","",IF(ISERROR(VLOOKUP(F68,PROVEEDORES!$D$8:$I$507,5,0)),1,VLOOKUP($F68,PROVEEDORES!$D$8:$I$507,5,0)))</f>
        <v/>
      </c>
    </row>
    <row r="69" spans="3:20" ht="17.45" customHeight="1" x14ac:dyDescent="0.25">
      <c r="C69" s="188"/>
      <c r="D69" s="189"/>
      <c r="E69" s="178"/>
      <c r="F69" s="178"/>
      <c r="G69" s="190">
        <f>DATOS!$E$13</f>
        <v>1</v>
      </c>
      <c r="H69" s="178"/>
      <c r="I69" s="191"/>
      <c r="J69" s="178"/>
      <c r="K69" s="178"/>
      <c r="L69" s="178"/>
      <c r="M69" s="178"/>
      <c r="N69" s="160" t="str">
        <f t="shared" si="7"/>
        <v/>
      </c>
      <c r="O69" s="21"/>
      <c r="P69" s="160" t="str">
        <f t="shared" si="2"/>
        <v/>
      </c>
      <c r="Q69" s="160">
        <f t="shared" si="4"/>
        <v>0</v>
      </c>
      <c r="R69" s="160" t="str">
        <f t="shared" si="5"/>
        <v/>
      </c>
      <c r="S69" s="160" t="str">
        <f t="shared" si="6"/>
        <v/>
      </c>
      <c r="T69" s="50" t="str">
        <f>IF($F69="","",IF(ISERROR(VLOOKUP(F69,PROVEEDORES!$D$8:$I$507,5,0)),1,VLOOKUP($F69,PROVEEDORES!$D$8:$I$507,5,0)))</f>
        <v/>
      </c>
    </row>
    <row r="70" spans="3:20" ht="17.45" customHeight="1" x14ac:dyDescent="0.25">
      <c r="C70" s="188"/>
      <c r="D70" s="189"/>
      <c r="E70" s="178"/>
      <c r="F70" s="178"/>
      <c r="G70" s="190">
        <f>DATOS!$E$13</f>
        <v>1</v>
      </c>
      <c r="H70" s="178"/>
      <c r="I70" s="191"/>
      <c r="J70" s="178"/>
      <c r="K70" s="178"/>
      <c r="L70" s="178"/>
      <c r="M70" s="178"/>
      <c r="N70" s="160" t="str">
        <f t="shared" si="7"/>
        <v/>
      </c>
      <c r="O70" s="21"/>
      <c r="P70" s="160" t="str">
        <f t="shared" si="2"/>
        <v/>
      </c>
      <c r="Q70" s="160">
        <f t="shared" si="4"/>
        <v>0</v>
      </c>
      <c r="R70" s="160" t="str">
        <f t="shared" si="5"/>
        <v/>
      </c>
      <c r="S70" s="160" t="str">
        <f t="shared" si="6"/>
        <v/>
      </c>
      <c r="T70" s="50" t="str">
        <f>IF($F70="","",IF(ISERROR(VLOOKUP(F70,PROVEEDORES!$D$8:$I$507,5,0)),1,VLOOKUP($F70,PROVEEDORES!$D$8:$I$507,5,0)))</f>
        <v/>
      </c>
    </row>
    <row r="71" spans="3:20" ht="17.45" customHeight="1" x14ac:dyDescent="0.25">
      <c r="C71" s="188"/>
      <c r="D71" s="189"/>
      <c r="E71" s="178"/>
      <c r="F71" s="178"/>
      <c r="G71" s="190">
        <f>DATOS!$E$13</f>
        <v>1</v>
      </c>
      <c r="H71" s="178"/>
      <c r="I71" s="191"/>
      <c r="J71" s="178"/>
      <c r="K71" s="178"/>
      <c r="L71" s="178"/>
      <c r="M71" s="178"/>
      <c r="N71" s="160" t="str">
        <f t="shared" si="7"/>
        <v/>
      </c>
      <c r="O71" s="21"/>
      <c r="P71" s="160" t="str">
        <f t="shared" si="2"/>
        <v/>
      </c>
      <c r="Q71" s="160">
        <f t="shared" si="4"/>
        <v>0</v>
      </c>
      <c r="R71" s="160" t="str">
        <f t="shared" si="5"/>
        <v/>
      </c>
      <c r="S71" s="160" t="str">
        <f t="shared" si="6"/>
        <v/>
      </c>
      <c r="T71" s="50" t="str">
        <f>IF($F71="","",IF(ISERROR(VLOOKUP(F71,PROVEEDORES!$D$8:$I$507,5,0)),1,VLOOKUP($F71,PROVEEDORES!$D$8:$I$507,5,0)))</f>
        <v/>
      </c>
    </row>
    <row r="72" spans="3:20" ht="17.45" customHeight="1" x14ac:dyDescent="0.25">
      <c r="C72" s="188"/>
      <c r="D72" s="189"/>
      <c r="E72" s="178"/>
      <c r="F72" s="178"/>
      <c r="G72" s="190">
        <f>DATOS!$E$13</f>
        <v>1</v>
      </c>
      <c r="H72" s="178"/>
      <c r="I72" s="191"/>
      <c r="J72" s="178"/>
      <c r="K72" s="178"/>
      <c r="L72" s="178"/>
      <c r="M72" s="178"/>
      <c r="N72" s="160" t="str">
        <f t="shared" si="7"/>
        <v/>
      </c>
      <c r="O72" s="21"/>
      <c r="P72" s="160" t="str">
        <f t="shared" si="2"/>
        <v/>
      </c>
      <c r="Q72" s="160">
        <f t="shared" si="4"/>
        <v>0</v>
      </c>
      <c r="R72" s="160" t="str">
        <f t="shared" si="5"/>
        <v/>
      </c>
      <c r="S72" s="160" t="str">
        <f t="shared" si="6"/>
        <v/>
      </c>
      <c r="T72" s="50" t="str">
        <f>IF($F72="","",IF(ISERROR(VLOOKUP(F72,PROVEEDORES!$D$8:$I$507,5,0)),1,VLOOKUP($F72,PROVEEDORES!$D$8:$I$507,5,0)))</f>
        <v/>
      </c>
    </row>
    <row r="73" spans="3:20" ht="17.45" customHeight="1" x14ac:dyDescent="0.25">
      <c r="C73" s="188"/>
      <c r="D73" s="189"/>
      <c r="E73" s="178"/>
      <c r="F73" s="178"/>
      <c r="G73" s="190">
        <f>DATOS!$E$13</f>
        <v>1</v>
      </c>
      <c r="H73" s="178"/>
      <c r="I73" s="191"/>
      <c r="J73" s="178"/>
      <c r="K73" s="178"/>
      <c r="L73" s="178"/>
      <c r="M73" s="178"/>
      <c r="N73" s="160" t="str">
        <f t="shared" si="7"/>
        <v/>
      </c>
      <c r="O73" s="21"/>
      <c r="P73" s="160" t="str">
        <f t="shared" si="2"/>
        <v/>
      </c>
      <c r="Q73" s="160">
        <f t="shared" si="4"/>
        <v>0</v>
      </c>
      <c r="R73" s="160" t="str">
        <f t="shared" si="5"/>
        <v/>
      </c>
      <c r="S73" s="160" t="str">
        <f t="shared" si="6"/>
        <v/>
      </c>
      <c r="T73" s="50" t="str">
        <f>IF($F73="","",IF(ISERROR(VLOOKUP(F73,PROVEEDORES!$D$8:$I$507,5,0)),1,VLOOKUP($F73,PROVEEDORES!$D$8:$I$507,5,0)))</f>
        <v/>
      </c>
    </row>
    <row r="74" spans="3:20" ht="17.45" customHeight="1" x14ac:dyDescent="0.25">
      <c r="C74" s="188"/>
      <c r="D74" s="189"/>
      <c r="E74" s="178"/>
      <c r="F74" s="178"/>
      <c r="G74" s="190">
        <f>DATOS!$E$13</f>
        <v>1</v>
      </c>
      <c r="H74" s="178"/>
      <c r="I74" s="191"/>
      <c r="J74" s="178"/>
      <c r="K74" s="178"/>
      <c r="L74" s="178"/>
      <c r="M74" s="178"/>
      <c r="N74" s="160" t="str">
        <f t="shared" si="7"/>
        <v/>
      </c>
      <c r="O74" s="21"/>
      <c r="P74" s="160" t="str">
        <f t="shared" si="2"/>
        <v/>
      </c>
      <c r="Q74" s="160">
        <f t="shared" si="4"/>
        <v>0</v>
      </c>
      <c r="R74" s="160" t="str">
        <f t="shared" si="5"/>
        <v/>
      </c>
      <c r="S74" s="160" t="str">
        <f t="shared" si="6"/>
        <v/>
      </c>
      <c r="T74" s="50" t="str">
        <f>IF($F74="","",IF(ISERROR(VLOOKUP(F74,PROVEEDORES!$D$8:$I$507,5,0)),1,VLOOKUP($F74,PROVEEDORES!$D$8:$I$507,5,0)))</f>
        <v/>
      </c>
    </row>
    <row r="75" spans="3:20" ht="17.45" customHeight="1" x14ac:dyDescent="0.25">
      <c r="C75" s="188"/>
      <c r="D75" s="189"/>
      <c r="E75" s="178"/>
      <c r="F75" s="178"/>
      <c r="G75" s="190">
        <f>DATOS!$E$13</f>
        <v>1</v>
      </c>
      <c r="H75" s="178"/>
      <c r="I75" s="191"/>
      <c r="J75" s="178"/>
      <c r="K75" s="178"/>
      <c r="L75" s="178"/>
      <c r="M75" s="178"/>
      <c r="N75" s="160" t="str">
        <f t="shared" si="7"/>
        <v/>
      </c>
      <c r="O75" s="21"/>
      <c r="P75" s="160" t="str">
        <f t="shared" si="2"/>
        <v/>
      </c>
      <c r="Q75" s="160">
        <f t="shared" si="4"/>
        <v>0</v>
      </c>
      <c r="R75" s="160" t="str">
        <f t="shared" si="5"/>
        <v/>
      </c>
      <c r="S75" s="160" t="str">
        <f t="shared" si="6"/>
        <v/>
      </c>
      <c r="T75" s="50" t="str">
        <f>IF($F75="","",IF(ISERROR(VLOOKUP(F75,PROVEEDORES!$D$8:$I$507,5,0)),1,VLOOKUP($F75,PROVEEDORES!$D$8:$I$507,5,0)))</f>
        <v/>
      </c>
    </row>
    <row r="76" spans="3:20" ht="17.45" customHeight="1" x14ac:dyDescent="0.25">
      <c r="C76" s="188"/>
      <c r="D76" s="189"/>
      <c r="E76" s="178"/>
      <c r="F76" s="178"/>
      <c r="G76" s="190">
        <f>DATOS!$E$13</f>
        <v>1</v>
      </c>
      <c r="H76" s="178"/>
      <c r="I76" s="191"/>
      <c r="J76" s="178"/>
      <c r="K76" s="178"/>
      <c r="L76" s="178"/>
      <c r="M76" s="178"/>
      <c r="N76" s="160" t="str">
        <f t="shared" si="7"/>
        <v/>
      </c>
      <c r="O76" s="21"/>
      <c r="P76" s="160" t="str">
        <f t="shared" si="2"/>
        <v/>
      </c>
      <c r="Q76" s="160">
        <f t="shared" si="4"/>
        <v>0</v>
      </c>
      <c r="R76" s="160" t="str">
        <f t="shared" si="5"/>
        <v/>
      </c>
      <c r="S76" s="160" t="str">
        <f t="shared" si="6"/>
        <v/>
      </c>
      <c r="T76" s="50" t="str">
        <f>IF($F76="","",IF(ISERROR(VLOOKUP(F76,PROVEEDORES!$D$8:$I$507,5,0)),1,VLOOKUP($F76,PROVEEDORES!$D$8:$I$507,5,0)))</f>
        <v/>
      </c>
    </row>
    <row r="77" spans="3:20" ht="17.45" customHeight="1" x14ac:dyDescent="0.25">
      <c r="C77" s="188"/>
      <c r="D77" s="189"/>
      <c r="E77" s="178"/>
      <c r="F77" s="178"/>
      <c r="G77" s="190">
        <f>DATOS!$E$13</f>
        <v>1</v>
      </c>
      <c r="H77" s="178"/>
      <c r="I77" s="191"/>
      <c r="J77" s="178"/>
      <c r="K77" s="178"/>
      <c r="L77" s="178"/>
      <c r="M77" s="178"/>
      <c r="N77" s="160" t="str">
        <f t="shared" si="7"/>
        <v/>
      </c>
      <c r="O77" s="21"/>
      <c r="P77" s="160" t="str">
        <f t="shared" si="2"/>
        <v/>
      </c>
      <c r="Q77" s="160">
        <f t="shared" si="4"/>
        <v>0</v>
      </c>
      <c r="R77" s="160" t="str">
        <f t="shared" si="5"/>
        <v/>
      </c>
      <c r="S77" s="160" t="str">
        <f t="shared" si="6"/>
        <v/>
      </c>
      <c r="T77" s="50" t="str">
        <f>IF($F77="","",IF(ISERROR(VLOOKUP(F77,PROVEEDORES!$D$8:$I$507,5,0)),1,VLOOKUP($F77,PROVEEDORES!$D$8:$I$507,5,0)))</f>
        <v/>
      </c>
    </row>
    <row r="78" spans="3:20" ht="17.45" customHeight="1" x14ac:dyDescent="0.25">
      <c r="C78" s="188"/>
      <c r="D78" s="189"/>
      <c r="E78" s="178"/>
      <c r="F78" s="178"/>
      <c r="G78" s="190">
        <f>DATOS!$E$13</f>
        <v>1</v>
      </c>
      <c r="H78" s="178"/>
      <c r="I78" s="191"/>
      <c r="J78" s="178"/>
      <c r="K78" s="178"/>
      <c r="L78" s="178"/>
      <c r="M78" s="178"/>
      <c r="N78" s="160" t="str">
        <f t="shared" si="7"/>
        <v/>
      </c>
      <c r="O78" s="21"/>
      <c r="P78" s="160" t="str">
        <f t="shared" si="2"/>
        <v/>
      </c>
      <c r="Q78" s="160">
        <f t="shared" si="4"/>
        <v>0</v>
      </c>
      <c r="R78" s="160" t="str">
        <f t="shared" si="5"/>
        <v/>
      </c>
      <c r="S78" s="160" t="str">
        <f t="shared" si="6"/>
        <v/>
      </c>
      <c r="T78" s="50" t="str">
        <f>IF($F78="","",IF(ISERROR(VLOOKUP(F78,PROVEEDORES!$D$8:$I$507,5,0)),1,VLOOKUP($F78,PROVEEDORES!$D$8:$I$507,5,0)))</f>
        <v/>
      </c>
    </row>
    <row r="79" spans="3:20" ht="17.45" customHeight="1" x14ac:dyDescent="0.25">
      <c r="C79" s="188"/>
      <c r="D79" s="189"/>
      <c r="E79" s="178"/>
      <c r="F79" s="178"/>
      <c r="G79" s="190">
        <f>DATOS!$E$13</f>
        <v>1</v>
      </c>
      <c r="H79" s="178"/>
      <c r="I79" s="191"/>
      <c r="J79" s="178"/>
      <c r="K79" s="178"/>
      <c r="L79" s="178"/>
      <c r="M79" s="178"/>
      <c r="N79" s="160" t="str">
        <f t="shared" si="7"/>
        <v/>
      </c>
      <c r="O79" s="21"/>
      <c r="P79" s="160" t="str">
        <f t="shared" si="2"/>
        <v/>
      </c>
      <c r="Q79" s="160">
        <f t="shared" si="4"/>
        <v>0</v>
      </c>
      <c r="R79" s="160" t="str">
        <f t="shared" si="5"/>
        <v/>
      </c>
      <c r="S79" s="160" t="str">
        <f t="shared" si="6"/>
        <v/>
      </c>
      <c r="T79" s="50" t="str">
        <f>IF($F79="","",IF(ISERROR(VLOOKUP(F79,PROVEEDORES!$D$8:$I$507,5,0)),1,VLOOKUP($F79,PROVEEDORES!$D$8:$I$507,5,0)))</f>
        <v/>
      </c>
    </row>
    <row r="80" spans="3:20" ht="17.45" customHeight="1" x14ac:dyDescent="0.25">
      <c r="C80" s="188"/>
      <c r="D80" s="189"/>
      <c r="E80" s="178"/>
      <c r="F80" s="178"/>
      <c r="G80" s="190">
        <f>DATOS!$E$13</f>
        <v>1</v>
      </c>
      <c r="H80" s="178"/>
      <c r="I80" s="191"/>
      <c r="J80" s="178"/>
      <c r="K80" s="178"/>
      <c r="L80" s="178"/>
      <c r="M80" s="178"/>
      <c r="N80" s="160" t="str">
        <f t="shared" si="7"/>
        <v/>
      </c>
      <c r="O80" s="21"/>
      <c r="P80" s="160" t="str">
        <f t="shared" si="2"/>
        <v/>
      </c>
      <c r="Q80" s="160">
        <f t="shared" si="4"/>
        <v>0</v>
      </c>
      <c r="R80" s="160" t="str">
        <f t="shared" si="5"/>
        <v/>
      </c>
      <c r="S80" s="160" t="str">
        <f t="shared" si="6"/>
        <v/>
      </c>
      <c r="T80" s="50" t="str">
        <f>IF($F80="","",IF(ISERROR(VLOOKUP(F80,PROVEEDORES!$D$8:$I$507,5,0)),1,VLOOKUP($F80,PROVEEDORES!$D$8:$I$507,5,0)))</f>
        <v/>
      </c>
    </row>
    <row r="81" spans="3:20" ht="17.45" customHeight="1" x14ac:dyDescent="0.25">
      <c r="C81" s="188"/>
      <c r="D81" s="189"/>
      <c r="E81" s="178"/>
      <c r="F81" s="178"/>
      <c r="G81" s="190">
        <f>DATOS!$E$13</f>
        <v>1</v>
      </c>
      <c r="H81" s="178"/>
      <c r="I81" s="191"/>
      <c r="J81" s="178"/>
      <c r="K81" s="178"/>
      <c r="L81" s="178"/>
      <c r="M81" s="178"/>
      <c r="N81" s="160" t="str">
        <f t="shared" si="7"/>
        <v/>
      </c>
      <c r="O81" s="21"/>
      <c r="P81" s="160" t="str">
        <f t="shared" si="2"/>
        <v/>
      </c>
      <c r="Q81" s="160">
        <f t="shared" si="4"/>
        <v>0</v>
      </c>
      <c r="R81" s="160" t="str">
        <f t="shared" si="5"/>
        <v/>
      </c>
      <c r="S81" s="160" t="str">
        <f t="shared" si="6"/>
        <v/>
      </c>
      <c r="T81" s="50" t="str">
        <f>IF($F81="","",IF(ISERROR(VLOOKUP(F81,PROVEEDORES!$D$8:$I$507,5,0)),1,VLOOKUP($F81,PROVEEDORES!$D$8:$I$507,5,0)))</f>
        <v/>
      </c>
    </row>
    <row r="82" spans="3:20" ht="17.45" customHeight="1" x14ac:dyDescent="0.25">
      <c r="C82" s="188"/>
      <c r="D82" s="189"/>
      <c r="E82" s="178"/>
      <c r="F82" s="178"/>
      <c r="G82" s="190">
        <f>DATOS!$E$13</f>
        <v>1</v>
      </c>
      <c r="H82" s="178"/>
      <c r="I82" s="191"/>
      <c r="J82" s="178"/>
      <c r="K82" s="178"/>
      <c r="L82" s="178"/>
      <c r="M82" s="178"/>
      <c r="N82" s="160" t="str">
        <f t="shared" ref="N82:N145" si="8">IF(H82&amp;J82&amp;K82&amp;L82&amp;M82="","",H82+J82+K82-L82-M82)</f>
        <v/>
      </c>
      <c r="O82" s="21"/>
      <c r="P82" s="160" t="str">
        <f t="shared" ref="P82:P145" si="9">IF($I82="E",H82,"")</f>
        <v/>
      </c>
      <c r="Q82" s="160">
        <f t="shared" si="4"/>
        <v>0</v>
      </c>
      <c r="R82" s="160" t="str">
        <f t="shared" si="5"/>
        <v/>
      </c>
      <c r="S82" s="160" t="str">
        <f t="shared" si="6"/>
        <v/>
      </c>
      <c r="T82" s="50" t="str">
        <f>IF($F82="","",IF(ISERROR(VLOOKUP(F82,PROVEEDORES!$D$8:$I$507,5,0)),1,VLOOKUP($F82,PROVEEDORES!$D$8:$I$507,5,0)))</f>
        <v/>
      </c>
    </row>
    <row r="83" spans="3:20" ht="17.45" customHeight="1" x14ac:dyDescent="0.25">
      <c r="C83" s="188"/>
      <c r="D83" s="189"/>
      <c r="E83" s="178"/>
      <c r="F83" s="178"/>
      <c r="G83" s="190">
        <f>DATOS!$E$13</f>
        <v>1</v>
      </c>
      <c r="H83" s="178"/>
      <c r="I83" s="191"/>
      <c r="J83" s="178"/>
      <c r="K83" s="178"/>
      <c r="L83" s="178"/>
      <c r="M83" s="178"/>
      <c r="N83" s="160" t="str">
        <f t="shared" si="8"/>
        <v/>
      </c>
      <c r="O83" s="21"/>
      <c r="P83" s="160" t="str">
        <f t="shared" si="9"/>
        <v/>
      </c>
      <c r="Q83" s="160">
        <f t="shared" ref="Q83:Q146" si="10">IF($I83=0%,H83,"")</f>
        <v>0</v>
      </c>
      <c r="R83" s="160" t="str">
        <f t="shared" ref="R83:R146" si="11">IF(OR($I83=8%,$I83=11%),$J83/$I83,"")</f>
        <v/>
      </c>
      <c r="S83" s="160" t="str">
        <f t="shared" ref="S83:S146" si="12">IF(OR($I83=15%,$I83=16%),$J83/$I83,"")</f>
        <v/>
      </c>
      <c r="T83" s="50" t="str">
        <f>IF($F83="","",IF(ISERROR(VLOOKUP(F83,PROVEEDORES!$D$8:$I$507,5,0)),1,VLOOKUP($F83,PROVEEDORES!$D$8:$I$507,5,0)))</f>
        <v/>
      </c>
    </row>
    <row r="84" spans="3:20" ht="17.45" customHeight="1" x14ac:dyDescent="0.25">
      <c r="C84" s="188"/>
      <c r="D84" s="189"/>
      <c r="E84" s="178"/>
      <c r="F84" s="178"/>
      <c r="G84" s="190">
        <f>DATOS!$E$13</f>
        <v>1</v>
      </c>
      <c r="H84" s="178"/>
      <c r="I84" s="191"/>
      <c r="J84" s="178"/>
      <c r="K84" s="178"/>
      <c r="L84" s="178"/>
      <c r="M84" s="178"/>
      <c r="N84" s="160" t="str">
        <f t="shared" si="8"/>
        <v/>
      </c>
      <c r="O84" s="21"/>
      <c r="P84" s="160" t="str">
        <f t="shared" si="9"/>
        <v/>
      </c>
      <c r="Q84" s="160">
        <f t="shared" si="10"/>
        <v>0</v>
      </c>
      <c r="R84" s="160" t="str">
        <f t="shared" si="11"/>
        <v/>
      </c>
      <c r="S84" s="160" t="str">
        <f t="shared" si="12"/>
        <v/>
      </c>
      <c r="T84" s="50" t="str">
        <f>IF($F84="","",IF(ISERROR(VLOOKUP(F84,PROVEEDORES!$D$8:$I$507,5,0)),1,VLOOKUP($F84,PROVEEDORES!$D$8:$I$507,5,0)))</f>
        <v/>
      </c>
    </row>
    <row r="85" spans="3:20" ht="17.45" customHeight="1" x14ac:dyDescent="0.25">
      <c r="C85" s="188"/>
      <c r="D85" s="189"/>
      <c r="E85" s="178"/>
      <c r="F85" s="178"/>
      <c r="G85" s="190">
        <f>DATOS!$E$13</f>
        <v>1</v>
      </c>
      <c r="H85" s="178"/>
      <c r="I85" s="191"/>
      <c r="J85" s="178"/>
      <c r="K85" s="178"/>
      <c r="L85" s="178"/>
      <c r="M85" s="178"/>
      <c r="N85" s="160" t="str">
        <f t="shared" si="8"/>
        <v/>
      </c>
      <c r="O85" s="21"/>
      <c r="P85" s="160" t="str">
        <f t="shared" si="9"/>
        <v/>
      </c>
      <c r="Q85" s="160">
        <f t="shared" si="10"/>
        <v>0</v>
      </c>
      <c r="R85" s="160" t="str">
        <f t="shared" si="11"/>
        <v/>
      </c>
      <c r="S85" s="160" t="str">
        <f t="shared" si="12"/>
        <v/>
      </c>
      <c r="T85" s="50" t="str">
        <f>IF($F85="","",IF(ISERROR(VLOOKUP(F85,PROVEEDORES!$D$8:$I$507,5,0)),1,VLOOKUP($F85,PROVEEDORES!$D$8:$I$507,5,0)))</f>
        <v/>
      </c>
    </row>
    <row r="86" spans="3:20" ht="17.45" customHeight="1" x14ac:dyDescent="0.25">
      <c r="C86" s="188"/>
      <c r="D86" s="189"/>
      <c r="E86" s="178"/>
      <c r="F86" s="178"/>
      <c r="G86" s="190">
        <f>DATOS!$E$13</f>
        <v>1</v>
      </c>
      <c r="H86" s="178"/>
      <c r="I86" s="191"/>
      <c r="J86" s="178"/>
      <c r="K86" s="178"/>
      <c r="L86" s="178"/>
      <c r="M86" s="178"/>
      <c r="N86" s="160" t="str">
        <f t="shared" si="8"/>
        <v/>
      </c>
      <c r="O86" s="21"/>
      <c r="P86" s="160" t="str">
        <f t="shared" si="9"/>
        <v/>
      </c>
      <c r="Q86" s="160">
        <f t="shared" si="10"/>
        <v>0</v>
      </c>
      <c r="R86" s="160" t="str">
        <f t="shared" si="11"/>
        <v/>
      </c>
      <c r="S86" s="160" t="str">
        <f t="shared" si="12"/>
        <v/>
      </c>
      <c r="T86" s="50" t="str">
        <f>IF($F86="","",IF(ISERROR(VLOOKUP(F86,PROVEEDORES!$D$8:$I$507,5,0)),1,VLOOKUP($F86,PROVEEDORES!$D$8:$I$507,5,0)))</f>
        <v/>
      </c>
    </row>
    <row r="87" spans="3:20" ht="17.45" customHeight="1" x14ac:dyDescent="0.25">
      <c r="C87" s="188"/>
      <c r="D87" s="189"/>
      <c r="E87" s="178"/>
      <c r="F87" s="178"/>
      <c r="G87" s="190">
        <f>DATOS!$E$13</f>
        <v>1</v>
      </c>
      <c r="H87" s="178"/>
      <c r="I87" s="191"/>
      <c r="J87" s="178"/>
      <c r="K87" s="178"/>
      <c r="L87" s="178"/>
      <c r="M87" s="178"/>
      <c r="N87" s="160" t="str">
        <f t="shared" si="8"/>
        <v/>
      </c>
      <c r="O87" s="21"/>
      <c r="P87" s="160" t="str">
        <f t="shared" si="9"/>
        <v/>
      </c>
      <c r="Q87" s="160">
        <f t="shared" si="10"/>
        <v>0</v>
      </c>
      <c r="R87" s="160" t="str">
        <f t="shared" si="11"/>
        <v/>
      </c>
      <c r="S87" s="160" t="str">
        <f t="shared" si="12"/>
        <v/>
      </c>
      <c r="T87" s="50" t="str">
        <f>IF($F87="","",IF(ISERROR(VLOOKUP(F87,PROVEEDORES!$D$8:$I$507,5,0)),1,VLOOKUP($F87,PROVEEDORES!$D$8:$I$507,5,0)))</f>
        <v/>
      </c>
    </row>
    <row r="88" spans="3:20" ht="17.45" customHeight="1" x14ac:dyDescent="0.25">
      <c r="C88" s="188"/>
      <c r="D88" s="189"/>
      <c r="E88" s="178"/>
      <c r="F88" s="178"/>
      <c r="G88" s="190">
        <f>DATOS!$E$13</f>
        <v>1</v>
      </c>
      <c r="H88" s="178"/>
      <c r="I88" s="191"/>
      <c r="J88" s="178"/>
      <c r="K88" s="178"/>
      <c r="L88" s="178"/>
      <c r="M88" s="178"/>
      <c r="N88" s="160" t="str">
        <f t="shared" si="8"/>
        <v/>
      </c>
      <c r="O88" s="21"/>
      <c r="P88" s="160" t="str">
        <f t="shared" si="9"/>
        <v/>
      </c>
      <c r="Q88" s="160">
        <f t="shared" si="10"/>
        <v>0</v>
      </c>
      <c r="R88" s="160" t="str">
        <f t="shared" si="11"/>
        <v/>
      </c>
      <c r="S88" s="160" t="str">
        <f t="shared" si="12"/>
        <v/>
      </c>
      <c r="T88" s="50" t="str">
        <f>IF($F88="","",IF(ISERROR(VLOOKUP(F88,PROVEEDORES!$D$8:$I$507,5,0)),1,VLOOKUP($F88,PROVEEDORES!$D$8:$I$507,5,0)))</f>
        <v/>
      </c>
    </row>
    <row r="89" spans="3:20" ht="17.45" customHeight="1" x14ac:dyDescent="0.25">
      <c r="C89" s="188"/>
      <c r="D89" s="189"/>
      <c r="E89" s="178"/>
      <c r="F89" s="178"/>
      <c r="G89" s="190">
        <f>DATOS!$E$13</f>
        <v>1</v>
      </c>
      <c r="H89" s="178"/>
      <c r="I89" s="191"/>
      <c r="J89" s="178"/>
      <c r="K89" s="178"/>
      <c r="L89" s="178"/>
      <c r="M89" s="178"/>
      <c r="N89" s="160" t="str">
        <f t="shared" si="8"/>
        <v/>
      </c>
      <c r="O89" s="21"/>
      <c r="P89" s="160" t="str">
        <f t="shared" si="9"/>
        <v/>
      </c>
      <c r="Q89" s="160">
        <f t="shared" si="10"/>
        <v>0</v>
      </c>
      <c r="R89" s="160" t="str">
        <f t="shared" si="11"/>
        <v/>
      </c>
      <c r="S89" s="160" t="str">
        <f t="shared" si="12"/>
        <v/>
      </c>
      <c r="T89" s="50" t="str">
        <f>IF($F89="","",IF(ISERROR(VLOOKUP(F89,PROVEEDORES!$D$8:$I$507,5,0)),1,VLOOKUP($F89,PROVEEDORES!$D$8:$I$507,5,0)))</f>
        <v/>
      </c>
    </row>
    <row r="90" spans="3:20" ht="17.45" customHeight="1" x14ac:dyDescent="0.25">
      <c r="C90" s="188"/>
      <c r="D90" s="189"/>
      <c r="E90" s="178"/>
      <c r="F90" s="178"/>
      <c r="G90" s="190">
        <f>DATOS!$E$13</f>
        <v>1</v>
      </c>
      <c r="H90" s="178"/>
      <c r="I90" s="191"/>
      <c r="J90" s="178"/>
      <c r="K90" s="178"/>
      <c r="L90" s="178"/>
      <c r="M90" s="178"/>
      <c r="N90" s="160" t="str">
        <f t="shared" si="8"/>
        <v/>
      </c>
      <c r="O90" s="21"/>
      <c r="P90" s="160" t="str">
        <f t="shared" si="9"/>
        <v/>
      </c>
      <c r="Q90" s="160">
        <f t="shared" si="10"/>
        <v>0</v>
      </c>
      <c r="R90" s="160" t="str">
        <f t="shared" si="11"/>
        <v/>
      </c>
      <c r="S90" s="160" t="str">
        <f t="shared" si="12"/>
        <v/>
      </c>
      <c r="T90" s="50" t="str">
        <f>IF($F90="","",IF(ISERROR(VLOOKUP(F90,PROVEEDORES!$D$8:$I$507,5,0)),1,VLOOKUP($F90,PROVEEDORES!$D$8:$I$507,5,0)))</f>
        <v/>
      </c>
    </row>
    <row r="91" spans="3:20" ht="17.45" customHeight="1" x14ac:dyDescent="0.25">
      <c r="C91" s="188"/>
      <c r="D91" s="189"/>
      <c r="E91" s="178"/>
      <c r="F91" s="178"/>
      <c r="G91" s="190">
        <f>DATOS!$E$13</f>
        <v>1</v>
      </c>
      <c r="H91" s="178"/>
      <c r="I91" s="191"/>
      <c r="J91" s="178"/>
      <c r="K91" s="178"/>
      <c r="L91" s="178"/>
      <c r="M91" s="178"/>
      <c r="N91" s="160" t="str">
        <f t="shared" si="8"/>
        <v/>
      </c>
      <c r="O91" s="21"/>
      <c r="P91" s="160" t="str">
        <f t="shared" si="9"/>
        <v/>
      </c>
      <c r="Q91" s="160">
        <f t="shared" si="10"/>
        <v>0</v>
      </c>
      <c r="R91" s="160" t="str">
        <f t="shared" si="11"/>
        <v/>
      </c>
      <c r="S91" s="160" t="str">
        <f t="shared" si="12"/>
        <v/>
      </c>
      <c r="T91" s="50" t="str">
        <f>IF($F91="","",IF(ISERROR(VLOOKUP(F91,PROVEEDORES!$D$8:$I$507,5,0)),1,VLOOKUP($F91,PROVEEDORES!$D$8:$I$507,5,0)))</f>
        <v/>
      </c>
    </row>
    <row r="92" spans="3:20" ht="17.45" customHeight="1" x14ac:dyDescent="0.25">
      <c r="C92" s="188"/>
      <c r="D92" s="189"/>
      <c r="E92" s="178"/>
      <c r="F92" s="178"/>
      <c r="G92" s="190">
        <f>DATOS!$E$13</f>
        <v>1</v>
      </c>
      <c r="H92" s="178"/>
      <c r="I92" s="191"/>
      <c r="J92" s="178"/>
      <c r="K92" s="178"/>
      <c r="L92" s="178"/>
      <c r="M92" s="178"/>
      <c r="N92" s="160" t="str">
        <f t="shared" si="8"/>
        <v/>
      </c>
      <c r="O92" s="21"/>
      <c r="P92" s="160" t="str">
        <f t="shared" si="9"/>
        <v/>
      </c>
      <c r="Q92" s="160">
        <f t="shared" si="10"/>
        <v>0</v>
      </c>
      <c r="R92" s="160" t="str">
        <f t="shared" si="11"/>
        <v/>
      </c>
      <c r="S92" s="160" t="str">
        <f t="shared" si="12"/>
        <v/>
      </c>
      <c r="T92" s="50" t="str">
        <f>IF($F92="","",IF(ISERROR(VLOOKUP(F92,PROVEEDORES!$D$8:$I$507,5,0)),1,VLOOKUP($F92,PROVEEDORES!$D$8:$I$507,5,0)))</f>
        <v/>
      </c>
    </row>
    <row r="93" spans="3:20" ht="17.45" customHeight="1" x14ac:dyDescent="0.25">
      <c r="C93" s="188"/>
      <c r="D93" s="189"/>
      <c r="E93" s="178"/>
      <c r="F93" s="178"/>
      <c r="G93" s="190">
        <f>DATOS!$E$13</f>
        <v>1</v>
      </c>
      <c r="H93" s="178"/>
      <c r="I93" s="191"/>
      <c r="J93" s="178"/>
      <c r="K93" s="178"/>
      <c r="L93" s="178"/>
      <c r="M93" s="178"/>
      <c r="N93" s="160" t="str">
        <f t="shared" si="8"/>
        <v/>
      </c>
      <c r="O93" s="21"/>
      <c r="P93" s="160" t="str">
        <f t="shared" si="9"/>
        <v/>
      </c>
      <c r="Q93" s="160">
        <f t="shared" si="10"/>
        <v>0</v>
      </c>
      <c r="R93" s="160" t="str">
        <f t="shared" si="11"/>
        <v/>
      </c>
      <c r="S93" s="160" t="str">
        <f t="shared" si="12"/>
        <v/>
      </c>
      <c r="T93" s="50" t="str">
        <f>IF($F93="","",IF(ISERROR(VLOOKUP(F93,PROVEEDORES!$D$8:$I$507,5,0)),1,VLOOKUP($F93,PROVEEDORES!$D$8:$I$507,5,0)))</f>
        <v/>
      </c>
    </row>
    <row r="94" spans="3:20" ht="17.45" customHeight="1" x14ac:dyDescent="0.25">
      <c r="C94" s="188"/>
      <c r="D94" s="189"/>
      <c r="E94" s="178"/>
      <c r="F94" s="178"/>
      <c r="G94" s="190">
        <f>DATOS!$E$13</f>
        <v>1</v>
      </c>
      <c r="H94" s="178"/>
      <c r="I94" s="191"/>
      <c r="J94" s="178"/>
      <c r="K94" s="178"/>
      <c r="L94" s="178"/>
      <c r="M94" s="178"/>
      <c r="N94" s="160" t="str">
        <f t="shared" si="8"/>
        <v/>
      </c>
      <c r="O94" s="21"/>
      <c r="P94" s="160" t="str">
        <f t="shared" si="9"/>
        <v/>
      </c>
      <c r="Q94" s="160">
        <f t="shared" si="10"/>
        <v>0</v>
      </c>
      <c r="R94" s="160" t="str">
        <f t="shared" si="11"/>
        <v/>
      </c>
      <c r="S94" s="160" t="str">
        <f t="shared" si="12"/>
        <v/>
      </c>
      <c r="T94" s="50" t="str">
        <f>IF($F94="","",IF(ISERROR(VLOOKUP(F94,PROVEEDORES!$D$8:$I$507,5,0)),1,VLOOKUP($F94,PROVEEDORES!$D$8:$I$507,5,0)))</f>
        <v/>
      </c>
    </row>
    <row r="95" spans="3:20" ht="17.45" customHeight="1" x14ac:dyDescent="0.25">
      <c r="C95" s="188"/>
      <c r="D95" s="189"/>
      <c r="E95" s="178"/>
      <c r="F95" s="178"/>
      <c r="G95" s="190">
        <f>DATOS!$E$13</f>
        <v>1</v>
      </c>
      <c r="H95" s="178"/>
      <c r="I95" s="191"/>
      <c r="J95" s="178"/>
      <c r="K95" s="178"/>
      <c r="L95" s="178"/>
      <c r="M95" s="178"/>
      <c r="N95" s="160" t="str">
        <f t="shared" si="8"/>
        <v/>
      </c>
      <c r="O95" s="21"/>
      <c r="P95" s="160" t="str">
        <f t="shared" si="9"/>
        <v/>
      </c>
      <c r="Q95" s="160">
        <f t="shared" si="10"/>
        <v>0</v>
      </c>
      <c r="R95" s="160" t="str">
        <f t="shared" si="11"/>
        <v/>
      </c>
      <c r="S95" s="160" t="str">
        <f t="shared" si="12"/>
        <v/>
      </c>
      <c r="T95" s="50" t="str">
        <f>IF($F95="","",IF(ISERROR(VLOOKUP(F95,PROVEEDORES!$D$8:$I$507,5,0)),1,VLOOKUP($F95,PROVEEDORES!$D$8:$I$507,5,0)))</f>
        <v/>
      </c>
    </row>
    <row r="96" spans="3:20" ht="17.45" customHeight="1" x14ac:dyDescent="0.25">
      <c r="C96" s="188"/>
      <c r="D96" s="189"/>
      <c r="E96" s="178"/>
      <c r="F96" s="178"/>
      <c r="G96" s="190">
        <f>DATOS!$E$13</f>
        <v>1</v>
      </c>
      <c r="H96" s="178"/>
      <c r="I96" s="191"/>
      <c r="J96" s="178"/>
      <c r="K96" s="178"/>
      <c r="L96" s="178"/>
      <c r="M96" s="178"/>
      <c r="N96" s="160" t="str">
        <f t="shared" si="8"/>
        <v/>
      </c>
      <c r="O96" s="21"/>
      <c r="P96" s="160" t="str">
        <f t="shared" si="9"/>
        <v/>
      </c>
      <c r="Q96" s="160">
        <f t="shared" si="10"/>
        <v>0</v>
      </c>
      <c r="R96" s="160" t="str">
        <f t="shared" si="11"/>
        <v/>
      </c>
      <c r="S96" s="160" t="str">
        <f t="shared" si="12"/>
        <v/>
      </c>
      <c r="T96" s="50" t="str">
        <f>IF($F96="","",IF(ISERROR(VLOOKUP(F96,PROVEEDORES!$D$8:$I$507,5,0)),1,VLOOKUP($F96,PROVEEDORES!$D$8:$I$507,5,0)))</f>
        <v/>
      </c>
    </row>
    <row r="97" spans="3:20" ht="17.45" customHeight="1" x14ac:dyDescent="0.25">
      <c r="C97" s="188"/>
      <c r="D97" s="189"/>
      <c r="E97" s="178"/>
      <c r="F97" s="178"/>
      <c r="G97" s="190">
        <f>DATOS!$E$13</f>
        <v>1</v>
      </c>
      <c r="H97" s="178"/>
      <c r="I97" s="191"/>
      <c r="J97" s="178"/>
      <c r="K97" s="178"/>
      <c r="L97" s="178"/>
      <c r="M97" s="178"/>
      <c r="N97" s="160" t="str">
        <f t="shared" si="8"/>
        <v/>
      </c>
      <c r="O97" s="21"/>
      <c r="P97" s="160" t="str">
        <f t="shared" si="9"/>
        <v/>
      </c>
      <c r="Q97" s="160">
        <f t="shared" si="10"/>
        <v>0</v>
      </c>
      <c r="R97" s="160" t="str">
        <f t="shared" si="11"/>
        <v/>
      </c>
      <c r="S97" s="160" t="str">
        <f t="shared" si="12"/>
        <v/>
      </c>
      <c r="T97" s="50" t="str">
        <f>IF($F97="","",IF(ISERROR(VLOOKUP(F97,PROVEEDORES!$D$8:$I$507,5,0)),1,VLOOKUP($F97,PROVEEDORES!$D$8:$I$507,5,0)))</f>
        <v/>
      </c>
    </row>
    <row r="98" spans="3:20" ht="17.45" customHeight="1" x14ac:dyDescent="0.25">
      <c r="C98" s="188"/>
      <c r="D98" s="189"/>
      <c r="E98" s="178"/>
      <c r="F98" s="178"/>
      <c r="G98" s="190">
        <f>DATOS!$E$13</f>
        <v>1</v>
      </c>
      <c r="H98" s="178"/>
      <c r="I98" s="191"/>
      <c r="J98" s="178"/>
      <c r="K98" s="178"/>
      <c r="L98" s="178"/>
      <c r="M98" s="178"/>
      <c r="N98" s="160" t="str">
        <f t="shared" si="8"/>
        <v/>
      </c>
      <c r="O98" s="21"/>
      <c r="P98" s="160" t="str">
        <f t="shared" si="9"/>
        <v/>
      </c>
      <c r="Q98" s="160">
        <f t="shared" si="10"/>
        <v>0</v>
      </c>
      <c r="R98" s="160" t="str">
        <f t="shared" si="11"/>
        <v/>
      </c>
      <c r="S98" s="160" t="str">
        <f t="shared" si="12"/>
        <v/>
      </c>
      <c r="T98" s="50" t="str">
        <f>IF($F98="","",IF(ISERROR(VLOOKUP(F98,PROVEEDORES!$D$8:$I$507,5,0)),1,VLOOKUP($F98,PROVEEDORES!$D$8:$I$507,5,0)))</f>
        <v/>
      </c>
    </row>
    <row r="99" spans="3:20" ht="17.45" customHeight="1" x14ac:dyDescent="0.25">
      <c r="C99" s="188"/>
      <c r="D99" s="189"/>
      <c r="E99" s="178"/>
      <c r="F99" s="178"/>
      <c r="G99" s="190">
        <f>DATOS!$E$13</f>
        <v>1</v>
      </c>
      <c r="H99" s="178"/>
      <c r="I99" s="191"/>
      <c r="J99" s="178"/>
      <c r="K99" s="178"/>
      <c r="L99" s="178"/>
      <c r="M99" s="178"/>
      <c r="N99" s="160" t="str">
        <f t="shared" si="8"/>
        <v/>
      </c>
      <c r="O99" s="21"/>
      <c r="P99" s="160" t="str">
        <f t="shared" si="9"/>
        <v/>
      </c>
      <c r="Q99" s="160">
        <f t="shared" si="10"/>
        <v>0</v>
      </c>
      <c r="R99" s="160" t="str">
        <f t="shared" si="11"/>
        <v/>
      </c>
      <c r="S99" s="160" t="str">
        <f t="shared" si="12"/>
        <v/>
      </c>
      <c r="T99" s="50" t="str">
        <f>IF($F99="","",IF(ISERROR(VLOOKUP(F99,PROVEEDORES!$D$8:$I$507,5,0)),1,VLOOKUP($F99,PROVEEDORES!$D$8:$I$507,5,0)))</f>
        <v/>
      </c>
    </row>
    <row r="100" spans="3:20" ht="17.45" customHeight="1" x14ac:dyDescent="0.25">
      <c r="C100" s="188"/>
      <c r="D100" s="189"/>
      <c r="E100" s="178"/>
      <c r="F100" s="178"/>
      <c r="G100" s="190">
        <f>DATOS!$E$13</f>
        <v>1</v>
      </c>
      <c r="H100" s="178"/>
      <c r="I100" s="191"/>
      <c r="J100" s="178"/>
      <c r="K100" s="178"/>
      <c r="L100" s="178"/>
      <c r="M100" s="178"/>
      <c r="N100" s="160" t="str">
        <f t="shared" si="8"/>
        <v/>
      </c>
      <c r="O100" s="21"/>
      <c r="P100" s="160" t="str">
        <f t="shared" si="9"/>
        <v/>
      </c>
      <c r="Q100" s="160">
        <f t="shared" si="10"/>
        <v>0</v>
      </c>
      <c r="R100" s="160" t="str">
        <f t="shared" si="11"/>
        <v/>
      </c>
      <c r="S100" s="160" t="str">
        <f t="shared" si="12"/>
        <v/>
      </c>
      <c r="T100" s="50" t="str">
        <f>IF($F100="","",IF(ISERROR(VLOOKUP(F100,PROVEEDORES!$D$8:$I$507,5,0)),1,VLOOKUP($F100,PROVEEDORES!$D$8:$I$507,5,0)))</f>
        <v/>
      </c>
    </row>
    <row r="101" spans="3:20" ht="17.45" customHeight="1" x14ac:dyDescent="0.25">
      <c r="C101" s="188"/>
      <c r="D101" s="189"/>
      <c r="E101" s="178"/>
      <c r="F101" s="178"/>
      <c r="G101" s="190">
        <f>DATOS!$E$13</f>
        <v>1</v>
      </c>
      <c r="H101" s="178"/>
      <c r="I101" s="191"/>
      <c r="J101" s="178"/>
      <c r="K101" s="178"/>
      <c r="L101" s="178"/>
      <c r="M101" s="178"/>
      <c r="N101" s="160" t="str">
        <f t="shared" si="8"/>
        <v/>
      </c>
      <c r="O101" s="21"/>
      <c r="P101" s="160" t="str">
        <f t="shared" si="9"/>
        <v/>
      </c>
      <c r="Q101" s="160">
        <f t="shared" si="10"/>
        <v>0</v>
      </c>
      <c r="R101" s="160" t="str">
        <f t="shared" si="11"/>
        <v/>
      </c>
      <c r="S101" s="160" t="str">
        <f t="shared" si="12"/>
        <v/>
      </c>
      <c r="T101" s="50" t="str">
        <f>IF($F101="","",IF(ISERROR(VLOOKUP(F101,PROVEEDORES!$D$8:$I$507,5,0)),1,VLOOKUP($F101,PROVEEDORES!$D$8:$I$507,5,0)))</f>
        <v/>
      </c>
    </row>
    <row r="102" spans="3:20" ht="17.45" customHeight="1" x14ac:dyDescent="0.25">
      <c r="C102" s="188"/>
      <c r="D102" s="189"/>
      <c r="E102" s="178"/>
      <c r="F102" s="178"/>
      <c r="G102" s="190">
        <f>DATOS!$E$13</f>
        <v>1</v>
      </c>
      <c r="H102" s="178"/>
      <c r="I102" s="191"/>
      <c r="J102" s="178"/>
      <c r="K102" s="178"/>
      <c r="L102" s="178"/>
      <c r="M102" s="178"/>
      <c r="N102" s="160" t="str">
        <f t="shared" si="8"/>
        <v/>
      </c>
      <c r="O102" s="21"/>
      <c r="P102" s="160" t="str">
        <f t="shared" si="9"/>
        <v/>
      </c>
      <c r="Q102" s="160">
        <f t="shared" si="10"/>
        <v>0</v>
      </c>
      <c r="R102" s="160" t="str">
        <f t="shared" si="11"/>
        <v/>
      </c>
      <c r="S102" s="160" t="str">
        <f t="shared" si="12"/>
        <v/>
      </c>
      <c r="T102" s="50" t="str">
        <f>IF($F102="","",IF(ISERROR(VLOOKUP(F102,PROVEEDORES!$D$8:$I$507,5,0)),1,VLOOKUP($F102,PROVEEDORES!$D$8:$I$507,5,0)))</f>
        <v/>
      </c>
    </row>
    <row r="103" spans="3:20" ht="17.45" customHeight="1" x14ac:dyDescent="0.25">
      <c r="C103" s="188"/>
      <c r="D103" s="189"/>
      <c r="E103" s="178"/>
      <c r="F103" s="178"/>
      <c r="G103" s="190">
        <f>DATOS!$E$13</f>
        <v>1</v>
      </c>
      <c r="H103" s="178"/>
      <c r="I103" s="191"/>
      <c r="J103" s="178"/>
      <c r="K103" s="178"/>
      <c r="L103" s="178"/>
      <c r="M103" s="178"/>
      <c r="N103" s="160" t="str">
        <f t="shared" si="8"/>
        <v/>
      </c>
      <c r="O103" s="21"/>
      <c r="P103" s="160" t="str">
        <f t="shared" si="9"/>
        <v/>
      </c>
      <c r="Q103" s="160">
        <f t="shared" si="10"/>
        <v>0</v>
      </c>
      <c r="R103" s="160" t="str">
        <f t="shared" si="11"/>
        <v/>
      </c>
      <c r="S103" s="160" t="str">
        <f t="shared" si="12"/>
        <v/>
      </c>
      <c r="T103" s="50" t="str">
        <f>IF($F103="","",IF(ISERROR(VLOOKUP(F103,PROVEEDORES!$D$8:$I$507,5,0)),1,VLOOKUP($F103,PROVEEDORES!$D$8:$I$507,5,0)))</f>
        <v/>
      </c>
    </row>
    <row r="104" spans="3:20" ht="17.45" customHeight="1" x14ac:dyDescent="0.25">
      <c r="C104" s="188"/>
      <c r="D104" s="189"/>
      <c r="E104" s="178"/>
      <c r="F104" s="178"/>
      <c r="G104" s="190">
        <f>DATOS!$E$13</f>
        <v>1</v>
      </c>
      <c r="H104" s="178"/>
      <c r="I104" s="191"/>
      <c r="J104" s="178"/>
      <c r="K104" s="178"/>
      <c r="L104" s="178"/>
      <c r="M104" s="178"/>
      <c r="N104" s="160" t="str">
        <f t="shared" si="8"/>
        <v/>
      </c>
      <c r="O104" s="21"/>
      <c r="P104" s="160" t="str">
        <f t="shared" si="9"/>
        <v/>
      </c>
      <c r="Q104" s="160">
        <f t="shared" si="10"/>
        <v>0</v>
      </c>
      <c r="R104" s="160" t="str">
        <f t="shared" si="11"/>
        <v/>
      </c>
      <c r="S104" s="160" t="str">
        <f t="shared" si="12"/>
        <v/>
      </c>
      <c r="T104" s="50" t="str">
        <f>IF($F104="","",IF(ISERROR(VLOOKUP(F104,PROVEEDORES!$D$8:$I$507,5,0)),1,VLOOKUP($F104,PROVEEDORES!$D$8:$I$507,5,0)))</f>
        <v/>
      </c>
    </row>
    <row r="105" spans="3:20" ht="17.45" customHeight="1" x14ac:dyDescent="0.25">
      <c r="C105" s="188"/>
      <c r="D105" s="189"/>
      <c r="E105" s="178"/>
      <c r="F105" s="178"/>
      <c r="G105" s="190">
        <f>DATOS!$E$13</f>
        <v>1</v>
      </c>
      <c r="H105" s="178"/>
      <c r="I105" s="191"/>
      <c r="J105" s="178"/>
      <c r="K105" s="178"/>
      <c r="L105" s="178"/>
      <c r="M105" s="178"/>
      <c r="N105" s="160" t="str">
        <f t="shared" si="8"/>
        <v/>
      </c>
      <c r="O105" s="21"/>
      <c r="P105" s="160" t="str">
        <f t="shared" si="9"/>
        <v/>
      </c>
      <c r="Q105" s="160">
        <f t="shared" si="10"/>
        <v>0</v>
      </c>
      <c r="R105" s="160" t="str">
        <f t="shared" si="11"/>
        <v/>
      </c>
      <c r="S105" s="160" t="str">
        <f t="shared" si="12"/>
        <v/>
      </c>
      <c r="T105" s="50" t="str">
        <f>IF($F105="","",IF(ISERROR(VLOOKUP(F105,PROVEEDORES!$D$8:$I$507,5,0)),1,VLOOKUP($F105,PROVEEDORES!$D$8:$I$507,5,0)))</f>
        <v/>
      </c>
    </row>
    <row r="106" spans="3:20" ht="17.45" customHeight="1" x14ac:dyDescent="0.25">
      <c r="C106" s="188"/>
      <c r="D106" s="189"/>
      <c r="E106" s="178"/>
      <c r="F106" s="178"/>
      <c r="G106" s="190">
        <f>DATOS!$E$13</f>
        <v>1</v>
      </c>
      <c r="H106" s="178"/>
      <c r="I106" s="191"/>
      <c r="J106" s="178"/>
      <c r="K106" s="178"/>
      <c r="L106" s="178"/>
      <c r="M106" s="178"/>
      <c r="N106" s="160" t="str">
        <f t="shared" si="8"/>
        <v/>
      </c>
      <c r="O106" s="21"/>
      <c r="P106" s="160" t="str">
        <f t="shared" si="9"/>
        <v/>
      </c>
      <c r="Q106" s="160">
        <f t="shared" si="10"/>
        <v>0</v>
      </c>
      <c r="R106" s="160" t="str">
        <f t="shared" si="11"/>
        <v/>
      </c>
      <c r="S106" s="160" t="str">
        <f t="shared" si="12"/>
        <v/>
      </c>
      <c r="T106" s="50" t="str">
        <f>IF($F106="","",IF(ISERROR(VLOOKUP(F106,PROVEEDORES!$D$8:$I$507,5,0)),1,VLOOKUP($F106,PROVEEDORES!$D$8:$I$507,5,0)))</f>
        <v/>
      </c>
    </row>
    <row r="107" spans="3:20" ht="17.45" customHeight="1" x14ac:dyDescent="0.25">
      <c r="C107" s="188"/>
      <c r="D107" s="189"/>
      <c r="E107" s="178"/>
      <c r="F107" s="178"/>
      <c r="G107" s="190">
        <f>DATOS!$E$13</f>
        <v>1</v>
      </c>
      <c r="H107" s="178"/>
      <c r="I107" s="191"/>
      <c r="J107" s="178"/>
      <c r="K107" s="178"/>
      <c r="L107" s="178"/>
      <c r="M107" s="178"/>
      <c r="N107" s="160" t="str">
        <f t="shared" si="8"/>
        <v/>
      </c>
      <c r="O107" s="21"/>
      <c r="P107" s="160" t="str">
        <f t="shared" si="9"/>
        <v/>
      </c>
      <c r="Q107" s="160">
        <f t="shared" si="10"/>
        <v>0</v>
      </c>
      <c r="R107" s="160" t="str">
        <f t="shared" si="11"/>
        <v/>
      </c>
      <c r="S107" s="160" t="str">
        <f t="shared" si="12"/>
        <v/>
      </c>
      <c r="T107" s="50" t="str">
        <f>IF($F107="","",IF(ISERROR(VLOOKUP(F107,PROVEEDORES!$D$8:$I$507,5,0)),1,VLOOKUP($F107,PROVEEDORES!$D$8:$I$507,5,0)))</f>
        <v/>
      </c>
    </row>
    <row r="108" spans="3:20" ht="17.45" customHeight="1" x14ac:dyDescent="0.25">
      <c r="C108" s="188"/>
      <c r="D108" s="189"/>
      <c r="E108" s="178"/>
      <c r="F108" s="178"/>
      <c r="G108" s="190">
        <f>DATOS!$E$13</f>
        <v>1</v>
      </c>
      <c r="H108" s="178"/>
      <c r="I108" s="191"/>
      <c r="J108" s="178"/>
      <c r="K108" s="178"/>
      <c r="L108" s="178"/>
      <c r="M108" s="178"/>
      <c r="N108" s="160" t="str">
        <f t="shared" si="8"/>
        <v/>
      </c>
      <c r="O108" s="21"/>
      <c r="P108" s="160" t="str">
        <f t="shared" si="9"/>
        <v/>
      </c>
      <c r="Q108" s="160">
        <f t="shared" si="10"/>
        <v>0</v>
      </c>
      <c r="R108" s="160" t="str">
        <f t="shared" si="11"/>
        <v/>
      </c>
      <c r="S108" s="160" t="str">
        <f t="shared" si="12"/>
        <v/>
      </c>
      <c r="T108" s="50" t="str">
        <f>IF($F108="","",IF(ISERROR(VLOOKUP(F108,PROVEEDORES!$D$8:$I$507,5,0)),1,VLOOKUP($F108,PROVEEDORES!$D$8:$I$507,5,0)))</f>
        <v/>
      </c>
    </row>
    <row r="109" spans="3:20" ht="17.45" customHeight="1" x14ac:dyDescent="0.25">
      <c r="C109" s="188"/>
      <c r="D109" s="189"/>
      <c r="E109" s="178"/>
      <c r="F109" s="178"/>
      <c r="G109" s="190">
        <f>DATOS!$E$13</f>
        <v>1</v>
      </c>
      <c r="H109" s="178"/>
      <c r="I109" s="191"/>
      <c r="J109" s="178"/>
      <c r="K109" s="178"/>
      <c r="L109" s="178"/>
      <c r="M109" s="178"/>
      <c r="N109" s="160" t="str">
        <f t="shared" si="8"/>
        <v/>
      </c>
      <c r="O109" s="21"/>
      <c r="P109" s="160" t="str">
        <f t="shared" si="9"/>
        <v/>
      </c>
      <c r="Q109" s="160">
        <f t="shared" si="10"/>
        <v>0</v>
      </c>
      <c r="R109" s="160" t="str">
        <f t="shared" si="11"/>
        <v/>
      </c>
      <c r="S109" s="160" t="str">
        <f t="shared" si="12"/>
        <v/>
      </c>
      <c r="T109" s="50" t="str">
        <f>IF($F109="","",IF(ISERROR(VLOOKUP(F109,PROVEEDORES!$D$8:$I$507,5,0)),1,VLOOKUP($F109,PROVEEDORES!$D$8:$I$507,5,0)))</f>
        <v/>
      </c>
    </row>
    <row r="110" spans="3:20" ht="17.45" customHeight="1" x14ac:dyDescent="0.25">
      <c r="C110" s="188"/>
      <c r="D110" s="189"/>
      <c r="E110" s="178"/>
      <c r="F110" s="178"/>
      <c r="G110" s="190">
        <f>DATOS!$E$13</f>
        <v>1</v>
      </c>
      <c r="H110" s="178"/>
      <c r="I110" s="191"/>
      <c r="J110" s="178"/>
      <c r="K110" s="178"/>
      <c r="L110" s="178"/>
      <c r="M110" s="178"/>
      <c r="N110" s="160" t="str">
        <f t="shared" si="8"/>
        <v/>
      </c>
      <c r="O110" s="21"/>
      <c r="P110" s="160" t="str">
        <f t="shared" si="9"/>
        <v/>
      </c>
      <c r="Q110" s="160">
        <f t="shared" si="10"/>
        <v>0</v>
      </c>
      <c r="R110" s="160" t="str">
        <f t="shared" si="11"/>
        <v/>
      </c>
      <c r="S110" s="160" t="str">
        <f t="shared" si="12"/>
        <v/>
      </c>
      <c r="T110" s="50" t="str">
        <f>IF($F110="","",IF(ISERROR(VLOOKUP(F110,PROVEEDORES!$D$8:$I$507,5,0)),1,VLOOKUP($F110,PROVEEDORES!$D$8:$I$507,5,0)))</f>
        <v/>
      </c>
    </row>
    <row r="111" spans="3:20" ht="17.45" customHeight="1" x14ac:dyDescent="0.25">
      <c r="C111" s="188"/>
      <c r="D111" s="189"/>
      <c r="E111" s="178"/>
      <c r="F111" s="178"/>
      <c r="G111" s="190">
        <f>DATOS!$E$13</f>
        <v>1</v>
      </c>
      <c r="H111" s="178"/>
      <c r="I111" s="191"/>
      <c r="J111" s="178"/>
      <c r="K111" s="178"/>
      <c r="L111" s="178"/>
      <c r="M111" s="178"/>
      <c r="N111" s="160" t="str">
        <f t="shared" si="8"/>
        <v/>
      </c>
      <c r="O111" s="21"/>
      <c r="P111" s="160" t="str">
        <f t="shared" si="9"/>
        <v/>
      </c>
      <c r="Q111" s="160">
        <f t="shared" si="10"/>
        <v>0</v>
      </c>
      <c r="R111" s="160" t="str">
        <f t="shared" si="11"/>
        <v/>
      </c>
      <c r="S111" s="160" t="str">
        <f t="shared" si="12"/>
        <v/>
      </c>
      <c r="T111" s="50" t="str">
        <f>IF($F111="","",IF(ISERROR(VLOOKUP(F111,PROVEEDORES!$D$8:$I$507,5,0)),1,VLOOKUP($F111,PROVEEDORES!$D$8:$I$507,5,0)))</f>
        <v/>
      </c>
    </row>
    <row r="112" spans="3:20" ht="17.45" customHeight="1" x14ac:dyDescent="0.25">
      <c r="C112" s="188"/>
      <c r="D112" s="189"/>
      <c r="E112" s="178"/>
      <c r="F112" s="178"/>
      <c r="G112" s="190">
        <f>DATOS!$E$13</f>
        <v>1</v>
      </c>
      <c r="H112" s="178"/>
      <c r="I112" s="191"/>
      <c r="J112" s="178"/>
      <c r="K112" s="178"/>
      <c r="L112" s="178"/>
      <c r="M112" s="178"/>
      <c r="N112" s="160" t="str">
        <f t="shared" si="8"/>
        <v/>
      </c>
      <c r="O112" s="21"/>
      <c r="P112" s="160" t="str">
        <f t="shared" si="9"/>
        <v/>
      </c>
      <c r="Q112" s="160">
        <f t="shared" si="10"/>
        <v>0</v>
      </c>
      <c r="R112" s="160" t="str">
        <f t="shared" si="11"/>
        <v/>
      </c>
      <c r="S112" s="160" t="str">
        <f t="shared" si="12"/>
        <v/>
      </c>
      <c r="T112" s="50" t="str">
        <f>IF($F112="","",IF(ISERROR(VLOOKUP(F112,PROVEEDORES!$D$8:$I$507,5,0)),1,VLOOKUP($F112,PROVEEDORES!$D$8:$I$507,5,0)))</f>
        <v/>
      </c>
    </row>
    <row r="113" spans="3:20" ht="17.45" customHeight="1" x14ac:dyDescent="0.25">
      <c r="C113" s="188"/>
      <c r="D113" s="189"/>
      <c r="E113" s="178"/>
      <c r="F113" s="178"/>
      <c r="G113" s="190">
        <f>DATOS!$E$13</f>
        <v>1</v>
      </c>
      <c r="H113" s="178"/>
      <c r="I113" s="191"/>
      <c r="J113" s="178"/>
      <c r="K113" s="178"/>
      <c r="L113" s="178"/>
      <c r="M113" s="178"/>
      <c r="N113" s="160" t="str">
        <f t="shared" si="8"/>
        <v/>
      </c>
      <c r="O113" s="21"/>
      <c r="P113" s="160" t="str">
        <f t="shared" si="9"/>
        <v/>
      </c>
      <c r="Q113" s="160">
        <f t="shared" si="10"/>
        <v>0</v>
      </c>
      <c r="R113" s="160" t="str">
        <f t="shared" si="11"/>
        <v/>
      </c>
      <c r="S113" s="160" t="str">
        <f t="shared" si="12"/>
        <v/>
      </c>
      <c r="T113" s="50" t="str">
        <f>IF($F113="","",IF(ISERROR(VLOOKUP(F113,PROVEEDORES!$D$8:$I$507,5,0)),1,VLOOKUP($F113,PROVEEDORES!$D$8:$I$507,5,0)))</f>
        <v/>
      </c>
    </row>
    <row r="114" spans="3:20" ht="17.45" customHeight="1" x14ac:dyDescent="0.25">
      <c r="C114" s="188"/>
      <c r="D114" s="189"/>
      <c r="E114" s="178"/>
      <c r="F114" s="178"/>
      <c r="G114" s="190">
        <f>DATOS!$E$13</f>
        <v>1</v>
      </c>
      <c r="H114" s="178"/>
      <c r="I114" s="191"/>
      <c r="J114" s="178"/>
      <c r="K114" s="178"/>
      <c r="L114" s="178"/>
      <c r="M114" s="178"/>
      <c r="N114" s="160" t="str">
        <f t="shared" si="8"/>
        <v/>
      </c>
      <c r="O114" s="21"/>
      <c r="P114" s="160" t="str">
        <f t="shared" si="9"/>
        <v/>
      </c>
      <c r="Q114" s="160">
        <f t="shared" si="10"/>
        <v>0</v>
      </c>
      <c r="R114" s="160" t="str">
        <f t="shared" si="11"/>
        <v/>
      </c>
      <c r="S114" s="160" t="str">
        <f t="shared" si="12"/>
        <v/>
      </c>
      <c r="T114" s="50" t="str">
        <f>IF($F114="","",IF(ISERROR(VLOOKUP(F114,PROVEEDORES!$D$8:$I$507,5,0)),1,VLOOKUP($F114,PROVEEDORES!$D$8:$I$507,5,0)))</f>
        <v/>
      </c>
    </row>
    <row r="115" spans="3:20" ht="17.45" customHeight="1" x14ac:dyDescent="0.25">
      <c r="C115" s="188"/>
      <c r="D115" s="189"/>
      <c r="E115" s="178"/>
      <c r="F115" s="178"/>
      <c r="G115" s="190">
        <f>DATOS!$E$13</f>
        <v>1</v>
      </c>
      <c r="H115" s="178"/>
      <c r="I115" s="191"/>
      <c r="J115" s="178"/>
      <c r="K115" s="178"/>
      <c r="L115" s="178"/>
      <c r="M115" s="178"/>
      <c r="N115" s="160" t="str">
        <f t="shared" si="8"/>
        <v/>
      </c>
      <c r="O115" s="21"/>
      <c r="P115" s="160" t="str">
        <f t="shared" si="9"/>
        <v/>
      </c>
      <c r="Q115" s="160">
        <f t="shared" si="10"/>
        <v>0</v>
      </c>
      <c r="R115" s="160" t="str">
        <f t="shared" si="11"/>
        <v/>
      </c>
      <c r="S115" s="160" t="str">
        <f t="shared" si="12"/>
        <v/>
      </c>
      <c r="T115" s="50" t="str">
        <f>IF($F115="","",IF(ISERROR(VLOOKUP(F115,PROVEEDORES!$D$8:$I$507,5,0)),1,VLOOKUP($F115,PROVEEDORES!$D$8:$I$507,5,0)))</f>
        <v/>
      </c>
    </row>
    <row r="116" spans="3:20" ht="17.45" customHeight="1" x14ac:dyDescent="0.25">
      <c r="C116" s="188"/>
      <c r="D116" s="189"/>
      <c r="E116" s="178"/>
      <c r="F116" s="178"/>
      <c r="G116" s="190">
        <f>DATOS!$E$13</f>
        <v>1</v>
      </c>
      <c r="H116" s="178"/>
      <c r="I116" s="191"/>
      <c r="J116" s="178"/>
      <c r="K116" s="178"/>
      <c r="L116" s="178"/>
      <c r="M116" s="178"/>
      <c r="N116" s="160" t="str">
        <f t="shared" si="8"/>
        <v/>
      </c>
      <c r="O116" s="21"/>
      <c r="P116" s="160" t="str">
        <f t="shared" si="9"/>
        <v/>
      </c>
      <c r="Q116" s="160">
        <f t="shared" si="10"/>
        <v>0</v>
      </c>
      <c r="R116" s="160" t="str">
        <f t="shared" si="11"/>
        <v/>
      </c>
      <c r="S116" s="160" t="str">
        <f t="shared" si="12"/>
        <v/>
      </c>
      <c r="T116" s="50" t="str">
        <f>IF($F116="","",IF(ISERROR(VLOOKUP(F116,PROVEEDORES!$D$8:$I$507,5,0)),1,VLOOKUP($F116,PROVEEDORES!$D$8:$I$507,5,0)))</f>
        <v/>
      </c>
    </row>
    <row r="117" spans="3:20" ht="17.45" customHeight="1" x14ac:dyDescent="0.25">
      <c r="C117" s="188"/>
      <c r="D117" s="189"/>
      <c r="E117" s="178"/>
      <c r="F117" s="178"/>
      <c r="G117" s="190">
        <f>DATOS!$E$13</f>
        <v>1</v>
      </c>
      <c r="H117" s="178"/>
      <c r="I117" s="191"/>
      <c r="J117" s="178"/>
      <c r="K117" s="178"/>
      <c r="L117" s="178"/>
      <c r="M117" s="178"/>
      <c r="N117" s="160" t="str">
        <f t="shared" si="8"/>
        <v/>
      </c>
      <c r="O117" s="21"/>
      <c r="P117" s="160" t="str">
        <f t="shared" si="9"/>
        <v/>
      </c>
      <c r="Q117" s="160">
        <f t="shared" si="10"/>
        <v>0</v>
      </c>
      <c r="R117" s="160" t="str">
        <f t="shared" si="11"/>
        <v/>
      </c>
      <c r="S117" s="160" t="str">
        <f t="shared" si="12"/>
        <v/>
      </c>
      <c r="T117" s="50" t="str">
        <f>IF($F117="","",IF(ISERROR(VLOOKUP(F117,PROVEEDORES!$D$8:$I$507,5,0)),1,VLOOKUP($F117,PROVEEDORES!$D$8:$I$507,5,0)))</f>
        <v/>
      </c>
    </row>
    <row r="118" spans="3:20" ht="17.45" customHeight="1" x14ac:dyDescent="0.25">
      <c r="C118" s="188"/>
      <c r="D118" s="189"/>
      <c r="E118" s="178"/>
      <c r="F118" s="178"/>
      <c r="G118" s="190">
        <f>DATOS!$E$13</f>
        <v>1</v>
      </c>
      <c r="H118" s="178"/>
      <c r="I118" s="191"/>
      <c r="J118" s="178"/>
      <c r="K118" s="178"/>
      <c r="L118" s="178"/>
      <c r="M118" s="178"/>
      <c r="N118" s="160" t="str">
        <f t="shared" si="8"/>
        <v/>
      </c>
      <c r="O118" s="21"/>
      <c r="P118" s="160" t="str">
        <f t="shared" si="9"/>
        <v/>
      </c>
      <c r="Q118" s="160">
        <f t="shared" si="10"/>
        <v>0</v>
      </c>
      <c r="R118" s="160" t="str">
        <f t="shared" si="11"/>
        <v/>
      </c>
      <c r="S118" s="160" t="str">
        <f t="shared" si="12"/>
        <v/>
      </c>
      <c r="T118" s="50" t="str">
        <f>IF($F118="","",IF(ISERROR(VLOOKUP(F118,PROVEEDORES!$D$8:$I$507,5,0)),1,VLOOKUP($F118,PROVEEDORES!$D$8:$I$507,5,0)))</f>
        <v/>
      </c>
    </row>
    <row r="119" spans="3:20" ht="17.45" customHeight="1" x14ac:dyDescent="0.25">
      <c r="C119" s="188"/>
      <c r="D119" s="189"/>
      <c r="E119" s="178"/>
      <c r="F119" s="178"/>
      <c r="G119" s="190">
        <f>DATOS!$E$13</f>
        <v>1</v>
      </c>
      <c r="H119" s="178"/>
      <c r="I119" s="191"/>
      <c r="J119" s="178"/>
      <c r="K119" s="178"/>
      <c r="L119" s="178"/>
      <c r="M119" s="178"/>
      <c r="N119" s="160" t="str">
        <f t="shared" si="8"/>
        <v/>
      </c>
      <c r="O119" s="21"/>
      <c r="P119" s="160" t="str">
        <f t="shared" si="9"/>
        <v/>
      </c>
      <c r="Q119" s="160">
        <f t="shared" si="10"/>
        <v>0</v>
      </c>
      <c r="R119" s="160" t="str">
        <f t="shared" si="11"/>
        <v/>
      </c>
      <c r="S119" s="160" t="str">
        <f t="shared" si="12"/>
        <v/>
      </c>
      <c r="T119" s="50" t="str">
        <f>IF($F119="","",IF(ISERROR(VLOOKUP(F119,PROVEEDORES!$D$8:$I$507,5,0)),1,VLOOKUP($F119,PROVEEDORES!$D$8:$I$507,5,0)))</f>
        <v/>
      </c>
    </row>
    <row r="120" spans="3:20" ht="17.45" customHeight="1" x14ac:dyDescent="0.25">
      <c r="C120" s="188"/>
      <c r="D120" s="189"/>
      <c r="E120" s="178"/>
      <c r="F120" s="178"/>
      <c r="G120" s="190">
        <f>DATOS!$E$13</f>
        <v>1</v>
      </c>
      <c r="H120" s="178"/>
      <c r="I120" s="191"/>
      <c r="J120" s="178"/>
      <c r="K120" s="178"/>
      <c r="L120" s="178"/>
      <c r="M120" s="178"/>
      <c r="N120" s="160" t="str">
        <f t="shared" si="8"/>
        <v/>
      </c>
      <c r="O120" s="21"/>
      <c r="P120" s="160" t="str">
        <f t="shared" si="9"/>
        <v/>
      </c>
      <c r="Q120" s="160">
        <f t="shared" si="10"/>
        <v>0</v>
      </c>
      <c r="R120" s="160" t="str">
        <f t="shared" si="11"/>
        <v/>
      </c>
      <c r="S120" s="160" t="str">
        <f t="shared" si="12"/>
        <v/>
      </c>
      <c r="T120" s="50" t="str">
        <f>IF($F120="","",IF(ISERROR(VLOOKUP(F120,PROVEEDORES!$D$8:$I$507,5,0)),1,VLOOKUP($F120,PROVEEDORES!$D$8:$I$507,5,0)))</f>
        <v/>
      </c>
    </row>
    <row r="121" spans="3:20" ht="17.45" customHeight="1" x14ac:dyDescent="0.25">
      <c r="C121" s="188"/>
      <c r="D121" s="189"/>
      <c r="E121" s="178"/>
      <c r="F121" s="178"/>
      <c r="G121" s="190">
        <f>DATOS!$E$13</f>
        <v>1</v>
      </c>
      <c r="H121" s="178"/>
      <c r="I121" s="191"/>
      <c r="J121" s="178"/>
      <c r="K121" s="178"/>
      <c r="L121" s="178"/>
      <c r="M121" s="178"/>
      <c r="N121" s="160" t="str">
        <f t="shared" si="8"/>
        <v/>
      </c>
      <c r="O121" s="21"/>
      <c r="P121" s="160" t="str">
        <f t="shared" si="9"/>
        <v/>
      </c>
      <c r="Q121" s="160">
        <f t="shared" si="10"/>
        <v>0</v>
      </c>
      <c r="R121" s="160" t="str">
        <f t="shared" si="11"/>
        <v/>
      </c>
      <c r="S121" s="160" t="str">
        <f t="shared" si="12"/>
        <v/>
      </c>
      <c r="T121" s="50" t="str">
        <f>IF($F121="","",IF(ISERROR(VLOOKUP(F121,PROVEEDORES!$D$8:$I$507,5,0)),1,VLOOKUP($F121,PROVEEDORES!$D$8:$I$507,5,0)))</f>
        <v/>
      </c>
    </row>
    <row r="122" spans="3:20" ht="17.45" customHeight="1" x14ac:dyDescent="0.25">
      <c r="C122" s="188"/>
      <c r="D122" s="189"/>
      <c r="E122" s="178"/>
      <c r="F122" s="178"/>
      <c r="G122" s="190">
        <f>DATOS!$E$13</f>
        <v>1</v>
      </c>
      <c r="H122" s="178"/>
      <c r="I122" s="191"/>
      <c r="J122" s="178"/>
      <c r="K122" s="178"/>
      <c r="L122" s="178"/>
      <c r="M122" s="178"/>
      <c r="N122" s="160" t="str">
        <f t="shared" si="8"/>
        <v/>
      </c>
      <c r="O122" s="21"/>
      <c r="P122" s="160" t="str">
        <f t="shared" si="9"/>
        <v/>
      </c>
      <c r="Q122" s="160">
        <f t="shared" si="10"/>
        <v>0</v>
      </c>
      <c r="R122" s="160" t="str">
        <f t="shared" si="11"/>
        <v/>
      </c>
      <c r="S122" s="160" t="str">
        <f t="shared" si="12"/>
        <v/>
      </c>
      <c r="T122" s="50" t="str">
        <f>IF($F122="","",IF(ISERROR(VLOOKUP(F122,PROVEEDORES!$D$8:$I$507,5,0)),1,VLOOKUP($F122,PROVEEDORES!$D$8:$I$507,5,0)))</f>
        <v/>
      </c>
    </row>
    <row r="123" spans="3:20" ht="17.45" customHeight="1" x14ac:dyDescent="0.25">
      <c r="C123" s="188"/>
      <c r="D123" s="189"/>
      <c r="E123" s="178"/>
      <c r="F123" s="178"/>
      <c r="G123" s="190">
        <f>DATOS!$E$13</f>
        <v>1</v>
      </c>
      <c r="H123" s="178"/>
      <c r="I123" s="191"/>
      <c r="J123" s="178"/>
      <c r="K123" s="178"/>
      <c r="L123" s="178"/>
      <c r="M123" s="178"/>
      <c r="N123" s="160" t="str">
        <f t="shared" si="8"/>
        <v/>
      </c>
      <c r="O123" s="21"/>
      <c r="P123" s="160" t="str">
        <f t="shared" si="9"/>
        <v/>
      </c>
      <c r="Q123" s="160">
        <f t="shared" si="10"/>
        <v>0</v>
      </c>
      <c r="R123" s="160" t="str">
        <f t="shared" si="11"/>
        <v/>
      </c>
      <c r="S123" s="160" t="str">
        <f t="shared" si="12"/>
        <v/>
      </c>
      <c r="T123" s="50" t="str">
        <f>IF($F123="","",IF(ISERROR(VLOOKUP(F123,PROVEEDORES!$D$8:$I$507,5,0)),1,VLOOKUP($F123,PROVEEDORES!$D$8:$I$507,5,0)))</f>
        <v/>
      </c>
    </row>
    <row r="124" spans="3:20" ht="17.45" customHeight="1" x14ac:dyDescent="0.25">
      <c r="C124" s="188"/>
      <c r="D124" s="189"/>
      <c r="E124" s="178"/>
      <c r="F124" s="178"/>
      <c r="G124" s="190">
        <f>DATOS!$E$13</f>
        <v>1</v>
      </c>
      <c r="H124" s="178"/>
      <c r="I124" s="191"/>
      <c r="J124" s="178"/>
      <c r="K124" s="178"/>
      <c r="L124" s="178"/>
      <c r="M124" s="178"/>
      <c r="N124" s="160" t="str">
        <f t="shared" si="8"/>
        <v/>
      </c>
      <c r="O124" s="21"/>
      <c r="P124" s="160" t="str">
        <f t="shared" si="9"/>
        <v/>
      </c>
      <c r="Q124" s="160">
        <f t="shared" si="10"/>
        <v>0</v>
      </c>
      <c r="R124" s="160" t="str">
        <f t="shared" si="11"/>
        <v/>
      </c>
      <c r="S124" s="160" t="str">
        <f t="shared" si="12"/>
        <v/>
      </c>
      <c r="T124" s="50" t="str">
        <f>IF($F124="","",IF(ISERROR(VLOOKUP(F124,PROVEEDORES!$D$8:$I$507,5,0)),1,VLOOKUP($F124,PROVEEDORES!$D$8:$I$507,5,0)))</f>
        <v/>
      </c>
    </row>
    <row r="125" spans="3:20" ht="17.45" customHeight="1" x14ac:dyDescent="0.25">
      <c r="C125" s="188"/>
      <c r="D125" s="189"/>
      <c r="E125" s="178"/>
      <c r="F125" s="178"/>
      <c r="G125" s="190">
        <f>DATOS!$E$13</f>
        <v>1</v>
      </c>
      <c r="H125" s="178"/>
      <c r="I125" s="191"/>
      <c r="J125" s="178"/>
      <c r="K125" s="178"/>
      <c r="L125" s="178"/>
      <c r="M125" s="178"/>
      <c r="N125" s="160" t="str">
        <f t="shared" si="8"/>
        <v/>
      </c>
      <c r="O125" s="21"/>
      <c r="P125" s="160" t="str">
        <f t="shared" si="9"/>
        <v/>
      </c>
      <c r="Q125" s="160">
        <f t="shared" si="10"/>
        <v>0</v>
      </c>
      <c r="R125" s="160" t="str">
        <f t="shared" si="11"/>
        <v/>
      </c>
      <c r="S125" s="160" t="str">
        <f t="shared" si="12"/>
        <v/>
      </c>
      <c r="T125" s="50" t="str">
        <f>IF($F125="","",IF(ISERROR(VLOOKUP(F125,PROVEEDORES!$D$8:$I$507,5,0)),1,VLOOKUP($F125,PROVEEDORES!$D$8:$I$507,5,0)))</f>
        <v/>
      </c>
    </row>
    <row r="126" spans="3:20" ht="17.45" customHeight="1" x14ac:dyDescent="0.25">
      <c r="C126" s="188"/>
      <c r="D126" s="189"/>
      <c r="E126" s="178"/>
      <c r="F126" s="178"/>
      <c r="G126" s="190">
        <f>DATOS!$E$13</f>
        <v>1</v>
      </c>
      <c r="H126" s="178"/>
      <c r="I126" s="191"/>
      <c r="J126" s="178"/>
      <c r="K126" s="178"/>
      <c r="L126" s="178"/>
      <c r="M126" s="178"/>
      <c r="N126" s="160" t="str">
        <f t="shared" si="8"/>
        <v/>
      </c>
      <c r="O126" s="21"/>
      <c r="P126" s="160" t="str">
        <f t="shared" si="9"/>
        <v/>
      </c>
      <c r="Q126" s="160">
        <f t="shared" si="10"/>
        <v>0</v>
      </c>
      <c r="R126" s="160" t="str">
        <f t="shared" si="11"/>
        <v/>
      </c>
      <c r="S126" s="160" t="str">
        <f t="shared" si="12"/>
        <v/>
      </c>
      <c r="T126" s="50" t="str">
        <f>IF($F126="","",IF(ISERROR(VLOOKUP(F126,PROVEEDORES!$D$8:$I$507,5,0)),1,VLOOKUP($F126,PROVEEDORES!$D$8:$I$507,5,0)))</f>
        <v/>
      </c>
    </row>
    <row r="127" spans="3:20" ht="17.45" customHeight="1" x14ac:dyDescent="0.25">
      <c r="C127" s="188"/>
      <c r="D127" s="189"/>
      <c r="E127" s="178"/>
      <c r="F127" s="178"/>
      <c r="G127" s="190">
        <f>DATOS!$E$13</f>
        <v>1</v>
      </c>
      <c r="H127" s="178"/>
      <c r="I127" s="191"/>
      <c r="J127" s="178"/>
      <c r="K127" s="178"/>
      <c r="L127" s="178"/>
      <c r="M127" s="178"/>
      <c r="N127" s="160" t="str">
        <f t="shared" si="8"/>
        <v/>
      </c>
      <c r="O127" s="21"/>
      <c r="P127" s="160" t="str">
        <f t="shared" si="9"/>
        <v/>
      </c>
      <c r="Q127" s="160">
        <f t="shared" si="10"/>
        <v>0</v>
      </c>
      <c r="R127" s="160" t="str">
        <f t="shared" si="11"/>
        <v/>
      </c>
      <c r="S127" s="160" t="str">
        <f t="shared" si="12"/>
        <v/>
      </c>
      <c r="T127" s="50" t="str">
        <f>IF($F127="","",IF(ISERROR(VLOOKUP(F127,PROVEEDORES!$D$8:$I$507,5,0)),1,VLOOKUP($F127,PROVEEDORES!$D$8:$I$507,5,0)))</f>
        <v/>
      </c>
    </row>
    <row r="128" spans="3:20" ht="17.45" customHeight="1" x14ac:dyDescent="0.25">
      <c r="C128" s="188"/>
      <c r="D128" s="189"/>
      <c r="E128" s="178"/>
      <c r="F128" s="178"/>
      <c r="G128" s="190">
        <f>DATOS!$E$13</f>
        <v>1</v>
      </c>
      <c r="H128" s="178"/>
      <c r="I128" s="191"/>
      <c r="J128" s="178"/>
      <c r="K128" s="178"/>
      <c r="L128" s="178"/>
      <c r="M128" s="178"/>
      <c r="N128" s="160" t="str">
        <f t="shared" si="8"/>
        <v/>
      </c>
      <c r="O128" s="21"/>
      <c r="P128" s="160" t="str">
        <f t="shared" si="9"/>
        <v/>
      </c>
      <c r="Q128" s="160">
        <f t="shared" si="10"/>
        <v>0</v>
      </c>
      <c r="R128" s="160" t="str">
        <f t="shared" si="11"/>
        <v/>
      </c>
      <c r="S128" s="160" t="str">
        <f t="shared" si="12"/>
        <v/>
      </c>
      <c r="T128" s="50" t="str">
        <f>IF($F128="","",IF(ISERROR(VLOOKUP(F128,PROVEEDORES!$D$8:$I$507,5,0)),1,VLOOKUP($F128,PROVEEDORES!$D$8:$I$507,5,0)))</f>
        <v/>
      </c>
    </row>
    <row r="129" spans="3:20" ht="17.45" customHeight="1" x14ac:dyDescent="0.25">
      <c r="C129" s="188"/>
      <c r="D129" s="189"/>
      <c r="E129" s="178"/>
      <c r="F129" s="178"/>
      <c r="G129" s="190">
        <f>DATOS!$E$13</f>
        <v>1</v>
      </c>
      <c r="H129" s="178"/>
      <c r="I129" s="191"/>
      <c r="J129" s="178"/>
      <c r="K129" s="178"/>
      <c r="L129" s="178"/>
      <c r="M129" s="178"/>
      <c r="N129" s="160" t="str">
        <f t="shared" si="8"/>
        <v/>
      </c>
      <c r="O129" s="21"/>
      <c r="P129" s="160" t="str">
        <f t="shared" si="9"/>
        <v/>
      </c>
      <c r="Q129" s="160">
        <f t="shared" si="10"/>
        <v>0</v>
      </c>
      <c r="R129" s="160" t="str">
        <f t="shared" si="11"/>
        <v/>
      </c>
      <c r="S129" s="160" t="str">
        <f t="shared" si="12"/>
        <v/>
      </c>
      <c r="T129" s="50" t="str">
        <f>IF($F129="","",IF(ISERROR(VLOOKUP(F129,PROVEEDORES!$D$8:$I$507,5,0)),1,VLOOKUP($F129,PROVEEDORES!$D$8:$I$507,5,0)))</f>
        <v/>
      </c>
    </row>
    <row r="130" spans="3:20" ht="17.45" customHeight="1" x14ac:dyDescent="0.25">
      <c r="C130" s="188"/>
      <c r="D130" s="189"/>
      <c r="E130" s="178"/>
      <c r="F130" s="178"/>
      <c r="G130" s="190">
        <f>DATOS!$E$13</f>
        <v>1</v>
      </c>
      <c r="H130" s="178"/>
      <c r="I130" s="191"/>
      <c r="J130" s="178"/>
      <c r="K130" s="178"/>
      <c r="L130" s="178"/>
      <c r="M130" s="178"/>
      <c r="N130" s="160" t="str">
        <f t="shared" si="8"/>
        <v/>
      </c>
      <c r="O130" s="21"/>
      <c r="P130" s="160" t="str">
        <f t="shared" si="9"/>
        <v/>
      </c>
      <c r="Q130" s="160">
        <f t="shared" si="10"/>
        <v>0</v>
      </c>
      <c r="R130" s="160" t="str">
        <f t="shared" si="11"/>
        <v/>
      </c>
      <c r="S130" s="160" t="str">
        <f t="shared" si="12"/>
        <v/>
      </c>
      <c r="T130" s="50" t="str">
        <f>IF($F130="","",IF(ISERROR(VLOOKUP(F130,PROVEEDORES!$D$8:$I$507,5,0)),1,VLOOKUP($F130,PROVEEDORES!$D$8:$I$507,5,0)))</f>
        <v/>
      </c>
    </row>
    <row r="131" spans="3:20" ht="17.45" customHeight="1" x14ac:dyDescent="0.25">
      <c r="C131" s="188"/>
      <c r="D131" s="189"/>
      <c r="E131" s="178"/>
      <c r="F131" s="178"/>
      <c r="G131" s="190">
        <f>DATOS!$E$13</f>
        <v>1</v>
      </c>
      <c r="H131" s="178"/>
      <c r="I131" s="191"/>
      <c r="J131" s="178"/>
      <c r="K131" s="178"/>
      <c r="L131" s="178"/>
      <c r="M131" s="178"/>
      <c r="N131" s="160" t="str">
        <f t="shared" si="8"/>
        <v/>
      </c>
      <c r="O131" s="21"/>
      <c r="P131" s="160" t="str">
        <f t="shared" si="9"/>
        <v/>
      </c>
      <c r="Q131" s="160">
        <f t="shared" si="10"/>
        <v>0</v>
      </c>
      <c r="R131" s="160" t="str">
        <f t="shared" si="11"/>
        <v/>
      </c>
      <c r="S131" s="160" t="str">
        <f t="shared" si="12"/>
        <v/>
      </c>
      <c r="T131" s="50" t="str">
        <f>IF($F131="","",IF(ISERROR(VLOOKUP(F131,PROVEEDORES!$D$8:$I$507,5,0)),1,VLOOKUP($F131,PROVEEDORES!$D$8:$I$507,5,0)))</f>
        <v/>
      </c>
    </row>
    <row r="132" spans="3:20" ht="17.45" customHeight="1" x14ac:dyDescent="0.25">
      <c r="C132" s="188"/>
      <c r="D132" s="189"/>
      <c r="E132" s="178"/>
      <c r="F132" s="178"/>
      <c r="G132" s="190">
        <f>DATOS!$E$13</f>
        <v>1</v>
      </c>
      <c r="H132" s="178"/>
      <c r="I132" s="191"/>
      <c r="J132" s="178"/>
      <c r="K132" s="178"/>
      <c r="L132" s="178"/>
      <c r="M132" s="178"/>
      <c r="N132" s="160" t="str">
        <f t="shared" si="8"/>
        <v/>
      </c>
      <c r="O132" s="21"/>
      <c r="P132" s="160" t="str">
        <f t="shared" si="9"/>
        <v/>
      </c>
      <c r="Q132" s="160">
        <f t="shared" si="10"/>
        <v>0</v>
      </c>
      <c r="R132" s="160" t="str">
        <f t="shared" si="11"/>
        <v/>
      </c>
      <c r="S132" s="160" t="str">
        <f t="shared" si="12"/>
        <v/>
      </c>
      <c r="T132" s="50" t="str">
        <f>IF($F132="","",IF(ISERROR(VLOOKUP(F132,PROVEEDORES!$D$8:$I$507,5,0)),1,VLOOKUP($F132,PROVEEDORES!$D$8:$I$507,5,0)))</f>
        <v/>
      </c>
    </row>
    <row r="133" spans="3:20" ht="17.45" customHeight="1" x14ac:dyDescent="0.25">
      <c r="C133" s="188"/>
      <c r="D133" s="189"/>
      <c r="E133" s="178"/>
      <c r="F133" s="178"/>
      <c r="G133" s="190">
        <f>DATOS!$E$13</f>
        <v>1</v>
      </c>
      <c r="H133" s="178"/>
      <c r="I133" s="191"/>
      <c r="J133" s="178"/>
      <c r="K133" s="178"/>
      <c r="L133" s="178"/>
      <c r="M133" s="178"/>
      <c r="N133" s="160" t="str">
        <f t="shared" si="8"/>
        <v/>
      </c>
      <c r="O133" s="21"/>
      <c r="P133" s="160" t="str">
        <f t="shared" si="9"/>
        <v/>
      </c>
      <c r="Q133" s="160">
        <f t="shared" si="10"/>
        <v>0</v>
      </c>
      <c r="R133" s="160" t="str">
        <f t="shared" si="11"/>
        <v/>
      </c>
      <c r="S133" s="160" t="str">
        <f t="shared" si="12"/>
        <v/>
      </c>
      <c r="T133" s="50" t="str">
        <f>IF($F133="","",IF(ISERROR(VLOOKUP(F133,PROVEEDORES!$D$8:$I$507,5,0)),1,VLOOKUP($F133,PROVEEDORES!$D$8:$I$507,5,0)))</f>
        <v/>
      </c>
    </row>
    <row r="134" spans="3:20" ht="17.45" customHeight="1" x14ac:dyDescent="0.25">
      <c r="C134" s="188"/>
      <c r="D134" s="189"/>
      <c r="E134" s="178"/>
      <c r="F134" s="178"/>
      <c r="G134" s="190">
        <f>DATOS!$E$13</f>
        <v>1</v>
      </c>
      <c r="H134" s="178"/>
      <c r="I134" s="191"/>
      <c r="J134" s="178"/>
      <c r="K134" s="178"/>
      <c r="L134" s="178"/>
      <c r="M134" s="178"/>
      <c r="N134" s="160" t="str">
        <f t="shared" si="8"/>
        <v/>
      </c>
      <c r="O134" s="21"/>
      <c r="P134" s="160" t="str">
        <f t="shared" si="9"/>
        <v/>
      </c>
      <c r="Q134" s="160">
        <f t="shared" si="10"/>
        <v>0</v>
      </c>
      <c r="R134" s="160" t="str">
        <f t="shared" si="11"/>
        <v/>
      </c>
      <c r="S134" s="160" t="str">
        <f t="shared" si="12"/>
        <v/>
      </c>
      <c r="T134" s="50" t="str">
        <f>IF($F134="","",IF(ISERROR(VLOOKUP(F134,PROVEEDORES!$D$8:$I$507,5,0)),1,VLOOKUP($F134,PROVEEDORES!$D$8:$I$507,5,0)))</f>
        <v/>
      </c>
    </row>
    <row r="135" spans="3:20" ht="17.45" customHeight="1" x14ac:dyDescent="0.25">
      <c r="C135" s="188"/>
      <c r="D135" s="189"/>
      <c r="E135" s="178"/>
      <c r="F135" s="178"/>
      <c r="G135" s="190">
        <f>DATOS!$E$13</f>
        <v>1</v>
      </c>
      <c r="H135" s="178"/>
      <c r="I135" s="191"/>
      <c r="J135" s="178"/>
      <c r="K135" s="178"/>
      <c r="L135" s="178"/>
      <c r="M135" s="178"/>
      <c r="N135" s="160" t="str">
        <f t="shared" si="8"/>
        <v/>
      </c>
      <c r="O135" s="21"/>
      <c r="P135" s="160" t="str">
        <f t="shared" si="9"/>
        <v/>
      </c>
      <c r="Q135" s="160">
        <f t="shared" si="10"/>
        <v>0</v>
      </c>
      <c r="R135" s="160" t="str">
        <f t="shared" si="11"/>
        <v/>
      </c>
      <c r="S135" s="160" t="str">
        <f t="shared" si="12"/>
        <v/>
      </c>
      <c r="T135" s="50" t="str">
        <f>IF($F135="","",IF(ISERROR(VLOOKUP(F135,PROVEEDORES!$D$8:$I$507,5,0)),1,VLOOKUP($F135,PROVEEDORES!$D$8:$I$507,5,0)))</f>
        <v/>
      </c>
    </row>
    <row r="136" spans="3:20" ht="17.45" customHeight="1" x14ac:dyDescent="0.25">
      <c r="C136" s="188"/>
      <c r="D136" s="189"/>
      <c r="E136" s="178"/>
      <c r="F136" s="178"/>
      <c r="G136" s="190">
        <f>DATOS!$E$13</f>
        <v>1</v>
      </c>
      <c r="H136" s="178"/>
      <c r="I136" s="191"/>
      <c r="J136" s="178"/>
      <c r="K136" s="178"/>
      <c r="L136" s="178"/>
      <c r="M136" s="178"/>
      <c r="N136" s="160" t="str">
        <f t="shared" si="8"/>
        <v/>
      </c>
      <c r="O136" s="21"/>
      <c r="P136" s="160" t="str">
        <f t="shared" si="9"/>
        <v/>
      </c>
      <c r="Q136" s="160">
        <f t="shared" si="10"/>
        <v>0</v>
      </c>
      <c r="R136" s="160" t="str">
        <f t="shared" si="11"/>
        <v/>
      </c>
      <c r="S136" s="160" t="str">
        <f t="shared" si="12"/>
        <v/>
      </c>
      <c r="T136" s="50" t="str">
        <f>IF($F136="","",IF(ISERROR(VLOOKUP(F136,PROVEEDORES!$D$8:$I$507,5,0)),1,VLOOKUP($F136,PROVEEDORES!$D$8:$I$507,5,0)))</f>
        <v/>
      </c>
    </row>
    <row r="137" spans="3:20" ht="17.45" customHeight="1" x14ac:dyDescent="0.25">
      <c r="C137" s="188"/>
      <c r="D137" s="189"/>
      <c r="E137" s="178"/>
      <c r="F137" s="178"/>
      <c r="G137" s="190">
        <f>DATOS!$E$13</f>
        <v>1</v>
      </c>
      <c r="H137" s="178"/>
      <c r="I137" s="191"/>
      <c r="J137" s="178"/>
      <c r="K137" s="178"/>
      <c r="L137" s="178"/>
      <c r="M137" s="178"/>
      <c r="N137" s="160" t="str">
        <f t="shared" si="8"/>
        <v/>
      </c>
      <c r="O137" s="21"/>
      <c r="P137" s="160" t="str">
        <f t="shared" si="9"/>
        <v/>
      </c>
      <c r="Q137" s="160">
        <f t="shared" si="10"/>
        <v>0</v>
      </c>
      <c r="R137" s="160" t="str">
        <f t="shared" si="11"/>
        <v/>
      </c>
      <c r="S137" s="160" t="str">
        <f t="shared" si="12"/>
        <v/>
      </c>
      <c r="T137" s="50" t="str">
        <f>IF($F137="","",IF(ISERROR(VLOOKUP(F137,PROVEEDORES!$D$8:$I$507,5,0)),1,VLOOKUP($F137,PROVEEDORES!$D$8:$I$507,5,0)))</f>
        <v/>
      </c>
    </row>
    <row r="138" spans="3:20" ht="17.45" customHeight="1" x14ac:dyDescent="0.25">
      <c r="C138" s="188"/>
      <c r="D138" s="189"/>
      <c r="E138" s="178"/>
      <c r="F138" s="178"/>
      <c r="G138" s="190">
        <f>DATOS!$E$13</f>
        <v>1</v>
      </c>
      <c r="H138" s="178"/>
      <c r="I138" s="191"/>
      <c r="J138" s="178"/>
      <c r="K138" s="178"/>
      <c r="L138" s="178"/>
      <c r="M138" s="178"/>
      <c r="N138" s="160" t="str">
        <f t="shared" si="8"/>
        <v/>
      </c>
      <c r="O138" s="21"/>
      <c r="P138" s="160" t="str">
        <f t="shared" si="9"/>
        <v/>
      </c>
      <c r="Q138" s="160">
        <f t="shared" si="10"/>
        <v>0</v>
      </c>
      <c r="R138" s="160" t="str">
        <f t="shared" si="11"/>
        <v/>
      </c>
      <c r="S138" s="160" t="str">
        <f t="shared" si="12"/>
        <v/>
      </c>
      <c r="T138" s="50" t="str">
        <f>IF($F138="","",IF(ISERROR(VLOOKUP(F138,PROVEEDORES!$D$8:$I$507,5,0)),1,VLOOKUP($F138,PROVEEDORES!$D$8:$I$507,5,0)))</f>
        <v/>
      </c>
    </row>
    <row r="139" spans="3:20" ht="17.45" customHeight="1" x14ac:dyDescent="0.25">
      <c r="C139" s="188"/>
      <c r="D139" s="189"/>
      <c r="E139" s="178"/>
      <c r="F139" s="178"/>
      <c r="G139" s="190">
        <f>DATOS!$E$13</f>
        <v>1</v>
      </c>
      <c r="H139" s="178"/>
      <c r="I139" s="191"/>
      <c r="J139" s="178"/>
      <c r="K139" s="178"/>
      <c r="L139" s="178"/>
      <c r="M139" s="178"/>
      <c r="N139" s="160" t="str">
        <f t="shared" si="8"/>
        <v/>
      </c>
      <c r="O139" s="21"/>
      <c r="P139" s="160" t="str">
        <f t="shared" si="9"/>
        <v/>
      </c>
      <c r="Q139" s="160">
        <f t="shared" si="10"/>
        <v>0</v>
      </c>
      <c r="R139" s="160" t="str">
        <f t="shared" si="11"/>
        <v/>
      </c>
      <c r="S139" s="160" t="str">
        <f t="shared" si="12"/>
        <v/>
      </c>
      <c r="T139" s="50" t="str">
        <f>IF($F139="","",IF(ISERROR(VLOOKUP(F139,PROVEEDORES!$D$8:$I$507,5,0)),1,VLOOKUP($F139,PROVEEDORES!$D$8:$I$507,5,0)))</f>
        <v/>
      </c>
    </row>
    <row r="140" spans="3:20" ht="17.45" customHeight="1" x14ac:dyDescent="0.25">
      <c r="C140" s="188"/>
      <c r="D140" s="189"/>
      <c r="E140" s="178"/>
      <c r="F140" s="178"/>
      <c r="G140" s="190">
        <f>DATOS!$E$13</f>
        <v>1</v>
      </c>
      <c r="H140" s="178"/>
      <c r="I140" s="191"/>
      <c r="J140" s="178"/>
      <c r="K140" s="178"/>
      <c r="L140" s="178"/>
      <c r="M140" s="178"/>
      <c r="N140" s="160" t="str">
        <f t="shared" si="8"/>
        <v/>
      </c>
      <c r="O140" s="21"/>
      <c r="P140" s="160" t="str">
        <f t="shared" si="9"/>
        <v/>
      </c>
      <c r="Q140" s="160">
        <f t="shared" si="10"/>
        <v>0</v>
      </c>
      <c r="R140" s="160" t="str">
        <f t="shared" si="11"/>
        <v/>
      </c>
      <c r="S140" s="160" t="str">
        <f t="shared" si="12"/>
        <v/>
      </c>
      <c r="T140" s="50" t="str">
        <f>IF($F140="","",IF(ISERROR(VLOOKUP(F140,PROVEEDORES!$D$8:$I$507,5,0)),1,VLOOKUP($F140,PROVEEDORES!$D$8:$I$507,5,0)))</f>
        <v/>
      </c>
    </row>
    <row r="141" spans="3:20" ht="17.45" customHeight="1" x14ac:dyDescent="0.25">
      <c r="C141" s="188"/>
      <c r="D141" s="189"/>
      <c r="E141" s="178"/>
      <c r="F141" s="178"/>
      <c r="G141" s="190">
        <f>DATOS!$E$13</f>
        <v>1</v>
      </c>
      <c r="H141" s="178"/>
      <c r="I141" s="191"/>
      <c r="J141" s="178"/>
      <c r="K141" s="178"/>
      <c r="L141" s="178"/>
      <c r="M141" s="178"/>
      <c r="N141" s="160" t="str">
        <f t="shared" si="8"/>
        <v/>
      </c>
      <c r="O141" s="21"/>
      <c r="P141" s="160" t="str">
        <f t="shared" si="9"/>
        <v/>
      </c>
      <c r="Q141" s="160">
        <f t="shared" si="10"/>
        <v>0</v>
      </c>
      <c r="R141" s="160" t="str">
        <f t="shared" si="11"/>
        <v/>
      </c>
      <c r="S141" s="160" t="str">
        <f t="shared" si="12"/>
        <v/>
      </c>
      <c r="T141" s="50" t="str">
        <f>IF($F141="","",IF(ISERROR(VLOOKUP(F141,PROVEEDORES!$D$8:$I$507,5,0)),1,VLOOKUP($F141,PROVEEDORES!$D$8:$I$507,5,0)))</f>
        <v/>
      </c>
    </row>
    <row r="142" spans="3:20" ht="17.45" customHeight="1" x14ac:dyDescent="0.25">
      <c r="C142" s="188"/>
      <c r="D142" s="189"/>
      <c r="E142" s="178"/>
      <c r="F142" s="178"/>
      <c r="G142" s="190">
        <f>DATOS!$E$13</f>
        <v>1</v>
      </c>
      <c r="H142" s="178"/>
      <c r="I142" s="191"/>
      <c r="J142" s="178"/>
      <c r="K142" s="178"/>
      <c r="L142" s="178"/>
      <c r="M142" s="178"/>
      <c r="N142" s="160" t="str">
        <f t="shared" si="8"/>
        <v/>
      </c>
      <c r="O142" s="21"/>
      <c r="P142" s="160" t="str">
        <f t="shared" si="9"/>
        <v/>
      </c>
      <c r="Q142" s="160">
        <f t="shared" si="10"/>
        <v>0</v>
      </c>
      <c r="R142" s="160" t="str">
        <f t="shared" si="11"/>
        <v/>
      </c>
      <c r="S142" s="160" t="str">
        <f t="shared" si="12"/>
        <v/>
      </c>
      <c r="T142" s="50" t="str">
        <f>IF($F142="","",IF(ISERROR(VLOOKUP(F142,PROVEEDORES!$D$8:$I$507,5,0)),1,VLOOKUP($F142,PROVEEDORES!$D$8:$I$507,5,0)))</f>
        <v/>
      </c>
    </row>
    <row r="143" spans="3:20" ht="17.45" customHeight="1" x14ac:dyDescent="0.25">
      <c r="C143" s="188"/>
      <c r="D143" s="189"/>
      <c r="E143" s="178"/>
      <c r="F143" s="178"/>
      <c r="G143" s="190">
        <f>DATOS!$E$13</f>
        <v>1</v>
      </c>
      <c r="H143" s="178"/>
      <c r="I143" s="191"/>
      <c r="J143" s="178"/>
      <c r="K143" s="178"/>
      <c r="L143" s="178"/>
      <c r="M143" s="178"/>
      <c r="N143" s="160" t="str">
        <f t="shared" si="8"/>
        <v/>
      </c>
      <c r="O143" s="21"/>
      <c r="P143" s="160" t="str">
        <f t="shared" si="9"/>
        <v/>
      </c>
      <c r="Q143" s="160">
        <f t="shared" si="10"/>
        <v>0</v>
      </c>
      <c r="R143" s="160" t="str">
        <f t="shared" si="11"/>
        <v/>
      </c>
      <c r="S143" s="160" t="str">
        <f t="shared" si="12"/>
        <v/>
      </c>
      <c r="T143" s="50" t="str">
        <f>IF($F143="","",IF(ISERROR(VLOOKUP(F143,PROVEEDORES!$D$8:$I$507,5,0)),1,VLOOKUP($F143,PROVEEDORES!$D$8:$I$507,5,0)))</f>
        <v/>
      </c>
    </row>
    <row r="144" spans="3:20" ht="17.45" customHeight="1" x14ac:dyDescent="0.25">
      <c r="C144" s="188"/>
      <c r="D144" s="189"/>
      <c r="E144" s="178"/>
      <c r="F144" s="178"/>
      <c r="G144" s="190">
        <f>DATOS!$E$13</f>
        <v>1</v>
      </c>
      <c r="H144" s="178"/>
      <c r="I144" s="191"/>
      <c r="J144" s="178"/>
      <c r="K144" s="178"/>
      <c r="L144" s="178"/>
      <c r="M144" s="178"/>
      <c r="N144" s="160" t="str">
        <f t="shared" si="8"/>
        <v/>
      </c>
      <c r="O144" s="21"/>
      <c r="P144" s="160" t="str">
        <f t="shared" si="9"/>
        <v/>
      </c>
      <c r="Q144" s="160">
        <f t="shared" si="10"/>
        <v>0</v>
      </c>
      <c r="R144" s="160" t="str">
        <f t="shared" si="11"/>
        <v/>
      </c>
      <c r="S144" s="160" t="str">
        <f t="shared" si="12"/>
        <v/>
      </c>
      <c r="T144" s="50" t="str">
        <f>IF($F144="","",IF(ISERROR(VLOOKUP(F144,PROVEEDORES!$D$8:$I$507,5,0)),1,VLOOKUP($F144,PROVEEDORES!$D$8:$I$507,5,0)))</f>
        <v/>
      </c>
    </row>
    <row r="145" spans="3:20" ht="17.45" customHeight="1" x14ac:dyDescent="0.25">
      <c r="C145" s="188"/>
      <c r="D145" s="189"/>
      <c r="E145" s="178"/>
      <c r="F145" s="178"/>
      <c r="G145" s="190">
        <f>DATOS!$E$13</f>
        <v>1</v>
      </c>
      <c r="H145" s="178"/>
      <c r="I145" s="191"/>
      <c r="J145" s="178"/>
      <c r="K145" s="178"/>
      <c r="L145" s="178"/>
      <c r="M145" s="178"/>
      <c r="N145" s="160" t="str">
        <f t="shared" si="8"/>
        <v/>
      </c>
      <c r="O145" s="21"/>
      <c r="P145" s="160" t="str">
        <f t="shared" si="9"/>
        <v/>
      </c>
      <c r="Q145" s="160">
        <f t="shared" si="10"/>
        <v>0</v>
      </c>
      <c r="R145" s="160" t="str">
        <f t="shared" si="11"/>
        <v/>
      </c>
      <c r="S145" s="160" t="str">
        <f t="shared" si="12"/>
        <v/>
      </c>
      <c r="T145" s="50" t="str">
        <f>IF($F145="","",IF(ISERROR(VLOOKUP(F145,PROVEEDORES!$D$8:$I$507,5,0)),1,VLOOKUP($F145,PROVEEDORES!$D$8:$I$507,5,0)))</f>
        <v/>
      </c>
    </row>
    <row r="146" spans="3:20" ht="17.45" customHeight="1" x14ac:dyDescent="0.25">
      <c r="C146" s="188"/>
      <c r="D146" s="189"/>
      <c r="E146" s="178"/>
      <c r="F146" s="178"/>
      <c r="G146" s="190">
        <f>DATOS!$E$13</f>
        <v>1</v>
      </c>
      <c r="H146" s="178"/>
      <c r="I146" s="191"/>
      <c r="J146" s="178"/>
      <c r="K146" s="178"/>
      <c r="L146" s="178"/>
      <c r="M146" s="178"/>
      <c r="N146" s="160" t="str">
        <f t="shared" ref="N146:N209" si="13">IF(H146&amp;J146&amp;K146&amp;L146&amp;M146="","",H146+J146+K146-L146-M146)</f>
        <v/>
      </c>
      <c r="O146" s="21"/>
      <c r="P146" s="160" t="str">
        <f t="shared" ref="P146:P209" si="14">IF($I146="E",H146,"")</f>
        <v/>
      </c>
      <c r="Q146" s="160">
        <f t="shared" si="10"/>
        <v>0</v>
      </c>
      <c r="R146" s="160" t="str">
        <f t="shared" si="11"/>
        <v/>
      </c>
      <c r="S146" s="160" t="str">
        <f t="shared" si="12"/>
        <v/>
      </c>
      <c r="T146" s="50" t="str">
        <f>IF($F146="","",IF(ISERROR(VLOOKUP(F146,PROVEEDORES!$D$8:$I$507,5,0)),1,VLOOKUP($F146,PROVEEDORES!$D$8:$I$507,5,0)))</f>
        <v/>
      </c>
    </row>
    <row r="147" spans="3:20" ht="17.45" customHeight="1" x14ac:dyDescent="0.25">
      <c r="C147" s="188"/>
      <c r="D147" s="189"/>
      <c r="E147" s="178"/>
      <c r="F147" s="178"/>
      <c r="G147" s="190">
        <f>DATOS!$E$13</f>
        <v>1</v>
      </c>
      <c r="H147" s="178"/>
      <c r="I147" s="191"/>
      <c r="J147" s="178"/>
      <c r="K147" s="178"/>
      <c r="L147" s="178"/>
      <c r="M147" s="178"/>
      <c r="N147" s="160" t="str">
        <f t="shared" si="13"/>
        <v/>
      </c>
      <c r="O147" s="21"/>
      <c r="P147" s="160" t="str">
        <f t="shared" si="14"/>
        <v/>
      </c>
      <c r="Q147" s="160">
        <f t="shared" ref="Q147:Q210" si="15">IF($I147=0%,H147,"")</f>
        <v>0</v>
      </c>
      <c r="R147" s="160" t="str">
        <f t="shared" ref="R147:R210" si="16">IF(OR($I147=8%,$I147=11%),$J147/$I147,"")</f>
        <v/>
      </c>
      <c r="S147" s="160" t="str">
        <f t="shared" ref="S147:S210" si="17">IF(OR($I147=15%,$I147=16%),$J147/$I147,"")</f>
        <v/>
      </c>
      <c r="T147" s="50" t="str">
        <f>IF($F147="","",IF(ISERROR(VLOOKUP(F147,PROVEEDORES!$D$8:$I$507,5,0)),1,VLOOKUP($F147,PROVEEDORES!$D$8:$I$507,5,0)))</f>
        <v/>
      </c>
    </row>
    <row r="148" spans="3:20" ht="17.45" customHeight="1" x14ac:dyDescent="0.25">
      <c r="C148" s="188"/>
      <c r="D148" s="189"/>
      <c r="E148" s="178"/>
      <c r="F148" s="178"/>
      <c r="G148" s="190">
        <f>DATOS!$E$13</f>
        <v>1</v>
      </c>
      <c r="H148" s="178"/>
      <c r="I148" s="191"/>
      <c r="J148" s="178"/>
      <c r="K148" s="178"/>
      <c r="L148" s="178"/>
      <c r="M148" s="178"/>
      <c r="N148" s="160" t="str">
        <f t="shared" si="13"/>
        <v/>
      </c>
      <c r="O148" s="21"/>
      <c r="P148" s="160" t="str">
        <f t="shared" si="14"/>
        <v/>
      </c>
      <c r="Q148" s="160">
        <f t="shared" si="15"/>
        <v>0</v>
      </c>
      <c r="R148" s="160" t="str">
        <f t="shared" si="16"/>
        <v/>
      </c>
      <c r="S148" s="160" t="str">
        <f t="shared" si="17"/>
        <v/>
      </c>
      <c r="T148" s="50" t="str">
        <f>IF($F148="","",IF(ISERROR(VLOOKUP(F148,PROVEEDORES!$D$8:$I$507,5,0)),1,VLOOKUP($F148,PROVEEDORES!$D$8:$I$507,5,0)))</f>
        <v/>
      </c>
    </row>
    <row r="149" spans="3:20" ht="17.45" customHeight="1" x14ac:dyDescent="0.25">
      <c r="C149" s="188"/>
      <c r="D149" s="189"/>
      <c r="E149" s="178"/>
      <c r="F149" s="178"/>
      <c r="G149" s="190">
        <f>DATOS!$E$13</f>
        <v>1</v>
      </c>
      <c r="H149" s="178"/>
      <c r="I149" s="191"/>
      <c r="J149" s="178"/>
      <c r="K149" s="178"/>
      <c r="L149" s="178"/>
      <c r="M149" s="178"/>
      <c r="N149" s="160" t="str">
        <f t="shared" si="13"/>
        <v/>
      </c>
      <c r="O149" s="21"/>
      <c r="P149" s="160" t="str">
        <f t="shared" si="14"/>
        <v/>
      </c>
      <c r="Q149" s="160">
        <f t="shared" si="15"/>
        <v>0</v>
      </c>
      <c r="R149" s="160" t="str">
        <f t="shared" si="16"/>
        <v/>
      </c>
      <c r="S149" s="160" t="str">
        <f t="shared" si="17"/>
        <v/>
      </c>
      <c r="T149" s="50" t="str">
        <f>IF($F149="","",IF(ISERROR(VLOOKUP(F149,PROVEEDORES!$D$8:$I$507,5,0)),1,VLOOKUP($F149,PROVEEDORES!$D$8:$I$507,5,0)))</f>
        <v/>
      </c>
    </row>
    <row r="150" spans="3:20" ht="17.45" customHeight="1" x14ac:dyDescent="0.25">
      <c r="C150" s="188"/>
      <c r="D150" s="189"/>
      <c r="E150" s="178"/>
      <c r="F150" s="178"/>
      <c r="G150" s="190">
        <f>DATOS!$E$13</f>
        <v>1</v>
      </c>
      <c r="H150" s="178"/>
      <c r="I150" s="191"/>
      <c r="J150" s="178"/>
      <c r="K150" s="178"/>
      <c r="L150" s="178"/>
      <c r="M150" s="178"/>
      <c r="N150" s="160" t="str">
        <f t="shared" si="13"/>
        <v/>
      </c>
      <c r="O150" s="21"/>
      <c r="P150" s="160" t="str">
        <f t="shared" si="14"/>
        <v/>
      </c>
      <c r="Q150" s="160">
        <f t="shared" si="15"/>
        <v>0</v>
      </c>
      <c r="R150" s="160" t="str">
        <f t="shared" si="16"/>
        <v/>
      </c>
      <c r="S150" s="160" t="str">
        <f t="shared" si="17"/>
        <v/>
      </c>
      <c r="T150" s="50" t="str">
        <f>IF($F150="","",IF(ISERROR(VLOOKUP(F150,PROVEEDORES!$D$8:$I$507,5,0)),1,VLOOKUP($F150,PROVEEDORES!$D$8:$I$507,5,0)))</f>
        <v/>
      </c>
    </row>
    <row r="151" spans="3:20" ht="17.45" customHeight="1" x14ac:dyDescent="0.25">
      <c r="C151" s="188"/>
      <c r="D151" s="189"/>
      <c r="E151" s="178"/>
      <c r="F151" s="178"/>
      <c r="G151" s="190">
        <f>DATOS!$E$13</f>
        <v>1</v>
      </c>
      <c r="H151" s="178"/>
      <c r="I151" s="191"/>
      <c r="J151" s="178"/>
      <c r="K151" s="178"/>
      <c r="L151" s="178"/>
      <c r="M151" s="178"/>
      <c r="N151" s="160" t="str">
        <f t="shared" si="13"/>
        <v/>
      </c>
      <c r="O151" s="21"/>
      <c r="P151" s="160" t="str">
        <f t="shared" si="14"/>
        <v/>
      </c>
      <c r="Q151" s="160">
        <f t="shared" si="15"/>
        <v>0</v>
      </c>
      <c r="R151" s="160" t="str">
        <f t="shared" si="16"/>
        <v/>
      </c>
      <c r="S151" s="160" t="str">
        <f t="shared" si="17"/>
        <v/>
      </c>
      <c r="T151" s="50" t="str">
        <f>IF($F151="","",IF(ISERROR(VLOOKUP(F151,PROVEEDORES!$D$8:$I$507,5,0)),1,VLOOKUP($F151,PROVEEDORES!$D$8:$I$507,5,0)))</f>
        <v/>
      </c>
    </row>
    <row r="152" spans="3:20" ht="17.45" customHeight="1" x14ac:dyDescent="0.25">
      <c r="C152" s="188"/>
      <c r="D152" s="189"/>
      <c r="E152" s="178"/>
      <c r="F152" s="178"/>
      <c r="G152" s="190">
        <f>DATOS!$E$13</f>
        <v>1</v>
      </c>
      <c r="H152" s="178"/>
      <c r="I152" s="191"/>
      <c r="J152" s="178"/>
      <c r="K152" s="178"/>
      <c r="L152" s="178"/>
      <c r="M152" s="178"/>
      <c r="N152" s="160" t="str">
        <f t="shared" si="13"/>
        <v/>
      </c>
      <c r="O152" s="21"/>
      <c r="P152" s="160" t="str">
        <f t="shared" si="14"/>
        <v/>
      </c>
      <c r="Q152" s="160">
        <f t="shared" si="15"/>
        <v>0</v>
      </c>
      <c r="R152" s="160" t="str">
        <f t="shared" si="16"/>
        <v/>
      </c>
      <c r="S152" s="160" t="str">
        <f t="shared" si="17"/>
        <v/>
      </c>
      <c r="T152" s="50" t="str">
        <f>IF($F152="","",IF(ISERROR(VLOOKUP(F152,PROVEEDORES!$D$8:$I$507,5,0)),1,VLOOKUP($F152,PROVEEDORES!$D$8:$I$507,5,0)))</f>
        <v/>
      </c>
    </row>
    <row r="153" spans="3:20" ht="17.45" customHeight="1" x14ac:dyDescent="0.25">
      <c r="C153" s="188"/>
      <c r="D153" s="189"/>
      <c r="E153" s="178"/>
      <c r="F153" s="178"/>
      <c r="G153" s="190">
        <f>DATOS!$E$13</f>
        <v>1</v>
      </c>
      <c r="H153" s="178"/>
      <c r="I153" s="191"/>
      <c r="J153" s="178"/>
      <c r="K153" s="178"/>
      <c r="L153" s="178"/>
      <c r="M153" s="178"/>
      <c r="N153" s="160" t="str">
        <f t="shared" si="13"/>
        <v/>
      </c>
      <c r="O153" s="21"/>
      <c r="P153" s="160" t="str">
        <f t="shared" si="14"/>
        <v/>
      </c>
      <c r="Q153" s="160">
        <f t="shared" si="15"/>
        <v>0</v>
      </c>
      <c r="R153" s="160" t="str">
        <f t="shared" si="16"/>
        <v/>
      </c>
      <c r="S153" s="160" t="str">
        <f t="shared" si="17"/>
        <v/>
      </c>
      <c r="T153" s="50" t="str">
        <f>IF($F153="","",IF(ISERROR(VLOOKUP(F153,PROVEEDORES!$D$8:$I$507,5,0)),1,VLOOKUP($F153,PROVEEDORES!$D$8:$I$507,5,0)))</f>
        <v/>
      </c>
    </row>
    <row r="154" spans="3:20" ht="17.45" customHeight="1" x14ac:dyDescent="0.25">
      <c r="C154" s="188"/>
      <c r="D154" s="189"/>
      <c r="E154" s="178"/>
      <c r="F154" s="178"/>
      <c r="G154" s="190">
        <f>DATOS!$E$13</f>
        <v>1</v>
      </c>
      <c r="H154" s="178"/>
      <c r="I154" s="191"/>
      <c r="J154" s="178"/>
      <c r="K154" s="178"/>
      <c r="L154" s="178"/>
      <c r="M154" s="178"/>
      <c r="N154" s="160" t="str">
        <f t="shared" si="13"/>
        <v/>
      </c>
      <c r="O154" s="21"/>
      <c r="P154" s="160" t="str">
        <f t="shared" si="14"/>
        <v/>
      </c>
      <c r="Q154" s="160">
        <f t="shared" si="15"/>
        <v>0</v>
      </c>
      <c r="R154" s="160" t="str">
        <f t="shared" si="16"/>
        <v/>
      </c>
      <c r="S154" s="160" t="str">
        <f t="shared" si="17"/>
        <v/>
      </c>
      <c r="T154" s="50" t="str">
        <f>IF($F154="","",IF(ISERROR(VLOOKUP(F154,PROVEEDORES!$D$8:$I$507,5,0)),1,VLOOKUP($F154,PROVEEDORES!$D$8:$I$507,5,0)))</f>
        <v/>
      </c>
    </row>
    <row r="155" spans="3:20" ht="17.45" customHeight="1" x14ac:dyDescent="0.25">
      <c r="C155" s="188"/>
      <c r="D155" s="189"/>
      <c r="E155" s="178"/>
      <c r="F155" s="178"/>
      <c r="G155" s="190">
        <f>DATOS!$E$13</f>
        <v>1</v>
      </c>
      <c r="H155" s="178"/>
      <c r="I155" s="191"/>
      <c r="J155" s="178"/>
      <c r="K155" s="178"/>
      <c r="L155" s="178"/>
      <c r="M155" s="178"/>
      <c r="N155" s="160" t="str">
        <f t="shared" si="13"/>
        <v/>
      </c>
      <c r="O155" s="21"/>
      <c r="P155" s="160" t="str">
        <f t="shared" si="14"/>
        <v/>
      </c>
      <c r="Q155" s="160">
        <f t="shared" si="15"/>
        <v>0</v>
      </c>
      <c r="R155" s="160" t="str">
        <f t="shared" si="16"/>
        <v/>
      </c>
      <c r="S155" s="160" t="str">
        <f t="shared" si="17"/>
        <v/>
      </c>
      <c r="T155" s="50" t="str">
        <f>IF($F155="","",IF(ISERROR(VLOOKUP(F155,PROVEEDORES!$D$8:$I$507,5,0)),1,VLOOKUP($F155,PROVEEDORES!$D$8:$I$507,5,0)))</f>
        <v/>
      </c>
    </row>
    <row r="156" spans="3:20" ht="17.45" customHeight="1" x14ac:dyDescent="0.25">
      <c r="C156" s="188"/>
      <c r="D156" s="189"/>
      <c r="E156" s="178"/>
      <c r="F156" s="178"/>
      <c r="G156" s="190">
        <f>DATOS!$E$13</f>
        <v>1</v>
      </c>
      <c r="H156" s="178"/>
      <c r="I156" s="191"/>
      <c r="J156" s="178"/>
      <c r="K156" s="178"/>
      <c r="L156" s="178"/>
      <c r="M156" s="178"/>
      <c r="N156" s="160" t="str">
        <f t="shared" si="13"/>
        <v/>
      </c>
      <c r="O156" s="21"/>
      <c r="P156" s="160" t="str">
        <f t="shared" si="14"/>
        <v/>
      </c>
      <c r="Q156" s="160">
        <f t="shared" si="15"/>
        <v>0</v>
      </c>
      <c r="R156" s="160" t="str">
        <f t="shared" si="16"/>
        <v/>
      </c>
      <c r="S156" s="160" t="str">
        <f t="shared" si="17"/>
        <v/>
      </c>
      <c r="T156" s="50" t="str">
        <f>IF($F156="","",IF(ISERROR(VLOOKUP(F156,PROVEEDORES!$D$8:$I$507,5,0)),1,VLOOKUP($F156,PROVEEDORES!$D$8:$I$507,5,0)))</f>
        <v/>
      </c>
    </row>
    <row r="157" spans="3:20" ht="17.45" customHeight="1" x14ac:dyDescent="0.25">
      <c r="C157" s="188"/>
      <c r="D157" s="189"/>
      <c r="E157" s="178"/>
      <c r="F157" s="178"/>
      <c r="G157" s="190">
        <f>DATOS!$E$13</f>
        <v>1</v>
      </c>
      <c r="H157" s="178"/>
      <c r="I157" s="191"/>
      <c r="J157" s="178"/>
      <c r="K157" s="178"/>
      <c r="L157" s="178"/>
      <c r="M157" s="178"/>
      <c r="N157" s="160" t="str">
        <f t="shared" si="13"/>
        <v/>
      </c>
      <c r="O157" s="21"/>
      <c r="P157" s="160" t="str">
        <f t="shared" si="14"/>
        <v/>
      </c>
      <c r="Q157" s="160">
        <f t="shared" si="15"/>
        <v>0</v>
      </c>
      <c r="R157" s="160" t="str">
        <f t="shared" si="16"/>
        <v/>
      </c>
      <c r="S157" s="160" t="str">
        <f t="shared" si="17"/>
        <v/>
      </c>
      <c r="T157" s="50" t="str">
        <f>IF($F157="","",IF(ISERROR(VLOOKUP(F157,PROVEEDORES!$D$8:$I$507,5,0)),1,VLOOKUP($F157,PROVEEDORES!$D$8:$I$507,5,0)))</f>
        <v/>
      </c>
    </row>
    <row r="158" spans="3:20" ht="17.45" customHeight="1" x14ac:dyDescent="0.25">
      <c r="C158" s="188"/>
      <c r="D158" s="189"/>
      <c r="E158" s="178"/>
      <c r="F158" s="178"/>
      <c r="G158" s="190">
        <f>DATOS!$E$13</f>
        <v>1</v>
      </c>
      <c r="H158" s="178"/>
      <c r="I158" s="191"/>
      <c r="J158" s="178"/>
      <c r="K158" s="178"/>
      <c r="L158" s="178"/>
      <c r="M158" s="178"/>
      <c r="N158" s="160" t="str">
        <f t="shared" si="13"/>
        <v/>
      </c>
      <c r="O158" s="21"/>
      <c r="P158" s="160" t="str">
        <f t="shared" si="14"/>
        <v/>
      </c>
      <c r="Q158" s="160">
        <f t="shared" si="15"/>
        <v>0</v>
      </c>
      <c r="R158" s="160" t="str">
        <f t="shared" si="16"/>
        <v/>
      </c>
      <c r="S158" s="160" t="str">
        <f t="shared" si="17"/>
        <v/>
      </c>
      <c r="T158" s="50" t="str">
        <f>IF($F158="","",IF(ISERROR(VLOOKUP(F158,PROVEEDORES!$D$8:$I$507,5,0)),1,VLOOKUP($F158,PROVEEDORES!$D$8:$I$507,5,0)))</f>
        <v/>
      </c>
    </row>
    <row r="159" spans="3:20" ht="17.45" customHeight="1" x14ac:dyDescent="0.25">
      <c r="C159" s="188"/>
      <c r="D159" s="189"/>
      <c r="E159" s="178"/>
      <c r="F159" s="178"/>
      <c r="G159" s="190">
        <f>DATOS!$E$13</f>
        <v>1</v>
      </c>
      <c r="H159" s="178"/>
      <c r="I159" s="191"/>
      <c r="J159" s="178"/>
      <c r="K159" s="178"/>
      <c r="L159" s="178"/>
      <c r="M159" s="178"/>
      <c r="N159" s="160" t="str">
        <f t="shared" si="13"/>
        <v/>
      </c>
      <c r="O159" s="21"/>
      <c r="P159" s="160" t="str">
        <f t="shared" si="14"/>
        <v/>
      </c>
      <c r="Q159" s="160">
        <f t="shared" si="15"/>
        <v>0</v>
      </c>
      <c r="R159" s="160" t="str">
        <f t="shared" si="16"/>
        <v/>
      </c>
      <c r="S159" s="160" t="str">
        <f t="shared" si="17"/>
        <v/>
      </c>
      <c r="T159" s="50" t="str">
        <f>IF($F159="","",IF(ISERROR(VLOOKUP(F159,PROVEEDORES!$D$8:$I$507,5,0)),1,VLOOKUP($F159,PROVEEDORES!$D$8:$I$507,5,0)))</f>
        <v/>
      </c>
    </row>
    <row r="160" spans="3:20" ht="17.45" customHeight="1" x14ac:dyDescent="0.25">
      <c r="C160" s="188"/>
      <c r="D160" s="189"/>
      <c r="E160" s="178"/>
      <c r="F160" s="178"/>
      <c r="G160" s="190">
        <f>DATOS!$E$13</f>
        <v>1</v>
      </c>
      <c r="H160" s="178"/>
      <c r="I160" s="191"/>
      <c r="J160" s="178"/>
      <c r="K160" s="178"/>
      <c r="L160" s="178"/>
      <c r="M160" s="178"/>
      <c r="N160" s="160" t="str">
        <f t="shared" si="13"/>
        <v/>
      </c>
      <c r="O160" s="21"/>
      <c r="P160" s="160" t="str">
        <f t="shared" si="14"/>
        <v/>
      </c>
      <c r="Q160" s="160">
        <f t="shared" si="15"/>
        <v>0</v>
      </c>
      <c r="R160" s="160" t="str">
        <f t="shared" si="16"/>
        <v/>
      </c>
      <c r="S160" s="160" t="str">
        <f t="shared" si="17"/>
        <v/>
      </c>
      <c r="T160" s="50" t="str">
        <f>IF($F160="","",IF(ISERROR(VLOOKUP(F160,PROVEEDORES!$D$8:$I$507,5,0)),1,VLOOKUP($F160,PROVEEDORES!$D$8:$I$507,5,0)))</f>
        <v/>
      </c>
    </row>
    <row r="161" spans="3:20" ht="17.45" customHeight="1" x14ac:dyDescent="0.25">
      <c r="C161" s="188"/>
      <c r="D161" s="189"/>
      <c r="E161" s="178"/>
      <c r="F161" s="178"/>
      <c r="G161" s="190">
        <f>DATOS!$E$13</f>
        <v>1</v>
      </c>
      <c r="H161" s="178"/>
      <c r="I161" s="191"/>
      <c r="J161" s="178"/>
      <c r="K161" s="178"/>
      <c r="L161" s="178"/>
      <c r="M161" s="178"/>
      <c r="N161" s="160" t="str">
        <f t="shared" si="13"/>
        <v/>
      </c>
      <c r="O161" s="21"/>
      <c r="P161" s="160" t="str">
        <f t="shared" si="14"/>
        <v/>
      </c>
      <c r="Q161" s="160">
        <f t="shared" si="15"/>
        <v>0</v>
      </c>
      <c r="R161" s="160" t="str">
        <f t="shared" si="16"/>
        <v/>
      </c>
      <c r="S161" s="160" t="str">
        <f t="shared" si="17"/>
        <v/>
      </c>
      <c r="T161" s="50" t="str">
        <f>IF($F161="","",IF(ISERROR(VLOOKUP(F161,PROVEEDORES!$D$8:$I$507,5,0)),1,VLOOKUP($F161,PROVEEDORES!$D$8:$I$507,5,0)))</f>
        <v/>
      </c>
    </row>
    <row r="162" spans="3:20" ht="17.45" customHeight="1" x14ac:dyDescent="0.25">
      <c r="C162" s="188"/>
      <c r="D162" s="189"/>
      <c r="E162" s="178"/>
      <c r="F162" s="178"/>
      <c r="G162" s="190">
        <f>DATOS!$E$13</f>
        <v>1</v>
      </c>
      <c r="H162" s="178"/>
      <c r="I162" s="191"/>
      <c r="J162" s="178"/>
      <c r="K162" s="178"/>
      <c r="L162" s="178"/>
      <c r="M162" s="178"/>
      <c r="N162" s="160" t="str">
        <f t="shared" si="13"/>
        <v/>
      </c>
      <c r="O162" s="21"/>
      <c r="P162" s="160" t="str">
        <f t="shared" si="14"/>
        <v/>
      </c>
      <c r="Q162" s="160">
        <f t="shared" si="15"/>
        <v>0</v>
      </c>
      <c r="R162" s="160" t="str">
        <f t="shared" si="16"/>
        <v/>
      </c>
      <c r="S162" s="160" t="str">
        <f t="shared" si="17"/>
        <v/>
      </c>
      <c r="T162" s="50" t="str">
        <f>IF($F162="","",IF(ISERROR(VLOOKUP(F162,PROVEEDORES!$D$8:$I$507,5,0)),1,VLOOKUP($F162,PROVEEDORES!$D$8:$I$507,5,0)))</f>
        <v/>
      </c>
    </row>
    <row r="163" spans="3:20" ht="17.45" customHeight="1" x14ac:dyDescent="0.25">
      <c r="C163" s="188"/>
      <c r="D163" s="189"/>
      <c r="E163" s="178"/>
      <c r="F163" s="178"/>
      <c r="G163" s="190">
        <f>DATOS!$E$13</f>
        <v>1</v>
      </c>
      <c r="H163" s="178"/>
      <c r="I163" s="191"/>
      <c r="J163" s="178"/>
      <c r="K163" s="178"/>
      <c r="L163" s="178"/>
      <c r="M163" s="178"/>
      <c r="N163" s="160" t="str">
        <f t="shared" si="13"/>
        <v/>
      </c>
      <c r="O163" s="21"/>
      <c r="P163" s="160" t="str">
        <f t="shared" si="14"/>
        <v/>
      </c>
      <c r="Q163" s="160">
        <f t="shared" si="15"/>
        <v>0</v>
      </c>
      <c r="R163" s="160" t="str">
        <f t="shared" si="16"/>
        <v/>
      </c>
      <c r="S163" s="160" t="str">
        <f t="shared" si="17"/>
        <v/>
      </c>
      <c r="T163" s="50" t="str">
        <f>IF($F163="","",IF(ISERROR(VLOOKUP(F163,PROVEEDORES!$D$8:$I$507,5,0)),1,VLOOKUP($F163,PROVEEDORES!$D$8:$I$507,5,0)))</f>
        <v/>
      </c>
    </row>
    <row r="164" spans="3:20" ht="17.45" customHeight="1" x14ac:dyDescent="0.25">
      <c r="C164" s="188"/>
      <c r="D164" s="189"/>
      <c r="E164" s="178"/>
      <c r="F164" s="178"/>
      <c r="G164" s="190">
        <f>DATOS!$E$13</f>
        <v>1</v>
      </c>
      <c r="H164" s="178"/>
      <c r="I164" s="191"/>
      <c r="J164" s="178"/>
      <c r="K164" s="178"/>
      <c r="L164" s="178"/>
      <c r="M164" s="178"/>
      <c r="N164" s="160" t="str">
        <f t="shared" si="13"/>
        <v/>
      </c>
      <c r="O164" s="21"/>
      <c r="P164" s="160" t="str">
        <f t="shared" si="14"/>
        <v/>
      </c>
      <c r="Q164" s="160">
        <f t="shared" si="15"/>
        <v>0</v>
      </c>
      <c r="R164" s="160" t="str">
        <f t="shared" si="16"/>
        <v/>
      </c>
      <c r="S164" s="160" t="str">
        <f t="shared" si="17"/>
        <v/>
      </c>
      <c r="T164" s="50" t="str">
        <f>IF($F164="","",IF(ISERROR(VLOOKUP(F164,PROVEEDORES!$D$8:$I$507,5,0)),1,VLOOKUP($F164,PROVEEDORES!$D$8:$I$507,5,0)))</f>
        <v/>
      </c>
    </row>
    <row r="165" spans="3:20" ht="17.45" customHeight="1" x14ac:dyDescent="0.25">
      <c r="C165" s="188"/>
      <c r="D165" s="189"/>
      <c r="E165" s="178"/>
      <c r="F165" s="178"/>
      <c r="G165" s="190">
        <f>DATOS!$E$13</f>
        <v>1</v>
      </c>
      <c r="H165" s="178"/>
      <c r="I165" s="191"/>
      <c r="J165" s="178"/>
      <c r="K165" s="178"/>
      <c r="L165" s="178"/>
      <c r="M165" s="178"/>
      <c r="N165" s="160" t="str">
        <f t="shared" si="13"/>
        <v/>
      </c>
      <c r="O165" s="21"/>
      <c r="P165" s="160" t="str">
        <f t="shared" si="14"/>
        <v/>
      </c>
      <c r="Q165" s="160">
        <f t="shared" si="15"/>
        <v>0</v>
      </c>
      <c r="R165" s="160" t="str">
        <f t="shared" si="16"/>
        <v/>
      </c>
      <c r="S165" s="160" t="str">
        <f t="shared" si="17"/>
        <v/>
      </c>
      <c r="T165" s="50" t="str">
        <f>IF($F165="","",IF(ISERROR(VLOOKUP(F165,PROVEEDORES!$D$8:$I$507,5,0)),1,VLOOKUP($F165,PROVEEDORES!$D$8:$I$507,5,0)))</f>
        <v/>
      </c>
    </row>
    <row r="166" spans="3:20" ht="17.45" customHeight="1" x14ac:dyDescent="0.25">
      <c r="C166" s="188"/>
      <c r="D166" s="189"/>
      <c r="E166" s="178"/>
      <c r="F166" s="178"/>
      <c r="G166" s="190">
        <f>DATOS!$E$13</f>
        <v>1</v>
      </c>
      <c r="H166" s="178"/>
      <c r="I166" s="191"/>
      <c r="J166" s="178"/>
      <c r="K166" s="178"/>
      <c r="L166" s="178"/>
      <c r="M166" s="178"/>
      <c r="N166" s="160" t="str">
        <f t="shared" si="13"/>
        <v/>
      </c>
      <c r="O166" s="21"/>
      <c r="P166" s="160" t="str">
        <f t="shared" si="14"/>
        <v/>
      </c>
      <c r="Q166" s="160">
        <f t="shared" si="15"/>
        <v>0</v>
      </c>
      <c r="R166" s="160" t="str">
        <f t="shared" si="16"/>
        <v/>
      </c>
      <c r="S166" s="160" t="str">
        <f t="shared" si="17"/>
        <v/>
      </c>
      <c r="T166" s="50" t="str">
        <f>IF($F166="","",IF(ISERROR(VLOOKUP(F166,PROVEEDORES!$D$8:$I$507,5,0)),1,VLOOKUP($F166,PROVEEDORES!$D$8:$I$507,5,0)))</f>
        <v/>
      </c>
    </row>
    <row r="167" spans="3:20" ht="17.45" customHeight="1" x14ac:dyDescent="0.25">
      <c r="C167" s="188"/>
      <c r="D167" s="189"/>
      <c r="E167" s="178"/>
      <c r="F167" s="178"/>
      <c r="G167" s="190">
        <f>DATOS!$E$13</f>
        <v>1</v>
      </c>
      <c r="H167" s="178"/>
      <c r="I167" s="191"/>
      <c r="J167" s="178"/>
      <c r="K167" s="178"/>
      <c r="L167" s="178"/>
      <c r="M167" s="178"/>
      <c r="N167" s="160" t="str">
        <f t="shared" si="13"/>
        <v/>
      </c>
      <c r="O167" s="21"/>
      <c r="P167" s="160" t="str">
        <f t="shared" si="14"/>
        <v/>
      </c>
      <c r="Q167" s="160">
        <f t="shared" si="15"/>
        <v>0</v>
      </c>
      <c r="R167" s="160" t="str">
        <f t="shared" si="16"/>
        <v/>
      </c>
      <c r="S167" s="160" t="str">
        <f t="shared" si="17"/>
        <v/>
      </c>
      <c r="T167" s="50" t="str">
        <f>IF($F167="","",IF(ISERROR(VLOOKUP(F167,PROVEEDORES!$D$8:$I$507,5,0)),1,VLOOKUP($F167,PROVEEDORES!$D$8:$I$507,5,0)))</f>
        <v/>
      </c>
    </row>
    <row r="168" spans="3:20" ht="17.45" customHeight="1" x14ac:dyDescent="0.25">
      <c r="C168" s="188"/>
      <c r="D168" s="189"/>
      <c r="E168" s="178"/>
      <c r="F168" s="178"/>
      <c r="G168" s="190">
        <f>DATOS!$E$13</f>
        <v>1</v>
      </c>
      <c r="H168" s="178"/>
      <c r="I168" s="191"/>
      <c r="J168" s="178"/>
      <c r="K168" s="178"/>
      <c r="L168" s="178"/>
      <c r="M168" s="178"/>
      <c r="N168" s="160" t="str">
        <f t="shared" si="13"/>
        <v/>
      </c>
      <c r="O168" s="21"/>
      <c r="P168" s="160" t="str">
        <f t="shared" si="14"/>
        <v/>
      </c>
      <c r="Q168" s="160">
        <f t="shared" si="15"/>
        <v>0</v>
      </c>
      <c r="R168" s="160" t="str">
        <f t="shared" si="16"/>
        <v/>
      </c>
      <c r="S168" s="160" t="str">
        <f t="shared" si="17"/>
        <v/>
      </c>
      <c r="T168" s="50" t="str">
        <f>IF($F168="","",IF(ISERROR(VLOOKUP(F168,PROVEEDORES!$D$8:$I$507,5,0)),1,VLOOKUP($F168,PROVEEDORES!$D$8:$I$507,5,0)))</f>
        <v/>
      </c>
    </row>
    <row r="169" spans="3:20" ht="17.45" customHeight="1" x14ac:dyDescent="0.25">
      <c r="C169" s="188"/>
      <c r="D169" s="189"/>
      <c r="E169" s="178"/>
      <c r="F169" s="178"/>
      <c r="G169" s="190">
        <f>DATOS!$E$13</f>
        <v>1</v>
      </c>
      <c r="H169" s="178"/>
      <c r="I169" s="191"/>
      <c r="J169" s="178"/>
      <c r="K169" s="178"/>
      <c r="L169" s="178"/>
      <c r="M169" s="178"/>
      <c r="N169" s="160" t="str">
        <f t="shared" si="13"/>
        <v/>
      </c>
      <c r="O169" s="21"/>
      <c r="P169" s="160" t="str">
        <f t="shared" si="14"/>
        <v/>
      </c>
      <c r="Q169" s="160">
        <f t="shared" si="15"/>
        <v>0</v>
      </c>
      <c r="R169" s="160" t="str">
        <f t="shared" si="16"/>
        <v/>
      </c>
      <c r="S169" s="160" t="str">
        <f t="shared" si="17"/>
        <v/>
      </c>
      <c r="T169" s="50" t="str">
        <f>IF($F169="","",IF(ISERROR(VLOOKUP(F169,PROVEEDORES!$D$8:$I$507,5,0)),1,VLOOKUP($F169,PROVEEDORES!$D$8:$I$507,5,0)))</f>
        <v/>
      </c>
    </row>
    <row r="170" spans="3:20" ht="17.45" customHeight="1" x14ac:dyDescent="0.25">
      <c r="C170" s="188"/>
      <c r="D170" s="189"/>
      <c r="E170" s="178"/>
      <c r="F170" s="178"/>
      <c r="G170" s="190">
        <f>DATOS!$E$13</f>
        <v>1</v>
      </c>
      <c r="H170" s="178"/>
      <c r="I170" s="191"/>
      <c r="J170" s="178"/>
      <c r="K170" s="178"/>
      <c r="L170" s="178"/>
      <c r="M170" s="178"/>
      <c r="N170" s="160" t="str">
        <f t="shared" si="13"/>
        <v/>
      </c>
      <c r="O170" s="21"/>
      <c r="P170" s="160" t="str">
        <f t="shared" si="14"/>
        <v/>
      </c>
      <c r="Q170" s="160">
        <f t="shared" si="15"/>
        <v>0</v>
      </c>
      <c r="R170" s="160" t="str">
        <f t="shared" si="16"/>
        <v/>
      </c>
      <c r="S170" s="160" t="str">
        <f t="shared" si="17"/>
        <v/>
      </c>
      <c r="T170" s="50" t="str">
        <f>IF($F170="","",IF(ISERROR(VLOOKUP(F170,PROVEEDORES!$D$8:$I$507,5,0)),1,VLOOKUP($F170,PROVEEDORES!$D$8:$I$507,5,0)))</f>
        <v/>
      </c>
    </row>
    <row r="171" spans="3:20" ht="17.45" customHeight="1" x14ac:dyDescent="0.25">
      <c r="C171" s="188"/>
      <c r="D171" s="189"/>
      <c r="E171" s="178"/>
      <c r="F171" s="178"/>
      <c r="G171" s="190">
        <f>DATOS!$E$13</f>
        <v>1</v>
      </c>
      <c r="H171" s="178"/>
      <c r="I171" s="191"/>
      <c r="J171" s="178"/>
      <c r="K171" s="178"/>
      <c r="L171" s="178"/>
      <c r="M171" s="178"/>
      <c r="N171" s="160" t="str">
        <f t="shared" si="13"/>
        <v/>
      </c>
      <c r="O171" s="21"/>
      <c r="P171" s="160" t="str">
        <f t="shared" si="14"/>
        <v/>
      </c>
      <c r="Q171" s="160">
        <f t="shared" si="15"/>
        <v>0</v>
      </c>
      <c r="R171" s="160" t="str">
        <f t="shared" si="16"/>
        <v/>
      </c>
      <c r="S171" s="160" t="str">
        <f t="shared" si="17"/>
        <v/>
      </c>
      <c r="T171" s="50" t="str">
        <f>IF($F171="","",IF(ISERROR(VLOOKUP(F171,PROVEEDORES!$D$8:$I$507,5,0)),1,VLOOKUP($F171,PROVEEDORES!$D$8:$I$507,5,0)))</f>
        <v/>
      </c>
    </row>
    <row r="172" spans="3:20" ht="17.45" customHeight="1" x14ac:dyDescent="0.25">
      <c r="C172" s="188"/>
      <c r="D172" s="189"/>
      <c r="E172" s="178"/>
      <c r="F172" s="178"/>
      <c r="G172" s="190">
        <f>DATOS!$E$13</f>
        <v>1</v>
      </c>
      <c r="H172" s="178"/>
      <c r="I172" s="191"/>
      <c r="J172" s="178"/>
      <c r="K172" s="178"/>
      <c r="L172" s="178"/>
      <c r="M172" s="178"/>
      <c r="N172" s="160" t="str">
        <f t="shared" si="13"/>
        <v/>
      </c>
      <c r="O172" s="21"/>
      <c r="P172" s="160" t="str">
        <f t="shared" si="14"/>
        <v/>
      </c>
      <c r="Q172" s="160">
        <f t="shared" si="15"/>
        <v>0</v>
      </c>
      <c r="R172" s="160" t="str">
        <f t="shared" si="16"/>
        <v/>
      </c>
      <c r="S172" s="160" t="str">
        <f t="shared" si="17"/>
        <v/>
      </c>
      <c r="T172" s="50" t="str">
        <f>IF($F172="","",IF(ISERROR(VLOOKUP(F172,PROVEEDORES!$D$8:$I$507,5,0)),1,VLOOKUP($F172,PROVEEDORES!$D$8:$I$507,5,0)))</f>
        <v/>
      </c>
    </row>
    <row r="173" spans="3:20" ht="17.45" customHeight="1" x14ac:dyDescent="0.25">
      <c r="C173" s="188"/>
      <c r="D173" s="189"/>
      <c r="E173" s="178"/>
      <c r="F173" s="178"/>
      <c r="G173" s="190">
        <f>DATOS!$E$13</f>
        <v>1</v>
      </c>
      <c r="H173" s="178"/>
      <c r="I173" s="191"/>
      <c r="J173" s="178"/>
      <c r="K173" s="178"/>
      <c r="L173" s="178"/>
      <c r="M173" s="178"/>
      <c r="N173" s="160" t="str">
        <f t="shared" si="13"/>
        <v/>
      </c>
      <c r="O173" s="21"/>
      <c r="P173" s="160" t="str">
        <f t="shared" si="14"/>
        <v/>
      </c>
      <c r="Q173" s="160">
        <f t="shared" si="15"/>
        <v>0</v>
      </c>
      <c r="R173" s="160" t="str">
        <f t="shared" si="16"/>
        <v/>
      </c>
      <c r="S173" s="160" t="str">
        <f t="shared" si="17"/>
        <v/>
      </c>
      <c r="T173" s="50" t="str">
        <f>IF($F173="","",IF(ISERROR(VLOOKUP(F173,PROVEEDORES!$D$8:$I$507,5,0)),1,VLOOKUP($F173,PROVEEDORES!$D$8:$I$507,5,0)))</f>
        <v/>
      </c>
    </row>
    <row r="174" spans="3:20" ht="17.45" customHeight="1" x14ac:dyDescent="0.25">
      <c r="C174" s="188"/>
      <c r="D174" s="189"/>
      <c r="E174" s="178"/>
      <c r="F174" s="178"/>
      <c r="G174" s="190">
        <f>DATOS!$E$13</f>
        <v>1</v>
      </c>
      <c r="H174" s="178"/>
      <c r="I174" s="191"/>
      <c r="J174" s="178"/>
      <c r="K174" s="178"/>
      <c r="L174" s="178"/>
      <c r="M174" s="178"/>
      <c r="N174" s="160" t="str">
        <f t="shared" si="13"/>
        <v/>
      </c>
      <c r="O174" s="21"/>
      <c r="P174" s="160" t="str">
        <f t="shared" si="14"/>
        <v/>
      </c>
      <c r="Q174" s="160">
        <f t="shared" si="15"/>
        <v>0</v>
      </c>
      <c r="R174" s="160" t="str">
        <f t="shared" si="16"/>
        <v/>
      </c>
      <c r="S174" s="160" t="str">
        <f t="shared" si="17"/>
        <v/>
      </c>
      <c r="T174" s="50" t="str">
        <f>IF($F174="","",IF(ISERROR(VLOOKUP(F174,PROVEEDORES!$D$8:$I$507,5,0)),1,VLOOKUP($F174,PROVEEDORES!$D$8:$I$507,5,0)))</f>
        <v/>
      </c>
    </row>
    <row r="175" spans="3:20" ht="17.45" customHeight="1" x14ac:dyDescent="0.25">
      <c r="C175" s="188"/>
      <c r="D175" s="189"/>
      <c r="E175" s="178"/>
      <c r="F175" s="178"/>
      <c r="G175" s="190">
        <f>DATOS!$E$13</f>
        <v>1</v>
      </c>
      <c r="H175" s="178"/>
      <c r="I175" s="191"/>
      <c r="J175" s="178"/>
      <c r="K175" s="178"/>
      <c r="L175" s="178"/>
      <c r="M175" s="178"/>
      <c r="N175" s="160" t="str">
        <f t="shared" si="13"/>
        <v/>
      </c>
      <c r="O175" s="21"/>
      <c r="P175" s="160" t="str">
        <f t="shared" si="14"/>
        <v/>
      </c>
      <c r="Q175" s="160">
        <f t="shared" si="15"/>
        <v>0</v>
      </c>
      <c r="R175" s="160" t="str">
        <f t="shared" si="16"/>
        <v/>
      </c>
      <c r="S175" s="160" t="str">
        <f t="shared" si="17"/>
        <v/>
      </c>
      <c r="T175" s="50" t="str">
        <f>IF($F175="","",IF(ISERROR(VLOOKUP(F175,PROVEEDORES!$D$8:$I$507,5,0)),1,VLOOKUP($F175,PROVEEDORES!$D$8:$I$507,5,0)))</f>
        <v/>
      </c>
    </row>
    <row r="176" spans="3:20" ht="17.45" customHeight="1" x14ac:dyDescent="0.25">
      <c r="C176" s="188"/>
      <c r="D176" s="189"/>
      <c r="E176" s="178"/>
      <c r="F176" s="178"/>
      <c r="G176" s="190">
        <f>DATOS!$E$13</f>
        <v>1</v>
      </c>
      <c r="H176" s="178"/>
      <c r="I176" s="191"/>
      <c r="J176" s="178"/>
      <c r="K176" s="178"/>
      <c r="L176" s="178"/>
      <c r="M176" s="178"/>
      <c r="N176" s="160" t="str">
        <f t="shared" si="13"/>
        <v/>
      </c>
      <c r="O176" s="21"/>
      <c r="P176" s="160" t="str">
        <f t="shared" si="14"/>
        <v/>
      </c>
      <c r="Q176" s="160">
        <f t="shared" si="15"/>
        <v>0</v>
      </c>
      <c r="R176" s="160" t="str">
        <f t="shared" si="16"/>
        <v/>
      </c>
      <c r="S176" s="160" t="str">
        <f t="shared" si="17"/>
        <v/>
      </c>
      <c r="T176" s="50" t="str">
        <f>IF($F176="","",IF(ISERROR(VLOOKUP(F176,PROVEEDORES!$D$8:$I$507,5,0)),1,VLOOKUP($F176,PROVEEDORES!$D$8:$I$507,5,0)))</f>
        <v/>
      </c>
    </row>
    <row r="177" spans="3:20" ht="17.45" customHeight="1" x14ac:dyDescent="0.25">
      <c r="C177" s="188"/>
      <c r="D177" s="189"/>
      <c r="E177" s="178"/>
      <c r="F177" s="178"/>
      <c r="G177" s="190">
        <f>DATOS!$E$13</f>
        <v>1</v>
      </c>
      <c r="H177" s="178"/>
      <c r="I177" s="191"/>
      <c r="J177" s="178"/>
      <c r="K177" s="178"/>
      <c r="L177" s="178"/>
      <c r="M177" s="178"/>
      <c r="N177" s="160" t="str">
        <f t="shared" si="13"/>
        <v/>
      </c>
      <c r="O177" s="21"/>
      <c r="P177" s="160" t="str">
        <f t="shared" si="14"/>
        <v/>
      </c>
      <c r="Q177" s="160">
        <f t="shared" si="15"/>
        <v>0</v>
      </c>
      <c r="R177" s="160" t="str">
        <f t="shared" si="16"/>
        <v/>
      </c>
      <c r="S177" s="160" t="str">
        <f t="shared" si="17"/>
        <v/>
      </c>
      <c r="T177" s="50" t="str">
        <f>IF($F177="","",IF(ISERROR(VLOOKUP(F177,PROVEEDORES!$D$8:$I$507,5,0)),1,VLOOKUP($F177,PROVEEDORES!$D$8:$I$507,5,0)))</f>
        <v/>
      </c>
    </row>
    <row r="178" spans="3:20" ht="17.45" customHeight="1" x14ac:dyDescent="0.25">
      <c r="C178" s="188"/>
      <c r="D178" s="189"/>
      <c r="E178" s="178"/>
      <c r="F178" s="178"/>
      <c r="G178" s="190">
        <f>DATOS!$E$13</f>
        <v>1</v>
      </c>
      <c r="H178" s="178"/>
      <c r="I178" s="191"/>
      <c r="J178" s="178"/>
      <c r="K178" s="178"/>
      <c r="L178" s="178"/>
      <c r="M178" s="178"/>
      <c r="N178" s="160" t="str">
        <f t="shared" si="13"/>
        <v/>
      </c>
      <c r="O178" s="21"/>
      <c r="P178" s="160" t="str">
        <f t="shared" si="14"/>
        <v/>
      </c>
      <c r="Q178" s="160">
        <f t="shared" si="15"/>
        <v>0</v>
      </c>
      <c r="R178" s="160" t="str">
        <f t="shared" si="16"/>
        <v/>
      </c>
      <c r="S178" s="160" t="str">
        <f t="shared" si="17"/>
        <v/>
      </c>
      <c r="T178" s="50" t="str">
        <f>IF($F178="","",IF(ISERROR(VLOOKUP(F178,PROVEEDORES!$D$8:$I$507,5,0)),1,VLOOKUP($F178,PROVEEDORES!$D$8:$I$507,5,0)))</f>
        <v/>
      </c>
    </row>
    <row r="179" spans="3:20" ht="17.45" customHeight="1" x14ac:dyDescent="0.25">
      <c r="C179" s="188"/>
      <c r="D179" s="189"/>
      <c r="E179" s="178"/>
      <c r="F179" s="178"/>
      <c r="G179" s="190">
        <f>DATOS!$E$13</f>
        <v>1</v>
      </c>
      <c r="H179" s="178"/>
      <c r="I179" s="191"/>
      <c r="J179" s="178"/>
      <c r="K179" s="178"/>
      <c r="L179" s="178"/>
      <c r="M179" s="178"/>
      <c r="N179" s="160" t="str">
        <f t="shared" si="13"/>
        <v/>
      </c>
      <c r="O179" s="21"/>
      <c r="P179" s="160" t="str">
        <f t="shared" si="14"/>
        <v/>
      </c>
      <c r="Q179" s="160">
        <f t="shared" si="15"/>
        <v>0</v>
      </c>
      <c r="R179" s="160" t="str">
        <f t="shared" si="16"/>
        <v/>
      </c>
      <c r="S179" s="160" t="str">
        <f t="shared" si="17"/>
        <v/>
      </c>
      <c r="T179" s="50" t="str">
        <f>IF($F179="","",IF(ISERROR(VLOOKUP(F179,PROVEEDORES!$D$8:$I$507,5,0)),1,VLOOKUP($F179,PROVEEDORES!$D$8:$I$507,5,0)))</f>
        <v/>
      </c>
    </row>
    <row r="180" spans="3:20" ht="17.45" customHeight="1" x14ac:dyDescent="0.25">
      <c r="C180" s="188"/>
      <c r="D180" s="189"/>
      <c r="E180" s="178"/>
      <c r="F180" s="178"/>
      <c r="G180" s="190">
        <f>DATOS!$E$13</f>
        <v>1</v>
      </c>
      <c r="H180" s="178"/>
      <c r="I180" s="191"/>
      <c r="J180" s="178"/>
      <c r="K180" s="178"/>
      <c r="L180" s="178"/>
      <c r="M180" s="178"/>
      <c r="N180" s="160" t="str">
        <f t="shared" si="13"/>
        <v/>
      </c>
      <c r="O180" s="21"/>
      <c r="P180" s="160" t="str">
        <f t="shared" si="14"/>
        <v/>
      </c>
      <c r="Q180" s="160">
        <f t="shared" si="15"/>
        <v>0</v>
      </c>
      <c r="R180" s="160" t="str">
        <f t="shared" si="16"/>
        <v/>
      </c>
      <c r="S180" s="160" t="str">
        <f t="shared" si="17"/>
        <v/>
      </c>
      <c r="T180" s="50" t="str">
        <f>IF($F180="","",IF(ISERROR(VLOOKUP(F180,PROVEEDORES!$D$8:$I$507,5,0)),1,VLOOKUP($F180,PROVEEDORES!$D$8:$I$507,5,0)))</f>
        <v/>
      </c>
    </row>
    <row r="181" spans="3:20" ht="17.45" customHeight="1" x14ac:dyDescent="0.25">
      <c r="C181" s="188"/>
      <c r="D181" s="189"/>
      <c r="E181" s="178"/>
      <c r="F181" s="178"/>
      <c r="G181" s="190">
        <f>DATOS!$E$13</f>
        <v>1</v>
      </c>
      <c r="H181" s="178"/>
      <c r="I181" s="191"/>
      <c r="J181" s="178"/>
      <c r="K181" s="178"/>
      <c r="L181" s="178"/>
      <c r="M181" s="178"/>
      <c r="N181" s="160" t="str">
        <f t="shared" si="13"/>
        <v/>
      </c>
      <c r="O181" s="21"/>
      <c r="P181" s="160" t="str">
        <f t="shared" si="14"/>
        <v/>
      </c>
      <c r="Q181" s="160">
        <f t="shared" si="15"/>
        <v>0</v>
      </c>
      <c r="R181" s="160" t="str">
        <f t="shared" si="16"/>
        <v/>
      </c>
      <c r="S181" s="160" t="str">
        <f t="shared" si="17"/>
        <v/>
      </c>
      <c r="T181" s="50" t="str">
        <f>IF($F181="","",IF(ISERROR(VLOOKUP(F181,PROVEEDORES!$D$8:$I$507,5,0)),1,VLOOKUP($F181,PROVEEDORES!$D$8:$I$507,5,0)))</f>
        <v/>
      </c>
    </row>
    <row r="182" spans="3:20" ht="17.45" customHeight="1" x14ac:dyDescent="0.25">
      <c r="C182" s="188"/>
      <c r="D182" s="189"/>
      <c r="E182" s="178"/>
      <c r="F182" s="178"/>
      <c r="G182" s="190">
        <f>DATOS!$E$13</f>
        <v>1</v>
      </c>
      <c r="H182" s="178"/>
      <c r="I182" s="191"/>
      <c r="J182" s="178"/>
      <c r="K182" s="178"/>
      <c r="L182" s="178"/>
      <c r="M182" s="178"/>
      <c r="N182" s="160" t="str">
        <f t="shared" si="13"/>
        <v/>
      </c>
      <c r="O182" s="21"/>
      <c r="P182" s="160" t="str">
        <f t="shared" si="14"/>
        <v/>
      </c>
      <c r="Q182" s="160">
        <f t="shared" si="15"/>
        <v>0</v>
      </c>
      <c r="R182" s="160" t="str">
        <f t="shared" si="16"/>
        <v/>
      </c>
      <c r="S182" s="160" t="str">
        <f t="shared" si="17"/>
        <v/>
      </c>
      <c r="T182" s="50" t="str">
        <f>IF($F182="","",IF(ISERROR(VLOOKUP(F182,PROVEEDORES!$D$8:$I$507,5,0)),1,VLOOKUP($F182,PROVEEDORES!$D$8:$I$507,5,0)))</f>
        <v/>
      </c>
    </row>
    <row r="183" spans="3:20" ht="17.45" customHeight="1" x14ac:dyDescent="0.25">
      <c r="C183" s="188"/>
      <c r="D183" s="189"/>
      <c r="E183" s="178"/>
      <c r="F183" s="178"/>
      <c r="G183" s="190">
        <f>DATOS!$E$13</f>
        <v>1</v>
      </c>
      <c r="H183" s="178"/>
      <c r="I183" s="191"/>
      <c r="J183" s="178"/>
      <c r="K183" s="178"/>
      <c r="L183" s="178"/>
      <c r="M183" s="178"/>
      <c r="N183" s="160" t="str">
        <f t="shared" si="13"/>
        <v/>
      </c>
      <c r="O183" s="21"/>
      <c r="P183" s="160" t="str">
        <f t="shared" si="14"/>
        <v/>
      </c>
      <c r="Q183" s="160">
        <f t="shared" si="15"/>
        <v>0</v>
      </c>
      <c r="R183" s="160" t="str">
        <f t="shared" si="16"/>
        <v/>
      </c>
      <c r="S183" s="160" t="str">
        <f t="shared" si="17"/>
        <v/>
      </c>
      <c r="T183" s="50" t="str">
        <f>IF($F183="","",IF(ISERROR(VLOOKUP(F183,PROVEEDORES!$D$8:$I$507,5,0)),1,VLOOKUP($F183,PROVEEDORES!$D$8:$I$507,5,0)))</f>
        <v/>
      </c>
    </row>
    <row r="184" spans="3:20" ht="17.45" customHeight="1" x14ac:dyDescent="0.25">
      <c r="C184" s="188"/>
      <c r="D184" s="189"/>
      <c r="E184" s="178"/>
      <c r="F184" s="178"/>
      <c r="G184" s="190">
        <f>DATOS!$E$13</f>
        <v>1</v>
      </c>
      <c r="H184" s="178"/>
      <c r="I184" s="191"/>
      <c r="J184" s="178"/>
      <c r="K184" s="178"/>
      <c r="L184" s="178"/>
      <c r="M184" s="178"/>
      <c r="N184" s="160" t="str">
        <f t="shared" si="13"/>
        <v/>
      </c>
      <c r="O184" s="21"/>
      <c r="P184" s="160" t="str">
        <f t="shared" si="14"/>
        <v/>
      </c>
      <c r="Q184" s="160">
        <f t="shared" si="15"/>
        <v>0</v>
      </c>
      <c r="R184" s="160" t="str">
        <f t="shared" si="16"/>
        <v/>
      </c>
      <c r="S184" s="160" t="str">
        <f t="shared" si="17"/>
        <v/>
      </c>
      <c r="T184" s="50" t="str">
        <f>IF($F184="","",IF(ISERROR(VLOOKUP(F184,PROVEEDORES!$D$8:$I$507,5,0)),1,VLOOKUP($F184,PROVEEDORES!$D$8:$I$507,5,0)))</f>
        <v/>
      </c>
    </row>
    <row r="185" spans="3:20" ht="17.45" customHeight="1" x14ac:dyDescent="0.25">
      <c r="C185" s="188"/>
      <c r="D185" s="189"/>
      <c r="E185" s="178"/>
      <c r="F185" s="178"/>
      <c r="G185" s="190">
        <f>DATOS!$E$13</f>
        <v>1</v>
      </c>
      <c r="H185" s="178"/>
      <c r="I185" s="191"/>
      <c r="J185" s="178"/>
      <c r="K185" s="178"/>
      <c r="L185" s="178"/>
      <c r="M185" s="178"/>
      <c r="N185" s="160" t="str">
        <f t="shared" si="13"/>
        <v/>
      </c>
      <c r="O185" s="21"/>
      <c r="P185" s="160" t="str">
        <f t="shared" si="14"/>
        <v/>
      </c>
      <c r="Q185" s="160">
        <f t="shared" si="15"/>
        <v>0</v>
      </c>
      <c r="R185" s="160" t="str">
        <f t="shared" si="16"/>
        <v/>
      </c>
      <c r="S185" s="160" t="str">
        <f t="shared" si="17"/>
        <v/>
      </c>
      <c r="T185" s="50" t="str">
        <f>IF($F185="","",IF(ISERROR(VLOOKUP(F185,PROVEEDORES!$D$8:$I$507,5,0)),1,VLOOKUP($F185,PROVEEDORES!$D$8:$I$507,5,0)))</f>
        <v/>
      </c>
    </row>
    <row r="186" spans="3:20" ht="17.45" customHeight="1" x14ac:dyDescent="0.25">
      <c r="C186" s="188"/>
      <c r="D186" s="189"/>
      <c r="E186" s="178"/>
      <c r="F186" s="178"/>
      <c r="G186" s="190">
        <f>DATOS!$E$13</f>
        <v>1</v>
      </c>
      <c r="H186" s="178"/>
      <c r="I186" s="191"/>
      <c r="J186" s="178"/>
      <c r="K186" s="178"/>
      <c r="L186" s="178"/>
      <c r="M186" s="178"/>
      <c r="N186" s="160" t="str">
        <f t="shared" si="13"/>
        <v/>
      </c>
      <c r="O186" s="21"/>
      <c r="P186" s="160" t="str">
        <f t="shared" si="14"/>
        <v/>
      </c>
      <c r="Q186" s="160">
        <f t="shared" si="15"/>
        <v>0</v>
      </c>
      <c r="R186" s="160" t="str">
        <f t="shared" si="16"/>
        <v/>
      </c>
      <c r="S186" s="160" t="str">
        <f t="shared" si="17"/>
        <v/>
      </c>
      <c r="T186" s="50" t="str">
        <f>IF($F186="","",IF(ISERROR(VLOOKUP(F186,PROVEEDORES!$D$8:$I$507,5,0)),1,VLOOKUP($F186,PROVEEDORES!$D$8:$I$507,5,0)))</f>
        <v/>
      </c>
    </row>
    <row r="187" spans="3:20" ht="17.45" customHeight="1" x14ac:dyDescent="0.25">
      <c r="C187" s="188"/>
      <c r="D187" s="189"/>
      <c r="E187" s="178"/>
      <c r="F187" s="178"/>
      <c r="G187" s="190">
        <f>DATOS!$E$13</f>
        <v>1</v>
      </c>
      <c r="H187" s="178"/>
      <c r="I187" s="191"/>
      <c r="J187" s="178"/>
      <c r="K187" s="178"/>
      <c r="L187" s="178"/>
      <c r="M187" s="178"/>
      <c r="N187" s="160" t="str">
        <f t="shared" si="13"/>
        <v/>
      </c>
      <c r="O187" s="21"/>
      <c r="P187" s="160" t="str">
        <f t="shared" si="14"/>
        <v/>
      </c>
      <c r="Q187" s="160">
        <f t="shared" si="15"/>
        <v>0</v>
      </c>
      <c r="R187" s="160" t="str">
        <f t="shared" si="16"/>
        <v/>
      </c>
      <c r="S187" s="160" t="str">
        <f t="shared" si="17"/>
        <v/>
      </c>
      <c r="T187" s="50" t="str">
        <f>IF($F187="","",IF(ISERROR(VLOOKUP(F187,PROVEEDORES!$D$8:$I$507,5,0)),1,VLOOKUP($F187,PROVEEDORES!$D$8:$I$507,5,0)))</f>
        <v/>
      </c>
    </row>
    <row r="188" spans="3:20" ht="17.45" customHeight="1" x14ac:dyDescent="0.25">
      <c r="C188" s="188"/>
      <c r="D188" s="189"/>
      <c r="E188" s="178"/>
      <c r="F188" s="178"/>
      <c r="G188" s="190">
        <f>DATOS!$E$13</f>
        <v>1</v>
      </c>
      <c r="H188" s="178"/>
      <c r="I188" s="191"/>
      <c r="J188" s="178"/>
      <c r="K188" s="178"/>
      <c r="L188" s="178"/>
      <c r="M188" s="178"/>
      <c r="N188" s="160" t="str">
        <f t="shared" si="13"/>
        <v/>
      </c>
      <c r="O188" s="21"/>
      <c r="P188" s="160" t="str">
        <f t="shared" si="14"/>
        <v/>
      </c>
      <c r="Q188" s="160">
        <f t="shared" si="15"/>
        <v>0</v>
      </c>
      <c r="R188" s="160" t="str">
        <f t="shared" si="16"/>
        <v/>
      </c>
      <c r="S188" s="160" t="str">
        <f t="shared" si="17"/>
        <v/>
      </c>
      <c r="T188" s="50" t="str">
        <f>IF($F188="","",IF(ISERROR(VLOOKUP(F188,PROVEEDORES!$D$8:$I$507,5,0)),1,VLOOKUP($F188,PROVEEDORES!$D$8:$I$507,5,0)))</f>
        <v/>
      </c>
    </row>
    <row r="189" spans="3:20" ht="17.45" customHeight="1" x14ac:dyDescent="0.25">
      <c r="C189" s="188"/>
      <c r="D189" s="189"/>
      <c r="E189" s="178"/>
      <c r="F189" s="178"/>
      <c r="G189" s="190">
        <f>DATOS!$E$13</f>
        <v>1</v>
      </c>
      <c r="H189" s="178"/>
      <c r="I189" s="191"/>
      <c r="J189" s="178"/>
      <c r="K189" s="178"/>
      <c r="L189" s="178"/>
      <c r="M189" s="178"/>
      <c r="N189" s="160" t="str">
        <f t="shared" si="13"/>
        <v/>
      </c>
      <c r="O189" s="21"/>
      <c r="P189" s="160" t="str">
        <f t="shared" si="14"/>
        <v/>
      </c>
      <c r="Q189" s="160">
        <f t="shared" si="15"/>
        <v>0</v>
      </c>
      <c r="R189" s="160" t="str">
        <f t="shared" si="16"/>
        <v/>
      </c>
      <c r="S189" s="160" t="str">
        <f t="shared" si="17"/>
        <v/>
      </c>
      <c r="T189" s="50" t="str">
        <f>IF($F189="","",IF(ISERROR(VLOOKUP(F189,PROVEEDORES!$D$8:$I$507,5,0)),1,VLOOKUP($F189,PROVEEDORES!$D$8:$I$507,5,0)))</f>
        <v/>
      </c>
    </row>
    <row r="190" spans="3:20" ht="17.45" customHeight="1" x14ac:dyDescent="0.25">
      <c r="C190" s="188"/>
      <c r="D190" s="189"/>
      <c r="E190" s="178"/>
      <c r="F190" s="178"/>
      <c r="G190" s="190">
        <f>DATOS!$E$13</f>
        <v>1</v>
      </c>
      <c r="H190" s="178"/>
      <c r="I190" s="191"/>
      <c r="J190" s="178"/>
      <c r="K190" s="178"/>
      <c r="L190" s="178"/>
      <c r="M190" s="178"/>
      <c r="N190" s="160" t="str">
        <f t="shared" si="13"/>
        <v/>
      </c>
      <c r="O190" s="21"/>
      <c r="P190" s="160" t="str">
        <f t="shared" si="14"/>
        <v/>
      </c>
      <c r="Q190" s="160">
        <f t="shared" si="15"/>
        <v>0</v>
      </c>
      <c r="R190" s="160" t="str">
        <f t="shared" si="16"/>
        <v/>
      </c>
      <c r="S190" s="160" t="str">
        <f t="shared" si="17"/>
        <v/>
      </c>
      <c r="T190" s="50" t="str">
        <f>IF($F190="","",IF(ISERROR(VLOOKUP(F190,PROVEEDORES!$D$8:$I$507,5,0)),1,VLOOKUP($F190,PROVEEDORES!$D$8:$I$507,5,0)))</f>
        <v/>
      </c>
    </row>
    <row r="191" spans="3:20" ht="17.45" customHeight="1" x14ac:dyDescent="0.25">
      <c r="C191" s="188"/>
      <c r="D191" s="189"/>
      <c r="E191" s="178"/>
      <c r="F191" s="178"/>
      <c r="G191" s="190">
        <f>DATOS!$E$13</f>
        <v>1</v>
      </c>
      <c r="H191" s="178"/>
      <c r="I191" s="191"/>
      <c r="J191" s="178"/>
      <c r="K191" s="178"/>
      <c r="L191" s="178"/>
      <c r="M191" s="178"/>
      <c r="N191" s="160" t="str">
        <f t="shared" si="13"/>
        <v/>
      </c>
      <c r="O191" s="21"/>
      <c r="P191" s="160" t="str">
        <f t="shared" si="14"/>
        <v/>
      </c>
      <c r="Q191" s="160">
        <f t="shared" si="15"/>
        <v>0</v>
      </c>
      <c r="R191" s="160" t="str">
        <f t="shared" si="16"/>
        <v/>
      </c>
      <c r="S191" s="160" t="str">
        <f t="shared" si="17"/>
        <v/>
      </c>
      <c r="T191" s="50" t="str">
        <f>IF($F191="","",IF(ISERROR(VLOOKUP(F191,PROVEEDORES!$D$8:$I$507,5,0)),1,VLOOKUP($F191,PROVEEDORES!$D$8:$I$507,5,0)))</f>
        <v/>
      </c>
    </row>
    <row r="192" spans="3:20" ht="17.45" customHeight="1" x14ac:dyDescent="0.25">
      <c r="C192" s="188"/>
      <c r="D192" s="189"/>
      <c r="E192" s="178"/>
      <c r="F192" s="178"/>
      <c r="G192" s="190">
        <f>DATOS!$E$13</f>
        <v>1</v>
      </c>
      <c r="H192" s="178"/>
      <c r="I192" s="191"/>
      <c r="J192" s="178"/>
      <c r="K192" s="178"/>
      <c r="L192" s="178"/>
      <c r="M192" s="178"/>
      <c r="N192" s="160" t="str">
        <f t="shared" si="13"/>
        <v/>
      </c>
      <c r="O192" s="21"/>
      <c r="P192" s="160" t="str">
        <f t="shared" si="14"/>
        <v/>
      </c>
      <c r="Q192" s="160">
        <f t="shared" si="15"/>
        <v>0</v>
      </c>
      <c r="R192" s="160" t="str">
        <f t="shared" si="16"/>
        <v/>
      </c>
      <c r="S192" s="160" t="str">
        <f t="shared" si="17"/>
        <v/>
      </c>
      <c r="T192" s="50" t="str">
        <f>IF($F192="","",IF(ISERROR(VLOOKUP(F192,PROVEEDORES!$D$8:$I$507,5,0)),1,VLOOKUP($F192,PROVEEDORES!$D$8:$I$507,5,0)))</f>
        <v/>
      </c>
    </row>
    <row r="193" spans="3:20" ht="17.45" customHeight="1" x14ac:dyDescent="0.25">
      <c r="C193" s="188"/>
      <c r="D193" s="189"/>
      <c r="E193" s="178"/>
      <c r="F193" s="178"/>
      <c r="G193" s="190">
        <f>DATOS!$E$13</f>
        <v>1</v>
      </c>
      <c r="H193" s="178"/>
      <c r="I193" s="191"/>
      <c r="J193" s="178"/>
      <c r="K193" s="178"/>
      <c r="L193" s="178"/>
      <c r="M193" s="178"/>
      <c r="N193" s="160" t="str">
        <f t="shared" si="13"/>
        <v/>
      </c>
      <c r="O193" s="21"/>
      <c r="P193" s="160" t="str">
        <f t="shared" si="14"/>
        <v/>
      </c>
      <c r="Q193" s="160">
        <f t="shared" si="15"/>
        <v>0</v>
      </c>
      <c r="R193" s="160" t="str">
        <f t="shared" si="16"/>
        <v/>
      </c>
      <c r="S193" s="160" t="str">
        <f t="shared" si="17"/>
        <v/>
      </c>
      <c r="T193" s="50" t="str">
        <f>IF($F193="","",IF(ISERROR(VLOOKUP(F193,PROVEEDORES!$D$8:$I$507,5,0)),1,VLOOKUP($F193,PROVEEDORES!$D$8:$I$507,5,0)))</f>
        <v/>
      </c>
    </row>
    <row r="194" spans="3:20" ht="17.45" customHeight="1" x14ac:dyDescent="0.25">
      <c r="C194" s="188"/>
      <c r="D194" s="189"/>
      <c r="E194" s="178"/>
      <c r="F194" s="178"/>
      <c r="G194" s="190">
        <f>DATOS!$E$13</f>
        <v>1</v>
      </c>
      <c r="H194" s="178"/>
      <c r="I194" s="191"/>
      <c r="J194" s="178"/>
      <c r="K194" s="178"/>
      <c r="L194" s="178"/>
      <c r="M194" s="178"/>
      <c r="N194" s="160" t="str">
        <f t="shared" si="13"/>
        <v/>
      </c>
      <c r="O194" s="21"/>
      <c r="P194" s="160" t="str">
        <f t="shared" si="14"/>
        <v/>
      </c>
      <c r="Q194" s="160">
        <f t="shared" si="15"/>
        <v>0</v>
      </c>
      <c r="R194" s="160" t="str">
        <f t="shared" si="16"/>
        <v/>
      </c>
      <c r="S194" s="160" t="str">
        <f t="shared" si="17"/>
        <v/>
      </c>
      <c r="T194" s="50" t="str">
        <f>IF($F194="","",IF(ISERROR(VLOOKUP(F194,PROVEEDORES!$D$8:$I$507,5,0)),1,VLOOKUP($F194,PROVEEDORES!$D$8:$I$507,5,0)))</f>
        <v/>
      </c>
    </row>
    <row r="195" spans="3:20" ht="17.45" customHeight="1" x14ac:dyDescent="0.25">
      <c r="C195" s="188"/>
      <c r="D195" s="189"/>
      <c r="E195" s="178"/>
      <c r="F195" s="178"/>
      <c r="G195" s="190">
        <f>DATOS!$E$13</f>
        <v>1</v>
      </c>
      <c r="H195" s="178"/>
      <c r="I195" s="191"/>
      <c r="J195" s="178"/>
      <c r="K195" s="178"/>
      <c r="L195" s="178"/>
      <c r="M195" s="178"/>
      <c r="N195" s="160" t="str">
        <f t="shared" si="13"/>
        <v/>
      </c>
      <c r="O195" s="21"/>
      <c r="P195" s="160" t="str">
        <f t="shared" si="14"/>
        <v/>
      </c>
      <c r="Q195" s="160">
        <f t="shared" si="15"/>
        <v>0</v>
      </c>
      <c r="R195" s="160" t="str">
        <f t="shared" si="16"/>
        <v/>
      </c>
      <c r="S195" s="160" t="str">
        <f t="shared" si="17"/>
        <v/>
      </c>
      <c r="T195" s="50" t="str">
        <f>IF($F195="","",IF(ISERROR(VLOOKUP(F195,PROVEEDORES!$D$8:$I$507,5,0)),1,VLOOKUP($F195,PROVEEDORES!$D$8:$I$507,5,0)))</f>
        <v/>
      </c>
    </row>
    <row r="196" spans="3:20" ht="17.45" customHeight="1" x14ac:dyDescent="0.25">
      <c r="C196" s="188"/>
      <c r="D196" s="189"/>
      <c r="E196" s="178"/>
      <c r="F196" s="178"/>
      <c r="G196" s="190">
        <f>DATOS!$E$13</f>
        <v>1</v>
      </c>
      <c r="H196" s="178"/>
      <c r="I196" s="191"/>
      <c r="J196" s="178"/>
      <c r="K196" s="178"/>
      <c r="L196" s="178"/>
      <c r="M196" s="178"/>
      <c r="N196" s="160" t="str">
        <f t="shared" si="13"/>
        <v/>
      </c>
      <c r="O196" s="21"/>
      <c r="P196" s="160" t="str">
        <f t="shared" si="14"/>
        <v/>
      </c>
      <c r="Q196" s="160">
        <f t="shared" si="15"/>
        <v>0</v>
      </c>
      <c r="R196" s="160" t="str">
        <f t="shared" si="16"/>
        <v/>
      </c>
      <c r="S196" s="160" t="str">
        <f t="shared" si="17"/>
        <v/>
      </c>
      <c r="T196" s="50" t="str">
        <f>IF($F196="","",IF(ISERROR(VLOOKUP(F196,PROVEEDORES!$D$8:$I$507,5,0)),1,VLOOKUP($F196,PROVEEDORES!$D$8:$I$507,5,0)))</f>
        <v/>
      </c>
    </row>
    <row r="197" spans="3:20" ht="17.45" customHeight="1" x14ac:dyDescent="0.25">
      <c r="C197" s="188"/>
      <c r="D197" s="189"/>
      <c r="E197" s="178"/>
      <c r="F197" s="178"/>
      <c r="G197" s="190">
        <f>DATOS!$E$13</f>
        <v>1</v>
      </c>
      <c r="H197" s="178"/>
      <c r="I197" s="191"/>
      <c r="J197" s="178"/>
      <c r="K197" s="178"/>
      <c r="L197" s="178"/>
      <c r="M197" s="178"/>
      <c r="N197" s="160" t="str">
        <f t="shared" si="13"/>
        <v/>
      </c>
      <c r="O197" s="21"/>
      <c r="P197" s="160" t="str">
        <f t="shared" si="14"/>
        <v/>
      </c>
      <c r="Q197" s="160">
        <f t="shared" si="15"/>
        <v>0</v>
      </c>
      <c r="R197" s="160" t="str">
        <f t="shared" si="16"/>
        <v/>
      </c>
      <c r="S197" s="160" t="str">
        <f t="shared" si="17"/>
        <v/>
      </c>
      <c r="T197" s="50" t="str">
        <f>IF($F197="","",IF(ISERROR(VLOOKUP(F197,PROVEEDORES!$D$8:$I$507,5,0)),1,VLOOKUP($F197,PROVEEDORES!$D$8:$I$507,5,0)))</f>
        <v/>
      </c>
    </row>
    <row r="198" spans="3:20" ht="17.45" customHeight="1" x14ac:dyDescent="0.25">
      <c r="C198" s="188"/>
      <c r="D198" s="189"/>
      <c r="E198" s="178"/>
      <c r="F198" s="178"/>
      <c r="G198" s="190">
        <f>DATOS!$E$13</f>
        <v>1</v>
      </c>
      <c r="H198" s="178"/>
      <c r="I198" s="191"/>
      <c r="J198" s="178"/>
      <c r="K198" s="178"/>
      <c r="L198" s="178"/>
      <c r="M198" s="178"/>
      <c r="N198" s="160" t="str">
        <f t="shared" si="13"/>
        <v/>
      </c>
      <c r="O198" s="21"/>
      <c r="P198" s="160" t="str">
        <f t="shared" si="14"/>
        <v/>
      </c>
      <c r="Q198" s="160">
        <f t="shared" si="15"/>
        <v>0</v>
      </c>
      <c r="R198" s="160" t="str">
        <f t="shared" si="16"/>
        <v/>
      </c>
      <c r="S198" s="160" t="str">
        <f t="shared" si="17"/>
        <v/>
      </c>
      <c r="T198" s="50" t="str">
        <f>IF($F198="","",IF(ISERROR(VLOOKUP(F198,PROVEEDORES!$D$8:$I$507,5,0)),1,VLOOKUP($F198,PROVEEDORES!$D$8:$I$507,5,0)))</f>
        <v/>
      </c>
    </row>
    <row r="199" spans="3:20" ht="17.45" customHeight="1" x14ac:dyDescent="0.25">
      <c r="C199" s="188"/>
      <c r="D199" s="189"/>
      <c r="E199" s="178"/>
      <c r="F199" s="178"/>
      <c r="G199" s="190">
        <f>DATOS!$E$13</f>
        <v>1</v>
      </c>
      <c r="H199" s="178"/>
      <c r="I199" s="191"/>
      <c r="J199" s="178"/>
      <c r="K199" s="178"/>
      <c r="L199" s="178"/>
      <c r="M199" s="178"/>
      <c r="N199" s="160" t="str">
        <f t="shared" si="13"/>
        <v/>
      </c>
      <c r="O199" s="21"/>
      <c r="P199" s="160" t="str">
        <f t="shared" si="14"/>
        <v/>
      </c>
      <c r="Q199" s="160">
        <f t="shared" si="15"/>
        <v>0</v>
      </c>
      <c r="R199" s="160" t="str">
        <f t="shared" si="16"/>
        <v/>
      </c>
      <c r="S199" s="160" t="str">
        <f t="shared" si="17"/>
        <v/>
      </c>
      <c r="T199" s="50" t="str">
        <f>IF($F199="","",IF(ISERROR(VLOOKUP(F199,PROVEEDORES!$D$8:$I$507,5,0)),1,VLOOKUP($F199,PROVEEDORES!$D$8:$I$507,5,0)))</f>
        <v/>
      </c>
    </row>
    <row r="200" spans="3:20" ht="17.45" customHeight="1" x14ac:dyDescent="0.25">
      <c r="C200" s="188"/>
      <c r="D200" s="189"/>
      <c r="E200" s="178"/>
      <c r="F200" s="178"/>
      <c r="G200" s="190">
        <f>DATOS!$E$13</f>
        <v>1</v>
      </c>
      <c r="H200" s="178"/>
      <c r="I200" s="191"/>
      <c r="J200" s="178"/>
      <c r="K200" s="178"/>
      <c r="L200" s="178"/>
      <c r="M200" s="178"/>
      <c r="N200" s="160" t="str">
        <f t="shared" si="13"/>
        <v/>
      </c>
      <c r="O200" s="21"/>
      <c r="P200" s="160" t="str">
        <f t="shared" si="14"/>
        <v/>
      </c>
      <c r="Q200" s="160">
        <f t="shared" si="15"/>
        <v>0</v>
      </c>
      <c r="R200" s="160" t="str">
        <f t="shared" si="16"/>
        <v/>
      </c>
      <c r="S200" s="160" t="str">
        <f t="shared" si="17"/>
        <v/>
      </c>
      <c r="T200" s="50" t="str">
        <f>IF($F200="","",IF(ISERROR(VLOOKUP(F200,PROVEEDORES!$D$8:$I$507,5,0)),1,VLOOKUP($F200,PROVEEDORES!$D$8:$I$507,5,0)))</f>
        <v/>
      </c>
    </row>
    <row r="201" spans="3:20" ht="17.45" customHeight="1" x14ac:dyDescent="0.25">
      <c r="C201" s="188"/>
      <c r="D201" s="189"/>
      <c r="E201" s="178"/>
      <c r="F201" s="178"/>
      <c r="G201" s="190">
        <f>DATOS!$E$13</f>
        <v>1</v>
      </c>
      <c r="H201" s="178"/>
      <c r="I201" s="191"/>
      <c r="J201" s="178"/>
      <c r="K201" s="178"/>
      <c r="L201" s="178"/>
      <c r="M201" s="178"/>
      <c r="N201" s="160" t="str">
        <f t="shared" si="13"/>
        <v/>
      </c>
      <c r="O201" s="21"/>
      <c r="P201" s="160" t="str">
        <f t="shared" si="14"/>
        <v/>
      </c>
      <c r="Q201" s="160">
        <f t="shared" si="15"/>
        <v>0</v>
      </c>
      <c r="R201" s="160" t="str">
        <f t="shared" si="16"/>
        <v/>
      </c>
      <c r="S201" s="160" t="str">
        <f t="shared" si="17"/>
        <v/>
      </c>
      <c r="T201" s="50" t="str">
        <f>IF($F201="","",IF(ISERROR(VLOOKUP(F201,PROVEEDORES!$D$8:$I$507,5,0)),1,VLOOKUP($F201,PROVEEDORES!$D$8:$I$507,5,0)))</f>
        <v/>
      </c>
    </row>
    <row r="202" spans="3:20" ht="17.45" customHeight="1" x14ac:dyDescent="0.25">
      <c r="C202" s="188"/>
      <c r="D202" s="189"/>
      <c r="E202" s="178"/>
      <c r="F202" s="178"/>
      <c r="G202" s="190">
        <f>DATOS!$E$13</f>
        <v>1</v>
      </c>
      <c r="H202" s="178"/>
      <c r="I202" s="191"/>
      <c r="J202" s="178"/>
      <c r="K202" s="178"/>
      <c r="L202" s="178"/>
      <c r="M202" s="178"/>
      <c r="N202" s="160" t="str">
        <f t="shared" si="13"/>
        <v/>
      </c>
      <c r="O202" s="21"/>
      <c r="P202" s="160" t="str">
        <f t="shared" si="14"/>
        <v/>
      </c>
      <c r="Q202" s="160">
        <f t="shared" si="15"/>
        <v>0</v>
      </c>
      <c r="R202" s="160" t="str">
        <f t="shared" si="16"/>
        <v/>
      </c>
      <c r="S202" s="160" t="str">
        <f t="shared" si="17"/>
        <v/>
      </c>
      <c r="T202" s="50" t="str">
        <f>IF($F202="","",IF(ISERROR(VLOOKUP(F202,PROVEEDORES!$D$8:$I$507,5,0)),1,VLOOKUP($F202,PROVEEDORES!$D$8:$I$507,5,0)))</f>
        <v/>
      </c>
    </row>
    <row r="203" spans="3:20" ht="17.45" customHeight="1" x14ac:dyDescent="0.25">
      <c r="C203" s="188"/>
      <c r="D203" s="189"/>
      <c r="E203" s="178"/>
      <c r="F203" s="178"/>
      <c r="G203" s="190">
        <f>DATOS!$E$13</f>
        <v>1</v>
      </c>
      <c r="H203" s="178"/>
      <c r="I203" s="191"/>
      <c r="J203" s="178"/>
      <c r="K203" s="178"/>
      <c r="L203" s="178"/>
      <c r="M203" s="178"/>
      <c r="N203" s="160" t="str">
        <f t="shared" si="13"/>
        <v/>
      </c>
      <c r="O203" s="21"/>
      <c r="P203" s="160" t="str">
        <f t="shared" si="14"/>
        <v/>
      </c>
      <c r="Q203" s="160">
        <f t="shared" si="15"/>
        <v>0</v>
      </c>
      <c r="R203" s="160" t="str">
        <f t="shared" si="16"/>
        <v/>
      </c>
      <c r="S203" s="160" t="str">
        <f t="shared" si="17"/>
        <v/>
      </c>
      <c r="T203" s="50" t="str">
        <f>IF($F203="","",IF(ISERROR(VLOOKUP(F203,PROVEEDORES!$D$8:$I$507,5,0)),1,VLOOKUP($F203,PROVEEDORES!$D$8:$I$507,5,0)))</f>
        <v/>
      </c>
    </row>
    <row r="204" spans="3:20" ht="17.45" customHeight="1" x14ac:dyDescent="0.25">
      <c r="C204" s="188"/>
      <c r="D204" s="189"/>
      <c r="E204" s="178"/>
      <c r="F204" s="178"/>
      <c r="G204" s="190">
        <f>DATOS!$E$13</f>
        <v>1</v>
      </c>
      <c r="H204" s="178"/>
      <c r="I204" s="191"/>
      <c r="J204" s="178"/>
      <c r="K204" s="178"/>
      <c r="L204" s="178"/>
      <c r="M204" s="178"/>
      <c r="N204" s="160" t="str">
        <f t="shared" si="13"/>
        <v/>
      </c>
      <c r="O204" s="21"/>
      <c r="P204" s="160" t="str">
        <f t="shared" si="14"/>
        <v/>
      </c>
      <c r="Q204" s="160">
        <f t="shared" si="15"/>
        <v>0</v>
      </c>
      <c r="R204" s="160" t="str">
        <f t="shared" si="16"/>
        <v/>
      </c>
      <c r="S204" s="160" t="str">
        <f t="shared" si="17"/>
        <v/>
      </c>
      <c r="T204" s="50" t="str">
        <f>IF($F204="","",IF(ISERROR(VLOOKUP(F204,PROVEEDORES!$D$8:$I$507,5,0)),1,VLOOKUP($F204,PROVEEDORES!$D$8:$I$507,5,0)))</f>
        <v/>
      </c>
    </row>
    <row r="205" spans="3:20" ht="17.45" customHeight="1" x14ac:dyDescent="0.25">
      <c r="C205" s="188"/>
      <c r="D205" s="189"/>
      <c r="E205" s="178"/>
      <c r="F205" s="178"/>
      <c r="G205" s="190">
        <f>DATOS!$E$13</f>
        <v>1</v>
      </c>
      <c r="H205" s="178"/>
      <c r="I205" s="191"/>
      <c r="J205" s="178"/>
      <c r="K205" s="178"/>
      <c r="L205" s="178"/>
      <c r="M205" s="178"/>
      <c r="N205" s="160" t="str">
        <f t="shared" si="13"/>
        <v/>
      </c>
      <c r="O205" s="21"/>
      <c r="P205" s="160" t="str">
        <f t="shared" si="14"/>
        <v/>
      </c>
      <c r="Q205" s="160">
        <f t="shared" si="15"/>
        <v>0</v>
      </c>
      <c r="R205" s="160" t="str">
        <f t="shared" si="16"/>
        <v/>
      </c>
      <c r="S205" s="160" t="str">
        <f t="shared" si="17"/>
        <v/>
      </c>
      <c r="T205" s="50" t="str">
        <f>IF($F205="","",IF(ISERROR(VLOOKUP(F205,PROVEEDORES!$D$8:$I$507,5,0)),1,VLOOKUP($F205,PROVEEDORES!$D$8:$I$507,5,0)))</f>
        <v/>
      </c>
    </row>
    <row r="206" spans="3:20" ht="17.45" customHeight="1" x14ac:dyDescent="0.25">
      <c r="C206" s="188"/>
      <c r="D206" s="189"/>
      <c r="E206" s="178"/>
      <c r="F206" s="178"/>
      <c r="G206" s="190">
        <f>DATOS!$E$13</f>
        <v>1</v>
      </c>
      <c r="H206" s="178"/>
      <c r="I206" s="191"/>
      <c r="J206" s="178"/>
      <c r="K206" s="178"/>
      <c r="L206" s="178"/>
      <c r="M206" s="178"/>
      <c r="N206" s="160" t="str">
        <f t="shared" si="13"/>
        <v/>
      </c>
      <c r="O206" s="21"/>
      <c r="P206" s="160" t="str">
        <f t="shared" si="14"/>
        <v/>
      </c>
      <c r="Q206" s="160">
        <f t="shared" si="15"/>
        <v>0</v>
      </c>
      <c r="R206" s="160" t="str">
        <f t="shared" si="16"/>
        <v/>
      </c>
      <c r="S206" s="160" t="str">
        <f t="shared" si="17"/>
        <v/>
      </c>
      <c r="T206" s="50" t="str">
        <f>IF($F206="","",IF(ISERROR(VLOOKUP(F206,PROVEEDORES!$D$8:$I$507,5,0)),1,VLOOKUP($F206,PROVEEDORES!$D$8:$I$507,5,0)))</f>
        <v/>
      </c>
    </row>
    <row r="207" spans="3:20" ht="17.45" customHeight="1" x14ac:dyDescent="0.25">
      <c r="C207" s="188"/>
      <c r="D207" s="189"/>
      <c r="E207" s="178"/>
      <c r="F207" s="178"/>
      <c r="G207" s="190">
        <f>DATOS!$E$13</f>
        <v>1</v>
      </c>
      <c r="H207" s="178"/>
      <c r="I207" s="191"/>
      <c r="J207" s="178"/>
      <c r="K207" s="178"/>
      <c r="L207" s="178"/>
      <c r="M207" s="178"/>
      <c r="N207" s="160" t="str">
        <f t="shared" si="13"/>
        <v/>
      </c>
      <c r="O207" s="21"/>
      <c r="P207" s="160" t="str">
        <f t="shared" si="14"/>
        <v/>
      </c>
      <c r="Q207" s="160">
        <f t="shared" si="15"/>
        <v>0</v>
      </c>
      <c r="R207" s="160" t="str">
        <f t="shared" si="16"/>
        <v/>
      </c>
      <c r="S207" s="160" t="str">
        <f t="shared" si="17"/>
        <v/>
      </c>
      <c r="T207" s="50" t="str">
        <f>IF($F207="","",IF(ISERROR(VLOOKUP(F207,PROVEEDORES!$D$8:$I$507,5,0)),1,VLOOKUP($F207,PROVEEDORES!$D$8:$I$507,5,0)))</f>
        <v/>
      </c>
    </row>
    <row r="208" spans="3:20" ht="17.45" customHeight="1" x14ac:dyDescent="0.25">
      <c r="C208" s="188"/>
      <c r="D208" s="189"/>
      <c r="E208" s="178"/>
      <c r="F208" s="178"/>
      <c r="G208" s="190">
        <f>DATOS!$E$13</f>
        <v>1</v>
      </c>
      <c r="H208" s="178"/>
      <c r="I208" s="191"/>
      <c r="J208" s="178"/>
      <c r="K208" s="178"/>
      <c r="L208" s="178"/>
      <c r="M208" s="178"/>
      <c r="N208" s="160" t="str">
        <f t="shared" si="13"/>
        <v/>
      </c>
      <c r="O208" s="21"/>
      <c r="P208" s="160" t="str">
        <f t="shared" si="14"/>
        <v/>
      </c>
      <c r="Q208" s="160">
        <f t="shared" si="15"/>
        <v>0</v>
      </c>
      <c r="R208" s="160" t="str">
        <f t="shared" si="16"/>
        <v/>
      </c>
      <c r="S208" s="160" t="str">
        <f t="shared" si="17"/>
        <v/>
      </c>
      <c r="T208" s="50" t="str">
        <f>IF($F208="","",IF(ISERROR(VLOOKUP(F208,PROVEEDORES!$D$8:$I$507,5,0)),1,VLOOKUP($F208,PROVEEDORES!$D$8:$I$507,5,0)))</f>
        <v/>
      </c>
    </row>
    <row r="209" spans="3:20" ht="17.45" customHeight="1" x14ac:dyDescent="0.25">
      <c r="C209" s="188"/>
      <c r="D209" s="189"/>
      <c r="E209" s="178"/>
      <c r="F209" s="178"/>
      <c r="G209" s="190">
        <f>DATOS!$E$13</f>
        <v>1</v>
      </c>
      <c r="H209" s="178"/>
      <c r="I209" s="191"/>
      <c r="J209" s="178"/>
      <c r="K209" s="178"/>
      <c r="L209" s="178"/>
      <c r="M209" s="178"/>
      <c r="N209" s="160" t="str">
        <f t="shared" si="13"/>
        <v/>
      </c>
      <c r="O209" s="21"/>
      <c r="P209" s="160" t="str">
        <f t="shared" si="14"/>
        <v/>
      </c>
      <c r="Q209" s="160">
        <f t="shared" si="15"/>
        <v>0</v>
      </c>
      <c r="R209" s="160" t="str">
        <f t="shared" si="16"/>
        <v/>
      </c>
      <c r="S209" s="160" t="str">
        <f t="shared" si="17"/>
        <v/>
      </c>
      <c r="T209" s="50" t="str">
        <f>IF($F209="","",IF(ISERROR(VLOOKUP(F209,PROVEEDORES!$D$8:$I$507,5,0)),1,VLOOKUP($F209,PROVEEDORES!$D$8:$I$507,5,0)))</f>
        <v/>
      </c>
    </row>
    <row r="210" spans="3:20" ht="17.45" customHeight="1" x14ac:dyDescent="0.25">
      <c r="C210" s="188"/>
      <c r="D210" s="189"/>
      <c r="E210" s="178"/>
      <c r="F210" s="178"/>
      <c r="G210" s="190">
        <f>DATOS!$E$13</f>
        <v>1</v>
      </c>
      <c r="H210" s="178"/>
      <c r="I210" s="191"/>
      <c r="J210" s="178"/>
      <c r="K210" s="178"/>
      <c r="L210" s="178"/>
      <c r="M210" s="178"/>
      <c r="N210" s="160" t="str">
        <f t="shared" ref="N210:N273" si="18">IF(H210&amp;J210&amp;K210&amp;L210&amp;M210="","",H210+J210+K210-L210-M210)</f>
        <v/>
      </c>
      <c r="O210" s="21"/>
      <c r="P210" s="160" t="str">
        <f t="shared" ref="P210:P273" si="19">IF($I210="E",H210,"")</f>
        <v/>
      </c>
      <c r="Q210" s="160">
        <f t="shared" si="15"/>
        <v>0</v>
      </c>
      <c r="R210" s="160" t="str">
        <f t="shared" si="16"/>
        <v/>
      </c>
      <c r="S210" s="160" t="str">
        <f t="shared" si="17"/>
        <v/>
      </c>
      <c r="T210" s="50" t="str">
        <f>IF($F210="","",IF(ISERROR(VLOOKUP(F210,PROVEEDORES!$D$8:$I$507,5,0)),1,VLOOKUP($F210,PROVEEDORES!$D$8:$I$507,5,0)))</f>
        <v/>
      </c>
    </row>
    <row r="211" spans="3:20" ht="17.45" customHeight="1" x14ac:dyDescent="0.25">
      <c r="C211" s="188"/>
      <c r="D211" s="189"/>
      <c r="E211" s="178"/>
      <c r="F211" s="178"/>
      <c r="G211" s="190">
        <f>DATOS!$E$13</f>
        <v>1</v>
      </c>
      <c r="H211" s="178"/>
      <c r="I211" s="191"/>
      <c r="J211" s="178"/>
      <c r="K211" s="178"/>
      <c r="L211" s="178"/>
      <c r="M211" s="178"/>
      <c r="N211" s="160" t="str">
        <f t="shared" si="18"/>
        <v/>
      </c>
      <c r="O211" s="21"/>
      <c r="P211" s="160" t="str">
        <f t="shared" si="19"/>
        <v/>
      </c>
      <c r="Q211" s="160">
        <f t="shared" ref="Q211:Q274" si="20">IF($I211=0%,H211,"")</f>
        <v>0</v>
      </c>
      <c r="R211" s="160" t="str">
        <f t="shared" ref="R211:R274" si="21">IF(OR($I211=8%,$I211=11%),$J211/$I211,"")</f>
        <v/>
      </c>
      <c r="S211" s="160" t="str">
        <f t="shared" ref="S211:S274" si="22">IF(OR($I211=15%,$I211=16%),$J211/$I211,"")</f>
        <v/>
      </c>
      <c r="T211" s="50" t="str">
        <f>IF($F211="","",IF(ISERROR(VLOOKUP(F211,PROVEEDORES!$D$8:$I$507,5,0)),1,VLOOKUP($F211,PROVEEDORES!$D$8:$I$507,5,0)))</f>
        <v/>
      </c>
    </row>
    <row r="212" spans="3:20" ht="17.45" customHeight="1" x14ac:dyDescent="0.25">
      <c r="C212" s="188"/>
      <c r="D212" s="189"/>
      <c r="E212" s="178"/>
      <c r="F212" s="178"/>
      <c r="G212" s="190">
        <f>DATOS!$E$13</f>
        <v>1</v>
      </c>
      <c r="H212" s="178"/>
      <c r="I212" s="191"/>
      <c r="J212" s="178"/>
      <c r="K212" s="178"/>
      <c r="L212" s="178"/>
      <c r="M212" s="178"/>
      <c r="N212" s="160" t="str">
        <f t="shared" si="18"/>
        <v/>
      </c>
      <c r="O212" s="21"/>
      <c r="P212" s="160" t="str">
        <f t="shared" si="19"/>
        <v/>
      </c>
      <c r="Q212" s="160">
        <f t="shared" si="20"/>
        <v>0</v>
      </c>
      <c r="R212" s="160" t="str">
        <f t="shared" si="21"/>
        <v/>
      </c>
      <c r="S212" s="160" t="str">
        <f t="shared" si="22"/>
        <v/>
      </c>
      <c r="T212" s="50" t="str">
        <f>IF($F212="","",IF(ISERROR(VLOOKUP(F212,PROVEEDORES!$D$8:$I$507,5,0)),1,VLOOKUP($F212,PROVEEDORES!$D$8:$I$507,5,0)))</f>
        <v/>
      </c>
    </row>
    <row r="213" spans="3:20" ht="17.45" customHeight="1" x14ac:dyDescent="0.25">
      <c r="C213" s="188"/>
      <c r="D213" s="189"/>
      <c r="E213" s="178"/>
      <c r="F213" s="178"/>
      <c r="G213" s="190">
        <f>DATOS!$E$13</f>
        <v>1</v>
      </c>
      <c r="H213" s="178"/>
      <c r="I213" s="191"/>
      <c r="J213" s="178"/>
      <c r="K213" s="178"/>
      <c r="L213" s="178"/>
      <c r="M213" s="178"/>
      <c r="N213" s="160" t="str">
        <f t="shared" si="18"/>
        <v/>
      </c>
      <c r="O213" s="21"/>
      <c r="P213" s="160" t="str">
        <f t="shared" si="19"/>
        <v/>
      </c>
      <c r="Q213" s="160">
        <f t="shared" si="20"/>
        <v>0</v>
      </c>
      <c r="R213" s="160" t="str">
        <f t="shared" si="21"/>
        <v/>
      </c>
      <c r="S213" s="160" t="str">
        <f t="shared" si="22"/>
        <v/>
      </c>
      <c r="T213" s="50" t="str">
        <f>IF($F213="","",IF(ISERROR(VLOOKUP(F213,PROVEEDORES!$D$8:$I$507,5,0)),1,VLOOKUP($F213,PROVEEDORES!$D$8:$I$507,5,0)))</f>
        <v/>
      </c>
    </row>
    <row r="214" spans="3:20" ht="17.45" customHeight="1" x14ac:dyDescent="0.25">
      <c r="C214" s="188"/>
      <c r="D214" s="189"/>
      <c r="E214" s="178"/>
      <c r="F214" s="178"/>
      <c r="G214" s="190">
        <f>DATOS!$E$13</f>
        <v>1</v>
      </c>
      <c r="H214" s="178"/>
      <c r="I214" s="191"/>
      <c r="J214" s="178"/>
      <c r="K214" s="178"/>
      <c r="L214" s="178"/>
      <c r="M214" s="178"/>
      <c r="N214" s="160" t="str">
        <f t="shared" si="18"/>
        <v/>
      </c>
      <c r="O214" s="21"/>
      <c r="P214" s="160" t="str">
        <f t="shared" si="19"/>
        <v/>
      </c>
      <c r="Q214" s="160">
        <f t="shared" si="20"/>
        <v>0</v>
      </c>
      <c r="R214" s="160" t="str">
        <f t="shared" si="21"/>
        <v/>
      </c>
      <c r="S214" s="160" t="str">
        <f t="shared" si="22"/>
        <v/>
      </c>
      <c r="T214" s="50" t="str">
        <f>IF($F214="","",IF(ISERROR(VLOOKUP(F214,PROVEEDORES!$D$8:$I$507,5,0)),1,VLOOKUP($F214,PROVEEDORES!$D$8:$I$507,5,0)))</f>
        <v/>
      </c>
    </row>
    <row r="215" spans="3:20" ht="17.45" customHeight="1" x14ac:dyDescent="0.25">
      <c r="C215" s="188"/>
      <c r="D215" s="189"/>
      <c r="E215" s="178"/>
      <c r="F215" s="178"/>
      <c r="G215" s="190">
        <f>DATOS!$E$13</f>
        <v>1</v>
      </c>
      <c r="H215" s="178"/>
      <c r="I215" s="191"/>
      <c r="J215" s="178"/>
      <c r="K215" s="178"/>
      <c r="L215" s="178"/>
      <c r="M215" s="178"/>
      <c r="N215" s="160" t="str">
        <f t="shared" si="18"/>
        <v/>
      </c>
      <c r="O215" s="21"/>
      <c r="P215" s="160" t="str">
        <f t="shared" si="19"/>
        <v/>
      </c>
      <c r="Q215" s="160">
        <f t="shared" si="20"/>
        <v>0</v>
      </c>
      <c r="R215" s="160" t="str">
        <f t="shared" si="21"/>
        <v/>
      </c>
      <c r="S215" s="160" t="str">
        <f t="shared" si="22"/>
        <v/>
      </c>
      <c r="T215" s="50" t="str">
        <f>IF($F215="","",IF(ISERROR(VLOOKUP(F215,PROVEEDORES!$D$8:$I$507,5,0)),1,VLOOKUP($F215,PROVEEDORES!$D$8:$I$507,5,0)))</f>
        <v/>
      </c>
    </row>
    <row r="216" spans="3:20" ht="17.45" customHeight="1" x14ac:dyDescent="0.25">
      <c r="C216" s="188"/>
      <c r="D216" s="189"/>
      <c r="E216" s="178"/>
      <c r="F216" s="178"/>
      <c r="G216" s="190">
        <f>DATOS!$E$13</f>
        <v>1</v>
      </c>
      <c r="H216" s="178"/>
      <c r="I216" s="191"/>
      <c r="J216" s="178"/>
      <c r="K216" s="178"/>
      <c r="L216" s="178"/>
      <c r="M216" s="178"/>
      <c r="N216" s="160" t="str">
        <f t="shared" si="18"/>
        <v/>
      </c>
      <c r="O216" s="21"/>
      <c r="P216" s="160" t="str">
        <f t="shared" si="19"/>
        <v/>
      </c>
      <c r="Q216" s="160">
        <f t="shared" si="20"/>
        <v>0</v>
      </c>
      <c r="R216" s="160" t="str">
        <f t="shared" si="21"/>
        <v/>
      </c>
      <c r="S216" s="160" t="str">
        <f t="shared" si="22"/>
        <v/>
      </c>
      <c r="T216" s="50" t="str">
        <f>IF($F216="","",IF(ISERROR(VLOOKUP(F216,PROVEEDORES!$D$8:$I$507,5,0)),1,VLOOKUP($F216,PROVEEDORES!$D$8:$I$507,5,0)))</f>
        <v/>
      </c>
    </row>
    <row r="217" spans="3:20" ht="17.45" customHeight="1" x14ac:dyDescent="0.25">
      <c r="C217" s="188"/>
      <c r="D217" s="189"/>
      <c r="E217" s="178"/>
      <c r="F217" s="178"/>
      <c r="G217" s="190">
        <f>DATOS!$E$13</f>
        <v>1</v>
      </c>
      <c r="H217" s="178"/>
      <c r="I217" s="191"/>
      <c r="J217" s="178"/>
      <c r="K217" s="178"/>
      <c r="L217" s="178"/>
      <c r="M217" s="178"/>
      <c r="N217" s="160" t="str">
        <f t="shared" si="18"/>
        <v/>
      </c>
      <c r="O217" s="21"/>
      <c r="P217" s="160" t="str">
        <f t="shared" si="19"/>
        <v/>
      </c>
      <c r="Q217" s="160">
        <f t="shared" si="20"/>
        <v>0</v>
      </c>
      <c r="R217" s="160" t="str">
        <f t="shared" si="21"/>
        <v/>
      </c>
      <c r="S217" s="160" t="str">
        <f t="shared" si="22"/>
        <v/>
      </c>
      <c r="T217" s="50" t="str">
        <f>IF($F217="","",IF(ISERROR(VLOOKUP(F217,PROVEEDORES!$D$8:$I$507,5,0)),1,VLOOKUP($F217,PROVEEDORES!$D$8:$I$507,5,0)))</f>
        <v/>
      </c>
    </row>
    <row r="218" spans="3:20" ht="17.45" customHeight="1" x14ac:dyDescent="0.25">
      <c r="C218" s="188"/>
      <c r="D218" s="189"/>
      <c r="E218" s="178"/>
      <c r="F218" s="178"/>
      <c r="G218" s="190">
        <f>DATOS!$E$13</f>
        <v>1</v>
      </c>
      <c r="H218" s="178"/>
      <c r="I218" s="191"/>
      <c r="J218" s="178"/>
      <c r="K218" s="178"/>
      <c r="L218" s="178"/>
      <c r="M218" s="178"/>
      <c r="N218" s="160" t="str">
        <f t="shared" si="18"/>
        <v/>
      </c>
      <c r="O218" s="21"/>
      <c r="P218" s="160" t="str">
        <f t="shared" si="19"/>
        <v/>
      </c>
      <c r="Q218" s="160">
        <f t="shared" si="20"/>
        <v>0</v>
      </c>
      <c r="R218" s="160" t="str">
        <f t="shared" si="21"/>
        <v/>
      </c>
      <c r="S218" s="160" t="str">
        <f t="shared" si="22"/>
        <v/>
      </c>
      <c r="T218" s="50" t="str">
        <f>IF($F218="","",IF(ISERROR(VLOOKUP(F218,PROVEEDORES!$D$8:$I$507,5,0)),1,VLOOKUP($F218,PROVEEDORES!$D$8:$I$507,5,0)))</f>
        <v/>
      </c>
    </row>
    <row r="219" spans="3:20" ht="17.45" customHeight="1" x14ac:dyDescent="0.25">
      <c r="C219" s="188"/>
      <c r="D219" s="189"/>
      <c r="E219" s="178"/>
      <c r="F219" s="178"/>
      <c r="G219" s="190">
        <f>DATOS!$E$13</f>
        <v>1</v>
      </c>
      <c r="H219" s="178"/>
      <c r="I219" s="191"/>
      <c r="J219" s="178"/>
      <c r="K219" s="178"/>
      <c r="L219" s="178"/>
      <c r="M219" s="178"/>
      <c r="N219" s="160" t="str">
        <f t="shared" si="18"/>
        <v/>
      </c>
      <c r="O219" s="21"/>
      <c r="P219" s="160" t="str">
        <f t="shared" si="19"/>
        <v/>
      </c>
      <c r="Q219" s="160">
        <f t="shared" si="20"/>
        <v>0</v>
      </c>
      <c r="R219" s="160" t="str">
        <f t="shared" si="21"/>
        <v/>
      </c>
      <c r="S219" s="160" t="str">
        <f t="shared" si="22"/>
        <v/>
      </c>
      <c r="T219" s="50" t="str">
        <f>IF($F219="","",IF(ISERROR(VLOOKUP(F219,PROVEEDORES!$D$8:$I$507,5,0)),1,VLOOKUP($F219,PROVEEDORES!$D$8:$I$507,5,0)))</f>
        <v/>
      </c>
    </row>
    <row r="220" spans="3:20" ht="17.45" customHeight="1" x14ac:dyDescent="0.25">
      <c r="C220" s="188"/>
      <c r="D220" s="189"/>
      <c r="E220" s="178"/>
      <c r="F220" s="178"/>
      <c r="G220" s="190">
        <f>DATOS!$E$13</f>
        <v>1</v>
      </c>
      <c r="H220" s="178"/>
      <c r="I220" s="191"/>
      <c r="J220" s="178"/>
      <c r="K220" s="178"/>
      <c r="L220" s="178"/>
      <c r="M220" s="178"/>
      <c r="N220" s="160" t="str">
        <f t="shared" si="18"/>
        <v/>
      </c>
      <c r="O220" s="21"/>
      <c r="P220" s="160" t="str">
        <f t="shared" si="19"/>
        <v/>
      </c>
      <c r="Q220" s="160">
        <f t="shared" si="20"/>
        <v>0</v>
      </c>
      <c r="R220" s="160" t="str">
        <f t="shared" si="21"/>
        <v/>
      </c>
      <c r="S220" s="160" t="str">
        <f t="shared" si="22"/>
        <v/>
      </c>
      <c r="T220" s="50" t="str">
        <f>IF($F220="","",IF(ISERROR(VLOOKUP(F220,PROVEEDORES!$D$8:$I$507,5,0)),1,VLOOKUP($F220,PROVEEDORES!$D$8:$I$507,5,0)))</f>
        <v/>
      </c>
    </row>
    <row r="221" spans="3:20" ht="17.45" customHeight="1" x14ac:dyDescent="0.25">
      <c r="C221" s="188"/>
      <c r="D221" s="189"/>
      <c r="E221" s="178"/>
      <c r="F221" s="178"/>
      <c r="G221" s="190">
        <f>DATOS!$E$13</f>
        <v>1</v>
      </c>
      <c r="H221" s="178"/>
      <c r="I221" s="191"/>
      <c r="J221" s="178"/>
      <c r="K221" s="178"/>
      <c r="L221" s="178"/>
      <c r="M221" s="178"/>
      <c r="N221" s="160" t="str">
        <f t="shared" si="18"/>
        <v/>
      </c>
      <c r="O221" s="21"/>
      <c r="P221" s="160" t="str">
        <f t="shared" si="19"/>
        <v/>
      </c>
      <c r="Q221" s="160">
        <f t="shared" si="20"/>
        <v>0</v>
      </c>
      <c r="R221" s="160" t="str">
        <f t="shared" si="21"/>
        <v/>
      </c>
      <c r="S221" s="160" t="str">
        <f t="shared" si="22"/>
        <v/>
      </c>
      <c r="T221" s="50" t="str">
        <f>IF($F221="","",IF(ISERROR(VLOOKUP(F221,PROVEEDORES!$D$8:$I$507,5,0)),1,VLOOKUP($F221,PROVEEDORES!$D$8:$I$507,5,0)))</f>
        <v/>
      </c>
    </row>
    <row r="222" spans="3:20" ht="17.45" customHeight="1" x14ac:dyDescent="0.25">
      <c r="C222" s="188"/>
      <c r="D222" s="189"/>
      <c r="E222" s="178"/>
      <c r="F222" s="178"/>
      <c r="G222" s="190">
        <f>DATOS!$E$13</f>
        <v>1</v>
      </c>
      <c r="H222" s="178"/>
      <c r="I222" s="191"/>
      <c r="J222" s="178"/>
      <c r="K222" s="178"/>
      <c r="L222" s="178"/>
      <c r="M222" s="178"/>
      <c r="N222" s="160" t="str">
        <f t="shared" si="18"/>
        <v/>
      </c>
      <c r="O222" s="21"/>
      <c r="P222" s="160" t="str">
        <f t="shared" si="19"/>
        <v/>
      </c>
      <c r="Q222" s="160">
        <f t="shared" si="20"/>
        <v>0</v>
      </c>
      <c r="R222" s="160" t="str">
        <f t="shared" si="21"/>
        <v/>
      </c>
      <c r="S222" s="160" t="str">
        <f t="shared" si="22"/>
        <v/>
      </c>
      <c r="T222" s="50" t="str">
        <f>IF($F222="","",IF(ISERROR(VLOOKUP(F222,PROVEEDORES!$D$8:$I$507,5,0)),1,VLOOKUP($F222,PROVEEDORES!$D$8:$I$507,5,0)))</f>
        <v/>
      </c>
    </row>
    <row r="223" spans="3:20" ht="17.45" customHeight="1" x14ac:dyDescent="0.25">
      <c r="C223" s="188"/>
      <c r="D223" s="189"/>
      <c r="E223" s="178"/>
      <c r="F223" s="178"/>
      <c r="G223" s="190">
        <f>DATOS!$E$13</f>
        <v>1</v>
      </c>
      <c r="H223" s="178"/>
      <c r="I223" s="191"/>
      <c r="J223" s="178"/>
      <c r="K223" s="178"/>
      <c r="L223" s="178"/>
      <c r="M223" s="178"/>
      <c r="N223" s="160" t="str">
        <f t="shared" si="18"/>
        <v/>
      </c>
      <c r="O223" s="21"/>
      <c r="P223" s="160" t="str">
        <f t="shared" si="19"/>
        <v/>
      </c>
      <c r="Q223" s="160">
        <f t="shared" si="20"/>
        <v>0</v>
      </c>
      <c r="R223" s="160" t="str">
        <f t="shared" si="21"/>
        <v/>
      </c>
      <c r="S223" s="160" t="str">
        <f t="shared" si="22"/>
        <v/>
      </c>
      <c r="T223" s="50" t="str">
        <f>IF($F223="","",IF(ISERROR(VLOOKUP(F223,PROVEEDORES!$D$8:$I$507,5,0)),1,VLOOKUP($F223,PROVEEDORES!$D$8:$I$507,5,0)))</f>
        <v/>
      </c>
    </row>
    <row r="224" spans="3:20" ht="17.45" customHeight="1" x14ac:dyDescent="0.25">
      <c r="C224" s="188"/>
      <c r="D224" s="189"/>
      <c r="E224" s="178"/>
      <c r="F224" s="178"/>
      <c r="G224" s="190">
        <f>DATOS!$E$13</f>
        <v>1</v>
      </c>
      <c r="H224" s="178"/>
      <c r="I224" s="191"/>
      <c r="J224" s="178"/>
      <c r="K224" s="178"/>
      <c r="L224" s="178"/>
      <c r="M224" s="178"/>
      <c r="N224" s="160" t="str">
        <f t="shared" si="18"/>
        <v/>
      </c>
      <c r="O224" s="21"/>
      <c r="P224" s="160" t="str">
        <f t="shared" si="19"/>
        <v/>
      </c>
      <c r="Q224" s="160">
        <f t="shared" si="20"/>
        <v>0</v>
      </c>
      <c r="R224" s="160" t="str">
        <f t="shared" si="21"/>
        <v/>
      </c>
      <c r="S224" s="160" t="str">
        <f t="shared" si="22"/>
        <v/>
      </c>
      <c r="T224" s="50" t="str">
        <f>IF($F224="","",IF(ISERROR(VLOOKUP(F224,PROVEEDORES!$D$8:$I$507,5,0)),1,VLOOKUP($F224,PROVEEDORES!$D$8:$I$507,5,0)))</f>
        <v/>
      </c>
    </row>
    <row r="225" spans="3:20" ht="17.45" customHeight="1" x14ac:dyDescent="0.25">
      <c r="C225" s="188"/>
      <c r="D225" s="189"/>
      <c r="E225" s="178"/>
      <c r="F225" s="178"/>
      <c r="G225" s="190">
        <f>DATOS!$E$13</f>
        <v>1</v>
      </c>
      <c r="H225" s="178"/>
      <c r="I225" s="191"/>
      <c r="J225" s="178"/>
      <c r="K225" s="178"/>
      <c r="L225" s="178"/>
      <c r="M225" s="178"/>
      <c r="N225" s="160" t="str">
        <f t="shared" si="18"/>
        <v/>
      </c>
      <c r="O225" s="21"/>
      <c r="P225" s="160" t="str">
        <f t="shared" si="19"/>
        <v/>
      </c>
      <c r="Q225" s="160">
        <f t="shared" si="20"/>
        <v>0</v>
      </c>
      <c r="R225" s="160" t="str">
        <f t="shared" si="21"/>
        <v/>
      </c>
      <c r="S225" s="160" t="str">
        <f t="shared" si="22"/>
        <v/>
      </c>
      <c r="T225" s="50" t="str">
        <f>IF($F225="","",IF(ISERROR(VLOOKUP(F225,PROVEEDORES!$D$8:$I$507,5,0)),1,VLOOKUP($F225,PROVEEDORES!$D$8:$I$507,5,0)))</f>
        <v/>
      </c>
    </row>
    <row r="226" spans="3:20" ht="17.45" customHeight="1" x14ac:dyDescent="0.25">
      <c r="C226" s="188"/>
      <c r="D226" s="189"/>
      <c r="E226" s="178"/>
      <c r="F226" s="178"/>
      <c r="G226" s="190">
        <f>DATOS!$E$13</f>
        <v>1</v>
      </c>
      <c r="H226" s="178"/>
      <c r="I226" s="191"/>
      <c r="J226" s="178"/>
      <c r="K226" s="178"/>
      <c r="L226" s="178"/>
      <c r="M226" s="178"/>
      <c r="N226" s="160" t="str">
        <f t="shared" si="18"/>
        <v/>
      </c>
      <c r="O226" s="21"/>
      <c r="P226" s="160" t="str">
        <f t="shared" si="19"/>
        <v/>
      </c>
      <c r="Q226" s="160">
        <f t="shared" si="20"/>
        <v>0</v>
      </c>
      <c r="R226" s="160" t="str">
        <f t="shared" si="21"/>
        <v/>
      </c>
      <c r="S226" s="160" t="str">
        <f t="shared" si="22"/>
        <v/>
      </c>
      <c r="T226" s="50" t="str">
        <f>IF($F226="","",IF(ISERROR(VLOOKUP(F226,PROVEEDORES!$D$8:$I$507,5,0)),1,VLOOKUP($F226,PROVEEDORES!$D$8:$I$507,5,0)))</f>
        <v/>
      </c>
    </row>
    <row r="227" spans="3:20" ht="17.45" customHeight="1" x14ac:dyDescent="0.25">
      <c r="C227" s="188"/>
      <c r="D227" s="189"/>
      <c r="E227" s="178"/>
      <c r="F227" s="178"/>
      <c r="G227" s="190">
        <f>DATOS!$E$13</f>
        <v>1</v>
      </c>
      <c r="H227" s="178"/>
      <c r="I227" s="191"/>
      <c r="J227" s="178"/>
      <c r="K227" s="178"/>
      <c r="L227" s="178"/>
      <c r="M227" s="178"/>
      <c r="N227" s="160" t="str">
        <f t="shared" si="18"/>
        <v/>
      </c>
      <c r="O227" s="21"/>
      <c r="P227" s="160" t="str">
        <f t="shared" si="19"/>
        <v/>
      </c>
      <c r="Q227" s="160">
        <f t="shared" si="20"/>
        <v>0</v>
      </c>
      <c r="R227" s="160" t="str">
        <f t="shared" si="21"/>
        <v/>
      </c>
      <c r="S227" s="160" t="str">
        <f t="shared" si="22"/>
        <v/>
      </c>
      <c r="T227" s="50" t="str">
        <f>IF($F227="","",IF(ISERROR(VLOOKUP(F227,PROVEEDORES!$D$8:$I$507,5,0)),1,VLOOKUP($F227,PROVEEDORES!$D$8:$I$507,5,0)))</f>
        <v/>
      </c>
    </row>
    <row r="228" spans="3:20" ht="17.45" customHeight="1" x14ac:dyDescent="0.25">
      <c r="C228" s="188"/>
      <c r="D228" s="189"/>
      <c r="E228" s="178"/>
      <c r="F228" s="178"/>
      <c r="G228" s="190">
        <f>DATOS!$E$13</f>
        <v>1</v>
      </c>
      <c r="H228" s="178"/>
      <c r="I228" s="191"/>
      <c r="J228" s="178"/>
      <c r="K228" s="178"/>
      <c r="L228" s="178"/>
      <c r="M228" s="178"/>
      <c r="N228" s="160" t="str">
        <f t="shared" si="18"/>
        <v/>
      </c>
      <c r="O228" s="21"/>
      <c r="P228" s="160" t="str">
        <f t="shared" si="19"/>
        <v/>
      </c>
      <c r="Q228" s="160">
        <f t="shared" si="20"/>
        <v>0</v>
      </c>
      <c r="R228" s="160" t="str">
        <f t="shared" si="21"/>
        <v/>
      </c>
      <c r="S228" s="160" t="str">
        <f t="shared" si="22"/>
        <v/>
      </c>
      <c r="T228" s="50" t="str">
        <f>IF($F228="","",IF(ISERROR(VLOOKUP(F228,PROVEEDORES!$D$8:$I$507,5,0)),1,VLOOKUP($F228,PROVEEDORES!$D$8:$I$507,5,0)))</f>
        <v/>
      </c>
    </row>
    <row r="229" spans="3:20" ht="17.45" customHeight="1" x14ac:dyDescent="0.25">
      <c r="C229" s="188"/>
      <c r="D229" s="189"/>
      <c r="E229" s="178"/>
      <c r="F229" s="178"/>
      <c r="G229" s="190">
        <f>DATOS!$E$13</f>
        <v>1</v>
      </c>
      <c r="H229" s="178"/>
      <c r="I229" s="191"/>
      <c r="J229" s="178"/>
      <c r="K229" s="178"/>
      <c r="L229" s="178"/>
      <c r="M229" s="178"/>
      <c r="N229" s="160" t="str">
        <f t="shared" si="18"/>
        <v/>
      </c>
      <c r="O229" s="21"/>
      <c r="P229" s="160" t="str">
        <f t="shared" si="19"/>
        <v/>
      </c>
      <c r="Q229" s="160">
        <f t="shared" si="20"/>
        <v>0</v>
      </c>
      <c r="R229" s="160" t="str">
        <f t="shared" si="21"/>
        <v/>
      </c>
      <c r="S229" s="160" t="str">
        <f t="shared" si="22"/>
        <v/>
      </c>
      <c r="T229" s="50" t="str">
        <f>IF($F229="","",IF(ISERROR(VLOOKUP(F229,PROVEEDORES!$D$8:$I$507,5,0)),1,VLOOKUP($F229,PROVEEDORES!$D$8:$I$507,5,0)))</f>
        <v/>
      </c>
    </row>
    <row r="230" spans="3:20" ht="17.45" customHeight="1" x14ac:dyDescent="0.25">
      <c r="C230" s="188"/>
      <c r="D230" s="189"/>
      <c r="E230" s="178"/>
      <c r="F230" s="178"/>
      <c r="G230" s="190">
        <f>DATOS!$E$13</f>
        <v>1</v>
      </c>
      <c r="H230" s="178"/>
      <c r="I230" s="191"/>
      <c r="J230" s="178"/>
      <c r="K230" s="178"/>
      <c r="L230" s="178"/>
      <c r="M230" s="178"/>
      <c r="N230" s="160" t="str">
        <f t="shared" si="18"/>
        <v/>
      </c>
      <c r="O230" s="21"/>
      <c r="P230" s="160" t="str">
        <f t="shared" si="19"/>
        <v/>
      </c>
      <c r="Q230" s="160">
        <f t="shared" si="20"/>
        <v>0</v>
      </c>
      <c r="R230" s="160" t="str">
        <f t="shared" si="21"/>
        <v/>
      </c>
      <c r="S230" s="160" t="str">
        <f t="shared" si="22"/>
        <v/>
      </c>
      <c r="T230" s="50" t="str">
        <f>IF($F230="","",IF(ISERROR(VLOOKUP(F230,PROVEEDORES!$D$8:$I$507,5,0)),1,VLOOKUP($F230,PROVEEDORES!$D$8:$I$507,5,0)))</f>
        <v/>
      </c>
    </row>
    <row r="231" spans="3:20" ht="17.45" customHeight="1" x14ac:dyDescent="0.25">
      <c r="C231" s="188"/>
      <c r="D231" s="189"/>
      <c r="E231" s="178"/>
      <c r="F231" s="178"/>
      <c r="G231" s="190">
        <f>DATOS!$E$13</f>
        <v>1</v>
      </c>
      <c r="H231" s="178"/>
      <c r="I231" s="191"/>
      <c r="J231" s="178"/>
      <c r="K231" s="178"/>
      <c r="L231" s="178"/>
      <c r="M231" s="178"/>
      <c r="N231" s="160" t="str">
        <f t="shared" si="18"/>
        <v/>
      </c>
      <c r="O231" s="21"/>
      <c r="P231" s="160" t="str">
        <f t="shared" si="19"/>
        <v/>
      </c>
      <c r="Q231" s="160">
        <f t="shared" si="20"/>
        <v>0</v>
      </c>
      <c r="R231" s="160" t="str">
        <f t="shared" si="21"/>
        <v/>
      </c>
      <c r="S231" s="160" t="str">
        <f t="shared" si="22"/>
        <v/>
      </c>
      <c r="T231" s="50" t="str">
        <f>IF($F231="","",IF(ISERROR(VLOOKUP(F231,PROVEEDORES!$D$8:$I$507,5,0)),1,VLOOKUP($F231,PROVEEDORES!$D$8:$I$507,5,0)))</f>
        <v/>
      </c>
    </row>
    <row r="232" spans="3:20" ht="17.45" customHeight="1" x14ac:dyDescent="0.25">
      <c r="C232" s="188"/>
      <c r="D232" s="189"/>
      <c r="E232" s="178"/>
      <c r="F232" s="178"/>
      <c r="G232" s="190">
        <f>DATOS!$E$13</f>
        <v>1</v>
      </c>
      <c r="H232" s="178"/>
      <c r="I232" s="191"/>
      <c r="J232" s="178"/>
      <c r="K232" s="178"/>
      <c r="L232" s="178"/>
      <c r="M232" s="178"/>
      <c r="N232" s="160" t="str">
        <f t="shared" si="18"/>
        <v/>
      </c>
      <c r="O232" s="21"/>
      <c r="P232" s="160" t="str">
        <f t="shared" si="19"/>
        <v/>
      </c>
      <c r="Q232" s="160">
        <f t="shared" si="20"/>
        <v>0</v>
      </c>
      <c r="R232" s="160" t="str">
        <f t="shared" si="21"/>
        <v/>
      </c>
      <c r="S232" s="160" t="str">
        <f t="shared" si="22"/>
        <v/>
      </c>
      <c r="T232" s="50" t="str">
        <f>IF($F232="","",IF(ISERROR(VLOOKUP(F232,PROVEEDORES!$D$8:$I$507,5,0)),1,VLOOKUP($F232,PROVEEDORES!$D$8:$I$507,5,0)))</f>
        <v/>
      </c>
    </row>
    <row r="233" spans="3:20" ht="17.45" customHeight="1" x14ac:dyDescent="0.25">
      <c r="C233" s="188"/>
      <c r="D233" s="189"/>
      <c r="E233" s="178"/>
      <c r="F233" s="178"/>
      <c r="G233" s="190">
        <f>DATOS!$E$13</f>
        <v>1</v>
      </c>
      <c r="H233" s="178"/>
      <c r="I233" s="191"/>
      <c r="J233" s="178"/>
      <c r="K233" s="178"/>
      <c r="L233" s="178"/>
      <c r="M233" s="178"/>
      <c r="N233" s="160" t="str">
        <f t="shared" si="18"/>
        <v/>
      </c>
      <c r="O233" s="21"/>
      <c r="P233" s="160" t="str">
        <f t="shared" si="19"/>
        <v/>
      </c>
      <c r="Q233" s="160">
        <f t="shared" si="20"/>
        <v>0</v>
      </c>
      <c r="R233" s="160" t="str">
        <f t="shared" si="21"/>
        <v/>
      </c>
      <c r="S233" s="160" t="str">
        <f t="shared" si="22"/>
        <v/>
      </c>
      <c r="T233" s="50" t="str">
        <f>IF($F233="","",IF(ISERROR(VLOOKUP(F233,PROVEEDORES!$D$8:$I$507,5,0)),1,VLOOKUP($F233,PROVEEDORES!$D$8:$I$507,5,0)))</f>
        <v/>
      </c>
    </row>
    <row r="234" spans="3:20" ht="17.45" customHeight="1" x14ac:dyDescent="0.25">
      <c r="C234" s="188"/>
      <c r="D234" s="189"/>
      <c r="E234" s="178"/>
      <c r="F234" s="178"/>
      <c r="G234" s="190">
        <f>DATOS!$E$13</f>
        <v>1</v>
      </c>
      <c r="H234" s="178"/>
      <c r="I234" s="191"/>
      <c r="J234" s="178"/>
      <c r="K234" s="178"/>
      <c r="L234" s="178"/>
      <c r="M234" s="178"/>
      <c r="N234" s="160" t="str">
        <f t="shared" si="18"/>
        <v/>
      </c>
      <c r="O234" s="21"/>
      <c r="P234" s="160" t="str">
        <f t="shared" si="19"/>
        <v/>
      </c>
      <c r="Q234" s="160">
        <f t="shared" si="20"/>
        <v>0</v>
      </c>
      <c r="R234" s="160" t="str">
        <f t="shared" si="21"/>
        <v/>
      </c>
      <c r="S234" s="160" t="str">
        <f t="shared" si="22"/>
        <v/>
      </c>
      <c r="T234" s="50" t="str">
        <f>IF($F234="","",IF(ISERROR(VLOOKUP(F234,PROVEEDORES!$D$8:$I$507,5,0)),1,VLOOKUP($F234,PROVEEDORES!$D$8:$I$507,5,0)))</f>
        <v/>
      </c>
    </row>
    <row r="235" spans="3:20" ht="17.45" customHeight="1" x14ac:dyDescent="0.25">
      <c r="C235" s="188"/>
      <c r="D235" s="189"/>
      <c r="E235" s="178"/>
      <c r="F235" s="178"/>
      <c r="G235" s="190">
        <f>DATOS!$E$13</f>
        <v>1</v>
      </c>
      <c r="H235" s="178"/>
      <c r="I235" s="191"/>
      <c r="J235" s="178"/>
      <c r="K235" s="178"/>
      <c r="L235" s="178"/>
      <c r="M235" s="178"/>
      <c r="N235" s="160" t="str">
        <f t="shared" si="18"/>
        <v/>
      </c>
      <c r="O235" s="21"/>
      <c r="P235" s="160" t="str">
        <f t="shared" si="19"/>
        <v/>
      </c>
      <c r="Q235" s="160">
        <f t="shared" si="20"/>
        <v>0</v>
      </c>
      <c r="R235" s="160" t="str">
        <f t="shared" si="21"/>
        <v/>
      </c>
      <c r="S235" s="160" t="str">
        <f t="shared" si="22"/>
        <v/>
      </c>
      <c r="T235" s="50" t="str">
        <f>IF($F235="","",IF(ISERROR(VLOOKUP(F235,PROVEEDORES!$D$8:$I$507,5,0)),1,VLOOKUP($F235,PROVEEDORES!$D$8:$I$507,5,0)))</f>
        <v/>
      </c>
    </row>
    <row r="236" spans="3:20" ht="17.45" customHeight="1" x14ac:dyDescent="0.25">
      <c r="C236" s="188"/>
      <c r="D236" s="189"/>
      <c r="E236" s="178"/>
      <c r="F236" s="178"/>
      <c r="G236" s="190">
        <f>DATOS!$E$13</f>
        <v>1</v>
      </c>
      <c r="H236" s="178"/>
      <c r="I236" s="191"/>
      <c r="J236" s="178"/>
      <c r="K236" s="178"/>
      <c r="L236" s="178"/>
      <c r="M236" s="178"/>
      <c r="N236" s="160" t="str">
        <f t="shared" si="18"/>
        <v/>
      </c>
      <c r="O236" s="21"/>
      <c r="P236" s="160" t="str">
        <f t="shared" si="19"/>
        <v/>
      </c>
      <c r="Q236" s="160">
        <f t="shared" si="20"/>
        <v>0</v>
      </c>
      <c r="R236" s="160" t="str">
        <f t="shared" si="21"/>
        <v/>
      </c>
      <c r="S236" s="160" t="str">
        <f t="shared" si="22"/>
        <v/>
      </c>
      <c r="T236" s="50" t="str">
        <f>IF($F236="","",IF(ISERROR(VLOOKUP(F236,PROVEEDORES!$D$8:$I$507,5,0)),1,VLOOKUP($F236,PROVEEDORES!$D$8:$I$507,5,0)))</f>
        <v/>
      </c>
    </row>
    <row r="237" spans="3:20" ht="17.45" customHeight="1" x14ac:dyDescent="0.25">
      <c r="C237" s="188"/>
      <c r="D237" s="189"/>
      <c r="E237" s="178"/>
      <c r="F237" s="178"/>
      <c r="G237" s="190">
        <f>DATOS!$E$13</f>
        <v>1</v>
      </c>
      <c r="H237" s="178"/>
      <c r="I237" s="191"/>
      <c r="J237" s="178"/>
      <c r="K237" s="178"/>
      <c r="L237" s="178"/>
      <c r="M237" s="178"/>
      <c r="N237" s="160" t="str">
        <f t="shared" si="18"/>
        <v/>
      </c>
      <c r="O237" s="21"/>
      <c r="P237" s="160" t="str">
        <f t="shared" si="19"/>
        <v/>
      </c>
      <c r="Q237" s="160">
        <f t="shared" si="20"/>
        <v>0</v>
      </c>
      <c r="R237" s="160" t="str">
        <f t="shared" si="21"/>
        <v/>
      </c>
      <c r="S237" s="160" t="str">
        <f t="shared" si="22"/>
        <v/>
      </c>
      <c r="T237" s="50" t="str">
        <f>IF($F237="","",IF(ISERROR(VLOOKUP(F237,PROVEEDORES!$D$8:$I$507,5,0)),1,VLOOKUP($F237,PROVEEDORES!$D$8:$I$507,5,0)))</f>
        <v/>
      </c>
    </row>
    <row r="238" spans="3:20" ht="17.45" customHeight="1" x14ac:dyDescent="0.25">
      <c r="C238" s="188"/>
      <c r="D238" s="189"/>
      <c r="E238" s="178"/>
      <c r="F238" s="178"/>
      <c r="G238" s="190">
        <f>DATOS!$E$13</f>
        <v>1</v>
      </c>
      <c r="H238" s="178"/>
      <c r="I238" s="191"/>
      <c r="J238" s="178"/>
      <c r="K238" s="178"/>
      <c r="L238" s="178"/>
      <c r="M238" s="178"/>
      <c r="N238" s="160" t="str">
        <f t="shared" si="18"/>
        <v/>
      </c>
      <c r="O238" s="21"/>
      <c r="P238" s="160" t="str">
        <f t="shared" si="19"/>
        <v/>
      </c>
      <c r="Q238" s="160">
        <f t="shared" si="20"/>
        <v>0</v>
      </c>
      <c r="R238" s="160" t="str">
        <f t="shared" si="21"/>
        <v/>
      </c>
      <c r="S238" s="160" t="str">
        <f t="shared" si="22"/>
        <v/>
      </c>
      <c r="T238" s="50" t="str">
        <f>IF($F238="","",IF(ISERROR(VLOOKUP(F238,PROVEEDORES!$D$8:$I$507,5,0)),1,VLOOKUP($F238,PROVEEDORES!$D$8:$I$507,5,0)))</f>
        <v/>
      </c>
    </row>
    <row r="239" spans="3:20" ht="17.45" customHeight="1" x14ac:dyDescent="0.25">
      <c r="C239" s="188"/>
      <c r="D239" s="189"/>
      <c r="E239" s="178"/>
      <c r="F239" s="178"/>
      <c r="G239" s="190">
        <f>DATOS!$E$13</f>
        <v>1</v>
      </c>
      <c r="H239" s="178"/>
      <c r="I239" s="191"/>
      <c r="J239" s="178"/>
      <c r="K239" s="178"/>
      <c r="L239" s="178"/>
      <c r="M239" s="178"/>
      <c r="N239" s="160" t="str">
        <f t="shared" si="18"/>
        <v/>
      </c>
      <c r="O239" s="21"/>
      <c r="P239" s="160" t="str">
        <f t="shared" si="19"/>
        <v/>
      </c>
      <c r="Q239" s="160">
        <f t="shared" si="20"/>
        <v>0</v>
      </c>
      <c r="R239" s="160" t="str">
        <f t="shared" si="21"/>
        <v/>
      </c>
      <c r="S239" s="160" t="str">
        <f t="shared" si="22"/>
        <v/>
      </c>
      <c r="T239" s="50" t="str">
        <f>IF($F239="","",IF(ISERROR(VLOOKUP(F239,PROVEEDORES!$D$8:$I$507,5,0)),1,VLOOKUP($F239,PROVEEDORES!$D$8:$I$507,5,0)))</f>
        <v/>
      </c>
    </row>
    <row r="240" spans="3:20" ht="17.45" customHeight="1" x14ac:dyDescent="0.25">
      <c r="C240" s="188"/>
      <c r="D240" s="189"/>
      <c r="E240" s="178"/>
      <c r="F240" s="178"/>
      <c r="G240" s="190">
        <f>DATOS!$E$13</f>
        <v>1</v>
      </c>
      <c r="H240" s="178"/>
      <c r="I240" s="191"/>
      <c r="J240" s="178"/>
      <c r="K240" s="178"/>
      <c r="L240" s="178"/>
      <c r="M240" s="178"/>
      <c r="N240" s="160" t="str">
        <f t="shared" si="18"/>
        <v/>
      </c>
      <c r="O240" s="21"/>
      <c r="P240" s="160" t="str">
        <f t="shared" si="19"/>
        <v/>
      </c>
      <c r="Q240" s="160">
        <f t="shared" si="20"/>
        <v>0</v>
      </c>
      <c r="R240" s="160" t="str">
        <f t="shared" si="21"/>
        <v/>
      </c>
      <c r="S240" s="160" t="str">
        <f t="shared" si="22"/>
        <v/>
      </c>
      <c r="T240" s="50" t="str">
        <f>IF($F240="","",IF(ISERROR(VLOOKUP(F240,PROVEEDORES!$D$8:$I$507,5,0)),1,VLOOKUP($F240,PROVEEDORES!$D$8:$I$507,5,0)))</f>
        <v/>
      </c>
    </row>
    <row r="241" spans="3:20" ht="17.45" customHeight="1" x14ac:dyDescent="0.25">
      <c r="C241" s="188"/>
      <c r="D241" s="189"/>
      <c r="E241" s="178"/>
      <c r="F241" s="178"/>
      <c r="G241" s="190">
        <f>DATOS!$E$13</f>
        <v>1</v>
      </c>
      <c r="H241" s="178"/>
      <c r="I241" s="191"/>
      <c r="J241" s="178"/>
      <c r="K241" s="178"/>
      <c r="L241" s="178"/>
      <c r="M241" s="178"/>
      <c r="N241" s="160" t="str">
        <f t="shared" si="18"/>
        <v/>
      </c>
      <c r="O241" s="21"/>
      <c r="P241" s="160" t="str">
        <f t="shared" si="19"/>
        <v/>
      </c>
      <c r="Q241" s="160">
        <f t="shared" si="20"/>
        <v>0</v>
      </c>
      <c r="R241" s="160" t="str">
        <f t="shared" si="21"/>
        <v/>
      </c>
      <c r="S241" s="160" t="str">
        <f t="shared" si="22"/>
        <v/>
      </c>
      <c r="T241" s="50" t="str">
        <f>IF($F241="","",IF(ISERROR(VLOOKUP(F241,PROVEEDORES!$D$8:$I$507,5,0)),1,VLOOKUP($F241,PROVEEDORES!$D$8:$I$507,5,0)))</f>
        <v/>
      </c>
    </row>
    <row r="242" spans="3:20" ht="17.45" customHeight="1" x14ac:dyDescent="0.25">
      <c r="C242" s="188"/>
      <c r="D242" s="189"/>
      <c r="E242" s="178"/>
      <c r="F242" s="178"/>
      <c r="G242" s="190">
        <f>DATOS!$E$13</f>
        <v>1</v>
      </c>
      <c r="H242" s="178"/>
      <c r="I242" s="191"/>
      <c r="J242" s="178"/>
      <c r="K242" s="178"/>
      <c r="L242" s="178"/>
      <c r="M242" s="178"/>
      <c r="N242" s="160" t="str">
        <f t="shared" si="18"/>
        <v/>
      </c>
      <c r="O242" s="21"/>
      <c r="P242" s="160" t="str">
        <f t="shared" si="19"/>
        <v/>
      </c>
      <c r="Q242" s="160">
        <f t="shared" si="20"/>
        <v>0</v>
      </c>
      <c r="R242" s="160" t="str">
        <f t="shared" si="21"/>
        <v/>
      </c>
      <c r="S242" s="160" t="str">
        <f t="shared" si="22"/>
        <v/>
      </c>
      <c r="T242" s="50" t="str">
        <f>IF($F242="","",IF(ISERROR(VLOOKUP(F242,PROVEEDORES!$D$8:$I$507,5,0)),1,VLOOKUP($F242,PROVEEDORES!$D$8:$I$507,5,0)))</f>
        <v/>
      </c>
    </row>
    <row r="243" spans="3:20" ht="17.45" customHeight="1" x14ac:dyDescent="0.25">
      <c r="C243" s="188"/>
      <c r="D243" s="189"/>
      <c r="E243" s="178"/>
      <c r="F243" s="178"/>
      <c r="G243" s="190">
        <f>DATOS!$E$13</f>
        <v>1</v>
      </c>
      <c r="H243" s="178"/>
      <c r="I243" s="191"/>
      <c r="J243" s="178"/>
      <c r="K243" s="178"/>
      <c r="L243" s="178"/>
      <c r="M243" s="178"/>
      <c r="N243" s="160" t="str">
        <f t="shared" si="18"/>
        <v/>
      </c>
      <c r="O243" s="21"/>
      <c r="P243" s="160" t="str">
        <f t="shared" si="19"/>
        <v/>
      </c>
      <c r="Q243" s="160">
        <f t="shared" si="20"/>
        <v>0</v>
      </c>
      <c r="R243" s="160" t="str">
        <f t="shared" si="21"/>
        <v/>
      </c>
      <c r="S243" s="160" t="str">
        <f t="shared" si="22"/>
        <v/>
      </c>
      <c r="T243" s="50" t="str">
        <f>IF($F243="","",IF(ISERROR(VLOOKUP(F243,PROVEEDORES!$D$8:$I$507,5,0)),1,VLOOKUP($F243,PROVEEDORES!$D$8:$I$507,5,0)))</f>
        <v/>
      </c>
    </row>
    <row r="244" spans="3:20" ht="17.45" customHeight="1" x14ac:dyDescent="0.25">
      <c r="C244" s="188"/>
      <c r="D244" s="189"/>
      <c r="E244" s="178"/>
      <c r="F244" s="178"/>
      <c r="G244" s="190">
        <f>DATOS!$E$13</f>
        <v>1</v>
      </c>
      <c r="H244" s="178"/>
      <c r="I244" s="191"/>
      <c r="J244" s="178"/>
      <c r="K244" s="178"/>
      <c r="L244" s="178"/>
      <c r="M244" s="178"/>
      <c r="N244" s="160" t="str">
        <f t="shared" si="18"/>
        <v/>
      </c>
      <c r="O244" s="21"/>
      <c r="P244" s="160" t="str">
        <f t="shared" si="19"/>
        <v/>
      </c>
      <c r="Q244" s="160">
        <f t="shared" si="20"/>
        <v>0</v>
      </c>
      <c r="R244" s="160" t="str">
        <f t="shared" si="21"/>
        <v/>
      </c>
      <c r="S244" s="160" t="str">
        <f t="shared" si="22"/>
        <v/>
      </c>
      <c r="T244" s="50" t="str">
        <f>IF($F244="","",IF(ISERROR(VLOOKUP(F244,PROVEEDORES!$D$8:$I$507,5,0)),1,VLOOKUP($F244,PROVEEDORES!$D$8:$I$507,5,0)))</f>
        <v/>
      </c>
    </row>
    <row r="245" spans="3:20" ht="17.45" customHeight="1" x14ac:dyDescent="0.25">
      <c r="C245" s="188"/>
      <c r="D245" s="189"/>
      <c r="E245" s="178"/>
      <c r="F245" s="178"/>
      <c r="G245" s="190">
        <f>DATOS!$E$13</f>
        <v>1</v>
      </c>
      <c r="H245" s="178"/>
      <c r="I245" s="191"/>
      <c r="J245" s="178"/>
      <c r="K245" s="178"/>
      <c r="L245" s="178"/>
      <c r="M245" s="178"/>
      <c r="N245" s="160" t="str">
        <f t="shared" si="18"/>
        <v/>
      </c>
      <c r="O245" s="21"/>
      <c r="P245" s="160" t="str">
        <f t="shared" si="19"/>
        <v/>
      </c>
      <c r="Q245" s="160">
        <f t="shared" si="20"/>
        <v>0</v>
      </c>
      <c r="R245" s="160" t="str">
        <f t="shared" si="21"/>
        <v/>
      </c>
      <c r="S245" s="160" t="str">
        <f t="shared" si="22"/>
        <v/>
      </c>
      <c r="T245" s="50" t="str">
        <f>IF($F245="","",IF(ISERROR(VLOOKUP(F245,PROVEEDORES!$D$8:$I$507,5,0)),1,VLOOKUP($F245,PROVEEDORES!$D$8:$I$507,5,0)))</f>
        <v/>
      </c>
    </row>
    <row r="246" spans="3:20" ht="17.45" customHeight="1" x14ac:dyDescent="0.25">
      <c r="C246" s="188"/>
      <c r="D246" s="189"/>
      <c r="E246" s="178"/>
      <c r="F246" s="178"/>
      <c r="G246" s="190">
        <f>DATOS!$E$13</f>
        <v>1</v>
      </c>
      <c r="H246" s="178"/>
      <c r="I246" s="191"/>
      <c r="J246" s="178"/>
      <c r="K246" s="178"/>
      <c r="L246" s="178"/>
      <c r="M246" s="178"/>
      <c r="N246" s="160" t="str">
        <f t="shared" si="18"/>
        <v/>
      </c>
      <c r="O246" s="21"/>
      <c r="P246" s="160" t="str">
        <f t="shared" si="19"/>
        <v/>
      </c>
      <c r="Q246" s="160">
        <f t="shared" si="20"/>
        <v>0</v>
      </c>
      <c r="R246" s="160" t="str">
        <f t="shared" si="21"/>
        <v/>
      </c>
      <c r="S246" s="160" t="str">
        <f t="shared" si="22"/>
        <v/>
      </c>
      <c r="T246" s="50" t="str">
        <f>IF($F246="","",IF(ISERROR(VLOOKUP(F246,PROVEEDORES!$D$8:$I$507,5,0)),1,VLOOKUP($F246,PROVEEDORES!$D$8:$I$507,5,0)))</f>
        <v/>
      </c>
    </row>
    <row r="247" spans="3:20" ht="17.45" customHeight="1" x14ac:dyDescent="0.25">
      <c r="C247" s="188"/>
      <c r="D247" s="189"/>
      <c r="E247" s="178"/>
      <c r="F247" s="178"/>
      <c r="G247" s="190">
        <f>DATOS!$E$13</f>
        <v>1</v>
      </c>
      <c r="H247" s="178"/>
      <c r="I247" s="191"/>
      <c r="J247" s="178"/>
      <c r="K247" s="178"/>
      <c r="L247" s="178"/>
      <c r="M247" s="178"/>
      <c r="N247" s="160" t="str">
        <f t="shared" si="18"/>
        <v/>
      </c>
      <c r="O247" s="21"/>
      <c r="P247" s="160" t="str">
        <f t="shared" si="19"/>
        <v/>
      </c>
      <c r="Q247" s="160">
        <f t="shared" si="20"/>
        <v>0</v>
      </c>
      <c r="R247" s="160" t="str">
        <f t="shared" si="21"/>
        <v/>
      </c>
      <c r="S247" s="160" t="str">
        <f t="shared" si="22"/>
        <v/>
      </c>
      <c r="T247" s="50" t="str">
        <f>IF($F247="","",IF(ISERROR(VLOOKUP(F247,PROVEEDORES!$D$8:$I$507,5,0)),1,VLOOKUP($F247,PROVEEDORES!$D$8:$I$507,5,0)))</f>
        <v/>
      </c>
    </row>
    <row r="248" spans="3:20" ht="17.45" customHeight="1" x14ac:dyDescent="0.25">
      <c r="C248" s="188"/>
      <c r="D248" s="189"/>
      <c r="E248" s="178"/>
      <c r="F248" s="178"/>
      <c r="G248" s="190">
        <f>DATOS!$E$13</f>
        <v>1</v>
      </c>
      <c r="H248" s="178"/>
      <c r="I248" s="191"/>
      <c r="J248" s="178"/>
      <c r="K248" s="178"/>
      <c r="L248" s="178"/>
      <c r="M248" s="178"/>
      <c r="N248" s="160" t="str">
        <f t="shared" si="18"/>
        <v/>
      </c>
      <c r="O248" s="21"/>
      <c r="P248" s="160" t="str">
        <f t="shared" si="19"/>
        <v/>
      </c>
      <c r="Q248" s="160">
        <f t="shared" si="20"/>
        <v>0</v>
      </c>
      <c r="R248" s="160" t="str">
        <f t="shared" si="21"/>
        <v/>
      </c>
      <c r="S248" s="160" t="str">
        <f t="shared" si="22"/>
        <v/>
      </c>
      <c r="T248" s="50" t="str">
        <f>IF($F248="","",IF(ISERROR(VLOOKUP(F248,PROVEEDORES!$D$8:$I$507,5,0)),1,VLOOKUP($F248,PROVEEDORES!$D$8:$I$507,5,0)))</f>
        <v/>
      </c>
    </row>
    <row r="249" spans="3:20" ht="17.45" customHeight="1" x14ac:dyDescent="0.25">
      <c r="C249" s="188"/>
      <c r="D249" s="189"/>
      <c r="E249" s="178"/>
      <c r="F249" s="178"/>
      <c r="G249" s="190">
        <f>DATOS!$E$13</f>
        <v>1</v>
      </c>
      <c r="H249" s="178"/>
      <c r="I249" s="191"/>
      <c r="J249" s="178"/>
      <c r="K249" s="178"/>
      <c r="L249" s="178"/>
      <c r="M249" s="178"/>
      <c r="N249" s="160" t="str">
        <f t="shared" si="18"/>
        <v/>
      </c>
      <c r="O249" s="21"/>
      <c r="P249" s="160" t="str">
        <f t="shared" si="19"/>
        <v/>
      </c>
      <c r="Q249" s="160">
        <f t="shared" si="20"/>
        <v>0</v>
      </c>
      <c r="R249" s="160" t="str">
        <f t="shared" si="21"/>
        <v/>
      </c>
      <c r="S249" s="160" t="str">
        <f t="shared" si="22"/>
        <v/>
      </c>
      <c r="T249" s="50" t="str">
        <f>IF($F249="","",IF(ISERROR(VLOOKUP(F249,PROVEEDORES!$D$8:$I$507,5,0)),1,VLOOKUP($F249,PROVEEDORES!$D$8:$I$507,5,0)))</f>
        <v/>
      </c>
    </row>
    <row r="250" spans="3:20" ht="17.45" customHeight="1" x14ac:dyDescent="0.25">
      <c r="C250" s="188"/>
      <c r="D250" s="189"/>
      <c r="E250" s="178"/>
      <c r="F250" s="178"/>
      <c r="G250" s="190">
        <f>DATOS!$E$13</f>
        <v>1</v>
      </c>
      <c r="H250" s="178"/>
      <c r="I250" s="191"/>
      <c r="J250" s="178"/>
      <c r="K250" s="178"/>
      <c r="L250" s="178"/>
      <c r="M250" s="178"/>
      <c r="N250" s="160" t="str">
        <f t="shared" si="18"/>
        <v/>
      </c>
      <c r="O250" s="21"/>
      <c r="P250" s="160" t="str">
        <f t="shared" si="19"/>
        <v/>
      </c>
      <c r="Q250" s="160">
        <f t="shared" si="20"/>
        <v>0</v>
      </c>
      <c r="R250" s="160" t="str">
        <f t="shared" si="21"/>
        <v/>
      </c>
      <c r="S250" s="160" t="str">
        <f t="shared" si="22"/>
        <v/>
      </c>
      <c r="T250" s="50" t="str">
        <f>IF($F250="","",IF(ISERROR(VLOOKUP(F250,PROVEEDORES!$D$8:$I$507,5,0)),1,VLOOKUP($F250,PROVEEDORES!$D$8:$I$507,5,0)))</f>
        <v/>
      </c>
    </row>
    <row r="251" spans="3:20" ht="17.45" customHeight="1" x14ac:dyDescent="0.25">
      <c r="C251" s="188"/>
      <c r="D251" s="189"/>
      <c r="E251" s="178"/>
      <c r="F251" s="178"/>
      <c r="G251" s="190">
        <f>DATOS!$E$13</f>
        <v>1</v>
      </c>
      <c r="H251" s="178"/>
      <c r="I251" s="191"/>
      <c r="J251" s="178"/>
      <c r="K251" s="178"/>
      <c r="L251" s="178"/>
      <c r="M251" s="178"/>
      <c r="N251" s="160" t="str">
        <f t="shared" si="18"/>
        <v/>
      </c>
      <c r="O251" s="21"/>
      <c r="P251" s="160" t="str">
        <f t="shared" si="19"/>
        <v/>
      </c>
      <c r="Q251" s="160">
        <f t="shared" si="20"/>
        <v>0</v>
      </c>
      <c r="R251" s="160" t="str">
        <f t="shared" si="21"/>
        <v/>
      </c>
      <c r="S251" s="160" t="str">
        <f t="shared" si="22"/>
        <v/>
      </c>
      <c r="T251" s="50" t="str">
        <f>IF($F251="","",IF(ISERROR(VLOOKUP(F251,PROVEEDORES!$D$8:$I$507,5,0)),1,VLOOKUP($F251,PROVEEDORES!$D$8:$I$507,5,0)))</f>
        <v/>
      </c>
    </row>
    <row r="252" spans="3:20" ht="17.45" customHeight="1" x14ac:dyDescent="0.25">
      <c r="C252" s="188"/>
      <c r="D252" s="189"/>
      <c r="E252" s="178"/>
      <c r="F252" s="178"/>
      <c r="G252" s="190">
        <f>DATOS!$E$13</f>
        <v>1</v>
      </c>
      <c r="H252" s="178"/>
      <c r="I252" s="191"/>
      <c r="J252" s="178"/>
      <c r="K252" s="178"/>
      <c r="L252" s="178"/>
      <c r="M252" s="178"/>
      <c r="N252" s="160" t="str">
        <f t="shared" si="18"/>
        <v/>
      </c>
      <c r="O252" s="21"/>
      <c r="P252" s="160" t="str">
        <f t="shared" si="19"/>
        <v/>
      </c>
      <c r="Q252" s="160">
        <f t="shared" si="20"/>
        <v>0</v>
      </c>
      <c r="R252" s="160" t="str">
        <f t="shared" si="21"/>
        <v/>
      </c>
      <c r="S252" s="160" t="str">
        <f t="shared" si="22"/>
        <v/>
      </c>
      <c r="T252" s="50" t="str">
        <f>IF($F252="","",IF(ISERROR(VLOOKUP(F252,PROVEEDORES!$D$8:$I$507,5,0)),1,VLOOKUP($F252,PROVEEDORES!$D$8:$I$507,5,0)))</f>
        <v/>
      </c>
    </row>
    <row r="253" spans="3:20" ht="17.45" customHeight="1" x14ac:dyDescent="0.25">
      <c r="C253" s="188"/>
      <c r="D253" s="189"/>
      <c r="E253" s="178"/>
      <c r="F253" s="178"/>
      <c r="G253" s="190">
        <f>DATOS!$E$13</f>
        <v>1</v>
      </c>
      <c r="H253" s="178"/>
      <c r="I253" s="191"/>
      <c r="J253" s="178"/>
      <c r="K253" s="178"/>
      <c r="L253" s="178"/>
      <c r="M253" s="178"/>
      <c r="N253" s="160" t="str">
        <f t="shared" si="18"/>
        <v/>
      </c>
      <c r="O253" s="21"/>
      <c r="P253" s="160" t="str">
        <f t="shared" si="19"/>
        <v/>
      </c>
      <c r="Q253" s="160">
        <f t="shared" si="20"/>
        <v>0</v>
      </c>
      <c r="R253" s="160" t="str">
        <f t="shared" si="21"/>
        <v/>
      </c>
      <c r="S253" s="160" t="str">
        <f t="shared" si="22"/>
        <v/>
      </c>
      <c r="T253" s="50" t="str">
        <f>IF($F253="","",IF(ISERROR(VLOOKUP(F253,PROVEEDORES!$D$8:$I$507,5,0)),1,VLOOKUP($F253,PROVEEDORES!$D$8:$I$507,5,0)))</f>
        <v/>
      </c>
    </row>
    <row r="254" spans="3:20" ht="17.45" customHeight="1" x14ac:dyDescent="0.25">
      <c r="C254" s="188"/>
      <c r="D254" s="189"/>
      <c r="E254" s="178"/>
      <c r="F254" s="178"/>
      <c r="G254" s="190">
        <f>DATOS!$E$13</f>
        <v>1</v>
      </c>
      <c r="H254" s="178"/>
      <c r="I254" s="191"/>
      <c r="J254" s="178"/>
      <c r="K254" s="178"/>
      <c r="L254" s="178"/>
      <c r="M254" s="178"/>
      <c r="N254" s="160" t="str">
        <f t="shared" si="18"/>
        <v/>
      </c>
      <c r="O254" s="21"/>
      <c r="P254" s="160" t="str">
        <f t="shared" si="19"/>
        <v/>
      </c>
      <c r="Q254" s="160">
        <f t="shared" si="20"/>
        <v>0</v>
      </c>
      <c r="R254" s="160" t="str">
        <f t="shared" si="21"/>
        <v/>
      </c>
      <c r="S254" s="160" t="str">
        <f t="shared" si="22"/>
        <v/>
      </c>
      <c r="T254" s="50" t="str">
        <f>IF($F254="","",IF(ISERROR(VLOOKUP(F254,PROVEEDORES!$D$8:$I$507,5,0)),1,VLOOKUP($F254,PROVEEDORES!$D$8:$I$507,5,0)))</f>
        <v/>
      </c>
    </row>
    <row r="255" spans="3:20" ht="17.45" customHeight="1" x14ac:dyDescent="0.25">
      <c r="C255" s="188"/>
      <c r="D255" s="189"/>
      <c r="E255" s="178"/>
      <c r="F255" s="178"/>
      <c r="G255" s="190">
        <f>DATOS!$E$13</f>
        <v>1</v>
      </c>
      <c r="H255" s="178"/>
      <c r="I255" s="191"/>
      <c r="J255" s="178"/>
      <c r="K255" s="178"/>
      <c r="L255" s="178"/>
      <c r="M255" s="178"/>
      <c r="N255" s="160" t="str">
        <f t="shared" si="18"/>
        <v/>
      </c>
      <c r="O255" s="21"/>
      <c r="P255" s="160" t="str">
        <f t="shared" si="19"/>
        <v/>
      </c>
      <c r="Q255" s="160">
        <f t="shared" si="20"/>
        <v>0</v>
      </c>
      <c r="R255" s="160" t="str">
        <f t="shared" si="21"/>
        <v/>
      </c>
      <c r="S255" s="160" t="str">
        <f t="shared" si="22"/>
        <v/>
      </c>
      <c r="T255" s="50" t="str">
        <f>IF($F255="","",IF(ISERROR(VLOOKUP(F255,PROVEEDORES!$D$8:$I$507,5,0)),1,VLOOKUP($F255,PROVEEDORES!$D$8:$I$507,5,0)))</f>
        <v/>
      </c>
    </row>
    <row r="256" spans="3:20" ht="17.45" customHeight="1" x14ac:dyDescent="0.25">
      <c r="C256" s="188"/>
      <c r="D256" s="189"/>
      <c r="E256" s="178"/>
      <c r="F256" s="178"/>
      <c r="G256" s="190">
        <f>DATOS!$E$13</f>
        <v>1</v>
      </c>
      <c r="H256" s="178"/>
      <c r="I256" s="191"/>
      <c r="J256" s="178"/>
      <c r="K256" s="178"/>
      <c r="L256" s="178"/>
      <c r="M256" s="178"/>
      <c r="N256" s="160" t="str">
        <f t="shared" si="18"/>
        <v/>
      </c>
      <c r="O256" s="21"/>
      <c r="P256" s="160" t="str">
        <f t="shared" si="19"/>
        <v/>
      </c>
      <c r="Q256" s="160">
        <f t="shared" si="20"/>
        <v>0</v>
      </c>
      <c r="R256" s="160" t="str">
        <f t="shared" si="21"/>
        <v/>
      </c>
      <c r="S256" s="160" t="str">
        <f t="shared" si="22"/>
        <v/>
      </c>
      <c r="T256" s="50" t="str">
        <f>IF($F256="","",IF(ISERROR(VLOOKUP(F256,PROVEEDORES!$D$8:$I$507,5,0)),1,VLOOKUP($F256,PROVEEDORES!$D$8:$I$507,5,0)))</f>
        <v/>
      </c>
    </row>
    <row r="257" spans="3:20" ht="17.45" customHeight="1" x14ac:dyDescent="0.25">
      <c r="C257" s="188"/>
      <c r="D257" s="189"/>
      <c r="E257" s="178"/>
      <c r="F257" s="178"/>
      <c r="G257" s="190">
        <f>DATOS!$E$13</f>
        <v>1</v>
      </c>
      <c r="H257" s="178"/>
      <c r="I257" s="191"/>
      <c r="J257" s="178"/>
      <c r="K257" s="178"/>
      <c r="L257" s="178"/>
      <c r="M257" s="178"/>
      <c r="N257" s="160" t="str">
        <f t="shared" si="18"/>
        <v/>
      </c>
      <c r="O257" s="21"/>
      <c r="P257" s="160" t="str">
        <f t="shared" si="19"/>
        <v/>
      </c>
      <c r="Q257" s="160">
        <f t="shared" si="20"/>
        <v>0</v>
      </c>
      <c r="R257" s="160" t="str">
        <f t="shared" si="21"/>
        <v/>
      </c>
      <c r="S257" s="160" t="str">
        <f t="shared" si="22"/>
        <v/>
      </c>
      <c r="T257" s="50" t="str">
        <f>IF($F257="","",IF(ISERROR(VLOOKUP(F257,PROVEEDORES!$D$8:$I$507,5,0)),1,VLOOKUP($F257,PROVEEDORES!$D$8:$I$507,5,0)))</f>
        <v/>
      </c>
    </row>
    <row r="258" spans="3:20" ht="17.45" customHeight="1" x14ac:dyDescent="0.25">
      <c r="C258" s="188"/>
      <c r="D258" s="189"/>
      <c r="E258" s="178"/>
      <c r="F258" s="178"/>
      <c r="G258" s="190">
        <f>DATOS!$E$13</f>
        <v>1</v>
      </c>
      <c r="H258" s="178"/>
      <c r="I258" s="191"/>
      <c r="J258" s="178"/>
      <c r="K258" s="178"/>
      <c r="L258" s="178"/>
      <c r="M258" s="178"/>
      <c r="N258" s="160" t="str">
        <f t="shared" si="18"/>
        <v/>
      </c>
      <c r="O258" s="21"/>
      <c r="P258" s="160" t="str">
        <f t="shared" si="19"/>
        <v/>
      </c>
      <c r="Q258" s="160">
        <f t="shared" si="20"/>
        <v>0</v>
      </c>
      <c r="R258" s="160" t="str">
        <f t="shared" si="21"/>
        <v/>
      </c>
      <c r="S258" s="160" t="str">
        <f t="shared" si="22"/>
        <v/>
      </c>
      <c r="T258" s="50" t="str">
        <f>IF($F258="","",IF(ISERROR(VLOOKUP(F258,PROVEEDORES!$D$8:$I$507,5,0)),1,VLOOKUP($F258,PROVEEDORES!$D$8:$I$507,5,0)))</f>
        <v/>
      </c>
    </row>
    <row r="259" spans="3:20" ht="17.45" customHeight="1" x14ac:dyDescent="0.25">
      <c r="C259" s="188"/>
      <c r="D259" s="189"/>
      <c r="E259" s="178"/>
      <c r="F259" s="178"/>
      <c r="G259" s="190">
        <f>DATOS!$E$13</f>
        <v>1</v>
      </c>
      <c r="H259" s="178"/>
      <c r="I259" s="191"/>
      <c r="J259" s="178"/>
      <c r="K259" s="178"/>
      <c r="L259" s="178"/>
      <c r="M259" s="178"/>
      <c r="N259" s="160" t="str">
        <f t="shared" si="18"/>
        <v/>
      </c>
      <c r="O259" s="21"/>
      <c r="P259" s="160" t="str">
        <f t="shared" si="19"/>
        <v/>
      </c>
      <c r="Q259" s="160">
        <f t="shared" si="20"/>
        <v>0</v>
      </c>
      <c r="R259" s="160" t="str">
        <f t="shared" si="21"/>
        <v/>
      </c>
      <c r="S259" s="160" t="str">
        <f t="shared" si="22"/>
        <v/>
      </c>
      <c r="T259" s="50" t="str">
        <f>IF($F259="","",IF(ISERROR(VLOOKUP(F259,PROVEEDORES!$D$8:$I$507,5,0)),1,VLOOKUP($F259,PROVEEDORES!$D$8:$I$507,5,0)))</f>
        <v/>
      </c>
    </row>
    <row r="260" spans="3:20" ht="17.45" customHeight="1" x14ac:dyDescent="0.25">
      <c r="C260" s="188"/>
      <c r="D260" s="189"/>
      <c r="E260" s="178"/>
      <c r="F260" s="178"/>
      <c r="G260" s="190">
        <f>DATOS!$E$13</f>
        <v>1</v>
      </c>
      <c r="H260" s="178"/>
      <c r="I260" s="191"/>
      <c r="J260" s="178"/>
      <c r="K260" s="178"/>
      <c r="L260" s="178"/>
      <c r="M260" s="178"/>
      <c r="N260" s="160" t="str">
        <f t="shared" si="18"/>
        <v/>
      </c>
      <c r="O260" s="21"/>
      <c r="P260" s="160" t="str">
        <f t="shared" si="19"/>
        <v/>
      </c>
      <c r="Q260" s="160">
        <f t="shared" si="20"/>
        <v>0</v>
      </c>
      <c r="R260" s="160" t="str">
        <f t="shared" si="21"/>
        <v/>
      </c>
      <c r="S260" s="160" t="str">
        <f t="shared" si="22"/>
        <v/>
      </c>
      <c r="T260" s="50" t="str">
        <f>IF($F260="","",IF(ISERROR(VLOOKUP(F260,PROVEEDORES!$D$8:$I$507,5,0)),1,VLOOKUP($F260,PROVEEDORES!$D$8:$I$507,5,0)))</f>
        <v/>
      </c>
    </row>
    <row r="261" spans="3:20" ht="17.45" customHeight="1" x14ac:dyDescent="0.25">
      <c r="C261" s="188"/>
      <c r="D261" s="189"/>
      <c r="E261" s="178"/>
      <c r="F261" s="178"/>
      <c r="G261" s="190">
        <f>DATOS!$E$13</f>
        <v>1</v>
      </c>
      <c r="H261" s="178"/>
      <c r="I261" s="191"/>
      <c r="J261" s="178"/>
      <c r="K261" s="178"/>
      <c r="L261" s="178"/>
      <c r="M261" s="178"/>
      <c r="N261" s="160" t="str">
        <f t="shared" si="18"/>
        <v/>
      </c>
      <c r="O261" s="21"/>
      <c r="P261" s="160" t="str">
        <f t="shared" si="19"/>
        <v/>
      </c>
      <c r="Q261" s="160">
        <f t="shared" si="20"/>
        <v>0</v>
      </c>
      <c r="R261" s="160" t="str">
        <f t="shared" si="21"/>
        <v/>
      </c>
      <c r="S261" s="160" t="str">
        <f t="shared" si="22"/>
        <v/>
      </c>
      <c r="T261" s="50" t="str">
        <f>IF($F261="","",IF(ISERROR(VLOOKUP(F261,PROVEEDORES!$D$8:$I$507,5,0)),1,VLOOKUP($F261,PROVEEDORES!$D$8:$I$507,5,0)))</f>
        <v/>
      </c>
    </row>
    <row r="262" spans="3:20" ht="17.45" customHeight="1" x14ac:dyDescent="0.25">
      <c r="C262" s="188"/>
      <c r="D262" s="189"/>
      <c r="E262" s="178"/>
      <c r="F262" s="178"/>
      <c r="G262" s="190">
        <f>DATOS!$E$13</f>
        <v>1</v>
      </c>
      <c r="H262" s="178"/>
      <c r="I262" s="191"/>
      <c r="J262" s="178"/>
      <c r="K262" s="178"/>
      <c r="L262" s="178"/>
      <c r="M262" s="178"/>
      <c r="N262" s="160" t="str">
        <f t="shared" si="18"/>
        <v/>
      </c>
      <c r="O262" s="21"/>
      <c r="P262" s="160" t="str">
        <f t="shared" si="19"/>
        <v/>
      </c>
      <c r="Q262" s="160">
        <f t="shared" si="20"/>
        <v>0</v>
      </c>
      <c r="R262" s="160" t="str">
        <f t="shared" si="21"/>
        <v/>
      </c>
      <c r="S262" s="160" t="str">
        <f t="shared" si="22"/>
        <v/>
      </c>
      <c r="T262" s="50" t="str">
        <f>IF($F262="","",IF(ISERROR(VLOOKUP(F262,PROVEEDORES!$D$8:$I$507,5,0)),1,VLOOKUP($F262,PROVEEDORES!$D$8:$I$507,5,0)))</f>
        <v/>
      </c>
    </row>
    <row r="263" spans="3:20" ht="17.45" customHeight="1" x14ac:dyDescent="0.25">
      <c r="C263" s="188"/>
      <c r="D263" s="189"/>
      <c r="E263" s="178"/>
      <c r="F263" s="178"/>
      <c r="G263" s="190">
        <f>DATOS!$E$13</f>
        <v>1</v>
      </c>
      <c r="H263" s="178"/>
      <c r="I263" s="191"/>
      <c r="J263" s="178"/>
      <c r="K263" s="178"/>
      <c r="L263" s="178"/>
      <c r="M263" s="178"/>
      <c r="N263" s="160" t="str">
        <f t="shared" si="18"/>
        <v/>
      </c>
      <c r="O263" s="21"/>
      <c r="P263" s="160" t="str">
        <f t="shared" si="19"/>
        <v/>
      </c>
      <c r="Q263" s="160">
        <f t="shared" si="20"/>
        <v>0</v>
      </c>
      <c r="R263" s="160" t="str">
        <f t="shared" si="21"/>
        <v/>
      </c>
      <c r="S263" s="160" t="str">
        <f t="shared" si="22"/>
        <v/>
      </c>
      <c r="T263" s="50" t="str">
        <f>IF($F263="","",IF(ISERROR(VLOOKUP(F263,PROVEEDORES!$D$8:$I$507,5,0)),1,VLOOKUP($F263,PROVEEDORES!$D$8:$I$507,5,0)))</f>
        <v/>
      </c>
    </row>
    <row r="264" spans="3:20" ht="17.45" customHeight="1" x14ac:dyDescent="0.25">
      <c r="C264" s="188"/>
      <c r="D264" s="189"/>
      <c r="E264" s="178"/>
      <c r="F264" s="178"/>
      <c r="G264" s="190">
        <f>DATOS!$E$13</f>
        <v>1</v>
      </c>
      <c r="H264" s="178"/>
      <c r="I264" s="191"/>
      <c r="J264" s="178"/>
      <c r="K264" s="178"/>
      <c r="L264" s="178"/>
      <c r="M264" s="178"/>
      <c r="N264" s="160" t="str">
        <f t="shared" si="18"/>
        <v/>
      </c>
      <c r="O264" s="21"/>
      <c r="P264" s="160" t="str">
        <f t="shared" si="19"/>
        <v/>
      </c>
      <c r="Q264" s="160">
        <f t="shared" si="20"/>
        <v>0</v>
      </c>
      <c r="R264" s="160" t="str">
        <f t="shared" si="21"/>
        <v/>
      </c>
      <c r="S264" s="160" t="str">
        <f t="shared" si="22"/>
        <v/>
      </c>
      <c r="T264" s="50" t="str">
        <f>IF($F264="","",IF(ISERROR(VLOOKUP(F264,PROVEEDORES!$D$8:$I$507,5,0)),1,VLOOKUP($F264,PROVEEDORES!$D$8:$I$507,5,0)))</f>
        <v/>
      </c>
    </row>
    <row r="265" spans="3:20" ht="17.45" customHeight="1" x14ac:dyDescent="0.25">
      <c r="C265" s="188"/>
      <c r="D265" s="189"/>
      <c r="E265" s="178"/>
      <c r="F265" s="178"/>
      <c r="G265" s="190">
        <f>DATOS!$E$13</f>
        <v>1</v>
      </c>
      <c r="H265" s="178"/>
      <c r="I265" s="191"/>
      <c r="J265" s="178"/>
      <c r="K265" s="178"/>
      <c r="L265" s="178"/>
      <c r="M265" s="178"/>
      <c r="N265" s="160" t="str">
        <f t="shared" si="18"/>
        <v/>
      </c>
      <c r="O265" s="21"/>
      <c r="P265" s="160" t="str">
        <f t="shared" si="19"/>
        <v/>
      </c>
      <c r="Q265" s="160">
        <f t="shared" si="20"/>
        <v>0</v>
      </c>
      <c r="R265" s="160" t="str">
        <f t="shared" si="21"/>
        <v/>
      </c>
      <c r="S265" s="160" t="str">
        <f t="shared" si="22"/>
        <v/>
      </c>
      <c r="T265" s="50" t="str">
        <f>IF($F265="","",IF(ISERROR(VLOOKUP(F265,PROVEEDORES!$D$8:$I$507,5,0)),1,VLOOKUP($F265,PROVEEDORES!$D$8:$I$507,5,0)))</f>
        <v/>
      </c>
    </row>
    <row r="266" spans="3:20" ht="17.45" customHeight="1" x14ac:dyDescent="0.25">
      <c r="C266" s="188"/>
      <c r="D266" s="189"/>
      <c r="E266" s="178"/>
      <c r="F266" s="178"/>
      <c r="G266" s="190">
        <f>DATOS!$E$13</f>
        <v>1</v>
      </c>
      <c r="H266" s="178"/>
      <c r="I266" s="191"/>
      <c r="J266" s="178"/>
      <c r="K266" s="178"/>
      <c r="L266" s="178"/>
      <c r="M266" s="178"/>
      <c r="N266" s="160" t="str">
        <f t="shared" si="18"/>
        <v/>
      </c>
      <c r="O266" s="21"/>
      <c r="P266" s="160" t="str">
        <f t="shared" si="19"/>
        <v/>
      </c>
      <c r="Q266" s="160">
        <f t="shared" si="20"/>
        <v>0</v>
      </c>
      <c r="R266" s="160" t="str">
        <f t="shared" si="21"/>
        <v/>
      </c>
      <c r="S266" s="160" t="str">
        <f t="shared" si="22"/>
        <v/>
      </c>
      <c r="T266" s="50" t="str">
        <f>IF($F266="","",IF(ISERROR(VLOOKUP(F266,PROVEEDORES!$D$8:$I$507,5,0)),1,VLOOKUP($F266,PROVEEDORES!$D$8:$I$507,5,0)))</f>
        <v/>
      </c>
    </row>
    <row r="267" spans="3:20" ht="17.45" customHeight="1" x14ac:dyDescent="0.25">
      <c r="C267" s="188"/>
      <c r="D267" s="189"/>
      <c r="E267" s="178"/>
      <c r="F267" s="178"/>
      <c r="G267" s="190">
        <f>DATOS!$E$13</f>
        <v>1</v>
      </c>
      <c r="H267" s="178"/>
      <c r="I267" s="191"/>
      <c r="J267" s="178"/>
      <c r="K267" s="178"/>
      <c r="L267" s="178"/>
      <c r="M267" s="178"/>
      <c r="N267" s="160" t="str">
        <f t="shared" si="18"/>
        <v/>
      </c>
      <c r="O267" s="21"/>
      <c r="P267" s="160" t="str">
        <f t="shared" si="19"/>
        <v/>
      </c>
      <c r="Q267" s="160">
        <f t="shared" si="20"/>
        <v>0</v>
      </c>
      <c r="R267" s="160" t="str">
        <f t="shared" si="21"/>
        <v/>
      </c>
      <c r="S267" s="160" t="str">
        <f t="shared" si="22"/>
        <v/>
      </c>
      <c r="T267" s="50" t="str">
        <f>IF($F267="","",IF(ISERROR(VLOOKUP(F267,PROVEEDORES!$D$8:$I$507,5,0)),1,VLOOKUP($F267,PROVEEDORES!$D$8:$I$507,5,0)))</f>
        <v/>
      </c>
    </row>
    <row r="268" spans="3:20" ht="17.45" customHeight="1" x14ac:dyDescent="0.25">
      <c r="C268" s="188"/>
      <c r="D268" s="189"/>
      <c r="E268" s="178"/>
      <c r="F268" s="178"/>
      <c r="G268" s="190">
        <f>DATOS!$E$13</f>
        <v>1</v>
      </c>
      <c r="H268" s="178"/>
      <c r="I268" s="191"/>
      <c r="J268" s="178"/>
      <c r="K268" s="178"/>
      <c r="L268" s="178"/>
      <c r="M268" s="178"/>
      <c r="N268" s="160" t="str">
        <f t="shared" si="18"/>
        <v/>
      </c>
      <c r="O268" s="21"/>
      <c r="P268" s="160" t="str">
        <f t="shared" si="19"/>
        <v/>
      </c>
      <c r="Q268" s="160">
        <f t="shared" si="20"/>
        <v>0</v>
      </c>
      <c r="R268" s="160" t="str">
        <f t="shared" si="21"/>
        <v/>
      </c>
      <c r="S268" s="160" t="str">
        <f t="shared" si="22"/>
        <v/>
      </c>
      <c r="T268" s="50" t="str">
        <f>IF($F268="","",IF(ISERROR(VLOOKUP(F268,PROVEEDORES!$D$8:$I$507,5,0)),1,VLOOKUP($F268,PROVEEDORES!$D$8:$I$507,5,0)))</f>
        <v/>
      </c>
    </row>
    <row r="269" spans="3:20" ht="17.45" customHeight="1" x14ac:dyDescent="0.25">
      <c r="C269" s="188"/>
      <c r="D269" s="189"/>
      <c r="E269" s="178"/>
      <c r="F269" s="178"/>
      <c r="G269" s="190">
        <f>DATOS!$E$13</f>
        <v>1</v>
      </c>
      <c r="H269" s="178"/>
      <c r="I269" s="191"/>
      <c r="J269" s="178"/>
      <c r="K269" s="178"/>
      <c r="L269" s="178"/>
      <c r="M269" s="178"/>
      <c r="N269" s="160" t="str">
        <f t="shared" si="18"/>
        <v/>
      </c>
      <c r="O269" s="21"/>
      <c r="P269" s="160" t="str">
        <f t="shared" si="19"/>
        <v/>
      </c>
      <c r="Q269" s="160">
        <f t="shared" si="20"/>
        <v>0</v>
      </c>
      <c r="R269" s="160" t="str">
        <f t="shared" si="21"/>
        <v/>
      </c>
      <c r="S269" s="160" t="str">
        <f t="shared" si="22"/>
        <v/>
      </c>
      <c r="T269" s="50" t="str">
        <f>IF($F269="","",IF(ISERROR(VLOOKUP(F269,PROVEEDORES!$D$8:$I$507,5,0)),1,VLOOKUP($F269,PROVEEDORES!$D$8:$I$507,5,0)))</f>
        <v/>
      </c>
    </row>
    <row r="270" spans="3:20" ht="17.45" customHeight="1" x14ac:dyDescent="0.25">
      <c r="C270" s="188"/>
      <c r="D270" s="189"/>
      <c r="E270" s="178"/>
      <c r="F270" s="178"/>
      <c r="G270" s="190">
        <f>DATOS!$E$13</f>
        <v>1</v>
      </c>
      <c r="H270" s="178"/>
      <c r="I270" s="191"/>
      <c r="J270" s="178"/>
      <c r="K270" s="178"/>
      <c r="L270" s="178"/>
      <c r="M270" s="178"/>
      <c r="N270" s="160" t="str">
        <f t="shared" si="18"/>
        <v/>
      </c>
      <c r="O270" s="21"/>
      <c r="P270" s="160" t="str">
        <f t="shared" si="19"/>
        <v/>
      </c>
      <c r="Q270" s="160">
        <f t="shared" si="20"/>
        <v>0</v>
      </c>
      <c r="R270" s="160" t="str">
        <f t="shared" si="21"/>
        <v/>
      </c>
      <c r="S270" s="160" t="str">
        <f t="shared" si="22"/>
        <v/>
      </c>
      <c r="T270" s="50" t="str">
        <f>IF($F270="","",IF(ISERROR(VLOOKUP(F270,PROVEEDORES!$D$8:$I$507,5,0)),1,VLOOKUP($F270,PROVEEDORES!$D$8:$I$507,5,0)))</f>
        <v/>
      </c>
    </row>
    <row r="271" spans="3:20" ht="17.45" customHeight="1" x14ac:dyDescent="0.25">
      <c r="C271" s="188"/>
      <c r="D271" s="189"/>
      <c r="E271" s="178"/>
      <c r="F271" s="178"/>
      <c r="G271" s="190">
        <f>DATOS!$E$13</f>
        <v>1</v>
      </c>
      <c r="H271" s="178"/>
      <c r="I271" s="191"/>
      <c r="J271" s="178"/>
      <c r="K271" s="178"/>
      <c r="L271" s="178"/>
      <c r="M271" s="178"/>
      <c r="N271" s="160" t="str">
        <f t="shared" si="18"/>
        <v/>
      </c>
      <c r="O271" s="21"/>
      <c r="P271" s="160" t="str">
        <f t="shared" si="19"/>
        <v/>
      </c>
      <c r="Q271" s="160">
        <f t="shared" si="20"/>
        <v>0</v>
      </c>
      <c r="R271" s="160" t="str">
        <f t="shared" si="21"/>
        <v/>
      </c>
      <c r="S271" s="160" t="str">
        <f t="shared" si="22"/>
        <v/>
      </c>
      <c r="T271" s="50" t="str">
        <f>IF($F271="","",IF(ISERROR(VLOOKUP(F271,PROVEEDORES!$D$8:$I$507,5,0)),1,VLOOKUP($F271,PROVEEDORES!$D$8:$I$507,5,0)))</f>
        <v/>
      </c>
    </row>
    <row r="272" spans="3:20" ht="17.45" customHeight="1" x14ac:dyDescent="0.25">
      <c r="C272" s="188"/>
      <c r="D272" s="189"/>
      <c r="E272" s="178"/>
      <c r="F272" s="178"/>
      <c r="G272" s="190">
        <f>DATOS!$E$13</f>
        <v>1</v>
      </c>
      <c r="H272" s="178"/>
      <c r="I272" s="191"/>
      <c r="J272" s="178"/>
      <c r="K272" s="178"/>
      <c r="L272" s="178"/>
      <c r="M272" s="178"/>
      <c r="N272" s="160" t="str">
        <f t="shared" si="18"/>
        <v/>
      </c>
      <c r="O272" s="21"/>
      <c r="P272" s="160" t="str">
        <f t="shared" si="19"/>
        <v/>
      </c>
      <c r="Q272" s="160">
        <f t="shared" si="20"/>
        <v>0</v>
      </c>
      <c r="R272" s="160" t="str">
        <f t="shared" si="21"/>
        <v/>
      </c>
      <c r="S272" s="160" t="str">
        <f t="shared" si="22"/>
        <v/>
      </c>
      <c r="T272" s="50" t="str">
        <f>IF($F272="","",IF(ISERROR(VLOOKUP(F272,PROVEEDORES!$D$8:$I$507,5,0)),1,VLOOKUP($F272,PROVEEDORES!$D$8:$I$507,5,0)))</f>
        <v/>
      </c>
    </row>
    <row r="273" spans="3:20" ht="17.45" customHeight="1" x14ac:dyDescent="0.25">
      <c r="C273" s="188"/>
      <c r="D273" s="189"/>
      <c r="E273" s="178"/>
      <c r="F273" s="178"/>
      <c r="G273" s="190">
        <f>DATOS!$E$13</f>
        <v>1</v>
      </c>
      <c r="H273" s="178"/>
      <c r="I273" s="191"/>
      <c r="J273" s="178"/>
      <c r="K273" s="178"/>
      <c r="L273" s="178"/>
      <c r="M273" s="178"/>
      <c r="N273" s="160" t="str">
        <f t="shared" si="18"/>
        <v/>
      </c>
      <c r="O273" s="21"/>
      <c r="P273" s="160" t="str">
        <f t="shared" si="19"/>
        <v/>
      </c>
      <c r="Q273" s="160">
        <f t="shared" si="20"/>
        <v>0</v>
      </c>
      <c r="R273" s="160" t="str">
        <f t="shared" si="21"/>
        <v/>
      </c>
      <c r="S273" s="160" t="str">
        <f t="shared" si="22"/>
        <v/>
      </c>
      <c r="T273" s="50" t="str">
        <f>IF($F273="","",IF(ISERROR(VLOOKUP(F273,PROVEEDORES!$D$8:$I$507,5,0)),1,VLOOKUP($F273,PROVEEDORES!$D$8:$I$507,5,0)))</f>
        <v/>
      </c>
    </row>
    <row r="274" spans="3:20" ht="17.45" customHeight="1" x14ac:dyDescent="0.25">
      <c r="C274" s="188"/>
      <c r="D274" s="189"/>
      <c r="E274" s="178"/>
      <c r="F274" s="178"/>
      <c r="G274" s="190">
        <f>DATOS!$E$13</f>
        <v>1</v>
      </c>
      <c r="H274" s="178"/>
      <c r="I274" s="191"/>
      <c r="J274" s="178"/>
      <c r="K274" s="178"/>
      <c r="L274" s="178"/>
      <c r="M274" s="178"/>
      <c r="N274" s="160" t="str">
        <f t="shared" ref="N274:N337" si="23">IF(H274&amp;J274&amp;K274&amp;L274&amp;M274="","",H274+J274+K274-L274-M274)</f>
        <v/>
      </c>
      <c r="O274" s="21"/>
      <c r="P274" s="160" t="str">
        <f t="shared" ref="P274:P337" si="24">IF($I274="E",H274,"")</f>
        <v/>
      </c>
      <c r="Q274" s="160">
        <f t="shared" si="20"/>
        <v>0</v>
      </c>
      <c r="R274" s="160" t="str">
        <f t="shared" si="21"/>
        <v/>
      </c>
      <c r="S274" s="160" t="str">
        <f t="shared" si="22"/>
        <v/>
      </c>
      <c r="T274" s="50" t="str">
        <f>IF($F274="","",IF(ISERROR(VLOOKUP(F274,PROVEEDORES!$D$8:$I$507,5,0)),1,VLOOKUP($F274,PROVEEDORES!$D$8:$I$507,5,0)))</f>
        <v/>
      </c>
    </row>
    <row r="275" spans="3:20" ht="17.45" customHeight="1" x14ac:dyDescent="0.25">
      <c r="C275" s="188"/>
      <c r="D275" s="189"/>
      <c r="E275" s="178"/>
      <c r="F275" s="178"/>
      <c r="G275" s="190">
        <f>DATOS!$E$13</f>
        <v>1</v>
      </c>
      <c r="H275" s="178"/>
      <c r="I275" s="191"/>
      <c r="J275" s="178"/>
      <c r="K275" s="178"/>
      <c r="L275" s="178"/>
      <c r="M275" s="178"/>
      <c r="N275" s="160" t="str">
        <f t="shared" si="23"/>
        <v/>
      </c>
      <c r="O275" s="21"/>
      <c r="P275" s="160" t="str">
        <f t="shared" si="24"/>
        <v/>
      </c>
      <c r="Q275" s="160">
        <f t="shared" ref="Q275:Q338" si="25">IF($I275=0%,H275,"")</f>
        <v>0</v>
      </c>
      <c r="R275" s="160" t="str">
        <f t="shared" ref="R275:R338" si="26">IF(OR($I275=8%,$I275=11%),$J275/$I275,"")</f>
        <v/>
      </c>
      <c r="S275" s="160" t="str">
        <f t="shared" ref="S275:S338" si="27">IF(OR($I275=15%,$I275=16%),$J275/$I275,"")</f>
        <v/>
      </c>
      <c r="T275" s="50" t="str">
        <f>IF($F275="","",IF(ISERROR(VLOOKUP(F275,PROVEEDORES!$D$8:$I$507,5,0)),1,VLOOKUP($F275,PROVEEDORES!$D$8:$I$507,5,0)))</f>
        <v/>
      </c>
    </row>
    <row r="276" spans="3:20" ht="17.45" customHeight="1" x14ac:dyDescent="0.25">
      <c r="C276" s="188"/>
      <c r="D276" s="189"/>
      <c r="E276" s="178"/>
      <c r="F276" s="178"/>
      <c r="G276" s="190">
        <f>DATOS!$E$13</f>
        <v>1</v>
      </c>
      <c r="H276" s="178"/>
      <c r="I276" s="191"/>
      <c r="J276" s="178"/>
      <c r="K276" s="178"/>
      <c r="L276" s="178"/>
      <c r="M276" s="178"/>
      <c r="N276" s="160" t="str">
        <f t="shared" si="23"/>
        <v/>
      </c>
      <c r="O276" s="21"/>
      <c r="P276" s="160" t="str">
        <f t="shared" si="24"/>
        <v/>
      </c>
      <c r="Q276" s="160">
        <f t="shared" si="25"/>
        <v>0</v>
      </c>
      <c r="R276" s="160" t="str">
        <f t="shared" si="26"/>
        <v/>
      </c>
      <c r="S276" s="160" t="str">
        <f t="shared" si="27"/>
        <v/>
      </c>
      <c r="T276" s="50" t="str">
        <f>IF($F276="","",IF(ISERROR(VLOOKUP(F276,PROVEEDORES!$D$8:$I$507,5,0)),1,VLOOKUP($F276,PROVEEDORES!$D$8:$I$507,5,0)))</f>
        <v/>
      </c>
    </row>
    <row r="277" spans="3:20" ht="17.45" customHeight="1" x14ac:dyDescent="0.25">
      <c r="C277" s="188"/>
      <c r="D277" s="189"/>
      <c r="E277" s="178"/>
      <c r="F277" s="178"/>
      <c r="G277" s="190">
        <f>DATOS!$E$13</f>
        <v>1</v>
      </c>
      <c r="H277" s="178"/>
      <c r="I277" s="191"/>
      <c r="J277" s="178"/>
      <c r="K277" s="178"/>
      <c r="L277" s="178"/>
      <c r="M277" s="178"/>
      <c r="N277" s="160" t="str">
        <f t="shared" si="23"/>
        <v/>
      </c>
      <c r="O277" s="21"/>
      <c r="P277" s="160" t="str">
        <f t="shared" si="24"/>
        <v/>
      </c>
      <c r="Q277" s="160">
        <f t="shared" si="25"/>
        <v>0</v>
      </c>
      <c r="R277" s="160" t="str">
        <f t="shared" si="26"/>
        <v/>
      </c>
      <c r="S277" s="160" t="str">
        <f t="shared" si="27"/>
        <v/>
      </c>
      <c r="T277" s="50" t="str">
        <f>IF($F277="","",IF(ISERROR(VLOOKUP(F277,PROVEEDORES!$D$8:$I$507,5,0)),1,VLOOKUP($F277,PROVEEDORES!$D$8:$I$507,5,0)))</f>
        <v/>
      </c>
    </row>
    <row r="278" spans="3:20" ht="17.45" customHeight="1" x14ac:dyDescent="0.25">
      <c r="C278" s="188"/>
      <c r="D278" s="189"/>
      <c r="E278" s="178"/>
      <c r="F278" s="178"/>
      <c r="G278" s="190">
        <f>DATOS!$E$13</f>
        <v>1</v>
      </c>
      <c r="H278" s="178"/>
      <c r="I278" s="191"/>
      <c r="J278" s="178"/>
      <c r="K278" s="178"/>
      <c r="L278" s="178"/>
      <c r="M278" s="178"/>
      <c r="N278" s="160" t="str">
        <f t="shared" si="23"/>
        <v/>
      </c>
      <c r="O278" s="21"/>
      <c r="P278" s="160" t="str">
        <f t="shared" si="24"/>
        <v/>
      </c>
      <c r="Q278" s="160">
        <f t="shared" si="25"/>
        <v>0</v>
      </c>
      <c r="R278" s="160" t="str">
        <f t="shared" si="26"/>
        <v/>
      </c>
      <c r="S278" s="160" t="str">
        <f t="shared" si="27"/>
        <v/>
      </c>
      <c r="T278" s="50" t="str">
        <f>IF($F278="","",IF(ISERROR(VLOOKUP(F278,PROVEEDORES!$D$8:$I$507,5,0)),1,VLOOKUP($F278,PROVEEDORES!$D$8:$I$507,5,0)))</f>
        <v/>
      </c>
    </row>
    <row r="279" spans="3:20" ht="17.45" customHeight="1" x14ac:dyDescent="0.25">
      <c r="C279" s="188"/>
      <c r="D279" s="189"/>
      <c r="E279" s="178"/>
      <c r="F279" s="178"/>
      <c r="G279" s="190">
        <f>DATOS!$E$13</f>
        <v>1</v>
      </c>
      <c r="H279" s="178"/>
      <c r="I279" s="191"/>
      <c r="J279" s="178"/>
      <c r="K279" s="178"/>
      <c r="L279" s="178"/>
      <c r="M279" s="178"/>
      <c r="N279" s="160" t="str">
        <f t="shared" si="23"/>
        <v/>
      </c>
      <c r="O279" s="21"/>
      <c r="P279" s="160" t="str">
        <f t="shared" si="24"/>
        <v/>
      </c>
      <c r="Q279" s="160">
        <f t="shared" si="25"/>
        <v>0</v>
      </c>
      <c r="R279" s="160" t="str">
        <f t="shared" si="26"/>
        <v/>
      </c>
      <c r="S279" s="160" t="str">
        <f t="shared" si="27"/>
        <v/>
      </c>
      <c r="T279" s="50" t="str">
        <f>IF($F279="","",IF(ISERROR(VLOOKUP(F279,PROVEEDORES!$D$8:$I$507,5,0)),1,VLOOKUP($F279,PROVEEDORES!$D$8:$I$507,5,0)))</f>
        <v/>
      </c>
    </row>
    <row r="280" spans="3:20" ht="17.45" customHeight="1" x14ac:dyDescent="0.25">
      <c r="C280" s="188"/>
      <c r="D280" s="189"/>
      <c r="E280" s="178"/>
      <c r="F280" s="178"/>
      <c r="G280" s="190">
        <f>DATOS!$E$13</f>
        <v>1</v>
      </c>
      <c r="H280" s="178"/>
      <c r="I280" s="191"/>
      <c r="J280" s="178"/>
      <c r="K280" s="178"/>
      <c r="L280" s="178"/>
      <c r="M280" s="178"/>
      <c r="N280" s="160" t="str">
        <f t="shared" si="23"/>
        <v/>
      </c>
      <c r="O280" s="21"/>
      <c r="P280" s="160" t="str">
        <f t="shared" si="24"/>
        <v/>
      </c>
      <c r="Q280" s="160">
        <f t="shared" si="25"/>
        <v>0</v>
      </c>
      <c r="R280" s="160" t="str">
        <f t="shared" si="26"/>
        <v/>
      </c>
      <c r="S280" s="160" t="str">
        <f t="shared" si="27"/>
        <v/>
      </c>
      <c r="T280" s="50" t="str">
        <f>IF($F280="","",IF(ISERROR(VLOOKUP(F280,PROVEEDORES!$D$8:$I$507,5,0)),1,VLOOKUP($F280,PROVEEDORES!$D$8:$I$507,5,0)))</f>
        <v/>
      </c>
    </row>
    <row r="281" spans="3:20" ht="17.45" customHeight="1" x14ac:dyDescent="0.25">
      <c r="C281" s="188"/>
      <c r="D281" s="189"/>
      <c r="E281" s="178"/>
      <c r="F281" s="178"/>
      <c r="G281" s="190">
        <f>DATOS!$E$13</f>
        <v>1</v>
      </c>
      <c r="H281" s="178"/>
      <c r="I281" s="191"/>
      <c r="J281" s="178"/>
      <c r="K281" s="178"/>
      <c r="L281" s="178"/>
      <c r="M281" s="178"/>
      <c r="N281" s="160" t="str">
        <f t="shared" si="23"/>
        <v/>
      </c>
      <c r="O281" s="21"/>
      <c r="P281" s="160" t="str">
        <f t="shared" si="24"/>
        <v/>
      </c>
      <c r="Q281" s="160">
        <f t="shared" si="25"/>
        <v>0</v>
      </c>
      <c r="R281" s="160" t="str">
        <f t="shared" si="26"/>
        <v/>
      </c>
      <c r="S281" s="160" t="str">
        <f t="shared" si="27"/>
        <v/>
      </c>
      <c r="T281" s="50" t="str">
        <f>IF($F281="","",IF(ISERROR(VLOOKUP(F281,PROVEEDORES!$D$8:$I$507,5,0)),1,VLOOKUP($F281,PROVEEDORES!$D$8:$I$507,5,0)))</f>
        <v/>
      </c>
    </row>
    <row r="282" spans="3:20" ht="17.45" customHeight="1" x14ac:dyDescent="0.25">
      <c r="C282" s="188"/>
      <c r="D282" s="189"/>
      <c r="E282" s="178"/>
      <c r="F282" s="178"/>
      <c r="G282" s="190">
        <f>DATOS!$E$13</f>
        <v>1</v>
      </c>
      <c r="H282" s="178"/>
      <c r="I282" s="191"/>
      <c r="J282" s="178"/>
      <c r="K282" s="178"/>
      <c r="L282" s="178"/>
      <c r="M282" s="178"/>
      <c r="N282" s="160" t="str">
        <f t="shared" si="23"/>
        <v/>
      </c>
      <c r="O282" s="21"/>
      <c r="P282" s="160" t="str">
        <f t="shared" si="24"/>
        <v/>
      </c>
      <c r="Q282" s="160">
        <f t="shared" si="25"/>
        <v>0</v>
      </c>
      <c r="R282" s="160" t="str">
        <f t="shared" si="26"/>
        <v/>
      </c>
      <c r="S282" s="160" t="str">
        <f t="shared" si="27"/>
        <v/>
      </c>
      <c r="T282" s="50" t="str">
        <f>IF($F282="","",IF(ISERROR(VLOOKUP(F282,PROVEEDORES!$D$8:$I$507,5,0)),1,VLOOKUP($F282,PROVEEDORES!$D$8:$I$507,5,0)))</f>
        <v/>
      </c>
    </row>
    <row r="283" spans="3:20" ht="17.45" customHeight="1" x14ac:dyDescent="0.25">
      <c r="C283" s="188"/>
      <c r="D283" s="189"/>
      <c r="E283" s="178"/>
      <c r="F283" s="178"/>
      <c r="G283" s="190">
        <f>DATOS!$E$13</f>
        <v>1</v>
      </c>
      <c r="H283" s="178"/>
      <c r="I283" s="191"/>
      <c r="J283" s="178"/>
      <c r="K283" s="178"/>
      <c r="L283" s="178"/>
      <c r="M283" s="178"/>
      <c r="N283" s="160" t="str">
        <f t="shared" si="23"/>
        <v/>
      </c>
      <c r="O283" s="21"/>
      <c r="P283" s="160" t="str">
        <f t="shared" si="24"/>
        <v/>
      </c>
      <c r="Q283" s="160">
        <f t="shared" si="25"/>
        <v>0</v>
      </c>
      <c r="R283" s="160" t="str">
        <f t="shared" si="26"/>
        <v/>
      </c>
      <c r="S283" s="160" t="str">
        <f t="shared" si="27"/>
        <v/>
      </c>
      <c r="T283" s="50" t="str">
        <f>IF($F283="","",IF(ISERROR(VLOOKUP(F283,PROVEEDORES!$D$8:$I$507,5,0)),1,VLOOKUP($F283,PROVEEDORES!$D$8:$I$507,5,0)))</f>
        <v/>
      </c>
    </row>
    <row r="284" spans="3:20" ht="17.45" customHeight="1" x14ac:dyDescent="0.25">
      <c r="C284" s="188"/>
      <c r="D284" s="189"/>
      <c r="E284" s="178"/>
      <c r="F284" s="178"/>
      <c r="G284" s="190">
        <f>DATOS!$E$13</f>
        <v>1</v>
      </c>
      <c r="H284" s="178"/>
      <c r="I284" s="191"/>
      <c r="J284" s="178"/>
      <c r="K284" s="178"/>
      <c r="L284" s="178"/>
      <c r="M284" s="178"/>
      <c r="N284" s="160" t="str">
        <f t="shared" si="23"/>
        <v/>
      </c>
      <c r="O284" s="21"/>
      <c r="P284" s="160" t="str">
        <f t="shared" si="24"/>
        <v/>
      </c>
      <c r="Q284" s="160">
        <f t="shared" si="25"/>
        <v>0</v>
      </c>
      <c r="R284" s="160" t="str">
        <f t="shared" si="26"/>
        <v/>
      </c>
      <c r="S284" s="160" t="str">
        <f t="shared" si="27"/>
        <v/>
      </c>
      <c r="T284" s="50" t="str">
        <f>IF($F284="","",IF(ISERROR(VLOOKUP(F284,PROVEEDORES!$D$8:$I$507,5,0)),1,VLOOKUP($F284,PROVEEDORES!$D$8:$I$507,5,0)))</f>
        <v/>
      </c>
    </row>
    <row r="285" spans="3:20" ht="17.45" customHeight="1" x14ac:dyDescent="0.25">
      <c r="C285" s="188"/>
      <c r="D285" s="189"/>
      <c r="E285" s="178"/>
      <c r="F285" s="178"/>
      <c r="G285" s="190">
        <f>DATOS!$E$13</f>
        <v>1</v>
      </c>
      <c r="H285" s="178"/>
      <c r="I285" s="191"/>
      <c r="J285" s="178"/>
      <c r="K285" s="178"/>
      <c r="L285" s="178"/>
      <c r="M285" s="178"/>
      <c r="N285" s="160" t="str">
        <f t="shared" si="23"/>
        <v/>
      </c>
      <c r="O285" s="21"/>
      <c r="P285" s="160" t="str">
        <f t="shared" si="24"/>
        <v/>
      </c>
      <c r="Q285" s="160">
        <f t="shared" si="25"/>
        <v>0</v>
      </c>
      <c r="R285" s="160" t="str">
        <f t="shared" si="26"/>
        <v/>
      </c>
      <c r="S285" s="160" t="str">
        <f t="shared" si="27"/>
        <v/>
      </c>
      <c r="T285" s="50" t="str">
        <f>IF($F285="","",IF(ISERROR(VLOOKUP(F285,PROVEEDORES!$D$8:$I$507,5,0)),1,VLOOKUP($F285,PROVEEDORES!$D$8:$I$507,5,0)))</f>
        <v/>
      </c>
    </row>
    <row r="286" spans="3:20" ht="17.45" customHeight="1" x14ac:dyDescent="0.25">
      <c r="C286" s="188"/>
      <c r="D286" s="189"/>
      <c r="E286" s="178"/>
      <c r="F286" s="178"/>
      <c r="G286" s="190">
        <f>DATOS!$E$13</f>
        <v>1</v>
      </c>
      <c r="H286" s="178"/>
      <c r="I286" s="191"/>
      <c r="J286" s="178"/>
      <c r="K286" s="178"/>
      <c r="L286" s="178"/>
      <c r="M286" s="178"/>
      <c r="N286" s="160" t="str">
        <f t="shared" si="23"/>
        <v/>
      </c>
      <c r="O286" s="21"/>
      <c r="P286" s="160" t="str">
        <f t="shared" si="24"/>
        <v/>
      </c>
      <c r="Q286" s="160">
        <f t="shared" si="25"/>
        <v>0</v>
      </c>
      <c r="R286" s="160" t="str">
        <f t="shared" si="26"/>
        <v/>
      </c>
      <c r="S286" s="160" t="str">
        <f t="shared" si="27"/>
        <v/>
      </c>
      <c r="T286" s="50" t="str">
        <f>IF($F286="","",IF(ISERROR(VLOOKUP(F286,PROVEEDORES!$D$8:$I$507,5,0)),1,VLOOKUP($F286,PROVEEDORES!$D$8:$I$507,5,0)))</f>
        <v/>
      </c>
    </row>
    <row r="287" spans="3:20" ht="17.45" customHeight="1" x14ac:dyDescent="0.25">
      <c r="C287" s="188"/>
      <c r="D287" s="189"/>
      <c r="E287" s="178"/>
      <c r="F287" s="178"/>
      <c r="G287" s="190">
        <f>DATOS!$E$13</f>
        <v>1</v>
      </c>
      <c r="H287" s="178"/>
      <c r="I287" s="191"/>
      <c r="J287" s="178"/>
      <c r="K287" s="178"/>
      <c r="L287" s="178"/>
      <c r="M287" s="178"/>
      <c r="N287" s="160" t="str">
        <f t="shared" si="23"/>
        <v/>
      </c>
      <c r="O287" s="21"/>
      <c r="P287" s="160" t="str">
        <f t="shared" si="24"/>
        <v/>
      </c>
      <c r="Q287" s="160">
        <f t="shared" si="25"/>
        <v>0</v>
      </c>
      <c r="R287" s="160" t="str">
        <f t="shared" si="26"/>
        <v/>
      </c>
      <c r="S287" s="160" t="str">
        <f t="shared" si="27"/>
        <v/>
      </c>
      <c r="T287" s="50" t="str">
        <f>IF($F287="","",IF(ISERROR(VLOOKUP(F287,PROVEEDORES!$D$8:$I$507,5,0)),1,VLOOKUP($F287,PROVEEDORES!$D$8:$I$507,5,0)))</f>
        <v/>
      </c>
    </row>
    <row r="288" spans="3:20" ht="17.45" customHeight="1" x14ac:dyDescent="0.25">
      <c r="C288" s="188"/>
      <c r="D288" s="189"/>
      <c r="E288" s="178"/>
      <c r="F288" s="178"/>
      <c r="G288" s="190">
        <f>DATOS!$E$13</f>
        <v>1</v>
      </c>
      <c r="H288" s="178"/>
      <c r="I288" s="191"/>
      <c r="J288" s="178"/>
      <c r="K288" s="178"/>
      <c r="L288" s="178"/>
      <c r="M288" s="178"/>
      <c r="N288" s="160" t="str">
        <f t="shared" si="23"/>
        <v/>
      </c>
      <c r="O288" s="21"/>
      <c r="P288" s="160" t="str">
        <f t="shared" si="24"/>
        <v/>
      </c>
      <c r="Q288" s="160">
        <f t="shared" si="25"/>
        <v>0</v>
      </c>
      <c r="R288" s="160" t="str">
        <f t="shared" si="26"/>
        <v/>
      </c>
      <c r="S288" s="160" t="str">
        <f t="shared" si="27"/>
        <v/>
      </c>
      <c r="T288" s="50" t="str">
        <f>IF($F288="","",IF(ISERROR(VLOOKUP(F288,PROVEEDORES!$D$8:$I$507,5,0)),1,VLOOKUP($F288,PROVEEDORES!$D$8:$I$507,5,0)))</f>
        <v/>
      </c>
    </row>
    <row r="289" spans="3:20" ht="17.45" customHeight="1" x14ac:dyDescent="0.25">
      <c r="C289" s="188"/>
      <c r="D289" s="189"/>
      <c r="E289" s="178"/>
      <c r="F289" s="178"/>
      <c r="G289" s="190">
        <f>DATOS!$E$13</f>
        <v>1</v>
      </c>
      <c r="H289" s="178"/>
      <c r="I289" s="191"/>
      <c r="J289" s="178"/>
      <c r="K289" s="178"/>
      <c r="L289" s="178"/>
      <c r="M289" s="178"/>
      <c r="N289" s="160" t="str">
        <f t="shared" si="23"/>
        <v/>
      </c>
      <c r="O289" s="21"/>
      <c r="P289" s="160" t="str">
        <f t="shared" si="24"/>
        <v/>
      </c>
      <c r="Q289" s="160">
        <f t="shared" si="25"/>
        <v>0</v>
      </c>
      <c r="R289" s="160" t="str">
        <f t="shared" si="26"/>
        <v/>
      </c>
      <c r="S289" s="160" t="str">
        <f t="shared" si="27"/>
        <v/>
      </c>
      <c r="T289" s="50" t="str">
        <f>IF($F289="","",IF(ISERROR(VLOOKUP(F289,PROVEEDORES!$D$8:$I$507,5,0)),1,VLOOKUP($F289,PROVEEDORES!$D$8:$I$507,5,0)))</f>
        <v/>
      </c>
    </row>
    <row r="290" spans="3:20" ht="17.45" customHeight="1" x14ac:dyDescent="0.25">
      <c r="C290" s="188"/>
      <c r="D290" s="189"/>
      <c r="E290" s="178"/>
      <c r="F290" s="178"/>
      <c r="G290" s="190">
        <f>DATOS!$E$13</f>
        <v>1</v>
      </c>
      <c r="H290" s="178"/>
      <c r="I290" s="191"/>
      <c r="J290" s="178"/>
      <c r="K290" s="178"/>
      <c r="L290" s="178"/>
      <c r="M290" s="178"/>
      <c r="N290" s="160" t="str">
        <f t="shared" si="23"/>
        <v/>
      </c>
      <c r="O290" s="21"/>
      <c r="P290" s="160" t="str">
        <f t="shared" si="24"/>
        <v/>
      </c>
      <c r="Q290" s="160">
        <f t="shared" si="25"/>
        <v>0</v>
      </c>
      <c r="R290" s="160" t="str">
        <f t="shared" si="26"/>
        <v/>
      </c>
      <c r="S290" s="160" t="str">
        <f t="shared" si="27"/>
        <v/>
      </c>
      <c r="T290" s="50" t="str">
        <f>IF($F290="","",IF(ISERROR(VLOOKUP(F290,PROVEEDORES!$D$8:$I$507,5,0)),1,VLOOKUP($F290,PROVEEDORES!$D$8:$I$507,5,0)))</f>
        <v/>
      </c>
    </row>
    <row r="291" spans="3:20" ht="17.45" customHeight="1" x14ac:dyDescent="0.25">
      <c r="C291" s="188"/>
      <c r="D291" s="189"/>
      <c r="E291" s="178"/>
      <c r="F291" s="178"/>
      <c r="G291" s="190">
        <f>DATOS!$E$13</f>
        <v>1</v>
      </c>
      <c r="H291" s="178"/>
      <c r="I291" s="191"/>
      <c r="J291" s="178"/>
      <c r="K291" s="178"/>
      <c r="L291" s="178"/>
      <c r="M291" s="178"/>
      <c r="N291" s="160" t="str">
        <f t="shared" si="23"/>
        <v/>
      </c>
      <c r="O291" s="21"/>
      <c r="P291" s="160" t="str">
        <f t="shared" si="24"/>
        <v/>
      </c>
      <c r="Q291" s="160">
        <f t="shared" si="25"/>
        <v>0</v>
      </c>
      <c r="R291" s="160" t="str">
        <f t="shared" si="26"/>
        <v/>
      </c>
      <c r="S291" s="160" t="str">
        <f t="shared" si="27"/>
        <v/>
      </c>
      <c r="T291" s="50" t="str">
        <f>IF($F291="","",IF(ISERROR(VLOOKUP(F291,PROVEEDORES!$D$8:$I$507,5,0)),1,VLOOKUP($F291,PROVEEDORES!$D$8:$I$507,5,0)))</f>
        <v/>
      </c>
    </row>
    <row r="292" spans="3:20" ht="17.45" customHeight="1" x14ac:dyDescent="0.25">
      <c r="C292" s="188"/>
      <c r="D292" s="189"/>
      <c r="E292" s="178"/>
      <c r="F292" s="178"/>
      <c r="G292" s="190">
        <f>DATOS!$E$13</f>
        <v>1</v>
      </c>
      <c r="H292" s="178"/>
      <c r="I292" s="191"/>
      <c r="J292" s="178"/>
      <c r="K292" s="178"/>
      <c r="L292" s="178"/>
      <c r="M292" s="178"/>
      <c r="N292" s="160" t="str">
        <f t="shared" si="23"/>
        <v/>
      </c>
      <c r="O292" s="21"/>
      <c r="P292" s="160" t="str">
        <f t="shared" si="24"/>
        <v/>
      </c>
      <c r="Q292" s="160">
        <f t="shared" si="25"/>
        <v>0</v>
      </c>
      <c r="R292" s="160" t="str">
        <f t="shared" si="26"/>
        <v/>
      </c>
      <c r="S292" s="160" t="str">
        <f t="shared" si="27"/>
        <v/>
      </c>
      <c r="T292" s="50" t="str">
        <f>IF($F292="","",IF(ISERROR(VLOOKUP(F292,PROVEEDORES!$D$8:$I$507,5,0)),1,VLOOKUP($F292,PROVEEDORES!$D$8:$I$507,5,0)))</f>
        <v/>
      </c>
    </row>
    <row r="293" spans="3:20" ht="17.45" customHeight="1" x14ac:dyDescent="0.25">
      <c r="C293" s="188"/>
      <c r="D293" s="189"/>
      <c r="E293" s="178"/>
      <c r="F293" s="178"/>
      <c r="G293" s="190">
        <f>DATOS!$E$13</f>
        <v>1</v>
      </c>
      <c r="H293" s="178"/>
      <c r="I293" s="191"/>
      <c r="J293" s="178"/>
      <c r="K293" s="178"/>
      <c r="L293" s="178"/>
      <c r="M293" s="178"/>
      <c r="N293" s="160" t="str">
        <f t="shared" si="23"/>
        <v/>
      </c>
      <c r="O293" s="21"/>
      <c r="P293" s="160" t="str">
        <f t="shared" si="24"/>
        <v/>
      </c>
      <c r="Q293" s="160">
        <f t="shared" si="25"/>
        <v>0</v>
      </c>
      <c r="R293" s="160" t="str">
        <f t="shared" si="26"/>
        <v/>
      </c>
      <c r="S293" s="160" t="str">
        <f t="shared" si="27"/>
        <v/>
      </c>
      <c r="T293" s="50" t="str">
        <f>IF($F293="","",IF(ISERROR(VLOOKUP(F293,PROVEEDORES!$D$8:$I$507,5,0)),1,VLOOKUP($F293,PROVEEDORES!$D$8:$I$507,5,0)))</f>
        <v/>
      </c>
    </row>
    <row r="294" spans="3:20" ht="17.45" customHeight="1" x14ac:dyDescent="0.25">
      <c r="C294" s="188"/>
      <c r="D294" s="189"/>
      <c r="E294" s="178"/>
      <c r="F294" s="178"/>
      <c r="G294" s="190">
        <f>DATOS!$E$13</f>
        <v>1</v>
      </c>
      <c r="H294" s="178"/>
      <c r="I294" s="191"/>
      <c r="J294" s="178"/>
      <c r="K294" s="178"/>
      <c r="L294" s="178"/>
      <c r="M294" s="178"/>
      <c r="N294" s="160" t="str">
        <f t="shared" si="23"/>
        <v/>
      </c>
      <c r="O294" s="21"/>
      <c r="P294" s="160" t="str">
        <f t="shared" si="24"/>
        <v/>
      </c>
      <c r="Q294" s="160">
        <f t="shared" si="25"/>
        <v>0</v>
      </c>
      <c r="R294" s="160" t="str">
        <f t="shared" si="26"/>
        <v/>
      </c>
      <c r="S294" s="160" t="str">
        <f t="shared" si="27"/>
        <v/>
      </c>
      <c r="T294" s="50" t="str">
        <f>IF($F294="","",IF(ISERROR(VLOOKUP(F294,PROVEEDORES!$D$8:$I$507,5,0)),1,VLOOKUP($F294,PROVEEDORES!$D$8:$I$507,5,0)))</f>
        <v/>
      </c>
    </row>
    <row r="295" spans="3:20" ht="17.45" customHeight="1" x14ac:dyDescent="0.25">
      <c r="C295" s="188"/>
      <c r="D295" s="189"/>
      <c r="E295" s="178"/>
      <c r="F295" s="178"/>
      <c r="G295" s="190">
        <f>DATOS!$E$13</f>
        <v>1</v>
      </c>
      <c r="H295" s="178"/>
      <c r="I295" s="191"/>
      <c r="J295" s="178"/>
      <c r="K295" s="178"/>
      <c r="L295" s="178"/>
      <c r="M295" s="178"/>
      <c r="N295" s="160" t="str">
        <f t="shared" si="23"/>
        <v/>
      </c>
      <c r="O295" s="21"/>
      <c r="P295" s="160" t="str">
        <f t="shared" si="24"/>
        <v/>
      </c>
      <c r="Q295" s="160">
        <f t="shared" si="25"/>
        <v>0</v>
      </c>
      <c r="R295" s="160" t="str">
        <f t="shared" si="26"/>
        <v/>
      </c>
      <c r="S295" s="160" t="str">
        <f t="shared" si="27"/>
        <v/>
      </c>
      <c r="T295" s="50" t="str">
        <f>IF($F295="","",IF(ISERROR(VLOOKUP(F295,PROVEEDORES!$D$8:$I$507,5,0)),1,VLOOKUP($F295,PROVEEDORES!$D$8:$I$507,5,0)))</f>
        <v/>
      </c>
    </row>
    <row r="296" spans="3:20" ht="17.45" customHeight="1" x14ac:dyDescent="0.25">
      <c r="C296" s="188"/>
      <c r="D296" s="189"/>
      <c r="E296" s="178"/>
      <c r="F296" s="178"/>
      <c r="G296" s="190">
        <f>DATOS!$E$13</f>
        <v>1</v>
      </c>
      <c r="H296" s="178"/>
      <c r="I296" s="191"/>
      <c r="J296" s="178"/>
      <c r="K296" s="178"/>
      <c r="L296" s="178"/>
      <c r="M296" s="178"/>
      <c r="N296" s="160" t="str">
        <f t="shared" si="23"/>
        <v/>
      </c>
      <c r="O296" s="21"/>
      <c r="P296" s="160" t="str">
        <f t="shared" si="24"/>
        <v/>
      </c>
      <c r="Q296" s="160">
        <f t="shared" si="25"/>
        <v>0</v>
      </c>
      <c r="R296" s="160" t="str">
        <f t="shared" si="26"/>
        <v/>
      </c>
      <c r="S296" s="160" t="str">
        <f t="shared" si="27"/>
        <v/>
      </c>
      <c r="T296" s="50" t="str">
        <f>IF($F296="","",IF(ISERROR(VLOOKUP(F296,PROVEEDORES!$D$8:$I$507,5,0)),1,VLOOKUP($F296,PROVEEDORES!$D$8:$I$507,5,0)))</f>
        <v/>
      </c>
    </row>
    <row r="297" spans="3:20" ht="17.45" customHeight="1" x14ac:dyDescent="0.25">
      <c r="C297" s="188"/>
      <c r="D297" s="189"/>
      <c r="E297" s="178"/>
      <c r="F297" s="178"/>
      <c r="G297" s="190">
        <f>DATOS!$E$13</f>
        <v>1</v>
      </c>
      <c r="H297" s="178"/>
      <c r="I297" s="191"/>
      <c r="J297" s="178"/>
      <c r="K297" s="178"/>
      <c r="L297" s="178"/>
      <c r="M297" s="178"/>
      <c r="N297" s="160" t="str">
        <f t="shared" si="23"/>
        <v/>
      </c>
      <c r="O297" s="21"/>
      <c r="P297" s="160" t="str">
        <f t="shared" si="24"/>
        <v/>
      </c>
      <c r="Q297" s="160">
        <f t="shared" si="25"/>
        <v>0</v>
      </c>
      <c r="R297" s="160" t="str">
        <f t="shared" si="26"/>
        <v/>
      </c>
      <c r="S297" s="160" t="str">
        <f t="shared" si="27"/>
        <v/>
      </c>
      <c r="T297" s="50" t="str">
        <f>IF($F297="","",IF(ISERROR(VLOOKUP(F297,PROVEEDORES!$D$8:$I$507,5,0)),1,VLOOKUP($F297,PROVEEDORES!$D$8:$I$507,5,0)))</f>
        <v/>
      </c>
    </row>
    <row r="298" spans="3:20" ht="17.45" customHeight="1" x14ac:dyDescent="0.25">
      <c r="C298" s="188"/>
      <c r="D298" s="189"/>
      <c r="E298" s="178"/>
      <c r="F298" s="178"/>
      <c r="G298" s="190">
        <f>DATOS!$E$13</f>
        <v>1</v>
      </c>
      <c r="H298" s="178"/>
      <c r="I298" s="191"/>
      <c r="J298" s="178"/>
      <c r="K298" s="178"/>
      <c r="L298" s="178"/>
      <c r="M298" s="178"/>
      <c r="N298" s="160" t="str">
        <f t="shared" si="23"/>
        <v/>
      </c>
      <c r="O298" s="21"/>
      <c r="P298" s="160" t="str">
        <f t="shared" si="24"/>
        <v/>
      </c>
      <c r="Q298" s="160">
        <f t="shared" si="25"/>
        <v>0</v>
      </c>
      <c r="R298" s="160" t="str">
        <f t="shared" si="26"/>
        <v/>
      </c>
      <c r="S298" s="160" t="str">
        <f t="shared" si="27"/>
        <v/>
      </c>
      <c r="T298" s="50" t="str">
        <f>IF($F298="","",IF(ISERROR(VLOOKUP(F298,PROVEEDORES!$D$8:$I$507,5,0)),1,VLOOKUP($F298,PROVEEDORES!$D$8:$I$507,5,0)))</f>
        <v/>
      </c>
    </row>
    <row r="299" spans="3:20" ht="17.45" customHeight="1" x14ac:dyDescent="0.25">
      <c r="C299" s="188"/>
      <c r="D299" s="189"/>
      <c r="E299" s="178"/>
      <c r="F299" s="178"/>
      <c r="G299" s="190">
        <f>DATOS!$E$13</f>
        <v>1</v>
      </c>
      <c r="H299" s="178"/>
      <c r="I299" s="191"/>
      <c r="J299" s="178"/>
      <c r="K299" s="178"/>
      <c r="L299" s="178"/>
      <c r="M299" s="178"/>
      <c r="N299" s="160" t="str">
        <f t="shared" si="23"/>
        <v/>
      </c>
      <c r="O299" s="21"/>
      <c r="P299" s="160" t="str">
        <f t="shared" si="24"/>
        <v/>
      </c>
      <c r="Q299" s="160">
        <f t="shared" si="25"/>
        <v>0</v>
      </c>
      <c r="R299" s="160" t="str">
        <f t="shared" si="26"/>
        <v/>
      </c>
      <c r="S299" s="160" t="str">
        <f t="shared" si="27"/>
        <v/>
      </c>
      <c r="T299" s="50" t="str">
        <f>IF($F299="","",IF(ISERROR(VLOOKUP(F299,PROVEEDORES!$D$8:$I$507,5,0)),1,VLOOKUP($F299,PROVEEDORES!$D$8:$I$507,5,0)))</f>
        <v/>
      </c>
    </row>
    <row r="300" spans="3:20" ht="17.45" customHeight="1" x14ac:dyDescent="0.25">
      <c r="C300" s="188"/>
      <c r="D300" s="189"/>
      <c r="E300" s="178"/>
      <c r="F300" s="178"/>
      <c r="G300" s="190">
        <f>DATOS!$E$13</f>
        <v>1</v>
      </c>
      <c r="H300" s="178"/>
      <c r="I300" s="191"/>
      <c r="J300" s="178"/>
      <c r="K300" s="178"/>
      <c r="L300" s="178"/>
      <c r="M300" s="178"/>
      <c r="N300" s="160" t="str">
        <f t="shared" si="23"/>
        <v/>
      </c>
      <c r="O300" s="21"/>
      <c r="P300" s="160" t="str">
        <f t="shared" si="24"/>
        <v/>
      </c>
      <c r="Q300" s="160">
        <f t="shared" si="25"/>
        <v>0</v>
      </c>
      <c r="R300" s="160" t="str">
        <f t="shared" si="26"/>
        <v/>
      </c>
      <c r="S300" s="160" t="str">
        <f t="shared" si="27"/>
        <v/>
      </c>
      <c r="T300" s="50" t="str">
        <f>IF($F300="","",IF(ISERROR(VLOOKUP(F300,PROVEEDORES!$D$8:$I$507,5,0)),1,VLOOKUP($F300,PROVEEDORES!$D$8:$I$507,5,0)))</f>
        <v/>
      </c>
    </row>
    <row r="301" spans="3:20" ht="17.45" customHeight="1" x14ac:dyDescent="0.25">
      <c r="C301" s="188"/>
      <c r="D301" s="189"/>
      <c r="E301" s="178"/>
      <c r="F301" s="178"/>
      <c r="G301" s="190">
        <f>DATOS!$E$13</f>
        <v>1</v>
      </c>
      <c r="H301" s="178"/>
      <c r="I301" s="191"/>
      <c r="J301" s="178"/>
      <c r="K301" s="178"/>
      <c r="L301" s="178"/>
      <c r="M301" s="178"/>
      <c r="N301" s="160" t="str">
        <f t="shared" si="23"/>
        <v/>
      </c>
      <c r="O301" s="21"/>
      <c r="P301" s="160" t="str">
        <f t="shared" si="24"/>
        <v/>
      </c>
      <c r="Q301" s="160">
        <f t="shared" si="25"/>
        <v>0</v>
      </c>
      <c r="R301" s="160" t="str">
        <f t="shared" si="26"/>
        <v/>
      </c>
      <c r="S301" s="160" t="str">
        <f t="shared" si="27"/>
        <v/>
      </c>
      <c r="T301" s="50" t="str">
        <f>IF($F301="","",IF(ISERROR(VLOOKUP(F301,PROVEEDORES!$D$8:$I$507,5,0)),1,VLOOKUP($F301,PROVEEDORES!$D$8:$I$507,5,0)))</f>
        <v/>
      </c>
    </row>
    <row r="302" spans="3:20" ht="17.45" customHeight="1" x14ac:dyDescent="0.25">
      <c r="C302" s="188"/>
      <c r="D302" s="189"/>
      <c r="E302" s="178"/>
      <c r="F302" s="178"/>
      <c r="G302" s="190">
        <f>DATOS!$E$13</f>
        <v>1</v>
      </c>
      <c r="H302" s="178"/>
      <c r="I302" s="191"/>
      <c r="J302" s="178"/>
      <c r="K302" s="178"/>
      <c r="L302" s="178"/>
      <c r="M302" s="178"/>
      <c r="N302" s="160" t="str">
        <f t="shared" si="23"/>
        <v/>
      </c>
      <c r="O302" s="21"/>
      <c r="P302" s="160" t="str">
        <f t="shared" si="24"/>
        <v/>
      </c>
      <c r="Q302" s="160">
        <f t="shared" si="25"/>
        <v>0</v>
      </c>
      <c r="R302" s="160" t="str">
        <f t="shared" si="26"/>
        <v/>
      </c>
      <c r="S302" s="160" t="str">
        <f t="shared" si="27"/>
        <v/>
      </c>
      <c r="T302" s="50" t="str">
        <f>IF($F302="","",IF(ISERROR(VLOOKUP(F302,PROVEEDORES!$D$8:$I$507,5,0)),1,VLOOKUP($F302,PROVEEDORES!$D$8:$I$507,5,0)))</f>
        <v/>
      </c>
    </row>
    <row r="303" spans="3:20" ht="17.45" customHeight="1" x14ac:dyDescent="0.25">
      <c r="C303" s="188"/>
      <c r="D303" s="189"/>
      <c r="E303" s="178"/>
      <c r="F303" s="178"/>
      <c r="G303" s="190">
        <f>DATOS!$E$13</f>
        <v>1</v>
      </c>
      <c r="H303" s="178"/>
      <c r="I303" s="191"/>
      <c r="J303" s="178"/>
      <c r="K303" s="178"/>
      <c r="L303" s="178"/>
      <c r="M303" s="178"/>
      <c r="N303" s="160" t="str">
        <f t="shared" si="23"/>
        <v/>
      </c>
      <c r="O303" s="21"/>
      <c r="P303" s="160" t="str">
        <f t="shared" si="24"/>
        <v/>
      </c>
      <c r="Q303" s="160">
        <f t="shared" si="25"/>
        <v>0</v>
      </c>
      <c r="R303" s="160" t="str">
        <f t="shared" si="26"/>
        <v/>
      </c>
      <c r="S303" s="160" t="str">
        <f t="shared" si="27"/>
        <v/>
      </c>
      <c r="T303" s="50" t="str">
        <f>IF($F303="","",IF(ISERROR(VLOOKUP(F303,PROVEEDORES!$D$8:$I$507,5,0)),1,VLOOKUP($F303,PROVEEDORES!$D$8:$I$507,5,0)))</f>
        <v/>
      </c>
    </row>
    <row r="304" spans="3:20" ht="17.45" customHeight="1" x14ac:dyDescent="0.25">
      <c r="C304" s="188"/>
      <c r="D304" s="189"/>
      <c r="E304" s="178"/>
      <c r="F304" s="178"/>
      <c r="G304" s="190">
        <f>DATOS!$E$13</f>
        <v>1</v>
      </c>
      <c r="H304" s="178"/>
      <c r="I304" s="191"/>
      <c r="J304" s="178"/>
      <c r="K304" s="178"/>
      <c r="L304" s="178"/>
      <c r="M304" s="178"/>
      <c r="N304" s="160" t="str">
        <f t="shared" si="23"/>
        <v/>
      </c>
      <c r="O304" s="21"/>
      <c r="P304" s="160" t="str">
        <f t="shared" si="24"/>
        <v/>
      </c>
      <c r="Q304" s="160">
        <f t="shared" si="25"/>
        <v>0</v>
      </c>
      <c r="R304" s="160" t="str">
        <f t="shared" si="26"/>
        <v/>
      </c>
      <c r="S304" s="160" t="str">
        <f t="shared" si="27"/>
        <v/>
      </c>
      <c r="T304" s="50" t="str">
        <f>IF($F304="","",IF(ISERROR(VLOOKUP(F304,PROVEEDORES!$D$8:$I$507,5,0)),1,VLOOKUP($F304,PROVEEDORES!$D$8:$I$507,5,0)))</f>
        <v/>
      </c>
    </row>
    <row r="305" spans="3:20" ht="17.45" customHeight="1" x14ac:dyDescent="0.25">
      <c r="C305" s="188"/>
      <c r="D305" s="189"/>
      <c r="E305" s="178"/>
      <c r="F305" s="178"/>
      <c r="G305" s="190">
        <f>DATOS!$E$13</f>
        <v>1</v>
      </c>
      <c r="H305" s="178"/>
      <c r="I305" s="191"/>
      <c r="J305" s="178"/>
      <c r="K305" s="178"/>
      <c r="L305" s="178"/>
      <c r="M305" s="178"/>
      <c r="N305" s="160" t="str">
        <f t="shared" si="23"/>
        <v/>
      </c>
      <c r="O305" s="21"/>
      <c r="P305" s="160" t="str">
        <f t="shared" si="24"/>
        <v/>
      </c>
      <c r="Q305" s="160">
        <f t="shared" si="25"/>
        <v>0</v>
      </c>
      <c r="R305" s="160" t="str">
        <f t="shared" si="26"/>
        <v/>
      </c>
      <c r="S305" s="160" t="str">
        <f t="shared" si="27"/>
        <v/>
      </c>
      <c r="T305" s="50" t="str">
        <f>IF($F305="","",IF(ISERROR(VLOOKUP(F305,PROVEEDORES!$D$8:$I$507,5,0)),1,VLOOKUP($F305,PROVEEDORES!$D$8:$I$507,5,0)))</f>
        <v/>
      </c>
    </row>
    <row r="306" spans="3:20" ht="17.45" customHeight="1" x14ac:dyDescent="0.25">
      <c r="C306" s="188"/>
      <c r="D306" s="189"/>
      <c r="E306" s="178"/>
      <c r="F306" s="178"/>
      <c r="G306" s="190">
        <f>DATOS!$E$13</f>
        <v>1</v>
      </c>
      <c r="H306" s="178"/>
      <c r="I306" s="191"/>
      <c r="J306" s="178"/>
      <c r="K306" s="178"/>
      <c r="L306" s="178"/>
      <c r="M306" s="178"/>
      <c r="N306" s="160" t="str">
        <f t="shared" si="23"/>
        <v/>
      </c>
      <c r="O306" s="21"/>
      <c r="P306" s="160" t="str">
        <f t="shared" si="24"/>
        <v/>
      </c>
      <c r="Q306" s="160">
        <f t="shared" si="25"/>
        <v>0</v>
      </c>
      <c r="R306" s="160" t="str">
        <f t="shared" si="26"/>
        <v/>
      </c>
      <c r="S306" s="160" t="str">
        <f t="shared" si="27"/>
        <v/>
      </c>
      <c r="T306" s="50" t="str">
        <f>IF($F306="","",IF(ISERROR(VLOOKUP(F306,PROVEEDORES!$D$8:$I$507,5,0)),1,VLOOKUP($F306,PROVEEDORES!$D$8:$I$507,5,0)))</f>
        <v/>
      </c>
    </row>
    <row r="307" spans="3:20" ht="17.45" customHeight="1" x14ac:dyDescent="0.25">
      <c r="C307" s="188"/>
      <c r="D307" s="189"/>
      <c r="E307" s="178"/>
      <c r="F307" s="178"/>
      <c r="G307" s="190">
        <f>DATOS!$E$13</f>
        <v>1</v>
      </c>
      <c r="H307" s="178"/>
      <c r="I307" s="191"/>
      <c r="J307" s="178"/>
      <c r="K307" s="178"/>
      <c r="L307" s="178"/>
      <c r="M307" s="178"/>
      <c r="N307" s="160" t="str">
        <f t="shared" si="23"/>
        <v/>
      </c>
      <c r="O307" s="21"/>
      <c r="P307" s="160" t="str">
        <f t="shared" si="24"/>
        <v/>
      </c>
      <c r="Q307" s="160">
        <f t="shared" si="25"/>
        <v>0</v>
      </c>
      <c r="R307" s="160" t="str">
        <f t="shared" si="26"/>
        <v/>
      </c>
      <c r="S307" s="160" t="str">
        <f t="shared" si="27"/>
        <v/>
      </c>
      <c r="T307" s="50" t="str">
        <f>IF($F307="","",IF(ISERROR(VLOOKUP(F307,PROVEEDORES!$D$8:$I$507,5,0)),1,VLOOKUP($F307,PROVEEDORES!$D$8:$I$507,5,0)))</f>
        <v/>
      </c>
    </row>
    <row r="308" spans="3:20" ht="17.45" customHeight="1" x14ac:dyDescent="0.25">
      <c r="C308" s="188"/>
      <c r="D308" s="189"/>
      <c r="E308" s="178"/>
      <c r="F308" s="178"/>
      <c r="G308" s="190">
        <f>DATOS!$E$13</f>
        <v>1</v>
      </c>
      <c r="H308" s="178"/>
      <c r="I308" s="191"/>
      <c r="J308" s="178"/>
      <c r="K308" s="178"/>
      <c r="L308" s="178"/>
      <c r="M308" s="178"/>
      <c r="N308" s="160" t="str">
        <f t="shared" si="23"/>
        <v/>
      </c>
      <c r="O308" s="21"/>
      <c r="P308" s="160" t="str">
        <f t="shared" si="24"/>
        <v/>
      </c>
      <c r="Q308" s="160">
        <f t="shared" si="25"/>
        <v>0</v>
      </c>
      <c r="R308" s="160" t="str">
        <f t="shared" si="26"/>
        <v/>
      </c>
      <c r="S308" s="160" t="str">
        <f t="shared" si="27"/>
        <v/>
      </c>
      <c r="T308" s="50" t="str">
        <f>IF($F308="","",IF(ISERROR(VLOOKUP(F308,PROVEEDORES!$D$8:$I$507,5,0)),1,VLOOKUP($F308,PROVEEDORES!$D$8:$I$507,5,0)))</f>
        <v/>
      </c>
    </row>
    <row r="309" spans="3:20" ht="17.45" customHeight="1" x14ac:dyDescent="0.25">
      <c r="C309" s="188"/>
      <c r="D309" s="189"/>
      <c r="E309" s="178"/>
      <c r="F309" s="178"/>
      <c r="G309" s="190">
        <f>DATOS!$E$13</f>
        <v>1</v>
      </c>
      <c r="H309" s="178"/>
      <c r="I309" s="191"/>
      <c r="J309" s="178"/>
      <c r="K309" s="178"/>
      <c r="L309" s="178"/>
      <c r="M309" s="178"/>
      <c r="N309" s="160" t="str">
        <f t="shared" si="23"/>
        <v/>
      </c>
      <c r="O309" s="21"/>
      <c r="P309" s="160" t="str">
        <f t="shared" si="24"/>
        <v/>
      </c>
      <c r="Q309" s="160">
        <f t="shared" si="25"/>
        <v>0</v>
      </c>
      <c r="R309" s="160" t="str">
        <f t="shared" si="26"/>
        <v/>
      </c>
      <c r="S309" s="160" t="str">
        <f t="shared" si="27"/>
        <v/>
      </c>
      <c r="T309" s="50" t="str">
        <f>IF($F309="","",IF(ISERROR(VLOOKUP(F309,PROVEEDORES!$D$8:$I$507,5,0)),1,VLOOKUP($F309,PROVEEDORES!$D$8:$I$507,5,0)))</f>
        <v/>
      </c>
    </row>
    <row r="310" spans="3:20" ht="17.45" customHeight="1" x14ac:dyDescent="0.25">
      <c r="C310" s="188"/>
      <c r="D310" s="189"/>
      <c r="E310" s="178"/>
      <c r="F310" s="178"/>
      <c r="G310" s="190">
        <f>DATOS!$E$13</f>
        <v>1</v>
      </c>
      <c r="H310" s="178"/>
      <c r="I310" s="191"/>
      <c r="J310" s="178"/>
      <c r="K310" s="178"/>
      <c r="L310" s="178"/>
      <c r="M310" s="178"/>
      <c r="N310" s="160" t="str">
        <f t="shared" si="23"/>
        <v/>
      </c>
      <c r="O310" s="21"/>
      <c r="P310" s="160" t="str">
        <f t="shared" si="24"/>
        <v/>
      </c>
      <c r="Q310" s="160">
        <f t="shared" si="25"/>
        <v>0</v>
      </c>
      <c r="R310" s="160" t="str">
        <f t="shared" si="26"/>
        <v/>
      </c>
      <c r="S310" s="160" t="str">
        <f t="shared" si="27"/>
        <v/>
      </c>
      <c r="T310" s="50" t="str">
        <f>IF($F310="","",IF(ISERROR(VLOOKUP(F310,PROVEEDORES!$D$8:$I$507,5,0)),1,VLOOKUP($F310,PROVEEDORES!$D$8:$I$507,5,0)))</f>
        <v/>
      </c>
    </row>
    <row r="311" spans="3:20" ht="17.45" customHeight="1" x14ac:dyDescent="0.25">
      <c r="C311" s="188"/>
      <c r="D311" s="189"/>
      <c r="E311" s="178"/>
      <c r="F311" s="178"/>
      <c r="G311" s="190">
        <f>DATOS!$E$13</f>
        <v>1</v>
      </c>
      <c r="H311" s="178"/>
      <c r="I311" s="191"/>
      <c r="J311" s="178"/>
      <c r="K311" s="178"/>
      <c r="L311" s="178"/>
      <c r="M311" s="178"/>
      <c r="N311" s="160" t="str">
        <f t="shared" si="23"/>
        <v/>
      </c>
      <c r="O311" s="21"/>
      <c r="P311" s="160" t="str">
        <f t="shared" si="24"/>
        <v/>
      </c>
      <c r="Q311" s="160">
        <f t="shared" si="25"/>
        <v>0</v>
      </c>
      <c r="R311" s="160" t="str">
        <f t="shared" si="26"/>
        <v/>
      </c>
      <c r="S311" s="160" t="str">
        <f t="shared" si="27"/>
        <v/>
      </c>
      <c r="T311" s="50" t="str">
        <f>IF($F311="","",IF(ISERROR(VLOOKUP(F311,PROVEEDORES!$D$8:$I$507,5,0)),1,VLOOKUP($F311,PROVEEDORES!$D$8:$I$507,5,0)))</f>
        <v/>
      </c>
    </row>
    <row r="312" spans="3:20" ht="17.45" customHeight="1" x14ac:dyDescent="0.25">
      <c r="C312" s="188"/>
      <c r="D312" s="189"/>
      <c r="E312" s="178"/>
      <c r="F312" s="178"/>
      <c r="G312" s="190">
        <f>DATOS!$E$13</f>
        <v>1</v>
      </c>
      <c r="H312" s="178"/>
      <c r="I312" s="191"/>
      <c r="J312" s="178"/>
      <c r="K312" s="178"/>
      <c r="L312" s="178"/>
      <c r="M312" s="178"/>
      <c r="N312" s="160" t="str">
        <f t="shared" si="23"/>
        <v/>
      </c>
      <c r="O312" s="21"/>
      <c r="P312" s="160" t="str">
        <f t="shared" si="24"/>
        <v/>
      </c>
      <c r="Q312" s="160">
        <f t="shared" si="25"/>
        <v>0</v>
      </c>
      <c r="R312" s="160" t="str">
        <f t="shared" si="26"/>
        <v/>
      </c>
      <c r="S312" s="160" t="str">
        <f t="shared" si="27"/>
        <v/>
      </c>
      <c r="T312" s="50" t="str">
        <f>IF($F312="","",IF(ISERROR(VLOOKUP(F312,PROVEEDORES!$D$8:$I$507,5,0)),1,VLOOKUP($F312,PROVEEDORES!$D$8:$I$507,5,0)))</f>
        <v/>
      </c>
    </row>
    <row r="313" spans="3:20" ht="17.45" customHeight="1" x14ac:dyDescent="0.25">
      <c r="C313" s="188"/>
      <c r="D313" s="189"/>
      <c r="E313" s="178"/>
      <c r="F313" s="178"/>
      <c r="G313" s="190">
        <f>DATOS!$E$13</f>
        <v>1</v>
      </c>
      <c r="H313" s="178"/>
      <c r="I313" s="191"/>
      <c r="J313" s="178"/>
      <c r="K313" s="178"/>
      <c r="L313" s="178"/>
      <c r="M313" s="178"/>
      <c r="N313" s="160" t="str">
        <f t="shared" si="23"/>
        <v/>
      </c>
      <c r="O313" s="21"/>
      <c r="P313" s="160" t="str">
        <f t="shared" si="24"/>
        <v/>
      </c>
      <c r="Q313" s="160">
        <f t="shared" si="25"/>
        <v>0</v>
      </c>
      <c r="R313" s="160" t="str">
        <f t="shared" si="26"/>
        <v/>
      </c>
      <c r="S313" s="160" t="str">
        <f t="shared" si="27"/>
        <v/>
      </c>
      <c r="T313" s="50" t="str">
        <f>IF($F313="","",IF(ISERROR(VLOOKUP(F313,PROVEEDORES!$D$8:$I$507,5,0)),1,VLOOKUP($F313,PROVEEDORES!$D$8:$I$507,5,0)))</f>
        <v/>
      </c>
    </row>
    <row r="314" spans="3:20" ht="17.45" customHeight="1" x14ac:dyDescent="0.25">
      <c r="C314" s="188"/>
      <c r="D314" s="189"/>
      <c r="E314" s="178"/>
      <c r="F314" s="178"/>
      <c r="G314" s="190">
        <f>DATOS!$E$13</f>
        <v>1</v>
      </c>
      <c r="H314" s="178"/>
      <c r="I314" s="191"/>
      <c r="J314" s="178"/>
      <c r="K314" s="178"/>
      <c r="L314" s="178"/>
      <c r="M314" s="178"/>
      <c r="N314" s="160" t="str">
        <f t="shared" si="23"/>
        <v/>
      </c>
      <c r="O314" s="21"/>
      <c r="P314" s="160" t="str">
        <f t="shared" si="24"/>
        <v/>
      </c>
      <c r="Q314" s="160">
        <f t="shared" si="25"/>
        <v>0</v>
      </c>
      <c r="R314" s="160" t="str">
        <f t="shared" si="26"/>
        <v/>
      </c>
      <c r="S314" s="160" t="str">
        <f t="shared" si="27"/>
        <v/>
      </c>
      <c r="T314" s="50" t="str">
        <f>IF($F314="","",IF(ISERROR(VLOOKUP(F314,PROVEEDORES!$D$8:$I$507,5,0)),1,VLOOKUP($F314,PROVEEDORES!$D$8:$I$507,5,0)))</f>
        <v/>
      </c>
    </row>
    <row r="315" spans="3:20" ht="17.45" customHeight="1" x14ac:dyDescent="0.25">
      <c r="C315" s="188"/>
      <c r="D315" s="189"/>
      <c r="E315" s="178"/>
      <c r="F315" s="178"/>
      <c r="G315" s="190">
        <f>DATOS!$E$13</f>
        <v>1</v>
      </c>
      <c r="H315" s="178"/>
      <c r="I315" s="191"/>
      <c r="J315" s="178"/>
      <c r="K315" s="178"/>
      <c r="L315" s="178"/>
      <c r="M315" s="178"/>
      <c r="N315" s="160" t="str">
        <f t="shared" si="23"/>
        <v/>
      </c>
      <c r="O315" s="21"/>
      <c r="P315" s="160" t="str">
        <f t="shared" si="24"/>
        <v/>
      </c>
      <c r="Q315" s="160">
        <f t="shared" si="25"/>
        <v>0</v>
      </c>
      <c r="R315" s="160" t="str">
        <f t="shared" si="26"/>
        <v/>
      </c>
      <c r="S315" s="160" t="str">
        <f t="shared" si="27"/>
        <v/>
      </c>
      <c r="T315" s="50" t="str">
        <f>IF($F315="","",IF(ISERROR(VLOOKUP(F315,PROVEEDORES!$D$8:$I$507,5,0)),1,VLOOKUP($F315,PROVEEDORES!$D$8:$I$507,5,0)))</f>
        <v/>
      </c>
    </row>
    <row r="316" spans="3:20" ht="17.45" customHeight="1" x14ac:dyDescent="0.25">
      <c r="C316" s="188"/>
      <c r="D316" s="189"/>
      <c r="E316" s="178"/>
      <c r="F316" s="178"/>
      <c r="G316" s="190">
        <f>DATOS!$E$13</f>
        <v>1</v>
      </c>
      <c r="H316" s="178"/>
      <c r="I316" s="191"/>
      <c r="J316" s="178"/>
      <c r="K316" s="178"/>
      <c r="L316" s="178"/>
      <c r="M316" s="178"/>
      <c r="N316" s="160" t="str">
        <f t="shared" si="23"/>
        <v/>
      </c>
      <c r="O316" s="21"/>
      <c r="P316" s="160" t="str">
        <f t="shared" si="24"/>
        <v/>
      </c>
      <c r="Q316" s="160">
        <f t="shared" si="25"/>
        <v>0</v>
      </c>
      <c r="R316" s="160" t="str">
        <f t="shared" si="26"/>
        <v/>
      </c>
      <c r="S316" s="160" t="str">
        <f t="shared" si="27"/>
        <v/>
      </c>
      <c r="T316" s="50" t="str">
        <f>IF($F316="","",IF(ISERROR(VLOOKUP(F316,PROVEEDORES!$D$8:$I$507,5,0)),1,VLOOKUP($F316,PROVEEDORES!$D$8:$I$507,5,0)))</f>
        <v/>
      </c>
    </row>
    <row r="317" spans="3:20" ht="17.45" customHeight="1" x14ac:dyDescent="0.25">
      <c r="C317" s="188"/>
      <c r="D317" s="189"/>
      <c r="E317" s="178"/>
      <c r="F317" s="178"/>
      <c r="G317" s="190">
        <f>DATOS!$E$13</f>
        <v>1</v>
      </c>
      <c r="H317" s="178"/>
      <c r="I317" s="191"/>
      <c r="J317" s="178"/>
      <c r="K317" s="178"/>
      <c r="L317" s="178"/>
      <c r="M317" s="178"/>
      <c r="N317" s="160" t="str">
        <f t="shared" si="23"/>
        <v/>
      </c>
      <c r="O317" s="21"/>
      <c r="P317" s="160" t="str">
        <f t="shared" si="24"/>
        <v/>
      </c>
      <c r="Q317" s="160">
        <f t="shared" si="25"/>
        <v>0</v>
      </c>
      <c r="R317" s="160" t="str">
        <f t="shared" si="26"/>
        <v/>
      </c>
      <c r="S317" s="160" t="str">
        <f t="shared" si="27"/>
        <v/>
      </c>
      <c r="T317" s="50" t="str">
        <f>IF($F317="","",IF(ISERROR(VLOOKUP(F317,PROVEEDORES!$D$8:$I$507,5,0)),1,VLOOKUP($F317,PROVEEDORES!$D$8:$I$507,5,0)))</f>
        <v/>
      </c>
    </row>
    <row r="318" spans="3:20" ht="17.45" customHeight="1" x14ac:dyDescent="0.25">
      <c r="C318" s="188"/>
      <c r="D318" s="189"/>
      <c r="E318" s="178"/>
      <c r="F318" s="178"/>
      <c r="G318" s="190">
        <f>DATOS!$E$13</f>
        <v>1</v>
      </c>
      <c r="H318" s="178"/>
      <c r="I318" s="191"/>
      <c r="J318" s="178"/>
      <c r="K318" s="178"/>
      <c r="L318" s="178"/>
      <c r="M318" s="178"/>
      <c r="N318" s="160" t="str">
        <f t="shared" si="23"/>
        <v/>
      </c>
      <c r="O318" s="21"/>
      <c r="P318" s="160" t="str">
        <f t="shared" si="24"/>
        <v/>
      </c>
      <c r="Q318" s="160">
        <f t="shared" si="25"/>
        <v>0</v>
      </c>
      <c r="R318" s="160" t="str">
        <f t="shared" si="26"/>
        <v/>
      </c>
      <c r="S318" s="160" t="str">
        <f t="shared" si="27"/>
        <v/>
      </c>
      <c r="T318" s="50" t="str">
        <f>IF($F318="","",IF(ISERROR(VLOOKUP(F318,PROVEEDORES!$D$8:$I$507,5,0)),1,VLOOKUP($F318,PROVEEDORES!$D$8:$I$507,5,0)))</f>
        <v/>
      </c>
    </row>
    <row r="319" spans="3:20" ht="17.45" customHeight="1" x14ac:dyDescent="0.25">
      <c r="C319" s="188"/>
      <c r="D319" s="189"/>
      <c r="E319" s="178"/>
      <c r="F319" s="178"/>
      <c r="G319" s="190">
        <f>DATOS!$E$13</f>
        <v>1</v>
      </c>
      <c r="H319" s="178"/>
      <c r="I319" s="191"/>
      <c r="J319" s="178"/>
      <c r="K319" s="178"/>
      <c r="L319" s="178"/>
      <c r="M319" s="178"/>
      <c r="N319" s="160" t="str">
        <f t="shared" si="23"/>
        <v/>
      </c>
      <c r="O319" s="21"/>
      <c r="P319" s="160" t="str">
        <f t="shared" si="24"/>
        <v/>
      </c>
      <c r="Q319" s="160">
        <f t="shared" si="25"/>
        <v>0</v>
      </c>
      <c r="R319" s="160" t="str">
        <f t="shared" si="26"/>
        <v/>
      </c>
      <c r="S319" s="160" t="str">
        <f t="shared" si="27"/>
        <v/>
      </c>
      <c r="T319" s="50" t="str">
        <f>IF($F319="","",IF(ISERROR(VLOOKUP(F319,PROVEEDORES!$D$8:$I$507,5,0)),1,VLOOKUP($F319,PROVEEDORES!$D$8:$I$507,5,0)))</f>
        <v/>
      </c>
    </row>
    <row r="320" spans="3:20" ht="17.45" customHeight="1" x14ac:dyDescent="0.25">
      <c r="C320" s="188"/>
      <c r="D320" s="189"/>
      <c r="E320" s="178"/>
      <c r="F320" s="178"/>
      <c r="G320" s="190">
        <f>DATOS!$E$13</f>
        <v>1</v>
      </c>
      <c r="H320" s="178"/>
      <c r="I320" s="191"/>
      <c r="J320" s="178"/>
      <c r="K320" s="178"/>
      <c r="L320" s="178"/>
      <c r="M320" s="178"/>
      <c r="N320" s="160" t="str">
        <f t="shared" si="23"/>
        <v/>
      </c>
      <c r="O320" s="21"/>
      <c r="P320" s="160" t="str">
        <f t="shared" si="24"/>
        <v/>
      </c>
      <c r="Q320" s="160">
        <f t="shared" si="25"/>
        <v>0</v>
      </c>
      <c r="R320" s="160" t="str">
        <f t="shared" si="26"/>
        <v/>
      </c>
      <c r="S320" s="160" t="str">
        <f t="shared" si="27"/>
        <v/>
      </c>
      <c r="T320" s="50" t="str">
        <f>IF($F320="","",IF(ISERROR(VLOOKUP(F320,PROVEEDORES!$D$8:$I$507,5,0)),1,VLOOKUP($F320,PROVEEDORES!$D$8:$I$507,5,0)))</f>
        <v/>
      </c>
    </row>
    <row r="321" spans="3:20" ht="17.45" customHeight="1" x14ac:dyDescent="0.25">
      <c r="C321" s="188"/>
      <c r="D321" s="189"/>
      <c r="E321" s="178"/>
      <c r="F321" s="178"/>
      <c r="G321" s="190">
        <f>DATOS!$E$13</f>
        <v>1</v>
      </c>
      <c r="H321" s="178"/>
      <c r="I321" s="191"/>
      <c r="J321" s="178"/>
      <c r="K321" s="178"/>
      <c r="L321" s="178"/>
      <c r="M321" s="178"/>
      <c r="N321" s="160" t="str">
        <f t="shared" si="23"/>
        <v/>
      </c>
      <c r="O321" s="21"/>
      <c r="P321" s="160" t="str">
        <f t="shared" si="24"/>
        <v/>
      </c>
      <c r="Q321" s="160">
        <f t="shared" si="25"/>
        <v>0</v>
      </c>
      <c r="R321" s="160" t="str">
        <f t="shared" si="26"/>
        <v/>
      </c>
      <c r="S321" s="160" t="str">
        <f t="shared" si="27"/>
        <v/>
      </c>
      <c r="T321" s="50" t="str">
        <f>IF($F321="","",IF(ISERROR(VLOOKUP(F321,PROVEEDORES!$D$8:$I$507,5,0)),1,VLOOKUP($F321,PROVEEDORES!$D$8:$I$507,5,0)))</f>
        <v/>
      </c>
    </row>
    <row r="322" spans="3:20" ht="17.45" customHeight="1" x14ac:dyDescent="0.25">
      <c r="C322" s="188"/>
      <c r="D322" s="189"/>
      <c r="E322" s="178"/>
      <c r="F322" s="178"/>
      <c r="G322" s="190">
        <f>DATOS!$E$13</f>
        <v>1</v>
      </c>
      <c r="H322" s="178"/>
      <c r="I322" s="191"/>
      <c r="J322" s="178"/>
      <c r="K322" s="178"/>
      <c r="L322" s="178"/>
      <c r="M322" s="178"/>
      <c r="N322" s="160" t="str">
        <f t="shared" si="23"/>
        <v/>
      </c>
      <c r="O322" s="21"/>
      <c r="P322" s="160" t="str">
        <f t="shared" si="24"/>
        <v/>
      </c>
      <c r="Q322" s="160">
        <f t="shared" si="25"/>
        <v>0</v>
      </c>
      <c r="R322" s="160" t="str">
        <f t="shared" si="26"/>
        <v/>
      </c>
      <c r="S322" s="160" t="str">
        <f t="shared" si="27"/>
        <v/>
      </c>
      <c r="T322" s="50" t="str">
        <f>IF($F322="","",IF(ISERROR(VLOOKUP(F322,PROVEEDORES!$D$8:$I$507,5,0)),1,VLOOKUP($F322,PROVEEDORES!$D$8:$I$507,5,0)))</f>
        <v/>
      </c>
    </row>
    <row r="323" spans="3:20" ht="17.45" customHeight="1" x14ac:dyDescent="0.25">
      <c r="C323" s="188"/>
      <c r="D323" s="189"/>
      <c r="E323" s="178"/>
      <c r="F323" s="178"/>
      <c r="G323" s="190">
        <f>DATOS!$E$13</f>
        <v>1</v>
      </c>
      <c r="H323" s="178"/>
      <c r="I323" s="191"/>
      <c r="J323" s="178"/>
      <c r="K323" s="178"/>
      <c r="L323" s="178"/>
      <c r="M323" s="178"/>
      <c r="N323" s="160" t="str">
        <f t="shared" si="23"/>
        <v/>
      </c>
      <c r="O323" s="21"/>
      <c r="P323" s="160" t="str">
        <f t="shared" si="24"/>
        <v/>
      </c>
      <c r="Q323" s="160">
        <f t="shared" si="25"/>
        <v>0</v>
      </c>
      <c r="R323" s="160" t="str">
        <f t="shared" si="26"/>
        <v/>
      </c>
      <c r="S323" s="160" t="str">
        <f t="shared" si="27"/>
        <v/>
      </c>
      <c r="T323" s="50" t="str">
        <f>IF($F323="","",IF(ISERROR(VLOOKUP(F323,PROVEEDORES!$D$8:$I$507,5,0)),1,VLOOKUP($F323,PROVEEDORES!$D$8:$I$507,5,0)))</f>
        <v/>
      </c>
    </row>
    <row r="324" spans="3:20" ht="17.45" customHeight="1" x14ac:dyDescent="0.25">
      <c r="C324" s="188"/>
      <c r="D324" s="189"/>
      <c r="E324" s="178"/>
      <c r="F324" s="178"/>
      <c r="G324" s="190">
        <f>DATOS!$E$13</f>
        <v>1</v>
      </c>
      <c r="H324" s="178"/>
      <c r="I324" s="191"/>
      <c r="J324" s="178"/>
      <c r="K324" s="178"/>
      <c r="L324" s="178"/>
      <c r="M324" s="178"/>
      <c r="N324" s="160" t="str">
        <f t="shared" si="23"/>
        <v/>
      </c>
      <c r="O324" s="21"/>
      <c r="P324" s="160" t="str">
        <f t="shared" si="24"/>
        <v/>
      </c>
      <c r="Q324" s="160">
        <f t="shared" si="25"/>
        <v>0</v>
      </c>
      <c r="R324" s="160" t="str">
        <f t="shared" si="26"/>
        <v/>
      </c>
      <c r="S324" s="160" t="str">
        <f t="shared" si="27"/>
        <v/>
      </c>
      <c r="T324" s="50" t="str">
        <f>IF($F324="","",IF(ISERROR(VLOOKUP(F324,PROVEEDORES!$D$8:$I$507,5,0)),1,VLOOKUP($F324,PROVEEDORES!$D$8:$I$507,5,0)))</f>
        <v/>
      </c>
    </row>
    <row r="325" spans="3:20" ht="17.45" customHeight="1" x14ac:dyDescent="0.25">
      <c r="C325" s="188"/>
      <c r="D325" s="189"/>
      <c r="E325" s="178"/>
      <c r="F325" s="178"/>
      <c r="G325" s="190">
        <f>DATOS!$E$13</f>
        <v>1</v>
      </c>
      <c r="H325" s="178"/>
      <c r="I325" s="191"/>
      <c r="J325" s="178"/>
      <c r="K325" s="178"/>
      <c r="L325" s="178"/>
      <c r="M325" s="178"/>
      <c r="N325" s="160" t="str">
        <f t="shared" si="23"/>
        <v/>
      </c>
      <c r="O325" s="21"/>
      <c r="P325" s="160" t="str">
        <f t="shared" si="24"/>
        <v/>
      </c>
      <c r="Q325" s="160">
        <f t="shared" si="25"/>
        <v>0</v>
      </c>
      <c r="R325" s="160" t="str">
        <f t="shared" si="26"/>
        <v/>
      </c>
      <c r="S325" s="160" t="str">
        <f t="shared" si="27"/>
        <v/>
      </c>
      <c r="T325" s="50" t="str">
        <f>IF($F325="","",IF(ISERROR(VLOOKUP(F325,PROVEEDORES!$D$8:$I$507,5,0)),1,VLOOKUP($F325,PROVEEDORES!$D$8:$I$507,5,0)))</f>
        <v/>
      </c>
    </row>
    <row r="326" spans="3:20" ht="17.45" customHeight="1" x14ac:dyDescent="0.25">
      <c r="C326" s="188"/>
      <c r="D326" s="189"/>
      <c r="E326" s="178"/>
      <c r="F326" s="178"/>
      <c r="G326" s="190">
        <f>DATOS!$E$13</f>
        <v>1</v>
      </c>
      <c r="H326" s="178"/>
      <c r="I326" s="191"/>
      <c r="J326" s="178"/>
      <c r="K326" s="178"/>
      <c r="L326" s="178"/>
      <c r="M326" s="178"/>
      <c r="N326" s="160" t="str">
        <f t="shared" si="23"/>
        <v/>
      </c>
      <c r="O326" s="21"/>
      <c r="P326" s="160" t="str">
        <f t="shared" si="24"/>
        <v/>
      </c>
      <c r="Q326" s="160">
        <f t="shared" si="25"/>
        <v>0</v>
      </c>
      <c r="R326" s="160" t="str">
        <f t="shared" si="26"/>
        <v/>
      </c>
      <c r="S326" s="160" t="str">
        <f t="shared" si="27"/>
        <v/>
      </c>
      <c r="T326" s="50" t="str">
        <f>IF($F326="","",IF(ISERROR(VLOOKUP(F326,PROVEEDORES!$D$8:$I$507,5,0)),1,VLOOKUP($F326,PROVEEDORES!$D$8:$I$507,5,0)))</f>
        <v/>
      </c>
    </row>
    <row r="327" spans="3:20" ht="17.45" customHeight="1" x14ac:dyDescent="0.25">
      <c r="C327" s="188"/>
      <c r="D327" s="189"/>
      <c r="E327" s="178"/>
      <c r="F327" s="178"/>
      <c r="G327" s="190">
        <f>DATOS!$E$13</f>
        <v>1</v>
      </c>
      <c r="H327" s="178"/>
      <c r="I327" s="191"/>
      <c r="J327" s="178"/>
      <c r="K327" s="178"/>
      <c r="L327" s="178"/>
      <c r="M327" s="178"/>
      <c r="N327" s="160" t="str">
        <f t="shared" si="23"/>
        <v/>
      </c>
      <c r="O327" s="21"/>
      <c r="P327" s="160" t="str">
        <f t="shared" si="24"/>
        <v/>
      </c>
      <c r="Q327" s="160">
        <f t="shared" si="25"/>
        <v>0</v>
      </c>
      <c r="R327" s="160" t="str">
        <f t="shared" si="26"/>
        <v/>
      </c>
      <c r="S327" s="160" t="str">
        <f t="shared" si="27"/>
        <v/>
      </c>
      <c r="T327" s="50" t="str">
        <f>IF($F327="","",IF(ISERROR(VLOOKUP(F327,PROVEEDORES!$D$8:$I$507,5,0)),1,VLOOKUP($F327,PROVEEDORES!$D$8:$I$507,5,0)))</f>
        <v/>
      </c>
    </row>
    <row r="328" spans="3:20" ht="17.45" customHeight="1" x14ac:dyDescent="0.25">
      <c r="C328" s="188"/>
      <c r="D328" s="189"/>
      <c r="E328" s="178"/>
      <c r="F328" s="178"/>
      <c r="G328" s="190">
        <f>DATOS!$E$13</f>
        <v>1</v>
      </c>
      <c r="H328" s="178"/>
      <c r="I328" s="191"/>
      <c r="J328" s="178"/>
      <c r="K328" s="178"/>
      <c r="L328" s="178"/>
      <c r="M328" s="178"/>
      <c r="N328" s="160" t="str">
        <f t="shared" si="23"/>
        <v/>
      </c>
      <c r="O328" s="21"/>
      <c r="P328" s="160" t="str">
        <f t="shared" si="24"/>
        <v/>
      </c>
      <c r="Q328" s="160">
        <f t="shared" si="25"/>
        <v>0</v>
      </c>
      <c r="R328" s="160" t="str">
        <f t="shared" si="26"/>
        <v/>
      </c>
      <c r="S328" s="160" t="str">
        <f t="shared" si="27"/>
        <v/>
      </c>
      <c r="T328" s="50" t="str">
        <f>IF($F328="","",IF(ISERROR(VLOOKUP(F328,PROVEEDORES!$D$8:$I$507,5,0)),1,VLOOKUP($F328,PROVEEDORES!$D$8:$I$507,5,0)))</f>
        <v/>
      </c>
    </row>
    <row r="329" spans="3:20" ht="17.45" customHeight="1" x14ac:dyDescent="0.25">
      <c r="C329" s="188"/>
      <c r="D329" s="189"/>
      <c r="E329" s="178"/>
      <c r="F329" s="178"/>
      <c r="G329" s="190">
        <f>DATOS!$E$13</f>
        <v>1</v>
      </c>
      <c r="H329" s="178"/>
      <c r="I329" s="191"/>
      <c r="J329" s="178"/>
      <c r="K329" s="178"/>
      <c r="L329" s="178"/>
      <c r="M329" s="178"/>
      <c r="N329" s="160" t="str">
        <f t="shared" si="23"/>
        <v/>
      </c>
      <c r="O329" s="21"/>
      <c r="P329" s="160" t="str">
        <f t="shared" si="24"/>
        <v/>
      </c>
      <c r="Q329" s="160">
        <f t="shared" si="25"/>
        <v>0</v>
      </c>
      <c r="R329" s="160" t="str">
        <f t="shared" si="26"/>
        <v/>
      </c>
      <c r="S329" s="160" t="str">
        <f t="shared" si="27"/>
        <v/>
      </c>
      <c r="T329" s="50" t="str">
        <f>IF($F329="","",IF(ISERROR(VLOOKUP(F329,PROVEEDORES!$D$8:$I$507,5,0)),1,VLOOKUP($F329,PROVEEDORES!$D$8:$I$507,5,0)))</f>
        <v/>
      </c>
    </row>
    <row r="330" spans="3:20" ht="17.45" customHeight="1" x14ac:dyDescent="0.25">
      <c r="C330" s="188"/>
      <c r="D330" s="189"/>
      <c r="E330" s="178"/>
      <c r="F330" s="178"/>
      <c r="G330" s="190">
        <f>DATOS!$E$13</f>
        <v>1</v>
      </c>
      <c r="H330" s="178"/>
      <c r="I330" s="191"/>
      <c r="J330" s="178"/>
      <c r="K330" s="178"/>
      <c r="L330" s="178"/>
      <c r="M330" s="178"/>
      <c r="N330" s="160" t="str">
        <f t="shared" si="23"/>
        <v/>
      </c>
      <c r="O330" s="21"/>
      <c r="P330" s="160" t="str">
        <f t="shared" si="24"/>
        <v/>
      </c>
      <c r="Q330" s="160">
        <f t="shared" si="25"/>
        <v>0</v>
      </c>
      <c r="R330" s="160" t="str">
        <f t="shared" si="26"/>
        <v/>
      </c>
      <c r="S330" s="160" t="str">
        <f t="shared" si="27"/>
        <v/>
      </c>
      <c r="T330" s="50" t="str">
        <f>IF($F330="","",IF(ISERROR(VLOOKUP(F330,PROVEEDORES!$D$8:$I$507,5,0)),1,VLOOKUP($F330,PROVEEDORES!$D$8:$I$507,5,0)))</f>
        <v/>
      </c>
    </row>
    <row r="331" spans="3:20" ht="17.45" customHeight="1" x14ac:dyDescent="0.25">
      <c r="C331" s="188"/>
      <c r="D331" s="189"/>
      <c r="E331" s="178"/>
      <c r="F331" s="178"/>
      <c r="G331" s="190">
        <f>DATOS!$E$13</f>
        <v>1</v>
      </c>
      <c r="H331" s="178"/>
      <c r="I331" s="191"/>
      <c r="J331" s="178"/>
      <c r="K331" s="178"/>
      <c r="L331" s="178"/>
      <c r="M331" s="178"/>
      <c r="N331" s="160" t="str">
        <f t="shared" si="23"/>
        <v/>
      </c>
      <c r="O331" s="21"/>
      <c r="P331" s="160" t="str">
        <f t="shared" si="24"/>
        <v/>
      </c>
      <c r="Q331" s="160">
        <f t="shared" si="25"/>
        <v>0</v>
      </c>
      <c r="R331" s="160" t="str">
        <f t="shared" si="26"/>
        <v/>
      </c>
      <c r="S331" s="160" t="str">
        <f t="shared" si="27"/>
        <v/>
      </c>
      <c r="T331" s="50" t="str">
        <f>IF($F331="","",IF(ISERROR(VLOOKUP(F331,PROVEEDORES!$D$8:$I$507,5,0)),1,VLOOKUP($F331,PROVEEDORES!$D$8:$I$507,5,0)))</f>
        <v/>
      </c>
    </row>
    <row r="332" spans="3:20" ht="17.45" customHeight="1" x14ac:dyDescent="0.25">
      <c r="C332" s="188"/>
      <c r="D332" s="189"/>
      <c r="E332" s="178"/>
      <c r="F332" s="178"/>
      <c r="G332" s="190">
        <f>DATOS!$E$13</f>
        <v>1</v>
      </c>
      <c r="H332" s="178"/>
      <c r="I332" s="191"/>
      <c r="J332" s="178"/>
      <c r="K332" s="178"/>
      <c r="L332" s="178"/>
      <c r="M332" s="178"/>
      <c r="N332" s="160" t="str">
        <f t="shared" si="23"/>
        <v/>
      </c>
      <c r="O332" s="21"/>
      <c r="P332" s="160" t="str">
        <f t="shared" si="24"/>
        <v/>
      </c>
      <c r="Q332" s="160">
        <f t="shared" si="25"/>
        <v>0</v>
      </c>
      <c r="R332" s="160" t="str">
        <f t="shared" si="26"/>
        <v/>
      </c>
      <c r="S332" s="160" t="str">
        <f t="shared" si="27"/>
        <v/>
      </c>
      <c r="T332" s="50" t="str">
        <f>IF($F332="","",IF(ISERROR(VLOOKUP(F332,PROVEEDORES!$D$8:$I$507,5,0)),1,VLOOKUP($F332,PROVEEDORES!$D$8:$I$507,5,0)))</f>
        <v/>
      </c>
    </row>
    <row r="333" spans="3:20" ht="17.45" customHeight="1" x14ac:dyDescent="0.25">
      <c r="C333" s="188"/>
      <c r="D333" s="189"/>
      <c r="E333" s="178"/>
      <c r="F333" s="178"/>
      <c r="G333" s="190">
        <f>DATOS!$E$13</f>
        <v>1</v>
      </c>
      <c r="H333" s="178"/>
      <c r="I333" s="191"/>
      <c r="J333" s="178"/>
      <c r="K333" s="178"/>
      <c r="L333" s="178"/>
      <c r="M333" s="178"/>
      <c r="N333" s="160" t="str">
        <f t="shared" si="23"/>
        <v/>
      </c>
      <c r="O333" s="21"/>
      <c r="P333" s="160" t="str">
        <f t="shared" si="24"/>
        <v/>
      </c>
      <c r="Q333" s="160">
        <f t="shared" si="25"/>
        <v>0</v>
      </c>
      <c r="R333" s="160" t="str">
        <f t="shared" si="26"/>
        <v/>
      </c>
      <c r="S333" s="160" t="str">
        <f t="shared" si="27"/>
        <v/>
      </c>
      <c r="T333" s="50" t="str">
        <f>IF($F333="","",IF(ISERROR(VLOOKUP(F333,PROVEEDORES!$D$8:$I$507,5,0)),1,VLOOKUP($F333,PROVEEDORES!$D$8:$I$507,5,0)))</f>
        <v/>
      </c>
    </row>
    <row r="334" spans="3:20" ht="17.45" customHeight="1" x14ac:dyDescent="0.25">
      <c r="C334" s="188"/>
      <c r="D334" s="189"/>
      <c r="E334" s="178"/>
      <c r="F334" s="178"/>
      <c r="G334" s="190">
        <f>DATOS!$E$13</f>
        <v>1</v>
      </c>
      <c r="H334" s="178"/>
      <c r="I334" s="191"/>
      <c r="J334" s="178"/>
      <c r="K334" s="178"/>
      <c r="L334" s="178"/>
      <c r="M334" s="178"/>
      <c r="N334" s="160" t="str">
        <f t="shared" si="23"/>
        <v/>
      </c>
      <c r="O334" s="21"/>
      <c r="P334" s="160" t="str">
        <f t="shared" si="24"/>
        <v/>
      </c>
      <c r="Q334" s="160">
        <f t="shared" si="25"/>
        <v>0</v>
      </c>
      <c r="R334" s="160" t="str">
        <f t="shared" si="26"/>
        <v/>
      </c>
      <c r="S334" s="160" t="str">
        <f t="shared" si="27"/>
        <v/>
      </c>
      <c r="T334" s="50" t="str">
        <f>IF($F334="","",IF(ISERROR(VLOOKUP(F334,PROVEEDORES!$D$8:$I$507,5,0)),1,VLOOKUP($F334,PROVEEDORES!$D$8:$I$507,5,0)))</f>
        <v/>
      </c>
    </row>
    <row r="335" spans="3:20" ht="17.45" customHeight="1" x14ac:dyDescent="0.25">
      <c r="C335" s="188"/>
      <c r="D335" s="189"/>
      <c r="E335" s="178"/>
      <c r="F335" s="178"/>
      <c r="G335" s="190">
        <f>DATOS!$E$13</f>
        <v>1</v>
      </c>
      <c r="H335" s="178"/>
      <c r="I335" s="191"/>
      <c r="J335" s="178"/>
      <c r="K335" s="178"/>
      <c r="L335" s="178"/>
      <c r="M335" s="178"/>
      <c r="N335" s="160" t="str">
        <f t="shared" si="23"/>
        <v/>
      </c>
      <c r="O335" s="21"/>
      <c r="P335" s="160" t="str">
        <f t="shared" si="24"/>
        <v/>
      </c>
      <c r="Q335" s="160">
        <f t="shared" si="25"/>
        <v>0</v>
      </c>
      <c r="R335" s="160" t="str">
        <f t="shared" si="26"/>
        <v/>
      </c>
      <c r="S335" s="160" t="str">
        <f t="shared" si="27"/>
        <v/>
      </c>
      <c r="T335" s="50" t="str">
        <f>IF($F335="","",IF(ISERROR(VLOOKUP(F335,PROVEEDORES!$D$8:$I$507,5,0)),1,VLOOKUP($F335,PROVEEDORES!$D$8:$I$507,5,0)))</f>
        <v/>
      </c>
    </row>
    <row r="336" spans="3:20" ht="17.45" customHeight="1" x14ac:dyDescent="0.25">
      <c r="C336" s="188"/>
      <c r="D336" s="189"/>
      <c r="E336" s="178"/>
      <c r="F336" s="178"/>
      <c r="G336" s="190">
        <f>DATOS!$E$13</f>
        <v>1</v>
      </c>
      <c r="H336" s="178"/>
      <c r="I336" s="191"/>
      <c r="J336" s="178"/>
      <c r="K336" s="178"/>
      <c r="L336" s="178"/>
      <c r="M336" s="178"/>
      <c r="N336" s="160" t="str">
        <f t="shared" si="23"/>
        <v/>
      </c>
      <c r="O336" s="21"/>
      <c r="P336" s="160" t="str">
        <f t="shared" si="24"/>
        <v/>
      </c>
      <c r="Q336" s="160">
        <f t="shared" si="25"/>
        <v>0</v>
      </c>
      <c r="R336" s="160" t="str">
        <f t="shared" si="26"/>
        <v/>
      </c>
      <c r="S336" s="160" t="str">
        <f t="shared" si="27"/>
        <v/>
      </c>
      <c r="T336" s="50" t="str">
        <f>IF($F336="","",IF(ISERROR(VLOOKUP(F336,PROVEEDORES!$D$8:$I$507,5,0)),1,VLOOKUP($F336,PROVEEDORES!$D$8:$I$507,5,0)))</f>
        <v/>
      </c>
    </row>
    <row r="337" spans="3:20" ht="17.45" customHeight="1" x14ac:dyDescent="0.25">
      <c r="C337" s="188"/>
      <c r="D337" s="189"/>
      <c r="E337" s="178"/>
      <c r="F337" s="178"/>
      <c r="G337" s="190">
        <f>DATOS!$E$13</f>
        <v>1</v>
      </c>
      <c r="H337" s="178"/>
      <c r="I337" s="191"/>
      <c r="J337" s="178"/>
      <c r="K337" s="178"/>
      <c r="L337" s="178"/>
      <c r="M337" s="178"/>
      <c r="N337" s="160" t="str">
        <f t="shared" si="23"/>
        <v/>
      </c>
      <c r="O337" s="21"/>
      <c r="P337" s="160" t="str">
        <f t="shared" si="24"/>
        <v/>
      </c>
      <c r="Q337" s="160">
        <f t="shared" si="25"/>
        <v>0</v>
      </c>
      <c r="R337" s="160" t="str">
        <f t="shared" si="26"/>
        <v/>
      </c>
      <c r="S337" s="160" t="str">
        <f t="shared" si="27"/>
        <v/>
      </c>
      <c r="T337" s="50" t="str">
        <f>IF($F337="","",IF(ISERROR(VLOOKUP(F337,PROVEEDORES!$D$8:$I$507,5,0)),1,VLOOKUP($F337,PROVEEDORES!$D$8:$I$507,5,0)))</f>
        <v/>
      </c>
    </row>
    <row r="338" spans="3:20" ht="17.45" customHeight="1" x14ac:dyDescent="0.25">
      <c r="C338" s="188"/>
      <c r="D338" s="189"/>
      <c r="E338" s="178"/>
      <c r="F338" s="178"/>
      <c r="G338" s="190">
        <f>DATOS!$E$13</f>
        <v>1</v>
      </c>
      <c r="H338" s="178"/>
      <c r="I338" s="191"/>
      <c r="J338" s="178"/>
      <c r="K338" s="178"/>
      <c r="L338" s="178"/>
      <c r="M338" s="178"/>
      <c r="N338" s="160" t="str">
        <f t="shared" ref="N338:N401" si="28">IF(H338&amp;J338&amp;K338&amp;L338&amp;M338="","",H338+J338+K338-L338-M338)</f>
        <v/>
      </c>
      <c r="O338" s="21"/>
      <c r="P338" s="160" t="str">
        <f t="shared" ref="P338:P401" si="29">IF($I338="E",H338,"")</f>
        <v/>
      </c>
      <c r="Q338" s="160">
        <f t="shared" si="25"/>
        <v>0</v>
      </c>
      <c r="R338" s="160" t="str">
        <f t="shared" si="26"/>
        <v/>
      </c>
      <c r="S338" s="160" t="str">
        <f t="shared" si="27"/>
        <v/>
      </c>
      <c r="T338" s="50" t="str">
        <f>IF($F338="","",IF(ISERROR(VLOOKUP(F338,PROVEEDORES!$D$8:$I$507,5,0)),1,VLOOKUP($F338,PROVEEDORES!$D$8:$I$507,5,0)))</f>
        <v/>
      </c>
    </row>
    <row r="339" spans="3:20" ht="17.45" customHeight="1" x14ac:dyDescent="0.25">
      <c r="C339" s="188"/>
      <c r="D339" s="189"/>
      <c r="E339" s="178"/>
      <c r="F339" s="178"/>
      <c r="G339" s="190">
        <f>DATOS!$E$13</f>
        <v>1</v>
      </c>
      <c r="H339" s="178"/>
      <c r="I339" s="191"/>
      <c r="J339" s="178"/>
      <c r="K339" s="178"/>
      <c r="L339" s="178"/>
      <c r="M339" s="178"/>
      <c r="N339" s="160" t="str">
        <f t="shared" si="28"/>
        <v/>
      </c>
      <c r="O339" s="21"/>
      <c r="P339" s="160" t="str">
        <f t="shared" si="29"/>
        <v/>
      </c>
      <c r="Q339" s="160">
        <f t="shared" ref="Q339:Q402" si="30">IF($I339=0%,H339,"")</f>
        <v>0</v>
      </c>
      <c r="R339" s="160" t="str">
        <f t="shared" ref="R339:R402" si="31">IF(OR($I339=8%,$I339=11%),$J339/$I339,"")</f>
        <v/>
      </c>
      <c r="S339" s="160" t="str">
        <f t="shared" ref="S339:S402" si="32">IF(OR($I339=15%,$I339=16%),$J339/$I339,"")</f>
        <v/>
      </c>
      <c r="T339" s="50" t="str">
        <f>IF($F339="","",IF(ISERROR(VLOOKUP(F339,PROVEEDORES!$D$8:$I$507,5,0)),1,VLOOKUP($F339,PROVEEDORES!$D$8:$I$507,5,0)))</f>
        <v/>
      </c>
    </row>
    <row r="340" spans="3:20" ht="17.45" customHeight="1" x14ac:dyDescent="0.25">
      <c r="C340" s="188"/>
      <c r="D340" s="189"/>
      <c r="E340" s="178"/>
      <c r="F340" s="178"/>
      <c r="G340" s="190">
        <f>DATOS!$E$13</f>
        <v>1</v>
      </c>
      <c r="H340" s="178"/>
      <c r="I340" s="191"/>
      <c r="J340" s="178"/>
      <c r="K340" s="178"/>
      <c r="L340" s="178"/>
      <c r="M340" s="178"/>
      <c r="N340" s="160" t="str">
        <f t="shared" si="28"/>
        <v/>
      </c>
      <c r="O340" s="21"/>
      <c r="P340" s="160" t="str">
        <f t="shared" si="29"/>
        <v/>
      </c>
      <c r="Q340" s="160">
        <f t="shared" si="30"/>
        <v>0</v>
      </c>
      <c r="R340" s="160" t="str">
        <f t="shared" si="31"/>
        <v/>
      </c>
      <c r="S340" s="160" t="str">
        <f t="shared" si="32"/>
        <v/>
      </c>
      <c r="T340" s="50" t="str">
        <f>IF($F340="","",IF(ISERROR(VLOOKUP(F340,PROVEEDORES!$D$8:$I$507,5,0)),1,VLOOKUP($F340,PROVEEDORES!$D$8:$I$507,5,0)))</f>
        <v/>
      </c>
    </row>
    <row r="341" spans="3:20" ht="17.45" customHeight="1" x14ac:dyDescent="0.25">
      <c r="C341" s="188"/>
      <c r="D341" s="189"/>
      <c r="E341" s="178"/>
      <c r="F341" s="178"/>
      <c r="G341" s="190">
        <f>DATOS!$E$13</f>
        <v>1</v>
      </c>
      <c r="H341" s="178"/>
      <c r="I341" s="191"/>
      <c r="J341" s="178"/>
      <c r="K341" s="178"/>
      <c r="L341" s="178"/>
      <c r="M341" s="178"/>
      <c r="N341" s="160" t="str">
        <f t="shared" si="28"/>
        <v/>
      </c>
      <c r="O341" s="21"/>
      <c r="P341" s="160" t="str">
        <f t="shared" si="29"/>
        <v/>
      </c>
      <c r="Q341" s="160">
        <f t="shared" si="30"/>
        <v>0</v>
      </c>
      <c r="R341" s="160" t="str">
        <f t="shared" si="31"/>
        <v/>
      </c>
      <c r="S341" s="160" t="str">
        <f t="shared" si="32"/>
        <v/>
      </c>
      <c r="T341" s="50" t="str">
        <f>IF($F341="","",IF(ISERROR(VLOOKUP(F341,PROVEEDORES!$D$8:$I$507,5,0)),1,VLOOKUP($F341,PROVEEDORES!$D$8:$I$507,5,0)))</f>
        <v/>
      </c>
    </row>
    <row r="342" spans="3:20" ht="17.45" customHeight="1" x14ac:dyDescent="0.25">
      <c r="C342" s="188"/>
      <c r="D342" s="189"/>
      <c r="E342" s="178"/>
      <c r="F342" s="178"/>
      <c r="G342" s="190">
        <f>DATOS!$E$13</f>
        <v>1</v>
      </c>
      <c r="H342" s="178"/>
      <c r="I342" s="191"/>
      <c r="J342" s="178"/>
      <c r="K342" s="178"/>
      <c r="L342" s="178"/>
      <c r="M342" s="178"/>
      <c r="N342" s="160" t="str">
        <f t="shared" si="28"/>
        <v/>
      </c>
      <c r="O342" s="21"/>
      <c r="P342" s="160" t="str">
        <f t="shared" si="29"/>
        <v/>
      </c>
      <c r="Q342" s="160">
        <f t="shared" si="30"/>
        <v>0</v>
      </c>
      <c r="R342" s="160" t="str">
        <f t="shared" si="31"/>
        <v/>
      </c>
      <c r="S342" s="160" t="str">
        <f t="shared" si="32"/>
        <v/>
      </c>
      <c r="T342" s="50" t="str">
        <f>IF($F342="","",IF(ISERROR(VLOOKUP(F342,PROVEEDORES!$D$8:$I$507,5,0)),1,VLOOKUP($F342,PROVEEDORES!$D$8:$I$507,5,0)))</f>
        <v/>
      </c>
    </row>
    <row r="343" spans="3:20" ht="17.45" customHeight="1" x14ac:dyDescent="0.25">
      <c r="C343" s="188"/>
      <c r="D343" s="189"/>
      <c r="E343" s="178"/>
      <c r="F343" s="178"/>
      <c r="G343" s="190">
        <f>DATOS!$E$13</f>
        <v>1</v>
      </c>
      <c r="H343" s="178"/>
      <c r="I343" s="191"/>
      <c r="J343" s="178"/>
      <c r="K343" s="178"/>
      <c r="L343" s="178"/>
      <c r="M343" s="178"/>
      <c r="N343" s="160" t="str">
        <f t="shared" si="28"/>
        <v/>
      </c>
      <c r="O343" s="21"/>
      <c r="P343" s="160" t="str">
        <f t="shared" si="29"/>
        <v/>
      </c>
      <c r="Q343" s="160">
        <f t="shared" si="30"/>
        <v>0</v>
      </c>
      <c r="R343" s="160" t="str">
        <f t="shared" si="31"/>
        <v/>
      </c>
      <c r="S343" s="160" t="str">
        <f t="shared" si="32"/>
        <v/>
      </c>
      <c r="T343" s="50" t="str">
        <f>IF($F343="","",IF(ISERROR(VLOOKUP(F343,PROVEEDORES!$D$8:$I$507,5,0)),1,VLOOKUP($F343,PROVEEDORES!$D$8:$I$507,5,0)))</f>
        <v/>
      </c>
    </row>
    <row r="344" spans="3:20" ht="17.45" customHeight="1" x14ac:dyDescent="0.25">
      <c r="C344" s="188"/>
      <c r="D344" s="189"/>
      <c r="E344" s="178"/>
      <c r="F344" s="178"/>
      <c r="G344" s="190">
        <f>DATOS!$E$13</f>
        <v>1</v>
      </c>
      <c r="H344" s="178"/>
      <c r="I344" s="191"/>
      <c r="J344" s="178"/>
      <c r="K344" s="178"/>
      <c r="L344" s="178"/>
      <c r="M344" s="178"/>
      <c r="N344" s="160" t="str">
        <f t="shared" si="28"/>
        <v/>
      </c>
      <c r="O344" s="21"/>
      <c r="P344" s="160" t="str">
        <f t="shared" si="29"/>
        <v/>
      </c>
      <c r="Q344" s="160">
        <f t="shared" si="30"/>
        <v>0</v>
      </c>
      <c r="R344" s="160" t="str">
        <f t="shared" si="31"/>
        <v/>
      </c>
      <c r="S344" s="160" t="str">
        <f t="shared" si="32"/>
        <v/>
      </c>
      <c r="T344" s="50" t="str">
        <f>IF($F344="","",IF(ISERROR(VLOOKUP(F344,PROVEEDORES!$D$8:$I$507,5,0)),1,VLOOKUP($F344,PROVEEDORES!$D$8:$I$507,5,0)))</f>
        <v/>
      </c>
    </row>
    <row r="345" spans="3:20" ht="17.45" customHeight="1" x14ac:dyDescent="0.25">
      <c r="C345" s="188"/>
      <c r="D345" s="189"/>
      <c r="E345" s="178"/>
      <c r="F345" s="178"/>
      <c r="G345" s="190">
        <f>DATOS!$E$13</f>
        <v>1</v>
      </c>
      <c r="H345" s="178"/>
      <c r="I345" s="191"/>
      <c r="J345" s="178"/>
      <c r="K345" s="178"/>
      <c r="L345" s="178"/>
      <c r="M345" s="178"/>
      <c r="N345" s="160" t="str">
        <f t="shared" si="28"/>
        <v/>
      </c>
      <c r="O345" s="21"/>
      <c r="P345" s="160" t="str">
        <f t="shared" si="29"/>
        <v/>
      </c>
      <c r="Q345" s="160">
        <f t="shared" si="30"/>
        <v>0</v>
      </c>
      <c r="R345" s="160" t="str">
        <f t="shared" si="31"/>
        <v/>
      </c>
      <c r="S345" s="160" t="str">
        <f t="shared" si="32"/>
        <v/>
      </c>
      <c r="T345" s="50" t="str">
        <f>IF($F345="","",IF(ISERROR(VLOOKUP(F345,PROVEEDORES!$D$8:$I$507,5,0)),1,VLOOKUP($F345,PROVEEDORES!$D$8:$I$507,5,0)))</f>
        <v/>
      </c>
    </row>
    <row r="346" spans="3:20" ht="17.45" customHeight="1" x14ac:dyDescent="0.25">
      <c r="C346" s="188"/>
      <c r="D346" s="189"/>
      <c r="E346" s="178"/>
      <c r="F346" s="178"/>
      <c r="G346" s="190">
        <f>DATOS!$E$13</f>
        <v>1</v>
      </c>
      <c r="H346" s="178"/>
      <c r="I346" s="191"/>
      <c r="J346" s="178"/>
      <c r="K346" s="178"/>
      <c r="L346" s="178"/>
      <c r="M346" s="178"/>
      <c r="N346" s="160" t="str">
        <f t="shared" si="28"/>
        <v/>
      </c>
      <c r="O346" s="21"/>
      <c r="P346" s="160" t="str">
        <f t="shared" si="29"/>
        <v/>
      </c>
      <c r="Q346" s="160">
        <f t="shared" si="30"/>
        <v>0</v>
      </c>
      <c r="R346" s="160" t="str">
        <f t="shared" si="31"/>
        <v/>
      </c>
      <c r="S346" s="160" t="str">
        <f t="shared" si="32"/>
        <v/>
      </c>
      <c r="T346" s="50" t="str">
        <f>IF($F346="","",IF(ISERROR(VLOOKUP(F346,PROVEEDORES!$D$8:$I$507,5,0)),1,VLOOKUP($F346,PROVEEDORES!$D$8:$I$507,5,0)))</f>
        <v/>
      </c>
    </row>
    <row r="347" spans="3:20" ht="17.45" customHeight="1" x14ac:dyDescent="0.25">
      <c r="C347" s="188"/>
      <c r="D347" s="189"/>
      <c r="E347" s="178"/>
      <c r="F347" s="178"/>
      <c r="G347" s="190">
        <f>DATOS!$E$13</f>
        <v>1</v>
      </c>
      <c r="H347" s="178"/>
      <c r="I347" s="191"/>
      <c r="J347" s="178"/>
      <c r="K347" s="178"/>
      <c r="L347" s="178"/>
      <c r="M347" s="178"/>
      <c r="N347" s="160" t="str">
        <f t="shared" si="28"/>
        <v/>
      </c>
      <c r="O347" s="21"/>
      <c r="P347" s="160" t="str">
        <f t="shared" si="29"/>
        <v/>
      </c>
      <c r="Q347" s="160">
        <f t="shared" si="30"/>
        <v>0</v>
      </c>
      <c r="R347" s="160" t="str">
        <f t="shared" si="31"/>
        <v/>
      </c>
      <c r="S347" s="160" t="str">
        <f t="shared" si="32"/>
        <v/>
      </c>
      <c r="T347" s="50" t="str">
        <f>IF($F347="","",IF(ISERROR(VLOOKUP(F347,PROVEEDORES!$D$8:$I$507,5,0)),1,VLOOKUP($F347,PROVEEDORES!$D$8:$I$507,5,0)))</f>
        <v/>
      </c>
    </row>
    <row r="348" spans="3:20" ht="17.45" customHeight="1" x14ac:dyDescent="0.25">
      <c r="C348" s="188"/>
      <c r="D348" s="189"/>
      <c r="E348" s="178"/>
      <c r="F348" s="178"/>
      <c r="G348" s="190">
        <f>DATOS!$E$13</f>
        <v>1</v>
      </c>
      <c r="H348" s="178"/>
      <c r="I348" s="191"/>
      <c r="J348" s="178"/>
      <c r="K348" s="178"/>
      <c r="L348" s="178"/>
      <c r="M348" s="178"/>
      <c r="N348" s="160" t="str">
        <f t="shared" si="28"/>
        <v/>
      </c>
      <c r="O348" s="21"/>
      <c r="P348" s="160" t="str">
        <f t="shared" si="29"/>
        <v/>
      </c>
      <c r="Q348" s="160">
        <f t="shared" si="30"/>
        <v>0</v>
      </c>
      <c r="R348" s="160" t="str">
        <f t="shared" si="31"/>
        <v/>
      </c>
      <c r="S348" s="160" t="str">
        <f t="shared" si="32"/>
        <v/>
      </c>
      <c r="T348" s="50" t="str">
        <f>IF($F348="","",IF(ISERROR(VLOOKUP(F348,PROVEEDORES!$D$8:$I$507,5,0)),1,VLOOKUP($F348,PROVEEDORES!$D$8:$I$507,5,0)))</f>
        <v/>
      </c>
    </row>
    <row r="349" spans="3:20" ht="17.45" customHeight="1" x14ac:dyDescent="0.25">
      <c r="C349" s="188"/>
      <c r="D349" s="189"/>
      <c r="E349" s="178"/>
      <c r="F349" s="178"/>
      <c r="G349" s="190">
        <f>DATOS!$E$13</f>
        <v>1</v>
      </c>
      <c r="H349" s="178"/>
      <c r="I349" s="191"/>
      <c r="J349" s="178"/>
      <c r="K349" s="178"/>
      <c r="L349" s="178"/>
      <c r="M349" s="178"/>
      <c r="N349" s="160" t="str">
        <f t="shared" si="28"/>
        <v/>
      </c>
      <c r="O349" s="21"/>
      <c r="P349" s="160" t="str">
        <f t="shared" si="29"/>
        <v/>
      </c>
      <c r="Q349" s="160">
        <f t="shared" si="30"/>
        <v>0</v>
      </c>
      <c r="R349" s="160" t="str">
        <f t="shared" si="31"/>
        <v/>
      </c>
      <c r="S349" s="160" t="str">
        <f t="shared" si="32"/>
        <v/>
      </c>
      <c r="T349" s="50" t="str">
        <f>IF($F349="","",IF(ISERROR(VLOOKUP(F349,PROVEEDORES!$D$8:$I$507,5,0)),1,VLOOKUP($F349,PROVEEDORES!$D$8:$I$507,5,0)))</f>
        <v/>
      </c>
    </row>
    <row r="350" spans="3:20" ht="17.45" customHeight="1" x14ac:dyDescent="0.25">
      <c r="C350" s="188"/>
      <c r="D350" s="189"/>
      <c r="E350" s="178"/>
      <c r="F350" s="178"/>
      <c r="G350" s="190">
        <f>DATOS!$E$13</f>
        <v>1</v>
      </c>
      <c r="H350" s="178"/>
      <c r="I350" s="191"/>
      <c r="J350" s="178"/>
      <c r="K350" s="178"/>
      <c r="L350" s="178"/>
      <c r="M350" s="178"/>
      <c r="N350" s="160" t="str">
        <f t="shared" si="28"/>
        <v/>
      </c>
      <c r="O350" s="21"/>
      <c r="P350" s="160" t="str">
        <f t="shared" si="29"/>
        <v/>
      </c>
      <c r="Q350" s="160">
        <f t="shared" si="30"/>
        <v>0</v>
      </c>
      <c r="R350" s="160" t="str">
        <f t="shared" si="31"/>
        <v/>
      </c>
      <c r="S350" s="160" t="str">
        <f t="shared" si="32"/>
        <v/>
      </c>
      <c r="T350" s="50" t="str">
        <f>IF($F350="","",IF(ISERROR(VLOOKUP(F350,PROVEEDORES!$D$8:$I$507,5,0)),1,VLOOKUP($F350,PROVEEDORES!$D$8:$I$507,5,0)))</f>
        <v/>
      </c>
    </row>
    <row r="351" spans="3:20" ht="17.45" customHeight="1" x14ac:dyDescent="0.25">
      <c r="C351" s="188"/>
      <c r="D351" s="189"/>
      <c r="E351" s="178"/>
      <c r="F351" s="178"/>
      <c r="G351" s="190">
        <f>DATOS!$E$13</f>
        <v>1</v>
      </c>
      <c r="H351" s="178"/>
      <c r="I351" s="191"/>
      <c r="J351" s="178"/>
      <c r="K351" s="178"/>
      <c r="L351" s="178"/>
      <c r="M351" s="178"/>
      <c r="N351" s="160" t="str">
        <f t="shared" si="28"/>
        <v/>
      </c>
      <c r="O351" s="21"/>
      <c r="P351" s="160" t="str">
        <f t="shared" si="29"/>
        <v/>
      </c>
      <c r="Q351" s="160">
        <f t="shared" si="30"/>
        <v>0</v>
      </c>
      <c r="R351" s="160" t="str">
        <f t="shared" si="31"/>
        <v/>
      </c>
      <c r="S351" s="160" t="str">
        <f t="shared" si="32"/>
        <v/>
      </c>
      <c r="T351" s="50" t="str">
        <f>IF($F351="","",IF(ISERROR(VLOOKUP(F351,PROVEEDORES!$D$8:$I$507,5,0)),1,VLOOKUP($F351,PROVEEDORES!$D$8:$I$507,5,0)))</f>
        <v/>
      </c>
    </row>
    <row r="352" spans="3:20" ht="17.45" customHeight="1" x14ac:dyDescent="0.25">
      <c r="C352" s="188"/>
      <c r="D352" s="189"/>
      <c r="E352" s="178"/>
      <c r="F352" s="178"/>
      <c r="G352" s="190">
        <f>DATOS!$E$13</f>
        <v>1</v>
      </c>
      <c r="H352" s="178"/>
      <c r="I352" s="191"/>
      <c r="J352" s="178"/>
      <c r="K352" s="178"/>
      <c r="L352" s="178"/>
      <c r="M352" s="178"/>
      <c r="N352" s="160" t="str">
        <f t="shared" si="28"/>
        <v/>
      </c>
      <c r="O352" s="21"/>
      <c r="P352" s="160" t="str">
        <f t="shared" si="29"/>
        <v/>
      </c>
      <c r="Q352" s="160">
        <f t="shared" si="30"/>
        <v>0</v>
      </c>
      <c r="R352" s="160" t="str">
        <f t="shared" si="31"/>
        <v/>
      </c>
      <c r="S352" s="160" t="str">
        <f t="shared" si="32"/>
        <v/>
      </c>
      <c r="T352" s="50" t="str">
        <f>IF($F352="","",IF(ISERROR(VLOOKUP(F352,PROVEEDORES!$D$8:$I$507,5,0)),1,VLOOKUP($F352,PROVEEDORES!$D$8:$I$507,5,0)))</f>
        <v/>
      </c>
    </row>
    <row r="353" spans="3:20" ht="17.45" customHeight="1" x14ac:dyDescent="0.25">
      <c r="C353" s="188"/>
      <c r="D353" s="189"/>
      <c r="E353" s="178"/>
      <c r="F353" s="178"/>
      <c r="G353" s="190">
        <f>DATOS!$E$13</f>
        <v>1</v>
      </c>
      <c r="H353" s="178"/>
      <c r="I353" s="191"/>
      <c r="J353" s="178"/>
      <c r="K353" s="178"/>
      <c r="L353" s="178"/>
      <c r="M353" s="178"/>
      <c r="N353" s="160" t="str">
        <f t="shared" si="28"/>
        <v/>
      </c>
      <c r="O353" s="21"/>
      <c r="P353" s="160" t="str">
        <f t="shared" si="29"/>
        <v/>
      </c>
      <c r="Q353" s="160">
        <f t="shared" si="30"/>
        <v>0</v>
      </c>
      <c r="R353" s="160" t="str">
        <f t="shared" si="31"/>
        <v/>
      </c>
      <c r="S353" s="160" t="str">
        <f t="shared" si="32"/>
        <v/>
      </c>
      <c r="T353" s="50" t="str">
        <f>IF($F353="","",IF(ISERROR(VLOOKUP(F353,PROVEEDORES!$D$8:$I$507,5,0)),1,VLOOKUP($F353,PROVEEDORES!$D$8:$I$507,5,0)))</f>
        <v/>
      </c>
    </row>
    <row r="354" spans="3:20" ht="17.45" customHeight="1" x14ac:dyDescent="0.25">
      <c r="C354" s="188"/>
      <c r="D354" s="189"/>
      <c r="E354" s="178"/>
      <c r="F354" s="178"/>
      <c r="G354" s="190">
        <f>DATOS!$E$13</f>
        <v>1</v>
      </c>
      <c r="H354" s="178"/>
      <c r="I354" s="191"/>
      <c r="J354" s="178"/>
      <c r="K354" s="178"/>
      <c r="L354" s="178"/>
      <c r="M354" s="178"/>
      <c r="N354" s="160" t="str">
        <f t="shared" si="28"/>
        <v/>
      </c>
      <c r="O354" s="21"/>
      <c r="P354" s="160" t="str">
        <f t="shared" si="29"/>
        <v/>
      </c>
      <c r="Q354" s="160">
        <f t="shared" si="30"/>
        <v>0</v>
      </c>
      <c r="R354" s="160" t="str">
        <f t="shared" si="31"/>
        <v/>
      </c>
      <c r="S354" s="160" t="str">
        <f t="shared" si="32"/>
        <v/>
      </c>
      <c r="T354" s="50" t="str">
        <f>IF($F354="","",IF(ISERROR(VLOOKUP(F354,PROVEEDORES!$D$8:$I$507,5,0)),1,VLOOKUP($F354,PROVEEDORES!$D$8:$I$507,5,0)))</f>
        <v/>
      </c>
    </row>
    <row r="355" spans="3:20" ht="17.45" customHeight="1" x14ac:dyDescent="0.25">
      <c r="C355" s="188"/>
      <c r="D355" s="189"/>
      <c r="E355" s="178"/>
      <c r="F355" s="178"/>
      <c r="G355" s="190">
        <f>DATOS!$E$13</f>
        <v>1</v>
      </c>
      <c r="H355" s="178"/>
      <c r="I355" s="191"/>
      <c r="J355" s="178"/>
      <c r="K355" s="178"/>
      <c r="L355" s="178"/>
      <c r="M355" s="178"/>
      <c r="N355" s="160" t="str">
        <f t="shared" si="28"/>
        <v/>
      </c>
      <c r="O355" s="21"/>
      <c r="P355" s="160" t="str">
        <f t="shared" si="29"/>
        <v/>
      </c>
      <c r="Q355" s="160">
        <f t="shared" si="30"/>
        <v>0</v>
      </c>
      <c r="R355" s="160" t="str">
        <f t="shared" si="31"/>
        <v/>
      </c>
      <c r="S355" s="160" t="str">
        <f t="shared" si="32"/>
        <v/>
      </c>
      <c r="T355" s="50" t="str">
        <f>IF($F355="","",IF(ISERROR(VLOOKUP(F355,PROVEEDORES!$D$8:$I$507,5,0)),1,VLOOKUP($F355,PROVEEDORES!$D$8:$I$507,5,0)))</f>
        <v/>
      </c>
    </row>
    <row r="356" spans="3:20" ht="17.45" customHeight="1" x14ac:dyDescent="0.25">
      <c r="C356" s="188"/>
      <c r="D356" s="189"/>
      <c r="E356" s="178"/>
      <c r="F356" s="178"/>
      <c r="G356" s="190">
        <f>DATOS!$E$13</f>
        <v>1</v>
      </c>
      <c r="H356" s="178"/>
      <c r="I356" s="191"/>
      <c r="J356" s="178"/>
      <c r="K356" s="178"/>
      <c r="L356" s="178"/>
      <c r="M356" s="178"/>
      <c r="N356" s="160" t="str">
        <f t="shared" si="28"/>
        <v/>
      </c>
      <c r="O356" s="21"/>
      <c r="P356" s="160" t="str">
        <f t="shared" si="29"/>
        <v/>
      </c>
      <c r="Q356" s="160">
        <f t="shared" si="30"/>
        <v>0</v>
      </c>
      <c r="R356" s="160" t="str">
        <f t="shared" si="31"/>
        <v/>
      </c>
      <c r="S356" s="160" t="str">
        <f t="shared" si="32"/>
        <v/>
      </c>
      <c r="T356" s="50" t="str">
        <f>IF($F356="","",IF(ISERROR(VLOOKUP(F356,PROVEEDORES!$D$8:$I$507,5,0)),1,VLOOKUP($F356,PROVEEDORES!$D$8:$I$507,5,0)))</f>
        <v/>
      </c>
    </row>
    <row r="357" spans="3:20" ht="17.45" customHeight="1" x14ac:dyDescent="0.25">
      <c r="C357" s="188"/>
      <c r="D357" s="189"/>
      <c r="E357" s="178"/>
      <c r="F357" s="178"/>
      <c r="G357" s="190">
        <f>DATOS!$E$13</f>
        <v>1</v>
      </c>
      <c r="H357" s="178"/>
      <c r="I357" s="191"/>
      <c r="J357" s="178"/>
      <c r="K357" s="178"/>
      <c r="L357" s="178"/>
      <c r="M357" s="178"/>
      <c r="N357" s="160" t="str">
        <f t="shared" si="28"/>
        <v/>
      </c>
      <c r="O357" s="21"/>
      <c r="P357" s="160" t="str">
        <f t="shared" si="29"/>
        <v/>
      </c>
      <c r="Q357" s="160">
        <f t="shared" si="30"/>
        <v>0</v>
      </c>
      <c r="R357" s="160" t="str">
        <f t="shared" si="31"/>
        <v/>
      </c>
      <c r="S357" s="160" t="str">
        <f t="shared" si="32"/>
        <v/>
      </c>
      <c r="T357" s="50" t="str">
        <f>IF($F357="","",IF(ISERROR(VLOOKUP(F357,PROVEEDORES!$D$8:$I$507,5,0)),1,VLOOKUP($F357,PROVEEDORES!$D$8:$I$507,5,0)))</f>
        <v/>
      </c>
    </row>
    <row r="358" spans="3:20" ht="17.45" customHeight="1" x14ac:dyDescent="0.25">
      <c r="C358" s="188"/>
      <c r="D358" s="189"/>
      <c r="E358" s="178"/>
      <c r="F358" s="178"/>
      <c r="G358" s="190">
        <f>DATOS!$E$13</f>
        <v>1</v>
      </c>
      <c r="H358" s="178"/>
      <c r="I358" s="191"/>
      <c r="J358" s="178"/>
      <c r="K358" s="178"/>
      <c r="L358" s="178"/>
      <c r="M358" s="178"/>
      <c r="N358" s="160" t="str">
        <f t="shared" si="28"/>
        <v/>
      </c>
      <c r="O358" s="21"/>
      <c r="P358" s="160" t="str">
        <f t="shared" si="29"/>
        <v/>
      </c>
      <c r="Q358" s="160">
        <f t="shared" si="30"/>
        <v>0</v>
      </c>
      <c r="R358" s="160" t="str">
        <f t="shared" si="31"/>
        <v/>
      </c>
      <c r="S358" s="160" t="str">
        <f t="shared" si="32"/>
        <v/>
      </c>
      <c r="T358" s="50" t="str">
        <f>IF($F358="","",IF(ISERROR(VLOOKUP(F358,PROVEEDORES!$D$8:$I$507,5,0)),1,VLOOKUP($F358,PROVEEDORES!$D$8:$I$507,5,0)))</f>
        <v/>
      </c>
    </row>
    <row r="359" spans="3:20" ht="17.45" customHeight="1" x14ac:dyDescent="0.25">
      <c r="C359" s="188"/>
      <c r="D359" s="189"/>
      <c r="E359" s="178"/>
      <c r="F359" s="178"/>
      <c r="G359" s="190">
        <f>DATOS!$E$13</f>
        <v>1</v>
      </c>
      <c r="H359" s="178"/>
      <c r="I359" s="191"/>
      <c r="J359" s="178"/>
      <c r="K359" s="178"/>
      <c r="L359" s="178"/>
      <c r="M359" s="178"/>
      <c r="N359" s="160" t="str">
        <f t="shared" si="28"/>
        <v/>
      </c>
      <c r="O359" s="21"/>
      <c r="P359" s="160" t="str">
        <f t="shared" si="29"/>
        <v/>
      </c>
      <c r="Q359" s="160">
        <f t="shared" si="30"/>
        <v>0</v>
      </c>
      <c r="R359" s="160" t="str">
        <f t="shared" si="31"/>
        <v/>
      </c>
      <c r="S359" s="160" t="str">
        <f t="shared" si="32"/>
        <v/>
      </c>
      <c r="T359" s="50" t="str">
        <f>IF($F359="","",IF(ISERROR(VLOOKUP(F359,PROVEEDORES!$D$8:$I$507,5,0)),1,VLOOKUP($F359,PROVEEDORES!$D$8:$I$507,5,0)))</f>
        <v/>
      </c>
    </row>
    <row r="360" spans="3:20" ht="17.45" customHeight="1" x14ac:dyDescent="0.25">
      <c r="C360" s="188"/>
      <c r="D360" s="189"/>
      <c r="E360" s="178"/>
      <c r="F360" s="178"/>
      <c r="G360" s="190">
        <f>DATOS!$E$13</f>
        <v>1</v>
      </c>
      <c r="H360" s="178"/>
      <c r="I360" s="191"/>
      <c r="J360" s="178"/>
      <c r="K360" s="178"/>
      <c r="L360" s="178"/>
      <c r="M360" s="178"/>
      <c r="N360" s="160" t="str">
        <f t="shared" si="28"/>
        <v/>
      </c>
      <c r="O360" s="21"/>
      <c r="P360" s="160" t="str">
        <f t="shared" si="29"/>
        <v/>
      </c>
      <c r="Q360" s="160">
        <f t="shared" si="30"/>
        <v>0</v>
      </c>
      <c r="R360" s="160" t="str">
        <f t="shared" si="31"/>
        <v/>
      </c>
      <c r="S360" s="160" t="str">
        <f t="shared" si="32"/>
        <v/>
      </c>
      <c r="T360" s="50" t="str">
        <f>IF($F360="","",IF(ISERROR(VLOOKUP(F360,PROVEEDORES!$D$8:$I$507,5,0)),1,VLOOKUP($F360,PROVEEDORES!$D$8:$I$507,5,0)))</f>
        <v/>
      </c>
    </row>
    <row r="361" spans="3:20" ht="17.45" customHeight="1" x14ac:dyDescent="0.25">
      <c r="C361" s="188"/>
      <c r="D361" s="189"/>
      <c r="E361" s="178"/>
      <c r="F361" s="178"/>
      <c r="G361" s="190">
        <f>DATOS!$E$13</f>
        <v>1</v>
      </c>
      <c r="H361" s="178"/>
      <c r="I361" s="191"/>
      <c r="J361" s="178"/>
      <c r="K361" s="178"/>
      <c r="L361" s="178"/>
      <c r="M361" s="178"/>
      <c r="N361" s="160" t="str">
        <f t="shared" si="28"/>
        <v/>
      </c>
      <c r="O361" s="21"/>
      <c r="P361" s="160" t="str">
        <f t="shared" si="29"/>
        <v/>
      </c>
      <c r="Q361" s="160">
        <f t="shared" si="30"/>
        <v>0</v>
      </c>
      <c r="R361" s="160" t="str">
        <f t="shared" si="31"/>
        <v/>
      </c>
      <c r="S361" s="160" t="str">
        <f t="shared" si="32"/>
        <v/>
      </c>
      <c r="T361" s="50" t="str">
        <f>IF($F361="","",IF(ISERROR(VLOOKUP(F361,PROVEEDORES!$D$8:$I$507,5,0)),1,VLOOKUP($F361,PROVEEDORES!$D$8:$I$507,5,0)))</f>
        <v/>
      </c>
    </row>
    <row r="362" spans="3:20" ht="17.45" customHeight="1" x14ac:dyDescent="0.25">
      <c r="C362" s="188"/>
      <c r="D362" s="189"/>
      <c r="E362" s="178"/>
      <c r="F362" s="178"/>
      <c r="G362" s="190">
        <f>DATOS!$E$13</f>
        <v>1</v>
      </c>
      <c r="H362" s="178"/>
      <c r="I362" s="191"/>
      <c r="J362" s="178"/>
      <c r="K362" s="178"/>
      <c r="L362" s="178"/>
      <c r="M362" s="178"/>
      <c r="N362" s="160" t="str">
        <f t="shared" si="28"/>
        <v/>
      </c>
      <c r="O362" s="21"/>
      <c r="P362" s="160" t="str">
        <f t="shared" si="29"/>
        <v/>
      </c>
      <c r="Q362" s="160">
        <f t="shared" si="30"/>
        <v>0</v>
      </c>
      <c r="R362" s="160" t="str">
        <f t="shared" si="31"/>
        <v/>
      </c>
      <c r="S362" s="160" t="str">
        <f t="shared" si="32"/>
        <v/>
      </c>
      <c r="T362" s="50" t="str">
        <f>IF($F362="","",IF(ISERROR(VLOOKUP(F362,PROVEEDORES!$D$8:$I$507,5,0)),1,VLOOKUP($F362,PROVEEDORES!$D$8:$I$507,5,0)))</f>
        <v/>
      </c>
    </row>
    <row r="363" spans="3:20" ht="17.45" customHeight="1" x14ac:dyDescent="0.25">
      <c r="C363" s="188"/>
      <c r="D363" s="189"/>
      <c r="E363" s="178"/>
      <c r="F363" s="178"/>
      <c r="G363" s="190">
        <f>DATOS!$E$13</f>
        <v>1</v>
      </c>
      <c r="H363" s="178"/>
      <c r="I363" s="191"/>
      <c r="J363" s="178"/>
      <c r="K363" s="178"/>
      <c r="L363" s="178"/>
      <c r="M363" s="178"/>
      <c r="N363" s="160" t="str">
        <f t="shared" si="28"/>
        <v/>
      </c>
      <c r="O363" s="21"/>
      <c r="P363" s="160" t="str">
        <f t="shared" si="29"/>
        <v/>
      </c>
      <c r="Q363" s="160">
        <f t="shared" si="30"/>
        <v>0</v>
      </c>
      <c r="R363" s="160" t="str">
        <f t="shared" si="31"/>
        <v/>
      </c>
      <c r="S363" s="160" t="str">
        <f t="shared" si="32"/>
        <v/>
      </c>
      <c r="T363" s="50" t="str">
        <f>IF($F363="","",IF(ISERROR(VLOOKUP(F363,PROVEEDORES!$D$8:$I$507,5,0)),1,VLOOKUP($F363,PROVEEDORES!$D$8:$I$507,5,0)))</f>
        <v/>
      </c>
    </row>
    <row r="364" spans="3:20" ht="17.45" customHeight="1" x14ac:dyDescent="0.25">
      <c r="C364" s="188"/>
      <c r="D364" s="189"/>
      <c r="E364" s="178"/>
      <c r="F364" s="178"/>
      <c r="G364" s="190">
        <f>DATOS!$E$13</f>
        <v>1</v>
      </c>
      <c r="H364" s="178"/>
      <c r="I364" s="191"/>
      <c r="J364" s="178"/>
      <c r="K364" s="178"/>
      <c r="L364" s="178"/>
      <c r="M364" s="178"/>
      <c r="N364" s="160" t="str">
        <f t="shared" si="28"/>
        <v/>
      </c>
      <c r="O364" s="21"/>
      <c r="P364" s="160" t="str">
        <f t="shared" si="29"/>
        <v/>
      </c>
      <c r="Q364" s="160">
        <f t="shared" si="30"/>
        <v>0</v>
      </c>
      <c r="R364" s="160" t="str">
        <f t="shared" si="31"/>
        <v/>
      </c>
      <c r="S364" s="160" t="str">
        <f t="shared" si="32"/>
        <v/>
      </c>
      <c r="T364" s="50" t="str">
        <f>IF($F364="","",IF(ISERROR(VLOOKUP(F364,PROVEEDORES!$D$8:$I$507,5,0)),1,VLOOKUP($F364,PROVEEDORES!$D$8:$I$507,5,0)))</f>
        <v/>
      </c>
    </row>
    <row r="365" spans="3:20" ht="17.45" customHeight="1" x14ac:dyDescent="0.25">
      <c r="C365" s="188"/>
      <c r="D365" s="189"/>
      <c r="E365" s="178"/>
      <c r="F365" s="178"/>
      <c r="G365" s="190">
        <f>DATOS!$E$13</f>
        <v>1</v>
      </c>
      <c r="H365" s="178"/>
      <c r="I365" s="191"/>
      <c r="J365" s="178"/>
      <c r="K365" s="178"/>
      <c r="L365" s="178"/>
      <c r="M365" s="178"/>
      <c r="N365" s="160" t="str">
        <f t="shared" si="28"/>
        <v/>
      </c>
      <c r="O365" s="21"/>
      <c r="P365" s="160" t="str">
        <f t="shared" si="29"/>
        <v/>
      </c>
      <c r="Q365" s="160">
        <f t="shared" si="30"/>
        <v>0</v>
      </c>
      <c r="R365" s="160" t="str">
        <f t="shared" si="31"/>
        <v/>
      </c>
      <c r="S365" s="160" t="str">
        <f t="shared" si="32"/>
        <v/>
      </c>
      <c r="T365" s="50" t="str">
        <f>IF($F365="","",IF(ISERROR(VLOOKUP(F365,PROVEEDORES!$D$8:$I$507,5,0)),1,VLOOKUP($F365,PROVEEDORES!$D$8:$I$507,5,0)))</f>
        <v/>
      </c>
    </row>
    <row r="366" spans="3:20" ht="17.45" customHeight="1" x14ac:dyDescent="0.25">
      <c r="C366" s="188"/>
      <c r="D366" s="189"/>
      <c r="E366" s="178"/>
      <c r="F366" s="178"/>
      <c r="G366" s="190">
        <f>DATOS!$E$13</f>
        <v>1</v>
      </c>
      <c r="H366" s="178"/>
      <c r="I366" s="191"/>
      <c r="J366" s="178"/>
      <c r="K366" s="178"/>
      <c r="L366" s="178"/>
      <c r="M366" s="178"/>
      <c r="N366" s="160" t="str">
        <f t="shared" si="28"/>
        <v/>
      </c>
      <c r="O366" s="21"/>
      <c r="P366" s="160" t="str">
        <f t="shared" si="29"/>
        <v/>
      </c>
      <c r="Q366" s="160">
        <f t="shared" si="30"/>
        <v>0</v>
      </c>
      <c r="R366" s="160" t="str">
        <f t="shared" si="31"/>
        <v/>
      </c>
      <c r="S366" s="160" t="str">
        <f t="shared" si="32"/>
        <v/>
      </c>
      <c r="T366" s="50" t="str">
        <f>IF($F366="","",IF(ISERROR(VLOOKUP(F366,PROVEEDORES!$D$8:$I$507,5,0)),1,VLOOKUP($F366,PROVEEDORES!$D$8:$I$507,5,0)))</f>
        <v/>
      </c>
    </row>
    <row r="367" spans="3:20" ht="17.45" customHeight="1" x14ac:dyDescent="0.25">
      <c r="C367" s="188"/>
      <c r="D367" s="189"/>
      <c r="E367" s="178"/>
      <c r="F367" s="178"/>
      <c r="G367" s="190">
        <f>DATOS!$E$13</f>
        <v>1</v>
      </c>
      <c r="H367" s="178"/>
      <c r="I367" s="191"/>
      <c r="J367" s="178"/>
      <c r="K367" s="178"/>
      <c r="L367" s="178"/>
      <c r="M367" s="178"/>
      <c r="N367" s="160" t="str">
        <f t="shared" si="28"/>
        <v/>
      </c>
      <c r="O367" s="21"/>
      <c r="P367" s="160" t="str">
        <f t="shared" si="29"/>
        <v/>
      </c>
      <c r="Q367" s="160">
        <f t="shared" si="30"/>
        <v>0</v>
      </c>
      <c r="R367" s="160" t="str">
        <f t="shared" si="31"/>
        <v/>
      </c>
      <c r="S367" s="160" t="str">
        <f t="shared" si="32"/>
        <v/>
      </c>
      <c r="T367" s="50" t="str">
        <f>IF($F367="","",IF(ISERROR(VLOOKUP(F367,PROVEEDORES!$D$8:$I$507,5,0)),1,VLOOKUP($F367,PROVEEDORES!$D$8:$I$507,5,0)))</f>
        <v/>
      </c>
    </row>
    <row r="368" spans="3:20" ht="17.45" customHeight="1" x14ac:dyDescent="0.25">
      <c r="C368" s="188"/>
      <c r="D368" s="189"/>
      <c r="E368" s="178"/>
      <c r="F368" s="178"/>
      <c r="G368" s="190">
        <f>DATOS!$E$13</f>
        <v>1</v>
      </c>
      <c r="H368" s="178"/>
      <c r="I368" s="191"/>
      <c r="J368" s="178"/>
      <c r="K368" s="178"/>
      <c r="L368" s="178"/>
      <c r="M368" s="178"/>
      <c r="N368" s="160" t="str">
        <f t="shared" si="28"/>
        <v/>
      </c>
      <c r="O368" s="21"/>
      <c r="P368" s="160" t="str">
        <f t="shared" si="29"/>
        <v/>
      </c>
      <c r="Q368" s="160">
        <f t="shared" si="30"/>
        <v>0</v>
      </c>
      <c r="R368" s="160" t="str">
        <f t="shared" si="31"/>
        <v/>
      </c>
      <c r="S368" s="160" t="str">
        <f t="shared" si="32"/>
        <v/>
      </c>
      <c r="T368" s="50" t="str">
        <f>IF($F368="","",IF(ISERROR(VLOOKUP(F368,PROVEEDORES!$D$8:$I$507,5,0)),1,VLOOKUP($F368,PROVEEDORES!$D$8:$I$507,5,0)))</f>
        <v/>
      </c>
    </row>
    <row r="369" spans="3:20" ht="17.45" customHeight="1" x14ac:dyDescent="0.25">
      <c r="C369" s="188"/>
      <c r="D369" s="189"/>
      <c r="E369" s="178"/>
      <c r="F369" s="178"/>
      <c r="G369" s="190">
        <f>DATOS!$E$13</f>
        <v>1</v>
      </c>
      <c r="H369" s="178"/>
      <c r="I369" s="191"/>
      <c r="J369" s="178"/>
      <c r="K369" s="178"/>
      <c r="L369" s="178"/>
      <c r="M369" s="178"/>
      <c r="N369" s="160" t="str">
        <f t="shared" si="28"/>
        <v/>
      </c>
      <c r="O369" s="21"/>
      <c r="P369" s="160" t="str">
        <f t="shared" si="29"/>
        <v/>
      </c>
      <c r="Q369" s="160">
        <f t="shared" si="30"/>
        <v>0</v>
      </c>
      <c r="R369" s="160" t="str">
        <f t="shared" si="31"/>
        <v/>
      </c>
      <c r="S369" s="160" t="str">
        <f t="shared" si="32"/>
        <v/>
      </c>
      <c r="T369" s="50" t="str">
        <f>IF($F369="","",IF(ISERROR(VLOOKUP(F369,PROVEEDORES!$D$8:$I$507,5,0)),1,VLOOKUP($F369,PROVEEDORES!$D$8:$I$507,5,0)))</f>
        <v/>
      </c>
    </row>
    <row r="370" spans="3:20" ht="17.45" customHeight="1" x14ac:dyDescent="0.25">
      <c r="C370" s="188"/>
      <c r="D370" s="189"/>
      <c r="E370" s="178"/>
      <c r="F370" s="178"/>
      <c r="G370" s="190">
        <f>DATOS!$E$13</f>
        <v>1</v>
      </c>
      <c r="H370" s="178"/>
      <c r="I370" s="191"/>
      <c r="J370" s="178"/>
      <c r="K370" s="178"/>
      <c r="L370" s="178"/>
      <c r="M370" s="178"/>
      <c r="N370" s="160" t="str">
        <f t="shared" si="28"/>
        <v/>
      </c>
      <c r="O370" s="21"/>
      <c r="P370" s="160" t="str">
        <f t="shared" si="29"/>
        <v/>
      </c>
      <c r="Q370" s="160">
        <f t="shared" si="30"/>
        <v>0</v>
      </c>
      <c r="R370" s="160" t="str">
        <f t="shared" si="31"/>
        <v/>
      </c>
      <c r="S370" s="160" t="str">
        <f t="shared" si="32"/>
        <v/>
      </c>
      <c r="T370" s="50" t="str">
        <f>IF($F370="","",IF(ISERROR(VLOOKUP(F370,PROVEEDORES!$D$8:$I$507,5,0)),1,VLOOKUP($F370,PROVEEDORES!$D$8:$I$507,5,0)))</f>
        <v/>
      </c>
    </row>
    <row r="371" spans="3:20" ht="17.45" customHeight="1" x14ac:dyDescent="0.25">
      <c r="C371" s="188"/>
      <c r="D371" s="189"/>
      <c r="E371" s="178"/>
      <c r="F371" s="178"/>
      <c r="G371" s="190">
        <f>DATOS!$E$13</f>
        <v>1</v>
      </c>
      <c r="H371" s="178"/>
      <c r="I371" s="191"/>
      <c r="J371" s="178"/>
      <c r="K371" s="178"/>
      <c r="L371" s="178"/>
      <c r="M371" s="178"/>
      <c r="N371" s="160" t="str">
        <f t="shared" si="28"/>
        <v/>
      </c>
      <c r="O371" s="21"/>
      <c r="P371" s="160" t="str">
        <f t="shared" si="29"/>
        <v/>
      </c>
      <c r="Q371" s="160">
        <f t="shared" si="30"/>
        <v>0</v>
      </c>
      <c r="R371" s="160" t="str">
        <f t="shared" si="31"/>
        <v/>
      </c>
      <c r="S371" s="160" t="str">
        <f t="shared" si="32"/>
        <v/>
      </c>
      <c r="T371" s="50" t="str">
        <f>IF($F371="","",IF(ISERROR(VLOOKUP(F371,PROVEEDORES!$D$8:$I$507,5,0)),1,VLOOKUP($F371,PROVEEDORES!$D$8:$I$507,5,0)))</f>
        <v/>
      </c>
    </row>
    <row r="372" spans="3:20" ht="17.45" customHeight="1" x14ac:dyDescent="0.25">
      <c r="C372" s="188"/>
      <c r="D372" s="189"/>
      <c r="E372" s="178"/>
      <c r="F372" s="178"/>
      <c r="G372" s="190">
        <f>DATOS!$E$13</f>
        <v>1</v>
      </c>
      <c r="H372" s="178"/>
      <c r="I372" s="191"/>
      <c r="J372" s="178"/>
      <c r="K372" s="178"/>
      <c r="L372" s="178"/>
      <c r="M372" s="178"/>
      <c r="N372" s="160" t="str">
        <f t="shared" si="28"/>
        <v/>
      </c>
      <c r="O372" s="21"/>
      <c r="P372" s="160" t="str">
        <f t="shared" si="29"/>
        <v/>
      </c>
      <c r="Q372" s="160">
        <f t="shared" si="30"/>
        <v>0</v>
      </c>
      <c r="R372" s="160" t="str">
        <f t="shared" si="31"/>
        <v/>
      </c>
      <c r="S372" s="160" t="str">
        <f t="shared" si="32"/>
        <v/>
      </c>
      <c r="T372" s="50" t="str">
        <f>IF($F372="","",IF(ISERROR(VLOOKUP(F372,PROVEEDORES!$D$8:$I$507,5,0)),1,VLOOKUP($F372,PROVEEDORES!$D$8:$I$507,5,0)))</f>
        <v/>
      </c>
    </row>
    <row r="373" spans="3:20" ht="17.45" customHeight="1" x14ac:dyDescent="0.25">
      <c r="C373" s="188"/>
      <c r="D373" s="189"/>
      <c r="E373" s="178"/>
      <c r="F373" s="178"/>
      <c r="G373" s="190">
        <f>DATOS!$E$13</f>
        <v>1</v>
      </c>
      <c r="H373" s="178"/>
      <c r="I373" s="191"/>
      <c r="J373" s="178"/>
      <c r="K373" s="178"/>
      <c r="L373" s="178"/>
      <c r="M373" s="178"/>
      <c r="N373" s="160" t="str">
        <f t="shared" si="28"/>
        <v/>
      </c>
      <c r="O373" s="21"/>
      <c r="P373" s="160" t="str">
        <f t="shared" si="29"/>
        <v/>
      </c>
      <c r="Q373" s="160">
        <f t="shared" si="30"/>
        <v>0</v>
      </c>
      <c r="R373" s="160" t="str">
        <f t="shared" si="31"/>
        <v/>
      </c>
      <c r="S373" s="160" t="str">
        <f t="shared" si="32"/>
        <v/>
      </c>
      <c r="T373" s="50" t="str">
        <f>IF($F373="","",IF(ISERROR(VLOOKUP(F373,PROVEEDORES!$D$8:$I$507,5,0)),1,VLOOKUP($F373,PROVEEDORES!$D$8:$I$507,5,0)))</f>
        <v/>
      </c>
    </row>
    <row r="374" spans="3:20" ht="17.45" customHeight="1" x14ac:dyDescent="0.25">
      <c r="C374" s="188"/>
      <c r="D374" s="189"/>
      <c r="E374" s="178"/>
      <c r="F374" s="178"/>
      <c r="G374" s="190">
        <f>DATOS!$E$13</f>
        <v>1</v>
      </c>
      <c r="H374" s="178"/>
      <c r="I374" s="191"/>
      <c r="J374" s="178"/>
      <c r="K374" s="178"/>
      <c r="L374" s="178"/>
      <c r="M374" s="178"/>
      <c r="N374" s="160" t="str">
        <f t="shared" si="28"/>
        <v/>
      </c>
      <c r="O374" s="21"/>
      <c r="P374" s="160" t="str">
        <f t="shared" si="29"/>
        <v/>
      </c>
      <c r="Q374" s="160">
        <f t="shared" si="30"/>
        <v>0</v>
      </c>
      <c r="R374" s="160" t="str">
        <f t="shared" si="31"/>
        <v/>
      </c>
      <c r="S374" s="160" t="str">
        <f t="shared" si="32"/>
        <v/>
      </c>
      <c r="T374" s="50" t="str">
        <f>IF($F374="","",IF(ISERROR(VLOOKUP(F374,PROVEEDORES!$D$8:$I$507,5,0)),1,VLOOKUP($F374,PROVEEDORES!$D$8:$I$507,5,0)))</f>
        <v/>
      </c>
    </row>
    <row r="375" spans="3:20" ht="17.45" customHeight="1" x14ac:dyDescent="0.25">
      <c r="C375" s="188"/>
      <c r="D375" s="189"/>
      <c r="E375" s="178"/>
      <c r="F375" s="178"/>
      <c r="G375" s="190">
        <f>DATOS!$E$13</f>
        <v>1</v>
      </c>
      <c r="H375" s="178"/>
      <c r="I375" s="191"/>
      <c r="J375" s="178"/>
      <c r="K375" s="178"/>
      <c r="L375" s="178"/>
      <c r="M375" s="178"/>
      <c r="N375" s="160" t="str">
        <f t="shared" si="28"/>
        <v/>
      </c>
      <c r="O375" s="21"/>
      <c r="P375" s="160" t="str">
        <f t="shared" si="29"/>
        <v/>
      </c>
      <c r="Q375" s="160">
        <f t="shared" si="30"/>
        <v>0</v>
      </c>
      <c r="R375" s="160" t="str">
        <f t="shared" si="31"/>
        <v/>
      </c>
      <c r="S375" s="160" t="str">
        <f t="shared" si="32"/>
        <v/>
      </c>
      <c r="T375" s="50" t="str">
        <f>IF($F375="","",IF(ISERROR(VLOOKUP(F375,PROVEEDORES!$D$8:$I$507,5,0)),1,VLOOKUP($F375,PROVEEDORES!$D$8:$I$507,5,0)))</f>
        <v/>
      </c>
    </row>
    <row r="376" spans="3:20" ht="17.45" customHeight="1" x14ac:dyDescent="0.25">
      <c r="C376" s="188"/>
      <c r="D376" s="189"/>
      <c r="E376" s="178"/>
      <c r="F376" s="178"/>
      <c r="G376" s="190">
        <f>DATOS!$E$13</f>
        <v>1</v>
      </c>
      <c r="H376" s="178"/>
      <c r="I376" s="191"/>
      <c r="J376" s="178"/>
      <c r="K376" s="178"/>
      <c r="L376" s="178"/>
      <c r="M376" s="178"/>
      <c r="N376" s="160" t="str">
        <f t="shared" si="28"/>
        <v/>
      </c>
      <c r="O376" s="21"/>
      <c r="P376" s="160" t="str">
        <f t="shared" si="29"/>
        <v/>
      </c>
      <c r="Q376" s="160">
        <f t="shared" si="30"/>
        <v>0</v>
      </c>
      <c r="R376" s="160" t="str">
        <f t="shared" si="31"/>
        <v/>
      </c>
      <c r="S376" s="160" t="str">
        <f t="shared" si="32"/>
        <v/>
      </c>
      <c r="T376" s="50" t="str">
        <f>IF($F376="","",IF(ISERROR(VLOOKUP(F376,PROVEEDORES!$D$8:$I$507,5,0)),1,VLOOKUP($F376,PROVEEDORES!$D$8:$I$507,5,0)))</f>
        <v/>
      </c>
    </row>
    <row r="377" spans="3:20" ht="17.45" customHeight="1" x14ac:dyDescent="0.25">
      <c r="C377" s="188"/>
      <c r="D377" s="189"/>
      <c r="E377" s="178"/>
      <c r="F377" s="178"/>
      <c r="G377" s="190">
        <f>DATOS!$E$13</f>
        <v>1</v>
      </c>
      <c r="H377" s="178"/>
      <c r="I377" s="191"/>
      <c r="J377" s="178"/>
      <c r="K377" s="178"/>
      <c r="L377" s="178"/>
      <c r="M377" s="178"/>
      <c r="N377" s="160" t="str">
        <f t="shared" si="28"/>
        <v/>
      </c>
      <c r="O377" s="21"/>
      <c r="P377" s="160" t="str">
        <f t="shared" si="29"/>
        <v/>
      </c>
      <c r="Q377" s="160">
        <f t="shared" si="30"/>
        <v>0</v>
      </c>
      <c r="R377" s="160" t="str">
        <f t="shared" si="31"/>
        <v/>
      </c>
      <c r="S377" s="160" t="str">
        <f t="shared" si="32"/>
        <v/>
      </c>
      <c r="T377" s="50" t="str">
        <f>IF($F377="","",IF(ISERROR(VLOOKUP(F377,PROVEEDORES!$D$8:$I$507,5,0)),1,VLOOKUP($F377,PROVEEDORES!$D$8:$I$507,5,0)))</f>
        <v/>
      </c>
    </row>
    <row r="378" spans="3:20" ht="17.45" customHeight="1" x14ac:dyDescent="0.25">
      <c r="C378" s="188"/>
      <c r="D378" s="189"/>
      <c r="E378" s="178"/>
      <c r="F378" s="178"/>
      <c r="G378" s="190">
        <f>DATOS!$E$13</f>
        <v>1</v>
      </c>
      <c r="H378" s="178"/>
      <c r="I378" s="191"/>
      <c r="J378" s="178"/>
      <c r="K378" s="178"/>
      <c r="L378" s="178"/>
      <c r="M378" s="178"/>
      <c r="N378" s="160" t="str">
        <f t="shared" si="28"/>
        <v/>
      </c>
      <c r="O378" s="21"/>
      <c r="P378" s="160" t="str">
        <f t="shared" si="29"/>
        <v/>
      </c>
      <c r="Q378" s="160">
        <f t="shared" si="30"/>
        <v>0</v>
      </c>
      <c r="R378" s="160" t="str">
        <f t="shared" si="31"/>
        <v/>
      </c>
      <c r="S378" s="160" t="str">
        <f t="shared" si="32"/>
        <v/>
      </c>
      <c r="T378" s="50" t="str">
        <f>IF($F378="","",IF(ISERROR(VLOOKUP(F378,PROVEEDORES!$D$8:$I$507,5,0)),1,VLOOKUP($F378,PROVEEDORES!$D$8:$I$507,5,0)))</f>
        <v/>
      </c>
    </row>
    <row r="379" spans="3:20" ht="17.45" customHeight="1" x14ac:dyDescent="0.25">
      <c r="C379" s="188"/>
      <c r="D379" s="189"/>
      <c r="E379" s="178"/>
      <c r="F379" s="178"/>
      <c r="G379" s="190">
        <f>DATOS!$E$13</f>
        <v>1</v>
      </c>
      <c r="H379" s="178"/>
      <c r="I379" s="191"/>
      <c r="J379" s="178"/>
      <c r="K379" s="178"/>
      <c r="L379" s="178"/>
      <c r="M379" s="178"/>
      <c r="N379" s="160" t="str">
        <f t="shared" si="28"/>
        <v/>
      </c>
      <c r="O379" s="21"/>
      <c r="P379" s="160" t="str">
        <f t="shared" si="29"/>
        <v/>
      </c>
      <c r="Q379" s="160">
        <f t="shared" si="30"/>
        <v>0</v>
      </c>
      <c r="R379" s="160" t="str">
        <f t="shared" si="31"/>
        <v/>
      </c>
      <c r="S379" s="160" t="str">
        <f t="shared" si="32"/>
        <v/>
      </c>
      <c r="T379" s="50" t="str">
        <f>IF($F379="","",IF(ISERROR(VLOOKUP(F379,PROVEEDORES!$D$8:$I$507,5,0)),1,VLOOKUP($F379,PROVEEDORES!$D$8:$I$507,5,0)))</f>
        <v/>
      </c>
    </row>
    <row r="380" spans="3:20" ht="17.45" customHeight="1" x14ac:dyDescent="0.25">
      <c r="C380" s="188"/>
      <c r="D380" s="189"/>
      <c r="E380" s="178"/>
      <c r="F380" s="178"/>
      <c r="G380" s="190">
        <f>DATOS!$E$13</f>
        <v>1</v>
      </c>
      <c r="H380" s="178"/>
      <c r="I380" s="191"/>
      <c r="J380" s="178"/>
      <c r="K380" s="178"/>
      <c r="L380" s="178"/>
      <c r="M380" s="178"/>
      <c r="N380" s="160" t="str">
        <f t="shared" si="28"/>
        <v/>
      </c>
      <c r="O380" s="21"/>
      <c r="P380" s="160" t="str">
        <f t="shared" si="29"/>
        <v/>
      </c>
      <c r="Q380" s="160">
        <f t="shared" si="30"/>
        <v>0</v>
      </c>
      <c r="R380" s="160" t="str">
        <f t="shared" si="31"/>
        <v/>
      </c>
      <c r="S380" s="160" t="str">
        <f t="shared" si="32"/>
        <v/>
      </c>
      <c r="T380" s="50" t="str">
        <f>IF($F380="","",IF(ISERROR(VLOOKUP(F380,PROVEEDORES!$D$8:$I$507,5,0)),1,VLOOKUP($F380,PROVEEDORES!$D$8:$I$507,5,0)))</f>
        <v/>
      </c>
    </row>
    <row r="381" spans="3:20" ht="17.45" customHeight="1" x14ac:dyDescent="0.25">
      <c r="C381" s="188"/>
      <c r="D381" s="189"/>
      <c r="E381" s="178"/>
      <c r="F381" s="178"/>
      <c r="G381" s="190">
        <f>DATOS!$E$13</f>
        <v>1</v>
      </c>
      <c r="H381" s="178"/>
      <c r="I381" s="191"/>
      <c r="J381" s="178"/>
      <c r="K381" s="178"/>
      <c r="L381" s="178"/>
      <c r="M381" s="178"/>
      <c r="N381" s="160" t="str">
        <f t="shared" si="28"/>
        <v/>
      </c>
      <c r="O381" s="21"/>
      <c r="P381" s="160" t="str">
        <f t="shared" si="29"/>
        <v/>
      </c>
      <c r="Q381" s="160">
        <f t="shared" si="30"/>
        <v>0</v>
      </c>
      <c r="R381" s="160" t="str">
        <f t="shared" si="31"/>
        <v/>
      </c>
      <c r="S381" s="160" t="str">
        <f t="shared" si="32"/>
        <v/>
      </c>
      <c r="T381" s="50" t="str">
        <f>IF($F381="","",IF(ISERROR(VLOOKUP(F381,PROVEEDORES!$D$8:$I$507,5,0)),1,VLOOKUP($F381,PROVEEDORES!$D$8:$I$507,5,0)))</f>
        <v/>
      </c>
    </row>
    <row r="382" spans="3:20" ht="17.45" customHeight="1" x14ac:dyDescent="0.25">
      <c r="C382" s="188"/>
      <c r="D382" s="189"/>
      <c r="E382" s="178"/>
      <c r="F382" s="178"/>
      <c r="G382" s="190">
        <f>DATOS!$E$13</f>
        <v>1</v>
      </c>
      <c r="H382" s="178"/>
      <c r="I382" s="191"/>
      <c r="J382" s="178"/>
      <c r="K382" s="178"/>
      <c r="L382" s="178"/>
      <c r="M382" s="178"/>
      <c r="N382" s="160" t="str">
        <f t="shared" si="28"/>
        <v/>
      </c>
      <c r="O382" s="21"/>
      <c r="P382" s="160" t="str">
        <f t="shared" si="29"/>
        <v/>
      </c>
      <c r="Q382" s="160">
        <f t="shared" si="30"/>
        <v>0</v>
      </c>
      <c r="R382" s="160" t="str">
        <f t="shared" si="31"/>
        <v/>
      </c>
      <c r="S382" s="160" t="str">
        <f t="shared" si="32"/>
        <v/>
      </c>
      <c r="T382" s="50" t="str">
        <f>IF($F382="","",IF(ISERROR(VLOOKUP(F382,PROVEEDORES!$D$8:$I$507,5,0)),1,VLOOKUP($F382,PROVEEDORES!$D$8:$I$507,5,0)))</f>
        <v/>
      </c>
    </row>
    <row r="383" spans="3:20" ht="17.45" customHeight="1" x14ac:dyDescent="0.25">
      <c r="C383" s="188"/>
      <c r="D383" s="189"/>
      <c r="E383" s="178"/>
      <c r="F383" s="178"/>
      <c r="G383" s="190">
        <f>DATOS!$E$13</f>
        <v>1</v>
      </c>
      <c r="H383" s="178"/>
      <c r="I383" s="191"/>
      <c r="J383" s="178"/>
      <c r="K383" s="178"/>
      <c r="L383" s="178"/>
      <c r="M383" s="178"/>
      <c r="N383" s="160" t="str">
        <f t="shared" si="28"/>
        <v/>
      </c>
      <c r="O383" s="21"/>
      <c r="P383" s="160" t="str">
        <f t="shared" si="29"/>
        <v/>
      </c>
      <c r="Q383" s="160">
        <f t="shared" si="30"/>
        <v>0</v>
      </c>
      <c r="R383" s="160" t="str">
        <f t="shared" si="31"/>
        <v/>
      </c>
      <c r="S383" s="160" t="str">
        <f t="shared" si="32"/>
        <v/>
      </c>
      <c r="T383" s="50" t="str">
        <f>IF($F383="","",IF(ISERROR(VLOOKUP(F383,PROVEEDORES!$D$8:$I$507,5,0)),1,VLOOKUP($F383,PROVEEDORES!$D$8:$I$507,5,0)))</f>
        <v/>
      </c>
    </row>
    <row r="384" spans="3:20" ht="17.45" customHeight="1" x14ac:dyDescent="0.25">
      <c r="C384" s="188"/>
      <c r="D384" s="189"/>
      <c r="E384" s="178"/>
      <c r="F384" s="178"/>
      <c r="G384" s="190">
        <f>DATOS!$E$13</f>
        <v>1</v>
      </c>
      <c r="H384" s="178"/>
      <c r="I384" s="191"/>
      <c r="J384" s="178"/>
      <c r="K384" s="178"/>
      <c r="L384" s="178"/>
      <c r="M384" s="178"/>
      <c r="N384" s="160" t="str">
        <f t="shared" si="28"/>
        <v/>
      </c>
      <c r="O384" s="21"/>
      <c r="P384" s="160" t="str">
        <f t="shared" si="29"/>
        <v/>
      </c>
      <c r="Q384" s="160">
        <f t="shared" si="30"/>
        <v>0</v>
      </c>
      <c r="R384" s="160" t="str">
        <f t="shared" si="31"/>
        <v/>
      </c>
      <c r="S384" s="160" t="str">
        <f t="shared" si="32"/>
        <v/>
      </c>
      <c r="T384" s="50" t="str">
        <f>IF($F384="","",IF(ISERROR(VLOOKUP(F384,PROVEEDORES!$D$8:$I$507,5,0)),1,VLOOKUP($F384,PROVEEDORES!$D$8:$I$507,5,0)))</f>
        <v/>
      </c>
    </row>
    <row r="385" spans="3:20" ht="17.45" customHeight="1" x14ac:dyDescent="0.25">
      <c r="C385" s="188"/>
      <c r="D385" s="189"/>
      <c r="E385" s="178"/>
      <c r="F385" s="178"/>
      <c r="G385" s="190">
        <f>DATOS!$E$13</f>
        <v>1</v>
      </c>
      <c r="H385" s="178"/>
      <c r="I385" s="191"/>
      <c r="J385" s="178"/>
      <c r="K385" s="178"/>
      <c r="L385" s="178"/>
      <c r="M385" s="178"/>
      <c r="N385" s="160" t="str">
        <f t="shared" si="28"/>
        <v/>
      </c>
      <c r="O385" s="21"/>
      <c r="P385" s="160" t="str">
        <f t="shared" si="29"/>
        <v/>
      </c>
      <c r="Q385" s="160">
        <f t="shared" si="30"/>
        <v>0</v>
      </c>
      <c r="R385" s="160" t="str">
        <f t="shared" si="31"/>
        <v/>
      </c>
      <c r="S385" s="160" t="str">
        <f t="shared" si="32"/>
        <v/>
      </c>
      <c r="T385" s="50" t="str">
        <f>IF($F385="","",IF(ISERROR(VLOOKUP(F385,PROVEEDORES!$D$8:$I$507,5,0)),1,VLOOKUP($F385,PROVEEDORES!$D$8:$I$507,5,0)))</f>
        <v/>
      </c>
    </row>
    <row r="386" spans="3:20" ht="17.45" customHeight="1" x14ac:dyDescent="0.25">
      <c r="C386" s="188"/>
      <c r="D386" s="189"/>
      <c r="E386" s="178"/>
      <c r="F386" s="178"/>
      <c r="G386" s="190">
        <f>DATOS!$E$13</f>
        <v>1</v>
      </c>
      <c r="H386" s="178"/>
      <c r="I386" s="191"/>
      <c r="J386" s="178"/>
      <c r="K386" s="178"/>
      <c r="L386" s="178"/>
      <c r="M386" s="178"/>
      <c r="N386" s="160" t="str">
        <f t="shared" si="28"/>
        <v/>
      </c>
      <c r="O386" s="21"/>
      <c r="P386" s="160" t="str">
        <f t="shared" si="29"/>
        <v/>
      </c>
      <c r="Q386" s="160">
        <f t="shared" si="30"/>
        <v>0</v>
      </c>
      <c r="R386" s="160" t="str">
        <f t="shared" si="31"/>
        <v/>
      </c>
      <c r="S386" s="160" t="str">
        <f t="shared" si="32"/>
        <v/>
      </c>
      <c r="T386" s="50" t="str">
        <f>IF($F386="","",IF(ISERROR(VLOOKUP(F386,PROVEEDORES!$D$8:$I$507,5,0)),1,VLOOKUP($F386,PROVEEDORES!$D$8:$I$507,5,0)))</f>
        <v/>
      </c>
    </row>
    <row r="387" spans="3:20" ht="17.45" customHeight="1" x14ac:dyDescent="0.25">
      <c r="C387" s="188"/>
      <c r="D387" s="189"/>
      <c r="E387" s="178"/>
      <c r="F387" s="178"/>
      <c r="G387" s="190">
        <f>DATOS!$E$13</f>
        <v>1</v>
      </c>
      <c r="H387" s="178"/>
      <c r="I387" s="191"/>
      <c r="J387" s="178"/>
      <c r="K387" s="178"/>
      <c r="L387" s="178"/>
      <c r="M387" s="178"/>
      <c r="N387" s="160" t="str">
        <f t="shared" si="28"/>
        <v/>
      </c>
      <c r="O387" s="21"/>
      <c r="P387" s="160" t="str">
        <f t="shared" si="29"/>
        <v/>
      </c>
      <c r="Q387" s="160">
        <f t="shared" si="30"/>
        <v>0</v>
      </c>
      <c r="R387" s="160" t="str">
        <f t="shared" si="31"/>
        <v/>
      </c>
      <c r="S387" s="160" t="str">
        <f t="shared" si="32"/>
        <v/>
      </c>
      <c r="T387" s="50" t="str">
        <f>IF($F387="","",IF(ISERROR(VLOOKUP(F387,PROVEEDORES!$D$8:$I$507,5,0)),1,VLOOKUP($F387,PROVEEDORES!$D$8:$I$507,5,0)))</f>
        <v/>
      </c>
    </row>
    <row r="388" spans="3:20" ht="17.45" customHeight="1" x14ac:dyDescent="0.25">
      <c r="C388" s="188"/>
      <c r="D388" s="189"/>
      <c r="E388" s="178"/>
      <c r="F388" s="178"/>
      <c r="G388" s="190">
        <f>DATOS!$E$13</f>
        <v>1</v>
      </c>
      <c r="H388" s="178"/>
      <c r="I388" s="191"/>
      <c r="J388" s="178"/>
      <c r="K388" s="178"/>
      <c r="L388" s="178"/>
      <c r="M388" s="178"/>
      <c r="N388" s="160" t="str">
        <f t="shared" si="28"/>
        <v/>
      </c>
      <c r="O388" s="21"/>
      <c r="P388" s="160" t="str">
        <f t="shared" si="29"/>
        <v/>
      </c>
      <c r="Q388" s="160">
        <f t="shared" si="30"/>
        <v>0</v>
      </c>
      <c r="R388" s="160" t="str">
        <f t="shared" si="31"/>
        <v/>
      </c>
      <c r="S388" s="160" t="str">
        <f t="shared" si="32"/>
        <v/>
      </c>
      <c r="T388" s="50" t="str">
        <f>IF($F388="","",IF(ISERROR(VLOOKUP(F388,PROVEEDORES!$D$8:$I$507,5,0)),1,VLOOKUP($F388,PROVEEDORES!$D$8:$I$507,5,0)))</f>
        <v/>
      </c>
    </row>
    <row r="389" spans="3:20" ht="17.45" customHeight="1" x14ac:dyDescent="0.25">
      <c r="C389" s="188"/>
      <c r="D389" s="189"/>
      <c r="E389" s="178"/>
      <c r="F389" s="178"/>
      <c r="G389" s="190">
        <f>DATOS!$E$13</f>
        <v>1</v>
      </c>
      <c r="H389" s="178"/>
      <c r="I389" s="191"/>
      <c r="J389" s="178"/>
      <c r="K389" s="178"/>
      <c r="L389" s="178"/>
      <c r="M389" s="178"/>
      <c r="N389" s="160" t="str">
        <f t="shared" si="28"/>
        <v/>
      </c>
      <c r="O389" s="21"/>
      <c r="P389" s="160" t="str">
        <f t="shared" si="29"/>
        <v/>
      </c>
      <c r="Q389" s="160">
        <f t="shared" si="30"/>
        <v>0</v>
      </c>
      <c r="R389" s="160" t="str">
        <f t="shared" si="31"/>
        <v/>
      </c>
      <c r="S389" s="160" t="str">
        <f t="shared" si="32"/>
        <v/>
      </c>
      <c r="T389" s="50" t="str">
        <f>IF($F389="","",IF(ISERROR(VLOOKUP(F389,PROVEEDORES!$D$8:$I$507,5,0)),1,VLOOKUP($F389,PROVEEDORES!$D$8:$I$507,5,0)))</f>
        <v/>
      </c>
    </row>
    <row r="390" spans="3:20" ht="17.45" customHeight="1" x14ac:dyDescent="0.25">
      <c r="C390" s="188"/>
      <c r="D390" s="189"/>
      <c r="E390" s="178"/>
      <c r="F390" s="178"/>
      <c r="G390" s="190">
        <f>DATOS!$E$13</f>
        <v>1</v>
      </c>
      <c r="H390" s="178"/>
      <c r="I390" s="191"/>
      <c r="J390" s="178"/>
      <c r="K390" s="178"/>
      <c r="L390" s="178"/>
      <c r="M390" s="178"/>
      <c r="N390" s="160" t="str">
        <f t="shared" si="28"/>
        <v/>
      </c>
      <c r="O390" s="21"/>
      <c r="P390" s="160" t="str">
        <f t="shared" si="29"/>
        <v/>
      </c>
      <c r="Q390" s="160">
        <f t="shared" si="30"/>
        <v>0</v>
      </c>
      <c r="R390" s="160" t="str">
        <f t="shared" si="31"/>
        <v/>
      </c>
      <c r="S390" s="160" t="str">
        <f t="shared" si="32"/>
        <v/>
      </c>
      <c r="T390" s="50" t="str">
        <f>IF($F390="","",IF(ISERROR(VLOOKUP(F390,PROVEEDORES!$D$8:$I$507,5,0)),1,VLOOKUP($F390,PROVEEDORES!$D$8:$I$507,5,0)))</f>
        <v/>
      </c>
    </row>
    <row r="391" spans="3:20" ht="17.45" customHeight="1" x14ac:dyDescent="0.25">
      <c r="C391" s="188"/>
      <c r="D391" s="189"/>
      <c r="E391" s="178"/>
      <c r="F391" s="178"/>
      <c r="G391" s="190">
        <f>DATOS!$E$13</f>
        <v>1</v>
      </c>
      <c r="H391" s="178"/>
      <c r="I391" s="191"/>
      <c r="J391" s="178"/>
      <c r="K391" s="178"/>
      <c r="L391" s="178"/>
      <c r="M391" s="178"/>
      <c r="N391" s="160" t="str">
        <f t="shared" si="28"/>
        <v/>
      </c>
      <c r="O391" s="21"/>
      <c r="P391" s="160" t="str">
        <f t="shared" si="29"/>
        <v/>
      </c>
      <c r="Q391" s="160">
        <f t="shared" si="30"/>
        <v>0</v>
      </c>
      <c r="R391" s="160" t="str">
        <f t="shared" si="31"/>
        <v/>
      </c>
      <c r="S391" s="160" t="str">
        <f t="shared" si="32"/>
        <v/>
      </c>
      <c r="T391" s="50" t="str">
        <f>IF($F391="","",IF(ISERROR(VLOOKUP(F391,PROVEEDORES!$D$8:$I$507,5,0)),1,VLOOKUP($F391,PROVEEDORES!$D$8:$I$507,5,0)))</f>
        <v/>
      </c>
    </row>
    <row r="392" spans="3:20" ht="17.45" customHeight="1" x14ac:dyDescent="0.25">
      <c r="C392" s="188"/>
      <c r="D392" s="189"/>
      <c r="E392" s="178"/>
      <c r="F392" s="178"/>
      <c r="G392" s="190">
        <f>DATOS!$E$13</f>
        <v>1</v>
      </c>
      <c r="H392" s="178"/>
      <c r="I392" s="191"/>
      <c r="J392" s="178"/>
      <c r="K392" s="178"/>
      <c r="L392" s="178"/>
      <c r="M392" s="178"/>
      <c r="N392" s="160" t="str">
        <f t="shared" si="28"/>
        <v/>
      </c>
      <c r="O392" s="21"/>
      <c r="P392" s="160" t="str">
        <f t="shared" si="29"/>
        <v/>
      </c>
      <c r="Q392" s="160">
        <f t="shared" si="30"/>
        <v>0</v>
      </c>
      <c r="R392" s="160" t="str">
        <f t="shared" si="31"/>
        <v/>
      </c>
      <c r="S392" s="160" t="str">
        <f t="shared" si="32"/>
        <v/>
      </c>
      <c r="T392" s="50" t="str">
        <f>IF($F392="","",IF(ISERROR(VLOOKUP(F392,PROVEEDORES!$D$8:$I$507,5,0)),1,VLOOKUP($F392,PROVEEDORES!$D$8:$I$507,5,0)))</f>
        <v/>
      </c>
    </row>
    <row r="393" spans="3:20" ht="17.45" customHeight="1" x14ac:dyDescent="0.25">
      <c r="C393" s="188"/>
      <c r="D393" s="189"/>
      <c r="E393" s="178"/>
      <c r="F393" s="178"/>
      <c r="G393" s="190">
        <f>DATOS!$E$13</f>
        <v>1</v>
      </c>
      <c r="H393" s="178"/>
      <c r="I393" s="191"/>
      <c r="J393" s="178"/>
      <c r="K393" s="178"/>
      <c r="L393" s="178"/>
      <c r="M393" s="178"/>
      <c r="N393" s="160" t="str">
        <f t="shared" si="28"/>
        <v/>
      </c>
      <c r="O393" s="21"/>
      <c r="P393" s="160" t="str">
        <f t="shared" si="29"/>
        <v/>
      </c>
      <c r="Q393" s="160">
        <f t="shared" si="30"/>
        <v>0</v>
      </c>
      <c r="R393" s="160" t="str">
        <f t="shared" si="31"/>
        <v/>
      </c>
      <c r="S393" s="160" t="str">
        <f t="shared" si="32"/>
        <v/>
      </c>
      <c r="T393" s="50" t="str">
        <f>IF($F393="","",IF(ISERROR(VLOOKUP(F393,PROVEEDORES!$D$8:$I$507,5,0)),1,VLOOKUP($F393,PROVEEDORES!$D$8:$I$507,5,0)))</f>
        <v/>
      </c>
    </row>
    <row r="394" spans="3:20" ht="17.45" customHeight="1" x14ac:dyDescent="0.25">
      <c r="C394" s="188"/>
      <c r="D394" s="189"/>
      <c r="E394" s="178"/>
      <c r="F394" s="178"/>
      <c r="G394" s="190">
        <f>DATOS!$E$13</f>
        <v>1</v>
      </c>
      <c r="H394" s="178"/>
      <c r="I394" s="191"/>
      <c r="J394" s="178"/>
      <c r="K394" s="178"/>
      <c r="L394" s="178"/>
      <c r="M394" s="178"/>
      <c r="N394" s="160" t="str">
        <f t="shared" si="28"/>
        <v/>
      </c>
      <c r="O394" s="21"/>
      <c r="P394" s="160" t="str">
        <f t="shared" si="29"/>
        <v/>
      </c>
      <c r="Q394" s="160">
        <f t="shared" si="30"/>
        <v>0</v>
      </c>
      <c r="R394" s="160" t="str">
        <f t="shared" si="31"/>
        <v/>
      </c>
      <c r="S394" s="160" t="str">
        <f t="shared" si="32"/>
        <v/>
      </c>
      <c r="T394" s="50" t="str">
        <f>IF($F394="","",IF(ISERROR(VLOOKUP(F394,PROVEEDORES!$D$8:$I$507,5,0)),1,VLOOKUP($F394,PROVEEDORES!$D$8:$I$507,5,0)))</f>
        <v/>
      </c>
    </row>
    <row r="395" spans="3:20" ht="17.45" customHeight="1" x14ac:dyDescent="0.25">
      <c r="C395" s="188"/>
      <c r="D395" s="189"/>
      <c r="E395" s="178"/>
      <c r="F395" s="178"/>
      <c r="G395" s="190">
        <f>DATOS!$E$13</f>
        <v>1</v>
      </c>
      <c r="H395" s="178"/>
      <c r="I395" s="191"/>
      <c r="J395" s="178"/>
      <c r="K395" s="178"/>
      <c r="L395" s="178"/>
      <c r="M395" s="178"/>
      <c r="N395" s="160" t="str">
        <f t="shared" si="28"/>
        <v/>
      </c>
      <c r="O395" s="21"/>
      <c r="P395" s="160" t="str">
        <f t="shared" si="29"/>
        <v/>
      </c>
      <c r="Q395" s="160">
        <f t="shared" si="30"/>
        <v>0</v>
      </c>
      <c r="R395" s="160" t="str">
        <f t="shared" si="31"/>
        <v/>
      </c>
      <c r="S395" s="160" t="str">
        <f t="shared" si="32"/>
        <v/>
      </c>
      <c r="T395" s="50" t="str">
        <f>IF($F395="","",IF(ISERROR(VLOOKUP(F395,PROVEEDORES!$D$8:$I$507,5,0)),1,VLOOKUP($F395,PROVEEDORES!$D$8:$I$507,5,0)))</f>
        <v/>
      </c>
    </row>
    <row r="396" spans="3:20" ht="17.45" customHeight="1" x14ac:dyDescent="0.25">
      <c r="C396" s="188"/>
      <c r="D396" s="189"/>
      <c r="E396" s="178"/>
      <c r="F396" s="178"/>
      <c r="G396" s="190">
        <f>DATOS!$E$13</f>
        <v>1</v>
      </c>
      <c r="H396" s="178"/>
      <c r="I396" s="191"/>
      <c r="J396" s="178"/>
      <c r="K396" s="178"/>
      <c r="L396" s="178"/>
      <c r="M396" s="178"/>
      <c r="N396" s="160" t="str">
        <f t="shared" si="28"/>
        <v/>
      </c>
      <c r="O396" s="21"/>
      <c r="P396" s="160" t="str">
        <f t="shared" si="29"/>
        <v/>
      </c>
      <c r="Q396" s="160">
        <f t="shared" si="30"/>
        <v>0</v>
      </c>
      <c r="R396" s="160" t="str">
        <f t="shared" si="31"/>
        <v/>
      </c>
      <c r="S396" s="160" t="str">
        <f t="shared" si="32"/>
        <v/>
      </c>
      <c r="T396" s="50" t="str">
        <f>IF($F396="","",IF(ISERROR(VLOOKUP(F396,PROVEEDORES!$D$8:$I$507,5,0)),1,VLOOKUP($F396,PROVEEDORES!$D$8:$I$507,5,0)))</f>
        <v/>
      </c>
    </row>
    <row r="397" spans="3:20" ht="17.45" customHeight="1" x14ac:dyDescent="0.25">
      <c r="C397" s="188"/>
      <c r="D397" s="189"/>
      <c r="E397" s="178"/>
      <c r="F397" s="178"/>
      <c r="G397" s="190">
        <f>DATOS!$E$13</f>
        <v>1</v>
      </c>
      <c r="H397" s="178"/>
      <c r="I397" s="191"/>
      <c r="J397" s="178"/>
      <c r="K397" s="178"/>
      <c r="L397" s="178"/>
      <c r="M397" s="178"/>
      <c r="N397" s="160" t="str">
        <f t="shared" si="28"/>
        <v/>
      </c>
      <c r="O397" s="21"/>
      <c r="P397" s="160" t="str">
        <f t="shared" si="29"/>
        <v/>
      </c>
      <c r="Q397" s="160">
        <f t="shared" si="30"/>
        <v>0</v>
      </c>
      <c r="R397" s="160" t="str">
        <f t="shared" si="31"/>
        <v/>
      </c>
      <c r="S397" s="160" t="str">
        <f t="shared" si="32"/>
        <v/>
      </c>
      <c r="T397" s="50" t="str">
        <f>IF($F397="","",IF(ISERROR(VLOOKUP(F397,PROVEEDORES!$D$8:$I$507,5,0)),1,VLOOKUP($F397,PROVEEDORES!$D$8:$I$507,5,0)))</f>
        <v/>
      </c>
    </row>
    <row r="398" spans="3:20" ht="17.45" customHeight="1" x14ac:dyDescent="0.25">
      <c r="C398" s="188"/>
      <c r="D398" s="189"/>
      <c r="E398" s="178"/>
      <c r="F398" s="178"/>
      <c r="G398" s="190">
        <f>DATOS!$E$13</f>
        <v>1</v>
      </c>
      <c r="H398" s="178"/>
      <c r="I398" s="191"/>
      <c r="J398" s="178"/>
      <c r="K398" s="178"/>
      <c r="L398" s="178"/>
      <c r="M398" s="178"/>
      <c r="N398" s="160" t="str">
        <f t="shared" si="28"/>
        <v/>
      </c>
      <c r="O398" s="21"/>
      <c r="P398" s="160" t="str">
        <f t="shared" si="29"/>
        <v/>
      </c>
      <c r="Q398" s="160">
        <f t="shared" si="30"/>
        <v>0</v>
      </c>
      <c r="R398" s="160" t="str">
        <f t="shared" si="31"/>
        <v/>
      </c>
      <c r="S398" s="160" t="str">
        <f t="shared" si="32"/>
        <v/>
      </c>
      <c r="T398" s="50" t="str">
        <f>IF($F398="","",IF(ISERROR(VLOOKUP(F398,PROVEEDORES!$D$8:$I$507,5,0)),1,VLOOKUP($F398,PROVEEDORES!$D$8:$I$507,5,0)))</f>
        <v/>
      </c>
    </row>
    <row r="399" spans="3:20" ht="17.45" customHeight="1" x14ac:dyDescent="0.25">
      <c r="C399" s="188"/>
      <c r="D399" s="189"/>
      <c r="E399" s="178"/>
      <c r="F399" s="178"/>
      <c r="G399" s="190">
        <f>DATOS!$E$13</f>
        <v>1</v>
      </c>
      <c r="H399" s="178"/>
      <c r="I399" s="191"/>
      <c r="J399" s="178"/>
      <c r="K399" s="178"/>
      <c r="L399" s="178"/>
      <c r="M399" s="178"/>
      <c r="N399" s="160" t="str">
        <f t="shared" si="28"/>
        <v/>
      </c>
      <c r="O399" s="21"/>
      <c r="P399" s="160" t="str">
        <f t="shared" si="29"/>
        <v/>
      </c>
      <c r="Q399" s="160">
        <f t="shared" si="30"/>
        <v>0</v>
      </c>
      <c r="R399" s="160" t="str">
        <f t="shared" si="31"/>
        <v/>
      </c>
      <c r="S399" s="160" t="str">
        <f t="shared" si="32"/>
        <v/>
      </c>
      <c r="T399" s="50" t="str">
        <f>IF($F399="","",IF(ISERROR(VLOOKUP(F399,PROVEEDORES!$D$8:$I$507,5,0)),1,VLOOKUP($F399,PROVEEDORES!$D$8:$I$507,5,0)))</f>
        <v/>
      </c>
    </row>
    <row r="400" spans="3:20" ht="17.45" customHeight="1" x14ac:dyDescent="0.25">
      <c r="C400" s="188"/>
      <c r="D400" s="189"/>
      <c r="E400" s="178"/>
      <c r="F400" s="178"/>
      <c r="G400" s="190">
        <f>DATOS!$E$13</f>
        <v>1</v>
      </c>
      <c r="H400" s="178"/>
      <c r="I400" s="191"/>
      <c r="J400" s="178"/>
      <c r="K400" s="178"/>
      <c r="L400" s="178"/>
      <c r="M400" s="178"/>
      <c r="N400" s="160" t="str">
        <f t="shared" si="28"/>
        <v/>
      </c>
      <c r="O400" s="21"/>
      <c r="P400" s="160" t="str">
        <f t="shared" si="29"/>
        <v/>
      </c>
      <c r="Q400" s="160">
        <f t="shared" si="30"/>
        <v>0</v>
      </c>
      <c r="R400" s="160" t="str">
        <f t="shared" si="31"/>
        <v/>
      </c>
      <c r="S400" s="160" t="str">
        <f t="shared" si="32"/>
        <v/>
      </c>
      <c r="T400" s="50" t="str">
        <f>IF($F400="","",IF(ISERROR(VLOOKUP(F400,PROVEEDORES!$D$8:$I$507,5,0)),1,VLOOKUP($F400,PROVEEDORES!$D$8:$I$507,5,0)))</f>
        <v/>
      </c>
    </row>
    <row r="401" spans="3:20" ht="17.45" customHeight="1" x14ac:dyDescent="0.25">
      <c r="C401" s="188"/>
      <c r="D401" s="189"/>
      <c r="E401" s="178"/>
      <c r="F401" s="178"/>
      <c r="G401" s="190">
        <f>DATOS!$E$13</f>
        <v>1</v>
      </c>
      <c r="H401" s="178"/>
      <c r="I401" s="191"/>
      <c r="J401" s="178"/>
      <c r="K401" s="178"/>
      <c r="L401" s="178"/>
      <c r="M401" s="178"/>
      <c r="N401" s="160" t="str">
        <f t="shared" si="28"/>
        <v/>
      </c>
      <c r="O401" s="21"/>
      <c r="P401" s="160" t="str">
        <f t="shared" si="29"/>
        <v/>
      </c>
      <c r="Q401" s="160">
        <f t="shared" si="30"/>
        <v>0</v>
      </c>
      <c r="R401" s="160" t="str">
        <f t="shared" si="31"/>
        <v/>
      </c>
      <c r="S401" s="160" t="str">
        <f t="shared" si="32"/>
        <v/>
      </c>
      <c r="T401" s="50" t="str">
        <f>IF($F401="","",IF(ISERROR(VLOOKUP(F401,PROVEEDORES!$D$8:$I$507,5,0)),1,VLOOKUP($F401,PROVEEDORES!$D$8:$I$507,5,0)))</f>
        <v/>
      </c>
    </row>
    <row r="402" spans="3:20" ht="17.45" customHeight="1" x14ac:dyDescent="0.25">
      <c r="C402" s="188"/>
      <c r="D402" s="189"/>
      <c r="E402" s="178"/>
      <c r="F402" s="178"/>
      <c r="G402" s="190">
        <f>DATOS!$E$13</f>
        <v>1</v>
      </c>
      <c r="H402" s="178"/>
      <c r="I402" s="191"/>
      <c r="J402" s="178"/>
      <c r="K402" s="178"/>
      <c r="L402" s="178"/>
      <c r="M402" s="178"/>
      <c r="N402" s="160" t="str">
        <f t="shared" ref="N402:N465" si="33">IF(H402&amp;J402&amp;K402&amp;L402&amp;M402="","",H402+J402+K402-L402-M402)</f>
        <v/>
      </c>
      <c r="O402" s="21"/>
      <c r="P402" s="160" t="str">
        <f t="shared" ref="P402:P465" si="34">IF($I402="E",H402,"")</f>
        <v/>
      </c>
      <c r="Q402" s="160">
        <f t="shared" si="30"/>
        <v>0</v>
      </c>
      <c r="R402" s="160" t="str">
        <f t="shared" si="31"/>
        <v/>
      </c>
      <c r="S402" s="160" t="str">
        <f t="shared" si="32"/>
        <v/>
      </c>
      <c r="T402" s="50" t="str">
        <f>IF($F402="","",IF(ISERROR(VLOOKUP(F402,PROVEEDORES!$D$8:$I$507,5,0)),1,VLOOKUP($F402,PROVEEDORES!$D$8:$I$507,5,0)))</f>
        <v/>
      </c>
    </row>
    <row r="403" spans="3:20" ht="17.45" customHeight="1" x14ac:dyDescent="0.25">
      <c r="C403" s="188"/>
      <c r="D403" s="189"/>
      <c r="E403" s="178"/>
      <c r="F403" s="178"/>
      <c r="G403" s="190">
        <f>DATOS!$E$13</f>
        <v>1</v>
      </c>
      <c r="H403" s="178"/>
      <c r="I403" s="191"/>
      <c r="J403" s="178"/>
      <c r="K403" s="178"/>
      <c r="L403" s="178"/>
      <c r="M403" s="178"/>
      <c r="N403" s="160" t="str">
        <f t="shared" si="33"/>
        <v/>
      </c>
      <c r="O403" s="21"/>
      <c r="P403" s="160" t="str">
        <f t="shared" si="34"/>
        <v/>
      </c>
      <c r="Q403" s="160">
        <f t="shared" ref="Q403:Q466" si="35">IF($I403=0%,H403,"")</f>
        <v>0</v>
      </c>
      <c r="R403" s="160" t="str">
        <f t="shared" ref="R403:R466" si="36">IF(OR($I403=8%,$I403=11%),$J403/$I403,"")</f>
        <v/>
      </c>
      <c r="S403" s="160" t="str">
        <f t="shared" ref="S403:S466" si="37">IF(OR($I403=15%,$I403=16%),$J403/$I403,"")</f>
        <v/>
      </c>
      <c r="T403" s="50" t="str">
        <f>IF($F403="","",IF(ISERROR(VLOOKUP(F403,PROVEEDORES!$D$8:$I$507,5,0)),1,VLOOKUP($F403,PROVEEDORES!$D$8:$I$507,5,0)))</f>
        <v/>
      </c>
    </row>
    <row r="404" spans="3:20" ht="17.45" customHeight="1" x14ac:dyDescent="0.25">
      <c r="C404" s="188"/>
      <c r="D404" s="189"/>
      <c r="E404" s="178"/>
      <c r="F404" s="178"/>
      <c r="G404" s="190">
        <f>DATOS!$E$13</f>
        <v>1</v>
      </c>
      <c r="H404" s="178"/>
      <c r="I404" s="191"/>
      <c r="J404" s="178"/>
      <c r="K404" s="178"/>
      <c r="L404" s="178"/>
      <c r="M404" s="178"/>
      <c r="N404" s="160" t="str">
        <f t="shared" si="33"/>
        <v/>
      </c>
      <c r="O404" s="21"/>
      <c r="P404" s="160" t="str">
        <f t="shared" si="34"/>
        <v/>
      </c>
      <c r="Q404" s="160">
        <f t="shared" si="35"/>
        <v>0</v>
      </c>
      <c r="R404" s="160" t="str">
        <f t="shared" si="36"/>
        <v/>
      </c>
      <c r="S404" s="160" t="str">
        <f t="shared" si="37"/>
        <v/>
      </c>
      <c r="T404" s="50" t="str">
        <f>IF($F404="","",IF(ISERROR(VLOOKUP(F404,PROVEEDORES!$D$8:$I$507,5,0)),1,VLOOKUP($F404,PROVEEDORES!$D$8:$I$507,5,0)))</f>
        <v/>
      </c>
    </row>
    <row r="405" spans="3:20" ht="17.45" customHeight="1" x14ac:dyDescent="0.25">
      <c r="C405" s="188"/>
      <c r="D405" s="189"/>
      <c r="E405" s="178"/>
      <c r="F405" s="178"/>
      <c r="G405" s="190">
        <f>DATOS!$E$13</f>
        <v>1</v>
      </c>
      <c r="H405" s="178"/>
      <c r="I405" s="191"/>
      <c r="J405" s="178"/>
      <c r="K405" s="178"/>
      <c r="L405" s="178"/>
      <c r="M405" s="178"/>
      <c r="N405" s="160" t="str">
        <f t="shared" si="33"/>
        <v/>
      </c>
      <c r="O405" s="21"/>
      <c r="P405" s="160" t="str">
        <f t="shared" si="34"/>
        <v/>
      </c>
      <c r="Q405" s="160">
        <f t="shared" si="35"/>
        <v>0</v>
      </c>
      <c r="R405" s="160" t="str">
        <f t="shared" si="36"/>
        <v/>
      </c>
      <c r="S405" s="160" t="str">
        <f t="shared" si="37"/>
        <v/>
      </c>
      <c r="T405" s="50" t="str">
        <f>IF($F405="","",IF(ISERROR(VLOOKUP(F405,PROVEEDORES!$D$8:$I$507,5,0)),1,VLOOKUP($F405,PROVEEDORES!$D$8:$I$507,5,0)))</f>
        <v/>
      </c>
    </row>
    <row r="406" spans="3:20" ht="17.45" customHeight="1" x14ac:dyDescent="0.25">
      <c r="C406" s="188"/>
      <c r="D406" s="189"/>
      <c r="E406" s="178"/>
      <c r="F406" s="178"/>
      <c r="G406" s="190">
        <f>DATOS!$E$13</f>
        <v>1</v>
      </c>
      <c r="H406" s="178"/>
      <c r="I406" s="191"/>
      <c r="J406" s="178"/>
      <c r="K406" s="178"/>
      <c r="L406" s="178"/>
      <c r="M406" s="178"/>
      <c r="N406" s="160" t="str">
        <f t="shared" si="33"/>
        <v/>
      </c>
      <c r="O406" s="21"/>
      <c r="P406" s="160" t="str">
        <f t="shared" si="34"/>
        <v/>
      </c>
      <c r="Q406" s="160">
        <f t="shared" si="35"/>
        <v>0</v>
      </c>
      <c r="R406" s="160" t="str">
        <f t="shared" si="36"/>
        <v/>
      </c>
      <c r="S406" s="160" t="str">
        <f t="shared" si="37"/>
        <v/>
      </c>
      <c r="T406" s="50" t="str">
        <f>IF($F406="","",IF(ISERROR(VLOOKUP(F406,PROVEEDORES!$D$8:$I$507,5,0)),1,VLOOKUP($F406,PROVEEDORES!$D$8:$I$507,5,0)))</f>
        <v/>
      </c>
    </row>
    <row r="407" spans="3:20" ht="17.45" customHeight="1" x14ac:dyDescent="0.25">
      <c r="C407" s="188"/>
      <c r="D407" s="189"/>
      <c r="E407" s="178"/>
      <c r="F407" s="178"/>
      <c r="G407" s="190">
        <f>DATOS!$E$13</f>
        <v>1</v>
      </c>
      <c r="H407" s="178"/>
      <c r="I407" s="191"/>
      <c r="J407" s="178"/>
      <c r="K407" s="178"/>
      <c r="L407" s="178"/>
      <c r="M407" s="178"/>
      <c r="N407" s="160" t="str">
        <f t="shared" si="33"/>
        <v/>
      </c>
      <c r="O407" s="21"/>
      <c r="P407" s="160" t="str">
        <f t="shared" si="34"/>
        <v/>
      </c>
      <c r="Q407" s="160">
        <f t="shared" si="35"/>
        <v>0</v>
      </c>
      <c r="R407" s="160" t="str">
        <f t="shared" si="36"/>
        <v/>
      </c>
      <c r="S407" s="160" t="str">
        <f t="shared" si="37"/>
        <v/>
      </c>
      <c r="T407" s="50" t="str">
        <f>IF($F407="","",IF(ISERROR(VLOOKUP(F407,PROVEEDORES!$D$8:$I$507,5,0)),1,VLOOKUP($F407,PROVEEDORES!$D$8:$I$507,5,0)))</f>
        <v/>
      </c>
    </row>
    <row r="408" spans="3:20" ht="17.45" customHeight="1" x14ac:dyDescent="0.25">
      <c r="C408" s="188"/>
      <c r="D408" s="189"/>
      <c r="E408" s="178"/>
      <c r="F408" s="178"/>
      <c r="G408" s="190">
        <f>DATOS!$E$13</f>
        <v>1</v>
      </c>
      <c r="H408" s="178"/>
      <c r="I408" s="191"/>
      <c r="J408" s="178"/>
      <c r="K408" s="178"/>
      <c r="L408" s="178"/>
      <c r="M408" s="178"/>
      <c r="N408" s="160" t="str">
        <f t="shared" si="33"/>
        <v/>
      </c>
      <c r="O408" s="21"/>
      <c r="P408" s="160" t="str">
        <f t="shared" si="34"/>
        <v/>
      </c>
      <c r="Q408" s="160">
        <f t="shared" si="35"/>
        <v>0</v>
      </c>
      <c r="R408" s="160" t="str">
        <f t="shared" si="36"/>
        <v/>
      </c>
      <c r="S408" s="160" t="str">
        <f t="shared" si="37"/>
        <v/>
      </c>
      <c r="T408" s="50" t="str">
        <f>IF($F408="","",IF(ISERROR(VLOOKUP(F408,PROVEEDORES!$D$8:$I$507,5,0)),1,VLOOKUP($F408,PROVEEDORES!$D$8:$I$507,5,0)))</f>
        <v/>
      </c>
    </row>
    <row r="409" spans="3:20" ht="17.45" customHeight="1" x14ac:dyDescent="0.25">
      <c r="C409" s="188"/>
      <c r="D409" s="189"/>
      <c r="E409" s="178"/>
      <c r="F409" s="178"/>
      <c r="G409" s="190">
        <f>DATOS!$E$13</f>
        <v>1</v>
      </c>
      <c r="H409" s="178"/>
      <c r="I409" s="191"/>
      <c r="J409" s="178"/>
      <c r="K409" s="178"/>
      <c r="L409" s="178"/>
      <c r="M409" s="178"/>
      <c r="N409" s="160" t="str">
        <f t="shared" si="33"/>
        <v/>
      </c>
      <c r="O409" s="21"/>
      <c r="P409" s="160" t="str">
        <f t="shared" si="34"/>
        <v/>
      </c>
      <c r="Q409" s="160">
        <f t="shared" si="35"/>
        <v>0</v>
      </c>
      <c r="R409" s="160" t="str">
        <f t="shared" si="36"/>
        <v/>
      </c>
      <c r="S409" s="160" t="str">
        <f t="shared" si="37"/>
        <v/>
      </c>
      <c r="T409" s="50" t="str">
        <f>IF($F409="","",IF(ISERROR(VLOOKUP(F409,PROVEEDORES!$D$8:$I$507,5,0)),1,VLOOKUP($F409,PROVEEDORES!$D$8:$I$507,5,0)))</f>
        <v/>
      </c>
    </row>
    <row r="410" spans="3:20" ht="17.45" customHeight="1" x14ac:dyDescent="0.25">
      <c r="C410" s="188"/>
      <c r="D410" s="189"/>
      <c r="E410" s="178"/>
      <c r="F410" s="178"/>
      <c r="G410" s="190">
        <f>DATOS!$E$13</f>
        <v>1</v>
      </c>
      <c r="H410" s="178"/>
      <c r="I410" s="191"/>
      <c r="J410" s="178"/>
      <c r="K410" s="178"/>
      <c r="L410" s="178"/>
      <c r="M410" s="178"/>
      <c r="N410" s="160" t="str">
        <f t="shared" si="33"/>
        <v/>
      </c>
      <c r="O410" s="21"/>
      <c r="P410" s="160" t="str">
        <f t="shared" si="34"/>
        <v/>
      </c>
      <c r="Q410" s="160">
        <f t="shared" si="35"/>
        <v>0</v>
      </c>
      <c r="R410" s="160" t="str">
        <f t="shared" si="36"/>
        <v/>
      </c>
      <c r="S410" s="160" t="str">
        <f t="shared" si="37"/>
        <v/>
      </c>
      <c r="T410" s="50" t="str">
        <f>IF($F410="","",IF(ISERROR(VLOOKUP(F410,PROVEEDORES!$D$8:$I$507,5,0)),1,VLOOKUP($F410,PROVEEDORES!$D$8:$I$507,5,0)))</f>
        <v/>
      </c>
    </row>
    <row r="411" spans="3:20" ht="17.45" customHeight="1" x14ac:dyDescent="0.25">
      <c r="C411" s="188"/>
      <c r="D411" s="189"/>
      <c r="E411" s="178"/>
      <c r="F411" s="178"/>
      <c r="G411" s="190">
        <f>DATOS!$E$13</f>
        <v>1</v>
      </c>
      <c r="H411" s="178"/>
      <c r="I411" s="191"/>
      <c r="J411" s="178"/>
      <c r="K411" s="178"/>
      <c r="L411" s="178"/>
      <c r="M411" s="178"/>
      <c r="N411" s="160" t="str">
        <f t="shared" si="33"/>
        <v/>
      </c>
      <c r="O411" s="21"/>
      <c r="P411" s="160" t="str">
        <f t="shared" si="34"/>
        <v/>
      </c>
      <c r="Q411" s="160">
        <f t="shared" si="35"/>
        <v>0</v>
      </c>
      <c r="R411" s="160" t="str">
        <f t="shared" si="36"/>
        <v/>
      </c>
      <c r="S411" s="160" t="str">
        <f t="shared" si="37"/>
        <v/>
      </c>
      <c r="T411" s="50" t="str">
        <f>IF($F411="","",IF(ISERROR(VLOOKUP(F411,PROVEEDORES!$D$8:$I$507,5,0)),1,VLOOKUP($F411,PROVEEDORES!$D$8:$I$507,5,0)))</f>
        <v/>
      </c>
    </row>
    <row r="412" spans="3:20" ht="17.45" customHeight="1" x14ac:dyDescent="0.25">
      <c r="C412" s="188"/>
      <c r="D412" s="189"/>
      <c r="E412" s="178"/>
      <c r="F412" s="178"/>
      <c r="G412" s="190">
        <f>DATOS!$E$13</f>
        <v>1</v>
      </c>
      <c r="H412" s="178"/>
      <c r="I412" s="191"/>
      <c r="J412" s="178"/>
      <c r="K412" s="178"/>
      <c r="L412" s="178"/>
      <c r="M412" s="178"/>
      <c r="N412" s="160" t="str">
        <f t="shared" si="33"/>
        <v/>
      </c>
      <c r="O412" s="21"/>
      <c r="P412" s="160" t="str">
        <f t="shared" si="34"/>
        <v/>
      </c>
      <c r="Q412" s="160">
        <f t="shared" si="35"/>
        <v>0</v>
      </c>
      <c r="R412" s="160" t="str">
        <f t="shared" si="36"/>
        <v/>
      </c>
      <c r="S412" s="160" t="str">
        <f t="shared" si="37"/>
        <v/>
      </c>
      <c r="T412" s="50" t="str">
        <f>IF($F412="","",IF(ISERROR(VLOOKUP(F412,PROVEEDORES!$D$8:$I$507,5,0)),1,VLOOKUP($F412,PROVEEDORES!$D$8:$I$507,5,0)))</f>
        <v/>
      </c>
    </row>
    <row r="413" spans="3:20" ht="17.45" customHeight="1" x14ac:dyDescent="0.25">
      <c r="C413" s="188"/>
      <c r="D413" s="189"/>
      <c r="E413" s="178"/>
      <c r="F413" s="178"/>
      <c r="G413" s="190">
        <f>DATOS!$E$13</f>
        <v>1</v>
      </c>
      <c r="H413" s="178"/>
      <c r="I413" s="191"/>
      <c r="J413" s="178"/>
      <c r="K413" s="178"/>
      <c r="L413" s="178"/>
      <c r="M413" s="178"/>
      <c r="N413" s="160" t="str">
        <f t="shared" si="33"/>
        <v/>
      </c>
      <c r="O413" s="21"/>
      <c r="P413" s="160" t="str">
        <f t="shared" si="34"/>
        <v/>
      </c>
      <c r="Q413" s="160">
        <f t="shared" si="35"/>
        <v>0</v>
      </c>
      <c r="R413" s="160" t="str">
        <f t="shared" si="36"/>
        <v/>
      </c>
      <c r="S413" s="160" t="str">
        <f t="shared" si="37"/>
        <v/>
      </c>
      <c r="T413" s="50" t="str">
        <f>IF($F413="","",IF(ISERROR(VLOOKUP(F413,PROVEEDORES!$D$8:$I$507,5,0)),1,VLOOKUP($F413,PROVEEDORES!$D$8:$I$507,5,0)))</f>
        <v/>
      </c>
    </row>
    <row r="414" spans="3:20" ht="17.45" customHeight="1" x14ac:dyDescent="0.25">
      <c r="C414" s="188"/>
      <c r="D414" s="189"/>
      <c r="E414" s="178"/>
      <c r="F414" s="178"/>
      <c r="G414" s="190">
        <f>DATOS!$E$13</f>
        <v>1</v>
      </c>
      <c r="H414" s="178"/>
      <c r="I414" s="191"/>
      <c r="J414" s="178"/>
      <c r="K414" s="178"/>
      <c r="L414" s="178"/>
      <c r="M414" s="178"/>
      <c r="N414" s="160" t="str">
        <f t="shared" si="33"/>
        <v/>
      </c>
      <c r="O414" s="21"/>
      <c r="P414" s="160" t="str">
        <f t="shared" si="34"/>
        <v/>
      </c>
      <c r="Q414" s="160">
        <f t="shared" si="35"/>
        <v>0</v>
      </c>
      <c r="R414" s="160" t="str">
        <f t="shared" si="36"/>
        <v/>
      </c>
      <c r="S414" s="160" t="str">
        <f t="shared" si="37"/>
        <v/>
      </c>
      <c r="T414" s="50" t="str">
        <f>IF($F414="","",IF(ISERROR(VLOOKUP(F414,PROVEEDORES!$D$8:$I$507,5,0)),1,VLOOKUP($F414,PROVEEDORES!$D$8:$I$507,5,0)))</f>
        <v/>
      </c>
    </row>
    <row r="415" spans="3:20" ht="17.45" customHeight="1" x14ac:dyDescent="0.25">
      <c r="C415" s="188"/>
      <c r="D415" s="189"/>
      <c r="E415" s="178"/>
      <c r="F415" s="178"/>
      <c r="G415" s="190">
        <f>DATOS!$E$13</f>
        <v>1</v>
      </c>
      <c r="H415" s="178"/>
      <c r="I415" s="191"/>
      <c r="J415" s="178"/>
      <c r="K415" s="178"/>
      <c r="L415" s="178"/>
      <c r="M415" s="178"/>
      <c r="N415" s="160" t="str">
        <f t="shared" si="33"/>
        <v/>
      </c>
      <c r="O415" s="21"/>
      <c r="P415" s="160" t="str">
        <f t="shared" si="34"/>
        <v/>
      </c>
      <c r="Q415" s="160">
        <f t="shared" si="35"/>
        <v>0</v>
      </c>
      <c r="R415" s="160" t="str">
        <f t="shared" si="36"/>
        <v/>
      </c>
      <c r="S415" s="160" t="str">
        <f t="shared" si="37"/>
        <v/>
      </c>
      <c r="T415" s="50" t="str">
        <f>IF($F415="","",IF(ISERROR(VLOOKUP(F415,PROVEEDORES!$D$8:$I$507,5,0)),1,VLOOKUP($F415,PROVEEDORES!$D$8:$I$507,5,0)))</f>
        <v/>
      </c>
    </row>
    <row r="416" spans="3:20" ht="17.45" customHeight="1" x14ac:dyDescent="0.25">
      <c r="C416" s="188"/>
      <c r="D416" s="189"/>
      <c r="E416" s="178"/>
      <c r="F416" s="178"/>
      <c r="G416" s="190">
        <f>DATOS!$E$13</f>
        <v>1</v>
      </c>
      <c r="H416" s="178"/>
      <c r="I416" s="191"/>
      <c r="J416" s="178"/>
      <c r="K416" s="178"/>
      <c r="L416" s="178"/>
      <c r="M416" s="178"/>
      <c r="N416" s="160" t="str">
        <f t="shared" si="33"/>
        <v/>
      </c>
      <c r="O416" s="21"/>
      <c r="P416" s="160" t="str">
        <f t="shared" si="34"/>
        <v/>
      </c>
      <c r="Q416" s="160">
        <f t="shared" si="35"/>
        <v>0</v>
      </c>
      <c r="R416" s="160" t="str">
        <f t="shared" si="36"/>
        <v/>
      </c>
      <c r="S416" s="160" t="str">
        <f t="shared" si="37"/>
        <v/>
      </c>
      <c r="T416" s="50" t="str">
        <f>IF($F416="","",IF(ISERROR(VLOOKUP(F416,PROVEEDORES!$D$8:$I$507,5,0)),1,VLOOKUP($F416,PROVEEDORES!$D$8:$I$507,5,0)))</f>
        <v/>
      </c>
    </row>
    <row r="417" spans="3:20" ht="17.45" customHeight="1" x14ac:dyDescent="0.25">
      <c r="C417" s="188"/>
      <c r="D417" s="189"/>
      <c r="E417" s="178"/>
      <c r="F417" s="178"/>
      <c r="G417" s="190">
        <f>DATOS!$E$13</f>
        <v>1</v>
      </c>
      <c r="H417" s="178"/>
      <c r="I417" s="191"/>
      <c r="J417" s="178"/>
      <c r="K417" s="178"/>
      <c r="L417" s="178"/>
      <c r="M417" s="178"/>
      <c r="N417" s="160" t="str">
        <f t="shared" si="33"/>
        <v/>
      </c>
      <c r="O417" s="21"/>
      <c r="P417" s="160" t="str">
        <f t="shared" si="34"/>
        <v/>
      </c>
      <c r="Q417" s="160">
        <f t="shared" si="35"/>
        <v>0</v>
      </c>
      <c r="R417" s="160" t="str">
        <f t="shared" si="36"/>
        <v/>
      </c>
      <c r="S417" s="160" t="str">
        <f t="shared" si="37"/>
        <v/>
      </c>
      <c r="T417" s="50" t="str">
        <f>IF($F417="","",IF(ISERROR(VLOOKUP(F417,PROVEEDORES!$D$8:$I$507,5,0)),1,VLOOKUP($F417,PROVEEDORES!$D$8:$I$507,5,0)))</f>
        <v/>
      </c>
    </row>
    <row r="418" spans="3:20" ht="17.45" customHeight="1" x14ac:dyDescent="0.25">
      <c r="C418" s="188"/>
      <c r="D418" s="189"/>
      <c r="E418" s="178"/>
      <c r="F418" s="178"/>
      <c r="G418" s="190">
        <f>DATOS!$E$13</f>
        <v>1</v>
      </c>
      <c r="H418" s="178"/>
      <c r="I418" s="191"/>
      <c r="J418" s="178"/>
      <c r="K418" s="178"/>
      <c r="L418" s="178"/>
      <c r="M418" s="178"/>
      <c r="N418" s="160" t="str">
        <f t="shared" si="33"/>
        <v/>
      </c>
      <c r="O418" s="21"/>
      <c r="P418" s="160" t="str">
        <f t="shared" si="34"/>
        <v/>
      </c>
      <c r="Q418" s="160">
        <f t="shared" si="35"/>
        <v>0</v>
      </c>
      <c r="R418" s="160" t="str">
        <f t="shared" si="36"/>
        <v/>
      </c>
      <c r="S418" s="160" t="str">
        <f t="shared" si="37"/>
        <v/>
      </c>
      <c r="T418" s="50" t="str">
        <f>IF($F418="","",IF(ISERROR(VLOOKUP(F418,PROVEEDORES!$D$8:$I$507,5,0)),1,VLOOKUP($F418,PROVEEDORES!$D$8:$I$507,5,0)))</f>
        <v/>
      </c>
    </row>
    <row r="419" spans="3:20" ht="17.45" customHeight="1" x14ac:dyDescent="0.25">
      <c r="C419" s="188"/>
      <c r="D419" s="189"/>
      <c r="E419" s="178"/>
      <c r="F419" s="178"/>
      <c r="G419" s="190">
        <f>DATOS!$E$13</f>
        <v>1</v>
      </c>
      <c r="H419" s="178"/>
      <c r="I419" s="191"/>
      <c r="J419" s="178"/>
      <c r="K419" s="178"/>
      <c r="L419" s="178"/>
      <c r="M419" s="178"/>
      <c r="N419" s="160" t="str">
        <f t="shared" si="33"/>
        <v/>
      </c>
      <c r="O419" s="21"/>
      <c r="P419" s="160" t="str">
        <f t="shared" si="34"/>
        <v/>
      </c>
      <c r="Q419" s="160">
        <f t="shared" si="35"/>
        <v>0</v>
      </c>
      <c r="R419" s="160" t="str">
        <f t="shared" si="36"/>
        <v/>
      </c>
      <c r="S419" s="160" t="str">
        <f t="shared" si="37"/>
        <v/>
      </c>
      <c r="T419" s="50" t="str">
        <f>IF($F419="","",IF(ISERROR(VLOOKUP(F419,PROVEEDORES!$D$8:$I$507,5,0)),1,VLOOKUP($F419,PROVEEDORES!$D$8:$I$507,5,0)))</f>
        <v/>
      </c>
    </row>
    <row r="420" spans="3:20" ht="17.45" customHeight="1" x14ac:dyDescent="0.25">
      <c r="C420" s="188"/>
      <c r="D420" s="189"/>
      <c r="E420" s="178"/>
      <c r="F420" s="178"/>
      <c r="G420" s="190">
        <f>DATOS!$E$13</f>
        <v>1</v>
      </c>
      <c r="H420" s="178"/>
      <c r="I420" s="191"/>
      <c r="J420" s="178"/>
      <c r="K420" s="178"/>
      <c r="L420" s="178"/>
      <c r="M420" s="178"/>
      <c r="N420" s="160" t="str">
        <f t="shared" si="33"/>
        <v/>
      </c>
      <c r="O420" s="21"/>
      <c r="P420" s="160" t="str">
        <f t="shared" si="34"/>
        <v/>
      </c>
      <c r="Q420" s="160">
        <f t="shared" si="35"/>
        <v>0</v>
      </c>
      <c r="R420" s="160" t="str">
        <f t="shared" si="36"/>
        <v/>
      </c>
      <c r="S420" s="160" t="str">
        <f t="shared" si="37"/>
        <v/>
      </c>
      <c r="T420" s="50" t="str">
        <f>IF($F420="","",IF(ISERROR(VLOOKUP(F420,PROVEEDORES!$D$8:$I$507,5,0)),1,VLOOKUP($F420,PROVEEDORES!$D$8:$I$507,5,0)))</f>
        <v/>
      </c>
    </row>
    <row r="421" spans="3:20" ht="17.45" customHeight="1" x14ac:dyDescent="0.25">
      <c r="C421" s="188"/>
      <c r="D421" s="189"/>
      <c r="E421" s="178"/>
      <c r="F421" s="178"/>
      <c r="G421" s="190">
        <f>DATOS!$E$13</f>
        <v>1</v>
      </c>
      <c r="H421" s="178"/>
      <c r="I421" s="191"/>
      <c r="J421" s="178"/>
      <c r="K421" s="178"/>
      <c r="L421" s="178"/>
      <c r="M421" s="178"/>
      <c r="N421" s="160" t="str">
        <f t="shared" si="33"/>
        <v/>
      </c>
      <c r="O421" s="21"/>
      <c r="P421" s="160" t="str">
        <f t="shared" si="34"/>
        <v/>
      </c>
      <c r="Q421" s="160">
        <f t="shared" si="35"/>
        <v>0</v>
      </c>
      <c r="R421" s="160" t="str">
        <f t="shared" si="36"/>
        <v/>
      </c>
      <c r="S421" s="160" t="str">
        <f t="shared" si="37"/>
        <v/>
      </c>
      <c r="T421" s="50" t="str">
        <f>IF($F421="","",IF(ISERROR(VLOOKUP(F421,PROVEEDORES!$D$8:$I$507,5,0)),1,VLOOKUP($F421,PROVEEDORES!$D$8:$I$507,5,0)))</f>
        <v/>
      </c>
    </row>
    <row r="422" spans="3:20" ht="17.45" customHeight="1" x14ac:dyDescent="0.25">
      <c r="C422" s="188"/>
      <c r="D422" s="189"/>
      <c r="E422" s="178"/>
      <c r="F422" s="178"/>
      <c r="G422" s="190">
        <f>DATOS!$E$13</f>
        <v>1</v>
      </c>
      <c r="H422" s="178"/>
      <c r="I422" s="191"/>
      <c r="J422" s="178"/>
      <c r="K422" s="178"/>
      <c r="L422" s="178"/>
      <c r="M422" s="178"/>
      <c r="N422" s="160" t="str">
        <f t="shared" si="33"/>
        <v/>
      </c>
      <c r="O422" s="21"/>
      <c r="P422" s="160" t="str">
        <f t="shared" si="34"/>
        <v/>
      </c>
      <c r="Q422" s="160">
        <f t="shared" si="35"/>
        <v>0</v>
      </c>
      <c r="R422" s="160" t="str">
        <f t="shared" si="36"/>
        <v/>
      </c>
      <c r="S422" s="160" t="str">
        <f t="shared" si="37"/>
        <v/>
      </c>
      <c r="T422" s="50" t="str">
        <f>IF($F422="","",IF(ISERROR(VLOOKUP(F422,PROVEEDORES!$D$8:$I$507,5,0)),1,VLOOKUP($F422,PROVEEDORES!$D$8:$I$507,5,0)))</f>
        <v/>
      </c>
    </row>
    <row r="423" spans="3:20" ht="17.45" customHeight="1" x14ac:dyDescent="0.25">
      <c r="C423" s="188"/>
      <c r="D423" s="189"/>
      <c r="E423" s="178"/>
      <c r="F423" s="178"/>
      <c r="G423" s="190">
        <f>DATOS!$E$13</f>
        <v>1</v>
      </c>
      <c r="H423" s="178"/>
      <c r="I423" s="191"/>
      <c r="J423" s="178"/>
      <c r="K423" s="178"/>
      <c r="L423" s="178"/>
      <c r="M423" s="178"/>
      <c r="N423" s="160" t="str">
        <f t="shared" si="33"/>
        <v/>
      </c>
      <c r="O423" s="21"/>
      <c r="P423" s="160" t="str">
        <f t="shared" si="34"/>
        <v/>
      </c>
      <c r="Q423" s="160">
        <f t="shared" si="35"/>
        <v>0</v>
      </c>
      <c r="R423" s="160" t="str">
        <f t="shared" si="36"/>
        <v/>
      </c>
      <c r="S423" s="160" t="str">
        <f t="shared" si="37"/>
        <v/>
      </c>
      <c r="T423" s="50" t="str">
        <f>IF($F423="","",IF(ISERROR(VLOOKUP(F423,PROVEEDORES!$D$8:$I$507,5,0)),1,VLOOKUP($F423,PROVEEDORES!$D$8:$I$507,5,0)))</f>
        <v/>
      </c>
    </row>
    <row r="424" spans="3:20" ht="17.45" customHeight="1" x14ac:dyDescent="0.25">
      <c r="C424" s="188"/>
      <c r="D424" s="189"/>
      <c r="E424" s="178"/>
      <c r="F424" s="178"/>
      <c r="G424" s="190">
        <f>DATOS!$E$13</f>
        <v>1</v>
      </c>
      <c r="H424" s="178"/>
      <c r="I424" s="191"/>
      <c r="J424" s="178"/>
      <c r="K424" s="178"/>
      <c r="L424" s="178"/>
      <c r="M424" s="178"/>
      <c r="N424" s="160" t="str">
        <f t="shared" si="33"/>
        <v/>
      </c>
      <c r="O424" s="21"/>
      <c r="P424" s="160" t="str">
        <f t="shared" si="34"/>
        <v/>
      </c>
      <c r="Q424" s="160">
        <f t="shared" si="35"/>
        <v>0</v>
      </c>
      <c r="R424" s="160" t="str">
        <f t="shared" si="36"/>
        <v/>
      </c>
      <c r="S424" s="160" t="str">
        <f t="shared" si="37"/>
        <v/>
      </c>
      <c r="T424" s="50" t="str">
        <f>IF($F424="","",IF(ISERROR(VLOOKUP(F424,PROVEEDORES!$D$8:$I$507,5,0)),1,VLOOKUP($F424,PROVEEDORES!$D$8:$I$507,5,0)))</f>
        <v/>
      </c>
    </row>
    <row r="425" spans="3:20" ht="17.45" customHeight="1" x14ac:dyDescent="0.25">
      <c r="C425" s="188"/>
      <c r="D425" s="189"/>
      <c r="E425" s="178"/>
      <c r="F425" s="178"/>
      <c r="G425" s="190">
        <f>DATOS!$E$13</f>
        <v>1</v>
      </c>
      <c r="H425" s="178"/>
      <c r="I425" s="191"/>
      <c r="J425" s="178"/>
      <c r="K425" s="178"/>
      <c r="L425" s="178"/>
      <c r="M425" s="178"/>
      <c r="N425" s="160" t="str">
        <f t="shared" si="33"/>
        <v/>
      </c>
      <c r="O425" s="21"/>
      <c r="P425" s="160" t="str">
        <f t="shared" si="34"/>
        <v/>
      </c>
      <c r="Q425" s="160">
        <f t="shared" si="35"/>
        <v>0</v>
      </c>
      <c r="R425" s="160" t="str">
        <f t="shared" si="36"/>
        <v/>
      </c>
      <c r="S425" s="160" t="str">
        <f t="shared" si="37"/>
        <v/>
      </c>
      <c r="T425" s="50" t="str">
        <f>IF($F425="","",IF(ISERROR(VLOOKUP(F425,PROVEEDORES!$D$8:$I$507,5,0)),1,VLOOKUP($F425,PROVEEDORES!$D$8:$I$507,5,0)))</f>
        <v/>
      </c>
    </row>
    <row r="426" spans="3:20" ht="17.45" customHeight="1" x14ac:dyDescent="0.25">
      <c r="C426" s="188"/>
      <c r="D426" s="189"/>
      <c r="E426" s="178"/>
      <c r="F426" s="178"/>
      <c r="G426" s="190">
        <f>DATOS!$E$13</f>
        <v>1</v>
      </c>
      <c r="H426" s="178"/>
      <c r="I426" s="191"/>
      <c r="J426" s="178"/>
      <c r="K426" s="178"/>
      <c r="L426" s="178"/>
      <c r="M426" s="178"/>
      <c r="N426" s="160" t="str">
        <f t="shared" si="33"/>
        <v/>
      </c>
      <c r="O426" s="21"/>
      <c r="P426" s="160" t="str">
        <f t="shared" si="34"/>
        <v/>
      </c>
      <c r="Q426" s="160">
        <f t="shared" si="35"/>
        <v>0</v>
      </c>
      <c r="R426" s="160" t="str">
        <f t="shared" si="36"/>
        <v/>
      </c>
      <c r="S426" s="160" t="str">
        <f t="shared" si="37"/>
        <v/>
      </c>
      <c r="T426" s="50" t="str">
        <f>IF($F426="","",IF(ISERROR(VLOOKUP(F426,PROVEEDORES!$D$8:$I$507,5,0)),1,VLOOKUP($F426,PROVEEDORES!$D$8:$I$507,5,0)))</f>
        <v/>
      </c>
    </row>
    <row r="427" spans="3:20" ht="17.45" customHeight="1" x14ac:dyDescent="0.25">
      <c r="C427" s="188"/>
      <c r="D427" s="189"/>
      <c r="E427" s="178"/>
      <c r="F427" s="178"/>
      <c r="G427" s="190">
        <f>DATOS!$E$13</f>
        <v>1</v>
      </c>
      <c r="H427" s="178"/>
      <c r="I427" s="191"/>
      <c r="J427" s="178"/>
      <c r="K427" s="178"/>
      <c r="L427" s="178"/>
      <c r="M427" s="178"/>
      <c r="N427" s="160" t="str">
        <f t="shared" si="33"/>
        <v/>
      </c>
      <c r="O427" s="21"/>
      <c r="P427" s="160" t="str">
        <f t="shared" si="34"/>
        <v/>
      </c>
      <c r="Q427" s="160">
        <f t="shared" si="35"/>
        <v>0</v>
      </c>
      <c r="R427" s="160" t="str">
        <f t="shared" si="36"/>
        <v/>
      </c>
      <c r="S427" s="160" t="str">
        <f t="shared" si="37"/>
        <v/>
      </c>
      <c r="T427" s="50" t="str">
        <f>IF($F427="","",IF(ISERROR(VLOOKUP(F427,PROVEEDORES!$D$8:$I$507,5,0)),1,VLOOKUP($F427,PROVEEDORES!$D$8:$I$507,5,0)))</f>
        <v/>
      </c>
    </row>
    <row r="428" spans="3:20" ht="17.45" customHeight="1" x14ac:dyDescent="0.25">
      <c r="C428" s="188"/>
      <c r="D428" s="189"/>
      <c r="E428" s="178"/>
      <c r="F428" s="178"/>
      <c r="G428" s="190">
        <f>DATOS!$E$13</f>
        <v>1</v>
      </c>
      <c r="H428" s="178"/>
      <c r="I428" s="191"/>
      <c r="J428" s="178"/>
      <c r="K428" s="178"/>
      <c r="L428" s="178"/>
      <c r="M428" s="178"/>
      <c r="N428" s="160" t="str">
        <f t="shared" si="33"/>
        <v/>
      </c>
      <c r="O428" s="21"/>
      <c r="P428" s="160" t="str">
        <f t="shared" si="34"/>
        <v/>
      </c>
      <c r="Q428" s="160">
        <f t="shared" si="35"/>
        <v>0</v>
      </c>
      <c r="R428" s="160" t="str">
        <f t="shared" si="36"/>
        <v/>
      </c>
      <c r="S428" s="160" t="str">
        <f t="shared" si="37"/>
        <v/>
      </c>
      <c r="T428" s="50" t="str">
        <f>IF($F428="","",IF(ISERROR(VLOOKUP(F428,PROVEEDORES!$D$8:$I$507,5,0)),1,VLOOKUP($F428,PROVEEDORES!$D$8:$I$507,5,0)))</f>
        <v/>
      </c>
    </row>
    <row r="429" spans="3:20" ht="17.45" customHeight="1" x14ac:dyDescent="0.25">
      <c r="C429" s="188"/>
      <c r="D429" s="189"/>
      <c r="E429" s="178"/>
      <c r="F429" s="178"/>
      <c r="G429" s="190">
        <f>DATOS!$E$13</f>
        <v>1</v>
      </c>
      <c r="H429" s="178"/>
      <c r="I429" s="191"/>
      <c r="J429" s="178"/>
      <c r="K429" s="178"/>
      <c r="L429" s="178"/>
      <c r="M429" s="178"/>
      <c r="N429" s="160" t="str">
        <f t="shared" si="33"/>
        <v/>
      </c>
      <c r="O429" s="21"/>
      <c r="P429" s="160" t="str">
        <f t="shared" si="34"/>
        <v/>
      </c>
      <c r="Q429" s="160">
        <f t="shared" si="35"/>
        <v>0</v>
      </c>
      <c r="R429" s="160" t="str">
        <f t="shared" si="36"/>
        <v/>
      </c>
      <c r="S429" s="160" t="str">
        <f t="shared" si="37"/>
        <v/>
      </c>
      <c r="T429" s="50" t="str">
        <f>IF($F429="","",IF(ISERROR(VLOOKUP(F429,PROVEEDORES!$D$8:$I$507,5,0)),1,VLOOKUP($F429,PROVEEDORES!$D$8:$I$507,5,0)))</f>
        <v/>
      </c>
    </row>
    <row r="430" spans="3:20" ht="17.45" customHeight="1" x14ac:dyDescent="0.25">
      <c r="C430" s="188"/>
      <c r="D430" s="189"/>
      <c r="E430" s="178"/>
      <c r="F430" s="178"/>
      <c r="G430" s="190">
        <f>DATOS!$E$13</f>
        <v>1</v>
      </c>
      <c r="H430" s="178"/>
      <c r="I430" s="191"/>
      <c r="J430" s="178"/>
      <c r="K430" s="178"/>
      <c r="L430" s="178"/>
      <c r="M430" s="178"/>
      <c r="N430" s="160" t="str">
        <f t="shared" si="33"/>
        <v/>
      </c>
      <c r="O430" s="21"/>
      <c r="P430" s="160" t="str">
        <f t="shared" si="34"/>
        <v/>
      </c>
      <c r="Q430" s="160">
        <f t="shared" si="35"/>
        <v>0</v>
      </c>
      <c r="R430" s="160" t="str">
        <f t="shared" si="36"/>
        <v/>
      </c>
      <c r="S430" s="160" t="str">
        <f t="shared" si="37"/>
        <v/>
      </c>
      <c r="T430" s="50" t="str">
        <f>IF($F430="","",IF(ISERROR(VLOOKUP(F430,PROVEEDORES!$D$8:$I$507,5,0)),1,VLOOKUP($F430,PROVEEDORES!$D$8:$I$507,5,0)))</f>
        <v/>
      </c>
    </row>
    <row r="431" spans="3:20" ht="17.45" customHeight="1" x14ac:dyDescent="0.25">
      <c r="C431" s="188"/>
      <c r="D431" s="189"/>
      <c r="E431" s="178"/>
      <c r="F431" s="178"/>
      <c r="G431" s="190">
        <f>DATOS!$E$13</f>
        <v>1</v>
      </c>
      <c r="H431" s="178"/>
      <c r="I431" s="191"/>
      <c r="J431" s="178"/>
      <c r="K431" s="178"/>
      <c r="L431" s="178"/>
      <c r="M431" s="178"/>
      <c r="N431" s="160" t="str">
        <f t="shared" si="33"/>
        <v/>
      </c>
      <c r="O431" s="21"/>
      <c r="P431" s="160" t="str">
        <f t="shared" si="34"/>
        <v/>
      </c>
      <c r="Q431" s="160">
        <f t="shared" si="35"/>
        <v>0</v>
      </c>
      <c r="R431" s="160" t="str">
        <f t="shared" si="36"/>
        <v/>
      </c>
      <c r="S431" s="160" t="str">
        <f t="shared" si="37"/>
        <v/>
      </c>
      <c r="T431" s="50" t="str">
        <f>IF($F431="","",IF(ISERROR(VLOOKUP(F431,PROVEEDORES!$D$8:$I$507,5,0)),1,VLOOKUP($F431,PROVEEDORES!$D$8:$I$507,5,0)))</f>
        <v/>
      </c>
    </row>
    <row r="432" spans="3:20" ht="17.45" customHeight="1" x14ac:dyDescent="0.25">
      <c r="C432" s="188"/>
      <c r="D432" s="189"/>
      <c r="E432" s="178"/>
      <c r="F432" s="178"/>
      <c r="G432" s="190">
        <f>DATOS!$E$13</f>
        <v>1</v>
      </c>
      <c r="H432" s="178"/>
      <c r="I432" s="191"/>
      <c r="J432" s="178"/>
      <c r="K432" s="178"/>
      <c r="L432" s="178"/>
      <c r="M432" s="178"/>
      <c r="N432" s="160" t="str">
        <f t="shared" si="33"/>
        <v/>
      </c>
      <c r="O432" s="21"/>
      <c r="P432" s="160" t="str">
        <f t="shared" si="34"/>
        <v/>
      </c>
      <c r="Q432" s="160">
        <f t="shared" si="35"/>
        <v>0</v>
      </c>
      <c r="R432" s="160" t="str">
        <f t="shared" si="36"/>
        <v/>
      </c>
      <c r="S432" s="160" t="str">
        <f t="shared" si="37"/>
        <v/>
      </c>
      <c r="T432" s="50" t="str">
        <f>IF($F432="","",IF(ISERROR(VLOOKUP(F432,PROVEEDORES!$D$8:$I$507,5,0)),1,VLOOKUP($F432,PROVEEDORES!$D$8:$I$507,5,0)))</f>
        <v/>
      </c>
    </row>
    <row r="433" spans="3:20" ht="17.45" customHeight="1" x14ac:dyDescent="0.25">
      <c r="C433" s="188"/>
      <c r="D433" s="189"/>
      <c r="E433" s="178"/>
      <c r="F433" s="178"/>
      <c r="G433" s="190">
        <f>DATOS!$E$13</f>
        <v>1</v>
      </c>
      <c r="H433" s="178"/>
      <c r="I433" s="191"/>
      <c r="J433" s="178"/>
      <c r="K433" s="178"/>
      <c r="L433" s="178"/>
      <c r="M433" s="178"/>
      <c r="N433" s="160" t="str">
        <f t="shared" si="33"/>
        <v/>
      </c>
      <c r="O433" s="21"/>
      <c r="P433" s="160" t="str">
        <f t="shared" si="34"/>
        <v/>
      </c>
      <c r="Q433" s="160">
        <f t="shared" si="35"/>
        <v>0</v>
      </c>
      <c r="R433" s="160" t="str">
        <f t="shared" si="36"/>
        <v/>
      </c>
      <c r="S433" s="160" t="str">
        <f t="shared" si="37"/>
        <v/>
      </c>
      <c r="T433" s="50" t="str">
        <f>IF($F433="","",IF(ISERROR(VLOOKUP(F433,PROVEEDORES!$D$8:$I$507,5,0)),1,VLOOKUP($F433,PROVEEDORES!$D$8:$I$507,5,0)))</f>
        <v/>
      </c>
    </row>
    <row r="434" spans="3:20" ht="17.45" customHeight="1" x14ac:dyDescent="0.25">
      <c r="C434" s="188"/>
      <c r="D434" s="189"/>
      <c r="E434" s="178"/>
      <c r="F434" s="178"/>
      <c r="G434" s="190">
        <f>DATOS!$E$13</f>
        <v>1</v>
      </c>
      <c r="H434" s="178"/>
      <c r="I434" s="191"/>
      <c r="J434" s="178"/>
      <c r="K434" s="178"/>
      <c r="L434" s="178"/>
      <c r="M434" s="178"/>
      <c r="N434" s="160" t="str">
        <f t="shared" si="33"/>
        <v/>
      </c>
      <c r="O434" s="21"/>
      <c r="P434" s="160" t="str">
        <f t="shared" si="34"/>
        <v/>
      </c>
      <c r="Q434" s="160">
        <f t="shared" si="35"/>
        <v>0</v>
      </c>
      <c r="R434" s="160" t="str">
        <f t="shared" si="36"/>
        <v/>
      </c>
      <c r="S434" s="160" t="str">
        <f t="shared" si="37"/>
        <v/>
      </c>
      <c r="T434" s="50" t="str">
        <f>IF($F434="","",IF(ISERROR(VLOOKUP(F434,PROVEEDORES!$D$8:$I$507,5,0)),1,VLOOKUP($F434,PROVEEDORES!$D$8:$I$507,5,0)))</f>
        <v/>
      </c>
    </row>
    <row r="435" spans="3:20" ht="17.45" customHeight="1" x14ac:dyDescent="0.25">
      <c r="C435" s="188"/>
      <c r="D435" s="189"/>
      <c r="E435" s="178"/>
      <c r="F435" s="178"/>
      <c r="G435" s="190">
        <f>DATOS!$E$13</f>
        <v>1</v>
      </c>
      <c r="H435" s="178"/>
      <c r="I435" s="191"/>
      <c r="J435" s="178"/>
      <c r="K435" s="178"/>
      <c r="L435" s="178"/>
      <c r="M435" s="178"/>
      <c r="N435" s="160" t="str">
        <f t="shared" si="33"/>
        <v/>
      </c>
      <c r="O435" s="21"/>
      <c r="P435" s="160" t="str">
        <f t="shared" si="34"/>
        <v/>
      </c>
      <c r="Q435" s="160">
        <f t="shared" si="35"/>
        <v>0</v>
      </c>
      <c r="R435" s="160" t="str">
        <f t="shared" si="36"/>
        <v/>
      </c>
      <c r="S435" s="160" t="str">
        <f t="shared" si="37"/>
        <v/>
      </c>
      <c r="T435" s="50" t="str">
        <f>IF($F435="","",IF(ISERROR(VLOOKUP(F435,PROVEEDORES!$D$8:$I$507,5,0)),1,VLOOKUP($F435,PROVEEDORES!$D$8:$I$507,5,0)))</f>
        <v/>
      </c>
    </row>
    <row r="436" spans="3:20" ht="17.45" customHeight="1" x14ac:dyDescent="0.25">
      <c r="C436" s="188"/>
      <c r="D436" s="189"/>
      <c r="E436" s="178"/>
      <c r="F436" s="178"/>
      <c r="G436" s="190">
        <f>DATOS!$E$13</f>
        <v>1</v>
      </c>
      <c r="H436" s="178"/>
      <c r="I436" s="191"/>
      <c r="J436" s="178"/>
      <c r="K436" s="178"/>
      <c r="L436" s="178"/>
      <c r="M436" s="178"/>
      <c r="N436" s="160" t="str">
        <f t="shared" si="33"/>
        <v/>
      </c>
      <c r="O436" s="21"/>
      <c r="P436" s="160" t="str">
        <f t="shared" si="34"/>
        <v/>
      </c>
      <c r="Q436" s="160">
        <f t="shared" si="35"/>
        <v>0</v>
      </c>
      <c r="R436" s="160" t="str">
        <f t="shared" si="36"/>
        <v/>
      </c>
      <c r="S436" s="160" t="str">
        <f t="shared" si="37"/>
        <v/>
      </c>
      <c r="T436" s="50" t="str">
        <f>IF($F436="","",IF(ISERROR(VLOOKUP(F436,PROVEEDORES!$D$8:$I$507,5,0)),1,VLOOKUP($F436,PROVEEDORES!$D$8:$I$507,5,0)))</f>
        <v/>
      </c>
    </row>
    <row r="437" spans="3:20" ht="17.45" customHeight="1" x14ac:dyDescent="0.25">
      <c r="C437" s="188"/>
      <c r="D437" s="189"/>
      <c r="E437" s="178"/>
      <c r="F437" s="178"/>
      <c r="G437" s="190">
        <f>DATOS!$E$13</f>
        <v>1</v>
      </c>
      <c r="H437" s="178"/>
      <c r="I437" s="191"/>
      <c r="J437" s="178"/>
      <c r="K437" s="178"/>
      <c r="L437" s="178"/>
      <c r="M437" s="178"/>
      <c r="N437" s="160" t="str">
        <f t="shared" si="33"/>
        <v/>
      </c>
      <c r="O437" s="21"/>
      <c r="P437" s="160" t="str">
        <f t="shared" si="34"/>
        <v/>
      </c>
      <c r="Q437" s="160">
        <f t="shared" si="35"/>
        <v>0</v>
      </c>
      <c r="R437" s="160" t="str">
        <f t="shared" si="36"/>
        <v/>
      </c>
      <c r="S437" s="160" t="str">
        <f t="shared" si="37"/>
        <v/>
      </c>
      <c r="T437" s="50" t="str">
        <f>IF($F437="","",IF(ISERROR(VLOOKUP(F437,PROVEEDORES!$D$8:$I$507,5,0)),1,VLOOKUP($F437,PROVEEDORES!$D$8:$I$507,5,0)))</f>
        <v/>
      </c>
    </row>
    <row r="438" spans="3:20" ht="17.45" customHeight="1" x14ac:dyDescent="0.25">
      <c r="C438" s="188"/>
      <c r="D438" s="189"/>
      <c r="E438" s="178"/>
      <c r="F438" s="178"/>
      <c r="G438" s="190">
        <f>DATOS!$E$13</f>
        <v>1</v>
      </c>
      <c r="H438" s="178"/>
      <c r="I438" s="191"/>
      <c r="J438" s="178"/>
      <c r="K438" s="178"/>
      <c r="L438" s="178"/>
      <c r="M438" s="178"/>
      <c r="N438" s="160" t="str">
        <f t="shared" si="33"/>
        <v/>
      </c>
      <c r="O438" s="21"/>
      <c r="P438" s="160" t="str">
        <f t="shared" si="34"/>
        <v/>
      </c>
      <c r="Q438" s="160">
        <f t="shared" si="35"/>
        <v>0</v>
      </c>
      <c r="R438" s="160" t="str">
        <f t="shared" si="36"/>
        <v/>
      </c>
      <c r="S438" s="160" t="str">
        <f t="shared" si="37"/>
        <v/>
      </c>
      <c r="T438" s="50" t="str">
        <f>IF($F438="","",IF(ISERROR(VLOOKUP(F438,PROVEEDORES!$D$8:$I$507,5,0)),1,VLOOKUP($F438,PROVEEDORES!$D$8:$I$507,5,0)))</f>
        <v/>
      </c>
    </row>
    <row r="439" spans="3:20" ht="17.45" customHeight="1" x14ac:dyDescent="0.25">
      <c r="C439" s="188"/>
      <c r="D439" s="189"/>
      <c r="E439" s="178"/>
      <c r="F439" s="178"/>
      <c r="G439" s="190">
        <f>DATOS!$E$13</f>
        <v>1</v>
      </c>
      <c r="H439" s="178"/>
      <c r="I439" s="191"/>
      <c r="J439" s="178"/>
      <c r="K439" s="178"/>
      <c r="L439" s="178"/>
      <c r="M439" s="178"/>
      <c r="N439" s="160" t="str">
        <f t="shared" si="33"/>
        <v/>
      </c>
      <c r="O439" s="21"/>
      <c r="P439" s="160" t="str">
        <f t="shared" si="34"/>
        <v/>
      </c>
      <c r="Q439" s="160">
        <f t="shared" si="35"/>
        <v>0</v>
      </c>
      <c r="R439" s="160" t="str">
        <f t="shared" si="36"/>
        <v/>
      </c>
      <c r="S439" s="160" t="str">
        <f t="shared" si="37"/>
        <v/>
      </c>
      <c r="T439" s="50" t="str">
        <f>IF($F439="","",IF(ISERROR(VLOOKUP(F439,PROVEEDORES!$D$8:$I$507,5,0)),1,VLOOKUP($F439,PROVEEDORES!$D$8:$I$507,5,0)))</f>
        <v/>
      </c>
    </row>
    <row r="440" spans="3:20" ht="17.45" customHeight="1" x14ac:dyDescent="0.25">
      <c r="C440" s="188"/>
      <c r="D440" s="189"/>
      <c r="E440" s="178"/>
      <c r="F440" s="178"/>
      <c r="G440" s="190">
        <f>DATOS!$E$13</f>
        <v>1</v>
      </c>
      <c r="H440" s="178"/>
      <c r="I440" s="191"/>
      <c r="J440" s="178"/>
      <c r="K440" s="178"/>
      <c r="L440" s="178"/>
      <c r="M440" s="178"/>
      <c r="N440" s="160" t="str">
        <f t="shared" si="33"/>
        <v/>
      </c>
      <c r="O440" s="21"/>
      <c r="P440" s="160" t="str">
        <f t="shared" si="34"/>
        <v/>
      </c>
      <c r="Q440" s="160">
        <f t="shared" si="35"/>
        <v>0</v>
      </c>
      <c r="R440" s="160" t="str">
        <f t="shared" si="36"/>
        <v/>
      </c>
      <c r="S440" s="160" t="str">
        <f t="shared" si="37"/>
        <v/>
      </c>
      <c r="T440" s="50" t="str">
        <f>IF($F440="","",IF(ISERROR(VLOOKUP(F440,PROVEEDORES!$D$8:$I$507,5,0)),1,VLOOKUP($F440,PROVEEDORES!$D$8:$I$507,5,0)))</f>
        <v/>
      </c>
    </row>
    <row r="441" spans="3:20" ht="17.45" customHeight="1" x14ac:dyDescent="0.25">
      <c r="C441" s="188"/>
      <c r="D441" s="189"/>
      <c r="E441" s="178"/>
      <c r="F441" s="178"/>
      <c r="G441" s="190">
        <f>DATOS!$E$13</f>
        <v>1</v>
      </c>
      <c r="H441" s="178"/>
      <c r="I441" s="191"/>
      <c r="J441" s="178"/>
      <c r="K441" s="178"/>
      <c r="L441" s="178"/>
      <c r="M441" s="178"/>
      <c r="N441" s="160" t="str">
        <f t="shared" si="33"/>
        <v/>
      </c>
      <c r="O441" s="21"/>
      <c r="P441" s="160" t="str">
        <f t="shared" si="34"/>
        <v/>
      </c>
      <c r="Q441" s="160">
        <f t="shared" si="35"/>
        <v>0</v>
      </c>
      <c r="R441" s="160" t="str">
        <f t="shared" si="36"/>
        <v/>
      </c>
      <c r="S441" s="160" t="str">
        <f t="shared" si="37"/>
        <v/>
      </c>
      <c r="T441" s="50" t="str">
        <f>IF($F441="","",IF(ISERROR(VLOOKUP(F441,PROVEEDORES!$D$8:$I$507,5,0)),1,VLOOKUP($F441,PROVEEDORES!$D$8:$I$507,5,0)))</f>
        <v/>
      </c>
    </row>
    <row r="442" spans="3:20" ht="17.45" customHeight="1" x14ac:dyDescent="0.25">
      <c r="C442" s="188"/>
      <c r="D442" s="189"/>
      <c r="E442" s="178"/>
      <c r="F442" s="178"/>
      <c r="G442" s="190">
        <f>DATOS!$E$13</f>
        <v>1</v>
      </c>
      <c r="H442" s="178"/>
      <c r="I442" s="191"/>
      <c r="J442" s="178"/>
      <c r="K442" s="178"/>
      <c r="L442" s="178"/>
      <c r="M442" s="178"/>
      <c r="N442" s="160" t="str">
        <f t="shared" si="33"/>
        <v/>
      </c>
      <c r="O442" s="21"/>
      <c r="P442" s="160" t="str">
        <f t="shared" si="34"/>
        <v/>
      </c>
      <c r="Q442" s="160">
        <f t="shared" si="35"/>
        <v>0</v>
      </c>
      <c r="R442" s="160" t="str">
        <f t="shared" si="36"/>
        <v/>
      </c>
      <c r="S442" s="160" t="str">
        <f t="shared" si="37"/>
        <v/>
      </c>
      <c r="T442" s="50" t="str">
        <f>IF($F442="","",IF(ISERROR(VLOOKUP(F442,PROVEEDORES!$D$8:$I$507,5,0)),1,VLOOKUP($F442,PROVEEDORES!$D$8:$I$507,5,0)))</f>
        <v/>
      </c>
    </row>
    <row r="443" spans="3:20" ht="17.45" customHeight="1" x14ac:dyDescent="0.25">
      <c r="C443" s="188"/>
      <c r="D443" s="189"/>
      <c r="E443" s="178"/>
      <c r="F443" s="178"/>
      <c r="G443" s="190">
        <f>DATOS!$E$13</f>
        <v>1</v>
      </c>
      <c r="H443" s="178"/>
      <c r="I443" s="191"/>
      <c r="J443" s="178"/>
      <c r="K443" s="178"/>
      <c r="L443" s="178"/>
      <c r="M443" s="178"/>
      <c r="N443" s="160" t="str">
        <f t="shared" si="33"/>
        <v/>
      </c>
      <c r="O443" s="21"/>
      <c r="P443" s="160" t="str">
        <f t="shared" si="34"/>
        <v/>
      </c>
      <c r="Q443" s="160">
        <f t="shared" si="35"/>
        <v>0</v>
      </c>
      <c r="R443" s="160" t="str">
        <f t="shared" si="36"/>
        <v/>
      </c>
      <c r="S443" s="160" t="str">
        <f t="shared" si="37"/>
        <v/>
      </c>
      <c r="T443" s="50" t="str">
        <f>IF($F443="","",IF(ISERROR(VLOOKUP(F443,PROVEEDORES!$D$8:$I$507,5,0)),1,VLOOKUP($F443,PROVEEDORES!$D$8:$I$507,5,0)))</f>
        <v/>
      </c>
    </row>
    <row r="444" spans="3:20" ht="17.45" customHeight="1" x14ac:dyDescent="0.25">
      <c r="C444" s="188"/>
      <c r="D444" s="189"/>
      <c r="E444" s="178"/>
      <c r="F444" s="178"/>
      <c r="G444" s="190">
        <f>DATOS!$E$13</f>
        <v>1</v>
      </c>
      <c r="H444" s="178"/>
      <c r="I444" s="191"/>
      <c r="J444" s="178"/>
      <c r="K444" s="178"/>
      <c r="L444" s="178"/>
      <c r="M444" s="178"/>
      <c r="N444" s="160" t="str">
        <f t="shared" si="33"/>
        <v/>
      </c>
      <c r="O444" s="21"/>
      <c r="P444" s="160" t="str">
        <f t="shared" si="34"/>
        <v/>
      </c>
      <c r="Q444" s="160">
        <f t="shared" si="35"/>
        <v>0</v>
      </c>
      <c r="R444" s="160" t="str">
        <f t="shared" si="36"/>
        <v/>
      </c>
      <c r="S444" s="160" t="str">
        <f t="shared" si="37"/>
        <v/>
      </c>
      <c r="T444" s="50" t="str">
        <f>IF($F444="","",IF(ISERROR(VLOOKUP(F444,PROVEEDORES!$D$8:$I$507,5,0)),1,VLOOKUP($F444,PROVEEDORES!$D$8:$I$507,5,0)))</f>
        <v/>
      </c>
    </row>
    <row r="445" spans="3:20" ht="17.45" customHeight="1" x14ac:dyDescent="0.25">
      <c r="C445" s="188"/>
      <c r="D445" s="189"/>
      <c r="E445" s="178"/>
      <c r="F445" s="178"/>
      <c r="G445" s="190">
        <f>DATOS!$E$13</f>
        <v>1</v>
      </c>
      <c r="H445" s="178"/>
      <c r="I445" s="191"/>
      <c r="J445" s="178"/>
      <c r="K445" s="178"/>
      <c r="L445" s="178"/>
      <c r="M445" s="178"/>
      <c r="N445" s="160" t="str">
        <f t="shared" si="33"/>
        <v/>
      </c>
      <c r="O445" s="21"/>
      <c r="P445" s="160" t="str">
        <f t="shared" si="34"/>
        <v/>
      </c>
      <c r="Q445" s="160">
        <f t="shared" si="35"/>
        <v>0</v>
      </c>
      <c r="R445" s="160" t="str">
        <f t="shared" si="36"/>
        <v/>
      </c>
      <c r="S445" s="160" t="str">
        <f t="shared" si="37"/>
        <v/>
      </c>
      <c r="T445" s="50" t="str">
        <f>IF($F445="","",IF(ISERROR(VLOOKUP(F445,PROVEEDORES!$D$8:$I$507,5,0)),1,VLOOKUP($F445,PROVEEDORES!$D$8:$I$507,5,0)))</f>
        <v/>
      </c>
    </row>
    <row r="446" spans="3:20" ht="17.45" customHeight="1" x14ac:dyDescent="0.25">
      <c r="C446" s="188"/>
      <c r="D446" s="189"/>
      <c r="E446" s="178"/>
      <c r="F446" s="178"/>
      <c r="G446" s="190">
        <f>DATOS!$E$13</f>
        <v>1</v>
      </c>
      <c r="H446" s="178"/>
      <c r="I446" s="191"/>
      <c r="J446" s="178"/>
      <c r="K446" s="178"/>
      <c r="L446" s="178"/>
      <c r="M446" s="178"/>
      <c r="N446" s="160" t="str">
        <f t="shared" si="33"/>
        <v/>
      </c>
      <c r="O446" s="21"/>
      <c r="P446" s="160" t="str">
        <f t="shared" si="34"/>
        <v/>
      </c>
      <c r="Q446" s="160">
        <f t="shared" si="35"/>
        <v>0</v>
      </c>
      <c r="R446" s="160" t="str">
        <f t="shared" si="36"/>
        <v/>
      </c>
      <c r="S446" s="160" t="str">
        <f t="shared" si="37"/>
        <v/>
      </c>
      <c r="T446" s="50" t="str">
        <f>IF($F446="","",IF(ISERROR(VLOOKUP(F446,PROVEEDORES!$D$8:$I$507,5,0)),1,VLOOKUP($F446,PROVEEDORES!$D$8:$I$507,5,0)))</f>
        <v/>
      </c>
    </row>
    <row r="447" spans="3:20" ht="17.45" customHeight="1" x14ac:dyDescent="0.25">
      <c r="C447" s="188"/>
      <c r="D447" s="189"/>
      <c r="E447" s="178"/>
      <c r="F447" s="178"/>
      <c r="G447" s="190">
        <f>DATOS!$E$13</f>
        <v>1</v>
      </c>
      <c r="H447" s="178"/>
      <c r="I447" s="191"/>
      <c r="J447" s="178"/>
      <c r="K447" s="178"/>
      <c r="L447" s="178"/>
      <c r="M447" s="178"/>
      <c r="N447" s="160" t="str">
        <f t="shared" si="33"/>
        <v/>
      </c>
      <c r="O447" s="21"/>
      <c r="P447" s="160" t="str">
        <f t="shared" si="34"/>
        <v/>
      </c>
      <c r="Q447" s="160">
        <f t="shared" si="35"/>
        <v>0</v>
      </c>
      <c r="R447" s="160" t="str">
        <f t="shared" si="36"/>
        <v/>
      </c>
      <c r="S447" s="160" t="str">
        <f t="shared" si="37"/>
        <v/>
      </c>
      <c r="T447" s="50" t="str">
        <f>IF($F447="","",IF(ISERROR(VLOOKUP(F447,PROVEEDORES!$D$8:$I$507,5,0)),1,VLOOKUP($F447,PROVEEDORES!$D$8:$I$507,5,0)))</f>
        <v/>
      </c>
    </row>
    <row r="448" spans="3:20" ht="17.45" customHeight="1" x14ac:dyDescent="0.25">
      <c r="C448" s="188"/>
      <c r="D448" s="189"/>
      <c r="E448" s="178"/>
      <c r="F448" s="178"/>
      <c r="G448" s="190">
        <f>DATOS!$E$13</f>
        <v>1</v>
      </c>
      <c r="H448" s="178"/>
      <c r="I448" s="191"/>
      <c r="J448" s="178"/>
      <c r="K448" s="178"/>
      <c r="L448" s="178"/>
      <c r="M448" s="178"/>
      <c r="N448" s="160" t="str">
        <f t="shared" si="33"/>
        <v/>
      </c>
      <c r="O448" s="21"/>
      <c r="P448" s="160" t="str">
        <f t="shared" si="34"/>
        <v/>
      </c>
      <c r="Q448" s="160">
        <f t="shared" si="35"/>
        <v>0</v>
      </c>
      <c r="R448" s="160" t="str">
        <f t="shared" si="36"/>
        <v/>
      </c>
      <c r="S448" s="160" t="str">
        <f t="shared" si="37"/>
        <v/>
      </c>
      <c r="T448" s="50" t="str">
        <f>IF($F448="","",IF(ISERROR(VLOOKUP(F448,PROVEEDORES!$D$8:$I$507,5,0)),1,VLOOKUP($F448,PROVEEDORES!$D$8:$I$507,5,0)))</f>
        <v/>
      </c>
    </row>
    <row r="449" spans="3:20" ht="17.45" customHeight="1" x14ac:dyDescent="0.25">
      <c r="C449" s="188"/>
      <c r="D449" s="189"/>
      <c r="E449" s="178"/>
      <c r="F449" s="178"/>
      <c r="G449" s="190">
        <f>DATOS!$E$13</f>
        <v>1</v>
      </c>
      <c r="H449" s="178"/>
      <c r="I449" s="191"/>
      <c r="J449" s="178"/>
      <c r="K449" s="178"/>
      <c r="L449" s="178"/>
      <c r="M449" s="178"/>
      <c r="N449" s="160" t="str">
        <f t="shared" si="33"/>
        <v/>
      </c>
      <c r="O449" s="21"/>
      <c r="P449" s="160" t="str">
        <f t="shared" si="34"/>
        <v/>
      </c>
      <c r="Q449" s="160">
        <f t="shared" si="35"/>
        <v>0</v>
      </c>
      <c r="R449" s="160" t="str">
        <f t="shared" si="36"/>
        <v/>
      </c>
      <c r="S449" s="160" t="str">
        <f t="shared" si="37"/>
        <v/>
      </c>
      <c r="T449" s="50" t="str">
        <f>IF($F449="","",IF(ISERROR(VLOOKUP(F449,PROVEEDORES!$D$8:$I$507,5,0)),1,VLOOKUP($F449,PROVEEDORES!$D$8:$I$507,5,0)))</f>
        <v/>
      </c>
    </row>
    <row r="450" spans="3:20" ht="17.45" customHeight="1" x14ac:dyDescent="0.25">
      <c r="C450" s="188"/>
      <c r="D450" s="189"/>
      <c r="E450" s="178"/>
      <c r="F450" s="178"/>
      <c r="G450" s="190">
        <f>DATOS!$E$13</f>
        <v>1</v>
      </c>
      <c r="H450" s="178"/>
      <c r="I450" s="191"/>
      <c r="J450" s="178"/>
      <c r="K450" s="178"/>
      <c r="L450" s="178"/>
      <c r="M450" s="178"/>
      <c r="N450" s="160" t="str">
        <f t="shared" si="33"/>
        <v/>
      </c>
      <c r="O450" s="21"/>
      <c r="P450" s="160" t="str">
        <f t="shared" si="34"/>
        <v/>
      </c>
      <c r="Q450" s="160">
        <f t="shared" si="35"/>
        <v>0</v>
      </c>
      <c r="R450" s="160" t="str">
        <f t="shared" si="36"/>
        <v/>
      </c>
      <c r="S450" s="160" t="str">
        <f t="shared" si="37"/>
        <v/>
      </c>
      <c r="T450" s="50" t="str">
        <f>IF($F450="","",IF(ISERROR(VLOOKUP(F450,PROVEEDORES!$D$8:$I$507,5,0)),1,VLOOKUP($F450,PROVEEDORES!$D$8:$I$507,5,0)))</f>
        <v/>
      </c>
    </row>
    <row r="451" spans="3:20" ht="17.45" customHeight="1" x14ac:dyDescent="0.25">
      <c r="C451" s="188"/>
      <c r="D451" s="189"/>
      <c r="E451" s="178"/>
      <c r="F451" s="178"/>
      <c r="G451" s="190">
        <f>DATOS!$E$13</f>
        <v>1</v>
      </c>
      <c r="H451" s="178"/>
      <c r="I451" s="191"/>
      <c r="J451" s="178"/>
      <c r="K451" s="178"/>
      <c r="L451" s="178"/>
      <c r="M451" s="178"/>
      <c r="N451" s="160" t="str">
        <f t="shared" si="33"/>
        <v/>
      </c>
      <c r="O451" s="21"/>
      <c r="P451" s="160" t="str">
        <f t="shared" si="34"/>
        <v/>
      </c>
      <c r="Q451" s="160">
        <f t="shared" si="35"/>
        <v>0</v>
      </c>
      <c r="R451" s="160" t="str">
        <f t="shared" si="36"/>
        <v/>
      </c>
      <c r="S451" s="160" t="str">
        <f t="shared" si="37"/>
        <v/>
      </c>
      <c r="T451" s="50" t="str">
        <f>IF($F451="","",IF(ISERROR(VLOOKUP(F451,PROVEEDORES!$D$8:$I$507,5,0)),1,VLOOKUP($F451,PROVEEDORES!$D$8:$I$507,5,0)))</f>
        <v/>
      </c>
    </row>
    <row r="452" spans="3:20" ht="17.45" customHeight="1" x14ac:dyDescent="0.25">
      <c r="C452" s="188"/>
      <c r="D452" s="189"/>
      <c r="E452" s="178"/>
      <c r="F452" s="178"/>
      <c r="G452" s="190">
        <f>DATOS!$E$13</f>
        <v>1</v>
      </c>
      <c r="H452" s="178"/>
      <c r="I452" s="191"/>
      <c r="J452" s="178"/>
      <c r="K452" s="178"/>
      <c r="L452" s="178"/>
      <c r="M452" s="178"/>
      <c r="N452" s="160" t="str">
        <f t="shared" si="33"/>
        <v/>
      </c>
      <c r="O452" s="21"/>
      <c r="P452" s="160" t="str">
        <f t="shared" si="34"/>
        <v/>
      </c>
      <c r="Q452" s="160">
        <f t="shared" si="35"/>
        <v>0</v>
      </c>
      <c r="R452" s="160" t="str">
        <f t="shared" si="36"/>
        <v/>
      </c>
      <c r="S452" s="160" t="str">
        <f t="shared" si="37"/>
        <v/>
      </c>
      <c r="T452" s="50" t="str">
        <f>IF($F452="","",IF(ISERROR(VLOOKUP(F452,PROVEEDORES!$D$8:$I$507,5,0)),1,VLOOKUP($F452,PROVEEDORES!$D$8:$I$507,5,0)))</f>
        <v/>
      </c>
    </row>
    <row r="453" spans="3:20" ht="17.45" customHeight="1" x14ac:dyDescent="0.25">
      <c r="C453" s="188"/>
      <c r="D453" s="189"/>
      <c r="E453" s="178"/>
      <c r="F453" s="178"/>
      <c r="G453" s="190">
        <f>DATOS!$E$13</f>
        <v>1</v>
      </c>
      <c r="H453" s="178"/>
      <c r="I453" s="191"/>
      <c r="J453" s="178"/>
      <c r="K453" s="178"/>
      <c r="L453" s="178"/>
      <c r="M453" s="178"/>
      <c r="N453" s="160" t="str">
        <f t="shared" si="33"/>
        <v/>
      </c>
      <c r="O453" s="21"/>
      <c r="P453" s="160" t="str">
        <f t="shared" si="34"/>
        <v/>
      </c>
      <c r="Q453" s="160">
        <f t="shared" si="35"/>
        <v>0</v>
      </c>
      <c r="R453" s="160" t="str">
        <f t="shared" si="36"/>
        <v/>
      </c>
      <c r="S453" s="160" t="str">
        <f t="shared" si="37"/>
        <v/>
      </c>
      <c r="T453" s="50" t="str">
        <f>IF($F453="","",IF(ISERROR(VLOOKUP(F453,PROVEEDORES!$D$8:$I$507,5,0)),1,VLOOKUP($F453,PROVEEDORES!$D$8:$I$507,5,0)))</f>
        <v/>
      </c>
    </row>
    <row r="454" spans="3:20" ht="17.45" customHeight="1" x14ac:dyDescent="0.25">
      <c r="C454" s="188"/>
      <c r="D454" s="189"/>
      <c r="E454" s="178"/>
      <c r="F454" s="178"/>
      <c r="G454" s="190">
        <f>DATOS!$E$13</f>
        <v>1</v>
      </c>
      <c r="H454" s="178"/>
      <c r="I454" s="191"/>
      <c r="J454" s="178"/>
      <c r="K454" s="178"/>
      <c r="L454" s="178"/>
      <c r="M454" s="178"/>
      <c r="N454" s="160" t="str">
        <f t="shared" si="33"/>
        <v/>
      </c>
      <c r="O454" s="21"/>
      <c r="P454" s="160" t="str">
        <f t="shared" si="34"/>
        <v/>
      </c>
      <c r="Q454" s="160">
        <f t="shared" si="35"/>
        <v>0</v>
      </c>
      <c r="R454" s="160" t="str">
        <f t="shared" si="36"/>
        <v/>
      </c>
      <c r="S454" s="160" t="str">
        <f t="shared" si="37"/>
        <v/>
      </c>
      <c r="T454" s="50" t="str">
        <f>IF($F454="","",IF(ISERROR(VLOOKUP(F454,PROVEEDORES!$D$8:$I$507,5,0)),1,VLOOKUP($F454,PROVEEDORES!$D$8:$I$507,5,0)))</f>
        <v/>
      </c>
    </row>
    <row r="455" spans="3:20" ht="17.45" customHeight="1" x14ac:dyDescent="0.25">
      <c r="C455" s="188"/>
      <c r="D455" s="189"/>
      <c r="E455" s="178"/>
      <c r="F455" s="178"/>
      <c r="G455" s="190">
        <f>DATOS!$E$13</f>
        <v>1</v>
      </c>
      <c r="H455" s="178"/>
      <c r="I455" s="191"/>
      <c r="J455" s="178"/>
      <c r="K455" s="178"/>
      <c r="L455" s="178"/>
      <c r="M455" s="178"/>
      <c r="N455" s="160" t="str">
        <f t="shared" si="33"/>
        <v/>
      </c>
      <c r="O455" s="21"/>
      <c r="P455" s="160" t="str">
        <f t="shared" si="34"/>
        <v/>
      </c>
      <c r="Q455" s="160">
        <f t="shared" si="35"/>
        <v>0</v>
      </c>
      <c r="R455" s="160" t="str">
        <f t="shared" si="36"/>
        <v/>
      </c>
      <c r="S455" s="160" t="str">
        <f t="shared" si="37"/>
        <v/>
      </c>
      <c r="T455" s="50" t="str">
        <f>IF($F455="","",IF(ISERROR(VLOOKUP(F455,PROVEEDORES!$D$8:$I$507,5,0)),1,VLOOKUP($F455,PROVEEDORES!$D$8:$I$507,5,0)))</f>
        <v/>
      </c>
    </row>
    <row r="456" spans="3:20" ht="17.45" customHeight="1" x14ac:dyDescent="0.25">
      <c r="C456" s="188"/>
      <c r="D456" s="189"/>
      <c r="E456" s="178"/>
      <c r="F456" s="178"/>
      <c r="G456" s="190">
        <f>DATOS!$E$13</f>
        <v>1</v>
      </c>
      <c r="H456" s="178"/>
      <c r="I456" s="191"/>
      <c r="J456" s="178"/>
      <c r="K456" s="178"/>
      <c r="L456" s="178"/>
      <c r="M456" s="178"/>
      <c r="N456" s="160" t="str">
        <f t="shared" si="33"/>
        <v/>
      </c>
      <c r="O456" s="21"/>
      <c r="P456" s="160" t="str">
        <f t="shared" si="34"/>
        <v/>
      </c>
      <c r="Q456" s="160">
        <f t="shared" si="35"/>
        <v>0</v>
      </c>
      <c r="R456" s="160" t="str">
        <f t="shared" si="36"/>
        <v/>
      </c>
      <c r="S456" s="160" t="str">
        <f t="shared" si="37"/>
        <v/>
      </c>
      <c r="T456" s="50" t="str">
        <f>IF($F456="","",IF(ISERROR(VLOOKUP(F456,PROVEEDORES!$D$8:$I$507,5,0)),1,VLOOKUP($F456,PROVEEDORES!$D$8:$I$507,5,0)))</f>
        <v/>
      </c>
    </row>
    <row r="457" spans="3:20" ht="17.45" customHeight="1" x14ac:dyDescent="0.25">
      <c r="C457" s="188"/>
      <c r="D457" s="189"/>
      <c r="E457" s="178"/>
      <c r="F457" s="178"/>
      <c r="G457" s="190">
        <f>DATOS!$E$13</f>
        <v>1</v>
      </c>
      <c r="H457" s="178"/>
      <c r="I457" s="191"/>
      <c r="J457" s="178"/>
      <c r="K457" s="178"/>
      <c r="L457" s="178"/>
      <c r="M457" s="178"/>
      <c r="N457" s="160" t="str">
        <f t="shared" si="33"/>
        <v/>
      </c>
      <c r="O457" s="21"/>
      <c r="P457" s="160" t="str">
        <f t="shared" si="34"/>
        <v/>
      </c>
      <c r="Q457" s="160">
        <f t="shared" si="35"/>
        <v>0</v>
      </c>
      <c r="R457" s="160" t="str">
        <f t="shared" si="36"/>
        <v/>
      </c>
      <c r="S457" s="160" t="str">
        <f t="shared" si="37"/>
        <v/>
      </c>
      <c r="T457" s="50" t="str">
        <f>IF($F457="","",IF(ISERROR(VLOOKUP(F457,PROVEEDORES!$D$8:$I$507,5,0)),1,VLOOKUP($F457,PROVEEDORES!$D$8:$I$507,5,0)))</f>
        <v/>
      </c>
    </row>
    <row r="458" spans="3:20" ht="17.45" customHeight="1" x14ac:dyDescent="0.25">
      <c r="C458" s="188"/>
      <c r="D458" s="189"/>
      <c r="E458" s="178"/>
      <c r="F458" s="178"/>
      <c r="G458" s="190">
        <f>DATOS!$E$13</f>
        <v>1</v>
      </c>
      <c r="H458" s="178"/>
      <c r="I458" s="191"/>
      <c r="J458" s="178"/>
      <c r="K458" s="178"/>
      <c r="L458" s="178"/>
      <c r="M458" s="178"/>
      <c r="N458" s="160" t="str">
        <f t="shared" si="33"/>
        <v/>
      </c>
      <c r="O458" s="21"/>
      <c r="P458" s="160" t="str">
        <f t="shared" si="34"/>
        <v/>
      </c>
      <c r="Q458" s="160">
        <f t="shared" si="35"/>
        <v>0</v>
      </c>
      <c r="R458" s="160" t="str">
        <f t="shared" si="36"/>
        <v/>
      </c>
      <c r="S458" s="160" t="str">
        <f t="shared" si="37"/>
        <v/>
      </c>
      <c r="T458" s="50" t="str">
        <f>IF($F458="","",IF(ISERROR(VLOOKUP(F458,PROVEEDORES!$D$8:$I$507,5,0)),1,VLOOKUP($F458,PROVEEDORES!$D$8:$I$507,5,0)))</f>
        <v/>
      </c>
    </row>
    <row r="459" spans="3:20" ht="17.45" customHeight="1" x14ac:dyDescent="0.25">
      <c r="C459" s="188"/>
      <c r="D459" s="189"/>
      <c r="E459" s="178"/>
      <c r="F459" s="178"/>
      <c r="G459" s="190">
        <f>DATOS!$E$13</f>
        <v>1</v>
      </c>
      <c r="H459" s="178"/>
      <c r="I459" s="191"/>
      <c r="J459" s="178"/>
      <c r="K459" s="178"/>
      <c r="L459" s="178"/>
      <c r="M459" s="178"/>
      <c r="N459" s="160" t="str">
        <f t="shared" si="33"/>
        <v/>
      </c>
      <c r="O459" s="21"/>
      <c r="P459" s="160" t="str">
        <f t="shared" si="34"/>
        <v/>
      </c>
      <c r="Q459" s="160">
        <f t="shared" si="35"/>
        <v>0</v>
      </c>
      <c r="R459" s="160" t="str">
        <f t="shared" si="36"/>
        <v/>
      </c>
      <c r="S459" s="160" t="str">
        <f t="shared" si="37"/>
        <v/>
      </c>
      <c r="T459" s="50" t="str">
        <f>IF($F459="","",IF(ISERROR(VLOOKUP(F459,PROVEEDORES!$D$8:$I$507,5,0)),1,VLOOKUP($F459,PROVEEDORES!$D$8:$I$507,5,0)))</f>
        <v/>
      </c>
    </row>
    <row r="460" spans="3:20" ht="17.45" customHeight="1" x14ac:dyDescent="0.25">
      <c r="C460" s="188"/>
      <c r="D460" s="189"/>
      <c r="E460" s="178"/>
      <c r="F460" s="178"/>
      <c r="G460" s="190">
        <f>DATOS!$E$13</f>
        <v>1</v>
      </c>
      <c r="H460" s="178"/>
      <c r="I460" s="191"/>
      <c r="J460" s="178"/>
      <c r="K460" s="178"/>
      <c r="L460" s="178"/>
      <c r="M460" s="178"/>
      <c r="N460" s="160" t="str">
        <f t="shared" si="33"/>
        <v/>
      </c>
      <c r="O460" s="21"/>
      <c r="P460" s="160" t="str">
        <f t="shared" si="34"/>
        <v/>
      </c>
      <c r="Q460" s="160">
        <f t="shared" si="35"/>
        <v>0</v>
      </c>
      <c r="R460" s="160" t="str">
        <f t="shared" si="36"/>
        <v/>
      </c>
      <c r="S460" s="160" t="str">
        <f t="shared" si="37"/>
        <v/>
      </c>
      <c r="T460" s="50" t="str">
        <f>IF($F460="","",IF(ISERROR(VLOOKUP(F460,PROVEEDORES!$D$8:$I$507,5,0)),1,VLOOKUP($F460,PROVEEDORES!$D$8:$I$507,5,0)))</f>
        <v/>
      </c>
    </row>
    <row r="461" spans="3:20" ht="17.45" customHeight="1" x14ac:dyDescent="0.25">
      <c r="C461" s="188"/>
      <c r="D461" s="189"/>
      <c r="E461" s="178"/>
      <c r="F461" s="178"/>
      <c r="G461" s="190">
        <f>DATOS!$E$13</f>
        <v>1</v>
      </c>
      <c r="H461" s="178"/>
      <c r="I461" s="191"/>
      <c r="J461" s="178"/>
      <c r="K461" s="178"/>
      <c r="L461" s="178"/>
      <c r="M461" s="178"/>
      <c r="N461" s="160" t="str">
        <f t="shared" si="33"/>
        <v/>
      </c>
      <c r="O461" s="21"/>
      <c r="P461" s="160" t="str">
        <f t="shared" si="34"/>
        <v/>
      </c>
      <c r="Q461" s="160">
        <f t="shared" si="35"/>
        <v>0</v>
      </c>
      <c r="R461" s="160" t="str">
        <f t="shared" si="36"/>
        <v/>
      </c>
      <c r="S461" s="160" t="str">
        <f t="shared" si="37"/>
        <v/>
      </c>
      <c r="T461" s="50" t="str">
        <f>IF($F461="","",IF(ISERROR(VLOOKUP(F461,PROVEEDORES!$D$8:$I$507,5,0)),1,VLOOKUP($F461,PROVEEDORES!$D$8:$I$507,5,0)))</f>
        <v/>
      </c>
    </row>
    <row r="462" spans="3:20" ht="17.45" customHeight="1" x14ac:dyDescent="0.25">
      <c r="C462" s="188"/>
      <c r="D462" s="189"/>
      <c r="E462" s="178"/>
      <c r="F462" s="178"/>
      <c r="G462" s="190">
        <f>DATOS!$E$13</f>
        <v>1</v>
      </c>
      <c r="H462" s="178"/>
      <c r="I462" s="191"/>
      <c r="J462" s="178"/>
      <c r="K462" s="178"/>
      <c r="L462" s="178"/>
      <c r="M462" s="178"/>
      <c r="N462" s="160" t="str">
        <f t="shared" si="33"/>
        <v/>
      </c>
      <c r="O462" s="21"/>
      <c r="P462" s="160" t="str">
        <f t="shared" si="34"/>
        <v/>
      </c>
      <c r="Q462" s="160">
        <f t="shared" si="35"/>
        <v>0</v>
      </c>
      <c r="R462" s="160" t="str">
        <f t="shared" si="36"/>
        <v/>
      </c>
      <c r="S462" s="160" t="str">
        <f t="shared" si="37"/>
        <v/>
      </c>
      <c r="T462" s="50" t="str">
        <f>IF($F462="","",IF(ISERROR(VLOOKUP(F462,PROVEEDORES!$D$8:$I$507,5,0)),1,VLOOKUP($F462,PROVEEDORES!$D$8:$I$507,5,0)))</f>
        <v/>
      </c>
    </row>
    <row r="463" spans="3:20" ht="17.45" customHeight="1" x14ac:dyDescent="0.25">
      <c r="C463" s="188"/>
      <c r="D463" s="189"/>
      <c r="E463" s="178"/>
      <c r="F463" s="178"/>
      <c r="G463" s="190">
        <f>DATOS!$E$13</f>
        <v>1</v>
      </c>
      <c r="H463" s="178"/>
      <c r="I463" s="191"/>
      <c r="J463" s="178"/>
      <c r="K463" s="178"/>
      <c r="L463" s="178"/>
      <c r="M463" s="178"/>
      <c r="N463" s="160" t="str">
        <f t="shared" si="33"/>
        <v/>
      </c>
      <c r="O463" s="21"/>
      <c r="P463" s="160" t="str">
        <f t="shared" si="34"/>
        <v/>
      </c>
      <c r="Q463" s="160">
        <f t="shared" si="35"/>
        <v>0</v>
      </c>
      <c r="R463" s="160" t="str">
        <f t="shared" si="36"/>
        <v/>
      </c>
      <c r="S463" s="160" t="str">
        <f t="shared" si="37"/>
        <v/>
      </c>
      <c r="T463" s="50" t="str">
        <f>IF($F463="","",IF(ISERROR(VLOOKUP(F463,PROVEEDORES!$D$8:$I$507,5,0)),1,VLOOKUP($F463,PROVEEDORES!$D$8:$I$507,5,0)))</f>
        <v/>
      </c>
    </row>
    <row r="464" spans="3:20" ht="17.45" customHeight="1" x14ac:dyDescent="0.25">
      <c r="C464" s="188"/>
      <c r="D464" s="189"/>
      <c r="E464" s="178"/>
      <c r="F464" s="178"/>
      <c r="G464" s="190">
        <f>DATOS!$E$13</f>
        <v>1</v>
      </c>
      <c r="H464" s="178"/>
      <c r="I464" s="191"/>
      <c r="J464" s="178"/>
      <c r="K464" s="178"/>
      <c r="L464" s="178"/>
      <c r="M464" s="178"/>
      <c r="N464" s="160" t="str">
        <f t="shared" si="33"/>
        <v/>
      </c>
      <c r="O464" s="21"/>
      <c r="P464" s="160" t="str">
        <f t="shared" si="34"/>
        <v/>
      </c>
      <c r="Q464" s="160">
        <f t="shared" si="35"/>
        <v>0</v>
      </c>
      <c r="R464" s="160" t="str">
        <f t="shared" si="36"/>
        <v/>
      </c>
      <c r="S464" s="160" t="str">
        <f t="shared" si="37"/>
        <v/>
      </c>
      <c r="T464" s="50" t="str">
        <f>IF($F464="","",IF(ISERROR(VLOOKUP(F464,PROVEEDORES!$D$8:$I$507,5,0)),1,VLOOKUP($F464,PROVEEDORES!$D$8:$I$507,5,0)))</f>
        <v/>
      </c>
    </row>
    <row r="465" spans="3:20" ht="17.45" customHeight="1" x14ac:dyDescent="0.25">
      <c r="C465" s="188"/>
      <c r="D465" s="189"/>
      <c r="E465" s="178"/>
      <c r="F465" s="178"/>
      <c r="G465" s="190">
        <f>DATOS!$E$13</f>
        <v>1</v>
      </c>
      <c r="H465" s="178"/>
      <c r="I465" s="191"/>
      <c r="J465" s="178"/>
      <c r="K465" s="178"/>
      <c r="L465" s="178"/>
      <c r="M465" s="178"/>
      <c r="N465" s="160" t="str">
        <f t="shared" si="33"/>
        <v/>
      </c>
      <c r="O465" s="21"/>
      <c r="P465" s="160" t="str">
        <f t="shared" si="34"/>
        <v/>
      </c>
      <c r="Q465" s="160">
        <f t="shared" si="35"/>
        <v>0</v>
      </c>
      <c r="R465" s="160" t="str">
        <f t="shared" si="36"/>
        <v/>
      </c>
      <c r="S465" s="160" t="str">
        <f t="shared" si="37"/>
        <v/>
      </c>
      <c r="T465" s="50" t="str">
        <f>IF($F465="","",IF(ISERROR(VLOOKUP(F465,PROVEEDORES!$D$8:$I$507,5,0)),1,VLOOKUP($F465,PROVEEDORES!$D$8:$I$507,5,0)))</f>
        <v/>
      </c>
    </row>
    <row r="466" spans="3:20" ht="17.45" customHeight="1" x14ac:dyDescent="0.25">
      <c r="C466" s="188"/>
      <c r="D466" s="189"/>
      <c r="E466" s="178"/>
      <c r="F466" s="178"/>
      <c r="G466" s="190">
        <f>DATOS!$E$13</f>
        <v>1</v>
      </c>
      <c r="H466" s="178"/>
      <c r="I466" s="191"/>
      <c r="J466" s="178"/>
      <c r="K466" s="178"/>
      <c r="L466" s="178"/>
      <c r="M466" s="178"/>
      <c r="N466" s="160" t="str">
        <f t="shared" ref="N466:N516" si="38">IF(H466&amp;J466&amp;K466&amp;L466&amp;M466="","",H466+J466+K466-L466-M466)</f>
        <v/>
      </c>
      <c r="O466" s="21"/>
      <c r="P466" s="160" t="str">
        <f t="shared" ref="P466:P516" si="39">IF($I466="E",H466,"")</f>
        <v/>
      </c>
      <c r="Q466" s="160">
        <f t="shared" si="35"/>
        <v>0</v>
      </c>
      <c r="R466" s="160" t="str">
        <f t="shared" si="36"/>
        <v/>
      </c>
      <c r="S466" s="160" t="str">
        <f t="shared" si="37"/>
        <v/>
      </c>
      <c r="T466" s="50" t="str">
        <f>IF($F466="","",IF(ISERROR(VLOOKUP(F466,PROVEEDORES!$D$8:$I$507,5,0)),1,VLOOKUP($F466,PROVEEDORES!$D$8:$I$507,5,0)))</f>
        <v/>
      </c>
    </row>
    <row r="467" spans="3:20" ht="17.45" customHeight="1" x14ac:dyDescent="0.25">
      <c r="C467" s="188"/>
      <c r="D467" s="189"/>
      <c r="E467" s="178"/>
      <c r="F467" s="178"/>
      <c r="G467" s="190">
        <f>DATOS!$E$13</f>
        <v>1</v>
      </c>
      <c r="H467" s="178"/>
      <c r="I467" s="191"/>
      <c r="J467" s="178"/>
      <c r="K467" s="178"/>
      <c r="L467" s="178"/>
      <c r="M467" s="178"/>
      <c r="N467" s="160" t="str">
        <f t="shared" si="38"/>
        <v/>
      </c>
      <c r="O467" s="21"/>
      <c r="P467" s="160" t="str">
        <f t="shared" si="39"/>
        <v/>
      </c>
      <c r="Q467" s="160">
        <f t="shared" ref="Q467:Q516" si="40">IF($I467=0%,H467,"")</f>
        <v>0</v>
      </c>
      <c r="R467" s="160" t="str">
        <f t="shared" ref="R467:R516" si="41">IF(OR($I467=8%,$I467=11%),$J467/$I467,"")</f>
        <v/>
      </c>
      <c r="S467" s="160" t="str">
        <f t="shared" ref="S467:S516" si="42">IF(OR($I467=15%,$I467=16%),$J467/$I467,"")</f>
        <v/>
      </c>
      <c r="T467" s="50" t="str">
        <f>IF($F467="","",IF(ISERROR(VLOOKUP(F467,PROVEEDORES!$D$8:$I$507,5,0)),1,VLOOKUP($F467,PROVEEDORES!$D$8:$I$507,5,0)))</f>
        <v/>
      </c>
    </row>
    <row r="468" spans="3:20" ht="17.45" customHeight="1" x14ac:dyDescent="0.25">
      <c r="C468" s="188"/>
      <c r="D468" s="189"/>
      <c r="E468" s="178"/>
      <c r="F468" s="178"/>
      <c r="G468" s="190">
        <f>DATOS!$E$13</f>
        <v>1</v>
      </c>
      <c r="H468" s="178"/>
      <c r="I468" s="191"/>
      <c r="J468" s="178"/>
      <c r="K468" s="178"/>
      <c r="L468" s="178"/>
      <c r="M468" s="178"/>
      <c r="N468" s="160" t="str">
        <f t="shared" si="38"/>
        <v/>
      </c>
      <c r="O468" s="21"/>
      <c r="P468" s="160" t="str">
        <f t="shared" si="39"/>
        <v/>
      </c>
      <c r="Q468" s="160">
        <f t="shared" si="40"/>
        <v>0</v>
      </c>
      <c r="R468" s="160" t="str">
        <f t="shared" si="41"/>
        <v/>
      </c>
      <c r="S468" s="160" t="str">
        <f t="shared" si="42"/>
        <v/>
      </c>
      <c r="T468" s="50" t="str">
        <f>IF($F468="","",IF(ISERROR(VLOOKUP(F468,PROVEEDORES!$D$8:$I$507,5,0)),1,VLOOKUP($F468,PROVEEDORES!$D$8:$I$507,5,0)))</f>
        <v/>
      </c>
    </row>
    <row r="469" spans="3:20" ht="17.45" customHeight="1" x14ac:dyDescent="0.25">
      <c r="C469" s="188"/>
      <c r="D469" s="189"/>
      <c r="E469" s="178"/>
      <c r="F469" s="178"/>
      <c r="G469" s="190">
        <f>DATOS!$E$13</f>
        <v>1</v>
      </c>
      <c r="H469" s="178"/>
      <c r="I469" s="191"/>
      <c r="J469" s="178"/>
      <c r="K469" s="178"/>
      <c r="L469" s="178"/>
      <c r="M469" s="178"/>
      <c r="N469" s="160" t="str">
        <f t="shared" si="38"/>
        <v/>
      </c>
      <c r="O469" s="21"/>
      <c r="P469" s="160" t="str">
        <f t="shared" si="39"/>
        <v/>
      </c>
      <c r="Q469" s="160">
        <f t="shared" si="40"/>
        <v>0</v>
      </c>
      <c r="R469" s="160" t="str">
        <f t="shared" si="41"/>
        <v/>
      </c>
      <c r="S469" s="160" t="str">
        <f t="shared" si="42"/>
        <v/>
      </c>
      <c r="T469" s="50" t="str">
        <f>IF($F469="","",IF(ISERROR(VLOOKUP(F469,PROVEEDORES!$D$8:$I$507,5,0)),1,VLOOKUP($F469,PROVEEDORES!$D$8:$I$507,5,0)))</f>
        <v/>
      </c>
    </row>
    <row r="470" spans="3:20" ht="17.45" customHeight="1" x14ac:dyDescent="0.25">
      <c r="C470" s="188"/>
      <c r="D470" s="189"/>
      <c r="E470" s="178"/>
      <c r="F470" s="178"/>
      <c r="G470" s="190">
        <f>DATOS!$E$13</f>
        <v>1</v>
      </c>
      <c r="H470" s="178"/>
      <c r="I470" s="191"/>
      <c r="J470" s="178"/>
      <c r="K470" s="178"/>
      <c r="L470" s="178"/>
      <c r="M470" s="178"/>
      <c r="N470" s="160" t="str">
        <f t="shared" si="38"/>
        <v/>
      </c>
      <c r="O470" s="21"/>
      <c r="P470" s="160" t="str">
        <f t="shared" si="39"/>
        <v/>
      </c>
      <c r="Q470" s="160">
        <f t="shared" si="40"/>
        <v>0</v>
      </c>
      <c r="R470" s="160" t="str">
        <f t="shared" si="41"/>
        <v/>
      </c>
      <c r="S470" s="160" t="str">
        <f t="shared" si="42"/>
        <v/>
      </c>
      <c r="T470" s="50" t="str">
        <f>IF($F470="","",IF(ISERROR(VLOOKUP(F470,PROVEEDORES!$D$8:$I$507,5,0)),1,VLOOKUP($F470,PROVEEDORES!$D$8:$I$507,5,0)))</f>
        <v/>
      </c>
    </row>
    <row r="471" spans="3:20" ht="17.45" customHeight="1" x14ac:dyDescent="0.25">
      <c r="C471" s="188"/>
      <c r="D471" s="189"/>
      <c r="E471" s="178"/>
      <c r="F471" s="178"/>
      <c r="G471" s="190">
        <f>DATOS!$E$13</f>
        <v>1</v>
      </c>
      <c r="H471" s="178"/>
      <c r="I471" s="191"/>
      <c r="J471" s="178"/>
      <c r="K471" s="178"/>
      <c r="L471" s="178"/>
      <c r="M471" s="178"/>
      <c r="N471" s="160" t="str">
        <f t="shared" si="38"/>
        <v/>
      </c>
      <c r="O471" s="21"/>
      <c r="P471" s="160" t="str">
        <f t="shared" si="39"/>
        <v/>
      </c>
      <c r="Q471" s="160">
        <f t="shared" si="40"/>
        <v>0</v>
      </c>
      <c r="R471" s="160" t="str">
        <f t="shared" si="41"/>
        <v/>
      </c>
      <c r="S471" s="160" t="str">
        <f t="shared" si="42"/>
        <v/>
      </c>
      <c r="T471" s="50" t="str">
        <f>IF($F471="","",IF(ISERROR(VLOOKUP(F471,PROVEEDORES!$D$8:$I$507,5,0)),1,VLOOKUP($F471,PROVEEDORES!$D$8:$I$507,5,0)))</f>
        <v/>
      </c>
    </row>
    <row r="472" spans="3:20" ht="17.45" customHeight="1" x14ac:dyDescent="0.25">
      <c r="C472" s="188"/>
      <c r="D472" s="189"/>
      <c r="E472" s="178"/>
      <c r="F472" s="178"/>
      <c r="G472" s="190">
        <f>DATOS!$E$13</f>
        <v>1</v>
      </c>
      <c r="H472" s="178"/>
      <c r="I472" s="191"/>
      <c r="J472" s="178"/>
      <c r="K472" s="178"/>
      <c r="L472" s="178"/>
      <c r="M472" s="178"/>
      <c r="N472" s="160" t="str">
        <f t="shared" si="38"/>
        <v/>
      </c>
      <c r="O472" s="21"/>
      <c r="P472" s="160" t="str">
        <f t="shared" si="39"/>
        <v/>
      </c>
      <c r="Q472" s="160">
        <f t="shared" si="40"/>
        <v>0</v>
      </c>
      <c r="R472" s="160" t="str">
        <f t="shared" si="41"/>
        <v/>
      </c>
      <c r="S472" s="160" t="str">
        <f t="shared" si="42"/>
        <v/>
      </c>
      <c r="T472" s="50" t="str">
        <f>IF($F472="","",IF(ISERROR(VLOOKUP(F472,PROVEEDORES!$D$8:$I$507,5,0)),1,VLOOKUP($F472,PROVEEDORES!$D$8:$I$507,5,0)))</f>
        <v/>
      </c>
    </row>
    <row r="473" spans="3:20" ht="17.45" customHeight="1" x14ac:dyDescent="0.25">
      <c r="C473" s="188"/>
      <c r="D473" s="189"/>
      <c r="E473" s="178"/>
      <c r="F473" s="178"/>
      <c r="G473" s="190">
        <f>DATOS!$E$13</f>
        <v>1</v>
      </c>
      <c r="H473" s="178"/>
      <c r="I473" s="191"/>
      <c r="J473" s="178"/>
      <c r="K473" s="178"/>
      <c r="L473" s="178"/>
      <c r="M473" s="178"/>
      <c r="N473" s="160" t="str">
        <f t="shared" si="38"/>
        <v/>
      </c>
      <c r="O473" s="21"/>
      <c r="P473" s="160" t="str">
        <f t="shared" si="39"/>
        <v/>
      </c>
      <c r="Q473" s="160">
        <f t="shared" si="40"/>
        <v>0</v>
      </c>
      <c r="R473" s="160" t="str">
        <f t="shared" si="41"/>
        <v/>
      </c>
      <c r="S473" s="160" t="str">
        <f t="shared" si="42"/>
        <v/>
      </c>
      <c r="T473" s="50" t="str">
        <f>IF($F473="","",IF(ISERROR(VLOOKUP(F473,PROVEEDORES!$D$8:$I$507,5,0)),1,VLOOKUP($F473,PROVEEDORES!$D$8:$I$507,5,0)))</f>
        <v/>
      </c>
    </row>
    <row r="474" spans="3:20" ht="17.45" customHeight="1" x14ac:dyDescent="0.25">
      <c r="C474" s="188"/>
      <c r="D474" s="189"/>
      <c r="E474" s="178"/>
      <c r="F474" s="178"/>
      <c r="G474" s="190">
        <f>DATOS!$E$13</f>
        <v>1</v>
      </c>
      <c r="H474" s="178"/>
      <c r="I474" s="191"/>
      <c r="J474" s="178"/>
      <c r="K474" s="178"/>
      <c r="L474" s="178"/>
      <c r="M474" s="178"/>
      <c r="N474" s="160" t="str">
        <f t="shared" si="38"/>
        <v/>
      </c>
      <c r="O474" s="21"/>
      <c r="P474" s="160" t="str">
        <f t="shared" si="39"/>
        <v/>
      </c>
      <c r="Q474" s="160">
        <f t="shared" si="40"/>
        <v>0</v>
      </c>
      <c r="R474" s="160" t="str">
        <f t="shared" si="41"/>
        <v/>
      </c>
      <c r="S474" s="160" t="str">
        <f t="shared" si="42"/>
        <v/>
      </c>
      <c r="T474" s="50" t="str">
        <f>IF($F474="","",IF(ISERROR(VLOOKUP(F474,PROVEEDORES!$D$8:$I$507,5,0)),1,VLOOKUP($F474,PROVEEDORES!$D$8:$I$507,5,0)))</f>
        <v/>
      </c>
    </row>
    <row r="475" spans="3:20" ht="17.45" customHeight="1" x14ac:dyDescent="0.25">
      <c r="C475" s="188"/>
      <c r="D475" s="189"/>
      <c r="E475" s="178"/>
      <c r="F475" s="178"/>
      <c r="G475" s="190">
        <f>DATOS!$E$13</f>
        <v>1</v>
      </c>
      <c r="H475" s="178"/>
      <c r="I475" s="191"/>
      <c r="J475" s="178"/>
      <c r="K475" s="178"/>
      <c r="L475" s="178"/>
      <c r="M475" s="178"/>
      <c r="N475" s="160" t="str">
        <f t="shared" si="38"/>
        <v/>
      </c>
      <c r="O475" s="21"/>
      <c r="P475" s="160" t="str">
        <f t="shared" si="39"/>
        <v/>
      </c>
      <c r="Q475" s="160">
        <f t="shared" si="40"/>
        <v>0</v>
      </c>
      <c r="R475" s="160" t="str">
        <f t="shared" si="41"/>
        <v/>
      </c>
      <c r="S475" s="160" t="str">
        <f t="shared" si="42"/>
        <v/>
      </c>
      <c r="T475" s="50" t="str">
        <f>IF($F475="","",IF(ISERROR(VLOOKUP(F475,PROVEEDORES!$D$8:$I$507,5,0)),1,VLOOKUP($F475,PROVEEDORES!$D$8:$I$507,5,0)))</f>
        <v/>
      </c>
    </row>
    <row r="476" spans="3:20" ht="17.45" customHeight="1" x14ac:dyDescent="0.25">
      <c r="C476" s="188"/>
      <c r="D476" s="189"/>
      <c r="E476" s="178"/>
      <c r="F476" s="178"/>
      <c r="G476" s="190">
        <f>DATOS!$E$13</f>
        <v>1</v>
      </c>
      <c r="H476" s="178"/>
      <c r="I476" s="191"/>
      <c r="J476" s="178"/>
      <c r="K476" s="178"/>
      <c r="L476" s="178"/>
      <c r="M476" s="178"/>
      <c r="N476" s="160" t="str">
        <f t="shared" si="38"/>
        <v/>
      </c>
      <c r="O476" s="21"/>
      <c r="P476" s="160" t="str">
        <f t="shared" si="39"/>
        <v/>
      </c>
      <c r="Q476" s="160">
        <f t="shared" si="40"/>
        <v>0</v>
      </c>
      <c r="R476" s="160" t="str">
        <f t="shared" si="41"/>
        <v/>
      </c>
      <c r="S476" s="160" t="str">
        <f t="shared" si="42"/>
        <v/>
      </c>
      <c r="T476" s="50" t="str">
        <f>IF($F476="","",IF(ISERROR(VLOOKUP(F476,PROVEEDORES!$D$8:$I$507,5,0)),1,VLOOKUP($F476,PROVEEDORES!$D$8:$I$507,5,0)))</f>
        <v/>
      </c>
    </row>
    <row r="477" spans="3:20" ht="17.45" customHeight="1" x14ac:dyDescent="0.25">
      <c r="C477" s="188"/>
      <c r="D477" s="189"/>
      <c r="E477" s="178"/>
      <c r="F477" s="178"/>
      <c r="G477" s="190">
        <f>DATOS!$E$13</f>
        <v>1</v>
      </c>
      <c r="H477" s="178"/>
      <c r="I477" s="191"/>
      <c r="J477" s="178"/>
      <c r="K477" s="178"/>
      <c r="L477" s="178"/>
      <c r="M477" s="178"/>
      <c r="N477" s="160" t="str">
        <f t="shared" si="38"/>
        <v/>
      </c>
      <c r="O477" s="21"/>
      <c r="P477" s="160" t="str">
        <f t="shared" si="39"/>
        <v/>
      </c>
      <c r="Q477" s="160">
        <f t="shared" si="40"/>
        <v>0</v>
      </c>
      <c r="R477" s="160" t="str">
        <f t="shared" si="41"/>
        <v/>
      </c>
      <c r="S477" s="160" t="str">
        <f t="shared" si="42"/>
        <v/>
      </c>
      <c r="T477" s="50" t="str">
        <f>IF($F477="","",IF(ISERROR(VLOOKUP(F477,PROVEEDORES!$D$8:$I$507,5,0)),1,VLOOKUP($F477,PROVEEDORES!$D$8:$I$507,5,0)))</f>
        <v/>
      </c>
    </row>
    <row r="478" spans="3:20" ht="17.45" customHeight="1" x14ac:dyDescent="0.25">
      <c r="C478" s="188"/>
      <c r="D478" s="189"/>
      <c r="E478" s="178"/>
      <c r="F478" s="178"/>
      <c r="G478" s="190">
        <f>DATOS!$E$13</f>
        <v>1</v>
      </c>
      <c r="H478" s="178"/>
      <c r="I478" s="191"/>
      <c r="J478" s="178"/>
      <c r="K478" s="178"/>
      <c r="L478" s="178"/>
      <c r="M478" s="178"/>
      <c r="N478" s="160" t="str">
        <f t="shared" si="38"/>
        <v/>
      </c>
      <c r="O478" s="21"/>
      <c r="P478" s="160" t="str">
        <f t="shared" si="39"/>
        <v/>
      </c>
      <c r="Q478" s="160">
        <f t="shared" si="40"/>
        <v>0</v>
      </c>
      <c r="R478" s="160" t="str">
        <f t="shared" si="41"/>
        <v/>
      </c>
      <c r="S478" s="160" t="str">
        <f t="shared" si="42"/>
        <v/>
      </c>
      <c r="T478" s="50" t="str">
        <f>IF($F478="","",IF(ISERROR(VLOOKUP(F478,PROVEEDORES!$D$8:$I$507,5,0)),1,VLOOKUP($F478,PROVEEDORES!$D$8:$I$507,5,0)))</f>
        <v/>
      </c>
    </row>
    <row r="479" spans="3:20" ht="17.45" customHeight="1" x14ac:dyDescent="0.25">
      <c r="C479" s="188"/>
      <c r="D479" s="189"/>
      <c r="E479" s="178"/>
      <c r="F479" s="178"/>
      <c r="G479" s="190">
        <f>DATOS!$E$13</f>
        <v>1</v>
      </c>
      <c r="H479" s="178"/>
      <c r="I479" s="191"/>
      <c r="J479" s="178"/>
      <c r="K479" s="178"/>
      <c r="L479" s="178"/>
      <c r="M479" s="178"/>
      <c r="N479" s="160" t="str">
        <f t="shared" si="38"/>
        <v/>
      </c>
      <c r="O479" s="21"/>
      <c r="P479" s="160" t="str">
        <f t="shared" si="39"/>
        <v/>
      </c>
      <c r="Q479" s="160">
        <f t="shared" si="40"/>
        <v>0</v>
      </c>
      <c r="R479" s="160" t="str">
        <f t="shared" si="41"/>
        <v/>
      </c>
      <c r="S479" s="160" t="str">
        <f t="shared" si="42"/>
        <v/>
      </c>
      <c r="T479" s="50" t="str">
        <f>IF($F479="","",IF(ISERROR(VLOOKUP(F479,PROVEEDORES!$D$8:$I$507,5,0)),1,VLOOKUP($F479,PROVEEDORES!$D$8:$I$507,5,0)))</f>
        <v/>
      </c>
    </row>
    <row r="480" spans="3:20" ht="17.45" customHeight="1" x14ac:dyDescent="0.25">
      <c r="C480" s="188"/>
      <c r="D480" s="189"/>
      <c r="E480" s="178"/>
      <c r="F480" s="178"/>
      <c r="G480" s="190">
        <f>DATOS!$E$13</f>
        <v>1</v>
      </c>
      <c r="H480" s="178"/>
      <c r="I480" s="191"/>
      <c r="J480" s="178"/>
      <c r="K480" s="178"/>
      <c r="L480" s="178"/>
      <c r="M480" s="178"/>
      <c r="N480" s="160" t="str">
        <f t="shared" si="38"/>
        <v/>
      </c>
      <c r="O480" s="21"/>
      <c r="P480" s="160" t="str">
        <f t="shared" si="39"/>
        <v/>
      </c>
      <c r="Q480" s="160">
        <f t="shared" si="40"/>
        <v>0</v>
      </c>
      <c r="R480" s="160" t="str">
        <f t="shared" si="41"/>
        <v/>
      </c>
      <c r="S480" s="160" t="str">
        <f t="shared" si="42"/>
        <v/>
      </c>
      <c r="T480" s="50" t="str">
        <f>IF($F480="","",IF(ISERROR(VLOOKUP(F480,PROVEEDORES!$D$8:$I$507,5,0)),1,VLOOKUP($F480,PROVEEDORES!$D$8:$I$507,5,0)))</f>
        <v/>
      </c>
    </row>
    <row r="481" spans="3:20" ht="17.45" customHeight="1" x14ac:dyDescent="0.25">
      <c r="C481" s="188"/>
      <c r="D481" s="189"/>
      <c r="E481" s="178"/>
      <c r="F481" s="178"/>
      <c r="G481" s="190">
        <f>DATOS!$E$13</f>
        <v>1</v>
      </c>
      <c r="H481" s="178"/>
      <c r="I481" s="191"/>
      <c r="J481" s="178"/>
      <c r="K481" s="178"/>
      <c r="L481" s="178"/>
      <c r="M481" s="178"/>
      <c r="N481" s="160" t="str">
        <f t="shared" si="38"/>
        <v/>
      </c>
      <c r="O481" s="21"/>
      <c r="P481" s="160" t="str">
        <f t="shared" si="39"/>
        <v/>
      </c>
      <c r="Q481" s="160">
        <f t="shared" si="40"/>
        <v>0</v>
      </c>
      <c r="R481" s="160" t="str">
        <f t="shared" si="41"/>
        <v/>
      </c>
      <c r="S481" s="160" t="str">
        <f t="shared" si="42"/>
        <v/>
      </c>
      <c r="T481" s="50" t="str">
        <f>IF($F481="","",IF(ISERROR(VLOOKUP(F481,PROVEEDORES!$D$8:$I$507,5,0)),1,VLOOKUP($F481,PROVEEDORES!$D$8:$I$507,5,0)))</f>
        <v/>
      </c>
    </row>
    <row r="482" spans="3:20" ht="17.45" customHeight="1" x14ac:dyDescent="0.25">
      <c r="C482" s="188"/>
      <c r="D482" s="189"/>
      <c r="E482" s="178"/>
      <c r="F482" s="178"/>
      <c r="G482" s="190">
        <f>DATOS!$E$13</f>
        <v>1</v>
      </c>
      <c r="H482" s="178"/>
      <c r="I482" s="191"/>
      <c r="J482" s="178"/>
      <c r="K482" s="178"/>
      <c r="L482" s="178"/>
      <c r="M482" s="178"/>
      <c r="N482" s="160" t="str">
        <f t="shared" si="38"/>
        <v/>
      </c>
      <c r="O482" s="21"/>
      <c r="P482" s="160" t="str">
        <f t="shared" si="39"/>
        <v/>
      </c>
      <c r="Q482" s="160">
        <f t="shared" si="40"/>
        <v>0</v>
      </c>
      <c r="R482" s="160" t="str">
        <f t="shared" si="41"/>
        <v/>
      </c>
      <c r="S482" s="160" t="str">
        <f t="shared" si="42"/>
        <v/>
      </c>
      <c r="T482" s="50" t="str">
        <f>IF($F482="","",IF(ISERROR(VLOOKUP(F482,PROVEEDORES!$D$8:$I$507,5,0)),1,VLOOKUP($F482,PROVEEDORES!$D$8:$I$507,5,0)))</f>
        <v/>
      </c>
    </row>
    <row r="483" spans="3:20" ht="17.45" customHeight="1" x14ac:dyDescent="0.25">
      <c r="C483" s="188"/>
      <c r="D483" s="189"/>
      <c r="E483" s="178"/>
      <c r="F483" s="178"/>
      <c r="G483" s="190">
        <f>DATOS!$E$13</f>
        <v>1</v>
      </c>
      <c r="H483" s="178"/>
      <c r="I483" s="191"/>
      <c r="J483" s="178"/>
      <c r="K483" s="178"/>
      <c r="L483" s="178"/>
      <c r="M483" s="178"/>
      <c r="N483" s="160" t="str">
        <f t="shared" si="38"/>
        <v/>
      </c>
      <c r="O483" s="21"/>
      <c r="P483" s="160" t="str">
        <f t="shared" si="39"/>
        <v/>
      </c>
      <c r="Q483" s="160">
        <f t="shared" si="40"/>
        <v>0</v>
      </c>
      <c r="R483" s="160" t="str">
        <f t="shared" si="41"/>
        <v/>
      </c>
      <c r="S483" s="160" t="str">
        <f t="shared" si="42"/>
        <v/>
      </c>
      <c r="T483" s="50" t="str">
        <f>IF($F483="","",IF(ISERROR(VLOOKUP(F483,PROVEEDORES!$D$8:$I$507,5,0)),1,VLOOKUP($F483,PROVEEDORES!$D$8:$I$507,5,0)))</f>
        <v/>
      </c>
    </row>
    <row r="484" spans="3:20" ht="17.45" customHeight="1" x14ac:dyDescent="0.25">
      <c r="C484" s="188"/>
      <c r="D484" s="189"/>
      <c r="E484" s="178"/>
      <c r="F484" s="178"/>
      <c r="G484" s="190">
        <f>DATOS!$E$13</f>
        <v>1</v>
      </c>
      <c r="H484" s="178"/>
      <c r="I484" s="191"/>
      <c r="J484" s="178"/>
      <c r="K484" s="178"/>
      <c r="L484" s="178"/>
      <c r="M484" s="178"/>
      <c r="N484" s="160" t="str">
        <f t="shared" si="38"/>
        <v/>
      </c>
      <c r="O484" s="21"/>
      <c r="P484" s="160" t="str">
        <f t="shared" si="39"/>
        <v/>
      </c>
      <c r="Q484" s="160">
        <f t="shared" si="40"/>
        <v>0</v>
      </c>
      <c r="R484" s="160" t="str">
        <f t="shared" si="41"/>
        <v/>
      </c>
      <c r="S484" s="160" t="str">
        <f t="shared" si="42"/>
        <v/>
      </c>
      <c r="T484" s="50" t="str">
        <f>IF($F484="","",IF(ISERROR(VLOOKUP(F484,PROVEEDORES!$D$8:$I$507,5,0)),1,VLOOKUP($F484,PROVEEDORES!$D$8:$I$507,5,0)))</f>
        <v/>
      </c>
    </row>
    <row r="485" spans="3:20" ht="17.45" customHeight="1" x14ac:dyDescent="0.25">
      <c r="C485" s="188"/>
      <c r="D485" s="189"/>
      <c r="E485" s="178"/>
      <c r="F485" s="178"/>
      <c r="G485" s="190">
        <f>DATOS!$E$13</f>
        <v>1</v>
      </c>
      <c r="H485" s="178"/>
      <c r="I485" s="191"/>
      <c r="J485" s="178"/>
      <c r="K485" s="178"/>
      <c r="L485" s="178"/>
      <c r="M485" s="178"/>
      <c r="N485" s="160" t="str">
        <f t="shared" si="38"/>
        <v/>
      </c>
      <c r="O485" s="21"/>
      <c r="P485" s="160" t="str">
        <f t="shared" si="39"/>
        <v/>
      </c>
      <c r="Q485" s="160">
        <f t="shared" si="40"/>
        <v>0</v>
      </c>
      <c r="R485" s="160" t="str">
        <f t="shared" si="41"/>
        <v/>
      </c>
      <c r="S485" s="160" t="str">
        <f t="shared" si="42"/>
        <v/>
      </c>
      <c r="T485" s="50" t="str">
        <f>IF($F485="","",IF(ISERROR(VLOOKUP(F485,PROVEEDORES!$D$8:$I$507,5,0)),1,VLOOKUP($F485,PROVEEDORES!$D$8:$I$507,5,0)))</f>
        <v/>
      </c>
    </row>
    <row r="486" spans="3:20" ht="17.45" customHeight="1" x14ac:dyDescent="0.25">
      <c r="C486" s="188"/>
      <c r="D486" s="189"/>
      <c r="E486" s="178"/>
      <c r="F486" s="178"/>
      <c r="G486" s="190">
        <f>DATOS!$E$13</f>
        <v>1</v>
      </c>
      <c r="H486" s="178"/>
      <c r="I486" s="191"/>
      <c r="J486" s="178"/>
      <c r="K486" s="178"/>
      <c r="L486" s="178"/>
      <c r="M486" s="178"/>
      <c r="N486" s="160" t="str">
        <f t="shared" si="38"/>
        <v/>
      </c>
      <c r="O486" s="21"/>
      <c r="P486" s="160" t="str">
        <f t="shared" si="39"/>
        <v/>
      </c>
      <c r="Q486" s="160">
        <f t="shared" si="40"/>
        <v>0</v>
      </c>
      <c r="R486" s="160" t="str">
        <f t="shared" si="41"/>
        <v/>
      </c>
      <c r="S486" s="160" t="str">
        <f t="shared" si="42"/>
        <v/>
      </c>
      <c r="T486" s="50" t="str">
        <f>IF($F486="","",IF(ISERROR(VLOOKUP(F486,PROVEEDORES!$D$8:$I$507,5,0)),1,VLOOKUP($F486,PROVEEDORES!$D$8:$I$507,5,0)))</f>
        <v/>
      </c>
    </row>
    <row r="487" spans="3:20" ht="17.45" customHeight="1" x14ac:dyDescent="0.25">
      <c r="C487" s="188"/>
      <c r="D487" s="189"/>
      <c r="E487" s="178"/>
      <c r="F487" s="178"/>
      <c r="G487" s="190">
        <f>DATOS!$E$13</f>
        <v>1</v>
      </c>
      <c r="H487" s="178"/>
      <c r="I487" s="191"/>
      <c r="J487" s="178"/>
      <c r="K487" s="178"/>
      <c r="L487" s="178"/>
      <c r="M487" s="178"/>
      <c r="N487" s="160" t="str">
        <f t="shared" si="38"/>
        <v/>
      </c>
      <c r="O487" s="21"/>
      <c r="P487" s="160" t="str">
        <f t="shared" si="39"/>
        <v/>
      </c>
      <c r="Q487" s="160">
        <f t="shared" si="40"/>
        <v>0</v>
      </c>
      <c r="R487" s="160" t="str">
        <f t="shared" si="41"/>
        <v/>
      </c>
      <c r="S487" s="160" t="str">
        <f t="shared" si="42"/>
        <v/>
      </c>
      <c r="T487" s="50" t="str">
        <f>IF($F487="","",IF(ISERROR(VLOOKUP(F487,PROVEEDORES!$D$8:$I$507,5,0)),1,VLOOKUP($F487,PROVEEDORES!$D$8:$I$507,5,0)))</f>
        <v/>
      </c>
    </row>
    <row r="488" spans="3:20" ht="17.45" customHeight="1" x14ac:dyDescent="0.25">
      <c r="C488" s="188"/>
      <c r="D488" s="189"/>
      <c r="E488" s="178"/>
      <c r="F488" s="178"/>
      <c r="G488" s="190">
        <f>DATOS!$E$13</f>
        <v>1</v>
      </c>
      <c r="H488" s="178"/>
      <c r="I488" s="191"/>
      <c r="J488" s="178"/>
      <c r="K488" s="178"/>
      <c r="L488" s="178"/>
      <c r="M488" s="178"/>
      <c r="N488" s="160" t="str">
        <f t="shared" si="38"/>
        <v/>
      </c>
      <c r="O488" s="21"/>
      <c r="P488" s="160" t="str">
        <f t="shared" si="39"/>
        <v/>
      </c>
      <c r="Q488" s="160">
        <f t="shared" si="40"/>
        <v>0</v>
      </c>
      <c r="R488" s="160" t="str">
        <f t="shared" si="41"/>
        <v/>
      </c>
      <c r="S488" s="160" t="str">
        <f t="shared" si="42"/>
        <v/>
      </c>
      <c r="T488" s="50" t="str">
        <f>IF($F488="","",IF(ISERROR(VLOOKUP(F488,PROVEEDORES!$D$8:$I$507,5,0)),1,VLOOKUP($F488,PROVEEDORES!$D$8:$I$507,5,0)))</f>
        <v/>
      </c>
    </row>
    <row r="489" spans="3:20" ht="17.45" customHeight="1" x14ac:dyDescent="0.25">
      <c r="C489" s="188"/>
      <c r="D489" s="189"/>
      <c r="E489" s="178"/>
      <c r="F489" s="178"/>
      <c r="G489" s="190">
        <f>DATOS!$E$13</f>
        <v>1</v>
      </c>
      <c r="H489" s="178"/>
      <c r="I489" s="191"/>
      <c r="J489" s="178"/>
      <c r="K489" s="178"/>
      <c r="L489" s="178"/>
      <c r="M489" s="178"/>
      <c r="N489" s="160" t="str">
        <f t="shared" si="38"/>
        <v/>
      </c>
      <c r="O489" s="21"/>
      <c r="P489" s="160" t="str">
        <f t="shared" si="39"/>
        <v/>
      </c>
      <c r="Q489" s="160">
        <f t="shared" si="40"/>
        <v>0</v>
      </c>
      <c r="R489" s="160" t="str">
        <f t="shared" si="41"/>
        <v/>
      </c>
      <c r="S489" s="160" t="str">
        <f t="shared" si="42"/>
        <v/>
      </c>
      <c r="T489" s="50" t="str">
        <f>IF($F489="","",IF(ISERROR(VLOOKUP(F489,PROVEEDORES!$D$8:$I$507,5,0)),1,VLOOKUP($F489,PROVEEDORES!$D$8:$I$507,5,0)))</f>
        <v/>
      </c>
    </row>
    <row r="490" spans="3:20" ht="17.45" customHeight="1" x14ac:dyDescent="0.25">
      <c r="C490" s="188"/>
      <c r="D490" s="189"/>
      <c r="E490" s="178"/>
      <c r="F490" s="178"/>
      <c r="G490" s="190">
        <f>DATOS!$E$13</f>
        <v>1</v>
      </c>
      <c r="H490" s="178"/>
      <c r="I490" s="191"/>
      <c r="J490" s="178"/>
      <c r="K490" s="178"/>
      <c r="L490" s="178"/>
      <c r="M490" s="178"/>
      <c r="N490" s="160" t="str">
        <f t="shared" si="38"/>
        <v/>
      </c>
      <c r="O490" s="21"/>
      <c r="P490" s="160" t="str">
        <f t="shared" si="39"/>
        <v/>
      </c>
      <c r="Q490" s="160">
        <f t="shared" si="40"/>
        <v>0</v>
      </c>
      <c r="R490" s="160" t="str">
        <f t="shared" si="41"/>
        <v/>
      </c>
      <c r="S490" s="160" t="str">
        <f t="shared" si="42"/>
        <v/>
      </c>
      <c r="T490" s="50" t="str">
        <f>IF($F490="","",IF(ISERROR(VLOOKUP(F490,PROVEEDORES!$D$8:$I$507,5,0)),1,VLOOKUP($F490,PROVEEDORES!$D$8:$I$507,5,0)))</f>
        <v/>
      </c>
    </row>
    <row r="491" spans="3:20" ht="17.45" customHeight="1" x14ac:dyDescent="0.25">
      <c r="C491" s="188"/>
      <c r="D491" s="189"/>
      <c r="E491" s="178"/>
      <c r="F491" s="178"/>
      <c r="G491" s="190">
        <f>DATOS!$E$13</f>
        <v>1</v>
      </c>
      <c r="H491" s="178"/>
      <c r="I491" s="191"/>
      <c r="J491" s="178"/>
      <c r="K491" s="178"/>
      <c r="L491" s="178"/>
      <c r="M491" s="178"/>
      <c r="N491" s="160" t="str">
        <f t="shared" si="38"/>
        <v/>
      </c>
      <c r="O491" s="21"/>
      <c r="P491" s="160" t="str">
        <f t="shared" si="39"/>
        <v/>
      </c>
      <c r="Q491" s="160">
        <f t="shared" si="40"/>
        <v>0</v>
      </c>
      <c r="R491" s="160" t="str">
        <f t="shared" si="41"/>
        <v/>
      </c>
      <c r="S491" s="160" t="str">
        <f t="shared" si="42"/>
        <v/>
      </c>
      <c r="T491" s="50" t="str">
        <f>IF($F491="","",IF(ISERROR(VLOOKUP(F491,PROVEEDORES!$D$8:$I$507,5,0)),1,VLOOKUP($F491,PROVEEDORES!$D$8:$I$507,5,0)))</f>
        <v/>
      </c>
    </row>
    <row r="492" spans="3:20" ht="17.45" customHeight="1" x14ac:dyDescent="0.25">
      <c r="C492" s="188"/>
      <c r="D492" s="189"/>
      <c r="E492" s="178"/>
      <c r="F492" s="178"/>
      <c r="G492" s="190">
        <f>DATOS!$E$13</f>
        <v>1</v>
      </c>
      <c r="H492" s="178"/>
      <c r="I492" s="191"/>
      <c r="J492" s="178"/>
      <c r="K492" s="178"/>
      <c r="L492" s="178"/>
      <c r="M492" s="178"/>
      <c r="N492" s="160" t="str">
        <f t="shared" si="38"/>
        <v/>
      </c>
      <c r="O492" s="21"/>
      <c r="P492" s="160" t="str">
        <f t="shared" si="39"/>
        <v/>
      </c>
      <c r="Q492" s="160">
        <f t="shared" si="40"/>
        <v>0</v>
      </c>
      <c r="R492" s="160" t="str">
        <f t="shared" si="41"/>
        <v/>
      </c>
      <c r="S492" s="160" t="str">
        <f t="shared" si="42"/>
        <v/>
      </c>
      <c r="T492" s="50" t="str">
        <f>IF($F492="","",IF(ISERROR(VLOOKUP(F492,PROVEEDORES!$D$8:$I$507,5,0)),1,VLOOKUP($F492,PROVEEDORES!$D$8:$I$507,5,0)))</f>
        <v/>
      </c>
    </row>
    <row r="493" spans="3:20" ht="17.45" customHeight="1" x14ac:dyDescent="0.25">
      <c r="C493" s="188"/>
      <c r="D493" s="189"/>
      <c r="E493" s="178"/>
      <c r="F493" s="178"/>
      <c r="G493" s="190">
        <f>DATOS!$E$13</f>
        <v>1</v>
      </c>
      <c r="H493" s="178"/>
      <c r="I493" s="191"/>
      <c r="J493" s="178"/>
      <c r="K493" s="178"/>
      <c r="L493" s="178"/>
      <c r="M493" s="178"/>
      <c r="N493" s="160" t="str">
        <f t="shared" si="38"/>
        <v/>
      </c>
      <c r="O493" s="21"/>
      <c r="P493" s="160" t="str">
        <f t="shared" si="39"/>
        <v/>
      </c>
      <c r="Q493" s="160">
        <f t="shared" si="40"/>
        <v>0</v>
      </c>
      <c r="R493" s="160" t="str">
        <f t="shared" si="41"/>
        <v/>
      </c>
      <c r="S493" s="160" t="str">
        <f t="shared" si="42"/>
        <v/>
      </c>
      <c r="T493" s="50" t="str">
        <f>IF($F493="","",IF(ISERROR(VLOOKUP(F493,PROVEEDORES!$D$8:$I$507,5,0)),1,VLOOKUP($F493,PROVEEDORES!$D$8:$I$507,5,0)))</f>
        <v/>
      </c>
    </row>
    <row r="494" spans="3:20" ht="17.45" customHeight="1" x14ac:dyDescent="0.25">
      <c r="C494" s="188"/>
      <c r="D494" s="189"/>
      <c r="E494" s="178"/>
      <c r="F494" s="178"/>
      <c r="G494" s="190">
        <f>DATOS!$E$13</f>
        <v>1</v>
      </c>
      <c r="H494" s="178"/>
      <c r="I494" s="191"/>
      <c r="J494" s="178"/>
      <c r="K494" s="178"/>
      <c r="L494" s="178"/>
      <c r="M494" s="178"/>
      <c r="N494" s="160" t="str">
        <f t="shared" si="38"/>
        <v/>
      </c>
      <c r="O494" s="21"/>
      <c r="P494" s="160" t="str">
        <f t="shared" si="39"/>
        <v/>
      </c>
      <c r="Q494" s="160">
        <f t="shared" si="40"/>
        <v>0</v>
      </c>
      <c r="R494" s="160" t="str">
        <f t="shared" si="41"/>
        <v/>
      </c>
      <c r="S494" s="160" t="str">
        <f t="shared" si="42"/>
        <v/>
      </c>
      <c r="T494" s="50" t="str">
        <f>IF($F494="","",IF(ISERROR(VLOOKUP(F494,PROVEEDORES!$D$8:$I$507,5,0)),1,VLOOKUP($F494,PROVEEDORES!$D$8:$I$507,5,0)))</f>
        <v/>
      </c>
    </row>
    <row r="495" spans="3:20" ht="17.45" customHeight="1" x14ac:dyDescent="0.25">
      <c r="C495" s="188"/>
      <c r="D495" s="189"/>
      <c r="E495" s="178"/>
      <c r="F495" s="178"/>
      <c r="G495" s="190">
        <f>DATOS!$E$13</f>
        <v>1</v>
      </c>
      <c r="H495" s="178"/>
      <c r="I495" s="191"/>
      <c r="J495" s="178"/>
      <c r="K495" s="178"/>
      <c r="L495" s="178"/>
      <c r="M495" s="178"/>
      <c r="N495" s="160" t="str">
        <f t="shared" si="38"/>
        <v/>
      </c>
      <c r="O495" s="21"/>
      <c r="P495" s="160" t="str">
        <f t="shared" si="39"/>
        <v/>
      </c>
      <c r="Q495" s="160">
        <f t="shared" si="40"/>
        <v>0</v>
      </c>
      <c r="R495" s="160" t="str">
        <f t="shared" si="41"/>
        <v/>
      </c>
      <c r="S495" s="160" t="str">
        <f t="shared" si="42"/>
        <v/>
      </c>
      <c r="T495" s="50" t="str">
        <f>IF($F495="","",IF(ISERROR(VLOOKUP(F495,PROVEEDORES!$D$8:$I$507,5,0)),1,VLOOKUP($F495,PROVEEDORES!$D$8:$I$507,5,0)))</f>
        <v/>
      </c>
    </row>
    <row r="496" spans="3:20" ht="17.45" customHeight="1" x14ac:dyDescent="0.25">
      <c r="C496" s="188"/>
      <c r="D496" s="189"/>
      <c r="E496" s="178"/>
      <c r="F496" s="178"/>
      <c r="G496" s="190">
        <f>DATOS!$E$13</f>
        <v>1</v>
      </c>
      <c r="H496" s="178"/>
      <c r="I496" s="191"/>
      <c r="J496" s="178"/>
      <c r="K496" s="178"/>
      <c r="L496" s="178"/>
      <c r="M496" s="178"/>
      <c r="N496" s="160" t="str">
        <f t="shared" si="38"/>
        <v/>
      </c>
      <c r="O496" s="21"/>
      <c r="P496" s="160" t="str">
        <f t="shared" si="39"/>
        <v/>
      </c>
      <c r="Q496" s="160">
        <f t="shared" si="40"/>
        <v>0</v>
      </c>
      <c r="R496" s="160" t="str">
        <f t="shared" si="41"/>
        <v/>
      </c>
      <c r="S496" s="160" t="str">
        <f t="shared" si="42"/>
        <v/>
      </c>
      <c r="T496" s="50" t="str">
        <f>IF($F496="","",IF(ISERROR(VLOOKUP(F496,PROVEEDORES!$D$8:$I$507,5,0)),1,VLOOKUP($F496,PROVEEDORES!$D$8:$I$507,5,0)))</f>
        <v/>
      </c>
    </row>
    <row r="497" spans="3:20" ht="17.45" customHeight="1" x14ac:dyDescent="0.25">
      <c r="C497" s="188"/>
      <c r="D497" s="189"/>
      <c r="E497" s="178"/>
      <c r="F497" s="178"/>
      <c r="G497" s="190">
        <f>DATOS!$E$13</f>
        <v>1</v>
      </c>
      <c r="H497" s="178"/>
      <c r="I497" s="191"/>
      <c r="J497" s="178"/>
      <c r="K497" s="178"/>
      <c r="L497" s="178"/>
      <c r="M497" s="178"/>
      <c r="N497" s="160" t="str">
        <f t="shared" si="38"/>
        <v/>
      </c>
      <c r="O497" s="21"/>
      <c r="P497" s="160" t="str">
        <f t="shared" si="39"/>
        <v/>
      </c>
      <c r="Q497" s="160">
        <f t="shared" si="40"/>
        <v>0</v>
      </c>
      <c r="R497" s="160" t="str">
        <f t="shared" si="41"/>
        <v/>
      </c>
      <c r="S497" s="160" t="str">
        <f t="shared" si="42"/>
        <v/>
      </c>
      <c r="T497" s="50" t="str">
        <f>IF($F497="","",IF(ISERROR(VLOOKUP(F497,PROVEEDORES!$D$8:$I$507,5,0)),1,VLOOKUP($F497,PROVEEDORES!$D$8:$I$507,5,0)))</f>
        <v/>
      </c>
    </row>
    <row r="498" spans="3:20" ht="17.45" customHeight="1" x14ac:dyDescent="0.25">
      <c r="C498" s="188"/>
      <c r="D498" s="189"/>
      <c r="E498" s="178"/>
      <c r="F498" s="178"/>
      <c r="G498" s="190">
        <f>DATOS!$E$13</f>
        <v>1</v>
      </c>
      <c r="H498" s="178"/>
      <c r="I498" s="191"/>
      <c r="J498" s="178"/>
      <c r="K498" s="178"/>
      <c r="L498" s="178"/>
      <c r="M498" s="178"/>
      <c r="N498" s="160" t="str">
        <f t="shared" si="38"/>
        <v/>
      </c>
      <c r="O498" s="21"/>
      <c r="P498" s="160" t="str">
        <f t="shared" si="39"/>
        <v/>
      </c>
      <c r="Q498" s="160">
        <f t="shared" si="40"/>
        <v>0</v>
      </c>
      <c r="R498" s="160" t="str">
        <f t="shared" si="41"/>
        <v/>
      </c>
      <c r="S498" s="160" t="str">
        <f t="shared" si="42"/>
        <v/>
      </c>
      <c r="T498" s="50" t="str">
        <f>IF($F498="","",IF(ISERROR(VLOOKUP(F498,PROVEEDORES!$D$8:$I$507,5,0)),1,VLOOKUP($F498,PROVEEDORES!$D$8:$I$507,5,0)))</f>
        <v/>
      </c>
    </row>
    <row r="499" spans="3:20" ht="17.45" customHeight="1" x14ac:dyDescent="0.25">
      <c r="C499" s="188"/>
      <c r="D499" s="189"/>
      <c r="E499" s="178"/>
      <c r="F499" s="178"/>
      <c r="G499" s="190">
        <f>DATOS!$E$13</f>
        <v>1</v>
      </c>
      <c r="H499" s="178"/>
      <c r="I499" s="191"/>
      <c r="J499" s="178"/>
      <c r="K499" s="178"/>
      <c r="L499" s="178"/>
      <c r="M499" s="178"/>
      <c r="N499" s="160" t="str">
        <f t="shared" si="38"/>
        <v/>
      </c>
      <c r="O499" s="21"/>
      <c r="P499" s="160" t="str">
        <f t="shared" si="39"/>
        <v/>
      </c>
      <c r="Q499" s="160">
        <f t="shared" si="40"/>
        <v>0</v>
      </c>
      <c r="R499" s="160" t="str">
        <f t="shared" si="41"/>
        <v/>
      </c>
      <c r="S499" s="160" t="str">
        <f t="shared" si="42"/>
        <v/>
      </c>
      <c r="T499" s="50" t="str">
        <f>IF($F499="","",IF(ISERROR(VLOOKUP(F499,PROVEEDORES!$D$8:$I$507,5,0)),1,VLOOKUP($F499,PROVEEDORES!$D$8:$I$507,5,0)))</f>
        <v/>
      </c>
    </row>
    <row r="500" spans="3:20" ht="17.45" customHeight="1" x14ac:dyDescent="0.25">
      <c r="C500" s="188"/>
      <c r="D500" s="189"/>
      <c r="E500" s="178"/>
      <c r="F500" s="178"/>
      <c r="G500" s="190">
        <f>DATOS!$E$13</f>
        <v>1</v>
      </c>
      <c r="H500" s="178"/>
      <c r="I500" s="191"/>
      <c r="J500" s="178"/>
      <c r="K500" s="178"/>
      <c r="L500" s="178"/>
      <c r="M500" s="178"/>
      <c r="N500" s="160" t="str">
        <f t="shared" si="38"/>
        <v/>
      </c>
      <c r="O500" s="21"/>
      <c r="P500" s="160" t="str">
        <f t="shared" si="39"/>
        <v/>
      </c>
      <c r="Q500" s="160">
        <f t="shared" si="40"/>
        <v>0</v>
      </c>
      <c r="R500" s="160" t="str">
        <f t="shared" si="41"/>
        <v/>
      </c>
      <c r="S500" s="160" t="str">
        <f t="shared" si="42"/>
        <v/>
      </c>
      <c r="T500" s="50" t="str">
        <f>IF($F500="","",IF(ISERROR(VLOOKUP(F500,PROVEEDORES!$D$8:$I$507,5,0)),1,VLOOKUP($F500,PROVEEDORES!$D$8:$I$507,5,0)))</f>
        <v/>
      </c>
    </row>
    <row r="501" spans="3:20" ht="17.45" customHeight="1" x14ac:dyDescent="0.25">
      <c r="C501" s="188"/>
      <c r="D501" s="189"/>
      <c r="E501" s="178"/>
      <c r="F501" s="178"/>
      <c r="G501" s="190">
        <f>DATOS!$E$13</f>
        <v>1</v>
      </c>
      <c r="H501" s="178"/>
      <c r="I501" s="191"/>
      <c r="J501" s="178"/>
      <c r="K501" s="178"/>
      <c r="L501" s="178"/>
      <c r="M501" s="178"/>
      <c r="N501" s="160" t="str">
        <f t="shared" si="38"/>
        <v/>
      </c>
      <c r="O501" s="21"/>
      <c r="P501" s="160" t="str">
        <f t="shared" si="39"/>
        <v/>
      </c>
      <c r="Q501" s="160">
        <f t="shared" si="40"/>
        <v>0</v>
      </c>
      <c r="R501" s="160" t="str">
        <f t="shared" si="41"/>
        <v/>
      </c>
      <c r="S501" s="160" t="str">
        <f t="shared" si="42"/>
        <v/>
      </c>
      <c r="T501" s="50" t="str">
        <f>IF($F501="","",IF(ISERROR(VLOOKUP(F501,PROVEEDORES!$D$8:$I$507,5,0)),1,VLOOKUP($F501,PROVEEDORES!$D$8:$I$507,5,0)))</f>
        <v/>
      </c>
    </row>
    <row r="502" spans="3:20" ht="17.45" customHeight="1" x14ac:dyDescent="0.25">
      <c r="C502" s="188"/>
      <c r="D502" s="189"/>
      <c r="E502" s="178"/>
      <c r="F502" s="178"/>
      <c r="G502" s="190">
        <f>DATOS!$E$13</f>
        <v>1</v>
      </c>
      <c r="H502" s="178"/>
      <c r="I502" s="191"/>
      <c r="J502" s="178"/>
      <c r="K502" s="178"/>
      <c r="L502" s="178"/>
      <c r="M502" s="178"/>
      <c r="N502" s="160" t="str">
        <f t="shared" si="38"/>
        <v/>
      </c>
      <c r="O502" s="21"/>
      <c r="P502" s="160" t="str">
        <f t="shared" si="39"/>
        <v/>
      </c>
      <c r="Q502" s="160">
        <f t="shared" si="40"/>
        <v>0</v>
      </c>
      <c r="R502" s="160" t="str">
        <f t="shared" si="41"/>
        <v/>
      </c>
      <c r="S502" s="160" t="str">
        <f t="shared" si="42"/>
        <v/>
      </c>
      <c r="T502" s="50" t="str">
        <f>IF($F502="","",IF(ISERROR(VLOOKUP(F502,PROVEEDORES!$D$8:$I$507,5,0)),1,VLOOKUP($F502,PROVEEDORES!$D$8:$I$507,5,0)))</f>
        <v/>
      </c>
    </row>
    <row r="503" spans="3:20" ht="17.45" customHeight="1" x14ac:dyDescent="0.25">
      <c r="C503" s="188"/>
      <c r="D503" s="189"/>
      <c r="E503" s="178"/>
      <c r="F503" s="178"/>
      <c r="G503" s="190">
        <f>DATOS!$E$13</f>
        <v>1</v>
      </c>
      <c r="H503" s="178"/>
      <c r="I503" s="191"/>
      <c r="J503" s="178"/>
      <c r="K503" s="178"/>
      <c r="L503" s="178"/>
      <c r="M503" s="178"/>
      <c r="N503" s="160" t="str">
        <f t="shared" si="38"/>
        <v/>
      </c>
      <c r="O503" s="21"/>
      <c r="P503" s="160" t="str">
        <f t="shared" si="39"/>
        <v/>
      </c>
      <c r="Q503" s="160">
        <f t="shared" si="40"/>
        <v>0</v>
      </c>
      <c r="R503" s="160" t="str">
        <f t="shared" si="41"/>
        <v/>
      </c>
      <c r="S503" s="160" t="str">
        <f t="shared" si="42"/>
        <v/>
      </c>
      <c r="T503" s="50" t="str">
        <f>IF($F503="","",IF(ISERROR(VLOOKUP(F503,PROVEEDORES!$D$8:$I$507,5,0)),1,VLOOKUP($F503,PROVEEDORES!$D$8:$I$507,5,0)))</f>
        <v/>
      </c>
    </row>
    <row r="504" spans="3:20" ht="17.45" customHeight="1" x14ac:dyDescent="0.25">
      <c r="C504" s="188"/>
      <c r="D504" s="189"/>
      <c r="E504" s="178"/>
      <c r="F504" s="178"/>
      <c r="G504" s="190">
        <f>DATOS!$E$13</f>
        <v>1</v>
      </c>
      <c r="H504" s="178"/>
      <c r="I504" s="191"/>
      <c r="J504" s="178"/>
      <c r="K504" s="178"/>
      <c r="L504" s="178"/>
      <c r="M504" s="178"/>
      <c r="N504" s="160" t="str">
        <f t="shared" si="38"/>
        <v/>
      </c>
      <c r="O504" s="21"/>
      <c r="P504" s="160" t="str">
        <f t="shared" si="39"/>
        <v/>
      </c>
      <c r="Q504" s="160">
        <f t="shared" si="40"/>
        <v>0</v>
      </c>
      <c r="R504" s="160" t="str">
        <f t="shared" si="41"/>
        <v/>
      </c>
      <c r="S504" s="160" t="str">
        <f t="shared" si="42"/>
        <v/>
      </c>
      <c r="T504" s="50" t="str">
        <f>IF($F504="","",IF(ISERROR(VLOOKUP(F504,PROVEEDORES!$D$8:$I$507,5,0)),1,VLOOKUP($F504,PROVEEDORES!$D$8:$I$507,5,0)))</f>
        <v/>
      </c>
    </row>
    <row r="505" spans="3:20" ht="17.45" customHeight="1" x14ac:dyDescent="0.25">
      <c r="C505" s="188"/>
      <c r="D505" s="189"/>
      <c r="E505" s="178"/>
      <c r="F505" s="178"/>
      <c r="G505" s="190">
        <f>DATOS!$E$13</f>
        <v>1</v>
      </c>
      <c r="H505" s="178"/>
      <c r="I505" s="191"/>
      <c r="J505" s="178"/>
      <c r="K505" s="178"/>
      <c r="L505" s="178"/>
      <c r="M505" s="178"/>
      <c r="N505" s="160" t="str">
        <f t="shared" si="38"/>
        <v/>
      </c>
      <c r="O505" s="21"/>
      <c r="P505" s="160" t="str">
        <f t="shared" si="39"/>
        <v/>
      </c>
      <c r="Q505" s="160">
        <f t="shared" si="40"/>
        <v>0</v>
      </c>
      <c r="R505" s="160" t="str">
        <f t="shared" si="41"/>
        <v/>
      </c>
      <c r="S505" s="160" t="str">
        <f t="shared" si="42"/>
        <v/>
      </c>
      <c r="T505" s="50" t="str">
        <f>IF($F505="","",IF(ISERROR(VLOOKUP(F505,PROVEEDORES!$D$8:$I$507,5,0)),1,VLOOKUP($F505,PROVEEDORES!$D$8:$I$507,5,0)))</f>
        <v/>
      </c>
    </row>
    <row r="506" spans="3:20" ht="17.45" customHeight="1" x14ac:dyDescent="0.25">
      <c r="C506" s="188"/>
      <c r="D506" s="189"/>
      <c r="E506" s="178"/>
      <c r="F506" s="178"/>
      <c r="G506" s="190">
        <f>DATOS!$E$13</f>
        <v>1</v>
      </c>
      <c r="H506" s="178"/>
      <c r="I506" s="191"/>
      <c r="J506" s="178"/>
      <c r="K506" s="178"/>
      <c r="L506" s="178"/>
      <c r="M506" s="178"/>
      <c r="N506" s="160" t="str">
        <f t="shared" si="38"/>
        <v/>
      </c>
      <c r="O506" s="21"/>
      <c r="P506" s="160" t="str">
        <f t="shared" si="39"/>
        <v/>
      </c>
      <c r="Q506" s="160">
        <f t="shared" si="40"/>
        <v>0</v>
      </c>
      <c r="R506" s="160" t="str">
        <f t="shared" si="41"/>
        <v/>
      </c>
      <c r="S506" s="160" t="str">
        <f t="shared" si="42"/>
        <v/>
      </c>
      <c r="T506" s="50" t="str">
        <f>IF($F506="","",IF(ISERROR(VLOOKUP(F506,PROVEEDORES!$D$8:$I$507,5,0)),1,VLOOKUP($F506,PROVEEDORES!$D$8:$I$507,5,0)))</f>
        <v/>
      </c>
    </row>
    <row r="507" spans="3:20" ht="17.45" customHeight="1" x14ac:dyDescent="0.25">
      <c r="C507" s="188"/>
      <c r="D507" s="189"/>
      <c r="E507" s="178"/>
      <c r="F507" s="178"/>
      <c r="G507" s="190">
        <f>DATOS!$E$13</f>
        <v>1</v>
      </c>
      <c r="H507" s="178"/>
      <c r="I507" s="191"/>
      <c r="J507" s="178"/>
      <c r="K507" s="178"/>
      <c r="L507" s="178"/>
      <c r="M507" s="178"/>
      <c r="N507" s="160" t="str">
        <f t="shared" si="38"/>
        <v/>
      </c>
      <c r="O507" s="21"/>
      <c r="P507" s="160" t="str">
        <f t="shared" si="39"/>
        <v/>
      </c>
      <c r="Q507" s="160">
        <f t="shared" si="40"/>
        <v>0</v>
      </c>
      <c r="R507" s="160" t="str">
        <f t="shared" si="41"/>
        <v/>
      </c>
      <c r="S507" s="160" t="str">
        <f t="shared" si="42"/>
        <v/>
      </c>
      <c r="T507" s="50" t="str">
        <f>IF($F507="","",IF(ISERROR(VLOOKUP(F507,PROVEEDORES!$D$8:$I$507,5,0)),1,VLOOKUP($F507,PROVEEDORES!$D$8:$I$507,5,0)))</f>
        <v/>
      </c>
    </row>
    <row r="508" spans="3:20" ht="17.45" customHeight="1" x14ac:dyDescent="0.25">
      <c r="C508" s="188"/>
      <c r="D508" s="189"/>
      <c r="E508" s="178"/>
      <c r="F508" s="178"/>
      <c r="G508" s="190">
        <f>DATOS!$E$13</f>
        <v>1</v>
      </c>
      <c r="H508" s="178"/>
      <c r="I508" s="191"/>
      <c r="J508" s="178"/>
      <c r="K508" s="178"/>
      <c r="L508" s="178"/>
      <c r="M508" s="178"/>
      <c r="N508" s="160" t="str">
        <f t="shared" si="38"/>
        <v/>
      </c>
      <c r="O508" s="21"/>
      <c r="P508" s="160" t="str">
        <f t="shared" si="39"/>
        <v/>
      </c>
      <c r="Q508" s="160">
        <f t="shared" si="40"/>
        <v>0</v>
      </c>
      <c r="R508" s="160" t="str">
        <f t="shared" si="41"/>
        <v/>
      </c>
      <c r="S508" s="160" t="str">
        <f t="shared" si="42"/>
        <v/>
      </c>
      <c r="T508" s="50" t="str">
        <f>IF($F508="","",IF(ISERROR(VLOOKUP(F508,PROVEEDORES!$D$8:$I$507,5,0)),1,VLOOKUP($F508,PROVEEDORES!$D$8:$I$507,5,0)))</f>
        <v/>
      </c>
    </row>
    <row r="509" spans="3:20" ht="17.45" customHeight="1" x14ac:dyDescent="0.25">
      <c r="C509" s="188"/>
      <c r="D509" s="189"/>
      <c r="E509" s="178"/>
      <c r="F509" s="178"/>
      <c r="G509" s="190">
        <f>DATOS!$E$13</f>
        <v>1</v>
      </c>
      <c r="H509" s="178"/>
      <c r="I509" s="191"/>
      <c r="J509" s="178"/>
      <c r="K509" s="178"/>
      <c r="L509" s="178"/>
      <c r="M509" s="178"/>
      <c r="N509" s="160" t="str">
        <f t="shared" si="38"/>
        <v/>
      </c>
      <c r="O509" s="21"/>
      <c r="P509" s="160" t="str">
        <f t="shared" si="39"/>
        <v/>
      </c>
      <c r="Q509" s="160">
        <f t="shared" si="40"/>
        <v>0</v>
      </c>
      <c r="R509" s="160" t="str">
        <f t="shared" si="41"/>
        <v/>
      </c>
      <c r="S509" s="160" t="str">
        <f t="shared" si="42"/>
        <v/>
      </c>
      <c r="T509" s="50" t="str">
        <f>IF($F509="","",IF(ISERROR(VLOOKUP(F509,PROVEEDORES!$D$8:$I$507,5,0)),1,VLOOKUP($F509,PROVEEDORES!$D$8:$I$507,5,0)))</f>
        <v/>
      </c>
    </row>
    <row r="510" spans="3:20" ht="17.45" customHeight="1" x14ac:dyDescent="0.25">
      <c r="C510" s="188"/>
      <c r="D510" s="189"/>
      <c r="E510" s="178"/>
      <c r="F510" s="178"/>
      <c r="G510" s="190">
        <f>DATOS!$E$13</f>
        <v>1</v>
      </c>
      <c r="H510" s="178"/>
      <c r="I510" s="191"/>
      <c r="J510" s="178"/>
      <c r="K510" s="178"/>
      <c r="L510" s="178"/>
      <c r="M510" s="178"/>
      <c r="N510" s="160" t="str">
        <f t="shared" si="38"/>
        <v/>
      </c>
      <c r="O510" s="21"/>
      <c r="P510" s="160" t="str">
        <f t="shared" si="39"/>
        <v/>
      </c>
      <c r="Q510" s="160">
        <f t="shared" si="40"/>
        <v>0</v>
      </c>
      <c r="R510" s="160" t="str">
        <f t="shared" si="41"/>
        <v/>
      </c>
      <c r="S510" s="160" t="str">
        <f t="shared" si="42"/>
        <v/>
      </c>
      <c r="T510" s="50" t="str">
        <f>IF($F510="","",IF(ISERROR(VLOOKUP(F510,PROVEEDORES!$D$8:$I$507,5,0)),1,VLOOKUP($F510,PROVEEDORES!$D$8:$I$507,5,0)))</f>
        <v/>
      </c>
    </row>
    <row r="511" spans="3:20" ht="17.45" customHeight="1" x14ac:dyDescent="0.25">
      <c r="C511" s="188"/>
      <c r="D511" s="189"/>
      <c r="E511" s="178"/>
      <c r="F511" s="178"/>
      <c r="G511" s="190">
        <f>DATOS!$E$13</f>
        <v>1</v>
      </c>
      <c r="H511" s="178"/>
      <c r="I511" s="191"/>
      <c r="J511" s="178"/>
      <c r="K511" s="178"/>
      <c r="L511" s="178"/>
      <c r="M511" s="178"/>
      <c r="N511" s="160" t="str">
        <f t="shared" si="38"/>
        <v/>
      </c>
      <c r="O511" s="21"/>
      <c r="P511" s="160" t="str">
        <f t="shared" si="39"/>
        <v/>
      </c>
      <c r="Q511" s="160">
        <f t="shared" si="40"/>
        <v>0</v>
      </c>
      <c r="R511" s="160" t="str">
        <f t="shared" si="41"/>
        <v/>
      </c>
      <c r="S511" s="160" t="str">
        <f t="shared" si="42"/>
        <v/>
      </c>
      <c r="T511" s="50" t="str">
        <f>IF($F511="","",IF(ISERROR(VLOOKUP(F511,PROVEEDORES!$D$8:$I$507,5,0)),1,VLOOKUP($F511,PROVEEDORES!$D$8:$I$507,5,0)))</f>
        <v/>
      </c>
    </row>
    <row r="512" spans="3:20" ht="17.45" customHeight="1" x14ac:dyDescent="0.25">
      <c r="C512" s="188"/>
      <c r="D512" s="189"/>
      <c r="E512" s="178"/>
      <c r="F512" s="178"/>
      <c r="G512" s="190">
        <f>DATOS!$E$13</f>
        <v>1</v>
      </c>
      <c r="H512" s="178"/>
      <c r="I512" s="191"/>
      <c r="J512" s="178"/>
      <c r="K512" s="178"/>
      <c r="L512" s="178"/>
      <c r="M512" s="178"/>
      <c r="N512" s="160" t="str">
        <f t="shared" si="38"/>
        <v/>
      </c>
      <c r="O512" s="21"/>
      <c r="P512" s="160" t="str">
        <f t="shared" si="39"/>
        <v/>
      </c>
      <c r="Q512" s="160">
        <f t="shared" si="40"/>
        <v>0</v>
      </c>
      <c r="R512" s="160" t="str">
        <f t="shared" si="41"/>
        <v/>
      </c>
      <c r="S512" s="160" t="str">
        <f t="shared" si="42"/>
        <v/>
      </c>
      <c r="T512" s="50" t="str">
        <f>IF($F512="","",IF(ISERROR(VLOOKUP(F512,PROVEEDORES!$D$8:$I$507,5,0)),1,VLOOKUP($F512,PROVEEDORES!$D$8:$I$507,5,0)))</f>
        <v/>
      </c>
    </row>
    <row r="513" spans="3:20" ht="17.45" customHeight="1" x14ac:dyDescent="0.25">
      <c r="C513" s="188"/>
      <c r="D513" s="189"/>
      <c r="E513" s="178"/>
      <c r="F513" s="178"/>
      <c r="G513" s="190">
        <f>DATOS!$E$13</f>
        <v>1</v>
      </c>
      <c r="H513" s="178"/>
      <c r="I513" s="191"/>
      <c r="J513" s="178"/>
      <c r="K513" s="178"/>
      <c r="L513" s="178"/>
      <c r="M513" s="178"/>
      <c r="N513" s="160" t="str">
        <f t="shared" si="38"/>
        <v/>
      </c>
      <c r="O513" s="21"/>
      <c r="P513" s="160" t="str">
        <f t="shared" si="39"/>
        <v/>
      </c>
      <c r="Q513" s="160">
        <f t="shared" si="40"/>
        <v>0</v>
      </c>
      <c r="R513" s="160" t="str">
        <f t="shared" si="41"/>
        <v/>
      </c>
      <c r="S513" s="160" t="str">
        <f t="shared" si="42"/>
        <v/>
      </c>
      <c r="T513" s="50" t="str">
        <f>IF($F513="","",IF(ISERROR(VLOOKUP(F513,PROVEEDORES!$D$8:$I$507,5,0)),1,VLOOKUP($F513,PROVEEDORES!$D$8:$I$507,5,0)))</f>
        <v/>
      </c>
    </row>
    <row r="514" spans="3:20" ht="17.45" customHeight="1" x14ac:dyDescent="0.25">
      <c r="C514" s="188"/>
      <c r="D514" s="189"/>
      <c r="E514" s="178"/>
      <c r="F514" s="178"/>
      <c r="G514" s="190">
        <f>DATOS!$E$13</f>
        <v>1</v>
      </c>
      <c r="H514" s="178"/>
      <c r="I514" s="191"/>
      <c r="J514" s="178"/>
      <c r="K514" s="178"/>
      <c r="L514" s="178"/>
      <c r="M514" s="178"/>
      <c r="N514" s="160" t="str">
        <f t="shared" si="38"/>
        <v/>
      </c>
      <c r="O514" s="21"/>
      <c r="P514" s="160" t="str">
        <f t="shared" si="39"/>
        <v/>
      </c>
      <c r="Q514" s="160">
        <f t="shared" si="40"/>
        <v>0</v>
      </c>
      <c r="R514" s="160" t="str">
        <f t="shared" si="41"/>
        <v/>
      </c>
      <c r="S514" s="160" t="str">
        <f t="shared" si="42"/>
        <v/>
      </c>
      <c r="T514" s="50" t="str">
        <f>IF($F514="","",IF(ISERROR(VLOOKUP(F514,PROVEEDORES!$D$8:$I$507,5,0)),1,VLOOKUP($F514,PROVEEDORES!$D$8:$I$507,5,0)))</f>
        <v/>
      </c>
    </row>
    <row r="515" spans="3:20" ht="17.45" customHeight="1" x14ac:dyDescent="0.25">
      <c r="C515" s="188"/>
      <c r="D515" s="189"/>
      <c r="E515" s="178"/>
      <c r="F515" s="178"/>
      <c r="G515" s="190">
        <f>DATOS!$E$13</f>
        <v>1</v>
      </c>
      <c r="H515" s="178"/>
      <c r="I515" s="191"/>
      <c r="J515" s="178"/>
      <c r="K515" s="178"/>
      <c r="L515" s="178"/>
      <c r="M515" s="178"/>
      <c r="N515" s="160" t="str">
        <f t="shared" si="38"/>
        <v/>
      </c>
      <c r="O515" s="21"/>
      <c r="P515" s="160" t="str">
        <f t="shared" si="39"/>
        <v/>
      </c>
      <c r="Q515" s="160">
        <f t="shared" si="40"/>
        <v>0</v>
      </c>
      <c r="R515" s="160" t="str">
        <f t="shared" si="41"/>
        <v/>
      </c>
      <c r="S515" s="160" t="str">
        <f t="shared" si="42"/>
        <v/>
      </c>
      <c r="T515" s="50" t="str">
        <f>IF($F515="","",IF(ISERROR(VLOOKUP(F515,PROVEEDORES!$D$8:$I$507,5,0)),1,VLOOKUP($F515,PROVEEDORES!$D$8:$I$507,5,0)))</f>
        <v/>
      </c>
    </row>
    <row r="516" spans="3:20" ht="17.45" customHeight="1" x14ac:dyDescent="0.25">
      <c r="C516" s="188"/>
      <c r="D516" s="189"/>
      <c r="E516" s="178"/>
      <c r="F516" s="178"/>
      <c r="G516" s="190">
        <f>DATOS!$E$13</f>
        <v>1</v>
      </c>
      <c r="H516" s="178"/>
      <c r="I516" s="191"/>
      <c r="J516" s="178"/>
      <c r="K516" s="178"/>
      <c r="L516" s="178"/>
      <c r="M516" s="178"/>
      <c r="N516" s="160" t="str">
        <f t="shared" si="38"/>
        <v/>
      </c>
      <c r="O516" s="21"/>
      <c r="P516" s="160" t="str">
        <f t="shared" si="39"/>
        <v/>
      </c>
      <c r="Q516" s="160">
        <f t="shared" si="40"/>
        <v>0</v>
      </c>
      <c r="R516" s="160" t="str">
        <f t="shared" si="41"/>
        <v/>
      </c>
      <c r="S516" s="160" t="str">
        <f t="shared" si="42"/>
        <v/>
      </c>
      <c r="T516" s="50" t="str">
        <f>IF($F516="","",IF(ISERROR(VLOOKUP(F516,PROVEEDORES!$D$8:$I$507,5,0)),1,VLOOKUP($F516,PROVEEDORES!$D$8:$I$507,5,0)))</f>
        <v/>
      </c>
    </row>
  </sheetData>
  <sheetProtection algorithmName="SHA-512" hashValue="45rAP1qC4TpAhUHd0cZOAc6CEKvoFam/pmQYWT8cme6Mvs8Qe3lIUg2cvhUP6nFMTS18GrkRRZs38IHpAlIrUw==" saltValue="iFleXwgznSFBxa5VN2gWpQ==" spinCount="100000" sheet="1" objects="1" scenarios="1" formatColumns="0" formatRows="0" autoFilter="0"/>
  <autoFilter ref="M16:N16" xr:uid="{00000000-0009-0000-0000-000025000000}"/>
  <mergeCells count="21">
    <mergeCell ref="S6:S7"/>
    <mergeCell ref="I6:I7"/>
    <mergeCell ref="C6:C7"/>
    <mergeCell ref="D6:D7"/>
    <mergeCell ref="H6:H7"/>
    <mergeCell ref="F6:F7"/>
    <mergeCell ref="P6:P7"/>
    <mergeCell ref="Q6:Q7"/>
    <mergeCell ref="R6:R7"/>
    <mergeCell ref="E6:E7"/>
    <mergeCell ref="A15:A16"/>
    <mergeCell ref="A1:A4"/>
    <mergeCell ref="A5:A6"/>
    <mergeCell ref="J6:J7"/>
    <mergeCell ref="N6:N7"/>
    <mergeCell ref="L6:L7"/>
    <mergeCell ref="M6:M7"/>
    <mergeCell ref="K6:K7"/>
    <mergeCell ref="L1:N1"/>
    <mergeCell ref="L4:N4"/>
    <mergeCell ref="G6:G7"/>
  </mergeCells>
  <phoneticPr fontId="13" type="noConversion"/>
  <hyperlinks>
    <hyperlink ref="A15:A16" location="CONTACTO!A1" display="Contacto" xr:uid="{00000000-0004-0000-2500-000000000000}"/>
    <hyperlink ref="A5:A6" location="MENU!A1" display="M e n ú" xr:uid="{00000000-0004-0000-2500-000001000000}"/>
    <hyperlink ref="A10" location="'INVERSIONES ARRENDAMIENTO'!A1" display="Inversiones Arrendamiento" xr:uid="{00000000-0004-0000-2500-000002000000}"/>
    <hyperlink ref="A14" location="PROVEEDORES!A1" display="Catálogo de Proveedores" xr:uid="{00000000-0004-0000-2500-000003000000}"/>
    <hyperlink ref="A13" location="DIOT!A1" display="Declaración del DIOT" xr:uid="{00000000-0004-0000-2500-000004000000}"/>
    <hyperlink ref="A12" location="TARIFAS!A1" display="Tablas y Tarifas de ISR" xr:uid="{00000000-0004-0000-2500-000005000000}"/>
    <hyperlink ref="A11" location="IMPUESTOS!A1" display="Impuestos" xr:uid="{00000000-0004-0000-2500-000006000000}"/>
    <hyperlink ref="A9" location="'INVERSIONES EMPR PROF'!A1" display="Inversiones Empresarial y P" xr:uid="{00000000-0004-0000-2500-000007000000}"/>
    <hyperlink ref="A8" location="'INGRESOS Y EGRESOS'!A1" display="Ingresos y Egresos" xr:uid="{00000000-0004-0000-2500-000008000000}"/>
    <hyperlink ref="A7" location="DATOS!A1" display="Datos de la Empresa" xr:uid="{00000000-0004-0000-25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 errorTitle="ALTA DEL PROVEEDOR" error="Dar de alta al proveedore en el catálogo de proveedores" xr:uid="{00000000-0002-0000-2500-000000000000}">
          <x14:formula1>
            <xm:f>PROVEEDORES!$D$8:$D$507</xm:f>
          </x14:formula1>
          <xm:sqref>F20:F516</xm:sqref>
        </x14:dataValidation>
        <x14:dataValidation type="list" allowBlank="1" showInputMessage="1" showErrorMessage="1" xr:uid="{00000000-0002-0000-2500-000001000000}">
          <x14:formula1>
            <xm:f>LISTA!$B$15:$B$18</xm:f>
          </x14:formula1>
          <xm:sqref>I20:I516</xm:sqref>
        </x14:dataValidation>
        <x14:dataValidation type="list" allowBlank="1" showInputMessage="1" showErrorMessage="1" errorTitle="REGIMEN FISCAL" error="Seleccione el régimen fiscal aplicable" xr:uid="{00000000-0002-0000-2500-000002000000}">
          <x14:formula1>
            <xm:f>LISTA!$B$21:$B$24</xm:f>
          </x14:formula1>
          <xm:sqref>G17:G516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13"/>
  <dimension ref="A1:S516"/>
  <sheetViews>
    <sheetView zoomScaleNormal="100" workbookViewId="0">
      <pane xSplit="1" ySplit="7" topLeftCell="B8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29" customWidth="1"/>
    <col min="4" max="4" width="8.7109375" style="13" customWidth="1"/>
    <col min="5" max="5" width="25.7109375" style="13" customWidth="1"/>
    <col min="6" max="6" width="15.28515625" style="13" customWidth="1"/>
    <col min="7" max="7" width="21.7109375" style="13" hidden="1" customWidth="1"/>
    <col min="8" max="8" width="12.28515625" style="21" customWidth="1"/>
    <col min="9" max="9" width="4.7109375" style="21" customWidth="1"/>
    <col min="10" max="14" width="12.28515625" style="21" customWidth="1"/>
    <col min="15" max="15" width="0.85546875" style="21" customWidth="1"/>
    <col min="16" max="19" width="11.7109375" style="21" customWidth="1"/>
    <col min="20" max="20" width="10.7109375" style="13" customWidth="1"/>
    <col min="21" max="21" width="30.7109375" style="13" customWidth="1"/>
    <col min="22" max="22" width="11.7109375" style="13" customWidth="1"/>
    <col min="23" max="25" width="10.7109375" style="13" customWidth="1"/>
    <col min="26" max="27" width="11.7109375" style="13" customWidth="1"/>
    <col min="28" max="16384" width="11.42578125" style="13"/>
  </cols>
  <sheetData>
    <row r="1" spans="1:19" ht="17.45" customHeight="1" x14ac:dyDescent="0.3">
      <c r="A1" s="212" t="s">
        <v>244</v>
      </c>
      <c r="C1" s="107" t="str">
        <f>IF(DATOS!H18=DATOS!I1,DATOS!$E$6&amp;" "&amp;DATOS!$I$6&amp;" "&amp;DATOS!$M$6, "N o m b r e")</f>
        <v>N o m b r e</v>
      </c>
      <c r="H1" s="80"/>
      <c r="L1" s="273" t="s">
        <v>66</v>
      </c>
      <c r="M1" s="273"/>
      <c r="N1" s="273"/>
      <c r="O1" s="74"/>
      <c r="P1" s="62"/>
      <c r="Q1" s="62"/>
      <c r="R1" s="62"/>
      <c r="S1" s="62"/>
    </row>
    <row r="2" spans="1:19" ht="17.45" customHeight="1" x14ac:dyDescent="0.3">
      <c r="A2" s="260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</row>
    <row r="3" spans="1:19" ht="17.45" customHeight="1" x14ac:dyDescent="0.2">
      <c r="A3" s="260"/>
      <c r="C3" s="23"/>
    </row>
    <row r="4" spans="1:19" ht="17.45" customHeight="1" x14ac:dyDescent="0.3">
      <c r="A4" s="261"/>
      <c r="C4" s="107" t="s">
        <v>0</v>
      </c>
      <c r="L4" s="274" t="str">
        <f>"OCTUBRE "&amp;DATOS!$E$10</f>
        <v>OCTUBRE 2020</v>
      </c>
      <c r="M4" s="274"/>
      <c r="N4" s="274"/>
      <c r="O4" s="87"/>
      <c r="P4" s="64"/>
      <c r="Q4" s="64"/>
      <c r="R4" s="64"/>
      <c r="S4" s="64"/>
    </row>
    <row r="5" spans="1:19" ht="17.45" customHeight="1" x14ac:dyDescent="0.2">
      <c r="A5" s="262" t="s">
        <v>251</v>
      </c>
      <c r="C5" s="23"/>
    </row>
    <row r="6" spans="1:19" ht="17.45" customHeight="1" x14ac:dyDescent="0.2">
      <c r="A6" s="263"/>
      <c r="C6" s="240" t="s">
        <v>1</v>
      </c>
      <c r="D6" s="240" t="s">
        <v>153</v>
      </c>
      <c r="E6" s="240" t="s">
        <v>78</v>
      </c>
      <c r="F6" s="240" t="s">
        <v>23</v>
      </c>
      <c r="G6" s="240" t="s">
        <v>192</v>
      </c>
      <c r="H6" s="270" t="s">
        <v>183</v>
      </c>
      <c r="I6" s="240" t="s">
        <v>93</v>
      </c>
      <c r="J6" s="240" t="s">
        <v>2</v>
      </c>
      <c r="K6" s="240" t="s">
        <v>182</v>
      </c>
      <c r="L6" s="270" t="s">
        <v>141</v>
      </c>
      <c r="M6" s="270" t="s">
        <v>142</v>
      </c>
      <c r="N6" s="240" t="s">
        <v>3</v>
      </c>
      <c r="P6" s="270" t="s">
        <v>184</v>
      </c>
      <c r="Q6" s="270" t="s">
        <v>185</v>
      </c>
      <c r="R6" s="270" t="s">
        <v>259</v>
      </c>
      <c r="S6" s="270" t="s">
        <v>186</v>
      </c>
    </row>
    <row r="7" spans="1:19" ht="17.45" customHeight="1" x14ac:dyDescent="0.2">
      <c r="A7" s="114" t="s">
        <v>163</v>
      </c>
      <c r="C7" s="240"/>
      <c r="D7" s="240"/>
      <c r="E7" s="240"/>
      <c r="F7" s="240"/>
      <c r="G7" s="240"/>
      <c r="H7" s="270"/>
      <c r="I7" s="240"/>
      <c r="J7" s="272"/>
      <c r="K7" s="272"/>
      <c r="L7" s="270"/>
      <c r="M7" s="270"/>
      <c r="N7" s="272"/>
      <c r="P7" s="271"/>
      <c r="Q7" s="271"/>
      <c r="R7" s="271"/>
      <c r="S7" s="271"/>
    </row>
    <row r="8" spans="1:19" ht="17.45" customHeight="1" x14ac:dyDescent="0.2">
      <c r="A8" s="114" t="s">
        <v>166</v>
      </c>
      <c r="C8" s="132" t="s">
        <v>139</v>
      </c>
      <c r="D8" s="133"/>
      <c r="E8" s="133"/>
      <c r="F8" s="133"/>
      <c r="G8" s="133"/>
      <c r="H8" s="138"/>
      <c r="I8" s="138"/>
      <c r="J8" s="138"/>
      <c r="K8" s="138"/>
      <c r="L8" s="140"/>
      <c r="M8" s="140"/>
      <c r="N8" s="138"/>
      <c r="O8" s="50"/>
      <c r="P8" s="136"/>
      <c r="Q8" s="136"/>
      <c r="R8" s="136"/>
      <c r="S8" s="136"/>
    </row>
    <row r="9" spans="1:19" ht="17.45" customHeight="1" x14ac:dyDescent="0.2">
      <c r="A9" s="114" t="s">
        <v>205</v>
      </c>
      <c r="C9" s="132"/>
      <c r="D9" s="133"/>
      <c r="E9" s="134" t="s">
        <v>196</v>
      </c>
      <c r="F9" s="133"/>
      <c r="G9" s="133"/>
      <c r="H9" s="141">
        <f>SUMIF($G$17:$G$516,LISTA!$B$21,H$17:H$516)</f>
        <v>0</v>
      </c>
      <c r="I9" s="141"/>
      <c r="J9" s="141">
        <f>SUMIF($G$17:$G$516,LISTA!$B$21,J$17:J$516)+SUMIF($G$17:$G$516,LISTA!$B$22,J$17:J$516)</f>
        <v>0</v>
      </c>
      <c r="K9" s="141">
        <f>SUMIF($G$17:$G$516,LISTA!$B$21,K$17:K$516)+SUMIF($G$17:$G$516,LISTA!$B$22,K$17:K$516)</f>
        <v>0</v>
      </c>
      <c r="L9" s="141">
        <f>SUMIF($G$17:$G$516,LISTA!$B$21,L$17:L$516)+SUMIF($G$17:$G$516,LISTA!$B$22,L$17:L$516)</f>
        <v>0</v>
      </c>
      <c r="M9" s="141">
        <f>SUMIF($G$17:$G$516,LISTA!$B$21,M$17:M$516)+SUMIF($G$17:$G$516,LISTA!$B$22,M$17:M$516)</f>
        <v>0</v>
      </c>
      <c r="N9" s="141">
        <f>H9+J9+K9-L9-M9</f>
        <v>0</v>
      </c>
      <c r="O9" s="50"/>
      <c r="P9" s="141">
        <f>SUMIF($G$17:$G$516,LISTA!$B$21,P$17:P$516)+SUMIF($G$17:$G$516,LISTA!$B$22,P$17:P$516)</f>
        <v>0</v>
      </c>
      <c r="Q9" s="141">
        <f>SUMIF($G$17:$G$516,LISTA!$B$21,Q$17:Q$516)+SUMIF($G$17:$G$516,LISTA!$B$22,Q$17:Q$516)</f>
        <v>0</v>
      </c>
      <c r="R9" s="141">
        <f>SUMIF($G$17:$G$516,LISTA!$B$21,R$17:R$516)+SUMIF($G$17:$G$516,LISTA!$B$22,R$17:R$516)</f>
        <v>0</v>
      </c>
      <c r="S9" s="141">
        <f>SUMIF($G$17:$G$516,LISTA!$B$21,S$17:S$516)+SUMIF($G$17:$G$516,LISTA!$B$22,S$17:S$516)</f>
        <v>0</v>
      </c>
    </row>
    <row r="10" spans="1:19" ht="17.45" customHeight="1" x14ac:dyDescent="0.2">
      <c r="A10" s="114" t="s">
        <v>206</v>
      </c>
      <c r="C10" s="132"/>
      <c r="D10" s="133"/>
      <c r="E10" s="134" t="s">
        <v>197</v>
      </c>
      <c r="F10" s="133"/>
      <c r="G10" s="133"/>
      <c r="H10" s="141">
        <f>SUMIF($G$17:$G$516,LISTA!$B$23,H$17:H$516)</f>
        <v>0</v>
      </c>
      <c r="I10" s="141"/>
      <c r="J10" s="141">
        <f>SUMIF($G$17:$G$516,LISTA!$B$23,J$17:J$516)+SUMIF($G$17:$G$516,LISTA!$B$24,J$17:J$516)</f>
        <v>0</v>
      </c>
      <c r="K10" s="141">
        <f>SUMIF($G$17:$G$516,LISTA!$B$23,K$17:K$516)+SUMIF($G$17:$G$516,LISTA!$B$24,K$17:K$516)</f>
        <v>0</v>
      </c>
      <c r="L10" s="141">
        <f>SUMIF($G$17:$G$516,LISTA!$B$23,L$17:L$516)+SUMIF($G$17:$G$516,LISTA!$B$24,L$17:L$516)</f>
        <v>0</v>
      </c>
      <c r="M10" s="141">
        <f>SUMIF($G$17:$G$516,LISTA!$B$23,M$17:M$516)+SUMIF($G$17:$G$516,LISTA!$B$24,M$17:M$516)</f>
        <v>0</v>
      </c>
      <c r="N10" s="141">
        <f>H10+J10+K10-L10-M10</f>
        <v>0</v>
      </c>
      <c r="O10" s="50"/>
      <c r="P10" s="141">
        <f>SUMIF($G$17:$G$516,LISTA!$B$23,P$17:P$516)+SUMIF($G$17:$G$516,LISTA!$B$24,P$17:P$516)</f>
        <v>0</v>
      </c>
      <c r="Q10" s="141">
        <f>SUMIF($G$17:$G$516,LISTA!$B$23,Q$17:Q$516)+SUMIF($G$17:$G$516,LISTA!$B$24,Q$17:Q$516)</f>
        <v>0</v>
      </c>
      <c r="R10" s="141">
        <f>SUMIF($G$17:$G$516,LISTA!$B$23,R$17:R$516)+SUMIF($G$17:$G$516,LISTA!$B$24,R$17:R$516)</f>
        <v>0</v>
      </c>
      <c r="S10" s="141">
        <f>SUMIF($G$17:$G$516,LISTA!$B$23,S$17:S$516)+SUMIF($G$17:$G$516,LISTA!$B$24,S$17:S$516)</f>
        <v>0</v>
      </c>
    </row>
    <row r="11" spans="1:19" ht="17.45" customHeight="1" x14ac:dyDescent="0.2">
      <c r="A11" s="114" t="s">
        <v>137</v>
      </c>
      <c r="C11" s="132"/>
      <c r="D11" s="135" t="s">
        <v>193</v>
      </c>
      <c r="E11" s="135"/>
      <c r="F11" s="135"/>
      <c r="G11" s="135"/>
      <c r="H11" s="142">
        <f>IF(DATOS!$H$18=DATOS!$I$1,SUM(H9:H10),0)</f>
        <v>0</v>
      </c>
      <c r="I11" s="142"/>
      <c r="J11" s="142">
        <f>IF(DATOS!$H$18=DATOS!$I$1,SUM(J9:J10),0)</f>
        <v>0</v>
      </c>
      <c r="K11" s="142">
        <f>IF(DATOS!$H$18=DATOS!$I$1,SUM(K9:K10),0)</f>
        <v>0</v>
      </c>
      <c r="L11" s="142">
        <f>IF(DATOS!$H$18=DATOS!$I$1,SUM(L9:L10),0)</f>
        <v>0</v>
      </c>
      <c r="M11" s="142">
        <f>IF(DATOS!$H$18=DATOS!$I$1,SUM(M9:M10),0)</f>
        <v>0</v>
      </c>
      <c r="N11" s="142">
        <f>IF(DATOS!$H$18=DATOS!$I$1,SUM(N9:N10),0)</f>
        <v>0</v>
      </c>
      <c r="O11" s="50"/>
      <c r="P11" s="142">
        <f>IF(DATOS!$H$18=DATOS!$I$1,SUM(P9:P10),0)</f>
        <v>0</v>
      </c>
      <c r="Q11" s="142">
        <f>IF(DATOS!$H$18=DATOS!$I$1,SUM(Q9:Q10),0)</f>
        <v>0</v>
      </c>
      <c r="R11" s="142">
        <f>IF(DATOS!R17=DATOS!S1,SUM(R9:R10),0)</f>
        <v>0</v>
      </c>
      <c r="S11" s="142">
        <f>IF(DATOS!$H$18=DATOS!$I$1,SUM(S9:S10),0)</f>
        <v>0</v>
      </c>
    </row>
    <row r="12" spans="1:19" ht="17.45" customHeight="1" x14ac:dyDescent="0.2">
      <c r="A12" s="114" t="s">
        <v>164</v>
      </c>
      <c r="C12" s="132"/>
      <c r="D12" s="136"/>
      <c r="E12" s="134" t="s">
        <v>194</v>
      </c>
      <c r="F12" s="136"/>
      <c r="G12" s="136"/>
      <c r="H12" s="141">
        <f>'ING-SEP'!H12+'ING-OCT'!H9</f>
        <v>0</v>
      </c>
      <c r="I12" s="141"/>
      <c r="J12" s="141">
        <f>'ING-SEP'!J12+'ING-OCT'!J9</f>
        <v>0</v>
      </c>
      <c r="K12" s="141">
        <f>'ING-SEP'!K12+'ING-OCT'!K9</f>
        <v>0</v>
      </c>
      <c r="L12" s="141">
        <f>'ING-SEP'!L12+'ING-OCT'!L9</f>
        <v>0</v>
      </c>
      <c r="M12" s="141">
        <f>'ING-SEP'!M12+'ING-OCT'!M9</f>
        <v>0</v>
      </c>
      <c r="N12" s="141">
        <f>H12+J12+K12-L12-M12</f>
        <v>0</v>
      </c>
      <c r="O12" s="50"/>
      <c r="P12" s="141">
        <f>'ING-SEP'!P12+'ING-OCT'!P9</f>
        <v>0</v>
      </c>
      <c r="Q12" s="141">
        <f>'ING-SEP'!Q12+'ING-OCT'!Q9</f>
        <v>0</v>
      </c>
      <c r="R12" s="141">
        <f>'ING-SEP'!R12+'ING-OCT'!R9</f>
        <v>0</v>
      </c>
      <c r="S12" s="141">
        <f>'ING-SEP'!S12+'ING-OCT'!S9</f>
        <v>0</v>
      </c>
    </row>
    <row r="13" spans="1:19" ht="17.45" customHeight="1" x14ac:dyDescent="0.2">
      <c r="A13" s="114" t="s">
        <v>165</v>
      </c>
      <c r="C13" s="137"/>
      <c r="D13" s="136"/>
      <c r="E13" s="134" t="s">
        <v>195</v>
      </c>
      <c r="F13" s="136"/>
      <c r="G13" s="136"/>
      <c r="H13" s="141">
        <f>'ING-SEP'!H13+'ING-OCT'!H10</f>
        <v>0</v>
      </c>
      <c r="I13" s="141"/>
      <c r="J13" s="141">
        <f>'ING-SEP'!J13+'ING-OCT'!J10</f>
        <v>0</v>
      </c>
      <c r="K13" s="141">
        <f>'ING-SEP'!K13+'ING-OCT'!K10</f>
        <v>0</v>
      </c>
      <c r="L13" s="141">
        <f>'ING-SEP'!L13+'ING-OCT'!L10</f>
        <v>0</v>
      </c>
      <c r="M13" s="141">
        <f>'ING-SEP'!M13+'ING-OCT'!M10</f>
        <v>0</v>
      </c>
      <c r="N13" s="141">
        <f>H13+J13+K13-L13-M13</f>
        <v>0</v>
      </c>
      <c r="O13" s="50"/>
      <c r="P13" s="141">
        <f>'ING-SEP'!P13+'ING-OCT'!P10</f>
        <v>0</v>
      </c>
      <c r="Q13" s="141">
        <f>'ING-SEP'!Q13+'ING-OCT'!Q10</f>
        <v>0</v>
      </c>
      <c r="R13" s="141">
        <f>'ING-SEP'!R13+'ING-OCT'!R10</f>
        <v>0</v>
      </c>
      <c r="S13" s="141">
        <f>'ING-SEP'!S13+'ING-OCT'!S10</f>
        <v>0</v>
      </c>
    </row>
    <row r="14" spans="1:19" ht="17.45" customHeight="1" thickBot="1" x14ac:dyDescent="0.25">
      <c r="A14" s="114" t="s">
        <v>160</v>
      </c>
      <c r="C14" s="137"/>
      <c r="D14" s="135" t="s">
        <v>190</v>
      </c>
      <c r="E14" s="135"/>
      <c r="F14" s="135"/>
      <c r="G14" s="135"/>
      <c r="H14" s="143">
        <f>SUM(H12:H13)</f>
        <v>0</v>
      </c>
      <c r="I14" s="143"/>
      <c r="J14" s="143">
        <f t="shared" ref="J14:N14" si="0">SUM(J12:J13)</f>
        <v>0</v>
      </c>
      <c r="K14" s="143">
        <f t="shared" si="0"/>
        <v>0</v>
      </c>
      <c r="L14" s="143">
        <f t="shared" si="0"/>
        <v>0</v>
      </c>
      <c r="M14" s="143">
        <f t="shared" si="0"/>
        <v>0</v>
      </c>
      <c r="N14" s="143">
        <f t="shared" si="0"/>
        <v>0</v>
      </c>
      <c r="O14" s="50"/>
      <c r="P14" s="143">
        <f t="shared" ref="P14:S14" si="1">SUM(P12:P13)</f>
        <v>0</v>
      </c>
      <c r="Q14" s="143">
        <f t="shared" si="1"/>
        <v>0</v>
      </c>
      <c r="R14" s="143">
        <f t="shared" si="1"/>
        <v>0</v>
      </c>
      <c r="S14" s="143">
        <f t="shared" si="1"/>
        <v>0</v>
      </c>
    </row>
    <row r="15" spans="1:19" ht="17.45" customHeight="1" thickTop="1" x14ac:dyDescent="0.2">
      <c r="A15" s="258" t="s">
        <v>250</v>
      </c>
      <c r="C15" s="137"/>
      <c r="D15" s="133"/>
      <c r="E15" s="133"/>
      <c r="F15" s="133"/>
      <c r="G15" s="133"/>
      <c r="H15" s="138"/>
      <c r="I15" s="138"/>
      <c r="J15" s="138"/>
      <c r="K15" s="138"/>
      <c r="L15" s="140"/>
      <c r="M15" s="140"/>
      <c r="N15" s="138"/>
      <c r="O15" s="50"/>
      <c r="P15" s="136"/>
      <c r="Q15" s="136"/>
      <c r="R15" s="136"/>
      <c r="S15" s="136"/>
    </row>
    <row r="16" spans="1:19" ht="17.45" customHeight="1" x14ac:dyDescent="0.2">
      <c r="A16" s="259"/>
      <c r="C16" s="118" t="s">
        <v>140</v>
      </c>
      <c r="D16" s="119"/>
      <c r="E16" s="119"/>
      <c r="F16" s="119"/>
      <c r="G16" s="119"/>
      <c r="H16" s="106"/>
      <c r="I16" s="106"/>
      <c r="J16" s="120"/>
      <c r="K16" s="120"/>
      <c r="L16" s="121"/>
      <c r="M16" s="121"/>
      <c r="N16" s="120"/>
      <c r="O16" s="75"/>
      <c r="P16" s="121"/>
      <c r="Q16" s="121"/>
      <c r="R16" s="121"/>
      <c r="S16" s="121"/>
    </row>
    <row r="17" spans="1:19" ht="17.45" customHeight="1" x14ac:dyDescent="0.25">
      <c r="A17" s="113"/>
      <c r="C17" s="188"/>
      <c r="D17" s="189"/>
      <c r="E17" s="178"/>
      <c r="F17" s="178"/>
      <c r="G17" s="190">
        <f>DATOS!$E$13</f>
        <v>1</v>
      </c>
      <c r="H17" s="178"/>
      <c r="I17" s="191"/>
      <c r="J17" s="178"/>
      <c r="K17" s="178"/>
      <c r="L17" s="178"/>
      <c r="M17" s="178"/>
      <c r="N17" s="160" t="str">
        <f>IF(H17&amp;J17&amp;K17&amp;L17&amp;M17="","",H17+J17+K17-L17-M17)</f>
        <v/>
      </c>
      <c r="O17" s="17"/>
      <c r="P17" s="160" t="str">
        <f>IF($I17="E",H17,"")</f>
        <v/>
      </c>
      <c r="Q17" s="160">
        <f t="shared" ref="Q17:Q80" si="2">IF($I17=0%,H17,"")</f>
        <v>0</v>
      </c>
      <c r="R17" s="160" t="str">
        <f>IF(OR($I17=8%,$I17=11%),$J17/$I17,"")</f>
        <v/>
      </c>
      <c r="S17" s="160" t="str">
        <f t="shared" ref="S17:S82" si="3">IF(OR($I17=15%,$I17=16%),$J17/$I17,"")</f>
        <v/>
      </c>
    </row>
    <row r="18" spans="1:19" ht="17.45" customHeight="1" x14ac:dyDescent="0.25">
      <c r="A18" s="110"/>
      <c r="C18" s="188"/>
      <c r="D18" s="189"/>
      <c r="E18" s="178"/>
      <c r="F18" s="178"/>
      <c r="G18" s="190">
        <f>DATOS!$E$13</f>
        <v>1</v>
      </c>
      <c r="H18" s="178"/>
      <c r="I18" s="191"/>
      <c r="J18" s="178"/>
      <c r="K18" s="178"/>
      <c r="L18" s="178"/>
      <c r="M18" s="178"/>
      <c r="N18" s="160" t="str">
        <f t="shared" ref="N18:N81" si="4">IF(H18&amp;J18&amp;K18&amp;L18&amp;M18="","",H18+J18+K18-L18-M18)</f>
        <v/>
      </c>
      <c r="O18" s="17"/>
      <c r="P18" s="160" t="str">
        <f t="shared" ref="P18:P81" si="5">IF($I18="E",H18,"")</f>
        <v/>
      </c>
      <c r="Q18" s="160">
        <f t="shared" si="2"/>
        <v>0</v>
      </c>
      <c r="R18" s="160" t="str">
        <f t="shared" ref="R18:R81" si="6">IF(OR($I18=8%,$I18=11%),$J18/$I18,"")</f>
        <v/>
      </c>
      <c r="S18" s="160" t="str">
        <f t="shared" si="3"/>
        <v/>
      </c>
    </row>
    <row r="19" spans="1:19" ht="17.45" customHeight="1" x14ac:dyDescent="0.25">
      <c r="A19" s="110"/>
      <c r="C19" s="188"/>
      <c r="D19" s="189"/>
      <c r="E19" s="178"/>
      <c r="F19" s="178"/>
      <c r="G19" s="190">
        <f>DATOS!$E$13</f>
        <v>1</v>
      </c>
      <c r="H19" s="178"/>
      <c r="I19" s="191"/>
      <c r="J19" s="178"/>
      <c r="K19" s="178"/>
      <c r="L19" s="178"/>
      <c r="M19" s="178"/>
      <c r="N19" s="160" t="str">
        <f t="shared" si="4"/>
        <v/>
      </c>
      <c r="O19" s="17"/>
      <c r="P19" s="160" t="str">
        <f t="shared" si="5"/>
        <v/>
      </c>
      <c r="Q19" s="160">
        <f t="shared" si="2"/>
        <v>0</v>
      </c>
      <c r="R19" s="160" t="str">
        <f t="shared" si="6"/>
        <v/>
      </c>
      <c r="S19" s="160" t="str">
        <f t="shared" si="3"/>
        <v/>
      </c>
    </row>
    <row r="20" spans="1:19" ht="17.45" customHeight="1" x14ac:dyDescent="0.25">
      <c r="A20" s="110"/>
      <c r="C20" s="188"/>
      <c r="D20" s="189"/>
      <c r="E20" s="178"/>
      <c r="F20" s="178"/>
      <c r="G20" s="190">
        <f>DATOS!$E$13</f>
        <v>1</v>
      </c>
      <c r="H20" s="178"/>
      <c r="I20" s="191"/>
      <c r="J20" s="178"/>
      <c r="K20" s="178"/>
      <c r="L20" s="178"/>
      <c r="M20" s="178"/>
      <c r="N20" s="160" t="str">
        <f t="shared" si="4"/>
        <v/>
      </c>
      <c r="O20" s="17"/>
      <c r="P20" s="160" t="str">
        <f t="shared" si="5"/>
        <v/>
      </c>
      <c r="Q20" s="160">
        <f t="shared" si="2"/>
        <v>0</v>
      </c>
      <c r="R20" s="160" t="str">
        <f t="shared" si="6"/>
        <v/>
      </c>
      <c r="S20" s="160" t="str">
        <f t="shared" si="3"/>
        <v/>
      </c>
    </row>
    <row r="21" spans="1:19" ht="17.45" customHeight="1" x14ac:dyDescent="0.25">
      <c r="A21" s="110"/>
      <c r="C21" s="188"/>
      <c r="D21" s="189"/>
      <c r="E21" s="178"/>
      <c r="F21" s="178"/>
      <c r="G21" s="190">
        <f>DATOS!$E$13</f>
        <v>1</v>
      </c>
      <c r="H21" s="178"/>
      <c r="I21" s="191"/>
      <c r="J21" s="178"/>
      <c r="K21" s="178"/>
      <c r="L21" s="178"/>
      <c r="M21" s="178"/>
      <c r="N21" s="160" t="str">
        <f t="shared" si="4"/>
        <v/>
      </c>
      <c r="O21" s="17"/>
      <c r="P21" s="160" t="str">
        <f t="shared" si="5"/>
        <v/>
      </c>
      <c r="Q21" s="160">
        <f t="shared" si="2"/>
        <v>0</v>
      </c>
      <c r="R21" s="160" t="str">
        <f t="shared" si="6"/>
        <v/>
      </c>
      <c r="S21" s="160" t="str">
        <f t="shared" si="3"/>
        <v/>
      </c>
    </row>
    <row r="22" spans="1:19" ht="17.45" customHeight="1" x14ac:dyDescent="0.25">
      <c r="A22" s="110"/>
      <c r="C22" s="188"/>
      <c r="D22" s="189"/>
      <c r="E22" s="178"/>
      <c r="F22" s="178"/>
      <c r="G22" s="190">
        <f>DATOS!$E$13</f>
        <v>1</v>
      </c>
      <c r="H22" s="178"/>
      <c r="I22" s="191"/>
      <c r="J22" s="178"/>
      <c r="K22" s="178"/>
      <c r="L22" s="178"/>
      <c r="M22" s="178"/>
      <c r="N22" s="160" t="str">
        <f t="shared" si="4"/>
        <v/>
      </c>
      <c r="O22" s="17"/>
      <c r="P22" s="160" t="str">
        <f t="shared" si="5"/>
        <v/>
      </c>
      <c r="Q22" s="160">
        <f t="shared" si="2"/>
        <v>0</v>
      </c>
      <c r="R22" s="160" t="str">
        <f t="shared" si="6"/>
        <v/>
      </c>
      <c r="S22" s="160" t="str">
        <f t="shared" si="3"/>
        <v/>
      </c>
    </row>
    <row r="23" spans="1:19" ht="17.45" customHeight="1" x14ac:dyDescent="0.25">
      <c r="A23" s="110"/>
      <c r="C23" s="188"/>
      <c r="D23" s="189"/>
      <c r="E23" s="178"/>
      <c r="F23" s="178"/>
      <c r="G23" s="190">
        <f>DATOS!$E$13</f>
        <v>1</v>
      </c>
      <c r="H23" s="178"/>
      <c r="I23" s="191"/>
      <c r="J23" s="178"/>
      <c r="K23" s="178"/>
      <c r="L23" s="178"/>
      <c r="M23" s="178"/>
      <c r="N23" s="160" t="str">
        <f t="shared" si="4"/>
        <v/>
      </c>
      <c r="O23" s="17"/>
      <c r="P23" s="160" t="str">
        <f t="shared" si="5"/>
        <v/>
      </c>
      <c r="Q23" s="160">
        <f t="shared" si="2"/>
        <v>0</v>
      </c>
      <c r="R23" s="160" t="str">
        <f t="shared" si="6"/>
        <v/>
      </c>
      <c r="S23" s="160" t="str">
        <f t="shared" si="3"/>
        <v/>
      </c>
    </row>
    <row r="24" spans="1:19" ht="17.45" customHeight="1" x14ac:dyDescent="0.25">
      <c r="A24" s="110"/>
      <c r="C24" s="188"/>
      <c r="D24" s="189"/>
      <c r="E24" s="178"/>
      <c r="F24" s="178"/>
      <c r="G24" s="190">
        <f>DATOS!$E$13</f>
        <v>1</v>
      </c>
      <c r="H24" s="178"/>
      <c r="I24" s="191"/>
      <c r="J24" s="178"/>
      <c r="K24" s="178"/>
      <c r="L24" s="178"/>
      <c r="M24" s="178"/>
      <c r="N24" s="160" t="str">
        <f t="shared" si="4"/>
        <v/>
      </c>
      <c r="O24" s="17"/>
      <c r="P24" s="160" t="str">
        <f t="shared" si="5"/>
        <v/>
      </c>
      <c r="Q24" s="160">
        <f t="shared" si="2"/>
        <v>0</v>
      </c>
      <c r="R24" s="160" t="str">
        <f t="shared" si="6"/>
        <v/>
      </c>
      <c r="S24" s="160" t="str">
        <f t="shared" si="3"/>
        <v/>
      </c>
    </row>
    <row r="25" spans="1:19" ht="17.45" customHeight="1" x14ac:dyDescent="0.25">
      <c r="A25" s="110"/>
      <c r="C25" s="188"/>
      <c r="D25" s="189"/>
      <c r="E25" s="178"/>
      <c r="F25" s="178"/>
      <c r="G25" s="190">
        <f>DATOS!$E$13</f>
        <v>1</v>
      </c>
      <c r="H25" s="178"/>
      <c r="I25" s="191"/>
      <c r="J25" s="178"/>
      <c r="K25" s="178"/>
      <c r="L25" s="178"/>
      <c r="M25" s="178"/>
      <c r="N25" s="160" t="str">
        <f t="shared" si="4"/>
        <v/>
      </c>
      <c r="O25" s="17"/>
      <c r="P25" s="160" t="str">
        <f t="shared" si="5"/>
        <v/>
      </c>
      <c r="Q25" s="160">
        <f t="shared" si="2"/>
        <v>0</v>
      </c>
      <c r="R25" s="160" t="str">
        <f t="shared" si="6"/>
        <v/>
      </c>
      <c r="S25" s="160" t="str">
        <f t="shared" si="3"/>
        <v/>
      </c>
    </row>
    <row r="26" spans="1:19" ht="17.45" customHeight="1" x14ac:dyDescent="0.25">
      <c r="A26" s="110"/>
      <c r="C26" s="188"/>
      <c r="D26" s="189"/>
      <c r="E26" s="178"/>
      <c r="F26" s="178"/>
      <c r="G26" s="190">
        <f>DATOS!$E$13</f>
        <v>1</v>
      </c>
      <c r="H26" s="178"/>
      <c r="I26" s="191"/>
      <c r="J26" s="178"/>
      <c r="K26" s="178"/>
      <c r="L26" s="178"/>
      <c r="M26" s="178"/>
      <c r="N26" s="160" t="str">
        <f t="shared" si="4"/>
        <v/>
      </c>
      <c r="O26" s="17"/>
      <c r="P26" s="160" t="str">
        <f t="shared" si="5"/>
        <v/>
      </c>
      <c r="Q26" s="160">
        <f t="shared" si="2"/>
        <v>0</v>
      </c>
      <c r="R26" s="160" t="str">
        <f t="shared" si="6"/>
        <v/>
      </c>
      <c r="S26" s="160" t="str">
        <f t="shared" si="3"/>
        <v/>
      </c>
    </row>
    <row r="27" spans="1:19" ht="17.45" customHeight="1" x14ac:dyDescent="0.25">
      <c r="A27" s="110"/>
      <c r="C27" s="188"/>
      <c r="D27" s="189"/>
      <c r="E27" s="178"/>
      <c r="F27" s="178"/>
      <c r="G27" s="190">
        <f>DATOS!$E$13</f>
        <v>1</v>
      </c>
      <c r="H27" s="178"/>
      <c r="I27" s="191"/>
      <c r="J27" s="178"/>
      <c r="K27" s="178"/>
      <c r="L27" s="178"/>
      <c r="M27" s="178"/>
      <c r="N27" s="160" t="str">
        <f t="shared" si="4"/>
        <v/>
      </c>
      <c r="O27" s="17"/>
      <c r="P27" s="160" t="str">
        <f t="shared" si="5"/>
        <v/>
      </c>
      <c r="Q27" s="160">
        <f t="shared" si="2"/>
        <v>0</v>
      </c>
      <c r="R27" s="160" t="str">
        <f t="shared" si="6"/>
        <v/>
      </c>
      <c r="S27" s="160" t="str">
        <f t="shared" si="3"/>
        <v/>
      </c>
    </row>
    <row r="28" spans="1:19" ht="17.45" customHeight="1" x14ac:dyDescent="0.25">
      <c r="A28" s="111"/>
      <c r="C28" s="188"/>
      <c r="D28" s="189"/>
      <c r="E28" s="178"/>
      <c r="F28" s="178"/>
      <c r="G28" s="190">
        <f>DATOS!$E$13</f>
        <v>1</v>
      </c>
      <c r="H28" s="178"/>
      <c r="I28" s="191"/>
      <c r="J28" s="178"/>
      <c r="K28" s="178"/>
      <c r="L28" s="178"/>
      <c r="M28" s="178"/>
      <c r="N28" s="160" t="str">
        <f t="shared" si="4"/>
        <v/>
      </c>
      <c r="O28" s="17"/>
      <c r="P28" s="160" t="str">
        <f t="shared" si="5"/>
        <v/>
      </c>
      <c r="Q28" s="160">
        <f t="shared" si="2"/>
        <v>0</v>
      </c>
      <c r="R28" s="160" t="str">
        <f t="shared" si="6"/>
        <v/>
      </c>
      <c r="S28" s="160" t="str">
        <f t="shared" si="3"/>
        <v/>
      </c>
    </row>
    <row r="29" spans="1:19" ht="17.45" customHeight="1" x14ac:dyDescent="0.25">
      <c r="A29" s="111"/>
      <c r="C29" s="188"/>
      <c r="D29" s="189"/>
      <c r="E29" s="178"/>
      <c r="F29" s="178"/>
      <c r="G29" s="190">
        <f>DATOS!$E$13</f>
        <v>1</v>
      </c>
      <c r="H29" s="178"/>
      <c r="I29" s="191"/>
      <c r="J29" s="178"/>
      <c r="K29" s="178"/>
      <c r="L29" s="178"/>
      <c r="M29" s="178"/>
      <c r="N29" s="160" t="str">
        <f t="shared" si="4"/>
        <v/>
      </c>
      <c r="O29" s="17"/>
      <c r="P29" s="160" t="str">
        <f t="shared" si="5"/>
        <v/>
      </c>
      <c r="Q29" s="160">
        <f t="shared" si="2"/>
        <v>0</v>
      </c>
      <c r="R29" s="160" t="str">
        <f t="shared" si="6"/>
        <v/>
      </c>
      <c r="S29" s="160" t="str">
        <f t="shared" si="3"/>
        <v/>
      </c>
    </row>
    <row r="30" spans="1:19" ht="17.45" customHeight="1" x14ac:dyDescent="0.25">
      <c r="A30" s="111"/>
      <c r="C30" s="188"/>
      <c r="D30" s="189"/>
      <c r="E30" s="178"/>
      <c r="F30" s="178"/>
      <c r="G30" s="190">
        <f>DATOS!$E$13</f>
        <v>1</v>
      </c>
      <c r="H30" s="178"/>
      <c r="I30" s="191"/>
      <c r="J30" s="178"/>
      <c r="K30" s="178"/>
      <c r="L30" s="178"/>
      <c r="M30" s="178"/>
      <c r="N30" s="160" t="str">
        <f t="shared" si="4"/>
        <v/>
      </c>
      <c r="O30" s="17"/>
      <c r="P30" s="160" t="str">
        <f t="shared" si="5"/>
        <v/>
      </c>
      <c r="Q30" s="160">
        <f t="shared" si="2"/>
        <v>0</v>
      </c>
      <c r="R30" s="160" t="str">
        <f t="shared" si="6"/>
        <v/>
      </c>
      <c r="S30" s="160" t="str">
        <f t="shared" si="3"/>
        <v/>
      </c>
    </row>
    <row r="31" spans="1:19" ht="17.45" customHeight="1" x14ac:dyDescent="0.25">
      <c r="A31" s="111"/>
      <c r="C31" s="188"/>
      <c r="D31" s="189"/>
      <c r="E31" s="178"/>
      <c r="F31" s="178"/>
      <c r="G31" s="190">
        <f>DATOS!$E$13</f>
        <v>1</v>
      </c>
      <c r="H31" s="178"/>
      <c r="I31" s="191"/>
      <c r="J31" s="178"/>
      <c r="K31" s="178"/>
      <c r="L31" s="178"/>
      <c r="M31" s="178"/>
      <c r="N31" s="160" t="str">
        <f t="shared" si="4"/>
        <v/>
      </c>
      <c r="O31" s="17"/>
      <c r="P31" s="160" t="str">
        <f t="shared" si="5"/>
        <v/>
      </c>
      <c r="Q31" s="160">
        <f t="shared" si="2"/>
        <v>0</v>
      </c>
      <c r="R31" s="160" t="str">
        <f t="shared" si="6"/>
        <v/>
      </c>
      <c r="S31" s="160" t="str">
        <f t="shared" si="3"/>
        <v/>
      </c>
    </row>
    <row r="32" spans="1:19" ht="17.45" customHeight="1" x14ac:dyDescent="0.25">
      <c r="A32" s="111"/>
      <c r="C32" s="188"/>
      <c r="D32" s="189"/>
      <c r="E32" s="178"/>
      <c r="F32" s="178"/>
      <c r="G32" s="190">
        <f>DATOS!$E$13</f>
        <v>1</v>
      </c>
      <c r="H32" s="178"/>
      <c r="I32" s="191"/>
      <c r="J32" s="178"/>
      <c r="K32" s="178"/>
      <c r="L32" s="178"/>
      <c r="M32" s="178"/>
      <c r="N32" s="160" t="str">
        <f t="shared" si="4"/>
        <v/>
      </c>
      <c r="O32" s="17"/>
      <c r="P32" s="160" t="str">
        <f t="shared" si="5"/>
        <v/>
      </c>
      <c r="Q32" s="160">
        <f t="shared" si="2"/>
        <v>0</v>
      </c>
      <c r="R32" s="160" t="str">
        <f t="shared" si="6"/>
        <v/>
      </c>
      <c r="S32" s="160" t="str">
        <f t="shared" si="3"/>
        <v/>
      </c>
    </row>
    <row r="33" spans="1:19" ht="17.45" customHeight="1" x14ac:dyDescent="0.25">
      <c r="A33" s="111"/>
      <c r="C33" s="188"/>
      <c r="D33" s="189"/>
      <c r="E33" s="178"/>
      <c r="F33" s="178"/>
      <c r="G33" s="190">
        <f>DATOS!$E$13</f>
        <v>1</v>
      </c>
      <c r="H33" s="178"/>
      <c r="I33" s="191"/>
      <c r="J33" s="178"/>
      <c r="K33" s="178"/>
      <c r="L33" s="178"/>
      <c r="M33" s="178"/>
      <c r="N33" s="160" t="str">
        <f t="shared" si="4"/>
        <v/>
      </c>
      <c r="O33" s="17"/>
      <c r="P33" s="160" t="str">
        <f t="shared" si="5"/>
        <v/>
      </c>
      <c r="Q33" s="160">
        <f t="shared" si="2"/>
        <v>0</v>
      </c>
      <c r="R33" s="160" t="str">
        <f t="shared" si="6"/>
        <v/>
      </c>
      <c r="S33" s="160" t="str">
        <f t="shared" si="3"/>
        <v/>
      </c>
    </row>
    <row r="34" spans="1:19" ht="17.45" customHeight="1" x14ac:dyDescent="0.25">
      <c r="A34" s="111"/>
      <c r="C34" s="188"/>
      <c r="D34" s="189"/>
      <c r="E34" s="178"/>
      <c r="F34" s="178"/>
      <c r="G34" s="190">
        <f>DATOS!$E$13</f>
        <v>1</v>
      </c>
      <c r="H34" s="178"/>
      <c r="I34" s="191"/>
      <c r="J34" s="178"/>
      <c r="K34" s="178"/>
      <c r="L34" s="178"/>
      <c r="M34" s="178"/>
      <c r="N34" s="160" t="str">
        <f t="shared" si="4"/>
        <v/>
      </c>
      <c r="O34" s="17"/>
      <c r="P34" s="160" t="str">
        <f t="shared" si="5"/>
        <v/>
      </c>
      <c r="Q34" s="160">
        <f t="shared" si="2"/>
        <v>0</v>
      </c>
      <c r="R34" s="160" t="str">
        <f t="shared" si="6"/>
        <v/>
      </c>
      <c r="S34" s="160" t="str">
        <f t="shared" si="3"/>
        <v/>
      </c>
    </row>
    <row r="35" spans="1:19" ht="17.45" customHeight="1" x14ac:dyDescent="0.25">
      <c r="A35" s="111"/>
      <c r="C35" s="188"/>
      <c r="D35" s="189"/>
      <c r="E35" s="178"/>
      <c r="F35" s="178"/>
      <c r="G35" s="190">
        <f>DATOS!$E$13</f>
        <v>1</v>
      </c>
      <c r="H35" s="178"/>
      <c r="I35" s="191"/>
      <c r="J35" s="178"/>
      <c r="K35" s="178"/>
      <c r="L35" s="178"/>
      <c r="M35" s="178"/>
      <c r="N35" s="160" t="str">
        <f t="shared" si="4"/>
        <v/>
      </c>
      <c r="O35" s="17"/>
      <c r="P35" s="160" t="str">
        <f t="shared" si="5"/>
        <v/>
      </c>
      <c r="Q35" s="160">
        <f t="shared" si="2"/>
        <v>0</v>
      </c>
      <c r="R35" s="160" t="str">
        <f t="shared" si="6"/>
        <v/>
      </c>
      <c r="S35" s="160" t="str">
        <f t="shared" si="3"/>
        <v/>
      </c>
    </row>
    <row r="36" spans="1:19" ht="17.45" customHeight="1" x14ac:dyDescent="0.25">
      <c r="A36" s="111"/>
      <c r="C36" s="188"/>
      <c r="D36" s="189"/>
      <c r="E36" s="178"/>
      <c r="F36" s="178"/>
      <c r="G36" s="190">
        <f>DATOS!$E$13</f>
        <v>1</v>
      </c>
      <c r="H36" s="178"/>
      <c r="I36" s="191"/>
      <c r="J36" s="178"/>
      <c r="K36" s="178"/>
      <c r="L36" s="178"/>
      <c r="M36" s="178"/>
      <c r="N36" s="160" t="str">
        <f t="shared" si="4"/>
        <v/>
      </c>
      <c r="O36" s="17"/>
      <c r="P36" s="160" t="str">
        <f t="shared" si="5"/>
        <v/>
      </c>
      <c r="Q36" s="160">
        <f t="shared" si="2"/>
        <v>0</v>
      </c>
      <c r="R36" s="160" t="str">
        <f t="shared" si="6"/>
        <v/>
      </c>
      <c r="S36" s="160" t="str">
        <f t="shared" si="3"/>
        <v/>
      </c>
    </row>
    <row r="37" spans="1:19" ht="17.45" customHeight="1" x14ac:dyDescent="0.25">
      <c r="A37" s="111"/>
      <c r="C37" s="188"/>
      <c r="D37" s="189"/>
      <c r="E37" s="178"/>
      <c r="F37" s="178"/>
      <c r="G37" s="190">
        <f>DATOS!$E$13</f>
        <v>1</v>
      </c>
      <c r="H37" s="178"/>
      <c r="I37" s="191"/>
      <c r="J37" s="178"/>
      <c r="K37" s="178"/>
      <c r="L37" s="178"/>
      <c r="M37" s="178"/>
      <c r="N37" s="160" t="str">
        <f t="shared" si="4"/>
        <v/>
      </c>
      <c r="O37" s="17"/>
      <c r="P37" s="160" t="str">
        <f t="shared" si="5"/>
        <v/>
      </c>
      <c r="Q37" s="160">
        <f t="shared" si="2"/>
        <v>0</v>
      </c>
      <c r="R37" s="160" t="str">
        <f t="shared" si="6"/>
        <v/>
      </c>
      <c r="S37" s="160" t="str">
        <f t="shared" si="3"/>
        <v/>
      </c>
    </row>
    <row r="38" spans="1:19" ht="17.45" customHeight="1" x14ac:dyDescent="0.25">
      <c r="A38" s="111"/>
      <c r="C38" s="188"/>
      <c r="D38" s="189"/>
      <c r="E38" s="178"/>
      <c r="F38" s="178"/>
      <c r="G38" s="190">
        <f>DATOS!$E$13</f>
        <v>1</v>
      </c>
      <c r="H38" s="178"/>
      <c r="I38" s="191"/>
      <c r="J38" s="178"/>
      <c r="K38" s="178"/>
      <c r="L38" s="178"/>
      <c r="M38" s="178"/>
      <c r="N38" s="160" t="str">
        <f t="shared" si="4"/>
        <v/>
      </c>
      <c r="O38" s="17"/>
      <c r="P38" s="160" t="str">
        <f t="shared" si="5"/>
        <v/>
      </c>
      <c r="Q38" s="160">
        <f t="shared" si="2"/>
        <v>0</v>
      </c>
      <c r="R38" s="160" t="str">
        <f t="shared" si="6"/>
        <v/>
      </c>
      <c r="S38" s="160" t="str">
        <f t="shared" si="3"/>
        <v/>
      </c>
    </row>
    <row r="39" spans="1:19" ht="17.45" customHeight="1" x14ac:dyDescent="0.25">
      <c r="A39" s="111"/>
      <c r="C39" s="188"/>
      <c r="D39" s="189"/>
      <c r="E39" s="178"/>
      <c r="F39" s="178"/>
      <c r="G39" s="190">
        <f>DATOS!$E$13</f>
        <v>1</v>
      </c>
      <c r="H39" s="178"/>
      <c r="I39" s="191"/>
      <c r="J39" s="178"/>
      <c r="K39" s="178"/>
      <c r="L39" s="178"/>
      <c r="M39" s="178"/>
      <c r="N39" s="160" t="str">
        <f t="shared" si="4"/>
        <v/>
      </c>
      <c r="O39" s="17"/>
      <c r="P39" s="160" t="str">
        <f t="shared" si="5"/>
        <v/>
      </c>
      <c r="Q39" s="160">
        <f t="shared" si="2"/>
        <v>0</v>
      </c>
      <c r="R39" s="160" t="str">
        <f t="shared" si="6"/>
        <v/>
      </c>
      <c r="S39" s="160" t="str">
        <f t="shared" si="3"/>
        <v/>
      </c>
    </row>
    <row r="40" spans="1:19" ht="17.45" customHeight="1" x14ac:dyDescent="0.25">
      <c r="A40" s="111"/>
      <c r="C40" s="188"/>
      <c r="D40" s="189"/>
      <c r="E40" s="178"/>
      <c r="F40" s="178"/>
      <c r="G40" s="190">
        <f>DATOS!$E$13</f>
        <v>1</v>
      </c>
      <c r="H40" s="178"/>
      <c r="I40" s="191"/>
      <c r="J40" s="178"/>
      <c r="K40" s="178"/>
      <c r="L40" s="178"/>
      <c r="M40" s="178"/>
      <c r="N40" s="160" t="str">
        <f t="shared" si="4"/>
        <v/>
      </c>
      <c r="O40" s="17"/>
      <c r="P40" s="160" t="str">
        <f t="shared" si="5"/>
        <v/>
      </c>
      <c r="Q40" s="160">
        <f t="shared" si="2"/>
        <v>0</v>
      </c>
      <c r="R40" s="160" t="str">
        <f t="shared" si="6"/>
        <v/>
      </c>
      <c r="S40" s="160" t="str">
        <f t="shared" si="3"/>
        <v/>
      </c>
    </row>
    <row r="41" spans="1:19" ht="17.45" customHeight="1" x14ac:dyDescent="0.25">
      <c r="A41" s="111"/>
      <c r="C41" s="188"/>
      <c r="D41" s="189"/>
      <c r="E41" s="178"/>
      <c r="F41" s="178"/>
      <c r="G41" s="190">
        <f>DATOS!$E$13</f>
        <v>1</v>
      </c>
      <c r="H41" s="178"/>
      <c r="I41" s="191"/>
      <c r="J41" s="178"/>
      <c r="K41" s="178"/>
      <c r="L41" s="178"/>
      <c r="M41" s="178"/>
      <c r="N41" s="160" t="str">
        <f t="shared" si="4"/>
        <v/>
      </c>
      <c r="O41" s="17"/>
      <c r="P41" s="160" t="str">
        <f t="shared" si="5"/>
        <v/>
      </c>
      <c r="Q41" s="160">
        <f t="shared" si="2"/>
        <v>0</v>
      </c>
      <c r="R41" s="160" t="str">
        <f t="shared" si="6"/>
        <v/>
      </c>
      <c r="S41" s="160" t="str">
        <f t="shared" si="3"/>
        <v/>
      </c>
    </row>
    <row r="42" spans="1:19" ht="17.45" customHeight="1" x14ac:dyDescent="0.25">
      <c r="A42" s="111"/>
      <c r="C42" s="188"/>
      <c r="D42" s="189"/>
      <c r="E42" s="178"/>
      <c r="F42" s="178"/>
      <c r="G42" s="190">
        <f>DATOS!$E$13</f>
        <v>1</v>
      </c>
      <c r="H42" s="178"/>
      <c r="I42" s="191"/>
      <c r="J42" s="178"/>
      <c r="K42" s="178"/>
      <c r="L42" s="178"/>
      <c r="M42" s="178"/>
      <c r="N42" s="160" t="str">
        <f t="shared" si="4"/>
        <v/>
      </c>
      <c r="O42" s="17"/>
      <c r="P42" s="160" t="str">
        <f t="shared" si="5"/>
        <v/>
      </c>
      <c r="Q42" s="160">
        <f t="shared" si="2"/>
        <v>0</v>
      </c>
      <c r="R42" s="160" t="str">
        <f t="shared" si="6"/>
        <v/>
      </c>
      <c r="S42" s="160" t="str">
        <f t="shared" si="3"/>
        <v/>
      </c>
    </row>
    <row r="43" spans="1:19" ht="17.45" customHeight="1" x14ac:dyDescent="0.25">
      <c r="A43" s="111"/>
      <c r="C43" s="188"/>
      <c r="D43" s="189"/>
      <c r="E43" s="178"/>
      <c r="F43" s="178"/>
      <c r="G43" s="190">
        <f>DATOS!$E$13</f>
        <v>1</v>
      </c>
      <c r="H43" s="178"/>
      <c r="I43" s="191"/>
      <c r="J43" s="178"/>
      <c r="K43" s="178"/>
      <c r="L43" s="178"/>
      <c r="M43" s="178"/>
      <c r="N43" s="160" t="str">
        <f t="shared" si="4"/>
        <v/>
      </c>
      <c r="O43" s="17"/>
      <c r="P43" s="160" t="str">
        <f t="shared" si="5"/>
        <v/>
      </c>
      <c r="Q43" s="160">
        <f t="shared" si="2"/>
        <v>0</v>
      </c>
      <c r="R43" s="160" t="str">
        <f t="shared" si="6"/>
        <v/>
      </c>
      <c r="S43" s="160" t="str">
        <f t="shared" si="3"/>
        <v/>
      </c>
    </row>
    <row r="44" spans="1:19" ht="17.45" customHeight="1" x14ac:dyDescent="0.25">
      <c r="A44" s="111"/>
      <c r="C44" s="188"/>
      <c r="D44" s="189"/>
      <c r="E44" s="178"/>
      <c r="F44" s="178"/>
      <c r="G44" s="190">
        <f>DATOS!$E$13</f>
        <v>1</v>
      </c>
      <c r="H44" s="178"/>
      <c r="I44" s="191"/>
      <c r="J44" s="178"/>
      <c r="K44" s="178"/>
      <c r="L44" s="178"/>
      <c r="M44" s="178"/>
      <c r="N44" s="160" t="str">
        <f t="shared" si="4"/>
        <v/>
      </c>
      <c r="O44" s="17"/>
      <c r="P44" s="160" t="str">
        <f t="shared" si="5"/>
        <v/>
      </c>
      <c r="Q44" s="160">
        <f t="shared" si="2"/>
        <v>0</v>
      </c>
      <c r="R44" s="160" t="str">
        <f t="shared" si="6"/>
        <v/>
      </c>
      <c r="S44" s="160" t="str">
        <f t="shared" si="3"/>
        <v/>
      </c>
    </row>
    <row r="45" spans="1:19" ht="17.45" customHeight="1" x14ac:dyDescent="0.25">
      <c r="A45" s="111"/>
      <c r="C45" s="188"/>
      <c r="D45" s="189"/>
      <c r="E45" s="178"/>
      <c r="F45" s="178"/>
      <c r="G45" s="190">
        <f>DATOS!$E$13</f>
        <v>1</v>
      </c>
      <c r="H45" s="178"/>
      <c r="I45" s="191"/>
      <c r="J45" s="178"/>
      <c r="K45" s="178"/>
      <c r="L45" s="178"/>
      <c r="M45" s="178"/>
      <c r="N45" s="160" t="str">
        <f t="shared" si="4"/>
        <v/>
      </c>
      <c r="O45" s="17"/>
      <c r="P45" s="160" t="str">
        <f t="shared" si="5"/>
        <v/>
      </c>
      <c r="Q45" s="160">
        <f t="shared" si="2"/>
        <v>0</v>
      </c>
      <c r="R45" s="160" t="str">
        <f t="shared" si="6"/>
        <v/>
      </c>
      <c r="S45" s="160" t="str">
        <f t="shared" si="3"/>
        <v/>
      </c>
    </row>
    <row r="46" spans="1:19" ht="17.45" customHeight="1" x14ac:dyDescent="0.25">
      <c r="C46" s="188"/>
      <c r="D46" s="189"/>
      <c r="E46" s="178"/>
      <c r="F46" s="178"/>
      <c r="G46" s="190">
        <f>DATOS!$E$13</f>
        <v>1</v>
      </c>
      <c r="H46" s="178"/>
      <c r="I46" s="191"/>
      <c r="J46" s="178"/>
      <c r="K46" s="178"/>
      <c r="L46" s="178"/>
      <c r="M46" s="178"/>
      <c r="N46" s="160" t="str">
        <f t="shared" si="4"/>
        <v/>
      </c>
      <c r="O46" s="17"/>
      <c r="P46" s="160" t="str">
        <f t="shared" si="5"/>
        <v/>
      </c>
      <c r="Q46" s="160">
        <f t="shared" si="2"/>
        <v>0</v>
      </c>
      <c r="R46" s="160" t="str">
        <f t="shared" si="6"/>
        <v/>
      </c>
      <c r="S46" s="160" t="str">
        <f t="shared" si="3"/>
        <v/>
      </c>
    </row>
    <row r="47" spans="1:19" ht="17.45" customHeight="1" x14ac:dyDescent="0.25">
      <c r="C47" s="188"/>
      <c r="D47" s="189"/>
      <c r="E47" s="178"/>
      <c r="F47" s="178"/>
      <c r="G47" s="190">
        <f>DATOS!$E$13</f>
        <v>1</v>
      </c>
      <c r="H47" s="178"/>
      <c r="I47" s="191"/>
      <c r="J47" s="178"/>
      <c r="K47" s="178"/>
      <c r="L47" s="178"/>
      <c r="M47" s="178"/>
      <c r="N47" s="160" t="str">
        <f t="shared" si="4"/>
        <v/>
      </c>
      <c r="O47" s="17"/>
      <c r="P47" s="160" t="str">
        <f t="shared" si="5"/>
        <v/>
      </c>
      <c r="Q47" s="160">
        <f t="shared" si="2"/>
        <v>0</v>
      </c>
      <c r="R47" s="160" t="str">
        <f t="shared" si="6"/>
        <v/>
      </c>
      <c r="S47" s="160" t="str">
        <f t="shared" si="3"/>
        <v/>
      </c>
    </row>
    <row r="48" spans="1:19" ht="17.45" customHeight="1" x14ac:dyDescent="0.25">
      <c r="C48" s="188"/>
      <c r="D48" s="189"/>
      <c r="E48" s="178"/>
      <c r="F48" s="178"/>
      <c r="G48" s="190">
        <f>DATOS!$E$13</f>
        <v>1</v>
      </c>
      <c r="H48" s="178"/>
      <c r="I48" s="191"/>
      <c r="J48" s="178"/>
      <c r="K48" s="178"/>
      <c r="L48" s="178"/>
      <c r="M48" s="178"/>
      <c r="N48" s="160" t="str">
        <f t="shared" si="4"/>
        <v/>
      </c>
      <c r="O48" s="17"/>
      <c r="P48" s="160" t="str">
        <f t="shared" si="5"/>
        <v/>
      </c>
      <c r="Q48" s="160">
        <f t="shared" si="2"/>
        <v>0</v>
      </c>
      <c r="R48" s="160" t="str">
        <f t="shared" si="6"/>
        <v/>
      </c>
      <c r="S48" s="160" t="str">
        <f t="shared" si="3"/>
        <v/>
      </c>
    </row>
    <row r="49" spans="3:19" ht="17.45" customHeight="1" x14ac:dyDescent="0.25">
      <c r="C49" s="188"/>
      <c r="D49" s="189"/>
      <c r="E49" s="178"/>
      <c r="F49" s="178"/>
      <c r="G49" s="190">
        <f>DATOS!$E$13</f>
        <v>1</v>
      </c>
      <c r="H49" s="178"/>
      <c r="I49" s="191"/>
      <c r="J49" s="178"/>
      <c r="K49" s="178"/>
      <c r="L49" s="178"/>
      <c r="M49" s="178"/>
      <c r="N49" s="160" t="str">
        <f t="shared" si="4"/>
        <v/>
      </c>
      <c r="O49" s="17"/>
      <c r="P49" s="160" t="str">
        <f t="shared" si="5"/>
        <v/>
      </c>
      <c r="Q49" s="160">
        <f t="shared" si="2"/>
        <v>0</v>
      </c>
      <c r="R49" s="160" t="str">
        <f t="shared" si="6"/>
        <v/>
      </c>
      <c r="S49" s="160" t="str">
        <f t="shared" si="3"/>
        <v/>
      </c>
    </row>
    <row r="50" spans="3:19" ht="17.45" customHeight="1" x14ac:dyDescent="0.25">
      <c r="C50" s="188"/>
      <c r="D50" s="189"/>
      <c r="E50" s="178"/>
      <c r="F50" s="178"/>
      <c r="G50" s="190">
        <f>DATOS!$E$13</f>
        <v>1</v>
      </c>
      <c r="H50" s="178"/>
      <c r="I50" s="191"/>
      <c r="J50" s="178"/>
      <c r="K50" s="178"/>
      <c r="L50" s="178"/>
      <c r="M50" s="178"/>
      <c r="N50" s="160" t="str">
        <f t="shared" si="4"/>
        <v/>
      </c>
      <c r="O50" s="17"/>
      <c r="P50" s="160" t="str">
        <f t="shared" si="5"/>
        <v/>
      </c>
      <c r="Q50" s="160">
        <f t="shared" si="2"/>
        <v>0</v>
      </c>
      <c r="R50" s="160" t="str">
        <f t="shared" si="6"/>
        <v/>
      </c>
      <c r="S50" s="160" t="str">
        <f t="shared" si="3"/>
        <v/>
      </c>
    </row>
    <row r="51" spans="3:19" ht="17.45" customHeight="1" x14ac:dyDescent="0.25">
      <c r="C51" s="188"/>
      <c r="D51" s="189"/>
      <c r="E51" s="178"/>
      <c r="F51" s="178"/>
      <c r="G51" s="190">
        <f>DATOS!$E$13</f>
        <v>1</v>
      </c>
      <c r="H51" s="178"/>
      <c r="I51" s="191"/>
      <c r="J51" s="178"/>
      <c r="K51" s="178"/>
      <c r="L51" s="178"/>
      <c r="M51" s="178"/>
      <c r="N51" s="160" t="str">
        <f t="shared" si="4"/>
        <v/>
      </c>
      <c r="O51" s="17"/>
      <c r="P51" s="160" t="str">
        <f t="shared" si="5"/>
        <v/>
      </c>
      <c r="Q51" s="160">
        <f t="shared" si="2"/>
        <v>0</v>
      </c>
      <c r="R51" s="160" t="str">
        <f t="shared" si="6"/>
        <v/>
      </c>
      <c r="S51" s="160" t="str">
        <f t="shared" si="3"/>
        <v/>
      </c>
    </row>
    <row r="52" spans="3:19" ht="17.45" customHeight="1" x14ac:dyDescent="0.25">
      <c r="C52" s="188"/>
      <c r="D52" s="189"/>
      <c r="E52" s="178"/>
      <c r="F52" s="178"/>
      <c r="G52" s="190">
        <f>DATOS!$E$13</f>
        <v>1</v>
      </c>
      <c r="H52" s="178"/>
      <c r="I52" s="191"/>
      <c r="J52" s="178"/>
      <c r="K52" s="178"/>
      <c r="L52" s="178"/>
      <c r="M52" s="178"/>
      <c r="N52" s="160" t="str">
        <f t="shared" si="4"/>
        <v/>
      </c>
      <c r="O52" s="17"/>
      <c r="P52" s="160" t="str">
        <f t="shared" si="5"/>
        <v/>
      </c>
      <c r="Q52" s="160">
        <f t="shared" si="2"/>
        <v>0</v>
      </c>
      <c r="R52" s="160" t="str">
        <f t="shared" si="6"/>
        <v/>
      </c>
      <c r="S52" s="160" t="str">
        <f t="shared" si="3"/>
        <v/>
      </c>
    </row>
    <row r="53" spans="3:19" ht="17.45" customHeight="1" x14ac:dyDescent="0.25">
      <c r="C53" s="188"/>
      <c r="D53" s="189"/>
      <c r="E53" s="178"/>
      <c r="F53" s="178"/>
      <c r="G53" s="190">
        <f>DATOS!$E$13</f>
        <v>1</v>
      </c>
      <c r="H53" s="178"/>
      <c r="I53" s="191"/>
      <c r="J53" s="178"/>
      <c r="K53" s="178"/>
      <c r="L53" s="178"/>
      <c r="M53" s="178"/>
      <c r="N53" s="160" t="str">
        <f t="shared" si="4"/>
        <v/>
      </c>
      <c r="O53" s="17"/>
      <c r="P53" s="160" t="str">
        <f t="shared" si="5"/>
        <v/>
      </c>
      <c r="Q53" s="160">
        <f t="shared" si="2"/>
        <v>0</v>
      </c>
      <c r="R53" s="160" t="str">
        <f t="shared" si="6"/>
        <v/>
      </c>
      <c r="S53" s="160" t="str">
        <f t="shared" si="3"/>
        <v/>
      </c>
    </row>
    <row r="54" spans="3:19" ht="17.45" customHeight="1" x14ac:dyDescent="0.25">
      <c r="C54" s="188"/>
      <c r="D54" s="189"/>
      <c r="E54" s="178"/>
      <c r="F54" s="178"/>
      <c r="G54" s="190">
        <f>DATOS!$E$13</f>
        <v>1</v>
      </c>
      <c r="H54" s="178"/>
      <c r="I54" s="191"/>
      <c r="J54" s="178"/>
      <c r="K54" s="178"/>
      <c r="L54" s="178"/>
      <c r="M54" s="178"/>
      <c r="N54" s="160" t="str">
        <f t="shared" si="4"/>
        <v/>
      </c>
      <c r="O54" s="17"/>
      <c r="P54" s="160" t="str">
        <f t="shared" si="5"/>
        <v/>
      </c>
      <c r="Q54" s="160">
        <f t="shared" si="2"/>
        <v>0</v>
      </c>
      <c r="R54" s="160" t="str">
        <f t="shared" si="6"/>
        <v/>
      </c>
      <c r="S54" s="160" t="str">
        <f t="shared" si="3"/>
        <v/>
      </c>
    </row>
    <row r="55" spans="3:19" ht="17.45" customHeight="1" x14ac:dyDescent="0.25">
      <c r="C55" s="188"/>
      <c r="D55" s="189"/>
      <c r="E55" s="178"/>
      <c r="F55" s="178"/>
      <c r="G55" s="190">
        <f>DATOS!$E$13</f>
        <v>1</v>
      </c>
      <c r="H55" s="178"/>
      <c r="I55" s="191"/>
      <c r="J55" s="178"/>
      <c r="K55" s="178"/>
      <c r="L55" s="178"/>
      <c r="M55" s="178"/>
      <c r="N55" s="160" t="str">
        <f t="shared" si="4"/>
        <v/>
      </c>
      <c r="O55" s="17"/>
      <c r="P55" s="160" t="str">
        <f t="shared" si="5"/>
        <v/>
      </c>
      <c r="Q55" s="160">
        <f t="shared" si="2"/>
        <v>0</v>
      </c>
      <c r="R55" s="160" t="str">
        <f t="shared" si="6"/>
        <v/>
      </c>
      <c r="S55" s="160" t="str">
        <f t="shared" si="3"/>
        <v/>
      </c>
    </row>
    <row r="56" spans="3:19" ht="17.45" customHeight="1" x14ac:dyDescent="0.25">
      <c r="C56" s="188"/>
      <c r="D56" s="189"/>
      <c r="E56" s="178"/>
      <c r="F56" s="178"/>
      <c r="G56" s="190">
        <f>DATOS!$E$13</f>
        <v>1</v>
      </c>
      <c r="H56" s="178"/>
      <c r="I56" s="191"/>
      <c r="J56" s="178"/>
      <c r="K56" s="178"/>
      <c r="L56" s="178"/>
      <c r="M56" s="178"/>
      <c r="N56" s="160" t="str">
        <f t="shared" si="4"/>
        <v/>
      </c>
      <c r="O56" s="17"/>
      <c r="P56" s="160" t="str">
        <f t="shared" si="5"/>
        <v/>
      </c>
      <c r="Q56" s="160">
        <f t="shared" si="2"/>
        <v>0</v>
      </c>
      <c r="R56" s="160" t="str">
        <f t="shared" si="6"/>
        <v/>
      </c>
      <c r="S56" s="160" t="str">
        <f t="shared" si="3"/>
        <v/>
      </c>
    </row>
    <row r="57" spans="3:19" ht="17.45" customHeight="1" x14ac:dyDescent="0.25">
      <c r="C57" s="188"/>
      <c r="D57" s="189"/>
      <c r="E57" s="178"/>
      <c r="F57" s="178"/>
      <c r="G57" s="190">
        <f>DATOS!$E$13</f>
        <v>1</v>
      </c>
      <c r="H57" s="178"/>
      <c r="I57" s="191"/>
      <c r="J57" s="178"/>
      <c r="K57" s="178"/>
      <c r="L57" s="178"/>
      <c r="M57" s="178"/>
      <c r="N57" s="160" t="str">
        <f t="shared" si="4"/>
        <v/>
      </c>
      <c r="P57" s="160" t="str">
        <f t="shared" si="5"/>
        <v/>
      </c>
      <c r="Q57" s="160">
        <f t="shared" si="2"/>
        <v>0</v>
      </c>
      <c r="R57" s="160" t="str">
        <f t="shared" si="6"/>
        <v/>
      </c>
      <c r="S57" s="160" t="str">
        <f t="shared" si="3"/>
        <v/>
      </c>
    </row>
    <row r="58" spans="3:19" ht="17.45" customHeight="1" x14ac:dyDescent="0.25">
      <c r="C58" s="188"/>
      <c r="D58" s="189"/>
      <c r="E58" s="178"/>
      <c r="F58" s="178"/>
      <c r="G58" s="190">
        <f>DATOS!$E$13</f>
        <v>1</v>
      </c>
      <c r="H58" s="178"/>
      <c r="I58" s="191"/>
      <c r="J58" s="178"/>
      <c r="K58" s="178"/>
      <c r="L58" s="178"/>
      <c r="M58" s="178"/>
      <c r="N58" s="160" t="str">
        <f t="shared" si="4"/>
        <v/>
      </c>
      <c r="P58" s="160" t="str">
        <f t="shared" si="5"/>
        <v/>
      </c>
      <c r="Q58" s="160">
        <f t="shared" si="2"/>
        <v>0</v>
      </c>
      <c r="R58" s="160" t="str">
        <f t="shared" si="6"/>
        <v/>
      </c>
      <c r="S58" s="160" t="str">
        <f t="shared" si="3"/>
        <v/>
      </c>
    </row>
    <row r="59" spans="3:19" ht="17.45" customHeight="1" x14ac:dyDescent="0.25">
      <c r="C59" s="188"/>
      <c r="D59" s="189"/>
      <c r="E59" s="178"/>
      <c r="F59" s="178"/>
      <c r="G59" s="190">
        <f>DATOS!$E$13</f>
        <v>1</v>
      </c>
      <c r="H59" s="178"/>
      <c r="I59" s="191"/>
      <c r="J59" s="178"/>
      <c r="K59" s="178"/>
      <c r="L59" s="178"/>
      <c r="M59" s="178"/>
      <c r="N59" s="160" t="str">
        <f t="shared" si="4"/>
        <v/>
      </c>
      <c r="P59" s="160" t="str">
        <f t="shared" si="5"/>
        <v/>
      </c>
      <c r="Q59" s="160">
        <f t="shared" si="2"/>
        <v>0</v>
      </c>
      <c r="R59" s="160" t="str">
        <f t="shared" si="6"/>
        <v/>
      </c>
      <c r="S59" s="160" t="str">
        <f t="shared" si="3"/>
        <v/>
      </c>
    </row>
    <row r="60" spans="3:19" ht="17.45" customHeight="1" x14ac:dyDescent="0.25">
      <c r="C60" s="188"/>
      <c r="D60" s="189"/>
      <c r="E60" s="178"/>
      <c r="F60" s="178"/>
      <c r="G60" s="190">
        <f>DATOS!$E$13</f>
        <v>1</v>
      </c>
      <c r="H60" s="178"/>
      <c r="I60" s="191"/>
      <c r="J60" s="178"/>
      <c r="K60" s="178"/>
      <c r="L60" s="178"/>
      <c r="M60" s="178"/>
      <c r="N60" s="160" t="str">
        <f t="shared" si="4"/>
        <v/>
      </c>
      <c r="P60" s="160" t="str">
        <f t="shared" si="5"/>
        <v/>
      </c>
      <c r="Q60" s="160">
        <f t="shared" si="2"/>
        <v>0</v>
      </c>
      <c r="R60" s="160" t="str">
        <f t="shared" si="6"/>
        <v/>
      </c>
      <c r="S60" s="160" t="str">
        <f t="shared" si="3"/>
        <v/>
      </c>
    </row>
    <row r="61" spans="3:19" ht="17.45" customHeight="1" x14ac:dyDescent="0.25">
      <c r="C61" s="188"/>
      <c r="D61" s="189"/>
      <c r="E61" s="178"/>
      <c r="F61" s="178"/>
      <c r="G61" s="190">
        <f>DATOS!$E$13</f>
        <v>1</v>
      </c>
      <c r="H61" s="178"/>
      <c r="I61" s="191"/>
      <c r="J61" s="178"/>
      <c r="K61" s="178"/>
      <c r="L61" s="178"/>
      <c r="M61" s="178"/>
      <c r="N61" s="160" t="str">
        <f t="shared" si="4"/>
        <v/>
      </c>
      <c r="P61" s="160" t="str">
        <f t="shared" si="5"/>
        <v/>
      </c>
      <c r="Q61" s="160">
        <f t="shared" si="2"/>
        <v>0</v>
      </c>
      <c r="R61" s="160" t="str">
        <f t="shared" si="6"/>
        <v/>
      </c>
      <c r="S61" s="160" t="str">
        <f t="shared" si="3"/>
        <v/>
      </c>
    </row>
    <row r="62" spans="3:19" ht="17.45" customHeight="1" x14ac:dyDescent="0.25">
      <c r="C62" s="188"/>
      <c r="D62" s="189"/>
      <c r="E62" s="178"/>
      <c r="F62" s="178"/>
      <c r="G62" s="190">
        <f>DATOS!$E$13</f>
        <v>1</v>
      </c>
      <c r="H62" s="178"/>
      <c r="I62" s="191"/>
      <c r="J62" s="178"/>
      <c r="K62" s="178"/>
      <c r="L62" s="178"/>
      <c r="M62" s="178"/>
      <c r="N62" s="160" t="str">
        <f t="shared" si="4"/>
        <v/>
      </c>
      <c r="P62" s="160" t="str">
        <f t="shared" si="5"/>
        <v/>
      </c>
      <c r="Q62" s="160">
        <f t="shared" si="2"/>
        <v>0</v>
      </c>
      <c r="R62" s="160" t="str">
        <f t="shared" si="6"/>
        <v/>
      </c>
      <c r="S62" s="160" t="str">
        <f t="shared" si="3"/>
        <v/>
      </c>
    </row>
    <row r="63" spans="3:19" ht="17.45" customHeight="1" x14ac:dyDescent="0.25">
      <c r="C63" s="188"/>
      <c r="D63" s="189"/>
      <c r="E63" s="178"/>
      <c r="F63" s="178"/>
      <c r="G63" s="190">
        <f>DATOS!$E$13</f>
        <v>1</v>
      </c>
      <c r="H63" s="178"/>
      <c r="I63" s="191"/>
      <c r="J63" s="178"/>
      <c r="K63" s="178"/>
      <c r="L63" s="178"/>
      <c r="M63" s="178"/>
      <c r="N63" s="160" t="str">
        <f t="shared" si="4"/>
        <v/>
      </c>
      <c r="P63" s="160" t="str">
        <f t="shared" si="5"/>
        <v/>
      </c>
      <c r="Q63" s="160">
        <f t="shared" si="2"/>
        <v>0</v>
      </c>
      <c r="R63" s="160" t="str">
        <f t="shared" si="6"/>
        <v/>
      </c>
      <c r="S63" s="160" t="str">
        <f t="shared" si="3"/>
        <v/>
      </c>
    </row>
    <row r="64" spans="3:19" ht="17.45" customHeight="1" x14ac:dyDescent="0.25">
      <c r="C64" s="188"/>
      <c r="D64" s="189"/>
      <c r="E64" s="178"/>
      <c r="F64" s="178"/>
      <c r="G64" s="190">
        <f>DATOS!$E$13</f>
        <v>1</v>
      </c>
      <c r="H64" s="178"/>
      <c r="I64" s="191"/>
      <c r="J64" s="178"/>
      <c r="K64" s="178"/>
      <c r="L64" s="178"/>
      <c r="M64" s="178"/>
      <c r="N64" s="160" t="str">
        <f t="shared" si="4"/>
        <v/>
      </c>
      <c r="P64" s="160" t="str">
        <f t="shared" si="5"/>
        <v/>
      </c>
      <c r="Q64" s="160">
        <f t="shared" si="2"/>
        <v>0</v>
      </c>
      <c r="R64" s="160" t="str">
        <f t="shared" si="6"/>
        <v/>
      </c>
      <c r="S64" s="160" t="str">
        <f t="shared" si="3"/>
        <v/>
      </c>
    </row>
    <row r="65" spans="3:19" ht="17.45" customHeight="1" x14ac:dyDescent="0.25">
      <c r="C65" s="188"/>
      <c r="D65" s="189"/>
      <c r="E65" s="178"/>
      <c r="F65" s="178"/>
      <c r="G65" s="190">
        <f>DATOS!$E$13</f>
        <v>1</v>
      </c>
      <c r="H65" s="178"/>
      <c r="I65" s="191"/>
      <c r="J65" s="178"/>
      <c r="K65" s="178"/>
      <c r="L65" s="178"/>
      <c r="M65" s="178"/>
      <c r="N65" s="160" t="str">
        <f t="shared" si="4"/>
        <v/>
      </c>
      <c r="P65" s="160" t="str">
        <f t="shared" si="5"/>
        <v/>
      </c>
      <c r="Q65" s="160">
        <f t="shared" si="2"/>
        <v>0</v>
      </c>
      <c r="R65" s="160" t="str">
        <f t="shared" si="6"/>
        <v/>
      </c>
      <c r="S65" s="160" t="str">
        <f t="shared" si="3"/>
        <v/>
      </c>
    </row>
    <row r="66" spans="3:19" ht="17.45" customHeight="1" x14ac:dyDescent="0.25">
      <c r="C66" s="188"/>
      <c r="D66" s="189"/>
      <c r="E66" s="178"/>
      <c r="F66" s="178"/>
      <c r="G66" s="190">
        <f>DATOS!$E$13</f>
        <v>1</v>
      </c>
      <c r="H66" s="178"/>
      <c r="I66" s="191"/>
      <c r="J66" s="178"/>
      <c r="K66" s="178"/>
      <c r="L66" s="178"/>
      <c r="M66" s="178"/>
      <c r="N66" s="160" t="str">
        <f t="shared" si="4"/>
        <v/>
      </c>
      <c r="P66" s="160" t="str">
        <f t="shared" si="5"/>
        <v/>
      </c>
      <c r="Q66" s="160">
        <f t="shared" si="2"/>
        <v>0</v>
      </c>
      <c r="R66" s="160" t="str">
        <f t="shared" si="6"/>
        <v/>
      </c>
      <c r="S66" s="160" t="str">
        <f t="shared" si="3"/>
        <v/>
      </c>
    </row>
    <row r="67" spans="3:19" ht="17.45" customHeight="1" x14ac:dyDescent="0.25">
      <c r="C67" s="188"/>
      <c r="D67" s="189"/>
      <c r="E67" s="178"/>
      <c r="F67" s="178"/>
      <c r="G67" s="190">
        <f>DATOS!$E$13</f>
        <v>1</v>
      </c>
      <c r="H67" s="178"/>
      <c r="I67" s="191"/>
      <c r="J67" s="178"/>
      <c r="K67" s="178"/>
      <c r="L67" s="178"/>
      <c r="M67" s="178"/>
      <c r="N67" s="160" t="str">
        <f t="shared" si="4"/>
        <v/>
      </c>
      <c r="P67" s="160" t="str">
        <f t="shared" si="5"/>
        <v/>
      </c>
      <c r="Q67" s="160">
        <f t="shared" si="2"/>
        <v>0</v>
      </c>
      <c r="R67" s="160" t="str">
        <f t="shared" si="6"/>
        <v/>
      </c>
      <c r="S67" s="160" t="str">
        <f t="shared" si="3"/>
        <v/>
      </c>
    </row>
    <row r="68" spans="3:19" ht="17.45" customHeight="1" x14ac:dyDescent="0.25">
      <c r="C68" s="188"/>
      <c r="D68" s="189"/>
      <c r="E68" s="178"/>
      <c r="F68" s="178"/>
      <c r="G68" s="190">
        <f>DATOS!$E$13</f>
        <v>1</v>
      </c>
      <c r="H68" s="178"/>
      <c r="I68" s="191"/>
      <c r="J68" s="178"/>
      <c r="K68" s="178"/>
      <c r="L68" s="178"/>
      <c r="M68" s="178"/>
      <c r="N68" s="160" t="str">
        <f t="shared" si="4"/>
        <v/>
      </c>
      <c r="P68" s="160" t="str">
        <f t="shared" si="5"/>
        <v/>
      </c>
      <c r="Q68" s="160">
        <f t="shared" si="2"/>
        <v>0</v>
      </c>
      <c r="R68" s="160" t="str">
        <f t="shared" si="6"/>
        <v/>
      </c>
      <c r="S68" s="160" t="str">
        <f t="shared" si="3"/>
        <v/>
      </c>
    </row>
    <row r="69" spans="3:19" ht="17.45" customHeight="1" x14ac:dyDescent="0.25">
      <c r="C69" s="188"/>
      <c r="D69" s="189"/>
      <c r="E69" s="178"/>
      <c r="F69" s="178"/>
      <c r="G69" s="190">
        <f>DATOS!$E$13</f>
        <v>1</v>
      </c>
      <c r="H69" s="178"/>
      <c r="I69" s="191"/>
      <c r="J69" s="178"/>
      <c r="K69" s="178"/>
      <c r="L69" s="178"/>
      <c r="M69" s="178"/>
      <c r="N69" s="160" t="str">
        <f t="shared" si="4"/>
        <v/>
      </c>
      <c r="P69" s="160" t="str">
        <f t="shared" si="5"/>
        <v/>
      </c>
      <c r="Q69" s="160">
        <f t="shared" si="2"/>
        <v>0</v>
      </c>
      <c r="R69" s="160" t="str">
        <f t="shared" si="6"/>
        <v/>
      </c>
      <c r="S69" s="160" t="str">
        <f t="shared" si="3"/>
        <v/>
      </c>
    </row>
    <row r="70" spans="3:19" ht="17.45" customHeight="1" x14ac:dyDescent="0.25">
      <c r="C70" s="188"/>
      <c r="D70" s="189"/>
      <c r="E70" s="178"/>
      <c r="F70" s="178"/>
      <c r="G70" s="190">
        <f>DATOS!$E$13</f>
        <v>1</v>
      </c>
      <c r="H70" s="178"/>
      <c r="I70" s="191"/>
      <c r="J70" s="178"/>
      <c r="K70" s="178"/>
      <c r="L70" s="178"/>
      <c r="M70" s="178"/>
      <c r="N70" s="160" t="str">
        <f t="shared" si="4"/>
        <v/>
      </c>
      <c r="P70" s="160" t="str">
        <f t="shared" si="5"/>
        <v/>
      </c>
      <c r="Q70" s="160">
        <f t="shared" si="2"/>
        <v>0</v>
      </c>
      <c r="R70" s="160" t="str">
        <f t="shared" si="6"/>
        <v/>
      </c>
      <c r="S70" s="160" t="str">
        <f t="shared" si="3"/>
        <v/>
      </c>
    </row>
    <row r="71" spans="3:19" ht="17.45" customHeight="1" x14ac:dyDescent="0.25">
      <c r="C71" s="188"/>
      <c r="D71" s="189"/>
      <c r="E71" s="178"/>
      <c r="F71" s="178"/>
      <c r="G71" s="190">
        <f>DATOS!$E$13</f>
        <v>1</v>
      </c>
      <c r="H71" s="178"/>
      <c r="I71" s="191"/>
      <c r="J71" s="178"/>
      <c r="K71" s="178"/>
      <c r="L71" s="178"/>
      <c r="M71" s="178"/>
      <c r="N71" s="160" t="str">
        <f t="shared" si="4"/>
        <v/>
      </c>
      <c r="P71" s="160" t="str">
        <f t="shared" si="5"/>
        <v/>
      </c>
      <c r="Q71" s="160">
        <f t="shared" si="2"/>
        <v>0</v>
      </c>
      <c r="R71" s="160" t="str">
        <f t="shared" si="6"/>
        <v/>
      </c>
      <c r="S71" s="160" t="str">
        <f t="shared" si="3"/>
        <v/>
      </c>
    </row>
    <row r="72" spans="3:19" ht="17.45" customHeight="1" x14ac:dyDescent="0.25">
      <c r="C72" s="188"/>
      <c r="D72" s="189"/>
      <c r="E72" s="178"/>
      <c r="F72" s="178"/>
      <c r="G72" s="190">
        <f>DATOS!$E$13</f>
        <v>1</v>
      </c>
      <c r="H72" s="178"/>
      <c r="I72" s="191"/>
      <c r="J72" s="178"/>
      <c r="K72" s="178"/>
      <c r="L72" s="178"/>
      <c r="M72" s="178"/>
      <c r="N72" s="160" t="str">
        <f t="shared" si="4"/>
        <v/>
      </c>
      <c r="P72" s="160" t="str">
        <f t="shared" si="5"/>
        <v/>
      </c>
      <c r="Q72" s="160">
        <f t="shared" si="2"/>
        <v>0</v>
      </c>
      <c r="R72" s="160" t="str">
        <f t="shared" si="6"/>
        <v/>
      </c>
      <c r="S72" s="160" t="str">
        <f t="shared" si="3"/>
        <v/>
      </c>
    </row>
    <row r="73" spans="3:19" ht="17.45" customHeight="1" x14ac:dyDescent="0.25">
      <c r="C73" s="188"/>
      <c r="D73" s="189"/>
      <c r="E73" s="178"/>
      <c r="F73" s="178"/>
      <c r="G73" s="190">
        <f>DATOS!$E$13</f>
        <v>1</v>
      </c>
      <c r="H73" s="178"/>
      <c r="I73" s="191"/>
      <c r="J73" s="178"/>
      <c r="K73" s="178"/>
      <c r="L73" s="178"/>
      <c r="M73" s="178"/>
      <c r="N73" s="160" t="str">
        <f t="shared" si="4"/>
        <v/>
      </c>
      <c r="P73" s="160" t="str">
        <f t="shared" si="5"/>
        <v/>
      </c>
      <c r="Q73" s="160">
        <f t="shared" si="2"/>
        <v>0</v>
      </c>
      <c r="R73" s="160" t="str">
        <f t="shared" si="6"/>
        <v/>
      </c>
      <c r="S73" s="160" t="str">
        <f t="shared" si="3"/>
        <v/>
      </c>
    </row>
    <row r="74" spans="3:19" ht="17.45" customHeight="1" x14ac:dyDescent="0.25">
      <c r="C74" s="188"/>
      <c r="D74" s="189"/>
      <c r="E74" s="178"/>
      <c r="F74" s="178"/>
      <c r="G74" s="190">
        <f>DATOS!$E$13</f>
        <v>1</v>
      </c>
      <c r="H74" s="178"/>
      <c r="I74" s="191"/>
      <c r="J74" s="178"/>
      <c r="K74" s="178"/>
      <c r="L74" s="178"/>
      <c r="M74" s="178"/>
      <c r="N74" s="160" t="str">
        <f t="shared" si="4"/>
        <v/>
      </c>
      <c r="P74" s="160" t="str">
        <f t="shared" si="5"/>
        <v/>
      </c>
      <c r="Q74" s="160">
        <f t="shared" si="2"/>
        <v>0</v>
      </c>
      <c r="R74" s="160" t="str">
        <f t="shared" si="6"/>
        <v/>
      </c>
      <c r="S74" s="160" t="str">
        <f t="shared" si="3"/>
        <v/>
      </c>
    </row>
    <row r="75" spans="3:19" ht="17.45" customHeight="1" x14ac:dyDescent="0.25">
      <c r="C75" s="188"/>
      <c r="D75" s="189"/>
      <c r="E75" s="178"/>
      <c r="F75" s="178"/>
      <c r="G75" s="190">
        <f>DATOS!$E$13</f>
        <v>1</v>
      </c>
      <c r="H75" s="178"/>
      <c r="I75" s="191"/>
      <c r="J75" s="178"/>
      <c r="K75" s="178"/>
      <c r="L75" s="178"/>
      <c r="M75" s="178"/>
      <c r="N75" s="160" t="str">
        <f t="shared" si="4"/>
        <v/>
      </c>
      <c r="P75" s="160" t="str">
        <f t="shared" si="5"/>
        <v/>
      </c>
      <c r="Q75" s="160">
        <f t="shared" si="2"/>
        <v>0</v>
      </c>
      <c r="R75" s="160" t="str">
        <f t="shared" si="6"/>
        <v/>
      </c>
      <c r="S75" s="160" t="str">
        <f t="shared" si="3"/>
        <v/>
      </c>
    </row>
    <row r="76" spans="3:19" ht="17.45" customHeight="1" x14ac:dyDescent="0.25">
      <c r="C76" s="188"/>
      <c r="D76" s="189"/>
      <c r="E76" s="178"/>
      <c r="F76" s="178"/>
      <c r="G76" s="190">
        <f>DATOS!$E$13</f>
        <v>1</v>
      </c>
      <c r="H76" s="178"/>
      <c r="I76" s="191"/>
      <c r="J76" s="178"/>
      <c r="K76" s="178"/>
      <c r="L76" s="178"/>
      <c r="M76" s="178"/>
      <c r="N76" s="160" t="str">
        <f t="shared" si="4"/>
        <v/>
      </c>
      <c r="P76" s="160" t="str">
        <f t="shared" si="5"/>
        <v/>
      </c>
      <c r="Q76" s="160">
        <f t="shared" si="2"/>
        <v>0</v>
      </c>
      <c r="R76" s="160" t="str">
        <f t="shared" si="6"/>
        <v/>
      </c>
      <c r="S76" s="160" t="str">
        <f t="shared" si="3"/>
        <v/>
      </c>
    </row>
    <row r="77" spans="3:19" ht="17.45" customHeight="1" x14ac:dyDescent="0.25">
      <c r="C77" s="188"/>
      <c r="D77" s="189"/>
      <c r="E77" s="178"/>
      <c r="F77" s="178"/>
      <c r="G77" s="190">
        <f>DATOS!$E$13</f>
        <v>1</v>
      </c>
      <c r="H77" s="178"/>
      <c r="I77" s="191"/>
      <c r="J77" s="178"/>
      <c r="K77" s="178"/>
      <c r="L77" s="178"/>
      <c r="M77" s="178"/>
      <c r="N77" s="160" t="str">
        <f t="shared" si="4"/>
        <v/>
      </c>
      <c r="P77" s="160" t="str">
        <f t="shared" si="5"/>
        <v/>
      </c>
      <c r="Q77" s="160">
        <f t="shared" si="2"/>
        <v>0</v>
      </c>
      <c r="R77" s="160" t="str">
        <f t="shared" si="6"/>
        <v/>
      </c>
      <c r="S77" s="160" t="str">
        <f t="shared" si="3"/>
        <v/>
      </c>
    </row>
    <row r="78" spans="3:19" ht="17.45" customHeight="1" x14ac:dyDescent="0.25">
      <c r="C78" s="188"/>
      <c r="D78" s="189"/>
      <c r="E78" s="178"/>
      <c r="F78" s="178"/>
      <c r="G78" s="190">
        <f>DATOS!$E$13</f>
        <v>1</v>
      </c>
      <c r="H78" s="178"/>
      <c r="I78" s="191"/>
      <c r="J78" s="178"/>
      <c r="K78" s="178"/>
      <c r="L78" s="178"/>
      <c r="M78" s="178"/>
      <c r="N78" s="160" t="str">
        <f t="shared" si="4"/>
        <v/>
      </c>
      <c r="P78" s="160" t="str">
        <f t="shared" si="5"/>
        <v/>
      </c>
      <c r="Q78" s="160">
        <f t="shared" si="2"/>
        <v>0</v>
      </c>
      <c r="R78" s="160" t="str">
        <f t="shared" si="6"/>
        <v/>
      </c>
      <c r="S78" s="160" t="str">
        <f t="shared" si="3"/>
        <v/>
      </c>
    </row>
    <row r="79" spans="3:19" ht="17.45" customHeight="1" x14ac:dyDescent="0.25">
      <c r="C79" s="188"/>
      <c r="D79" s="189"/>
      <c r="E79" s="178"/>
      <c r="F79" s="178"/>
      <c r="G79" s="190">
        <f>DATOS!$E$13</f>
        <v>1</v>
      </c>
      <c r="H79" s="178"/>
      <c r="I79" s="191"/>
      <c r="J79" s="178"/>
      <c r="K79" s="178"/>
      <c r="L79" s="178"/>
      <c r="M79" s="178"/>
      <c r="N79" s="160" t="str">
        <f t="shared" si="4"/>
        <v/>
      </c>
      <c r="P79" s="160" t="str">
        <f t="shared" si="5"/>
        <v/>
      </c>
      <c r="Q79" s="160">
        <f t="shared" si="2"/>
        <v>0</v>
      </c>
      <c r="R79" s="160" t="str">
        <f t="shared" si="6"/>
        <v/>
      </c>
      <c r="S79" s="160" t="str">
        <f t="shared" si="3"/>
        <v/>
      </c>
    </row>
    <row r="80" spans="3:19" ht="17.45" customHeight="1" x14ac:dyDescent="0.25">
      <c r="C80" s="188"/>
      <c r="D80" s="189"/>
      <c r="E80" s="178"/>
      <c r="F80" s="178"/>
      <c r="G80" s="190">
        <f>DATOS!$E$13</f>
        <v>1</v>
      </c>
      <c r="H80" s="178"/>
      <c r="I80" s="191"/>
      <c r="J80" s="178"/>
      <c r="K80" s="178"/>
      <c r="L80" s="178"/>
      <c r="M80" s="178"/>
      <c r="N80" s="160" t="str">
        <f t="shared" si="4"/>
        <v/>
      </c>
      <c r="P80" s="160" t="str">
        <f t="shared" si="5"/>
        <v/>
      </c>
      <c r="Q80" s="160">
        <f t="shared" si="2"/>
        <v>0</v>
      </c>
      <c r="R80" s="160" t="str">
        <f t="shared" si="6"/>
        <v/>
      </c>
      <c r="S80" s="160" t="str">
        <f t="shared" si="3"/>
        <v/>
      </c>
    </row>
    <row r="81" spans="3:19" ht="17.45" customHeight="1" x14ac:dyDescent="0.25">
      <c r="C81" s="188"/>
      <c r="D81" s="189"/>
      <c r="E81" s="178"/>
      <c r="F81" s="178"/>
      <c r="G81" s="190">
        <f>DATOS!$E$13</f>
        <v>1</v>
      </c>
      <c r="H81" s="178"/>
      <c r="I81" s="191"/>
      <c r="J81" s="178"/>
      <c r="K81" s="178"/>
      <c r="L81" s="178"/>
      <c r="M81" s="178"/>
      <c r="N81" s="160" t="str">
        <f t="shared" si="4"/>
        <v/>
      </c>
      <c r="P81" s="160" t="str">
        <f t="shared" si="5"/>
        <v/>
      </c>
      <c r="Q81" s="160">
        <f t="shared" ref="Q81:Q144" si="7">IF($I81=0%,H81,"")</f>
        <v>0</v>
      </c>
      <c r="R81" s="160" t="str">
        <f t="shared" si="6"/>
        <v/>
      </c>
      <c r="S81" s="160" t="str">
        <f t="shared" si="3"/>
        <v/>
      </c>
    </row>
    <row r="82" spans="3:19" ht="17.45" customHeight="1" x14ac:dyDescent="0.25">
      <c r="C82" s="188"/>
      <c r="D82" s="189"/>
      <c r="E82" s="178"/>
      <c r="F82" s="178"/>
      <c r="G82" s="190">
        <f>DATOS!$E$13</f>
        <v>1</v>
      </c>
      <c r="H82" s="178"/>
      <c r="I82" s="191"/>
      <c r="J82" s="178"/>
      <c r="K82" s="178"/>
      <c r="L82" s="178"/>
      <c r="M82" s="178"/>
      <c r="N82" s="160" t="str">
        <f t="shared" ref="N82:N145" si="8">IF(H82&amp;J82&amp;K82&amp;L82&amp;M82="","",H82+J82+K82-L82-M82)</f>
        <v/>
      </c>
      <c r="P82" s="160" t="str">
        <f t="shared" ref="P82:P145" si="9">IF($I82="E",H82,"")</f>
        <v/>
      </c>
      <c r="Q82" s="160">
        <f t="shared" si="7"/>
        <v>0</v>
      </c>
      <c r="R82" s="160" t="str">
        <f t="shared" ref="R82:R145" si="10">IF(OR($I82=8%,$I82=11%),$J82/$I82,"")</f>
        <v/>
      </c>
      <c r="S82" s="160" t="str">
        <f t="shared" si="3"/>
        <v/>
      </c>
    </row>
    <row r="83" spans="3:19" ht="17.45" customHeight="1" x14ac:dyDescent="0.25">
      <c r="C83" s="188"/>
      <c r="D83" s="189"/>
      <c r="E83" s="178"/>
      <c r="F83" s="178"/>
      <c r="G83" s="190">
        <f>DATOS!$E$13</f>
        <v>1</v>
      </c>
      <c r="H83" s="178"/>
      <c r="I83" s="191"/>
      <c r="J83" s="178"/>
      <c r="K83" s="178"/>
      <c r="L83" s="178"/>
      <c r="M83" s="178"/>
      <c r="N83" s="160" t="str">
        <f t="shared" si="8"/>
        <v/>
      </c>
      <c r="P83" s="160" t="str">
        <f t="shared" si="9"/>
        <v/>
      </c>
      <c r="Q83" s="160">
        <f t="shared" si="7"/>
        <v>0</v>
      </c>
      <c r="R83" s="160" t="str">
        <f t="shared" si="10"/>
        <v/>
      </c>
      <c r="S83" s="160" t="str">
        <f t="shared" ref="S83:S146" si="11">IF(OR($I83=15%,$I83=16%),$J83/$I83,"")</f>
        <v/>
      </c>
    </row>
    <row r="84" spans="3:19" ht="17.45" customHeight="1" x14ac:dyDescent="0.25">
      <c r="C84" s="188"/>
      <c r="D84" s="189"/>
      <c r="E84" s="178"/>
      <c r="F84" s="178"/>
      <c r="G84" s="190">
        <f>DATOS!$E$13</f>
        <v>1</v>
      </c>
      <c r="H84" s="178"/>
      <c r="I84" s="191"/>
      <c r="J84" s="178"/>
      <c r="K84" s="178"/>
      <c r="L84" s="178"/>
      <c r="M84" s="178"/>
      <c r="N84" s="160" t="str">
        <f t="shared" si="8"/>
        <v/>
      </c>
      <c r="P84" s="160" t="str">
        <f t="shared" si="9"/>
        <v/>
      </c>
      <c r="Q84" s="160">
        <f t="shared" si="7"/>
        <v>0</v>
      </c>
      <c r="R84" s="160" t="str">
        <f t="shared" si="10"/>
        <v/>
      </c>
      <c r="S84" s="160" t="str">
        <f t="shared" si="11"/>
        <v/>
      </c>
    </row>
    <row r="85" spans="3:19" ht="17.45" customHeight="1" x14ac:dyDescent="0.25">
      <c r="C85" s="188"/>
      <c r="D85" s="189"/>
      <c r="E85" s="178"/>
      <c r="F85" s="178"/>
      <c r="G85" s="190">
        <f>DATOS!$E$13</f>
        <v>1</v>
      </c>
      <c r="H85" s="178"/>
      <c r="I85" s="191"/>
      <c r="J85" s="178"/>
      <c r="K85" s="178"/>
      <c r="L85" s="178"/>
      <c r="M85" s="178"/>
      <c r="N85" s="160" t="str">
        <f t="shared" si="8"/>
        <v/>
      </c>
      <c r="P85" s="160" t="str">
        <f t="shared" si="9"/>
        <v/>
      </c>
      <c r="Q85" s="160">
        <f t="shared" si="7"/>
        <v>0</v>
      </c>
      <c r="R85" s="160" t="str">
        <f t="shared" si="10"/>
        <v/>
      </c>
      <c r="S85" s="160" t="str">
        <f t="shared" si="11"/>
        <v/>
      </c>
    </row>
    <row r="86" spans="3:19" ht="17.45" customHeight="1" x14ac:dyDescent="0.25">
      <c r="C86" s="188"/>
      <c r="D86" s="189"/>
      <c r="E86" s="178"/>
      <c r="F86" s="178"/>
      <c r="G86" s="190">
        <f>DATOS!$E$13</f>
        <v>1</v>
      </c>
      <c r="H86" s="178"/>
      <c r="I86" s="191"/>
      <c r="J86" s="178"/>
      <c r="K86" s="178"/>
      <c r="L86" s="178"/>
      <c r="M86" s="178"/>
      <c r="N86" s="160" t="str">
        <f t="shared" si="8"/>
        <v/>
      </c>
      <c r="P86" s="160" t="str">
        <f t="shared" si="9"/>
        <v/>
      </c>
      <c r="Q86" s="160">
        <f t="shared" si="7"/>
        <v>0</v>
      </c>
      <c r="R86" s="160" t="str">
        <f t="shared" si="10"/>
        <v/>
      </c>
      <c r="S86" s="160" t="str">
        <f t="shared" si="11"/>
        <v/>
      </c>
    </row>
    <row r="87" spans="3:19" ht="17.45" customHeight="1" x14ac:dyDescent="0.25">
      <c r="C87" s="188"/>
      <c r="D87" s="189"/>
      <c r="E87" s="178"/>
      <c r="F87" s="178"/>
      <c r="G87" s="190">
        <f>DATOS!$E$13</f>
        <v>1</v>
      </c>
      <c r="H87" s="178"/>
      <c r="I87" s="191"/>
      <c r="J87" s="178"/>
      <c r="K87" s="178"/>
      <c r="L87" s="178"/>
      <c r="M87" s="178"/>
      <c r="N87" s="160" t="str">
        <f t="shared" si="8"/>
        <v/>
      </c>
      <c r="P87" s="160" t="str">
        <f t="shared" si="9"/>
        <v/>
      </c>
      <c r="Q87" s="160">
        <f t="shared" si="7"/>
        <v>0</v>
      </c>
      <c r="R87" s="160" t="str">
        <f t="shared" si="10"/>
        <v/>
      </c>
      <c r="S87" s="160" t="str">
        <f t="shared" si="11"/>
        <v/>
      </c>
    </row>
    <row r="88" spans="3:19" ht="17.45" customHeight="1" x14ac:dyDescent="0.25">
      <c r="C88" s="188"/>
      <c r="D88" s="189"/>
      <c r="E88" s="178"/>
      <c r="F88" s="178"/>
      <c r="G88" s="190">
        <f>DATOS!$E$13</f>
        <v>1</v>
      </c>
      <c r="H88" s="178"/>
      <c r="I88" s="191"/>
      <c r="J88" s="178"/>
      <c r="K88" s="178"/>
      <c r="L88" s="178"/>
      <c r="M88" s="178"/>
      <c r="N88" s="160" t="str">
        <f t="shared" si="8"/>
        <v/>
      </c>
      <c r="P88" s="160" t="str">
        <f t="shared" si="9"/>
        <v/>
      </c>
      <c r="Q88" s="160">
        <f t="shared" si="7"/>
        <v>0</v>
      </c>
      <c r="R88" s="160" t="str">
        <f t="shared" si="10"/>
        <v/>
      </c>
      <c r="S88" s="160" t="str">
        <f t="shared" si="11"/>
        <v/>
      </c>
    </row>
    <row r="89" spans="3:19" ht="17.45" customHeight="1" x14ac:dyDescent="0.25">
      <c r="C89" s="188"/>
      <c r="D89" s="189"/>
      <c r="E89" s="178"/>
      <c r="F89" s="178"/>
      <c r="G89" s="190">
        <f>DATOS!$E$13</f>
        <v>1</v>
      </c>
      <c r="H89" s="178"/>
      <c r="I89" s="191"/>
      <c r="J89" s="178"/>
      <c r="K89" s="178"/>
      <c r="L89" s="178"/>
      <c r="M89" s="178"/>
      <c r="N89" s="160" t="str">
        <f t="shared" si="8"/>
        <v/>
      </c>
      <c r="P89" s="160" t="str">
        <f t="shared" si="9"/>
        <v/>
      </c>
      <c r="Q89" s="160">
        <f t="shared" si="7"/>
        <v>0</v>
      </c>
      <c r="R89" s="160" t="str">
        <f t="shared" si="10"/>
        <v/>
      </c>
      <c r="S89" s="160" t="str">
        <f t="shared" si="11"/>
        <v/>
      </c>
    </row>
    <row r="90" spans="3:19" ht="17.45" customHeight="1" x14ac:dyDescent="0.25">
      <c r="C90" s="188"/>
      <c r="D90" s="189"/>
      <c r="E90" s="178"/>
      <c r="F90" s="178"/>
      <c r="G90" s="190">
        <f>DATOS!$E$13</f>
        <v>1</v>
      </c>
      <c r="H90" s="178"/>
      <c r="I90" s="191"/>
      <c r="J90" s="178"/>
      <c r="K90" s="178"/>
      <c r="L90" s="178"/>
      <c r="M90" s="178"/>
      <c r="N90" s="160" t="str">
        <f t="shared" si="8"/>
        <v/>
      </c>
      <c r="P90" s="160" t="str">
        <f t="shared" si="9"/>
        <v/>
      </c>
      <c r="Q90" s="160">
        <f t="shared" si="7"/>
        <v>0</v>
      </c>
      <c r="R90" s="160" t="str">
        <f t="shared" si="10"/>
        <v/>
      </c>
      <c r="S90" s="160" t="str">
        <f t="shared" si="11"/>
        <v/>
      </c>
    </row>
    <row r="91" spans="3:19" ht="17.45" customHeight="1" x14ac:dyDescent="0.25">
      <c r="C91" s="188"/>
      <c r="D91" s="189"/>
      <c r="E91" s="178"/>
      <c r="F91" s="178"/>
      <c r="G91" s="190">
        <f>DATOS!$E$13</f>
        <v>1</v>
      </c>
      <c r="H91" s="178"/>
      <c r="I91" s="191"/>
      <c r="J91" s="178"/>
      <c r="K91" s="178"/>
      <c r="L91" s="178"/>
      <c r="M91" s="178"/>
      <c r="N91" s="160" t="str">
        <f t="shared" si="8"/>
        <v/>
      </c>
      <c r="P91" s="160" t="str">
        <f t="shared" si="9"/>
        <v/>
      </c>
      <c r="Q91" s="160">
        <f t="shared" si="7"/>
        <v>0</v>
      </c>
      <c r="R91" s="160" t="str">
        <f t="shared" si="10"/>
        <v/>
      </c>
      <c r="S91" s="160" t="str">
        <f t="shared" si="11"/>
        <v/>
      </c>
    </row>
    <row r="92" spans="3:19" ht="17.45" customHeight="1" x14ac:dyDescent="0.25">
      <c r="C92" s="188"/>
      <c r="D92" s="189"/>
      <c r="E92" s="178"/>
      <c r="F92" s="178"/>
      <c r="G92" s="190">
        <f>DATOS!$E$13</f>
        <v>1</v>
      </c>
      <c r="H92" s="178"/>
      <c r="I92" s="191"/>
      <c r="J92" s="178"/>
      <c r="K92" s="178"/>
      <c r="L92" s="178"/>
      <c r="M92" s="178"/>
      <c r="N92" s="160" t="str">
        <f t="shared" si="8"/>
        <v/>
      </c>
      <c r="P92" s="160" t="str">
        <f t="shared" si="9"/>
        <v/>
      </c>
      <c r="Q92" s="160">
        <f t="shared" si="7"/>
        <v>0</v>
      </c>
      <c r="R92" s="160" t="str">
        <f t="shared" si="10"/>
        <v/>
      </c>
      <c r="S92" s="160" t="str">
        <f t="shared" si="11"/>
        <v/>
      </c>
    </row>
    <row r="93" spans="3:19" ht="17.45" customHeight="1" x14ac:dyDescent="0.25">
      <c r="C93" s="188"/>
      <c r="D93" s="189"/>
      <c r="E93" s="178"/>
      <c r="F93" s="178"/>
      <c r="G93" s="190">
        <f>DATOS!$E$13</f>
        <v>1</v>
      </c>
      <c r="H93" s="178"/>
      <c r="I93" s="191"/>
      <c r="J93" s="178"/>
      <c r="K93" s="178"/>
      <c r="L93" s="178"/>
      <c r="M93" s="178"/>
      <c r="N93" s="160" t="str">
        <f t="shared" si="8"/>
        <v/>
      </c>
      <c r="P93" s="160" t="str">
        <f t="shared" si="9"/>
        <v/>
      </c>
      <c r="Q93" s="160">
        <f t="shared" si="7"/>
        <v>0</v>
      </c>
      <c r="R93" s="160" t="str">
        <f t="shared" si="10"/>
        <v/>
      </c>
      <c r="S93" s="160" t="str">
        <f t="shared" si="11"/>
        <v/>
      </c>
    </row>
    <row r="94" spans="3:19" ht="17.45" customHeight="1" x14ac:dyDescent="0.25">
      <c r="C94" s="188"/>
      <c r="D94" s="189"/>
      <c r="E94" s="178"/>
      <c r="F94" s="178"/>
      <c r="G94" s="190">
        <f>DATOS!$E$13</f>
        <v>1</v>
      </c>
      <c r="H94" s="178"/>
      <c r="I94" s="191"/>
      <c r="J94" s="178"/>
      <c r="K94" s="178"/>
      <c r="L94" s="178"/>
      <c r="M94" s="178"/>
      <c r="N94" s="160" t="str">
        <f t="shared" si="8"/>
        <v/>
      </c>
      <c r="P94" s="160" t="str">
        <f t="shared" si="9"/>
        <v/>
      </c>
      <c r="Q94" s="160">
        <f t="shared" si="7"/>
        <v>0</v>
      </c>
      <c r="R94" s="160" t="str">
        <f t="shared" si="10"/>
        <v/>
      </c>
      <c r="S94" s="160" t="str">
        <f t="shared" si="11"/>
        <v/>
      </c>
    </row>
    <row r="95" spans="3:19" ht="17.45" customHeight="1" x14ac:dyDescent="0.25">
      <c r="C95" s="188"/>
      <c r="D95" s="189"/>
      <c r="E95" s="178"/>
      <c r="F95" s="178"/>
      <c r="G95" s="190">
        <f>DATOS!$E$13</f>
        <v>1</v>
      </c>
      <c r="H95" s="178"/>
      <c r="I95" s="191"/>
      <c r="J95" s="178"/>
      <c r="K95" s="178"/>
      <c r="L95" s="178"/>
      <c r="M95" s="178"/>
      <c r="N95" s="160" t="str">
        <f t="shared" si="8"/>
        <v/>
      </c>
      <c r="P95" s="160" t="str">
        <f t="shared" si="9"/>
        <v/>
      </c>
      <c r="Q95" s="160">
        <f t="shared" si="7"/>
        <v>0</v>
      </c>
      <c r="R95" s="160" t="str">
        <f t="shared" si="10"/>
        <v/>
      </c>
      <c r="S95" s="160" t="str">
        <f t="shared" si="11"/>
        <v/>
      </c>
    </row>
    <row r="96" spans="3:19" ht="17.45" customHeight="1" x14ac:dyDescent="0.25">
      <c r="C96" s="188"/>
      <c r="D96" s="189"/>
      <c r="E96" s="178"/>
      <c r="F96" s="178"/>
      <c r="G96" s="190">
        <f>DATOS!$E$13</f>
        <v>1</v>
      </c>
      <c r="H96" s="178"/>
      <c r="I96" s="191"/>
      <c r="J96" s="178"/>
      <c r="K96" s="178"/>
      <c r="L96" s="178"/>
      <c r="M96" s="178"/>
      <c r="N96" s="160" t="str">
        <f t="shared" si="8"/>
        <v/>
      </c>
      <c r="P96" s="160" t="str">
        <f t="shared" si="9"/>
        <v/>
      </c>
      <c r="Q96" s="160">
        <f t="shared" si="7"/>
        <v>0</v>
      </c>
      <c r="R96" s="160" t="str">
        <f t="shared" si="10"/>
        <v/>
      </c>
      <c r="S96" s="160" t="str">
        <f t="shared" si="11"/>
        <v/>
      </c>
    </row>
    <row r="97" spans="3:19" ht="17.45" customHeight="1" x14ac:dyDescent="0.25">
      <c r="C97" s="188"/>
      <c r="D97" s="189"/>
      <c r="E97" s="178"/>
      <c r="F97" s="178"/>
      <c r="G97" s="190">
        <f>DATOS!$E$13</f>
        <v>1</v>
      </c>
      <c r="H97" s="178"/>
      <c r="I97" s="191"/>
      <c r="J97" s="178"/>
      <c r="K97" s="178"/>
      <c r="L97" s="178"/>
      <c r="M97" s="178"/>
      <c r="N97" s="160" t="str">
        <f t="shared" si="8"/>
        <v/>
      </c>
      <c r="P97" s="160" t="str">
        <f t="shared" si="9"/>
        <v/>
      </c>
      <c r="Q97" s="160">
        <f t="shared" si="7"/>
        <v>0</v>
      </c>
      <c r="R97" s="160" t="str">
        <f t="shared" si="10"/>
        <v/>
      </c>
      <c r="S97" s="160" t="str">
        <f t="shared" si="11"/>
        <v/>
      </c>
    </row>
    <row r="98" spans="3:19" ht="17.45" customHeight="1" x14ac:dyDescent="0.25">
      <c r="C98" s="188"/>
      <c r="D98" s="189"/>
      <c r="E98" s="178"/>
      <c r="F98" s="178"/>
      <c r="G98" s="190">
        <f>DATOS!$E$13</f>
        <v>1</v>
      </c>
      <c r="H98" s="178"/>
      <c r="I98" s="191"/>
      <c r="J98" s="178"/>
      <c r="K98" s="178"/>
      <c r="L98" s="178"/>
      <c r="M98" s="178"/>
      <c r="N98" s="160" t="str">
        <f t="shared" si="8"/>
        <v/>
      </c>
      <c r="P98" s="160" t="str">
        <f t="shared" si="9"/>
        <v/>
      </c>
      <c r="Q98" s="160">
        <f t="shared" si="7"/>
        <v>0</v>
      </c>
      <c r="R98" s="160" t="str">
        <f t="shared" si="10"/>
        <v/>
      </c>
      <c r="S98" s="160" t="str">
        <f t="shared" si="11"/>
        <v/>
      </c>
    </row>
    <row r="99" spans="3:19" ht="17.45" customHeight="1" x14ac:dyDescent="0.25">
      <c r="C99" s="188"/>
      <c r="D99" s="189"/>
      <c r="E99" s="178"/>
      <c r="F99" s="178"/>
      <c r="G99" s="190">
        <f>DATOS!$E$13</f>
        <v>1</v>
      </c>
      <c r="H99" s="178"/>
      <c r="I99" s="191"/>
      <c r="J99" s="178"/>
      <c r="K99" s="178"/>
      <c r="L99" s="178"/>
      <c r="M99" s="178"/>
      <c r="N99" s="160" t="str">
        <f t="shared" si="8"/>
        <v/>
      </c>
      <c r="P99" s="160" t="str">
        <f t="shared" si="9"/>
        <v/>
      </c>
      <c r="Q99" s="160">
        <f t="shared" si="7"/>
        <v>0</v>
      </c>
      <c r="R99" s="160" t="str">
        <f t="shared" si="10"/>
        <v/>
      </c>
      <c r="S99" s="160" t="str">
        <f t="shared" si="11"/>
        <v/>
      </c>
    </row>
    <row r="100" spans="3:19" ht="17.45" customHeight="1" x14ac:dyDescent="0.25">
      <c r="C100" s="188"/>
      <c r="D100" s="189"/>
      <c r="E100" s="178"/>
      <c r="F100" s="178"/>
      <c r="G100" s="190">
        <f>DATOS!$E$13</f>
        <v>1</v>
      </c>
      <c r="H100" s="178"/>
      <c r="I100" s="191"/>
      <c r="J100" s="178"/>
      <c r="K100" s="178"/>
      <c r="L100" s="178"/>
      <c r="M100" s="178"/>
      <c r="N100" s="160" t="str">
        <f t="shared" si="8"/>
        <v/>
      </c>
      <c r="P100" s="160" t="str">
        <f t="shared" si="9"/>
        <v/>
      </c>
      <c r="Q100" s="160">
        <f t="shared" si="7"/>
        <v>0</v>
      </c>
      <c r="R100" s="160" t="str">
        <f t="shared" si="10"/>
        <v/>
      </c>
      <c r="S100" s="160" t="str">
        <f t="shared" si="11"/>
        <v/>
      </c>
    </row>
    <row r="101" spans="3:19" ht="17.45" customHeight="1" x14ac:dyDescent="0.25">
      <c r="C101" s="188"/>
      <c r="D101" s="189"/>
      <c r="E101" s="178"/>
      <c r="F101" s="178"/>
      <c r="G101" s="190">
        <f>DATOS!$E$13</f>
        <v>1</v>
      </c>
      <c r="H101" s="178"/>
      <c r="I101" s="191"/>
      <c r="J101" s="178"/>
      <c r="K101" s="178"/>
      <c r="L101" s="178"/>
      <c r="M101" s="178"/>
      <c r="N101" s="160" t="str">
        <f t="shared" si="8"/>
        <v/>
      </c>
      <c r="P101" s="160" t="str">
        <f t="shared" si="9"/>
        <v/>
      </c>
      <c r="Q101" s="160">
        <f t="shared" si="7"/>
        <v>0</v>
      </c>
      <c r="R101" s="160" t="str">
        <f t="shared" si="10"/>
        <v/>
      </c>
      <c r="S101" s="160" t="str">
        <f t="shared" si="11"/>
        <v/>
      </c>
    </row>
    <row r="102" spans="3:19" ht="17.45" customHeight="1" x14ac:dyDescent="0.25">
      <c r="C102" s="188"/>
      <c r="D102" s="189"/>
      <c r="E102" s="178"/>
      <c r="F102" s="178"/>
      <c r="G102" s="190">
        <f>DATOS!$E$13</f>
        <v>1</v>
      </c>
      <c r="H102" s="178"/>
      <c r="I102" s="191"/>
      <c r="J102" s="178"/>
      <c r="K102" s="178"/>
      <c r="L102" s="178"/>
      <c r="M102" s="178"/>
      <c r="N102" s="160" t="str">
        <f t="shared" si="8"/>
        <v/>
      </c>
      <c r="P102" s="160" t="str">
        <f t="shared" si="9"/>
        <v/>
      </c>
      <c r="Q102" s="160">
        <f t="shared" si="7"/>
        <v>0</v>
      </c>
      <c r="R102" s="160" t="str">
        <f t="shared" si="10"/>
        <v/>
      </c>
      <c r="S102" s="160" t="str">
        <f t="shared" si="11"/>
        <v/>
      </c>
    </row>
    <row r="103" spans="3:19" ht="17.45" customHeight="1" x14ac:dyDescent="0.25">
      <c r="C103" s="188"/>
      <c r="D103" s="189"/>
      <c r="E103" s="178"/>
      <c r="F103" s="178"/>
      <c r="G103" s="190">
        <f>DATOS!$E$13</f>
        <v>1</v>
      </c>
      <c r="H103" s="178"/>
      <c r="I103" s="191"/>
      <c r="J103" s="178"/>
      <c r="K103" s="178"/>
      <c r="L103" s="178"/>
      <c r="M103" s="178"/>
      <c r="N103" s="160" t="str">
        <f t="shared" si="8"/>
        <v/>
      </c>
      <c r="P103" s="160" t="str">
        <f t="shared" si="9"/>
        <v/>
      </c>
      <c r="Q103" s="160">
        <f t="shared" si="7"/>
        <v>0</v>
      </c>
      <c r="R103" s="160" t="str">
        <f t="shared" si="10"/>
        <v/>
      </c>
      <c r="S103" s="160" t="str">
        <f t="shared" si="11"/>
        <v/>
      </c>
    </row>
    <row r="104" spans="3:19" ht="17.45" customHeight="1" x14ac:dyDescent="0.25">
      <c r="C104" s="188"/>
      <c r="D104" s="189"/>
      <c r="E104" s="178"/>
      <c r="F104" s="178"/>
      <c r="G104" s="190">
        <f>DATOS!$E$13</f>
        <v>1</v>
      </c>
      <c r="H104" s="178"/>
      <c r="I104" s="191"/>
      <c r="J104" s="178"/>
      <c r="K104" s="178"/>
      <c r="L104" s="178"/>
      <c r="M104" s="178"/>
      <c r="N104" s="160" t="str">
        <f t="shared" si="8"/>
        <v/>
      </c>
      <c r="P104" s="160" t="str">
        <f t="shared" si="9"/>
        <v/>
      </c>
      <c r="Q104" s="160">
        <f t="shared" si="7"/>
        <v>0</v>
      </c>
      <c r="R104" s="160" t="str">
        <f t="shared" si="10"/>
        <v/>
      </c>
      <c r="S104" s="160" t="str">
        <f t="shared" si="11"/>
        <v/>
      </c>
    </row>
    <row r="105" spans="3:19" ht="17.45" customHeight="1" x14ac:dyDescent="0.25">
      <c r="C105" s="188"/>
      <c r="D105" s="189"/>
      <c r="E105" s="178"/>
      <c r="F105" s="178"/>
      <c r="G105" s="190">
        <f>DATOS!$E$13</f>
        <v>1</v>
      </c>
      <c r="H105" s="178"/>
      <c r="I105" s="191"/>
      <c r="J105" s="178"/>
      <c r="K105" s="178"/>
      <c r="L105" s="178"/>
      <c r="M105" s="178"/>
      <c r="N105" s="160" t="str">
        <f t="shared" si="8"/>
        <v/>
      </c>
      <c r="P105" s="160" t="str">
        <f t="shared" si="9"/>
        <v/>
      </c>
      <c r="Q105" s="160">
        <f t="shared" si="7"/>
        <v>0</v>
      </c>
      <c r="R105" s="160" t="str">
        <f t="shared" si="10"/>
        <v/>
      </c>
      <c r="S105" s="160" t="str">
        <f t="shared" si="11"/>
        <v/>
      </c>
    </row>
    <row r="106" spans="3:19" ht="17.45" customHeight="1" x14ac:dyDescent="0.25">
      <c r="C106" s="188"/>
      <c r="D106" s="189"/>
      <c r="E106" s="178"/>
      <c r="F106" s="178"/>
      <c r="G106" s="190">
        <f>DATOS!$E$13</f>
        <v>1</v>
      </c>
      <c r="H106" s="178"/>
      <c r="I106" s="191"/>
      <c r="J106" s="178"/>
      <c r="K106" s="178"/>
      <c r="L106" s="178"/>
      <c r="M106" s="178"/>
      <c r="N106" s="160" t="str">
        <f t="shared" si="8"/>
        <v/>
      </c>
      <c r="P106" s="160" t="str">
        <f t="shared" si="9"/>
        <v/>
      </c>
      <c r="Q106" s="160">
        <f t="shared" si="7"/>
        <v>0</v>
      </c>
      <c r="R106" s="160" t="str">
        <f t="shared" si="10"/>
        <v/>
      </c>
      <c r="S106" s="160" t="str">
        <f t="shared" si="11"/>
        <v/>
      </c>
    </row>
    <row r="107" spans="3:19" ht="17.45" customHeight="1" x14ac:dyDescent="0.25">
      <c r="C107" s="188"/>
      <c r="D107" s="189"/>
      <c r="E107" s="178"/>
      <c r="F107" s="178"/>
      <c r="G107" s="190">
        <f>DATOS!$E$13</f>
        <v>1</v>
      </c>
      <c r="H107" s="178"/>
      <c r="I107" s="191"/>
      <c r="J107" s="178"/>
      <c r="K107" s="178"/>
      <c r="L107" s="178"/>
      <c r="M107" s="178"/>
      <c r="N107" s="160" t="str">
        <f t="shared" si="8"/>
        <v/>
      </c>
      <c r="P107" s="160" t="str">
        <f t="shared" si="9"/>
        <v/>
      </c>
      <c r="Q107" s="160">
        <f t="shared" si="7"/>
        <v>0</v>
      </c>
      <c r="R107" s="160" t="str">
        <f t="shared" si="10"/>
        <v/>
      </c>
      <c r="S107" s="160" t="str">
        <f t="shared" si="11"/>
        <v/>
      </c>
    </row>
    <row r="108" spans="3:19" ht="17.45" customHeight="1" x14ac:dyDescent="0.25">
      <c r="C108" s="188"/>
      <c r="D108" s="189"/>
      <c r="E108" s="178"/>
      <c r="F108" s="178"/>
      <c r="G108" s="190">
        <f>DATOS!$E$13</f>
        <v>1</v>
      </c>
      <c r="H108" s="178"/>
      <c r="I108" s="191"/>
      <c r="J108" s="178"/>
      <c r="K108" s="178"/>
      <c r="L108" s="178"/>
      <c r="M108" s="178"/>
      <c r="N108" s="160" t="str">
        <f t="shared" si="8"/>
        <v/>
      </c>
      <c r="P108" s="160" t="str">
        <f t="shared" si="9"/>
        <v/>
      </c>
      <c r="Q108" s="160">
        <f t="shared" si="7"/>
        <v>0</v>
      </c>
      <c r="R108" s="160" t="str">
        <f t="shared" si="10"/>
        <v/>
      </c>
      <c r="S108" s="160" t="str">
        <f t="shared" si="11"/>
        <v/>
      </c>
    </row>
    <row r="109" spans="3:19" ht="17.45" customHeight="1" x14ac:dyDescent="0.25">
      <c r="C109" s="188"/>
      <c r="D109" s="189"/>
      <c r="E109" s="178"/>
      <c r="F109" s="178"/>
      <c r="G109" s="190">
        <f>DATOS!$E$13</f>
        <v>1</v>
      </c>
      <c r="H109" s="178"/>
      <c r="I109" s="191"/>
      <c r="J109" s="178"/>
      <c r="K109" s="178"/>
      <c r="L109" s="178"/>
      <c r="M109" s="178"/>
      <c r="N109" s="160" t="str">
        <f t="shared" si="8"/>
        <v/>
      </c>
      <c r="P109" s="160" t="str">
        <f t="shared" si="9"/>
        <v/>
      </c>
      <c r="Q109" s="160">
        <f t="shared" si="7"/>
        <v>0</v>
      </c>
      <c r="R109" s="160" t="str">
        <f t="shared" si="10"/>
        <v/>
      </c>
      <c r="S109" s="160" t="str">
        <f t="shared" si="11"/>
        <v/>
      </c>
    </row>
    <row r="110" spans="3:19" ht="17.45" customHeight="1" x14ac:dyDescent="0.25">
      <c r="C110" s="188"/>
      <c r="D110" s="189"/>
      <c r="E110" s="178"/>
      <c r="F110" s="178"/>
      <c r="G110" s="190">
        <f>DATOS!$E$13</f>
        <v>1</v>
      </c>
      <c r="H110" s="178"/>
      <c r="I110" s="191"/>
      <c r="J110" s="178"/>
      <c r="K110" s="178"/>
      <c r="L110" s="178"/>
      <c r="M110" s="178"/>
      <c r="N110" s="160" t="str">
        <f t="shared" si="8"/>
        <v/>
      </c>
      <c r="P110" s="160" t="str">
        <f t="shared" si="9"/>
        <v/>
      </c>
      <c r="Q110" s="160">
        <f t="shared" si="7"/>
        <v>0</v>
      </c>
      <c r="R110" s="160" t="str">
        <f t="shared" si="10"/>
        <v/>
      </c>
      <c r="S110" s="160" t="str">
        <f t="shared" si="11"/>
        <v/>
      </c>
    </row>
    <row r="111" spans="3:19" ht="17.45" customHeight="1" x14ac:dyDescent="0.25">
      <c r="C111" s="188"/>
      <c r="D111" s="189"/>
      <c r="E111" s="178"/>
      <c r="F111" s="178"/>
      <c r="G111" s="190">
        <f>DATOS!$E$13</f>
        <v>1</v>
      </c>
      <c r="H111" s="178"/>
      <c r="I111" s="191"/>
      <c r="J111" s="178"/>
      <c r="K111" s="178"/>
      <c r="L111" s="178"/>
      <c r="M111" s="178"/>
      <c r="N111" s="160" t="str">
        <f t="shared" si="8"/>
        <v/>
      </c>
      <c r="P111" s="160" t="str">
        <f t="shared" si="9"/>
        <v/>
      </c>
      <c r="Q111" s="160">
        <f t="shared" si="7"/>
        <v>0</v>
      </c>
      <c r="R111" s="160" t="str">
        <f t="shared" si="10"/>
        <v/>
      </c>
      <c r="S111" s="160" t="str">
        <f t="shared" si="11"/>
        <v/>
      </c>
    </row>
    <row r="112" spans="3:19" ht="17.45" customHeight="1" x14ac:dyDescent="0.25">
      <c r="C112" s="188"/>
      <c r="D112" s="189"/>
      <c r="E112" s="178"/>
      <c r="F112" s="178"/>
      <c r="G112" s="190">
        <f>DATOS!$E$13</f>
        <v>1</v>
      </c>
      <c r="H112" s="178"/>
      <c r="I112" s="191"/>
      <c r="J112" s="178"/>
      <c r="K112" s="178"/>
      <c r="L112" s="178"/>
      <c r="M112" s="178"/>
      <c r="N112" s="160" t="str">
        <f t="shared" si="8"/>
        <v/>
      </c>
      <c r="P112" s="160" t="str">
        <f t="shared" si="9"/>
        <v/>
      </c>
      <c r="Q112" s="160">
        <f t="shared" si="7"/>
        <v>0</v>
      </c>
      <c r="R112" s="160" t="str">
        <f t="shared" si="10"/>
        <v/>
      </c>
      <c r="S112" s="160" t="str">
        <f t="shared" si="11"/>
        <v/>
      </c>
    </row>
    <row r="113" spans="3:19" ht="17.45" customHeight="1" x14ac:dyDescent="0.25">
      <c r="C113" s="188"/>
      <c r="D113" s="189"/>
      <c r="E113" s="178"/>
      <c r="F113" s="178"/>
      <c r="G113" s="190">
        <f>DATOS!$E$13</f>
        <v>1</v>
      </c>
      <c r="H113" s="178"/>
      <c r="I113" s="191"/>
      <c r="J113" s="178"/>
      <c r="K113" s="178"/>
      <c r="L113" s="178"/>
      <c r="M113" s="178"/>
      <c r="N113" s="160" t="str">
        <f t="shared" si="8"/>
        <v/>
      </c>
      <c r="P113" s="160" t="str">
        <f t="shared" si="9"/>
        <v/>
      </c>
      <c r="Q113" s="160">
        <f t="shared" si="7"/>
        <v>0</v>
      </c>
      <c r="R113" s="160" t="str">
        <f t="shared" si="10"/>
        <v/>
      </c>
      <c r="S113" s="160" t="str">
        <f t="shared" si="11"/>
        <v/>
      </c>
    </row>
    <row r="114" spans="3:19" ht="17.45" customHeight="1" x14ac:dyDescent="0.25">
      <c r="C114" s="188"/>
      <c r="D114" s="189"/>
      <c r="E114" s="178"/>
      <c r="F114" s="178"/>
      <c r="G114" s="190">
        <f>DATOS!$E$13</f>
        <v>1</v>
      </c>
      <c r="H114" s="178"/>
      <c r="I114" s="191"/>
      <c r="J114" s="178"/>
      <c r="K114" s="178"/>
      <c r="L114" s="178"/>
      <c r="M114" s="178"/>
      <c r="N114" s="160" t="str">
        <f t="shared" si="8"/>
        <v/>
      </c>
      <c r="P114" s="160" t="str">
        <f t="shared" si="9"/>
        <v/>
      </c>
      <c r="Q114" s="160">
        <f t="shared" si="7"/>
        <v>0</v>
      </c>
      <c r="R114" s="160" t="str">
        <f t="shared" si="10"/>
        <v/>
      </c>
      <c r="S114" s="160" t="str">
        <f t="shared" si="11"/>
        <v/>
      </c>
    </row>
    <row r="115" spans="3:19" ht="17.45" customHeight="1" x14ac:dyDescent="0.25">
      <c r="C115" s="188"/>
      <c r="D115" s="189"/>
      <c r="E115" s="178"/>
      <c r="F115" s="178"/>
      <c r="G115" s="190">
        <f>DATOS!$E$13</f>
        <v>1</v>
      </c>
      <c r="H115" s="178"/>
      <c r="I115" s="191"/>
      <c r="J115" s="178"/>
      <c r="K115" s="178"/>
      <c r="L115" s="178"/>
      <c r="M115" s="178"/>
      <c r="N115" s="160" t="str">
        <f t="shared" si="8"/>
        <v/>
      </c>
      <c r="P115" s="160" t="str">
        <f t="shared" si="9"/>
        <v/>
      </c>
      <c r="Q115" s="160">
        <f t="shared" si="7"/>
        <v>0</v>
      </c>
      <c r="R115" s="160" t="str">
        <f t="shared" si="10"/>
        <v/>
      </c>
      <c r="S115" s="160" t="str">
        <f t="shared" si="11"/>
        <v/>
      </c>
    </row>
    <row r="116" spans="3:19" ht="17.45" customHeight="1" x14ac:dyDescent="0.25">
      <c r="C116" s="188"/>
      <c r="D116" s="189"/>
      <c r="E116" s="178"/>
      <c r="F116" s="178"/>
      <c r="G116" s="190">
        <f>DATOS!$E$13</f>
        <v>1</v>
      </c>
      <c r="H116" s="178"/>
      <c r="I116" s="191"/>
      <c r="J116" s="178"/>
      <c r="K116" s="178"/>
      <c r="L116" s="178"/>
      <c r="M116" s="178"/>
      <c r="N116" s="160" t="str">
        <f t="shared" si="8"/>
        <v/>
      </c>
      <c r="P116" s="160" t="str">
        <f t="shared" si="9"/>
        <v/>
      </c>
      <c r="Q116" s="160">
        <f t="shared" si="7"/>
        <v>0</v>
      </c>
      <c r="R116" s="160" t="str">
        <f t="shared" si="10"/>
        <v/>
      </c>
      <c r="S116" s="160" t="str">
        <f t="shared" si="11"/>
        <v/>
      </c>
    </row>
    <row r="117" spans="3:19" ht="17.45" customHeight="1" x14ac:dyDescent="0.25">
      <c r="C117" s="188"/>
      <c r="D117" s="189"/>
      <c r="E117" s="178"/>
      <c r="F117" s="178"/>
      <c r="G117" s="190">
        <f>DATOS!$E$13</f>
        <v>1</v>
      </c>
      <c r="H117" s="178"/>
      <c r="I117" s="191"/>
      <c r="J117" s="178"/>
      <c r="K117" s="178"/>
      <c r="L117" s="178"/>
      <c r="M117" s="178"/>
      <c r="N117" s="160" t="str">
        <f t="shared" si="8"/>
        <v/>
      </c>
      <c r="P117" s="160" t="str">
        <f t="shared" si="9"/>
        <v/>
      </c>
      <c r="Q117" s="160">
        <f t="shared" si="7"/>
        <v>0</v>
      </c>
      <c r="R117" s="160" t="str">
        <f t="shared" si="10"/>
        <v/>
      </c>
      <c r="S117" s="160" t="str">
        <f t="shared" si="11"/>
        <v/>
      </c>
    </row>
    <row r="118" spans="3:19" ht="17.45" customHeight="1" x14ac:dyDescent="0.25">
      <c r="C118" s="188"/>
      <c r="D118" s="189"/>
      <c r="E118" s="178"/>
      <c r="F118" s="178"/>
      <c r="G118" s="190">
        <f>DATOS!$E$13</f>
        <v>1</v>
      </c>
      <c r="H118" s="178"/>
      <c r="I118" s="191"/>
      <c r="J118" s="178"/>
      <c r="K118" s="178"/>
      <c r="L118" s="178"/>
      <c r="M118" s="178"/>
      <c r="N118" s="160" t="str">
        <f t="shared" si="8"/>
        <v/>
      </c>
      <c r="P118" s="160" t="str">
        <f t="shared" si="9"/>
        <v/>
      </c>
      <c r="Q118" s="160">
        <f t="shared" si="7"/>
        <v>0</v>
      </c>
      <c r="R118" s="160" t="str">
        <f t="shared" si="10"/>
        <v/>
      </c>
      <c r="S118" s="160" t="str">
        <f t="shared" si="11"/>
        <v/>
      </c>
    </row>
    <row r="119" spans="3:19" ht="17.45" customHeight="1" x14ac:dyDescent="0.25">
      <c r="C119" s="188"/>
      <c r="D119" s="189"/>
      <c r="E119" s="178"/>
      <c r="F119" s="178"/>
      <c r="G119" s="190">
        <f>DATOS!$E$13</f>
        <v>1</v>
      </c>
      <c r="H119" s="178"/>
      <c r="I119" s="191"/>
      <c r="J119" s="178"/>
      <c r="K119" s="178"/>
      <c r="L119" s="178"/>
      <c r="M119" s="178"/>
      <c r="N119" s="160" t="str">
        <f t="shared" si="8"/>
        <v/>
      </c>
      <c r="P119" s="160" t="str">
        <f t="shared" si="9"/>
        <v/>
      </c>
      <c r="Q119" s="160">
        <f t="shared" si="7"/>
        <v>0</v>
      </c>
      <c r="R119" s="160" t="str">
        <f t="shared" si="10"/>
        <v/>
      </c>
      <c r="S119" s="160" t="str">
        <f t="shared" si="11"/>
        <v/>
      </c>
    </row>
    <row r="120" spans="3:19" ht="17.45" customHeight="1" x14ac:dyDescent="0.25">
      <c r="C120" s="188"/>
      <c r="D120" s="189"/>
      <c r="E120" s="178"/>
      <c r="F120" s="178"/>
      <c r="G120" s="190">
        <f>DATOS!$E$13</f>
        <v>1</v>
      </c>
      <c r="H120" s="178"/>
      <c r="I120" s="191"/>
      <c r="J120" s="178"/>
      <c r="K120" s="178"/>
      <c r="L120" s="178"/>
      <c r="M120" s="178"/>
      <c r="N120" s="160" t="str">
        <f t="shared" si="8"/>
        <v/>
      </c>
      <c r="P120" s="160" t="str">
        <f t="shared" si="9"/>
        <v/>
      </c>
      <c r="Q120" s="160">
        <f t="shared" si="7"/>
        <v>0</v>
      </c>
      <c r="R120" s="160" t="str">
        <f t="shared" si="10"/>
        <v/>
      </c>
      <c r="S120" s="160" t="str">
        <f t="shared" si="11"/>
        <v/>
      </c>
    </row>
    <row r="121" spans="3:19" ht="17.45" customHeight="1" x14ac:dyDescent="0.25">
      <c r="C121" s="188"/>
      <c r="D121" s="189"/>
      <c r="E121" s="178"/>
      <c r="F121" s="178"/>
      <c r="G121" s="190">
        <f>DATOS!$E$13</f>
        <v>1</v>
      </c>
      <c r="H121" s="178"/>
      <c r="I121" s="191"/>
      <c r="J121" s="178"/>
      <c r="K121" s="178"/>
      <c r="L121" s="178"/>
      <c r="M121" s="178"/>
      <c r="N121" s="160" t="str">
        <f t="shared" si="8"/>
        <v/>
      </c>
      <c r="P121" s="160" t="str">
        <f t="shared" si="9"/>
        <v/>
      </c>
      <c r="Q121" s="160">
        <f t="shared" si="7"/>
        <v>0</v>
      </c>
      <c r="R121" s="160" t="str">
        <f t="shared" si="10"/>
        <v/>
      </c>
      <c r="S121" s="160" t="str">
        <f t="shared" si="11"/>
        <v/>
      </c>
    </row>
    <row r="122" spans="3:19" ht="17.45" customHeight="1" x14ac:dyDescent="0.25">
      <c r="C122" s="188"/>
      <c r="D122" s="189"/>
      <c r="E122" s="178"/>
      <c r="F122" s="178"/>
      <c r="G122" s="190">
        <f>DATOS!$E$13</f>
        <v>1</v>
      </c>
      <c r="H122" s="178"/>
      <c r="I122" s="191"/>
      <c r="J122" s="178"/>
      <c r="K122" s="178"/>
      <c r="L122" s="178"/>
      <c r="M122" s="178"/>
      <c r="N122" s="160" t="str">
        <f t="shared" si="8"/>
        <v/>
      </c>
      <c r="P122" s="160" t="str">
        <f t="shared" si="9"/>
        <v/>
      </c>
      <c r="Q122" s="160">
        <f t="shared" si="7"/>
        <v>0</v>
      </c>
      <c r="R122" s="160" t="str">
        <f t="shared" si="10"/>
        <v/>
      </c>
      <c r="S122" s="160" t="str">
        <f t="shared" si="11"/>
        <v/>
      </c>
    </row>
    <row r="123" spans="3:19" ht="17.45" customHeight="1" x14ac:dyDescent="0.25">
      <c r="C123" s="188"/>
      <c r="D123" s="189"/>
      <c r="E123" s="178"/>
      <c r="F123" s="178"/>
      <c r="G123" s="190">
        <f>DATOS!$E$13</f>
        <v>1</v>
      </c>
      <c r="H123" s="178"/>
      <c r="I123" s="191"/>
      <c r="J123" s="178"/>
      <c r="K123" s="178"/>
      <c r="L123" s="178"/>
      <c r="M123" s="178"/>
      <c r="N123" s="160" t="str">
        <f t="shared" si="8"/>
        <v/>
      </c>
      <c r="P123" s="160" t="str">
        <f t="shared" si="9"/>
        <v/>
      </c>
      <c r="Q123" s="160">
        <f t="shared" si="7"/>
        <v>0</v>
      </c>
      <c r="R123" s="160" t="str">
        <f t="shared" si="10"/>
        <v/>
      </c>
      <c r="S123" s="160" t="str">
        <f t="shared" si="11"/>
        <v/>
      </c>
    </row>
    <row r="124" spans="3:19" ht="17.45" customHeight="1" x14ac:dyDescent="0.25">
      <c r="C124" s="188"/>
      <c r="D124" s="189"/>
      <c r="E124" s="178"/>
      <c r="F124" s="178"/>
      <c r="G124" s="190">
        <f>DATOS!$E$13</f>
        <v>1</v>
      </c>
      <c r="H124" s="178"/>
      <c r="I124" s="191"/>
      <c r="J124" s="178"/>
      <c r="K124" s="178"/>
      <c r="L124" s="178"/>
      <c r="M124" s="178"/>
      <c r="N124" s="160" t="str">
        <f t="shared" si="8"/>
        <v/>
      </c>
      <c r="P124" s="160" t="str">
        <f t="shared" si="9"/>
        <v/>
      </c>
      <c r="Q124" s="160">
        <f t="shared" si="7"/>
        <v>0</v>
      </c>
      <c r="R124" s="160" t="str">
        <f t="shared" si="10"/>
        <v/>
      </c>
      <c r="S124" s="160" t="str">
        <f t="shared" si="11"/>
        <v/>
      </c>
    </row>
    <row r="125" spans="3:19" ht="17.45" customHeight="1" x14ac:dyDescent="0.25">
      <c r="C125" s="188"/>
      <c r="D125" s="189"/>
      <c r="E125" s="178"/>
      <c r="F125" s="178"/>
      <c r="G125" s="190">
        <f>DATOS!$E$13</f>
        <v>1</v>
      </c>
      <c r="H125" s="178"/>
      <c r="I125" s="191"/>
      <c r="J125" s="178"/>
      <c r="K125" s="178"/>
      <c r="L125" s="178"/>
      <c r="M125" s="178"/>
      <c r="N125" s="160" t="str">
        <f t="shared" si="8"/>
        <v/>
      </c>
      <c r="P125" s="160" t="str">
        <f t="shared" si="9"/>
        <v/>
      </c>
      <c r="Q125" s="160">
        <f t="shared" si="7"/>
        <v>0</v>
      </c>
      <c r="R125" s="160" t="str">
        <f t="shared" si="10"/>
        <v/>
      </c>
      <c r="S125" s="160" t="str">
        <f t="shared" si="11"/>
        <v/>
      </c>
    </row>
    <row r="126" spans="3:19" ht="17.45" customHeight="1" x14ac:dyDescent="0.25">
      <c r="C126" s="188"/>
      <c r="D126" s="189"/>
      <c r="E126" s="178"/>
      <c r="F126" s="178"/>
      <c r="G126" s="190">
        <f>DATOS!$E$13</f>
        <v>1</v>
      </c>
      <c r="H126" s="178"/>
      <c r="I126" s="191"/>
      <c r="J126" s="178"/>
      <c r="K126" s="178"/>
      <c r="L126" s="178"/>
      <c r="M126" s="178"/>
      <c r="N126" s="160" t="str">
        <f t="shared" si="8"/>
        <v/>
      </c>
      <c r="P126" s="160" t="str">
        <f t="shared" si="9"/>
        <v/>
      </c>
      <c r="Q126" s="160">
        <f t="shared" si="7"/>
        <v>0</v>
      </c>
      <c r="R126" s="160" t="str">
        <f t="shared" si="10"/>
        <v/>
      </c>
      <c r="S126" s="160" t="str">
        <f t="shared" si="11"/>
        <v/>
      </c>
    </row>
    <row r="127" spans="3:19" ht="17.45" customHeight="1" x14ac:dyDescent="0.25">
      <c r="C127" s="188"/>
      <c r="D127" s="189"/>
      <c r="E127" s="178"/>
      <c r="F127" s="178"/>
      <c r="G127" s="190">
        <f>DATOS!$E$13</f>
        <v>1</v>
      </c>
      <c r="H127" s="178"/>
      <c r="I127" s="191"/>
      <c r="J127" s="178"/>
      <c r="K127" s="178"/>
      <c r="L127" s="178"/>
      <c r="M127" s="178"/>
      <c r="N127" s="160" t="str">
        <f t="shared" si="8"/>
        <v/>
      </c>
      <c r="P127" s="160" t="str">
        <f t="shared" si="9"/>
        <v/>
      </c>
      <c r="Q127" s="160">
        <f t="shared" si="7"/>
        <v>0</v>
      </c>
      <c r="R127" s="160" t="str">
        <f t="shared" si="10"/>
        <v/>
      </c>
      <c r="S127" s="160" t="str">
        <f t="shared" si="11"/>
        <v/>
      </c>
    </row>
    <row r="128" spans="3:19" ht="17.45" customHeight="1" x14ac:dyDescent="0.25">
      <c r="C128" s="188"/>
      <c r="D128" s="189"/>
      <c r="E128" s="178"/>
      <c r="F128" s="178"/>
      <c r="G128" s="190">
        <f>DATOS!$E$13</f>
        <v>1</v>
      </c>
      <c r="H128" s="178"/>
      <c r="I128" s="191"/>
      <c r="J128" s="178"/>
      <c r="K128" s="178"/>
      <c r="L128" s="178"/>
      <c r="M128" s="178"/>
      <c r="N128" s="160" t="str">
        <f t="shared" si="8"/>
        <v/>
      </c>
      <c r="P128" s="160" t="str">
        <f t="shared" si="9"/>
        <v/>
      </c>
      <c r="Q128" s="160">
        <f t="shared" si="7"/>
        <v>0</v>
      </c>
      <c r="R128" s="160" t="str">
        <f t="shared" si="10"/>
        <v/>
      </c>
      <c r="S128" s="160" t="str">
        <f t="shared" si="11"/>
        <v/>
      </c>
    </row>
    <row r="129" spans="3:19" ht="17.45" customHeight="1" x14ac:dyDescent="0.25">
      <c r="C129" s="188"/>
      <c r="D129" s="189"/>
      <c r="E129" s="178"/>
      <c r="F129" s="178"/>
      <c r="G129" s="190">
        <f>DATOS!$E$13</f>
        <v>1</v>
      </c>
      <c r="H129" s="178"/>
      <c r="I129" s="191"/>
      <c r="J129" s="178"/>
      <c r="K129" s="178"/>
      <c r="L129" s="178"/>
      <c r="M129" s="178"/>
      <c r="N129" s="160" t="str">
        <f t="shared" si="8"/>
        <v/>
      </c>
      <c r="P129" s="160" t="str">
        <f t="shared" si="9"/>
        <v/>
      </c>
      <c r="Q129" s="160">
        <f t="shared" si="7"/>
        <v>0</v>
      </c>
      <c r="R129" s="160" t="str">
        <f t="shared" si="10"/>
        <v/>
      </c>
      <c r="S129" s="160" t="str">
        <f t="shared" si="11"/>
        <v/>
      </c>
    </row>
    <row r="130" spans="3:19" ht="17.45" customHeight="1" x14ac:dyDescent="0.25">
      <c r="C130" s="188"/>
      <c r="D130" s="189"/>
      <c r="E130" s="178"/>
      <c r="F130" s="178"/>
      <c r="G130" s="190">
        <f>DATOS!$E$13</f>
        <v>1</v>
      </c>
      <c r="H130" s="178"/>
      <c r="I130" s="191"/>
      <c r="J130" s="178"/>
      <c r="K130" s="178"/>
      <c r="L130" s="178"/>
      <c r="M130" s="178"/>
      <c r="N130" s="160" t="str">
        <f t="shared" si="8"/>
        <v/>
      </c>
      <c r="P130" s="160" t="str">
        <f t="shared" si="9"/>
        <v/>
      </c>
      <c r="Q130" s="160">
        <f t="shared" si="7"/>
        <v>0</v>
      </c>
      <c r="R130" s="160" t="str">
        <f t="shared" si="10"/>
        <v/>
      </c>
      <c r="S130" s="160" t="str">
        <f t="shared" si="11"/>
        <v/>
      </c>
    </row>
    <row r="131" spans="3:19" ht="17.45" customHeight="1" x14ac:dyDescent="0.25">
      <c r="C131" s="188"/>
      <c r="D131" s="189"/>
      <c r="E131" s="178"/>
      <c r="F131" s="178"/>
      <c r="G131" s="190">
        <f>DATOS!$E$13</f>
        <v>1</v>
      </c>
      <c r="H131" s="178"/>
      <c r="I131" s="191"/>
      <c r="J131" s="178"/>
      <c r="K131" s="178"/>
      <c r="L131" s="178"/>
      <c r="M131" s="178"/>
      <c r="N131" s="160" t="str">
        <f t="shared" si="8"/>
        <v/>
      </c>
      <c r="P131" s="160" t="str">
        <f t="shared" si="9"/>
        <v/>
      </c>
      <c r="Q131" s="160">
        <f t="shared" si="7"/>
        <v>0</v>
      </c>
      <c r="R131" s="160" t="str">
        <f t="shared" si="10"/>
        <v/>
      </c>
      <c r="S131" s="160" t="str">
        <f t="shared" si="11"/>
        <v/>
      </c>
    </row>
    <row r="132" spans="3:19" ht="17.45" customHeight="1" x14ac:dyDescent="0.25">
      <c r="C132" s="188"/>
      <c r="D132" s="189"/>
      <c r="E132" s="178"/>
      <c r="F132" s="178"/>
      <c r="G132" s="190">
        <f>DATOS!$E$13</f>
        <v>1</v>
      </c>
      <c r="H132" s="178"/>
      <c r="I132" s="191"/>
      <c r="J132" s="178"/>
      <c r="K132" s="178"/>
      <c r="L132" s="178"/>
      <c r="M132" s="178"/>
      <c r="N132" s="160" t="str">
        <f t="shared" si="8"/>
        <v/>
      </c>
      <c r="P132" s="160" t="str">
        <f t="shared" si="9"/>
        <v/>
      </c>
      <c r="Q132" s="160">
        <f t="shared" si="7"/>
        <v>0</v>
      </c>
      <c r="R132" s="160" t="str">
        <f t="shared" si="10"/>
        <v/>
      </c>
      <c r="S132" s="160" t="str">
        <f t="shared" si="11"/>
        <v/>
      </c>
    </row>
    <row r="133" spans="3:19" ht="17.45" customHeight="1" x14ac:dyDescent="0.25">
      <c r="C133" s="188"/>
      <c r="D133" s="189"/>
      <c r="E133" s="178"/>
      <c r="F133" s="178"/>
      <c r="G133" s="190">
        <f>DATOS!$E$13</f>
        <v>1</v>
      </c>
      <c r="H133" s="178"/>
      <c r="I133" s="191"/>
      <c r="J133" s="178"/>
      <c r="K133" s="178"/>
      <c r="L133" s="178"/>
      <c r="M133" s="178"/>
      <c r="N133" s="160" t="str">
        <f t="shared" si="8"/>
        <v/>
      </c>
      <c r="P133" s="160" t="str">
        <f t="shared" si="9"/>
        <v/>
      </c>
      <c r="Q133" s="160">
        <f t="shared" si="7"/>
        <v>0</v>
      </c>
      <c r="R133" s="160" t="str">
        <f t="shared" si="10"/>
        <v/>
      </c>
      <c r="S133" s="160" t="str">
        <f t="shared" si="11"/>
        <v/>
      </c>
    </row>
    <row r="134" spans="3:19" ht="17.45" customHeight="1" x14ac:dyDescent="0.25">
      <c r="C134" s="188"/>
      <c r="D134" s="189"/>
      <c r="E134" s="178"/>
      <c r="F134" s="178"/>
      <c r="G134" s="190">
        <f>DATOS!$E$13</f>
        <v>1</v>
      </c>
      <c r="H134" s="178"/>
      <c r="I134" s="191"/>
      <c r="J134" s="178"/>
      <c r="K134" s="178"/>
      <c r="L134" s="178"/>
      <c r="M134" s="178"/>
      <c r="N134" s="160" t="str">
        <f t="shared" si="8"/>
        <v/>
      </c>
      <c r="P134" s="160" t="str">
        <f t="shared" si="9"/>
        <v/>
      </c>
      <c r="Q134" s="160">
        <f t="shared" si="7"/>
        <v>0</v>
      </c>
      <c r="R134" s="160" t="str">
        <f t="shared" si="10"/>
        <v/>
      </c>
      <c r="S134" s="160" t="str">
        <f t="shared" si="11"/>
        <v/>
      </c>
    </row>
    <row r="135" spans="3:19" ht="17.45" customHeight="1" x14ac:dyDescent="0.25">
      <c r="C135" s="188"/>
      <c r="D135" s="189"/>
      <c r="E135" s="178"/>
      <c r="F135" s="178"/>
      <c r="G135" s="190">
        <f>DATOS!$E$13</f>
        <v>1</v>
      </c>
      <c r="H135" s="178"/>
      <c r="I135" s="191"/>
      <c r="J135" s="178"/>
      <c r="K135" s="178"/>
      <c r="L135" s="178"/>
      <c r="M135" s="178"/>
      <c r="N135" s="160" t="str">
        <f t="shared" si="8"/>
        <v/>
      </c>
      <c r="P135" s="160" t="str">
        <f t="shared" si="9"/>
        <v/>
      </c>
      <c r="Q135" s="160">
        <f t="shared" si="7"/>
        <v>0</v>
      </c>
      <c r="R135" s="160" t="str">
        <f t="shared" si="10"/>
        <v/>
      </c>
      <c r="S135" s="160" t="str">
        <f t="shared" si="11"/>
        <v/>
      </c>
    </row>
    <row r="136" spans="3:19" ht="17.45" customHeight="1" x14ac:dyDescent="0.25">
      <c r="C136" s="188"/>
      <c r="D136" s="189"/>
      <c r="E136" s="178"/>
      <c r="F136" s="178"/>
      <c r="G136" s="190">
        <f>DATOS!$E$13</f>
        <v>1</v>
      </c>
      <c r="H136" s="178"/>
      <c r="I136" s="191"/>
      <c r="J136" s="178"/>
      <c r="K136" s="178"/>
      <c r="L136" s="178"/>
      <c r="M136" s="178"/>
      <c r="N136" s="160" t="str">
        <f t="shared" si="8"/>
        <v/>
      </c>
      <c r="P136" s="160" t="str">
        <f t="shared" si="9"/>
        <v/>
      </c>
      <c r="Q136" s="160">
        <f t="shared" si="7"/>
        <v>0</v>
      </c>
      <c r="R136" s="160" t="str">
        <f t="shared" si="10"/>
        <v/>
      </c>
      <c r="S136" s="160" t="str">
        <f t="shared" si="11"/>
        <v/>
      </c>
    </row>
    <row r="137" spans="3:19" ht="17.45" customHeight="1" x14ac:dyDescent="0.25">
      <c r="C137" s="188"/>
      <c r="D137" s="189"/>
      <c r="E137" s="178"/>
      <c r="F137" s="178"/>
      <c r="G137" s="190">
        <f>DATOS!$E$13</f>
        <v>1</v>
      </c>
      <c r="H137" s="178"/>
      <c r="I137" s="191"/>
      <c r="J137" s="178"/>
      <c r="K137" s="178"/>
      <c r="L137" s="178"/>
      <c r="M137" s="178"/>
      <c r="N137" s="160" t="str">
        <f t="shared" si="8"/>
        <v/>
      </c>
      <c r="P137" s="160" t="str">
        <f t="shared" si="9"/>
        <v/>
      </c>
      <c r="Q137" s="160">
        <f t="shared" si="7"/>
        <v>0</v>
      </c>
      <c r="R137" s="160" t="str">
        <f t="shared" si="10"/>
        <v/>
      </c>
      <c r="S137" s="160" t="str">
        <f t="shared" si="11"/>
        <v/>
      </c>
    </row>
    <row r="138" spans="3:19" ht="17.45" customHeight="1" x14ac:dyDescent="0.25">
      <c r="C138" s="188"/>
      <c r="D138" s="189"/>
      <c r="E138" s="178"/>
      <c r="F138" s="178"/>
      <c r="G138" s="190">
        <f>DATOS!$E$13</f>
        <v>1</v>
      </c>
      <c r="H138" s="178"/>
      <c r="I138" s="191"/>
      <c r="J138" s="178"/>
      <c r="K138" s="178"/>
      <c r="L138" s="178"/>
      <c r="M138" s="178"/>
      <c r="N138" s="160" t="str">
        <f t="shared" si="8"/>
        <v/>
      </c>
      <c r="P138" s="160" t="str">
        <f t="shared" si="9"/>
        <v/>
      </c>
      <c r="Q138" s="160">
        <f t="shared" si="7"/>
        <v>0</v>
      </c>
      <c r="R138" s="160" t="str">
        <f t="shared" si="10"/>
        <v/>
      </c>
      <c r="S138" s="160" t="str">
        <f t="shared" si="11"/>
        <v/>
      </c>
    </row>
    <row r="139" spans="3:19" ht="17.45" customHeight="1" x14ac:dyDescent="0.25">
      <c r="C139" s="188"/>
      <c r="D139" s="189"/>
      <c r="E139" s="178"/>
      <c r="F139" s="178"/>
      <c r="G139" s="190">
        <f>DATOS!$E$13</f>
        <v>1</v>
      </c>
      <c r="H139" s="178"/>
      <c r="I139" s="191"/>
      <c r="J139" s="178"/>
      <c r="K139" s="178"/>
      <c r="L139" s="178"/>
      <c r="M139" s="178"/>
      <c r="N139" s="160" t="str">
        <f t="shared" si="8"/>
        <v/>
      </c>
      <c r="P139" s="160" t="str">
        <f t="shared" si="9"/>
        <v/>
      </c>
      <c r="Q139" s="160">
        <f t="shared" si="7"/>
        <v>0</v>
      </c>
      <c r="R139" s="160" t="str">
        <f t="shared" si="10"/>
        <v/>
      </c>
      <c r="S139" s="160" t="str">
        <f t="shared" si="11"/>
        <v/>
      </c>
    </row>
    <row r="140" spans="3:19" ht="17.45" customHeight="1" x14ac:dyDescent="0.25">
      <c r="C140" s="188"/>
      <c r="D140" s="189"/>
      <c r="E140" s="178"/>
      <c r="F140" s="178"/>
      <c r="G140" s="190">
        <f>DATOS!$E$13</f>
        <v>1</v>
      </c>
      <c r="H140" s="178"/>
      <c r="I140" s="191"/>
      <c r="J140" s="178"/>
      <c r="K140" s="178"/>
      <c r="L140" s="178"/>
      <c r="M140" s="178"/>
      <c r="N140" s="160" t="str">
        <f t="shared" si="8"/>
        <v/>
      </c>
      <c r="P140" s="160" t="str">
        <f t="shared" si="9"/>
        <v/>
      </c>
      <c r="Q140" s="160">
        <f t="shared" si="7"/>
        <v>0</v>
      </c>
      <c r="R140" s="160" t="str">
        <f t="shared" si="10"/>
        <v/>
      </c>
      <c r="S140" s="160" t="str">
        <f t="shared" si="11"/>
        <v/>
      </c>
    </row>
    <row r="141" spans="3:19" ht="17.45" customHeight="1" x14ac:dyDescent="0.25">
      <c r="C141" s="188"/>
      <c r="D141" s="189"/>
      <c r="E141" s="178"/>
      <c r="F141" s="178"/>
      <c r="G141" s="190">
        <f>DATOS!$E$13</f>
        <v>1</v>
      </c>
      <c r="H141" s="178"/>
      <c r="I141" s="191"/>
      <c r="J141" s="178"/>
      <c r="K141" s="178"/>
      <c r="L141" s="178"/>
      <c r="M141" s="178"/>
      <c r="N141" s="160" t="str">
        <f t="shared" si="8"/>
        <v/>
      </c>
      <c r="P141" s="160" t="str">
        <f t="shared" si="9"/>
        <v/>
      </c>
      <c r="Q141" s="160">
        <f t="shared" si="7"/>
        <v>0</v>
      </c>
      <c r="R141" s="160" t="str">
        <f t="shared" si="10"/>
        <v/>
      </c>
      <c r="S141" s="160" t="str">
        <f t="shared" si="11"/>
        <v/>
      </c>
    </row>
    <row r="142" spans="3:19" ht="17.45" customHeight="1" x14ac:dyDescent="0.25">
      <c r="C142" s="188"/>
      <c r="D142" s="189"/>
      <c r="E142" s="178"/>
      <c r="F142" s="178"/>
      <c r="G142" s="190">
        <f>DATOS!$E$13</f>
        <v>1</v>
      </c>
      <c r="H142" s="178"/>
      <c r="I142" s="191"/>
      <c r="J142" s="178"/>
      <c r="K142" s="178"/>
      <c r="L142" s="178"/>
      <c r="M142" s="178"/>
      <c r="N142" s="160" t="str">
        <f t="shared" si="8"/>
        <v/>
      </c>
      <c r="P142" s="160" t="str">
        <f t="shared" si="9"/>
        <v/>
      </c>
      <c r="Q142" s="160">
        <f t="shared" si="7"/>
        <v>0</v>
      </c>
      <c r="R142" s="160" t="str">
        <f t="shared" si="10"/>
        <v/>
      </c>
      <c r="S142" s="160" t="str">
        <f t="shared" si="11"/>
        <v/>
      </c>
    </row>
    <row r="143" spans="3:19" ht="17.45" customHeight="1" x14ac:dyDescent="0.25">
      <c r="C143" s="188"/>
      <c r="D143" s="189"/>
      <c r="E143" s="178"/>
      <c r="F143" s="178"/>
      <c r="G143" s="190">
        <f>DATOS!$E$13</f>
        <v>1</v>
      </c>
      <c r="H143" s="178"/>
      <c r="I143" s="191"/>
      <c r="J143" s="178"/>
      <c r="K143" s="178"/>
      <c r="L143" s="178"/>
      <c r="M143" s="178"/>
      <c r="N143" s="160" t="str">
        <f t="shared" si="8"/>
        <v/>
      </c>
      <c r="P143" s="160" t="str">
        <f t="shared" si="9"/>
        <v/>
      </c>
      <c r="Q143" s="160">
        <f t="shared" si="7"/>
        <v>0</v>
      </c>
      <c r="R143" s="160" t="str">
        <f t="shared" si="10"/>
        <v/>
      </c>
      <c r="S143" s="160" t="str">
        <f t="shared" si="11"/>
        <v/>
      </c>
    </row>
    <row r="144" spans="3:19" ht="17.45" customHeight="1" x14ac:dyDescent="0.25">
      <c r="C144" s="188"/>
      <c r="D144" s="189"/>
      <c r="E144" s="178"/>
      <c r="F144" s="178"/>
      <c r="G144" s="190">
        <f>DATOS!$E$13</f>
        <v>1</v>
      </c>
      <c r="H144" s="178"/>
      <c r="I144" s="191"/>
      <c r="J144" s="178"/>
      <c r="K144" s="178"/>
      <c r="L144" s="178"/>
      <c r="M144" s="178"/>
      <c r="N144" s="160" t="str">
        <f t="shared" si="8"/>
        <v/>
      </c>
      <c r="P144" s="160" t="str">
        <f t="shared" si="9"/>
        <v/>
      </c>
      <c r="Q144" s="160">
        <f t="shared" si="7"/>
        <v>0</v>
      </c>
      <c r="R144" s="160" t="str">
        <f t="shared" si="10"/>
        <v/>
      </c>
      <c r="S144" s="160" t="str">
        <f t="shared" si="11"/>
        <v/>
      </c>
    </row>
    <row r="145" spans="3:19" ht="17.45" customHeight="1" x14ac:dyDescent="0.25">
      <c r="C145" s="188"/>
      <c r="D145" s="189"/>
      <c r="E145" s="178"/>
      <c r="F145" s="178"/>
      <c r="G145" s="190">
        <f>DATOS!$E$13</f>
        <v>1</v>
      </c>
      <c r="H145" s="178"/>
      <c r="I145" s="191"/>
      <c r="J145" s="178"/>
      <c r="K145" s="178"/>
      <c r="L145" s="178"/>
      <c r="M145" s="178"/>
      <c r="N145" s="160" t="str">
        <f t="shared" si="8"/>
        <v/>
      </c>
      <c r="P145" s="160" t="str">
        <f t="shared" si="9"/>
        <v/>
      </c>
      <c r="Q145" s="160">
        <f t="shared" ref="Q145:Q208" si="12">IF($I145=0%,H145,"")</f>
        <v>0</v>
      </c>
      <c r="R145" s="160" t="str">
        <f t="shared" si="10"/>
        <v/>
      </c>
      <c r="S145" s="160" t="str">
        <f t="shared" si="11"/>
        <v/>
      </c>
    </row>
    <row r="146" spans="3:19" ht="17.45" customHeight="1" x14ac:dyDescent="0.25">
      <c r="C146" s="188"/>
      <c r="D146" s="189"/>
      <c r="E146" s="178"/>
      <c r="F146" s="178"/>
      <c r="G146" s="190">
        <f>DATOS!$E$13</f>
        <v>1</v>
      </c>
      <c r="H146" s="178"/>
      <c r="I146" s="191"/>
      <c r="J146" s="178"/>
      <c r="K146" s="178"/>
      <c r="L146" s="178"/>
      <c r="M146" s="178"/>
      <c r="N146" s="160" t="str">
        <f t="shared" ref="N146:N209" si="13">IF(H146&amp;J146&amp;K146&amp;L146&amp;M146="","",H146+J146+K146-L146-M146)</f>
        <v/>
      </c>
      <c r="P146" s="160" t="str">
        <f t="shared" ref="P146:P209" si="14">IF($I146="E",H146,"")</f>
        <v/>
      </c>
      <c r="Q146" s="160">
        <f t="shared" si="12"/>
        <v>0</v>
      </c>
      <c r="R146" s="160" t="str">
        <f t="shared" ref="R146:R209" si="15">IF(OR($I146=8%,$I146=11%),$J146/$I146,"")</f>
        <v/>
      </c>
      <c r="S146" s="160" t="str">
        <f t="shared" si="11"/>
        <v/>
      </c>
    </row>
    <row r="147" spans="3:19" ht="17.45" customHeight="1" x14ac:dyDescent="0.25">
      <c r="C147" s="188"/>
      <c r="D147" s="189"/>
      <c r="E147" s="178"/>
      <c r="F147" s="178"/>
      <c r="G147" s="190">
        <f>DATOS!$E$13</f>
        <v>1</v>
      </c>
      <c r="H147" s="178"/>
      <c r="I147" s="191"/>
      <c r="J147" s="178"/>
      <c r="K147" s="178"/>
      <c r="L147" s="178"/>
      <c r="M147" s="178"/>
      <c r="N147" s="160" t="str">
        <f t="shared" si="13"/>
        <v/>
      </c>
      <c r="P147" s="160" t="str">
        <f t="shared" si="14"/>
        <v/>
      </c>
      <c r="Q147" s="160">
        <f t="shared" si="12"/>
        <v>0</v>
      </c>
      <c r="R147" s="160" t="str">
        <f t="shared" si="15"/>
        <v/>
      </c>
      <c r="S147" s="160" t="str">
        <f t="shared" ref="S147:S210" si="16">IF(OR($I147=15%,$I147=16%),$J147/$I147,"")</f>
        <v/>
      </c>
    </row>
    <row r="148" spans="3:19" ht="17.45" customHeight="1" x14ac:dyDescent="0.25">
      <c r="C148" s="188"/>
      <c r="D148" s="189"/>
      <c r="E148" s="178"/>
      <c r="F148" s="178"/>
      <c r="G148" s="190">
        <f>DATOS!$E$13</f>
        <v>1</v>
      </c>
      <c r="H148" s="178"/>
      <c r="I148" s="191"/>
      <c r="J148" s="178"/>
      <c r="K148" s="178"/>
      <c r="L148" s="178"/>
      <c r="M148" s="178"/>
      <c r="N148" s="160" t="str">
        <f t="shared" si="13"/>
        <v/>
      </c>
      <c r="P148" s="160" t="str">
        <f t="shared" si="14"/>
        <v/>
      </c>
      <c r="Q148" s="160">
        <f t="shared" si="12"/>
        <v>0</v>
      </c>
      <c r="R148" s="160" t="str">
        <f t="shared" si="15"/>
        <v/>
      </c>
      <c r="S148" s="160" t="str">
        <f t="shared" si="16"/>
        <v/>
      </c>
    </row>
    <row r="149" spans="3:19" ht="17.45" customHeight="1" x14ac:dyDescent="0.25">
      <c r="C149" s="188"/>
      <c r="D149" s="189"/>
      <c r="E149" s="178"/>
      <c r="F149" s="178"/>
      <c r="G149" s="190">
        <f>DATOS!$E$13</f>
        <v>1</v>
      </c>
      <c r="H149" s="178"/>
      <c r="I149" s="191"/>
      <c r="J149" s="178"/>
      <c r="K149" s="178"/>
      <c r="L149" s="178"/>
      <c r="M149" s="178"/>
      <c r="N149" s="160" t="str">
        <f t="shared" si="13"/>
        <v/>
      </c>
      <c r="P149" s="160" t="str">
        <f t="shared" si="14"/>
        <v/>
      </c>
      <c r="Q149" s="160">
        <f t="shared" si="12"/>
        <v>0</v>
      </c>
      <c r="R149" s="160" t="str">
        <f t="shared" si="15"/>
        <v/>
      </c>
      <c r="S149" s="160" t="str">
        <f t="shared" si="16"/>
        <v/>
      </c>
    </row>
    <row r="150" spans="3:19" ht="17.45" customHeight="1" x14ac:dyDescent="0.25">
      <c r="C150" s="188"/>
      <c r="D150" s="189"/>
      <c r="E150" s="178"/>
      <c r="F150" s="178"/>
      <c r="G150" s="190">
        <f>DATOS!$E$13</f>
        <v>1</v>
      </c>
      <c r="H150" s="178"/>
      <c r="I150" s="191"/>
      <c r="J150" s="178"/>
      <c r="K150" s="178"/>
      <c r="L150" s="178"/>
      <c r="M150" s="178"/>
      <c r="N150" s="160" t="str">
        <f t="shared" si="13"/>
        <v/>
      </c>
      <c r="P150" s="160" t="str">
        <f t="shared" si="14"/>
        <v/>
      </c>
      <c r="Q150" s="160">
        <f t="shared" si="12"/>
        <v>0</v>
      </c>
      <c r="R150" s="160" t="str">
        <f t="shared" si="15"/>
        <v/>
      </c>
      <c r="S150" s="160" t="str">
        <f t="shared" si="16"/>
        <v/>
      </c>
    </row>
    <row r="151" spans="3:19" ht="17.45" customHeight="1" x14ac:dyDescent="0.25">
      <c r="C151" s="188"/>
      <c r="D151" s="189"/>
      <c r="E151" s="178"/>
      <c r="F151" s="178"/>
      <c r="G151" s="190">
        <f>DATOS!$E$13</f>
        <v>1</v>
      </c>
      <c r="H151" s="178"/>
      <c r="I151" s="191"/>
      <c r="J151" s="178"/>
      <c r="K151" s="178"/>
      <c r="L151" s="178"/>
      <c r="M151" s="178"/>
      <c r="N151" s="160" t="str">
        <f t="shared" si="13"/>
        <v/>
      </c>
      <c r="P151" s="160" t="str">
        <f t="shared" si="14"/>
        <v/>
      </c>
      <c r="Q151" s="160">
        <f t="shared" si="12"/>
        <v>0</v>
      </c>
      <c r="R151" s="160" t="str">
        <f t="shared" si="15"/>
        <v/>
      </c>
      <c r="S151" s="160" t="str">
        <f t="shared" si="16"/>
        <v/>
      </c>
    </row>
    <row r="152" spans="3:19" ht="17.45" customHeight="1" x14ac:dyDescent="0.25">
      <c r="C152" s="188"/>
      <c r="D152" s="189"/>
      <c r="E152" s="178"/>
      <c r="F152" s="178"/>
      <c r="G152" s="190">
        <f>DATOS!$E$13</f>
        <v>1</v>
      </c>
      <c r="H152" s="178"/>
      <c r="I152" s="191"/>
      <c r="J152" s="178"/>
      <c r="K152" s="178"/>
      <c r="L152" s="178"/>
      <c r="M152" s="178"/>
      <c r="N152" s="160" t="str">
        <f t="shared" si="13"/>
        <v/>
      </c>
      <c r="P152" s="160" t="str">
        <f t="shared" si="14"/>
        <v/>
      </c>
      <c r="Q152" s="160">
        <f t="shared" si="12"/>
        <v>0</v>
      </c>
      <c r="R152" s="160" t="str">
        <f t="shared" si="15"/>
        <v/>
      </c>
      <c r="S152" s="160" t="str">
        <f t="shared" si="16"/>
        <v/>
      </c>
    </row>
    <row r="153" spans="3:19" ht="17.45" customHeight="1" x14ac:dyDescent="0.25">
      <c r="C153" s="188"/>
      <c r="D153" s="189"/>
      <c r="E153" s="178"/>
      <c r="F153" s="178"/>
      <c r="G153" s="190">
        <f>DATOS!$E$13</f>
        <v>1</v>
      </c>
      <c r="H153" s="178"/>
      <c r="I153" s="191"/>
      <c r="J153" s="178"/>
      <c r="K153" s="178"/>
      <c r="L153" s="178"/>
      <c r="M153" s="178"/>
      <c r="N153" s="160" t="str">
        <f t="shared" si="13"/>
        <v/>
      </c>
      <c r="P153" s="160" t="str">
        <f t="shared" si="14"/>
        <v/>
      </c>
      <c r="Q153" s="160">
        <f t="shared" si="12"/>
        <v>0</v>
      </c>
      <c r="R153" s="160" t="str">
        <f t="shared" si="15"/>
        <v/>
      </c>
      <c r="S153" s="160" t="str">
        <f t="shared" si="16"/>
        <v/>
      </c>
    </row>
    <row r="154" spans="3:19" ht="17.45" customHeight="1" x14ac:dyDescent="0.25">
      <c r="C154" s="188"/>
      <c r="D154" s="189"/>
      <c r="E154" s="178"/>
      <c r="F154" s="178"/>
      <c r="G154" s="190">
        <f>DATOS!$E$13</f>
        <v>1</v>
      </c>
      <c r="H154" s="178"/>
      <c r="I154" s="191"/>
      <c r="J154" s="178"/>
      <c r="K154" s="178"/>
      <c r="L154" s="178"/>
      <c r="M154" s="178"/>
      <c r="N154" s="160" t="str">
        <f t="shared" si="13"/>
        <v/>
      </c>
      <c r="P154" s="160" t="str">
        <f t="shared" si="14"/>
        <v/>
      </c>
      <c r="Q154" s="160">
        <f t="shared" si="12"/>
        <v>0</v>
      </c>
      <c r="R154" s="160" t="str">
        <f t="shared" si="15"/>
        <v/>
      </c>
      <c r="S154" s="160" t="str">
        <f t="shared" si="16"/>
        <v/>
      </c>
    </row>
    <row r="155" spans="3:19" ht="17.45" customHeight="1" x14ac:dyDescent="0.25">
      <c r="C155" s="188"/>
      <c r="D155" s="189"/>
      <c r="E155" s="178"/>
      <c r="F155" s="178"/>
      <c r="G155" s="190">
        <f>DATOS!$E$13</f>
        <v>1</v>
      </c>
      <c r="H155" s="178"/>
      <c r="I155" s="191"/>
      <c r="J155" s="178"/>
      <c r="K155" s="178"/>
      <c r="L155" s="178"/>
      <c r="M155" s="178"/>
      <c r="N155" s="160" t="str">
        <f t="shared" si="13"/>
        <v/>
      </c>
      <c r="P155" s="160" t="str">
        <f t="shared" si="14"/>
        <v/>
      </c>
      <c r="Q155" s="160">
        <f t="shared" si="12"/>
        <v>0</v>
      </c>
      <c r="R155" s="160" t="str">
        <f t="shared" si="15"/>
        <v/>
      </c>
      <c r="S155" s="160" t="str">
        <f t="shared" si="16"/>
        <v/>
      </c>
    </row>
    <row r="156" spans="3:19" ht="17.45" customHeight="1" x14ac:dyDescent="0.25">
      <c r="C156" s="188"/>
      <c r="D156" s="189"/>
      <c r="E156" s="178"/>
      <c r="F156" s="178"/>
      <c r="G156" s="190">
        <f>DATOS!$E$13</f>
        <v>1</v>
      </c>
      <c r="H156" s="178"/>
      <c r="I156" s="191"/>
      <c r="J156" s="178"/>
      <c r="K156" s="178"/>
      <c r="L156" s="178"/>
      <c r="M156" s="178"/>
      <c r="N156" s="160" t="str">
        <f t="shared" si="13"/>
        <v/>
      </c>
      <c r="P156" s="160" t="str">
        <f t="shared" si="14"/>
        <v/>
      </c>
      <c r="Q156" s="160">
        <f t="shared" si="12"/>
        <v>0</v>
      </c>
      <c r="R156" s="160" t="str">
        <f t="shared" si="15"/>
        <v/>
      </c>
      <c r="S156" s="160" t="str">
        <f t="shared" si="16"/>
        <v/>
      </c>
    </row>
    <row r="157" spans="3:19" ht="17.45" customHeight="1" x14ac:dyDescent="0.25">
      <c r="C157" s="188"/>
      <c r="D157" s="189"/>
      <c r="E157" s="178"/>
      <c r="F157" s="178"/>
      <c r="G157" s="190">
        <f>DATOS!$E$13</f>
        <v>1</v>
      </c>
      <c r="H157" s="178"/>
      <c r="I157" s="191"/>
      <c r="J157" s="178"/>
      <c r="K157" s="178"/>
      <c r="L157" s="178"/>
      <c r="M157" s="178"/>
      <c r="N157" s="160" t="str">
        <f t="shared" si="13"/>
        <v/>
      </c>
      <c r="P157" s="160" t="str">
        <f t="shared" si="14"/>
        <v/>
      </c>
      <c r="Q157" s="160">
        <f t="shared" si="12"/>
        <v>0</v>
      </c>
      <c r="R157" s="160" t="str">
        <f t="shared" si="15"/>
        <v/>
      </c>
      <c r="S157" s="160" t="str">
        <f t="shared" si="16"/>
        <v/>
      </c>
    </row>
    <row r="158" spans="3:19" ht="17.45" customHeight="1" x14ac:dyDescent="0.25">
      <c r="C158" s="188"/>
      <c r="D158" s="189"/>
      <c r="E158" s="178"/>
      <c r="F158" s="178"/>
      <c r="G158" s="190">
        <f>DATOS!$E$13</f>
        <v>1</v>
      </c>
      <c r="H158" s="178"/>
      <c r="I158" s="191"/>
      <c r="J158" s="178"/>
      <c r="K158" s="178"/>
      <c r="L158" s="178"/>
      <c r="M158" s="178"/>
      <c r="N158" s="160" t="str">
        <f t="shared" si="13"/>
        <v/>
      </c>
      <c r="P158" s="160" t="str">
        <f t="shared" si="14"/>
        <v/>
      </c>
      <c r="Q158" s="160">
        <f t="shared" si="12"/>
        <v>0</v>
      </c>
      <c r="R158" s="160" t="str">
        <f t="shared" si="15"/>
        <v/>
      </c>
      <c r="S158" s="160" t="str">
        <f t="shared" si="16"/>
        <v/>
      </c>
    </row>
    <row r="159" spans="3:19" ht="17.45" customHeight="1" x14ac:dyDescent="0.25">
      <c r="C159" s="188"/>
      <c r="D159" s="189"/>
      <c r="E159" s="178"/>
      <c r="F159" s="178"/>
      <c r="G159" s="190">
        <f>DATOS!$E$13</f>
        <v>1</v>
      </c>
      <c r="H159" s="178"/>
      <c r="I159" s="191"/>
      <c r="J159" s="178"/>
      <c r="K159" s="178"/>
      <c r="L159" s="178"/>
      <c r="M159" s="178"/>
      <c r="N159" s="160" t="str">
        <f t="shared" si="13"/>
        <v/>
      </c>
      <c r="P159" s="160" t="str">
        <f t="shared" si="14"/>
        <v/>
      </c>
      <c r="Q159" s="160">
        <f t="shared" si="12"/>
        <v>0</v>
      </c>
      <c r="R159" s="160" t="str">
        <f t="shared" si="15"/>
        <v/>
      </c>
      <c r="S159" s="160" t="str">
        <f t="shared" si="16"/>
        <v/>
      </c>
    </row>
    <row r="160" spans="3:19" ht="17.45" customHeight="1" x14ac:dyDescent="0.25">
      <c r="C160" s="188"/>
      <c r="D160" s="189"/>
      <c r="E160" s="178"/>
      <c r="F160" s="178"/>
      <c r="G160" s="190">
        <f>DATOS!$E$13</f>
        <v>1</v>
      </c>
      <c r="H160" s="178"/>
      <c r="I160" s="191"/>
      <c r="J160" s="178"/>
      <c r="K160" s="178"/>
      <c r="L160" s="178"/>
      <c r="M160" s="178"/>
      <c r="N160" s="160" t="str">
        <f t="shared" si="13"/>
        <v/>
      </c>
      <c r="P160" s="160" t="str">
        <f t="shared" si="14"/>
        <v/>
      </c>
      <c r="Q160" s="160">
        <f t="shared" si="12"/>
        <v>0</v>
      </c>
      <c r="R160" s="160" t="str">
        <f t="shared" si="15"/>
        <v/>
      </c>
      <c r="S160" s="160" t="str">
        <f t="shared" si="16"/>
        <v/>
      </c>
    </row>
    <row r="161" spans="3:19" ht="17.45" customHeight="1" x14ac:dyDescent="0.25">
      <c r="C161" s="188"/>
      <c r="D161" s="189"/>
      <c r="E161" s="178"/>
      <c r="F161" s="178"/>
      <c r="G161" s="190">
        <f>DATOS!$E$13</f>
        <v>1</v>
      </c>
      <c r="H161" s="178"/>
      <c r="I161" s="191"/>
      <c r="J161" s="178"/>
      <c r="K161" s="178"/>
      <c r="L161" s="178"/>
      <c r="M161" s="178"/>
      <c r="N161" s="160" t="str">
        <f t="shared" si="13"/>
        <v/>
      </c>
      <c r="P161" s="160" t="str">
        <f t="shared" si="14"/>
        <v/>
      </c>
      <c r="Q161" s="160">
        <f t="shared" si="12"/>
        <v>0</v>
      </c>
      <c r="R161" s="160" t="str">
        <f t="shared" si="15"/>
        <v/>
      </c>
      <c r="S161" s="160" t="str">
        <f t="shared" si="16"/>
        <v/>
      </c>
    </row>
    <row r="162" spans="3:19" ht="17.45" customHeight="1" x14ac:dyDescent="0.25">
      <c r="C162" s="188"/>
      <c r="D162" s="189"/>
      <c r="E162" s="178"/>
      <c r="F162" s="178"/>
      <c r="G162" s="190">
        <f>DATOS!$E$13</f>
        <v>1</v>
      </c>
      <c r="H162" s="178"/>
      <c r="I162" s="191"/>
      <c r="J162" s="178"/>
      <c r="K162" s="178"/>
      <c r="L162" s="178"/>
      <c r="M162" s="178"/>
      <c r="N162" s="160" t="str">
        <f t="shared" si="13"/>
        <v/>
      </c>
      <c r="P162" s="160" t="str">
        <f t="shared" si="14"/>
        <v/>
      </c>
      <c r="Q162" s="160">
        <f t="shared" si="12"/>
        <v>0</v>
      </c>
      <c r="R162" s="160" t="str">
        <f t="shared" si="15"/>
        <v/>
      </c>
      <c r="S162" s="160" t="str">
        <f t="shared" si="16"/>
        <v/>
      </c>
    </row>
    <row r="163" spans="3:19" ht="17.45" customHeight="1" x14ac:dyDescent="0.25">
      <c r="C163" s="188"/>
      <c r="D163" s="189"/>
      <c r="E163" s="178"/>
      <c r="F163" s="178"/>
      <c r="G163" s="190">
        <f>DATOS!$E$13</f>
        <v>1</v>
      </c>
      <c r="H163" s="178"/>
      <c r="I163" s="191"/>
      <c r="J163" s="178"/>
      <c r="K163" s="178"/>
      <c r="L163" s="178"/>
      <c r="M163" s="178"/>
      <c r="N163" s="160" t="str">
        <f t="shared" si="13"/>
        <v/>
      </c>
      <c r="P163" s="160" t="str">
        <f t="shared" si="14"/>
        <v/>
      </c>
      <c r="Q163" s="160">
        <f t="shared" si="12"/>
        <v>0</v>
      </c>
      <c r="R163" s="160" t="str">
        <f t="shared" si="15"/>
        <v/>
      </c>
      <c r="S163" s="160" t="str">
        <f t="shared" si="16"/>
        <v/>
      </c>
    </row>
    <row r="164" spans="3:19" ht="17.45" customHeight="1" x14ac:dyDescent="0.25">
      <c r="C164" s="188"/>
      <c r="D164" s="189"/>
      <c r="E164" s="178"/>
      <c r="F164" s="178"/>
      <c r="G164" s="190">
        <f>DATOS!$E$13</f>
        <v>1</v>
      </c>
      <c r="H164" s="178"/>
      <c r="I164" s="191"/>
      <c r="J164" s="178"/>
      <c r="K164" s="178"/>
      <c r="L164" s="178"/>
      <c r="M164" s="178"/>
      <c r="N164" s="160" t="str">
        <f t="shared" si="13"/>
        <v/>
      </c>
      <c r="P164" s="160" t="str">
        <f t="shared" si="14"/>
        <v/>
      </c>
      <c r="Q164" s="160">
        <f t="shared" si="12"/>
        <v>0</v>
      </c>
      <c r="R164" s="160" t="str">
        <f t="shared" si="15"/>
        <v/>
      </c>
      <c r="S164" s="160" t="str">
        <f t="shared" si="16"/>
        <v/>
      </c>
    </row>
    <row r="165" spans="3:19" ht="17.45" customHeight="1" x14ac:dyDescent="0.25">
      <c r="C165" s="188"/>
      <c r="D165" s="189"/>
      <c r="E165" s="178"/>
      <c r="F165" s="178"/>
      <c r="G165" s="190">
        <f>DATOS!$E$13</f>
        <v>1</v>
      </c>
      <c r="H165" s="178"/>
      <c r="I165" s="191"/>
      <c r="J165" s="178"/>
      <c r="K165" s="178"/>
      <c r="L165" s="178"/>
      <c r="M165" s="178"/>
      <c r="N165" s="160" t="str">
        <f t="shared" si="13"/>
        <v/>
      </c>
      <c r="P165" s="160" t="str">
        <f t="shared" si="14"/>
        <v/>
      </c>
      <c r="Q165" s="160">
        <f t="shared" si="12"/>
        <v>0</v>
      </c>
      <c r="R165" s="160" t="str">
        <f t="shared" si="15"/>
        <v/>
      </c>
      <c r="S165" s="160" t="str">
        <f t="shared" si="16"/>
        <v/>
      </c>
    </row>
    <row r="166" spans="3:19" ht="17.45" customHeight="1" x14ac:dyDescent="0.25">
      <c r="C166" s="188"/>
      <c r="D166" s="189"/>
      <c r="E166" s="178"/>
      <c r="F166" s="178"/>
      <c r="G166" s="190">
        <f>DATOS!$E$13</f>
        <v>1</v>
      </c>
      <c r="H166" s="178"/>
      <c r="I166" s="191"/>
      <c r="J166" s="178"/>
      <c r="K166" s="178"/>
      <c r="L166" s="178"/>
      <c r="M166" s="178"/>
      <c r="N166" s="160" t="str">
        <f t="shared" si="13"/>
        <v/>
      </c>
      <c r="P166" s="160" t="str">
        <f t="shared" si="14"/>
        <v/>
      </c>
      <c r="Q166" s="160">
        <f t="shared" si="12"/>
        <v>0</v>
      </c>
      <c r="R166" s="160" t="str">
        <f t="shared" si="15"/>
        <v/>
      </c>
      <c r="S166" s="160" t="str">
        <f t="shared" si="16"/>
        <v/>
      </c>
    </row>
    <row r="167" spans="3:19" ht="17.45" customHeight="1" x14ac:dyDescent="0.25">
      <c r="C167" s="188"/>
      <c r="D167" s="189"/>
      <c r="E167" s="178"/>
      <c r="F167" s="178"/>
      <c r="G167" s="190">
        <f>DATOS!$E$13</f>
        <v>1</v>
      </c>
      <c r="H167" s="178"/>
      <c r="I167" s="191"/>
      <c r="J167" s="178"/>
      <c r="K167" s="178"/>
      <c r="L167" s="178"/>
      <c r="M167" s="178"/>
      <c r="N167" s="160" t="str">
        <f t="shared" si="13"/>
        <v/>
      </c>
      <c r="P167" s="160" t="str">
        <f t="shared" si="14"/>
        <v/>
      </c>
      <c r="Q167" s="160">
        <f t="shared" si="12"/>
        <v>0</v>
      </c>
      <c r="R167" s="160" t="str">
        <f t="shared" si="15"/>
        <v/>
      </c>
      <c r="S167" s="160" t="str">
        <f t="shared" si="16"/>
        <v/>
      </c>
    </row>
    <row r="168" spans="3:19" ht="17.45" customHeight="1" x14ac:dyDescent="0.25">
      <c r="C168" s="188"/>
      <c r="D168" s="189"/>
      <c r="E168" s="178"/>
      <c r="F168" s="178"/>
      <c r="G168" s="190">
        <f>DATOS!$E$13</f>
        <v>1</v>
      </c>
      <c r="H168" s="178"/>
      <c r="I168" s="191"/>
      <c r="J168" s="178"/>
      <c r="K168" s="178"/>
      <c r="L168" s="178"/>
      <c r="M168" s="178"/>
      <c r="N168" s="160" t="str">
        <f t="shared" si="13"/>
        <v/>
      </c>
      <c r="P168" s="160" t="str">
        <f t="shared" si="14"/>
        <v/>
      </c>
      <c r="Q168" s="160">
        <f t="shared" si="12"/>
        <v>0</v>
      </c>
      <c r="R168" s="160" t="str">
        <f t="shared" si="15"/>
        <v/>
      </c>
      <c r="S168" s="160" t="str">
        <f t="shared" si="16"/>
        <v/>
      </c>
    </row>
    <row r="169" spans="3:19" ht="17.45" customHeight="1" x14ac:dyDescent="0.25">
      <c r="C169" s="188"/>
      <c r="D169" s="189"/>
      <c r="E169" s="178"/>
      <c r="F169" s="178"/>
      <c r="G169" s="190">
        <f>DATOS!$E$13</f>
        <v>1</v>
      </c>
      <c r="H169" s="178"/>
      <c r="I169" s="191"/>
      <c r="J169" s="178"/>
      <c r="K169" s="178"/>
      <c r="L169" s="178"/>
      <c r="M169" s="178"/>
      <c r="N169" s="160" t="str">
        <f t="shared" si="13"/>
        <v/>
      </c>
      <c r="P169" s="160" t="str">
        <f t="shared" si="14"/>
        <v/>
      </c>
      <c r="Q169" s="160">
        <f t="shared" si="12"/>
        <v>0</v>
      </c>
      <c r="R169" s="160" t="str">
        <f t="shared" si="15"/>
        <v/>
      </c>
      <c r="S169" s="160" t="str">
        <f t="shared" si="16"/>
        <v/>
      </c>
    </row>
    <row r="170" spans="3:19" ht="17.45" customHeight="1" x14ac:dyDescent="0.25">
      <c r="C170" s="188"/>
      <c r="D170" s="189"/>
      <c r="E170" s="178"/>
      <c r="F170" s="178"/>
      <c r="G170" s="190">
        <f>DATOS!$E$13</f>
        <v>1</v>
      </c>
      <c r="H170" s="178"/>
      <c r="I170" s="191"/>
      <c r="J170" s="178"/>
      <c r="K170" s="178"/>
      <c r="L170" s="178"/>
      <c r="M170" s="178"/>
      <c r="N170" s="160" t="str">
        <f t="shared" si="13"/>
        <v/>
      </c>
      <c r="P170" s="160" t="str">
        <f t="shared" si="14"/>
        <v/>
      </c>
      <c r="Q170" s="160">
        <f t="shared" si="12"/>
        <v>0</v>
      </c>
      <c r="R170" s="160" t="str">
        <f t="shared" si="15"/>
        <v/>
      </c>
      <c r="S170" s="160" t="str">
        <f t="shared" si="16"/>
        <v/>
      </c>
    </row>
    <row r="171" spans="3:19" ht="17.45" customHeight="1" x14ac:dyDescent="0.25">
      <c r="C171" s="188"/>
      <c r="D171" s="189"/>
      <c r="E171" s="178"/>
      <c r="F171" s="178"/>
      <c r="G171" s="190">
        <f>DATOS!$E$13</f>
        <v>1</v>
      </c>
      <c r="H171" s="178"/>
      <c r="I171" s="191"/>
      <c r="J171" s="178"/>
      <c r="K171" s="178"/>
      <c r="L171" s="178"/>
      <c r="M171" s="178"/>
      <c r="N171" s="160" t="str">
        <f t="shared" si="13"/>
        <v/>
      </c>
      <c r="P171" s="160" t="str">
        <f t="shared" si="14"/>
        <v/>
      </c>
      <c r="Q171" s="160">
        <f t="shared" si="12"/>
        <v>0</v>
      </c>
      <c r="R171" s="160" t="str">
        <f t="shared" si="15"/>
        <v/>
      </c>
      <c r="S171" s="160" t="str">
        <f t="shared" si="16"/>
        <v/>
      </c>
    </row>
    <row r="172" spans="3:19" ht="17.45" customHeight="1" x14ac:dyDescent="0.25">
      <c r="C172" s="188"/>
      <c r="D172" s="189"/>
      <c r="E172" s="178"/>
      <c r="F172" s="178"/>
      <c r="G172" s="190">
        <f>DATOS!$E$13</f>
        <v>1</v>
      </c>
      <c r="H172" s="178"/>
      <c r="I172" s="191"/>
      <c r="J172" s="178"/>
      <c r="K172" s="178"/>
      <c r="L172" s="178"/>
      <c r="M172" s="178"/>
      <c r="N172" s="160" t="str">
        <f t="shared" si="13"/>
        <v/>
      </c>
      <c r="P172" s="160" t="str">
        <f t="shared" si="14"/>
        <v/>
      </c>
      <c r="Q172" s="160">
        <f t="shared" si="12"/>
        <v>0</v>
      </c>
      <c r="R172" s="160" t="str">
        <f t="shared" si="15"/>
        <v/>
      </c>
      <c r="S172" s="160" t="str">
        <f t="shared" si="16"/>
        <v/>
      </c>
    </row>
    <row r="173" spans="3:19" ht="17.45" customHeight="1" x14ac:dyDescent="0.25">
      <c r="C173" s="188"/>
      <c r="D173" s="189"/>
      <c r="E173" s="178"/>
      <c r="F173" s="178"/>
      <c r="G173" s="190">
        <f>DATOS!$E$13</f>
        <v>1</v>
      </c>
      <c r="H173" s="178"/>
      <c r="I173" s="191"/>
      <c r="J173" s="178"/>
      <c r="K173" s="178"/>
      <c r="L173" s="178"/>
      <c r="M173" s="178"/>
      <c r="N173" s="160" t="str">
        <f t="shared" si="13"/>
        <v/>
      </c>
      <c r="P173" s="160" t="str">
        <f t="shared" si="14"/>
        <v/>
      </c>
      <c r="Q173" s="160">
        <f t="shared" si="12"/>
        <v>0</v>
      </c>
      <c r="R173" s="160" t="str">
        <f t="shared" si="15"/>
        <v/>
      </c>
      <c r="S173" s="160" t="str">
        <f t="shared" si="16"/>
        <v/>
      </c>
    </row>
    <row r="174" spans="3:19" ht="17.45" customHeight="1" x14ac:dyDescent="0.25">
      <c r="C174" s="188"/>
      <c r="D174" s="189"/>
      <c r="E174" s="178"/>
      <c r="F174" s="178"/>
      <c r="G174" s="190">
        <f>DATOS!$E$13</f>
        <v>1</v>
      </c>
      <c r="H174" s="178"/>
      <c r="I174" s="191"/>
      <c r="J174" s="178"/>
      <c r="K174" s="178"/>
      <c r="L174" s="178"/>
      <c r="M174" s="178"/>
      <c r="N174" s="160" t="str">
        <f t="shared" si="13"/>
        <v/>
      </c>
      <c r="P174" s="160" t="str">
        <f t="shared" si="14"/>
        <v/>
      </c>
      <c r="Q174" s="160">
        <f t="shared" si="12"/>
        <v>0</v>
      </c>
      <c r="R174" s="160" t="str">
        <f t="shared" si="15"/>
        <v/>
      </c>
      <c r="S174" s="160" t="str">
        <f t="shared" si="16"/>
        <v/>
      </c>
    </row>
    <row r="175" spans="3:19" ht="17.45" customHeight="1" x14ac:dyDescent="0.25">
      <c r="C175" s="188"/>
      <c r="D175" s="189"/>
      <c r="E175" s="178"/>
      <c r="F175" s="178"/>
      <c r="G175" s="190">
        <f>DATOS!$E$13</f>
        <v>1</v>
      </c>
      <c r="H175" s="178"/>
      <c r="I175" s="191"/>
      <c r="J175" s="178"/>
      <c r="K175" s="178"/>
      <c r="L175" s="178"/>
      <c r="M175" s="178"/>
      <c r="N175" s="160" t="str">
        <f t="shared" si="13"/>
        <v/>
      </c>
      <c r="P175" s="160" t="str">
        <f t="shared" si="14"/>
        <v/>
      </c>
      <c r="Q175" s="160">
        <f t="shared" si="12"/>
        <v>0</v>
      </c>
      <c r="R175" s="160" t="str">
        <f t="shared" si="15"/>
        <v/>
      </c>
      <c r="S175" s="160" t="str">
        <f t="shared" si="16"/>
        <v/>
      </c>
    </row>
    <row r="176" spans="3:19" ht="17.45" customHeight="1" x14ac:dyDescent="0.25">
      <c r="C176" s="188"/>
      <c r="D176" s="189"/>
      <c r="E176" s="178"/>
      <c r="F176" s="178"/>
      <c r="G176" s="190">
        <f>DATOS!$E$13</f>
        <v>1</v>
      </c>
      <c r="H176" s="178"/>
      <c r="I176" s="191"/>
      <c r="J176" s="178"/>
      <c r="K176" s="178"/>
      <c r="L176" s="178"/>
      <c r="M176" s="178"/>
      <c r="N176" s="160" t="str">
        <f t="shared" si="13"/>
        <v/>
      </c>
      <c r="P176" s="160" t="str">
        <f t="shared" si="14"/>
        <v/>
      </c>
      <c r="Q176" s="160">
        <f t="shared" si="12"/>
        <v>0</v>
      </c>
      <c r="R176" s="160" t="str">
        <f t="shared" si="15"/>
        <v/>
      </c>
      <c r="S176" s="160" t="str">
        <f t="shared" si="16"/>
        <v/>
      </c>
    </row>
    <row r="177" spans="3:19" ht="17.45" customHeight="1" x14ac:dyDescent="0.25">
      <c r="C177" s="188"/>
      <c r="D177" s="189"/>
      <c r="E177" s="178"/>
      <c r="F177" s="178"/>
      <c r="G177" s="190">
        <f>DATOS!$E$13</f>
        <v>1</v>
      </c>
      <c r="H177" s="178"/>
      <c r="I177" s="191"/>
      <c r="J177" s="178"/>
      <c r="K177" s="178"/>
      <c r="L177" s="178"/>
      <c r="M177" s="178"/>
      <c r="N177" s="160" t="str">
        <f t="shared" si="13"/>
        <v/>
      </c>
      <c r="P177" s="160" t="str">
        <f t="shared" si="14"/>
        <v/>
      </c>
      <c r="Q177" s="160">
        <f t="shared" si="12"/>
        <v>0</v>
      </c>
      <c r="R177" s="160" t="str">
        <f t="shared" si="15"/>
        <v/>
      </c>
      <c r="S177" s="160" t="str">
        <f t="shared" si="16"/>
        <v/>
      </c>
    </row>
    <row r="178" spans="3:19" ht="17.45" customHeight="1" x14ac:dyDescent="0.25">
      <c r="C178" s="188"/>
      <c r="D178" s="189"/>
      <c r="E178" s="178"/>
      <c r="F178" s="178"/>
      <c r="G178" s="190">
        <f>DATOS!$E$13</f>
        <v>1</v>
      </c>
      <c r="H178" s="178"/>
      <c r="I178" s="191"/>
      <c r="J178" s="178"/>
      <c r="K178" s="178"/>
      <c r="L178" s="178"/>
      <c r="M178" s="178"/>
      <c r="N178" s="160" t="str">
        <f t="shared" si="13"/>
        <v/>
      </c>
      <c r="P178" s="160" t="str">
        <f t="shared" si="14"/>
        <v/>
      </c>
      <c r="Q178" s="160">
        <f t="shared" si="12"/>
        <v>0</v>
      </c>
      <c r="R178" s="160" t="str">
        <f t="shared" si="15"/>
        <v/>
      </c>
      <c r="S178" s="160" t="str">
        <f t="shared" si="16"/>
        <v/>
      </c>
    </row>
    <row r="179" spans="3:19" ht="17.45" customHeight="1" x14ac:dyDescent="0.25">
      <c r="C179" s="188"/>
      <c r="D179" s="189"/>
      <c r="E179" s="178"/>
      <c r="F179" s="178"/>
      <c r="G179" s="190">
        <f>DATOS!$E$13</f>
        <v>1</v>
      </c>
      <c r="H179" s="178"/>
      <c r="I179" s="191"/>
      <c r="J179" s="178"/>
      <c r="K179" s="178"/>
      <c r="L179" s="178"/>
      <c r="M179" s="178"/>
      <c r="N179" s="160" t="str">
        <f t="shared" si="13"/>
        <v/>
      </c>
      <c r="P179" s="160" t="str">
        <f t="shared" si="14"/>
        <v/>
      </c>
      <c r="Q179" s="160">
        <f t="shared" si="12"/>
        <v>0</v>
      </c>
      <c r="R179" s="160" t="str">
        <f t="shared" si="15"/>
        <v/>
      </c>
      <c r="S179" s="160" t="str">
        <f t="shared" si="16"/>
        <v/>
      </c>
    </row>
    <row r="180" spans="3:19" ht="17.45" customHeight="1" x14ac:dyDescent="0.25">
      <c r="C180" s="188"/>
      <c r="D180" s="189"/>
      <c r="E180" s="178"/>
      <c r="F180" s="178"/>
      <c r="G180" s="190">
        <f>DATOS!$E$13</f>
        <v>1</v>
      </c>
      <c r="H180" s="178"/>
      <c r="I180" s="191"/>
      <c r="J180" s="178"/>
      <c r="K180" s="178"/>
      <c r="L180" s="178"/>
      <c r="M180" s="178"/>
      <c r="N180" s="160" t="str">
        <f t="shared" si="13"/>
        <v/>
      </c>
      <c r="P180" s="160" t="str">
        <f t="shared" si="14"/>
        <v/>
      </c>
      <c r="Q180" s="160">
        <f t="shared" si="12"/>
        <v>0</v>
      </c>
      <c r="R180" s="160" t="str">
        <f t="shared" si="15"/>
        <v/>
      </c>
      <c r="S180" s="160" t="str">
        <f t="shared" si="16"/>
        <v/>
      </c>
    </row>
    <row r="181" spans="3:19" ht="17.45" customHeight="1" x14ac:dyDescent="0.25">
      <c r="C181" s="188"/>
      <c r="D181" s="189"/>
      <c r="E181" s="178"/>
      <c r="F181" s="178"/>
      <c r="G181" s="190">
        <f>DATOS!$E$13</f>
        <v>1</v>
      </c>
      <c r="H181" s="178"/>
      <c r="I181" s="191"/>
      <c r="J181" s="178"/>
      <c r="K181" s="178"/>
      <c r="L181" s="178"/>
      <c r="M181" s="178"/>
      <c r="N181" s="160" t="str">
        <f t="shared" si="13"/>
        <v/>
      </c>
      <c r="P181" s="160" t="str">
        <f t="shared" si="14"/>
        <v/>
      </c>
      <c r="Q181" s="160">
        <f t="shared" si="12"/>
        <v>0</v>
      </c>
      <c r="R181" s="160" t="str">
        <f t="shared" si="15"/>
        <v/>
      </c>
      <c r="S181" s="160" t="str">
        <f t="shared" si="16"/>
        <v/>
      </c>
    </row>
    <row r="182" spans="3:19" ht="17.45" customHeight="1" x14ac:dyDescent="0.25">
      <c r="C182" s="188"/>
      <c r="D182" s="189"/>
      <c r="E182" s="178"/>
      <c r="F182" s="178"/>
      <c r="G182" s="190">
        <f>DATOS!$E$13</f>
        <v>1</v>
      </c>
      <c r="H182" s="178"/>
      <c r="I182" s="191"/>
      <c r="J182" s="178"/>
      <c r="K182" s="178"/>
      <c r="L182" s="178"/>
      <c r="M182" s="178"/>
      <c r="N182" s="160" t="str">
        <f t="shared" si="13"/>
        <v/>
      </c>
      <c r="P182" s="160" t="str">
        <f t="shared" si="14"/>
        <v/>
      </c>
      <c r="Q182" s="160">
        <f t="shared" si="12"/>
        <v>0</v>
      </c>
      <c r="R182" s="160" t="str">
        <f t="shared" si="15"/>
        <v/>
      </c>
      <c r="S182" s="160" t="str">
        <f t="shared" si="16"/>
        <v/>
      </c>
    </row>
    <row r="183" spans="3:19" ht="17.45" customHeight="1" x14ac:dyDescent="0.25">
      <c r="C183" s="188"/>
      <c r="D183" s="189"/>
      <c r="E183" s="178"/>
      <c r="F183" s="178"/>
      <c r="G183" s="190">
        <f>DATOS!$E$13</f>
        <v>1</v>
      </c>
      <c r="H183" s="178"/>
      <c r="I183" s="191"/>
      <c r="J183" s="178"/>
      <c r="K183" s="178"/>
      <c r="L183" s="178"/>
      <c r="M183" s="178"/>
      <c r="N183" s="160" t="str">
        <f t="shared" si="13"/>
        <v/>
      </c>
      <c r="P183" s="160" t="str">
        <f t="shared" si="14"/>
        <v/>
      </c>
      <c r="Q183" s="160">
        <f t="shared" si="12"/>
        <v>0</v>
      </c>
      <c r="R183" s="160" t="str">
        <f t="shared" si="15"/>
        <v/>
      </c>
      <c r="S183" s="160" t="str">
        <f t="shared" si="16"/>
        <v/>
      </c>
    </row>
    <row r="184" spans="3:19" ht="17.45" customHeight="1" x14ac:dyDescent="0.25">
      <c r="C184" s="188"/>
      <c r="D184" s="189"/>
      <c r="E184" s="178"/>
      <c r="F184" s="178"/>
      <c r="G184" s="190">
        <f>DATOS!$E$13</f>
        <v>1</v>
      </c>
      <c r="H184" s="178"/>
      <c r="I184" s="191"/>
      <c r="J184" s="178"/>
      <c r="K184" s="178"/>
      <c r="L184" s="178"/>
      <c r="M184" s="178"/>
      <c r="N184" s="160" t="str">
        <f t="shared" si="13"/>
        <v/>
      </c>
      <c r="P184" s="160" t="str">
        <f t="shared" si="14"/>
        <v/>
      </c>
      <c r="Q184" s="160">
        <f t="shared" si="12"/>
        <v>0</v>
      </c>
      <c r="R184" s="160" t="str">
        <f t="shared" si="15"/>
        <v/>
      </c>
      <c r="S184" s="160" t="str">
        <f t="shared" si="16"/>
        <v/>
      </c>
    </row>
    <row r="185" spans="3:19" ht="17.45" customHeight="1" x14ac:dyDescent="0.25">
      <c r="C185" s="188"/>
      <c r="D185" s="189"/>
      <c r="E185" s="178"/>
      <c r="F185" s="178"/>
      <c r="G185" s="190">
        <f>DATOS!$E$13</f>
        <v>1</v>
      </c>
      <c r="H185" s="178"/>
      <c r="I185" s="191"/>
      <c r="J185" s="178"/>
      <c r="K185" s="178"/>
      <c r="L185" s="178"/>
      <c r="M185" s="178"/>
      <c r="N185" s="160" t="str">
        <f t="shared" si="13"/>
        <v/>
      </c>
      <c r="P185" s="160" t="str">
        <f t="shared" si="14"/>
        <v/>
      </c>
      <c r="Q185" s="160">
        <f t="shared" si="12"/>
        <v>0</v>
      </c>
      <c r="R185" s="160" t="str">
        <f t="shared" si="15"/>
        <v/>
      </c>
      <c r="S185" s="160" t="str">
        <f t="shared" si="16"/>
        <v/>
      </c>
    </row>
    <row r="186" spans="3:19" ht="17.45" customHeight="1" x14ac:dyDescent="0.25">
      <c r="C186" s="188"/>
      <c r="D186" s="189"/>
      <c r="E186" s="178"/>
      <c r="F186" s="178"/>
      <c r="G186" s="190">
        <f>DATOS!$E$13</f>
        <v>1</v>
      </c>
      <c r="H186" s="178"/>
      <c r="I186" s="191"/>
      <c r="J186" s="178"/>
      <c r="K186" s="178"/>
      <c r="L186" s="178"/>
      <c r="M186" s="178"/>
      <c r="N186" s="160" t="str">
        <f t="shared" si="13"/>
        <v/>
      </c>
      <c r="P186" s="160" t="str">
        <f t="shared" si="14"/>
        <v/>
      </c>
      <c r="Q186" s="160">
        <f t="shared" si="12"/>
        <v>0</v>
      </c>
      <c r="R186" s="160" t="str">
        <f t="shared" si="15"/>
        <v/>
      </c>
      <c r="S186" s="160" t="str">
        <f t="shared" si="16"/>
        <v/>
      </c>
    </row>
    <row r="187" spans="3:19" ht="17.45" customHeight="1" x14ac:dyDescent="0.25">
      <c r="C187" s="188"/>
      <c r="D187" s="189"/>
      <c r="E187" s="178"/>
      <c r="F187" s="178"/>
      <c r="G187" s="190">
        <f>DATOS!$E$13</f>
        <v>1</v>
      </c>
      <c r="H187" s="178"/>
      <c r="I187" s="191"/>
      <c r="J187" s="178"/>
      <c r="K187" s="178"/>
      <c r="L187" s="178"/>
      <c r="M187" s="178"/>
      <c r="N187" s="160" t="str">
        <f t="shared" si="13"/>
        <v/>
      </c>
      <c r="P187" s="160" t="str">
        <f t="shared" si="14"/>
        <v/>
      </c>
      <c r="Q187" s="160">
        <f t="shared" si="12"/>
        <v>0</v>
      </c>
      <c r="R187" s="160" t="str">
        <f t="shared" si="15"/>
        <v/>
      </c>
      <c r="S187" s="160" t="str">
        <f t="shared" si="16"/>
        <v/>
      </c>
    </row>
    <row r="188" spans="3:19" ht="17.45" customHeight="1" x14ac:dyDescent="0.25">
      <c r="C188" s="188"/>
      <c r="D188" s="189"/>
      <c r="E188" s="178"/>
      <c r="F188" s="178"/>
      <c r="G188" s="190">
        <f>DATOS!$E$13</f>
        <v>1</v>
      </c>
      <c r="H188" s="178"/>
      <c r="I188" s="191"/>
      <c r="J188" s="178"/>
      <c r="K188" s="178"/>
      <c r="L188" s="178"/>
      <c r="M188" s="178"/>
      <c r="N188" s="160" t="str">
        <f t="shared" si="13"/>
        <v/>
      </c>
      <c r="P188" s="160" t="str">
        <f t="shared" si="14"/>
        <v/>
      </c>
      <c r="Q188" s="160">
        <f t="shared" si="12"/>
        <v>0</v>
      </c>
      <c r="R188" s="160" t="str">
        <f t="shared" si="15"/>
        <v/>
      </c>
      <c r="S188" s="160" t="str">
        <f t="shared" si="16"/>
        <v/>
      </c>
    </row>
    <row r="189" spans="3:19" ht="17.45" customHeight="1" x14ac:dyDescent="0.25">
      <c r="C189" s="188"/>
      <c r="D189" s="189"/>
      <c r="E189" s="178"/>
      <c r="F189" s="178"/>
      <c r="G189" s="190">
        <f>DATOS!$E$13</f>
        <v>1</v>
      </c>
      <c r="H189" s="178"/>
      <c r="I189" s="191"/>
      <c r="J189" s="178"/>
      <c r="K189" s="178"/>
      <c r="L189" s="178"/>
      <c r="M189" s="178"/>
      <c r="N189" s="160" t="str">
        <f t="shared" si="13"/>
        <v/>
      </c>
      <c r="P189" s="160" t="str">
        <f t="shared" si="14"/>
        <v/>
      </c>
      <c r="Q189" s="160">
        <f t="shared" si="12"/>
        <v>0</v>
      </c>
      <c r="R189" s="160" t="str">
        <f t="shared" si="15"/>
        <v/>
      </c>
      <c r="S189" s="160" t="str">
        <f t="shared" si="16"/>
        <v/>
      </c>
    </row>
    <row r="190" spans="3:19" ht="17.45" customHeight="1" x14ac:dyDescent="0.25">
      <c r="C190" s="188"/>
      <c r="D190" s="189"/>
      <c r="E190" s="178"/>
      <c r="F190" s="178"/>
      <c r="G190" s="190">
        <f>DATOS!$E$13</f>
        <v>1</v>
      </c>
      <c r="H190" s="178"/>
      <c r="I190" s="191"/>
      <c r="J190" s="178"/>
      <c r="K190" s="178"/>
      <c r="L190" s="178"/>
      <c r="M190" s="178"/>
      <c r="N190" s="160" t="str">
        <f t="shared" si="13"/>
        <v/>
      </c>
      <c r="P190" s="160" t="str">
        <f t="shared" si="14"/>
        <v/>
      </c>
      <c r="Q190" s="160">
        <f t="shared" si="12"/>
        <v>0</v>
      </c>
      <c r="R190" s="160" t="str">
        <f t="shared" si="15"/>
        <v/>
      </c>
      <c r="S190" s="160" t="str">
        <f t="shared" si="16"/>
        <v/>
      </c>
    </row>
    <row r="191" spans="3:19" ht="17.45" customHeight="1" x14ac:dyDescent="0.25">
      <c r="C191" s="188"/>
      <c r="D191" s="189"/>
      <c r="E191" s="178"/>
      <c r="F191" s="178"/>
      <c r="G191" s="190">
        <f>DATOS!$E$13</f>
        <v>1</v>
      </c>
      <c r="H191" s="178"/>
      <c r="I191" s="191"/>
      <c r="J191" s="178"/>
      <c r="K191" s="178"/>
      <c r="L191" s="178"/>
      <c r="M191" s="178"/>
      <c r="N191" s="160" t="str">
        <f t="shared" si="13"/>
        <v/>
      </c>
      <c r="P191" s="160" t="str">
        <f t="shared" si="14"/>
        <v/>
      </c>
      <c r="Q191" s="160">
        <f t="shared" si="12"/>
        <v>0</v>
      </c>
      <c r="R191" s="160" t="str">
        <f t="shared" si="15"/>
        <v/>
      </c>
      <c r="S191" s="160" t="str">
        <f t="shared" si="16"/>
        <v/>
      </c>
    </row>
    <row r="192" spans="3:19" ht="17.45" customHeight="1" x14ac:dyDescent="0.25">
      <c r="C192" s="188"/>
      <c r="D192" s="189"/>
      <c r="E192" s="178"/>
      <c r="F192" s="178"/>
      <c r="G192" s="190">
        <f>DATOS!$E$13</f>
        <v>1</v>
      </c>
      <c r="H192" s="178"/>
      <c r="I192" s="191"/>
      <c r="J192" s="178"/>
      <c r="K192" s="178"/>
      <c r="L192" s="178"/>
      <c r="M192" s="178"/>
      <c r="N192" s="160" t="str">
        <f t="shared" si="13"/>
        <v/>
      </c>
      <c r="P192" s="160" t="str">
        <f t="shared" si="14"/>
        <v/>
      </c>
      <c r="Q192" s="160">
        <f t="shared" si="12"/>
        <v>0</v>
      </c>
      <c r="R192" s="160" t="str">
        <f t="shared" si="15"/>
        <v/>
      </c>
      <c r="S192" s="160" t="str">
        <f t="shared" si="16"/>
        <v/>
      </c>
    </row>
    <row r="193" spans="3:19" ht="17.45" customHeight="1" x14ac:dyDescent="0.25">
      <c r="C193" s="188"/>
      <c r="D193" s="189"/>
      <c r="E193" s="178"/>
      <c r="F193" s="178"/>
      <c r="G193" s="190">
        <f>DATOS!$E$13</f>
        <v>1</v>
      </c>
      <c r="H193" s="178"/>
      <c r="I193" s="191"/>
      <c r="J193" s="178"/>
      <c r="K193" s="178"/>
      <c r="L193" s="178"/>
      <c r="M193" s="178"/>
      <c r="N193" s="160" t="str">
        <f t="shared" si="13"/>
        <v/>
      </c>
      <c r="P193" s="160" t="str">
        <f t="shared" si="14"/>
        <v/>
      </c>
      <c r="Q193" s="160">
        <f t="shared" si="12"/>
        <v>0</v>
      </c>
      <c r="R193" s="160" t="str">
        <f t="shared" si="15"/>
        <v/>
      </c>
      <c r="S193" s="160" t="str">
        <f t="shared" si="16"/>
        <v/>
      </c>
    </row>
    <row r="194" spans="3:19" ht="17.45" customHeight="1" x14ac:dyDescent="0.25">
      <c r="C194" s="188"/>
      <c r="D194" s="189"/>
      <c r="E194" s="178"/>
      <c r="F194" s="178"/>
      <c r="G194" s="190">
        <f>DATOS!$E$13</f>
        <v>1</v>
      </c>
      <c r="H194" s="178"/>
      <c r="I194" s="191"/>
      <c r="J194" s="178"/>
      <c r="K194" s="178"/>
      <c r="L194" s="178"/>
      <c r="M194" s="178"/>
      <c r="N194" s="160" t="str">
        <f t="shared" si="13"/>
        <v/>
      </c>
      <c r="P194" s="160" t="str">
        <f t="shared" si="14"/>
        <v/>
      </c>
      <c r="Q194" s="160">
        <f t="shared" si="12"/>
        <v>0</v>
      </c>
      <c r="R194" s="160" t="str">
        <f t="shared" si="15"/>
        <v/>
      </c>
      <c r="S194" s="160" t="str">
        <f t="shared" si="16"/>
        <v/>
      </c>
    </row>
    <row r="195" spans="3:19" ht="17.45" customHeight="1" x14ac:dyDescent="0.25">
      <c r="C195" s="188"/>
      <c r="D195" s="189"/>
      <c r="E195" s="178"/>
      <c r="F195" s="178"/>
      <c r="G195" s="190">
        <f>DATOS!$E$13</f>
        <v>1</v>
      </c>
      <c r="H195" s="178"/>
      <c r="I195" s="191"/>
      <c r="J195" s="178"/>
      <c r="K195" s="178"/>
      <c r="L195" s="178"/>
      <c r="M195" s="178"/>
      <c r="N195" s="160" t="str">
        <f t="shared" si="13"/>
        <v/>
      </c>
      <c r="P195" s="160" t="str">
        <f t="shared" si="14"/>
        <v/>
      </c>
      <c r="Q195" s="160">
        <f t="shared" si="12"/>
        <v>0</v>
      </c>
      <c r="R195" s="160" t="str">
        <f t="shared" si="15"/>
        <v/>
      </c>
      <c r="S195" s="160" t="str">
        <f t="shared" si="16"/>
        <v/>
      </c>
    </row>
    <row r="196" spans="3:19" ht="17.45" customHeight="1" x14ac:dyDescent="0.25">
      <c r="C196" s="188"/>
      <c r="D196" s="189"/>
      <c r="E196" s="178"/>
      <c r="F196" s="178"/>
      <c r="G196" s="190">
        <f>DATOS!$E$13</f>
        <v>1</v>
      </c>
      <c r="H196" s="178"/>
      <c r="I196" s="191"/>
      <c r="J196" s="178"/>
      <c r="K196" s="178"/>
      <c r="L196" s="178"/>
      <c r="M196" s="178"/>
      <c r="N196" s="160" t="str">
        <f t="shared" si="13"/>
        <v/>
      </c>
      <c r="P196" s="160" t="str">
        <f t="shared" si="14"/>
        <v/>
      </c>
      <c r="Q196" s="160">
        <f t="shared" si="12"/>
        <v>0</v>
      </c>
      <c r="R196" s="160" t="str">
        <f t="shared" si="15"/>
        <v/>
      </c>
      <c r="S196" s="160" t="str">
        <f t="shared" si="16"/>
        <v/>
      </c>
    </row>
    <row r="197" spans="3:19" ht="17.45" customHeight="1" x14ac:dyDescent="0.25">
      <c r="C197" s="188"/>
      <c r="D197" s="189"/>
      <c r="E197" s="178"/>
      <c r="F197" s="178"/>
      <c r="G197" s="190">
        <f>DATOS!$E$13</f>
        <v>1</v>
      </c>
      <c r="H197" s="178"/>
      <c r="I197" s="191"/>
      <c r="J197" s="178"/>
      <c r="K197" s="178"/>
      <c r="L197" s="178"/>
      <c r="M197" s="178"/>
      <c r="N197" s="160" t="str">
        <f t="shared" si="13"/>
        <v/>
      </c>
      <c r="P197" s="160" t="str">
        <f t="shared" si="14"/>
        <v/>
      </c>
      <c r="Q197" s="160">
        <f t="shared" si="12"/>
        <v>0</v>
      </c>
      <c r="R197" s="160" t="str">
        <f t="shared" si="15"/>
        <v/>
      </c>
      <c r="S197" s="160" t="str">
        <f t="shared" si="16"/>
        <v/>
      </c>
    </row>
    <row r="198" spans="3:19" ht="17.45" customHeight="1" x14ac:dyDescent="0.25">
      <c r="C198" s="188"/>
      <c r="D198" s="189"/>
      <c r="E198" s="178"/>
      <c r="F198" s="178"/>
      <c r="G198" s="190">
        <f>DATOS!$E$13</f>
        <v>1</v>
      </c>
      <c r="H198" s="178"/>
      <c r="I198" s="191"/>
      <c r="J198" s="178"/>
      <c r="K198" s="178"/>
      <c r="L198" s="178"/>
      <c r="M198" s="178"/>
      <c r="N198" s="160" t="str">
        <f t="shared" si="13"/>
        <v/>
      </c>
      <c r="P198" s="160" t="str">
        <f t="shared" si="14"/>
        <v/>
      </c>
      <c r="Q198" s="160">
        <f t="shared" si="12"/>
        <v>0</v>
      </c>
      <c r="R198" s="160" t="str">
        <f t="shared" si="15"/>
        <v/>
      </c>
      <c r="S198" s="160" t="str">
        <f t="shared" si="16"/>
        <v/>
      </c>
    </row>
    <row r="199" spans="3:19" ht="17.45" customHeight="1" x14ac:dyDescent="0.25">
      <c r="C199" s="188"/>
      <c r="D199" s="189"/>
      <c r="E199" s="178"/>
      <c r="F199" s="178"/>
      <c r="G199" s="190">
        <f>DATOS!$E$13</f>
        <v>1</v>
      </c>
      <c r="H199" s="178"/>
      <c r="I199" s="191"/>
      <c r="J199" s="178"/>
      <c r="K199" s="178"/>
      <c r="L199" s="178"/>
      <c r="M199" s="178"/>
      <c r="N199" s="160" t="str">
        <f t="shared" si="13"/>
        <v/>
      </c>
      <c r="P199" s="160" t="str">
        <f t="shared" si="14"/>
        <v/>
      </c>
      <c r="Q199" s="160">
        <f t="shared" si="12"/>
        <v>0</v>
      </c>
      <c r="R199" s="160" t="str">
        <f t="shared" si="15"/>
        <v/>
      </c>
      <c r="S199" s="160" t="str">
        <f t="shared" si="16"/>
        <v/>
      </c>
    </row>
    <row r="200" spans="3:19" ht="17.45" customHeight="1" x14ac:dyDescent="0.25">
      <c r="C200" s="188"/>
      <c r="D200" s="189"/>
      <c r="E200" s="178"/>
      <c r="F200" s="178"/>
      <c r="G200" s="190">
        <f>DATOS!$E$13</f>
        <v>1</v>
      </c>
      <c r="H200" s="178"/>
      <c r="I200" s="191"/>
      <c r="J200" s="178"/>
      <c r="K200" s="178"/>
      <c r="L200" s="178"/>
      <c r="M200" s="178"/>
      <c r="N200" s="160" t="str">
        <f t="shared" si="13"/>
        <v/>
      </c>
      <c r="P200" s="160" t="str">
        <f t="shared" si="14"/>
        <v/>
      </c>
      <c r="Q200" s="160">
        <f t="shared" si="12"/>
        <v>0</v>
      </c>
      <c r="R200" s="160" t="str">
        <f t="shared" si="15"/>
        <v/>
      </c>
      <c r="S200" s="160" t="str">
        <f t="shared" si="16"/>
        <v/>
      </c>
    </row>
    <row r="201" spans="3:19" ht="17.45" customHeight="1" x14ac:dyDescent="0.25">
      <c r="C201" s="188"/>
      <c r="D201" s="189"/>
      <c r="E201" s="178"/>
      <c r="F201" s="178"/>
      <c r="G201" s="190">
        <f>DATOS!$E$13</f>
        <v>1</v>
      </c>
      <c r="H201" s="178"/>
      <c r="I201" s="191"/>
      <c r="J201" s="178"/>
      <c r="K201" s="178"/>
      <c r="L201" s="178"/>
      <c r="M201" s="178"/>
      <c r="N201" s="160" t="str">
        <f t="shared" si="13"/>
        <v/>
      </c>
      <c r="P201" s="160" t="str">
        <f t="shared" si="14"/>
        <v/>
      </c>
      <c r="Q201" s="160">
        <f t="shared" si="12"/>
        <v>0</v>
      </c>
      <c r="R201" s="160" t="str">
        <f t="shared" si="15"/>
        <v/>
      </c>
      <c r="S201" s="160" t="str">
        <f t="shared" si="16"/>
        <v/>
      </c>
    </row>
    <row r="202" spans="3:19" ht="17.45" customHeight="1" x14ac:dyDescent="0.25">
      <c r="C202" s="188"/>
      <c r="D202" s="189"/>
      <c r="E202" s="178"/>
      <c r="F202" s="178"/>
      <c r="G202" s="190">
        <f>DATOS!$E$13</f>
        <v>1</v>
      </c>
      <c r="H202" s="178"/>
      <c r="I202" s="191"/>
      <c r="J202" s="178"/>
      <c r="K202" s="178"/>
      <c r="L202" s="178"/>
      <c r="M202" s="178"/>
      <c r="N202" s="160" t="str">
        <f t="shared" si="13"/>
        <v/>
      </c>
      <c r="P202" s="160" t="str">
        <f t="shared" si="14"/>
        <v/>
      </c>
      <c r="Q202" s="160">
        <f t="shared" si="12"/>
        <v>0</v>
      </c>
      <c r="R202" s="160" t="str">
        <f t="shared" si="15"/>
        <v/>
      </c>
      <c r="S202" s="160" t="str">
        <f t="shared" si="16"/>
        <v/>
      </c>
    </row>
    <row r="203" spans="3:19" ht="17.45" customHeight="1" x14ac:dyDescent="0.25">
      <c r="C203" s="188"/>
      <c r="D203" s="189"/>
      <c r="E203" s="178"/>
      <c r="F203" s="178"/>
      <c r="G203" s="190">
        <f>DATOS!$E$13</f>
        <v>1</v>
      </c>
      <c r="H203" s="178"/>
      <c r="I203" s="191"/>
      <c r="J203" s="178"/>
      <c r="K203" s="178"/>
      <c r="L203" s="178"/>
      <c r="M203" s="178"/>
      <c r="N203" s="160" t="str">
        <f t="shared" si="13"/>
        <v/>
      </c>
      <c r="P203" s="160" t="str">
        <f t="shared" si="14"/>
        <v/>
      </c>
      <c r="Q203" s="160">
        <f t="shared" si="12"/>
        <v>0</v>
      </c>
      <c r="R203" s="160" t="str">
        <f t="shared" si="15"/>
        <v/>
      </c>
      <c r="S203" s="160" t="str">
        <f t="shared" si="16"/>
        <v/>
      </c>
    </row>
    <row r="204" spans="3:19" ht="17.45" customHeight="1" x14ac:dyDescent="0.25">
      <c r="C204" s="188"/>
      <c r="D204" s="189"/>
      <c r="E204" s="178"/>
      <c r="F204" s="178"/>
      <c r="G204" s="190">
        <f>DATOS!$E$13</f>
        <v>1</v>
      </c>
      <c r="H204" s="178"/>
      <c r="I204" s="191"/>
      <c r="J204" s="178"/>
      <c r="K204" s="178"/>
      <c r="L204" s="178"/>
      <c r="M204" s="178"/>
      <c r="N204" s="160" t="str">
        <f t="shared" si="13"/>
        <v/>
      </c>
      <c r="P204" s="160" t="str">
        <f t="shared" si="14"/>
        <v/>
      </c>
      <c r="Q204" s="160">
        <f t="shared" si="12"/>
        <v>0</v>
      </c>
      <c r="R204" s="160" t="str">
        <f t="shared" si="15"/>
        <v/>
      </c>
      <c r="S204" s="160" t="str">
        <f t="shared" si="16"/>
        <v/>
      </c>
    </row>
    <row r="205" spans="3:19" ht="17.45" customHeight="1" x14ac:dyDescent="0.25">
      <c r="C205" s="188"/>
      <c r="D205" s="189"/>
      <c r="E205" s="178"/>
      <c r="F205" s="178"/>
      <c r="G205" s="190">
        <f>DATOS!$E$13</f>
        <v>1</v>
      </c>
      <c r="H205" s="178"/>
      <c r="I205" s="191"/>
      <c r="J205" s="178"/>
      <c r="K205" s="178"/>
      <c r="L205" s="178"/>
      <c r="M205" s="178"/>
      <c r="N205" s="160" t="str">
        <f t="shared" si="13"/>
        <v/>
      </c>
      <c r="P205" s="160" t="str">
        <f t="shared" si="14"/>
        <v/>
      </c>
      <c r="Q205" s="160">
        <f t="shared" si="12"/>
        <v>0</v>
      </c>
      <c r="R205" s="160" t="str">
        <f t="shared" si="15"/>
        <v/>
      </c>
      <c r="S205" s="160" t="str">
        <f t="shared" si="16"/>
        <v/>
      </c>
    </row>
    <row r="206" spans="3:19" ht="17.45" customHeight="1" x14ac:dyDescent="0.25">
      <c r="C206" s="188"/>
      <c r="D206" s="189"/>
      <c r="E206" s="178"/>
      <c r="F206" s="178"/>
      <c r="G206" s="190">
        <f>DATOS!$E$13</f>
        <v>1</v>
      </c>
      <c r="H206" s="178"/>
      <c r="I206" s="191"/>
      <c r="J206" s="178"/>
      <c r="K206" s="178"/>
      <c r="L206" s="178"/>
      <c r="M206" s="178"/>
      <c r="N206" s="160" t="str">
        <f t="shared" si="13"/>
        <v/>
      </c>
      <c r="P206" s="160" t="str">
        <f t="shared" si="14"/>
        <v/>
      </c>
      <c r="Q206" s="160">
        <f t="shared" si="12"/>
        <v>0</v>
      </c>
      <c r="R206" s="160" t="str">
        <f t="shared" si="15"/>
        <v/>
      </c>
      <c r="S206" s="160" t="str">
        <f t="shared" si="16"/>
        <v/>
      </c>
    </row>
    <row r="207" spans="3:19" ht="17.45" customHeight="1" x14ac:dyDescent="0.25">
      <c r="C207" s="188"/>
      <c r="D207" s="189"/>
      <c r="E207" s="178"/>
      <c r="F207" s="178"/>
      <c r="G207" s="190">
        <f>DATOS!$E$13</f>
        <v>1</v>
      </c>
      <c r="H207" s="178"/>
      <c r="I207" s="191"/>
      <c r="J207" s="178"/>
      <c r="K207" s="178"/>
      <c r="L207" s="178"/>
      <c r="M207" s="178"/>
      <c r="N207" s="160" t="str">
        <f t="shared" si="13"/>
        <v/>
      </c>
      <c r="P207" s="160" t="str">
        <f t="shared" si="14"/>
        <v/>
      </c>
      <c r="Q207" s="160">
        <f t="shared" si="12"/>
        <v>0</v>
      </c>
      <c r="R207" s="160" t="str">
        <f t="shared" si="15"/>
        <v/>
      </c>
      <c r="S207" s="160" t="str">
        <f t="shared" si="16"/>
        <v/>
      </c>
    </row>
    <row r="208" spans="3:19" ht="17.45" customHeight="1" x14ac:dyDescent="0.25">
      <c r="C208" s="188"/>
      <c r="D208" s="189"/>
      <c r="E208" s="178"/>
      <c r="F208" s="178"/>
      <c r="G208" s="190">
        <f>DATOS!$E$13</f>
        <v>1</v>
      </c>
      <c r="H208" s="178"/>
      <c r="I208" s="191"/>
      <c r="J208" s="178"/>
      <c r="K208" s="178"/>
      <c r="L208" s="178"/>
      <c r="M208" s="178"/>
      <c r="N208" s="160" t="str">
        <f t="shared" si="13"/>
        <v/>
      </c>
      <c r="P208" s="160" t="str">
        <f t="shared" si="14"/>
        <v/>
      </c>
      <c r="Q208" s="160">
        <f t="shared" si="12"/>
        <v>0</v>
      </c>
      <c r="R208" s="160" t="str">
        <f t="shared" si="15"/>
        <v/>
      </c>
      <c r="S208" s="160" t="str">
        <f t="shared" si="16"/>
        <v/>
      </c>
    </row>
    <row r="209" spans="3:19" ht="17.45" customHeight="1" x14ac:dyDescent="0.25">
      <c r="C209" s="188"/>
      <c r="D209" s="189"/>
      <c r="E209" s="178"/>
      <c r="F209" s="178"/>
      <c r="G209" s="190">
        <f>DATOS!$E$13</f>
        <v>1</v>
      </c>
      <c r="H209" s="178"/>
      <c r="I209" s="191"/>
      <c r="J209" s="178"/>
      <c r="K209" s="178"/>
      <c r="L209" s="178"/>
      <c r="M209" s="178"/>
      <c r="N209" s="160" t="str">
        <f t="shared" si="13"/>
        <v/>
      </c>
      <c r="P209" s="160" t="str">
        <f t="shared" si="14"/>
        <v/>
      </c>
      <c r="Q209" s="160">
        <f t="shared" ref="Q209:Q272" si="17">IF($I209=0%,H209,"")</f>
        <v>0</v>
      </c>
      <c r="R209" s="160" t="str">
        <f t="shared" si="15"/>
        <v/>
      </c>
      <c r="S209" s="160" t="str">
        <f t="shared" si="16"/>
        <v/>
      </c>
    </row>
    <row r="210" spans="3:19" ht="17.45" customHeight="1" x14ac:dyDescent="0.25">
      <c r="C210" s="188"/>
      <c r="D210" s="189"/>
      <c r="E210" s="178"/>
      <c r="F210" s="178"/>
      <c r="G210" s="190">
        <f>DATOS!$E$13</f>
        <v>1</v>
      </c>
      <c r="H210" s="178"/>
      <c r="I210" s="191"/>
      <c r="J210" s="178"/>
      <c r="K210" s="178"/>
      <c r="L210" s="178"/>
      <c r="M210" s="178"/>
      <c r="N210" s="160" t="str">
        <f t="shared" ref="N210:N273" si="18">IF(H210&amp;J210&amp;K210&amp;L210&amp;M210="","",H210+J210+K210-L210-M210)</f>
        <v/>
      </c>
      <c r="P210" s="160" t="str">
        <f t="shared" ref="P210:P273" si="19">IF($I210="E",H210,"")</f>
        <v/>
      </c>
      <c r="Q210" s="160">
        <f t="shared" si="17"/>
        <v>0</v>
      </c>
      <c r="R210" s="160" t="str">
        <f t="shared" ref="R210:R273" si="20">IF(OR($I210=8%,$I210=11%),$J210/$I210,"")</f>
        <v/>
      </c>
      <c r="S210" s="160" t="str">
        <f t="shared" si="16"/>
        <v/>
      </c>
    </row>
    <row r="211" spans="3:19" ht="17.45" customHeight="1" x14ac:dyDescent="0.25">
      <c r="C211" s="188"/>
      <c r="D211" s="189"/>
      <c r="E211" s="178"/>
      <c r="F211" s="178"/>
      <c r="G211" s="190">
        <f>DATOS!$E$13</f>
        <v>1</v>
      </c>
      <c r="H211" s="178"/>
      <c r="I211" s="191"/>
      <c r="J211" s="178"/>
      <c r="K211" s="178"/>
      <c r="L211" s="178"/>
      <c r="M211" s="178"/>
      <c r="N211" s="160" t="str">
        <f t="shared" si="18"/>
        <v/>
      </c>
      <c r="P211" s="160" t="str">
        <f t="shared" si="19"/>
        <v/>
      </c>
      <c r="Q211" s="160">
        <f t="shared" si="17"/>
        <v>0</v>
      </c>
      <c r="R211" s="160" t="str">
        <f t="shared" si="20"/>
        <v/>
      </c>
      <c r="S211" s="160" t="str">
        <f t="shared" ref="S211:S274" si="21">IF(OR($I211=15%,$I211=16%),$J211/$I211,"")</f>
        <v/>
      </c>
    </row>
    <row r="212" spans="3:19" ht="17.45" customHeight="1" x14ac:dyDescent="0.25">
      <c r="C212" s="188"/>
      <c r="D212" s="189"/>
      <c r="E212" s="178"/>
      <c r="F212" s="178"/>
      <c r="G212" s="190">
        <f>DATOS!$E$13</f>
        <v>1</v>
      </c>
      <c r="H212" s="178"/>
      <c r="I212" s="191"/>
      <c r="J212" s="178"/>
      <c r="K212" s="178"/>
      <c r="L212" s="178"/>
      <c r="M212" s="178"/>
      <c r="N212" s="160" t="str">
        <f t="shared" si="18"/>
        <v/>
      </c>
      <c r="P212" s="160" t="str">
        <f t="shared" si="19"/>
        <v/>
      </c>
      <c r="Q212" s="160">
        <f t="shared" si="17"/>
        <v>0</v>
      </c>
      <c r="R212" s="160" t="str">
        <f t="shared" si="20"/>
        <v/>
      </c>
      <c r="S212" s="160" t="str">
        <f t="shared" si="21"/>
        <v/>
      </c>
    </row>
    <row r="213" spans="3:19" ht="17.45" customHeight="1" x14ac:dyDescent="0.25">
      <c r="C213" s="188"/>
      <c r="D213" s="189"/>
      <c r="E213" s="178"/>
      <c r="F213" s="178"/>
      <c r="G213" s="190">
        <f>DATOS!$E$13</f>
        <v>1</v>
      </c>
      <c r="H213" s="178"/>
      <c r="I213" s="191"/>
      <c r="J213" s="178"/>
      <c r="K213" s="178"/>
      <c r="L213" s="178"/>
      <c r="M213" s="178"/>
      <c r="N213" s="160" t="str">
        <f t="shared" si="18"/>
        <v/>
      </c>
      <c r="P213" s="160" t="str">
        <f t="shared" si="19"/>
        <v/>
      </c>
      <c r="Q213" s="160">
        <f t="shared" si="17"/>
        <v>0</v>
      </c>
      <c r="R213" s="160" t="str">
        <f t="shared" si="20"/>
        <v/>
      </c>
      <c r="S213" s="160" t="str">
        <f t="shared" si="21"/>
        <v/>
      </c>
    </row>
    <row r="214" spans="3:19" ht="17.45" customHeight="1" x14ac:dyDescent="0.25">
      <c r="C214" s="188"/>
      <c r="D214" s="189"/>
      <c r="E214" s="178"/>
      <c r="F214" s="178"/>
      <c r="G214" s="190">
        <f>DATOS!$E$13</f>
        <v>1</v>
      </c>
      <c r="H214" s="178"/>
      <c r="I214" s="191"/>
      <c r="J214" s="178"/>
      <c r="K214" s="178"/>
      <c r="L214" s="178"/>
      <c r="M214" s="178"/>
      <c r="N214" s="160" t="str">
        <f t="shared" si="18"/>
        <v/>
      </c>
      <c r="P214" s="160" t="str">
        <f t="shared" si="19"/>
        <v/>
      </c>
      <c r="Q214" s="160">
        <f t="shared" si="17"/>
        <v>0</v>
      </c>
      <c r="R214" s="160" t="str">
        <f t="shared" si="20"/>
        <v/>
      </c>
      <c r="S214" s="160" t="str">
        <f t="shared" si="21"/>
        <v/>
      </c>
    </row>
    <row r="215" spans="3:19" ht="17.45" customHeight="1" x14ac:dyDescent="0.25">
      <c r="C215" s="188"/>
      <c r="D215" s="189"/>
      <c r="E215" s="178"/>
      <c r="F215" s="178"/>
      <c r="G215" s="190">
        <f>DATOS!$E$13</f>
        <v>1</v>
      </c>
      <c r="H215" s="178"/>
      <c r="I215" s="191"/>
      <c r="J215" s="178"/>
      <c r="K215" s="178"/>
      <c r="L215" s="178"/>
      <c r="M215" s="178"/>
      <c r="N215" s="160" t="str">
        <f t="shared" si="18"/>
        <v/>
      </c>
      <c r="P215" s="160" t="str">
        <f t="shared" si="19"/>
        <v/>
      </c>
      <c r="Q215" s="160">
        <f t="shared" si="17"/>
        <v>0</v>
      </c>
      <c r="R215" s="160" t="str">
        <f t="shared" si="20"/>
        <v/>
      </c>
      <c r="S215" s="160" t="str">
        <f t="shared" si="21"/>
        <v/>
      </c>
    </row>
    <row r="216" spans="3:19" ht="17.45" customHeight="1" x14ac:dyDescent="0.25">
      <c r="C216" s="188"/>
      <c r="D216" s="189"/>
      <c r="E216" s="178"/>
      <c r="F216" s="178"/>
      <c r="G216" s="190">
        <f>DATOS!$E$13</f>
        <v>1</v>
      </c>
      <c r="H216" s="178"/>
      <c r="I216" s="191"/>
      <c r="J216" s="178"/>
      <c r="K216" s="178"/>
      <c r="L216" s="178"/>
      <c r="M216" s="178"/>
      <c r="N216" s="160" t="str">
        <f t="shared" si="18"/>
        <v/>
      </c>
      <c r="P216" s="160" t="str">
        <f t="shared" si="19"/>
        <v/>
      </c>
      <c r="Q216" s="160">
        <f t="shared" si="17"/>
        <v>0</v>
      </c>
      <c r="R216" s="160" t="str">
        <f t="shared" si="20"/>
        <v/>
      </c>
      <c r="S216" s="160" t="str">
        <f t="shared" si="21"/>
        <v/>
      </c>
    </row>
    <row r="217" spans="3:19" ht="17.45" customHeight="1" x14ac:dyDescent="0.25">
      <c r="C217" s="188"/>
      <c r="D217" s="189"/>
      <c r="E217" s="178"/>
      <c r="F217" s="178"/>
      <c r="G217" s="190">
        <f>DATOS!$E$13</f>
        <v>1</v>
      </c>
      <c r="H217" s="178"/>
      <c r="I217" s="191"/>
      <c r="J217" s="178"/>
      <c r="K217" s="178"/>
      <c r="L217" s="178"/>
      <c r="M217" s="178"/>
      <c r="N217" s="160" t="str">
        <f t="shared" si="18"/>
        <v/>
      </c>
      <c r="P217" s="160" t="str">
        <f t="shared" si="19"/>
        <v/>
      </c>
      <c r="Q217" s="160">
        <f t="shared" si="17"/>
        <v>0</v>
      </c>
      <c r="R217" s="160" t="str">
        <f t="shared" si="20"/>
        <v/>
      </c>
      <c r="S217" s="160" t="str">
        <f t="shared" si="21"/>
        <v/>
      </c>
    </row>
    <row r="218" spans="3:19" ht="17.45" customHeight="1" x14ac:dyDescent="0.25">
      <c r="C218" s="188"/>
      <c r="D218" s="189"/>
      <c r="E218" s="178"/>
      <c r="F218" s="178"/>
      <c r="G218" s="190">
        <f>DATOS!$E$13</f>
        <v>1</v>
      </c>
      <c r="H218" s="178"/>
      <c r="I218" s="191"/>
      <c r="J218" s="178"/>
      <c r="K218" s="178"/>
      <c r="L218" s="178"/>
      <c r="M218" s="178"/>
      <c r="N218" s="160" t="str">
        <f t="shared" si="18"/>
        <v/>
      </c>
      <c r="P218" s="160" t="str">
        <f t="shared" si="19"/>
        <v/>
      </c>
      <c r="Q218" s="160">
        <f t="shared" si="17"/>
        <v>0</v>
      </c>
      <c r="R218" s="160" t="str">
        <f t="shared" si="20"/>
        <v/>
      </c>
      <c r="S218" s="160" t="str">
        <f t="shared" si="21"/>
        <v/>
      </c>
    </row>
    <row r="219" spans="3:19" ht="17.45" customHeight="1" x14ac:dyDescent="0.25">
      <c r="C219" s="188"/>
      <c r="D219" s="189"/>
      <c r="E219" s="178"/>
      <c r="F219" s="178"/>
      <c r="G219" s="190">
        <f>DATOS!$E$13</f>
        <v>1</v>
      </c>
      <c r="H219" s="178"/>
      <c r="I219" s="191"/>
      <c r="J219" s="178"/>
      <c r="K219" s="178"/>
      <c r="L219" s="178"/>
      <c r="M219" s="178"/>
      <c r="N219" s="160" t="str">
        <f t="shared" si="18"/>
        <v/>
      </c>
      <c r="P219" s="160" t="str">
        <f t="shared" si="19"/>
        <v/>
      </c>
      <c r="Q219" s="160">
        <f t="shared" si="17"/>
        <v>0</v>
      </c>
      <c r="R219" s="160" t="str">
        <f t="shared" si="20"/>
        <v/>
      </c>
      <c r="S219" s="160" t="str">
        <f t="shared" si="21"/>
        <v/>
      </c>
    </row>
    <row r="220" spans="3:19" ht="17.45" customHeight="1" x14ac:dyDescent="0.25">
      <c r="C220" s="188"/>
      <c r="D220" s="189"/>
      <c r="E220" s="178"/>
      <c r="F220" s="178"/>
      <c r="G220" s="190">
        <f>DATOS!$E$13</f>
        <v>1</v>
      </c>
      <c r="H220" s="178"/>
      <c r="I220" s="191"/>
      <c r="J220" s="178"/>
      <c r="K220" s="178"/>
      <c r="L220" s="178"/>
      <c r="M220" s="178"/>
      <c r="N220" s="160" t="str">
        <f t="shared" si="18"/>
        <v/>
      </c>
      <c r="P220" s="160" t="str">
        <f t="shared" si="19"/>
        <v/>
      </c>
      <c r="Q220" s="160">
        <f t="shared" si="17"/>
        <v>0</v>
      </c>
      <c r="R220" s="160" t="str">
        <f t="shared" si="20"/>
        <v/>
      </c>
      <c r="S220" s="160" t="str">
        <f t="shared" si="21"/>
        <v/>
      </c>
    </row>
    <row r="221" spans="3:19" ht="17.45" customHeight="1" x14ac:dyDescent="0.25">
      <c r="C221" s="188"/>
      <c r="D221" s="189"/>
      <c r="E221" s="178"/>
      <c r="F221" s="178"/>
      <c r="G221" s="190">
        <f>DATOS!$E$13</f>
        <v>1</v>
      </c>
      <c r="H221" s="178"/>
      <c r="I221" s="191"/>
      <c r="J221" s="178"/>
      <c r="K221" s="178"/>
      <c r="L221" s="178"/>
      <c r="M221" s="178"/>
      <c r="N221" s="160" t="str">
        <f t="shared" si="18"/>
        <v/>
      </c>
      <c r="P221" s="160" t="str">
        <f t="shared" si="19"/>
        <v/>
      </c>
      <c r="Q221" s="160">
        <f t="shared" si="17"/>
        <v>0</v>
      </c>
      <c r="R221" s="160" t="str">
        <f t="shared" si="20"/>
        <v/>
      </c>
      <c r="S221" s="160" t="str">
        <f t="shared" si="21"/>
        <v/>
      </c>
    </row>
    <row r="222" spans="3:19" ht="17.45" customHeight="1" x14ac:dyDescent="0.25">
      <c r="C222" s="188"/>
      <c r="D222" s="189"/>
      <c r="E222" s="178"/>
      <c r="F222" s="178"/>
      <c r="G222" s="190">
        <f>DATOS!$E$13</f>
        <v>1</v>
      </c>
      <c r="H222" s="178"/>
      <c r="I222" s="191"/>
      <c r="J222" s="178"/>
      <c r="K222" s="178"/>
      <c r="L222" s="178"/>
      <c r="M222" s="178"/>
      <c r="N222" s="160" t="str">
        <f t="shared" si="18"/>
        <v/>
      </c>
      <c r="P222" s="160" t="str">
        <f t="shared" si="19"/>
        <v/>
      </c>
      <c r="Q222" s="160">
        <f t="shared" si="17"/>
        <v>0</v>
      </c>
      <c r="R222" s="160" t="str">
        <f t="shared" si="20"/>
        <v/>
      </c>
      <c r="S222" s="160" t="str">
        <f t="shared" si="21"/>
        <v/>
      </c>
    </row>
    <row r="223" spans="3:19" ht="17.45" customHeight="1" x14ac:dyDescent="0.25">
      <c r="C223" s="188"/>
      <c r="D223" s="189"/>
      <c r="E223" s="178"/>
      <c r="F223" s="178"/>
      <c r="G223" s="190">
        <f>DATOS!$E$13</f>
        <v>1</v>
      </c>
      <c r="H223" s="178"/>
      <c r="I223" s="191"/>
      <c r="J223" s="178"/>
      <c r="K223" s="178"/>
      <c r="L223" s="178"/>
      <c r="M223" s="178"/>
      <c r="N223" s="160" t="str">
        <f t="shared" si="18"/>
        <v/>
      </c>
      <c r="P223" s="160" t="str">
        <f t="shared" si="19"/>
        <v/>
      </c>
      <c r="Q223" s="160">
        <f t="shared" si="17"/>
        <v>0</v>
      </c>
      <c r="R223" s="160" t="str">
        <f t="shared" si="20"/>
        <v/>
      </c>
      <c r="S223" s="160" t="str">
        <f t="shared" si="21"/>
        <v/>
      </c>
    </row>
    <row r="224" spans="3:19" ht="17.45" customHeight="1" x14ac:dyDescent="0.25">
      <c r="C224" s="188"/>
      <c r="D224" s="189"/>
      <c r="E224" s="178"/>
      <c r="F224" s="178"/>
      <c r="G224" s="190">
        <f>DATOS!$E$13</f>
        <v>1</v>
      </c>
      <c r="H224" s="178"/>
      <c r="I224" s="191"/>
      <c r="J224" s="178"/>
      <c r="K224" s="178"/>
      <c r="L224" s="178"/>
      <c r="M224" s="178"/>
      <c r="N224" s="160" t="str">
        <f t="shared" si="18"/>
        <v/>
      </c>
      <c r="P224" s="160" t="str">
        <f t="shared" si="19"/>
        <v/>
      </c>
      <c r="Q224" s="160">
        <f t="shared" si="17"/>
        <v>0</v>
      </c>
      <c r="R224" s="160" t="str">
        <f t="shared" si="20"/>
        <v/>
      </c>
      <c r="S224" s="160" t="str">
        <f t="shared" si="21"/>
        <v/>
      </c>
    </row>
    <row r="225" spans="3:19" ht="17.45" customHeight="1" x14ac:dyDescent="0.25">
      <c r="C225" s="188"/>
      <c r="D225" s="189"/>
      <c r="E225" s="178"/>
      <c r="F225" s="178"/>
      <c r="G225" s="190">
        <f>DATOS!$E$13</f>
        <v>1</v>
      </c>
      <c r="H225" s="178"/>
      <c r="I225" s="191"/>
      <c r="J225" s="178"/>
      <c r="K225" s="178"/>
      <c r="L225" s="178"/>
      <c r="M225" s="178"/>
      <c r="N225" s="160" t="str">
        <f t="shared" si="18"/>
        <v/>
      </c>
      <c r="P225" s="160" t="str">
        <f t="shared" si="19"/>
        <v/>
      </c>
      <c r="Q225" s="160">
        <f t="shared" si="17"/>
        <v>0</v>
      </c>
      <c r="R225" s="160" t="str">
        <f t="shared" si="20"/>
        <v/>
      </c>
      <c r="S225" s="160" t="str">
        <f t="shared" si="21"/>
        <v/>
      </c>
    </row>
    <row r="226" spans="3:19" ht="17.45" customHeight="1" x14ac:dyDescent="0.25">
      <c r="C226" s="188"/>
      <c r="D226" s="189"/>
      <c r="E226" s="178"/>
      <c r="F226" s="178"/>
      <c r="G226" s="190">
        <f>DATOS!$E$13</f>
        <v>1</v>
      </c>
      <c r="H226" s="178"/>
      <c r="I226" s="191"/>
      <c r="J226" s="178"/>
      <c r="K226" s="178"/>
      <c r="L226" s="178"/>
      <c r="M226" s="178"/>
      <c r="N226" s="160" t="str">
        <f t="shared" si="18"/>
        <v/>
      </c>
      <c r="P226" s="160" t="str">
        <f t="shared" si="19"/>
        <v/>
      </c>
      <c r="Q226" s="160">
        <f t="shared" si="17"/>
        <v>0</v>
      </c>
      <c r="R226" s="160" t="str">
        <f t="shared" si="20"/>
        <v/>
      </c>
      <c r="S226" s="160" t="str">
        <f t="shared" si="21"/>
        <v/>
      </c>
    </row>
    <row r="227" spans="3:19" ht="17.45" customHeight="1" x14ac:dyDescent="0.25">
      <c r="C227" s="188"/>
      <c r="D227" s="189"/>
      <c r="E227" s="178"/>
      <c r="F227" s="178"/>
      <c r="G227" s="190">
        <f>DATOS!$E$13</f>
        <v>1</v>
      </c>
      <c r="H227" s="178"/>
      <c r="I227" s="191"/>
      <c r="J227" s="178"/>
      <c r="K227" s="178"/>
      <c r="L227" s="178"/>
      <c r="M227" s="178"/>
      <c r="N227" s="160" t="str">
        <f t="shared" si="18"/>
        <v/>
      </c>
      <c r="P227" s="160" t="str">
        <f t="shared" si="19"/>
        <v/>
      </c>
      <c r="Q227" s="160">
        <f t="shared" si="17"/>
        <v>0</v>
      </c>
      <c r="R227" s="160" t="str">
        <f t="shared" si="20"/>
        <v/>
      </c>
      <c r="S227" s="160" t="str">
        <f t="shared" si="21"/>
        <v/>
      </c>
    </row>
    <row r="228" spans="3:19" ht="17.45" customHeight="1" x14ac:dyDescent="0.25">
      <c r="C228" s="188"/>
      <c r="D228" s="189"/>
      <c r="E228" s="178"/>
      <c r="F228" s="178"/>
      <c r="G228" s="190">
        <f>DATOS!$E$13</f>
        <v>1</v>
      </c>
      <c r="H228" s="178"/>
      <c r="I228" s="191"/>
      <c r="J228" s="178"/>
      <c r="K228" s="178"/>
      <c r="L228" s="178"/>
      <c r="M228" s="178"/>
      <c r="N228" s="160" t="str">
        <f t="shared" si="18"/>
        <v/>
      </c>
      <c r="P228" s="160" t="str">
        <f t="shared" si="19"/>
        <v/>
      </c>
      <c r="Q228" s="160">
        <f t="shared" si="17"/>
        <v>0</v>
      </c>
      <c r="R228" s="160" t="str">
        <f t="shared" si="20"/>
        <v/>
      </c>
      <c r="S228" s="160" t="str">
        <f t="shared" si="21"/>
        <v/>
      </c>
    </row>
    <row r="229" spans="3:19" ht="17.45" customHeight="1" x14ac:dyDescent="0.25">
      <c r="C229" s="188"/>
      <c r="D229" s="189"/>
      <c r="E229" s="178"/>
      <c r="F229" s="178"/>
      <c r="G229" s="190">
        <f>DATOS!$E$13</f>
        <v>1</v>
      </c>
      <c r="H229" s="178"/>
      <c r="I229" s="191"/>
      <c r="J229" s="178"/>
      <c r="K229" s="178"/>
      <c r="L229" s="178"/>
      <c r="M229" s="178"/>
      <c r="N229" s="160" t="str">
        <f t="shared" si="18"/>
        <v/>
      </c>
      <c r="P229" s="160" t="str">
        <f t="shared" si="19"/>
        <v/>
      </c>
      <c r="Q229" s="160">
        <f t="shared" si="17"/>
        <v>0</v>
      </c>
      <c r="R229" s="160" t="str">
        <f t="shared" si="20"/>
        <v/>
      </c>
      <c r="S229" s="160" t="str">
        <f t="shared" si="21"/>
        <v/>
      </c>
    </row>
    <row r="230" spans="3:19" ht="17.45" customHeight="1" x14ac:dyDescent="0.25">
      <c r="C230" s="188"/>
      <c r="D230" s="189"/>
      <c r="E230" s="178"/>
      <c r="F230" s="178"/>
      <c r="G230" s="190">
        <f>DATOS!$E$13</f>
        <v>1</v>
      </c>
      <c r="H230" s="178"/>
      <c r="I230" s="191"/>
      <c r="J230" s="178"/>
      <c r="K230" s="178"/>
      <c r="L230" s="178"/>
      <c r="M230" s="178"/>
      <c r="N230" s="160" t="str">
        <f t="shared" si="18"/>
        <v/>
      </c>
      <c r="P230" s="160" t="str">
        <f t="shared" si="19"/>
        <v/>
      </c>
      <c r="Q230" s="160">
        <f t="shared" si="17"/>
        <v>0</v>
      </c>
      <c r="R230" s="160" t="str">
        <f t="shared" si="20"/>
        <v/>
      </c>
      <c r="S230" s="160" t="str">
        <f t="shared" si="21"/>
        <v/>
      </c>
    </row>
    <row r="231" spans="3:19" ht="17.45" customHeight="1" x14ac:dyDescent="0.25">
      <c r="C231" s="188"/>
      <c r="D231" s="189"/>
      <c r="E231" s="178"/>
      <c r="F231" s="178"/>
      <c r="G231" s="190">
        <f>DATOS!$E$13</f>
        <v>1</v>
      </c>
      <c r="H231" s="178"/>
      <c r="I231" s="191"/>
      <c r="J231" s="178"/>
      <c r="K231" s="178"/>
      <c r="L231" s="178"/>
      <c r="M231" s="178"/>
      <c r="N231" s="160" t="str">
        <f t="shared" si="18"/>
        <v/>
      </c>
      <c r="P231" s="160" t="str">
        <f t="shared" si="19"/>
        <v/>
      </c>
      <c r="Q231" s="160">
        <f t="shared" si="17"/>
        <v>0</v>
      </c>
      <c r="R231" s="160" t="str">
        <f t="shared" si="20"/>
        <v/>
      </c>
      <c r="S231" s="160" t="str">
        <f t="shared" si="21"/>
        <v/>
      </c>
    </row>
    <row r="232" spans="3:19" ht="17.45" customHeight="1" x14ac:dyDescent="0.25">
      <c r="C232" s="188"/>
      <c r="D232" s="189"/>
      <c r="E232" s="178"/>
      <c r="F232" s="178"/>
      <c r="G232" s="190">
        <f>DATOS!$E$13</f>
        <v>1</v>
      </c>
      <c r="H232" s="178"/>
      <c r="I232" s="191"/>
      <c r="J232" s="178"/>
      <c r="K232" s="178"/>
      <c r="L232" s="178"/>
      <c r="M232" s="178"/>
      <c r="N232" s="160" t="str">
        <f t="shared" si="18"/>
        <v/>
      </c>
      <c r="P232" s="160" t="str">
        <f t="shared" si="19"/>
        <v/>
      </c>
      <c r="Q232" s="160">
        <f t="shared" si="17"/>
        <v>0</v>
      </c>
      <c r="R232" s="160" t="str">
        <f t="shared" si="20"/>
        <v/>
      </c>
      <c r="S232" s="160" t="str">
        <f t="shared" si="21"/>
        <v/>
      </c>
    </row>
    <row r="233" spans="3:19" ht="17.45" customHeight="1" x14ac:dyDescent="0.25">
      <c r="C233" s="188"/>
      <c r="D233" s="189"/>
      <c r="E233" s="178"/>
      <c r="F233" s="178"/>
      <c r="G233" s="190">
        <f>DATOS!$E$13</f>
        <v>1</v>
      </c>
      <c r="H233" s="178"/>
      <c r="I233" s="191"/>
      <c r="J233" s="178"/>
      <c r="K233" s="178"/>
      <c r="L233" s="178"/>
      <c r="M233" s="178"/>
      <c r="N233" s="160" t="str">
        <f t="shared" si="18"/>
        <v/>
      </c>
      <c r="P233" s="160" t="str">
        <f t="shared" si="19"/>
        <v/>
      </c>
      <c r="Q233" s="160">
        <f t="shared" si="17"/>
        <v>0</v>
      </c>
      <c r="R233" s="160" t="str">
        <f t="shared" si="20"/>
        <v/>
      </c>
      <c r="S233" s="160" t="str">
        <f t="shared" si="21"/>
        <v/>
      </c>
    </row>
    <row r="234" spans="3:19" ht="17.45" customHeight="1" x14ac:dyDescent="0.25">
      <c r="C234" s="188"/>
      <c r="D234" s="189"/>
      <c r="E234" s="178"/>
      <c r="F234" s="178"/>
      <c r="G234" s="190">
        <f>DATOS!$E$13</f>
        <v>1</v>
      </c>
      <c r="H234" s="178"/>
      <c r="I234" s="191"/>
      <c r="J234" s="178"/>
      <c r="K234" s="178"/>
      <c r="L234" s="178"/>
      <c r="M234" s="178"/>
      <c r="N234" s="160" t="str">
        <f t="shared" si="18"/>
        <v/>
      </c>
      <c r="P234" s="160" t="str">
        <f t="shared" si="19"/>
        <v/>
      </c>
      <c r="Q234" s="160">
        <f t="shared" si="17"/>
        <v>0</v>
      </c>
      <c r="R234" s="160" t="str">
        <f t="shared" si="20"/>
        <v/>
      </c>
      <c r="S234" s="160" t="str">
        <f t="shared" si="21"/>
        <v/>
      </c>
    </row>
    <row r="235" spans="3:19" ht="17.45" customHeight="1" x14ac:dyDescent="0.25">
      <c r="C235" s="188"/>
      <c r="D235" s="189"/>
      <c r="E235" s="178"/>
      <c r="F235" s="178"/>
      <c r="G235" s="190">
        <f>DATOS!$E$13</f>
        <v>1</v>
      </c>
      <c r="H235" s="178"/>
      <c r="I235" s="191"/>
      <c r="J235" s="178"/>
      <c r="K235" s="178"/>
      <c r="L235" s="178"/>
      <c r="M235" s="178"/>
      <c r="N235" s="160" t="str">
        <f t="shared" si="18"/>
        <v/>
      </c>
      <c r="P235" s="160" t="str">
        <f t="shared" si="19"/>
        <v/>
      </c>
      <c r="Q235" s="160">
        <f t="shared" si="17"/>
        <v>0</v>
      </c>
      <c r="R235" s="160" t="str">
        <f t="shared" si="20"/>
        <v/>
      </c>
      <c r="S235" s="160" t="str">
        <f t="shared" si="21"/>
        <v/>
      </c>
    </row>
    <row r="236" spans="3:19" ht="17.45" customHeight="1" x14ac:dyDescent="0.25">
      <c r="C236" s="188"/>
      <c r="D236" s="189"/>
      <c r="E236" s="178"/>
      <c r="F236" s="178"/>
      <c r="G236" s="190">
        <f>DATOS!$E$13</f>
        <v>1</v>
      </c>
      <c r="H236" s="178"/>
      <c r="I236" s="191"/>
      <c r="J236" s="178"/>
      <c r="K236" s="178"/>
      <c r="L236" s="178"/>
      <c r="M236" s="178"/>
      <c r="N236" s="160" t="str">
        <f t="shared" si="18"/>
        <v/>
      </c>
      <c r="P236" s="160" t="str">
        <f t="shared" si="19"/>
        <v/>
      </c>
      <c r="Q236" s="160">
        <f t="shared" si="17"/>
        <v>0</v>
      </c>
      <c r="R236" s="160" t="str">
        <f t="shared" si="20"/>
        <v/>
      </c>
      <c r="S236" s="160" t="str">
        <f t="shared" si="21"/>
        <v/>
      </c>
    </row>
    <row r="237" spans="3:19" ht="17.45" customHeight="1" x14ac:dyDescent="0.25">
      <c r="C237" s="188"/>
      <c r="D237" s="189"/>
      <c r="E237" s="178"/>
      <c r="F237" s="178"/>
      <c r="G237" s="190">
        <f>DATOS!$E$13</f>
        <v>1</v>
      </c>
      <c r="H237" s="178"/>
      <c r="I237" s="191"/>
      <c r="J237" s="178"/>
      <c r="K237" s="178"/>
      <c r="L237" s="178"/>
      <c r="M237" s="178"/>
      <c r="N237" s="160" t="str">
        <f t="shared" si="18"/>
        <v/>
      </c>
      <c r="P237" s="160" t="str">
        <f t="shared" si="19"/>
        <v/>
      </c>
      <c r="Q237" s="160">
        <f t="shared" si="17"/>
        <v>0</v>
      </c>
      <c r="R237" s="160" t="str">
        <f t="shared" si="20"/>
        <v/>
      </c>
      <c r="S237" s="160" t="str">
        <f t="shared" si="21"/>
        <v/>
      </c>
    </row>
    <row r="238" spans="3:19" ht="17.45" customHeight="1" x14ac:dyDescent="0.25">
      <c r="C238" s="188"/>
      <c r="D238" s="189"/>
      <c r="E238" s="178"/>
      <c r="F238" s="178"/>
      <c r="G238" s="190">
        <f>DATOS!$E$13</f>
        <v>1</v>
      </c>
      <c r="H238" s="178"/>
      <c r="I238" s="191"/>
      <c r="J238" s="178"/>
      <c r="K238" s="178"/>
      <c r="L238" s="178"/>
      <c r="M238" s="178"/>
      <c r="N238" s="160" t="str">
        <f t="shared" si="18"/>
        <v/>
      </c>
      <c r="P238" s="160" t="str">
        <f t="shared" si="19"/>
        <v/>
      </c>
      <c r="Q238" s="160">
        <f t="shared" si="17"/>
        <v>0</v>
      </c>
      <c r="R238" s="160" t="str">
        <f t="shared" si="20"/>
        <v/>
      </c>
      <c r="S238" s="160" t="str">
        <f t="shared" si="21"/>
        <v/>
      </c>
    </row>
    <row r="239" spans="3:19" ht="17.45" customHeight="1" x14ac:dyDescent="0.25">
      <c r="C239" s="188"/>
      <c r="D239" s="189"/>
      <c r="E239" s="178"/>
      <c r="F239" s="178"/>
      <c r="G239" s="190">
        <f>DATOS!$E$13</f>
        <v>1</v>
      </c>
      <c r="H239" s="178"/>
      <c r="I239" s="191"/>
      <c r="J239" s="178"/>
      <c r="K239" s="178"/>
      <c r="L239" s="178"/>
      <c r="M239" s="178"/>
      <c r="N239" s="160" t="str">
        <f t="shared" si="18"/>
        <v/>
      </c>
      <c r="P239" s="160" t="str">
        <f t="shared" si="19"/>
        <v/>
      </c>
      <c r="Q239" s="160">
        <f t="shared" si="17"/>
        <v>0</v>
      </c>
      <c r="R239" s="160" t="str">
        <f t="shared" si="20"/>
        <v/>
      </c>
      <c r="S239" s="160" t="str">
        <f t="shared" si="21"/>
        <v/>
      </c>
    </row>
    <row r="240" spans="3:19" ht="17.45" customHeight="1" x14ac:dyDescent="0.25">
      <c r="C240" s="188"/>
      <c r="D240" s="189"/>
      <c r="E240" s="178"/>
      <c r="F240" s="178"/>
      <c r="G240" s="190">
        <f>DATOS!$E$13</f>
        <v>1</v>
      </c>
      <c r="H240" s="178"/>
      <c r="I240" s="191"/>
      <c r="J240" s="178"/>
      <c r="K240" s="178"/>
      <c r="L240" s="178"/>
      <c r="M240" s="178"/>
      <c r="N240" s="160" t="str">
        <f t="shared" si="18"/>
        <v/>
      </c>
      <c r="P240" s="160" t="str">
        <f t="shared" si="19"/>
        <v/>
      </c>
      <c r="Q240" s="160">
        <f t="shared" si="17"/>
        <v>0</v>
      </c>
      <c r="R240" s="160" t="str">
        <f t="shared" si="20"/>
        <v/>
      </c>
      <c r="S240" s="160" t="str">
        <f t="shared" si="21"/>
        <v/>
      </c>
    </row>
    <row r="241" spans="3:19" ht="17.45" customHeight="1" x14ac:dyDescent="0.25">
      <c r="C241" s="188"/>
      <c r="D241" s="189"/>
      <c r="E241" s="178"/>
      <c r="F241" s="178"/>
      <c r="G241" s="190">
        <f>DATOS!$E$13</f>
        <v>1</v>
      </c>
      <c r="H241" s="178"/>
      <c r="I241" s="191"/>
      <c r="J241" s="178"/>
      <c r="K241" s="178"/>
      <c r="L241" s="178"/>
      <c r="M241" s="178"/>
      <c r="N241" s="160" t="str">
        <f t="shared" si="18"/>
        <v/>
      </c>
      <c r="P241" s="160" t="str">
        <f t="shared" si="19"/>
        <v/>
      </c>
      <c r="Q241" s="160">
        <f t="shared" si="17"/>
        <v>0</v>
      </c>
      <c r="R241" s="160" t="str">
        <f t="shared" si="20"/>
        <v/>
      </c>
      <c r="S241" s="160" t="str">
        <f t="shared" si="21"/>
        <v/>
      </c>
    </row>
    <row r="242" spans="3:19" ht="17.45" customHeight="1" x14ac:dyDescent="0.25">
      <c r="C242" s="188"/>
      <c r="D242" s="189"/>
      <c r="E242" s="178"/>
      <c r="F242" s="178"/>
      <c r="G242" s="190">
        <f>DATOS!$E$13</f>
        <v>1</v>
      </c>
      <c r="H242" s="178"/>
      <c r="I242" s="191"/>
      <c r="J242" s="178"/>
      <c r="K242" s="178"/>
      <c r="L242" s="178"/>
      <c r="M242" s="178"/>
      <c r="N242" s="160" t="str">
        <f t="shared" si="18"/>
        <v/>
      </c>
      <c r="P242" s="160" t="str">
        <f t="shared" si="19"/>
        <v/>
      </c>
      <c r="Q242" s="160">
        <f t="shared" si="17"/>
        <v>0</v>
      </c>
      <c r="R242" s="160" t="str">
        <f t="shared" si="20"/>
        <v/>
      </c>
      <c r="S242" s="160" t="str">
        <f t="shared" si="21"/>
        <v/>
      </c>
    </row>
    <row r="243" spans="3:19" ht="17.45" customHeight="1" x14ac:dyDescent="0.25">
      <c r="C243" s="188"/>
      <c r="D243" s="189"/>
      <c r="E243" s="178"/>
      <c r="F243" s="178"/>
      <c r="G243" s="190">
        <f>DATOS!$E$13</f>
        <v>1</v>
      </c>
      <c r="H243" s="178"/>
      <c r="I243" s="191"/>
      <c r="J243" s="178"/>
      <c r="K243" s="178"/>
      <c r="L243" s="178"/>
      <c r="M243" s="178"/>
      <c r="N243" s="160" t="str">
        <f t="shared" si="18"/>
        <v/>
      </c>
      <c r="P243" s="160" t="str">
        <f t="shared" si="19"/>
        <v/>
      </c>
      <c r="Q243" s="160">
        <f t="shared" si="17"/>
        <v>0</v>
      </c>
      <c r="R243" s="160" t="str">
        <f t="shared" si="20"/>
        <v/>
      </c>
      <c r="S243" s="160" t="str">
        <f t="shared" si="21"/>
        <v/>
      </c>
    </row>
    <row r="244" spans="3:19" ht="17.45" customHeight="1" x14ac:dyDescent="0.25">
      <c r="C244" s="188"/>
      <c r="D244" s="189"/>
      <c r="E244" s="178"/>
      <c r="F244" s="178"/>
      <c r="G244" s="190">
        <f>DATOS!$E$13</f>
        <v>1</v>
      </c>
      <c r="H244" s="178"/>
      <c r="I244" s="191"/>
      <c r="J244" s="178"/>
      <c r="K244" s="178"/>
      <c r="L244" s="178"/>
      <c r="M244" s="178"/>
      <c r="N244" s="160" t="str">
        <f t="shared" si="18"/>
        <v/>
      </c>
      <c r="P244" s="160" t="str">
        <f t="shared" si="19"/>
        <v/>
      </c>
      <c r="Q244" s="160">
        <f t="shared" si="17"/>
        <v>0</v>
      </c>
      <c r="R244" s="160" t="str">
        <f t="shared" si="20"/>
        <v/>
      </c>
      <c r="S244" s="160" t="str">
        <f t="shared" si="21"/>
        <v/>
      </c>
    </row>
    <row r="245" spans="3:19" ht="17.45" customHeight="1" x14ac:dyDescent="0.25">
      <c r="C245" s="188"/>
      <c r="D245" s="189"/>
      <c r="E245" s="178"/>
      <c r="F245" s="178"/>
      <c r="G245" s="190">
        <f>DATOS!$E$13</f>
        <v>1</v>
      </c>
      <c r="H245" s="178"/>
      <c r="I245" s="191"/>
      <c r="J245" s="178"/>
      <c r="K245" s="178"/>
      <c r="L245" s="178"/>
      <c r="M245" s="178"/>
      <c r="N245" s="160" t="str">
        <f t="shared" si="18"/>
        <v/>
      </c>
      <c r="P245" s="160" t="str">
        <f t="shared" si="19"/>
        <v/>
      </c>
      <c r="Q245" s="160">
        <f t="shared" si="17"/>
        <v>0</v>
      </c>
      <c r="R245" s="160" t="str">
        <f t="shared" si="20"/>
        <v/>
      </c>
      <c r="S245" s="160" t="str">
        <f t="shared" si="21"/>
        <v/>
      </c>
    </row>
    <row r="246" spans="3:19" ht="17.45" customHeight="1" x14ac:dyDescent="0.25">
      <c r="C246" s="188"/>
      <c r="D246" s="189"/>
      <c r="E246" s="178"/>
      <c r="F246" s="178"/>
      <c r="G246" s="190">
        <f>DATOS!$E$13</f>
        <v>1</v>
      </c>
      <c r="H246" s="178"/>
      <c r="I246" s="191"/>
      <c r="J246" s="178"/>
      <c r="K246" s="178"/>
      <c r="L246" s="178"/>
      <c r="M246" s="178"/>
      <c r="N246" s="160" t="str">
        <f t="shared" si="18"/>
        <v/>
      </c>
      <c r="P246" s="160" t="str">
        <f t="shared" si="19"/>
        <v/>
      </c>
      <c r="Q246" s="160">
        <f t="shared" si="17"/>
        <v>0</v>
      </c>
      <c r="R246" s="160" t="str">
        <f t="shared" si="20"/>
        <v/>
      </c>
      <c r="S246" s="160" t="str">
        <f t="shared" si="21"/>
        <v/>
      </c>
    </row>
    <row r="247" spans="3:19" ht="17.45" customHeight="1" x14ac:dyDescent="0.25">
      <c r="C247" s="188"/>
      <c r="D247" s="189"/>
      <c r="E247" s="178"/>
      <c r="F247" s="178"/>
      <c r="G247" s="190">
        <f>DATOS!$E$13</f>
        <v>1</v>
      </c>
      <c r="H247" s="178"/>
      <c r="I247" s="191"/>
      <c r="J247" s="178"/>
      <c r="K247" s="178"/>
      <c r="L247" s="178"/>
      <c r="M247" s="178"/>
      <c r="N247" s="160" t="str">
        <f t="shared" si="18"/>
        <v/>
      </c>
      <c r="P247" s="160" t="str">
        <f t="shared" si="19"/>
        <v/>
      </c>
      <c r="Q247" s="160">
        <f t="shared" si="17"/>
        <v>0</v>
      </c>
      <c r="R247" s="160" t="str">
        <f t="shared" si="20"/>
        <v/>
      </c>
      <c r="S247" s="160" t="str">
        <f t="shared" si="21"/>
        <v/>
      </c>
    </row>
    <row r="248" spans="3:19" ht="17.45" customHeight="1" x14ac:dyDescent="0.25">
      <c r="C248" s="188"/>
      <c r="D248" s="189"/>
      <c r="E248" s="178"/>
      <c r="F248" s="178"/>
      <c r="G248" s="190">
        <f>DATOS!$E$13</f>
        <v>1</v>
      </c>
      <c r="H248" s="178"/>
      <c r="I248" s="191"/>
      <c r="J248" s="178"/>
      <c r="K248" s="178"/>
      <c r="L248" s="178"/>
      <c r="M248" s="178"/>
      <c r="N248" s="160" t="str">
        <f t="shared" si="18"/>
        <v/>
      </c>
      <c r="P248" s="160" t="str">
        <f t="shared" si="19"/>
        <v/>
      </c>
      <c r="Q248" s="160">
        <f t="shared" si="17"/>
        <v>0</v>
      </c>
      <c r="R248" s="160" t="str">
        <f t="shared" si="20"/>
        <v/>
      </c>
      <c r="S248" s="160" t="str">
        <f t="shared" si="21"/>
        <v/>
      </c>
    </row>
    <row r="249" spans="3:19" ht="17.45" customHeight="1" x14ac:dyDescent="0.25">
      <c r="C249" s="188"/>
      <c r="D249" s="189"/>
      <c r="E249" s="178"/>
      <c r="F249" s="178"/>
      <c r="G249" s="190">
        <f>DATOS!$E$13</f>
        <v>1</v>
      </c>
      <c r="H249" s="178"/>
      <c r="I249" s="191"/>
      <c r="J249" s="178"/>
      <c r="K249" s="178"/>
      <c r="L249" s="178"/>
      <c r="M249" s="178"/>
      <c r="N249" s="160" t="str">
        <f t="shared" si="18"/>
        <v/>
      </c>
      <c r="P249" s="160" t="str">
        <f t="shared" si="19"/>
        <v/>
      </c>
      <c r="Q249" s="160">
        <f t="shared" si="17"/>
        <v>0</v>
      </c>
      <c r="R249" s="160" t="str">
        <f t="shared" si="20"/>
        <v/>
      </c>
      <c r="S249" s="160" t="str">
        <f t="shared" si="21"/>
        <v/>
      </c>
    </row>
    <row r="250" spans="3:19" ht="17.45" customHeight="1" x14ac:dyDescent="0.25">
      <c r="C250" s="188"/>
      <c r="D250" s="189"/>
      <c r="E250" s="178"/>
      <c r="F250" s="178"/>
      <c r="G250" s="190">
        <f>DATOS!$E$13</f>
        <v>1</v>
      </c>
      <c r="H250" s="178"/>
      <c r="I250" s="191"/>
      <c r="J250" s="178"/>
      <c r="K250" s="178"/>
      <c r="L250" s="178"/>
      <c r="M250" s="178"/>
      <c r="N250" s="160" t="str">
        <f t="shared" si="18"/>
        <v/>
      </c>
      <c r="P250" s="160" t="str">
        <f t="shared" si="19"/>
        <v/>
      </c>
      <c r="Q250" s="160">
        <f t="shared" si="17"/>
        <v>0</v>
      </c>
      <c r="R250" s="160" t="str">
        <f t="shared" si="20"/>
        <v/>
      </c>
      <c r="S250" s="160" t="str">
        <f t="shared" si="21"/>
        <v/>
      </c>
    </row>
    <row r="251" spans="3:19" ht="17.45" customHeight="1" x14ac:dyDescent="0.25">
      <c r="C251" s="188"/>
      <c r="D251" s="189"/>
      <c r="E251" s="178"/>
      <c r="F251" s="178"/>
      <c r="G251" s="190">
        <f>DATOS!$E$13</f>
        <v>1</v>
      </c>
      <c r="H251" s="178"/>
      <c r="I251" s="191"/>
      <c r="J251" s="178"/>
      <c r="K251" s="178"/>
      <c r="L251" s="178"/>
      <c r="M251" s="178"/>
      <c r="N251" s="160" t="str">
        <f t="shared" si="18"/>
        <v/>
      </c>
      <c r="P251" s="160" t="str">
        <f t="shared" si="19"/>
        <v/>
      </c>
      <c r="Q251" s="160">
        <f t="shared" si="17"/>
        <v>0</v>
      </c>
      <c r="R251" s="160" t="str">
        <f t="shared" si="20"/>
        <v/>
      </c>
      <c r="S251" s="160" t="str">
        <f t="shared" si="21"/>
        <v/>
      </c>
    </row>
    <row r="252" spans="3:19" ht="17.45" customHeight="1" x14ac:dyDescent="0.25">
      <c r="C252" s="188"/>
      <c r="D252" s="189"/>
      <c r="E252" s="178"/>
      <c r="F252" s="178"/>
      <c r="G252" s="190">
        <f>DATOS!$E$13</f>
        <v>1</v>
      </c>
      <c r="H252" s="178"/>
      <c r="I252" s="191"/>
      <c r="J252" s="178"/>
      <c r="K252" s="178"/>
      <c r="L252" s="178"/>
      <c r="M252" s="178"/>
      <c r="N252" s="160" t="str">
        <f t="shared" si="18"/>
        <v/>
      </c>
      <c r="P252" s="160" t="str">
        <f t="shared" si="19"/>
        <v/>
      </c>
      <c r="Q252" s="160">
        <f t="shared" si="17"/>
        <v>0</v>
      </c>
      <c r="R252" s="160" t="str">
        <f t="shared" si="20"/>
        <v/>
      </c>
      <c r="S252" s="160" t="str">
        <f t="shared" si="21"/>
        <v/>
      </c>
    </row>
    <row r="253" spans="3:19" ht="17.45" customHeight="1" x14ac:dyDescent="0.25">
      <c r="C253" s="188"/>
      <c r="D253" s="189"/>
      <c r="E253" s="178"/>
      <c r="F253" s="178"/>
      <c r="G253" s="190">
        <f>DATOS!$E$13</f>
        <v>1</v>
      </c>
      <c r="H253" s="178"/>
      <c r="I253" s="191"/>
      <c r="J253" s="178"/>
      <c r="K253" s="178"/>
      <c r="L253" s="178"/>
      <c r="M253" s="178"/>
      <c r="N253" s="160" t="str">
        <f t="shared" si="18"/>
        <v/>
      </c>
      <c r="P253" s="160" t="str">
        <f t="shared" si="19"/>
        <v/>
      </c>
      <c r="Q253" s="160">
        <f t="shared" si="17"/>
        <v>0</v>
      </c>
      <c r="R253" s="160" t="str">
        <f t="shared" si="20"/>
        <v/>
      </c>
      <c r="S253" s="160" t="str">
        <f t="shared" si="21"/>
        <v/>
      </c>
    </row>
    <row r="254" spans="3:19" ht="17.45" customHeight="1" x14ac:dyDescent="0.25">
      <c r="C254" s="188"/>
      <c r="D254" s="189"/>
      <c r="E254" s="178"/>
      <c r="F254" s="178"/>
      <c r="G254" s="190">
        <f>DATOS!$E$13</f>
        <v>1</v>
      </c>
      <c r="H254" s="178"/>
      <c r="I254" s="191"/>
      <c r="J254" s="178"/>
      <c r="K254" s="178"/>
      <c r="L254" s="178"/>
      <c r="M254" s="178"/>
      <c r="N254" s="160" t="str">
        <f t="shared" si="18"/>
        <v/>
      </c>
      <c r="P254" s="160" t="str">
        <f t="shared" si="19"/>
        <v/>
      </c>
      <c r="Q254" s="160">
        <f t="shared" si="17"/>
        <v>0</v>
      </c>
      <c r="R254" s="160" t="str">
        <f t="shared" si="20"/>
        <v/>
      </c>
      <c r="S254" s="160" t="str">
        <f t="shared" si="21"/>
        <v/>
      </c>
    </row>
    <row r="255" spans="3:19" ht="17.45" customHeight="1" x14ac:dyDescent="0.25">
      <c r="C255" s="188"/>
      <c r="D255" s="189"/>
      <c r="E255" s="178"/>
      <c r="F255" s="178"/>
      <c r="G255" s="190">
        <f>DATOS!$E$13</f>
        <v>1</v>
      </c>
      <c r="H255" s="178"/>
      <c r="I255" s="191"/>
      <c r="J255" s="178"/>
      <c r="K255" s="178"/>
      <c r="L255" s="178"/>
      <c r="M255" s="178"/>
      <c r="N255" s="160" t="str">
        <f t="shared" si="18"/>
        <v/>
      </c>
      <c r="P255" s="160" t="str">
        <f t="shared" si="19"/>
        <v/>
      </c>
      <c r="Q255" s="160">
        <f t="shared" si="17"/>
        <v>0</v>
      </c>
      <c r="R255" s="160" t="str">
        <f t="shared" si="20"/>
        <v/>
      </c>
      <c r="S255" s="160" t="str">
        <f t="shared" si="21"/>
        <v/>
      </c>
    </row>
    <row r="256" spans="3:19" ht="17.45" customHeight="1" x14ac:dyDescent="0.25">
      <c r="C256" s="188"/>
      <c r="D256" s="189"/>
      <c r="E256" s="178"/>
      <c r="F256" s="178"/>
      <c r="G256" s="190">
        <f>DATOS!$E$13</f>
        <v>1</v>
      </c>
      <c r="H256" s="178"/>
      <c r="I256" s="191"/>
      <c r="J256" s="178"/>
      <c r="K256" s="178"/>
      <c r="L256" s="178"/>
      <c r="M256" s="178"/>
      <c r="N256" s="160" t="str">
        <f t="shared" si="18"/>
        <v/>
      </c>
      <c r="P256" s="160" t="str">
        <f t="shared" si="19"/>
        <v/>
      </c>
      <c r="Q256" s="160">
        <f t="shared" si="17"/>
        <v>0</v>
      </c>
      <c r="R256" s="160" t="str">
        <f t="shared" si="20"/>
        <v/>
      </c>
      <c r="S256" s="160" t="str">
        <f t="shared" si="21"/>
        <v/>
      </c>
    </row>
    <row r="257" spans="3:19" ht="17.45" customHeight="1" x14ac:dyDescent="0.25">
      <c r="C257" s="188"/>
      <c r="D257" s="189"/>
      <c r="E257" s="178"/>
      <c r="F257" s="178"/>
      <c r="G257" s="190">
        <f>DATOS!$E$13</f>
        <v>1</v>
      </c>
      <c r="H257" s="178"/>
      <c r="I257" s="191"/>
      <c r="J257" s="178"/>
      <c r="K257" s="178"/>
      <c r="L257" s="178"/>
      <c r="M257" s="178"/>
      <c r="N257" s="160" t="str">
        <f t="shared" si="18"/>
        <v/>
      </c>
      <c r="P257" s="160" t="str">
        <f t="shared" si="19"/>
        <v/>
      </c>
      <c r="Q257" s="160">
        <f t="shared" si="17"/>
        <v>0</v>
      </c>
      <c r="R257" s="160" t="str">
        <f t="shared" si="20"/>
        <v/>
      </c>
      <c r="S257" s="160" t="str">
        <f t="shared" si="21"/>
        <v/>
      </c>
    </row>
    <row r="258" spans="3:19" ht="17.45" customHeight="1" x14ac:dyDescent="0.25">
      <c r="C258" s="188"/>
      <c r="D258" s="189"/>
      <c r="E258" s="178"/>
      <c r="F258" s="178"/>
      <c r="G258" s="190">
        <f>DATOS!$E$13</f>
        <v>1</v>
      </c>
      <c r="H258" s="178"/>
      <c r="I258" s="191"/>
      <c r="J258" s="178"/>
      <c r="K258" s="178"/>
      <c r="L258" s="178"/>
      <c r="M258" s="178"/>
      <c r="N258" s="160" t="str">
        <f t="shared" si="18"/>
        <v/>
      </c>
      <c r="P258" s="160" t="str">
        <f t="shared" si="19"/>
        <v/>
      </c>
      <c r="Q258" s="160">
        <f t="shared" si="17"/>
        <v>0</v>
      </c>
      <c r="R258" s="160" t="str">
        <f t="shared" si="20"/>
        <v/>
      </c>
      <c r="S258" s="160" t="str">
        <f t="shared" si="21"/>
        <v/>
      </c>
    </row>
    <row r="259" spans="3:19" ht="17.45" customHeight="1" x14ac:dyDescent="0.25">
      <c r="C259" s="188"/>
      <c r="D259" s="189"/>
      <c r="E259" s="178"/>
      <c r="F259" s="178"/>
      <c r="G259" s="190">
        <f>DATOS!$E$13</f>
        <v>1</v>
      </c>
      <c r="H259" s="178"/>
      <c r="I259" s="191"/>
      <c r="J259" s="178"/>
      <c r="K259" s="178"/>
      <c r="L259" s="178"/>
      <c r="M259" s="178"/>
      <c r="N259" s="160" t="str">
        <f t="shared" si="18"/>
        <v/>
      </c>
      <c r="P259" s="160" t="str">
        <f t="shared" si="19"/>
        <v/>
      </c>
      <c r="Q259" s="160">
        <f t="shared" si="17"/>
        <v>0</v>
      </c>
      <c r="R259" s="160" t="str">
        <f t="shared" si="20"/>
        <v/>
      </c>
      <c r="S259" s="160" t="str">
        <f t="shared" si="21"/>
        <v/>
      </c>
    </row>
    <row r="260" spans="3:19" ht="17.45" customHeight="1" x14ac:dyDescent="0.25">
      <c r="C260" s="188"/>
      <c r="D260" s="189"/>
      <c r="E260" s="178"/>
      <c r="F260" s="178"/>
      <c r="G260" s="190">
        <f>DATOS!$E$13</f>
        <v>1</v>
      </c>
      <c r="H260" s="178"/>
      <c r="I260" s="191"/>
      <c r="J260" s="178"/>
      <c r="K260" s="178"/>
      <c r="L260" s="178"/>
      <c r="M260" s="178"/>
      <c r="N260" s="160" t="str">
        <f t="shared" si="18"/>
        <v/>
      </c>
      <c r="P260" s="160" t="str">
        <f t="shared" si="19"/>
        <v/>
      </c>
      <c r="Q260" s="160">
        <f t="shared" si="17"/>
        <v>0</v>
      </c>
      <c r="R260" s="160" t="str">
        <f t="shared" si="20"/>
        <v/>
      </c>
      <c r="S260" s="160" t="str">
        <f t="shared" si="21"/>
        <v/>
      </c>
    </row>
    <row r="261" spans="3:19" ht="17.45" customHeight="1" x14ac:dyDescent="0.25">
      <c r="C261" s="188"/>
      <c r="D261" s="189"/>
      <c r="E261" s="178"/>
      <c r="F261" s="178"/>
      <c r="G261" s="190">
        <f>DATOS!$E$13</f>
        <v>1</v>
      </c>
      <c r="H261" s="178"/>
      <c r="I261" s="191"/>
      <c r="J261" s="178"/>
      <c r="K261" s="178"/>
      <c r="L261" s="178"/>
      <c r="M261" s="178"/>
      <c r="N261" s="160" t="str">
        <f t="shared" si="18"/>
        <v/>
      </c>
      <c r="P261" s="160" t="str">
        <f t="shared" si="19"/>
        <v/>
      </c>
      <c r="Q261" s="160">
        <f t="shared" si="17"/>
        <v>0</v>
      </c>
      <c r="R261" s="160" t="str">
        <f t="shared" si="20"/>
        <v/>
      </c>
      <c r="S261" s="160" t="str">
        <f t="shared" si="21"/>
        <v/>
      </c>
    </row>
    <row r="262" spans="3:19" ht="17.45" customHeight="1" x14ac:dyDescent="0.25">
      <c r="C262" s="188"/>
      <c r="D262" s="189"/>
      <c r="E262" s="178"/>
      <c r="F262" s="178"/>
      <c r="G262" s="190">
        <f>DATOS!$E$13</f>
        <v>1</v>
      </c>
      <c r="H262" s="178"/>
      <c r="I262" s="191"/>
      <c r="J262" s="178"/>
      <c r="K262" s="178"/>
      <c r="L262" s="178"/>
      <c r="M262" s="178"/>
      <c r="N262" s="160" t="str">
        <f t="shared" si="18"/>
        <v/>
      </c>
      <c r="P262" s="160" t="str">
        <f t="shared" si="19"/>
        <v/>
      </c>
      <c r="Q262" s="160">
        <f t="shared" si="17"/>
        <v>0</v>
      </c>
      <c r="R262" s="160" t="str">
        <f t="shared" si="20"/>
        <v/>
      </c>
      <c r="S262" s="160" t="str">
        <f t="shared" si="21"/>
        <v/>
      </c>
    </row>
    <row r="263" spans="3:19" ht="17.45" customHeight="1" x14ac:dyDescent="0.25">
      <c r="C263" s="188"/>
      <c r="D263" s="189"/>
      <c r="E263" s="178"/>
      <c r="F263" s="178"/>
      <c r="G263" s="190">
        <f>DATOS!$E$13</f>
        <v>1</v>
      </c>
      <c r="H263" s="178"/>
      <c r="I263" s="191"/>
      <c r="J263" s="178"/>
      <c r="K263" s="178"/>
      <c r="L263" s="178"/>
      <c r="M263" s="178"/>
      <c r="N263" s="160" t="str">
        <f t="shared" si="18"/>
        <v/>
      </c>
      <c r="P263" s="160" t="str">
        <f t="shared" si="19"/>
        <v/>
      </c>
      <c r="Q263" s="160">
        <f t="shared" si="17"/>
        <v>0</v>
      </c>
      <c r="R263" s="160" t="str">
        <f t="shared" si="20"/>
        <v/>
      </c>
      <c r="S263" s="160" t="str">
        <f t="shared" si="21"/>
        <v/>
      </c>
    </row>
    <row r="264" spans="3:19" ht="17.45" customHeight="1" x14ac:dyDescent="0.25">
      <c r="C264" s="188"/>
      <c r="D264" s="189"/>
      <c r="E264" s="178"/>
      <c r="F264" s="178"/>
      <c r="G264" s="190">
        <f>DATOS!$E$13</f>
        <v>1</v>
      </c>
      <c r="H264" s="178"/>
      <c r="I264" s="191"/>
      <c r="J264" s="178"/>
      <c r="K264" s="178"/>
      <c r="L264" s="178"/>
      <c r="M264" s="178"/>
      <c r="N264" s="160" t="str">
        <f t="shared" si="18"/>
        <v/>
      </c>
      <c r="P264" s="160" t="str">
        <f t="shared" si="19"/>
        <v/>
      </c>
      <c r="Q264" s="160">
        <f t="shared" si="17"/>
        <v>0</v>
      </c>
      <c r="R264" s="160" t="str">
        <f t="shared" si="20"/>
        <v/>
      </c>
      <c r="S264" s="160" t="str">
        <f t="shared" si="21"/>
        <v/>
      </c>
    </row>
    <row r="265" spans="3:19" ht="17.45" customHeight="1" x14ac:dyDescent="0.25">
      <c r="C265" s="188"/>
      <c r="D265" s="189"/>
      <c r="E265" s="178"/>
      <c r="F265" s="178"/>
      <c r="G265" s="190">
        <f>DATOS!$E$13</f>
        <v>1</v>
      </c>
      <c r="H265" s="178"/>
      <c r="I265" s="191"/>
      <c r="J265" s="178"/>
      <c r="K265" s="178"/>
      <c r="L265" s="178"/>
      <c r="M265" s="178"/>
      <c r="N265" s="160" t="str">
        <f t="shared" si="18"/>
        <v/>
      </c>
      <c r="P265" s="160" t="str">
        <f t="shared" si="19"/>
        <v/>
      </c>
      <c r="Q265" s="160">
        <f t="shared" si="17"/>
        <v>0</v>
      </c>
      <c r="R265" s="160" t="str">
        <f t="shared" si="20"/>
        <v/>
      </c>
      <c r="S265" s="160" t="str">
        <f t="shared" si="21"/>
        <v/>
      </c>
    </row>
    <row r="266" spans="3:19" ht="17.45" customHeight="1" x14ac:dyDescent="0.25">
      <c r="C266" s="188"/>
      <c r="D266" s="189"/>
      <c r="E266" s="178"/>
      <c r="F266" s="178"/>
      <c r="G266" s="190">
        <f>DATOS!$E$13</f>
        <v>1</v>
      </c>
      <c r="H266" s="178"/>
      <c r="I266" s="191"/>
      <c r="J266" s="178"/>
      <c r="K266" s="178"/>
      <c r="L266" s="178"/>
      <c r="M266" s="178"/>
      <c r="N266" s="160" t="str">
        <f t="shared" si="18"/>
        <v/>
      </c>
      <c r="P266" s="160" t="str">
        <f t="shared" si="19"/>
        <v/>
      </c>
      <c r="Q266" s="160">
        <f t="shared" si="17"/>
        <v>0</v>
      </c>
      <c r="R266" s="160" t="str">
        <f t="shared" si="20"/>
        <v/>
      </c>
      <c r="S266" s="160" t="str">
        <f t="shared" si="21"/>
        <v/>
      </c>
    </row>
    <row r="267" spans="3:19" ht="17.45" customHeight="1" x14ac:dyDescent="0.25">
      <c r="C267" s="188"/>
      <c r="D267" s="189"/>
      <c r="E267" s="178"/>
      <c r="F267" s="178"/>
      <c r="G267" s="190">
        <f>DATOS!$E$13</f>
        <v>1</v>
      </c>
      <c r="H267" s="178"/>
      <c r="I267" s="191"/>
      <c r="J267" s="178"/>
      <c r="K267" s="178"/>
      <c r="L267" s="178"/>
      <c r="M267" s="178"/>
      <c r="N267" s="160" t="str">
        <f t="shared" si="18"/>
        <v/>
      </c>
      <c r="P267" s="160" t="str">
        <f t="shared" si="19"/>
        <v/>
      </c>
      <c r="Q267" s="160">
        <f t="shared" si="17"/>
        <v>0</v>
      </c>
      <c r="R267" s="160" t="str">
        <f t="shared" si="20"/>
        <v/>
      </c>
      <c r="S267" s="160" t="str">
        <f t="shared" si="21"/>
        <v/>
      </c>
    </row>
    <row r="268" spans="3:19" ht="17.45" customHeight="1" x14ac:dyDescent="0.25">
      <c r="C268" s="188"/>
      <c r="D268" s="189"/>
      <c r="E268" s="178"/>
      <c r="F268" s="178"/>
      <c r="G268" s="190">
        <f>DATOS!$E$13</f>
        <v>1</v>
      </c>
      <c r="H268" s="178"/>
      <c r="I268" s="191"/>
      <c r="J268" s="178"/>
      <c r="K268" s="178"/>
      <c r="L268" s="178"/>
      <c r="M268" s="178"/>
      <c r="N268" s="160" t="str">
        <f t="shared" si="18"/>
        <v/>
      </c>
      <c r="P268" s="160" t="str">
        <f t="shared" si="19"/>
        <v/>
      </c>
      <c r="Q268" s="160">
        <f t="shared" si="17"/>
        <v>0</v>
      </c>
      <c r="R268" s="160" t="str">
        <f t="shared" si="20"/>
        <v/>
      </c>
      <c r="S268" s="160" t="str">
        <f t="shared" si="21"/>
        <v/>
      </c>
    </row>
    <row r="269" spans="3:19" ht="17.45" customHeight="1" x14ac:dyDescent="0.25">
      <c r="C269" s="188"/>
      <c r="D269" s="189"/>
      <c r="E269" s="178"/>
      <c r="F269" s="178"/>
      <c r="G269" s="190">
        <f>DATOS!$E$13</f>
        <v>1</v>
      </c>
      <c r="H269" s="178"/>
      <c r="I269" s="191"/>
      <c r="J269" s="178"/>
      <c r="K269" s="178"/>
      <c r="L269" s="178"/>
      <c r="M269" s="178"/>
      <c r="N269" s="160" t="str">
        <f t="shared" si="18"/>
        <v/>
      </c>
      <c r="P269" s="160" t="str">
        <f t="shared" si="19"/>
        <v/>
      </c>
      <c r="Q269" s="160">
        <f t="shared" si="17"/>
        <v>0</v>
      </c>
      <c r="R269" s="160" t="str">
        <f t="shared" si="20"/>
        <v/>
      </c>
      <c r="S269" s="160" t="str">
        <f t="shared" si="21"/>
        <v/>
      </c>
    </row>
    <row r="270" spans="3:19" ht="17.45" customHeight="1" x14ac:dyDescent="0.25">
      <c r="C270" s="188"/>
      <c r="D270" s="189"/>
      <c r="E270" s="178"/>
      <c r="F270" s="178"/>
      <c r="G270" s="190">
        <f>DATOS!$E$13</f>
        <v>1</v>
      </c>
      <c r="H270" s="178"/>
      <c r="I270" s="191"/>
      <c r="J270" s="178"/>
      <c r="K270" s="178"/>
      <c r="L270" s="178"/>
      <c r="M270" s="178"/>
      <c r="N270" s="160" t="str">
        <f t="shared" si="18"/>
        <v/>
      </c>
      <c r="P270" s="160" t="str">
        <f t="shared" si="19"/>
        <v/>
      </c>
      <c r="Q270" s="160">
        <f t="shared" si="17"/>
        <v>0</v>
      </c>
      <c r="R270" s="160" t="str">
        <f t="shared" si="20"/>
        <v/>
      </c>
      <c r="S270" s="160" t="str">
        <f t="shared" si="21"/>
        <v/>
      </c>
    </row>
    <row r="271" spans="3:19" ht="17.45" customHeight="1" x14ac:dyDescent="0.25">
      <c r="C271" s="188"/>
      <c r="D271" s="189"/>
      <c r="E271" s="178"/>
      <c r="F271" s="178"/>
      <c r="G271" s="190">
        <f>DATOS!$E$13</f>
        <v>1</v>
      </c>
      <c r="H271" s="178"/>
      <c r="I271" s="191"/>
      <c r="J271" s="178"/>
      <c r="K271" s="178"/>
      <c r="L271" s="178"/>
      <c r="M271" s="178"/>
      <c r="N271" s="160" t="str">
        <f t="shared" si="18"/>
        <v/>
      </c>
      <c r="P271" s="160" t="str">
        <f t="shared" si="19"/>
        <v/>
      </c>
      <c r="Q271" s="160">
        <f t="shared" si="17"/>
        <v>0</v>
      </c>
      <c r="R271" s="160" t="str">
        <f t="shared" si="20"/>
        <v/>
      </c>
      <c r="S271" s="160" t="str">
        <f t="shared" si="21"/>
        <v/>
      </c>
    </row>
    <row r="272" spans="3:19" ht="17.45" customHeight="1" x14ac:dyDescent="0.25">
      <c r="C272" s="188"/>
      <c r="D272" s="189"/>
      <c r="E272" s="178"/>
      <c r="F272" s="178"/>
      <c r="G272" s="190">
        <f>DATOS!$E$13</f>
        <v>1</v>
      </c>
      <c r="H272" s="178"/>
      <c r="I272" s="191"/>
      <c r="J272" s="178"/>
      <c r="K272" s="178"/>
      <c r="L272" s="178"/>
      <c r="M272" s="178"/>
      <c r="N272" s="160" t="str">
        <f t="shared" si="18"/>
        <v/>
      </c>
      <c r="P272" s="160" t="str">
        <f t="shared" si="19"/>
        <v/>
      </c>
      <c r="Q272" s="160">
        <f t="shared" si="17"/>
        <v>0</v>
      </c>
      <c r="R272" s="160" t="str">
        <f t="shared" si="20"/>
        <v/>
      </c>
      <c r="S272" s="160" t="str">
        <f t="shared" si="21"/>
        <v/>
      </c>
    </row>
    <row r="273" spans="3:19" ht="17.45" customHeight="1" x14ac:dyDescent="0.25">
      <c r="C273" s="188"/>
      <c r="D273" s="189"/>
      <c r="E273" s="178"/>
      <c r="F273" s="178"/>
      <c r="G273" s="190">
        <f>DATOS!$E$13</f>
        <v>1</v>
      </c>
      <c r="H273" s="178"/>
      <c r="I273" s="191"/>
      <c r="J273" s="178"/>
      <c r="K273" s="178"/>
      <c r="L273" s="178"/>
      <c r="M273" s="178"/>
      <c r="N273" s="160" t="str">
        <f t="shared" si="18"/>
        <v/>
      </c>
      <c r="P273" s="160" t="str">
        <f t="shared" si="19"/>
        <v/>
      </c>
      <c r="Q273" s="160">
        <f t="shared" ref="Q273:Q336" si="22">IF($I273=0%,H273,"")</f>
        <v>0</v>
      </c>
      <c r="R273" s="160" t="str">
        <f t="shared" si="20"/>
        <v/>
      </c>
      <c r="S273" s="160" t="str">
        <f t="shared" si="21"/>
        <v/>
      </c>
    </row>
    <row r="274" spans="3:19" ht="17.45" customHeight="1" x14ac:dyDescent="0.25">
      <c r="C274" s="188"/>
      <c r="D274" s="189"/>
      <c r="E274" s="178"/>
      <c r="F274" s="178"/>
      <c r="G274" s="190">
        <f>DATOS!$E$13</f>
        <v>1</v>
      </c>
      <c r="H274" s="178"/>
      <c r="I274" s="191"/>
      <c r="J274" s="178"/>
      <c r="K274" s="178"/>
      <c r="L274" s="178"/>
      <c r="M274" s="178"/>
      <c r="N274" s="160" t="str">
        <f t="shared" ref="N274:N337" si="23">IF(H274&amp;J274&amp;K274&amp;L274&amp;M274="","",H274+J274+K274-L274-M274)</f>
        <v/>
      </c>
      <c r="P274" s="160" t="str">
        <f t="shared" ref="P274:P337" si="24">IF($I274="E",H274,"")</f>
        <v/>
      </c>
      <c r="Q274" s="160">
        <f t="shared" si="22"/>
        <v>0</v>
      </c>
      <c r="R274" s="160" t="str">
        <f t="shared" ref="R274:R337" si="25">IF(OR($I274=8%,$I274=11%),$J274/$I274,"")</f>
        <v/>
      </c>
      <c r="S274" s="160" t="str">
        <f t="shared" si="21"/>
        <v/>
      </c>
    </row>
    <row r="275" spans="3:19" ht="17.45" customHeight="1" x14ac:dyDescent="0.25">
      <c r="C275" s="188"/>
      <c r="D275" s="189"/>
      <c r="E275" s="178"/>
      <c r="F275" s="178"/>
      <c r="G275" s="190">
        <f>DATOS!$E$13</f>
        <v>1</v>
      </c>
      <c r="H275" s="178"/>
      <c r="I275" s="191"/>
      <c r="J275" s="178"/>
      <c r="K275" s="178"/>
      <c r="L275" s="178"/>
      <c r="M275" s="178"/>
      <c r="N275" s="160" t="str">
        <f t="shared" si="23"/>
        <v/>
      </c>
      <c r="P275" s="160" t="str">
        <f t="shared" si="24"/>
        <v/>
      </c>
      <c r="Q275" s="160">
        <f t="shared" si="22"/>
        <v>0</v>
      </c>
      <c r="R275" s="160" t="str">
        <f t="shared" si="25"/>
        <v/>
      </c>
      <c r="S275" s="160" t="str">
        <f t="shared" ref="S275:S338" si="26">IF(OR($I275=15%,$I275=16%),$J275/$I275,"")</f>
        <v/>
      </c>
    </row>
    <row r="276" spans="3:19" ht="17.45" customHeight="1" x14ac:dyDescent="0.25">
      <c r="C276" s="188"/>
      <c r="D276" s="189"/>
      <c r="E276" s="178"/>
      <c r="F276" s="178"/>
      <c r="G276" s="190">
        <f>DATOS!$E$13</f>
        <v>1</v>
      </c>
      <c r="H276" s="178"/>
      <c r="I276" s="191"/>
      <c r="J276" s="178"/>
      <c r="K276" s="178"/>
      <c r="L276" s="178"/>
      <c r="M276" s="178"/>
      <c r="N276" s="160" t="str">
        <f t="shared" si="23"/>
        <v/>
      </c>
      <c r="P276" s="160" t="str">
        <f t="shared" si="24"/>
        <v/>
      </c>
      <c r="Q276" s="160">
        <f t="shared" si="22"/>
        <v>0</v>
      </c>
      <c r="R276" s="160" t="str">
        <f t="shared" si="25"/>
        <v/>
      </c>
      <c r="S276" s="160" t="str">
        <f t="shared" si="26"/>
        <v/>
      </c>
    </row>
    <row r="277" spans="3:19" ht="17.45" customHeight="1" x14ac:dyDescent="0.25">
      <c r="C277" s="188"/>
      <c r="D277" s="189"/>
      <c r="E277" s="178"/>
      <c r="F277" s="178"/>
      <c r="G277" s="190">
        <f>DATOS!$E$13</f>
        <v>1</v>
      </c>
      <c r="H277" s="178"/>
      <c r="I277" s="191"/>
      <c r="J277" s="178"/>
      <c r="K277" s="178"/>
      <c r="L277" s="178"/>
      <c r="M277" s="178"/>
      <c r="N277" s="160" t="str">
        <f t="shared" si="23"/>
        <v/>
      </c>
      <c r="P277" s="160" t="str">
        <f t="shared" si="24"/>
        <v/>
      </c>
      <c r="Q277" s="160">
        <f t="shared" si="22"/>
        <v>0</v>
      </c>
      <c r="R277" s="160" t="str">
        <f t="shared" si="25"/>
        <v/>
      </c>
      <c r="S277" s="160" t="str">
        <f t="shared" si="26"/>
        <v/>
      </c>
    </row>
    <row r="278" spans="3:19" ht="17.45" customHeight="1" x14ac:dyDescent="0.25">
      <c r="C278" s="188"/>
      <c r="D278" s="189"/>
      <c r="E278" s="178"/>
      <c r="F278" s="178"/>
      <c r="G278" s="190">
        <f>DATOS!$E$13</f>
        <v>1</v>
      </c>
      <c r="H278" s="178"/>
      <c r="I278" s="191"/>
      <c r="J278" s="178"/>
      <c r="K278" s="178"/>
      <c r="L278" s="178"/>
      <c r="M278" s="178"/>
      <c r="N278" s="160" t="str">
        <f t="shared" si="23"/>
        <v/>
      </c>
      <c r="P278" s="160" t="str">
        <f t="shared" si="24"/>
        <v/>
      </c>
      <c r="Q278" s="160">
        <f t="shared" si="22"/>
        <v>0</v>
      </c>
      <c r="R278" s="160" t="str">
        <f t="shared" si="25"/>
        <v/>
      </c>
      <c r="S278" s="160" t="str">
        <f t="shared" si="26"/>
        <v/>
      </c>
    </row>
    <row r="279" spans="3:19" ht="17.45" customHeight="1" x14ac:dyDescent="0.25">
      <c r="C279" s="188"/>
      <c r="D279" s="189"/>
      <c r="E279" s="178"/>
      <c r="F279" s="178"/>
      <c r="G279" s="190">
        <f>DATOS!$E$13</f>
        <v>1</v>
      </c>
      <c r="H279" s="178"/>
      <c r="I279" s="191"/>
      <c r="J279" s="178"/>
      <c r="K279" s="178"/>
      <c r="L279" s="178"/>
      <c r="M279" s="178"/>
      <c r="N279" s="160" t="str">
        <f t="shared" si="23"/>
        <v/>
      </c>
      <c r="P279" s="160" t="str">
        <f t="shared" si="24"/>
        <v/>
      </c>
      <c r="Q279" s="160">
        <f t="shared" si="22"/>
        <v>0</v>
      </c>
      <c r="R279" s="160" t="str">
        <f t="shared" si="25"/>
        <v/>
      </c>
      <c r="S279" s="160" t="str">
        <f t="shared" si="26"/>
        <v/>
      </c>
    </row>
    <row r="280" spans="3:19" ht="17.45" customHeight="1" x14ac:dyDescent="0.25">
      <c r="C280" s="188"/>
      <c r="D280" s="189"/>
      <c r="E280" s="178"/>
      <c r="F280" s="178"/>
      <c r="G280" s="190">
        <f>DATOS!$E$13</f>
        <v>1</v>
      </c>
      <c r="H280" s="178"/>
      <c r="I280" s="191"/>
      <c r="J280" s="178"/>
      <c r="K280" s="178"/>
      <c r="L280" s="178"/>
      <c r="M280" s="178"/>
      <c r="N280" s="160" t="str">
        <f t="shared" si="23"/>
        <v/>
      </c>
      <c r="P280" s="160" t="str">
        <f t="shared" si="24"/>
        <v/>
      </c>
      <c r="Q280" s="160">
        <f t="shared" si="22"/>
        <v>0</v>
      </c>
      <c r="R280" s="160" t="str">
        <f t="shared" si="25"/>
        <v/>
      </c>
      <c r="S280" s="160" t="str">
        <f t="shared" si="26"/>
        <v/>
      </c>
    </row>
    <row r="281" spans="3:19" ht="17.45" customHeight="1" x14ac:dyDescent="0.25">
      <c r="C281" s="188"/>
      <c r="D281" s="189"/>
      <c r="E281" s="178"/>
      <c r="F281" s="178"/>
      <c r="G281" s="190">
        <f>DATOS!$E$13</f>
        <v>1</v>
      </c>
      <c r="H281" s="178"/>
      <c r="I281" s="191"/>
      <c r="J281" s="178"/>
      <c r="K281" s="178"/>
      <c r="L281" s="178"/>
      <c r="M281" s="178"/>
      <c r="N281" s="160" t="str">
        <f t="shared" si="23"/>
        <v/>
      </c>
      <c r="P281" s="160" t="str">
        <f t="shared" si="24"/>
        <v/>
      </c>
      <c r="Q281" s="160">
        <f t="shared" si="22"/>
        <v>0</v>
      </c>
      <c r="R281" s="160" t="str">
        <f t="shared" si="25"/>
        <v/>
      </c>
      <c r="S281" s="160" t="str">
        <f t="shared" si="26"/>
        <v/>
      </c>
    </row>
    <row r="282" spans="3:19" ht="17.45" customHeight="1" x14ac:dyDescent="0.25">
      <c r="C282" s="188"/>
      <c r="D282" s="189"/>
      <c r="E282" s="178"/>
      <c r="F282" s="178"/>
      <c r="G282" s="190">
        <f>DATOS!$E$13</f>
        <v>1</v>
      </c>
      <c r="H282" s="178"/>
      <c r="I282" s="191"/>
      <c r="J282" s="178"/>
      <c r="K282" s="178"/>
      <c r="L282" s="178"/>
      <c r="M282" s="178"/>
      <c r="N282" s="160" t="str">
        <f t="shared" si="23"/>
        <v/>
      </c>
      <c r="P282" s="160" t="str">
        <f t="shared" si="24"/>
        <v/>
      </c>
      <c r="Q282" s="160">
        <f t="shared" si="22"/>
        <v>0</v>
      </c>
      <c r="R282" s="160" t="str">
        <f t="shared" si="25"/>
        <v/>
      </c>
      <c r="S282" s="160" t="str">
        <f t="shared" si="26"/>
        <v/>
      </c>
    </row>
    <row r="283" spans="3:19" ht="17.45" customHeight="1" x14ac:dyDescent="0.25">
      <c r="C283" s="188"/>
      <c r="D283" s="189"/>
      <c r="E283" s="178"/>
      <c r="F283" s="178"/>
      <c r="G283" s="190">
        <f>DATOS!$E$13</f>
        <v>1</v>
      </c>
      <c r="H283" s="178"/>
      <c r="I283" s="191"/>
      <c r="J283" s="178"/>
      <c r="K283" s="178"/>
      <c r="L283" s="178"/>
      <c r="M283" s="178"/>
      <c r="N283" s="160" t="str">
        <f t="shared" si="23"/>
        <v/>
      </c>
      <c r="P283" s="160" t="str">
        <f t="shared" si="24"/>
        <v/>
      </c>
      <c r="Q283" s="160">
        <f t="shared" si="22"/>
        <v>0</v>
      </c>
      <c r="R283" s="160" t="str">
        <f t="shared" si="25"/>
        <v/>
      </c>
      <c r="S283" s="160" t="str">
        <f t="shared" si="26"/>
        <v/>
      </c>
    </row>
    <row r="284" spans="3:19" ht="17.45" customHeight="1" x14ac:dyDescent="0.25">
      <c r="C284" s="188"/>
      <c r="D284" s="189"/>
      <c r="E284" s="178"/>
      <c r="F284" s="178"/>
      <c r="G284" s="190">
        <f>DATOS!$E$13</f>
        <v>1</v>
      </c>
      <c r="H284" s="178"/>
      <c r="I284" s="191"/>
      <c r="J284" s="178"/>
      <c r="K284" s="178"/>
      <c r="L284" s="178"/>
      <c r="M284" s="178"/>
      <c r="N284" s="160" t="str">
        <f t="shared" si="23"/>
        <v/>
      </c>
      <c r="P284" s="160" t="str">
        <f t="shared" si="24"/>
        <v/>
      </c>
      <c r="Q284" s="160">
        <f t="shared" si="22"/>
        <v>0</v>
      </c>
      <c r="R284" s="160" t="str">
        <f t="shared" si="25"/>
        <v/>
      </c>
      <c r="S284" s="160" t="str">
        <f t="shared" si="26"/>
        <v/>
      </c>
    </row>
    <row r="285" spans="3:19" ht="17.45" customHeight="1" x14ac:dyDescent="0.25">
      <c r="C285" s="188"/>
      <c r="D285" s="189"/>
      <c r="E285" s="178"/>
      <c r="F285" s="178"/>
      <c r="G285" s="190">
        <f>DATOS!$E$13</f>
        <v>1</v>
      </c>
      <c r="H285" s="178"/>
      <c r="I285" s="191"/>
      <c r="J285" s="178"/>
      <c r="K285" s="178"/>
      <c r="L285" s="178"/>
      <c r="M285" s="178"/>
      <c r="N285" s="160" t="str">
        <f t="shared" si="23"/>
        <v/>
      </c>
      <c r="P285" s="160" t="str">
        <f t="shared" si="24"/>
        <v/>
      </c>
      <c r="Q285" s="160">
        <f t="shared" si="22"/>
        <v>0</v>
      </c>
      <c r="R285" s="160" t="str">
        <f t="shared" si="25"/>
        <v/>
      </c>
      <c r="S285" s="160" t="str">
        <f t="shared" si="26"/>
        <v/>
      </c>
    </row>
    <row r="286" spans="3:19" ht="17.45" customHeight="1" x14ac:dyDescent="0.25">
      <c r="C286" s="188"/>
      <c r="D286" s="189"/>
      <c r="E286" s="178"/>
      <c r="F286" s="178"/>
      <c r="G286" s="190">
        <f>DATOS!$E$13</f>
        <v>1</v>
      </c>
      <c r="H286" s="178"/>
      <c r="I286" s="191"/>
      <c r="J286" s="178"/>
      <c r="K286" s="178"/>
      <c r="L286" s="178"/>
      <c r="M286" s="178"/>
      <c r="N286" s="160" t="str">
        <f t="shared" si="23"/>
        <v/>
      </c>
      <c r="P286" s="160" t="str">
        <f t="shared" si="24"/>
        <v/>
      </c>
      <c r="Q286" s="160">
        <f t="shared" si="22"/>
        <v>0</v>
      </c>
      <c r="R286" s="160" t="str">
        <f t="shared" si="25"/>
        <v/>
      </c>
      <c r="S286" s="160" t="str">
        <f t="shared" si="26"/>
        <v/>
      </c>
    </row>
    <row r="287" spans="3:19" ht="17.45" customHeight="1" x14ac:dyDescent="0.25">
      <c r="C287" s="188"/>
      <c r="D287" s="189"/>
      <c r="E287" s="178"/>
      <c r="F287" s="178"/>
      <c r="G287" s="190">
        <f>DATOS!$E$13</f>
        <v>1</v>
      </c>
      <c r="H287" s="178"/>
      <c r="I287" s="191"/>
      <c r="J287" s="178"/>
      <c r="K287" s="178"/>
      <c r="L287" s="178"/>
      <c r="M287" s="178"/>
      <c r="N287" s="160" t="str">
        <f t="shared" si="23"/>
        <v/>
      </c>
      <c r="P287" s="160" t="str">
        <f t="shared" si="24"/>
        <v/>
      </c>
      <c r="Q287" s="160">
        <f t="shared" si="22"/>
        <v>0</v>
      </c>
      <c r="R287" s="160" t="str">
        <f t="shared" si="25"/>
        <v/>
      </c>
      <c r="S287" s="160" t="str">
        <f t="shared" si="26"/>
        <v/>
      </c>
    </row>
    <row r="288" spans="3:19" ht="17.45" customHeight="1" x14ac:dyDescent="0.25">
      <c r="C288" s="188"/>
      <c r="D288" s="189"/>
      <c r="E288" s="178"/>
      <c r="F288" s="178"/>
      <c r="G288" s="190">
        <f>DATOS!$E$13</f>
        <v>1</v>
      </c>
      <c r="H288" s="178"/>
      <c r="I288" s="191"/>
      <c r="J288" s="178"/>
      <c r="K288" s="178"/>
      <c r="L288" s="178"/>
      <c r="M288" s="178"/>
      <c r="N288" s="160" t="str">
        <f t="shared" si="23"/>
        <v/>
      </c>
      <c r="P288" s="160" t="str">
        <f t="shared" si="24"/>
        <v/>
      </c>
      <c r="Q288" s="160">
        <f t="shared" si="22"/>
        <v>0</v>
      </c>
      <c r="R288" s="160" t="str">
        <f t="shared" si="25"/>
        <v/>
      </c>
      <c r="S288" s="160" t="str">
        <f t="shared" si="26"/>
        <v/>
      </c>
    </row>
    <row r="289" spans="3:19" ht="17.45" customHeight="1" x14ac:dyDescent="0.25">
      <c r="C289" s="188"/>
      <c r="D289" s="189"/>
      <c r="E289" s="178"/>
      <c r="F289" s="178"/>
      <c r="G289" s="190">
        <f>DATOS!$E$13</f>
        <v>1</v>
      </c>
      <c r="H289" s="178"/>
      <c r="I289" s="191"/>
      <c r="J289" s="178"/>
      <c r="K289" s="178"/>
      <c r="L289" s="178"/>
      <c r="M289" s="178"/>
      <c r="N289" s="160" t="str">
        <f t="shared" si="23"/>
        <v/>
      </c>
      <c r="P289" s="160" t="str">
        <f t="shared" si="24"/>
        <v/>
      </c>
      <c r="Q289" s="160">
        <f t="shared" si="22"/>
        <v>0</v>
      </c>
      <c r="R289" s="160" t="str">
        <f t="shared" si="25"/>
        <v/>
      </c>
      <c r="S289" s="160" t="str">
        <f t="shared" si="26"/>
        <v/>
      </c>
    </row>
    <row r="290" spans="3:19" ht="17.45" customHeight="1" x14ac:dyDescent="0.25">
      <c r="C290" s="188"/>
      <c r="D290" s="189"/>
      <c r="E290" s="178"/>
      <c r="F290" s="178"/>
      <c r="G290" s="190">
        <f>DATOS!$E$13</f>
        <v>1</v>
      </c>
      <c r="H290" s="178"/>
      <c r="I290" s="191"/>
      <c r="J290" s="178"/>
      <c r="K290" s="178"/>
      <c r="L290" s="178"/>
      <c r="M290" s="178"/>
      <c r="N290" s="160" t="str">
        <f t="shared" si="23"/>
        <v/>
      </c>
      <c r="P290" s="160" t="str">
        <f t="shared" si="24"/>
        <v/>
      </c>
      <c r="Q290" s="160">
        <f t="shared" si="22"/>
        <v>0</v>
      </c>
      <c r="R290" s="160" t="str">
        <f t="shared" si="25"/>
        <v/>
      </c>
      <c r="S290" s="160" t="str">
        <f t="shared" si="26"/>
        <v/>
      </c>
    </row>
    <row r="291" spans="3:19" ht="17.45" customHeight="1" x14ac:dyDescent="0.25">
      <c r="C291" s="188"/>
      <c r="D291" s="189"/>
      <c r="E291" s="178"/>
      <c r="F291" s="178"/>
      <c r="G291" s="190">
        <f>DATOS!$E$13</f>
        <v>1</v>
      </c>
      <c r="H291" s="178"/>
      <c r="I291" s="191"/>
      <c r="J291" s="178"/>
      <c r="K291" s="178"/>
      <c r="L291" s="178"/>
      <c r="M291" s="178"/>
      <c r="N291" s="160" t="str">
        <f t="shared" si="23"/>
        <v/>
      </c>
      <c r="P291" s="160" t="str">
        <f t="shared" si="24"/>
        <v/>
      </c>
      <c r="Q291" s="160">
        <f t="shared" si="22"/>
        <v>0</v>
      </c>
      <c r="R291" s="160" t="str">
        <f t="shared" si="25"/>
        <v/>
      </c>
      <c r="S291" s="160" t="str">
        <f t="shared" si="26"/>
        <v/>
      </c>
    </row>
    <row r="292" spans="3:19" ht="17.45" customHeight="1" x14ac:dyDescent="0.25">
      <c r="C292" s="188"/>
      <c r="D292" s="189"/>
      <c r="E292" s="178"/>
      <c r="F292" s="178"/>
      <c r="G292" s="190">
        <f>DATOS!$E$13</f>
        <v>1</v>
      </c>
      <c r="H292" s="178"/>
      <c r="I292" s="191"/>
      <c r="J292" s="178"/>
      <c r="K292" s="178"/>
      <c r="L292" s="178"/>
      <c r="M292" s="178"/>
      <c r="N292" s="160" t="str">
        <f t="shared" si="23"/>
        <v/>
      </c>
      <c r="P292" s="160" t="str">
        <f t="shared" si="24"/>
        <v/>
      </c>
      <c r="Q292" s="160">
        <f t="shared" si="22"/>
        <v>0</v>
      </c>
      <c r="R292" s="160" t="str">
        <f t="shared" si="25"/>
        <v/>
      </c>
      <c r="S292" s="160" t="str">
        <f t="shared" si="26"/>
        <v/>
      </c>
    </row>
    <row r="293" spans="3:19" ht="17.45" customHeight="1" x14ac:dyDescent="0.25">
      <c r="C293" s="188"/>
      <c r="D293" s="189"/>
      <c r="E293" s="178"/>
      <c r="F293" s="178"/>
      <c r="G293" s="190">
        <f>DATOS!$E$13</f>
        <v>1</v>
      </c>
      <c r="H293" s="178"/>
      <c r="I293" s="191"/>
      <c r="J293" s="178"/>
      <c r="K293" s="178"/>
      <c r="L293" s="178"/>
      <c r="M293" s="178"/>
      <c r="N293" s="160" t="str">
        <f t="shared" si="23"/>
        <v/>
      </c>
      <c r="P293" s="160" t="str">
        <f t="shared" si="24"/>
        <v/>
      </c>
      <c r="Q293" s="160">
        <f t="shared" si="22"/>
        <v>0</v>
      </c>
      <c r="R293" s="160" t="str">
        <f t="shared" si="25"/>
        <v/>
      </c>
      <c r="S293" s="160" t="str">
        <f t="shared" si="26"/>
        <v/>
      </c>
    </row>
    <row r="294" spans="3:19" ht="17.45" customHeight="1" x14ac:dyDescent="0.25">
      <c r="C294" s="188"/>
      <c r="D294" s="189"/>
      <c r="E294" s="178"/>
      <c r="F294" s="178"/>
      <c r="G294" s="190">
        <f>DATOS!$E$13</f>
        <v>1</v>
      </c>
      <c r="H294" s="178"/>
      <c r="I294" s="191"/>
      <c r="J294" s="178"/>
      <c r="K294" s="178"/>
      <c r="L294" s="178"/>
      <c r="M294" s="178"/>
      <c r="N294" s="160" t="str">
        <f t="shared" si="23"/>
        <v/>
      </c>
      <c r="P294" s="160" t="str">
        <f t="shared" si="24"/>
        <v/>
      </c>
      <c r="Q294" s="160">
        <f t="shared" si="22"/>
        <v>0</v>
      </c>
      <c r="R294" s="160" t="str">
        <f t="shared" si="25"/>
        <v/>
      </c>
      <c r="S294" s="160" t="str">
        <f t="shared" si="26"/>
        <v/>
      </c>
    </row>
    <row r="295" spans="3:19" ht="17.45" customHeight="1" x14ac:dyDescent="0.25">
      <c r="C295" s="188"/>
      <c r="D295" s="189"/>
      <c r="E295" s="178"/>
      <c r="F295" s="178"/>
      <c r="G295" s="190">
        <f>DATOS!$E$13</f>
        <v>1</v>
      </c>
      <c r="H295" s="178"/>
      <c r="I295" s="191"/>
      <c r="J295" s="178"/>
      <c r="K295" s="178"/>
      <c r="L295" s="178"/>
      <c r="M295" s="178"/>
      <c r="N295" s="160" t="str">
        <f t="shared" si="23"/>
        <v/>
      </c>
      <c r="P295" s="160" t="str">
        <f t="shared" si="24"/>
        <v/>
      </c>
      <c r="Q295" s="160">
        <f t="shared" si="22"/>
        <v>0</v>
      </c>
      <c r="R295" s="160" t="str">
        <f t="shared" si="25"/>
        <v/>
      </c>
      <c r="S295" s="160" t="str">
        <f t="shared" si="26"/>
        <v/>
      </c>
    </row>
    <row r="296" spans="3:19" ht="17.45" customHeight="1" x14ac:dyDescent="0.25">
      <c r="C296" s="188"/>
      <c r="D296" s="189"/>
      <c r="E296" s="178"/>
      <c r="F296" s="178"/>
      <c r="G296" s="190">
        <f>DATOS!$E$13</f>
        <v>1</v>
      </c>
      <c r="H296" s="178"/>
      <c r="I296" s="191"/>
      <c r="J296" s="178"/>
      <c r="K296" s="178"/>
      <c r="L296" s="178"/>
      <c r="M296" s="178"/>
      <c r="N296" s="160" t="str">
        <f t="shared" si="23"/>
        <v/>
      </c>
      <c r="P296" s="160" t="str">
        <f t="shared" si="24"/>
        <v/>
      </c>
      <c r="Q296" s="160">
        <f t="shared" si="22"/>
        <v>0</v>
      </c>
      <c r="R296" s="160" t="str">
        <f t="shared" si="25"/>
        <v/>
      </c>
      <c r="S296" s="160" t="str">
        <f t="shared" si="26"/>
        <v/>
      </c>
    </row>
    <row r="297" spans="3:19" ht="17.45" customHeight="1" x14ac:dyDescent="0.25">
      <c r="C297" s="188"/>
      <c r="D297" s="189"/>
      <c r="E297" s="178"/>
      <c r="F297" s="178"/>
      <c r="G297" s="190">
        <f>DATOS!$E$13</f>
        <v>1</v>
      </c>
      <c r="H297" s="178"/>
      <c r="I297" s="191"/>
      <c r="J297" s="178"/>
      <c r="K297" s="178"/>
      <c r="L297" s="178"/>
      <c r="M297" s="178"/>
      <c r="N297" s="160" t="str">
        <f t="shared" si="23"/>
        <v/>
      </c>
      <c r="P297" s="160" t="str">
        <f t="shared" si="24"/>
        <v/>
      </c>
      <c r="Q297" s="160">
        <f t="shared" si="22"/>
        <v>0</v>
      </c>
      <c r="R297" s="160" t="str">
        <f t="shared" si="25"/>
        <v/>
      </c>
      <c r="S297" s="160" t="str">
        <f t="shared" si="26"/>
        <v/>
      </c>
    </row>
    <row r="298" spans="3:19" ht="17.45" customHeight="1" x14ac:dyDescent="0.25">
      <c r="C298" s="188"/>
      <c r="D298" s="189"/>
      <c r="E298" s="178"/>
      <c r="F298" s="178"/>
      <c r="G298" s="190">
        <f>DATOS!$E$13</f>
        <v>1</v>
      </c>
      <c r="H298" s="178"/>
      <c r="I298" s="191"/>
      <c r="J298" s="178"/>
      <c r="K298" s="178"/>
      <c r="L298" s="178"/>
      <c r="M298" s="178"/>
      <c r="N298" s="160" t="str">
        <f t="shared" si="23"/>
        <v/>
      </c>
      <c r="P298" s="160" t="str">
        <f t="shared" si="24"/>
        <v/>
      </c>
      <c r="Q298" s="160">
        <f t="shared" si="22"/>
        <v>0</v>
      </c>
      <c r="R298" s="160" t="str">
        <f t="shared" si="25"/>
        <v/>
      </c>
      <c r="S298" s="160" t="str">
        <f t="shared" si="26"/>
        <v/>
      </c>
    </row>
    <row r="299" spans="3:19" ht="17.45" customHeight="1" x14ac:dyDescent="0.25">
      <c r="C299" s="188"/>
      <c r="D299" s="189"/>
      <c r="E299" s="178"/>
      <c r="F299" s="178"/>
      <c r="G299" s="190">
        <f>DATOS!$E$13</f>
        <v>1</v>
      </c>
      <c r="H299" s="178"/>
      <c r="I299" s="191"/>
      <c r="J299" s="178"/>
      <c r="K299" s="178"/>
      <c r="L299" s="178"/>
      <c r="M299" s="178"/>
      <c r="N299" s="160" t="str">
        <f t="shared" si="23"/>
        <v/>
      </c>
      <c r="P299" s="160" t="str">
        <f t="shared" si="24"/>
        <v/>
      </c>
      <c r="Q299" s="160">
        <f t="shared" si="22"/>
        <v>0</v>
      </c>
      <c r="R299" s="160" t="str">
        <f t="shared" si="25"/>
        <v/>
      </c>
      <c r="S299" s="160" t="str">
        <f t="shared" si="26"/>
        <v/>
      </c>
    </row>
    <row r="300" spans="3:19" ht="17.45" customHeight="1" x14ac:dyDescent="0.25">
      <c r="C300" s="188"/>
      <c r="D300" s="189"/>
      <c r="E300" s="178"/>
      <c r="F300" s="178"/>
      <c r="G300" s="190">
        <f>DATOS!$E$13</f>
        <v>1</v>
      </c>
      <c r="H300" s="178"/>
      <c r="I300" s="191"/>
      <c r="J300" s="178"/>
      <c r="K300" s="178"/>
      <c r="L300" s="178"/>
      <c r="M300" s="178"/>
      <c r="N300" s="160" t="str">
        <f t="shared" si="23"/>
        <v/>
      </c>
      <c r="P300" s="160" t="str">
        <f t="shared" si="24"/>
        <v/>
      </c>
      <c r="Q300" s="160">
        <f t="shared" si="22"/>
        <v>0</v>
      </c>
      <c r="R300" s="160" t="str">
        <f t="shared" si="25"/>
        <v/>
      </c>
      <c r="S300" s="160" t="str">
        <f t="shared" si="26"/>
        <v/>
      </c>
    </row>
    <row r="301" spans="3:19" ht="17.45" customHeight="1" x14ac:dyDescent="0.25">
      <c r="C301" s="188"/>
      <c r="D301" s="189"/>
      <c r="E301" s="178"/>
      <c r="F301" s="178"/>
      <c r="G301" s="190">
        <f>DATOS!$E$13</f>
        <v>1</v>
      </c>
      <c r="H301" s="178"/>
      <c r="I301" s="191"/>
      <c r="J301" s="178"/>
      <c r="K301" s="178"/>
      <c r="L301" s="178"/>
      <c r="M301" s="178"/>
      <c r="N301" s="160" t="str">
        <f t="shared" si="23"/>
        <v/>
      </c>
      <c r="P301" s="160" t="str">
        <f t="shared" si="24"/>
        <v/>
      </c>
      <c r="Q301" s="160">
        <f t="shared" si="22"/>
        <v>0</v>
      </c>
      <c r="R301" s="160" t="str">
        <f t="shared" si="25"/>
        <v/>
      </c>
      <c r="S301" s="160" t="str">
        <f t="shared" si="26"/>
        <v/>
      </c>
    </row>
    <row r="302" spans="3:19" ht="17.45" customHeight="1" x14ac:dyDescent="0.25">
      <c r="C302" s="188"/>
      <c r="D302" s="189"/>
      <c r="E302" s="178"/>
      <c r="F302" s="178"/>
      <c r="G302" s="190">
        <f>DATOS!$E$13</f>
        <v>1</v>
      </c>
      <c r="H302" s="178"/>
      <c r="I302" s="191"/>
      <c r="J302" s="178"/>
      <c r="K302" s="178"/>
      <c r="L302" s="178"/>
      <c r="M302" s="178"/>
      <c r="N302" s="160" t="str">
        <f t="shared" si="23"/>
        <v/>
      </c>
      <c r="P302" s="160" t="str">
        <f t="shared" si="24"/>
        <v/>
      </c>
      <c r="Q302" s="160">
        <f t="shared" si="22"/>
        <v>0</v>
      </c>
      <c r="R302" s="160" t="str">
        <f t="shared" si="25"/>
        <v/>
      </c>
      <c r="S302" s="160" t="str">
        <f t="shared" si="26"/>
        <v/>
      </c>
    </row>
    <row r="303" spans="3:19" ht="17.45" customHeight="1" x14ac:dyDescent="0.25">
      <c r="C303" s="188"/>
      <c r="D303" s="189"/>
      <c r="E303" s="178"/>
      <c r="F303" s="178"/>
      <c r="G303" s="190">
        <f>DATOS!$E$13</f>
        <v>1</v>
      </c>
      <c r="H303" s="178"/>
      <c r="I303" s="191"/>
      <c r="J303" s="178"/>
      <c r="K303" s="178"/>
      <c r="L303" s="178"/>
      <c r="M303" s="178"/>
      <c r="N303" s="160" t="str">
        <f t="shared" si="23"/>
        <v/>
      </c>
      <c r="P303" s="160" t="str">
        <f t="shared" si="24"/>
        <v/>
      </c>
      <c r="Q303" s="160">
        <f t="shared" si="22"/>
        <v>0</v>
      </c>
      <c r="R303" s="160" t="str">
        <f t="shared" si="25"/>
        <v/>
      </c>
      <c r="S303" s="160" t="str">
        <f t="shared" si="26"/>
        <v/>
      </c>
    </row>
    <row r="304" spans="3:19" ht="17.45" customHeight="1" x14ac:dyDescent="0.25">
      <c r="C304" s="188"/>
      <c r="D304" s="189"/>
      <c r="E304" s="178"/>
      <c r="F304" s="178"/>
      <c r="G304" s="190">
        <f>DATOS!$E$13</f>
        <v>1</v>
      </c>
      <c r="H304" s="178"/>
      <c r="I304" s="191"/>
      <c r="J304" s="178"/>
      <c r="K304" s="178"/>
      <c r="L304" s="178"/>
      <c r="M304" s="178"/>
      <c r="N304" s="160" t="str">
        <f t="shared" si="23"/>
        <v/>
      </c>
      <c r="P304" s="160" t="str">
        <f t="shared" si="24"/>
        <v/>
      </c>
      <c r="Q304" s="160">
        <f t="shared" si="22"/>
        <v>0</v>
      </c>
      <c r="R304" s="160" t="str">
        <f t="shared" si="25"/>
        <v/>
      </c>
      <c r="S304" s="160" t="str">
        <f t="shared" si="26"/>
        <v/>
      </c>
    </row>
    <row r="305" spans="3:19" ht="17.45" customHeight="1" x14ac:dyDescent="0.25">
      <c r="C305" s="188"/>
      <c r="D305" s="189"/>
      <c r="E305" s="178"/>
      <c r="F305" s="178"/>
      <c r="G305" s="190">
        <f>DATOS!$E$13</f>
        <v>1</v>
      </c>
      <c r="H305" s="178"/>
      <c r="I305" s="191"/>
      <c r="J305" s="178"/>
      <c r="K305" s="178"/>
      <c r="L305" s="178"/>
      <c r="M305" s="178"/>
      <c r="N305" s="160" t="str">
        <f t="shared" si="23"/>
        <v/>
      </c>
      <c r="P305" s="160" t="str">
        <f t="shared" si="24"/>
        <v/>
      </c>
      <c r="Q305" s="160">
        <f t="shared" si="22"/>
        <v>0</v>
      </c>
      <c r="R305" s="160" t="str">
        <f t="shared" si="25"/>
        <v/>
      </c>
      <c r="S305" s="160" t="str">
        <f t="shared" si="26"/>
        <v/>
      </c>
    </row>
    <row r="306" spans="3:19" ht="17.45" customHeight="1" x14ac:dyDescent="0.25">
      <c r="C306" s="188"/>
      <c r="D306" s="189"/>
      <c r="E306" s="178"/>
      <c r="F306" s="178"/>
      <c r="G306" s="190">
        <f>DATOS!$E$13</f>
        <v>1</v>
      </c>
      <c r="H306" s="178"/>
      <c r="I306" s="191"/>
      <c r="J306" s="178"/>
      <c r="K306" s="178"/>
      <c r="L306" s="178"/>
      <c r="M306" s="178"/>
      <c r="N306" s="160" t="str">
        <f t="shared" si="23"/>
        <v/>
      </c>
      <c r="P306" s="160" t="str">
        <f t="shared" si="24"/>
        <v/>
      </c>
      <c r="Q306" s="160">
        <f t="shared" si="22"/>
        <v>0</v>
      </c>
      <c r="R306" s="160" t="str">
        <f t="shared" si="25"/>
        <v/>
      </c>
      <c r="S306" s="160" t="str">
        <f t="shared" si="26"/>
        <v/>
      </c>
    </row>
    <row r="307" spans="3:19" ht="17.45" customHeight="1" x14ac:dyDescent="0.25">
      <c r="C307" s="188"/>
      <c r="D307" s="189"/>
      <c r="E307" s="178"/>
      <c r="F307" s="178"/>
      <c r="G307" s="190">
        <f>DATOS!$E$13</f>
        <v>1</v>
      </c>
      <c r="H307" s="178"/>
      <c r="I307" s="191"/>
      <c r="J307" s="178"/>
      <c r="K307" s="178"/>
      <c r="L307" s="178"/>
      <c r="M307" s="178"/>
      <c r="N307" s="160" t="str">
        <f t="shared" si="23"/>
        <v/>
      </c>
      <c r="P307" s="160" t="str">
        <f t="shared" si="24"/>
        <v/>
      </c>
      <c r="Q307" s="160">
        <f t="shared" si="22"/>
        <v>0</v>
      </c>
      <c r="R307" s="160" t="str">
        <f t="shared" si="25"/>
        <v/>
      </c>
      <c r="S307" s="160" t="str">
        <f t="shared" si="26"/>
        <v/>
      </c>
    </row>
    <row r="308" spans="3:19" ht="17.45" customHeight="1" x14ac:dyDescent="0.25">
      <c r="C308" s="188"/>
      <c r="D308" s="189"/>
      <c r="E308" s="178"/>
      <c r="F308" s="178"/>
      <c r="G308" s="190">
        <f>DATOS!$E$13</f>
        <v>1</v>
      </c>
      <c r="H308" s="178"/>
      <c r="I308" s="191"/>
      <c r="J308" s="178"/>
      <c r="K308" s="178"/>
      <c r="L308" s="178"/>
      <c r="M308" s="178"/>
      <c r="N308" s="160" t="str">
        <f t="shared" si="23"/>
        <v/>
      </c>
      <c r="P308" s="160" t="str">
        <f t="shared" si="24"/>
        <v/>
      </c>
      <c r="Q308" s="160">
        <f t="shared" si="22"/>
        <v>0</v>
      </c>
      <c r="R308" s="160" t="str">
        <f t="shared" si="25"/>
        <v/>
      </c>
      <c r="S308" s="160" t="str">
        <f t="shared" si="26"/>
        <v/>
      </c>
    </row>
    <row r="309" spans="3:19" ht="17.45" customHeight="1" x14ac:dyDescent="0.25">
      <c r="C309" s="188"/>
      <c r="D309" s="189"/>
      <c r="E309" s="178"/>
      <c r="F309" s="178"/>
      <c r="G309" s="190">
        <f>DATOS!$E$13</f>
        <v>1</v>
      </c>
      <c r="H309" s="178"/>
      <c r="I309" s="191"/>
      <c r="J309" s="178"/>
      <c r="K309" s="178"/>
      <c r="L309" s="178"/>
      <c r="M309" s="178"/>
      <c r="N309" s="160" t="str">
        <f t="shared" si="23"/>
        <v/>
      </c>
      <c r="P309" s="160" t="str">
        <f t="shared" si="24"/>
        <v/>
      </c>
      <c r="Q309" s="160">
        <f t="shared" si="22"/>
        <v>0</v>
      </c>
      <c r="R309" s="160" t="str">
        <f t="shared" si="25"/>
        <v/>
      </c>
      <c r="S309" s="160" t="str">
        <f t="shared" si="26"/>
        <v/>
      </c>
    </row>
    <row r="310" spans="3:19" ht="17.45" customHeight="1" x14ac:dyDescent="0.25">
      <c r="C310" s="188"/>
      <c r="D310" s="189"/>
      <c r="E310" s="178"/>
      <c r="F310" s="178"/>
      <c r="G310" s="190">
        <f>DATOS!$E$13</f>
        <v>1</v>
      </c>
      <c r="H310" s="178"/>
      <c r="I310" s="191"/>
      <c r="J310" s="178"/>
      <c r="K310" s="178"/>
      <c r="L310" s="178"/>
      <c r="M310" s="178"/>
      <c r="N310" s="160" t="str">
        <f t="shared" si="23"/>
        <v/>
      </c>
      <c r="P310" s="160" t="str">
        <f t="shared" si="24"/>
        <v/>
      </c>
      <c r="Q310" s="160">
        <f t="shared" si="22"/>
        <v>0</v>
      </c>
      <c r="R310" s="160" t="str">
        <f t="shared" si="25"/>
        <v/>
      </c>
      <c r="S310" s="160" t="str">
        <f t="shared" si="26"/>
        <v/>
      </c>
    </row>
    <row r="311" spans="3:19" ht="17.45" customHeight="1" x14ac:dyDescent="0.25">
      <c r="C311" s="188"/>
      <c r="D311" s="189"/>
      <c r="E311" s="178"/>
      <c r="F311" s="178"/>
      <c r="G311" s="190">
        <f>DATOS!$E$13</f>
        <v>1</v>
      </c>
      <c r="H311" s="178"/>
      <c r="I311" s="191"/>
      <c r="J311" s="178"/>
      <c r="K311" s="178"/>
      <c r="L311" s="178"/>
      <c r="M311" s="178"/>
      <c r="N311" s="160" t="str">
        <f t="shared" si="23"/>
        <v/>
      </c>
      <c r="P311" s="160" t="str">
        <f t="shared" si="24"/>
        <v/>
      </c>
      <c r="Q311" s="160">
        <f t="shared" si="22"/>
        <v>0</v>
      </c>
      <c r="R311" s="160" t="str">
        <f t="shared" si="25"/>
        <v/>
      </c>
      <c r="S311" s="160" t="str">
        <f t="shared" si="26"/>
        <v/>
      </c>
    </row>
    <row r="312" spans="3:19" ht="17.45" customHeight="1" x14ac:dyDescent="0.25">
      <c r="C312" s="188"/>
      <c r="D312" s="189"/>
      <c r="E312" s="178"/>
      <c r="F312" s="178"/>
      <c r="G312" s="190">
        <f>DATOS!$E$13</f>
        <v>1</v>
      </c>
      <c r="H312" s="178"/>
      <c r="I312" s="191"/>
      <c r="J312" s="178"/>
      <c r="K312" s="178"/>
      <c r="L312" s="178"/>
      <c r="M312" s="178"/>
      <c r="N312" s="160" t="str">
        <f t="shared" si="23"/>
        <v/>
      </c>
      <c r="P312" s="160" t="str">
        <f t="shared" si="24"/>
        <v/>
      </c>
      <c r="Q312" s="160">
        <f t="shared" si="22"/>
        <v>0</v>
      </c>
      <c r="R312" s="160" t="str">
        <f t="shared" si="25"/>
        <v/>
      </c>
      <c r="S312" s="160" t="str">
        <f t="shared" si="26"/>
        <v/>
      </c>
    </row>
    <row r="313" spans="3:19" ht="17.45" customHeight="1" x14ac:dyDescent="0.25">
      <c r="C313" s="188"/>
      <c r="D313" s="189"/>
      <c r="E313" s="178"/>
      <c r="F313" s="178"/>
      <c r="G313" s="190">
        <f>DATOS!$E$13</f>
        <v>1</v>
      </c>
      <c r="H313" s="178"/>
      <c r="I313" s="191"/>
      <c r="J313" s="178"/>
      <c r="K313" s="178"/>
      <c r="L313" s="178"/>
      <c r="M313" s="178"/>
      <c r="N313" s="160" t="str">
        <f t="shared" si="23"/>
        <v/>
      </c>
      <c r="P313" s="160" t="str">
        <f t="shared" si="24"/>
        <v/>
      </c>
      <c r="Q313" s="160">
        <f t="shared" si="22"/>
        <v>0</v>
      </c>
      <c r="R313" s="160" t="str">
        <f t="shared" si="25"/>
        <v/>
      </c>
      <c r="S313" s="160" t="str">
        <f t="shared" si="26"/>
        <v/>
      </c>
    </row>
    <row r="314" spans="3:19" ht="17.45" customHeight="1" x14ac:dyDescent="0.25">
      <c r="C314" s="188"/>
      <c r="D314" s="189"/>
      <c r="E314" s="178"/>
      <c r="F314" s="178"/>
      <c r="G314" s="190">
        <f>DATOS!$E$13</f>
        <v>1</v>
      </c>
      <c r="H314" s="178"/>
      <c r="I314" s="191"/>
      <c r="J314" s="178"/>
      <c r="K314" s="178"/>
      <c r="L314" s="178"/>
      <c r="M314" s="178"/>
      <c r="N314" s="160" t="str">
        <f t="shared" si="23"/>
        <v/>
      </c>
      <c r="P314" s="160" t="str">
        <f t="shared" si="24"/>
        <v/>
      </c>
      <c r="Q314" s="160">
        <f t="shared" si="22"/>
        <v>0</v>
      </c>
      <c r="R314" s="160" t="str">
        <f t="shared" si="25"/>
        <v/>
      </c>
      <c r="S314" s="160" t="str">
        <f t="shared" si="26"/>
        <v/>
      </c>
    </row>
    <row r="315" spans="3:19" ht="17.45" customHeight="1" x14ac:dyDescent="0.25">
      <c r="C315" s="188"/>
      <c r="D315" s="189"/>
      <c r="E315" s="178"/>
      <c r="F315" s="178"/>
      <c r="G315" s="190">
        <f>DATOS!$E$13</f>
        <v>1</v>
      </c>
      <c r="H315" s="178"/>
      <c r="I315" s="191"/>
      <c r="J315" s="178"/>
      <c r="K315" s="178"/>
      <c r="L315" s="178"/>
      <c r="M315" s="178"/>
      <c r="N315" s="160" t="str">
        <f t="shared" si="23"/>
        <v/>
      </c>
      <c r="P315" s="160" t="str">
        <f t="shared" si="24"/>
        <v/>
      </c>
      <c r="Q315" s="160">
        <f t="shared" si="22"/>
        <v>0</v>
      </c>
      <c r="R315" s="160" t="str">
        <f t="shared" si="25"/>
        <v/>
      </c>
      <c r="S315" s="160" t="str">
        <f t="shared" si="26"/>
        <v/>
      </c>
    </row>
    <row r="316" spans="3:19" ht="17.45" customHeight="1" x14ac:dyDescent="0.25">
      <c r="C316" s="188"/>
      <c r="D316" s="189"/>
      <c r="E316" s="178"/>
      <c r="F316" s="178"/>
      <c r="G316" s="190">
        <f>DATOS!$E$13</f>
        <v>1</v>
      </c>
      <c r="H316" s="178"/>
      <c r="I316" s="191"/>
      <c r="J316" s="178"/>
      <c r="K316" s="178"/>
      <c r="L316" s="178"/>
      <c r="M316" s="178"/>
      <c r="N316" s="160" t="str">
        <f t="shared" si="23"/>
        <v/>
      </c>
      <c r="P316" s="160" t="str">
        <f t="shared" si="24"/>
        <v/>
      </c>
      <c r="Q316" s="160">
        <f t="shared" si="22"/>
        <v>0</v>
      </c>
      <c r="R316" s="160" t="str">
        <f t="shared" si="25"/>
        <v/>
      </c>
      <c r="S316" s="160" t="str">
        <f t="shared" si="26"/>
        <v/>
      </c>
    </row>
    <row r="317" spans="3:19" ht="17.45" customHeight="1" x14ac:dyDescent="0.25">
      <c r="C317" s="188"/>
      <c r="D317" s="189"/>
      <c r="E317" s="178"/>
      <c r="F317" s="178"/>
      <c r="G317" s="190">
        <f>DATOS!$E$13</f>
        <v>1</v>
      </c>
      <c r="H317" s="178"/>
      <c r="I317" s="191"/>
      <c r="J317" s="178"/>
      <c r="K317" s="178"/>
      <c r="L317" s="178"/>
      <c r="M317" s="178"/>
      <c r="N317" s="160" t="str">
        <f t="shared" si="23"/>
        <v/>
      </c>
      <c r="P317" s="160" t="str">
        <f t="shared" si="24"/>
        <v/>
      </c>
      <c r="Q317" s="160">
        <f t="shared" si="22"/>
        <v>0</v>
      </c>
      <c r="R317" s="160" t="str">
        <f t="shared" si="25"/>
        <v/>
      </c>
      <c r="S317" s="160" t="str">
        <f t="shared" si="26"/>
        <v/>
      </c>
    </row>
    <row r="318" spans="3:19" ht="17.45" customHeight="1" x14ac:dyDescent="0.25">
      <c r="C318" s="188"/>
      <c r="D318" s="189"/>
      <c r="E318" s="178"/>
      <c r="F318" s="178"/>
      <c r="G318" s="190">
        <f>DATOS!$E$13</f>
        <v>1</v>
      </c>
      <c r="H318" s="178"/>
      <c r="I318" s="191"/>
      <c r="J318" s="178"/>
      <c r="K318" s="178"/>
      <c r="L318" s="178"/>
      <c r="M318" s="178"/>
      <c r="N318" s="160" t="str">
        <f t="shared" si="23"/>
        <v/>
      </c>
      <c r="P318" s="160" t="str">
        <f t="shared" si="24"/>
        <v/>
      </c>
      <c r="Q318" s="160">
        <f t="shared" si="22"/>
        <v>0</v>
      </c>
      <c r="R318" s="160" t="str">
        <f t="shared" si="25"/>
        <v/>
      </c>
      <c r="S318" s="160" t="str">
        <f t="shared" si="26"/>
        <v/>
      </c>
    </row>
    <row r="319" spans="3:19" ht="17.45" customHeight="1" x14ac:dyDescent="0.25">
      <c r="C319" s="188"/>
      <c r="D319" s="189"/>
      <c r="E319" s="178"/>
      <c r="F319" s="178"/>
      <c r="G319" s="190">
        <f>DATOS!$E$13</f>
        <v>1</v>
      </c>
      <c r="H319" s="178"/>
      <c r="I319" s="191"/>
      <c r="J319" s="178"/>
      <c r="K319" s="178"/>
      <c r="L319" s="178"/>
      <c r="M319" s="178"/>
      <c r="N319" s="160" t="str">
        <f t="shared" si="23"/>
        <v/>
      </c>
      <c r="P319" s="160" t="str">
        <f t="shared" si="24"/>
        <v/>
      </c>
      <c r="Q319" s="160">
        <f t="shared" si="22"/>
        <v>0</v>
      </c>
      <c r="R319" s="160" t="str">
        <f t="shared" si="25"/>
        <v/>
      </c>
      <c r="S319" s="160" t="str">
        <f t="shared" si="26"/>
        <v/>
      </c>
    </row>
    <row r="320" spans="3:19" ht="17.45" customHeight="1" x14ac:dyDescent="0.25">
      <c r="C320" s="188"/>
      <c r="D320" s="189"/>
      <c r="E320" s="178"/>
      <c r="F320" s="178"/>
      <c r="G320" s="190">
        <f>DATOS!$E$13</f>
        <v>1</v>
      </c>
      <c r="H320" s="178"/>
      <c r="I320" s="191"/>
      <c r="J320" s="178"/>
      <c r="K320" s="178"/>
      <c r="L320" s="178"/>
      <c r="M320" s="178"/>
      <c r="N320" s="160" t="str">
        <f t="shared" si="23"/>
        <v/>
      </c>
      <c r="P320" s="160" t="str">
        <f t="shared" si="24"/>
        <v/>
      </c>
      <c r="Q320" s="160">
        <f t="shared" si="22"/>
        <v>0</v>
      </c>
      <c r="R320" s="160" t="str">
        <f t="shared" si="25"/>
        <v/>
      </c>
      <c r="S320" s="160" t="str">
        <f t="shared" si="26"/>
        <v/>
      </c>
    </row>
    <row r="321" spans="3:19" ht="17.45" customHeight="1" x14ac:dyDescent="0.25">
      <c r="C321" s="188"/>
      <c r="D321" s="189"/>
      <c r="E321" s="178"/>
      <c r="F321" s="178"/>
      <c r="G321" s="190">
        <f>DATOS!$E$13</f>
        <v>1</v>
      </c>
      <c r="H321" s="178"/>
      <c r="I321" s="191"/>
      <c r="J321" s="178"/>
      <c r="K321" s="178"/>
      <c r="L321" s="178"/>
      <c r="M321" s="178"/>
      <c r="N321" s="160" t="str">
        <f t="shared" si="23"/>
        <v/>
      </c>
      <c r="P321" s="160" t="str">
        <f t="shared" si="24"/>
        <v/>
      </c>
      <c r="Q321" s="160">
        <f t="shared" si="22"/>
        <v>0</v>
      </c>
      <c r="R321" s="160" t="str">
        <f t="shared" si="25"/>
        <v/>
      </c>
      <c r="S321" s="160" t="str">
        <f t="shared" si="26"/>
        <v/>
      </c>
    </row>
    <row r="322" spans="3:19" ht="17.45" customHeight="1" x14ac:dyDescent="0.25">
      <c r="C322" s="188"/>
      <c r="D322" s="189"/>
      <c r="E322" s="178"/>
      <c r="F322" s="178"/>
      <c r="G322" s="190">
        <f>DATOS!$E$13</f>
        <v>1</v>
      </c>
      <c r="H322" s="178"/>
      <c r="I322" s="191"/>
      <c r="J322" s="178"/>
      <c r="K322" s="178"/>
      <c r="L322" s="178"/>
      <c r="M322" s="178"/>
      <c r="N322" s="160" t="str">
        <f t="shared" si="23"/>
        <v/>
      </c>
      <c r="P322" s="160" t="str">
        <f t="shared" si="24"/>
        <v/>
      </c>
      <c r="Q322" s="160">
        <f t="shared" si="22"/>
        <v>0</v>
      </c>
      <c r="R322" s="160" t="str">
        <f t="shared" si="25"/>
        <v/>
      </c>
      <c r="S322" s="160" t="str">
        <f t="shared" si="26"/>
        <v/>
      </c>
    </row>
    <row r="323" spans="3:19" ht="17.45" customHeight="1" x14ac:dyDescent="0.25">
      <c r="C323" s="188"/>
      <c r="D323" s="189"/>
      <c r="E323" s="178"/>
      <c r="F323" s="178"/>
      <c r="G323" s="190">
        <f>DATOS!$E$13</f>
        <v>1</v>
      </c>
      <c r="H323" s="178"/>
      <c r="I323" s="191"/>
      <c r="J323" s="178"/>
      <c r="K323" s="178"/>
      <c r="L323" s="178"/>
      <c r="M323" s="178"/>
      <c r="N323" s="160" t="str">
        <f t="shared" si="23"/>
        <v/>
      </c>
      <c r="P323" s="160" t="str">
        <f t="shared" si="24"/>
        <v/>
      </c>
      <c r="Q323" s="160">
        <f t="shared" si="22"/>
        <v>0</v>
      </c>
      <c r="R323" s="160" t="str">
        <f t="shared" si="25"/>
        <v/>
      </c>
      <c r="S323" s="160" t="str">
        <f t="shared" si="26"/>
        <v/>
      </c>
    </row>
    <row r="324" spans="3:19" ht="17.45" customHeight="1" x14ac:dyDescent="0.25">
      <c r="C324" s="188"/>
      <c r="D324" s="189"/>
      <c r="E324" s="178"/>
      <c r="F324" s="178"/>
      <c r="G324" s="190">
        <f>DATOS!$E$13</f>
        <v>1</v>
      </c>
      <c r="H324" s="178"/>
      <c r="I324" s="191"/>
      <c r="J324" s="178"/>
      <c r="K324" s="178"/>
      <c r="L324" s="178"/>
      <c r="M324" s="178"/>
      <c r="N324" s="160" t="str">
        <f t="shared" si="23"/>
        <v/>
      </c>
      <c r="P324" s="160" t="str">
        <f t="shared" si="24"/>
        <v/>
      </c>
      <c r="Q324" s="160">
        <f t="shared" si="22"/>
        <v>0</v>
      </c>
      <c r="R324" s="160" t="str">
        <f t="shared" si="25"/>
        <v/>
      </c>
      <c r="S324" s="160" t="str">
        <f t="shared" si="26"/>
        <v/>
      </c>
    </row>
    <row r="325" spans="3:19" ht="17.45" customHeight="1" x14ac:dyDescent="0.25">
      <c r="C325" s="188"/>
      <c r="D325" s="189"/>
      <c r="E325" s="178"/>
      <c r="F325" s="178"/>
      <c r="G325" s="190">
        <f>DATOS!$E$13</f>
        <v>1</v>
      </c>
      <c r="H325" s="178"/>
      <c r="I325" s="191"/>
      <c r="J325" s="178"/>
      <c r="K325" s="178"/>
      <c r="L325" s="178"/>
      <c r="M325" s="178"/>
      <c r="N325" s="160" t="str">
        <f t="shared" si="23"/>
        <v/>
      </c>
      <c r="P325" s="160" t="str">
        <f t="shared" si="24"/>
        <v/>
      </c>
      <c r="Q325" s="160">
        <f t="shared" si="22"/>
        <v>0</v>
      </c>
      <c r="R325" s="160" t="str">
        <f t="shared" si="25"/>
        <v/>
      </c>
      <c r="S325" s="160" t="str">
        <f t="shared" si="26"/>
        <v/>
      </c>
    </row>
    <row r="326" spans="3:19" ht="17.45" customHeight="1" x14ac:dyDescent="0.25">
      <c r="C326" s="188"/>
      <c r="D326" s="189"/>
      <c r="E326" s="178"/>
      <c r="F326" s="178"/>
      <c r="G326" s="190">
        <f>DATOS!$E$13</f>
        <v>1</v>
      </c>
      <c r="H326" s="178"/>
      <c r="I326" s="191"/>
      <c r="J326" s="178"/>
      <c r="K326" s="178"/>
      <c r="L326" s="178"/>
      <c r="M326" s="178"/>
      <c r="N326" s="160" t="str">
        <f t="shared" si="23"/>
        <v/>
      </c>
      <c r="P326" s="160" t="str">
        <f t="shared" si="24"/>
        <v/>
      </c>
      <c r="Q326" s="160">
        <f t="shared" si="22"/>
        <v>0</v>
      </c>
      <c r="R326" s="160" t="str">
        <f t="shared" si="25"/>
        <v/>
      </c>
      <c r="S326" s="160" t="str">
        <f t="shared" si="26"/>
        <v/>
      </c>
    </row>
    <row r="327" spans="3:19" ht="17.45" customHeight="1" x14ac:dyDescent="0.25">
      <c r="C327" s="188"/>
      <c r="D327" s="189"/>
      <c r="E327" s="178"/>
      <c r="F327" s="178"/>
      <c r="G327" s="190">
        <f>DATOS!$E$13</f>
        <v>1</v>
      </c>
      <c r="H327" s="178"/>
      <c r="I327" s="191"/>
      <c r="J327" s="178"/>
      <c r="K327" s="178"/>
      <c r="L327" s="178"/>
      <c r="M327" s="178"/>
      <c r="N327" s="160" t="str">
        <f t="shared" si="23"/>
        <v/>
      </c>
      <c r="P327" s="160" t="str">
        <f t="shared" si="24"/>
        <v/>
      </c>
      <c r="Q327" s="160">
        <f t="shared" si="22"/>
        <v>0</v>
      </c>
      <c r="R327" s="160" t="str">
        <f t="shared" si="25"/>
        <v/>
      </c>
      <c r="S327" s="160" t="str">
        <f t="shared" si="26"/>
        <v/>
      </c>
    </row>
    <row r="328" spans="3:19" ht="17.45" customHeight="1" x14ac:dyDescent="0.25">
      <c r="C328" s="188"/>
      <c r="D328" s="189"/>
      <c r="E328" s="178"/>
      <c r="F328" s="178"/>
      <c r="G328" s="190">
        <f>DATOS!$E$13</f>
        <v>1</v>
      </c>
      <c r="H328" s="178"/>
      <c r="I328" s="191"/>
      <c r="J328" s="178"/>
      <c r="K328" s="178"/>
      <c r="L328" s="178"/>
      <c r="M328" s="178"/>
      <c r="N328" s="160" t="str">
        <f t="shared" si="23"/>
        <v/>
      </c>
      <c r="P328" s="160" t="str">
        <f t="shared" si="24"/>
        <v/>
      </c>
      <c r="Q328" s="160">
        <f t="shared" si="22"/>
        <v>0</v>
      </c>
      <c r="R328" s="160" t="str">
        <f t="shared" si="25"/>
        <v/>
      </c>
      <c r="S328" s="160" t="str">
        <f t="shared" si="26"/>
        <v/>
      </c>
    </row>
    <row r="329" spans="3:19" ht="17.45" customHeight="1" x14ac:dyDescent="0.25">
      <c r="C329" s="188"/>
      <c r="D329" s="189"/>
      <c r="E329" s="178"/>
      <c r="F329" s="178"/>
      <c r="G329" s="190">
        <f>DATOS!$E$13</f>
        <v>1</v>
      </c>
      <c r="H329" s="178"/>
      <c r="I329" s="191"/>
      <c r="J329" s="178"/>
      <c r="K329" s="178"/>
      <c r="L329" s="178"/>
      <c r="M329" s="178"/>
      <c r="N329" s="160" t="str">
        <f t="shared" si="23"/>
        <v/>
      </c>
      <c r="P329" s="160" t="str">
        <f t="shared" si="24"/>
        <v/>
      </c>
      <c r="Q329" s="160">
        <f t="shared" si="22"/>
        <v>0</v>
      </c>
      <c r="R329" s="160" t="str">
        <f t="shared" si="25"/>
        <v/>
      </c>
      <c r="S329" s="160" t="str">
        <f t="shared" si="26"/>
        <v/>
      </c>
    </row>
    <row r="330" spans="3:19" ht="17.45" customHeight="1" x14ac:dyDescent="0.25">
      <c r="C330" s="188"/>
      <c r="D330" s="189"/>
      <c r="E330" s="178"/>
      <c r="F330" s="178"/>
      <c r="G330" s="190">
        <f>DATOS!$E$13</f>
        <v>1</v>
      </c>
      <c r="H330" s="178"/>
      <c r="I330" s="191"/>
      <c r="J330" s="178"/>
      <c r="K330" s="178"/>
      <c r="L330" s="178"/>
      <c r="M330" s="178"/>
      <c r="N330" s="160" t="str">
        <f t="shared" si="23"/>
        <v/>
      </c>
      <c r="P330" s="160" t="str">
        <f t="shared" si="24"/>
        <v/>
      </c>
      <c r="Q330" s="160">
        <f t="shared" si="22"/>
        <v>0</v>
      </c>
      <c r="R330" s="160" t="str">
        <f t="shared" si="25"/>
        <v/>
      </c>
      <c r="S330" s="160" t="str">
        <f t="shared" si="26"/>
        <v/>
      </c>
    </row>
    <row r="331" spans="3:19" ht="17.45" customHeight="1" x14ac:dyDescent="0.25">
      <c r="C331" s="188"/>
      <c r="D331" s="189"/>
      <c r="E331" s="178"/>
      <c r="F331" s="178"/>
      <c r="G331" s="190">
        <f>DATOS!$E$13</f>
        <v>1</v>
      </c>
      <c r="H331" s="178"/>
      <c r="I331" s="191"/>
      <c r="J331" s="178"/>
      <c r="K331" s="178"/>
      <c r="L331" s="178"/>
      <c r="M331" s="178"/>
      <c r="N331" s="160" t="str">
        <f t="shared" si="23"/>
        <v/>
      </c>
      <c r="P331" s="160" t="str">
        <f t="shared" si="24"/>
        <v/>
      </c>
      <c r="Q331" s="160">
        <f t="shared" si="22"/>
        <v>0</v>
      </c>
      <c r="R331" s="160" t="str">
        <f t="shared" si="25"/>
        <v/>
      </c>
      <c r="S331" s="160" t="str">
        <f t="shared" si="26"/>
        <v/>
      </c>
    </row>
    <row r="332" spans="3:19" ht="17.45" customHeight="1" x14ac:dyDescent="0.25">
      <c r="C332" s="188"/>
      <c r="D332" s="189"/>
      <c r="E332" s="178"/>
      <c r="F332" s="178"/>
      <c r="G332" s="190">
        <f>DATOS!$E$13</f>
        <v>1</v>
      </c>
      <c r="H332" s="178"/>
      <c r="I332" s="191"/>
      <c r="J332" s="178"/>
      <c r="K332" s="178"/>
      <c r="L332" s="178"/>
      <c r="M332" s="178"/>
      <c r="N332" s="160" t="str">
        <f t="shared" si="23"/>
        <v/>
      </c>
      <c r="P332" s="160" t="str">
        <f t="shared" si="24"/>
        <v/>
      </c>
      <c r="Q332" s="160">
        <f t="shared" si="22"/>
        <v>0</v>
      </c>
      <c r="R332" s="160" t="str">
        <f t="shared" si="25"/>
        <v/>
      </c>
      <c r="S332" s="160" t="str">
        <f t="shared" si="26"/>
        <v/>
      </c>
    </row>
    <row r="333" spans="3:19" ht="17.45" customHeight="1" x14ac:dyDescent="0.25">
      <c r="C333" s="188"/>
      <c r="D333" s="189"/>
      <c r="E333" s="178"/>
      <c r="F333" s="178"/>
      <c r="G333" s="190">
        <f>DATOS!$E$13</f>
        <v>1</v>
      </c>
      <c r="H333" s="178"/>
      <c r="I333" s="191"/>
      <c r="J333" s="178"/>
      <c r="K333" s="178"/>
      <c r="L333" s="178"/>
      <c r="M333" s="178"/>
      <c r="N333" s="160" t="str">
        <f t="shared" si="23"/>
        <v/>
      </c>
      <c r="P333" s="160" t="str">
        <f t="shared" si="24"/>
        <v/>
      </c>
      <c r="Q333" s="160">
        <f t="shared" si="22"/>
        <v>0</v>
      </c>
      <c r="R333" s="160" t="str">
        <f t="shared" si="25"/>
        <v/>
      </c>
      <c r="S333" s="160" t="str">
        <f t="shared" si="26"/>
        <v/>
      </c>
    </row>
    <row r="334" spans="3:19" ht="17.45" customHeight="1" x14ac:dyDescent="0.25">
      <c r="C334" s="188"/>
      <c r="D334" s="189"/>
      <c r="E334" s="178"/>
      <c r="F334" s="178"/>
      <c r="G334" s="190">
        <f>DATOS!$E$13</f>
        <v>1</v>
      </c>
      <c r="H334" s="178"/>
      <c r="I334" s="191"/>
      <c r="J334" s="178"/>
      <c r="K334" s="178"/>
      <c r="L334" s="178"/>
      <c r="M334" s="178"/>
      <c r="N334" s="160" t="str">
        <f t="shared" si="23"/>
        <v/>
      </c>
      <c r="P334" s="160" t="str">
        <f t="shared" si="24"/>
        <v/>
      </c>
      <c r="Q334" s="160">
        <f t="shared" si="22"/>
        <v>0</v>
      </c>
      <c r="R334" s="160" t="str">
        <f t="shared" si="25"/>
        <v/>
      </c>
      <c r="S334" s="160" t="str">
        <f t="shared" si="26"/>
        <v/>
      </c>
    </row>
    <row r="335" spans="3:19" ht="17.45" customHeight="1" x14ac:dyDescent="0.25">
      <c r="C335" s="188"/>
      <c r="D335" s="189"/>
      <c r="E335" s="178"/>
      <c r="F335" s="178"/>
      <c r="G335" s="190">
        <f>DATOS!$E$13</f>
        <v>1</v>
      </c>
      <c r="H335" s="178"/>
      <c r="I335" s="191"/>
      <c r="J335" s="178"/>
      <c r="K335" s="178"/>
      <c r="L335" s="178"/>
      <c r="M335" s="178"/>
      <c r="N335" s="160" t="str">
        <f t="shared" si="23"/>
        <v/>
      </c>
      <c r="P335" s="160" t="str">
        <f t="shared" si="24"/>
        <v/>
      </c>
      <c r="Q335" s="160">
        <f t="shared" si="22"/>
        <v>0</v>
      </c>
      <c r="R335" s="160" t="str">
        <f t="shared" si="25"/>
        <v/>
      </c>
      <c r="S335" s="160" t="str">
        <f t="shared" si="26"/>
        <v/>
      </c>
    </row>
    <row r="336" spans="3:19" ht="17.45" customHeight="1" x14ac:dyDescent="0.25">
      <c r="C336" s="188"/>
      <c r="D336" s="189"/>
      <c r="E336" s="178"/>
      <c r="F336" s="178"/>
      <c r="G336" s="190">
        <f>DATOS!$E$13</f>
        <v>1</v>
      </c>
      <c r="H336" s="178"/>
      <c r="I336" s="191"/>
      <c r="J336" s="178"/>
      <c r="K336" s="178"/>
      <c r="L336" s="178"/>
      <c r="M336" s="178"/>
      <c r="N336" s="160" t="str">
        <f t="shared" si="23"/>
        <v/>
      </c>
      <c r="P336" s="160" t="str">
        <f t="shared" si="24"/>
        <v/>
      </c>
      <c r="Q336" s="160">
        <f t="shared" si="22"/>
        <v>0</v>
      </c>
      <c r="R336" s="160" t="str">
        <f t="shared" si="25"/>
        <v/>
      </c>
      <c r="S336" s="160" t="str">
        <f t="shared" si="26"/>
        <v/>
      </c>
    </row>
    <row r="337" spans="3:19" ht="17.45" customHeight="1" x14ac:dyDescent="0.25">
      <c r="C337" s="188"/>
      <c r="D337" s="189"/>
      <c r="E337" s="178"/>
      <c r="F337" s="178"/>
      <c r="G337" s="190">
        <f>DATOS!$E$13</f>
        <v>1</v>
      </c>
      <c r="H337" s="178"/>
      <c r="I337" s="191"/>
      <c r="J337" s="178"/>
      <c r="K337" s="178"/>
      <c r="L337" s="178"/>
      <c r="M337" s="178"/>
      <c r="N337" s="160" t="str">
        <f t="shared" si="23"/>
        <v/>
      </c>
      <c r="P337" s="160" t="str">
        <f t="shared" si="24"/>
        <v/>
      </c>
      <c r="Q337" s="160">
        <f t="shared" ref="Q337:Q400" si="27">IF($I337=0%,H337,"")</f>
        <v>0</v>
      </c>
      <c r="R337" s="160" t="str">
        <f t="shared" si="25"/>
        <v/>
      </c>
      <c r="S337" s="160" t="str">
        <f t="shared" si="26"/>
        <v/>
      </c>
    </row>
    <row r="338" spans="3:19" ht="17.45" customHeight="1" x14ac:dyDescent="0.25">
      <c r="C338" s="188"/>
      <c r="D338" s="189"/>
      <c r="E338" s="178"/>
      <c r="F338" s="178"/>
      <c r="G338" s="190">
        <f>DATOS!$E$13</f>
        <v>1</v>
      </c>
      <c r="H338" s="178"/>
      <c r="I338" s="191"/>
      <c r="J338" s="178"/>
      <c r="K338" s="178"/>
      <c r="L338" s="178"/>
      <c r="M338" s="178"/>
      <c r="N338" s="160" t="str">
        <f t="shared" ref="N338:N401" si="28">IF(H338&amp;J338&amp;K338&amp;L338&amp;M338="","",H338+J338+K338-L338-M338)</f>
        <v/>
      </c>
      <c r="P338" s="160" t="str">
        <f t="shared" ref="P338:P401" si="29">IF($I338="E",H338,"")</f>
        <v/>
      </c>
      <c r="Q338" s="160">
        <f t="shared" si="27"/>
        <v>0</v>
      </c>
      <c r="R338" s="160" t="str">
        <f t="shared" ref="R338:R401" si="30">IF(OR($I338=8%,$I338=11%),$J338/$I338,"")</f>
        <v/>
      </c>
      <c r="S338" s="160" t="str">
        <f t="shared" si="26"/>
        <v/>
      </c>
    </row>
    <row r="339" spans="3:19" ht="17.45" customHeight="1" x14ac:dyDescent="0.25">
      <c r="C339" s="188"/>
      <c r="D339" s="189"/>
      <c r="E339" s="178"/>
      <c r="F339" s="178"/>
      <c r="G339" s="190">
        <f>DATOS!$E$13</f>
        <v>1</v>
      </c>
      <c r="H339" s="178"/>
      <c r="I339" s="191"/>
      <c r="J339" s="178"/>
      <c r="K339" s="178"/>
      <c r="L339" s="178"/>
      <c r="M339" s="178"/>
      <c r="N339" s="160" t="str">
        <f t="shared" si="28"/>
        <v/>
      </c>
      <c r="P339" s="160" t="str">
        <f t="shared" si="29"/>
        <v/>
      </c>
      <c r="Q339" s="160">
        <f t="shared" si="27"/>
        <v>0</v>
      </c>
      <c r="R339" s="160" t="str">
        <f t="shared" si="30"/>
        <v/>
      </c>
      <c r="S339" s="160" t="str">
        <f t="shared" ref="S339:S402" si="31">IF(OR($I339=15%,$I339=16%),$J339/$I339,"")</f>
        <v/>
      </c>
    </row>
    <row r="340" spans="3:19" ht="17.45" customHeight="1" x14ac:dyDescent="0.25">
      <c r="C340" s="188"/>
      <c r="D340" s="189"/>
      <c r="E340" s="178"/>
      <c r="F340" s="178"/>
      <c r="G340" s="190">
        <f>DATOS!$E$13</f>
        <v>1</v>
      </c>
      <c r="H340" s="178"/>
      <c r="I340" s="191"/>
      <c r="J340" s="178"/>
      <c r="K340" s="178"/>
      <c r="L340" s="178"/>
      <c r="M340" s="178"/>
      <c r="N340" s="160" t="str">
        <f t="shared" si="28"/>
        <v/>
      </c>
      <c r="P340" s="160" t="str">
        <f t="shared" si="29"/>
        <v/>
      </c>
      <c r="Q340" s="160">
        <f t="shared" si="27"/>
        <v>0</v>
      </c>
      <c r="R340" s="160" t="str">
        <f t="shared" si="30"/>
        <v/>
      </c>
      <c r="S340" s="160" t="str">
        <f t="shared" si="31"/>
        <v/>
      </c>
    </row>
    <row r="341" spans="3:19" ht="17.45" customHeight="1" x14ac:dyDescent="0.25">
      <c r="C341" s="188"/>
      <c r="D341" s="189"/>
      <c r="E341" s="178"/>
      <c r="F341" s="178"/>
      <c r="G341" s="190">
        <f>DATOS!$E$13</f>
        <v>1</v>
      </c>
      <c r="H341" s="178"/>
      <c r="I341" s="191"/>
      <c r="J341" s="178"/>
      <c r="K341" s="178"/>
      <c r="L341" s="178"/>
      <c r="M341" s="178"/>
      <c r="N341" s="160" t="str">
        <f t="shared" si="28"/>
        <v/>
      </c>
      <c r="P341" s="160" t="str">
        <f t="shared" si="29"/>
        <v/>
      </c>
      <c r="Q341" s="160">
        <f t="shared" si="27"/>
        <v>0</v>
      </c>
      <c r="R341" s="160" t="str">
        <f t="shared" si="30"/>
        <v/>
      </c>
      <c r="S341" s="160" t="str">
        <f t="shared" si="31"/>
        <v/>
      </c>
    </row>
    <row r="342" spans="3:19" ht="17.45" customHeight="1" x14ac:dyDescent="0.25">
      <c r="C342" s="188"/>
      <c r="D342" s="189"/>
      <c r="E342" s="178"/>
      <c r="F342" s="178"/>
      <c r="G342" s="190">
        <f>DATOS!$E$13</f>
        <v>1</v>
      </c>
      <c r="H342" s="178"/>
      <c r="I342" s="191"/>
      <c r="J342" s="178"/>
      <c r="K342" s="178"/>
      <c r="L342" s="178"/>
      <c r="M342" s="178"/>
      <c r="N342" s="160" t="str">
        <f t="shared" si="28"/>
        <v/>
      </c>
      <c r="P342" s="160" t="str">
        <f t="shared" si="29"/>
        <v/>
      </c>
      <c r="Q342" s="160">
        <f t="shared" si="27"/>
        <v>0</v>
      </c>
      <c r="R342" s="160" t="str">
        <f t="shared" si="30"/>
        <v/>
      </c>
      <c r="S342" s="160" t="str">
        <f t="shared" si="31"/>
        <v/>
      </c>
    </row>
    <row r="343" spans="3:19" ht="17.45" customHeight="1" x14ac:dyDescent="0.25">
      <c r="C343" s="188"/>
      <c r="D343" s="189"/>
      <c r="E343" s="178"/>
      <c r="F343" s="178"/>
      <c r="G343" s="190">
        <f>DATOS!$E$13</f>
        <v>1</v>
      </c>
      <c r="H343" s="178"/>
      <c r="I343" s="191"/>
      <c r="J343" s="178"/>
      <c r="K343" s="178"/>
      <c r="L343" s="178"/>
      <c r="M343" s="178"/>
      <c r="N343" s="160" t="str">
        <f t="shared" si="28"/>
        <v/>
      </c>
      <c r="P343" s="160" t="str">
        <f t="shared" si="29"/>
        <v/>
      </c>
      <c r="Q343" s="160">
        <f t="shared" si="27"/>
        <v>0</v>
      </c>
      <c r="R343" s="160" t="str">
        <f t="shared" si="30"/>
        <v/>
      </c>
      <c r="S343" s="160" t="str">
        <f t="shared" si="31"/>
        <v/>
      </c>
    </row>
    <row r="344" spans="3:19" ht="17.45" customHeight="1" x14ac:dyDescent="0.25">
      <c r="C344" s="188"/>
      <c r="D344" s="189"/>
      <c r="E344" s="178"/>
      <c r="F344" s="178"/>
      <c r="G344" s="190">
        <f>DATOS!$E$13</f>
        <v>1</v>
      </c>
      <c r="H344" s="178"/>
      <c r="I344" s="191"/>
      <c r="J344" s="178"/>
      <c r="K344" s="178"/>
      <c r="L344" s="178"/>
      <c r="M344" s="178"/>
      <c r="N344" s="160" t="str">
        <f t="shared" si="28"/>
        <v/>
      </c>
      <c r="P344" s="160" t="str">
        <f t="shared" si="29"/>
        <v/>
      </c>
      <c r="Q344" s="160">
        <f t="shared" si="27"/>
        <v>0</v>
      </c>
      <c r="R344" s="160" t="str">
        <f t="shared" si="30"/>
        <v/>
      </c>
      <c r="S344" s="160" t="str">
        <f t="shared" si="31"/>
        <v/>
      </c>
    </row>
    <row r="345" spans="3:19" ht="17.45" customHeight="1" x14ac:dyDescent="0.25">
      <c r="C345" s="188"/>
      <c r="D345" s="189"/>
      <c r="E345" s="178"/>
      <c r="F345" s="178"/>
      <c r="G345" s="190">
        <f>DATOS!$E$13</f>
        <v>1</v>
      </c>
      <c r="H345" s="178"/>
      <c r="I345" s="191"/>
      <c r="J345" s="178"/>
      <c r="K345" s="178"/>
      <c r="L345" s="178"/>
      <c r="M345" s="178"/>
      <c r="N345" s="160" t="str">
        <f t="shared" si="28"/>
        <v/>
      </c>
      <c r="P345" s="160" t="str">
        <f t="shared" si="29"/>
        <v/>
      </c>
      <c r="Q345" s="160">
        <f t="shared" si="27"/>
        <v>0</v>
      </c>
      <c r="R345" s="160" t="str">
        <f t="shared" si="30"/>
        <v/>
      </c>
      <c r="S345" s="160" t="str">
        <f t="shared" si="31"/>
        <v/>
      </c>
    </row>
    <row r="346" spans="3:19" ht="17.45" customHeight="1" x14ac:dyDescent="0.25">
      <c r="C346" s="188"/>
      <c r="D346" s="189"/>
      <c r="E346" s="178"/>
      <c r="F346" s="178"/>
      <c r="G346" s="190">
        <f>DATOS!$E$13</f>
        <v>1</v>
      </c>
      <c r="H346" s="178"/>
      <c r="I346" s="191"/>
      <c r="J346" s="178"/>
      <c r="K346" s="178"/>
      <c r="L346" s="178"/>
      <c r="M346" s="178"/>
      <c r="N346" s="160" t="str">
        <f t="shared" si="28"/>
        <v/>
      </c>
      <c r="P346" s="160" t="str">
        <f t="shared" si="29"/>
        <v/>
      </c>
      <c r="Q346" s="160">
        <f t="shared" si="27"/>
        <v>0</v>
      </c>
      <c r="R346" s="160" t="str">
        <f t="shared" si="30"/>
        <v/>
      </c>
      <c r="S346" s="160" t="str">
        <f t="shared" si="31"/>
        <v/>
      </c>
    </row>
    <row r="347" spans="3:19" ht="17.45" customHeight="1" x14ac:dyDescent="0.25">
      <c r="C347" s="188"/>
      <c r="D347" s="189"/>
      <c r="E347" s="178"/>
      <c r="F347" s="178"/>
      <c r="G347" s="190">
        <f>DATOS!$E$13</f>
        <v>1</v>
      </c>
      <c r="H347" s="178"/>
      <c r="I347" s="191"/>
      <c r="J347" s="178"/>
      <c r="K347" s="178"/>
      <c r="L347" s="178"/>
      <c r="M347" s="178"/>
      <c r="N347" s="160" t="str">
        <f t="shared" si="28"/>
        <v/>
      </c>
      <c r="P347" s="160" t="str">
        <f t="shared" si="29"/>
        <v/>
      </c>
      <c r="Q347" s="160">
        <f t="shared" si="27"/>
        <v>0</v>
      </c>
      <c r="R347" s="160" t="str">
        <f t="shared" si="30"/>
        <v/>
      </c>
      <c r="S347" s="160" t="str">
        <f t="shared" si="31"/>
        <v/>
      </c>
    </row>
    <row r="348" spans="3:19" ht="17.45" customHeight="1" x14ac:dyDescent="0.25">
      <c r="C348" s="188"/>
      <c r="D348" s="189"/>
      <c r="E348" s="178"/>
      <c r="F348" s="178"/>
      <c r="G348" s="190">
        <f>DATOS!$E$13</f>
        <v>1</v>
      </c>
      <c r="H348" s="178"/>
      <c r="I348" s="191"/>
      <c r="J348" s="178"/>
      <c r="K348" s="178"/>
      <c r="L348" s="178"/>
      <c r="M348" s="178"/>
      <c r="N348" s="160" t="str">
        <f t="shared" si="28"/>
        <v/>
      </c>
      <c r="P348" s="160" t="str">
        <f t="shared" si="29"/>
        <v/>
      </c>
      <c r="Q348" s="160">
        <f t="shared" si="27"/>
        <v>0</v>
      </c>
      <c r="R348" s="160" t="str">
        <f t="shared" si="30"/>
        <v/>
      </c>
      <c r="S348" s="160" t="str">
        <f t="shared" si="31"/>
        <v/>
      </c>
    </row>
    <row r="349" spans="3:19" ht="17.45" customHeight="1" x14ac:dyDescent="0.25">
      <c r="C349" s="188"/>
      <c r="D349" s="189"/>
      <c r="E349" s="178"/>
      <c r="F349" s="178"/>
      <c r="G349" s="190">
        <f>DATOS!$E$13</f>
        <v>1</v>
      </c>
      <c r="H349" s="178"/>
      <c r="I349" s="191"/>
      <c r="J349" s="178"/>
      <c r="K349" s="178"/>
      <c r="L349" s="178"/>
      <c r="M349" s="178"/>
      <c r="N349" s="160" t="str">
        <f t="shared" si="28"/>
        <v/>
      </c>
      <c r="P349" s="160" t="str">
        <f t="shared" si="29"/>
        <v/>
      </c>
      <c r="Q349" s="160">
        <f t="shared" si="27"/>
        <v>0</v>
      </c>
      <c r="R349" s="160" t="str">
        <f t="shared" si="30"/>
        <v/>
      </c>
      <c r="S349" s="160" t="str">
        <f t="shared" si="31"/>
        <v/>
      </c>
    </row>
    <row r="350" spans="3:19" ht="17.45" customHeight="1" x14ac:dyDescent="0.25">
      <c r="C350" s="188"/>
      <c r="D350" s="189"/>
      <c r="E350" s="178"/>
      <c r="F350" s="178"/>
      <c r="G350" s="190">
        <f>DATOS!$E$13</f>
        <v>1</v>
      </c>
      <c r="H350" s="178"/>
      <c r="I350" s="191"/>
      <c r="J350" s="178"/>
      <c r="K350" s="178"/>
      <c r="L350" s="178"/>
      <c r="M350" s="178"/>
      <c r="N350" s="160" t="str">
        <f t="shared" si="28"/>
        <v/>
      </c>
      <c r="P350" s="160" t="str">
        <f t="shared" si="29"/>
        <v/>
      </c>
      <c r="Q350" s="160">
        <f t="shared" si="27"/>
        <v>0</v>
      </c>
      <c r="R350" s="160" t="str">
        <f t="shared" si="30"/>
        <v/>
      </c>
      <c r="S350" s="160" t="str">
        <f t="shared" si="31"/>
        <v/>
      </c>
    </row>
    <row r="351" spans="3:19" ht="17.45" customHeight="1" x14ac:dyDescent="0.25">
      <c r="C351" s="188"/>
      <c r="D351" s="189"/>
      <c r="E351" s="178"/>
      <c r="F351" s="178"/>
      <c r="G351" s="190">
        <f>DATOS!$E$13</f>
        <v>1</v>
      </c>
      <c r="H351" s="178"/>
      <c r="I351" s="191"/>
      <c r="J351" s="178"/>
      <c r="K351" s="178"/>
      <c r="L351" s="178"/>
      <c r="M351" s="178"/>
      <c r="N351" s="160" t="str">
        <f t="shared" si="28"/>
        <v/>
      </c>
      <c r="P351" s="160" t="str">
        <f t="shared" si="29"/>
        <v/>
      </c>
      <c r="Q351" s="160">
        <f t="shared" si="27"/>
        <v>0</v>
      </c>
      <c r="R351" s="160" t="str">
        <f t="shared" si="30"/>
        <v/>
      </c>
      <c r="S351" s="160" t="str">
        <f t="shared" si="31"/>
        <v/>
      </c>
    </row>
    <row r="352" spans="3:19" ht="17.45" customHeight="1" x14ac:dyDescent="0.25">
      <c r="C352" s="188"/>
      <c r="D352" s="189"/>
      <c r="E352" s="178"/>
      <c r="F352" s="178"/>
      <c r="G352" s="190">
        <f>DATOS!$E$13</f>
        <v>1</v>
      </c>
      <c r="H352" s="178"/>
      <c r="I352" s="191"/>
      <c r="J352" s="178"/>
      <c r="K352" s="178"/>
      <c r="L352" s="178"/>
      <c r="M352" s="178"/>
      <c r="N352" s="160" t="str">
        <f t="shared" si="28"/>
        <v/>
      </c>
      <c r="P352" s="160" t="str">
        <f t="shared" si="29"/>
        <v/>
      </c>
      <c r="Q352" s="160">
        <f t="shared" si="27"/>
        <v>0</v>
      </c>
      <c r="R352" s="160" t="str">
        <f t="shared" si="30"/>
        <v/>
      </c>
      <c r="S352" s="160" t="str">
        <f t="shared" si="31"/>
        <v/>
      </c>
    </row>
    <row r="353" spans="3:19" ht="17.45" customHeight="1" x14ac:dyDescent="0.25">
      <c r="C353" s="188"/>
      <c r="D353" s="189"/>
      <c r="E353" s="178"/>
      <c r="F353" s="178"/>
      <c r="G353" s="190">
        <f>DATOS!$E$13</f>
        <v>1</v>
      </c>
      <c r="H353" s="178"/>
      <c r="I353" s="191"/>
      <c r="J353" s="178"/>
      <c r="K353" s="178"/>
      <c r="L353" s="178"/>
      <c r="M353" s="178"/>
      <c r="N353" s="160" t="str">
        <f t="shared" si="28"/>
        <v/>
      </c>
      <c r="P353" s="160" t="str">
        <f t="shared" si="29"/>
        <v/>
      </c>
      <c r="Q353" s="160">
        <f t="shared" si="27"/>
        <v>0</v>
      </c>
      <c r="R353" s="160" t="str">
        <f t="shared" si="30"/>
        <v/>
      </c>
      <c r="S353" s="160" t="str">
        <f t="shared" si="31"/>
        <v/>
      </c>
    </row>
    <row r="354" spans="3:19" ht="17.45" customHeight="1" x14ac:dyDescent="0.25">
      <c r="C354" s="188"/>
      <c r="D354" s="189"/>
      <c r="E354" s="178"/>
      <c r="F354" s="178"/>
      <c r="G354" s="190">
        <f>DATOS!$E$13</f>
        <v>1</v>
      </c>
      <c r="H354" s="178"/>
      <c r="I354" s="191"/>
      <c r="J354" s="178"/>
      <c r="K354" s="178"/>
      <c r="L354" s="178"/>
      <c r="M354" s="178"/>
      <c r="N354" s="160" t="str">
        <f t="shared" si="28"/>
        <v/>
      </c>
      <c r="P354" s="160" t="str">
        <f t="shared" si="29"/>
        <v/>
      </c>
      <c r="Q354" s="160">
        <f t="shared" si="27"/>
        <v>0</v>
      </c>
      <c r="R354" s="160" t="str">
        <f t="shared" si="30"/>
        <v/>
      </c>
      <c r="S354" s="160" t="str">
        <f t="shared" si="31"/>
        <v/>
      </c>
    </row>
    <row r="355" spans="3:19" ht="17.45" customHeight="1" x14ac:dyDescent="0.25">
      <c r="C355" s="188"/>
      <c r="D355" s="189"/>
      <c r="E355" s="178"/>
      <c r="F355" s="178"/>
      <c r="G355" s="190">
        <f>DATOS!$E$13</f>
        <v>1</v>
      </c>
      <c r="H355" s="178"/>
      <c r="I355" s="191"/>
      <c r="J355" s="178"/>
      <c r="K355" s="178"/>
      <c r="L355" s="178"/>
      <c r="M355" s="178"/>
      <c r="N355" s="160" t="str">
        <f t="shared" si="28"/>
        <v/>
      </c>
      <c r="P355" s="160" t="str">
        <f t="shared" si="29"/>
        <v/>
      </c>
      <c r="Q355" s="160">
        <f t="shared" si="27"/>
        <v>0</v>
      </c>
      <c r="R355" s="160" t="str">
        <f t="shared" si="30"/>
        <v/>
      </c>
      <c r="S355" s="160" t="str">
        <f t="shared" si="31"/>
        <v/>
      </c>
    </row>
    <row r="356" spans="3:19" ht="17.45" customHeight="1" x14ac:dyDescent="0.25">
      <c r="C356" s="188"/>
      <c r="D356" s="189"/>
      <c r="E356" s="178"/>
      <c r="F356" s="178"/>
      <c r="G356" s="190">
        <f>DATOS!$E$13</f>
        <v>1</v>
      </c>
      <c r="H356" s="178"/>
      <c r="I356" s="191"/>
      <c r="J356" s="178"/>
      <c r="K356" s="178"/>
      <c r="L356" s="178"/>
      <c r="M356" s="178"/>
      <c r="N356" s="160" t="str">
        <f t="shared" si="28"/>
        <v/>
      </c>
      <c r="P356" s="160" t="str">
        <f t="shared" si="29"/>
        <v/>
      </c>
      <c r="Q356" s="160">
        <f t="shared" si="27"/>
        <v>0</v>
      </c>
      <c r="R356" s="160" t="str">
        <f t="shared" si="30"/>
        <v/>
      </c>
      <c r="S356" s="160" t="str">
        <f t="shared" si="31"/>
        <v/>
      </c>
    </row>
    <row r="357" spans="3:19" ht="17.45" customHeight="1" x14ac:dyDescent="0.25">
      <c r="C357" s="188"/>
      <c r="D357" s="189"/>
      <c r="E357" s="178"/>
      <c r="F357" s="178"/>
      <c r="G357" s="190">
        <f>DATOS!$E$13</f>
        <v>1</v>
      </c>
      <c r="H357" s="178"/>
      <c r="I357" s="191"/>
      <c r="J357" s="178"/>
      <c r="K357" s="178"/>
      <c r="L357" s="178"/>
      <c r="M357" s="178"/>
      <c r="N357" s="160" t="str">
        <f t="shared" si="28"/>
        <v/>
      </c>
      <c r="P357" s="160" t="str">
        <f t="shared" si="29"/>
        <v/>
      </c>
      <c r="Q357" s="160">
        <f t="shared" si="27"/>
        <v>0</v>
      </c>
      <c r="R357" s="160" t="str">
        <f t="shared" si="30"/>
        <v/>
      </c>
      <c r="S357" s="160" t="str">
        <f t="shared" si="31"/>
        <v/>
      </c>
    </row>
    <row r="358" spans="3:19" ht="17.45" customHeight="1" x14ac:dyDescent="0.25">
      <c r="C358" s="188"/>
      <c r="D358" s="189"/>
      <c r="E358" s="178"/>
      <c r="F358" s="178"/>
      <c r="G358" s="190">
        <f>DATOS!$E$13</f>
        <v>1</v>
      </c>
      <c r="H358" s="178"/>
      <c r="I358" s="191"/>
      <c r="J358" s="178"/>
      <c r="K358" s="178"/>
      <c r="L358" s="178"/>
      <c r="M358" s="178"/>
      <c r="N358" s="160" t="str">
        <f t="shared" si="28"/>
        <v/>
      </c>
      <c r="P358" s="160" t="str">
        <f t="shared" si="29"/>
        <v/>
      </c>
      <c r="Q358" s="160">
        <f t="shared" si="27"/>
        <v>0</v>
      </c>
      <c r="R358" s="160" t="str">
        <f t="shared" si="30"/>
        <v/>
      </c>
      <c r="S358" s="160" t="str">
        <f t="shared" si="31"/>
        <v/>
      </c>
    </row>
    <row r="359" spans="3:19" ht="17.45" customHeight="1" x14ac:dyDescent="0.25">
      <c r="C359" s="188"/>
      <c r="D359" s="189"/>
      <c r="E359" s="178"/>
      <c r="F359" s="178"/>
      <c r="G359" s="190">
        <f>DATOS!$E$13</f>
        <v>1</v>
      </c>
      <c r="H359" s="178"/>
      <c r="I359" s="191"/>
      <c r="J359" s="178"/>
      <c r="K359" s="178"/>
      <c r="L359" s="178"/>
      <c r="M359" s="178"/>
      <c r="N359" s="160" t="str">
        <f t="shared" si="28"/>
        <v/>
      </c>
      <c r="P359" s="160" t="str">
        <f t="shared" si="29"/>
        <v/>
      </c>
      <c r="Q359" s="160">
        <f t="shared" si="27"/>
        <v>0</v>
      </c>
      <c r="R359" s="160" t="str">
        <f t="shared" si="30"/>
        <v/>
      </c>
      <c r="S359" s="160" t="str">
        <f t="shared" si="31"/>
        <v/>
      </c>
    </row>
    <row r="360" spans="3:19" ht="17.45" customHeight="1" x14ac:dyDescent="0.25">
      <c r="C360" s="188"/>
      <c r="D360" s="189"/>
      <c r="E360" s="178"/>
      <c r="F360" s="178"/>
      <c r="G360" s="190">
        <f>DATOS!$E$13</f>
        <v>1</v>
      </c>
      <c r="H360" s="178"/>
      <c r="I360" s="191"/>
      <c r="J360" s="178"/>
      <c r="K360" s="178"/>
      <c r="L360" s="178"/>
      <c r="M360" s="178"/>
      <c r="N360" s="160" t="str">
        <f t="shared" si="28"/>
        <v/>
      </c>
      <c r="P360" s="160" t="str">
        <f t="shared" si="29"/>
        <v/>
      </c>
      <c r="Q360" s="160">
        <f t="shared" si="27"/>
        <v>0</v>
      </c>
      <c r="R360" s="160" t="str">
        <f t="shared" si="30"/>
        <v/>
      </c>
      <c r="S360" s="160" t="str">
        <f t="shared" si="31"/>
        <v/>
      </c>
    </row>
    <row r="361" spans="3:19" ht="17.45" customHeight="1" x14ac:dyDescent="0.25">
      <c r="C361" s="188"/>
      <c r="D361" s="189"/>
      <c r="E361" s="178"/>
      <c r="F361" s="178"/>
      <c r="G361" s="190">
        <f>DATOS!$E$13</f>
        <v>1</v>
      </c>
      <c r="H361" s="178"/>
      <c r="I361" s="191"/>
      <c r="J361" s="178"/>
      <c r="K361" s="178"/>
      <c r="L361" s="178"/>
      <c r="M361" s="178"/>
      <c r="N361" s="160" t="str">
        <f t="shared" si="28"/>
        <v/>
      </c>
      <c r="P361" s="160" t="str">
        <f t="shared" si="29"/>
        <v/>
      </c>
      <c r="Q361" s="160">
        <f t="shared" si="27"/>
        <v>0</v>
      </c>
      <c r="R361" s="160" t="str">
        <f t="shared" si="30"/>
        <v/>
      </c>
      <c r="S361" s="160" t="str">
        <f t="shared" si="31"/>
        <v/>
      </c>
    </row>
    <row r="362" spans="3:19" ht="17.45" customHeight="1" x14ac:dyDescent="0.25">
      <c r="C362" s="188"/>
      <c r="D362" s="189"/>
      <c r="E362" s="178"/>
      <c r="F362" s="178"/>
      <c r="G362" s="190">
        <f>DATOS!$E$13</f>
        <v>1</v>
      </c>
      <c r="H362" s="178"/>
      <c r="I362" s="191"/>
      <c r="J362" s="178"/>
      <c r="K362" s="178"/>
      <c r="L362" s="178"/>
      <c r="M362" s="178"/>
      <c r="N362" s="160" t="str">
        <f t="shared" si="28"/>
        <v/>
      </c>
      <c r="P362" s="160" t="str">
        <f t="shared" si="29"/>
        <v/>
      </c>
      <c r="Q362" s="160">
        <f t="shared" si="27"/>
        <v>0</v>
      </c>
      <c r="R362" s="160" t="str">
        <f t="shared" si="30"/>
        <v/>
      </c>
      <c r="S362" s="160" t="str">
        <f t="shared" si="31"/>
        <v/>
      </c>
    </row>
    <row r="363" spans="3:19" ht="17.45" customHeight="1" x14ac:dyDescent="0.25">
      <c r="C363" s="188"/>
      <c r="D363" s="189"/>
      <c r="E363" s="178"/>
      <c r="F363" s="178"/>
      <c r="G363" s="190">
        <f>DATOS!$E$13</f>
        <v>1</v>
      </c>
      <c r="H363" s="178"/>
      <c r="I363" s="191"/>
      <c r="J363" s="178"/>
      <c r="K363" s="178"/>
      <c r="L363" s="178"/>
      <c r="M363" s="178"/>
      <c r="N363" s="160" t="str">
        <f t="shared" si="28"/>
        <v/>
      </c>
      <c r="P363" s="160" t="str">
        <f t="shared" si="29"/>
        <v/>
      </c>
      <c r="Q363" s="160">
        <f t="shared" si="27"/>
        <v>0</v>
      </c>
      <c r="R363" s="160" t="str">
        <f t="shared" si="30"/>
        <v/>
      </c>
      <c r="S363" s="160" t="str">
        <f t="shared" si="31"/>
        <v/>
      </c>
    </row>
    <row r="364" spans="3:19" ht="17.45" customHeight="1" x14ac:dyDescent="0.25">
      <c r="C364" s="188"/>
      <c r="D364" s="189"/>
      <c r="E364" s="178"/>
      <c r="F364" s="178"/>
      <c r="G364" s="190">
        <f>DATOS!$E$13</f>
        <v>1</v>
      </c>
      <c r="H364" s="178"/>
      <c r="I364" s="191"/>
      <c r="J364" s="178"/>
      <c r="K364" s="178"/>
      <c r="L364" s="178"/>
      <c r="M364" s="178"/>
      <c r="N364" s="160" t="str">
        <f t="shared" si="28"/>
        <v/>
      </c>
      <c r="P364" s="160" t="str">
        <f t="shared" si="29"/>
        <v/>
      </c>
      <c r="Q364" s="160">
        <f t="shared" si="27"/>
        <v>0</v>
      </c>
      <c r="R364" s="160" t="str">
        <f t="shared" si="30"/>
        <v/>
      </c>
      <c r="S364" s="160" t="str">
        <f t="shared" si="31"/>
        <v/>
      </c>
    </row>
    <row r="365" spans="3:19" ht="17.45" customHeight="1" x14ac:dyDescent="0.25">
      <c r="C365" s="188"/>
      <c r="D365" s="189"/>
      <c r="E365" s="178"/>
      <c r="F365" s="178"/>
      <c r="G365" s="190">
        <f>DATOS!$E$13</f>
        <v>1</v>
      </c>
      <c r="H365" s="178"/>
      <c r="I365" s="191"/>
      <c r="J365" s="178"/>
      <c r="K365" s="178"/>
      <c r="L365" s="178"/>
      <c r="M365" s="178"/>
      <c r="N365" s="160" t="str">
        <f t="shared" si="28"/>
        <v/>
      </c>
      <c r="P365" s="160" t="str">
        <f t="shared" si="29"/>
        <v/>
      </c>
      <c r="Q365" s="160">
        <f t="shared" si="27"/>
        <v>0</v>
      </c>
      <c r="R365" s="160" t="str">
        <f t="shared" si="30"/>
        <v/>
      </c>
      <c r="S365" s="160" t="str">
        <f t="shared" si="31"/>
        <v/>
      </c>
    </row>
    <row r="366" spans="3:19" ht="17.45" customHeight="1" x14ac:dyDescent="0.25">
      <c r="C366" s="188"/>
      <c r="D366" s="189"/>
      <c r="E366" s="178"/>
      <c r="F366" s="178"/>
      <c r="G366" s="190">
        <f>DATOS!$E$13</f>
        <v>1</v>
      </c>
      <c r="H366" s="178"/>
      <c r="I366" s="191"/>
      <c r="J366" s="178"/>
      <c r="K366" s="178"/>
      <c r="L366" s="178"/>
      <c r="M366" s="178"/>
      <c r="N366" s="160" t="str">
        <f t="shared" si="28"/>
        <v/>
      </c>
      <c r="P366" s="160" t="str">
        <f t="shared" si="29"/>
        <v/>
      </c>
      <c r="Q366" s="160">
        <f t="shared" si="27"/>
        <v>0</v>
      </c>
      <c r="R366" s="160" t="str">
        <f t="shared" si="30"/>
        <v/>
      </c>
      <c r="S366" s="160" t="str">
        <f t="shared" si="31"/>
        <v/>
      </c>
    </row>
    <row r="367" spans="3:19" ht="17.45" customHeight="1" x14ac:dyDescent="0.25">
      <c r="C367" s="188"/>
      <c r="D367" s="189"/>
      <c r="E367" s="178"/>
      <c r="F367" s="178"/>
      <c r="G367" s="190">
        <f>DATOS!$E$13</f>
        <v>1</v>
      </c>
      <c r="H367" s="178"/>
      <c r="I367" s="191"/>
      <c r="J367" s="178"/>
      <c r="K367" s="178"/>
      <c r="L367" s="178"/>
      <c r="M367" s="178"/>
      <c r="N367" s="160" t="str">
        <f t="shared" si="28"/>
        <v/>
      </c>
      <c r="P367" s="160" t="str">
        <f t="shared" si="29"/>
        <v/>
      </c>
      <c r="Q367" s="160">
        <f t="shared" si="27"/>
        <v>0</v>
      </c>
      <c r="R367" s="160" t="str">
        <f t="shared" si="30"/>
        <v/>
      </c>
      <c r="S367" s="160" t="str">
        <f t="shared" si="31"/>
        <v/>
      </c>
    </row>
    <row r="368" spans="3:19" ht="17.45" customHeight="1" x14ac:dyDescent="0.25">
      <c r="C368" s="188"/>
      <c r="D368" s="189"/>
      <c r="E368" s="178"/>
      <c r="F368" s="178"/>
      <c r="G368" s="190">
        <f>DATOS!$E$13</f>
        <v>1</v>
      </c>
      <c r="H368" s="178"/>
      <c r="I368" s="191"/>
      <c r="J368" s="178"/>
      <c r="K368" s="178"/>
      <c r="L368" s="178"/>
      <c r="M368" s="178"/>
      <c r="N368" s="160" t="str">
        <f t="shared" si="28"/>
        <v/>
      </c>
      <c r="P368" s="160" t="str">
        <f t="shared" si="29"/>
        <v/>
      </c>
      <c r="Q368" s="160">
        <f t="shared" si="27"/>
        <v>0</v>
      </c>
      <c r="R368" s="160" t="str">
        <f t="shared" si="30"/>
        <v/>
      </c>
      <c r="S368" s="160" t="str">
        <f t="shared" si="31"/>
        <v/>
      </c>
    </row>
    <row r="369" spans="3:19" ht="17.45" customHeight="1" x14ac:dyDescent="0.25">
      <c r="C369" s="188"/>
      <c r="D369" s="189"/>
      <c r="E369" s="178"/>
      <c r="F369" s="178"/>
      <c r="G369" s="190">
        <f>DATOS!$E$13</f>
        <v>1</v>
      </c>
      <c r="H369" s="178"/>
      <c r="I369" s="191"/>
      <c r="J369" s="178"/>
      <c r="K369" s="178"/>
      <c r="L369" s="178"/>
      <c r="M369" s="178"/>
      <c r="N369" s="160" t="str">
        <f t="shared" si="28"/>
        <v/>
      </c>
      <c r="P369" s="160" t="str">
        <f t="shared" si="29"/>
        <v/>
      </c>
      <c r="Q369" s="160">
        <f t="shared" si="27"/>
        <v>0</v>
      </c>
      <c r="R369" s="160" t="str">
        <f t="shared" si="30"/>
        <v/>
      </c>
      <c r="S369" s="160" t="str">
        <f t="shared" si="31"/>
        <v/>
      </c>
    </row>
    <row r="370" spans="3:19" ht="17.45" customHeight="1" x14ac:dyDescent="0.25">
      <c r="C370" s="188"/>
      <c r="D370" s="189"/>
      <c r="E370" s="178"/>
      <c r="F370" s="178"/>
      <c r="G370" s="190">
        <f>DATOS!$E$13</f>
        <v>1</v>
      </c>
      <c r="H370" s="178"/>
      <c r="I370" s="191"/>
      <c r="J370" s="178"/>
      <c r="K370" s="178"/>
      <c r="L370" s="178"/>
      <c r="M370" s="178"/>
      <c r="N370" s="160" t="str">
        <f t="shared" si="28"/>
        <v/>
      </c>
      <c r="P370" s="160" t="str">
        <f t="shared" si="29"/>
        <v/>
      </c>
      <c r="Q370" s="160">
        <f t="shared" si="27"/>
        <v>0</v>
      </c>
      <c r="R370" s="160" t="str">
        <f t="shared" si="30"/>
        <v/>
      </c>
      <c r="S370" s="160" t="str">
        <f t="shared" si="31"/>
        <v/>
      </c>
    </row>
    <row r="371" spans="3:19" ht="17.45" customHeight="1" x14ac:dyDescent="0.25">
      <c r="C371" s="188"/>
      <c r="D371" s="189"/>
      <c r="E371" s="178"/>
      <c r="F371" s="178"/>
      <c r="G371" s="190">
        <f>DATOS!$E$13</f>
        <v>1</v>
      </c>
      <c r="H371" s="178"/>
      <c r="I371" s="191"/>
      <c r="J371" s="178"/>
      <c r="K371" s="178"/>
      <c r="L371" s="178"/>
      <c r="M371" s="178"/>
      <c r="N371" s="160" t="str">
        <f t="shared" si="28"/>
        <v/>
      </c>
      <c r="P371" s="160" t="str">
        <f t="shared" si="29"/>
        <v/>
      </c>
      <c r="Q371" s="160">
        <f t="shared" si="27"/>
        <v>0</v>
      </c>
      <c r="R371" s="160" t="str">
        <f t="shared" si="30"/>
        <v/>
      </c>
      <c r="S371" s="160" t="str">
        <f t="shared" si="31"/>
        <v/>
      </c>
    </row>
    <row r="372" spans="3:19" ht="17.45" customHeight="1" x14ac:dyDescent="0.25">
      <c r="C372" s="188"/>
      <c r="D372" s="189"/>
      <c r="E372" s="178"/>
      <c r="F372" s="178"/>
      <c r="G372" s="190">
        <f>DATOS!$E$13</f>
        <v>1</v>
      </c>
      <c r="H372" s="178"/>
      <c r="I372" s="191"/>
      <c r="J372" s="178"/>
      <c r="K372" s="178"/>
      <c r="L372" s="178"/>
      <c r="M372" s="178"/>
      <c r="N372" s="160" t="str">
        <f t="shared" si="28"/>
        <v/>
      </c>
      <c r="P372" s="160" t="str">
        <f t="shared" si="29"/>
        <v/>
      </c>
      <c r="Q372" s="160">
        <f t="shared" si="27"/>
        <v>0</v>
      </c>
      <c r="R372" s="160" t="str">
        <f t="shared" si="30"/>
        <v/>
      </c>
      <c r="S372" s="160" t="str">
        <f t="shared" si="31"/>
        <v/>
      </c>
    </row>
    <row r="373" spans="3:19" ht="17.45" customHeight="1" x14ac:dyDescent="0.25">
      <c r="C373" s="188"/>
      <c r="D373" s="189"/>
      <c r="E373" s="178"/>
      <c r="F373" s="178"/>
      <c r="G373" s="190">
        <f>DATOS!$E$13</f>
        <v>1</v>
      </c>
      <c r="H373" s="178"/>
      <c r="I373" s="191"/>
      <c r="J373" s="178"/>
      <c r="K373" s="178"/>
      <c r="L373" s="178"/>
      <c r="M373" s="178"/>
      <c r="N373" s="160" t="str">
        <f t="shared" si="28"/>
        <v/>
      </c>
      <c r="P373" s="160" t="str">
        <f t="shared" si="29"/>
        <v/>
      </c>
      <c r="Q373" s="160">
        <f t="shared" si="27"/>
        <v>0</v>
      </c>
      <c r="R373" s="160" t="str">
        <f t="shared" si="30"/>
        <v/>
      </c>
      <c r="S373" s="160" t="str">
        <f t="shared" si="31"/>
        <v/>
      </c>
    </row>
    <row r="374" spans="3:19" ht="17.45" customHeight="1" x14ac:dyDescent="0.25">
      <c r="C374" s="188"/>
      <c r="D374" s="189"/>
      <c r="E374" s="178"/>
      <c r="F374" s="178"/>
      <c r="G374" s="190">
        <f>DATOS!$E$13</f>
        <v>1</v>
      </c>
      <c r="H374" s="178"/>
      <c r="I374" s="191"/>
      <c r="J374" s="178"/>
      <c r="K374" s="178"/>
      <c r="L374" s="178"/>
      <c r="M374" s="178"/>
      <c r="N374" s="160" t="str">
        <f t="shared" si="28"/>
        <v/>
      </c>
      <c r="P374" s="160" t="str">
        <f t="shared" si="29"/>
        <v/>
      </c>
      <c r="Q374" s="160">
        <f t="shared" si="27"/>
        <v>0</v>
      </c>
      <c r="R374" s="160" t="str">
        <f t="shared" si="30"/>
        <v/>
      </c>
      <c r="S374" s="160" t="str">
        <f t="shared" si="31"/>
        <v/>
      </c>
    </row>
    <row r="375" spans="3:19" ht="17.45" customHeight="1" x14ac:dyDescent="0.25">
      <c r="C375" s="188"/>
      <c r="D375" s="189"/>
      <c r="E375" s="178"/>
      <c r="F375" s="178"/>
      <c r="G375" s="190">
        <f>DATOS!$E$13</f>
        <v>1</v>
      </c>
      <c r="H375" s="178"/>
      <c r="I375" s="191"/>
      <c r="J375" s="178"/>
      <c r="K375" s="178"/>
      <c r="L375" s="178"/>
      <c r="M375" s="178"/>
      <c r="N375" s="160" t="str">
        <f t="shared" si="28"/>
        <v/>
      </c>
      <c r="P375" s="160" t="str">
        <f t="shared" si="29"/>
        <v/>
      </c>
      <c r="Q375" s="160">
        <f t="shared" si="27"/>
        <v>0</v>
      </c>
      <c r="R375" s="160" t="str">
        <f t="shared" si="30"/>
        <v/>
      </c>
      <c r="S375" s="160" t="str">
        <f t="shared" si="31"/>
        <v/>
      </c>
    </row>
    <row r="376" spans="3:19" ht="17.45" customHeight="1" x14ac:dyDescent="0.25">
      <c r="C376" s="188"/>
      <c r="D376" s="189"/>
      <c r="E376" s="178"/>
      <c r="F376" s="178"/>
      <c r="G376" s="190">
        <f>DATOS!$E$13</f>
        <v>1</v>
      </c>
      <c r="H376" s="178"/>
      <c r="I376" s="191"/>
      <c r="J376" s="178"/>
      <c r="K376" s="178"/>
      <c r="L376" s="178"/>
      <c r="M376" s="178"/>
      <c r="N376" s="160" t="str">
        <f t="shared" si="28"/>
        <v/>
      </c>
      <c r="P376" s="160" t="str">
        <f t="shared" si="29"/>
        <v/>
      </c>
      <c r="Q376" s="160">
        <f t="shared" si="27"/>
        <v>0</v>
      </c>
      <c r="R376" s="160" t="str">
        <f t="shared" si="30"/>
        <v/>
      </c>
      <c r="S376" s="160" t="str">
        <f t="shared" si="31"/>
        <v/>
      </c>
    </row>
    <row r="377" spans="3:19" ht="17.45" customHeight="1" x14ac:dyDescent="0.25">
      <c r="C377" s="188"/>
      <c r="D377" s="189"/>
      <c r="E377" s="178"/>
      <c r="F377" s="178"/>
      <c r="G377" s="190">
        <f>DATOS!$E$13</f>
        <v>1</v>
      </c>
      <c r="H377" s="178"/>
      <c r="I377" s="191"/>
      <c r="J377" s="178"/>
      <c r="K377" s="178"/>
      <c r="L377" s="178"/>
      <c r="M377" s="178"/>
      <c r="N377" s="160" t="str">
        <f t="shared" si="28"/>
        <v/>
      </c>
      <c r="P377" s="160" t="str">
        <f t="shared" si="29"/>
        <v/>
      </c>
      <c r="Q377" s="160">
        <f t="shared" si="27"/>
        <v>0</v>
      </c>
      <c r="R377" s="160" t="str">
        <f t="shared" si="30"/>
        <v/>
      </c>
      <c r="S377" s="160" t="str">
        <f t="shared" si="31"/>
        <v/>
      </c>
    </row>
    <row r="378" spans="3:19" ht="17.45" customHeight="1" x14ac:dyDescent="0.25">
      <c r="C378" s="188"/>
      <c r="D378" s="189"/>
      <c r="E378" s="178"/>
      <c r="F378" s="178"/>
      <c r="G378" s="190">
        <f>DATOS!$E$13</f>
        <v>1</v>
      </c>
      <c r="H378" s="178"/>
      <c r="I378" s="191"/>
      <c r="J378" s="178"/>
      <c r="K378" s="178"/>
      <c r="L378" s="178"/>
      <c r="M378" s="178"/>
      <c r="N378" s="160" t="str">
        <f t="shared" si="28"/>
        <v/>
      </c>
      <c r="P378" s="160" t="str">
        <f t="shared" si="29"/>
        <v/>
      </c>
      <c r="Q378" s="160">
        <f t="shared" si="27"/>
        <v>0</v>
      </c>
      <c r="R378" s="160" t="str">
        <f t="shared" si="30"/>
        <v/>
      </c>
      <c r="S378" s="160" t="str">
        <f t="shared" si="31"/>
        <v/>
      </c>
    </row>
    <row r="379" spans="3:19" ht="17.45" customHeight="1" x14ac:dyDescent="0.25">
      <c r="C379" s="188"/>
      <c r="D379" s="189"/>
      <c r="E379" s="178"/>
      <c r="F379" s="178"/>
      <c r="G379" s="190">
        <f>DATOS!$E$13</f>
        <v>1</v>
      </c>
      <c r="H379" s="178"/>
      <c r="I379" s="191"/>
      <c r="J379" s="178"/>
      <c r="K379" s="178"/>
      <c r="L379" s="178"/>
      <c r="M379" s="178"/>
      <c r="N379" s="160" t="str">
        <f t="shared" si="28"/>
        <v/>
      </c>
      <c r="P379" s="160" t="str">
        <f t="shared" si="29"/>
        <v/>
      </c>
      <c r="Q379" s="160">
        <f t="shared" si="27"/>
        <v>0</v>
      </c>
      <c r="R379" s="160" t="str">
        <f t="shared" si="30"/>
        <v/>
      </c>
      <c r="S379" s="160" t="str">
        <f t="shared" si="31"/>
        <v/>
      </c>
    </row>
    <row r="380" spans="3:19" ht="17.45" customHeight="1" x14ac:dyDescent="0.25">
      <c r="C380" s="188"/>
      <c r="D380" s="189"/>
      <c r="E380" s="178"/>
      <c r="F380" s="178"/>
      <c r="G380" s="190">
        <f>DATOS!$E$13</f>
        <v>1</v>
      </c>
      <c r="H380" s="178"/>
      <c r="I380" s="191"/>
      <c r="J380" s="178"/>
      <c r="K380" s="178"/>
      <c r="L380" s="178"/>
      <c r="M380" s="178"/>
      <c r="N380" s="160" t="str">
        <f t="shared" si="28"/>
        <v/>
      </c>
      <c r="P380" s="160" t="str">
        <f t="shared" si="29"/>
        <v/>
      </c>
      <c r="Q380" s="160">
        <f t="shared" si="27"/>
        <v>0</v>
      </c>
      <c r="R380" s="160" t="str">
        <f t="shared" si="30"/>
        <v/>
      </c>
      <c r="S380" s="160" t="str">
        <f t="shared" si="31"/>
        <v/>
      </c>
    </row>
    <row r="381" spans="3:19" ht="17.45" customHeight="1" x14ac:dyDescent="0.25">
      <c r="C381" s="188"/>
      <c r="D381" s="189"/>
      <c r="E381" s="178"/>
      <c r="F381" s="178"/>
      <c r="G381" s="190">
        <f>DATOS!$E$13</f>
        <v>1</v>
      </c>
      <c r="H381" s="178"/>
      <c r="I381" s="191"/>
      <c r="J381" s="178"/>
      <c r="K381" s="178"/>
      <c r="L381" s="178"/>
      <c r="M381" s="178"/>
      <c r="N381" s="160" t="str">
        <f t="shared" si="28"/>
        <v/>
      </c>
      <c r="P381" s="160" t="str">
        <f t="shared" si="29"/>
        <v/>
      </c>
      <c r="Q381" s="160">
        <f t="shared" si="27"/>
        <v>0</v>
      </c>
      <c r="R381" s="160" t="str">
        <f t="shared" si="30"/>
        <v/>
      </c>
      <c r="S381" s="160" t="str">
        <f t="shared" si="31"/>
        <v/>
      </c>
    </row>
    <row r="382" spans="3:19" ht="17.45" customHeight="1" x14ac:dyDescent="0.25">
      <c r="C382" s="188"/>
      <c r="D382" s="189"/>
      <c r="E382" s="178"/>
      <c r="F382" s="178"/>
      <c r="G382" s="190">
        <f>DATOS!$E$13</f>
        <v>1</v>
      </c>
      <c r="H382" s="178"/>
      <c r="I382" s="191"/>
      <c r="J382" s="178"/>
      <c r="K382" s="178"/>
      <c r="L382" s="178"/>
      <c r="M382" s="178"/>
      <c r="N382" s="160" t="str">
        <f t="shared" si="28"/>
        <v/>
      </c>
      <c r="P382" s="160" t="str">
        <f t="shared" si="29"/>
        <v/>
      </c>
      <c r="Q382" s="160">
        <f t="shared" si="27"/>
        <v>0</v>
      </c>
      <c r="R382" s="160" t="str">
        <f t="shared" si="30"/>
        <v/>
      </c>
      <c r="S382" s="160" t="str">
        <f t="shared" si="31"/>
        <v/>
      </c>
    </row>
    <row r="383" spans="3:19" ht="17.45" customHeight="1" x14ac:dyDescent="0.25">
      <c r="C383" s="188"/>
      <c r="D383" s="189"/>
      <c r="E383" s="178"/>
      <c r="F383" s="178"/>
      <c r="G383" s="190">
        <f>DATOS!$E$13</f>
        <v>1</v>
      </c>
      <c r="H383" s="178"/>
      <c r="I383" s="191"/>
      <c r="J383" s="178"/>
      <c r="K383" s="178"/>
      <c r="L383" s="178"/>
      <c r="M383" s="178"/>
      <c r="N383" s="160" t="str">
        <f t="shared" si="28"/>
        <v/>
      </c>
      <c r="P383" s="160" t="str">
        <f t="shared" si="29"/>
        <v/>
      </c>
      <c r="Q383" s="160">
        <f t="shared" si="27"/>
        <v>0</v>
      </c>
      <c r="R383" s="160" t="str">
        <f t="shared" si="30"/>
        <v/>
      </c>
      <c r="S383" s="160" t="str">
        <f t="shared" si="31"/>
        <v/>
      </c>
    </row>
    <row r="384" spans="3:19" ht="17.45" customHeight="1" x14ac:dyDescent="0.25">
      <c r="C384" s="188"/>
      <c r="D384" s="189"/>
      <c r="E384" s="178"/>
      <c r="F384" s="178"/>
      <c r="G384" s="190">
        <f>DATOS!$E$13</f>
        <v>1</v>
      </c>
      <c r="H384" s="178"/>
      <c r="I384" s="191"/>
      <c r="J384" s="178"/>
      <c r="K384" s="178"/>
      <c r="L384" s="178"/>
      <c r="M384" s="178"/>
      <c r="N384" s="160" t="str">
        <f t="shared" si="28"/>
        <v/>
      </c>
      <c r="P384" s="160" t="str">
        <f t="shared" si="29"/>
        <v/>
      </c>
      <c r="Q384" s="160">
        <f t="shared" si="27"/>
        <v>0</v>
      </c>
      <c r="R384" s="160" t="str">
        <f t="shared" si="30"/>
        <v/>
      </c>
      <c r="S384" s="160" t="str">
        <f t="shared" si="31"/>
        <v/>
      </c>
    </row>
    <row r="385" spans="3:19" ht="17.45" customHeight="1" x14ac:dyDescent="0.25">
      <c r="C385" s="188"/>
      <c r="D385" s="189"/>
      <c r="E385" s="178"/>
      <c r="F385" s="178"/>
      <c r="G385" s="190">
        <f>DATOS!$E$13</f>
        <v>1</v>
      </c>
      <c r="H385" s="178"/>
      <c r="I385" s="191"/>
      <c r="J385" s="178"/>
      <c r="K385" s="178"/>
      <c r="L385" s="178"/>
      <c r="M385" s="178"/>
      <c r="N385" s="160" t="str">
        <f t="shared" si="28"/>
        <v/>
      </c>
      <c r="P385" s="160" t="str">
        <f t="shared" si="29"/>
        <v/>
      </c>
      <c r="Q385" s="160">
        <f t="shared" si="27"/>
        <v>0</v>
      </c>
      <c r="R385" s="160" t="str">
        <f t="shared" si="30"/>
        <v/>
      </c>
      <c r="S385" s="160" t="str">
        <f t="shared" si="31"/>
        <v/>
      </c>
    </row>
    <row r="386" spans="3:19" ht="17.45" customHeight="1" x14ac:dyDescent="0.25">
      <c r="C386" s="188"/>
      <c r="D386" s="189"/>
      <c r="E386" s="178"/>
      <c r="F386" s="178"/>
      <c r="G386" s="190">
        <f>DATOS!$E$13</f>
        <v>1</v>
      </c>
      <c r="H386" s="178"/>
      <c r="I386" s="191"/>
      <c r="J386" s="178"/>
      <c r="K386" s="178"/>
      <c r="L386" s="178"/>
      <c r="M386" s="178"/>
      <c r="N386" s="160" t="str">
        <f t="shared" si="28"/>
        <v/>
      </c>
      <c r="P386" s="160" t="str">
        <f t="shared" si="29"/>
        <v/>
      </c>
      <c r="Q386" s="160">
        <f t="shared" si="27"/>
        <v>0</v>
      </c>
      <c r="R386" s="160" t="str">
        <f t="shared" si="30"/>
        <v/>
      </c>
      <c r="S386" s="160" t="str">
        <f t="shared" si="31"/>
        <v/>
      </c>
    </row>
    <row r="387" spans="3:19" ht="17.45" customHeight="1" x14ac:dyDescent="0.25">
      <c r="C387" s="188"/>
      <c r="D387" s="189"/>
      <c r="E387" s="178"/>
      <c r="F387" s="178"/>
      <c r="G387" s="190">
        <f>DATOS!$E$13</f>
        <v>1</v>
      </c>
      <c r="H387" s="178"/>
      <c r="I387" s="191"/>
      <c r="J387" s="178"/>
      <c r="K387" s="178"/>
      <c r="L387" s="178"/>
      <c r="M387" s="178"/>
      <c r="N387" s="160" t="str">
        <f t="shared" si="28"/>
        <v/>
      </c>
      <c r="P387" s="160" t="str">
        <f t="shared" si="29"/>
        <v/>
      </c>
      <c r="Q387" s="160">
        <f t="shared" si="27"/>
        <v>0</v>
      </c>
      <c r="R387" s="160" t="str">
        <f t="shared" si="30"/>
        <v/>
      </c>
      <c r="S387" s="160" t="str">
        <f t="shared" si="31"/>
        <v/>
      </c>
    </row>
    <row r="388" spans="3:19" ht="17.45" customHeight="1" x14ac:dyDescent="0.25">
      <c r="C388" s="188"/>
      <c r="D388" s="189"/>
      <c r="E388" s="178"/>
      <c r="F388" s="178"/>
      <c r="G388" s="190">
        <f>DATOS!$E$13</f>
        <v>1</v>
      </c>
      <c r="H388" s="178"/>
      <c r="I388" s="191"/>
      <c r="J388" s="178"/>
      <c r="K388" s="178"/>
      <c r="L388" s="178"/>
      <c r="M388" s="178"/>
      <c r="N388" s="160" t="str">
        <f t="shared" si="28"/>
        <v/>
      </c>
      <c r="P388" s="160" t="str">
        <f t="shared" si="29"/>
        <v/>
      </c>
      <c r="Q388" s="160">
        <f t="shared" si="27"/>
        <v>0</v>
      </c>
      <c r="R388" s="160" t="str">
        <f t="shared" si="30"/>
        <v/>
      </c>
      <c r="S388" s="160" t="str">
        <f t="shared" si="31"/>
        <v/>
      </c>
    </row>
    <row r="389" spans="3:19" ht="17.45" customHeight="1" x14ac:dyDescent="0.25">
      <c r="C389" s="188"/>
      <c r="D389" s="189"/>
      <c r="E389" s="178"/>
      <c r="F389" s="178"/>
      <c r="G389" s="190">
        <f>DATOS!$E$13</f>
        <v>1</v>
      </c>
      <c r="H389" s="178"/>
      <c r="I389" s="191"/>
      <c r="J389" s="178"/>
      <c r="K389" s="178"/>
      <c r="L389" s="178"/>
      <c r="M389" s="178"/>
      <c r="N389" s="160" t="str">
        <f t="shared" si="28"/>
        <v/>
      </c>
      <c r="P389" s="160" t="str">
        <f t="shared" si="29"/>
        <v/>
      </c>
      <c r="Q389" s="160">
        <f t="shared" si="27"/>
        <v>0</v>
      </c>
      <c r="R389" s="160" t="str">
        <f t="shared" si="30"/>
        <v/>
      </c>
      <c r="S389" s="160" t="str">
        <f t="shared" si="31"/>
        <v/>
      </c>
    </row>
    <row r="390" spans="3:19" ht="17.45" customHeight="1" x14ac:dyDescent="0.25">
      <c r="C390" s="188"/>
      <c r="D390" s="189"/>
      <c r="E390" s="178"/>
      <c r="F390" s="178"/>
      <c r="G390" s="190">
        <f>DATOS!$E$13</f>
        <v>1</v>
      </c>
      <c r="H390" s="178"/>
      <c r="I390" s="191"/>
      <c r="J390" s="178"/>
      <c r="K390" s="178"/>
      <c r="L390" s="178"/>
      <c r="M390" s="178"/>
      <c r="N390" s="160" t="str">
        <f t="shared" si="28"/>
        <v/>
      </c>
      <c r="P390" s="160" t="str">
        <f t="shared" si="29"/>
        <v/>
      </c>
      <c r="Q390" s="160">
        <f t="shared" si="27"/>
        <v>0</v>
      </c>
      <c r="R390" s="160" t="str">
        <f t="shared" si="30"/>
        <v/>
      </c>
      <c r="S390" s="160" t="str">
        <f t="shared" si="31"/>
        <v/>
      </c>
    </row>
    <row r="391" spans="3:19" ht="17.45" customHeight="1" x14ac:dyDescent="0.25">
      <c r="C391" s="188"/>
      <c r="D391" s="189"/>
      <c r="E391" s="178"/>
      <c r="F391" s="178"/>
      <c r="G391" s="190">
        <f>DATOS!$E$13</f>
        <v>1</v>
      </c>
      <c r="H391" s="178"/>
      <c r="I391" s="191"/>
      <c r="J391" s="178"/>
      <c r="K391" s="178"/>
      <c r="L391" s="178"/>
      <c r="M391" s="178"/>
      <c r="N391" s="160" t="str">
        <f t="shared" si="28"/>
        <v/>
      </c>
      <c r="P391" s="160" t="str">
        <f t="shared" si="29"/>
        <v/>
      </c>
      <c r="Q391" s="160">
        <f t="shared" si="27"/>
        <v>0</v>
      </c>
      <c r="R391" s="160" t="str">
        <f t="shared" si="30"/>
        <v/>
      </c>
      <c r="S391" s="160" t="str">
        <f t="shared" si="31"/>
        <v/>
      </c>
    </row>
    <row r="392" spans="3:19" ht="17.45" customHeight="1" x14ac:dyDescent="0.25">
      <c r="C392" s="188"/>
      <c r="D392" s="189"/>
      <c r="E392" s="178"/>
      <c r="F392" s="178"/>
      <c r="G392" s="190">
        <f>DATOS!$E$13</f>
        <v>1</v>
      </c>
      <c r="H392" s="178"/>
      <c r="I392" s="191"/>
      <c r="J392" s="178"/>
      <c r="K392" s="178"/>
      <c r="L392" s="178"/>
      <c r="M392" s="178"/>
      <c r="N392" s="160" t="str">
        <f t="shared" si="28"/>
        <v/>
      </c>
      <c r="P392" s="160" t="str">
        <f t="shared" si="29"/>
        <v/>
      </c>
      <c r="Q392" s="160">
        <f t="shared" si="27"/>
        <v>0</v>
      </c>
      <c r="R392" s="160" t="str">
        <f t="shared" si="30"/>
        <v/>
      </c>
      <c r="S392" s="160" t="str">
        <f t="shared" si="31"/>
        <v/>
      </c>
    </row>
    <row r="393" spans="3:19" ht="17.45" customHeight="1" x14ac:dyDescent="0.25">
      <c r="C393" s="188"/>
      <c r="D393" s="189"/>
      <c r="E393" s="178"/>
      <c r="F393" s="178"/>
      <c r="G393" s="190">
        <f>DATOS!$E$13</f>
        <v>1</v>
      </c>
      <c r="H393" s="178"/>
      <c r="I393" s="191"/>
      <c r="J393" s="178"/>
      <c r="K393" s="178"/>
      <c r="L393" s="178"/>
      <c r="M393" s="178"/>
      <c r="N393" s="160" t="str">
        <f t="shared" si="28"/>
        <v/>
      </c>
      <c r="P393" s="160" t="str">
        <f t="shared" si="29"/>
        <v/>
      </c>
      <c r="Q393" s="160">
        <f t="shared" si="27"/>
        <v>0</v>
      </c>
      <c r="R393" s="160" t="str">
        <f t="shared" si="30"/>
        <v/>
      </c>
      <c r="S393" s="160" t="str">
        <f t="shared" si="31"/>
        <v/>
      </c>
    </row>
    <row r="394" spans="3:19" ht="17.45" customHeight="1" x14ac:dyDescent="0.25">
      <c r="C394" s="188"/>
      <c r="D394" s="189"/>
      <c r="E394" s="178"/>
      <c r="F394" s="178"/>
      <c r="G394" s="190">
        <f>DATOS!$E$13</f>
        <v>1</v>
      </c>
      <c r="H394" s="178"/>
      <c r="I394" s="191"/>
      <c r="J394" s="178"/>
      <c r="K394" s="178"/>
      <c r="L394" s="178"/>
      <c r="M394" s="178"/>
      <c r="N394" s="160" t="str">
        <f t="shared" si="28"/>
        <v/>
      </c>
      <c r="P394" s="160" t="str">
        <f t="shared" si="29"/>
        <v/>
      </c>
      <c r="Q394" s="160">
        <f t="shared" si="27"/>
        <v>0</v>
      </c>
      <c r="R394" s="160" t="str">
        <f t="shared" si="30"/>
        <v/>
      </c>
      <c r="S394" s="160" t="str">
        <f t="shared" si="31"/>
        <v/>
      </c>
    </row>
    <row r="395" spans="3:19" ht="17.45" customHeight="1" x14ac:dyDescent="0.25">
      <c r="C395" s="188"/>
      <c r="D395" s="189"/>
      <c r="E395" s="178"/>
      <c r="F395" s="178"/>
      <c r="G395" s="190">
        <f>DATOS!$E$13</f>
        <v>1</v>
      </c>
      <c r="H395" s="178"/>
      <c r="I395" s="191"/>
      <c r="J395" s="178"/>
      <c r="K395" s="178"/>
      <c r="L395" s="178"/>
      <c r="M395" s="178"/>
      <c r="N395" s="160" t="str">
        <f t="shared" si="28"/>
        <v/>
      </c>
      <c r="P395" s="160" t="str">
        <f t="shared" si="29"/>
        <v/>
      </c>
      <c r="Q395" s="160">
        <f t="shared" si="27"/>
        <v>0</v>
      </c>
      <c r="R395" s="160" t="str">
        <f t="shared" si="30"/>
        <v/>
      </c>
      <c r="S395" s="160" t="str">
        <f t="shared" si="31"/>
        <v/>
      </c>
    </row>
    <row r="396" spans="3:19" ht="17.45" customHeight="1" x14ac:dyDescent="0.25">
      <c r="C396" s="188"/>
      <c r="D396" s="189"/>
      <c r="E396" s="178"/>
      <c r="F396" s="178"/>
      <c r="G396" s="190">
        <f>DATOS!$E$13</f>
        <v>1</v>
      </c>
      <c r="H396" s="178"/>
      <c r="I396" s="191"/>
      <c r="J396" s="178"/>
      <c r="K396" s="178"/>
      <c r="L396" s="178"/>
      <c r="M396" s="178"/>
      <c r="N396" s="160" t="str">
        <f t="shared" si="28"/>
        <v/>
      </c>
      <c r="P396" s="160" t="str">
        <f t="shared" si="29"/>
        <v/>
      </c>
      <c r="Q396" s="160">
        <f t="shared" si="27"/>
        <v>0</v>
      </c>
      <c r="R396" s="160" t="str">
        <f t="shared" si="30"/>
        <v/>
      </c>
      <c r="S396" s="160" t="str">
        <f t="shared" si="31"/>
        <v/>
      </c>
    </row>
    <row r="397" spans="3:19" ht="17.45" customHeight="1" x14ac:dyDescent="0.25">
      <c r="C397" s="188"/>
      <c r="D397" s="189"/>
      <c r="E397" s="178"/>
      <c r="F397" s="178"/>
      <c r="G397" s="190">
        <f>DATOS!$E$13</f>
        <v>1</v>
      </c>
      <c r="H397" s="178"/>
      <c r="I397" s="191"/>
      <c r="J397" s="178"/>
      <c r="K397" s="178"/>
      <c r="L397" s="178"/>
      <c r="M397" s="178"/>
      <c r="N397" s="160" t="str">
        <f t="shared" si="28"/>
        <v/>
      </c>
      <c r="P397" s="160" t="str">
        <f t="shared" si="29"/>
        <v/>
      </c>
      <c r="Q397" s="160">
        <f t="shared" si="27"/>
        <v>0</v>
      </c>
      <c r="R397" s="160" t="str">
        <f t="shared" si="30"/>
        <v/>
      </c>
      <c r="S397" s="160" t="str">
        <f t="shared" si="31"/>
        <v/>
      </c>
    </row>
    <row r="398" spans="3:19" ht="17.45" customHeight="1" x14ac:dyDescent="0.25">
      <c r="C398" s="188"/>
      <c r="D398" s="189"/>
      <c r="E398" s="178"/>
      <c r="F398" s="178"/>
      <c r="G398" s="190">
        <f>DATOS!$E$13</f>
        <v>1</v>
      </c>
      <c r="H398" s="178"/>
      <c r="I398" s="191"/>
      <c r="J398" s="178"/>
      <c r="K398" s="178"/>
      <c r="L398" s="178"/>
      <c r="M398" s="178"/>
      <c r="N398" s="160" t="str">
        <f t="shared" si="28"/>
        <v/>
      </c>
      <c r="P398" s="160" t="str">
        <f t="shared" si="29"/>
        <v/>
      </c>
      <c r="Q398" s="160">
        <f t="shared" si="27"/>
        <v>0</v>
      </c>
      <c r="R398" s="160" t="str">
        <f t="shared" si="30"/>
        <v/>
      </c>
      <c r="S398" s="160" t="str">
        <f t="shared" si="31"/>
        <v/>
      </c>
    </row>
    <row r="399" spans="3:19" ht="17.45" customHeight="1" x14ac:dyDescent="0.25">
      <c r="C399" s="188"/>
      <c r="D399" s="189"/>
      <c r="E399" s="178"/>
      <c r="F399" s="178"/>
      <c r="G399" s="190">
        <f>DATOS!$E$13</f>
        <v>1</v>
      </c>
      <c r="H399" s="178"/>
      <c r="I399" s="191"/>
      <c r="J399" s="178"/>
      <c r="K399" s="178"/>
      <c r="L399" s="178"/>
      <c r="M399" s="178"/>
      <c r="N399" s="160" t="str">
        <f t="shared" si="28"/>
        <v/>
      </c>
      <c r="P399" s="160" t="str">
        <f t="shared" si="29"/>
        <v/>
      </c>
      <c r="Q399" s="160">
        <f t="shared" si="27"/>
        <v>0</v>
      </c>
      <c r="R399" s="160" t="str">
        <f t="shared" si="30"/>
        <v/>
      </c>
      <c r="S399" s="160" t="str">
        <f t="shared" si="31"/>
        <v/>
      </c>
    </row>
    <row r="400" spans="3:19" ht="17.45" customHeight="1" x14ac:dyDescent="0.25">
      <c r="C400" s="188"/>
      <c r="D400" s="189"/>
      <c r="E400" s="178"/>
      <c r="F400" s="178"/>
      <c r="G400" s="190">
        <f>DATOS!$E$13</f>
        <v>1</v>
      </c>
      <c r="H400" s="178"/>
      <c r="I400" s="191"/>
      <c r="J400" s="178"/>
      <c r="K400" s="178"/>
      <c r="L400" s="178"/>
      <c r="M400" s="178"/>
      <c r="N400" s="160" t="str">
        <f t="shared" si="28"/>
        <v/>
      </c>
      <c r="P400" s="160" t="str">
        <f t="shared" si="29"/>
        <v/>
      </c>
      <c r="Q400" s="160">
        <f t="shared" si="27"/>
        <v>0</v>
      </c>
      <c r="R400" s="160" t="str">
        <f t="shared" si="30"/>
        <v/>
      </c>
      <c r="S400" s="160" t="str">
        <f t="shared" si="31"/>
        <v/>
      </c>
    </row>
    <row r="401" spans="3:19" ht="17.45" customHeight="1" x14ac:dyDescent="0.25">
      <c r="C401" s="188"/>
      <c r="D401" s="189"/>
      <c r="E401" s="178"/>
      <c r="F401" s="178"/>
      <c r="G401" s="190">
        <f>DATOS!$E$13</f>
        <v>1</v>
      </c>
      <c r="H401" s="178"/>
      <c r="I401" s="191"/>
      <c r="J401" s="178"/>
      <c r="K401" s="178"/>
      <c r="L401" s="178"/>
      <c r="M401" s="178"/>
      <c r="N401" s="160" t="str">
        <f t="shared" si="28"/>
        <v/>
      </c>
      <c r="P401" s="160" t="str">
        <f t="shared" si="29"/>
        <v/>
      </c>
      <c r="Q401" s="160">
        <f t="shared" ref="Q401:Q464" si="32">IF($I401=0%,H401,"")</f>
        <v>0</v>
      </c>
      <c r="R401" s="160" t="str">
        <f t="shared" si="30"/>
        <v/>
      </c>
      <c r="S401" s="160" t="str">
        <f t="shared" si="31"/>
        <v/>
      </c>
    </row>
    <row r="402" spans="3:19" ht="17.45" customHeight="1" x14ac:dyDescent="0.25">
      <c r="C402" s="188"/>
      <c r="D402" s="189"/>
      <c r="E402" s="178"/>
      <c r="F402" s="178"/>
      <c r="G402" s="190">
        <f>DATOS!$E$13</f>
        <v>1</v>
      </c>
      <c r="H402" s="178"/>
      <c r="I402" s="191"/>
      <c r="J402" s="178"/>
      <c r="K402" s="178"/>
      <c r="L402" s="178"/>
      <c r="M402" s="178"/>
      <c r="N402" s="160" t="str">
        <f t="shared" ref="N402:N465" si="33">IF(H402&amp;J402&amp;K402&amp;L402&amp;M402="","",H402+J402+K402-L402-M402)</f>
        <v/>
      </c>
      <c r="P402" s="160" t="str">
        <f t="shared" ref="P402:P465" si="34">IF($I402="E",H402,"")</f>
        <v/>
      </c>
      <c r="Q402" s="160">
        <f t="shared" si="32"/>
        <v>0</v>
      </c>
      <c r="R402" s="160" t="str">
        <f t="shared" ref="R402:R465" si="35">IF(OR($I402=8%,$I402=11%),$J402/$I402,"")</f>
        <v/>
      </c>
      <c r="S402" s="160" t="str">
        <f t="shared" si="31"/>
        <v/>
      </c>
    </row>
    <row r="403" spans="3:19" ht="17.45" customHeight="1" x14ac:dyDescent="0.25">
      <c r="C403" s="188"/>
      <c r="D403" s="189"/>
      <c r="E403" s="178"/>
      <c r="F403" s="178"/>
      <c r="G403" s="190">
        <f>DATOS!$E$13</f>
        <v>1</v>
      </c>
      <c r="H403" s="178"/>
      <c r="I403" s="191"/>
      <c r="J403" s="178"/>
      <c r="K403" s="178"/>
      <c r="L403" s="178"/>
      <c r="M403" s="178"/>
      <c r="N403" s="160" t="str">
        <f t="shared" si="33"/>
        <v/>
      </c>
      <c r="P403" s="160" t="str">
        <f t="shared" si="34"/>
        <v/>
      </c>
      <c r="Q403" s="160">
        <f t="shared" si="32"/>
        <v>0</v>
      </c>
      <c r="R403" s="160" t="str">
        <f t="shared" si="35"/>
        <v/>
      </c>
      <c r="S403" s="160" t="str">
        <f t="shared" ref="S403:S466" si="36">IF(OR($I403=15%,$I403=16%),$J403/$I403,"")</f>
        <v/>
      </c>
    </row>
    <row r="404" spans="3:19" ht="17.45" customHeight="1" x14ac:dyDescent="0.25">
      <c r="C404" s="188"/>
      <c r="D404" s="189"/>
      <c r="E404" s="178"/>
      <c r="F404" s="178"/>
      <c r="G404" s="190">
        <f>DATOS!$E$13</f>
        <v>1</v>
      </c>
      <c r="H404" s="178"/>
      <c r="I404" s="191"/>
      <c r="J404" s="178"/>
      <c r="K404" s="178"/>
      <c r="L404" s="178"/>
      <c r="M404" s="178"/>
      <c r="N404" s="160" t="str">
        <f t="shared" si="33"/>
        <v/>
      </c>
      <c r="P404" s="160" t="str">
        <f t="shared" si="34"/>
        <v/>
      </c>
      <c r="Q404" s="160">
        <f t="shared" si="32"/>
        <v>0</v>
      </c>
      <c r="R404" s="160" t="str">
        <f t="shared" si="35"/>
        <v/>
      </c>
      <c r="S404" s="160" t="str">
        <f t="shared" si="36"/>
        <v/>
      </c>
    </row>
    <row r="405" spans="3:19" ht="17.45" customHeight="1" x14ac:dyDescent="0.25">
      <c r="C405" s="188"/>
      <c r="D405" s="189"/>
      <c r="E405" s="178"/>
      <c r="F405" s="178"/>
      <c r="G405" s="190">
        <f>DATOS!$E$13</f>
        <v>1</v>
      </c>
      <c r="H405" s="178"/>
      <c r="I405" s="191"/>
      <c r="J405" s="178"/>
      <c r="K405" s="178"/>
      <c r="L405" s="178"/>
      <c r="M405" s="178"/>
      <c r="N405" s="160" t="str">
        <f t="shared" si="33"/>
        <v/>
      </c>
      <c r="P405" s="160" t="str">
        <f t="shared" si="34"/>
        <v/>
      </c>
      <c r="Q405" s="160">
        <f t="shared" si="32"/>
        <v>0</v>
      </c>
      <c r="R405" s="160" t="str">
        <f t="shared" si="35"/>
        <v/>
      </c>
      <c r="S405" s="160" t="str">
        <f t="shared" si="36"/>
        <v/>
      </c>
    </row>
    <row r="406" spans="3:19" ht="17.45" customHeight="1" x14ac:dyDescent="0.25">
      <c r="C406" s="188"/>
      <c r="D406" s="189"/>
      <c r="E406" s="178"/>
      <c r="F406" s="178"/>
      <c r="G406" s="190">
        <f>DATOS!$E$13</f>
        <v>1</v>
      </c>
      <c r="H406" s="178"/>
      <c r="I406" s="191"/>
      <c r="J406" s="178"/>
      <c r="K406" s="178"/>
      <c r="L406" s="178"/>
      <c r="M406" s="178"/>
      <c r="N406" s="160" t="str">
        <f t="shared" si="33"/>
        <v/>
      </c>
      <c r="P406" s="160" t="str">
        <f t="shared" si="34"/>
        <v/>
      </c>
      <c r="Q406" s="160">
        <f t="shared" si="32"/>
        <v>0</v>
      </c>
      <c r="R406" s="160" t="str">
        <f t="shared" si="35"/>
        <v/>
      </c>
      <c r="S406" s="160" t="str">
        <f t="shared" si="36"/>
        <v/>
      </c>
    </row>
    <row r="407" spans="3:19" ht="17.45" customHeight="1" x14ac:dyDescent="0.25">
      <c r="C407" s="188"/>
      <c r="D407" s="189"/>
      <c r="E407" s="178"/>
      <c r="F407" s="178"/>
      <c r="G407" s="190">
        <f>DATOS!$E$13</f>
        <v>1</v>
      </c>
      <c r="H407" s="178"/>
      <c r="I407" s="191"/>
      <c r="J407" s="178"/>
      <c r="K407" s="178"/>
      <c r="L407" s="178"/>
      <c r="M407" s="178"/>
      <c r="N407" s="160" t="str">
        <f t="shared" si="33"/>
        <v/>
      </c>
      <c r="P407" s="160" t="str">
        <f t="shared" si="34"/>
        <v/>
      </c>
      <c r="Q407" s="160">
        <f t="shared" si="32"/>
        <v>0</v>
      </c>
      <c r="R407" s="160" t="str">
        <f t="shared" si="35"/>
        <v/>
      </c>
      <c r="S407" s="160" t="str">
        <f t="shared" si="36"/>
        <v/>
      </c>
    </row>
    <row r="408" spans="3:19" ht="17.45" customHeight="1" x14ac:dyDescent="0.25">
      <c r="C408" s="188"/>
      <c r="D408" s="189"/>
      <c r="E408" s="178"/>
      <c r="F408" s="178"/>
      <c r="G408" s="190">
        <f>DATOS!$E$13</f>
        <v>1</v>
      </c>
      <c r="H408" s="178"/>
      <c r="I408" s="191"/>
      <c r="J408" s="178"/>
      <c r="K408" s="178"/>
      <c r="L408" s="178"/>
      <c r="M408" s="178"/>
      <c r="N408" s="160" t="str">
        <f t="shared" si="33"/>
        <v/>
      </c>
      <c r="P408" s="160" t="str">
        <f t="shared" si="34"/>
        <v/>
      </c>
      <c r="Q408" s="160">
        <f t="shared" si="32"/>
        <v>0</v>
      </c>
      <c r="R408" s="160" t="str">
        <f t="shared" si="35"/>
        <v/>
      </c>
      <c r="S408" s="160" t="str">
        <f t="shared" si="36"/>
        <v/>
      </c>
    </row>
    <row r="409" spans="3:19" ht="17.45" customHeight="1" x14ac:dyDescent="0.25">
      <c r="C409" s="188"/>
      <c r="D409" s="189"/>
      <c r="E409" s="178"/>
      <c r="F409" s="178"/>
      <c r="G409" s="190">
        <f>DATOS!$E$13</f>
        <v>1</v>
      </c>
      <c r="H409" s="178"/>
      <c r="I409" s="191"/>
      <c r="J409" s="178"/>
      <c r="K409" s="178"/>
      <c r="L409" s="178"/>
      <c r="M409" s="178"/>
      <c r="N409" s="160" t="str">
        <f t="shared" si="33"/>
        <v/>
      </c>
      <c r="P409" s="160" t="str">
        <f t="shared" si="34"/>
        <v/>
      </c>
      <c r="Q409" s="160">
        <f t="shared" si="32"/>
        <v>0</v>
      </c>
      <c r="R409" s="160" t="str">
        <f t="shared" si="35"/>
        <v/>
      </c>
      <c r="S409" s="160" t="str">
        <f t="shared" si="36"/>
        <v/>
      </c>
    </row>
    <row r="410" spans="3:19" ht="17.45" customHeight="1" x14ac:dyDescent="0.25">
      <c r="C410" s="188"/>
      <c r="D410" s="189"/>
      <c r="E410" s="178"/>
      <c r="F410" s="178"/>
      <c r="G410" s="190">
        <f>DATOS!$E$13</f>
        <v>1</v>
      </c>
      <c r="H410" s="178"/>
      <c r="I410" s="191"/>
      <c r="J410" s="178"/>
      <c r="K410" s="178"/>
      <c r="L410" s="178"/>
      <c r="M410" s="178"/>
      <c r="N410" s="160" t="str">
        <f t="shared" si="33"/>
        <v/>
      </c>
      <c r="P410" s="160" t="str">
        <f t="shared" si="34"/>
        <v/>
      </c>
      <c r="Q410" s="160">
        <f t="shared" si="32"/>
        <v>0</v>
      </c>
      <c r="R410" s="160" t="str">
        <f t="shared" si="35"/>
        <v/>
      </c>
      <c r="S410" s="160" t="str">
        <f t="shared" si="36"/>
        <v/>
      </c>
    </row>
    <row r="411" spans="3:19" ht="17.45" customHeight="1" x14ac:dyDescent="0.25">
      <c r="C411" s="188"/>
      <c r="D411" s="189"/>
      <c r="E411" s="178"/>
      <c r="F411" s="178"/>
      <c r="G411" s="190">
        <f>DATOS!$E$13</f>
        <v>1</v>
      </c>
      <c r="H411" s="178"/>
      <c r="I411" s="191"/>
      <c r="J411" s="178"/>
      <c r="K411" s="178"/>
      <c r="L411" s="178"/>
      <c r="M411" s="178"/>
      <c r="N411" s="160" t="str">
        <f t="shared" si="33"/>
        <v/>
      </c>
      <c r="P411" s="160" t="str">
        <f t="shared" si="34"/>
        <v/>
      </c>
      <c r="Q411" s="160">
        <f t="shared" si="32"/>
        <v>0</v>
      </c>
      <c r="R411" s="160" t="str">
        <f t="shared" si="35"/>
        <v/>
      </c>
      <c r="S411" s="160" t="str">
        <f t="shared" si="36"/>
        <v/>
      </c>
    </row>
    <row r="412" spans="3:19" ht="17.45" customHeight="1" x14ac:dyDescent="0.25">
      <c r="C412" s="188"/>
      <c r="D412" s="189"/>
      <c r="E412" s="178"/>
      <c r="F412" s="178"/>
      <c r="G412" s="190">
        <f>DATOS!$E$13</f>
        <v>1</v>
      </c>
      <c r="H412" s="178"/>
      <c r="I412" s="191"/>
      <c r="J412" s="178"/>
      <c r="K412" s="178"/>
      <c r="L412" s="178"/>
      <c r="M412" s="178"/>
      <c r="N412" s="160" t="str">
        <f t="shared" si="33"/>
        <v/>
      </c>
      <c r="P412" s="160" t="str">
        <f t="shared" si="34"/>
        <v/>
      </c>
      <c r="Q412" s="160">
        <f t="shared" si="32"/>
        <v>0</v>
      </c>
      <c r="R412" s="160" t="str">
        <f t="shared" si="35"/>
        <v/>
      </c>
      <c r="S412" s="160" t="str">
        <f t="shared" si="36"/>
        <v/>
      </c>
    </row>
    <row r="413" spans="3:19" ht="17.45" customHeight="1" x14ac:dyDescent="0.25">
      <c r="C413" s="188"/>
      <c r="D413" s="189"/>
      <c r="E413" s="178"/>
      <c r="F413" s="178"/>
      <c r="G413" s="190">
        <f>DATOS!$E$13</f>
        <v>1</v>
      </c>
      <c r="H413" s="178"/>
      <c r="I413" s="191"/>
      <c r="J413" s="178"/>
      <c r="K413" s="178"/>
      <c r="L413" s="178"/>
      <c r="M413" s="178"/>
      <c r="N413" s="160" t="str">
        <f t="shared" si="33"/>
        <v/>
      </c>
      <c r="P413" s="160" t="str">
        <f t="shared" si="34"/>
        <v/>
      </c>
      <c r="Q413" s="160">
        <f t="shared" si="32"/>
        <v>0</v>
      </c>
      <c r="R413" s="160" t="str">
        <f t="shared" si="35"/>
        <v/>
      </c>
      <c r="S413" s="160" t="str">
        <f t="shared" si="36"/>
        <v/>
      </c>
    </row>
    <row r="414" spans="3:19" ht="17.45" customHeight="1" x14ac:dyDescent="0.25">
      <c r="C414" s="188"/>
      <c r="D414" s="189"/>
      <c r="E414" s="178"/>
      <c r="F414" s="178"/>
      <c r="G414" s="190">
        <f>DATOS!$E$13</f>
        <v>1</v>
      </c>
      <c r="H414" s="178"/>
      <c r="I414" s="191"/>
      <c r="J414" s="178"/>
      <c r="K414" s="178"/>
      <c r="L414" s="178"/>
      <c r="M414" s="178"/>
      <c r="N414" s="160" t="str">
        <f t="shared" si="33"/>
        <v/>
      </c>
      <c r="P414" s="160" t="str">
        <f t="shared" si="34"/>
        <v/>
      </c>
      <c r="Q414" s="160">
        <f t="shared" si="32"/>
        <v>0</v>
      </c>
      <c r="R414" s="160" t="str">
        <f t="shared" si="35"/>
        <v/>
      </c>
      <c r="S414" s="160" t="str">
        <f t="shared" si="36"/>
        <v/>
      </c>
    </row>
    <row r="415" spans="3:19" ht="17.45" customHeight="1" x14ac:dyDescent="0.25">
      <c r="C415" s="188"/>
      <c r="D415" s="189"/>
      <c r="E415" s="178"/>
      <c r="F415" s="178"/>
      <c r="G415" s="190">
        <f>DATOS!$E$13</f>
        <v>1</v>
      </c>
      <c r="H415" s="178"/>
      <c r="I415" s="191"/>
      <c r="J415" s="178"/>
      <c r="K415" s="178"/>
      <c r="L415" s="178"/>
      <c r="M415" s="178"/>
      <c r="N415" s="160" t="str">
        <f t="shared" si="33"/>
        <v/>
      </c>
      <c r="P415" s="160" t="str">
        <f t="shared" si="34"/>
        <v/>
      </c>
      <c r="Q415" s="160">
        <f t="shared" si="32"/>
        <v>0</v>
      </c>
      <c r="R415" s="160" t="str">
        <f t="shared" si="35"/>
        <v/>
      </c>
      <c r="S415" s="160" t="str">
        <f t="shared" si="36"/>
        <v/>
      </c>
    </row>
    <row r="416" spans="3:19" ht="17.45" customHeight="1" x14ac:dyDescent="0.25">
      <c r="C416" s="188"/>
      <c r="D416" s="189"/>
      <c r="E416" s="178"/>
      <c r="F416" s="178"/>
      <c r="G416" s="190">
        <f>DATOS!$E$13</f>
        <v>1</v>
      </c>
      <c r="H416" s="178"/>
      <c r="I416" s="191"/>
      <c r="J416" s="178"/>
      <c r="K416" s="178"/>
      <c r="L416" s="178"/>
      <c r="M416" s="178"/>
      <c r="N416" s="160" t="str">
        <f t="shared" si="33"/>
        <v/>
      </c>
      <c r="P416" s="160" t="str">
        <f t="shared" si="34"/>
        <v/>
      </c>
      <c r="Q416" s="160">
        <f t="shared" si="32"/>
        <v>0</v>
      </c>
      <c r="R416" s="160" t="str">
        <f t="shared" si="35"/>
        <v/>
      </c>
      <c r="S416" s="160" t="str">
        <f t="shared" si="36"/>
        <v/>
      </c>
    </row>
    <row r="417" spans="3:19" ht="17.45" customHeight="1" x14ac:dyDescent="0.25">
      <c r="C417" s="188"/>
      <c r="D417" s="189"/>
      <c r="E417" s="178"/>
      <c r="F417" s="178"/>
      <c r="G417" s="190">
        <f>DATOS!$E$13</f>
        <v>1</v>
      </c>
      <c r="H417" s="178"/>
      <c r="I417" s="191"/>
      <c r="J417" s="178"/>
      <c r="K417" s="178"/>
      <c r="L417" s="178"/>
      <c r="M417" s="178"/>
      <c r="N417" s="160" t="str">
        <f t="shared" si="33"/>
        <v/>
      </c>
      <c r="P417" s="160" t="str">
        <f t="shared" si="34"/>
        <v/>
      </c>
      <c r="Q417" s="160">
        <f t="shared" si="32"/>
        <v>0</v>
      </c>
      <c r="R417" s="160" t="str">
        <f t="shared" si="35"/>
        <v/>
      </c>
      <c r="S417" s="160" t="str">
        <f t="shared" si="36"/>
        <v/>
      </c>
    </row>
    <row r="418" spans="3:19" ht="17.45" customHeight="1" x14ac:dyDescent="0.25">
      <c r="C418" s="188"/>
      <c r="D418" s="189"/>
      <c r="E418" s="178"/>
      <c r="F418" s="178"/>
      <c r="G418" s="190">
        <f>DATOS!$E$13</f>
        <v>1</v>
      </c>
      <c r="H418" s="178"/>
      <c r="I418" s="191"/>
      <c r="J418" s="178"/>
      <c r="K418" s="178"/>
      <c r="L418" s="178"/>
      <c r="M418" s="178"/>
      <c r="N418" s="160" t="str">
        <f t="shared" si="33"/>
        <v/>
      </c>
      <c r="P418" s="160" t="str">
        <f t="shared" si="34"/>
        <v/>
      </c>
      <c r="Q418" s="160">
        <f t="shared" si="32"/>
        <v>0</v>
      </c>
      <c r="R418" s="160" t="str">
        <f t="shared" si="35"/>
        <v/>
      </c>
      <c r="S418" s="160" t="str">
        <f t="shared" si="36"/>
        <v/>
      </c>
    </row>
    <row r="419" spans="3:19" ht="17.45" customHeight="1" x14ac:dyDescent="0.25">
      <c r="C419" s="188"/>
      <c r="D419" s="189"/>
      <c r="E419" s="178"/>
      <c r="F419" s="178"/>
      <c r="G419" s="190">
        <f>DATOS!$E$13</f>
        <v>1</v>
      </c>
      <c r="H419" s="178"/>
      <c r="I419" s="191"/>
      <c r="J419" s="178"/>
      <c r="K419" s="178"/>
      <c r="L419" s="178"/>
      <c r="M419" s="178"/>
      <c r="N419" s="160" t="str">
        <f t="shared" si="33"/>
        <v/>
      </c>
      <c r="P419" s="160" t="str">
        <f t="shared" si="34"/>
        <v/>
      </c>
      <c r="Q419" s="160">
        <f t="shared" si="32"/>
        <v>0</v>
      </c>
      <c r="R419" s="160" t="str">
        <f t="shared" si="35"/>
        <v/>
      </c>
      <c r="S419" s="160" t="str">
        <f t="shared" si="36"/>
        <v/>
      </c>
    </row>
    <row r="420" spans="3:19" ht="17.45" customHeight="1" x14ac:dyDescent="0.25">
      <c r="C420" s="188"/>
      <c r="D420" s="189"/>
      <c r="E420" s="178"/>
      <c r="F420" s="178"/>
      <c r="G420" s="190">
        <f>DATOS!$E$13</f>
        <v>1</v>
      </c>
      <c r="H420" s="178"/>
      <c r="I420" s="191"/>
      <c r="J420" s="178"/>
      <c r="K420" s="178"/>
      <c r="L420" s="178"/>
      <c r="M420" s="178"/>
      <c r="N420" s="160" t="str">
        <f t="shared" si="33"/>
        <v/>
      </c>
      <c r="P420" s="160" t="str">
        <f t="shared" si="34"/>
        <v/>
      </c>
      <c r="Q420" s="160">
        <f t="shared" si="32"/>
        <v>0</v>
      </c>
      <c r="R420" s="160" t="str">
        <f t="shared" si="35"/>
        <v/>
      </c>
      <c r="S420" s="160" t="str">
        <f t="shared" si="36"/>
        <v/>
      </c>
    </row>
    <row r="421" spans="3:19" ht="17.45" customHeight="1" x14ac:dyDescent="0.25">
      <c r="C421" s="188"/>
      <c r="D421" s="189"/>
      <c r="E421" s="178"/>
      <c r="F421" s="178"/>
      <c r="G421" s="190">
        <f>DATOS!$E$13</f>
        <v>1</v>
      </c>
      <c r="H421" s="178"/>
      <c r="I421" s="191"/>
      <c r="J421" s="178"/>
      <c r="K421" s="178"/>
      <c r="L421" s="178"/>
      <c r="M421" s="178"/>
      <c r="N421" s="160" t="str">
        <f t="shared" si="33"/>
        <v/>
      </c>
      <c r="P421" s="160" t="str">
        <f t="shared" si="34"/>
        <v/>
      </c>
      <c r="Q421" s="160">
        <f t="shared" si="32"/>
        <v>0</v>
      </c>
      <c r="R421" s="160" t="str">
        <f t="shared" si="35"/>
        <v/>
      </c>
      <c r="S421" s="160" t="str">
        <f t="shared" si="36"/>
        <v/>
      </c>
    </row>
    <row r="422" spans="3:19" ht="17.45" customHeight="1" x14ac:dyDescent="0.25">
      <c r="C422" s="188"/>
      <c r="D422" s="189"/>
      <c r="E422" s="178"/>
      <c r="F422" s="178"/>
      <c r="G422" s="190">
        <f>DATOS!$E$13</f>
        <v>1</v>
      </c>
      <c r="H422" s="178"/>
      <c r="I422" s="191"/>
      <c r="J422" s="178"/>
      <c r="K422" s="178"/>
      <c r="L422" s="178"/>
      <c r="M422" s="178"/>
      <c r="N422" s="160" t="str">
        <f t="shared" si="33"/>
        <v/>
      </c>
      <c r="P422" s="160" t="str">
        <f t="shared" si="34"/>
        <v/>
      </c>
      <c r="Q422" s="160">
        <f t="shared" si="32"/>
        <v>0</v>
      </c>
      <c r="R422" s="160" t="str">
        <f t="shared" si="35"/>
        <v/>
      </c>
      <c r="S422" s="160" t="str">
        <f t="shared" si="36"/>
        <v/>
      </c>
    </row>
    <row r="423" spans="3:19" ht="17.45" customHeight="1" x14ac:dyDescent="0.25">
      <c r="C423" s="188"/>
      <c r="D423" s="189"/>
      <c r="E423" s="178"/>
      <c r="F423" s="178"/>
      <c r="G423" s="190">
        <f>DATOS!$E$13</f>
        <v>1</v>
      </c>
      <c r="H423" s="178"/>
      <c r="I423" s="191"/>
      <c r="J423" s="178"/>
      <c r="K423" s="178"/>
      <c r="L423" s="178"/>
      <c r="M423" s="178"/>
      <c r="N423" s="160" t="str">
        <f t="shared" si="33"/>
        <v/>
      </c>
      <c r="P423" s="160" t="str">
        <f t="shared" si="34"/>
        <v/>
      </c>
      <c r="Q423" s="160">
        <f t="shared" si="32"/>
        <v>0</v>
      </c>
      <c r="R423" s="160" t="str">
        <f t="shared" si="35"/>
        <v/>
      </c>
      <c r="S423" s="160" t="str">
        <f t="shared" si="36"/>
        <v/>
      </c>
    </row>
    <row r="424" spans="3:19" ht="17.45" customHeight="1" x14ac:dyDescent="0.25">
      <c r="C424" s="188"/>
      <c r="D424" s="189"/>
      <c r="E424" s="178"/>
      <c r="F424" s="178"/>
      <c r="G424" s="190">
        <f>DATOS!$E$13</f>
        <v>1</v>
      </c>
      <c r="H424" s="178"/>
      <c r="I424" s="191"/>
      <c r="J424" s="178"/>
      <c r="K424" s="178"/>
      <c r="L424" s="178"/>
      <c r="M424" s="178"/>
      <c r="N424" s="160" t="str">
        <f t="shared" si="33"/>
        <v/>
      </c>
      <c r="P424" s="160" t="str">
        <f t="shared" si="34"/>
        <v/>
      </c>
      <c r="Q424" s="160">
        <f t="shared" si="32"/>
        <v>0</v>
      </c>
      <c r="R424" s="160" t="str">
        <f t="shared" si="35"/>
        <v/>
      </c>
      <c r="S424" s="160" t="str">
        <f t="shared" si="36"/>
        <v/>
      </c>
    </row>
    <row r="425" spans="3:19" ht="17.45" customHeight="1" x14ac:dyDescent="0.25">
      <c r="C425" s="188"/>
      <c r="D425" s="189"/>
      <c r="E425" s="178"/>
      <c r="F425" s="178"/>
      <c r="G425" s="190">
        <f>DATOS!$E$13</f>
        <v>1</v>
      </c>
      <c r="H425" s="178"/>
      <c r="I425" s="191"/>
      <c r="J425" s="178"/>
      <c r="K425" s="178"/>
      <c r="L425" s="178"/>
      <c r="M425" s="178"/>
      <c r="N425" s="160" t="str">
        <f t="shared" si="33"/>
        <v/>
      </c>
      <c r="P425" s="160" t="str">
        <f t="shared" si="34"/>
        <v/>
      </c>
      <c r="Q425" s="160">
        <f t="shared" si="32"/>
        <v>0</v>
      </c>
      <c r="R425" s="160" t="str">
        <f t="shared" si="35"/>
        <v/>
      </c>
      <c r="S425" s="160" t="str">
        <f t="shared" si="36"/>
        <v/>
      </c>
    </row>
    <row r="426" spans="3:19" ht="17.45" customHeight="1" x14ac:dyDescent="0.25">
      <c r="C426" s="188"/>
      <c r="D426" s="189"/>
      <c r="E426" s="178"/>
      <c r="F426" s="178"/>
      <c r="G426" s="190">
        <f>DATOS!$E$13</f>
        <v>1</v>
      </c>
      <c r="H426" s="178"/>
      <c r="I426" s="191"/>
      <c r="J426" s="178"/>
      <c r="K426" s="178"/>
      <c r="L426" s="178"/>
      <c r="M426" s="178"/>
      <c r="N426" s="160" t="str">
        <f t="shared" si="33"/>
        <v/>
      </c>
      <c r="P426" s="160" t="str">
        <f t="shared" si="34"/>
        <v/>
      </c>
      <c r="Q426" s="160">
        <f t="shared" si="32"/>
        <v>0</v>
      </c>
      <c r="R426" s="160" t="str">
        <f t="shared" si="35"/>
        <v/>
      </c>
      <c r="S426" s="160" t="str">
        <f t="shared" si="36"/>
        <v/>
      </c>
    </row>
    <row r="427" spans="3:19" ht="17.45" customHeight="1" x14ac:dyDescent="0.25">
      <c r="C427" s="188"/>
      <c r="D427" s="189"/>
      <c r="E427" s="178"/>
      <c r="F427" s="178"/>
      <c r="G427" s="190">
        <f>DATOS!$E$13</f>
        <v>1</v>
      </c>
      <c r="H427" s="178"/>
      <c r="I427" s="191"/>
      <c r="J427" s="178"/>
      <c r="K427" s="178"/>
      <c r="L427" s="178"/>
      <c r="M427" s="178"/>
      <c r="N427" s="160" t="str">
        <f t="shared" si="33"/>
        <v/>
      </c>
      <c r="P427" s="160" t="str">
        <f t="shared" si="34"/>
        <v/>
      </c>
      <c r="Q427" s="160">
        <f t="shared" si="32"/>
        <v>0</v>
      </c>
      <c r="R427" s="160" t="str">
        <f t="shared" si="35"/>
        <v/>
      </c>
      <c r="S427" s="160" t="str">
        <f t="shared" si="36"/>
        <v/>
      </c>
    </row>
    <row r="428" spans="3:19" ht="17.45" customHeight="1" x14ac:dyDescent="0.25">
      <c r="C428" s="188"/>
      <c r="D428" s="189"/>
      <c r="E428" s="178"/>
      <c r="F428" s="178"/>
      <c r="G428" s="190">
        <f>DATOS!$E$13</f>
        <v>1</v>
      </c>
      <c r="H428" s="178"/>
      <c r="I428" s="191"/>
      <c r="J428" s="178"/>
      <c r="K428" s="178"/>
      <c r="L428" s="178"/>
      <c r="M428" s="178"/>
      <c r="N428" s="160" t="str">
        <f t="shared" si="33"/>
        <v/>
      </c>
      <c r="P428" s="160" t="str">
        <f t="shared" si="34"/>
        <v/>
      </c>
      <c r="Q428" s="160">
        <f t="shared" si="32"/>
        <v>0</v>
      </c>
      <c r="R428" s="160" t="str">
        <f t="shared" si="35"/>
        <v/>
      </c>
      <c r="S428" s="160" t="str">
        <f t="shared" si="36"/>
        <v/>
      </c>
    </row>
    <row r="429" spans="3:19" ht="17.45" customHeight="1" x14ac:dyDescent="0.25">
      <c r="C429" s="188"/>
      <c r="D429" s="189"/>
      <c r="E429" s="178"/>
      <c r="F429" s="178"/>
      <c r="G429" s="190">
        <f>DATOS!$E$13</f>
        <v>1</v>
      </c>
      <c r="H429" s="178"/>
      <c r="I429" s="191"/>
      <c r="J429" s="178"/>
      <c r="K429" s="178"/>
      <c r="L429" s="178"/>
      <c r="M429" s="178"/>
      <c r="N429" s="160" t="str">
        <f t="shared" si="33"/>
        <v/>
      </c>
      <c r="P429" s="160" t="str">
        <f t="shared" si="34"/>
        <v/>
      </c>
      <c r="Q429" s="160">
        <f t="shared" si="32"/>
        <v>0</v>
      </c>
      <c r="R429" s="160" t="str">
        <f t="shared" si="35"/>
        <v/>
      </c>
      <c r="S429" s="160" t="str">
        <f t="shared" si="36"/>
        <v/>
      </c>
    </row>
    <row r="430" spans="3:19" ht="17.45" customHeight="1" x14ac:dyDescent="0.25">
      <c r="C430" s="188"/>
      <c r="D430" s="189"/>
      <c r="E430" s="178"/>
      <c r="F430" s="178"/>
      <c r="G430" s="190">
        <f>DATOS!$E$13</f>
        <v>1</v>
      </c>
      <c r="H430" s="178"/>
      <c r="I430" s="191"/>
      <c r="J430" s="178"/>
      <c r="K430" s="178"/>
      <c r="L430" s="178"/>
      <c r="M430" s="178"/>
      <c r="N430" s="160" t="str">
        <f t="shared" si="33"/>
        <v/>
      </c>
      <c r="P430" s="160" t="str">
        <f t="shared" si="34"/>
        <v/>
      </c>
      <c r="Q430" s="160">
        <f t="shared" si="32"/>
        <v>0</v>
      </c>
      <c r="R430" s="160" t="str">
        <f t="shared" si="35"/>
        <v/>
      </c>
      <c r="S430" s="160" t="str">
        <f t="shared" si="36"/>
        <v/>
      </c>
    </row>
    <row r="431" spans="3:19" ht="17.45" customHeight="1" x14ac:dyDescent="0.25">
      <c r="C431" s="188"/>
      <c r="D431" s="189"/>
      <c r="E431" s="178"/>
      <c r="F431" s="178"/>
      <c r="G431" s="190">
        <f>DATOS!$E$13</f>
        <v>1</v>
      </c>
      <c r="H431" s="178"/>
      <c r="I431" s="191"/>
      <c r="J431" s="178"/>
      <c r="K431" s="178"/>
      <c r="L431" s="178"/>
      <c r="M431" s="178"/>
      <c r="N431" s="160" t="str">
        <f t="shared" si="33"/>
        <v/>
      </c>
      <c r="P431" s="160" t="str">
        <f t="shared" si="34"/>
        <v/>
      </c>
      <c r="Q431" s="160">
        <f t="shared" si="32"/>
        <v>0</v>
      </c>
      <c r="R431" s="160" t="str">
        <f t="shared" si="35"/>
        <v/>
      </c>
      <c r="S431" s="160" t="str">
        <f t="shared" si="36"/>
        <v/>
      </c>
    </row>
    <row r="432" spans="3:19" ht="17.45" customHeight="1" x14ac:dyDescent="0.25">
      <c r="C432" s="188"/>
      <c r="D432" s="189"/>
      <c r="E432" s="178"/>
      <c r="F432" s="178"/>
      <c r="G432" s="190">
        <f>DATOS!$E$13</f>
        <v>1</v>
      </c>
      <c r="H432" s="178"/>
      <c r="I432" s="191"/>
      <c r="J432" s="178"/>
      <c r="K432" s="178"/>
      <c r="L432" s="178"/>
      <c r="M432" s="178"/>
      <c r="N432" s="160" t="str">
        <f t="shared" si="33"/>
        <v/>
      </c>
      <c r="P432" s="160" t="str">
        <f t="shared" si="34"/>
        <v/>
      </c>
      <c r="Q432" s="160">
        <f t="shared" si="32"/>
        <v>0</v>
      </c>
      <c r="R432" s="160" t="str">
        <f t="shared" si="35"/>
        <v/>
      </c>
      <c r="S432" s="160" t="str">
        <f t="shared" si="36"/>
        <v/>
      </c>
    </row>
    <row r="433" spans="3:19" ht="17.45" customHeight="1" x14ac:dyDescent="0.25">
      <c r="C433" s="188"/>
      <c r="D433" s="189"/>
      <c r="E433" s="178"/>
      <c r="F433" s="178"/>
      <c r="G433" s="190">
        <f>DATOS!$E$13</f>
        <v>1</v>
      </c>
      <c r="H433" s="178"/>
      <c r="I433" s="191"/>
      <c r="J433" s="178"/>
      <c r="K433" s="178"/>
      <c r="L433" s="178"/>
      <c r="M433" s="178"/>
      <c r="N433" s="160" t="str">
        <f t="shared" si="33"/>
        <v/>
      </c>
      <c r="P433" s="160" t="str">
        <f t="shared" si="34"/>
        <v/>
      </c>
      <c r="Q433" s="160">
        <f t="shared" si="32"/>
        <v>0</v>
      </c>
      <c r="R433" s="160" t="str">
        <f t="shared" si="35"/>
        <v/>
      </c>
      <c r="S433" s="160" t="str">
        <f t="shared" si="36"/>
        <v/>
      </c>
    </row>
    <row r="434" spans="3:19" ht="17.45" customHeight="1" x14ac:dyDescent="0.25">
      <c r="C434" s="188"/>
      <c r="D434" s="189"/>
      <c r="E434" s="178"/>
      <c r="F434" s="178"/>
      <c r="G434" s="190">
        <f>DATOS!$E$13</f>
        <v>1</v>
      </c>
      <c r="H434" s="178"/>
      <c r="I434" s="191"/>
      <c r="J434" s="178"/>
      <c r="K434" s="178"/>
      <c r="L434" s="178"/>
      <c r="M434" s="178"/>
      <c r="N434" s="160" t="str">
        <f t="shared" si="33"/>
        <v/>
      </c>
      <c r="P434" s="160" t="str">
        <f t="shared" si="34"/>
        <v/>
      </c>
      <c r="Q434" s="160">
        <f t="shared" si="32"/>
        <v>0</v>
      </c>
      <c r="R434" s="160" t="str">
        <f t="shared" si="35"/>
        <v/>
      </c>
      <c r="S434" s="160" t="str">
        <f t="shared" si="36"/>
        <v/>
      </c>
    </row>
    <row r="435" spans="3:19" ht="17.45" customHeight="1" x14ac:dyDescent="0.25">
      <c r="C435" s="188"/>
      <c r="D435" s="189"/>
      <c r="E435" s="178"/>
      <c r="F435" s="178"/>
      <c r="G435" s="190">
        <f>DATOS!$E$13</f>
        <v>1</v>
      </c>
      <c r="H435" s="178"/>
      <c r="I435" s="191"/>
      <c r="J435" s="178"/>
      <c r="K435" s="178"/>
      <c r="L435" s="178"/>
      <c r="M435" s="178"/>
      <c r="N435" s="160" t="str">
        <f t="shared" si="33"/>
        <v/>
      </c>
      <c r="P435" s="160" t="str">
        <f t="shared" si="34"/>
        <v/>
      </c>
      <c r="Q435" s="160">
        <f t="shared" si="32"/>
        <v>0</v>
      </c>
      <c r="R435" s="160" t="str">
        <f t="shared" si="35"/>
        <v/>
      </c>
      <c r="S435" s="160" t="str">
        <f t="shared" si="36"/>
        <v/>
      </c>
    </row>
    <row r="436" spans="3:19" ht="17.45" customHeight="1" x14ac:dyDescent="0.25">
      <c r="C436" s="188"/>
      <c r="D436" s="189"/>
      <c r="E436" s="178"/>
      <c r="F436" s="178"/>
      <c r="G436" s="190">
        <f>DATOS!$E$13</f>
        <v>1</v>
      </c>
      <c r="H436" s="178"/>
      <c r="I436" s="191"/>
      <c r="J436" s="178"/>
      <c r="K436" s="178"/>
      <c r="L436" s="178"/>
      <c r="M436" s="178"/>
      <c r="N436" s="160" t="str">
        <f t="shared" si="33"/>
        <v/>
      </c>
      <c r="P436" s="160" t="str">
        <f t="shared" si="34"/>
        <v/>
      </c>
      <c r="Q436" s="160">
        <f t="shared" si="32"/>
        <v>0</v>
      </c>
      <c r="R436" s="160" t="str">
        <f t="shared" si="35"/>
        <v/>
      </c>
      <c r="S436" s="160" t="str">
        <f t="shared" si="36"/>
        <v/>
      </c>
    </row>
    <row r="437" spans="3:19" ht="17.45" customHeight="1" x14ac:dyDescent="0.25">
      <c r="C437" s="188"/>
      <c r="D437" s="189"/>
      <c r="E437" s="178"/>
      <c r="F437" s="178"/>
      <c r="G437" s="190">
        <f>DATOS!$E$13</f>
        <v>1</v>
      </c>
      <c r="H437" s="178"/>
      <c r="I437" s="191"/>
      <c r="J437" s="178"/>
      <c r="K437" s="178"/>
      <c r="L437" s="178"/>
      <c r="M437" s="178"/>
      <c r="N437" s="160" t="str">
        <f t="shared" si="33"/>
        <v/>
      </c>
      <c r="P437" s="160" t="str">
        <f t="shared" si="34"/>
        <v/>
      </c>
      <c r="Q437" s="160">
        <f t="shared" si="32"/>
        <v>0</v>
      </c>
      <c r="R437" s="160" t="str">
        <f t="shared" si="35"/>
        <v/>
      </c>
      <c r="S437" s="160" t="str">
        <f t="shared" si="36"/>
        <v/>
      </c>
    </row>
    <row r="438" spans="3:19" ht="17.45" customHeight="1" x14ac:dyDescent="0.25">
      <c r="C438" s="188"/>
      <c r="D438" s="189"/>
      <c r="E438" s="178"/>
      <c r="F438" s="178"/>
      <c r="G438" s="190">
        <f>DATOS!$E$13</f>
        <v>1</v>
      </c>
      <c r="H438" s="178"/>
      <c r="I438" s="191"/>
      <c r="J438" s="178"/>
      <c r="K438" s="178"/>
      <c r="L438" s="178"/>
      <c r="M438" s="178"/>
      <c r="N438" s="160" t="str">
        <f t="shared" si="33"/>
        <v/>
      </c>
      <c r="P438" s="160" t="str">
        <f t="shared" si="34"/>
        <v/>
      </c>
      <c r="Q438" s="160">
        <f t="shared" si="32"/>
        <v>0</v>
      </c>
      <c r="R438" s="160" t="str">
        <f t="shared" si="35"/>
        <v/>
      </c>
      <c r="S438" s="160" t="str">
        <f t="shared" si="36"/>
        <v/>
      </c>
    </row>
    <row r="439" spans="3:19" ht="17.45" customHeight="1" x14ac:dyDescent="0.25">
      <c r="C439" s="188"/>
      <c r="D439" s="189"/>
      <c r="E439" s="178"/>
      <c r="F439" s="178"/>
      <c r="G439" s="190">
        <f>DATOS!$E$13</f>
        <v>1</v>
      </c>
      <c r="H439" s="178"/>
      <c r="I439" s="191"/>
      <c r="J439" s="178"/>
      <c r="K439" s="178"/>
      <c r="L439" s="178"/>
      <c r="M439" s="178"/>
      <c r="N439" s="160" t="str">
        <f t="shared" si="33"/>
        <v/>
      </c>
      <c r="P439" s="160" t="str">
        <f t="shared" si="34"/>
        <v/>
      </c>
      <c r="Q439" s="160">
        <f t="shared" si="32"/>
        <v>0</v>
      </c>
      <c r="R439" s="160" t="str">
        <f t="shared" si="35"/>
        <v/>
      </c>
      <c r="S439" s="160" t="str">
        <f t="shared" si="36"/>
        <v/>
      </c>
    </row>
    <row r="440" spans="3:19" ht="17.45" customHeight="1" x14ac:dyDescent="0.25">
      <c r="C440" s="188"/>
      <c r="D440" s="189"/>
      <c r="E440" s="178"/>
      <c r="F440" s="178"/>
      <c r="G440" s="190">
        <f>DATOS!$E$13</f>
        <v>1</v>
      </c>
      <c r="H440" s="178"/>
      <c r="I440" s="191"/>
      <c r="J440" s="178"/>
      <c r="K440" s="178"/>
      <c r="L440" s="178"/>
      <c r="M440" s="178"/>
      <c r="N440" s="160" t="str">
        <f t="shared" si="33"/>
        <v/>
      </c>
      <c r="P440" s="160" t="str">
        <f t="shared" si="34"/>
        <v/>
      </c>
      <c r="Q440" s="160">
        <f t="shared" si="32"/>
        <v>0</v>
      </c>
      <c r="R440" s="160" t="str">
        <f t="shared" si="35"/>
        <v/>
      </c>
      <c r="S440" s="160" t="str">
        <f t="shared" si="36"/>
        <v/>
      </c>
    </row>
    <row r="441" spans="3:19" ht="17.45" customHeight="1" x14ac:dyDescent="0.25">
      <c r="C441" s="188"/>
      <c r="D441" s="189"/>
      <c r="E441" s="178"/>
      <c r="F441" s="178"/>
      <c r="G441" s="190">
        <f>DATOS!$E$13</f>
        <v>1</v>
      </c>
      <c r="H441" s="178"/>
      <c r="I441" s="191"/>
      <c r="J441" s="178"/>
      <c r="K441" s="178"/>
      <c r="L441" s="178"/>
      <c r="M441" s="178"/>
      <c r="N441" s="160" t="str">
        <f t="shared" si="33"/>
        <v/>
      </c>
      <c r="P441" s="160" t="str">
        <f t="shared" si="34"/>
        <v/>
      </c>
      <c r="Q441" s="160">
        <f t="shared" si="32"/>
        <v>0</v>
      </c>
      <c r="R441" s="160" t="str">
        <f t="shared" si="35"/>
        <v/>
      </c>
      <c r="S441" s="160" t="str">
        <f t="shared" si="36"/>
        <v/>
      </c>
    </row>
    <row r="442" spans="3:19" ht="17.45" customHeight="1" x14ac:dyDescent="0.25">
      <c r="C442" s="188"/>
      <c r="D442" s="189"/>
      <c r="E442" s="178"/>
      <c r="F442" s="178"/>
      <c r="G442" s="190">
        <f>DATOS!$E$13</f>
        <v>1</v>
      </c>
      <c r="H442" s="178"/>
      <c r="I442" s="191"/>
      <c r="J442" s="178"/>
      <c r="K442" s="178"/>
      <c r="L442" s="178"/>
      <c r="M442" s="178"/>
      <c r="N442" s="160" t="str">
        <f t="shared" si="33"/>
        <v/>
      </c>
      <c r="P442" s="160" t="str">
        <f t="shared" si="34"/>
        <v/>
      </c>
      <c r="Q442" s="160">
        <f t="shared" si="32"/>
        <v>0</v>
      </c>
      <c r="R442" s="160" t="str">
        <f t="shared" si="35"/>
        <v/>
      </c>
      <c r="S442" s="160" t="str">
        <f t="shared" si="36"/>
        <v/>
      </c>
    </row>
    <row r="443" spans="3:19" ht="17.45" customHeight="1" x14ac:dyDescent="0.25">
      <c r="C443" s="188"/>
      <c r="D443" s="189"/>
      <c r="E443" s="178"/>
      <c r="F443" s="178"/>
      <c r="G443" s="190">
        <f>DATOS!$E$13</f>
        <v>1</v>
      </c>
      <c r="H443" s="178"/>
      <c r="I443" s="191"/>
      <c r="J443" s="178"/>
      <c r="K443" s="178"/>
      <c r="L443" s="178"/>
      <c r="M443" s="178"/>
      <c r="N443" s="160" t="str">
        <f t="shared" si="33"/>
        <v/>
      </c>
      <c r="P443" s="160" t="str">
        <f t="shared" si="34"/>
        <v/>
      </c>
      <c r="Q443" s="160">
        <f t="shared" si="32"/>
        <v>0</v>
      </c>
      <c r="R443" s="160" t="str">
        <f t="shared" si="35"/>
        <v/>
      </c>
      <c r="S443" s="160" t="str">
        <f t="shared" si="36"/>
        <v/>
      </c>
    </row>
    <row r="444" spans="3:19" ht="17.45" customHeight="1" x14ac:dyDescent="0.25">
      <c r="C444" s="188"/>
      <c r="D444" s="189"/>
      <c r="E444" s="178"/>
      <c r="F444" s="178"/>
      <c r="G444" s="190">
        <f>DATOS!$E$13</f>
        <v>1</v>
      </c>
      <c r="H444" s="178"/>
      <c r="I444" s="191"/>
      <c r="J444" s="178"/>
      <c r="K444" s="178"/>
      <c r="L444" s="178"/>
      <c r="M444" s="178"/>
      <c r="N444" s="160" t="str">
        <f t="shared" si="33"/>
        <v/>
      </c>
      <c r="P444" s="160" t="str">
        <f t="shared" si="34"/>
        <v/>
      </c>
      <c r="Q444" s="160">
        <f t="shared" si="32"/>
        <v>0</v>
      </c>
      <c r="R444" s="160" t="str">
        <f t="shared" si="35"/>
        <v/>
      </c>
      <c r="S444" s="160" t="str">
        <f t="shared" si="36"/>
        <v/>
      </c>
    </row>
    <row r="445" spans="3:19" ht="17.45" customHeight="1" x14ac:dyDescent="0.25">
      <c r="C445" s="188"/>
      <c r="D445" s="189"/>
      <c r="E445" s="178"/>
      <c r="F445" s="178"/>
      <c r="G445" s="190">
        <f>DATOS!$E$13</f>
        <v>1</v>
      </c>
      <c r="H445" s="178"/>
      <c r="I445" s="191"/>
      <c r="J445" s="178"/>
      <c r="K445" s="178"/>
      <c r="L445" s="178"/>
      <c r="M445" s="178"/>
      <c r="N445" s="160" t="str">
        <f t="shared" si="33"/>
        <v/>
      </c>
      <c r="P445" s="160" t="str">
        <f t="shared" si="34"/>
        <v/>
      </c>
      <c r="Q445" s="160">
        <f t="shared" si="32"/>
        <v>0</v>
      </c>
      <c r="R445" s="160" t="str">
        <f t="shared" si="35"/>
        <v/>
      </c>
      <c r="S445" s="160" t="str">
        <f t="shared" si="36"/>
        <v/>
      </c>
    </row>
    <row r="446" spans="3:19" ht="17.45" customHeight="1" x14ac:dyDescent="0.25">
      <c r="C446" s="188"/>
      <c r="D446" s="189"/>
      <c r="E446" s="178"/>
      <c r="F446" s="178"/>
      <c r="G446" s="190">
        <f>DATOS!$E$13</f>
        <v>1</v>
      </c>
      <c r="H446" s="178"/>
      <c r="I446" s="191"/>
      <c r="J446" s="178"/>
      <c r="K446" s="178"/>
      <c r="L446" s="178"/>
      <c r="M446" s="178"/>
      <c r="N446" s="160" t="str">
        <f t="shared" si="33"/>
        <v/>
      </c>
      <c r="P446" s="160" t="str">
        <f t="shared" si="34"/>
        <v/>
      </c>
      <c r="Q446" s="160">
        <f t="shared" si="32"/>
        <v>0</v>
      </c>
      <c r="R446" s="160" t="str">
        <f t="shared" si="35"/>
        <v/>
      </c>
      <c r="S446" s="160" t="str">
        <f t="shared" si="36"/>
        <v/>
      </c>
    </row>
    <row r="447" spans="3:19" ht="17.45" customHeight="1" x14ac:dyDescent="0.25">
      <c r="C447" s="188"/>
      <c r="D447" s="189"/>
      <c r="E447" s="178"/>
      <c r="F447" s="178"/>
      <c r="G447" s="190">
        <f>DATOS!$E$13</f>
        <v>1</v>
      </c>
      <c r="H447" s="178"/>
      <c r="I447" s="191"/>
      <c r="J447" s="178"/>
      <c r="K447" s="178"/>
      <c r="L447" s="178"/>
      <c r="M447" s="178"/>
      <c r="N447" s="160" t="str">
        <f t="shared" si="33"/>
        <v/>
      </c>
      <c r="P447" s="160" t="str">
        <f t="shared" si="34"/>
        <v/>
      </c>
      <c r="Q447" s="160">
        <f t="shared" si="32"/>
        <v>0</v>
      </c>
      <c r="R447" s="160" t="str">
        <f t="shared" si="35"/>
        <v/>
      </c>
      <c r="S447" s="160" t="str">
        <f t="shared" si="36"/>
        <v/>
      </c>
    </row>
    <row r="448" spans="3:19" ht="17.45" customHeight="1" x14ac:dyDescent="0.25">
      <c r="C448" s="188"/>
      <c r="D448" s="189"/>
      <c r="E448" s="178"/>
      <c r="F448" s="178"/>
      <c r="G448" s="190">
        <f>DATOS!$E$13</f>
        <v>1</v>
      </c>
      <c r="H448" s="178"/>
      <c r="I448" s="191"/>
      <c r="J448" s="178"/>
      <c r="K448" s="178"/>
      <c r="L448" s="178"/>
      <c r="M448" s="178"/>
      <c r="N448" s="160" t="str">
        <f t="shared" si="33"/>
        <v/>
      </c>
      <c r="P448" s="160" t="str">
        <f t="shared" si="34"/>
        <v/>
      </c>
      <c r="Q448" s="160">
        <f t="shared" si="32"/>
        <v>0</v>
      </c>
      <c r="R448" s="160" t="str">
        <f t="shared" si="35"/>
        <v/>
      </c>
      <c r="S448" s="160" t="str">
        <f t="shared" si="36"/>
        <v/>
      </c>
    </row>
    <row r="449" spans="3:19" ht="17.45" customHeight="1" x14ac:dyDescent="0.25">
      <c r="C449" s="188"/>
      <c r="D449" s="189"/>
      <c r="E449" s="178"/>
      <c r="F449" s="178"/>
      <c r="G449" s="190">
        <f>DATOS!$E$13</f>
        <v>1</v>
      </c>
      <c r="H449" s="178"/>
      <c r="I449" s="191"/>
      <c r="J449" s="178"/>
      <c r="K449" s="178"/>
      <c r="L449" s="178"/>
      <c r="M449" s="178"/>
      <c r="N449" s="160" t="str">
        <f t="shared" si="33"/>
        <v/>
      </c>
      <c r="P449" s="160" t="str">
        <f t="shared" si="34"/>
        <v/>
      </c>
      <c r="Q449" s="160">
        <f t="shared" si="32"/>
        <v>0</v>
      </c>
      <c r="R449" s="160" t="str">
        <f t="shared" si="35"/>
        <v/>
      </c>
      <c r="S449" s="160" t="str">
        <f t="shared" si="36"/>
        <v/>
      </c>
    </row>
    <row r="450" spans="3:19" ht="17.45" customHeight="1" x14ac:dyDescent="0.25">
      <c r="C450" s="188"/>
      <c r="D450" s="189"/>
      <c r="E450" s="178"/>
      <c r="F450" s="178"/>
      <c r="G450" s="190">
        <f>DATOS!$E$13</f>
        <v>1</v>
      </c>
      <c r="H450" s="178"/>
      <c r="I450" s="191"/>
      <c r="J450" s="178"/>
      <c r="K450" s="178"/>
      <c r="L450" s="178"/>
      <c r="M450" s="178"/>
      <c r="N450" s="160" t="str">
        <f t="shared" si="33"/>
        <v/>
      </c>
      <c r="P450" s="160" t="str">
        <f t="shared" si="34"/>
        <v/>
      </c>
      <c r="Q450" s="160">
        <f t="shared" si="32"/>
        <v>0</v>
      </c>
      <c r="R450" s="160" t="str">
        <f t="shared" si="35"/>
        <v/>
      </c>
      <c r="S450" s="160" t="str">
        <f t="shared" si="36"/>
        <v/>
      </c>
    </row>
    <row r="451" spans="3:19" ht="17.45" customHeight="1" x14ac:dyDescent="0.25">
      <c r="C451" s="188"/>
      <c r="D451" s="189"/>
      <c r="E451" s="178"/>
      <c r="F451" s="178"/>
      <c r="G451" s="190">
        <f>DATOS!$E$13</f>
        <v>1</v>
      </c>
      <c r="H451" s="178"/>
      <c r="I451" s="191"/>
      <c r="J451" s="178"/>
      <c r="K451" s="178"/>
      <c r="L451" s="178"/>
      <c r="M451" s="178"/>
      <c r="N451" s="160" t="str">
        <f t="shared" si="33"/>
        <v/>
      </c>
      <c r="P451" s="160" t="str">
        <f t="shared" si="34"/>
        <v/>
      </c>
      <c r="Q451" s="160">
        <f t="shared" si="32"/>
        <v>0</v>
      </c>
      <c r="R451" s="160" t="str">
        <f t="shared" si="35"/>
        <v/>
      </c>
      <c r="S451" s="160" t="str">
        <f t="shared" si="36"/>
        <v/>
      </c>
    </row>
    <row r="452" spans="3:19" ht="17.45" customHeight="1" x14ac:dyDescent="0.25">
      <c r="C452" s="188"/>
      <c r="D452" s="189"/>
      <c r="E452" s="178"/>
      <c r="F452" s="178"/>
      <c r="G452" s="190">
        <f>DATOS!$E$13</f>
        <v>1</v>
      </c>
      <c r="H452" s="178"/>
      <c r="I452" s="191"/>
      <c r="J452" s="178"/>
      <c r="K452" s="178"/>
      <c r="L452" s="178"/>
      <c r="M452" s="178"/>
      <c r="N452" s="160" t="str">
        <f t="shared" si="33"/>
        <v/>
      </c>
      <c r="P452" s="160" t="str">
        <f t="shared" si="34"/>
        <v/>
      </c>
      <c r="Q452" s="160">
        <f t="shared" si="32"/>
        <v>0</v>
      </c>
      <c r="R452" s="160" t="str">
        <f t="shared" si="35"/>
        <v/>
      </c>
      <c r="S452" s="160" t="str">
        <f t="shared" si="36"/>
        <v/>
      </c>
    </row>
    <row r="453" spans="3:19" ht="17.45" customHeight="1" x14ac:dyDescent="0.25">
      <c r="C453" s="188"/>
      <c r="D453" s="189"/>
      <c r="E453" s="178"/>
      <c r="F453" s="178"/>
      <c r="G453" s="190">
        <f>DATOS!$E$13</f>
        <v>1</v>
      </c>
      <c r="H453" s="178"/>
      <c r="I453" s="191"/>
      <c r="J453" s="178"/>
      <c r="K453" s="178"/>
      <c r="L453" s="178"/>
      <c r="M453" s="178"/>
      <c r="N453" s="160" t="str">
        <f t="shared" si="33"/>
        <v/>
      </c>
      <c r="P453" s="160" t="str">
        <f t="shared" si="34"/>
        <v/>
      </c>
      <c r="Q453" s="160">
        <f t="shared" si="32"/>
        <v>0</v>
      </c>
      <c r="R453" s="160" t="str">
        <f t="shared" si="35"/>
        <v/>
      </c>
      <c r="S453" s="160" t="str">
        <f t="shared" si="36"/>
        <v/>
      </c>
    </row>
    <row r="454" spans="3:19" ht="17.45" customHeight="1" x14ac:dyDescent="0.25">
      <c r="C454" s="188"/>
      <c r="D454" s="189"/>
      <c r="E454" s="178"/>
      <c r="F454" s="178"/>
      <c r="G454" s="190">
        <f>DATOS!$E$13</f>
        <v>1</v>
      </c>
      <c r="H454" s="178"/>
      <c r="I454" s="191"/>
      <c r="J454" s="178"/>
      <c r="K454" s="178"/>
      <c r="L454" s="178"/>
      <c r="M454" s="178"/>
      <c r="N454" s="160" t="str">
        <f t="shared" si="33"/>
        <v/>
      </c>
      <c r="P454" s="160" t="str">
        <f t="shared" si="34"/>
        <v/>
      </c>
      <c r="Q454" s="160">
        <f t="shared" si="32"/>
        <v>0</v>
      </c>
      <c r="R454" s="160" t="str">
        <f t="shared" si="35"/>
        <v/>
      </c>
      <c r="S454" s="160" t="str">
        <f t="shared" si="36"/>
        <v/>
      </c>
    </row>
    <row r="455" spans="3:19" ht="17.45" customHeight="1" x14ac:dyDescent="0.25">
      <c r="C455" s="188"/>
      <c r="D455" s="189"/>
      <c r="E455" s="178"/>
      <c r="F455" s="178"/>
      <c r="G455" s="190">
        <f>DATOS!$E$13</f>
        <v>1</v>
      </c>
      <c r="H455" s="178"/>
      <c r="I455" s="191"/>
      <c r="J455" s="178"/>
      <c r="K455" s="178"/>
      <c r="L455" s="178"/>
      <c r="M455" s="178"/>
      <c r="N455" s="160" t="str">
        <f t="shared" si="33"/>
        <v/>
      </c>
      <c r="P455" s="160" t="str">
        <f t="shared" si="34"/>
        <v/>
      </c>
      <c r="Q455" s="160">
        <f t="shared" si="32"/>
        <v>0</v>
      </c>
      <c r="R455" s="160" t="str">
        <f t="shared" si="35"/>
        <v/>
      </c>
      <c r="S455" s="160" t="str">
        <f t="shared" si="36"/>
        <v/>
      </c>
    </row>
    <row r="456" spans="3:19" ht="17.45" customHeight="1" x14ac:dyDescent="0.25">
      <c r="C456" s="188"/>
      <c r="D456" s="189"/>
      <c r="E456" s="178"/>
      <c r="F456" s="178"/>
      <c r="G456" s="190">
        <f>DATOS!$E$13</f>
        <v>1</v>
      </c>
      <c r="H456" s="178"/>
      <c r="I456" s="191"/>
      <c r="J456" s="178"/>
      <c r="K456" s="178"/>
      <c r="L456" s="178"/>
      <c r="M456" s="178"/>
      <c r="N456" s="160" t="str">
        <f t="shared" si="33"/>
        <v/>
      </c>
      <c r="P456" s="160" t="str">
        <f t="shared" si="34"/>
        <v/>
      </c>
      <c r="Q456" s="160">
        <f t="shared" si="32"/>
        <v>0</v>
      </c>
      <c r="R456" s="160" t="str">
        <f t="shared" si="35"/>
        <v/>
      </c>
      <c r="S456" s="160" t="str">
        <f t="shared" si="36"/>
        <v/>
      </c>
    </row>
    <row r="457" spans="3:19" ht="17.45" customHeight="1" x14ac:dyDescent="0.25">
      <c r="C457" s="188"/>
      <c r="D457" s="189"/>
      <c r="E457" s="178"/>
      <c r="F457" s="178"/>
      <c r="G457" s="190">
        <f>DATOS!$E$13</f>
        <v>1</v>
      </c>
      <c r="H457" s="178"/>
      <c r="I457" s="191"/>
      <c r="J457" s="178"/>
      <c r="K457" s="178"/>
      <c r="L457" s="178"/>
      <c r="M457" s="178"/>
      <c r="N457" s="160" t="str">
        <f t="shared" si="33"/>
        <v/>
      </c>
      <c r="P457" s="160" t="str">
        <f t="shared" si="34"/>
        <v/>
      </c>
      <c r="Q457" s="160">
        <f t="shared" si="32"/>
        <v>0</v>
      </c>
      <c r="R457" s="160" t="str">
        <f t="shared" si="35"/>
        <v/>
      </c>
      <c r="S457" s="160" t="str">
        <f t="shared" si="36"/>
        <v/>
      </c>
    </row>
    <row r="458" spans="3:19" ht="17.45" customHeight="1" x14ac:dyDescent="0.25">
      <c r="C458" s="188"/>
      <c r="D458" s="189"/>
      <c r="E458" s="178"/>
      <c r="F458" s="178"/>
      <c r="G458" s="190">
        <f>DATOS!$E$13</f>
        <v>1</v>
      </c>
      <c r="H458" s="178"/>
      <c r="I458" s="191"/>
      <c r="J458" s="178"/>
      <c r="K458" s="178"/>
      <c r="L458" s="178"/>
      <c r="M458" s="178"/>
      <c r="N458" s="160" t="str">
        <f t="shared" si="33"/>
        <v/>
      </c>
      <c r="P458" s="160" t="str">
        <f t="shared" si="34"/>
        <v/>
      </c>
      <c r="Q458" s="160">
        <f t="shared" si="32"/>
        <v>0</v>
      </c>
      <c r="R458" s="160" t="str">
        <f t="shared" si="35"/>
        <v/>
      </c>
      <c r="S458" s="160" t="str">
        <f t="shared" si="36"/>
        <v/>
      </c>
    </row>
    <row r="459" spans="3:19" ht="17.45" customHeight="1" x14ac:dyDescent="0.25">
      <c r="C459" s="188"/>
      <c r="D459" s="189"/>
      <c r="E459" s="178"/>
      <c r="F459" s="178"/>
      <c r="G459" s="190">
        <f>DATOS!$E$13</f>
        <v>1</v>
      </c>
      <c r="H459" s="178"/>
      <c r="I459" s="191"/>
      <c r="J459" s="178"/>
      <c r="K459" s="178"/>
      <c r="L459" s="178"/>
      <c r="M459" s="178"/>
      <c r="N459" s="160" t="str">
        <f t="shared" si="33"/>
        <v/>
      </c>
      <c r="P459" s="160" t="str">
        <f t="shared" si="34"/>
        <v/>
      </c>
      <c r="Q459" s="160">
        <f t="shared" si="32"/>
        <v>0</v>
      </c>
      <c r="R459" s="160" t="str">
        <f t="shared" si="35"/>
        <v/>
      </c>
      <c r="S459" s="160" t="str">
        <f t="shared" si="36"/>
        <v/>
      </c>
    </row>
    <row r="460" spans="3:19" ht="17.45" customHeight="1" x14ac:dyDescent="0.25">
      <c r="C460" s="188"/>
      <c r="D460" s="189"/>
      <c r="E460" s="178"/>
      <c r="F460" s="178"/>
      <c r="G460" s="190">
        <f>DATOS!$E$13</f>
        <v>1</v>
      </c>
      <c r="H460" s="178"/>
      <c r="I460" s="191"/>
      <c r="J460" s="178"/>
      <c r="K460" s="178"/>
      <c r="L460" s="178"/>
      <c r="M460" s="178"/>
      <c r="N460" s="160" t="str">
        <f t="shared" si="33"/>
        <v/>
      </c>
      <c r="P460" s="160" t="str">
        <f t="shared" si="34"/>
        <v/>
      </c>
      <c r="Q460" s="160">
        <f t="shared" si="32"/>
        <v>0</v>
      </c>
      <c r="R460" s="160" t="str">
        <f t="shared" si="35"/>
        <v/>
      </c>
      <c r="S460" s="160" t="str">
        <f t="shared" si="36"/>
        <v/>
      </c>
    </row>
    <row r="461" spans="3:19" ht="17.45" customHeight="1" x14ac:dyDescent="0.25">
      <c r="C461" s="188"/>
      <c r="D461" s="189"/>
      <c r="E461" s="178"/>
      <c r="F461" s="178"/>
      <c r="G461" s="190">
        <f>DATOS!$E$13</f>
        <v>1</v>
      </c>
      <c r="H461" s="178"/>
      <c r="I461" s="191"/>
      <c r="J461" s="178"/>
      <c r="K461" s="178"/>
      <c r="L461" s="178"/>
      <c r="M461" s="178"/>
      <c r="N461" s="160" t="str">
        <f t="shared" si="33"/>
        <v/>
      </c>
      <c r="P461" s="160" t="str">
        <f t="shared" si="34"/>
        <v/>
      </c>
      <c r="Q461" s="160">
        <f t="shared" si="32"/>
        <v>0</v>
      </c>
      <c r="R461" s="160" t="str">
        <f t="shared" si="35"/>
        <v/>
      </c>
      <c r="S461" s="160" t="str">
        <f t="shared" si="36"/>
        <v/>
      </c>
    </row>
    <row r="462" spans="3:19" ht="17.45" customHeight="1" x14ac:dyDescent="0.25">
      <c r="C462" s="188"/>
      <c r="D462" s="189"/>
      <c r="E462" s="178"/>
      <c r="F462" s="178"/>
      <c r="G462" s="190">
        <f>DATOS!$E$13</f>
        <v>1</v>
      </c>
      <c r="H462" s="178"/>
      <c r="I462" s="191"/>
      <c r="J462" s="178"/>
      <c r="K462" s="178"/>
      <c r="L462" s="178"/>
      <c r="M462" s="178"/>
      <c r="N462" s="160" t="str">
        <f t="shared" si="33"/>
        <v/>
      </c>
      <c r="P462" s="160" t="str">
        <f t="shared" si="34"/>
        <v/>
      </c>
      <c r="Q462" s="160">
        <f t="shared" si="32"/>
        <v>0</v>
      </c>
      <c r="R462" s="160" t="str">
        <f t="shared" si="35"/>
        <v/>
      </c>
      <c r="S462" s="160" t="str">
        <f t="shared" si="36"/>
        <v/>
      </c>
    </row>
    <row r="463" spans="3:19" ht="17.45" customHeight="1" x14ac:dyDescent="0.25">
      <c r="C463" s="188"/>
      <c r="D463" s="189"/>
      <c r="E463" s="178"/>
      <c r="F463" s="178"/>
      <c r="G463" s="190">
        <f>DATOS!$E$13</f>
        <v>1</v>
      </c>
      <c r="H463" s="178"/>
      <c r="I463" s="191"/>
      <c r="J463" s="178"/>
      <c r="K463" s="178"/>
      <c r="L463" s="178"/>
      <c r="M463" s="178"/>
      <c r="N463" s="160" t="str">
        <f t="shared" si="33"/>
        <v/>
      </c>
      <c r="P463" s="160" t="str">
        <f t="shared" si="34"/>
        <v/>
      </c>
      <c r="Q463" s="160">
        <f t="shared" si="32"/>
        <v>0</v>
      </c>
      <c r="R463" s="160" t="str">
        <f t="shared" si="35"/>
        <v/>
      </c>
      <c r="S463" s="160" t="str">
        <f t="shared" si="36"/>
        <v/>
      </c>
    </row>
    <row r="464" spans="3:19" ht="17.45" customHeight="1" x14ac:dyDescent="0.25">
      <c r="C464" s="188"/>
      <c r="D464" s="189"/>
      <c r="E464" s="178"/>
      <c r="F464" s="178"/>
      <c r="G464" s="190">
        <f>DATOS!$E$13</f>
        <v>1</v>
      </c>
      <c r="H464" s="178"/>
      <c r="I464" s="191"/>
      <c r="J464" s="178"/>
      <c r="K464" s="178"/>
      <c r="L464" s="178"/>
      <c r="M464" s="178"/>
      <c r="N464" s="160" t="str">
        <f t="shared" si="33"/>
        <v/>
      </c>
      <c r="P464" s="160" t="str">
        <f t="shared" si="34"/>
        <v/>
      </c>
      <c r="Q464" s="160">
        <f t="shared" si="32"/>
        <v>0</v>
      </c>
      <c r="R464" s="160" t="str">
        <f t="shared" si="35"/>
        <v/>
      </c>
      <c r="S464" s="160" t="str">
        <f t="shared" si="36"/>
        <v/>
      </c>
    </row>
    <row r="465" spans="3:19" ht="17.45" customHeight="1" x14ac:dyDescent="0.25">
      <c r="C465" s="188"/>
      <c r="D465" s="189"/>
      <c r="E465" s="178"/>
      <c r="F465" s="178"/>
      <c r="G465" s="190">
        <f>DATOS!$E$13</f>
        <v>1</v>
      </c>
      <c r="H465" s="178"/>
      <c r="I465" s="191"/>
      <c r="J465" s="178"/>
      <c r="K465" s="178"/>
      <c r="L465" s="178"/>
      <c r="M465" s="178"/>
      <c r="N465" s="160" t="str">
        <f t="shared" si="33"/>
        <v/>
      </c>
      <c r="P465" s="160" t="str">
        <f t="shared" si="34"/>
        <v/>
      </c>
      <c r="Q465" s="160">
        <f t="shared" ref="Q465:Q516" si="37">IF($I465=0%,H465,"")</f>
        <v>0</v>
      </c>
      <c r="R465" s="160" t="str">
        <f t="shared" si="35"/>
        <v/>
      </c>
      <c r="S465" s="160" t="str">
        <f t="shared" si="36"/>
        <v/>
      </c>
    </row>
    <row r="466" spans="3:19" ht="17.45" customHeight="1" x14ac:dyDescent="0.25">
      <c r="C466" s="188"/>
      <c r="D466" s="189"/>
      <c r="E466" s="178"/>
      <c r="F466" s="178"/>
      <c r="G466" s="190">
        <f>DATOS!$E$13</f>
        <v>1</v>
      </c>
      <c r="H466" s="178"/>
      <c r="I466" s="191"/>
      <c r="J466" s="178"/>
      <c r="K466" s="178"/>
      <c r="L466" s="178"/>
      <c r="M466" s="178"/>
      <c r="N466" s="160" t="str">
        <f t="shared" ref="N466:N516" si="38">IF(H466&amp;J466&amp;K466&amp;L466&amp;M466="","",H466+J466+K466-L466-M466)</f>
        <v/>
      </c>
      <c r="P466" s="160" t="str">
        <f t="shared" ref="P466:P516" si="39">IF($I466="E",H466,"")</f>
        <v/>
      </c>
      <c r="Q466" s="160">
        <f t="shared" si="37"/>
        <v>0</v>
      </c>
      <c r="R466" s="160" t="str">
        <f t="shared" ref="R466:R516" si="40">IF(OR($I466=8%,$I466=11%),$J466/$I466,"")</f>
        <v/>
      </c>
      <c r="S466" s="160" t="str">
        <f t="shared" si="36"/>
        <v/>
      </c>
    </row>
    <row r="467" spans="3:19" ht="17.45" customHeight="1" x14ac:dyDescent="0.25">
      <c r="C467" s="188"/>
      <c r="D467" s="189"/>
      <c r="E467" s="178"/>
      <c r="F467" s="178"/>
      <c r="G467" s="190">
        <f>DATOS!$E$13</f>
        <v>1</v>
      </c>
      <c r="H467" s="178"/>
      <c r="I467" s="191"/>
      <c r="J467" s="178"/>
      <c r="K467" s="178"/>
      <c r="L467" s="178"/>
      <c r="M467" s="178"/>
      <c r="N467" s="160" t="str">
        <f t="shared" si="38"/>
        <v/>
      </c>
      <c r="P467" s="160" t="str">
        <f t="shared" si="39"/>
        <v/>
      </c>
      <c r="Q467" s="160">
        <f t="shared" si="37"/>
        <v>0</v>
      </c>
      <c r="R467" s="160" t="str">
        <f t="shared" si="40"/>
        <v/>
      </c>
      <c r="S467" s="160" t="str">
        <f t="shared" ref="S467:S516" si="41">IF(OR($I467=15%,$I467=16%),$J467/$I467,"")</f>
        <v/>
      </c>
    </row>
    <row r="468" spans="3:19" ht="17.45" customHeight="1" x14ac:dyDescent="0.25">
      <c r="C468" s="188"/>
      <c r="D468" s="189"/>
      <c r="E468" s="178"/>
      <c r="F468" s="178"/>
      <c r="G468" s="190">
        <f>DATOS!$E$13</f>
        <v>1</v>
      </c>
      <c r="H468" s="178"/>
      <c r="I468" s="191"/>
      <c r="J468" s="178"/>
      <c r="K468" s="178"/>
      <c r="L468" s="178"/>
      <c r="M468" s="178"/>
      <c r="N468" s="160" t="str">
        <f t="shared" si="38"/>
        <v/>
      </c>
      <c r="P468" s="160" t="str">
        <f t="shared" si="39"/>
        <v/>
      </c>
      <c r="Q468" s="160">
        <f t="shared" si="37"/>
        <v>0</v>
      </c>
      <c r="R468" s="160" t="str">
        <f t="shared" si="40"/>
        <v/>
      </c>
      <c r="S468" s="160" t="str">
        <f t="shared" si="41"/>
        <v/>
      </c>
    </row>
    <row r="469" spans="3:19" ht="17.45" customHeight="1" x14ac:dyDescent="0.25">
      <c r="C469" s="188"/>
      <c r="D469" s="189"/>
      <c r="E469" s="178"/>
      <c r="F469" s="178"/>
      <c r="G469" s="190">
        <f>DATOS!$E$13</f>
        <v>1</v>
      </c>
      <c r="H469" s="178"/>
      <c r="I469" s="191"/>
      <c r="J469" s="178"/>
      <c r="K469" s="178"/>
      <c r="L469" s="178"/>
      <c r="M469" s="178"/>
      <c r="N469" s="160" t="str">
        <f t="shared" si="38"/>
        <v/>
      </c>
      <c r="P469" s="160" t="str">
        <f t="shared" si="39"/>
        <v/>
      </c>
      <c r="Q469" s="160">
        <f t="shared" si="37"/>
        <v>0</v>
      </c>
      <c r="R469" s="160" t="str">
        <f t="shared" si="40"/>
        <v/>
      </c>
      <c r="S469" s="160" t="str">
        <f t="shared" si="41"/>
        <v/>
      </c>
    </row>
    <row r="470" spans="3:19" ht="17.45" customHeight="1" x14ac:dyDescent="0.25">
      <c r="C470" s="188"/>
      <c r="D470" s="189"/>
      <c r="E470" s="178"/>
      <c r="F470" s="178"/>
      <c r="G470" s="190">
        <f>DATOS!$E$13</f>
        <v>1</v>
      </c>
      <c r="H470" s="178"/>
      <c r="I470" s="191"/>
      <c r="J470" s="178"/>
      <c r="K470" s="178"/>
      <c r="L470" s="178"/>
      <c r="M470" s="178"/>
      <c r="N470" s="160" t="str">
        <f t="shared" si="38"/>
        <v/>
      </c>
      <c r="P470" s="160" t="str">
        <f t="shared" si="39"/>
        <v/>
      </c>
      <c r="Q470" s="160">
        <f t="shared" si="37"/>
        <v>0</v>
      </c>
      <c r="R470" s="160" t="str">
        <f t="shared" si="40"/>
        <v/>
      </c>
      <c r="S470" s="160" t="str">
        <f t="shared" si="41"/>
        <v/>
      </c>
    </row>
    <row r="471" spans="3:19" ht="17.45" customHeight="1" x14ac:dyDescent="0.25">
      <c r="C471" s="188"/>
      <c r="D471" s="189"/>
      <c r="E471" s="178"/>
      <c r="F471" s="178"/>
      <c r="G471" s="190">
        <f>DATOS!$E$13</f>
        <v>1</v>
      </c>
      <c r="H471" s="178"/>
      <c r="I471" s="191"/>
      <c r="J471" s="178"/>
      <c r="K471" s="178"/>
      <c r="L471" s="178"/>
      <c r="M471" s="178"/>
      <c r="N471" s="160" t="str">
        <f t="shared" si="38"/>
        <v/>
      </c>
      <c r="P471" s="160" t="str">
        <f t="shared" si="39"/>
        <v/>
      </c>
      <c r="Q471" s="160">
        <f t="shared" si="37"/>
        <v>0</v>
      </c>
      <c r="R471" s="160" t="str">
        <f t="shared" si="40"/>
        <v/>
      </c>
      <c r="S471" s="160" t="str">
        <f t="shared" si="41"/>
        <v/>
      </c>
    </row>
    <row r="472" spans="3:19" ht="17.45" customHeight="1" x14ac:dyDescent="0.25">
      <c r="C472" s="188"/>
      <c r="D472" s="189"/>
      <c r="E472" s="178"/>
      <c r="F472" s="178"/>
      <c r="G472" s="190">
        <f>DATOS!$E$13</f>
        <v>1</v>
      </c>
      <c r="H472" s="178"/>
      <c r="I472" s="191"/>
      <c r="J472" s="178"/>
      <c r="K472" s="178"/>
      <c r="L472" s="178"/>
      <c r="M472" s="178"/>
      <c r="N472" s="160" t="str">
        <f t="shared" si="38"/>
        <v/>
      </c>
      <c r="P472" s="160" t="str">
        <f t="shared" si="39"/>
        <v/>
      </c>
      <c r="Q472" s="160">
        <f t="shared" si="37"/>
        <v>0</v>
      </c>
      <c r="R472" s="160" t="str">
        <f t="shared" si="40"/>
        <v/>
      </c>
      <c r="S472" s="160" t="str">
        <f t="shared" si="41"/>
        <v/>
      </c>
    </row>
    <row r="473" spans="3:19" ht="17.45" customHeight="1" x14ac:dyDescent="0.25">
      <c r="C473" s="188"/>
      <c r="D473" s="189"/>
      <c r="E473" s="178"/>
      <c r="F473" s="178"/>
      <c r="G473" s="190">
        <f>DATOS!$E$13</f>
        <v>1</v>
      </c>
      <c r="H473" s="178"/>
      <c r="I473" s="191"/>
      <c r="J473" s="178"/>
      <c r="K473" s="178"/>
      <c r="L473" s="178"/>
      <c r="M473" s="178"/>
      <c r="N473" s="160" t="str">
        <f t="shared" si="38"/>
        <v/>
      </c>
      <c r="P473" s="160" t="str">
        <f t="shared" si="39"/>
        <v/>
      </c>
      <c r="Q473" s="160">
        <f t="shared" si="37"/>
        <v>0</v>
      </c>
      <c r="R473" s="160" t="str">
        <f t="shared" si="40"/>
        <v/>
      </c>
      <c r="S473" s="160" t="str">
        <f t="shared" si="41"/>
        <v/>
      </c>
    </row>
    <row r="474" spans="3:19" ht="17.45" customHeight="1" x14ac:dyDescent="0.25">
      <c r="C474" s="188"/>
      <c r="D474" s="189"/>
      <c r="E474" s="178"/>
      <c r="F474" s="178"/>
      <c r="G474" s="190">
        <f>DATOS!$E$13</f>
        <v>1</v>
      </c>
      <c r="H474" s="178"/>
      <c r="I474" s="191"/>
      <c r="J474" s="178"/>
      <c r="K474" s="178"/>
      <c r="L474" s="178"/>
      <c r="M474" s="178"/>
      <c r="N474" s="160" t="str">
        <f t="shared" si="38"/>
        <v/>
      </c>
      <c r="P474" s="160" t="str">
        <f t="shared" si="39"/>
        <v/>
      </c>
      <c r="Q474" s="160">
        <f t="shared" si="37"/>
        <v>0</v>
      </c>
      <c r="R474" s="160" t="str">
        <f t="shared" si="40"/>
        <v/>
      </c>
      <c r="S474" s="160" t="str">
        <f t="shared" si="41"/>
        <v/>
      </c>
    </row>
    <row r="475" spans="3:19" ht="17.45" customHeight="1" x14ac:dyDescent="0.25">
      <c r="C475" s="188"/>
      <c r="D475" s="189"/>
      <c r="E475" s="178"/>
      <c r="F475" s="178"/>
      <c r="G475" s="190">
        <f>DATOS!$E$13</f>
        <v>1</v>
      </c>
      <c r="H475" s="178"/>
      <c r="I475" s="191"/>
      <c r="J475" s="178"/>
      <c r="K475" s="178"/>
      <c r="L475" s="178"/>
      <c r="M475" s="178"/>
      <c r="N475" s="160" t="str">
        <f t="shared" si="38"/>
        <v/>
      </c>
      <c r="P475" s="160" t="str">
        <f t="shared" si="39"/>
        <v/>
      </c>
      <c r="Q475" s="160">
        <f t="shared" si="37"/>
        <v>0</v>
      </c>
      <c r="R475" s="160" t="str">
        <f t="shared" si="40"/>
        <v/>
      </c>
      <c r="S475" s="160" t="str">
        <f t="shared" si="41"/>
        <v/>
      </c>
    </row>
    <row r="476" spans="3:19" ht="17.45" customHeight="1" x14ac:dyDescent="0.25">
      <c r="C476" s="188"/>
      <c r="D476" s="189"/>
      <c r="E476" s="178"/>
      <c r="F476" s="178"/>
      <c r="G476" s="190">
        <f>DATOS!$E$13</f>
        <v>1</v>
      </c>
      <c r="H476" s="178"/>
      <c r="I476" s="191"/>
      <c r="J476" s="178"/>
      <c r="K476" s="178"/>
      <c r="L476" s="178"/>
      <c r="M476" s="178"/>
      <c r="N476" s="160" t="str">
        <f t="shared" si="38"/>
        <v/>
      </c>
      <c r="P476" s="160" t="str">
        <f t="shared" si="39"/>
        <v/>
      </c>
      <c r="Q476" s="160">
        <f t="shared" si="37"/>
        <v>0</v>
      </c>
      <c r="R476" s="160" t="str">
        <f t="shared" si="40"/>
        <v/>
      </c>
      <c r="S476" s="160" t="str">
        <f t="shared" si="41"/>
        <v/>
      </c>
    </row>
    <row r="477" spans="3:19" ht="17.45" customHeight="1" x14ac:dyDescent="0.25">
      <c r="C477" s="188"/>
      <c r="D477" s="189"/>
      <c r="E477" s="178"/>
      <c r="F477" s="178"/>
      <c r="G477" s="190">
        <f>DATOS!$E$13</f>
        <v>1</v>
      </c>
      <c r="H477" s="178"/>
      <c r="I477" s="191"/>
      <c r="J477" s="178"/>
      <c r="K477" s="178"/>
      <c r="L477" s="178"/>
      <c r="M477" s="178"/>
      <c r="N477" s="160" t="str">
        <f t="shared" si="38"/>
        <v/>
      </c>
      <c r="P477" s="160" t="str">
        <f t="shared" si="39"/>
        <v/>
      </c>
      <c r="Q477" s="160">
        <f t="shared" si="37"/>
        <v>0</v>
      </c>
      <c r="R477" s="160" t="str">
        <f t="shared" si="40"/>
        <v/>
      </c>
      <c r="S477" s="160" t="str">
        <f t="shared" si="41"/>
        <v/>
      </c>
    </row>
    <row r="478" spans="3:19" ht="17.45" customHeight="1" x14ac:dyDescent="0.25">
      <c r="C478" s="188"/>
      <c r="D478" s="189"/>
      <c r="E478" s="178"/>
      <c r="F478" s="178"/>
      <c r="G478" s="190">
        <f>DATOS!$E$13</f>
        <v>1</v>
      </c>
      <c r="H478" s="178"/>
      <c r="I478" s="191"/>
      <c r="J478" s="178"/>
      <c r="K478" s="178"/>
      <c r="L478" s="178"/>
      <c r="M478" s="178"/>
      <c r="N478" s="160" t="str">
        <f t="shared" si="38"/>
        <v/>
      </c>
      <c r="P478" s="160" t="str">
        <f t="shared" si="39"/>
        <v/>
      </c>
      <c r="Q478" s="160">
        <f t="shared" si="37"/>
        <v>0</v>
      </c>
      <c r="R478" s="160" t="str">
        <f t="shared" si="40"/>
        <v/>
      </c>
      <c r="S478" s="160" t="str">
        <f t="shared" si="41"/>
        <v/>
      </c>
    </row>
    <row r="479" spans="3:19" ht="17.45" customHeight="1" x14ac:dyDescent="0.25">
      <c r="C479" s="188"/>
      <c r="D479" s="189"/>
      <c r="E479" s="178"/>
      <c r="F479" s="178"/>
      <c r="G479" s="190">
        <f>DATOS!$E$13</f>
        <v>1</v>
      </c>
      <c r="H479" s="178"/>
      <c r="I479" s="191"/>
      <c r="J479" s="178"/>
      <c r="K479" s="178"/>
      <c r="L479" s="178"/>
      <c r="M479" s="178"/>
      <c r="N479" s="160" t="str">
        <f t="shared" si="38"/>
        <v/>
      </c>
      <c r="P479" s="160" t="str">
        <f t="shared" si="39"/>
        <v/>
      </c>
      <c r="Q479" s="160">
        <f t="shared" si="37"/>
        <v>0</v>
      </c>
      <c r="R479" s="160" t="str">
        <f t="shared" si="40"/>
        <v/>
      </c>
      <c r="S479" s="160" t="str">
        <f t="shared" si="41"/>
        <v/>
      </c>
    </row>
    <row r="480" spans="3:19" ht="17.45" customHeight="1" x14ac:dyDescent="0.25">
      <c r="C480" s="188"/>
      <c r="D480" s="189"/>
      <c r="E480" s="178"/>
      <c r="F480" s="178"/>
      <c r="G480" s="190">
        <f>DATOS!$E$13</f>
        <v>1</v>
      </c>
      <c r="H480" s="178"/>
      <c r="I480" s="191"/>
      <c r="J480" s="178"/>
      <c r="K480" s="178"/>
      <c r="L480" s="178"/>
      <c r="M480" s="178"/>
      <c r="N480" s="160" t="str">
        <f t="shared" si="38"/>
        <v/>
      </c>
      <c r="P480" s="160" t="str">
        <f t="shared" si="39"/>
        <v/>
      </c>
      <c r="Q480" s="160">
        <f t="shared" si="37"/>
        <v>0</v>
      </c>
      <c r="R480" s="160" t="str">
        <f t="shared" si="40"/>
        <v/>
      </c>
      <c r="S480" s="160" t="str">
        <f t="shared" si="41"/>
        <v/>
      </c>
    </row>
    <row r="481" spans="3:19" ht="17.45" customHeight="1" x14ac:dyDescent="0.25">
      <c r="C481" s="188"/>
      <c r="D481" s="189"/>
      <c r="E481" s="178"/>
      <c r="F481" s="178"/>
      <c r="G481" s="190">
        <f>DATOS!$E$13</f>
        <v>1</v>
      </c>
      <c r="H481" s="178"/>
      <c r="I481" s="191"/>
      <c r="J481" s="178"/>
      <c r="K481" s="178"/>
      <c r="L481" s="178"/>
      <c r="M481" s="178"/>
      <c r="N481" s="160" t="str">
        <f t="shared" si="38"/>
        <v/>
      </c>
      <c r="P481" s="160" t="str">
        <f t="shared" si="39"/>
        <v/>
      </c>
      <c r="Q481" s="160">
        <f t="shared" si="37"/>
        <v>0</v>
      </c>
      <c r="R481" s="160" t="str">
        <f t="shared" si="40"/>
        <v/>
      </c>
      <c r="S481" s="160" t="str">
        <f t="shared" si="41"/>
        <v/>
      </c>
    </row>
    <row r="482" spans="3:19" ht="17.45" customHeight="1" x14ac:dyDescent="0.25">
      <c r="C482" s="188"/>
      <c r="D482" s="189"/>
      <c r="E482" s="178"/>
      <c r="F482" s="178"/>
      <c r="G482" s="190">
        <f>DATOS!$E$13</f>
        <v>1</v>
      </c>
      <c r="H482" s="178"/>
      <c r="I482" s="191"/>
      <c r="J482" s="178"/>
      <c r="K482" s="178"/>
      <c r="L482" s="178"/>
      <c r="M482" s="178"/>
      <c r="N482" s="160" t="str">
        <f t="shared" si="38"/>
        <v/>
      </c>
      <c r="P482" s="160" t="str">
        <f t="shared" si="39"/>
        <v/>
      </c>
      <c r="Q482" s="160">
        <f t="shared" si="37"/>
        <v>0</v>
      </c>
      <c r="R482" s="160" t="str">
        <f t="shared" si="40"/>
        <v/>
      </c>
      <c r="S482" s="160" t="str">
        <f t="shared" si="41"/>
        <v/>
      </c>
    </row>
    <row r="483" spans="3:19" ht="17.45" customHeight="1" x14ac:dyDescent="0.25">
      <c r="C483" s="188"/>
      <c r="D483" s="189"/>
      <c r="E483" s="178"/>
      <c r="F483" s="178"/>
      <c r="G483" s="190">
        <f>DATOS!$E$13</f>
        <v>1</v>
      </c>
      <c r="H483" s="178"/>
      <c r="I483" s="191"/>
      <c r="J483" s="178"/>
      <c r="K483" s="178"/>
      <c r="L483" s="178"/>
      <c r="M483" s="178"/>
      <c r="N483" s="160" t="str">
        <f t="shared" si="38"/>
        <v/>
      </c>
      <c r="P483" s="160" t="str">
        <f t="shared" si="39"/>
        <v/>
      </c>
      <c r="Q483" s="160">
        <f t="shared" si="37"/>
        <v>0</v>
      </c>
      <c r="R483" s="160" t="str">
        <f t="shared" si="40"/>
        <v/>
      </c>
      <c r="S483" s="160" t="str">
        <f t="shared" si="41"/>
        <v/>
      </c>
    </row>
    <row r="484" spans="3:19" ht="17.45" customHeight="1" x14ac:dyDescent="0.25">
      <c r="C484" s="188"/>
      <c r="D484" s="189"/>
      <c r="E484" s="178"/>
      <c r="F484" s="178"/>
      <c r="G484" s="190">
        <f>DATOS!$E$13</f>
        <v>1</v>
      </c>
      <c r="H484" s="178"/>
      <c r="I484" s="191"/>
      <c r="J484" s="178"/>
      <c r="K484" s="178"/>
      <c r="L484" s="178"/>
      <c r="M484" s="178"/>
      <c r="N484" s="160" t="str">
        <f t="shared" si="38"/>
        <v/>
      </c>
      <c r="P484" s="160" t="str">
        <f t="shared" si="39"/>
        <v/>
      </c>
      <c r="Q484" s="160">
        <f t="shared" si="37"/>
        <v>0</v>
      </c>
      <c r="R484" s="160" t="str">
        <f t="shared" si="40"/>
        <v/>
      </c>
      <c r="S484" s="160" t="str">
        <f t="shared" si="41"/>
        <v/>
      </c>
    </row>
    <row r="485" spans="3:19" ht="17.45" customHeight="1" x14ac:dyDescent="0.25">
      <c r="C485" s="188"/>
      <c r="D485" s="189"/>
      <c r="E485" s="178"/>
      <c r="F485" s="178"/>
      <c r="G485" s="190">
        <f>DATOS!$E$13</f>
        <v>1</v>
      </c>
      <c r="H485" s="178"/>
      <c r="I485" s="191"/>
      <c r="J485" s="178"/>
      <c r="K485" s="178"/>
      <c r="L485" s="178"/>
      <c r="M485" s="178"/>
      <c r="N485" s="160" t="str">
        <f t="shared" si="38"/>
        <v/>
      </c>
      <c r="P485" s="160" t="str">
        <f t="shared" si="39"/>
        <v/>
      </c>
      <c r="Q485" s="160">
        <f t="shared" si="37"/>
        <v>0</v>
      </c>
      <c r="R485" s="160" t="str">
        <f t="shared" si="40"/>
        <v/>
      </c>
      <c r="S485" s="160" t="str">
        <f t="shared" si="41"/>
        <v/>
      </c>
    </row>
    <row r="486" spans="3:19" ht="17.45" customHeight="1" x14ac:dyDescent="0.25">
      <c r="C486" s="188"/>
      <c r="D486" s="189"/>
      <c r="E486" s="178"/>
      <c r="F486" s="178"/>
      <c r="G486" s="190">
        <f>DATOS!$E$13</f>
        <v>1</v>
      </c>
      <c r="H486" s="178"/>
      <c r="I486" s="191"/>
      <c r="J486" s="178"/>
      <c r="K486" s="178"/>
      <c r="L486" s="178"/>
      <c r="M486" s="178"/>
      <c r="N486" s="160" t="str">
        <f t="shared" si="38"/>
        <v/>
      </c>
      <c r="P486" s="160" t="str">
        <f t="shared" si="39"/>
        <v/>
      </c>
      <c r="Q486" s="160">
        <f t="shared" si="37"/>
        <v>0</v>
      </c>
      <c r="R486" s="160" t="str">
        <f t="shared" si="40"/>
        <v/>
      </c>
      <c r="S486" s="160" t="str">
        <f t="shared" si="41"/>
        <v/>
      </c>
    </row>
    <row r="487" spans="3:19" ht="17.45" customHeight="1" x14ac:dyDescent="0.25">
      <c r="C487" s="188"/>
      <c r="D487" s="189"/>
      <c r="E487" s="178"/>
      <c r="F487" s="178"/>
      <c r="G487" s="190">
        <f>DATOS!$E$13</f>
        <v>1</v>
      </c>
      <c r="H487" s="178"/>
      <c r="I487" s="191"/>
      <c r="J487" s="178"/>
      <c r="K487" s="178"/>
      <c r="L487" s="178"/>
      <c r="M487" s="178"/>
      <c r="N487" s="160" t="str">
        <f t="shared" si="38"/>
        <v/>
      </c>
      <c r="P487" s="160" t="str">
        <f t="shared" si="39"/>
        <v/>
      </c>
      <c r="Q487" s="160">
        <f t="shared" si="37"/>
        <v>0</v>
      </c>
      <c r="R487" s="160" t="str">
        <f t="shared" si="40"/>
        <v/>
      </c>
      <c r="S487" s="160" t="str">
        <f t="shared" si="41"/>
        <v/>
      </c>
    </row>
    <row r="488" spans="3:19" ht="17.45" customHeight="1" x14ac:dyDescent="0.25">
      <c r="C488" s="188"/>
      <c r="D488" s="189"/>
      <c r="E488" s="178"/>
      <c r="F488" s="178"/>
      <c r="G488" s="190">
        <f>DATOS!$E$13</f>
        <v>1</v>
      </c>
      <c r="H488" s="178"/>
      <c r="I488" s="191"/>
      <c r="J488" s="178"/>
      <c r="K488" s="178"/>
      <c r="L488" s="178"/>
      <c r="M488" s="178"/>
      <c r="N488" s="160" t="str">
        <f t="shared" si="38"/>
        <v/>
      </c>
      <c r="P488" s="160" t="str">
        <f t="shared" si="39"/>
        <v/>
      </c>
      <c r="Q488" s="160">
        <f t="shared" si="37"/>
        <v>0</v>
      </c>
      <c r="R488" s="160" t="str">
        <f t="shared" si="40"/>
        <v/>
      </c>
      <c r="S488" s="160" t="str">
        <f t="shared" si="41"/>
        <v/>
      </c>
    </row>
    <row r="489" spans="3:19" ht="17.45" customHeight="1" x14ac:dyDescent="0.25">
      <c r="C489" s="188"/>
      <c r="D489" s="189"/>
      <c r="E489" s="178"/>
      <c r="F489" s="178"/>
      <c r="G489" s="190">
        <f>DATOS!$E$13</f>
        <v>1</v>
      </c>
      <c r="H489" s="178"/>
      <c r="I489" s="191"/>
      <c r="J489" s="178"/>
      <c r="K489" s="178"/>
      <c r="L489" s="178"/>
      <c r="M489" s="178"/>
      <c r="N489" s="160" t="str">
        <f t="shared" si="38"/>
        <v/>
      </c>
      <c r="P489" s="160" t="str">
        <f t="shared" si="39"/>
        <v/>
      </c>
      <c r="Q489" s="160">
        <f t="shared" si="37"/>
        <v>0</v>
      </c>
      <c r="R489" s="160" t="str">
        <f t="shared" si="40"/>
        <v/>
      </c>
      <c r="S489" s="160" t="str">
        <f t="shared" si="41"/>
        <v/>
      </c>
    </row>
    <row r="490" spans="3:19" ht="17.45" customHeight="1" x14ac:dyDescent="0.25">
      <c r="C490" s="188"/>
      <c r="D490" s="189"/>
      <c r="E490" s="178"/>
      <c r="F490" s="178"/>
      <c r="G490" s="190">
        <f>DATOS!$E$13</f>
        <v>1</v>
      </c>
      <c r="H490" s="178"/>
      <c r="I490" s="191"/>
      <c r="J490" s="178"/>
      <c r="K490" s="178"/>
      <c r="L490" s="178"/>
      <c r="M490" s="178"/>
      <c r="N490" s="160" t="str">
        <f t="shared" si="38"/>
        <v/>
      </c>
      <c r="P490" s="160" t="str">
        <f t="shared" si="39"/>
        <v/>
      </c>
      <c r="Q490" s="160">
        <f t="shared" si="37"/>
        <v>0</v>
      </c>
      <c r="R490" s="160" t="str">
        <f t="shared" si="40"/>
        <v/>
      </c>
      <c r="S490" s="160" t="str">
        <f t="shared" si="41"/>
        <v/>
      </c>
    </row>
    <row r="491" spans="3:19" ht="17.45" customHeight="1" x14ac:dyDescent="0.25">
      <c r="C491" s="188"/>
      <c r="D491" s="189"/>
      <c r="E491" s="178"/>
      <c r="F491" s="178"/>
      <c r="G491" s="190">
        <f>DATOS!$E$13</f>
        <v>1</v>
      </c>
      <c r="H491" s="178"/>
      <c r="I491" s="191"/>
      <c r="J491" s="178"/>
      <c r="K491" s="178"/>
      <c r="L491" s="178"/>
      <c r="M491" s="178"/>
      <c r="N491" s="160" t="str">
        <f t="shared" si="38"/>
        <v/>
      </c>
      <c r="P491" s="160" t="str">
        <f t="shared" si="39"/>
        <v/>
      </c>
      <c r="Q491" s="160">
        <f t="shared" si="37"/>
        <v>0</v>
      </c>
      <c r="R491" s="160" t="str">
        <f t="shared" si="40"/>
        <v/>
      </c>
      <c r="S491" s="160" t="str">
        <f t="shared" si="41"/>
        <v/>
      </c>
    </row>
    <row r="492" spans="3:19" ht="17.45" customHeight="1" x14ac:dyDescent="0.25">
      <c r="C492" s="188"/>
      <c r="D492" s="189"/>
      <c r="E492" s="178"/>
      <c r="F492" s="178"/>
      <c r="G492" s="190">
        <f>DATOS!$E$13</f>
        <v>1</v>
      </c>
      <c r="H492" s="178"/>
      <c r="I492" s="191"/>
      <c r="J492" s="178"/>
      <c r="K492" s="178"/>
      <c r="L492" s="178"/>
      <c r="M492" s="178"/>
      <c r="N492" s="160" t="str">
        <f t="shared" si="38"/>
        <v/>
      </c>
      <c r="P492" s="160" t="str">
        <f t="shared" si="39"/>
        <v/>
      </c>
      <c r="Q492" s="160">
        <f t="shared" si="37"/>
        <v>0</v>
      </c>
      <c r="R492" s="160" t="str">
        <f t="shared" si="40"/>
        <v/>
      </c>
      <c r="S492" s="160" t="str">
        <f t="shared" si="41"/>
        <v/>
      </c>
    </row>
    <row r="493" spans="3:19" ht="17.45" customHeight="1" x14ac:dyDescent="0.25">
      <c r="C493" s="188"/>
      <c r="D493" s="189"/>
      <c r="E493" s="178"/>
      <c r="F493" s="178"/>
      <c r="G493" s="190">
        <f>DATOS!$E$13</f>
        <v>1</v>
      </c>
      <c r="H493" s="178"/>
      <c r="I493" s="191"/>
      <c r="J493" s="178"/>
      <c r="K493" s="178"/>
      <c r="L493" s="178"/>
      <c r="M493" s="178"/>
      <c r="N493" s="160" t="str">
        <f t="shared" si="38"/>
        <v/>
      </c>
      <c r="P493" s="160" t="str">
        <f t="shared" si="39"/>
        <v/>
      </c>
      <c r="Q493" s="160">
        <f t="shared" si="37"/>
        <v>0</v>
      </c>
      <c r="R493" s="160" t="str">
        <f t="shared" si="40"/>
        <v/>
      </c>
      <c r="S493" s="160" t="str">
        <f t="shared" si="41"/>
        <v/>
      </c>
    </row>
    <row r="494" spans="3:19" ht="17.45" customHeight="1" x14ac:dyDescent="0.25">
      <c r="C494" s="188"/>
      <c r="D494" s="189"/>
      <c r="E494" s="178"/>
      <c r="F494" s="178"/>
      <c r="G494" s="190">
        <f>DATOS!$E$13</f>
        <v>1</v>
      </c>
      <c r="H494" s="178"/>
      <c r="I494" s="191"/>
      <c r="J494" s="178"/>
      <c r="K494" s="178"/>
      <c r="L494" s="178"/>
      <c r="M494" s="178"/>
      <c r="N494" s="160" t="str">
        <f t="shared" si="38"/>
        <v/>
      </c>
      <c r="P494" s="160" t="str">
        <f t="shared" si="39"/>
        <v/>
      </c>
      <c r="Q494" s="160">
        <f t="shared" si="37"/>
        <v>0</v>
      </c>
      <c r="R494" s="160" t="str">
        <f t="shared" si="40"/>
        <v/>
      </c>
      <c r="S494" s="160" t="str">
        <f t="shared" si="41"/>
        <v/>
      </c>
    </row>
    <row r="495" spans="3:19" ht="17.45" customHeight="1" x14ac:dyDescent="0.25">
      <c r="C495" s="188"/>
      <c r="D495" s="189"/>
      <c r="E495" s="178"/>
      <c r="F495" s="178"/>
      <c r="G495" s="190">
        <f>DATOS!$E$13</f>
        <v>1</v>
      </c>
      <c r="H495" s="178"/>
      <c r="I495" s="191"/>
      <c r="J495" s="178"/>
      <c r="K495" s="178"/>
      <c r="L495" s="178"/>
      <c r="M495" s="178"/>
      <c r="N495" s="160" t="str">
        <f t="shared" si="38"/>
        <v/>
      </c>
      <c r="P495" s="160" t="str">
        <f t="shared" si="39"/>
        <v/>
      </c>
      <c r="Q495" s="160">
        <f t="shared" si="37"/>
        <v>0</v>
      </c>
      <c r="R495" s="160" t="str">
        <f t="shared" si="40"/>
        <v/>
      </c>
      <c r="S495" s="160" t="str">
        <f t="shared" si="41"/>
        <v/>
      </c>
    </row>
    <row r="496" spans="3:19" ht="17.45" customHeight="1" x14ac:dyDescent="0.25">
      <c r="C496" s="188"/>
      <c r="D496" s="189"/>
      <c r="E496" s="178"/>
      <c r="F496" s="178"/>
      <c r="G496" s="190">
        <f>DATOS!$E$13</f>
        <v>1</v>
      </c>
      <c r="H496" s="178"/>
      <c r="I496" s="191"/>
      <c r="J496" s="178"/>
      <c r="K496" s="178"/>
      <c r="L496" s="178"/>
      <c r="M496" s="178"/>
      <c r="N496" s="160" t="str">
        <f t="shared" si="38"/>
        <v/>
      </c>
      <c r="P496" s="160" t="str">
        <f t="shared" si="39"/>
        <v/>
      </c>
      <c r="Q496" s="160">
        <f t="shared" si="37"/>
        <v>0</v>
      </c>
      <c r="R496" s="160" t="str">
        <f t="shared" si="40"/>
        <v/>
      </c>
      <c r="S496" s="160" t="str">
        <f t="shared" si="41"/>
        <v/>
      </c>
    </row>
    <row r="497" spans="3:19" ht="17.45" customHeight="1" x14ac:dyDescent="0.25">
      <c r="C497" s="188"/>
      <c r="D497" s="189"/>
      <c r="E497" s="178"/>
      <c r="F497" s="178"/>
      <c r="G497" s="190">
        <f>DATOS!$E$13</f>
        <v>1</v>
      </c>
      <c r="H497" s="178"/>
      <c r="I497" s="191"/>
      <c r="J497" s="178"/>
      <c r="K497" s="178"/>
      <c r="L497" s="178"/>
      <c r="M497" s="178"/>
      <c r="N497" s="160" t="str">
        <f t="shared" si="38"/>
        <v/>
      </c>
      <c r="P497" s="160" t="str">
        <f t="shared" si="39"/>
        <v/>
      </c>
      <c r="Q497" s="160">
        <f t="shared" si="37"/>
        <v>0</v>
      </c>
      <c r="R497" s="160" t="str">
        <f t="shared" si="40"/>
        <v/>
      </c>
      <c r="S497" s="160" t="str">
        <f t="shared" si="41"/>
        <v/>
      </c>
    </row>
    <row r="498" spans="3:19" ht="17.45" customHeight="1" x14ac:dyDescent="0.25">
      <c r="C498" s="188"/>
      <c r="D498" s="189"/>
      <c r="E498" s="178"/>
      <c r="F498" s="178"/>
      <c r="G498" s="190">
        <f>DATOS!$E$13</f>
        <v>1</v>
      </c>
      <c r="H498" s="178"/>
      <c r="I498" s="191"/>
      <c r="J498" s="178"/>
      <c r="K498" s="178"/>
      <c r="L498" s="178"/>
      <c r="M498" s="178"/>
      <c r="N498" s="160" t="str">
        <f t="shared" si="38"/>
        <v/>
      </c>
      <c r="P498" s="160" t="str">
        <f t="shared" si="39"/>
        <v/>
      </c>
      <c r="Q498" s="160">
        <f t="shared" si="37"/>
        <v>0</v>
      </c>
      <c r="R498" s="160" t="str">
        <f t="shared" si="40"/>
        <v/>
      </c>
      <c r="S498" s="160" t="str">
        <f t="shared" si="41"/>
        <v/>
      </c>
    </row>
    <row r="499" spans="3:19" ht="17.45" customHeight="1" x14ac:dyDescent="0.25">
      <c r="C499" s="188"/>
      <c r="D499" s="189"/>
      <c r="E499" s="178"/>
      <c r="F499" s="178"/>
      <c r="G499" s="190">
        <f>DATOS!$E$13</f>
        <v>1</v>
      </c>
      <c r="H499" s="178"/>
      <c r="I499" s="191"/>
      <c r="J499" s="178"/>
      <c r="K499" s="178"/>
      <c r="L499" s="178"/>
      <c r="M499" s="178"/>
      <c r="N499" s="160" t="str">
        <f t="shared" si="38"/>
        <v/>
      </c>
      <c r="P499" s="160" t="str">
        <f t="shared" si="39"/>
        <v/>
      </c>
      <c r="Q499" s="160">
        <f t="shared" si="37"/>
        <v>0</v>
      </c>
      <c r="R499" s="160" t="str">
        <f t="shared" si="40"/>
        <v/>
      </c>
      <c r="S499" s="160" t="str">
        <f t="shared" si="41"/>
        <v/>
      </c>
    </row>
    <row r="500" spans="3:19" ht="17.45" customHeight="1" x14ac:dyDescent="0.25">
      <c r="C500" s="188"/>
      <c r="D500" s="189"/>
      <c r="E500" s="178"/>
      <c r="F500" s="178"/>
      <c r="G500" s="190">
        <f>DATOS!$E$13</f>
        <v>1</v>
      </c>
      <c r="H500" s="178"/>
      <c r="I500" s="191"/>
      <c r="J500" s="178"/>
      <c r="K500" s="178"/>
      <c r="L500" s="178"/>
      <c r="M500" s="178"/>
      <c r="N500" s="160" t="str">
        <f t="shared" si="38"/>
        <v/>
      </c>
      <c r="P500" s="160" t="str">
        <f t="shared" si="39"/>
        <v/>
      </c>
      <c r="Q500" s="160">
        <f t="shared" si="37"/>
        <v>0</v>
      </c>
      <c r="R500" s="160" t="str">
        <f t="shared" si="40"/>
        <v/>
      </c>
      <c r="S500" s="160" t="str">
        <f t="shared" si="41"/>
        <v/>
      </c>
    </row>
    <row r="501" spans="3:19" ht="17.45" customHeight="1" x14ac:dyDescent="0.25">
      <c r="C501" s="188"/>
      <c r="D501" s="189"/>
      <c r="E501" s="178"/>
      <c r="F501" s="178"/>
      <c r="G501" s="190">
        <f>DATOS!$E$13</f>
        <v>1</v>
      </c>
      <c r="H501" s="178"/>
      <c r="I501" s="191"/>
      <c r="J501" s="178"/>
      <c r="K501" s="178"/>
      <c r="L501" s="178"/>
      <c r="M501" s="178"/>
      <c r="N501" s="160" t="str">
        <f t="shared" si="38"/>
        <v/>
      </c>
      <c r="P501" s="160" t="str">
        <f t="shared" si="39"/>
        <v/>
      </c>
      <c r="Q501" s="160">
        <f t="shared" si="37"/>
        <v>0</v>
      </c>
      <c r="R501" s="160" t="str">
        <f t="shared" si="40"/>
        <v/>
      </c>
      <c r="S501" s="160" t="str">
        <f t="shared" si="41"/>
        <v/>
      </c>
    </row>
    <row r="502" spans="3:19" ht="17.45" customHeight="1" x14ac:dyDescent="0.25">
      <c r="C502" s="188"/>
      <c r="D502" s="189"/>
      <c r="E502" s="178"/>
      <c r="F502" s="178"/>
      <c r="G502" s="190">
        <f>DATOS!$E$13</f>
        <v>1</v>
      </c>
      <c r="H502" s="178"/>
      <c r="I502" s="191"/>
      <c r="J502" s="178"/>
      <c r="K502" s="178"/>
      <c r="L502" s="178"/>
      <c r="M502" s="178"/>
      <c r="N502" s="160" t="str">
        <f t="shared" si="38"/>
        <v/>
      </c>
      <c r="P502" s="160" t="str">
        <f t="shared" si="39"/>
        <v/>
      </c>
      <c r="Q502" s="160">
        <f t="shared" si="37"/>
        <v>0</v>
      </c>
      <c r="R502" s="160" t="str">
        <f t="shared" si="40"/>
        <v/>
      </c>
      <c r="S502" s="160" t="str">
        <f t="shared" si="41"/>
        <v/>
      </c>
    </row>
    <row r="503" spans="3:19" ht="17.45" customHeight="1" x14ac:dyDescent="0.25">
      <c r="C503" s="188"/>
      <c r="D503" s="189"/>
      <c r="E503" s="178"/>
      <c r="F503" s="178"/>
      <c r="G503" s="190">
        <f>DATOS!$E$13</f>
        <v>1</v>
      </c>
      <c r="H503" s="178"/>
      <c r="I503" s="191"/>
      <c r="J503" s="178"/>
      <c r="K503" s="178"/>
      <c r="L503" s="178"/>
      <c r="M503" s="178"/>
      <c r="N503" s="160" t="str">
        <f t="shared" si="38"/>
        <v/>
      </c>
      <c r="P503" s="160" t="str">
        <f t="shared" si="39"/>
        <v/>
      </c>
      <c r="Q503" s="160">
        <f t="shared" si="37"/>
        <v>0</v>
      </c>
      <c r="R503" s="160" t="str">
        <f t="shared" si="40"/>
        <v/>
      </c>
      <c r="S503" s="160" t="str">
        <f t="shared" si="41"/>
        <v/>
      </c>
    </row>
    <row r="504" spans="3:19" ht="17.45" customHeight="1" x14ac:dyDescent="0.25">
      <c r="C504" s="188"/>
      <c r="D504" s="189"/>
      <c r="E504" s="178"/>
      <c r="F504" s="178"/>
      <c r="G504" s="190">
        <f>DATOS!$E$13</f>
        <v>1</v>
      </c>
      <c r="H504" s="178"/>
      <c r="I504" s="191"/>
      <c r="J504" s="178"/>
      <c r="K504" s="178"/>
      <c r="L504" s="178"/>
      <c r="M504" s="178"/>
      <c r="N504" s="160" t="str">
        <f t="shared" si="38"/>
        <v/>
      </c>
      <c r="P504" s="160" t="str">
        <f t="shared" si="39"/>
        <v/>
      </c>
      <c r="Q504" s="160">
        <f t="shared" si="37"/>
        <v>0</v>
      </c>
      <c r="R504" s="160" t="str">
        <f t="shared" si="40"/>
        <v/>
      </c>
      <c r="S504" s="160" t="str">
        <f t="shared" si="41"/>
        <v/>
      </c>
    </row>
    <row r="505" spans="3:19" ht="17.45" customHeight="1" x14ac:dyDescent="0.25">
      <c r="C505" s="188"/>
      <c r="D505" s="189"/>
      <c r="E505" s="178"/>
      <c r="F505" s="178"/>
      <c r="G505" s="190">
        <f>DATOS!$E$13</f>
        <v>1</v>
      </c>
      <c r="H505" s="178"/>
      <c r="I505" s="191"/>
      <c r="J505" s="178"/>
      <c r="K505" s="178"/>
      <c r="L505" s="178"/>
      <c r="M505" s="178"/>
      <c r="N505" s="160" t="str">
        <f t="shared" si="38"/>
        <v/>
      </c>
      <c r="P505" s="160" t="str">
        <f t="shared" si="39"/>
        <v/>
      </c>
      <c r="Q505" s="160">
        <f t="shared" si="37"/>
        <v>0</v>
      </c>
      <c r="R505" s="160" t="str">
        <f t="shared" si="40"/>
        <v/>
      </c>
      <c r="S505" s="160" t="str">
        <f t="shared" si="41"/>
        <v/>
      </c>
    </row>
    <row r="506" spans="3:19" ht="17.45" customHeight="1" x14ac:dyDescent="0.25">
      <c r="C506" s="188"/>
      <c r="D506" s="189"/>
      <c r="E506" s="178"/>
      <c r="F506" s="178"/>
      <c r="G506" s="190">
        <f>DATOS!$E$13</f>
        <v>1</v>
      </c>
      <c r="H506" s="178"/>
      <c r="I506" s="191"/>
      <c r="J506" s="178"/>
      <c r="K506" s="178"/>
      <c r="L506" s="178"/>
      <c r="M506" s="178"/>
      <c r="N506" s="160" t="str">
        <f t="shared" si="38"/>
        <v/>
      </c>
      <c r="P506" s="160" t="str">
        <f t="shared" si="39"/>
        <v/>
      </c>
      <c r="Q506" s="160">
        <f t="shared" si="37"/>
        <v>0</v>
      </c>
      <c r="R506" s="160" t="str">
        <f t="shared" si="40"/>
        <v/>
      </c>
      <c r="S506" s="160" t="str">
        <f t="shared" si="41"/>
        <v/>
      </c>
    </row>
    <row r="507" spans="3:19" ht="17.45" customHeight="1" x14ac:dyDescent="0.25">
      <c r="C507" s="188"/>
      <c r="D507" s="189"/>
      <c r="E507" s="178"/>
      <c r="F507" s="178"/>
      <c r="G507" s="190">
        <f>DATOS!$E$13</f>
        <v>1</v>
      </c>
      <c r="H507" s="178"/>
      <c r="I507" s="191"/>
      <c r="J507" s="178"/>
      <c r="K507" s="178"/>
      <c r="L507" s="178"/>
      <c r="M507" s="178"/>
      <c r="N507" s="160" t="str">
        <f t="shared" si="38"/>
        <v/>
      </c>
      <c r="P507" s="160" t="str">
        <f t="shared" si="39"/>
        <v/>
      </c>
      <c r="Q507" s="160">
        <f t="shared" si="37"/>
        <v>0</v>
      </c>
      <c r="R507" s="160" t="str">
        <f t="shared" si="40"/>
        <v/>
      </c>
      <c r="S507" s="160" t="str">
        <f t="shared" si="41"/>
        <v/>
      </c>
    </row>
    <row r="508" spans="3:19" ht="17.45" customHeight="1" x14ac:dyDescent="0.25">
      <c r="C508" s="188"/>
      <c r="D508" s="189"/>
      <c r="E508" s="178"/>
      <c r="F508" s="178"/>
      <c r="G508" s="190">
        <f>DATOS!$E$13</f>
        <v>1</v>
      </c>
      <c r="H508" s="178"/>
      <c r="I508" s="191"/>
      <c r="J508" s="178"/>
      <c r="K508" s="178"/>
      <c r="L508" s="178"/>
      <c r="M508" s="178"/>
      <c r="N508" s="160" t="str">
        <f t="shared" si="38"/>
        <v/>
      </c>
      <c r="P508" s="160" t="str">
        <f t="shared" si="39"/>
        <v/>
      </c>
      <c r="Q508" s="160">
        <f t="shared" si="37"/>
        <v>0</v>
      </c>
      <c r="R508" s="160" t="str">
        <f t="shared" si="40"/>
        <v/>
      </c>
      <c r="S508" s="160" t="str">
        <f t="shared" si="41"/>
        <v/>
      </c>
    </row>
    <row r="509" spans="3:19" ht="17.45" customHeight="1" x14ac:dyDescent="0.25">
      <c r="C509" s="188"/>
      <c r="D509" s="189"/>
      <c r="E509" s="178"/>
      <c r="F509" s="178"/>
      <c r="G509" s="190">
        <f>DATOS!$E$13</f>
        <v>1</v>
      </c>
      <c r="H509" s="178"/>
      <c r="I509" s="191"/>
      <c r="J509" s="178"/>
      <c r="K509" s="178"/>
      <c r="L509" s="178"/>
      <c r="M509" s="178"/>
      <c r="N509" s="160" t="str">
        <f t="shared" si="38"/>
        <v/>
      </c>
      <c r="P509" s="160" t="str">
        <f t="shared" si="39"/>
        <v/>
      </c>
      <c r="Q509" s="160">
        <f t="shared" si="37"/>
        <v>0</v>
      </c>
      <c r="R509" s="160" t="str">
        <f t="shared" si="40"/>
        <v/>
      </c>
      <c r="S509" s="160" t="str">
        <f t="shared" si="41"/>
        <v/>
      </c>
    </row>
    <row r="510" spans="3:19" ht="17.45" customHeight="1" x14ac:dyDescent="0.25">
      <c r="C510" s="188"/>
      <c r="D510" s="189"/>
      <c r="E510" s="178"/>
      <c r="F510" s="178"/>
      <c r="G510" s="190">
        <f>DATOS!$E$13</f>
        <v>1</v>
      </c>
      <c r="H510" s="178"/>
      <c r="I510" s="191"/>
      <c r="J510" s="178"/>
      <c r="K510" s="178"/>
      <c r="L510" s="178"/>
      <c r="M510" s="178"/>
      <c r="N510" s="160" t="str">
        <f t="shared" si="38"/>
        <v/>
      </c>
      <c r="P510" s="160" t="str">
        <f t="shared" si="39"/>
        <v/>
      </c>
      <c r="Q510" s="160">
        <f t="shared" si="37"/>
        <v>0</v>
      </c>
      <c r="R510" s="160" t="str">
        <f t="shared" si="40"/>
        <v/>
      </c>
      <c r="S510" s="160" t="str">
        <f t="shared" si="41"/>
        <v/>
      </c>
    </row>
    <row r="511" spans="3:19" ht="17.45" customHeight="1" x14ac:dyDescent="0.25">
      <c r="C511" s="188"/>
      <c r="D511" s="189"/>
      <c r="E511" s="178"/>
      <c r="F511" s="178"/>
      <c r="G511" s="190">
        <f>DATOS!$E$13</f>
        <v>1</v>
      </c>
      <c r="H511" s="178"/>
      <c r="I511" s="191"/>
      <c r="J511" s="178"/>
      <c r="K511" s="178"/>
      <c r="L511" s="178"/>
      <c r="M511" s="178"/>
      <c r="N511" s="160" t="str">
        <f t="shared" si="38"/>
        <v/>
      </c>
      <c r="P511" s="160" t="str">
        <f t="shared" si="39"/>
        <v/>
      </c>
      <c r="Q511" s="160">
        <f t="shared" si="37"/>
        <v>0</v>
      </c>
      <c r="R511" s="160" t="str">
        <f t="shared" si="40"/>
        <v/>
      </c>
      <c r="S511" s="160" t="str">
        <f t="shared" si="41"/>
        <v/>
      </c>
    </row>
    <row r="512" spans="3:19" ht="17.45" customHeight="1" x14ac:dyDescent="0.25">
      <c r="C512" s="188"/>
      <c r="D512" s="189"/>
      <c r="E512" s="178"/>
      <c r="F512" s="178"/>
      <c r="G512" s="190">
        <f>DATOS!$E$13</f>
        <v>1</v>
      </c>
      <c r="H512" s="178"/>
      <c r="I512" s="191"/>
      <c r="J512" s="178"/>
      <c r="K512" s="178"/>
      <c r="L512" s="178"/>
      <c r="M512" s="178"/>
      <c r="N512" s="160" t="str">
        <f t="shared" si="38"/>
        <v/>
      </c>
      <c r="P512" s="160" t="str">
        <f t="shared" si="39"/>
        <v/>
      </c>
      <c r="Q512" s="160">
        <f t="shared" si="37"/>
        <v>0</v>
      </c>
      <c r="R512" s="160" t="str">
        <f t="shared" si="40"/>
        <v/>
      </c>
      <c r="S512" s="160" t="str">
        <f t="shared" si="41"/>
        <v/>
      </c>
    </row>
    <row r="513" spans="3:19" ht="17.45" customHeight="1" x14ac:dyDescent="0.25">
      <c r="C513" s="188"/>
      <c r="D513" s="189"/>
      <c r="E513" s="178"/>
      <c r="F513" s="178"/>
      <c r="G513" s="190">
        <f>DATOS!$E$13</f>
        <v>1</v>
      </c>
      <c r="H513" s="178"/>
      <c r="I513" s="191"/>
      <c r="J513" s="178"/>
      <c r="K513" s="178"/>
      <c r="L513" s="178"/>
      <c r="M513" s="178"/>
      <c r="N513" s="160" t="str">
        <f t="shared" si="38"/>
        <v/>
      </c>
      <c r="P513" s="160" t="str">
        <f t="shared" si="39"/>
        <v/>
      </c>
      <c r="Q513" s="160">
        <f t="shared" si="37"/>
        <v>0</v>
      </c>
      <c r="R513" s="160" t="str">
        <f t="shared" si="40"/>
        <v/>
      </c>
      <c r="S513" s="160" t="str">
        <f t="shared" si="41"/>
        <v/>
      </c>
    </row>
    <row r="514" spans="3:19" ht="17.45" customHeight="1" x14ac:dyDescent="0.25">
      <c r="C514" s="188"/>
      <c r="D514" s="189"/>
      <c r="E514" s="178"/>
      <c r="F514" s="178"/>
      <c r="G514" s="190">
        <f>DATOS!$E$13</f>
        <v>1</v>
      </c>
      <c r="H514" s="178"/>
      <c r="I514" s="191"/>
      <c r="J514" s="178"/>
      <c r="K514" s="178"/>
      <c r="L514" s="178"/>
      <c r="M514" s="178"/>
      <c r="N514" s="160" t="str">
        <f t="shared" si="38"/>
        <v/>
      </c>
      <c r="P514" s="160" t="str">
        <f t="shared" si="39"/>
        <v/>
      </c>
      <c r="Q514" s="160">
        <f t="shared" si="37"/>
        <v>0</v>
      </c>
      <c r="R514" s="160" t="str">
        <f t="shared" si="40"/>
        <v/>
      </c>
      <c r="S514" s="160" t="str">
        <f t="shared" si="41"/>
        <v/>
      </c>
    </row>
    <row r="515" spans="3:19" ht="17.45" customHeight="1" x14ac:dyDescent="0.25">
      <c r="C515" s="188"/>
      <c r="D515" s="189"/>
      <c r="E515" s="178"/>
      <c r="F515" s="178"/>
      <c r="G515" s="190">
        <f>DATOS!$E$13</f>
        <v>1</v>
      </c>
      <c r="H515" s="178"/>
      <c r="I515" s="191"/>
      <c r="J515" s="178"/>
      <c r="K515" s="178"/>
      <c r="L515" s="178"/>
      <c r="M515" s="178"/>
      <c r="N515" s="160" t="str">
        <f t="shared" si="38"/>
        <v/>
      </c>
      <c r="P515" s="160" t="str">
        <f t="shared" si="39"/>
        <v/>
      </c>
      <c r="Q515" s="160">
        <f t="shared" si="37"/>
        <v>0</v>
      </c>
      <c r="R515" s="160" t="str">
        <f t="shared" si="40"/>
        <v/>
      </c>
      <c r="S515" s="160" t="str">
        <f t="shared" si="41"/>
        <v/>
      </c>
    </row>
    <row r="516" spans="3:19" ht="17.45" customHeight="1" x14ac:dyDescent="0.25">
      <c r="C516" s="188"/>
      <c r="D516" s="189"/>
      <c r="E516" s="178"/>
      <c r="F516" s="178"/>
      <c r="G516" s="190">
        <f>DATOS!$E$13</f>
        <v>1</v>
      </c>
      <c r="H516" s="178"/>
      <c r="I516" s="191"/>
      <c r="J516" s="178"/>
      <c r="K516" s="178"/>
      <c r="L516" s="178"/>
      <c r="M516" s="178"/>
      <c r="N516" s="160" t="str">
        <f t="shared" si="38"/>
        <v/>
      </c>
      <c r="O516" s="50"/>
      <c r="P516" s="160" t="str">
        <f t="shared" si="39"/>
        <v/>
      </c>
      <c r="Q516" s="160">
        <f t="shared" si="37"/>
        <v>0</v>
      </c>
      <c r="R516" s="160" t="str">
        <f t="shared" si="40"/>
        <v/>
      </c>
      <c r="S516" s="160" t="str">
        <f t="shared" si="41"/>
        <v/>
      </c>
    </row>
  </sheetData>
  <sheetProtection algorithmName="SHA-512" hashValue="2QwDq+zITcSd/eNg/aKL4Fx6ZzBEkTDGg3+7wCyRT7O9DR3B3D6h8maFbrP3pQPloXJ++k20GTcKLyxhEr2oDQ==" saltValue="bkRqU5bWTnRO6VCFxcB9gQ==" spinCount="100000" sheet="1" objects="1" scenarios="1" formatColumns="0" formatRows="0" autoFilter="0"/>
  <autoFilter ref="M16:N16" xr:uid="{00000000-0009-0000-0000-000026000000}"/>
  <mergeCells count="21">
    <mergeCell ref="A1:A4"/>
    <mergeCell ref="A5:A6"/>
    <mergeCell ref="M6:M7"/>
    <mergeCell ref="K6:K7"/>
    <mergeCell ref="L1:N1"/>
    <mergeCell ref="L4:N4"/>
    <mergeCell ref="H6:H7"/>
    <mergeCell ref="J6:J7"/>
    <mergeCell ref="E6:E7"/>
    <mergeCell ref="F6:F7"/>
    <mergeCell ref="I6:I7"/>
    <mergeCell ref="N6:N7"/>
    <mergeCell ref="L6:L7"/>
    <mergeCell ref="G6:G7"/>
    <mergeCell ref="A15:A16"/>
    <mergeCell ref="P6:P7"/>
    <mergeCell ref="Q6:Q7"/>
    <mergeCell ref="R6:R7"/>
    <mergeCell ref="S6:S7"/>
    <mergeCell ref="C6:C7"/>
    <mergeCell ref="D6:D7"/>
  </mergeCells>
  <phoneticPr fontId="0" type="noConversion"/>
  <hyperlinks>
    <hyperlink ref="A15:A16" location="CONTACTO!A1" display="Contacto" xr:uid="{00000000-0004-0000-2600-000000000000}"/>
    <hyperlink ref="A5:A6" location="MENU!A1" display="M e n ú" xr:uid="{00000000-0004-0000-2600-000001000000}"/>
    <hyperlink ref="A10" location="'INVERSIONES ARRENDAMIENTO'!A1" display="Inversiones Arrendamiento" xr:uid="{00000000-0004-0000-2600-000002000000}"/>
    <hyperlink ref="A14" location="PROVEEDORES!A1" display="Catálogo de Proveedores" xr:uid="{00000000-0004-0000-2600-000003000000}"/>
    <hyperlink ref="A13" location="DIOT!A1" display="Declaración del DIOT" xr:uid="{00000000-0004-0000-2600-000004000000}"/>
    <hyperlink ref="A12" location="TARIFAS!A1" display="Tablas y Tarifas de ISR" xr:uid="{00000000-0004-0000-2600-000005000000}"/>
    <hyperlink ref="A11" location="IMPUESTOS!A1" display="Impuestos" xr:uid="{00000000-0004-0000-2600-000006000000}"/>
    <hyperlink ref="A9" location="'INVERSIONES EMPR PROF'!A1" display="Inversiones Empresarial y P" xr:uid="{00000000-0004-0000-2600-000007000000}"/>
    <hyperlink ref="A8" location="'INGRESOS Y EGRESOS'!A1" display="Ingresos y Egresos" xr:uid="{00000000-0004-0000-2600-000008000000}"/>
    <hyperlink ref="A7" location="DATOS!A1" display="Datos de la Empresa" xr:uid="{00000000-0004-0000-26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2600-000000000000}">
          <x14:formula1>
            <xm:f>LISTA!$B$15:$B$18</xm:f>
          </x14:formula1>
          <xm:sqref>I17:I516</xm:sqref>
        </x14:dataValidation>
        <x14:dataValidation type="list" allowBlank="1" showInputMessage="1" showErrorMessage="1" errorTitle="REGIMEN FISCAL" error="Seleccione el régimen fiscal aplicable" xr:uid="{00000000-0002-0000-2600-000001000000}">
          <x14:formula1>
            <xm:f>LISTA!$B$21:$B$24</xm:f>
          </x14:formula1>
          <xm:sqref>G17:G516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V45"/>
  <sheetViews>
    <sheetView tabSelected="1" zoomScaleNormal="100" workbookViewId="0">
      <pane xSplit="1" topLeftCell="B1" activePane="topRight" state="frozen"/>
      <selection pane="topRight" activeCell="E6" sqref="E6:G6"/>
    </sheetView>
  </sheetViews>
  <sheetFormatPr baseColWidth="10" defaultColWidth="5.7109375" defaultRowHeight="17.45" customHeight="1" x14ac:dyDescent="0.2"/>
  <cols>
    <col min="1" max="1" width="21.7109375" style="112" customWidth="1"/>
    <col min="2" max="2" width="1.7109375" style="82" customWidth="1"/>
    <col min="3" max="19" width="7.7109375" style="7" customWidth="1"/>
    <col min="20" max="16384" width="5.7109375" style="7"/>
  </cols>
  <sheetData>
    <row r="1" spans="1:20" ht="17.45" customHeight="1" x14ac:dyDescent="0.2">
      <c r="A1" s="211" t="s">
        <v>244</v>
      </c>
      <c r="C1" s="2"/>
      <c r="D1" s="3"/>
      <c r="E1" s="4"/>
      <c r="F1" s="4"/>
      <c r="I1" s="233">
        <f>IF(E8="",1946728,(MID(E8,6,5))*20)</f>
        <v>1806580</v>
      </c>
      <c r="J1" s="233"/>
      <c r="K1" s="233"/>
    </row>
    <row r="2" spans="1:20" ht="17.45" customHeight="1" x14ac:dyDescent="0.2">
      <c r="A2" s="211"/>
      <c r="C2" s="225" t="s">
        <v>46</v>
      </c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20" ht="17.45" customHeight="1" x14ac:dyDescent="0.2">
      <c r="A3" s="211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</row>
    <row r="4" spans="1:20" ht="17.45" customHeight="1" x14ac:dyDescent="0.3">
      <c r="A4" s="212"/>
      <c r="P4" s="8"/>
    </row>
    <row r="5" spans="1:20" ht="17.45" customHeight="1" x14ac:dyDescent="0.25">
      <c r="A5" s="213" t="s">
        <v>251</v>
      </c>
      <c r="E5" s="99" t="s">
        <v>43</v>
      </c>
      <c r="F5" s="9"/>
      <c r="G5" s="9"/>
      <c r="H5" s="9"/>
      <c r="I5" s="99" t="s">
        <v>44</v>
      </c>
      <c r="J5" s="9"/>
      <c r="K5" s="9"/>
      <c r="L5" s="9"/>
      <c r="M5" s="99" t="s">
        <v>45</v>
      </c>
      <c r="N5" s="9"/>
      <c r="O5" s="9"/>
    </row>
    <row r="6" spans="1:20" ht="17.45" customHeight="1" x14ac:dyDescent="0.2">
      <c r="A6" s="213"/>
      <c r="C6" s="100" t="s">
        <v>37</v>
      </c>
      <c r="E6" s="230"/>
      <c r="F6" s="230"/>
      <c r="G6" s="230"/>
      <c r="H6" s="4"/>
      <c r="I6" s="231"/>
      <c r="J6" s="231"/>
      <c r="K6" s="231"/>
      <c r="L6" s="4"/>
      <c r="M6" s="231"/>
      <c r="N6" s="231"/>
      <c r="O6" s="231"/>
    </row>
    <row r="7" spans="1:20" ht="17.45" customHeight="1" x14ac:dyDescent="0.2">
      <c r="A7" s="114" t="s">
        <v>163</v>
      </c>
      <c r="E7" s="10"/>
      <c r="F7" s="11"/>
      <c r="G7" s="10"/>
      <c r="H7" s="10"/>
      <c r="I7" s="10"/>
      <c r="J7" s="10"/>
      <c r="K7" s="10"/>
      <c r="L7" s="10"/>
      <c r="M7" s="10"/>
      <c r="N7" s="10"/>
      <c r="O7" s="10"/>
    </row>
    <row r="8" spans="1:20" ht="17.45" customHeight="1" x14ac:dyDescent="0.3">
      <c r="A8" s="114" t="s">
        <v>166</v>
      </c>
      <c r="C8" s="100" t="s">
        <v>23</v>
      </c>
      <c r="E8" s="231" t="s">
        <v>136</v>
      </c>
      <c r="F8" s="231"/>
      <c r="G8" s="231"/>
      <c r="I8" s="10"/>
      <c r="S8" s="8"/>
      <c r="T8" s="8"/>
    </row>
    <row r="9" spans="1:20" ht="17.45" customHeight="1" x14ac:dyDescent="0.2">
      <c r="A9" s="114" t="s">
        <v>205</v>
      </c>
      <c r="E9" s="11"/>
      <c r="F9" s="11"/>
      <c r="G9" s="11"/>
      <c r="I9" s="10"/>
    </row>
    <row r="10" spans="1:20" ht="17.45" customHeight="1" x14ac:dyDescent="0.2">
      <c r="A10" s="114" t="s">
        <v>206</v>
      </c>
      <c r="C10" s="100" t="s">
        <v>38</v>
      </c>
      <c r="E10" s="229">
        <v>2020</v>
      </c>
      <c r="F10" s="229"/>
      <c r="G10" s="229"/>
      <c r="I10" s="10"/>
    </row>
    <row r="11" spans="1:20" ht="17.45" customHeight="1" x14ac:dyDescent="0.2">
      <c r="A11" s="114" t="s">
        <v>137</v>
      </c>
    </row>
    <row r="12" spans="1:20" ht="17.45" customHeight="1" x14ac:dyDescent="0.25">
      <c r="A12" s="114" t="s">
        <v>164</v>
      </c>
      <c r="E12" s="99" t="s">
        <v>246</v>
      </c>
      <c r="F12" s="71"/>
      <c r="G12" s="71"/>
      <c r="H12" s="71"/>
      <c r="I12" s="71"/>
      <c r="J12" s="71"/>
      <c r="K12" s="99" t="s">
        <v>247</v>
      </c>
      <c r="L12" s="71"/>
    </row>
    <row r="13" spans="1:20" ht="17.45" customHeight="1" x14ac:dyDescent="0.2">
      <c r="A13" s="114" t="s">
        <v>165</v>
      </c>
      <c r="C13" s="100" t="s">
        <v>240</v>
      </c>
      <c r="E13" s="208">
        <v>1</v>
      </c>
      <c r="G13" s="229" t="str">
        <f>IF(E13=1,"ACTIVIDAD EMPRESARIAL Y PROFESIONAL","ARRENDAMIENTO")</f>
        <v>ACTIVIDAD EMPRESARIAL Y PROFESIONAL</v>
      </c>
      <c r="H13" s="229"/>
      <c r="I13" s="229"/>
      <c r="J13" s="229"/>
      <c r="K13" s="229"/>
      <c r="L13" s="229"/>
    </row>
    <row r="14" spans="1:20" ht="17.45" customHeight="1" x14ac:dyDescent="0.2">
      <c r="A14" s="114" t="s">
        <v>160</v>
      </c>
    </row>
    <row r="15" spans="1:20" ht="17.45" customHeight="1" x14ac:dyDescent="0.25">
      <c r="A15" s="210" t="s">
        <v>250</v>
      </c>
      <c r="E15" s="99" t="s">
        <v>248</v>
      </c>
      <c r="F15" s="71"/>
      <c r="G15" s="71"/>
      <c r="H15" s="71"/>
      <c r="I15" s="71"/>
      <c r="J15" s="71"/>
      <c r="K15" s="99" t="s">
        <v>249</v>
      </c>
      <c r="L15" s="71"/>
    </row>
    <row r="16" spans="1:20" ht="17.45" customHeight="1" x14ac:dyDescent="0.2">
      <c r="A16" s="210"/>
      <c r="C16" s="100" t="s">
        <v>176</v>
      </c>
      <c r="E16" s="208">
        <v>1</v>
      </c>
      <c r="G16" s="229" t="str">
        <f>IF(E13=1,"N/A",IF(E16=1,"DEDUCCION CIEGA","N/A"))</f>
        <v>N/A</v>
      </c>
      <c r="H16" s="229"/>
      <c r="I16" s="229"/>
      <c r="J16" s="229"/>
      <c r="K16" s="229"/>
      <c r="L16" s="229"/>
    </row>
    <row r="17" spans="1:22" ht="17.45" customHeight="1" x14ac:dyDescent="0.2">
      <c r="A17" s="113"/>
    </row>
    <row r="18" spans="1:22" ht="17.45" customHeight="1" x14ac:dyDescent="0.2">
      <c r="A18" s="110"/>
      <c r="C18" s="100" t="s">
        <v>207</v>
      </c>
      <c r="D18" s="101"/>
      <c r="E18" s="101"/>
      <c r="H18" s="232" t="s">
        <v>261</v>
      </c>
      <c r="I18" s="232"/>
      <c r="J18" s="232"/>
      <c r="K18" s="209" t="s">
        <v>243</v>
      </c>
      <c r="L18" s="237" t="s">
        <v>242</v>
      </c>
      <c r="M18" s="237"/>
      <c r="N18" s="237"/>
      <c r="O18" s="237"/>
    </row>
    <row r="19" spans="1:22" ht="17.45" customHeight="1" x14ac:dyDescent="0.2">
      <c r="A19" s="110"/>
    </row>
    <row r="20" spans="1:22" ht="17.45" customHeight="1" x14ac:dyDescent="0.2">
      <c r="A20" s="110"/>
      <c r="C20" s="234" t="s">
        <v>209</v>
      </c>
      <c r="D20" s="235"/>
      <c r="E20" s="235"/>
      <c r="F20" s="235"/>
      <c r="G20" s="235"/>
      <c r="H20" s="235"/>
      <c r="I20" s="235"/>
      <c r="J20" s="235"/>
      <c r="K20" s="235"/>
      <c r="L20" s="235"/>
      <c r="M20" s="235"/>
      <c r="N20" s="235"/>
      <c r="O20" s="236"/>
    </row>
    <row r="21" spans="1:22" ht="17.45" customHeight="1" x14ac:dyDescent="0.2">
      <c r="A21" s="110"/>
      <c r="C21" s="226" t="s">
        <v>208</v>
      </c>
      <c r="D21" s="227"/>
      <c r="E21" s="227"/>
      <c r="F21" s="227"/>
      <c r="G21" s="227"/>
      <c r="H21" s="227"/>
      <c r="I21" s="227"/>
      <c r="J21" s="227"/>
      <c r="K21" s="227"/>
      <c r="L21" s="227"/>
      <c r="M21" s="227"/>
      <c r="N21" s="227"/>
      <c r="O21" s="228"/>
      <c r="Q21" s="4"/>
      <c r="R21" s="4"/>
    </row>
    <row r="22" spans="1:22" ht="17.45" customHeight="1" x14ac:dyDescent="0.2">
      <c r="A22" s="110"/>
      <c r="S22" s="4"/>
      <c r="T22" s="4"/>
      <c r="U22" s="4"/>
      <c r="V22" s="4"/>
    </row>
    <row r="23" spans="1:22" ht="17.45" customHeight="1" x14ac:dyDescent="0.2">
      <c r="A23" s="110"/>
      <c r="C23" s="223"/>
      <c r="D23" s="223"/>
      <c r="E23" s="223"/>
      <c r="F23" s="223"/>
      <c r="G23" s="223"/>
      <c r="H23" s="223"/>
      <c r="I23" s="223"/>
      <c r="J23" s="223"/>
      <c r="K23" s="223"/>
      <c r="L23" s="223"/>
      <c r="M23" s="223"/>
      <c r="N23" s="223"/>
      <c r="O23" s="223"/>
    </row>
    <row r="24" spans="1:22" ht="17.45" customHeight="1" x14ac:dyDescent="0.2">
      <c r="A24" s="110"/>
      <c r="C24" s="224" t="s">
        <v>262</v>
      </c>
      <c r="D24" s="224"/>
      <c r="E24" s="224"/>
      <c r="F24" s="224"/>
      <c r="G24" s="224"/>
      <c r="H24" s="224"/>
      <c r="I24" s="224"/>
      <c r="J24" s="224"/>
      <c r="K24" s="224"/>
      <c r="L24" s="224"/>
      <c r="M24" s="224"/>
      <c r="N24" s="224"/>
      <c r="O24" s="224"/>
    </row>
    <row r="25" spans="1:22" ht="17.45" customHeight="1" x14ac:dyDescent="0.2">
      <c r="A25" s="110"/>
      <c r="C25" s="224" t="s">
        <v>263</v>
      </c>
      <c r="D25" s="224"/>
      <c r="E25" s="224"/>
      <c r="F25" s="224"/>
      <c r="G25" s="224"/>
      <c r="H25" s="224"/>
      <c r="I25" s="224"/>
      <c r="J25" s="224"/>
      <c r="K25" s="224"/>
      <c r="L25" s="224"/>
      <c r="M25" s="224"/>
      <c r="N25" s="224"/>
      <c r="O25" s="224"/>
    </row>
    <row r="26" spans="1:22" ht="17.45" customHeight="1" x14ac:dyDescent="0.2">
      <c r="A26" s="110"/>
      <c r="C26" s="223"/>
      <c r="D26" s="223"/>
      <c r="E26" s="223"/>
      <c r="F26" s="223"/>
      <c r="G26" s="223"/>
      <c r="H26" s="223"/>
      <c r="I26" s="223"/>
      <c r="J26" s="223"/>
      <c r="K26" s="223"/>
      <c r="L26" s="223"/>
      <c r="M26" s="223"/>
      <c r="N26" s="223"/>
      <c r="O26" s="223"/>
    </row>
    <row r="27" spans="1:22" ht="17.45" customHeight="1" x14ac:dyDescent="0.2">
      <c r="A27" s="110"/>
      <c r="E27" s="12"/>
      <c r="F27" s="12"/>
    </row>
    <row r="28" spans="1:22" ht="17.45" customHeight="1" x14ac:dyDescent="0.2">
      <c r="A28" s="111"/>
    </row>
    <row r="29" spans="1:22" ht="17.45" customHeight="1" x14ac:dyDescent="0.2">
      <c r="A29" s="111"/>
    </row>
    <row r="30" spans="1:22" ht="17.45" customHeight="1" x14ac:dyDescent="0.2">
      <c r="A30" s="111"/>
    </row>
    <row r="31" spans="1:22" ht="17.45" customHeight="1" x14ac:dyDescent="0.2">
      <c r="A31" s="111"/>
    </row>
    <row r="32" spans="1:22" ht="17.45" customHeight="1" x14ac:dyDescent="0.2">
      <c r="A32" s="111"/>
    </row>
    <row r="33" spans="1:1" ht="17.45" customHeight="1" x14ac:dyDescent="0.2">
      <c r="A33" s="111"/>
    </row>
    <row r="34" spans="1:1" ht="17.45" customHeight="1" x14ac:dyDescent="0.2">
      <c r="A34" s="111"/>
    </row>
    <row r="35" spans="1:1" ht="17.45" customHeight="1" x14ac:dyDescent="0.2">
      <c r="A35" s="111"/>
    </row>
    <row r="36" spans="1:1" ht="17.45" customHeight="1" x14ac:dyDescent="0.2">
      <c r="A36" s="111"/>
    </row>
    <row r="37" spans="1:1" ht="17.45" customHeight="1" x14ac:dyDescent="0.2">
      <c r="A37" s="111"/>
    </row>
    <row r="38" spans="1:1" ht="17.45" customHeight="1" x14ac:dyDescent="0.2">
      <c r="A38" s="111"/>
    </row>
    <row r="39" spans="1:1" ht="17.45" customHeight="1" x14ac:dyDescent="0.2">
      <c r="A39" s="111"/>
    </row>
    <row r="40" spans="1:1" ht="17.45" customHeight="1" x14ac:dyDescent="0.2">
      <c r="A40" s="111"/>
    </row>
    <row r="41" spans="1:1" ht="17.45" customHeight="1" x14ac:dyDescent="0.2">
      <c r="A41" s="111"/>
    </row>
    <row r="42" spans="1:1" ht="17.45" customHeight="1" x14ac:dyDescent="0.2">
      <c r="A42" s="111"/>
    </row>
    <row r="43" spans="1:1" ht="17.45" customHeight="1" x14ac:dyDescent="0.2">
      <c r="A43" s="111"/>
    </row>
    <row r="44" spans="1:1" ht="17.45" customHeight="1" x14ac:dyDescent="0.2">
      <c r="A44" s="111"/>
    </row>
    <row r="45" spans="1:1" ht="17.45" customHeight="1" x14ac:dyDescent="0.2">
      <c r="A45" s="111"/>
    </row>
  </sheetData>
  <sheetProtection algorithmName="SHA-512" hashValue="Qt/5i4ZDC9RjWUeiF2ppi0v93oiSdtLObdFHmqwZS1Inq8X00K22l2urodCQIPcajpVz8kx8rUpV+h8puRUDKA==" saltValue="Xdv1lNYLpzEfYxEpTtxgsg==" spinCount="100000" sheet="1" autoFilter="0"/>
  <dataConsolidate/>
  <mergeCells count="20">
    <mergeCell ref="A1:A4"/>
    <mergeCell ref="A5:A6"/>
    <mergeCell ref="H18:J18"/>
    <mergeCell ref="I1:K1"/>
    <mergeCell ref="C20:O20"/>
    <mergeCell ref="E10:G10"/>
    <mergeCell ref="M6:O6"/>
    <mergeCell ref="E8:G8"/>
    <mergeCell ref="L18:O18"/>
    <mergeCell ref="A15:A16"/>
    <mergeCell ref="G13:L13"/>
    <mergeCell ref="G16:L16"/>
    <mergeCell ref="E6:G6"/>
    <mergeCell ref="I6:K6"/>
    <mergeCell ref="C23:O23"/>
    <mergeCell ref="C24:O24"/>
    <mergeCell ref="C25:O25"/>
    <mergeCell ref="C26:O26"/>
    <mergeCell ref="C2:O3"/>
    <mergeCell ref="C21:O21"/>
  </mergeCells>
  <phoneticPr fontId="0" type="noConversion"/>
  <hyperlinks>
    <hyperlink ref="A15:A16" location="CONTACTO!A1" display="Contacto" xr:uid="{00000000-0004-0000-0300-000000000000}"/>
    <hyperlink ref="A5:A6" location="MENU!A1" display="M e n ú" xr:uid="{00000000-0004-0000-0300-000001000000}"/>
    <hyperlink ref="A10" location="'INVERSIONES ARRENDAMIENTO'!A1" display="Inversiones Arrendamiento" xr:uid="{00000000-0004-0000-0300-000002000000}"/>
    <hyperlink ref="A14" location="PROVEEDORES!A1" display="Catálogo de Proveedores" xr:uid="{00000000-0004-0000-0300-000003000000}"/>
    <hyperlink ref="A13" location="DIOT!A1" display="Declaración del DIOT" xr:uid="{00000000-0004-0000-0300-000004000000}"/>
    <hyperlink ref="A12" location="TARIFAS!A1" display="Tablas y Tarifas de ISR" xr:uid="{00000000-0004-0000-0300-000005000000}"/>
    <hyperlink ref="A11" location="IMPUESTOS!A1" display="Impuestos" xr:uid="{00000000-0004-0000-0300-000006000000}"/>
    <hyperlink ref="A9" location="'INVERSIONES EMPR PROF'!A1" display="Inversiones Empresarial y P" xr:uid="{00000000-0004-0000-0300-000007000000}"/>
    <hyperlink ref="A8" location="'INGRESOS Y EGRESOS'!A1" display="Ingresos y Egresos" xr:uid="{00000000-0004-0000-0300-000008000000}"/>
    <hyperlink ref="A7" location="DATOS!A1" display="Datos de la Empresa" xr:uid="{00000000-0004-0000-0300-000009000000}"/>
    <hyperlink ref="L18:O18" r:id="rId1" display="Solicitar clave de activación" xr:uid="{00000000-0004-0000-0300-00000A000000}"/>
  </hyperlinks>
  <printOptions horizontalCentered="1" verticalCentered="1"/>
  <pageMargins left="0.78740157480314965" right="0.78740157480314965" top="0.98425196850393704" bottom="0.98425196850393704" header="0" footer="0"/>
  <pageSetup paperSize="119" orientation="landscape" r:id="rId2"/>
  <headerFooter alignWithMargins="0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LISTA!$B$10:$B$11</xm:f>
          </x14:formula1>
          <xm:sqref>E16 E13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T516"/>
  <sheetViews>
    <sheetView zoomScaleNormal="100" workbookViewId="0">
      <pane xSplit="1" ySplit="7" topLeftCell="B8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13" customWidth="1"/>
    <col min="4" max="4" width="8.7109375" style="13" customWidth="1"/>
    <col min="5" max="5" width="25.7109375" style="13" customWidth="1"/>
    <col min="6" max="6" width="15.28515625" style="13" customWidth="1"/>
    <col min="7" max="7" width="21.7109375" style="13" hidden="1" customWidth="1"/>
    <col min="8" max="8" width="12.28515625" style="13" customWidth="1"/>
    <col min="9" max="9" width="4.7109375" style="13" customWidth="1"/>
    <col min="10" max="14" width="12.28515625" style="13" customWidth="1"/>
    <col min="15" max="15" width="0.85546875" style="13" customWidth="1"/>
    <col min="16" max="19" width="11.7109375" style="13" customWidth="1"/>
    <col min="20" max="20" width="11.7109375" style="13" hidden="1" customWidth="1"/>
    <col min="21" max="16384" width="11.42578125" style="13"/>
  </cols>
  <sheetData>
    <row r="1" spans="1:20" ht="17.45" customHeight="1" x14ac:dyDescent="0.3">
      <c r="A1" s="212" t="s">
        <v>244</v>
      </c>
      <c r="C1" s="107" t="str">
        <f>IF(DATOS!H18=DATOS!I1,DATOS!$E$6&amp;" "&amp;DATOS!$I$6&amp;" "&amp;DATOS!$M$6, "N o m b r e")</f>
        <v>N o m b r e</v>
      </c>
      <c r="D1" s="198"/>
      <c r="E1" s="198"/>
      <c r="H1" s="80"/>
      <c r="I1" s="21"/>
      <c r="J1" s="21"/>
      <c r="K1" s="21"/>
      <c r="L1" s="273" t="s">
        <v>67</v>
      </c>
      <c r="M1" s="273"/>
      <c r="N1" s="273"/>
      <c r="O1" s="74"/>
      <c r="P1" s="62"/>
      <c r="Q1" s="62"/>
      <c r="R1" s="62"/>
      <c r="S1" s="62"/>
      <c r="T1" s="62"/>
    </row>
    <row r="2" spans="1:20" ht="17.45" customHeight="1" x14ac:dyDescent="0.3">
      <c r="A2" s="260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198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</row>
    <row r="3" spans="1:20" ht="17.45" customHeight="1" x14ac:dyDescent="0.2">
      <c r="A3" s="260"/>
      <c r="C3" s="200"/>
      <c r="D3" s="198"/>
      <c r="E3" s="198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17.45" customHeight="1" x14ac:dyDescent="0.3">
      <c r="A4" s="261"/>
      <c r="C4" s="107" t="s">
        <v>4</v>
      </c>
      <c r="D4" s="198"/>
      <c r="E4" s="198"/>
      <c r="H4" s="21"/>
      <c r="I4" s="21"/>
      <c r="J4" s="21"/>
      <c r="K4" s="21"/>
      <c r="L4" s="274" t="str">
        <f>"OCTUBRE "&amp;DATOS!$E$10</f>
        <v>OCTUBRE 2020</v>
      </c>
      <c r="M4" s="274"/>
      <c r="N4" s="274"/>
      <c r="O4" s="87"/>
      <c r="P4" s="64"/>
      <c r="Q4" s="64"/>
      <c r="R4" s="64"/>
      <c r="S4" s="64"/>
      <c r="T4" s="64"/>
    </row>
    <row r="5" spans="1:20" ht="17.45" customHeight="1" x14ac:dyDescent="0.4">
      <c r="A5" s="262" t="s">
        <v>251</v>
      </c>
      <c r="C5" s="1" t="str">
        <f>IF(T14&gt;0," DAR DE ALTA EL R.F.C. EN EL CATALOGO DE PROVEEDORES ","")</f>
        <v/>
      </c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</row>
    <row r="6" spans="1:20" ht="17.45" customHeight="1" x14ac:dyDescent="0.2">
      <c r="A6" s="263"/>
      <c r="C6" s="240" t="s">
        <v>1</v>
      </c>
      <c r="D6" s="240" t="s">
        <v>153</v>
      </c>
      <c r="E6" s="240" t="s">
        <v>78</v>
      </c>
      <c r="F6" s="240" t="s">
        <v>23</v>
      </c>
      <c r="G6" s="240" t="s">
        <v>192</v>
      </c>
      <c r="H6" s="270" t="s">
        <v>183</v>
      </c>
      <c r="I6" s="240" t="s">
        <v>93</v>
      </c>
      <c r="J6" s="240" t="s">
        <v>2</v>
      </c>
      <c r="K6" s="240" t="s">
        <v>182</v>
      </c>
      <c r="L6" s="270" t="s">
        <v>141</v>
      </c>
      <c r="M6" s="270" t="s">
        <v>142</v>
      </c>
      <c r="N6" s="240" t="s">
        <v>3</v>
      </c>
      <c r="O6" s="21"/>
      <c r="P6" s="270" t="s">
        <v>184</v>
      </c>
      <c r="Q6" s="270" t="s">
        <v>185</v>
      </c>
      <c r="R6" s="270" t="s">
        <v>259</v>
      </c>
      <c r="S6" s="270" t="s">
        <v>186</v>
      </c>
      <c r="T6" s="93"/>
    </row>
    <row r="7" spans="1:20" ht="17.45" customHeight="1" x14ac:dyDescent="0.2">
      <c r="A7" s="114" t="s">
        <v>163</v>
      </c>
      <c r="C7" s="240"/>
      <c r="D7" s="240"/>
      <c r="E7" s="240"/>
      <c r="F7" s="240"/>
      <c r="G7" s="240"/>
      <c r="H7" s="270"/>
      <c r="I7" s="240"/>
      <c r="J7" s="240"/>
      <c r="K7" s="272"/>
      <c r="L7" s="270"/>
      <c r="M7" s="270"/>
      <c r="N7" s="240"/>
      <c r="O7" s="21"/>
      <c r="P7" s="271"/>
      <c r="Q7" s="271"/>
      <c r="R7" s="271"/>
      <c r="S7" s="271"/>
      <c r="T7" s="93"/>
    </row>
    <row r="8" spans="1:20" ht="17.45" customHeight="1" x14ac:dyDescent="0.2">
      <c r="A8" s="114" t="s">
        <v>166</v>
      </c>
      <c r="C8" s="132" t="s">
        <v>139</v>
      </c>
      <c r="D8" s="133"/>
      <c r="E8" s="133"/>
      <c r="F8" s="133"/>
      <c r="G8" s="133"/>
      <c r="H8" s="138"/>
      <c r="I8" s="138"/>
      <c r="J8" s="138"/>
      <c r="K8" s="138"/>
      <c r="L8" s="140"/>
      <c r="M8" s="140"/>
      <c r="N8" s="138"/>
      <c r="O8" s="50"/>
      <c r="P8" s="136"/>
      <c r="Q8" s="136"/>
      <c r="R8" s="136"/>
      <c r="S8" s="136"/>
      <c r="T8" s="66"/>
    </row>
    <row r="9" spans="1:20" ht="17.45" customHeight="1" x14ac:dyDescent="0.2">
      <c r="A9" s="114" t="s">
        <v>205</v>
      </c>
      <c r="C9" s="132"/>
      <c r="D9" s="133"/>
      <c r="E9" s="134" t="s">
        <v>196</v>
      </c>
      <c r="F9" s="133"/>
      <c r="G9" s="133"/>
      <c r="H9" s="141">
        <f>SUMIF($G$17:$G$516,LISTA!$B$21,H$17:H$516)</f>
        <v>0</v>
      </c>
      <c r="I9" s="141"/>
      <c r="J9" s="141">
        <f>SUMIF($G$17:$G$516,LISTA!$B$21,J$17:J$516)+SUMIF($G$17:$G$516,LISTA!$B$22,J$17:J$516)</f>
        <v>0</v>
      </c>
      <c r="K9" s="141">
        <f>SUMIF($G$17:$G$516,LISTA!$B$21,K$17:K$516)+SUMIF($G$17:$G$516,LISTA!$B$22,K$17:K$516)</f>
        <v>0</v>
      </c>
      <c r="L9" s="141">
        <f>SUMIF($G$17:$G$516,LISTA!$B$21,L$17:L$516)+SUMIF($G$17:$G$516,LISTA!$B$22,L$17:L$516)</f>
        <v>0</v>
      </c>
      <c r="M9" s="141">
        <f>SUMIF($G$17:$G$516,LISTA!$B$21,M$17:M$516)+SUMIF($G$17:$G$516,LISTA!$B$22,M$17:M$516)</f>
        <v>0</v>
      </c>
      <c r="N9" s="141">
        <f>H9+J9+K9-L9-M9</f>
        <v>0</v>
      </c>
      <c r="O9" s="50"/>
      <c r="P9" s="141">
        <f>SUMIF($G$17:$G$516,LISTA!$B$21,P$17:P$516)+SUMIF($G$17:$G$516,LISTA!$B$22,P$17:P$516)</f>
        <v>0</v>
      </c>
      <c r="Q9" s="141">
        <f>SUMIF($G$17:$G$516,LISTA!$B$21,Q$17:Q$516)+SUMIF($G$17:$G$516,LISTA!$B$22,Q$17:Q$516)</f>
        <v>0</v>
      </c>
      <c r="R9" s="141">
        <f>SUMIF($G$17:$G$516,LISTA!$B$21,R$17:R$516)+SUMIF($G$17:$G$516,LISTA!$B$22,R$17:R$516)</f>
        <v>0</v>
      </c>
      <c r="S9" s="141">
        <f>SUMIF($G$17:$G$516,LISTA!$B$21,S$17:S$516)+SUMIF($G$17:$G$516,LISTA!$B$22,S$17:S$516)</f>
        <v>0</v>
      </c>
      <c r="T9" s="66"/>
    </row>
    <row r="10" spans="1:20" ht="17.45" customHeight="1" x14ac:dyDescent="0.2">
      <c r="A10" s="114" t="s">
        <v>206</v>
      </c>
      <c r="C10" s="132"/>
      <c r="D10" s="133"/>
      <c r="E10" s="134" t="s">
        <v>197</v>
      </c>
      <c r="F10" s="133"/>
      <c r="G10" s="133"/>
      <c r="H10" s="141">
        <f>SUMIF($G$17:$G$516,LISTA!$B$23,H$17:H$516)</f>
        <v>0</v>
      </c>
      <c r="I10" s="141"/>
      <c r="J10" s="141">
        <f>SUMIF($G$17:$G$516,LISTA!$B$23,J$17:J$516)+SUMIF($G$17:$G$516,LISTA!$B$24,J$17:J$516)</f>
        <v>0</v>
      </c>
      <c r="K10" s="141">
        <f>SUMIF($G$17:$G$516,LISTA!$B$23,K$17:K$516)+SUMIF($G$17:$G$516,LISTA!$B$24,K$17:K$516)</f>
        <v>0</v>
      </c>
      <c r="L10" s="141">
        <f>SUMIF($G$17:$G$516,LISTA!$B$23,L$17:L$516)+SUMIF($G$17:$G$516,LISTA!$B$24,L$17:L$516)</f>
        <v>0</v>
      </c>
      <c r="M10" s="141">
        <f>SUMIF($G$17:$G$516,LISTA!$B$23,M$17:M$516)+SUMIF($G$17:$G$516,LISTA!$B$24,M$17:M$516)</f>
        <v>0</v>
      </c>
      <c r="N10" s="141">
        <f>H10+J10+K10-L10-M10</f>
        <v>0</v>
      </c>
      <c r="O10" s="50"/>
      <c r="P10" s="141">
        <f>SUMIF($G$17:$G$516,LISTA!$B$23,P$17:P$516)+SUMIF($G$17:$G$516,LISTA!$B$24,P$17:P$516)</f>
        <v>0</v>
      </c>
      <c r="Q10" s="141">
        <f>SUMIF($G$17:$G$516,LISTA!$B$23,Q$17:Q$516)+SUMIF($G$17:$G$516,LISTA!$B$24,Q$17:Q$516)</f>
        <v>0</v>
      </c>
      <c r="R10" s="141">
        <f>SUMIF($G$17:$G$516,LISTA!$B$23,R$17:R$516)+SUMIF($G$17:$G$516,LISTA!$B$24,R$17:R$516)</f>
        <v>0</v>
      </c>
      <c r="S10" s="141">
        <f>SUMIF($G$17:$G$516,LISTA!$B$23,S$17:S$516)+SUMIF($G$17:$G$516,LISTA!$B$24,S$17:S$516)</f>
        <v>0</v>
      </c>
      <c r="T10" s="66"/>
    </row>
    <row r="11" spans="1:20" ht="17.45" customHeight="1" x14ac:dyDescent="0.2">
      <c r="A11" s="114" t="s">
        <v>137</v>
      </c>
      <c r="C11" s="132"/>
      <c r="D11" s="135" t="s">
        <v>193</v>
      </c>
      <c r="E11" s="135"/>
      <c r="F11" s="135"/>
      <c r="G11" s="135"/>
      <c r="H11" s="142">
        <f>IF(DATOS!$H$18=DATOS!$I$1,SUM(H9:H10),0)</f>
        <v>0</v>
      </c>
      <c r="I11" s="142"/>
      <c r="J11" s="142">
        <f>IF(DATOS!$H$18=DATOS!$I$1,SUM(J9:J10),0)</f>
        <v>0</v>
      </c>
      <c r="K11" s="142">
        <f>IF(DATOS!$H$18=DATOS!$I$1,SUM(K9:K10),0)</f>
        <v>0</v>
      </c>
      <c r="L11" s="142">
        <f>IF(DATOS!$H$18=DATOS!$I$1,SUM(L9:L10),0)</f>
        <v>0</v>
      </c>
      <c r="M11" s="142">
        <f>IF(DATOS!$H$18=DATOS!$I$1,SUM(M9:M10),0)</f>
        <v>0</v>
      </c>
      <c r="N11" s="142">
        <f>IF(DATOS!$H$18=DATOS!$I$1,SUM(N9:N10),0)</f>
        <v>0</v>
      </c>
      <c r="O11" s="50"/>
      <c r="P11" s="142">
        <f>IF(DATOS!$H$18=DATOS!$I$1,SUM(P9:P10),0)</f>
        <v>0</v>
      </c>
      <c r="Q11" s="142">
        <f>IF(DATOS!$H$18=DATOS!$I$1,SUM(Q9:Q10),0)</f>
        <v>0</v>
      </c>
      <c r="R11" s="142">
        <f>IF(DATOS!R17=DATOS!S1,SUM(R9:R10),0)</f>
        <v>0</v>
      </c>
      <c r="S11" s="142">
        <f>IF(DATOS!$H$18=DATOS!$I$1,SUM(S9:S10),0)</f>
        <v>0</v>
      </c>
      <c r="T11" s="50"/>
    </row>
    <row r="12" spans="1:20" ht="17.45" customHeight="1" x14ac:dyDescent="0.2">
      <c r="A12" s="114" t="s">
        <v>164</v>
      </c>
      <c r="C12" s="132"/>
      <c r="D12" s="136"/>
      <c r="E12" s="134" t="s">
        <v>194</v>
      </c>
      <c r="F12" s="136"/>
      <c r="G12" s="136"/>
      <c r="H12" s="141">
        <f>'EG-SEP'!H12+'EG-OCT'!H9</f>
        <v>0</v>
      </c>
      <c r="I12" s="141"/>
      <c r="J12" s="141">
        <f>'EG-SEP'!J12+'EG-OCT'!J9</f>
        <v>0</v>
      </c>
      <c r="K12" s="141">
        <f>'EG-SEP'!K12+'EG-OCT'!K9</f>
        <v>0</v>
      </c>
      <c r="L12" s="141">
        <f>'EG-SEP'!L12+'EG-OCT'!L9</f>
        <v>0</v>
      </c>
      <c r="M12" s="141">
        <f>'EG-SEP'!M12+'EG-OCT'!M9</f>
        <v>0</v>
      </c>
      <c r="N12" s="141">
        <f>H12+J12+K12-L12-M12</f>
        <v>0</v>
      </c>
      <c r="O12" s="50"/>
      <c r="P12" s="141">
        <f>'EG-SEP'!P12+'EG-OCT'!P9</f>
        <v>0</v>
      </c>
      <c r="Q12" s="141">
        <f>'EG-SEP'!Q12+'EG-OCT'!Q9</f>
        <v>0</v>
      </c>
      <c r="R12" s="141">
        <f>'EG-SEP'!R12+'EG-OCT'!R9</f>
        <v>0</v>
      </c>
      <c r="S12" s="141">
        <f>'EG-SEP'!S12+'EG-OCT'!S9</f>
        <v>0</v>
      </c>
      <c r="T12" s="50"/>
    </row>
    <row r="13" spans="1:20" ht="17.45" customHeight="1" x14ac:dyDescent="0.2">
      <c r="A13" s="114" t="s">
        <v>165</v>
      </c>
      <c r="C13" s="137"/>
      <c r="D13" s="136"/>
      <c r="E13" s="134" t="s">
        <v>195</v>
      </c>
      <c r="F13" s="136"/>
      <c r="G13" s="136"/>
      <c r="H13" s="141">
        <f>'EG-SEP'!H13+'EG-OCT'!H10</f>
        <v>0</v>
      </c>
      <c r="I13" s="141"/>
      <c r="J13" s="141">
        <f>'EG-SEP'!J13+'EG-OCT'!J10</f>
        <v>0</v>
      </c>
      <c r="K13" s="141">
        <f>'EG-SEP'!K13+'EG-OCT'!K10</f>
        <v>0</v>
      </c>
      <c r="L13" s="141">
        <f>'EG-SEP'!L13+'EG-OCT'!L10</f>
        <v>0</v>
      </c>
      <c r="M13" s="141">
        <f>'EG-SEP'!M13+'EG-OCT'!M10</f>
        <v>0</v>
      </c>
      <c r="N13" s="141">
        <f>H13+J13+K13-L13-M13</f>
        <v>0</v>
      </c>
      <c r="O13" s="50"/>
      <c r="P13" s="141">
        <f>'EG-SEP'!P13+'EG-OCT'!P10</f>
        <v>0</v>
      </c>
      <c r="Q13" s="141">
        <f>'EG-SEP'!Q13+'EG-OCT'!Q10</f>
        <v>0</v>
      </c>
      <c r="R13" s="141">
        <f>'EG-SEP'!R13+'EG-OCT'!R10</f>
        <v>0</v>
      </c>
      <c r="S13" s="141">
        <f>'EG-SEP'!S13+'EG-OCT'!S10</f>
        <v>0</v>
      </c>
      <c r="T13" s="50">
        <f>SUM(T17:T516)</f>
        <v>0</v>
      </c>
    </row>
    <row r="14" spans="1:20" ht="17.45" customHeight="1" thickBot="1" x14ac:dyDescent="0.25">
      <c r="A14" s="114" t="s">
        <v>160</v>
      </c>
      <c r="C14" s="137"/>
      <c r="D14" s="135" t="s">
        <v>190</v>
      </c>
      <c r="E14" s="135"/>
      <c r="F14" s="135"/>
      <c r="G14" s="135"/>
      <c r="H14" s="143">
        <f>SUM(H12:H13)</f>
        <v>0</v>
      </c>
      <c r="I14" s="143"/>
      <c r="J14" s="143">
        <f t="shared" ref="J14:N14" si="0">SUM(J12:J13)</f>
        <v>0</v>
      </c>
      <c r="K14" s="143">
        <f t="shared" si="0"/>
        <v>0</v>
      </c>
      <c r="L14" s="143">
        <f t="shared" si="0"/>
        <v>0</v>
      </c>
      <c r="M14" s="143">
        <f t="shared" si="0"/>
        <v>0</v>
      </c>
      <c r="N14" s="143">
        <f t="shared" si="0"/>
        <v>0</v>
      </c>
      <c r="O14" s="50"/>
      <c r="P14" s="143">
        <f t="shared" ref="P14:S14" si="1">SUM(P12:P13)</f>
        <v>0</v>
      </c>
      <c r="Q14" s="143">
        <f t="shared" si="1"/>
        <v>0</v>
      </c>
      <c r="R14" s="143">
        <f t="shared" si="1"/>
        <v>0</v>
      </c>
      <c r="S14" s="143">
        <f t="shared" si="1"/>
        <v>0</v>
      </c>
      <c r="T14" s="67">
        <f>SUM(T11:T13)</f>
        <v>0</v>
      </c>
    </row>
    <row r="15" spans="1:20" ht="17.45" customHeight="1" thickTop="1" x14ac:dyDescent="0.2">
      <c r="A15" s="258" t="s">
        <v>250</v>
      </c>
      <c r="C15" s="137"/>
      <c r="D15" s="133"/>
      <c r="E15" s="133"/>
      <c r="F15" s="133"/>
      <c r="G15" s="133"/>
      <c r="H15" s="138"/>
      <c r="I15" s="138"/>
      <c r="J15" s="138"/>
      <c r="K15" s="138"/>
      <c r="L15" s="140"/>
      <c r="M15" s="140"/>
      <c r="N15" s="138"/>
      <c r="O15" s="50"/>
      <c r="P15" s="136"/>
      <c r="Q15" s="136"/>
      <c r="R15" s="136"/>
      <c r="S15" s="136"/>
      <c r="T15" s="66"/>
    </row>
    <row r="16" spans="1:20" ht="17.45" customHeight="1" x14ac:dyDescent="0.2">
      <c r="A16" s="259"/>
      <c r="C16" s="118" t="s">
        <v>140</v>
      </c>
      <c r="D16" s="119"/>
      <c r="E16" s="119"/>
      <c r="F16" s="119"/>
      <c r="G16" s="119"/>
      <c r="H16" s="106"/>
      <c r="I16" s="106"/>
      <c r="J16" s="120"/>
      <c r="K16" s="120"/>
      <c r="L16" s="121"/>
      <c r="M16" s="121"/>
      <c r="N16" s="120"/>
      <c r="O16" s="75"/>
      <c r="P16" s="121"/>
      <c r="Q16" s="121"/>
      <c r="R16" s="121"/>
      <c r="S16" s="121"/>
      <c r="T16" s="66"/>
    </row>
    <row r="17" spans="1:20" ht="17.45" customHeight="1" x14ac:dyDescent="0.25">
      <c r="A17" s="113"/>
      <c r="C17" s="164" t="str">
        <f>'ING-OCT'!L4</f>
        <v>OCTUBRE 2020</v>
      </c>
      <c r="D17" s="146" t="s">
        <v>119</v>
      </c>
      <c r="E17" s="146"/>
      <c r="F17" s="146"/>
      <c r="G17" s="162">
        <v>1</v>
      </c>
      <c r="H17" s="160">
        <f>'INVERSIONES EMPR PROF'!AW279</f>
        <v>0</v>
      </c>
      <c r="I17" s="163" t="s">
        <v>157</v>
      </c>
      <c r="J17" s="160"/>
      <c r="K17" s="160"/>
      <c r="L17" s="160"/>
      <c r="M17" s="160"/>
      <c r="N17" s="160">
        <f>IF(H17&amp;J17&amp;K17&amp;L17&amp;M17="","",H17+J17+K17-L17-M17)</f>
        <v>0</v>
      </c>
      <c r="O17" s="21"/>
      <c r="P17" s="160" t="str">
        <f>IF($I17="E",H17,"")</f>
        <v/>
      </c>
      <c r="Q17" s="160"/>
      <c r="R17" s="160"/>
      <c r="S17" s="160"/>
      <c r="T17" s="50"/>
    </row>
    <row r="18" spans="1:20" ht="17.45" customHeight="1" x14ac:dyDescent="0.25">
      <c r="A18" s="110"/>
      <c r="C18" s="164" t="str">
        <f>C17</f>
        <v>OCTUBRE 2020</v>
      </c>
      <c r="D18" s="146" t="s">
        <v>119</v>
      </c>
      <c r="E18" s="146"/>
      <c r="F18" s="146"/>
      <c r="G18" s="162">
        <v>2</v>
      </c>
      <c r="H18" s="160">
        <f>'INVERSIONES ARRENDAMIENTO'!AW279</f>
        <v>0</v>
      </c>
      <c r="I18" s="163" t="s">
        <v>157</v>
      </c>
      <c r="J18" s="160"/>
      <c r="K18" s="160"/>
      <c r="L18" s="160"/>
      <c r="M18" s="160"/>
      <c r="N18" s="160">
        <f>IF(H18&amp;J18&amp;K18&amp;L18&amp;M18="","",H18+J18+K18-L18-M18)</f>
        <v>0</v>
      </c>
      <c r="O18" s="21"/>
      <c r="P18" s="160" t="str">
        <f t="shared" ref="P18:P81" si="2">IF($I18="E",H18,"")</f>
        <v/>
      </c>
      <c r="Q18" s="160" t="str">
        <f>IF($I18=0%,H18,"")</f>
        <v/>
      </c>
      <c r="R18" s="160" t="str">
        <f>IF(OR($I18=8%,$I18=11%),$J18/$I18,"")</f>
        <v/>
      </c>
      <c r="S18" s="160" t="str">
        <f>IF(OR($I18=15%,$I18=16%),$J18/$I18,"")</f>
        <v/>
      </c>
      <c r="T18" s="50" t="str">
        <f>IF($F18="","",IF(ISERROR(VLOOKUP(F18,PROVEEDORES!$D$8:$I$507,5,0)),1,VLOOKUP($F18,PROVEEDORES!$D$8:$I$507,5,0)))</f>
        <v/>
      </c>
    </row>
    <row r="19" spans="1:20" ht="17.45" customHeight="1" x14ac:dyDescent="0.25">
      <c r="A19" s="110"/>
      <c r="C19" s="164" t="str">
        <f>C18</f>
        <v>OCTUBRE 2020</v>
      </c>
      <c r="D19" s="165" t="s">
        <v>177</v>
      </c>
      <c r="E19" s="146"/>
      <c r="F19" s="146"/>
      <c r="G19" s="162">
        <v>2</v>
      </c>
      <c r="H19" s="160">
        <f>IF(DATOS!E16=1,'ING-OCT'!H10*0.35,0)</f>
        <v>0</v>
      </c>
      <c r="I19" s="163" t="s">
        <v>157</v>
      </c>
      <c r="J19" s="160"/>
      <c r="K19" s="160"/>
      <c r="L19" s="160"/>
      <c r="M19" s="160"/>
      <c r="N19" s="160">
        <f t="shared" ref="N19" si="3">IF(H19&amp;J19&amp;K19&amp;L19&amp;M19="","",H19+J19+K19-L19-M19)</f>
        <v>0</v>
      </c>
      <c r="O19" s="21"/>
      <c r="P19" s="160" t="str">
        <f t="shared" si="2"/>
        <v/>
      </c>
      <c r="Q19" s="160" t="str">
        <f t="shared" ref="Q19:Q82" si="4">IF($I19=0%,H19,"")</f>
        <v/>
      </c>
      <c r="R19" s="160" t="str">
        <f t="shared" ref="R19:R82" si="5">IF(OR($I19=8%,$I19=11%),$J19/$I19,"")</f>
        <v/>
      </c>
      <c r="S19" s="160" t="str">
        <f t="shared" ref="S19:S82" si="6">IF(OR($I19=15%,$I19=16%),$J19/$I19,"")</f>
        <v/>
      </c>
      <c r="T19" s="50" t="str">
        <f>IF($F19="","",IF(ISERROR(VLOOKUP(F19,PROVEEDORES!$D$8:$I$507,5,0)),1,VLOOKUP($F19,PROVEEDORES!$D$8:$I$507,5,0)))</f>
        <v/>
      </c>
    </row>
    <row r="20" spans="1:20" ht="17.45" customHeight="1" x14ac:dyDescent="0.25">
      <c r="A20" s="110"/>
      <c r="C20" s="193"/>
      <c r="D20" s="189"/>
      <c r="E20" s="178"/>
      <c r="F20" s="178"/>
      <c r="G20" s="190">
        <f>DATOS!$E$13</f>
        <v>1</v>
      </c>
      <c r="H20" s="178"/>
      <c r="I20" s="191"/>
      <c r="J20" s="178"/>
      <c r="K20" s="178"/>
      <c r="L20" s="178"/>
      <c r="M20" s="178"/>
      <c r="N20" s="160" t="str">
        <f t="shared" ref="N20:N81" si="7">IF(H20&amp;J20&amp;K20&amp;L20&amp;M20="","",H20+J20+K20-L20-M20)</f>
        <v/>
      </c>
      <c r="O20" s="21"/>
      <c r="P20" s="160" t="str">
        <f t="shared" si="2"/>
        <v/>
      </c>
      <c r="Q20" s="160">
        <f t="shared" si="4"/>
        <v>0</v>
      </c>
      <c r="R20" s="160" t="str">
        <f t="shared" si="5"/>
        <v/>
      </c>
      <c r="S20" s="160" t="str">
        <f t="shared" si="6"/>
        <v/>
      </c>
      <c r="T20" s="50" t="str">
        <f>IF($F20="","",IF(ISERROR(VLOOKUP(F20,PROVEEDORES!$D$8:$I$507,5,0)),1,VLOOKUP($F20,PROVEEDORES!$D$8:$I$507,5,0)))</f>
        <v/>
      </c>
    </row>
    <row r="21" spans="1:20" ht="17.45" customHeight="1" x14ac:dyDescent="0.25">
      <c r="A21" s="110"/>
      <c r="C21" s="193"/>
      <c r="D21" s="189"/>
      <c r="E21" s="178"/>
      <c r="F21" s="178"/>
      <c r="G21" s="190">
        <f>DATOS!$E$13</f>
        <v>1</v>
      </c>
      <c r="H21" s="178"/>
      <c r="I21" s="191"/>
      <c r="J21" s="178"/>
      <c r="K21" s="178"/>
      <c r="L21" s="178"/>
      <c r="M21" s="178"/>
      <c r="N21" s="160" t="str">
        <f t="shared" si="7"/>
        <v/>
      </c>
      <c r="O21" s="21"/>
      <c r="P21" s="160" t="str">
        <f t="shared" si="2"/>
        <v/>
      </c>
      <c r="Q21" s="160">
        <f t="shared" si="4"/>
        <v>0</v>
      </c>
      <c r="R21" s="160" t="str">
        <f t="shared" si="5"/>
        <v/>
      </c>
      <c r="S21" s="160" t="str">
        <f t="shared" si="6"/>
        <v/>
      </c>
      <c r="T21" s="50" t="str">
        <f>IF($F21="","",IF(ISERROR(VLOOKUP(F21,PROVEEDORES!$D$8:$I$507,5,0)),1,VLOOKUP($F21,PROVEEDORES!$D$8:$I$507,5,0)))</f>
        <v/>
      </c>
    </row>
    <row r="22" spans="1:20" ht="17.45" customHeight="1" x14ac:dyDescent="0.25">
      <c r="A22" s="110"/>
      <c r="C22" s="193"/>
      <c r="D22" s="189"/>
      <c r="E22" s="178"/>
      <c r="F22" s="178"/>
      <c r="G22" s="190">
        <f>DATOS!$E$13</f>
        <v>1</v>
      </c>
      <c r="H22" s="178"/>
      <c r="I22" s="191"/>
      <c r="J22" s="178"/>
      <c r="K22" s="178"/>
      <c r="L22" s="178"/>
      <c r="M22" s="178"/>
      <c r="N22" s="160" t="str">
        <f t="shared" si="7"/>
        <v/>
      </c>
      <c r="O22" s="21"/>
      <c r="P22" s="160" t="str">
        <f t="shared" si="2"/>
        <v/>
      </c>
      <c r="Q22" s="160">
        <f t="shared" si="4"/>
        <v>0</v>
      </c>
      <c r="R22" s="160" t="str">
        <f t="shared" si="5"/>
        <v/>
      </c>
      <c r="S22" s="160" t="str">
        <f t="shared" si="6"/>
        <v/>
      </c>
      <c r="T22" s="50" t="str">
        <f>IF($F22="","",IF(ISERROR(VLOOKUP(F22,PROVEEDORES!$D$8:$I$507,5,0)),1,VLOOKUP($F22,PROVEEDORES!$D$8:$I$507,5,0)))</f>
        <v/>
      </c>
    </row>
    <row r="23" spans="1:20" ht="17.45" customHeight="1" x14ac:dyDescent="0.25">
      <c r="A23" s="110"/>
      <c r="C23" s="193"/>
      <c r="D23" s="189"/>
      <c r="E23" s="178"/>
      <c r="F23" s="178"/>
      <c r="G23" s="190">
        <f>DATOS!$E$13</f>
        <v>1</v>
      </c>
      <c r="H23" s="178"/>
      <c r="I23" s="191"/>
      <c r="J23" s="178"/>
      <c r="K23" s="178"/>
      <c r="L23" s="178"/>
      <c r="M23" s="178"/>
      <c r="N23" s="160" t="str">
        <f t="shared" si="7"/>
        <v/>
      </c>
      <c r="O23" s="21"/>
      <c r="P23" s="160" t="str">
        <f t="shared" si="2"/>
        <v/>
      </c>
      <c r="Q23" s="160">
        <f t="shared" si="4"/>
        <v>0</v>
      </c>
      <c r="R23" s="160" t="str">
        <f t="shared" si="5"/>
        <v/>
      </c>
      <c r="S23" s="160" t="str">
        <f t="shared" si="6"/>
        <v/>
      </c>
      <c r="T23" s="50" t="str">
        <f>IF($F23="","",IF(ISERROR(VLOOKUP(F23,PROVEEDORES!$D$8:$I$507,5,0)),1,VLOOKUP($F23,PROVEEDORES!$D$8:$I$507,5,0)))</f>
        <v/>
      </c>
    </row>
    <row r="24" spans="1:20" ht="17.45" customHeight="1" x14ac:dyDescent="0.25">
      <c r="A24" s="110"/>
      <c r="C24" s="193"/>
      <c r="D24" s="189"/>
      <c r="E24" s="178"/>
      <c r="F24" s="178"/>
      <c r="G24" s="190">
        <f>DATOS!$E$13</f>
        <v>1</v>
      </c>
      <c r="H24" s="178"/>
      <c r="I24" s="191"/>
      <c r="J24" s="178"/>
      <c r="K24" s="178"/>
      <c r="L24" s="178"/>
      <c r="M24" s="178"/>
      <c r="N24" s="160" t="str">
        <f t="shared" si="7"/>
        <v/>
      </c>
      <c r="O24" s="21"/>
      <c r="P24" s="160" t="str">
        <f t="shared" si="2"/>
        <v/>
      </c>
      <c r="Q24" s="160">
        <f t="shared" si="4"/>
        <v>0</v>
      </c>
      <c r="R24" s="160" t="str">
        <f t="shared" si="5"/>
        <v/>
      </c>
      <c r="S24" s="160" t="str">
        <f t="shared" si="6"/>
        <v/>
      </c>
      <c r="T24" s="50" t="str">
        <f>IF($F24="","",IF(ISERROR(VLOOKUP(F24,PROVEEDORES!$D$8:$I$507,5,0)),1,VLOOKUP($F24,PROVEEDORES!$D$8:$I$507,5,0)))</f>
        <v/>
      </c>
    </row>
    <row r="25" spans="1:20" ht="17.45" customHeight="1" x14ac:dyDescent="0.25">
      <c r="A25" s="110"/>
      <c r="C25" s="193"/>
      <c r="D25" s="189"/>
      <c r="E25" s="178"/>
      <c r="F25" s="178"/>
      <c r="G25" s="190">
        <f>DATOS!$E$13</f>
        <v>1</v>
      </c>
      <c r="H25" s="178"/>
      <c r="I25" s="191"/>
      <c r="J25" s="178"/>
      <c r="K25" s="178"/>
      <c r="L25" s="178"/>
      <c r="M25" s="178"/>
      <c r="N25" s="160" t="str">
        <f t="shared" si="7"/>
        <v/>
      </c>
      <c r="O25" s="21"/>
      <c r="P25" s="160" t="str">
        <f t="shared" si="2"/>
        <v/>
      </c>
      <c r="Q25" s="160">
        <f t="shared" si="4"/>
        <v>0</v>
      </c>
      <c r="R25" s="160" t="str">
        <f t="shared" si="5"/>
        <v/>
      </c>
      <c r="S25" s="160" t="str">
        <f t="shared" si="6"/>
        <v/>
      </c>
      <c r="T25" s="50" t="str">
        <f>IF($F25="","",IF(ISERROR(VLOOKUP(F25,PROVEEDORES!$D$8:$I$507,5,0)),1,VLOOKUP($F25,PROVEEDORES!$D$8:$I$507,5,0)))</f>
        <v/>
      </c>
    </row>
    <row r="26" spans="1:20" ht="17.45" customHeight="1" x14ac:dyDescent="0.25">
      <c r="A26" s="110"/>
      <c r="C26" s="193"/>
      <c r="D26" s="189"/>
      <c r="E26" s="178"/>
      <c r="F26" s="178"/>
      <c r="G26" s="190">
        <f>DATOS!$E$13</f>
        <v>1</v>
      </c>
      <c r="H26" s="178"/>
      <c r="I26" s="191"/>
      <c r="J26" s="178"/>
      <c r="K26" s="178"/>
      <c r="L26" s="178"/>
      <c r="M26" s="178"/>
      <c r="N26" s="160" t="str">
        <f t="shared" si="7"/>
        <v/>
      </c>
      <c r="O26" s="21"/>
      <c r="P26" s="160" t="str">
        <f t="shared" si="2"/>
        <v/>
      </c>
      <c r="Q26" s="160">
        <f t="shared" si="4"/>
        <v>0</v>
      </c>
      <c r="R26" s="160" t="str">
        <f t="shared" si="5"/>
        <v/>
      </c>
      <c r="S26" s="160" t="str">
        <f t="shared" si="6"/>
        <v/>
      </c>
      <c r="T26" s="50" t="str">
        <f>IF($F26="","",IF(ISERROR(VLOOKUP(F26,PROVEEDORES!$D$8:$I$507,5,0)),1,VLOOKUP($F26,PROVEEDORES!$D$8:$I$507,5,0)))</f>
        <v/>
      </c>
    </row>
    <row r="27" spans="1:20" ht="17.45" customHeight="1" x14ac:dyDescent="0.25">
      <c r="A27" s="110"/>
      <c r="C27" s="193"/>
      <c r="D27" s="189"/>
      <c r="E27" s="178"/>
      <c r="F27" s="178"/>
      <c r="G27" s="190">
        <f>DATOS!$E$13</f>
        <v>1</v>
      </c>
      <c r="H27" s="178"/>
      <c r="I27" s="191"/>
      <c r="J27" s="178"/>
      <c r="K27" s="178"/>
      <c r="L27" s="178"/>
      <c r="M27" s="178"/>
      <c r="N27" s="160" t="str">
        <f t="shared" si="7"/>
        <v/>
      </c>
      <c r="O27" s="21"/>
      <c r="P27" s="160" t="str">
        <f t="shared" si="2"/>
        <v/>
      </c>
      <c r="Q27" s="160">
        <f t="shared" si="4"/>
        <v>0</v>
      </c>
      <c r="R27" s="160" t="str">
        <f t="shared" si="5"/>
        <v/>
      </c>
      <c r="S27" s="160" t="str">
        <f t="shared" si="6"/>
        <v/>
      </c>
      <c r="T27" s="50" t="str">
        <f>IF($F27="","",IF(ISERROR(VLOOKUP(F27,PROVEEDORES!$D$8:$I$507,5,0)),1,VLOOKUP($F27,PROVEEDORES!$D$8:$I$507,5,0)))</f>
        <v/>
      </c>
    </row>
    <row r="28" spans="1:20" ht="17.45" customHeight="1" x14ac:dyDescent="0.25">
      <c r="A28" s="111"/>
      <c r="C28" s="193"/>
      <c r="D28" s="189"/>
      <c r="E28" s="178"/>
      <c r="F28" s="178"/>
      <c r="G28" s="190">
        <f>DATOS!$E$13</f>
        <v>1</v>
      </c>
      <c r="H28" s="178"/>
      <c r="I28" s="191"/>
      <c r="J28" s="178"/>
      <c r="K28" s="178"/>
      <c r="L28" s="178"/>
      <c r="M28" s="178"/>
      <c r="N28" s="160" t="str">
        <f t="shared" si="7"/>
        <v/>
      </c>
      <c r="O28" s="21"/>
      <c r="P28" s="160" t="str">
        <f t="shared" si="2"/>
        <v/>
      </c>
      <c r="Q28" s="160">
        <f t="shared" si="4"/>
        <v>0</v>
      </c>
      <c r="R28" s="160" t="str">
        <f t="shared" si="5"/>
        <v/>
      </c>
      <c r="S28" s="160" t="str">
        <f t="shared" si="6"/>
        <v/>
      </c>
      <c r="T28" s="50" t="str">
        <f>IF($F28="","",IF(ISERROR(VLOOKUP(F28,PROVEEDORES!$D$8:$I$507,5,0)),1,VLOOKUP($F28,PROVEEDORES!$D$8:$I$507,5,0)))</f>
        <v/>
      </c>
    </row>
    <row r="29" spans="1:20" ht="17.45" customHeight="1" x14ac:dyDescent="0.25">
      <c r="A29" s="111"/>
      <c r="C29" s="193"/>
      <c r="D29" s="189"/>
      <c r="E29" s="178"/>
      <c r="F29" s="178"/>
      <c r="G29" s="190">
        <f>DATOS!$E$13</f>
        <v>1</v>
      </c>
      <c r="H29" s="178"/>
      <c r="I29" s="191"/>
      <c r="J29" s="178"/>
      <c r="K29" s="178"/>
      <c r="L29" s="178"/>
      <c r="M29" s="178"/>
      <c r="N29" s="160" t="str">
        <f t="shared" si="7"/>
        <v/>
      </c>
      <c r="O29" s="21"/>
      <c r="P29" s="160" t="str">
        <f t="shared" si="2"/>
        <v/>
      </c>
      <c r="Q29" s="160">
        <f t="shared" si="4"/>
        <v>0</v>
      </c>
      <c r="R29" s="160" t="str">
        <f t="shared" si="5"/>
        <v/>
      </c>
      <c r="S29" s="160" t="str">
        <f t="shared" si="6"/>
        <v/>
      </c>
      <c r="T29" s="50" t="str">
        <f>IF($F29="","",IF(ISERROR(VLOOKUP(F29,PROVEEDORES!$D$8:$I$507,5,0)),1,VLOOKUP($F29,PROVEEDORES!$D$8:$I$507,5,0)))</f>
        <v/>
      </c>
    </row>
    <row r="30" spans="1:20" ht="17.45" customHeight="1" x14ac:dyDescent="0.25">
      <c r="A30" s="111"/>
      <c r="C30" s="193"/>
      <c r="D30" s="189"/>
      <c r="E30" s="178"/>
      <c r="F30" s="178"/>
      <c r="G30" s="190">
        <f>DATOS!$E$13</f>
        <v>1</v>
      </c>
      <c r="H30" s="178"/>
      <c r="I30" s="191"/>
      <c r="J30" s="178"/>
      <c r="K30" s="178"/>
      <c r="L30" s="178"/>
      <c r="M30" s="178"/>
      <c r="N30" s="160" t="str">
        <f t="shared" si="7"/>
        <v/>
      </c>
      <c r="O30" s="21"/>
      <c r="P30" s="160" t="str">
        <f t="shared" si="2"/>
        <v/>
      </c>
      <c r="Q30" s="160">
        <f t="shared" si="4"/>
        <v>0</v>
      </c>
      <c r="R30" s="160" t="str">
        <f t="shared" si="5"/>
        <v/>
      </c>
      <c r="S30" s="160" t="str">
        <f t="shared" si="6"/>
        <v/>
      </c>
      <c r="T30" s="50" t="str">
        <f>IF($F30="","",IF(ISERROR(VLOOKUP(F30,PROVEEDORES!$D$8:$I$507,5,0)),1,VLOOKUP($F30,PROVEEDORES!$D$8:$I$507,5,0)))</f>
        <v/>
      </c>
    </row>
    <row r="31" spans="1:20" ht="17.45" customHeight="1" x14ac:dyDescent="0.25">
      <c r="A31" s="111"/>
      <c r="C31" s="193"/>
      <c r="D31" s="189"/>
      <c r="E31" s="178"/>
      <c r="F31" s="178"/>
      <c r="G31" s="190">
        <f>DATOS!$E$13</f>
        <v>1</v>
      </c>
      <c r="H31" s="178"/>
      <c r="I31" s="191"/>
      <c r="J31" s="178"/>
      <c r="K31" s="178"/>
      <c r="L31" s="178"/>
      <c r="M31" s="178"/>
      <c r="N31" s="160" t="str">
        <f t="shared" si="7"/>
        <v/>
      </c>
      <c r="O31" s="21"/>
      <c r="P31" s="160" t="str">
        <f t="shared" si="2"/>
        <v/>
      </c>
      <c r="Q31" s="160">
        <f t="shared" si="4"/>
        <v>0</v>
      </c>
      <c r="R31" s="160" t="str">
        <f t="shared" si="5"/>
        <v/>
      </c>
      <c r="S31" s="160" t="str">
        <f t="shared" si="6"/>
        <v/>
      </c>
      <c r="T31" s="50" t="str">
        <f>IF($F31="","",IF(ISERROR(VLOOKUP(F31,PROVEEDORES!$D$8:$I$507,5,0)),1,VLOOKUP($F31,PROVEEDORES!$D$8:$I$507,5,0)))</f>
        <v/>
      </c>
    </row>
    <row r="32" spans="1:20" ht="17.45" customHeight="1" x14ac:dyDescent="0.25">
      <c r="A32" s="111"/>
      <c r="C32" s="193"/>
      <c r="D32" s="189"/>
      <c r="E32" s="178"/>
      <c r="F32" s="178"/>
      <c r="G32" s="190">
        <f>DATOS!$E$13</f>
        <v>1</v>
      </c>
      <c r="H32" s="178"/>
      <c r="I32" s="191"/>
      <c r="J32" s="178"/>
      <c r="K32" s="178"/>
      <c r="L32" s="178"/>
      <c r="M32" s="178"/>
      <c r="N32" s="160" t="str">
        <f t="shared" si="7"/>
        <v/>
      </c>
      <c r="O32" s="21"/>
      <c r="P32" s="160" t="str">
        <f t="shared" si="2"/>
        <v/>
      </c>
      <c r="Q32" s="160">
        <f t="shared" si="4"/>
        <v>0</v>
      </c>
      <c r="R32" s="160" t="str">
        <f t="shared" si="5"/>
        <v/>
      </c>
      <c r="S32" s="160" t="str">
        <f t="shared" si="6"/>
        <v/>
      </c>
      <c r="T32" s="50" t="str">
        <f>IF($F32="","",IF(ISERROR(VLOOKUP(F32,PROVEEDORES!$D$8:$I$507,5,0)),1,VLOOKUP($F32,PROVEEDORES!$D$8:$I$507,5,0)))</f>
        <v/>
      </c>
    </row>
    <row r="33" spans="1:20" ht="17.45" customHeight="1" x14ac:dyDescent="0.25">
      <c r="A33" s="111"/>
      <c r="C33" s="193"/>
      <c r="D33" s="189"/>
      <c r="E33" s="178"/>
      <c r="F33" s="178"/>
      <c r="G33" s="190">
        <f>DATOS!$E$13</f>
        <v>1</v>
      </c>
      <c r="H33" s="178"/>
      <c r="I33" s="191"/>
      <c r="J33" s="178"/>
      <c r="K33" s="178"/>
      <c r="L33" s="178"/>
      <c r="M33" s="178"/>
      <c r="N33" s="160" t="str">
        <f t="shared" si="7"/>
        <v/>
      </c>
      <c r="O33" s="21"/>
      <c r="P33" s="160" t="str">
        <f t="shared" si="2"/>
        <v/>
      </c>
      <c r="Q33" s="160">
        <f t="shared" si="4"/>
        <v>0</v>
      </c>
      <c r="R33" s="160" t="str">
        <f t="shared" si="5"/>
        <v/>
      </c>
      <c r="S33" s="160" t="str">
        <f t="shared" si="6"/>
        <v/>
      </c>
      <c r="T33" s="50" t="str">
        <f>IF($F33="","",IF(ISERROR(VLOOKUP(F33,PROVEEDORES!$D$8:$I$507,5,0)),1,VLOOKUP($F33,PROVEEDORES!$D$8:$I$507,5,0)))</f>
        <v/>
      </c>
    </row>
    <row r="34" spans="1:20" ht="17.45" customHeight="1" x14ac:dyDescent="0.25">
      <c r="A34" s="111"/>
      <c r="C34" s="193"/>
      <c r="D34" s="189"/>
      <c r="E34" s="178"/>
      <c r="F34" s="178"/>
      <c r="G34" s="190">
        <f>DATOS!$E$13</f>
        <v>1</v>
      </c>
      <c r="H34" s="178"/>
      <c r="I34" s="191"/>
      <c r="J34" s="178"/>
      <c r="K34" s="178"/>
      <c r="L34" s="178"/>
      <c r="M34" s="178"/>
      <c r="N34" s="160" t="str">
        <f t="shared" si="7"/>
        <v/>
      </c>
      <c r="O34" s="21"/>
      <c r="P34" s="160" t="str">
        <f t="shared" si="2"/>
        <v/>
      </c>
      <c r="Q34" s="160">
        <f t="shared" si="4"/>
        <v>0</v>
      </c>
      <c r="R34" s="160" t="str">
        <f t="shared" si="5"/>
        <v/>
      </c>
      <c r="S34" s="160" t="str">
        <f t="shared" si="6"/>
        <v/>
      </c>
      <c r="T34" s="50" t="str">
        <f>IF($F34="","",IF(ISERROR(VLOOKUP(F34,PROVEEDORES!$D$8:$I$507,5,0)),1,VLOOKUP($F34,PROVEEDORES!$D$8:$I$507,5,0)))</f>
        <v/>
      </c>
    </row>
    <row r="35" spans="1:20" ht="17.45" customHeight="1" x14ac:dyDescent="0.25">
      <c r="A35" s="111"/>
      <c r="C35" s="193"/>
      <c r="D35" s="189"/>
      <c r="E35" s="178"/>
      <c r="F35" s="178"/>
      <c r="G35" s="190">
        <f>DATOS!$E$13</f>
        <v>1</v>
      </c>
      <c r="H35" s="178"/>
      <c r="I35" s="191"/>
      <c r="J35" s="178"/>
      <c r="K35" s="178"/>
      <c r="L35" s="178"/>
      <c r="M35" s="178"/>
      <c r="N35" s="160" t="str">
        <f t="shared" si="7"/>
        <v/>
      </c>
      <c r="O35" s="21"/>
      <c r="P35" s="160" t="str">
        <f t="shared" si="2"/>
        <v/>
      </c>
      <c r="Q35" s="160">
        <f t="shared" si="4"/>
        <v>0</v>
      </c>
      <c r="R35" s="160" t="str">
        <f t="shared" si="5"/>
        <v/>
      </c>
      <c r="S35" s="160" t="str">
        <f t="shared" si="6"/>
        <v/>
      </c>
      <c r="T35" s="50" t="str">
        <f>IF($F35="","",IF(ISERROR(VLOOKUP(F35,PROVEEDORES!$D$8:$I$507,5,0)),1,VLOOKUP($F35,PROVEEDORES!$D$8:$I$507,5,0)))</f>
        <v/>
      </c>
    </row>
    <row r="36" spans="1:20" ht="17.45" customHeight="1" x14ac:dyDescent="0.25">
      <c r="A36" s="111"/>
      <c r="C36" s="193"/>
      <c r="D36" s="189"/>
      <c r="E36" s="178"/>
      <c r="F36" s="178"/>
      <c r="G36" s="190">
        <f>DATOS!$E$13</f>
        <v>1</v>
      </c>
      <c r="H36" s="178"/>
      <c r="I36" s="191"/>
      <c r="J36" s="178"/>
      <c r="K36" s="178"/>
      <c r="L36" s="178"/>
      <c r="M36" s="178"/>
      <c r="N36" s="160" t="str">
        <f t="shared" si="7"/>
        <v/>
      </c>
      <c r="O36" s="21"/>
      <c r="P36" s="160" t="str">
        <f t="shared" si="2"/>
        <v/>
      </c>
      <c r="Q36" s="160">
        <f t="shared" si="4"/>
        <v>0</v>
      </c>
      <c r="R36" s="160" t="str">
        <f t="shared" si="5"/>
        <v/>
      </c>
      <c r="S36" s="160" t="str">
        <f t="shared" si="6"/>
        <v/>
      </c>
      <c r="T36" s="50" t="str">
        <f>IF($F36="","",IF(ISERROR(VLOOKUP(F36,PROVEEDORES!$D$8:$I$507,5,0)),1,VLOOKUP($F36,PROVEEDORES!$D$8:$I$507,5,0)))</f>
        <v/>
      </c>
    </row>
    <row r="37" spans="1:20" ht="17.45" customHeight="1" x14ac:dyDescent="0.25">
      <c r="A37" s="111"/>
      <c r="C37" s="193"/>
      <c r="D37" s="189"/>
      <c r="E37" s="178"/>
      <c r="F37" s="178"/>
      <c r="G37" s="190">
        <f>DATOS!$E$13</f>
        <v>1</v>
      </c>
      <c r="H37" s="178"/>
      <c r="I37" s="191"/>
      <c r="J37" s="178"/>
      <c r="K37" s="178"/>
      <c r="L37" s="178"/>
      <c r="M37" s="178"/>
      <c r="N37" s="160" t="str">
        <f t="shared" si="7"/>
        <v/>
      </c>
      <c r="O37" s="21"/>
      <c r="P37" s="160" t="str">
        <f t="shared" si="2"/>
        <v/>
      </c>
      <c r="Q37" s="160">
        <f t="shared" si="4"/>
        <v>0</v>
      </c>
      <c r="R37" s="160" t="str">
        <f t="shared" si="5"/>
        <v/>
      </c>
      <c r="S37" s="160" t="str">
        <f t="shared" si="6"/>
        <v/>
      </c>
      <c r="T37" s="50" t="str">
        <f>IF($F37="","",IF(ISERROR(VLOOKUP(F37,PROVEEDORES!$D$8:$I$507,5,0)),1,VLOOKUP($F37,PROVEEDORES!$D$8:$I$507,5,0)))</f>
        <v/>
      </c>
    </row>
    <row r="38" spans="1:20" ht="17.45" customHeight="1" x14ac:dyDescent="0.25">
      <c r="A38" s="111"/>
      <c r="C38" s="193"/>
      <c r="D38" s="189"/>
      <c r="E38" s="178"/>
      <c r="F38" s="178"/>
      <c r="G38" s="190">
        <f>DATOS!$E$13</f>
        <v>1</v>
      </c>
      <c r="H38" s="178"/>
      <c r="I38" s="191"/>
      <c r="J38" s="178"/>
      <c r="K38" s="178"/>
      <c r="L38" s="178"/>
      <c r="M38" s="178"/>
      <c r="N38" s="160" t="str">
        <f t="shared" si="7"/>
        <v/>
      </c>
      <c r="O38" s="21"/>
      <c r="P38" s="160" t="str">
        <f t="shared" si="2"/>
        <v/>
      </c>
      <c r="Q38" s="160">
        <f t="shared" si="4"/>
        <v>0</v>
      </c>
      <c r="R38" s="160" t="str">
        <f t="shared" si="5"/>
        <v/>
      </c>
      <c r="S38" s="160" t="str">
        <f t="shared" si="6"/>
        <v/>
      </c>
      <c r="T38" s="50" t="str">
        <f>IF($F38="","",IF(ISERROR(VLOOKUP(F38,PROVEEDORES!$D$8:$I$507,5,0)),1,VLOOKUP($F38,PROVEEDORES!$D$8:$I$507,5,0)))</f>
        <v/>
      </c>
    </row>
    <row r="39" spans="1:20" ht="17.45" customHeight="1" x14ac:dyDescent="0.25">
      <c r="A39" s="111"/>
      <c r="C39" s="193"/>
      <c r="D39" s="189"/>
      <c r="E39" s="178"/>
      <c r="F39" s="178"/>
      <c r="G39" s="190">
        <f>DATOS!$E$13</f>
        <v>1</v>
      </c>
      <c r="H39" s="178"/>
      <c r="I39" s="191"/>
      <c r="J39" s="178"/>
      <c r="K39" s="178"/>
      <c r="L39" s="178"/>
      <c r="M39" s="178"/>
      <c r="N39" s="160" t="str">
        <f t="shared" si="7"/>
        <v/>
      </c>
      <c r="O39" s="21"/>
      <c r="P39" s="160" t="str">
        <f t="shared" si="2"/>
        <v/>
      </c>
      <c r="Q39" s="160">
        <f t="shared" si="4"/>
        <v>0</v>
      </c>
      <c r="R39" s="160" t="str">
        <f t="shared" si="5"/>
        <v/>
      </c>
      <c r="S39" s="160" t="str">
        <f t="shared" si="6"/>
        <v/>
      </c>
      <c r="T39" s="50" t="str">
        <f>IF($F39="","",IF(ISERROR(VLOOKUP(F39,PROVEEDORES!$D$8:$I$507,5,0)),1,VLOOKUP($F39,PROVEEDORES!$D$8:$I$507,5,0)))</f>
        <v/>
      </c>
    </row>
    <row r="40" spans="1:20" ht="17.45" customHeight="1" x14ac:dyDescent="0.25">
      <c r="A40" s="111"/>
      <c r="C40" s="193"/>
      <c r="D40" s="189"/>
      <c r="E40" s="178"/>
      <c r="F40" s="178"/>
      <c r="G40" s="190">
        <f>DATOS!$E$13</f>
        <v>1</v>
      </c>
      <c r="H40" s="178"/>
      <c r="I40" s="191"/>
      <c r="J40" s="178"/>
      <c r="K40" s="178"/>
      <c r="L40" s="178"/>
      <c r="M40" s="178"/>
      <c r="N40" s="160" t="str">
        <f t="shared" si="7"/>
        <v/>
      </c>
      <c r="O40" s="21"/>
      <c r="P40" s="160" t="str">
        <f t="shared" si="2"/>
        <v/>
      </c>
      <c r="Q40" s="160">
        <f t="shared" si="4"/>
        <v>0</v>
      </c>
      <c r="R40" s="160" t="str">
        <f t="shared" si="5"/>
        <v/>
      </c>
      <c r="S40" s="160" t="str">
        <f t="shared" si="6"/>
        <v/>
      </c>
      <c r="T40" s="50" t="str">
        <f>IF($F40="","",IF(ISERROR(VLOOKUP(F40,PROVEEDORES!$D$8:$I$507,5,0)),1,VLOOKUP($F40,PROVEEDORES!$D$8:$I$507,5,0)))</f>
        <v/>
      </c>
    </row>
    <row r="41" spans="1:20" ht="17.45" customHeight="1" x14ac:dyDescent="0.25">
      <c r="A41" s="111"/>
      <c r="C41" s="193"/>
      <c r="D41" s="189"/>
      <c r="E41" s="178"/>
      <c r="F41" s="178"/>
      <c r="G41" s="190">
        <f>DATOS!$E$13</f>
        <v>1</v>
      </c>
      <c r="H41" s="178"/>
      <c r="I41" s="191"/>
      <c r="J41" s="178"/>
      <c r="K41" s="178"/>
      <c r="L41" s="178"/>
      <c r="M41" s="178"/>
      <c r="N41" s="160" t="str">
        <f t="shared" si="7"/>
        <v/>
      </c>
      <c r="O41" s="21"/>
      <c r="P41" s="160" t="str">
        <f t="shared" si="2"/>
        <v/>
      </c>
      <c r="Q41" s="160">
        <f t="shared" si="4"/>
        <v>0</v>
      </c>
      <c r="R41" s="160" t="str">
        <f t="shared" si="5"/>
        <v/>
      </c>
      <c r="S41" s="160" t="str">
        <f t="shared" si="6"/>
        <v/>
      </c>
      <c r="T41" s="50" t="str">
        <f>IF($F41="","",IF(ISERROR(VLOOKUP(F41,PROVEEDORES!$D$8:$I$507,5,0)),1,VLOOKUP($F41,PROVEEDORES!$D$8:$I$507,5,0)))</f>
        <v/>
      </c>
    </row>
    <row r="42" spans="1:20" ht="17.45" customHeight="1" x14ac:dyDescent="0.25">
      <c r="A42" s="111"/>
      <c r="C42" s="193"/>
      <c r="D42" s="189"/>
      <c r="E42" s="178"/>
      <c r="F42" s="178"/>
      <c r="G42" s="190">
        <f>DATOS!$E$13</f>
        <v>1</v>
      </c>
      <c r="H42" s="178"/>
      <c r="I42" s="191"/>
      <c r="J42" s="178"/>
      <c r="K42" s="178"/>
      <c r="L42" s="178"/>
      <c r="M42" s="178"/>
      <c r="N42" s="160" t="str">
        <f t="shared" si="7"/>
        <v/>
      </c>
      <c r="O42" s="21"/>
      <c r="P42" s="160" t="str">
        <f t="shared" si="2"/>
        <v/>
      </c>
      <c r="Q42" s="160">
        <f t="shared" si="4"/>
        <v>0</v>
      </c>
      <c r="R42" s="160" t="str">
        <f t="shared" si="5"/>
        <v/>
      </c>
      <c r="S42" s="160" t="str">
        <f t="shared" si="6"/>
        <v/>
      </c>
      <c r="T42" s="50" t="str">
        <f>IF($F42="","",IF(ISERROR(VLOOKUP(F42,PROVEEDORES!$D$8:$I$507,5,0)),1,VLOOKUP($F42,PROVEEDORES!$D$8:$I$507,5,0)))</f>
        <v/>
      </c>
    </row>
    <row r="43" spans="1:20" ht="17.45" customHeight="1" x14ac:dyDescent="0.25">
      <c r="A43" s="111"/>
      <c r="C43" s="193"/>
      <c r="D43" s="189"/>
      <c r="E43" s="178"/>
      <c r="F43" s="178"/>
      <c r="G43" s="190">
        <f>DATOS!$E$13</f>
        <v>1</v>
      </c>
      <c r="H43" s="178"/>
      <c r="I43" s="191"/>
      <c r="J43" s="178"/>
      <c r="K43" s="178"/>
      <c r="L43" s="178"/>
      <c r="M43" s="178"/>
      <c r="N43" s="160" t="str">
        <f t="shared" si="7"/>
        <v/>
      </c>
      <c r="O43" s="21"/>
      <c r="P43" s="160" t="str">
        <f t="shared" si="2"/>
        <v/>
      </c>
      <c r="Q43" s="160">
        <f t="shared" si="4"/>
        <v>0</v>
      </c>
      <c r="R43" s="160" t="str">
        <f t="shared" si="5"/>
        <v/>
      </c>
      <c r="S43" s="160" t="str">
        <f t="shared" si="6"/>
        <v/>
      </c>
      <c r="T43" s="50" t="str">
        <f>IF($F43="","",IF(ISERROR(VLOOKUP(F43,PROVEEDORES!$D$8:$I$507,5,0)),1,VLOOKUP($F43,PROVEEDORES!$D$8:$I$507,5,0)))</f>
        <v/>
      </c>
    </row>
    <row r="44" spans="1:20" ht="17.45" customHeight="1" x14ac:dyDescent="0.25">
      <c r="A44" s="111"/>
      <c r="C44" s="193"/>
      <c r="D44" s="189"/>
      <c r="E44" s="178"/>
      <c r="F44" s="178"/>
      <c r="G44" s="190">
        <f>DATOS!$E$13</f>
        <v>1</v>
      </c>
      <c r="H44" s="178"/>
      <c r="I44" s="191"/>
      <c r="J44" s="178"/>
      <c r="K44" s="178"/>
      <c r="L44" s="178"/>
      <c r="M44" s="178"/>
      <c r="N44" s="160" t="str">
        <f t="shared" si="7"/>
        <v/>
      </c>
      <c r="O44" s="21"/>
      <c r="P44" s="160" t="str">
        <f t="shared" si="2"/>
        <v/>
      </c>
      <c r="Q44" s="160">
        <f t="shared" si="4"/>
        <v>0</v>
      </c>
      <c r="R44" s="160" t="str">
        <f t="shared" si="5"/>
        <v/>
      </c>
      <c r="S44" s="160" t="str">
        <f t="shared" si="6"/>
        <v/>
      </c>
      <c r="T44" s="50" t="str">
        <f>IF($F44="","",IF(ISERROR(VLOOKUP(F44,PROVEEDORES!$D$8:$I$507,5,0)),1,VLOOKUP($F44,PROVEEDORES!$D$8:$I$507,5,0)))</f>
        <v/>
      </c>
    </row>
    <row r="45" spans="1:20" ht="17.45" customHeight="1" x14ac:dyDescent="0.25">
      <c r="A45" s="111"/>
      <c r="C45" s="193"/>
      <c r="D45" s="189"/>
      <c r="E45" s="178"/>
      <c r="F45" s="178"/>
      <c r="G45" s="190">
        <f>DATOS!$E$13</f>
        <v>1</v>
      </c>
      <c r="H45" s="178"/>
      <c r="I45" s="191"/>
      <c r="J45" s="178"/>
      <c r="K45" s="178"/>
      <c r="L45" s="178"/>
      <c r="M45" s="178"/>
      <c r="N45" s="160" t="str">
        <f t="shared" si="7"/>
        <v/>
      </c>
      <c r="O45" s="21"/>
      <c r="P45" s="160" t="str">
        <f t="shared" si="2"/>
        <v/>
      </c>
      <c r="Q45" s="160">
        <f t="shared" si="4"/>
        <v>0</v>
      </c>
      <c r="R45" s="160" t="str">
        <f t="shared" si="5"/>
        <v/>
      </c>
      <c r="S45" s="160" t="str">
        <f t="shared" si="6"/>
        <v/>
      </c>
      <c r="T45" s="50" t="str">
        <f>IF($F45="","",IF(ISERROR(VLOOKUP(F45,PROVEEDORES!$D$8:$I$507,5,0)),1,VLOOKUP($F45,PROVEEDORES!$D$8:$I$507,5,0)))</f>
        <v/>
      </c>
    </row>
    <row r="46" spans="1:20" ht="17.45" customHeight="1" x14ac:dyDescent="0.25">
      <c r="C46" s="193"/>
      <c r="D46" s="189"/>
      <c r="E46" s="178"/>
      <c r="F46" s="178"/>
      <c r="G46" s="190">
        <f>DATOS!$E$13</f>
        <v>1</v>
      </c>
      <c r="H46" s="178"/>
      <c r="I46" s="191"/>
      <c r="J46" s="178"/>
      <c r="K46" s="178"/>
      <c r="L46" s="178"/>
      <c r="M46" s="178"/>
      <c r="N46" s="160" t="str">
        <f t="shared" si="7"/>
        <v/>
      </c>
      <c r="O46" s="21"/>
      <c r="P46" s="160" t="str">
        <f t="shared" si="2"/>
        <v/>
      </c>
      <c r="Q46" s="160">
        <f t="shared" si="4"/>
        <v>0</v>
      </c>
      <c r="R46" s="160" t="str">
        <f t="shared" si="5"/>
        <v/>
      </c>
      <c r="S46" s="160" t="str">
        <f t="shared" si="6"/>
        <v/>
      </c>
      <c r="T46" s="50" t="str">
        <f>IF($F46="","",IF(ISERROR(VLOOKUP(F46,PROVEEDORES!$D$8:$I$507,5,0)),1,VLOOKUP($F46,PROVEEDORES!$D$8:$I$507,5,0)))</f>
        <v/>
      </c>
    </row>
    <row r="47" spans="1:20" ht="17.45" customHeight="1" x14ac:dyDescent="0.25">
      <c r="C47" s="193"/>
      <c r="D47" s="189"/>
      <c r="E47" s="178"/>
      <c r="F47" s="178"/>
      <c r="G47" s="190">
        <f>DATOS!$E$13</f>
        <v>1</v>
      </c>
      <c r="H47" s="178"/>
      <c r="I47" s="191"/>
      <c r="J47" s="178"/>
      <c r="K47" s="178"/>
      <c r="L47" s="178"/>
      <c r="M47" s="178"/>
      <c r="N47" s="160" t="str">
        <f t="shared" si="7"/>
        <v/>
      </c>
      <c r="O47" s="21"/>
      <c r="P47" s="160" t="str">
        <f t="shared" si="2"/>
        <v/>
      </c>
      <c r="Q47" s="160">
        <f t="shared" si="4"/>
        <v>0</v>
      </c>
      <c r="R47" s="160" t="str">
        <f t="shared" si="5"/>
        <v/>
      </c>
      <c r="S47" s="160" t="str">
        <f t="shared" si="6"/>
        <v/>
      </c>
      <c r="T47" s="50" t="str">
        <f>IF($F47="","",IF(ISERROR(VLOOKUP(F47,PROVEEDORES!$D$8:$I$507,5,0)),1,VLOOKUP($F47,PROVEEDORES!$D$8:$I$507,5,0)))</f>
        <v/>
      </c>
    </row>
    <row r="48" spans="1:20" ht="17.45" customHeight="1" x14ac:dyDescent="0.25">
      <c r="C48" s="193"/>
      <c r="D48" s="189"/>
      <c r="E48" s="178"/>
      <c r="F48" s="178"/>
      <c r="G48" s="190">
        <f>DATOS!$E$13</f>
        <v>1</v>
      </c>
      <c r="H48" s="178"/>
      <c r="I48" s="191"/>
      <c r="J48" s="178"/>
      <c r="K48" s="178"/>
      <c r="L48" s="178"/>
      <c r="M48" s="178"/>
      <c r="N48" s="160" t="str">
        <f t="shared" si="7"/>
        <v/>
      </c>
      <c r="O48" s="21"/>
      <c r="P48" s="160" t="str">
        <f t="shared" si="2"/>
        <v/>
      </c>
      <c r="Q48" s="160">
        <f t="shared" si="4"/>
        <v>0</v>
      </c>
      <c r="R48" s="160" t="str">
        <f t="shared" si="5"/>
        <v/>
      </c>
      <c r="S48" s="160" t="str">
        <f t="shared" si="6"/>
        <v/>
      </c>
      <c r="T48" s="50" t="str">
        <f>IF($F48="","",IF(ISERROR(VLOOKUP(F48,PROVEEDORES!$D$8:$I$507,5,0)),1,VLOOKUP($F48,PROVEEDORES!$D$8:$I$507,5,0)))</f>
        <v/>
      </c>
    </row>
    <row r="49" spans="3:20" ht="17.45" customHeight="1" x14ac:dyDescent="0.25">
      <c r="C49" s="193"/>
      <c r="D49" s="189"/>
      <c r="E49" s="178"/>
      <c r="F49" s="178"/>
      <c r="G49" s="190">
        <f>DATOS!$E$13</f>
        <v>1</v>
      </c>
      <c r="H49" s="178"/>
      <c r="I49" s="191"/>
      <c r="J49" s="178"/>
      <c r="K49" s="178"/>
      <c r="L49" s="178"/>
      <c r="M49" s="178"/>
      <c r="N49" s="160" t="str">
        <f t="shared" si="7"/>
        <v/>
      </c>
      <c r="O49" s="21"/>
      <c r="P49" s="160" t="str">
        <f t="shared" si="2"/>
        <v/>
      </c>
      <c r="Q49" s="160">
        <f t="shared" si="4"/>
        <v>0</v>
      </c>
      <c r="R49" s="160" t="str">
        <f t="shared" si="5"/>
        <v/>
      </c>
      <c r="S49" s="160" t="str">
        <f t="shared" si="6"/>
        <v/>
      </c>
      <c r="T49" s="50" t="str">
        <f>IF($F49="","",IF(ISERROR(VLOOKUP(F49,PROVEEDORES!$D$8:$I$507,5,0)),1,VLOOKUP($F49,PROVEEDORES!$D$8:$I$507,5,0)))</f>
        <v/>
      </c>
    </row>
    <row r="50" spans="3:20" ht="17.45" customHeight="1" x14ac:dyDescent="0.25">
      <c r="C50" s="193"/>
      <c r="D50" s="189"/>
      <c r="E50" s="178"/>
      <c r="F50" s="178"/>
      <c r="G50" s="190">
        <f>DATOS!$E$13</f>
        <v>1</v>
      </c>
      <c r="H50" s="178"/>
      <c r="I50" s="191"/>
      <c r="J50" s="178"/>
      <c r="K50" s="178"/>
      <c r="L50" s="178"/>
      <c r="M50" s="178"/>
      <c r="N50" s="160" t="str">
        <f t="shared" si="7"/>
        <v/>
      </c>
      <c r="O50" s="21"/>
      <c r="P50" s="160" t="str">
        <f t="shared" si="2"/>
        <v/>
      </c>
      <c r="Q50" s="160">
        <f t="shared" si="4"/>
        <v>0</v>
      </c>
      <c r="R50" s="160" t="str">
        <f t="shared" si="5"/>
        <v/>
      </c>
      <c r="S50" s="160" t="str">
        <f t="shared" si="6"/>
        <v/>
      </c>
      <c r="T50" s="50" t="str">
        <f>IF($F50="","",IF(ISERROR(VLOOKUP(F50,PROVEEDORES!$D$8:$I$507,5,0)),1,VLOOKUP($F50,PROVEEDORES!$D$8:$I$507,5,0)))</f>
        <v/>
      </c>
    </row>
    <row r="51" spans="3:20" ht="17.45" customHeight="1" x14ac:dyDescent="0.25">
      <c r="C51" s="188"/>
      <c r="D51" s="189"/>
      <c r="E51" s="178"/>
      <c r="F51" s="178"/>
      <c r="G51" s="190">
        <f>DATOS!$E$13</f>
        <v>1</v>
      </c>
      <c r="H51" s="178"/>
      <c r="I51" s="191"/>
      <c r="J51" s="178"/>
      <c r="K51" s="178"/>
      <c r="L51" s="178"/>
      <c r="M51" s="178"/>
      <c r="N51" s="160" t="str">
        <f t="shared" si="7"/>
        <v/>
      </c>
      <c r="O51" s="21"/>
      <c r="P51" s="160" t="str">
        <f t="shared" si="2"/>
        <v/>
      </c>
      <c r="Q51" s="160">
        <f t="shared" si="4"/>
        <v>0</v>
      </c>
      <c r="R51" s="160" t="str">
        <f t="shared" si="5"/>
        <v/>
      </c>
      <c r="S51" s="160" t="str">
        <f t="shared" si="6"/>
        <v/>
      </c>
      <c r="T51" s="50" t="str">
        <f>IF($F51="","",IF(ISERROR(VLOOKUP(F51,PROVEEDORES!$D$8:$I$507,5,0)),1,VLOOKUP($F51,PROVEEDORES!$D$8:$I$507,5,0)))</f>
        <v/>
      </c>
    </row>
    <row r="52" spans="3:20" ht="17.45" customHeight="1" x14ac:dyDescent="0.25">
      <c r="C52" s="188"/>
      <c r="D52" s="189"/>
      <c r="E52" s="178"/>
      <c r="F52" s="178"/>
      <c r="G52" s="190">
        <f>DATOS!$E$13</f>
        <v>1</v>
      </c>
      <c r="H52" s="178"/>
      <c r="I52" s="191"/>
      <c r="J52" s="178"/>
      <c r="K52" s="178"/>
      <c r="L52" s="178"/>
      <c r="M52" s="178"/>
      <c r="N52" s="160" t="str">
        <f t="shared" si="7"/>
        <v/>
      </c>
      <c r="O52" s="21"/>
      <c r="P52" s="160" t="str">
        <f t="shared" si="2"/>
        <v/>
      </c>
      <c r="Q52" s="160">
        <f t="shared" si="4"/>
        <v>0</v>
      </c>
      <c r="R52" s="160" t="str">
        <f t="shared" si="5"/>
        <v/>
      </c>
      <c r="S52" s="160" t="str">
        <f t="shared" si="6"/>
        <v/>
      </c>
      <c r="T52" s="50" t="str">
        <f>IF($F52="","",IF(ISERROR(VLOOKUP(F52,PROVEEDORES!$D$8:$I$507,5,0)),1,VLOOKUP($F52,PROVEEDORES!$D$8:$I$507,5,0)))</f>
        <v/>
      </c>
    </row>
    <row r="53" spans="3:20" ht="17.45" customHeight="1" x14ac:dyDescent="0.25">
      <c r="C53" s="188"/>
      <c r="D53" s="189"/>
      <c r="E53" s="178"/>
      <c r="F53" s="178"/>
      <c r="G53" s="190">
        <f>DATOS!$E$13</f>
        <v>1</v>
      </c>
      <c r="H53" s="178"/>
      <c r="I53" s="191"/>
      <c r="J53" s="178"/>
      <c r="K53" s="178"/>
      <c r="L53" s="178"/>
      <c r="M53" s="178"/>
      <c r="N53" s="160" t="str">
        <f t="shared" si="7"/>
        <v/>
      </c>
      <c r="O53" s="21"/>
      <c r="P53" s="160" t="str">
        <f t="shared" si="2"/>
        <v/>
      </c>
      <c r="Q53" s="160">
        <f t="shared" si="4"/>
        <v>0</v>
      </c>
      <c r="R53" s="160" t="str">
        <f t="shared" si="5"/>
        <v/>
      </c>
      <c r="S53" s="160" t="str">
        <f t="shared" si="6"/>
        <v/>
      </c>
      <c r="T53" s="50" t="str">
        <f>IF($F53="","",IF(ISERROR(VLOOKUP(F53,PROVEEDORES!$D$8:$I$507,5,0)),1,VLOOKUP($F53,PROVEEDORES!$D$8:$I$507,5,0)))</f>
        <v/>
      </c>
    </row>
    <row r="54" spans="3:20" ht="17.45" customHeight="1" x14ac:dyDescent="0.25">
      <c r="C54" s="188"/>
      <c r="D54" s="189"/>
      <c r="E54" s="178"/>
      <c r="F54" s="178"/>
      <c r="G54" s="190">
        <f>DATOS!$E$13</f>
        <v>1</v>
      </c>
      <c r="H54" s="178"/>
      <c r="I54" s="191"/>
      <c r="J54" s="178"/>
      <c r="K54" s="178"/>
      <c r="L54" s="178"/>
      <c r="M54" s="178"/>
      <c r="N54" s="160" t="str">
        <f t="shared" si="7"/>
        <v/>
      </c>
      <c r="O54" s="21"/>
      <c r="P54" s="160" t="str">
        <f t="shared" si="2"/>
        <v/>
      </c>
      <c r="Q54" s="160">
        <f t="shared" si="4"/>
        <v>0</v>
      </c>
      <c r="R54" s="160" t="str">
        <f t="shared" si="5"/>
        <v/>
      </c>
      <c r="S54" s="160" t="str">
        <f t="shared" si="6"/>
        <v/>
      </c>
      <c r="T54" s="50" t="str">
        <f>IF($F54="","",IF(ISERROR(VLOOKUP(F54,PROVEEDORES!$D$8:$I$507,5,0)),1,VLOOKUP($F54,PROVEEDORES!$D$8:$I$507,5,0)))</f>
        <v/>
      </c>
    </row>
    <row r="55" spans="3:20" ht="17.45" customHeight="1" x14ac:dyDescent="0.25">
      <c r="C55" s="188"/>
      <c r="D55" s="189"/>
      <c r="E55" s="178"/>
      <c r="F55" s="178"/>
      <c r="G55" s="190">
        <f>DATOS!$E$13</f>
        <v>1</v>
      </c>
      <c r="H55" s="178"/>
      <c r="I55" s="191"/>
      <c r="J55" s="178"/>
      <c r="K55" s="178"/>
      <c r="L55" s="178"/>
      <c r="M55" s="178"/>
      <c r="N55" s="160" t="str">
        <f t="shared" si="7"/>
        <v/>
      </c>
      <c r="O55" s="21"/>
      <c r="P55" s="160" t="str">
        <f t="shared" si="2"/>
        <v/>
      </c>
      <c r="Q55" s="160">
        <f t="shared" si="4"/>
        <v>0</v>
      </c>
      <c r="R55" s="160" t="str">
        <f t="shared" si="5"/>
        <v/>
      </c>
      <c r="S55" s="160" t="str">
        <f t="shared" si="6"/>
        <v/>
      </c>
      <c r="T55" s="50" t="str">
        <f>IF($F55="","",IF(ISERROR(VLOOKUP(F55,PROVEEDORES!$D$8:$I$507,5,0)),1,VLOOKUP($F55,PROVEEDORES!$D$8:$I$507,5,0)))</f>
        <v/>
      </c>
    </row>
    <row r="56" spans="3:20" ht="17.45" customHeight="1" x14ac:dyDescent="0.25">
      <c r="C56" s="188"/>
      <c r="D56" s="189"/>
      <c r="E56" s="178"/>
      <c r="F56" s="178"/>
      <c r="G56" s="190">
        <f>DATOS!$E$13</f>
        <v>1</v>
      </c>
      <c r="H56" s="178"/>
      <c r="I56" s="191"/>
      <c r="J56" s="178"/>
      <c r="K56" s="178"/>
      <c r="L56" s="178"/>
      <c r="M56" s="178"/>
      <c r="N56" s="160" t="str">
        <f t="shared" si="7"/>
        <v/>
      </c>
      <c r="O56" s="21"/>
      <c r="P56" s="160" t="str">
        <f t="shared" si="2"/>
        <v/>
      </c>
      <c r="Q56" s="160">
        <f t="shared" si="4"/>
        <v>0</v>
      </c>
      <c r="R56" s="160" t="str">
        <f t="shared" si="5"/>
        <v/>
      </c>
      <c r="S56" s="160" t="str">
        <f t="shared" si="6"/>
        <v/>
      </c>
      <c r="T56" s="50" t="str">
        <f>IF($F56="","",IF(ISERROR(VLOOKUP(F56,PROVEEDORES!$D$8:$I$507,5,0)),1,VLOOKUP($F56,PROVEEDORES!$D$8:$I$507,5,0)))</f>
        <v/>
      </c>
    </row>
    <row r="57" spans="3:20" ht="17.45" customHeight="1" x14ac:dyDescent="0.25">
      <c r="C57" s="188"/>
      <c r="D57" s="189"/>
      <c r="E57" s="178"/>
      <c r="F57" s="178"/>
      <c r="G57" s="190">
        <f>DATOS!$E$13</f>
        <v>1</v>
      </c>
      <c r="H57" s="178"/>
      <c r="I57" s="191"/>
      <c r="J57" s="178"/>
      <c r="K57" s="178"/>
      <c r="L57" s="178"/>
      <c r="M57" s="178"/>
      <c r="N57" s="160" t="str">
        <f t="shared" si="7"/>
        <v/>
      </c>
      <c r="O57" s="21"/>
      <c r="P57" s="160" t="str">
        <f t="shared" si="2"/>
        <v/>
      </c>
      <c r="Q57" s="160">
        <f t="shared" si="4"/>
        <v>0</v>
      </c>
      <c r="R57" s="160" t="str">
        <f t="shared" si="5"/>
        <v/>
      </c>
      <c r="S57" s="160" t="str">
        <f t="shared" si="6"/>
        <v/>
      </c>
      <c r="T57" s="50" t="str">
        <f>IF($F57="","",IF(ISERROR(VLOOKUP(F57,PROVEEDORES!$D$8:$I$507,5,0)),1,VLOOKUP($F57,PROVEEDORES!$D$8:$I$507,5,0)))</f>
        <v/>
      </c>
    </row>
    <row r="58" spans="3:20" ht="17.45" customHeight="1" x14ac:dyDescent="0.25">
      <c r="C58" s="188"/>
      <c r="D58" s="189"/>
      <c r="E58" s="178"/>
      <c r="F58" s="178"/>
      <c r="G58" s="190">
        <f>DATOS!$E$13</f>
        <v>1</v>
      </c>
      <c r="H58" s="178"/>
      <c r="I58" s="191"/>
      <c r="J58" s="178"/>
      <c r="K58" s="178"/>
      <c r="L58" s="178"/>
      <c r="M58" s="178"/>
      <c r="N58" s="160" t="str">
        <f t="shared" si="7"/>
        <v/>
      </c>
      <c r="O58" s="21"/>
      <c r="P58" s="160" t="str">
        <f t="shared" si="2"/>
        <v/>
      </c>
      <c r="Q58" s="160">
        <f t="shared" si="4"/>
        <v>0</v>
      </c>
      <c r="R58" s="160" t="str">
        <f t="shared" si="5"/>
        <v/>
      </c>
      <c r="S58" s="160" t="str">
        <f t="shared" si="6"/>
        <v/>
      </c>
      <c r="T58" s="50" t="str">
        <f>IF($F58="","",IF(ISERROR(VLOOKUP(F58,PROVEEDORES!$D$8:$I$507,5,0)),1,VLOOKUP($F58,PROVEEDORES!$D$8:$I$507,5,0)))</f>
        <v/>
      </c>
    </row>
    <row r="59" spans="3:20" ht="17.45" customHeight="1" x14ac:dyDescent="0.25">
      <c r="C59" s="188"/>
      <c r="D59" s="189"/>
      <c r="E59" s="178"/>
      <c r="F59" s="178"/>
      <c r="G59" s="190">
        <f>DATOS!$E$13</f>
        <v>1</v>
      </c>
      <c r="H59" s="178"/>
      <c r="I59" s="191"/>
      <c r="J59" s="178"/>
      <c r="K59" s="178"/>
      <c r="L59" s="178"/>
      <c r="M59" s="178"/>
      <c r="N59" s="160" t="str">
        <f t="shared" si="7"/>
        <v/>
      </c>
      <c r="O59" s="21"/>
      <c r="P59" s="160" t="str">
        <f t="shared" si="2"/>
        <v/>
      </c>
      <c r="Q59" s="160">
        <f t="shared" si="4"/>
        <v>0</v>
      </c>
      <c r="R59" s="160" t="str">
        <f t="shared" si="5"/>
        <v/>
      </c>
      <c r="S59" s="160" t="str">
        <f t="shared" si="6"/>
        <v/>
      </c>
      <c r="T59" s="50" t="str">
        <f>IF($F59="","",IF(ISERROR(VLOOKUP(F59,PROVEEDORES!$D$8:$I$507,5,0)),1,VLOOKUP($F59,PROVEEDORES!$D$8:$I$507,5,0)))</f>
        <v/>
      </c>
    </row>
    <row r="60" spans="3:20" ht="17.45" customHeight="1" x14ac:dyDescent="0.25">
      <c r="C60" s="188"/>
      <c r="D60" s="189"/>
      <c r="E60" s="178"/>
      <c r="F60" s="178"/>
      <c r="G60" s="190">
        <f>DATOS!$E$13</f>
        <v>1</v>
      </c>
      <c r="H60" s="178"/>
      <c r="I60" s="191"/>
      <c r="J60" s="178"/>
      <c r="K60" s="178"/>
      <c r="L60" s="178"/>
      <c r="M60" s="178"/>
      <c r="N60" s="160" t="str">
        <f t="shared" si="7"/>
        <v/>
      </c>
      <c r="O60" s="21"/>
      <c r="P60" s="160" t="str">
        <f t="shared" si="2"/>
        <v/>
      </c>
      <c r="Q60" s="160">
        <f t="shared" si="4"/>
        <v>0</v>
      </c>
      <c r="R60" s="160" t="str">
        <f t="shared" si="5"/>
        <v/>
      </c>
      <c r="S60" s="160" t="str">
        <f t="shared" si="6"/>
        <v/>
      </c>
      <c r="T60" s="50" t="str">
        <f>IF($F60="","",IF(ISERROR(VLOOKUP(F60,PROVEEDORES!$D$8:$I$507,5,0)),1,VLOOKUP($F60,PROVEEDORES!$D$8:$I$507,5,0)))</f>
        <v/>
      </c>
    </row>
    <row r="61" spans="3:20" ht="17.45" customHeight="1" x14ac:dyDescent="0.25">
      <c r="C61" s="188"/>
      <c r="D61" s="189"/>
      <c r="E61" s="178"/>
      <c r="F61" s="178"/>
      <c r="G61" s="190">
        <f>DATOS!$E$13</f>
        <v>1</v>
      </c>
      <c r="H61" s="178"/>
      <c r="I61" s="191"/>
      <c r="J61" s="178"/>
      <c r="K61" s="178"/>
      <c r="L61" s="178"/>
      <c r="M61" s="178"/>
      <c r="N61" s="160" t="str">
        <f t="shared" si="7"/>
        <v/>
      </c>
      <c r="O61" s="21"/>
      <c r="P61" s="160" t="str">
        <f t="shared" si="2"/>
        <v/>
      </c>
      <c r="Q61" s="160">
        <f t="shared" si="4"/>
        <v>0</v>
      </c>
      <c r="R61" s="160" t="str">
        <f t="shared" si="5"/>
        <v/>
      </c>
      <c r="S61" s="160" t="str">
        <f t="shared" si="6"/>
        <v/>
      </c>
      <c r="T61" s="50" t="str">
        <f>IF($F61="","",IF(ISERROR(VLOOKUP(F61,PROVEEDORES!$D$8:$I$507,5,0)),1,VLOOKUP($F61,PROVEEDORES!$D$8:$I$507,5,0)))</f>
        <v/>
      </c>
    </row>
    <row r="62" spans="3:20" ht="17.45" customHeight="1" x14ac:dyDescent="0.25">
      <c r="C62" s="188"/>
      <c r="D62" s="189"/>
      <c r="E62" s="178"/>
      <c r="F62" s="178"/>
      <c r="G62" s="190">
        <f>DATOS!$E$13</f>
        <v>1</v>
      </c>
      <c r="H62" s="178"/>
      <c r="I62" s="191"/>
      <c r="J62" s="178"/>
      <c r="K62" s="178"/>
      <c r="L62" s="178"/>
      <c r="M62" s="178"/>
      <c r="N62" s="160" t="str">
        <f t="shared" si="7"/>
        <v/>
      </c>
      <c r="O62" s="21"/>
      <c r="P62" s="160" t="str">
        <f t="shared" si="2"/>
        <v/>
      </c>
      <c r="Q62" s="160">
        <f t="shared" si="4"/>
        <v>0</v>
      </c>
      <c r="R62" s="160" t="str">
        <f t="shared" si="5"/>
        <v/>
      </c>
      <c r="S62" s="160" t="str">
        <f t="shared" si="6"/>
        <v/>
      </c>
      <c r="T62" s="50" t="str">
        <f>IF($F62="","",IF(ISERROR(VLOOKUP(F62,PROVEEDORES!$D$8:$I$507,5,0)),1,VLOOKUP($F62,PROVEEDORES!$D$8:$I$507,5,0)))</f>
        <v/>
      </c>
    </row>
    <row r="63" spans="3:20" ht="17.45" customHeight="1" x14ac:dyDescent="0.25">
      <c r="C63" s="188"/>
      <c r="D63" s="189"/>
      <c r="E63" s="178"/>
      <c r="F63" s="178"/>
      <c r="G63" s="190">
        <f>DATOS!$E$13</f>
        <v>1</v>
      </c>
      <c r="H63" s="178"/>
      <c r="I63" s="191"/>
      <c r="J63" s="178"/>
      <c r="K63" s="178"/>
      <c r="L63" s="178"/>
      <c r="M63" s="178"/>
      <c r="N63" s="160" t="str">
        <f t="shared" si="7"/>
        <v/>
      </c>
      <c r="O63" s="21"/>
      <c r="P63" s="160" t="str">
        <f t="shared" si="2"/>
        <v/>
      </c>
      <c r="Q63" s="160">
        <f t="shared" si="4"/>
        <v>0</v>
      </c>
      <c r="R63" s="160" t="str">
        <f t="shared" si="5"/>
        <v/>
      </c>
      <c r="S63" s="160" t="str">
        <f t="shared" si="6"/>
        <v/>
      </c>
      <c r="T63" s="50" t="str">
        <f>IF($F63="","",IF(ISERROR(VLOOKUP(F63,PROVEEDORES!$D$8:$I$507,5,0)),1,VLOOKUP($F63,PROVEEDORES!$D$8:$I$507,5,0)))</f>
        <v/>
      </c>
    </row>
    <row r="64" spans="3:20" ht="17.45" customHeight="1" x14ac:dyDescent="0.25">
      <c r="C64" s="188"/>
      <c r="D64" s="189"/>
      <c r="E64" s="178"/>
      <c r="F64" s="178"/>
      <c r="G64" s="190">
        <f>DATOS!$E$13</f>
        <v>1</v>
      </c>
      <c r="H64" s="178"/>
      <c r="I64" s="191"/>
      <c r="J64" s="178"/>
      <c r="K64" s="178"/>
      <c r="L64" s="178"/>
      <c r="M64" s="178"/>
      <c r="N64" s="160" t="str">
        <f t="shared" si="7"/>
        <v/>
      </c>
      <c r="O64" s="21"/>
      <c r="P64" s="160" t="str">
        <f t="shared" si="2"/>
        <v/>
      </c>
      <c r="Q64" s="160">
        <f t="shared" si="4"/>
        <v>0</v>
      </c>
      <c r="R64" s="160" t="str">
        <f t="shared" si="5"/>
        <v/>
      </c>
      <c r="S64" s="160" t="str">
        <f t="shared" si="6"/>
        <v/>
      </c>
      <c r="T64" s="50" t="str">
        <f>IF($F64="","",IF(ISERROR(VLOOKUP(F64,PROVEEDORES!$D$8:$I$507,5,0)),1,VLOOKUP($F64,PROVEEDORES!$D$8:$I$507,5,0)))</f>
        <v/>
      </c>
    </row>
    <row r="65" spans="3:20" ht="17.45" customHeight="1" x14ac:dyDescent="0.25">
      <c r="C65" s="188"/>
      <c r="D65" s="189"/>
      <c r="E65" s="178"/>
      <c r="F65" s="178"/>
      <c r="G65" s="190">
        <f>DATOS!$E$13</f>
        <v>1</v>
      </c>
      <c r="H65" s="178"/>
      <c r="I65" s="191"/>
      <c r="J65" s="178"/>
      <c r="K65" s="178"/>
      <c r="L65" s="178"/>
      <c r="M65" s="178"/>
      <c r="N65" s="160" t="str">
        <f t="shared" si="7"/>
        <v/>
      </c>
      <c r="O65" s="21"/>
      <c r="P65" s="160" t="str">
        <f t="shared" si="2"/>
        <v/>
      </c>
      <c r="Q65" s="160">
        <f t="shared" si="4"/>
        <v>0</v>
      </c>
      <c r="R65" s="160" t="str">
        <f t="shared" si="5"/>
        <v/>
      </c>
      <c r="S65" s="160" t="str">
        <f t="shared" si="6"/>
        <v/>
      </c>
      <c r="T65" s="50" t="str">
        <f>IF($F65="","",IF(ISERROR(VLOOKUP(F65,PROVEEDORES!$D$8:$I$507,5,0)),1,VLOOKUP($F65,PROVEEDORES!$D$8:$I$507,5,0)))</f>
        <v/>
      </c>
    </row>
    <row r="66" spans="3:20" ht="17.45" customHeight="1" x14ac:dyDescent="0.25">
      <c r="C66" s="188"/>
      <c r="D66" s="189"/>
      <c r="E66" s="178"/>
      <c r="F66" s="178"/>
      <c r="G66" s="190">
        <f>DATOS!$E$13</f>
        <v>1</v>
      </c>
      <c r="H66" s="178"/>
      <c r="I66" s="191"/>
      <c r="J66" s="178"/>
      <c r="K66" s="178"/>
      <c r="L66" s="178"/>
      <c r="M66" s="178"/>
      <c r="N66" s="160" t="str">
        <f t="shared" si="7"/>
        <v/>
      </c>
      <c r="O66" s="21"/>
      <c r="P66" s="160" t="str">
        <f t="shared" si="2"/>
        <v/>
      </c>
      <c r="Q66" s="160">
        <f t="shared" si="4"/>
        <v>0</v>
      </c>
      <c r="R66" s="160" t="str">
        <f t="shared" si="5"/>
        <v/>
      </c>
      <c r="S66" s="160" t="str">
        <f t="shared" si="6"/>
        <v/>
      </c>
      <c r="T66" s="50" t="str">
        <f>IF($F66="","",IF(ISERROR(VLOOKUP(F66,PROVEEDORES!$D$8:$I$507,5,0)),1,VLOOKUP($F66,PROVEEDORES!$D$8:$I$507,5,0)))</f>
        <v/>
      </c>
    </row>
    <row r="67" spans="3:20" ht="17.45" customHeight="1" x14ac:dyDescent="0.25">
      <c r="C67" s="188"/>
      <c r="D67" s="189"/>
      <c r="E67" s="178"/>
      <c r="F67" s="178"/>
      <c r="G67" s="190">
        <f>DATOS!$E$13</f>
        <v>1</v>
      </c>
      <c r="H67" s="178"/>
      <c r="I67" s="191"/>
      <c r="J67" s="178"/>
      <c r="K67" s="178"/>
      <c r="L67" s="178"/>
      <c r="M67" s="178"/>
      <c r="N67" s="160" t="str">
        <f t="shared" si="7"/>
        <v/>
      </c>
      <c r="O67" s="21"/>
      <c r="P67" s="160" t="str">
        <f t="shared" si="2"/>
        <v/>
      </c>
      <c r="Q67" s="160">
        <f t="shared" si="4"/>
        <v>0</v>
      </c>
      <c r="R67" s="160" t="str">
        <f t="shared" si="5"/>
        <v/>
      </c>
      <c r="S67" s="160" t="str">
        <f t="shared" si="6"/>
        <v/>
      </c>
      <c r="T67" s="50" t="str">
        <f>IF($F67="","",IF(ISERROR(VLOOKUP(F67,PROVEEDORES!$D$8:$I$507,5,0)),1,VLOOKUP($F67,PROVEEDORES!$D$8:$I$507,5,0)))</f>
        <v/>
      </c>
    </row>
    <row r="68" spans="3:20" ht="17.45" customHeight="1" x14ac:dyDescent="0.25">
      <c r="C68" s="188"/>
      <c r="D68" s="189"/>
      <c r="E68" s="178"/>
      <c r="F68" s="178"/>
      <c r="G68" s="190">
        <f>DATOS!$E$13</f>
        <v>1</v>
      </c>
      <c r="H68" s="178"/>
      <c r="I68" s="191"/>
      <c r="J68" s="178"/>
      <c r="K68" s="178"/>
      <c r="L68" s="178"/>
      <c r="M68" s="178"/>
      <c r="N68" s="160" t="str">
        <f t="shared" si="7"/>
        <v/>
      </c>
      <c r="O68" s="21"/>
      <c r="P68" s="160" t="str">
        <f t="shared" si="2"/>
        <v/>
      </c>
      <c r="Q68" s="160">
        <f t="shared" si="4"/>
        <v>0</v>
      </c>
      <c r="R68" s="160" t="str">
        <f t="shared" si="5"/>
        <v/>
      </c>
      <c r="S68" s="160" t="str">
        <f t="shared" si="6"/>
        <v/>
      </c>
      <c r="T68" s="50" t="str">
        <f>IF($F68="","",IF(ISERROR(VLOOKUP(F68,PROVEEDORES!$D$8:$I$507,5,0)),1,VLOOKUP($F68,PROVEEDORES!$D$8:$I$507,5,0)))</f>
        <v/>
      </c>
    </row>
    <row r="69" spans="3:20" ht="17.45" customHeight="1" x14ac:dyDescent="0.25">
      <c r="C69" s="188"/>
      <c r="D69" s="189"/>
      <c r="E69" s="178"/>
      <c r="F69" s="178"/>
      <c r="G69" s="190">
        <f>DATOS!$E$13</f>
        <v>1</v>
      </c>
      <c r="H69" s="178"/>
      <c r="I69" s="191"/>
      <c r="J69" s="178"/>
      <c r="K69" s="178"/>
      <c r="L69" s="178"/>
      <c r="M69" s="178"/>
      <c r="N69" s="160" t="str">
        <f t="shared" si="7"/>
        <v/>
      </c>
      <c r="O69" s="21"/>
      <c r="P69" s="160" t="str">
        <f t="shared" si="2"/>
        <v/>
      </c>
      <c r="Q69" s="160">
        <f t="shared" si="4"/>
        <v>0</v>
      </c>
      <c r="R69" s="160" t="str">
        <f t="shared" si="5"/>
        <v/>
      </c>
      <c r="S69" s="160" t="str">
        <f t="shared" si="6"/>
        <v/>
      </c>
      <c r="T69" s="50" t="str">
        <f>IF($F69="","",IF(ISERROR(VLOOKUP(F69,PROVEEDORES!$D$8:$I$507,5,0)),1,VLOOKUP($F69,PROVEEDORES!$D$8:$I$507,5,0)))</f>
        <v/>
      </c>
    </row>
    <row r="70" spans="3:20" ht="17.45" customHeight="1" x14ac:dyDescent="0.25">
      <c r="C70" s="188"/>
      <c r="D70" s="189"/>
      <c r="E70" s="178"/>
      <c r="F70" s="178"/>
      <c r="G70" s="190">
        <f>DATOS!$E$13</f>
        <v>1</v>
      </c>
      <c r="H70" s="178"/>
      <c r="I70" s="191"/>
      <c r="J70" s="178"/>
      <c r="K70" s="178"/>
      <c r="L70" s="178"/>
      <c r="M70" s="178"/>
      <c r="N70" s="160" t="str">
        <f t="shared" si="7"/>
        <v/>
      </c>
      <c r="O70" s="21"/>
      <c r="P70" s="160" t="str">
        <f t="shared" si="2"/>
        <v/>
      </c>
      <c r="Q70" s="160">
        <f t="shared" si="4"/>
        <v>0</v>
      </c>
      <c r="R70" s="160" t="str">
        <f t="shared" si="5"/>
        <v/>
      </c>
      <c r="S70" s="160" t="str">
        <f t="shared" si="6"/>
        <v/>
      </c>
      <c r="T70" s="50" t="str">
        <f>IF($F70="","",IF(ISERROR(VLOOKUP(F70,PROVEEDORES!$D$8:$I$507,5,0)),1,VLOOKUP($F70,PROVEEDORES!$D$8:$I$507,5,0)))</f>
        <v/>
      </c>
    </row>
    <row r="71" spans="3:20" ht="17.45" customHeight="1" x14ac:dyDescent="0.25">
      <c r="C71" s="188"/>
      <c r="D71" s="189"/>
      <c r="E71" s="178"/>
      <c r="F71" s="178"/>
      <c r="G71" s="190">
        <f>DATOS!$E$13</f>
        <v>1</v>
      </c>
      <c r="H71" s="178"/>
      <c r="I71" s="191"/>
      <c r="J71" s="178"/>
      <c r="K71" s="178"/>
      <c r="L71" s="178"/>
      <c r="M71" s="178"/>
      <c r="N71" s="160" t="str">
        <f t="shared" si="7"/>
        <v/>
      </c>
      <c r="O71" s="21"/>
      <c r="P71" s="160" t="str">
        <f t="shared" si="2"/>
        <v/>
      </c>
      <c r="Q71" s="160">
        <f t="shared" si="4"/>
        <v>0</v>
      </c>
      <c r="R71" s="160" t="str">
        <f t="shared" si="5"/>
        <v/>
      </c>
      <c r="S71" s="160" t="str">
        <f t="shared" si="6"/>
        <v/>
      </c>
      <c r="T71" s="50" t="str">
        <f>IF($F71="","",IF(ISERROR(VLOOKUP(F71,PROVEEDORES!$D$8:$I$507,5,0)),1,VLOOKUP($F71,PROVEEDORES!$D$8:$I$507,5,0)))</f>
        <v/>
      </c>
    </row>
    <row r="72" spans="3:20" ht="17.45" customHeight="1" x14ac:dyDescent="0.25">
      <c r="C72" s="188"/>
      <c r="D72" s="189"/>
      <c r="E72" s="178"/>
      <c r="F72" s="178"/>
      <c r="G72" s="190">
        <f>DATOS!$E$13</f>
        <v>1</v>
      </c>
      <c r="H72" s="178"/>
      <c r="I72" s="191"/>
      <c r="J72" s="178"/>
      <c r="K72" s="178"/>
      <c r="L72" s="178"/>
      <c r="M72" s="178"/>
      <c r="N72" s="160" t="str">
        <f t="shared" si="7"/>
        <v/>
      </c>
      <c r="O72" s="21"/>
      <c r="P72" s="160" t="str">
        <f t="shared" si="2"/>
        <v/>
      </c>
      <c r="Q72" s="160">
        <f t="shared" si="4"/>
        <v>0</v>
      </c>
      <c r="R72" s="160" t="str">
        <f t="shared" si="5"/>
        <v/>
      </c>
      <c r="S72" s="160" t="str">
        <f t="shared" si="6"/>
        <v/>
      </c>
      <c r="T72" s="50" t="str">
        <f>IF($F72="","",IF(ISERROR(VLOOKUP(F72,PROVEEDORES!$D$8:$I$507,5,0)),1,VLOOKUP($F72,PROVEEDORES!$D$8:$I$507,5,0)))</f>
        <v/>
      </c>
    </row>
    <row r="73" spans="3:20" ht="17.45" customHeight="1" x14ac:dyDescent="0.25">
      <c r="C73" s="188"/>
      <c r="D73" s="189"/>
      <c r="E73" s="178"/>
      <c r="F73" s="178"/>
      <c r="G73" s="190">
        <f>DATOS!$E$13</f>
        <v>1</v>
      </c>
      <c r="H73" s="178"/>
      <c r="I73" s="191"/>
      <c r="J73" s="178"/>
      <c r="K73" s="178"/>
      <c r="L73" s="178"/>
      <c r="M73" s="178"/>
      <c r="N73" s="160" t="str">
        <f t="shared" si="7"/>
        <v/>
      </c>
      <c r="O73" s="21"/>
      <c r="P73" s="160" t="str">
        <f t="shared" si="2"/>
        <v/>
      </c>
      <c r="Q73" s="160">
        <f t="shared" si="4"/>
        <v>0</v>
      </c>
      <c r="R73" s="160" t="str">
        <f t="shared" si="5"/>
        <v/>
      </c>
      <c r="S73" s="160" t="str">
        <f t="shared" si="6"/>
        <v/>
      </c>
      <c r="T73" s="50" t="str">
        <f>IF($F73="","",IF(ISERROR(VLOOKUP(F73,PROVEEDORES!$D$8:$I$507,5,0)),1,VLOOKUP($F73,PROVEEDORES!$D$8:$I$507,5,0)))</f>
        <v/>
      </c>
    </row>
    <row r="74" spans="3:20" ht="17.45" customHeight="1" x14ac:dyDescent="0.25">
      <c r="C74" s="188"/>
      <c r="D74" s="189"/>
      <c r="E74" s="178"/>
      <c r="F74" s="178"/>
      <c r="G74" s="190">
        <f>DATOS!$E$13</f>
        <v>1</v>
      </c>
      <c r="H74" s="178"/>
      <c r="I74" s="191"/>
      <c r="J74" s="178"/>
      <c r="K74" s="178"/>
      <c r="L74" s="178"/>
      <c r="M74" s="178"/>
      <c r="N74" s="160" t="str">
        <f t="shared" si="7"/>
        <v/>
      </c>
      <c r="O74" s="21"/>
      <c r="P74" s="160" t="str">
        <f t="shared" si="2"/>
        <v/>
      </c>
      <c r="Q74" s="160">
        <f t="shared" si="4"/>
        <v>0</v>
      </c>
      <c r="R74" s="160" t="str">
        <f t="shared" si="5"/>
        <v/>
      </c>
      <c r="S74" s="160" t="str">
        <f t="shared" si="6"/>
        <v/>
      </c>
      <c r="T74" s="50" t="str">
        <f>IF($F74="","",IF(ISERROR(VLOOKUP(F74,PROVEEDORES!$D$8:$I$507,5,0)),1,VLOOKUP($F74,PROVEEDORES!$D$8:$I$507,5,0)))</f>
        <v/>
      </c>
    </row>
    <row r="75" spans="3:20" ht="17.45" customHeight="1" x14ac:dyDescent="0.25">
      <c r="C75" s="188"/>
      <c r="D75" s="189"/>
      <c r="E75" s="178"/>
      <c r="F75" s="178"/>
      <c r="G75" s="190">
        <f>DATOS!$E$13</f>
        <v>1</v>
      </c>
      <c r="H75" s="178"/>
      <c r="I75" s="191"/>
      <c r="J75" s="178"/>
      <c r="K75" s="178"/>
      <c r="L75" s="178"/>
      <c r="M75" s="178"/>
      <c r="N75" s="160" t="str">
        <f t="shared" si="7"/>
        <v/>
      </c>
      <c r="O75" s="21"/>
      <c r="P75" s="160" t="str">
        <f t="shared" si="2"/>
        <v/>
      </c>
      <c r="Q75" s="160">
        <f t="shared" si="4"/>
        <v>0</v>
      </c>
      <c r="R75" s="160" t="str">
        <f t="shared" si="5"/>
        <v/>
      </c>
      <c r="S75" s="160" t="str">
        <f t="shared" si="6"/>
        <v/>
      </c>
      <c r="T75" s="50" t="str">
        <f>IF($F75="","",IF(ISERROR(VLOOKUP(F75,PROVEEDORES!$D$8:$I$507,5,0)),1,VLOOKUP($F75,PROVEEDORES!$D$8:$I$507,5,0)))</f>
        <v/>
      </c>
    </row>
    <row r="76" spans="3:20" ht="17.45" customHeight="1" x14ac:dyDescent="0.25">
      <c r="C76" s="188"/>
      <c r="D76" s="189"/>
      <c r="E76" s="178"/>
      <c r="F76" s="178"/>
      <c r="G76" s="190">
        <f>DATOS!$E$13</f>
        <v>1</v>
      </c>
      <c r="H76" s="178"/>
      <c r="I76" s="191"/>
      <c r="J76" s="178"/>
      <c r="K76" s="178"/>
      <c r="L76" s="178"/>
      <c r="M76" s="178"/>
      <c r="N76" s="160" t="str">
        <f t="shared" si="7"/>
        <v/>
      </c>
      <c r="O76" s="21"/>
      <c r="P76" s="160" t="str">
        <f t="shared" si="2"/>
        <v/>
      </c>
      <c r="Q76" s="160">
        <f t="shared" si="4"/>
        <v>0</v>
      </c>
      <c r="R76" s="160" t="str">
        <f t="shared" si="5"/>
        <v/>
      </c>
      <c r="S76" s="160" t="str">
        <f t="shared" si="6"/>
        <v/>
      </c>
      <c r="T76" s="50" t="str">
        <f>IF($F76="","",IF(ISERROR(VLOOKUP(F76,PROVEEDORES!$D$8:$I$507,5,0)),1,VLOOKUP($F76,PROVEEDORES!$D$8:$I$507,5,0)))</f>
        <v/>
      </c>
    </row>
    <row r="77" spans="3:20" ht="17.45" customHeight="1" x14ac:dyDescent="0.25">
      <c r="C77" s="188"/>
      <c r="D77" s="189"/>
      <c r="E77" s="178"/>
      <c r="F77" s="178"/>
      <c r="G77" s="190">
        <f>DATOS!$E$13</f>
        <v>1</v>
      </c>
      <c r="H77" s="178"/>
      <c r="I77" s="191"/>
      <c r="J77" s="178"/>
      <c r="K77" s="178"/>
      <c r="L77" s="178"/>
      <c r="M77" s="178"/>
      <c r="N77" s="160" t="str">
        <f t="shared" si="7"/>
        <v/>
      </c>
      <c r="O77" s="21"/>
      <c r="P77" s="160" t="str">
        <f t="shared" si="2"/>
        <v/>
      </c>
      <c r="Q77" s="160">
        <f t="shared" si="4"/>
        <v>0</v>
      </c>
      <c r="R77" s="160" t="str">
        <f t="shared" si="5"/>
        <v/>
      </c>
      <c r="S77" s="160" t="str">
        <f t="shared" si="6"/>
        <v/>
      </c>
      <c r="T77" s="50" t="str">
        <f>IF($F77="","",IF(ISERROR(VLOOKUP(F77,PROVEEDORES!$D$8:$I$507,5,0)),1,VLOOKUP($F77,PROVEEDORES!$D$8:$I$507,5,0)))</f>
        <v/>
      </c>
    </row>
    <row r="78" spans="3:20" ht="17.45" customHeight="1" x14ac:dyDescent="0.25">
      <c r="C78" s="188"/>
      <c r="D78" s="189"/>
      <c r="E78" s="178"/>
      <c r="F78" s="178"/>
      <c r="G78" s="190">
        <f>DATOS!$E$13</f>
        <v>1</v>
      </c>
      <c r="H78" s="178"/>
      <c r="I78" s="191"/>
      <c r="J78" s="178"/>
      <c r="K78" s="178"/>
      <c r="L78" s="178"/>
      <c r="M78" s="178"/>
      <c r="N78" s="160" t="str">
        <f t="shared" si="7"/>
        <v/>
      </c>
      <c r="O78" s="21"/>
      <c r="P78" s="160" t="str">
        <f t="shared" si="2"/>
        <v/>
      </c>
      <c r="Q78" s="160">
        <f t="shared" si="4"/>
        <v>0</v>
      </c>
      <c r="R78" s="160" t="str">
        <f t="shared" si="5"/>
        <v/>
      </c>
      <c r="S78" s="160" t="str">
        <f t="shared" si="6"/>
        <v/>
      </c>
      <c r="T78" s="50" t="str">
        <f>IF($F78="","",IF(ISERROR(VLOOKUP(F78,PROVEEDORES!$D$8:$I$507,5,0)),1,VLOOKUP($F78,PROVEEDORES!$D$8:$I$507,5,0)))</f>
        <v/>
      </c>
    </row>
    <row r="79" spans="3:20" ht="17.45" customHeight="1" x14ac:dyDescent="0.25">
      <c r="C79" s="188"/>
      <c r="D79" s="189"/>
      <c r="E79" s="178"/>
      <c r="F79" s="178"/>
      <c r="G79" s="190">
        <f>DATOS!$E$13</f>
        <v>1</v>
      </c>
      <c r="H79" s="178"/>
      <c r="I79" s="191"/>
      <c r="J79" s="178"/>
      <c r="K79" s="178"/>
      <c r="L79" s="178"/>
      <c r="M79" s="178"/>
      <c r="N79" s="160" t="str">
        <f t="shared" si="7"/>
        <v/>
      </c>
      <c r="O79" s="21"/>
      <c r="P79" s="160" t="str">
        <f t="shared" si="2"/>
        <v/>
      </c>
      <c r="Q79" s="160">
        <f t="shared" si="4"/>
        <v>0</v>
      </c>
      <c r="R79" s="160" t="str">
        <f t="shared" si="5"/>
        <v/>
      </c>
      <c r="S79" s="160" t="str">
        <f t="shared" si="6"/>
        <v/>
      </c>
      <c r="T79" s="50" t="str">
        <f>IF($F79="","",IF(ISERROR(VLOOKUP(F79,PROVEEDORES!$D$8:$I$507,5,0)),1,VLOOKUP($F79,PROVEEDORES!$D$8:$I$507,5,0)))</f>
        <v/>
      </c>
    </row>
    <row r="80" spans="3:20" ht="17.45" customHeight="1" x14ac:dyDescent="0.25">
      <c r="C80" s="188"/>
      <c r="D80" s="189"/>
      <c r="E80" s="178"/>
      <c r="F80" s="178"/>
      <c r="G80" s="190">
        <f>DATOS!$E$13</f>
        <v>1</v>
      </c>
      <c r="H80" s="178"/>
      <c r="I80" s="191"/>
      <c r="J80" s="178"/>
      <c r="K80" s="178"/>
      <c r="L80" s="178"/>
      <c r="M80" s="178"/>
      <c r="N80" s="160" t="str">
        <f t="shared" si="7"/>
        <v/>
      </c>
      <c r="O80" s="21"/>
      <c r="P80" s="160" t="str">
        <f t="shared" si="2"/>
        <v/>
      </c>
      <c r="Q80" s="160">
        <f t="shared" si="4"/>
        <v>0</v>
      </c>
      <c r="R80" s="160" t="str">
        <f t="shared" si="5"/>
        <v/>
      </c>
      <c r="S80" s="160" t="str">
        <f t="shared" si="6"/>
        <v/>
      </c>
      <c r="T80" s="50" t="str">
        <f>IF($F80="","",IF(ISERROR(VLOOKUP(F80,PROVEEDORES!$D$8:$I$507,5,0)),1,VLOOKUP($F80,PROVEEDORES!$D$8:$I$507,5,0)))</f>
        <v/>
      </c>
    </row>
    <row r="81" spans="3:20" ht="17.45" customHeight="1" x14ac:dyDescent="0.25">
      <c r="C81" s="188"/>
      <c r="D81" s="189"/>
      <c r="E81" s="178"/>
      <c r="F81" s="178"/>
      <c r="G81" s="190">
        <f>DATOS!$E$13</f>
        <v>1</v>
      </c>
      <c r="H81" s="178"/>
      <c r="I81" s="191"/>
      <c r="J81" s="178"/>
      <c r="K81" s="178"/>
      <c r="L81" s="178"/>
      <c r="M81" s="178"/>
      <c r="N81" s="160" t="str">
        <f t="shared" si="7"/>
        <v/>
      </c>
      <c r="O81" s="21"/>
      <c r="P81" s="160" t="str">
        <f t="shared" si="2"/>
        <v/>
      </c>
      <c r="Q81" s="160">
        <f t="shared" si="4"/>
        <v>0</v>
      </c>
      <c r="R81" s="160" t="str">
        <f t="shared" si="5"/>
        <v/>
      </c>
      <c r="S81" s="160" t="str">
        <f t="shared" si="6"/>
        <v/>
      </c>
      <c r="T81" s="50" t="str">
        <f>IF($F81="","",IF(ISERROR(VLOOKUP(F81,PROVEEDORES!$D$8:$I$507,5,0)),1,VLOOKUP($F81,PROVEEDORES!$D$8:$I$507,5,0)))</f>
        <v/>
      </c>
    </row>
    <row r="82" spans="3:20" ht="17.45" customHeight="1" x14ac:dyDescent="0.25">
      <c r="C82" s="188"/>
      <c r="D82" s="189"/>
      <c r="E82" s="178"/>
      <c r="F82" s="178"/>
      <c r="G82" s="190">
        <f>DATOS!$E$13</f>
        <v>1</v>
      </c>
      <c r="H82" s="178"/>
      <c r="I82" s="191"/>
      <c r="J82" s="178"/>
      <c r="K82" s="178"/>
      <c r="L82" s="178"/>
      <c r="M82" s="178"/>
      <c r="N82" s="160" t="str">
        <f t="shared" ref="N82:N145" si="8">IF(H82&amp;J82&amp;K82&amp;L82&amp;M82="","",H82+J82+K82-L82-M82)</f>
        <v/>
      </c>
      <c r="O82" s="21"/>
      <c r="P82" s="160" t="str">
        <f t="shared" ref="P82:P145" si="9">IF($I82="E",H82,"")</f>
        <v/>
      </c>
      <c r="Q82" s="160">
        <f t="shared" si="4"/>
        <v>0</v>
      </c>
      <c r="R82" s="160" t="str">
        <f t="shared" si="5"/>
        <v/>
      </c>
      <c r="S82" s="160" t="str">
        <f t="shared" si="6"/>
        <v/>
      </c>
      <c r="T82" s="50" t="str">
        <f>IF($F82="","",IF(ISERROR(VLOOKUP(F82,PROVEEDORES!$D$8:$I$507,5,0)),1,VLOOKUP($F82,PROVEEDORES!$D$8:$I$507,5,0)))</f>
        <v/>
      </c>
    </row>
    <row r="83" spans="3:20" ht="17.45" customHeight="1" x14ac:dyDescent="0.25">
      <c r="C83" s="188"/>
      <c r="D83" s="189"/>
      <c r="E83" s="178"/>
      <c r="F83" s="178"/>
      <c r="G83" s="190">
        <f>DATOS!$E$13</f>
        <v>1</v>
      </c>
      <c r="H83" s="178"/>
      <c r="I83" s="191"/>
      <c r="J83" s="178"/>
      <c r="K83" s="178"/>
      <c r="L83" s="178"/>
      <c r="M83" s="178"/>
      <c r="N83" s="160" t="str">
        <f t="shared" si="8"/>
        <v/>
      </c>
      <c r="O83" s="21"/>
      <c r="P83" s="160" t="str">
        <f t="shared" si="9"/>
        <v/>
      </c>
      <c r="Q83" s="160">
        <f t="shared" ref="Q83:Q146" si="10">IF($I83=0%,H83,"")</f>
        <v>0</v>
      </c>
      <c r="R83" s="160" t="str">
        <f t="shared" ref="R83:R146" si="11">IF(OR($I83=8%,$I83=11%),$J83/$I83,"")</f>
        <v/>
      </c>
      <c r="S83" s="160" t="str">
        <f t="shared" ref="S83:S146" si="12">IF(OR($I83=15%,$I83=16%),$J83/$I83,"")</f>
        <v/>
      </c>
      <c r="T83" s="50" t="str">
        <f>IF($F83="","",IF(ISERROR(VLOOKUP(F83,PROVEEDORES!$D$8:$I$507,5,0)),1,VLOOKUP($F83,PROVEEDORES!$D$8:$I$507,5,0)))</f>
        <v/>
      </c>
    </row>
    <row r="84" spans="3:20" ht="17.45" customHeight="1" x14ac:dyDescent="0.25">
      <c r="C84" s="188"/>
      <c r="D84" s="189"/>
      <c r="E84" s="178"/>
      <c r="F84" s="178"/>
      <c r="G84" s="190">
        <f>DATOS!$E$13</f>
        <v>1</v>
      </c>
      <c r="H84" s="178"/>
      <c r="I84" s="191"/>
      <c r="J84" s="178"/>
      <c r="K84" s="178"/>
      <c r="L84" s="178"/>
      <c r="M84" s="178"/>
      <c r="N84" s="160" t="str">
        <f t="shared" si="8"/>
        <v/>
      </c>
      <c r="O84" s="21"/>
      <c r="P84" s="160" t="str">
        <f t="shared" si="9"/>
        <v/>
      </c>
      <c r="Q84" s="160">
        <f t="shared" si="10"/>
        <v>0</v>
      </c>
      <c r="R84" s="160" t="str">
        <f t="shared" si="11"/>
        <v/>
      </c>
      <c r="S84" s="160" t="str">
        <f t="shared" si="12"/>
        <v/>
      </c>
      <c r="T84" s="50" t="str">
        <f>IF($F84="","",IF(ISERROR(VLOOKUP(F84,PROVEEDORES!$D$8:$I$507,5,0)),1,VLOOKUP($F84,PROVEEDORES!$D$8:$I$507,5,0)))</f>
        <v/>
      </c>
    </row>
    <row r="85" spans="3:20" ht="17.45" customHeight="1" x14ac:dyDescent="0.25">
      <c r="C85" s="188"/>
      <c r="D85" s="189"/>
      <c r="E85" s="178"/>
      <c r="F85" s="178"/>
      <c r="G85" s="190">
        <f>DATOS!$E$13</f>
        <v>1</v>
      </c>
      <c r="H85" s="178"/>
      <c r="I85" s="191"/>
      <c r="J85" s="178"/>
      <c r="K85" s="178"/>
      <c r="L85" s="178"/>
      <c r="M85" s="178"/>
      <c r="N85" s="160" t="str">
        <f t="shared" si="8"/>
        <v/>
      </c>
      <c r="O85" s="21"/>
      <c r="P85" s="160" t="str">
        <f t="shared" si="9"/>
        <v/>
      </c>
      <c r="Q85" s="160">
        <f t="shared" si="10"/>
        <v>0</v>
      </c>
      <c r="R85" s="160" t="str">
        <f t="shared" si="11"/>
        <v/>
      </c>
      <c r="S85" s="160" t="str">
        <f t="shared" si="12"/>
        <v/>
      </c>
      <c r="T85" s="50" t="str">
        <f>IF($F85="","",IF(ISERROR(VLOOKUP(F85,PROVEEDORES!$D$8:$I$507,5,0)),1,VLOOKUP($F85,PROVEEDORES!$D$8:$I$507,5,0)))</f>
        <v/>
      </c>
    </row>
    <row r="86" spans="3:20" ht="17.45" customHeight="1" x14ac:dyDescent="0.25">
      <c r="C86" s="188"/>
      <c r="D86" s="189"/>
      <c r="E86" s="178"/>
      <c r="F86" s="178"/>
      <c r="G86" s="190">
        <f>DATOS!$E$13</f>
        <v>1</v>
      </c>
      <c r="H86" s="178"/>
      <c r="I86" s="191"/>
      <c r="J86" s="178"/>
      <c r="K86" s="178"/>
      <c r="L86" s="178"/>
      <c r="M86" s="178"/>
      <c r="N86" s="160" t="str">
        <f t="shared" si="8"/>
        <v/>
      </c>
      <c r="O86" s="21"/>
      <c r="P86" s="160" t="str">
        <f t="shared" si="9"/>
        <v/>
      </c>
      <c r="Q86" s="160">
        <f t="shared" si="10"/>
        <v>0</v>
      </c>
      <c r="R86" s="160" t="str">
        <f t="shared" si="11"/>
        <v/>
      </c>
      <c r="S86" s="160" t="str">
        <f t="shared" si="12"/>
        <v/>
      </c>
      <c r="T86" s="50" t="str">
        <f>IF($F86="","",IF(ISERROR(VLOOKUP(F86,PROVEEDORES!$D$8:$I$507,5,0)),1,VLOOKUP($F86,PROVEEDORES!$D$8:$I$507,5,0)))</f>
        <v/>
      </c>
    </row>
    <row r="87" spans="3:20" ht="17.45" customHeight="1" x14ac:dyDescent="0.25">
      <c r="C87" s="188"/>
      <c r="D87" s="189"/>
      <c r="E87" s="178"/>
      <c r="F87" s="178"/>
      <c r="G87" s="190">
        <f>DATOS!$E$13</f>
        <v>1</v>
      </c>
      <c r="H87" s="178"/>
      <c r="I87" s="191"/>
      <c r="J87" s="178"/>
      <c r="K87" s="178"/>
      <c r="L87" s="178"/>
      <c r="M87" s="178"/>
      <c r="N87" s="160" t="str">
        <f t="shared" si="8"/>
        <v/>
      </c>
      <c r="O87" s="21"/>
      <c r="P87" s="160" t="str">
        <f t="shared" si="9"/>
        <v/>
      </c>
      <c r="Q87" s="160">
        <f t="shared" si="10"/>
        <v>0</v>
      </c>
      <c r="R87" s="160" t="str">
        <f t="shared" si="11"/>
        <v/>
      </c>
      <c r="S87" s="160" t="str">
        <f t="shared" si="12"/>
        <v/>
      </c>
      <c r="T87" s="50" t="str">
        <f>IF($F87="","",IF(ISERROR(VLOOKUP(F87,PROVEEDORES!$D$8:$I$507,5,0)),1,VLOOKUP($F87,PROVEEDORES!$D$8:$I$507,5,0)))</f>
        <v/>
      </c>
    </row>
    <row r="88" spans="3:20" ht="17.45" customHeight="1" x14ac:dyDescent="0.25">
      <c r="C88" s="188"/>
      <c r="D88" s="189"/>
      <c r="E88" s="178"/>
      <c r="F88" s="178"/>
      <c r="G88" s="190">
        <f>DATOS!$E$13</f>
        <v>1</v>
      </c>
      <c r="H88" s="178"/>
      <c r="I88" s="191"/>
      <c r="J88" s="178"/>
      <c r="K88" s="178"/>
      <c r="L88" s="178"/>
      <c r="M88" s="178"/>
      <c r="N88" s="160" t="str">
        <f t="shared" si="8"/>
        <v/>
      </c>
      <c r="O88" s="21"/>
      <c r="P88" s="160" t="str">
        <f t="shared" si="9"/>
        <v/>
      </c>
      <c r="Q88" s="160">
        <f t="shared" si="10"/>
        <v>0</v>
      </c>
      <c r="R88" s="160" t="str">
        <f t="shared" si="11"/>
        <v/>
      </c>
      <c r="S88" s="160" t="str">
        <f t="shared" si="12"/>
        <v/>
      </c>
      <c r="T88" s="50" t="str">
        <f>IF($F88="","",IF(ISERROR(VLOOKUP(F88,PROVEEDORES!$D$8:$I$507,5,0)),1,VLOOKUP($F88,PROVEEDORES!$D$8:$I$507,5,0)))</f>
        <v/>
      </c>
    </row>
    <row r="89" spans="3:20" ht="17.45" customHeight="1" x14ac:dyDescent="0.25">
      <c r="C89" s="188"/>
      <c r="D89" s="189"/>
      <c r="E89" s="178"/>
      <c r="F89" s="178"/>
      <c r="G89" s="190">
        <f>DATOS!$E$13</f>
        <v>1</v>
      </c>
      <c r="H89" s="178"/>
      <c r="I89" s="191"/>
      <c r="J89" s="178"/>
      <c r="K89" s="178"/>
      <c r="L89" s="178"/>
      <c r="M89" s="178"/>
      <c r="N89" s="160" t="str">
        <f t="shared" si="8"/>
        <v/>
      </c>
      <c r="O89" s="21"/>
      <c r="P89" s="160" t="str">
        <f t="shared" si="9"/>
        <v/>
      </c>
      <c r="Q89" s="160">
        <f t="shared" si="10"/>
        <v>0</v>
      </c>
      <c r="R89" s="160" t="str">
        <f t="shared" si="11"/>
        <v/>
      </c>
      <c r="S89" s="160" t="str">
        <f t="shared" si="12"/>
        <v/>
      </c>
      <c r="T89" s="50" t="str">
        <f>IF($F89="","",IF(ISERROR(VLOOKUP(F89,PROVEEDORES!$D$8:$I$507,5,0)),1,VLOOKUP($F89,PROVEEDORES!$D$8:$I$507,5,0)))</f>
        <v/>
      </c>
    </row>
    <row r="90" spans="3:20" ht="17.45" customHeight="1" x14ac:dyDescent="0.25">
      <c r="C90" s="188"/>
      <c r="D90" s="189"/>
      <c r="E90" s="178"/>
      <c r="F90" s="178"/>
      <c r="G90" s="190">
        <f>DATOS!$E$13</f>
        <v>1</v>
      </c>
      <c r="H90" s="178"/>
      <c r="I90" s="191"/>
      <c r="J90" s="178"/>
      <c r="K90" s="178"/>
      <c r="L90" s="178"/>
      <c r="M90" s="178"/>
      <c r="N90" s="160" t="str">
        <f t="shared" si="8"/>
        <v/>
      </c>
      <c r="O90" s="21"/>
      <c r="P90" s="160" t="str">
        <f t="shared" si="9"/>
        <v/>
      </c>
      <c r="Q90" s="160">
        <f t="shared" si="10"/>
        <v>0</v>
      </c>
      <c r="R90" s="160" t="str">
        <f t="shared" si="11"/>
        <v/>
      </c>
      <c r="S90" s="160" t="str">
        <f t="shared" si="12"/>
        <v/>
      </c>
      <c r="T90" s="50" t="str">
        <f>IF($F90="","",IF(ISERROR(VLOOKUP(F90,PROVEEDORES!$D$8:$I$507,5,0)),1,VLOOKUP($F90,PROVEEDORES!$D$8:$I$507,5,0)))</f>
        <v/>
      </c>
    </row>
    <row r="91" spans="3:20" ht="17.45" customHeight="1" x14ac:dyDescent="0.25">
      <c r="C91" s="188"/>
      <c r="D91" s="189"/>
      <c r="E91" s="178"/>
      <c r="F91" s="178"/>
      <c r="G91" s="190">
        <f>DATOS!$E$13</f>
        <v>1</v>
      </c>
      <c r="H91" s="178"/>
      <c r="I91" s="191"/>
      <c r="J91" s="178"/>
      <c r="K91" s="178"/>
      <c r="L91" s="178"/>
      <c r="M91" s="178"/>
      <c r="N91" s="160" t="str">
        <f t="shared" si="8"/>
        <v/>
      </c>
      <c r="O91" s="21"/>
      <c r="P91" s="160" t="str">
        <f t="shared" si="9"/>
        <v/>
      </c>
      <c r="Q91" s="160">
        <f t="shared" si="10"/>
        <v>0</v>
      </c>
      <c r="R91" s="160" t="str">
        <f t="shared" si="11"/>
        <v/>
      </c>
      <c r="S91" s="160" t="str">
        <f t="shared" si="12"/>
        <v/>
      </c>
      <c r="T91" s="50" t="str">
        <f>IF($F91="","",IF(ISERROR(VLOOKUP(F91,PROVEEDORES!$D$8:$I$507,5,0)),1,VLOOKUP($F91,PROVEEDORES!$D$8:$I$507,5,0)))</f>
        <v/>
      </c>
    </row>
    <row r="92" spans="3:20" ht="17.45" customHeight="1" x14ac:dyDescent="0.25">
      <c r="C92" s="188"/>
      <c r="D92" s="189"/>
      <c r="E92" s="178"/>
      <c r="F92" s="178"/>
      <c r="G92" s="190">
        <f>DATOS!$E$13</f>
        <v>1</v>
      </c>
      <c r="H92" s="178"/>
      <c r="I92" s="191"/>
      <c r="J92" s="178"/>
      <c r="K92" s="178"/>
      <c r="L92" s="178"/>
      <c r="M92" s="178"/>
      <c r="N92" s="160" t="str">
        <f t="shared" si="8"/>
        <v/>
      </c>
      <c r="O92" s="21"/>
      <c r="P92" s="160" t="str">
        <f t="shared" si="9"/>
        <v/>
      </c>
      <c r="Q92" s="160">
        <f t="shared" si="10"/>
        <v>0</v>
      </c>
      <c r="R92" s="160" t="str">
        <f t="shared" si="11"/>
        <v/>
      </c>
      <c r="S92" s="160" t="str">
        <f t="shared" si="12"/>
        <v/>
      </c>
      <c r="T92" s="50" t="str">
        <f>IF($F92="","",IF(ISERROR(VLOOKUP(F92,PROVEEDORES!$D$8:$I$507,5,0)),1,VLOOKUP($F92,PROVEEDORES!$D$8:$I$507,5,0)))</f>
        <v/>
      </c>
    </row>
    <row r="93" spans="3:20" ht="17.45" customHeight="1" x14ac:dyDescent="0.25">
      <c r="C93" s="188"/>
      <c r="D93" s="189"/>
      <c r="E93" s="178"/>
      <c r="F93" s="178"/>
      <c r="G93" s="190">
        <f>DATOS!$E$13</f>
        <v>1</v>
      </c>
      <c r="H93" s="178"/>
      <c r="I93" s="191"/>
      <c r="J93" s="178"/>
      <c r="K93" s="178"/>
      <c r="L93" s="178"/>
      <c r="M93" s="178"/>
      <c r="N93" s="160" t="str">
        <f t="shared" si="8"/>
        <v/>
      </c>
      <c r="O93" s="21"/>
      <c r="P93" s="160" t="str">
        <f t="shared" si="9"/>
        <v/>
      </c>
      <c r="Q93" s="160">
        <f t="shared" si="10"/>
        <v>0</v>
      </c>
      <c r="R93" s="160" t="str">
        <f t="shared" si="11"/>
        <v/>
      </c>
      <c r="S93" s="160" t="str">
        <f t="shared" si="12"/>
        <v/>
      </c>
      <c r="T93" s="50" t="str">
        <f>IF($F93="","",IF(ISERROR(VLOOKUP(F93,PROVEEDORES!$D$8:$I$507,5,0)),1,VLOOKUP($F93,PROVEEDORES!$D$8:$I$507,5,0)))</f>
        <v/>
      </c>
    </row>
    <row r="94" spans="3:20" ht="17.45" customHeight="1" x14ac:dyDescent="0.25">
      <c r="C94" s="188"/>
      <c r="D94" s="189"/>
      <c r="E94" s="178"/>
      <c r="F94" s="178"/>
      <c r="G94" s="190">
        <f>DATOS!$E$13</f>
        <v>1</v>
      </c>
      <c r="H94" s="178"/>
      <c r="I94" s="191"/>
      <c r="J94" s="178"/>
      <c r="K94" s="178"/>
      <c r="L94" s="178"/>
      <c r="M94" s="178"/>
      <c r="N94" s="160" t="str">
        <f t="shared" si="8"/>
        <v/>
      </c>
      <c r="O94" s="21"/>
      <c r="P94" s="160" t="str">
        <f t="shared" si="9"/>
        <v/>
      </c>
      <c r="Q94" s="160">
        <f t="shared" si="10"/>
        <v>0</v>
      </c>
      <c r="R94" s="160" t="str">
        <f t="shared" si="11"/>
        <v/>
      </c>
      <c r="S94" s="160" t="str">
        <f t="shared" si="12"/>
        <v/>
      </c>
      <c r="T94" s="50" t="str">
        <f>IF($F94="","",IF(ISERROR(VLOOKUP(F94,PROVEEDORES!$D$8:$I$507,5,0)),1,VLOOKUP($F94,PROVEEDORES!$D$8:$I$507,5,0)))</f>
        <v/>
      </c>
    </row>
    <row r="95" spans="3:20" ht="17.45" customHeight="1" x14ac:dyDescent="0.25">
      <c r="C95" s="188"/>
      <c r="D95" s="189"/>
      <c r="E95" s="178"/>
      <c r="F95" s="178"/>
      <c r="G95" s="190">
        <f>DATOS!$E$13</f>
        <v>1</v>
      </c>
      <c r="H95" s="178"/>
      <c r="I95" s="191"/>
      <c r="J95" s="178"/>
      <c r="K95" s="178"/>
      <c r="L95" s="178"/>
      <c r="M95" s="178"/>
      <c r="N95" s="160" t="str">
        <f t="shared" si="8"/>
        <v/>
      </c>
      <c r="O95" s="21"/>
      <c r="P95" s="160" t="str">
        <f t="shared" si="9"/>
        <v/>
      </c>
      <c r="Q95" s="160">
        <f t="shared" si="10"/>
        <v>0</v>
      </c>
      <c r="R95" s="160" t="str">
        <f t="shared" si="11"/>
        <v/>
      </c>
      <c r="S95" s="160" t="str">
        <f t="shared" si="12"/>
        <v/>
      </c>
      <c r="T95" s="50" t="str">
        <f>IF($F95="","",IF(ISERROR(VLOOKUP(F95,PROVEEDORES!$D$8:$I$507,5,0)),1,VLOOKUP($F95,PROVEEDORES!$D$8:$I$507,5,0)))</f>
        <v/>
      </c>
    </row>
    <row r="96" spans="3:20" ht="17.45" customHeight="1" x14ac:dyDescent="0.25">
      <c r="C96" s="188"/>
      <c r="D96" s="189"/>
      <c r="E96" s="178"/>
      <c r="F96" s="178"/>
      <c r="G96" s="190">
        <f>DATOS!$E$13</f>
        <v>1</v>
      </c>
      <c r="H96" s="178"/>
      <c r="I96" s="191"/>
      <c r="J96" s="178"/>
      <c r="K96" s="178"/>
      <c r="L96" s="178"/>
      <c r="M96" s="178"/>
      <c r="N96" s="160" t="str">
        <f t="shared" si="8"/>
        <v/>
      </c>
      <c r="O96" s="21"/>
      <c r="P96" s="160" t="str">
        <f t="shared" si="9"/>
        <v/>
      </c>
      <c r="Q96" s="160">
        <f t="shared" si="10"/>
        <v>0</v>
      </c>
      <c r="R96" s="160" t="str">
        <f t="shared" si="11"/>
        <v/>
      </c>
      <c r="S96" s="160" t="str">
        <f t="shared" si="12"/>
        <v/>
      </c>
      <c r="T96" s="50" t="str">
        <f>IF($F96="","",IF(ISERROR(VLOOKUP(F96,PROVEEDORES!$D$8:$I$507,5,0)),1,VLOOKUP($F96,PROVEEDORES!$D$8:$I$507,5,0)))</f>
        <v/>
      </c>
    </row>
    <row r="97" spans="3:20" ht="17.45" customHeight="1" x14ac:dyDescent="0.25">
      <c r="C97" s="188"/>
      <c r="D97" s="189"/>
      <c r="E97" s="178"/>
      <c r="F97" s="178"/>
      <c r="G97" s="190">
        <f>DATOS!$E$13</f>
        <v>1</v>
      </c>
      <c r="H97" s="178"/>
      <c r="I97" s="191"/>
      <c r="J97" s="178"/>
      <c r="K97" s="178"/>
      <c r="L97" s="178"/>
      <c r="M97" s="178"/>
      <c r="N97" s="160" t="str">
        <f t="shared" si="8"/>
        <v/>
      </c>
      <c r="O97" s="21"/>
      <c r="P97" s="160" t="str">
        <f t="shared" si="9"/>
        <v/>
      </c>
      <c r="Q97" s="160">
        <f t="shared" si="10"/>
        <v>0</v>
      </c>
      <c r="R97" s="160" t="str">
        <f t="shared" si="11"/>
        <v/>
      </c>
      <c r="S97" s="160" t="str">
        <f t="shared" si="12"/>
        <v/>
      </c>
      <c r="T97" s="50" t="str">
        <f>IF($F97="","",IF(ISERROR(VLOOKUP(F97,PROVEEDORES!$D$8:$I$507,5,0)),1,VLOOKUP($F97,PROVEEDORES!$D$8:$I$507,5,0)))</f>
        <v/>
      </c>
    </row>
    <row r="98" spans="3:20" ht="17.45" customHeight="1" x14ac:dyDescent="0.25">
      <c r="C98" s="188"/>
      <c r="D98" s="189"/>
      <c r="E98" s="178"/>
      <c r="F98" s="178"/>
      <c r="G98" s="190">
        <f>DATOS!$E$13</f>
        <v>1</v>
      </c>
      <c r="H98" s="178"/>
      <c r="I98" s="191"/>
      <c r="J98" s="178"/>
      <c r="K98" s="178"/>
      <c r="L98" s="178"/>
      <c r="M98" s="178"/>
      <c r="N98" s="160" t="str">
        <f t="shared" si="8"/>
        <v/>
      </c>
      <c r="O98" s="21"/>
      <c r="P98" s="160" t="str">
        <f t="shared" si="9"/>
        <v/>
      </c>
      <c r="Q98" s="160">
        <f t="shared" si="10"/>
        <v>0</v>
      </c>
      <c r="R98" s="160" t="str">
        <f t="shared" si="11"/>
        <v/>
      </c>
      <c r="S98" s="160" t="str">
        <f t="shared" si="12"/>
        <v/>
      </c>
      <c r="T98" s="50" t="str">
        <f>IF($F98="","",IF(ISERROR(VLOOKUP(F98,PROVEEDORES!$D$8:$I$507,5,0)),1,VLOOKUP($F98,PROVEEDORES!$D$8:$I$507,5,0)))</f>
        <v/>
      </c>
    </row>
    <row r="99" spans="3:20" ht="17.45" customHeight="1" x14ac:dyDescent="0.25">
      <c r="C99" s="188"/>
      <c r="D99" s="189"/>
      <c r="E99" s="178"/>
      <c r="F99" s="178"/>
      <c r="G99" s="190">
        <f>DATOS!$E$13</f>
        <v>1</v>
      </c>
      <c r="H99" s="178"/>
      <c r="I99" s="191"/>
      <c r="J99" s="178"/>
      <c r="K99" s="178"/>
      <c r="L99" s="178"/>
      <c r="M99" s="178"/>
      <c r="N99" s="160" t="str">
        <f t="shared" si="8"/>
        <v/>
      </c>
      <c r="O99" s="21"/>
      <c r="P99" s="160" t="str">
        <f t="shared" si="9"/>
        <v/>
      </c>
      <c r="Q99" s="160">
        <f t="shared" si="10"/>
        <v>0</v>
      </c>
      <c r="R99" s="160" t="str">
        <f t="shared" si="11"/>
        <v/>
      </c>
      <c r="S99" s="160" t="str">
        <f t="shared" si="12"/>
        <v/>
      </c>
      <c r="T99" s="50" t="str">
        <f>IF($F99="","",IF(ISERROR(VLOOKUP(F99,PROVEEDORES!$D$8:$I$507,5,0)),1,VLOOKUP($F99,PROVEEDORES!$D$8:$I$507,5,0)))</f>
        <v/>
      </c>
    </row>
    <row r="100" spans="3:20" ht="17.45" customHeight="1" x14ac:dyDescent="0.25">
      <c r="C100" s="188"/>
      <c r="D100" s="189"/>
      <c r="E100" s="178"/>
      <c r="F100" s="178"/>
      <c r="G100" s="190">
        <f>DATOS!$E$13</f>
        <v>1</v>
      </c>
      <c r="H100" s="178"/>
      <c r="I100" s="191"/>
      <c r="J100" s="178"/>
      <c r="K100" s="178"/>
      <c r="L100" s="178"/>
      <c r="M100" s="178"/>
      <c r="N100" s="160" t="str">
        <f t="shared" si="8"/>
        <v/>
      </c>
      <c r="O100" s="21"/>
      <c r="P100" s="160" t="str">
        <f t="shared" si="9"/>
        <v/>
      </c>
      <c r="Q100" s="160">
        <f t="shared" si="10"/>
        <v>0</v>
      </c>
      <c r="R100" s="160" t="str">
        <f t="shared" si="11"/>
        <v/>
      </c>
      <c r="S100" s="160" t="str">
        <f t="shared" si="12"/>
        <v/>
      </c>
      <c r="T100" s="50" t="str">
        <f>IF($F100="","",IF(ISERROR(VLOOKUP(F100,PROVEEDORES!$D$8:$I$507,5,0)),1,VLOOKUP($F100,PROVEEDORES!$D$8:$I$507,5,0)))</f>
        <v/>
      </c>
    </row>
    <row r="101" spans="3:20" ht="17.45" customHeight="1" x14ac:dyDescent="0.25">
      <c r="C101" s="188"/>
      <c r="D101" s="189"/>
      <c r="E101" s="178"/>
      <c r="F101" s="178"/>
      <c r="G101" s="190">
        <f>DATOS!$E$13</f>
        <v>1</v>
      </c>
      <c r="H101" s="178"/>
      <c r="I101" s="191"/>
      <c r="J101" s="178"/>
      <c r="K101" s="178"/>
      <c r="L101" s="178"/>
      <c r="M101" s="178"/>
      <c r="N101" s="160" t="str">
        <f t="shared" si="8"/>
        <v/>
      </c>
      <c r="O101" s="21"/>
      <c r="P101" s="160" t="str">
        <f t="shared" si="9"/>
        <v/>
      </c>
      <c r="Q101" s="160">
        <f t="shared" si="10"/>
        <v>0</v>
      </c>
      <c r="R101" s="160" t="str">
        <f t="shared" si="11"/>
        <v/>
      </c>
      <c r="S101" s="160" t="str">
        <f t="shared" si="12"/>
        <v/>
      </c>
      <c r="T101" s="50" t="str">
        <f>IF($F101="","",IF(ISERROR(VLOOKUP(F101,PROVEEDORES!$D$8:$I$507,5,0)),1,VLOOKUP($F101,PROVEEDORES!$D$8:$I$507,5,0)))</f>
        <v/>
      </c>
    </row>
    <row r="102" spans="3:20" ht="17.45" customHeight="1" x14ac:dyDescent="0.25">
      <c r="C102" s="188"/>
      <c r="D102" s="189"/>
      <c r="E102" s="178"/>
      <c r="F102" s="178"/>
      <c r="G102" s="190">
        <f>DATOS!$E$13</f>
        <v>1</v>
      </c>
      <c r="H102" s="178"/>
      <c r="I102" s="191"/>
      <c r="J102" s="178"/>
      <c r="K102" s="178"/>
      <c r="L102" s="178"/>
      <c r="M102" s="178"/>
      <c r="N102" s="160" t="str">
        <f t="shared" si="8"/>
        <v/>
      </c>
      <c r="O102" s="21"/>
      <c r="P102" s="160" t="str">
        <f t="shared" si="9"/>
        <v/>
      </c>
      <c r="Q102" s="160">
        <f t="shared" si="10"/>
        <v>0</v>
      </c>
      <c r="R102" s="160" t="str">
        <f t="shared" si="11"/>
        <v/>
      </c>
      <c r="S102" s="160" t="str">
        <f t="shared" si="12"/>
        <v/>
      </c>
      <c r="T102" s="50" t="str">
        <f>IF($F102="","",IF(ISERROR(VLOOKUP(F102,PROVEEDORES!$D$8:$I$507,5,0)),1,VLOOKUP($F102,PROVEEDORES!$D$8:$I$507,5,0)))</f>
        <v/>
      </c>
    </row>
    <row r="103" spans="3:20" ht="17.45" customHeight="1" x14ac:dyDescent="0.25">
      <c r="C103" s="188"/>
      <c r="D103" s="189"/>
      <c r="E103" s="178"/>
      <c r="F103" s="178"/>
      <c r="G103" s="190">
        <f>DATOS!$E$13</f>
        <v>1</v>
      </c>
      <c r="H103" s="178"/>
      <c r="I103" s="191"/>
      <c r="J103" s="178"/>
      <c r="K103" s="178"/>
      <c r="L103" s="178"/>
      <c r="M103" s="178"/>
      <c r="N103" s="160" t="str">
        <f t="shared" si="8"/>
        <v/>
      </c>
      <c r="O103" s="21"/>
      <c r="P103" s="160" t="str">
        <f t="shared" si="9"/>
        <v/>
      </c>
      <c r="Q103" s="160">
        <f t="shared" si="10"/>
        <v>0</v>
      </c>
      <c r="R103" s="160" t="str">
        <f t="shared" si="11"/>
        <v/>
      </c>
      <c r="S103" s="160" t="str">
        <f t="shared" si="12"/>
        <v/>
      </c>
      <c r="T103" s="50" t="str">
        <f>IF($F103="","",IF(ISERROR(VLOOKUP(F103,PROVEEDORES!$D$8:$I$507,5,0)),1,VLOOKUP($F103,PROVEEDORES!$D$8:$I$507,5,0)))</f>
        <v/>
      </c>
    </row>
    <row r="104" spans="3:20" ht="17.45" customHeight="1" x14ac:dyDescent="0.25">
      <c r="C104" s="188"/>
      <c r="D104" s="189"/>
      <c r="E104" s="178"/>
      <c r="F104" s="178"/>
      <c r="G104" s="190">
        <f>DATOS!$E$13</f>
        <v>1</v>
      </c>
      <c r="H104" s="178"/>
      <c r="I104" s="191"/>
      <c r="J104" s="178"/>
      <c r="K104" s="178"/>
      <c r="L104" s="178"/>
      <c r="M104" s="178"/>
      <c r="N104" s="160" t="str">
        <f t="shared" si="8"/>
        <v/>
      </c>
      <c r="O104" s="21"/>
      <c r="P104" s="160" t="str">
        <f t="shared" si="9"/>
        <v/>
      </c>
      <c r="Q104" s="160">
        <f t="shared" si="10"/>
        <v>0</v>
      </c>
      <c r="R104" s="160" t="str">
        <f t="shared" si="11"/>
        <v/>
      </c>
      <c r="S104" s="160" t="str">
        <f t="shared" si="12"/>
        <v/>
      </c>
      <c r="T104" s="50" t="str">
        <f>IF($F104="","",IF(ISERROR(VLOOKUP(F104,PROVEEDORES!$D$8:$I$507,5,0)),1,VLOOKUP($F104,PROVEEDORES!$D$8:$I$507,5,0)))</f>
        <v/>
      </c>
    </row>
    <row r="105" spans="3:20" ht="17.45" customHeight="1" x14ac:dyDescent="0.25">
      <c r="C105" s="188"/>
      <c r="D105" s="189"/>
      <c r="E105" s="178"/>
      <c r="F105" s="178"/>
      <c r="G105" s="190">
        <f>DATOS!$E$13</f>
        <v>1</v>
      </c>
      <c r="H105" s="178"/>
      <c r="I105" s="191"/>
      <c r="J105" s="178"/>
      <c r="K105" s="178"/>
      <c r="L105" s="178"/>
      <c r="M105" s="178"/>
      <c r="N105" s="160" t="str">
        <f t="shared" si="8"/>
        <v/>
      </c>
      <c r="O105" s="21"/>
      <c r="P105" s="160" t="str">
        <f t="shared" si="9"/>
        <v/>
      </c>
      <c r="Q105" s="160">
        <f t="shared" si="10"/>
        <v>0</v>
      </c>
      <c r="R105" s="160" t="str">
        <f t="shared" si="11"/>
        <v/>
      </c>
      <c r="S105" s="160" t="str">
        <f t="shared" si="12"/>
        <v/>
      </c>
      <c r="T105" s="50" t="str">
        <f>IF($F105="","",IF(ISERROR(VLOOKUP(F105,PROVEEDORES!$D$8:$I$507,5,0)),1,VLOOKUP($F105,PROVEEDORES!$D$8:$I$507,5,0)))</f>
        <v/>
      </c>
    </row>
    <row r="106" spans="3:20" ht="17.45" customHeight="1" x14ac:dyDescent="0.25">
      <c r="C106" s="188"/>
      <c r="D106" s="189"/>
      <c r="E106" s="178"/>
      <c r="F106" s="178"/>
      <c r="G106" s="190">
        <f>DATOS!$E$13</f>
        <v>1</v>
      </c>
      <c r="H106" s="178"/>
      <c r="I106" s="191"/>
      <c r="J106" s="178"/>
      <c r="K106" s="178"/>
      <c r="L106" s="178"/>
      <c r="M106" s="178"/>
      <c r="N106" s="160" t="str">
        <f t="shared" si="8"/>
        <v/>
      </c>
      <c r="O106" s="21"/>
      <c r="P106" s="160" t="str">
        <f t="shared" si="9"/>
        <v/>
      </c>
      <c r="Q106" s="160">
        <f t="shared" si="10"/>
        <v>0</v>
      </c>
      <c r="R106" s="160" t="str">
        <f t="shared" si="11"/>
        <v/>
      </c>
      <c r="S106" s="160" t="str">
        <f t="shared" si="12"/>
        <v/>
      </c>
      <c r="T106" s="50" t="str">
        <f>IF($F106="","",IF(ISERROR(VLOOKUP(F106,PROVEEDORES!$D$8:$I$507,5,0)),1,VLOOKUP($F106,PROVEEDORES!$D$8:$I$507,5,0)))</f>
        <v/>
      </c>
    </row>
    <row r="107" spans="3:20" ht="17.45" customHeight="1" x14ac:dyDescent="0.25">
      <c r="C107" s="188"/>
      <c r="D107" s="189"/>
      <c r="E107" s="178"/>
      <c r="F107" s="178"/>
      <c r="G107" s="190">
        <f>DATOS!$E$13</f>
        <v>1</v>
      </c>
      <c r="H107" s="178"/>
      <c r="I107" s="191"/>
      <c r="J107" s="178"/>
      <c r="K107" s="178"/>
      <c r="L107" s="178"/>
      <c r="M107" s="178"/>
      <c r="N107" s="160" t="str">
        <f t="shared" si="8"/>
        <v/>
      </c>
      <c r="O107" s="21"/>
      <c r="P107" s="160" t="str">
        <f t="shared" si="9"/>
        <v/>
      </c>
      <c r="Q107" s="160">
        <f t="shared" si="10"/>
        <v>0</v>
      </c>
      <c r="R107" s="160" t="str">
        <f t="shared" si="11"/>
        <v/>
      </c>
      <c r="S107" s="160" t="str">
        <f t="shared" si="12"/>
        <v/>
      </c>
      <c r="T107" s="50" t="str">
        <f>IF($F107="","",IF(ISERROR(VLOOKUP(F107,PROVEEDORES!$D$8:$I$507,5,0)),1,VLOOKUP($F107,PROVEEDORES!$D$8:$I$507,5,0)))</f>
        <v/>
      </c>
    </row>
    <row r="108" spans="3:20" ht="17.45" customHeight="1" x14ac:dyDescent="0.25">
      <c r="C108" s="188"/>
      <c r="D108" s="189"/>
      <c r="E108" s="178"/>
      <c r="F108" s="178"/>
      <c r="G108" s="190">
        <f>DATOS!$E$13</f>
        <v>1</v>
      </c>
      <c r="H108" s="178"/>
      <c r="I108" s="191"/>
      <c r="J108" s="178"/>
      <c r="K108" s="178"/>
      <c r="L108" s="178"/>
      <c r="M108" s="178"/>
      <c r="N108" s="160" t="str">
        <f t="shared" si="8"/>
        <v/>
      </c>
      <c r="O108" s="21"/>
      <c r="P108" s="160" t="str">
        <f t="shared" si="9"/>
        <v/>
      </c>
      <c r="Q108" s="160">
        <f t="shared" si="10"/>
        <v>0</v>
      </c>
      <c r="R108" s="160" t="str">
        <f t="shared" si="11"/>
        <v/>
      </c>
      <c r="S108" s="160" t="str">
        <f t="shared" si="12"/>
        <v/>
      </c>
      <c r="T108" s="50" t="str">
        <f>IF($F108="","",IF(ISERROR(VLOOKUP(F108,PROVEEDORES!$D$8:$I$507,5,0)),1,VLOOKUP($F108,PROVEEDORES!$D$8:$I$507,5,0)))</f>
        <v/>
      </c>
    </row>
    <row r="109" spans="3:20" ht="17.45" customHeight="1" x14ac:dyDescent="0.25">
      <c r="C109" s="188"/>
      <c r="D109" s="189"/>
      <c r="E109" s="178"/>
      <c r="F109" s="178"/>
      <c r="G109" s="190">
        <f>DATOS!$E$13</f>
        <v>1</v>
      </c>
      <c r="H109" s="178"/>
      <c r="I109" s="191"/>
      <c r="J109" s="178"/>
      <c r="K109" s="178"/>
      <c r="L109" s="178"/>
      <c r="M109" s="178"/>
      <c r="N109" s="160" t="str">
        <f t="shared" si="8"/>
        <v/>
      </c>
      <c r="O109" s="21"/>
      <c r="P109" s="160" t="str">
        <f t="shared" si="9"/>
        <v/>
      </c>
      <c r="Q109" s="160">
        <f t="shared" si="10"/>
        <v>0</v>
      </c>
      <c r="R109" s="160" t="str">
        <f t="shared" si="11"/>
        <v/>
      </c>
      <c r="S109" s="160" t="str">
        <f t="shared" si="12"/>
        <v/>
      </c>
      <c r="T109" s="50" t="str">
        <f>IF($F109="","",IF(ISERROR(VLOOKUP(F109,PROVEEDORES!$D$8:$I$507,5,0)),1,VLOOKUP($F109,PROVEEDORES!$D$8:$I$507,5,0)))</f>
        <v/>
      </c>
    </row>
    <row r="110" spans="3:20" ht="17.45" customHeight="1" x14ac:dyDescent="0.25">
      <c r="C110" s="188"/>
      <c r="D110" s="189"/>
      <c r="E110" s="178"/>
      <c r="F110" s="178"/>
      <c r="G110" s="190">
        <f>DATOS!$E$13</f>
        <v>1</v>
      </c>
      <c r="H110" s="178"/>
      <c r="I110" s="191"/>
      <c r="J110" s="178"/>
      <c r="K110" s="178"/>
      <c r="L110" s="178"/>
      <c r="M110" s="178"/>
      <c r="N110" s="160" t="str">
        <f t="shared" si="8"/>
        <v/>
      </c>
      <c r="O110" s="21"/>
      <c r="P110" s="160" t="str">
        <f t="shared" si="9"/>
        <v/>
      </c>
      <c r="Q110" s="160">
        <f t="shared" si="10"/>
        <v>0</v>
      </c>
      <c r="R110" s="160" t="str">
        <f t="shared" si="11"/>
        <v/>
      </c>
      <c r="S110" s="160" t="str">
        <f t="shared" si="12"/>
        <v/>
      </c>
      <c r="T110" s="50" t="str">
        <f>IF($F110="","",IF(ISERROR(VLOOKUP(F110,PROVEEDORES!$D$8:$I$507,5,0)),1,VLOOKUP($F110,PROVEEDORES!$D$8:$I$507,5,0)))</f>
        <v/>
      </c>
    </row>
    <row r="111" spans="3:20" ht="17.45" customHeight="1" x14ac:dyDescent="0.25">
      <c r="C111" s="188"/>
      <c r="D111" s="189"/>
      <c r="E111" s="178"/>
      <c r="F111" s="178"/>
      <c r="G111" s="190">
        <f>DATOS!$E$13</f>
        <v>1</v>
      </c>
      <c r="H111" s="178"/>
      <c r="I111" s="191"/>
      <c r="J111" s="178"/>
      <c r="K111" s="178"/>
      <c r="L111" s="178"/>
      <c r="M111" s="178"/>
      <c r="N111" s="160" t="str">
        <f t="shared" si="8"/>
        <v/>
      </c>
      <c r="O111" s="21"/>
      <c r="P111" s="160" t="str">
        <f t="shared" si="9"/>
        <v/>
      </c>
      <c r="Q111" s="160">
        <f t="shared" si="10"/>
        <v>0</v>
      </c>
      <c r="R111" s="160" t="str">
        <f t="shared" si="11"/>
        <v/>
      </c>
      <c r="S111" s="160" t="str">
        <f t="shared" si="12"/>
        <v/>
      </c>
      <c r="T111" s="50" t="str">
        <f>IF($F111="","",IF(ISERROR(VLOOKUP(F111,PROVEEDORES!$D$8:$I$507,5,0)),1,VLOOKUP($F111,PROVEEDORES!$D$8:$I$507,5,0)))</f>
        <v/>
      </c>
    </row>
    <row r="112" spans="3:20" ht="17.45" customHeight="1" x14ac:dyDescent="0.25">
      <c r="C112" s="188"/>
      <c r="D112" s="189"/>
      <c r="E112" s="178"/>
      <c r="F112" s="178"/>
      <c r="G112" s="190">
        <f>DATOS!$E$13</f>
        <v>1</v>
      </c>
      <c r="H112" s="178"/>
      <c r="I112" s="191"/>
      <c r="J112" s="178"/>
      <c r="K112" s="178"/>
      <c r="L112" s="178"/>
      <c r="M112" s="178"/>
      <c r="N112" s="160" t="str">
        <f t="shared" si="8"/>
        <v/>
      </c>
      <c r="O112" s="21"/>
      <c r="P112" s="160" t="str">
        <f t="shared" si="9"/>
        <v/>
      </c>
      <c r="Q112" s="160">
        <f t="shared" si="10"/>
        <v>0</v>
      </c>
      <c r="R112" s="160" t="str">
        <f t="shared" si="11"/>
        <v/>
      </c>
      <c r="S112" s="160" t="str">
        <f t="shared" si="12"/>
        <v/>
      </c>
      <c r="T112" s="50" t="str">
        <f>IF($F112="","",IF(ISERROR(VLOOKUP(F112,PROVEEDORES!$D$8:$I$507,5,0)),1,VLOOKUP($F112,PROVEEDORES!$D$8:$I$507,5,0)))</f>
        <v/>
      </c>
    </row>
    <row r="113" spans="3:20" ht="17.45" customHeight="1" x14ac:dyDescent="0.25">
      <c r="C113" s="188"/>
      <c r="D113" s="189"/>
      <c r="E113" s="178"/>
      <c r="F113" s="178"/>
      <c r="G113" s="190">
        <f>DATOS!$E$13</f>
        <v>1</v>
      </c>
      <c r="H113" s="178"/>
      <c r="I113" s="191"/>
      <c r="J113" s="178"/>
      <c r="K113" s="178"/>
      <c r="L113" s="178"/>
      <c r="M113" s="178"/>
      <c r="N113" s="160" t="str">
        <f t="shared" si="8"/>
        <v/>
      </c>
      <c r="O113" s="21"/>
      <c r="P113" s="160" t="str">
        <f t="shared" si="9"/>
        <v/>
      </c>
      <c r="Q113" s="160">
        <f t="shared" si="10"/>
        <v>0</v>
      </c>
      <c r="R113" s="160" t="str">
        <f t="shared" si="11"/>
        <v/>
      </c>
      <c r="S113" s="160" t="str">
        <f t="shared" si="12"/>
        <v/>
      </c>
      <c r="T113" s="50" t="str">
        <f>IF($F113="","",IF(ISERROR(VLOOKUP(F113,PROVEEDORES!$D$8:$I$507,5,0)),1,VLOOKUP($F113,PROVEEDORES!$D$8:$I$507,5,0)))</f>
        <v/>
      </c>
    </row>
    <row r="114" spans="3:20" ht="17.45" customHeight="1" x14ac:dyDescent="0.25">
      <c r="C114" s="188"/>
      <c r="D114" s="189"/>
      <c r="E114" s="178"/>
      <c r="F114" s="178"/>
      <c r="G114" s="190">
        <f>DATOS!$E$13</f>
        <v>1</v>
      </c>
      <c r="H114" s="178"/>
      <c r="I114" s="191"/>
      <c r="J114" s="178"/>
      <c r="K114" s="178"/>
      <c r="L114" s="178"/>
      <c r="M114" s="178"/>
      <c r="N114" s="160" t="str">
        <f t="shared" si="8"/>
        <v/>
      </c>
      <c r="O114" s="21"/>
      <c r="P114" s="160" t="str">
        <f t="shared" si="9"/>
        <v/>
      </c>
      <c r="Q114" s="160">
        <f t="shared" si="10"/>
        <v>0</v>
      </c>
      <c r="R114" s="160" t="str">
        <f t="shared" si="11"/>
        <v/>
      </c>
      <c r="S114" s="160" t="str">
        <f t="shared" si="12"/>
        <v/>
      </c>
      <c r="T114" s="50" t="str">
        <f>IF($F114="","",IF(ISERROR(VLOOKUP(F114,PROVEEDORES!$D$8:$I$507,5,0)),1,VLOOKUP($F114,PROVEEDORES!$D$8:$I$507,5,0)))</f>
        <v/>
      </c>
    </row>
    <row r="115" spans="3:20" ht="17.45" customHeight="1" x14ac:dyDescent="0.25">
      <c r="C115" s="188"/>
      <c r="D115" s="189"/>
      <c r="E115" s="178"/>
      <c r="F115" s="178"/>
      <c r="G115" s="190">
        <f>DATOS!$E$13</f>
        <v>1</v>
      </c>
      <c r="H115" s="178"/>
      <c r="I115" s="191"/>
      <c r="J115" s="178"/>
      <c r="K115" s="178"/>
      <c r="L115" s="178"/>
      <c r="M115" s="178"/>
      <c r="N115" s="160" t="str">
        <f t="shared" si="8"/>
        <v/>
      </c>
      <c r="O115" s="21"/>
      <c r="P115" s="160" t="str">
        <f t="shared" si="9"/>
        <v/>
      </c>
      <c r="Q115" s="160">
        <f t="shared" si="10"/>
        <v>0</v>
      </c>
      <c r="R115" s="160" t="str">
        <f t="shared" si="11"/>
        <v/>
      </c>
      <c r="S115" s="160" t="str">
        <f t="shared" si="12"/>
        <v/>
      </c>
      <c r="T115" s="50" t="str">
        <f>IF($F115="","",IF(ISERROR(VLOOKUP(F115,PROVEEDORES!$D$8:$I$507,5,0)),1,VLOOKUP($F115,PROVEEDORES!$D$8:$I$507,5,0)))</f>
        <v/>
      </c>
    </row>
    <row r="116" spans="3:20" ht="17.45" customHeight="1" x14ac:dyDescent="0.25">
      <c r="C116" s="188"/>
      <c r="D116" s="189"/>
      <c r="E116" s="178"/>
      <c r="F116" s="178"/>
      <c r="G116" s="190">
        <f>DATOS!$E$13</f>
        <v>1</v>
      </c>
      <c r="H116" s="178"/>
      <c r="I116" s="191"/>
      <c r="J116" s="178"/>
      <c r="K116" s="178"/>
      <c r="L116" s="178"/>
      <c r="M116" s="178"/>
      <c r="N116" s="160" t="str">
        <f t="shared" si="8"/>
        <v/>
      </c>
      <c r="O116" s="21"/>
      <c r="P116" s="160" t="str">
        <f t="shared" si="9"/>
        <v/>
      </c>
      <c r="Q116" s="160">
        <f t="shared" si="10"/>
        <v>0</v>
      </c>
      <c r="R116" s="160" t="str">
        <f t="shared" si="11"/>
        <v/>
      </c>
      <c r="S116" s="160" t="str">
        <f t="shared" si="12"/>
        <v/>
      </c>
      <c r="T116" s="50" t="str">
        <f>IF($F116="","",IF(ISERROR(VLOOKUP(F116,PROVEEDORES!$D$8:$I$507,5,0)),1,VLOOKUP($F116,PROVEEDORES!$D$8:$I$507,5,0)))</f>
        <v/>
      </c>
    </row>
    <row r="117" spans="3:20" ht="17.45" customHeight="1" x14ac:dyDescent="0.25">
      <c r="C117" s="188"/>
      <c r="D117" s="189"/>
      <c r="E117" s="178"/>
      <c r="F117" s="178"/>
      <c r="G117" s="190">
        <f>DATOS!$E$13</f>
        <v>1</v>
      </c>
      <c r="H117" s="178"/>
      <c r="I117" s="191"/>
      <c r="J117" s="178"/>
      <c r="K117" s="178"/>
      <c r="L117" s="178"/>
      <c r="M117" s="178"/>
      <c r="N117" s="160" t="str">
        <f t="shared" si="8"/>
        <v/>
      </c>
      <c r="O117" s="21"/>
      <c r="P117" s="160" t="str">
        <f t="shared" si="9"/>
        <v/>
      </c>
      <c r="Q117" s="160">
        <f t="shared" si="10"/>
        <v>0</v>
      </c>
      <c r="R117" s="160" t="str">
        <f t="shared" si="11"/>
        <v/>
      </c>
      <c r="S117" s="160" t="str">
        <f t="shared" si="12"/>
        <v/>
      </c>
      <c r="T117" s="50" t="str">
        <f>IF($F117="","",IF(ISERROR(VLOOKUP(F117,PROVEEDORES!$D$8:$I$507,5,0)),1,VLOOKUP($F117,PROVEEDORES!$D$8:$I$507,5,0)))</f>
        <v/>
      </c>
    </row>
    <row r="118" spans="3:20" ht="17.45" customHeight="1" x14ac:dyDescent="0.25">
      <c r="C118" s="188"/>
      <c r="D118" s="189"/>
      <c r="E118" s="178"/>
      <c r="F118" s="178"/>
      <c r="G118" s="190">
        <f>DATOS!$E$13</f>
        <v>1</v>
      </c>
      <c r="H118" s="178"/>
      <c r="I118" s="191"/>
      <c r="J118" s="178"/>
      <c r="K118" s="178"/>
      <c r="L118" s="178"/>
      <c r="M118" s="178"/>
      <c r="N118" s="160" t="str">
        <f t="shared" si="8"/>
        <v/>
      </c>
      <c r="O118" s="21"/>
      <c r="P118" s="160" t="str">
        <f t="shared" si="9"/>
        <v/>
      </c>
      <c r="Q118" s="160">
        <f t="shared" si="10"/>
        <v>0</v>
      </c>
      <c r="R118" s="160" t="str">
        <f t="shared" si="11"/>
        <v/>
      </c>
      <c r="S118" s="160" t="str">
        <f t="shared" si="12"/>
        <v/>
      </c>
      <c r="T118" s="50" t="str">
        <f>IF($F118="","",IF(ISERROR(VLOOKUP(F118,PROVEEDORES!$D$8:$I$507,5,0)),1,VLOOKUP($F118,PROVEEDORES!$D$8:$I$507,5,0)))</f>
        <v/>
      </c>
    </row>
    <row r="119" spans="3:20" ht="17.45" customHeight="1" x14ac:dyDescent="0.25">
      <c r="C119" s="188"/>
      <c r="D119" s="189"/>
      <c r="E119" s="178"/>
      <c r="F119" s="178"/>
      <c r="G119" s="190">
        <f>DATOS!$E$13</f>
        <v>1</v>
      </c>
      <c r="H119" s="178"/>
      <c r="I119" s="191"/>
      <c r="J119" s="178"/>
      <c r="K119" s="178"/>
      <c r="L119" s="178"/>
      <c r="M119" s="178"/>
      <c r="N119" s="160" t="str">
        <f t="shared" si="8"/>
        <v/>
      </c>
      <c r="O119" s="21"/>
      <c r="P119" s="160" t="str">
        <f t="shared" si="9"/>
        <v/>
      </c>
      <c r="Q119" s="160">
        <f t="shared" si="10"/>
        <v>0</v>
      </c>
      <c r="R119" s="160" t="str">
        <f t="shared" si="11"/>
        <v/>
      </c>
      <c r="S119" s="160" t="str">
        <f t="shared" si="12"/>
        <v/>
      </c>
      <c r="T119" s="50" t="str">
        <f>IF($F119="","",IF(ISERROR(VLOOKUP(F119,PROVEEDORES!$D$8:$I$507,5,0)),1,VLOOKUP($F119,PROVEEDORES!$D$8:$I$507,5,0)))</f>
        <v/>
      </c>
    </row>
    <row r="120" spans="3:20" ht="17.45" customHeight="1" x14ac:dyDescent="0.25">
      <c r="C120" s="188"/>
      <c r="D120" s="189"/>
      <c r="E120" s="178"/>
      <c r="F120" s="178"/>
      <c r="G120" s="190">
        <f>DATOS!$E$13</f>
        <v>1</v>
      </c>
      <c r="H120" s="178"/>
      <c r="I120" s="191"/>
      <c r="J120" s="178"/>
      <c r="K120" s="178"/>
      <c r="L120" s="178"/>
      <c r="M120" s="178"/>
      <c r="N120" s="160" t="str">
        <f t="shared" si="8"/>
        <v/>
      </c>
      <c r="O120" s="21"/>
      <c r="P120" s="160" t="str">
        <f t="shared" si="9"/>
        <v/>
      </c>
      <c r="Q120" s="160">
        <f t="shared" si="10"/>
        <v>0</v>
      </c>
      <c r="R120" s="160" t="str">
        <f t="shared" si="11"/>
        <v/>
      </c>
      <c r="S120" s="160" t="str">
        <f t="shared" si="12"/>
        <v/>
      </c>
      <c r="T120" s="50" t="str">
        <f>IF($F120="","",IF(ISERROR(VLOOKUP(F120,PROVEEDORES!$D$8:$I$507,5,0)),1,VLOOKUP($F120,PROVEEDORES!$D$8:$I$507,5,0)))</f>
        <v/>
      </c>
    </row>
    <row r="121" spans="3:20" ht="17.45" customHeight="1" x14ac:dyDescent="0.25">
      <c r="C121" s="188"/>
      <c r="D121" s="189"/>
      <c r="E121" s="178"/>
      <c r="F121" s="178"/>
      <c r="G121" s="190">
        <f>DATOS!$E$13</f>
        <v>1</v>
      </c>
      <c r="H121" s="178"/>
      <c r="I121" s="191"/>
      <c r="J121" s="178"/>
      <c r="K121" s="178"/>
      <c r="L121" s="178"/>
      <c r="M121" s="178"/>
      <c r="N121" s="160" t="str">
        <f t="shared" si="8"/>
        <v/>
      </c>
      <c r="O121" s="21"/>
      <c r="P121" s="160" t="str">
        <f t="shared" si="9"/>
        <v/>
      </c>
      <c r="Q121" s="160">
        <f t="shared" si="10"/>
        <v>0</v>
      </c>
      <c r="R121" s="160" t="str">
        <f t="shared" si="11"/>
        <v/>
      </c>
      <c r="S121" s="160" t="str">
        <f t="shared" si="12"/>
        <v/>
      </c>
      <c r="T121" s="50" t="str">
        <f>IF($F121="","",IF(ISERROR(VLOOKUP(F121,PROVEEDORES!$D$8:$I$507,5,0)),1,VLOOKUP($F121,PROVEEDORES!$D$8:$I$507,5,0)))</f>
        <v/>
      </c>
    </row>
    <row r="122" spans="3:20" ht="17.45" customHeight="1" x14ac:dyDescent="0.25">
      <c r="C122" s="188"/>
      <c r="D122" s="189"/>
      <c r="E122" s="178"/>
      <c r="F122" s="178"/>
      <c r="G122" s="190">
        <f>DATOS!$E$13</f>
        <v>1</v>
      </c>
      <c r="H122" s="178"/>
      <c r="I122" s="191"/>
      <c r="J122" s="178"/>
      <c r="K122" s="178"/>
      <c r="L122" s="178"/>
      <c r="M122" s="178"/>
      <c r="N122" s="160" t="str">
        <f t="shared" si="8"/>
        <v/>
      </c>
      <c r="O122" s="21"/>
      <c r="P122" s="160" t="str">
        <f t="shared" si="9"/>
        <v/>
      </c>
      <c r="Q122" s="160">
        <f t="shared" si="10"/>
        <v>0</v>
      </c>
      <c r="R122" s="160" t="str">
        <f t="shared" si="11"/>
        <v/>
      </c>
      <c r="S122" s="160" t="str">
        <f t="shared" si="12"/>
        <v/>
      </c>
      <c r="T122" s="50" t="str">
        <f>IF($F122="","",IF(ISERROR(VLOOKUP(F122,PROVEEDORES!$D$8:$I$507,5,0)),1,VLOOKUP($F122,PROVEEDORES!$D$8:$I$507,5,0)))</f>
        <v/>
      </c>
    </row>
    <row r="123" spans="3:20" ht="17.45" customHeight="1" x14ac:dyDescent="0.25">
      <c r="C123" s="188"/>
      <c r="D123" s="189"/>
      <c r="E123" s="178"/>
      <c r="F123" s="178"/>
      <c r="G123" s="190">
        <f>DATOS!$E$13</f>
        <v>1</v>
      </c>
      <c r="H123" s="178"/>
      <c r="I123" s="191"/>
      <c r="J123" s="178"/>
      <c r="K123" s="178"/>
      <c r="L123" s="178"/>
      <c r="M123" s="178"/>
      <c r="N123" s="160" t="str">
        <f t="shared" si="8"/>
        <v/>
      </c>
      <c r="O123" s="21"/>
      <c r="P123" s="160" t="str">
        <f t="shared" si="9"/>
        <v/>
      </c>
      <c r="Q123" s="160">
        <f t="shared" si="10"/>
        <v>0</v>
      </c>
      <c r="R123" s="160" t="str">
        <f t="shared" si="11"/>
        <v/>
      </c>
      <c r="S123" s="160" t="str">
        <f t="shared" si="12"/>
        <v/>
      </c>
      <c r="T123" s="50" t="str">
        <f>IF($F123="","",IF(ISERROR(VLOOKUP(F123,PROVEEDORES!$D$8:$I$507,5,0)),1,VLOOKUP($F123,PROVEEDORES!$D$8:$I$507,5,0)))</f>
        <v/>
      </c>
    </row>
    <row r="124" spans="3:20" ht="17.45" customHeight="1" x14ac:dyDescent="0.25">
      <c r="C124" s="188"/>
      <c r="D124" s="189"/>
      <c r="E124" s="178"/>
      <c r="F124" s="178"/>
      <c r="G124" s="190">
        <f>DATOS!$E$13</f>
        <v>1</v>
      </c>
      <c r="H124" s="178"/>
      <c r="I124" s="191"/>
      <c r="J124" s="178"/>
      <c r="K124" s="178"/>
      <c r="L124" s="178"/>
      <c r="M124" s="178"/>
      <c r="N124" s="160" t="str">
        <f t="shared" si="8"/>
        <v/>
      </c>
      <c r="O124" s="21"/>
      <c r="P124" s="160" t="str">
        <f t="shared" si="9"/>
        <v/>
      </c>
      <c r="Q124" s="160">
        <f t="shared" si="10"/>
        <v>0</v>
      </c>
      <c r="R124" s="160" t="str">
        <f t="shared" si="11"/>
        <v/>
      </c>
      <c r="S124" s="160" t="str">
        <f t="shared" si="12"/>
        <v/>
      </c>
      <c r="T124" s="50" t="str">
        <f>IF($F124="","",IF(ISERROR(VLOOKUP(F124,PROVEEDORES!$D$8:$I$507,5,0)),1,VLOOKUP($F124,PROVEEDORES!$D$8:$I$507,5,0)))</f>
        <v/>
      </c>
    </row>
    <row r="125" spans="3:20" ht="17.45" customHeight="1" x14ac:dyDescent="0.25">
      <c r="C125" s="188"/>
      <c r="D125" s="189"/>
      <c r="E125" s="178"/>
      <c r="F125" s="178"/>
      <c r="G125" s="190">
        <f>DATOS!$E$13</f>
        <v>1</v>
      </c>
      <c r="H125" s="178"/>
      <c r="I125" s="191"/>
      <c r="J125" s="178"/>
      <c r="K125" s="178"/>
      <c r="L125" s="178"/>
      <c r="M125" s="178"/>
      <c r="N125" s="160" t="str">
        <f t="shared" si="8"/>
        <v/>
      </c>
      <c r="O125" s="21"/>
      <c r="P125" s="160" t="str">
        <f t="shared" si="9"/>
        <v/>
      </c>
      <c r="Q125" s="160">
        <f t="shared" si="10"/>
        <v>0</v>
      </c>
      <c r="R125" s="160" t="str">
        <f t="shared" si="11"/>
        <v/>
      </c>
      <c r="S125" s="160" t="str">
        <f t="shared" si="12"/>
        <v/>
      </c>
      <c r="T125" s="50" t="str">
        <f>IF($F125="","",IF(ISERROR(VLOOKUP(F125,PROVEEDORES!$D$8:$I$507,5,0)),1,VLOOKUP($F125,PROVEEDORES!$D$8:$I$507,5,0)))</f>
        <v/>
      </c>
    </row>
    <row r="126" spans="3:20" ht="17.45" customHeight="1" x14ac:dyDescent="0.25">
      <c r="C126" s="188"/>
      <c r="D126" s="189"/>
      <c r="E126" s="178"/>
      <c r="F126" s="178"/>
      <c r="G126" s="190">
        <f>DATOS!$E$13</f>
        <v>1</v>
      </c>
      <c r="H126" s="178"/>
      <c r="I126" s="191"/>
      <c r="J126" s="178"/>
      <c r="K126" s="178"/>
      <c r="L126" s="178"/>
      <c r="M126" s="178"/>
      <c r="N126" s="160" t="str">
        <f t="shared" si="8"/>
        <v/>
      </c>
      <c r="O126" s="21"/>
      <c r="P126" s="160" t="str">
        <f t="shared" si="9"/>
        <v/>
      </c>
      <c r="Q126" s="160">
        <f t="shared" si="10"/>
        <v>0</v>
      </c>
      <c r="R126" s="160" t="str">
        <f t="shared" si="11"/>
        <v/>
      </c>
      <c r="S126" s="160" t="str">
        <f t="shared" si="12"/>
        <v/>
      </c>
      <c r="T126" s="50" t="str">
        <f>IF($F126="","",IF(ISERROR(VLOOKUP(F126,PROVEEDORES!$D$8:$I$507,5,0)),1,VLOOKUP($F126,PROVEEDORES!$D$8:$I$507,5,0)))</f>
        <v/>
      </c>
    </row>
    <row r="127" spans="3:20" ht="17.45" customHeight="1" x14ac:dyDescent="0.25">
      <c r="C127" s="188"/>
      <c r="D127" s="189"/>
      <c r="E127" s="178"/>
      <c r="F127" s="178"/>
      <c r="G127" s="190">
        <f>DATOS!$E$13</f>
        <v>1</v>
      </c>
      <c r="H127" s="178"/>
      <c r="I127" s="191"/>
      <c r="J127" s="178"/>
      <c r="K127" s="178"/>
      <c r="L127" s="178"/>
      <c r="M127" s="178"/>
      <c r="N127" s="160" t="str">
        <f t="shared" si="8"/>
        <v/>
      </c>
      <c r="O127" s="21"/>
      <c r="P127" s="160" t="str">
        <f t="shared" si="9"/>
        <v/>
      </c>
      <c r="Q127" s="160">
        <f t="shared" si="10"/>
        <v>0</v>
      </c>
      <c r="R127" s="160" t="str">
        <f t="shared" si="11"/>
        <v/>
      </c>
      <c r="S127" s="160" t="str">
        <f t="shared" si="12"/>
        <v/>
      </c>
      <c r="T127" s="50" t="str">
        <f>IF($F127="","",IF(ISERROR(VLOOKUP(F127,PROVEEDORES!$D$8:$I$507,5,0)),1,VLOOKUP($F127,PROVEEDORES!$D$8:$I$507,5,0)))</f>
        <v/>
      </c>
    </row>
    <row r="128" spans="3:20" ht="17.45" customHeight="1" x14ac:dyDescent="0.25">
      <c r="C128" s="188"/>
      <c r="D128" s="189"/>
      <c r="E128" s="178"/>
      <c r="F128" s="178"/>
      <c r="G128" s="190">
        <f>DATOS!$E$13</f>
        <v>1</v>
      </c>
      <c r="H128" s="178"/>
      <c r="I128" s="191"/>
      <c r="J128" s="178"/>
      <c r="K128" s="178"/>
      <c r="L128" s="178"/>
      <c r="M128" s="178"/>
      <c r="N128" s="160" t="str">
        <f t="shared" si="8"/>
        <v/>
      </c>
      <c r="O128" s="21"/>
      <c r="P128" s="160" t="str">
        <f t="shared" si="9"/>
        <v/>
      </c>
      <c r="Q128" s="160">
        <f t="shared" si="10"/>
        <v>0</v>
      </c>
      <c r="R128" s="160" t="str">
        <f t="shared" si="11"/>
        <v/>
      </c>
      <c r="S128" s="160" t="str">
        <f t="shared" si="12"/>
        <v/>
      </c>
      <c r="T128" s="50" t="str">
        <f>IF($F128="","",IF(ISERROR(VLOOKUP(F128,PROVEEDORES!$D$8:$I$507,5,0)),1,VLOOKUP($F128,PROVEEDORES!$D$8:$I$507,5,0)))</f>
        <v/>
      </c>
    </row>
    <row r="129" spans="3:20" ht="17.45" customHeight="1" x14ac:dyDescent="0.25">
      <c r="C129" s="188"/>
      <c r="D129" s="189"/>
      <c r="E129" s="178"/>
      <c r="F129" s="178"/>
      <c r="G129" s="190">
        <f>DATOS!$E$13</f>
        <v>1</v>
      </c>
      <c r="H129" s="178"/>
      <c r="I129" s="191"/>
      <c r="J129" s="178"/>
      <c r="K129" s="178"/>
      <c r="L129" s="178"/>
      <c r="M129" s="178"/>
      <c r="N129" s="160" t="str">
        <f t="shared" si="8"/>
        <v/>
      </c>
      <c r="O129" s="21"/>
      <c r="P129" s="160" t="str">
        <f t="shared" si="9"/>
        <v/>
      </c>
      <c r="Q129" s="160">
        <f t="shared" si="10"/>
        <v>0</v>
      </c>
      <c r="R129" s="160" t="str">
        <f t="shared" si="11"/>
        <v/>
      </c>
      <c r="S129" s="160" t="str">
        <f t="shared" si="12"/>
        <v/>
      </c>
      <c r="T129" s="50" t="str">
        <f>IF($F129="","",IF(ISERROR(VLOOKUP(F129,PROVEEDORES!$D$8:$I$507,5,0)),1,VLOOKUP($F129,PROVEEDORES!$D$8:$I$507,5,0)))</f>
        <v/>
      </c>
    </row>
    <row r="130" spans="3:20" ht="17.45" customHeight="1" x14ac:dyDescent="0.25">
      <c r="C130" s="188"/>
      <c r="D130" s="189"/>
      <c r="E130" s="178"/>
      <c r="F130" s="178"/>
      <c r="G130" s="190">
        <f>DATOS!$E$13</f>
        <v>1</v>
      </c>
      <c r="H130" s="178"/>
      <c r="I130" s="191"/>
      <c r="J130" s="178"/>
      <c r="K130" s="178"/>
      <c r="L130" s="178"/>
      <c r="M130" s="178"/>
      <c r="N130" s="160" t="str">
        <f t="shared" si="8"/>
        <v/>
      </c>
      <c r="O130" s="21"/>
      <c r="P130" s="160" t="str">
        <f t="shared" si="9"/>
        <v/>
      </c>
      <c r="Q130" s="160">
        <f t="shared" si="10"/>
        <v>0</v>
      </c>
      <c r="R130" s="160" t="str">
        <f t="shared" si="11"/>
        <v/>
      </c>
      <c r="S130" s="160" t="str">
        <f t="shared" si="12"/>
        <v/>
      </c>
      <c r="T130" s="50" t="str">
        <f>IF($F130="","",IF(ISERROR(VLOOKUP(F130,PROVEEDORES!$D$8:$I$507,5,0)),1,VLOOKUP($F130,PROVEEDORES!$D$8:$I$507,5,0)))</f>
        <v/>
      </c>
    </row>
    <row r="131" spans="3:20" ht="17.45" customHeight="1" x14ac:dyDescent="0.25">
      <c r="C131" s="188"/>
      <c r="D131" s="189"/>
      <c r="E131" s="178"/>
      <c r="F131" s="178"/>
      <c r="G131" s="190">
        <f>DATOS!$E$13</f>
        <v>1</v>
      </c>
      <c r="H131" s="178"/>
      <c r="I131" s="191"/>
      <c r="J131" s="178"/>
      <c r="K131" s="178"/>
      <c r="L131" s="178"/>
      <c r="M131" s="178"/>
      <c r="N131" s="160" t="str">
        <f t="shared" si="8"/>
        <v/>
      </c>
      <c r="O131" s="21"/>
      <c r="P131" s="160" t="str">
        <f t="shared" si="9"/>
        <v/>
      </c>
      <c r="Q131" s="160">
        <f t="shared" si="10"/>
        <v>0</v>
      </c>
      <c r="R131" s="160" t="str">
        <f t="shared" si="11"/>
        <v/>
      </c>
      <c r="S131" s="160" t="str">
        <f t="shared" si="12"/>
        <v/>
      </c>
      <c r="T131" s="50" t="str">
        <f>IF($F131="","",IF(ISERROR(VLOOKUP(F131,PROVEEDORES!$D$8:$I$507,5,0)),1,VLOOKUP($F131,PROVEEDORES!$D$8:$I$507,5,0)))</f>
        <v/>
      </c>
    </row>
    <row r="132" spans="3:20" ht="17.45" customHeight="1" x14ac:dyDescent="0.25">
      <c r="C132" s="188"/>
      <c r="D132" s="189"/>
      <c r="E132" s="178"/>
      <c r="F132" s="178"/>
      <c r="G132" s="190">
        <f>DATOS!$E$13</f>
        <v>1</v>
      </c>
      <c r="H132" s="178"/>
      <c r="I132" s="191"/>
      <c r="J132" s="178"/>
      <c r="K132" s="178"/>
      <c r="L132" s="178"/>
      <c r="M132" s="178"/>
      <c r="N132" s="160" t="str">
        <f t="shared" si="8"/>
        <v/>
      </c>
      <c r="O132" s="21"/>
      <c r="P132" s="160" t="str">
        <f t="shared" si="9"/>
        <v/>
      </c>
      <c r="Q132" s="160">
        <f t="shared" si="10"/>
        <v>0</v>
      </c>
      <c r="R132" s="160" t="str">
        <f t="shared" si="11"/>
        <v/>
      </c>
      <c r="S132" s="160" t="str">
        <f t="shared" si="12"/>
        <v/>
      </c>
      <c r="T132" s="50" t="str">
        <f>IF($F132="","",IF(ISERROR(VLOOKUP(F132,PROVEEDORES!$D$8:$I$507,5,0)),1,VLOOKUP($F132,PROVEEDORES!$D$8:$I$507,5,0)))</f>
        <v/>
      </c>
    </row>
    <row r="133" spans="3:20" ht="17.45" customHeight="1" x14ac:dyDescent="0.25">
      <c r="C133" s="188"/>
      <c r="D133" s="189"/>
      <c r="E133" s="178"/>
      <c r="F133" s="178"/>
      <c r="G133" s="190">
        <f>DATOS!$E$13</f>
        <v>1</v>
      </c>
      <c r="H133" s="178"/>
      <c r="I133" s="191"/>
      <c r="J133" s="178"/>
      <c r="K133" s="178"/>
      <c r="L133" s="178"/>
      <c r="M133" s="178"/>
      <c r="N133" s="160" t="str">
        <f t="shared" si="8"/>
        <v/>
      </c>
      <c r="O133" s="21"/>
      <c r="P133" s="160" t="str">
        <f t="shared" si="9"/>
        <v/>
      </c>
      <c r="Q133" s="160">
        <f t="shared" si="10"/>
        <v>0</v>
      </c>
      <c r="R133" s="160" t="str">
        <f t="shared" si="11"/>
        <v/>
      </c>
      <c r="S133" s="160" t="str">
        <f t="shared" si="12"/>
        <v/>
      </c>
      <c r="T133" s="50" t="str">
        <f>IF($F133="","",IF(ISERROR(VLOOKUP(F133,PROVEEDORES!$D$8:$I$507,5,0)),1,VLOOKUP($F133,PROVEEDORES!$D$8:$I$507,5,0)))</f>
        <v/>
      </c>
    </row>
    <row r="134" spans="3:20" ht="17.45" customHeight="1" x14ac:dyDescent="0.25">
      <c r="C134" s="188"/>
      <c r="D134" s="189"/>
      <c r="E134" s="178"/>
      <c r="F134" s="178"/>
      <c r="G134" s="190">
        <f>DATOS!$E$13</f>
        <v>1</v>
      </c>
      <c r="H134" s="178"/>
      <c r="I134" s="191"/>
      <c r="J134" s="178"/>
      <c r="K134" s="178"/>
      <c r="L134" s="178"/>
      <c r="M134" s="178"/>
      <c r="N134" s="160" t="str">
        <f t="shared" si="8"/>
        <v/>
      </c>
      <c r="O134" s="21"/>
      <c r="P134" s="160" t="str">
        <f t="shared" si="9"/>
        <v/>
      </c>
      <c r="Q134" s="160">
        <f t="shared" si="10"/>
        <v>0</v>
      </c>
      <c r="R134" s="160" t="str">
        <f t="shared" si="11"/>
        <v/>
      </c>
      <c r="S134" s="160" t="str">
        <f t="shared" si="12"/>
        <v/>
      </c>
      <c r="T134" s="50" t="str">
        <f>IF($F134="","",IF(ISERROR(VLOOKUP(F134,PROVEEDORES!$D$8:$I$507,5,0)),1,VLOOKUP($F134,PROVEEDORES!$D$8:$I$507,5,0)))</f>
        <v/>
      </c>
    </row>
    <row r="135" spans="3:20" ht="17.45" customHeight="1" x14ac:dyDescent="0.25">
      <c r="C135" s="188"/>
      <c r="D135" s="189"/>
      <c r="E135" s="178"/>
      <c r="F135" s="178"/>
      <c r="G135" s="190">
        <f>DATOS!$E$13</f>
        <v>1</v>
      </c>
      <c r="H135" s="178"/>
      <c r="I135" s="191"/>
      <c r="J135" s="178"/>
      <c r="K135" s="178"/>
      <c r="L135" s="178"/>
      <c r="M135" s="178"/>
      <c r="N135" s="160" t="str">
        <f t="shared" si="8"/>
        <v/>
      </c>
      <c r="O135" s="21"/>
      <c r="P135" s="160" t="str">
        <f t="shared" si="9"/>
        <v/>
      </c>
      <c r="Q135" s="160">
        <f t="shared" si="10"/>
        <v>0</v>
      </c>
      <c r="R135" s="160" t="str">
        <f t="shared" si="11"/>
        <v/>
      </c>
      <c r="S135" s="160" t="str">
        <f t="shared" si="12"/>
        <v/>
      </c>
      <c r="T135" s="50" t="str">
        <f>IF($F135="","",IF(ISERROR(VLOOKUP(F135,PROVEEDORES!$D$8:$I$507,5,0)),1,VLOOKUP($F135,PROVEEDORES!$D$8:$I$507,5,0)))</f>
        <v/>
      </c>
    </row>
    <row r="136" spans="3:20" ht="17.45" customHeight="1" x14ac:dyDescent="0.25">
      <c r="C136" s="188"/>
      <c r="D136" s="189"/>
      <c r="E136" s="178"/>
      <c r="F136" s="178"/>
      <c r="G136" s="190">
        <f>DATOS!$E$13</f>
        <v>1</v>
      </c>
      <c r="H136" s="178"/>
      <c r="I136" s="191"/>
      <c r="J136" s="178"/>
      <c r="K136" s="178"/>
      <c r="L136" s="178"/>
      <c r="M136" s="178"/>
      <c r="N136" s="160" t="str">
        <f t="shared" si="8"/>
        <v/>
      </c>
      <c r="O136" s="21"/>
      <c r="P136" s="160" t="str">
        <f t="shared" si="9"/>
        <v/>
      </c>
      <c r="Q136" s="160">
        <f t="shared" si="10"/>
        <v>0</v>
      </c>
      <c r="R136" s="160" t="str">
        <f t="shared" si="11"/>
        <v/>
      </c>
      <c r="S136" s="160" t="str">
        <f t="shared" si="12"/>
        <v/>
      </c>
      <c r="T136" s="50" t="str">
        <f>IF($F136="","",IF(ISERROR(VLOOKUP(F136,PROVEEDORES!$D$8:$I$507,5,0)),1,VLOOKUP($F136,PROVEEDORES!$D$8:$I$507,5,0)))</f>
        <v/>
      </c>
    </row>
    <row r="137" spans="3:20" ht="17.45" customHeight="1" x14ac:dyDescent="0.25">
      <c r="C137" s="188"/>
      <c r="D137" s="189"/>
      <c r="E137" s="178"/>
      <c r="F137" s="178"/>
      <c r="G137" s="190">
        <f>DATOS!$E$13</f>
        <v>1</v>
      </c>
      <c r="H137" s="178"/>
      <c r="I137" s="191"/>
      <c r="J137" s="178"/>
      <c r="K137" s="178"/>
      <c r="L137" s="178"/>
      <c r="M137" s="178"/>
      <c r="N137" s="160" t="str">
        <f t="shared" si="8"/>
        <v/>
      </c>
      <c r="O137" s="21"/>
      <c r="P137" s="160" t="str">
        <f t="shared" si="9"/>
        <v/>
      </c>
      <c r="Q137" s="160">
        <f t="shared" si="10"/>
        <v>0</v>
      </c>
      <c r="R137" s="160" t="str">
        <f t="shared" si="11"/>
        <v/>
      </c>
      <c r="S137" s="160" t="str">
        <f t="shared" si="12"/>
        <v/>
      </c>
      <c r="T137" s="50" t="str">
        <f>IF($F137="","",IF(ISERROR(VLOOKUP(F137,PROVEEDORES!$D$8:$I$507,5,0)),1,VLOOKUP($F137,PROVEEDORES!$D$8:$I$507,5,0)))</f>
        <v/>
      </c>
    </row>
    <row r="138" spans="3:20" ht="17.45" customHeight="1" x14ac:dyDescent="0.25">
      <c r="C138" s="188"/>
      <c r="D138" s="189"/>
      <c r="E138" s="178"/>
      <c r="F138" s="178"/>
      <c r="G138" s="190">
        <f>DATOS!$E$13</f>
        <v>1</v>
      </c>
      <c r="H138" s="178"/>
      <c r="I138" s="191"/>
      <c r="J138" s="178"/>
      <c r="K138" s="178"/>
      <c r="L138" s="178"/>
      <c r="M138" s="178"/>
      <c r="N138" s="160" t="str">
        <f t="shared" si="8"/>
        <v/>
      </c>
      <c r="O138" s="21"/>
      <c r="P138" s="160" t="str">
        <f t="shared" si="9"/>
        <v/>
      </c>
      <c r="Q138" s="160">
        <f t="shared" si="10"/>
        <v>0</v>
      </c>
      <c r="R138" s="160" t="str">
        <f t="shared" si="11"/>
        <v/>
      </c>
      <c r="S138" s="160" t="str">
        <f t="shared" si="12"/>
        <v/>
      </c>
      <c r="T138" s="50" t="str">
        <f>IF($F138="","",IF(ISERROR(VLOOKUP(F138,PROVEEDORES!$D$8:$I$507,5,0)),1,VLOOKUP($F138,PROVEEDORES!$D$8:$I$507,5,0)))</f>
        <v/>
      </c>
    </row>
    <row r="139" spans="3:20" ht="17.45" customHeight="1" x14ac:dyDescent="0.25">
      <c r="C139" s="188"/>
      <c r="D139" s="189"/>
      <c r="E139" s="178"/>
      <c r="F139" s="178"/>
      <c r="G139" s="190">
        <f>DATOS!$E$13</f>
        <v>1</v>
      </c>
      <c r="H139" s="178"/>
      <c r="I139" s="191"/>
      <c r="J139" s="178"/>
      <c r="K139" s="178"/>
      <c r="L139" s="178"/>
      <c r="M139" s="178"/>
      <c r="N139" s="160" t="str">
        <f t="shared" si="8"/>
        <v/>
      </c>
      <c r="O139" s="21"/>
      <c r="P139" s="160" t="str">
        <f t="shared" si="9"/>
        <v/>
      </c>
      <c r="Q139" s="160">
        <f t="shared" si="10"/>
        <v>0</v>
      </c>
      <c r="R139" s="160" t="str">
        <f t="shared" si="11"/>
        <v/>
      </c>
      <c r="S139" s="160" t="str">
        <f t="shared" si="12"/>
        <v/>
      </c>
      <c r="T139" s="50" t="str">
        <f>IF($F139="","",IF(ISERROR(VLOOKUP(F139,PROVEEDORES!$D$8:$I$507,5,0)),1,VLOOKUP($F139,PROVEEDORES!$D$8:$I$507,5,0)))</f>
        <v/>
      </c>
    </row>
    <row r="140" spans="3:20" ht="17.45" customHeight="1" x14ac:dyDescent="0.25">
      <c r="C140" s="188"/>
      <c r="D140" s="189"/>
      <c r="E140" s="178"/>
      <c r="F140" s="178"/>
      <c r="G140" s="190">
        <f>DATOS!$E$13</f>
        <v>1</v>
      </c>
      <c r="H140" s="178"/>
      <c r="I140" s="191"/>
      <c r="J140" s="178"/>
      <c r="K140" s="178"/>
      <c r="L140" s="178"/>
      <c r="M140" s="178"/>
      <c r="N140" s="160" t="str">
        <f t="shared" si="8"/>
        <v/>
      </c>
      <c r="O140" s="21"/>
      <c r="P140" s="160" t="str">
        <f t="shared" si="9"/>
        <v/>
      </c>
      <c r="Q140" s="160">
        <f t="shared" si="10"/>
        <v>0</v>
      </c>
      <c r="R140" s="160" t="str">
        <f t="shared" si="11"/>
        <v/>
      </c>
      <c r="S140" s="160" t="str">
        <f t="shared" si="12"/>
        <v/>
      </c>
      <c r="T140" s="50" t="str">
        <f>IF($F140="","",IF(ISERROR(VLOOKUP(F140,PROVEEDORES!$D$8:$I$507,5,0)),1,VLOOKUP($F140,PROVEEDORES!$D$8:$I$507,5,0)))</f>
        <v/>
      </c>
    </row>
    <row r="141" spans="3:20" ht="17.45" customHeight="1" x14ac:dyDescent="0.25">
      <c r="C141" s="188"/>
      <c r="D141" s="189"/>
      <c r="E141" s="178"/>
      <c r="F141" s="178"/>
      <c r="G141" s="190">
        <f>DATOS!$E$13</f>
        <v>1</v>
      </c>
      <c r="H141" s="178"/>
      <c r="I141" s="191"/>
      <c r="J141" s="178"/>
      <c r="K141" s="178"/>
      <c r="L141" s="178"/>
      <c r="M141" s="178"/>
      <c r="N141" s="160" t="str">
        <f t="shared" si="8"/>
        <v/>
      </c>
      <c r="O141" s="21"/>
      <c r="P141" s="160" t="str">
        <f t="shared" si="9"/>
        <v/>
      </c>
      <c r="Q141" s="160">
        <f t="shared" si="10"/>
        <v>0</v>
      </c>
      <c r="R141" s="160" t="str">
        <f t="shared" si="11"/>
        <v/>
      </c>
      <c r="S141" s="160" t="str">
        <f t="shared" si="12"/>
        <v/>
      </c>
      <c r="T141" s="50" t="str">
        <f>IF($F141="","",IF(ISERROR(VLOOKUP(F141,PROVEEDORES!$D$8:$I$507,5,0)),1,VLOOKUP($F141,PROVEEDORES!$D$8:$I$507,5,0)))</f>
        <v/>
      </c>
    </row>
    <row r="142" spans="3:20" ht="17.45" customHeight="1" x14ac:dyDescent="0.25">
      <c r="C142" s="188"/>
      <c r="D142" s="189"/>
      <c r="E142" s="178"/>
      <c r="F142" s="178"/>
      <c r="G142" s="190">
        <f>DATOS!$E$13</f>
        <v>1</v>
      </c>
      <c r="H142" s="178"/>
      <c r="I142" s="191"/>
      <c r="J142" s="178"/>
      <c r="K142" s="178"/>
      <c r="L142" s="178"/>
      <c r="M142" s="178"/>
      <c r="N142" s="160" t="str">
        <f t="shared" si="8"/>
        <v/>
      </c>
      <c r="O142" s="21"/>
      <c r="P142" s="160" t="str">
        <f t="shared" si="9"/>
        <v/>
      </c>
      <c r="Q142" s="160">
        <f t="shared" si="10"/>
        <v>0</v>
      </c>
      <c r="R142" s="160" t="str">
        <f t="shared" si="11"/>
        <v/>
      </c>
      <c r="S142" s="160" t="str">
        <f t="shared" si="12"/>
        <v/>
      </c>
      <c r="T142" s="50" t="str">
        <f>IF($F142="","",IF(ISERROR(VLOOKUP(F142,PROVEEDORES!$D$8:$I$507,5,0)),1,VLOOKUP($F142,PROVEEDORES!$D$8:$I$507,5,0)))</f>
        <v/>
      </c>
    </row>
    <row r="143" spans="3:20" ht="17.45" customHeight="1" x14ac:dyDescent="0.25">
      <c r="C143" s="188"/>
      <c r="D143" s="189"/>
      <c r="E143" s="178"/>
      <c r="F143" s="178"/>
      <c r="G143" s="190">
        <f>DATOS!$E$13</f>
        <v>1</v>
      </c>
      <c r="H143" s="178"/>
      <c r="I143" s="191"/>
      <c r="J143" s="178"/>
      <c r="K143" s="178"/>
      <c r="L143" s="178"/>
      <c r="M143" s="178"/>
      <c r="N143" s="160" t="str">
        <f t="shared" si="8"/>
        <v/>
      </c>
      <c r="O143" s="21"/>
      <c r="P143" s="160" t="str">
        <f t="shared" si="9"/>
        <v/>
      </c>
      <c r="Q143" s="160">
        <f t="shared" si="10"/>
        <v>0</v>
      </c>
      <c r="R143" s="160" t="str">
        <f t="shared" si="11"/>
        <v/>
      </c>
      <c r="S143" s="160" t="str">
        <f t="shared" si="12"/>
        <v/>
      </c>
      <c r="T143" s="50" t="str">
        <f>IF($F143="","",IF(ISERROR(VLOOKUP(F143,PROVEEDORES!$D$8:$I$507,5,0)),1,VLOOKUP($F143,PROVEEDORES!$D$8:$I$507,5,0)))</f>
        <v/>
      </c>
    </row>
    <row r="144" spans="3:20" ht="17.45" customHeight="1" x14ac:dyDescent="0.25">
      <c r="C144" s="188"/>
      <c r="D144" s="189"/>
      <c r="E144" s="178"/>
      <c r="F144" s="178"/>
      <c r="G144" s="190">
        <f>DATOS!$E$13</f>
        <v>1</v>
      </c>
      <c r="H144" s="178"/>
      <c r="I144" s="191"/>
      <c r="J144" s="178"/>
      <c r="K144" s="178"/>
      <c r="L144" s="178"/>
      <c r="M144" s="178"/>
      <c r="N144" s="160" t="str">
        <f t="shared" si="8"/>
        <v/>
      </c>
      <c r="O144" s="21"/>
      <c r="P144" s="160" t="str">
        <f t="shared" si="9"/>
        <v/>
      </c>
      <c r="Q144" s="160">
        <f t="shared" si="10"/>
        <v>0</v>
      </c>
      <c r="R144" s="160" t="str">
        <f t="shared" si="11"/>
        <v/>
      </c>
      <c r="S144" s="160" t="str">
        <f t="shared" si="12"/>
        <v/>
      </c>
      <c r="T144" s="50" t="str">
        <f>IF($F144="","",IF(ISERROR(VLOOKUP(F144,PROVEEDORES!$D$8:$I$507,5,0)),1,VLOOKUP($F144,PROVEEDORES!$D$8:$I$507,5,0)))</f>
        <v/>
      </c>
    </row>
    <row r="145" spans="3:20" ht="17.45" customHeight="1" x14ac:dyDescent="0.25">
      <c r="C145" s="188"/>
      <c r="D145" s="189"/>
      <c r="E145" s="178"/>
      <c r="F145" s="178"/>
      <c r="G145" s="190">
        <f>DATOS!$E$13</f>
        <v>1</v>
      </c>
      <c r="H145" s="178"/>
      <c r="I145" s="191"/>
      <c r="J145" s="178"/>
      <c r="K145" s="178"/>
      <c r="L145" s="178"/>
      <c r="M145" s="178"/>
      <c r="N145" s="160" t="str">
        <f t="shared" si="8"/>
        <v/>
      </c>
      <c r="O145" s="21"/>
      <c r="P145" s="160" t="str">
        <f t="shared" si="9"/>
        <v/>
      </c>
      <c r="Q145" s="160">
        <f t="shared" si="10"/>
        <v>0</v>
      </c>
      <c r="R145" s="160" t="str">
        <f t="shared" si="11"/>
        <v/>
      </c>
      <c r="S145" s="160" t="str">
        <f t="shared" si="12"/>
        <v/>
      </c>
      <c r="T145" s="50" t="str">
        <f>IF($F145="","",IF(ISERROR(VLOOKUP(F145,PROVEEDORES!$D$8:$I$507,5,0)),1,VLOOKUP($F145,PROVEEDORES!$D$8:$I$507,5,0)))</f>
        <v/>
      </c>
    </row>
    <row r="146" spans="3:20" ht="17.45" customHeight="1" x14ac:dyDescent="0.25">
      <c r="C146" s="188"/>
      <c r="D146" s="189"/>
      <c r="E146" s="178"/>
      <c r="F146" s="178"/>
      <c r="G146" s="190">
        <f>DATOS!$E$13</f>
        <v>1</v>
      </c>
      <c r="H146" s="178"/>
      <c r="I146" s="191"/>
      <c r="J146" s="178"/>
      <c r="K146" s="178"/>
      <c r="L146" s="178"/>
      <c r="M146" s="178"/>
      <c r="N146" s="160" t="str">
        <f t="shared" ref="N146:N209" si="13">IF(H146&amp;J146&amp;K146&amp;L146&amp;M146="","",H146+J146+K146-L146-M146)</f>
        <v/>
      </c>
      <c r="O146" s="21"/>
      <c r="P146" s="160" t="str">
        <f t="shared" ref="P146:P209" si="14">IF($I146="E",H146,"")</f>
        <v/>
      </c>
      <c r="Q146" s="160">
        <f t="shared" si="10"/>
        <v>0</v>
      </c>
      <c r="R146" s="160" t="str">
        <f t="shared" si="11"/>
        <v/>
      </c>
      <c r="S146" s="160" t="str">
        <f t="shared" si="12"/>
        <v/>
      </c>
      <c r="T146" s="50" t="str">
        <f>IF($F146="","",IF(ISERROR(VLOOKUP(F146,PROVEEDORES!$D$8:$I$507,5,0)),1,VLOOKUP($F146,PROVEEDORES!$D$8:$I$507,5,0)))</f>
        <v/>
      </c>
    </row>
    <row r="147" spans="3:20" ht="17.45" customHeight="1" x14ac:dyDescent="0.25">
      <c r="C147" s="188"/>
      <c r="D147" s="189"/>
      <c r="E147" s="178"/>
      <c r="F147" s="178"/>
      <c r="G147" s="190">
        <f>DATOS!$E$13</f>
        <v>1</v>
      </c>
      <c r="H147" s="178"/>
      <c r="I147" s="191"/>
      <c r="J147" s="178"/>
      <c r="K147" s="178"/>
      <c r="L147" s="178"/>
      <c r="M147" s="178"/>
      <c r="N147" s="160" t="str">
        <f t="shared" si="13"/>
        <v/>
      </c>
      <c r="O147" s="21"/>
      <c r="P147" s="160" t="str">
        <f t="shared" si="14"/>
        <v/>
      </c>
      <c r="Q147" s="160">
        <f t="shared" ref="Q147:Q210" si="15">IF($I147=0%,H147,"")</f>
        <v>0</v>
      </c>
      <c r="R147" s="160" t="str">
        <f t="shared" ref="R147:R210" si="16">IF(OR($I147=8%,$I147=11%),$J147/$I147,"")</f>
        <v/>
      </c>
      <c r="S147" s="160" t="str">
        <f t="shared" ref="S147:S210" si="17">IF(OR($I147=15%,$I147=16%),$J147/$I147,"")</f>
        <v/>
      </c>
      <c r="T147" s="50" t="str">
        <f>IF($F147="","",IF(ISERROR(VLOOKUP(F147,PROVEEDORES!$D$8:$I$507,5,0)),1,VLOOKUP($F147,PROVEEDORES!$D$8:$I$507,5,0)))</f>
        <v/>
      </c>
    </row>
    <row r="148" spans="3:20" ht="17.45" customHeight="1" x14ac:dyDescent="0.25">
      <c r="C148" s="188"/>
      <c r="D148" s="189"/>
      <c r="E148" s="178"/>
      <c r="F148" s="178"/>
      <c r="G148" s="190">
        <f>DATOS!$E$13</f>
        <v>1</v>
      </c>
      <c r="H148" s="178"/>
      <c r="I148" s="191"/>
      <c r="J148" s="178"/>
      <c r="K148" s="178"/>
      <c r="L148" s="178"/>
      <c r="M148" s="178"/>
      <c r="N148" s="160" t="str">
        <f t="shared" si="13"/>
        <v/>
      </c>
      <c r="O148" s="21"/>
      <c r="P148" s="160" t="str">
        <f t="shared" si="14"/>
        <v/>
      </c>
      <c r="Q148" s="160">
        <f t="shared" si="15"/>
        <v>0</v>
      </c>
      <c r="R148" s="160" t="str">
        <f t="shared" si="16"/>
        <v/>
      </c>
      <c r="S148" s="160" t="str">
        <f t="shared" si="17"/>
        <v/>
      </c>
      <c r="T148" s="50" t="str">
        <f>IF($F148="","",IF(ISERROR(VLOOKUP(F148,PROVEEDORES!$D$8:$I$507,5,0)),1,VLOOKUP($F148,PROVEEDORES!$D$8:$I$507,5,0)))</f>
        <v/>
      </c>
    </row>
    <row r="149" spans="3:20" ht="17.45" customHeight="1" x14ac:dyDescent="0.25">
      <c r="C149" s="188"/>
      <c r="D149" s="189"/>
      <c r="E149" s="178"/>
      <c r="F149" s="178"/>
      <c r="G149" s="190">
        <f>DATOS!$E$13</f>
        <v>1</v>
      </c>
      <c r="H149" s="178"/>
      <c r="I149" s="191"/>
      <c r="J149" s="178"/>
      <c r="K149" s="178"/>
      <c r="L149" s="178"/>
      <c r="M149" s="178"/>
      <c r="N149" s="160" t="str">
        <f t="shared" si="13"/>
        <v/>
      </c>
      <c r="O149" s="21"/>
      <c r="P149" s="160" t="str">
        <f t="shared" si="14"/>
        <v/>
      </c>
      <c r="Q149" s="160">
        <f t="shared" si="15"/>
        <v>0</v>
      </c>
      <c r="R149" s="160" t="str">
        <f t="shared" si="16"/>
        <v/>
      </c>
      <c r="S149" s="160" t="str">
        <f t="shared" si="17"/>
        <v/>
      </c>
      <c r="T149" s="50" t="str">
        <f>IF($F149="","",IF(ISERROR(VLOOKUP(F149,PROVEEDORES!$D$8:$I$507,5,0)),1,VLOOKUP($F149,PROVEEDORES!$D$8:$I$507,5,0)))</f>
        <v/>
      </c>
    </row>
    <row r="150" spans="3:20" ht="17.45" customHeight="1" x14ac:dyDescent="0.25">
      <c r="C150" s="188"/>
      <c r="D150" s="189"/>
      <c r="E150" s="178"/>
      <c r="F150" s="178"/>
      <c r="G150" s="190">
        <f>DATOS!$E$13</f>
        <v>1</v>
      </c>
      <c r="H150" s="178"/>
      <c r="I150" s="191"/>
      <c r="J150" s="178"/>
      <c r="K150" s="178"/>
      <c r="L150" s="178"/>
      <c r="M150" s="178"/>
      <c r="N150" s="160" t="str">
        <f t="shared" si="13"/>
        <v/>
      </c>
      <c r="O150" s="21"/>
      <c r="P150" s="160" t="str">
        <f t="shared" si="14"/>
        <v/>
      </c>
      <c r="Q150" s="160">
        <f t="shared" si="15"/>
        <v>0</v>
      </c>
      <c r="R150" s="160" t="str">
        <f t="shared" si="16"/>
        <v/>
      </c>
      <c r="S150" s="160" t="str">
        <f t="shared" si="17"/>
        <v/>
      </c>
      <c r="T150" s="50" t="str">
        <f>IF($F150="","",IF(ISERROR(VLOOKUP(F150,PROVEEDORES!$D$8:$I$507,5,0)),1,VLOOKUP($F150,PROVEEDORES!$D$8:$I$507,5,0)))</f>
        <v/>
      </c>
    </row>
    <row r="151" spans="3:20" ht="17.45" customHeight="1" x14ac:dyDescent="0.25">
      <c r="C151" s="188"/>
      <c r="D151" s="189"/>
      <c r="E151" s="178"/>
      <c r="F151" s="178"/>
      <c r="G151" s="190">
        <f>DATOS!$E$13</f>
        <v>1</v>
      </c>
      <c r="H151" s="178"/>
      <c r="I151" s="191"/>
      <c r="J151" s="178"/>
      <c r="K151" s="178"/>
      <c r="L151" s="178"/>
      <c r="M151" s="178"/>
      <c r="N151" s="160" t="str">
        <f t="shared" si="13"/>
        <v/>
      </c>
      <c r="O151" s="21"/>
      <c r="P151" s="160" t="str">
        <f t="shared" si="14"/>
        <v/>
      </c>
      <c r="Q151" s="160">
        <f t="shared" si="15"/>
        <v>0</v>
      </c>
      <c r="R151" s="160" t="str">
        <f t="shared" si="16"/>
        <v/>
      </c>
      <c r="S151" s="160" t="str">
        <f t="shared" si="17"/>
        <v/>
      </c>
      <c r="T151" s="50" t="str">
        <f>IF($F151="","",IF(ISERROR(VLOOKUP(F151,PROVEEDORES!$D$8:$I$507,5,0)),1,VLOOKUP($F151,PROVEEDORES!$D$8:$I$507,5,0)))</f>
        <v/>
      </c>
    </row>
    <row r="152" spans="3:20" ht="17.45" customHeight="1" x14ac:dyDescent="0.25">
      <c r="C152" s="188"/>
      <c r="D152" s="189"/>
      <c r="E152" s="178"/>
      <c r="F152" s="178"/>
      <c r="G152" s="190">
        <f>DATOS!$E$13</f>
        <v>1</v>
      </c>
      <c r="H152" s="178"/>
      <c r="I152" s="191"/>
      <c r="J152" s="178"/>
      <c r="K152" s="178"/>
      <c r="L152" s="178"/>
      <c r="M152" s="178"/>
      <c r="N152" s="160" t="str">
        <f t="shared" si="13"/>
        <v/>
      </c>
      <c r="O152" s="21"/>
      <c r="P152" s="160" t="str">
        <f t="shared" si="14"/>
        <v/>
      </c>
      <c r="Q152" s="160">
        <f t="shared" si="15"/>
        <v>0</v>
      </c>
      <c r="R152" s="160" t="str">
        <f t="shared" si="16"/>
        <v/>
      </c>
      <c r="S152" s="160" t="str">
        <f t="shared" si="17"/>
        <v/>
      </c>
      <c r="T152" s="50" t="str">
        <f>IF($F152="","",IF(ISERROR(VLOOKUP(F152,PROVEEDORES!$D$8:$I$507,5,0)),1,VLOOKUP($F152,PROVEEDORES!$D$8:$I$507,5,0)))</f>
        <v/>
      </c>
    </row>
    <row r="153" spans="3:20" ht="17.45" customHeight="1" x14ac:dyDescent="0.25">
      <c r="C153" s="188"/>
      <c r="D153" s="189"/>
      <c r="E153" s="178"/>
      <c r="F153" s="178"/>
      <c r="G153" s="190">
        <f>DATOS!$E$13</f>
        <v>1</v>
      </c>
      <c r="H153" s="178"/>
      <c r="I153" s="191"/>
      <c r="J153" s="178"/>
      <c r="K153" s="178"/>
      <c r="L153" s="178"/>
      <c r="M153" s="178"/>
      <c r="N153" s="160" t="str">
        <f t="shared" si="13"/>
        <v/>
      </c>
      <c r="O153" s="21"/>
      <c r="P153" s="160" t="str">
        <f t="shared" si="14"/>
        <v/>
      </c>
      <c r="Q153" s="160">
        <f t="shared" si="15"/>
        <v>0</v>
      </c>
      <c r="R153" s="160" t="str">
        <f t="shared" si="16"/>
        <v/>
      </c>
      <c r="S153" s="160" t="str">
        <f t="shared" si="17"/>
        <v/>
      </c>
      <c r="T153" s="50" t="str">
        <f>IF($F153="","",IF(ISERROR(VLOOKUP(F153,PROVEEDORES!$D$8:$I$507,5,0)),1,VLOOKUP($F153,PROVEEDORES!$D$8:$I$507,5,0)))</f>
        <v/>
      </c>
    </row>
    <row r="154" spans="3:20" ht="17.45" customHeight="1" x14ac:dyDescent="0.25">
      <c r="C154" s="188"/>
      <c r="D154" s="189"/>
      <c r="E154" s="178"/>
      <c r="F154" s="178"/>
      <c r="G154" s="190">
        <f>DATOS!$E$13</f>
        <v>1</v>
      </c>
      <c r="H154" s="178"/>
      <c r="I154" s="191"/>
      <c r="J154" s="178"/>
      <c r="K154" s="178"/>
      <c r="L154" s="178"/>
      <c r="M154" s="178"/>
      <c r="N154" s="160" t="str">
        <f t="shared" si="13"/>
        <v/>
      </c>
      <c r="O154" s="21"/>
      <c r="P154" s="160" t="str">
        <f t="shared" si="14"/>
        <v/>
      </c>
      <c r="Q154" s="160">
        <f t="shared" si="15"/>
        <v>0</v>
      </c>
      <c r="R154" s="160" t="str">
        <f t="shared" si="16"/>
        <v/>
      </c>
      <c r="S154" s="160" t="str">
        <f t="shared" si="17"/>
        <v/>
      </c>
      <c r="T154" s="50" t="str">
        <f>IF($F154="","",IF(ISERROR(VLOOKUP(F154,PROVEEDORES!$D$8:$I$507,5,0)),1,VLOOKUP($F154,PROVEEDORES!$D$8:$I$507,5,0)))</f>
        <v/>
      </c>
    </row>
    <row r="155" spans="3:20" ht="17.45" customHeight="1" x14ac:dyDescent="0.25">
      <c r="C155" s="188"/>
      <c r="D155" s="189"/>
      <c r="E155" s="178"/>
      <c r="F155" s="178"/>
      <c r="G155" s="190">
        <f>DATOS!$E$13</f>
        <v>1</v>
      </c>
      <c r="H155" s="178"/>
      <c r="I155" s="191"/>
      <c r="J155" s="178"/>
      <c r="K155" s="178"/>
      <c r="L155" s="178"/>
      <c r="M155" s="178"/>
      <c r="N155" s="160" t="str">
        <f t="shared" si="13"/>
        <v/>
      </c>
      <c r="O155" s="21"/>
      <c r="P155" s="160" t="str">
        <f t="shared" si="14"/>
        <v/>
      </c>
      <c r="Q155" s="160">
        <f t="shared" si="15"/>
        <v>0</v>
      </c>
      <c r="R155" s="160" t="str">
        <f t="shared" si="16"/>
        <v/>
      </c>
      <c r="S155" s="160" t="str">
        <f t="shared" si="17"/>
        <v/>
      </c>
      <c r="T155" s="50" t="str">
        <f>IF($F155="","",IF(ISERROR(VLOOKUP(F155,PROVEEDORES!$D$8:$I$507,5,0)),1,VLOOKUP($F155,PROVEEDORES!$D$8:$I$507,5,0)))</f>
        <v/>
      </c>
    </row>
    <row r="156" spans="3:20" ht="17.45" customHeight="1" x14ac:dyDescent="0.25">
      <c r="C156" s="188"/>
      <c r="D156" s="189"/>
      <c r="E156" s="178"/>
      <c r="F156" s="178"/>
      <c r="G156" s="190">
        <f>DATOS!$E$13</f>
        <v>1</v>
      </c>
      <c r="H156" s="178"/>
      <c r="I156" s="191"/>
      <c r="J156" s="178"/>
      <c r="K156" s="178"/>
      <c r="L156" s="178"/>
      <c r="M156" s="178"/>
      <c r="N156" s="160" t="str">
        <f t="shared" si="13"/>
        <v/>
      </c>
      <c r="O156" s="21"/>
      <c r="P156" s="160" t="str">
        <f t="shared" si="14"/>
        <v/>
      </c>
      <c r="Q156" s="160">
        <f t="shared" si="15"/>
        <v>0</v>
      </c>
      <c r="R156" s="160" t="str">
        <f t="shared" si="16"/>
        <v/>
      </c>
      <c r="S156" s="160" t="str">
        <f t="shared" si="17"/>
        <v/>
      </c>
      <c r="T156" s="50" t="str">
        <f>IF($F156="","",IF(ISERROR(VLOOKUP(F156,PROVEEDORES!$D$8:$I$507,5,0)),1,VLOOKUP($F156,PROVEEDORES!$D$8:$I$507,5,0)))</f>
        <v/>
      </c>
    </row>
    <row r="157" spans="3:20" ht="17.45" customHeight="1" x14ac:dyDescent="0.25">
      <c r="C157" s="188"/>
      <c r="D157" s="189"/>
      <c r="E157" s="178"/>
      <c r="F157" s="178"/>
      <c r="G157" s="190">
        <f>DATOS!$E$13</f>
        <v>1</v>
      </c>
      <c r="H157" s="178"/>
      <c r="I157" s="191"/>
      <c r="J157" s="178"/>
      <c r="K157" s="178"/>
      <c r="L157" s="178"/>
      <c r="M157" s="178"/>
      <c r="N157" s="160" t="str">
        <f t="shared" si="13"/>
        <v/>
      </c>
      <c r="O157" s="21"/>
      <c r="P157" s="160" t="str">
        <f t="shared" si="14"/>
        <v/>
      </c>
      <c r="Q157" s="160">
        <f t="shared" si="15"/>
        <v>0</v>
      </c>
      <c r="R157" s="160" t="str">
        <f t="shared" si="16"/>
        <v/>
      </c>
      <c r="S157" s="160" t="str">
        <f t="shared" si="17"/>
        <v/>
      </c>
      <c r="T157" s="50" t="str">
        <f>IF($F157="","",IF(ISERROR(VLOOKUP(F157,PROVEEDORES!$D$8:$I$507,5,0)),1,VLOOKUP($F157,PROVEEDORES!$D$8:$I$507,5,0)))</f>
        <v/>
      </c>
    </row>
    <row r="158" spans="3:20" ht="17.45" customHeight="1" x14ac:dyDescent="0.25">
      <c r="C158" s="188"/>
      <c r="D158" s="189"/>
      <c r="E158" s="178"/>
      <c r="F158" s="178"/>
      <c r="G158" s="190">
        <f>DATOS!$E$13</f>
        <v>1</v>
      </c>
      <c r="H158" s="178"/>
      <c r="I158" s="191"/>
      <c r="J158" s="178"/>
      <c r="K158" s="178"/>
      <c r="L158" s="178"/>
      <c r="M158" s="178"/>
      <c r="N158" s="160" t="str">
        <f t="shared" si="13"/>
        <v/>
      </c>
      <c r="O158" s="21"/>
      <c r="P158" s="160" t="str">
        <f t="shared" si="14"/>
        <v/>
      </c>
      <c r="Q158" s="160">
        <f t="shared" si="15"/>
        <v>0</v>
      </c>
      <c r="R158" s="160" t="str">
        <f t="shared" si="16"/>
        <v/>
      </c>
      <c r="S158" s="160" t="str">
        <f t="shared" si="17"/>
        <v/>
      </c>
      <c r="T158" s="50" t="str">
        <f>IF($F158="","",IF(ISERROR(VLOOKUP(F158,PROVEEDORES!$D$8:$I$507,5,0)),1,VLOOKUP($F158,PROVEEDORES!$D$8:$I$507,5,0)))</f>
        <v/>
      </c>
    </row>
    <row r="159" spans="3:20" ht="17.45" customHeight="1" x14ac:dyDescent="0.25">
      <c r="C159" s="188"/>
      <c r="D159" s="189"/>
      <c r="E159" s="178"/>
      <c r="F159" s="178"/>
      <c r="G159" s="190">
        <f>DATOS!$E$13</f>
        <v>1</v>
      </c>
      <c r="H159" s="178"/>
      <c r="I159" s="191"/>
      <c r="J159" s="178"/>
      <c r="K159" s="178"/>
      <c r="L159" s="178"/>
      <c r="M159" s="178"/>
      <c r="N159" s="160" t="str">
        <f t="shared" si="13"/>
        <v/>
      </c>
      <c r="O159" s="21"/>
      <c r="P159" s="160" t="str">
        <f t="shared" si="14"/>
        <v/>
      </c>
      <c r="Q159" s="160">
        <f t="shared" si="15"/>
        <v>0</v>
      </c>
      <c r="R159" s="160" t="str">
        <f t="shared" si="16"/>
        <v/>
      </c>
      <c r="S159" s="160" t="str">
        <f t="shared" si="17"/>
        <v/>
      </c>
      <c r="T159" s="50" t="str">
        <f>IF($F159="","",IF(ISERROR(VLOOKUP(F159,PROVEEDORES!$D$8:$I$507,5,0)),1,VLOOKUP($F159,PROVEEDORES!$D$8:$I$507,5,0)))</f>
        <v/>
      </c>
    </row>
    <row r="160" spans="3:20" ht="17.45" customHeight="1" x14ac:dyDescent="0.25">
      <c r="C160" s="188"/>
      <c r="D160" s="189"/>
      <c r="E160" s="178"/>
      <c r="F160" s="178"/>
      <c r="G160" s="190">
        <f>DATOS!$E$13</f>
        <v>1</v>
      </c>
      <c r="H160" s="178"/>
      <c r="I160" s="191"/>
      <c r="J160" s="178"/>
      <c r="K160" s="178"/>
      <c r="L160" s="178"/>
      <c r="M160" s="178"/>
      <c r="N160" s="160" t="str">
        <f t="shared" si="13"/>
        <v/>
      </c>
      <c r="O160" s="21"/>
      <c r="P160" s="160" t="str">
        <f t="shared" si="14"/>
        <v/>
      </c>
      <c r="Q160" s="160">
        <f t="shared" si="15"/>
        <v>0</v>
      </c>
      <c r="R160" s="160" t="str">
        <f t="shared" si="16"/>
        <v/>
      </c>
      <c r="S160" s="160" t="str">
        <f t="shared" si="17"/>
        <v/>
      </c>
      <c r="T160" s="50" t="str">
        <f>IF($F160="","",IF(ISERROR(VLOOKUP(F160,PROVEEDORES!$D$8:$I$507,5,0)),1,VLOOKUP($F160,PROVEEDORES!$D$8:$I$507,5,0)))</f>
        <v/>
      </c>
    </row>
    <row r="161" spans="3:20" ht="17.45" customHeight="1" x14ac:dyDescent="0.25">
      <c r="C161" s="188"/>
      <c r="D161" s="189"/>
      <c r="E161" s="178"/>
      <c r="F161" s="178"/>
      <c r="G161" s="190">
        <f>DATOS!$E$13</f>
        <v>1</v>
      </c>
      <c r="H161" s="178"/>
      <c r="I161" s="191"/>
      <c r="J161" s="178"/>
      <c r="K161" s="178"/>
      <c r="L161" s="178"/>
      <c r="M161" s="178"/>
      <c r="N161" s="160" t="str">
        <f t="shared" si="13"/>
        <v/>
      </c>
      <c r="O161" s="21"/>
      <c r="P161" s="160" t="str">
        <f t="shared" si="14"/>
        <v/>
      </c>
      <c r="Q161" s="160">
        <f t="shared" si="15"/>
        <v>0</v>
      </c>
      <c r="R161" s="160" t="str">
        <f t="shared" si="16"/>
        <v/>
      </c>
      <c r="S161" s="160" t="str">
        <f t="shared" si="17"/>
        <v/>
      </c>
      <c r="T161" s="50" t="str">
        <f>IF($F161="","",IF(ISERROR(VLOOKUP(F161,PROVEEDORES!$D$8:$I$507,5,0)),1,VLOOKUP($F161,PROVEEDORES!$D$8:$I$507,5,0)))</f>
        <v/>
      </c>
    </row>
    <row r="162" spans="3:20" ht="17.45" customHeight="1" x14ac:dyDescent="0.25">
      <c r="C162" s="188"/>
      <c r="D162" s="189"/>
      <c r="E162" s="178"/>
      <c r="F162" s="178"/>
      <c r="G162" s="190">
        <f>DATOS!$E$13</f>
        <v>1</v>
      </c>
      <c r="H162" s="178"/>
      <c r="I162" s="191"/>
      <c r="J162" s="178"/>
      <c r="K162" s="178"/>
      <c r="L162" s="178"/>
      <c r="M162" s="178"/>
      <c r="N162" s="160" t="str">
        <f t="shared" si="13"/>
        <v/>
      </c>
      <c r="O162" s="21"/>
      <c r="P162" s="160" t="str">
        <f t="shared" si="14"/>
        <v/>
      </c>
      <c r="Q162" s="160">
        <f t="shared" si="15"/>
        <v>0</v>
      </c>
      <c r="R162" s="160" t="str">
        <f t="shared" si="16"/>
        <v/>
      </c>
      <c r="S162" s="160" t="str">
        <f t="shared" si="17"/>
        <v/>
      </c>
      <c r="T162" s="50" t="str">
        <f>IF($F162="","",IF(ISERROR(VLOOKUP(F162,PROVEEDORES!$D$8:$I$507,5,0)),1,VLOOKUP($F162,PROVEEDORES!$D$8:$I$507,5,0)))</f>
        <v/>
      </c>
    </row>
    <row r="163" spans="3:20" ht="17.45" customHeight="1" x14ac:dyDescent="0.25">
      <c r="C163" s="188"/>
      <c r="D163" s="189"/>
      <c r="E163" s="178"/>
      <c r="F163" s="178"/>
      <c r="G163" s="190">
        <f>DATOS!$E$13</f>
        <v>1</v>
      </c>
      <c r="H163" s="178"/>
      <c r="I163" s="191"/>
      <c r="J163" s="178"/>
      <c r="K163" s="178"/>
      <c r="L163" s="178"/>
      <c r="M163" s="178"/>
      <c r="N163" s="160" t="str">
        <f t="shared" si="13"/>
        <v/>
      </c>
      <c r="O163" s="21"/>
      <c r="P163" s="160" t="str">
        <f t="shared" si="14"/>
        <v/>
      </c>
      <c r="Q163" s="160">
        <f t="shared" si="15"/>
        <v>0</v>
      </c>
      <c r="R163" s="160" t="str">
        <f t="shared" si="16"/>
        <v/>
      </c>
      <c r="S163" s="160" t="str">
        <f t="shared" si="17"/>
        <v/>
      </c>
      <c r="T163" s="50" t="str">
        <f>IF($F163="","",IF(ISERROR(VLOOKUP(F163,PROVEEDORES!$D$8:$I$507,5,0)),1,VLOOKUP($F163,PROVEEDORES!$D$8:$I$507,5,0)))</f>
        <v/>
      </c>
    </row>
    <row r="164" spans="3:20" ht="17.45" customHeight="1" x14ac:dyDescent="0.25">
      <c r="C164" s="188"/>
      <c r="D164" s="189"/>
      <c r="E164" s="178"/>
      <c r="F164" s="178"/>
      <c r="G164" s="190">
        <f>DATOS!$E$13</f>
        <v>1</v>
      </c>
      <c r="H164" s="178"/>
      <c r="I164" s="191"/>
      <c r="J164" s="178"/>
      <c r="K164" s="178"/>
      <c r="L164" s="178"/>
      <c r="M164" s="178"/>
      <c r="N164" s="160" t="str">
        <f t="shared" si="13"/>
        <v/>
      </c>
      <c r="O164" s="21"/>
      <c r="P164" s="160" t="str">
        <f t="shared" si="14"/>
        <v/>
      </c>
      <c r="Q164" s="160">
        <f t="shared" si="15"/>
        <v>0</v>
      </c>
      <c r="R164" s="160" t="str">
        <f t="shared" si="16"/>
        <v/>
      </c>
      <c r="S164" s="160" t="str">
        <f t="shared" si="17"/>
        <v/>
      </c>
      <c r="T164" s="50" t="str">
        <f>IF($F164="","",IF(ISERROR(VLOOKUP(F164,PROVEEDORES!$D$8:$I$507,5,0)),1,VLOOKUP($F164,PROVEEDORES!$D$8:$I$507,5,0)))</f>
        <v/>
      </c>
    </row>
    <row r="165" spans="3:20" ht="17.45" customHeight="1" x14ac:dyDescent="0.25">
      <c r="C165" s="188"/>
      <c r="D165" s="189"/>
      <c r="E165" s="178"/>
      <c r="F165" s="178"/>
      <c r="G165" s="190">
        <f>DATOS!$E$13</f>
        <v>1</v>
      </c>
      <c r="H165" s="178"/>
      <c r="I165" s="191"/>
      <c r="J165" s="178"/>
      <c r="K165" s="178"/>
      <c r="L165" s="178"/>
      <c r="M165" s="178"/>
      <c r="N165" s="160" t="str">
        <f t="shared" si="13"/>
        <v/>
      </c>
      <c r="O165" s="21"/>
      <c r="P165" s="160" t="str">
        <f t="shared" si="14"/>
        <v/>
      </c>
      <c r="Q165" s="160">
        <f t="shared" si="15"/>
        <v>0</v>
      </c>
      <c r="R165" s="160" t="str">
        <f t="shared" si="16"/>
        <v/>
      </c>
      <c r="S165" s="160" t="str">
        <f t="shared" si="17"/>
        <v/>
      </c>
      <c r="T165" s="50" t="str">
        <f>IF($F165="","",IF(ISERROR(VLOOKUP(F165,PROVEEDORES!$D$8:$I$507,5,0)),1,VLOOKUP($F165,PROVEEDORES!$D$8:$I$507,5,0)))</f>
        <v/>
      </c>
    </row>
    <row r="166" spans="3:20" ht="17.45" customHeight="1" x14ac:dyDescent="0.25">
      <c r="C166" s="188"/>
      <c r="D166" s="189"/>
      <c r="E166" s="178"/>
      <c r="F166" s="178"/>
      <c r="G166" s="190">
        <f>DATOS!$E$13</f>
        <v>1</v>
      </c>
      <c r="H166" s="178"/>
      <c r="I166" s="191"/>
      <c r="J166" s="178"/>
      <c r="K166" s="178"/>
      <c r="L166" s="178"/>
      <c r="M166" s="178"/>
      <c r="N166" s="160" t="str">
        <f t="shared" si="13"/>
        <v/>
      </c>
      <c r="O166" s="21"/>
      <c r="P166" s="160" t="str">
        <f t="shared" si="14"/>
        <v/>
      </c>
      <c r="Q166" s="160">
        <f t="shared" si="15"/>
        <v>0</v>
      </c>
      <c r="R166" s="160" t="str">
        <f t="shared" si="16"/>
        <v/>
      </c>
      <c r="S166" s="160" t="str">
        <f t="shared" si="17"/>
        <v/>
      </c>
      <c r="T166" s="50" t="str">
        <f>IF($F166="","",IF(ISERROR(VLOOKUP(F166,PROVEEDORES!$D$8:$I$507,5,0)),1,VLOOKUP($F166,PROVEEDORES!$D$8:$I$507,5,0)))</f>
        <v/>
      </c>
    </row>
    <row r="167" spans="3:20" ht="17.45" customHeight="1" x14ac:dyDescent="0.25">
      <c r="C167" s="188"/>
      <c r="D167" s="189"/>
      <c r="E167" s="178"/>
      <c r="F167" s="178"/>
      <c r="G167" s="190">
        <f>DATOS!$E$13</f>
        <v>1</v>
      </c>
      <c r="H167" s="178"/>
      <c r="I167" s="191"/>
      <c r="J167" s="178"/>
      <c r="K167" s="178"/>
      <c r="L167" s="178"/>
      <c r="M167" s="178"/>
      <c r="N167" s="160" t="str">
        <f t="shared" si="13"/>
        <v/>
      </c>
      <c r="O167" s="21"/>
      <c r="P167" s="160" t="str">
        <f t="shared" si="14"/>
        <v/>
      </c>
      <c r="Q167" s="160">
        <f t="shared" si="15"/>
        <v>0</v>
      </c>
      <c r="R167" s="160" t="str">
        <f t="shared" si="16"/>
        <v/>
      </c>
      <c r="S167" s="160" t="str">
        <f t="shared" si="17"/>
        <v/>
      </c>
      <c r="T167" s="50" t="str">
        <f>IF($F167="","",IF(ISERROR(VLOOKUP(F167,PROVEEDORES!$D$8:$I$507,5,0)),1,VLOOKUP($F167,PROVEEDORES!$D$8:$I$507,5,0)))</f>
        <v/>
      </c>
    </row>
    <row r="168" spans="3:20" ht="17.45" customHeight="1" x14ac:dyDescent="0.25">
      <c r="C168" s="188"/>
      <c r="D168" s="189"/>
      <c r="E168" s="178"/>
      <c r="F168" s="178"/>
      <c r="G168" s="190">
        <f>DATOS!$E$13</f>
        <v>1</v>
      </c>
      <c r="H168" s="178"/>
      <c r="I168" s="191"/>
      <c r="J168" s="178"/>
      <c r="K168" s="178"/>
      <c r="L168" s="178"/>
      <c r="M168" s="178"/>
      <c r="N168" s="160" t="str">
        <f t="shared" si="13"/>
        <v/>
      </c>
      <c r="O168" s="21"/>
      <c r="P168" s="160" t="str">
        <f t="shared" si="14"/>
        <v/>
      </c>
      <c r="Q168" s="160">
        <f t="shared" si="15"/>
        <v>0</v>
      </c>
      <c r="R168" s="160" t="str">
        <f t="shared" si="16"/>
        <v/>
      </c>
      <c r="S168" s="160" t="str">
        <f t="shared" si="17"/>
        <v/>
      </c>
      <c r="T168" s="50" t="str">
        <f>IF($F168="","",IF(ISERROR(VLOOKUP(F168,PROVEEDORES!$D$8:$I$507,5,0)),1,VLOOKUP($F168,PROVEEDORES!$D$8:$I$507,5,0)))</f>
        <v/>
      </c>
    </row>
    <row r="169" spans="3:20" ht="17.45" customHeight="1" x14ac:dyDescent="0.25">
      <c r="C169" s="188"/>
      <c r="D169" s="189"/>
      <c r="E169" s="178"/>
      <c r="F169" s="178"/>
      <c r="G169" s="190">
        <f>DATOS!$E$13</f>
        <v>1</v>
      </c>
      <c r="H169" s="178"/>
      <c r="I169" s="191"/>
      <c r="J169" s="178"/>
      <c r="K169" s="178"/>
      <c r="L169" s="178"/>
      <c r="M169" s="178"/>
      <c r="N169" s="160" t="str">
        <f t="shared" si="13"/>
        <v/>
      </c>
      <c r="O169" s="21"/>
      <c r="P169" s="160" t="str">
        <f t="shared" si="14"/>
        <v/>
      </c>
      <c r="Q169" s="160">
        <f t="shared" si="15"/>
        <v>0</v>
      </c>
      <c r="R169" s="160" t="str">
        <f t="shared" si="16"/>
        <v/>
      </c>
      <c r="S169" s="160" t="str">
        <f t="shared" si="17"/>
        <v/>
      </c>
      <c r="T169" s="50" t="str">
        <f>IF($F169="","",IF(ISERROR(VLOOKUP(F169,PROVEEDORES!$D$8:$I$507,5,0)),1,VLOOKUP($F169,PROVEEDORES!$D$8:$I$507,5,0)))</f>
        <v/>
      </c>
    </row>
    <row r="170" spans="3:20" ht="17.45" customHeight="1" x14ac:dyDescent="0.25">
      <c r="C170" s="188"/>
      <c r="D170" s="189"/>
      <c r="E170" s="178"/>
      <c r="F170" s="178"/>
      <c r="G170" s="190">
        <f>DATOS!$E$13</f>
        <v>1</v>
      </c>
      <c r="H170" s="178"/>
      <c r="I170" s="191"/>
      <c r="J170" s="178"/>
      <c r="K170" s="178"/>
      <c r="L170" s="178"/>
      <c r="M170" s="178"/>
      <c r="N170" s="160" t="str">
        <f t="shared" si="13"/>
        <v/>
      </c>
      <c r="O170" s="21"/>
      <c r="P170" s="160" t="str">
        <f t="shared" si="14"/>
        <v/>
      </c>
      <c r="Q170" s="160">
        <f t="shared" si="15"/>
        <v>0</v>
      </c>
      <c r="R170" s="160" t="str">
        <f t="shared" si="16"/>
        <v/>
      </c>
      <c r="S170" s="160" t="str">
        <f t="shared" si="17"/>
        <v/>
      </c>
      <c r="T170" s="50" t="str">
        <f>IF($F170="","",IF(ISERROR(VLOOKUP(F170,PROVEEDORES!$D$8:$I$507,5,0)),1,VLOOKUP($F170,PROVEEDORES!$D$8:$I$507,5,0)))</f>
        <v/>
      </c>
    </row>
    <row r="171" spans="3:20" ht="17.45" customHeight="1" x14ac:dyDescent="0.25">
      <c r="C171" s="188"/>
      <c r="D171" s="189"/>
      <c r="E171" s="178"/>
      <c r="F171" s="178"/>
      <c r="G171" s="190">
        <f>DATOS!$E$13</f>
        <v>1</v>
      </c>
      <c r="H171" s="178"/>
      <c r="I171" s="191"/>
      <c r="J171" s="178"/>
      <c r="K171" s="178"/>
      <c r="L171" s="178"/>
      <c r="M171" s="178"/>
      <c r="N171" s="160" t="str">
        <f t="shared" si="13"/>
        <v/>
      </c>
      <c r="O171" s="21"/>
      <c r="P171" s="160" t="str">
        <f t="shared" si="14"/>
        <v/>
      </c>
      <c r="Q171" s="160">
        <f t="shared" si="15"/>
        <v>0</v>
      </c>
      <c r="R171" s="160" t="str">
        <f t="shared" si="16"/>
        <v/>
      </c>
      <c r="S171" s="160" t="str">
        <f t="shared" si="17"/>
        <v/>
      </c>
      <c r="T171" s="50" t="str">
        <f>IF($F171="","",IF(ISERROR(VLOOKUP(F171,PROVEEDORES!$D$8:$I$507,5,0)),1,VLOOKUP($F171,PROVEEDORES!$D$8:$I$507,5,0)))</f>
        <v/>
      </c>
    </row>
    <row r="172" spans="3:20" ht="17.45" customHeight="1" x14ac:dyDescent="0.25">
      <c r="C172" s="188"/>
      <c r="D172" s="189"/>
      <c r="E172" s="178"/>
      <c r="F172" s="178"/>
      <c r="G172" s="190">
        <f>DATOS!$E$13</f>
        <v>1</v>
      </c>
      <c r="H172" s="178"/>
      <c r="I172" s="191"/>
      <c r="J172" s="178"/>
      <c r="K172" s="178"/>
      <c r="L172" s="178"/>
      <c r="M172" s="178"/>
      <c r="N172" s="160" t="str">
        <f t="shared" si="13"/>
        <v/>
      </c>
      <c r="O172" s="21"/>
      <c r="P172" s="160" t="str">
        <f t="shared" si="14"/>
        <v/>
      </c>
      <c r="Q172" s="160">
        <f t="shared" si="15"/>
        <v>0</v>
      </c>
      <c r="R172" s="160" t="str">
        <f t="shared" si="16"/>
        <v/>
      </c>
      <c r="S172" s="160" t="str">
        <f t="shared" si="17"/>
        <v/>
      </c>
      <c r="T172" s="50" t="str">
        <f>IF($F172="","",IF(ISERROR(VLOOKUP(F172,PROVEEDORES!$D$8:$I$507,5,0)),1,VLOOKUP($F172,PROVEEDORES!$D$8:$I$507,5,0)))</f>
        <v/>
      </c>
    </row>
    <row r="173" spans="3:20" ht="17.45" customHeight="1" x14ac:dyDescent="0.25">
      <c r="C173" s="188"/>
      <c r="D173" s="189"/>
      <c r="E173" s="178"/>
      <c r="F173" s="178"/>
      <c r="G173" s="190">
        <f>DATOS!$E$13</f>
        <v>1</v>
      </c>
      <c r="H173" s="178"/>
      <c r="I173" s="191"/>
      <c r="J173" s="178"/>
      <c r="K173" s="178"/>
      <c r="L173" s="178"/>
      <c r="M173" s="178"/>
      <c r="N173" s="160" t="str">
        <f t="shared" si="13"/>
        <v/>
      </c>
      <c r="O173" s="21"/>
      <c r="P173" s="160" t="str">
        <f t="shared" si="14"/>
        <v/>
      </c>
      <c r="Q173" s="160">
        <f t="shared" si="15"/>
        <v>0</v>
      </c>
      <c r="R173" s="160" t="str">
        <f t="shared" si="16"/>
        <v/>
      </c>
      <c r="S173" s="160" t="str">
        <f t="shared" si="17"/>
        <v/>
      </c>
      <c r="T173" s="50" t="str">
        <f>IF($F173="","",IF(ISERROR(VLOOKUP(F173,PROVEEDORES!$D$8:$I$507,5,0)),1,VLOOKUP($F173,PROVEEDORES!$D$8:$I$507,5,0)))</f>
        <v/>
      </c>
    </row>
    <row r="174" spans="3:20" ht="17.45" customHeight="1" x14ac:dyDescent="0.25">
      <c r="C174" s="188"/>
      <c r="D174" s="189"/>
      <c r="E174" s="178"/>
      <c r="F174" s="178"/>
      <c r="G174" s="190">
        <f>DATOS!$E$13</f>
        <v>1</v>
      </c>
      <c r="H174" s="178"/>
      <c r="I174" s="191"/>
      <c r="J174" s="178"/>
      <c r="K174" s="178"/>
      <c r="L174" s="178"/>
      <c r="M174" s="178"/>
      <c r="N174" s="160" t="str">
        <f t="shared" si="13"/>
        <v/>
      </c>
      <c r="O174" s="21"/>
      <c r="P174" s="160" t="str">
        <f t="shared" si="14"/>
        <v/>
      </c>
      <c r="Q174" s="160">
        <f t="shared" si="15"/>
        <v>0</v>
      </c>
      <c r="R174" s="160" t="str">
        <f t="shared" si="16"/>
        <v/>
      </c>
      <c r="S174" s="160" t="str">
        <f t="shared" si="17"/>
        <v/>
      </c>
      <c r="T174" s="50" t="str">
        <f>IF($F174="","",IF(ISERROR(VLOOKUP(F174,PROVEEDORES!$D$8:$I$507,5,0)),1,VLOOKUP($F174,PROVEEDORES!$D$8:$I$507,5,0)))</f>
        <v/>
      </c>
    </row>
    <row r="175" spans="3:20" ht="17.45" customHeight="1" x14ac:dyDescent="0.25">
      <c r="C175" s="188"/>
      <c r="D175" s="189"/>
      <c r="E175" s="178"/>
      <c r="F175" s="178"/>
      <c r="G175" s="190">
        <f>DATOS!$E$13</f>
        <v>1</v>
      </c>
      <c r="H175" s="178"/>
      <c r="I175" s="191"/>
      <c r="J175" s="178"/>
      <c r="K175" s="178"/>
      <c r="L175" s="178"/>
      <c r="M175" s="178"/>
      <c r="N175" s="160" t="str">
        <f t="shared" si="13"/>
        <v/>
      </c>
      <c r="O175" s="21"/>
      <c r="P175" s="160" t="str">
        <f t="shared" si="14"/>
        <v/>
      </c>
      <c r="Q175" s="160">
        <f t="shared" si="15"/>
        <v>0</v>
      </c>
      <c r="R175" s="160" t="str">
        <f t="shared" si="16"/>
        <v/>
      </c>
      <c r="S175" s="160" t="str">
        <f t="shared" si="17"/>
        <v/>
      </c>
      <c r="T175" s="50" t="str">
        <f>IF($F175="","",IF(ISERROR(VLOOKUP(F175,PROVEEDORES!$D$8:$I$507,5,0)),1,VLOOKUP($F175,PROVEEDORES!$D$8:$I$507,5,0)))</f>
        <v/>
      </c>
    </row>
    <row r="176" spans="3:20" ht="17.45" customHeight="1" x14ac:dyDescent="0.25">
      <c r="C176" s="188"/>
      <c r="D176" s="189"/>
      <c r="E176" s="178"/>
      <c r="F176" s="178"/>
      <c r="G176" s="190">
        <f>DATOS!$E$13</f>
        <v>1</v>
      </c>
      <c r="H176" s="178"/>
      <c r="I176" s="191"/>
      <c r="J176" s="178"/>
      <c r="K176" s="178"/>
      <c r="L176" s="178"/>
      <c r="M176" s="178"/>
      <c r="N176" s="160" t="str">
        <f t="shared" si="13"/>
        <v/>
      </c>
      <c r="O176" s="21"/>
      <c r="P176" s="160" t="str">
        <f t="shared" si="14"/>
        <v/>
      </c>
      <c r="Q176" s="160">
        <f t="shared" si="15"/>
        <v>0</v>
      </c>
      <c r="R176" s="160" t="str">
        <f t="shared" si="16"/>
        <v/>
      </c>
      <c r="S176" s="160" t="str">
        <f t="shared" si="17"/>
        <v/>
      </c>
      <c r="T176" s="50" t="str">
        <f>IF($F176="","",IF(ISERROR(VLOOKUP(F176,PROVEEDORES!$D$8:$I$507,5,0)),1,VLOOKUP($F176,PROVEEDORES!$D$8:$I$507,5,0)))</f>
        <v/>
      </c>
    </row>
    <row r="177" spans="3:20" ht="17.45" customHeight="1" x14ac:dyDescent="0.25">
      <c r="C177" s="188"/>
      <c r="D177" s="189"/>
      <c r="E177" s="178"/>
      <c r="F177" s="178"/>
      <c r="G177" s="190">
        <f>DATOS!$E$13</f>
        <v>1</v>
      </c>
      <c r="H177" s="178"/>
      <c r="I177" s="191"/>
      <c r="J177" s="178"/>
      <c r="K177" s="178"/>
      <c r="L177" s="178"/>
      <c r="M177" s="178"/>
      <c r="N177" s="160" t="str">
        <f t="shared" si="13"/>
        <v/>
      </c>
      <c r="O177" s="21"/>
      <c r="P177" s="160" t="str">
        <f t="shared" si="14"/>
        <v/>
      </c>
      <c r="Q177" s="160">
        <f t="shared" si="15"/>
        <v>0</v>
      </c>
      <c r="R177" s="160" t="str">
        <f t="shared" si="16"/>
        <v/>
      </c>
      <c r="S177" s="160" t="str">
        <f t="shared" si="17"/>
        <v/>
      </c>
      <c r="T177" s="50" t="str">
        <f>IF($F177="","",IF(ISERROR(VLOOKUP(F177,PROVEEDORES!$D$8:$I$507,5,0)),1,VLOOKUP($F177,PROVEEDORES!$D$8:$I$507,5,0)))</f>
        <v/>
      </c>
    </row>
    <row r="178" spans="3:20" ht="17.45" customHeight="1" x14ac:dyDescent="0.25">
      <c r="C178" s="188"/>
      <c r="D178" s="189"/>
      <c r="E178" s="178"/>
      <c r="F178" s="178"/>
      <c r="G178" s="190">
        <f>DATOS!$E$13</f>
        <v>1</v>
      </c>
      <c r="H178" s="178"/>
      <c r="I178" s="191"/>
      <c r="J178" s="178"/>
      <c r="K178" s="178"/>
      <c r="L178" s="178"/>
      <c r="M178" s="178"/>
      <c r="N178" s="160" t="str">
        <f t="shared" si="13"/>
        <v/>
      </c>
      <c r="O178" s="21"/>
      <c r="P178" s="160" t="str">
        <f t="shared" si="14"/>
        <v/>
      </c>
      <c r="Q178" s="160">
        <f t="shared" si="15"/>
        <v>0</v>
      </c>
      <c r="R178" s="160" t="str">
        <f t="shared" si="16"/>
        <v/>
      </c>
      <c r="S178" s="160" t="str">
        <f t="shared" si="17"/>
        <v/>
      </c>
      <c r="T178" s="50" t="str">
        <f>IF($F178="","",IF(ISERROR(VLOOKUP(F178,PROVEEDORES!$D$8:$I$507,5,0)),1,VLOOKUP($F178,PROVEEDORES!$D$8:$I$507,5,0)))</f>
        <v/>
      </c>
    </row>
    <row r="179" spans="3:20" ht="17.45" customHeight="1" x14ac:dyDescent="0.25">
      <c r="C179" s="188"/>
      <c r="D179" s="189"/>
      <c r="E179" s="178"/>
      <c r="F179" s="178"/>
      <c r="G179" s="190">
        <f>DATOS!$E$13</f>
        <v>1</v>
      </c>
      <c r="H179" s="178"/>
      <c r="I179" s="191"/>
      <c r="J179" s="178"/>
      <c r="K179" s="178"/>
      <c r="L179" s="178"/>
      <c r="M179" s="178"/>
      <c r="N179" s="160" t="str">
        <f t="shared" si="13"/>
        <v/>
      </c>
      <c r="O179" s="21"/>
      <c r="P179" s="160" t="str">
        <f t="shared" si="14"/>
        <v/>
      </c>
      <c r="Q179" s="160">
        <f t="shared" si="15"/>
        <v>0</v>
      </c>
      <c r="R179" s="160" t="str">
        <f t="shared" si="16"/>
        <v/>
      </c>
      <c r="S179" s="160" t="str">
        <f t="shared" si="17"/>
        <v/>
      </c>
      <c r="T179" s="50" t="str">
        <f>IF($F179="","",IF(ISERROR(VLOOKUP(F179,PROVEEDORES!$D$8:$I$507,5,0)),1,VLOOKUP($F179,PROVEEDORES!$D$8:$I$507,5,0)))</f>
        <v/>
      </c>
    </row>
    <row r="180" spans="3:20" ht="17.45" customHeight="1" x14ac:dyDescent="0.25">
      <c r="C180" s="188"/>
      <c r="D180" s="189"/>
      <c r="E180" s="178"/>
      <c r="F180" s="178"/>
      <c r="G180" s="190">
        <f>DATOS!$E$13</f>
        <v>1</v>
      </c>
      <c r="H180" s="178"/>
      <c r="I180" s="191"/>
      <c r="J180" s="178"/>
      <c r="K180" s="178"/>
      <c r="L180" s="178"/>
      <c r="M180" s="178"/>
      <c r="N180" s="160" t="str">
        <f t="shared" si="13"/>
        <v/>
      </c>
      <c r="O180" s="21"/>
      <c r="P180" s="160" t="str">
        <f t="shared" si="14"/>
        <v/>
      </c>
      <c r="Q180" s="160">
        <f t="shared" si="15"/>
        <v>0</v>
      </c>
      <c r="R180" s="160" t="str">
        <f t="shared" si="16"/>
        <v/>
      </c>
      <c r="S180" s="160" t="str">
        <f t="shared" si="17"/>
        <v/>
      </c>
      <c r="T180" s="50" t="str">
        <f>IF($F180="","",IF(ISERROR(VLOOKUP(F180,PROVEEDORES!$D$8:$I$507,5,0)),1,VLOOKUP($F180,PROVEEDORES!$D$8:$I$507,5,0)))</f>
        <v/>
      </c>
    </row>
    <row r="181" spans="3:20" ht="17.45" customHeight="1" x14ac:dyDescent="0.25">
      <c r="C181" s="188"/>
      <c r="D181" s="189"/>
      <c r="E181" s="178"/>
      <c r="F181" s="178"/>
      <c r="G181" s="190">
        <f>DATOS!$E$13</f>
        <v>1</v>
      </c>
      <c r="H181" s="178"/>
      <c r="I181" s="191"/>
      <c r="J181" s="178"/>
      <c r="K181" s="178"/>
      <c r="L181" s="178"/>
      <c r="M181" s="178"/>
      <c r="N181" s="160" t="str">
        <f t="shared" si="13"/>
        <v/>
      </c>
      <c r="O181" s="21"/>
      <c r="P181" s="160" t="str">
        <f t="shared" si="14"/>
        <v/>
      </c>
      <c r="Q181" s="160">
        <f t="shared" si="15"/>
        <v>0</v>
      </c>
      <c r="R181" s="160" t="str">
        <f t="shared" si="16"/>
        <v/>
      </c>
      <c r="S181" s="160" t="str">
        <f t="shared" si="17"/>
        <v/>
      </c>
      <c r="T181" s="50" t="str">
        <f>IF($F181="","",IF(ISERROR(VLOOKUP(F181,PROVEEDORES!$D$8:$I$507,5,0)),1,VLOOKUP($F181,PROVEEDORES!$D$8:$I$507,5,0)))</f>
        <v/>
      </c>
    </row>
    <row r="182" spans="3:20" ht="17.45" customHeight="1" x14ac:dyDescent="0.25">
      <c r="C182" s="188"/>
      <c r="D182" s="189"/>
      <c r="E182" s="178"/>
      <c r="F182" s="178"/>
      <c r="G182" s="190">
        <f>DATOS!$E$13</f>
        <v>1</v>
      </c>
      <c r="H182" s="178"/>
      <c r="I182" s="191"/>
      <c r="J182" s="178"/>
      <c r="K182" s="178"/>
      <c r="L182" s="178"/>
      <c r="M182" s="178"/>
      <c r="N182" s="160" t="str">
        <f t="shared" si="13"/>
        <v/>
      </c>
      <c r="O182" s="21"/>
      <c r="P182" s="160" t="str">
        <f t="shared" si="14"/>
        <v/>
      </c>
      <c r="Q182" s="160">
        <f t="shared" si="15"/>
        <v>0</v>
      </c>
      <c r="R182" s="160" t="str">
        <f t="shared" si="16"/>
        <v/>
      </c>
      <c r="S182" s="160" t="str">
        <f t="shared" si="17"/>
        <v/>
      </c>
      <c r="T182" s="50" t="str">
        <f>IF($F182="","",IF(ISERROR(VLOOKUP(F182,PROVEEDORES!$D$8:$I$507,5,0)),1,VLOOKUP($F182,PROVEEDORES!$D$8:$I$507,5,0)))</f>
        <v/>
      </c>
    </row>
    <row r="183" spans="3:20" ht="17.45" customHeight="1" x14ac:dyDescent="0.25">
      <c r="C183" s="188"/>
      <c r="D183" s="189"/>
      <c r="E183" s="178"/>
      <c r="F183" s="178"/>
      <c r="G183" s="190">
        <f>DATOS!$E$13</f>
        <v>1</v>
      </c>
      <c r="H183" s="178"/>
      <c r="I183" s="191"/>
      <c r="J183" s="178"/>
      <c r="K183" s="178"/>
      <c r="L183" s="178"/>
      <c r="M183" s="178"/>
      <c r="N183" s="160" t="str">
        <f t="shared" si="13"/>
        <v/>
      </c>
      <c r="O183" s="21"/>
      <c r="P183" s="160" t="str">
        <f t="shared" si="14"/>
        <v/>
      </c>
      <c r="Q183" s="160">
        <f t="shared" si="15"/>
        <v>0</v>
      </c>
      <c r="R183" s="160" t="str">
        <f t="shared" si="16"/>
        <v/>
      </c>
      <c r="S183" s="160" t="str">
        <f t="shared" si="17"/>
        <v/>
      </c>
      <c r="T183" s="50" t="str">
        <f>IF($F183="","",IF(ISERROR(VLOOKUP(F183,PROVEEDORES!$D$8:$I$507,5,0)),1,VLOOKUP($F183,PROVEEDORES!$D$8:$I$507,5,0)))</f>
        <v/>
      </c>
    </row>
    <row r="184" spans="3:20" ht="17.45" customHeight="1" x14ac:dyDescent="0.25">
      <c r="C184" s="188"/>
      <c r="D184" s="189"/>
      <c r="E184" s="178"/>
      <c r="F184" s="178"/>
      <c r="G184" s="190">
        <f>DATOS!$E$13</f>
        <v>1</v>
      </c>
      <c r="H184" s="178"/>
      <c r="I184" s="191"/>
      <c r="J184" s="178"/>
      <c r="K184" s="178"/>
      <c r="L184" s="178"/>
      <c r="M184" s="178"/>
      <c r="N184" s="160" t="str">
        <f t="shared" si="13"/>
        <v/>
      </c>
      <c r="O184" s="21"/>
      <c r="P184" s="160" t="str">
        <f t="shared" si="14"/>
        <v/>
      </c>
      <c r="Q184" s="160">
        <f t="shared" si="15"/>
        <v>0</v>
      </c>
      <c r="R184" s="160" t="str">
        <f t="shared" si="16"/>
        <v/>
      </c>
      <c r="S184" s="160" t="str">
        <f t="shared" si="17"/>
        <v/>
      </c>
      <c r="T184" s="50" t="str">
        <f>IF($F184="","",IF(ISERROR(VLOOKUP(F184,PROVEEDORES!$D$8:$I$507,5,0)),1,VLOOKUP($F184,PROVEEDORES!$D$8:$I$507,5,0)))</f>
        <v/>
      </c>
    </row>
    <row r="185" spans="3:20" ht="17.45" customHeight="1" x14ac:dyDescent="0.25">
      <c r="C185" s="188"/>
      <c r="D185" s="189"/>
      <c r="E185" s="178"/>
      <c r="F185" s="178"/>
      <c r="G185" s="190">
        <f>DATOS!$E$13</f>
        <v>1</v>
      </c>
      <c r="H185" s="178"/>
      <c r="I185" s="191"/>
      <c r="J185" s="178"/>
      <c r="K185" s="178"/>
      <c r="L185" s="178"/>
      <c r="M185" s="178"/>
      <c r="N185" s="160" t="str">
        <f t="shared" si="13"/>
        <v/>
      </c>
      <c r="O185" s="21"/>
      <c r="P185" s="160" t="str">
        <f t="shared" si="14"/>
        <v/>
      </c>
      <c r="Q185" s="160">
        <f t="shared" si="15"/>
        <v>0</v>
      </c>
      <c r="R185" s="160" t="str">
        <f t="shared" si="16"/>
        <v/>
      </c>
      <c r="S185" s="160" t="str">
        <f t="shared" si="17"/>
        <v/>
      </c>
      <c r="T185" s="50" t="str">
        <f>IF($F185="","",IF(ISERROR(VLOOKUP(F185,PROVEEDORES!$D$8:$I$507,5,0)),1,VLOOKUP($F185,PROVEEDORES!$D$8:$I$507,5,0)))</f>
        <v/>
      </c>
    </row>
    <row r="186" spans="3:20" ht="17.45" customHeight="1" x14ac:dyDescent="0.25">
      <c r="C186" s="188"/>
      <c r="D186" s="189"/>
      <c r="E186" s="178"/>
      <c r="F186" s="178"/>
      <c r="G186" s="190">
        <f>DATOS!$E$13</f>
        <v>1</v>
      </c>
      <c r="H186" s="178"/>
      <c r="I186" s="191"/>
      <c r="J186" s="178"/>
      <c r="K186" s="178"/>
      <c r="L186" s="178"/>
      <c r="M186" s="178"/>
      <c r="N186" s="160" t="str">
        <f t="shared" si="13"/>
        <v/>
      </c>
      <c r="O186" s="21"/>
      <c r="P186" s="160" t="str">
        <f t="shared" si="14"/>
        <v/>
      </c>
      <c r="Q186" s="160">
        <f t="shared" si="15"/>
        <v>0</v>
      </c>
      <c r="R186" s="160" t="str">
        <f t="shared" si="16"/>
        <v/>
      </c>
      <c r="S186" s="160" t="str">
        <f t="shared" si="17"/>
        <v/>
      </c>
      <c r="T186" s="50" t="str">
        <f>IF($F186="","",IF(ISERROR(VLOOKUP(F186,PROVEEDORES!$D$8:$I$507,5,0)),1,VLOOKUP($F186,PROVEEDORES!$D$8:$I$507,5,0)))</f>
        <v/>
      </c>
    </row>
    <row r="187" spans="3:20" ht="17.45" customHeight="1" x14ac:dyDescent="0.25">
      <c r="C187" s="188"/>
      <c r="D187" s="189"/>
      <c r="E187" s="178"/>
      <c r="F187" s="178"/>
      <c r="G187" s="190">
        <f>DATOS!$E$13</f>
        <v>1</v>
      </c>
      <c r="H187" s="178"/>
      <c r="I187" s="191"/>
      <c r="J187" s="178"/>
      <c r="K187" s="178"/>
      <c r="L187" s="178"/>
      <c r="M187" s="178"/>
      <c r="N187" s="160" t="str">
        <f t="shared" si="13"/>
        <v/>
      </c>
      <c r="O187" s="21"/>
      <c r="P187" s="160" t="str">
        <f t="shared" si="14"/>
        <v/>
      </c>
      <c r="Q187" s="160">
        <f t="shared" si="15"/>
        <v>0</v>
      </c>
      <c r="R187" s="160" t="str">
        <f t="shared" si="16"/>
        <v/>
      </c>
      <c r="S187" s="160" t="str">
        <f t="shared" si="17"/>
        <v/>
      </c>
      <c r="T187" s="50" t="str">
        <f>IF($F187="","",IF(ISERROR(VLOOKUP(F187,PROVEEDORES!$D$8:$I$507,5,0)),1,VLOOKUP($F187,PROVEEDORES!$D$8:$I$507,5,0)))</f>
        <v/>
      </c>
    </row>
    <row r="188" spans="3:20" ht="17.45" customHeight="1" x14ac:dyDescent="0.25">
      <c r="C188" s="188"/>
      <c r="D188" s="189"/>
      <c r="E188" s="178"/>
      <c r="F188" s="178"/>
      <c r="G188" s="190">
        <f>DATOS!$E$13</f>
        <v>1</v>
      </c>
      <c r="H188" s="178"/>
      <c r="I188" s="191"/>
      <c r="J188" s="178"/>
      <c r="K188" s="178"/>
      <c r="L188" s="178"/>
      <c r="M188" s="178"/>
      <c r="N188" s="160" t="str">
        <f t="shared" si="13"/>
        <v/>
      </c>
      <c r="O188" s="21"/>
      <c r="P188" s="160" t="str">
        <f t="shared" si="14"/>
        <v/>
      </c>
      <c r="Q188" s="160">
        <f t="shared" si="15"/>
        <v>0</v>
      </c>
      <c r="R188" s="160" t="str">
        <f t="shared" si="16"/>
        <v/>
      </c>
      <c r="S188" s="160" t="str">
        <f t="shared" si="17"/>
        <v/>
      </c>
      <c r="T188" s="50" t="str">
        <f>IF($F188="","",IF(ISERROR(VLOOKUP(F188,PROVEEDORES!$D$8:$I$507,5,0)),1,VLOOKUP($F188,PROVEEDORES!$D$8:$I$507,5,0)))</f>
        <v/>
      </c>
    </row>
    <row r="189" spans="3:20" ht="17.45" customHeight="1" x14ac:dyDescent="0.25">
      <c r="C189" s="188"/>
      <c r="D189" s="189"/>
      <c r="E189" s="178"/>
      <c r="F189" s="178"/>
      <c r="G189" s="190">
        <f>DATOS!$E$13</f>
        <v>1</v>
      </c>
      <c r="H189" s="178"/>
      <c r="I189" s="191"/>
      <c r="J189" s="178"/>
      <c r="K189" s="178"/>
      <c r="L189" s="178"/>
      <c r="M189" s="178"/>
      <c r="N189" s="160" t="str">
        <f t="shared" si="13"/>
        <v/>
      </c>
      <c r="O189" s="21"/>
      <c r="P189" s="160" t="str">
        <f t="shared" si="14"/>
        <v/>
      </c>
      <c r="Q189" s="160">
        <f t="shared" si="15"/>
        <v>0</v>
      </c>
      <c r="R189" s="160" t="str">
        <f t="shared" si="16"/>
        <v/>
      </c>
      <c r="S189" s="160" t="str">
        <f t="shared" si="17"/>
        <v/>
      </c>
      <c r="T189" s="50" t="str">
        <f>IF($F189="","",IF(ISERROR(VLOOKUP(F189,PROVEEDORES!$D$8:$I$507,5,0)),1,VLOOKUP($F189,PROVEEDORES!$D$8:$I$507,5,0)))</f>
        <v/>
      </c>
    </row>
    <row r="190" spans="3:20" ht="17.45" customHeight="1" x14ac:dyDescent="0.25">
      <c r="C190" s="188"/>
      <c r="D190" s="189"/>
      <c r="E190" s="178"/>
      <c r="F190" s="178"/>
      <c r="G190" s="190">
        <f>DATOS!$E$13</f>
        <v>1</v>
      </c>
      <c r="H190" s="178"/>
      <c r="I190" s="191"/>
      <c r="J190" s="178"/>
      <c r="K190" s="178"/>
      <c r="L190" s="178"/>
      <c r="M190" s="178"/>
      <c r="N190" s="160" t="str">
        <f t="shared" si="13"/>
        <v/>
      </c>
      <c r="O190" s="21"/>
      <c r="P190" s="160" t="str">
        <f t="shared" si="14"/>
        <v/>
      </c>
      <c r="Q190" s="160">
        <f t="shared" si="15"/>
        <v>0</v>
      </c>
      <c r="R190" s="160" t="str">
        <f t="shared" si="16"/>
        <v/>
      </c>
      <c r="S190" s="160" t="str">
        <f t="shared" si="17"/>
        <v/>
      </c>
      <c r="T190" s="50" t="str">
        <f>IF($F190="","",IF(ISERROR(VLOOKUP(F190,PROVEEDORES!$D$8:$I$507,5,0)),1,VLOOKUP($F190,PROVEEDORES!$D$8:$I$507,5,0)))</f>
        <v/>
      </c>
    </row>
    <row r="191" spans="3:20" ht="17.45" customHeight="1" x14ac:dyDescent="0.25">
      <c r="C191" s="188"/>
      <c r="D191" s="189"/>
      <c r="E191" s="178"/>
      <c r="F191" s="178"/>
      <c r="G191" s="190">
        <f>DATOS!$E$13</f>
        <v>1</v>
      </c>
      <c r="H191" s="178"/>
      <c r="I191" s="191"/>
      <c r="J191" s="178"/>
      <c r="K191" s="178"/>
      <c r="L191" s="178"/>
      <c r="M191" s="178"/>
      <c r="N191" s="160" t="str">
        <f t="shared" si="13"/>
        <v/>
      </c>
      <c r="O191" s="21"/>
      <c r="P191" s="160" t="str">
        <f t="shared" si="14"/>
        <v/>
      </c>
      <c r="Q191" s="160">
        <f t="shared" si="15"/>
        <v>0</v>
      </c>
      <c r="R191" s="160" t="str">
        <f t="shared" si="16"/>
        <v/>
      </c>
      <c r="S191" s="160" t="str">
        <f t="shared" si="17"/>
        <v/>
      </c>
      <c r="T191" s="50" t="str">
        <f>IF($F191="","",IF(ISERROR(VLOOKUP(F191,PROVEEDORES!$D$8:$I$507,5,0)),1,VLOOKUP($F191,PROVEEDORES!$D$8:$I$507,5,0)))</f>
        <v/>
      </c>
    </row>
    <row r="192" spans="3:20" ht="17.45" customHeight="1" x14ac:dyDescent="0.25">
      <c r="C192" s="188"/>
      <c r="D192" s="189"/>
      <c r="E192" s="178"/>
      <c r="F192" s="178"/>
      <c r="G192" s="190">
        <f>DATOS!$E$13</f>
        <v>1</v>
      </c>
      <c r="H192" s="178"/>
      <c r="I192" s="191"/>
      <c r="J192" s="178"/>
      <c r="K192" s="178"/>
      <c r="L192" s="178"/>
      <c r="M192" s="178"/>
      <c r="N192" s="160" t="str">
        <f t="shared" si="13"/>
        <v/>
      </c>
      <c r="O192" s="21"/>
      <c r="P192" s="160" t="str">
        <f t="shared" si="14"/>
        <v/>
      </c>
      <c r="Q192" s="160">
        <f t="shared" si="15"/>
        <v>0</v>
      </c>
      <c r="R192" s="160" t="str">
        <f t="shared" si="16"/>
        <v/>
      </c>
      <c r="S192" s="160" t="str">
        <f t="shared" si="17"/>
        <v/>
      </c>
      <c r="T192" s="50" t="str">
        <f>IF($F192="","",IF(ISERROR(VLOOKUP(F192,PROVEEDORES!$D$8:$I$507,5,0)),1,VLOOKUP($F192,PROVEEDORES!$D$8:$I$507,5,0)))</f>
        <v/>
      </c>
    </row>
    <row r="193" spans="3:20" ht="17.45" customHeight="1" x14ac:dyDescent="0.25">
      <c r="C193" s="188"/>
      <c r="D193" s="189"/>
      <c r="E193" s="178"/>
      <c r="F193" s="178"/>
      <c r="G193" s="190">
        <f>DATOS!$E$13</f>
        <v>1</v>
      </c>
      <c r="H193" s="178"/>
      <c r="I193" s="191"/>
      <c r="J193" s="178"/>
      <c r="K193" s="178"/>
      <c r="L193" s="178"/>
      <c r="M193" s="178"/>
      <c r="N193" s="160" t="str">
        <f t="shared" si="13"/>
        <v/>
      </c>
      <c r="O193" s="21"/>
      <c r="P193" s="160" t="str">
        <f t="shared" si="14"/>
        <v/>
      </c>
      <c r="Q193" s="160">
        <f t="shared" si="15"/>
        <v>0</v>
      </c>
      <c r="R193" s="160" t="str">
        <f t="shared" si="16"/>
        <v/>
      </c>
      <c r="S193" s="160" t="str">
        <f t="shared" si="17"/>
        <v/>
      </c>
      <c r="T193" s="50" t="str">
        <f>IF($F193="","",IF(ISERROR(VLOOKUP(F193,PROVEEDORES!$D$8:$I$507,5,0)),1,VLOOKUP($F193,PROVEEDORES!$D$8:$I$507,5,0)))</f>
        <v/>
      </c>
    </row>
    <row r="194" spans="3:20" ht="17.45" customHeight="1" x14ac:dyDescent="0.25">
      <c r="C194" s="188"/>
      <c r="D194" s="189"/>
      <c r="E194" s="178"/>
      <c r="F194" s="178"/>
      <c r="G194" s="190">
        <f>DATOS!$E$13</f>
        <v>1</v>
      </c>
      <c r="H194" s="178"/>
      <c r="I194" s="191"/>
      <c r="J194" s="178"/>
      <c r="K194" s="178"/>
      <c r="L194" s="178"/>
      <c r="M194" s="178"/>
      <c r="N194" s="160" t="str">
        <f t="shared" si="13"/>
        <v/>
      </c>
      <c r="O194" s="21"/>
      <c r="P194" s="160" t="str">
        <f t="shared" si="14"/>
        <v/>
      </c>
      <c r="Q194" s="160">
        <f t="shared" si="15"/>
        <v>0</v>
      </c>
      <c r="R194" s="160" t="str">
        <f t="shared" si="16"/>
        <v/>
      </c>
      <c r="S194" s="160" t="str">
        <f t="shared" si="17"/>
        <v/>
      </c>
      <c r="T194" s="50" t="str">
        <f>IF($F194="","",IF(ISERROR(VLOOKUP(F194,PROVEEDORES!$D$8:$I$507,5,0)),1,VLOOKUP($F194,PROVEEDORES!$D$8:$I$507,5,0)))</f>
        <v/>
      </c>
    </row>
    <row r="195" spans="3:20" ht="17.45" customHeight="1" x14ac:dyDescent="0.25">
      <c r="C195" s="188"/>
      <c r="D195" s="189"/>
      <c r="E195" s="178"/>
      <c r="F195" s="178"/>
      <c r="G195" s="190">
        <f>DATOS!$E$13</f>
        <v>1</v>
      </c>
      <c r="H195" s="178"/>
      <c r="I195" s="191"/>
      <c r="J195" s="178"/>
      <c r="K195" s="178"/>
      <c r="L195" s="178"/>
      <c r="M195" s="178"/>
      <c r="N195" s="160" t="str">
        <f t="shared" si="13"/>
        <v/>
      </c>
      <c r="O195" s="21"/>
      <c r="P195" s="160" t="str">
        <f t="shared" si="14"/>
        <v/>
      </c>
      <c r="Q195" s="160">
        <f t="shared" si="15"/>
        <v>0</v>
      </c>
      <c r="R195" s="160" t="str">
        <f t="shared" si="16"/>
        <v/>
      </c>
      <c r="S195" s="160" t="str">
        <f t="shared" si="17"/>
        <v/>
      </c>
      <c r="T195" s="50" t="str">
        <f>IF($F195="","",IF(ISERROR(VLOOKUP(F195,PROVEEDORES!$D$8:$I$507,5,0)),1,VLOOKUP($F195,PROVEEDORES!$D$8:$I$507,5,0)))</f>
        <v/>
      </c>
    </row>
    <row r="196" spans="3:20" ht="17.45" customHeight="1" x14ac:dyDescent="0.25">
      <c r="C196" s="188"/>
      <c r="D196" s="189"/>
      <c r="E196" s="178"/>
      <c r="F196" s="178"/>
      <c r="G196" s="190">
        <f>DATOS!$E$13</f>
        <v>1</v>
      </c>
      <c r="H196" s="178"/>
      <c r="I196" s="191"/>
      <c r="J196" s="178"/>
      <c r="K196" s="178"/>
      <c r="L196" s="178"/>
      <c r="M196" s="178"/>
      <c r="N196" s="160" t="str">
        <f t="shared" si="13"/>
        <v/>
      </c>
      <c r="O196" s="21"/>
      <c r="P196" s="160" t="str">
        <f t="shared" si="14"/>
        <v/>
      </c>
      <c r="Q196" s="160">
        <f t="shared" si="15"/>
        <v>0</v>
      </c>
      <c r="R196" s="160" t="str">
        <f t="shared" si="16"/>
        <v/>
      </c>
      <c r="S196" s="160" t="str">
        <f t="shared" si="17"/>
        <v/>
      </c>
      <c r="T196" s="50" t="str">
        <f>IF($F196="","",IF(ISERROR(VLOOKUP(F196,PROVEEDORES!$D$8:$I$507,5,0)),1,VLOOKUP($F196,PROVEEDORES!$D$8:$I$507,5,0)))</f>
        <v/>
      </c>
    </row>
    <row r="197" spans="3:20" ht="17.45" customHeight="1" x14ac:dyDescent="0.25">
      <c r="C197" s="188"/>
      <c r="D197" s="189"/>
      <c r="E197" s="178"/>
      <c r="F197" s="178"/>
      <c r="G197" s="190">
        <f>DATOS!$E$13</f>
        <v>1</v>
      </c>
      <c r="H197" s="178"/>
      <c r="I197" s="191"/>
      <c r="J197" s="178"/>
      <c r="K197" s="178"/>
      <c r="L197" s="178"/>
      <c r="M197" s="178"/>
      <c r="N197" s="160" t="str">
        <f t="shared" si="13"/>
        <v/>
      </c>
      <c r="O197" s="21"/>
      <c r="P197" s="160" t="str">
        <f t="shared" si="14"/>
        <v/>
      </c>
      <c r="Q197" s="160">
        <f t="shared" si="15"/>
        <v>0</v>
      </c>
      <c r="R197" s="160" t="str">
        <f t="shared" si="16"/>
        <v/>
      </c>
      <c r="S197" s="160" t="str">
        <f t="shared" si="17"/>
        <v/>
      </c>
      <c r="T197" s="50" t="str">
        <f>IF($F197="","",IF(ISERROR(VLOOKUP(F197,PROVEEDORES!$D$8:$I$507,5,0)),1,VLOOKUP($F197,PROVEEDORES!$D$8:$I$507,5,0)))</f>
        <v/>
      </c>
    </row>
    <row r="198" spans="3:20" ht="17.45" customHeight="1" x14ac:dyDescent="0.25">
      <c r="C198" s="188"/>
      <c r="D198" s="189"/>
      <c r="E198" s="178"/>
      <c r="F198" s="178"/>
      <c r="G198" s="190">
        <f>DATOS!$E$13</f>
        <v>1</v>
      </c>
      <c r="H198" s="178"/>
      <c r="I198" s="191"/>
      <c r="J198" s="178"/>
      <c r="K198" s="178"/>
      <c r="L198" s="178"/>
      <c r="M198" s="178"/>
      <c r="N198" s="160" t="str">
        <f t="shared" si="13"/>
        <v/>
      </c>
      <c r="O198" s="21"/>
      <c r="P198" s="160" t="str">
        <f t="shared" si="14"/>
        <v/>
      </c>
      <c r="Q198" s="160">
        <f t="shared" si="15"/>
        <v>0</v>
      </c>
      <c r="R198" s="160" t="str">
        <f t="shared" si="16"/>
        <v/>
      </c>
      <c r="S198" s="160" t="str">
        <f t="shared" si="17"/>
        <v/>
      </c>
      <c r="T198" s="50" t="str">
        <f>IF($F198="","",IF(ISERROR(VLOOKUP(F198,PROVEEDORES!$D$8:$I$507,5,0)),1,VLOOKUP($F198,PROVEEDORES!$D$8:$I$507,5,0)))</f>
        <v/>
      </c>
    </row>
    <row r="199" spans="3:20" ht="17.45" customHeight="1" x14ac:dyDescent="0.25">
      <c r="C199" s="188"/>
      <c r="D199" s="189"/>
      <c r="E199" s="178"/>
      <c r="F199" s="178"/>
      <c r="G199" s="190">
        <f>DATOS!$E$13</f>
        <v>1</v>
      </c>
      <c r="H199" s="178"/>
      <c r="I199" s="191"/>
      <c r="J199" s="178"/>
      <c r="K199" s="178"/>
      <c r="L199" s="178"/>
      <c r="M199" s="178"/>
      <c r="N199" s="160" t="str">
        <f t="shared" si="13"/>
        <v/>
      </c>
      <c r="O199" s="21"/>
      <c r="P199" s="160" t="str">
        <f t="shared" si="14"/>
        <v/>
      </c>
      <c r="Q199" s="160">
        <f t="shared" si="15"/>
        <v>0</v>
      </c>
      <c r="R199" s="160" t="str">
        <f t="shared" si="16"/>
        <v/>
      </c>
      <c r="S199" s="160" t="str">
        <f t="shared" si="17"/>
        <v/>
      </c>
      <c r="T199" s="50" t="str">
        <f>IF($F199="","",IF(ISERROR(VLOOKUP(F199,PROVEEDORES!$D$8:$I$507,5,0)),1,VLOOKUP($F199,PROVEEDORES!$D$8:$I$507,5,0)))</f>
        <v/>
      </c>
    </row>
    <row r="200" spans="3:20" ht="17.45" customHeight="1" x14ac:dyDescent="0.25">
      <c r="C200" s="188"/>
      <c r="D200" s="189"/>
      <c r="E200" s="178"/>
      <c r="F200" s="178"/>
      <c r="G200" s="190">
        <f>DATOS!$E$13</f>
        <v>1</v>
      </c>
      <c r="H200" s="178"/>
      <c r="I200" s="191"/>
      <c r="J200" s="178"/>
      <c r="K200" s="178"/>
      <c r="L200" s="178"/>
      <c r="M200" s="178"/>
      <c r="N200" s="160" t="str">
        <f t="shared" si="13"/>
        <v/>
      </c>
      <c r="O200" s="21"/>
      <c r="P200" s="160" t="str">
        <f t="shared" si="14"/>
        <v/>
      </c>
      <c r="Q200" s="160">
        <f t="shared" si="15"/>
        <v>0</v>
      </c>
      <c r="R200" s="160" t="str">
        <f t="shared" si="16"/>
        <v/>
      </c>
      <c r="S200" s="160" t="str">
        <f t="shared" si="17"/>
        <v/>
      </c>
      <c r="T200" s="50" t="str">
        <f>IF($F200="","",IF(ISERROR(VLOOKUP(F200,PROVEEDORES!$D$8:$I$507,5,0)),1,VLOOKUP($F200,PROVEEDORES!$D$8:$I$507,5,0)))</f>
        <v/>
      </c>
    </row>
    <row r="201" spans="3:20" ht="17.45" customHeight="1" x14ac:dyDescent="0.25">
      <c r="C201" s="188"/>
      <c r="D201" s="189"/>
      <c r="E201" s="178"/>
      <c r="F201" s="178"/>
      <c r="G201" s="190">
        <f>DATOS!$E$13</f>
        <v>1</v>
      </c>
      <c r="H201" s="178"/>
      <c r="I201" s="191"/>
      <c r="J201" s="178"/>
      <c r="K201" s="178"/>
      <c r="L201" s="178"/>
      <c r="M201" s="178"/>
      <c r="N201" s="160" t="str">
        <f t="shared" si="13"/>
        <v/>
      </c>
      <c r="O201" s="21"/>
      <c r="P201" s="160" t="str">
        <f t="shared" si="14"/>
        <v/>
      </c>
      <c r="Q201" s="160">
        <f t="shared" si="15"/>
        <v>0</v>
      </c>
      <c r="R201" s="160" t="str">
        <f t="shared" si="16"/>
        <v/>
      </c>
      <c r="S201" s="160" t="str">
        <f t="shared" si="17"/>
        <v/>
      </c>
      <c r="T201" s="50" t="str">
        <f>IF($F201="","",IF(ISERROR(VLOOKUP(F201,PROVEEDORES!$D$8:$I$507,5,0)),1,VLOOKUP($F201,PROVEEDORES!$D$8:$I$507,5,0)))</f>
        <v/>
      </c>
    </row>
    <row r="202" spans="3:20" ht="17.45" customHeight="1" x14ac:dyDescent="0.25">
      <c r="C202" s="188"/>
      <c r="D202" s="189"/>
      <c r="E202" s="178"/>
      <c r="F202" s="178"/>
      <c r="G202" s="190">
        <f>DATOS!$E$13</f>
        <v>1</v>
      </c>
      <c r="H202" s="178"/>
      <c r="I202" s="191"/>
      <c r="J202" s="178"/>
      <c r="K202" s="178"/>
      <c r="L202" s="178"/>
      <c r="M202" s="178"/>
      <c r="N202" s="160" t="str">
        <f t="shared" si="13"/>
        <v/>
      </c>
      <c r="O202" s="21"/>
      <c r="P202" s="160" t="str">
        <f t="shared" si="14"/>
        <v/>
      </c>
      <c r="Q202" s="160">
        <f t="shared" si="15"/>
        <v>0</v>
      </c>
      <c r="R202" s="160" t="str">
        <f t="shared" si="16"/>
        <v/>
      </c>
      <c r="S202" s="160" t="str">
        <f t="shared" si="17"/>
        <v/>
      </c>
      <c r="T202" s="50" t="str">
        <f>IF($F202="","",IF(ISERROR(VLOOKUP(F202,PROVEEDORES!$D$8:$I$507,5,0)),1,VLOOKUP($F202,PROVEEDORES!$D$8:$I$507,5,0)))</f>
        <v/>
      </c>
    </row>
    <row r="203" spans="3:20" ht="17.45" customHeight="1" x14ac:dyDescent="0.25">
      <c r="C203" s="188"/>
      <c r="D203" s="189"/>
      <c r="E203" s="178"/>
      <c r="F203" s="178"/>
      <c r="G203" s="190">
        <f>DATOS!$E$13</f>
        <v>1</v>
      </c>
      <c r="H203" s="178"/>
      <c r="I203" s="191"/>
      <c r="J203" s="178"/>
      <c r="K203" s="178"/>
      <c r="L203" s="178"/>
      <c r="M203" s="178"/>
      <c r="N203" s="160" t="str">
        <f t="shared" si="13"/>
        <v/>
      </c>
      <c r="O203" s="21"/>
      <c r="P203" s="160" t="str">
        <f t="shared" si="14"/>
        <v/>
      </c>
      <c r="Q203" s="160">
        <f t="shared" si="15"/>
        <v>0</v>
      </c>
      <c r="R203" s="160" t="str">
        <f t="shared" si="16"/>
        <v/>
      </c>
      <c r="S203" s="160" t="str">
        <f t="shared" si="17"/>
        <v/>
      </c>
      <c r="T203" s="50" t="str">
        <f>IF($F203="","",IF(ISERROR(VLOOKUP(F203,PROVEEDORES!$D$8:$I$507,5,0)),1,VLOOKUP($F203,PROVEEDORES!$D$8:$I$507,5,0)))</f>
        <v/>
      </c>
    </row>
    <row r="204" spans="3:20" ht="17.45" customHeight="1" x14ac:dyDescent="0.25">
      <c r="C204" s="188"/>
      <c r="D204" s="189"/>
      <c r="E204" s="178"/>
      <c r="F204" s="178"/>
      <c r="G204" s="190">
        <f>DATOS!$E$13</f>
        <v>1</v>
      </c>
      <c r="H204" s="178"/>
      <c r="I204" s="191"/>
      <c r="J204" s="178"/>
      <c r="K204" s="178"/>
      <c r="L204" s="178"/>
      <c r="M204" s="178"/>
      <c r="N204" s="160" t="str">
        <f t="shared" si="13"/>
        <v/>
      </c>
      <c r="O204" s="21"/>
      <c r="P204" s="160" t="str">
        <f t="shared" si="14"/>
        <v/>
      </c>
      <c r="Q204" s="160">
        <f t="shared" si="15"/>
        <v>0</v>
      </c>
      <c r="R204" s="160" t="str">
        <f t="shared" si="16"/>
        <v/>
      </c>
      <c r="S204" s="160" t="str">
        <f t="shared" si="17"/>
        <v/>
      </c>
      <c r="T204" s="50" t="str">
        <f>IF($F204="","",IF(ISERROR(VLOOKUP(F204,PROVEEDORES!$D$8:$I$507,5,0)),1,VLOOKUP($F204,PROVEEDORES!$D$8:$I$507,5,0)))</f>
        <v/>
      </c>
    </row>
    <row r="205" spans="3:20" ht="17.45" customHeight="1" x14ac:dyDescent="0.25">
      <c r="C205" s="188"/>
      <c r="D205" s="189"/>
      <c r="E205" s="178"/>
      <c r="F205" s="178"/>
      <c r="G205" s="190">
        <f>DATOS!$E$13</f>
        <v>1</v>
      </c>
      <c r="H205" s="178"/>
      <c r="I205" s="191"/>
      <c r="J205" s="178"/>
      <c r="K205" s="178"/>
      <c r="L205" s="178"/>
      <c r="M205" s="178"/>
      <c r="N205" s="160" t="str">
        <f t="shared" si="13"/>
        <v/>
      </c>
      <c r="O205" s="21"/>
      <c r="P205" s="160" t="str">
        <f t="shared" si="14"/>
        <v/>
      </c>
      <c r="Q205" s="160">
        <f t="shared" si="15"/>
        <v>0</v>
      </c>
      <c r="R205" s="160" t="str">
        <f t="shared" si="16"/>
        <v/>
      </c>
      <c r="S205" s="160" t="str">
        <f t="shared" si="17"/>
        <v/>
      </c>
      <c r="T205" s="50" t="str">
        <f>IF($F205="","",IF(ISERROR(VLOOKUP(F205,PROVEEDORES!$D$8:$I$507,5,0)),1,VLOOKUP($F205,PROVEEDORES!$D$8:$I$507,5,0)))</f>
        <v/>
      </c>
    </row>
    <row r="206" spans="3:20" ht="17.45" customHeight="1" x14ac:dyDescent="0.25">
      <c r="C206" s="188"/>
      <c r="D206" s="189"/>
      <c r="E206" s="178"/>
      <c r="F206" s="178"/>
      <c r="G206" s="190">
        <f>DATOS!$E$13</f>
        <v>1</v>
      </c>
      <c r="H206" s="178"/>
      <c r="I206" s="191"/>
      <c r="J206" s="178"/>
      <c r="K206" s="178"/>
      <c r="L206" s="178"/>
      <c r="M206" s="178"/>
      <c r="N206" s="160" t="str">
        <f t="shared" si="13"/>
        <v/>
      </c>
      <c r="O206" s="21"/>
      <c r="P206" s="160" t="str">
        <f t="shared" si="14"/>
        <v/>
      </c>
      <c r="Q206" s="160">
        <f t="shared" si="15"/>
        <v>0</v>
      </c>
      <c r="R206" s="160" t="str">
        <f t="shared" si="16"/>
        <v/>
      </c>
      <c r="S206" s="160" t="str">
        <f t="shared" si="17"/>
        <v/>
      </c>
      <c r="T206" s="50" t="str">
        <f>IF($F206="","",IF(ISERROR(VLOOKUP(F206,PROVEEDORES!$D$8:$I$507,5,0)),1,VLOOKUP($F206,PROVEEDORES!$D$8:$I$507,5,0)))</f>
        <v/>
      </c>
    </row>
    <row r="207" spans="3:20" ht="17.45" customHeight="1" x14ac:dyDescent="0.25">
      <c r="C207" s="188"/>
      <c r="D207" s="189"/>
      <c r="E207" s="178"/>
      <c r="F207" s="178"/>
      <c r="G207" s="190">
        <f>DATOS!$E$13</f>
        <v>1</v>
      </c>
      <c r="H207" s="178"/>
      <c r="I207" s="191"/>
      <c r="J207" s="178"/>
      <c r="K207" s="178"/>
      <c r="L207" s="178"/>
      <c r="M207" s="178"/>
      <c r="N207" s="160" t="str">
        <f t="shared" si="13"/>
        <v/>
      </c>
      <c r="O207" s="21"/>
      <c r="P207" s="160" t="str">
        <f t="shared" si="14"/>
        <v/>
      </c>
      <c r="Q207" s="160">
        <f t="shared" si="15"/>
        <v>0</v>
      </c>
      <c r="R207" s="160" t="str">
        <f t="shared" si="16"/>
        <v/>
      </c>
      <c r="S207" s="160" t="str">
        <f t="shared" si="17"/>
        <v/>
      </c>
      <c r="T207" s="50" t="str">
        <f>IF($F207="","",IF(ISERROR(VLOOKUP(F207,PROVEEDORES!$D$8:$I$507,5,0)),1,VLOOKUP($F207,PROVEEDORES!$D$8:$I$507,5,0)))</f>
        <v/>
      </c>
    </row>
    <row r="208" spans="3:20" ht="17.45" customHeight="1" x14ac:dyDescent="0.25">
      <c r="C208" s="188"/>
      <c r="D208" s="189"/>
      <c r="E208" s="178"/>
      <c r="F208" s="178"/>
      <c r="G208" s="190">
        <f>DATOS!$E$13</f>
        <v>1</v>
      </c>
      <c r="H208" s="178"/>
      <c r="I208" s="191"/>
      <c r="J208" s="178"/>
      <c r="K208" s="178"/>
      <c r="L208" s="178"/>
      <c r="M208" s="178"/>
      <c r="N208" s="160" t="str">
        <f t="shared" si="13"/>
        <v/>
      </c>
      <c r="O208" s="21"/>
      <c r="P208" s="160" t="str">
        <f t="shared" si="14"/>
        <v/>
      </c>
      <c r="Q208" s="160">
        <f t="shared" si="15"/>
        <v>0</v>
      </c>
      <c r="R208" s="160" t="str">
        <f t="shared" si="16"/>
        <v/>
      </c>
      <c r="S208" s="160" t="str">
        <f t="shared" si="17"/>
        <v/>
      </c>
      <c r="T208" s="50" t="str">
        <f>IF($F208="","",IF(ISERROR(VLOOKUP(F208,PROVEEDORES!$D$8:$I$507,5,0)),1,VLOOKUP($F208,PROVEEDORES!$D$8:$I$507,5,0)))</f>
        <v/>
      </c>
    </row>
    <row r="209" spans="3:20" ht="17.45" customHeight="1" x14ac:dyDescent="0.25">
      <c r="C209" s="188"/>
      <c r="D209" s="189"/>
      <c r="E209" s="178"/>
      <c r="F209" s="178"/>
      <c r="G209" s="190">
        <f>DATOS!$E$13</f>
        <v>1</v>
      </c>
      <c r="H209" s="178"/>
      <c r="I209" s="191"/>
      <c r="J209" s="178"/>
      <c r="K209" s="178"/>
      <c r="L209" s="178"/>
      <c r="M209" s="178"/>
      <c r="N209" s="160" t="str">
        <f t="shared" si="13"/>
        <v/>
      </c>
      <c r="O209" s="21"/>
      <c r="P209" s="160" t="str">
        <f t="shared" si="14"/>
        <v/>
      </c>
      <c r="Q209" s="160">
        <f t="shared" si="15"/>
        <v>0</v>
      </c>
      <c r="R209" s="160" t="str">
        <f t="shared" si="16"/>
        <v/>
      </c>
      <c r="S209" s="160" t="str">
        <f t="shared" si="17"/>
        <v/>
      </c>
      <c r="T209" s="50" t="str">
        <f>IF($F209="","",IF(ISERROR(VLOOKUP(F209,PROVEEDORES!$D$8:$I$507,5,0)),1,VLOOKUP($F209,PROVEEDORES!$D$8:$I$507,5,0)))</f>
        <v/>
      </c>
    </row>
    <row r="210" spans="3:20" ht="17.45" customHeight="1" x14ac:dyDescent="0.25">
      <c r="C210" s="188"/>
      <c r="D210" s="189"/>
      <c r="E210" s="178"/>
      <c r="F210" s="178"/>
      <c r="G210" s="190">
        <f>DATOS!$E$13</f>
        <v>1</v>
      </c>
      <c r="H210" s="178"/>
      <c r="I210" s="191"/>
      <c r="J210" s="178"/>
      <c r="K210" s="178"/>
      <c r="L210" s="178"/>
      <c r="M210" s="178"/>
      <c r="N210" s="160" t="str">
        <f t="shared" ref="N210:N273" si="18">IF(H210&amp;J210&amp;K210&amp;L210&amp;M210="","",H210+J210+K210-L210-M210)</f>
        <v/>
      </c>
      <c r="O210" s="21"/>
      <c r="P210" s="160" t="str">
        <f t="shared" ref="P210:P273" si="19">IF($I210="E",H210,"")</f>
        <v/>
      </c>
      <c r="Q210" s="160">
        <f t="shared" si="15"/>
        <v>0</v>
      </c>
      <c r="R210" s="160" t="str">
        <f t="shared" si="16"/>
        <v/>
      </c>
      <c r="S210" s="160" t="str">
        <f t="shared" si="17"/>
        <v/>
      </c>
      <c r="T210" s="50" t="str">
        <f>IF($F210="","",IF(ISERROR(VLOOKUP(F210,PROVEEDORES!$D$8:$I$507,5,0)),1,VLOOKUP($F210,PROVEEDORES!$D$8:$I$507,5,0)))</f>
        <v/>
      </c>
    </row>
    <row r="211" spans="3:20" ht="17.45" customHeight="1" x14ac:dyDescent="0.25">
      <c r="C211" s="188"/>
      <c r="D211" s="189"/>
      <c r="E211" s="178"/>
      <c r="F211" s="178"/>
      <c r="G211" s="190">
        <f>DATOS!$E$13</f>
        <v>1</v>
      </c>
      <c r="H211" s="178"/>
      <c r="I211" s="191"/>
      <c r="J211" s="178"/>
      <c r="K211" s="178"/>
      <c r="L211" s="178"/>
      <c r="M211" s="178"/>
      <c r="N211" s="160" t="str">
        <f t="shared" si="18"/>
        <v/>
      </c>
      <c r="O211" s="21"/>
      <c r="P211" s="160" t="str">
        <f t="shared" si="19"/>
        <v/>
      </c>
      <c r="Q211" s="160">
        <f t="shared" ref="Q211:Q274" si="20">IF($I211=0%,H211,"")</f>
        <v>0</v>
      </c>
      <c r="R211" s="160" t="str">
        <f t="shared" ref="R211:R274" si="21">IF(OR($I211=8%,$I211=11%),$J211/$I211,"")</f>
        <v/>
      </c>
      <c r="S211" s="160" t="str">
        <f t="shared" ref="S211:S274" si="22">IF(OR($I211=15%,$I211=16%),$J211/$I211,"")</f>
        <v/>
      </c>
      <c r="T211" s="50" t="str">
        <f>IF($F211="","",IF(ISERROR(VLOOKUP(F211,PROVEEDORES!$D$8:$I$507,5,0)),1,VLOOKUP($F211,PROVEEDORES!$D$8:$I$507,5,0)))</f>
        <v/>
      </c>
    </row>
    <row r="212" spans="3:20" ht="17.45" customHeight="1" x14ac:dyDescent="0.25">
      <c r="C212" s="188"/>
      <c r="D212" s="189"/>
      <c r="E212" s="178"/>
      <c r="F212" s="178"/>
      <c r="G212" s="190">
        <f>DATOS!$E$13</f>
        <v>1</v>
      </c>
      <c r="H212" s="178"/>
      <c r="I212" s="191"/>
      <c r="J212" s="178"/>
      <c r="K212" s="178"/>
      <c r="L212" s="178"/>
      <c r="M212" s="178"/>
      <c r="N212" s="160" t="str">
        <f t="shared" si="18"/>
        <v/>
      </c>
      <c r="O212" s="21"/>
      <c r="P212" s="160" t="str">
        <f t="shared" si="19"/>
        <v/>
      </c>
      <c r="Q212" s="160">
        <f t="shared" si="20"/>
        <v>0</v>
      </c>
      <c r="R212" s="160" t="str">
        <f t="shared" si="21"/>
        <v/>
      </c>
      <c r="S212" s="160" t="str">
        <f t="shared" si="22"/>
        <v/>
      </c>
      <c r="T212" s="50" t="str">
        <f>IF($F212="","",IF(ISERROR(VLOOKUP(F212,PROVEEDORES!$D$8:$I$507,5,0)),1,VLOOKUP($F212,PROVEEDORES!$D$8:$I$507,5,0)))</f>
        <v/>
      </c>
    </row>
    <row r="213" spans="3:20" ht="17.45" customHeight="1" x14ac:dyDescent="0.25">
      <c r="C213" s="188"/>
      <c r="D213" s="189"/>
      <c r="E213" s="178"/>
      <c r="F213" s="178"/>
      <c r="G213" s="190">
        <f>DATOS!$E$13</f>
        <v>1</v>
      </c>
      <c r="H213" s="178"/>
      <c r="I213" s="191"/>
      <c r="J213" s="178"/>
      <c r="K213" s="178"/>
      <c r="L213" s="178"/>
      <c r="M213" s="178"/>
      <c r="N213" s="160" t="str">
        <f t="shared" si="18"/>
        <v/>
      </c>
      <c r="O213" s="21"/>
      <c r="P213" s="160" t="str">
        <f t="shared" si="19"/>
        <v/>
      </c>
      <c r="Q213" s="160">
        <f t="shared" si="20"/>
        <v>0</v>
      </c>
      <c r="R213" s="160" t="str">
        <f t="shared" si="21"/>
        <v/>
      </c>
      <c r="S213" s="160" t="str">
        <f t="shared" si="22"/>
        <v/>
      </c>
      <c r="T213" s="50" t="str">
        <f>IF($F213="","",IF(ISERROR(VLOOKUP(F213,PROVEEDORES!$D$8:$I$507,5,0)),1,VLOOKUP($F213,PROVEEDORES!$D$8:$I$507,5,0)))</f>
        <v/>
      </c>
    </row>
    <row r="214" spans="3:20" ht="17.45" customHeight="1" x14ac:dyDescent="0.25">
      <c r="C214" s="188"/>
      <c r="D214" s="189"/>
      <c r="E214" s="178"/>
      <c r="F214" s="178"/>
      <c r="G214" s="190">
        <f>DATOS!$E$13</f>
        <v>1</v>
      </c>
      <c r="H214" s="178"/>
      <c r="I214" s="191"/>
      <c r="J214" s="178"/>
      <c r="K214" s="178"/>
      <c r="L214" s="178"/>
      <c r="M214" s="178"/>
      <c r="N214" s="160" t="str">
        <f t="shared" si="18"/>
        <v/>
      </c>
      <c r="O214" s="21"/>
      <c r="P214" s="160" t="str">
        <f t="shared" si="19"/>
        <v/>
      </c>
      <c r="Q214" s="160">
        <f t="shared" si="20"/>
        <v>0</v>
      </c>
      <c r="R214" s="160" t="str">
        <f t="shared" si="21"/>
        <v/>
      </c>
      <c r="S214" s="160" t="str">
        <f t="shared" si="22"/>
        <v/>
      </c>
      <c r="T214" s="50" t="str">
        <f>IF($F214="","",IF(ISERROR(VLOOKUP(F214,PROVEEDORES!$D$8:$I$507,5,0)),1,VLOOKUP($F214,PROVEEDORES!$D$8:$I$507,5,0)))</f>
        <v/>
      </c>
    </row>
    <row r="215" spans="3:20" ht="17.45" customHeight="1" x14ac:dyDescent="0.25">
      <c r="C215" s="188"/>
      <c r="D215" s="189"/>
      <c r="E215" s="178"/>
      <c r="F215" s="178"/>
      <c r="G215" s="190">
        <f>DATOS!$E$13</f>
        <v>1</v>
      </c>
      <c r="H215" s="178"/>
      <c r="I215" s="191"/>
      <c r="J215" s="178"/>
      <c r="K215" s="178"/>
      <c r="L215" s="178"/>
      <c r="M215" s="178"/>
      <c r="N215" s="160" t="str">
        <f t="shared" si="18"/>
        <v/>
      </c>
      <c r="O215" s="21"/>
      <c r="P215" s="160" t="str">
        <f t="shared" si="19"/>
        <v/>
      </c>
      <c r="Q215" s="160">
        <f t="shared" si="20"/>
        <v>0</v>
      </c>
      <c r="R215" s="160" t="str">
        <f t="shared" si="21"/>
        <v/>
      </c>
      <c r="S215" s="160" t="str">
        <f t="shared" si="22"/>
        <v/>
      </c>
      <c r="T215" s="50" t="str">
        <f>IF($F215="","",IF(ISERROR(VLOOKUP(F215,PROVEEDORES!$D$8:$I$507,5,0)),1,VLOOKUP($F215,PROVEEDORES!$D$8:$I$507,5,0)))</f>
        <v/>
      </c>
    </row>
    <row r="216" spans="3:20" ht="17.45" customHeight="1" x14ac:dyDescent="0.25">
      <c r="C216" s="188"/>
      <c r="D216" s="189"/>
      <c r="E216" s="178"/>
      <c r="F216" s="178"/>
      <c r="G216" s="190">
        <f>DATOS!$E$13</f>
        <v>1</v>
      </c>
      <c r="H216" s="178"/>
      <c r="I216" s="191"/>
      <c r="J216" s="178"/>
      <c r="K216" s="178"/>
      <c r="L216" s="178"/>
      <c r="M216" s="178"/>
      <c r="N216" s="160" t="str">
        <f t="shared" si="18"/>
        <v/>
      </c>
      <c r="O216" s="21"/>
      <c r="P216" s="160" t="str">
        <f t="shared" si="19"/>
        <v/>
      </c>
      <c r="Q216" s="160">
        <f t="shared" si="20"/>
        <v>0</v>
      </c>
      <c r="R216" s="160" t="str">
        <f t="shared" si="21"/>
        <v/>
      </c>
      <c r="S216" s="160" t="str">
        <f t="shared" si="22"/>
        <v/>
      </c>
      <c r="T216" s="50" t="str">
        <f>IF($F216="","",IF(ISERROR(VLOOKUP(F216,PROVEEDORES!$D$8:$I$507,5,0)),1,VLOOKUP($F216,PROVEEDORES!$D$8:$I$507,5,0)))</f>
        <v/>
      </c>
    </row>
    <row r="217" spans="3:20" ht="17.45" customHeight="1" x14ac:dyDescent="0.25">
      <c r="C217" s="188"/>
      <c r="D217" s="189"/>
      <c r="E217" s="178"/>
      <c r="F217" s="178"/>
      <c r="G217" s="190">
        <f>DATOS!$E$13</f>
        <v>1</v>
      </c>
      <c r="H217" s="178"/>
      <c r="I217" s="191"/>
      <c r="J217" s="178"/>
      <c r="K217" s="178"/>
      <c r="L217" s="178"/>
      <c r="M217" s="178"/>
      <c r="N217" s="160" t="str">
        <f t="shared" si="18"/>
        <v/>
      </c>
      <c r="O217" s="21"/>
      <c r="P217" s="160" t="str">
        <f t="shared" si="19"/>
        <v/>
      </c>
      <c r="Q217" s="160">
        <f t="shared" si="20"/>
        <v>0</v>
      </c>
      <c r="R217" s="160" t="str">
        <f t="shared" si="21"/>
        <v/>
      </c>
      <c r="S217" s="160" t="str">
        <f t="shared" si="22"/>
        <v/>
      </c>
      <c r="T217" s="50" t="str">
        <f>IF($F217="","",IF(ISERROR(VLOOKUP(F217,PROVEEDORES!$D$8:$I$507,5,0)),1,VLOOKUP($F217,PROVEEDORES!$D$8:$I$507,5,0)))</f>
        <v/>
      </c>
    </row>
    <row r="218" spans="3:20" ht="17.45" customHeight="1" x14ac:dyDescent="0.25">
      <c r="C218" s="188"/>
      <c r="D218" s="189"/>
      <c r="E218" s="178"/>
      <c r="F218" s="178"/>
      <c r="G218" s="190">
        <f>DATOS!$E$13</f>
        <v>1</v>
      </c>
      <c r="H218" s="178"/>
      <c r="I218" s="191"/>
      <c r="J218" s="178"/>
      <c r="K218" s="178"/>
      <c r="L218" s="178"/>
      <c r="M218" s="178"/>
      <c r="N218" s="160" t="str">
        <f t="shared" si="18"/>
        <v/>
      </c>
      <c r="O218" s="21"/>
      <c r="P218" s="160" t="str">
        <f t="shared" si="19"/>
        <v/>
      </c>
      <c r="Q218" s="160">
        <f t="shared" si="20"/>
        <v>0</v>
      </c>
      <c r="R218" s="160" t="str">
        <f t="shared" si="21"/>
        <v/>
      </c>
      <c r="S218" s="160" t="str">
        <f t="shared" si="22"/>
        <v/>
      </c>
      <c r="T218" s="50" t="str">
        <f>IF($F218="","",IF(ISERROR(VLOOKUP(F218,PROVEEDORES!$D$8:$I$507,5,0)),1,VLOOKUP($F218,PROVEEDORES!$D$8:$I$507,5,0)))</f>
        <v/>
      </c>
    </row>
    <row r="219" spans="3:20" ht="17.45" customHeight="1" x14ac:dyDescent="0.25">
      <c r="C219" s="188"/>
      <c r="D219" s="189"/>
      <c r="E219" s="178"/>
      <c r="F219" s="178"/>
      <c r="G219" s="190">
        <f>DATOS!$E$13</f>
        <v>1</v>
      </c>
      <c r="H219" s="178"/>
      <c r="I219" s="191"/>
      <c r="J219" s="178"/>
      <c r="K219" s="178"/>
      <c r="L219" s="178"/>
      <c r="M219" s="178"/>
      <c r="N219" s="160" t="str">
        <f t="shared" si="18"/>
        <v/>
      </c>
      <c r="O219" s="21"/>
      <c r="P219" s="160" t="str">
        <f t="shared" si="19"/>
        <v/>
      </c>
      <c r="Q219" s="160">
        <f t="shared" si="20"/>
        <v>0</v>
      </c>
      <c r="R219" s="160" t="str">
        <f t="shared" si="21"/>
        <v/>
      </c>
      <c r="S219" s="160" t="str">
        <f t="shared" si="22"/>
        <v/>
      </c>
      <c r="T219" s="50" t="str">
        <f>IF($F219="","",IF(ISERROR(VLOOKUP(F219,PROVEEDORES!$D$8:$I$507,5,0)),1,VLOOKUP($F219,PROVEEDORES!$D$8:$I$507,5,0)))</f>
        <v/>
      </c>
    </row>
    <row r="220" spans="3:20" ht="17.45" customHeight="1" x14ac:dyDescent="0.25">
      <c r="C220" s="188"/>
      <c r="D220" s="189"/>
      <c r="E220" s="178"/>
      <c r="F220" s="178"/>
      <c r="G220" s="190">
        <f>DATOS!$E$13</f>
        <v>1</v>
      </c>
      <c r="H220" s="178"/>
      <c r="I220" s="191"/>
      <c r="J220" s="178"/>
      <c r="K220" s="178"/>
      <c r="L220" s="178"/>
      <c r="M220" s="178"/>
      <c r="N220" s="160" t="str">
        <f t="shared" si="18"/>
        <v/>
      </c>
      <c r="O220" s="21"/>
      <c r="P220" s="160" t="str">
        <f t="shared" si="19"/>
        <v/>
      </c>
      <c r="Q220" s="160">
        <f t="shared" si="20"/>
        <v>0</v>
      </c>
      <c r="R220" s="160" t="str">
        <f t="shared" si="21"/>
        <v/>
      </c>
      <c r="S220" s="160" t="str">
        <f t="shared" si="22"/>
        <v/>
      </c>
      <c r="T220" s="50" t="str">
        <f>IF($F220="","",IF(ISERROR(VLOOKUP(F220,PROVEEDORES!$D$8:$I$507,5,0)),1,VLOOKUP($F220,PROVEEDORES!$D$8:$I$507,5,0)))</f>
        <v/>
      </c>
    </row>
    <row r="221" spans="3:20" ht="17.45" customHeight="1" x14ac:dyDescent="0.25">
      <c r="C221" s="188"/>
      <c r="D221" s="189"/>
      <c r="E221" s="178"/>
      <c r="F221" s="178"/>
      <c r="G221" s="190">
        <f>DATOS!$E$13</f>
        <v>1</v>
      </c>
      <c r="H221" s="178"/>
      <c r="I221" s="191"/>
      <c r="J221" s="178"/>
      <c r="K221" s="178"/>
      <c r="L221" s="178"/>
      <c r="M221" s="178"/>
      <c r="N221" s="160" t="str">
        <f t="shared" si="18"/>
        <v/>
      </c>
      <c r="O221" s="21"/>
      <c r="P221" s="160" t="str">
        <f t="shared" si="19"/>
        <v/>
      </c>
      <c r="Q221" s="160">
        <f t="shared" si="20"/>
        <v>0</v>
      </c>
      <c r="R221" s="160" t="str">
        <f t="shared" si="21"/>
        <v/>
      </c>
      <c r="S221" s="160" t="str">
        <f t="shared" si="22"/>
        <v/>
      </c>
      <c r="T221" s="50" t="str">
        <f>IF($F221="","",IF(ISERROR(VLOOKUP(F221,PROVEEDORES!$D$8:$I$507,5,0)),1,VLOOKUP($F221,PROVEEDORES!$D$8:$I$507,5,0)))</f>
        <v/>
      </c>
    </row>
    <row r="222" spans="3:20" ht="17.45" customHeight="1" x14ac:dyDescent="0.25">
      <c r="C222" s="188"/>
      <c r="D222" s="189"/>
      <c r="E222" s="178"/>
      <c r="F222" s="178"/>
      <c r="G222" s="190">
        <f>DATOS!$E$13</f>
        <v>1</v>
      </c>
      <c r="H222" s="178"/>
      <c r="I222" s="191"/>
      <c r="J222" s="178"/>
      <c r="K222" s="178"/>
      <c r="L222" s="178"/>
      <c r="M222" s="178"/>
      <c r="N222" s="160" t="str">
        <f t="shared" si="18"/>
        <v/>
      </c>
      <c r="O222" s="21"/>
      <c r="P222" s="160" t="str">
        <f t="shared" si="19"/>
        <v/>
      </c>
      <c r="Q222" s="160">
        <f t="shared" si="20"/>
        <v>0</v>
      </c>
      <c r="R222" s="160" t="str">
        <f t="shared" si="21"/>
        <v/>
      </c>
      <c r="S222" s="160" t="str">
        <f t="shared" si="22"/>
        <v/>
      </c>
      <c r="T222" s="50" t="str">
        <f>IF($F222="","",IF(ISERROR(VLOOKUP(F222,PROVEEDORES!$D$8:$I$507,5,0)),1,VLOOKUP($F222,PROVEEDORES!$D$8:$I$507,5,0)))</f>
        <v/>
      </c>
    </row>
    <row r="223" spans="3:20" ht="17.45" customHeight="1" x14ac:dyDescent="0.25">
      <c r="C223" s="188"/>
      <c r="D223" s="189"/>
      <c r="E223" s="178"/>
      <c r="F223" s="178"/>
      <c r="G223" s="190">
        <f>DATOS!$E$13</f>
        <v>1</v>
      </c>
      <c r="H223" s="178"/>
      <c r="I223" s="191"/>
      <c r="J223" s="178"/>
      <c r="K223" s="178"/>
      <c r="L223" s="178"/>
      <c r="M223" s="178"/>
      <c r="N223" s="160" t="str">
        <f t="shared" si="18"/>
        <v/>
      </c>
      <c r="O223" s="21"/>
      <c r="P223" s="160" t="str">
        <f t="shared" si="19"/>
        <v/>
      </c>
      <c r="Q223" s="160">
        <f t="shared" si="20"/>
        <v>0</v>
      </c>
      <c r="R223" s="160" t="str">
        <f t="shared" si="21"/>
        <v/>
      </c>
      <c r="S223" s="160" t="str">
        <f t="shared" si="22"/>
        <v/>
      </c>
      <c r="T223" s="50" t="str">
        <f>IF($F223="","",IF(ISERROR(VLOOKUP(F223,PROVEEDORES!$D$8:$I$507,5,0)),1,VLOOKUP($F223,PROVEEDORES!$D$8:$I$507,5,0)))</f>
        <v/>
      </c>
    </row>
    <row r="224" spans="3:20" ht="17.45" customHeight="1" x14ac:dyDescent="0.25">
      <c r="C224" s="188"/>
      <c r="D224" s="189"/>
      <c r="E224" s="178"/>
      <c r="F224" s="178"/>
      <c r="G224" s="190">
        <f>DATOS!$E$13</f>
        <v>1</v>
      </c>
      <c r="H224" s="178"/>
      <c r="I224" s="191"/>
      <c r="J224" s="178"/>
      <c r="K224" s="178"/>
      <c r="L224" s="178"/>
      <c r="M224" s="178"/>
      <c r="N224" s="160" t="str">
        <f t="shared" si="18"/>
        <v/>
      </c>
      <c r="O224" s="21"/>
      <c r="P224" s="160" t="str">
        <f t="shared" si="19"/>
        <v/>
      </c>
      <c r="Q224" s="160">
        <f t="shared" si="20"/>
        <v>0</v>
      </c>
      <c r="R224" s="160" t="str">
        <f t="shared" si="21"/>
        <v/>
      </c>
      <c r="S224" s="160" t="str">
        <f t="shared" si="22"/>
        <v/>
      </c>
      <c r="T224" s="50" t="str">
        <f>IF($F224="","",IF(ISERROR(VLOOKUP(F224,PROVEEDORES!$D$8:$I$507,5,0)),1,VLOOKUP($F224,PROVEEDORES!$D$8:$I$507,5,0)))</f>
        <v/>
      </c>
    </row>
    <row r="225" spans="3:20" ht="17.45" customHeight="1" x14ac:dyDescent="0.25">
      <c r="C225" s="188"/>
      <c r="D225" s="189"/>
      <c r="E225" s="178"/>
      <c r="F225" s="178"/>
      <c r="G225" s="190">
        <f>DATOS!$E$13</f>
        <v>1</v>
      </c>
      <c r="H225" s="178"/>
      <c r="I225" s="191"/>
      <c r="J225" s="178"/>
      <c r="K225" s="178"/>
      <c r="L225" s="178"/>
      <c r="M225" s="178"/>
      <c r="N225" s="160" t="str">
        <f t="shared" si="18"/>
        <v/>
      </c>
      <c r="O225" s="21"/>
      <c r="P225" s="160" t="str">
        <f t="shared" si="19"/>
        <v/>
      </c>
      <c r="Q225" s="160">
        <f t="shared" si="20"/>
        <v>0</v>
      </c>
      <c r="R225" s="160" t="str">
        <f t="shared" si="21"/>
        <v/>
      </c>
      <c r="S225" s="160" t="str">
        <f t="shared" si="22"/>
        <v/>
      </c>
      <c r="T225" s="50" t="str">
        <f>IF($F225="","",IF(ISERROR(VLOOKUP(F225,PROVEEDORES!$D$8:$I$507,5,0)),1,VLOOKUP($F225,PROVEEDORES!$D$8:$I$507,5,0)))</f>
        <v/>
      </c>
    </row>
    <row r="226" spans="3:20" ht="17.45" customHeight="1" x14ac:dyDescent="0.25">
      <c r="C226" s="188"/>
      <c r="D226" s="189"/>
      <c r="E226" s="178"/>
      <c r="F226" s="178"/>
      <c r="G226" s="190">
        <f>DATOS!$E$13</f>
        <v>1</v>
      </c>
      <c r="H226" s="178"/>
      <c r="I226" s="191"/>
      <c r="J226" s="178"/>
      <c r="K226" s="178"/>
      <c r="L226" s="178"/>
      <c r="M226" s="178"/>
      <c r="N226" s="160" t="str">
        <f t="shared" si="18"/>
        <v/>
      </c>
      <c r="O226" s="21"/>
      <c r="P226" s="160" t="str">
        <f t="shared" si="19"/>
        <v/>
      </c>
      <c r="Q226" s="160">
        <f t="shared" si="20"/>
        <v>0</v>
      </c>
      <c r="R226" s="160" t="str">
        <f t="shared" si="21"/>
        <v/>
      </c>
      <c r="S226" s="160" t="str">
        <f t="shared" si="22"/>
        <v/>
      </c>
      <c r="T226" s="50" t="str">
        <f>IF($F226="","",IF(ISERROR(VLOOKUP(F226,PROVEEDORES!$D$8:$I$507,5,0)),1,VLOOKUP($F226,PROVEEDORES!$D$8:$I$507,5,0)))</f>
        <v/>
      </c>
    </row>
    <row r="227" spans="3:20" ht="17.45" customHeight="1" x14ac:dyDescent="0.25">
      <c r="C227" s="188"/>
      <c r="D227" s="189"/>
      <c r="E227" s="178"/>
      <c r="F227" s="178"/>
      <c r="G227" s="190">
        <f>DATOS!$E$13</f>
        <v>1</v>
      </c>
      <c r="H227" s="178"/>
      <c r="I227" s="191"/>
      <c r="J227" s="178"/>
      <c r="K227" s="178"/>
      <c r="L227" s="178"/>
      <c r="M227" s="178"/>
      <c r="N227" s="160" t="str">
        <f t="shared" si="18"/>
        <v/>
      </c>
      <c r="O227" s="21"/>
      <c r="P227" s="160" t="str">
        <f t="shared" si="19"/>
        <v/>
      </c>
      <c r="Q227" s="160">
        <f t="shared" si="20"/>
        <v>0</v>
      </c>
      <c r="R227" s="160" t="str">
        <f t="shared" si="21"/>
        <v/>
      </c>
      <c r="S227" s="160" t="str">
        <f t="shared" si="22"/>
        <v/>
      </c>
      <c r="T227" s="50" t="str">
        <f>IF($F227="","",IF(ISERROR(VLOOKUP(F227,PROVEEDORES!$D$8:$I$507,5,0)),1,VLOOKUP($F227,PROVEEDORES!$D$8:$I$507,5,0)))</f>
        <v/>
      </c>
    </row>
    <row r="228" spans="3:20" ht="17.45" customHeight="1" x14ac:dyDescent="0.25">
      <c r="C228" s="188"/>
      <c r="D228" s="189"/>
      <c r="E228" s="178"/>
      <c r="F228" s="178"/>
      <c r="G228" s="190">
        <f>DATOS!$E$13</f>
        <v>1</v>
      </c>
      <c r="H228" s="178"/>
      <c r="I228" s="191"/>
      <c r="J228" s="178"/>
      <c r="K228" s="178"/>
      <c r="L228" s="178"/>
      <c r="M228" s="178"/>
      <c r="N228" s="160" t="str">
        <f t="shared" si="18"/>
        <v/>
      </c>
      <c r="O228" s="21"/>
      <c r="P228" s="160" t="str">
        <f t="shared" si="19"/>
        <v/>
      </c>
      <c r="Q228" s="160">
        <f t="shared" si="20"/>
        <v>0</v>
      </c>
      <c r="R228" s="160" t="str">
        <f t="shared" si="21"/>
        <v/>
      </c>
      <c r="S228" s="160" t="str">
        <f t="shared" si="22"/>
        <v/>
      </c>
      <c r="T228" s="50" t="str">
        <f>IF($F228="","",IF(ISERROR(VLOOKUP(F228,PROVEEDORES!$D$8:$I$507,5,0)),1,VLOOKUP($F228,PROVEEDORES!$D$8:$I$507,5,0)))</f>
        <v/>
      </c>
    </row>
    <row r="229" spans="3:20" ht="17.45" customHeight="1" x14ac:dyDescent="0.25">
      <c r="C229" s="188"/>
      <c r="D229" s="189"/>
      <c r="E229" s="178"/>
      <c r="F229" s="178"/>
      <c r="G229" s="190">
        <f>DATOS!$E$13</f>
        <v>1</v>
      </c>
      <c r="H229" s="178"/>
      <c r="I229" s="191"/>
      <c r="J229" s="178"/>
      <c r="K229" s="178"/>
      <c r="L229" s="178"/>
      <c r="M229" s="178"/>
      <c r="N229" s="160" t="str">
        <f t="shared" si="18"/>
        <v/>
      </c>
      <c r="O229" s="21"/>
      <c r="P229" s="160" t="str">
        <f t="shared" si="19"/>
        <v/>
      </c>
      <c r="Q229" s="160">
        <f t="shared" si="20"/>
        <v>0</v>
      </c>
      <c r="R229" s="160" t="str">
        <f t="shared" si="21"/>
        <v/>
      </c>
      <c r="S229" s="160" t="str">
        <f t="shared" si="22"/>
        <v/>
      </c>
      <c r="T229" s="50" t="str">
        <f>IF($F229="","",IF(ISERROR(VLOOKUP(F229,PROVEEDORES!$D$8:$I$507,5,0)),1,VLOOKUP($F229,PROVEEDORES!$D$8:$I$507,5,0)))</f>
        <v/>
      </c>
    </row>
    <row r="230" spans="3:20" ht="17.45" customHeight="1" x14ac:dyDescent="0.25">
      <c r="C230" s="188"/>
      <c r="D230" s="189"/>
      <c r="E230" s="178"/>
      <c r="F230" s="178"/>
      <c r="G230" s="190">
        <f>DATOS!$E$13</f>
        <v>1</v>
      </c>
      <c r="H230" s="178"/>
      <c r="I230" s="191"/>
      <c r="J230" s="178"/>
      <c r="K230" s="178"/>
      <c r="L230" s="178"/>
      <c r="M230" s="178"/>
      <c r="N230" s="160" t="str">
        <f t="shared" si="18"/>
        <v/>
      </c>
      <c r="O230" s="21"/>
      <c r="P230" s="160" t="str">
        <f t="shared" si="19"/>
        <v/>
      </c>
      <c r="Q230" s="160">
        <f t="shared" si="20"/>
        <v>0</v>
      </c>
      <c r="R230" s="160" t="str">
        <f t="shared" si="21"/>
        <v/>
      </c>
      <c r="S230" s="160" t="str">
        <f t="shared" si="22"/>
        <v/>
      </c>
      <c r="T230" s="50" t="str">
        <f>IF($F230="","",IF(ISERROR(VLOOKUP(F230,PROVEEDORES!$D$8:$I$507,5,0)),1,VLOOKUP($F230,PROVEEDORES!$D$8:$I$507,5,0)))</f>
        <v/>
      </c>
    </row>
    <row r="231" spans="3:20" ht="17.45" customHeight="1" x14ac:dyDescent="0.25">
      <c r="C231" s="188"/>
      <c r="D231" s="189"/>
      <c r="E231" s="178"/>
      <c r="F231" s="178"/>
      <c r="G231" s="190">
        <f>DATOS!$E$13</f>
        <v>1</v>
      </c>
      <c r="H231" s="178"/>
      <c r="I231" s="191"/>
      <c r="J231" s="178"/>
      <c r="K231" s="178"/>
      <c r="L231" s="178"/>
      <c r="M231" s="178"/>
      <c r="N231" s="160" t="str">
        <f t="shared" si="18"/>
        <v/>
      </c>
      <c r="O231" s="21"/>
      <c r="P231" s="160" t="str">
        <f t="shared" si="19"/>
        <v/>
      </c>
      <c r="Q231" s="160">
        <f t="shared" si="20"/>
        <v>0</v>
      </c>
      <c r="R231" s="160" t="str">
        <f t="shared" si="21"/>
        <v/>
      </c>
      <c r="S231" s="160" t="str">
        <f t="shared" si="22"/>
        <v/>
      </c>
      <c r="T231" s="50" t="str">
        <f>IF($F231="","",IF(ISERROR(VLOOKUP(F231,PROVEEDORES!$D$8:$I$507,5,0)),1,VLOOKUP($F231,PROVEEDORES!$D$8:$I$507,5,0)))</f>
        <v/>
      </c>
    </row>
    <row r="232" spans="3:20" ht="17.45" customHeight="1" x14ac:dyDescent="0.25">
      <c r="C232" s="188"/>
      <c r="D232" s="189"/>
      <c r="E232" s="178"/>
      <c r="F232" s="178"/>
      <c r="G232" s="190">
        <f>DATOS!$E$13</f>
        <v>1</v>
      </c>
      <c r="H232" s="178"/>
      <c r="I232" s="191"/>
      <c r="J232" s="178"/>
      <c r="K232" s="178"/>
      <c r="L232" s="178"/>
      <c r="M232" s="178"/>
      <c r="N232" s="160" t="str">
        <f t="shared" si="18"/>
        <v/>
      </c>
      <c r="O232" s="21"/>
      <c r="P232" s="160" t="str">
        <f t="shared" si="19"/>
        <v/>
      </c>
      <c r="Q232" s="160">
        <f t="shared" si="20"/>
        <v>0</v>
      </c>
      <c r="R232" s="160" t="str">
        <f t="shared" si="21"/>
        <v/>
      </c>
      <c r="S232" s="160" t="str">
        <f t="shared" si="22"/>
        <v/>
      </c>
      <c r="T232" s="50" t="str">
        <f>IF($F232="","",IF(ISERROR(VLOOKUP(F232,PROVEEDORES!$D$8:$I$507,5,0)),1,VLOOKUP($F232,PROVEEDORES!$D$8:$I$507,5,0)))</f>
        <v/>
      </c>
    </row>
    <row r="233" spans="3:20" ht="17.45" customHeight="1" x14ac:dyDescent="0.25">
      <c r="C233" s="188"/>
      <c r="D233" s="189"/>
      <c r="E233" s="178"/>
      <c r="F233" s="178"/>
      <c r="G233" s="190">
        <f>DATOS!$E$13</f>
        <v>1</v>
      </c>
      <c r="H233" s="178"/>
      <c r="I233" s="191"/>
      <c r="J233" s="178"/>
      <c r="K233" s="178"/>
      <c r="L233" s="178"/>
      <c r="M233" s="178"/>
      <c r="N233" s="160" t="str">
        <f t="shared" si="18"/>
        <v/>
      </c>
      <c r="O233" s="21"/>
      <c r="P233" s="160" t="str">
        <f t="shared" si="19"/>
        <v/>
      </c>
      <c r="Q233" s="160">
        <f t="shared" si="20"/>
        <v>0</v>
      </c>
      <c r="R233" s="160" t="str">
        <f t="shared" si="21"/>
        <v/>
      </c>
      <c r="S233" s="160" t="str">
        <f t="shared" si="22"/>
        <v/>
      </c>
      <c r="T233" s="50" t="str">
        <f>IF($F233="","",IF(ISERROR(VLOOKUP(F233,PROVEEDORES!$D$8:$I$507,5,0)),1,VLOOKUP($F233,PROVEEDORES!$D$8:$I$507,5,0)))</f>
        <v/>
      </c>
    </row>
    <row r="234" spans="3:20" ht="17.45" customHeight="1" x14ac:dyDescent="0.25">
      <c r="C234" s="188"/>
      <c r="D234" s="189"/>
      <c r="E234" s="178"/>
      <c r="F234" s="178"/>
      <c r="G234" s="190">
        <f>DATOS!$E$13</f>
        <v>1</v>
      </c>
      <c r="H234" s="178"/>
      <c r="I234" s="191"/>
      <c r="J234" s="178"/>
      <c r="K234" s="178"/>
      <c r="L234" s="178"/>
      <c r="M234" s="178"/>
      <c r="N234" s="160" t="str">
        <f t="shared" si="18"/>
        <v/>
      </c>
      <c r="O234" s="21"/>
      <c r="P234" s="160" t="str">
        <f t="shared" si="19"/>
        <v/>
      </c>
      <c r="Q234" s="160">
        <f t="shared" si="20"/>
        <v>0</v>
      </c>
      <c r="R234" s="160" t="str">
        <f t="shared" si="21"/>
        <v/>
      </c>
      <c r="S234" s="160" t="str">
        <f t="shared" si="22"/>
        <v/>
      </c>
      <c r="T234" s="50" t="str">
        <f>IF($F234="","",IF(ISERROR(VLOOKUP(F234,PROVEEDORES!$D$8:$I$507,5,0)),1,VLOOKUP($F234,PROVEEDORES!$D$8:$I$507,5,0)))</f>
        <v/>
      </c>
    </row>
    <row r="235" spans="3:20" ht="17.45" customHeight="1" x14ac:dyDescent="0.25">
      <c r="C235" s="188"/>
      <c r="D235" s="189"/>
      <c r="E235" s="178"/>
      <c r="F235" s="178"/>
      <c r="G235" s="190">
        <f>DATOS!$E$13</f>
        <v>1</v>
      </c>
      <c r="H235" s="178"/>
      <c r="I235" s="191"/>
      <c r="J235" s="178"/>
      <c r="K235" s="178"/>
      <c r="L235" s="178"/>
      <c r="M235" s="178"/>
      <c r="N235" s="160" t="str">
        <f t="shared" si="18"/>
        <v/>
      </c>
      <c r="O235" s="21"/>
      <c r="P235" s="160" t="str">
        <f t="shared" si="19"/>
        <v/>
      </c>
      <c r="Q235" s="160">
        <f t="shared" si="20"/>
        <v>0</v>
      </c>
      <c r="R235" s="160" t="str">
        <f t="shared" si="21"/>
        <v/>
      </c>
      <c r="S235" s="160" t="str">
        <f t="shared" si="22"/>
        <v/>
      </c>
      <c r="T235" s="50" t="str">
        <f>IF($F235="","",IF(ISERROR(VLOOKUP(F235,PROVEEDORES!$D$8:$I$507,5,0)),1,VLOOKUP($F235,PROVEEDORES!$D$8:$I$507,5,0)))</f>
        <v/>
      </c>
    </row>
    <row r="236" spans="3:20" ht="17.45" customHeight="1" x14ac:dyDescent="0.25">
      <c r="C236" s="188"/>
      <c r="D236" s="189"/>
      <c r="E236" s="178"/>
      <c r="F236" s="178"/>
      <c r="G236" s="190">
        <f>DATOS!$E$13</f>
        <v>1</v>
      </c>
      <c r="H236" s="178"/>
      <c r="I236" s="191"/>
      <c r="J236" s="178"/>
      <c r="K236" s="178"/>
      <c r="L236" s="178"/>
      <c r="M236" s="178"/>
      <c r="N236" s="160" t="str">
        <f t="shared" si="18"/>
        <v/>
      </c>
      <c r="O236" s="21"/>
      <c r="P236" s="160" t="str">
        <f t="shared" si="19"/>
        <v/>
      </c>
      <c r="Q236" s="160">
        <f t="shared" si="20"/>
        <v>0</v>
      </c>
      <c r="R236" s="160" t="str">
        <f t="shared" si="21"/>
        <v/>
      </c>
      <c r="S236" s="160" t="str">
        <f t="shared" si="22"/>
        <v/>
      </c>
      <c r="T236" s="50" t="str">
        <f>IF($F236="","",IF(ISERROR(VLOOKUP(F236,PROVEEDORES!$D$8:$I$507,5,0)),1,VLOOKUP($F236,PROVEEDORES!$D$8:$I$507,5,0)))</f>
        <v/>
      </c>
    </row>
    <row r="237" spans="3:20" ht="17.45" customHeight="1" x14ac:dyDescent="0.25">
      <c r="C237" s="188"/>
      <c r="D237" s="189"/>
      <c r="E237" s="178"/>
      <c r="F237" s="178"/>
      <c r="G237" s="190">
        <f>DATOS!$E$13</f>
        <v>1</v>
      </c>
      <c r="H237" s="178"/>
      <c r="I237" s="191"/>
      <c r="J237" s="178"/>
      <c r="K237" s="178"/>
      <c r="L237" s="178"/>
      <c r="M237" s="178"/>
      <c r="N237" s="160" t="str">
        <f t="shared" si="18"/>
        <v/>
      </c>
      <c r="O237" s="21"/>
      <c r="P237" s="160" t="str">
        <f t="shared" si="19"/>
        <v/>
      </c>
      <c r="Q237" s="160">
        <f t="shared" si="20"/>
        <v>0</v>
      </c>
      <c r="R237" s="160" t="str">
        <f t="shared" si="21"/>
        <v/>
      </c>
      <c r="S237" s="160" t="str">
        <f t="shared" si="22"/>
        <v/>
      </c>
      <c r="T237" s="50" t="str">
        <f>IF($F237="","",IF(ISERROR(VLOOKUP(F237,PROVEEDORES!$D$8:$I$507,5,0)),1,VLOOKUP($F237,PROVEEDORES!$D$8:$I$507,5,0)))</f>
        <v/>
      </c>
    </row>
    <row r="238" spans="3:20" ht="17.45" customHeight="1" x14ac:dyDescent="0.25">
      <c r="C238" s="188"/>
      <c r="D238" s="189"/>
      <c r="E238" s="178"/>
      <c r="F238" s="178"/>
      <c r="G238" s="190">
        <f>DATOS!$E$13</f>
        <v>1</v>
      </c>
      <c r="H238" s="178"/>
      <c r="I238" s="191"/>
      <c r="J238" s="178"/>
      <c r="K238" s="178"/>
      <c r="L238" s="178"/>
      <c r="M238" s="178"/>
      <c r="N238" s="160" t="str">
        <f t="shared" si="18"/>
        <v/>
      </c>
      <c r="O238" s="21"/>
      <c r="P238" s="160" t="str">
        <f t="shared" si="19"/>
        <v/>
      </c>
      <c r="Q238" s="160">
        <f t="shared" si="20"/>
        <v>0</v>
      </c>
      <c r="R238" s="160" t="str">
        <f t="shared" si="21"/>
        <v/>
      </c>
      <c r="S238" s="160" t="str">
        <f t="shared" si="22"/>
        <v/>
      </c>
      <c r="T238" s="50" t="str">
        <f>IF($F238="","",IF(ISERROR(VLOOKUP(F238,PROVEEDORES!$D$8:$I$507,5,0)),1,VLOOKUP($F238,PROVEEDORES!$D$8:$I$507,5,0)))</f>
        <v/>
      </c>
    </row>
    <row r="239" spans="3:20" ht="17.45" customHeight="1" x14ac:dyDescent="0.25">
      <c r="C239" s="188"/>
      <c r="D239" s="189"/>
      <c r="E239" s="178"/>
      <c r="F239" s="178"/>
      <c r="G239" s="190">
        <f>DATOS!$E$13</f>
        <v>1</v>
      </c>
      <c r="H239" s="178"/>
      <c r="I239" s="191"/>
      <c r="J239" s="178"/>
      <c r="K239" s="178"/>
      <c r="L239" s="178"/>
      <c r="M239" s="178"/>
      <c r="N239" s="160" t="str">
        <f t="shared" si="18"/>
        <v/>
      </c>
      <c r="O239" s="21"/>
      <c r="P239" s="160" t="str">
        <f t="shared" si="19"/>
        <v/>
      </c>
      <c r="Q239" s="160">
        <f t="shared" si="20"/>
        <v>0</v>
      </c>
      <c r="R239" s="160" t="str">
        <f t="shared" si="21"/>
        <v/>
      </c>
      <c r="S239" s="160" t="str">
        <f t="shared" si="22"/>
        <v/>
      </c>
      <c r="T239" s="50" t="str">
        <f>IF($F239="","",IF(ISERROR(VLOOKUP(F239,PROVEEDORES!$D$8:$I$507,5,0)),1,VLOOKUP($F239,PROVEEDORES!$D$8:$I$507,5,0)))</f>
        <v/>
      </c>
    </row>
    <row r="240" spans="3:20" ht="17.45" customHeight="1" x14ac:dyDescent="0.25">
      <c r="C240" s="188"/>
      <c r="D240" s="189"/>
      <c r="E240" s="178"/>
      <c r="F240" s="178"/>
      <c r="G240" s="190">
        <f>DATOS!$E$13</f>
        <v>1</v>
      </c>
      <c r="H240" s="178"/>
      <c r="I240" s="191"/>
      <c r="J240" s="178"/>
      <c r="K240" s="178"/>
      <c r="L240" s="178"/>
      <c r="M240" s="178"/>
      <c r="N240" s="160" t="str">
        <f t="shared" si="18"/>
        <v/>
      </c>
      <c r="O240" s="21"/>
      <c r="P240" s="160" t="str">
        <f t="shared" si="19"/>
        <v/>
      </c>
      <c r="Q240" s="160">
        <f t="shared" si="20"/>
        <v>0</v>
      </c>
      <c r="R240" s="160" t="str">
        <f t="shared" si="21"/>
        <v/>
      </c>
      <c r="S240" s="160" t="str">
        <f t="shared" si="22"/>
        <v/>
      </c>
      <c r="T240" s="50" t="str">
        <f>IF($F240="","",IF(ISERROR(VLOOKUP(F240,PROVEEDORES!$D$8:$I$507,5,0)),1,VLOOKUP($F240,PROVEEDORES!$D$8:$I$507,5,0)))</f>
        <v/>
      </c>
    </row>
    <row r="241" spans="3:20" ht="17.45" customHeight="1" x14ac:dyDescent="0.25">
      <c r="C241" s="188"/>
      <c r="D241" s="189"/>
      <c r="E241" s="178"/>
      <c r="F241" s="178"/>
      <c r="G241" s="190">
        <f>DATOS!$E$13</f>
        <v>1</v>
      </c>
      <c r="H241" s="178"/>
      <c r="I241" s="191"/>
      <c r="J241" s="178"/>
      <c r="K241" s="178"/>
      <c r="L241" s="178"/>
      <c r="M241" s="178"/>
      <c r="N241" s="160" t="str">
        <f t="shared" si="18"/>
        <v/>
      </c>
      <c r="O241" s="21"/>
      <c r="P241" s="160" t="str">
        <f t="shared" si="19"/>
        <v/>
      </c>
      <c r="Q241" s="160">
        <f t="shared" si="20"/>
        <v>0</v>
      </c>
      <c r="R241" s="160" t="str">
        <f t="shared" si="21"/>
        <v/>
      </c>
      <c r="S241" s="160" t="str">
        <f t="shared" si="22"/>
        <v/>
      </c>
      <c r="T241" s="50" t="str">
        <f>IF($F241="","",IF(ISERROR(VLOOKUP(F241,PROVEEDORES!$D$8:$I$507,5,0)),1,VLOOKUP($F241,PROVEEDORES!$D$8:$I$507,5,0)))</f>
        <v/>
      </c>
    </row>
    <row r="242" spans="3:20" ht="17.45" customHeight="1" x14ac:dyDescent="0.25">
      <c r="C242" s="188"/>
      <c r="D242" s="189"/>
      <c r="E242" s="178"/>
      <c r="F242" s="178"/>
      <c r="G242" s="190">
        <f>DATOS!$E$13</f>
        <v>1</v>
      </c>
      <c r="H242" s="178"/>
      <c r="I242" s="191"/>
      <c r="J242" s="178"/>
      <c r="K242" s="178"/>
      <c r="L242" s="178"/>
      <c r="M242" s="178"/>
      <c r="N242" s="160" t="str">
        <f t="shared" si="18"/>
        <v/>
      </c>
      <c r="O242" s="21"/>
      <c r="P242" s="160" t="str">
        <f t="shared" si="19"/>
        <v/>
      </c>
      <c r="Q242" s="160">
        <f t="shared" si="20"/>
        <v>0</v>
      </c>
      <c r="R242" s="160" t="str">
        <f t="shared" si="21"/>
        <v/>
      </c>
      <c r="S242" s="160" t="str">
        <f t="shared" si="22"/>
        <v/>
      </c>
      <c r="T242" s="50" t="str">
        <f>IF($F242="","",IF(ISERROR(VLOOKUP(F242,PROVEEDORES!$D$8:$I$507,5,0)),1,VLOOKUP($F242,PROVEEDORES!$D$8:$I$507,5,0)))</f>
        <v/>
      </c>
    </row>
    <row r="243" spans="3:20" ht="17.45" customHeight="1" x14ac:dyDescent="0.25">
      <c r="C243" s="188"/>
      <c r="D243" s="189"/>
      <c r="E243" s="178"/>
      <c r="F243" s="178"/>
      <c r="G243" s="190">
        <f>DATOS!$E$13</f>
        <v>1</v>
      </c>
      <c r="H243" s="178"/>
      <c r="I243" s="191"/>
      <c r="J243" s="178"/>
      <c r="K243" s="178"/>
      <c r="L243" s="178"/>
      <c r="M243" s="178"/>
      <c r="N243" s="160" t="str">
        <f t="shared" si="18"/>
        <v/>
      </c>
      <c r="O243" s="21"/>
      <c r="P243" s="160" t="str">
        <f t="shared" si="19"/>
        <v/>
      </c>
      <c r="Q243" s="160">
        <f t="shared" si="20"/>
        <v>0</v>
      </c>
      <c r="R243" s="160" t="str">
        <f t="shared" si="21"/>
        <v/>
      </c>
      <c r="S243" s="160" t="str">
        <f t="shared" si="22"/>
        <v/>
      </c>
      <c r="T243" s="50" t="str">
        <f>IF($F243="","",IF(ISERROR(VLOOKUP(F243,PROVEEDORES!$D$8:$I$507,5,0)),1,VLOOKUP($F243,PROVEEDORES!$D$8:$I$507,5,0)))</f>
        <v/>
      </c>
    </row>
    <row r="244" spans="3:20" ht="17.45" customHeight="1" x14ac:dyDescent="0.25">
      <c r="C244" s="188"/>
      <c r="D244" s="189"/>
      <c r="E244" s="178"/>
      <c r="F244" s="178"/>
      <c r="G244" s="190">
        <f>DATOS!$E$13</f>
        <v>1</v>
      </c>
      <c r="H244" s="178"/>
      <c r="I244" s="191"/>
      <c r="J244" s="178"/>
      <c r="K244" s="178"/>
      <c r="L244" s="178"/>
      <c r="M244" s="178"/>
      <c r="N244" s="160" t="str">
        <f t="shared" si="18"/>
        <v/>
      </c>
      <c r="O244" s="21"/>
      <c r="P244" s="160" t="str">
        <f t="shared" si="19"/>
        <v/>
      </c>
      <c r="Q244" s="160">
        <f t="shared" si="20"/>
        <v>0</v>
      </c>
      <c r="R244" s="160" t="str">
        <f t="shared" si="21"/>
        <v/>
      </c>
      <c r="S244" s="160" t="str">
        <f t="shared" si="22"/>
        <v/>
      </c>
      <c r="T244" s="50" t="str">
        <f>IF($F244="","",IF(ISERROR(VLOOKUP(F244,PROVEEDORES!$D$8:$I$507,5,0)),1,VLOOKUP($F244,PROVEEDORES!$D$8:$I$507,5,0)))</f>
        <v/>
      </c>
    </row>
    <row r="245" spans="3:20" ht="17.45" customHeight="1" x14ac:dyDescent="0.25">
      <c r="C245" s="188"/>
      <c r="D245" s="189"/>
      <c r="E245" s="178"/>
      <c r="F245" s="178"/>
      <c r="G245" s="190">
        <f>DATOS!$E$13</f>
        <v>1</v>
      </c>
      <c r="H245" s="178"/>
      <c r="I245" s="191"/>
      <c r="J245" s="178"/>
      <c r="K245" s="178"/>
      <c r="L245" s="178"/>
      <c r="M245" s="178"/>
      <c r="N245" s="160" t="str">
        <f t="shared" si="18"/>
        <v/>
      </c>
      <c r="O245" s="21"/>
      <c r="P245" s="160" t="str">
        <f t="shared" si="19"/>
        <v/>
      </c>
      <c r="Q245" s="160">
        <f t="shared" si="20"/>
        <v>0</v>
      </c>
      <c r="R245" s="160" t="str">
        <f t="shared" si="21"/>
        <v/>
      </c>
      <c r="S245" s="160" t="str">
        <f t="shared" si="22"/>
        <v/>
      </c>
      <c r="T245" s="50" t="str">
        <f>IF($F245="","",IF(ISERROR(VLOOKUP(F245,PROVEEDORES!$D$8:$I$507,5,0)),1,VLOOKUP($F245,PROVEEDORES!$D$8:$I$507,5,0)))</f>
        <v/>
      </c>
    </row>
    <row r="246" spans="3:20" ht="17.45" customHeight="1" x14ac:dyDescent="0.25">
      <c r="C246" s="188"/>
      <c r="D246" s="189"/>
      <c r="E246" s="178"/>
      <c r="F246" s="178"/>
      <c r="G246" s="190">
        <f>DATOS!$E$13</f>
        <v>1</v>
      </c>
      <c r="H246" s="178"/>
      <c r="I246" s="191"/>
      <c r="J246" s="178"/>
      <c r="K246" s="178"/>
      <c r="L246" s="178"/>
      <c r="M246" s="178"/>
      <c r="N246" s="160" t="str">
        <f t="shared" si="18"/>
        <v/>
      </c>
      <c r="O246" s="21"/>
      <c r="P246" s="160" t="str">
        <f t="shared" si="19"/>
        <v/>
      </c>
      <c r="Q246" s="160">
        <f t="shared" si="20"/>
        <v>0</v>
      </c>
      <c r="R246" s="160" t="str">
        <f t="shared" si="21"/>
        <v/>
      </c>
      <c r="S246" s="160" t="str">
        <f t="shared" si="22"/>
        <v/>
      </c>
      <c r="T246" s="50" t="str">
        <f>IF($F246="","",IF(ISERROR(VLOOKUP(F246,PROVEEDORES!$D$8:$I$507,5,0)),1,VLOOKUP($F246,PROVEEDORES!$D$8:$I$507,5,0)))</f>
        <v/>
      </c>
    </row>
    <row r="247" spans="3:20" ht="17.45" customHeight="1" x14ac:dyDescent="0.25">
      <c r="C247" s="188"/>
      <c r="D247" s="189"/>
      <c r="E247" s="178"/>
      <c r="F247" s="178"/>
      <c r="G247" s="190">
        <f>DATOS!$E$13</f>
        <v>1</v>
      </c>
      <c r="H247" s="178"/>
      <c r="I247" s="191"/>
      <c r="J247" s="178"/>
      <c r="K247" s="178"/>
      <c r="L247" s="178"/>
      <c r="M247" s="178"/>
      <c r="N247" s="160" t="str">
        <f t="shared" si="18"/>
        <v/>
      </c>
      <c r="O247" s="21"/>
      <c r="P247" s="160" t="str">
        <f t="shared" si="19"/>
        <v/>
      </c>
      <c r="Q247" s="160">
        <f t="shared" si="20"/>
        <v>0</v>
      </c>
      <c r="R247" s="160" t="str">
        <f t="shared" si="21"/>
        <v/>
      </c>
      <c r="S247" s="160" t="str">
        <f t="shared" si="22"/>
        <v/>
      </c>
      <c r="T247" s="50" t="str">
        <f>IF($F247="","",IF(ISERROR(VLOOKUP(F247,PROVEEDORES!$D$8:$I$507,5,0)),1,VLOOKUP($F247,PROVEEDORES!$D$8:$I$507,5,0)))</f>
        <v/>
      </c>
    </row>
    <row r="248" spans="3:20" ht="17.45" customHeight="1" x14ac:dyDescent="0.25">
      <c r="C248" s="188"/>
      <c r="D248" s="189"/>
      <c r="E248" s="178"/>
      <c r="F248" s="178"/>
      <c r="G248" s="190">
        <f>DATOS!$E$13</f>
        <v>1</v>
      </c>
      <c r="H248" s="178"/>
      <c r="I248" s="191"/>
      <c r="J248" s="178"/>
      <c r="K248" s="178"/>
      <c r="L248" s="178"/>
      <c r="M248" s="178"/>
      <c r="N248" s="160" t="str">
        <f t="shared" si="18"/>
        <v/>
      </c>
      <c r="O248" s="21"/>
      <c r="P248" s="160" t="str">
        <f t="shared" si="19"/>
        <v/>
      </c>
      <c r="Q248" s="160">
        <f t="shared" si="20"/>
        <v>0</v>
      </c>
      <c r="R248" s="160" t="str">
        <f t="shared" si="21"/>
        <v/>
      </c>
      <c r="S248" s="160" t="str">
        <f t="shared" si="22"/>
        <v/>
      </c>
      <c r="T248" s="50" t="str">
        <f>IF($F248="","",IF(ISERROR(VLOOKUP(F248,PROVEEDORES!$D$8:$I$507,5,0)),1,VLOOKUP($F248,PROVEEDORES!$D$8:$I$507,5,0)))</f>
        <v/>
      </c>
    </row>
    <row r="249" spans="3:20" ht="17.45" customHeight="1" x14ac:dyDescent="0.25">
      <c r="C249" s="188"/>
      <c r="D249" s="189"/>
      <c r="E249" s="178"/>
      <c r="F249" s="178"/>
      <c r="G249" s="190">
        <f>DATOS!$E$13</f>
        <v>1</v>
      </c>
      <c r="H249" s="178"/>
      <c r="I249" s="191"/>
      <c r="J249" s="178"/>
      <c r="K249" s="178"/>
      <c r="L249" s="178"/>
      <c r="M249" s="178"/>
      <c r="N249" s="160" t="str">
        <f t="shared" si="18"/>
        <v/>
      </c>
      <c r="O249" s="21"/>
      <c r="P249" s="160" t="str">
        <f t="shared" si="19"/>
        <v/>
      </c>
      <c r="Q249" s="160">
        <f t="shared" si="20"/>
        <v>0</v>
      </c>
      <c r="R249" s="160" t="str">
        <f t="shared" si="21"/>
        <v/>
      </c>
      <c r="S249" s="160" t="str">
        <f t="shared" si="22"/>
        <v/>
      </c>
      <c r="T249" s="50" t="str">
        <f>IF($F249="","",IF(ISERROR(VLOOKUP(F249,PROVEEDORES!$D$8:$I$507,5,0)),1,VLOOKUP($F249,PROVEEDORES!$D$8:$I$507,5,0)))</f>
        <v/>
      </c>
    </row>
    <row r="250" spans="3:20" ht="17.45" customHeight="1" x14ac:dyDescent="0.25">
      <c r="C250" s="188"/>
      <c r="D250" s="189"/>
      <c r="E250" s="178"/>
      <c r="F250" s="178"/>
      <c r="G250" s="190">
        <f>DATOS!$E$13</f>
        <v>1</v>
      </c>
      <c r="H250" s="178"/>
      <c r="I250" s="191"/>
      <c r="J250" s="178"/>
      <c r="K250" s="178"/>
      <c r="L250" s="178"/>
      <c r="M250" s="178"/>
      <c r="N250" s="160" t="str">
        <f t="shared" si="18"/>
        <v/>
      </c>
      <c r="O250" s="21"/>
      <c r="P250" s="160" t="str">
        <f t="shared" si="19"/>
        <v/>
      </c>
      <c r="Q250" s="160">
        <f t="shared" si="20"/>
        <v>0</v>
      </c>
      <c r="R250" s="160" t="str">
        <f t="shared" si="21"/>
        <v/>
      </c>
      <c r="S250" s="160" t="str">
        <f t="shared" si="22"/>
        <v/>
      </c>
      <c r="T250" s="50" t="str">
        <f>IF($F250="","",IF(ISERROR(VLOOKUP(F250,PROVEEDORES!$D$8:$I$507,5,0)),1,VLOOKUP($F250,PROVEEDORES!$D$8:$I$507,5,0)))</f>
        <v/>
      </c>
    </row>
    <row r="251" spans="3:20" ht="17.45" customHeight="1" x14ac:dyDescent="0.25">
      <c r="C251" s="188"/>
      <c r="D251" s="189"/>
      <c r="E251" s="178"/>
      <c r="F251" s="178"/>
      <c r="G251" s="190">
        <f>DATOS!$E$13</f>
        <v>1</v>
      </c>
      <c r="H251" s="178"/>
      <c r="I251" s="191"/>
      <c r="J251" s="178"/>
      <c r="K251" s="178"/>
      <c r="L251" s="178"/>
      <c r="M251" s="178"/>
      <c r="N251" s="160" t="str">
        <f t="shared" si="18"/>
        <v/>
      </c>
      <c r="O251" s="21"/>
      <c r="P251" s="160" t="str">
        <f t="shared" si="19"/>
        <v/>
      </c>
      <c r="Q251" s="160">
        <f t="shared" si="20"/>
        <v>0</v>
      </c>
      <c r="R251" s="160" t="str">
        <f t="shared" si="21"/>
        <v/>
      </c>
      <c r="S251" s="160" t="str">
        <f t="shared" si="22"/>
        <v/>
      </c>
      <c r="T251" s="50" t="str">
        <f>IF($F251="","",IF(ISERROR(VLOOKUP(F251,PROVEEDORES!$D$8:$I$507,5,0)),1,VLOOKUP($F251,PROVEEDORES!$D$8:$I$507,5,0)))</f>
        <v/>
      </c>
    </row>
    <row r="252" spans="3:20" ht="17.45" customHeight="1" x14ac:dyDescent="0.25">
      <c r="C252" s="188"/>
      <c r="D252" s="189"/>
      <c r="E252" s="178"/>
      <c r="F252" s="178"/>
      <c r="G252" s="190">
        <f>DATOS!$E$13</f>
        <v>1</v>
      </c>
      <c r="H252" s="178"/>
      <c r="I252" s="191"/>
      <c r="J252" s="178"/>
      <c r="K252" s="178"/>
      <c r="L252" s="178"/>
      <c r="M252" s="178"/>
      <c r="N252" s="160" t="str">
        <f t="shared" si="18"/>
        <v/>
      </c>
      <c r="O252" s="21"/>
      <c r="P252" s="160" t="str">
        <f t="shared" si="19"/>
        <v/>
      </c>
      <c r="Q252" s="160">
        <f t="shared" si="20"/>
        <v>0</v>
      </c>
      <c r="R252" s="160" t="str">
        <f t="shared" si="21"/>
        <v/>
      </c>
      <c r="S252" s="160" t="str">
        <f t="shared" si="22"/>
        <v/>
      </c>
      <c r="T252" s="50" t="str">
        <f>IF($F252="","",IF(ISERROR(VLOOKUP(F252,PROVEEDORES!$D$8:$I$507,5,0)),1,VLOOKUP($F252,PROVEEDORES!$D$8:$I$507,5,0)))</f>
        <v/>
      </c>
    </row>
    <row r="253" spans="3:20" ht="17.45" customHeight="1" x14ac:dyDescent="0.25">
      <c r="C253" s="188"/>
      <c r="D253" s="189"/>
      <c r="E253" s="178"/>
      <c r="F253" s="178"/>
      <c r="G253" s="190">
        <f>DATOS!$E$13</f>
        <v>1</v>
      </c>
      <c r="H253" s="178"/>
      <c r="I253" s="191"/>
      <c r="J253" s="178"/>
      <c r="K253" s="178"/>
      <c r="L253" s="178"/>
      <c r="M253" s="178"/>
      <c r="N253" s="160" t="str">
        <f t="shared" si="18"/>
        <v/>
      </c>
      <c r="O253" s="21"/>
      <c r="P253" s="160" t="str">
        <f t="shared" si="19"/>
        <v/>
      </c>
      <c r="Q253" s="160">
        <f t="shared" si="20"/>
        <v>0</v>
      </c>
      <c r="R253" s="160" t="str">
        <f t="shared" si="21"/>
        <v/>
      </c>
      <c r="S253" s="160" t="str">
        <f t="shared" si="22"/>
        <v/>
      </c>
      <c r="T253" s="50" t="str">
        <f>IF($F253="","",IF(ISERROR(VLOOKUP(F253,PROVEEDORES!$D$8:$I$507,5,0)),1,VLOOKUP($F253,PROVEEDORES!$D$8:$I$507,5,0)))</f>
        <v/>
      </c>
    </row>
    <row r="254" spans="3:20" ht="17.45" customHeight="1" x14ac:dyDescent="0.25">
      <c r="C254" s="188"/>
      <c r="D254" s="189"/>
      <c r="E254" s="178"/>
      <c r="F254" s="178"/>
      <c r="G254" s="190">
        <f>DATOS!$E$13</f>
        <v>1</v>
      </c>
      <c r="H254" s="178"/>
      <c r="I254" s="191"/>
      <c r="J254" s="178"/>
      <c r="K254" s="178"/>
      <c r="L254" s="178"/>
      <c r="M254" s="178"/>
      <c r="N254" s="160" t="str">
        <f t="shared" si="18"/>
        <v/>
      </c>
      <c r="O254" s="21"/>
      <c r="P254" s="160" t="str">
        <f t="shared" si="19"/>
        <v/>
      </c>
      <c r="Q254" s="160">
        <f t="shared" si="20"/>
        <v>0</v>
      </c>
      <c r="R254" s="160" t="str">
        <f t="shared" si="21"/>
        <v/>
      </c>
      <c r="S254" s="160" t="str">
        <f t="shared" si="22"/>
        <v/>
      </c>
      <c r="T254" s="50" t="str">
        <f>IF($F254="","",IF(ISERROR(VLOOKUP(F254,PROVEEDORES!$D$8:$I$507,5,0)),1,VLOOKUP($F254,PROVEEDORES!$D$8:$I$507,5,0)))</f>
        <v/>
      </c>
    </row>
    <row r="255" spans="3:20" ht="17.45" customHeight="1" x14ac:dyDescent="0.25">
      <c r="C255" s="188"/>
      <c r="D255" s="189"/>
      <c r="E255" s="178"/>
      <c r="F255" s="178"/>
      <c r="G255" s="190">
        <f>DATOS!$E$13</f>
        <v>1</v>
      </c>
      <c r="H255" s="178"/>
      <c r="I255" s="191"/>
      <c r="J255" s="178"/>
      <c r="K255" s="178"/>
      <c r="L255" s="178"/>
      <c r="M255" s="178"/>
      <c r="N255" s="160" t="str">
        <f t="shared" si="18"/>
        <v/>
      </c>
      <c r="O255" s="21"/>
      <c r="P255" s="160" t="str">
        <f t="shared" si="19"/>
        <v/>
      </c>
      <c r="Q255" s="160">
        <f t="shared" si="20"/>
        <v>0</v>
      </c>
      <c r="R255" s="160" t="str">
        <f t="shared" si="21"/>
        <v/>
      </c>
      <c r="S255" s="160" t="str">
        <f t="shared" si="22"/>
        <v/>
      </c>
      <c r="T255" s="50" t="str">
        <f>IF($F255="","",IF(ISERROR(VLOOKUP(F255,PROVEEDORES!$D$8:$I$507,5,0)),1,VLOOKUP($F255,PROVEEDORES!$D$8:$I$507,5,0)))</f>
        <v/>
      </c>
    </row>
    <row r="256" spans="3:20" ht="17.45" customHeight="1" x14ac:dyDescent="0.25">
      <c r="C256" s="188"/>
      <c r="D256" s="189"/>
      <c r="E256" s="178"/>
      <c r="F256" s="178"/>
      <c r="G256" s="190">
        <f>DATOS!$E$13</f>
        <v>1</v>
      </c>
      <c r="H256" s="178"/>
      <c r="I256" s="191"/>
      <c r="J256" s="178"/>
      <c r="K256" s="178"/>
      <c r="L256" s="178"/>
      <c r="M256" s="178"/>
      <c r="N256" s="160" t="str">
        <f t="shared" si="18"/>
        <v/>
      </c>
      <c r="O256" s="21"/>
      <c r="P256" s="160" t="str">
        <f t="shared" si="19"/>
        <v/>
      </c>
      <c r="Q256" s="160">
        <f t="shared" si="20"/>
        <v>0</v>
      </c>
      <c r="R256" s="160" t="str">
        <f t="shared" si="21"/>
        <v/>
      </c>
      <c r="S256" s="160" t="str">
        <f t="shared" si="22"/>
        <v/>
      </c>
      <c r="T256" s="50" t="str">
        <f>IF($F256="","",IF(ISERROR(VLOOKUP(F256,PROVEEDORES!$D$8:$I$507,5,0)),1,VLOOKUP($F256,PROVEEDORES!$D$8:$I$507,5,0)))</f>
        <v/>
      </c>
    </row>
    <row r="257" spans="3:20" ht="17.45" customHeight="1" x14ac:dyDescent="0.25">
      <c r="C257" s="188"/>
      <c r="D257" s="189"/>
      <c r="E257" s="178"/>
      <c r="F257" s="178"/>
      <c r="G257" s="190">
        <f>DATOS!$E$13</f>
        <v>1</v>
      </c>
      <c r="H257" s="178"/>
      <c r="I257" s="191"/>
      <c r="J257" s="178"/>
      <c r="K257" s="178"/>
      <c r="L257" s="178"/>
      <c r="M257" s="178"/>
      <c r="N257" s="160" t="str">
        <f t="shared" si="18"/>
        <v/>
      </c>
      <c r="O257" s="21"/>
      <c r="P257" s="160" t="str">
        <f t="shared" si="19"/>
        <v/>
      </c>
      <c r="Q257" s="160">
        <f t="shared" si="20"/>
        <v>0</v>
      </c>
      <c r="R257" s="160" t="str">
        <f t="shared" si="21"/>
        <v/>
      </c>
      <c r="S257" s="160" t="str">
        <f t="shared" si="22"/>
        <v/>
      </c>
      <c r="T257" s="50" t="str">
        <f>IF($F257="","",IF(ISERROR(VLOOKUP(F257,PROVEEDORES!$D$8:$I$507,5,0)),1,VLOOKUP($F257,PROVEEDORES!$D$8:$I$507,5,0)))</f>
        <v/>
      </c>
    </row>
    <row r="258" spans="3:20" ht="17.45" customHeight="1" x14ac:dyDescent="0.25">
      <c r="C258" s="188"/>
      <c r="D258" s="189"/>
      <c r="E258" s="178"/>
      <c r="F258" s="178"/>
      <c r="G258" s="190">
        <f>DATOS!$E$13</f>
        <v>1</v>
      </c>
      <c r="H258" s="178"/>
      <c r="I258" s="191"/>
      <c r="J258" s="178"/>
      <c r="K258" s="178"/>
      <c r="L258" s="178"/>
      <c r="M258" s="178"/>
      <c r="N258" s="160" t="str">
        <f t="shared" si="18"/>
        <v/>
      </c>
      <c r="O258" s="21"/>
      <c r="P258" s="160" t="str">
        <f t="shared" si="19"/>
        <v/>
      </c>
      <c r="Q258" s="160">
        <f t="shared" si="20"/>
        <v>0</v>
      </c>
      <c r="R258" s="160" t="str">
        <f t="shared" si="21"/>
        <v/>
      </c>
      <c r="S258" s="160" t="str">
        <f t="shared" si="22"/>
        <v/>
      </c>
      <c r="T258" s="50" t="str">
        <f>IF($F258="","",IF(ISERROR(VLOOKUP(F258,PROVEEDORES!$D$8:$I$507,5,0)),1,VLOOKUP($F258,PROVEEDORES!$D$8:$I$507,5,0)))</f>
        <v/>
      </c>
    </row>
    <row r="259" spans="3:20" ht="17.45" customHeight="1" x14ac:dyDescent="0.25">
      <c r="C259" s="188"/>
      <c r="D259" s="189"/>
      <c r="E259" s="178"/>
      <c r="F259" s="178"/>
      <c r="G259" s="190">
        <f>DATOS!$E$13</f>
        <v>1</v>
      </c>
      <c r="H259" s="178"/>
      <c r="I259" s="191"/>
      <c r="J259" s="178"/>
      <c r="K259" s="178"/>
      <c r="L259" s="178"/>
      <c r="M259" s="178"/>
      <c r="N259" s="160" t="str">
        <f t="shared" si="18"/>
        <v/>
      </c>
      <c r="O259" s="21"/>
      <c r="P259" s="160" t="str">
        <f t="shared" si="19"/>
        <v/>
      </c>
      <c r="Q259" s="160">
        <f t="shared" si="20"/>
        <v>0</v>
      </c>
      <c r="R259" s="160" t="str">
        <f t="shared" si="21"/>
        <v/>
      </c>
      <c r="S259" s="160" t="str">
        <f t="shared" si="22"/>
        <v/>
      </c>
      <c r="T259" s="50" t="str">
        <f>IF($F259="","",IF(ISERROR(VLOOKUP(F259,PROVEEDORES!$D$8:$I$507,5,0)),1,VLOOKUP($F259,PROVEEDORES!$D$8:$I$507,5,0)))</f>
        <v/>
      </c>
    </row>
    <row r="260" spans="3:20" ht="17.45" customHeight="1" x14ac:dyDescent="0.25">
      <c r="C260" s="188"/>
      <c r="D260" s="189"/>
      <c r="E260" s="178"/>
      <c r="F260" s="178"/>
      <c r="G260" s="190">
        <f>DATOS!$E$13</f>
        <v>1</v>
      </c>
      <c r="H260" s="178"/>
      <c r="I260" s="191"/>
      <c r="J260" s="178"/>
      <c r="K260" s="178"/>
      <c r="L260" s="178"/>
      <c r="M260" s="178"/>
      <c r="N260" s="160" t="str">
        <f t="shared" si="18"/>
        <v/>
      </c>
      <c r="O260" s="21"/>
      <c r="P260" s="160" t="str">
        <f t="shared" si="19"/>
        <v/>
      </c>
      <c r="Q260" s="160">
        <f t="shared" si="20"/>
        <v>0</v>
      </c>
      <c r="R260" s="160" t="str">
        <f t="shared" si="21"/>
        <v/>
      </c>
      <c r="S260" s="160" t="str">
        <f t="shared" si="22"/>
        <v/>
      </c>
      <c r="T260" s="50" t="str">
        <f>IF($F260="","",IF(ISERROR(VLOOKUP(F260,PROVEEDORES!$D$8:$I$507,5,0)),1,VLOOKUP($F260,PROVEEDORES!$D$8:$I$507,5,0)))</f>
        <v/>
      </c>
    </row>
    <row r="261" spans="3:20" ht="17.45" customHeight="1" x14ac:dyDescent="0.25">
      <c r="C261" s="188"/>
      <c r="D261" s="189"/>
      <c r="E261" s="178"/>
      <c r="F261" s="178"/>
      <c r="G261" s="190">
        <f>DATOS!$E$13</f>
        <v>1</v>
      </c>
      <c r="H261" s="178"/>
      <c r="I261" s="191"/>
      <c r="J261" s="178"/>
      <c r="K261" s="178"/>
      <c r="L261" s="178"/>
      <c r="M261" s="178"/>
      <c r="N261" s="160" t="str">
        <f t="shared" si="18"/>
        <v/>
      </c>
      <c r="O261" s="21"/>
      <c r="P261" s="160" t="str">
        <f t="shared" si="19"/>
        <v/>
      </c>
      <c r="Q261" s="160">
        <f t="shared" si="20"/>
        <v>0</v>
      </c>
      <c r="R261" s="160" t="str">
        <f t="shared" si="21"/>
        <v/>
      </c>
      <c r="S261" s="160" t="str">
        <f t="shared" si="22"/>
        <v/>
      </c>
      <c r="T261" s="50" t="str">
        <f>IF($F261="","",IF(ISERROR(VLOOKUP(F261,PROVEEDORES!$D$8:$I$507,5,0)),1,VLOOKUP($F261,PROVEEDORES!$D$8:$I$507,5,0)))</f>
        <v/>
      </c>
    </row>
    <row r="262" spans="3:20" ht="17.45" customHeight="1" x14ac:dyDescent="0.25">
      <c r="C262" s="188"/>
      <c r="D262" s="189"/>
      <c r="E262" s="178"/>
      <c r="F262" s="178"/>
      <c r="G262" s="190">
        <f>DATOS!$E$13</f>
        <v>1</v>
      </c>
      <c r="H262" s="178"/>
      <c r="I262" s="191"/>
      <c r="J262" s="178"/>
      <c r="K262" s="178"/>
      <c r="L262" s="178"/>
      <c r="M262" s="178"/>
      <c r="N262" s="160" t="str">
        <f t="shared" si="18"/>
        <v/>
      </c>
      <c r="O262" s="21"/>
      <c r="P262" s="160" t="str">
        <f t="shared" si="19"/>
        <v/>
      </c>
      <c r="Q262" s="160">
        <f t="shared" si="20"/>
        <v>0</v>
      </c>
      <c r="R262" s="160" t="str">
        <f t="shared" si="21"/>
        <v/>
      </c>
      <c r="S262" s="160" t="str">
        <f t="shared" si="22"/>
        <v/>
      </c>
      <c r="T262" s="50" t="str">
        <f>IF($F262="","",IF(ISERROR(VLOOKUP(F262,PROVEEDORES!$D$8:$I$507,5,0)),1,VLOOKUP($F262,PROVEEDORES!$D$8:$I$507,5,0)))</f>
        <v/>
      </c>
    </row>
    <row r="263" spans="3:20" ht="17.45" customHeight="1" x14ac:dyDescent="0.25">
      <c r="C263" s="188"/>
      <c r="D263" s="189"/>
      <c r="E263" s="178"/>
      <c r="F263" s="178"/>
      <c r="G263" s="190">
        <f>DATOS!$E$13</f>
        <v>1</v>
      </c>
      <c r="H263" s="178"/>
      <c r="I263" s="191"/>
      <c r="J263" s="178"/>
      <c r="K263" s="178"/>
      <c r="L263" s="178"/>
      <c r="M263" s="178"/>
      <c r="N263" s="160" t="str">
        <f t="shared" si="18"/>
        <v/>
      </c>
      <c r="O263" s="21"/>
      <c r="P263" s="160" t="str">
        <f t="shared" si="19"/>
        <v/>
      </c>
      <c r="Q263" s="160">
        <f t="shared" si="20"/>
        <v>0</v>
      </c>
      <c r="R263" s="160" t="str">
        <f t="shared" si="21"/>
        <v/>
      </c>
      <c r="S263" s="160" t="str">
        <f t="shared" si="22"/>
        <v/>
      </c>
      <c r="T263" s="50" t="str">
        <f>IF($F263="","",IF(ISERROR(VLOOKUP(F263,PROVEEDORES!$D$8:$I$507,5,0)),1,VLOOKUP($F263,PROVEEDORES!$D$8:$I$507,5,0)))</f>
        <v/>
      </c>
    </row>
    <row r="264" spans="3:20" ht="17.45" customHeight="1" x14ac:dyDescent="0.25">
      <c r="C264" s="188"/>
      <c r="D264" s="189"/>
      <c r="E264" s="178"/>
      <c r="F264" s="178"/>
      <c r="G264" s="190">
        <f>DATOS!$E$13</f>
        <v>1</v>
      </c>
      <c r="H264" s="178"/>
      <c r="I264" s="191"/>
      <c r="J264" s="178"/>
      <c r="K264" s="178"/>
      <c r="L264" s="178"/>
      <c r="M264" s="178"/>
      <c r="N264" s="160" t="str">
        <f t="shared" si="18"/>
        <v/>
      </c>
      <c r="O264" s="21"/>
      <c r="P264" s="160" t="str">
        <f t="shared" si="19"/>
        <v/>
      </c>
      <c r="Q264" s="160">
        <f t="shared" si="20"/>
        <v>0</v>
      </c>
      <c r="R264" s="160" t="str">
        <f t="shared" si="21"/>
        <v/>
      </c>
      <c r="S264" s="160" t="str">
        <f t="shared" si="22"/>
        <v/>
      </c>
      <c r="T264" s="50" t="str">
        <f>IF($F264="","",IF(ISERROR(VLOOKUP(F264,PROVEEDORES!$D$8:$I$507,5,0)),1,VLOOKUP($F264,PROVEEDORES!$D$8:$I$507,5,0)))</f>
        <v/>
      </c>
    </row>
    <row r="265" spans="3:20" ht="17.45" customHeight="1" x14ac:dyDescent="0.25">
      <c r="C265" s="188"/>
      <c r="D265" s="189"/>
      <c r="E265" s="178"/>
      <c r="F265" s="178"/>
      <c r="G265" s="190">
        <f>DATOS!$E$13</f>
        <v>1</v>
      </c>
      <c r="H265" s="178"/>
      <c r="I265" s="191"/>
      <c r="J265" s="178"/>
      <c r="K265" s="178"/>
      <c r="L265" s="178"/>
      <c r="M265" s="178"/>
      <c r="N265" s="160" t="str">
        <f t="shared" si="18"/>
        <v/>
      </c>
      <c r="O265" s="21"/>
      <c r="P265" s="160" t="str">
        <f t="shared" si="19"/>
        <v/>
      </c>
      <c r="Q265" s="160">
        <f t="shared" si="20"/>
        <v>0</v>
      </c>
      <c r="R265" s="160" t="str">
        <f t="shared" si="21"/>
        <v/>
      </c>
      <c r="S265" s="160" t="str">
        <f t="shared" si="22"/>
        <v/>
      </c>
      <c r="T265" s="50" t="str">
        <f>IF($F265="","",IF(ISERROR(VLOOKUP(F265,PROVEEDORES!$D$8:$I$507,5,0)),1,VLOOKUP($F265,PROVEEDORES!$D$8:$I$507,5,0)))</f>
        <v/>
      </c>
    </row>
    <row r="266" spans="3:20" ht="17.45" customHeight="1" x14ac:dyDescent="0.25">
      <c r="C266" s="188"/>
      <c r="D266" s="189"/>
      <c r="E266" s="178"/>
      <c r="F266" s="178"/>
      <c r="G266" s="190">
        <f>DATOS!$E$13</f>
        <v>1</v>
      </c>
      <c r="H266" s="178"/>
      <c r="I266" s="191"/>
      <c r="J266" s="178"/>
      <c r="K266" s="178"/>
      <c r="L266" s="178"/>
      <c r="M266" s="178"/>
      <c r="N266" s="160" t="str">
        <f t="shared" si="18"/>
        <v/>
      </c>
      <c r="O266" s="21"/>
      <c r="P266" s="160" t="str">
        <f t="shared" si="19"/>
        <v/>
      </c>
      <c r="Q266" s="160">
        <f t="shared" si="20"/>
        <v>0</v>
      </c>
      <c r="R266" s="160" t="str">
        <f t="shared" si="21"/>
        <v/>
      </c>
      <c r="S266" s="160" t="str">
        <f t="shared" si="22"/>
        <v/>
      </c>
      <c r="T266" s="50" t="str">
        <f>IF($F266="","",IF(ISERROR(VLOOKUP(F266,PROVEEDORES!$D$8:$I$507,5,0)),1,VLOOKUP($F266,PROVEEDORES!$D$8:$I$507,5,0)))</f>
        <v/>
      </c>
    </row>
    <row r="267" spans="3:20" ht="17.45" customHeight="1" x14ac:dyDescent="0.25">
      <c r="C267" s="188"/>
      <c r="D267" s="189"/>
      <c r="E267" s="178"/>
      <c r="F267" s="178"/>
      <c r="G267" s="190">
        <f>DATOS!$E$13</f>
        <v>1</v>
      </c>
      <c r="H267" s="178"/>
      <c r="I267" s="191"/>
      <c r="J267" s="178"/>
      <c r="K267" s="178"/>
      <c r="L267" s="178"/>
      <c r="M267" s="178"/>
      <c r="N267" s="160" t="str">
        <f t="shared" si="18"/>
        <v/>
      </c>
      <c r="O267" s="21"/>
      <c r="P267" s="160" t="str">
        <f t="shared" si="19"/>
        <v/>
      </c>
      <c r="Q267" s="160">
        <f t="shared" si="20"/>
        <v>0</v>
      </c>
      <c r="R267" s="160" t="str">
        <f t="shared" si="21"/>
        <v/>
      </c>
      <c r="S267" s="160" t="str">
        <f t="shared" si="22"/>
        <v/>
      </c>
      <c r="T267" s="50" t="str">
        <f>IF($F267="","",IF(ISERROR(VLOOKUP(F267,PROVEEDORES!$D$8:$I$507,5,0)),1,VLOOKUP($F267,PROVEEDORES!$D$8:$I$507,5,0)))</f>
        <v/>
      </c>
    </row>
    <row r="268" spans="3:20" ht="17.45" customHeight="1" x14ac:dyDescent="0.25">
      <c r="C268" s="188"/>
      <c r="D268" s="189"/>
      <c r="E268" s="178"/>
      <c r="F268" s="178"/>
      <c r="G268" s="190">
        <f>DATOS!$E$13</f>
        <v>1</v>
      </c>
      <c r="H268" s="178"/>
      <c r="I268" s="191"/>
      <c r="J268" s="178"/>
      <c r="K268" s="178"/>
      <c r="L268" s="178"/>
      <c r="M268" s="178"/>
      <c r="N268" s="160" t="str">
        <f t="shared" si="18"/>
        <v/>
      </c>
      <c r="O268" s="21"/>
      <c r="P268" s="160" t="str">
        <f t="shared" si="19"/>
        <v/>
      </c>
      <c r="Q268" s="160">
        <f t="shared" si="20"/>
        <v>0</v>
      </c>
      <c r="R268" s="160" t="str">
        <f t="shared" si="21"/>
        <v/>
      </c>
      <c r="S268" s="160" t="str">
        <f t="shared" si="22"/>
        <v/>
      </c>
      <c r="T268" s="50" t="str">
        <f>IF($F268="","",IF(ISERROR(VLOOKUP(F268,PROVEEDORES!$D$8:$I$507,5,0)),1,VLOOKUP($F268,PROVEEDORES!$D$8:$I$507,5,0)))</f>
        <v/>
      </c>
    </row>
    <row r="269" spans="3:20" ht="17.45" customHeight="1" x14ac:dyDescent="0.25">
      <c r="C269" s="188"/>
      <c r="D269" s="189"/>
      <c r="E269" s="178"/>
      <c r="F269" s="178"/>
      <c r="G269" s="190">
        <f>DATOS!$E$13</f>
        <v>1</v>
      </c>
      <c r="H269" s="178"/>
      <c r="I269" s="191"/>
      <c r="J269" s="178"/>
      <c r="K269" s="178"/>
      <c r="L269" s="178"/>
      <c r="M269" s="178"/>
      <c r="N269" s="160" t="str">
        <f t="shared" si="18"/>
        <v/>
      </c>
      <c r="O269" s="21"/>
      <c r="P269" s="160" t="str">
        <f t="shared" si="19"/>
        <v/>
      </c>
      <c r="Q269" s="160">
        <f t="shared" si="20"/>
        <v>0</v>
      </c>
      <c r="R269" s="160" t="str">
        <f t="shared" si="21"/>
        <v/>
      </c>
      <c r="S269" s="160" t="str">
        <f t="shared" si="22"/>
        <v/>
      </c>
      <c r="T269" s="50" t="str">
        <f>IF($F269="","",IF(ISERROR(VLOOKUP(F269,PROVEEDORES!$D$8:$I$507,5,0)),1,VLOOKUP($F269,PROVEEDORES!$D$8:$I$507,5,0)))</f>
        <v/>
      </c>
    </row>
    <row r="270" spans="3:20" ht="17.45" customHeight="1" x14ac:dyDescent="0.25">
      <c r="C270" s="188"/>
      <c r="D270" s="189"/>
      <c r="E270" s="178"/>
      <c r="F270" s="178"/>
      <c r="G270" s="190">
        <f>DATOS!$E$13</f>
        <v>1</v>
      </c>
      <c r="H270" s="178"/>
      <c r="I270" s="191"/>
      <c r="J270" s="178"/>
      <c r="K270" s="178"/>
      <c r="L270" s="178"/>
      <c r="M270" s="178"/>
      <c r="N270" s="160" t="str">
        <f t="shared" si="18"/>
        <v/>
      </c>
      <c r="O270" s="21"/>
      <c r="P270" s="160" t="str">
        <f t="shared" si="19"/>
        <v/>
      </c>
      <c r="Q270" s="160">
        <f t="shared" si="20"/>
        <v>0</v>
      </c>
      <c r="R270" s="160" t="str">
        <f t="shared" si="21"/>
        <v/>
      </c>
      <c r="S270" s="160" t="str">
        <f t="shared" si="22"/>
        <v/>
      </c>
      <c r="T270" s="50" t="str">
        <f>IF($F270="","",IF(ISERROR(VLOOKUP(F270,PROVEEDORES!$D$8:$I$507,5,0)),1,VLOOKUP($F270,PROVEEDORES!$D$8:$I$507,5,0)))</f>
        <v/>
      </c>
    </row>
    <row r="271" spans="3:20" ht="17.45" customHeight="1" x14ac:dyDescent="0.25">
      <c r="C271" s="188"/>
      <c r="D271" s="189"/>
      <c r="E271" s="178"/>
      <c r="F271" s="178"/>
      <c r="G271" s="190">
        <f>DATOS!$E$13</f>
        <v>1</v>
      </c>
      <c r="H271" s="178"/>
      <c r="I271" s="191"/>
      <c r="J271" s="178"/>
      <c r="K271" s="178"/>
      <c r="L271" s="178"/>
      <c r="M271" s="178"/>
      <c r="N271" s="160" t="str">
        <f t="shared" si="18"/>
        <v/>
      </c>
      <c r="O271" s="21"/>
      <c r="P271" s="160" t="str">
        <f t="shared" si="19"/>
        <v/>
      </c>
      <c r="Q271" s="160">
        <f t="shared" si="20"/>
        <v>0</v>
      </c>
      <c r="R271" s="160" t="str">
        <f t="shared" si="21"/>
        <v/>
      </c>
      <c r="S271" s="160" t="str">
        <f t="shared" si="22"/>
        <v/>
      </c>
      <c r="T271" s="50" t="str">
        <f>IF($F271="","",IF(ISERROR(VLOOKUP(F271,PROVEEDORES!$D$8:$I$507,5,0)),1,VLOOKUP($F271,PROVEEDORES!$D$8:$I$507,5,0)))</f>
        <v/>
      </c>
    </row>
    <row r="272" spans="3:20" ht="17.45" customHeight="1" x14ac:dyDescent="0.25">
      <c r="C272" s="188"/>
      <c r="D272" s="189"/>
      <c r="E272" s="178"/>
      <c r="F272" s="178"/>
      <c r="G272" s="190">
        <f>DATOS!$E$13</f>
        <v>1</v>
      </c>
      <c r="H272" s="178"/>
      <c r="I272" s="191"/>
      <c r="J272" s="178"/>
      <c r="K272" s="178"/>
      <c r="L272" s="178"/>
      <c r="M272" s="178"/>
      <c r="N272" s="160" t="str">
        <f t="shared" si="18"/>
        <v/>
      </c>
      <c r="O272" s="21"/>
      <c r="P272" s="160" t="str">
        <f t="shared" si="19"/>
        <v/>
      </c>
      <c r="Q272" s="160">
        <f t="shared" si="20"/>
        <v>0</v>
      </c>
      <c r="R272" s="160" t="str">
        <f t="shared" si="21"/>
        <v/>
      </c>
      <c r="S272" s="160" t="str">
        <f t="shared" si="22"/>
        <v/>
      </c>
      <c r="T272" s="50" t="str">
        <f>IF($F272="","",IF(ISERROR(VLOOKUP(F272,PROVEEDORES!$D$8:$I$507,5,0)),1,VLOOKUP($F272,PROVEEDORES!$D$8:$I$507,5,0)))</f>
        <v/>
      </c>
    </row>
    <row r="273" spans="3:20" ht="17.45" customHeight="1" x14ac:dyDescent="0.25">
      <c r="C273" s="188"/>
      <c r="D273" s="189"/>
      <c r="E273" s="178"/>
      <c r="F273" s="178"/>
      <c r="G273" s="190">
        <f>DATOS!$E$13</f>
        <v>1</v>
      </c>
      <c r="H273" s="178"/>
      <c r="I273" s="191"/>
      <c r="J273" s="178"/>
      <c r="K273" s="178"/>
      <c r="L273" s="178"/>
      <c r="M273" s="178"/>
      <c r="N273" s="160" t="str">
        <f t="shared" si="18"/>
        <v/>
      </c>
      <c r="O273" s="21"/>
      <c r="P273" s="160" t="str">
        <f t="shared" si="19"/>
        <v/>
      </c>
      <c r="Q273" s="160">
        <f t="shared" si="20"/>
        <v>0</v>
      </c>
      <c r="R273" s="160" t="str">
        <f t="shared" si="21"/>
        <v/>
      </c>
      <c r="S273" s="160" t="str">
        <f t="shared" si="22"/>
        <v/>
      </c>
      <c r="T273" s="50" t="str">
        <f>IF($F273="","",IF(ISERROR(VLOOKUP(F273,PROVEEDORES!$D$8:$I$507,5,0)),1,VLOOKUP($F273,PROVEEDORES!$D$8:$I$507,5,0)))</f>
        <v/>
      </c>
    </row>
    <row r="274" spans="3:20" ht="17.45" customHeight="1" x14ac:dyDescent="0.25">
      <c r="C274" s="188"/>
      <c r="D274" s="189"/>
      <c r="E274" s="178"/>
      <c r="F274" s="178"/>
      <c r="G274" s="190">
        <f>DATOS!$E$13</f>
        <v>1</v>
      </c>
      <c r="H274" s="178"/>
      <c r="I274" s="191"/>
      <c r="J274" s="178"/>
      <c r="K274" s="178"/>
      <c r="L274" s="178"/>
      <c r="M274" s="178"/>
      <c r="N274" s="160" t="str">
        <f t="shared" ref="N274:N337" si="23">IF(H274&amp;J274&amp;K274&amp;L274&amp;M274="","",H274+J274+K274-L274-M274)</f>
        <v/>
      </c>
      <c r="O274" s="21"/>
      <c r="P274" s="160" t="str">
        <f t="shared" ref="P274:P337" si="24">IF($I274="E",H274,"")</f>
        <v/>
      </c>
      <c r="Q274" s="160">
        <f t="shared" si="20"/>
        <v>0</v>
      </c>
      <c r="R274" s="160" t="str">
        <f t="shared" si="21"/>
        <v/>
      </c>
      <c r="S274" s="160" t="str">
        <f t="shared" si="22"/>
        <v/>
      </c>
      <c r="T274" s="50" t="str">
        <f>IF($F274="","",IF(ISERROR(VLOOKUP(F274,PROVEEDORES!$D$8:$I$507,5,0)),1,VLOOKUP($F274,PROVEEDORES!$D$8:$I$507,5,0)))</f>
        <v/>
      </c>
    </row>
    <row r="275" spans="3:20" ht="17.45" customHeight="1" x14ac:dyDescent="0.25">
      <c r="C275" s="188"/>
      <c r="D275" s="189"/>
      <c r="E275" s="178"/>
      <c r="F275" s="178"/>
      <c r="G275" s="190">
        <f>DATOS!$E$13</f>
        <v>1</v>
      </c>
      <c r="H275" s="178"/>
      <c r="I275" s="191"/>
      <c r="J275" s="178"/>
      <c r="K275" s="178"/>
      <c r="L275" s="178"/>
      <c r="M275" s="178"/>
      <c r="N275" s="160" t="str">
        <f t="shared" si="23"/>
        <v/>
      </c>
      <c r="O275" s="21"/>
      <c r="P275" s="160" t="str">
        <f t="shared" si="24"/>
        <v/>
      </c>
      <c r="Q275" s="160">
        <f t="shared" ref="Q275:Q338" si="25">IF($I275=0%,H275,"")</f>
        <v>0</v>
      </c>
      <c r="R275" s="160" t="str">
        <f t="shared" ref="R275:R338" si="26">IF(OR($I275=8%,$I275=11%),$J275/$I275,"")</f>
        <v/>
      </c>
      <c r="S275" s="160" t="str">
        <f t="shared" ref="S275:S338" si="27">IF(OR($I275=15%,$I275=16%),$J275/$I275,"")</f>
        <v/>
      </c>
      <c r="T275" s="50" t="str">
        <f>IF($F275="","",IF(ISERROR(VLOOKUP(F275,PROVEEDORES!$D$8:$I$507,5,0)),1,VLOOKUP($F275,PROVEEDORES!$D$8:$I$507,5,0)))</f>
        <v/>
      </c>
    </row>
    <row r="276" spans="3:20" ht="17.45" customHeight="1" x14ac:dyDescent="0.25">
      <c r="C276" s="188"/>
      <c r="D276" s="189"/>
      <c r="E276" s="178"/>
      <c r="F276" s="178"/>
      <c r="G276" s="190">
        <f>DATOS!$E$13</f>
        <v>1</v>
      </c>
      <c r="H276" s="178"/>
      <c r="I276" s="191"/>
      <c r="J276" s="178"/>
      <c r="K276" s="178"/>
      <c r="L276" s="178"/>
      <c r="M276" s="178"/>
      <c r="N276" s="160" t="str">
        <f t="shared" si="23"/>
        <v/>
      </c>
      <c r="O276" s="21"/>
      <c r="P276" s="160" t="str">
        <f t="shared" si="24"/>
        <v/>
      </c>
      <c r="Q276" s="160">
        <f t="shared" si="25"/>
        <v>0</v>
      </c>
      <c r="R276" s="160" t="str">
        <f t="shared" si="26"/>
        <v/>
      </c>
      <c r="S276" s="160" t="str">
        <f t="shared" si="27"/>
        <v/>
      </c>
      <c r="T276" s="50" t="str">
        <f>IF($F276="","",IF(ISERROR(VLOOKUP(F276,PROVEEDORES!$D$8:$I$507,5,0)),1,VLOOKUP($F276,PROVEEDORES!$D$8:$I$507,5,0)))</f>
        <v/>
      </c>
    </row>
    <row r="277" spans="3:20" ht="17.45" customHeight="1" x14ac:dyDescent="0.25">
      <c r="C277" s="188"/>
      <c r="D277" s="189"/>
      <c r="E277" s="178"/>
      <c r="F277" s="178"/>
      <c r="G277" s="190">
        <f>DATOS!$E$13</f>
        <v>1</v>
      </c>
      <c r="H277" s="178"/>
      <c r="I277" s="191"/>
      <c r="J277" s="178"/>
      <c r="K277" s="178"/>
      <c r="L277" s="178"/>
      <c r="M277" s="178"/>
      <c r="N277" s="160" t="str">
        <f t="shared" si="23"/>
        <v/>
      </c>
      <c r="O277" s="21"/>
      <c r="P277" s="160" t="str">
        <f t="shared" si="24"/>
        <v/>
      </c>
      <c r="Q277" s="160">
        <f t="shared" si="25"/>
        <v>0</v>
      </c>
      <c r="R277" s="160" t="str">
        <f t="shared" si="26"/>
        <v/>
      </c>
      <c r="S277" s="160" t="str">
        <f t="shared" si="27"/>
        <v/>
      </c>
      <c r="T277" s="50" t="str">
        <f>IF($F277="","",IF(ISERROR(VLOOKUP(F277,PROVEEDORES!$D$8:$I$507,5,0)),1,VLOOKUP($F277,PROVEEDORES!$D$8:$I$507,5,0)))</f>
        <v/>
      </c>
    </row>
    <row r="278" spans="3:20" ht="17.45" customHeight="1" x14ac:dyDescent="0.25">
      <c r="C278" s="188"/>
      <c r="D278" s="189"/>
      <c r="E278" s="178"/>
      <c r="F278" s="178"/>
      <c r="G278" s="190">
        <f>DATOS!$E$13</f>
        <v>1</v>
      </c>
      <c r="H278" s="178"/>
      <c r="I278" s="191"/>
      <c r="J278" s="178"/>
      <c r="K278" s="178"/>
      <c r="L278" s="178"/>
      <c r="M278" s="178"/>
      <c r="N278" s="160" t="str">
        <f t="shared" si="23"/>
        <v/>
      </c>
      <c r="O278" s="21"/>
      <c r="P278" s="160" t="str">
        <f t="shared" si="24"/>
        <v/>
      </c>
      <c r="Q278" s="160">
        <f t="shared" si="25"/>
        <v>0</v>
      </c>
      <c r="R278" s="160" t="str">
        <f t="shared" si="26"/>
        <v/>
      </c>
      <c r="S278" s="160" t="str">
        <f t="shared" si="27"/>
        <v/>
      </c>
      <c r="T278" s="50" t="str">
        <f>IF($F278="","",IF(ISERROR(VLOOKUP(F278,PROVEEDORES!$D$8:$I$507,5,0)),1,VLOOKUP($F278,PROVEEDORES!$D$8:$I$507,5,0)))</f>
        <v/>
      </c>
    </row>
    <row r="279" spans="3:20" ht="17.45" customHeight="1" x14ac:dyDescent="0.25">
      <c r="C279" s="188"/>
      <c r="D279" s="189"/>
      <c r="E279" s="178"/>
      <c r="F279" s="178"/>
      <c r="G279" s="190">
        <f>DATOS!$E$13</f>
        <v>1</v>
      </c>
      <c r="H279" s="178"/>
      <c r="I279" s="191"/>
      <c r="J279" s="178"/>
      <c r="K279" s="178"/>
      <c r="L279" s="178"/>
      <c r="M279" s="178"/>
      <c r="N279" s="160" t="str">
        <f t="shared" si="23"/>
        <v/>
      </c>
      <c r="O279" s="21"/>
      <c r="P279" s="160" t="str">
        <f t="shared" si="24"/>
        <v/>
      </c>
      <c r="Q279" s="160">
        <f t="shared" si="25"/>
        <v>0</v>
      </c>
      <c r="R279" s="160" t="str">
        <f t="shared" si="26"/>
        <v/>
      </c>
      <c r="S279" s="160" t="str">
        <f t="shared" si="27"/>
        <v/>
      </c>
      <c r="T279" s="50" t="str">
        <f>IF($F279="","",IF(ISERROR(VLOOKUP(F279,PROVEEDORES!$D$8:$I$507,5,0)),1,VLOOKUP($F279,PROVEEDORES!$D$8:$I$507,5,0)))</f>
        <v/>
      </c>
    </row>
    <row r="280" spans="3:20" ht="17.45" customHeight="1" x14ac:dyDescent="0.25">
      <c r="C280" s="188"/>
      <c r="D280" s="189"/>
      <c r="E280" s="178"/>
      <c r="F280" s="178"/>
      <c r="G280" s="190">
        <f>DATOS!$E$13</f>
        <v>1</v>
      </c>
      <c r="H280" s="178"/>
      <c r="I280" s="191"/>
      <c r="J280" s="178"/>
      <c r="K280" s="178"/>
      <c r="L280" s="178"/>
      <c r="M280" s="178"/>
      <c r="N280" s="160" t="str">
        <f t="shared" si="23"/>
        <v/>
      </c>
      <c r="O280" s="21"/>
      <c r="P280" s="160" t="str">
        <f t="shared" si="24"/>
        <v/>
      </c>
      <c r="Q280" s="160">
        <f t="shared" si="25"/>
        <v>0</v>
      </c>
      <c r="R280" s="160" t="str">
        <f t="shared" si="26"/>
        <v/>
      </c>
      <c r="S280" s="160" t="str">
        <f t="shared" si="27"/>
        <v/>
      </c>
      <c r="T280" s="50" t="str">
        <f>IF($F280="","",IF(ISERROR(VLOOKUP(F280,PROVEEDORES!$D$8:$I$507,5,0)),1,VLOOKUP($F280,PROVEEDORES!$D$8:$I$507,5,0)))</f>
        <v/>
      </c>
    </row>
    <row r="281" spans="3:20" ht="17.45" customHeight="1" x14ac:dyDescent="0.25">
      <c r="C281" s="188"/>
      <c r="D281" s="189"/>
      <c r="E281" s="178"/>
      <c r="F281" s="178"/>
      <c r="G281" s="190">
        <f>DATOS!$E$13</f>
        <v>1</v>
      </c>
      <c r="H281" s="178"/>
      <c r="I281" s="191"/>
      <c r="J281" s="178"/>
      <c r="K281" s="178"/>
      <c r="L281" s="178"/>
      <c r="M281" s="178"/>
      <c r="N281" s="160" t="str">
        <f t="shared" si="23"/>
        <v/>
      </c>
      <c r="O281" s="21"/>
      <c r="P281" s="160" t="str">
        <f t="shared" si="24"/>
        <v/>
      </c>
      <c r="Q281" s="160">
        <f t="shared" si="25"/>
        <v>0</v>
      </c>
      <c r="R281" s="160" t="str">
        <f t="shared" si="26"/>
        <v/>
      </c>
      <c r="S281" s="160" t="str">
        <f t="shared" si="27"/>
        <v/>
      </c>
      <c r="T281" s="50" t="str">
        <f>IF($F281="","",IF(ISERROR(VLOOKUP(F281,PROVEEDORES!$D$8:$I$507,5,0)),1,VLOOKUP($F281,PROVEEDORES!$D$8:$I$507,5,0)))</f>
        <v/>
      </c>
    </row>
    <row r="282" spans="3:20" ht="17.45" customHeight="1" x14ac:dyDescent="0.25">
      <c r="C282" s="188"/>
      <c r="D282" s="189"/>
      <c r="E282" s="178"/>
      <c r="F282" s="178"/>
      <c r="G282" s="190">
        <f>DATOS!$E$13</f>
        <v>1</v>
      </c>
      <c r="H282" s="178"/>
      <c r="I282" s="191"/>
      <c r="J282" s="178"/>
      <c r="K282" s="178"/>
      <c r="L282" s="178"/>
      <c r="M282" s="178"/>
      <c r="N282" s="160" t="str">
        <f t="shared" si="23"/>
        <v/>
      </c>
      <c r="O282" s="21"/>
      <c r="P282" s="160" t="str">
        <f t="shared" si="24"/>
        <v/>
      </c>
      <c r="Q282" s="160">
        <f t="shared" si="25"/>
        <v>0</v>
      </c>
      <c r="R282" s="160" t="str">
        <f t="shared" si="26"/>
        <v/>
      </c>
      <c r="S282" s="160" t="str">
        <f t="shared" si="27"/>
        <v/>
      </c>
      <c r="T282" s="50" t="str">
        <f>IF($F282="","",IF(ISERROR(VLOOKUP(F282,PROVEEDORES!$D$8:$I$507,5,0)),1,VLOOKUP($F282,PROVEEDORES!$D$8:$I$507,5,0)))</f>
        <v/>
      </c>
    </row>
    <row r="283" spans="3:20" ht="17.45" customHeight="1" x14ac:dyDescent="0.25">
      <c r="C283" s="188"/>
      <c r="D283" s="189"/>
      <c r="E283" s="178"/>
      <c r="F283" s="178"/>
      <c r="G283" s="190">
        <f>DATOS!$E$13</f>
        <v>1</v>
      </c>
      <c r="H283" s="178"/>
      <c r="I283" s="191"/>
      <c r="J283" s="178"/>
      <c r="K283" s="178"/>
      <c r="L283" s="178"/>
      <c r="M283" s="178"/>
      <c r="N283" s="160" t="str">
        <f t="shared" si="23"/>
        <v/>
      </c>
      <c r="O283" s="21"/>
      <c r="P283" s="160" t="str">
        <f t="shared" si="24"/>
        <v/>
      </c>
      <c r="Q283" s="160">
        <f t="shared" si="25"/>
        <v>0</v>
      </c>
      <c r="R283" s="160" t="str">
        <f t="shared" si="26"/>
        <v/>
      </c>
      <c r="S283" s="160" t="str">
        <f t="shared" si="27"/>
        <v/>
      </c>
      <c r="T283" s="50" t="str">
        <f>IF($F283="","",IF(ISERROR(VLOOKUP(F283,PROVEEDORES!$D$8:$I$507,5,0)),1,VLOOKUP($F283,PROVEEDORES!$D$8:$I$507,5,0)))</f>
        <v/>
      </c>
    </row>
    <row r="284" spans="3:20" ht="17.45" customHeight="1" x14ac:dyDescent="0.25">
      <c r="C284" s="188"/>
      <c r="D284" s="189"/>
      <c r="E284" s="178"/>
      <c r="F284" s="178"/>
      <c r="G284" s="190">
        <f>DATOS!$E$13</f>
        <v>1</v>
      </c>
      <c r="H284" s="178"/>
      <c r="I284" s="191"/>
      <c r="J284" s="178"/>
      <c r="K284" s="178"/>
      <c r="L284" s="178"/>
      <c r="M284" s="178"/>
      <c r="N284" s="160" t="str">
        <f t="shared" si="23"/>
        <v/>
      </c>
      <c r="O284" s="21"/>
      <c r="P284" s="160" t="str">
        <f t="shared" si="24"/>
        <v/>
      </c>
      <c r="Q284" s="160">
        <f t="shared" si="25"/>
        <v>0</v>
      </c>
      <c r="R284" s="160" t="str">
        <f t="shared" si="26"/>
        <v/>
      </c>
      <c r="S284" s="160" t="str">
        <f t="shared" si="27"/>
        <v/>
      </c>
      <c r="T284" s="50" t="str">
        <f>IF($F284="","",IF(ISERROR(VLOOKUP(F284,PROVEEDORES!$D$8:$I$507,5,0)),1,VLOOKUP($F284,PROVEEDORES!$D$8:$I$507,5,0)))</f>
        <v/>
      </c>
    </row>
    <row r="285" spans="3:20" ht="17.45" customHeight="1" x14ac:dyDescent="0.25">
      <c r="C285" s="188"/>
      <c r="D285" s="189"/>
      <c r="E285" s="178"/>
      <c r="F285" s="178"/>
      <c r="G285" s="190">
        <f>DATOS!$E$13</f>
        <v>1</v>
      </c>
      <c r="H285" s="178"/>
      <c r="I285" s="191"/>
      <c r="J285" s="178"/>
      <c r="K285" s="178"/>
      <c r="L285" s="178"/>
      <c r="M285" s="178"/>
      <c r="N285" s="160" t="str">
        <f t="shared" si="23"/>
        <v/>
      </c>
      <c r="O285" s="21"/>
      <c r="P285" s="160" t="str">
        <f t="shared" si="24"/>
        <v/>
      </c>
      <c r="Q285" s="160">
        <f t="shared" si="25"/>
        <v>0</v>
      </c>
      <c r="R285" s="160" t="str">
        <f t="shared" si="26"/>
        <v/>
      </c>
      <c r="S285" s="160" t="str">
        <f t="shared" si="27"/>
        <v/>
      </c>
      <c r="T285" s="50" t="str">
        <f>IF($F285="","",IF(ISERROR(VLOOKUP(F285,PROVEEDORES!$D$8:$I$507,5,0)),1,VLOOKUP($F285,PROVEEDORES!$D$8:$I$507,5,0)))</f>
        <v/>
      </c>
    </row>
    <row r="286" spans="3:20" ht="17.45" customHeight="1" x14ac:dyDescent="0.25">
      <c r="C286" s="188"/>
      <c r="D286" s="189"/>
      <c r="E286" s="178"/>
      <c r="F286" s="178"/>
      <c r="G286" s="190">
        <f>DATOS!$E$13</f>
        <v>1</v>
      </c>
      <c r="H286" s="178"/>
      <c r="I286" s="191"/>
      <c r="J286" s="178"/>
      <c r="K286" s="178"/>
      <c r="L286" s="178"/>
      <c r="M286" s="178"/>
      <c r="N286" s="160" t="str">
        <f t="shared" si="23"/>
        <v/>
      </c>
      <c r="O286" s="21"/>
      <c r="P286" s="160" t="str">
        <f t="shared" si="24"/>
        <v/>
      </c>
      <c r="Q286" s="160">
        <f t="shared" si="25"/>
        <v>0</v>
      </c>
      <c r="R286" s="160" t="str">
        <f t="shared" si="26"/>
        <v/>
      </c>
      <c r="S286" s="160" t="str">
        <f t="shared" si="27"/>
        <v/>
      </c>
      <c r="T286" s="50" t="str">
        <f>IF($F286="","",IF(ISERROR(VLOOKUP(F286,PROVEEDORES!$D$8:$I$507,5,0)),1,VLOOKUP($F286,PROVEEDORES!$D$8:$I$507,5,0)))</f>
        <v/>
      </c>
    </row>
    <row r="287" spans="3:20" ht="17.45" customHeight="1" x14ac:dyDescent="0.25">
      <c r="C287" s="188"/>
      <c r="D287" s="189"/>
      <c r="E287" s="178"/>
      <c r="F287" s="178"/>
      <c r="G287" s="190">
        <f>DATOS!$E$13</f>
        <v>1</v>
      </c>
      <c r="H287" s="178"/>
      <c r="I287" s="191"/>
      <c r="J287" s="178"/>
      <c r="K287" s="178"/>
      <c r="L287" s="178"/>
      <c r="M287" s="178"/>
      <c r="N287" s="160" t="str">
        <f t="shared" si="23"/>
        <v/>
      </c>
      <c r="O287" s="21"/>
      <c r="P287" s="160" t="str">
        <f t="shared" si="24"/>
        <v/>
      </c>
      <c r="Q287" s="160">
        <f t="shared" si="25"/>
        <v>0</v>
      </c>
      <c r="R287" s="160" t="str">
        <f t="shared" si="26"/>
        <v/>
      </c>
      <c r="S287" s="160" t="str">
        <f t="shared" si="27"/>
        <v/>
      </c>
      <c r="T287" s="50" t="str">
        <f>IF($F287="","",IF(ISERROR(VLOOKUP(F287,PROVEEDORES!$D$8:$I$507,5,0)),1,VLOOKUP($F287,PROVEEDORES!$D$8:$I$507,5,0)))</f>
        <v/>
      </c>
    </row>
    <row r="288" spans="3:20" ht="17.45" customHeight="1" x14ac:dyDescent="0.25">
      <c r="C288" s="188"/>
      <c r="D288" s="189"/>
      <c r="E288" s="178"/>
      <c r="F288" s="178"/>
      <c r="G288" s="190">
        <f>DATOS!$E$13</f>
        <v>1</v>
      </c>
      <c r="H288" s="178"/>
      <c r="I288" s="191"/>
      <c r="J288" s="178"/>
      <c r="K288" s="178"/>
      <c r="L288" s="178"/>
      <c r="M288" s="178"/>
      <c r="N288" s="160" t="str">
        <f t="shared" si="23"/>
        <v/>
      </c>
      <c r="O288" s="21"/>
      <c r="P288" s="160" t="str">
        <f t="shared" si="24"/>
        <v/>
      </c>
      <c r="Q288" s="160">
        <f t="shared" si="25"/>
        <v>0</v>
      </c>
      <c r="R288" s="160" t="str">
        <f t="shared" si="26"/>
        <v/>
      </c>
      <c r="S288" s="160" t="str">
        <f t="shared" si="27"/>
        <v/>
      </c>
      <c r="T288" s="50" t="str">
        <f>IF($F288="","",IF(ISERROR(VLOOKUP(F288,PROVEEDORES!$D$8:$I$507,5,0)),1,VLOOKUP($F288,PROVEEDORES!$D$8:$I$507,5,0)))</f>
        <v/>
      </c>
    </row>
    <row r="289" spans="3:20" ht="17.45" customHeight="1" x14ac:dyDescent="0.25">
      <c r="C289" s="188"/>
      <c r="D289" s="189"/>
      <c r="E289" s="178"/>
      <c r="F289" s="178"/>
      <c r="G289" s="190">
        <f>DATOS!$E$13</f>
        <v>1</v>
      </c>
      <c r="H289" s="178"/>
      <c r="I289" s="191"/>
      <c r="J289" s="178"/>
      <c r="K289" s="178"/>
      <c r="L289" s="178"/>
      <c r="M289" s="178"/>
      <c r="N289" s="160" t="str">
        <f t="shared" si="23"/>
        <v/>
      </c>
      <c r="O289" s="21"/>
      <c r="P289" s="160" t="str">
        <f t="shared" si="24"/>
        <v/>
      </c>
      <c r="Q289" s="160">
        <f t="shared" si="25"/>
        <v>0</v>
      </c>
      <c r="R289" s="160" t="str">
        <f t="shared" si="26"/>
        <v/>
      </c>
      <c r="S289" s="160" t="str">
        <f t="shared" si="27"/>
        <v/>
      </c>
      <c r="T289" s="50" t="str">
        <f>IF($F289="","",IF(ISERROR(VLOOKUP(F289,PROVEEDORES!$D$8:$I$507,5,0)),1,VLOOKUP($F289,PROVEEDORES!$D$8:$I$507,5,0)))</f>
        <v/>
      </c>
    </row>
    <row r="290" spans="3:20" ht="17.45" customHeight="1" x14ac:dyDescent="0.25">
      <c r="C290" s="188"/>
      <c r="D290" s="189"/>
      <c r="E290" s="178"/>
      <c r="F290" s="178"/>
      <c r="G290" s="190">
        <f>DATOS!$E$13</f>
        <v>1</v>
      </c>
      <c r="H290" s="178"/>
      <c r="I290" s="191"/>
      <c r="J290" s="178"/>
      <c r="K290" s="178"/>
      <c r="L290" s="178"/>
      <c r="M290" s="178"/>
      <c r="N290" s="160" t="str">
        <f t="shared" si="23"/>
        <v/>
      </c>
      <c r="O290" s="21"/>
      <c r="P290" s="160" t="str">
        <f t="shared" si="24"/>
        <v/>
      </c>
      <c r="Q290" s="160">
        <f t="shared" si="25"/>
        <v>0</v>
      </c>
      <c r="R290" s="160" t="str">
        <f t="shared" si="26"/>
        <v/>
      </c>
      <c r="S290" s="160" t="str">
        <f t="shared" si="27"/>
        <v/>
      </c>
      <c r="T290" s="50" t="str">
        <f>IF($F290="","",IF(ISERROR(VLOOKUP(F290,PROVEEDORES!$D$8:$I$507,5,0)),1,VLOOKUP($F290,PROVEEDORES!$D$8:$I$507,5,0)))</f>
        <v/>
      </c>
    </row>
    <row r="291" spans="3:20" ht="17.45" customHeight="1" x14ac:dyDescent="0.25">
      <c r="C291" s="188"/>
      <c r="D291" s="189"/>
      <c r="E291" s="178"/>
      <c r="F291" s="178"/>
      <c r="G291" s="190">
        <f>DATOS!$E$13</f>
        <v>1</v>
      </c>
      <c r="H291" s="178"/>
      <c r="I291" s="191"/>
      <c r="J291" s="178"/>
      <c r="K291" s="178"/>
      <c r="L291" s="178"/>
      <c r="M291" s="178"/>
      <c r="N291" s="160" t="str">
        <f t="shared" si="23"/>
        <v/>
      </c>
      <c r="O291" s="21"/>
      <c r="P291" s="160" t="str">
        <f t="shared" si="24"/>
        <v/>
      </c>
      <c r="Q291" s="160">
        <f t="shared" si="25"/>
        <v>0</v>
      </c>
      <c r="R291" s="160" t="str">
        <f t="shared" si="26"/>
        <v/>
      </c>
      <c r="S291" s="160" t="str">
        <f t="shared" si="27"/>
        <v/>
      </c>
      <c r="T291" s="50" t="str">
        <f>IF($F291="","",IF(ISERROR(VLOOKUP(F291,PROVEEDORES!$D$8:$I$507,5,0)),1,VLOOKUP($F291,PROVEEDORES!$D$8:$I$507,5,0)))</f>
        <v/>
      </c>
    </row>
    <row r="292" spans="3:20" ht="17.45" customHeight="1" x14ac:dyDescent="0.25">
      <c r="C292" s="188"/>
      <c r="D292" s="189"/>
      <c r="E292" s="178"/>
      <c r="F292" s="178"/>
      <c r="G292" s="190">
        <f>DATOS!$E$13</f>
        <v>1</v>
      </c>
      <c r="H292" s="178"/>
      <c r="I292" s="191"/>
      <c r="J292" s="178"/>
      <c r="K292" s="178"/>
      <c r="L292" s="178"/>
      <c r="M292" s="178"/>
      <c r="N292" s="160" t="str">
        <f t="shared" si="23"/>
        <v/>
      </c>
      <c r="O292" s="21"/>
      <c r="P292" s="160" t="str">
        <f t="shared" si="24"/>
        <v/>
      </c>
      <c r="Q292" s="160">
        <f t="shared" si="25"/>
        <v>0</v>
      </c>
      <c r="R292" s="160" t="str">
        <f t="shared" si="26"/>
        <v/>
      </c>
      <c r="S292" s="160" t="str">
        <f t="shared" si="27"/>
        <v/>
      </c>
      <c r="T292" s="50" t="str">
        <f>IF($F292="","",IF(ISERROR(VLOOKUP(F292,PROVEEDORES!$D$8:$I$507,5,0)),1,VLOOKUP($F292,PROVEEDORES!$D$8:$I$507,5,0)))</f>
        <v/>
      </c>
    </row>
    <row r="293" spans="3:20" ht="17.45" customHeight="1" x14ac:dyDescent="0.25">
      <c r="C293" s="188"/>
      <c r="D293" s="189"/>
      <c r="E293" s="178"/>
      <c r="F293" s="178"/>
      <c r="G293" s="190">
        <f>DATOS!$E$13</f>
        <v>1</v>
      </c>
      <c r="H293" s="178"/>
      <c r="I293" s="191"/>
      <c r="J293" s="178"/>
      <c r="K293" s="178"/>
      <c r="L293" s="178"/>
      <c r="M293" s="178"/>
      <c r="N293" s="160" t="str">
        <f t="shared" si="23"/>
        <v/>
      </c>
      <c r="O293" s="21"/>
      <c r="P293" s="160" t="str">
        <f t="shared" si="24"/>
        <v/>
      </c>
      <c r="Q293" s="160">
        <f t="shared" si="25"/>
        <v>0</v>
      </c>
      <c r="R293" s="160" t="str">
        <f t="shared" si="26"/>
        <v/>
      </c>
      <c r="S293" s="160" t="str">
        <f t="shared" si="27"/>
        <v/>
      </c>
      <c r="T293" s="50" t="str">
        <f>IF($F293="","",IF(ISERROR(VLOOKUP(F293,PROVEEDORES!$D$8:$I$507,5,0)),1,VLOOKUP($F293,PROVEEDORES!$D$8:$I$507,5,0)))</f>
        <v/>
      </c>
    </row>
    <row r="294" spans="3:20" ht="17.45" customHeight="1" x14ac:dyDescent="0.25">
      <c r="C294" s="188"/>
      <c r="D294" s="189"/>
      <c r="E294" s="178"/>
      <c r="F294" s="178"/>
      <c r="G294" s="190">
        <f>DATOS!$E$13</f>
        <v>1</v>
      </c>
      <c r="H294" s="178"/>
      <c r="I294" s="191"/>
      <c r="J294" s="178"/>
      <c r="K294" s="178"/>
      <c r="L294" s="178"/>
      <c r="M294" s="178"/>
      <c r="N294" s="160" t="str">
        <f t="shared" si="23"/>
        <v/>
      </c>
      <c r="O294" s="21"/>
      <c r="P294" s="160" t="str">
        <f t="shared" si="24"/>
        <v/>
      </c>
      <c r="Q294" s="160">
        <f t="shared" si="25"/>
        <v>0</v>
      </c>
      <c r="R294" s="160" t="str">
        <f t="shared" si="26"/>
        <v/>
      </c>
      <c r="S294" s="160" t="str">
        <f t="shared" si="27"/>
        <v/>
      </c>
      <c r="T294" s="50" t="str">
        <f>IF($F294="","",IF(ISERROR(VLOOKUP(F294,PROVEEDORES!$D$8:$I$507,5,0)),1,VLOOKUP($F294,PROVEEDORES!$D$8:$I$507,5,0)))</f>
        <v/>
      </c>
    </row>
    <row r="295" spans="3:20" ht="17.45" customHeight="1" x14ac:dyDescent="0.25">
      <c r="C295" s="188"/>
      <c r="D295" s="189"/>
      <c r="E295" s="178"/>
      <c r="F295" s="178"/>
      <c r="G295" s="190">
        <f>DATOS!$E$13</f>
        <v>1</v>
      </c>
      <c r="H295" s="178"/>
      <c r="I295" s="191"/>
      <c r="J295" s="178"/>
      <c r="K295" s="178"/>
      <c r="L295" s="178"/>
      <c r="M295" s="178"/>
      <c r="N295" s="160" t="str">
        <f t="shared" si="23"/>
        <v/>
      </c>
      <c r="O295" s="21"/>
      <c r="P295" s="160" t="str">
        <f t="shared" si="24"/>
        <v/>
      </c>
      <c r="Q295" s="160">
        <f t="shared" si="25"/>
        <v>0</v>
      </c>
      <c r="R295" s="160" t="str">
        <f t="shared" si="26"/>
        <v/>
      </c>
      <c r="S295" s="160" t="str">
        <f t="shared" si="27"/>
        <v/>
      </c>
      <c r="T295" s="50" t="str">
        <f>IF($F295="","",IF(ISERROR(VLOOKUP(F295,PROVEEDORES!$D$8:$I$507,5,0)),1,VLOOKUP($F295,PROVEEDORES!$D$8:$I$507,5,0)))</f>
        <v/>
      </c>
    </row>
    <row r="296" spans="3:20" ht="17.45" customHeight="1" x14ac:dyDescent="0.25">
      <c r="C296" s="188"/>
      <c r="D296" s="189"/>
      <c r="E296" s="178"/>
      <c r="F296" s="178"/>
      <c r="G296" s="190">
        <f>DATOS!$E$13</f>
        <v>1</v>
      </c>
      <c r="H296" s="178"/>
      <c r="I296" s="191"/>
      <c r="J296" s="178"/>
      <c r="K296" s="178"/>
      <c r="L296" s="178"/>
      <c r="M296" s="178"/>
      <c r="N296" s="160" t="str">
        <f t="shared" si="23"/>
        <v/>
      </c>
      <c r="O296" s="21"/>
      <c r="P296" s="160" t="str">
        <f t="shared" si="24"/>
        <v/>
      </c>
      <c r="Q296" s="160">
        <f t="shared" si="25"/>
        <v>0</v>
      </c>
      <c r="R296" s="160" t="str">
        <f t="shared" si="26"/>
        <v/>
      </c>
      <c r="S296" s="160" t="str">
        <f t="shared" si="27"/>
        <v/>
      </c>
      <c r="T296" s="50" t="str">
        <f>IF($F296="","",IF(ISERROR(VLOOKUP(F296,PROVEEDORES!$D$8:$I$507,5,0)),1,VLOOKUP($F296,PROVEEDORES!$D$8:$I$507,5,0)))</f>
        <v/>
      </c>
    </row>
    <row r="297" spans="3:20" ht="17.45" customHeight="1" x14ac:dyDescent="0.25">
      <c r="C297" s="188"/>
      <c r="D297" s="189"/>
      <c r="E297" s="178"/>
      <c r="F297" s="178"/>
      <c r="G297" s="190">
        <f>DATOS!$E$13</f>
        <v>1</v>
      </c>
      <c r="H297" s="178"/>
      <c r="I297" s="191"/>
      <c r="J297" s="178"/>
      <c r="K297" s="178"/>
      <c r="L297" s="178"/>
      <c r="M297" s="178"/>
      <c r="N297" s="160" t="str">
        <f t="shared" si="23"/>
        <v/>
      </c>
      <c r="O297" s="21"/>
      <c r="P297" s="160" t="str">
        <f t="shared" si="24"/>
        <v/>
      </c>
      <c r="Q297" s="160">
        <f t="shared" si="25"/>
        <v>0</v>
      </c>
      <c r="R297" s="160" t="str">
        <f t="shared" si="26"/>
        <v/>
      </c>
      <c r="S297" s="160" t="str">
        <f t="shared" si="27"/>
        <v/>
      </c>
      <c r="T297" s="50" t="str">
        <f>IF($F297="","",IF(ISERROR(VLOOKUP(F297,PROVEEDORES!$D$8:$I$507,5,0)),1,VLOOKUP($F297,PROVEEDORES!$D$8:$I$507,5,0)))</f>
        <v/>
      </c>
    </row>
    <row r="298" spans="3:20" ht="17.45" customHeight="1" x14ac:dyDescent="0.25">
      <c r="C298" s="188"/>
      <c r="D298" s="189"/>
      <c r="E298" s="178"/>
      <c r="F298" s="178"/>
      <c r="G298" s="190">
        <f>DATOS!$E$13</f>
        <v>1</v>
      </c>
      <c r="H298" s="178"/>
      <c r="I298" s="191"/>
      <c r="J298" s="178"/>
      <c r="K298" s="178"/>
      <c r="L298" s="178"/>
      <c r="M298" s="178"/>
      <c r="N298" s="160" t="str">
        <f t="shared" si="23"/>
        <v/>
      </c>
      <c r="O298" s="21"/>
      <c r="P298" s="160" t="str">
        <f t="shared" si="24"/>
        <v/>
      </c>
      <c r="Q298" s="160">
        <f t="shared" si="25"/>
        <v>0</v>
      </c>
      <c r="R298" s="160" t="str">
        <f t="shared" si="26"/>
        <v/>
      </c>
      <c r="S298" s="160" t="str">
        <f t="shared" si="27"/>
        <v/>
      </c>
      <c r="T298" s="50" t="str">
        <f>IF($F298="","",IF(ISERROR(VLOOKUP(F298,PROVEEDORES!$D$8:$I$507,5,0)),1,VLOOKUP($F298,PROVEEDORES!$D$8:$I$507,5,0)))</f>
        <v/>
      </c>
    </row>
    <row r="299" spans="3:20" ht="17.45" customHeight="1" x14ac:dyDescent="0.25">
      <c r="C299" s="188"/>
      <c r="D299" s="189"/>
      <c r="E299" s="178"/>
      <c r="F299" s="178"/>
      <c r="G299" s="190">
        <f>DATOS!$E$13</f>
        <v>1</v>
      </c>
      <c r="H299" s="178"/>
      <c r="I299" s="191"/>
      <c r="J299" s="178"/>
      <c r="K299" s="178"/>
      <c r="L299" s="178"/>
      <c r="M299" s="178"/>
      <c r="N299" s="160" t="str">
        <f t="shared" si="23"/>
        <v/>
      </c>
      <c r="O299" s="21"/>
      <c r="P299" s="160" t="str">
        <f t="shared" si="24"/>
        <v/>
      </c>
      <c r="Q299" s="160">
        <f t="shared" si="25"/>
        <v>0</v>
      </c>
      <c r="R299" s="160" t="str">
        <f t="shared" si="26"/>
        <v/>
      </c>
      <c r="S299" s="160" t="str">
        <f t="shared" si="27"/>
        <v/>
      </c>
      <c r="T299" s="50" t="str">
        <f>IF($F299="","",IF(ISERROR(VLOOKUP(F299,PROVEEDORES!$D$8:$I$507,5,0)),1,VLOOKUP($F299,PROVEEDORES!$D$8:$I$507,5,0)))</f>
        <v/>
      </c>
    </row>
    <row r="300" spans="3:20" ht="17.45" customHeight="1" x14ac:dyDescent="0.25">
      <c r="C300" s="188"/>
      <c r="D300" s="189"/>
      <c r="E300" s="178"/>
      <c r="F300" s="178"/>
      <c r="G300" s="190">
        <f>DATOS!$E$13</f>
        <v>1</v>
      </c>
      <c r="H300" s="178"/>
      <c r="I300" s="191"/>
      <c r="J300" s="178"/>
      <c r="K300" s="178"/>
      <c r="L300" s="178"/>
      <c r="M300" s="178"/>
      <c r="N300" s="160" t="str">
        <f t="shared" si="23"/>
        <v/>
      </c>
      <c r="O300" s="21"/>
      <c r="P300" s="160" t="str">
        <f t="shared" si="24"/>
        <v/>
      </c>
      <c r="Q300" s="160">
        <f t="shared" si="25"/>
        <v>0</v>
      </c>
      <c r="R300" s="160" t="str">
        <f t="shared" si="26"/>
        <v/>
      </c>
      <c r="S300" s="160" t="str">
        <f t="shared" si="27"/>
        <v/>
      </c>
      <c r="T300" s="50" t="str">
        <f>IF($F300="","",IF(ISERROR(VLOOKUP(F300,PROVEEDORES!$D$8:$I$507,5,0)),1,VLOOKUP($F300,PROVEEDORES!$D$8:$I$507,5,0)))</f>
        <v/>
      </c>
    </row>
    <row r="301" spans="3:20" ht="17.45" customHeight="1" x14ac:dyDescent="0.25">
      <c r="C301" s="188"/>
      <c r="D301" s="189"/>
      <c r="E301" s="178"/>
      <c r="F301" s="178"/>
      <c r="G301" s="190">
        <f>DATOS!$E$13</f>
        <v>1</v>
      </c>
      <c r="H301" s="178"/>
      <c r="I301" s="191"/>
      <c r="J301" s="178"/>
      <c r="K301" s="178"/>
      <c r="L301" s="178"/>
      <c r="M301" s="178"/>
      <c r="N301" s="160" t="str">
        <f t="shared" si="23"/>
        <v/>
      </c>
      <c r="O301" s="21"/>
      <c r="P301" s="160" t="str">
        <f t="shared" si="24"/>
        <v/>
      </c>
      <c r="Q301" s="160">
        <f t="shared" si="25"/>
        <v>0</v>
      </c>
      <c r="R301" s="160" t="str">
        <f t="shared" si="26"/>
        <v/>
      </c>
      <c r="S301" s="160" t="str">
        <f t="shared" si="27"/>
        <v/>
      </c>
      <c r="T301" s="50" t="str">
        <f>IF($F301="","",IF(ISERROR(VLOOKUP(F301,PROVEEDORES!$D$8:$I$507,5,0)),1,VLOOKUP($F301,PROVEEDORES!$D$8:$I$507,5,0)))</f>
        <v/>
      </c>
    </row>
    <row r="302" spans="3:20" ht="17.45" customHeight="1" x14ac:dyDescent="0.25">
      <c r="C302" s="188"/>
      <c r="D302" s="189"/>
      <c r="E302" s="178"/>
      <c r="F302" s="178"/>
      <c r="G302" s="190">
        <f>DATOS!$E$13</f>
        <v>1</v>
      </c>
      <c r="H302" s="178"/>
      <c r="I302" s="191"/>
      <c r="J302" s="178"/>
      <c r="K302" s="178"/>
      <c r="L302" s="178"/>
      <c r="M302" s="178"/>
      <c r="N302" s="160" t="str">
        <f t="shared" si="23"/>
        <v/>
      </c>
      <c r="O302" s="21"/>
      <c r="P302" s="160" t="str">
        <f t="shared" si="24"/>
        <v/>
      </c>
      <c r="Q302" s="160">
        <f t="shared" si="25"/>
        <v>0</v>
      </c>
      <c r="R302" s="160" t="str">
        <f t="shared" si="26"/>
        <v/>
      </c>
      <c r="S302" s="160" t="str">
        <f t="shared" si="27"/>
        <v/>
      </c>
      <c r="T302" s="50" t="str">
        <f>IF($F302="","",IF(ISERROR(VLOOKUP(F302,PROVEEDORES!$D$8:$I$507,5,0)),1,VLOOKUP($F302,PROVEEDORES!$D$8:$I$507,5,0)))</f>
        <v/>
      </c>
    </row>
    <row r="303" spans="3:20" ht="17.45" customHeight="1" x14ac:dyDescent="0.25">
      <c r="C303" s="188"/>
      <c r="D303" s="189"/>
      <c r="E303" s="178"/>
      <c r="F303" s="178"/>
      <c r="G303" s="190">
        <f>DATOS!$E$13</f>
        <v>1</v>
      </c>
      <c r="H303" s="178"/>
      <c r="I303" s="191"/>
      <c r="J303" s="178"/>
      <c r="K303" s="178"/>
      <c r="L303" s="178"/>
      <c r="M303" s="178"/>
      <c r="N303" s="160" t="str">
        <f t="shared" si="23"/>
        <v/>
      </c>
      <c r="O303" s="21"/>
      <c r="P303" s="160" t="str">
        <f t="shared" si="24"/>
        <v/>
      </c>
      <c r="Q303" s="160">
        <f t="shared" si="25"/>
        <v>0</v>
      </c>
      <c r="R303" s="160" t="str">
        <f t="shared" si="26"/>
        <v/>
      </c>
      <c r="S303" s="160" t="str">
        <f t="shared" si="27"/>
        <v/>
      </c>
      <c r="T303" s="50" t="str">
        <f>IF($F303="","",IF(ISERROR(VLOOKUP(F303,PROVEEDORES!$D$8:$I$507,5,0)),1,VLOOKUP($F303,PROVEEDORES!$D$8:$I$507,5,0)))</f>
        <v/>
      </c>
    </row>
    <row r="304" spans="3:20" ht="17.45" customHeight="1" x14ac:dyDescent="0.25">
      <c r="C304" s="188"/>
      <c r="D304" s="189"/>
      <c r="E304" s="178"/>
      <c r="F304" s="178"/>
      <c r="G304" s="190">
        <f>DATOS!$E$13</f>
        <v>1</v>
      </c>
      <c r="H304" s="178"/>
      <c r="I304" s="191"/>
      <c r="J304" s="178"/>
      <c r="K304" s="178"/>
      <c r="L304" s="178"/>
      <c r="M304" s="178"/>
      <c r="N304" s="160" t="str">
        <f t="shared" si="23"/>
        <v/>
      </c>
      <c r="O304" s="21"/>
      <c r="P304" s="160" t="str">
        <f t="shared" si="24"/>
        <v/>
      </c>
      <c r="Q304" s="160">
        <f t="shared" si="25"/>
        <v>0</v>
      </c>
      <c r="R304" s="160" t="str">
        <f t="shared" si="26"/>
        <v/>
      </c>
      <c r="S304" s="160" t="str">
        <f t="shared" si="27"/>
        <v/>
      </c>
      <c r="T304" s="50" t="str">
        <f>IF($F304="","",IF(ISERROR(VLOOKUP(F304,PROVEEDORES!$D$8:$I$507,5,0)),1,VLOOKUP($F304,PROVEEDORES!$D$8:$I$507,5,0)))</f>
        <v/>
      </c>
    </row>
    <row r="305" spans="3:20" ht="17.45" customHeight="1" x14ac:dyDescent="0.25">
      <c r="C305" s="188"/>
      <c r="D305" s="189"/>
      <c r="E305" s="178"/>
      <c r="F305" s="178"/>
      <c r="G305" s="190">
        <f>DATOS!$E$13</f>
        <v>1</v>
      </c>
      <c r="H305" s="178"/>
      <c r="I305" s="191"/>
      <c r="J305" s="178"/>
      <c r="K305" s="178"/>
      <c r="L305" s="178"/>
      <c r="M305" s="178"/>
      <c r="N305" s="160" t="str">
        <f t="shared" si="23"/>
        <v/>
      </c>
      <c r="O305" s="21"/>
      <c r="P305" s="160" t="str">
        <f t="shared" si="24"/>
        <v/>
      </c>
      <c r="Q305" s="160">
        <f t="shared" si="25"/>
        <v>0</v>
      </c>
      <c r="R305" s="160" t="str">
        <f t="shared" si="26"/>
        <v/>
      </c>
      <c r="S305" s="160" t="str">
        <f t="shared" si="27"/>
        <v/>
      </c>
      <c r="T305" s="50" t="str">
        <f>IF($F305="","",IF(ISERROR(VLOOKUP(F305,PROVEEDORES!$D$8:$I$507,5,0)),1,VLOOKUP($F305,PROVEEDORES!$D$8:$I$507,5,0)))</f>
        <v/>
      </c>
    </row>
    <row r="306" spans="3:20" ht="17.45" customHeight="1" x14ac:dyDescent="0.25">
      <c r="C306" s="188"/>
      <c r="D306" s="189"/>
      <c r="E306" s="178"/>
      <c r="F306" s="178"/>
      <c r="G306" s="190">
        <f>DATOS!$E$13</f>
        <v>1</v>
      </c>
      <c r="H306" s="178"/>
      <c r="I306" s="191"/>
      <c r="J306" s="178"/>
      <c r="K306" s="178"/>
      <c r="L306" s="178"/>
      <c r="M306" s="178"/>
      <c r="N306" s="160" t="str">
        <f t="shared" si="23"/>
        <v/>
      </c>
      <c r="O306" s="21"/>
      <c r="P306" s="160" t="str">
        <f t="shared" si="24"/>
        <v/>
      </c>
      <c r="Q306" s="160">
        <f t="shared" si="25"/>
        <v>0</v>
      </c>
      <c r="R306" s="160" t="str">
        <f t="shared" si="26"/>
        <v/>
      </c>
      <c r="S306" s="160" t="str">
        <f t="shared" si="27"/>
        <v/>
      </c>
      <c r="T306" s="50" t="str">
        <f>IF($F306="","",IF(ISERROR(VLOOKUP(F306,PROVEEDORES!$D$8:$I$507,5,0)),1,VLOOKUP($F306,PROVEEDORES!$D$8:$I$507,5,0)))</f>
        <v/>
      </c>
    </row>
    <row r="307" spans="3:20" ht="17.45" customHeight="1" x14ac:dyDescent="0.25">
      <c r="C307" s="188"/>
      <c r="D307" s="189"/>
      <c r="E307" s="178"/>
      <c r="F307" s="178"/>
      <c r="G307" s="190">
        <f>DATOS!$E$13</f>
        <v>1</v>
      </c>
      <c r="H307" s="178"/>
      <c r="I307" s="191"/>
      <c r="J307" s="178"/>
      <c r="K307" s="178"/>
      <c r="L307" s="178"/>
      <c r="M307" s="178"/>
      <c r="N307" s="160" t="str">
        <f t="shared" si="23"/>
        <v/>
      </c>
      <c r="O307" s="21"/>
      <c r="P307" s="160" t="str">
        <f t="shared" si="24"/>
        <v/>
      </c>
      <c r="Q307" s="160">
        <f t="shared" si="25"/>
        <v>0</v>
      </c>
      <c r="R307" s="160" t="str">
        <f t="shared" si="26"/>
        <v/>
      </c>
      <c r="S307" s="160" t="str">
        <f t="shared" si="27"/>
        <v/>
      </c>
      <c r="T307" s="50" t="str">
        <f>IF($F307="","",IF(ISERROR(VLOOKUP(F307,PROVEEDORES!$D$8:$I$507,5,0)),1,VLOOKUP($F307,PROVEEDORES!$D$8:$I$507,5,0)))</f>
        <v/>
      </c>
    </row>
    <row r="308" spans="3:20" ht="17.45" customHeight="1" x14ac:dyDescent="0.25">
      <c r="C308" s="188"/>
      <c r="D308" s="189"/>
      <c r="E308" s="178"/>
      <c r="F308" s="178"/>
      <c r="G308" s="190">
        <f>DATOS!$E$13</f>
        <v>1</v>
      </c>
      <c r="H308" s="178"/>
      <c r="I308" s="191"/>
      <c r="J308" s="178"/>
      <c r="K308" s="178"/>
      <c r="L308" s="178"/>
      <c r="M308" s="178"/>
      <c r="N308" s="160" t="str">
        <f t="shared" si="23"/>
        <v/>
      </c>
      <c r="O308" s="21"/>
      <c r="P308" s="160" t="str">
        <f t="shared" si="24"/>
        <v/>
      </c>
      <c r="Q308" s="160">
        <f t="shared" si="25"/>
        <v>0</v>
      </c>
      <c r="R308" s="160" t="str">
        <f t="shared" si="26"/>
        <v/>
      </c>
      <c r="S308" s="160" t="str">
        <f t="shared" si="27"/>
        <v/>
      </c>
      <c r="T308" s="50" t="str">
        <f>IF($F308="","",IF(ISERROR(VLOOKUP(F308,PROVEEDORES!$D$8:$I$507,5,0)),1,VLOOKUP($F308,PROVEEDORES!$D$8:$I$507,5,0)))</f>
        <v/>
      </c>
    </row>
    <row r="309" spans="3:20" ht="17.45" customHeight="1" x14ac:dyDescent="0.25">
      <c r="C309" s="188"/>
      <c r="D309" s="189"/>
      <c r="E309" s="178"/>
      <c r="F309" s="178"/>
      <c r="G309" s="190">
        <f>DATOS!$E$13</f>
        <v>1</v>
      </c>
      <c r="H309" s="178"/>
      <c r="I309" s="191"/>
      <c r="J309" s="178"/>
      <c r="K309" s="178"/>
      <c r="L309" s="178"/>
      <c r="M309" s="178"/>
      <c r="N309" s="160" t="str">
        <f t="shared" si="23"/>
        <v/>
      </c>
      <c r="O309" s="21"/>
      <c r="P309" s="160" t="str">
        <f t="shared" si="24"/>
        <v/>
      </c>
      <c r="Q309" s="160">
        <f t="shared" si="25"/>
        <v>0</v>
      </c>
      <c r="R309" s="160" t="str">
        <f t="shared" si="26"/>
        <v/>
      </c>
      <c r="S309" s="160" t="str">
        <f t="shared" si="27"/>
        <v/>
      </c>
      <c r="T309" s="50" t="str">
        <f>IF($F309="","",IF(ISERROR(VLOOKUP(F309,PROVEEDORES!$D$8:$I$507,5,0)),1,VLOOKUP($F309,PROVEEDORES!$D$8:$I$507,5,0)))</f>
        <v/>
      </c>
    </row>
    <row r="310" spans="3:20" ht="17.45" customHeight="1" x14ac:dyDescent="0.25">
      <c r="C310" s="188"/>
      <c r="D310" s="189"/>
      <c r="E310" s="178"/>
      <c r="F310" s="178"/>
      <c r="G310" s="190">
        <f>DATOS!$E$13</f>
        <v>1</v>
      </c>
      <c r="H310" s="178"/>
      <c r="I310" s="191"/>
      <c r="J310" s="178"/>
      <c r="K310" s="178"/>
      <c r="L310" s="178"/>
      <c r="M310" s="178"/>
      <c r="N310" s="160" t="str">
        <f t="shared" si="23"/>
        <v/>
      </c>
      <c r="O310" s="21"/>
      <c r="P310" s="160" t="str">
        <f t="shared" si="24"/>
        <v/>
      </c>
      <c r="Q310" s="160">
        <f t="shared" si="25"/>
        <v>0</v>
      </c>
      <c r="R310" s="160" t="str">
        <f t="shared" si="26"/>
        <v/>
      </c>
      <c r="S310" s="160" t="str">
        <f t="shared" si="27"/>
        <v/>
      </c>
      <c r="T310" s="50" t="str">
        <f>IF($F310="","",IF(ISERROR(VLOOKUP(F310,PROVEEDORES!$D$8:$I$507,5,0)),1,VLOOKUP($F310,PROVEEDORES!$D$8:$I$507,5,0)))</f>
        <v/>
      </c>
    </row>
    <row r="311" spans="3:20" ht="17.45" customHeight="1" x14ac:dyDescent="0.25">
      <c r="C311" s="188"/>
      <c r="D311" s="189"/>
      <c r="E311" s="178"/>
      <c r="F311" s="178"/>
      <c r="G311" s="190">
        <f>DATOS!$E$13</f>
        <v>1</v>
      </c>
      <c r="H311" s="178"/>
      <c r="I311" s="191"/>
      <c r="J311" s="178"/>
      <c r="K311" s="178"/>
      <c r="L311" s="178"/>
      <c r="M311" s="178"/>
      <c r="N311" s="160" t="str">
        <f t="shared" si="23"/>
        <v/>
      </c>
      <c r="O311" s="21"/>
      <c r="P311" s="160" t="str">
        <f t="shared" si="24"/>
        <v/>
      </c>
      <c r="Q311" s="160">
        <f t="shared" si="25"/>
        <v>0</v>
      </c>
      <c r="R311" s="160" t="str">
        <f t="shared" si="26"/>
        <v/>
      </c>
      <c r="S311" s="160" t="str">
        <f t="shared" si="27"/>
        <v/>
      </c>
      <c r="T311" s="50" t="str">
        <f>IF($F311="","",IF(ISERROR(VLOOKUP(F311,PROVEEDORES!$D$8:$I$507,5,0)),1,VLOOKUP($F311,PROVEEDORES!$D$8:$I$507,5,0)))</f>
        <v/>
      </c>
    </row>
    <row r="312" spans="3:20" ht="17.45" customHeight="1" x14ac:dyDescent="0.25">
      <c r="C312" s="188"/>
      <c r="D312" s="189"/>
      <c r="E312" s="178"/>
      <c r="F312" s="178"/>
      <c r="G312" s="190">
        <f>DATOS!$E$13</f>
        <v>1</v>
      </c>
      <c r="H312" s="178"/>
      <c r="I312" s="191"/>
      <c r="J312" s="178"/>
      <c r="K312" s="178"/>
      <c r="L312" s="178"/>
      <c r="M312" s="178"/>
      <c r="N312" s="160" t="str">
        <f t="shared" si="23"/>
        <v/>
      </c>
      <c r="O312" s="21"/>
      <c r="P312" s="160" t="str">
        <f t="shared" si="24"/>
        <v/>
      </c>
      <c r="Q312" s="160">
        <f t="shared" si="25"/>
        <v>0</v>
      </c>
      <c r="R312" s="160" t="str">
        <f t="shared" si="26"/>
        <v/>
      </c>
      <c r="S312" s="160" t="str">
        <f t="shared" si="27"/>
        <v/>
      </c>
      <c r="T312" s="50" t="str">
        <f>IF($F312="","",IF(ISERROR(VLOOKUP(F312,PROVEEDORES!$D$8:$I$507,5,0)),1,VLOOKUP($F312,PROVEEDORES!$D$8:$I$507,5,0)))</f>
        <v/>
      </c>
    </row>
    <row r="313" spans="3:20" ht="17.45" customHeight="1" x14ac:dyDescent="0.25">
      <c r="C313" s="188"/>
      <c r="D313" s="189"/>
      <c r="E313" s="178"/>
      <c r="F313" s="178"/>
      <c r="G313" s="190">
        <f>DATOS!$E$13</f>
        <v>1</v>
      </c>
      <c r="H313" s="178"/>
      <c r="I313" s="191"/>
      <c r="J313" s="178"/>
      <c r="K313" s="178"/>
      <c r="L313" s="178"/>
      <c r="M313" s="178"/>
      <c r="N313" s="160" t="str">
        <f t="shared" si="23"/>
        <v/>
      </c>
      <c r="O313" s="21"/>
      <c r="P313" s="160" t="str">
        <f t="shared" si="24"/>
        <v/>
      </c>
      <c r="Q313" s="160">
        <f t="shared" si="25"/>
        <v>0</v>
      </c>
      <c r="R313" s="160" t="str">
        <f t="shared" si="26"/>
        <v/>
      </c>
      <c r="S313" s="160" t="str">
        <f t="shared" si="27"/>
        <v/>
      </c>
      <c r="T313" s="50" t="str">
        <f>IF($F313="","",IF(ISERROR(VLOOKUP(F313,PROVEEDORES!$D$8:$I$507,5,0)),1,VLOOKUP($F313,PROVEEDORES!$D$8:$I$507,5,0)))</f>
        <v/>
      </c>
    </row>
    <row r="314" spans="3:20" ht="17.45" customHeight="1" x14ac:dyDescent="0.25">
      <c r="C314" s="188"/>
      <c r="D314" s="189"/>
      <c r="E314" s="178"/>
      <c r="F314" s="178"/>
      <c r="G314" s="190">
        <f>DATOS!$E$13</f>
        <v>1</v>
      </c>
      <c r="H314" s="178"/>
      <c r="I314" s="191"/>
      <c r="J314" s="178"/>
      <c r="K314" s="178"/>
      <c r="L314" s="178"/>
      <c r="M314" s="178"/>
      <c r="N314" s="160" t="str">
        <f t="shared" si="23"/>
        <v/>
      </c>
      <c r="O314" s="21"/>
      <c r="P314" s="160" t="str">
        <f t="shared" si="24"/>
        <v/>
      </c>
      <c r="Q314" s="160">
        <f t="shared" si="25"/>
        <v>0</v>
      </c>
      <c r="R314" s="160" t="str">
        <f t="shared" si="26"/>
        <v/>
      </c>
      <c r="S314" s="160" t="str">
        <f t="shared" si="27"/>
        <v/>
      </c>
      <c r="T314" s="50" t="str">
        <f>IF($F314="","",IF(ISERROR(VLOOKUP(F314,PROVEEDORES!$D$8:$I$507,5,0)),1,VLOOKUP($F314,PROVEEDORES!$D$8:$I$507,5,0)))</f>
        <v/>
      </c>
    </row>
    <row r="315" spans="3:20" ht="17.45" customHeight="1" x14ac:dyDescent="0.25">
      <c r="C315" s="188"/>
      <c r="D315" s="189"/>
      <c r="E315" s="178"/>
      <c r="F315" s="178"/>
      <c r="G315" s="190">
        <f>DATOS!$E$13</f>
        <v>1</v>
      </c>
      <c r="H315" s="178"/>
      <c r="I315" s="191"/>
      <c r="J315" s="178"/>
      <c r="K315" s="178"/>
      <c r="L315" s="178"/>
      <c r="M315" s="178"/>
      <c r="N315" s="160" t="str">
        <f t="shared" si="23"/>
        <v/>
      </c>
      <c r="O315" s="21"/>
      <c r="P315" s="160" t="str">
        <f t="shared" si="24"/>
        <v/>
      </c>
      <c r="Q315" s="160">
        <f t="shared" si="25"/>
        <v>0</v>
      </c>
      <c r="R315" s="160" t="str">
        <f t="shared" si="26"/>
        <v/>
      </c>
      <c r="S315" s="160" t="str">
        <f t="shared" si="27"/>
        <v/>
      </c>
      <c r="T315" s="50" t="str">
        <f>IF($F315="","",IF(ISERROR(VLOOKUP(F315,PROVEEDORES!$D$8:$I$507,5,0)),1,VLOOKUP($F315,PROVEEDORES!$D$8:$I$507,5,0)))</f>
        <v/>
      </c>
    </row>
    <row r="316" spans="3:20" ht="17.45" customHeight="1" x14ac:dyDescent="0.25">
      <c r="C316" s="188"/>
      <c r="D316" s="189"/>
      <c r="E316" s="178"/>
      <c r="F316" s="178"/>
      <c r="G316" s="190">
        <f>DATOS!$E$13</f>
        <v>1</v>
      </c>
      <c r="H316" s="178"/>
      <c r="I316" s="191"/>
      <c r="J316" s="178"/>
      <c r="K316" s="178"/>
      <c r="L316" s="178"/>
      <c r="M316" s="178"/>
      <c r="N316" s="160" t="str">
        <f t="shared" si="23"/>
        <v/>
      </c>
      <c r="O316" s="21"/>
      <c r="P316" s="160" t="str">
        <f t="shared" si="24"/>
        <v/>
      </c>
      <c r="Q316" s="160">
        <f t="shared" si="25"/>
        <v>0</v>
      </c>
      <c r="R316" s="160" t="str">
        <f t="shared" si="26"/>
        <v/>
      </c>
      <c r="S316" s="160" t="str">
        <f t="shared" si="27"/>
        <v/>
      </c>
      <c r="T316" s="50" t="str">
        <f>IF($F316="","",IF(ISERROR(VLOOKUP(F316,PROVEEDORES!$D$8:$I$507,5,0)),1,VLOOKUP($F316,PROVEEDORES!$D$8:$I$507,5,0)))</f>
        <v/>
      </c>
    </row>
    <row r="317" spans="3:20" ht="17.45" customHeight="1" x14ac:dyDescent="0.25">
      <c r="C317" s="188"/>
      <c r="D317" s="189"/>
      <c r="E317" s="178"/>
      <c r="F317" s="178"/>
      <c r="G317" s="190">
        <f>DATOS!$E$13</f>
        <v>1</v>
      </c>
      <c r="H317" s="178"/>
      <c r="I317" s="191"/>
      <c r="J317" s="178"/>
      <c r="K317" s="178"/>
      <c r="L317" s="178"/>
      <c r="M317" s="178"/>
      <c r="N317" s="160" t="str">
        <f t="shared" si="23"/>
        <v/>
      </c>
      <c r="O317" s="21"/>
      <c r="P317" s="160" t="str">
        <f t="shared" si="24"/>
        <v/>
      </c>
      <c r="Q317" s="160">
        <f t="shared" si="25"/>
        <v>0</v>
      </c>
      <c r="R317" s="160" t="str">
        <f t="shared" si="26"/>
        <v/>
      </c>
      <c r="S317" s="160" t="str">
        <f t="shared" si="27"/>
        <v/>
      </c>
      <c r="T317" s="50" t="str">
        <f>IF($F317="","",IF(ISERROR(VLOOKUP(F317,PROVEEDORES!$D$8:$I$507,5,0)),1,VLOOKUP($F317,PROVEEDORES!$D$8:$I$507,5,0)))</f>
        <v/>
      </c>
    </row>
    <row r="318" spans="3:20" ht="17.45" customHeight="1" x14ac:dyDescent="0.25">
      <c r="C318" s="188"/>
      <c r="D318" s="189"/>
      <c r="E318" s="178"/>
      <c r="F318" s="178"/>
      <c r="G318" s="190">
        <f>DATOS!$E$13</f>
        <v>1</v>
      </c>
      <c r="H318" s="178"/>
      <c r="I318" s="191"/>
      <c r="J318" s="178"/>
      <c r="K318" s="178"/>
      <c r="L318" s="178"/>
      <c r="M318" s="178"/>
      <c r="N318" s="160" t="str">
        <f t="shared" si="23"/>
        <v/>
      </c>
      <c r="O318" s="21"/>
      <c r="P318" s="160" t="str">
        <f t="shared" si="24"/>
        <v/>
      </c>
      <c r="Q318" s="160">
        <f t="shared" si="25"/>
        <v>0</v>
      </c>
      <c r="R318" s="160" t="str">
        <f t="shared" si="26"/>
        <v/>
      </c>
      <c r="S318" s="160" t="str">
        <f t="shared" si="27"/>
        <v/>
      </c>
      <c r="T318" s="50" t="str">
        <f>IF($F318="","",IF(ISERROR(VLOOKUP(F318,PROVEEDORES!$D$8:$I$507,5,0)),1,VLOOKUP($F318,PROVEEDORES!$D$8:$I$507,5,0)))</f>
        <v/>
      </c>
    </row>
    <row r="319" spans="3:20" ht="17.45" customHeight="1" x14ac:dyDescent="0.25">
      <c r="C319" s="188"/>
      <c r="D319" s="189"/>
      <c r="E319" s="178"/>
      <c r="F319" s="178"/>
      <c r="G319" s="190">
        <f>DATOS!$E$13</f>
        <v>1</v>
      </c>
      <c r="H319" s="178"/>
      <c r="I319" s="191"/>
      <c r="J319" s="178"/>
      <c r="K319" s="178"/>
      <c r="L319" s="178"/>
      <c r="M319" s="178"/>
      <c r="N319" s="160" t="str">
        <f t="shared" si="23"/>
        <v/>
      </c>
      <c r="O319" s="21"/>
      <c r="P319" s="160" t="str">
        <f t="shared" si="24"/>
        <v/>
      </c>
      <c r="Q319" s="160">
        <f t="shared" si="25"/>
        <v>0</v>
      </c>
      <c r="R319" s="160" t="str">
        <f t="shared" si="26"/>
        <v/>
      </c>
      <c r="S319" s="160" t="str">
        <f t="shared" si="27"/>
        <v/>
      </c>
      <c r="T319" s="50" t="str">
        <f>IF($F319="","",IF(ISERROR(VLOOKUP(F319,PROVEEDORES!$D$8:$I$507,5,0)),1,VLOOKUP($F319,PROVEEDORES!$D$8:$I$507,5,0)))</f>
        <v/>
      </c>
    </row>
    <row r="320" spans="3:20" ht="17.45" customHeight="1" x14ac:dyDescent="0.25">
      <c r="C320" s="188"/>
      <c r="D320" s="189"/>
      <c r="E320" s="178"/>
      <c r="F320" s="178"/>
      <c r="G320" s="190">
        <f>DATOS!$E$13</f>
        <v>1</v>
      </c>
      <c r="H320" s="178"/>
      <c r="I320" s="191"/>
      <c r="J320" s="178"/>
      <c r="K320" s="178"/>
      <c r="L320" s="178"/>
      <c r="M320" s="178"/>
      <c r="N320" s="160" t="str">
        <f t="shared" si="23"/>
        <v/>
      </c>
      <c r="O320" s="21"/>
      <c r="P320" s="160" t="str">
        <f t="shared" si="24"/>
        <v/>
      </c>
      <c r="Q320" s="160">
        <f t="shared" si="25"/>
        <v>0</v>
      </c>
      <c r="R320" s="160" t="str">
        <f t="shared" si="26"/>
        <v/>
      </c>
      <c r="S320" s="160" t="str">
        <f t="shared" si="27"/>
        <v/>
      </c>
      <c r="T320" s="50" t="str">
        <f>IF($F320="","",IF(ISERROR(VLOOKUP(F320,PROVEEDORES!$D$8:$I$507,5,0)),1,VLOOKUP($F320,PROVEEDORES!$D$8:$I$507,5,0)))</f>
        <v/>
      </c>
    </row>
    <row r="321" spans="3:20" ht="17.45" customHeight="1" x14ac:dyDescent="0.25">
      <c r="C321" s="188"/>
      <c r="D321" s="189"/>
      <c r="E321" s="178"/>
      <c r="F321" s="178"/>
      <c r="G321" s="190">
        <f>DATOS!$E$13</f>
        <v>1</v>
      </c>
      <c r="H321" s="178"/>
      <c r="I321" s="191"/>
      <c r="J321" s="178"/>
      <c r="K321" s="178"/>
      <c r="L321" s="178"/>
      <c r="M321" s="178"/>
      <c r="N321" s="160" t="str">
        <f t="shared" si="23"/>
        <v/>
      </c>
      <c r="O321" s="21"/>
      <c r="P321" s="160" t="str">
        <f t="shared" si="24"/>
        <v/>
      </c>
      <c r="Q321" s="160">
        <f t="shared" si="25"/>
        <v>0</v>
      </c>
      <c r="R321" s="160" t="str">
        <f t="shared" si="26"/>
        <v/>
      </c>
      <c r="S321" s="160" t="str">
        <f t="shared" si="27"/>
        <v/>
      </c>
      <c r="T321" s="50" t="str">
        <f>IF($F321="","",IF(ISERROR(VLOOKUP(F321,PROVEEDORES!$D$8:$I$507,5,0)),1,VLOOKUP($F321,PROVEEDORES!$D$8:$I$507,5,0)))</f>
        <v/>
      </c>
    </row>
    <row r="322" spans="3:20" ht="17.45" customHeight="1" x14ac:dyDescent="0.25">
      <c r="C322" s="188"/>
      <c r="D322" s="189"/>
      <c r="E322" s="178"/>
      <c r="F322" s="178"/>
      <c r="G322" s="190">
        <f>DATOS!$E$13</f>
        <v>1</v>
      </c>
      <c r="H322" s="178"/>
      <c r="I322" s="191"/>
      <c r="J322" s="178"/>
      <c r="K322" s="178"/>
      <c r="L322" s="178"/>
      <c r="M322" s="178"/>
      <c r="N322" s="160" t="str">
        <f t="shared" si="23"/>
        <v/>
      </c>
      <c r="O322" s="21"/>
      <c r="P322" s="160" t="str">
        <f t="shared" si="24"/>
        <v/>
      </c>
      <c r="Q322" s="160">
        <f t="shared" si="25"/>
        <v>0</v>
      </c>
      <c r="R322" s="160" t="str">
        <f t="shared" si="26"/>
        <v/>
      </c>
      <c r="S322" s="160" t="str">
        <f t="shared" si="27"/>
        <v/>
      </c>
      <c r="T322" s="50" t="str">
        <f>IF($F322="","",IF(ISERROR(VLOOKUP(F322,PROVEEDORES!$D$8:$I$507,5,0)),1,VLOOKUP($F322,PROVEEDORES!$D$8:$I$507,5,0)))</f>
        <v/>
      </c>
    </row>
    <row r="323" spans="3:20" ht="17.45" customHeight="1" x14ac:dyDescent="0.25">
      <c r="C323" s="188"/>
      <c r="D323" s="189"/>
      <c r="E323" s="178"/>
      <c r="F323" s="178"/>
      <c r="G323" s="190">
        <f>DATOS!$E$13</f>
        <v>1</v>
      </c>
      <c r="H323" s="178"/>
      <c r="I323" s="191"/>
      <c r="J323" s="178"/>
      <c r="K323" s="178"/>
      <c r="L323" s="178"/>
      <c r="M323" s="178"/>
      <c r="N323" s="160" t="str">
        <f t="shared" si="23"/>
        <v/>
      </c>
      <c r="O323" s="21"/>
      <c r="P323" s="160" t="str">
        <f t="shared" si="24"/>
        <v/>
      </c>
      <c r="Q323" s="160">
        <f t="shared" si="25"/>
        <v>0</v>
      </c>
      <c r="R323" s="160" t="str">
        <f t="shared" si="26"/>
        <v/>
      </c>
      <c r="S323" s="160" t="str">
        <f t="shared" si="27"/>
        <v/>
      </c>
      <c r="T323" s="50" t="str">
        <f>IF($F323="","",IF(ISERROR(VLOOKUP(F323,PROVEEDORES!$D$8:$I$507,5,0)),1,VLOOKUP($F323,PROVEEDORES!$D$8:$I$507,5,0)))</f>
        <v/>
      </c>
    </row>
    <row r="324" spans="3:20" ht="17.45" customHeight="1" x14ac:dyDescent="0.25">
      <c r="C324" s="188"/>
      <c r="D324" s="189"/>
      <c r="E324" s="178"/>
      <c r="F324" s="178"/>
      <c r="G324" s="190">
        <f>DATOS!$E$13</f>
        <v>1</v>
      </c>
      <c r="H324" s="178"/>
      <c r="I324" s="191"/>
      <c r="J324" s="178"/>
      <c r="K324" s="178"/>
      <c r="L324" s="178"/>
      <c r="M324" s="178"/>
      <c r="N324" s="160" t="str">
        <f t="shared" si="23"/>
        <v/>
      </c>
      <c r="O324" s="21"/>
      <c r="P324" s="160" t="str">
        <f t="shared" si="24"/>
        <v/>
      </c>
      <c r="Q324" s="160">
        <f t="shared" si="25"/>
        <v>0</v>
      </c>
      <c r="R324" s="160" t="str">
        <f t="shared" si="26"/>
        <v/>
      </c>
      <c r="S324" s="160" t="str">
        <f t="shared" si="27"/>
        <v/>
      </c>
      <c r="T324" s="50" t="str">
        <f>IF($F324="","",IF(ISERROR(VLOOKUP(F324,PROVEEDORES!$D$8:$I$507,5,0)),1,VLOOKUP($F324,PROVEEDORES!$D$8:$I$507,5,0)))</f>
        <v/>
      </c>
    </row>
    <row r="325" spans="3:20" ht="17.45" customHeight="1" x14ac:dyDescent="0.25">
      <c r="C325" s="188"/>
      <c r="D325" s="189"/>
      <c r="E325" s="178"/>
      <c r="F325" s="178"/>
      <c r="G325" s="190">
        <f>DATOS!$E$13</f>
        <v>1</v>
      </c>
      <c r="H325" s="178"/>
      <c r="I325" s="191"/>
      <c r="J325" s="178"/>
      <c r="K325" s="178"/>
      <c r="L325" s="178"/>
      <c r="M325" s="178"/>
      <c r="N325" s="160" t="str">
        <f t="shared" si="23"/>
        <v/>
      </c>
      <c r="O325" s="21"/>
      <c r="P325" s="160" t="str">
        <f t="shared" si="24"/>
        <v/>
      </c>
      <c r="Q325" s="160">
        <f t="shared" si="25"/>
        <v>0</v>
      </c>
      <c r="R325" s="160" t="str">
        <f t="shared" si="26"/>
        <v/>
      </c>
      <c r="S325" s="160" t="str">
        <f t="shared" si="27"/>
        <v/>
      </c>
      <c r="T325" s="50" t="str">
        <f>IF($F325="","",IF(ISERROR(VLOOKUP(F325,PROVEEDORES!$D$8:$I$507,5,0)),1,VLOOKUP($F325,PROVEEDORES!$D$8:$I$507,5,0)))</f>
        <v/>
      </c>
    </row>
    <row r="326" spans="3:20" ht="17.45" customHeight="1" x14ac:dyDescent="0.25">
      <c r="C326" s="188"/>
      <c r="D326" s="189"/>
      <c r="E326" s="178"/>
      <c r="F326" s="178"/>
      <c r="G326" s="190">
        <f>DATOS!$E$13</f>
        <v>1</v>
      </c>
      <c r="H326" s="178"/>
      <c r="I326" s="191"/>
      <c r="J326" s="178"/>
      <c r="K326" s="178"/>
      <c r="L326" s="178"/>
      <c r="M326" s="178"/>
      <c r="N326" s="160" t="str">
        <f t="shared" si="23"/>
        <v/>
      </c>
      <c r="O326" s="21"/>
      <c r="P326" s="160" t="str">
        <f t="shared" si="24"/>
        <v/>
      </c>
      <c r="Q326" s="160">
        <f t="shared" si="25"/>
        <v>0</v>
      </c>
      <c r="R326" s="160" t="str">
        <f t="shared" si="26"/>
        <v/>
      </c>
      <c r="S326" s="160" t="str">
        <f t="shared" si="27"/>
        <v/>
      </c>
      <c r="T326" s="50" t="str">
        <f>IF($F326="","",IF(ISERROR(VLOOKUP(F326,PROVEEDORES!$D$8:$I$507,5,0)),1,VLOOKUP($F326,PROVEEDORES!$D$8:$I$507,5,0)))</f>
        <v/>
      </c>
    </row>
    <row r="327" spans="3:20" ht="17.45" customHeight="1" x14ac:dyDescent="0.25">
      <c r="C327" s="188"/>
      <c r="D327" s="189"/>
      <c r="E327" s="178"/>
      <c r="F327" s="178"/>
      <c r="G327" s="190">
        <f>DATOS!$E$13</f>
        <v>1</v>
      </c>
      <c r="H327" s="178"/>
      <c r="I327" s="191"/>
      <c r="J327" s="178"/>
      <c r="K327" s="178"/>
      <c r="L327" s="178"/>
      <c r="M327" s="178"/>
      <c r="N327" s="160" t="str">
        <f t="shared" si="23"/>
        <v/>
      </c>
      <c r="O327" s="21"/>
      <c r="P327" s="160" t="str">
        <f t="shared" si="24"/>
        <v/>
      </c>
      <c r="Q327" s="160">
        <f t="shared" si="25"/>
        <v>0</v>
      </c>
      <c r="R327" s="160" t="str">
        <f t="shared" si="26"/>
        <v/>
      </c>
      <c r="S327" s="160" t="str">
        <f t="shared" si="27"/>
        <v/>
      </c>
      <c r="T327" s="50" t="str">
        <f>IF($F327="","",IF(ISERROR(VLOOKUP(F327,PROVEEDORES!$D$8:$I$507,5,0)),1,VLOOKUP($F327,PROVEEDORES!$D$8:$I$507,5,0)))</f>
        <v/>
      </c>
    </row>
    <row r="328" spans="3:20" ht="17.45" customHeight="1" x14ac:dyDescent="0.25">
      <c r="C328" s="188"/>
      <c r="D328" s="189"/>
      <c r="E328" s="178"/>
      <c r="F328" s="178"/>
      <c r="G328" s="190">
        <f>DATOS!$E$13</f>
        <v>1</v>
      </c>
      <c r="H328" s="178"/>
      <c r="I328" s="191"/>
      <c r="J328" s="178"/>
      <c r="K328" s="178"/>
      <c r="L328" s="178"/>
      <c r="M328" s="178"/>
      <c r="N328" s="160" t="str">
        <f t="shared" si="23"/>
        <v/>
      </c>
      <c r="O328" s="21"/>
      <c r="P328" s="160" t="str">
        <f t="shared" si="24"/>
        <v/>
      </c>
      <c r="Q328" s="160">
        <f t="shared" si="25"/>
        <v>0</v>
      </c>
      <c r="R328" s="160" t="str">
        <f t="shared" si="26"/>
        <v/>
      </c>
      <c r="S328" s="160" t="str">
        <f t="shared" si="27"/>
        <v/>
      </c>
      <c r="T328" s="50" t="str">
        <f>IF($F328="","",IF(ISERROR(VLOOKUP(F328,PROVEEDORES!$D$8:$I$507,5,0)),1,VLOOKUP($F328,PROVEEDORES!$D$8:$I$507,5,0)))</f>
        <v/>
      </c>
    </row>
    <row r="329" spans="3:20" ht="17.45" customHeight="1" x14ac:dyDescent="0.25">
      <c r="C329" s="188"/>
      <c r="D329" s="189"/>
      <c r="E329" s="178"/>
      <c r="F329" s="178"/>
      <c r="G329" s="190">
        <f>DATOS!$E$13</f>
        <v>1</v>
      </c>
      <c r="H329" s="178"/>
      <c r="I329" s="191"/>
      <c r="J329" s="178"/>
      <c r="K329" s="178"/>
      <c r="L329" s="178"/>
      <c r="M329" s="178"/>
      <c r="N329" s="160" t="str">
        <f t="shared" si="23"/>
        <v/>
      </c>
      <c r="O329" s="21"/>
      <c r="P329" s="160" t="str">
        <f t="shared" si="24"/>
        <v/>
      </c>
      <c r="Q329" s="160">
        <f t="shared" si="25"/>
        <v>0</v>
      </c>
      <c r="R329" s="160" t="str">
        <f t="shared" si="26"/>
        <v/>
      </c>
      <c r="S329" s="160" t="str">
        <f t="shared" si="27"/>
        <v/>
      </c>
      <c r="T329" s="50" t="str">
        <f>IF($F329="","",IF(ISERROR(VLOOKUP(F329,PROVEEDORES!$D$8:$I$507,5,0)),1,VLOOKUP($F329,PROVEEDORES!$D$8:$I$507,5,0)))</f>
        <v/>
      </c>
    </row>
    <row r="330" spans="3:20" ht="17.45" customHeight="1" x14ac:dyDescent="0.25">
      <c r="C330" s="188"/>
      <c r="D330" s="189"/>
      <c r="E330" s="178"/>
      <c r="F330" s="178"/>
      <c r="G330" s="190">
        <f>DATOS!$E$13</f>
        <v>1</v>
      </c>
      <c r="H330" s="178"/>
      <c r="I330" s="191"/>
      <c r="J330" s="178"/>
      <c r="K330" s="178"/>
      <c r="L330" s="178"/>
      <c r="M330" s="178"/>
      <c r="N330" s="160" t="str">
        <f t="shared" si="23"/>
        <v/>
      </c>
      <c r="O330" s="21"/>
      <c r="P330" s="160" t="str">
        <f t="shared" si="24"/>
        <v/>
      </c>
      <c r="Q330" s="160">
        <f t="shared" si="25"/>
        <v>0</v>
      </c>
      <c r="R330" s="160" t="str">
        <f t="shared" si="26"/>
        <v/>
      </c>
      <c r="S330" s="160" t="str">
        <f t="shared" si="27"/>
        <v/>
      </c>
      <c r="T330" s="50" t="str">
        <f>IF($F330="","",IF(ISERROR(VLOOKUP(F330,PROVEEDORES!$D$8:$I$507,5,0)),1,VLOOKUP($F330,PROVEEDORES!$D$8:$I$507,5,0)))</f>
        <v/>
      </c>
    </row>
    <row r="331" spans="3:20" ht="17.45" customHeight="1" x14ac:dyDescent="0.25">
      <c r="C331" s="188"/>
      <c r="D331" s="189"/>
      <c r="E331" s="178"/>
      <c r="F331" s="178"/>
      <c r="G331" s="190">
        <f>DATOS!$E$13</f>
        <v>1</v>
      </c>
      <c r="H331" s="178"/>
      <c r="I331" s="191"/>
      <c r="J331" s="178"/>
      <c r="K331" s="178"/>
      <c r="L331" s="178"/>
      <c r="M331" s="178"/>
      <c r="N331" s="160" t="str">
        <f t="shared" si="23"/>
        <v/>
      </c>
      <c r="O331" s="21"/>
      <c r="P331" s="160" t="str">
        <f t="shared" si="24"/>
        <v/>
      </c>
      <c r="Q331" s="160">
        <f t="shared" si="25"/>
        <v>0</v>
      </c>
      <c r="R331" s="160" t="str">
        <f t="shared" si="26"/>
        <v/>
      </c>
      <c r="S331" s="160" t="str">
        <f t="shared" si="27"/>
        <v/>
      </c>
      <c r="T331" s="50" t="str">
        <f>IF($F331="","",IF(ISERROR(VLOOKUP(F331,PROVEEDORES!$D$8:$I$507,5,0)),1,VLOOKUP($F331,PROVEEDORES!$D$8:$I$507,5,0)))</f>
        <v/>
      </c>
    </row>
    <row r="332" spans="3:20" ht="17.45" customHeight="1" x14ac:dyDescent="0.25">
      <c r="C332" s="188"/>
      <c r="D332" s="189"/>
      <c r="E332" s="178"/>
      <c r="F332" s="178"/>
      <c r="G332" s="190">
        <f>DATOS!$E$13</f>
        <v>1</v>
      </c>
      <c r="H332" s="178"/>
      <c r="I332" s="191"/>
      <c r="J332" s="178"/>
      <c r="K332" s="178"/>
      <c r="L332" s="178"/>
      <c r="M332" s="178"/>
      <c r="N332" s="160" t="str">
        <f t="shared" si="23"/>
        <v/>
      </c>
      <c r="O332" s="21"/>
      <c r="P332" s="160" t="str">
        <f t="shared" si="24"/>
        <v/>
      </c>
      <c r="Q332" s="160">
        <f t="shared" si="25"/>
        <v>0</v>
      </c>
      <c r="R332" s="160" t="str">
        <f t="shared" si="26"/>
        <v/>
      </c>
      <c r="S332" s="160" t="str">
        <f t="shared" si="27"/>
        <v/>
      </c>
      <c r="T332" s="50" t="str">
        <f>IF($F332="","",IF(ISERROR(VLOOKUP(F332,PROVEEDORES!$D$8:$I$507,5,0)),1,VLOOKUP($F332,PROVEEDORES!$D$8:$I$507,5,0)))</f>
        <v/>
      </c>
    </row>
    <row r="333" spans="3:20" ht="17.45" customHeight="1" x14ac:dyDescent="0.25">
      <c r="C333" s="188"/>
      <c r="D333" s="189"/>
      <c r="E333" s="178"/>
      <c r="F333" s="178"/>
      <c r="G333" s="190">
        <f>DATOS!$E$13</f>
        <v>1</v>
      </c>
      <c r="H333" s="178"/>
      <c r="I333" s="191"/>
      <c r="J333" s="178"/>
      <c r="K333" s="178"/>
      <c r="L333" s="178"/>
      <c r="M333" s="178"/>
      <c r="N333" s="160" t="str">
        <f t="shared" si="23"/>
        <v/>
      </c>
      <c r="O333" s="21"/>
      <c r="P333" s="160" t="str">
        <f t="shared" si="24"/>
        <v/>
      </c>
      <c r="Q333" s="160">
        <f t="shared" si="25"/>
        <v>0</v>
      </c>
      <c r="R333" s="160" t="str">
        <f t="shared" si="26"/>
        <v/>
      </c>
      <c r="S333" s="160" t="str">
        <f t="shared" si="27"/>
        <v/>
      </c>
      <c r="T333" s="50" t="str">
        <f>IF($F333="","",IF(ISERROR(VLOOKUP(F333,PROVEEDORES!$D$8:$I$507,5,0)),1,VLOOKUP($F333,PROVEEDORES!$D$8:$I$507,5,0)))</f>
        <v/>
      </c>
    </row>
    <row r="334" spans="3:20" ht="17.45" customHeight="1" x14ac:dyDescent="0.25">
      <c r="C334" s="188"/>
      <c r="D334" s="189"/>
      <c r="E334" s="178"/>
      <c r="F334" s="178"/>
      <c r="G334" s="190">
        <f>DATOS!$E$13</f>
        <v>1</v>
      </c>
      <c r="H334" s="178"/>
      <c r="I334" s="191"/>
      <c r="J334" s="178"/>
      <c r="K334" s="178"/>
      <c r="L334" s="178"/>
      <c r="M334" s="178"/>
      <c r="N334" s="160" t="str">
        <f t="shared" si="23"/>
        <v/>
      </c>
      <c r="O334" s="21"/>
      <c r="P334" s="160" t="str">
        <f t="shared" si="24"/>
        <v/>
      </c>
      <c r="Q334" s="160">
        <f t="shared" si="25"/>
        <v>0</v>
      </c>
      <c r="R334" s="160" t="str">
        <f t="shared" si="26"/>
        <v/>
      </c>
      <c r="S334" s="160" t="str">
        <f t="shared" si="27"/>
        <v/>
      </c>
      <c r="T334" s="50" t="str">
        <f>IF($F334="","",IF(ISERROR(VLOOKUP(F334,PROVEEDORES!$D$8:$I$507,5,0)),1,VLOOKUP($F334,PROVEEDORES!$D$8:$I$507,5,0)))</f>
        <v/>
      </c>
    </row>
    <row r="335" spans="3:20" ht="17.45" customHeight="1" x14ac:dyDescent="0.25">
      <c r="C335" s="188"/>
      <c r="D335" s="189"/>
      <c r="E335" s="178"/>
      <c r="F335" s="178"/>
      <c r="G335" s="190">
        <f>DATOS!$E$13</f>
        <v>1</v>
      </c>
      <c r="H335" s="178"/>
      <c r="I335" s="191"/>
      <c r="J335" s="178"/>
      <c r="K335" s="178"/>
      <c r="L335" s="178"/>
      <c r="M335" s="178"/>
      <c r="N335" s="160" t="str">
        <f t="shared" si="23"/>
        <v/>
      </c>
      <c r="O335" s="21"/>
      <c r="P335" s="160" t="str">
        <f t="shared" si="24"/>
        <v/>
      </c>
      <c r="Q335" s="160">
        <f t="shared" si="25"/>
        <v>0</v>
      </c>
      <c r="R335" s="160" t="str">
        <f t="shared" si="26"/>
        <v/>
      </c>
      <c r="S335" s="160" t="str">
        <f t="shared" si="27"/>
        <v/>
      </c>
      <c r="T335" s="50" t="str">
        <f>IF($F335="","",IF(ISERROR(VLOOKUP(F335,PROVEEDORES!$D$8:$I$507,5,0)),1,VLOOKUP($F335,PROVEEDORES!$D$8:$I$507,5,0)))</f>
        <v/>
      </c>
    </row>
    <row r="336" spans="3:20" ht="17.45" customHeight="1" x14ac:dyDescent="0.25">
      <c r="C336" s="188"/>
      <c r="D336" s="189"/>
      <c r="E336" s="178"/>
      <c r="F336" s="178"/>
      <c r="G336" s="190">
        <f>DATOS!$E$13</f>
        <v>1</v>
      </c>
      <c r="H336" s="178"/>
      <c r="I336" s="191"/>
      <c r="J336" s="178"/>
      <c r="K336" s="178"/>
      <c r="L336" s="178"/>
      <c r="M336" s="178"/>
      <c r="N336" s="160" t="str">
        <f t="shared" si="23"/>
        <v/>
      </c>
      <c r="O336" s="21"/>
      <c r="P336" s="160" t="str">
        <f t="shared" si="24"/>
        <v/>
      </c>
      <c r="Q336" s="160">
        <f t="shared" si="25"/>
        <v>0</v>
      </c>
      <c r="R336" s="160" t="str">
        <f t="shared" si="26"/>
        <v/>
      </c>
      <c r="S336" s="160" t="str">
        <f t="shared" si="27"/>
        <v/>
      </c>
      <c r="T336" s="50" t="str">
        <f>IF($F336="","",IF(ISERROR(VLOOKUP(F336,PROVEEDORES!$D$8:$I$507,5,0)),1,VLOOKUP($F336,PROVEEDORES!$D$8:$I$507,5,0)))</f>
        <v/>
      </c>
    </row>
    <row r="337" spans="3:20" ht="17.45" customHeight="1" x14ac:dyDescent="0.25">
      <c r="C337" s="188"/>
      <c r="D337" s="189"/>
      <c r="E337" s="178"/>
      <c r="F337" s="178"/>
      <c r="G337" s="190">
        <f>DATOS!$E$13</f>
        <v>1</v>
      </c>
      <c r="H337" s="178"/>
      <c r="I337" s="191"/>
      <c r="J337" s="178"/>
      <c r="K337" s="178"/>
      <c r="L337" s="178"/>
      <c r="M337" s="178"/>
      <c r="N337" s="160" t="str">
        <f t="shared" si="23"/>
        <v/>
      </c>
      <c r="O337" s="21"/>
      <c r="P337" s="160" t="str">
        <f t="shared" si="24"/>
        <v/>
      </c>
      <c r="Q337" s="160">
        <f t="shared" si="25"/>
        <v>0</v>
      </c>
      <c r="R337" s="160" t="str">
        <f t="shared" si="26"/>
        <v/>
      </c>
      <c r="S337" s="160" t="str">
        <f t="shared" si="27"/>
        <v/>
      </c>
      <c r="T337" s="50" t="str">
        <f>IF($F337="","",IF(ISERROR(VLOOKUP(F337,PROVEEDORES!$D$8:$I$507,5,0)),1,VLOOKUP($F337,PROVEEDORES!$D$8:$I$507,5,0)))</f>
        <v/>
      </c>
    </row>
    <row r="338" spans="3:20" ht="17.45" customHeight="1" x14ac:dyDescent="0.25">
      <c r="C338" s="188"/>
      <c r="D338" s="189"/>
      <c r="E338" s="178"/>
      <c r="F338" s="178"/>
      <c r="G338" s="190">
        <f>DATOS!$E$13</f>
        <v>1</v>
      </c>
      <c r="H338" s="178"/>
      <c r="I338" s="191"/>
      <c r="J338" s="178"/>
      <c r="K338" s="178"/>
      <c r="L338" s="178"/>
      <c r="M338" s="178"/>
      <c r="N338" s="160" t="str">
        <f t="shared" ref="N338:N401" si="28">IF(H338&amp;J338&amp;K338&amp;L338&amp;M338="","",H338+J338+K338-L338-M338)</f>
        <v/>
      </c>
      <c r="O338" s="21"/>
      <c r="P338" s="160" t="str">
        <f t="shared" ref="P338:P401" si="29">IF($I338="E",H338,"")</f>
        <v/>
      </c>
      <c r="Q338" s="160">
        <f t="shared" si="25"/>
        <v>0</v>
      </c>
      <c r="R338" s="160" t="str">
        <f t="shared" si="26"/>
        <v/>
      </c>
      <c r="S338" s="160" t="str">
        <f t="shared" si="27"/>
        <v/>
      </c>
      <c r="T338" s="50" t="str">
        <f>IF($F338="","",IF(ISERROR(VLOOKUP(F338,PROVEEDORES!$D$8:$I$507,5,0)),1,VLOOKUP($F338,PROVEEDORES!$D$8:$I$507,5,0)))</f>
        <v/>
      </c>
    </row>
    <row r="339" spans="3:20" ht="17.45" customHeight="1" x14ac:dyDescent="0.25">
      <c r="C339" s="188"/>
      <c r="D339" s="189"/>
      <c r="E339" s="178"/>
      <c r="F339" s="178"/>
      <c r="G339" s="190">
        <f>DATOS!$E$13</f>
        <v>1</v>
      </c>
      <c r="H339" s="178"/>
      <c r="I339" s="191"/>
      <c r="J339" s="178"/>
      <c r="K339" s="178"/>
      <c r="L339" s="178"/>
      <c r="M339" s="178"/>
      <c r="N339" s="160" t="str">
        <f t="shared" si="28"/>
        <v/>
      </c>
      <c r="O339" s="21"/>
      <c r="P339" s="160" t="str">
        <f t="shared" si="29"/>
        <v/>
      </c>
      <c r="Q339" s="160">
        <f t="shared" ref="Q339:Q402" si="30">IF($I339=0%,H339,"")</f>
        <v>0</v>
      </c>
      <c r="R339" s="160" t="str">
        <f t="shared" ref="R339:R402" si="31">IF(OR($I339=8%,$I339=11%),$J339/$I339,"")</f>
        <v/>
      </c>
      <c r="S339" s="160" t="str">
        <f t="shared" ref="S339:S402" si="32">IF(OR($I339=15%,$I339=16%),$J339/$I339,"")</f>
        <v/>
      </c>
      <c r="T339" s="50" t="str">
        <f>IF($F339="","",IF(ISERROR(VLOOKUP(F339,PROVEEDORES!$D$8:$I$507,5,0)),1,VLOOKUP($F339,PROVEEDORES!$D$8:$I$507,5,0)))</f>
        <v/>
      </c>
    </row>
    <row r="340" spans="3:20" ht="17.45" customHeight="1" x14ac:dyDescent="0.25">
      <c r="C340" s="188"/>
      <c r="D340" s="189"/>
      <c r="E340" s="178"/>
      <c r="F340" s="178"/>
      <c r="G340" s="190">
        <f>DATOS!$E$13</f>
        <v>1</v>
      </c>
      <c r="H340" s="178"/>
      <c r="I340" s="191"/>
      <c r="J340" s="178"/>
      <c r="K340" s="178"/>
      <c r="L340" s="178"/>
      <c r="M340" s="178"/>
      <c r="N340" s="160" t="str">
        <f t="shared" si="28"/>
        <v/>
      </c>
      <c r="O340" s="21"/>
      <c r="P340" s="160" t="str">
        <f t="shared" si="29"/>
        <v/>
      </c>
      <c r="Q340" s="160">
        <f t="shared" si="30"/>
        <v>0</v>
      </c>
      <c r="R340" s="160" t="str">
        <f t="shared" si="31"/>
        <v/>
      </c>
      <c r="S340" s="160" t="str">
        <f t="shared" si="32"/>
        <v/>
      </c>
      <c r="T340" s="50" t="str">
        <f>IF($F340="","",IF(ISERROR(VLOOKUP(F340,PROVEEDORES!$D$8:$I$507,5,0)),1,VLOOKUP($F340,PROVEEDORES!$D$8:$I$507,5,0)))</f>
        <v/>
      </c>
    </row>
    <row r="341" spans="3:20" ht="17.45" customHeight="1" x14ac:dyDescent="0.25">
      <c r="C341" s="188"/>
      <c r="D341" s="189"/>
      <c r="E341" s="178"/>
      <c r="F341" s="178"/>
      <c r="G341" s="190">
        <f>DATOS!$E$13</f>
        <v>1</v>
      </c>
      <c r="H341" s="178"/>
      <c r="I341" s="191"/>
      <c r="J341" s="178"/>
      <c r="K341" s="178"/>
      <c r="L341" s="178"/>
      <c r="M341" s="178"/>
      <c r="N341" s="160" t="str">
        <f t="shared" si="28"/>
        <v/>
      </c>
      <c r="O341" s="21"/>
      <c r="P341" s="160" t="str">
        <f t="shared" si="29"/>
        <v/>
      </c>
      <c r="Q341" s="160">
        <f t="shared" si="30"/>
        <v>0</v>
      </c>
      <c r="R341" s="160" t="str">
        <f t="shared" si="31"/>
        <v/>
      </c>
      <c r="S341" s="160" t="str">
        <f t="shared" si="32"/>
        <v/>
      </c>
      <c r="T341" s="50" t="str">
        <f>IF($F341="","",IF(ISERROR(VLOOKUP(F341,PROVEEDORES!$D$8:$I$507,5,0)),1,VLOOKUP($F341,PROVEEDORES!$D$8:$I$507,5,0)))</f>
        <v/>
      </c>
    </row>
    <row r="342" spans="3:20" ht="17.45" customHeight="1" x14ac:dyDescent="0.25">
      <c r="C342" s="188"/>
      <c r="D342" s="189"/>
      <c r="E342" s="178"/>
      <c r="F342" s="178"/>
      <c r="G342" s="190">
        <f>DATOS!$E$13</f>
        <v>1</v>
      </c>
      <c r="H342" s="178"/>
      <c r="I342" s="191"/>
      <c r="J342" s="178"/>
      <c r="K342" s="178"/>
      <c r="L342" s="178"/>
      <c r="M342" s="178"/>
      <c r="N342" s="160" t="str">
        <f t="shared" si="28"/>
        <v/>
      </c>
      <c r="O342" s="21"/>
      <c r="P342" s="160" t="str">
        <f t="shared" si="29"/>
        <v/>
      </c>
      <c r="Q342" s="160">
        <f t="shared" si="30"/>
        <v>0</v>
      </c>
      <c r="R342" s="160" t="str">
        <f t="shared" si="31"/>
        <v/>
      </c>
      <c r="S342" s="160" t="str">
        <f t="shared" si="32"/>
        <v/>
      </c>
      <c r="T342" s="50" t="str">
        <f>IF($F342="","",IF(ISERROR(VLOOKUP(F342,PROVEEDORES!$D$8:$I$507,5,0)),1,VLOOKUP($F342,PROVEEDORES!$D$8:$I$507,5,0)))</f>
        <v/>
      </c>
    </row>
    <row r="343" spans="3:20" ht="17.45" customHeight="1" x14ac:dyDescent="0.25">
      <c r="C343" s="188"/>
      <c r="D343" s="189"/>
      <c r="E343" s="178"/>
      <c r="F343" s="178"/>
      <c r="G343" s="190">
        <f>DATOS!$E$13</f>
        <v>1</v>
      </c>
      <c r="H343" s="178"/>
      <c r="I343" s="191"/>
      <c r="J343" s="178"/>
      <c r="K343" s="178"/>
      <c r="L343" s="178"/>
      <c r="M343" s="178"/>
      <c r="N343" s="160" t="str">
        <f t="shared" si="28"/>
        <v/>
      </c>
      <c r="O343" s="21"/>
      <c r="P343" s="160" t="str">
        <f t="shared" si="29"/>
        <v/>
      </c>
      <c r="Q343" s="160">
        <f t="shared" si="30"/>
        <v>0</v>
      </c>
      <c r="R343" s="160" t="str">
        <f t="shared" si="31"/>
        <v/>
      </c>
      <c r="S343" s="160" t="str">
        <f t="shared" si="32"/>
        <v/>
      </c>
      <c r="T343" s="50" t="str">
        <f>IF($F343="","",IF(ISERROR(VLOOKUP(F343,PROVEEDORES!$D$8:$I$507,5,0)),1,VLOOKUP($F343,PROVEEDORES!$D$8:$I$507,5,0)))</f>
        <v/>
      </c>
    </row>
    <row r="344" spans="3:20" ht="17.45" customHeight="1" x14ac:dyDescent="0.25">
      <c r="C344" s="188"/>
      <c r="D344" s="189"/>
      <c r="E344" s="178"/>
      <c r="F344" s="178"/>
      <c r="G344" s="190">
        <f>DATOS!$E$13</f>
        <v>1</v>
      </c>
      <c r="H344" s="178"/>
      <c r="I344" s="191"/>
      <c r="J344" s="178"/>
      <c r="K344" s="178"/>
      <c r="L344" s="178"/>
      <c r="M344" s="178"/>
      <c r="N344" s="160" t="str">
        <f t="shared" si="28"/>
        <v/>
      </c>
      <c r="O344" s="21"/>
      <c r="P344" s="160" t="str">
        <f t="shared" si="29"/>
        <v/>
      </c>
      <c r="Q344" s="160">
        <f t="shared" si="30"/>
        <v>0</v>
      </c>
      <c r="R344" s="160" t="str">
        <f t="shared" si="31"/>
        <v/>
      </c>
      <c r="S344" s="160" t="str">
        <f t="shared" si="32"/>
        <v/>
      </c>
      <c r="T344" s="50" t="str">
        <f>IF($F344="","",IF(ISERROR(VLOOKUP(F344,PROVEEDORES!$D$8:$I$507,5,0)),1,VLOOKUP($F344,PROVEEDORES!$D$8:$I$507,5,0)))</f>
        <v/>
      </c>
    </row>
    <row r="345" spans="3:20" ht="17.45" customHeight="1" x14ac:dyDescent="0.25">
      <c r="C345" s="188"/>
      <c r="D345" s="189"/>
      <c r="E345" s="178"/>
      <c r="F345" s="178"/>
      <c r="G345" s="190">
        <f>DATOS!$E$13</f>
        <v>1</v>
      </c>
      <c r="H345" s="178"/>
      <c r="I345" s="191"/>
      <c r="J345" s="178"/>
      <c r="K345" s="178"/>
      <c r="L345" s="178"/>
      <c r="M345" s="178"/>
      <c r="N345" s="160" t="str">
        <f t="shared" si="28"/>
        <v/>
      </c>
      <c r="O345" s="21"/>
      <c r="P345" s="160" t="str">
        <f t="shared" si="29"/>
        <v/>
      </c>
      <c r="Q345" s="160">
        <f t="shared" si="30"/>
        <v>0</v>
      </c>
      <c r="R345" s="160" t="str">
        <f t="shared" si="31"/>
        <v/>
      </c>
      <c r="S345" s="160" t="str">
        <f t="shared" si="32"/>
        <v/>
      </c>
      <c r="T345" s="50" t="str">
        <f>IF($F345="","",IF(ISERROR(VLOOKUP(F345,PROVEEDORES!$D$8:$I$507,5,0)),1,VLOOKUP($F345,PROVEEDORES!$D$8:$I$507,5,0)))</f>
        <v/>
      </c>
    </row>
    <row r="346" spans="3:20" ht="17.45" customHeight="1" x14ac:dyDescent="0.25">
      <c r="C346" s="188"/>
      <c r="D346" s="189"/>
      <c r="E346" s="178"/>
      <c r="F346" s="178"/>
      <c r="G346" s="190">
        <f>DATOS!$E$13</f>
        <v>1</v>
      </c>
      <c r="H346" s="178"/>
      <c r="I346" s="191"/>
      <c r="J346" s="178"/>
      <c r="K346" s="178"/>
      <c r="L346" s="178"/>
      <c r="M346" s="178"/>
      <c r="N346" s="160" t="str">
        <f t="shared" si="28"/>
        <v/>
      </c>
      <c r="O346" s="21"/>
      <c r="P346" s="160" t="str">
        <f t="shared" si="29"/>
        <v/>
      </c>
      <c r="Q346" s="160">
        <f t="shared" si="30"/>
        <v>0</v>
      </c>
      <c r="R346" s="160" t="str">
        <f t="shared" si="31"/>
        <v/>
      </c>
      <c r="S346" s="160" t="str">
        <f t="shared" si="32"/>
        <v/>
      </c>
      <c r="T346" s="50" t="str">
        <f>IF($F346="","",IF(ISERROR(VLOOKUP(F346,PROVEEDORES!$D$8:$I$507,5,0)),1,VLOOKUP($F346,PROVEEDORES!$D$8:$I$507,5,0)))</f>
        <v/>
      </c>
    </row>
    <row r="347" spans="3:20" ht="17.45" customHeight="1" x14ac:dyDescent="0.25">
      <c r="C347" s="188"/>
      <c r="D347" s="189"/>
      <c r="E347" s="178"/>
      <c r="F347" s="178"/>
      <c r="G347" s="190">
        <f>DATOS!$E$13</f>
        <v>1</v>
      </c>
      <c r="H347" s="178"/>
      <c r="I347" s="191"/>
      <c r="J347" s="178"/>
      <c r="K347" s="178"/>
      <c r="L347" s="178"/>
      <c r="M347" s="178"/>
      <c r="N347" s="160" t="str">
        <f t="shared" si="28"/>
        <v/>
      </c>
      <c r="O347" s="21"/>
      <c r="P347" s="160" t="str">
        <f t="shared" si="29"/>
        <v/>
      </c>
      <c r="Q347" s="160">
        <f t="shared" si="30"/>
        <v>0</v>
      </c>
      <c r="R347" s="160" t="str">
        <f t="shared" si="31"/>
        <v/>
      </c>
      <c r="S347" s="160" t="str">
        <f t="shared" si="32"/>
        <v/>
      </c>
      <c r="T347" s="50" t="str">
        <f>IF($F347="","",IF(ISERROR(VLOOKUP(F347,PROVEEDORES!$D$8:$I$507,5,0)),1,VLOOKUP($F347,PROVEEDORES!$D$8:$I$507,5,0)))</f>
        <v/>
      </c>
    </row>
    <row r="348" spans="3:20" ht="17.45" customHeight="1" x14ac:dyDescent="0.25">
      <c r="C348" s="188"/>
      <c r="D348" s="189"/>
      <c r="E348" s="178"/>
      <c r="F348" s="178"/>
      <c r="G348" s="190">
        <f>DATOS!$E$13</f>
        <v>1</v>
      </c>
      <c r="H348" s="178"/>
      <c r="I348" s="191"/>
      <c r="J348" s="178"/>
      <c r="K348" s="178"/>
      <c r="L348" s="178"/>
      <c r="M348" s="178"/>
      <c r="N348" s="160" t="str">
        <f t="shared" si="28"/>
        <v/>
      </c>
      <c r="O348" s="21"/>
      <c r="P348" s="160" t="str">
        <f t="shared" si="29"/>
        <v/>
      </c>
      <c r="Q348" s="160">
        <f t="shared" si="30"/>
        <v>0</v>
      </c>
      <c r="R348" s="160" t="str">
        <f t="shared" si="31"/>
        <v/>
      </c>
      <c r="S348" s="160" t="str">
        <f t="shared" si="32"/>
        <v/>
      </c>
      <c r="T348" s="50" t="str">
        <f>IF($F348="","",IF(ISERROR(VLOOKUP(F348,PROVEEDORES!$D$8:$I$507,5,0)),1,VLOOKUP($F348,PROVEEDORES!$D$8:$I$507,5,0)))</f>
        <v/>
      </c>
    </row>
    <row r="349" spans="3:20" ht="17.45" customHeight="1" x14ac:dyDescent="0.25">
      <c r="C349" s="188"/>
      <c r="D349" s="189"/>
      <c r="E349" s="178"/>
      <c r="F349" s="178"/>
      <c r="G349" s="190">
        <f>DATOS!$E$13</f>
        <v>1</v>
      </c>
      <c r="H349" s="178"/>
      <c r="I349" s="191"/>
      <c r="J349" s="178"/>
      <c r="K349" s="178"/>
      <c r="L349" s="178"/>
      <c r="M349" s="178"/>
      <c r="N349" s="160" t="str">
        <f t="shared" si="28"/>
        <v/>
      </c>
      <c r="O349" s="21"/>
      <c r="P349" s="160" t="str">
        <f t="shared" si="29"/>
        <v/>
      </c>
      <c r="Q349" s="160">
        <f t="shared" si="30"/>
        <v>0</v>
      </c>
      <c r="R349" s="160" t="str">
        <f t="shared" si="31"/>
        <v/>
      </c>
      <c r="S349" s="160" t="str">
        <f t="shared" si="32"/>
        <v/>
      </c>
      <c r="T349" s="50" t="str">
        <f>IF($F349="","",IF(ISERROR(VLOOKUP(F349,PROVEEDORES!$D$8:$I$507,5,0)),1,VLOOKUP($F349,PROVEEDORES!$D$8:$I$507,5,0)))</f>
        <v/>
      </c>
    </row>
    <row r="350" spans="3:20" ht="17.45" customHeight="1" x14ac:dyDescent="0.25">
      <c r="C350" s="188"/>
      <c r="D350" s="189"/>
      <c r="E350" s="178"/>
      <c r="F350" s="178"/>
      <c r="G350" s="190">
        <f>DATOS!$E$13</f>
        <v>1</v>
      </c>
      <c r="H350" s="178"/>
      <c r="I350" s="191"/>
      <c r="J350" s="178"/>
      <c r="K350" s="178"/>
      <c r="L350" s="178"/>
      <c r="M350" s="178"/>
      <c r="N350" s="160" t="str">
        <f t="shared" si="28"/>
        <v/>
      </c>
      <c r="O350" s="21"/>
      <c r="P350" s="160" t="str">
        <f t="shared" si="29"/>
        <v/>
      </c>
      <c r="Q350" s="160">
        <f t="shared" si="30"/>
        <v>0</v>
      </c>
      <c r="R350" s="160" t="str">
        <f t="shared" si="31"/>
        <v/>
      </c>
      <c r="S350" s="160" t="str">
        <f t="shared" si="32"/>
        <v/>
      </c>
      <c r="T350" s="50" t="str">
        <f>IF($F350="","",IF(ISERROR(VLOOKUP(F350,PROVEEDORES!$D$8:$I$507,5,0)),1,VLOOKUP($F350,PROVEEDORES!$D$8:$I$507,5,0)))</f>
        <v/>
      </c>
    </row>
    <row r="351" spans="3:20" ht="17.45" customHeight="1" x14ac:dyDescent="0.25">
      <c r="C351" s="188"/>
      <c r="D351" s="189"/>
      <c r="E351" s="178"/>
      <c r="F351" s="178"/>
      <c r="G351" s="190">
        <f>DATOS!$E$13</f>
        <v>1</v>
      </c>
      <c r="H351" s="178"/>
      <c r="I351" s="191"/>
      <c r="J351" s="178"/>
      <c r="K351" s="178"/>
      <c r="L351" s="178"/>
      <c r="M351" s="178"/>
      <c r="N351" s="160" t="str">
        <f t="shared" si="28"/>
        <v/>
      </c>
      <c r="O351" s="21"/>
      <c r="P351" s="160" t="str">
        <f t="shared" si="29"/>
        <v/>
      </c>
      <c r="Q351" s="160">
        <f t="shared" si="30"/>
        <v>0</v>
      </c>
      <c r="R351" s="160" t="str">
        <f t="shared" si="31"/>
        <v/>
      </c>
      <c r="S351" s="160" t="str">
        <f t="shared" si="32"/>
        <v/>
      </c>
      <c r="T351" s="50" t="str">
        <f>IF($F351="","",IF(ISERROR(VLOOKUP(F351,PROVEEDORES!$D$8:$I$507,5,0)),1,VLOOKUP($F351,PROVEEDORES!$D$8:$I$507,5,0)))</f>
        <v/>
      </c>
    </row>
    <row r="352" spans="3:20" ht="17.45" customHeight="1" x14ac:dyDescent="0.25">
      <c r="C352" s="188"/>
      <c r="D352" s="189"/>
      <c r="E352" s="178"/>
      <c r="F352" s="178"/>
      <c r="G352" s="190">
        <f>DATOS!$E$13</f>
        <v>1</v>
      </c>
      <c r="H352" s="178"/>
      <c r="I352" s="191"/>
      <c r="J352" s="178"/>
      <c r="K352" s="178"/>
      <c r="L352" s="178"/>
      <c r="M352" s="178"/>
      <c r="N352" s="160" t="str">
        <f t="shared" si="28"/>
        <v/>
      </c>
      <c r="O352" s="21"/>
      <c r="P352" s="160" t="str">
        <f t="shared" si="29"/>
        <v/>
      </c>
      <c r="Q352" s="160">
        <f t="shared" si="30"/>
        <v>0</v>
      </c>
      <c r="R352" s="160" t="str">
        <f t="shared" si="31"/>
        <v/>
      </c>
      <c r="S352" s="160" t="str">
        <f t="shared" si="32"/>
        <v/>
      </c>
      <c r="T352" s="50" t="str">
        <f>IF($F352="","",IF(ISERROR(VLOOKUP(F352,PROVEEDORES!$D$8:$I$507,5,0)),1,VLOOKUP($F352,PROVEEDORES!$D$8:$I$507,5,0)))</f>
        <v/>
      </c>
    </row>
    <row r="353" spans="3:20" ht="17.45" customHeight="1" x14ac:dyDescent="0.25">
      <c r="C353" s="188"/>
      <c r="D353" s="189"/>
      <c r="E353" s="178"/>
      <c r="F353" s="178"/>
      <c r="G353" s="190">
        <f>DATOS!$E$13</f>
        <v>1</v>
      </c>
      <c r="H353" s="178"/>
      <c r="I353" s="191"/>
      <c r="J353" s="178"/>
      <c r="K353" s="178"/>
      <c r="L353" s="178"/>
      <c r="M353" s="178"/>
      <c r="N353" s="160" t="str">
        <f t="shared" si="28"/>
        <v/>
      </c>
      <c r="O353" s="21"/>
      <c r="P353" s="160" t="str">
        <f t="shared" si="29"/>
        <v/>
      </c>
      <c r="Q353" s="160">
        <f t="shared" si="30"/>
        <v>0</v>
      </c>
      <c r="R353" s="160" t="str">
        <f t="shared" si="31"/>
        <v/>
      </c>
      <c r="S353" s="160" t="str">
        <f t="shared" si="32"/>
        <v/>
      </c>
      <c r="T353" s="50" t="str">
        <f>IF($F353="","",IF(ISERROR(VLOOKUP(F353,PROVEEDORES!$D$8:$I$507,5,0)),1,VLOOKUP($F353,PROVEEDORES!$D$8:$I$507,5,0)))</f>
        <v/>
      </c>
    </row>
    <row r="354" spans="3:20" ht="17.45" customHeight="1" x14ac:dyDescent="0.25">
      <c r="C354" s="188"/>
      <c r="D354" s="189"/>
      <c r="E354" s="178"/>
      <c r="F354" s="178"/>
      <c r="G354" s="190">
        <f>DATOS!$E$13</f>
        <v>1</v>
      </c>
      <c r="H354" s="178"/>
      <c r="I354" s="191"/>
      <c r="J354" s="178"/>
      <c r="K354" s="178"/>
      <c r="L354" s="178"/>
      <c r="M354" s="178"/>
      <c r="N354" s="160" t="str">
        <f t="shared" si="28"/>
        <v/>
      </c>
      <c r="O354" s="21"/>
      <c r="P354" s="160" t="str">
        <f t="shared" si="29"/>
        <v/>
      </c>
      <c r="Q354" s="160">
        <f t="shared" si="30"/>
        <v>0</v>
      </c>
      <c r="R354" s="160" t="str">
        <f t="shared" si="31"/>
        <v/>
      </c>
      <c r="S354" s="160" t="str">
        <f t="shared" si="32"/>
        <v/>
      </c>
      <c r="T354" s="50" t="str">
        <f>IF($F354="","",IF(ISERROR(VLOOKUP(F354,PROVEEDORES!$D$8:$I$507,5,0)),1,VLOOKUP($F354,PROVEEDORES!$D$8:$I$507,5,0)))</f>
        <v/>
      </c>
    </row>
    <row r="355" spans="3:20" ht="17.45" customHeight="1" x14ac:dyDescent="0.25">
      <c r="C355" s="188"/>
      <c r="D355" s="189"/>
      <c r="E355" s="178"/>
      <c r="F355" s="178"/>
      <c r="G355" s="190">
        <f>DATOS!$E$13</f>
        <v>1</v>
      </c>
      <c r="H355" s="178"/>
      <c r="I355" s="191"/>
      <c r="J355" s="178"/>
      <c r="K355" s="178"/>
      <c r="L355" s="178"/>
      <c r="M355" s="178"/>
      <c r="N355" s="160" t="str">
        <f t="shared" si="28"/>
        <v/>
      </c>
      <c r="O355" s="21"/>
      <c r="P355" s="160" t="str">
        <f t="shared" si="29"/>
        <v/>
      </c>
      <c r="Q355" s="160">
        <f t="shared" si="30"/>
        <v>0</v>
      </c>
      <c r="R355" s="160" t="str">
        <f t="shared" si="31"/>
        <v/>
      </c>
      <c r="S355" s="160" t="str">
        <f t="shared" si="32"/>
        <v/>
      </c>
      <c r="T355" s="50" t="str">
        <f>IF($F355="","",IF(ISERROR(VLOOKUP(F355,PROVEEDORES!$D$8:$I$507,5,0)),1,VLOOKUP($F355,PROVEEDORES!$D$8:$I$507,5,0)))</f>
        <v/>
      </c>
    </row>
    <row r="356" spans="3:20" ht="17.45" customHeight="1" x14ac:dyDescent="0.25">
      <c r="C356" s="188"/>
      <c r="D356" s="189"/>
      <c r="E356" s="178"/>
      <c r="F356" s="178"/>
      <c r="G356" s="190">
        <f>DATOS!$E$13</f>
        <v>1</v>
      </c>
      <c r="H356" s="178"/>
      <c r="I356" s="191"/>
      <c r="J356" s="178"/>
      <c r="K356" s="178"/>
      <c r="L356" s="178"/>
      <c r="M356" s="178"/>
      <c r="N356" s="160" t="str">
        <f t="shared" si="28"/>
        <v/>
      </c>
      <c r="O356" s="21"/>
      <c r="P356" s="160" t="str">
        <f t="shared" si="29"/>
        <v/>
      </c>
      <c r="Q356" s="160">
        <f t="shared" si="30"/>
        <v>0</v>
      </c>
      <c r="R356" s="160" t="str">
        <f t="shared" si="31"/>
        <v/>
      </c>
      <c r="S356" s="160" t="str">
        <f t="shared" si="32"/>
        <v/>
      </c>
      <c r="T356" s="50" t="str">
        <f>IF($F356="","",IF(ISERROR(VLOOKUP(F356,PROVEEDORES!$D$8:$I$507,5,0)),1,VLOOKUP($F356,PROVEEDORES!$D$8:$I$507,5,0)))</f>
        <v/>
      </c>
    </row>
    <row r="357" spans="3:20" ht="17.45" customHeight="1" x14ac:dyDescent="0.25">
      <c r="C357" s="188"/>
      <c r="D357" s="189"/>
      <c r="E357" s="178"/>
      <c r="F357" s="178"/>
      <c r="G357" s="190">
        <f>DATOS!$E$13</f>
        <v>1</v>
      </c>
      <c r="H357" s="178"/>
      <c r="I357" s="191"/>
      <c r="J357" s="178"/>
      <c r="K357" s="178"/>
      <c r="L357" s="178"/>
      <c r="M357" s="178"/>
      <c r="N357" s="160" t="str">
        <f t="shared" si="28"/>
        <v/>
      </c>
      <c r="O357" s="21"/>
      <c r="P357" s="160" t="str">
        <f t="shared" si="29"/>
        <v/>
      </c>
      <c r="Q357" s="160">
        <f t="shared" si="30"/>
        <v>0</v>
      </c>
      <c r="R357" s="160" t="str">
        <f t="shared" si="31"/>
        <v/>
      </c>
      <c r="S357" s="160" t="str">
        <f t="shared" si="32"/>
        <v/>
      </c>
      <c r="T357" s="50" t="str">
        <f>IF($F357="","",IF(ISERROR(VLOOKUP(F357,PROVEEDORES!$D$8:$I$507,5,0)),1,VLOOKUP($F357,PROVEEDORES!$D$8:$I$507,5,0)))</f>
        <v/>
      </c>
    </row>
    <row r="358" spans="3:20" ht="17.45" customHeight="1" x14ac:dyDescent="0.25">
      <c r="C358" s="188"/>
      <c r="D358" s="189"/>
      <c r="E358" s="178"/>
      <c r="F358" s="178"/>
      <c r="G358" s="190">
        <f>DATOS!$E$13</f>
        <v>1</v>
      </c>
      <c r="H358" s="178"/>
      <c r="I358" s="191"/>
      <c r="J358" s="178"/>
      <c r="K358" s="178"/>
      <c r="L358" s="178"/>
      <c r="M358" s="178"/>
      <c r="N358" s="160" t="str">
        <f t="shared" si="28"/>
        <v/>
      </c>
      <c r="O358" s="21"/>
      <c r="P358" s="160" t="str">
        <f t="shared" si="29"/>
        <v/>
      </c>
      <c r="Q358" s="160">
        <f t="shared" si="30"/>
        <v>0</v>
      </c>
      <c r="R358" s="160" t="str">
        <f t="shared" si="31"/>
        <v/>
      </c>
      <c r="S358" s="160" t="str">
        <f t="shared" si="32"/>
        <v/>
      </c>
      <c r="T358" s="50" t="str">
        <f>IF($F358="","",IF(ISERROR(VLOOKUP(F358,PROVEEDORES!$D$8:$I$507,5,0)),1,VLOOKUP($F358,PROVEEDORES!$D$8:$I$507,5,0)))</f>
        <v/>
      </c>
    </row>
    <row r="359" spans="3:20" ht="17.45" customHeight="1" x14ac:dyDescent="0.25">
      <c r="C359" s="188"/>
      <c r="D359" s="189"/>
      <c r="E359" s="178"/>
      <c r="F359" s="178"/>
      <c r="G359" s="190">
        <f>DATOS!$E$13</f>
        <v>1</v>
      </c>
      <c r="H359" s="178"/>
      <c r="I359" s="191"/>
      <c r="J359" s="178"/>
      <c r="K359" s="178"/>
      <c r="L359" s="178"/>
      <c r="M359" s="178"/>
      <c r="N359" s="160" t="str">
        <f t="shared" si="28"/>
        <v/>
      </c>
      <c r="O359" s="21"/>
      <c r="P359" s="160" t="str">
        <f t="shared" si="29"/>
        <v/>
      </c>
      <c r="Q359" s="160">
        <f t="shared" si="30"/>
        <v>0</v>
      </c>
      <c r="R359" s="160" t="str">
        <f t="shared" si="31"/>
        <v/>
      </c>
      <c r="S359" s="160" t="str">
        <f t="shared" si="32"/>
        <v/>
      </c>
      <c r="T359" s="50" t="str">
        <f>IF($F359="","",IF(ISERROR(VLOOKUP(F359,PROVEEDORES!$D$8:$I$507,5,0)),1,VLOOKUP($F359,PROVEEDORES!$D$8:$I$507,5,0)))</f>
        <v/>
      </c>
    </row>
    <row r="360" spans="3:20" ht="17.45" customHeight="1" x14ac:dyDescent="0.25">
      <c r="C360" s="188"/>
      <c r="D360" s="189"/>
      <c r="E360" s="178"/>
      <c r="F360" s="178"/>
      <c r="G360" s="190">
        <f>DATOS!$E$13</f>
        <v>1</v>
      </c>
      <c r="H360" s="178"/>
      <c r="I360" s="191"/>
      <c r="J360" s="178"/>
      <c r="K360" s="178"/>
      <c r="L360" s="178"/>
      <c r="M360" s="178"/>
      <c r="N360" s="160" t="str">
        <f t="shared" si="28"/>
        <v/>
      </c>
      <c r="O360" s="21"/>
      <c r="P360" s="160" t="str">
        <f t="shared" si="29"/>
        <v/>
      </c>
      <c r="Q360" s="160">
        <f t="shared" si="30"/>
        <v>0</v>
      </c>
      <c r="R360" s="160" t="str">
        <f t="shared" si="31"/>
        <v/>
      </c>
      <c r="S360" s="160" t="str">
        <f t="shared" si="32"/>
        <v/>
      </c>
      <c r="T360" s="50" t="str">
        <f>IF($F360="","",IF(ISERROR(VLOOKUP(F360,PROVEEDORES!$D$8:$I$507,5,0)),1,VLOOKUP($F360,PROVEEDORES!$D$8:$I$507,5,0)))</f>
        <v/>
      </c>
    </row>
    <row r="361" spans="3:20" ht="17.45" customHeight="1" x14ac:dyDescent="0.25">
      <c r="C361" s="188"/>
      <c r="D361" s="189"/>
      <c r="E361" s="178"/>
      <c r="F361" s="178"/>
      <c r="G361" s="190">
        <f>DATOS!$E$13</f>
        <v>1</v>
      </c>
      <c r="H361" s="178"/>
      <c r="I361" s="191"/>
      <c r="J361" s="178"/>
      <c r="K361" s="178"/>
      <c r="L361" s="178"/>
      <c r="M361" s="178"/>
      <c r="N361" s="160" t="str">
        <f t="shared" si="28"/>
        <v/>
      </c>
      <c r="O361" s="21"/>
      <c r="P361" s="160" t="str">
        <f t="shared" si="29"/>
        <v/>
      </c>
      <c r="Q361" s="160">
        <f t="shared" si="30"/>
        <v>0</v>
      </c>
      <c r="R361" s="160" t="str">
        <f t="shared" si="31"/>
        <v/>
      </c>
      <c r="S361" s="160" t="str">
        <f t="shared" si="32"/>
        <v/>
      </c>
      <c r="T361" s="50" t="str">
        <f>IF($F361="","",IF(ISERROR(VLOOKUP(F361,PROVEEDORES!$D$8:$I$507,5,0)),1,VLOOKUP($F361,PROVEEDORES!$D$8:$I$507,5,0)))</f>
        <v/>
      </c>
    </row>
    <row r="362" spans="3:20" ht="17.45" customHeight="1" x14ac:dyDescent="0.25">
      <c r="C362" s="188"/>
      <c r="D362" s="189"/>
      <c r="E362" s="178"/>
      <c r="F362" s="178"/>
      <c r="G362" s="190">
        <f>DATOS!$E$13</f>
        <v>1</v>
      </c>
      <c r="H362" s="178"/>
      <c r="I362" s="191"/>
      <c r="J362" s="178"/>
      <c r="K362" s="178"/>
      <c r="L362" s="178"/>
      <c r="M362" s="178"/>
      <c r="N362" s="160" t="str">
        <f t="shared" si="28"/>
        <v/>
      </c>
      <c r="O362" s="21"/>
      <c r="P362" s="160" t="str">
        <f t="shared" si="29"/>
        <v/>
      </c>
      <c r="Q362" s="160">
        <f t="shared" si="30"/>
        <v>0</v>
      </c>
      <c r="R362" s="160" t="str">
        <f t="shared" si="31"/>
        <v/>
      </c>
      <c r="S362" s="160" t="str">
        <f t="shared" si="32"/>
        <v/>
      </c>
      <c r="T362" s="50" t="str">
        <f>IF($F362="","",IF(ISERROR(VLOOKUP(F362,PROVEEDORES!$D$8:$I$507,5,0)),1,VLOOKUP($F362,PROVEEDORES!$D$8:$I$507,5,0)))</f>
        <v/>
      </c>
    </row>
    <row r="363" spans="3:20" ht="17.45" customHeight="1" x14ac:dyDescent="0.25">
      <c r="C363" s="188"/>
      <c r="D363" s="189"/>
      <c r="E363" s="178"/>
      <c r="F363" s="178"/>
      <c r="G363" s="190">
        <f>DATOS!$E$13</f>
        <v>1</v>
      </c>
      <c r="H363" s="178"/>
      <c r="I363" s="191"/>
      <c r="J363" s="178"/>
      <c r="K363" s="178"/>
      <c r="L363" s="178"/>
      <c r="M363" s="178"/>
      <c r="N363" s="160" t="str">
        <f t="shared" si="28"/>
        <v/>
      </c>
      <c r="O363" s="21"/>
      <c r="P363" s="160" t="str">
        <f t="shared" si="29"/>
        <v/>
      </c>
      <c r="Q363" s="160">
        <f t="shared" si="30"/>
        <v>0</v>
      </c>
      <c r="R363" s="160" t="str">
        <f t="shared" si="31"/>
        <v/>
      </c>
      <c r="S363" s="160" t="str">
        <f t="shared" si="32"/>
        <v/>
      </c>
      <c r="T363" s="50" t="str">
        <f>IF($F363="","",IF(ISERROR(VLOOKUP(F363,PROVEEDORES!$D$8:$I$507,5,0)),1,VLOOKUP($F363,PROVEEDORES!$D$8:$I$507,5,0)))</f>
        <v/>
      </c>
    </row>
    <row r="364" spans="3:20" ht="17.45" customHeight="1" x14ac:dyDescent="0.25">
      <c r="C364" s="188"/>
      <c r="D364" s="189"/>
      <c r="E364" s="178"/>
      <c r="F364" s="178"/>
      <c r="G364" s="190">
        <f>DATOS!$E$13</f>
        <v>1</v>
      </c>
      <c r="H364" s="178"/>
      <c r="I364" s="191"/>
      <c r="J364" s="178"/>
      <c r="K364" s="178"/>
      <c r="L364" s="178"/>
      <c r="M364" s="178"/>
      <c r="N364" s="160" t="str">
        <f t="shared" si="28"/>
        <v/>
      </c>
      <c r="O364" s="21"/>
      <c r="P364" s="160" t="str">
        <f t="shared" si="29"/>
        <v/>
      </c>
      <c r="Q364" s="160">
        <f t="shared" si="30"/>
        <v>0</v>
      </c>
      <c r="R364" s="160" t="str">
        <f t="shared" si="31"/>
        <v/>
      </c>
      <c r="S364" s="160" t="str">
        <f t="shared" si="32"/>
        <v/>
      </c>
      <c r="T364" s="50" t="str">
        <f>IF($F364="","",IF(ISERROR(VLOOKUP(F364,PROVEEDORES!$D$8:$I$507,5,0)),1,VLOOKUP($F364,PROVEEDORES!$D$8:$I$507,5,0)))</f>
        <v/>
      </c>
    </row>
    <row r="365" spans="3:20" ht="17.45" customHeight="1" x14ac:dyDescent="0.25">
      <c r="C365" s="188"/>
      <c r="D365" s="189"/>
      <c r="E365" s="178"/>
      <c r="F365" s="178"/>
      <c r="G365" s="190">
        <f>DATOS!$E$13</f>
        <v>1</v>
      </c>
      <c r="H365" s="178"/>
      <c r="I365" s="191"/>
      <c r="J365" s="178"/>
      <c r="K365" s="178"/>
      <c r="L365" s="178"/>
      <c r="M365" s="178"/>
      <c r="N365" s="160" t="str">
        <f t="shared" si="28"/>
        <v/>
      </c>
      <c r="O365" s="21"/>
      <c r="P365" s="160" t="str">
        <f t="shared" si="29"/>
        <v/>
      </c>
      <c r="Q365" s="160">
        <f t="shared" si="30"/>
        <v>0</v>
      </c>
      <c r="R365" s="160" t="str">
        <f t="shared" si="31"/>
        <v/>
      </c>
      <c r="S365" s="160" t="str">
        <f t="shared" si="32"/>
        <v/>
      </c>
      <c r="T365" s="50" t="str">
        <f>IF($F365="","",IF(ISERROR(VLOOKUP(F365,PROVEEDORES!$D$8:$I$507,5,0)),1,VLOOKUP($F365,PROVEEDORES!$D$8:$I$507,5,0)))</f>
        <v/>
      </c>
    </row>
    <row r="366" spans="3:20" ht="17.45" customHeight="1" x14ac:dyDescent="0.25">
      <c r="C366" s="188"/>
      <c r="D366" s="189"/>
      <c r="E366" s="178"/>
      <c r="F366" s="178"/>
      <c r="G366" s="190">
        <f>DATOS!$E$13</f>
        <v>1</v>
      </c>
      <c r="H366" s="178"/>
      <c r="I366" s="191"/>
      <c r="J366" s="178"/>
      <c r="K366" s="178"/>
      <c r="L366" s="178"/>
      <c r="M366" s="178"/>
      <c r="N366" s="160" t="str">
        <f t="shared" si="28"/>
        <v/>
      </c>
      <c r="O366" s="21"/>
      <c r="P366" s="160" t="str">
        <f t="shared" si="29"/>
        <v/>
      </c>
      <c r="Q366" s="160">
        <f t="shared" si="30"/>
        <v>0</v>
      </c>
      <c r="R366" s="160" t="str">
        <f t="shared" si="31"/>
        <v/>
      </c>
      <c r="S366" s="160" t="str">
        <f t="shared" si="32"/>
        <v/>
      </c>
      <c r="T366" s="50" t="str">
        <f>IF($F366="","",IF(ISERROR(VLOOKUP(F366,PROVEEDORES!$D$8:$I$507,5,0)),1,VLOOKUP($F366,PROVEEDORES!$D$8:$I$507,5,0)))</f>
        <v/>
      </c>
    </row>
    <row r="367" spans="3:20" ht="17.45" customHeight="1" x14ac:dyDescent="0.25">
      <c r="C367" s="188"/>
      <c r="D367" s="189"/>
      <c r="E367" s="178"/>
      <c r="F367" s="178"/>
      <c r="G367" s="190">
        <f>DATOS!$E$13</f>
        <v>1</v>
      </c>
      <c r="H367" s="178"/>
      <c r="I367" s="191"/>
      <c r="J367" s="178"/>
      <c r="K367" s="178"/>
      <c r="L367" s="178"/>
      <c r="M367" s="178"/>
      <c r="N367" s="160" t="str">
        <f t="shared" si="28"/>
        <v/>
      </c>
      <c r="O367" s="21"/>
      <c r="P367" s="160" t="str">
        <f t="shared" si="29"/>
        <v/>
      </c>
      <c r="Q367" s="160">
        <f t="shared" si="30"/>
        <v>0</v>
      </c>
      <c r="R367" s="160" t="str">
        <f t="shared" si="31"/>
        <v/>
      </c>
      <c r="S367" s="160" t="str">
        <f t="shared" si="32"/>
        <v/>
      </c>
      <c r="T367" s="50" t="str">
        <f>IF($F367="","",IF(ISERROR(VLOOKUP(F367,PROVEEDORES!$D$8:$I$507,5,0)),1,VLOOKUP($F367,PROVEEDORES!$D$8:$I$507,5,0)))</f>
        <v/>
      </c>
    </row>
    <row r="368" spans="3:20" ht="17.45" customHeight="1" x14ac:dyDescent="0.25">
      <c r="C368" s="188"/>
      <c r="D368" s="189"/>
      <c r="E368" s="178"/>
      <c r="F368" s="178"/>
      <c r="G368" s="190">
        <f>DATOS!$E$13</f>
        <v>1</v>
      </c>
      <c r="H368" s="178"/>
      <c r="I368" s="191"/>
      <c r="J368" s="178"/>
      <c r="K368" s="178"/>
      <c r="L368" s="178"/>
      <c r="M368" s="178"/>
      <c r="N368" s="160" t="str">
        <f t="shared" si="28"/>
        <v/>
      </c>
      <c r="O368" s="21"/>
      <c r="P368" s="160" t="str">
        <f t="shared" si="29"/>
        <v/>
      </c>
      <c r="Q368" s="160">
        <f t="shared" si="30"/>
        <v>0</v>
      </c>
      <c r="R368" s="160" t="str">
        <f t="shared" si="31"/>
        <v/>
      </c>
      <c r="S368" s="160" t="str">
        <f t="shared" si="32"/>
        <v/>
      </c>
      <c r="T368" s="50" t="str">
        <f>IF($F368="","",IF(ISERROR(VLOOKUP(F368,PROVEEDORES!$D$8:$I$507,5,0)),1,VLOOKUP($F368,PROVEEDORES!$D$8:$I$507,5,0)))</f>
        <v/>
      </c>
    </row>
    <row r="369" spans="3:20" ht="17.45" customHeight="1" x14ac:dyDescent="0.25">
      <c r="C369" s="188"/>
      <c r="D369" s="189"/>
      <c r="E369" s="178"/>
      <c r="F369" s="178"/>
      <c r="G369" s="190">
        <f>DATOS!$E$13</f>
        <v>1</v>
      </c>
      <c r="H369" s="178"/>
      <c r="I369" s="191"/>
      <c r="J369" s="178"/>
      <c r="K369" s="178"/>
      <c r="L369" s="178"/>
      <c r="M369" s="178"/>
      <c r="N369" s="160" t="str">
        <f t="shared" si="28"/>
        <v/>
      </c>
      <c r="O369" s="21"/>
      <c r="P369" s="160" t="str">
        <f t="shared" si="29"/>
        <v/>
      </c>
      <c r="Q369" s="160">
        <f t="shared" si="30"/>
        <v>0</v>
      </c>
      <c r="R369" s="160" t="str">
        <f t="shared" si="31"/>
        <v/>
      </c>
      <c r="S369" s="160" t="str">
        <f t="shared" si="32"/>
        <v/>
      </c>
      <c r="T369" s="50" t="str">
        <f>IF($F369="","",IF(ISERROR(VLOOKUP(F369,PROVEEDORES!$D$8:$I$507,5,0)),1,VLOOKUP($F369,PROVEEDORES!$D$8:$I$507,5,0)))</f>
        <v/>
      </c>
    </row>
    <row r="370" spans="3:20" ht="17.45" customHeight="1" x14ac:dyDescent="0.25">
      <c r="C370" s="188"/>
      <c r="D370" s="189"/>
      <c r="E370" s="178"/>
      <c r="F370" s="178"/>
      <c r="G370" s="190">
        <f>DATOS!$E$13</f>
        <v>1</v>
      </c>
      <c r="H370" s="178"/>
      <c r="I370" s="191"/>
      <c r="J370" s="178"/>
      <c r="K370" s="178"/>
      <c r="L370" s="178"/>
      <c r="M370" s="178"/>
      <c r="N370" s="160" t="str">
        <f t="shared" si="28"/>
        <v/>
      </c>
      <c r="O370" s="21"/>
      <c r="P370" s="160" t="str">
        <f t="shared" si="29"/>
        <v/>
      </c>
      <c r="Q370" s="160">
        <f t="shared" si="30"/>
        <v>0</v>
      </c>
      <c r="R370" s="160" t="str">
        <f t="shared" si="31"/>
        <v/>
      </c>
      <c r="S370" s="160" t="str">
        <f t="shared" si="32"/>
        <v/>
      </c>
      <c r="T370" s="50" t="str">
        <f>IF($F370="","",IF(ISERROR(VLOOKUP(F370,PROVEEDORES!$D$8:$I$507,5,0)),1,VLOOKUP($F370,PROVEEDORES!$D$8:$I$507,5,0)))</f>
        <v/>
      </c>
    </row>
    <row r="371" spans="3:20" ht="17.45" customHeight="1" x14ac:dyDescent="0.25">
      <c r="C371" s="188"/>
      <c r="D371" s="189"/>
      <c r="E371" s="178"/>
      <c r="F371" s="178"/>
      <c r="G371" s="190">
        <f>DATOS!$E$13</f>
        <v>1</v>
      </c>
      <c r="H371" s="178"/>
      <c r="I371" s="191"/>
      <c r="J371" s="178"/>
      <c r="K371" s="178"/>
      <c r="L371" s="178"/>
      <c r="M371" s="178"/>
      <c r="N371" s="160" t="str">
        <f t="shared" si="28"/>
        <v/>
      </c>
      <c r="O371" s="21"/>
      <c r="P371" s="160" t="str">
        <f t="shared" si="29"/>
        <v/>
      </c>
      <c r="Q371" s="160">
        <f t="shared" si="30"/>
        <v>0</v>
      </c>
      <c r="R371" s="160" t="str">
        <f t="shared" si="31"/>
        <v/>
      </c>
      <c r="S371" s="160" t="str">
        <f t="shared" si="32"/>
        <v/>
      </c>
      <c r="T371" s="50" t="str">
        <f>IF($F371="","",IF(ISERROR(VLOOKUP(F371,PROVEEDORES!$D$8:$I$507,5,0)),1,VLOOKUP($F371,PROVEEDORES!$D$8:$I$507,5,0)))</f>
        <v/>
      </c>
    </row>
    <row r="372" spans="3:20" ht="17.45" customHeight="1" x14ac:dyDescent="0.25">
      <c r="C372" s="188"/>
      <c r="D372" s="189"/>
      <c r="E372" s="178"/>
      <c r="F372" s="178"/>
      <c r="G372" s="190">
        <f>DATOS!$E$13</f>
        <v>1</v>
      </c>
      <c r="H372" s="178"/>
      <c r="I372" s="191"/>
      <c r="J372" s="178"/>
      <c r="K372" s="178"/>
      <c r="L372" s="178"/>
      <c r="M372" s="178"/>
      <c r="N372" s="160" t="str">
        <f t="shared" si="28"/>
        <v/>
      </c>
      <c r="O372" s="21"/>
      <c r="P372" s="160" t="str">
        <f t="shared" si="29"/>
        <v/>
      </c>
      <c r="Q372" s="160">
        <f t="shared" si="30"/>
        <v>0</v>
      </c>
      <c r="R372" s="160" t="str">
        <f t="shared" si="31"/>
        <v/>
      </c>
      <c r="S372" s="160" t="str">
        <f t="shared" si="32"/>
        <v/>
      </c>
      <c r="T372" s="50" t="str">
        <f>IF($F372="","",IF(ISERROR(VLOOKUP(F372,PROVEEDORES!$D$8:$I$507,5,0)),1,VLOOKUP($F372,PROVEEDORES!$D$8:$I$507,5,0)))</f>
        <v/>
      </c>
    </row>
    <row r="373" spans="3:20" ht="17.45" customHeight="1" x14ac:dyDescent="0.25">
      <c r="C373" s="188"/>
      <c r="D373" s="189"/>
      <c r="E373" s="178"/>
      <c r="F373" s="178"/>
      <c r="G373" s="190">
        <f>DATOS!$E$13</f>
        <v>1</v>
      </c>
      <c r="H373" s="178"/>
      <c r="I373" s="191"/>
      <c r="J373" s="178"/>
      <c r="K373" s="178"/>
      <c r="L373" s="178"/>
      <c r="M373" s="178"/>
      <c r="N373" s="160" t="str">
        <f t="shared" si="28"/>
        <v/>
      </c>
      <c r="O373" s="21"/>
      <c r="P373" s="160" t="str">
        <f t="shared" si="29"/>
        <v/>
      </c>
      <c r="Q373" s="160">
        <f t="shared" si="30"/>
        <v>0</v>
      </c>
      <c r="R373" s="160" t="str">
        <f t="shared" si="31"/>
        <v/>
      </c>
      <c r="S373" s="160" t="str">
        <f t="shared" si="32"/>
        <v/>
      </c>
      <c r="T373" s="50" t="str">
        <f>IF($F373="","",IF(ISERROR(VLOOKUP(F373,PROVEEDORES!$D$8:$I$507,5,0)),1,VLOOKUP($F373,PROVEEDORES!$D$8:$I$507,5,0)))</f>
        <v/>
      </c>
    </row>
    <row r="374" spans="3:20" ht="17.45" customHeight="1" x14ac:dyDescent="0.25">
      <c r="C374" s="188"/>
      <c r="D374" s="189"/>
      <c r="E374" s="178"/>
      <c r="F374" s="178"/>
      <c r="G374" s="190">
        <f>DATOS!$E$13</f>
        <v>1</v>
      </c>
      <c r="H374" s="178"/>
      <c r="I374" s="191"/>
      <c r="J374" s="178"/>
      <c r="K374" s="178"/>
      <c r="L374" s="178"/>
      <c r="M374" s="178"/>
      <c r="N374" s="160" t="str">
        <f t="shared" si="28"/>
        <v/>
      </c>
      <c r="O374" s="21"/>
      <c r="P374" s="160" t="str">
        <f t="shared" si="29"/>
        <v/>
      </c>
      <c r="Q374" s="160">
        <f t="shared" si="30"/>
        <v>0</v>
      </c>
      <c r="R374" s="160" t="str">
        <f t="shared" si="31"/>
        <v/>
      </c>
      <c r="S374" s="160" t="str">
        <f t="shared" si="32"/>
        <v/>
      </c>
      <c r="T374" s="50" t="str">
        <f>IF($F374="","",IF(ISERROR(VLOOKUP(F374,PROVEEDORES!$D$8:$I$507,5,0)),1,VLOOKUP($F374,PROVEEDORES!$D$8:$I$507,5,0)))</f>
        <v/>
      </c>
    </row>
    <row r="375" spans="3:20" ht="17.45" customHeight="1" x14ac:dyDescent="0.25">
      <c r="C375" s="188"/>
      <c r="D375" s="189"/>
      <c r="E375" s="178"/>
      <c r="F375" s="178"/>
      <c r="G375" s="190">
        <f>DATOS!$E$13</f>
        <v>1</v>
      </c>
      <c r="H375" s="178"/>
      <c r="I375" s="191"/>
      <c r="J375" s="178"/>
      <c r="K375" s="178"/>
      <c r="L375" s="178"/>
      <c r="M375" s="178"/>
      <c r="N375" s="160" t="str">
        <f t="shared" si="28"/>
        <v/>
      </c>
      <c r="O375" s="21"/>
      <c r="P375" s="160" t="str">
        <f t="shared" si="29"/>
        <v/>
      </c>
      <c r="Q375" s="160">
        <f t="shared" si="30"/>
        <v>0</v>
      </c>
      <c r="R375" s="160" t="str">
        <f t="shared" si="31"/>
        <v/>
      </c>
      <c r="S375" s="160" t="str">
        <f t="shared" si="32"/>
        <v/>
      </c>
      <c r="T375" s="50" t="str">
        <f>IF($F375="","",IF(ISERROR(VLOOKUP(F375,PROVEEDORES!$D$8:$I$507,5,0)),1,VLOOKUP($F375,PROVEEDORES!$D$8:$I$507,5,0)))</f>
        <v/>
      </c>
    </row>
    <row r="376" spans="3:20" ht="17.45" customHeight="1" x14ac:dyDescent="0.25">
      <c r="C376" s="188"/>
      <c r="D376" s="189"/>
      <c r="E376" s="178"/>
      <c r="F376" s="178"/>
      <c r="G376" s="190">
        <f>DATOS!$E$13</f>
        <v>1</v>
      </c>
      <c r="H376" s="178"/>
      <c r="I376" s="191"/>
      <c r="J376" s="178"/>
      <c r="K376" s="178"/>
      <c r="L376" s="178"/>
      <c r="M376" s="178"/>
      <c r="N376" s="160" t="str">
        <f t="shared" si="28"/>
        <v/>
      </c>
      <c r="O376" s="21"/>
      <c r="P376" s="160" t="str">
        <f t="shared" si="29"/>
        <v/>
      </c>
      <c r="Q376" s="160">
        <f t="shared" si="30"/>
        <v>0</v>
      </c>
      <c r="R376" s="160" t="str">
        <f t="shared" si="31"/>
        <v/>
      </c>
      <c r="S376" s="160" t="str">
        <f t="shared" si="32"/>
        <v/>
      </c>
      <c r="T376" s="50" t="str">
        <f>IF($F376="","",IF(ISERROR(VLOOKUP(F376,PROVEEDORES!$D$8:$I$507,5,0)),1,VLOOKUP($F376,PROVEEDORES!$D$8:$I$507,5,0)))</f>
        <v/>
      </c>
    </row>
    <row r="377" spans="3:20" ht="17.45" customHeight="1" x14ac:dyDescent="0.25">
      <c r="C377" s="188"/>
      <c r="D377" s="189"/>
      <c r="E377" s="178"/>
      <c r="F377" s="178"/>
      <c r="G377" s="190">
        <f>DATOS!$E$13</f>
        <v>1</v>
      </c>
      <c r="H377" s="178"/>
      <c r="I377" s="191"/>
      <c r="J377" s="178"/>
      <c r="K377" s="178"/>
      <c r="L377" s="178"/>
      <c r="M377" s="178"/>
      <c r="N377" s="160" t="str">
        <f t="shared" si="28"/>
        <v/>
      </c>
      <c r="O377" s="21"/>
      <c r="P377" s="160" t="str">
        <f t="shared" si="29"/>
        <v/>
      </c>
      <c r="Q377" s="160">
        <f t="shared" si="30"/>
        <v>0</v>
      </c>
      <c r="R377" s="160" t="str">
        <f t="shared" si="31"/>
        <v/>
      </c>
      <c r="S377" s="160" t="str">
        <f t="shared" si="32"/>
        <v/>
      </c>
      <c r="T377" s="50" t="str">
        <f>IF($F377="","",IF(ISERROR(VLOOKUP(F377,PROVEEDORES!$D$8:$I$507,5,0)),1,VLOOKUP($F377,PROVEEDORES!$D$8:$I$507,5,0)))</f>
        <v/>
      </c>
    </row>
    <row r="378" spans="3:20" ht="17.45" customHeight="1" x14ac:dyDescent="0.25">
      <c r="C378" s="188"/>
      <c r="D378" s="189"/>
      <c r="E378" s="178"/>
      <c r="F378" s="178"/>
      <c r="G378" s="190">
        <f>DATOS!$E$13</f>
        <v>1</v>
      </c>
      <c r="H378" s="178"/>
      <c r="I378" s="191"/>
      <c r="J378" s="178"/>
      <c r="K378" s="178"/>
      <c r="L378" s="178"/>
      <c r="M378" s="178"/>
      <c r="N378" s="160" t="str">
        <f t="shared" si="28"/>
        <v/>
      </c>
      <c r="O378" s="21"/>
      <c r="P378" s="160" t="str">
        <f t="shared" si="29"/>
        <v/>
      </c>
      <c r="Q378" s="160">
        <f t="shared" si="30"/>
        <v>0</v>
      </c>
      <c r="R378" s="160" t="str">
        <f t="shared" si="31"/>
        <v/>
      </c>
      <c r="S378" s="160" t="str">
        <f t="shared" si="32"/>
        <v/>
      </c>
      <c r="T378" s="50" t="str">
        <f>IF($F378="","",IF(ISERROR(VLOOKUP(F378,PROVEEDORES!$D$8:$I$507,5,0)),1,VLOOKUP($F378,PROVEEDORES!$D$8:$I$507,5,0)))</f>
        <v/>
      </c>
    </row>
    <row r="379" spans="3:20" ht="17.45" customHeight="1" x14ac:dyDescent="0.25">
      <c r="C379" s="188"/>
      <c r="D379" s="189"/>
      <c r="E379" s="178"/>
      <c r="F379" s="178"/>
      <c r="G379" s="190">
        <f>DATOS!$E$13</f>
        <v>1</v>
      </c>
      <c r="H379" s="178"/>
      <c r="I379" s="191"/>
      <c r="J379" s="178"/>
      <c r="K379" s="178"/>
      <c r="L379" s="178"/>
      <c r="M379" s="178"/>
      <c r="N379" s="160" t="str">
        <f t="shared" si="28"/>
        <v/>
      </c>
      <c r="O379" s="21"/>
      <c r="P379" s="160" t="str">
        <f t="shared" si="29"/>
        <v/>
      </c>
      <c r="Q379" s="160">
        <f t="shared" si="30"/>
        <v>0</v>
      </c>
      <c r="R379" s="160" t="str">
        <f t="shared" si="31"/>
        <v/>
      </c>
      <c r="S379" s="160" t="str">
        <f t="shared" si="32"/>
        <v/>
      </c>
      <c r="T379" s="50" t="str">
        <f>IF($F379="","",IF(ISERROR(VLOOKUP(F379,PROVEEDORES!$D$8:$I$507,5,0)),1,VLOOKUP($F379,PROVEEDORES!$D$8:$I$507,5,0)))</f>
        <v/>
      </c>
    </row>
    <row r="380" spans="3:20" ht="17.45" customHeight="1" x14ac:dyDescent="0.25">
      <c r="C380" s="188"/>
      <c r="D380" s="189"/>
      <c r="E380" s="178"/>
      <c r="F380" s="178"/>
      <c r="G380" s="190">
        <f>DATOS!$E$13</f>
        <v>1</v>
      </c>
      <c r="H380" s="178"/>
      <c r="I380" s="191"/>
      <c r="J380" s="178"/>
      <c r="K380" s="178"/>
      <c r="L380" s="178"/>
      <c r="M380" s="178"/>
      <c r="N380" s="160" t="str">
        <f t="shared" si="28"/>
        <v/>
      </c>
      <c r="O380" s="21"/>
      <c r="P380" s="160" t="str">
        <f t="shared" si="29"/>
        <v/>
      </c>
      <c r="Q380" s="160">
        <f t="shared" si="30"/>
        <v>0</v>
      </c>
      <c r="R380" s="160" t="str">
        <f t="shared" si="31"/>
        <v/>
      </c>
      <c r="S380" s="160" t="str">
        <f t="shared" si="32"/>
        <v/>
      </c>
      <c r="T380" s="50" t="str">
        <f>IF($F380="","",IF(ISERROR(VLOOKUP(F380,PROVEEDORES!$D$8:$I$507,5,0)),1,VLOOKUP($F380,PROVEEDORES!$D$8:$I$507,5,0)))</f>
        <v/>
      </c>
    </row>
    <row r="381" spans="3:20" ht="17.45" customHeight="1" x14ac:dyDescent="0.25">
      <c r="C381" s="188"/>
      <c r="D381" s="189"/>
      <c r="E381" s="178"/>
      <c r="F381" s="178"/>
      <c r="G381" s="190">
        <f>DATOS!$E$13</f>
        <v>1</v>
      </c>
      <c r="H381" s="178"/>
      <c r="I381" s="191"/>
      <c r="J381" s="178"/>
      <c r="K381" s="178"/>
      <c r="L381" s="178"/>
      <c r="M381" s="178"/>
      <c r="N381" s="160" t="str">
        <f t="shared" si="28"/>
        <v/>
      </c>
      <c r="O381" s="21"/>
      <c r="P381" s="160" t="str">
        <f t="shared" si="29"/>
        <v/>
      </c>
      <c r="Q381" s="160">
        <f t="shared" si="30"/>
        <v>0</v>
      </c>
      <c r="R381" s="160" t="str">
        <f t="shared" si="31"/>
        <v/>
      </c>
      <c r="S381" s="160" t="str">
        <f t="shared" si="32"/>
        <v/>
      </c>
      <c r="T381" s="50" t="str">
        <f>IF($F381="","",IF(ISERROR(VLOOKUP(F381,PROVEEDORES!$D$8:$I$507,5,0)),1,VLOOKUP($F381,PROVEEDORES!$D$8:$I$507,5,0)))</f>
        <v/>
      </c>
    </row>
    <row r="382" spans="3:20" ht="17.45" customHeight="1" x14ac:dyDescent="0.25">
      <c r="C382" s="188"/>
      <c r="D382" s="189"/>
      <c r="E382" s="178"/>
      <c r="F382" s="178"/>
      <c r="G382" s="190">
        <f>DATOS!$E$13</f>
        <v>1</v>
      </c>
      <c r="H382" s="178"/>
      <c r="I382" s="191"/>
      <c r="J382" s="178"/>
      <c r="K382" s="178"/>
      <c r="L382" s="178"/>
      <c r="M382" s="178"/>
      <c r="N382" s="160" t="str">
        <f t="shared" si="28"/>
        <v/>
      </c>
      <c r="O382" s="21"/>
      <c r="P382" s="160" t="str">
        <f t="shared" si="29"/>
        <v/>
      </c>
      <c r="Q382" s="160">
        <f t="shared" si="30"/>
        <v>0</v>
      </c>
      <c r="R382" s="160" t="str">
        <f t="shared" si="31"/>
        <v/>
      </c>
      <c r="S382" s="160" t="str">
        <f t="shared" si="32"/>
        <v/>
      </c>
      <c r="T382" s="50" t="str">
        <f>IF($F382="","",IF(ISERROR(VLOOKUP(F382,PROVEEDORES!$D$8:$I$507,5,0)),1,VLOOKUP($F382,PROVEEDORES!$D$8:$I$507,5,0)))</f>
        <v/>
      </c>
    </row>
    <row r="383" spans="3:20" ht="17.45" customHeight="1" x14ac:dyDescent="0.25">
      <c r="C383" s="188"/>
      <c r="D383" s="189"/>
      <c r="E383" s="178"/>
      <c r="F383" s="178"/>
      <c r="G383" s="190">
        <f>DATOS!$E$13</f>
        <v>1</v>
      </c>
      <c r="H383" s="178"/>
      <c r="I383" s="191"/>
      <c r="J383" s="178"/>
      <c r="K383" s="178"/>
      <c r="L383" s="178"/>
      <c r="M383" s="178"/>
      <c r="N383" s="160" t="str">
        <f t="shared" si="28"/>
        <v/>
      </c>
      <c r="O383" s="21"/>
      <c r="P383" s="160" t="str">
        <f t="shared" si="29"/>
        <v/>
      </c>
      <c r="Q383" s="160">
        <f t="shared" si="30"/>
        <v>0</v>
      </c>
      <c r="R383" s="160" t="str">
        <f t="shared" si="31"/>
        <v/>
      </c>
      <c r="S383" s="160" t="str">
        <f t="shared" si="32"/>
        <v/>
      </c>
      <c r="T383" s="50" t="str">
        <f>IF($F383="","",IF(ISERROR(VLOOKUP(F383,PROVEEDORES!$D$8:$I$507,5,0)),1,VLOOKUP($F383,PROVEEDORES!$D$8:$I$507,5,0)))</f>
        <v/>
      </c>
    </row>
    <row r="384" spans="3:20" ht="17.45" customHeight="1" x14ac:dyDescent="0.25">
      <c r="C384" s="188"/>
      <c r="D384" s="189"/>
      <c r="E384" s="178"/>
      <c r="F384" s="178"/>
      <c r="G384" s="190">
        <f>DATOS!$E$13</f>
        <v>1</v>
      </c>
      <c r="H384" s="178"/>
      <c r="I384" s="191"/>
      <c r="J384" s="178"/>
      <c r="K384" s="178"/>
      <c r="L384" s="178"/>
      <c r="M384" s="178"/>
      <c r="N384" s="160" t="str">
        <f t="shared" si="28"/>
        <v/>
      </c>
      <c r="O384" s="21"/>
      <c r="P384" s="160" t="str">
        <f t="shared" si="29"/>
        <v/>
      </c>
      <c r="Q384" s="160">
        <f t="shared" si="30"/>
        <v>0</v>
      </c>
      <c r="R384" s="160" t="str">
        <f t="shared" si="31"/>
        <v/>
      </c>
      <c r="S384" s="160" t="str">
        <f t="shared" si="32"/>
        <v/>
      </c>
      <c r="T384" s="50" t="str">
        <f>IF($F384="","",IF(ISERROR(VLOOKUP(F384,PROVEEDORES!$D$8:$I$507,5,0)),1,VLOOKUP($F384,PROVEEDORES!$D$8:$I$507,5,0)))</f>
        <v/>
      </c>
    </row>
    <row r="385" spans="3:20" ht="17.45" customHeight="1" x14ac:dyDescent="0.25">
      <c r="C385" s="188"/>
      <c r="D385" s="189"/>
      <c r="E385" s="178"/>
      <c r="F385" s="178"/>
      <c r="G385" s="190">
        <f>DATOS!$E$13</f>
        <v>1</v>
      </c>
      <c r="H385" s="178"/>
      <c r="I385" s="191"/>
      <c r="J385" s="178"/>
      <c r="K385" s="178"/>
      <c r="L385" s="178"/>
      <c r="M385" s="178"/>
      <c r="N385" s="160" t="str">
        <f t="shared" si="28"/>
        <v/>
      </c>
      <c r="O385" s="21"/>
      <c r="P385" s="160" t="str">
        <f t="shared" si="29"/>
        <v/>
      </c>
      <c r="Q385" s="160">
        <f t="shared" si="30"/>
        <v>0</v>
      </c>
      <c r="R385" s="160" t="str">
        <f t="shared" si="31"/>
        <v/>
      </c>
      <c r="S385" s="160" t="str">
        <f t="shared" si="32"/>
        <v/>
      </c>
      <c r="T385" s="50" t="str">
        <f>IF($F385="","",IF(ISERROR(VLOOKUP(F385,PROVEEDORES!$D$8:$I$507,5,0)),1,VLOOKUP($F385,PROVEEDORES!$D$8:$I$507,5,0)))</f>
        <v/>
      </c>
    </row>
    <row r="386" spans="3:20" ht="17.45" customHeight="1" x14ac:dyDescent="0.25">
      <c r="C386" s="188"/>
      <c r="D386" s="189"/>
      <c r="E386" s="178"/>
      <c r="F386" s="178"/>
      <c r="G386" s="190">
        <f>DATOS!$E$13</f>
        <v>1</v>
      </c>
      <c r="H386" s="178"/>
      <c r="I386" s="191"/>
      <c r="J386" s="178"/>
      <c r="K386" s="178"/>
      <c r="L386" s="178"/>
      <c r="M386" s="178"/>
      <c r="N386" s="160" t="str">
        <f t="shared" si="28"/>
        <v/>
      </c>
      <c r="O386" s="21"/>
      <c r="P386" s="160" t="str">
        <f t="shared" si="29"/>
        <v/>
      </c>
      <c r="Q386" s="160">
        <f t="shared" si="30"/>
        <v>0</v>
      </c>
      <c r="R386" s="160" t="str">
        <f t="shared" si="31"/>
        <v/>
      </c>
      <c r="S386" s="160" t="str">
        <f t="shared" si="32"/>
        <v/>
      </c>
      <c r="T386" s="50" t="str">
        <f>IF($F386="","",IF(ISERROR(VLOOKUP(F386,PROVEEDORES!$D$8:$I$507,5,0)),1,VLOOKUP($F386,PROVEEDORES!$D$8:$I$507,5,0)))</f>
        <v/>
      </c>
    </row>
    <row r="387" spans="3:20" ht="17.45" customHeight="1" x14ac:dyDescent="0.25">
      <c r="C387" s="188"/>
      <c r="D387" s="189"/>
      <c r="E387" s="178"/>
      <c r="F387" s="178"/>
      <c r="G387" s="190">
        <f>DATOS!$E$13</f>
        <v>1</v>
      </c>
      <c r="H387" s="178"/>
      <c r="I387" s="191"/>
      <c r="J387" s="178"/>
      <c r="K387" s="178"/>
      <c r="L387" s="178"/>
      <c r="M387" s="178"/>
      <c r="N387" s="160" t="str">
        <f t="shared" si="28"/>
        <v/>
      </c>
      <c r="O387" s="21"/>
      <c r="P387" s="160" t="str">
        <f t="shared" si="29"/>
        <v/>
      </c>
      <c r="Q387" s="160">
        <f t="shared" si="30"/>
        <v>0</v>
      </c>
      <c r="R387" s="160" t="str">
        <f t="shared" si="31"/>
        <v/>
      </c>
      <c r="S387" s="160" t="str">
        <f t="shared" si="32"/>
        <v/>
      </c>
      <c r="T387" s="50" t="str">
        <f>IF($F387="","",IF(ISERROR(VLOOKUP(F387,PROVEEDORES!$D$8:$I$507,5,0)),1,VLOOKUP($F387,PROVEEDORES!$D$8:$I$507,5,0)))</f>
        <v/>
      </c>
    </row>
    <row r="388" spans="3:20" ht="17.45" customHeight="1" x14ac:dyDescent="0.25">
      <c r="C388" s="188"/>
      <c r="D388" s="189"/>
      <c r="E388" s="178"/>
      <c r="F388" s="178"/>
      <c r="G388" s="190">
        <f>DATOS!$E$13</f>
        <v>1</v>
      </c>
      <c r="H388" s="178"/>
      <c r="I388" s="191"/>
      <c r="J388" s="178"/>
      <c r="K388" s="178"/>
      <c r="L388" s="178"/>
      <c r="M388" s="178"/>
      <c r="N388" s="160" t="str">
        <f t="shared" si="28"/>
        <v/>
      </c>
      <c r="O388" s="21"/>
      <c r="P388" s="160" t="str">
        <f t="shared" si="29"/>
        <v/>
      </c>
      <c r="Q388" s="160">
        <f t="shared" si="30"/>
        <v>0</v>
      </c>
      <c r="R388" s="160" t="str">
        <f t="shared" si="31"/>
        <v/>
      </c>
      <c r="S388" s="160" t="str">
        <f t="shared" si="32"/>
        <v/>
      </c>
      <c r="T388" s="50" t="str">
        <f>IF($F388="","",IF(ISERROR(VLOOKUP(F388,PROVEEDORES!$D$8:$I$507,5,0)),1,VLOOKUP($F388,PROVEEDORES!$D$8:$I$507,5,0)))</f>
        <v/>
      </c>
    </row>
    <row r="389" spans="3:20" ht="17.45" customHeight="1" x14ac:dyDescent="0.25">
      <c r="C389" s="188"/>
      <c r="D389" s="189"/>
      <c r="E389" s="178"/>
      <c r="F389" s="178"/>
      <c r="G389" s="190">
        <f>DATOS!$E$13</f>
        <v>1</v>
      </c>
      <c r="H389" s="178"/>
      <c r="I389" s="191"/>
      <c r="J389" s="178"/>
      <c r="K389" s="178"/>
      <c r="L389" s="178"/>
      <c r="M389" s="178"/>
      <c r="N389" s="160" t="str">
        <f t="shared" si="28"/>
        <v/>
      </c>
      <c r="O389" s="21"/>
      <c r="P389" s="160" t="str">
        <f t="shared" si="29"/>
        <v/>
      </c>
      <c r="Q389" s="160">
        <f t="shared" si="30"/>
        <v>0</v>
      </c>
      <c r="R389" s="160" t="str">
        <f t="shared" si="31"/>
        <v/>
      </c>
      <c r="S389" s="160" t="str">
        <f t="shared" si="32"/>
        <v/>
      </c>
      <c r="T389" s="50" t="str">
        <f>IF($F389="","",IF(ISERROR(VLOOKUP(F389,PROVEEDORES!$D$8:$I$507,5,0)),1,VLOOKUP($F389,PROVEEDORES!$D$8:$I$507,5,0)))</f>
        <v/>
      </c>
    </row>
    <row r="390" spans="3:20" ht="17.45" customHeight="1" x14ac:dyDescent="0.25">
      <c r="C390" s="188"/>
      <c r="D390" s="189"/>
      <c r="E390" s="178"/>
      <c r="F390" s="178"/>
      <c r="G390" s="190">
        <f>DATOS!$E$13</f>
        <v>1</v>
      </c>
      <c r="H390" s="178"/>
      <c r="I390" s="191"/>
      <c r="J390" s="178"/>
      <c r="K390" s="178"/>
      <c r="L390" s="178"/>
      <c r="M390" s="178"/>
      <c r="N390" s="160" t="str">
        <f t="shared" si="28"/>
        <v/>
      </c>
      <c r="O390" s="21"/>
      <c r="P390" s="160" t="str">
        <f t="shared" si="29"/>
        <v/>
      </c>
      <c r="Q390" s="160">
        <f t="shared" si="30"/>
        <v>0</v>
      </c>
      <c r="R390" s="160" t="str">
        <f t="shared" si="31"/>
        <v/>
      </c>
      <c r="S390" s="160" t="str">
        <f t="shared" si="32"/>
        <v/>
      </c>
      <c r="T390" s="50" t="str">
        <f>IF($F390="","",IF(ISERROR(VLOOKUP(F390,PROVEEDORES!$D$8:$I$507,5,0)),1,VLOOKUP($F390,PROVEEDORES!$D$8:$I$507,5,0)))</f>
        <v/>
      </c>
    </row>
    <row r="391" spans="3:20" ht="17.45" customHeight="1" x14ac:dyDescent="0.25">
      <c r="C391" s="188"/>
      <c r="D391" s="189"/>
      <c r="E391" s="178"/>
      <c r="F391" s="178"/>
      <c r="G391" s="190">
        <f>DATOS!$E$13</f>
        <v>1</v>
      </c>
      <c r="H391" s="178"/>
      <c r="I391" s="191"/>
      <c r="J391" s="178"/>
      <c r="K391" s="178"/>
      <c r="L391" s="178"/>
      <c r="M391" s="178"/>
      <c r="N391" s="160" t="str">
        <f t="shared" si="28"/>
        <v/>
      </c>
      <c r="O391" s="21"/>
      <c r="P391" s="160" t="str">
        <f t="shared" si="29"/>
        <v/>
      </c>
      <c r="Q391" s="160">
        <f t="shared" si="30"/>
        <v>0</v>
      </c>
      <c r="R391" s="160" t="str">
        <f t="shared" si="31"/>
        <v/>
      </c>
      <c r="S391" s="160" t="str">
        <f t="shared" si="32"/>
        <v/>
      </c>
      <c r="T391" s="50" t="str">
        <f>IF($F391="","",IF(ISERROR(VLOOKUP(F391,PROVEEDORES!$D$8:$I$507,5,0)),1,VLOOKUP($F391,PROVEEDORES!$D$8:$I$507,5,0)))</f>
        <v/>
      </c>
    </row>
    <row r="392" spans="3:20" ht="17.45" customHeight="1" x14ac:dyDescent="0.25">
      <c r="C392" s="188"/>
      <c r="D392" s="189"/>
      <c r="E392" s="178"/>
      <c r="F392" s="178"/>
      <c r="G392" s="190">
        <f>DATOS!$E$13</f>
        <v>1</v>
      </c>
      <c r="H392" s="178"/>
      <c r="I392" s="191"/>
      <c r="J392" s="178"/>
      <c r="K392" s="178"/>
      <c r="L392" s="178"/>
      <c r="M392" s="178"/>
      <c r="N392" s="160" t="str">
        <f t="shared" si="28"/>
        <v/>
      </c>
      <c r="O392" s="21"/>
      <c r="P392" s="160" t="str">
        <f t="shared" si="29"/>
        <v/>
      </c>
      <c r="Q392" s="160">
        <f t="shared" si="30"/>
        <v>0</v>
      </c>
      <c r="R392" s="160" t="str">
        <f t="shared" si="31"/>
        <v/>
      </c>
      <c r="S392" s="160" t="str">
        <f t="shared" si="32"/>
        <v/>
      </c>
      <c r="T392" s="50" t="str">
        <f>IF($F392="","",IF(ISERROR(VLOOKUP(F392,PROVEEDORES!$D$8:$I$507,5,0)),1,VLOOKUP($F392,PROVEEDORES!$D$8:$I$507,5,0)))</f>
        <v/>
      </c>
    </row>
    <row r="393" spans="3:20" ht="17.45" customHeight="1" x14ac:dyDescent="0.25">
      <c r="C393" s="188"/>
      <c r="D393" s="189"/>
      <c r="E393" s="178"/>
      <c r="F393" s="178"/>
      <c r="G393" s="190">
        <f>DATOS!$E$13</f>
        <v>1</v>
      </c>
      <c r="H393" s="178"/>
      <c r="I393" s="191"/>
      <c r="J393" s="178"/>
      <c r="K393" s="178"/>
      <c r="L393" s="178"/>
      <c r="M393" s="178"/>
      <c r="N393" s="160" t="str">
        <f t="shared" si="28"/>
        <v/>
      </c>
      <c r="O393" s="21"/>
      <c r="P393" s="160" t="str">
        <f t="shared" si="29"/>
        <v/>
      </c>
      <c r="Q393" s="160">
        <f t="shared" si="30"/>
        <v>0</v>
      </c>
      <c r="R393" s="160" t="str">
        <f t="shared" si="31"/>
        <v/>
      </c>
      <c r="S393" s="160" t="str">
        <f t="shared" si="32"/>
        <v/>
      </c>
      <c r="T393" s="50" t="str">
        <f>IF($F393="","",IF(ISERROR(VLOOKUP(F393,PROVEEDORES!$D$8:$I$507,5,0)),1,VLOOKUP($F393,PROVEEDORES!$D$8:$I$507,5,0)))</f>
        <v/>
      </c>
    </row>
    <row r="394" spans="3:20" ht="17.45" customHeight="1" x14ac:dyDescent="0.25">
      <c r="C394" s="188"/>
      <c r="D394" s="189"/>
      <c r="E394" s="178"/>
      <c r="F394" s="178"/>
      <c r="G394" s="190">
        <f>DATOS!$E$13</f>
        <v>1</v>
      </c>
      <c r="H394" s="178"/>
      <c r="I394" s="191"/>
      <c r="J394" s="178"/>
      <c r="K394" s="178"/>
      <c r="L394" s="178"/>
      <c r="M394" s="178"/>
      <c r="N394" s="160" t="str">
        <f t="shared" si="28"/>
        <v/>
      </c>
      <c r="O394" s="21"/>
      <c r="P394" s="160" t="str">
        <f t="shared" si="29"/>
        <v/>
      </c>
      <c r="Q394" s="160">
        <f t="shared" si="30"/>
        <v>0</v>
      </c>
      <c r="R394" s="160" t="str">
        <f t="shared" si="31"/>
        <v/>
      </c>
      <c r="S394" s="160" t="str">
        <f t="shared" si="32"/>
        <v/>
      </c>
      <c r="T394" s="50" t="str">
        <f>IF($F394="","",IF(ISERROR(VLOOKUP(F394,PROVEEDORES!$D$8:$I$507,5,0)),1,VLOOKUP($F394,PROVEEDORES!$D$8:$I$507,5,0)))</f>
        <v/>
      </c>
    </row>
    <row r="395" spans="3:20" ht="17.45" customHeight="1" x14ac:dyDescent="0.25">
      <c r="C395" s="188"/>
      <c r="D395" s="189"/>
      <c r="E395" s="178"/>
      <c r="F395" s="178"/>
      <c r="G395" s="190">
        <f>DATOS!$E$13</f>
        <v>1</v>
      </c>
      <c r="H395" s="178"/>
      <c r="I395" s="191"/>
      <c r="J395" s="178"/>
      <c r="K395" s="178"/>
      <c r="L395" s="178"/>
      <c r="M395" s="178"/>
      <c r="N395" s="160" t="str">
        <f t="shared" si="28"/>
        <v/>
      </c>
      <c r="O395" s="21"/>
      <c r="P395" s="160" t="str">
        <f t="shared" si="29"/>
        <v/>
      </c>
      <c r="Q395" s="160">
        <f t="shared" si="30"/>
        <v>0</v>
      </c>
      <c r="R395" s="160" t="str">
        <f t="shared" si="31"/>
        <v/>
      </c>
      <c r="S395" s="160" t="str">
        <f t="shared" si="32"/>
        <v/>
      </c>
      <c r="T395" s="50" t="str">
        <f>IF($F395="","",IF(ISERROR(VLOOKUP(F395,PROVEEDORES!$D$8:$I$507,5,0)),1,VLOOKUP($F395,PROVEEDORES!$D$8:$I$507,5,0)))</f>
        <v/>
      </c>
    </row>
    <row r="396" spans="3:20" ht="17.45" customHeight="1" x14ac:dyDescent="0.25">
      <c r="C396" s="188"/>
      <c r="D396" s="189"/>
      <c r="E396" s="178"/>
      <c r="F396" s="178"/>
      <c r="G396" s="190">
        <f>DATOS!$E$13</f>
        <v>1</v>
      </c>
      <c r="H396" s="178"/>
      <c r="I396" s="191"/>
      <c r="J396" s="178"/>
      <c r="K396" s="178"/>
      <c r="L396" s="178"/>
      <c r="M396" s="178"/>
      <c r="N396" s="160" t="str">
        <f t="shared" si="28"/>
        <v/>
      </c>
      <c r="O396" s="21"/>
      <c r="P396" s="160" t="str">
        <f t="shared" si="29"/>
        <v/>
      </c>
      <c r="Q396" s="160">
        <f t="shared" si="30"/>
        <v>0</v>
      </c>
      <c r="R396" s="160" t="str">
        <f t="shared" si="31"/>
        <v/>
      </c>
      <c r="S396" s="160" t="str">
        <f t="shared" si="32"/>
        <v/>
      </c>
      <c r="T396" s="50" t="str">
        <f>IF($F396="","",IF(ISERROR(VLOOKUP(F396,PROVEEDORES!$D$8:$I$507,5,0)),1,VLOOKUP($F396,PROVEEDORES!$D$8:$I$507,5,0)))</f>
        <v/>
      </c>
    </row>
    <row r="397" spans="3:20" ht="17.45" customHeight="1" x14ac:dyDescent="0.25">
      <c r="C397" s="188"/>
      <c r="D397" s="189"/>
      <c r="E397" s="178"/>
      <c r="F397" s="178"/>
      <c r="G397" s="190">
        <f>DATOS!$E$13</f>
        <v>1</v>
      </c>
      <c r="H397" s="178"/>
      <c r="I397" s="191"/>
      <c r="J397" s="178"/>
      <c r="K397" s="178"/>
      <c r="L397" s="178"/>
      <c r="M397" s="178"/>
      <c r="N397" s="160" t="str">
        <f t="shared" si="28"/>
        <v/>
      </c>
      <c r="O397" s="21"/>
      <c r="P397" s="160" t="str">
        <f t="shared" si="29"/>
        <v/>
      </c>
      <c r="Q397" s="160">
        <f t="shared" si="30"/>
        <v>0</v>
      </c>
      <c r="R397" s="160" t="str">
        <f t="shared" si="31"/>
        <v/>
      </c>
      <c r="S397" s="160" t="str">
        <f t="shared" si="32"/>
        <v/>
      </c>
      <c r="T397" s="50" t="str">
        <f>IF($F397="","",IF(ISERROR(VLOOKUP(F397,PROVEEDORES!$D$8:$I$507,5,0)),1,VLOOKUP($F397,PROVEEDORES!$D$8:$I$507,5,0)))</f>
        <v/>
      </c>
    </row>
    <row r="398" spans="3:20" ht="17.45" customHeight="1" x14ac:dyDescent="0.25">
      <c r="C398" s="188"/>
      <c r="D398" s="189"/>
      <c r="E398" s="178"/>
      <c r="F398" s="178"/>
      <c r="G398" s="190">
        <f>DATOS!$E$13</f>
        <v>1</v>
      </c>
      <c r="H398" s="178"/>
      <c r="I398" s="191"/>
      <c r="J398" s="178"/>
      <c r="K398" s="178"/>
      <c r="L398" s="178"/>
      <c r="M398" s="178"/>
      <c r="N398" s="160" t="str">
        <f t="shared" si="28"/>
        <v/>
      </c>
      <c r="O398" s="21"/>
      <c r="P398" s="160" t="str">
        <f t="shared" si="29"/>
        <v/>
      </c>
      <c r="Q398" s="160">
        <f t="shared" si="30"/>
        <v>0</v>
      </c>
      <c r="R398" s="160" t="str">
        <f t="shared" si="31"/>
        <v/>
      </c>
      <c r="S398" s="160" t="str">
        <f t="shared" si="32"/>
        <v/>
      </c>
      <c r="T398" s="50" t="str">
        <f>IF($F398="","",IF(ISERROR(VLOOKUP(F398,PROVEEDORES!$D$8:$I$507,5,0)),1,VLOOKUP($F398,PROVEEDORES!$D$8:$I$507,5,0)))</f>
        <v/>
      </c>
    </row>
    <row r="399" spans="3:20" ht="17.45" customHeight="1" x14ac:dyDescent="0.25">
      <c r="C399" s="188"/>
      <c r="D399" s="189"/>
      <c r="E399" s="178"/>
      <c r="F399" s="178"/>
      <c r="G399" s="190">
        <f>DATOS!$E$13</f>
        <v>1</v>
      </c>
      <c r="H399" s="178"/>
      <c r="I399" s="191"/>
      <c r="J399" s="178"/>
      <c r="K399" s="178"/>
      <c r="L399" s="178"/>
      <c r="M399" s="178"/>
      <c r="N399" s="160" t="str">
        <f t="shared" si="28"/>
        <v/>
      </c>
      <c r="O399" s="21"/>
      <c r="P399" s="160" t="str">
        <f t="shared" si="29"/>
        <v/>
      </c>
      <c r="Q399" s="160">
        <f t="shared" si="30"/>
        <v>0</v>
      </c>
      <c r="R399" s="160" t="str">
        <f t="shared" si="31"/>
        <v/>
      </c>
      <c r="S399" s="160" t="str">
        <f t="shared" si="32"/>
        <v/>
      </c>
      <c r="T399" s="50" t="str">
        <f>IF($F399="","",IF(ISERROR(VLOOKUP(F399,PROVEEDORES!$D$8:$I$507,5,0)),1,VLOOKUP($F399,PROVEEDORES!$D$8:$I$507,5,0)))</f>
        <v/>
      </c>
    </row>
    <row r="400" spans="3:20" ht="17.45" customHeight="1" x14ac:dyDescent="0.25">
      <c r="C400" s="188"/>
      <c r="D400" s="189"/>
      <c r="E400" s="178"/>
      <c r="F400" s="178"/>
      <c r="G400" s="190">
        <f>DATOS!$E$13</f>
        <v>1</v>
      </c>
      <c r="H400" s="178"/>
      <c r="I400" s="191"/>
      <c r="J400" s="178"/>
      <c r="K400" s="178"/>
      <c r="L400" s="178"/>
      <c r="M400" s="178"/>
      <c r="N400" s="160" t="str">
        <f t="shared" si="28"/>
        <v/>
      </c>
      <c r="O400" s="21"/>
      <c r="P400" s="160" t="str">
        <f t="shared" si="29"/>
        <v/>
      </c>
      <c r="Q400" s="160">
        <f t="shared" si="30"/>
        <v>0</v>
      </c>
      <c r="R400" s="160" t="str">
        <f t="shared" si="31"/>
        <v/>
      </c>
      <c r="S400" s="160" t="str">
        <f t="shared" si="32"/>
        <v/>
      </c>
      <c r="T400" s="50" t="str">
        <f>IF($F400="","",IF(ISERROR(VLOOKUP(F400,PROVEEDORES!$D$8:$I$507,5,0)),1,VLOOKUP($F400,PROVEEDORES!$D$8:$I$507,5,0)))</f>
        <v/>
      </c>
    </row>
    <row r="401" spans="3:20" ht="17.45" customHeight="1" x14ac:dyDescent="0.25">
      <c r="C401" s="188"/>
      <c r="D401" s="189"/>
      <c r="E401" s="178"/>
      <c r="F401" s="178"/>
      <c r="G401" s="190">
        <f>DATOS!$E$13</f>
        <v>1</v>
      </c>
      <c r="H401" s="178"/>
      <c r="I401" s="191"/>
      <c r="J401" s="178"/>
      <c r="K401" s="178"/>
      <c r="L401" s="178"/>
      <c r="M401" s="178"/>
      <c r="N401" s="160" t="str">
        <f t="shared" si="28"/>
        <v/>
      </c>
      <c r="O401" s="21"/>
      <c r="P401" s="160" t="str">
        <f t="shared" si="29"/>
        <v/>
      </c>
      <c r="Q401" s="160">
        <f t="shared" si="30"/>
        <v>0</v>
      </c>
      <c r="R401" s="160" t="str">
        <f t="shared" si="31"/>
        <v/>
      </c>
      <c r="S401" s="160" t="str">
        <f t="shared" si="32"/>
        <v/>
      </c>
      <c r="T401" s="50" t="str">
        <f>IF($F401="","",IF(ISERROR(VLOOKUP(F401,PROVEEDORES!$D$8:$I$507,5,0)),1,VLOOKUP($F401,PROVEEDORES!$D$8:$I$507,5,0)))</f>
        <v/>
      </c>
    </row>
    <row r="402" spans="3:20" ht="17.45" customHeight="1" x14ac:dyDescent="0.25">
      <c r="C402" s="188"/>
      <c r="D402" s="189"/>
      <c r="E402" s="178"/>
      <c r="F402" s="178"/>
      <c r="G402" s="190">
        <f>DATOS!$E$13</f>
        <v>1</v>
      </c>
      <c r="H402" s="178"/>
      <c r="I402" s="191"/>
      <c r="J402" s="178"/>
      <c r="K402" s="178"/>
      <c r="L402" s="178"/>
      <c r="M402" s="178"/>
      <c r="N402" s="160" t="str">
        <f t="shared" ref="N402:N465" si="33">IF(H402&amp;J402&amp;K402&amp;L402&amp;M402="","",H402+J402+K402-L402-M402)</f>
        <v/>
      </c>
      <c r="O402" s="21"/>
      <c r="P402" s="160" t="str">
        <f t="shared" ref="P402:P465" si="34">IF($I402="E",H402,"")</f>
        <v/>
      </c>
      <c r="Q402" s="160">
        <f t="shared" si="30"/>
        <v>0</v>
      </c>
      <c r="R402" s="160" t="str">
        <f t="shared" si="31"/>
        <v/>
      </c>
      <c r="S402" s="160" t="str">
        <f t="shared" si="32"/>
        <v/>
      </c>
      <c r="T402" s="50" t="str">
        <f>IF($F402="","",IF(ISERROR(VLOOKUP(F402,PROVEEDORES!$D$8:$I$507,5,0)),1,VLOOKUP($F402,PROVEEDORES!$D$8:$I$507,5,0)))</f>
        <v/>
      </c>
    </row>
    <row r="403" spans="3:20" ht="17.45" customHeight="1" x14ac:dyDescent="0.25">
      <c r="C403" s="188"/>
      <c r="D403" s="189"/>
      <c r="E403" s="178"/>
      <c r="F403" s="178"/>
      <c r="G403" s="190">
        <f>DATOS!$E$13</f>
        <v>1</v>
      </c>
      <c r="H403" s="178"/>
      <c r="I403" s="191"/>
      <c r="J403" s="178"/>
      <c r="K403" s="178"/>
      <c r="L403" s="178"/>
      <c r="M403" s="178"/>
      <c r="N403" s="160" t="str">
        <f t="shared" si="33"/>
        <v/>
      </c>
      <c r="O403" s="21"/>
      <c r="P403" s="160" t="str">
        <f t="shared" si="34"/>
        <v/>
      </c>
      <c r="Q403" s="160">
        <f t="shared" ref="Q403:Q466" si="35">IF($I403=0%,H403,"")</f>
        <v>0</v>
      </c>
      <c r="R403" s="160" t="str">
        <f t="shared" ref="R403:R466" si="36">IF(OR($I403=8%,$I403=11%),$J403/$I403,"")</f>
        <v/>
      </c>
      <c r="S403" s="160" t="str">
        <f t="shared" ref="S403:S466" si="37">IF(OR($I403=15%,$I403=16%),$J403/$I403,"")</f>
        <v/>
      </c>
      <c r="T403" s="50" t="str">
        <f>IF($F403="","",IF(ISERROR(VLOOKUP(F403,PROVEEDORES!$D$8:$I$507,5,0)),1,VLOOKUP($F403,PROVEEDORES!$D$8:$I$507,5,0)))</f>
        <v/>
      </c>
    </row>
    <row r="404" spans="3:20" ht="17.45" customHeight="1" x14ac:dyDescent="0.25">
      <c r="C404" s="188"/>
      <c r="D404" s="189"/>
      <c r="E404" s="178"/>
      <c r="F404" s="178"/>
      <c r="G404" s="190">
        <f>DATOS!$E$13</f>
        <v>1</v>
      </c>
      <c r="H404" s="178"/>
      <c r="I404" s="191"/>
      <c r="J404" s="178"/>
      <c r="K404" s="178"/>
      <c r="L404" s="178"/>
      <c r="M404" s="178"/>
      <c r="N404" s="160" t="str">
        <f t="shared" si="33"/>
        <v/>
      </c>
      <c r="O404" s="21"/>
      <c r="P404" s="160" t="str">
        <f t="shared" si="34"/>
        <v/>
      </c>
      <c r="Q404" s="160">
        <f t="shared" si="35"/>
        <v>0</v>
      </c>
      <c r="R404" s="160" t="str">
        <f t="shared" si="36"/>
        <v/>
      </c>
      <c r="S404" s="160" t="str">
        <f t="shared" si="37"/>
        <v/>
      </c>
      <c r="T404" s="50" t="str">
        <f>IF($F404="","",IF(ISERROR(VLOOKUP(F404,PROVEEDORES!$D$8:$I$507,5,0)),1,VLOOKUP($F404,PROVEEDORES!$D$8:$I$507,5,0)))</f>
        <v/>
      </c>
    </row>
    <row r="405" spans="3:20" ht="17.45" customHeight="1" x14ac:dyDescent="0.25">
      <c r="C405" s="188"/>
      <c r="D405" s="189"/>
      <c r="E405" s="178"/>
      <c r="F405" s="178"/>
      <c r="G405" s="190">
        <f>DATOS!$E$13</f>
        <v>1</v>
      </c>
      <c r="H405" s="178"/>
      <c r="I405" s="191"/>
      <c r="J405" s="178"/>
      <c r="K405" s="178"/>
      <c r="L405" s="178"/>
      <c r="M405" s="178"/>
      <c r="N405" s="160" t="str">
        <f t="shared" si="33"/>
        <v/>
      </c>
      <c r="O405" s="21"/>
      <c r="P405" s="160" t="str">
        <f t="shared" si="34"/>
        <v/>
      </c>
      <c r="Q405" s="160">
        <f t="shared" si="35"/>
        <v>0</v>
      </c>
      <c r="R405" s="160" t="str">
        <f t="shared" si="36"/>
        <v/>
      </c>
      <c r="S405" s="160" t="str">
        <f t="shared" si="37"/>
        <v/>
      </c>
      <c r="T405" s="50" t="str">
        <f>IF($F405="","",IF(ISERROR(VLOOKUP(F405,PROVEEDORES!$D$8:$I$507,5,0)),1,VLOOKUP($F405,PROVEEDORES!$D$8:$I$507,5,0)))</f>
        <v/>
      </c>
    </row>
    <row r="406" spans="3:20" ht="17.45" customHeight="1" x14ac:dyDescent="0.25">
      <c r="C406" s="188"/>
      <c r="D406" s="189"/>
      <c r="E406" s="178"/>
      <c r="F406" s="178"/>
      <c r="G406" s="190">
        <f>DATOS!$E$13</f>
        <v>1</v>
      </c>
      <c r="H406" s="178"/>
      <c r="I406" s="191"/>
      <c r="J406" s="178"/>
      <c r="K406" s="178"/>
      <c r="L406" s="178"/>
      <c r="M406" s="178"/>
      <c r="N406" s="160" t="str">
        <f t="shared" si="33"/>
        <v/>
      </c>
      <c r="O406" s="21"/>
      <c r="P406" s="160" t="str">
        <f t="shared" si="34"/>
        <v/>
      </c>
      <c r="Q406" s="160">
        <f t="shared" si="35"/>
        <v>0</v>
      </c>
      <c r="R406" s="160" t="str">
        <f t="shared" si="36"/>
        <v/>
      </c>
      <c r="S406" s="160" t="str">
        <f t="shared" si="37"/>
        <v/>
      </c>
      <c r="T406" s="50" t="str">
        <f>IF($F406="","",IF(ISERROR(VLOOKUP(F406,PROVEEDORES!$D$8:$I$507,5,0)),1,VLOOKUP($F406,PROVEEDORES!$D$8:$I$507,5,0)))</f>
        <v/>
      </c>
    </row>
    <row r="407" spans="3:20" ht="17.45" customHeight="1" x14ac:dyDescent="0.25">
      <c r="C407" s="188"/>
      <c r="D407" s="189"/>
      <c r="E407" s="178"/>
      <c r="F407" s="178"/>
      <c r="G407" s="190">
        <f>DATOS!$E$13</f>
        <v>1</v>
      </c>
      <c r="H407" s="178"/>
      <c r="I407" s="191"/>
      <c r="J407" s="178"/>
      <c r="K407" s="178"/>
      <c r="L407" s="178"/>
      <c r="M407" s="178"/>
      <c r="N407" s="160" t="str">
        <f t="shared" si="33"/>
        <v/>
      </c>
      <c r="O407" s="21"/>
      <c r="P407" s="160" t="str">
        <f t="shared" si="34"/>
        <v/>
      </c>
      <c r="Q407" s="160">
        <f t="shared" si="35"/>
        <v>0</v>
      </c>
      <c r="R407" s="160" t="str">
        <f t="shared" si="36"/>
        <v/>
      </c>
      <c r="S407" s="160" t="str">
        <f t="shared" si="37"/>
        <v/>
      </c>
      <c r="T407" s="50" t="str">
        <f>IF($F407="","",IF(ISERROR(VLOOKUP(F407,PROVEEDORES!$D$8:$I$507,5,0)),1,VLOOKUP($F407,PROVEEDORES!$D$8:$I$507,5,0)))</f>
        <v/>
      </c>
    </row>
    <row r="408" spans="3:20" ht="17.45" customHeight="1" x14ac:dyDescent="0.25">
      <c r="C408" s="188"/>
      <c r="D408" s="189"/>
      <c r="E408" s="178"/>
      <c r="F408" s="178"/>
      <c r="G408" s="190">
        <f>DATOS!$E$13</f>
        <v>1</v>
      </c>
      <c r="H408" s="178"/>
      <c r="I408" s="191"/>
      <c r="J408" s="178"/>
      <c r="K408" s="178"/>
      <c r="L408" s="178"/>
      <c r="M408" s="178"/>
      <c r="N408" s="160" t="str">
        <f t="shared" si="33"/>
        <v/>
      </c>
      <c r="O408" s="21"/>
      <c r="P408" s="160" t="str">
        <f t="shared" si="34"/>
        <v/>
      </c>
      <c r="Q408" s="160">
        <f t="shared" si="35"/>
        <v>0</v>
      </c>
      <c r="R408" s="160" t="str">
        <f t="shared" si="36"/>
        <v/>
      </c>
      <c r="S408" s="160" t="str">
        <f t="shared" si="37"/>
        <v/>
      </c>
      <c r="T408" s="50" t="str">
        <f>IF($F408="","",IF(ISERROR(VLOOKUP(F408,PROVEEDORES!$D$8:$I$507,5,0)),1,VLOOKUP($F408,PROVEEDORES!$D$8:$I$507,5,0)))</f>
        <v/>
      </c>
    </row>
    <row r="409" spans="3:20" ht="17.45" customHeight="1" x14ac:dyDescent="0.25">
      <c r="C409" s="188"/>
      <c r="D409" s="189"/>
      <c r="E409" s="178"/>
      <c r="F409" s="178"/>
      <c r="G409" s="190">
        <f>DATOS!$E$13</f>
        <v>1</v>
      </c>
      <c r="H409" s="178"/>
      <c r="I409" s="191"/>
      <c r="J409" s="178"/>
      <c r="K409" s="178"/>
      <c r="L409" s="178"/>
      <c r="M409" s="178"/>
      <c r="N409" s="160" t="str">
        <f t="shared" si="33"/>
        <v/>
      </c>
      <c r="O409" s="21"/>
      <c r="P409" s="160" t="str">
        <f t="shared" si="34"/>
        <v/>
      </c>
      <c r="Q409" s="160">
        <f t="shared" si="35"/>
        <v>0</v>
      </c>
      <c r="R409" s="160" t="str">
        <f t="shared" si="36"/>
        <v/>
      </c>
      <c r="S409" s="160" t="str">
        <f t="shared" si="37"/>
        <v/>
      </c>
      <c r="T409" s="50" t="str">
        <f>IF($F409="","",IF(ISERROR(VLOOKUP(F409,PROVEEDORES!$D$8:$I$507,5,0)),1,VLOOKUP($F409,PROVEEDORES!$D$8:$I$507,5,0)))</f>
        <v/>
      </c>
    </row>
    <row r="410" spans="3:20" ht="17.45" customHeight="1" x14ac:dyDescent="0.25">
      <c r="C410" s="188"/>
      <c r="D410" s="189"/>
      <c r="E410" s="178"/>
      <c r="F410" s="178"/>
      <c r="G410" s="190">
        <f>DATOS!$E$13</f>
        <v>1</v>
      </c>
      <c r="H410" s="178"/>
      <c r="I410" s="191"/>
      <c r="J410" s="178"/>
      <c r="K410" s="178"/>
      <c r="L410" s="178"/>
      <c r="M410" s="178"/>
      <c r="N410" s="160" t="str">
        <f t="shared" si="33"/>
        <v/>
      </c>
      <c r="O410" s="21"/>
      <c r="P410" s="160" t="str">
        <f t="shared" si="34"/>
        <v/>
      </c>
      <c r="Q410" s="160">
        <f t="shared" si="35"/>
        <v>0</v>
      </c>
      <c r="R410" s="160" t="str">
        <f t="shared" si="36"/>
        <v/>
      </c>
      <c r="S410" s="160" t="str">
        <f t="shared" si="37"/>
        <v/>
      </c>
      <c r="T410" s="50" t="str">
        <f>IF($F410="","",IF(ISERROR(VLOOKUP(F410,PROVEEDORES!$D$8:$I$507,5,0)),1,VLOOKUP($F410,PROVEEDORES!$D$8:$I$507,5,0)))</f>
        <v/>
      </c>
    </row>
    <row r="411" spans="3:20" ht="17.45" customHeight="1" x14ac:dyDescent="0.25">
      <c r="C411" s="188"/>
      <c r="D411" s="189"/>
      <c r="E411" s="178"/>
      <c r="F411" s="178"/>
      <c r="G411" s="190">
        <f>DATOS!$E$13</f>
        <v>1</v>
      </c>
      <c r="H411" s="178"/>
      <c r="I411" s="191"/>
      <c r="J411" s="178"/>
      <c r="K411" s="178"/>
      <c r="L411" s="178"/>
      <c r="M411" s="178"/>
      <c r="N411" s="160" t="str">
        <f t="shared" si="33"/>
        <v/>
      </c>
      <c r="O411" s="21"/>
      <c r="P411" s="160" t="str">
        <f t="shared" si="34"/>
        <v/>
      </c>
      <c r="Q411" s="160">
        <f t="shared" si="35"/>
        <v>0</v>
      </c>
      <c r="R411" s="160" t="str">
        <f t="shared" si="36"/>
        <v/>
      </c>
      <c r="S411" s="160" t="str">
        <f t="shared" si="37"/>
        <v/>
      </c>
      <c r="T411" s="50" t="str">
        <f>IF($F411="","",IF(ISERROR(VLOOKUP(F411,PROVEEDORES!$D$8:$I$507,5,0)),1,VLOOKUP($F411,PROVEEDORES!$D$8:$I$507,5,0)))</f>
        <v/>
      </c>
    </row>
    <row r="412" spans="3:20" ht="17.45" customHeight="1" x14ac:dyDescent="0.25">
      <c r="C412" s="188"/>
      <c r="D412" s="189"/>
      <c r="E412" s="178"/>
      <c r="F412" s="178"/>
      <c r="G412" s="190">
        <f>DATOS!$E$13</f>
        <v>1</v>
      </c>
      <c r="H412" s="178"/>
      <c r="I412" s="191"/>
      <c r="J412" s="178"/>
      <c r="K412" s="178"/>
      <c r="L412" s="178"/>
      <c r="M412" s="178"/>
      <c r="N412" s="160" t="str">
        <f t="shared" si="33"/>
        <v/>
      </c>
      <c r="O412" s="21"/>
      <c r="P412" s="160" t="str">
        <f t="shared" si="34"/>
        <v/>
      </c>
      <c r="Q412" s="160">
        <f t="shared" si="35"/>
        <v>0</v>
      </c>
      <c r="R412" s="160" t="str">
        <f t="shared" si="36"/>
        <v/>
      </c>
      <c r="S412" s="160" t="str">
        <f t="shared" si="37"/>
        <v/>
      </c>
      <c r="T412" s="50" t="str">
        <f>IF($F412="","",IF(ISERROR(VLOOKUP(F412,PROVEEDORES!$D$8:$I$507,5,0)),1,VLOOKUP($F412,PROVEEDORES!$D$8:$I$507,5,0)))</f>
        <v/>
      </c>
    </row>
    <row r="413" spans="3:20" ht="17.45" customHeight="1" x14ac:dyDescent="0.25">
      <c r="C413" s="188"/>
      <c r="D413" s="189"/>
      <c r="E413" s="178"/>
      <c r="F413" s="178"/>
      <c r="G413" s="190">
        <f>DATOS!$E$13</f>
        <v>1</v>
      </c>
      <c r="H413" s="178"/>
      <c r="I413" s="191"/>
      <c r="J413" s="178"/>
      <c r="K413" s="178"/>
      <c r="L413" s="178"/>
      <c r="M413" s="178"/>
      <c r="N413" s="160" t="str">
        <f t="shared" si="33"/>
        <v/>
      </c>
      <c r="O413" s="21"/>
      <c r="P413" s="160" t="str">
        <f t="shared" si="34"/>
        <v/>
      </c>
      <c r="Q413" s="160">
        <f t="shared" si="35"/>
        <v>0</v>
      </c>
      <c r="R413" s="160" t="str">
        <f t="shared" si="36"/>
        <v/>
      </c>
      <c r="S413" s="160" t="str">
        <f t="shared" si="37"/>
        <v/>
      </c>
      <c r="T413" s="50" t="str">
        <f>IF($F413="","",IF(ISERROR(VLOOKUP(F413,PROVEEDORES!$D$8:$I$507,5,0)),1,VLOOKUP($F413,PROVEEDORES!$D$8:$I$507,5,0)))</f>
        <v/>
      </c>
    </row>
    <row r="414" spans="3:20" ht="17.45" customHeight="1" x14ac:dyDescent="0.25">
      <c r="C414" s="188"/>
      <c r="D414" s="189"/>
      <c r="E414" s="178"/>
      <c r="F414" s="178"/>
      <c r="G414" s="190">
        <f>DATOS!$E$13</f>
        <v>1</v>
      </c>
      <c r="H414" s="178"/>
      <c r="I414" s="191"/>
      <c r="J414" s="178"/>
      <c r="K414" s="178"/>
      <c r="L414" s="178"/>
      <c r="M414" s="178"/>
      <c r="N414" s="160" t="str">
        <f t="shared" si="33"/>
        <v/>
      </c>
      <c r="O414" s="21"/>
      <c r="P414" s="160" t="str">
        <f t="shared" si="34"/>
        <v/>
      </c>
      <c r="Q414" s="160">
        <f t="shared" si="35"/>
        <v>0</v>
      </c>
      <c r="R414" s="160" t="str">
        <f t="shared" si="36"/>
        <v/>
      </c>
      <c r="S414" s="160" t="str">
        <f t="shared" si="37"/>
        <v/>
      </c>
      <c r="T414" s="50" t="str">
        <f>IF($F414="","",IF(ISERROR(VLOOKUP(F414,PROVEEDORES!$D$8:$I$507,5,0)),1,VLOOKUP($F414,PROVEEDORES!$D$8:$I$507,5,0)))</f>
        <v/>
      </c>
    </row>
    <row r="415" spans="3:20" ht="17.45" customHeight="1" x14ac:dyDescent="0.25">
      <c r="C415" s="188"/>
      <c r="D415" s="189"/>
      <c r="E415" s="178"/>
      <c r="F415" s="178"/>
      <c r="G415" s="190">
        <f>DATOS!$E$13</f>
        <v>1</v>
      </c>
      <c r="H415" s="178"/>
      <c r="I415" s="191"/>
      <c r="J415" s="178"/>
      <c r="K415" s="178"/>
      <c r="L415" s="178"/>
      <c r="M415" s="178"/>
      <c r="N415" s="160" t="str">
        <f t="shared" si="33"/>
        <v/>
      </c>
      <c r="O415" s="21"/>
      <c r="P415" s="160" t="str">
        <f t="shared" si="34"/>
        <v/>
      </c>
      <c r="Q415" s="160">
        <f t="shared" si="35"/>
        <v>0</v>
      </c>
      <c r="R415" s="160" t="str">
        <f t="shared" si="36"/>
        <v/>
      </c>
      <c r="S415" s="160" t="str">
        <f t="shared" si="37"/>
        <v/>
      </c>
      <c r="T415" s="50" t="str">
        <f>IF($F415="","",IF(ISERROR(VLOOKUP(F415,PROVEEDORES!$D$8:$I$507,5,0)),1,VLOOKUP($F415,PROVEEDORES!$D$8:$I$507,5,0)))</f>
        <v/>
      </c>
    </row>
    <row r="416" spans="3:20" ht="17.45" customHeight="1" x14ac:dyDescent="0.25">
      <c r="C416" s="188"/>
      <c r="D416" s="189"/>
      <c r="E416" s="178"/>
      <c r="F416" s="178"/>
      <c r="G416" s="190">
        <f>DATOS!$E$13</f>
        <v>1</v>
      </c>
      <c r="H416" s="178"/>
      <c r="I416" s="191"/>
      <c r="J416" s="178"/>
      <c r="K416" s="178"/>
      <c r="L416" s="178"/>
      <c r="M416" s="178"/>
      <c r="N416" s="160" t="str">
        <f t="shared" si="33"/>
        <v/>
      </c>
      <c r="O416" s="21"/>
      <c r="P416" s="160" t="str">
        <f t="shared" si="34"/>
        <v/>
      </c>
      <c r="Q416" s="160">
        <f t="shared" si="35"/>
        <v>0</v>
      </c>
      <c r="R416" s="160" t="str">
        <f t="shared" si="36"/>
        <v/>
      </c>
      <c r="S416" s="160" t="str">
        <f t="shared" si="37"/>
        <v/>
      </c>
      <c r="T416" s="50" t="str">
        <f>IF($F416="","",IF(ISERROR(VLOOKUP(F416,PROVEEDORES!$D$8:$I$507,5,0)),1,VLOOKUP($F416,PROVEEDORES!$D$8:$I$507,5,0)))</f>
        <v/>
      </c>
    </row>
    <row r="417" spans="3:20" ht="17.45" customHeight="1" x14ac:dyDescent="0.25">
      <c r="C417" s="188"/>
      <c r="D417" s="189"/>
      <c r="E417" s="178"/>
      <c r="F417" s="178"/>
      <c r="G417" s="190">
        <f>DATOS!$E$13</f>
        <v>1</v>
      </c>
      <c r="H417" s="178"/>
      <c r="I417" s="191"/>
      <c r="J417" s="178"/>
      <c r="K417" s="178"/>
      <c r="L417" s="178"/>
      <c r="M417" s="178"/>
      <c r="N417" s="160" t="str">
        <f t="shared" si="33"/>
        <v/>
      </c>
      <c r="O417" s="21"/>
      <c r="P417" s="160" t="str">
        <f t="shared" si="34"/>
        <v/>
      </c>
      <c r="Q417" s="160">
        <f t="shared" si="35"/>
        <v>0</v>
      </c>
      <c r="R417" s="160" t="str">
        <f t="shared" si="36"/>
        <v/>
      </c>
      <c r="S417" s="160" t="str">
        <f t="shared" si="37"/>
        <v/>
      </c>
      <c r="T417" s="50" t="str">
        <f>IF($F417="","",IF(ISERROR(VLOOKUP(F417,PROVEEDORES!$D$8:$I$507,5,0)),1,VLOOKUP($F417,PROVEEDORES!$D$8:$I$507,5,0)))</f>
        <v/>
      </c>
    </row>
    <row r="418" spans="3:20" ht="17.45" customHeight="1" x14ac:dyDescent="0.25">
      <c r="C418" s="188"/>
      <c r="D418" s="189"/>
      <c r="E418" s="178"/>
      <c r="F418" s="178"/>
      <c r="G418" s="190">
        <f>DATOS!$E$13</f>
        <v>1</v>
      </c>
      <c r="H418" s="178"/>
      <c r="I418" s="191"/>
      <c r="J418" s="178"/>
      <c r="K418" s="178"/>
      <c r="L418" s="178"/>
      <c r="M418" s="178"/>
      <c r="N418" s="160" t="str">
        <f t="shared" si="33"/>
        <v/>
      </c>
      <c r="O418" s="21"/>
      <c r="P418" s="160" t="str">
        <f t="shared" si="34"/>
        <v/>
      </c>
      <c r="Q418" s="160">
        <f t="shared" si="35"/>
        <v>0</v>
      </c>
      <c r="R418" s="160" t="str">
        <f t="shared" si="36"/>
        <v/>
      </c>
      <c r="S418" s="160" t="str">
        <f t="shared" si="37"/>
        <v/>
      </c>
      <c r="T418" s="50" t="str">
        <f>IF($F418="","",IF(ISERROR(VLOOKUP(F418,PROVEEDORES!$D$8:$I$507,5,0)),1,VLOOKUP($F418,PROVEEDORES!$D$8:$I$507,5,0)))</f>
        <v/>
      </c>
    </row>
    <row r="419" spans="3:20" ht="17.45" customHeight="1" x14ac:dyDescent="0.25">
      <c r="C419" s="188"/>
      <c r="D419" s="189"/>
      <c r="E419" s="178"/>
      <c r="F419" s="178"/>
      <c r="G419" s="190">
        <f>DATOS!$E$13</f>
        <v>1</v>
      </c>
      <c r="H419" s="178"/>
      <c r="I419" s="191"/>
      <c r="J419" s="178"/>
      <c r="K419" s="178"/>
      <c r="L419" s="178"/>
      <c r="M419" s="178"/>
      <c r="N419" s="160" t="str">
        <f t="shared" si="33"/>
        <v/>
      </c>
      <c r="O419" s="21"/>
      <c r="P419" s="160" t="str">
        <f t="shared" si="34"/>
        <v/>
      </c>
      <c r="Q419" s="160">
        <f t="shared" si="35"/>
        <v>0</v>
      </c>
      <c r="R419" s="160" t="str">
        <f t="shared" si="36"/>
        <v/>
      </c>
      <c r="S419" s="160" t="str">
        <f t="shared" si="37"/>
        <v/>
      </c>
      <c r="T419" s="50" t="str">
        <f>IF($F419="","",IF(ISERROR(VLOOKUP(F419,PROVEEDORES!$D$8:$I$507,5,0)),1,VLOOKUP($F419,PROVEEDORES!$D$8:$I$507,5,0)))</f>
        <v/>
      </c>
    </row>
    <row r="420" spans="3:20" ht="17.45" customHeight="1" x14ac:dyDescent="0.25">
      <c r="C420" s="188"/>
      <c r="D420" s="189"/>
      <c r="E420" s="178"/>
      <c r="F420" s="178"/>
      <c r="G420" s="190">
        <f>DATOS!$E$13</f>
        <v>1</v>
      </c>
      <c r="H420" s="178"/>
      <c r="I420" s="191"/>
      <c r="J420" s="178"/>
      <c r="K420" s="178"/>
      <c r="L420" s="178"/>
      <c r="M420" s="178"/>
      <c r="N420" s="160" t="str">
        <f t="shared" si="33"/>
        <v/>
      </c>
      <c r="O420" s="21"/>
      <c r="P420" s="160" t="str">
        <f t="shared" si="34"/>
        <v/>
      </c>
      <c r="Q420" s="160">
        <f t="shared" si="35"/>
        <v>0</v>
      </c>
      <c r="R420" s="160" t="str">
        <f t="shared" si="36"/>
        <v/>
      </c>
      <c r="S420" s="160" t="str">
        <f t="shared" si="37"/>
        <v/>
      </c>
      <c r="T420" s="50" t="str">
        <f>IF($F420="","",IF(ISERROR(VLOOKUP(F420,PROVEEDORES!$D$8:$I$507,5,0)),1,VLOOKUP($F420,PROVEEDORES!$D$8:$I$507,5,0)))</f>
        <v/>
      </c>
    </row>
    <row r="421" spans="3:20" ht="17.45" customHeight="1" x14ac:dyDescent="0.25">
      <c r="C421" s="188"/>
      <c r="D421" s="189"/>
      <c r="E421" s="178"/>
      <c r="F421" s="178"/>
      <c r="G421" s="190">
        <f>DATOS!$E$13</f>
        <v>1</v>
      </c>
      <c r="H421" s="178"/>
      <c r="I421" s="191"/>
      <c r="J421" s="178"/>
      <c r="K421" s="178"/>
      <c r="L421" s="178"/>
      <c r="M421" s="178"/>
      <c r="N421" s="160" t="str">
        <f t="shared" si="33"/>
        <v/>
      </c>
      <c r="O421" s="21"/>
      <c r="P421" s="160" t="str">
        <f t="shared" si="34"/>
        <v/>
      </c>
      <c r="Q421" s="160">
        <f t="shared" si="35"/>
        <v>0</v>
      </c>
      <c r="R421" s="160" t="str">
        <f t="shared" si="36"/>
        <v/>
      </c>
      <c r="S421" s="160" t="str">
        <f t="shared" si="37"/>
        <v/>
      </c>
      <c r="T421" s="50" t="str">
        <f>IF($F421="","",IF(ISERROR(VLOOKUP(F421,PROVEEDORES!$D$8:$I$507,5,0)),1,VLOOKUP($F421,PROVEEDORES!$D$8:$I$507,5,0)))</f>
        <v/>
      </c>
    </row>
    <row r="422" spans="3:20" ht="17.45" customHeight="1" x14ac:dyDescent="0.25">
      <c r="C422" s="188"/>
      <c r="D422" s="189"/>
      <c r="E422" s="178"/>
      <c r="F422" s="178"/>
      <c r="G422" s="190">
        <f>DATOS!$E$13</f>
        <v>1</v>
      </c>
      <c r="H422" s="178"/>
      <c r="I422" s="191"/>
      <c r="J422" s="178"/>
      <c r="K422" s="178"/>
      <c r="L422" s="178"/>
      <c r="M422" s="178"/>
      <c r="N422" s="160" t="str">
        <f t="shared" si="33"/>
        <v/>
      </c>
      <c r="O422" s="21"/>
      <c r="P422" s="160" t="str">
        <f t="shared" si="34"/>
        <v/>
      </c>
      <c r="Q422" s="160">
        <f t="shared" si="35"/>
        <v>0</v>
      </c>
      <c r="R422" s="160" t="str">
        <f t="shared" si="36"/>
        <v/>
      </c>
      <c r="S422" s="160" t="str">
        <f t="shared" si="37"/>
        <v/>
      </c>
      <c r="T422" s="50" t="str">
        <f>IF($F422="","",IF(ISERROR(VLOOKUP(F422,PROVEEDORES!$D$8:$I$507,5,0)),1,VLOOKUP($F422,PROVEEDORES!$D$8:$I$507,5,0)))</f>
        <v/>
      </c>
    </row>
    <row r="423" spans="3:20" ht="17.45" customHeight="1" x14ac:dyDescent="0.25">
      <c r="C423" s="188"/>
      <c r="D423" s="189"/>
      <c r="E423" s="178"/>
      <c r="F423" s="178"/>
      <c r="G423" s="190">
        <f>DATOS!$E$13</f>
        <v>1</v>
      </c>
      <c r="H423" s="178"/>
      <c r="I423" s="191"/>
      <c r="J423" s="178"/>
      <c r="K423" s="178"/>
      <c r="L423" s="178"/>
      <c r="M423" s="178"/>
      <c r="N423" s="160" t="str">
        <f t="shared" si="33"/>
        <v/>
      </c>
      <c r="O423" s="21"/>
      <c r="P423" s="160" t="str">
        <f t="shared" si="34"/>
        <v/>
      </c>
      <c r="Q423" s="160">
        <f t="shared" si="35"/>
        <v>0</v>
      </c>
      <c r="R423" s="160" t="str">
        <f t="shared" si="36"/>
        <v/>
      </c>
      <c r="S423" s="160" t="str">
        <f t="shared" si="37"/>
        <v/>
      </c>
      <c r="T423" s="50" t="str">
        <f>IF($F423="","",IF(ISERROR(VLOOKUP(F423,PROVEEDORES!$D$8:$I$507,5,0)),1,VLOOKUP($F423,PROVEEDORES!$D$8:$I$507,5,0)))</f>
        <v/>
      </c>
    </row>
    <row r="424" spans="3:20" ht="17.45" customHeight="1" x14ac:dyDescent="0.25">
      <c r="C424" s="188"/>
      <c r="D424" s="189"/>
      <c r="E424" s="178"/>
      <c r="F424" s="178"/>
      <c r="G424" s="190">
        <f>DATOS!$E$13</f>
        <v>1</v>
      </c>
      <c r="H424" s="178"/>
      <c r="I424" s="191"/>
      <c r="J424" s="178"/>
      <c r="K424" s="178"/>
      <c r="L424" s="178"/>
      <c r="M424" s="178"/>
      <c r="N424" s="160" t="str">
        <f t="shared" si="33"/>
        <v/>
      </c>
      <c r="O424" s="21"/>
      <c r="P424" s="160" t="str">
        <f t="shared" si="34"/>
        <v/>
      </c>
      <c r="Q424" s="160">
        <f t="shared" si="35"/>
        <v>0</v>
      </c>
      <c r="R424" s="160" t="str">
        <f t="shared" si="36"/>
        <v/>
      </c>
      <c r="S424" s="160" t="str">
        <f t="shared" si="37"/>
        <v/>
      </c>
      <c r="T424" s="50" t="str">
        <f>IF($F424="","",IF(ISERROR(VLOOKUP(F424,PROVEEDORES!$D$8:$I$507,5,0)),1,VLOOKUP($F424,PROVEEDORES!$D$8:$I$507,5,0)))</f>
        <v/>
      </c>
    </row>
    <row r="425" spans="3:20" ht="17.45" customHeight="1" x14ac:dyDescent="0.25">
      <c r="C425" s="188"/>
      <c r="D425" s="189"/>
      <c r="E425" s="178"/>
      <c r="F425" s="178"/>
      <c r="G425" s="190">
        <f>DATOS!$E$13</f>
        <v>1</v>
      </c>
      <c r="H425" s="178"/>
      <c r="I425" s="191"/>
      <c r="J425" s="178"/>
      <c r="K425" s="178"/>
      <c r="L425" s="178"/>
      <c r="M425" s="178"/>
      <c r="N425" s="160" t="str">
        <f t="shared" si="33"/>
        <v/>
      </c>
      <c r="O425" s="21"/>
      <c r="P425" s="160" t="str">
        <f t="shared" si="34"/>
        <v/>
      </c>
      <c r="Q425" s="160">
        <f t="shared" si="35"/>
        <v>0</v>
      </c>
      <c r="R425" s="160" t="str">
        <f t="shared" si="36"/>
        <v/>
      </c>
      <c r="S425" s="160" t="str">
        <f t="shared" si="37"/>
        <v/>
      </c>
      <c r="T425" s="50" t="str">
        <f>IF($F425="","",IF(ISERROR(VLOOKUP(F425,PROVEEDORES!$D$8:$I$507,5,0)),1,VLOOKUP($F425,PROVEEDORES!$D$8:$I$507,5,0)))</f>
        <v/>
      </c>
    </row>
    <row r="426" spans="3:20" ht="17.45" customHeight="1" x14ac:dyDescent="0.25">
      <c r="C426" s="188"/>
      <c r="D426" s="189"/>
      <c r="E426" s="178"/>
      <c r="F426" s="178"/>
      <c r="G426" s="190">
        <f>DATOS!$E$13</f>
        <v>1</v>
      </c>
      <c r="H426" s="178"/>
      <c r="I426" s="191"/>
      <c r="J426" s="178"/>
      <c r="K426" s="178"/>
      <c r="L426" s="178"/>
      <c r="M426" s="178"/>
      <c r="N426" s="160" t="str">
        <f t="shared" si="33"/>
        <v/>
      </c>
      <c r="O426" s="21"/>
      <c r="P426" s="160" t="str">
        <f t="shared" si="34"/>
        <v/>
      </c>
      <c r="Q426" s="160">
        <f t="shared" si="35"/>
        <v>0</v>
      </c>
      <c r="R426" s="160" t="str">
        <f t="shared" si="36"/>
        <v/>
      </c>
      <c r="S426" s="160" t="str">
        <f t="shared" si="37"/>
        <v/>
      </c>
      <c r="T426" s="50" t="str">
        <f>IF($F426="","",IF(ISERROR(VLOOKUP(F426,PROVEEDORES!$D$8:$I$507,5,0)),1,VLOOKUP($F426,PROVEEDORES!$D$8:$I$507,5,0)))</f>
        <v/>
      </c>
    </row>
    <row r="427" spans="3:20" ht="17.45" customHeight="1" x14ac:dyDescent="0.25">
      <c r="C427" s="188"/>
      <c r="D427" s="189"/>
      <c r="E427" s="178"/>
      <c r="F427" s="178"/>
      <c r="G427" s="190">
        <f>DATOS!$E$13</f>
        <v>1</v>
      </c>
      <c r="H427" s="178"/>
      <c r="I427" s="191"/>
      <c r="J427" s="178"/>
      <c r="K427" s="178"/>
      <c r="L427" s="178"/>
      <c r="M427" s="178"/>
      <c r="N427" s="160" t="str">
        <f t="shared" si="33"/>
        <v/>
      </c>
      <c r="O427" s="21"/>
      <c r="P427" s="160" t="str">
        <f t="shared" si="34"/>
        <v/>
      </c>
      <c r="Q427" s="160">
        <f t="shared" si="35"/>
        <v>0</v>
      </c>
      <c r="R427" s="160" t="str">
        <f t="shared" si="36"/>
        <v/>
      </c>
      <c r="S427" s="160" t="str">
        <f t="shared" si="37"/>
        <v/>
      </c>
      <c r="T427" s="50" t="str">
        <f>IF($F427="","",IF(ISERROR(VLOOKUP(F427,PROVEEDORES!$D$8:$I$507,5,0)),1,VLOOKUP($F427,PROVEEDORES!$D$8:$I$507,5,0)))</f>
        <v/>
      </c>
    </row>
    <row r="428" spans="3:20" ht="17.45" customHeight="1" x14ac:dyDescent="0.25">
      <c r="C428" s="188"/>
      <c r="D428" s="189"/>
      <c r="E428" s="178"/>
      <c r="F428" s="178"/>
      <c r="G428" s="190">
        <f>DATOS!$E$13</f>
        <v>1</v>
      </c>
      <c r="H428" s="178"/>
      <c r="I428" s="191"/>
      <c r="J428" s="178"/>
      <c r="K428" s="178"/>
      <c r="L428" s="178"/>
      <c r="M428" s="178"/>
      <c r="N428" s="160" t="str">
        <f t="shared" si="33"/>
        <v/>
      </c>
      <c r="O428" s="21"/>
      <c r="P428" s="160" t="str">
        <f t="shared" si="34"/>
        <v/>
      </c>
      <c r="Q428" s="160">
        <f t="shared" si="35"/>
        <v>0</v>
      </c>
      <c r="R428" s="160" t="str">
        <f t="shared" si="36"/>
        <v/>
      </c>
      <c r="S428" s="160" t="str">
        <f t="shared" si="37"/>
        <v/>
      </c>
      <c r="T428" s="50" t="str">
        <f>IF($F428="","",IF(ISERROR(VLOOKUP(F428,PROVEEDORES!$D$8:$I$507,5,0)),1,VLOOKUP($F428,PROVEEDORES!$D$8:$I$507,5,0)))</f>
        <v/>
      </c>
    </row>
    <row r="429" spans="3:20" ht="17.45" customHeight="1" x14ac:dyDescent="0.25">
      <c r="C429" s="188"/>
      <c r="D429" s="189"/>
      <c r="E429" s="178"/>
      <c r="F429" s="178"/>
      <c r="G429" s="190">
        <f>DATOS!$E$13</f>
        <v>1</v>
      </c>
      <c r="H429" s="178"/>
      <c r="I429" s="191"/>
      <c r="J429" s="178"/>
      <c r="K429" s="178"/>
      <c r="L429" s="178"/>
      <c r="M429" s="178"/>
      <c r="N429" s="160" t="str">
        <f t="shared" si="33"/>
        <v/>
      </c>
      <c r="O429" s="21"/>
      <c r="P429" s="160" t="str">
        <f t="shared" si="34"/>
        <v/>
      </c>
      <c r="Q429" s="160">
        <f t="shared" si="35"/>
        <v>0</v>
      </c>
      <c r="R429" s="160" t="str">
        <f t="shared" si="36"/>
        <v/>
      </c>
      <c r="S429" s="160" t="str">
        <f t="shared" si="37"/>
        <v/>
      </c>
      <c r="T429" s="50" t="str">
        <f>IF($F429="","",IF(ISERROR(VLOOKUP(F429,PROVEEDORES!$D$8:$I$507,5,0)),1,VLOOKUP($F429,PROVEEDORES!$D$8:$I$507,5,0)))</f>
        <v/>
      </c>
    </row>
    <row r="430" spans="3:20" ht="17.45" customHeight="1" x14ac:dyDescent="0.25">
      <c r="C430" s="188"/>
      <c r="D430" s="189"/>
      <c r="E430" s="178"/>
      <c r="F430" s="178"/>
      <c r="G430" s="190">
        <f>DATOS!$E$13</f>
        <v>1</v>
      </c>
      <c r="H430" s="178"/>
      <c r="I430" s="191"/>
      <c r="J430" s="178"/>
      <c r="K430" s="178"/>
      <c r="L430" s="178"/>
      <c r="M430" s="178"/>
      <c r="N430" s="160" t="str">
        <f t="shared" si="33"/>
        <v/>
      </c>
      <c r="O430" s="21"/>
      <c r="P430" s="160" t="str">
        <f t="shared" si="34"/>
        <v/>
      </c>
      <c r="Q430" s="160">
        <f t="shared" si="35"/>
        <v>0</v>
      </c>
      <c r="R430" s="160" t="str">
        <f t="shared" si="36"/>
        <v/>
      </c>
      <c r="S430" s="160" t="str">
        <f t="shared" si="37"/>
        <v/>
      </c>
      <c r="T430" s="50" t="str">
        <f>IF($F430="","",IF(ISERROR(VLOOKUP(F430,PROVEEDORES!$D$8:$I$507,5,0)),1,VLOOKUP($F430,PROVEEDORES!$D$8:$I$507,5,0)))</f>
        <v/>
      </c>
    </row>
    <row r="431" spans="3:20" ht="17.45" customHeight="1" x14ac:dyDescent="0.25">
      <c r="C431" s="188"/>
      <c r="D431" s="189"/>
      <c r="E431" s="178"/>
      <c r="F431" s="178"/>
      <c r="G431" s="190">
        <f>DATOS!$E$13</f>
        <v>1</v>
      </c>
      <c r="H431" s="178"/>
      <c r="I431" s="191"/>
      <c r="J431" s="178"/>
      <c r="K431" s="178"/>
      <c r="L431" s="178"/>
      <c r="M431" s="178"/>
      <c r="N431" s="160" t="str">
        <f t="shared" si="33"/>
        <v/>
      </c>
      <c r="O431" s="21"/>
      <c r="P431" s="160" t="str">
        <f t="shared" si="34"/>
        <v/>
      </c>
      <c r="Q431" s="160">
        <f t="shared" si="35"/>
        <v>0</v>
      </c>
      <c r="R431" s="160" t="str">
        <f t="shared" si="36"/>
        <v/>
      </c>
      <c r="S431" s="160" t="str">
        <f t="shared" si="37"/>
        <v/>
      </c>
      <c r="T431" s="50" t="str">
        <f>IF($F431="","",IF(ISERROR(VLOOKUP(F431,PROVEEDORES!$D$8:$I$507,5,0)),1,VLOOKUP($F431,PROVEEDORES!$D$8:$I$507,5,0)))</f>
        <v/>
      </c>
    </row>
    <row r="432" spans="3:20" ht="17.45" customHeight="1" x14ac:dyDescent="0.25">
      <c r="C432" s="188"/>
      <c r="D432" s="189"/>
      <c r="E432" s="178"/>
      <c r="F432" s="178"/>
      <c r="G432" s="190">
        <f>DATOS!$E$13</f>
        <v>1</v>
      </c>
      <c r="H432" s="178"/>
      <c r="I432" s="191"/>
      <c r="J432" s="178"/>
      <c r="K432" s="178"/>
      <c r="L432" s="178"/>
      <c r="M432" s="178"/>
      <c r="N432" s="160" t="str">
        <f t="shared" si="33"/>
        <v/>
      </c>
      <c r="O432" s="21"/>
      <c r="P432" s="160" t="str">
        <f t="shared" si="34"/>
        <v/>
      </c>
      <c r="Q432" s="160">
        <f t="shared" si="35"/>
        <v>0</v>
      </c>
      <c r="R432" s="160" t="str">
        <f t="shared" si="36"/>
        <v/>
      </c>
      <c r="S432" s="160" t="str">
        <f t="shared" si="37"/>
        <v/>
      </c>
      <c r="T432" s="50" t="str">
        <f>IF($F432="","",IF(ISERROR(VLOOKUP(F432,PROVEEDORES!$D$8:$I$507,5,0)),1,VLOOKUP($F432,PROVEEDORES!$D$8:$I$507,5,0)))</f>
        <v/>
      </c>
    </row>
    <row r="433" spans="3:20" ht="17.45" customHeight="1" x14ac:dyDescent="0.25">
      <c r="C433" s="188"/>
      <c r="D433" s="189"/>
      <c r="E433" s="178"/>
      <c r="F433" s="178"/>
      <c r="G433" s="190">
        <f>DATOS!$E$13</f>
        <v>1</v>
      </c>
      <c r="H433" s="178"/>
      <c r="I433" s="191"/>
      <c r="J433" s="178"/>
      <c r="K433" s="178"/>
      <c r="L433" s="178"/>
      <c r="M433" s="178"/>
      <c r="N433" s="160" t="str">
        <f t="shared" si="33"/>
        <v/>
      </c>
      <c r="O433" s="21"/>
      <c r="P433" s="160" t="str">
        <f t="shared" si="34"/>
        <v/>
      </c>
      <c r="Q433" s="160">
        <f t="shared" si="35"/>
        <v>0</v>
      </c>
      <c r="R433" s="160" t="str">
        <f t="shared" si="36"/>
        <v/>
      </c>
      <c r="S433" s="160" t="str">
        <f t="shared" si="37"/>
        <v/>
      </c>
      <c r="T433" s="50" t="str">
        <f>IF($F433="","",IF(ISERROR(VLOOKUP(F433,PROVEEDORES!$D$8:$I$507,5,0)),1,VLOOKUP($F433,PROVEEDORES!$D$8:$I$507,5,0)))</f>
        <v/>
      </c>
    </row>
    <row r="434" spans="3:20" ht="17.45" customHeight="1" x14ac:dyDescent="0.25">
      <c r="C434" s="188"/>
      <c r="D434" s="189"/>
      <c r="E434" s="178"/>
      <c r="F434" s="178"/>
      <c r="G434" s="190">
        <f>DATOS!$E$13</f>
        <v>1</v>
      </c>
      <c r="H434" s="178"/>
      <c r="I434" s="191"/>
      <c r="J434" s="178"/>
      <c r="K434" s="178"/>
      <c r="L434" s="178"/>
      <c r="M434" s="178"/>
      <c r="N434" s="160" t="str">
        <f t="shared" si="33"/>
        <v/>
      </c>
      <c r="O434" s="21"/>
      <c r="P434" s="160" t="str">
        <f t="shared" si="34"/>
        <v/>
      </c>
      <c r="Q434" s="160">
        <f t="shared" si="35"/>
        <v>0</v>
      </c>
      <c r="R434" s="160" t="str">
        <f t="shared" si="36"/>
        <v/>
      </c>
      <c r="S434" s="160" t="str">
        <f t="shared" si="37"/>
        <v/>
      </c>
      <c r="T434" s="50" t="str">
        <f>IF($F434="","",IF(ISERROR(VLOOKUP(F434,PROVEEDORES!$D$8:$I$507,5,0)),1,VLOOKUP($F434,PROVEEDORES!$D$8:$I$507,5,0)))</f>
        <v/>
      </c>
    </row>
    <row r="435" spans="3:20" ht="17.45" customHeight="1" x14ac:dyDescent="0.25">
      <c r="C435" s="188"/>
      <c r="D435" s="189"/>
      <c r="E435" s="178"/>
      <c r="F435" s="178"/>
      <c r="G435" s="190">
        <f>DATOS!$E$13</f>
        <v>1</v>
      </c>
      <c r="H435" s="178"/>
      <c r="I435" s="191"/>
      <c r="J435" s="178"/>
      <c r="K435" s="178"/>
      <c r="L435" s="178"/>
      <c r="M435" s="178"/>
      <c r="N435" s="160" t="str">
        <f t="shared" si="33"/>
        <v/>
      </c>
      <c r="O435" s="21"/>
      <c r="P435" s="160" t="str">
        <f t="shared" si="34"/>
        <v/>
      </c>
      <c r="Q435" s="160">
        <f t="shared" si="35"/>
        <v>0</v>
      </c>
      <c r="R435" s="160" t="str">
        <f t="shared" si="36"/>
        <v/>
      </c>
      <c r="S435" s="160" t="str">
        <f t="shared" si="37"/>
        <v/>
      </c>
      <c r="T435" s="50" t="str">
        <f>IF($F435="","",IF(ISERROR(VLOOKUP(F435,PROVEEDORES!$D$8:$I$507,5,0)),1,VLOOKUP($F435,PROVEEDORES!$D$8:$I$507,5,0)))</f>
        <v/>
      </c>
    </row>
    <row r="436" spans="3:20" ht="17.45" customHeight="1" x14ac:dyDescent="0.25">
      <c r="C436" s="188"/>
      <c r="D436" s="189"/>
      <c r="E436" s="178"/>
      <c r="F436" s="178"/>
      <c r="G436" s="190">
        <f>DATOS!$E$13</f>
        <v>1</v>
      </c>
      <c r="H436" s="178"/>
      <c r="I436" s="191"/>
      <c r="J436" s="178"/>
      <c r="K436" s="178"/>
      <c r="L436" s="178"/>
      <c r="M436" s="178"/>
      <c r="N436" s="160" t="str">
        <f t="shared" si="33"/>
        <v/>
      </c>
      <c r="O436" s="21"/>
      <c r="P436" s="160" t="str">
        <f t="shared" si="34"/>
        <v/>
      </c>
      <c r="Q436" s="160">
        <f t="shared" si="35"/>
        <v>0</v>
      </c>
      <c r="R436" s="160" t="str">
        <f t="shared" si="36"/>
        <v/>
      </c>
      <c r="S436" s="160" t="str">
        <f t="shared" si="37"/>
        <v/>
      </c>
      <c r="T436" s="50" t="str">
        <f>IF($F436="","",IF(ISERROR(VLOOKUP(F436,PROVEEDORES!$D$8:$I$507,5,0)),1,VLOOKUP($F436,PROVEEDORES!$D$8:$I$507,5,0)))</f>
        <v/>
      </c>
    </row>
    <row r="437" spans="3:20" ht="17.45" customHeight="1" x14ac:dyDescent="0.25">
      <c r="C437" s="188"/>
      <c r="D437" s="189"/>
      <c r="E437" s="178"/>
      <c r="F437" s="178"/>
      <c r="G437" s="190">
        <f>DATOS!$E$13</f>
        <v>1</v>
      </c>
      <c r="H437" s="178"/>
      <c r="I437" s="191"/>
      <c r="J437" s="178"/>
      <c r="K437" s="178"/>
      <c r="L437" s="178"/>
      <c r="M437" s="178"/>
      <c r="N437" s="160" t="str">
        <f t="shared" si="33"/>
        <v/>
      </c>
      <c r="O437" s="21"/>
      <c r="P437" s="160" t="str">
        <f t="shared" si="34"/>
        <v/>
      </c>
      <c r="Q437" s="160">
        <f t="shared" si="35"/>
        <v>0</v>
      </c>
      <c r="R437" s="160" t="str">
        <f t="shared" si="36"/>
        <v/>
      </c>
      <c r="S437" s="160" t="str">
        <f t="shared" si="37"/>
        <v/>
      </c>
      <c r="T437" s="50" t="str">
        <f>IF($F437="","",IF(ISERROR(VLOOKUP(F437,PROVEEDORES!$D$8:$I$507,5,0)),1,VLOOKUP($F437,PROVEEDORES!$D$8:$I$507,5,0)))</f>
        <v/>
      </c>
    </row>
    <row r="438" spans="3:20" ht="17.45" customHeight="1" x14ac:dyDescent="0.25">
      <c r="C438" s="188"/>
      <c r="D438" s="189"/>
      <c r="E438" s="178"/>
      <c r="F438" s="178"/>
      <c r="G438" s="190">
        <f>DATOS!$E$13</f>
        <v>1</v>
      </c>
      <c r="H438" s="178"/>
      <c r="I438" s="191"/>
      <c r="J438" s="178"/>
      <c r="K438" s="178"/>
      <c r="L438" s="178"/>
      <c r="M438" s="178"/>
      <c r="N438" s="160" t="str">
        <f t="shared" si="33"/>
        <v/>
      </c>
      <c r="O438" s="21"/>
      <c r="P438" s="160" t="str">
        <f t="shared" si="34"/>
        <v/>
      </c>
      <c r="Q438" s="160">
        <f t="shared" si="35"/>
        <v>0</v>
      </c>
      <c r="R438" s="160" t="str">
        <f t="shared" si="36"/>
        <v/>
      </c>
      <c r="S438" s="160" t="str">
        <f t="shared" si="37"/>
        <v/>
      </c>
      <c r="T438" s="50" t="str">
        <f>IF($F438="","",IF(ISERROR(VLOOKUP(F438,PROVEEDORES!$D$8:$I$507,5,0)),1,VLOOKUP($F438,PROVEEDORES!$D$8:$I$507,5,0)))</f>
        <v/>
      </c>
    </row>
    <row r="439" spans="3:20" ht="17.45" customHeight="1" x14ac:dyDescent="0.25">
      <c r="C439" s="188"/>
      <c r="D439" s="189"/>
      <c r="E439" s="178"/>
      <c r="F439" s="178"/>
      <c r="G439" s="190">
        <f>DATOS!$E$13</f>
        <v>1</v>
      </c>
      <c r="H439" s="178"/>
      <c r="I439" s="191"/>
      <c r="J439" s="178"/>
      <c r="K439" s="178"/>
      <c r="L439" s="178"/>
      <c r="M439" s="178"/>
      <c r="N439" s="160" t="str">
        <f t="shared" si="33"/>
        <v/>
      </c>
      <c r="O439" s="21"/>
      <c r="P439" s="160" t="str">
        <f t="shared" si="34"/>
        <v/>
      </c>
      <c r="Q439" s="160">
        <f t="shared" si="35"/>
        <v>0</v>
      </c>
      <c r="R439" s="160" t="str">
        <f t="shared" si="36"/>
        <v/>
      </c>
      <c r="S439" s="160" t="str">
        <f t="shared" si="37"/>
        <v/>
      </c>
      <c r="T439" s="50" t="str">
        <f>IF($F439="","",IF(ISERROR(VLOOKUP(F439,PROVEEDORES!$D$8:$I$507,5,0)),1,VLOOKUP($F439,PROVEEDORES!$D$8:$I$507,5,0)))</f>
        <v/>
      </c>
    </row>
    <row r="440" spans="3:20" ht="17.45" customHeight="1" x14ac:dyDescent="0.25">
      <c r="C440" s="188"/>
      <c r="D440" s="189"/>
      <c r="E440" s="178"/>
      <c r="F440" s="178"/>
      <c r="G440" s="190">
        <f>DATOS!$E$13</f>
        <v>1</v>
      </c>
      <c r="H440" s="178"/>
      <c r="I440" s="191"/>
      <c r="J440" s="178"/>
      <c r="K440" s="178"/>
      <c r="L440" s="178"/>
      <c r="M440" s="178"/>
      <c r="N440" s="160" t="str">
        <f t="shared" si="33"/>
        <v/>
      </c>
      <c r="O440" s="21"/>
      <c r="P440" s="160" t="str">
        <f t="shared" si="34"/>
        <v/>
      </c>
      <c r="Q440" s="160">
        <f t="shared" si="35"/>
        <v>0</v>
      </c>
      <c r="R440" s="160" t="str">
        <f t="shared" si="36"/>
        <v/>
      </c>
      <c r="S440" s="160" t="str">
        <f t="shared" si="37"/>
        <v/>
      </c>
      <c r="T440" s="50" t="str">
        <f>IF($F440="","",IF(ISERROR(VLOOKUP(F440,PROVEEDORES!$D$8:$I$507,5,0)),1,VLOOKUP($F440,PROVEEDORES!$D$8:$I$507,5,0)))</f>
        <v/>
      </c>
    </row>
    <row r="441" spans="3:20" ht="17.45" customHeight="1" x14ac:dyDescent="0.25">
      <c r="C441" s="188"/>
      <c r="D441" s="189"/>
      <c r="E441" s="178"/>
      <c r="F441" s="178"/>
      <c r="G441" s="190">
        <f>DATOS!$E$13</f>
        <v>1</v>
      </c>
      <c r="H441" s="178"/>
      <c r="I441" s="191"/>
      <c r="J441" s="178"/>
      <c r="K441" s="178"/>
      <c r="L441" s="178"/>
      <c r="M441" s="178"/>
      <c r="N441" s="160" t="str">
        <f t="shared" si="33"/>
        <v/>
      </c>
      <c r="O441" s="21"/>
      <c r="P441" s="160" t="str">
        <f t="shared" si="34"/>
        <v/>
      </c>
      <c r="Q441" s="160">
        <f t="shared" si="35"/>
        <v>0</v>
      </c>
      <c r="R441" s="160" t="str">
        <f t="shared" si="36"/>
        <v/>
      </c>
      <c r="S441" s="160" t="str">
        <f t="shared" si="37"/>
        <v/>
      </c>
      <c r="T441" s="50" t="str">
        <f>IF($F441="","",IF(ISERROR(VLOOKUP(F441,PROVEEDORES!$D$8:$I$507,5,0)),1,VLOOKUP($F441,PROVEEDORES!$D$8:$I$507,5,0)))</f>
        <v/>
      </c>
    </row>
    <row r="442" spans="3:20" ht="17.45" customHeight="1" x14ac:dyDescent="0.25">
      <c r="C442" s="188"/>
      <c r="D442" s="189"/>
      <c r="E442" s="178"/>
      <c r="F442" s="178"/>
      <c r="G442" s="190">
        <f>DATOS!$E$13</f>
        <v>1</v>
      </c>
      <c r="H442" s="178"/>
      <c r="I442" s="191"/>
      <c r="J442" s="178"/>
      <c r="K442" s="178"/>
      <c r="L442" s="178"/>
      <c r="M442" s="178"/>
      <c r="N442" s="160" t="str">
        <f t="shared" si="33"/>
        <v/>
      </c>
      <c r="O442" s="21"/>
      <c r="P442" s="160" t="str">
        <f t="shared" si="34"/>
        <v/>
      </c>
      <c r="Q442" s="160">
        <f t="shared" si="35"/>
        <v>0</v>
      </c>
      <c r="R442" s="160" t="str">
        <f t="shared" si="36"/>
        <v/>
      </c>
      <c r="S442" s="160" t="str">
        <f t="shared" si="37"/>
        <v/>
      </c>
      <c r="T442" s="50" t="str">
        <f>IF($F442="","",IF(ISERROR(VLOOKUP(F442,PROVEEDORES!$D$8:$I$507,5,0)),1,VLOOKUP($F442,PROVEEDORES!$D$8:$I$507,5,0)))</f>
        <v/>
      </c>
    </row>
    <row r="443" spans="3:20" ht="17.45" customHeight="1" x14ac:dyDescent="0.25">
      <c r="C443" s="188"/>
      <c r="D443" s="189"/>
      <c r="E443" s="178"/>
      <c r="F443" s="178"/>
      <c r="G443" s="190">
        <f>DATOS!$E$13</f>
        <v>1</v>
      </c>
      <c r="H443" s="178"/>
      <c r="I443" s="191"/>
      <c r="J443" s="178"/>
      <c r="K443" s="178"/>
      <c r="L443" s="178"/>
      <c r="M443" s="178"/>
      <c r="N443" s="160" t="str">
        <f t="shared" si="33"/>
        <v/>
      </c>
      <c r="O443" s="21"/>
      <c r="P443" s="160" t="str">
        <f t="shared" si="34"/>
        <v/>
      </c>
      <c r="Q443" s="160">
        <f t="shared" si="35"/>
        <v>0</v>
      </c>
      <c r="R443" s="160" t="str">
        <f t="shared" si="36"/>
        <v/>
      </c>
      <c r="S443" s="160" t="str">
        <f t="shared" si="37"/>
        <v/>
      </c>
      <c r="T443" s="50" t="str">
        <f>IF($F443="","",IF(ISERROR(VLOOKUP(F443,PROVEEDORES!$D$8:$I$507,5,0)),1,VLOOKUP($F443,PROVEEDORES!$D$8:$I$507,5,0)))</f>
        <v/>
      </c>
    </row>
    <row r="444" spans="3:20" ht="17.45" customHeight="1" x14ac:dyDescent="0.25">
      <c r="C444" s="188"/>
      <c r="D444" s="189"/>
      <c r="E444" s="178"/>
      <c r="F444" s="178"/>
      <c r="G444" s="190">
        <f>DATOS!$E$13</f>
        <v>1</v>
      </c>
      <c r="H444" s="178"/>
      <c r="I444" s="191"/>
      <c r="J444" s="178"/>
      <c r="K444" s="178"/>
      <c r="L444" s="178"/>
      <c r="M444" s="178"/>
      <c r="N444" s="160" t="str">
        <f t="shared" si="33"/>
        <v/>
      </c>
      <c r="O444" s="21"/>
      <c r="P444" s="160" t="str">
        <f t="shared" si="34"/>
        <v/>
      </c>
      <c r="Q444" s="160">
        <f t="shared" si="35"/>
        <v>0</v>
      </c>
      <c r="R444" s="160" t="str">
        <f t="shared" si="36"/>
        <v/>
      </c>
      <c r="S444" s="160" t="str">
        <f t="shared" si="37"/>
        <v/>
      </c>
      <c r="T444" s="50" t="str">
        <f>IF($F444="","",IF(ISERROR(VLOOKUP(F444,PROVEEDORES!$D$8:$I$507,5,0)),1,VLOOKUP($F444,PROVEEDORES!$D$8:$I$507,5,0)))</f>
        <v/>
      </c>
    </row>
    <row r="445" spans="3:20" ht="17.45" customHeight="1" x14ac:dyDescent="0.25">
      <c r="C445" s="188"/>
      <c r="D445" s="189"/>
      <c r="E445" s="178"/>
      <c r="F445" s="178"/>
      <c r="G445" s="190">
        <f>DATOS!$E$13</f>
        <v>1</v>
      </c>
      <c r="H445" s="178"/>
      <c r="I445" s="191"/>
      <c r="J445" s="178"/>
      <c r="K445" s="178"/>
      <c r="L445" s="178"/>
      <c r="M445" s="178"/>
      <c r="N445" s="160" t="str">
        <f t="shared" si="33"/>
        <v/>
      </c>
      <c r="O445" s="21"/>
      <c r="P445" s="160" t="str">
        <f t="shared" si="34"/>
        <v/>
      </c>
      <c r="Q445" s="160">
        <f t="shared" si="35"/>
        <v>0</v>
      </c>
      <c r="R445" s="160" t="str">
        <f t="shared" si="36"/>
        <v/>
      </c>
      <c r="S445" s="160" t="str">
        <f t="shared" si="37"/>
        <v/>
      </c>
      <c r="T445" s="50" t="str">
        <f>IF($F445="","",IF(ISERROR(VLOOKUP(F445,PROVEEDORES!$D$8:$I$507,5,0)),1,VLOOKUP($F445,PROVEEDORES!$D$8:$I$507,5,0)))</f>
        <v/>
      </c>
    </row>
    <row r="446" spans="3:20" ht="17.45" customHeight="1" x14ac:dyDescent="0.25">
      <c r="C446" s="188"/>
      <c r="D446" s="189"/>
      <c r="E446" s="178"/>
      <c r="F446" s="178"/>
      <c r="G446" s="190">
        <f>DATOS!$E$13</f>
        <v>1</v>
      </c>
      <c r="H446" s="178"/>
      <c r="I446" s="191"/>
      <c r="J446" s="178"/>
      <c r="K446" s="178"/>
      <c r="L446" s="178"/>
      <c r="M446" s="178"/>
      <c r="N446" s="160" t="str">
        <f t="shared" si="33"/>
        <v/>
      </c>
      <c r="O446" s="21"/>
      <c r="P446" s="160" t="str">
        <f t="shared" si="34"/>
        <v/>
      </c>
      <c r="Q446" s="160">
        <f t="shared" si="35"/>
        <v>0</v>
      </c>
      <c r="R446" s="160" t="str">
        <f t="shared" si="36"/>
        <v/>
      </c>
      <c r="S446" s="160" t="str">
        <f t="shared" si="37"/>
        <v/>
      </c>
      <c r="T446" s="50" t="str">
        <f>IF($F446="","",IF(ISERROR(VLOOKUP(F446,PROVEEDORES!$D$8:$I$507,5,0)),1,VLOOKUP($F446,PROVEEDORES!$D$8:$I$507,5,0)))</f>
        <v/>
      </c>
    </row>
    <row r="447" spans="3:20" ht="17.45" customHeight="1" x14ac:dyDescent="0.25">
      <c r="C447" s="188"/>
      <c r="D447" s="189"/>
      <c r="E447" s="178"/>
      <c r="F447" s="178"/>
      <c r="G447" s="190">
        <f>DATOS!$E$13</f>
        <v>1</v>
      </c>
      <c r="H447" s="178"/>
      <c r="I447" s="191"/>
      <c r="J447" s="178"/>
      <c r="K447" s="178"/>
      <c r="L447" s="178"/>
      <c r="M447" s="178"/>
      <c r="N447" s="160" t="str">
        <f t="shared" si="33"/>
        <v/>
      </c>
      <c r="O447" s="21"/>
      <c r="P447" s="160" t="str">
        <f t="shared" si="34"/>
        <v/>
      </c>
      <c r="Q447" s="160">
        <f t="shared" si="35"/>
        <v>0</v>
      </c>
      <c r="R447" s="160" t="str">
        <f t="shared" si="36"/>
        <v/>
      </c>
      <c r="S447" s="160" t="str">
        <f t="shared" si="37"/>
        <v/>
      </c>
      <c r="T447" s="50" t="str">
        <f>IF($F447="","",IF(ISERROR(VLOOKUP(F447,PROVEEDORES!$D$8:$I$507,5,0)),1,VLOOKUP($F447,PROVEEDORES!$D$8:$I$507,5,0)))</f>
        <v/>
      </c>
    </row>
    <row r="448" spans="3:20" ht="17.45" customHeight="1" x14ac:dyDescent="0.25">
      <c r="C448" s="188"/>
      <c r="D448" s="189"/>
      <c r="E448" s="178"/>
      <c r="F448" s="178"/>
      <c r="G448" s="190">
        <f>DATOS!$E$13</f>
        <v>1</v>
      </c>
      <c r="H448" s="178"/>
      <c r="I448" s="191"/>
      <c r="J448" s="178"/>
      <c r="K448" s="178"/>
      <c r="L448" s="178"/>
      <c r="M448" s="178"/>
      <c r="N448" s="160" t="str">
        <f t="shared" si="33"/>
        <v/>
      </c>
      <c r="O448" s="21"/>
      <c r="P448" s="160" t="str">
        <f t="shared" si="34"/>
        <v/>
      </c>
      <c r="Q448" s="160">
        <f t="shared" si="35"/>
        <v>0</v>
      </c>
      <c r="R448" s="160" t="str">
        <f t="shared" si="36"/>
        <v/>
      </c>
      <c r="S448" s="160" t="str">
        <f t="shared" si="37"/>
        <v/>
      </c>
      <c r="T448" s="50" t="str">
        <f>IF($F448="","",IF(ISERROR(VLOOKUP(F448,PROVEEDORES!$D$8:$I$507,5,0)),1,VLOOKUP($F448,PROVEEDORES!$D$8:$I$507,5,0)))</f>
        <v/>
      </c>
    </row>
    <row r="449" spans="3:20" ht="17.45" customHeight="1" x14ac:dyDescent="0.25">
      <c r="C449" s="188"/>
      <c r="D449" s="189"/>
      <c r="E449" s="178"/>
      <c r="F449" s="178"/>
      <c r="G449" s="190">
        <f>DATOS!$E$13</f>
        <v>1</v>
      </c>
      <c r="H449" s="178"/>
      <c r="I449" s="191"/>
      <c r="J449" s="178"/>
      <c r="K449" s="178"/>
      <c r="L449" s="178"/>
      <c r="M449" s="178"/>
      <c r="N449" s="160" t="str">
        <f t="shared" si="33"/>
        <v/>
      </c>
      <c r="O449" s="21"/>
      <c r="P449" s="160" t="str">
        <f t="shared" si="34"/>
        <v/>
      </c>
      <c r="Q449" s="160">
        <f t="shared" si="35"/>
        <v>0</v>
      </c>
      <c r="R449" s="160" t="str">
        <f t="shared" si="36"/>
        <v/>
      </c>
      <c r="S449" s="160" t="str">
        <f t="shared" si="37"/>
        <v/>
      </c>
      <c r="T449" s="50" t="str">
        <f>IF($F449="","",IF(ISERROR(VLOOKUP(F449,PROVEEDORES!$D$8:$I$507,5,0)),1,VLOOKUP($F449,PROVEEDORES!$D$8:$I$507,5,0)))</f>
        <v/>
      </c>
    </row>
    <row r="450" spans="3:20" ht="17.45" customHeight="1" x14ac:dyDescent="0.25">
      <c r="C450" s="188"/>
      <c r="D450" s="189"/>
      <c r="E450" s="178"/>
      <c r="F450" s="178"/>
      <c r="G450" s="190">
        <f>DATOS!$E$13</f>
        <v>1</v>
      </c>
      <c r="H450" s="178"/>
      <c r="I450" s="191"/>
      <c r="J450" s="178"/>
      <c r="K450" s="178"/>
      <c r="L450" s="178"/>
      <c r="M450" s="178"/>
      <c r="N450" s="160" t="str">
        <f t="shared" si="33"/>
        <v/>
      </c>
      <c r="O450" s="21"/>
      <c r="P450" s="160" t="str">
        <f t="shared" si="34"/>
        <v/>
      </c>
      <c r="Q450" s="160">
        <f t="shared" si="35"/>
        <v>0</v>
      </c>
      <c r="R450" s="160" t="str">
        <f t="shared" si="36"/>
        <v/>
      </c>
      <c r="S450" s="160" t="str">
        <f t="shared" si="37"/>
        <v/>
      </c>
      <c r="T450" s="50" t="str">
        <f>IF($F450="","",IF(ISERROR(VLOOKUP(F450,PROVEEDORES!$D$8:$I$507,5,0)),1,VLOOKUP($F450,PROVEEDORES!$D$8:$I$507,5,0)))</f>
        <v/>
      </c>
    </row>
    <row r="451" spans="3:20" ht="17.45" customHeight="1" x14ac:dyDescent="0.25">
      <c r="C451" s="188"/>
      <c r="D451" s="189"/>
      <c r="E451" s="178"/>
      <c r="F451" s="178"/>
      <c r="G451" s="190">
        <f>DATOS!$E$13</f>
        <v>1</v>
      </c>
      <c r="H451" s="178"/>
      <c r="I451" s="191"/>
      <c r="J451" s="178"/>
      <c r="K451" s="178"/>
      <c r="L451" s="178"/>
      <c r="M451" s="178"/>
      <c r="N451" s="160" t="str">
        <f t="shared" si="33"/>
        <v/>
      </c>
      <c r="O451" s="21"/>
      <c r="P451" s="160" t="str">
        <f t="shared" si="34"/>
        <v/>
      </c>
      <c r="Q451" s="160">
        <f t="shared" si="35"/>
        <v>0</v>
      </c>
      <c r="R451" s="160" t="str">
        <f t="shared" si="36"/>
        <v/>
      </c>
      <c r="S451" s="160" t="str">
        <f t="shared" si="37"/>
        <v/>
      </c>
      <c r="T451" s="50" t="str">
        <f>IF($F451="","",IF(ISERROR(VLOOKUP(F451,PROVEEDORES!$D$8:$I$507,5,0)),1,VLOOKUP($F451,PROVEEDORES!$D$8:$I$507,5,0)))</f>
        <v/>
      </c>
    </row>
    <row r="452" spans="3:20" ht="17.45" customHeight="1" x14ac:dyDescent="0.25">
      <c r="C452" s="188"/>
      <c r="D452" s="189"/>
      <c r="E452" s="178"/>
      <c r="F452" s="178"/>
      <c r="G452" s="190">
        <f>DATOS!$E$13</f>
        <v>1</v>
      </c>
      <c r="H452" s="178"/>
      <c r="I452" s="191"/>
      <c r="J452" s="178"/>
      <c r="K452" s="178"/>
      <c r="L452" s="178"/>
      <c r="M452" s="178"/>
      <c r="N452" s="160" t="str">
        <f t="shared" si="33"/>
        <v/>
      </c>
      <c r="O452" s="21"/>
      <c r="P452" s="160" t="str">
        <f t="shared" si="34"/>
        <v/>
      </c>
      <c r="Q452" s="160">
        <f t="shared" si="35"/>
        <v>0</v>
      </c>
      <c r="R452" s="160" t="str">
        <f t="shared" si="36"/>
        <v/>
      </c>
      <c r="S452" s="160" t="str">
        <f t="shared" si="37"/>
        <v/>
      </c>
      <c r="T452" s="50" t="str">
        <f>IF($F452="","",IF(ISERROR(VLOOKUP(F452,PROVEEDORES!$D$8:$I$507,5,0)),1,VLOOKUP($F452,PROVEEDORES!$D$8:$I$507,5,0)))</f>
        <v/>
      </c>
    </row>
    <row r="453" spans="3:20" ht="17.45" customHeight="1" x14ac:dyDescent="0.25">
      <c r="C453" s="188"/>
      <c r="D453" s="189"/>
      <c r="E453" s="178"/>
      <c r="F453" s="178"/>
      <c r="G453" s="190">
        <f>DATOS!$E$13</f>
        <v>1</v>
      </c>
      <c r="H453" s="178"/>
      <c r="I453" s="191"/>
      <c r="J453" s="178"/>
      <c r="K453" s="178"/>
      <c r="L453" s="178"/>
      <c r="M453" s="178"/>
      <c r="N453" s="160" t="str">
        <f t="shared" si="33"/>
        <v/>
      </c>
      <c r="O453" s="21"/>
      <c r="P453" s="160" t="str">
        <f t="shared" si="34"/>
        <v/>
      </c>
      <c r="Q453" s="160">
        <f t="shared" si="35"/>
        <v>0</v>
      </c>
      <c r="R453" s="160" t="str">
        <f t="shared" si="36"/>
        <v/>
      </c>
      <c r="S453" s="160" t="str">
        <f t="shared" si="37"/>
        <v/>
      </c>
      <c r="T453" s="50" t="str">
        <f>IF($F453="","",IF(ISERROR(VLOOKUP(F453,PROVEEDORES!$D$8:$I$507,5,0)),1,VLOOKUP($F453,PROVEEDORES!$D$8:$I$507,5,0)))</f>
        <v/>
      </c>
    </row>
    <row r="454" spans="3:20" ht="17.45" customHeight="1" x14ac:dyDescent="0.25">
      <c r="C454" s="188"/>
      <c r="D454" s="189"/>
      <c r="E454" s="178"/>
      <c r="F454" s="178"/>
      <c r="G454" s="190">
        <f>DATOS!$E$13</f>
        <v>1</v>
      </c>
      <c r="H454" s="178"/>
      <c r="I454" s="191"/>
      <c r="J454" s="178"/>
      <c r="K454" s="178"/>
      <c r="L454" s="178"/>
      <c r="M454" s="178"/>
      <c r="N454" s="160" t="str">
        <f t="shared" si="33"/>
        <v/>
      </c>
      <c r="O454" s="21"/>
      <c r="P454" s="160" t="str">
        <f t="shared" si="34"/>
        <v/>
      </c>
      <c r="Q454" s="160">
        <f t="shared" si="35"/>
        <v>0</v>
      </c>
      <c r="R454" s="160" t="str">
        <f t="shared" si="36"/>
        <v/>
      </c>
      <c r="S454" s="160" t="str">
        <f t="shared" si="37"/>
        <v/>
      </c>
      <c r="T454" s="50" t="str">
        <f>IF($F454="","",IF(ISERROR(VLOOKUP(F454,PROVEEDORES!$D$8:$I$507,5,0)),1,VLOOKUP($F454,PROVEEDORES!$D$8:$I$507,5,0)))</f>
        <v/>
      </c>
    </row>
    <row r="455" spans="3:20" ht="17.45" customHeight="1" x14ac:dyDescent="0.25">
      <c r="C455" s="188"/>
      <c r="D455" s="189"/>
      <c r="E455" s="178"/>
      <c r="F455" s="178"/>
      <c r="G455" s="190">
        <f>DATOS!$E$13</f>
        <v>1</v>
      </c>
      <c r="H455" s="178"/>
      <c r="I455" s="191"/>
      <c r="J455" s="178"/>
      <c r="K455" s="178"/>
      <c r="L455" s="178"/>
      <c r="M455" s="178"/>
      <c r="N455" s="160" t="str">
        <f t="shared" si="33"/>
        <v/>
      </c>
      <c r="O455" s="21"/>
      <c r="P455" s="160" t="str">
        <f t="shared" si="34"/>
        <v/>
      </c>
      <c r="Q455" s="160">
        <f t="shared" si="35"/>
        <v>0</v>
      </c>
      <c r="R455" s="160" t="str">
        <f t="shared" si="36"/>
        <v/>
      </c>
      <c r="S455" s="160" t="str">
        <f t="shared" si="37"/>
        <v/>
      </c>
      <c r="T455" s="50" t="str">
        <f>IF($F455="","",IF(ISERROR(VLOOKUP(F455,PROVEEDORES!$D$8:$I$507,5,0)),1,VLOOKUP($F455,PROVEEDORES!$D$8:$I$507,5,0)))</f>
        <v/>
      </c>
    </row>
    <row r="456" spans="3:20" ht="17.45" customHeight="1" x14ac:dyDescent="0.25">
      <c r="C456" s="188"/>
      <c r="D456" s="189"/>
      <c r="E456" s="178"/>
      <c r="F456" s="178"/>
      <c r="G456" s="190">
        <f>DATOS!$E$13</f>
        <v>1</v>
      </c>
      <c r="H456" s="178"/>
      <c r="I456" s="191"/>
      <c r="J456" s="178"/>
      <c r="K456" s="178"/>
      <c r="L456" s="178"/>
      <c r="M456" s="178"/>
      <c r="N456" s="160" t="str">
        <f t="shared" si="33"/>
        <v/>
      </c>
      <c r="O456" s="21"/>
      <c r="P456" s="160" t="str">
        <f t="shared" si="34"/>
        <v/>
      </c>
      <c r="Q456" s="160">
        <f t="shared" si="35"/>
        <v>0</v>
      </c>
      <c r="R456" s="160" t="str">
        <f t="shared" si="36"/>
        <v/>
      </c>
      <c r="S456" s="160" t="str">
        <f t="shared" si="37"/>
        <v/>
      </c>
      <c r="T456" s="50" t="str">
        <f>IF($F456="","",IF(ISERROR(VLOOKUP(F456,PROVEEDORES!$D$8:$I$507,5,0)),1,VLOOKUP($F456,PROVEEDORES!$D$8:$I$507,5,0)))</f>
        <v/>
      </c>
    </row>
    <row r="457" spans="3:20" ht="17.45" customHeight="1" x14ac:dyDescent="0.25">
      <c r="C457" s="188"/>
      <c r="D457" s="189"/>
      <c r="E457" s="178"/>
      <c r="F457" s="178"/>
      <c r="G457" s="190">
        <f>DATOS!$E$13</f>
        <v>1</v>
      </c>
      <c r="H457" s="178"/>
      <c r="I457" s="191"/>
      <c r="J457" s="178"/>
      <c r="K457" s="178"/>
      <c r="L457" s="178"/>
      <c r="M457" s="178"/>
      <c r="N457" s="160" t="str">
        <f t="shared" si="33"/>
        <v/>
      </c>
      <c r="O457" s="21"/>
      <c r="P457" s="160" t="str">
        <f t="shared" si="34"/>
        <v/>
      </c>
      <c r="Q457" s="160">
        <f t="shared" si="35"/>
        <v>0</v>
      </c>
      <c r="R457" s="160" t="str">
        <f t="shared" si="36"/>
        <v/>
      </c>
      <c r="S457" s="160" t="str">
        <f t="shared" si="37"/>
        <v/>
      </c>
      <c r="T457" s="50" t="str">
        <f>IF($F457="","",IF(ISERROR(VLOOKUP(F457,PROVEEDORES!$D$8:$I$507,5,0)),1,VLOOKUP($F457,PROVEEDORES!$D$8:$I$507,5,0)))</f>
        <v/>
      </c>
    </row>
    <row r="458" spans="3:20" ht="17.45" customHeight="1" x14ac:dyDescent="0.25">
      <c r="C458" s="188"/>
      <c r="D458" s="189"/>
      <c r="E458" s="178"/>
      <c r="F458" s="178"/>
      <c r="G458" s="190">
        <f>DATOS!$E$13</f>
        <v>1</v>
      </c>
      <c r="H458" s="178"/>
      <c r="I458" s="191"/>
      <c r="J458" s="178"/>
      <c r="K458" s="178"/>
      <c r="L458" s="178"/>
      <c r="M458" s="178"/>
      <c r="N458" s="160" t="str">
        <f t="shared" si="33"/>
        <v/>
      </c>
      <c r="O458" s="21"/>
      <c r="P458" s="160" t="str">
        <f t="shared" si="34"/>
        <v/>
      </c>
      <c r="Q458" s="160">
        <f t="shared" si="35"/>
        <v>0</v>
      </c>
      <c r="R458" s="160" t="str">
        <f t="shared" si="36"/>
        <v/>
      </c>
      <c r="S458" s="160" t="str">
        <f t="shared" si="37"/>
        <v/>
      </c>
      <c r="T458" s="50" t="str">
        <f>IF($F458="","",IF(ISERROR(VLOOKUP(F458,PROVEEDORES!$D$8:$I$507,5,0)),1,VLOOKUP($F458,PROVEEDORES!$D$8:$I$507,5,0)))</f>
        <v/>
      </c>
    </row>
    <row r="459" spans="3:20" ht="17.45" customHeight="1" x14ac:dyDescent="0.25">
      <c r="C459" s="188"/>
      <c r="D459" s="189"/>
      <c r="E459" s="178"/>
      <c r="F459" s="178"/>
      <c r="G459" s="190">
        <f>DATOS!$E$13</f>
        <v>1</v>
      </c>
      <c r="H459" s="178"/>
      <c r="I459" s="191"/>
      <c r="J459" s="178"/>
      <c r="K459" s="178"/>
      <c r="L459" s="178"/>
      <c r="M459" s="178"/>
      <c r="N459" s="160" t="str">
        <f t="shared" si="33"/>
        <v/>
      </c>
      <c r="O459" s="21"/>
      <c r="P459" s="160" t="str">
        <f t="shared" si="34"/>
        <v/>
      </c>
      <c r="Q459" s="160">
        <f t="shared" si="35"/>
        <v>0</v>
      </c>
      <c r="R459" s="160" t="str">
        <f t="shared" si="36"/>
        <v/>
      </c>
      <c r="S459" s="160" t="str">
        <f t="shared" si="37"/>
        <v/>
      </c>
      <c r="T459" s="50" t="str">
        <f>IF($F459="","",IF(ISERROR(VLOOKUP(F459,PROVEEDORES!$D$8:$I$507,5,0)),1,VLOOKUP($F459,PROVEEDORES!$D$8:$I$507,5,0)))</f>
        <v/>
      </c>
    </row>
    <row r="460" spans="3:20" ht="17.45" customHeight="1" x14ac:dyDescent="0.25">
      <c r="C460" s="188"/>
      <c r="D460" s="189"/>
      <c r="E460" s="178"/>
      <c r="F460" s="178"/>
      <c r="G460" s="190">
        <f>DATOS!$E$13</f>
        <v>1</v>
      </c>
      <c r="H460" s="178"/>
      <c r="I460" s="191"/>
      <c r="J460" s="178"/>
      <c r="K460" s="178"/>
      <c r="L460" s="178"/>
      <c r="M460" s="178"/>
      <c r="N460" s="160" t="str">
        <f t="shared" si="33"/>
        <v/>
      </c>
      <c r="O460" s="21"/>
      <c r="P460" s="160" t="str">
        <f t="shared" si="34"/>
        <v/>
      </c>
      <c r="Q460" s="160">
        <f t="shared" si="35"/>
        <v>0</v>
      </c>
      <c r="R460" s="160" t="str">
        <f t="shared" si="36"/>
        <v/>
      </c>
      <c r="S460" s="160" t="str">
        <f t="shared" si="37"/>
        <v/>
      </c>
      <c r="T460" s="50" t="str">
        <f>IF($F460="","",IF(ISERROR(VLOOKUP(F460,PROVEEDORES!$D$8:$I$507,5,0)),1,VLOOKUP($F460,PROVEEDORES!$D$8:$I$507,5,0)))</f>
        <v/>
      </c>
    </row>
    <row r="461" spans="3:20" ht="17.45" customHeight="1" x14ac:dyDescent="0.25">
      <c r="C461" s="188"/>
      <c r="D461" s="189"/>
      <c r="E461" s="178"/>
      <c r="F461" s="178"/>
      <c r="G461" s="190">
        <f>DATOS!$E$13</f>
        <v>1</v>
      </c>
      <c r="H461" s="178"/>
      <c r="I461" s="191"/>
      <c r="J461" s="178"/>
      <c r="K461" s="178"/>
      <c r="L461" s="178"/>
      <c r="M461" s="178"/>
      <c r="N461" s="160" t="str">
        <f t="shared" si="33"/>
        <v/>
      </c>
      <c r="O461" s="21"/>
      <c r="P461" s="160" t="str">
        <f t="shared" si="34"/>
        <v/>
      </c>
      <c r="Q461" s="160">
        <f t="shared" si="35"/>
        <v>0</v>
      </c>
      <c r="R461" s="160" t="str">
        <f t="shared" si="36"/>
        <v/>
      </c>
      <c r="S461" s="160" t="str">
        <f t="shared" si="37"/>
        <v/>
      </c>
      <c r="T461" s="50" t="str">
        <f>IF($F461="","",IF(ISERROR(VLOOKUP(F461,PROVEEDORES!$D$8:$I$507,5,0)),1,VLOOKUP($F461,PROVEEDORES!$D$8:$I$507,5,0)))</f>
        <v/>
      </c>
    </row>
    <row r="462" spans="3:20" ht="17.45" customHeight="1" x14ac:dyDescent="0.25">
      <c r="C462" s="188"/>
      <c r="D462" s="189"/>
      <c r="E462" s="178"/>
      <c r="F462" s="178"/>
      <c r="G462" s="190">
        <f>DATOS!$E$13</f>
        <v>1</v>
      </c>
      <c r="H462" s="178"/>
      <c r="I462" s="191"/>
      <c r="J462" s="178"/>
      <c r="K462" s="178"/>
      <c r="L462" s="178"/>
      <c r="M462" s="178"/>
      <c r="N462" s="160" t="str">
        <f t="shared" si="33"/>
        <v/>
      </c>
      <c r="O462" s="21"/>
      <c r="P462" s="160" t="str">
        <f t="shared" si="34"/>
        <v/>
      </c>
      <c r="Q462" s="160">
        <f t="shared" si="35"/>
        <v>0</v>
      </c>
      <c r="R462" s="160" t="str">
        <f t="shared" si="36"/>
        <v/>
      </c>
      <c r="S462" s="160" t="str">
        <f t="shared" si="37"/>
        <v/>
      </c>
      <c r="T462" s="50" t="str">
        <f>IF($F462="","",IF(ISERROR(VLOOKUP(F462,PROVEEDORES!$D$8:$I$507,5,0)),1,VLOOKUP($F462,PROVEEDORES!$D$8:$I$507,5,0)))</f>
        <v/>
      </c>
    </row>
    <row r="463" spans="3:20" ht="17.45" customHeight="1" x14ac:dyDescent="0.25">
      <c r="C463" s="188"/>
      <c r="D463" s="189"/>
      <c r="E463" s="178"/>
      <c r="F463" s="178"/>
      <c r="G463" s="190">
        <f>DATOS!$E$13</f>
        <v>1</v>
      </c>
      <c r="H463" s="178"/>
      <c r="I463" s="191"/>
      <c r="J463" s="178"/>
      <c r="K463" s="178"/>
      <c r="L463" s="178"/>
      <c r="M463" s="178"/>
      <c r="N463" s="160" t="str">
        <f t="shared" si="33"/>
        <v/>
      </c>
      <c r="O463" s="21"/>
      <c r="P463" s="160" t="str">
        <f t="shared" si="34"/>
        <v/>
      </c>
      <c r="Q463" s="160">
        <f t="shared" si="35"/>
        <v>0</v>
      </c>
      <c r="R463" s="160" t="str">
        <f t="shared" si="36"/>
        <v/>
      </c>
      <c r="S463" s="160" t="str">
        <f t="shared" si="37"/>
        <v/>
      </c>
      <c r="T463" s="50" t="str">
        <f>IF($F463="","",IF(ISERROR(VLOOKUP(F463,PROVEEDORES!$D$8:$I$507,5,0)),1,VLOOKUP($F463,PROVEEDORES!$D$8:$I$507,5,0)))</f>
        <v/>
      </c>
    </row>
    <row r="464" spans="3:20" ht="17.45" customHeight="1" x14ac:dyDescent="0.25">
      <c r="C464" s="188"/>
      <c r="D464" s="189"/>
      <c r="E464" s="178"/>
      <c r="F464" s="178"/>
      <c r="G464" s="190">
        <f>DATOS!$E$13</f>
        <v>1</v>
      </c>
      <c r="H464" s="178"/>
      <c r="I464" s="191"/>
      <c r="J464" s="178"/>
      <c r="K464" s="178"/>
      <c r="L464" s="178"/>
      <c r="M464" s="178"/>
      <c r="N464" s="160" t="str">
        <f t="shared" si="33"/>
        <v/>
      </c>
      <c r="O464" s="21"/>
      <c r="P464" s="160" t="str">
        <f t="shared" si="34"/>
        <v/>
      </c>
      <c r="Q464" s="160">
        <f t="shared" si="35"/>
        <v>0</v>
      </c>
      <c r="R464" s="160" t="str">
        <f t="shared" si="36"/>
        <v/>
      </c>
      <c r="S464" s="160" t="str">
        <f t="shared" si="37"/>
        <v/>
      </c>
      <c r="T464" s="50" t="str">
        <f>IF($F464="","",IF(ISERROR(VLOOKUP(F464,PROVEEDORES!$D$8:$I$507,5,0)),1,VLOOKUP($F464,PROVEEDORES!$D$8:$I$507,5,0)))</f>
        <v/>
      </c>
    </row>
    <row r="465" spans="3:20" ht="17.45" customHeight="1" x14ac:dyDescent="0.25">
      <c r="C465" s="188"/>
      <c r="D465" s="189"/>
      <c r="E465" s="178"/>
      <c r="F465" s="178"/>
      <c r="G465" s="190">
        <f>DATOS!$E$13</f>
        <v>1</v>
      </c>
      <c r="H465" s="178"/>
      <c r="I465" s="191"/>
      <c r="J465" s="178"/>
      <c r="K465" s="178"/>
      <c r="L465" s="178"/>
      <c r="M465" s="178"/>
      <c r="N465" s="160" t="str">
        <f t="shared" si="33"/>
        <v/>
      </c>
      <c r="O465" s="21"/>
      <c r="P465" s="160" t="str">
        <f t="shared" si="34"/>
        <v/>
      </c>
      <c r="Q465" s="160">
        <f t="shared" si="35"/>
        <v>0</v>
      </c>
      <c r="R465" s="160" t="str">
        <f t="shared" si="36"/>
        <v/>
      </c>
      <c r="S465" s="160" t="str">
        <f t="shared" si="37"/>
        <v/>
      </c>
      <c r="T465" s="50" t="str">
        <f>IF($F465="","",IF(ISERROR(VLOOKUP(F465,PROVEEDORES!$D$8:$I$507,5,0)),1,VLOOKUP($F465,PROVEEDORES!$D$8:$I$507,5,0)))</f>
        <v/>
      </c>
    </row>
    <row r="466" spans="3:20" ht="17.45" customHeight="1" x14ac:dyDescent="0.25">
      <c r="C466" s="188"/>
      <c r="D466" s="189"/>
      <c r="E466" s="178"/>
      <c r="F466" s="178"/>
      <c r="G466" s="190">
        <f>DATOS!$E$13</f>
        <v>1</v>
      </c>
      <c r="H466" s="178"/>
      <c r="I466" s="191"/>
      <c r="J466" s="178"/>
      <c r="K466" s="178"/>
      <c r="L466" s="178"/>
      <c r="M466" s="178"/>
      <c r="N466" s="160" t="str">
        <f t="shared" ref="N466:N516" si="38">IF(H466&amp;J466&amp;K466&amp;L466&amp;M466="","",H466+J466+K466-L466-M466)</f>
        <v/>
      </c>
      <c r="O466" s="21"/>
      <c r="P466" s="160" t="str">
        <f t="shared" ref="P466:P516" si="39">IF($I466="E",H466,"")</f>
        <v/>
      </c>
      <c r="Q466" s="160">
        <f t="shared" si="35"/>
        <v>0</v>
      </c>
      <c r="R466" s="160" t="str">
        <f t="shared" si="36"/>
        <v/>
      </c>
      <c r="S466" s="160" t="str">
        <f t="shared" si="37"/>
        <v/>
      </c>
      <c r="T466" s="50" t="str">
        <f>IF($F466="","",IF(ISERROR(VLOOKUP(F466,PROVEEDORES!$D$8:$I$507,5,0)),1,VLOOKUP($F466,PROVEEDORES!$D$8:$I$507,5,0)))</f>
        <v/>
      </c>
    </row>
    <row r="467" spans="3:20" ht="17.45" customHeight="1" x14ac:dyDescent="0.25">
      <c r="C467" s="188"/>
      <c r="D467" s="189"/>
      <c r="E467" s="178"/>
      <c r="F467" s="178"/>
      <c r="G467" s="190">
        <f>DATOS!$E$13</f>
        <v>1</v>
      </c>
      <c r="H467" s="178"/>
      <c r="I467" s="191"/>
      <c r="J467" s="178"/>
      <c r="K467" s="178"/>
      <c r="L467" s="178"/>
      <c r="M467" s="178"/>
      <c r="N467" s="160" t="str">
        <f t="shared" si="38"/>
        <v/>
      </c>
      <c r="O467" s="21"/>
      <c r="P467" s="160" t="str">
        <f t="shared" si="39"/>
        <v/>
      </c>
      <c r="Q467" s="160">
        <f t="shared" ref="Q467:Q516" si="40">IF($I467=0%,H467,"")</f>
        <v>0</v>
      </c>
      <c r="R467" s="160" t="str">
        <f t="shared" ref="R467:R516" si="41">IF(OR($I467=8%,$I467=11%),$J467/$I467,"")</f>
        <v/>
      </c>
      <c r="S467" s="160" t="str">
        <f t="shared" ref="S467:S516" si="42">IF(OR($I467=15%,$I467=16%),$J467/$I467,"")</f>
        <v/>
      </c>
      <c r="T467" s="50" t="str">
        <f>IF($F467="","",IF(ISERROR(VLOOKUP(F467,PROVEEDORES!$D$8:$I$507,5,0)),1,VLOOKUP($F467,PROVEEDORES!$D$8:$I$507,5,0)))</f>
        <v/>
      </c>
    </row>
    <row r="468" spans="3:20" ht="17.45" customHeight="1" x14ac:dyDescent="0.25">
      <c r="C468" s="188"/>
      <c r="D468" s="189"/>
      <c r="E468" s="178"/>
      <c r="F468" s="178"/>
      <c r="G468" s="190">
        <f>DATOS!$E$13</f>
        <v>1</v>
      </c>
      <c r="H468" s="178"/>
      <c r="I468" s="191"/>
      <c r="J468" s="178"/>
      <c r="K468" s="178"/>
      <c r="L468" s="178"/>
      <c r="M468" s="178"/>
      <c r="N468" s="160" t="str">
        <f t="shared" si="38"/>
        <v/>
      </c>
      <c r="O468" s="21"/>
      <c r="P468" s="160" t="str">
        <f t="shared" si="39"/>
        <v/>
      </c>
      <c r="Q468" s="160">
        <f t="shared" si="40"/>
        <v>0</v>
      </c>
      <c r="R468" s="160" t="str">
        <f t="shared" si="41"/>
        <v/>
      </c>
      <c r="S468" s="160" t="str">
        <f t="shared" si="42"/>
        <v/>
      </c>
      <c r="T468" s="50" t="str">
        <f>IF($F468="","",IF(ISERROR(VLOOKUP(F468,PROVEEDORES!$D$8:$I$507,5,0)),1,VLOOKUP($F468,PROVEEDORES!$D$8:$I$507,5,0)))</f>
        <v/>
      </c>
    </row>
    <row r="469" spans="3:20" ht="17.45" customHeight="1" x14ac:dyDescent="0.25">
      <c r="C469" s="188"/>
      <c r="D469" s="189"/>
      <c r="E469" s="178"/>
      <c r="F469" s="178"/>
      <c r="G469" s="190">
        <f>DATOS!$E$13</f>
        <v>1</v>
      </c>
      <c r="H469" s="178"/>
      <c r="I469" s="191"/>
      <c r="J469" s="178"/>
      <c r="K469" s="178"/>
      <c r="L469" s="178"/>
      <c r="M469" s="178"/>
      <c r="N469" s="160" t="str">
        <f t="shared" si="38"/>
        <v/>
      </c>
      <c r="O469" s="21"/>
      <c r="P469" s="160" t="str">
        <f t="shared" si="39"/>
        <v/>
      </c>
      <c r="Q469" s="160">
        <f t="shared" si="40"/>
        <v>0</v>
      </c>
      <c r="R469" s="160" t="str">
        <f t="shared" si="41"/>
        <v/>
      </c>
      <c r="S469" s="160" t="str">
        <f t="shared" si="42"/>
        <v/>
      </c>
      <c r="T469" s="50" t="str">
        <f>IF($F469="","",IF(ISERROR(VLOOKUP(F469,PROVEEDORES!$D$8:$I$507,5,0)),1,VLOOKUP($F469,PROVEEDORES!$D$8:$I$507,5,0)))</f>
        <v/>
      </c>
    </row>
    <row r="470" spans="3:20" ht="17.45" customHeight="1" x14ac:dyDescent="0.25">
      <c r="C470" s="188"/>
      <c r="D470" s="189"/>
      <c r="E470" s="178"/>
      <c r="F470" s="178"/>
      <c r="G470" s="190">
        <f>DATOS!$E$13</f>
        <v>1</v>
      </c>
      <c r="H470" s="178"/>
      <c r="I470" s="191"/>
      <c r="J470" s="178"/>
      <c r="K470" s="178"/>
      <c r="L470" s="178"/>
      <c r="M470" s="178"/>
      <c r="N470" s="160" t="str">
        <f t="shared" si="38"/>
        <v/>
      </c>
      <c r="O470" s="21"/>
      <c r="P470" s="160" t="str">
        <f t="shared" si="39"/>
        <v/>
      </c>
      <c r="Q470" s="160">
        <f t="shared" si="40"/>
        <v>0</v>
      </c>
      <c r="R470" s="160" t="str">
        <f t="shared" si="41"/>
        <v/>
      </c>
      <c r="S470" s="160" t="str">
        <f t="shared" si="42"/>
        <v/>
      </c>
      <c r="T470" s="50" t="str">
        <f>IF($F470="","",IF(ISERROR(VLOOKUP(F470,PROVEEDORES!$D$8:$I$507,5,0)),1,VLOOKUP($F470,PROVEEDORES!$D$8:$I$507,5,0)))</f>
        <v/>
      </c>
    </row>
    <row r="471" spans="3:20" ht="17.45" customHeight="1" x14ac:dyDescent="0.25">
      <c r="C471" s="188"/>
      <c r="D471" s="189"/>
      <c r="E471" s="178"/>
      <c r="F471" s="178"/>
      <c r="G471" s="190">
        <f>DATOS!$E$13</f>
        <v>1</v>
      </c>
      <c r="H471" s="178"/>
      <c r="I471" s="191"/>
      <c r="J471" s="178"/>
      <c r="K471" s="178"/>
      <c r="L471" s="178"/>
      <c r="M471" s="178"/>
      <c r="N471" s="160" t="str">
        <f t="shared" si="38"/>
        <v/>
      </c>
      <c r="O471" s="21"/>
      <c r="P471" s="160" t="str">
        <f t="shared" si="39"/>
        <v/>
      </c>
      <c r="Q471" s="160">
        <f t="shared" si="40"/>
        <v>0</v>
      </c>
      <c r="R471" s="160" t="str">
        <f t="shared" si="41"/>
        <v/>
      </c>
      <c r="S471" s="160" t="str">
        <f t="shared" si="42"/>
        <v/>
      </c>
      <c r="T471" s="50" t="str">
        <f>IF($F471="","",IF(ISERROR(VLOOKUP(F471,PROVEEDORES!$D$8:$I$507,5,0)),1,VLOOKUP($F471,PROVEEDORES!$D$8:$I$507,5,0)))</f>
        <v/>
      </c>
    </row>
    <row r="472" spans="3:20" ht="17.45" customHeight="1" x14ac:dyDescent="0.25">
      <c r="C472" s="188"/>
      <c r="D472" s="189"/>
      <c r="E472" s="178"/>
      <c r="F472" s="178"/>
      <c r="G472" s="190">
        <f>DATOS!$E$13</f>
        <v>1</v>
      </c>
      <c r="H472" s="178"/>
      <c r="I472" s="191"/>
      <c r="J472" s="178"/>
      <c r="K472" s="178"/>
      <c r="L472" s="178"/>
      <c r="M472" s="178"/>
      <c r="N472" s="160" t="str">
        <f t="shared" si="38"/>
        <v/>
      </c>
      <c r="O472" s="21"/>
      <c r="P472" s="160" t="str">
        <f t="shared" si="39"/>
        <v/>
      </c>
      <c r="Q472" s="160">
        <f t="shared" si="40"/>
        <v>0</v>
      </c>
      <c r="R472" s="160" t="str">
        <f t="shared" si="41"/>
        <v/>
      </c>
      <c r="S472" s="160" t="str">
        <f t="shared" si="42"/>
        <v/>
      </c>
      <c r="T472" s="50" t="str">
        <f>IF($F472="","",IF(ISERROR(VLOOKUP(F472,PROVEEDORES!$D$8:$I$507,5,0)),1,VLOOKUP($F472,PROVEEDORES!$D$8:$I$507,5,0)))</f>
        <v/>
      </c>
    </row>
    <row r="473" spans="3:20" ht="17.45" customHeight="1" x14ac:dyDescent="0.25">
      <c r="C473" s="188"/>
      <c r="D473" s="189"/>
      <c r="E473" s="178"/>
      <c r="F473" s="178"/>
      <c r="G473" s="190">
        <f>DATOS!$E$13</f>
        <v>1</v>
      </c>
      <c r="H473" s="178"/>
      <c r="I473" s="191"/>
      <c r="J473" s="178"/>
      <c r="K473" s="178"/>
      <c r="L473" s="178"/>
      <c r="M473" s="178"/>
      <c r="N473" s="160" t="str">
        <f t="shared" si="38"/>
        <v/>
      </c>
      <c r="O473" s="21"/>
      <c r="P473" s="160" t="str">
        <f t="shared" si="39"/>
        <v/>
      </c>
      <c r="Q473" s="160">
        <f t="shared" si="40"/>
        <v>0</v>
      </c>
      <c r="R473" s="160" t="str">
        <f t="shared" si="41"/>
        <v/>
      </c>
      <c r="S473" s="160" t="str">
        <f t="shared" si="42"/>
        <v/>
      </c>
      <c r="T473" s="50" t="str">
        <f>IF($F473="","",IF(ISERROR(VLOOKUP(F473,PROVEEDORES!$D$8:$I$507,5,0)),1,VLOOKUP($F473,PROVEEDORES!$D$8:$I$507,5,0)))</f>
        <v/>
      </c>
    </row>
    <row r="474" spans="3:20" ht="17.45" customHeight="1" x14ac:dyDescent="0.25">
      <c r="C474" s="188"/>
      <c r="D474" s="189"/>
      <c r="E474" s="178"/>
      <c r="F474" s="178"/>
      <c r="G474" s="190">
        <f>DATOS!$E$13</f>
        <v>1</v>
      </c>
      <c r="H474" s="178"/>
      <c r="I474" s="191"/>
      <c r="J474" s="178"/>
      <c r="K474" s="178"/>
      <c r="L474" s="178"/>
      <c r="M474" s="178"/>
      <c r="N474" s="160" t="str">
        <f t="shared" si="38"/>
        <v/>
      </c>
      <c r="O474" s="21"/>
      <c r="P474" s="160" t="str">
        <f t="shared" si="39"/>
        <v/>
      </c>
      <c r="Q474" s="160">
        <f t="shared" si="40"/>
        <v>0</v>
      </c>
      <c r="R474" s="160" t="str">
        <f t="shared" si="41"/>
        <v/>
      </c>
      <c r="S474" s="160" t="str">
        <f t="shared" si="42"/>
        <v/>
      </c>
      <c r="T474" s="50" t="str">
        <f>IF($F474="","",IF(ISERROR(VLOOKUP(F474,PROVEEDORES!$D$8:$I$507,5,0)),1,VLOOKUP($F474,PROVEEDORES!$D$8:$I$507,5,0)))</f>
        <v/>
      </c>
    </row>
    <row r="475" spans="3:20" ht="17.45" customHeight="1" x14ac:dyDescent="0.25">
      <c r="C475" s="188"/>
      <c r="D475" s="189"/>
      <c r="E475" s="178"/>
      <c r="F475" s="178"/>
      <c r="G475" s="190">
        <f>DATOS!$E$13</f>
        <v>1</v>
      </c>
      <c r="H475" s="178"/>
      <c r="I475" s="191"/>
      <c r="J475" s="178"/>
      <c r="K475" s="178"/>
      <c r="L475" s="178"/>
      <c r="M475" s="178"/>
      <c r="N475" s="160" t="str">
        <f t="shared" si="38"/>
        <v/>
      </c>
      <c r="O475" s="21"/>
      <c r="P475" s="160" t="str">
        <f t="shared" si="39"/>
        <v/>
      </c>
      <c r="Q475" s="160">
        <f t="shared" si="40"/>
        <v>0</v>
      </c>
      <c r="R475" s="160" t="str">
        <f t="shared" si="41"/>
        <v/>
      </c>
      <c r="S475" s="160" t="str">
        <f t="shared" si="42"/>
        <v/>
      </c>
      <c r="T475" s="50" t="str">
        <f>IF($F475="","",IF(ISERROR(VLOOKUP(F475,PROVEEDORES!$D$8:$I$507,5,0)),1,VLOOKUP($F475,PROVEEDORES!$D$8:$I$507,5,0)))</f>
        <v/>
      </c>
    </row>
    <row r="476" spans="3:20" ht="17.45" customHeight="1" x14ac:dyDescent="0.25">
      <c r="C476" s="188"/>
      <c r="D476" s="189"/>
      <c r="E476" s="178"/>
      <c r="F476" s="178"/>
      <c r="G476" s="190">
        <f>DATOS!$E$13</f>
        <v>1</v>
      </c>
      <c r="H476" s="178"/>
      <c r="I476" s="191"/>
      <c r="J476" s="178"/>
      <c r="K476" s="178"/>
      <c r="L476" s="178"/>
      <c r="M476" s="178"/>
      <c r="N476" s="160" t="str">
        <f t="shared" si="38"/>
        <v/>
      </c>
      <c r="O476" s="21"/>
      <c r="P476" s="160" t="str">
        <f t="shared" si="39"/>
        <v/>
      </c>
      <c r="Q476" s="160">
        <f t="shared" si="40"/>
        <v>0</v>
      </c>
      <c r="R476" s="160" t="str">
        <f t="shared" si="41"/>
        <v/>
      </c>
      <c r="S476" s="160" t="str">
        <f t="shared" si="42"/>
        <v/>
      </c>
      <c r="T476" s="50" t="str">
        <f>IF($F476="","",IF(ISERROR(VLOOKUP(F476,PROVEEDORES!$D$8:$I$507,5,0)),1,VLOOKUP($F476,PROVEEDORES!$D$8:$I$507,5,0)))</f>
        <v/>
      </c>
    </row>
    <row r="477" spans="3:20" ht="17.45" customHeight="1" x14ac:dyDescent="0.25">
      <c r="C477" s="188"/>
      <c r="D477" s="189"/>
      <c r="E477" s="178"/>
      <c r="F477" s="178"/>
      <c r="G477" s="190">
        <f>DATOS!$E$13</f>
        <v>1</v>
      </c>
      <c r="H477" s="178"/>
      <c r="I477" s="191"/>
      <c r="J477" s="178"/>
      <c r="K477" s="178"/>
      <c r="L477" s="178"/>
      <c r="M477" s="178"/>
      <c r="N477" s="160" t="str">
        <f t="shared" si="38"/>
        <v/>
      </c>
      <c r="O477" s="21"/>
      <c r="P477" s="160" t="str">
        <f t="shared" si="39"/>
        <v/>
      </c>
      <c r="Q477" s="160">
        <f t="shared" si="40"/>
        <v>0</v>
      </c>
      <c r="R477" s="160" t="str">
        <f t="shared" si="41"/>
        <v/>
      </c>
      <c r="S477" s="160" t="str">
        <f t="shared" si="42"/>
        <v/>
      </c>
      <c r="T477" s="50" t="str">
        <f>IF($F477="","",IF(ISERROR(VLOOKUP(F477,PROVEEDORES!$D$8:$I$507,5,0)),1,VLOOKUP($F477,PROVEEDORES!$D$8:$I$507,5,0)))</f>
        <v/>
      </c>
    </row>
    <row r="478" spans="3:20" ht="17.45" customHeight="1" x14ac:dyDescent="0.25">
      <c r="C478" s="188"/>
      <c r="D478" s="189"/>
      <c r="E478" s="178"/>
      <c r="F478" s="178"/>
      <c r="G478" s="190">
        <f>DATOS!$E$13</f>
        <v>1</v>
      </c>
      <c r="H478" s="178"/>
      <c r="I478" s="191"/>
      <c r="J478" s="178"/>
      <c r="K478" s="178"/>
      <c r="L478" s="178"/>
      <c r="M478" s="178"/>
      <c r="N478" s="160" t="str">
        <f t="shared" si="38"/>
        <v/>
      </c>
      <c r="O478" s="21"/>
      <c r="P478" s="160" t="str">
        <f t="shared" si="39"/>
        <v/>
      </c>
      <c r="Q478" s="160">
        <f t="shared" si="40"/>
        <v>0</v>
      </c>
      <c r="R478" s="160" t="str">
        <f t="shared" si="41"/>
        <v/>
      </c>
      <c r="S478" s="160" t="str">
        <f t="shared" si="42"/>
        <v/>
      </c>
      <c r="T478" s="50" t="str">
        <f>IF($F478="","",IF(ISERROR(VLOOKUP(F478,PROVEEDORES!$D$8:$I$507,5,0)),1,VLOOKUP($F478,PROVEEDORES!$D$8:$I$507,5,0)))</f>
        <v/>
      </c>
    </row>
    <row r="479" spans="3:20" ht="17.45" customHeight="1" x14ac:dyDescent="0.25">
      <c r="C479" s="188"/>
      <c r="D479" s="189"/>
      <c r="E479" s="178"/>
      <c r="F479" s="178"/>
      <c r="G479" s="190">
        <f>DATOS!$E$13</f>
        <v>1</v>
      </c>
      <c r="H479" s="178"/>
      <c r="I479" s="191"/>
      <c r="J479" s="178"/>
      <c r="K479" s="178"/>
      <c r="L479" s="178"/>
      <c r="M479" s="178"/>
      <c r="N479" s="160" t="str">
        <f t="shared" si="38"/>
        <v/>
      </c>
      <c r="O479" s="21"/>
      <c r="P479" s="160" t="str">
        <f t="shared" si="39"/>
        <v/>
      </c>
      <c r="Q479" s="160">
        <f t="shared" si="40"/>
        <v>0</v>
      </c>
      <c r="R479" s="160" t="str">
        <f t="shared" si="41"/>
        <v/>
      </c>
      <c r="S479" s="160" t="str">
        <f t="shared" si="42"/>
        <v/>
      </c>
      <c r="T479" s="50" t="str">
        <f>IF($F479="","",IF(ISERROR(VLOOKUP(F479,PROVEEDORES!$D$8:$I$507,5,0)),1,VLOOKUP($F479,PROVEEDORES!$D$8:$I$507,5,0)))</f>
        <v/>
      </c>
    </row>
    <row r="480" spans="3:20" ht="17.45" customHeight="1" x14ac:dyDescent="0.25">
      <c r="C480" s="188"/>
      <c r="D480" s="189"/>
      <c r="E480" s="178"/>
      <c r="F480" s="178"/>
      <c r="G480" s="190">
        <f>DATOS!$E$13</f>
        <v>1</v>
      </c>
      <c r="H480" s="178"/>
      <c r="I480" s="191"/>
      <c r="J480" s="178"/>
      <c r="K480" s="178"/>
      <c r="L480" s="178"/>
      <c r="M480" s="178"/>
      <c r="N480" s="160" t="str">
        <f t="shared" si="38"/>
        <v/>
      </c>
      <c r="O480" s="21"/>
      <c r="P480" s="160" t="str">
        <f t="shared" si="39"/>
        <v/>
      </c>
      <c r="Q480" s="160">
        <f t="shared" si="40"/>
        <v>0</v>
      </c>
      <c r="R480" s="160" t="str">
        <f t="shared" si="41"/>
        <v/>
      </c>
      <c r="S480" s="160" t="str">
        <f t="shared" si="42"/>
        <v/>
      </c>
      <c r="T480" s="50" t="str">
        <f>IF($F480="","",IF(ISERROR(VLOOKUP(F480,PROVEEDORES!$D$8:$I$507,5,0)),1,VLOOKUP($F480,PROVEEDORES!$D$8:$I$507,5,0)))</f>
        <v/>
      </c>
    </row>
    <row r="481" spans="3:20" ht="17.45" customHeight="1" x14ac:dyDescent="0.25">
      <c r="C481" s="188"/>
      <c r="D481" s="189"/>
      <c r="E481" s="178"/>
      <c r="F481" s="178"/>
      <c r="G481" s="190">
        <f>DATOS!$E$13</f>
        <v>1</v>
      </c>
      <c r="H481" s="178"/>
      <c r="I481" s="191"/>
      <c r="J481" s="178"/>
      <c r="K481" s="178"/>
      <c r="L481" s="178"/>
      <c r="M481" s="178"/>
      <c r="N481" s="160" t="str">
        <f t="shared" si="38"/>
        <v/>
      </c>
      <c r="O481" s="21"/>
      <c r="P481" s="160" t="str">
        <f t="shared" si="39"/>
        <v/>
      </c>
      <c r="Q481" s="160">
        <f t="shared" si="40"/>
        <v>0</v>
      </c>
      <c r="R481" s="160" t="str">
        <f t="shared" si="41"/>
        <v/>
      </c>
      <c r="S481" s="160" t="str">
        <f t="shared" si="42"/>
        <v/>
      </c>
      <c r="T481" s="50" t="str">
        <f>IF($F481="","",IF(ISERROR(VLOOKUP(F481,PROVEEDORES!$D$8:$I$507,5,0)),1,VLOOKUP($F481,PROVEEDORES!$D$8:$I$507,5,0)))</f>
        <v/>
      </c>
    </row>
    <row r="482" spans="3:20" ht="17.45" customHeight="1" x14ac:dyDescent="0.25">
      <c r="C482" s="188"/>
      <c r="D482" s="189"/>
      <c r="E482" s="178"/>
      <c r="F482" s="178"/>
      <c r="G482" s="190">
        <f>DATOS!$E$13</f>
        <v>1</v>
      </c>
      <c r="H482" s="178"/>
      <c r="I482" s="191"/>
      <c r="J482" s="178"/>
      <c r="K482" s="178"/>
      <c r="L482" s="178"/>
      <c r="M482" s="178"/>
      <c r="N482" s="160" t="str">
        <f t="shared" si="38"/>
        <v/>
      </c>
      <c r="O482" s="21"/>
      <c r="P482" s="160" t="str">
        <f t="shared" si="39"/>
        <v/>
      </c>
      <c r="Q482" s="160">
        <f t="shared" si="40"/>
        <v>0</v>
      </c>
      <c r="R482" s="160" t="str">
        <f t="shared" si="41"/>
        <v/>
      </c>
      <c r="S482" s="160" t="str">
        <f t="shared" si="42"/>
        <v/>
      </c>
      <c r="T482" s="50" t="str">
        <f>IF($F482="","",IF(ISERROR(VLOOKUP(F482,PROVEEDORES!$D$8:$I$507,5,0)),1,VLOOKUP($F482,PROVEEDORES!$D$8:$I$507,5,0)))</f>
        <v/>
      </c>
    </row>
    <row r="483" spans="3:20" ht="17.45" customHeight="1" x14ac:dyDescent="0.25">
      <c r="C483" s="188"/>
      <c r="D483" s="189"/>
      <c r="E483" s="178"/>
      <c r="F483" s="178"/>
      <c r="G483" s="190">
        <f>DATOS!$E$13</f>
        <v>1</v>
      </c>
      <c r="H483" s="178"/>
      <c r="I483" s="191"/>
      <c r="J483" s="178"/>
      <c r="K483" s="178"/>
      <c r="L483" s="178"/>
      <c r="M483" s="178"/>
      <c r="N483" s="160" t="str">
        <f t="shared" si="38"/>
        <v/>
      </c>
      <c r="O483" s="21"/>
      <c r="P483" s="160" t="str">
        <f t="shared" si="39"/>
        <v/>
      </c>
      <c r="Q483" s="160">
        <f t="shared" si="40"/>
        <v>0</v>
      </c>
      <c r="R483" s="160" t="str">
        <f t="shared" si="41"/>
        <v/>
      </c>
      <c r="S483" s="160" t="str">
        <f t="shared" si="42"/>
        <v/>
      </c>
      <c r="T483" s="50" t="str">
        <f>IF($F483="","",IF(ISERROR(VLOOKUP(F483,PROVEEDORES!$D$8:$I$507,5,0)),1,VLOOKUP($F483,PROVEEDORES!$D$8:$I$507,5,0)))</f>
        <v/>
      </c>
    </row>
    <row r="484" spans="3:20" ht="17.45" customHeight="1" x14ac:dyDescent="0.25">
      <c r="C484" s="188"/>
      <c r="D484" s="189"/>
      <c r="E484" s="178"/>
      <c r="F484" s="178"/>
      <c r="G484" s="190">
        <f>DATOS!$E$13</f>
        <v>1</v>
      </c>
      <c r="H484" s="178"/>
      <c r="I484" s="191"/>
      <c r="J484" s="178"/>
      <c r="K484" s="178"/>
      <c r="L484" s="178"/>
      <c r="M484" s="178"/>
      <c r="N484" s="160" t="str">
        <f t="shared" si="38"/>
        <v/>
      </c>
      <c r="O484" s="21"/>
      <c r="P484" s="160" t="str">
        <f t="shared" si="39"/>
        <v/>
      </c>
      <c r="Q484" s="160">
        <f t="shared" si="40"/>
        <v>0</v>
      </c>
      <c r="R484" s="160" t="str">
        <f t="shared" si="41"/>
        <v/>
      </c>
      <c r="S484" s="160" t="str">
        <f t="shared" si="42"/>
        <v/>
      </c>
      <c r="T484" s="50" t="str">
        <f>IF($F484="","",IF(ISERROR(VLOOKUP(F484,PROVEEDORES!$D$8:$I$507,5,0)),1,VLOOKUP($F484,PROVEEDORES!$D$8:$I$507,5,0)))</f>
        <v/>
      </c>
    </row>
    <row r="485" spans="3:20" ht="17.45" customHeight="1" x14ac:dyDescent="0.25">
      <c r="C485" s="188"/>
      <c r="D485" s="189"/>
      <c r="E485" s="178"/>
      <c r="F485" s="178"/>
      <c r="G485" s="190">
        <f>DATOS!$E$13</f>
        <v>1</v>
      </c>
      <c r="H485" s="178"/>
      <c r="I485" s="191"/>
      <c r="J485" s="178"/>
      <c r="K485" s="178"/>
      <c r="L485" s="178"/>
      <c r="M485" s="178"/>
      <c r="N485" s="160" t="str">
        <f t="shared" si="38"/>
        <v/>
      </c>
      <c r="O485" s="21"/>
      <c r="P485" s="160" t="str">
        <f t="shared" si="39"/>
        <v/>
      </c>
      <c r="Q485" s="160">
        <f t="shared" si="40"/>
        <v>0</v>
      </c>
      <c r="R485" s="160" t="str">
        <f t="shared" si="41"/>
        <v/>
      </c>
      <c r="S485" s="160" t="str">
        <f t="shared" si="42"/>
        <v/>
      </c>
      <c r="T485" s="50" t="str">
        <f>IF($F485="","",IF(ISERROR(VLOOKUP(F485,PROVEEDORES!$D$8:$I$507,5,0)),1,VLOOKUP($F485,PROVEEDORES!$D$8:$I$507,5,0)))</f>
        <v/>
      </c>
    </row>
    <row r="486" spans="3:20" ht="17.45" customHeight="1" x14ac:dyDescent="0.25">
      <c r="C486" s="188"/>
      <c r="D486" s="189"/>
      <c r="E486" s="178"/>
      <c r="F486" s="178"/>
      <c r="G486" s="190">
        <f>DATOS!$E$13</f>
        <v>1</v>
      </c>
      <c r="H486" s="178"/>
      <c r="I486" s="191"/>
      <c r="J486" s="178"/>
      <c r="K486" s="178"/>
      <c r="L486" s="178"/>
      <c r="M486" s="178"/>
      <c r="N486" s="160" t="str">
        <f t="shared" si="38"/>
        <v/>
      </c>
      <c r="O486" s="21"/>
      <c r="P486" s="160" t="str">
        <f t="shared" si="39"/>
        <v/>
      </c>
      <c r="Q486" s="160">
        <f t="shared" si="40"/>
        <v>0</v>
      </c>
      <c r="R486" s="160" t="str">
        <f t="shared" si="41"/>
        <v/>
      </c>
      <c r="S486" s="160" t="str">
        <f t="shared" si="42"/>
        <v/>
      </c>
      <c r="T486" s="50" t="str">
        <f>IF($F486="","",IF(ISERROR(VLOOKUP(F486,PROVEEDORES!$D$8:$I$507,5,0)),1,VLOOKUP($F486,PROVEEDORES!$D$8:$I$507,5,0)))</f>
        <v/>
      </c>
    </row>
    <row r="487" spans="3:20" ht="17.45" customHeight="1" x14ac:dyDescent="0.25">
      <c r="C487" s="188"/>
      <c r="D487" s="189"/>
      <c r="E487" s="178"/>
      <c r="F487" s="178"/>
      <c r="G487" s="190">
        <f>DATOS!$E$13</f>
        <v>1</v>
      </c>
      <c r="H487" s="178"/>
      <c r="I487" s="191"/>
      <c r="J487" s="178"/>
      <c r="K487" s="178"/>
      <c r="L487" s="178"/>
      <c r="M487" s="178"/>
      <c r="N487" s="160" t="str">
        <f t="shared" si="38"/>
        <v/>
      </c>
      <c r="O487" s="21"/>
      <c r="P487" s="160" t="str">
        <f t="shared" si="39"/>
        <v/>
      </c>
      <c r="Q487" s="160">
        <f t="shared" si="40"/>
        <v>0</v>
      </c>
      <c r="R487" s="160" t="str">
        <f t="shared" si="41"/>
        <v/>
      </c>
      <c r="S487" s="160" t="str">
        <f t="shared" si="42"/>
        <v/>
      </c>
      <c r="T487" s="50" t="str">
        <f>IF($F487="","",IF(ISERROR(VLOOKUP(F487,PROVEEDORES!$D$8:$I$507,5,0)),1,VLOOKUP($F487,PROVEEDORES!$D$8:$I$507,5,0)))</f>
        <v/>
      </c>
    </row>
    <row r="488" spans="3:20" ht="17.45" customHeight="1" x14ac:dyDescent="0.25">
      <c r="C488" s="188"/>
      <c r="D488" s="189"/>
      <c r="E488" s="178"/>
      <c r="F488" s="178"/>
      <c r="G488" s="190">
        <f>DATOS!$E$13</f>
        <v>1</v>
      </c>
      <c r="H488" s="178"/>
      <c r="I488" s="191"/>
      <c r="J488" s="178"/>
      <c r="K488" s="178"/>
      <c r="L488" s="178"/>
      <c r="M488" s="178"/>
      <c r="N488" s="160" t="str">
        <f t="shared" si="38"/>
        <v/>
      </c>
      <c r="O488" s="21"/>
      <c r="P488" s="160" t="str">
        <f t="shared" si="39"/>
        <v/>
      </c>
      <c r="Q488" s="160">
        <f t="shared" si="40"/>
        <v>0</v>
      </c>
      <c r="R488" s="160" t="str">
        <f t="shared" si="41"/>
        <v/>
      </c>
      <c r="S488" s="160" t="str">
        <f t="shared" si="42"/>
        <v/>
      </c>
      <c r="T488" s="50" t="str">
        <f>IF($F488="","",IF(ISERROR(VLOOKUP(F488,PROVEEDORES!$D$8:$I$507,5,0)),1,VLOOKUP($F488,PROVEEDORES!$D$8:$I$507,5,0)))</f>
        <v/>
      </c>
    </row>
    <row r="489" spans="3:20" ht="17.45" customHeight="1" x14ac:dyDescent="0.25">
      <c r="C489" s="188"/>
      <c r="D489" s="189"/>
      <c r="E489" s="178"/>
      <c r="F489" s="178"/>
      <c r="G489" s="190">
        <f>DATOS!$E$13</f>
        <v>1</v>
      </c>
      <c r="H489" s="178"/>
      <c r="I489" s="191"/>
      <c r="J489" s="178"/>
      <c r="K489" s="178"/>
      <c r="L489" s="178"/>
      <c r="M489" s="178"/>
      <c r="N489" s="160" t="str">
        <f t="shared" si="38"/>
        <v/>
      </c>
      <c r="O489" s="21"/>
      <c r="P489" s="160" t="str">
        <f t="shared" si="39"/>
        <v/>
      </c>
      <c r="Q489" s="160">
        <f t="shared" si="40"/>
        <v>0</v>
      </c>
      <c r="R489" s="160" t="str">
        <f t="shared" si="41"/>
        <v/>
      </c>
      <c r="S489" s="160" t="str">
        <f t="shared" si="42"/>
        <v/>
      </c>
      <c r="T489" s="50" t="str">
        <f>IF($F489="","",IF(ISERROR(VLOOKUP(F489,PROVEEDORES!$D$8:$I$507,5,0)),1,VLOOKUP($F489,PROVEEDORES!$D$8:$I$507,5,0)))</f>
        <v/>
      </c>
    </row>
    <row r="490" spans="3:20" ht="17.45" customHeight="1" x14ac:dyDescent="0.25">
      <c r="C490" s="188"/>
      <c r="D490" s="189"/>
      <c r="E490" s="178"/>
      <c r="F490" s="178"/>
      <c r="G490" s="190">
        <f>DATOS!$E$13</f>
        <v>1</v>
      </c>
      <c r="H490" s="178"/>
      <c r="I490" s="191"/>
      <c r="J490" s="178"/>
      <c r="K490" s="178"/>
      <c r="L490" s="178"/>
      <c r="M490" s="178"/>
      <c r="N490" s="160" t="str">
        <f t="shared" si="38"/>
        <v/>
      </c>
      <c r="O490" s="21"/>
      <c r="P490" s="160" t="str">
        <f t="shared" si="39"/>
        <v/>
      </c>
      <c r="Q490" s="160">
        <f t="shared" si="40"/>
        <v>0</v>
      </c>
      <c r="R490" s="160" t="str">
        <f t="shared" si="41"/>
        <v/>
      </c>
      <c r="S490" s="160" t="str">
        <f t="shared" si="42"/>
        <v/>
      </c>
      <c r="T490" s="50" t="str">
        <f>IF($F490="","",IF(ISERROR(VLOOKUP(F490,PROVEEDORES!$D$8:$I$507,5,0)),1,VLOOKUP($F490,PROVEEDORES!$D$8:$I$507,5,0)))</f>
        <v/>
      </c>
    </row>
    <row r="491" spans="3:20" ht="17.45" customHeight="1" x14ac:dyDescent="0.25">
      <c r="C491" s="188"/>
      <c r="D491" s="189"/>
      <c r="E491" s="178"/>
      <c r="F491" s="178"/>
      <c r="G491" s="190">
        <f>DATOS!$E$13</f>
        <v>1</v>
      </c>
      <c r="H491" s="178"/>
      <c r="I491" s="191"/>
      <c r="J491" s="178"/>
      <c r="K491" s="178"/>
      <c r="L491" s="178"/>
      <c r="M491" s="178"/>
      <c r="N491" s="160" t="str">
        <f t="shared" si="38"/>
        <v/>
      </c>
      <c r="O491" s="21"/>
      <c r="P491" s="160" t="str">
        <f t="shared" si="39"/>
        <v/>
      </c>
      <c r="Q491" s="160">
        <f t="shared" si="40"/>
        <v>0</v>
      </c>
      <c r="R491" s="160" t="str">
        <f t="shared" si="41"/>
        <v/>
      </c>
      <c r="S491" s="160" t="str">
        <f t="shared" si="42"/>
        <v/>
      </c>
      <c r="T491" s="50" t="str">
        <f>IF($F491="","",IF(ISERROR(VLOOKUP(F491,PROVEEDORES!$D$8:$I$507,5,0)),1,VLOOKUP($F491,PROVEEDORES!$D$8:$I$507,5,0)))</f>
        <v/>
      </c>
    </row>
    <row r="492" spans="3:20" ht="17.45" customHeight="1" x14ac:dyDescent="0.25">
      <c r="C492" s="188"/>
      <c r="D492" s="189"/>
      <c r="E492" s="178"/>
      <c r="F492" s="178"/>
      <c r="G492" s="190">
        <f>DATOS!$E$13</f>
        <v>1</v>
      </c>
      <c r="H492" s="178"/>
      <c r="I492" s="191"/>
      <c r="J492" s="178"/>
      <c r="K492" s="178"/>
      <c r="L492" s="178"/>
      <c r="M492" s="178"/>
      <c r="N492" s="160" t="str">
        <f t="shared" si="38"/>
        <v/>
      </c>
      <c r="O492" s="21"/>
      <c r="P492" s="160" t="str">
        <f t="shared" si="39"/>
        <v/>
      </c>
      <c r="Q492" s="160">
        <f t="shared" si="40"/>
        <v>0</v>
      </c>
      <c r="R492" s="160" t="str">
        <f t="shared" si="41"/>
        <v/>
      </c>
      <c r="S492" s="160" t="str">
        <f t="shared" si="42"/>
        <v/>
      </c>
      <c r="T492" s="50" t="str">
        <f>IF($F492="","",IF(ISERROR(VLOOKUP(F492,PROVEEDORES!$D$8:$I$507,5,0)),1,VLOOKUP($F492,PROVEEDORES!$D$8:$I$507,5,0)))</f>
        <v/>
      </c>
    </row>
    <row r="493" spans="3:20" ht="17.45" customHeight="1" x14ac:dyDescent="0.25">
      <c r="C493" s="188"/>
      <c r="D493" s="189"/>
      <c r="E493" s="178"/>
      <c r="F493" s="178"/>
      <c r="G493" s="190">
        <f>DATOS!$E$13</f>
        <v>1</v>
      </c>
      <c r="H493" s="178"/>
      <c r="I493" s="191"/>
      <c r="J493" s="178"/>
      <c r="K493" s="178"/>
      <c r="L493" s="178"/>
      <c r="M493" s="178"/>
      <c r="N493" s="160" t="str">
        <f t="shared" si="38"/>
        <v/>
      </c>
      <c r="O493" s="21"/>
      <c r="P493" s="160" t="str">
        <f t="shared" si="39"/>
        <v/>
      </c>
      <c r="Q493" s="160">
        <f t="shared" si="40"/>
        <v>0</v>
      </c>
      <c r="R493" s="160" t="str">
        <f t="shared" si="41"/>
        <v/>
      </c>
      <c r="S493" s="160" t="str">
        <f t="shared" si="42"/>
        <v/>
      </c>
      <c r="T493" s="50" t="str">
        <f>IF($F493="","",IF(ISERROR(VLOOKUP(F493,PROVEEDORES!$D$8:$I$507,5,0)),1,VLOOKUP($F493,PROVEEDORES!$D$8:$I$507,5,0)))</f>
        <v/>
      </c>
    </row>
    <row r="494" spans="3:20" ht="17.45" customHeight="1" x14ac:dyDescent="0.25">
      <c r="C494" s="188"/>
      <c r="D494" s="189"/>
      <c r="E494" s="178"/>
      <c r="F494" s="178"/>
      <c r="G494" s="190">
        <f>DATOS!$E$13</f>
        <v>1</v>
      </c>
      <c r="H494" s="178"/>
      <c r="I494" s="191"/>
      <c r="J494" s="178"/>
      <c r="K494" s="178"/>
      <c r="L494" s="178"/>
      <c r="M494" s="178"/>
      <c r="N494" s="160" t="str">
        <f t="shared" si="38"/>
        <v/>
      </c>
      <c r="O494" s="21"/>
      <c r="P494" s="160" t="str">
        <f t="shared" si="39"/>
        <v/>
      </c>
      <c r="Q494" s="160">
        <f t="shared" si="40"/>
        <v>0</v>
      </c>
      <c r="R494" s="160" t="str">
        <f t="shared" si="41"/>
        <v/>
      </c>
      <c r="S494" s="160" t="str">
        <f t="shared" si="42"/>
        <v/>
      </c>
      <c r="T494" s="50" t="str">
        <f>IF($F494="","",IF(ISERROR(VLOOKUP(F494,PROVEEDORES!$D$8:$I$507,5,0)),1,VLOOKUP($F494,PROVEEDORES!$D$8:$I$507,5,0)))</f>
        <v/>
      </c>
    </row>
    <row r="495" spans="3:20" ht="17.45" customHeight="1" x14ac:dyDescent="0.25">
      <c r="C495" s="188"/>
      <c r="D495" s="189"/>
      <c r="E495" s="178"/>
      <c r="F495" s="178"/>
      <c r="G495" s="190">
        <f>DATOS!$E$13</f>
        <v>1</v>
      </c>
      <c r="H495" s="178"/>
      <c r="I495" s="191"/>
      <c r="J495" s="178"/>
      <c r="K495" s="178"/>
      <c r="L495" s="178"/>
      <c r="M495" s="178"/>
      <c r="N495" s="160" t="str">
        <f t="shared" si="38"/>
        <v/>
      </c>
      <c r="O495" s="21"/>
      <c r="P495" s="160" t="str">
        <f t="shared" si="39"/>
        <v/>
      </c>
      <c r="Q495" s="160">
        <f t="shared" si="40"/>
        <v>0</v>
      </c>
      <c r="R495" s="160" t="str">
        <f t="shared" si="41"/>
        <v/>
      </c>
      <c r="S495" s="160" t="str">
        <f t="shared" si="42"/>
        <v/>
      </c>
      <c r="T495" s="50" t="str">
        <f>IF($F495="","",IF(ISERROR(VLOOKUP(F495,PROVEEDORES!$D$8:$I$507,5,0)),1,VLOOKUP($F495,PROVEEDORES!$D$8:$I$507,5,0)))</f>
        <v/>
      </c>
    </row>
    <row r="496" spans="3:20" ht="17.45" customHeight="1" x14ac:dyDescent="0.25">
      <c r="C496" s="188"/>
      <c r="D496" s="189"/>
      <c r="E496" s="178"/>
      <c r="F496" s="178"/>
      <c r="G496" s="190">
        <f>DATOS!$E$13</f>
        <v>1</v>
      </c>
      <c r="H496" s="178"/>
      <c r="I496" s="191"/>
      <c r="J496" s="178"/>
      <c r="K496" s="178"/>
      <c r="L496" s="178"/>
      <c r="M496" s="178"/>
      <c r="N496" s="160" t="str">
        <f t="shared" si="38"/>
        <v/>
      </c>
      <c r="O496" s="21"/>
      <c r="P496" s="160" t="str">
        <f t="shared" si="39"/>
        <v/>
      </c>
      <c r="Q496" s="160">
        <f t="shared" si="40"/>
        <v>0</v>
      </c>
      <c r="R496" s="160" t="str">
        <f t="shared" si="41"/>
        <v/>
      </c>
      <c r="S496" s="160" t="str">
        <f t="shared" si="42"/>
        <v/>
      </c>
      <c r="T496" s="50" t="str">
        <f>IF($F496="","",IF(ISERROR(VLOOKUP(F496,PROVEEDORES!$D$8:$I$507,5,0)),1,VLOOKUP($F496,PROVEEDORES!$D$8:$I$507,5,0)))</f>
        <v/>
      </c>
    </row>
    <row r="497" spans="3:20" ht="17.45" customHeight="1" x14ac:dyDescent="0.25">
      <c r="C497" s="188"/>
      <c r="D497" s="189"/>
      <c r="E497" s="178"/>
      <c r="F497" s="178"/>
      <c r="G497" s="190">
        <f>DATOS!$E$13</f>
        <v>1</v>
      </c>
      <c r="H497" s="178"/>
      <c r="I497" s="191"/>
      <c r="J497" s="178"/>
      <c r="K497" s="178"/>
      <c r="L497" s="178"/>
      <c r="M497" s="178"/>
      <c r="N497" s="160" t="str">
        <f t="shared" si="38"/>
        <v/>
      </c>
      <c r="O497" s="21"/>
      <c r="P497" s="160" t="str">
        <f t="shared" si="39"/>
        <v/>
      </c>
      <c r="Q497" s="160">
        <f t="shared" si="40"/>
        <v>0</v>
      </c>
      <c r="R497" s="160" t="str">
        <f t="shared" si="41"/>
        <v/>
      </c>
      <c r="S497" s="160" t="str">
        <f t="shared" si="42"/>
        <v/>
      </c>
      <c r="T497" s="50" t="str">
        <f>IF($F497="","",IF(ISERROR(VLOOKUP(F497,PROVEEDORES!$D$8:$I$507,5,0)),1,VLOOKUP($F497,PROVEEDORES!$D$8:$I$507,5,0)))</f>
        <v/>
      </c>
    </row>
    <row r="498" spans="3:20" ht="17.45" customHeight="1" x14ac:dyDescent="0.25">
      <c r="C498" s="188"/>
      <c r="D498" s="189"/>
      <c r="E498" s="178"/>
      <c r="F498" s="178"/>
      <c r="G498" s="190">
        <f>DATOS!$E$13</f>
        <v>1</v>
      </c>
      <c r="H498" s="178"/>
      <c r="I498" s="191"/>
      <c r="J498" s="178"/>
      <c r="K498" s="178"/>
      <c r="L498" s="178"/>
      <c r="M498" s="178"/>
      <c r="N498" s="160" t="str">
        <f t="shared" si="38"/>
        <v/>
      </c>
      <c r="O498" s="21"/>
      <c r="P498" s="160" t="str">
        <f t="shared" si="39"/>
        <v/>
      </c>
      <c r="Q498" s="160">
        <f t="shared" si="40"/>
        <v>0</v>
      </c>
      <c r="R498" s="160" t="str">
        <f t="shared" si="41"/>
        <v/>
      </c>
      <c r="S498" s="160" t="str">
        <f t="shared" si="42"/>
        <v/>
      </c>
      <c r="T498" s="50" t="str">
        <f>IF($F498="","",IF(ISERROR(VLOOKUP(F498,PROVEEDORES!$D$8:$I$507,5,0)),1,VLOOKUP($F498,PROVEEDORES!$D$8:$I$507,5,0)))</f>
        <v/>
      </c>
    </row>
    <row r="499" spans="3:20" ht="17.45" customHeight="1" x14ac:dyDescent="0.25">
      <c r="C499" s="188"/>
      <c r="D499" s="189"/>
      <c r="E499" s="178"/>
      <c r="F499" s="178"/>
      <c r="G499" s="190">
        <f>DATOS!$E$13</f>
        <v>1</v>
      </c>
      <c r="H499" s="178"/>
      <c r="I499" s="191"/>
      <c r="J499" s="178"/>
      <c r="K499" s="178"/>
      <c r="L499" s="178"/>
      <c r="M499" s="178"/>
      <c r="N499" s="160" t="str">
        <f t="shared" si="38"/>
        <v/>
      </c>
      <c r="O499" s="21"/>
      <c r="P499" s="160" t="str">
        <f t="shared" si="39"/>
        <v/>
      </c>
      <c r="Q499" s="160">
        <f t="shared" si="40"/>
        <v>0</v>
      </c>
      <c r="R499" s="160" t="str">
        <f t="shared" si="41"/>
        <v/>
      </c>
      <c r="S499" s="160" t="str">
        <f t="shared" si="42"/>
        <v/>
      </c>
      <c r="T499" s="50" t="str">
        <f>IF($F499="","",IF(ISERROR(VLOOKUP(F499,PROVEEDORES!$D$8:$I$507,5,0)),1,VLOOKUP($F499,PROVEEDORES!$D$8:$I$507,5,0)))</f>
        <v/>
      </c>
    </row>
    <row r="500" spans="3:20" ht="17.45" customHeight="1" x14ac:dyDescent="0.25">
      <c r="C500" s="188"/>
      <c r="D500" s="189"/>
      <c r="E500" s="178"/>
      <c r="F500" s="178"/>
      <c r="G500" s="190">
        <f>DATOS!$E$13</f>
        <v>1</v>
      </c>
      <c r="H500" s="178"/>
      <c r="I500" s="191"/>
      <c r="J500" s="178"/>
      <c r="K500" s="178"/>
      <c r="L500" s="178"/>
      <c r="M500" s="178"/>
      <c r="N500" s="160" t="str">
        <f t="shared" si="38"/>
        <v/>
      </c>
      <c r="O500" s="21"/>
      <c r="P500" s="160" t="str">
        <f t="shared" si="39"/>
        <v/>
      </c>
      <c r="Q500" s="160">
        <f t="shared" si="40"/>
        <v>0</v>
      </c>
      <c r="R500" s="160" t="str">
        <f t="shared" si="41"/>
        <v/>
      </c>
      <c r="S500" s="160" t="str">
        <f t="shared" si="42"/>
        <v/>
      </c>
      <c r="T500" s="50" t="str">
        <f>IF($F500="","",IF(ISERROR(VLOOKUP(F500,PROVEEDORES!$D$8:$I$507,5,0)),1,VLOOKUP($F500,PROVEEDORES!$D$8:$I$507,5,0)))</f>
        <v/>
      </c>
    </row>
    <row r="501" spans="3:20" ht="17.45" customHeight="1" x14ac:dyDescent="0.25">
      <c r="C501" s="188"/>
      <c r="D501" s="189"/>
      <c r="E501" s="178"/>
      <c r="F501" s="178"/>
      <c r="G501" s="190">
        <f>DATOS!$E$13</f>
        <v>1</v>
      </c>
      <c r="H501" s="178"/>
      <c r="I501" s="191"/>
      <c r="J501" s="178"/>
      <c r="K501" s="178"/>
      <c r="L501" s="178"/>
      <c r="M501" s="178"/>
      <c r="N501" s="160" t="str">
        <f t="shared" si="38"/>
        <v/>
      </c>
      <c r="O501" s="21"/>
      <c r="P501" s="160" t="str">
        <f t="shared" si="39"/>
        <v/>
      </c>
      <c r="Q501" s="160">
        <f t="shared" si="40"/>
        <v>0</v>
      </c>
      <c r="R501" s="160" t="str">
        <f t="shared" si="41"/>
        <v/>
      </c>
      <c r="S501" s="160" t="str">
        <f t="shared" si="42"/>
        <v/>
      </c>
      <c r="T501" s="50" t="str">
        <f>IF($F501="","",IF(ISERROR(VLOOKUP(F501,PROVEEDORES!$D$8:$I$507,5,0)),1,VLOOKUP($F501,PROVEEDORES!$D$8:$I$507,5,0)))</f>
        <v/>
      </c>
    </row>
    <row r="502" spans="3:20" ht="17.45" customHeight="1" x14ac:dyDescent="0.25">
      <c r="C502" s="188"/>
      <c r="D502" s="189"/>
      <c r="E502" s="178"/>
      <c r="F502" s="178"/>
      <c r="G502" s="190">
        <f>DATOS!$E$13</f>
        <v>1</v>
      </c>
      <c r="H502" s="178"/>
      <c r="I502" s="191"/>
      <c r="J502" s="178"/>
      <c r="K502" s="178"/>
      <c r="L502" s="178"/>
      <c r="M502" s="178"/>
      <c r="N502" s="160" t="str">
        <f t="shared" si="38"/>
        <v/>
      </c>
      <c r="O502" s="21"/>
      <c r="P502" s="160" t="str">
        <f t="shared" si="39"/>
        <v/>
      </c>
      <c r="Q502" s="160">
        <f t="shared" si="40"/>
        <v>0</v>
      </c>
      <c r="R502" s="160" t="str">
        <f t="shared" si="41"/>
        <v/>
      </c>
      <c r="S502" s="160" t="str">
        <f t="shared" si="42"/>
        <v/>
      </c>
      <c r="T502" s="50" t="str">
        <f>IF($F502="","",IF(ISERROR(VLOOKUP(F502,PROVEEDORES!$D$8:$I$507,5,0)),1,VLOOKUP($F502,PROVEEDORES!$D$8:$I$507,5,0)))</f>
        <v/>
      </c>
    </row>
    <row r="503" spans="3:20" ht="17.45" customHeight="1" x14ac:dyDescent="0.25">
      <c r="C503" s="188"/>
      <c r="D503" s="189"/>
      <c r="E503" s="178"/>
      <c r="F503" s="178"/>
      <c r="G503" s="190">
        <f>DATOS!$E$13</f>
        <v>1</v>
      </c>
      <c r="H503" s="178"/>
      <c r="I503" s="191"/>
      <c r="J503" s="178"/>
      <c r="K503" s="178"/>
      <c r="L503" s="178"/>
      <c r="M503" s="178"/>
      <c r="N503" s="160" t="str">
        <f t="shared" si="38"/>
        <v/>
      </c>
      <c r="O503" s="21"/>
      <c r="P503" s="160" t="str">
        <f t="shared" si="39"/>
        <v/>
      </c>
      <c r="Q503" s="160">
        <f t="shared" si="40"/>
        <v>0</v>
      </c>
      <c r="R503" s="160" t="str">
        <f t="shared" si="41"/>
        <v/>
      </c>
      <c r="S503" s="160" t="str">
        <f t="shared" si="42"/>
        <v/>
      </c>
      <c r="T503" s="50" t="str">
        <f>IF($F503="","",IF(ISERROR(VLOOKUP(F503,PROVEEDORES!$D$8:$I$507,5,0)),1,VLOOKUP($F503,PROVEEDORES!$D$8:$I$507,5,0)))</f>
        <v/>
      </c>
    </row>
    <row r="504" spans="3:20" ht="17.45" customHeight="1" x14ac:dyDescent="0.25">
      <c r="C504" s="188"/>
      <c r="D504" s="189"/>
      <c r="E504" s="178"/>
      <c r="F504" s="178"/>
      <c r="G504" s="190">
        <f>DATOS!$E$13</f>
        <v>1</v>
      </c>
      <c r="H504" s="178"/>
      <c r="I504" s="191"/>
      <c r="J504" s="178"/>
      <c r="K504" s="178"/>
      <c r="L504" s="178"/>
      <c r="M504" s="178"/>
      <c r="N504" s="160" t="str">
        <f t="shared" si="38"/>
        <v/>
      </c>
      <c r="O504" s="21"/>
      <c r="P504" s="160" t="str">
        <f t="shared" si="39"/>
        <v/>
      </c>
      <c r="Q504" s="160">
        <f t="shared" si="40"/>
        <v>0</v>
      </c>
      <c r="R504" s="160" t="str">
        <f t="shared" si="41"/>
        <v/>
      </c>
      <c r="S504" s="160" t="str">
        <f t="shared" si="42"/>
        <v/>
      </c>
      <c r="T504" s="50" t="str">
        <f>IF($F504="","",IF(ISERROR(VLOOKUP(F504,PROVEEDORES!$D$8:$I$507,5,0)),1,VLOOKUP($F504,PROVEEDORES!$D$8:$I$507,5,0)))</f>
        <v/>
      </c>
    </row>
    <row r="505" spans="3:20" ht="17.45" customHeight="1" x14ac:dyDescent="0.25">
      <c r="C505" s="188"/>
      <c r="D505" s="189"/>
      <c r="E505" s="178"/>
      <c r="F505" s="178"/>
      <c r="G505" s="190">
        <f>DATOS!$E$13</f>
        <v>1</v>
      </c>
      <c r="H505" s="178"/>
      <c r="I505" s="191"/>
      <c r="J505" s="178"/>
      <c r="K505" s="178"/>
      <c r="L505" s="178"/>
      <c r="M505" s="178"/>
      <c r="N505" s="160" t="str">
        <f t="shared" si="38"/>
        <v/>
      </c>
      <c r="O505" s="21"/>
      <c r="P505" s="160" t="str">
        <f t="shared" si="39"/>
        <v/>
      </c>
      <c r="Q505" s="160">
        <f t="shared" si="40"/>
        <v>0</v>
      </c>
      <c r="R505" s="160" t="str">
        <f t="shared" si="41"/>
        <v/>
      </c>
      <c r="S505" s="160" t="str">
        <f t="shared" si="42"/>
        <v/>
      </c>
      <c r="T505" s="50" t="str">
        <f>IF($F505="","",IF(ISERROR(VLOOKUP(F505,PROVEEDORES!$D$8:$I$507,5,0)),1,VLOOKUP($F505,PROVEEDORES!$D$8:$I$507,5,0)))</f>
        <v/>
      </c>
    </row>
    <row r="506" spans="3:20" ht="17.45" customHeight="1" x14ac:dyDescent="0.25">
      <c r="C506" s="188"/>
      <c r="D506" s="189"/>
      <c r="E506" s="178"/>
      <c r="F506" s="178"/>
      <c r="G506" s="190">
        <f>DATOS!$E$13</f>
        <v>1</v>
      </c>
      <c r="H506" s="178"/>
      <c r="I506" s="191"/>
      <c r="J506" s="178"/>
      <c r="K506" s="178"/>
      <c r="L506" s="178"/>
      <c r="M506" s="178"/>
      <c r="N506" s="160" t="str">
        <f t="shared" si="38"/>
        <v/>
      </c>
      <c r="O506" s="21"/>
      <c r="P506" s="160" t="str">
        <f t="shared" si="39"/>
        <v/>
      </c>
      <c r="Q506" s="160">
        <f t="shared" si="40"/>
        <v>0</v>
      </c>
      <c r="R506" s="160" t="str">
        <f t="shared" si="41"/>
        <v/>
      </c>
      <c r="S506" s="160" t="str">
        <f t="shared" si="42"/>
        <v/>
      </c>
      <c r="T506" s="50" t="str">
        <f>IF($F506="","",IF(ISERROR(VLOOKUP(F506,PROVEEDORES!$D$8:$I$507,5,0)),1,VLOOKUP($F506,PROVEEDORES!$D$8:$I$507,5,0)))</f>
        <v/>
      </c>
    </row>
    <row r="507" spans="3:20" ht="17.45" customHeight="1" x14ac:dyDescent="0.25">
      <c r="C507" s="188"/>
      <c r="D507" s="189"/>
      <c r="E507" s="178"/>
      <c r="F507" s="178"/>
      <c r="G507" s="190">
        <f>DATOS!$E$13</f>
        <v>1</v>
      </c>
      <c r="H507" s="178"/>
      <c r="I507" s="191"/>
      <c r="J507" s="178"/>
      <c r="K507" s="178"/>
      <c r="L507" s="178"/>
      <c r="M507" s="178"/>
      <c r="N507" s="160" t="str">
        <f t="shared" si="38"/>
        <v/>
      </c>
      <c r="O507" s="21"/>
      <c r="P507" s="160" t="str">
        <f t="shared" si="39"/>
        <v/>
      </c>
      <c r="Q507" s="160">
        <f t="shared" si="40"/>
        <v>0</v>
      </c>
      <c r="R507" s="160" t="str">
        <f t="shared" si="41"/>
        <v/>
      </c>
      <c r="S507" s="160" t="str">
        <f t="shared" si="42"/>
        <v/>
      </c>
      <c r="T507" s="50" t="str">
        <f>IF($F507="","",IF(ISERROR(VLOOKUP(F507,PROVEEDORES!$D$8:$I$507,5,0)),1,VLOOKUP($F507,PROVEEDORES!$D$8:$I$507,5,0)))</f>
        <v/>
      </c>
    </row>
    <row r="508" spans="3:20" ht="17.45" customHeight="1" x14ac:dyDescent="0.25">
      <c r="C508" s="188"/>
      <c r="D508" s="189"/>
      <c r="E508" s="178"/>
      <c r="F508" s="178"/>
      <c r="G508" s="190">
        <f>DATOS!$E$13</f>
        <v>1</v>
      </c>
      <c r="H508" s="178"/>
      <c r="I508" s="191"/>
      <c r="J508" s="178"/>
      <c r="K508" s="178"/>
      <c r="L508" s="178"/>
      <c r="M508" s="178"/>
      <c r="N508" s="160" t="str">
        <f t="shared" si="38"/>
        <v/>
      </c>
      <c r="O508" s="21"/>
      <c r="P508" s="160" t="str">
        <f t="shared" si="39"/>
        <v/>
      </c>
      <c r="Q508" s="160">
        <f t="shared" si="40"/>
        <v>0</v>
      </c>
      <c r="R508" s="160" t="str">
        <f t="shared" si="41"/>
        <v/>
      </c>
      <c r="S508" s="160" t="str">
        <f t="shared" si="42"/>
        <v/>
      </c>
      <c r="T508" s="50" t="str">
        <f>IF($F508="","",IF(ISERROR(VLOOKUP(F508,PROVEEDORES!$D$8:$I$507,5,0)),1,VLOOKUP($F508,PROVEEDORES!$D$8:$I$507,5,0)))</f>
        <v/>
      </c>
    </row>
    <row r="509" spans="3:20" ht="17.45" customHeight="1" x14ac:dyDescent="0.25">
      <c r="C509" s="188"/>
      <c r="D509" s="189"/>
      <c r="E509" s="178"/>
      <c r="F509" s="178"/>
      <c r="G509" s="190">
        <f>DATOS!$E$13</f>
        <v>1</v>
      </c>
      <c r="H509" s="178"/>
      <c r="I509" s="191"/>
      <c r="J509" s="178"/>
      <c r="K509" s="178"/>
      <c r="L509" s="178"/>
      <c r="M509" s="178"/>
      <c r="N509" s="160" t="str">
        <f t="shared" si="38"/>
        <v/>
      </c>
      <c r="O509" s="21"/>
      <c r="P509" s="160" t="str">
        <f t="shared" si="39"/>
        <v/>
      </c>
      <c r="Q509" s="160">
        <f t="shared" si="40"/>
        <v>0</v>
      </c>
      <c r="R509" s="160" t="str">
        <f t="shared" si="41"/>
        <v/>
      </c>
      <c r="S509" s="160" t="str">
        <f t="shared" si="42"/>
        <v/>
      </c>
      <c r="T509" s="50" t="str">
        <f>IF($F509="","",IF(ISERROR(VLOOKUP(F509,PROVEEDORES!$D$8:$I$507,5,0)),1,VLOOKUP($F509,PROVEEDORES!$D$8:$I$507,5,0)))</f>
        <v/>
      </c>
    </row>
    <row r="510" spans="3:20" ht="17.45" customHeight="1" x14ac:dyDescent="0.25">
      <c r="C510" s="188"/>
      <c r="D510" s="189"/>
      <c r="E510" s="178"/>
      <c r="F510" s="178"/>
      <c r="G510" s="190">
        <f>DATOS!$E$13</f>
        <v>1</v>
      </c>
      <c r="H510" s="178"/>
      <c r="I510" s="191"/>
      <c r="J510" s="178"/>
      <c r="K510" s="178"/>
      <c r="L510" s="178"/>
      <c r="M510" s="178"/>
      <c r="N510" s="160" t="str">
        <f t="shared" si="38"/>
        <v/>
      </c>
      <c r="O510" s="21"/>
      <c r="P510" s="160" t="str">
        <f t="shared" si="39"/>
        <v/>
      </c>
      <c r="Q510" s="160">
        <f t="shared" si="40"/>
        <v>0</v>
      </c>
      <c r="R510" s="160" t="str">
        <f t="shared" si="41"/>
        <v/>
      </c>
      <c r="S510" s="160" t="str">
        <f t="shared" si="42"/>
        <v/>
      </c>
      <c r="T510" s="50" t="str">
        <f>IF($F510="","",IF(ISERROR(VLOOKUP(F510,PROVEEDORES!$D$8:$I$507,5,0)),1,VLOOKUP($F510,PROVEEDORES!$D$8:$I$507,5,0)))</f>
        <v/>
      </c>
    </row>
    <row r="511" spans="3:20" ht="17.45" customHeight="1" x14ac:dyDescent="0.25">
      <c r="C511" s="188"/>
      <c r="D511" s="189"/>
      <c r="E511" s="178"/>
      <c r="F511" s="178"/>
      <c r="G511" s="190">
        <f>DATOS!$E$13</f>
        <v>1</v>
      </c>
      <c r="H511" s="178"/>
      <c r="I511" s="191"/>
      <c r="J511" s="178"/>
      <c r="K511" s="178"/>
      <c r="L511" s="178"/>
      <c r="M511" s="178"/>
      <c r="N511" s="160" t="str">
        <f t="shared" si="38"/>
        <v/>
      </c>
      <c r="O511" s="21"/>
      <c r="P511" s="160" t="str">
        <f t="shared" si="39"/>
        <v/>
      </c>
      <c r="Q511" s="160">
        <f t="shared" si="40"/>
        <v>0</v>
      </c>
      <c r="R511" s="160" t="str">
        <f t="shared" si="41"/>
        <v/>
      </c>
      <c r="S511" s="160" t="str">
        <f t="shared" si="42"/>
        <v/>
      </c>
      <c r="T511" s="50" t="str">
        <f>IF($F511="","",IF(ISERROR(VLOOKUP(F511,PROVEEDORES!$D$8:$I$507,5,0)),1,VLOOKUP($F511,PROVEEDORES!$D$8:$I$507,5,0)))</f>
        <v/>
      </c>
    </row>
    <row r="512" spans="3:20" ht="17.45" customHeight="1" x14ac:dyDescent="0.25">
      <c r="C512" s="188"/>
      <c r="D512" s="189"/>
      <c r="E512" s="178"/>
      <c r="F512" s="178"/>
      <c r="G512" s="190">
        <f>DATOS!$E$13</f>
        <v>1</v>
      </c>
      <c r="H512" s="178"/>
      <c r="I512" s="191"/>
      <c r="J512" s="178"/>
      <c r="K512" s="178"/>
      <c r="L512" s="178"/>
      <c r="M512" s="178"/>
      <c r="N512" s="160" t="str">
        <f t="shared" si="38"/>
        <v/>
      </c>
      <c r="O512" s="21"/>
      <c r="P512" s="160" t="str">
        <f t="shared" si="39"/>
        <v/>
      </c>
      <c r="Q512" s="160">
        <f t="shared" si="40"/>
        <v>0</v>
      </c>
      <c r="R512" s="160" t="str">
        <f t="shared" si="41"/>
        <v/>
      </c>
      <c r="S512" s="160" t="str">
        <f t="shared" si="42"/>
        <v/>
      </c>
      <c r="T512" s="50" t="str">
        <f>IF($F512="","",IF(ISERROR(VLOOKUP(F512,PROVEEDORES!$D$8:$I$507,5,0)),1,VLOOKUP($F512,PROVEEDORES!$D$8:$I$507,5,0)))</f>
        <v/>
      </c>
    </row>
    <row r="513" spans="3:20" ht="17.45" customHeight="1" x14ac:dyDescent="0.25">
      <c r="C513" s="188"/>
      <c r="D513" s="189"/>
      <c r="E513" s="178"/>
      <c r="F513" s="178"/>
      <c r="G513" s="190">
        <f>DATOS!$E$13</f>
        <v>1</v>
      </c>
      <c r="H513" s="178"/>
      <c r="I513" s="191"/>
      <c r="J513" s="178"/>
      <c r="K513" s="178"/>
      <c r="L513" s="178"/>
      <c r="M513" s="178"/>
      <c r="N513" s="160" t="str">
        <f t="shared" si="38"/>
        <v/>
      </c>
      <c r="O513" s="21"/>
      <c r="P513" s="160" t="str">
        <f t="shared" si="39"/>
        <v/>
      </c>
      <c r="Q513" s="160">
        <f t="shared" si="40"/>
        <v>0</v>
      </c>
      <c r="R513" s="160" t="str">
        <f t="shared" si="41"/>
        <v/>
      </c>
      <c r="S513" s="160" t="str">
        <f t="shared" si="42"/>
        <v/>
      </c>
      <c r="T513" s="50" t="str">
        <f>IF($F513="","",IF(ISERROR(VLOOKUP(F513,PROVEEDORES!$D$8:$I$507,5,0)),1,VLOOKUP($F513,PROVEEDORES!$D$8:$I$507,5,0)))</f>
        <v/>
      </c>
    </row>
    <row r="514" spans="3:20" ht="17.45" customHeight="1" x14ac:dyDescent="0.25">
      <c r="C514" s="188"/>
      <c r="D514" s="189"/>
      <c r="E514" s="178"/>
      <c r="F514" s="178"/>
      <c r="G514" s="190">
        <f>DATOS!$E$13</f>
        <v>1</v>
      </c>
      <c r="H514" s="178"/>
      <c r="I514" s="191"/>
      <c r="J514" s="178"/>
      <c r="K514" s="178"/>
      <c r="L514" s="178"/>
      <c r="M514" s="178"/>
      <c r="N514" s="160" t="str">
        <f t="shared" si="38"/>
        <v/>
      </c>
      <c r="O514" s="21"/>
      <c r="P514" s="160" t="str">
        <f t="shared" si="39"/>
        <v/>
      </c>
      <c r="Q514" s="160">
        <f t="shared" si="40"/>
        <v>0</v>
      </c>
      <c r="R514" s="160" t="str">
        <f t="shared" si="41"/>
        <v/>
      </c>
      <c r="S514" s="160" t="str">
        <f t="shared" si="42"/>
        <v/>
      </c>
      <c r="T514" s="50" t="str">
        <f>IF($F514="","",IF(ISERROR(VLOOKUP(F514,PROVEEDORES!$D$8:$I$507,5,0)),1,VLOOKUP($F514,PROVEEDORES!$D$8:$I$507,5,0)))</f>
        <v/>
      </c>
    </row>
    <row r="515" spans="3:20" ht="17.45" customHeight="1" x14ac:dyDescent="0.25">
      <c r="C515" s="188"/>
      <c r="D515" s="189"/>
      <c r="E515" s="178"/>
      <c r="F515" s="178"/>
      <c r="G515" s="190">
        <f>DATOS!$E$13</f>
        <v>1</v>
      </c>
      <c r="H515" s="178"/>
      <c r="I515" s="191"/>
      <c r="J515" s="178"/>
      <c r="K515" s="178"/>
      <c r="L515" s="178"/>
      <c r="M515" s="178"/>
      <c r="N515" s="160" t="str">
        <f t="shared" si="38"/>
        <v/>
      </c>
      <c r="O515" s="21"/>
      <c r="P515" s="160" t="str">
        <f t="shared" si="39"/>
        <v/>
      </c>
      <c r="Q515" s="160">
        <f t="shared" si="40"/>
        <v>0</v>
      </c>
      <c r="R515" s="160" t="str">
        <f t="shared" si="41"/>
        <v/>
      </c>
      <c r="S515" s="160" t="str">
        <f t="shared" si="42"/>
        <v/>
      </c>
      <c r="T515" s="50" t="str">
        <f>IF($F515="","",IF(ISERROR(VLOOKUP(F515,PROVEEDORES!$D$8:$I$507,5,0)),1,VLOOKUP($F515,PROVEEDORES!$D$8:$I$507,5,0)))</f>
        <v/>
      </c>
    </row>
    <row r="516" spans="3:20" ht="17.45" customHeight="1" x14ac:dyDescent="0.25">
      <c r="C516" s="188"/>
      <c r="D516" s="189"/>
      <c r="E516" s="178"/>
      <c r="F516" s="178"/>
      <c r="G516" s="190">
        <f>DATOS!$E$13</f>
        <v>1</v>
      </c>
      <c r="H516" s="178"/>
      <c r="I516" s="191"/>
      <c r="J516" s="178"/>
      <c r="K516" s="178"/>
      <c r="L516" s="178"/>
      <c r="M516" s="178"/>
      <c r="N516" s="160" t="str">
        <f t="shared" si="38"/>
        <v/>
      </c>
      <c r="O516" s="21"/>
      <c r="P516" s="160" t="str">
        <f t="shared" si="39"/>
        <v/>
      </c>
      <c r="Q516" s="160">
        <f t="shared" si="40"/>
        <v>0</v>
      </c>
      <c r="R516" s="160" t="str">
        <f t="shared" si="41"/>
        <v/>
      </c>
      <c r="S516" s="160" t="str">
        <f t="shared" si="42"/>
        <v/>
      </c>
      <c r="T516" s="50" t="str">
        <f>IF($F516="","",IF(ISERROR(VLOOKUP(F516,PROVEEDORES!$D$8:$I$507,5,0)),1,VLOOKUP($F516,PROVEEDORES!$D$8:$I$507,5,0)))</f>
        <v/>
      </c>
    </row>
  </sheetData>
  <sheetProtection algorithmName="SHA-512" hashValue="KIzfP4qQq8RYdUyAutCwC1PbF6WPg7cq7p7PrioEluSPJaTCZzqOjnIxHHdjTaHB79mlB5rCgvDkmbqVhrD1sA==" saltValue="H3tVTKC5EVZFrlS+MkUOMQ==" spinCount="100000" sheet="1" objects="1" scenarios="1" formatColumns="0" formatRows="0" autoFilter="0"/>
  <autoFilter ref="M16:N16" xr:uid="{00000000-0009-0000-0000-000027000000}"/>
  <mergeCells count="21">
    <mergeCell ref="S6:S7"/>
    <mergeCell ref="I6:I7"/>
    <mergeCell ref="C6:C7"/>
    <mergeCell ref="D6:D7"/>
    <mergeCell ref="H6:H7"/>
    <mergeCell ref="F6:F7"/>
    <mergeCell ref="P6:P7"/>
    <mergeCell ref="Q6:Q7"/>
    <mergeCell ref="R6:R7"/>
    <mergeCell ref="E6:E7"/>
    <mergeCell ref="A15:A16"/>
    <mergeCell ref="A1:A4"/>
    <mergeCell ref="A5:A6"/>
    <mergeCell ref="J6:J7"/>
    <mergeCell ref="N6:N7"/>
    <mergeCell ref="L6:L7"/>
    <mergeCell ref="M6:M7"/>
    <mergeCell ref="K6:K7"/>
    <mergeCell ref="L1:N1"/>
    <mergeCell ref="L4:N4"/>
    <mergeCell ref="G6:G7"/>
  </mergeCells>
  <phoneticPr fontId="13" type="noConversion"/>
  <hyperlinks>
    <hyperlink ref="A15:A16" location="CONTACTO!A1" display="Contacto" xr:uid="{00000000-0004-0000-2700-000000000000}"/>
    <hyperlink ref="A5:A6" location="MENU!A1" display="M e n ú" xr:uid="{00000000-0004-0000-2700-000001000000}"/>
    <hyperlink ref="A10" location="'INVERSIONES ARRENDAMIENTO'!A1" display="Inversiones Arrendamiento" xr:uid="{00000000-0004-0000-2700-000002000000}"/>
    <hyperlink ref="A14" location="PROVEEDORES!A1" display="Catálogo de Proveedores" xr:uid="{00000000-0004-0000-2700-000003000000}"/>
    <hyperlink ref="A13" location="DIOT!A1" display="Declaración del DIOT" xr:uid="{00000000-0004-0000-2700-000004000000}"/>
    <hyperlink ref="A12" location="TARIFAS!A1" display="Tablas y Tarifas de ISR" xr:uid="{00000000-0004-0000-2700-000005000000}"/>
    <hyperlink ref="A11" location="IMPUESTOS!A1" display="Impuestos" xr:uid="{00000000-0004-0000-2700-000006000000}"/>
    <hyperlink ref="A9" location="'INVERSIONES EMPR PROF'!A1" display="Inversiones Empresarial y P" xr:uid="{00000000-0004-0000-2700-000007000000}"/>
    <hyperlink ref="A8" location="'INGRESOS Y EGRESOS'!A1" display="Ingresos y Egresos" xr:uid="{00000000-0004-0000-2700-000008000000}"/>
    <hyperlink ref="A7" location="DATOS!A1" display="Datos de la Empresa" xr:uid="{00000000-0004-0000-27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 errorTitle="ALTA DEL PROVEEDOR" error="Dar de alta al proveedore en el catálogo de proveedores" xr:uid="{00000000-0002-0000-2700-000000000000}">
          <x14:formula1>
            <xm:f>PROVEEDORES!$D$8:$D$507</xm:f>
          </x14:formula1>
          <xm:sqref>F20:F516</xm:sqref>
        </x14:dataValidation>
        <x14:dataValidation type="list" allowBlank="1" showInputMessage="1" showErrorMessage="1" xr:uid="{00000000-0002-0000-2700-000001000000}">
          <x14:formula1>
            <xm:f>LISTA!$B$15:$B$18</xm:f>
          </x14:formula1>
          <xm:sqref>I20:I516</xm:sqref>
        </x14:dataValidation>
        <x14:dataValidation type="list" allowBlank="1" showInputMessage="1" showErrorMessage="1" errorTitle="REGIMEN FISCAL" error="Seleccione el régimen fiscal aplicable" xr:uid="{00000000-0002-0000-2700-000002000000}">
          <x14:formula1>
            <xm:f>LISTA!$B$21:$B$24</xm:f>
          </x14:formula1>
          <xm:sqref>G17:G516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14"/>
  <dimension ref="A1:S516"/>
  <sheetViews>
    <sheetView zoomScaleNormal="100" workbookViewId="0">
      <pane xSplit="1" ySplit="7" topLeftCell="B8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29" customWidth="1"/>
    <col min="4" max="4" width="8.7109375" style="13" customWidth="1"/>
    <col min="5" max="5" width="25.7109375" style="13" customWidth="1"/>
    <col min="6" max="6" width="15.28515625" style="13" customWidth="1"/>
    <col min="7" max="7" width="21.7109375" style="13" hidden="1" customWidth="1"/>
    <col min="8" max="8" width="12.28515625" style="21" customWidth="1"/>
    <col min="9" max="9" width="4.7109375" style="21" customWidth="1"/>
    <col min="10" max="14" width="12.28515625" style="21" customWidth="1"/>
    <col min="15" max="15" width="0.85546875" style="21" customWidth="1"/>
    <col min="16" max="19" width="11.7109375" style="21" customWidth="1"/>
    <col min="20" max="20" width="10.7109375" style="13" customWidth="1"/>
    <col min="21" max="21" width="30.7109375" style="13" customWidth="1"/>
    <col min="22" max="22" width="11.7109375" style="13" customWidth="1"/>
    <col min="23" max="25" width="10.7109375" style="13" customWidth="1"/>
    <col min="26" max="27" width="11.7109375" style="13" customWidth="1"/>
    <col min="28" max="16384" width="11.42578125" style="13"/>
  </cols>
  <sheetData>
    <row r="1" spans="1:19" ht="17.45" customHeight="1" x14ac:dyDescent="0.3">
      <c r="A1" s="212" t="s">
        <v>244</v>
      </c>
      <c r="C1" s="107" t="str">
        <f>IF(DATOS!H18=DATOS!I1,DATOS!$E$6&amp;" "&amp;DATOS!$I$6&amp;" "&amp;DATOS!$M$6, "N o m b r e")</f>
        <v>N o m b r e</v>
      </c>
      <c r="H1" s="80"/>
      <c r="L1" s="273" t="s">
        <v>68</v>
      </c>
      <c r="M1" s="273"/>
      <c r="N1" s="273"/>
      <c r="O1" s="74"/>
      <c r="P1" s="62"/>
      <c r="Q1" s="62"/>
      <c r="R1" s="62"/>
      <c r="S1" s="62"/>
    </row>
    <row r="2" spans="1:19" ht="17.45" customHeight="1" x14ac:dyDescent="0.3">
      <c r="A2" s="260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</row>
    <row r="3" spans="1:19" ht="17.45" customHeight="1" x14ac:dyDescent="0.2">
      <c r="A3" s="260"/>
      <c r="C3" s="23"/>
    </row>
    <row r="4" spans="1:19" ht="17.45" customHeight="1" x14ac:dyDescent="0.3">
      <c r="A4" s="261"/>
      <c r="C4" s="107" t="s">
        <v>0</v>
      </c>
      <c r="L4" s="274" t="str">
        <f>"NOVIEMBRE "&amp;DATOS!$E$10</f>
        <v>NOVIEMBRE 2020</v>
      </c>
      <c r="M4" s="274"/>
      <c r="N4" s="274"/>
      <c r="O4" s="87"/>
      <c r="P4" s="64"/>
      <c r="Q4" s="64"/>
      <c r="R4" s="64"/>
      <c r="S4" s="64"/>
    </row>
    <row r="5" spans="1:19" ht="17.45" customHeight="1" x14ac:dyDescent="0.2">
      <c r="A5" s="262" t="s">
        <v>251</v>
      </c>
      <c r="C5" s="23"/>
    </row>
    <row r="6" spans="1:19" ht="17.45" customHeight="1" x14ac:dyDescent="0.2">
      <c r="A6" s="263"/>
      <c r="C6" s="240" t="s">
        <v>1</v>
      </c>
      <c r="D6" s="240" t="s">
        <v>153</v>
      </c>
      <c r="E6" s="240" t="s">
        <v>78</v>
      </c>
      <c r="F6" s="240" t="s">
        <v>23</v>
      </c>
      <c r="G6" s="240" t="s">
        <v>192</v>
      </c>
      <c r="H6" s="270" t="s">
        <v>183</v>
      </c>
      <c r="I6" s="240" t="s">
        <v>93</v>
      </c>
      <c r="J6" s="240" t="s">
        <v>2</v>
      </c>
      <c r="K6" s="240" t="s">
        <v>182</v>
      </c>
      <c r="L6" s="270" t="s">
        <v>141</v>
      </c>
      <c r="M6" s="270" t="s">
        <v>142</v>
      </c>
      <c r="N6" s="240" t="s">
        <v>3</v>
      </c>
      <c r="P6" s="270" t="s">
        <v>184</v>
      </c>
      <c r="Q6" s="270" t="s">
        <v>185</v>
      </c>
      <c r="R6" s="270" t="s">
        <v>259</v>
      </c>
      <c r="S6" s="270" t="s">
        <v>186</v>
      </c>
    </row>
    <row r="7" spans="1:19" ht="17.45" customHeight="1" x14ac:dyDescent="0.2">
      <c r="A7" s="114" t="s">
        <v>163</v>
      </c>
      <c r="C7" s="240"/>
      <c r="D7" s="240"/>
      <c r="E7" s="240"/>
      <c r="F7" s="240"/>
      <c r="G7" s="240"/>
      <c r="H7" s="270"/>
      <c r="I7" s="240"/>
      <c r="J7" s="272"/>
      <c r="K7" s="272"/>
      <c r="L7" s="270"/>
      <c r="M7" s="270"/>
      <c r="N7" s="272"/>
      <c r="P7" s="271"/>
      <c r="Q7" s="271"/>
      <c r="R7" s="271"/>
      <c r="S7" s="271"/>
    </row>
    <row r="8" spans="1:19" ht="17.45" customHeight="1" x14ac:dyDescent="0.2">
      <c r="A8" s="114" t="s">
        <v>166</v>
      </c>
      <c r="C8" s="132" t="s">
        <v>139</v>
      </c>
      <c r="D8" s="133"/>
      <c r="E8" s="133"/>
      <c r="F8" s="133"/>
      <c r="G8" s="133"/>
      <c r="H8" s="138"/>
      <c r="I8" s="138"/>
      <c r="J8" s="138"/>
      <c r="K8" s="138"/>
      <c r="L8" s="140"/>
      <c r="M8" s="140"/>
      <c r="N8" s="138"/>
      <c r="O8" s="50"/>
      <c r="P8" s="136"/>
      <c r="Q8" s="136"/>
      <c r="R8" s="136"/>
      <c r="S8" s="136"/>
    </row>
    <row r="9" spans="1:19" ht="17.45" customHeight="1" x14ac:dyDescent="0.2">
      <c r="A9" s="114" t="s">
        <v>205</v>
      </c>
      <c r="C9" s="132"/>
      <c r="D9" s="133"/>
      <c r="E9" s="134" t="s">
        <v>196</v>
      </c>
      <c r="F9" s="133"/>
      <c r="G9" s="133"/>
      <c r="H9" s="141">
        <f>SUMIF($G$17:$G$516,LISTA!$B$21,H$17:H$516)</f>
        <v>0</v>
      </c>
      <c r="I9" s="141"/>
      <c r="J9" s="141">
        <f>SUMIF($G$17:$G$516,LISTA!$B$21,J$17:J$516)+SUMIF($G$17:$G$516,LISTA!$B$22,J$17:J$516)</f>
        <v>0</v>
      </c>
      <c r="K9" s="141">
        <f>SUMIF($G$17:$G$516,LISTA!$B$21,K$17:K$516)+SUMIF($G$17:$G$516,LISTA!$B$22,K$17:K$516)</f>
        <v>0</v>
      </c>
      <c r="L9" s="141">
        <f>SUMIF($G$17:$G$516,LISTA!$B$21,L$17:L$516)+SUMIF($G$17:$G$516,LISTA!$B$22,L$17:L$516)</f>
        <v>0</v>
      </c>
      <c r="M9" s="141">
        <f>SUMIF($G$17:$G$516,LISTA!$B$21,M$17:M$516)+SUMIF($G$17:$G$516,LISTA!$B$22,M$17:M$516)</f>
        <v>0</v>
      </c>
      <c r="N9" s="141">
        <f>H9+J9+K9-L9-M9</f>
        <v>0</v>
      </c>
      <c r="O9" s="50"/>
      <c r="P9" s="141">
        <f>SUMIF($G$17:$G$516,LISTA!$B$21,P$17:P$516)+SUMIF($G$17:$G$516,LISTA!$B$22,P$17:P$516)</f>
        <v>0</v>
      </c>
      <c r="Q9" s="141">
        <f>SUMIF($G$17:$G$516,LISTA!$B$21,Q$17:Q$516)+SUMIF($G$17:$G$516,LISTA!$B$22,Q$17:Q$516)</f>
        <v>0</v>
      </c>
      <c r="R9" s="141">
        <f>SUMIF($G$17:$G$516,LISTA!$B$21,R$17:R$516)+SUMIF($G$17:$G$516,LISTA!$B$22,R$17:R$516)</f>
        <v>0</v>
      </c>
      <c r="S9" s="141">
        <f>SUMIF($G$17:$G$516,LISTA!$B$21,S$17:S$516)+SUMIF($G$17:$G$516,LISTA!$B$22,S$17:S$516)</f>
        <v>0</v>
      </c>
    </row>
    <row r="10" spans="1:19" ht="17.45" customHeight="1" x14ac:dyDescent="0.2">
      <c r="A10" s="114" t="s">
        <v>206</v>
      </c>
      <c r="C10" s="132"/>
      <c r="D10" s="133"/>
      <c r="E10" s="134" t="s">
        <v>197</v>
      </c>
      <c r="F10" s="133"/>
      <c r="G10" s="133"/>
      <c r="H10" s="141">
        <f>SUMIF($G$17:$G$516,LISTA!$B$23,H$17:H$516)</f>
        <v>0</v>
      </c>
      <c r="I10" s="141"/>
      <c r="J10" s="141">
        <f>SUMIF($G$17:$G$516,LISTA!$B$23,J$17:J$516)+SUMIF($G$17:$G$516,LISTA!$B$24,J$17:J$516)</f>
        <v>0</v>
      </c>
      <c r="K10" s="141">
        <f>SUMIF($G$17:$G$516,LISTA!$B$23,K$17:K$516)+SUMIF($G$17:$G$516,LISTA!$B$24,K$17:K$516)</f>
        <v>0</v>
      </c>
      <c r="L10" s="141">
        <f>SUMIF($G$17:$G$516,LISTA!$B$23,L$17:L$516)+SUMIF($G$17:$G$516,LISTA!$B$24,L$17:L$516)</f>
        <v>0</v>
      </c>
      <c r="M10" s="141">
        <f>SUMIF($G$17:$G$516,LISTA!$B$23,M$17:M$516)+SUMIF($G$17:$G$516,LISTA!$B$24,M$17:M$516)</f>
        <v>0</v>
      </c>
      <c r="N10" s="141">
        <f>H10+J10+K10-L10-M10</f>
        <v>0</v>
      </c>
      <c r="O10" s="50"/>
      <c r="P10" s="141">
        <f>SUMIF($G$17:$G$516,LISTA!$B$23,P$17:P$516)+SUMIF($G$17:$G$516,LISTA!$B$24,P$17:P$516)</f>
        <v>0</v>
      </c>
      <c r="Q10" s="141">
        <f>SUMIF($G$17:$G$516,LISTA!$B$23,Q$17:Q$516)+SUMIF($G$17:$G$516,LISTA!$B$24,Q$17:Q$516)</f>
        <v>0</v>
      </c>
      <c r="R10" s="141">
        <f>SUMIF($G$17:$G$516,LISTA!$B$23,R$17:R$516)+SUMIF($G$17:$G$516,LISTA!$B$24,R$17:R$516)</f>
        <v>0</v>
      </c>
      <c r="S10" s="141">
        <f>SUMIF($G$17:$G$516,LISTA!$B$23,S$17:S$516)+SUMIF($G$17:$G$516,LISTA!$B$24,S$17:S$516)</f>
        <v>0</v>
      </c>
    </row>
    <row r="11" spans="1:19" ht="17.45" customHeight="1" x14ac:dyDescent="0.2">
      <c r="A11" s="114" t="s">
        <v>137</v>
      </c>
      <c r="C11" s="132"/>
      <c r="D11" s="135" t="s">
        <v>193</v>
      </c>
      <c r="E11" s="135"/>
      <c r="F11" s="135"/>
      <c r="G11" s="135"/>
      <c r="H11" s="142">
        <f>IF(DATOS!$H$18=DATOS!$I$1,SUM(H9:H10),0)</f>
        <v>0</v>
      </c>
      <c r="I11" s="142"/>
      <c r="J11" s="142">
        <f>IF(DATOS!$H$18=DATOS!$I$1,SUM(J9:J10),0)</f>
        <v>0</v>
      </c>
      <c r="K11" s="142">
        <f>IF(DATOS!$H$18=DATOS!$I$1,SUM(K9:K10),0)</f>
        <v>0</v>
      </c>
      <c r="L11" s="142">
        <f>IF(DATOS!$H$18=DATOS!$I$1,SUM(L9:L10),0)</f>
        <v>0</v>
      </c>
      <c r="M11" s="142">
        <f>IF(DATOS!$H$18=DATOS!$I$1,SUM(M9:M10),0)</f>
        <v>0</v>
      </c>
      <c r="N11" s="142">
        <f>IF(DATOS!$H$18=DATOS!$I$1,SUM(N9:N10),0)</f>
        <v>0</v>
      </c>
      <c r="O11" s="50"/>
      <c r="P11" s="142">
        <f>IF(DATOS!$H$18=DATOS!$I$1,SUM(P9:P10),0)</f>
        <v>0</v>
      </c>
      <c r="Q11" s="142">
        <f>IF(DATOS!$H$18=DATOS!$I$1,SUM(Q9:Q10),0)</f>
        <v>0</v>
      </c>
      <c r="R11" s="142">
        <f>IF(DATOS!R17=DATOS!S1,SUM(R9:R10),0)</f>
        <v>0</v>
      </c>
      <c r="S11" s="142">
        <f>IF(DATOS!$H$18=DATOS!$I$1,SUM(S9:S10),0)</f>
        <v>0</v>
      </c>
    </row>
    <row r="12" spans="1:19" ht="17.45" customHeight="1" x14ac:dyDescent="0.2">
      <c r="A12" s="114" t="s">
        <v>164</v>
      </c>
      <c r="C12" s="132"/>
      <c r="D12" s="136"/>
      <c r="E12" s="134" t="s">
        <v>194</v>
      </c>
      <c r="F12" s="136"/>
      <c r="G12" s="136"/>
      <c r="H12" s="141">
        <f>'ING-OCT'!H12+'ING-NOV'!H9</f>
        <v>0</v>
      </c>
      <c r="I12" s="141"/>
      <c r="J12" s="141">
        <f>'ING-OCT'!J12+'ING-NOV'!J9</f>
        <v>0</v>
      </c>
      <c r="K12" s="141">
        <f>'ING-OCT'!K12+'ING-NOV'!K9</f>
        <v>0</v>
      </c>
      <c r="L12" s="141">
        <f>'ING-OCT'!L12+'ING-NOV'!L9</f>
        <v>0</v>
      </c>
      <c r="M12" s="141">
        <f>'ING-OCT'!M12+'ING-NOV'!M9</f>
        <v>0</v>
      </c>
      <c r="N12" s="141">
        <f>H12+J12+K12-L12-M12</f>
        <v>0</v>
      </c>
      <c r="O12" s="50"/>
      <c r="P12" s="141">
        <f>'ING-OCT'!P12+'ING-NOV'!P9</f>
        <v>0</v>
      </c>
      <c r="Q12" s="141">
        <f>'ING-OCT'!Q12+'ING-NOV'!Q9</f>
        <v>0</v>
      </c>
      <c r="R12" s="141">
        <f>'ING-OCT'!R12+'ING-NOV'!R9</f>
        <v>0</v>
      </c>
      <c r="S12" s="141">
        <f>'ING-OCT'!S12+'ING-NOV'!S9</f>
        <v>0</v>
      </c>
    </row>
    <row r="13" spans="1:19" ht="17.45" customHeight="1" x14ac:dyDescent="0.2">
      <c r="A13" s="114" t="s">
        <v>165</v>
      </c>
      <c r="C13" s="137"/>
      <c r="D13" s="136"/>
      <c r="E13" s="134" t="s">
        <v>195</v>
      </c>
      <c r="F13" s="136"/>
      <c r="G13" s="136"/>
      <c r="H13" s="141">
        <f>'ING-OCT'!H13+'ING-NOV'!H10</f>
        <v>0</v>
      </c>
      <c r="I13" s="141"/>
      <c r="J13" s="141">
        <f>'ING-OCT'!J13+'ING-NOV'!J10</f>
        <v>0</v>
      </c>
      <c r="K13" s="141">
        <f>'ING-OCT'!K13+'ING-NOV'!K10</f>
        <v>0</v>
      </c>
      <c r="L13" s="141">
        <f>'ING-OCT'!L13+'ING-NOV'!L10</f>
        <v>0</v>
      </c>
      <c r="M13" s="141">
        <f>'ING-OCT'!M13+'ING-NOV'!M10</f>
        <v>0</v>
      </c>
      <c r="N13" s="141">
        <f>H13+J13+K13-L13-M13</f>
        <v>0</v>
      </c>
      <c r="O13" s="50"/>
      <c r="P13" s="141">
        <f>'ING-OCT'!P13+'ING-NOV'!P10</f>
        <v>0</v>
      </c>
      <c r="Q13" s="141">
        <f>'ING-OCT'!Q13+'ING-NOV'!Q10</f>
        <v>0</v>
      </c>
      <c r="R13" s="141">
        <f>'ING-OCT'!R13+'ING-NOV'!R10</f>
        <v>0</v>
      </c>
      <c r="S13" s="141">
        <f>'ING-OCT'!S13+'ING-NOV'!S10</f>
        <v>0</v>
      </c>
    </row>
    <row r="14" spans="1:19" ht="17.45" customHeight="1" thickBot="1" x14ac:dyDescent="0.25">
      <c r="A14" s="114" t="s">
        <v>160</v>
      </c>
      <c r="C14" s="137"/>
      <c r="D14" s="135" t="s">
        <v>190</v>
      </c>
      <c r="E14" s="135"/>
      <c r="F14" s="135"/>
      <c r="G14" s="135"/>
      <c r="H14" s="143">
        <f>SUM(H12:H13)</f>
        <v>0</v>
      </c>
      <c r="I14" s="143"/>
      <c r="J14" s="143">
        <f t="shared" ref="J14:N14" si="0">SUM(J12:J13)</f>
        <v>0</v>
      </c>
      <c r="K14" s="143">
        <f t="shared" si="0"/>
        <v>0</v>
      </c>
      <c r="L14" s="143">
        <f t="shared" si="0"/>
        <v>0</v>
      </c>
      <c r="M14" s="143">
        <f t="shared" si="0"/>
        <v>0</v>
      </c>
      <c r="N14" s="143">
        <f t="shared" si="0"/>
        <v>0</v>
      </c>
      <c r="O14" s="50"/>
      <c r="P14" s="143">
        <f t="shared" ref="P14:S14" si="1">SUM(P12:P13)</f>
        <v>0</v>
      </c>
      <c r="Q14" s="143">
        <f t="shared" si="1"/>
        <v>0</v>
      </c>
      <c r="R14" s="143">
        <f t="shared" si="1"/>
        <v>0</v>
      </c>
      <c r="S14" s="143">
        <f t="shared" si="1"/>
        <v>0</v>
      </c>
    </row>
    <row r="15" spans="1:19" ht="17.45" customHeight="1" thickTop="1" x14ac:dyDescent="0.2">
      <c r="A15" s="258" t="s">
        <v>250</v>
      </c>
      <c r="C15" s="137"/>
      <c r="D15" s="133"/>
      <c r="E15" s="133"/>
      <c r="F15" s="133"/>
      <c r="G15" s="133"/>
      <c r="H15" s="138"/>
      <c r="I15" s="138"/>
      <c r="J15" s="138"/>
      <c r="K15" s="138"/>
      <c r="L15" s="140"/>
      <c r="M15" s="140"/>
      <c r="N15" s="138"/>
      <c r="O15" s="50"/>
      <c r="P15" s="136"/>
      <c r="Q15" s="136"/>
      <c r="R15" s="136"/>
      <c r="S15" s="136"/>
    </row>
    <row r="16" spans="1:19" ht="17.45" customHeight="1" x14ac:dyDescent="0.2">
      <c r="A16" s="259"/>
      <c r="C16" s="118" t="s">
        <v>140</v>
      </c>
      <c r="D16" s="119"/>
      <c r="E16" s="119"/>
      <c r="F16" s="119"/>
      <c r="G16" s="119"/>
      <c r="H16" s="106"/>
      <c r="I16" s="106"/>
      <c r="J16" s="120"/>
      <c r="K16" s="120"/>
      <c r="L16" s="121"/>
      <c r="M16" s="121"/>
      <c r="N16" s="120"/>
      <c r="O16" s="75"/>
      <c r="P16" s="121"/>
      <c r="Q16" s="121"/>
      <c r="R16" s="121"/>
      <c r="S16" s="121"/>
    </row>
    <row r="17" spans="1:19" ht="17.45" customHeight="1" x14ac:dyDescent="0.25">
      <c r="A17" s="113"/>
      <c r="C17" s="188"/>
      <c r="D17" s="189"/>
      <c r="E17" s="178"/>
      <c r="F17" s="178"/>
      <c r="G17" s="190">
        <f>DATOS!$E$13</f>
        <v>1</v>
      </c>
      <c r="H17" s="178"/>
      <c r="I17" s="191"/>
      <c r="J17" s="178"/>
      <c r="K17" s="178"/>
      <c r="L17" s="178"/>
      <c r="M17" s="178"/>
      <c r="N17" s="160" t="str">
        <f>IF(H17&amp;J17&amp;K17&amp;L17&amp;M17="","",H17+J17+K17-L17-M17)</f>
        <v/>
      </c>
      <c r="O17" s="17"/>
      <c r="P17" s="160" t="str">
        <f>IF($I17="E",H17,"")</f>
        <v/>
      </c>
      <c r="Q17" s="160">
        <f t="shared" ref="Q17:Q80" si="2">IF($I17=0%,H17,"")</f>
        <v>0</v>
      </c>
      <c r="R17" s="160" t="str">
        <f>IF(OR($I17=8%,$I17=11%),$J17/$I17,"")</f>
        <v/>
      </c>
      <c r="S17" s="160" t="str">
        <f t="shared" ref="S17:S82" si="3">IF(OR($I17=15%,$I17=16%),$J17/$I17,"")</f>
        <v/>
      </c>
    </row>
    <row r="18" spans="1:19" ht="17.45" customHeight="1" x14ac:dyDescent="0.25">
      <c r="A18" s="110"/>
      <c r="C18" s="188"/>
      <c r="D18" s="189"/>
      <c r="E18" s="178"/>
      <c r="F18" s="178"/>
      <c r="G18" s="190">
        <f>DATOS!$E$13</f>
        <v>1</v>
      </c>
      <c r="H18" s="178"/>
      <c r="I18" s="191"/>
      <c r="J18" s="178"/>
      <c r="K18" s="178"/>
      <c r="L18" s="178"/>
      <c r="M18" s="178"/>
      <c r="N18" s="160" t="str">
        <f t="shared" ref="N18:N81" si="4">IF(H18&amp;J18&amp;K18&amp;L18&amp;M18="","",H18+J18+K18-L18-M18)</f>
        <v/>
      </c>
      <c r="O18" s="17"/>
      <c r="P18" s="160" t="str">
        <f t="shared" ref="P18:P81" si="5">IF($I18="E",H18,"")</f>
        <v/>
      </c>
      <c r="Q18" s="160">
        <f t="shared" si="2"/>
        <v>0</v>
      </c>
      <c r="R18" s="160" t="str">
        <f t="shared" ref="R18:R81" si="6">IF(OR($I18=8%,$I18=11%),$J18/$I18,"")</f>
        <v/>
      </c>
      <c r="S18" s="160" t="str">
        <f t="shared" si="3"/>
        <v/>
      </c>
    </row>
    <row r="19" spans="1:19" ht="17.45" customHeight="1" x14ac:dyDescent="0.25">
      <c r="A19" s="110"/>
      <c r="C19" s="188"/>
      <c r="D19" s="189"/>
      <c r="E19" s="178"/>
      <c r="F19" s="178"/>
      <c r="G19" s="190">
        <f>DATOS!$E$13</f>
        <v>1</v>
      </c>
      <c r="H19" s="178"/>
      <c r="I19" s="191"/>
      <c r="J19" s="178"/>
      <c r="K19" s="178"/>
      <c r="L19" s="178"/>
      <c r="M19" s="178"/>
      <c r="N19" s="160" t="str">
        <f t="shared" si="4"/>
        <v/>
      </c>
      <c r="O19" s="17"/>
      <c r="P19" s="160" t="str">
        <f t="shared" si="5"/>
        <v/>
      </c>
      <c r="Q19" s="160">
        <f t="shared" si="2"/>
        <v>0</v>
      </c>
      <c r="R19" s="160" t="str">
        <f t="shared" si="6"/>
        <v/>
      </c>
      <c r="S19" s="160" t="str">
        <f t="shared" si="3"/>
        <v/>
      </c>
    </row>
    <row r="20" spans="1:19" ht="17.45" customHeight="1" x14ac:dyDescent="0.25">
      <c r="A20" s="110"/>
      <c r="C20" s="188"/>
      <c r="D20" s="189"/>
      <c r="E20" s="178"/>
      <c r="F20" s="178"/>
      <c r="G20" s="190">
        <f>DATOS!$E$13</f>
        <v>1</v>
      </c>
      <c r="H20" s="178"/>
      <c r="I20" s="191"/>
      <c r="J20" s="178"/>
      <c r="K20" s="178"/>
      <c r="L20" s="178"/>
      <c r="M20" s="178"/>
      <c r="N20" s="160" t="str">
        <f t="shared" si="4"/>
        <v/>
      </c>
      <c r="O20" s="17"/>
      <c r="P20" s="160" t="str">
        <f t="shared" si="5"/>
        <v/>
      </c>
      <c r="Q20" s="160">
        <f t="shared" si="2"/>
        <v>0</v>
      </c>
      <c r="R20" s="160" t="str">
        <f t="shared" si="6"/>
        <v/>
      </c>
      <c r="S20" s="160" t="str">
        <f t="shared" si="3"/>
        <v/>
      </c>
    </row>
    <row r="21" spans="1:19" ht="17.45" customHeight="1" x14ac:dyDescent="0.25">
      <c r="A21" s="110"/>
      <c r="C21" s="188"/>
      <c r="D21" s="189"/>
      <c r="E21" s="178"/>
      <c r="F21" s="178"/>
      <c r="G21" s="190">
        <f>DATOS!$E$13</f>
        <v>1</v>
      </c>
      <c r="H21" s="178"/>
      <c r="I21" s="191"/>
      <c r="J21" s="178"/>
      <c r="K21" s="178"/>
      <c r="L21" s="178"/>
      <c r="M21" s="178"/>
      <c r="N21" s="160" t="str">
        <f t="shared" si="4"/>
        <v/>
      </c>
      <c r="O21" s="17"/>
      <c r="P21" s="160" t="str">
        <f t="shared" si="5"/>
        <v/>
      </c>
      <c r="Q21" s="160">
        <f t="shared" si="2"/>
        <v>0</v>
      </c>
      <c r="R21" s="160" t="str">
        <f t="shared" si="6"/>
        <v/>
      </c>
      <c r="S21" s="160" t="str">
        <f t="shared" si="3"/>
        <v/>
      </c>
    </row>
    <row r="22" spans="1:19" ht="17.45" customHeight="1" x14ac:dyDescent="0.25">
      <c r="A22" s="110"/>
      <c r="C22" s="188"/>
      <c r="D22" s="189"/>
      <c r="E22" s="178"/>
      <c r="F22" s="178"/>
      <c r="G22" s="190">
        <f>DATOS!$E$13</f>
        <v>1</v>
      </c>
      <c r="H22" s="178"/>
      <c r="I22" s="191"/>
      <c r="J22" s="178"/>
      <c r="K22" s="178"/>
      <c r="L22" s="178"/>
      <c r="M22" s="178"/>
      <c r="N22" s="160" t="str">
        <f t="shared" si="4"/>
        <v/>
      </c>
      <c r="O22" s="17"/>
      <c r="P22" s="160" t="str">
        <f t="shared" si="5"/>
        <v/>
      </c>
      <c r="Q22" s="160">
        <f t="shared" si="2"/>
        <v>0</v>
      </c>
      <c r="R22" s="160" t="str">
        <f t="shared" si="6"/>
        <v/>
      </c>
      <c r="S22" s="160" t="str">
        <f t="shared" si="3"/>
        <v/>
      </c>
    </row>
    <row r="23" spans="1:19" ht="17.45" customHeight="1" x14ac:dyDescent="0.25">
      <c r="A23" s="110"/>
      <c r="C23" s="188"/>
      <c r="D23" s="189"/>
      <c r="E23" s="178"/>
      <c r="F23" s="178"/>
      <c r="G23" s="190">
        <f>DATOS!$E$13</f>
        <v>1</v>
      </c>
      <c r="H23" s="178"/>
      <c r="I23" s="191"/>
      <c r="J23" s="178"/>
      <c r="K23" s="178"/>
      <c r="L23" s="178"/>
      <c r="M23" s="178"/>
      <c r="N23" s="160" t="str">
        <f t="shared" si="4"/>
        <v/>
      </c>
      <c r="O23" s="17"/>
      <c r="P23" s="160" t="str">
        <f t="shared" si="5"/>
        <v/>
      </c>
      <c r="Q23" s="160">
        <f t="shared" si="2"/>
        <v>0</v>
      </c>
      <c r="R23" s="160" t="str">
        <f t="shared" si="6"/>
        <v/>
      </c>
      <c r="S23" s="160" t="str">
        <f t="shared" si="3"/>
        <v/>
      </c>
    </row>
    <row r="24" spans="1:19" ht="17.45" customHeight="1" x14ac:dyDescent="0.25">
      <c r="A24" s="110"/>
      <c r="C24" s="188"/>
      <c r="D24" s="189"/>
      <c r="E24" s="178"/>
      <c r="F24" s="178"/>
      <c r="G24" s="190">
        <f>DATOS!$E$13</f>
        <v>1</v>
      </c>
      <c r="H24" s="178"/>
      <c r="I24" s="191"/>
      <c r="J24" s="178"/>
      <c r="K24" s="178"/>
      <c r="L24" s="178"/>
      <c r="M24" s="178"/>
      <c r="N24" s="160" t="str">
        <f t="shared" si="4"/>
        <v/>
      </c>
      <c r="O24" s="17"/>
      <c r="P24" s="160" t="str">
        <f t="shared" si="5"/>
        <v/>
      </c>
      <c r="Q24" s="160">
        <f t="shared" si="2"/>
        <v>0</v>
      </c>
      <c r="R24" s="160" t="str">
        <f t="shared" si="6"/>
        <v/>
      </c>
      <c r="S24" s="160" t="str">
        <f t="shared" si="3"/>
        <v/>
      </c>
    </row>
    <row r="25" spans="1:19" ht="17.45" customHeight="1" x14ac:dyDescent="0.25">
      <c r="A25" s="110"/>
      <c r="C25" s="188"/>
      <c r="D25" s="189"/>
      <c r="E25" s="178"/>
      <c r="F25" s="178"/>
      <c r="G25" s="190">
        <f>DATOS!$E$13</f>
        <v>1</v>
      </c>
      <c r="H25" s="178"/>
      <c r="I25" s="191"/>
      <c r="J25" s="178"/>
      <c r="K25" s="178"/>
      <c r="L25" s="178"/>
      <c r="M25" s="178"/>
      <c r="N25" s="160" t="str">
        <f t="shared" si="4"/>
        <v/>
      </c>
      <c r="O25" s="17"/>
      <c r="P25" s="160" t="str">
        <f t="shared" si="5"/>
        <v/>
      </c>
      <c r="Q25" s="160">
        <f t="shared" si="2"/>
        <v>0</v>
      </c>
      <c r="R25" s="160" t="str">
        <f t="shared" si="6"/>
        <v/>
      </c>
      <c r="S25" s="160" t="str">
        <f t="shared" si="3"/>
        <v/>
      </c>
    </row>
    <row r="26" spans="1:19" ht="17.45" customHeight="1" x14ac:dyDescent="0.25">
      <c r="A26" s="110"/>
      <c r="C26" s="188"/>
      <c r="D26" s="189"/>
      <c r="E26" s="178"/>
      <c r="F26" s="178"/>
      <c r="G26" s="190">
        <f>DATOS!$E$13</f>
        <v>1</v>
      </c>
      <c r="H26" s="178"/>
      <c r="I26" s="191"/>
      <c r="J26" s="178"/>
      <c r="K26" s="178"/>
      <c r="L26" s="178"/>
      <c r="M26" s="178"/>
      <c r="N26" s="160" t="str">
        <f t="shared" si="4"/>
        <v/>
      </c>
      <c r="O26" s="17"/>
      <c r="P26" s="160" t="str">
        <f t="shared" si="5"/>
        <v/>
      </c>
      <c r="Q26" s="160">
        <f t="shared" si="2"/>
        <v>0</v>
      </c>
      <c r="R26" s="160" t="str">
        <f t="shared" si="6"/>
        <v/>
      </c>
      <c r="S26" s="160" t="str">
        <f t="shared" si="3"/>
        <v/>
      </c>
    </row>
    <row r="27" spans="1:19" ht="17.45" customHeight="1" x14ac:dyDescent="0.25">
      <c r="A27" s="110"/>
      <c r="C27" s="188"/>
      <c r="D27" s="189"/>
      <c r="E27" s="178"/>
      <c r="F27" s="178"/>
      <c r="G27" s="190">
        <f>DATOS!$E$13</f>
        <v>1</v>
      </c>
      <c r="H27" s="178"/>
      <c r="I27" s="191"/>
      <c r="J27" s="178"/>
      <c r="K27" s="178"/>
      <c r="L27" s="178"/>
      <c r="M27" s="178"/>
      <c r="N27" s="160" t="str">
        <f t="shared" si="4"/>
        <v/>
      </c>
      <c r="O27" s="17"/>
      <c r="P27" s="160" t="str">
        <f t="shared" si="5"/>
        <v/>
      </c>
      <c r="Q27" s="160">
        <f t="shared" si="2"/>
        <v>0</v>
      </c>
      <c r="R27" s="160" t="str">
        <f t="shared" si="6"/>
        <v/>
      </c>
      <c r="S27" s="160" t="str">
        <f t="shared" si="3"/>
        <v/>
      </c>
    </row>
    <row r="28" spans="1:19" ht="17.45" customHeight="1" x14ac:dyDescent="0.25">
      <c r="A28" s="111"/>
      <c r="C28" s="188"/>
      <c r="D28" s="189"/>
      <c r="E28" s="178"/>
      <c r="F28" s="178"/>
      <c r="G28" s="190">
        <f>DATOS!$E$13</f>
        <v>1</v>
      </c>
      <c r="H28" s="178"/>
      <c r="I28" s="191"/>
      <c r="J28" s="178"/>
      <c r="K28" s="178"/>
      <c r="L28" s="178"/>
      <c r="M28" s="178"/>
      <c r="N28" s="160" t="str">
        <f t="shared" si="4"/>
        <v/>
      </c>
      <c r="O28" s="17"/>
      <c r="P28" s="160" t="str">
        <f t="shared" si="5"/>
        <v/>
      </c>
      <c r="Q28" s="160">
        <f t="shared" si="2"/>
        <v>0</v>
      </c>
      <c r="R28" s="160" t="str">
        <f t="shared" si="6"/>
        <v/>
      </c>
      <c r="S28" s="160" t="str">
        <f t="shared" si="3"/>
        <v/>
      </c>
    </row>
    <row r="29" spans="1:19" ht="17.45" customHeight="1" x14ac:dyDescent="0.25">
      <c r="A29" s="111"/>
      <c r="C29" s="188"/>
      <c r="D29" s="189"/>
      <c r="E29" s="178"/>
      <c r="F29" s="178"/>
      <c r="G29" s="190">
        <f>DATOS!$E$13</f>
        <v>1</v>
      </c>
      <c r="H29" s="178"/>
      <c r="I29" s="191"/>
      <c r="J29" s="178"/>
      <c r="K29" s="178"/>
      <c r="L29" s="178"/>
      <c r="M29" s="178"/>
      <c r="N29" s="160" t="str">
        <f t="shared" si="4"/>
        <v/>
      </c>
      <c r="O29" s="17"/>
      <c r="P29" s="160" t="str">
        <f t="shared" si="5"/>
        <v/>
      </c>
      <c r="Q29" s="160">
        <f t="shared" si="2"/>
        <v>0</v>
      </c>
      <c r="R29" s="160" t="str">
        <f t="shared" si="6"/>
        <v/>
      </c>
      <c r="S29" s="160" t="str">
        <f t="shared" si="3"/>
        <v/>
      </c>
    </row>
    <row r="30" spans="1:19" ht="17.45" customHeight="1" x14ac:dyDescent="0.25">
      <c r="A30" s="111"/>
      <c r="C30" s="188"/>
      <c r="D30" s="189"/>
      <c r="E30" s="178"/>
      <c r="F30" s="178"/>
      <c r="G30" s="190">
        <f>DATOS!$E$13</f>
        <v>1</v>
      </c>
      <c r="H30" s="178"/>
      <c r="I30" s="191"/>
      <c r="J30" s="178"/>
      <c r="K30" s="178"/>
      <c r="L30" s="178"/>
      <c r="M30" s="178"/>
      <c r="N30" s="160" t="str">
        <f t="shared" si="4"/>
        <v/>
      </c>
      <c r="O30" s="17"/>
      <c r="P30" s="160" t="str">
        <f t="shared" si="5"/>
        <v/>
      </c>
      <c r="Q30" s="160">
        <f t="shared" si="2"/>
        <v>0</v>
      </c>
      <c r="R30" s="160" t="str">
        <f t="shared" si="6"/>
        <v/>
      </c>
      <c r="S30" s="160" t="str">
        <f t="shared" si="3"/>
        <v/>
      </c>
    </row>
    <row r="31" spans="1:19" ht="17.45" customHeight="1" x14ac:dyDescent="0.25">
      <c r="A31" s="111"/>
      <c r="C31" s="188"/>
      <c r="D31" s="189"/>
      <c r="E31" s="178"/>
      <c r="F31" s="178"/>
      <c r="G31" s="190">
        <f>DATOS!$E$13</f>
        <v>1</v>
      </c>
      <c r="H31" s="178"/>
      <c r="I31" s="191"/>
      <c r="J31" s="178"/>
      <c r="K31" s="178"/>
      <c r="L31" s="178"/>
      <c r="M31" s="178"/>
      <c r="N31" s="160" t="str">
        <f t="shared" si="4"/>
        <v/>
      </c>
      <c r="O31" s="17"/>
      <c r="P31" s="160" t="str">
        <f t="shared" si="5"/>
        <v/>
      </c>
      <c r="Q31" s="160">
        <f t="shared" si="2"/>
        <v>0</v>
      </c>
      <c r="R31" s="160" t="str">
        <f t="shared" si="6"/>
        <v/>
      </c>
      <c r="S31" s="160" t="str">
        <f t="shared" si="3"/>
        <v/>
      </c>
    </row>
    <row r="32" spans="1:19" ht="17.45" customHeight="1" x14ac:dyDescent="0.25">
      <c r="A32" s="111"/>
      <c r="C32" s="188"/>
      <c r="D32" s="189"/>
      <c r="E32" s="178"/>
      <c r="F32" s="178"/>
      <c r="G32" s="190">
        <f>DATOS!$E$13</f>
        <v>1</v>
      </c>
      <c r="H32" s="178"/>
      <c r="I32" s="191"/>
      <c r="J32" s="178"/>
      <c r="K32" s="178"/>
      <c r="L32" s="178"/>
      <c r="M32" s="178"/>
      <c r="N32" s="160" t="str">
        <f t="shared" si="4"/>
        <v/>
      </c>
      <c r="O32" s="17"/>
      <c r="P32" s="160" t="str">
        <f t="shared" si="5"/>
        <v/>
      </c>
      <c r="Q32" s="160">
        <f t="shared" si="2"/>
        <v>0</v>
      </c>
      <c r="R32" s="160" t="str">
        <f t="shared" si="6"/>
        <v/>
      </c>
      <c r="S32" s="160" t="str">
        <f t="shared" si="3"/>
        <v/>
      </c>
    </row>
    <row r="33" spans="1:19" ht="17.45" customHeight="1" x14ac:dyDescent="0.25">
      <c r="A33" s="111"/>
      <c r="C33" s="188"/>
      <c r="D33" s="189"/>
      <c r="E33" s="178"/>
      <c r="F33" s="178"/>
      <c r="G33" s="190">
        <f>DATOS!$E$13</f>
        <v>1</v>
      </c>
      <c r="H33" s="178"/>
      <c r="I33" s="191"/>
      <c r="J33" s="178"/>
      <c r="K33" s="178"/>
      <c r="L33" s="178"/>
      <c r="M33" s="178"/>
      <c r="N33" s="160" t="str">
        <f t="shared" si="4"/>
        <v/>
      </c>
      <c r="O33" s="17"/>
      <c r="P33" s="160" t="str">
        <f t="shared" si="5"/>
        <v/>
      </c>
      <c r="Q33" s="160">
        <f t="shared" si="2"/>
        <v>0</v>
      </c>
      <c r="R33" s="160" t="str">
        <f t="shared" si="6"/>
        <v/>
      </c>
      <c r="S33" s="160" t="str">
        <f t="shared" si="3"/>
        <v/>
      </c>
    </row>
    <row r="34" spans="1:19" ht="17.45" customHeight="1" x14ac:dyDescent="0.25">
      <c r="A34" s="111"/>
      <c r="C34" s="188"/>
      <c r="D34" s="189"/>
      <c r="E34" s="178"/>
      <c r="F34" s="178"/>
      <c r="G34" s="190">
        <f>DATOS!$E$13</f>
        <v>1</v>
      </c>
      <c r="H34" s="178"/>
      <c r="I34" s="191"/>
      <c r="J34" s="178"/>
      <c r="K34" s="178"/>
      <c r="L34" s="178"/>
      <c r="M34" s="178"/>
      <c r="N34" s="160" t="str">
        <f t="shared" si="4"/>
        <v/>
      </c>
      <c r="O34" s="17"/>
      <c r="P34" s="160" t="str">
        <f t="shared" si="5"/>
        <v/>
      </c>
      <c r="Q34" s="160">
        <f t="shared" si="2"/>
        <v>0</v>
      </c>
      <c r="R34" s="160" t="str">
        <f t="shared" si="6"/>
        <v/>
      </c>
      <c r="S34" s="160" t="str">
        <f t="shared" si="3"/>
        <v/>
      </c>
    </row>
    <row r="35" spans="1:19" ht="17.45" customHeight="1" x14ac:dyDescent="0.25">
      <c r="A35" s="111"/>
      <c r="C35" s="188"/>
      <c r="D35" s="189"/>
      <c r="E35" s="178"/>
      <c r="F35" s="178"/>
      <c r="G35" s="190">
        <f>DATOS!$E$13</f>
        <v>1</v>
      </c>
      <c r="H35" s="178"/>
      <c r="I35" s="191"/>
      <c r="J35" s="178"/>
      <c r="K35" s="178"/>
      <c r="L35" s="178"/>
      <c r="M35" s="178"/>
      <c r="N35" s="160" t="str">
        <f t="shared" si="4"/>
        <v/>
      </c>
      <c r="O35" s="17"/>
      <c r="P35" s="160" t="str">
        <f t="shared" si="5"/>
        <v/>
      </c>
      <c r="Q35" s="160">
        <f t="shared" si="2"/>
        <v>0</v>
      </c>
      <c r="R35" s="160" t="str">
        <f t="shared" si="6"/>
        <v/>
      </c>
      <c r="S35" s="160" t="str">
        <f t="shared" si="3"/>
        <v/>
      </c>
    </row>
    <row r="36" spans="1:19" ht="17.45" customHeight="1" x14ac:dyDescent="0.25">
      <c r="A36" s="111"/>
      <c r="C36" s="188"/>
      <c r="D36" s="189"/>
      <c r="E36" s="178"/>
      <c r="F36" s="178"/>
      <c r="G36" s="190">
        <f>DATOS!$E$13</f>
        <v>1</v>
      </c>
      <c r="H36" s="178"/>
      <c r="I36" s="191"/>
      <c r="J36" s="178"/>
      <c r="K36" s="178"/>
      <c r="L36" s="178"/>
      <c r="M36" s="178"/>
      <c r="N36" s="160" t="str">
        <f t="shared" si="4"/>
        <v/>
      </c>
      <c r="O36" s="17"/>
      <c r="P36" s="160" t="str">
        <f t="shared" si="5"/>
        <v/>
      </c>
      <c r="Q36" s="160">
        <f t="shared" si="2"/>
        <v>0</v>
      </c>
      <c r="R36" s="160" t="str">
        <f t="shared" si="6"/>
        <v/>
      </c>
      <c r="S36" s="160" t="str">
        <f t="shared" si="3"/>
        <v/>
      </c>
    </row>
    <row r="37" spans="1:19" ht="17.45" customHeight="1" x14ac:dyDescent="0.25">
      <c r="A37" s="111"/>
      <c r="C37" s="188"/>
      <c r="D37" s="189"/>
      <c r="E37" s="178"/>
      <c r="F37" s="178"/>
      <c r="G37" s="190">
        <f>DATOS!$E$13</f>
        <v>1</v>
      </c>
      <c r="H37" s="178"/>
      <c r="I37" s="191"/>
      <c r="J37" s="178"/>
      <c r="K37" s="178"/>
      <c r="L37" s="178"/>
      <c r="M37" s="178"/>
      <c r="N37" s="160" t="str">
        <f t="shared" si="4"/>
        <v/>
      </c>
      <c r="O37" s="17"/>
      <c r="P37" s="160" t="str">
        <f t="shared" si="5"/>
        <v/>
      </c>
      <c r="Q37" s="160">
        <f t="shared" si="2"/>
        <v>0</v>
      </c>
      <c r="R37" s="160" t="str">
        <f t="shared" si="6"/>
        <v/>
      </c>
      <c r="S37" s="160" t="str">
        <f t="shared" si="3"/>
        <v/>
      </c>
    </row>
    <row r="38" spans="1:19" ht="17.45" customHeight="1" x14ac:dyDescent="0.25">
      <c r="A38" s="111"/>
      <c r="C38" s="188"/>
      <c r="D38" s="189"/>
      <c r="E38" s="178"/>
      <c r="F38" s="178"/>
      <c r="G38" s="190">
        <f>DATOS!$E$13</f>
        <v>1</v>
      </c>
      <c r="H38" s="178"/>
      <c r="I38" s="191"/>
      <c r="J38" s="178"/>
      <c r="K38" s="178"/>
      <c r="L38" s="178"/>
      <c r="M38" s="178"/>
      <c r="N38" s="160" t="str">
        <f t="shared" si="4"/>
        <v/>
      </c>
      <c r="O38" s="17"/>
      <c r="P38" s="160" t="str">
        <f t="shared" si="5"/>
        <v/>
      </c>
      <c r="Q38" s="160">
        <f t="shared" si="2"/>
        <v>0</v>
      </c>
      <c r="R38" s="160" t="str">
        <f t="shared" si="6"/>
        <v/>
      </c>
      <c r="S38" s="160" t="str">
        <f t="shared" si="3"/>
        <v/>
      </c>
    </row>
    <row r="39" spans="1:19" ht="17.45" customHeight="1" x14ac:dyDescent="0.25">
      <c r="A39" s="111"/>
      <c r="C39" s="188"/>
      <c r="D39" s="189"/>
      <c r="E39" s="178"/>
      <c r="F39" s="178"/>
      <c r="G39" s="190">
        <f>DATOS!$E$13</f>
        <v>1</v>
      </c>
      <c r="H39" s="178"/>
      <c r="I39" s="191"/>
      <c r="J39" s="178"/>
      <c r="K39" s="178"/>
      <c r="L39" s="178"/>
      <c r="M39" s="178"/>
      <c r="N39" s="160" t="str">
        <f t="shared" si="4"/>
        <v/>
      </c>
      <c r="O39" s="17"/>
      <c r="P39" s="160" t="str">
        <f t="shared" si="5"/>
        <v/>
      </c>
      <c r="Q39" s="160">
        <f t="shared" si="2"/>
        <v>0</v>
      </c>
      <c r="R39" s="160" t="str">
        <f t="shared" si="6"/>
        <v/>
      </c>
      <c r="S39" s="160" t="str">
        <f t="shared" si="3"/>
        <v/>
      </c>
    </row>
    <row r="40" spans="1:19" ht="17.45" customHeight="1" x14ac:dyDescent="0.25">
      <c r="A40" s="111"/>
      <c r="C40" s="188"/>
      <c r="D40" s="189"/>
      <c r="E40" s="178"/>
      <c r="F40" s="178"/>
      <c r="G40" s="190">
        <f>DATOS!$E$13</f>
        <v>1</v>
      </c>
      <c r="H40" s="178"/>
      <c r="I40" s="191"/>
      <c r="J40" s="178"/>
      <c r="K40" s="178"/>
      <c r="L40" s="178"/>
      <c r="M40" s="178"/>
      <c r="N40" s="160" t="str">
        <f t="shared" si="4"/>
        <v/>
      </c>
      <c r="O40" s="17"/>
      <c r="P40" s="160" t="str">
        <f t="shared" si="5"/>
        <v/>
      </c>
      <c r="Q40" s="160">
        <f t="shared" si="2"/>
        <v>0</v>
      </c>
      <c r="R40" s="160" t="str">
        <f t="shared" si="6"/>
        <v/>
      </c>
      <c r="S40" s="160" t="str">
        <f t="shared" si="3"/>
        <v/>
      </c>
    </row>
    <row r="41" spans="1:19" ht="17.45" customHeight="1" x14ac:dyDescent="0.25">
      <c r="A41" s="111"/>
      <c r="C41" s="188"/>
      <c r="D41" s="189"/>
      <c r="E41" s="178"/>
      <c r="F41" s="178"/>
      <c r="G41" s="190">
        <f>DATOS!$E$13</f>
        <v>1</v>
      </c>
      <c r="H41" s="178"/>
      <c r="I41" s="191"/>
      <c r="J41" s="178"/>
      <c r="K41" s="178"/>
      <c r="L41" s="178"/>
      <c r="M41" s="178"/>
      <c r="N41" s="160" t="str">
        <f t="shared" si="4"/>
        <v/>
      </c>
      <c r="O41" s="17"/>
      <c r="P41" s="160" t="str">
        <f t="shared" si="5"/>
        <v/>
      </c>
      <c r="Q41" s="160">
        <f t="shared" si="2"/>
        <v>0</v>
      </c>
      <c r="R41" s="160" t="str">
        <f t="shared" si="6"/>
        <v/>
      </c>
      <c r="S41" s="160" t="str">
        <f t="shared" si="3"/>
        <v/>
      </c>
    </row>
    <row r="42" spans="1:19" ht="17.45" customHeight="1" x14ac:dyDescent="0.25">
      <c r="A42" s="111"/>
      <c r="C42" s="188"/>
      <c r="D42" s="189"/>
      <c r="E42" s="178"/>
      <c r="F42" s="178"/>
      <c r="G42" s="190">
        <f>DATOS!$E$13</f>
        <v>1</v>
      </c>
      <c r="H42" s="178"/>
      <c r="I42" s="191"/>
      <c r="J42" s="178"/>
      <c r="K42" s="178"/>
      <c r="L42" s="178"/>
      <c r="M42" s="178"/>
      <c r="N42" s="160" t="str">
        <f t="shared" si="4"/>
        <v/>
      </c>
      <c r="O42" s="17"/>
      <c r="P42" s="160" t="str">
        <f t="shared" si="5"/>
        <v/>
      </c>
      <c r="Q42" s="160">
        <f t="shared" si="2"/>
        <v>0</v>
      </c>
      <c r="R42" s="160" t="str">
        <f t="shared" si="6"/>
        <v/>
      </c>
      <c r="S42" s="160" t="str">
        <f t="shared" si="3"/>
        <v/>
      </c>
    </row>
    <row r="43" spans="1:19" ht="17.45" customHeight="1" x14ac:dyDescent="0.25">
      <c r="A43" s="111"/>
      <c r="C43" s="188"/>
      <c r="D43" s="189"/>
      <c r="E43" s="178"/>
      <c r="F43" s="178"/>
      <c r="G43" s="190">
        <f>DATOS!$E$13</f>
        <v>1</v>
      </c>
      <c r="H43" s="178"/>
      <c r="I43" s="191"/>
      <c r="J43" s="178"/>
      <c r="K43" s="178"/>
      <c r="L43" s="178"/>
      <c r="M43" s="178"/>
      <c r="N43" s="160" t="str">
        <f t="shared" si="4"/>
        <v/>
      </c>
      <c r="O43" s="17"/>
      <c r="P43" s="160" t="str">
        <f t="shared" si="5"/>
        <v/>
      </c>
      <c r="Q43" s="160">
        <f t="shared" si="2"/>
        <v>0</v>
      </c>
      <c r="R43" s="160" t="str">
        <f t="shared" si="6"/>
        <v/>
      </c>
      <c r="S43" s="160" t="str">
        <f t="shared" si="3"/>
        <v/>
      </c>
    </row>
    <row r="44" spans="1:19" ht="17.45" customHeight="1" x14ac:dyDescent="0.25">
      <c r="A44" s="111"/>
      <c r="C44" s="188"/>
      <c r="D44" s="189"/>
      <c r="E44" s="178"/>
      <c r="F44" s="178"/>
      <c r="G44" s="190">
        <f>DATOS!$E$13</f>
        <v>1</v>
      </c>
      <c r="H44" s="178"/>
      <c r="I44" s="191"/>
      <c r="J44" s="178"/>
      <c r="K44" s="178"/>
      <c r="L44" s="178"/>
      <c r="M44" s="178"/>
      <c r="N44" s="160" t="str">
        <f t="shared" si="4"/>
        <v/>
      </c>
      <c r="O44" s="17"/>
      <c r="P44" s="160" t="str">
        <f t="shared" si="5"/>
        <v/>
      </c>
      <c r="Q44" s="160">
        <f t="shared" si="2"/>
        <v>0</v>
      </c>
      <c r="R44" s="160" t="str">
        <f t="shared" si="6"/>
        <v/>
      </c>
      <c r="S44" s="160" t="str">
        <f t="shared" si="3"/>
        <v/>
      </c>
    </row>
    <row r="45" spans="1:19" ht="17.45" customHeight="1" x14ac:dyDescent="0.25">
      <c r="A45" s="111"/>
      <c r="C45" s="188"/>
      <c r="D45" s="189"/>
      <c r="E45" s="178"/>
      <c r="F45" s="178"/>
      <c r="G45" s="190">
        <f>DATOS!$E$13</f>
        <v>1</v>
      </c>
      <c r="H45" s="178"/>
      <c r="I45" s="191"/>
      <c r="J45" s="178"/>
      <c r="K45" s="178"/>
      <c r="L45" s="178"/>
      <c r="M45" s="178"/>
      <c r="N45" s="160" t="str">
        <f t="shared" si="4"/>
        <v/>
      </c>
      <c r="O45" s="17"/>
      <c r="P45" s="160" t="str">
        <f t="shared" si="5"/>
        <v/>
      </c>
      <c r="Q45" s="160">
        <f t="shared" si="2"/>
        <v>0</v>
      </c>
      <c r="R45" s="160" t="str">
        <f t="shared" si="6"/>
        <v/>
      </c>
      <c r="S45" s="160" t="str">
        <f t="shared" si="3"/>
        <v/>
      </c>
    </row>
    <row r="46" spans="1:19" ht="17.45" customHeight="1" x14ac:dyDescent="0.25">
      <c r="C46" s="188"/>
      <c r="D46" s="189"/>
      <c r="E46" s="178"/>
      <c r="F46" s="178"/>
      <c r="G46" s="190">
        <f>DATOS!$E$13</f>
        <v>1</v>
      </c>
      <c r="H46" s="178"/>
      <c r="I46" s="191"/>
      <c r="J46" s="178"/>
      <c r="K46" s="178"/>
      <c r="L46" s="178"/>
      <c r="M46" s="178"/>
      <c r="N46" s="160" t="str">
        <f t="shared" si="4"/>
        <v/>
      </c>
      <c r="O46" s="17"/>
      <c r="P46" s="160" t="str">
        <f t="shared" si="5"/>
        <v/>
      </c>
      <c r="Q46" s="160">
        <f t="shared" si="2"/>
        <v>0</v>
      </c>
      <c r="R46" s="160" t="str">
        <f t="shared" si="6"/>
        <v/>
      </c>
      <c r="S46" s="160" t="str">
        <f t="shared" si="3"/>
        <v/>
      </c>
    </row>
    <row r="47" spans="1:19" ht="17.45" customHeight="1" x14ac:dyDescent="0.25">
      <c r="C47" s="188"/>
      <c r="D47" s="189"/>
      <c r="E47" s="178"/>
      <c r="F47" s="178"/>
      <c r="G47" s="190">
        <f>DATOS!$E$13</f>
        <v>1</v>
      </c>
      <c r="H47" s="178"/>
      <c r="I47" s="191"/>
      <c r="J47" s="178"/>
      <c r="K47" s="178"/>
      <c r="L47" s="178"/>
      <c r="M47" s="178"/>
      <c r="N47" s="160" t="str">
        <f t="shared" si="4"/>
        <v/>
      </c>
      <c r="O47" s="17"/>
      <c r="P47" s="160" t="str">
        <f t="shared" si="5"/>
        <v/>
      </c>
      <c r="Q47" s="160">
        <f t="shared" si="2"/>
        <v>0</v>
      </c>
      <c r="R47" s="160" t="str">
        <f t="shared" si="6"/>
        <v/>
      </c>
      <c r="S47" s="160" t="str">
        <f t="shared" si="3"/>
        <v/>
      </c>
    </row>
    <row r="48" spans="1:19" ht="17.45" customHeight="1" x14ac:dyDescent="0.25">
      <c r="C48" s="188"/>
      <c r="D48" s="189"/>
      <c r="E48" s="178"/>
      <c r="F48" s="178"/>
      <c r="G48" s="190">
        <f>DATOS!$E$13</f>
        <v>1</v>
      </c>
      <c r="H48" s="178"/>
      <c r="I48" s="191"/>
      <c r="J48" s="178"/>
      <c r="K48" s="178"/>
      <c r="L48" s="178"/>
      <c r="M48" s="178"/>
      <c r="N48" s="160" t="str">
        <f t="shared" si="4"/>
        <v/>
      </c>
      <c r="O48" s="17"/>
      <c r="P48" s="160" t="str">
        <f t="shared" si="5"/>
        <v/>
      </c>
      <c r="Q48" s="160">
        <f t="shared" si="2"/>
        <v>0</v>
      </c>
      <c r="R48" s="160" t="str">
        <f t="shared" si="6"/>
        <v/>
      </c>
      <c r="S48" s="160" t="str">
        <f t="shared" si="3"/>
        <v/>
      </c>
    </row>
    <row r="49" spans="3:19" ht="17.45" customHeight="1" x14ac:dyDescent="0.25">
      <c r="C49" s="188"/>
      <c r="D49" s="189"/>
      <c r="E49" s="178"/>
      <c r="F49" s="178"/>
      <c r="G49" s="190">
        <f>DATOS!$E$13</f>
        <v>1</v>
      </c>
      <c r="H49" s="178"/>
      <c r="I49" s="191"/>
      <c r="J49" s="178"/>
      <c r="K49" s="178"/>
      <c r="L49" s="178"/>
      <c r="M49" s="178"/>
      <c r="N49" s="160" t="str">
        <f t="shared" si="4"/>
        <v/>
      </c>
      <c r="O49" s="17"/>
      <c r="P49" s="160" t="str">
        <f t="shared" si="5"/>
        <v/>
      </c>
      <c r="Q49" s="160">
        <f t="shared" si="2"/>
        <v>0</v>
      </c>
      <c r="R49" s="160" t="str">
        <f t="shared" si="6"/>
        <v/>
      </c>
      <c r="S49" s="160" t="str">
        <f t="shared" si="3"/>
        <v/>
      </c>
    </row>
    <row r="50" spans="3:19" ht="17.45" customHeight="1" x14ac:dyDescent="0.25">
      <c r="C50" s="188"/>
      <c r="D50" s="189"/>
      <c r="E50" s="178"/>
      <c r="F50" s="178"/>
      <c r="G50" s="190">
        <f>DATOS!$E$13</f>
        <v>1</v>
      </c>
      <c r="H50" s="178"/>
      <c r="I50" s="191"/>
      <c r="J50" s="178"/>
      <c r="K50" s="178"/>
      <c r="L50" s="178"/>
      <c r="M50" s="178"/>
      <c r="N50" s="160" t="str">
        <f t="shared" si="4"/>
        <v/>
      </c>
      <c r="O50" s="17"/>
      <c r="P50" s="160" t="str">
        <f t="shared" si="5"/>
        <v/>
      </c>
      <c r="Q50" s="160">
        <f t="shared" si="2"/>
        <v>0</v>
      </c>
      <c r="R50" s="160" t="str">
        <f t="shared" si="6"/>
        <v/>
      </c>
      <c r="S50" s="160" t="str">
        <f t="shared" si="3"/>
        <v/>
      </c>
    </row>
    <row r="51" spans="3:19" ht="17.45" customHeight="1" x14ac:dyDescent="0.25">
      <c r="C51" s="188"/>
      <c r="D51" s="189"/>
      <c r="E51" s="178"/>
      <c r="F51" s="178"/>
      <c r="G51" s="190">
        <f>DATOS!$E$13</f>
        <v>1</v>
      </c>
      <c r="H51" s="178"/>
      <c r="I51" s="191"/>
      <c r="J51" s="178"/>
      <c r="K51" s="178"/>
      <c r="L51" s="178"/>
      <c r="M51" s="178"/>
      <c r="N51" s="160" t="str">
        <f t="shared" si="4"/>
        <v/>
      </c>
      <c r="O51" s="17"/>
      <c r="P51" s="160" t="str">
        <f t="shared" si="5"/>
        <v/>
      </c>
      <c r="Q51" s="160">
        <f t="shared" si="2"/>
        <v>0</v>
      </c>
      <c r="R51" s="160" t="str">
        <f t="shared" si="6"/>
        <v/>
      </c>
      <c r="S51" s="160" t="str">
        <f t="shared" si="3"/>
        <v/>
      </c>
    </row>
    <row r="52" spans="3:19" ht="17.45" customHeight="1" x14ac:dyDescent="0.25">
      <c r="C52" s="188"/>
      <c r="D52" s="189"/>
      <c r="E52" s="178"/>
      <c r="F52" s="178"/>
      <c r="G52" s="190">
        <f>DATOS!$E$13</f>
        <v>1</v>
      </c>
      <c r="H52" s="178"/>
      <c r="I52" s="191"/>
      <c r="J52" s="178"/>
      <c r="K52" s="178"/>
      <c r="L52" s="178"/>
      <c r="M52" s="178"/>
      <c r="N52" s="160" t="str">
        <f t="shared" si="4"/>
        <v/>
      </c>
      <c r="O52" s="17"/>
      <c r="P52" s="160" t="str">
        <f t="shared" si="5"/>
        <v/>
      </c>
      <c r="Q52" s="160">
        <f t="shared" si="2"/>
        <v>0</v>
      </c>
      <c r="R52" s="160" t="str">
        <f t="shared" si="6"/>
        <v/>
      </c>
      <c r="S52" s="160" t="str">
        <f t="shared" si="3"/>
        <v/>
      </c>
    </row>
    <row r="53" spans="3:19" ht="17.45" customHeight="1" x14ac:dyDescent="0.25">
      <c r="C53" s="188"/>
      <c r="D53" s="189"/>
      <c r="E53" s="178"/>
      <c r="F53" s="178"/>
      <c r="G53" s="190">
        <f>DATOS!$E$13</f>
        <v>1</v>
      </c>
      <c r="H53" s="178"/>
      <c r="I53" s="191"/>
      <c r="J53" s="178"/>
      <c r="K53" s="178"/>
      <c r="L53" s="178"/>
      <c r="M53" s="178"/>
      <c r="N53" s="160" t="str">
        <f t="shared" si="4"/>
        <v/>
      </c>
      <c r="O53" s="17"/>
      <c r="P53" s="160" t="str">
        <f t="shared" si="5"/>
        <v/>
      </c>
      <c r="Q53" s="160">
        <f t="shared" si="2"/>
        <v>0</v>
      </c>
      <c r="R53" s="160" t="str">
        <f t="shared" si="6"/>
        <v/>
      </c>
      <c r="S53" s="160" t="str">
        <f t="shared" si="3"/>
        <v/>
      </c>
    </row>
    <row r="54" spans="3:19" ht="17.45" customHeight="1" x14ac:dyDescent="0.25">
      <c r="C54" s="188"/>
      <c r="D54" s="189"/>
      <c r="E54" s="178"/>
      <c r="F54" s="178"/>
      <c r="G54" s="190">
        <f>DATOS!$E$13</f>
        <v>1</v>
      </c>
      <c r="H54" s="178"/>
      <c r="I54" s="191"/>
      <c r="J54" s="178"/>
      <c r="K54" s="178"/>
      <c r="L54" s="178"/>
      <c r="M54" s="178"/>
      <c r="N54" s="160" t="str">
        <f t="shared" si="4"/>
        <v/>
      </c>
      <c r="O54" s="17"/>
      <c r="P54" s="160" t="str">
        <f t="shared" si="5"/>
        <v/>
      </c>
      <c r="Q54" s="160">
        <f t="shared" si="2"/>
        <v>0</v>
      </c>
      <c r="R54" s="160" t="str">
        <f t="shared" si="6"/>
        <v/>
      </c>
      <c r="S54" s="160" t="str">
        <f t="shared" si="3"/>
        <v/>
      </c>
    </row>
    <row r="55" spans="3:19" ht="17.45" customHeight="1" x14ac:dyDescent="0.25">
      <c r="C55" s="188"/>
      <c r="D55" s="189"/>
      <c r="E55" s="178"/>
      <c r="F55" s="178"/>
      <c r="G55" s="190">
        <f>DATOS!$E$13</f>
        <v>1</v>
      </c>
      <c r="H55" s="178"/>
      <c r="I55" s="191"/>
      <c r="J55" s="178"/>
      <c r="K55" s="178"/>
      <c r="L55" s="178"/>
      <c r="M55" s="178"/>
      <c r="N55" s="160" t="str">
        <f t="shared" si="4"/>
        <v/>
      </c>
      <c r="O55" s="17"/>
      <c r="P55" s="160" t="str">
        <f t="shared" si="5"/>
        <v/>
      </c>
      <c r="Q55" s="160">
        <f t="shared" si="2"/>
        <v>0</v>
      </c>
      <c r="R55" s="160" t="str">
        <f t="shared" si="6"/>
        <v/>
      </c>
      <c r="S55" s="160" t="str">
        <f t="shared" si="3"/>
        <v/>
      </c>
    </row>
    <row r="56" spans="3:19" ht="17.45" customHeight="1" x14ac:dyDescent="0.25">
      <c r="C56" s="188"/>
      <c r="D56" s="189"/>
      <c r="E56" s="178"/>
      <c r="F56" s="178"/>
      <c r="G56" s="190">
        <f>DATOS!$E$13</f>
        <v>1</v>
      </c>
      <c r="H56" s="178"/>
      <c r="I56" s="191"/>
      <c r="J56" s="178"/>
      <c r="K56" s="178"/>
      <c r="L56" s="178"/>
      <c r="M56" s="178"/>
      <c r="N56" s="160" t="str">
        <f t="shared" si="4"/>
        <v/>
      </c>
      <c r="O56" s="17"/>
      <c r="P56" s="160" t="str">
        <f t="shared" si="5"/>
        <v/>
      </c>
      <c r="Q56" s="160">
        <f t="shared" si="2"/>
        <v>0</v>
      </c>
      <c r="R56" s="160" t="str">
        <f t="shared" si="6"/>
        <v/>
      </c>
      <c r="S56" s="160" t="str">
        <f t="shared" si="3"/>
        <v/>
      </c>
    </row>
    <row r="57" spans="3:19" ht="17.45" customHeight="1" x14ac:dyDescent="0.25">
      <c r="C57" s="188"/>
      <c r="D57" s="189"/>
      <c r="E57" s="178"/>
      <c r="F57" s="178"/>
      <c r="G57" s="190">
        <f>DATOS!$E$13</f>
        <v>1</v>
      </c>
      <c r="H57" s="178"/>
      <c r="I57" s="191"/>
      <c r="J57" s="178"/>
      <c r="K57" s="178"/>
      <c r="L57" s="178"/>
      <c r="M57" s="178"/>
      <c r="N57" s="160" t="str">
        <f t="shared" si="4"/>
        <v/>
      </c>
      <c r="P57" s="160" t="str">
        <f t="shared" si="5"/>
        <v/>
      </c>
      <c r="Q57" s="160">
        <f t="shared" si="2"/>
        <v>0</v>
      </c>
      <c r="R57" s="160" t="str">
        <f t="shared" si="6"/>
        <v/>
      </c>
      <c r="S57" s="160" t="str">
        <f t="shared" si="3"/>
        <v/>
      </c>
    </row>
    <row r="58" spans="3:19" ht="17.45" customHeight="1" x14ac:dyDescent="0.25">
      <c r="C58" s="188"/>
      <c r="D58" s="189"/>
      <c r="E58" s="178"/>
      <c r="F58" s="178"/>
      <c r="G58" s="190">
        <f>DATOS!$E$13</f>
        <v>1</v>
      </c>
      <c r="H58" s="178"/>
      <c r="I58" s="191"/>
      <c r="J58" s="178"/>
      <c r="K58" s="178"/>
      <c r="L58" s="178"/>
      <c r="M58" s="178"/>
      <c r="N58" s="160" t="str">
        <f t="shared" si="4"/>
        <v/>
      </c>
      <c r="P58" s="160" t="str">
        <f t="shared" si="5"/>
        <v/>
      </c>
      <c r="Q58" s="160">
        <f t="shared" si="2"/>
        <v>0</v>
      </c>
      <c r="R58" s="160" t="str">
        <f t="shared" si="6"/>
        <v/>
      </c>
      <c r="S58" s="160" t="str">
        <f t="shared" si="3"/>
        <v/>
      </c>
    </row>
    <row r="59" spans="3:19" ht="17.45" customHeight="1" x14ac:dyDescent="0.25">
      <c r="C59" s="188"/>
      <c r="D59" s="189"/>
      <c r="E59" s="178"/>
      <c r="F59" s="178"/>
      <c r="G59" s="190">
        <f>DATOS!$E$13</f>
        <v>1</v>
      </c>
      <c r="H59" s="178"/>
      <c r="I59" s="191"/>
      <c r="J59" s="178"/>
      <c r="K59" s="178"/>
      <c r="L59" s="178"/>
      <c r="M59" s="178"/>
      <c r="N59" s="160" t="str">
        <f t="shared" si="4"/>
        <v/>
      </c>
      <c r="P59" s="160" t="str">
        <f t="shared" si="5"/>
        <v/>
      </c>
      <c r="Q59" s="160">
        <f t="shared" si="2"/>
        <v>0</v>
      </c>
      <c r="R59" s="160" t="str">
        <f t="shared" si="6"/>
        <v/>
      </c>
      <c r="S59" s="160" t="str">
        <f t="shared" si="3"/>
        <v/>
      </c>
    </row>
    <row r="60" spans="3:19" ht="17.45" customHeight="1" x14ac:dyDescent="0.25">
      <c r="C60" s="188"/>
      <c r="D60" s="189"/>
      <c r="E60" s="178"/>
      <c r="F60" s="178"/>
      <c r="G60" s="190">
        <f>DATOS!$E$13</f>
        <v>1</v>
      </c>
      <c r="H60" s="178"/>
      <c r="I60" s="191"/>
      <c r="J60" s="178"/>
      <c r="K60" s="178"/>
      <c r="L60" s="178"/>
      <c r="M60" s="178"/>
      <c r="N60" s="160" t="str">
        <f t="shared" si="4"/>
        <v/>
      </c>
      <c r="P60" s="160" t="str">
        <f t="shared" si="5"/>
        <v/>
      </c>
      <c r="Q60" s="160">
        <f t="shared" si="2"/>
        <v>0</v>
      </c>
      <c r="R60" s="160" t="str">
        <f t="shared" si="6"/>
        <v/>
      </c>
      <c r="S60" s="160" t="str">
        <f t="shared" si="3"/>
        <v/>
      </c>
    </row>
    <row r="61" spans="3:19" ht="17.45" customHeight="1" x14ac:dyDescent="0.25">
      <c r="C61" s="188"/>
      <c r="D61" s="189"/>
      <c r="E61" s="178"/>
      <c r="F61" s="178"/>
      <c r="G61" s="190">
        <f>DATOS!$E$13</f>
        <v>1</v>
      </c>
      <c r="H61" s="178"/>
      <c r="I61" s="191"/>
      <c r="J61" s="178"/>
      <c r="K61" s="178"/>
      <c r="L61" s="178"/>
      <c r="M61" s="178"/>
      <c r="N61" s="160" t="str">
        <f t="shared" si="4"/>
        <v/>
      </c>
      <c r="P61" s="160" t="str">
        <f t="shared" si="5"/>
        <v/>
      </c>
      <c r="Q61" s="160">
        <f t="shared" si="2"/>
        <v>0</v>
      </c>
      <c r="R61" s="160" t="str">
        <f t="shared" si="6"/>
        <v/>
      </c>
      <c r="S61" s="160" t="str">
        <f t="shared" si="3"/>
        <v/>
      </c>
    </row>
    <row r="62" spans="3:19" ht="17.45" customHeight="1" x14ac:dyDescent="0.25">
      <c r="C62" s="188"/>
      <c r="D62" s="189"/>
      <c r="E62" s="178"/>
      <c r="F62" s="178"/>
      <c r="G62" s="190">
        <f>DATOS!$E$13</f>
        <v>1</v>
      </c>
      <c r="H62" s="178"/>
      <c r="I62" s="191"/>
      <c r="J62" s="178"/>
      <c r="K62" s="178"/>
      <c r="L62" s="178"/>
      <c r="M62" s="178"/>
      <c r="N62" s="160" t="str">
        <f t="shared" si="4"/>
        <v/>
      </c>
      <c r="P62" s="160" t="str">
        <f t="shared" si="5"/>
        <v/>
      </c>
      <c r="Q62" s="160">
        <f t="shared" si="2"/>
        <v>0</v>
      </c>
      <c r="R62" s="160" t="str">
        <f t="shared" si="6"/>
        <v/>
      </c>
      <c r="S62" s="160" t="str">
        <f t="shared" si="3"/>
        <v/>
      </c>
    </row>
    <row r="63" spans="3:19" ht="17.45" customHeight="1" x14ac:dyDescent="0.25">
      <c r="C63" s="188"/>
      <c r="D63" s="189"/>
      <c r="E63" s="178"/>
      <c r="F63" s="178"/>
      <c r="G63" s="190">
        <f>DATOS!$E$13</f>
        <v>1</v>
      </c>
      <c r="H63" s="178"/>
      <c r="I63" s="191"/>
      <c r="J63" s="178"/>
      <c r="K63" s="178"/>
      <c r="L63" s="178"/>
      <c r="M63" s="178"/>
      <c r="N63" s="160" t="str">
        <f t="shared" si="4"/>
        <v/>
      </c>
      <c r="P63" s="160" t="str">
        <f t="shared" si="5"/>
        <v/>
      </c>
      <c r="Q63" s="160">
        <f t="shared" si="2"/>
        <v>0</v>
      </c>
      <c r="R63" s="160" t="str">
        <f t="shared" si="6"/>
        <v/>
      </c>
      <c r="S63" s="160" t="str">
        <f t="shared" si="3"/>
        <v/>
      </c>
    </row>
    <row r="64" spans="3:19" ht="17.45" customHeight="1" x14ac:dyDescent="0.25">
      <c r="C64" s="188"/>
      <c r="D64" s="189"/>
      <c r="E64" s="178"/>
      <c r="F64" s="178"/>
      <c r="G64" s="190">
        <f>DATOS!$E$13</f>
        <v>1</v>
      </c>
      <c r="H64" s="178"/>
      <c r="I64" s="191"/>
      <c r="J64" s="178"/>
      <c r="K64" s="178"/>
      <c r="L64" s="178"/>
      <c r="M64" s="178"/>
      <c r="N64" s="160" t="str">
        <f t="shared" si="4"/>
        <v/>
      </c>
      <c r="P64" s="160" t="str">
        <f t="shared" si="5"/>
        <v/>
      </c>
      <c r="Q64" s="160">
        <f t="shared" si="2"/>
        <v>0</v>
      </c>
      <c r="R64" s="160" t="str">
        <f t="shared" si="6"/>
        <v/>
      </c>
      <c r="S64" s="160" t="str">
        <f t="shared" si="3"/>
        <v/>
      </c>
    </row>
    <row r="65" spans="3:19" ht="17.45" customHeight="1" x14ac:dyDescent="0.25">
      <c r="C65" s="188"/>
      <c r="D65" s="189"/>
      <c r="E65" s="178"/>
      <c r="F65" s="178"/>
      <c r="G65" s="190">
        <f>DATOS!$E$13</f>
        <v>1</v>
      </c>
      <c r="H65" s="178"/>
      <c r="I65" s="191"/>
      <c r="J65" s="178"/>
      <c r="K65" s="178"/>
      <c r="L65" s="178"/>
      <c r="M65" s="178"/>
      <c r="N65" s="160" t="str">
        <f t="shared" si="4"/>
        <v/>
      </c>
      <c r="P65" s="160" t="str">
        <f t="shared" si="5"/>
        <v/>
      </c>
      <c r="Q65" s="160">
        <f t="shared" si="2"/>
        <v>0</v>
      </c>
      <c r="R65" s="160" t="str">
        <f t="shared" si="6"/>
        <v/>
      </c>
      <c r="S65" s="160" t="str">
        <f t="shared" si="3"/>
        <v/>
      </c>
    </row>
    <row r="66" spans="3:19" ht="17.45" customHeight="1" x14ac:dyDescent="0.25">
      <c r="C66" s="188"/>
      <c r="D66" s="189"/>
      <c r="E66" s="178"/>
      <c r="F66" s="178"/>
      <c r="G66" s="190">
        <f>DATOS!$E$13</f>
        <v>1</v>
      </c>
      <c r="H66" s="178"/>
      <c r="I66" s="191"/>
      <c r="J66" s="178"/>
      <c r="K66" s="178"/>
      <c r="L66" s="178"/>
      <c r="M66" s="178"/>
      <c r="N66" s="160" t="str">
        <f t="shared" si="4"/>
        <v/>
      </c>
      <c r="P66" s="160" t="str">
        <f t="shared" si="5"/>
        <v/>
      </c>
      <c r="Q66" s="160">
        <f t="shared" si="2"/>
        <v>0</v>
      </c>
      <c r="R66" s="160" t="str">
        <f t="shared" si="6"/>
        <v/>
      </c>
      <c r="S66" s="160" t="str">
        <f t="shared" si="3"/>
        <v/>
      </c>
    </row>
    <row r="67" spans="3:19" ht="17.45" customHeight="1" x14ac:dyDescent="0.25">
      <c r="C67" s="188"/>
      <c r="D67" s="189"/>
      <c r="E67" s="178"/>
      <c r="F67" s="178"/>
      <c r="G67" s="190">
        <f>DATOS!$E$13</f>
        <v>1</v>
      </c>
      <c r="H67" s="178"/>
      <c r="I67" s="191"/>
      <c r="J67" s="178"/>
      <c r="K67" s="178"/>
      <c r="L67" s="178"/>
      <c r="M67" s="178"/>
      <c r="N67" s="160" t="str">
        <f t="shared" si="4"/>
        <v/>
      </c>
      <c r="P67" s="160" t="str">
        <f t="shared" si="5"/>
        <v/>
      </c>
      <c r="Q67" s="160">
        <f t="shared" si="2"/>
        <v>0</v>
      </c>
      <c r="R67" s="160" t="str">
        <f t="shared" si="6"/>
        <v/>
      </c>
      <c r="S67" s="160" t="str">
        <f t="shared" si="3"/>
        <v/>
      </c>
    </row>
    <row r="68" spans="3:19" ht="17.45" customHeight="1" x14ac:dyDescent="0.25">
      <c r="C68" s="188"/>
      <c r="D68" s="189"/>
      <c r="E68" s="178"/>
      <c r="F68" s="178"/>
      <c r="G68" s="190">
        <f>DATOS!$E$13</f>
        <v>1</v>
      </c>
      <c r="H68" s="178"/>
      <c r="I68" s="191"/>
      <c r="J68" s="178"/>
      <c r="K68" s="178"/>
      <c r="L68" s="178"/>
      <c r="M68" s="178"/>
      <c r="N68" s="160" t="str">
        <f t="shared" si="4"/>
        <v/>
      </c>
      <c r="P68" s="160" t="str">
        <f t="shared" si="5"/>
        <v/>
      </c>
      <c r="Q68" s="160">
        <f t="shared" si="2"/>
        <v>0</v>
      </c>
      <c r="R68" s="160" t="str">
        <f t="shared" si="6"/>
        <v/>
      </c>
      <c r="S68" s="160" t="str">
        <f t="shared" si="3"/>
        <v/>
      </c>
    </row>
    <row r="69" spans="3:19" ht="17.45" customHeight="1" x14ac:dyDescent="0.25">
      <c r="C69" s="188"/>
      <c r="D69" s="189"/>
      <c r="E69" s="178"/>
      <c r="F69" s="178"/>
      <c r="G69" s="190">
        <f>DATOS!$E$13</f>
        <v>1</v>
      </c>
      <c r="H69" s="178"/>
      <c r="I69" s="191"/>
      <c r="J69" s="178"/>
      <c r="K69" s="178"/>
      <c r="L69" s="178"/>
      <c r="M69" s="178"/>
      <c r="N69" s="160" t="str">
        <f t="shared" si="4"/>
        <v/>
      </c>
      <c r="P69" s="160" t="str">
        <f t="shared" si="5"/>
        <v/>
      </c>
      <c r="Q69" s="160">
        <f t="shared" si="2"/>
        <v>0</v>
      </c>
      <c r="R69" s="160" t="str">
        <f t="shared" si="6"/>
        <v/>
      </c>
      <c r="S69" s="160" t="str">
        <f t="shared" si="3"/>
        <v/>
      </c>
    </row>
    <row r="70" spans="3:19" ht="17.45" customHeight="1" x14ac:dyDescent="0.25">
      <c r="C70" s="188"/>
      <c r="D70" s="189"/>
      <c r="E70" s="178"/>
      <c r="F70" s="178"/>
      <c r="G70" s="190">
        <f>DATOS!$E$13</f>
        <v>1</v>
      </c>
      <c r="H70" s="178"/>
      <c r="I70" s="191"/>
      <c r="J70" s="178"/>
      <c r="K70" s="178"/>
      <c r="L70" s="178"/>
      <c r="M70" s="178"/>
      <c r="N70" s="160" t="str">
        <f t="shared" si="4"/>
        <v/>
      </c>
      <c r="P70" s="160" t="str">
        <f t="shared" si="5"/>
        <v/>
      </c>
      <c r="Q70" s="160">
        <f t="shared" si="2"/>
        <v>0</v>
      </c>
      <c r="R70" s="160" t="str">
        <f t="shared" si="6"/>
        <v/>
      </c>
      <c r="S70" s="160" t="str">
        <f t="shared" si="3"/>
        <v/>
      </c>
    </row>
    <row r="71" spans="3:19" ht="17.45" customHeight="1" x14ac:dyDescent="0.25">
      <c r="C71" s="188"/>
      <c r="D71" s="189"/>
      <c r="E71" s="178"/>
      <c r="F71" s="178"/>
      <c r="G71" s="190">
        <f>DATOS!$E$13</f>
        <v>1</v>
      </c>
      <c r="H71" s="178"/>
      <c r="I71" s="191"/>
      <c r="J71" s="178"/>
      <c r="K71" s="178"/>
      <c r="L71" s="178"/>
      <c r="M71" s="178"/>
      <c r="N71" s="160" t="str">
        <f t="shared" si="4"/>
        <v/>
      </c>
      <c r="P71" s="160" t="str">
        <f t="shared" si="5"/>
        <v/>
      </c>
      <c r="Q71" s="160">
        <f t="shared" si="2"/>
        <v>0</v>
      </c>
      <c r="R71" s="160" t="str">
        <f t="shared" si="6"/>
        <v/>
      </c>
      <c r="S71" s="160" t="str">
        <f t="shared" si="3"/>
        <v/>
      </c>
    </row>
    <row r="72" spans="3:19" ht="17.45" customHeight="1" x14ac:dyDescent="0.25">
      <c r="C72" s="188"/>
      <c r="D72" s="189"/>
      <c r="E72" s="178"/>
      <c r="F72" s="178"/>
      <c r="G72" s="190">
        <f>DATOS!$E$13</f>
        <v>1</v>
      </c>
      <c r="H72" s="178"/>
      <c r="I72" s="191"/>
      <c r="J72" s="178"/>
      <c r="K72" s="178"/>
      <c r="L72" s="178"/>
      <c r="M72" s="178"/>
      <c r="N72" s="160" t="str">
        <f t="shared" si="4"/>
        <v/>
      </c>
      <c r="P72" s="160" t="str">
        <f t="shared" si="5"/>
        <v/>
      </c>
      <c r="Q72" s="160">
        <f t="shared" si="2"/>
        <v>0</v>
      </c>
      <c r="R72" s="160" t="str">
        <f t="shared" si="6"/>
        <v/>
      </c>
      <c r="S72" s="160" t="str">
        <f t="shared" si="3"/>
        <v/>
      </c>
    </row>
    <row r="73" spans="3:19" ht="17.45" customHeight="1" x14ac:dyDescent="0.25">
      <c r="C73" s="188"/>
      <c r="D73" s="189"/>
      <c r="E73" s="178"/>
      <c r="F73" s="178"/>
      <c r="G73" s="190">
        <f>DATOS!$E$13</f>
        <v>1</v>
      </c>
      <c r="H73" s="178"/>
      <c r="I73" s="191"/>
      <c r="J73" s="178"/>
      <c r="K73" s="178"/>
      <c r="L73" s="178"/>
      <c r="M73" s="178"/>
      <c r="N73" s="160" t="str">
        <f t="shared" si="4"/>
        <v/>
      </c>
      <c r="P73" s="160" t="str">
        <f t="shared" si="5"/>
        <v/>
      </c>
      <c r="Q73" s="160">
        <f t="shared" si="2"/>
        <v>0</v>
      </c>
      <c r="R73" s="160" t="str">
        <f t="shared" si="6"/>
        <v/>
      </c>
      <c r="S73" s="160" t="str">
        <f t="shared" si="3"/>
        <v/>
      </c>
    </row>
    <row r="74" spans="3:19" ht="17.45" customHeight="1" x14ac:dyDescent="0.25">
      <c r="C74" s="188"/>
      <c r="D74" s="189"/>
      <c r="E74" s="178"/>
      <c r="F74" s="178"/>
      <c r="G74" s="190">
        <f>DATOS!$E$13</f>
        <v>1</v>
      </c>
      <c r="H74" s="178"/>
      <c r="I74" s="191"/>
      <c r="J74" s="178"/>
      <c r="K74" s="178"/>
      <c r="L74" s="178"/>
      <c r="M74" s="178"/>
      <c r="N74" s="160" t="str">
        <f t="shared" si="4"/>
        <v/>
      </c>
      <c r="P74" s="160" t="str">
        <f t="shared" si="5"/>
        <v/>
      </c>
      <c r="Q74" s="160">
        <f t="shared" si="2"/>
        <v>0</v>
      </c>
      <c r="R74" s="160" t="str">
        <f t="shared" si="6"/>
        <v/>
      </c>
      <c r="S74" s="160" t="str">
        <f t="shared" si="3"/>
        <v/>
      </c>
    </row>
    <row r="75" spans="3:19" ht="17.45" customHeight="1" x14ac:dyDescent="0.25">
      <c r="C75" s="188"/>
      <c r="D75" s="189"/>
      <c r="E75" s="178"/>
      <c r="F75" s="178"/>
      <c r="G75" s="190">
        <f>DATOS!$E$13</f>
        <v>1</v>
      </c>
      <c r="H75" s="178"/>
      <c r="I75" s="191"/>
      <c r="J75" s="178"/>
      <c r="K75" s="178"/>
      <c r="L75" s="178"/>
      <c r="M75" s="178"/>
      <c r="N75" s="160" t="str">
        <f t="shared" si="4"/>
        <v/>
      </c>
      <c r="P75" s="160" t="str">
        <f t="shared" si="5"/>
        <v/>
      </c>
      <c r="Q75" s="160">
        <f t="shared" si="2"/>
        <v>0</v>
      </c>
      <c r="R75" s="160" t="str">
        <f t="shared" si="6"/>
        <v/>
      </c>
      <c r="S75" s="160" t="str">
        <f t="shared" si="3"/>
        <v/>
      </c>
    </row>
    <row r="76" spans="3:19" ht="17.45" customHeight="1" x14ac:dyDescent="0.25">
      <c r="C76" s="188"/>
      <c r="D76" s="189"/>
      <c r="E76" s="178"/>
      <c r="F76" s="178"/>
      <c r="G76" s="190">
        <f>DATOS!$E$13</f>
        <v>1</v>
      </c>
      <c r="H76" s="178"/>
      <c r="I76" s="191"/>
      <c r="J76" s="178"/>
      <c r="K76" s="178"/>
      <c r="L76" s="178"/>
      <c r="M76" s="178"/>
      <c r="N76" s="160" t="str">
        <f t="shared" si="4"/>
        <v/>
      </c>
      <c r="P76" s="160" t="str">
        <f t="shared" si="5"/>
        <v/>
      </c>
      <c r="Q76" s="160">
        <f t="shared" si="2"/>
        <v>0</v>
      </c>
      <c r="R76" s="160" t="str">
        <f t="shared" si="6"/>
        <v/>
      </c>
      <c r="S76" s="160" t="str">
        <f t="shared" si="3"/>
        <v/>
      </c>
    </row>
    <row r="77" spans="3:19" ht="17.45" customHeight="1" x14ac:dyDescent="0.25">
      <c r="C77" s="188"/>
      <c r="D77" s="189"/>
      <c r="E77" s="178"/>
      <c r="F77" s="178"/>
      <c r="G77" s="190">
        <f>DATOS!$E$13</f>
        <v>1</v>
      </c>
      <c r="H77" s="178"/>
      <c r="I77" s="191"/>
      <c r="J77" s="178"/>
      <c r="K77" s="178"/>
      <c r="L77" s="178"/>
      <c r="M77" s="178"/>
      <c r="N77" s="160" t="str">
        <f t="shared" si="4"/>
        <v/>
      </c>
      <c r="P77" s="160" t="str">
        <f t="shared" si="5"/>
        <v/>
      </c>
      <c r="Q77" s="160">
        <f t="shared" si="2"/>
        <v>0</v>
      </c>
      <c r="R77" s="160" t="str">
        <f t="shared" si="6"/>
        <v/>
      </c>
      <c r="S77" s="160" t="str">
        <f t="shared" si="3"/>
        <v/>
      </c>
    </row>
    <row r="78" spans="3:19" ht="17.45" customHeight="1" x14ac:dyDescent="0.25">
      <c r="C78" s="188"/>
      <c r="D78" s="189"/>
      <c r="E78" s="178"/>
      <c r="F78" s="178"/>
      <c r="G78" s="190">
        <f>DATOS!$E$13</f>
        <v>1</v>
      </c>
      <c r="H78" s="178"/>
      <c r="I78" s="191"/>
      <c r="J78" s="178"/>
      <c r="K78" s="178"/>
      <c r="L78" s="178"/>
      <c r="M78" s="178"/>
      <c r="N78" s="160" t="str">
        <f t="shared" si="4"/>
        <v/>
      </c>
      <c r="P78" s="160" t="str">
        <f t="shared" si="5"/>
        <v/>
      </c>
      <c r="Q78" s="160">
        <f t="shared" si="2"/>
        <v>0</v>
      </c>
      <c r="R78" s="160" t="str">
        <f t="shared" si="6"/>
        <v/>
      </c>
      <c r="S78" s="160" t="str">
        <f t="shared" si="3"/>
        <v/>
      </c>
    </row>
    <row r="79" spans="3:19" ht="17.45" customHeight="1" x14ac:dyDescent="0.25">
      <c r="C79" s="188"/>
      <c r="D79" s="189"/>
      <c r="E79" s="178"/>
      <c r="F79" s="178"/>
      <c r="G79" s="190">
        <f>DATOS!$E$13</f>
        <v>1</v>
      </c>
      <c r="H79" s="178"/>
      <c r="I79" s="191"/>
      <c r="J79" s="178"/>
      <c r="K79" s="178"/>
      <c r="L79" s="178"/>
      <c r="M79" s="178"/>
      <c r="N79" s="160" t="str">
        <f t="shared" si="4"/>
        <v/>
      </c>
      <c r="P79" s="160" t="str">
        <f t="shared" si="5"/>
        <v/>
      </c>
      <c r="Q79" s="160">
        <f t="shared" si="2"/>
        <v>0</v>
      </c>
      <c r="R79" s="160" t="str">
        <f t="shared" si="6"/>
        <v/>
      </c>
      <c r="S79" s="160" t="str">
        <f t="shared" si="3"/>
        <v/>
      </c>
    </row>
    <row r="80" spans="3:19" ht="17.45" customHeight="1" x14ac:dyDescent="0.25">
      <c r="C80" s="188"/>
      <c r="D80" s="189"/>
      <c r="E80" s="178"/>
      <c r="F80" s="178"/>
      <c r="G80" s="190">
        <f>DATOS!$E$13</f>
        <v>1</v>
      </c>
      <c r="H80" s="178"/>
      <c r="I80" s="191"/>
      <c r="J80" s="178"/>
      <c r="K80" s="178"/>
      <c r="L80" s="178"/>
      <c r="M80" s="178"/>
      <c r="N80" s="160" t="str">
        <f t="shared" si="4"/>
        <v/>
      </c>
      <c r="P80" s="160" t="str">
        <f t="shared" si="5"/>
        <v/>
      </c>
      <c r="Q80" s="160">
        <f t="shared" si="2"/>
        <v>0</v>
      </c>
      <c r="R80" s="160" t="str">
        <f t="shared" si="6"/>
        <v/>
      </c>
      <c r="S80" s="160" t="str">
        <f t="shared" si="3"/>
        <v/>
      </c>
    </row>
    <row r="81" spans="3:19" ht="17.45" customHeight="1" x14ac:dyDescent="0.25">
      <c r="C81" s="188"/>
      <c r="D81" s="189"/>
      <c r="E81" s="178"/>
      <c r="F81" s="178"/>
      <c r="G81" s="190">
        <f>DATOS!$E$13</f>
        <v>1</v>
      </c>
      <c r="H81" s="178"/>
      <c r="I81" s="191"/>
      <c r="J81" s="178"/>
      <c r="K81" s="178"/>
      <c r="L81" s="178"/>
      <c r="M81" s="178"/>
      <c r="N81" s="160" t="str">
        <f t="shared" si="4"/>
        <v/>
      </c>
      <c r="P81" s="160" t="str">
        <f t="shared" si="5"/>
        <v/>
      </c>
      <c r="Q81" s="160">
        <f t="shared" ref="Q81:Q144" si="7">IF($I81=0%,H81,"")</f>
        <v>0</v>
      </c>
      <c r="R81" s="160" t="str">
        <f t="shared" si="6"/>
        <v/>
      </c>
      <c r="S81" s="160" t="str">
        <f t="shared" si="3"/>
        <v/>
      </c>
    </row>
    <row r="82" spans="3:19" ht="17.45" customHeight="1" x14ac:dyDescent="0.25">
      <c r="C82" s="188"/>
      <c r="D82" s="189"/>
      <c r="E82" s="178"/>
      <c r="F82" s="178"/>
      <c r="G82" s="190">
        <f>DATOS!$E$13</f>
        <v>1</v>
      </c>
      <c r="H82" s="178"/>
      <c r="I82" s="191"/>
      <c r="J82" s="178"/>
      <c r="K82" s="178"/>
      <c r="L82" s="178"/>
      <c r="M82" s="178"/>
      <c r="N82" s="160" t="str">
        <f t="shared" ref="N82:N145" si="8">IF(H82&amp;J82&amp;K82&amp;L82&amp;M82="","",H82+J82+K82-L82-M82)</f>
        <v/>
      </c>
      <c r="P82" s="160" t="str">
        <f t="shared" ref="P82:P145" si="9">IF($I82="E",H82,"")</f>
        <v/>
      </c>
      <c r="Q82" s="160">
        <f t="shared" si="7"/>
        <v>0</v>
      </c>
      <c r="R82" s="160" t="str">
        <f t="shared" ref="R82:R145" si="10">IF(OR($I82=8%,$I82=11%),$J82/$I82,"")</f>
        <v/>
      </c>
      <c r="S82" s="160" t="str">
        <f t="shared" si="3"/>
        <v/>
      </c>
    </row>
    <row r="83" spans="3:19" ht="17.45" customHeight="1" x14ac:dyDescent="0.25">
      <c r="C83" s="188"/>
      <c r="D83" s="189"/>
      <c r="E83" s="178"/>
      <c r="F83" s="178"/>
      <c r="G83" s="190">
        <f>DATOS!$E$13</f>
        <v>1</v>
      </c>
      <c r="H83" s="178"/>
      <c r="I83" s="191"/>
      <c r="J83" s="178"/>
      <c r="K83" s="178"/>
      <c r="L83" s="178"/>
      <c r="M83" s="178"/>
      <c r="N83" s="160" t="str">
        <f t="shared" si="8"/>
        <v/>
      </c>
      <c r="P83" s="160" t="str">
        <f t="shared" si="9"/>
        <v/>
      </c>
      <c r="Q83" s="160">
        <f t="shared" si="7"/>
        <v>0</v>
      </c>
      <c r="R83" s="160" t="str">
        <f t="shared" si="10"/>
        <v/>
      </c>
      <c r="S83" s="160" t="str">
        <f t="shared" ref="S83:S146" si="11">IF(OR($I83=15%,$I83=16%),$J83/$I83,"")</f>
        <v/>
      </c>
    </row>
    <row r="84" spans="3:19" ht="17.45" customHeight="1" x14ac:dyDescent="0.25">
      <c r="C84" s="188"/>
      <c r="D84" s="189"/>
      <c r="E84" s="178"/>
      <c r="F84" s="178"/>
      <c r="G84" s="190">
        <f>DATOS!$E$13</f>
        <v>1</v>
      </c>
      <c r="H84" s="178"/>
      <c r="I84" s="191"/>
      <c r="J84" s="178"/>
      <c r="K84" s="178"/>
      <c r="L84" s="178"/>
      <c r="M84" s="178"/>
      <c r="N84" s="160" t="str">
        <f t="shared" si="8"/>
        <v/>
      </c>
      <c r="P84" s="160" t="str">
        <f t="shared" si="9"/>
        <v/>
      </c>
      <c r="Q84" s="160">
        <f t="shared" si="7"/>
        <v>0</v>
      </c>
      <c r="R84" s="160" t="str">
        <f t="shared" si="10"/>
        <v/>
      </c>
      <c r="S84" s="160" t="str">
        <f t="shared" si="11"/>
        <v/>
      </c>
    </row>
    <row r="85" spans="3:19" ht="17.45" customHeight="1" x14ac:dyDescent="0.25">
      <c r="C85" s="188"/>
      <c r="D85" s="189"/>
      <c r="E85" s="178"/>
      <c r="F85" s="178"/>
      <c r="G85" s="190">
        <f>DATOS!$E$13</f>
        <v>1</v>
      </c>
      <c r="H85" s="178"/>
      <c r="I85" s="191"/>
      <c r="J85" s="178"/>
      <c r="K85" s="178"/>
      <c r="L85" s="178"/>
      <c r="M85" s="178"/>
      <c r="N85" s="160" t="str">
        <f t="shared" si="8"/>
        <v/>
      </c>
      <c r="P85" s="160" t="str">
        <f t="shared" si="9"/>
        <v/>
      </c>
      <c r="Q85" s="160">
        <f t="shared" si="7"/>
        <v>0</v>
      </c>
      <c r="R85" s="160" t="str">
        <f t="shared" si="10"/>
        <v/>
      </c>
      <c r="S85" s="160" t="str">
        <f t="shared" si="11"/>
        <v/>
      </c>
    </row>
    <row r="86" spans="3:19" ht="17.45" customHeight="1" x14ac:dyDescent="0.25">
      <c r="C86" s="188"/>
      <c r="D86" s="189"/>
      <c r="E86" s="178"/>
      <c r="F86" s="178"/>
      <c r="G86" s="190">
        <f>DATOS!$E$13</f>
        <v>1</v>
      </c>
      <c r="H86" s="178"/>
      <c r="I86" s="191"/>
      <c r="J86" s="178"/>
      <c r="K86" s="178"/>
      <c r="L86" s="178"/>
      <c r="M86" s="178"/>
      <c r="N86" s="160" t="str">
        <f t="shared" si="8"/>
        <v/>
      </c>
      <c r="P86" s="160" t="str">
        <f t="shared" si="9"/>
        <v/>
      </c>
      <c r="Q86" s="160">
        <f t="shared" si="7"/>
        <v>0</v>
      </c>
      <c r="R86" s="160" t="str">
        <f t="shared" si="10"/>
        <v/>
      </c>
      <c r="S86" s="160" t="str">
        <f t="shared" si="11"/>
        <v/>
      </c>
    </row>
    <row r="87" spans="3:19" ht="17.45" customHeight="1" x14ac:dyDescent="0.25">
      <c r="C87" s="188"/>
      <c r="D87" s="189"/>
      <c r="E87" s="178"/>
      <c r="F87" s="178"/>
      <c r="G87" s="190">
        <f>DATOS!$E$13</f>
        <v>1</v>
      </c>
      <c r="H87" s="178"/>
      <c r="I87" s="191"/>
      <c r="J87" s="178"/>
      <c r="K87" s="178"/>
      <c r="L87" s="178"/>
      <c r="M87" s="178"/>
      <c r="N87" s="160" t="str">
        <f t="shared" si="8"/>
        <v/>
      </c>
      <c r="P87" s="160" t="str">
        <f t="shared" si="9"/>
        <v/>
      </c>
      <c r="Q87" s="160">
        <f t="shared" si="7"/>
        <v>0</v>
      </c>
      <c r="R87" s="160" t="str">
        <f t="shared" si="10"/>
        <v/>
      </c>
      <c r="S87" s="160" t="str">
        <f t="shared" si="11"/>
        <v/>
      </c>
    </row>
    <row r="88" spans="3:19" ht="17.45" customHeight="1" x14ac:dyDescent="0.25">
      <c r="C88" s="188"/>
      <c r="D88" s="189"/>
      <c r="E88" s="178"/>
      <c r="F88" s="178"/>
      <c r="G88" s="190">
        <f>DATOS!$E$13</f>
        <v>1</v>
      </c>
      <c r="H88" s="178"/>
      <c r="I88" s="191"/>
      <c r="J88" s="178"/>
      <c r="K88" s="178"/>
      <c r="L88" s="178"/>
      <c r="M88" s="178"/>
      <c r="N88" s="160" t="str">
        <f t="shared" si="8"/>
        <v/>
      </c>
      <c r="P88" s="160" t="str">
        <f t="shared" si="9"/>
        <v/>
      </c>
      <c r="Q88" s="160">
        <f t="shared" si="7"/>
        <v>0</v>
      </c>
      <c r="R88" s="160" t="str">
        <f t="shared" si="10"/>
        <v/>
      </c>
      <c r="S88" s="160" t="str">
        <f t="shared" si="11"/>
        <v/>
      </c>
    </row>
    <row r="89" spans="3:19" ht="17.45" customHeight="1" x14ac:dyDescent="0.25">
      <c r="C89" s="188"/>
      <c r="D89" s="189"/>
      <c r="E89" s="178"/>
      <c r="F89" s="178"/>
      <c r="G89" s="190">
        <f>DATOS!$E$13</f>
        <v>1</v>
      </c>
      <c r="H89" s="178"/>
      <c r="I89" s="191"/>
      <c r="J89" s="178"/>
      <c r="K89" s="178"/>
      <c r="L89" s="178"/>
      <c r="M89" s="178"/>
      <c r="N89" s="160" t="str">
        <f t="shared" si="8"/>
        <v/>
      </c>
      <c r="P89" s="160" t="str">
        <f t="shared" si="9"/>
        <v/>
      </c>
      <c r="Q89" s="160">
        <f t="shared" si="7"/>
        <v>0</v>
      </c>
      <c r="R89" s="160" t="str">
        <f t="shared" si="10"/>
        <v/>
      </c>
      <c r="S89" s="160" t="str">
        <f t="shared" si="11"/>
        <v/>
      </c>
    </row>
    <row r="90" spans="3:19" ht="17.45" customHeight="1" x14ac:dyDescent="0.25">
      <c r="C90" s="188"/>
      <c r="D90" s="189"/>
      <c r="E90" s="178"/>
      <c r="F90" s="178"/>
      <c r="G90" s="190">
        <f>DATOS!$E$13</f>
        <v>1</v>
      </c>
      <c r="H90" s="178"/>
      <c r="I90" s="191"/>
      <c r="J90" s="178"/>
      <c r="K90" s="178"/>
      <c r="L90" s="178"/>
      <c r="M90" s="178"/>
      <c r="N90" s="160" t="str">
        <f t="shared" si="8"/>
        <v/>
      </c>
      <c r="P90" s="160" t="str">
        <f t="shared" si="9"/>
        <v/>
      </c>
      <c r="Q90" s="160">
        <f t="shared" si="7"/>
        <v>0</v>
      </c>
      <c r="R90" s="160" t="str">
        <f t="shared" si="10"/>
        <v/>
      </c>
      <c r="S90" s="160" t="str">
        <f t="shared" si="11"/>
        <v/>
      </c>
    </row>
    <row r="91" spans="3:19" ht="17.45" customHeight="1" x14ac:dyDescent="0.25">
      <c r="C91" s="188"/>
      <c r="D91" s="189"/>
      <c r="E91" s="178"/>
      <c r="F91" s="178"/>
      <c r="G91" s="190">
        <f>DATOS!$E$13</f>
        <v>1</v>
      </c>
      <c r="H91" s="178"/>
      <c r="I91" s="191"/>
      <c r="J91" s="178"/>
      <c r="K91" s="178"/>
      <c r="L91" s="178"/>
      <c r="M91" s="178"/>
      <c r="N91" s="160" t="str">
        <f t="shared" si="8"/>
        <v/>
      </c>
      <c r="P91" s="160" t="str">
        <f t="shared" si="9"/>
        <v/>
      </c>
      <c r="Q91" s="160">
        <f t="shared" si="7"/>
        <v>0</v>
      </c>
      <c r="R91" s="160" t="str">
        <f t="shared" si="10"/>
        <v/>
      </c>
      <c r="S91" s="160" t="str">
        <f t="shared" si="11"/>
        <v/>
      </c>
    </row>
    <row r="92" spans="3:19" ht="17.45" customHeight="1" x14ac:dyDescent="0.25">
      <c r="C92" s="188"/>
      <c r="D92" s="189"/>
      <c r="E92" s="178"/>
      <c r="F92" s="178"/>
      <c r="G92" s="190">
        <f>DATOS!$E$13</f>
        <v>1</v>
      </c>
      <c r="H92" s="178"/>
      <c r="I92" s="191"/>
      <c r="J92" s="178"/>
      <c r="K92" s="178"/>
      <c r="L92" s="178"/>
      <c r="M92" s="178"/>
      <c r="N92" s="160" t="str">
        <f t="shared" si="8"/>
        <v/>
      </c>
      <c r="P92" s="160" t="str">
        <f t="shared" si="9"/>
        <v/>
      </c>
      <c r="Q92" s="160">
        <f t="shared" si="7"/>
        <v>0</v>
      </c>
      <c r="R92" s="160" t="str">
        <f t="shared" si="10"/>
        <v/>
      </c>
      <c r="S92" s="160" t="str">
        <f t="shared" si="11"/>
        <v/>
      </c>
    </row>
    <row r="93" spans="3:19" ht="17.45" customHeight="1" x14ac:dyDescent="0.25">
      <c r="C93" s="188"/>
      <c r="D93" s="189"/>
      <c r="E93" s="178"/>
      <c r="F93" s="178"/>
      <c r="G93" s="190">
        <f>DATOS!$E$13</f>
        <v>1</v>
      </c>
      <c r="H93" s="178"/>
      <c r="I93" s="191"/>
      <c r="J93" s="178"/>
      <c r="K93" s="178"/>
      <c r="L93" s="178"/>
      <c r="M93" s="178"/>
      <c r="N93" s="160" t="str">
        <f t="shared" si="8"/>
        <v/>
      </c>
      <c r="P93" s="160" t="str">
        <f t="shared" si="9"/>
        <v/>
      </c>
      <c r="Q93" s="160">
        <f t="shared" si="7"/>
        <v>0</v>
      </c>
      <c r="R93" s="160" t="str">
        <f t="shared" si="10"/>
        <v/>
      </c>
      <c r="S93" s="160" t="str">
        <f t="shared" si="11"/>
        <v/>
      </c>
    </row>
    <row r="94" spans="3:19" ht="17.45" customHeight="1" x14ac:dyDescent="0.25">
      <c r="C94" s="188"/>
      <c r="D94" s="189"/>
      <c r="E94" s="178"/>
      <c r="F94" s="178"/>
      <c r="G94" s="190">
        <f>DATOS!$E$13</f>
        <v>1</v>
      </c>
      <c r="H94" s="178"/>
      <c r="I94" s="191"/>
      <c r="J94" s="178"/>
      <c r="K94" s="178"/>
      <c r="L94" s="178"/>
      <c r="M94" s="178"/>
      <c r="N94" s="160" t="str">
        <f t="shared" si="8"/>
        <v/>
      </c>
      <c r="P94" s="160" t="str">
        <f t="shared" si="9"/>
        <v/>
      </c>
      <c r="Q94" s="160">
        <f t="shared" si="7"/>
        <v>0</v>
      </c>
      <c r="R94" s="160" t="str">
        <f t="shared" si="10"/>
        <v/>
      </c>
      <c r="S94" s="160" t="str">
        <f t="shared" si="11"/>
        <v/>
      </c>
    </row>
    <row r="95" spans="3:19" ht="17.45" customHeight="1" x14ac:dyDescent="0.25">
      <c r="C95" s="188"/>
      <c r="D95" s="189"/>
      <c r="E95" s="178"/>
      <c r="F95" s="178"/>
      <c r="G95" s="190">
        <f>DATOS!$E$13</f>
        <v>1</v>
      </c>
      <c r="H95" s="178"/>
      <c r="I95" s="191"/>
      <c r="J95" s="178"/>
      <c r="K95" s="178"/>
      <c r="L95" s="178"/>
      <c r="M95" s="178"/>
      <c r="N95" s="160" t="str">
        <f t="shared" si="8"/>
        <v/>
      </c>
      <c r="P95" s="160" t="str">
        <f t="shared" si="9"/>
        <v/>
      </c>
      <c r="Q95" s="160">
        <f t="shared" si="7"/>
        <v>0</v>
      </c>
      <c r="R95" s="160" t="str">
        <f t="shared" si="10"/>
        <v/>
      </c>
      <c r="S95" s="160" t="str">
        <f t="shared" si="11"/>
        <v/>
      </c>
    </row>
    <row r="96" spans="3:19" ht="17.45" customHeight="1" x14ac:dyDescent="0.25">
      <c r="C96" s="188"/>
      <c r="D96" s="189"/>
      <c r="E96" s="178"/>
      <c r="F96" s="178"/>
      <c r="G96" s="190">
        <f>DATOS!$E$13</f>
        <v>1</v>
      </c>
      <c r="H96" s="178"/>
      <c r="I96" s="191"/>
      <c r="J96" s="178"/>
      <c r="K96" s="178"/>
      <c r="L96" s="178"/>
      <c r="M96" s="178"/>
      <c r="N96" s="160" t="str">
        <f t="shared" si="8"/>
        <v/>
      </c>
      <c r="P96" s="160" t="str">
        <f t="shared" si="9"/>
        <v/>
      </c>
      <c r="Q96" s="160">
        <f t="shared" si="7"/>
        <v>0</v>
      </c>
      <c r="R96" s="160" t="str">
        <f t="shared" si="10"/>
        <v/>
      </c>
      <c r="S96" s="160" t="str">
        <f t="shared" si="11"/>
        <v/>
      </c>
    </row>
    <row r="97" spans="3:19" ht="17.45" customHeight="1" x14ac:dyDescent="0.25">
      <c r="C97" s="188"/>
      <c r="D97" s="189"/>
      <c r="E97" s="178"/>
      <c r="F97" s="178"/>
      <c r="G97" s="190">
        <f>DATOS!$E$13</f>
        <v>1</v>
      </c>
      <c r="H97" s="178"/>
      <c r="I97" s="191"/>
      <c r="J97" s="178"/>
      <c r="K97" s="178"/>
      <c r="L97" s="178"/>
      <c r="M97" s="178"/>
      <c r="N97" s="160" t="str">
        <f t="shared" si="8"/>
        <v/>
      </c>
      <c r="P97" s="160" t="str">
        <f t="shared" si="9"/>
        <v/>
      </c>
      <c r="Q97" s="160">
        <f t="shared" si="7"/>
        <v>0</v>
      </c>
      <c r="R97" s="160" t="str">
        <f t="shared" si="10"/>
        <v/>
      </c>
      <c r="S97" s="160" t="str">
        <f t="shared" si="11"/>
        <v/>
      </c>
    </row>
    <row r="98" spans="3:19" ht="17.45" customHeight="1" x14ac:dyDescent="0.25">
      <c r="C98" s="188"/>
      <c r="D98" s="189"/>
      <c r="E98" s="178"/>
      <c r="F98" s="178"/>
      <c r="G98" s="190">
        <f>DATOS!$E$13</f>
        <v>1</v>
      </c>
      <c r="H98" s="178"/>
      <c r="I98" s="191"/>
      <c r="J98" s="178"/>
      <c r="K98" s="178"/>
      <c r="L98" s="178"/>
      <c r="M98" s="178"/>
      <c r="N98" s="160" t="str">
        <f t="shared" si="8"/>
        <v/>
      </c>
      <c r="P98" s="160" t="str">
        <f t="shared" si="9"/>
        <v/>
      </c>
      <c r="Q98" s="160">
        <f t="shared" si="7"/>
        <v>0</v>
      </c>
      <c r="R98" s="160" t="str">
        <f t="shared" si="10"/>
        <v/>
      </c>
      <c r="S98" s="160" t="str">
        <f t="shared" si="11"/>
        <v/>
      </c>
    </row>
    <row r="99" spans="3:19" ht="17.45" customHeight="1" x14ac:dyDescent="0.25">
      <c r="C99" s="188"/>
      <c r="D99" s="189"/>
      <c r="E99" s="178"/>
      <c r="F99" s="178"/>
      <c r="G99" s="190">
        <f>DATOS!$E$13</f>
        <v>1</v>
      </c>
      <c r="H99" s="178"/>
      <c r="I99" s="191"/>
      <c r="J99" s="178"/>
      <c r="K99" s="178"/>
      <c r="L99" s="178"/>
      <c r="M99" s="178"/>
      <c r="N99" s="160" t="str">
        <f t="shared" si="8"/>
        <v/>
      </c>
      <c r="P99" s="160" t="str">
        <f t="shared" si="9"/>
        <v/>
      </c>
      <c r="Q99" s="160">
        <f t="shared" si="7"/>
        <v>0</v>
      </c>
      <c r="R99" s="160" t="str">
        <f t="shared" si="10"/>
        <v/>
      </c>
      <c r="S99" s="160" t="str">
        <f t="shared" si="11"/>
        <v/>
      </c>
    </row>
    <row r="100" spans="3:19" ht="17.45" customHeight="1" x14ac:dyDescent="0.25">
      <c r="C100" s="188"/>
      <c r="D100" s="189"/>
      <c r="E100" s="178"/>
      <c r="F100" s="178"/>
      <c r="G100" s="190">
        <f>DATOS!$E$13</f>
        <v>1</v>
      </c>
      <c r="H100" s="178"/>
      <c r="I100" s="191"/>
      <c r="J100" s="178"/>
      <c r="K100" s="178"/>
      <c r="L100" s="178"/>
      <c r="M100" s="178"/>
      <c r="N100" s="160" t="str">
        <f t="shared" si="8"/>
        <v/>
      </c>
      <c r="P100" s="160" t="str">
        <f t="shared" si="9"/>
        <v/>
      </c>
      <c r="Q100" s="160">
        <f t="shared" si="7"/>
        <v>0</v>
      </c>
      <c r="R100" s="160" t="str">
        <f t="shared" si="10"/>
        <v/>
      </c>
      <c r="S100" s="160" t="str">
        <f t="shared" si="11"/>
        <v/>
      </c>
    </row>
    <row r="101" spans="3:19" ht="17.45" customHeight="1" x14ac:dyDescent="0.25">
      <c r="C101" s="188"/>
      <c r="D101" s="189"/>
      <c r="E101" s="178"/>
      <c r="F101" s="178"/>
      <c r="G101" s="190">
        <f>DATOS!$E$13</f>
        <v>1</v>
      </c>
      <c r="H101" s="178"/>
      <c r="I101" s="191"/>
      <c r="J101" s="178"/>
      <c r="K101" s="178"/>
      <c r="L101" s="178"/>
      <c r="M101" s="178"/>
      <c r="N101" s="160" t="str">
        <f t="shared" si="8"/>
        <v/>
      </c>
      <c r="P101" s="160" t="str">
        <f t="shared" si="9"/>
        <v/>
      </c>
      <c r="Q101" s="160">
        <f t="shared" si="7"/>
        <v>0</v>
      </c>
      <c r="R101" s="160" t="str">
        <f t="shared" si="10"/>
        <v/>
      </c>
      <c r="S101" s="160" t="str">
        <f t="shared" si="11"/>
        <v/>
      </c>
    </row>
    <row r="102" spans="3:19" ht="17.45" customHeight="1" x14ac:dyDescent="0.25">
      <c r="C102" s="188"/>
      <c r="D102" s="189"/>
      <c r="E102" s="178"/>
      <c r="F102" s="178"/>
      <c r="G102" s="190">
        <f>DATOS!$E$13</f>
        <v>1</v>
      </c>
      <c r="H102" s="178"/>
      <c r="I102" s="191"/>
      <c r="J102" s="178"/>
      <c r="K102" s="178"/>
      <c r="L102" s="178"/>
      <c r="M102" s="178"/>
      <c r="N102" s="160" t="str">
        <f t="shared" si="8"/>
        <v/>
      </c>
      <c r="P102" s="160" t="str">
        <f t="shared" si="9"/>
        <v/>
      </c>
      <c r="Q102" s="160">
        <f t="shared" si="7"/>
        <v>0</v>
      </c>
      <c r="R102" s="160" t="str">
        <f t="shared" si="10"/>
        <v/>
      </c>
      <c r="S102" s="160" t="str">
        <f t="shared" si="11"/>
        <v/>
      </c>
    </row>
    <row r="103" spans="3:19" ht="17.45" customHeight="1" x14ac:dyDescent="0.25">
      <c r="C103" s="188"/>
      <c r="D103" s="189"/>
      <c r="E103" s="178"/>
      <c r="F103" s="178"/>
      <c r="G103" s="190">
        <f>DATOS!$E$13</f>
        <v>1</v>
      </c>
      <c r="H103" s="178"/>
      <c r="I103" s="191"/>
      <c r="J103" s="178"/>
      <c r="K103" s="178"/>
      <c r="L103" s="178"/>
      <c r="M103" s="178"/>
      <c r="N103" s="160" t="str">
        <f t="shared" si="8"/>
        <v/>
      </c>
      <c r="P103" s="160" t="str">
        <f t="shared" si="9"/>
        <v/>
      </c>
      <c r="Q103" s="160">
        <f t="shared" si="7"/>
        <v>0</v>
      </c>
      <c r="R103" s="160" t="str">
        <f t="shared" si="10"/>
        <v/>
      </c>
      <c r="S103" s="160" t="str">
        <f t="shared" si="11"/>
        <v/>
      </c>
    </row>
    <row r="104" spans="3:19" ht="17.45" customHeight="1" x14ac:dyDescent="0.25">
      <c r="C104" s="188"/>
      <c r="D104" s="189"/>
      <c r="E104" s="178"/>
      <c r="F104" s="178"/>
      <c r="G104" s="190">
        <f>DATOS!$E$13</f>
        <v>1</v>
      </c>
      <c r="H104" s="178"/>
      <c r="I104" s="191"/>
      <c r="J104" s="178"/>
      <c r="K104" s="178"/>
      <c r="L104" s="178"/>
      <c r="M104" s="178"/>
      <c r="N104" s="160" t="str">
        <f t="shared" si="8"/>
        <v/>
      </c>
      <c r="P104" s="160" t="str">
        <f t="shared" si="9"/>
        <v/>
      </c>
      <c r="Q104" s="160">
        <f t="shared" si="7"/>
        <v>0</v>
      </c>
      <c r="R104" s="160" t="str">
        <f t="shared" si="10"/>
        <v/>
      </c>
      <c r="S104" s="160" t="str">
        <f t="shared" si="11"/>
        <v/>
      </c>
    </row>
    <row r="105" spans="3:19" ht="17.45" customHeight="1" x14ac:dyDescent="0.25">
      <c r="C105" s="188"/>
      <c r="D105" s="189"/>
      <c r="E105" s="178"/>
      <c r="F105" s="178"/>
      <c r="G105" s="190">
        <f>DATOS!$E$13</f>
        <v>1</v>
      </c>
      <c r="H105" s="178"/>
      <c r="I105" s="191"/>
      <c r="J105" s="178"/>
      <c r="K105" s="178"/>
      <c r="L105" s="178"/>
      <c r="M105" s="178"/>
      <c r="N105" s="160" t="str">
        <f t="shared" si="8"/>
        <v/>
      </c>
      <c r="P105" s="160" t="str">
        <f t="shared" si="9"/>
        <v/>
      </c>
      <c r="Q105" s="160">
        <f t="shared" si="7"/>
        <v>0</v>
      </c>
      <c r="R105" s="160" t="str">
        <f t="shared" si="10"/>
        <v/>
      </c>
      <c r="S105" s="160" t="str">
        <f t="shared" si="11"/>
        <v/>
      </c>
    </row>
    <row r="106" spans="3:19" ht="17.45" customHeight="1" x14ac:dyDescent="0.25">
      <c r="C106" s="188"/>
      <c r="D106" s="189"/>
      <c r="E106" s="178"/>
      <c r="F106" s="178"/>
      <c r="G106" s="190">
        <f>DATOS!$E$13</f>
        <v>1</v>
      </c>
      <c r="H106" s="178"/>
      <c r="I106" s="191"/>
      <c r="J106" s="178"/>
      <c r="K106" s="178"/>
      <c r="L106" s="178"/>
      <c r="M106" s="178"/>
      <c r="N106" s="160" t="str">
        <f t="shared" si="8"/>
        <v/>
      </c>
      <c r="P106" s="160" t="str">
        <f t="shared" si="9"/>
        <v/>
      </c>
      <c r="Q106" s="160">
        <f t="shared" si="7"/>
        <v>0</v>
      </c>
      <c r="R106" s="160" t="str">
        <f t="shared" si="10"/>
        <v/>
      </c>
      <c r="S106" s="160" t="str">
        <f t="shared" si="11"/>
        <v/>
      </c>
    </row>
    <row r="107" spans="3:19" ht="17.45" customHeight="1" x14ac:dyDescent="0.25">
      <c r="C107" s="188"/>
      <c r="D107" s="189"/>
      <c r="E107" s="178"/>
      <c r="F107" s="178"/>
      <c r="G107" s="190">
        <f>DATOS!$E$13</f>
        <v>1</v>
      </c>
      <c r="H107" s="178"/>
      <c r="I107" s="191"/>
      <c r="J107" s="178"/>
      <c r="K107" s="178"/>
      <c r="L107" s="178"/>
      <c r="M107" s="178"/>
      <c r="N107" s="160" t="str">
        <f t="shared" si="8"/>
        <v/>
      </c>
      <c r="P107" s="160" t="str">
        <f t="shared" si="9"/>
        <v/>
      </c>
      <c r="Q107" s="160">
        <f t="shared" si="7"/>
        <v>0</v>
      </c>
      <c r="R107" s="160" t="str">
        <f t="shared" si="10"/>
        <v/>
      </c>
      <c r="S107" s="160" t="str">
        <f t="shared" si="11"/>
        <v/>
      </c>
    </row>
    <row r="108" spans="3:19" ht="17.45" customHeight="1" x14ac:dyDescent="0.25">
      <c r="C108" s="188"/>
      <c r="D108" s="189"/>
      <c r="E108" s="178"/>
      <c r="F108" s="178"/>
      <c r="G108" s="190">
        <f>DATOS!$E$13</f>
        <v>1</v>
      </c>
      <c r="H108" s="178"/>
      <c r="I108" s="191"/>
      <c r="J108" s="178"/>
      <c r="K108" s="178"/>
      <c r="L108" s="178"/>
      <c r="M108" s="178"/>
      <c r="N108" s="160" t="str">
        <f t="shared" si="8"/>
        <v/>
      </c>
      <c r="P108" s="160" t="str">
        <f t="shared" si="9"/>
        <v/>
      </c>
      <c r="Q108" s="160">
        <f t="shared" si="7"/>
        <v>0</v>
      </c>
      <c r="R108" s="160" t="str">
        <f t="shared" si="10"/>
        <v/>
      </c>
      <c r="S108" s="160" t="str">
        <f t="shared" si="11"/>
        <v/>
      </c>
    </row>
    <row r="109" spans="3:19" ht="17.45" customHeight="1" x14ac:dyDescent="0.25">
      <c r="C109" s="188"/>
      <c r="D109" s="189"/>
      <c r="E109" s="178"/>
      <c r="F109" s="178"/>
      <c r="G109" s="190">
        <f>DATOS!$E$13</f>
        <v>1</v>
      </c>
      <c r="H109" s="178"/>
      <c r="I109" s="191"/>
      <c r="J109" s="178"/>
      <c r="K109" s="178"/>
      <c r="L109" s="178"/>
      <c r="M109" s="178"/>
      <c r="N109" s="160" t="str">
        <f t="shared" si="8"/>
        <v/>
      </c>
      <c r="P109" s="160" t="str">
        <f t="shared" si="9"/>
        <v/>
      </c>
      <c r="Q109" s="160">
        <f t="shared" si="7"/>
        <v>0</v>
      </c>
      <c r="R109" s="160" t="str">
        <f t="shared" si="10"/>
        <v/>
      </c>
      <c r="S109" s="160" t="str">
        <f t="shared" si="11"/>
        <v/>
      </c>
    </row>
    <row r="110" spans="3:19" ht="17.45" customHeight="1" x14ac:dyDescent="0.25">
      <c r="C110" s="188"/>
      <c r="D110" s="189"/>
      <c r="E110" s="178"/>
      <c r="F110" s="178"/>
      <c r="G110" s="190">
        <f>DATOS!$E$13</f>
        <v>1</v>
      </c>
      <c r="H110" s="178"/>
      <c r="I110" s="191"/>
      <c r="J110" s="178"/>
      <c r="K110" s="178"/>
      <c r="L110" s="178"/>
      <c r="M110" s="178"/>
      <c r="N110" s="160" t="str">
        <f t="shared" si="8"/>
        <v/>
      </c>
      <c r="P110" s="160" t="str">
        <f t="shared" si="9"/>
        <v/>
      </c>
      <c r="Q110" s="160">
        <f t="shared" si="7"/>
        <v>0</v>
      </c>
      <c r="R110" s="160" t="str">
        <f t="shared" si="10"/>
        <v/>
      </c>
      <c r="S110" s="160" t="str">
        <f t="shared" si="11"/>
        <v/>
      </c>
    </row>
    <row r="111" spans="3:19" ht="17.45" customHeight="1" x14ac:dyDescent="0.25">
      <c r="C111" s="188"/>
      <c r="D111" s="189"/>
      <c r="E111" s="178"/>
      <c r="F111" s="178"/>
      <c r="G111" s="190">
        <f>DATOS!$E$13</f>
        <v>1</v>
      </c>
      <c r="H111" s="178"/>
      <c r="I111" s="191"/>
      <c r="J111" s="178"/>
      <c r="K111" s="178"/>
      <c r="L111" s="178"/>
      <c r="M111" s="178"/>
      <c r="N111" s="160" t="str">
        <f t="shared" si="8"/>
        <v/>
      </c>
      <c r="P111" s="160" t="str">
        <f t="shared" si="9"/>
        <v/>
      </c>
      <c r="Q111" s="160">
        <f t="shared" si="7"/>
        <v>0</v>
      </c>
      <c r="R111" s="160" t="str">
        <f t="shared" si="10"/>
        <v/>
      </c>
      <c r="S111" s="160" t="str">
        <f t="shared" si="11"/>
        <v/>
      </c>
    </row>
    <row r="112" spans="3:19" ht="17.45" customHeight="1" x14ac:dyDescent="0.25">
      <c r="C112" s="188"/>
      <c r="D112" s="189"/>
      <c r="E112" s="178"/>
      <c r="F112" s="178"/>
      <c r="G112" s="190">
        <f>DATOS!$E$13</f>
        <v>1</v>
      </c>
      <c r="H112" s="178"/>
      <c r="I112" s="191"/>
      <c r="J112" s="178"/>
      <c r="K112" s="178"/>
      <c r="L112" s="178"/>
      <c r="M112" s="178"/>
      <c r="N112" s="160" t="str">
        <f t="shared" si="8"/>
        <v/>
      </c>
      <c r="P112" s="160" t="str">
        <f t="shared" si="9"/>
        <v/>
      </c>
      <c r="Q112" s="160">
        <f t="shared" si="7"/>
        <v>0</v>
      </c>
      <c r="R112" s="160" t="str">
        <f t="shared" si="10"/>
        <v/>
      </c>
      <c r="S112" s="160" t="str">
        <f t="shared" si="11"/>
        <v/>
      </c>
    </row>
    <row r="113" spans="3:19" ht="17.45" customHeight="1" x14ac:dyDescent="0.25">
      <c r="C113" s="188"/>
      <c r="D113" s="189"/>
      <c r="E113" s="178"/>
      <c r="F113" s="178"/>
      <c r="G113" s="190">
        <f>DATOS!$E$13</f>
        <v>1</v>
      </c>
      <c r="H113" s="178"/>
      <c r="I113" s="191"/>
      <c r="J113" s="178"/>
      <c r="K113" s="178"/>
      <c r="L113" s="178"/>
      <c r="M113" s="178"/>
      <c r="N113" s="160" t="str">
        <f t="shared" si="8"/>
        <v/>
      </c>
      <c r="P113" s="160" t="str">
        <f t="shared" si="9"/>
        <v/>
      </c>
      <c r="Q113" s="160">
        <f t="shared" si="7"/>
        <v>0</v>
      </c>
      <c r="R113" s="160" t="str">
        <f t="shared" si="10"/>
        <v/>
      </c>
      <c r="S113" s="160" t="str">
        <f t="shared" si="11"/>
        <v/>
      </c>
    </row>
    <row r="114" spans="3:19" ht="17.45" customHeight="1" x14ac:dyDescent="0.25">
      <c r="C114" s="188"/>
      <c r="D114" s="189"/>
      <c r="E114" s="178"/>
      <c r="F114" s="178"/>
      <c r="G114" s="190">
        <f>DATOS!$E$13</f>
        <v>1</v>
      </c>
      <c r="H114" s="178"/>
      <c r="I114" s="191"/>
      <c r="J114" s="178"/>
      <c r="K114" s="178"/>
      <c r="L114" s="178"/>
      <c r="M114" s="178"/>
      <c r="N114" s="160" t="str">
        <f t="shared" si="8"/>
        <v/>
      </c>
      <c r="P114" s="160" t="str">
        <f t="shared" si="9"/>
        <v/>
      </c>
      <c r="Q114" s="160">
        <f t="shared" si="7"/>
        <v>0</v>
      </c>
      <c r="R114" s="160" t="str">
        <f t="shared" si="10"/>
        <v/>
      </c>
      <c r="S114" s="160" t="str">
        <f t="shared" si="11"/>
        <v/>
      </c>
    </row>
    <row r="115" spans="3:19" ht="17.45" customHeight="1" x14ac:dyDescent="0.25">
      <c r="C115" s="188"/>
      <c r="D115" s="189"/>
      <c r="E115" s="178"/>
      <c r="F115" s="178"/>
      <c r="G115" s="190">
        <f>DATOS!$E$13</f>
        <v>1</v>
      </c>
      <c r="H115" s="178"/>
      <c r="I115" s="191"/>
      <c r="J115" s="178"/>
      <c r="K115" s="178"/>
      <c r="L115" s="178"/>
      <c r="M115" s="178"/>
      <c r="N115" s="160" t="str">
        <f t="shared" si="8"/>
        <v/>
      </c>
      <c r="P115" s="160" t="str">
        <f t="shared" si="9"/>
        <v/>
      </c>
      <c r="Q115" s="160">
        <f t="shared" si="7"/>
        <v>0</v>
      </c>
      <c r="R115" s="160" t="str">
        <f t="shared" si="10"/>
        <v/>
      </c>
      <c r="S115" s="160" t="str">
        <f t="shared" si="11"/>
        <v/>
      </c>
    </row>
    <row r="116" spans="3:19" ht="17.45" customHeight="1" x14ac:dyDescent="0.25">
      <c r="C116" s="188"/>
      <c r="D116" s="189"/>
      <c r="E116" s="178"/>
      <c r="F116" s="178"/>
      <c r="G116" s="190">
        <f>DATOS!$E$13</f>
        <v>1</v>
      </c>
      <c r="H116" s="178"/>
      <c r="I116" s="191"/>
      <c r="J116" s="178"/>
      <c r="K116" s="178"/>
      <c r="L116" s="178"/>
      <c r="M116" s="178"/>
      <c r="N116" s="160" t="str">
        <f t="shared" si="8"/>
        <v/>
      </c>
      <c r="P116" s="160" t="str">
        <f t="shared" si="9"/>
        <v/>
      </c>
      <c r="Q116" s="160">
        <f t="shared" si="7"/>
        <v>0</v>
      </c>
      <c r="R116" s="160" t="str">
        <f t="shared" si="10"/>
        <v/>
      </c>
      <c r="S116" s="160" t="str">
        <f t="shared" si="11"/>
        <v/>
      </c>
    </row>
    <row r="117" spans="3:19" ht="17.45" customHeight="1" x14ac:dyDescent="0.25">
      <c r="C117" s="188"/>
      <c r="D117" s="189"/>
      <c r="E117" s="178"/>
      <c r="F117" s="178"/>
      <c r="G117" s="190">
        <f>DATOS!$E$13</f>
        <v>1</v>
      </c>
      <c r="H117" s="178"/>
      <c r="I117" s="191"/>
      <c r="J117" s="178"/>
      <c r="K117" s="178"/>
      <c r="L117" s="178"/>
      <c r="M117" s="178"/>
      <c r="N117" s="160" t="str">
        <f t="shared" si="8"/>
        <v/>
      </c>
      <c r="P117" s="160" t="str">
        <f t="shared" si="9"/>
        <v/>
      </c>
      <c r="Q117" s="160">
        <f t="shared" si="7"/>
        <v>0</v>
      </c>
      <c r="R117" s="160" t="str">
        <f t="shared" si="10"/>
        <v/>
      </c>
      <c r="S117" s="160" t="str">
        <f t="shared" si="11"/>
        <v/>
      </c>
    </row>
    <row r="118" spans="3:19" ht="17.45" customHeight="1" x14ac:dyDescent="0.25">
      <c r="C118" s="188"/>
      <c r="D118" s="189"/>
      <c r="E118" s="178"/>
      <c r="F118" s="178"/>
      <c r="G118" s="190">
        <f>DATOS!$E$13</f>
        <v>1</v>
      </c>
      <c r="H118" s="178"/>
      <c r="I118" s="191"/>
      <c r="J118" s="178"/>
      <c r="K118" s="178"/>
      <c r="L118" s="178"/>
      <c r="M118" s="178"/>
      <c r="N118" s="160" t="str">
        <f t="shared" si="8"/>
        <v/>
      </c>
      <c r="P118" s="160" t="str">
        <f t="shared" si="9"/>
        <v/>
      </c>
      <c r="Q118" s="160">
        <f t="shared" si="7"/>
        <v>0</v>
      </c>
      <c r="R118" s="160" t="str">
        <f t="shared" si="10"/>
        <v/>
      </c>
      <c r="S118" s="160" t="str">
        <f t="shared" si="11"/>
        <v/>
      </c>
    </row>
    <row r="119" spans="3:19" ht="17.45" customHeight="1" x14ac:dyDescent="0.25">
      <c r="C119" s="188"/>
      <c r="D119" s="189"/>
      <c r="E119" s="178"/>
      <c r="F119" s="178"/>
      <c r="G119" s="190">
        <f>DATOS!$E$13</f>
        <v>1</v>
      </c>
      <c r="H119" s="178"/>
      <c r="I119" s="191"/>
      <c r="J119" s="178"/>
      <c r="K119" s="178"/>
      <c r="L119" s="178"/>
      <c r="M119" s="178"/>
      <c r="N119" s="160" t="str">
        <f t="shared" si="8"/>
        <v/>
      </c>
      <c r="P119" s="160" t="str">
        <f t="shared" si="9"/>
        <v/>
      </c>
      <c r="Q119" s="160">
        <f t="shared" si="7"/>
        <v>0</v>
      </c>
      <c r="R119" s="160" t="str">
        <f t="shared" si="10"/>
        <v/>
      </c>
      <c r="S119" s="160" t="str">
        <f t="shared" si="11"/>
        <v/>
      </c>
    </row>
    <row r="120" spans="3:19" ht="17.45" customHeight="1" x14ac:dyDescent="0.25">
      <c r="C120" s="188"/>
      <c r="D120" s="189"/>
      <c r="E120" s="178"/>
      <c r="F120" s="178"/>
      <c r="G120" s="190">
        <f>DATOS!$E$13</f>
        <v>1</v>
      </c>
      <c r="H120" s="178"/>
      <c r="I120" s="191"/>
      <c r="J120" s="178"/>
      <c r="K120" s="178"/>
      <c r="L120" s="178"/>
      <c r="M120" s="178"/>
      <c r="N120" s="160" t="str">
        <f t="shared" si="8"/>
        <v/>
      </c>
      <c r="P120" s="160" t="str">
        <f t="shared" si="9"/>
        <v/>
      </c>
      <c r="Q120" s="160">
        <f t="shared" si="7"/>
        <v>0</v>
      </c>
      <c r="R120" s="160" t="str">
        <f t="shared" si="10"/>
        <v/>
      </c>
      <c r="S120" s="160" t="str">
        <f t="shared" si="11"/>
        <v/>
      </c>
    </row>
    <row r="121" spans="3:19" ht="17.45" customHeight="1" x14ac:dyDescent="0.25">
      <c r="C121" s="188"/>
      <c r="D121" s="189"/>
      <c r="E121" s="178"/>
      <c r="F121" s="178"/>
      <c r="G121" s="190">
        <f>DATOS!$E$13</f>
        <v>1</v>
      </c>
      <c r="H121" s="178"/>
      <c r="I121" s="191"/>
      <c r="J121" s="178"/>
      <c r="K121" s="178"/>
      <c r="L121" s="178"/>
      <c r="M121" s="178"/>
      <c r="N121" s="160" t="str">
        <f t="shared" si="8"/>
        <v/>
      </c>
      <c r="P121" s="160" t="str">
        <f t="shared" si="9"/>
        <v/>
      </c>
      <c r="Q121" s="160">
        <f t="shared" si="7"/>
        <v>0</v>
      </c>
      <c r="R121" s="160" t="str">
        <f t="shared" si="10"/>
        <v/>
      </c>
      <c r="S121" s="160" t="str">
        <f t="shared" si="11"/>
        <v/>
      </c>
    </row>
    <row r="122" spans="3:19" ht="17.45" customHeight="1" x14ac:dyDescent="0.25">
      <c r="C122" s="188"/>
      <c r="D122" s="189"/>
      <c r="E122" s="178"/>
      <c r="F122" s="178"/>
      <c r="G122" s="190">
        <f>DATOS!$E$13</f>
        <v>1</v>
      </c>
      <c r="H122" s="178"/>
      <c r="I122" s="191"/>
      <c r="J122" s="178"/>
      <c r="K122" s="178"/>
      <c r="L122" s="178"/>
      <c r="M122" s="178"/>
      <c r="N122" s="160" t="str">
        <f t="shared" si="8"/>
        <v/>
      </c>
      <c r="P122" s="160" t="str">
        <f t="shared" si="9"/>
        <v/>
      </c>
      <c r="Q122" s="160">
        <f t="shared" si="7"/>
        <v>0</v>
      </c>
      <c r="R122" s="160" t="str">
        <f t="shared" si="10"/>
        <v/>
      </c>
      <c r="S122" s="160" t="str">
        <f t="shared" si="11"/>
        <v/>
      </c>
    </row>
    <row r="123" spans="3:19" ht="17.45" customHeight="1" x14ac:dyDescent="0.25">
      <c r="C123" s="188"/>
      <c r="D123" s="189"/>
      <c r="E123" s="178"/>
      <c r="F123" s="178"/>
      <c r="G123" s="190">
        <f>DATOS!$E$13</f>
        <v>1</v>
      </c>
      <c r="H123" s="178"/>
      <c r="I123" s="191"/>
      <c r="J123" s="178"/>
      <c r="K123" s="178"/>
      <c r="L123" s="178"/>
      <c r="M123" s="178"/>
      <c r="N123" s="160" t="str">
        <f t="shared" si="8"/>
        <v/>
      </c>
      <c r="P123" s="160" t="str">
        <f t="shared" si="9"/>
        <v/>
      </c>
      <c r="Q123" s="160">
        <f t="shared" si="7"/>
        <v>0</v>
      </c>
      <c r="R123" s="160" t="str">
        <f t="shared" si="10"/>
        <v/>
      </c>
      <c r="S123" s="160" t="str">
        <f t="shared" si="11"/>
        <v/>
      </c>
    </row>
    <row r="124" spans="3:19" ht="17.45" customHeight="1" x14ac:dyDescent="0.25">
      <c r="C124" s="188"/>
      <c r="D124" s="189"/>
      <c r="E124" s="178"/>
      <c r="F124" s="178"/>
      <c r="G124" s="190">
        <f>DATOS!$E$13</f>
        <v>1</v>
      </c>
      <c r="H124" s="178"/>
      <c r="I124" s="191"/>
      <c r="J124" s="178"/>
      <c r="K124" s="178"/>
      <c r="L124" s="178"/>
      <c r="M124" s="178"/>
      <c r="N124" s="160" t="str">
        <f t="shared" si="8"/>
        <v/>
      </c>
      <c r="P124" s="160" t="str">
        <f t="shared" si="9"/>
        <v/>
      </c>
      <c r="Q124" s="160">
        <f t="shared" si="7"/>
        <v>0</v>
      </c>
      <c r="R124" s="160" t="str">
        <f t="shared" si="10"/>
        <v/>
      </c>
      <c r="S124" s="160" t="str">
        <f t="shared" si="11"/>
        <v/>
      </c>
    </row>
    <row r="125" spans="3:19" ht="17.45" customHeight="1" x14ac:dyDescent="0.25">
      <c r="C125" s="188"/>
      <c r="D125" s="189"/>
      <c r="E125" s="178"/>
      <c r="F125" s="178"/>
      <c r="G125" s="190">
        <f>DATOS!$E$13</f>
        <v>1</v>
      </c>
      <c r="H125" s="178"/>
      <c r="I125" s="191"/>
      <c r="J125" s="178"/>
      <c r="K125" s="178"/>
      <c r="L125" s="178"/>
      <c r="M125" s="178"/>
      <c r="N125" s="160" t="str">
        <f t="shared" si="8"/>
        <v/>
      </c>
      <c r="P125" s="160" t="str">
        <f t="shared" si="9"/>
        <v/>
      </c>
      <c r="Q125" s="160">
        <f t="shared" si="7"/>
        <v>0</v>
      </c>
      <c r="R125" s="160" t="str">
        <f t="shared" si="10"/>
        <v/>
      </c>
      <c r="S125" s="160" t="str">
        <f t="shared" si="11"/>
        <v/>
      </c>
    </row>
    <row r="126" spans="3:19" ht="17.45" customHeight="1" x14ac:dyDescent="0.25">
      <c r="C126" s="188"/>
      <c r="D126" s="189"/>
      <c r="E126" s="178"/>
      <c r="F126" s="178"/>
      <c r="G126" s="190">
        <f>DATOS!$E$13</f>
        <v>1</v>
      </c>
      <c r="H126" s="178"/>
      <c r="I126" s="191"/>
      <c r="J126" s="178"/>
      <c r="K126" s="178"/>
      <c r="L126" s="178"/>
      <c r="M126" s="178"/>
      <c r="N126" s="160" t="str">
        <f t="shared" si="8"/>
        <v/>
      </c>
      <c r="P126" s="160" t="str">
        <f t="shared" si="9"/>
        <v/>
      </c>
      <c r="Q126" s="160">
        <f t="shared" si="7"/>
        <v>0</v>
      </c>
      <c r="R126" s="160" t="str">
        <f t="shared" si="10"/>
        <v/>
      </c>
      <c r="S126" s="160" t="str">
        <f t="shared" si="11"/>
        <v/>
      </c>
    </row>
    <row r="127" spans="3:19" ht="17.45" customHeight="1" x14ac:dyDescent="0.25">
      <c r="C127" s="188"/>
      <c r="D127" s="189"/>
      <c r="E127" s="178"/>
      <c r="F127" s="178"/>
      <c r="G127" s="190">
        <f>DATOS!$E$13</f>
        <v>1</v>
      </c>
      <c r="H127" s="178"/>
      <c r="I127" s="191"/>
      <c r="J127" s="178"/>
      <c r="K127" s="178"/>
      <c r="L127" s="178"/>
      <c r="M127" s="178"/>
      <c r="N127" s="160" t="str">
        <f t="shared" si="8"/>
        <v/>
      </c>
      <c r="P127" s="160" t="str">
        <f t="shared" si="9"/>
        <v/>
      </c>
      <c r="Q127" s="160">
        <f t="shared" si="7"/>
        <v>0</v>
      </c>
      <c r="R127" s="160" t="str">
        <f t="shared" si="10"/>
        <v/>
      </c>
      <c r="S127" s="160" t="str">
        <f t="shared" si="11"/>
        <v/>
      </c>
    </row>
    <row r="128" spans="3:19" ht="17.45" customHeight="1" x14ac:dyDescent="0.25">
      <c r="C128" s="188"/>
      <c r="D128" s="189"/>
      <c r="E128" s="178"/>
      <c r="F128" s="178"/>
      <c r="G128" s="190">
        <f>DATOS!$E$13</f>
        <v>1</v>
      </c>
      <c r="H128" s="178"/>
      <c r="I128" s="191"/>
      <c r="J128" s="178"/>
      <c r="K128" s="178"/>
      <c r="L128" s="178"/>
      <c r="M128" s="178"/>
      <c r="N128" s="160" t="str">
        <f t="shared" si="8"/>
        <v/>
      </c>
      <c r="P128" s="160" t="str">
        <f t="shared" si="9"/>
        <v/>
      </c>
      <c r="Q128" s="160">
        <f t="shared" si="7"/>
        <v>0</v>
      </c>
      <c r="R128" s="160" t="str">
        <f t="shared" si="10"/>
        <v/>
      </c>
      <c r="S128" s="160" t="str">
        <f t="shared" si="11"/>
        <v/>
      </c>
    </row>
    <row r="129" spans="3:19" ht="17.45" customHeight="1" x14ac:dyDescent="0.25">
      <c r="C129" s="188"/>
      <c r="D129" s="189"/>
      <c r="E129" s="178"/>
      <c r="F129" s="178"/>
      <c r="G129" s="190">
        <f>DATOS!$E$13</f>
        <v>1</v>
      </c>
      <c r="H129" s="178"/>
      <c r="I129" s="191"/>
      <c r="J129" s="178"/>
      <c r="K129" s="178"/>
      <c r="L129" s="178"/>
      <c r="M129" s="178"/>
      <c r="N129" s="160" t="str">
        <f t="shared" si="8"/>
        <v/>
      </c>
      <c r="P129" s="160" t="str">
        <f t="shared" si="9"/>
        <v/>
      </c>
      <c r="Q129" s="160">
        <f t="shared" si="7"/>
        <v>0</v>
      </c>
      <c r="R129" s="160" t="str">
        <f t="shared" si="10"/>
        <v/>
      </c>
      <c r="S129" s="160" t="str">
        <f t="shared" si="11"/>
        <v/>
      </c>
    </row>
    <row r="130" spans="3:19" ht="17.45" customHeight="1" x14ac:dyDescent="0.25">
      <c r="C130" s="188"/>
      <c r="D130" s="189"/>
      <c r="E130" s="178"/>
      <c r="F130" s="178"/>
      <c r="G130" s="190">
        <f>DATOS!$E$13</f>
        <v>1</v>
      </c>
      <c r="H130" s="178"/>
      <c r="I130" s="191"/>
      <c r="J130" s="178"/>
      <c r="K130" s="178"/>
      <c r="L130" s="178"/>
      <c r="M130" s="178"/>
      <c r="N130" s="160" t="str">
        <f t="shared" si="8"/>
        <v/>
      </c>
      <c r="P130" s="160" t="str">
        <f t="shared" si="9"/>
        <v/>
      </c>
      <c r="Q130" s="160">
        <f t="shared" si="7"/>
        <v>0</v>
      </c>
      <c r="R130" s="160" t="str">
        <f t="shared" si="10"/>
        <v/>
      </c>
      <c r="S130" s="160" t="str">
        <f t="shared" si="11"/>
        <v/>
      </c>
    </row>
    <row r="131" spans="3:19" ht="17.45" customHeight="1" x14ac:dyDescent="0.25">
      <c r="C131" s="188"/>
      <c r="D131" s="189"/>
      <c r="E131" s="178"/>
      <c r="F131" s="178"/>
      <c r="G131" s="190">
        <f>DATOS!$E$13</f>
        <v>1</v>
      </c>
      <c r="H131" s="178"/>
      <c r="I131" s="191"/>
      <c r="J131" s="178"/>
      <c r="K131" s="178"/>
      <c r="L131" s="178"/>
      <c r="M131" s="178"/>
      <c r="N131" s="160" t="str">
        <f t="shared" si="8"/>
        <v/>
      </c>
      <c r="P131" s="160" t="str">
        <f t="shared" si="9"/>
        <v/>
      </c>
      <c r="Q131" s="160">
        <f t="shared" si="7"/>
        <v>0</v>
      </c>
      <c r="R131" s="160" t="str">
        <f t="shared" si="10"/>
        <v/>
      </c>
      <c r="S131" s="160" t="str">
        <f t="shared" si="11"/>
        <v/>
      </c>
    </row>
    <row r="132" spans="3:19" ht="17.45" customHeight="1" x14ac:dyDescent="0.25">
      <c r="C132" s="188"/>
      <c r="D132" s="189"/>
      <c r="E132" s="178"/>
      <c r="F132" s="178"/>
      <c r="G132" s="190">
        <f>DATOS!$E$13</f>
        <v>1</v>
      </c>
      <c r="H132" s="178"/>
      <c r="I132" s="191"/>
      <c r="J132" s="178"/>
      <c r="K132" s="178"/>
      <c r="L132" s="178"/>
      <c r="M132" s="178"/>
      <c r="N132" s="160" t="str">
        <f t="shared" si="8"/>
        <v/>
      </c>
      <c r="P132" s="160" t="str">
        <f t="shared" si="9"/>
        <v/>
      </c>
      <c r="Q132" s="160">
        <f t="shared" si="7"/>
        <v>0</v>
      </c>
      <c r="R132" s="160" t="str">
        <f t="shared" si="10"/>
        <v/>
      </c>
      <c r="S132" s="160" t="str">
        <f t="shared" si="11"/>
        <v/>
      </c>
    </row>
    <row r="133" spans="3:19" ht="17.45" customHeight="1" x14ac:dyDescent="0.25">
      <c r="C133" s="188"/>
      <c r="D133" s="189"/>
      <c r="E133" s="178"/>
      <c r="F133" s="178"/>
      <c r="G133" s="190">
        <f>DATOS!$E$13</f>
        <v>1</v>
      </c>
      <c r="H133" s="178"/>
      <c r="I133" s="191"/>
      <c r="J133" s="178"/>
      <c r="K133" s="178"/>
      <c r="L133" s="178"/>
      <c r="M133" s="178"/>
      <c r="N133" s="160" t="str">
        <f t="shared" si="8"/>
        <v/>
      </c>
      <c r="P133" s="160" t="str">
        <f t="shared" si="9"/>
        <v/>
      </c>
      <c r="Q133" s="160">
        <f t="shared" si="7"/>
        <v>0</v>
      </c>
      <c r="R133" s="160" t="str">
        <f t="shared" si="10"/>
        <v/>
      </c>
      <c r="S133" s="160" t="str">
        <f t="shared" si="11"/>
        <v/>
      </c>
    </row>
    <row r="134" spans="3:19" ht="17.45" customHeight="1" x14ac:dyDescent="0.25">
      <c r="C134" s="188"/>
      <c r="D134" s="189"/>
      <c r="E134" s="178"/>
      <c r="F134" s="178"/>
      <c r="G134" s="190">
        <f>DATOS!$E$13</f>
        <v>1</v>
      </c>
      <c r="H134" s="178"/>
      <c r="I134" s="191"/>
      <c r="J134" s="178"/>
      <c r="K134" s="178"/>
      <c r="L134" s="178"/>
      <c r="M134" s="178"/>
      <c r="N134" s="160" t="str">
        <f t="shared" si="8"/>
        <v/>
      </c>
      <c r="P134" s="160" t="str">
        <f t="shared" si="9"/>
        <v/>
      </c>
      <c r="Q134" s="160">
        <f t="shared" si="7"/>
        <v>0</v>
      </c>
      <c r="R134" s="160" t="str">
        <f t="shared" si="10"/>
        <v/>
      </c>
      <c r="S134" s="160" t="str">
        <f t="shared" si="11"/>
        <v/>
      </c>
    </row>
    <row r="135" spans="3:19" ht="17.45" customHeight="1" x14ac:dyDescent="0.25">
      <c r="C135" s="188"/>
      <c r="D135" s="189"/>
      <c r="E135" s="178"/>
      <c r="F135" s="178"/>
      <c r="G135" s="190">
        <f>DATOS!$E$13</f>
        <v>1</v>
      </c>
      <c r="H135" s="178"/>
      <c r="I135" s="191"/>
      <c r="J135" s="178"/>
      <c r="K135" s="178"/>
      <c r="L135" s="178"/>
      <c r="M135" s="178"/>
      <c r="N135" s="160" t="str">
        <f t="shared" si="8"/>
        <v/>
      </c>
      <c r="P135" s="160" t="str">
        <f t="shared" si="9"/>
        <v/>
      </c>
      <c r="Q135" s="160">
        <f t="shared" si="7"/>
        <v>0</v>
      </c>
      <c r="R135" s="160" t="str">
        <f t="shared" si="10"/>
        <v/>
      </c>
      <c r="S135" s="160" t="str">
        <f t="shared" si="11"/>
        <v/>
      </c>
    </row>
    <row r="136" spans="3:19" ht="17.45" customHeight="1" x14ac:dyDescent="0.25">
      <c r="C136" s="188"/>
      <c r="D136" s="189"/>
      <c r="E136" s="178"/>
      <c r="F136" s="178"/>
      <c r="G136" s="190">
        <f>DATOS!$E$13</f>
        <v>1</v>
      </c>
      <c r="H136" s="178"/>
      <c r="I136" s="191"/>
      <c r="J136" s="178"/>
      <c r="K136" s="178"/>
      <c r="L136" s="178"/>
      <c r="M136" s="178"/>
      <c r="N136" s="160" t="str">
        <f t="shared" si="8"/>
        <v/>
      </c>
      <c r="P136" s="160" t="str">
        <f t="shared" si="9"/>
        <v/>
      </c>
      <c r="Q136" s="160">
        <f t="shared" si="7"/>
        <v>0</v>
      </c>
      <c r="R136" s="160" t="str">
        <f t="shared" si="10"/>
        <v/>
      </c>
      <c r="S136" s="160" t="str">
        <f t="shared" si="11"/>
        <v/>
      </c>
    </row>
    <row r="137" spans="3:19" ht="17.45" customHeight="1" x14ac:dyDescent="0.25">
      <c r="C137" s="188"/>
      <c r="D137" s="189"/>
      <c r="E137" s="178"/>
      <c r="F137" s="178"/>
      <c r="G137" s="190">
        <f>DATOS!$E$13</f>
        <v>1</v>
      </c>
      <c r="H137" s="178"/>
      <c r="I137" s="191"/>
      <c r="J137" s="178"/>
      <c r="K137" s="178"/>
      <c r="L137" s="178"/>
      <c r="M137" s="178"/>
      <c r="N137" s="160" t="str">
        <f t="shared" si="8"/>
        <v/>
      </c>
      <c r="P137" s="160" t="str">
        <f t="shared" si="9"/>
        <v/>
      </c>
      <c r="Q137" s="160">
        <f t="shared" si="7"/>
        <v>0</v>
      </c>
      <c r="R137" s="160" t="str">
        <f t="shared" si="10"/>
        <v/>
      </c>
      <c r="S137" s="160" t="str">
        <f t="shared" si="11"/>
        <v/>
      </c>
    </row>
    <row r="138" spans="3:19" ht="17.45" customHeight="1" x14ac:dyDescent="0.25">
      <c r="C138" s="188"/>
      <c r="D138" s="189"/>
      <c r="E138" s="178"/>
      <c r="F138" s="178"/>
      <c r="G138" s="190">
        <f>DATOS!$E$13</f>
        <v>1</v>
      </c>
      <c r="H138" s="178"/>
      <c r="I138" s="191"/>
      <c r="J138" s="178"/>
      <c r="K138" s="178"/>
      <c r="L138" s="178"/>
      <c r="M138" s="178"/>
      <c r="N138" s="160" t="str">
        <f t="shared" si="8"/>
        <v/>
      </c>
      <c r="P138" s="160" t="str">
        <f t="shared" si="9"/>
        <v/>
      </c>
      <c r="Q138" s="160">
        <f t="shared" si="7"/>
        <v>0</v>
      </c>
      <c r="R138" s="160" t="str">
        <f t="shared" si="10"/>
        <v/>
      </c>
      <c r="S138" s="160" t="str">
        <f t="shared" si="11"/>
        <v/>
      </c>
    </row>
    <row r="139" spans="3:19" ht="17.45" customHeight="1" x14ac:dyDescent="0.25">
      <c r="C139" s="188"/>
      <c r="D139" s="189"/>
      <c r="E139" s="178"/>
      <c r="F139" s="178"/>
      <c r="G139" s="190">
        <f>DATOS!$E$13</f>
        <v>1</v>
      </c>
      <c r="H139" s="178"/>
      <c r="I139" s="191"/>
      <c r="J139" s="178"/>
      <c r="K139" s="178"/>
      <c r="L139" s="178"/>
      <c r="M139" s="178"/>
      <c r="N139" s="160" t="str">
        <f t="shared" si="8"/>
        <v/>
      </c>
      <c r="P139" s="160" t="str">
        <f t="shared" si="9"/>
        <v/>
      </c>
      <c r="Q139" s="160">
        <f t="shared" si="7"/>
        <v>0</v>
      </c>
      <c r="R139" s="160" t="str">
        <f t="shared" si="10"/>
        <v/>
      </c>
      <c r="S139" s="160" t="str">
        <f t="shared" si="11"/>
        <v/>
      </c>
    </row>
    <row r="140" spans="3:19" ht="17.45" customHeight="1" x14ac:dyDescent="0.25">
      <c r="C140" s="188"/>
      <c r="D140" s="189"/>
      <c r="E140" s="178"/>
      <c r="F140" s="178"/>
      <c r="G140" s="190">
        <f>DATOS!$E$13</f>
        <v>1</v>
      </c>
      <c r="H140" s="178"/>
      <c r="I140" s="191"/>
      <c r="J140" s="178"/>
      <c r="K140" s="178"/>
      <c r="L140" s="178"/>
      <c r="M140" s="178"/>
      <c r="N140" s="160" t="str">
        <f t="shared" si="8"/>
        <v/>
      </c>
      <c r="P140" s="160" t="str">
        <f t="shared" si="9"/>
        <v/>
      </c>
      <c r="Q140" s="160">
        <f t="shared" si="7"/>
        <v>0</v>
      </c>
      <c r="R140" s="160" t="str">
        <f t="shared" si="10"/>
        <v/>
      </c>
      <c r="S140" s="160" t="str">
        <f t="shared" si="11"/>
        <v/>
      </c>
    </row>
    <row r="141" spans="3:19" ht="17.45" customHeight="1" x14ac:dyDescent="0.25">
      <c r="C141" s="188"/>
      <c r="D141" s="189"/>
      <c r="E141" s="178"/>
      <c r="F141" s="178"/>
      <c r="G141" s="190">
        <f>DATOS!$E$13</f>
        <v>1</v>
      </c>
      <c r="H141" s="178"/>
      <c r="I141" s="191"/>
      <c r="J141" s="178"/>
      <c r="K141" s="178"/>
      <c r="L141" s="178"/>
      <c r="M141" s="178"/>
      <c r="N141" s="160" t="str">
        <f t="shared" si="8"/>
        <v/>
      </c>
      <c r="P141" s="160" t="str">
        <f t="shared" si="9"/>
        <v/>
      </c>
      <c r="Q141" s="160">
        <f t="shared" si="7"/>
        <v>0</v>
      </c>
      <c r="R141" s="160" t="str">
        <f t="shared" si="10"/>
        <v/>
      </c>
      <c r="S141" s="160" t="str">
        <f t="shared" si="11"/>
        <v/>
      </c>
    </row>
    <row r="142" spans="3:19" ht="17.45" customHeight="1" x14ac:dyDescent="0.25">
      <c r="C142" s="188"/>
      <c r="D142" s="189"/>
      <c r="E142" s="178"/>
      <c r="F142" s="178"/>
      <c r="G142" s="190">
        <f>DATOS!$E$13</f>
        <v>1</v>
      </c>
      <c r="H142" s="178"/>
      <c r="I142" s="191"/>
      <c r="J142" s="178"/>
      <c r="K142" s="178"/>
      <c r="L142" s="178"/>
      <c r="M142" s="178"/>
      <c r="N142" s="160" t="str">
        <f t="shared" si="8"/>
        <v/>
      </c>
      <c r="P142" s="160" t="str">
        <f t="shared" si="9"/>
        <v/>
      </c>
      <c r="Q142" s="160">
        <f t="shared" si="7"/>
        <v>0</v>
      </c>
      <c r="R142" s="160" t="str">
        <f t="shared" si="10"/>
        <v/>
      </c>
      <c r="S142" s="160" t="str">
        <f t="shared" si="11"/>
        <v/>
      </c>
    </row>
    <row r="143" spans="3:19" ht="17.45" customHeight="1" x14ac:dyDescent="0.25">
      <c r="C143" s="188"/>
      <c r="D143" s="189"/>
      <c r="E143" s="178"/>
      <c r="F143" s="178"/>
      <c r="G143" s="190">
        <f>DATOS!$E$13</f>
        <v>1</v>
      </c>
      <c r="H143" s="178"/>
      <c r="I143" s="191"/>
      <c r="J143" s="178"/>
      <c r="K143" s="178"/>
      <c r="L143" s="178"/>
      <c r="M143" s="178"/>
      <c r="N143" s="160" t="str">
        <f t="shared" si="8"/>
        <v/>
      </c>
      <c r="P143" s="160" t="str">
        <f t="shared" si="9"/>
        <v/>
      </c>
      <c r="Q143" s="160">
        <f t="shared" si="7"/>
        <v>0</v>
      </c>
      <c r="R143" s="160" t="str">
        <f t="shared" si="10"/>
        <v/>
      </c>
      <c r="S143" s="160" t="str">
        <f t="shared" si="11"/>
        <v/>
      </c>
    </row>
    <row r="144" spans="3:19" ht="17.45" customHeight="1" x14ac:dyDescent="0.25">
      <c r="C144" s="188"/>
      <c r="D144" s="189"/>
      <c r="E144" s="178"/>
      <c r="F144" s="178"/>
      <c r="G144" s="190">
        <f>DATOS!$E$13</f>
        <v>1</v>
      </c>
      <c r="H144" s="178"/>
      <c r="I144" s="191"/>
      <c r="J144" s="178"/>
      <c r="K144" s="178"/>
      <c r="L144" s="178"/>
      <c r="M144" s="178"/>
      <c r="N144" s="160" t="str">
        <f t="shared" si="8"/>
        <v/>
      </c>
      <c r="P144" s="160" t="str">
        <f t="shared" si="9"/>
        <v/>
      </c>
      <c r="Q144" s="160">
        <f t="shared" si="7"/>
        <v>0</v>
      </c>
      <c r="R144" s="160" t="str">
        <f t="shared" si="10"/>
        <v/>
      </c>
      <c r="S144" s="160" t="str">
        <f t="shared" si="11"/>
        <v/>
      </c>
    </row>
    <row r="145" spans="3:19" ht="17.45" customHeight="1" x14ac:dyDescent="0.25">
      <c r="C145" s="188"/>
      <c r="D145" s="189"/>
      <c r="E145" s="178"/>
      <c r="F145" s="178"/>
      <c r="G145" s="190">
        <f>DATOS!$E$13</f>
        <v>1</v>
      </c>
      <c r="H145" s="178"/>
      <c r="I145" s="191"/>
      <c r="J145" s="178"/>
      <c r="K145" s="178"/>
      <c r="L145" s="178"/>
      <c r="M145" s="178"/>
      <c r="N145" s="160" t="str">
        <f t="shared" si="8"/>
        <v/>
      </c>
      <c r="P145" s="160" t="str">
        <f t="shared" si="9"/>
        <v/>
      </c>
      <c r="Q145" s="160">
        <f t="shared" ref="Q145:Q208" si="12">IF($I145=0%,H145,"")</f>
        <v>0</v>
      </c>
      <c r="R145" s="160" t="str">
        <f t="shared" si="10"/>
        <v/>
      </c>
      <c r="S145" s="160" t="str">
        <f t="shared" si="11"/>
        <v/>
      </c>
    </row>
    <row r="146" spans="3:19" ht="17.45" customHeight="1" x14ac:dyDescent="0.25">
      <c r="C146" s="188"/>
      <c r="D146" s="189"/>
      <c r="E146" s="178"/>
      <c r="F146" s="178"/>
      <c r="G146" s="190">
        <f>DATOS!$E$13</f>
        <v>1</v>
      </c>
      <c r="H146" s="178"/>
      <c r="I146" s="191"/>
      <c r="J146" s="178"/>
      <c r="K146" s="178"/>
      <c r="L146" s="178"/>
      <c r="M146" s="178"/>
      <c r="N146" s="160" t="str">
        <f t="shared" ref="N146:N209" si="13">IF(H146&amp;J146&amp;K146&amp;L146&amp;M146="","",H146+J146+K146-L146-M146)</f>
        <v/>
      </c>
      <c r="P146" s="160" t="str">
        <f t="shared" ref="P146:P209" si="14">IF($I146="E",H146,"")</f>
        <v/>
      </c>
      <c r="Q146" s="160">
        <f t="shared" si="12"/>
        <v>0</v>
      </c>
      <c r="R146" s="160" t="str">
        <f t="shared" ref="R146:R209" si="15">IF(OR($I146=8%,$I146=11%),$J146/$I146,"")</f>
        <v/>
      </c>
      <c r="S146" s="160" t="str">
        <f t="shared" si="11"/>
        <v/>
      </c>
    </row>
    <row r="147" spans="3:19" ht="17.45" customHeight="1" x14ac:dyDescent="0.25">
      <c r="C147" s="188"/>
      <c r="D147" s="189"/>
      <c r="E147" s="178"/>
      <c r="F147" s="178"/>
      <c r="G147" s="190">
        <f>DATOS!$E$13</f>
        <v>1</v>
      </c>
      <c r="H147" s="178"/>
      <c r="I147" s="191"/>
      <c r="J147" s="178"/>
      <c r="K147" s="178"/>
      <c r="L147" s="178"/>
      <c r="M147" s="178"/>
      <c r="N147" s="160" t="str">
        <f t="shared" si="13"/>
        <v/>
      </c>
      <c r="P147" s="160" t="str">
        <f t="shared" si="14"/>
        <v/>
      </c>
      <c r="Q147" s="160">
        <f t="shared" si="12"/>
        <v>0</v>
      </c>
      <c r="R147" s="160" t="str">
        <f t="shared" si="15"/>
        <v/>
      </c>
      <c r="S147" s="160" t="str">
        <f t="shared" ref="S147:S210" si="16">IF(OR($I147=15%,$I147=16%),$J147/$I147,"")</f>
        <v/>
      </c>
    </row>
    <row r="148" spans="3:19" ht="17.45" customHeight="1" x14ac:dyDescent="0.25">
      <c r="C148" s="188"/>
      <c r="D148" s="189"/>
      <c r="E148" s="178"/>
      <c r="F148" s="178"/>
      <c r="G148" s="190">
        <f>DATOS!$E$13</f>
        <v>1</v>
      </c>
      <c r="H148" s="178"/>
      <c r="I148" s="191"/>
      <c r="J148" s="178"/>
      <c r="K148" s="178"/>
      <c r="L148" s="178"/>
      <c r="M148" s="178"/>
      <c r="N148" s="160" t="str">
        <f t="shared" si="13"/>
        <v/>
      </c>
      <c r="P148" s="160" t="str">
        <f t="shared" si="14"/>
        <v/>
      </c>
      <c r="Q148" s="160">
        <f t="shared" si="12"/>
        <v>0</v>
      </c>
      <c r="R148" s="160" t="str">
        <f t="shared" si="15"/>
        <v/>
      </c>
      <c r="S148" s="160" t="str">
        <f t="shared" si="16"/>
        <v/>
      </c>
    </row>
    <row r="149" spans="3:19" ht="17.45" customHeight="1" x14ac:dyDescent="0.25">
      <c r="C149" s="188"/>
      <c r="D149" s="189"/>
      <c r="E149" s="178"/>
      <c r="F149" s="178"/>
      <c r="G149" s="190">
        <f>DATOS!$E$13</f>
        <v>1</v>
      </c>
      <c r="H149" s="178"/>
      <c r="I149" s="191"/>
      <c r="J149" s="178"/>
      <c r="K149" s="178"/>
      <c r="L149" s="178"/>
      <c r="M149" s="178"/>
      <c r="N149" s="160" t="str">
        <f t="shared" si="13"/>
        <v/>
      </c>
      <c r="P149" s="160" t="str">
        <f t="shared" si="14"/>
        <v/>
      </c>
      <c r="Q149" s="160">
        <f t="shared" si="12"/>
        <v>0</v>
      </c>
      <c r="R149" s="160" t="str">
        <f t="shared" si="15"/>
        <v/>
      </c>
      <c r="S149" s="160" t="str">
        <f t="shared" si="16"/>
        <v/>
      </c>
    </row>
    <row r="150" spans="3:19" ht="17.45" customHeight="1" x14ac:dyDescent="0.25">
      <c r="C150" s="188"/>
      <c r="D150" s="189"/>
      <c r="E150" s="178"/>
      <c r="F150" s="178"/>
      <c r="G150" s="190">
        <f>DATOS!$E$13</f>
        <v>1</v>
      </c>
      <c r="H150" s="178"/>
      <c r="I150" s="191"/>
      <c r="J150" s="178"/>
      <c r="K150" s="178"/>
      <c r="L150" s="178"/>
      <c r="M150" s="178"/>
      <c r="N150" s="160" t="str">
        <f t="shared" si="13"/>
        <v/>
      </c>
      <c r="P150" s="160" t="str">
        <f t="shared" si="14"/>
        <v/>
      </c>
      <c r="Q150" s="160">
        <f t="shared" si="12"/>
        <v>0</v>
      </c>
      <c r="R150" s="160" t="str">
        <f t="shared" si="15"/>
        <v/>
      </c>
      <c r="S150" s="160" t="str">
        <f t="shared" si="16"/>
        <v/>
      </c>
    </row>
    <row r="151" spans="3:19" ht="17.45" customHeight="1" x14ac:dyDescent="0.25">
      <c r="C151" s="188"/>
      <c r="D151" s="189"/>
      <c r="E151" s="178"/>
      <c r="F151" s="178"/>
      <c r="G151" s="190">
        <f>DATOS!$E$13</f>
        <v>1</v>
      </c>
      <c r="H151" s="178"/>
      <c r="I151" s="191"/>
      <c r="J151" s="178"/>
      <c r="K151" s="178"/>
      <c r="L151" s="178"/>
      <c r="M151" s="178"/>
      <c r="N151" s="160" t="str">
        <f t="shared" si="13"/>
        <v/>
      </c>
      <c r="P151" s="160" t="str">
        <f t="shared" si="14"/>
        <v/>
      </c>
      <c r="Q151" s="160">
        <f t="shared" si="12"/>
        <v>0</v>
      </c>
      <c r="R151" s="160" t="str">
        <f t="shared" si="15"/>
        <v/>
      </c>
      <c r="S151" s="160" t="str">
        <f t="shared" si="16"/>
        <v/>
      </c>
    </row>
    <row r="152" spans="3:19" ht="17.45" customHeight="1" x14ac:dyDescent="0.25">
      <c r="C152" s="188"/>
      <c r="D152" s="189"/>
      <c r="E152" s="178"/>
      <c r="F152" s="178"/>
      <c r="G152" s="190">
        <f>DATOS!$E$13</f>
        <v>1</v>
      </c>
      <c r="H152" s="178"/>
      <c r="I152" s="191"/>
      <c r="J152" s="178"/>
      <c r="K152" s="178"/>
      <c r="L152" s="178"/>
      <c r="M152" s="178"/>
      <c r="N152" s="160" t="str">
        <f t="shared" si="13"/>
        <v/>
      </c>
      <c r="P152" s="160" t="str">
        <f t="shared" si="14"/>
        <v/>
      </c>
      <c r="Q152" s="160">
        <f t="shared" si="12"/>
        <v>0</v>
      </c>
      <c r="R152" s="160" t="str">
        <f t="shared" si="15"/>
        <v/>
      </c>
      <c r="S152" s="160" t="str">
        <f t="shared" si="16"/>
        <v/>
      </c>
    </row>
    <row r="153" spans="3:19" ht="17.45" customHeight="1" x14ac:dyDescent="0.25">
      <c r="C153" s="188"/>
      <c r="D153" s="189"/>
      <c r="E153" s="178"/>
      <c r="F153" s="178"/>
      <c r="G153" s="190">
        <f>DATOS!$E$13</f>
        <v>1</v>
      </c>
      <c r="H153" s="178"/>
      <c r="I153" s="191"/>
      <c r="J153" s="178"/>
      <c r="K153" s="178"/>
      <c r="L153" s="178"/>
      <c r="M153" s="178"/>
      <c r="N153" s="160" t="str">
        <f t="shared" si="13"/>
        <v/>
      </c>
      <c r="P153" s="160" t="str">
        <f t="shared" si="14"/>
        <v/>
      </c>
      <c r="Q153" s="160">
        <f t="shared" si="12"/>
        <v>0</v>
      </c>
      <c r="R153" s="160" t="str">
        <f t="shared" si="15"/>
        <v/>
      </c>
      <c r="S153" s="160" t="str">
        <f t="shared" si="16"/>
        <v/>
      </c>
    </row>
    <row r="154" spans="3:19" ht="17.45" customHeight="1" x14ac:dyDescent="0.25">
      <c r="C154" s="188"/>
      <c r="D154" s="189"/>
      <c r="E154" s="178"/>
      <c r="F154" s="178"/>
      <c r="G154" s="190">
        <f>DATOS!$E$13</f>
        <v>1</v>
      </c>
      <c r="H154" s="178"/>
      <c r="I154" s="191"/>
      <c r="J154" s="178"/>
      <c r="K154" s="178"/>
      <c r="L154" s="178"/>
      <c r="M154" s="178"/>
      <c r="N154" s="160" t="str">
        <f t="shared" si="13"/>
        <v/>
      </c>
      <c r="P154" s="160" t="str">
        <f t="shared" si="14"/>
        <v/>
      </c>
      <c r="Q154" s="160">
        <f t="shared" si="12"/>
        <v>0</v>
      </c>
      <c r="R154" s="160" t="str">
        <f t="shared" si="15"/>
        <v/>
      </c>
      <c r="S154" s="160" t="str">
        <f t="shared" si="16"/>
        <v/>
      </c>
    </row>
    <row r="155" spans="3:19" ht="17.45" customHeight="1" x14ac:dyDescent="0.25">
      <c r="C155" s="188"/>
      <c r="D155" s="189"/>
      <c r="E155" s="178"/>
      <c r="F155" s="178"/>
      <c r="G155" s="190">
        <f>DATOS!$E$13</f>
        <v>1</v>
      </c>
      <c r="H155" s="178"/>
      <c r="I155" s="191"/>
      <c r="J155" s="178"/>
      <c r="K155" s="178"/>
      <c r="L155" s="178"/>
      <c r="M155" s="178"/>
      <c r="N155" s="160" t="str">
        <f t="shared" si="13"/>
        <v/>
      </c>
      <c r="P155" s="160" t="str">
        <f t="shared" si="14"/>
        <v/>
      </c>
      <c r="Q155" s="160">
        <f t="shared" si="12"/>
        <v>0</v>
      </c>
      <c r="R155" s="160" t="str">
        <f t="shared" si="15"/>
        <v/>
      </c>
      <c r="S155" s="160" t="str">
        <f t="shared" si="16"/>
        <v/>
      </c>
    </row>
    <row r="156" spans="3:19" ht="17.45" customHeight="1" x14ac:dyDescent="0.25">
      <c r="C156" s="188"/>
      <c r="D156" s="189"/>
      <c r="E156" s="178"/>
      <c r="F156" s="178"/>
      <c r="G156" s="190">
        <f>DATOS!$E$13</f>
        <v>1</v>
      </c>
      <c r="H156" s="178"/>
      <c r="I156" s="191"/>
      <c r="J156" s="178"/>
      <c r="K156" s="178"/>
      <c r="L156" s="178"/>
      <c r="M156" s="178"/>
      <c r="N156" s="160" t="str">
        <f t="shared" si="13"/>
        <v/>
      </c>
      <c r="P156" s="160" t="str">
        <f t="shared" si="14"/>
        <v/>
      </c>
      <c r="Q156" s="160">
        <f t="shared" si="12"/>
        <v>0</v>
      </c>
      <c r="R156" s="160" t="str">
        <f t="shared" si="15"/>
        <v/>
      </c>
      <c r="S156" s="160" t="str">
        <f t="shared" si="16"/>
        <v/>
      </c>
    </row>
    <row r="157" spans="3:19" ht="17.45" customHeight="1" x14ac:dyDescent="0.25">
      <c r="C157" s="188"/>
      <c r="D157" s="189"/>
      <c r="E157" s="178"/>
      <c r="F157" s="178"/>
      <c r="G157" s="190">
        <f>DATOS!$E$13</f>
        <v>1</v>
      </c>
      <c r="H157" s="178"/>
      <c r="I157" s="191"/>
      <c r="J157" s="178"/>
      <c r="K157" s="178"/>
      <c r="L157" s="178"/>
      <c r="M157" s="178"/>
      <c r="N157" s="160" t="str">
        <f t="shared" si="13"/>
        <v/>
      </c>
      <c r="P157" s="160" t="str">
        <f t="shared" si="14"/>
        <v/>
      </c>
      <c r="Q157" s="160">
        <f t="shared" si="12"/>
        <v>0</v>
      </c>
      <c r="R157" s="160" t="str">
        <f t="shared" si="15"/>
        <v/>
      </c>
      <c r="S157" s="160" t="str">
        <f t="shared" si="16"/>
        <v/>
      </c>
    </row>
    <row r="158" spans="3:19" ht="17.45" customHeight="1" x14ac:dyDescent="0.25">
      <c r="C158" s="188"/>
      <c r="D158" s="189"/>
      <c r="E158" s="178"/>
      <c r="F158" s="178"/>
      <c r="G158" s="190">
        <f>DATOS!$E$13</f>
        <v>1</v>
      </c>
      <c r="H158" s="178"/>
      <c r="I158" s="191"/>
      <c r="J158" s="178"/>
      <c r="K158" s="178"/>
      <c r="L158" s="178"/>
      <c r="M158" s="178"/>
      <c r="N158" s="160" t="str">
        <f t="shared" si="13"/>
        <v/>
      </c>
      <c r="P158" s="160" t="str">
        <f t="shared" si="14"/>
        <v/>
      </c>
      <c r="Q158" s="160">
        <f t="shared" si="12"/>
        <v>0</v>
      </c>
      <c r="R158" s="160" t="str">
        <f t="shared" si="15"/>
        <v/>
      </c>
      <c r="S158" s="160" t="str">
        <f t="shared" si="16"/>
        <v/>
      </c>
    </row>
    <row r="159" spans="3:19" ht="17.45" customHeight="1" x14ac:dyDescent="0.25">
      <c r="C159" s="188"/>
      <c r="D159" s="189"/>
      <c r="E159" s="178"/>
      <c r="F159" s="178"/>
      <c r="G159" s="190">
        <f>DATOS!$E$13</f>
        <v>1</v>
      </c>
      <c r="H159" s="178"/>
      <c r="I159" s="191"/>
      <c r="J159" s="178"/>
      <c r="K159" s="178"/>
      <c r="L159" s="178"/>
      <c r="M159" s="178"/>
      <c r="N159" s="160" t="str">
        <f t="shared" si="13"/>
        <v/>
      </c>
      <c r="P159" s="160" t="str">
        <f t="shared" si="14"/>
        <v/>
      </c>
      <c r="Q159" s="160">
        <f t="shared" si="12"/>
        <v>0</v>
      </c>
      <c r="R159" s="160" t="str">
        <f t="shared" si="15"/>
        <v/>
      </c>
      <c r="S159" s="160" t="str">
        <f t="shared" si="16"/>
        <v/>
      </c>
    </row>
    <row r="160" spans="3:19" ht="17.45" customHeight="1" x14ac:dyDescent="0.25">
      <c r="C160" s="188"/>
      <c r="D160" s="189"/>
      <c r="E160" s="178"/>
      <c r="F160" s="178"/>
      <c r="G160" s="190">
        <f>DATOS!$E$13</f>
        <v>1</v>
      </c>
      <c r="H160" s="178"/>
      <c r="I160" s="191"/>
      <c r="J160" s="178"/>
      <c r="K160" s="178"/>
      <c r="L160" s="178"/>
      <c r="M160" s="178"/>
      <c r="N160" s="160" t="str">
        <f t="shared" si="13"/>
        <v/>
      </c>
      <c r="P160" s="160" t="str">
        <f t="shared" si="14"/>
        <v/>
      </c>
      <c r="Q160" s="160">
        <f t="shared" si="12"/>
        <v>0</v>
      </c>
      <c r="R160" s="160" t="str">
        <f t="shared" si="15"/>
        <v/>
      </c>
      <c r="S160" s="160" t="str">
        <f t="shared" si="16"/>
        <v/>
      </c>
    </row>
    <row r="161" spans="3:19" ht="17.45" customHeight="1" x14ac:dyDescent="0.25">
      <c r="C161" s="188"/>
      <c r="D161" s="189"/>
      <c r="E161" s="178"/>
      <c r="F161" s="178"/>
      <c r="G161" s="190">
        <f>DATOS!$E$13</f>
        <v>1</v>
      </c>
      <c r="H161" s="178"/>
      <c r="I161" s="191"/>
      <c r="J161" s="178"/>
      <c r="K161" s="178"/>
      <c r="L161" s="178"/>
      <c r="M161" s="178"/>
      <c r="N161" s="160" t="str">
        <f t="shared" si="13"/>
        <v/>
      </c>
      <c r="P161" s="160" t="str">
        <f t="shared" si="14"/>
        <v/>
      </c>
      <c r="Q161" s="160">
        <f t="shared" si="12"/>
        <v>0</v>
      </c>
      <c r="R161" s="160" t="str">
        <f t="shared" si="15"/>
        <v/>
      </c>
      <c r="S161" s="160" t="str">
        <f t="shared" si="16"/>
        <v/>
      </c>
    </row>
    <row r="162" spans="3:19" ht="17.45" customHeight="1" x14ac:dyDescent="0.25">
      <c r="C162" s="188"/>
      <c r="D162" s="189"/>
      <c r="E162" s="178"/>
      <c r="F162" s="178"/>
      <c r="G162" s="190">
        <f>DATOS!$E$13</f>
        <v>1</v>
      </c>
      <c r="H162" s="178"/>
      <c r="I162" s="191"/>
      <c r="J162" s="178"/>
      <c r="K162" s="178"/>
      <c r="L162" s="178"/>
      <c r="M162" s="178"/>
      <c r="N162" s="160" t="str">
        <f t="shared" si="13"/>
        <v/>
      </c>
      <c r="P162" s="160" t="str">
        <f t="shared" si="14"/>
        <v/>
      </c>
      <c r="Q162" s="160">
        <f t="shared" si="12"/>
        <v>0</v>
      </c>
      <c r="R162" s="160" t="str">
        <f t="shared" si="15"/>
        <v/>
      </c>
      <c r="S162" s="160" t="str">
        <f t="shared" si="16"/>
        <v/>
      </c>
    </row>
    <row r="163" spans="3:19" ht="17.45" customHeight="1" x14ac:dyDescent="0.25">
      <c r="C163" s="188"/>
      <c r="D163" s="189"/>
      <c r="E163" s="178"/>
      <c r="F163" s="178"/>
      <c r="G163" s="190">
        <f>DATOS!$E$13</f>
        <v>1</v>
      </c>
      <c r="H163" s="178"/>
      <c r="I163" s="191"/>
      <c r="J163" s="178"/>
      <c r="K163" s="178"/>
      <c r="L163" s="178"/>
      <c r="M163" s="178"/>
      <c r="N163" s="160" t="str">
        <f t="shared" si="13"/>
        <v/>
      </c>
      <c r="P163" s="160" t="str">
        <f t="shared" si="14"/>
        <v/>
      </c>
      <c r="Q163" s="160">
        <f t="shared" si="12"/>
        <v>0</v>
      </c>
      <c r="R163" s="160" t="str">
        <f t="shared" si="15"/>
        <v/>
      </c>
      <c r="S163" s="160" t="str">
        <f t="shared" si="16"/>
        <v/>
      </c>
    </row>
    <row r="164" spans="3:19" ht="17.45" customHeight="1" x14ac:dyDescent="0.25">
      <c r="C164" s="188"/>
      <c r="D164" s="189"/>
      <c r="E164" s="178"/>
      <c r="F164" s="178"/>
      <c r="G164" s="190">
        <f>DATOS!$E$13</f>
        <v>1</v>
      </c>
      <c r="H164" s="178"/>
      <c r="I164" s="191"/>
      <c r="J164" s="178"/>
      <c r="K164" s="178"/>
      <c r="L164" s="178"/>
      <c r="M164" s="178"/>
      <c r="N164" s="160" t="str">
        <f t="shared" si="13"/>
        <v/>
      </c>
      <c r="P164" s="160" t="str">
        <f t="shared" si="14"/>
        <v/>
      </c>
      <c r="Q164" s="160">
        <f t="shared" si="12"/>
        <v>0</v>
      </c>
      <c r="R164" s="160" t="str">
        <f t="shared" si="15"/>
        <v/>
      </c>
      <c r="S164" s="160" t="str">
        <f t="shared" si="16"/>
        <v/>
      </c>
    </row>
    <row r="165" spans="3:19" ht="17.45" customHeight="1" x14ac:dyDescent="0.25">
      <c r="C165" s="188"/>
      <c r="D165" s="189"/>
      <c r="E165" s="178"/>
      <c r="F165" s="178"/>
      <c r="G165" s="190">
        <f>DATOS!$E$13</f>
        <v>1</v>
      </c>
      <c r="H165" s="178"/>
      <c r="I165" s="191"/>
      <c r="J165" s="178"/>
      <c r="K165" s="178"/>
      <c r="L165" s="178"/>
      <c r="M165" s="178"/>
      <c r="N165" s="160" t="str">
        <f t="shared" si="13"/>
        <v/>
      </c>
      <c r="P165" s="160" t="str">
        <f t="shared" si="14"/>
        <v/>
      </c>
      <c r="Q165" s="160">
        <f t="shared" si="12"/>
        <v>0</v>
      </c>
      <c r="R165" s="160" t="str">
        <f t="shared" si="15"/>
        <v/>
      </c>
      <c r="S165" s="160" t="str">
        <f t="shared" si="16"/>
        <v/>
      </c>
    </row>
    <row r="166" spans="3:19" ht="17.45" customHeight="1" x14ac:dyDescent="0.25">
      <c r="C166" s="188"/>
      <c r="D166" s="189"/>
      <c r="E166" s="178"/>
      <c r="F166" s="178"/>
      <c r="G166" s="190">
        <f>DATOS!$E$13</f>
        <v>1</v>
      </c>
      <c r="H166" s="178"/>
      <c r="I166" s="191"/>
      <c r="J166" s="178"/>
      <c r="K166" s="178"/>
      <c r="L166" s="178"/>
      <c r="M166" s="178"/>
      <c r="N166" s="160" t="str">
        <f t="shared" si="13"/>
        <v/>
      </c>
      <c r="P166" s="160" t="str">
        <f t="shared" si="14"/>
        <v/>
      </c>
      <c r="Q166" s="160">
        <f t="shared" si="12"/>
        <v>0</v>
      </c>
      <c r="R166" s="160" t="str">
        <f t="shared" si="15"/>
        <v/>
      </c>
      <c r="S166" s="160" t="str">
        <f t="shared" si="16"/>
        <v/>
      </c>
    </row>
    <row r="167" spans="3:19" ht="17.45" customHeight="1" x14ac:dyDescent="0.25">
      <c r="C167" s="188"/>
      <c r="D167" s="189"/>
      <c r="E167" s="178"/>
      <c r="F167" s="178"/>
      <c r="G167" s="190">
        <f>DATOS!$E$13</f>
        <v>1</v>
      </c>
      <c r="H167" s="178"/>
      <c r="I167" s="191"/>
      <c r="J167" s="178"/>
      <c r="K167" s="178"/>
      <c r="L167" s="178"/>
      <c r="M167" s="178"/>
      <c r="N167" s="160" t="str">
        <f t="shared" si="13"/>
        <v/>
      </c>
      <c r="P167" s="160" t="str">
        <f t="shared" si="14"/>
        <v/>
      </c>
      <c r="Q167" s="160">
        <f t="shared" si="12"/>
        <v>0</v>
      </c>
      <c r="R167" s="160" t="str">
        <f t="shared" si="15"/>
        <v/>
      </c>
      <c r="S167" s="160" t="str">
        <f t="shared" si="16"/>
        <v/>
      </c>
    </row>
    <row r="168" spans="3:19" ht="17.45" customHeight="1" x14ac:dyDescent="0.25">
      <c r="C168" s="188"/>
      <c r="D168" s="189"/>
      <c r="E168" s="178"/>
      <c r="F168" s="178"/>
      <c r="G168" s="190">
        <f>DATOS!$E$13</f>
        <v>1</v>
      </c>
      <c r="H168" s="178"/>
      <c r="I168" s="191"/>
      <c r="J168" s="178"/>
      <c r="K168" s="178"/>
      <c r="L168" s="178"/>
      <c r="M168" s="178"/>
      <c r="N168" s="160" t="str">
        <f t="shared" si="13"/>
        <v/>
      </c>
      <c r="P168" s="160" t="str">
        <f t="shared" si="14"/>
        <v/>
      </c>
      <c r="Q168" s="160">
        <f t="shared" si="12"/>
        <v>0</v>
      </c>
      <c r="R168" s="160" t="str">
        <f t="shared" si="15"/>
        <v/>
      </c>
      <c r="S168" s="160" t="str">
        <f t="shared" si="16"/>
        <v/>
      </c>
    </row>
    <row r="169" spans="3:19" ht="17.45" customHeight="1" x14ac:dyDescent="0.25">
      <c r="C169" s="188"/>
      <c r="D169" s="189"/>
      <c r="E169" s="178"/>
      <c r="F169" s="178"/>
      <c r="G169" s="190">
        <f>DATOS!$E$13</f>
        <v>1</v>
      </c>
      <c r="H169" s="178"/>
      <c r="I169" s="191"/>
      <c r="J169" s="178"/>
      <c r="K169" s="178"/>
      <c r="L169" s="178"/>
      <c r="M169" s="178"/>
      <c r="N169" s="160" t="str">
        <f t="shared" si="13"/>
        <v/>
      </c>
      <c r="P169" s="160" t="str">
        <f t="shared" si="14"/>
        <v/>
      </c>
      <c r="Q169" s="160">
        <f t="shared" si="12"/>
        <v>0</v>
      </c>
      <c r="R169" s="160" t="str">
        <f t="shared" si="15"/>
        <v/>
      </c>
      <c r="S169" s="160" t="str">
        <f t="shared" si="16"/>
        <v/>
      </c>
    </row>
    <row r="170" spans="3:19" ht="17.45" customHeight="1" x14ac:dyDescent="0.25">
      <c r="C170" s="188"/>
      <c r="D170" s="189"/>
      <c r="E170" s="178"/>
      <c r="F170" s="178"/>
      <c r="G170" s="190">
        <f>DATOS!$E$13</f>
        <v>1</v>
      </c>
      <c r="H170" s="178"/>
      <c r="I170" s="191"/>
      <c r="J170" s="178"/>
      <c r="K170" s="178"/>
      <c r="L170" s="178"/>
      <c r="M170" s="178"/>
      <c r="N170" s="160" t="str">
        <f t="shared" si="13"/>
        <v/>
      </c>
      <c r="P170" s="160" t="str">
        <f t="shared" si="14"/>
        <v/>
      </c>
      <c r="Q170" s="160">
        <f t="shared" si="12"/>
        <v>0</v>
      </c>
      <c r="R170" s="160" t="str">
        <f t="shared" si="15"/>
        <v/>
      </c>
      <c r="S170" s="160" t="str">
        <f t="shared" si="16"/>
        <v/>
      </c>
    </row>
    <row r="171" spans="3:19" ht="17.45" customHeight="1" x14ac:dyDescent="0.25">
      <c r="C171" s="188"/>
      <c r="D171" s="189"/>
      <c r="E171" s="178"/>
      <c r="F171" s="178"/>
      <c r="G171" s="190">
        <f>DATOS!$E$13</f>
        <v>1</v>
      </c>
      <c r="H171" s="178"/>
      <c r="I171" s="191"/>
      <c r="J171" s="178"/>
      <c r="K171" s="178"/>
      <c r="L171" s="178"/>
      <c r="M171" s="178"/>
      <c r="N171" s="160" t="str">
        <f t="shared" si="13"/>
        <v/>
      </c>
      <c r="P171" s="160" t="str">
        <f t="shared" si="14"/>
        <v/>
      </c>
      <c r="Q171" s="160">
        <f t="shared" si="12"/>
        <v>0</v>
      </c>
      <c r="R171" s="160" t="str">
        <f t="shared" si="15"/>
        <v/>
      </c>
      <c r="S171" s="160" t="str">
        <f t="shared" si="16"/>
        <v/>
      </c>
    </row>
    <row r="172" spans="3:19" ht="17.45" customHeight="1" x14ac:dyDescent="0.25">
      <c r="C172" s="188"/>
      <c r="D172" s="189"/>
      <c r="E172" s="178"/>
      <c r="F172" s="178"/>
      <c r="G172" s="190">
        <f>DATOS!$E$13</f>
        <v>1</v>
      </c>
      <c r="H172" s="178"/>
      <c r="I172" s="191"/>
      <c r="J172" s="178"/>
      <c r="K172" s="178"/>
      <c r="L172" s="178"/>
      <c r="M172" s="178"/>
      <c r="N172" s="160" t="str">
        <f t="shared" si="13"/>
        <v/>
      </c>
      <c r="P172" s="160" t="str">
        <f t="shared" si="14"/>
        <v/>
      </c>
      <c r="Q172" s="160">
        <f t="shared" si="12"/>
        <v>0</v>
      </c>
      <c r="R172" s="160" t="str">
        <f t="shared" si="15"/>
        <v/>
      </c>
      <c r="S172" s="160" t="str">
        <f t="shared" si="16"/>
        <v/>
      </c>
    </row>
    <row r="173" spans="3:19" ht="17.45" customHeight="1" x14ac:dyDescent="0.25">
      <c r="C173" s="188"/>
      <c r="D173" s="189"/>
      <c r="E173" s="178"/>
      <c r="F173" s="178"/>
      <c r="G173" s="190">
        <f>DATOS!$E$13</f>
        <v>1</v>
      </c>
      <c r="H173" s="178"/>
      <c r="I173" s="191"/>
      <c r="J173" s="178"/>
      <c r="K173" s="178"/>
      <c r="L173" s="178"/>
      <c r="M173" s="178"/>
      <c r="N173" s="160" t="str">
        <f t="shared" si="13"/>
        <v/>
      </c>
      <c r="P173" s="160" t="str">
        <f t="shared" si="14"/>
        <v/>
      </c>
      <c r="Q173" s="160">
        <f t="shared" si="12"/>
        <v>0</v>
      </c>
      <c r="R173" s="160" t="str">
        <f t="shared" si="15"/>
        <v/>
      </c>
      <c r="S173" s="160" t="str">
        <f t="shared" si="16"/>
        <v/>
      </c>
    </row>
    <row r="174" spans="3:19" ht="17.45" customHeight="1" x14ac:dyDescent="0.25">
      <c r="C174" s="188"/>
      <c r="D174" s="189"/>
      <c r="E174" s="178"/>
      <c r="F174" s="178"/>
      <c r="G174" s="190">
        <f>DATOS!$E$13</f>
        <v>1</v>
      </c>
      <c r="H174" s="178"/>
      <c r="I174" s="191"/>
      <c r="J174" s="178"/>
      <c r="K174" s="178"/>
      <c r="L174" s="178"/>
      <c r="M174" s="178"/>
      <c r="N174" s="160" t="str">
        <f t="shared" si="13"/>
        <v/>
      </c>
      <c r="P174" s="160" t="str">
        <f t="shared" si="14"/>
        <v/>
      </c>
      <c r="Q174" s="160">
        <f t="shared" si="12"/>
        <v>0</v>
      </c>
      <c r="R174" s="160" t="str">
        <f t="shared" si="15"/>
        <v/>
      </c>
      <c r="S174" s="160" t="str">
        <f t="shared" si="16"/>
        <v/>
      </c>
    </row>
    <row r="175" spans="3:19" ht="17.45" customHeight="1" x14ac:dyDescent="0.25">
      <c r="C175" s="188"/>
      <c r="D175" s="189"/>
      <c r="E175" s="178"/>
      <c r="F175" s="178"/>
      <c r="G175" s="190">
        <f>DATOS!$E$13</f>
        <v>1</v>
      </c>
      <c r="H175" s="178"/>
      <c r="I175" s="191"/>
      <c r="J175" s="178"/>
      <c r="K175" s="178"/>
      <c r="L175" s="178"/>
      <c r="M175" s="178"/>
      <c r="N175" s="160" t="str">
        <f t="shared" si="13"/>
        <v/>
      </c>
      <c r="P175" s="160" t="str">
        <f t="shared" si="14"/>
        <v/>
      </c>
      <c r="Q175" s="160">
        <f t="shared" si="12"/>
        <v>0</v>
      </c>
      <c r="R175" s="160" t="str">
        <f t="shared" si="15"/>
        <v/>
      </c>
      <c r="S175" s="160" t="str">
        <f t="shared" si="16"/>
        <v/>
      </c>
    </row>
    <row r="176" spans="3:19" ht="17.45" customHeight="1" x14ac:dyDescent="0.25">
      <c r="C176" s="188"/>
      <c r="D176" s="189"/>
      <c r="E176" s="178"/>
      <c r="F176" s="178"/>
      <c r="G176" s="190">
        <f>DATOS!$E$13</f>
        <v>1</v>
      </c>
      <c r="H176" s="178"/>
      <c r="I176" s="191"/>
      <c r="J176" s="178"/>
      <c r="K176" s="178"/>
      <c r="L176" s="178"/>
      <c r="M176" s="178"/>
      <c r="N176" s="160" t="str">
        <f t="shared" si="13"/>
        <v/>
      </c>
      <c r="P176" s="160" t="str">
        <f t="shared" si="14"/>
        <v/>
      </c>
      <c r="Q176" s="160">
        <f t="shared" si="12"/>
        <v>0</v>
      </c>
      <c r="R176" s="160" t="str">
        <f t="shared" si="15"/>
        <v/>
      </c>
      <c r="S176" s="160" t="str">
        <f t="shared" si="16"/>
        <v/>
      </c>
    </row>
    <row r="177" spans="3:19" ht="17.45" customHeight="1" x14ac:dyDescent="0.25">
      <c r="C177" s="188"/>
      <c r="D177" s="189"/>
      <c r="E177" s="178"/>
      <c r="F177" s="178"/>
      <c r="G177" s="190">
        <f>DATOS!$E$13</f>
        <v>1</v>
      </c>
      <c r="H177" s="178"/>
      <c r="I177" s="191"/>
      <c r="J177" s="178"/>
      <c r="K177" s="178"/>
      <c r="L177" s="178"/>
      <c r="M177" s="178"/>
      <c r="N177" s="160" t="str">
        <f t="shared" si="13"/>
        <v/>
      </c>
      <c r="P177" s="160" t="str">
        <f t="shared" si="14"/>
        <v/>
      </c>
      <c r="Q177" s="160">
        <f t="shared" si="12"/>
        <v>0</v>
      </c>
      <c r="R177" s="160" t="str">
        <f t="shared" si="15"/>
        <v/>
      </c>
      <c r="S177" s="160" t="str">
        <f t="shared" si="16"/>
        <v/>
      </c>
    </row>
    <row r="178" spans="3:19" ht="17.45" customHeight="1" x14ac:dyDescent="0.25">
      <c r="C178" s="188"/>
      <c r="D178" s="189"/>
      <c r="E178" s="178"/>
      <c r="F178" s="178"/>
      <c r="G178" s="190">
        <f>DATOS!$E$13</f>
        <v>1</v>
      </c>
      <c r="H178" s="178"/>
      <c r="I178" s="191"/>
      <c r="J178" s="178"/>
      <c r="K178" s="178"/>
      <c r="L178" s="178"/>
      <c r="M178" s="178"/>
      <c r="N178" s="160" t="str">
        <f t="shared" si="13"/>
        <v/>
      </c>
      <c r="P178" s="160" t="str">
        <f t="shared" si="14"/>
        <v/>
      </c>
      <c r="Q178" s="160">
        <f t="shared" si="12"/>
        <v>0</v>
      </c>
      <c r="R178" s="160" t="str">
        <f t="shared" si="15"/>
        <v/>
      </c>
      <c r="S178" s="160" t="str">
        <f t="shared" si="16"/>
        <v/>
      </c>
    </row>
    <row r="179" spans="3:19" ht="17.45" customHeight="1" x14ac:dyDescent="0.25">
      <c r="C179" s="188"/>
      <c r="D179" s="189"/>
      <c r="E179" s="178"/>
      <c r="F179" s="178"/>
      <c r="G179" s="190">
        <f>DATOS!$E$13</f>
        <v>1</v>
      </c>
      <c r="H179" s="178"/>
      <c r="I179" s="191"/>
      <c r="J179" s="178"/>
      <c r="K179" s="178"/>
      <c r="L179" s="178"/>
      <c r="M179" s="178"/>
      <c r="N179" s="160" t="str">
        <f t="shared" si="13"/>
        <v/>
      </c>
      <c r="P179" s="160" t="str">
        <f t="shared" si="14"/>
        <v/>
      </c>
      <c r="Q179" s="160">
        <f t="shared" si="12"/>
        <v>0</v>
      </c>
      <c r="R179" s="160" t="str">
        <f t="shared" si="15"/>
        <v/>
      </c>
      <c r="S179" s="160" t="str">
        <f t="shared" si="16"/>
        <v/>
      </c>
    </row>
    <row r="180" spans="3:19" ht="17.45" customHeight="1" x14ac:dyDescent="0.25">
      <c r="C180" s="188"/>
      <c r="D180" s="189"/>
      <c r="E180" s="178"/>
      <c r="F180" s="178"/>
      <c r="G180" s="190">
        <f>DATOS!$E$13</f>
        <v>1</v>
      </c>
      <c r="H180" s="178"/>
      <c r="I180" s="191"/>
      <c r="J180" s="178"/>
      <c r="K180" s="178"/>
      <c r="L180" s="178"/>
      <c r="M180" s="178"/>
      <c r="N180" s="160" t="str">
        <f t="shared" si="13"/>
        <v/>
      </c>
      <c r="P180" s="160" t="str">
        <f t="shared" si="14"/>
        <v/>
      </c>
      <c r="Q180" s="160">
        <f t="shared" si="12"/>
        <v>0</v>
      </c>
      <c r="R180" s="160" t="str">
        <f t="shared" si="15"/>
        <v/>
      </c>
      <c r="S180" s="160" t="str">
        <f t="shared" si="16"/>
        <v/>
      </c>
    </row>
    <row r="181" spans="3:19" ht="17.45" customHeight="1" x14ac:dyDescent="0.25">
      <c r="C181" s="188"/>
      <c r="D181" s="189"/>
      <c r="E181" s="178"/>
      <c r="F181" s="178"/>
      <c r="G181" s="190">
        <f>DATOS!$E$13</f>
        <v>1</v>
      </c>
      <c r="H181" s="178"/>
      <c r="I181" s="191"/>
      <c r="J181" s="178"/>
      <c r="K181" s="178"/>
      <c r="L181" s="178"/>
      <c r="M181" s="178"/>
      <c r="N181" s="160" t="str">
        <f t="shared" si="13"/>
        <v/>
      </c>
      <c r="P181" s="160" t="str">
        <f t="shared" si="14"/>
        <v/>
      </c>
      <c r="Q181" s="160">
        <f t="shared" si="12"/>
        <v>0</v>
      </c>
      <c r="R181" s="160" t="str">
        <f t="shared" si="15"/>
        <v/>
      </c>
      <c r="S181" s="160" t="str">
        <f t="shared" si="16"/>
        <v/>
      </c>
    </row>
    <row r="182" spans="3:19" ht="17.45" customHeight="1" x14ac:dyDescent="0.25">
      <c r="C182" s="188"/>
      <c r="D182" s="189"/>
      <c r="E182" s="178"/>
      <c r="F182" s="178"/>
      <c r="G182" s="190">
        <f>DATOS!$E$13</f>
        <v>1</v>
      </c>
      <c r="H182" s="178"/>
      <c r="I182" s="191"/>
      <c r="J182" s="178"/>
      <c r="K182" s="178"/>
      <c r="L182" s="178"/>
      <c r="M182" s="178"/>
      <c r="N182" s="160" t="str">
        <f t="shared" si="13"/>
        <v/>
      </c>
      <c r="P182" s="160" t="str">
        <f t="shared" si="14"/>
        <v/>
      </c>
      <c r="Q182" s="160">
        <f t="shared" si="12"/>
        <v>0</v>
      </c>
      <c r="R182" s="160" t="str">
        <f t="shared" si="15"/>
        <v/>
      </c>
      <c r="S182" s="160" t="str">
        <f t="shared" si="16"/>
        <v/>
      </c>
    </row>
    <row r="183" spans="3:19" ht="17.45" customHeight="1" x14ac:dyDescent="0.25">
      <c r="C183" s="188"/>
      <c r="D183" s="189"/>
      <c r="E183" s="178"/>
      <c r="F183" s="178"/>
      <c r="G183" s="190">
        <f>DATOS!$E$13</f>
        <v>1</v>
      </c>
      <c r="H183" s="178"/>
      <c r="I183" s="191"/>
      <c r="J183" s="178"/>
      <c r="K183" s="178"/>
      <c r="L183" s="178"/>
      <c r="M183" s="178"/>
      <c r="N183" s="160" t="str">
        <f t="shared" si="13"/>
        <v/>
      </c>
      <c r="P183" s="160" t="str">
        <f t="shared" si="14"/>
        <v/>
      </c>
      <c r="Q183" s="160">
        <f t="shared" si="12"/>
        <v>0</v>
      </c>
      <c r="R183" s="160" t="str">
        <f t="shared" si="15"/>
        <v/>
      </c>
      <c r="S183" s="160" t="str">
        <f t="shared" si="16"/>
        <v/>
      </c>
    </row>
    <row r="184" spans="3:19" ht="17.45" customHeight="1" x14ac:dyDescent="0.25">
      <c r="C184" s="188"/>
      <c r="D184" s="189"/>
      <c r="E184" s="178"/>
      <c r="F184" s="178"/>
      <c r="G184" s="190">
        <f>DATOS!$E$13</f>
        <v>1</v>
      </c>
      <c r="H184" s="178"/>
      <c r="I184" s="191"/>
      <c r="J184" s="178"/>
      <c r="K184" s="178"/>
      <c r="L184" s="178"/>
      <c r="M184" s="178"/>
      <c r="N184" s="160" t="str">
        <f t="shared" si="13"/>
        <v/>
      </c>
      <c r="P184" s="160" t="str">
        <f t="shared" si="14"/>
        <v/>
      </c>
      <c r="Q184" s="160">
        <f t="shared" si="12"/>
        <v>0</v>
      </c>
      <c r="R184" s="160" t="str">
        <f t="shared" si="15"/>
        <v/>
      </c>
      <c r="S184" s="160" t="str">
        <f t="shared" si="16"/>
        <v/>
      </c>
    </row>
    <row r="185" spans="3:19" ht="17.45" customHeight="1" x14ac:dyDescent="0.25">
      <c r="C185" s="188"/>
      <c r="D185" s="189"/>
      <c r="E185" s="178"/>
      <c r="F185" s="178"/>
      <c r="G185" s="190">
        <f>DATOS!$E$13</f>
        <v>1</v>
      </c>
      <c r="H185" s="178"/>
      <c r="I185" s="191"/>
      <c r="J185" s="178"/>
      <c r="K185" s="178"/>
      <c r="L185" s="178"/>
      <c r="M185" s="178"/>
      <c r="N185" s="160" t="str">
        <f t="shared" si="13"/>
        <v/>
      </c>
      <c r="P185" s="160" t="str">
        <f t="shared" si="14"/>
        <v/>
      </c>
      <c r="Q185" s="160">
        <f t="shared" si="12"/>
        <v>0</v>
      </c>
      <c r="R185" s="160" t="str">
        <f t="shared" si="15"/>
        <v/>
      </c>
      <c r="S185" s="160" t="str">
        <f t="shared" si="16"/>
        <v/>
      </c>
    </row>
    <row r="186" spans="3:19" ht="17.45" customHeight="1" x14ac:dyDescent="0.25">
      <c r="C186" s="188"/>
      <c r="D186" s="189"/>
      <c r="E186" s="178"/>
      <c r="F186" s="178"/>
      <c r="G186" s="190">
        <f>DATOS!$E$13</f>
        <v>1</v>
      </c>
      <c r="H186" s="178"/>
      <c r="I186" s="191"/>
      <c r="J186" s="178"/>
      <c r="K186" s="178"/>
      <c r="L186" s="178"/>
      <c r="M186" s="178"/>
      <c r="N186" s="160" t="str">
        <f t="shared" si="13"/>
        <v/>
      </c>
      <c r="P186" s="160" t="str">
        <f t="shared" si="14"/>
        <v/>
      </c>
      <c r="Q186" s="160">
        <f t="shared" si="12"/>
        <v>0</v>
      </c>
      <c r="R186" s="160" t="str">
        <f t="shared" si="15"/>
        <v/>
      </c>
      <c r="S186" s="160" t="str">
        <f t="shared" si="16"/>
        <v/>
      </c>
    </row>
    <row r="187" spans="3:19" ht="17.45" customHeight="1" x14ac:dyDescent="0.25">
      <c r="C187" s="188"/>
      <c r="D187" s="189"/>
      <c r="E187" s="178"/>
      <c r="F187" s="178"/>
      <c r="G187" s="190">
        <f>DATOS!$E$13</f>
        <v>1</v>
      </c>
      <c r="H187" s="178"/>
      <c r="I187" s="191"/>
      <c r="J187" s="178"/>
      <c r="K187" s="178"/>
      <c r="L187" s="178"/>
      <c r="M187" s="178"/>
      <c r="N187" s="160" t="str">
        <f t="shared" si="13"/>
        <v/>
      </c>
      <c r="P187" s="160" t="str">
        <f t="shared" si="14"/>
        <v/>
      </c>
      <c r="Q187" s="160">
        <f t="shared" si="12"/>
        <v>0</v>
      </c>
      <c r="R187" s="160" t="str">
        <f t="shared" si="15"/>
        <v/>
      </c>
      <c r="S187" s="160" t="str">
        <f t="shared" si="16"/>
        <v/>
      </c>
    </row>
    <row r="188" spans="3:19" ht="17.45" customHeight="1" x14ac:dyDescent="0.25">
      <c r="C188" s="188"/>
      <c r="D188" s="189"/>
      <c r="E188" s="178"/>
      <c r="F188" s="178"/>
      <c r="G188" s="190">
        <f>DATOS!$E$13</f>
        <v>1</v>
      </c>
      <c r="H188" s="178"/>
      <c r="I188" s="191"/>
      <c r="J188" s="178"/>
      <c r="K188" s="178"/>
      <c r="L188" s="178"/>
      <c r="M188" s="178"/>
      <c r="N188" s="160" t="str">
        <f t="shared" si="13"/>
        <v/>
      </c>
      <c r="P188" s="160" t="str">
        <f t="shared" si="14"/>
        <v/>
      </c>
      <c r="Q188" s="160">
        <f t="shared" si="12"/>
        <v>0</v>
      </c>
      <c r="R188" s="160" t="str">
        <f t="shared" si="15"/>
        <v/>
      </c>
      <c r="S188" s="160" t="str">
        <f t="shared" si="16"/>
        <v/>
      </c>
    </row>
    <row r="189" spans="3:19" ht="17.45" customHeight="1" x14ac:dyDescent="0.25">
      <c r="C189" s="188"/>
      <c r="D189" s="189"/>
      <c r="E189" s="178"/>
      <c r="F189" s="178"/>
      <c r="G189" s="190">
        <f>DATOS!$E$13</f>
        <v>1</v>
      </c>
      <c r="H189" s="178"/>
      <c r="I189" s="191"/>
      <c r="J189" s="178"/>
      <c r="K189" s="178"/>
      <c r="L189" s="178"/>
      <c r="M189" s="178"/>
      <c r="N189" s="160" t="str">
        <f t="shared" si="13"/>
        <v/>
      </c>
      <c r="P189" s="160" t="str">
        <f t="shared" si="14"/>
        <v/>
      </c>
      <c r="Q189" s="160">
        <f t="shared" si="12"/>
        <v>0</v>
      </c>
      <c r="R189" s="160" t="str">
        <f t="shared" si="15"/>
        <v/>
      </c>
      <c r="S189" s="160" t="str">
        <f t="shared" si="16"/>
        <v/>
      </c>
    </row>
    <row r="190" spans="3:19" ht="17.45" customHeight="1" x14ac:dyDescent="0.25">
      <c r="C190" s="188"/>
      <c r="D190" s="189"/>
      <c r="E190" s="178"/>
      <c r="F190" s="178"/>
      <c r="G190" s="190">
        <f>DATOS!$E$13</f>
        <v>1</v>
      </c>
      <c r="H190" s="178"/>
      <c r="I190" s="191"/>
      <c r="J190" s="178"/>
      <c r="K190" s="178"/>
      <c r="L190" s="178"/>
      <c r="M190" s="178"/>
      <c r="N190" s="160" t="str">
        <f t="shared" si="13"/>
        <v/>
      </c>
      <c r="P190" s="160" t="str">
        <f t="shared" si="14"/>
        <v/>
      </c>
      <c r="Q190" s="160">
        <f t="shared" si="12"/>
        <v>0</v>
      </c>
      <c r="R190" s="160" t="str">
        <f t="shared" si="15"/>
        <v/>
      </c>
      <c r="S190" s="160" t="str">
        <f t="shared" si="16"/>
        <v/>
      </c>
    </row>
    <row r="191" spans="3:19" ht="17.45" customHeight="1" x14ac:dyDescent="0.25">
      <c r="C191" s="188"/>
      <c r="D191" s="189"/>
      <c r="E191" s="178"/>
      <c r="F191" s="178"/>
      <c r="G191" s="190">
        <f>DATOS!$E$13</f>
        <v>1</v>
      </c>
      <c r="H191" s="178"/>
      <c r="I191" s="191"/>
      <c r="J191" s="178"/>
      <c r="K191" s="178"/>
      <c r="L191" s="178"/>
      <c r="M191" s="178"/>
      <c r="N191" s="160" t="str">
        <f t="shared" si="13"/>
        <v/>
      </c>
      <c r="P191" s="160" t="str">
        <f t="shared" si="14"/>
        <v/>
      </c>
      <c r="Q191" s="160">
        <f t="shared" si="12"/>
        <v>0</v>
      </c>
      <c r="R191" s="160" t="str">
        <f t="shared" si="15"/>
        <v/>
      </c>
      <c r="S191" s="160" t="str">
        <f t="shared" si="16"/>
        <v/>
      </c>
    </row>
    <row r="192" spans="3:19" ht="17.45" customHeight="1" x14ac:dyDescent="0.25">
      <c r="C192" s="188"/>
      <c r="D192" s="189"/>
      <c r="E192" s="178"/>
      <c r="F192" s="178"/>
      <c r="G192" s="190">
        <f>DATOS!$E$13</f>
        <v>1</v>
      </c>
      <c r="H192" s="178"/>
      <c r="I192" s="191"/>
      <c r="J192" s="178"/>
      <c r="K192" s="178"/>
      <c r="L192" s="178"/>
      <c r="M192" s="178"/>
      <c r="N192" s="160" t="str">
        <f t="shared" si="13"/>
        <v/>
      </c>
      <c r="P192" s="160" t="str">
        <f t="shared" si="14"/>
        <v/>
      </c>
      <c r="Q192" s="160">
        <f t="shared" si="12"/>
        <v>0</v>
      </c>
      <c r="R192" s="160" t="str">
        <f t="shared" si="15"/>
        <v/>
      </c>
      <c r="S192" s="160" t="str">
        <f t="shared" si="16"/>
        <v/>
      </c>
    </row>
    <row r="193" spans="3:19" ht="17.45" customHeight="1" x14ac:dyDescent="0.25">
      <c r="C193" s="188"/>
      <c r="D193" s="189"/>
      <c r="E193" s="178"/>
      <c r="F193" s="178"/>
      <c r="G193" s="190">
        <f>DATOS!$E$13</f>
        <v>1</v>
      </c>
      <c r="H193" s="178"/>
      <c r="I193" s="191"/>
      <c r="J193" s="178"/>
      <c r="K193" s="178"/>
      <c r="L193" s="178"/>
      <c r="M193" s="178"/>
      <c r="N193" s="160" t="str">
        <f t="shared" si="13"/>
        <v/>
      </c>
      <c r="P193" s="160" t="str">
        <f t="shared" si="14"/>
        <v/>
      </c>
      <c r="Q193" s="160">
        <f t="shared" si="12"/>
        <v>0</v>
      </c>
      <c r="R193" s="160" t="str">
        <f t="shared" si="15"/>
        <v/>
      </c>
      <c r="S193" s="160" t="str">
        <f t="shared" si="16"/>
        <v/>
      </c>
    </row>
    <row r="194" spans="3:19" ht="17.45" customHeight="1" x14ac:dyDescent="0.25">
      <c r="C194" s="188"/>
      <c r="D194" s="189"/>
      <c r="E194" s="178"/>
      <c r="F194" s="178"/>
      <c r="G194" s="190">
        <f>DATOS!$E$13</f>
        <v>1</v>
      </c>
      <c r="H194" s="178"/>
      <c r="I194" s="191"/>
      <c r="J194" s="178"/>
      <c r="K194" s="178"/>
      <c r="L194" s="178"/>
      <c r="M194" s="178"/>
      <c r="N194" s="160" t="str">
        <f t="shared" si="13"/>
        <v/>
      </c>
      <c r="P194" s="160" t="str">
        <f t="shared" si="14"/>
        <v/>
      </c>
      <c r="Q194" s="160">
        <f t="shared" si="12"/>
        <v>0</v>
      </c>
      <c r="R194" s="160" t="str">
        <f t="shared" si="15"/>
        <v/>
      </c>
      <c r="S194" s="160" t="str">
        <f t="shared" si="16"/>
        <v/>
      </c>
    </row>
    <row r="195" spans="3:19" ht="17.45" customHeight="1" x14ac:dyDescent="0.25">
      <c r="C195" s="188"/>
      <c r="D195" s="189"/>
      <c r="E195" s="178"/>
      <c r="F195" s="178"/>
      <c r="G195" s="190">
        <f>DATOS!$E$13</f>
        <v>1</v>
      </c>
      <c r="H195" s="178"/>
      <c r="I195" s="191"/>
      <c r="J195" s="178"/>
      <c r="K195" s="178"/>
      <c r="L195" s="178"/>
      <c r="M195" s="178"/>
      <c r="N195" s="160" t="str">
        <f t="shared" si="13"/>
        <v/>
      </c>
      <c r="P195" s="160" t="str">
        <f t="shared" si="14"/>
        <v/>
      </c>
      <c r="Q195" s="160">
        <f t="shared" si="12"/>
        <v>0</v>
      </c>
      <c r="R195" s="160" t="str">
        <f t="shared" si="15"/>
        <v/>
      </c>
      <c r="S195" s="160" t="str">
        <f t="shared" si="16"/>
        <v/>
      </c>
    </row>
    <row r="196" spans="3:19" ht="17.45" customHeight="1" x14ac:dyDescent="0.25">
      <c r="C196" s="188"/>
      <c r="D196" s="189"/>
      <c r="E196" s="178"/>
      <c r="F196" s="178"/>
      <c r="G196" s="190">
        <f>DATOS!$E$13</f>
        <v>1</v>
      </c>
      <c r="H196" s="178"/>
      <c r="I196" s="191"/>
      <c r="J196" s="178"/>
      <c r="K196" s="178"/>
      <c r="L196" s="178"/>
      <c r="M196" s="178"/>
      <c r="N196" s="160" t="str">
        <f t="shared" si="13"/>
        <v/>
      </c>
      <c r="P196" s="160" t="str">
        <f t="shared" si="14"/>
        <v/>
      </c>
      <c r="Q196" s="160">
        <f t="shared" si="12"/>
        <v>0</v>
      </c>
      <c r="R196" s="160" t="str">
        <f t="shared" si="15"/>
        <v/>
      </c>
      <c r="S196" s="160" t="str">
        <f t="shared" si="16"/>
        <v/>
      </c>
    </row>
    <row r="197" spans="3:19" ht="17.45" customHeight="1" x14ac:dyDescent="0.25">
      <c r="C197" s="188"/>
      <c r="D197" s="189"/>
      <c r="E197" s="178"/>
      <c r="F197" s="178"/>
      <c r="G197" s="190">
        <f>DATOS!$E$13</f>
        <v>1</v>
      </c>
      <c r="H197" s="178"/>
      <c r="I197" s="191"/>
      <c r="J197" s="178"/>
      <c r="K197" s="178"/>
      <c r="L197" s="178"/>
      <c r="M197" s="178"/>
      <c r="N197" s="160" t="str">
        <f t="shared" si="13"/>
        <v/>
      </c>
      <c r="P197" s="160" t="str">
        <f t="shared" si="14"/>
        <v/>
      </c>
      <c r="Q197" s="160">
        <f t="shared" si="12"/>
        <v>0</v>
      </c>
      <c r="R197" s="160" t="str">
        <f t="shared" si="15"/>
        <v/>
      </c>
      <c r="S197" s="160" t="str">
        <f t="shared" si="16"/>
        <v/>
      </c>
    </row>
    <row r="198" spans="3:19" ht="17.45" customHeight="1" x14ac:dyDescent="0.25">
      <c r="C198" s="188"/>
      <c r="D198" s="189"/>
      <c r="E198" s="178"/>
      <c r="F198" s="178"/>
      <c r="G198" s="190">
        <f>DATOS!$E$13</f>
        <v>1</v>
      </c>
      <c r="H198" s="178"/>
      <c r="I198" s="191"/>
      <c r="J198" s="178"/>
      <c r="K198" s="178"/>
      <c r="L198" s="178"/>
      <c r="M198" s="178"/>
      <c r="N198" s="160" t="str">
        <f t="shared" si="13"/>
        <v/>
      </c>
      <c r="P198" s="160" t="str">
        <f t="shared" si="14"/>
        <v/>
      </c>
      <c r="Q198" s="160">
        <f t="shared" si="12"/>
        <v>0</v>
      </c>
      <c r="R198" s="160" t="str">
        <f t="shared" si="15"/>
        <v/>
      </c>
      <c r="S198" s="160" t="str">
        <f t="shared" si="16"/>
        <v/>
      </c>
    </row>
    <row r="199" spans="3:19" ht="17.45" customHeight="1" x14ac:dyDescent="0.25">
      <c r="C199" s="188"/>
      <c r="D199" s="189"/>
      <c r="E199" s="178"/>
      <c r="F199" s="178"/>
      <c r="G199" s="190">
        <f>DATOS!$E$13</f>
        <v>1</v>
      </c>
      <c r="H199" s="178"/>
      <c r="I199" s="191"/>
      <c r="J199" s="178"/>
      <c r="K199" s="178"/>
      <c r="L199" s="178"/>
      <c r="M199" s="178"/>
      <c r="N199" s="160" t="str">
        <f t="shared" si="13"/>
        <v/>
      </c>
      <c r="P199" s="160" t="str">
        <f t="shared" si="14"/>
        <v/>
      </c>
      <c r="Q199" s="160">
        <f t="shared" si="12"/>
        <v>0</v>
      </c>
      <c r="R199" s="160" t="str">
        <f t="shared" si="15"/>
        <v/>
      </c>
      <c r="S199" s="160" t="str">
        <f t="shared" si="16"/>
        <v/>
      </c>
    </row>
    <row r="200" spans="3:19" ht="17.45" customHeight="1" x14ac:dyDescent="0.25">
      <c r="C200" s="188"/>
      <c r="D200" s="189"/>
      <c r="E200" s="178"/>
      <c r="F200" s="178"/>
      <c r="G200" s="190">
        <f>DATOS!$E$13</f>
        <v>1</v>
      </c>
      <c r="H200" s="178"/>
      <c r="I200" s="191"/>
      <c r="J200" s="178"/>
      <c r="K200" s="178"/>
      <c r="L200" s="178"/>
      <c r="M200" s="178"/>
      <c r="N200" s="160" t="str">
        <f t="shared" si="13"/>
        <v/>
      </c>
      <c r="P200" s="160" t="str">
        <f t="shared" si="14"/>
        <v/>
      </c>
      <c r="Q200" s="160">
        <f t="shared" si="12"/>
        <v>0</v>
      </c>
      <c r="R200" s="160" t="str">
        <f t="shared" si="15"/>
        <v/>
      </c>
      <c r="S200" s="160" t="str">
        <f t="shared" si="16"/>
        <v/>
      </c>
    </row>
    <row r="201" spans="3:19" ht="17.45" customHeight="1" x14ac:dyDescent="0.25">
      <c r="C201" s="188"/>
      <c r="D201" s="189"/>
      <c r="E201" s="178"/>
      <c r="F201" s="178"/>
      <c r="G201" s="190">
        <f>DATOS!$E$13</f>
        <v>1</v>
      </c>
      <c r="H201" s="178"/>
      <c r="I201" s="191"/>
      <c r="J201" s="178"/>
      <c r="K201" s="178"/>
      <c r="L201" s="178"/>
      <c r="M201" s="178"/>
      <c r="N201" s="160" t="str">
        <f t="shared" si="13"/>
        <v/>
      </c>
      <c r="P201" s="160" t="str">
        <f t="shared" si="14"/>
        <v/>
      </c>
      <c r="Q201" s="160">
        <f t="shared" si="12"/>
        <v>0</v>
      </c>
      <c r="R201" s="160" t="str">
        <f t="shared" si="15"/>
        <v/>
      </c>
      <c r="S201" s="160" t="str">
        <f t="shared" si="16"/>
        <v/>
      </c>
    </row>
    <row r="202" spans="3:19" ht="17.45" customHeight="1" x14ac:dyDescent="0.25">
      <c r="C202" s="188"/>
      <c r="D202" s="189"/>
      <c r="E202" s="178"/>
      <c r="F202" s="178"/>
      <c r="G202" s="190">
        <f>DATOS!$E$13</f>
        <v>1</v>
      </c>
      <c r="H202" s="178"/>
      <c r="I202" s="191"/>
      <c r="J202" s="178"/>
      <c r="K202" s="178"/>
      <c r="L202" s="178"/>
      <c r="M202" s="178"/>
      <c r="N202" s="160" t="str">
        <f t="shared" si="13"/>
        <v/>
      </c>
      <c r="P202" s="160" t="str">
        <f t="shared" si="14"/>
        <v/>
      </c>
      <c r="Q202" s="160">
        <f t="shared" si="12"/>
        <v>0</v>
      </c>
      <c r="R202" s="160" t="str">
        <f t="shared" si="15"/>
        <v/>
      </c>
      <c r="S202" s="160" t="str">
        <f t="shared" si="16"/>
        <v/>
      </c>
    </row>
    <row r="203" spans="3:19" ht="17.45" customHeight="1" x14ac:dyDescent="0.25">
      <c r="C203" s="188"/>
      <c r="D203" s="189"/>
      <c r="E203" s="178"/>
      <c r="F203" s="178"/>
      <c r="G203" s="190">
        <f>DATOS!$E$13</f>
        <v>1</v>
      </c>
      <c r="H203" s="178"/>
      <c r="I203" s="191"/>
      <c r="J203" s="178"/>
      <c r="K203" s="178"/>
      <c r="L203" s="178"/>
      <c r="M203" s="178"/>
      <c r="N203" s="160" t="str">
        <f t="shared" si="13"/>
        <v/>
      </c>
      <c r="P203" s="160" t="str">
        <f t="shared" si="14"/>
        <v/>
      </c>
      <c r="Q203" s="160">
        <f t="shared" si="12"/>
        <v>0</v>
      </c>
      <c r="R203" s="160" t="str">
        <f t="shared" si="15"/>
        <v/>
      </c>
      <c r="S203" s="160" t="str">
        <f t="shared" si="16"/>
        <v/>
      </c>
    </row>
    <row r="204" spans="3:19" ht="17.45" customHeight="1" x14ac:dyDescent="0.25">
      <c r="C204" s="188"/>
      <c r="D204" s="189"/>
      <c r="E204" s="178"/>
      <c r="F204" s="178"/>
      <c r="G204" s="190">
        <f>DATOS!$E$13</f>
        <v>1</v>
      </c>
      <c r="H204" s="178"/>
      <c r="I204" s="191"/>
      <c r="J204" s="178"/>
      <c r="K204" s="178"/>
      <c r="L204" s="178"/>
      <c r="M204" s="178"/>
      <c r="N204" s="160" t="str">
        <f t="shared" si="13"/>
        <v/>
      </c>
      <c r="P204" s="160" t="str">
        <f t="shared" si="14"/>
        <v/>
      </c>
      <c r="Q204" s="160">
        <f t="shared" si="12"/>
        <v>0</v>
      </c>
      <c r="R204" s="160" t="str">
        <f t="shared" si="15"/>
        <v/>
      </c>
      <c r="S204" s="160" t="str">
        <f t="shared" si="16"/>
        <v/>
      </c>
    </row>
    <row r="205" spans="3:19" ht="17.45" customHeight="1" x14ac:dyDescent="0.25">
      <c r="C205" s="188"/>
      <c r="D205" s="189"/>
      <c r="E205" s="178"/>
      <c r="F205" s="178"/>
      <c r="G205" s="190">
        <f>DATOS!$E$13</f>
        <v>1</v>
      </c>
      <c r="H205" s="178"/>
      <c r="I205" s="191"/>
      <c r="J205" s="178"/>
      <c r="K205" s="178"/>
      <c r="L205" s="178"/>
      <c r="M205" s="178"/>
      <c r="N205" s="160" t="str">
        <f t="shared" si="13"/>
        <v/>
      </c>
      <c r="P205" s="160" t="str">
        <f t="shared" si="14"/>
        <v/>
      </c>
      <c r="Q205" s="160">
        <f t="shared" si="12"/>
        <v>0</v>
      </c>
      <c r="R205" s="160" t="str">
        <f t="shared" si="15"/>
        <v/>
      </c>
      <c r="S205" s="160" t="str">
        <f t="shared" si="16"/>
        <v/>
      </c>
    </row>
    <row r="206" spans="3:19" ht="17.45" customHeight="1" x14ac:dyDescent="0.25">
      <c r="C206" s="188"/>
      <c r="D206" s="189"/>
      <c r="E206" s="178"/>
      <c r="F206" s="178"/>
      <c r="G206" s="190">
        <f>DATOS!$E$13</f>
        <v>1</v>
      </c>
      <c r="H206" s="178"/>
      <c r="I206" s="191"/>
      <c r="J206" s="178"/>
      <c r="K206" s="178"/>
      <c r="L206" s="178"/>
      <c r="M206" s="178"/>
      <c r="N206" s="160" t="str">
        <f t="shared" si="13"/>
        <v/>
      </c>
      <c r="P206" s="160" t="str">
        <f t="shared" si="14"/>
        <v/>
      </c>
      <c r="Q206" s="160">
        <f t="shared" si="12"/>
        <v>0</v>
      </c>
      <c r="R206" s="160" t="str">
        <f t="shared" si="15"/>
        <v/>
      </c>
      <c r="S206" s="160" t="str">
        <f t="shared" si="16"/>
        <v/>
      </c>
    </row>
    <row r="207" spans="3:19" ht="17.45" customHeight="1" x14ac:dyDescent="0.25">
      <c r="C207" s="188"/>
      <c r="D207" s="189"/>
      <c r="E207" s="178"/>
      <c r="F207" s="178"/>
      <c r="G207" s="190">
        <f>DATOS!$E$13</f>
        <v>1</v>
      </c>
      <c r="H207" s="178"/>
      <c r="I207" s="191"/>
      <c r="J207" s="178"/>
      <c r="K207" s="178"/>
      <c r="L207" s="178"/>
      <c r="M207" s="178"/>
      <c r="N207" s="160" t="str">
        <f t="shared" si="13"/>
        <v/>
      </c>
      <c r="P207" s="160" t="str">
        <f t="shared" si="14"/>
        <v/>
      </c>
      <c r="Q207" s="160">
        <f t="shared" si="12"/>
        <v>0</v>
      </c>
      <c r="R207" s="160" t="str">
        <f t="shared" si="15"/>
        <v/>
      </c>
      <c r="S207" s="160" t="str">
        <f t="shared" si="16"/>
        <v/>
      </c>
    </row>
    <row r="208" spans="3:19" ht="17.45" customHeight="1" x14ac:dyDescent="0.25">
      <c r="C208" s="188"/>
      <c r="D208" s="189"/>
      <c r="E208" s="178"/>
      <c r="F208" s="178"/>
      <c r="G208" s="190">
        <f>DATOS!$E$13</f>
        <v>1</v>
      </c>
      <c r="H208" s="178"/>
      <c r="I208" s="191"/>
      <c r="J208" s="178"/>
      <c r="K208" s="178"/>
      <c r="L208" s="178"/>
      <c r="M208" s="178"/>
      <c r="N208" s="160" t="str">
        <f t="shared" si="13"/>
        <v/>
      </c>
      <c r="P208" s="160" t="str">
        <f t="shared" si="14"/>
        <v/>
      </c>
      <c r="Q208" s="160">
        <f t="shared" si="12"/>
        <v>0</v>
      </c>
      <c r="R208" s="160" t="str">
        <f t="shared" si="15"/>
        <v/>
      </c>
      <c r="S208" s="160" t="str">
        <f t="shared" si="16"/>
        <v/>
      </c>
    </row>
    <row r="209" spans="3:19" ht="17.45" customHeight="1" x14ac:dyDescent="0.25">
      <c r="C209" s="188"/>
      <c r="D209" s="189"/>
      <c r="E209" s="178"/>
      <c r="F209" s="178"/>
      <c r="G209" s="190">
        <f>DATOS!$E$13</f>
        <v>1</v>
      </c>
      <c r="H209" s="178"/>
      <c r="I209" s="191"/>
      <c r="J209" s="178"/>
      <c r="K209" s="178"/>
      <c r="L209" s="178"/>
      <c r="M209" s="178"/>
      <c r="N209" s="160" t="str">
        <f t="shared" si="13"/>
        <v/>
      </c>
      <c r="P209" s="160" t="str">
        <f t="shared" si="14"/>
        <v/>
      </c>
      <c r="Q209" s="160">
        <f t="shared" ref="Q209:Q272" si="17">IF($I209=0%,H209,"")</f>
        <v>0</v>
      </c>
      <c r="R209" s="160" t="str">
        <f t="shared" si="15"/>
        <v/>
      </c>
      <c r="S209" s="160" t="str">
        <f t="shared" si="16"/>
        <v/>
      </c>
    </row>
    <row r="210" spans="3:19" ht="17.45" customHeight="1" x14ac:dyDescent="0.25">
      <c r="C210" s="188"/>
      <c r="D210" s="189"/>
      <c r="E210" s="178"/>
      <c r="F210" s="178"/>
      <c r="G210" s="190">
        <f>DATOS!$E$13</f>
        <v>1</v>
      </c>
      <c r="H210" s="178"/>
      <c r="I210" s="191"/>
      <c r="J210" s="178"/>
      <c r="K210" s="178"/>
      <c r="L210" s="178"/>
      <c r="M210" s="178"/>
      <c r="N210" s="160" t="str">
        <f t="shared" ref="N210:N273" si="18">IF(H210&amp;J210&amp;K210&amp;L210&amp;M210="","",H210+J210+K210-L210-M210)</f>
        <v/>
      </c>
      <c r="P210" s="160" t="str">
        <f t="shared" ref="P210:P273" si="19">IF($I210="E",H210,"")</f>
        <v/>
      </c>
      <c r="Q210" s="160">
        <f t="shared" si="17"/>
        <v>0</v>
      </c>
      <c r="R210" s="160" t="str">
        <f t="shared" ref="R210:R273" si="20">IF(OR($I210=8%,$I210=11%),$J210/$I210,"")</f>
        <v/>
      </c>
      <c r="S210" s="160" t="str">
        <f t="shared" si="16"/>
        <v/>
      </c>
    </row>
    <row r="211" spans="3:19" ht="17.45" customHeight="1" x14ac:dyDescent="0.25">
      <c r="C211" s="188"/>
      <c r="D211" s="189"/>
      <c r="E211" s="178"/>
      <c r="F211" s="178"/>
      <c r="G211" s="190">
        <f>DATOS!$E$13</f>
        <v>1</v>
      </c>
      <c r="H211" s="178"/>
      <c r="I211" s="191"/>
      <c r="J211" s="178"/>
      <c r="K211" s="178"/>
      <c r="L211" s="178"/>
      <c r="M211" s="178"/>
      <c r="N211" s="160" t="str">
        <f t="shared" si="18"/>
        <v/>
      </c>
      <c r="P211" s="160" t="str">
        <f t="shared" si="19"/>
        <v/>
      </c>
      <c r="Q211" s="160">
        <f t="shared" si="17"/>
        <v>0</v>
      </c>
      <c r="R211" s="160" t="str">
        <f t="shared" si="20"/>
        <v/>
      </c>
      <c r="S211" s="160" t="str">
        <f t="shared" ref="S211:S274" si="21">IF(OR($I211=15%,$I211=16%),$J211/$I211,"")</f>
        <v/>
      </c>
    </row>
    <row r="212" spans="3:19" ht="17.45" customHeight="1" x14ac:dyDescent="0.25">
      <c r="C212" s="188"/>
      <c r="D212" s="189"/>
      <c r="E212" s="178"/>
      <c r="F212" s="178"/>
      <c r="G212" s="190">
        <f>DATOS!$E$13</f>
        <v>1</v>
      </c>
      <c r="H212" s="178"/>
      <c r="I212" s="191"/>
      <c r="J212" s="178"/>
      <c r="K212" s="178"/>
      <c r="L212" s="178"/>
      <c r="M212" s="178"/>
      <c r="N212" s="160" t="str">
        <f t="shared" si="18"/>
        <v/>
      </c>
      <c r="P212" s="160" t="str">
        <f t="shared" si="19"/>
        <v/>
      </c>
      <c r="Q212" s="160">
        <f t="shared" si="17"/>
        <v>0</v>
      </c>
      <c r="R212" s="160" t="str">
        <f t="shared" si="20"/>
        <v/>
      </c>
      <c r="S212" s="160" t="str">
        <f t="shared" si="21"/>
        <v/>
      </c>
    </row>
    <row r="213" spans="3:19" ht="17.45" customHeight="1" x14ac:dyDescent="0.25">
      <c r="C213" s="188"/>
      <c r="D213" s="189"/>
      <c r="E213" s="178"/>
      <c r="F213" s="178"/>
      <c r="G213" s="190">
        <f>DATOS!$E$13</f>
        <v>1</v>
      </c>
      <c r="H213" s="178"/>
      <c r="I213" s="191"/>
      <c r="J213" s="178"/>
      <c r="K213" s="178"/>
      <c r="L213" s="178"/>
      <c r="M213" s="178"/>
      <c r="N213" s="160" t="str">
        <f t="shared" si="18"/>
        <v/>
      </c>
      <c r="P213" s="160" t="str">
        <f t="shared" si="19"/>
        <v/>
      </c>
      <c r="Q213" s="160">
        <f t="shared" si="17"/>
        <v>0</v>
      </c>
      <c r="R213" s="160" t="str">
        <f t="shared" si="20"/>
        <v/>
      </c>
      <c r="S213" s="160" t="str">
        <f t="shared" si="21"/>
        <v/>
      </c>
    </row>
    <row r="214" spans="3:19" ht="17.45" customHeight="1" x14ac:dyDescent="0.25">
      <c r="C214" s="188"/>
      <c r="D214" s="189"/>
      <c r="E214" s="178"/>
      <c r="F214" s="178"/>
      <c r="G214" s="190">
        <f>DATOS!$E$13</f>
        <v>1</v>
      </c>
      <c r="H214" s="178"/>
      <c r="I214" s="191"/>
      <c r="J214" s="178"/>
      <c r="K214" s="178"/>
      <c r="L214" s="178"/>
      <c r="M214" s="178"/>
      <c r="N214" s="160" t="str">
        <f t="shared" si="18"/>
        <v/>
      </c>
      <c r="P214" s="160" t="str">
        <f t="shared" si="19"/>
        <v/>
      </c>
      <c r="Q214" s="160">
        <f t="shared" si="17"/>
        <v>0</v>
      </c>
      <c r="R214" s="160" t="str">
        <f t="shared" si="20"/>
        <v/>
      </c>
      <c r="S214" s="160" t="str">
        <f t="shared" si="21"/>
        <v/>
      </c>
    </row>
    <row r="215" spans="3:19" ht="17.45" customHeight="1" x14ac:dyDescent="0.25">
      <c r="C215" s="188"/>
      <c r="D215" s="189"/>
      <c r="E215" s="178"/>
      <c r="F215" s="178"/>
      <c r="G215" s="190">
        <f>DATOS!$E$13</f>
        <v>1</v>
      </c>
      <c r="H215" s="178"/>
      <c r="I215" s="191"/>
      <c r="J215" s="178"/>
      <c r="K215" s="178"/>
      <c r="L215" s="178"/>
      <c r="M215" s="178"/>
      <c r="N215" s="160" t="str">
        <f t="shared" si="18"/>
        <v/>
      </c>
      <c r="P215" s="160" t="str">
        <f t="shared" si="19"/>
        <v/>
      </c>
      <c r="Q215" s="160">
        <f t="shared" si="17"/>
        <v>0</v>
      </c>
      <c r="R215" s="160" t="str">
        <f t="shared" si="20"/>
        <v/>
      </c>
      <c r="S215" s="160" t="str">
        <f t="shared" si="21"/>
        <v/>
      </c>
    </row>
    <row r="216" spans="3:19" ht="17.45" customHeight="1" x14ac:dyDescent="0.25">
      <c r="C216" s="188"/>
      <c r="D216" s="189"/>
      <c r="E216" s="178"/>
      <c r="F216" s="178"/>
      <c r="G216" s="190">
        <f>DATOS!$E$13</f>
        <v>1</v>
      </c>
      <c r="H216" s="178"/>
      <c r="I216" s="191"/>
      <c r="J216" s="178"/>
      <c r="K216" s="178"/>
      <c r="L216" s="178"/>
      <c r="M216" s="178"/>
      <c r="N216" s="160" t="str">
        <f t="shared" si="18"/>
        <v/>
      </c>
      <c r="P216" s="160" t="str">
        <f t="shared" si="19"/>
        <v/>
      </c>
      <c r="Q216" s="160">
        <f t="shared" si="17"/>
        <v>0</v>
      </c>
      <c r="R216" s="160" t="str">
        <f t="shared" si="20"/>
        <v/>
      </c>
      <c r="S216" s="160" t="str">
        <f t="shared" si="21"/>
        <v/>
      </c>
    </row>
    <row r="217" spans="3:19" ht="17.45" customHeight="1" x14ac:dyDescent="0.25">
      <c r="C217" s="188"/>
      <c r="D217" s="189"/>
      <c r="E217" s="178"/>
      <c r="F217" s="178"/>
      <c r="G217" s="190">
        <f>DATOS!$E$13</f>
        <v>1</v>
      </c>
      <c r="H217" s="178"/>
      <c r="I217" s="191"/>
      <c r="J217" s="178"/>
      <c r="K217" s="178"/>
      <c r="L217" s="178"/>
      <c r="M217" s="178"/>
      <c r="N217" s="160" t="str">
        <f t="shared" si="18"/>
        <v/>
      </c>
      <c r="P217" s="160" t="str">
        <f t="shared" si="19"/>
        <v/>
      </c>
      <c r="Q217" s="160">
        <f t="shared" si="17"/>
        <v>0</v>
      </c>
      <c r="R217" s="160" t="str">
        <f t="shared" si="20"/>
        <v/>
      </c>
      <c r="S217" s="160" t="str">
        <f t="shared" si="21"/>
        <v/>
      </c>
    </row>
    <row r="218" spans="3:19" ht="17.45" customHeight="1" x14ac:dyDescent="0.25">
      <c r="C218" s="188"/>
      <c r="D218" s="189"/>
      <c r="E218" s="178"/>
      <c r="F218" s="178"/>
      <c r="G218" s="190">
        <f>DATOS!$E$13</f>
        <v>1</v>
      </c>
      <c r="H218" s="178"/>
      <c r="I218" s="191"/>
      <c r="J218" s="178"/>
      <c r="K218" s="178"/>
      <c r="L218" s="178"/>
      <c r="M218" s="178"/>
      <c r="N218" s="160" t="str">
        <f t="shared" si="18"/>
        <v/>
      </c>
      <c r="P218" s="160" t="str">
        <f t="shared" si="19"/>
        <v/>
      </c>
      <c r="Q218" s="160">
        <f t="shared" si="17"/>
        <v>0</v>
      </c>
      <c r="R218" s="160" t="str">
        <f t="shared" si="20"/>
        <v/>
      </c>
      <c r="S218" s="160" t="str">
        <f t="shared" si="21"/>
        <v/>
      </c>
    </row>
    <row r="219" spans="3:19" ht="17.45" customHeight="1" x14ac:dyDescent="0.25">
      <c r="C219" s="188"/>
      <c r="D219" s="189"/>
      <c r="E219" s="178"/>
      <c r="F219" s="178"/>
      <c r="G219" s="190">
        <f>DATOS!$E$13</f>
        <v>1</v>
      </c>
      <c r="H219" s="178"/>
      <c r="I219" s="191"/>
      <c r="J219" s="178"/>
      <c r="K219" s="178"/>
      <c r="L219" s="178"/>
      <c r="M219" s="178"/>
      <c r="N219" s="160" t="str">
        <f t="shared" si="18"/>
        <v/>
      </c>
      <c r="P219" s="160" t="str">
        <f t="shared" si="19"/>
        <v/>
      </c>
      <c r="Q219" s="160">
        <f t="shared" si="17"/>
        <v>0</v>
      </c>
      <c r="R219" s="160" t="str">
        <f t="shared" si="20"/>
        <v/>
      </c>
      <c r="S219" s="160" t="str">
        <f t="shared" si="21"/>
        <v/>
      </c>
    </row>
    <row r="220" spans="3:19" ht="17.45" customHeight="1" x14ac:dyDescent="0.25">
      <c r="C220" s="188"/>
      <c r="D220" s="189"/>
      <c r="E220" s="178"/>
      <c r="F220" s="178"/>
      <c r="G220" s="190">
        <f>DATOS!$E$13</f>
        <v>1</v>
      </c>
      <c r="H220" s="178"/>
      <c r="I220" s="191"/>
      <c r="J220" s="178"/>
      <c r="K220" s="178"/>
      <c r="L220" s="178"/>
      <c r="M220" s="178"/>
      <c r="N220" s="160" t="str">
        <f t="shared" si="18"/>
        <v/>
      </c>
      <c r="P220" s="160" t="str">
        <f t="shared" si="19"/>
        <v/>
      </c>
      <c r="Q220" s="160">
        <f t="shared" si="17"/>
        <v>0</v>
      </c>
      <c r="R220" s="160" t="str">
        <f t="shared" si="20"/>
        <v/>
      </c>
      <c r="S220" s="160" t="str">
        <f t="shared" si="21"/>
        <v/>
      </c>
    </row>
    <row r="221" spans="3:19" ht="17.45" customHeight="1" x14ac:dyDescent="0.25">
      <c r="C221" s="188"/>
      <c r="D221" s="189"/>
      <c r="E221" s="178"/>
      <c r="F221" s="178"/>
      <c r="G221" s="190">
        <f>DATOS!$E$13</f>
        <v>1</v>
      </c>
      <c r="H221" s="178"/>
      <c r="I221" s="191"/>
      <c r="J221" s="178"/>
      <c r="K221" s="178"/>
      <c r="L221" s="178"/>
      <c r="M221" s="178"/>
      <c r="N221" s="160" t="str">
        <f t="shared" si="18"/>
        <v/>
      </c>
      <c r="P221" s="160" t="str">
        <f t="shared" si="19"/>
        <v/>
      </c>
      <c r="Q221" s="160">
        <f t="shared" si="17"/>
        <v>0</v>
      </c>
      <c r="R221" s="160" t="str">
        <f t="shared" si="20"/>
        <v/>
      </c>
      <c r="S221" s="160" t="str">
        <f t="shared" si="21"/>
        <v/>
      </c>
    </row>
    <row r="222" spans="3:19" ht="17.45" customHeight="1" x14ac:dyDescent="0.25">
      <c r="C222" s="188"/>
      <c r="D222" s="189"/>
      <c r="E222" s="178"/>
      <c r="F222" s="178"/>
      <c r="G222" s="190">
        <f>DATOS!$E$13</f>
        <v>1</v>
      </c>
      <c r="H222" s="178"/>
      <c r="I222" s="191"/>
      <c r="J222" s="178"/>
      <c r="K222" s="178"/>
      <c r="L222" s="178"/>
      <c r="M222" s="178"/>
      <c r="N222" s="160" t="str">
        <f t="shared" si="18"/>
        <v/>
      </c>
      <c r="P222" s="160" t="str">
        <f t="shared" si="19"/>
        <v/>
      </c>
      <c r="Q222" s="160">
        <f t="shared" si="17"/>
        <v>0</v>
      </c>
      <c r="R222" s="160" t="str">
        <f t="shared" si="20"/>
        <v/>
      </c>
      <c r="S222" s="160" t="str">
        <f t="shared" si="21"/>
        <v/>
      </c>
    </row>
    <row r="223" spans="3:19" ht="17.45" customHeight="1" x14ac:dyDescent="0.25">
      <c r="C223" s="188"/>
      <c r="D223" s="189"/>
      <c r="E223" s="178"/>
      <c r="F223" s="178"/>
      <c r="G223" s="190">
        <f>DATOS!$E$13</f>
        <v>1</v>
      </c>
      <c r="H223" s="178"/>
      <c r="I223" s="191"/>
      <c r="J223" s="178"/>
      <c r="K223" s="178"/>
      <c r="L223" s="178"/>
      <c r="M223" s="178"/>
      <c r="N223" s="160" t="str">
        <f t="shared" si="18"/>
        <v/>
      </c>
      <c r="P223" s="160" t="str">
        <f t="shared" si="19"/>
        <v/>
      </c>
      <c r="Q223" s="160">
        <f t="shared" si="17"/>
        <v>0</v>
      </c>
      <c r="R223" s="160" t="str">
        <f t="shared" si="20"/>
        <v/>
      </c>
      <c r="S223" s="160" t="str">
        <f t="shared" si="21"/>
        <v/>
      </c>
    </row>
    <row r="224" spans="3:19" ht="17.45" customHeight="1" x14ac:dyDescent="0.25">
      <c r="C224" s="188"/>
      <c r="D224" s="189"/>
      <c r="E224" s="178"/>
      <c r="F224" s="178"/>
      <c r="G224" s="190">
        <f>DATOS!$E$13</f>
        <v>1</v>
      </c>
      <c r="H224" s="178"/>
      <c r="I224" s="191"/>
      <c r="J224" s="178"/>
      <c r="K224" s="178"/>
      <c r="L224" s="178"/>
      <c r="M224" s="178"/>
      <c r="N224" s="160" t="str">
        <f t="shared" si="18"/>
        <v/>
      </c>
      <c r="P224" s="160" t="str">
        <f t="shared" si="19"/>
        <v/>
      </c>
      <c r="Q224" s="160">
        <f t="shared" si="17"/>
        <v>0</v>
      </c>
      <c r="R224" s="160" t="str">
        <f t="shared" si="20"/>
        <v/>
      </c>
      <c r="S224" s="160" t="str">
        <f t="shared" si="21"/>
        <v/>
      </c>
    </row>
    <row r="225" spans="3:19" ht="17.45" customHeight="1" x14ac:dyDescent="0.25">
      <c r="C225" s="188"/>
      <c r="D225" s="189"/>
      <c r="E225" s="178"/>
      <c r="F225" s="178"/>
      <c r="G225" s="190">
        <f>DATOS!$E$13</f>
        <v>1</v>
      </c>
      <c r="H225" s="178"/>
      <c r="I225" s="191"/>
      <c r="J225" s="178"/>
      <c r="K225" s="178"/>
      <c r="L225" s="178"/>
      <c r="M225" s="178"/>
      <c r="N225" s="160" t="str">
        <f t="shared" si="18"/>
        <v/>
      </c>
      <c r="P225" s="160" t="str">
        <f t="shared" si="19"/>
        <v/>
      </c>
      <c r="Q225" s="160">
        <f t="shared" si="17"/>
        <v>0</v>
      </c>
      <c r="R225" s="160" t="str">
        <f t="shared" si="20"/>
        <v/>
      </c>
      <c r="S225" s="160" t="str">
        <f t="shared" si="21"/>
        <v/>
      </c>
    </row>
    <row r="226" spans="3:19" ht="17.45" customHeight="1" x14ac:dyDescent="0.25">
      <c r="C226" s="188"/>
      <c r="D226" s="189"/>
      <c r="E226" s="178"/>
      <c r="F226" s="178"/>
      <c r="G226" s="190">
        <f>DATOS!$E$13</f>
        <v>1</v>
      </c>
      <c r="H226" s="178"/>
      <c r="I226" s="191"/>
      <c r="J226" s="178"/>
      <c r="K226" s="178"/>
      <c r="L226" s="178"/>
      <c r="M226" s="178"/>
      <c r="N226" s="160" t="str">
        <f t="shared" si="18"/>
        <v/>
      </c>
      <c r="P226" s="160" t="str">
        <f t="shared" si="19"/>
        <v/>
      </c>
      <c r="Q226" s="160">
        <f t="shared" si="17"/>
        <v>0</v>
      </c>
      <c r="R226" s="160" t="str">
        <f t="shared" si="20"/>
        <v/>
      </c>
      <c r="S226" s="160" t="str">
        <f t="shared" si="21"/>
        <v/>
      </c>
    </row>
    <row r="227" spans="3:19" ht="17.45" customHeight="1" x14ac:dyDescent="0.25">
      <c r="C227" s="188"/>
      <c r="D227" s="189"/>
      <c r="E227" s="178"/>
      <c r="F227" s="178"/>
      <c r="G227" s="190">
        <f>DATOS!$E$13</f>
        <v>1</v>
      </c>
      <c r="H227" s="178"/>
      <c r="I227" s="191"/>
      <c r="J227" s="178"/>
      <c r="K227" s="178"/>
      <c r="L227" s="178"/>
      <c r="M227" s="178"/>
      <c r="N227" s="160" t="str">
        <f t="shared" si="18"/>
        <v/>
      </c>
      <c r="P227" s="160" t="str">
        <f t="shared" si="19"/>
        <v/>
      </c>
      <c r="Q227" s="160">
        <f t="shared" si="17"/>
        <v>0</v>
      </c>
      <c r="R227" s="160" t="str">
        <f t="shared" si="20"/>
        <v/>
      </c>
      <c r="S227" s="160" t="str">
        <f t="shared" si="21"/>
        <v/>
      </c>
    </row>
    <row r="228" spans="3:19" ht="17.45" customHeight="1" x14ac:dyDescent="0.25">
      <c r="C228" s="188"/>
      <c r="D228" s="189"/>
      <c r="E228" s="178"/>
      <c r="F228" s="178"/>
      <c r="G228" s="190">
        <f>DATOS!$E$13</f>
        <v>1</v>
      </c>
      <c r="H228" s="178"/>
      <c r="I228" s="191"/>
      <c r="J228" s="178"/>
      <c r="K228" s="178"/>
      <c r="L228" s="178"/>
      <c r="M228" s="178"/>
      <c r="N228" s="160" t="str">
        <f t="shared" si="18"/>
        <v/>
      </c>
      <c r="P228" s="160" t="str">
        <f t="shared" si="19"/>
        <v/>
      </c>
      <c r="Q228" s="160">
        <f t="shared" si="17"/>
        <v>0</v>
      </c>
      <c r="R228" s="160" t="str">
        <f t="shared" si="20"/>
        <v/>
      </c>
      <c r="S228" s="160" t="str">
        <f t="shared" si="21"/>
        <v/>
      </c>
    </row>
    <row r="229" spans="3:19" ht="17.45" customHeight="1" x14ac:dyDescent="0.25">
      <c r="C229" s="188"/>
      <c r="D229" s="189"/>
      <c r="E229" s="178"/>
      <c r="F229" s="178"/>
      <c r="G229" s="190">
        <f>DATOS!$E$13</f>
        <v>1</v>
      </c>
      <c r="H229" s="178"/>
      <c r="I229" s="191"/>
      <c r="J229" s="178"/>
      <c r="K229" s="178"/>
      <c r="L229" s="178"/>
      <c r="M229" s="178"/>
      <c r="N229" s="160" t="str">
        <f t="shared" si="18"/>
        <v/>
      </c>
      <c r="P229" s="160" t="str">
        <f t="shared" si="19"/>
        <v/>
      </c>
      <c r="Q229" s="160">
        <f t="shared" si="17"/>
        <v>0</v>
      </c>
      <c r="R229" s="160" t="str">
        <f t="shared" si="20"/>
        <v/>
      </c>
      <c r="S229" s="160" t="str">
        <f t="shared" si="21"/>
        <v/>
      </c>
    </row>
    <row r="230" spans="3:19" ht="17.45" customHeight="1" x14ac:dyDescent="0.25">
      <c r="C230" s="188"/>
      <c r="D230" s="189"/>
      <c r="E230" s="178"/>
      <c r="F230" s="178"/>
      <c r="G230" s="190">
        <f>DATOS!$E$13</f>
        <v>1</v>
      </c>
      <c r="H230" s="178"/>
      <c r="I230" s="191"/>
      <c r="J230" s="178"/>
      <c r="K230" s="178"/>
      <c r="L230" s="178"/>
      <c r="M230" s="178"/>
      <c r="N230" s="160" t="str">
        <f t="shared" si="18"/>
        <v/>
      </c>
      <c r="P230" s="160" t="str">
        <f t="shared" si="19"/>
        <v/>
      </c>
      <c r="Q230" s="160">
        <f t="shared" si="17"/>
        <v>0</v>
      </c>
      <c r="R230" s="160" t="str">
        <f t="shared" si="20"/>
        <v/>
      </c>
      <c r="S230" s="160" t="str">
        <f t="shared" si="21"/>
        <v/>
      </c>
    </row>
    <row r="231" spans="3:19" ht="17.45" customHeight="1" x14ac:dyDescent="0.25">
      <c r="C231" s="188"/>
      <c r="D231" s="189"/>
      <c r="E231" s="178"/>
      <c r="F231" s="178"/>
      <c r="G231" s="190">
        <f>DATOS!$E$13</f>
        <v>1</v>
      </c>
      <c r="H231" s="178"/>
      <c r="I231" s="191"/>
      <c r="J231" s="178"/>
      <c r="K231" s="178"/>
      <c r="L231" s="178"/>
      <c r="M231" s="178"/>
      <c r="N231" s="160" t="str">
        <f t="shared" si="18"/>
        <v/>
      </c>
      <c r="P231" s="160" t="str">
        <f t="shared" si="19"/>
        <v/>
      </c>
      <c r="Q231" s="160">
        <f t="shared" si="17"/>
        <v>0</v>
      </c>
      <c r="R231" s="160" t="str">
        <f t="shared" si="20"/>
        <v/>
      </c>
      <c r="S231" s="160" t="str">
        <f t="shared" si="21"/>
        <v/>
      </c>
    </row>
    <row r="232" spans="3:19" ht="17.45" customHeight="1" x14ac:dyDescent="0.25">
      <c r="C232" s="188"/>
      <c r="D232" s="189"/>
      <c r="E232" s="178"/>
      <c r="F232" s="178"/>
      <c r="G232" s="190">
        <f>DATOS!$E$13</f>
        <v>1</v>
      </c>
      <c r="H232" s="178"/>
      <c r="I232" s="191"/>
      <c r="J232" s="178"/>
      <c r="K232" s="178"/>
      <c r="L232" s="178"/>
      <c r="M232" s="178"/>
      <c r="N232" s="160" t="str">
        <f t="shared" si="18"/>
        <v/>
      </c>
      <c r="P232" s="160" t="str">
        <f t="shared" si="19"/>
        <v/>
      </c>
      <c r="Q232" s="160">
        <f t="shared" si="17"/>
        <v>0</v>
      </c>
      <c r="R232" s="160" t="str">
        <f t="shared" si="20"/>
        <v/>
      </c>
      <c r="S232" s="160" t="str">
        <f t="shared" si="21"/>
        <v/>
      </c>
    </row>
    <row r="233" spans="3:19" ht="17.45" customHeight="1" x14ac:dyDescent="0.25">
      <c r="C233" s="188"/>
      <c r="D233" s="189"/>
      <c r="E233" s="178"/>
      <c r="F233" s="178"/>
      <c r="G233" s="190">
        <f>DATOS!$E$13</f>
        <v>1</v>
      </c>
      <c r="H233" s="178"/>
      <c r="I233" s="191"/>
      <c r="J233" s="178"/>
      <c r="K233" s="178"/>
      <c r="L233" s="178"/>
      <c r="M233" s="178"/>
      <c r="N233" s="160" t="str">
        <f t="shared" si="18"/>
        <v/>
      </c>
      <c r="P233" s="160" t="str">
        <f t="shared" si="19"/>
        <v/>
      </c>
      <c r="Q233" s="160">
        <f t="shared" si="17"/>
        <v>0</v>
      </c>
      <c r="R233" s="160" t="str">
        <f t="shared" si="20"/>
        <v/>
      </c>
      <c r="S233" s="160" t="str">
        <f t="shared" si="21"/>
        <v/>
      </c>
    </row>
    <row r="234" spans="3:19" ht="17.45" customHeight="1" x14ac:dyDescent="0.25">
      <c r="C234" s="188"/>
      <c r="D234" s="189"/>
      <c r="E234" s="178"/>
      <c r="F234" s="178"/>
      <c r="G234" s="190">
        <f>DATOS!$E$13</f>
        <v>1</v>
      </c>
      <c r="H234" s="178"/>
      <c r="I234" s="191"/>
      <c r="J234" s="178"/>
      <c r="K234" s="178"/>
      <c r="L234" s="178"/>
      <c r="M234" s="178"/>
      <c r="N234" s="160" t="str">
        <f t="shared" si="18"/>
        <v/>
      </c>
      <c r="P234" s="160" t="str">
        <f t="shared" si="19"/>
        <v/>
      </c>
      <c r="Q234" s="160">
        <f t="shared" si="17"/>
        <v>0</v>
      </c>
      <c r="R234" s="160" t="str">
        <f t="shared" si="20"/>
        <v/>
      </c>
      <c r="S234" s="160" t="str">
        <f t="shared" si="21"/>
        <v/>
      </c>
    </row>
    <row r="235" spans="3:19" ht="17.45" customHeight="1" x14ac:dyDescent="0.25">
      <c r="C235" s="188"/>
      <c r="D235" s="189"/>
      <c r="E235" s="178"/>
      <c r="F235" s="178"/>
      <c r="G235" s="190">
        <f>DATOS!$E$13</f>
        <v>1</v>
      </c>
      <c r="H235" s="178"/>
      <c r="I235" s="191"/>
      <c r="J235" s="178"/>
      <c r="K235" s="178"/>
      <c r="L235" s="178"/>
      <c r="M235" s="178"/>
      <c r="N235" s="160" t="str">
        <f t="shared" si="18"/>
        <v/>
      </c>
      <c r="P235" s="160" t="str">
        <f t="shared" si="19"/>
        <v/>
      </c>
      <c r="Q235" s="160">
        <f t="shared" si="17"/>
        <v>0</v>
      </c>
      <c r="R235" s="160" t="str">
        <f t="shared" si="20"/>
        <v/>
      </c>
      <c r="S235" s="160" t="str">
        <f t="shared" si="21"/>
        <v/>
      </c>
    </row>
    <row r="236" spans="3:19" ht="17.45" customHeight="1" x14ac:dyDescent="0.25">
      <c r="C236" s="188"/>
      <c r="D236" s="189"/>
      <c r="E236" s="178"/>
      <c r="F236" s="178"/>
      <c r="G236" s="190">
        <f>DATOS!$E$13</f>
        <v>1</v>
      </c>
      <c r="H236" s="178"/>
      <c r="I236" s="191"/>
      <c r="J236" s="178"/>
      <c r="K236" s="178"/>
      <c r="L236" s="178"/>
      <c r="M236" s="178"/>
      <c r="N236" s="160" t="str">
        <f t="shared" si="18"/>
        <v/>
      </c>
      <c r="P236" s="160" t="str">
        <f t="shared" si="19"/>
        <v/>
      </c>
      <c r="Q236" s="160">
        <f t="shared" si="17"/>
        <v>0</v>
      </c>
      <c r="R236" s="160" t="str">
        <f t="shared" si="20"/>
        <v/>
      </c>
      <c r="S236" s="160" t="str">
        <f t="shared" si="21"/>
        <v/>
      </c>
    </row>
    <row r="237" spans="3:19" ht="17.45" customHeight="1" x14ac:dyDescent="0.25">
      <c r="C237" s="188"/>
      <c r="D237" s="189"/>
      <c r="E237" s="178"/>
      <c r="F237" s="178"/>
      <c r="G237" s="190">
        <f>DATOS!$E$13</f>
        <v>1</v>
      </c>
      <c r="H237" s="178"/>
      <c r="I237" s="191"/>
      <c r="J237" s="178"/>
      <c r="K237" s="178"/>
      <c r="L237" s="178"/>
      <c r="M237" s="178"/>
      <c r="N237" s="160" t="str">
        <f t="shared" si="18"/>
        <v/>
      </c>
      <c r="P237" s="160" t="str">
        <f t="shared" si="19"/>
        <v/>
      </c>
      <c r="Q237" s="160">
        <f t="shared" si="17"/>
        <v>0</v>
      </c>
      <c r="R237" s="160" t="str">
        <f t="shared" si="20"/>
        <v/>
      </c>
      <c r="S237" s="160" t="str">
        <f t="shared" si="21"/>
        <v/>
      </c>
    </row>
    <row r="238" spans="3:19" ht="17.45" customHeight="1" x14ac:dyDescent="0.25">
      <c r="C238" s="188"/>
      <c r="D238" s="189"/>
      <c r="E238" s="178"/>
      <c r="F238" s="178"/>
      <c r="G238" s="190">
        <f>DATOS!$E$13</f>
        <v>1</v>
      </c>
      <c r="H238" s="178"/>
      <c r="I238" s="191"/>
      <c r="J238" s="178"/>
      <c r="K238" s="178"/>
      <c r="L238" s="178"/>
      <c r="M238" s="178"/>
      <c r="N238" s="160" t="str">
        <f t="shared" si="18"/>
        <v/>
      </c>
      <c r="P238" s="160" t="str">
        <f t="shared" si="19"/>
        <v/>
      </c>
      <c r="Q238" s="160">
        <f t="shared" si="17"/>
        <v>0</v>
      </c>
      <c r="R238" s="160" t="str">
        <f t="shared" si="20"/>
        <v/>
      </c>
      <c r="S238" s="160" t="str">
        <f t="shared" si="21"/>
        <v/>
      </c>
    </row>
    <row r="239" spans="3:19" ht="17.45" customHeight="1" x14ac:dyDescent="0.25">
      <c r="C239" s="188"/>
      <c r="D239" s="189"/>
      <c r="E239" s="178"/>
      <c r="F239" s="178"/>
      <c r="G239" s="190">
        <f>DATOS!$E$13</f>
        <v>1</v>
      </c>
      <c r="H239" s="178"/>
      <c r="I239" s="191"/>
      <c r="J239" s="178"/>
      <c r="K239" s="178"/>
      <c r="L239" s="178"/>
      <c r="M239" s="178"/>
      <c r="N239" s="160" t="str">
        <f t="shared" si="18"/>
        <v/>
      </c>
      <c r="P239" s="160" t="str">
        <f t="shared" si="19"/>
        <v/>
      </c>
      <c r="Q239" s="160">
        <f t="shared" si="17"/>
        <v>0</v>
      </c>
      <c r="R239" s="160" t="str">
        <f t="shared" si="20"/>
        <v/>
      </c>
      <c r="S239" s="160" t="str">
        <f t="shared" si="21"/>
        <v/>
      </c>
    </row>
    <row r="240" spans="3:19" ht="17.45" customHeight="1" x14ac:dyDescent="0.25">
      <c r="C240" s="188"/>
      <c r="D240" s="189"/>
      <c r="E240" s="178"/>
      <c r="F240" s="178"/>
      <c r="G240" s="190">
        <f>DATOS!$E$13</f>
        <v>1</v>
      </c>
      <c r="H240" s="178"/>
      <c r="I240" s="191"/>
      <c r="J240" s="178"/>
      <c r="K240" s="178"/>
      <c r="L240" s="178"/>
      <c r="M240" s="178"/>
      <c r="N240" s="160" t="str">
        <f t="shared" si="18"/>
        <v/>
      </c>
      <c r="P240" s="160" t="str">
        <f t="shared" si="19"/>
        <v/>
      </c>
      <c r="Q240" s="160">
        <f t="shared" si="17"/>
        <v>0</v>
      </c>
      <c r="R240" s="160" t="str">
        <f t="shared" si="20"/>
        <v/>
      </c>
      <c r="S240" s="160" t="str">
        <f t="shared" si="21"/>
        <v/>
      </c>
    </row>
    <row r="241" spans="3:19" ht="17.45" customHeight="1" x14ac:dyDescent="0.25">
      <c r="C241" s="188"/>
      <c r="D241" s="189"/>
      <c r="E241" s="178"/>
      <c r="F241" s="178"/>
      <c r="G241" s="190">
        <f>DATOS!$E$13</f>
        <v>1</v>
      </c>
      <c r="H241" s="178"/>
      <c r="I241" s="191"/>
      <c r="J241" s="178"/>
      <c r="K241" s="178"/>
      <c r="L241" s="178"/>
      <c r="M241" s="178"/>
      <c r="N241" s="160" t="str">
        <f t="shared" si="18"/>
        <v/>
      </c>
      <c r="P241" s="160" t="str">
        <f t="shared" si="19"/>
        <v/>
      </c>
      <c r="Q241" s="160">
        <f t="shared" si="17"/>
        <v>0</v>
      </c>
      <c r="R241" s="160" t="str">
        <f t="shared" si="20"/>
        <v/>
      </c>
      <c r="S241" s="160" t="str">
        <f t="shared" si="21"/>
        <v/>
      </c>
    </row>
    <row r="242" spans="3:19" ht="17.45" customHeight="1" x14ac:dyDescent="0.25">
      <c r="C242" s="188"/>
      <c r="D242" s="189"/>
      <c r="E242" s="178"/>
      <c r="F242" s="178"/>
      <c r="G242" s="190">
        <f>DATOS!$E$13</f>
        <v>1</v>
      </c>
      <c r="H242" s="178"/>
      <c r="I242" s="191"/>
      <c r="J242" s="178"/>
      <c r="K242" s="178"/>
      <c r="L242" s="178"/>
      <c r="M242" s="178"/>
      <c r="N242" s="160" t="str">
        <f t="shared" si="18"/>
        <v/>
      </c>
      <c r="P242" s="160" t="str">
        <f t="shared" si="19"/>
        <v/>
      </c>
      <c r="Q242" s="160">
        <f t="shared" si="17"/>
        <v>0</v>
      </c>
      <c r="R242" s="160" t="str">
        <f t="shared" si="20"/>
        <v/>
      </c>
      <c r="S242" s="160" t="str">
        <f t="shared" si="21"/>
        <v/>
      </c>
    </row>
    <row r="243" spans="3:19" ht="17.45" customHeight="1" x14ac:dyDescent="0.25">
      <c r="C243" s="188"/>
      <c r="D243" s="189"/>
      <c r="E243" s="178"/>
      <c r="F243" s="178"/>
      <c r="G243" s="190">
        <f>DATOS!$E$13</f>
        <v>1</v>
      </c>
      <c r="H243" s="178"/>
      <c r="I243" s="191"/>
      <c r="J243" s="178"/>
      <c r="K243" s="178"/>
      <c r="L243" s="178"/>
      <c r="M243" s="178"/>
      <c r="N243" s="160" t="str">
        <f t="shared" si="18"/>
        <v/>
      </c>
      <c r="P243" s="160" t="str">
        <f t="shared" si="19"/>
        <v/>
      </c>
      <c r="Q243" s="160">
        <f t="shared" si="17"/>
        <v>0</v>
      </c>
      <c r="R243" s="160" t="str">
        <f t="shared" si="20"/>
        <v/>
      </c>
      <c r="S243" s="160" t="str">
        <f t="shared" si="21"/>
        <v/>
      </c>
    </row>
    <row r="244" spans="3:19" ht="17.45" customHeight="1" x14ac:dyDescent="0.25">
      <c r="C244" s="188"/>
      <c r="D244" s="189"/>
      <c r="E244" s="178"/>
      <c r="F244" s="178"/>
      <c r="G244" s="190">
        <f>DATOS!$E$13</f>
        <v>1</v>
      </c>
      <c r="H244" s="178"/>
      <c r="I244" s="191"/>
      <c r="J244" s="178"/>
      <c r="K244" s="178"/>
      <c r="L244" s="178"/>
      <c r="M244" s="178"/>
      <c r="N244" s="160" t="str">
        <f t="shared" si="18"/>
        <v/>
      </c>
      <c r="P244" s="160" t="str">
        <f t="shared" si="19"/>
        <v/>
      </c>
      <c r="Q244" s="160">
        <f t="shared" si="17"/>
        <v>0</v>
      </c>
      <c r="R244" s="160" t="str">
        <f t="shared" si="20"/>
        <v/>
      </c>
      <c r="S244" s="160" t="str">
        <f t="shared" si="21"/>
        <v/>
      </c>
    </row>
    <row r="245" spans="3:19" ht="17.45" customHeight="1" x14ac:dyDescent="0.25">
      <c r="C245" s="188"/>
      <c r="D245" s="189"/>
      <c r="E245" s="178"/>
      <c r="F245" s="178"/>
      <c r="G245" s="190">
        <f>DATOS!$E$13</f>
        <v>1</v>
      </c>
      <c r="H245" s="178"/>
      <c r="I245" s="191"/>
      <c r="J245" s="178"/>
      <c r="K245" s="178"/>
      <c r="L245" s="178"/>
      <c r="M245" s="178"/>
      <c r="N245" s="160" t="str">
        <f t="shared" si="18"/>
        <v/>
      </c>
      <c r="P245" s="160" t="str">
        <f t="shared" si="19"/>
        <v/>
      </c>
      <c r="Q245" s="160">
        <f t="shared" si="17"/>
        <v>0</v>
      </c>
      <c r="R245" s="160" t="str">
        <f t="shared" si="20"/>
        <v/>
      </c>
      <c r="S245" s="160" t="str">
        <f t="shared" si="21"/>
        <v/>
      </c>
    </row>
    <row r="246" spans="3:19" ht="17.45" customHeight="1" x14ac:dyDescent="0.25">
      <c r="C246" s="188"/>
      <c r="D246" s="189"/>
      <c r="E246" s="178"/>
      <c r="F246" s="178"/>
      <c r="G246" s="190">
        <f>DATOS!$E$13</f>
        <v>1</v>
      </c>
      <c r="H246" s="178"/>
      <c r="I246" s="191"/>
      <c r="J246" s="178"/>
      <c r="K246" s="178"/>
      <c r="L246" s="178"/>
      <c r="M246" s="178"/>
      <c r="N246" s="160" t="str">
        <f t="shared" si="18"/>
        <v/>
      </c>
      <c r="P246" s="160" t="str">
        <f t="shared" si="19"/>
        <v/>
      </c>
      <c r="Q246" s="160">
        <f t="shared" si="17"/>
        <v>0</v>
      </c>
      <c r="R246" s="160" t="str">
        <f t="shared" si="20"/>
        <v/>
      </c>
      <c r="S246" s="160" t="str">
        <f t="shared" si="21"/>
        <v/>
      </c>
    </row>
    <row r="247" spans="3:19" ht="17.45" customHeight="1" x14ac:dyDescent="0.25">
      <c r="C247" s="188"/>
      <c r="D247" s="189"/>
      <c r="E247" s="178"/>
      <c r="F247" s="178"/>
      <c r="G247" s="190">
        <f>DATOS!$E$13</f>
        <v>1</v>
      </c>
      <c r="H247" s="178"/>
      <c r="I247" s="191"/>
      <c r="J247" s="178"/>
      <c r="K247" s="178"/>
      <c r="L247" s="178"/>
      <c r="M247" s="178"/>
      <c r="N247" s="160" t="str">
        <f t="shared" si="18"/>
        <v/>
      </c>
      <c r="P247" s="160" t="str">
        <f t="shared" si="19"/>
        <v/>
      </c>
      <c r="Q247" s="160">
        <f t="shared" si="17"/>
        <v>0</v>
      </c>
      <c r="R247" s="160" t="str">
        <f t="shared" si="20"/>
        <v/>
      </c>
      <c r="S247" s="160" t="str">
        <f t="shared" si="21"/>
        <v/>
      </c>
    </row>
    <row r="248" spans="3:19" ht="17.45" customHeight="1" x14ac:dyDescent="0.25">
      <c r="C248" s="188"/>
      <c r="D248" s="189"/>
      <c r="E248" s="178"/>
      <c r="F248" s="178"/>
      <c r="G248" s="190">
        <f>DATOS!$E$13</f>
        <v>1</v>
      </c>
      <c r="H248" s="178"/>
      <c r="I248" s="191"/>
      <c r="J248" s="178"/>
      <c r="K248" s="178"/>
      <c r="L248" s="178"/>
      <c r="M248" s="178"/>
      <c r="N248" s="160" t="str">
        <f t="shared" si="18"/>
        <v/>
      </c>
      <c r="P248" s="160" t="str">
        <f t="shared" si="19"/>
        <v/>
      </c>
      <c r="Q248" s="160">
        <f t="shared" si="17"/>
        <v>0</v>
      </c>
      <c r="R248" s="160" t="str">
        <f t="shared" si="20"/>
        <v/>
      </c>
      <c r="S248" s="160" t="str">
        <f t="shared" si="21"/>
        <v/>
      </c>
    </row>
    <row r="249" spans="3:19" ht="17.45" customHeight="1" x14ac:dyDescent="0.25">
      <c r="C249" s="188"/>
      <c r="D249" s="189"/>
      <c r="E249" s="178"/>
      <c r="F249" s="178"/>
      <c r="G249" s="190">
        <f>DATOS!$E$13</f>
        <v>1</v>
      </c>
      <c r="H249" s="178"/>
      <c r="I249" s="191"/>
      <c r="J249" s="178"/>
      <c r="K249" s="178"/>
      <c r="L249" s="178"/>
      <c r="M249" s="178"/>
      <c r="N249" s="160" t="str">
        <f t="shared" si="18"/>
        <v/>
      </c>
      <c r="P249" s="160" t="str">
        <f t="shared" si="19"/>
        <v/>
      </c>
      <c r="Q249" s="160">
        <f t="shared" si="17"/>
        <v>0</v>
      </c>
      <c r="R249" s="160" t="str">
        <f t="shared" si="20"/>
        <v/>
      </c>
      <c r="S249" s="160" t="str">
        <f t="shared" si="21"/>
        <v/>
      </c>
    </row>
    <row r="250" spans="3:19" ht="17.45" customHeight="1" x14ac:dyDescent="0.25">
      <c r="C250" s="188"/>
      <c r="D250" s="189"/>
      <c r="E250" s="178"/>
      <c r="F250" s="178"/>
      <c r="G250" s="190">
        <f>DATOS!$E$13</f>
        <v>1</v>
      </c>
      <c r="H250" s="178"/>
      <c r="I250" s="191"/>
      <c r="J250" s="178"/>
      <c r="K250" s="178"/>
      <c r="L250" s="178"/>
      <c r="M250" s="178"/>
      <c r="N250" s="160" t="str">
        <f t="shared" si="18"/>
        <v/>
      </c>
      <c r="P250" s="160" t="str">
        <f t="shared" si="19"/>
        <v/>
      </c>
      <c r="Q250" s="160">
        <f t="shared" si="17"/>
        <v>0</v>
      </c>
      <c r="R250" s="160" t="str">
        <f t="shared" si="20"/>
        <v/>
      </c>
      <c r="S250" s="160" t="str">
        <f t="shared" si="21"/>
        <v/>
      </c>
    </row>
    <row r="251" spans="3:19" ht="17.45" customHeight="1" x14ac:dyDescent="0.25">
      <c r="C251" s="188"/>
      <c r="D251" s="189"/>
      <c r="E251" s="178"/>
      <c r="F251" s="178"/>
      <c r="G251" s="190">
        <f>DATOS!$E$13</f>
        <v>1</v>
      </c>
      <c r="H251" s="178"/>
      <c r="I251" s="191"/>
      <c r="J251" s="178"/>
      <c r="K251" s="178"/>
      <c r="L251" s="178"/>
      <c r="M251" s="178"/>
      <c r="N251" s="160" t="str">
        <f t="shared" si="18"/>
        <v/>
      </c>
      <c r="P251" s="160" t="str">
        <f t="shared" si="19"/>
        <v/>
      </c>
      <c r="Q251" s="160">
        <f t="shared" si="17"/>
        <v>0</v>
      </c>
      <c r="R251" s="160" t="str">
        <f t="shared" si="20"/>
        <v/>
      </c>
      <c r="S251" s="160" t="str">
        <f t="shared" si="21"/>
        <v/>
      </c>
    </row>
    <row r="252" spans="3:19" ht="17.45" customHeight="1" x14ac:dyDescent="0.25">
      <c r="C252" s="188"/>
      <c r="D252" s="189"/>
      <c r="E252" s="178"/>
      <c r="F252" s="178"/>
      <c r="G252" s="190">
        <f>DATOS!$E$13</f>
        <v>1</v>
      </c>
      <c r="H252" s="178"/>
      <c r="I252" s="191"/>
      <c r="J252" s="178"/>
      <c r="K252" s="178"/>
      <c r="L252" s="178"/>
      <c r="M252" s="178"/>
      <c r="N252" s="160" t="str">
        <f t="shared" si="18"/>
        <v/>
      </c>
      <c r="P252" s="160" t="str">
        <f t="shared" si="19"/>
        <v/>
      </c>
      <c r="Q252" s="160">
        <f t="shared" si="17"/>
        <v>0</v>
      </c>
      <c r="R252" s="160" t="str">
        <f t="shared" si="20"/>
        <v/>
      </c>
      <c r="S252" s="160" t="str">
        <f t="shared" si="21"/>
        <v/>
      </c>
    </row>
    <row r="253" spans="3:19" ht="17.45" customHeight="1" x14ac:dyDescent="0.25">
      <c r="C253" s="188"/>
      <c r="D253" s="189"/>
      <c r="E253" s="178"/>
      <c r="F253" s="178"/>
      <c r="G253" s="190">
        <f>DATOS!$E$13</f>
        <v>1</v>
      </c>
      <c r="H253" s="178"/>
      <c r="I253" s="191"/>
      <c r="J253" s="178"/>
      <c r="K253" s="178"/>
      <c r="L253" s="178"/>
      <c r="M253" s="178"/>
      <c r="N253" s="160" t="str">
        <f t="shared" si="18"/>
        <v/>
      </c>
      <c r="P253" s="160" t="str">
        <f t="shared" si="19"/>
        <v/>
      </c>
      <c r="Q253" s="160">
        <f t="shared" si="17"/>
        <v>0</v>
      </c>
      <c r="R253" s="160" t="str">
        <f t="shared" si="20"/>
        <v/>
      </c>
      <c r="S253" s="160" t="str">
        <f t="shared" si="21"/>
        <v/>
      </c>
    </row>
    <row r="254" spans="3:19" ht="17.45" customHeight="1" x14ac:dyDescent="0.25">
      <c r="C254" s="188"/>
      <c r="D254" s="189"/>
      <c r="E254" s="178"/>
      <c r="F254" s="178"/>
      <c r="G254" s="190">
        <f>DATOS!$E$13</f>
        <v>1</v>
      </c>
      <c r="H254" s="178"/>
      <c r="I254" s="191"/>
      <c r="J254" s="178"/>
      <c r="K254" s="178"/>
      <c r="L254" s="178"/>
      <c r="M254" s="178"/>
      <c r="N254" s="160" t="str">
        <f t="shared" si="18"/>
        <v/>
      </c>
      <c r="P254" s="160" t="str">
        <f t="shared" si="19"/>
        <v/>
      </c>
      <c r="Q254" s="160">
        <f t="shared" si="17"/>
        <v>0</v>
      </c>
      <c r="R254" s="160" t="str">
        <f t="shared" si="20"/>
        <v/>
      </c>
      <c r="S254" s="160" t="str">
        <f t="shared" si="21"/>
        <v/>
      </c>
    </row>
    <row r="255" spans="3:19" ht="17.45" customHeight="1" x14ac:dyDescent="0.25">
      <c r="C255" s="188"/>
      <c r="D255" s="189"/>
      <c r="E255" s="178"/>
      <c r="F255" s="178"/>
      <c r="G255" s="190">
        <f>DATOS!$E$13</f>
        <v>1</v>
      </c>
      <c r="H255" s="178"/>
      <c r="I255" s="191"/>
      <c r="J255" s="178"/>
      <c r="K255" s="178"/>
      <c r="L255" s="178"/>
      <c r="M255" s="178"/>
      <c r="N255" s="160" t="str">
        <f t="shared" si="18"/>
        <v/>
      </c>
      <c r="P255" s="160" t="str">
        <f t="shared" si="19"/>
        <v/>
      </c>
      <c r="Q255" s="160">
        <f t="shared" si="17"/>
        <v>0</v>
      </c>
      <c r="R255" s="160" t="str">
        <f t="shared" si="20"/>
        <v/>
      </c>
      <c r="S255" s="160" t="str">
        <f t="shared" si="21"/>
        <v/>
      </c>
    </row>
    <row r="256" spans="3:19" ht="17.45" customHeight="1" x14ac:dyDescent="0.25">
      <c r="C256" s="188"/>
      <c r="D256" s="189"/>
      <c r="E256" s="178"/>
      <c r="F256" s="178"/>
      <c r="G256" s="190">
        <f>DATOS!$E$13</f>
        <v>1</v>
      </c>
      <c r="H256" s="178"/>
      <c r="I256" s="191"/>
      <c r="J256" s="178"/>
      <c r="K256" s="178"/>
      <c r="L256" s="178"/>
      <c r="M256" s="178"/>
      <c r="N256" s="160" t="str">
        <f t="shared" si="18"/>
        <v/>
      </c>
      <c r="P256" s="160" t="str">
        <f t="shared" si="19"/>
        <v/>
      </c>
      <c r="Q256" s="160">
        <f t="shared" si="17"/>
        <v>0</v>
      </c>
      <c r="R256" s="160" t="str">
        <f t="shared" si="20"/>
        <v/>
      </c>
      <c r="S256" s="160" t="str">
        <f t="shared" si="21"/>
        <v/>
      </c>
    </row>
    <row r="257" spans="3:19" ht="17.45" customHeight="1" x14ac:dyDescent="0.25">
      <c r="C257" s="188"/>
      <c r="D257" s="189"/>
      <c r="E257" s="178"/>
      <c r="F257" s="178"/>
      <c r="G257" s="190">
        <f>DATOS!$E$13</f>
        <v>1</v>
      </c>
      <c r="H257" s="178"/>
      <c r="I257" s="191"/>
      <c r="J257" s="178"/>
      <c r="K257" s="178"/>
      <c r="L257" s="178"/>
      <c r="M257" s="178"/>
      <c r="N257" s="160" t="str">
        <f t="shared" si="18"/>
        <v/>
      </c>
      <c r="P257" s="160" t="str">
        <f t="shared" si="19"/>
        <v/>
      </c>
      <c r="Q257" s="160">
        <f t="shared" si="17"/>
        <v>0</v>
      </c>
      <c r="R257" s="160" t="str">
        <f t="shared" si="20"/>
        <v/>
      </c>
      <c r="S257" s="160" t="str">
        <f t="shared" si="21"/>
        <v/>
      </c>
    </row>
    <row r="258" spans="3:19" ht="17.45" customHeight="1" x14ac:dyDescent="0.25">
      <c r="C258" s="188"/>
      <c r="D258" s="189"/>
      <c r="E258" s="178"/>
      <c r="F258" s="178"/>
      <c r="G258" s="190">
        <f>DATOS!$E$13</f>
        <v>1</v>
      </c>
      <c r="H258" s="178"/>
      <c r="I258" s="191"/>
      <c r="J258" s="178"/>
      <c r="K258" s="178"/>
      <c r="L258" s="178"/>
      <c r="M258" s="178"/>
      <c r="N258" s="160" t="str">
        <f t="shared" si="18"/>
        <v/>
      </c>
      <c r="P258" s="160" t="str">
        <f t="shared" si="19"/>
        <v/>
      </c>
      <c r="Q258" s="160">
        <f t="shared" si="17"/>
        <v>0</v>
      </c>
      <c r="R258" s="160" t="str">
        <f t="shared" si="20"/>
        <v/>
      </c>
      <c r="S258" s="160" t="str">
        <f t="shared" si="21"/>
        <v/>
      </c>
    </row>
    <row r="259" spans="3:19" ht="17.45" customHeight="1" x14ac:dyDescent="0.25">
      <c r="C259" s="188"/>
      <c r="D259" s="189"/>
      <c r="E259" s="178"/>
      <c r="F259" s="178"/>
      <c r="G259" s="190">
        <f>DATOS!$E$13</f>
        <v>1</v>
      </c>
      <c r="H259" s="178"/>
      <c r="I259" s="191"/>
      <c r="J259" s="178"/>
      <c r="K259" s="178"/>
      <c r="L259" s="178"/>
      <c r="M259" s="178"/>
      <c r="N259" s="160" t="str">
        <f t="shared" si="18"/>
        <v/>
      </c>
      <c r="P259" s="160" t="str">
        <f t="shared" si="19"/>
        <v/>
      </c>
      <c r="Q259" s="160">
        <f t="shared" si="17"/>
        <v>0</v>
      </c>
      <c r="R259" s="160" t="str">
        <f t="shared" si="20"/>
        <v/>
      </c>
      <c r="S259" s="160" t="str">
        <f t="shared" si="21"/>
        <v/>
      </c>
    </row>
    <row r="260" spans="3:19" ht="17.45" customHeight="1" x14ac:dyDescent="0.25">
      <c r="C260" s="188"/>
      <c r="D260" s="189"/>
      <c r="E260" s="178"/>
      <c r="F260" s="178"/>
      <c r="G260" s="190">
        <f>DATOS!$E$13</f>
        <v>1</v>
      </c>
      <c r="H260" s="178"/>
      <c r="I260" s="191"/>
      <c r="J260" s="178"/>
      <c r="K260" s="178"/>
      <c r="L260" s="178"/>
      <c r="M260" s="178"/>
      <c r="N260" s="160" t="str">
        <f t="shared" si="18"/>
        <v/>
      </c>
      <c r="P260" s="160" t="str">
        <f t="shared" si="19"/>
        <v/>
      </c>
      <c r="Q260" s="160">
        <f t="shared" si="17"/>
        <v>0</v>
      </c>
      <c r="R260" s="160" t="str">
        <f t="shared" si="20"/>
        <v/>
      </c>
      <c r="S260" s="160" t="str">
        <f t="shared" si="21"/>
        <v/>
      </c>
    </row>
    <row r="261" spans="3:19" ht="17.45" customHeight="1" x14ac:dyDescent="0.25">
      <c r="C261" s="188"/>
      <c r="D261" s="189"/>
      <c r="E261" s="178"/>
      <c r="F261" s="178"/>
      <c r="G261" s="190">
        <f>DATOS!$E$13</f>
        <v>1</v>
      </c>
      <c r="H261" s="178"/>
      <c r="I261" s="191"/>
      <c r="J261" s="178"/>
      <c r="K261" s="178"/>
      <c r="L261" s="178"/>
      <c r="M261" s="178"/>
      <c r="N261" s="160" t="str">
        <f t="shared" si="18"/>
        <v/>
      </c>
      <c r="P261" s="160" t="str">
        <f t="shared" si="19"/>
        <v/>
      </c>
      <c r="Q261" s="160">
        <f t="shared" si="17"/>
        <v>0</v>
      </c>
      <c r="R261" s="160" t="str">
        <f t="shared" si="20"/>
        <v/>
      </c>
      <c r="S261" s="160" t="str">
        <f t="shared" si="21"/>
        <v/>
      </c>
    </row>
    <row r="262" spans="3:19" ht="17.45" customHeight="1" x14ac:dyDescent="0.25">
      <c r="C262" s="188"/>
      <c r="D262" s="189"/>
      <c r="E262" s="178"/>
      <c r="F262" s="178"/>
      <c r="G262" s="190">
        <f>DATOS!$E$13</f>
        <v>1</v>
      </c>
      <c r="H262" s="178"/>
      <c r="I262" s="191"/>
      <c r="J262" s="178"/>
      <c r="K262" s="178"/>
      <c r="L262" s="178"/>
      <c r="M262" s="178"/>
      <c r="N262" s="160" t="str">
        <f t="shared" si="18"/>
        <v/>
      </c>
      <c r="P262" s="160" t="str">
        <f t="shared" si="19"/>
        <v/>
      </c>
      <c r="Q262" s="160">
        <f t="shared" si="17"/>
        <v>0</v>
      </c>
      <c r="R262" s="160" t="str">
        <f t="shared" si="20"/>
        <v/>
      </c>
      <c r="S262" s="160" t="str">
        <f t="shared" si="21"/>
        <v/>
      </c>
    </row>
    <row r="263" spans="3:19" ht="17.45" customHeight="1" x14ac:dyDescent="0.25">
      <c r="C263" s="188"/>
      <c r="D263" s="189"/>
      <c r="E263" s="178"/>
      <c r="F263" s="178"/>
      <c r="G263" s="190">
        <f>DATOS!$E$13</f>
        <v>1</v>
      </c>
      <c r="H263" s="178"/>
      <c r="I263" s="191"/>
      <c r="J263" s="178"/>
      <c r="K263" s="178"/>
      <c r="L263" s="178"/>
      <c r="M263" s="178"/>
      <c r="N263" s="160" t="str">
        <f t="shared" si="18"/>
        <v/>
      </c>
      <c r="P263" s="160" t="str">
        <f t="shared" si="19"/>
        <v/>
      </c>
      <c r="Q263" s="160">
        <f t="shared" si="17"/>
        <v>0</v>
      </c>
      <c r="R263" s="160" t="str">
        <f t="shared" si="20"/>
        <v/>
      </c>
      <c r="S263" s="160" t="str">
        <f t="shared" si="21"/>
        <v/>
      </c>
    </row>
    <row r="264" spans="3:19" ht="17.45" customHeight="1" x14ac:dyDescent="0.25">
      <c r="C264" s="188"/>
      <c r="D264" s="189"/>
      <c r="E264" s="178"/>
      <c r="F264" s="178"/>
      <c r="G264" s="190">
        <f>DATOS!$E$13</f>
        <v>1</v>
      </c>
      <c r="H264" s="178"/>
      <c r="I264" s="191"/>
      <c r="J264" s="178"/>
      <c r="K264" s="178"/>
      <c r="L264" s="178"/>
      <c r="M264" s="178"/>
      <c r="N264" s="160" t="str">
        <f t="shared" si="18"/>
        <v/>
      </c>
      <c r="P264" s="160" t="str">
        <f t="shared" si="19"/>
        <v/>
      </c>
      <c r="Q264" s="160">
        <f t="shared" si="17"/>
        <v>0</v>
      </c>
      <c r="R264" s="160" t="str">
        <f t="shared" si="20"/>
        <v/>
      </c>
      <c r="S264" s="160" t="str">
        <f t="shared" si="21"/>
        <v/>
      </c>
    </row>
    <row r="265" spans="3:19" ht="17.45" customHeight="1" x14ac:dyDescent="0.25">
      <c r="C265" s="188"/>
      <c r="D265" s="189"/>
      <c r="E265" s="178"/>
      <c r="F265" s="178"/>
      <c r="G265" s="190">
        <f>DATOS!$E$13</f>
        <v>1</v>
      </c>
      <c r="H265" s="178"/>
      <c r="I265" s="191"/>
      <c r="J265" s="178"/>
      <c r="K265" s="178"/>
      <c r="L265" s="178"/>
      <c r="M265" s="178"/>
      <c r="N265" s="160" t="str">
        <f t="shared" si="18"/>
        <v/>
      </c>
      <c r="P265" s="160" t="str">
        <f t="shared" si="19"/>
        <v/>
      </c>
      <c r="Q265" s="160">
        <f t="shared" si="17"/>
        <v>0</v>
      </c>
      <c r="R265" s="160" t="str">
        <f t="shared" si="20"/>
        <v/>
      </c>
      <c r="S265" s="160" t="str">
        <f t="shared" si="21"/>
        <v/>
      </c>
    </row>
    <row r="266" spans="3:19" ht="17.45" customHeight="1" x14ac:dyDescent="0.25">
      <c r="C266" s="188"/>
      <c r="D266" s="189"/>
      <c r="E266" s="178"/>
      <c r="F266" s="178"/>
      <c r="G266" s="190">
        <f>DATOS!$E$13</f>
        <v>1</v>
      </c>
      <c r="H266" s="178"/>
      <c r="I266" s="191"/>
      <c r="J266" s="178"/>
      <c r="K266" s="178"/>
      <c r="L266" s="178"/>
      <c r="M266" s="178"/>
      <c r="N266" s="160" t="str">
        <f t="shared" si="18"/>
        <v/>
      </c>
      <c r="P266" s="160" t="str">
        <f t="shared" si="19"/>
        <v/>
      </c>
      <c r="Q266" s="160">
        <f t="shared" si="17"/>
        <v>0</v>
      </c>
      <c r="R266" s="160" t="str">
        <f t="shared" si="20"/>
        <v/>
      </c>
      <c r="S266" s="160" t="str">
        <f t="shared" si="21"/>
        <v/>
      </c>
    </row>
    <row r="267" spans="3:19" ht="17.45" customHeight="1" x14ac:dyDescent="0.25">
      <c r="C267" s="188"/>
      <c r="D267" s="189"/>
      <c r="E267" s="178"/>
      <c r="F267" s="178"/>
      <c r="G267" s="190">
        <f>DATOS!$E$13</f>
        <v>1</v>
      </c>
      <c r="H267" s="178"/>
      <c r="I267" s="191"/>
      <c r="J267" s="178"/>
      <c r="K267" s="178"/>
      <c r="L267" s="178"/>
      <c r="M267" s="178"/>
      <c r="N267" s="160" t="str">
        <f t="shared" si="18"/>
        <v/>
      </c>
      <c r="P267" s="160" t="str">
        <f t="shared" si="19"/>
        <v/>
      </c>
      <c r="Q267" s="160">
        <f t="shared" si="17"/>
        <v>0</v>
      </c>
      <c r="R267" s="160" t="str">
        <f t="shared" si="20"/>
        <v/>
      </c>
      <c r="S267" s="160" t="str">
        <f t="shared" si="21"/>
        <v/>
      </c>
    </row>
    <row r="268" spans="3:19" ht="17.45" customHeight="1" x14ac:dyDescent="0.25">
      <c r="C268" s="188"/>
      <c r="D268" s="189"/>
      <c r="E268" s="178"/>
      <c r="F268" s="178"/>
      <c r="G268" s="190">
        <f>DATOS!$E$13</f>
        <v>1</v>
      </c>
      <c r="H268" s="178"/>
      <c r="I268" s="191"/>
      <c r="J268" s="178"/>
      <c r="K268" s="178"/>
      <c r="L268" s="178"/>
      <c r="M268" s="178"/>
      <c r="N268" s="160" t="str">
        <f t="shared" si="18"/>
        <v/>
      </c>
      <c r="P268" s="160" t="str">
        <f t="shared" si="19"/>
        <v/>
      </c>
      <c r="Q268" s="160">
        <f t="shared" si="17"/>
        <v>0</v>
      </c>
      <c r="R268" s="160" t="str">
        <f t="shared" si="20"/>
        <v/>
      </c>
      <c r="S268" s="160" t="str">
        <f t="shared" si="21"/>
        <v/>
      </c>
    </row>
    <row r="269" spans="3:19" ht="17.45" customHeight="1" x14ac:dyDescent="0.25">
      <c r="C269" s="188"/>
      <c r="D269" s="189"/>
      <c r="E269" s="178"/>
      <c r="F269" s="178"/>
      <c r="G269" s="190">
        <f>DATOS!$E$13</f>
        <v>1</v>
      </c>
      <c r="H269" s="178"/>
      <c r="I269" s="191"/>
      <c r="J269" s="178"/>
      <c r="K269" s="178"/>
      <c r="L269" s="178"/>
      <c r="M269" s="178"/>
      <c r="N269" s="160" t="str">
        <f t="shared" si="18"/>
        <v/>
      </c>
      <c r="P269" s="160" t="str">
        <f t="shared" si="19"/>
        <v/>
      </c>
      <c r="Q269" s="160">
        <f t="shared" si="17"/>
        <v>0</v>
      </c>
      <c r="R269" s="160" t="str">
        <f t="shared" si="20"/>
        <v/>
      </c>
      <c r="S269" s="160" t="str">
        <f t="shared" si="21"/>
        <v/>
      </c>
    </row>
    <row r="270" spans="3:19" ht="17.45" customHeight="1" x14ac:dyDescent="0.25">
      <c r="C270" s="188"/>
      <c r="D270" s="189"/>
      <c r="E270" s="178"/>
      <c r="F270" s="178"/>
      <c r="G270" s="190">
        <f>DATOS!$E$13</f>
        <v>1</v>
      </c>
      <c r="H270" s="178"/>
      <c r="I270" s="191"/>
      <c r="J270" s="178"/>
      <c r="K270" s="178"/>
      <c r="L270" s="178"/>
      <c r="M270" s="178"/>
      <c r="N270" s="160" t="str">
        <f t="shared" si="18"/>
        <v/>
      </c>
      <c r="P270" s="160" t="str">
        <f t="shared" si="19"/>
        <v/>
      </c>
      <c r="Q270" s="160">
        <f t="shared" si="17"/>
        <v>0</v>
      </c>
      <c r="R270" s="160" t="str">
        <f t="shared" si="20"/>
        <v/>
      </c>
      <c r="S270" s="160" t="str">
        <f t="shared" si="21"/>
        <v/>
      </c>
    </row>
    <row r="271" spans="3:19" ht="17.45" customHeight="1" x14ac:dyDescent="0.25">
      <c r="C271" s="188"/>
      <c r="D271" s="189"/>
      <c r="E271" s="178"/>
      <c r="F271" s="178"/>
      <c r="G271" s="190">
        <f>DATOS!$E$13</f>
        <v>1</v>
      </c>
      <c r="H271" s="178"/>
      <c r="I271" s="191"/>
      <c r="J271" s="178"/>
      <c r="K271" s="178"/>
      <c r="L271" s="178"/>
      <c r="M271" s="178"/>
      <c r="N271" s="160" t="str">
        <f t="shared" si="18"/>
        <v/>
      </c>
      <c r="P271" s="160" t="str">
        <f t="shared" si="19"/>
        <v/>
      </c>
      <c r="Q271" s="160">
        <f t="shared" si="17"/>
        <v>0</v>
      </c>
      <c r="R271" s="160" t="str">
        <f t="shared" si="20"/>
        <v/>
      </c>
      <c r="S271" s="160" t="str">
        <f t="shared" si="21"/>
        <v/>
      </c>
    </row>
    <row r="272" spans="3:19" ht="17.45" customHeight="1" x14ac:dyDescent="0.25">
      <c r="C272" s="188"/>
      <c r="D272" s="189"/>
      <c r="E272" s="178"/>
      <c r="F272" s="178"/>
      <c r="G272" s="190">
        <f>DATOS!$E$13</f>
        <v>1</v>
      </c>
      <c r="H272" s="178"/>
      <c r="I272" s="191"/>
      <c r="J272" s="178"/>
      <c r="K272" s="178"/>
      <c r="L272" s="178"/>
      <c r="M272" s="178"/>
      <c r="N272" s="160" t="str">
        <f t="shared" si="18"/>
        <v/>
      </c>
      <c r="P272" s="160" t="str">
        <f t="shared" si="19"/>
        <v/>
      </c>
      <c r="Q272" s="160">
        <f t="shared" si="17"/>
        <v>0</v>
      </c>
      <c r="R272" s="160" t="str">
        <f t="shared" si="20"/>
        <v/>
      </c>
      <c r="S272" s="160" t="str">
        <f t="shared" si="21"/>
        <v/>
      </c>
    </row>
    <row r="273" spans="3:19" ht="17.45" customHeight="1" x14ac:dyDescent="0.25">
      <c r="C273" s="188"/>
      <c r="D273" s="189"/>
      <c r="E273" s="178"/>
      <c r="F273" s="178"/>
      <c r="G273" s="190">
        <f>DATOS!$E$13</f>
        <v>1</v>
      </c>
      <c r="H273" s="178"/>
      <c r="I273" s="191"/>
      <c r="J273" s="178"/>
      <c r="K273" s="178"/>
      <c r="L273" s="178"/>
      <c r="M273" s="178"/>
      <c r="N273" s="160" t="str">
        <f t="shared" si="18"/>
        <v/>
      </c>
      <c r="P273" s="160" t="str">
        <f t="shared" si="19"/>
        <v/>
      </c>
      <c r="Q273" s="160">
        <f t="shared" ref="Q273:Q336" si="22">IF($I273=0%,H273,"")</f>
        <v>0</v>
      </c>
      <c r="R273" s="160" t="str">
        <f t="shared" si="20"/>
        <v/>
      </c>
      <c r="S273" s="160" t="str">
        <f t="shared" si="21"/>
        <v/>
      </c>
    </row>
    <row r="274" spans="3:19" ht="17.45" customHeight="1" x14ac:dyDescent="0.25">
      <c r="C274" s="188"/>
      <c r="D274" s="189"/>
      <c r="E274" s="178"/>
      <c r="F274" s="178"/>
      <c r="G274" s="190">
        <f>DATOS!$E$13</f>
        <v>1</v>
      </c>
      <c r="H274" s="178"/>
      <c r="I274" s="191"/>
      <c r="J274" s="178"/>
      <c r="K274" s="178"/>
      <c r="L274" s="178"/>
      <c r="M274" s="178"/>
      <c r="N274" s="160" t="str">
        <f t="shared" ref="N274:N337" si="23">IF(H274&amp;J274&amp;K274&amp;L274&amp;M274="","",H274+J274+K274-L274-M274)</f>
        <v/>
      </c>
      <c r="P274" s="160" t="str">
        <f t="shared" ref="P274:P337" si="24">IF($I274="E",H274,"")</f>
        <v/>
      </c>
      <c r="Q274" s="160">
        <f t="shared" si="22"/>
        <v>0</v>
      </c>
      <c r="R274" s="160" t="str">
        <f t="shared" ref="R274:R337" si="25">IF(OR($I274=8%,$I274=11%),$J274/$I274,"")</f>
        <v/>
      </c>
      <c r="S274" s="160" t="str">
        <f t="shared" si="21"/>
        <v/>
      </c>
    </row>
    <row r="275" spans="3:19" ht="17.45" customHeight="1" x14ac:dyDescent="0.25">
      <c r="C275" s="188"/>
      <c r="D275" s="189"/>
      <c r="E275" s="178"/>
      <c r="F275" s="178"/>
      <c r="G275" s="190">
        <f>DATOS!$E$13</f>
        <v>1</v>
      </c>
      <c r="H275" s="178"/>
      <c r="I275" s="191"/>
      <c r="J275" s="178"/>
      <c r="K275" s="178"/>
      <c r="L275" s="178"/>
      <c r="M275" s="178"/>
      <c r="N275" s="160" t="str">
        <f t="shared" si="23"/>
        <v/>
      </c>
      <c r="P275" s="160" t="str">
        <f t="shared" si="24"/>
        <v/>
      </c>
      <c r="Q275" s="160">
        <f t="shared" si="22"/>
        <v>0</v>
      </c>
      <c r="R275" s="160" t="str">
        <f t="shared" si="25"/>
        <v/>
      </c>
      <c r="S275" s="160" t="str">
        <f t="shared" ref="S275:S338" si="26">IF(OR($I275=15%,$I275=16%),$J275/$I275,"")</f>
        <v/>
      </c>
    </row>
    <row r="276" spans="3:19" ht="17.45" customHeight="1" x14ac:dyDescent="0.25">
      <c r="C276" s="188"/>
      <c r="D276" s="189"/>
      <c r="E276" s="178"/>
      <c r="F276" s="178"/>
      <c r="G276" s="190">
        <f>DATOS!$E$13</f>
        <v>1</v>
      </c>
      <c r="H276" s="178"/>
      <c r="I276" s="191"/>
      <c r="J276" s="178"/>
      <c r="K276" s="178"/>
      <c r="L276" s="178"/>
      <c r="M276" s="178"/>
      <c r="N276" s="160" t="str">
        <f t="shared" si="23"/>
        <v/>
      </c>
      <c r="P276" s="160" t="str">
        <f t="shared" si="24"/>
        <v/>
      </c>
      <c r="Q276" s="160">
        <f t="shared" si="22"/>
        <v>0</v>
      </c>
      <c r="R276" s="160" t="str">
        <f t="shared" si="25"/>
        <v/>
      </c>
      <c r="S276" s="160" t="str">
        <f t="shared" si="26"/>
        <v/>
      </c>
    </row>
    <row r="277" spans="3:19" ht="17.45" customHeight="1" x14ac:dyDescent="0.25">
      <c r="C277" s="188"/>
      <c r="D277" s="189"/>
      <c r="E277" s="178"/>
      <c r="F277" s="178"/>
      <c r="G277" s="190">
        <f>DATOS!$E$13</f>
        <v>1</v>
      </c>
      <c r="H277" s="178"/>
      <c r="I277" s="191"/>
      <c r="J277" s="178"/>
      <c r="K277" s="178"/>
      <c r="L277" s="178"/>
      <c r="M277" s="178"/>
      <c r="N277" s="160" t="str">
        <f t="shared" si="23"/>
        <v/>
      </c>
      <c r="P277" s="160" t="str">
        <f t="shared" si="24"/>
        <v/>
      </c>
      <c r="Q277" s="160">
        <f t="shared" si="22"/>
        <v>0</v>
      </c>
      <c r="R277" s="160" t="str">
        <f t="shared" si="25"/>
        <v/>
      </c>
      <c r="S277" s="160" t="str">
        <f t="shared" si="26"/>
        <v/>
      </c>
    </row>
    <row r="278" spans="3:19" ht="17.45" customHeight="1" x14ac:dyDescent="0.25">
      <c r="C278" s="188"/>
      <c r="D278" s="189"/>
      <c r="E278" s="178"/>
      <c r="F278" s="178"/>
      <c r="G278" s="190">
        <f>DATOS!$E$13</f>
        <v>1</v>
      </c>
      <c r="H278" s="178"/>
      <c r="I278" s="191"/>
      <c r="J278" s="178"/>
      <c r="K278" s="178"/>
      <c r="L278" s="178"/>
      <c r="M278" s="178"/>
      <c r="N278" s="160" t="str">
        <f t="shared" si="23"/>
        <v/>
      </c>
      <c r="P278" s="160" t="str">
        <f t="shared" si="24"/>
        <v/>
      </c>
      <c r="Q278" s="160">
        <f t="shared" si="22"/>
        <v>0</v>
      </c>
      <c r="R278" s="160" t="str">
        <f t="shared" si="25"/>
        <v/>
      </c>
      <c r="S278" s="160" t="str">
        <f t="shared" si="26"/>
        <v/>
      </c>
    </row>
    <row r="279" spans="3:19" ht="17.45" customHeight="1" x14ac:dyDescent="0.25">
      <c r="C279" s="188"/>
      <c r="D279" s="189"/>
      <c r="E279" s="178"/>
      <c r="F279" s="178"/>
      <c r="G279" s="190">
        <f>DATOS!$E$13</f>
        <v>1</v>
      </c>
      <c r="H279" s="178"/>
      <c r="I279" s="191"/>
      <c r="J279" s="178"/>
      <c r="K279" s="178"/>
      <c r="L279" s="178"/>
      <c r="M279" s="178"/>
      <c r="N279" s="160" t="str">
        <f t="shared" si="23"/>
        <v/>
      </c>
      <c r="P279" s="160" t="str">
        <f t="shared" si="24"/>
        <v/>
      </c>
      <c r="Q279" s="160">
        <f t="shared" si="22"/>
        <v>0</v>
      </c>
      <c r="R279" s="160" t="str">
        <f t="shared" si="25"/>
        <v/>
      </c>
      <c r="S279" s="160" t="str">
        <f t="shared" si="26"/>
        <v/>
      </c>
    </row>
    <row r="280" spans="3:19" ht="17.45" customHeight="1" x14ac:dyDescent="0.25">
      <c r="C280" s="188"/>
      <c r="D280" s="189"/>
      <c r="E280" s="178"/>
      <c r="F280" s="178"/>
      <c r="G280" s="190">
        <f>DATOS!$E$13</f>
        <v>1</v>
      </c>
      <c r="H280" s="178"/>
      <c r="I280" s="191"/>
      <c r="J280" s="178"/>
      <c r="K280" s="178"/>
      <c r="L280" s="178"/>
      <c r="M280" s="178"/>
      <c r="N280" s="160" t="str">
        <f t="shared" si="23"/>
        <v/>
      </c>
      <c r="P280" s="160" t="str">
        <f t="shared" si="24"/>
        <v/>
      </c>
      <c r="Q280" s="160">
        <f t="shared" si="22"/>
        <v>0</v>
      </c>
      <c r="R280" s="160" t="str">
        <f t="shared" si="25"/>
        <v/>
      </c>
      <c r="S280" s="160" t="str">
        <f t="shared" si="26"/>
        <v/>
      </c>
    </row>
    <row r="281" spans="3:19" ht="17.45" customHeight="1" x14ac:dyDescent="0.25">
      <c r="C281" s="188"/>
      <c r="D281" s="189"/>
      <c r="E281" s="178"/>
      <c r="F281" s="178"/>
      <c r="G281" s="190">
        <f>DATOS!$E$13</f>
        <v>1</v>
      </c>
      <c r="H281" s="178"/>
      <c r="I281" s="191"/>
      <c r="J281" s="178"/>
      <c r="K281" s="178"/>
      <c r="L281" s="178"/>
      <c r="M281" s="178"/>
      <c r="N281" s="160" t="str">
        <f t="shared" si="23"/>
        <v/>
      </c>
      <c r="P281" s="160" t="str">
        <f t="shared" si="24"/>
        <v/>
      </c>
      <c r="Q281" s="160">
        <f t="shared" si="22"/>
        <v>0</v>
      </c>
      <c r="R281" s="160" t="str">
        <f t="shared" si="25"/>
        <v/>
      </c>
      <c r="S281" s="160" t="str">
        <f t="shared" si="26"/>
        <v/>
      </c>
    </row>
    <row r="282" spans="3:19" ht="17.45" customHeight="1" x14ac:dyDescent="0.25">
      <c r="C282" s="188"/>
      <c r="D282" s="189"/>
      <c r="E282" s="178"/>
      <c r="F282" s="178"/>
      <c r="G282" s="190">
        <f>DATOS!$E$13</f>
        <v>1</v>
      </c>
      <c r="H282" s="178"/>
      <c r="I282" s="191"/>
      <c r="J282" s="178"/>
      <c r="K282" s="178"/>
      <c r="L282" s="178"/>
      <c r="M282" s="178"/>
      <c r="N282" s="160" t="str">
        <f t="shared" si="23"/>
        <v/>
      </c>
      <c r="P282" s="160" t="str">
        <f t="shared" si="24"/>
        <v/>
      </c>
      <c r="Q282" s="160">
        <f t="shared" si="22"/>
        <v>0</v>
      </c>
      <c r="R282" s="160" t="str">
        <f t="shared" si="25"/>
        <v/>
      </c>
      <c r="S282" s="160" t="str">
        <f t="shared" si="26"/>
        <v/>
      </c>
    </row>
    <row r="283" spans="3:19" ht="17.45" customHeight="1" x14ac:dyDescent="0.25">
      <c r="C283" s="188"/>
      <c r="D283" s="189"/>
      <c r="E283" s="178"/>
      <c r="F283" s="178"/>
      <c r="G283" s="190">
        <f>DATOS!$E$13</f>
        <v>1</v>
      </c>
      <c r="H283" s="178"/>
      <c r="I283" s="191"/>
      <c r="J283" s="178"/>
      <c r="K283" s="178"/>
      <c r="L283" s="178"/>
      <c r="M283" s="178"/>
      <c r="N283" s="160" t="str">
        <f t="shared" si="23"/>
        <v/>
      </c>
      <c r="P283" s="160" t="str">
        <f t="shared" si="24"/>
        <v/>
      </c>
      <c r="Q283" s="160">
        <f t="shared" si="22"/>
        <v>0</v>
      </c>
      <c r="R283" s="160" t="str">
        <f t="shared" si="25"/>
        <v/>
      </c>
      <c r="S283" s="160" t="str">
        <f t="shared" si="26"/>
        <v/>
      </c>
    </row>
    <row r="284" spans="3:19" ht="17.45" customHeight="1" x14ac:dyDescent="0.25">
      <c r="C284" s="188"/>
      <c r="D284" s="189"/>
      <c r="E284" s="178"/>
      <c r="F284" s="178"/>
      <c r="G284" s="190">
        <f>DATOS!$E$13</f>
        <v>1</v>
      </c>
      <c r="H284" s="178"/>
      <c r="I284" s="191"/>
      <c r="J284" s="178"/>
      <c r="K284" s="178"/>
      <c r="L284" s="178"/>
      <c r="M284" s="178"/>
      <c r="N284" s="160" t="str">
        <f t="shared" si="23"/>
        <v/>
      </c>
      <c r="P284" s="160" t="str">
        <f t="shared" si="24"/>
        <v/>
      </c>
      <c r="Q284" s="160">
        <f t="shared" si="22"/>
        <v>0</v>
      </c>
      <c r="R284" s="160" t="str">
        <f t="shared" si="25"/>
        <v/>
      </c>
      <c r="S284" s="160" t="str">
        <f t="shared" si="26"/>
        <v/>
      </c>
    </row>
    <row r="285" spans="3:19" ht="17.45" customHeight="1" x14ac:dyDescent="0.25">
      <c r="C285" s="188"/>
      <c r="D285" s="189"/>
      <c r="E285" s="178"/>
      <c r="F285" s="178"/>
      <c r="G285" s="190">
        <f>DATOS!$E$13</f>
        <v>1</v>
      </c>
      <c r="H285" s="178"/>
      <c r="I285" s="191"/>
      <c r="J285" s="178"/>
      <c r="K285" s="178"/>
      <c r="L285" s="178"/>
      <c r="M285" s="178"/>
      <c r="N285" s="160" t="str">
        <f t="shared" si="23"/>
        <v/>
      </c>
      <c r="P285" s="160" t="str">
        <f t="shared" si="24"/>
        <v/>
      </c>
      <c r="Q285" s="160">
        <f t="shared" si="22"/>
        <v>0</v>
      </c>
      <c r="R285" s="160" t="str">
        <f t="shared" si="25"/>
        <v/>
      </c>
      <c r="S285" s="160" t="str">
        <f t="shared" si="26"/>
        <v/>
      </c>
    </row>
    <row r="286" spans="3:19" ht="17.45" customHeight="1" x14ac:dyDescent="0.25">
      <c r="C286" s="188"/>
      <c r="D286" s="189"/>
      <c r="E286" s="178"/>
      <c r="F286" s="178"/>
      <c r="G286" s="190">
        <f>DATOS!$E$13</f>
        <v>1</v>
      </c>
      <c r="H286" s="178"/>
      <c r="I286" s="191"/>
      <c r="J286" s="178"/>
      <c r="K286" s="178"/>
      <c r="L286" s="178"/>
      <c r="M286" s="178"/>
      <c r="N286" s="160" t="str">
        <f t="shared" si="23"/>
        <v/>
      </c>
      <c r="P286" s="160" t="str">
        <f t="shared" si="24"/>
        <v/>
      </c>
      <c r="Q286" s="160">
        <f t="shared" si="22"/>
        <v>0</v>
      </c>
      <c r="R286" s="160" t="str">
        <f t="shared" si="25"/>
        <v/>
      </c>
      <c r="S286" s="160" t="str">
        <f t="shared" si="26"/>
        <v/>
      </c>
    </row>
    <row r="287" spans="3:19" ht="17.45" customHeight="1" x14ac:dyDescent="0.25">
      <c r="C287" s="188"/>
      <c r="D287" s="189"/>
      <c r="E287" s="178"/>
      <c r="F287" s="178"/>
      <c r="G287" s="190">
        <f>DATOS!$E$13</f>
        <v>1</v>
      </c>
      <c r="H287" s="178"/>
      <c r="I287" s="191"/>
      <c r="J287" s="178"/>
      <c r="K287" s="178"/>
      <c r="L287" s="178"/>
      <c r="M287" s="178"/>
      <c r="N287" s="160" t="str">
        <f t="shared" si="23"/>
        <v/>
      </c>
      <c r="P287" s="160" t="str">
        <f t="shared" si="24"/>
        <v/>
      </c>
      <c r="Q287" s="160">
        <f t="shared" si="22"/>
        <v>0</v>
      </c>
      <c r="R287" s="160" t="str">
        <f t="shared" si="25"/>
        <v/>
      </c>
      <c r="S287" s="160" t="str">
        <f t="shared" si="26"/>
        <v/>
      </c>
    </row>
    <row r="288" spans="3:19" ht="17.45" customHeight="1" x14ac:dyDescent="0.25">
      <c r="C288" s="188"/>
      <c r="D288" s="189"/>
      <c r="E288" s="178"/>
      <c r="F288" s="178"/>
      <c r="G288" s="190">
        <f>DATOS!$E$13</f>
        <v>1</v>
      </c>
      <c r="H288" s="178"/>
      <c r="I288" s="191"/>
      <c r="J288" s="178"/>
      <c r="K288" s="178"/>
      <c r="L288" s="178"/>
      <c r="M288" s="178"/>
      <c r="N288" s="160" t="str">
        <f t="shared" si="23"/>
        <v/>
      </c>
      <c r="P288" s="160" t="str">
        <f t="shared" si="24"/>
        <v/>
      </c>
      <c r="Q288" s="160">
        <f t="shared" si="22"/>
        <v>0</v>
      </c>
      <c r="R288" s="160" t="str">
        <f t="shared" si="25"/>
        <v/>
      </c>
      <c r="S288" s="160" t="str">
        <f t="shared" si="26"/>
        <v/>
      </c>
    </row>
    <row r="289" spans="3:19" ht="17.45" customHeight="1" x14ac:dyDescent="0.25">
      <c r="C289" s="188"/>
      <c r="D289" s="189"/>
      <c r="E289" s="178"/>
      <c r="F289" s="178"/>
      <c r="G289" s="190">
        <f>DATOS!$E$13</f>
        <v>1</v>
      </c>
      <c r="H289" s="178"/>
      <c r="I289" s="191"/>
      <c r="J289" s="178"/>
      <c r="K289" s="178"/>
      <c r="L289" s="178"/>
      <c r="M289" s="178"/>
      <c r="N289" s="160" t="str">
        <f t="shared" si="23"/>
        <v/>
      </c>
      <c r="P289" s="160" t="str">
        <f t="shared" si="24"/>
        <v/>
      </c>
      <c r="Q289" s="160">
        <f t="shared" si="22"/>
        <v>0</v>
      </c>
      <c r="R289" s="160" t="str">
        <f t="shared" si="25"/>
        <v/>
      </c>
      <c r="S289" s="160" t="str">
        <f t="shared" si="26"/>
        <v/>
      </c>
    </row>
    <row r="290" spans="3:19" ht="17.45" customHeight="1" x14ac:dyDescent="0.25">
      <c r="C290" s="188"/>
      <c r="D290" s="189"/>
      <c r="E290" s="178"/>
      <c r="F290" s="178"/>
      <c r="G290" s="190">
        <f>DATOS!$E$13</f>
        <v>1</v>
      </c>
      <c r="H290" s="178"/>
      <c r="I290" s="191"/>
      <c r="J290" s="178"/>
      <c r="K290" s="178"/>
      <c r="L290" s="178"/>
      <c r="M290" s="178"/>
      <c r="N290" s="160" t="str">
        <f t="shared" si="23"/>
        <v/>
      </c>
      <c r="P290" s="160" t="str">
        <f t="shared" si="24"/>
        <v/>
      </c>
      <c r="Q290" s="160">
        <f t="shared" si="22"/>
        <v>0</v>
      </c>
      <c r="R290" s="160" t="str">
        <f t="shared" si="25"/>
        <v/>
      </c>
      <c r="S290" s="160" t="str">
        <f t="shared" si="26"/>
        <v/>
      </c>
    </row>
    <row r="291" spans="3:19" ht="17.45" customHeight="1" x14ac:dyDescent="0.25">
      <c r="C291" s="188"/>
      <c r="D291" s="189"/>
      <c r="E291" s="178"/>
      <c r="F291" s="178"/>
      <c r="G291" s="190">
        <f>DATOS!$E$13</f>
        <v>1</v>
      </c>
      <c r="H291" s="178"/>
      <c r="I291" s="191"/>
      <c r="J291" s="178"/>
      <c r="K291" s="178"/>
      <c r="L291" s="178"/>
      <c r="M291" s="178"/>
      <c r="N291" s="160" t="str">
        <f t="shared" si="23"/>
        <v/>
      </c>
      <c r="P291" s="160" t="str">
        <f t="shared" si="24"/>
        <v/>
      </c>
      <c r="Q291" s="160">
        <f t="shared" si="22"/>
        <v>0</v>
      </c>
      <c r="R291" s="160" t="str">
        <f t="shared" si="25"/>
        <v/>
      </c>
      <c r="S291" s="160" t="str">
        <f t="shared" si="26"/>
        <v/>
      </c>
    </row>
    <row r="292" spans="3:19" ht="17.45" customHeight="1" x14ac:dyDescent="0.25">
      <c r="C292" s="188"/>
      <c r="D292" s="189"/>
      <c r="E292" s="178"/>
      <c r="F292" s="178"/>
      <c r="G292" s="190">
        <f>DATOS!$E$13</f>
        <v>1</v>
      </c>
      <c r="H292" s="178"/>
      <c r="I292" s="191"/>
      <c r="J292" s="178"/>
      <c r="K292" s="178"/>
      <c r="L292" s="178"/>
      <c r="M292" s="178"/>
      <c r="N292" s="160" t="str">
        <f t="shared" si="23"/>
        <v/>
      </c>
      <c r="P292" s="160" t="str">
        <f t="shared" si="24"/>
        <v/>
      </c>
      <c r="Q292" s="160">
        <f t="shared" si="22"/>
        <v>0</v>
      </c>
      <c r="R292" s="160" t="str">
        <f t="shared" si="25"/>
        <v/>
      </c>
      <c r="S292" s="160" t="str">
        <f t="shared" si="26"/>
        <v/>
      </c>
    </row>
    <row r="293" spans="3:19" ht="17.45" customHeight="1" x14ac:dyDescent="0.25">
      <c r="C293" s="188"/>
      <c r="D293" s="189"/>
      <c r="E293" s="178"/>
      <c r="F293" s="178"/>
      <c r="G293" s="190">
        <f>DATOS!$E$13</f>
        <v>1</v>
      </c>
      <c r="H293" s="178"/>
      <c r="I293" s="191"/>
      <c r="J293" s="178"/>
      <c r="K293" s="178"/>
      <c r="L293" s="178"/>
      <c r="M293" s="178"/>
      <c r="N293" s="160" t="str">
        <f t="shared" si="23"/>
        <v/>
      </c>
      <c r="P293" s="160" t="str">
        <f t="shared" si="24"/>
        <v/>
      </c>
      <c r="Q293" s="160">
        <f t="shared" si="22"/>
        <v>0</v>
      </c>
      <c r="R293" s="160" t="str">
        <f t="shared" si="25"/>
        <v/>
      </c>
      <c r="S293" s="160" t="str">
        <f t="shared" si="26"/>
        <v/>
      </c>
    </row>
    <row r="294" spans="3:19" ht="17.45" customHeight="1" x14ac:dyDescent="0.25">
      <c r="C294" s="188"/>
      <c r="D294" s="189"/>
      <c r="E294" s="178"/>
      <c r="F294" s="178"/>
      <c r="G294" s="190">
        <f>DATOS!$E$13</f>
        <v>1</v>
      </c>
      <c r="H294" s="178"/>
      <c r="I294" s="191"/>
      <c r="J294" s="178"/>
      <c r="K294" s="178"/>
      <c r="L294" s="178"/>
      <c r="M294" s="178"/>
      <c r="N294" s="160" t="str">
        <f t="shared" si="23"/>
        <v/>
      </c>
      <c r="P294" s="160" t="str">
        <f t="shared" si="24"/>
        <v/>
      </c>
      <c r="Q294" s="160">
        <f t="shared" si="22"/>
        <v>0</v>
      </c>
      <c r="R294" s="160" t="str">
        <f t="shared" si="25"/>
        <v/>
      </c>
      <c r="S294" s="160" t="str">
        <f t="shared" si="26"/>
        <v/>
      </c>
    </row>
    <row r="295" spans="3:19" ht="17.45" customHeight="1" x14ac:dyDescent="0.25">
      <c r="C295" s="188"/>
      <c r="D295" s="189"/>
      <c r="E295" s="178"/>
      <c r="F295" s="178"/>
      <c r="G295" s="190">
        <f>DATOS!$E$13</f>
        <v>1</v>
      </c>
      <c r="H295" s="178"/>
      <c r="I295" s="191"/>
      <c r="J295" s="178"/>
      <c r="K295" s="178"/>
      <c r="L295" s="178"/>
      <c r="M295" s="178"/>
      <c r="N295" s="160" t="str">
        <f t="shared" si="23"/>
        <v/>
      </c>
      <c r="P295" s="160" t="str">
        <f t="shared" si="24"/>
        <v/>
      </c>
      <c r="Q295" s="160">
        <f t="shared" si="22"/>
        <v>0</v>
      </c>
      <c r="R295" s="160" t="str">
        <f t="shared" si="25"/>
        <v/>
      </c>
      <c r="S295" s="160" t="str">
        <f t="shared" si="26"/>
        <v/>
      </c>
    </row>
    <row r="296" spans="3:19" ht="17.45" customHeight="1" x14ac:dyDescent="0.25">
      <c r="C296" s="188"/>
      <c r="D296" s="189"/>
      <c r="E296" s="178"/>
      <c r="F296" s="178"/>
      <c r="G296" s="190">
        <f>DATOS!$E$13</f>
        <v>1</v>
      </c>
      <c r="H296" s="178"/>
      <c r="I296" s="191"/>
      <c r="J296" s="178"/>
      <c r="K296" s="178"/>
      <c r="L296" s="178"/>
      <c r="M296" s="178"/>
      <c r="N296" s="160" t="str">
        <f t="shared" si="23"/>
        <v/>
      </c>
      <c r="P296" s="160" t="str">
        <f t="shared" si="24"/>
        <v/>
      </c>
      <c r="Q296" s="160">
        <f t="shared" si="22"/>
        <v>0</v>
      </c>
      <c r="R296" s="160" t="str">
        <f t="shared" si="25"/>
        <v/>
      </c>
      <c r="S296" s="160" t="str">
        <f t="shared" si="26"/>
        <v/>
      </c>
    </row>
    <row r="297" spans="3:19" ht="17.45" customHeight="1" x14ac:dyDescent="0.25">
      <c r="C297" s="188"/>
      <c r="D297" s="189"/>
      <c r="E297" s="178"/>
      <c r="F297" s="178"/>
      <c r="G297" s="190">
        <f>DATOS!$E$13</f>
        <v>1</v>
      </c>
      <c r="H297" s="178"/>
      <c r="I297" s="191"/>
      <c r="J297" s="178"/>
      <c r="K297" s="178"/>
      <c r="L297" s="178"/>
      <c r="M297" s="178"/>
      <c r="N297" s="160" t="str">
        <f t="shared" si="23"/>
        <v/>
      </c>
      <c r="P297" s="160" t="str">
        <f t="shared" si="24"/>
        <v/>
      </c>
      <c r="Q297" s="160">
        <f t="shared" si="22"/>
        <v>0</v>
      </c>
      <c r="R297" s="160" t="str">
        <f t="shared" si="25"/>
        <v/>
      </c>
      <c r="S297" s="160" t="str">
        <f t="shared" si="26"/>
        <v/>
      </c>
    </row>
    <row r="298" spans="3:19" ht="17.45" customHeight="1" x14ac:dyDescent="0.25">
      <c r="C298" s="188"/>
      <c r="D298" s="189"/>
      <c r="E298" s="178"/>
      <c r="F298" s="178"/>
      <c r="G298" s="190">
        <f>DATOS!$E$13</f>
        <v>1</v>
      </c>
      <c r="H298" s="178"/>
      <c r="I298" s="191"/>
      <c r="J298" s="178"/>
      <c r="K298" s="178"/>
      <c r="L298" s="178"/>
      <c r="M298" s="178"/>
      <c r="N298" s="160" t="str">
        <f t="shared" si="23"/>
        <v/>
      </c>
      <c r="P298" s="160" t="str">
        <f t="shared" si="24"/>
        <v/>
      </c>
      <c r="Q298" s="160">
        <f t="shared" si="22"/>
        <v>0</v>
      </c>
      <c r="R298" s="160" t="str">
        <f t="shared" si="25"/>
        <v/>
      </c>
      <c r="S298" s="160" t="str">
        <f t="shared" si="26"/>
        <v/>
      </c>
    </row>
    <row r="299" spans="3:19" ht="17.45" customHeight="1" x14ac:dyDescent="0.25">
      <c r="C299" s="188"/>
      <c r="D299" s="189"/>
      <c r="E299" s="178"/>
      <c r="F299" s="178"/>
      <c r="G299" s="190">
        <f>DATOS!$E$13</f>
        <v>1</v>
      </c>
      <c r="H299" s="178"/>
      <c r="I299" s="191"/>
      <c r="J299" s="178"/>
      <c r="K299" s="178"/>
      <c r="L299" s="178"/>
      <c r="M299" s="178"/>
      <c r="N299" s="160" t="str">
        <f t="shared" si="23"/>
        <v/>
      </c>
      <c r="P299" s="160" t="str">
        <f t="shared" si="24"/>
        <v/>
      </c>
      <c r="Q299" s="160">
        <f t="shared" si="22"/>
        <v>0</v>
      </c>
      <c r="R299" s="160" t="str">
        <f t="shared" si="25"/>
        <v/>
      </c>
      <c r="S299" s="160" t="str">
        <f t="shared" si="26"/>
        <v/>
      </c>
    </row>
    <row r="300" spans="3:19" ht="17.45" customHeight="1" x14ac:dyDescent="0.25">
      <c r="C300" s="188"/>
      <c r="D300" s="189"/>
      <c r="E300" s="178"/>
      <c r="F300" s="178"/>
      <c r="G300" s="190">
        <f>DATOS!$E$13</f>
        <v>1</v>
      </c>
      <c r="H300" s="178"/>
      <c r="I300" s="191"/>
      <c r="J300" s="178"/>
      <c r="K300" s="178"/>
      <c r="L300" s="178"/>
      <c r="M300" s="178"/>
      <c r="N300" s="160" t="str">
        <f t="shared" si="23"/>
        <v/>
      </c>
      <c r="P300" s="160" t="str">
        <f t="shared" si="24"/>
        <v/>
      </c>
      <c r="Q300" s="160">
        <f t="shared" si="22"/>
        <v>0</v>
      </c>
      <c r="R300" s="160" t="str">
        <f t="shared" si="25"/>
        <v/>
      </c>
      <c r="S300" s="160" t="str">
        <f t="shared" si="26"/>
        <v/>
      </c>
    </row>
    <row r="301" spans="3:19" ht="17.45" customHeight="1" x14ac:dyDescent="0.25">
      <c r="C301" s="188"/>
      <c r="D301" s="189"/>
      <c r="E301" s="178"/>
      <c r="F301" s="178"/>
      <c r="G301" s="190">
        <f>DATOS!$E$13</f>
        <v>1</v>
      </c>
      <c r="H301" s="178"/>
      <c r="I301" s="191"/>
      <c r="J301" s="178"/>
      <c r="K301" s="178"/>
      <c r="L301" s="178"/>
      <c r="M301" s="178"/>
      <c r="N301" s="160" t="str">
        <f t="shared" si="23"/>
        <v/>
      </c>
      <c r="P301" s="160" t="str">
        <f t="shared" si="24"/>
        <v/>
      </c>
      <c r="Q301" s="160">
        <f t="shared" si="22"/>
        <v>0</v>
      </c>
      <c r="R301" s="160" t="str">
        <f t="shared" si="25"/>
        <v/>
      </c>
      <c r="S301" s="160" t="str">
        <f t="shared" si="26"/>
        <v/>
      </c>
    </row>
    <row r="302" spans="3:19" ht="17.45" customHeight="1" x14ac:dyDescent="0.25">
      <c r="C302" s="188"/>
      <c r="D302" s="189"/>
      <c r="E302" s="178"/>
      <c r="F302" s="178"/>
      <c r="G302" s="190">
        <f>DATOS!$E$13</f>
        <v>1</v>
      </c>
      <c r="H302" s="178"/>
      <c r="I302" s="191"/>
      <c r="J302" s="178"/>
      <c r="K302" s="178"/>
      <c r="L302" s="178"/>
      <c r="M302" s="178"/>
      <c r="N302" s="160" t="str">
        <f t="shared" si="23"/>
        <v/>
      </c>
      <c r="P302" s="160" t="str">
        <f t="shared" si="24"/>
        <v/>
      </c>
      <c r="Q302" s="160">
        <f t="shared" si="22"/>
        <v>0</v>
      </c>
      <c r="R302" s="160" t="str">
        <f t="shared" si="25"/>
        <v/>
      </c>
      <c r="S302" s="160" t="str">
        <f t="shared" si="26"/>
        <v/>
      </c>
    </row>
    <row r="303" spans="3:19" ht="17.45" customHeight="1" x14ac:dyDescent="0.25">
      <c r="C303" s="188"/>
      <c r="D303" s="189"/>
      <c r="E303" s="178"/>
      <c r="F303" s="178"/>
      <c r="G303" s="190">
        <f>DATOS!$E$13</f>
        <v>1</v>
      </c>
      <c r="H303" s="178"/>
      <c r="I303" s="191"/>
      <c r="J303" s="178"/>
      <c r="K303" s="178"/>
      <c r="L303" s="178"/>
      <c r="M303" s="178"/>
      <c r="N303" s="160" t="str">
        <f t="shared" si="23"/>
        <v/>
      </c>
      <c r="P303" s="160" t="str">
        <f t="shared" si="24"/>
        <v/>
      </c>
      <c r="Q303" s="160">
        <f t="shared" si="22"/>
        <v>0</v>
      </c>
      <c r="R303" s="160" t="str">
        <f t="shared" si="25"/>
        <v/>
      </c>
      <c r="S303" s="160" t="str">
        <f t="shared" si="26"/>
        <v/>
      </c>
    </row>
    <row r="304" spans="3:19" ht="17.45" customHeight="1" x14ac:dyDescent="0.25">
      <c r="C304" s="188"/>
      <c r="D304" s="189"/>
      <c r="E304" s="178"/>
      <c r="F304" s="178"/>
      <c r="G304" s="190">
        <f>DATOS!$E$13</f>
        <v>1</v>
      </c>
      <c r="H304" s="178"/>
      <c r="I304" s="191"/>
      <c r="J304" s="178"/>
      <c r="K304" s="178"/>
      <c r="L304" s="178"/>
      <c r="M304" s="178"/>
      <c r="N304" s="160" t="str">
        <f t="shared" si="23"/>
        <v/>
      </c>
      <c r="P304" s="160" t="str">
        <f t="shared" si="24"/>
        <v/>
      </c>
      <c r="Q304" s="160">
        <f t="shared" si="22"/>
        <v>0</v>
      </c>
      <c r="R304" s="160" t="str">
        <f t="shared" si="25"/>
        <v/>
      </c>
      <c r="S304" s="160" t="str">
        <f t="shared" si="26"/>
        <v/>
      </c>
    </row>
    <row r="305" spans="3:19" ht="17.45" customHeight="1" x14ac:dyDescent="0.25">
      <c r="C305" s="188"/>
      <c r="D305" s="189"/>
      <c r="E305" s="178"/>
      <c r="F305" s="178"/>
      <c r="G305" s="190">
        <f>DATOS!$E$13</f>
        <v>1</v>
      </c>
      <c r="H305" s="178"/>
      <c r="I305" s="191"/>
      <c r="J305" s="178"/>
      <c r="K305" s="178"/>
      <c r="L305" s="178"/>
      <c r="M305" s="178"/>
      <c r="N305" s="160" t="str">
        <f t="shared" si="23"/>
        <v/>
      </c>
      <c r="P305" s="160" t="str">
        <f t="shared" si="24"/>
        <v/>
      </c>
      <c r="Q305" s="160">
        <f t="shared" si="22"/>
        <v>0</v>
      </c>
      <c r="R305" s="160" t="str">
        <f t="shared" si="25"/>
        <v/>
      </c>
      <c r="S305" s="160" t="str">
        <f t="shared" si="26"/>
        <v/>
      </c>
    </row>
    <row r="306" spans="3:19" ht="17.45" customHeight="1" x14ac:dyDescent="0.25">
      <c r="C306" s="188"/>
      <c r="D306" s="189"/>
      <c r="E306" s="178"/>
      <c r="F306" s="178"/>
      <c r="G306" s="190">
        <f>DATOS!$E$13</f>
        <v>1</v>
      </c>
      <c r="H306" s="178"/>
      <c r="I306" s="191"/>
      <c r="J306" s="178"/>
      <c r="K306" s="178"/>
      <c r="L306" s="178"/>
      <c r="M306" s="178"/>
      <c r="N306" s="160" t="str">
        <f t="shared" si="23"/>
        <v/>
      </c>
      <c r="P306" s="160" t="str">
        <f t="shared" si="24"/>
        <v/>
      </c>
      <c r="Q306" s="160">
        <f t="shared" si="22"/>
        <v>0</v>
      </c>
      <c r="R306" s="160" t="str">
        <f t="shared" si="25"/>
        <v/>
      </c>
      <c r="S306" s="160" t="str">
        <f t="shared" si="26"/>
        <v/>
      </c>
    </row>
    <row r="307" spans="3:19" ht="17.45" customHeight="1" x14ac:dyDescent="0.25">
      <c r="C307" s="188"/>
      <c r="D307" s="189"/>
      <c r="E307" s="178"/>
      <c r="F307" s="178"/>
      <c r="G307" s="190">
        <f>DATOS!$E$13</f>
        <v>1</v>
      </c>
      <c r="H307" s="178"/>
      <c r="I307" s="191"/>
      <c r="J307" s="178"/>
      <c r="K307" s="178"/>
      <c r="L307" s="178"/>
      <c r="M307" s="178"/>
      <c r="N307" s="160" t="str">
        <f t="shared" si="23"/>
        <v/>
      </c>
      <c r="P307" s="160" t="str">
        <f t="shared" si="24"/>
        <v/>
      </c>
      <c r="Q307" s="160">
        <f t="shared" si="22"/>
        <v>0</v>
      </c>
      <c r="R307" s="160" t="str">
        <f t="shared" si="25"/>
        <v/>
      </c>
      <c r="S307" s="160" t="str">
        <f t="shared" si="26"/>
        <v/>
      </c>
    </row>
    <row r="308" spans="3:19" ht="17.45" customHeight="1" x14ac:dyDescent="0.25">
      <c r="C308" s="188"/>
      <c r="D308" s="189"/>
      <c r="E308" s="178"/>
      <c r="F308" s="178"/>
      <c r="G308" s="190">
        <f>DATOS!$E$13</f>
        <v>1</v>
      </c>
      <c r="H308" s="178"/>
      <c r="I308" s="191"/>
      <c r="J308" s="178"/>
      <c r="K308" s="178"/>
      <c r="L308" s="178"/>
      <c r="M308" s="178"/>
      <c r="N308" s="160" t="str">
        <f t="shared" si="23"/>
        <v/>
      </c>
      <c r="P308" s="160" t="str">
        <f t="shared" si="24"/>
        <v/>
      </c>
      <c r="Q308" s="160">
        <f t="shared" si="22"/>
        <v>0</v>
      </c>
      <c r="R308" s="160" t="str">
        <f t="shared" si="25"/>
        <v/>
      </c>
      <c r="S308" s="160" t="str">
        <f t="shared" si="26"/>
        <v/>
      </c>
    </row>
    <row r="309" spans="3:19" ht="17.45" customHeight="1" x14ac:dyDescent="0.25">
      <c r="C309" s="188"/>
      <c r="D309" s="189"/>
      <c r="E309" s="178"/>
      <c r="F309" s="178"/>
      <c r="G309" s="190">
        <f>DATOS!$E$13</f>
        <v>1</v>
      </c>
      <c r="H309" s="178"/>
      <c r="I309" s="191"/>
      <c r="J309" s="178"/>
      <c r="K309" s="178"/>
      <c r="L309" s="178"/>
      <c r="M309" s="178"/>
      <c r="N309" s="160" t="str">
        <f t="shared" si="23"/>
        <v/>
      </c>
      <c r="P309" s="160" t="str">
        <f t="shared" si="24"/>
        <v/>
      </c>
      <c r="Q309" s="160">
        <f t="shared" si="22"/>
        <v>0</v>
      </c>
      <c r="R309" s="160" t="str">
        <f t="shared" si="25"/>
        <v/>
      </c>
      <c r="S309" s="160" t="str">
        <f t="shared" si="26"/>
        <v/>
      </c>
    </row>
    <row r="310" spans="3:19" ht="17.45" customHeight="1" x14ac:dyDescent="0.25">
      <c r="C310" s="188"/>
      <c r="D310" s="189"/>
      <c r="E310" s="178"/>
      <c r="F310" s="178"/>
      <c r="G310" s="190">
        <f>DATOS!$E$13</f>
        <v>1</v>
      </c>
      <c r="H310" s="178"/>
      <c r="I310" s="191"/>
      <c r="J310" s="178"/>
      <c r="K310" s="178"/>
      <c r="L310" s="178"/>
      <c r="M310" s="178"/>
      <c r="N310" s="160" t="str">
        <f t="shared" si="23"/>
        <v/>
      </c>
      <c r="P310" s="160" t="str">
        <f t="shared" si="24"/>
        <v/>
      </c>
      <c r="Q310" s="160">
        <f t="shared" si="22"/>
        <v>0</v>
      </c>
      <c r="R310" s="160" t="str">
        <f t="shared" si="25"/>
        <v/>
      </c>
      <c r="S310" s="160" t="str">
        <f t="shared" si="26"/>
        <v/>
      </c>
    </row>
    <row r="311" spans="3:19" ht="17.45" customHeight="1" x14ac:dyDescent="0.25">
      <c r="C311" s="188"/>
      <c r="D311" s="189"/>
      <c r="E311" s="178"/>
      <c r="F311" s="178"/>
      <c r="G311" s="190">
        <f>DATOS!$E$13</f>
        <v>1</v>
      </c>
      <c r="H311" s="178"/>
      <c r="I311" s="191"/>
      <c r="J311" s="178"/>
      <c r="K311" s="178"/>
      <c r="L311" s="178"/>
      <c r="M311" s="178"/>
      <c r="N311" s="160" t="str">
        <f t="shared" si="23"/>
        <v/>
      </c>
      <c r="P311" s="160" t="str">
        <f t="shared" si="24"/>
        <v/>
      </c>
      <c r="Q311" s="160">
        <f t="shared" si="22"/>
        <v>0</v>
      </c>
      <c r="R311" s="160" t="str">
        <f t="shared" si="25"/>
        <v/>
      </c>
      <c r="S311" s="160" t="str">
        <f t="shared" si="26"/>
        <v/>
      </c>
    </row>
    <row r="312" spans="3:19" ht="17.45" customHeight="1" x14ac:dyDescent="0.25">
      <c r="C312" s="188"/>
      <c r="D312" s="189"/>
      <c r="E312" s="178"/>
      <c r="F312" s="178"/>
      <c r="G312" s="190">
        <f>DATOS!$E$13</f>
        <v>1</v>
      </c>
      <c r="H312" s="178"/>
      <c r="I312" s="191"/>
      <c r="J312" s="178"/>
      <c r="K312" s="178"/>
      <c r="L312" s="178"/>
      <c r="M312" s="178"/>
      <c r="N312" s="160" t="str">
        <f t="shared" si="23"/>
        <v/>
      </c>
      <c r="P312" s="160" t="str">
        <f t="shared" si="24"/>
        <v/>
      </c>
      <c r="Q312" s="160">
        <f t="shared" si="22"/>
        <v>0</v>
      </c>
      <c r="R312" s="160" t="str">
        <f t="shared" si="25"/>
        <v/>
      </c>
      <c r="S312" s="160" t="str">
        <f t="shared" si="26"/>
        <v/>
      </c>
    </row>
    <row r="313" spans="3:19" ht="17.45" customHeight="1" x14ac:dyDescent="0.25">
      <c r="C313" s="188"/>
      <c r="D313" s="189"/>
      <c r="E313" s="178"/>
      <c r="F313" s="178"/>
      <c r="G313" s="190">
        <f>DATOS!$E$13</f>
        <v>1</v>
      </c>
      <c r="H313" s="178"/>
      <c r="I313" s="191"/>
      <c r="J313" s="178"/>
      <c r="K313" s="178"/>
      <c r="L313" s="178"/>
      <c r="M313" s="178"/>
      <c r="N313" s="160" t="str">
        <f t="shared" si="23"/>
        <v/>
      </c>
      <c r="P313" s="160" t="str">
        <f t="shared" si="24"/>
        <v/>
      </c>
      <c r="Q313" s="160">
        <f t="shared" si="22"/>
        <v>0</v>
      </c>
      <c r="R313" s="160" t="str">
        <f t="shared" si="25"/>
        <v/>
      </c>
      <c r="S313" s="160" t="str">
        <f t="shared" si="26"/>
        <v/>
      </c>
    </row>
    <row r="314" spans="3:19" ht="17.45" customHeight="1" x14ac:dyDescent="0.25">
      <c r="C314" s="188"/>
      <c r="D314" s="189"/>
      <c r="E314" s="178"/>
      <c r="F314" s="178"/>
      <c r="G314" s="190">
        <f>DATOS!$E$13</f>
        <v>1</v>
      </c>
      <c r="H314" s="178"/>
      <c r="I314" s="191"/>
      <c r="J314" s="178"/>
      <c r="K314" s="178"/>
      <c r="L314" s="178"/>
      <c r="M314" s="178"/>
      <c r="N314" s="160" t="str">
        <f t="shared" si="23"/>
        <v/>
      </c>
      <c r="P314" s="160" t="str">
        <f t="shared" si="24"/>
        <v/>
      </c>
      <c r="Q314" s="160">
        <f t="shared" si="22"/>
        <v>0</v>
      </c>
      <c r="R314" s="160" t="str">
        <f t="shared" si="25"/>
        <v/>
      </c>
      <c r="S314" s="160" t="str">
        <f t="shared" si="26"/>
        <v/>
      </c>
    </row>
    <row r="315" spans="3:19" ht="17.45" customHeight="1" x14ac:dyDescent="0.25">
      <c r="C315" s="188"/>
      <c r="D315" s="189"/>
      <c r="E315" s="178"/>
      <c r="F315" s="178"/>
      <c r="G315" s="190">
        <f>DATOS!$E$13</f>
        <v>1</v>
      </c>
      <c r="H315" s="178"/>
      <c r="I315" s="191"/>
      <c r="J315" s="178"/>
      <c r="K315" s="178"/>
      <c r="L315" s="178"/>
      <c r="M315" s="178"/>
      <c r="N315" s="160" t="str">
        <f t="shared" si="23"/>
        <v/>
      </c>
      <c r="P315" s="160" t="str">
        <f t="shared" si="24"/>
        <v/>
      </c>
      <c r="Q315" s="160">
        <f t="shared" si="22"/>
        <v>0</v>
      </c>
      <c r="R315" s="160" t="str">
        <f t="shared" si="25"/>
        <v/>
      </c>
      <c r="S315" s="160" t="str">
        <f t="shared" si="26"/>
        <v/>
      </c>
    </row>
    <row r="316" spans="3:19" ht="17.45" customHeight="1" x14ac:dyDescent="0.25">
      <c r="C316" s="188"/>
      <c r="D316" s="189"/>
      <c r="E316" s="178"/>
      <c r="F316" s="178"/>
      <c r="G316" s="190">
        <f>DATOS!$E$13</f>
        <v>1</v>
      </c>
      <c r="H316" s="178"/>
      <c r="I316" s="191"/>
      <c r="J316" s="178"/>
      <c r="K316" s="178"/>
      <c r="L316" s="178"/>
      <c r="M316" s="178"/>
      <c r="N316" s="160" t="str">
        <f t="shared" si="23"/>
        <v/>
      </c>
      <c r="P316" s="160" t="str">
        <f t="shared" si="24"/>
        <v/>
      </c>
      <c r="Q316" s="160">
        <f t="shared" si="22"/>
        <v>0</v>
      </c>
      <c r="R316" s="160" t="str">
        <f t="shared" si="25"/>
        <v/>
      </c>
      <c r="S316" s="160" t="str">
        <f t="shared" si="26"/>
        <v/>
      </c>
    </row>
    <row r="317" spans="3:19" ht="17.45" customHeight="1" x14ac:dyDescent="0.25">
      <c r="C317" s="188"/>
      <c r="D317" s="189"/>
      <c r="E317" s="178"/>
      <c r="F317" s="178"/>
      <c r="G317" s="190">
        <f>DATOS!$E$13</f>
        <v>1</v>
      </c>
      <c r="H317" s="178"/>
      <c r="I317" s="191"/>
      <c r="J317" s="178"/>
      <c r="K317" s="178"/>
      <c r="L317" s="178"/>
      <c r="M317" s="178"/>
      <c r="N317" s="160" t="str">
        <f t="shared" si="23"/>
        <v/>
      </c>
      <c r="P317" s="160" t="str">
        <f t="shared" si="24"/>
        <v/>
      </c>
      <c r="Q317" s="160">
        <f t="shared" si="22"/>
        <v>0</v>
      </c>
      <c r="R317" s="160" t="str">
        <f t="shared" si="25"/>
        <v/>
      </c>
      <c r="S317" s="160" t="str">
        <f t="shared" si="26"/>
        <v/>
      </c>
    </row>
    <row r="318" spans="3:19" ht="17.45" customHeight="1" x14ac:dyDescent="0.25">
      <c r="C318" s="188"/>
      <c r="D318" s="189"/>
      <c r="E318" s="178"/>
      <c r="F318" s="178"/>
      <c r="G318" s="190">
        <f>DATOS!$E$13</f>
        <v>1</v>
      </c>
      <c r="H318" s="178"/>
      <c r="I318" s="191"/>
      <c r="J318" s="178"/>
      <c r="K318" s="178"/>
      <c r="L318" s="178"/>
      <c r="M318" s="178"/>
      <c r="N318" s="160" t="str">
        <f t="shared" si="23"/>
        <v/>
      </c>
      <c r="P318" s="160" t="str">
        <f t="shared" si="24"/>
        <v/>
      </c>
      <c r="Q318" s="160">
        <f t="shared" si="22"/>
        <v>0</v>
      </c>
      <c r="R318" s="160" t="str">
        <f t="shared" si="25"/>
        <v/>
      </c>
      <c r="S318" s="160" t="str">
        <f t="shared" si="26"/>
        <v/>
      </c>
    </row>
    <row r="319" spans="3:19" ht="17.45" customHeight="1" x14ac:dyDescent="0.25">
      <c r="C319" s="188"/>
      <c r="D319" s="189"/>
      <c r="E319" s="178"/>
      <c r="F319" s="178"/>
      <c r="G319" s="190">
        <f>DATOS!$E$13</f>
        <v>1</v>
      </c>
      <c r="H319" s="178"/>
      <c r="I319" s="191"/>
      <c r="J319" s="178"/>
      <c r="K319" s="178"/>
      <c r="L319" s="178"/>
      <c r="M319" s="178"/>
      <c r="N319" s="160" t="str">
        <f t="shared" si="23"/>
        <v/>
      </c>
      <c r="P319" s="160" t="str">
        <f t="shared" si="24"/>
        <v/>
      </c>
      <c r="Q319" s="160">
        <f t="shared" si="22"/>
        <v>0</v>
      </c>
      <c r="R319" s="160" t="str">
        <f t="shared" si="25"/>
        <v/>
      </c>
      <c r="S319" s="160" t="str">
        <f t="shared" si="26"/>
        <v/>
      </c>
    </row>
    <row r="320" spans="3:19" ht="17.45" customHeight="1" x14ac:dyDescent="0.25">
      <c r="C320" s="188"/>
      <c r="D320" s="189"/>
      <c r="E320" s="178"/>
      <c r="F320" s="178"/>
      <c r="G320" s="190">
        <f>DATOS!$E$13</f>
        <v>1</v>
      </c>
      <c r="H320" s="178"/>
      <c r="I320" s="191"/>
      <c r="J320" s="178"/>
      <c r="K320" s="178"/>
      <c r="L320" s="178"/>
      <c r="M320" s="178"/>
      <c r="N320" s="160" t="str">
        <f t="shared" si="23"/>
        <v/>
      </c>
      <c r="P320" s="160" t="str">
        <f t="shared" si="24"/>
        <v/>
      </c>
      <c r="Q320" s="160">
        <f t="shared" si="22"/>
        <v>0</v>
      </c>
      <c r="R320" s="160" t="str">
        <f t="shared" si="25"/>
        <v/>
      </c>
      <c r="S320" s="160" t="str">
        <f t="shared" si="26"/>
        <v/>
      </c>
    </row>
    <row r="321" spans="3:19" ht="17.45" customHeight="1" x14ac:dyDescent="0.25">
      <c r="C321" s="188"/>
      <c r="D321" s="189"/>
      <c r="E321" s="178"/>
      <c r="F321" s="178"/>
      <c r="G321" s="190">
        <f>DATOS!$E$13</f>
        <v>1</v>
      </c>
      <c r="H321" s="178"/>
      <c r="I321" s="191"/>
      <c r="J321" s="178"/>
      <c r="K321" s="178"/>
      <c r="L321" s="178"/>
      <c r="M321" s="178"/>
      <c r="N321" s="160" t="str">
        <f t="shared" si="23"/>
        <v/>
      </c>
      <c r="P321" s="160" t="str">
        <f t="shared" si="24"/>
        <v/>
      </c>
      <c r="Q321" s="160">
        <f t="shared" si="22"/>
        <v>0</v>
      </c>
      <c r="R321" s="160" t="str">
        <f t="shared" si="25"/>
        <v/>
      </c>
      <c r="S321" s="160" t="str">
        <f t="shared" si="26"/>
        <v/>
      </c>
    </row>
    <row r="322" spans="3:19" ht="17.45" customHeight="1" x14ac:dyDescent="0.25">
      <c r="C322" s="188"/>
      <c r="D322" s="189"/>
      <c r="E322" s="178"/>
      <c r="F322" s="178"/>
      <c r="G322" s="190">
        <f>DATOS!$E$13</f>
        <v>1</v>
      </c>
      <c r="H322" s="178"/>
      <c r="I322" s="191"/>
      <c r="J322" s="178"/>
      <c r="K322" s="178"/>
      <c r="L322" s="178"/>
      <c r="M322" s="178"/>
      <c r="N322" s="160" t="str">
        <f t="shared" si="23"/>
        <v/>
      </c>
      <c r="P322" s="160" t="str">
        <f t="shared" si="24"/>
        <v/>
      </c>
      <c r="Q322" s="160">
        <f t="shared" si="22"/>
        <v>0</v>
      </c>
      <c r="R322" s="160" t="str">
        <f t="shared" si="25"/>
        <v/>
      </c>
      <c r="S322" s="160" t="str">
        <f t="shared" si="26"/>
        <v/>
      </c>
    </row>
    <row r="323" spans="3:19" ht="17.45" customHeight="1" x14ac:dyDescent="0.25">
      <c r="C323" s="188"/>
      <c r="D323" s="189"/>
      <c r="E323" s="178"/>
      <c r="F323" s="178"/>
      <c r="G323" s="190">
        <f>DATOS!$E$13</f>
        <v>1</v>
      </c>
      <c r="H323" s="178"/>
      <c r="I323" s="191"/>
      <c r="J323" s="178"/>
      <c r="K323" s="178"/>
      <c r="L323" s="178"/>
      <c r="M323" s="178"/>
      <c r="N323" s="160" t="str">
        <f t="shared" si="23"/>
        <v/>
      </c>
      <c r="P323" s="160" t="str">
        <f t="shared" si="24"/>
        <v/>
      </c>
      <c r="Q323" s="160">
        <f t="shared" si="22"/>
        <v>0</v>
      </c>
      <c r="R323" s="160" t="str">
        <f t="shared" si="25"/>
        <v/>
      </c>
      <c r="S323" s="160" t="str">
        <f t="shared" si="26"/>
        <v/>
      </c>
    </row>
    <row r="324" spans="3:19" ht="17.45" customHeight="1" x14ac:dyDescent="0.25">
      <c r="C324" s="188"/>
      <c r="D324" s="189"/>
      <c r="E324" s="178"/>
      <c r="F324" s="178"/>
      <c r="G324" s="190">
        <f>DATOS!$E$13</f>
        <v>1</v>
      </c>
      <c r="H324" s="178"/>
      <c r="I324" s="191"/>
      <c r="J324" s="178"/>
      <c r="K324" s="178"/>
      <c r="L324" s="178"/>
      <c r="M324" s="178"/>
      <c r="N324" s="160" t="str">
        <f t="shared" si="23"/>
        <v/>
      </c>
      <c r="P324" s="160" t="str">
        <f t="shared" si="24"/>
        <v/>
      </c>
      <c r="Q324" s="160">
        <f t="shared" si="22"/>
        <v>0</v>
      </c>
      <c r="R324" s="160" t="str">
        <f t="shared" si="25"/>
        <v/>
      </c>
      <c r="S324" s="160" t="str">
        <f t="shared" si="26"/>
        <v/>
      </c>
    </row>
    <row r="325" spans="3:19" ht="17.45" customHeight="1" x14ac:dyDescent="0.25">
      <c r="C325" s="188"/>
      <c r="D325" s="189"/>
      <c r="E325" s="178"/>
      <c r="F325" s="178"/>
      <c r="G325" s="190">
        <f>DATOS!$E$13</f>
        <v>1</v>
      </c>
      <c r="H325" s="178"/>
      <c r="I325" s="191"/>
      <c r="J325" s="178"/>
      <c r="K325" s="178"/>
      <c r="L325" s="178"/>
      <c r="M325" s="178"/>
      <c r="N325" s="160" t="str">
        <f t="shared" si="23"/>
        <v/>
      </c>
      <c r="P325" s="160" t="str">
        <f t="shared" si="24"/>
        <v/>
      </c>
      <c r="Q325" s="160">
        <f t="shared" si="22"/>
        <v>0</v>
      </c>
      <c r="R325" s="160" t="str">
        <f t="shared" si="25"/>
        <v/>
      </c>
      <c r="S325" s="160" t="str">
        <f t="shared" si="26"/>
        <v/>
      </c>
    </row>
    <row r="326" spans="3:19" ht="17.45" customHeight="1" x14ac:dyDescent="0.25">
      <c r="C326" s="188"/>
      <c r="D326" s="189"/>
      <c r="E326" s="178"/>
      <c r="F326" s="178"/>
      <c r="G326" s="190">
        <f>DATOS!$E$13</f>
        <v>1</v>
      </c>
      <c r="H326" s="178"/>
      <c r="I326" s="191"/>
      <c r="J326" s="178"/>
      <c r="K326" s="178"/>
      <c r="L326" s="178"/>
      <c r="M326" s="178"/>
      <c r="N326" s="160" t="str">
        <f t="shared" si="23"/>
        <v/>
      </c>
      <c r="P326" s="160" t="str">
        <f t="shared" si="24"/>
        <v/>
      </c>
      <c r="Q326" s="160">
        <f t="shared" si="22"/>
        <v>0</v>
      </c>
      <c r="R326" s="160" t="str">
        <f t="shared" si="25"/>
        <v/>
      </c>
      <c r="S326" s="160" t="str">
        <f t="shared" si="26"/>
        <v/>
      </c>
    </row>
    <row r="327" spans="3:19" ht="17.45" customHeight="1" x14ac:dyDescent="0.25">
      <c r="C327" s="188"/>
      <c r="D327" s="189"/>
      <c r="E327" s="178"/>
      <c r="F327" s="178"/>
      <c r="G327" s="190">
        <f>DATOS!$E$13</f>
        <v>1</v>
      </c>
      <c r="H327" s="178"/>
      <c r="I327" s="191"/>
      <c r="J327" s="178"/>
      <c r="K327" s="178"/>
      <c r="L327" s="178"/>
      <c r="M327" s="178"/>
      <c r="N327" s="160" t="str">
        <f t="shared" si="23"/>
        <v/>
      </c>
      <c r="P327" s="160" t="str">
        <f t="shared" si="24"/>
        <v/>
      </c>
      <c r="Q327" s="160">
        <f t="shared" si="22"/>
        <v>0</v>
      </c>
      <c r="R327" s="160" t="str">
        <f t="shared" si="25"/>
        <v/>
      </c>
      <c r="S327" s="160" t="str">
        <f t="shared" si="26"/>
        <v/>
      </c>
    </row>
    <row r="328" spans="3:19" ht="17.45" customHeight="1" x14ac:dyDescent="0.25">
      <c r="C328" s="188"/>
      <c r="D328" s="189"/>
      <c r="E328" s="178"/>
      <c r="F328" s="178"/>
      <c r="G328" s="190">
        <f>DATOS!$E$13</f>
        <v>1</v>
      </c>
      <c r="H328" s="178"/>
      <c r="I328" s="191"/>
      <c r="J328" s="178"/>
      <c r="K328" s="178"/>
      <c r="L328" s="178"/>
      <c r="M328" s="178"/>
      <c r="N328" s="160" t="str">
        <f t="shared" si="23"/>
        <v/>
      </c>
      <c r="P328" s="160" t="str">
        <f t="shared" si="24"/>
        <v/>
      </c>
      <c r="Q328" s="160">
        <f t="shared" si="22"/>
        <v>0</v>
      </c>
      <c r="R328" s="160" t="str">
        <f t="shared" si="25"/>
        <v/>
      </c>
      <c r="S328" s="160" t="str">
        <f t="shared" si="26"/>
        <v/>
      </c>
    </row>
    <row r="329" spans="3:19" ht="17.45" customHeight="1" x14ac:dyDescent="0.25">
      <c r="C329" s="188"/>
      <c r="D329" s="189"/>
      <c r="E329" s="178"/>
      <c r="F329" s="178"/>
      <c r="G329" s="190">
        <f>DATOS!$E$13</f>
        <v>1</v>
      </c>
      <c r="H329" s="178"/>
      <c r="I329" s="191"/>
      <c r="J329" s="178"/>
      <c r="K329" s="178"/>
      <c r="L329" s="178"/>
      <c r="M329" s="178"/>
      <c r="N329" s="160" t="str">
        <f t="shared" si="23"/>
        <v/>
      </c>
      <c r="P329" s="160" t="str">
        <f t="shared" si="24"/>
        <v/>
      </c>
      <c r="Q329" s="160">
        <f t="shared" si="22"/>
        <v>0</v>
      </c>
      <c r="R329" s="160" t="str">
        <f t="shared" si="25"/>
        <v/>
      </c>
      <c r="S329" s="160" t="str">
        <f t="shared" si="26"/>
        <v/>
      </c>
    </row>
    <row r="330" spans="3:19" ht="17.45" customHeight="1" x14ac:dyDescent="0.25">
      <c r="C330" s="188"/>
      <c r="D330" s="189"/>
      <c r="E330" s="178"/>
      <c r="F330" s="178"/>
      <c r="G330" s="190">
        <f>DATOS!$E$13</f>
        <v>1</v>
      </c>
      <c r="H330" s="178"/>
      <c r="I330" s="191"/>
      <c r="J330" s="178"/>
      <c r="K330" s="178"/>
      <c r="L330" s="178"/>
      <c r="M330" s="178"/>
      <c r="N330" s="160" t="str">
        <f t="shared" si="23"/>
        <v/>
      </c>
      <c r="P330" s="160" t="str">
        <f t="shared" si="24"/>
        <v/>
      </c>
      <c r="Q330" s="160">
        <f t="shared" si="22"/>
        <v>0</v>
      </c>
      <c r="R330" s="160" t="str">
        <f t="shared" si="25"/>
        <v/>
      </c>
      <c r="S330" s="160" t="str">
        <f t="shared" si="26"/>
        <v/>
      </c>
    </row>
    <row r="331" spans="3:19" ht="17.45" customHeight="1" x14ac:dyDescent="0.25">
      <c r="C331" s="188"/>
      <c r="D331" s="189"/>
      <c r="E331" s="178"/>
      <c r="F331" s="178"/>
      <c r="G331" s="190">
        <f>DATOS!$E$13</f>
        <v>1</v>
      </c>
      <c r="H331" s="178"/>
      <c r="I331" s="191"/>
      <c r="J331" s="178"/>
      <c r="K331" s="178"/>
      <c r="L331" s="178"/>
      <c r="M331" s="178"/>
      <c r="N331" s="160" t="str">
        <f t="shared" si="23"/>
        <v/>
      </c>
      <c r="P331" s="160" t="str">
        <f t="shared" si="24"/>
        <v/>
      </c>
      <c r="Q331" s="160">
        <f t="shared" si="22"/>
        <v>0</v>
      </c>
      <c r="R331" s="160" t="str">
        <f t="shared" si="25"/>
        <v/>
      </c>
      <c r="S331" s="160" t="str">
        <f t="shared" si="26"/>
        <v/>
      </c>
    </row>
    <row r="332" spans="3:19" ht="17.45" customHeight="1" x14ac:dyDescent="0.25">
      <c r="C332" s="188"/>
      <c r="D332" s="189"/>
      <c r="E332" s="178"/>
      <c r="F332" s="178"/>
      <c r="G332" s="190">
        <f>DATOS!$E$13</f>
        <v>1</v>
      </c>
      <c r="H332" s="178"/>
      <c r="I332" s="191"/>
      <c r="J332" s="178"/>
      <c r="K332" s="178"/>
      <c r="L332" s="178"/>
      <c r="M332" s="178"/>
      <c r="N332" s="160" t="str">
        <f t="shared" si="23"/>
        <v/>
      </c>
      <c r="P332" s="160" t="str">
        <f t="shared" si="24"/>
        <v/>
      </c>
      <c r="Q332" s="160">
        <f t="shared" si="22"/>
        <v>0</v>
      </c>
      <c r="R332" s="160" t="str">
        <f t="shared" si="25"/>
        <v/>
      </c>
      <c r="S332" s="160" t="str">
        <f t="shared" si="26"/>
        <v/>
      </c>
    </row>
    <row r="333" spans="3:19" ht="17.45" customHeight="1" x14ac:dyDescent="0.25">
      <c r="C333" s="188"/>
      <c r="D333" s="189"/>
      <c r="E333" s="178"/>
      <c r="F333" s="178"/>
      <c r="G333" s="190">
        <f>DATOS!$E$13</f>
        <v>1</v>
      </c>
      <c r="H333" s="178"/>
      <c r="I333" s="191"/>
      <c r="J333" s="178"/>
      <c r="K333" s="178"/>
      <c r="L333" s="178"/>
      <c r="M333" s="178"/>
      <c r="N333" s="160" t="str">
        <f t="shared" si="23"/>
        <v/>
      </c>
      <c r="P333" s="160" t="str">
        <f t="shared" si="24"/>
        <v/>
      </c>
      <c r="Q333" s="160">
        <f t="shared" si="22"/>
        <v>0</v>
      </c>
      <c r="R333" s="160" t="str">
        <f t="shared" si="25"/>
        <v/>
      </c>
      <c r="S333" s="160" t="str">
        <f t="shared" si="26"/>
        <v/>
      </c>
    </row>
    <row r="334" spans="3:19" ht="17.45" customHeight="1" x14ac:dyDescent="0.25">
      <c r="C334" s="188"/>
      <c r="D334" s="189"/>
      <c r="E334" s="178"/>
      <c r="F334" s="178"/>
      <c r="G334" s="190">
        <f>DATOS!$E$13</f>
        <v>1</v>
      </c>
      <c r="H334" s="178"/>
      <c r="I334" s="191"/>
      <c r="J334" s="178"/>
      <c r="K334" s="178"/>
      <c r="L334" s="178"/>
      <c r="M334" s="178"/>
      <c r="N334" s="160" t="str">
        <f t="shared" si="23"/>
        <v/>
      </c>
      <c r="P334" s="160" t="str">
        <f t="shared" si="24"/>
        <v/>
      </c>
      <c r="Q334" s="160">
        <f t="shared" si="22"/>
        <v>0</v>
      </c>
      <c r="R334" s="160" t="str">
        <f t="shared" si="25"/>
        <v/>
      </c>
      <c r="S334" s="160" t="str">
        <f t="shared" si="26"/>
        <v/>
      </c>
    </row>
    <row r="335" spans="3:19" ht="17.45" customHeight="1" x14ac:dyDescent="0.25">
      <c r="C335" s="188"/>
      <c r="D335" s="189"/>
      <c r="E335" s="178"/>
      <c r="F335" s="178"/>
      <c r="G335" s="190">
        <f>DATOS!$E$13</f>
        <v>1</v>
      </c>
      <c r="H335" s="178"/>
      <c r="I335" s="191"/>
      <c r="J335" s="178"/>
      <c r="K335" s="178"/>
      <c r="L335" s="178"/>
      <c r="M335" s="178"/>
      <c r="N335" s="160" t="str">
        <f t="shared" si="23"/>
        <v/>
      </c>
      <c r="P335" s="160" t="str">
        <f t="shared" si="24"/>
        <v/>
      </c>
      <c r="Q335" s="160">
        <f t="shared" si="22"/>
        <v>0</v>
      </c>
      <c r="R335" s="160" t="str">
        <f t="shared" si="25"/>
        <v/>
      </c>
      <c r="S335" s="160" t="str">
        <f t="shared" si="26"/>
        <v/>
      </c>
    </row>
    <row r="336" spans="3:19" ht="17.45" customHeight="1" x14ac:dyDescent="0.25">
      <c r="C336" s="188"/>
      <c r="D336" s="189"/>
      <c r="E336" s="178"/>
      <c r="F336" s="178"/>
      <c r="G336" s="190">
        <f>DATOS!$E$13</f>
        <v>1</v>
      </c>
      <c r="H336" s="178"/>
      <c r="I336" s="191"/>
      <c r="J336" s="178"/>
      <c r="K336" s="178"/>
      <c r="L336" s="178"/>
      <c r="M336" s="178"/>
      <c r="N336" s="160" t="str">
        <f t="shared" si="23"/>
        <v/>
      </c>
      <c r="P336" s="160" t="str">
        <f t="shared" si="24"/>
        <v/>
      </c>
      <c r="Q336" s="160">
        <f t="shared" si="22"/>
        <v>0</v>
      </c>
      <c r="R336" s="160" t="str">
        <f t="shared" si="25"/>
        <v/>
      </c>
      <c r="S336" s="160" t="str">
        <f t="shared" si="26"/>
        <v/>
      </c>
    </row>
    <row r="337" spans="3:19" ht="17.45" customHeight="1" x14ac:dyDescent="0.25">
      <c r="C337" s="188"/>
      <c r="D337" s="189"/>
      <c r="E337" s="178"/>
      <c r="F337" s="178"/>
      <c r="G337" s="190">
        <f>DATOS!$E$13</f>
        <v>1</v>
      </c>
      <c r="H337" s="178"/>
      <c r="I337" s="191"/>
      <c r="J337" s="178"/>
      <c r="K337" s="178"/>
      <c r="L337" s="178"/>
      <c r="M337" s="178"/>
      <c r="N337" s="160" t="str">
        <f t="shared" si="23"/>
        <v/>
      </c>
      <c r="P337" s="160" t="str">
        <f t="shared" si="24"/>
        <v/>
      </c>
      <c r="Q337" s="160">
        <f t="shared" ref="Q337:Q400" si="27">IF($I337=0%,H337,"")</f>
        <v>0</v>
      </c>
      <c r="R337" s="160" t="str">
        <f t="shared" si="25"/>
        <v/>
      </c>
      <c r="S337" s="160" t="str">
        <f t="shared" si="26"/>
        <v/>
      </c>
    </row>
    <row r="338" spans="3:19" ht="17.45" customHeight="1" x14ac:dyDescent="0.25">
      <c r="C338" s="188"/>
      <c r="D338" s="189"/>
      <c r="E338" s="178"/>
      <c r="F338" s="178"/>
      <c r="G338" s="190">
        <f>DATOS!$E$13</f>
        <v>1</v>
      </c>
      <c r="H338" s="178"/>
      <c r="I338" s="191"/>
      <c r="J338" s="178"/>
      <c r="K338" s="178"/>
      <c r="L338" s="178"/>
      <c r="M338" s="178"/>
      <c r="N338" s="160" t="str">
        <f t="shared" ref="N338:N401" si="28">IF(H338&amp;J338&amp;K338&amp;L338&amp;M338="","",H338+J338+K338-L338-M338)</f>
        <v/>
      </c>
      <c r="P338" s="160" t="str">
        <f t="shared" ref="P338:P401" si="29">IF($I338="E",H338,"")</f>
        <v/>
      </c>
      <c r="Q338" s="160">
        <f t="shared" si="27"/>
        <v>0</v>
      </c>
      <c r="R338" s="160" t="str">
        <f t="shared" ref="R338:R401" si="30">IF(OR($I338=8%,$I338=11%),$J338/$I338,"")</f>
        <v/>
      </c>
      <c r="S338" s="160" t="str">
        <f t="shared" si="26"/>
        <v/>
      </c>
    </row>
    <row r="339" spans="3:19" ht="17.45" customHeight="1" x14ac:dyDescent="0.25">
      <c r="C339" s="188"/>
      <c r="D339" s="189"/>
      <c r="E339" s="178"/>
      <c r="F339" s="178"/>
      <c r="G339" s="190">
        <f>DATOS!$E$13</f>
        <v>1</v>
      </c>
      <c r="H339" s="178"/>
      <c r="I339" s="191"/>
      <c r="J339" s="178"/>
      <c r="K339" s="178"/>
      <c r="L339" s="178"/>
      <c r="M339" s="178"/>
      <c r="N339" s="160" t="str">
        <f t="shared" si="28"/>
        <v/>
      </c>
      <c r="P339" s="160" t="str">
        <f t="shared" si="29"/>
        <v/>
      </c>
      <c r="Q339" s="160">
        <f t="shared" si="27"/>
        <v>0</v>
      </c>
      <c r="R339" s="160" t="str">
        <f t="shared" si="30"/>
        <v/>
      </c>
      <c r="S339" s="160" t="str">
        <f t="shared" ref="S339:S402" si="31">IF(OR($I339=15%,$I339=16%),$J339/$I339,"")</f>
        <v/>
      </c>
    </row>
    <row r="340" spans="3:19" ht="17.45" customHeight="1" x14ac:dyDescent="0.25">
      <c r="C340" s="188"/>
      <c r="D340" s="189"/>
      <c r="E340" s="178"/>
      <c r="F340" s="178"/>
      <c r="G340" s="190">
        <f>DATOS!$E$13</f>
        <v>1</v>
      </c>
      <c r="H340" s="178"/>
      <c r="I340" s="191"/>
      <c r="J340" s="178"/>
      <c r="K340" s="178"/>
      <c r="L340" s="178"/>
      <c r="M340" s="178"/>
      <c r="N340" s="160" t="str">
        <f t="shared" si="28"/>
        <v/>
      </c>
      <c r="P340" s="160" t="str">
        <f t="shared" si="29"/>
        <v/>
      </c>
      <c r="Q340" s="160">
        <f t="shared" si="27"/>
        <v>0</v>
      </c>
      <c r="R340" s="160" t="str">
        <f t="shared" si="30"/>
        <v/>
      </c>
      <c r="S340" s="160" t="str">
        <f t="shared" si="31"/>
        <v/>
      </c>
    </row>
    <row r="341" spans="3:19" ht="17.45" customHeight="1" x14ac:dyDescent="0.25">
      <c r="C341" s="188"/>
      <c r="D341" s="189"/>
      <c r="E341" s="178"/>
      <c r="F341" s="178"/>
      <c r="G341" s="190">
        <f>DATOS!$E$13</f>
        <v>1</v>
      </c>
      <c r="H341" s="178"/>
      <c r="I341" s="191"/>
      <c r="J341" s="178"/>
      <c r="K341" s="178"/>
      <c r="L341" s="178"/>
      <c r="M341" s="178"/>
      <c r="N341" s="160" t="str">
        <f t="shared" si="28"/>
        <v/>
      </c>
      <c r="P341" s="160" t="str">
        <f t="shared" si="29"/>
        <v/>
      </c>
      <c r="Q341" s="160">
        <f t="shared" si="27"/>
        <v>0</v>
      </c>
      <c r="R341" s="160" t="str">
        <f t="shared" si="30"/>
        <v/>
      </c>
      <c r="S341" s="160" t="str">
        <f t="shared" si="31"/>
        <v/>
      </c>
    </row>
    <row r="342" spans="3:19" ht="17.45" customHeight="1" x14ac:dyDescent="0.25">
      <c r="C342" s="188"/>
      <c r="D342" s="189"/>
      <c r="E342" s="178"/>
      <c r="F342" s="178"/>
      <c r="G342" s="190">
        <f>DATOS!$E$13</f>
        <v>1</v>
      </c>
      <c r="H342" s="178"/>
      <c r="I342" s="191"/>
      <c r="J342" s="178"/>
      <c r="K342" s="178"/>
      <c r="L342" s="178"/>
      <c r="M342" s="178"/>
      <c r="N342" s="160" t="str">
        <f t="shared" si="28"/>
        <v/>
      </c>
      <c r="P342" s="160" t="str">
        <f t="shared" si="29"/>
        <v/>
      </c>
      <c r="Q342" s="160">
        <f t="shared" si="27"/>
        <v>0</v>
      </c>
      <c r="R342" s="160" t="str">
        <f t="shared" si="30"/>
        <v/>
      </c>
      <c r="S342" s="160" t="str">
        <f t="shared" si="31"/>
        <v/>
      </c>
    </row>
    <row r="343" spans="3:19" ht="17.45" customHeight="1" x14ac:dyDescent="0.25">
      <c r="C343" s="188"/>
      <c r="D343" s="189"/>
      <c r="E343" s="178"/>
      <c r="F343" s="178"/>
      <c r="G343" s="190">
        <f>DATOS!$E$13</f>
        <v>1</v>
      </c>
      <c r="H343" s="178"/>
      <c r="I343" s="191"/>
      <c r="J343" s="178"/>
      <c r="K343" s="178"/>
      <c r="L343" s="178"/>
      <c r="M343" s="178"/>
      <c r="N343" s="160" t="str">
        <f t="shared" si="28"/>
        <v/>
      </c>
      <c r="P343" s="160" t="str">
        <f t="shared" si="29"/>
        <v/>
      </c>
      <c r="Q343" s="160">
        <f t="shared" si="27"/>
        <v>0</v>
      </c>
      <c r="R343" s="160" t="str">
        <f t="shared" si="30"/>
        <v/>
      </c>
      <c r="S343" s="160" t="str">
        <f t="shared" si="31"/>
        <v/>
      </c>
    </row>
    <row r="344" spans="3:19" ht="17.45" customHeight="1" x14ac:dyDescent="0.25">
      <c r="C344" s="188"/>
      <c r="D344" s="189"/>
      <c r="E344" s="178"/>
      <c r="F344" s="178"/>
      <c r="G344" s="190">
        <f>DATOS!$E$13</f>
        <v>1</v>
      </c>
      <c r="H344" s="178"/>
      <c r="I344" s="191"/>
      <c r="J344" s="178"/>
      <c r="K344" s="178"/>
      <c r="L344" s="178"/>
      <c r="M344" s="178"/>
      <c r="N344" s="160" t="str">
        <f t="shared" si="28"/>
        <v/>
      </c>
      <c r="P344" s="160" t="str">
        <f t="shared" si="29"/>
        <v/>
      </c>
      <c r="Q344" s="160">
        <f t="shared" si="27"/>
        <v>0</v>
      </c>
      <c r="R344" s="160" t="str">
        <f t="shared" si="30"/>
        <v/>
      </c>
      <c r="S344" s="160" t="str">
        <f t="shared" si="31"/>
        <v/>
      </c>
    </row>
    <row r="345" spans="3:19" ht="17.45" customHeight="1" x14ac:dyDescent="0.25">
      <c r="C345" s="188"/>
      <c r="D345" s="189"/>
      <c r="E345" s="178"/>
      <c r="F345" s="178"/>
      <c r="G345" s="190">
        <f>DATOS!$E$13</f>
        <v>1</v>
      </c>
      <c r="H345" s="178"/>
      <c r="I345" s="191"/>
      <c r="J345" s="178"/>
      <c r="K345" s="178"/>
      <c r="L345" s="178"/>
      <c r="M345" s="178"/>
      <c r="N345" s="160" t="str">
        <f t="shared" si="28"/>
        <v/>
      </c>
      <c r="P345" s="160" t="str">
        <f t="shared" si="29"/>
        <v/>
      </c>
      <c r="Q345" s="160">
        <f t="shared" si="27"/>
        <v>0</v>
      </c>
      <c r="R345" s="160" t="str">
        <f t="shared" si="30"/>
        <v/>
      </c>
      <c r="S345" s="160" t="str">
        <f t="shared" si="31"/>
        <v/>
      </c>
    </row>
    <row r="346" spans="3:19" ht="17.45" customHeight="1" x14ac:dyDescent="0.25">
      <c r="C346" s="188"/>
      <c r="D346" s="189"/>
      <c r="E346" s="178"/>
      <c r="F346" s="178"/>
      <c r="G346" s="190">
        <f>DATOS!$E$13</f>
        <v>1</v>
      </c>
      <c r="H346" s="178"/>
      <c r="I346" s="191"/>
      <c r="J346" s="178"/>
      <c r="K346" s="178"/>
      <c r="L346" s="178"/>
      <c r="M346" s="178"/>
      <c r="N346" s="160" t="str">
        <f t="shared" si="28"/>
        <v/>
      </c>
      <c r="P346" s="160" t="str">
        <f t="shared" si="29"/>
        <v/>
      </c>
      <c r="Q346" s="160">
        <f t="shared" si="27"/>
        <v>0</v>
      </c>
      <c r="R346" s="160" t="str">
        <f t="shared" si="30"/>
        <v/>
      </c>
      <c r="S346" s="160" t="str">
        <f t="shared" si="31"/>
        <v/>
      </c>
    </row>
    <row r="347" spans="3:19" ht="17.45" customHeight="1" x14ac:dyDescent="0.25">
      <c r="C347" s="188"/>
      <c r="D347" s="189"/>
      <c r="E347" s="178"/>
      <c r="F347" s="178"/>
      <c r="G347" s="190">
        <f>DATOS!$E$13</f>
        <v>1</v>
      </c>
      <c r="H347" s="178"/>
      <c r="I347" s="191"/>
      <c r="J347" s="178"/>
      <c r="K347" s="178"/>
      <c r="L347" s="178"/>
      <c r="M347" s="178"/>
      <c r="N347" s="160" t="str">
        <f t="shared" si="28"/>
        <v/>
      </c>
      <c r="P347" s="160" t="str">
        <f t="shared" si="29"/>
        <v/>
      </c>
      <c r="Q347" s="160">
        <f t="shared" si="27"/>
        <v>0</v>
      </c>
      <c r="R347" s="160" t="str">
        <f t="shared" si="30"/>
        <v/>
      </c>
      <c r="S347" s="160" t="str">
        <f t="shared" si="31"/>
        <v/>
      </c>
    </row>
    <row r="348" spans="3:19" ht="17.45" customHeight="1" x14ac:dyDescent="0.25">
      <c r="C348" s="188"/>
      <c r="D348" s="189"/>
      <c r="E348" s="178"/>
      <c r="F348" s="178"/>
      <c r="G348" s="190">
        <f>DATOS!$E$13</f>
        <v>1</v>
      </c>
      <c r="H348" s="178"/>
      <c r="I348" s="191"/>
      <c r="J348" s="178"/>
      <c r="K348" s="178"/>
      <c r="L348" s="178"/>
      <c r="M348" s="178"/>
      <c r="N348" s="160" t="str">
        <f t="shared" si="28"/>
        <v/>
      </c>
      <c r="P348" s="160" t="str">
        <f t="shared" si="29"/>
        <v/>
      </c>
      <c r="Q348" s="160">
        <f t="shared" si="27"/>
        <v>0</v>
      </c>
      <c r="R348" s="160" t="str">
        <f t="shared" si="30"/>
        <v/>
      </c>
      <c r="S348" s="160" t="str">
        <f t="shared" si="31"/>
        <v/>
      </c>
    </row>
    <row r="349" spans="3:19" ht="17.45" customHeight="1" x14ac:dyDescent="0.25">
      <c r="C349" s="188"/>
      <c r="D349" s="189"/>
      <c r="E349" s="178"/>
      <c r="F349" s="178"/>
      <c r="G349" s="190">
        <f>DATOS!$E$13</f>
        <v>1</v>
      </c>
      <c r="H349" s="178"/>
      <c r="I349" s="191"/>
      <c r="J349" s="178"/>
      <c r="K349" s="178"/>
      <c r="L349" s="178"/>
      <c r="M349" s="178"/>
      <c r="N349" s="160" t="str">
        <f t="shared" si="28"/>
        <v/>
      </c>
      <c r="P349" s="160" t="str">
        <f t="shared" si="29"/>
        <v/>
      </c>
      <c r="Q349" s="160">
        <f t="shared" si="27"/>
        <v>0</v>
      </c>
      <c r="R349" s="160" t="str">
        <f t="shared" si="30"/>
        <v/>
      </c>
      <c r="S349" s="160" t="str">
        <f t="shared" si="31"/>
        <v/>
      </c>
    </row>
    <row r="350" spans="3:19" ht="17.45" customHeight="1" x14ac:dyDescent="0.25">
      <c r="C350" s="188"/>
      <c r="D350" s="189"/>
      <c r="E350" s="178"/>
      <c r="F350" s="178"/>
      <c r="G350" s="190">
        <f>DATOS!$E$13</f>
        <v>1</v>
      </c>
      <c r="H350" s="178"/>
      <c r="I350" s="191"/>
      <c r="J350" s="178"/>
      <c r="K350" s="178"/>
      <c r="L350" s="178"/>
      <c r="M350" s="178"/>
      <c r="N350" s="160" t="str">
        <f t="shared" si="28"/>
        <v/>
      </c>
      <c r="P350" s="160" t="str">
        <f t="shared" si="29"/>
        <v/>
      </c>
      <c r="Q350" s="160">
        <f t="shared" si="27"/>
        <v>0</v>
      </c>
      <c r="R350" s="160" t="str">
        <f t="shared" si="30"/>
        <v/>
      </c>
      <c r="S350" s="160" t="str">
        <f t="shared" si="31"/>
        <v/>
      </c>
    </row>
    <row r="351" spans="3:19" ht="17.45" customHeight="1" x14ac:dyDescent="0.25">
      <c r="C351" s="188"/>
      <c r="D351" s="189"/>
      <c r="E351" s="178"/>
      <c r="F351" s="178"/>
      <c r="G351" s="190">
        <f>DATOS!$E$13</f>
        <v>1</v>
      </c>
      <c r="H351" s="178"/>
      <c r="I351" s="191"/>
      <c r="J351" s="178"/>
      <c r="K351" s="178"/>
      <c r="L351" s="178"/>
      <c r="M351" s="178"/>
      <c r="N351" s="160" t="str">
        <f t="shared" si="28"/>
        <v/>
      </c>
      <c r="P351" s="160" t="str">
        <f t="shared" si="29"/>
        <v/>
      </c>
      <c r="Q351" s="160">
        <f t="shared" si="27"/>
        <v>0</v>
      </c>
      <c r="R351" s="160" t="str">
        <f t="shared" si="30"/>
        <v/>
      </c>
      <c r="S351" s="160" t="str">
        <f t="shared" si="31"/>
        <v/>
      </c>
    </row>
    <row r="352" spans="3:19" ht="17.45" customHeight="1" x14ac:dyDescent="0.25">
      <c r="C352" s="188"/>
      <c r="D352" s="189"/>
      <c r="E352" s="178"/>
      <c r="F352" s="178"/>
      <c r="G352" s="190">
        <f>DATOS!$E$13</f>
        <v>1</v>
      </c>
      <c r="H352" s="178"/>
      <c r="I352" s="191"/>
      <c r="J352" s="178"/>
      <c r="K352" s="178"/>
      <c r="L352" s="178"/>
      <c r="M352" s="178"/>
      <c r="N352" s="160" t="str">
        <f t="shared" si="28"/>
        <v/>
      </c>
      <c r="P352" s="160" t="str">
        <f t="shared" si="29"/>
        <v/>
      </c>
      <c r="Q352" s="160">
        <f t="shared" si="27"/>
        <v>0</v>
      </c>
      <c r="R352" s="160" t="str">
        <f t="shared" si="30"/>
        <v/>
      </c>
      <c r="S352" s="160" t="str">
        <f t="shared" si="31"/>
        <v/>
      </c>
    </row>
    <row r="353" spans="3:19" ht="17.45" customHeight="1" x14ac:dyDescent="0.25">
      <c r="C353" s="188"/>
      <c r="D353" s="189"/>
      <c r="E353" s="178"/>
      <c r="F353" s="178"/>
      <c r="G353" s="190">
        <f>DATOS!$E$13</f>
        <v>1</v>
      </c>
      <c r="H353" s="178"/>
      <c r="I353" s="191"/>
      <c r="J353" s="178"/>
      <c r="K353" s="178"/>
      <c r="L353" s="178"/>
      <c r="M353" s="178"/>
      <c r="N353" s="160" t="str">
        <f t="shared" si="28"/>
        <v/>
      </c>
      <c r="P353" s="160" t="str">
        <f t="shared" si="29"/>
        <v/>
      </c>
      <c r="Q353" s="160">
        <f t="shared" si="27"/>
        <v>0</v>
      </c>
      <c r="R353" s="160" t="str">
        <f t="shared" si="30"/>
        <v/>
      </c>
      <c r="S353" s="160" t="str">
        <f t="shared" si="31"/>
        <v/>
      </c>
    </row>
    <row r="354" spans="3:19" ht="17.45" customHeight="1" x14ac:dyDescent="0.25">
      <c r="C354" s="188"/>
      <c r="D354" s="189"/>
      <c r="E354" s="178"/>
      <c r="F354" s="178"/>
      <c r="G354" s="190">
        <f>DATOS!$E$13</f>
        <v>1</v>
      </c>
      <c r="H354" s="178"/>
      <c r="I354" s="191"/>
      <c r="J354" s="178"/>
      <c r="K354" s="178"/>
      <c r="L354" s="178"/>
      <c r="M354" s="178"/>
      <c r="N354" s="160" t="str">
        <f t="shared" si="28"/>
        <v/>
      </c>
      <c r="P354" s="160" t="str">
        <f t="shared" si="29"/>
        <v/>
      </c>
      <c r="Q354" s="160">
        <f t="shared" si="27"/>
        <v>0</v>
      </c>
      <c r="R354" s="160" t="str">
        <f t="shared" si="30"/>
        <v/>
      </c>
      <c r="S354" s="160" t="str">
        <f t="shared" si="31"/>
        <v/>
      </c>
    </row>
    <row r="355" spans="3:19" ht="17.45" customHeight="1" x14ac:dyDescent="0.25">
      <c r="C355" s="188"/>
      <c r="D355" s="189"/>
      <c r="E355" s="178"/>
      <c r="F355" s="178"/>
      <c r="G355" s="190">
        <f>DATOS!$E$13</f>
        <v>1</v>
      </c>
      <c r="H355" s="178"/>
      <c r="I355" s="191"/>
      <c r="J355" s="178"/>
      <c r="K355" s="178"/>
      <c r="L355" s="178"/>
      <c r="M355" s="178"/>
      <c r="N355" s="160" t="str">
        <f t="shared" si="28"/>
        <v/>
      </c>
      <c r="P355" s="160" t="str">
        <f t="shared" si="29"/>
        <v/>
      </c>
      <c r="Q355" s="160">
        <f t="shared" si="27"/>
        <v>0</v>
      </c>
      <c r="R355" s="160" t="str">
        <f t="shared" si="30"/>
        <v/>
      </c>
      <c r="S355" s="160" t="str">
        <f t="shared" si="31"/>
        <v/>
      </c>
    </row>
    <row r="356" spans="3:19" ht="17.45" customHeight="1" x14ac:dyDescent="0.25">
      <c r="C356" s="188"/>
      <c r="D356" s="189"/>
      <c r="E356" s="178"/>
      <c r="F356" s="178"/>
      <c r="G356" s="190">
        <f>DATOS!$E$13</f>
        <v>1</v>
      </c>
      <c r="H356" s="178"/>
      <c r="I356" s="191"/>
      <c r="J356" s="178"/>
      <c r="K356" s="178"/>
      <c r="L356" s="178"/>
      <c r="M356" s="178"/>
      <c r="N356" s="160" t="str">
        <f t="shared" si="28"/>
        <v/>
      </c>
      <c r="P356" s="160" t="str">
        <f t="shared" si="29"/>
        <v/>
      </c>
      <c r="Q356" s="160">
        <f t="shared" si="27"/>
        <v>0</v>
      </c>
      <c r="R356" s="160" t="str">
        <f t="shared" si="30"/>
        <v/>
      </c>
      <c r="S356" s="160" t="str">
        <f t="shared" si="31"/>
        <v/>
      </c>
    </row>
    <row r="357" spans="3:19" ht="17.45" customHeight="1" x14ac:dyDescent="0.25">
      <c r="C357" s="188"/>
      <c r="D357" s="189"/>
      <c r="E357" s="178"/>
      <c r="F357" s="178"/>
      <c r="G357" s="190">
        <f>DATOS!$E$13</f>
        <v>1</v>
      </c>
      <c r="H357" s="178"/>
      <c r="I357" s="191"/>
      <c r="J357" s="178"/>
      <c r="K357" s="178"/>
      <c r="L357" s="178"/>
      <c r="M357" s="178"/>
      <c r="N357" s="160" t="str">
        <f t="shared" si="28"/>
        <v/>
      </c>
      <c r="P357" s="160" t="str">
        <f t="shared" si="29"/>
        <v/>
      </c>
      <c r="Q357" s="160">
        <f t="shared" si="27"/>
        <v>0</v>
      </c>
      <c r="R357" s="160" t="str">
        <f t="shared" si="30"/>
        <v/>
      </c>
      <c r="S357" s="160" t="str">
        <f t="shared" si="31"/>
        <v/>
      </c>
    </row>
    <row r="358" spans="3:19" ht="17.45" customHeight="1" x14ac:dyDescent="0.25">
      <c r="C358" s="188"/>
      <c r="D358" s="189"/>
      <c r="E358" s="178"/>
      <c r="F358" s="178"/>
      <c r="G358" s="190">
        <f>DATOS!$E$13</f>
        <v>1</v>
      </c>
      <c r="H358" s="178"/>
      <c r="I358" s="191"/>
      <c r="J358" s="178"/>
      <c r="K358" s="178"/>
      <c r="L358" s="178"/>
      <c r="M358" s="178"/>
      <c r="N358" s="160" t="str">
        <f t="shared" si="28"/>
        <v/>
      </c>
      <c r="P358" s="160" t="str">
        <f t="shared" si="29"/>
        <v/>
      </c>
      <c r="Q358" s="160">
        <f t="shared" si="27"/>
        <v>0</v>
      </c>
      <c r="R358" s="160" t="str">
        <f t="shared" si="30"/>
        <v/>
      </c>
      <c r="S358" s="160" t="str">
        <f t="shared" si="31"/>
        <v/>
      </c>
    </row>
    <row r="359" spans="3:19" ht="17.45" customHeight="1" x14ac:dyDescent="0.25">
      <c r="C359" s="188"/>
      <c r="D359" s="189"/>
      <c r="E359" s="178"/>
      <c r="F359" s="178"/>
      <c r="G359" s="190">
        <f>DATOS!$E$13</f>
        <v>1</v>
      </c>
      <c r="H359" s="178"/>
      <c r="I359" s="191"/>
      <c r="J359" s="178"/>
      <c r="K359" s="178"/>
      <c r="L359" s="178"/>
      <c r="M359" s="178"/>
      <c r="N359" s="160" t="str">
        <f t="shared" si="28"/>
        <v/>
      </c>
      <c r="P359" s="160" t="str">
        <f t="shared" si="29"/>
        <v/>
      </c>
      <c r="Q359" s="160">
        <f t="shared" si="27"/>
        <v>0</v>
      </c>
      <c r="R359" s="160" t="str">
        <f t="shared" si="30"/>
        <v/>
      </c>
      <c r="S359" s="160" t="str">
        <f t="shared" si="31"/>
        <v/>
      </c>
    </row>
    <row r="360" spans="3:19" ht="17.45" customHeight="1" x14ac:dyDescent="0.25">
      <c r="C360" s="188"/>
      <c r="D360" s="189"/>
      <c r="E360" s="178"/>
      <c r="F360" s="178"/>
      <c r="G360" s="190">
        <f>DATOS!$E$13</f>
        <v>1</v>
      </c>
      <c r="H360" s="178"/>
      <c r="I360" s="191"/>
      <c r="J360" s="178"/>
      <c r="K360" s="178"/>
      <c r="L360" s="178"/>
      <c r="M360" s="178"/>
      <c r="N360" s="160" t="str">
        <f t="shared" si="28"/>
        <v/>
      </c>
      <c r="P360" s="160" t="str">
        <f t="shared" si="29"/>
        <v/>
      </c>
      <c r="Q360" s="160">
        <f t="shared" si="27"/>
        <v>0</v>
      </c>
      <c r="R360" s="160" t="str">
        <f t="shared" si="30"/>
        <v/>
      </c>
      <c r="S360" s="160" t="str">
        <f t="shared" si="31"/>
        <v/>
      </c>
    </row>
    <row r="361" spans="3:19" ht="17.45" customHeight="1" x14ac:dyDescent="0.25">
      <c r="C361" s="188"/>
      <c r="D361" s="189"/>
      <c r="E361" s="178"/>
      <c r="F361" s="178"/>
      <c r="G361" s="190">
        <f>DATOS!$E$13</f>
        <v>1</v>
      </c>
      <c r="H361" s="178"/>
      <c r="I361" s="191"/>
      <c r="J361" s="178"/>
      <c r="K361" s="178"/>
      <c r="L361" s="178"/>
      <c r="M361" s="178"/>
      <c r="N361" s="160" t="str">
        <f t="shared" si="28"/>
        <v/>
      </c>
      <c r="P361" s="160" t="str">
        <f t="shared" si="29"/>
        <v/>
      </c>
      <c r="Q361" s="160">
        <f t="shared" si="27"/>
        <v>0</v>
      </c>
      <c r="R361" s="160" t="str">
        <f t="shared" si="30"/>
        <v/>
      </c>
      <c r="S361" s="160" t="str">
        <f t="shared" si="31"/>
        <v/>
      </c>
    </row>
    <row r="362" spans="3:19" ht="17.45" customHeight="1" x14ac:dyDescent="0.25">
      <c r="C362" s="188"/>
      <c r="D362" s="189"/>
      <c r="E362" s="178"/>
      <c r="F362" s="178"/>
      <c r="G362" s="190">
        <f>DATOS!$E$13</f>
        <v>1</v>
      </c>
      <c r="H362" s="178"/>
      <c r="I362" s="191"/>
      <c r="J362" s="178"/>
      <c r="K362" s="178"/>
      <c r="L362" s="178"/>
      <c r="M362" s="178"/>
      <c r="N362" s="160" t="str">
        <f t="shared" si="28"/>
        <v/>
      </c>
      <c r="P362" s="160" t="str">
        <f t="shared" si="29"/>
        <v/>
      </c>
      <c r="Q362" s="160">
        <f t="shared" si="27"/>
        <v>0</v>
      </c>
      <c r="R362" s="160" t="str">
        <f t="shared" si="30"/>
        <v/>
      </c>
      <c r="S362" s="160" t="str">
        <f t="shared" si="31"/>
        <v/>
      </c>
    </row>
    <row r="363" spans="3:19" ht="17.45" customHeight="1" x14ac:dyDescent="0.25">
      <c r="C363" s="188"/>
      <c r="D363" s="189"/>
      <c r="E363" s="178"/>
      <c r="F363" s="178"/>
      <c r="G363" s="190">
        <f>DATOS!$E$13</f>
        <v>1</v>
      </c>
      <c r="H363" s="178"/>
      <c r="I363" s="191"/>
      <c r="J363" s="178"/>
      <c r="K363" s="178"/>
      <c r="L363" s="178"/>
      <c r="M363" s="178"/>
      <c r="N363" s="160" t="str">
        <f t="shared" si="28"/>
        <v/>
      </c>
      <c r="P363" s="160" t="str">
        <f t="shared" si="29"/>
        <v/>
      </c>
      <c r="Q363" s="160">
        <f t="shared" si="27"/>
        <v>0</v>
      </c>
      <c r="R363" s="160" t="str">
        <f t="shared" si="30"/>
        <v/>
      </c>
      <c r="S363" s="160" t="str">
        <f t="shared" si="31"/>
        <v/>
      </c>
    </row>
    <row r="364" spans="3:19" ht="17.45" customHeight="1" x14ac:dyDescent="0.25">
      <c r="C364" s="188"/>
      <c r="D364" s="189"/>
      <c r="E364" s="178"/>
      <c r="F364" s="178"/>
      <c r="G364" s="190">
        <f>DATOS!$E$13</f>
        <v>1</v>
      </c>
      <c r="H364" s="178"/>
      <c r="I364" s="191"/>
      <c r="J364" s="178"/>
      <c r="K364" s="178"/>
      <c r="L364" s="178"/>
      <c r="M364" s="178"/>
      <c r="N364" s="160" t="str">
        <f t="shared" si="28"/>
        <v/>
      </c>
      <c r="P364" s="160" t="str">
        <f t="shared" si="29"/>
        <v/>
      </c>
      <c r="Q364" s="160">
        <f t="shared" si="27"/>
        <v>0</v>
      </c>
      <c r="R364" s="160" t="str">
        <f t="shared" si="30"/>
        <v/>
      </c>
      <c r="S364" s="160" t="str">
        <f t="shared" si="31"/>
        <v/>
      </c>
    </row>
    <row r="365" spans="3:19" ht="17.45" customHeight="1" x14ac:dyDescent="0.25">
      <c r="C365" s="188"/>
      <c r="D365" s="189"/>
      <c r="E365" s="178"/>
      <c r="F365" s="178"/>
      <c r="G365" s="190">
        <f>DATOS!$E$13</f>
        <v>1</v>
      </c>
      <c r="H365" s="178"/>
      <c r="I365" s="191"/>
      <c r="J365" s="178"/>
      <c r="K365" s="178"/>
      <c r="L365" s="178"/>
      <c r="M365" s="178"/>
      <c r="N365" s="160" t="str">
        <f t="shared" si="28"/>
        <v/>
      </c>
      <c r="P365" s="160" t="str">
        <f t="shared" si="29"/>
        <v/>
      </c>
      <c r="Q365" s="160">
        <f t="shared" si="27"/>
        <v>0</v>
      </c>
      <c r="R365" s="160" t="str">
        <f t="shared" si="30"/>
        <v/>
      </c>
      <c r="S365" s="160" t="str">
        <f t="shared" si="31"/>
        <v/>
      </c>
    </row>
    <row r="366" spans="3:19" ht="17.45" customHeight="1" x14ac:dyDescent="0.25">
      <c r="C366" s="188"/>
      <c r="D366" s="189"/>
      <c r="E366" s="178"/>
      <c r="F366" s="178"/>
      <c r="G366" s="190">
        <f>DATOS!$E$13</f>
        <v>1</v>
      </c>
      <c r="H366" s="178"/>
      <c r="I366" s="191"/>
      <c r="J366" s="178"/>
      <c r="K366" s="178"/>
      <c r="L366" s="178"/>
      <c r="M366" s="178"/>
      <c r="N366" s="160" t="str">
        <f t="shared" si="28"/>
        <v/>
      </c>
      <c r="P366" s="160" t="str">
        <f t="shared" si="29"/>
        <v/>
      </c>
      <c r="Q366" s="160">
        <f t="shared" si="27"/>
        <v>0</v>
      </c>
      <c r="R366" s="160" t="str">
        <f t="shared" si="30"/>
        <v/>
      </c>
      <c r="S366" s="160" t="str">
        <f t="shared" si="31"/>
        <v/>
      </c>
    </row>
    <row r="367" spans="3:19" ht="17.45" customHeight="1" x14ac:dyDescent="0.25">
      <c r="C367" s="188"/>
      <c r="D367" s="189"/>
      <c r="E367" s="178"/>
      <c r="F367" s="178"/>
      <c r="G367" s="190">
        <f>DATOS!$E$13</f>
        <v>1</v>
      </c>
      <c r="H367" s="178"/>
      <c r="I367" s="191"/>
      <c r="J367" s="178"/>
      <c r="K367" s="178"/>
      <c r="L367" s="178"/>
      <c r="M367" s="178"/>
      <c r="N367" s="160" t="str">
        <f t="shared" si="28"/>
        <v/>
      </c>
      <c r="P367" s="160" t="str">
        <f t="shared" si="29"/>
        <v/>
      </c>
      <c r="Q367" s="160">
        <f t="shared" si="27"/>
        <v>0</v>
      </c>
      <c r="R367" s="160" t="str">
        <f t="shared" si="30"/>
        <v/>
      </c>
      <c r="S367" s="160" t="str">
        <f t="shared" si="31"/>
        <v/>
      </c>
    </row>
    <row r="368" spans="3:19" ht="17.45" customHeight="1" x14ac:dyDescent="0.25">
      <c r="C368" s="188"/>
      <c r="D368" s="189"/>
      <c r="E368" s="178"/>
      <c r="F368" s="178"/>
      <c r="G368" s="190">
        <f>DATOS!$E$13</f>
        <v>1</v>
      </c>
      <c r="H368" s="178"/>
      <c r="I368" s="191"/>
      <c r="J368" s="178"/>
      <c r="K368" s="178"/>
      <c r="L368" s="178"/>
      <c r="M368" s="178"/>
      <c r="N368" s="160" t="str">
        <f t="shared" si="28"/>
        <v/>
      </c>
      <c r="P368" s="160" t="str">
        <f t="shared" si="29"/>
        <v/>
      </c>
      <c r="Q368" s="160">
        <f t="shared" si="27"/>
        <v>0</v>
      </c>
      <c r="R368" s="160" t="str">
        <f t="shared" si="30"/>
        <v/>
      </c>
      <c r="S368" s="160" t="str">
        <f t="shared" si="31"/>
        <v/>
      </c>
    </row>
    <row r="369" spans="3:19" ht="17.45" customHeight="1" x14ac:dyDescent="0.25">
      <c r="C369" s="188"/>
      <c r="D369" s="189"/>
      <c r="E369" s="178"/>
      <c r="F369" s="178"/>
      <c r="G369" s="190">
        <f>DATOS!$E$13</f>
        <v>1</v>
      </c>
      <c r="H369" s="178"/>
      <c r="I369" s="191"/>
      <c r="J369" s="178"/>
      <c r="K369" s="178"/>
      <c r="L369" s="178"/>
      <c r="M369" s="178"/>
      <c r="N369" s="160" t="str">
        <f t="shared" si="28"/>
        <v/>
      </c>
      <c r="P369" s="160" t="str">
        <f t="shared" si="29"/>
        <v/>
      </c>
      <c r="Q369" s="160">
        <f t="shared" si="27"/>
        <v>0</v>
      </c>
      <c r="R369" s="160" t="str">
        <f t="shared" si="30"/>
        <v/>
      </c>
      <c r="S369" s="160" t="str">
        <f t="shared" si="31"/>
        <v/>
      </c>
    </row>
    <row r="370" spans="3:19" ht="17.45" customHeight="1" x14ac:dyDescent="0.25">
      <c r="C370" s="188"/>
      <c r="D370" s="189"/>
      <c r="E370" s="178"/>
      <c r="F370" s="178"/>
      <c r="G370" s="190">
        <f>DATOS!$E$13</f>
        <v>1</v>
      </c>
      <c r="H370" s="178"/>
      <c r="I370" s="191"/>
      <c r="J370" s="178"/>
      <c r="K370" s="178"/>
      <c r="L370" s="178"/>
      <c r="M370" s="178"/>
      <c r="N370" s="160" t="str">
        <f t="shared" si="28"/>
        <v/>
      </c>
      <c r="P370" s="160" t="str">
        <f t="shared" si="29"/>
        <v/>
      </c>
      <c r="Q370" s="160">
        <f t="shared" si="27"/>
        <v>0</v>
      </c>
      <c r="R370" s="160" t="str">
        <f t="shared" si="30"/>
        <v/>
      </c>
      <c r="S370" s="160" t="str">
        <f t="shared" si="31"/>
        <v/>
      </c>
    </row>
    <row r="371" spans="3:19" ht="17.45" customHeight="1" x14ac:dyDescent="0.25">
      <c r="C371" s="188"/>
      <c r="D371" s="189"/>
      <c r="E371" s="178"/>
      <c r="F371" s="178"/>
      <c r="G371" s="190">
        <f>DATOS!$E$13</f>
        <v>1</v>
      </c>
      <c r="H371" s="178"/>
      <c r="I371" s="191"/>
      <c r="J371" s="178"/>
      <c r="K371" s="178"/>
      <c r="L371" s="178"/>
      <c r="M371" s="178"/>
      <c r="N371" s="160" t="str">
        <f t="shared" si="28"/>
        <v/>
      </c>
      <c r="P371" s="160" t="str">
        <f t="shared" si="29"/>
        <v/>
      </c>
      <c r="Q371" s="160">
        <f t="shared" si="27"/>
        <v>0</v>
      </c>
      <c r="R371" s="160" t="str">
        <f t="shared" si="30"/>
        <v/>
      </c>
      <c r="S371" s="160" t="str">
        <f t="shared" si="31"/>
        <v/>
      </c>
    </row>
    <row r="372" spans="3:19" ht="17.45" customHeight="1" x14ac:dyDescent="0.25">
      <c r="C372" s="188"/>
      <c r="D372" s="189"/>
      <c r="E372" s="178"/>
      <c r="F372" s="178"/>
      <c r="G372" s="190">
        <f>DATOS!$E$13</f>
        <v>1</v>
      </c>
      <c r="H372" s="178"/>
      <c r="I372" s="191"/>
      <c r="J372" s="178"/>
      <c r="K372" s="178"/>
      <c r="L372" s="178"/>
      <c r="M372" s="178"/>
      <c r="N372" s="160" t="str">
        <f t="shared" si="28"/>
        <v/>
      </c>
      <c r="P372" s="160" t="str">
        <f t="shared" si="29"/>
        <v/>
      </c>
      <c r="Q372" s="160">
        <f t="shared" si="27"/>
        <v>0</v>
      </c>
      <c r="R372" s="160" t="str">
        <f t="shared" si="30"/>
        <v/>
      </c>
      <c r="S372" s="160" t="str">
        <f t="shared" si="31"/>
        <v/>
      </c>
    </row>
    <row r="373" spans="3:19" ht="17.45" customHeight="1" x14ac:dyDescent="0.25">
      <c r="C373" s="188"/>
      <c r="D373" s="189"/>
      <c r="E373" s="178"/>
      <c r="F373" s="178"/>
      <c r="G373" s="190">
        <f>DATOS!$E$13</f>
        <v>1</v>
      </c>
      <c r="H373" s="178"/>
      <c r="I373" s="191"/>
      <c r="J373" s="178"/>
      <c r="K373" s="178"/>
      <c r="L373" s="178"/>
      <c r="M373" s="178"/>
      <c r="N373" s="160" t="str">
        <f t="shared" si="28"/>
        <v/>
      </c>
      <c r="P373" s="160" t="str">
        <f t="shared" si="29"/>
        <v/>
      </c>
      <c r="Q373" s="160">
        <f t="shared" si="27"/>
        <v>0</v>
      </c>
      <c r="R373" s="160" t="str">
        <f t="shared" si="30"/>
        <v/>
      </c>
      <c r="S373" s="160" t="str">
        <f t="shared" si="31"/>
        <v/>
      </c>
    </row>
    <row r="374" spans="3:19" ht="17.45" customHeight="1" x14ac:dyDescent="0.25">
      <c r="C374" s="188"/>
      <c r="D374" s="189"/>
      <c r="E374" s="178"/>
      <c r="F374" s="178"/>
      <c r="G374" s="190">
        <f>DATOS!$E$13</f>
        <v>1</v>
      </c>
      <c r="H374" s="178"/>
      <c r="I374" s="191"/>
      <c r="J374" s="178"/>
      <c r="K374" s="178"/>
      <c r="L374" s="178"/>
      <c r="M374" s="178"/>
      <c r="N374" s="160" t="str">
        <f t="shared" si="28"/>
        <v/>
      </c>
      <c r="P374" s="160" t="str">
        <f t="shared" si="29"/>
        <v/>
      </c>
      <c r="Q374" s="160">
        <f t="shared" si="27"/>
        <v>0</v>
      </c>
      <c r="R374" s="160" t="str">
        <f t="shared" si="30"/>
        <v/>
      </c>
      <c r="S374" s="160" t="str">
        <f t="shared" si="31"/>
        <v/>
      </c>
    </row>
    <row r="375" spans="3:19" ht="17.45" customHeight="1" x14ac:dyDescent="0.25">
      <c r="C375" s="188"/>
      <c r="D375" s="189"/>
      <c r="E375" s="178"/>
      <c r="F375" s="178"/>
      <c r="G375" s="190">
        <f>DATOS!$E$13</f>
        <v>1</v>
      </c>
      <c r="H375" s="178"/>
      <c r="I375" s="191"/>
      <c r="J375" s="178"/>
      <c r="K375" s="178"/>
      <c r="L375" s="178"/>
      <c r="M375" s="178"/>
      <c r="N375" s="160" t="str">
        <f t="shared" si="28"/>
        <v/>
      </c>
      <c r="P375" s="160" t="str">
        <f t="shared" si="29"/>
        <v/>
      </c>
      <c r="Q375" s="160">
        <f t="shared" si="27"/>
        <v>0</v>
      </c>
      <c r="R375" s="160" t="str">
        <f t="shared" si="30"/>
        <v/>
      </c>
      <c r="S375" s="160" t="str">
        <f t="shared" si="31"/>
        <v/>
      </c>
    </row>
    <row r="376" spans="3:19" ht="17.45" customHeight="1" x14ac:dyDescent="0.25">
      <c r="C376" s="188"/>
      <c r="D376" s="189"/>
      <c r="E376" s="178"/>
      <c r="F376" s="178"/>
      <c r="G376" s="190">
        <f>DATOS!$E$13</f>
        <v>1</v>
      </c>
      <c r="H376" s="178"/>
      <c r="I376" s="191"/>
      <c r="J376" s="178"/>
      <c r="K376" s="178"/>
      <c r="L376" s="178"/>
      <c r="M376" s="178"/>
      <c r="N376" s="160" t="str">
        <f t="shared" si="28"/>
        <v/>
      </c>
      <c r="P376" s="160" t="str">
        <f t="shared" si="29"/>
        <v/>
      </c>
      <c r="Q376" s="160">
        <f t="shared" si="27"/>
        <v>0</v>
      </c>
      <c r="R376" s="160" t="str">
        <f t="shared" si="30"/>
        <v/>
      </c>
      <c r="S376" s="160" t="str">
        <f t="shared" si="31"/>
        <v/>
      </c>
    </row>
    <row r="377" spans="3:19" ht="17.45" customHeight="1" x14ac:dyDescent="0.25">
      <c r="C377" s="188"/>
      <c r="D377" s="189"/>
      <c r="E377" s="178"/>
      <c r="F377" s="178"/>
      <c r="G377" s="190">
        <f>DATOS!$E$13</f>
        <v>1</v>
      </c>
      <c r="H377" s="178"/>
      <c r="I377" s="191"/>
      <c r="J377" s="178"/>
      <c r="K377" s="178"/>
      <c r="L377" s="178"/>
      <c r="M377" s="178"/>
      <c r="N377" s="160" t="str">
        <f t="shared" si="28"/>
        <v/>
      </c>
      <c r="P377" s="160" t="str">
        <f t="shared" si="29"/>
        <v/>
      </c>
      <c r="Q377" s="160">
        <f t="shared" si="27"/>
        <v>0</v>
      </c>
      <c r="R377" s="160" t="str">
        <f t="shared" si="30"/>
        <v/>
      </c>
      <c r="S377" s="160" t="str">
        <f t="shared" si="31"/>
        <v/>
      </c>
    </row>
    <row r="378" spans="3:19" ht="17.45" customHeight="1" x14ac:dyDescent="0.25">
      <c r="C378" s="188"/>
      <c r="D378" s="189"/>
      <c r="E378" s="178"/>
      <c r="F378" s="178"/>
      <c r="G378" s="190">
        <f>DATOS!$E$13</f>
        <v>1</v>
      </c>
      <c r="H378" s="178"/>
      <c r="I378" s="191"/>
      <c r="J378" s="178"/>
      <c r="K378" s="178"/>
      <c r="L378" s="178"/>
      <c r="M378" s="178"/>
      <c r="N378" s="160" t="str">
        <f t="shared" si="28"/>
        <v/>
      </c>
      <c r="P378" s="160" t="str">
        <f t="shared" si="29"/>
        <v/>
      </c>
      <c r="Q378" s="160">
        <f t="shared" si="27"/>
        <v>0</v>
      </c>
      <c r="R378" s="160" t="str">
        <f t="shared" si="30"/>
        <v/>
      </c>
      <c r="S378" s="160" t="str">
        <f t="shared" si="31"/>
        <v/>
      </c>
    </row>
    <row r="379" spans="3:19" ht="17.45" customHeight="1" x14ac:dyDescent="0.25">
      <c r="C379" s="188"/>
      <c r="D379" s="189"/>
      <c r="E379" s="178"/>
      <c r="F379" s="178"/>
      <c r="G379" s="190">
        <f>DATOS!$E$13</f>
        <v>1</v>
      </c>
      <c r="H379" s="178"/>
      <c r="I379" s="191"/>
      <c r="J379" s="178"/>
      <c r="K379" s="178"/>
      <c r="L379" s="178"/>
      <c r="M379" s="178"/>
      <c r="N379" s="160" t="str">
        <f t="shared" si="28"/>
        <v/>
      </c>
      <c r="P379" s="160" t="str">
        <f t="shared" si="29"/>
        <v/>
      </c>
      <c r="Q379" s="160">
        <f t="shared" si="27"/>
        <v>0</v>
      </c>
      <c r="R379" s="160" t="str">
        <f t="shared" si="30"/>
        <v/>
      </c>
      <c r="S379" s="160" t="str">
        <f t="shared" si="31"/>
        <v/>
      </c>
    </row>
    <row r="380" spans="3:19" ht="17.45" customHeight="1" x14ac:dyDescent="0.25">
      <c r="C380" s="188"/>
      <c r="D380" s="189"/>
      <c r="E380" s="178"/>
      <c r="F380" s="178"/>
      <c r="G380" s="190">
        <f>DATOS!$E$13</f>
        <v>1</v>
      </c>
      <c r="H380" s="178"/>
      <c r="I380" s="191"/>
      <c r="J380" s="178"/>
      <c r="K380" s="178"/>
      <c r="L380" s="178"/>
      <c r="M380" s="178"/>
      <c r="N380" s="160" t="str">
        <f t="shared" si="28"/>
        <v/>
      </c>
      <c r="P380" s="160" t="str">
        <f t="shared" si="29"/>
        <v/>
      </c>
      <c r="Q380" s="160">
        <f t="shared" si="27"/>
        <v>0</v>
      </c>
      <c r="R380" s="160" t="str">
        <f t="shared" si="30"/>
        <v/>
      </c>
      <c r="S380" s="160" t="str">
        <f t="shared" si="31"/>
        <v/>
      </c>
    </row>
    <row r="381" spans="3:19" ht="17.45" customHeight="1" x14ac:dyDescent="0.25">
      <c r="C381" s="188"/>
      <c r="D381" s="189"/>
      <c r="E381" s="178"/>
      <c r="F381" s="178"/>
      <c r="G381" s="190">
        <f>DATOS!$E$13</f>
        <v>1</v>
      </c>
      <c r="H381" s="178"/>
      <c r="I381" s="191"/>
      <c r="J381" s="178"/>
      <c r="K381" s="178"/>
      <c r="L381" s="178"/>
      <c r="M381" s="178"/>
      <c r="N381" s="160" t="str">
        <f t="shared" si="28"/>
        <v/>
      </c>
      <c r="P381" s="160" t="str">
        <f t="shared" si="29"/>
        <v/>
      </c>
      <c r="Q381" s="160">
        <f t="shared" si="27"/>
        <v>0</v>
      </c>
      <c r="R381" s="160" t="str">
        <f t="shared" si="30"/>
        <v/>
      </c>
      <c r="S381" s="160" t="str">
        <f t="shared" si="31"/>
        <v/>
      </c>
    </row>
    <row r="382" spans="3:19" ht="17.45" customHeight="1" x14ac:dyDescent="0.25">
      <c r="C382" s="188"/>
      <c r="D382" s="189"/>
      <c r="E382" s="178"/>
      <c r="F382" s="178"/>
      <c r="G382" s="190">
        <f>DATOS!$E$13</f>
        <v>1</v>
      </c>
      <c r="H382" s="178"/>
      <c r="I382" s="191"/>
      <c r="J382" s="178"/>
      <c r="K382" s="178"/>
      <c r="L382" s="178"/>
      <c r="M382" s="178"/>
      <c r="N382" s="160" t="str">
        <f t="shared" si="28"/>
        <v/>
      </c>
      <c r="P382" s="160" t="str">
        <f t="shared" si="29"/>
        <v/>
      </c>
      <c r="Q382" s="160">
        <f t="shared" si="27"/>
        <v>0</v>
      </c>
      <c r="R382" s="160" t="str">
        <f t="shared" si="30"/>
        <v/>
      </c>
      <c r="S382" s="160" t="str">
        <f t="shared" si="31"/>
        <v/>
      </c>
    </row>
    <row r="383" spans="3:19" ht="17.45" customHeight="1" x14ac:dyDescent="0.25">
      <c r="C383" s="188"/>
      <c r="D383" s="189"/>
      <c r="E383" s="178"/>
      <c r="F383" s="178"/>
      <c r="G383" s="190">
        <f>DATOS!$E$13</f>
        <v>1</v>
      </c>
      <c r="H383" s="178"/>
      <c r="I383" s="191"/>
      <c r="J383" s="178"/>
      <c r="K383" s="178"/>
      <c r="L383" s="178"/>
      <c r="M383" s="178"/>
      <c r="N383" s="160" t="str">
        <f t="shared" si="28"/>
        <v/>
      </c>
      <c r="P383" s="160" t="str">
        <f t="shared" si="29"/>
        <v/>
      </c>
      <c r="Q383" s="160">
        <f t="shared" si="27"/>
        <v>0</v>
      </c>
      <c r="R383" s="160" t="str">
        <f t="shared" si="30"/>
        <v/>
      </c>
      <c r="S383" s="160" t="str">
        <f t="shared" si="31"/>
        <v/>
      </c>
    </row>
    <row r="384" spans="3:19" ht="17.45" customHeight="1" x14ac:dyDescent="0.25">
      <c r="C384" s="188"/>
      <c r="D384" s="189"/>
      <c r="E384" s="178"/>
      <c r="F384" s="178"/>
      <c r="G384" s="190">
        <f>DATOS!$E$13</f>
        <v>1</v>
      </c>
      <c r="H384" s="178"/>
      <c r="I384" s="191"/>
      <c r="J384" s="178"/>
      <c r="K384" s="178"/>
      <c r="L384" s="178"/>
      <c r="M384" s="178"/>
      <c r="N384" s="160" t="str">
        <f t="shared" si="28"/>
        <v/>
      </c>
      <c r="P384" s="160" t="str">
        <f t="shared" si="29"/>
        <v/>
      </c>
      <c r="Q384" s="160">
        <f t="shared" si="27"/>
        <v>0</v>
      </c>
      <c r="R384" s="160" t="str">
        <f t="shared" si="30"/>
        <v/>
      </c>
      <c r="S384" s="160" t="str">
        <f t="shared" si="31"/>
        <v/>
      </c>
    </row>
    <row r="385" spans="3:19" ht="17.45" customHeight="1" x14ac:dyDescent="0.25">
      <c r="C385" s="188"/>
      <c r="D385" s="189"/>
      <c r="E385" s="178"/>
      <c r="F385" s="178"/>
      <c r="G385" s="190">
        <f>DATOS!$E$13</f>
        <v>1</v>
      </c>
      <c r="H385" s="178"/>
      <c r="I385" s="191"/>
      <c r="J385" s="178"/>
      <c r="K385" s="178"/>
      <c r="L385" s="178"/>
      <c r="M385" s="178"/>
      <c r="N385" s="160" t="str">
        <f t="shared" si="28"/>
        <v/>
      </c>
      <c r="P385" s="160" t="str">
        <f t="shared" si="29"/>
        <v/>
      </c>
      <c r="Q385" s="160">
        <f t="shared" si="27"/>
        <v>0</v>
      </c>
      <c r="R385" s="160" t="str">
        <f t="shared" si="30"/>
        <v/>
      </c>
      <c r="S385" s="160" t="str">
        <f t="shared" si="31"/>
        <v/>
      </c>
    </row>
    <row r="386" spans="3:19" ht="17.45" customHeight="1" x14ac:dyDescent="0.25">
      <c r="C386" s="188"/>
      <c r="D386" s="189"/>
      <c r="E386" s="178"/>
      <c r="F386" s="178"/>
      <c r="G386" s="190">
        <f>DATOS!$E$13</f>
        <v>1</v>
      </c>
      <c r="H386" s="178"/>
      <c r="I386" s="191"/>
      <c r="J386" s="178"/>
      <c r="K386" s="178"/>
      <c r="L386" s="178"/>
      <c r="M386" s="178"/>
      <c r="N386" s="160" t="str">
        <f t="shared" si="28"/>
        <v/>
      </c>
      <c r="P386" s="160" t="str">
        <f t="shared" si="29"/>
        <v/>
      </c>
      <c r="Q386" s="160">
        <f t="shared" si="27"/>
        <v>0</v>
      </c>
      <c r="R386" s="160" t="str">
        <f t="shared" si="30"/>
        <v/>
      </c>
      <c r="S386" s="160" t="str">
        <f t="shared" si="31"/>
        <v/>
      </c>
    </row>
    <row r="387" spans="3:19" ht="17.45" customHeight="1" x14ac:dyDescent="0.25">
      <c r="C387" s="188"/>
      <c r="D387" s="189"/>
      <c r="E387" s="178"/>
      <c r="F387" s="178"/>
      <c r="G387" s="190">
        <f>DATOS!$E$13</f>
        <v>1</v>
      </c>
      <c r="H387" s="178"/>
      <c r="I387" s="191"/>
      <c r="J387" s="178"/>
      <c r="K387" s="178"/>
      <c r="L387" s="178"/>
      <c r="M387" s="178"/>
      <c r="N387" s="160" t="str">
        <f t="shared" si="28"/>
        <v/>
      </c>
      <c r="P387" s="160" t="str">
        <f t="shared" si="29"/>
        <v/>
      </c>
      <c r="Q387" s="160">
        <f t="shared" si="27"/>
        <v>0</v>
      </c>
      <c r="R387" s="160" t="str">
        <f t="shared" si="30"/>
        <v/>
      </c>
      <c r="S387" s="160" t="str">
        <f t="shared" si="31"/>
        <v/>
      </c>
    </row>
    <row r="388" spans="3:19" ht="17.45" customHeight="1" x14ac:dyDescent="0.25">
      <c r="C388" s="188"/>
      <c r="D388" s="189"/>
      <c r="E388" s="178"/>
      <c r="F388" s="178"/>
      <c r="G388" s="190">
        <f>DATOS!$E$13</f>
        <v>1</v>
      </c>
      <c r="H388" s="178"/>
      <c r="I388" s="191"/>
      <c r="J388" s="178"/>
      <c r="K388" s="178"/>
      <c r="L388" s="178"/>
      <c r="M388" s="178"/>
      <c r="N388" s="160" t="str">
        <f t="shared" si="28"/>
        <v/>
      </c>
      <c r="P388" s="160" t="str">
        <f t="shared" si="29"/>
        <v/>
      </c>
      <c r="Q388" s="160">
        <f t="shared" si="27"/>
        <v>0</v>
      </c>
      <c r="R388" s="160" t="str">
        <f t="shared" si="30"/>
        <v/>
      </c>
      <c r="S388" s="160" t="str">
        <f t="shared" si="31"/>
        <v/>
      </c>
    </row>
    <row r="389" spans="3:19" ht="17.45" customHeight="1" x14ac:dyDescent="0.25">
      <c r="C389" s="188"/>
      <c r="D389" s="189"/>
      <c r="E389" s="178"/>
      <c r="F389" s="178"/>
      <c r="G389" s="190">
        <f>DATOS!$E$13</f>
        <v>1</v>
      </c>
      <c r="H389" s="178"/>
      <c r="I389" s="191"/>
      <c r="J389" s="178"/>
      <c r="K389" s="178"/>
      <c r="L389" s="178"/>
      <c r="M389" s="178"/>
      <c r="N389" s="160" t="str">
        <f t="shared" si="28"/>
        <v/>
      </c>
      <c r="P389" s="160" t="str">
        <f t="shared" si="29"/>
        <v/>
      </c>
      <c r="Q389" s="160">
        <f t="shared" si="27"/>
        <v>0</v>
      </c>
      <c r="R389" s="160" t="str">
        <f t="shared" si="30"/>
        <v/>
      </c>
      <c r="S389" s="160" t="str">
        <f t="shared" si="31"/>
        <v/>
      </c>
    </row>
    <row r="390" spans="3:19" ht="17.45" customHeight="1" x14ac:dyDescent="0.25">
      <c r="C390" s="188"/>
      <c r="D390" s="189"/>
      <c r="E390" s="178"/>
      <c r="F390" s="178"/>
      <c r="G390" s="190">
        <f>DATOS!$E$13</f>
        <v>1</v>
      </c>
      <c r="H390" s="178"/>
      <c r="I390" s="191"/>
      <c r="J390" s="178"/>
      <c r="K390" s="178"/>
      <c r="L390" s="178"/>
      <c r="M390" s="178"/>
      <c r="N390" s="160" t="str">
        <f t="shared" si="28"/>
        <v/>
      </c>
      <c r="P390" s="160" t="str">
        <f t="shared" si="29"/>
        <v/>
      </c>
      <c r="Q390" s="160">
        <f t="shared" si="27"/>
        <v>0</v>
      </c>
      <c r="R390" s="160" t="str">
        <f t="shared" si="30"/>
        <v/>
      </c>
      <c r="S390" s="160" t="str">
        <f t="shared" si="31"/>
        <v/>
      </c>
    </row>
    <row r="391" spans="3:19" ht="17.45" customHeight="1" x14ac:dyDescent="0.25">
      <c r="C391" s="188"/>
      <c r="D391" s="189"/>
      <c r="E391" s="178"/>
      <c r="F391" s="178"/>
      <c r="G391" s="190">
        <f>DATOS!$E$13</f>
        <v>1</v>
      </c>
      <c r="H391" s="178"/>
      <c r="I391" s="191"/>
      <c r="J391" s="178"/>
      <c r="K391" s="178"/>
      <c r="L391" s="178"/>
      <c r="M391" s="178"/>
      <c r="N391" s="160" t="str">
        <f t="shared" si="28"/>
        <v/>
      </c>
      <c r="P391" s="160" t="str">
        <f t="shared" si="29"/>
        <v/>
      </c>
      <c r="Q391" s="160">
        <f t="shared" si="27"/>
        <v>0</v>
      </c>
      <c r="R391" s="160" t="str">
        <f t="shared" si="30"/>
        <v/>
      </c>
      <c r="S391" s="160" t="str">
        <f t="shared" si="31"/>
        <v/>
      </c>
    </row>
    <row r="392" spans="3:19" ht="17.45" customHeight="1" x14ac:dyDescent="0.25">
      <c r="C392" s="188"/>
      <c r="D392" s="189"/>
      <c r="E392" s="178"/>
      <c r="F392" s="178"/>
      <c r="G392" s="190">
        <f>DATOS!$E$13</f>
        <v>1</v>
      </c>
      <c r="H392" s="178"/>
      <c r="I392" s="191"/>
      <c r="J392" s="178"/>
      <c r="K392" s="178"/>
      <c r="L392" s="178"/>
      <c r="M392" s="178"/>
      <c r="N392" s="160" t="str">
        <f t="shared" si="28"/>
        <v/>
      </c>
      <c r="P392" s="160" t="str">
        <f t="shared" si="29"/>
        <v/>
      </c>
      <c r="Q392" s="160">
        <f t="shared" si="27"/>
        <v>0</v>
      </c>
      <c r="R392" s="160" t="str">
        <f t="shared" si="30"/>
        <v/>
      </c>
      <c r="S392" s="160" t="str">
        <f t="shared" si="31"/>
        <v/>
      </c>
    </row>
    <row r="393" spans="3:19" ht="17.45" customHeight="1" x14ac:dyDescent="0.25">
      <c r="C393" s="188"/>
      <c r="D393" s="189"/>
      <c r="E393" s="178"/>
      <c r="F393" s="178"/>
      <c r="G393" s="190">
        <f>DATOS!$E$13</f>
        <v>1</v>
      </c>
      <c r="H393" s="178"/>
      <c r="I393" s="191"/>
      <c r="J393" s="178"/>
      <c r="K393" s="178"/>
      <c r="L393" s="178"/>
      <c r="M393" s="178"/>
      <c r="N393" s="160" t="str">
        <f t="shared" si="28"/>
        <v/>
      </c>
      <c r="P393" s="160" t="str">
        <f t="shared" si="29"/>
        <v/>
      </c>
      <c r="Q393" s="160">
        <f t="shared" si="27"/>
        <v>0</v>
      </c>
      <c r="R393" s="160" t="str">
        <f t="shared" si="30"/>
        <v/>
      </c>
      <c r="S393" s="160" t="str">
        <f t="shared" si="31"/>
        <v/>
      </c>
    </row>
    <row r="394" spans="3:19" ht="17.45" customHeight="1" x14ac:dyDescent="0.25">
      <c r="C394" s="188"/>
      <c r="D394" s="189"/>
      <c r="E394" s="178"/>
      <c r="F394" s="178"/>
      <c r="G394" s="190">
        <f>DATOS!$E$13</f>
        <v>1</v>
      </c>
      <c r="H394" s="178"/>
      <c r="I394" s="191"/>
      <c r="J394" s="178"/>
      <c r="K394" s="178"/>
      <c r="L394" s="178"/>
      <c r="M394" s="178"/>
      <c r="N394" s="160" t="str">
        <f t="shared" si="28"/>
        <v/>
      </c>
      <c r="P394" s="160" t="str">
        <f t="shared" si="29"/>
        <v/>
      </c>
      <c r="Q394" s="160">
        <f t="shared" si="27"/>
        <v>0</v>
      </c>
      <c r="R394" s="160" t="str">
        <f t="shared" si="30"/>
        <v/>
      </c>
      <c r="S394" s="160" t="str">
        <f t="shared" si="31"/>
        <v/>
      </c>
    </row>
    <row r="395" spans="3:19" ht="17.45" customHeight="1" x14ac:dyDescent="0.25">
      <c r="C395" s="188"/>
      <c r="D395" s="189"/>
      <c r="E395" s="178"/>
      <c r="F395" s="178"/>
      <c r="G395" s="190">
        <f>DATOS!$E$13</f>
        <v>1</v>
      </c>
      <c r="H395" s="178"/>
      <c r="I395" s="191"/>
      <c r="J395" s="178"/>
      <c r="K395" s="178"/>
      <c r="L395" s="178"/>
      <c r="M395" s="178"/>
      <c r="N395" s="160" t="str">
        <f t="shared" si="28"/>
        <v/>
      </c>
      <c r="P395" s="160" t="str">
        <f t="shared" si="29"/>
        <v/>
      </c>
      <c r="Q395" s="160">
        <f t="shared" si="27"/>
        <v>0</v>
      </c>
      <c r="R395" s="160" t="str">
        <f t="shared" si="30"/>
        <v/>
      </c>
      <c r="S395" s="160" t="str">
        <f t="shared" si="31"/>
        <v/>
      </c>
    </row>
    <row r="396" spans="3:19" ht="17.45" customHeight="1" x14ac:dyDescent="0.25">
      <c r="C396" s="188"/>
      <c r="D396" s="189"/>
      <c r="E396" s="178"/>
      <c r="F396" s="178"/>
      <c r="G396" s="190">
        <f>DATOS!$E$13</f>
        <v>1</v>
      </c>
      <c r="H396" s="178"/>
      <c r="I396" s="191"/>
      <c r="J396" s="178"/>
      <c r="K396" s="178"/>
      <c r="L396" s="178"/>
      <c r="M396" s="178"/>
      <c r="N396" s="160" t="str">
        <f t="shared" si="28"/>
        <v/>
      </c>
      <c r="P396" s="160" t="str">
        <f t="shared" si="29"/>
        <v/>
      </c>
      <c r="Q396" s="160">
        <f t="shared" si="27"/>
        <v>0</v>
      </c>
      <c r="R396" s="160" t="str">
        <f t="shared" si="30"/>
        <v/>
      </c>
      <c r="S396" s="160" t="str">
        <f t="shared" si="31"/>
        <v/>
      </c>
    </row>
    <row r="397" spans="3:19" ht="17.45" customHeight="1" x14ac:dyDescent="0.25">
      <c r="C397" s="188"/>
      <c r="D397" s="189"/>
      <c r="E397" s="178"/>
      <c r="F397" s="178"/>
      <c r="G397" s="190">
        <f>DATOS!$E$13</f>
        <v>1</v>
      </c>
      <c r="H397" s="178"/>
      <c r="I397" s="191"/>
      <c r="J397" s="178"/>
      <c r="K397" s="178"/>
      <c r="L397" s="178"/>
      <c r="M397" s="178"/>
      <c r="N397" s="160" t="str">
        <f t="shared" si="28"/>
        <v/>
      </c>
      <c r="P397" s="160" t="str">
        <f t="shared" si="29"/>
        <v/>
      </c>
      <c r="Q397" s="160">
        <f t="shared" si="27"/>
        <v>0</v>
      </c>
      <c r="R397" s="160" t="str">
        <f t="shared" si="30"/>
        <v/>
      </c>
      <c r="S397" s="160" t="str">
        <f t="shared" si="31"/>
        <v/>
      </c>
    </row>
    <row r="398" spans="3:19" ht="17.45" customHeight="1" x14ac:dyDescent="0.25">
      <c r="C398" s="188"/>
      <c r="D398" s="189"/>
      <c r="E398" s="178"/>
      <c r="F398" s="178"/>
      <c r="G398" s="190">
        <f>DATOS!$E$13</f>
        <v>1</v>
      </c>
      <c r="H398" s="178"/>
      <c r="I398" s="191"/>
      <c r="J398" s="178"/>
      <c r="K398" s="178"/>
      <c r="L398" s="178"/>
      <c r="M398" s="178"/>
      <c r="N398" s="160" t="str">
        <f t="shared" si="28"/>
        <v/>
      </c>
      <c r="P398" s="160" t="str">
        <f t="shared" si="29"/>
        <v/>
      </c>
      <c r="Q398" s="160">
        <f t="shared" si="27"/>
        <v>0</v>
      </c>
      <c r="R398" s="160" t="str">
        <f t="shared" si="30"/>
        <v/>
      </c>
      <c r="S398" s="160" t="str">
        <f t="shared" si="31"/>
        <v/>
      </c>
    </row>
    <row r="399" spans="3:19" ht="17.45" customHeight="1" x14ac:dyDescent="0.25">
      <c r="C399" s="188"/>
      <c r="D399" s="189"/>
      <c r="E399" s="178"/>
      <c r="F399" s="178"/>
      <c r="G399" s="190">
        <f>DATOS!$E$13</f>
        <v>1</v>
      </c>
      <c r="H399" s="178"/>
      <c r="I399" s="191"/>
      <c r="J399" s="178"/>
      <c r="K399" s="178"/>
      <c r="L399" s="178"/>
      <c r="M399" s="178"/>
      <c r="N399" s="160" t="str">
        <f t="shared" si="28"/>
        <v/>
      </c>
      <c r="P399" s="160" t="str">
        <f t="shared" si="29"/>
        <v/>
      </c>
      <c r="Q399" s="160">
        <f t="shared" si="27"/>
        <v>0</v>
      </c>
      <c r="R399" s="160" t="str">
        <f t="shared" si="30"/>
        <v/>
      </c>
      <c r="S399" s="160" t="str">
        <f t="shared" si="31"/>
        <v/>
      </c>
    </row>
    <row r="400" spans="3:19" ht="17.45" customHeight="1" x14ac:dyDescent="0.25">
      <c r="C400" s="188"/>
      <c r="D400" s="189"/>
      <c r="E400" s="178"/>
      <c r="F400" s="178"/>
      <c r="G400" s="190">
        <f>DATOS!$E$13</f>
        <v>1</v>
      </c>
      <c r="H400" s="178"/>
      <c r="I400" s="191"/>
      <c r="J400" s="178"/>
      <c r="K400" s="178"/>
      <c r="L400" s="178"/>
      <c r="M400" s="178"/>
      <c r="N400" s="160" t="str">
        <f t="shared" si="28"/>
        <v/>
      </c>
      <c r="P400" s="160" t="str">
        <f t="shared" si="29"/>
        <v/>
      </c>
      <c r="Q400" s="160">
        <f t="shared" si="27"/>
        <v>0</v>
      </c>
      <c r="R400" s="160" t="str">
        <f t="shared" si="30"/>
        <v/>
      </c>
      <c r="S400" s="160" t="str">
        <f t="shared" si="31"/>
        <v/>
      </c>
    </row>
    <row r="401" spans="3:19" ht="17.45" customHeight="1" x14ac:dyDescent="0.25">
      <c r="C401" s="188"/>
      <c r="D401" s="189"/>
      <c r="E401" s="178"/>
      <c r="F401" s="178"/>
      <c r="G401" s="190">
        <f>DATOS!$E$13</f>
        <v>1</v>
      </c>
      <c r="H401" s="178"/>
      <c r="I401" s="191"/>
      <c r="J401" s="178"/>
      <c r="K401" s="178"/>
      <c r="L401" s="178"/>
      <c r="M401" s="178"/>
      <c r="N401" s="160" t="str">
        <f t="shared" si="28"/>
        <v/>
      </c>
      <c r="P401" s="160" t="str">
        <f t="shared" si="29"/>
        <v/>
      </c>
      <c r="Q401" s="160">
        <f t="shared" ref="Q401:Q464" si="32">IF($I401=0%,H401,"")</f>
        <v>0</v>
      </c>
      <c r="R401" s="160" t="str">
        <f t="shared" si="30"/>
        <v/>
      </c>
      <c r="S401" s="160" t="str">
        <f t="shared" si="31"/>
        <v/>
      </c>
    </row>
    <row r="402" spans="3:19" ht="17.45" customHeight="1" x14ac:dyDescent="0.25">
      <c r="C402" s="188"/>
      <c r="D402" s="189"/>
      <c r="E402" s="178"/>
      <c r="F402" s="178"/>
      <c r="G402" s="190">
        <f>DATOS!$E$13</f>
        <v>1</v>
      </c>
      <c r="H402" s="178"/>
      <c r="I402" s="191"/>
      <c r="J402" s="178"/>
      <c r="K402" s="178"/>
      <c r="L402" s="178"/>
      <c r="M402" s="178"/>
      <c r="N402" s="160" t="str">
        <f t="shared" ref="N402:N465" si="33">IF(H402&amp;J402&amp;K402&amp;L402&amp;M402="","",H402+J402+K402-L402-M402)</f>
        <v/>
      </c>
      <c r="P402" s="160" t="str">
        <f t="shared" ref="P402:P465" si="34">IF($I402="E",H402,"")</f>
        <v/>
      </c>
      <c r="Q402" s="160">
        <f t="shared" si="32"/>
        <v>0</v>
      </c>
      <c r="R402" s="160" t="str">
        <f t="shared" ref="R402:R465" si="35">IF(OR($I402=8%,$I402=11%),$J402/$I402,"")</f>
        <v/>
      </c>
      <c r="S402" s="160" t="str">
        <f t="shared" si="31"/>
        <v/>
      </c>
    </row>
    <row r="403" spans="3:19" ht="17.45" customHeight="1" x14ac:dyDescent="0.25">
      <c r="C403" s="188"/>
      <c r="D403" s="189"/>
      <c r="E403" s="178"/>
      <c r="F403" s="178"/>
      <c r="G403" s="190">
        <f>DATOS!$E$13</f>
        <v>1</v>
      </c>
      <c r="H403" s="178"/>
      <c r="I403" s="191"/>
      <c r="J403" s="178"/>
      <c r="K403" s="178"/>
      <c r="L403" s="178"/>
      <c r="M403" s="178"/>
      <c r="N403" s="160" t="str">
        <f t="shared" si="33"/>
        <v/>
      </c>
      <c r="P403" s="160" t="str">
        <f t="shared" si="34"/>
        <v/>
      </c>
      <c r="Q403" s="160">
        <f t="shared" si="32"/>
        <v>0</v>
      </c>
      <c r="R403" s="160" t="str">
        <f t="shared" si="35"/>
        <v/>
      </c>
      <c r="S403" s="160" t="str">
        <f t="shared" ref="S403:S466" si="36">IF(OR($I403=15%,$I403=16%),$J403/$I403,"")</f>
        <v/>
      </c>
    </row>
    <row r="404" spans="3:19" ht="17.45" customHeight="1" x14ac:dyDescent="0.25">
      <c r="C404" s="188"/>
      <c r="D404" s="189"/>
      <c r="E404" s="178"/>
      <c r="F404" s="178"/>
      <c r="G404" s="190">
        <f>DATOS!$E$13</f>
        <v>1</v>
      </c>
      <c r="H404" s="178"/>
      <c r="I404" s="191"/>
      <c r="J404" s="178"/>
      <c r="K404" s="178"/>
      <c r="L404" s="178"/>
      <c r="M404" s="178"/>
      <c r="N404" s="160" t="str">
        <f t="shared" si="33"/>
        <v/>
      </c>
      <c r="P404" s="160" t="str">
        <f t="shared" si="34"/>
        <v/>
      </c>
      <c r="Q404" s="160">
        <f t="shared" si="32"/>
        <v>0</v>
      </c>
      <c r="R404" s="160" t="str">
        <f t="shared" si="35"/>
        <v/>
      </c>
      <c r="S404" s="160" t="str">
        <f t="shared" si="36"/>
        <v/>
      </c>
    </row>
    <row r="405" spans="3:19" ht="17.45" customHeight="1" x14ac:dyDescent="0.25">
      <c r="C405" s="188"/>
      <c r="D405" s="189"/>
      <c r="E405" s="178"/>
      <c r="F405" s="178"/>
      <c r="G405" s="190">
        <f>DATOS!$E$13</f>
        <v>1</v>
      </c>
      <c r="H405" s="178"/>
      <c r="I405" s="191"/>
      <c r="J405" s="178"/>
      <c r="K405" s="178"/>
      <c r="L405" s="178"/>
      <c r="M405" s="178"/>
      <c r="N405" s="160" t="str">
        <f t="shared" si="33"/>
        <v/>
      </c>
      <c r="P405" s="160" t="str">
        <f t="shared" si="34"/>
        <v/>
      </c>
      <c r="Q405" s="160">
        <f t="shared" si="32"/>
        <v>0</v>
      </c>
      <c r="R405" s="160" t="str">
        <f t="shared" si="35"/>
        <v/>
      </c>
      <c r="S405" s="160" t="str">
        <f t="shared" si="36"/>
        <v/>
      </c>
    </row>
    <row r="406" spans="3:19" ht="17.45" customHeight="1" x14ac:dyDescent="0.25">
      <c r="C406" s="188"/>
      <c r="D406" s="189"/>
      <c r="E406" s="178"/>
      <c r="F406" s="178"/>
      <c r="G406" s="190">
        <f>DATOS!$E$13</f>
        <v>1</v>
      </c>
      <c r="H406" s="178"/>
      <c r="I406" s="191"/>
      <c r="J406" s="178"/>
      <c r="K406" s="178"/>
      <c r="L406" s="178"/>
      <c r="M406" s="178"/>
      <c r="N406" s="160" t="str">
        <f t="shared" si="33"/>
        <v/>
      </c>
      <c r="P406" s="160" t="str">
        <f t="shared" si="34"/>
        <v/>
      </c>
      <c r="Q406" s="160">
        <f t="shared" si="32"/>
        <v>0</v>
      </c>
      <c r="R406" s="160" t="str">
        <f t="shared" si="35"/>
        <v/>
      </c>
      <c r="S406" s="160" t="str">
        <f t="shared" si="36"/>
        <v/>
      </c>
    </row>
    <row r="407" spans="3:19" ht="17.45" customHeight="1" x14ac:dyDescent="0.25">
      <c r="C407" s="188"/>
      <c r="D407" s="189"/>
      <c r="E407" s="178"/>
      <c r="F407" s="178"/>
      <c r="G407" s="190">
        <f>DATOS!$E$13</f>
        <v>1</v>
      </c>
      <c r="H407" s="178"/>
      <c r="I407" s="191"/>
      <c r="J407" s="178"/>
      <c r="K407" s="178"/>
      <c r="L407" s="178"/>
      <c r="M407" s="178"/>
      <c r="N407" s="160" t="str">
        <f t="shared" si="33"/>
        <v/>
      </c>
      <c r="P407" s="160" t="str">
        <f t="shared" si="34"/>
        <v/>
      </c>
      <c r="Q407" s="160">
        <f t="shared" si="32"/>
        <v>0</v>
      </c>
      <c r="R407" s="160" t="str">
        <f t="shared" si="35"/>
        <v/>
      </c>
      <c r="S407" s="160" t="str">
        <f t="shared" si="36"/>
        <v/>
      </c>
    </row>
    <row r="408" spans="3:19" ht="17.45" customHeight="1" x14ac:dyDescent="0.25">
      <c r="C408" s="188"/>
      <c r="D408" s="189"/>
      <c r="E408" s="178"/>
      <c r="F408" s="178"/>
      <c r="G408" s="190">
        <f>DATOS!$E$13</f>
        <v>1</v>
      </c>
      <c r="H408" s="178"/>
      <c r="I408" s="191"/>
      <c r="J408" s="178"/>
      <c r="K408" s="178"/>
      <c r="L408" s="178"/>
      <c r="M408" s="178"/>
      <c r="N408" s="160" t="str">
        <f t="shared" si="33"/>
        <v/>
      </c>
      <c r="P408" s="160" t="str">
        <f t="shared" si="34"/>
        <v/>
      </c>
      <c r="Q408" s="160">
        <f t="shared" si="32"/>
        <v>0</v>
      </c>
      <c r="R408" s="160" t="str">
        <f t="shared" si="35"/>
        <v/>
      </c>
      <c r="S408" s="160" t="str">
        <f t="shared" si="36"/>
        <v/>
      </c>
    </row>
    <row r="409" spans="3:19" ht="17.45" customHeight="1" x14ac:dyDescent="0.25">
      <c r="C409" s="188"/>
      <c r="D409" s="189"/>
      <c r="E409" s="178"/>
      <c r="F409" s="178"/>
      <c r="G409" s="190">
        <f>DATOS!$E$13</f>
        <v>1</v>
      </c>
      <c r="H409" s="178"/>
      <c r="I409" s="191"/>
      <c r="J409" s="178"/>
      <c r="K409" s="178"/>
      <c r="L409" s="178"/>
      <c r="M409" s="178"/>
      <c r="N409" s="160" t="str">
        <f t="shared" si="33"/>
        <v/>
      </c>
      <c r="P409" s="160" t="str">
        <f t="shared" si="34"/>
        <v/>
      </c>
      <c r="Q409" s="160">
        <f t="shared" si="32"/>
        <v>0</v>
      </c>
      <c r="R409" s="160" t="str">
        <f t="shared" si="35"/>
        <v/>
      </c>
      <c r="S409" s="160" t="str">
        <f t="shared" si="36"/>
        <v/>
      </c>
    </row>
    <row r="410" spans="3:19" ht="17.45" customHeight="1" x14ac:dyDescent="0.25">
      <c r="C410" s="188"/>
      <c r="D410" s="189"/>
      <c r="E410" s="178"/>
      <c r="F410" s="178"/>
      <c r="G410" s="190">
        <f>DATOS!$E$13</f>
        <v>1</v>
      </c>
      <c r="H410" s="178"/>
      <c r="I410" s="191"/>
      <c r="J410" s="178"/>
      <c r="K410" s="178"/>
      <c r="L410" s="178"/>
      <c r="M410" s="178"/>
      <c r="N410" s="160" t="str">
        <f t="shared" si="33"/>
        <v/>
      </c>
      <c r="P410" s="160" t="str">
        <f t="shared" si="34"/>
        <v/>
      </c>
      <c r="Q410" s="160">
        <f t="shared" si="32"/>
        <v>0</v>
      </c>
      <c r="R410" s="160" t="str">
        <f t="shared" si="35"/>
        <v/>
      </c>
      <c r="S410" s="160" t="str">
        <f t="shared" si="36"/>
        <v/>
      </c>
    </row>
    <row r="411" spans="3:19" ht="17.45" customHeight="1" x14ac:dyDescent="0.25">
      <c r="C411" s="188"/>
      <c r="D411" s="189"/>
      <c r="E411" s="178"/>
      <c r="F411" s="178"/>
      <c r="G411" s="190">
        <f>DATOS!$E$13</f>
        <v>1</v>
      </c>
      <c r="H411" s="178"/>
      <c r="I411" s="191"/>
      <c r="J411" s="178"/>
      <c r="K411" s="178"/>
      <c r="L411" s="178"/>
      <c r="M411" s="178"/>
      <c r="N411" s="160" t="str">
        <f t="shared" si="33"/>
        <v/>
      </c>
      <c r="P411" s="160" t="str">
        <f t="shared" si="34"/>
        <v/>
      </c>
      <c r="Q411" s="160">
        <f t="shared" si="32"/>
        <v>0</v>
      </c>
      <c r="R411" s="160" t="str">
        <f t="shared" si="35"/>
        <v/>
      </c>
      <c r="S411" s="160" t="str">
        <f t="shared" si="36"/>
        <v/>
      </c>
    </row>
    <row r="412" spans="3:19" ht="17.45" customHeight="1" x14ac:dyDescent="0.25">
      <c r="C412" s="188"/>
      <c r="D412" s="189"/>
      <c r="E412" s="178"/>
      <c r="F412" s="178"/>
      <c r="G412" s="190">
        <f>DATOS!$E$13</f>
        <v>1</v>
      </c>
      <c r="H412" s="178"/>
      <c r="I412" s="191"/>
      <c r="J412" s="178"/>
      <c r="K412" s="178"/>
      <c r="L412" s="178"/>
      <c r="M412" s="178"/>
      <c r="N412" s="160" t="str">
        <f t="shared" si="33"/>
        <v/>
      </c>
      <c r="P412" s="160" t="str">
        <f t="shared" si="34"/>
        <v/>
      </c>
      <c r="Q412" s="160">
        <f t="shared" si="32"/>
        <v>0</v>
      </c>
      <c r="R412" s="160" t="str">
        <f t="shared" si="35"/>
        <v/>
      </c>
      <c r="S412" s="160" t="str">
        <f t="shared" si="36"/>
        <v/>
      </c>
    </row>
    <row r="413" spans="3:19" ht="17.45" customHeight="1" x14ac:dyDescent="0.25">
      <c r="C413" s="188"/>
      <c r="D413" s="189"/>
      <c r="E413" s="178"/>
      <c r="F413" s="178"/>
      <c r="G413" s="190">
        <f>DATOS!$E$13</f>
        <v>1</v>
      </c>
      <c r="H413" s="178"/>
      <c r="I413" s="191"/>
      <c r="J413" s="178"/>
      <c r="K413" s="178"/>
      <c r="L413" s="178"/>
      <c r="M413" s="178"/>
      <c r="N413" s="160" t="str">
        <f t="shared" si="33"/>
        <v/>
      </c>
      <c r="P413" s="160" t="str">
        <f t="shared" si="34"/>
        <v/>
      </c>
      <c r="Q413" s="160">
        <f t="shared" si="32"/>
        <v>0</v>
      </c>
      <c r="R413" s="160" t="str">
        <f t="shared" si="35"/>
        <v/>
      </c>
      <c r="S413" s="160" t="str">
        <f t="shared" si="36"/>
        <v/>
      </c>
    </row>
    <row r="414" spans="3:19" ht="17.45" customHeight="1" x14ac:dyDescent="0.25">
      <c r="C414" s="188"/>
      <c r="D414" s="189"/>
      <c r="E414" s="178"/>
      <c r="F414" s="178"/>
      <c r="G414" s="190">
        <f>DATOS!$E$13</f>
        <v>1</v>
      </c>
      <c r="H414" s="178"/>
      <c r="I414" s="191"/>
      <c r="J414" s="178"/>
      <c r="K414" s="178"/>
      <c r="L414" s="178"/>
      <c r="M414" s="178"/>
      <c r="N414" s="160" t="str">
        <f t="shared" si="33"/>
        <v/>
      </c>
      <c r="P414" s="160" t="str">
        <f t="shared" si="34"/>
        <v/>
      </c>
      <c r="Q414" s="160">
        <f t="shared" si="32"/>
        <v>0</v>
      </c>
      <c r="R414" s="160" t="str">
        <f t="shared" si="35"/>
        <v/>
      </c>
      <c r="S414" s="160" t="str">
        <f t="shared" si="36"/>
        <v/>
      </c>
    </row>
    <row r="415" spans="3:19" ht="17.45" customHeight="1" x14ac:dyDescent="0.25">
      <c r="C415" s="188"/>
      <c r="D415" s="189"/>
      <c r="E415" s="178"/>
      <c r="F415" s="178"/>
      <c r="G415" s="190">
        <f>DATOS!$E$13</f>
        <v>1</v>
      </c>
      <c r="H415" s="178"/>
      <c r="I415" s="191"/>
      <c r="J415" s="178"/>
      <c r="K415" s="178"/>
      <c r="L415" s="178"/>
      <c r="M415" s="178"/>
      <c r="N415" s="160" t="str">
        <f t="shared" si="33"/>
        <v/>
      </c>
      <c r="P415" s="160" t="str">
        <f t="shared" si="34"/>
        <v/>
      </c>
      <c r="Q415" s="160">
        <f t="shared" si="32"/>
        <v>0</v>
      </c>
      <c r="R415" s="160" t="str">
        <f t="shared" si="35"/>
        <v/>
      </c>
      <c r="S415" s="160" t="str">
        <f t="shared" si="36"/>
        <v/>
      </c>
    </row>
    <row r="416" spans="3:19" ht="17.45" customHeight="1" x14ac:dyDescent="0.25">
      <c r="C416" s="188"/>
      <c r="D416" s="189"/>
      <c r="E416" s="178"/>
      <c r="F416" s="178"/>
      <c r="G416" s="190">
        <f>DATOS!$E$13</f>
        <v>1</v>
      </c>
      <c r="H416" s="178"/>
      <c r="I416" s="191"/>
      <c r="J416" s="178"/>
      <c r="K416" s="178"/>
      <c r="L416" s="178"/>
      <c r="M416" s="178"/>
      <c r="N416" s="160" t="str">
        <f t="shared" si="33"/>
        <v/>
      </c>
      <c r="P416" s="160" t="str">
        <f t="shared" si="34"/>
        <v/>
      </c>
      <c r="Q416" s="160">
        <f t="shared" si="32"/>
        <v>0</v>
      </c>
      <c r="R416" s="160" t="str">
        <f t="shared" si="35"/>
        <v/>
      </c>
      <c r="S416" s="160" t="str">
        <f t="shared" si="36"/>
        <v/>
      </c>
    </row>
    <row r="417" spans="3:19" ht="17.45" customHeight="1" x14ac:dyDescent="0.25">
      <c r="C417" s="188"/>
      <c r="D417" s="189"/>
      <c r="E417" s="178"/>
      <c r="F417" s="178"/>
      <c r="G417" s="190">
        <f>DATOS!$E$13</f>
        <v>1</v>
      </c>
      <c r="H417" s="178"/>
      <c r="I417" s="191"/>
      <c r="J417" s="178"/>
      <c r="K417" s="178"/>
      <c r="L417" s="178"/>
      <c r="M417" s="178"/>
      <c r="N417" s="160" t="str">
        <f t="shared" si="33"/>
        <v/>
      </c>
      <c r="P417" s="160" t="str">
        <f t="shared" si="34"/>
        <v/>
      </c>
      <c r="Q417" s="160">
        <f t="shared" si="32"/>
        <v>0</v>
      </c>
      <c r="R417" s="160" t="str">
        <f t="shared" si="35"/>
        <v/>
      </c>
      <c r="S417" s="160" t="str">
        <f t="shared" si="36"/>
        <v/>
      </c>
    </row>
    <row r="418" spans="3:19" ht="17.45" customHeight="1" x14ac:dyDescent="0.25">
      <c r="C418" s="188"/>
      <c r="D418" s="189"/>
      <c r="E418" s="178"/>
      <c r="F418" s="178"/>
      <c r="G418" s="190">
        <f>DATOS!$E$13</f>
        <v>1</v>
      </c>
      <c r="H418" s="178"/>
      <c r="I418" s="191"/>
      <c r="J418" s="178"/>
      <c r="K418" s="178"/>
      <c r="L418" s="178"/>
      <c r="M418" s="178"/>
      <c r="N418" s="160" t="str">
        <f t="shared" si="33"/>
        <v/>
      </c>
      <c r="P418" s="160" t="str">
        <f t="shared" si="34"/>
        <v/>
      </c>
      <c r="Q418" s="160">
        <f t="shared" si="32"/>
        <v>0</v>
      </c>
      <c r="R418" s="160" t="str">
        <f t="shared" si="35"/>
        <v/>
      </c>
      <c r="S418" s="160" t="str">
        <f t="shared" si="36"/>
        <v/>
      </c>
    </row>
    <row r="419" spans="3:19" ht="17.45" customHeight="1" x14ac:dyDescent="0.25">
      <c r="C419" s="188"/>
      <c r="D419" s="189"/>
      <c r="E419" s="178"/>
      <c r="F419" s="178"/>
      <c r="G419" s="190">
        <f>DATOS!$E$13</f>
        <v>1</v>
      </c>
      <c r="H419" s="178"/>
      <c r="I419" s="191"/>
      <c r="J419" s="178"/>
      <c r="K419" s="178"/>
      <c r="L419" s="178"/>
      <c r="M419" s="178"/>
      <c r="N419" s="160" t="str">
        <f t="shared" si="33"/>
        <v/>
      </c>
      <c r="P419" s="160" t="str">
        <f t="shared" si="34"/>
        <v/>
      </c>
      <c r="Q419" s="160">
        <f t="shared" si="32"/>
        <v>0</v>
      </c>
      <c r="R419" s="160" t="str">
        <f t="shared" si="35"/>
        <v/>
      </c>
      <c r="S419" s="160" t="str">
        <f t="shared" si="36"/>
        <v/>
      </c>
    </row>
    <row r="420" spans="3:19" ht="17.45" customHeight="1" x14ac:dyDescent="0.25">
      <c r="C420" s="188"/>
      <c r="D420" s="189"/>
      <c r="E420" s="178"/>
      <c r="F420" s="178"/>
      <c r="G420" s="190">
        <f>DATOS!$E$13</f>
        <v>1</v>
      </c>
      <c r="H420" s="178"/>
      <c r="I420" s="191"/>
      <c r="J420" s="178"/>
      <c r="K420" s="178"/>
      <c r="L420" s="178"/>
      <c r="M420" s="178"/>
      <c r="N420" s="160" t="str">
        <f t="shared" si="33"/>
        <v/>
      </c>
      <c r="P420" s="160" t="str">
        <f t="shared" si="34"/>
        <v/>
      </c>
      <c r="Q420" s="160">
        <f t="shared" si="32"/>
        <v>0</v>
      </c>
      <c r="R420" s="160" t="str">
        <f t="shared" si="35"/>
        <v/>
      </c>
      <c r="S420" s="160" t="str">
        <f t="shared" si="36"/>
        <v/>
      </c>
    </row>
    <row r="421" spans="3:19" ht="17.45" customHeight="1" x14ac:dyDescent="0.25">
      <c r="C421" s="188"/>
      <c r="D421" s="189"/>
      <c r="E421" s="178"/>
      <c r="F421" s="178"/>
      <c r="G421" s="190">
        <f>DATOS!$E$13</f>
        <v>1</v>
      </c>
      <c r="H421" s="178"/>
      <c r="I421" s="191"/>
      <c r="J421" s="178"/>
      <c r="K421" s="178"/>
      <c r="L421" s="178"/>
      <c r="M421" s="178"/>
      <c r="N421" s="160" t="str">
        <f t="shared" si="33"/>
        <v/>
      </c>
      <c r="P421" s="160" t="str">
        <f t="shared" si="34"/>
        <v/>
      </c>
      <c r="Q421" s="160">
        <f t="shared" si="32"/>
        <v>0</v>
      </c>
      <c r="R421" s="160" t="str">
        <f t="shared" si="35"/>
        <v/>
      </c>
      <c r="S421" s="160" t="str">
        <f t="shared" si="36"/>
        <v/>
      </c>
    </row>
    <row r="422" spans="3:19" ht="17.45" customHeight="1" x14ac:dyDescent="0.25">
      <c r="C422" s="188"/>
      <c r="D422" s="189"/>
      <c r="E422" s="178"/>
      <c r="F422" s="178"/>
      <c r="G422" s="190">
        <f>DATOS!$E$13</f>
        <v>1</v>
      </c>
      <c r="H422" s="178"/>
      <c r="I422" s="191"/>
      <c r="J422" s="178"/>
      <c r="K422" s="178"/>
      <c r="L422" s="178"/>
      <c r="M422" s="178"/>
      <c r="N422" s="160" t="str">
        <f t="shared" si="33"/>
        <v/>
      </c>
      <c r="P422" s="160" t="str">
        <f t="shared" si="34"/>
        <v/>
      </c>
      <c r="Q422" s="160">
        <f t="shared" si="32"/>
        <v>0</v>
      </c>
      <c r="R422" s="160" t="str">
        <f t="shared" si="35"/>
        <v/>
      </c>
      <c r="S422" s="160" t="str">
        <f t="shared" si="36"/>
        <v/>
      </c>
    </row>
    <row r="423" spans="3:19" ht="17.45" customHeight="1" x14ac:dyDescent="0.25">
      <c r="C423" s="188"/>
      <c r="D423" s="189"/>
      <c r="E423" s="178"/>
      <c r="F423" s="178"/>
      <c r="G423" s="190">
        <f>DATOS!$E$13</f>
        <v>1</v>
      </c>
      <c r="H423" s="178"/>
      <c r="I423" s="191"/>
      <c r="J423" s="178"/>
      <c r="K423" s="178"/>
      <c r="L423" s="178"/>
      <c r="M423" s="178"/>
      <c r="N423" s="160" t="str">
        <f t="shared" si="33"/>
        <v/>
      </c>
      <c r="P423" s="160" t="str">
        <f t="shared" si="34"/>
        <v/>
      </c>
      <c r="Q423" s="160">
        <f t="shared" si="32"/>
        <v>0</v>
      </c>
      <c r="R423" s="160" t="str">
        <f t="shared" si="35"/>
        <v/>
      </c>
      <c r="S423" s="160" t="str">
        <f t="shared" si="36"/>
        <v/>
      </c>
    </row>
    <row r="424" spans="3:19" ht="17.45" customHeight="1" x14ac:dyDescent="0.25">
      <c r="C424" s="188"/>
      <c r="D424" s="189"/>
      <c r="E424" s="178"/>
      <c r="F424" s="178"/>
      <c r="G424" s="190">
        <f>DATOS!$E$13</f>
        <v>1</v>
      </c>
      <c r="H424" s="178"/>
      <c r="I424" s="191"/>
      <c r="J424" s="178"/>
      <c r="K424" s="178"/>
      <c r="L424" s="178"/>
      <c r="M424" s="178"/>
      <c r="N424" s="160" t="str">
        <f t="shared" si="33"/>
        <v/>
      </c>
      <c r="P424" s="160" t="str">
        <f t="shared" si="34"/>
        <v/>
      </c>
      <c r="Q424" s="160">
        <f t="shared" si="32"/>
        <v>0</v>
      </c>
      <c r="R424" s="160" t="str">
        <f t="shared" si="35"/>
        <v/>
      </c>
      <c r="S424" s="160" t="str">
        <f t="shared" si="36"/>
        <v/>
      </c>
    </row>
    <row r="425" spans="3:19" ht="17.45" customHeight="1" x14ac:dyDescent="0.25">
      <c r="C425" s="188"/>
      <c r="D425" s="189"/>
      <c r="E425" s="178"/>
      <c r="F425" s="178"/>
      <c r="G425" s="190">
        <f>DATOS!$E$13</f>
        <v>1</v>
      </c>
      <c r="H425" s="178"/>
      <c r="I425" s="191"/>
      <c r="J425" s="178"/>
      <c r="K425" s="178"/>
      <c r="L425" s="178"/>
      <c r="M425" s="178"/>
      <c r="N425" s="160" t="str">
        <f t="shared" si="33"/>
        <v/>
      </c>
      <c r="P425" s="160" t="str">
        <f t="shared" si="34"/>
        <v/>
      </c>
      <c r="Q425" s="160">
        <f t="shared" si="32"/>
        <v>0</v>
      </c>
      <c r="R425" s="160" t="str">
        <f t="shared" si="35"/>
        <v/>
      </c>
      <c r="S425" s="160" t="str">
        <f t="shared" si="36"/>
        <v/>
      </c>
    </row>
    <row r="426" spans="3:19" ht="17.45" customHeight="1" x14ac:dyDescent="0.25">
      <c r="C426" s="188"/>
      <c r="D426" s="189"/>
      <c r="E426" s="178"/>
      <c r="F426" s="178"/>
      <c r="G426" s="190">
        <f>DATOS!$E$13</f>
        <v>1</v>
      </c>
      <c r="H426" s="178"/>
      <c r="I426" s="191"/>
      <c r="J426" s="178"/>
      <c r="K426" s="178"/>
      <c r="L426" s="178"/>
      <c r="M426" s="178"/>
      <c r="N426" s="160" t="str">
        <f t="shared" si="33"/>
        <v/>
      </c>
      <c r="P426" s="160" t="str">
        <f t="shared" si="34"/>
        <v/>
      </c>
      <c r="Q426" s="160">
        <f t="shared" si="32"/>
        <v>0</v>
      </c>
      <c r="R426" s="160" t="str">
        <f t="shared" si="35"/>
        <v/>
      </c>
      <c r="S426" s="160" t="str">
        <f t="shared" si="36"/>
        <v/>
      </c>
    </row>
    <row r="427" spans="3:19" ht="17.45" customHeight="1" x14ac:dyDescent="0.25">
      <c r="C427" s="188"/>
      <c r="D427" s="189"/>
      <c r="E427" s="178"/>
      <c r="F427" s="178"/>
      <c r="G427" s="190">
        <f>DATOS!$E$13</f>
        <v>1</v>
      </c>
      <c r="H427" s="178"/>
      <c r="I427" s="191"/>
      <c r="J427" s="178"/>
      <c r="K427" s="178"/>
      <c r="L427" s="178"/>
      <c r="M427" s="178"/>
      <c r="N427" s="160" t="str">
        <f t="shared" si="33"/>
        <v/>
      </c>
      <c r="P427" s="160" t="str">
        <f t="shared" si="34"/>
        <v/>
      </c>
      <c r="Q427" s="160">
        <f t="shared" si="32"/>
        <v>0</v>
      </c>
      <c r="R427" s="160" t="str">
        <f t="shared" si="35"/>
        <v/>
      </c>
      <c r="S427" s="160" t="str">
        <f t="shared" si="36"/>
        <v/>
      </c>
    </row>
    <row r="428" spans="3:19" ht="17.45" customHeight="1" x14ac:dyDescent="0.25">
      <c r="C428" s="188"/>
      <c r="D428" s="189"/>
      <c r="E428" s="178"/>
      <c r="F428" s="178"/>
      <c r="G428" s="190">
        <f>DATOS!$E$13</f>
        <v>1</v>
      </c>
      <c r="H428" s="178"/>
      <c r="I428" s="191"/>
      <c r="J428" s="178"/>
      <c r="K428" s="178"/>
      <c r="L428" s="178"/>
      <c r="M428" s="178"/>
      <c r="N428" s="160" t="str">
        <f t="shared" si="33"/>
        <v/>
      </c>
      <c r="P428" s="160" t="str">
        <f t="shared" si="34"/>
        <v/>
      </c>
      <c r="Q428" s="160">
        <f t="shared" si="32"/>
        <v>0</v>
      </c>
      <c r="R428" s="160" t="str">
        <f t="shared" si="35"/>
        <v/>
      </c>
      <c r="S428" s="160" t="str">
        <f t="shared" si="36"/>
        <v/>
      </c>
    </row>
    <row r="429" spans="3:19" ht="17.45" customHeight="1" x14ac:dyDescent="0.25">
      <c r="C429" s="188"/>
      <c r="D429" s="189"/>
      <c r="E429" s="178"/>
      <c r="F429" s="178"/>
      <c r="G429" s="190">
        <f>DATOS!$E$13</f>
        <v>1</v>
      </c>
      <c r="H429" s="178"/>
      <c r="I429" s="191"/>
      <c r="J429" s="178"/>
      <c r="K429" s="178"/>
      <c r="L429" s="178"/>
      <c r="M429" s="178"/>
      <c r="N429" s="160" t="str">
        <f t="shared" si="33"/>
        <v/>
      </c>
      <c r="P429" s="160" t="str">
        <f t="shared" si="34"/>
        <v/>
      </c>
      <c r="Q429" s="160">
        <f t="shared" si="32"/>
        <v>0</v>
      </c>
      <c r="R429" s="160" t="str">
        <f t="shared" si="35"/>
        <v/>
      </c>
      <c r="S429" s="160" t="str">
        <f t="shared" si="36"/>
        <v/>
      </c>
    </row>
    <row r="430" spans="3:19" ht="17.45" customHeight="1" x14ac:dyDescent="0.25">
      <c r="C430" s="188"/>
      <c r="D430" s="189"/>
      <c r="E430" s="178"/>
      <c r="F430" s="178"/>
      <c r="G430" s="190">
        <f>DATOS!$E$13</f>
        <v>1</v>
      </c>
      <c r="H430" s="178"/>
      <c r="I430" s="191"/>
      <c r="J430" s="178"/>
      <c r="K430" s="178"/>
      <c r="L430" s="178"/>
      <c r="M430" s="178"/>
      <c r="N430" s="160" t="str">
        <f t="shared" si="33"/>
        <v/>
      </c>
      <c r="P430" s="160" t="str">
        <f t="shared" si="34"/>
        <v/>
      </c>
      <c r="Q430" s="160">
        <f t="shared" si="32"/>
        <v>0</v>
      </c>
      <c r="R430" s="160" t="str">
        <f t="shared" si="35"/>
        <v/>
      </c>
      <c r="S430" s="160" t="str">
        <f t="shared" si="36"/>
        <v/>
      </c>
    </row>
    <row r="431" spans="3:19" ht="17.45" customHeight="1" x14ac:dyDescent="0.25">
      <c r="C431" s="188"/>
      <c r="D431" s="189"/>
      <c r="E431" s="178"/>
      <c r="F431" s="178"/>
      <c r="G431" s="190">
        <f>DATOS!$E$13</f>
        <v>1</v>
      </c>
      <c r="H431" s="178"/>
      <c r="I431" s="191"/>
      <c r="J431" s="178"/>
      <c r="K431" s="178"/>
      <c r="L431" s="178"/>
      <c r="M431" s="178"/>
      <c r="N431" s="160" t="str">
        <f t="shared" si="33"/>
        <v/>
      </c>
      <c r="P431" s="160" t="str">
        <f t="shared" si="34"/>
        <v/>
      </c>
      <c r="Q431" s="160">
        <f t="shared" si="32"/>
        <v>0</v>
      </c>
      <c r="R431" s="160" t="str">
        <f t="shared" si="35"/>
        <v/>
      </c>
      <c r="S431" s="160" t="str">
        <f t="shared" si="36"/>
        <v/>
      </c>
    </row>
    <row r="432" spans="3:19" ht="17.45" customHeight="1" x14ac:dyDescent="0.25">
      <c r="C432" s="188"/>
      <c r="D432" s="189"/>
      <c r="E432" s="178"/>
      <c r="F432" s="178"/>
      <c r="G432" s="190">
        <f>DATOS!$E$13</f>
        <v>1</v>
      </c>
      <c r="H432" s="178"/>
      <c r="I432" s="191"/>
      <c r="J432" s="178"/>
      <c r="K432" s="178"/>
      <c r="L432" s="178"/>
      <c r="M432" s="178"/>
      <c r="N432" s="160" t="str">
        <f t="shared" si="33"/>
        <v/>
      </c>
      <c r="P432" s="160" t="str">
        <f t="shared" si="34"/>
        <v/>
      </c>
      <c r="Q432" s="160">
        <f t="shared" si="32"/>
        <v>0</v>
      </c>
      <c r="R432" s="160" t="str">
        <f t="shared" si="35"/>
        <v/>
      </c>
      <c r="S432" s="160" t="str">
        <f t="shared" si="36"/>
        <v/>
      </c>
    </row>
    <row r="433" spans="3:19" ht="17.45" customHeight="1" x14ac:dyDescent="0.25">
      <c r="C433" s="188"/>
      <c r="D433" s="189"/>
      <c r="E433" s="178"/>
      <c r="F433" s="178"/>
      <c r="G433" s="190">
        <f>DATOS!$E$13</f>
        <v>1</v>
      </c>
      <c r="H433" s="178"/>
      <c r="I433" s="191"/>
      <c r="J433" s="178"/>
      <c r="K433" s="178"/>
      <c r="L433" s="178"/>
      <c r="M433" s="178"/>
      <c r="N433" s="160" t="str">
        <f t="shared" si="33"/>
        <v/>
      </c>
      <c r="P433" s="160" t="str">
        <f t="shared" si="34"/>
        <v/>
      </c>
      <c r="Q433" s="160">
        <f t="shared" si="32"/>
        <v>0</v>
      </c>
      <c r="R433" s="160" t="str">
        <f t="shared" si="35"/>
        <v/>
      </c>
      <c r="S433" s="160" t="str">
        <f t="shared" si="36"/>
        <v/>
      </c>
    </row>
    <row r="434" spans="3:19" ht="17.45" customHeight="1" x14ac:dyDescent="0.25">
      <c r="C434" s="188"/>
      <c r="D434" s="189"/>
      <c r="E434" s="178"/>
      <c r="F434" s="178"/>
      <c r="G434" s="190">
        <f>DATOS!$E$13</f>
        <v>1</v>
      </c>
      <c r="H434" s="178"/>
      <c r="I434" s="191"/>
      <c r="J434" s="178"/>
      <c r="K434" s="178"/>
      <c r="L434" s="178"/>
      <c r="M434" s="178"/>
      <c r="N434" s="160" t="str">
        <f t="shared" si="33"/>
        <v/>
      </c>
      <c r="P434" s="160" t="str">
        <f t="shared" si="34"/>
        <v/>
      </c>
      <c r="Q434" s="160">
        <f t="shared" si="32"/>
        <v>0</v>
      </c>
      <c r="R434" s="160" t="str">
        <f t="shared" si="35"/>
        <v/>
      </c>
      <c r="S434" s="160" t="str">
        <f t="shared" si="36"/>
        <v/>
      </c>
    </row>
    <row r="435" spans="3:19" ht="17.45" customHeight="1" x14ac:dyDescent="0.25">
      <c r="C435" s="188"/>
      <c r="D435" s="189"/>
      <c r="E435" s="178"/>
      <c r="F435" s="178"/>
      <c r="G435" s="190">
        <f>DATOS!$E$13</f>
        <v>1</v>
      </c>
      <c r="H435" s="178"/>
      <c r="I435" s="191"/>
      <c r="J435" s="178"/>
      <c r="K435" s="178"/>
      <c r="L435" s="178"/>
      <c r="M435" s="178"/>
      <c r="N435" s="160" t="str">
        <f t="shared" si="33"/>
        <v/>
      </c>
      <c r="P435" s="160" t="str">
        <f t="shared" si="34"/>
        <v/>
      </c>
      <c r="Q435" s="160">
        <f t="shared" si="32"/>
        <v>0</v>
      </c>
      <c r="R435" s="160" t="str">
        <f t="shared" si="35"/>
        <v/>
      </c>
      <c r="S435" s="160" t="str">
        <f t="shared" si="36"/>
        <v/>
      </c>
    </row>
    <row r="436" spans="3:19" ht="17.45" customHeight="1" x14ac:dyDescent="0.25">
      <c r="C436" s="188"/>
      <c r="D436" s="189"/>
      <c r="E436" s="178"/>
      <c r="F436" s="178"/>
      <c r="G436" s="190">
        <f>DATOS!$E$13</f>
        <v>1</v>
      </c>
      <c r="H436" s="178"/>
      <c r="I436" s="191"/>
      <c r="J436" s="178"/>
      <c r="K436" s="178"/>
      <c r="L436" s="178"/>
      <c r="M436" s="178"/>
      <c r="N436" s="160" t="str">
        <f t="shared" si="33"/>
        <v/>
      </c>
      <c r="P436" s="160" t="str">
        <f t="shared" si="34"/>
        <v/>
      </c>
      <c r="Q436" s="160">
        <f t="shared" si="32"/>
        <v>0</v>
      </c>
      <c r="R436" s="160" t="str">
        <f t="shared" si="35"/>
        <v/>
      </c>
      <c r="S436" s="160" t="str">
        <f t="shared" si="36"/>
        <v/>
      </c>
    </row>
    <row r="437" spans="3:19" ht="17.45" customHeight="1" x14ac:dyDescent="0.25">
      <c r="C437" s="188"/>
      <c r="D437" s="189"/>
      <c r="E437" s="178"/>
      <c r="F437" s="178"/>
      <c r="G437" s="190">
        <f>DATOS!$E$13</f>
        <v>1</v>
      </c>
      <c r="H437" s="178"/>
      <c r="I437" s="191"/>
      <c r="J437" s="178"/>
      <c r="K437" s="178"/>
      <c r="L437" s="178"/>
      <c r="M437" s="178"/>
      <c r="N437" s="160" t="str">
        <f t="shared" si="33"/>
        <v/>
      </c>
      <c r="P437" s="160" t="str">
        <f t="shared" si="34"/>
        <v/>
      </c>
      <c r="Q437" s="160">
        <f t="shared" si="32"/>
        <v>0</v>
      </c>
      <c r="R437" s="160" t="str">
        <f t="shared" si="35"/>
        <v/>
      </c>
      <c r="S437" s="160" t="str">
        <f t="shared" si="36"/>
        <v/>
      </c>
    </row>
    <row r="438" spans="3:19" ht="17.45" customHeight="1" x14ac:dyDescent="0.25">
      <c r="C438" s="188"/>
      <c r="D438" s="189"/>
      <c r="E438" s="178"/>
      <c r="F438" s="178"/>
      <c r="G438" s="190">
        <f>DATOS!$E$13</f>
        <v>1</v>
      </c>
      <c r="H438" s="178"/>
      <c r="I438" s="191"/>
      <c r="J438" s="178"/>
      <c r="K438" s="178"/>
      <c r="L438" s="178"/>
      <c r="M438" s="178"/>
      <c r="N438" s="160" t="str">
        <f t="shared" si="33"/>
        <v/>
      </c>
      <c r="P438" s="160" t="str">
        <f t="shared" si="34"/>
        <v/>
      </c>
      <c r="Q438" s="160">
        <f t="shared" si="32"/>
        <v>0</v>
      </c>
      <c r="R438" s="160" t="str">
        <f t="shared" si="35"/>
        <v/>
      </c>
      <c r="S438" s="160" t="str">
        <f t="shared" si="36"/>
        <v/>
      </c>
    </row>
    <row r="439" spans="3:19" ht="17.45" customHeight="1" x14ac:dyDescent="0.25">
      <c r="C439" s="188"/>
      <c r="D439" s="189"/>
      <c r="E439" s="178"/>
      <c r="F439" s="178"/>
      <c r="G439" s="190">
        <f>DATOS!$E$13</f>
        <v>1</v>
      </c>
      <c r="H439" s="178"/>
      <c r="I439" s="191"/>
      <c r="J439" s="178"/>
      <c r="K439" s="178"/>
      <c r="L439" s="178"/>
      <c r="M439" s="178"/>
      <c r="N439" s="160" t="str">
        <f t="shared" si="33"/>
        <v/>
      </c>
      <c r="P439" s="160" t="str">
        <f t="shared" si="34"/>
        <v/>
      </c>
      <c r="Q439" s="160">
        <f t="shared" si="32"/>
        <v>0</v>
      </c>
      <c r="R439" s="160" t="str">
        <f t="shared" si="35"/>
        <v/>
      </c>
      <c r="S439" s="160" t="str">
        <f t="shared" si="36"/>
        <v/>
      </c>
    </row>
    <row r="440" spans="3:19" ht="17.45" customHeight="1" x14ac:dyDescent="0.25">
      <c r="C440" s="188"/>
      <c r="D440" s="189"/>
      <c r="E440" s="178"/>
      <c r="F440" s="178"/>
      <c r="G440" s="190">
        <f>DATOS!$E$13</f>
        <v>1</v>
      </c>
      <c r="H440" s="178"/>
      <c r="I440" s="191"/>
      <c r="J440" s="178"/>
      <c r="K440" s="178"/>
      <c r="L440" s="178"/>
      <c r="M440" s="178"/>
      <c r="N440" s="160" t="str">
        <f t="shared" si="33"/>
        <v/>
      </c>
      <c r="P440" s="160" t="str">
        <f t="shared" si="34"/>
        <v/>
      </c>
      <c r="Q440" s="160">
        <f t="shared" si="32"/>
        <v>0</v>
      </c>
      <c r="R440" s="160" t="str">
        <f t="shared" si="35"/>
        <v/>
      </c>
      <c r="S440" s="160" t="str">
        <f t="shared" si="36"/>
        <v/>
      </c>
    </row>
    <row r="441" spans="3:19" ht="17.45" customHeight="1" x14ac:dyDescent="0.25">
      <c r="C441" s="188"/>
      <c r="D441" s="189"/>
      <c r="E441" s="178"/>
      <c r="F441" s="178"/>
      <c r="G441" s="190">
        <f>DATOS!$E$13</f>
        <v>1</v>
      </c>
      <c r="H441" s="178"/>
      <c r="I441" s="191"/>
      <c r="J441" s="178"/>
      <c r="K441" s="178"/>
      <c r="L441" s="178"/>
      <c r="M441" s="178"/>
      <c r="N441" s="160" t="str">
        <f t="shared" si="33"/>
        <v/>
      </c>
      <c r="P441" s="160" t="str">
        <f t="shared" si="34"/>
        <v/>
      </c>
      <c r="Q441" s="160">
        <f t="shared" si="32"/>
        <v>0</v>
      </c>
      <c r="R441" s="160" t="str">
        <f t="shared" si="35"/>
        <v/>
      </c>
      <c r="S441" s="160" t="str">
        <f t="shared" si="36"/>
        <v/>
      </c>
    </row>
    <row r="442" spans="3:19" ht="17.45" customHeight="1" x14ac:dyDescent="0.25">
      <c r="C442" s="188"/>
      <c r="D442" s="189"/>
      <c r="E442" s="178"/>
      <c r="F442" s="178"/>
      <c r="G442" s="190">
        <f>DATOS!$E$13</f>
        <v>1</v>
      </c>
      <c r="H442" s="178"/>
      <c r="I442" s="191"/>
      <c r="J442" s="178"/>
      <c r="K442" s="178"/>
      <c r="L442" s="178"/>
      <c r="M442" s="178"/>
      <c r="N442" s="160" t="str">
        <f t="shared" si="33"/>
        <v/>
      </c>
      <c r="P442" s="160" t="str">
        <f t="shared" si="34"/>
        <v/>
      </c>
      <c r="Q442" s="160">
        <f t="shared" si="32"/>
        <v>0</v>
      </c>
      <c r="R442" s="160" t="str">
        <f t="shared" si="35"/>
        <v/>
      </c>
      <c r="S442" s="160" t="str">
        <f t="shared" si="36"/>
        <v/>
      </c>
    </row>
    <row r="443" spans="3:19" ht="17.45" customHeight="1" x14ac:dyDescent="0.25">
      <c r="C443" s="188"/>
      <c r="D443" s="189"/>
      <c r="E443" s="178"/>
      <c r="F443" s="178"/>
      <c r="G443" s="190">
        <f>DATOS!$E$13</f>
        <v>1</v>
      </c>
      <c r="H443" s="178"/>
      <c r="I443" s="191"/>
      <c r="J443" s="178"/>
      <c r="K443" s="178"/>
      <c r="L443" s="178"/>
      <c r="M443" s="178"/>
      <c r="N443" s="160" t="str">
        <f t="shared" si="33"/>
        <v/>
      </c>
      <c r="P443" s="160" t="str">
        <f t="shared" si="34"/>
        <v/>
      </c>
      <c r="Q443" s="160">
        <f t="shared" si="32"/>
        <v>0</v>
      </c>
      <c r="R443" s="160" t="str">
        <f t="shared" si="35"/>
        <v/>
      </c>
      <c r="S443" s="160" t="str">
        <f t="shared" si="36"/>
        <v/>
      </c>
    </row>
    <row r="444" spans="3:19" ht="17.45" customHeight="1" x14ac:dyDescent="0.25">
      <c r="C444" s="188"/>
      <c r="D444" s="189"/>
      <c r="E444" s="178"/>
      <c r="F444" s="178"/>
      <c r="G444" s="190">
        <f>DATOS!$E$13</f>
        <v>1</v>
      </c>
      <c r="H444" s="178"/>
      <c r="I444" s="191"/>
      <c r="J444" s="178"/>
      <c r="K444" s="178"/>
      <c r="L444" s="178"/>
      <c r="M444" s="178"/>
      <c r="N444" s="160" t="str">
        <f t="shared" si="33"/>
        <v/>
      </c>
      <c r="P444" s="160" t="str">
        <f t="shared" si="34"/>
        <v/>
      </c>
      <c r="Q444" s="160">
        <f t="shared" si="32"/>
        <v>0</v>
      </c>
      <c r="R444" s="160" t="str">
        <f t="shared" si="35"/>
        <v/>
      </c>
      <c r="S444" s="160" t="str">
        <f t="shared" si="36"/>
        <v/>
      </c>
    </row>
    <row r="445" spans="3:19" ht="17.45" customHeight="1" x14ac:dyDescent="0.25">
      <c r="C445" s="188"/>
      <c r="D445" s="189"/>
      <c r="E445" s="178"/>
      <c r="F445" s="178"/>
      <c r="G445" s="190">
        <f>DATOS!$E$13</f>
        <v>1</v>
      </c>
      <c r="H445" s="178"/>
      <c r="I445" s="191"/>
      <c r="J445" s="178"/>
      <c r="K445" s="178"/>
      <c r="L445" s="178"/>
      <c r="M445" s="178"/>
      <c r="N445" s="160" t="str">
        <f t="shared" si="33"/>
        <v/>
      </c>
      <c r="P445" s="160" t="str">
        <f t="shared" si="34"/>
        <v/>
      </c>
      <c r="Q445" s="160">
        <f t="shared" si="32"/>
        <v>0</v>
      </c>
      <c r="R445" s="160" t="str">
        <f t="shared" si="35"/>
        <v/>
      </c>
      <c r="S445" s="160" t="str">
        <f t="shared" si="36"/>
        <v/>
      </c>
    </row>
    <row r="446" spans="3:19" ht="17.45" customHeight="1" x14ac:dyDescent="0.25">
      <c r="C446" s="188"/>
      <c r="D446" s="189"/>
      <c r="E446" s="178"/>
      <c r="F446" s="178"/>
      <c r="G446" s="190">
        <f>DATOS!$E$13</f>
        <v>1</v>
      </c>
      <c r="H446" s="178"/>
      <c r="I446" s="191"/>
      <c r="J446" s="178"/>
      <c r="K446" s="178"/>
      <c r="L446" s="178"/>
      <c r="M446" s="178"/>
      <c r="N446" s="160" t="str">
        <f t="shared" si="33"/>
        <v/>
      </c>
      <c r="P446" s="160" t="str">
        <f t="shared" si="34"/>
        <v/>
      </c>
      <c r="Q446" s="160">
        <f t="shared" si="32"/>
        <v>0</v>
      </c>
      <c r="R446" s="160" t="str">
        <f t="shared" si="35"/>
        <v/>
      </c>
      <c r="S446" s="160" t="str">
        <f t="shared" si="36"/>
        <v/>
      </c>
    </row>
    <row r="447" spans="3:19" ht="17.45" customHeight="1" x14ac:dyDescent="0.25">
      <c r="C447" s="188"/>
      <c r="D447" s="189"/>
      <c r="E447" s="178"/>
      <c r="F447" s="178"/>
      <c r="G447" s="190">
        <f>DATOS!$E$13</f>
        <v>1</v>
      </c>
      <c r="H447" s="178"/>
      <c r="I447" s="191"/>
      <c r="J447" s="178"/>
      <c r="K447" s="178"/>
      <c r="L447" s="178"/>
      <c r="M447" s="178"/>
      <c r="N447" s="160" t="str">
        <f t="shared" si="33"/>
        <v/>
      </c>
      <c r="P447" s="160" t="str">
        <f t="shared" si="34"/>
        <v/>
      </c>
      <c r="Q447" s="160">
        <f t="shared" si="32"/>
        <v>0</v>
      </c>
      <c r="R447" s="160" t="str">
        <f t="shared" si="35"/>
        <v/>
      </c>
      <c r="S447" s="160" t="str">
        <f t="shared" si="36"/>
        <v/>
      </c>
    </row>
    <row r="448" spans="3:19" ht="17.45" customHeight="1" x14ac:dyDescent="0.25">
      <c r="C448" s="188"/>
      <c r="D448" s="189"/>
      <c r="E448" s="178"/>
      <c r="F448" s="178"/>
      <c r="G448" s="190">
        <f>DATOS!$E$13</f>
        <v>1</v>
      </c>
      <c r="H448" s="178"/>
      <c r="I448" s="191"/>
      <c r="J448" s="178"/>
      <c r="K448" s="178"/>
      <c r="L448" s="178"/>
      <c r="M448" s="178"/>
      <c r="N448" s="160" t="str">
        <f t="shared" si="33"/>
        <v/>
      </c>
      <c r="P448" s="160" t="str">
        <f t="shared" si="34"/>
        <v/>
      </c>
      <c r="Q448" s="160">
        <f t="shared" si="32"/>
        <v>0</v>
      </c>
      <c r="R448" s="160" t="str">
        <f t="shared" si="35"/>
        <v/>
      </c>
      <c r="S448" s="160" t="str">
        <f t="shared" si="36"/>
        <v/>
      </c>
    </row>
    <row r="449" spans="3:19" ht="17.45" customHeight="1" x14ac:dyDescent="0.25">
      <c r="C449" s="188"/>
      <c r="D449" s="189"/>
      <c r="E449" s="178"/>
      <c r="F449" s="178"/>
      <c r="G449" s="190">
        <f>DATOS!$E$13</f>
        <v>1</v>
      </c>
      <c r="H449" s="178"/>
      <c r="I449" s="191"/>
      <c r="J449" s="178"/>
      <c r="K449" s="178"/>
      <c r="L449" s="178"/>
      <c r="M449" s="178"/>
      <c r="N449" s="160" t="str">
        <f t="shared" si="33"/>
        <v/>
      </c>
      <c r="P449" s="160" t="str">
        <f t="shared" si="34"/>
        <v/>
      </c>
      <c r="Q449" s="160">
        <f t="shared" si="32"/>
        <v>0</v>
      </c>
      <c r="R449" s="160" t="str">
        <f t="shared" si="35"/>
        <v/>
      </c>
      <c r="S449" s="160" t="str">
        <f t="shared" si="36"/>
        <v/>
      </c>
    </row>
    <row r="450" spans="3:19" ht="17.45" customHeight="1" x14ac:dyDescent="0.25">
      <c r="C450" s="188"/>
      <c r="D450" s="189"/>
      <c r="E450" s="178"/>
      <c r="F450" s="178"/>
      <c r="G450" s="190">
        <f>DATOS!$E$13</f>
        <v>1</v>
      </c>
      <c r="H450" s="178"/>
      <c r="I450" s="191"/>
      <c r="J450" s="178"/>
      <c r="K450" s="178"/>
      <c r="L450" s="178"/>
      <c r="M450" s="178"/>
      <c r="N450" s="160" t="str">
        <f t="shared" si="33"/>
        <v/>
      </c>
      <c r="P450" s="160" t="str">
        <f t="shared" si="34"/>
        <v/>
      </c>
      <c r="Q450" s="160">
        <f t="shared" si="32"/>
        <v>0</v>
      </c>
      <c r="R450" s="160" t="str">
        <f t="shared" si="35"/>
        <v/>
      </c>
      <c r="S450" s="160" t="str">
        <f t="shared" si="36"/>
        <v/>
      </c>
    </row>
    <row r="451" spans="3:19" ht="17.45" customHeight="1" x14ac:dyDescent="0.25">
      <c r="C451" s="188"/>
      <c r="D451" s="189"/>
      <c r="E451" s="178"/>
      <c r="F451" s="178"/>
      <c r="G451" s="190">
        <f>DATOS!$E$13</f>
        <v>1</v>
      </c>
      <c r="H451" s="178"/>
      <c r="I451" s="191"/>
      <c r="J451" s="178"/>
      <c r="K451" s="178"/>
      <c r="L451" s="178"/>
      <c r="M451" s="178"/>
      <c r="N451" s="160" t="str">
        <f t="shared" si="33"/>
        <v/>
      </c>
      <c r="P451" s="160" t="str">
        <f t="shared" si="34"/>
        <v/>
      </c>
      <c r="Q451" s="160">
        <f t="shared" si="32"/>
        <v>0</v>
      </c>
      <c r="R451" s="160" t="str">
        <f t="shared" si="35"/>
        <v/>
      </c>
      <c r="S451" s="160" t="str">
        <f t="shared" si="36"/>
        <v/>
      </c>
    </row>
    <row r="452" spans="3:19" ht="17.45" customHeight="1" x14ac:dyDescent="0.25">
      <c r="C452" s="188"/>
      <c r="D452" s="189"/>
      <c r="E452" s="178"/>
      <c r="F452" s="178"/>
      <c r="G452" s="190">
        <f>DATOS!$E$13</f>
        <v>1</v>
      </c>
      <c r="H452" s="178"/>
      <c r="I452" s="191"/>
      <c r="J452" s="178"/>
      <c r="K452" s="178"/>
      <c r="L452" s="178"/>
      <c r="M452" s="178"/>
      <c r="N452" s="160" t="str">
        <f t="shared" si="33"/>
        <v/>
      </c>
      <c r="P452" s="160" t="str">
        <f t="shared" si="34"/>
        <v/>
      </c>
      <c r="Q452" s="160">
        <f t="shared" si="32"/>
        <v>0</v>
      </c>
      <c r="R452" s="160" t="str">
        <f t="shared" si="35"/>
        <v/>
      </c>
      <c r="S452" s="160" t="str">
        <f t="shared" si="36"/>
        <v/>
      </c>
    </row>
    <row r="453" spans="3:19" ht="17.45" customHeight="1" x14ac:dyDescent="0.25">
      <c r="C453" s="188"/>
      <c r="D453" s="189"/>
      <c r="E453" s="178"/>
      <c r="F453" s="178"/>
      <c r="G453" s="190">
        <f>DATOS!$E$13</f>
        <v>1</v>
      </c>
      <c r="H453" s="178"/>
      <c r="I453" s="191"/>
      <c r="J453" s="178"/>
      <c r="K453" s="178"/>
      <c r="L453" s="178"/>
      <c r="M453" s="178"/>
      <c r="N453" s="160" t="str">
        <f t="shared" si="33"/>
        <v/>
      </c>
      <c r="P453" s="160" t="str">
        <f t="shared" si="34"/>
        <v/>
      </c>
      <c r="Q453" s="160">
        <f t="shared" si="32"/>
        <v>0</v>
      </c>
      <c r="R453" s="160" t="str">
        <f t="shared" si="35"/>
        <v/>
      </c>
      <c r="S453" s="160" t="str">
        <f t="shared" si="36"/>
        <v/>
      </c>
    </row>
    <row r="454" spans="3:19" ht="17.45" customHeight="1" x14ac:dyDescent="0.25">
      <c r="C454" s="188"/>
      <c r="D454" s="189"/>
      <c r="E454" s="178"/>
      <c r="F454" s="178"/>
      <c r="G454" s="190">
        <f>DATOS!$E$13</f>
        <v>1</v>
      </c>
      <c r="H454" s="178"/>
      <c r="I454" s="191"/>
      <c r="J454" s="178"/>
      <c r="K454" s="178"/>
      <c r="L454" s="178"/>
      <c r="M454" s="178"/>
      <c r="N454" s="160" t="str">
        <f t="shared" si="33"/>
        <v/>
      </c>
      <c r="P454" s="160" t="str">
        <f t="shared" si="34"/>
        <v/>
      </c>
      <c r="Q454" s="160">
        <f t="shared" si="32"/>
        <v>0</v>
      </c>
      <c r="R454" s="160" t="str">
        <f t="shared" si="35"/>
        <v/>
      </c>
      <c r="S454" s="160" t="str">
        <f t="shared" si="36"/>
        <v/>
      </c>
    </row>
    <row r="455" spans="3:19" ht="17.45" customHeight="1" x14ac:dyDescent="0.25">
      <c r="C455" s="188"/>
      <c r="D455" s="189"/>
      <c r="E455" s="178"/>
      <c r="F455" s="178"/>
      <c r="G455" s="190">
        <f>DATOS!$E$13</f>
        <v>1</v>
      </c>
      <c r="H455" s="178"/>
      <c r="I455" s="191"/>
      <c r="J455" s="178"/>
      <c r="K455" s="178"/>
      <c r="L455" s="178"/>
      <c r="M455" s="178"/>
      <c r="N455" s="160" t="str">
        <f t="shared" si="33"/>
        <v/>
      </c>
      <c r="P455" s="160" t="str">
        <f t="shared" si="34"/>
        <v/>
      </c>
      <c r="Q455" s="160">
        <f t="shared" si="32"/>
        <v>0</v>
      </c>
      <c r="R455" s="160" t="str">
        <f t="shared" si="35"/>
        <v/>
      </c>
      <c r="S455" s="160" t="str">
        <f t="shared" si="36"/>
        <v/>
      </c>
    </row>
    <row r="456" spans="3:19" ht="17.45" customHeight="1" x14ac:dyDescent="0.25">
      <c r="C456" s="188"/>
      <c r="D456" s="189"/>
      <c r="E456" s="178"/>
      <c r="F456" s="178"/>
      <c r="G456" s="190">
        <f>DATOS!$E$13</f>
        <v>1</v>
      </c>
      <c r="H456" s="178"/>
      <c r="I456" s="191"/>
      <c r="J456" s="178"/>
      <c r="K456" s="178"/>
      <c r="L456" s="178"/>
      <c r="M456" s="178"/>
      <c r="N456" s="160" t="str">
        <f t="shared" si="33"/>
        <v/>
      </c>
      <c r="P456" s="160" t="str">
        <f t="shared" si="34"/>
        <v/>
      </c>
      <c r="Q456" s="160">
        <f t="shared" si="32"/>
        <v>0</v>
      </c>
      <c r="R456" s="160" t="str">
        <f t="shared" si="35"/>
        <v/>
      </c>
      <c r="S456" s="160" t="str">
        <f t="shared" si="36"/>
        <v/>
      </c>
    </row>
    <row r="457" spans="3:19" ht="17.45" customHeight="1" x14ac:dyDescent="0.25">
      <c r="C457" s="188"/>
      <c r="D457" s="189"/>
      <c r="E457" s="178"/>
      <c r="F457" s="178"/>
      <c r="G457" s="190">
        <f>DATOS!$E$13</f>
        <v>1</v>
      </c>
      <c r="H457" s="178"/>
      <c r="I457" s="191"/>
      <c r="J457" s="178"/>
      <c r="K457" s="178"/>
      <c r="L457" s="178"/>
      <c r="M457" s="178"/>
      <c r="N457" s="160" t="str">
        <f t="shared" si="33"/>
        <v/>
      </c>
      <c r="P457" s="160" t="str">
        <f t="shared" si="34"/>
        <v/>
      </c>
      <c r="Q457" s="160">
        <f t="shared" si="32"/>
        <v>0</v>
      </c>
      <c r="R457" s="160" t="str">
        <f t="shared" si="35"/>
        <v/>
      </c>
      <c r="S457" s="160" t="str">
        <f t="shared" si="36"/>
        <v/>
      </c>
    </row>
    <row r="458" spans="3:19" ht="17.45" customHeight="1" x14ac:dyDescent="0.25">
      <c r="C458" s="188"/>
      <c r="D458" s="189"/>
      <c r="E458" s="178"/>
      <c r="F458" s="178"/>
      <c r="G458" s="190">
        <f>DATOS!$E$13</f>
        <v>1</v>
      </c>
      <c r="H458" s="178"/>
      <c r="I458" s="191"/>
      <c r="J458" s="178"/>
      <c r="K458" s="178"/>
      <c r="L458" s="178"/>
      <c r="M458" s="178"/>
      <c r="N458" s="160" t="str">
        <f t="shared" si="33"/>
        <v/>
      </c>
      <c r="P458" s="160" t="str">
        <f t="shared" si="34"/>
        <v/>
      </c>
      <c r="Q458" s="160">
        <f t="shared" si="32"/>
        <v>0</v>
      </c>
      <c r="R458" s="160" t="str">
        <f t="shared" si="35"/>
        <v/>
      </c>
      <c r="S458" s="160" t="str">
        <f t="shared" si="36"/>
        <v/>
      </c>
    </row>
    <row r="459" spans="3:19" ht="17.45" customHeight="1" x14ac:dyDescent="0.25">
      <c r="C459" s="188"/>
      <c r="D459" s="189"/>
      <c r="E459" s="178"/>
      <c r="F459" s="178"/>
      <c r="G459" s="190">
        <f>DATOS!$E$13</f>
        <v>1</v>
      </c>
      <c r="H459" s="178"/>
      <c r="I459" s="191"/>
      <c r="J459" s="178"/>
      <c r="K459" s="178"/>
      <c r="L459" s="178"/>
      <c r="M459" s="178"/>
      <c r="N459" s="160" t="str">
        <f t="shared" si="33"/>
        <v/>
      </c>
      <c r="P459" s="160" t="str">
        <f t="shared" si="34"/>
        <v/>
      </c>
      <c r="Q459" s="160">
        <f t="shared" si="32"/>
        <v>0</v>
      </c>
      <c r="R459" s="160" t="str">
        <f t="shared" si="35"/>
        <v/>
      </c>
      <c r="S459" s="160" t="str">
        <f t="shared" si="36"/>
        <v/>
      </c>
    </row>
    <row r="460" spans="3:19" ht="17.45" customHeight="1" x14ac:dyDescent="0.25">
      <c r="C460" s="188"/>
      <c r="D460" s="189"/>
      <c r="E460" s="178"/>
      <c r="F460" s="178"/>
      <c r="G460" s="190">
        <f>DATOS!$E$13</f>
        <v>1</v>
      </c>
      <c r="H460" s="178"/>
      <c r="I460" s="191"/>
      <c r="J460" s="178"/>
      <c r="K460" s="178"/>
      <c r="L460" s="178"/>
      <c r="M460" s="178"/>
      <c r="N460" s="160" t="str">
        <f t="shared" si="33"/>
        <v/>
      </c>
      <c r="P460" s="160" t="str">
        <f t="shared" si="34"/>
        <v/>
      </c>
      <c r="Q460" s="160">
        <f t="shared" si="32"/>
        <v>0</v>
      </c>
      <c r="R460" s="160" t="str">
        <f t="shared" si="35"/>
        <v/>
      </c>
      <c r="S460" s="160" t="str">
        <f t="shared" si="36"/>
        <v/>
      </c>
    </row>
    <row r="461" spans="3:19" ht="17.45" customHeight="1" x14ac:dyDescent="0.25">
      <c r="C461" s="188"/>
      <c r="D461" s="189"/>
      <c r="E461" s="178"/>
      <c r="F461" s="178"/>
      <c r="G461" s="190">
        <f>DATOS!$E$13</f>
        <v>1</v>
      </c>
      <c r="H461" s="178"/>
      <c r="I461" s="191"/>
      <c r="J461" s="178"/>
      <c r="K461" s="178"/>
      <c r="L461" s="178"/>
      <c r="M461" s="178"/>
      <c r="N461" s="160" t="str">
        <f t="shared" si="33"/>
        <v/>
      </c>
      <c r="P461" s="160" t="str">
        <f t="shared" si="34"/>
        <v/>
      </c>
      <c r="Q461" s="160">
        <f t="shared" si="32"/>
        <v>0</v>
      </c>
      <c r="R461" s="160" t="str">
        <f t="shared" si="35"/>
        <v/>
      </c>
      <c r="S461" s="160" t="str">
        <f t="shared" si="36"/>
        <v/>
      </c>
    </row>
    <row r="462" spans="3:19" ht="17.45" customHeight="1" x14ac:dyDescent="0.25">
      <c r="C462" s="188"/>
      <c r="D462" s="189"/>
      <c r="E462" s="178"/>
      <c r="F462" s="178"/>
      <c r="G462" s="190">
        <f>DATOS!$E$13</f>
        <v>1</v>
      </c>
      <c r="H462" s="178"/>
      <c r="I462" s="191"/>
      <c r="J462" s="178"/>
      <c r="K462" s="178"/>
      <c r="L462" s="178"/>
      <c r="M462" s="178"/>
      <c r="N462" s="160" t="str">
        <f t="shared" si="33"/>
        <v/>
      </c>
      <c r="P462" s="160" t="str">
        <f t="shared" si="34"/>
        <v/>
      </c>
      <c r="Q462" s="160">
        <f t="shared" si="32"/>
        <v>0</v>
      </c>
      <c r="R462" s="160" t="str">
        <f t="shared" si="35"/>
        <v/>
      </c>
      <c r="S462" s="160" t="str">
        <f t="shared" si="36"/>
        <v/>
      </c>
    </row>
    <row r="463" spans="3:19" ht="17.45" customHeight="1" x14ac:dyDescent="0.25">
      <c r="C463" s="188"/>
      <c r="D463" s="189"/>
      <c r="E463" s="178"/>
      <c r="F463" s="178"/>
      <c r="G463" s="190">
        <f>DATOS!$E$13</f>
        <v>1</v>
      </c>
      <c r="H463" s="178"/>
      <c r="I463" s="191"/>
      <c r="J463" s="178"/>
      <c r="K463" s="178"/>
      <c r="L463" s="178"/>
      <c r="M463" s="178"/>
      <c r="N463" s="160" t="str">
        <f t="shared" si="33"/>
        <v/>
      </c>
      <c r="P463" s="160" t="str">
        <f t="shared" si="34"/>
        <v/>
      </c>
      <c r="Q463" s="160">
        <f t="shared" si="32"/>
        <v>0</v>
      </c>
      <c r="R463" s="160" t="str">
        <f t="shared" si="35"/>
        <v/>
      </c>
      <c r="S463" s="160" t="str">
        <f t="shared" si="36"/>
        <v/>
      </c>
    </row>
    <row r="464" spans="3:19" ht="17.45" customHeight="1" x14ac:dyDescent="0.25">
      <c r="C464" s="188"/>
      <c r="D464" s="189"/>
      <c r="E464" s="178"/>
      <c r="F464" s="178"/>
      <c r="G464" s="190">
        <f>DATOS!$E$13</f>
        <v>1</v>
      </c>
      <c r="H464" s="178"/>
      <c r="I464" s="191"/>
      <c r="J464" s="178"/>
      <c r="K464" s="178"/>
      <c r="L464" s="178"/>
      <c r="M464" s="178"/>
      <c r="N464" s="160" t="str">
        <f t="shared" si="33"/>
        <v/>
      </c>
      <c r="P464" s="160" t="str">
        <f t="shared" si="34"/>
        <v/>
      </c>
      <c r="Q464" s="160">
        <f t="shared" si="32"/>
        <v>0</v>
      </c>
      <c r="R464" s="160" t="str">
        <f t="shared" si="35"/>
        <v/>
      </c>
      <c r="S464" s="160" t="str">
        <f t="shared" si="36"/>
        <v/>
      </c>
    </row>
    <row r="465" spans="3:19" ht="17.45" customHeight="1" x14ac:dyDescent="0.25">
      <c r="C465" s="188"/>
      <c r="D465" s="189"/>
      <c r="E465" s="178"/>
      <c r="F465" s="178"/>
      <c r="G465" s="190">
        <f>DATOS!$E$13</f>
        <v>1</v>
      </c>
      <c r="H465" s="178"/>
      <c r="I465" s="191"/>
      <c r="J465" s="178"/>
      <c r="K465" s="178"/>
      <c r="L465" s="178"/>
      <c r="M465" s="178"/>
      <c r="N465" s="160" t="str">
        <f t="shared" si="33"/>
        <v/>
      </c>
      <c r="P465" s="160" t="str">
        <f t="shared" si="34"/>
        <v/>
      </c>
      <c r="Q465" s="160">
        <f t="shared" ref="Q465:Q516" si="37">IF($I465=0%,H465,"")</f>
        <v>0</v>
      </c>
      <c r="R465" s="160" t="str">
        <f t="shared" si="35"/>
        <v/>
      </c>
      <c r="S465" s="160" t="str">
        <f t="shared" si="36"/>
        <v/>
      </c>
    </row>
    <row r="466" spans="3:19" ht="17.45" customHeight="1" x14ac:dyDescent="0.25">
      <c r="C466" s="188"/>
      <c r="D466" s="189"/>
      <c r="E466" s="178"/>
      <c r="F466" s="178"/>
      <c r="G466" s="190">
        <f>DATOS!$E$13</f>
        <v>1</v>
      </c>
      <c r="H466" s="178"/>
      <c r="I466" s="191"/>
      <c r="J466" s="178"/>
      <c r="K466" s="178"/>
      <c r="L466" s="178"/>
      <c r="M466" s="178"/>
      <c r="N466" s="160" t="str">
        <f t="shared" ref="N466:N516" si="38">IF(H466&amp;J466&amp;K466&amp;L466&amp;M466="","",H466+J466+K466-L466-M466)</f>
        <v/>
      </c>
      <c r="P466" s="160" t="str">
        <f t="shared" ref="P466:P516" si="39">IF($I466="E",H466,"")</f>
        <v/>
      </c>
      <c r="Q466" s="160">
        <f t="shared" si="37"/>
        <v>0</v>
      </c>
      <c r="R466" s="160" t="str">
        <f t="shared" ref="R466:R516" si="40">IF(OR($I466=8%,$I466=11%),$J466/$I466,"")</f>
        <v/>
      </c>
      <c r="S466" s="160" t="str">
        <f t="shared" si="36"/>
        <v/>
      </c>
    </row>
    <row r="467" spans="3:19" ht="17.45" customHeight="1" x14ac:dyDescent="0.25">
      <c r="C467" s="188"/>
      <c r="D467" s="189"/>
      <c r="E467" s="178"/>
      <c r="F467" s="178"/>
      <c r="G467" s="190">
        <f>DATOS!$E$13</f>
        <v>1</v>
      </c>
      <c r="H467" s="178"/>
      <c r="I467" s="191"/>
      <c r="J467" s="178"/>
      <c r="K467" s="178"/>
      <c r="L467" s="178"/>
      <c r="M467" s="178"/>
      <c r="N467" s="160" t="str">
        <f t="shared" si="38"/>
        <v/>
      </c>
      <c r="P467" s="160" t="str">
        <f t="shared" si="39"/>
        <v/>
      </c>
      <c r="Q467" s="160">
        <f t="shared" si="37"/>
        <v>0</v>
      </c>
      <c r="R467" s="160" t="str">
        <f t="shared" si="40"/>
        <v/>
      </c>
      <c r="S467" s="160" t="str">
        <f t="shared" ref="S467:S516" si="41">IF(OR($I467=15%,$I467=16%),$J467/$I467,"")</f>
        <v/>
      </c>
    </row>
    <row r="468" spans="3:19" ht="17.45" customHeight="1" x14ac:dyDescent="0.25">
      <c r="C468" s="188"/>
      <c r="D468" s="189"/>
      <c r="E468" s="178"/>
      <c r="F468" s="178"/>
      <c r="G468" s="190">
        <f>DATOS!$E$13</f>
        <v>1</v>
      </c>
      <c r="H468" s="178"/>
      <c r="I468" s="191"/>
      <c r="J468" s="178"/>
      <c r="K468" s="178"/>
      <c r="L468" s="178"/>
      <c r="M468" s="178"/>
      <c r="N468" s="160" t="str">
        <f t="shared" si="38"/>
        <v/>
      </c>
      <c r="P468" s="160" t="str">
        <f t="shared" si="39"/>
        <v/>
      </c>
      <c r="Q468" s="160">
        <f t="shared" si="37"/>
        <v>0</v>
      </c>
      <c r="R468" s="160" t="str">
        <f t="shared" si="40"/>
        <v/>
      </c>
      <c r="S468" s="160" t="str">
        <f t="shared" si="41"/>
        <v/>
      </c>
    </row>
    <row r="469" spans="3:19" ht="17.45" customHeight="1" x14ac:dyDescent="0.25">
      <c r="C469" s="188"/>
      <c r="D469" s="189"/>
      <c r="E469" s="178"/>
      <c r="F469" s="178"/>
      <c r="G469" s="190">
        <f>DATOS!$E$13</f>
        <v>1</v>
      </c>
      <c r="H469" s="178"/>
      <c r="I469" s="191"/>
      <c r="J469" s="178"/>
      <c r="K469" s="178"/>
      <c r="L469" s="178"/>
      <c r="M469" s="178"/>
      <c r="N469" s="160" t="str">
        <f t="shared" si="38"/>
        <v/>
      </c>
      <c r="P469" s="160" t="str">
        <f t="shared" si="39"/>
        <v/>
      </c>
      <c r="Q469" s="160">
        <f t="shared" si="37"/>
        <v>0</v>
      </c>
      <c r="R469" s="160" t="str">
        <f t="shared" si="40"/>
        <v/>
      </c>
      <c r="S469" s="160" t="str">
        <f t="shared" si="41"/>
        <v/>
      </c>
    </row>
    <row r="470" spans="3:19" ht="17.45" customHeight="1" x14ac:dyDescent="0.25">
      <c r="C470" s="188"/>
      <c r="D470" s="189"/>
      <c r="E470" s="178"/>
      <c r="F470" s="178"/>
      <c r="G470" s="190">
        <f>DATOS!$E$13</f>
        <v>1</v>
      </c>
      <c r="H470" s="178"/>
      <c r="I470" s="191"/>
      <c r="J470" s="178"/>
      <c r="K470" s="178"/>
      <c r="L470" s="178"/>
      <c r="M470" s="178"/>
      <c r="N470" s="160" t="str">
        <f t="shared" si="38"/>
        <v/>
      </c>
      <c r="P470" s="160" t="str">
        <f t="shared" si="39"/>
        <v/>
      </c>
      <c r="Q470" s="160">
        <f t="shared" si="37"/>
        <v>0</v>
      </c>
      <c r="R470" s="160" t="str">
        <f t="shared" si="40"/>
        <v/>
      </c>
      <c r="S470" s="160" t="str">
        <f t="shared" si="41"/>
        <v/>
      </c>
    </row>
    <row r="471" spans="3:19" ht="17.45" customHeight="1" x14ac:dyDescent="0.25">
      <c r="C471" s="188"/>
      <c r="D471" s="189"/>
      <c r="E471" s="178"/>
      <c r="F471" s="178"/>
      <c r="G471" s="190">
        <f>DATOS!$E$13</f>
        <v>1</v>
      </c>
      <c r="H471" s="178"/>
      <c r="I471" s="191"/>
      <c r="J471" s="178"/>
      <c r="K471" s="178"/>
      <c r="L471" s="178"/>
      <c r="M471" s="178"/>
      <c r="N471" s="160" t="str">
        <f t="shared" si="38"/>
        <v/>
      </c>
      <c r="P471" s="160" t="str">
        <f t="shared" si="39"/>
        <v/>
      </c>
      <c r="Q471" s="160">
        <f t="shared" si="37"/>
        <v>0</v>
      </c>
      <c r="R471" s="160" t="str">
        <f t="shared" si="40"/>
        <v/>
      </c>
      <c r="S471" s="160" t="str">
        <f t="shared" si="41"/>
        <v/>
      </c>
    </row>
    <row r="472" spans="3:19" ht="17.45" customHeight="1" x14ac:dyDescent="0.25">
      <c r="C472" s="188"/>
      <c r="D472" s="189"/>
      <c r="E472" s="178"/>
      <c r="F472" s="178"/>
      <c r="G472" s="190">
        <f>DATOS!$E$13</f>
        <v>1</v>
      </c>
      <c r="H472" s="178"/>
      <c r="I472" s="191"/>
      <c r="J472" s="178"/>
      <c r="K472" s="178"/>
      <c r="L472" s="178"/>
      <c r="M472" s="178"/>
      <c r="N472" s="160" t="str">
        <f t="shared" si="38"/>
        <v/>
      </c>
      <c r="P472" s="160" t="str">
        <f t="shared" si="39"/>
        <v/>
      </c>
      <c r="Q472" s="160">
        <f t="shared" si="37"/>
        <v>0</v>
      </c>
      <c r="R472" s="160" t="str">
        <f t="shared" si="40"/>
        <v/>
      </c>
      <c r="S472" s="160" t="str">
        <f t="shared" si="41"/>
        <v/>
      </c>
    </row>
    <row r="473" spans="3:19" ht="17.45" customHeight="1" x14ac:dyDescent="0.25">
      <c r="C473" s="188"/>
      <c r="D473" s="189"/>
      <c r="E473" s="178"/>
      <c r="F473" s="178"/>
      <c r="G473" s="190">
        <f>DATOS!$E$13</f>
        <v>1</v>
      </c>
      <c r="H473" s="178"/>
      <c r="I473" s="191"/>
      <c r="J473" s="178"/>
      <c r="K473" s="178"/>
      <c r="L473" s="178"/>
      <c r="M473" s="178"/>
      <c r="N473" s="160" t="str">
        <f t="shared" si="38"/>
        <v/>
      </c>
      <c r="P473" s="160" t="str">
        <f t="shared" si="39"/>
        <v/>
      </c>
      <c r="Q473" s="160">
        <f t="shared" si="37"/>
        <v>0</v>
      </c>
      <c r="R473" s="160" t="str">
        <f t="shared" si="40"/>
        <v/>
      </c>
      <c r="S473" s="160" t="str">
        <f t="shared" si="41"/>
        <v/>
      </c>
    </row>
    <row r="474" spans="3:19" ht="17.45" customHeight="1" x14ac:dyDescent="0.25">
      <c r="C474" s="188"/>
      <c r="D474" s="189"/>
      <c r="E474" s="178"/>
      <c r="F474" s="178"/>
      <c r="G474" s="190">
        <f>DATOS!$E$13</f>
        <v>1</v>
      </c>
      <c r="H474" s="178"/>
      <c r="I474" s="191"/>
      <c r="J474" s="178"/>
      <c r="K474" s="178"/>
      <c r="L474" s="178"/>
      <c r="M474" s="178"/>
      <c r="N474" s="160" t="str">
        <f t="shared" si="38"/>
        <v/>
      </c>
      <c r="P474" s="160" t="str">
        <f t="shared" si="39"/>
        <v/>
      </c>
      <c r="Q474" s="160">
        <f t="shared" si="37"/>
        <v>0</v>
      </c>
      <c r="R474" s="160" t="str">
        <f t="shared" si="40"/>
        <v/>
      </c>
      <c r="S474" s="160" t="str">
        <f t="shared" si="41"/>
        <v/>
      </c>
    </row>
    <row r="475" spans="3:19" ht="17.45" customHeight="1" x14ac:dyDescent="0.25">
      <c r="C475" s="188"/>
      <c r="D475" s="189"/>
      <c r="E475" s="178"/>
      <c r="F475" s="178"/>
      <c r="G475" s="190">
        <f>DATOS!$E$13</f>
        <v>1</v>
      </c>
      <c r="H475" s="178"/>
      <c r="I475" s="191"/>
      <c r="J475" s="178"/>
      <c r="K475" s="178"/>
      <c r="L475" s="178"/>
      <c r="M475" s="178"/>
      <c r="N475" s="160" t="str">
        <f t="shared" si="38"/>
        <v/>
      </c>
      <c r="P475" s="160" t="str">
        <f t="shared" si="39"/>
        <v/>
      </c>
      <c r="Q475" s="160">
        <f t="shared" si="37"/>
        <v>0</v>
      </c>
      <c r="R475" s="160" t="str">
        <f t="shared" si="40"/>
        <v/>
      </c>
      <c r="S475" s="160" t="str">
        <f t="shared" si="41"/>
        <v/>
      </c>
    </row>
    <row r="476" spans="3:19" ht="17.45" customHeight="1" x14ac:dyDescent="0.25">
      <c r="C476" s="188"/>
      <c r="D476" s="189"/>
      <c r="E476" s="178"/>
      <c r="F476" s="178"/>
      <c r="G476" s="190">
        <f>DATOS!$E$13</f>
        <v>1</v>
      </c>
      <c r="H476" s="178"/>
      <c r="I476" s="191"/>
      <c r="J476" s="178"/>
      <c r="K476" s="178"/>
      <c r="L476" s="178"/>
      <c r="M476" s="178"/>
      <c r="N476" s="160" t="str">
        <f t="shared" si="38"/>
        <v/>
      </c>
      <c r="P476" s="160" t="str">
        <f t="shared" si="39"/>
        <v/>
      </c>
      <c r="Q476" s="160">
        <f t="shared" si="37"/>
        <v>0</v>
      </c>
      <c r="R476" s="160" t="str">
        <f t="shared" si="40"/>
        <v/>
      </c>
      <c r="S476" s="160" t="str">
        <f t="shared" si="41"/>
        <v/>
      </c>
    </row>
    <row r="477" spans="3:19" ht="17.45" customHeight="1" x14ac:dyDescent="0.25">
      <c r="C477" s="188"/>
      <c r="D477" s="189"/>
      <c r="E477" s="178"/>
      <c r="F477" s="178"/>
      <c r="G477" s="190">
        <f>DATOS!$E$13</f>
        <v>1</v>
      </c>
      <c r="H477" s="178"/>
      <c r="I477" s="191"/>
      <c r="J477" s="178"/>
      <c r="K477" s="178"/>
      <c r="L477" s="178"/>
      <c r="M477" s="178"/>
      <c r="N477" s="160" t="str">
        <f t="shared" si="38"/>
        <v/>
      </c>
      <c r="P477" s="160" t="str">
        <f t="shared" si="39"/>
        <v/>
      </c>
      <c r="Q477" s="160">
        <f t="shared" si="37"/>
        <v>0</v>
      </c>
      <c r="R477" s="160" t="str">
        <f t="shared" si="40"/>
        <v/>
      </c>
      <c r="S477" s="160" t="str">
        <f t="shared" si="41"/>
        <v/>
      </c>
    </row>
    <row r="478" spans="3:19" ht="17.45" customHeight="1" x14ac:dyDescent="0.25">
      <c r="C478" s="188"/>
      <c r="D478" s="189"/>
      <c r="E478" s="178"/>
      <c r="F478" s="178"/>
      <c r="G478" s="190">
        <f>DATOS!$E$13</f>
        <v>1</v>
      </c>
      <c r="H478" s="178"/>
      <c r="I478" s="191"/>
      <c r="J478" s="178"/>
      <c r="K478" s="178"/>
      <c r="L478" s="178"/>
      <c r="M478" s="178"/>
      <c r="N478" s="160" t="str">
        <f t="shared" si="38"/>
        <v/>
      </c>
      <c r="P478" s="160" t="str">
        <f t="shared" si="39"/>
        <v/>
      </c>
      <c r="Q478" s="160">
        <f t="shared" si="37"/>
        <v>0</v>
      </c>
      <c r="R478" s="160" t="str">
        <f t="shared" si="40"/>
        <v/>
      </c>
      <c r="S478" s="160" t="str">
        <f t="shared" si="41"/>
        <v/>
      </c>
    </row>
    <row r="479" spans="3:19" ht="17.45" customHeight="1" x14ac:dyDescent="0.25">
      <c r="C479" s="188"/>
      <c r="D479" s="189"/>
      <c r="E479" s="178"/>
      <c r="F479" s="178"/>
      <c r="G479" s="190">
        <f>DATOS!$E$13</f>
        <v>1</v>
      </c>
      <c r="H479" s="178"/>
      <c r="I479" s="191"/>
      <c r="J479" s="178"/>
      <c r="K479" s="178"/>
      <c r="L479" s="178"/>
      <c r="M479" s="178"/>
      <c r="N479" s="160" t="str">
        <f t="shared" si="38"/>
        <v/>
      </c>
      <c r="P479" s="160" t="str">
        <f t="shared" si="39"/>
        <v/>
      </c>
      <c r="Q479" s="160">
        <f t="shared" si="37"/>
        <v>0</v>
      </c>
      <c r="R479" s="160" t="str">
        <f t="shared" si="40"/>
        <v/>
      </c>
      <c r="S479" s="160" t="str">
        <f t="shared" si="41"/>
        <v/>
      </c>
    </row>
    <row r="480" spans="3:19" ht="17.45" customHeight="1" x14ac:dyDescent="0.25">
      <c r="C480" s="188"/>
      <c r="D480" s="189"/>
      <c r="E480" s="178"/>
      <c r="F480" s="178"/>
      <c r="G480" s="190">
        <f>DATOS!$E$13</f>
        <v>1</v>
      </c>
      <c r="H480" s="178"/>
      <c r="I480" s="191"/>
      <c r="J480" s="178"/>
      <c r="K480" s="178"/>
      <c r="L480" s="178"/>
      <c r="M480" s="178"/>
      <c r="N480" s="160" t="str">
        <f t="shared" si="38"/>
        <v/>
      </c>
      <c r="P480" s="160" t="str">
        <f t="shared" si="39"/>
        <v/>
      </c>
      <c r="Q480" s="160">
        <f t="shared" si="37"/>
        <v>0</v>
      </c>
      <c r="R480" s="160" t="str">
        <f t="shared" si="40"/>
        <v/>
      </c>
      <c r="S480" s="160" t="str">
        <f t="shared" si="41"/>
        <v/>
      </c>
    </row>
    <row r="481" spans="3:19" ht="17.45" customHeight="1" x14ac:dyDescent="0.25">
      <c r="C481" s="188"/>
      <c r="D481" s="189"/>
      <c r="E481" s="178"/>
      <c r="F481" s="178"/>
      <c r="G481" s="190">
        <f>DATOS!$E$13</f>
        <v>1</v>
      </c>
      <c r="H481" s="178"/>
      <c r="I481" s="191"/>
      <c r="J481" s="178"/>
      <c r="K481" s="178"/>
      <c r="L481" s="178"/>
      <c r="M481" s="178"/>
      <c r="N481" s="160" t="str">
        <f t="shared" si="38"/>
        <v/>
      </c>
      <c r="P481" s="160" t="str">
        <f t="shared" si="39"/>
        <v/>
      </c>
      <c r="Q481" s="160">
        <f t="shared" si="37"/>
        <v>0</v>
      </c>
      <c r="R481" s="160" t="str">
        <f t="shared" si="40"/>
        <v/>
      </c>
      <c r="S481" s="160" t="str">
        <f t="shared" si="41"/>
        <v/>
      </c>
    </row>
    <row r="482" spans="3:19" ht="17.45" customHeight="1" x14ac:dyDescent="0.25">
      <c r="C482" s="188"/>
      <c r="D482" s="189"/>
      <c r="E482" s="178"/>
      <c r="F482" s="178"/>
      <c r="G482" s="190">
        <f>DATOS!$E$13</f>
        <v>1</v>
      </c>
      <c r="H482" s="178"/>
      <c r="I482" s="191"/>
      <c r="J482" s="178"/>
      <c r="K482" s="178"/>
      <c r="L482" s="178"/>
      <c r="M482" s="178"/>
      <c r="N482" s="160" t="str">
        <f t="shared" si="38"/>
        <v/>
      </c>
      <c r="P482" s="160" t="str">
        <f t="shared" si="39"/>
        <v/>
      </c>
      <c r="Q482" s="160">
        <f t="shared" si="37"/>
        <v>0</v>
      </c>
      <c r="R482" s="160" t="str">
        <f t="shared" si="40"/>
        <v/>
      </c>
      <c r="S482" s="160" t="str">
        <f t="shared" si="41"/>
        <v/>
      </c>
    </row>
    <row r="483" spans="3:19" ht="17.45" customHeight="1" x14ac:dyDescent="0.25">
      <c r="C483" s="188"/>
      <c r="D483" s="189"/>
      <c r="E483" s="178"/>
      <c r="F483" s="178"/>
      <c r="G483" s="190">
        <f>DATOS!$E$13</f>
        <v>1</v>
      </c>
      <c r="H483" s="178"/>
      <c r="I483" s="191"/>
      <c r="J483" s="178"/>
      <c r="K483" s="178"/>
      <c r="L483" s="178"/>
      <c r="M483" s="178"/>
      <c r="N483" s="160" t="str">
        <f t="shared" si="38"/>
        <v/>
      </c>
      <c r="P483" s="160" t="str">
        <f t="shared" si="39"/>
        <v/>
      </c>
      <c r="Q483" s="160">
        <f t="shared" si="37"/>
        <v>0</v>
      </c>
      <c r="R483" s="160" t="str">
        <f t="shared" si="40"/>
        <v/>
      </c>
      <c r="S483" s="160" t="str">
        <f t="shared" si="41"/>
        <v/>
      </c>
    </row>
    <row r="484" spans="3:19" ht="17.45" customHeight="1" x14ac:dyDescent="0.25">
      <c r="C484" s="188"/>
      <c r="D484" s="189"/>
      <c r="E484" s="178"/>
      <c r="F484" s="178"/>
      <c r="G484" s="190">
        <f>DATOS!$E$13</f>
        <v>1</v>
      </c>
      <c r="H484" s="178"/>
      <c r="I484" s="191"/>
      <c r="J484" s="178"/>
      <c r="K484" s="178"/>
      <c r="L484" s="178"/>
      <c r="M484" s="178"/>
      <c r="N484" s="160" t="str">
        <f t="shared" si="38"/>
        <v/>
      </c>
      <c r="P484" s="160" t="str">
        <f t="shared" si="39"/>
        <v/>
      </c>
      <c r="Q484" s="160">
        <f t="shared" si="37"/>
        <v>0</v>
      </c>
      <c r="R484" s="160" t="str">
        <f t="shared" si="40"/>
        <v/>
      </c>
      <c r="S484" s="160" t="str">
        <f t="shared" si="41"/>
        <v/>
      </c>
    </row>
    <row r="485" spans="3:19" ht="17.45" customHeight="1" x14ac:dyDescent="0.25">
      <c r="C485" s="188"/>
      <c r="D485" s="189"/>
      <c r="E485" s="178"/>
      <c r="F485" s="178"/>
      <c r="G485" s="190">
        <f>DATOS!$E$13</f>
        <v>1</v>
      </c>
      <c r="H485" s="178"/>
      <c r="I485" s="191"/>
      <c r="J485" s="178"/>
      <c r="K485" s="178"/>
      <c r="L485" s="178"/>
      <c r="M485" s="178"/>
      <c r="N485" s="160" t="str">
        <f t="shared" si="38"/>
        <v/>
      </c>
      <c r="P485" s="160" t="str">
        <f t="shared" si="39"/>
        <v/>
      </c>
      <c r="Q485" s="160">
        <f t="shared" si="37"/>
        <v>0</v>
      </c>
      <c r="R485" s="160" t="str">
        <f t="shared" si="40"/>
        <v/>
      </c>
      <c r="S485" s="160" t="str">
        <f t="shared" si="41"/>
        <v/>
      </c>
    </row>
    <row r="486" spans="3:19" ht="17.45" customHeight="1" x14ac:dyDescent="0.25">
      <c r="C486" s="188"/>
      <c r="D486" s="189"/>
      <c r="E486" s="178"/>
      <c r="F486" s="178"/>
      <c r="G486" s="190">
        <f>DATOS!$E$13</f>
        <v>1</v>
      </c>
      <c r="H486" s="178"/>
      <c r="I486" s="191"/>
      <c r="J486" s="178"/>
      <c r="K486" s="178"/>
      <c r="L486" s="178"/>
      <c r="M486" s="178"/>
      <c r="N486" s="160" t="str">
        <f t="shared" si="38"/>
        <v/>
      </c>
      <c r="P486" s="160" t="str">
        <f t="shared" si="39"/>
        <v/>
      </c>
      <c r="Q486" s="160">
        <f t="shared" si="37"/>
        <v>0</v>
      </c>
      <c r="R486" s="160" t="str">
        <f t="shared" si="40"/>
        <v/>
      </c>
      <c r="S486" s="160" t="str">
        <f t="shared" si="41"/>
        <v/>
      </c>
    </row>
    <row r="487" spans="3:19" ht="17.45" customHeight="1" x14ac:dyDescent="0.25">
      <c r="C487" s="188"/>
      <c r="D487" s="189"/>
      <c r="E487" s="178"/>
      <c r="F487" s="178"/>
      <c r="G487" s="190">
        <f>DATOS!$E$13</f>
        <v>1</v>
      </c>
      <c r="H487" s="178"/>
      <c r="I487" s="191"/>
      <c r="J487" s="178"/>
      <c r="K487" s="178"/>
      <c r="L487" s="178"/>
      <c r="M487" s="178"/>
      <c r="N487" s="160" t="str">
        <f t="shared" si="38"/>
        <v/>
      </c>
      <c r="P487" s="160" t="str">
        <f t="shared" si="39"/>
        <v/>
      </c>
      <c r="Q487" s="160">
        <f t="shared" si="37"/>
        <v>0</v>
      </c>
      <c r="R487" s="160" t="str">
        <f t="shared" si="40"/>
        <v/>
      </c>
      <c r="S487" s="160" t="str">
        <f t="shared" si="41"/>
        <v/>
      </c>
    </row>
    <row r="488" spans="3:19" ht="17.45" customHeight="1" x14ac:dyDescent="0.25">
      <c r="C488" s="188"/>
      <c r="D488" s="189"/>
      <c r="E488" s="178"/>
      <c r="F488" s="178"/>
      <c r="G488" s="190">
        <f>DATOS!$E$13</f>
        <v>1</v>
      </c>
      <c r="H488" s="178"/>
      <c r="I488" s="191"/>
      <c r="J488" s="178"/>
      <c r="K488" s="178"/>
      <c r="L488" s="178"/>
      <c r="M488" s="178"/>
      <c r="N488" s="160" t="str">
        <f t="shared" si="38"/>
        <v/>
      </c>
      <c r="P488" s="160" t="str">
        <f t="shared" si="39"/>
        <v/>
      </c>
      <c r="Q488" s="160">
        <f t="shared" si="37"/>
        <v>0</v>
      </c>
      <c r="R488" s="160" t="str">
        <f t="shared" si="40"/>
        <v/>
      </c>
      <c r="S488" s="160" t="str">
        <f t="shared" si="41"/>
        <v/>
      </c>
    </row>
    <row r="489" spans="3:19" ht="17.45" customHeight="1" x14ac:dyDescent="0.25">
      <c r="C489" s="188"/>
      <c r="D489" s="189"/>
      <c r="E489" s="178"/>
      <c r="F489" s="178"/>
      <c r="G489" s="190">
        <f>DATOS!$E$13</f>
        <v>1</v>
      </c>
      <c r="H489" s="178"/>
      <c r="I489" s="191"/>
      <c r="J489" s="178"/>
      <c r="K489" s="178"/>
      <c r="L489" s="178"/>
      <c r="M489" s="178"/>
      <c r="N489" s="160" t="str">
        <f t="shared" si="38"/>
        <v/>
      </c>
      <c r="P489" s="160" t="str">
        <f t="shared" si="39"/>
        <v/>
      </c>
      <c r="Q489" s="160">
        <f t="shared" si="37"/>
        <v>0</v>
      </c>
      <c r="R489" s="160" t="str">
        <f t="shared" si="40"/>
        <v/>
      </c>
      <c r="S489" s="160" t="str">
        <f t="shared" si="41"/>
        <v/>
      </c>
    </row>
    <row r="490" spans="3:19" ht="17.45" customHeight="1" x14ac:dyDescent="0.25">
      <c r="C490" s="188"/>
      <c r="D490" s="189"/>
      <c r="E490" s="178"/>
      <c r="F490" s="178"/>
      <c r="G490" s="190">
        <f>DATOS!$E$13</f>
        <v>1</v>
      </c>
      <c r="H490" s="178"/>
      <c r="I490" s="191"/>
      <c r="J490" s="178"/>
      <c r="K490" s="178"/>
      <c r="L490" s="178"/>
      <c r="M490" s="178"/>
      <c r="N490" s="160" t="str">
        <f t="shared" si="38"/>
        <v/>
      </c>
      <c r="P490" s="160" t="str">
        <f t="shared" si="39"/>
        <v/>
      </c>
      <c r="Q490" s="160">
        <f t="shared" si="37"/>
        <v>0</v>
      </c>
      <c r="R490" s="160" t="str">
        <f t="shared" si="40"/>
        <v/>
      </c>
      <c r="S490" s="160" t="str">
        <f t="shared" si="41"/>
        <v/>
      </c>
    </row>
    <row r="491" spans="3:19" ht="17.45" customHeight="1" x14ac:dyDescent="0.25">
      <c r="C491" s="188"/>
      <c r="D491" s="189"/>
      <c r="E491" s="178"/>
      <c r="F491" s="178"/>
      <c r="G491" s="190">
        <f>DATOS!$E$13</f>
        <v>1</v>
      </c>
      <c r="H491" s="178"/>
      <c r="I491" s="191"/>
      <c r="J491" s="178"/>
      <c r="K491" s="178"/>
      <c r="L491" s="178"/>
      <c r="M491" s="178"/>
      <c r="N491" s="160" t="str">
        <f t="shared" si="38"/>
        <v/>
      </c>
      <c r="P491" s="160" t="str">
        <f t="shared" si="39"/>
        <v/>
      </c>
      <c r="Q491" s="160">
        <f t="shared" si="37"/>
        <v>0</v>
      </c>
      <c r="R491" s="160" t="str">
        <f t="shared" si="40"/>
        <v/>
      </c>
      <c r="S491" s="160" t="str">
        <f t="shared" si="41"/>
        <v/>
      </c>
    </row>
    <row r="492" spans="3:19" ht="17.45" customHeight="1" x14ac:dyDescent="0.25">
      <c r="C492" s="188"/>
      <c r="D492" s="189"/>
      <c r="E492" s="178"/>
      <c r="F492" s="178"/>
      <c r="G492" s="190">
        <f>DATOS!$E$13</f>
        <v>1</v>
      </c>
      <c r="H492" s="178"/>
      <c r="I492" s="191"/>
      <c r="J492" s="178"/>
      <c r="K492" s="178"/>
      <c r="L492" s="178"/>
      <c r="M492" s="178"/>
      <c r="N492" s="160" t="str">
        <f t="shared" si="38"/>
        <v/>
      </c>
      <c r="P492" s="160" t="str">
        <f t="shared" si="39"/>
        <v/>
      </c>
      <c r="Q492" s="160">
        <f t="shared" si="37"/>
        <v>0</v>
      </c>
      <c r="R492" s="160" t="str">
        <f t="shared" si="40"/>
        <v/>
      </c>
      <c r="S492" s="160" t="str">
        <f t="shared" si="41"/>
        <v/>
      </c>
    </row>
    <row r="493" spans="3:19" ht="17.45" customHeight="1" x14ac:dyDescent="0.25">
      <c r="C493" s="188"/>
      <c r="D493" s="189"/>
      <c r="E493" s="178"/>
      <c r="F493" s="178"/>
      <c r="G493" s="190">
        <f>DATOS!$E$13</f>
        <v>1</v>
      </c>
      <c r="H493" s="178"/>
      <c r="I493" s="191"/>
      <c r="J493" s="178"/>
      <c r="K493" s="178"/>
      <c r="L493" s="178"/>
      <c r="M493" s="178"/>
      <c r="N493" s="160" t="str">
        <f t="shared" si="38"/>
        <v/>
      </c>
      <c r="P493" s="160" t="str">
        <f t="shared" si="39"/>
        <v/>
      </c>
      <c r="Q493" s="160">
        <f t="shared" si="37"/>
        <v>0</v>
      </c>
      <c r="R493" s="160" t="str">
        <f t="shared" si="40"/>
        <v/>
      </c>
      <c r="S493" s="160" t="str">
        <f t="shared" si="41"/>
        <v/>
      </c>
    </row>
    <row r="494" spans="3:19" ht="17.45" customHeight="1" x14ac:dyDescent="0.25">
      <c r="C494" s="188"/>
      <c r="D494" s="189"/>
      <c r="E494" s="178"/>
      <c r="F494" s="178"/>
      <c r="G494" s="190">
        <f>DATOS!$E$13</f>
        <v>1</v>
      </c>
      <c r="H494" s="178"/>
      <c r="I494" s="191"/>
      <c r="J494" s="178"/>
      <c r="K494" s="178"/>
      <c r="L494" s="178"/>
      <c r="M494" s="178"/>
      <c r="N494" s="160" t="str">
        <f t="shared" si="38"/>
        <v/>
      </c>
      <c r="P494" s="160" t="str">
        <f t="shared" si="39"/>
        <v/>
      </c>
      <c r="Q494" s="160">
        <f t="shared" si="37"/>
        <v>0</v>
      </c>
      <c r="R494" s="160" t="str">
        <f t="shared" si="40"/>
        <v/>
      </c>
      <c r="S494" s="160" t="str">
        <f t="shared" si="41"/>
        <v/>
      </c>
    </row>
    <row r="495" spans="3:19" ht="17.45" customHeight="1" x14ac:dyDescent="0.25">
      <c r="C495" s="188"/>
      <c r="D495" s="189"/>
      <c r="E495" s="178"/>
      <c r="F495" s="178"/>
      <c r="G495" s="190">
        <f>DATOS!$E$13</f>
        <v>1</v>
      </c>
      <c r="H495" s="178"/>
      <c r="I495" s="191"/>
      <c r="J495" s="178"/>
      <c r="K495" s="178"/>
      <c r="L495" s="178"/>
      <c r="M495" s="178"/>
      <c r="N495" s="160" t="str">
        <f t="shared" si="38"/>
        <v/>
      </c>
      <c r="P495" s="160" t="str">
        <f t="shared" si="39"/>
        <v/>
      </c>
      <c r="Q495" s="160">
        <f t="shared" si="37"/>
        <v>0</v>
      </c>
      <c r="R495" s="160" t="str">
        <f t="shared" si="40"/>
        <v/>
      </c>
      <c r="S495" s="160" t="str">
        <f t="shared" si="41"/>
        <v/>
      </c>
    </row>
    <row r="496" spans="3:19" ht="17.45" customHeight="1" x14ac:dyDescent="0.25">
      <c r="C496" s="188"/>
      <c r="D496" s="189"/>
      <c r="E496" s="178"/>
      <c r="F496" s="178"/>
      <c r="G496" s="190">
        <f>DATOS!$E$13</f>
        <v>1</v>
      </c>
      <c r="H496" s="178"/>
      <c r="I496" s="191"/>
      <c r="J496" s="178"/>
      <c r="K496" s="178"/>
      <c r="L496" s="178"/>
      <c r="M496" s="178"/>
      <c r="N496" s="160" t="str">
        <f t="shared" si="38"/>
        <v/>
      </c>
      <c r="P496" s="160" t="str">
        <f t="shared" si="39"/>
        <v/>
      </c>
      <c r="Q496" s="160">
        <f t="shared" si="37"/>
        <v>0</v>
      </c>
      <c r="R496" s="160" t="str">
        <f t="shared" si="40"/>
        <v/>
      </c>
      <c r="S496" s="160" t="str">
        <f t="shared" si="41"/>
        <v/>
      </c>
    </row>
    <row r="497" spans="3:19" ht="17.45" customHeight="1" x14ac:dyDescent="0.25">
      <c r="C497" s="188"/>
      <c r="D497" s="189"/>
      <c r="E497" s="178"/>
      <c r="F497" s="178"/>
      <c r="G497" s="190">
        <f>DATOS!$E$13</f>
        <v>1</v>
      </c>
      <c r="H497" s="178"/>
      <c r="I497" s="191"/>
      <c r="J497" s="178"/>
      <c r="K497" s="178"/>
      <c r="L497" s="178"/>
      <c r="M497" s="178"/>
      <c r="N497" s="160" t="str">
        <f t="shared" si="38"/>
        <v/>
      </c>
      <c r="P497" s="160" t="str">
        <f t="shared" si="39"/>
        <v/>
      </c>
      <c r="Q497" s="160">
        <f t="shared" si="37"/>
        <v>0</v>
      </c>
      <c r="R497" s="160" t="str">
        <f t="shared" si="40"/>
        <v/>
      </c>
      <c r="S497" s="160" t="str">
        <f t="shared" si="41"/>
        <v/>
      </c>
    </row>
    <row r="498" spans="3:19" ht="17.45" customHeight="1" x14ac:dyDescent="0.25">
      <c r="C498" s="188"/>
      <c r="D498" s="189"/>
      <c r="E498" s="178"/>
      <c r="F498" s="178"/>
      <c r="G498" s="190">
        <f>DATOS!$E$13</f>
        <v>1</v>
      </c>
      <c r="H498" s="178"/>
      <c r="I498" s="191"/>
      <c r="J498" s="178"/>
      <c r="K498" s="178"/>
      <c r="L498" s="178"/>
      <c r="M498" s="178"/>
      <c r="N498" s="160" t="str">
        <f t="shared" si="38"/>
        <v/>
      </c>
      <c r="P498" s="160" t="str">
        <f t="shared" si="39"/>
        <v/>
      </c>
      <c r="Q498" s="160">
        <f t="shared" si="37"/>
        <v>0</v>
      </c>
      <c r="R498" s="160" t="str">
        <f t="shared" si="40"/>
        <v/>
      </c>
      <c r="S498" s="160" t="str">
        <f t="shared" si="41"/>
        <v/>
      </c>
    </row>
    <row r="499" spans="3:19" ht="17.45" customHeight="1" x14ac:dyDescent="0.25">
      <c r="C499" s="188"/>
      <c r="D499" s="189"/>
      <c r="E499" s="178"/>
      <c r="F499" s="178"/>
      <c r="G499" s="190">
        <f>DATOS!$E$13</f>
        <v>1</v>
      </c>
      <c r="H499" s="178"/>
      <c r="I499" s="191"/>
      <c r="J499" s="178"/>
      <c r="K499" s="178"/>
      <c r="L499" s="178"/>
      <c r="M499" s="178"/>
      <c r="N499" s="160" t="str">
        <f t="shared" si="38"/>
        <v/>
      </c>
      <c r="P499" s="160" t="str">
        <f t="shared" si="39"/>
        <v/>
      </c>
      <c r="Q499" s="160">
        <f t="shared" si="37"/>
        <v>0</v>
      </c>
      <c r="R499" s="160" t="str">
        <f t="shared" si="40"/>
        <v/>
      </c>
      <c r="S499" s="160" t="str">
        <f t="shared" si="41"/>
        <v/>
      </c>
    </row>
    <row r="500" spans="3:19" ht="17.45" customHeight="1" x14ac:dyDescent="0.25">
      <c r="C500" s="188"/>
      <c r="D500" s="189"/>
      <c r="E500" s="178"/>
      <c r="F500" s="178"/>
      <c r="G500" s="190">
        <f>DATOS!$E$13</f>
        <v>1</v>
      </c>
      <c r="H500" s="178"/>
      <c r="I500" s="191"/>
      <c r="J500" s="178"/>
      <c r="K500" s="178"/>
      <c r="L500" s="178"/>
      <c r="M500" s="178"/>
      <c r="N500" s="160" t="str">
        <f t="shared" si="38"/>
        <v/>
      </c>
      <c r="P500" s="160" t="str">
        <f t="shared" si="39"/>
        <v/>
      </c>
      <c r="Q500" s="160">
        <f t="shared" si="37"/>
        <v>0</v>
      </c>
      <c r="R500" s="160" t="str">
        <f t="shared" si="40"/>
        <v/>
      </c>
      <c r="S500" s="160" t="str">
        <f t="shared" si="41"/>
        <v/>
      </c>
    </row>
    <row r="501" spans="3:19" ht="17.45" customHeight="1" x14ac:dyDescent="0.25">
      <c r="C501" s="188"/>
      <c r="D501" s="189"/>
      <c r="E501" s="178"/>
      <c r="F501" s="178"/>
      <c r="G501" s="190">
        <f>DATOS!$E$13</f>
        <v>1</v>
      </c>
      <c r="H501" s="178"/>
      <c r="I501" s="191"/>
      <c r="J501" s="178"/>
      <c r="K501" s="178"/>
      <c r="L501" s="178"/>
      <c r="M501" s="178"/>
      <c r="N501" s="160" t="str">
        <f t="shared" si="38"/>
        <v/>
      </c>
      <c r="P501" s="160" t="str">
        <f t="shared" si="39"/>
        <v/>
      </c>
      <c r="Q501" s="160">
        <f t="shared" si="37"/>
        <v>0</v>
      </c>
      <c r="R501" s="160" t="str">
        <f t="shared" si="40"/>
        <v/>
      </c>
      <c r="S501" s="160" t="str">
        <f t="shared" si="41"/>
        <v/>
      </c>
    </row>
    <row r="502" spans="3:19" ht="17.45" customHeight="1" x14ac:dyDescent="0.25">
      <c r="C502" s="188"/>
      <c r="D502" s="189"/>
      <c r="E502" s="178"/>
      <c r="F502" s="178"/>
      <c r="G502" s="190">
        <f>DATOS!$E$13</f>
        <v>1</v>
      </c>
      <c r="H502" s="178"/>
      <c r="I502" s="191"/>
      <c r="J502" s="178"/>
      <c r="K502" s="178"/>
      <c r="L502" s="178"/>
      <c r="M502" s="178"/>
      <c r="N502" s="160" t="str">
        <f t="shared" si="38"/>
        <v/>
      </c>
      <c r="P502" s="160" t="str">
        <f t="shared" si="39"/>
        <v/>
      </c>
      <c r="Q502" s="160">
        <f t="shared" si="37"/>
        <v>0</v>
      </c>
      <c r="R502" s="160" t="str">
        <f t="shared" si="40"/>
        <v/>
      </c>
      <c r="S502" s="160" t="str">
        <f t="shared" si="41"/>
        <v/>
      </c>
    </row>
    <row r="503" spans="3:19" ht="17.45" customHeight="1" x14ac:dyDescent="0.25">
      <c r="C503" s="188"/>
      <c r="D503" s="189"/>
      <c r="E503" s="178"/>
      <c r="F503" s="178"/>
      <c r="G503" s="190">
        <f>DATOS!$E$13</f>
        <v>1</v>
      </c>
      <c r="H503" s="178"/>
      <c r="I503" s="191"/>
      <c r="J503" s="178"/>
      <c r="K503" s="178"/>
      <c r="L503" s="178"/>
      <c r="M503" s="178"/>
      <c r="N503" s="160" t="str">
        <f t="shared" si="38"/>
        <v/>
      </c>
      <c r="P503" s="160" t="str">
        <f t="shared" si="39"/>
        <v/>
      </c>
      <c r="Q503" s="160">
        <f t="shared" si="37"/>
        <v>0</v>
      </c>
      <c r="R503" s="160" t="str">
        <f t="shared" si="40"/>
        <v/>
      </c>
      <c r="S503" s="160" t="str">
        <f t="shared" si="41"/>
        <v/>
      </c>
    </row>
    <row r="504" spans="3:19" ht="17.45" customHeight="1" x14ac:dyDescent="0.25">
      <c r="C504" s="188"/>
      <c r="D504" s="189"/>
      <c r="E504" s="178"/>
      <c r="F504" s="178"/>
      <c r="G504" s="190">
        <f>DATOS!$E$13</f>
        <v>1</v>
      </c>
      <c r="H504" s="178"/>
      <c r="I504" s="191"/>
      <c r="J504" s="178"/>
      <c r="K504" s="178"/>
      <c r="L504" s="178"/>
      <c r="M504" s="178"/>
      <c r="N504" s="160" t="str">
        <f t="shared" si="38"/>
        <v/>
      </c>
      <c r="P504" s="160" t="str">
        <f t="shared" si="39"/>
        <v/>
      </c>
      <c r="Q504" s="160">
        <f t="shared" si="37"/>
        <v>0</v>
      </c>
      <c r="R504" s="160" t="str">
        <f t="shared" si="40"/>
        <v/>
      </c>
      <c r="S504" s="160" t="str">
        <f t="shared" si="41"/>
        <v/>
      </c>
    </row>
    <row r="505" spans="3:19" ht="17.45" customHeight="1" x14ac:dyDescent="0.25">
      <c r="C505" s="188"/>
      <c r="D505" s="189"/>
      <c r="E505" s="178"/>
      <c r="F505" s="178"/>
      <c r="G505" s="190">
        <f>DATOS!$E$13</f>
        <v>1</v>
      </c>
      <c r="H505" s="178"/>
      <c r="I505" s="191"/>
      <c r="J505" s="178"/>
      <c r="K505" s="178"/>
      <c r="L505" s="178"/>
      <c r="M505" s="178"/>
      <c r="N505" s="160" t="str">
        <f t="shared" si="38"/>
        <v/>
      </c>
      <c r="P505" s="160" t="str">
        <f t="shared" si="39"/>
        <v/>
      </c>
      <c r="Q505" s="160">
        <f t="shared" si="37"/>
        <v>0</v>
      </c>
      <c r="R505" s="160" t="str">
        <f t="shared" si="40"/>
        <v/>
      </c>
      <c r="S505" s="160" t="str">
        <f t="shared" si="41"/>
        <v/>
      </c>
    </row>
    <row r="506" spans="3:19" ht="17.45" customHeight="1" x14ac:dyDescent="0.25">
      <c r="C506" s="188"/>
      <c r="D506" s="189"/>
      <c r="E506" s="178"/>
      <c r="F506" s="178"/>
      <c r="G506" s="190">
        <f>DATOS!$E$13</f>
        <v>1</v>
      </c>
      <c r="H506" s="178"/>
      <c r="I506" s="191"/>
      <c r="J506" s="178"/>
      <c r="K506" s="178"/>
      <c r="L506" s="178"/>
      <c r="M506" s="178"/>
      <c r="N506" s="160" t="str">
        <f t="shared" si="38"/>
        <v/>
      </c>
      <c r="P506" s="160" t="str">
        <f t="shared" si="39"/>
        <v/>
      </c>
      <c r="Q506" s="160">
        <f t="shared" si="37"/>
        <v>0</v>
      </c>
      <c r="R506" s="160" t="str">
        <f t="shared" si="40"/>
        <v/>
      </c>
      <c r="S506" s="160" t="str">
        <f t="shared" si="41"/>
        <v/>
      </c>
    </row>
    <row r="507" spans="3:19" ht="17.45" customHeight="1" x14ac:dyDescent="0.25">
      <c r="C507" s="188"/>
      <c r="D507" s="189"/>
      <c r="E507" s="178"/>
      <c r="F507" s="178"/>
      <c r="G507" s="190">
        <f>DATOS!$E$13</f>
        <v>1</v>
      </c>
      <c r="H507" s="178"/>
      <c r="I507" s="191"/>
      <c r="J507" s="178"/>
      <c r="K507" s="178"/>
      <c r="L507" s="178"/>
      <c r="M507" s="178"/>
      <c r="N507" s="160" t="str">
        <f t="shared" si="38"/>
        <v/>
      </c>
      <c r="P507" s="160" t="str">
        <f t="shared" si="39"/>
        <v/>
      </c>
      <c r="Q507" s="160">
        <f t="shared" si="37"/>
        <v>0</v>
      </c>
      <c r="R507" s="160" t="str">
        <f t="shared" si="40"/>
        <v/>
      </c>
      <c r="S507" s="160" t="str">
        <f t="shared" si="41"/>
        <v/>
      </c>
    </row>
    <row r="508" spans="3:19" ht="17.45" customHeight="1" x14ac:dyDescent="0.25">
      <c r="C508" s="188"/>
      <c r="D508" s="189"/>
      <c r="E508" s="178"/>
      <c r="F508" s="178"/>
      <c r="G508" s="190">
        <f>DATOS!$E$13</f>
        <v>1</v>
      </c>
      <c r="H508" s="178"/>
      <c r="I508" s="191"/>
      <c r="J508" s="178"/>
      <c r="K508" s="178"/>
      <c r="L508" s="178"/>
      <c r="M508" s="178"/>
      <c r="N508" s="160" t="str">
        <f t="shared" si="38"/>
        <v/>
      </c>
      <c r="P508" s="160" t="str">
        <f t="shared" si="39"/>
        <v/>
      </c>
      <c r="Q508" s="160">
        <f t="shared" si="37"/>
        <v>0</v>
      </c>
      <c r="R508" s="160" t="str">
        <f t="shared" si="40"/>
        <v/>
      </c>
      <c r="S508" s="160" t="str">
        <f t="shared" si="41"/>
        <v/>
      </c>
    </row>
    <row r="509" spans="3:19" ht="17.45" customHeight="1" x14ac:dyDescent="0.25">
      <c r="C509" s="188"/>
      <c r="D509" s="189"/>
      <c r="E509" s="178"/>
      <c r="F509" s="178"/>
      <c r="G509" s="190">
        <f>DATOS!$E$13</f>
        <v>1</v>
      </c>
      <c r="H509" s="178"/>
      <c r="I509" s="191"/>
      <c r="J509" s="178"/>
      <c r="K509" s="178"/>
      <c r="L509" s="178"/>
      <c r="M509" s="178"/>
      <c r="N509" s="160" t="str">
        <f t="shared" si="38"/>
        <v/>
      </c>
      <c r="P509" s="160" t="str">
        <f t="shared" si="39"/>
        <v/>
      </c>
      <c r="Q509" s="160">
        <f t="shared" si="37"/>
        <v>0</v>
      </c>
      <c r="R509" s="160" t="str">
        <f t="shared" si="40"/>
        <v/>
      </c>
      <c r="S509" s="160" t="str">
        <f t="shared" si="41"/>
        <v/>
      </c>
    </row>
    <row r="510" spans="3:19" ht="17.45" customHeight="1" x14ac:dyDescent="0.25">
      <c r="C510" s="188"/>
      <c r="D510" s="189"/>
      <c r="E510" s="178"/>
      <c r="F510" s="178"/>
      <c r="G510" s="190">
        <f>DATOS!$E$13</f>
        <v>1</v>
      </c>
      <c r="H510" s="178"/>
      <c r="I510" s="191"/>
      <c r="J510" s="178"/>
      <c r="K510" s="178"/>
      <c r="L510" s="178"/>
      <c r="M510" s="178"/>
      <c r="N510" s="160" t="str">
        <f t="shared" si="38"/>
        <v/>
      </c>
      <c r="P510" s="160" t="str">
        <f t="shared" si="39"/>
        <v/>
      </c>
      <c r="Q510" s="160">
        <f t="shared" si="37"/>
        <v>0</v>
      </c>
      <c r="R510" s="160" t="str">
        <f t="shared" si="40"/>
        <v/>
      </c>
      <c r="S510" s="160" t="str">
        <f t="shared" si="41"/>
        <v/>
      </c>
    </row>
    <row r="511" spans="3:19" ht="17.45" customHeight="1" x14ac:dyDescent="0.25">
      <c r="C511" s="188"/>
      <c r="D511" s="189"/>
      <c r="E511" s="178"/>
      <c r="F511" s="178"/>
      <c r="G511" s="190">
        <f>DATOS!$E$13</f>
        <v>1</v>
      </c>
      <c r="H511" s="178"/>
      <c r="I511" s="191"/>
      <c r="J511" s="178"/>
      <c r="K511" s="178"/>
      <c r="L511" s="178"/>
      <c r="M511" s="178"/>
      <c r="N511" s="160" t="str">
        <f t="shared" si="38"/>
        <v/>
      </c>
      <c r="P511" s="160" t="str">
        <f t="shared" si="39"/>
        <v/>
      </c>
      <c r="Q511" s="160">
        <f t="shared" si="37"/>
        <v>0</v>
      </c>
      <c r="R511" s="160" t="str">
        <f t="shared" si="40"/>
        <v/>
      </c>
      <c r="S511" s="160" t="str">
        <f t="shared" si="41"/>
        <v/>
      </c>
    </row>
    <row r="512" spans="3:19" ht="17.45" customHeight="1" x14ac:dyDescent="0.25">
      <c r="C512" s="188"/>
      <c r="D512" s="189"/>
      <c r="E512" s="178"/>
      <c r="F512" s="178"/>
      <c r="G512" s="190">
        <f>DATOS!$E$13</f>
        <v>1</v>
      </c>
      <c r="H512" s="178"/>
      <c r="I512" s="191"/>
      <c r="J512" s="178"/>
      <c r="K512" s="178"/>
      <c r="L512" s="178"/>
      <c r="M512" s="178"/>
      <c r="N512" s="160" t="str">
        <f t="shared" si="38"/>
        <v/>
      </c>
      <c r="P512" s="160" t="str">
        <f t="shared" si="39"/>
        <v/>
      </c>
      <c r="Q512" s="160">
        <f t="shared" si="37"/>
        <v>0</v>
      </c>
      <c r="R512" s="160" t="str">
        <f t="shared" si="40"/>
        <v/>
      </c>
      <c r="S512" s="160" t="str">
        <f t="shared" si="41"/>
        <v/>
      </c>
    </row>
    <row r="513" spans="3:19" ht="17.45" customHeight="1" x14ac:dyDescent="0.25">
      <c r="C513" s="188"/>
      <c r="D513" s="189"/>
      <c r="E513" s="178"/>
      <c r="F513" s="178"/>
      <c r="G513" s="190">
        <f>DATOS!$E$13</f>
        <v>1</v>
      </c>
      <c r="H513" s="178"/>
      <c r="I513" s="191"/>
      <c r="J513" s="178"/>
      <c r="K513" s="178"/>
      <c r="L513" s="178"/>
      <c r="M513" s="178"/>
      <c r="N513" s="160" t="str">
        <f t="shared" si="38"/>
        <v/>
      </c>
      <c r="P513" s="160" t="str">
        <f t="shared" si="39"/>
        <v/>
      </c>
      <c r="Q513" s="160">
        <f t="shared" si="37"/>
        <v>0</v>
      </c>
      <c r="R513" s="160" t="str">
        <f t="shared" si="40"/>
        <v/>
      </c>
      <c r="S513" s="160" t="str">
        <f t="shared" si="41"/>
        <v/>
      </c>
    </row>
    <row r="514" spans="3:19" ht="17.45" customHeight="1" x14ac:dyDescent="0.25">
      <c r="C514" s="188"/>
      <c r="D514" s="189"/>
      <c r="E514" s="178"/>
      <c r="F514" s="178"/>
      <c r="G514" s="190">
        <f>DATOS!$E$13</f>
        <v>1</v>
      </c>
      <c r="H514" s="178"/>
      <c r="I514" s="191"/>
      <c r="J514" s="178"/>
      <c r="K514" s="178"/>
      <c r="L514" s="178"/>
      <c r="M514" s="178"/>
      <c r="N514" s="160" t="str">
        <f t="shared" si="38"/>
        <v/>
      </c>
      <c r="P514" s="160" t="str">
        <f t="shared" si="39"/>
        <v/>
      </c>
      <c r="Q514" s="160">
        <f t="shared" si="37"/>
        <v>0</v>
      </c>
      <c r="R514" s="160" t="str">
        <f t="shared" si="40"/>
        <v/>
      </c>
      <c r="S514" s="160" t="str">
        <f t="shared" si="41"/>
        <v/>
      </c>
    </row>
    <row r="515" spans="3:19" ht="17.45" customHeight="1" x14ac:dyDescent="0.25">
      <c r="C515" s="188"/>
      <c r="D515" s="189"/>
      <c r="E515" s="178"/>
      <c r="F515" s="178"/>
      <c r="G515" s="190">
        <f>DATOS!$E$13</f>
        <v>1</v>
      </c>
      <c r="H515" s="178"/>
      <c r="I515" s="191"/>
      <c r="J515" s="178"/>
      <c r="K515" s="178"/>
      <c r="L515" s="178"/>
      <c r="M515" s="178"/>
      <c r="N515" s="160" t="str">
        <f t="shared" si="38"/>
        <v/>
      </c>
      <c r="P515" s="160" t="str">
        <f t="shared" si="39"/>
        <v/>
      </c>
      <c r="Q515" s="160">
        <f t="shared" si="37"/>
        <v>0</v>
      </c>
      <c r="R515" s="160" t="str">
        <f t="shared" si="40"/>
        <v/>
      </c>
      <c r="S515" s="160" t="str">
        <f t="shared" si="41"/>
        <v/>
      </c>
    </row>
    <row r="516" spans="3:19" ht="17.45" customHeight="1" x14ac:dyDescent="0.25">
      <c r="C516" s="188"/>
      <c r="D516" s="189"/>
      <c r="E516" s="178"/>
      <c r="F516" s="178"/>
      <c r="G516" s="190">
        <f>DATOS!$E$13</f>
        <v>1</v>
      </c>
      <c r="H516" s="178"/>
      <c r="I516" s="191"/>
      <c r="J516" s="178"/>
      <c r="K516" s="178"/>
      <c r="L516" s="178"/>
      <c r="M516" s="178"/>
      <c r="N516" s="160" t="str">
        <f t="shared" si="38"/>
        <v/>
      </c>
      <c r="O516" s="50"/>
      <c r="P516" s="160" t="str">
        <f t="shared" si="39"/>
        <v/>
      </c>
      <c r="Q516" s="160">
        <f t="shared" si="37"/>
        <v>0</v>
      </c>
      <c r="R516" s="160" t="str">
        <f t="shared" si="40"/>
        <v/>
      </c>
      <c r="S516" s="160" t="str">
        <f t="shared" si="41"/>
        <v/>
      </c>
    </row>
  </sheetData>
  <sheetProtection algorithmName="SHA-512" hashValue="YRS8RCtvzVFzr5Svrffw9h7lhsFkeX85BMnuSW5+Dnsb28mKb67akP4lmKZJCfTGyyPPaomWrgt+e7Jl8sIeCA==" saltValue="z6lSeZFCmyQxkPHUt9sJTA==" spinCount="100000" sheet="1" objects="1" scenarios="1" formatColumns="0" formatRows="0" autoFilter="0"/>
  <autoFilter ref="M16:N16" xr:uid="{00000000-0009-0000-0000-000028000000}"/>
  <mergeCells count="21">
    <mergeCell ref="A1:A4"/>
    <mergeCell ref="A5:A6"/>
    <mergeCell ref="M6:M7"/>
    <mergeCell ref="K6:K7"/>
    <mergeCell ref="L1:N1"/>
    <mergeCell ref="L4:N4"/>
    <mergeCell ref="H6:H7"/>
    <mergeCell ref="J6:J7"/>
    <mergeCell ref="E6:E7"/>
    <mergeCell ref="F6:F7"/>
    <mergeCell ref="I6:I7"/>
    <mergeCell ref="N6:N7"/>
    <mergeCell ref="L6:L7"/>
    <mergeCell ref="G6:G7"/>
    <mergeCell ref="A15:A16"/>
    <mergeCell ref="P6:P7"/>
    <mergeCell ref="Q6:Q7"/>
    <mergeCell ref="R6:R7"/>
    <mergeCell ref="S6:S7"/>
    <mergeCell ref="C6:C7"/>
    <mergeCell ref="D6:D7"/>
  </mergeCells>
  <phoneticPr fontId="0" type="noConversion"/>
  <hyperlinks>
    <hyperlink ref="A15:A16" location="CONTACTO!A1" display="Contacto" xr:uid="{00000000-0004-0000-2800-000000000000}"/>
    <hyperlink ref="A5:A6" location="MENU!A1" display="M e n ú" xr:uid="{00000000-0004-0000-2800-000001000000}"/>
    <hyperlink ref="A10" location="'INVERSIONES ARRENDAMIENTO'!A1" display="Inversiones Arrendamiento" xr:uid="{00000000-0004-0000-2800-000002000000}"/>
    <hyperlink ref="A14" location="PROVEEDORES!A1" display="Catálogo de Proveedores" xr:uid="{00000000-0004-0000-2800-000003000000}"/>
    <hyperlink ref="A13" location="DIOT!A1" display="Declaración del DIOT" xr:uid="{00000000-0004-0000-2800-000004000000}"/>
    <hyperlink ref="A12" location="TARIFAS!A1" display="Tablas y Tarifas de ISR" xr:uid="{00000000-0004-0000-2800-000005000000}"/>
    <hyperlink ref="A11" location="IMPUESTOS!A1" display="Impuestos" xr:uid="{00000000-0004-0000-2800-000006000000}"/>
    <hyperlink ref="A9" location="'INVERSIONES EMPR PROF'!A1" display="Inversiones Empresarial y P" xr:uid="{00000000-0004-0000-2800-000007000000}"/>
    <hyperlink ref="A8" location="'INGRESOS Y EGRESOS'!A1" display="Ingresos y Egresos" xr:uid="{00000000-0004-0000-2800-000008000000}"/>
    <hyperlink ref="A7" location="DATOS!A1" display="Datos de la Empresa" xr:uid="{00000000-0004-0000-28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2800-000000000000}">
          <x14:formula1>
            <xm:f>LISTA!$B$15:$B$18</xm:f>
          </x14:formula1>
          <xm:sqref>I17:I516</xm:sqref>
        </x14:dataValidation>
        <x14:dataValidation type="list" allowBlank="1" showInputMessage="1" showErrorMessage="1" errorTitle="REGIMEN FISCAL" error="Seleccione el régimen fiscal aplicable" xr:uid="{00000000-0002-0000-2800-000001000000}">
          <x14:formula1>
            <xm:f>LISTA!$B$21:$B$24</xm:f>
          </x14:formula1>
          <xm:sqref>G17:G516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T516"/>
  <sheetViews>
    <sheetView zoomScaleNormal="100" workbookViewId="0">
      <pane xSplit="1" ySplit="7" topLeftCell="B8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13" customWidth="1"/>
    <col min="4" max="4" width="8.7109375" style="13" customWidth="1"/>
    <col min="5" max="5" width="25.7109375" style="13" customWidth="1"/>
    <col min="6" max="6" width="15.28515625" style="13" customWidth="1"/>
    <col min="7" max="7" width="21.7109375" style="13" hidden="1" customWidth="1"/>
    <col min="8" max="8" width="12.28515625" style="13" customWidth="1"/>
    <col min="9" max="9" width="4.7109375" style="13" customWidth="1"/>
    <col min="10" max="14" width="12.28515625" style="13" customWidth="1"/>
    <col min="15" max="15" width="0.85546875" style="13" customWidth="1"/>
    <col min="16" max="19" width="11.7109375" style="13" customWidth="1"/>
    <col min="20" max="20" width="11.7109375" style="13" hidden="1" customWidth="1"/>
    <col min="21" max="16384" width="11.42578125" style="13"/>
  </cols>
  <sheetData>
    <row r="1" spans="1:20" ht="17.45" customHeight="1" x14ac:dyDescent="0.3">
      <c r="A1" s="212" t="s">
        <v>244</v>
      </c>
      <c r="C1" s="107" t="str">
        <f>IF(DATOS!H18=DATOS!I1,DATOS!$E$6&amp;" "&amp;DATOS!$I$6&amp;" "&amp;DATOS!$M$6, "N o m b r e")</f>
        <v>N o m b r e</v>
      </c>
      <c r="D1" s="198"/>
      <c r="E1" s="198"/>
      <c r="H1" s="80"/>
      <c r="I1" s="21"/>
      <c r="J1" s="21"/>
      <c r="K1" s="21"/>
      <c r="L1" s="273" t="s">
        <v>69</v>
      </c>
      <c r="M1" s="273"/>
      <c r="N1" s="273"/>
      <c r="O1" s="74"/>
      <c r="P1" s="62"/>
      <c r="Q1" s="62"/>
      <c r="R1" s="62"/>
      <c r="S1" s="62"/>
      <c r="T1" s="62"/>
    </row>
    <row r="2" spans="1:20" ht="17.45" customHeight="1" x14ac:dyDescent="0.3">
      <c r="A2" s="260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198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</row>
    <row r="3" spans="1:20" ht="17.45" customHeight="1" x14ac:dyDescent="0.2">
      <c r="A3" s="260"/>
      <c r="C3" s="200"/>
      <c r="D3" s="198"/>
      <c r="E3" s="198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17.45" customHeight="1" x14ac:dyDescent="0.3">
      <c r="A4" s="261"/>
      <c r="C4" s="107" t="s">
        <v>4</v>
      </c>
      <c r="D4" s="198"/>
      <c r="E4" s="198"/>
      <c r="H4" s="21"/>
      <c r="I4" s="21"/>
      <c r="J4" s="21"/>
      <c r="K4" s="21"/>
      <c r="L4" s="274" t="str">
        <f>"NOVIEMBRE "&amp;DATOS!$E$10</f>
        <v>NOVIEMBRE 2020</v>
      </c>
      <c r="M4" s="274"/>
      <c r="N4" s="274"/>
      <c r="O4" s="87"/>
      <c r="P4" s="64"/>
      <c r="Q4" s="64"/>
      <c r="R4" s="64"/>
      <c r="S4" s="64"/>
      <c r="T4" s="64"/>
    </row>
    <row r="5" spans="1:20" ht="17.45" customHeight="1" x14ac:dyDescent="0.4">
      <c r="A5" s="262" t="s">
        <v>251</v>
      </c>
      <c r="C5" s="1" t="str">
        <f>IF(T14&gt;0," DAR DE ALTA EL R.F.C. EN EL CATALOGO DE PROVEEDORES ","")</f>
        <v/>
      </c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</row>
    <row r="6" spans="1:20" ht="17.45" customHeight="1" x14ac:dyDescent="0.2">
      <c r="A6" s="263"/>
      <c r="C6" s="240" t="s">
        <v>1</v>
      </c>
      <c r="D6" s="240" t="s">
        <v>153</v>
      </c>
      <c r="E6" s="240" t="s">
        <v>78</v>
      </c>
      <c r="F6" s="240" t="s">
        <v>23</v>
      </c>
      <c r="G6" s="240" t="s">
        <v>192</v>
      </c>
      <c r="H6" s="270" t="s">
        <v>183</v>
      </c>
      <c r="I6" s="240" t="s">
        <v>93</v>
      </c>
      <c r="J6" s="240" t="s">
        <v>2</v>
      </c>
      <c r="K6" s="240" t="s">
        <v>182</v>
      </c>
      <c r="L6" s="270" t="s">
        <v>141</v>
      </c>
      <c r="M6" s="270" t="s">
        <v>142</v>
      </c>
      <c r="N6" s="240" t="s">
        <v>3</v>
      </c>
      <c r="O6" s="21"/>
      <c r="P6" s="270" t="s">
        <v>184</v>
      </c>
      <c r="Q6" s="270" t="s">
        <v>185</v>
      </c>
      <c r="R6" s="270" t="s">
        <v>259</v>
      </c>
      <c r="S6" s="270" t="s">
        <v>186</v>
      </c>
      <c r="T6" s="93"/>
    </row>
    <row r="7" spans="1:20" ht="17.45" customHeight="1" x14ac:dyDescent="0.2">
      <c r="A7" s="114" t="s">
        <v>163</v>
      </c>
      <c r="C7" s="240"/>
      <c r="D7" s="240"/>
      <c r="E7" s="240"/>
      <c r="F7" s="240"/>
      <c r="G7" s="240"/>
      <c r="H7" s="270"/>
      <c r="I7" s="240"/>
      <c r="J7" s="240"/>
      <c r="K7" s="272"/>
      <c r="L7" s="270"/>
      <c r="M7" s="270"/>
      <c r="N7" s="240"/>
      <c r="O7" s="21"/>
      <c r="P7" s="271"/>
      <c r="Q7" s="271"/>
      <c r="R7" s="271"/>
      <c r="S7" s="271"/>
      <c r="T7" s="93"/>
    </row>
    <row r="8" spans="1:20" ht="17.45" customHeight="1" x14ac:dyDescent="0.2">
      <c r="A8" s="114" t="s">
        <v>166</v>
      </c>
      <c r="C8" s="132" t="s">
        <v>139</v>
      </c>
      <c r="D8" s="133"/>
      <c r="E8" s="133"/>
      <c r="F8" s="133"/>
      <c r="G8" s="133"/>
      <c r="H8" s="138"/>
      <c r="I8" s="138"/>
      <c r="J8" s="138"/>
      <c r="K8" s="138"/>
      <c r="L8" s="140"/>
      <c r="M8" s="140"/>
      <c r="N8" s="138"/>
      <c r="O8" s="50"/>
      <c r="P8" s="136"/>
      <c r="Q8" s="136"/>
      <c r="R8" s="136"/>
      <c r="S8" s="136"/>
      <c r="T8" s="66"/>
    </row>
    <row r="9" spans="1:20" ht="17.45" customHeight="1" x14ac:dyDescent="0.2">
      <c r="A9" s="114" t="s">
        <v>205</v>
      </c>
      <c r="C9" s="132"/>
      <c r="D9" s="133"/>
      <c r="E9" s="134" t="s">
        <v>196</v>
      </c>
      <c r="F9" s="133"/>
      <c r="G9" s="133"/>
      <c r="H9" s="141">
        <f>SUMIF($G$17:$G$516,LISTA!$B$21,H$17:H$516)</f>
        <v>0</v>
      </c>
      <c r="I9" s="141"/>
      <c r="J9" s="141">
        <f>SUMIF($G$17:$G$516,LISTA!$B$21,J$17:J$516)+SUMIF($G$17:$G$516,LISTA!$B$22,J$17:J$516)</f>
        <v>0</v>
      </c>
      <c r="K9" s="141">
        <f>SUMIF($G$17:$G$516,LISTA!$B$21,K$17:K$516)+SUMIF($G$17:$G$516,LISTA!$B$22,K$17:K$516)</f>
        <v>0</v>
      </c>
      <c r="L9" s="141">
        <f>SUMIF($G$17:$G$516,LISTA!$B$21,L$17:L$516)+SUMIF($G$17:$G$516,LISTA!$B$22,L$17:L$516)</f>
        <v>0</v>
      </c>
      <c r="M9" s="141">
        <f>SUMIF($G$17:$G$516,LISTA!$B$21,M$17:M$516)+SUMIF($G$17:$G$516,LISTA!$B$22,M$17:M$516)</f>
        <v>0</v>
      </c>
      <c r="N9" s="141">
        <f>H9+J9+K9-L9-M9</f>
        <v>0</v>
      </c>
      <c r="O9" s="50"/>
      <c r="P9" s="141">
        <f>SUMIF($G$17:$G$516,LISTA!$B$21,P$17:P$516)+SUMIF($G$17:$G$516,LISTA!$B$22,P$17:P$516)</f>
        <v>0</v>
      </c>
      <c r="Q9" s="141">
        <f>SUMIF($G$17:$G$516,LISTA!$B$21,Q$17:Q$516)+SUMIF($G$17:$G$516,LISTA!$B$22,Q$17:Q$516)</f>
        <v>0</v>
      </c>
      <c r="R9" s="141">
        <f>SUMIF($G$17:$G$516,LISTA!$B$21,R$17:R$516)+SUMIF($G$17:$G$516,LISTA!$B$22,R$17:R$516)</f>
        <v>0</v>
      </c>
      <c r="S9" s="141">
        <f>SUMIF($G$17:$G$516,LISTA!$B$21,S$17:S$516)+SUMIF($G$17:$G$516,LISTA!$B$22,S$17:S$516)</f>
        <v>0</v>
      </c>
      <c r="T9" s="66"/>
    </row>
    <row r="10" spans="1:20" ht="17.45" customHeight="1" x14ac:dyDescent="0.2">
      <c r="A10" s="114" t="s">
        <v>206</v>
      </c>
      <c r="C10" s="132"/>
      <c r="D10" s="133"/>
      <c r="E10" s="134" t="s">
        <v>197</v>
      </c>
      <c r="F10" s="133"/>
      <c r="G10" s="133"/>
      <c r="H10" s="141">
        <f>SUMIF($G$17:$G$516,LISTA!$B$23,H$17:H$516)</f>
        <v>0</v>
      </c>
      <c r="I10" s="141"/>
      <c r="J10" s="141">
        <f>SUMIF($G$17:$G$516,LISTA!$B$23,J$17:J$516)+SUMIF($G$17:$G$516,LISTA!$B$24,J$17:J$516)</f>
        <v>0</v>
      </c>
      <c r="K10" s="141">
        <f>SUMIF($G$17:$G$516,LISTA!$B$23,K$17:K$516)+SUMIF($G$17:$G$516,LISTA!$B$24,K$17:K$516)</f>
        <v>0</v>
      </c>
      <c r="L10" s="141">
        <f>SUMIF($G$17:$G$516,LISTA!$B$23,L$17:L$516)+SUMIF($G$17:$G$516,LISTA!$B$24,L$17:L$516)</f>
        <v>0</v>
      </c>
      <c r="M10" s="141">
        <f>SUMIF($G$17:$G$516,LISTA!$B$23,M$17:M$516)+SUMIF($G$17:$G$516,LISTA!$B$24,M$17:M$516)</f>
        <v>0</v>
      </c>
      <c r="N10" s="141">
        <f>H10+J10+K10-L10-M10</f>
        <v>0</v>
      </c>
      <c r="O10" s="50"/>
      <c r="P10" s="141">
        <f>SUMIF($G$17:$G$516,LISTA!$B$23,P$17:P$516)+SUMIF($G$17:$G$516,LISTA!$B$24,P$17:P$516)</f>
        <v>0</v>
      </c>
      <c r="Q10" s="141">
        <f>SUMIF($G$17:$G$516,LISTA!$B$23,Q$17:Q$516)+SUMIF($G$17:$G$516,LISTA!$B$24,Q$17:Q$516)</f>
        <v>0</v>
      </c>
      <c r="R10" s="141">
        <f>SUMIF($G$17:$G$516,LISTA!$B$23,R$17:R$516)+SUMIF($G$17:$G$516,LISTA!$B$24,R$17:R$516)</f>
        <v>0</v>
      </c>
      <c r="S10" s="141">
        <f>SUMIF($G$17:$G$516,LISTA!$B$23,S$17:S$516)+SUMIF($G$17:$G$516,LISTA!$B$24,S$17:S$516)</f>
        <v>0</v>
      </c>
      <c r="T10" s="66"/>
    </row>
    <row r="11" spans="1:20" ht="17.45" customHeight="1" x14ac:dyDescent="0.2">
      <c r="A11" s="114" t="s">
        <v>137</v>
      </c>
      <c r="C11" s="132"/>
      <c r="D11" s="135" t="s">
        <v>193</v>
      </c>
      <c r="E11" s="135"/>
      <c r="F11" s="135"/>
      <c r="G11" s="135"/>
      <c r="H11" s="142">
        <f>IF(DATOS!$H$18=DATOS!$I$1,SUM(H9:H10),0)</f>
        <v>0</v>
      </c>
      <c r="I11" s="142"/>
      <c r="J11" s="142">
        <f>IF(DATOS!$H$18=DATOS!$I$1,SUM(J9:J10),0)</f>
        <v>0</v>
      </c>
      <c r="K11" s="142">
        <f>IF(DATOS!$H$18=DATOS!$I$1,SUM(K9:K10),0)</f>
        <v>0</v>
      </c>
      <c r="L11" s="142">
        <f>IF(DATOS!$H$18=DATOS!$I$1,SUM(L9:L10),0)</f>
        <v>0</v>
      </c>
      <c r="M11" s="142">
        <f>IF(DATOS!$H$18=DATOS!$I$1,SUM(M9:M10),0)</f>
        <v>0</v>
      </c>
      <c r="N11" s="142">
        <f>IF(DATOS!$H$18=DATOS!$I$1,SUM(N9:N10),0)</f>
        <v>0</v>
      </c>
      <c r="O11" s="50"/>
      <c r="P11" s="142">
        <f>IF(DATOS!$H$18=DATOS!$I$1,SUM(P9:P10),0)</f>
        <v>0</v>
      </c>
      <c r="Q11" s="142">
        <f>IF(DATOS!$H$18=DATOS!$I$1,SUM(Q9:Q10),0)</f>
        <v>0</v>
      </c>
      <c r="R11" s="142">
        <f>IF(DATOS!R17=DATOS!S1,SUM(R9:R10),0)</f>
        <v>0</v>
      </c>
      <c r="S11" s="142">
        <f>IF(DATOS!$H$18=DATOS!$I$1,SUM(S9:S10),0)</f>
        <v>0</v>
      </c>
      <c r="T11" s="50"/>
    </row>
    <row r="12" spans="1:20" ht="17.45" customHeight="1" x14ac:dyDescent="0.2">
      <c r="A12" s="114" t="s">
        <v>164</v>
      </c>
      <c r="C12" s="132"/>
      <c r="D12" s="136"/>
      <c r="E12" s="134" t="s">
        <v>194</v>
      </c>
      <c r="F12" s="136"/>
      <c r="G12" s="136"/>
      <c r="H12" s="141">
        <f>'EG-OCT'!H12+'EG-NOV'!H9</f>
        <v>0</v>
      </c>
      <c r="I12" s="141"/>
      <c r="J12" s="141">
        <f>'EG-OCT'!J12+'EG-NOV'!J9</f>
        <v>0</v>
      </c>
      <c r="K12" s="141">
        <f>'EG-OCT'!K12+'EG-NOV'!K9</f>
        <v>0</v>
      </c>
      <c r="L12" s="141">
        <f>'EG-OCT'!L12+'EG-NOV'!L9</f>
        <v>0</v>
      </c>
      <c r="M12" s="141">
        <f>'EG-OCT'!M12+'EG-NOV'!M9</f>
        <v>0</v>
      </c>
      <c r="N12" s="141">
        <f>H12+J12+K12-L12-M12</f>
        <v>0</v>
      </c>
      <c r="O12" s="50"/>
      <c r="P12" s="141">
        <f>'EG-OCT'!P12+'EG-NOV'!P9</f>
        <v>0</v>
      </c>
      <c r="Q12" s="141">
        <f>'EG-OCT'!Q12+'EG-NOV'!Q9</f>
        <v>0</v>
      </c>
      <c r="R12" s="141">
        <f>'EG-OCT'!R12+'EG-NOV'!R9</f>
        <v>0</v>
      </c>
      <c r="S12" s="141">
        <f>'EG-OCT'!S12+'EG-NOV'!S9</f>
        <v>0</v>
      </c>
      <c r="T12" s="50"/>
    </row>
    <row r="13" spans="1:20" ht="17.45" customHeight="1" x14ac:dyDescent="0.2">
      <c r="A13" s="114" t="s">
        <v>165</v>
      </c>
      <c r="C13" s="137"/>
      <c r="D13" s="136"/>
      <c r="E13" s="134" t="s">
        <v>195</v>
      </c>
      <c r="F13" s="136"/>
      <c r="G13" s="136"/>
      <c r="H13" s="141">
        <f>'EG-OCT'!H13+'EG-NOV'!H10</f>
        <v>0</v>
      </c>
      <c r="I13" s="141"/>
      <c r="J13" s="141">
        <f>'EG-OCT'!J13+'EG-NOV'!J10</f>
        <v>0</v>
      </c>
      <c r="K13" s="141">
        <f>'EG-OCT'!K13+'EG-NOV'!K10</f>
        <v>0</v>
      </c>
      <c r="L13" s="141">
        <f>'EG-OCT'!L13+'EG-NOV'!L10</f>
        <v>0</v>
      </c>
      <c r="M13" s="141">
        <f>'EG-OCT'!M13+'EG-NOV'!M10</f>
        <v>0</v>
      </c>
      <c r="N13" s="141">
        <f>H13+J13+K13-L13-M13</f>
        <v>0</v>
      </c>
      <c r="O13" s="50"/>
      <c r="P13" s="141">
        <f>'EG-OCT'!P13+'EG-NOV'!P10</f>
        <v>0</v>
      </c>
      <c r="Q13" s="141">
        <f>'EG-OCT'!Q13+'EG-NOV'!Q10</f>
        <v>0</v>
      </c>
      <c r="R13" s="141">
        <f>'EG-OCT'!R13+'EG-NOV'!R10</f>
        <v>0</v>
      </c>
      <c r="S13" s="141">
        <f>'EG-OCT'!S13+'EG-NOV'!S10</f>
        <v>0</v>
      </c>
      <c r="T13" s="50">
        <f>SUM(T17:T516)</f>
        <v>0</v>
      </c>
    </row>
    <row r="14" spans="1:20" ht="17.45" customHeight="1" thickBot="1" x14ac:dyDescent="0.25">
      <c r="A14" s="114" t="s">
        <v>160</v>
      </c>
      <c r="C14" s="137"/>
      <c r="D14" s="135" t="s">
        <v>190</v>
      </c>
      <c r="E14" s="135"/>
      <c r="F14" s="135"/>
      <c r="G14" s="135"/>
      <c r="H14" s="143">
        <f>SUM(H12:H13)</f>
        <v>0</v>
      </c>
      <c r="I14" s="143"/>
      <c r="J14" s="143">
        <f t="shared" ref="J14:N14" si="0">SUM(J12:J13)</f>
        <v>0</v>
      </c>
      <c r="K14" s="143">
        <f t="shared" si="0"/>
        <v>0</v>
      </c>
      <c r="L14" s="143">
        <f t="shared" si="0"/>
        <v>0</v>
      </c>
      <c r="M14" s="143">
        <f t="shared" si="0"/>
        <v>0</v>
      </c>
      <c r="N14" s="143">
        <f t="shared" si="0"/>
        <v>0</v>
      </c>
      <c r="O14" s="50"/>
      <c r="P14" s="143">
        <f t="shared" ref="P14:S14" si="1">SUM(P12:P13)</f>
        <v>0</v>
      </c>
      <c r="Q14" s="143">
        <f t="shared" si="1"/>
        <v>0</v>
      </c>
      <c r="R14" s="143">
        <f t="shared" si="1"/>
        <v>0</v>
      </c>
      <c r="S14" s="143">
        <f t="shared" si="1"/>
        <v>0</v>
      </c>
      <c r="T14" s="67">
        <f>SUM(T11:T13)</f>
        <v>0</v>
      </c>
    </row>
    <row r="15" spans="1:20" ht="17.45" customHeight="1" thickTop="1" x14ac:dyDescent="0.2">
      <c r="A15" s="258" t="s">
        <v>250</v>
      </c>
      <c r="C15" s="137"/>
      <c r="D15" s="133"/>
      <c r="E15" s="133"/>
      <c r="F15" s="133"/>
      <c r="G15" s="133"/>
      <c r="H15" s="138"/>
      <c r="I15" s="138"/>
      <c r="J15" s="138"/>
      <c r="K15" s="138"/>
      <c r="L15" s="140"/>
      <c r="M15" s="140"/>
      <c r="N15" s="138"/>
      <c r="O15" s="50"/>
      <c r="P15" s="136"/>
      <c r="Q15" s="136"/>
      <c r="R15" s="136"/>
      <c r="S15" s="136"/>
      <c r="T15" s="66"/>
    </row>
    <row r="16" spans="1:20" ht="17.45" customHeight="1" x14ac:dyDescent="0.2">
      <c r="A16" s="259"/>
      <c r="C16" s="118" t="s">
        <v>140</v>
      </c>
      <c r="D16" s="119"/>
      <c r="E16" s="119"/>
      <c r="F16" s="119"/>
      <c r="G16" s="119"/>
      <c r="H16" s="106"/>
      <c r="I16" s="106"/>
      <c r="J16" s="120"/>
      <c r="K16" s="120"/>
      <c r="L16" s="121"/>
      <c r="M16" s="121"/>
      <c r="N16" s="120"/>
      <c r="O16" s="75"/>
      <c r="P16" s="121"/>
      <c r="Q16" s="121"/>
      <c r="R16" s="121"/>
      <c r="S16" s="121"/>
      <c r="T16" s="66"/>
    </row>
    <row r="17" spans="1:20" ht="17.45" customHeight="1" x14ac:dyDescent="0.25">
      <c r="A17" s="113"/>
      <c r="C17" s="164" t="str">
        <f>'ING-NOV'!L4</f>
        <v>NOVIEMBRE 2020</v>
      </c>
      <c r="D17" s="146" t="s">
        <v>119</v>
      </c>
      <c r="E17" s="146"/>
      <c r="F17" s="146"/>
      <c r="G17" s="162">
        <v>1</v>
      </c>
      <c r="H17" s="160">
        <f>'INVERSIONES EMPR PROF'!AZ279</f>
        <v>0</v>
      </c>
      <c r="I17" s="163" t="s">
        <v>157</v>
      </c>
      <c r="J17" s="160"/>
      <c r="K17" s="160"/>
      <c r="L17" s="160"/>
      <c r="M17" s="160"/>
      <c r="N17" s="160">
        <f>IF(H17&amp;J17&amp;K17&amp;L17&amp;M17="","",H17+J17+K17-L17-M17)</f>
        <v>0</v>
      </c>
      <c r="O17" s="21"/>
      <c r="P17" s="160" t="str">
        <f>IF($I17="E",H17,"")</f>
        <v/>
      </c>
      <c r="Q17" s="160"/>
      <c r="R17" s="160"/>
      <c r="S17" s="160"/>
      <c r="T17" s="50"/>
    </row>
    <row r="18" spans="1:20" ht="17.45" customHeight="1" x14ac:dyDescent="0.25">
      <c r="A18" s="110"/>
      <c r="C18" s="164" t="str">
        <f>C17</f>
        <v>NOVIEMBRE 2020</v>
      </c>
      <c r="D18" s="146" t="s">
        <v>119</v>
      </c>
      <c r="E18" s="146"/>
      <c r="F18" s="146"/>
      <c r="G18" s="162">
        <v>2</v>
      </c>
      <c r="H18" s="160">
        <f>'INVERSIONES ARRENDAMIENTO'!AZ279</f>
        <v>0</v>
      </c>
      <c r="I18" s="163" t="s">
        <v>157</v>
      </c>
      <c r="J18" s="160"/>
      <c r="K18" s="160"/>
      <c r="L18" s="160"/>
      <c r="M18" s="160"/>
      <c r="N18" s="160">
        <f>IF(H18&amp;J18&amp;K18&amp;L18&amp;M18="","",H18+J18+K18-L18-M18)</f>
        <v>0</v>
      </c>
      <c r="O18" s="21"/>
      <c r="P18" s="160" t="str">
        <f t="shared" ref="P18:P81" si="2">IF($I18="E",H18,"")</f>
        <v/>
      </c>
      <c r="Q18" s="160" t="str">
        <f>IF($I18=0%,H18,"")</f>
        <v/>
      </c>
      <c r="R18" s="160" t="str">
        <f>IF(OR($I18=8%,$I18=11%),$J18/$I18,"")</f>
        <v/>
      </c>
      <c r="S18" s="160" t="str">
        <f>IF(OR($I18=15%,$I18=16%),$J18/$I18,"")</f>
        <v/>
      </c>
      <c r="T18" s="50" t="str">
        <f>IF($F18="","",IF(ISERROR(VLOOKUP(F18,PROVEEDORES!$D$8:$I$507,5,0)),1,VLOOKUP($F18,PROVEEDORES!$D$8:$I$507,5,0)))</f>
        <v/>
      </c>
    </row>
    <row r="19" spans="1:20" ht="17.45" customHeight="1" x14ac:dyDescent="0.25">
      <c r="A19" s="110"/>
      <c r="C19" s="164" t="str">
        <f>C18</f>
        <v>NOVIEMBRE 2020</v>
      </c>
      <c r="D19" s="165" t="s">
        <v>177</v>
      </c>
      <c r="E19" s="146"/>
      <c r="F19" s="146"/>
      <c r="G19" s="162">
        <v>2</v>
      </c>
      <c r="H19" s="160">
        <f>IF(DATOS!E16=1,'ING-NOV'!H10*0.35,0)</f>
        <v>0</v>
      </c>
      <c r="I19" s="163" t="s">
        <v>157</v>
      </c>
      <c r="J19" s="160"/>
      <c r="K19" s="160"/>
      <c r="L19" s="160"/>
      <c r="M19" s="160"/>
      <c r="N19" s="160">
        <f t="shared" ref="N19" si="3">IF(H19&amp;J19&amp;K19&amp;L19&amp;M19="","",H19+J19+K19-L19-M19)</f>
        <v>0</v>
      </c>
      <c r="O19" s="21"/>
      <c r="P19" s="160" t="str">
        <f t="shared" si="2"/>
        <v/>
      </c>
      <c r="Q19" s="160" t="str">
        <f t="shared" ref="Q19:Q82" si="4">IF($I19=0%,H19,"")</f>
        <v/>
      </c>
      <c r="R19" s="160" t="str">
        <f t="shared" ref="R19:R82" si="5">IF(OR($I19=8%,$I19=11%),$J19/$I19,"")</f>
        <v/>
      </c>
      <c r="S19" s="160" t="str">
        <f t="shared" ref="S19:S82" si="6">IF(OR($I19=15%,$I19=16%),$J19/$I19,"")</f>
        <v/>
      </c>
      <c r="T19" s="50" t="str">
        <f>IF($F19="","",IF(ISERROR(VLOOKUP(F19,PROVEEDORES!$D$8:$I$507,5,0)),1,VLOOKUP($F19,PROVEEDORES!$D$8:$I$507,5,0)))</f>
        <v/>
      </c>
    </row>
    <row r="20" spans="1:20" ht="17.45" customHeight="1" x14ac:dyDescent="0.25">
      <c r="A20" s="110"/>
      <c r="C20" s="193"/>
      <c r="D20" s="189"/>
      <c r="E20" s="178"/>
      <c r="F20" s="178"/>
      <c r="G20" s="190">
        <f>DATOS!$E$13</f>
        <v>1</v>
      </c>
      <c r="H20" s="178"/>
      <c r="I20" s="191"/>
      <c r="J20" s="178"/>
      <c r="K20" s="178"/>
      <c r="L20" s="178"/>
      <c r="M20" s="178"/>
      <c r="N20" s="160" t="str">
        <f t="shared" ref="N20:N81" si="7">IF(H20&amp;J20&amp;K20&amp;L20&amp;M20="","",H20+J20+K20-L20-M20)</f>
        <v/>
      </c>
      <c r="O20" s="21"/>
      <c r="P20" s="160" t="str">
        <f t="shared" si="2"/>
        <v/>
      </c>
      <c r="Q20" s="160">
        <f t="shared" si="4"/>
        <v>0</v>
      </c>
      <c r="R20" s="160" t="str">
        <f t="shared" si="5"/>
        <v/>
      </c>
      <c r="S20" s="160" t="str">
        <f t="shared" si="6"/>
        <v/>
      </c>
      <c r="T20" s="50" t="str">
        <f>IF($F20="","",IF(ISERROR(VLOOKUP(F20,PROVEEDORES!$D$8:$I$507,5,0)),1,VLOOKUP($F20,PROVEEDORES!$D$8:$I$507,5,0)))</f>
        <v/>
      </c>
    </row>
    <row r="21" spans="1:20" ht="17.45" customHeight="1" x14ac:dyDescent="0.25">
      <c r="A21" s="110"/>
      <c r="C21" s="193"/>
      <c r="D21" s="189"/>
      <c r="E21" s="178"/>
      <c r="F21" s="178"/>
      <c r="G21" s="190">
        <f>DATOS!$E$13</f>
        <v>1</v>
      </c>
      <c r="H21" s="178"/>
      <c r="I21" s="191"/>
      <c r="J21" s="178"/>
      <c r="K21" s="178"/>
      <c r="L21" s="178"/>
      <c r="M21" s="178"/>
      <c r="N21" s="160" t="str">
        <f t="shared" si="7"/>
        <v/>
      </c>
      <c r="O21" s="21"/>
      <c r="P21" s="160" t="str">
        <f t="shared" si="2"/>
        <v/>
      </c>
      <c r="Q21" s="160">
        <f t="shared" si="4"/>
        <v>0</v>
      </c>
      <c r="R21" s="160" t="str">
        <f t="shared" si="5"/>
        <v/>
      </c>
      <c r="S21" s="160" t="str">
        <f t="shared" si="6"/>
        <v/>
      </c>
      <c r="T21" s="50" t="str">
        <f>IF($F21="","",IF(ISERROR(VLOOKUP(F21,PROVEEDORES!$D$8:$I$507,5,0)),1,VLOOKUP($F21,PROVEEDORES!$D$8:$I$507,5,0)))</f>
        <v/>
      </c>
    </row>
    <row r="22" spans="1:20" ht="17.45" customHeight="1" x14ac:dyDescent="0.25">
      <c r="A22" s="110"/>
      <c r="C22" s="193"/>
      <c r="D22" s="189"/>
      <c r="E22" s="178"/>
      <c r="F22" s="178"/>
      <c r="G22" s="190">
        <f>DATOS!$E$13</f>
        <v>1</v>
      </c>
      <c r="H22" s="178"/>
      <c r="I22" s="191"/>
      <c r="J22" s="178"/>
      <c r="K22" s="178"/>
      <c r="L22" s="178"/>
      <c r="M22" s="178"/>
      <c r="N22" s="160" t="str">
        <f t="shared" si="7"/>
        <v/>
      </c>
      <c r="O22" s="21"/>
      <c r="P22" s="160" t="str">
        <f t="shared" si="2"/>
        <v/>
      </c>
      <c r="Q22" s="160">
        <f t="shared" si="4"/>
        <v>0</v>
      </c>
      <c r="R22" s="160" t="str">
        <f t="shared" si="5"/>
        <v/>
      </c>
      <c r="S22" s="160" t="str">
        <f t="shared" si="6"/>
        <v/>
      </c>
      <c r="T22" s="50" t="str">
        <f>IF($F22="","",IF(ISERROR(VLOOKUP(F22,PROVEEDORES!$D$8:$I$507,5,0)),1,VLOOKUP($F22,PROVEEDORES!$D$8:$I$507,5,0)))</f>
        <v/>
      </c>
    </row>
    <row r="23" spans="1:20" ht="17.45" customHeight="1" x14ac:dyDescent="0.25">
      <c r="A23" s="110"/>
      <c r="C23" s="193"/>
      <c r="D23" s="189"/>
      <c r="E23" s="178"/>
      <c r="F23" s="178"/>
      <c r="G23" s="190">
        <f>DATOS!$E$13</f>
        <v>1</v>
      </c>
      <c r="H23" s="178"/>
      <c r="I23" s="191"/>
      <c r="J23" s="178"/>
      <c r="K23" s="178"/>
      <c r="L23" s="178"/>
      <c r="M23" s="178"/>
      <c r="N23" s="160" t="str">
        <f t="shared" si="7"/>
        <v/>
      </c>
      <c r="O23" s="21"/>
      <c r="P23" s="160" t="str">
        <f t="shared" si="2"/>
        <v/>
      </c>
      <c r="Q23" s="160">
        <f t="shared" si="4"/>
        <v>0</v>
      </c>
      <c r="R23" s="160" t="str">
        <f t="shared" si="5"/>
        <v/>
      </c>
      <c r="S23" s="160" t="str">
        <f t="shared" si="6"/>
        <v/>
      </c>
      <c r="T23" s="50" t="str">
        <f>IF($F23="","",IF(ISERROR(VLOOKUP(F23,PROVEEDORES!$D$8:$I$507,5,0)),1,VLOOKUP($F23,PROVEEDORES!$D$8:$I$507,5,0)))</f>
        <v/>
      </c>
    </row>
    <row r="24" spans="1:20" ht="17.45" customHeight="1" x14ac:dyDescent="0.25">
      <c r="A24" s="110"/>
      <c r="C24" s="193"/>
      <c r="D24" s="189"/>
      <c r="E24" s="178"/>
      <c r="F24" s="178"/>
      <c r="G24" s="190">
        <f>DATOS!$E$13</f>
        <v>1</v>
      </c>
      <c r="H24" s="178"/>
      <c r="I24" s="191"/>
      <c r="J24" s="178"/>
      <c r="K24" s="178"/>
      <c r="L24" s="178"/>
      <c r="M24" s="178"/>
      <c r="N24" s="160" t="str">
        <f t="shared" si="7"/>
        <v/>
      </c>
      <c r="O24" s="21"/>
      <c r="P24" s="160" t="str">
        <f t="shared" si="2"/>
        <v/>
      </c>
      <c r="Q24" s="160">
        <f t="shared" si="4"/>
        <v>0</v>
      </c>
      <c r="R24" s="160" t="str">
        <f t="shared" si="5"/>
        <v/>
      </c>
      <c r="S24" s="160" t="str">
        <f t="shared" si="6"/>
        <v/>
      </c>
      <c r="T24" s="50" t="str">
        <f>IF($F24="","",IF(ISERROR(VLOOKUP(F24,PROVEEDORES!$D$8:$I$507,5,0)),1,VLOOKUP($F24,PROVEEDORES!$D$8:$I$507,5,0)))</f>
        <v/>
      </c>
    </row>
    <row r="25" spans="1:20" ht="17.45" customHeight="1" x14ac:dyDescent="0.25">
      <c r="A25" s="110"/>
      <c r="C25" s="193"/>
      <c r="D25" s="189"/>
      <c r="E25" s="178"/>
      <c r="F25" s="178"/>
      <c r="G25" s="190">
        <f>DATOS!$E$13</f>
        <v>1</v>
      </c>
      <c r="H25" s="178"/>
      <c r="I25" s="191"/>
      <c r="J25" s="178"/>
      <c r="K25" s="178"/>
      <c r="L25" s="178"/>
      <c r="M25" s="178"/>
      <c r="N25" s="160" t="str">
        <f t="shared" si="7"/>
        <v/>
      </c>
      <c r="O25" s="21"/>
      <c r="P25" s="160" t="str">
        <f t="shared" si="2"/>
        <v/>
      </c>
      <c r="Q25" s="160">
        <f t="shared" si="4"/>
        <v>0</v>
      </c>
      <c r="R25" s="160" t="str">
        <f t="shared" si="5"/>
        <v/>
      </c>
      <c r="S25" s="160" t="str">
        <f t="shared" si="6"/>
        <v/>
      </c>
      <c r="T25" s="50" t="str">
        <f>IF($F25="","",IF(ISERROR(VLOOKUP(F25,PROVEEDORES!$D$8:$I$507,5,0)),1,VLOOKUP($F25,PROVEEDORES!$D$8:$I$507,5,0)))</f>
        <v/>
      </c>
    </row>
    <row r="26" spans="1:20" ht="17.45" customHeight="1" x14ac:dyDescent="0.25">
      <c r="A26" s="110"/>
      <c r="C26" s="193"/>
      <c r="D26" s="189"/>
      <c r="E26" s="178"/>
      <c r="F26" s="178"/>
      <c r="G26" s="190">
        <f>DATOS!$E$13</f>
        <v>1</v>
      </c>
      <c r="H26" s="178"/>
      <c r="I26" s="191"/>
      <c r="J26" s="178"/>
      <c r="K26" s="178"/>
      <c r="L26" s="178"/>
      <c r="M26" s="178"/>
      <c r="N26" s="160" t="str">
        <f t="shared" si="7"/>
        <v/>
      </c>
      <c r="O26" s="21"/>
      <c r="P26" s="160" t="str">
        <f t="shared" si="2"/>
        <v/>
      </c>
      <c r="Q26" s="160">
        <f t="shared" si="4"/>
        <v>0</v>
      </c>
      <c r="R26" s="160" t="str">
        <f t="shared" si="5"/>
        <v/>
      </c>
      <c r="S26" s="160" t="str">
        <f t="shared" si="6"/>
        <v/>
      </c>
      <c r="T26" s="50" t="str">
        <f>IF($F26="","",IF(ISERROR(VLOOKUP(F26,PROVEEDORES!$D$8:$I$507,5,0)),1,VLOOKUP($F26,PROVEEDORES!$D$8:$I$507,5,0)))</f>
        <v/>
      </c>
    </row>
    <row r="27" spans="1:20" ht="17.45" customHeight="1" x14ac:dyDescent="0.25">
      <c r="A27" s="110"/>
      <c r="C27" s="193"/>
      <c r="D27" s="189"/>
      <c r="E27" s="178"/>
      <c r="F27" s="178"/>
      <c r="G27" s="190">
        <f>DATOS!$E$13</f>
        <v>1</v>
      </c>
      <c r="H27" s="178"/>
      <c r="I27" s="191"/>
      <c r="J27" s="178"/>
      <c r="K27" s="178"/>
      <c r="L27" s="178"/>
      <c r="M27" s="178"/>
      <c r="N27" s="160" t="str">
        <f t="shared" si="7"/>
        <v/>
      </c>
      <c r="O27" s="21"/>
      <c r="P27" s="160" t="str">
        <f t="shared" si="2"/>
        <v/>
      </c>
      <c r="Q27" s="160">
        <f t="shared" si="4"/>
        <v>0</v>
      </c>
      <c r="R27" s="160" t="str">
        <f t="shared" si="5"/>
        <v/>
      </c>
      <c r="S27" s="160" t="str">
        <f t="shared" si="6"/>
        <v/>
      </c>
      <c r="T27" s="50" t="str">
        <f>IF($F27="","",IF(ISERROR(VLOOKUP(F27,PROVEEDORES!$D$8:$I$507,5,0)),1,VLOOKUP($F27,PROVEEDORES!$D$8:$I$507,5,0)))</f>
        <v/>
      </c>
    </row>
    <row r="28" spans="1:20" ht="17.45" customHeight="1" x14ac:dyDescent="0.25">
      <c r="A28" s="111"/>
      <c r="C28" s="193"/>
      <c r="D28" s="189"/>
      <c r="E28" s="178"/>
      <c r="F28" s="178"/>
      <c r="G28" s="190">
        <f>DATOS!$E$13</f>
        <v>1</v>
      </c>
      <c r="H28" s="178"/>
      <c r="I28" s="191"/>
      <c r="J28" s="178"/>
      <c r="K28" s="178"/>
      <c r="L28" s="178"/>
      <c r="M28" s="178"/>
      <c r="N28" s="160" t="str">
        <f t="shared" si="7"/>
        <v/>
      </c>
      <c r="O28" s="21"/>
      <c r="P28" s="160" t="str">
        <f t="shared" si="2"/>
        <v/>
      </c>
      <c r="Q28" s="160">
        <f t="shared" si="4"/>
        <v>0</v>
      </c>
      <c r="R28" s="160" t="str">
        <f t="shared" si="5"/>
        <v/>
      </c>
      <c r="S28" s="160" t="str">
        <f t="shared" si="6"/>
        <v/>
      </c>
      <c r="T28" s="50" t="str">
        <f>IF($F28="","",IF(ISERROR(VLOOKUP(F28,PROVEEDORES!$D$8:$I$507,5,0)),1,VLOOKUP($F28,PROVEEDORES!$D$8:$I$507,5,0)))</f>
        <v/>
      </c>
    </row>
    <row r="29" spans="1:20" ht="17.45" customHeight="1" x14ac:dyDescent="0.25">
      <c r="A29" s="111"/>
      <c r="C29" s="193"/>
      <c r="D29" s="189"/>
      <c r="E29" s="178"/>
      <c r="F29" s="178"/>
      <c r="G29" s="190">
        <f>DATOS!$E$13</f>
        <v>1</v>
      </c>
      <c r="H29" s="178"/>
      <c r="I29" s="191"/>
      <c r="J29" s="178"/>
      <c r="K29" s="178"/>
      <c r="L29" s="178"/>
      <c r="M29" s="178"/>
      <c r="N29" s="160" t="str">
        <f t="shared" si="7"/>
        <v/>
      </c>
      <c r="O29" s="21"/>
      <c r="P29" s="160" t="str">
        <f t="shared" si="2"/>
        <v/>
      </c>
      <c r="Q29" s="160">
        <f t="shared" si="4"/>
        <v>0</v>
      </c>
      <c r="R29" s="160" t="str">
        <f t="shared" si="5"/>
        <v/>
      </c>
      <c r="S29" s="160" t="str">
        <f t="shared" si="6"/>
        <v/>
      </c>
      <c r="T29" s="50" t="str">
        <f>IF($F29="","",IF(ISERROR(VLOOKUP(F29,PROVEEDORES!$D$8:$I$507,5,0)),1,VLOOKUP($F29,PROVEEDORES!$D$8:$I$507,5,0)))</f>
        <v/>
      </c>
    </row>
    <row r="30" spans="1:20" ht="17.45" customHeight="1" x14ac:dyDescent="0.25">
      <c r="A30" s="111"/>
      <c r="C30" s="193"/>
      <c r="D30" s="189"/>
      <c r="E30" s="178"/>
      <c r="F30" s="178"/>
      <c r="G30" s="190">
        <f>DATOS!$E$13</f>
        <v>1</v>
      </c>
      <c r="H30" s="178"/>
      <c r="I30" s="191"/>
      <c r="J30" s="178"/>
      <c r="K30" s="178"/>
      <c r="L30" s="178"/>
      <c r="M30" s="178"/>
      <c r="N30" s="160" t="str">
        <f t="shared" si="7"/>
        <v/>
      </c>
      <c r="O30" s="21"/>
      <c r="P30" s="160" t="str">
        <f t="shared" si="2"/>
        <v/>
      </c>
      <c r="Q30" s="160">
        <f t="shared" si="4"/>
        <v>0</v>
      </c>
      <c r="R30" s="160" t="str">
        <f t="shared" si="5"/>
        <v/>
      </c>
      <c r="S30" s="160" t="str">
        <f t="shared" si="6"/>
        <v/>
      </c>
      <c r="T30" s="50" t="str">
        <f>IF($F30="","",IF(ISERROR(VLOOKUP(F30,PROVEEDORES!$D$8:$I$507,5,0)),1,VLOOKUP($F30,PROVEEDORES!$D$8:$I$507,5,0)))</f>
        <v/>
      </c>
    </row>
    <row r="31" spans="1:20" ht="17.45" customHeight="1" x14ac:dyDescent="0.25">
      <c r="A31" s="111"/>
      <c r="C31" s="193"/>
      <c r="D31" s="189"/>
      <c r="E31" s="178"/>
      <c r="F31" s="178"/>
      <c r="G31" s="190">
        <f>DATOS!$E$13</f>
        <v>1</v>
      </c>
      <c r="H31" s="178"/>
      <c r="I31" s="191"/>
      <c r="J31" s="178"/>
      <c r="K31" s="178"/>
      <c r="L31" s="178"/>
      <c r="M31" s="178"/>
      <c r="N31" s="160" t="str">
        <f t="shared" si="7"/>
        <v/>
      </c>
      <c r="O31" s="21"/>
      <c r="P31" s="160" t="str">
        <f t="shared" si="2"/>
        <v/>
      </c>
      <c r="Q31" s="160">
        <f t="shared" si="4"/>
        <v>0</v>
      </c>
      <c r="R31" s="160" t="str">
        <f t="shared" si="5"/>
        <v/>
      </c>
      <c r="S31" s="160" t="str">
        <f t="shared" si="6"/>
        <v/>
      </c>
      <c r="T31" s="50" t="str">
        <f>IF($F31="","",IF(ISERROR(VLOOKUP(F31,PROVEEDORES!$D$8:$I$507,5,0)),1,VLOOKUP($F31,PROVEEDORES!$D$8:$I$507,5,0)))</f>
        <v/>
      </c>
    </row>
    <row r="32" spans="1:20" ht="17.45" customHeight="1" x14ac:dyDescent="0.25">
      <c r="A32" s="111"/>
      <c r="C32" s="193"/>
      <c r="D32" s="189"/>
      <c r="E32" s="178"/>
      <c r="F32" s="178"/>
      <c r="G32" s="190">
        <f>DATOS!$E$13</f>
        <v>1</v>
      </c>
      <c r="H32" s="178"/>
      <c r="I32" s="191"/>
      <c r="J32" s="178"/>
      <c r="K32" s="178"/>
      <c r="L32" s="178"/>
      <c r="M32" s="178"/>
      <c r="N32" s="160" t="str">
        <f t="shared" si="7"/>
        <v/>
      </c>
      <c r="O32" s="21"/>
      <c r="P32" s="160" t="str">
        <f t="shared" si="2"/>
        <v/>
      </c>
      <c r="Q32" s="160">
        <f t="shared" si="4"/>
        <v>0</v>
      </c>
      <c r="R32" s="160" t="str">
        <f t="shared" si="5"/>
        <v/>
      </c>
      <c r="S32" s="160" t="str">
        <f t="shared" si="6"/>
        <v/>
      </c>
      <c r="T32" s="50" t="str">
        <f>IF($F32="","",IF(ISERROR(VLOOKUP(F32,PROVEEDORES!$D$8:$I$507,5,0)),1,VLOOKUP($F32,PROVEEDORES!$D$8:$I$507,5,0)))</f>
        <v/>
      </c>
    </row>
    <row r="33" spans="1:20" ht="17.45" customHeight="1" x14ac:dyDescent="0.25">
      <c r="A33" s="111"/>
      <c r="C33" s="193"/>
      <c r="D33" s="189"/>
      <c r="E33" s="178"/>
      <c r="F33" s="178"/>
      <c r="G33" s="190">
        <f>DATOS!$E$13</f>
        <v>1</v>
      </c>
      <c r="H33" s="178"/>
      <c r="I33" s="191"/>
      <c r="J33" s="178"/>
      <c r="K33" s="178"/>
      <c r="L33" s="178"/>
      <c r="M33" s="178"/>
      <c r="N33" s="160" t="str">
        <f t="shared" si="7"/>
        <v/>
      </c>
      <c r="O33" s="21"/>
      <c r="P33" s="160" t="str">
        <f t="shared" si="2"/>
        <v/>
      </c>
      <c r="Q33" s="160">
        <f t="shared" si="4"/>
        <v>0</v>
      </c>
      <c r="R33" s="160" t="str">
        <f t="shared" si="5"/>
        <v/>
      </c>
      <c r="S33" s="160" t="str">
        <f t="shared" si="6"/>
        <v/>
      </c>
      <c r="T33" s="50" t="str">
        <f>IF($F33="","",IF(ISERROR(VLOOKUP(F33,PROVEEDORES!$D$8:$I$507,5,0)),1,VLOOKUP($F33,PROVEEDORES!$D$8:$I$507,5,0)))</f>
        <v/>
      </c>
    </row>
    <row r="34" spans="1:20" ht="17.45" customHeight="1" x14ac:dyDescent="0.25">
      <c r="A34" s="111"/>
      <c r="C34" s="193"/>
      <c r="D34" s="189"/>
      <c r="E34" s="178"/>
      <c r="F34" s="178"/>
      <c r="G34" s="190">
        <f>DATOS!$E$13</f>
        <v>1</v>
      </c>
      <c r="H34" s="178"/>
      <c r="I34" s="191"/>
      <c r="J34" s="178"/>
      <c r="K34" s="178"/>
      <c r="L34" s="178"/>
      <c r="M34" s="178"/>
      <c r="N34" s="160" t="str">
        <f t="shared" si="7"/>
        <v/>
      </c>
      <c r="O34" s="21"/>
      <c r="P34" s="160" t="str">
        <f t="shared" si="2"/>
        <v/>
      </c>
      <c r="Q34" s="160">
        <f t="shared" si="4"/>
        <v>0</v>
      </c>
      <c r="R34" s="160" t="str">
        <f t="shared" si="5"/>
        <v/>
      </c>
      <c r="S34" s="160" t="str">
        <f t="shared" si="6"/>
        <v/>
      </c>
      <c r="T34" s="50" t="str">
        <f>IF($F34="","",IF(ISERROR(VLOOKUP(F34,PROVEEDORES!$D$8:$I$507,5,0)),1,VLOOKUP($F34,PROVEEDORES!$D$8:$I$507,5,0)))</f>
        <v/>
      </c>
    </row>
    <row r="35" spans="1:20" ht="17.45" customHeight="1" x14ac:dyDescent="0.25">
      <c r="A35" s="111"/>
      <c r="C35" s="193"/>
      <c r="D35" s="189"/>
      <c r="E35" s="178"/>
      <c r="F35" s="178"/>
      <c r="G35" s="190">
        <f>DATOS!$E$13</f>
        <v>1</v>
      </c>
      <c r="H35" s="178"/>
      <c r="I35" s="191"/>
      <c r="J35" s="178"/>
      <c r="K35" s="178"/>
      <c r="L35" s="178"/>
      <c r="M35" s="178"/>
      <c r="N35" s="160" t="str">
        <f t="shared" si="7"/>
        <v/>
      </c>
      <c r="O35" s="21"/>
      <c r="P35" s="160" t="str">
        <f t="shared" si="2"/>
        <v/>
      </c>
      <c r="Q35" s="160">
        <f t="shared" si="4"/>
        <v>0</v>
      </c>
      <c r="R35" s="160" t="str">
        <f t="shared" si="5"/>
        <v/>
      </c>
      <c r="S35" s="160" t="str">
        <f t="shared" si="6"/>
        <v/>
      </c>
      <c r="T35" s="50" t="str">
        <f>IF($F35="","",IF(ISERROR(VLOOKUP(F35,PROVEEDORES!$D$8:$I$507,5,0)),1,VLOOKUP($F35,PROVEEDORES!$D$8:$I$507,5,0)))</f>
        <v/>
      </c>
    </row>
    <row r="36" spans="1:20" ht="17.45" customHeight="1" x14ac:dyDescent="0.25">
      <c r="A36" s="111"/>
      <c r="C36" s="193"/>
      <c r="D36" s="189"/>
      <c r="E36" s="178"/>
      <c r="F36" s="178"/>
      <c r="G36" s="190">
        <f>DATOS!$E$13</f>
        <v>1</v>
      </c>
      <c r="H36" s="178"/>
      <c r="I36" s="191"/>
      <c r="J36" s="178"/>
      <c r="K36" s="178"/>
      <c r="L36" s="178"/>
      <c r="M36" s="178"/>
      <c r="N36" s="160" t="str">
        <f t="shared" si="7"/>
        <v/>
      </c>
      <c r="O36" s="21"/>
      <c r="P36" s="160" t="str">
        <f t="shared" si="2"/>
        <v/>
      </c>
      <c r="Q36" s="160">
        <f t="shared" si="4"/>
        <v>0</v>
      </c>
      <c r="R36" s="160" t="str">
        <f t="shared" si="5"/>
        <v/>
      </c>
      <c r="S36" s="160" t="str">
        <f t="shared" si="6"/>
        <v/>
      </c>
      <c r="T36" s="50" t="str">
        <f>IF($F36="","",IF(ISERROR(VLOOKUP(F36,PROVEEDORES!$D$8:$I$507,5,0)),1,VLOOKUP($F36,PROVEEDORES!$D$8:$I$507,5,0)))</f>
        <v/>
      </c>
    </row>
    <row r="37" spans="1:20" ht="17.45" customHeight="1" x14ac:dyDescent="0.25">
      <c r="A37" s="111"/>
      <c r="C37" s="193"/>
      <c r="D37" s="189"/>
      <c r="E37" s="178"/>
      <c r="F37" s="178"/>
      <c r="G37" s="190">
        <f>DATOS!$E$13</f>
        <v>1</v>
      </c>
      <c r="H37" s="178"/>
      <c r="I37" s="191"/>
      <c r="J37" s="178"/>
      <c r="K37" s="178"/>
      <c r="L37" s="178"/>
      <c r="M37" s="178"/>
      <c r="N37" s="160" t="str">
        <f t="shared" si="7"/>
        <v/>
      </c>
      <c r="O37" s="21"/>
      <c r="P37" s="160" t="str">
        <f t="shared" si="2"/>
        <v/>
      </c>
      <c r="Q37" s="160">
        <f t="shared" si="4"/>
        <v>0</v>
      </c>
      <c r="R37" s="160" t="str">
        <f t="shared" si="5"/>
        <v/>
      </c>
      <c r="S37" s="160" t="str">
        <f t="shared" si="6"/>
        <v/>
      </c>
      <c r="T37" s="50" t="str">
        <f>IF($F37="","",IF(ISERROR(VLOOKUP(F37,PROVEEDORES!$D$8:$I$507,5,0)),1,VLOOKUP($F37,PROVEEDORES!$D$8:$I$507,5,0)))</f>
        <v/>
      </c>
    </row>
    <row r="38" spans="1:20" ht="17.45" customHeight="1" x14ac:dyDescent="0.25">
      <c r="A38" s="111"/>
      <c r="C38" s="193"/>
      <c r="D38" s="189"/>
      <c r="E38" s="178"/>
      <c r="F38" s="178"/>
      <c r="G38" s="190">
        <f>DATOS!$E$13</f>
        <v>1</v>
      </c>
      <c r="H38" s="178"/>
      <c r="I38" s="191"/>
      <c r="J38" s="178"/>
      <c r="K38" s="178"/>
      <c r="L38" s="178"/>
      <c r="M38" s="178"/>
      <c r="N38" s="160" t="str">
        <f t="shared" si="7"/>
        <v/>
      </c>
      <c r="O38" s="21"/>
      <c r="P38" s="160" t="str">
        <f t="shared" si="2"/>
        <v/>
      </c>
      <c r="Q38" s="160">
        <f t="shared" si="4"/>
        <v>0</v>
      </c>
      <c r="R38" s="160" t="str">
        <f t="shared" si="5"/>
        <v/>
      </c>
      <c r="S38" s="160" t="str">
        <f t="shared" si="6"/>
        <v/>
      </c>
      <c r="T38" s="50" t="str">
        <f>IF($F38="","",IF(ISERROR(VLOOKUP(F38,PROVEEDORES!$D$8:$I$507,5,0)),1,VLOOKUP($F38,PROVEEDORES!$D$8:$I$507,5,0)))</f>
        <v/>
      </c>
    </row>
    <row r="39" spans="1:20" ht="17.45" customHeight="1" x14ac:dyDescent="0.25">
      <c r="A39" s="111"/>
      <c r="C39" s="193"/>
      <c r="D39" s="189"/>
      <c r="E39" s="178"/>
      <c r="F39" s="178"/>
      <c r="G39" s="190">
        <f>DATOS!$E$13</f>
        <v>1</v>
      </c>
      <c r="H39" s="178"/>
      <c r="I39" s="191"/>
      <c r="J39" s="178"/>
      <c r="K39" s="178"/>
      <c r="L39" s="178"/>
      <c r="M39" s="178"/>
      <c r="N39" s="160" t="str">
        <f t="shared" si="7"/>
        <v/>
      </c>
      <c r="O39" s="21"/>
      <c r="P39" s="160" t="str">
        <f t="shared" si="2"/>
        <v/>
      </c>
      <c r="Q39" s="160">
        <f t="shared" si="4"/>
        <v>0</v>
      </c>
      <c r="R39" s="160" t="str">
        <f t="shared" si="5"/>
        <v/>
      </c>
      <c r="S39" s="160" t="str">
        <f t="shared" si="6"/>
        <v/>
      </c>
      <c r="T39" s="50" t="str">
        <f>IF($F39="","",IF(ISERROR(VLOOKUP(F39,PROVEEDORES!$D$8:$I$507,5,0)),1,VLOOKUP($F39,PROVEEDORES!$D$8:$I$507,5,0)))</f>
        <v/>
      </c>
    </row>
    <row r="40" spans="1:20" ht="17.45" customHeight="1" x14ac:dyDescent="0.25">
      <c r="A40" s="111"/>
      <c r="C40" s="193"/>
      <c r="D40" s="189"/>
      <c r="E40" s="178"/>
      <c r="F40" s="178"/>
      <c r="G40" s="190">
        <f>DATOS!$E$13</f>
        <v>1</v>
      </c>
      <c r="H40" s="178"/>
      <c r="I40" s="191"/>
      <c r="J40" s="178"/>
      <c r="K40" s="178"/>
      <c r="L40" s="178"/>
      <c r="M40" s="178"/>
      <c r="N40" s="160" t="str">
        <f t="shared" si="7"/>
        <v/>
      </c>
      <c r="O40" s="21"/>
      <c r="P40" s="160" t="str">
        <f t="shared" si="2"/>
        <v/>
      </c>
      <c r="Q40" s="160">
        <f t="shared" si="4"/>
        <v>0</v>
      </c>
      <c r="R40" s="160" t="str">
        <f t="shared" si="5"/>
        <v/>
      </c>
      <c r="S40" s="160" t="str">
        <f t="shared" si="6"/>
        <v/>
      </c>
      <c r="T40" s="50" t="str">
        <f>IF($F40="","",IF(ISERROR(VLOOKUP(F40,PROVEEDORES!$D$8:$I$507,5,0)),1,VLOOKUP($F40,PROVEEDORES!$D$8:$I$507,5,0)))</f>
        <v/>
      </c>
    </row>
    <row r="41" spans="1:20" ht="17.45" customHeight="1" x14ac:dyDescent="0.25">
      <c r="A41" s="111"/>
      <c r="C41" s="193"/>
      <c r="D41" s="189"/>
      <c r="E41" s="178"/>
      <c r="F41" s="178"/>
      <c r="G41" s="190">
        <f>DATOS!$E$13</f>
        <v>1</v>
      </c>
      <c r="H41" s="178"/>
      <c r="I41" s="191"/>
      <c r="J41" s="178"/>
      <c r="K41" s="178"/>
      <c r="L41" s="178"/>
      <c r="M41" s="178"/>
      <c r="N41" s="160" t="str">
        <f t="shared" si="7"/>
        <v/>
      </c>
      <c r="O41" s="21"/>
      <c r="P41" s="160" t="str">
        <f t="shared" si="2"/>
        <v/>
      </c>
      <c r="Q41" s="160">
        <f t="shared" si="4"/>
        <v>0</v>
      </c>
      <c r="R41" s="160" t="str">
        <f t="shared" si="5"/>
        <v/>
      </c>
      <c r="S41" s="160" t="str">
        <f t="shared" si="6"/>
        <v/>
      </c>
      <c r="T41" s="50" t="str">
        <f>IF($F41="","",IF(ISERROR(VLOOKUP(F41,PROVEEDORES!$D$8:$I$507,5,0)),1,VLOOKUP($F41,PROVEEDORES!$D$8:$I$507,5,0)))</f>
        <v/>
      </c>
    </row>
    <row r="42" spans="1:20" ht="17.45" customHeight="1" x14ac:dyDescent="0.25">
      <c r="A42" s="111"/>
      <c r="C42" s="193"/>
      <c r="D42" s="189"/>
      <c r="E42" s="178"/>
      <c r="F42" s="178"/>
      <c r="G42" s="190">
        <f>DATOS!$E$13</f>
        <v>1</v>
      </c>
      <c r="H42" s="178"/>
      <c r="I42" s="191"/>
      <c r="J42" s="178"/>
      <c r="K42" s="178"/>
      <c r="L42" s="178"/>
      <c r="M42" s="178"/>
      <c r="N42" s="160" t="str">
        <f t="shared" si="7"/>
        <v/>
      </c>
      <c r="O42" s="21"/>
      <c r="P42" s="160" t="str">
        <f t="shared" si="2"/>
        <v/>
      </c>
      <c r="Q42" s="160">
        <f t="shared" si="4"/>
        <v>0</v>
      </c>
      <c r="R42" s="160" t="str">
        <f t="shared" si="5"/>
        <v/>
      </c>
      <c r="S42" s="160" t="str">
        <f t="shared" si="6"/>
        <v/>
      </c>
      <c r="T42" s="50" t="str">
        <f>IF($F42="","",IF(ISERROR(VLOOKUP(F42,PROVEEDORES!$D$8:$I$507,5,0)),1,VLOOKUP($F42,PROVEEDORES!$D$8:$I$507,5,0)))</f>
        <v/>
      </c>
    </row>
    <row r="43" spans="1:20" ht="17.45" customHeight="1" x14ac:dyDescent="0.25">
      <c r="A43" s="111"/>
      <c r="C43" s="193"/>
      <c r="D43" s="189"/>
      <c r="E43" s="178"/>
      <c r="F43" s="178"/>
      <c r="G43" s="190">
        <f>DATOS!$E$13</f>
        <v>1</v>
      </c>
      <c r="H43" s="178"/>
      <c r="I43" s="191"/>
      <c r="J43" s="178"/>
      <c r="K43" s="178"/>
      <c r="L43" s="178"/>
      <c r="M43" s="178"/>
      <c r="N43" s="160" t="str">
        <f t="shared" si="7"/>
        <v/>
      </c>
      <c r="O43" s="21"/>
      <c r="P43" s="160" t="str">
        <f t="shared" si="2"/>
        <v/>
      </c>
      <c r="Q43" s="160">
        <f t="shared" si="4"/>
        <v>0</v>
      </c>
      <c r="R43" s="160" t="str">
        <f t="shared" si="5"/>
        <v/>
      </c>
      <c r="S43" s="160" t="str">
        <f t="shared" si="6"/>
        <v/>
      </c>
      <c r="T43" s="50" t="str">
        <f>IF($F43="","",IF(ISERROR(VLOOKUP(F43,PROVEEDORES!$D$8:$I$507,5,0)),1,VLOOKUP($F43,PROVEEDORES!$D$8:$I$507,5,0)))</f>
        <v/>
      </c>
    </row>
    <row r="44" spans="1:20" ht="17.45" customHeight="1" x14ac:dyDescent="0.25">
      <c r="A44" s="111"/>
      <c r="C44" s="193"/>
      <c r="D44" s="189"/>
      <c r="E44" s="178"/>
      <c r="F44" s="178"/>
      <c r="G44" s="190">
        <f>DATOS!$E$13</f>
        <v>1</v>
      </c>
      <c r="H44" s="178"/>
      <c r="I44" s="191"/>
      <c r="J44" s="178"/>
      <c r="K44" s="178"/>
      <c r="L44" s="178"/>
      <c r="M44" s="178"/>
      <c r="N44" s="160" t="str">
        <f t="shared" si="7"/>
        <v/>
      </c>
      <c r="O44" s="21"/>
      <c r="P44" s="160" t="str">
        <f t="shared" si="2"/>
        <v/>
      </c>
      <c r="Q44" s="160">
        <f t="shared" si="4"/>
        <v>0</v>
      </c>
      <c r="R44" s="160" t="str">
        <f t="shared" si="5"/>
        <v/>
      </c>
      <c r="S44" s="160" t="str">
        <f t="shared" si="6"/>
        <v/>
      </c>
      <c r="T44" s="50" t="str">
        <f>IF($F44="","",IF(ISERROR(VLOOKUP(F44,PROVEEDORES!$D$8:$I$507,5,0)),1,VLOOKUP($F44,PROVEEDORES!$D$8:$I$507,5,0)))</f>
        <v/>
      </c>
    </row>
    <row r="45" spans="1:20" ht="17.45" customHeight="1" x14ac:dyDescent="0.25">
      <c r="A45" s="111"/>
      <c r="C45" s="193"/>
      <c r="D45" s="189"/>
      <c r="E45" s="178"/>
      <c r="F45" s="178"/>
      <c r="G45" s="190">
        <f>DATOS!$E$13</f>
        <v>1</v>
      </c>
      <c r="H45" s="178"/>
      <c r="I45" s="191"/>
      <c r="J45" s="178"/>
      <c r="K45" s="178"/>
      <c r="L45" s="178"/>
      <c r="M45" s="178"/>
      <c r="N45" s="160" t="str">
        <f t="shared" si="7"/>
        <v/>
      </c>
      <c r="O45" s="21"/>
      <c r="P45" s="160" t="str">
        <f t="shared" si="2"/>
        <v/>
      </c>
      <c r="Q45" s="160">
        <f t="shared" si="4"/>
        <v>0</v>
      </c>
      <c r="R45" s="160" t="str">
        <f t="shared" si="5"/>
        <v/>
      </c>
      <c r="S45" s="160" t="str">
        <f t="shared" si="6"/>
        <v/>
      </c>
      <c r="T45" s="50" t="str">
        <f>IF($F45="","",IF(ISERROR(VLOOKUP(F45,PROVEEDORES!$D$8:$I$507,5,0)),1,VLOOKUP($F45,PROVEEDORES!$D$8:$I$507,5,0)))</f>
        <v/>
      </c>
    </row>
    <row r="46" spans="1:20" ht="17.45" customHeight="1" x14ac:dyDescent="0.25">
      <c r="C46" s="193"/>
      <c r="D46" s="189"/>
      <c r="E46" s="178"/>
      <c r="F46" s="178"/>
      <c r="G46" s="190">
        <f>DATOS!$E$13</f>
        <v>1</v>
      </c>
      <c r="H46" s="178"/>
      <c r="I46" s="191"/>
      <c r="J46" s="178"/>
      <c r="K46" s="178"/>
      <c r="L46" s="178"/>
      <c r="M46" s="178"/>
      <c r="N46" s="160" t="str">
        <f t="shared" si="7"/>
        <v/>
      </c>
      <c r="O46" s="21"/>
      <c r="P46" s="160" t="str">
        <f t="shared" si="2"/>
        <v/>
      </c>
      <c r="Q46" s="160">
        <f t="shared" si="4"/>
        <v>0</v>
      </c>
      <c r="R46" s="160" t="str">
        <f t="shared" si="5"/>
        <v/>
      </c>
      <c r="S46" s="160" t="str">
        <f t="shared" si="6"/>
        <v/>
      </c>
      <c r="T46" s="50" t="str">
        <f>IF($F46="","",IF(ISERROR(VLOOKUP(F46,PROVEEDORES!$D$8:$I$507,5,0)),1,VLOOKUP($F46,PROVEEDORES!$D$8:$I$507,5,0)))</f>
        <v/>
      </c>
    </row>
    <row r="47" spans="1:20" ht="17.45" customHeight="1" x14ac:dyDescent="0.25">
      <c r="C47" s="193"/>
      <c r="D47" s="189"/>
      <c r="E47" s="178"/>
      <c r="F47" s="178"/>
      <c r="G47" s="190">
        <f>DATOS!$E$13</f>
        <v>1</v>
      </c>
      <c r="H47" s="178"/>
      <c r="I47" s="191"/>
      <c r="J47" s="178"/>
      <c r="K47" s="178"/>
      <c r="L47" s="178"/>
      <c r="M47" s="178"/>
      <c r="N47" s="160" t="str">
        <f t="shared" si="7"/>
        <v/>
      </c>
      <c r="O47" s="21"/>
      <c r="P47" s="160" t="str">
        <f t="shared" si="2"/>
        <v/>
      </c>
      <c r="Q47" s="160">
        <f t="shared" si="4"/>
        <v>0</v>
      </c>
      <c r="R47" s="160" t="str">
        <f t="shared" si="5"/>
        <v/>
      </c>
      <c r="S47" s="160" t="str">
        <f t="shared" si="6"/>
        <v/>
      </c>
      <c r="T47" s="50" t="str">
        <f>IF($F47="","",IF(ISERROR(VLOOKUP(F47,PROVEEDORES!$D$8:$I$507,5,0)),1,VLOOKUP($F47,PROVEEDORES!$D$8:$I$507,5,0)))</f>
        <v/>
      </c>
    </row>
    <row r="48" spans="1:20" ht="17.45" customHeight="1" x14ac:dyDescent="0.25">
      <c r="C48" s="193"/>
      <c r="D48" s="189"/>
      <c r="E48" s="178"/>
      <c r="F48" s="178"/>
      <c r="G48" s="190">
        <f>DATOS!$E$13</f>
        <v>1</v>
      </c>
      <c r="H48" s="178"/>
      <c r="I48" s="191"/>
      <c r="J48" s="178"/>
      <c r="K48" s="178"/>
      <c r="L48" s="178"/>
      <c r="M48" s="178"/>
      <c r="N48" s="160" t="str">
        <f t="shared" si="7"/>
        <v/>
      </c>
      <c r="O48" s="21"/>
      <c r="P48" s="160" t="str">
        <f t="shared" si="2"/>
        <v/>
      </c>
      <c r="Q48" s="160">
        <f t="shared" si="4"/>
        <v>0</v>
      </c>
      <c r="R48" s="160" t="str">
        <f t="shared" si="5"/>
        <v/>
      </c>
      <c r="S48" s="160" t="str">
        <f t="shared" si="6"/>
        <v/>
      </c>
      <c r="T48" s="50" t="str">
        <f>IF($F48="","",IF(ISERROR(VLOOKUP(F48,PROVEEDORES!$D$8:$I$507,5,0)),1,VLOOKUP($F48,PROVEEDORES!$D$8:$I$507,5,0)))</f>
        <v/>
      </c>
    </row>
    <row r="49" spans="3:20" ht="17.45" customHeight="1" x14ac:dyDescent="0.25">
      <c r="C49" s="193"/>
      <c r="D49" s="189"/>
      <c r="E49" s="178"/>
      <c r="F49" s="178"/>
      <c r="G49" s="190">
        <f>DATOS!$E$13</f>
        <v>1</v>
      </c>
      <c r="H49" s="178"/>
      <c r="I49" s="191"/>
      <c r="J49" s="178"/>
      <c r="K49" s="178"/>
      <c r="L49" s="178"/>
      <c r="M49" s="178"/>
      <c r="N49" s="160" t="str">
        <f t="shared" si="7"/>
        <v/>
      </c>
      <c r="O49" s="21"/>
      <c r="P49" s="160" t="str">
        <f t="shared" si="2"/>
        <v/>
      </c>
      <c r="Q49" s="160">
        <f t="shared" si="4"/>
        <v>0</v>
      </c>
      <c r="R49" s="160" t="str">
        <f t="shared" si="5"/>
        <v/>
      </c>
      <c r="S49" s="160" t="str">
        <f t="shared" si="6"/>
        <v/>
      </c>
      <c r="T49" s="50" t="str">
        <f>IF($F49="","",IF(ISERROR(VLOOKUP(F49,PROVEEDORES!$D$8:$I$507,5,0)),1,VLOOKUP($F49,PROVEEDORES!$D$8:$I$507,5,0)))</f>
        <v/>
      </c>
    </row>
    <row r="50" spans="3:20" ht="17.45" customHeight="1" x14ac:dyDescent="0.25">
      <c r="C50" s="193"/>
      <c r="D50" s="189"/>
      <c r="E50" s="178"/>
      <c r="F50" s="178"/>
      <c r="G50" s="190">
        <f>DATOS!$E$13</f>
        <v>1</v>
      </c>
      <c r="H50" s="178"/>
      <c r="I50" s="191"/>
      <c r="J50" s="178"/>
      <c r="K50" s="178"/>
      <c r="L50" s="178"/>
      <c r="M50" s="178"/>
      <c r="N50" s="160" t="str">
        <f t="shared" si="7"/>
        <v/>
      </c>
      <c r="O50" s="21"/>
      <c r="P50" s="160" t="str">
        <f t="shared" si="2"/>
        <v/>
      </c>
      <c r="Q50" s="160">
        <f t="shared" si="4"/>
        <v>0</v>
      </c>
      <c r="R50" s="160" t="str">
        <f t="shared" si="5"/>
        <v/>
      </c>
      <c r="S50" s="160" t="str">
        <f t="shared" si="6"/>
        <v/>
      </c>
      <c r="T50" s="50" t="str">
        <f>IF($F50="","",IF(ISERROR(VLOOKUP(F50,PROVEEDORES!$D$8:$I$507,5,0)),1,VLOOKUP($F50,PROVEEDORES!$D$8:$I$507,5,0)))</f>
        <v/>
      </c>
    </row>
    <row r="51" spans="3:20" ht="17.45" customHeight="1" x14ac:dyDescent="0.25">
      <c r="C51" s="188"/>
      <c r="D51" s="189"/>
      <c r="E51" s="178"/>
      <c r="F51" s="178"/>
      <c r="G51" s="190">
        <f>DATOS!$E$13</f>
        <v>1</v>
      </c>
      <c r="H51" s="178"/>
      <c r="I51" s="191"/>
      <c r="J51" s="178"/>
      <c r="K51" s="178"/>
      <c r="L51" s="178"/>
      <c r="M51" s="178"/>
      <c r="N51" s="160" t="str">
        <f t="shared" si="7"/>
        <v/>
      </c>
      <c r="O51" s="21"/>
      <c r="P51" s="160" t="str">
        <f t="shared" si="2"/>
        <v/>
      </c>
      <c r="Q51" s="160">
        <f t="shared" si="4"/>
        <v>0</v>
      </c>
      <c r="R51" s="160" t="str">
        <f t="shared" si="5"/>
        <v/>
      </c>
      <c r="S51" s="160" t="str">
        <f t="shared" si="6"/>
        <v/>
      </c>
      <c r="T51" s="50" t="str">
        <f>IF($F51="","",IF(ISERROR(VLOOKUP(F51,PROVEEDORES!$D$8:$I$507,5,0)),1,VLOOKUP($F51,PROVEEDORES!$D$8:$I$507,5,0)))</f>
        <v/>
      </c>
    </row>
    <row r="52" spans="3:20" ht="17.45" customHeight="1" x14ac:dyDescent="0.25">
      <c r="C52" s="188"/>
      <c r="D52" s="189"/>
      <c r="E52" s="178"/>
      <c r="F52" s="178"/>
      <c r="G52" s="190">
        <f>DATOS!$E$13</f>
        <v>1</v>
      </c>
      <c r="H52" s="178"/>
      <c r="I52" s="191"/>
      <c r="J52" s="178"/>
      <c r="K52" s="178"/>
      <c r="L52" s="178"/>
      <c r="M52" s="178"/>
      <c r="N52" s="160" t="str">
        <f t="shared" si="7"/>
        <v/>
      </c>
      <c r="O52" s="21"/>
      <c r="P52" s="160" t="str">
        <f t="shared" si="2"/>
        <v/>
      </c>
      <c r="Q52" s="160">
        <f t="shared" si="4"/>
        <v>0</v>
      </c>
      <c r="R52" s="160" t="str">
        <f t="shared" si="5"/>
        <v/>
      </c>
      <c r="S52" s="160" t="str">
        <f t="shared" si="6"/>
        <v/>
      </c>
      <c r="T52" s="50" t="str">
        <f>IF($F52="","",IF(ISERROR(VLOOKUP(F52,PROVEEDORES!$D$8:$I$507,5,0)),1,VLOOKUP($F52,PROVEEDORES!$D$8:$I$507,5,0)))</f>
        <v/>
      </c>
    </row>
    <row r="53" spans="3:20" ht="17.45" customHeight="1" x14ac:dyDescent="0.25">
      <c r="C53" s="188"/>
      <c r="D53" s="189"/>
      <c r="E53" s="178"/>
      <c r="F53" s="178"/>
      <c r="G53" s="190">
        <f>DATOS!$E$13</f>
        <v>1</v>
      </c>
      <c r="H53" s="178"/>
      <c r="I53" s="191"/>
      <c r="J53" s="178"/>
      <c r="K53" s="178"/>
      <c r="L53" s="178"/>
      <c r="M53" s="178"/>
      <c r="N53" s="160" t="str">
        <f t="shared" si="7"/>
        <v/>
      </c>
      <c r="O53" s="21"/>
      <c r="P53" s="160" t="str">
        <f t="shared" si="2"/>
        <v/>
      </c>
      <c r="Q53" s="160">
        <f t="shared" si="4"/>
        <v>0</v>
      </c>
      <c r="R53" s="160" t="str">
        <f t="shared" si="5"/>
        <v/>
      </c>
      <c r="S53" s="160" t="str">
        <f t="shared" si="6"/>
        <v/>
      </c>
      <c r="T53" s="50" t="str">
        <f>IF($F53="","",IF(ISERROR(VLOOKUP(F53,PROVEEDORES!$D$8:$I$507,5,0)),1,VLOOKUP($F53,PROVEEDORES!$D$8:$I$507,5,0)))</f>
        <v/>
      </c>
    </row>
    <row r="54" spans="3:20" ht="17.45" customHeight="1" x14ac:dyDescent="0.25">
      <c r="C54" s="188"/>
      <c r="D54" s="189"/>
      <c r="E54" s="178"/>
      <c r="F54" s="178"/>
      <c r="G54" s="190">
        <f>DATOS!$E$13</f>
        <v>1</v>
      </c>
      <c r="H54" s="178"/>
      <c r="I54" s="191"/>
      <c r="J54" s="178"/>
      <c r="K54" s="178"/>
      <c r="L54" s="178"/>
      <c r="M54" s="178"/>
      <c r="N54" s="160" t="str">
        <f t="shared" si="7"/>
        <v/>
      </c>
      <c r="O54" s="21"/>
      <c r="P54" s="160" t="str">
        <f t="shared" si="2"/>
        <v/>
      </c>
      <c r="Q54" s="160">
        <f t="shared" si="4"/>
        <v>0</v>
      </c>
      <c r="R54" s="160" t="str">
        <f t="shared" si="5"/>
        <v/>
      </c>
      <c r="S54" s="160" t="str">
        <f t="shared" si="6"/>
        <v/>
      </c>
      <c r="T54" s="50" t="str">
        <f>IF($F54="","",IF(ISERROR(VLOOKUP(F54,PROVEEDORES!$D$8:$I$507,5,0)),1,VLOOKUP($F54,PROVEEDORES!$D$8:$I$507,5,0)))</f>
        <v/>
      </c>
    </row>
    <row r="55" spans="3:20" ht="17.45" customHeight="1" x14ac:dyDescent="0.25">
      <c r="C55" s="188"/>
      <c r="D55" s="189"/>
      <c r="E55" s="178"/>
      <c r="F55" s="178"/>
      <c r="G55" s="190">
        <f>DATOS!$E$13</f>
        <v>1</v>
      </c>
      <c r="H55" s="178"/>
      <c r="I55" s="191"/>
      <c r="J55" s="178"/>
      <c r="K55" s="178"/>
      <c r="L55" s="178"/>
      <c r="M55" s="178"/>
      <c r="N55" s="160" t="str">
        <f t="shared" si="7"/>
        <v/>
      </c>
      <c r="O55" s="21"/>
      <c r="P55" s="160" t="str">
        <f t="shared" si="2"/>
        <v/>
      </c>
      <c r="Q55" s="160">
        <f t="shared" si="4"/>
        <v>0</v>
      </c>
      <c r="R55" s="160" t="str">
        <f t="shared" si="5"/>
        <v/>
      </c>
      <c r="S55" s="160" t="str">
        <f t="shared" si="6"/>
        <v/>
      </c>
      <c r="T55" s="50" t="str">
        <f>IF($F55="","",IF(ISERROR(VLOOKUP(F55,PROVEEDORES!$D$8:$I$507,5,0)),1,VLOOKUP($F55,PROVEEDORES!$D$8:$I$507,5,0)))</f>
        <v/>
      </c>
    </row>
    <row r="56" spans="3:20" ht="17.45" customHeight="1" x14ac:dyDescent="0.25">
      <c r="C56" s="188"/>
      <c r="D56" s="189"/>
      <c r="E56" s="178"/>
      <c r="F56" s="178"/>
      <c r="G56" s="190">
        <f>DATOS!$E$13</f>
        <v>1</v>
      </c>
      <c r="H56" s="178"/>
      <c r="I56" s="191"/>
      <c r="J56" s="178"/>
      <c r="K56" s="178"/>
      <c r="L56" s="178"/>
      <c r="M56" s="178"/>
      <c r="N56" s="160" t="str">
        <f t="shared" si="7"/>
        <v/>
      </c>
      <c r="O56" s="21"/>
      <c r="P56" s="160" t="str">
        <f t="shared" si="2"/>
        <v/>
      </c>
      <c r="Q56" s="160">
        <f t="shared" si="4"/>
        <v>0</v>
      </c>
      <c r="R56" s="160" t="str">
        <f t="shared" si="5"/>
        <v/>
      </c>
      <c r="S56" s="160" t="str">
        <f t="shared" si="6"/>
        <v/>
      </c>
      <c r="T56" s="50" t="str">
        <f>IF($F56="","",IF(ISERROR(VLOOKUP(F56,PROVEEDORES!$D$8:$I$507,5,0)),1,VLOOKUP($F56,PROVEEDORES!$D$8:$I$507,5,0)))</f>
        <v/>
      </c>
    </row>
    <row r="57" spans="3:20" ht="17.45" customHeight="1" x14ac:dyDescent="0.25">
      <c r="C57" s="188"/>
      <c r="D57" s="189"/>
      <c r="E57" s="178"/>
      <c r="F57" s="178"/>
      <c r="G57" s="190">
        <f>DATOS!$E$13</f>
        <v>1</v>
      </c>
      <c r="H57" s="178"/>
      <c r="I57" s="191"/>
      <c r="J57" s="178"/>
      <c r="K57" s="178"/>
      <c r="L57" s="178"/>
      <c r="M57" s="178"/>
      <c r="N57" s="160" t="str">
        <f t="shared" si="7"/>
        <v/>
      </c>
      <c r="O57" s="21"/>
      <c r="P57" s="160" t="str">
        <f t="shared" si="2"/>
        <v/>
      </c>
      <c r="Q57" s="160">
        <f t="shared" si="4"/>
        <v>0</v>
      </c>
      <c r="R57" s="160" t="str">
        <f t="shared" si="5"/>
        <v/>
      </c>
      <c r="S57" s="160" t="str">
        <f t="shared" si="6"/>
        <v/>
      </c>
      <c r="T57" s="50" t="str">
        <f>IF($F57="","",IF(ISERROR(VLOOKUP(F57,PROVEEDORES!$D$8:$I$507,5,0)),1,VLOOKUP($F57,PROVEEDORES!$D$8:$I$507,5,0)))</f>
        <v/>
      </c>
    </row>
    <row r="58" spans="3:20" ht="17.45" customHeight="1" x14ac:dyDescent="0.25">
      <c r="C58" s="188"/>
      <c r="D58" s="189"/>
      <c r="E58" s="178"/>
      <c r="F58" s="178"/>
      <c r="G58" s="190">
        <f>DATOS!$E$13</f>
        <v>1</v>
      </c>
      <c r="H58" s="178"/>
      <c r="I58" s="191"/>
      <c r="J58" s="178"/>
      <c r="K58" s="178"/>
      <c r="L58" s="178"/>
      <c r="M58" s="178"/>
      <c r="N58" s="160" t="str">
        <f t="shared" si="7"/>
        <v/>
      </c>
      <c r="O58" s="21"/>
      <c r="P58" s="160" t="str">
        <f t="shared" si="2"/>
        <v/>
      </c>
      <c r="Q58" s="160">
        <f t="shared" si="4"/>
        <v>0</v>
      </c>
      <c r="R58" s="160" t="str">
        <f t="shared" si="5"/>
        <v/>
      </c>
      <c r="S58" s="160" t="str">
        <f t="shared" si="6"/>
        <v/>
      </c>
      <c r="T58" s="50" t="str">
        <f>IF($F58="","",IF(ISERROR(VLOOKUP(F58,PROVEEDORES!$D$8:$I$507,5,0)),1,VLOOKUP($F58,PROVEEDORES!$D$8:$I$507,5,0)))</f>
        <v/>
      </c>
    </row>
    <row r="59" spans="3:20" ht="17.45" customHeight="1" x14ac:dyDescent="0.25">
      <c r="C59" s="188"/>
      <c r="D59" s="189"/>
      <c r="E59" s="178"/>
      <c r="F59" s="178"/>
      <c r="G59" s="190">
        <f>DATOS!$E$13</f>
        <v>1</v>
      </c>
      <c r="H59" s="178"/>
      <c r="I59" s="191"/>
      <c r="J59" s="178"/>
      <c r="K59" s="178"/>
      <c r="L59" s="178"/>
      <c r="M59" s="178"/>
      <c r="N59" s="160" t="str">
        <f t="shared" si="7"/>
        <v/>
      </c>
      <c r="O59" s="21"/>
      <c r="P59" s="160" t="str">
        <f t="shared" si="2"/>
        <v/>
      </c>
      <c r="Q59" s="160">
        <f t="shared" si="4"/>
        <v>0</v>
      </c>
      <c r="R59" s="160" t="str">
        <f t="shared" si="5"/>
        <v/>
      </c>
      <c r="S59" s="160" t="str">
        <f t="shared" si="6"/>
        <v/>
      </c>
      <c r="T59" s="50" t="str">
        <f>IF($F59="","",IF(ISERROR(VLOOKUP(F59,PROVEEDORES!$D$8:$I$507,5,0)),1,VLOOKUP($F59,PROVEEDORES!$D$8:$I$507,5,0)))</f>
        <v/>
      </c>
    </row>
    <row r="60" spans="3:20" ht="17.45" customHeight="1" x14ac:dyDescent="0.25">
      <c r="C60" s="188"/>
      <c r="D60" s="189"/>
      <c r="E60" s="178"/>
      <c r="F60" s="178"/>
      <c r="G60" s="190">
        <f>DATOS!$E$13</f>
        <v>1</v>
      </c>
      <c r="H60" s="178"/>
      <c r="I60" s="191"/>
      <c r="J60" s="178"/>
      <c r="K60" s="178"/>
      <c r="L60" s="178"/>
      <c r="M60" s="178"/>
      <c r="N60" s="160" t="str">
        <f t="shared" si="7"/>
        <v/>
      </c>
      <c r="O60" s="21"/>
      <c r="P60" s="160" t="str">
        <f t="shared" si="2"/>
        <v/>
      </c>
      <c r="Q60" s="160">
        <f t="shared" si="4"/>
        <v>0</v>
      </c>
      <c r="R60" s="160" t="str">
        <f t="shared" si="5"/>
        <v/>
      </c>
      <c r="S60" s="160" t="str">
        <f t="shared" si="6"/>
        <v/>
      </c>
      <c r="T60" s="50" t="str">
        <f>IF($F60="","",IF(ISERROR(VLOOKUP(F60,PROVEEDORES!$D$8:$I$507,5,0)),1,VLOOKUP($F60,PROVEEDORES!$D$8:$I$507,5,0)))</f>
        <v/>
      </c>
    </row>
    <row r="61" spans="3:20" ht="17.45" customHeight="1" x14ac:dyDescent="0.25">
      <c r="C61" s="188"/>
      <c r="D61" s="189"/>
      <c r="E61" s="178"/>
      <c r="F61" s="178"/>
      <c r="G61" s="190">
        <f>DATOS!$E$13</f>
        <v>1</v>
      </c>
      <c r="H61" s="178"/>
      <c r="I61" s="191"/>
      <c r="J61" s="178"/>
      <c r="K61" s="178"/>
      <c r="L61" s="178"/>
      <c r="M61" s="178"/>
      <c r="N61" s="160" t="str">
        <f t="shared" si="7"/>
        <v/>
      </c>
      <c r="O61" s="21"/>
      <c r="P61" s="160" t="str">
        <f t="shared" si="2"/>
        <v/>
      </c>
      <c r="Q61" s="160">
        <f t="shared" si="4"/>
        <v>0</v>
      </c>
      <c r="R61" s="160" t="str">
        <f t="shared" si="5"/>
        <v/>
      </c>
      <c r="S61" s="160" t="str">
        <f t="shared" si="6"/>
        <v/>
      </c>
      <c r="T61" s="50" t="str">
        <f>IF($F61="","",IF(ISERROR(VLOOKUP(F61,PROVEEDORES!$D$8:$I$507,5,0)),1,VLOOKUP($F61,PROVEEDORES!$D$8:$I$507,5,0)))</f>
        <v/>
      </c>
    </row>
    <row r="62" spans="3:20" ht="17.45" customHeight="1" x14ac:dyDescent="0.25">
      <c r="C62" s="188"/>
      <c r="D62" s="189"/>
      <c r="E62" s="178"/>
      <c r="F62" s="178"/>
      <c r="G62" s="190">
        <f>DATOS!$E$13</f>
        <v>1</v>
      </c>
      <c r="H62" s="178"/>
      <c r="I62" s="191"/>
      <c r="J62" s="178"/>
      <c r="K62" s="178"/>
      <c r="L62" s="178"/>
      <c r="M62" s="178"/>
      <c r="N62" s="160" t="str">
        <f t="shared" si="7"/>
        <v/>
      </c>
      <c r="O62" s="21"/>
      <c r="P62" s="160" t="str">
        <f t="shared" si="2"/>
        <v/>
      </c>
      <c r="Q62" s="160">
        <f t="shared" si="4"/>
        <v>0</v>
      </c>
      <c r="R62" s="160" t="str">
        <f t="shared" si="5"/>
        <v/>
      </c>
      <c r="S62" s="160" t="str">
        <f t="shared" si="6"/>
        <v/>
      </c>
      <c r="T62" s="50" t="str">
        <f>IF($F62="","",IF(ISERROR(VLOOKUP(F62,PROVEEDORES!$D$8:$I$507,5,0)),1,VLOOKUP($F62,PROVEEDORES!$D$8:$I$507,5,0)))</f>
        <v/>
      </c>
    </row>
    <row r="63" spans="3:20" ht="17.45" customHeight="1" x14ac:dyDescent="0.25">
      <c r="C63" s="188"/>
      <c r="D63" s="189"/>
      <c r="E63" s="178"/>
      <c r="F63" s="178"/>
      <c r="G63" s="190">
        <f>DATOS!$E$13</f>
        <v>1</v>
      </c>
      <c r="H63" s="178"/>
      <c r="I63" s="191"/>
      <c r="J63" s="178"/>
      <c r="K63" s="178"/>
      <c r="L63" s="178"/>
      <c r="M63" s="178"/>
      <c r="N63" s="160" t="str">
        <f t="shared" si="7"/>
        <v/>
      </c>
      <c r="O63" s="21"/>
      <c r="P63" s="160" t="str">
        <f t="shared" si="2"/>
        <v/>
      </c>
      <c r="Q63" s="160">
        <f t="shared" si="4"/>
        <v>0</v>
      </c>
      <c r="R63" s="160" t="str">
        <f t="shared" si="5"/>
        <v/>
      </c>
      <c r="S63" s="160" t="str">
        <f t="shared" si="6"/>
        <v/>
      </c>
      <c r="T63" s="50" t="str">
        <f>IF($F63="","",IF(ISERROR(VLOOKUP(F63,PROVEEDORES!$D$8:$I$507,5,0)),1,VLOOKUP($F63,PROVEEDORES!$D$8:$I$507,5,0)))</f>
        <v/>
      </c>
    </row>
    <row r="64" spans="3:20" ht="17.45" customHeight="1" x14ac:dyDescent="0.25">
      <c r="C64" s="188"/>
      <c r="D64" s="189"/>
      <c r="E64" s="178"/>
      <c r="F64" s="178"/>
      <c r="G64" s="190">
        <f>DATOS!$E$13</f>
        <v>1</v>
      </c>
      <c r="H64" s="178"/>
      <c r="I64" s="191"/>
      <c r="J64" s="178"/>
      <c r="K64" s="178"/>
      <c r="L64" s="178"/>
      <c r="M64" s="178"/>
      <c r="N64" s="160" t="str">
        <f t="shared" si="7"/>
        <v/>
      </c>
      <c r="O64" s="21"/>
      <c r="P64" s="160" t="str">
        <f t="shared" si="2"/>
        <v/>
      </c>
      <c r="Q64" s="160">
        <f t="shared" si="4"/>
        <v>0</v>
      </c>
      <c r="R64" s="160" t="str">
        <f t="shared" si="5"/>
        <v/>
      </c>
      <c r="S64" s="160" t="str">
        <f t="shared" si="6"/>
        <v/>
      </c>
      <c r="T64" s="50" t="str">
        <f>IF($F64="","",IF(ISERROR(VLOOKUP(F64,PROVEEDORES!$D$8:$I$507,5,0)),1,VLOOKUP($F64,PROVEEDORES!$D$8:$I$507,5,0)))</f>
        <v/>
      </c>
    </row>
    <row r="65" spans="3:20" ht="17.45" customHeight="1" x14ac:dyDescent="0.25">
      <c r="C65" s="188"/>
      <c r="D65" s="189"/>
      <c r="E65" s="178"/>
      <c r="F65" s="178"/>
      <c r="G65" s="190">
        <f>DATOS!$E$13</f>
        <v>1</v>
      </c>
      <c r="H65" s="178"/>
      <c r="I65" s="191"/>
      <c r="J65" s="178"/>
      <c r="K65" s="178"/>
      <c r="L65" s="178"/>
      <c r="M65" s="178"/>
      <c r="N65" s="160" t="str">
        <f t="shared" si="7"/>
        <v/>
      </c>
      <c r="O65" s="21"/>
      <c r="P65" s="160" t="str">
        <f t="shared" si="2"/>
        <v/>
      </c>
      <c r="Q65" s="160">
        <f t="shared" si="4"/>
        <v>0</v>
      </c>
      <c r="R65" s="160" t="str">
        <f t="shared" si="5"/>
        <v/>
      </c>
      <c r="S65" s="160" t="str">
        <f t="shared" si="6"/>
        <v/>
      </c>
      <c r="T65" s="50" t="str">
        <f>IF($F65="","",IF(ISERROR(VLOOKUP(F65,PROVEEDORES!$D$8:$I$507,5,0)),1,VLOOKUP($F65,PROVEEDORES!$D$8:$I$507,5,0)))</f>
        <v/>
      </c>
    </row>
    <row r="66" spans="3:20" ht="17.45" customHeight="1" x14ac:dyDescent="0.25">
      <c r="C66" s="188"/>
      <c r="D66" s="189"/>
      <c r="E66" s="178"/>
      <c r="F66" s="178"/>
      <c r="G66" s="190">
        <f>DATOS!$E$13</f>
        <v>1</v>
      </c>
      <c r="H66" s="178"/>
      <c r="I66" s="191"/>
      <c r="J66" s="178"/>
      <c r="K66" s="178"/>
      <c r="L66" s="178"/>
      <c r="M66" s="178"/>
      <c r="N66" s="160" t="str">
        <f t="shared" si="7"/>
        <v/>
      </c>
      <c r="O66" s="21"/>
      <c r="P66" s="160" t="str">
        <f t="shared" si="2"/>
        <v/>
      </c>
      <c r="Q66" s="160">
        <f t="shared" si="4"/>
        <v>0</v>
      </c>
      <c r="R66" s="160" t="str">
        <f t="shared" si="5"/>
        <v/>
      </c>
      <c r="S66" s="160" t="str">
        <f t="shared" si="6"/>
        <v/>
      </c>
      <c r="T66" s="50" t="str">
        <f>IF($F66="","",IF(ISERROR(VLOOKUP(F66,PROVEEDORES!$D$8:$I$507,5,0)),1,VLOOKUP($F66,PROVEEDORES!$D$8:$I$507,5,0)))</f>
        <v/>
      </c>
    </row>
    <row r="67" spans="3:20" ht="17.45" customHeight="1" x14ac:dyDescent="0.25">
      <c r="C67" s="188"/>
      <c r="D67" s="189"/>
      <c r="E67" s="178"/>
      <c r="F67" s="178"/>
      <c r="G67" s="190">
        <f>DATOS!$E$13</f>
        <v>1</v>
      </c>
      <c r="H67" s="178"/>
      <c r="I67" s="191"/>
      <c r="J67" s="178"/>
      <c r="K67" s="178"/>
      <c r="L67" s="178"/>
      <c r="M67" s="178"/>
      <c r="N67" s="160" t="str">
        <f t="shared" si="7"/>
        <v/>
      </c>
      <c r="O67" s="21"/>
      <c r="P67" s="160" t="str">
        <f t="shared" si="2"/>
        <v/>
      </c>
      <c r="Q67" s="160">
        <f t="shared" si="4"/>
        <v>0</v>
      </c>
      <c r="R67" s="160" t="str">
        <f t="shared" si="5"/>
        <v/>
      </c>
      <c r="S67" s="160" t="str">
        <f t="shared" si="6"/>
        <v/>
      </c>
      <c r="T67" s="50" t="str">
        <f>IF($F67="","",IF(ISERROR(VLOOKUP(F67,PROVEEDORES!$D$8:$I$507,5,0)),1,VLOOKUP($F67,PROVEEDORES!$D$8:$I$507,5,0)))</f>
        <v/>
      </c>
    </row>
    <row r="68" spans="3:20" ht="17.45" customHeight="1" x14ac:dyDescent="0.25">
      <c r="C68" s="188"/>
      <c r="D68" s="189"/>
      <c r="E68" s="178"/>
      <c r="F68" s="178"/>
      <c r="G68" s="190">
        <f>DATOS!$E$13</f>
        <v>1</v>
      </c>
      <c r="H68" s="178"/>
      <c r="I68" s="191"/>
      <c r="J68" s="178"/>
      <c r="K68" s="178"/>
      <c r="L68" s="178"/>
      <c r="M68" s="178"/>
      <c r="N68" s="160" t="str">
        <f t="shared" si="7"/>
        <v/>
      </c>
      <c r="O68" s="21"/>
      <c r="P68" s="160" t="str">
        <f t="shared" si="2"/>
        <v/>
      </c>
      <c r="Q68" s="160">
        <f t="shared" si="4"/>
        <v>0</v>
      </c>
      <c r="R68" s="160" t="str">
        <f t="shared" si="5"/>
        <v/>
      </c>
      <c r="S68" s="160" t="str">
        <f t="shared" si="6"/>
        <v/>
      </c>
      <c r="T68" s="50" t="str">
        <f>IF($F68="","",IF(ISERROR(VLOOKUP(F68,PROVEEDORES!$D$8:$I$507,5,0)),1,VLOOKUP($F68,PROVEEDORES!$D$8:$I$507,5,0)))</f>
        <v/>
      </c>
    </row>
    <row r="69" spans="3:20" ht="17.45" customHeight="1" x14ac:dyDescent="0.25">
      <c r="C69" s="188"/>
      <c r="D69" s="189"/>
      <c r="E69" s="178"/>
      <c r="F69" s="178"/>
      <c r="G69" s="190">
        <f>DATOS!$E$13</f>
        <v>1</v>
      </c>
      <c r="H69" s="178"/>
      <c r="I69" s="191"/>
      <c r="J69" s="178"/>
      <c r="K69" s="178"/>
      <c r="L69" s="178"/>
      <c r="M69" s="178"/>
      <c r="N69" s="160" t="str">
        <f t="shared" si="7"/>
        <v/>
      </c>
      <c r="O69" s="21"/>
      <c r="P69" s="160" t="str">
        <f t="shared" si="2"/>
        <v/>
      </c>
      <c r="Q69" s="160">
        <f t="shared" si="4"/>
        <v>0</v>
      </c>
      <c r="R69" s="160" t="str">
        <f t="shared" si="5"/>
        <v/>
      </c>
      <c r="S69" s="160" t="str">
        <f t="shared" si="6"/>
        <v/>
      </c>
      <c r="T69" s="50" t="str">
        <f>IF($F69="","",IF(ISERROR(VLOOKUP(F69,PROVEEDORES!$D$8:$I$507,5,0)),1,VLOOKUP($F69,PROVEEDORES!$D$8:$I$507,5,0)))</f>
        <v/>
      </c>
    </row>
    <row r="70" spans="3:20" ht="17.45" customHeight="1" x14ac:dyDescent="0.25">
      <c r="C70" s="188"/>
      <c r="D70" s="189"/>
      <c r="E70" s="178"/>
      <c r="F70" s="178"/>
      <c r="G70" s="190">
        <f>DATOS!$E$13</f>
        <v>1</v>
      </c>
      <c r="H70" s="178"/>
      <c r="I70" s="191"/>
      <c r="J70" s="178"/>
      <c r="K70" s="178"/>
      <c r="L70" s="178"/>
      <c r="M70" s="178"/>
      <c r="N70" s="160" t="str">
        <f t="shared" si="7"/>
        <v/>
      </c>
      <c r="O70" s="21"/>
      <c r="P70" s="160" t="str">
        <f t="shared" si="2"/>
        <v/>
      </c>
      <c r="Q70" s="160">
        <f t="shared" si="4"/>
        <v>0</v>
      </c>
      <c r="R70" s="160" t="str">
        <f t="shared" si="5"/>
        <v/>
      </c>
      <c r="S70" s="160" t="str">
        <f t="shared" si="6"/>
        <v/>
      </c>
      <c r="T70" s="50" t="str">
        <f>IF($F70="","",IF(ISERROR(VLOOKUP(F70,PROVEEDORES!$D$8:$I$507,5,0)),1,VLOOKUP($F70,PROVEEDORES!$D$8:$I$507,5,0)))</f>
        <v/>
      </c>
    </row>
    <row r="71" spans="3:20" ht="17.45" customHeight="1" x14ac:dyDescent="0.25">
      <c r="C71" s="188"/>
      <c r="D71" s="189"/>
      <c r="E71" s="178"/>
      <c r="F71" s="178"/>
      <c r="G71" s="190">
        <f>DATOS!$E$13</f>
        <v>1</v>
      </c>
      <c r="H71" s="178"/>
      <c r="I71" s="191"/>
      <c r="J71" s="178"/>
      <c r="K71" s="178"/>
      <c r="L71" s="178"/>
      <c r="M71" s="178"/>
      <c r="N71" s="160" t="str">
        <f t="shared" si="7"/>
        <v/>
      </c>
      <c r="O71" s="21"/>
      <c r="P71" s="160" t="str">
        <f t="shared" si="2"/>
        <v/>
      </c>
      <c r="Q71" s="160">
        <f t="shared" si="4"/>
        <v>0</v>
      </c>
      <c r="R71" s="160" t="str">
        <f t="shared" si="5"/>
        <v/>
      </c>
      <c r="S71" s="160" t="str">
        <f t="shared" si="6"/>
        <v/>
      </c>
      <c r="T71" s="50" t="str">
        <f>IF($F71="","",IF(ISERROR(VLOOKUP(F71,PROVEEDORES!$D$8:$I$507,5,0)),1,VLOOKUP($F71,PROVEEDORES!$D$8:$I$507,5,0)))</f>
        <v/>
      </c>
    </row>
    <row r="72" spans="3:20" ht="17.45" customHeight="1" x14ac:dyDescent="0.25">
      <c r="C72" s="188"/>
      <c r="D72" s="189"/>
      <c r="E72" s="178"/>
      <c r="F72" s="178"/>
      <c r="G72" s="190">
        <f>DATOS!$E$13</f>
        <v>1</v>
      </c>
      <c r="H72" s="178"/>
      <c r="I72" s="191"/>
      <c r="J72" s="178"/>
      <c r="K72" s="178"/>
      <c r="L72" s="178"/>
      <c r="M72" s="178"/>
      <c r="N72" s="160" t="str">
        <f t="shared" si="7"/>
        <v/>
      </c>
      <c r="O72" s="21"/>
      <c r="P72" s="160" t="str">
        <f t="shared" si="2"/>
        <v/>
      </c>
      <c r="Q72" s="160">
        <f t="shared" si="4"/>
        <v>0</v>
      </c>
      <c r="R72" s="160" t="str">
        <f t="shared" si="5"/>
        <v/>
      </c>
      <c r="S72" s="160" t="str">
        <f t="shared" si="6"/>
        <v/>
      </c>
      <c r="T72" s="50" t="str">
        <f>IF($F72="","",IF(ISERROR(VLOOKUP(F72,PROVEEDORES!$D$8:$I$507,5,0)),1,VLOOKUP($F72,PROVEEDORES!$D$8:$I$507,5,0)))</f>
        <v/>
      </c>
    </row>
    <row r="73" spans="3:20" ht="17.45" customHeight="1" x14ac:dyDescent="0.25">
      <c r="C73" s="188"/>
      <c r="D73" s="189"/>
      <c r="E73" s="178"/>
      <c r="F73" s="178"/>
      <c r="G73" s="190">
        <f>DATOS!$E$13</f>
        <v>1</v>
      </c>
      <c r="H73" s="178"/>
      <c r="I73" s="191"/>
      <c r="J73" s="178"/>
      <c r="K73" s="178"/>
      <c r="L73" s="178"/>
      <c r="M73" s="178"/>
      <c r="N73" s="160" t="str">
        <f t="shared" si="7"/>
        <v/>
      </c>
      <c r="O73" s="21"/>
      <c r="P73" s="160" t="str">
        <f t="shared" si="2"/>
        <v/>
      </c>
      <c r="Q73" s="160">
        <f t="shared" si="4"/>
        <v>0</v>
      </c>
      <c r="R73" s="160" t="str">
        <f t="shared" si="5"/>
        <v/>
      </c>
      <c r="S73" s="160" t="str">
        <f t="shared" si="6"/>
        <v/>
      </c>
      <c r="T73" s="50" t="str">
        <f>IF($F73="","",IF(ISERROR(VLOOKUP(F73,PROVEEDORES!$D$8:$I$507,5,0)),1,VLOOKUP($F73,PROVEEDORES!$D$8:$I$507,5,0)))</f>
        <v/>
      </c>
    </row>
    <row r="74" spans="3:20" ht="17.45" customHeight="1" x14ac:dyDescent="0.25">
      <c r="C74" s="188"/>
      <c r="D74" s="189"/>
      <c r="E74" s="178"/>
      <c r="F74" s="178"/>
      <c r="G74" s="190">
        <f>DATOS!$E$13</f>
        <v>1</v>
      </c>
      <c r="H74" s="178"/>
      <c r="I74" s="191"/>
      <c r="J74" s="178"/>
      <c r="K74" s="178"/>
      <c r="L74" s="178"/>
      <c r="M74" s="178"/>
      <c r="N74" s="160" t="str">
        <f t="shared" si="7"/>
        <v/>
      </c>
      <c r="O74" s="21"/>
      <c r="P74" s="160" t="str">
        <f t="shared" si="2"/>
        <v/>
      </c>
      <c r="Q74" s="160">
        <f t="shared" si="4"/>
        <v>0</v>
      </c>
      <c r="R74" s="160" t="str">
        <f t="shared" si="5"/>
        <v/>
      </c>
      <c r="S74" s="160" t="str">
        <f t="shared" si="6"/>
        <v/>
      </c>
      <c r="T74" s="50" t="str">
        <f>IF($F74="","",IF(ISERROR(VLOOKUP(F74,PROVEEDORES!$D$8:$I$507,5,0)),1,VLOOKUP($F74,PROVEEDORES!$D$8:$I$507,5,0)))</f>
        <v/>
      </c>
    </row>
    <row r="75" spans="3:20" ht="17.45" customHeight="1" x14ac:dyDescent="0.25">
      <c r="C75" s="188"/>
      <c r="D75" s="189"/>
      <c r="E75" s="178"/>
      <c r="F75" s="178"/>
      <c r="G75" s="190">
        <f>DATOS!$E$13</f>
        <v>1</v>
      </c>
      <c r="H75" s="178"/>
      <c r="I75" s="191"/>
      <c r="J75" s="178"/>
      <c r="K75" s="178"/>
      <c r="L75" s="178"/>
      <c r="M75" s="178"/>
      <c r="N75" s="160" t="str">
        <f t="shared" si="7"/>
        <v/>
      </c>
      <c r="O75" s="21"/>
      <c r="P75" s="160" t="str">
        <f t="shared" si="2"/>
        <v/>
      </c>
      <c r="Q75" s="160">
        <f t="shared" si="4"/>
        <v>0</v>
      </c>
      <c r="R75" s="160" t="str">
        <f t="shared" si="5"/>
        <v/>
      </c>
      <c r="S75" s="160" t="str">
        <f t="shared" si="6"/>
        <v/>
      </c>
      <c r="T75" s="50" t="str">
        <f>IF($F75="","",IF(ISERROR(VLOOKUP(F75,PROVEEDORES!$D$8:$I$507,5,0)),1,VLOOKUP($F75,PROVEEDORES!$D$8:$I$507,5,0)))</f>
        <v/>
      </c>
    </row>
    <row r="76" spans="3:20" ht="17.45" customHeight="1" x14ac:dyDescent="0.25">
      <c r="C76" s="188"/>
      <c r="D76" s="189"/>
      <c r="E76" s="178"/>
      <c r="F76" s="178"/>
      <c r="G76" s="190">
        <f>DATOS!$E$13</f>
        <v>1</v>
      </c>
      <c r="H76" s="178"/>
      <c r="I76" s="191"/>
      <c r="J76" s="178"/>
      <c r="K76" s="178"/>
      <c r="L76" s="178"/>
      <c r="M76" s="178"/>
      <c r="N76" s="160" t="str">
        <f t="shared" si="7"/>
        <v/>
      </c>
      <c r="O76" s="21"/>
      <c r="P76" s="160" t="str">
        <f t="shared" si="2"/>
        <v/>
      </c>
      <c r="Q76" s="160">
        <f t="shared" si="4"/>
        <v>0</v>
      </c>
      <c r="R76" s="160" t="str">
        <f t="shared" si="5"/>
        <v/>
      </c>
      <c r="S76" s="160" t="str">
        <f t="shared" si="6"/>
        <v/>
      </c>
      <c r="T76" s="50" t="str">
        <f>IF($F76="","",IF(ISERROR(VLOOKUP(F76,PROVEEDORES!$D$8:$I$507,5,0)),1,VLOOKUP($F76,PROVEEDORES!$D$8:$I$507,5,0)))</f>
        <v/>
      </c>
    </row>
    <row r="77" spans="3:20" ht="17.45" customHeight="1" x14ac:dyDescent="0.25">
      <c r="C77" s="188"/>
      <c r="D77" s="189"/>
      <c r="E77" s="178"/>
      <c r="F77" s="178"/>
      <c r="G77" s="190">
        <f>DATOS!$E$13</f>
        <v>1</v>
      </c>
      <c r="H77" s="178"/>
      <c r="I77" s="191"/>
      <c r="J77" s="178"/>
      <c r="K77" s="178"/>
      <c r="L77" s="178"/>
      <c r="M77" s="178"/>
      <c r="N77" s="160" t="str">
        <f t="shared" si="7"/>
        <v/>
      </c>
      <c r="O77" s="21"/>
      <c r="P77" s="160" t="str">
        <f t="shared" si="2"/>
        <v/>
      </c>
      <c r="Q77" s="160">
        <f t="shared" si="4"/>
        <v>0</v>
      </c>
      <c r="R77" s="160" t="str">
        <f t="shared" si="5"/>
        <v/>
      </c>
      <c r="S77" s="160" t="str">
        <f t="shared" si="6"/>
        <v/>
      </c>
      <c r="T77" s="50" t="str">
        <f>IF($F77="","",IF(ISERROR(VLOOKUP(F77,PROVEEDORES!$D$8:$I$507,5,0)),1,VLOOKUP($F77,PROVEEDORES!$D$8:$I$507,5,0)))</f>
        <v/>
      </c>
    </row>
    <row r="78" spans="3:20" ht="17.45" customHeight="1" x14ac:dyDescent="0.25">
      <c r="C78" s="188"/>
      <c r="D78" s="189"/>
      <c r="E78" s="178"/>
      <c r="F78" s="178"/>
      <c r="G78" s="190">
        <f>DATOS!$E$13</f>
        <v>1</v>
      </c>
      <c r="H78" s="178"/>
      <c r="I78" s="191"/>
      <c r="J78" s="178"/>
      <c r="K78" s="178"/>
      <c r="L78" s="178"/>
      <c r="M78" s="178"/>
      <c r="N78" s="160" t="str">
        <f t="shared" si="7"/>
        <v/>
      </c>
      <c r="O78" s="21"/>
      <c r="P78" s="160" t="str">
        <f t="shared" si="2"/>
        <v/>
      </c>
      <c r="Q78" s="160">
        <f t="shared" si="4"/>
        <v>0</v>
      </c>
      <c r="R78" s="160" t="str">
        <f t="shared" si="5"/>
        <v/>
      </c>
      <c r="S78" s="160" t="str">
        <f t="shared" si="6"/>
        <v/>
      </c>
      <c r="T78" s="50" t="str">
        <f>IF($F78="","",IF(ISERROR(VLOOKUP(F78,PROVEEDORES!$D$8:$I$507,5,0)),1,VLOOKUP($F78,PROVEEDORES!$D$8:$I$507,5,0)))</f>
        <v/>
      </c>
    </row>
    <row r="79" spans="3:20" ht="17.45" customHeight="1" x14ac:dyDescent="0.25">
      <c r="C79" s="188"/>
      <c r="D79" s="189"/>
      <c r="E79" s="178"/>
      <c r="F79" s="178"/>
      <c r="G79" s="190">
        <f>DATOS!$E$13</f>
        <v>1</v>
      </c>
      <c r="H79" s="178"/>
      <c r="I79" s="191"/>
      <c r="J79" s="178"/>
      <c r="K79" s="178"/>
      <c r="L79" s="178"/>
      <c r="M79" s="178"/>
      <c r="N79" s="160" t="str">
        <f t="shared" si="7"/>
        <v/>
      </c>
      <c r="O79" s="21"/>
      <c r="P79" s="160" t="str">
        <f t="shared" si="2"/>
        <v/>
      </c>
      <c r="Q79" s="160">
        <f t="shared" si="4"/>
        <v>0</v>
      </c>
      <c r="R79" s="160" t="str">
        <f t="shared" si="5"/>
        <v/>
      </c>
      <c r="S79" s="160" t="str">
        <f t="shared" si="6"/>
        <v/>
      </c>
      <c r="T79" s="50" t="str">
        <f>IF($F79="","",IF(ISERROR(VLOOKUP(F79,PROVEEDORES!$D$8:$I$507,5,0)),1,VLOOKUP($F79,PROVEEDORES!$D$8:$I$507,5,0)))</f>
        <v/>
      </c>
    </row>
    <row r="80" spans="3:20" ht="17.45" customHeight="1" x14ac:dyDescent="0.25">
      <c r="C80" s="188"/>
      <c r="D80" s="189"/>
      <c r="E80" s="178"/>
      <c r="F80" s="178"/>
      <c r="G80" s="190">
        <f>DATOS!$E$13</f>
        <v>1</v>
      </c>
      <c r="H80" s="178"/>
      <c r="I80" s="191"/>
      <c r="J80" s="178"/>
      <c r="K80" s="178"/>
      <c r="L80" s="178"/>
      <c r="M80" s="178"/>
      <c r="N80" s="160" t="str">
        <f t="shared" si="7"/>
        <v/>
      </c>
      <c r="O80" s="21"/>
      <c r="P80" s="160" t="str">
        <f t="shared" si="2"/>
        <v/>
      </c>
      <c r="Q80" s="160">
        <f t="shared" si="4"/>
        <v>0</v>
      </c>
      <c r="R80" s="160" t="str">
        <f t="shared" si="5"/>
        <v/>
      </c>
      <c r="S80" s="160" t="str">
        <f t="shared" si="6"/>
        <v/>
      </c>
      <c r="T80" s="50" t="str">
        <f>IF($F80="","",IF(ISERROR(VLOOKUP(F80,PROVEEDORES!$D$8:$I$507,5,0)),1,VLOOKUP($F80,PROVEEDORES!$D$8:$I$507,5,0)))</f>
        <v/>
      </c>
    </row>
    <row r="81" spans="3:20" ht="17.45" customHeight="1" x14ac:dyDescent="0.25">
      <c r="C81" s="188"/>
      <c r="D81" s="189"/>
      <c r="E81" s="178"/>
      <c r="F81" s="178"/>
      <c r="G81" s="190">
        <f>DATOS!$E$13</f>
        <v>1</v>
      </c>
      <c r="H81" s="178"/>
      <c r="I81" s="191"/>
      <c r="J81" s="178"/>
      <c r="K81" s="178"/>
      <c r="L81" s="178"/>
      <c r="M81" s="178"/>
      <c r="N81" s="160" t="str">
        <f t="shared" si="7"/>
        <v/>
      </c>
      <c r="O81" s="21"/>
      <c r="P81" s="160" t="str">
        <f t="shared" si="2"/>
        <v/>
      </c>
      <c r="Q81" s="160">
        <f t="shared" si="4"/>
        <v>0</v>
      </c>
      <c r="R81" s="160" t="str">
        <f t="shared" si="5"/>
        <v/>
      </c>
      <c r="S81" s="160" t="str">
        <f t="shared" si="6"/>
        <v/>
      </c>
      <c r="T81" s="50" t="str">
        <f>IF($F81="","",IF(ISERROR(VLOOKUP(F81,PROVEEDORES!$D$8:$I$507,5,0)),1,VLOOKUP($F81,PROVEEDORES!$D$8:$I$507,5,0)))</f>
        <v/>
      </c>
    </row>
    <row r="82" spans="3:20" ht="17.45" customHeight="1" x14ac:dyDescent="0.25">
      <c r="C82" s="188"/>
      <c r="D82" s="189"/>
      <c r="E82" s="178"/>
      <c r="F82" s="178"/>
      <c r="G82" s="190">
        <f>DATOS!$E$13</f>
        <v>1</v>
      </c>
      <c r="H82" s="178"/>
      <c r="I82" s="191"/>
      <c r="J82" s="178"/>
      <c r="K82" s="178"/>
      <c r="L82" s="178"/>
      <c r="M82" s="178"/>
      <c r="N82" s="160" t="str">
        <f t="shared" ref="N82:N145" si="8">IF(H82&amp;J82&amp;K82&amp;L82&amp;M82="","",H82+J82+K82-L82-M82)</f>
        <v/>
      </c>
      <c r="O82" s="21"/>
      <c r="P82" s="160" t="str">
        <f t="shared" ref="P82:P145" si="9">IF($I82="E",H82,"")</f>
        <v/>
      </c>
      <c r="Q82" s="160">
        <f t="shared" si="4"/>
        <v>0</v>
      </c>
      <c r="R82" s="160" t="str">
        <f t="shared" si="5"/>
        <v/>
      </c>
      <c r="S82" s="160" t="str">
        <f t="shared" si="6"/>
        <v/>
      </c>
      <c r="T82" s="50" t="str">
        <f>IF($F82="","",IF(ISERROR(VLOOKUP(F82,PROVEEDORES!$D$8:$I$507,5,0)),1,VLOOKUP($F82,PROVEEDORES!$D$8:$I$507,5,0)))</f>
        <v/>
      </c>
    </row>
    <row r="83" spans="3:20" ht="17.45" customHeight="1" x14ac:dyDescent="0.25">
      <c r="C83" s="188"/>
      <c r="D83" s="189"/>
      <c r="E83" s="178"/>
      <c r="F83" s="178"/>
      <c r="G83" s="190">
        <f>DATOS!$E$13</f>
        <v>1</v>
      </c>
      <c r="H83" s="178"/>
      <c r="I83" s="191"/>
      <c r="J83" s="178"/>
      <c r="K83" s="178"/>
      <c r="L83" s="178"/>
      <c r="M83" s="178"/>
      <c r="N83" s="160" t="str">
        <f t="shared" si="8"/>
        <v/>
      </c>
      <c r="O83" s="21"/>
      <c r="P83" s="160" t="str">
        <f t="shared" si="9"/>
        <v/>
      </c>
      <c r="Q83" s="160">
        <f t="shared" ref="Q83:Q146" si="10">IF($I83=0%,H83,"")</f>
        <v>0</v>
      </c>
      <c r="R83" s="160" t="str">
        <f t="shared" ref="R83:R146" si="11">IF(OR($I83=8%,$I83=11%),$J83/$I83,"")</f>
        <v/>
      </c>
      <c r="S83" s="160" t="str">
        <f t="shared" ref="S83:S146" si="12">IF(OR($I83=15%,$I83=16%),$J83/$I83,"")</f>
        <v/>
      </c>
      <c r="T83" s="50" t="str">
        <f>IF($F83="","",IF(ISERROR(VLOOKUP(F83,PROVEEDORES!$D$8:$I$507,5,0)),1,VLOOKUP($F83,PROVEEDORES!$D$8:$I$507,5,0)))</f>
        <v/>
      </c>
    </row>
    <row r="84" spans="3:20" ht="17.45" customHeight="1" x14ac:dyDescent="0.25">
      <c r="C84" s="188"/>
      <c r="D84" s="189"/>
      <c r="E84" s="178"/>
      <c r="F84" s="178"/>
      <c r="G84" s="190">
        <f>DATOS!$E$13</f>
        <v>1</v>
      </c>
      <c r="H84" s="178"/>
      <c r="I84" s="191"/>
      <c r="J84" s="178"/>
      <c r="K84" s="178"/>
      <c r="L84" s="178"/>
      <c r="M84" s="178"/>
      <c r="N84" s="160" t="str">
        <f t="shared" si="8"/>
        <v/>
      </c>
      <c r="O84" s="21"/>
      <c r="P84" s="160" t="str">
        <f t="shared" si="9"/>
        <v/>
      </c>
      <c r="Q84" s="160">
        <f t="shared" si="10"/>
        <v>0</v>
      </c>
      <c r="R84" s="160" t="str">
        <f t="shared" si="11"/>
        <v/>
      </c>
      <c r="S84" s="160" t="str">
        <f t="shared" si="12"/>
        <v/>
      </c>
      <c r="T84" s="50" t="str">
        <f>IF($F84="","",IF(ISERROR(VLOOKUP(F84,PROVEEDORES!$D$8:$I$507,5,0)),1,VLOOKUP($F84,PROVEEDORES!$D$8:$I$507,5,0)))</f>
        <v/>
      </c>
    </row>
    <row r="85" spans="3:20" ht="17.45" customHeight="1" x14ac:dyDescent="0.25">
      <c r="C85" s="188"/>
      <c r="D85" s="189"/>
      <c r="E85" s="178"/>
      <c r="F85" s="178"/>
      <c r="G85" s="190">
        <f>DATOS!$E$13</f>
        <v>1</v>
      </c>
      <c r="H85" s="178"/>
      <c r="I85" s="191"/>
      <c r="J85" s="178"/>
      <c r="K85" s="178"/>
      <c r="L85" s="178"/>
      <c r="M85" s="178"/>
      <c r="N85" s="160" t="str">
        <f t="shared" si="8"/>
        <v/>
      </c>
      <c r="O85" s="21"/>
      <c r="P85" s="160" t="str">
        <f t="shared" si="9"/>
        <v/>
      </c>
      <c r="Q85" s="160">
        <f t="shared" si="10"/>
        <v>0</v>
      </c>
      <c r="R85" s="160" t="str">
        <f t="shared" si="11"/>
        <v/>
      </c>
      <c r="S85" s="160" t="str">
        <f t="shared" si="12"/>
        <v/>
      </c>
      <c r="T85" s="50" t="str">
        <f>IF($F85="","",IF(ISERROR(VLOOKUP(F85,PROVEEDORES!$D$8:$I$507,5,0)),1,VLOOKUP($F85,PROVEEDORES!$D$8:$I$507,5,0)))</f>
        <v/>
      </c>
    </row>
    <row r="86" spans="3:20" ht="17.45" customHeight="1" x14ac:dyDescent="0.25">
      <c r="C86" s="188"/>
      <c r="D86" s="189"/>
      <c r="E86" s="178"/>
      <c r="F86" s="178"/>
      <c r="G86" s="190">
        <f>DATOS!$E$13</f>
        <v>1</v>
      </c>
      <c r="H86" s="178"/>
      <c r="I86" s="191"/>
      <c r="J86" s="178"/>
      <c r="K86" s="178"/>
      <c r="L86" s="178"/>
      <c r="M86" s="178"/>
      <c r="N86" s="160" t="str">
        <f t="shared" si="8"/>
        <v/>
      </c>
      <c r="O86" s="21"/>
      <c r="P86" s="160" t="str">
        <f t="shared" si="9"/>
        <v/>
      </c>
      <c r="Q86" s="160">
        <f t="shared" si="10"/>
        <v>0</v>
      </c>
      <c r="R86" s="160" t="str">
        <f t="shared" si="11"/>
        <v/>
      </c>
      <c r="S86" s="160" t="str">
        <f t="shared" si="12"/>
        <v/>
      </c>
      <c r="T86" s="50" t="str">
        <f>IF($F86="","",IF(ISERROR(VLOOKUP(F86,PROVEEDORES!$D$8:$I$507,5,0)),1,VLOOKUP($F86,PROVEEDORES!$D$8:$I$507,5,0)))</f>
        <v/>
      </c>
    </row>
    <row r="87" spans="3:20" ht="17.45" customHeight="1" x14ac:dyDescent="0.25">
      <c r="C87" s="188"/>
      <c r="D87" s="189"/>
      <c r="E87" s="178"/>
      <c r="F87" s="178"/>
      <c r="G87" s="190">
        <f>DATOS!$E$13</f>
        <v>1</v>
      </c>
      <c r="H87" s="178"/>
      <c r="I87" s="191"/>
      <c r="J87" s="178"/>
      <c r="K87" s="178"/>
      <c r="L87" s="178"/>
      <c r="M87" s="178"/>
      <c r="N87" s="160" t="str">
        <f t="shared" si="8"/>
        <v/>
      </c>
      <c r="O87" s="21"/>
      <c r="P87" s="160" t="str">
        <f t="shared" si="9"/>
        <v/>
      </c>
      <c r="Q87" s="160">
        <f t="shared" si="10"/>
        <v>0</v>
      </c>
      <c r="R87" s="160" t="str">
        <f t="shared" si="11"/>
        <v/>
      </c>
      <c r="S87" s="160" t="str">
        <f t="shared" si="12"/>
        <v/>
      </c>
      <c r="T87" s="50" t="str">
        <f>IF($F87="","",IF(ISERROR(VLOOKUP(F87,PROVEEDORES!$D$8:$I$507,5,0)),1,VLOOKUP($F87,PROVEEDORES!$D$8:$I$507,5,0)))</f>
        <v/>
      </c>
    </row>
    <row r="88" spans="3:20" ht="17.45" customHeight="1" x14ac:dyDescent="0.25">
      <c r="C88" s="188"/>
      <c r="D88" s="189"/>
      <c r="E88" s="178"/>
      <c r="F88" s="178"/>
      <c r="G88" s="190">
        <f>DATOS!$E$13</f>
        <v>1</v>
      </c>
      <c r="H88" s="178"/>
      <c r="I88" s="191"/>
      <c r="J88" s="178"/>
      <c r="K88" s="178"/>
      <c r="L88" s="178"/>
      <c r="M88" s="178"/>
      <c r="N88" s="160" t="str">
        <f t="shared" si="8"/>
        <v/>
      </c>
      <c r="O88" s="21"/>
      <c r="P88" s="160" t="str">
        <f t="shared" si="9"/>
        <v/>
      </c>
      <c r="Q88" s="160">
        <f t="shared" si="10"/>
        <v>0</v>
      </c>
      <c r="R88" s="160" t="str">
        <f t="shared" si="11"/>
        <v/>
      </c>
      <c r="S88" s="160" t="str">
        <f t="shared" si="12"/>
        <v/>
      </c>
      <c r="T88" s="50" t="str">
        <f>IF($F88="","",IF(ISERROR(VLOOKUP(F88,PROVEEDORES!$D$8:$I$507,5,0)),1,VLOOKUP($F88,PROVEEDORES!$D$8:$I$507,5,0)))</f>
        <v/>
      </c>
    </row>
    <row r="89" spans="3:20" ht="17.45" customHeight="1" x14ac:dyDescent="0.25">
      <c r="C89" s="188"/>
      <c r="D89" s="189"/>
      <c r="E89" s="178"/>
      <c r="F89" s="178"/>
      <c r="G89" s="190">
        <f>DATOS!$E$13</f>
        <v>1</v>
      </c>
      <c r="H89" s="178"/>
      <c r="I89" s="191"/>
      <c r="J89" s="178"/>
      <c r="K89" s="178"/>
      <c r="L89" s="178"/>
      <c r="M89" s="178"/>
      <c r="N89" s="160" t="str">
        <f t="shared" si="8"/>
        <v/>
      </c>
      <c r="O89" s="21"/>
      <c r="P89" s="160" t="str">
        <f t="shared" si="9"/>
        <v/>
      </c>
      <c r="Q89" s="160">
        <f t="shared" si="10"/>
        <v>0</v>
      </c>
      <c r="R89" s="160" t="str">
        <f t="shared" si="11"/>
        <v/>
      </c>
      <c r="S89" s="160" t="str">
        <f t="shared" si="12"/>
        <v/>
      </c>
      <c r="T89" s="50" t="str">
        <f>IF($F89="","",IF(ISERROR(VLOOKUP(F89,PROVEEDORES!$D$8:$I$507,5,0)),1,VLOOKUP($F89,PROVEEDORES!$D$8:$I$507,5,0)))</f>
        <v/>
      </c>
    </row>
    <row r="90" spans="3:20" ht="17.45" customHeight="1" x14ac:dyDescent="0.25">
      <c r="C90" s="188"/>
      <c r="D90" s="189"/>
      <c r="E90" s="178"/>
      <c r="F90" s="178"/>
      <c r="G90" s="190">
        <f>DATOS!$E$13</f>
        <v>1</v>
      </c>
      <c r="H90" s="178"/>
      <c r="I90" s="191"/>
      <c r="J90" s="178"/>
      <c r="K90" s="178"/>
      <c r="L90" s="178"/>
      <c r="M90" s="178"/>
      <c r="N90" s="160" t="str">
        <f t="shared" si="8"/>
        <v/>
      </c>
      <c r="O90" s="21"/>
      <c r="P90" s="160" t="str">
        <f t="shared" si="9"/>
        <v/>
      </c>
      <c r="Q90" s="160">
        <f t="shared" si="10"/>
        <v>0</v>
      </c>
      <c r="R90" s="160" t="str">
        <f t="shared" si="11"/>
        <v/>
      </c>
      <c r="S90" s="160" t="str">
        <f t="shared" si="12"/>
        <v/>
      </c>
      <c r="T90" s="50" t="str">
        <f>IF($F90="","",IF(ISERROR(VLOOKUP(F90,PROVEEDORES!$D$8:$I$507,5,0)),1,VLOOKUP($F90,PROVEEDORES!$D$8:$I$507,5,0)))</f>
        <v/>
      </c>
    </row>
    <row r="91" spans="3:20" ht="17.45" customHeight="1" x14ac:dyDescent="0.25">
      <c r="C91" s="188"/>
      <c r="D91" s="189"/>
      <c r="E91" s="178"/>
      <c r="F91" s="178"/>
      <c r="G91" s="190">
        <f>DATOS!$E$13</f>
        <v>1</v>
      </c>
      <c r="H91" s="178"/>
      <c r="I91" s="191"/>
      <c r="J91" s="178"/>
      <c r="K91" s="178"/>
      <c r="L91" s="178"/>
      <c r="M91" s="178"/>
      <c r="N91" s="160" t="str">
        <f t="shared" si="8"/>
        <v/>
      </c>
      <c r="O91" s="21"/>
      <c r="P91" s="160" t="str">
        <f t="shared" si="9"/>
        <v/>
      </c>
      <c r="Q91" s="160">
        <f t="shared" si="10"/>
        <v>0</v>
      </c>
      <c r="R91" s="160" t="str">
        <f t="shared" si="11"/>
        <v/>
      </c>
      <c r="S91" s="160" t="str">
        <f t="shared" si="12"/>
        <v/>
      </c>
      <c r="T91" s="50" t="str">
        <f>IF($F91="","",IF(ISERROR(VLOOKUP(F91,PROVEEDORES!$D$8:$I$507,5,0)),1,VLOOKUP($F91,PROVEEDORES!$D$8:$I$507,5,0)))</f>
        <v/>
      </c>
    </row>
    <row r="92" spans="3:20" ht="17.45" customHeight="1" x14ac:dyDescent="0.25">
      <c r="C92" s="188"/>
      <c r="D92" s="189"/>
      <c r="E92" s="178"/>
      <c r="F92" s="178"/>
      <c r="G92" s="190">
        <f>DATOS!$E$13</f>
        <v>1</v>
      </c>
      <c r="H92" s="178"/>
      <c r="I92" s="191"/>
      <c r="J92" s="178"/>
      <c r="K92" s="178"/>
      <c r="L92" s="178"/>
      <c r="M92" s="178"/>
      <c r="N92" s="160" t="str">
        <f t="shared" si="8"/>
        <v/>
      </c>
      <c r="O92" s="21"/>
      <c r="P92" s="160" t="str">
        <f t="shared" si="9"/>
        <v/>
      </c>
      <c r="Q92" s="160">
        <f t="shared" si="10"/>
        <v>0</v>
      </c>
      <c r="R92" s="160" t="str">
        <f t="shared" si="11"/>
        <v/>
      </c>
      <c r="S92" s="160" t="str">
        <f t="shared" si="12"/>
        <v/>
      </c>
      <c r="T92" s="50" t="str">
        <f>IF($F92="","",IF(ISERROR(VLOOKUP(F92,PROVEEDORES!$D$8:$I$507,5,0)),1,VLOOKUP($F92,PROVEEDORES!$D$8:$I$507,5,0)))</f>
        <v/>
      </c>
    </row>
    <row r="93" spans="3:20" ht="17.45" customHeight="1" x14ac:dyDescent="0.25">
      <c r="C93" s="188"/>
      <c r="D93" s="189"/>
      <c r="E93" s="178"/>
      <c r="F93" s="178"/>
      <c r="G93" s="190">
        <f>DATOS!$E$13</f>
        <v>1</v>
      </c>
      <c r="H93" s="178"/>
      <c r="I93" s="191"/>
      <c r="J93" s="178"/>
      <c r="K93" s="178"/>
      <c r="L93" s="178"/>
      <c r="M93" s="178"/>
      <c r="N93" s="160" t="str">
        <f t="shared" si="8"/>
        <v/>
      </c>
      <c r="O93" s="21"/>
      <c r="P93" s="160" t="str">
        <f t="shared" si="9"/>
        <v/>
      </c>
      <c r="Q93" s="160">
        <f t="shared" si="10"/>
        <v>0</v>
      </c>
      <c r="R93" s="160" t="str">
        <f t="shared" si="11"/>
        <v/>
      </c>
      <c r="S93" s="160" t="str">
        <f t="shared" si="12"/>
        <v/>
      </c>
      <c r="T93" s="50" t="str">
        <f>IF($F93="","",IF(ISERROR(VLOOKUP(F93,PROVEEDORES!$D$8:$I$507,5,0)),1,VLOOKUP($F93,PROVEEDORES!$D$8:$I$507,5,0)))</f>
        <v/>
      </c>
    </row>
    <row r="94" spans="3:20" ht="17.45" customHeight="1" x14ac:dyDescent="0.25">
      <c r="C94" s="188"/>
      <c r="D94" s="189"/>
      <c r="E94" s="178"/>
      <c r="F94" s="178"/>
      <c r="G94" s="190">
        <f>DATOS!$E$13</f>
        <v>1</v>
      </c>
      <c r="H94" s="178"/>
      <c r="I94" s="191"/>
      <c r="J94" s="178"/>
      <c r="K94" s="178"/>
      <c r="L94" s="178"/>
      <c r="M94" s="178"/>
      <c r="N94" s="160" t="str">
        <f t="shared" si="8"/>
        <v/>
      </c>
      <c r="O94" s="21"/>
      <c r="P94" s="160" t="str">
        <f t="shared" si="9"/>
        <v/>
      </c>
      <c r="Q94" s="160">
        <f t="shared" si="10"/>
        <v>0</v>
      </c>
      <c r="R94" s="160" t="str">
        <f t="shared" si="11"/>
        <v/>
      </c>
      <c r="S94" s="160" t="str">
        <f t="shared" si="12"/>
        <v/>
      </c>
      <c r="T94" s="50" t="str">
        <f>IF($F94="","",IF(ISERROR(VLOOKUP(F94,PROVEEDORES!$D$8:$I$507,5,0)),1,VLOOKUP($F94,PROVEEDORES!$D$8:$I$507,5,0)))</f>
        <v/>
      </c>
    </row>
    <row r="95" spans="3:20" ht="17.45" customHeight="1" x14ac:dyDescent="0.25">
      <c r="C95" s="188"/>
      <c r="D95" s="189"/>
      <c r="E95" s="178"/>
      <c r="F95" s="178"/>
      <c r="G95" s="190">
        <f>DATOS!$E$13</f>
        <v>1</v>
      </c>
      <c r="H95" s="178"/>
      <c r="I95" s="191"/>
      <c r="J95" s="178"/>
      <c r="K95" s="178"/>
      <c r="L95" s="178"/>
      <c r="M95" s="178"/>
      <c r="N95" s="160" t="str">
        <f t="shared" si="8"/>
        <v/>
      </c>
      <c r="O95" s="21"/>
      <c r="P95" s="160" t="str">
        <f t="shared" si="9"/>
        <v/>
      </c>
      <c r="Q95" s="160">
        <f t="shared" si="10"/>
        <v>0</v>
      </c>
      <c r="R95" s="160" t="str">
        <f t="shared" si="11"/>
        <v/>
      </c>
      <c r="S95" s="160" t="str">
        <f t="shared" si="12"/>
        <v/>
      </c>
      <c r="T95" s="50" t="str">
        <f>IF($F95="","",IF(ISERROR(VLOOKUP(F95,PROVEEDORES!$D$8:$I$507,5,0)),1,VLOOKUP($F95,PROVEEDORES!$D$8:$I$507,5,0)))</f>
        <v/>
      </c>
    </row>
    <row r="96" spans="3:20" ht="17.45" customHeight="1" x14ac:dyDescent="0.25">
      <c r="C96" s="188"/>
      <c r="D96" s="189"/>
      <c r="E96" s="178"/>
      <c r="F96" s="178"/>
      <c r="G96" s="190">
        <f>DATOS!$E$13</f>
        <v>1</v>
      </c>
      <c r="H96" s="178"/>
      <c r="I96" s="191"/>
      <c r="J96" s="178"/>
      <c r="K96" s="178"/>
      <c r="L96" s="178"/>
      <c r="M96" s="178"/>
      <c r="N96" s="160" t="str">
        <f t="shared" si="8"/>
        <v/>
      </c>
      <c r="O96" s="21"/>
      <c r="P96" s="160" t="str">
        <f t="shared" si="9"/>
        <v/>
      </c>
      <c r="Q96" s="160">
        <f t="shared" si="10"/>
        <v>0</v>
      </c>
      <c r="R96" s="160" t="str">
        <f t="shared" si="11"/>
        <v/>
      </c>
      <c r="S96" s="160" t="str">
        <f t="shared" si="12"/>
        <v/>
      </c>
      <c r="T96" s="50" t="str">
        <f>IF($F96="","",IF(ISERROR(VLOOKUP(F96,PROVEEDORES!$D$8:$I$507,5,0)),1,VLOOKUP($F96,PROVEEDORES!$D$8:$I$507,5,0)))</f>
        <v/>
      </c>
    </row>
    <row r="97" spans="3:20" ht="17.45" customHeight="1" x14ac:dyDescent="0.25">
      <c r="C97" s="188"/>
      <c r="D97" s="189"/>
      <c r="E97" s="178"/>
      <c r="F97" s="178"/>
      <c r="G97" s="190">
        <f>DATOS!$E$13</f>
        <v>1</v>
      </c>
      <c r="H97" s="178"/>
      <c r="I97" s="191"/>
      <c r="J97" s="178"/>
      <c r="K97" s="178"/>
      <c r="L97" s="178"/>
      <c r="M97" s="178"/>
      <c r="N97" s="160" t="str">
        <f t="shared" si="8"/>
        <v/>
      </c>
      <c r="O97" s="21"/>
      <c r="P97" s="160" t="str">
        <f t="shared" si="9"/>
        <v/>
      </c>
      <c r="Q97" s="160">
        <f t="shared" si="10"/>
        <v>0</v>
      </c>
      <c r="R97" s="160" t="str">
        <f t="shared" si="11"/>
        <v/>
      </c>
      <c r="S97" s="160" t="str">
        <f t="shared" si="12"/>
        <v/>
      </c>
      <c r="T97" s="50" t="str">
        <f>IF($F97="","",IF(ISERROR(VLOOKUP(F97,PROVEEDORES!$D$8:$I$507,5,0)),1,VLOOKUP($F97,PROVEEDORES!$D$8:$I$507,5,0)))</f>
        <v/>
      </c>
    </row>
    <row r="98" spans="3:20" ht="17.45" customHeight="1" x14ac:dyDescent="0.25">
      <c r="C98" s="188"/>
      <c r="D98" s="189"/>
      <c r="E98" s="178"/>
      <c r="F98" s="178"/>
      <c r="G98" s="190">
        <f>DATOS!$E$13</f>
        <v>1</v>
      </c>
      <c r="H98" s="178"/>
      <c r="I98" s="191"/>
      <c r="J98" s="178"/>
      <c r="K98" s="178"/>
      <c r="L98" s="178"/>
      <c r="M98" s="178"/>
      <c r="N98" s="160" t="str">
        <f t="shared" si="8"/>
        <v/>
      </c>
      <c r="O98" s="21"/>
      <c r="P98" s="160" t="str">
        <f t="shared" si="9"/>
        <v/>
      </c>
      <c r="Q98" s="160">
        <f t="shared" si="10"/>
        <v>0</v>
      </c>
      <c r="R98" s="160" t="str">
        <f t="shared" si="11"/>
        <v/>
      </c>
      <c r="S98" s="160" t="str">
        <f t="shared" si="12"/>
        <v/>
      </c>
      <c r="T98" s="50" t="str">
        <f>IF($F98="","",IF(ISERROR(VLOOKUP(F98,PROVEEDORES!$D$8:$I$507,5,0)),1,VLOOKUP($F98,PROVEEDORES!$D$8:$I$507,5,0)))</f>
        <v/>
      </c>
    </row>
    <row r="99" spans="3:20" ht="17.45" customHeight="1" x14ac:dyDescent="0.25">
      <c r="C99" s="188"/>
      <c r="D99" s="189"/>
      <c r="E99" s="178"/>
      <c r="F99" s="178"/>
      <c r="G99" s="190">
        <f>DATOS!$E$13</f>
        <v>1</v>
      </c>
      <c r="H99" s="178"/>
      <c r="I99" s="191"/>
      <c r="J99" s="178"/>
      <c r="K99" s="178"/>
      <c r="L99" s="178"/>
      <c r="M99" s="178"/>
      <c r="N99" s="160" t="str">
        <f t="shared" si="8"/>
        <v/>
      </c>
      <c r="O99" s="21"/>
      <c r="P99" s="160" t="str">
        <f t="shared" si="9"/>
        <v/>
      </c>
      <c r="Q99" s="160">
        <f t="shared" si="10"/>
        <v>0</v>
      </c>
      <c r="R99" s="160" t="str">
        <f t="shared" si="11"/>
        <v/>
      </c>
      <c r="S99" s="160" t="str">
        <f t="shared" si="12"/>
        <v/>
      </c>
      <c r="T99" s="50" t="str">
        <f>IF($F99="","",IF(ISERROR(VLOOKUP(F99,PROVEEDORES!$D$8:$I$507,5,0)),1,VLOOKUP($F99,PROVEEDORES!$D$8:$I$507,5,0)))</f>
        <v/>
      </c>
    </row>
    <row r="100" spans="3:20" ht="17.45" customHeight="1" x14ac:dyDescent="0.25">
      <c r="C100" s="188"/>
      <c r="D100" s="189"/>
      <c r="E100" s="178"/>
      <c r="F100" s="178"/>
      <c r="G100" s="190">
        <f>DATOS!$E$13</f>
        <v>1</v>
      </c>
      <c r="H100" s="178"/>
      <c r="I100" s="191"/>
      <c r="J100" s="178"/>
      <c r="K100" s="178"/>
      <c r="L100" s="178"/>
      <c r="M100" s="178"/>
      <c r="N100" s="160" t="str">
        <f t="shared" si="8"/>
        <v/>
      </c>
      <c r="O100" s="21"/>
      <c r="P100" s="160" t="str">
        <f t="shared" si="9"/>
        <v/>
      </c>
      <c r="Q100" s="160">
        <f t="shared" si="10"/>
        <v>0</v>
      </c>
      <c r="R100" s="160" t="str">
        <f t="shared" si="11"/>
        <v/>
      </c>
      <c r="S100" s="160" t="str">
        <f t="shared" si="12"/>
        <v/>
      </c>
      <c r="T100" s="50" t="str">
        <f>IF($F100="","",IF(ISERROR(VLOOKUP(F100,PROVEEDORES!$D$8:$I$507,5,0)),1,VLOOKUP($F100,PROVEEDORES!$D$8:$I$507,5,0)))</f>
        <v/>
      </c>
    </row>
    <row r="101" spans="3:20" ht="17.45" customHeight="1" x14ac:dyDescent="0.25">
      <c r="C101" s="188"/>
      <c r="D101" s="189"/>
      <c r="E101" s="178"/>
      <c r="F101" s="178"/>
      <c r="G101" s="190">
        <f>DATOS!$E$13</f>
        <v>1</v>
      </c>
      <c r="H101" s="178"/>
      <c r="I101" s="191"/>
      <c r="J101" s="178"/>
      <c r="K101" s="178"/>
      <c r="L101" s="178"/>
      <c r="M101" s="178"/>
      <c r="N101" s="160" t="str">
        <f t="shared" si="8"/>
        <v/>
      </c>
      <c r="O101" s="21"/>
      <c r="P101" s="160" t="str">
        <f t="shared" si="9"/>
        <v/>
      </c>
      <c r="Q101" s="160">
        <f t="shared" si="10"/>
        <v>0</v>
      </c>
      <c r="R101" s="160" t="str">
        <f t="shared" si="11"/>
        <v/>
      </c>
      <c r="S101" s="160" t="str">
        <f t="shared" si="12"/>
        <v/>
      </c>
      <c r="T101" s="50" t="str">
        <f>IF($F101="","",IF(ISERROR(VLOOKUP(F101,PROVEEDORES!$D$8:$I$507,5,0)),1,VLOOKUP($F101,PROVEEDORES!$D$8:$I$507,5,0)))</f>
        <v/>
      </c>
    </row>
    <row r="102" spans="3:20" ht="17.45" customHeight="1" x14ac:dyDescent="0.25">
      <c r="C102" s="188"/>
      <c r="D102" s="189"/>
      <c r="E102" s="178"/>
      <c r="F102" s="178"/>
      <c r="G102" s="190">
        <f>DATOS!$E$13</f>
        <v>1</v>
      </c>
      <c r="H102" s="178"/>
      <c r="I102" s="191"/>
      <c r="J102" s="178"/>
      <c r="K102" s="178"/>
      <c r="L102" s="178"/>
      <c r="M102" s="178"/>
      <c r="N102" s="160" t="str">
        <f t="shared" si="8"/>
        <v/>
      </c>
      <c r="O102" s="21"/>
      <c r="P102" s="160" t="str">
        <f t="shared" si="9"/>
        <v/>
      </c>
      <c r="Q102" s="160">
        <f t="shared" si="10"/>
        <v>0</v>
      </c>
      <c r="R102" s="160" t="str">
        <f t="shared" si="11"/>
        <v/>
      </c>
      <c r="S102" s="160" t="str">
        <f t="shared" si="12"/>
        <v/>
      </c>
      <c r="T102" s="50" t="str">
        <f>IF($F102="","",IF(ISERROR(VLOOKUP(F102,PROVEEDORES!$D$8:$I$507,5,0)),1,VLOOKUP($F102,PROVEEDORES!$D$8:$I$507,5,0)))</f>
        <v/>
      </c>
    </row>
    <row r="103" spans="3:20" ht="17.45" customHeight="1" x14ac:dyDescent="0.25">
      <c r="C103" s="188"/>
      <c r="D103" s="189"/>
      <c r="E103" s="178"/>
      <c r="F103" s="178"/>
      <c r="G103" s="190">
        <f>DATOS!$E$13</f>
        <v>1</v>
      </c>
      <c r="H103" s="178"/>
      <c r="I103" s="191"/>
      <c r="J103" s="178"/>
      <c r="K103" s="178"/>
      <c r="L103" s="178"/>
      <c r="M103" s="178"/>
      <c r="N103" s="160" t="str">
        <f t="shared" si="8"/>
        <v/>
      </c>
      <c r="O103" s="21"/>
      <c r="P103" s="160" t="str">
        <f t="shared" si="9"/>
        <v/>
      </c>
      <c r="Q103" s="160">
        <f t="shared" si="10"/>
        <v>0</v>
      </c>
      <c r="R103" s="160" t="str">
        <f t="shared" si="11"/>
        <v/>
      </c>
      <c r="S103" s="160" t="str">
        <f t="shared" si="12"/>
        <v/>
      </c>
      <c r="T103" s="50" t="str">
        <f>IF($F103="","",IF(ISERROR(VLOOKUP(F103,PROVEEDORES!$D$8:$I$507,5,0)),1,VLOOKUP($F103,PROVEEDORES!$D$8:$I$507,5,0)))</f>
        <v/>
      </c>
    </row>
    <row r="104" spans="3:20" ht="17.45" customHeight="1" x14ac:dyDescent="0.25">
      <c r="C104" s="188"/>
      <c r="D104" s="189"/>
      <c r="E104" s="178"/>
      <c r="F104" s="178"/>
      <c r="G104" s="190">
        <f>DATOS!$E$13</f>
        <v>1</v>
      </c>
      <c r="H104" s="178"/>
      <c r="I104" s="191"/>
      <c r="J104" s="178"/>
      <c r="K104" s="178"/>
      <c r="L104" s="178"/>
      <c r="M104" s="178"/>
      <c r="N104" s="160" t="str">
        <f t="shared" si="8"/>
        <v/>
      </c>
      <c r="O104" s="21"/>
      <c r="P104" s="160" t="str">
        <f t="shared" si="9"/>
        <v/>
      </c>
      <c r="Q104" s="160">
        <f t="shared" si="10"/>
        <v>0</v>
      </c>
      <c r="R104" s="160" t="str">
        <f t="shared" si="11"/>
        <v/>
      </c>
      <c r="S104" s="160" t="str">
        <f t="shared" si="12"/>
        <v/>
      </c>
      <c r="T104" s="50" t="str">
        <f>IF($F104="","",IF(ISERROR(VLOOKUP(F104,PROVEEDORES!$D$8:$I$507,5,0)),1,VLOOKUP($F104,PROVEEDORES!$D$8:$I$507,5,0)))</f>
        <v/>
      </c>
    </row>
    <row r="105" spans="3:20" ht="17.45" customHeight="1" x14ac:dyDescent="0.25">
      <c r="C105" s="188"/>
      <c r="D105" s="189"/>
      <c r="E105" s="178"/>
      <c r="F105" s="178"/>
      <c r="G105" s="190">
        <f>DATOS!$E$13</f>
        <v>1</v>
      </c>
      <c r="H105" s="178"/>
      <c r="I105" s="191"/>
      <c r="J105" s="178"/>
      <c r="K105" s="178"/>
      <c r="L105" s="178"/>
      <c r="M105" s="178"/>
      <c r="N105" s="160" t="str">
        <f t="shared" si="8"/>
        <v/>
      </c>
      <c r="O105" s="21"/>
      <c r="P105" s="160" t="str">
        <f t="shared" si="9"/>
        <v/>
      </c>
      <c r="Q105" s="160">
        <f t="shared" si="10"/>
        <v>0</v>
      </c>
      <c r="R105" s="160" t="str">
        <f t="shared" si="11"/>
        <v/>
      </c>
      <c r="S105" s="160" t="str">
        <f t="shared" si="12"/>
        <v/>
      </c>
      <c r="T105" s="50" t="str">
        <f>IF($F105="","",IF(ISERROR(VLOOKUP(F105,PROVEEDORES!$D$8:$I$507,5,0)),1,VLOOKUP($F105,PROVEEDORES!$D$8:$I$507,5,0)))</f>
        <v/>
      </c>
    </row>
    <row r="106" spans="3:20" ht="17.45" customHeight="1" x14ac:dyDescent="0.25">
      <c r="C106" s="188"/>
      <c r="D106" s="189"/>
      <c r="E106" s="178"/>
      <c r="F106" s="178"/>
      <c r="G106" s="190">
        <f>DATOS!$E$13</f>
        <v>1</v>
      </c>
      <c r="H106" s="178"/>
      <c r="I106" s="191"/>
      <c r="J106" s="178"/>
      <c r="K106" s="178"/>
      <c r="L106" s="178"/>
      <c r="M106" s="178"/>
      <c r="N106" s="160" t="str">
        <f t="shared" si="8"/>
        <v/>
      </c>
      <c r="O106" s="21"/>
      <c r="P106" s="160" t="str">
        <f t="shared" si="9"/>
        <v/>
      </c>
      <c r="Q106" s="160">
        <f t="shared" si="10"/>
        <v>0</v>
      </c>
      <c r="R106" s="160" t="str">
        <f t="shared" si="11"/>
        <v/>
      </c>
      <c r="S106" s="160" t="str">
        <f t="shared" si="12"/>
        <v/>
      </c>
      <c r="T106" s="50" t="str">
        <f>IF($F106="","",IF(ISERROR(VLOOKUP(F106,PROVEEDORES!$D$8:$I$507,5,0)),1,VLOOKUP($F106,PROVEEDORES!$D$8:$I$507,5,0)))</f>
        <v/>
      </c>
    </row>
    <row r="107" spans="3:20" ht="17.45" customHeight="1" x14ac:dyDescent="0.25">
      <c r="C107" s="188"/>
      <c r="D107" s="189"/>
      <c r="E107" s="178"/>
      <c r="F107" s="178"/>
      <c r="G107" s="190">
        <f>DATOS!$E$13</f>
        <v>1</v>
      </c>
      <c r="H107" s="178"/>
      <c r="I107" s="191"/>
      <c r="J107" s="178"/>
      <c r="K107" s="178"/>
      <c r="L107" s="178"/>
      <c r="M107" s="178"/>
      <c r="N107" s="160" t="str">
        <f t="shared" si="8"/>
        <v/>
      </c>
      <c r="O107" s="21"/>
      <c r="P107" s="160" t="str">
        <f t="shared" si="9"/>
        <v/>
      </c>
      <c r="Q107" s="160">
        <f t="shared" si="10"/>
        <v>0</v>
      </c>
      <c r="R107" s="160" t="str">
        <f t="shared" si="11"/>
        <v/>
      </c>
      <c r="S107" s="160" t="str">
        <f t="shared" si="12"/>
        <v/>
      </c>
      <c r="T107" s="50" t="str">
        <f>IF($F107="","",IF(ISERROR(VLOOKUP(F107,PROVEEDORES!$D$8:$I$507,5,0)),1,VLOOKUP($F107,PROVEEDORES!$D$8:$I$507,5,0)))</f>
        <v/>
      </c>
    </row>
    <row r="108" spans="3:20" ht="17.45" customHeight="1" x14ac:dyDescent="0.25">
      <c r="C108" s="188"/>
      <c r="D108" s="189"/>
      <c r="E108" s="178"/>
      <c r="F108" s="178"/>
      <c r="G108" s="190">
        <f>DATOS!$E$13</f>
        <v>1</v>
      </c>
      <c r="H108" s="178"/>
      <c r="I108" s="191"/>
      <c r="J108" s="178"/>
      <c r="K108" s="178"/>
      <c r="L108" s="178"/>
      <c r="M108" s="178"/>
      <c r="N108" s="160" t="str">
        <f t="shared" si="8"/>
        <v/>
      </c>
      <c r="O108" s="21"/>
      <c r="P108" s="160" t="str">
        <f t="shared" si="9"/>
        <v/>
      </c>
      <c r="Q108" s="160">
        <f t="shared" si="10"/>
        <v>0</v>
      </c>
      <c r="R108" s="160" t="str">
        <f t="shared" si="11"/>
        <v/>
      </c>
      <c r="S108" s="160" t="str">
        <f t="shared" si="12"/>
        <v/>
      </c>
      <c r="T108" s="50" t="str">
        <f>IF($F108="","",IF(ISERROR(VLOOKUP(F108,PROVEEDORES!$D$8:$I$507,5,0)),1,VLOOKUP($F108,PROVEEDORES!$D$8:$I$507,5,0)))</f>
        <v/>
      </c>
    </row>
    <row r="109" spans="3:20" ht="17.45" customHeight="1" x14ac:dyDescent="0.25">
      <c r="C109" s="188"/>
      <c r="D109" s="189"/>
      <c r="E109" s="178"/>
      <c r="F109" s="178"/>
      <c r="G109" s="190">
        <f>DATOS!$E$13</f>
        <v>1</v>
      </c>
      <c r="H109" s="178"/>
      <c r="I109" s="191"/>
      <c r="J109" s="178"/>
      <c r="K109" s="178"/>
      <c r="L109" s="178"/>
      <c r="M109" s="178"/>
      <c r="N109" s="160" t="str">
        <f t="shared" si="8"/>
        <v/>
      </c>
      <c r="O109" s="21"/>
      <c r="P109" s="160" t="str">
        <f t="shared" si="9"/>
        <v/>
      </c>
      <c r="Q109" s="160">
        <f t="shared" si="10"/>
        <v>0</v>
      </c>
      <c r="R109" s="160" t="str">
        <f t="shared" si="11"/>
        <v/>
      </c>
      <c r="S109" s="160" t="str">
        <f t="shared" si="12"/>
        <v/>
      </c>
      <c r="T109" s="50" t="str">
        <f>IF($F109="","",IF(ISERROR(VLOOKUP(F109,PROVEEDORES!$D$8:$I$507,5,0)),1,VLOOKUP($F109,PROVEEDORES!$D$8:$I$507,5,0)))</f>
        <v/>
      </c>
    </row>
    <row r="110" spans="3:20" ht="17.45" customHeight="1" x14ac:dyDescent="0.25">
      <c r="C110" s="188"/>
      <c r="D110" s="189"/>
      <c r="E110" s="178"/>
      <c r="F110" s="178"/>
      <c r="G110" s="190">
        <f>DATOS!$E$13</f>
        <v>1</v>
      </c>
      <c r="H110" s="178"/>
      <c r="I110" s="191"/>
      <c r="J110" s="178"/>
      <c r="K110" s="178"/>
      <c r="L110" s="178"/>
      <c r="M110" s="178"/>
      <c r="N110" s="160" t="str">
        <f t="shared" si="8"/>
        <v/>
      </c>
      <c r="O110" s="21"/>
      <c r="P110" s="160" t="str">
        <f t="shared" si="9"/>
        <v/>
      </c>
      <c r="Q110" s="160">
        <f t="shared" si="10"/>
        <v>0</v>
      </c>
      <c r="R110" s="160" t="str">
        <f t="shared" si="11"/>
        <v/>
      </c>
      <c r="S110" s="160" t="str">
        <f t="shared" si="12"/>
        <v/>
      </c>
      <c r="T110" s="50" t="str">
        <f>IF($F110="","",IF(ISERROR(VLOOKUP(F110,PROVEEDORES!$D$8:$I$507,5,0)),1,VLOOKUP($F110,PROVEEDORES!$D$8:$I$507,5,0)))</f>
        <v/>
      </c>
    </row>
    <row r="111" spans="3:20" ht="17.45" customHeight="1" x14ac:dyDescent="0.25">
      <c r="C111" s="188"/>
      <c r="D111" s="189"/>
      <c r="E111" s="178"/>
      <c r="F111" s="178"/>
      <c r="G111" s="190">
        <f>DATOS!$E$13</f>
        <v>1</v>
      </c>
      <c r="H111" s="178"/>
      <c r="I111" s="191"/>
      <c r="J111" s="178"/>
      <c r="K111" s="178"/>
      <c r="L111" s="178"/>
      <c r="M111" s="178"/>
      <c r="N111" s="160" t="str">
        <f t="shared" si="8"/>
        <v/>
      </c>
      <c r="O111" s="21"/>
      <c r="P111" s="160" t="str">
        <f t="shared" si="9"/>
        <v/>
      </c>
      <c r="Q111" s="160">
        <f t="shared" si="10"/>
        <v>0</v>
      </c>
      <c r="R111" s="160" t="str">
        <f t="shared" si="11"/>
        <v/>
      </c>
      <c r="S111" s="160" t="str">
        <f t="shared" si="12"/>
        <v/>
      </c>
      <c r="T111" s="50" t="str">
        <f>IF($F111="","",IF(ISERROR(VLOOKUP(F111,PROVEEDORES!$D$8:$I$507,5,0)),1,VLOOKUP($F111,PROVEEDORES!$D$8:$I$507,5,0)))</f>
        <v/>
      </c>
    </row>
    <row r="112" spans="3:20" ht="17.45" customHeight="1" x14ac:dyDescent="0.25">
      <c r="C112" s="188"/>
      <c r="D112" s="189"/>
      <c r="E112" s="178"/>
      <c r="F112" s="178"/>
      <c r="G112" s="190">
        <f>DATOS!$E$13</f>
        <v>1</v>
      </c>
      <c r="H112" s="178"/>
      <c r="I112" s="191"/>
      <c r="J112" s="178"/>
      <c r="K112" s="178"/>
      <c r="L112" s="178"/>
      <c r="M112" s="178"/>
      <c r="N112" s="160" t="str">
        <f t="shared" si="8"/>
        <v/>
      </c>
      <c r="O112" s="21"/>
      <c r="P112" s="160" t="str">
        <f t="shared" si="9"/>
        <v/>
      </c>
      <c r="Q112" s="160">
        <f t="shared" si="10"/>
        <v>0</v>
      </c>
      <c r="R112" s="160" t="str">
        <f t="shared" si="11"/>
        <v/>
      </c>
      <c r="S112" s="160" t="str">
        <f t="shared" si="12"/>
        <v/>
      </c>
      <c r="T112" s="50" t="str">
        <f>IF($F112="","",IF(ISERROR(VLOOKUP(F112,PROVEEDORES!$D$8:$I$507,5,0)),1,VLOOKUP($F112,PROVEEDORES!$D$8:$I$507,5,0)))</f>
        <v/>
      </c>
    </row>
    <row r="113" spans="3:20" ht="17.45" customHeight="1" x14ac:dyDescent="0.25">
      <c r="C113" s="188"/>
      <c r="D113" s="189"/>
      <c r="E113" s="178"/>
      <c r="F113" s="178"/>
      <c r="G113" s="190">
        <f>DATOS!$E$13</f>
        <v>1</v>
      </c>
      <c r="H113" s="178"/>
      <c r="I113" s="191"/>
      <c r="J113" s="178"/>
      <c r="K113" s="178"/>
      <c r="L113" s="178"/>
      <c r="M113" s="178"/>
      <c r="N113" s="160" t="str">
        <f t="shared" si="8"/>
        <v/>
      </c>
      <c r="O113" s="21"/>
      <c r="P113" s="160" t="str">
        <f t="shared" si="9"/>
        <v/>
      </c>
      <c r="Q113" s="160">
        <f t="shared" si="10"/>
        <v>0</v>
      </c>
      <c r="R113" s="160" t="str">
        <f t="shared" si="11"/>
        <v/>
      </c>
      <c r="S113" s="160" t="str">
        <f t="shared" si="12"/>
        <v/>
      </c>
      <c r="T113" s="50" t="str">
        <f>IF($F113="","",IF(ISERROR(VLOOKUP(F113,PROVEEDORES!$D$8:$I$507,5,0)),1,VLOOKUP($F113,PROVEEDORES!$D$8:$I$507,5,0)))</f>
        <v/>
      </c>
    </row>
    <row r="114" spans="3:20" ht="17.45" customHeight="1" x14ac:dyDescent="0.25">
      <c r="C114" s="188"/>
      <c r="D114" s="189"/>
      <c r="E114" s="178"/>
      <c r="F114" s="178"/>
      <c r="G114" s="190">
        <f>DATOS!$E$13</f>
        <v>1</v>
      </c>
      <c r="H114" s="178"/>
      <c r="I114" s="191"/>
      <c r="J114" s="178"/>
      <c r="K114" s="178"/>
      <c r="L114" s="178"/>
      <c r="M114" s="178"/>
      <c r="N114" s="160" t="str">
        <f t="shared" si="8"/>
        <v/>
      </c>
      <c r="O114" s="21"/>
      <c r="P114" s="160" t="str">
        <f t="shared" si="9"/>
        <v/>
      </c>
      <c r="Q114" s="160">
        <f t="shared" si="10"/>
        <v>0</v>
      </c>
      <c r="R114" s="160" t="str">
        <f t="shared" si="11"/>
        <v/>
      </c>
      <c r="S114" s="160" t="str">
        <f t="shared" si="12"/>
        <v/>
      </c>
      <c r="T114" s="50" t="str">
        <f>IF($F114="","",IF(ISERROR(VLOOKUP(F114,PROVEEDORES!$D$8:$I$507,5,0)),1,VLOOKUP($F114,PROVEEDORES!$D$8:$I$507,5,0)))</f>
        <v/>
      </c>
    </row>
    <row r="115" spans="3:20" ht="17.45" customHeight="1" x14ac:dyDescent="0.25">
      <c r="C115" s="188"/>
      <c r="D115" s="189"/>
      <c r="E115" s="178"/>
      <c r="F115" s="178"/>
      <c r="G115" s="190">
        <f>DATOS!$E$13</f>
        <v>1</v>
      </c>
      <c r="H115" s="178"/>
      <c r="I115" s="191"/>
      <c r="J115" s="178"/>
      <c r="K115" s="178"/>
      <c r="L115" s="178"/>
      <c r="M115" s="178"/>
      <c r="N115" s="160" t="str">
        <f t="shared" si="8"/>
        <v/>
      </c>
      <c r="O115" s="21"/>
      <c r="P115" s="160" t="str">
        <f t="shared" si="9"/>
        <v/>
      </c>
      <c r="Q115" s="160">
        <f t="shared" si="10"/>
        <v>0</v>
      </c>
      <c r="R115" s="160" t="str">
        <f t="shared" si="11"/>
        <v/>
      </c>
      <c r="S115" s="160" t="str">
        <f t="shared" si="12"/>
        <v/>
      </c>
      <c r="T115" s="50" t="str">
        <f>IF($F115="","",IF(ISERROR(VLOOKUP(F115,PROVEEDORES!$D$8:$I$507,5,0)),1,VLOOKUP($F115,PROVEEDORES!$D$8:$I$507,5,0)))</f>
        <v/>
      </c>
    </row>
    <row r="116" spans="3:20" ht="17.45" customHeight="1" x14ac:dyDescent="0.25">
      <c r="C116" s="188"/>
      <c r="D116" s="189"/>
      <c r="E116" s="178"/>
      <c r="F116" s="178"/>
      <c r="G116" s="190">
        <f>DATOS!$E$13</f>
        <v>1</v>
      </c>
      <c r="H116" s="178"/>
      <c r="I116" s="191"/>
      <c r="J116" s="178"/>
      <c r="K116" s="178"/>
      <c r="L116" s="178"/>
      <c r="M116" s="178"/>
      <c r="N116" s="160" t="str">
        <f t="shared" si="8"/>
        <v/>
      </c>
      <c r="O116" s="21"/>
      <c r="P116" s="160" t="str">
        <f t="shared" si="9"/>
        <v/>
      </c>
      <c r="Q116" s="160">
        <f t="shared" si="10"/>
        <v>0</v>
      </c>
      <c r="R116" s="160" t="str">
        <f t="shared" si="11"/>
        <v/>
      </c>
      <c r="S116" s="160" t="str">
        <f t="shared" si="12"/>
        <v/>
      </c>
      <c r="T116" s="50" t="str">
        <f>IF($F116="","",IF(ISERROR(VLOOKUP(F116,PROVEEDORES!$D$8:$I$507,5,0)),1,VLOOKUP($F116,PROVEEDORES!$D$8:$I$507,5,0)))</f>
        <v/>
      </c>
    </row>
    <row r="117" spans="3:20" ht="17.45" customHeight="1" x14ac:dyDescent="0.25">
      <c r="C117" s="188"/>
      <c r="D117" s="189"/>
      <c r="E117" s="178"/>
      <c r="F117" s="178"/>
      <c r="G117" s="190">
        <f>DATOS!$E$13</f>
        <v>1</v>
      </c>
      <c r="H117" s="178"/>
      <c r="I117" s="191"/>
      <c r="J117" s="178"/>
      <c r="K117" s="178"/>
      <c r="L117" s="178"/>
      <c r="M117" s="178"/>
      <c r="N117" s="160" t="str">
        <f t="shared" si="8"/>
        <v/>
      </c>
      <c r="O117" s="21"/>
      <c r="P117" s="160" t="str">
        <f t="shared" si="9"/>
        <v/>
      </c>
      <c r="Q117" s="160">
        <f t="shared" si="10"/>
        <v>0</v>
      </c>
      <c r="R117" s="160" t="str">
        <f t="shared" si="11"/>
        <v/>
      </c>
      <c r="S117" s="160" t="str">
        <f t="shared" si="12"/>
        <v/>
      </c>
      <c r="T117" s="50" t="str">
        <f>IF($F117="","",IF(ISERROR(VLOOKUP(F117,PROVEEDORES!$D$8:$I$507,5,0)),1,VLOOKUP($F117,PROVEEDORES!$D$8:$I$507,5,0)))</f>
        <v/>
      </c>
    </row>
    <row r="118" spans="3:20" ht="17.45" customHeight="1" x14ac:dyDescent="0.25">
      <c r="C118" s="188"/>
      <c r="D118" s="189"/>
      <c r="E118" s="178"/>
      <c r="F118" s="178"/>
      <c r="G118" s="190">
        <f>DATOS!$E$13</f>
        <v>1</v>
      </c>
      <c r="H118" s="178"/>
      <c r="I118" s="191"/>
      <c r="J118" s="178"/>
      <c r="K118" s="178"/>
      <c r="L118" s="178"/>
      <c r="M118" s="178"/>
      <c r="N118" s="160" t="str">
        <f t="shared" si="8"/>
        <v/>
      </c>
      <c r="O118" s="21"/>
      <c r="P118" s="160" t="str">
        <f t="shared" si="9"/>
        <v/>
      </c>
      <c r="Q118" s="160">
        <f t="shared" si="10"/>
        <v>0</v>
      </c>
      <c r="R118" s="160" t="str">
        <f t="shared" si="11"/>
        <v/>
      </c>
      <c r="S118" s="160" t="str">
        <f t="shared" si="12"/>
        <v/>
      </c>
      <c r="T118" s="50" t="str">
        <f>IF($F118="","",IF(ISERROR(VLOOKUP(F118,PROVEEDORES!$D$8:$I$507,5,0)),1,VLOOKUP($F118,PROVEEDORES!$D$8:$I$507,5,0)))</f>
        <v/>
      </c>
    </row>
    <row r="119" spans="3:20" ht="17.45" customHeight="1" x14ac:dyDescent="0.25">
      <c r="C119" s="188"/>
      <c r="D119" s="189"/>
      <c r="E119" s="178"/>
      <c r="F119" s="178"/>
      <c r="G119" s="190">
        <f>DATOS!$E$13</f>
        <v>1</v>
      </c>
      <c r="H119" s="178"/>
      <c r="I119" s="191"/>
      <c r="J119" s="178"/>
      <c r="K119" s="178"/>
      <c r="L119" s="178"/>
      <c r="M119" s="178"/>
      <c r="N119" s="160" t="str">
        <f t="shared" si="8"/>
        <v/>
      </c>
      <c r="O119" s="21"/>
      <c r="P119" s="160" t="str">
        <f t="shared" si="9"/>
        <v/>
      </c>
      <c r="Q119" s="160">
        <f t="shared" si="10"/>
        <v>0</v>
      </c>
      <c r="R119" s="160" t="str">
        <f t="shared" si="11"/>
        <v/>
      </c>
      <c r="S119" s="160" t="str">
        <f t="shared" si="12"/>
        <v/>
      </c>
      <c r="T119" s="50" t="str">
        <f>IF($F119="","",IF(ISERROR(VLOOKUP(F119,PROVEEDORES!$D$8:$I$507,5,0)),1,VLOOKUP($F119,PROVEEDORES!$D$8:$I$507,5,0)))</f>
        <v/>
      </c>
    </row>
    <row r="120" spans="3:20" ht="17.45" customHeight="1" x14ac:dyDescent="0.25">
      <c r="C120" s="188"/>
      <c r="D120" s="189"/>
      <c r="E120" s="178"/>
      <c r="F120" s="178"/>
      <c r="G120" s="190">
        <f>DATOS!$E$13</f>
        <v>1</v>
      </c>
      <c r="H120" s="178"/>
      <c r="I120" s="191"/>
      <c r="J120" s="178"/>
      <c r="K120" s="178"/>
      <c r="L120" s="178"/>
      <c r="M120" s="178"/>
      <c r="N120" s="160" t="str">
        <f t="shared" si="8"/>
        <v/>
      </c>
      <c r="O120" s="21"/>
      <c r="P120" s="160" t="str">
        <f t="shared" si="9"/>
        <v/>
      </c>
      <c r="Q120" s="160">
        <f t="shared" si="10"/>
        <v>0</v>
      </c>
      <c r="R120" s="160" t="str">
        <f t="shared" si="11"/>
        <v/>
      </c>
      <c r="S120" s="160" t="str">
        <f t="shared" si="12"/>
        <v/>
      </c>
      <c r="T120" s="50" t="str">
        <f>IF($F120="","",IF(ISERROR(VLOOKUP(F120,PROVEEDORES!$D$8:$I$507,5,0)),1,VLOOKUP($F120,PROVEEDORES!$D$8:$I$507,5,0)))</f>
        <v/>
      </c>
    </row>
    <row r="121" spans="3:20" ht="17.45" customHeight="1" x14ac:dyDescent="0.25">
      <c r="C121" s="188"/>
      <c r="D121" s="189"/>
      <c r="E121" s="178"/>
      <c r="F121" s="178"/>
      <c r="G121" s="190">
        <f>DATOS!$E$13</f>
        <v>1</v>
      </c>
      <c r="H121" s="178"/>
      <c r="I121" s="191"/>
      <c r="J121" s="178"/>
      <c r="K121" s="178"/>
      <c r="L121" s="178"/>
      <c r="M121" s="178"/>
      <c r="N121" s="160" t="str">
        <f t="shared" si="8"/>
        <v/>
      </c>
      <c r="O121" s="21"/>
      <c r="P121" s="160" t="str">
        <f t="shared" si="9"/>
        <v/>
      </c>
      <c r="Q121" s="160">
        <f t="shared" si="10"/>
        <v>0</v>
      </c>
      <c r="R121" s="160" t="str">
        <f t="shared" si="11"/>
        <v/>
      </c>
      <c r="S121" s="160" t="str">
        <f t="shared" si="12"/>
        <v/>
      </c>
      <c r="T121" s="50" t="str">
        <f>IF($F121="","",IF(ISERROR(VLOOKUP(F121,PROVEEDORES!$D$8:$I$507,5,0)),1,VLOOKUP($F121,PROVEEDORES!$D$8:$I$507,5,0)))</f>
        <v/>
      </c>
    </row>
    <row r="122" spans="3:20" ht="17.45" customHeight="1" x14ac:dyDescent="0.25">
      <c r="C122" s="188"/>
      <c r="D122" s="189"/>
      <c r="E122" s="178"/>
      <c r="F122" s="178"/>
      <c r="G122" s="190">
        <f>DATOS!$E$13</f>
        <v>1</v>
      </c>
      <c r="H122" s="178"/>
      <c r="I122" s="191"/>
      <c r="J122" s="178"/>
      <c r="K122" s="178"/>
      <c r="L122" s="178"/>
      <c r="M122" s="178"/>
      <c r="N122" s="160" t="str">
        <f t="shared" si="8"/>
        <v/>
      </c>
      <c r="O122" s="21"/>
      <c r="P122" s="160" t="str">
        <f t="shared" si="9"/>
        <v/>
      </c>
      <c r="Q122" s="160">
        <f t="shared" si="10"/>
        <v>0</v>
      </c>
      <c r="R122" s="160" t="str">
        <f t="shared" si="11"/>
        <v/>
      </c>
      <c r="S122" s="160" t="str">
        <f t="shared" si="12"/>
        <v/>
      </c>
      <c r="T122" s="50" t="str">
        <f>IF($F122="","",IF(ISERROR(VLOOKUP(F122,PROVEEDORES!$D$8:$I$507,5,0)),1,VLOOKUP($F122,PROVEEDORES!$D$8:$I$507,5,0)))</f>
        <v/>
      </c>
    </row>
    <row r="123" spans="3:20" ht="17.45" customHeight="1" x14ac:dyDescent="0.25">
      <c r="C123" s="188"/>
      <c r="D123" s="189"/>
      <c r="E123" s="178"/>
      <c r="F123" s="178"/>
      <c r="G123" s="190">
        <f>DATOS!$E$13</f>
        <v>1</v>
      </c>
      <c r="H123" s="178"/>
      <c r="I123" s="191"/>
      <c r="J123" s="178"/>
      <c r="K123" s="178"/>
      <c r="L123" s="178"/>
      <c r="M123" s="178"/>
      <c r="N123" s="160" t="str">
        <f t="shared" si="8"/>
        <v/>
      </c>
      <c r="O123" s="21"/>
      <c r="P123" s="160" t="str">
        <f t="shared" si="9"/>
        <v/>
      </c>
      <c r="Q123" s="160">
        <f t="shared" si="10"/>
        <v>0</v>
      </c>
      <c r="R123" s="160" t="str">
        <f t="shared" si="11"/>
        <v/>
      </c>
      <c r="S123" s="160" t="str">
        <f t="shared" si="12"/>
        <v/>
      </c>
      <c r="T123" s="50" t="str">
        <f>IF($F123="","",IF(ISERROR(VLOOKUP(F123,PROVEEDORES!$D$8:$I$507,5,0)),1,VLOOKUP($F123,PROVEEDORES!$D$8:$I$507,5,0)))</f>
        <v/>
      </c>
    </row>
    <row r="124" spans="3:20" ht="17.45" customHeight="1" x14ac:dyDescent="0.25">
      <c r="C124" s="188"/>
      <c r="D124" s="189"/>
      <c r="E124" s="178"/>
      <c r="F124" s="178"/>
      <c r="G124" s="190">
        <f>DATOS!$E$13</f>
        <v>1</v>
      </c>
      <c r="H124" s="178"/>
      <c r="I124" s="191"/>
      <c r="J124" s="178"/>
      <c r="K124" s="178"/>
      <c r="L124" s="178"/>
      <c r="M124" s="178"/>
      <c r="N124" s="160" t="str">
        <f t="shared" si="8"/>
        <v/>
      </c>
      <c r="O124" s="21"/>
      <c r="P124" s="160" t="str">
        <f t="shared" si="9"/>
        <v/>
      </c>
      <c r="Q124" s="160">
        <f t="shared" si="10"/>
        <v>0</v>
      </c>
      <c r="R124" s="160" t="str">
        <f t="shared" si="11"/>
        <v/>
      </c>
      <c r="S124" s="160" t="str">
        <f t="shared" si="12"/>
        <v/>
      </c>
      <c r="T124" s="50" t="str">
        <f>IF($F124="","",IF(ISERROR(VLOOKUP(F124,PROVEEDORES!$D$8:$I$507,5,0)),1,VLOOKUP($F124,PROVEEDORES!$D$8:$I$507,5,0)))</f>
        <v/>
      </c>
    </row>
    <row r="125" spans="3:20" ht="17.45" customHeight="1" x14ac:dyDescent="0.25">
      <c r="C125" s="188"/>
      <c r="D125" s="189"/>
      <c r="E125" s="178"/>
      <c r="F125" s="178"/>
      <c r="G125" s="190">
        <f>DATOS!$E$13</f>
        <v>1</v>
      </c>
      <c r="H125" s="178"/>
      <c r="I125" s="191"/>
      <c r="J125" s="178"/>
      <c r="K125" s="178"/>
      <c r="L125" s="178"/>
      <c r="M125" s="178"/>
      <c r="N125" s="160" t="str">
        <f t="shared" si="8"/>
        <v/>
      </c>
      <c r="O125" s="21"/>
      <c r="P125" s="160" t="str">
        <f t="shared" si="9"/>
        <v/>
      </c>
      <c r="Q125" s="160">
        <f t="shared" si="10"/>
        <v>0</v>
      </c>
      <c r="R125" s="160" t="str">
        <f t="shared" si="11"/>
        <v/>
      </c>
      <c r="S125" s="160" t="str">
        <f t="shared" si="12"/>
        <v/>
      </c>
      <c r="T125" s="50" t="str">
        <f>IF($F125="","",IF(ISERROR(VLOOKUP(F125,PROVEEDORES!$D$8:$I$507,5,0)),1,VLOOKUP($F125,PROVEEDORES!$D$8:$I$507,5,0)))</f>
        <v/>
      </c>
    </row>
    <row r="126" spans="3:20" ht="17.45" customHeight="1" x14ac:dyDescent="0.25">
      <c r="C126" s="188"/>
      <c r="D126" s="189"/>
      <c r="E126" s="178"/>
      <c r="F126" s="178"/>
      <c r="G126" s="190">
        <f>DATOS!$E$13</f>
        <v>1</v>
      </c>
      <c r="H126" s="178"/>
      <c r="I126" s="191"/>
      <c r="J126" s="178"/>
      <c r="K126" s="178"/>
      <c r="L126" s="178"/>
      <c r="M126" s="178"/>
      <c r="N126" s="160" t="str">
        <f t="shared" si="8"/>
        <v/>
      </c>
      <c r="O126" s="21"/>
      <c r="P126" s="160" t="str">
        <f t="shared" si="9"/>
        <v/>
      </c>
      <c r="Q126" s="160">
        <f t="shared" si="10"/>
        <v>0</v>
      </c>
      <c r="R126" s="160" t="str">
        <f t="shared" si="11"/>
        <v/>
      </c>
      <c r="S126" s="160" t="str">
        <f t="shared" si="12"/>
        <v/>
      </c>
      <c r="T126" s="50" t="str">
        <f>IF($F126="","",IF(ISERROR(VLOOKUP(F126,PROVEEDORES!$D$8:$I$507,5,0)),1,VLOOKUP($F126,PROVEEDORES!$D$8:$I$507,5,0)))</f>
        <v/>
      </c>
    </row>
    <row r="127" spans="3:20" ht="17.45" customHeight="1" x14ac:dyDescent="0.25">
      <c r="C127" s="188"/>
      <c r="D127" s="189"/>
      <c r="E127" s="178"/>
      <c r="F127" s="178"/>
      <c r="G127" s="190">
        <f>DATOS!$E$13</f>
        <v>1</v>
      </c>
      <c r="H127" s="178"/>
      <c r="I127" s="191"/>
      <c r="J127" s="178"/>
      <c r="K127" s="178"/>
      <c r="L127" s="178"/>
      <c r="M127" s="178"/>
      <c r="N127" s="160" t="str">
        <f t="shared" si="8"/>
        <v/>
      </c>
      <c r="O127" s="21"/>
      <c r="P127" s="160" t="str">
        <f t="shared" si="9"/>
        <v/>
      </c>
      <c r="Q127" s="160">
        <f t="shared" si="10"/>
        <v>0</v>
      </c>
      <c r="R127" s="160" t="str">
        <f t="shared" si="11"/>
        <v/>
      </c>
      <c r="S127" s="160" t="str">
        <f t="shared" si="12"/>
        <v/>
      </c>
      <c r="T127" s="50" t="str">
        <f>IF($F127="","",IF(ISERROR(VLOOKUP(F127,PROVEEDORES!$D$8:$I$507,5,0)),1,VLOOKUP($F127,PROVEEDORES!$D$8:$I$507,5,0)))</f>
        <v/>
      </c>
    </row>
    <row r="128" spans="3:20" ht="17.45" customHeight="1" x14ac:dyDescent="0.25">
      <c r="C128" s="188"/>
      <c r="D128" s="189"/>
      <c r="E128" s="178"/>
      <c r="F128" s="178"/>
      <c r="G128" s="190">
        <f>DATOS!$E$13</f>
        <v>1</v>
      </c>
      <c r="H128" s="178"/>
      <c r="I128" s="191"/>
      <c r="J128" s="178"/>
      <c r="K128" s="178"/>
      <c r="L128" s="178"/>
      <c r="M128" s="178"/>
      <c r="N128" s="160" t="str">
        <f t="shared" si="8"/>
        <v/>
      </c>
      <c r="O128" s="21"/>
      <c r="P128" s="160" t="str">
        <f t="shared" si="9"/>
        <v/>
      </c>
      <c r="Q128" s="160">
        <f t="shared" si="10"/>
        <v>0</v>
      </c>
      <c r="R128" s="160" t="str">
        <f t="shared" si="11"/>
        <v/>
      </c>
      <c r="S128" s="160" t="str">
        <f t="shared" si="12"/>
        <v/>
      </c>
      <c r="T128" s="50" t="str">
        <f>IF($F128="","",IF(ISERROR(VLOOKUP(F128,PROVEEDORES!$D$8:$I$507,5,0)),1,VLOOKUP($F128,PROVEEDORES!$D$8:$I$507,5,0)))</f>
        <v/>
      </c>
    </row>
    <row r="129" spans="3:20" ht="17.45" customHeight="1" x14ac:dyDescent="0.25">
      <c r="C129" s="188"/>
      <c r="D129" s="189"/>
      <c r="E129" s="178"/>
      <c r="F129" s="178"/>
      <c r="G129" s="190">
        <f>DATOS!$E$13</f>
        <v>1</v>
      </c>
      <c r="H129" s="178"/>
      <c r="I129" s="191"/>
      <c r="J129" s="178"/>
      <c r="K129" s="178"/>
      <c r="L129" s="178"/>
      <c r="M129" s="178"/>
      <c r="N129" s="160" t="str">
        <f t="shared" si="8"/>
        <v/>
      </c>
      <c r="O129" s="21"/>
      <c r="P129" s="160" t="str">
        <f t="shared" si="9"/>
        <v/>
      </c>
      <c r="Q129" s="160">
        <f t="shared" si="10"/>
        <v>0</v>
      </c>
      <c r="R129" s="160" t="str">
        <f t="shared" si="11"/>
        <v/>
      </c>
      <c r="S129" s="160" t="str">
        <f t="shared" si="12"/>
        <v/>
      </c>
      <c r="T129" s="50" t="str">
        <f>IF($F129="","",IF(ISERROR(VLOOKUP(F129,PROVEEDORES!$D$8:$I$507,5,0)),1,VLOOKUP($F129,PROVEEDORES!$D$8:$I$507,5,0)))</f>
        <v/>
      </c>
    </row>
    <row r="130" spans="3:20" ht="17.45" customHeight="1" x14ac:dyDescent="0.25">
      <c r="C130" s="188"/>
      <c r="D130" s="189"/>
      <c r="E130" s="178"/>
      <c r="F130" s="178"/>
      <c r="G130" s="190">
        <f>DATOS!$E$13</f>
        <v>1</v>
      </c>
      <c r="H130" s="178"/>
      <c r="I130" s="191"/>
      <c r="J130" s="178"/>
      <c r="K130" s="178"/>
      <c r="L130" s="178"/>
      <c r="M130" s="178"/>
      <c r="N130" s="160" t="str">
        <f t="shared" si="8"/>
        <v/>
      </c>
      <c r="O130" s="21"/>
      <c r="P130" s="160" t="str">
        <f t="shared" si="9"/>
        <v/>
      </c>
      <c r="Q130" s="160">
        <f t="shared" si="10"/>
        <v>0</v>
      </c>
      <c r="R130" s="160" t="str">
        <f t="shared" si="11"/>
        <v/>
      </c>
      <c r="S130" s="160" t="str">
        <f t="shared" si="12"/>
        <v/>
      </c>
      <c r="T130" s="50" t="str">
        <f>IF($F130="","",IF(ISERROR(VLOOKUP(F130,PROVEEDORES!$D$8:$I$507,5,0)),1,VLOOKUP($F130,PROVEEDORES!$D$8:$I$507,5,0)))</f>
        <v/>
      </c>
    </row>
    <row r="131" spans="3:20" ht="17.45" customHeight="1" x14ac:dyDescent="0.25">
      <c r="C131" s="188"/>
      <c r="D131" s="189"/>
      <c r="E131" s="178"/>
      <c r="F131" s="178"/>
      <c r="G131" s="190">
        <f>DATOS!$E$13</f>
        <v>1</v>
      </c>
      <c r="H131" s="178"/>
      <c r="I131" s="191"/>
      <c r="J131" s="178"/>
      <c r="K131" s="178"/>
      <c r="L131" s="178"/>
      <c r="M131" s="178"/>
      <c r="N131" s="160" t="str">
        <f t="shared" si="8"/>
        <v/>
      </c>
      <c r="O131" s="21"/>
      <c r="P131" s="160" t="str">
        <f t="shared" si="9"/>
        <v/>
      </c>
      <c r="Q131" s="160">
        <f t="shared" si="10"/>
        <v>0</v>
      </c>
      <c r="R131" s="160" t="str">
        <f t="shared" si="11"/>
        <v/>
      </c>
      <c r="S131" s="160" t="str">
        <f t="shared" si="12"/>
        <v/>
      </c>
      <c r="T131" s="50" t="str">
        <f>IF($F131="","",IF(ISERROR(VLOOKUP(F131,PROVEEDORES!$D$8:$I$507,5,0)),1,VLOOKUP($F131,PROVEEDORES!$D$8:$I$507,5,0)))</f>
        <v/>
      </c>
    </row>
    <row r="132" spans="3:20" ht="17.45" customHeight="1" x14ac:dyDescent="0.25">
      <c r="C132" s="188"/>
      <c r="D132" s="189"/>
      <c r="E132" s="178"/>
      <c r="F132" s="178"/>
      <c r="G132" s="190">
        <f>DATOS!$E$13</f>
        <v>1</v>
      </c>
      <c r="H132" s="178"/>
      <c r="I132" s="191"/>
      <c r="J132" s="178"/>
      <c r="K132" s="178"/>
      <c r="L132" s="178"/>
      <c r="M132" s="178"/>
      <c r="N132" s="160" t="str">
        <f t="shared" si="8"/>
        <v/>
      </c>
      <c r="O132" s="21"/>
      <c r="P132" s="160" t="str">
        <f t="shared" si="9"/>
        <v/>
      </c>
      <c r="Q132" s="160">
        <f t="shared" si="10"/>
        <v>0</v>
      </c>
      <c r="R132" s="160" t="str">
        <f t="shared" si="11"/>
        <v/>
      </c>
      <c r="S132" s="160" t="str">
        <f t="shared" si="12"/>
        <v/>
      </c>
      <c r="T132" s="50" t="str">
        <f>IF($F132="","",IF(ISERROR(VLOOKUP(F132,PROVEEDORES!$D$8:$I$507,5,0)),1,VLOOKUP($F132,PROVEEDORES!$D$8:$I$507,5,0)))</f>
        <v/>
      </c>
    </row>
    <row r="133" spans="3:20" ht="17.45" customHeight="1" x14ac:dyDescent="0.25">
      <c r="C133" s="188"/>
      <c r="D133" s="189"/>
      <c r="E133" s="178"/>
      <c r="F133" s="178"/>
      <c r="G133" s="190">
        <f>DATOS!$E$13</f>
        <v>1</v>
      </c>
      <c r="H133" s="178"/>
      <c r="I133" s="191"/>
      <c r="J133" s="178"/>
      <c r="K133" s="178"/>
      <c r="L133" s="178"/>
      <c r="M133" s="178"/>
      <c r="N133" s="160" t="str">
        <f t="shared" si="8"/>
        <v/>
      </c>
      <c r="O133" s="21"/>
      <c r="P133" s="160" t="str">
        <f t="shared" si="9"/>
        <v/>
      </c>
      <c r="Q133" s="160">
        <f t="shared" si="10"/>
        <v>0</v>
      </c>
      <c r="R133" s="160" t="str">
        <f t="shared" si="11"/>
        <v/>
      </c>
      <c r="S133" s="160" t="str">
        <f t="shared" si="12"/>
        <v/>
      </c>
      <c r="T133" s="50" t="str">
        <f>IF($F133="","",IF(ISERROR(VLOOKUP(F133,PROVEEDORES!$D$8:$I$507,5,0)),1,VLOOKUP($F133,PROVEEDORES!$D$8:$I$507,5,0)))</f>
        <v/>
      </c>
    </row>
    <row r="134" spans="3:20" ht="17.45" customHeight="1" x14ac:dyDescent="0.25">
      <c r="C134" s="188"/>
      <c r="D134" s="189"/>
      <c r="E134" s="178"/>
      <c r="F134" s="178"/>
      <c r="G134" s="190">
        <f>DATOS!$E$13</f>
        <v>1</v>
      </c>
      <c r="H134" s="178"/>
      <c r="I134" s="191"/>
      <c r="J134" s="178"/>
      <c r="K134" s="178"/>
      <c r="L134" s="178"/>
      <c r="M134" s="178"/>
      <c r="N134" s="160" t="str">
        <f t="shared" si="8"/>
        <v/>
      </c>
      <c r="O134" s="21"/>
      <c r="P134" s="160" t="str">
        <f t="shared" si="9"/>
        <v/>
      </c>
      <c r="Q134" s="160">
        <f t="shared" si="10"/>
        <v>0</v>
      </c>
      <c r="R134" s="160" t="str">
        <f t="shared" si="11"/>
        <v/>
      </c>
      <c r="S134" s="160" t="str">
        <f t="shared" si="12"/>
        <v/>
      </c>
      <c r="T134" s="50" t="str">
        <f>IF($F134="","",IF(ISERROR(VLOOKUP(F134,PROVEEDORES!$D$8:$I$507,5,0)),1,VLOOKUP($F134,PROVEEDORES!$D$8:$I$507,5,0)))</f>
        <v/>
      </c>
    </row>
    <row r="135" spans="3:20" ht="17.45" customHeight="1" x14ac:dyDescent="0.25">
      <c r="C135" s="188"/>
      <c r="D135" s="189"/>
      <c r="E135" s="178"/>
      <c r="F135" s="178"/>
      <c r="G135" s="190">
        <f>DATOS!$E$13</f>
        <v>1</v>
      </c>
      <c r="H135" s="178"/>
      <c r="I135" s="191"/>
      <c r="J135" s="178"/>
      <c r="K135" s="178"/>
      <c r="L135" s="178"/>
      <c r="M135" s="178"/>
      <c r="N135" s="160" t="str">
        <f t="shared" si="8"/>
        <v/>
      </c>
      <c r="O135" s="21"/>
      <c r="P135" s="160" t="str">
        <f t="shared" si="9"/>
        <v/>
      </c>
      <c r="Q135" s="160">
        <f t="shared" si="10"/>
        <v>0</v>
      </c>
      <c r="R135" s="160" t="str">
        <f t="shared" si="11"/>
        <v/>
      </c>
      <c r="S135" s="160" t="str">
        <f t="shared" si="12"/>
        <v/>
      </c>
      <c r="T135" s="50" t="str">
        <f>IF($F135="","",IF(ISERROR(VLOOKUP(F135,PROVEEDORES!$D$8:$I$507,5,0)),1,VLOOKUP($F135,PROVEEDORES!$D$8:$I$507,5,0)))</f>
        <v/>
      </c>
    </row>
    <row r="136" spans="3:20" ht="17.45" customHeight="1" x14ac:dyDescent="0.25">
      <c r="C136" s="188"/>
      <c r="D136" s="189"/>
      <c r="E136" s="178"/>
      <c r="F136" s="178"/>
      <c r="G136" s="190">
        <f>DATOS!$E$13</f>
        <v>1</v>
      </c>
      <c r="H136" s="178"/>
      <c r="I136" s="191"/>
      <c r="J136" s="178"/>
      <c r="K136" s="178"/>
      <c r="L136" s="178"/>
      <c r="M136" s="178"/>
      <c r="N136" s="160" t="str">
        <f t="shared" si="8"/>
        <v/>
      </c>
      <c r="O136" s="21"/>
      <c r="P136" s="160" t="str">
        <f t="shared" si="9"/>
        <v/>
      </c>
      <c r="Q136" s="160">
        <f t="shared" si="10"/>
        <v>0</v>
      </c>
      <c r="R136" s="160" t="str">
        <f t="shared" si="11"/>
        <v/>
      </c>
      <c r="S136" s="160" t="str">
        <f t="shared" si="12"/>
        <v/>
      </c>
      <c r="T136" s="50" t="str">
        <f>IF($F136="","",IF(ISERROR(VLOOKUP(F136,PROVEEDORES!$D$8:$I$507,5,0)),1,VLOOKUP($F136,PROVEEDORES!$D$8:$I$507,5,0)))</f>
        <v/>
      </c>
    </row>
    <row r="137" spans="3:20" ht="17.45" customHeight="1" x14ac:dyDescent="0.25">
      <c r="C137" s="188"/>
      <c r="D137" s="189"/>
      <c r="E137" s="178"/>
      <c r="F137" s="178"/>
      <c r="G137" s="190">
        <f>DATOS!$E$13</f>
        <v>1</v>
      </c>
      <c r="H137" s="178"/>
      <c r="I137" s="191"/>
      <c r="J137" s="178"/>
      <c r="K137" s="178"/>
      <c r="L137" s="178"/>
      <c r="M137" s="178"/>
      <c r="N137" s="160" t="str">
        <f t="shared" si="8"/>
        <v/>
      </c>
      <c r="O137" s="21"/>
      <c r="P137" s="160" t="str">
        <f t="shared" si="9"/>
        <v/>
      </c>
      <c r="Q137" s="160">
        <f t="shared" si="10"/>
        <v>0</v>
      </c>
      <c r="R137" s="160" t="str">
        <f t="shared" si="11"/>
        <v/>
      </c>
      <c r="S137" s="160" t="str">
        <f t="shared" si="12"/>
        <v/>
      </c>
      <c r="T137" s="50" t="str">
        <f>IF($F137="","",IF(ISERROR(VLOOKUP(F137,PROVEEDORES!$D$8:$I$507,5,0)),1,VLOOKUP($F137,PROVEEDORES!$D$8:$I$507,5,0)))</f>
        <v/>
      </c>
    </row>
    <row r="138" spans="3:20" ht="17.45" customHeight="1" x14ac:dyDescent="0.25">
      <c r="C138" s="188"/>
      <c r="D138" s="189"/>
      <c r="E138" s="178"/>
      <c r="F138" s="178"/>
      <c r="G138" s="190">
        <f>DATOS!$E$13</f>
        <v>1</v>
      </c>
      <c r="H138" s="178"/>
      <c r="I138" s="191"/>
      <c r="J138" s="178"/>
      <c r="K138" s="178"/>
      <c r="L138" s="178"/>
      <c r="M138" s="178"/>
      <c r="N138" s="160" t="str">
        <f t="shared" si="8"/>
        <v/>
      </c>
      <c r="O138" s="21"/>
      <c r="P138" s="160" t="str">
        <f t="shared" si="9"/>
        <v/>
      </c>
      <c r="Q138" s="160">
        <f t="shared" si="10"/>
        <v>0</v>
      </c>
      <c r="R138" s="160" t="str">
        <f t="shared" si="11"/>
        <v/>
      </c>
      <c r="S138" s="160" t="str">
        <f t="shared" si="12"/>
        <v/>
      </c>
      <c r="T138" s="50" t="str">
        <f>IF($F138="","",IF(ISERROR(VLOOKUP(F138,PROVEEDORES!$D$8:$I$507,5,0)),1,VLOOKUP($F138,PROVEEDORES!$D$8:$I$507,5,0)))</f>
        <v/>
      </c>
    </row>
    <row r="139" spans="3:20" ht="17.45" customHeight="1" x14ac:dyDescent="0.25">
      <c r="C139" s="188"/>
      <c r="D139" s="189"/>
      <c r="E139" s="178"/>
      <c r="F139" s="178"/>
      <c r="G139" s="190">
        <f>DATOS!$E$13</f>
        <v>1</v>
      </c>
      <c r="H139" s="178"/>
      <c r="I139" s="191"/>
      <c r="J139" s="178"/>
      <c r="K139" s="178"/>
      <c r="L139" s="178"/>
      <c r="M139" s="178"/>
      <c r="N139" s="160" t="str">
        <f t="shared" si="8"/>
        <v/>
      </c>
      <c r="O139" s="21"/>
      <c r="P139" s="160" t="str">
        <f t="shared" si="9"/>
        <v/>
      </c>
      <c r="Q139" s="160">
        <f t="shared" si="10"/>
        <v>0</v>
      </c>
      <c r="R139" s="160" t="str">
        <f t="shared" si="11"/>
        <v/>
      </c>
      <c r="S139" s="160" t="str">
        <f t="shared" si="12"/>
        <v/>
      </c>
      <c r="T139" s="50" t="str">
        <f>IF($F139="","",IF(ISERROR(VLOOKUP(F139,PROVEEDORES!$D$8:$I$507,5,0)),1,VLOOKUP($F139,PROVEEDORES!$D$8:$I$507,5,0)))</f>
        <v/>
      </c>
    </row>
    <row r="140" spans="3:20" ht="17.45" customHeight="1" x14ac:dyDescent="0.25">
      <c r="C140" s="188"/>
      <c r="D140" s="189"/>
      <c r="E140" s="178"/>
      <c r="F140" s="178"/>
      <c r="G140" s="190">
        <f>DATOS!$E$13</f>
        <v>1</v>
      </c>
      <c r="H140" s="178"/>
      <c r="I140" s="191"/>
      <c r="J140" s="178"/>
      <c r="K140" s="178"/>
      <c r="L140" s="178"/>
      <c r="M140" s="178"/>
      <c r="N140" s="160" t="str">
        <f t="shared" si="8"/>
        <v/>
      </c>
      <c r="O140" s="21"/>
      <c r="P140" s="160" t="str">
        <f t="shared" si="9"/>
        <v/>
      </c>
      <c r="Q140" s="160">
        <f t="shared" si="10"/>
        <v>0</v>
      </c>
      <c r="R140" s="160" t="str">
        <f t="shared" si="11"/>
        <v/>
      </c>
      <c r="S140" s="160" t="str">
        <f t="shared" si="12"/>
        <v/>
      </c>
      <c r="T140" s="50" t="str">
        <f>IF($F140="","",IF(ISERROR(VLOOKUP(F140,PROVEEDORES!$D$8:$I$507,5,0)),1,VLOOKUP($F140,PROVEEDORES!$D$8:$I$507,5,0)))</f>
        <v/>
      </c>
    </row>
    <row r="141" spans="3:20" ht="17.45" customHeight="1" x14ac:dyDescent="0.25">
      <c r="C141" s="188"/>
      <c r="D141" s="189"/>
      <c r="E141" s="178"/>
      <c r="F141" s="178"/>
      <c r="G141" s="190">
        <f>DATOS!$E$13</f>
        <v>1</v>
      </c>
      <c r="H141" s="178"/>
      <c r="I141" s="191"/>
      <c r="J141" s="178"/>
      <c r="K141" s="178"/>
      <c r="L141" s="178"/>
      <c r="M141" s="178"/>
      <c r="N141" s="160" t="str">
        <f t="shared" si="8"/>
        <v/>
      </c>
      <c r="O141" s="21"/>
      <c r="P141" s="160" t="str">
        <f t="shared" si="9"/>
        <v/>
      </c>
      <c r="Q141" s="160">
        <f t="shared" si="10"/>
        <v>0</v>
      </c>
      <c r="R141" s="160" t="str">
        <f t="shared" si="11"/>
        <v/>
      </c>
      <c r="S141" s="160" t="str">
        <f t="shared" si="12"/>
        <v/>
      </c>
      <c r="T141" s="50" t="str">
        <f>IF($F141="","",IF(ISERROR(VLOOKUP(F141,PROVEEDORES!$D$8:$I$507,5,0)),1,VLOOKUP($F141,PROVEEDORES!$D$8:$I$507,5,0)))</f>
        <v/>
      </c>
    </row>
    <row r="142" spans="3:20" ht="17.45" customHeight="1" x14ac:dyDescent="0.25">
      <c r="C142" s="188"/>
      <c r="D142" s="189"/>
      <c r="E142" s="178"/>
      <c r="F142" s="178"/>
      <c r="G142" s="190">
        <f>DATOS!$E$13</f>
        <v>1</v>
      </c>
      <c r="H142" s="178"/>
      <c r="I142" s="191"/>
      <c r="J142" s="178"/>
      <c r="K142" s="178"/>
      <c r="L142" s="178"/>
      <c r="M142" s="178"/>
      <c r="N142" s="160" t="str">
        <f t="shared" si="8"/>
        <v/>
      </c>
      <c r="O142" s="21"/>
      <c r="P142" s="160" t="str">
        <f t="shared" si="9"/>
        <v/>
      </c>
      <c r="Q142" s="160">
        <f t="shared" si="10"/>
        <v>0</v>
      </c>
      <c r="R142" s="160" t="str">
        <f t="shared" si="11"/>
        <v/>
      </c>
      <c r="S142" s="160" t="str">
        <f t="shared" si="12"/>
        <v/>
      </c>
      <c r="T142" s="50" t="str">
        <f>IF($F142="","",IF(ISERROR(VLOOKUP(F142,PROVEEDORES!$D$8:$I$507,5,0)),1,VLOOKUP($F142,PROVEEDORES!$D$8:$I$507,5,0)))</f>
        <v/>
      </c>
    </row>
    <row r="143" spans="3:20" ht="17.45" customHeight="1" x14ac:dyDescent="0.25">
      <c r="C143" s="188"/>
      <c r="D143" s="189"/>
      <c r="E143" s="178"/>
      <c r="F143" s="178"/>
      <c r="G143" s="190">
        <f>DATOS!$E$13</f>
        <v>1</v>
      </c>
      <c r="H143" s="178"/>
      <c r="I143" s="191"/>
      <c r="J143" s="178"/>
      <c r="K143" s="178"/>
      <c r="L143" s="178"/>
      <c r="M143" s="178"/>
      <c r="N143" s="160" t="str">
        <f t="shared" si="8"/>
        <v/>
      </c>
      <c r="O143" s="21"/>
      <c r="P143" s="160" t="str">
        <f t="shared" si="9"/>
        <v/>
      </c>
      <c r="Q143" s="160">
        <f t="shared" si="10"/>
        <v>0</v>
      </c>
      <c r="R143" s="160" t="str">
        <f t="shared" si="11"/>
        <v/>
      </c>
      <c r="S143" s="160" t="str">
        <f t="shared" si="12"/>
        <v/>
      </c>
      <c r="T143" s="50" t="str">
        <f>IF($F143="","",IF(ISERROR(VLOOKUP(F143,PROVEEDORES!$D$8:$I$507,5,0)),1,VLOOKUP($F143,PROVEEDORES!$D$8:$I$507,5,0)))</f>
        <v/>
      </c>
    </row>
    <row r="144" spans="3:20" ht="17.45" customHeight="1" x14ac:dyDescent="0.25">
      <c r="C144" s="188"/>
      <c r="D144" s="189"/>
      <c r="E144" s="178"/>
      <c r="F144" s="178"/>
      <c r="G144" s="190">
        <f>DATOS!$E$13</f>
        <v>1</v>
      </c>
      <c r="H144" s="178"/>
      <c r="I144" s="191"/>
      <c r="J144" s="178"/>
      <c r="K144" s="178"/>
      <c r="L144" s="178"/>
      <c r="M144" s="178"/>
      <c r="N144" s="160" t="str">
        <f t="shared" si="8"/>
        <v/>
      </c>
      <c r="O144" s="21"/>
      <c r="P144" s="160" t="str">
        <f t="shared" si="9"/>
        <v/>
      </c>
      <c r="Q144" s="160">
        <f t="shared" si="10"/>
        <v>0</v>
      </c>
      <c r="R144" s="160" t="str">
        <f t="shared" si="11"/>
        <v/>
      </c>
      <c r="S144" s="160" t="str">
        <f t="shared" si="12"/>
        <v/>
      </c>
      <c r="T144" s="50" t="str">
        <f>IF($F144="","",IF(ISERROR(VLOOKUP(F144,PROVEEDORES!$D$8:$I$507,5,0)),1,VLOOKUP($F144,PROVEEDORES!$D$8:$I$507,5,0)))</f>
        <v/>
      </c>
    </row>
    <row r="145" spans="3:20" ht="17.45" customHeight="1" x14ac:dyDescent="0.25">
      <c r="C145" s="188"/>
      <c r="D145" s="189"/>
      <c r="E145" s="178"/>
      <c r="F145" s="178"/>
      <c r="G145" s="190">
        <f>DATOS!$E$13</f>
        <v>1</v>
      </c>
      <c r="H145" s="178"/>
      <c r="I145" s="191"/>
      <c r="J145" s="178"/>
      <c r="K145" s="178"/>
      <c r="L145" s="178"/>
      <c r="M145" s="178"/>
      <c r="N145" s="160" t="str">
        <f t="shared" si="8"/>
        <v/>
      </c>
      <c r="O145" s="21"/>
      <c r="P145" s="160" t="str">
        <f t="shared" si="9"/>
        <v/>
      </c>
      <c r="Q145" s="160">
        <f t="shared" si="10"/>
        <v>0</v>
      </c>
      <c r="R145" s="160" t="str">
        <f t="shared" si="11"/>
        <v/>
      </c>
      <c r="S145" s="160" t="str">
        <f t="shared" si="12"/>
        <v/>
      </c>
      <c r="T145" s="50" t="str">
        <f>IF($F145="","",IF(ISERROR(VLOOKUP(F145,PROVEEDORES!$D$8:$I$507,5,0)),1,VLOOKUP($F145,PROVEEDORES!$D$8:$I$507,5,0)))</f>
        <v/>
      </c>
    </row>
    <row r="146" spans="3:20" ht="17.45" customHeight="1" x14ac:dyDescent="0.25">
      <c r="C146" s="188"/>
      <c r="D146" s="189"/>
      <c r="E146" s="178"/>
      <c r="F146" s="178"/>
      <c r="G146" s="190">
        <f>DATOS!$E$13</f>
        <v>1</v>
      </c>
      <c r="H146" s="178"/>
      <c r="I146" s="191"/>
      <c r="J146" s="178"/>
      <c r="K146" s="178"/>
      <c r="L146" s="178"/>
      <c r="M146" s="178"/>
      <c r="N146" s="160" t="str">
        <f t="shared" ref="N146:N209" si="13">IF(H146&amp;J146&amp;K146&amp;L146&amp;M146="","",H146+J146+K146-L146-M146)</f>
        <v/>
      </c>
      <c r="O146" s="21"/>
      <c r="P146" s="160" t="str">
        <f t="shared" ref="P146:P209" si="14">IF($I146="E",H146,"")</f>
        <v/>
      </c>
      <c r="Q146" s="160">
        <f t="shared" si="10"/>
        <v>0</v>
      </c>
      <c r="R146" s="160" t="str">
        <f t="shared" si="11"/>
        <v/>
      </c>
      <c r="S146" s="160" t="str">
        <f t="shared" si="12"/>
        <v/>
      </c>
      <c r="T146" s="50" t="str">
        <f>IF($F146="","",IF(ISERROR(VLOOKUP(F146,PROVEEDORES!$D$8:$I$507,5,0)),1,VLOOKUP($F146,PROVEEDORES!$D$8:$I$507,5,0)))</f>
        <v/>
      </c>
    </row>
    <row r="147" spans="3:20" ht="17.45" customHeight="1" x14ac:dyDescent="0.25">
      <c r="C147" s="188"/>
      <c r="D147" s="189"/>
      <c r="E147" s="178"/>
      <c r="F147" s="178"/>
      <c r="G147" s="190">
        <f>DATOS!$E$13</f>
        <v>1</v>
      </c>
      <c r="H147" s="178"/>
      <c r="I147" s="191"/>
      <c r="J147" s="178"/>
      <c r="K147" s="178"/>
      <c r="L147" s="178"/>
      <c r="M147" s="178"/>
      <c r="N147" s="160" t="str">
        <f t="shared" si="13"/>
        <v/>
      </c>
      <c r="O147" s="21"/>
      <c r="P147" s="160" t="str">
        <f t="shared" si="14"/>
        <v/>
      </c>
      <c r="Q147" s="160">
        <f t="shared" ref="Q147:Q210" si="15">IF($I147=0%,H147,"")</f>
        <v>0</v>
      </c>
      <c r="R147" s="160" t="str">
        <f t="shared" ref="R147:R210" si="16">IF(OR($I147=8%,$I147=11%),$J147/$I147,"")</f>
        <v/>
      </c>
      <c r="S147" s="160" t="str">
        <f t="shared" ref="S147:S210" si="17">IF(OR($I147=15%,$I147=16%),$J147/$I147,"")</f>
        <v/>
      </c>
      <c r="T147" s="50" t="str">
        <f>IF($F147="","",IF(ISERROR(VLOOKUP(F147,PROVEEDORES!$D$8:$I$507,5,0)),1,VLOOKUP($F147,PROVEEDORES!$D$8:$I$507,5,0)))</f>
        <v/>
      </c>
    </row>
    <row r="148" spans="3:20" ht="17.45" customHeight="1" x14ac:dyDescent="0.25">
      <c r="C148" s="188"/>
      <c r="D148" s="189"/>
      <c r="E148" s="178"/>
      <c r="F148" s="178"/>
      <c r="G148" s="190">
        <f>DATOS!$E$13</f>
        <v>1</v>
      </c>
      <c r="H148" s="178"/>
      <c r="I148" s="191"/>
      <c r="J148" s="178"/>
      <c r="K148" s="178"/>
      <c r="L148" s="178"/>
      <c r="M148" s="178"/>
      <c r="N148" s="160" t="str">
        <f t="shared" si="13"/>
        <v/>
      </c>
      <c r="O148" s="21"/>
      <c r="P148" s="160" t="str">
        <f t="shared" si="14"/>
        <v/>
      </c>
      <c r="Q148" s="160">
        <f t="shared" si="15"/>
        <v>0</v>
      </c>
      <c r="R148" s="160" t="str">
        <f t="shared" si="16"/>
        <v/>
      </c>
      <c r="S148" s="160" t="str">
        <f t="shared" si="17"/>
        <v/>
      </c>
      <c r="T148" s="50" t="str">
        <f>IF($F148="","",IF(ISERROR(VLOOKUP(F148,PROVEEDORES!$D$8:$I$507,5,0)),1,VLOOKUP($F148,PROVEEDORES!$D$8:$I$507,5,0)))</f>
        <v/>
      </c>
    </row>
    <row r="149" spans="3:20" ht="17.45" customHeight="1" x14ac:dyDescent="0.25">
      <c r="C149" s="188"/>
      <c r="D149" s="189"/>
      <c r="E149" s="178"/>
      <c r="F149" s="178"/>
      <c r="G149" s="190">
        <f>DATOS!$E$13</f>
        <v>1</v>
      </c>
      <c r="H149" s="178"/>
      <c r="I149" s="191"/>
      <c r="J149" s="178"/>
      <c r="K149" s="178"/>
      <c r="L149" s="178"/>
      <c r="M149" s="178"/>
      <c r="N149" s="160" t="str">
        <f t="shared" si="13"/>
        <v/>
      </c>
      <c r="O149" s="21"/>
      <c r="P149" s="160" t="str">
        <f t="shared" si="14"/>
        <v/>
      </c>
      <c r="Q149" s="160">
        <f t="shared" si="15"/>
        <v>0</v>
      </c>
      <c r="R149" s="160" t="str">
        <f t="shared" si="16"/>
        <v/>
      </c>
      <c r="S149" s="160" t="str">
        <f t="shared" si="17"/>
        <v/>
      </c>
      <c r="T149" s="50" t="str">
        <f>IF($F149="","",IF(ISERROR(VLOOKUP(F149,PROVEEDORES!$D$8:$I$507,5,0)),1,VLOOKUP($F149,PROVEEDORES!$D$8:$I$507,5,0)))</f>
        <v/>
      </c>
    </row>
    <row r="150" spans="3:20" ht="17.45" customHeight="1" x14ac:dyDescent="0.25">
      <c r="C150" s="188"/>
      <c r="D150" s="189"/>
      <c r="E150" s="178"/>
      <c r="F150" s="178"/>
      <c r="G150" s="190">
        <f>DATOS!$E$13</f>
        <v>1</v>
      </c>
      <c r="H150" s="178"/>
      <c r="I150" s="191"/>
      <c r="J150" s="178"/>
      <c r="K150" s="178"/>
      <c r="L150" s="178"/>
      <c r="M150" s="178"/>
      <c r="N150" s="160" t="str">
        <f t="shared" si="13"/>
        <v/>
      </c>
      <c r="O150" s="21"/>
      <c r="P150" s="160" t="str">
        <f t="shared" si="14"/>
        <v/>
      </c>
      <c r="Q150" s="160">
        <f t="shared" si="15"/>
        <v>0</v>
      </c>
      <c r="R150" s="160" t="str">
        <f t="shared" si="16"/>
        <v/>
      </c>
      <c r="S150" s="160" t="str">
        <f t="shared" si="17"/>
        <v/>
      </c>
      <c r="T150" s="50" t="str">
        <f>IF($F150="","",IF(ISERROR(VLOOKUP(F150,PROVEEDORES!$D$8:$I$507,5,0)),1,VLOOKUP($F150,PROVEEDORES!$D$8:$I$507,5,0)))</f>
        <v/>
      </c>
    </row>
    <row r="151" spans="3:20" ht="17.45" customHeight="1" x14ac:dyDescent="0.25">
      <c r="C151" s="188"/>
      <c r="D151" s="189"/>
      <c r="E151" s="178"/>
      <c r="F151" s="178"/>
      <c r="G151" s="190">
        <f>DATOS!$E$13</f>
        <v>1</v>
      </c>
      <c r="H151" s="178"/>
      <c r="I151" s="191"/>
      <c r="J151" s="178"/>
      <c r="K151" s="178"/>
      <c r="L151" s="178"/>
      <c r="M151" s="178"/>
      <c r="N151" s="160" t="str">
        <f t="shared" si="13"/>
        <v/>
      </c>
      <c r="O151" s="21"/>
      <c r="P151" s="160" t="str">
        <f t="shared" si="14"/>
        <v/>
      </c>
      <c r="Q151" s="160">
        <f t="shared" si="15"/>
        <v>0</v>
      </c>
      <c r="R151" s="160" t="str">
        <f t="shared" si="16"/>
        <v/>
      </c>
      <c r="S151" s="160" t="str">
        <f t="shared" si="17"/>
        <v/>
      </c>
      <c r="T151" s="50" t="str">
        <f>IF($F151="","",IF(ISERROR(VLOOKUP(F151,PROVEEDORES!$D$8:$I$507,5,0)),1,VLOOKUP($F151,PROVEEDORES!$D$8:$I$507,5,0)))</f>
        <v/>
      </c>
    </row>
    <row r="152" spans="3:20" ht="17.45" customHeight="1" x14ac:dyDescent="0.25">
      <c r="C152" s="188"/>
      <c r="D152" s="189"/>
      <c r="E152" s="178"/>
      <c r="F152" s="178"/>
      <c r="G152" s="190">
        <f>DATOS!$E$13</f>
        <v>1</v>
      </c>
      <c r="H152" s="178"/>
      <c r="I152" s="191"/>
      <c r="J152" s="178"/>
      <c r="K152" s="178"/>
      <c r="L152" s="178"/>
      <c r="M152" s="178"/>
      <c r="N152" s="160" t="str">
        <f t="shared" si="13"/>
        <v/>
      </c>
      <c r="O152" s="21"/>
      <c r="P152" s="160" t="str">
        <f t="shared" si="14"/>
        <v/>
      </c>
      <c r="Q152" s="160">
        <f t="shared" si="15"/>
        <v>0</v>
      </c>
      <c r="R152" s="160" t="str">
        <f t="shared" si="16"/>
        <v/>
      </c>
      <c r="S152" s="160" t="str">
        <f t="shared" si="17"/>
        <v/>
      </c>
      <c r="T152" s="50" t="str">
        <f>IF($F152="","",IF(ISERROR(VLOOKUP(F152,PROVEEDORES!$D$8:$I$507,5,0)),1,VLOOKUP($F152,PROVEEDORES!$D$8:$I$507,5,0)))</f>
        <v/>
      </c>
    </row>
    <row r="153" spans="3:20" ht="17.45" customHeight="1" x14ac:dyDescent="0.25">
      <c r="C153" s="188"/>
      <c r="D153" s="189"/>
      <c r="E153" s="178"/>
      <c r="F153" s="178"/>
      <c r="G153" s="190">
        <f>DATOS!$E$13</f>
        <v>1</v>
      </c>
      <c r="H153" s="178"/>
      <c r="I153" s="191"/>
      <c r="J153" s="178"/>
      <c r="K153" s="178"/>
      <c r="L153" s="178"/>
      <c r="M153" s="178"/>
      <c r="N153" s="160" t="str">
        <f t="shared" si="13"/>
        <v/>
      </c>
      <c r="O153" s="21"/>
      <c r="P153" s="160" t="str">
        <f t="shared" si="14"/>
        <v/>
      </c>
      <c r="Q153" s="160">
        <f t="shared" si="15"/>
        <v>0</v>
      </c>
      <c r="R153" s="160" t="str">
        <f t="shared" si="16"/>
        <v/>
      </c>
      <c r="S153" s="160" t="str">
        <f t="shared" si="17"/>
        <v/>
      </c>
      <c r="T153" s="50" t="str">
        <f>IF($F153="","",IF(ISERROR(VLOOKUP(F153,PROVEEDORES!$D$8:$I$507,5,0)),1,VLOOKUP($F153,PROVEEDORES!$D$8:$I$507,5,0)))</f>
        <v/>
      </c>
    </row>
    <row r="154" spans="3:20" ht="17.45" customHeight="1" x14ac:dyDescent="0.25">
      <c r="C154" s="188"/>
      <c r="D154" s="189"/>
      <c r="E154" s="178"/>
      <c r="F154" s="178"/>
      <c r="G154" s="190">
        <f>DATOS!$E$13</f>
        <v>1</v>
      </c>
      <c r="H154" s="178"/>
      <c r="I154" s="191"/>
      <c r="J154" s="178"/>
      <c r="K154" s="178"/>
      <c r="L154" s="178"/>
      <c r="M154" s="178"/>
      <c r="N154" s="160" t="str">
        <f t="shared" si="13"/>
        <v/>
      </c>
      <c r="O154" s="21"/>
      <c r="P154" s="160" t="str">
        <f t="shared" si="14"/>
        <v/>
      </c>
      <c r="Q154" s="160">
        <f t="shared" si="15"/>
        <v>0</v>
      </c>
      <c r="R154" s="160" t="str">
        <f t="shared" si="16"/>
        <v/>
      </c>
      <c r="S154" s="160" t="str">
        <f t="shared" si="17"/>
        <v/>
      </c>
      <c r="T154" s="50" t="str">
        <f>IF($F154="","",IF(ISERROR(VLOOKUP(F154,PROVEEDORES!$D$8:$I$507,5,0)),1,VLOOKUP($F154,PROVEEDORES!$D$8:$I$507,5,0)))</f>
        <v/>
      </c>
    </row>
    <row r="155" spans="3:20" ht="17.45" customHeight="1" x14ac:dyDescent="0.25">
      <c r="C155" s="188"/>
      <c r="D155" s="189"/>
      <c r="E155" s="178"/>
      <c r="F155" s="178"/>
      <c r="G155" s="190">
        <f>DATOS!$E$13</f>
        <v>1</v>
      </c>
      <c r="H155" s="178"/>
      <c r="I155" s="191"/>
      <c r="J155" s="178"/>
      <c r="K155" s="178"/>
      <c r="L155" s="178"/>
      <c r="M155" s="178"/>
      <c r="N155" s="160" t="str">
        <f t="shared" si="13"/>
        <v/>
      </c>
      <c r="O155" s="21"/>
      <c r="P155" s="160" t="str">
        <f t="shared" si="14"/>
        <v/>
      </c>
      <c r="Q155" s="160">
        <f t="shared" si="15"/>
        <v>0</v>
      </c>
      <c r="R155" s="160" t="str">
        <f t="shared" si="16"/>
        <v/>
      </c>
      <c r="S155" s="160" t="str">
        <f t="shared" si="17"/>
        <v/>
      </c>
      <c r="T155" s="50" t="str">
        <f>IF($F155="","",IF(ISERROR(VLOOKUP(F155,PROVEEDORES!$D$8:$I$507,5,0)),1,VLOOKUP($F155,PROVEEDORES!$D$8:$I$507,5,0)))</f>
        <v/>
      </c>
    </row>
    <row r="156" spans="3:20" ht="17.45" customHeight="1" x14ac:dyDescent="0.25">
      <c r="C156" s="188"/>
      <c r="D156" s="189"/>
      <c r="E156" s="178"/>
      <c r="F156" s="178"/>
      <c r="G156" s="190">
        <f>DATOS!$E$13</f>
        <v>1</v>
      </c>
      <c r="H156" s="178"/>
      <c r="I156" s="191"/>
      <c r="J156" s="178"/>
      <c r="K156" s="178"/>
      <c r="L156" s="178"/>
      <c r="M156" s="178"/>
      <c r="N156" s="160" t="str">
        <f t="shared" si="13"/>
        <v/>
      </c>
      <c r="O156" s="21"/>
      <c r="P156" s="160" t="str">
        <f t="shared" si="14"/>
        <v/>
      </c>
      <c r="Q156" s="160">
        <f t="shared" si="15"/>
        <v>0</v>
      </c>
      <c r="R156" s="160" t="str">
        <f t="shared" si="16"/>
        <v/>
      </c>
      <c r="S156" s="160" t="str">
        <f t="shared" si="17"/>
        <v/>
      </c>
      <c r="T156" s="50" t="str">
        <f>IF($F156="","",IF(ISERROR(VLOOKUP(F156,PROVEEDORES!$D$8:$I$507,5,0)),1,VLOOKUP($F156,PROVEEDORES!$D$8:$I$507,5,0)))</f>
        <v/>
      </c>
    </row>
    <row r="157" spans="3:20" ht="17.45" customHeight="1" x14ac:dyDescent="0.25">
      <c r="C157" s="188"/>
      <c r="D157" s="189"/>
      <c r="E157" s="178"/>
      <c r="F157" s="178"/>
      <c r="G157" s="190">
        <f>DATOS!$E$13</f>
        <v>1</v>
      </c>
      <c r="H157" s="178"/>
      <c r="I157" s="191"/>
      <c r="J157" s="178"/>
      <c r="K157" s="178"/>
      <c r="L157" s="178"/>
      <c r="M157" s="178"/>
      <c r="N157" s="160" t="str">
        <f t="shared" si="13"/>
        <v/>
      </c>
      <c r="O157" s="21"/>
      <c r="P157" s="160" t="str">
        <f t="shared" si="14"/>
        <v/>
      </c>
      <c r="Q157" s="160">
        <f t="shared" si="15"/>
        <v>0</v>
      </c>
      <c r="R157" s="160" t="str">
        <f t="shared" si="16"/>
        <v/>
      </c>
      <c r="S157" s="160" t="str">
        <f t="shared" si="17"/>
        <v/>
      </c>
      <c r="T157" s="50" t="str">
        <f>IF($F157="","",IF(ISERROR(VLOOKUP(F157,PROVEEDORES!$D$8:$I$507,5,0)),1,VLOOKUP($F157,PROVEEDORES!$D$8:$I$507,5,0)))</f>
        <v/>
      </c>
    </row>
    <row r="158" spans="3:20" ht="17.45" customHeight="1" x14ac:dyDescent="0.25">
      <c r="C158" s="188"/>
      <c r="D158" s="189"/>
      <c r="E158" s="178"/>
      <c r="F158" s="178"/>
      <c r="G158" s="190">
        <f>DATOS!$E$13</f>
        <v>1</v>
      </c>
      <c r="H158" s="178"/>
      <c r="I158" s="191"/>
      <c r="J158" s="178"/>
      <c r="K158" s="178"/>
      <c r="L158" s="178"/>
      <c r="M158" s="178"/>
      <c r="N158" s="160" t="str">
        <f t="shared" si="13"/>
        <v/>
      </c>
      <c r="O158" s="21"/>
      <c r="P158" s="160" t="str">
        <f t="shared" si="14"/>
        <v/>
      </c>
      <c r="Q158" s="160">
        <f t="shared" si="15"/>
        <v>0</v>
      </c>
      <c r="R158" s="160" t="str">
        <f t="shared" si="16"/>
        <v/>
      </c>
      <c r="S158" s="160" t="str">
        <f t="shared" si="17"/>
        <v/>
      </c>
      <c r="T158" s="50" t="str">
        <f>IF($F158="","",IF(ISERROR(VLOOKUP(F158,PROVEEDORES!$D$8:$I$507,5,0)),1,VLOOKUP($F158,PROVEEDORES!$D$8:$I$507,5,0)))</f>
        <v/>
      </c>
    </row>
    <row r="159" spans="3:20" ht="17.45" customHeight="1" x14ac:dyDescent="0.25">
      <c r="C159" s="188"/>
      <c r="D159" s="189"/>
      <c r="E159" s="178"/>
      <c r="F159" s="178"/>
      <c r="G159" s="190">
        <f>DATOS!$E$13</f>
        <v>1</v>
      </c>
      <c r="H159" s="178"/>
      <c r="I159" s="191"/>
      <c r="J159" s="178"/>
      <c r="K159" s="178"/>
      <c r="L159" s="178"/>
      <c r="M159" s="178"/>
      <c r="N159" s="160" t="str">
        <f t="shared" si="13"/>
        <v/>
      </c>
      <c r="O159" s="21"/>
      <c r="P159" s="160" t="str">
        <f t="shared" si="14"/>
        <v/>
      </c>
      <c r="Q159" s="160">
        <f t="shared" si="15"/>
        <v>0</v>
      </c>
      <c r="R159" s="160" t="str">
        <f t="shared" si="16"/>
        <v/>
      </c>
      <c r="S159" s="160" t="str">
        <f t="shared" si="17"/>
        <v/>
      </c>
      <c r="T159" s="50" t="str">
        <f>IF($F159="","",IF(ISERROR(VLOOKUP(F159,PROVEEDORES!$D$8:$I$507,5,0)),1,VLOOKUP($F159,PROVEEDORES!$D$8:$I$507,5,0)))</f>
        <v/>
      </c>
    </row>
    <row r="160" spans="3:20" ht="17.45" customHeight="1" x14ac:dyDescent="0.25">
      <c r="C160" s="188"/>
      <c r="D160" s="189"/>
      <c r="E160" s="178"/>
      <c r="F160" s="178"/>
      <c r="G160" s="190">
        <f>DATOS!$E$13</f>
        <v>1</v>
      </c>
      <c r="H160" s="178"/>
      <c r="I160" s="191"/>
      <c r="J160" s="178"/>
      <c r="K160" s="178"/>
      <c r="L160" s="178"/>
      <c r="M160" s="178"/>
      <c r="N160" s="160" t="str">
        <f t="shared" si="13"/>
        <v/>
      </c>
      <c r="O160" s="21"/>
      <c r="P160" s="160" t="str">
        <f t="shared" si="14"/>
        <v/>
      </c>
      <c r="Q160" s="160">
        <f t="shared" si="15"/>
        <v>0</v>
      </c>
      <c r="R160" s="160" t="str">
        <f t="shared" si="16"/>
        <v/>
      </c>
      <c r="S160" s="160" t="str">
        <f t="shared" si="17"/>
        <v/>
      </c>
      <c r="T160" s="50" t="str">
        <f>IF($F160="","",IF(ISERROR(VLOOKUP(F160,PROVEEDORES!$D$8:$I$507,5,0)),1,VLOOKUP($F160,PROVEEDORES!$D$8:$I$507,5,0)))</f>
        <v/>
      </c>
    </row>
    <row r="161" spans="3:20" ht="17.45" customHeight="1" x14ac:dyDescent="0.25">
      <c r="C161" s="188"/>
      <c r="D161" s="189"/>
      <c r="E161" s="178"/>
      <c r="F161" s="178"/>
      <c r="G161" s="190">
        <f>DATOS!$E$13</f>
        <v>1</v>
      </c>
      <c r="H161" s="178"/>
      <c r="I161" s="191"/>
      <c r="J161" s="178"/>
      <c r="K161" s="178"/>
      <c r="L161" s="178"/>
      <c r="M161" s="178"/>
      <c r="N161" s="160" t="str">
        <f t="shared" si="13"/>
        <v/>
      </c>
      <c r="O161" s="21"/>
      <c r="P161" s="160" t="str">
        <f t="shared" si="14"/>
        <v/>
      </c>
      <c r="Q161" s="160">
        <f t="shared" si="15"/>
        <v>0</v>
      </c>
      <c r="R161" s="160" t="str">
        <f t="shared" si="16"/>
        <v/>
      </c>
      <c r="S161" s="160" t="str">
        <f t="shared" si="17"/>
        <v/>
      </c>
      <c r="T161" s="50" t="str">
        <f>IF($F161="","",IF(ISERROR(VLOOKUP(F161,PROVEEDORES!$D$8:$I$507,5,0)),1,VLOOKUP($F161,PROVEEDORES!$D$8:$I$507,5,0)))</f>
        <v/>
      </c>
    </row>
    <row r="162" spans="3:20" ht="17.45" customHeight="1" x14ac:dyDescent="0.25">
      <c r="C162" s="188"/>
      <c r="D162" s="189"/>
      <c r="E162" s="178"/>
      <c r="F162" s="178"/>
      <c r="G162" s="190">
        <f>DATOS!$E$13</f>
        <v>1</v>
      </c>
      <c r="H162" s="178"/>
      <c r="I162" s="191"/>
      <c r="J162" s="178"/>
      <c r="K162" s="178"/>
      <c r="L162" s="178"/>
      <c r="M162" s="178"/>
      <c r="N162" s="160" t="str">
        <f t="shared" si="13"/>
        <v/>
      </c>
      <c r="O162" s="21"/>
      <c r="P162" s="160" t="str">
        <f t="shared" si="14"/>
        <v/>
      </c>
      <c r="Q162" s="160">
        <f t="shared" si="15"/>
        <v>0</v>
      </c>
      <c r="R162" s="160" t="str">
        <f t="shared" si="16"/>
        <v/>
      </c>
      <c r="S162" s="160" t="str">
        <f t="shared" si="17"/>
        <v/>
      </c>
      <c r="T162" s="50" t="str">
        <f>IF($F162="","",IF(ISERROR(VLOOKUP(F162,PROVEEDORES!$D$8:$I$507,5,0)),1,VLOOKUP($F162,PROVEEDORES!$D$8:$I$507,5,0)))</f>
        <v/>
      </c>
    </row>
    <row r="163" spans="3:20" ht="17.45" customHeight="1" x14ac:dyDescent="0.25">
      <c r="C163" s="188"/>
      <c r="D163" s="189"/>
      <c r="E163" s="178"/>
      <c r="F163" s="178"/>
      <c r="G163" s="190">
        <f>DATOS!$E$13</f>
        <v>1</v>
      </c>
      <c r="H163" s="178"/>
      <c r="I163" s="191"/>
      <c r="J163" s="178"/>
      <c r="K163" s="178"/>
      <c r="L163" s="178"/>
      <c r="M163" s="178"/>
      <c r="N163" s="160" t="str">
        <f t="shared" si="13"/>
        <v/>
      </c>
      <c r="O163" s="21"/>
      <c r="P163" s="160" t="str">
        <f t="shared" si="14"/>
        <v/>
      </c>
      <c r="Q163" s="160">
        <f t="shared" si="15"/>
        <v>0</v>
      </c>
      <c r="R163" s="160" t="str">
        <f t="shared" si="16"/>
        <v/>
      </c>
      <c r="S163" s="160" t="str">
        <f t="shared" si="17"/>
        <v/>
      </c>
      <c r="T163" s="50" t="str">
        <f>IF($F163="","",IF(ISERROR(VLOOKUP(F163,PROVEEDORES!$D$8:$I$507,5,0)),1,VLOOKUP($F163,PROVEEDORES!$D$8:$I$507,5,0)))</f>
        <v/>
      </c>
    </row>
    <row r="164" spans="3:20" ht="17.45" customHeight="1" x14ac:dyDescent="0.25">
      <c r="C164" s="188"/>
      <c r="D164" s="189"/>
      <c r="E164" s="178"/>
      <c r="F164" s="178"/>
      <c r="G164" s="190">
        <f>DATOS!$E$13</f>
        <v>1</v>
      </c>
      <c r="H164" s="178"/>
      <c r="I164" s="191"/>
      <c r="J164" s="178"/>
      <c r="K164" s="178"/>
      <c r="L164" s="178"/>
      <c r="M164" s="178"/>
      <c r="N164" s="160" t="str">
        <f t="shared" si="13"/>
        <v/>
      </c>
      <c r="O164" s="21"/>
      <c r="P164" s="160" t="str">
        <f t="shared" si="14"/>
        <v/>
      </c>
      <c r="Q164" s="160">
        <f t="shared" si="15"/>
        <v>0</v>
      </c>
      <c r="R164" s="160" t="str">
        <f t="shared" si="16"/>
        <v/>
      </c>
      <c r="S164" s="160" t="str">
        <f t="shared" si="17"/>
        <v/>
      </c>
      <c r="T164" s="50" t="str">
        <f>IF($F164="","",IF(ISERROR(VLOOKUP(F164,PROVEEDORES!$D$8:$I$507,5,0)),1,VLOOKUP($F164,PROVEEDORES!$D$8:$I$507,5,0)))</f>
        <v/>
      </c>
    </row>
    <row r="165" spans="3:20" ht="17.45" customHeight="1" x14ac:dyDescent="0.25">
      <c r="C165" s="188"/>
      <c r="D165" s="189"/>
      <c r="E165" s="178"/>
      <c r="F165" s="178"/>
      <c r="G165" s="190">
        <f>DATOS!$E$13</f>
        <v>1</v>
      </c>
      <c r="H165" s="178"/>
      <c r="I165" s="191"/>
      <c r="J165" s="178"/>
      <c r="K165" s="178"/>
      <c r="L165" s="178"/>
      <c r="M165" s="178"/>
      <c r="N165" s="160" t="str">
        <f t="shared" si="13"/>
        <v/>
      </c>
      <c r="O165" s="21"/>
      <c r="P165" s="160" t="str">
        <f t="shared" si="14"/>
        <v/>
      </c>
      <c r="Q165" s="160">
        <f t="shared" si="15"/>
        <v>0</v>
      </c>
      <c r="R165" s="160" t="str">
        <f t="shared" si="16"/>
        <v/>
      </c>
      <c r="S165" s="160" t="str">
        <f t="shared" si="17"/>
        <v/>
      </c>
      <c r="T165" s="50" t="str">
        <f>IF($F165="","",IF(ISERROR(VLOOKUP(F165,PROVEEDORES!$D$8:$I$507,5,0)),1,VLOOKUP($F165,PROVEEDORES!$D$8:$I$507,5,0)))</f>
        <v/>
      </c>
    </row>
    <row r="166" spans="3:20" ht="17.45" customHeight="1" x14ac:dyDescent="0.25">
      <c r="C166" s="188"/>
      <c r="D166" s="189"/>
      <c r="E166" s="178"/>
      <c r="F166" s="178"/>
      <c r="G166" s="190">
        <f>DATOS!$E$13</f>
        <v>1</v>
      </c>
      <c r="H166" s="178"/>
      <c r="I166" s="191"/>
      <c r="J166" s="178"/>
      <c r="K166" s="178"/>
      <c r="L166" s="178"/>
      <c r="M166" s="178"/>
      <c r="N166" s="160" t="str">
        <f t="shared" si="13"/>
        <v/>
      </c>
      <c r="O166" s="21"/>
      <c r="P166" s="160" t="str">
        <f t="shared" si="14"/>
        <v/>
      </c>
      <c r="Q166" s="160">
        <f t="shared" si="15"/>
        <v>0</v>
      </c>
      <c r="R166" s="160" t="str">
        <f t="shared" si="16"/>
        <v/>
      </c>
      <c r="S166" s="160" t="str">
        <f t="shared" si="17"/>
        <v/>
      </c>
      <c r="T166" s="50" t="str">
        <f>IF($F166="","",IF(ISERROR(VLOOKUP(F166,PROVEEDORES!$D$8:$I$507,5,0)),1,VLOOKUP($F166,PROVEEDORES!$D$8:$I$507,5,0)))</f>
        <v/>
      </c>
    </row>
    <row r="167" spans="3:20" ht="17.45" customHeight="1" x14ac:dyDescent="0.25">
      <c r="C167" s="188"/>
      <c r="D167" s="189"/>
      <c r="E167" s="178"/>
      <c r="F167" s="178"/>
      <c r="G167" s="190">
        <f>DATOS!$E$13</f>
        <v>1</v>
      </c>
      <c r="H167" s="178"/>
      <c r="I167" s="191"/>
      <c r="J167" s="178"/>
      <c r="K167" s="178"/>
      <c r="L167" s="178"/>
      <c r="M167" s="178"/>
      <c r="N167" s="160" t="str">
        <f t="shared" si="13"/>
        <v/>
      </c>
      <c r="O167" s="21"/>
      <c r="P167" s="160" t="str">
        <f t="shared" si="14"/>
        <v/>
      </c>
      <c r="Q167" s="160">
        <f t="shared" si="15"/>
        <v>0</v>
      </c>
      <c r="R167" s="160" t="str">
        <f t="shared" si="16"/>
        <v/>
      </c>
      <c r="S167" s="160" t="str">
        <f t="shared" si="17"/>
        <v/>
      </c>
      <c r="T167" s="50" t="str">
        <f>IF($F167="","",IF(ISERROR(VLOOKUP(F167,PROVEEDORES!$D$8:$I$507,5,0)),1,VLOOKUP($F167,PROVEEDORES!$D$8:$I$507,5,0)))</f>
        <v/>
      </c>
    </row>
    <row r="168" spans="3:20" ht="17.45" customHeight="1" x14ac:dyDescent="0.25">
      <c r="C168" s="188"/>
      <c r="D168" s="189"/>
      <c r="E168" s="178"/>
      <c r="F168" s="178"/>
      <c r="G168" s="190">
        <f>DATOS!$E$13</f>
        <v>1</v>
      </c>
      <c r="H168" s="178"/>
      <c r="I168" s="191"/>
      <c r="J168" s="178"/>
      <c r="K168" s="178"/>
      <c r="L168" s="178"/>
      <c r="M168" s="178"/>
      <c r="N168" s="160" t="str">
        <f t="shared" si="13"/>
        <v/>
      </c>
      <c r="O168" s="21"/>
      <c r="P168" s="160" t="str">
        <f t="shared" si="14"/>
        <v/>
      </c>
      <c r="Q168" s="160">
        <f t="shared" si="15"/>
        <v>0</v>
      </c>
      <c r="R168" s="160" t="str">
        <f t="shared" si="16"/>
        <v/>
      </c>
      <c r="S168" s="160" t="str">
        <f t="shared" si="17"/>
        <v/>
      </c>
      <c r="T168" s="50" t="str">
        <f>IF($F168="","",IF(ISERROR(VLOOKUP(F168,PROVEEDORES!$D$8:$I$507,5,0)),1,VLOOKUP($F168,PROVEEDORES!$D$8:$I$507,5,0)))</f>
        <v/>
      </c>
    </row>
    <row r="169" spans="3:20" ht="17.45" customHeight="1" x14ac:dyDescent="0.25">
      <c r="C169" s="188"/>
      <c r="D169" s="189"/>
      <c r="E169" s="178"/>
      <c r="F169" s="178"/>
      <c r="G169" s="190">
        <f>DATOS!$E$13</f>
        <v>1</v>
      </c>
      <c r="H169" s="178"/>
      <c r="I169" s="191"/>
      <c r="J169" s="178"/>
      <c r="K169" s="178"/>
      <c r="L169" s="178"/>
      <c r="M169" s="178"/>
      <c r="N169" s="160" t="str">
        <f t="shared" si="13"/>
        <v/>
      </c>
      <c r="O169" s="21"/>
      <c r="P169" s="160" t="str">
        <f t="shared" si="14"/>
        <v/>
      </c>
      <c r="Q169" s="160">
        <f t="shared" si="15"/>
        <v>0</v>
      </c>
      <c r="R169" s="160" t="str">
        <f t="shared" si="16"/>
        <v/>
      </c>
      <c r="S169" s="160" t="str">
        <f t="shared" si="17"/>
        <v/>
      </c>
      <c r="T169" s="50" t="str">
        <f>IF($F169="","",IF(ISERROR(VLOOKUP(F169,PROVEEDORES!$D$8:$I$507,5,0)),1,VLOOKUP($F169,PROVEEDORES!$D$8:$I$507,5,0)))</f>
        <v/>
      </c>
    </row>
    <row r="170" spans="3:20" ht="17.45" customHeight="1" x14ac:dyDescent="0.25">
      <c r="C170" s="188"/>
      <c r="D170" s="189"/>
      <c r="E170" s="178"/>
      <c r="F170" s="178"/>
      <c r="G170" s="190">
        <f>DATOS!$E$13</f>
        <v>1</v>
      </c>
      <c r="H170" s="178"/>
      <c r="I170" s="191"/>
      <c r="J170" s="178"/>
      <c r="K170" s="178"/>
      <c r="L170" s="178"/>
      <c r="M170" s="178"/>
      <c r="N170" s="160" t="str">
        <f t="shared" si="13"/>
        <v/>
      </c>
      <c r="O170" s="21"/>
      <c r="P170" s="160" t="str">
        <f t="shared" si="14"/>
        <v/>
      </c>
      <c r="Q170" s="160">
        <f t="shared" si="15"/>
        <v>0</v>
      </c>
      <c r="R170" s="160" t="str">
        <f t="shared" si="16"/>
        <v/>
      </c>
      <c r="S170" s="160" t="str">
        <f t="shared" si="17"/>
        <v/>
      </c>
      <c r="T170" s="50" t="str">
        <f>IF($F170="","",IF(ISERROR(VLOOKUP(F170,PROVEEDORES!$D$8:$I$507,5,0)),1,VLOOKUP($F170,PROVEEDORES!$D$8:$I$507,5,0)))</f>
        <v/>
      </c>
    </row>
    <row r="171" spans="3:20" ht="17.45" customHeight="1" x14ac:dyDescent="0.25">
      <c r="C171" s="188"/>
      <c r="D171" s="189"/>
      <c r="E171" s="178"/>
      <c r="F171" s="178"/>
      <c r="G171" s="190">
        <f>DATOS!$E$13</f>
        <v>1</v>
      </c>
      <c r="H171" s="178"/>
      <c r="I171" s="191"/>
      <c r="J171" s="178"/>
      <c r="K171" s="178"/>
      <c r="L171" s="178"/>
      <c r="M171" s="178"/>
      <c r="N171" s="160" t="str">
        <f t="shared" si="13"/>
        <v/>
      </c>
      <c r="O171" s="21"/>
      <c r="P171" s="160" t="str">
        <f t="shared" si="14"/>
        <v/>
      </c>
      <c r="Q171" s="160">
        <f t="shared" si="15"/>
        <v>0</v>
      </c>
      <c r="R171" s="160" t="str">
        <f t="shared" si="16"/>
        <v/>
      </c>
      <c r="S171" s="160" t="str">
        <f t="shared" si="17"/>
        <v/>
      </c>
      <c r="T171" s="50" t="str">
        <f>IF($F171="","",IF(ISERROR(VLOOKUP(F171,PROVEEDORES!$D$8:$I$507,5,0)),1,VLOOKUP($F171,PROVEEDORES!$D$8:$I$507,5,0)))</f>
        <v/>
      </c>
    </row>
    <row r="172" spans="3:20" ht="17.45" customHeight="1" x14ac:dyDescent="0.25">
      <c r="C172" s="188"/>
      <c r="D172" s="189"/>
      <c r="E172" s="178"/>
      <c r="F172" s="178"/>
      <c r="G172" s="190">
        <f>DATOS!$E$13</f>
        <v>1</v>
      </c>
      <c r="H172" s="178"/>
      <c r="I172" s="191"/>
      <c r="J172" s="178"/>
      <c r="K172" s="178"/>
      <c r="L172" s="178"/>
      <c r="M172" s="178"/>
      <c r="N172" s="160" t="str">
        <f t="shared" si="13"/>
        <v/>
      </c>
      <c r="O172" s="21"/>
      <c r="P172" s="160" t="str">
        <f t="shared" si="14"/>
        <v/>
      </c>
      <c r="Q172" s="160">
        <f t="shared" si="15"/>
        <v>0</v>
      </c>
      <c r="R172" s="160" t="str">
        <f t="shared" si="16"/>
        <v/>
      </c>
      <c r="S172" s="160" t="str">
        <f t="shared" si="17"/>
        <v/>
      </c>
      <c r="T172" s="50" t="str">
        <f>IF($F172="","",IF(ISERROR(VLOOKUP(F172,PROVEEDORES!$D$8:$I$507,5,0)),1,VLOOKUP($F172,PROVEEDORES!$D$8:$I$507,5,0)))</f>
        <v/>
      </c>
    </row>
    <row r="173" spans="3:20" ht="17.45" customHeight="1" x14ac:dyDescent="0.25">
      <c r="C173" s="188"/>
      <c r="D173" s="189"/>
      <c r="E173" s="178"/>
      <c r="F173" s="178"/>
      <c r="G173" s="190">
        <f>DATOS!$E$13</f>
        <v>1</v>
      </c>
      <c r="H173" s="178"/>
      <c r="I173" s="191"/>
      <c r="J173" s="178"/>
      <c r="K173" s="178"/>
      <c r="L173" s="178"/>
      <c r="M173" s="178"/>
      <c r="N173" s="160" t="str">
        <f t="shared" si="13"/>
        <v/>
      </c>
      <c r="O173" s="21"/>
      <c r="P173" s="160" t="str">
        <f t="shared" si="14"/>
        <v/>
      </c>
      <c r="Q173" s="160">
        <f t="shared" si="15"/>
        <v>0</v>
      </c>
      <c r="R173" s="160" t="str">
        <f t="shared" si="16"/>
        <v/>
      </c>
      <c r="S173" s="160" t="str">
        <f t="shared" si="17"/>
        <v/>
      </c>
      <c r="T173" s="50" t="str">
        <f>IF($F173="","",IF(ISERROR(VLOOKUP(F173,PROVEEDORES!$D$8:$I$507,5,0)),1,VLOOKUP($F173,PROVEEDORES!$D$8:$I$507,5,0)))</f>
        <v/>
      </c>
    </row>
    <row r="174" spans="3:20" ht="17.45" customHeight="1" x14ac:dyDescent="0.25">
      <c r="C174" s="188"/>
      <c r="D174" s="189"/>
      <c r="E174" s="178"/>
      <c r="F174" s="178"/>
      <c r="G174" s="190">
        <f>DATOS!$E$13</f>
        <v>1</v>
      </c>
      <c r="H174" s="178"/>
      <c r="I174" s="191"/>
      <c r="J174" s="178"/>
      <c r="K174" s="178"/>
      <c r="L174" s="178"/>
      <c r="M174" s="178"/>
      <c r="N174" s="160" t="str">
        <f t="shared" si="13"/>
        <v/>
      </c>
      <c r="O174" s="21"/>
      <c r="P174" s="160" t="str">
        <f t="shared" si="14"/>
        <v/>
      </c>
      <c r="Q174" s="160">
        <f t="shared" si="15"/>
        <v>0</v>
      </c>
      <c r="R174" s="160" t="str">
        <f t="shared" si="16"/>
        <v/>
      </c>
      <c r="S174" s="160" t="str">
        <f t="shared" si="17"/>
        <v/>
      </c>
      <c r="T174" s="50" t="str">
        <f>IF($F174="","",IF(ISERROR(VLOOKUP(F174,PROVEEDORES!$D$8:$I$507,5,0)),1,VLOOKUP($F174,PROVEEDORES!$D$8:$I$507,5,0)))</f>
        <v/>
      </c>
    </row>
    <row r="175" spans="3:20" ht="17.45" customHeight="1" x14ac:dyDescent="0.25">
      <c r="C175" s="188"/>
      <c r="D175" s="189"/>
      <c r="E175" s="178"/>
      <c r="F175" s="178"/>
      <c r="G175" s="190">
        <f>DATOS!$E$13</f>
        <v>1</v>
      </c>
      <c r="H175" s="178"/>
      <c r="I175" s="191"/>
      <c r="J175" s="178"/>
      <c r="K175" s="178"/>
      <c r="L175" s="178"/>
      <c r="M175" s="178"/>
      <c r="N175" s="160" t="str">
        <f t="shared" si="13"/>
        <v/>
      </c>
      <c r="O175" s="21"/>
      <c r="P175" s="160" t="str">
        <f t="shared" si="14"/>
        <v/>
      </c>
      <c r="Q175" s="160">
        <f t="shared" si="15"/>
        <v>0</v>
      </c>
      <c r="R175" s="160" t="str">
        <f t="shared" si="16"/>
        <v/>
      </c>
      <c r="S175" s="160" t="str">
        <f t="shared" si="17"/>
        <v/>
      </c>
      <c r="T175" s="50" t="str">
        <f>IF($F175="","",IF(ISERROR(VLOOKUP(F175,PROVEEDORES!$D$8:$I$507,5,0)),1,VLOOKUP($F175,PROVEEDORES!$D$8:$I$507,5,0)))</f>
        <v/>
      </c>
    </row>
    <row r="176" spans="3:20" ht="17.45" customHeight="1" x14ac:dyDescent="0.25">
      <c r="C176" s="188"/>
      <c r="D176" s="189"/>
      <c r="E176" s="178"/>
      <c r="F176" s="178"/>
      <c r="G176" s="190">
        <f>DATOS!$E$13</f>
        <v>1</v>
      </c>
      <c r="H176" s="178"/>
      <c r="I176" s="191"/>
      <c r="J176" s="178"/>
      <c r="K176" s="178"/>
      <c r="L176" s="178"/>
      <c r="M176" s="178"/>
      <c r="N176" s="160" t="str">
        <f t="shared" si="13"/>
        <v/>
      </c>
      <c r="O176" s="21"/>
      <c r="P176" s="160" t="str">
        <f t="shared" si="14"/>
        <v/>
      </c>
      <c r="Q176" s="160">
        <f t="shared" si="15"/>
        <v>0</v>
      </c>
      <c r="R176" s="160" t="str">
        <f t="shared" si="16"/>
        <v/>
      </c>
      <c r="S176" s="160" t="str">
        <f t="shared" si="17"/>
        <v/>
      </c>
      <c r="T176" s="50" t="str">
        <f>IF($F176="","",IF(ISERROR(VLOOKUP(F176,PROVEEDORES!$D$8:$I$507,5,0)),1,VLOOKUP($F176,PROVEEDORES!$D$8:$I$507,5,0)))</f>
        <v/>
      </c>
    </row>
    <row r="177" spans="3:20" ht="17.45" customHeight="1" x14ac:dyDescent="0.25">
      <c r="C177" s="188"/>
      <c r="D177" s="189"/>
      <c r="E177" s="178"/>
      <c r="F177" s="178"/>
      <c r="G177" s="190">
        <f>DATOS!$E$13</f>
        <v>1</v>
      </c>
      <c r="H177" s="178"/>
      <c r="I177" s="191"/>
      <c r="J177" s="178"/>
      <c r="K177" s="178"/>
      <c r="L177" s="178"/>
      <c r="M177" s="178"/>
      <c r="N177" s="160" t="str">
        <f t="shared" si="13"/>
        <v/>
      </c>
      <c r="O177" s="21"/>
      <c r="P177" s="160" t="str">
        <f t="shared" si="14"/>
        <v/>
      </c>
      <c r="Q177" s="160">
        <f t="shared" si="15"/>
        <v>0</v>
      </c>
      <c r="R177" s="160" t="str">
        <f t="shared" si="16"/>
        <v/>
      </c>
      <c r="S177" s="160" t="str">
        <f t="shared" si="17"/>
        <v/>
      </c>
      <c r="T177" s="50" t="str">
        <f>IF($F177="","",IF(ISERROR(VLOOKUP(F177,PROVEEDORES!$D$8:$I$507,5,0)),1,VLOOKUP($F177,PROVEEDORES!$D$8:$I$507,5,0)))</f>
        <v/>
      </c>
    </row>
    <row r="178" spans="3:20" ht="17.45" customHeight="1" x14ac:dyDescent="0.25">
      <c r="C178" s="188"/>
      <c r="D178" s="189"/>
      <c r="E178" s="178"/>
      <c r="F178" s="178"/>
      <c r="G178" s="190">
        <f>DATOS!$E$13</f>
        <v>1</v>
      </c>
      <c r="H178" s="178"/>
      <c r="I178" s="191"/>
      <c r="J178" s="178"/>
      <c r="K178" s="178"/>
      <c r="L178" s="178"/>
      <c r="M178" s="178"/>
      <c r="N178" s="160" t="str">
        <f t="shared" si="13"/>
        <v/>
      </c>
      <c r="O178" s="21"/>
      <c r="P178" s="160" t="str">
        <f t="shared" si="14"/>
        <v/>
      </c>
      <c r="Q178" s="160">
        <f t="shared" si="15"/>
        <v>0</v>
      </c>
      <c r="R178" s="160" t="str">
        <f t="shared" si="16"/>
        <v/>
      </c>
      <c r="S178" s="160" t="str">
        <f t="shared" si="17"/>
        <v/>
      </c>
      <c r="T178" s="50" t="str">
        <f>IF($F178="","",IF(ISERROR(VLOOKUP(F178,PROVEEDORES!$D$8:$I$507,5,0)),1,VLOOKUP($F178,PROVEEDORES!$D$8:$I$507,5,0)))</f>
        <v/>
      </c>
    </row>
    <row r="179" spans="3:20" ht="17.45" customHeight="1" x14ac:dyDescent="0.25">
      <c r="C179" s="188"/>
      <c r="D179" s="189"/>
      <c r="E179" s="178"/>
      <c r="F179" s="178"/>
      <c r="G179" s="190">
        <f>DATOS!$E$13</f>
        <v>1</v>
      </c>
      <c r="H179" s="178"/>
      <c r="I179" s="191"/>
      <c r="J179" s="178"/>
      <c r="K179" s="178"/>
      <c r="L179" s="178"/>
      <c r="M179" s="178"/>
      <c r="N179" s="160" t="str">
        <f t="shared" si="13"/>
        <v/>
      </c>
      <c r="O179" s="21"/>
      <c r="P179" s="160" t="str">
        <f t="shared" si="14"/>
        <v/>
      </c>
      <c r="Q179" s="160">
        <f t="shared" si="15"/>
        <v>0</v>
      </c>
      <c r="R179" s="160" t="str">
        <f t="shared" si="16"/>
        <v/>
      </c>
      <c r="S179" s="160" t="str">
        <f t="shared" si="17"/>
        <v/>
      </c>
      <c r="T179" s="50" t="str">
        <f>IF($F179="","",IF(ISERROR(VLOOKUP(F179,PROVEEDORES!$D$8:$I$507,5,0)),1,VLOOKUP($F179,PROVEEDORES!$D$8:$I$507,5,0)))</f>
        <v/>
      </c>
    </row>
    <row r="180" spans="3:20" ht="17.45" customHeight="1" x14ac:dyDescent="0.25">
      <c r="C180" s="188"/>
      <c r="D180" s="189"/>
      <c r="E180" s="178"/>
      <c r="F180" s="178"/>
      <c r="G180" s="190">
        <f>DATOS!$E$13</f>
        <v>1</v>
      </c>
      <c r="H180" s="178"/>
      <c r="I180" s="191"/>
      <c r="J180" s="178"/>
      <c r="K180" s="178"/>
      <c r="L180" s="178"/>
      <c r="M180" s="178"/>
      <c r="N180" s="160" t="str">
        <f t="shared" si="13"/>
        <v/>
      </c>
      <c r="O180" s="21"/>
      <c r="P180" s="160" t="str">
        <f t="shared" si="14"/>
        <v/>
      </c>
      <c r="Q180" s="160">
        <f t="shared" si="15"/>
        <v>0</v>
      </c>
      <c r="R180" s="160" t="str">
        <f t="shared" si="16"/>
        <v/>
      </c>
      <c r="S180" s="160" t="str">
        <f t="shared" si="17"/>
        <v/>
      </c>
      <c r="T180" s="50" t="str">
        <f>IF($F180="","",IF(ISERROR(VLOOKUP(F180,PROVEEDORES!$D$8:$I$507,5,0)),1,VLOOKUP($F180,PROVEEDORES!$D$8:$I$507,5,0)))</f>
        <v/>
      </c>
    </row>
    <row r="181" spans="3:20" ht="17.45" customHeight="1" x14ac:dyDescent="0.25">
      <c r="C181" s="188"/>
      <c r="D181" s="189"/>
      <c r="E181" s="178"/>
      <c r="F181" s="178"/>
      <c r="G181" s="190">
        <f>DATOS!$E$13</f>
        <v>1</v>
      </c>
      <c r="H181" s="178"/>
      <c r="I181" s="191"/>
      <c r="J181" s="178"/>
      <c r="K181" s="178"/>
      <c r="L181" s="178"/>
      <c r="M181" s="178"/>
      <c r="N181" s="160" t="str">
        <f t="shared" si="13"/>
        <v/>
      </c>
      <c r="O181" s="21"/>
      <c r="P181" s="160" t="str">
        <f t="shared" si="14"/>
        <v/>
      </c>
      <c r="Q181" s="160">
        <f t="shared" si="15"/>
        <v>0</v>
      </c>
      <c r="R181" s="160" t="str">
        <f t="shared" si="16"/>
        <v/>
      </c>
      <c r="S181" s="160" t="str">
        <f t="shared" si="17"/>
        <v/>
      </c>
      <c r="T181" s="50" t="str">
        <f>IF($F181="","",IF(ISERROR(VLOOKUP(F181,PROVEEDORES!$D$8:$I$507,5,0)),1,VLOOKUP($F181,PROVEEDORES!$D$8:$I$507,5,0)))</f>
        <v/>
      </c>
    </row>
    <row r="182" spans="3:20" ht="17.45" customHeight="1" x14ac:dyDescent="0.25">
      <c r="C182" s="188"/>
      <c r="D182" s="189"/>
      <c r="E182" s="178"/>
      <c r="F182" s="178"/>
      <c r="G182" s="190">
        <f>DATOS!$E$13</f>
        <v>1</v>
      </c>
      <c r="H182" s="178"/>
      <c r="I182" s="191"/>
      <c r="J182" s="178"/>
      <c r="K182" s="178"/>
      <c r="L182" s="178"/>
      <c r="M182" s="178"/>
      <c r="N182" s="160" t="str">
        <f t="shared" si="13"/>
        <v/>
      </c>
      <c r="O182" s="21"/>
      <c r="P182" s="160" t="str">
        <f t="shared" si="14"/>
        <v/>
      </c>
      <c r="Q182" s="160">
        <f t="shared" si="15"/>
        <v>0</v>
      </c>
      <c r="R182" s="160" t="str">
        <f t="shared" si="16"/>
        <v/>
      </c>
      <c r="S182" s="160" t="str">
        <f t="shared" si="17"/>
        <v/>
      </c>
      <c r="T182" s="50" t="str">
        <f>IF($F182="","",IF(ISERROR(VLOOKUP(F182,PROVEEDORES!$D$8:$I$507,5,0)),1,VLOOKUP($F182,PROVEEDORES!$D$8:$I$507,5,0)))</f>
        <v/>
      </c>
    </row>
    <row r="183" spans="3:20" ht="17.45" customHeight="1" x14ac:dyDescent="0.25">
      <c r="C183" s="188"/>
      <c r="D183" s="189"/>
      <c r="E183" s="178"/>
      <c r="F183" s="178"/>
      <c r="G183" s="190">
        <f>DATOS!$E$13</f>
        <v>1</v>
      </c>
      <c r="H183" s="178"/>
      <c r="I183" s="191"/>
      <c r="J183" s="178"/>
      <c r="K183" s="178"/>
      <c r="L183" s="178"/>
      <c r="M183" s="178"/>
      <c r="N183" s="160" t="str">
        <f t="shared" si="13"/>
        <v/>
      </c>
      <c r="O183" s="21"/>
      <c r="P183" s="160" t="str">
        <f t="shared" si="14"/>
        <v/>
      </c>
      <c r="Q183" s="160">
        <f t="shared" si="15"/>
        <v>0</v>
      </c>
      <c r="R183" s="160" t="str">
        <f t="shared" si="16"/>
        <v/>
      </c>
      <c r="S183" s="160" t="str">
        <f t="shared" si="17"/>
        <v/>
      </c>
      <c r="T183" s="50" t="str">
        <f>IF($F183="","",IF(ISERROR(VLOOKUP(F183,PROVEEDORES!$D$8:$I$507,5,0)),1,VLOOKUP($F183,PROVEEDORES!$D$8:$I$507,5,0)))</f>
        <v/>
      </c>
    </row>
    <row r="184" spans="3:20" ht="17.45" customHeight="1" x14ac:dyDescent="0.25">
      <c r="C184" s="188"/>
      <c r="D184" s="189"/>
      <c r="E184" s="178"/>
      <c r="F184" s="178"/>
      <c r="G184" s="190">
        <f>DATOS!$E$13</f>
        <v>1</v>
      </c>
      <c r="H184" s="178"/>
      <c r="I184" s="191"/>
      <c r="J184" s="178"/>
      <c r="K184" s="178"/>
      <c r="L184" s="178"/>
      <c r="M184" s="178"/>
      <c r="N184" s="160" t="str">
        <f t="shared" si="13"/>
        <v/>
      </c>
      <c r="O184" s="21"/>
      <c r="P184" s="160" t="str">
        <f t="shared" si="14"/>
        <v/>
      </c>
      <c r="Q184" s="160">
        <f t="shared" si="15"/>
        <v>0</v>
      </c>
      <c r="R184" s="160" t="str">
        <f t="shared" si="16"/>
        <v/>
      </c>
      <c r="S184" s="160" t="str">
        <f t="shared" si="17"/>
        <v/>
      </c>
      <c r="T184" s="50" t="str">
        <f>IF($F184="","",IF(ISERROR(VLOOKUP(F184,PROVEEDORES!$D$8:$I$507,5,0)),1,VLOOKUP($F184,PROVEEDORES!$D$8:$I$507,5,0)))</f>
        <v/>
      </c>
    </row>
    <row r="185" spans="3:20" ht="17.45" customHeight="1" x14ac:dyDescent="0.25">
      <c r="C185" s="188"/>
      <c r="D185" s="189"/>
      <c r="E185" s="178"/>
      <c r="F185" s="178"/>
      <c r="G185" s="190">
        <f>DATOS!$E$13</f>
        <v>1</v>
      </c>
      <c r="H185" s="178"/>
      <c r="I185" s="191"/>
      <c r="J185" s="178"/>
      <c r="K185" s="178"/>
      <c r="L185" s="178"/>
      <c r="M185" s="178"/>
      <c r="N185" s="160" t="str">
        <f t="shared" si="13"/>
        <v/>
      </c>
      <c r="O185" s="21"/>
      <c r="P185" s="160" t="str">
        <f t="shared" si="14"/>
        <v/>
      </c>
      <c r="Q185" s="160">
        <f t="shared" si="15"/>
        <v>0</v>
      </c>
      <c r="R185" s="160" t="str">
        <f t="shared" si="16"/>
        <v/>
      </c>
      <c r="S185" s="160" t="str">
        <f t="shared" si="17"/>
        <v/>
      </c>
      <c r="T185" s="50" t="str">
        <f>IF($F185="","",IF(ISERROR(VLOOKUP(F185,PROVEEDORES!$D$8:$I$507,5,0)),1,VLOOKUP($F185,PROVEEDORES!$D$8:$I$507,5,0)))</f>
        <v/>
      </c>
    </row>
    <row r="186" spans="3:20" ht="17.45" customHeight="1" x14ac:dyDescent="0.25">
      <c r="C186" s="188"/>
      <c r="D186" s="189"/>
      <c r="E186" s="178"/>
      <c r="F186" s="178"/>
      <c r="G186" s="190">
        <f>DATOS!$E$13</f>
        <v>1</v>
      </c>
      <c r="H186" s="178"/>
      <c r="I186" s="191"/>
      <c r="J186" s="178"/>
      <c r="K186" s="178"/>
      <c r="L186" s="178"/>
      <c r="M186" s="178"/>
      <c r="N186" s="160" t="str">
        <f t="shared" si="13"/>
        <v/>
      </c>
      <c r="O186" s="21"/>
      <c r="P186" s="160" t="str">
        <f t="shared" si="14"/>
        <v/>
      </c>
      <c r="Q186" s="160">
        <f t="shared" si="15"/>
        <v>0</v>
      </c>
      <c r="R186" s="160" t="str">
        <f t="shared" si="16"/>
        <v/>
      </c>
      <c r="S186" s="160" t="str">
        <f t="shared" si="17"/>
        <v/>
      </c>
      <c r="T186" s="50" t="str">
        <f>IF($F186="","",IF(ISERROR(VLOOKUP(F186,PROVEEDORES!$D$8:$I$507,5,0)),1,VLOOKUP($F186,PROVEEDORES!$D$8:$I$507,5,0)))</f>
        <v/>
      </c>
    </row>
    <row r="187" spans="3:20" ht="17.45" customHeight="1" x14ac:dyDescent="0.25">
      <c r="C187" s="188"/>
      <c r="D187" s="189"/>
      <c r="E187" s="178"/>
      <c r="F187" s="178"/>
      <c r="G187" s="190">
        <f>DATOS!$E$13</f>
        <v>1</v>
      </c>
      <c r="H187" s="178"/>
      <c r="I187" s="191"/>
      <c r="J187" s="178"/>
      <c r="K187" s="178"/>
      <c r="L187" s="178"/>
      <c r="M187" s="178"/>
      <c r="N187" s="160" t="str">
        <f t="shared" si="13"/>
        <v/>
      </c>
      <c r="O187" s="21"/>
      <c r="P187" s="160" t="str">
        <f t="shared" si="14"/>
        <v/>
      </c>
      <c r="Q187" s="160">
        <f t="shared" si="15"/>
        <v>0</v>
      </c>
      <c r="R187" s="160" t="str">
        <f t="shared" si="16"/>
        <v/>
      </c>
      <c r="S187" s="160" t="str">
        <f t="shared" si="17"/>
        <v/>
      </c>
      <c r="T187" s="50" t="str">
        <f>IF($F187="","",IF(ISERROR(VLOOKUP(F187,PROVEEDORES!$D$8:$I$507,5,0)),1,VLOOKUP($F187,PROVEEDORES!$D$8:$I$507,5,0)))</f>
        <v/>
      </c>
    </row>
    <row r="188" spans="3:20" ht="17.45" customHeight="1" x14ac:dyDescent="0.25">
      <c r="C188" s="188"/>
      <c r="D188" s="189"/>
      <c r="E188" s="178"/>
      <c r="F188" s="178"/>
      <c r="G188" s="190">
        <f>DATOS!$E$13</f>
        <v>1</v>
      </c>
      <c r="H188" s="178"/>
      <c r="I188" s="191"/>
      <c r="J188" s="178"/>
      <c r="K188" s="178"/>
      <c r="L188" s="178"/>
      <c r="M188" s="178"/>
      <c r="N188" s="160" t="str">
        <f t="shared" si="13"/>
        <v/>
      </c>
      <c r="O188" s="21"/>
      <c r="P188" s="160" t="str">
        <f t="shared" si="14"/>
        <v/>
      </c>
      <c r="Q188" s="160">
        <f t="shared" si="15"/>
        <v>0</v>
      </c>
      <c r="R188" s="160" t="str">
        <f t="shared" si="16"/>
        <v/>
      </c>
      <c r="S188" s="160" t="str">
        <f t="shared" si="17"/>
        <v/>
      </c>
      <c r="T188" s="50" t="str">
        <f>IF($F188="","",IF(ISERROR(VLOOKUP(F188,PROVEEDORES!$D$8:$I$507,5,0)),1,VLOOKUP($F188,PROVEEDORES!$D$8:$I$507,5,0)))</f>
        <v/>
      </c>
    </row>
    <row r="189" spans="3:20" ht="17.45" customHeight="1" x14ac:dyDescent="0.25">
      <c r="C189" s="188"/>
      <c r="D189" s="189"/>
      <c r="E189" s="178"/>
      <c r="F189" s="178"/>
      <c r="G189" s="190">
        <f>DATOS!$E$13</f>
        <v>1</v>
      </c>
      <c r="H189" s="178"/>
      <c r="I189" s="191"/>
      <c r="J189" s="178"/>
      <c r="K189" s="178"/>
      <c r="L189" s="178"/>
      <c r="M189" s="178"/>
      <c r="N189" s="160" t="str">
        <f t="shared" si="13"/>
        <v/>
      </c>
      <c r="O189" s="21"/>
      <c r="P189" s="160" t="str">
        <f t="shared" si="14"/>
        <v/>
      </c>
      <c r="Q189" s="160">
        <f t="shared" si="15"/>
        <v>0</v>
      </c>
      <c r="R189" s="160" t="str">
        <f t="shared" si="16"/>
        <v/>
      </c>
      <c r="S189" s="160" t="str">
        <f t="shared" si="17"/>
        <v/>
      </c>
      <c r="T189" s="50" t="str">
        <f>IF($F189="","",IF(ISERROR(VLOOKUP(F189,PROVEEDORES!$D$8:$I$507,5,0)),1,VLOOKUP($F189,PROVEEDORES!$D$8:$I$507,5,0)))</f>
        <v/>
      </c>
    </row>
    <row r="190" spans="3:20" ht="17.45" customHeight="1" x14ac:dyDescent="0.25">
      <c r="C190" s="188"/>
      <c r="D190" s="189"/>
      <c r="E190" s="178"/>
      <c r="F190" s="178"/>
      <c r="G190" s="190">
        <f>DATOS!$E$13</f>
        <v>1</v>
      </c>
      <c r="H190" s="178"/>
      <c r="I190" s="191"/>
      <c r="J190" s="178"/>
      <c r="K190" s="178"/>
      <c r="L190" s="178"/>
      <c r="M190" s="178"/>
      <c r="N190" s="160" t="str">
        <f t="shared" si="13"/>
        <v/>
      </c>
      <c r="O190" s="21"/>
      <c r="P190" s="160" t="str">
        <f t="shared" si="14"/>
        <v/>
      </c>
      <c r="Q190" s="160">
        <f t="shared" si="15"/>
        <v>0</v>
      </c>
      <c r="R190" s="160" t="str">
        <f t="shared" si="16"/>
        <v/>
      </c>
      <c r="S190" s="160" t="str">
        <f t="shared" si="17"/>
        <v/>
      </c>
      <c r="T190" s="50" t="str">
        <f>IF($F190="","",IF(ISERROR(VLOOKUP(F190,PROVEEDORES!$D$8:$I$507,5,0)),1,VLOOKUP($F190,PROVEEDORES!$D$8:$I$507,5,0)))</f>
        <v/>
      </c>
    </row>
    <row r="191" spans="3:20" ht="17.45" customHeight="1" x14ac:dyDescent="0.25">
      <c r="C191" s="188"/>
      <c r="D191" s="189"/>
      <c r="E191" s="178"/>
      <c r="F191" s="178"/>
      <c r="G191" s="190">
        <f>DATOS!$E$13</f>
        <v>1</v>
      </c>
      <c r="H191" s="178"/>
      <c r="I191" s="191"/>
      <c r="J191" s="178"/>
      <c r="K191" s="178"/>
      <c r="L191" s="178"/>
      <c r="M191" s="178"/>
      <c r="N191" s="160" t="str">
        <f t="shared" si="13"/>
        <v/>
      </c>
      <c r="O191" s="21"/>
      <c r="P191" s="160" t="str">
        <f t="shared" si="14"/>
        <v/>
      </c>
      <c r="Q191" s="160">
        <f t="shared" si="15"/>
        <v>0</v>
      </c>
      <c r="R191" s="160" t="str">
        <f t="shared" si="16"/>
        <v/>
      </c>
      <c r="S191" s="160" t="str">
        <f t="shared" si="17"/>
        <v/>
      </c>
      <c r="T191" s="50" t="str">
        <f>IF($F191="","",IF(ISERROR(VLOOKUP(F191,PROVEEDORES!$D$8:$I$507,5,0)),1,VLOOKUP($F191,PROVEEDORES!$D$8:$I$507,5,0)))</f>
        <v/>
      </c>
    </row>
    <row r="192" spans="3:20" ht="17.45" customHeight="1" x14ac:dyDescent="0.25">
      <c r="C192" s="188"/>
      <c r="D192" s="189"/>
      <c r="E192" s="178"/>
      <c r="F192" s="178"/>
      <c r="G192" s="190">
        <f>DATOS!$E$13</f>
        <v>1</v>
      </c>
      <c r="H192" s="178"/>
      <c r="I192" s="191"/>
      <c r="J192" s="178"/>
      <c r="K192" s="178"/>
      <c r="L192" s="178"/>
      <c r="M192" s="178"/>
      <c r="N192" s="160" t="str">
        <f t="shared" si="13"/>
        <v/>
      </c>
      <c r="O192" s="21"/>
      <c r="P192" s="160" t="str">
        <f t="shared" si="14"/>
        <v/>
      </c>
      <c r="Q192" s="160">
        <f t="shared" si="15"/>
        <v>0</v>
      </c>
      <c r="R192" s="160" t="str">
        <f t="shared" si="16"/>
        <v/>
      </c>
      <c r="S192" s="160" t="str">
        <f t="shared" si="17"/>
        <v/>
      </c>
      <c r="T192" s="50" t="str">
        <f>IF($F192="","",IF(ISERROR(VLOOKUP(F192,PROVEEDORES!$D$8:$I$507,5,0)),1,VLOOKUP($F192,PROVEEDORES!$D$8:$I$507,5,0)))</f>
        <v/>
      </c>
    </row>
    <row r="193" spans="3:20" ht="17.45" customHeight="1" x14ac:dyDescent="0.25">
      <c r="C193" s="188"/>
      <c r="D193" s="189"/>
      <c r="E193" s="178"/>
      <c r="F193" s="178"/>
      <c r="G193" s="190">
        <f>DATOS!$E$13</f>
        <v>1</v>
      </c>
      <c r="H193" s="178"/>
      <c r="I193" s="191"/>
      <c r="J193" s="178"/>
      <c r="K193" s="178"/>
      <c r="L193" s="178"/>
      <c r="M193" s="178"/>
      <c r="N193" s="160" t="str">
        <f t="shared" si="13"/>
        <v/>
      </c>
      <c r="O193" s="21"/>
      <c r="P193" s="160" t="str">
        <f t="shared" si="14"/>
        <v/>
      </c>
      <c r="Q193" s="160">
        <f t="shared" si="15"/>
        <v>0</v>
      </c>
      <c r="R193" s="160" t="str">
        <f t="shared" si="16"/>
        <v/>
      </c>
      <c r="S193" s="160" t="str">
        <f t="shared" si="17"/>
        <v/>
      </c>
      <c r="T193" s="50" t="str">
        <f>IF($F193="","",IF(ISERROR(VLOOKUP(F193,PROVEEDORES!$D$8:$I$507,5,0)),1,VLOOKUP($F193,PROVEEDORES!$D$8:$I$507,5,0)))</f>
        <v/>
      </c>
    </row>
    <row r="194" spans="3:20" ht="17.45" customHeight="1" x14ac:dyDescent="0.25">
      <c r="C194" s="188"/>
      <c r="D194" s="189"/>
      <c r="E194" s="178"/>
      <c r="F194" s="178"/>
      <c r="G194" s="190">
        <f>DATOS!$E$13</f>
        <v>1</v>
      </c>
      <c r="H194" s="178"/>
      <c r="I194" s="191"/>
      <c r="J194" s="178"/>
      <c r="K194" s="178"/>
      <c r="L194" s="178"/>
      <c r="M194" s="178"/>
      <c r="N194" s="160" t="str">
        <f t="shared" si="13"/>
        <v/>
      </c>
      <c r="O194" s="21"/>
      <c r="P194" s="160" t="str">
        <f t="shared" si="14"/>
        <v/>
      </c>
      <c r="Q194" s="160">
        <f t="shared" si="15"/>
        <v>0</v>
      </c>
      <c r="R194" s="160" t="str">
        <f t="shared" si="16"/>
        <v/>
      </c>
      <c r="S194" s="160" t="str">
        <f t="shared" si="17"/>
        <v/>
      </c>
      <c r="T194" s="50" t="str">
        <f>IF($F194="","",IF(ISERROR(VLOOKUP(F194,PROVEEDORES!$D$8:$I$507,5,0)),1,VLOOKUP($F194,PROVEEDORES!$D$8:$I$507,5,0)))</f>
        <v/>
      </c>
    </row>
    <row r="195" spans="3:20" ht="17.45" customHeight="1" x14ac:dyDescent="0.25">
      <c r="C195" s="188"/>
      <c r="D195" s="189"/>
      <c r="E195" s="178"/>
      <c r="F195" s="178"/>
      <c r="G195" s="190">
        <f>DATOS!$E$13</f>
        <v>1</v>
      </c>
      <c r="H195" s="178"/>
      <c r="I195" s="191"/>
      <c r="J195" s="178"/>
      <c r="K195" s="178"/>
      <c r="L195" s="178"/>
      <c r="M195" s="178"/>
      <c r="N195" s="160" t="str">
        <f t="shared" si="13"/>
        <v/>
      </c>
      <c r="O195" s="21"/>
      <c r="P195" s="160" t="str">
        <f t="shared" si="14"/>
        <v/>
      </c>
      <c r="Q195" s="160">
        <f t="shared" si="15"/>
        <v>0</v>
      </c>
      <c r="R195" s="160" t="str">
        <f t="shared" si="16"/>
        <v/>
      </c>
      <c r="S195" s="160" t="str">
        <f t="shared" si="17"/>
        <v/>
      </c>
      <c r="T195" s="50" t="str">
        <f>IF($F195="","",IF(ISERROR(VLOOKUP(F195,PROVEEDORES!$D$8:$I$507,5,0)),1,VLOOKUP($F195,PROVEEDORES!$D$8:$I$507,5,0)))</f>
        <v/>
      </c>
    </row>
    <row r="196" spans="3:20" ht="17.45" customHeight="1" x14ac:dyDescent="0.25">
      <c r="C196" s="188"/>
      <c r="D196" s="189"/>
      <c r="E196" s="178"/>
      <c r="F196" s="178"/>
      <c r="G196" s="190">
        <f>DATOS!$E$13</f>
        <v>1</v>
      </c>
      <c r="H196" s="178"/>
      <c r="I196" s="191"/>
      <c r="J196" s="178"/>
      <c r="K196" s="178"/>
      <c r="L196" s="178"/>
      <c r="M196" s="178"/>
      <c r="N196" s="160" t="str">
        <f t="shared" si="13"/>
        <v/>
      </c>
      <c r="O196" s="21"/>
      <c r="P196" s="160" t="str">
        <f t="shared" si="14"/>
        <v/>
      </c>
      <c r="Q196" s="160">
        <f t="shared" si="15"/>
        <v>0</v>
      </c>
      <c r="R196" s="160" t="str">
        <f t="shared" si="16"/>
        <v/>
      </c>
      <c r="S196" s="160" t="str">
        <f t="shared" si="17"/>
        <v/>
      </c>
      <c r="T196" s="50" t="str">
        <f>IF($F196="","",IF(ISERROR(VLOOKUP(F196,PROVEEDORES!$D$8:$I$507,5,0)),1,VLOOKUP($F196,PROVEEDORES!$D$8:$I$507,5,0)))</f>
        <v/>
      </c>
    </row>
    <row r="197" spans="3:20" ht="17.45" customHeight="1" x14ac:dyDescent="0.25">
      <c r="C197" s="188"/>
      <c r="D197" s="189"/>
      <c r="E197" s="178"/>
      <c r="F197" s="178"/>
      <c r="G197" s="190">
        <f>DATOS!$E$13</f>
        <v>1</v>
      </c>
      <c r="H197" s="178"/>
      <c r="I197" s="191"/>
      <c r="J197" s="178"/>
      <c r="K197" s="178"/>
      <c r="L197" s="178"/>
      <c r="M197" s="178"/>
      <c r="N197" s="160" t="str">
        <f t="shared" si="13"/>
        <v/>
      </c>
      <c r="O197" s="21"/>
      <c r="P197" s="160" t="str">
        <f t="shared" si="14"/>
        <v/>
      </c>
      <c r="Q197" s="160">
        <f t="shared" si="15"/>
        <v>0</v>
      </c>
      <c r="R197" s="160" t="str">
        <f t="shared" si="16"/>
        <v/>
      </c>
      <c r="S197" s="160" t="str">
        <f t="shared" si="17"/>
        <v/>
      </c>
      <c r="T197" s="50" t="str">
        <f>IF($F197="","",IF(ISERROR(VLOOKUP(F197,PROVEEDORES!$D$8:$I$507,5,0)),1,VLOOKUP($F197,PROVEEDORES!$D$8:$I$507,5,0)))</f>
        <v/>
      </c>
    </row>
    <row r="198" spans="3:20" ht="17.45" customHeight="1" x14ac:dyDescent="0.25">
      <c r="C198" s="188"/>
      <c r="D198" s="189"/>
      <c r="E198" s="178"/>
      <c r="F198" s="178"/>
      <c r="G198" s="190">
        <f>DATOS!$E$13</f>
        <v>1</v>
      </c>
      <c r="H198" s="178"/>
      <c r="I198" s="191"/>
      <c r="J198" s="178"/>
      <c r="K198" s="178"/>
      <c r="L198" s="178"/>
      <c r="M198" s="178"/>
      <c r="N198" s="160" t="str">
        <f t="shared" si="13"/>
        <v/>
      </c>
      <c r="O198" s="21"/>
      <c r="P198" s="160" t="str">
        <f t="shared" si="14"/>
        <v/>
      </c>
      <c r="Q198" s="160">
        <f t="shared" si="15"/>
        <v>0</v>
      </c>
      <c r="R198" s="160" t="str">
        <f t="shared" si="16"/>
        <v/>
      </c>
      <c r="S198" s="160" t="str">
        <f t="shared" si="17"/>
        <v/>
      </c>
      <c r="T198" s="50" t="str">
        <f>IF($F198="","",IF(ISERROR(VLOOKUP(F198,PROVEEDORES!$D$8:$I$507,5,0)),1,VLOOKUP($F198,PROVEEDORES!$D$8:$I$507,5,0)))</f>
        <v/>
      </c>
    </row>
    <row r="199" spans="3:20" ht="17.45" customHeight="1" x14ac:dyDescent="0.25">
      <c r="C199" s="188"/>
      <c r="D199" s="189"/>
      <c r="E199" s="178"/>
      <c r="F199" s="178"/>
      <c r="G199" s="190">
        <f>DATOS!$E$13</f>
        <v>1</v>
      </c>
      <c r="H199" s="178"/>
      <c r="I199" s="191"/>
      <c r="J199" s="178"/>
      <c r="K199" s="178"/>
      <c r="L199" s="178"/>
      <c r="M199" s="178"/>
      <c r="N199" s="160" t="str">
        <f t="shared" si="13"/>
        <v/>
      </c>
      <c r="O199" s="21"/>
      <c r="P199" s="160" t="str">
        <f t="shared" si="14"/>
        <v/>
      </c>
      <c r="Q199" s="160">
        <f t="shared" si="15"/>
        <v>0</v>
      </c>
      <c r="R199" s="160" t="str">
        <f t="shared" si="16"/>
        <v/>
      </c>
      <c r="S199" s="160" t="str">
        <f t="shared" si="17"/>
        <v/>
      </c>
      <c r="T199" s="50" t="str">
        <f>IF($F199="","",IF(ISERROR(VLOOKUP(F199,PROVEEDORES!$D$8:$I$507,5,0)),1,VLOOKUP($F199,PROVEEDORES!$D$8:$I$507,5,0)))</f>
        <v/>
      </c>
    </row>
    <row r="200" spans="3:20" ht="17.45" customHeight="1" x14ac:dyDescent="0.25">
      <c r="C200" s="188"/>
      <c r="D200" s="189"/>
      <c r="E200" s="178"/>
      <c r="F200" s="178"/>
      <c r="G200" s="190">
        <f>DATOS!$E$13</f>
        <v>1</v>
      </c>
      <c r="H200" s="178"/>
      <c r="I200" s="191"/>
      <c r="J200" s="178"/>
      <c r="K200" s="178"/>
      <c r="L200" s="178"/>
      <c r="M200" s="178"/>
      <c r="N200" s="160" t="str">
        <f t="shared" si="13"/>
        <v/>
      </c>
      <c r="O200" s="21"/>
      <c r="P200" s="160" t="str">
        <f t="shared" si="14"/>
        <v/>
      </c>
      <c r="Q200" s="160">
        <f t="shared" si="15"/>
        <v>0</v>
      </c>
      <c r="R200" s="160" t="str">
        <f t="shared" si="16"/>
        <v/>
      </c>
      <c r="S200" s="160" t="str">
        <f t="shared" si="17"/>
        <v/>
      </c>
      <c r="T200" s="50" t="str">
        <f>IF($F200="","",IF(ISERROR(VLOOKUP(F200,PROVEEDORES!$D$8:$I$507,5,0)),1,VLOOKUP($F200,PROVEEDORES!$D$8:$I$507,5,0)))</f>
        <v/>
      </c>
    </row>
    <row r="201" spans="3:20" ht="17.45" customHeight="1" x14ac:dyDescent="0.25">
      <c r="C201" s="188"/>
      <c r="D201" s="189"/>
      <c r="E201" s="178"/>
      <c r="F201" s="178"/>
      <c r="G201" s="190">
        <f>DATOS!$E$13</f>
        <v>1</v>
      </c>
      <c r="H201" s="178"/>
      <c r="I201" s="191"/>
      <c r="J201" s="178"/>
      <c r="K201" s="178"/>
      <c r="L201" s="178"/>
      <c r="M201" s="178"/>
      <c r="N201" s="160" t="str">
        <f t="shared" si="13"/>
        <v/>
      </c>
      <c r="O201" s="21"/>
      <c r="P201" s="160" t="str">
        <f t="shared" si="14"/>
        <v/>
      </c>
      <c r="Q201" s="160">
        <f t="shared" si="15"/>
        <v>0</v>
      </c>
      <c r="R201" s="160" t="str">
        <f t="shared" si="16"/>
        <v/>
      </c>
      <c r="S201" s="160" t="str">
        <f t="shared" si="17"/>
        <v/>
      </c>
      <c r="T201" s="50" t="str">
        <f>IF($F201="","",IF(ISERROR(VLOOKUP(F201,PROVEEDORES!$D$8:$I$507,5,0)),1,VLOOKUP($F201,PROVEEDORES!$D$8:$I$507,5,0)))</f>
        <v/>
      </c>
    </row>
    <row r="202" spans="3:20" ht="17.45" customHeight="1" x14ac:dyDescent="0.25">
      <c r="C202" s="188"/>
      <c r="D202" s="189"/>
      <c r="E202" s="178"/>
      <c r="F202" s="178"/>
      <c r="G202" s="190">
        <f>DATOS!$E$13</f>
        <v>1</v>
      </c>
      <c r="H202" s="178"/>
      <c r="I202" s="191"/>
      <c r="J202" s="178"/>
      <c r="K202" s="178"/>
      <c r="L202" s="178"/>
      <c r="M202" s="178"/>
      <c r="N202" s="160" t="str">
        <f t="shared" si="13"/>
        <v/>
      </c>
      <c r="O202" s="21"/>
      <c r="P202" s="160" t="str">
        <f t="shared" si="14"/>
        <v/>
      </c>
      <c r="Q202" s="160">
        <f t="shared" si="15"/>
        <v>0</v>
      </c>
      <c r="R202" s="160" t="str">
        <f t="shared" si="16"/>
        <v/>
      </c>
      <c r="S202" s="160" t="str">
        <f t="shared" si="17"/>
        <v/>
      </c>
      <c r="T202" s="50" t="str">
        <f>IF($F202="","",IF(ISERROR(VLOOKUP(F202,PROVEEDORES!$D$8:$I$507,5,0)),1,VLOOKUP($F202,PROVEEDORES!$D$8:$I$507,5,0)))</f>
        <v/>
      </c>
    </row>
    <row r="203" spans="3:20" ht="17.45" customHeight="1" x14ac:dyDescent="0.25">
      <c r="C203" s="188"/>
      <c r="D203" s="189"/>
      <c r="E203" s="178"/>
      <c r="F203" s="178"/>
      <c r="G203" s="190">
        <f>DATOS!$E$13</f>
        <v>1</v>
      </c>
      <c r="H203" s="178"/>
      <c r="I203" s="191"/>
      <c r="J203" s="178"/>
      <c r="K203" s="178"/>
      <c r="L203" s="178"/>
      <c r="M203" s="178"/>
      <c r="N203" s="160" t="str">
        <f t="shared" si="13"/>
        <v/>
      </c>
      <c r="O203" s="21"/>
      <c r="P203" s="160" t="str">
        <f t="shared" si="14"/>
        <v/>
      </c>
      <c r="Q203" s="160">
        <f t="shared" si="15"/>
        <v>0</v>
      </c>
      <c r="R203" s="160" t="str">
        <f t="shared" si="16"/>
        <v/>
      </c>
      <c r="S203" s="160" t="str">
        <f t="shared" si="17"/>
        <v/>
      </c>
      <c r="T203" s="50" t="str">
        <f>IF($F203="","",IF(ISERROR(VLOOKUP(F203,PROVEEDORES!$D$8:$I$507,5,0)),1,VLOOKUP($F203,PROVEEDORES!$D$8:$I$507,5,0)))</f>
        <v/>
      </c>
    </row>
    <row r="204" spans="3:20" ht="17.45" customHeight="1" x14ac:dyDescent="0.25">
      <c r="C204" s="188"/>
      <c r="D204" s="189"/>
      <c r="E204" s="178"/>
      <c r="F204" s="178"/>
      <c r="G204" s="190">
        <f>DATOS!$E$13</f>
        <v>1</v>
      </c>
      <c r="H204" s="178"/>
      <c r="I204" s="191"/>
      <c r="J204" s="178"/>
      <c r="K204" s="178"/>
      <c r="L204" s="178"/>
      <c r="M204" s="178"/>
      <c r="N204" s="160" t="str">
        <f t="shared" si="13"/>
        <v/>
      </c>
      <c r="O204" s="21"/>
      <c r="P204" s="160" t="str">
        <f t="shared" si="14"/>
        <v/>
      </c>
      <c r="Q204" s="160">
        <f t="shared" si="15"/>
        <v>0</v>
      </c>
      <c r="R204" s="160" t="str">
        <f t="shared" si="16"/>
        <v/>
      </c>
      <c r="S204" s="160" t="str">
        <f t="shared" si="17"/>
        <v/>
      </c>
      <c r="T204" s="50" t="str">
        <f>IF($F204="","",IF(ISERROR(VLOOKUP(F204,PROVEEDORES!$D$8:$I$507,5,0)),1,VLOOKUP($F204,PROVEEDORES!$D$8:$I$507,5,0)))</f>
        <v/>
      </c>
    </row>
    <row r="205" spans="3:20" ht="17.45" customHeight="1" x14ac:dyDescent="0.25">
      <c r="C205" s="188"/>
      <c r="D205" s="189"/>
      <c r="E205" s="178"/>
      <c r="F205" s="178"/>
      <c r="G205" s="190">
        <f>DATOS!$E$13</f>
        <v>1</v>
      </c>
      <c r="H205" s="178"/>
      <c r="I205" s="191"/>
      <c r="J205" s="178"/>
      <c r="K205" s="178"/>
      <c r="L205" s="178"/>
      <c r="M205" s="178"/>
      <c r="N205" s="160" t="str">
        <f t="shared" si="13"/>
        <v/>
      </c>
      <c r="O205" s="21"/>
      <c r="P205" s="160" t="str">
        <f t="shared" si="14"/>
        <v/>
      </c>
      <c r="Q205" s="160">
        <f t="shared" si="15"/>
        <v>0</v>
      </c>
      <c r="R205" s="160" t="str">
        <f t="shared" si="16"/>
        <v/>
      </c>
      <c r="S205" s="160" t="str">
        <f t="shared" si="17"/>
        <v/>
      </c>
      <c r="T205" s="50" t="str">
        <f>IF($F205="","",IF(ISERROR(VLOOKUP(F205,PROVEEDORES!$D$8:$I$507,5,0)),1,VLOOKUP($F205,PROVEEDORES!$D$8:$I$507,5,0)))</f>
        <v/>
      </c>
    </row>
    <row r="206" spans="3:20" ht="17.45" customHeight="1" x14ac:dyDescent="0.25">
      <c r="C206" s="188"/>
      <c r="D206" s="189"/>
      <c r="E206" s="178"/>
      <c r="F206" s="178"/>
      <c r="G206" s="190">
        <f>DATOS!$E$13</f>
        <v>1</v>
      </c>
      <c r="H206" s="178"/>
      <c r="I206" s="191"/>
      <c r="J206" s="178"/>
      <c r="K206" s="178"/>
      <c r="L206" s="178"/>
      <c r="M206" s="178"/>
      <c r="N206" s="160" t="str">
        <f t="shared" si="13"/>
        <v/>
      </c>
      <c r="O206" s="21"/>
      <c r="P206" s="160" t="str">
        <f t="shared" si="14"/>
        <v/>
      </c>
      <c r="Q206" s="160">
        <f t="shared" si="15"/>
        <v>0</v>
      </c>
      <c r="R206" s="160" t="str">
        <f t="shared" si="16"/>
        <v/>
      </c>
      <c r="S206" s="160" t="str">
        <f t="shared" si="17"/>
        <v/>
      </c>
      <c r="T206" s="50" t="str">
        <f>IF($F206="","",IF(ISERROR(VLOOKUP(F206,PROVEEDORES!$D$8:$I$507,5,0)),1,VLOOKUP($F206,PROVEEDORES!$D$8:$I$507,5,0)))</f>
        <v/>
      </c>
    </row>
    <row r="207" spans="3:20" ht="17.45" customHeight="1" x14ac:dyDescent="0.25">
      <c r="C207" s="188"/>
      <c r="D207" s="189"/>
      <c r="E207" s="178"/>
      <c r="F207" s="178"/>
      <c r="G207" s="190">
        <f>DATOS!$E$13</f>
        <v>1</v>
      </c>
      <c r="H207" s="178"/>
      <c r="I207" s="191"/>
      <c r="J207" s="178"/>
      <c r="K207" s="178"/>
      <c r="L207" s="178"/>
      <c r="M207" s="178"/>
      <c r="N207" s="160" t="str">
        <f t="shared" si="13"/>
        <v/>
      </c>
      <c r="O207" s="21"/>
      <c r="P207" s="160" t="str">
        <f t="shared" si="14"/>
        <v/>
      </c>
      <c r="Q207" s="160">
        <f t="shared" si="15"/>
        <v>0</v>
      </c>
      <c r="R207" s="160" t="str">
        <f t="shared" si="16"/>
        <v/>
      </c>
      <c r="S207" s="160" t="str">
        <f t="shared" si="17"/>
        <v/>
      </c>
      <c r="T207" s="50" t="str">
        <f>IF($F207="","",IF(ISERROR(VLOOKUP(F207,PROVEEDORES!$D$8:$I$507,5,0)),1,VLOOKUP($F207,PROVEEDORES!$D$8:$I$507,5,0)))</f>
        <v/>
      </c>
    </row>
    <row r="208" spans="3:20" ht="17.45" customHeight="1" x14ac:dyDescent="0.25">
      <c r="C208" s="188"/>
      <c r="D208" s="189"/>
      <c r="E208" s="178"/>
      <c r="F208" s="178"/>
      <c r="G208" s="190">
        <f>DATOS!$E$13</f>
        <v>1</v>
      </c>
      <c r="H208" s="178"/>
      <c r="I208" s="191"/>
      <c r="J208" s="178"/>
      <c r="K208" s="178"/>
      <c r="L208" s="178"/>
      <c r="M208" s="178"/>
      <c r="N208" s="160" t="str">
        <f t="shared" si="13"/>
        <v/>
      </c>
      <c r="O208" s="21"/>
      <c r="P208" s="160" t="str">
        <f t="shared" si="14"/>
        <v/>
      </c>
      <c r="Q208" s="160">
        <f t="shared" si="15"/>
        <v>0</v>
      </c>
      <c r="R208" s="160" t="str">
        <f t="shared" si="16"/>
        <v/>
      </c>
      <c r="S208" s="160" t="str">
        <f t="shared" si="17"/>
        <v/>
      </c>
      <c r="T208" s="50" t="str">
        <f>IF($F208="","",IF(ISERROR(VLOOKUP(F208,PROVEEDORES!$D$8:$I$507,5,0)),1,VLOOKUP($F208,PROVEEDORES!$D$8:$I$507,5,0)))</f>
        <v/>
      </c>
    </row>
    <row r="209" spans="3:20" ht="17.45" customHeight="1" x14ac:dyDescent="0.25">
      <c r="C209" s="188"/>
      <c r="D209" s="189"/>
      <c r="E209" s="178"/>
      <c r="F209" s="178"/>
      <c r="G209" s="190">
        <f>DATOS!$E$13</f>
        <v>1</v>
      </c>
      <c r="H209" s="178"/>
      <c r="I209" s="191"/>
      <c r="J209" s="178"/>
      <c r="K209" s="178"/>
      <c r="L209" s="178"/>
      <c r="M209" s="178"/>
      <c r="N209" s="160" t="str">
        <f t="shared" si="13"/>
        <v/>
      </c>
      <c r="O209" s="21"/>
      <c r="P209" s="160" t="str">
        <f t="shared" si="14"/>
        <v/>
      </c>
      <c r="Q209" s="160">
        <f t="shared" si="15"/>
        <v>0</v>
      </c>
      <c r="R209" s="160" t="str">
        <f t="shared" si="16"/>
        <v/>
      </c>
      <c r="S209" s="160" t="str">
        <f t="shared" si="17"/>
        <v/>
      </c>
      <c r="T209" s="50" t="str">
        <f>IF($F209="","",IF(ISERROR(VLOOKUP(F209,PROVEEDORES!$D$8:$I$507,5,0)),1,VLOOKUP($F209,PROVEEDORES!$D$8:$I$507,5,0)))</f>
        <v/>
      </c>
    </row>
    <row r="210" spans="3:20" ht="17.45" customHeight="1" x14ac:dyDescent="0.25">
      <c r="C210" s="188"/>
      <c r="D210" s="189"/>
      <c r="E210" s="178"/>
      <c r="F210" s="178"/>
      <c r="G210" s="190">
        <f>DATOS!$E$13</f>
        <v>1</v>
      </c>
      <c r="H210" s="178"/>
      <c r="I210" s="191"/>
      <c r="J210" s="178"/>
      <c r="K210" s="178"/>
      <c r="L210" s="178"/>
      <c r="M210" s="178"/>
      <c r="N210" s="160" t="str">
        <f t="shared" ref="N210:N273" si="18">IF(H210&amp;J210&amp;K210&amp;L210&amp;M210="","",H210+J210+K210-L210-M210)</f>
        <v/>
      </c>
      <c r="O210" s="21"/>
      <c r="P210" s="160" t="str">
        <f t="shared" ref="P210:P273" si="19">IF($I210="E",H210,"")</f>
        <v/>
      </c>
      <c r="Q210" s="160">
        <f t="shared" si="15"/>
        <v>0</v>
      </c>
      <c r="R210" s="160" t="str">
        <f t="shared" si="16"/>
        <v/>
      </c>
      <c r="S210" s="160" t="str">
        <f t="shared" si="17"/>
        <v/>
      </c>
      <c r="T210" s="50" t="str">
        <f>IF($F210="","",IF(ISERROR(VLOOKUP(F210,PROVEEDORES!$D$8:$I$507,5,0)),1,VLOOKUP($F210,PROVEEDORES!$D$8:$I$507,5,0)))</f>
        <v/>
      </c>
    </row>
    <row r="211" spans="3:20" ht="17.45" customHeight="1" x14ac:dyDescent="0.25">
      <c r="C211" s="188"/>
      <c r="D211" s="189"/>
      <c r="E211" s="178"/>
      <c r="F211" s="178"/>
      <c r="G211" s="190">
        <f>DATOS!$E$13</f>
        <v>1</v>
      </c>
      <c r="H211" s="178"/>
      <c r="I211" s="191"/>
      <c r="J211" s="178"/>
      <c r="K211" s="178"/>
      <c r="L211" s="178"/>
      <c r="M211" s="178"/>
      <c r="N211" s="160" t="str">
        <f t="shared" si="18"/>
        <v/>
      </c>
      <c r="O211" s="21"/>
      <c r="P211" s="160" t="str">
        <f t="shared" si="19"/>
        <v/>
      </c>
      <c r="Q211" s="160">
        <f t="shared" ref="Q211:Q274" si="20">IF($I211=0%,H211,"")</f>
        <v>0</v>
      </c>
      <c r="R211" s="160" t="str">
        <f t="shared" ref="R211:R274" si="21">IF(OR($I211=8%,$I211=11%),$J211/$I211,"")</f>
        <v/>
      </c>
      <c r="S211" s="160" t="str">
        <f t="shared" ref="S211:S274" si="22">IF(OR($I211=15%,$I211=16%),$J211/$I211,"")</f>
        <v/>
      </c>
      <c r="T211" s="50" t="str">
        <f>IF($F211="","",IF(ISERROR(VLOOKUP(F211,PROVEEDORES!$D$8:$I$507,5,0)),1,VLOOKUP($F211,PROVEEDORES!$D$8:$I$507,5,0)))</f>
        <v/>
      </c>
    </row>
    <row r="212" spans="3:20" ht="17.45" customHeight="1" x14ac:dyDescent="0.25">
      <c r="C212" s="188"/>
      <c r="D212" s="189"/>
      <c r="E212" s="178"/>
      <c r="F212" s="178"/>
      <c r="G212" s="190">
        <f>DATOS!$E$13</f>
        <v>1</v>
      </c>
      <c r="H212" s="178"/>
      <c r="I212" s="191"/>
      <c r="J212" s="178"/>
      <c r="K212" s="178"/>
      <c r="L212" s="178"/>
      <c r="M212" s="178"/>
      <c r="N212" s="160" t="str">
        <f t="shared" si="18"/>
        <v/>
      </c>
      <c r="O212" s="21"/>
      <c r="P212" s="160" t="str">
        <f t="shared" si="19"/>
        <v/>
      </c>
      <c r="Q212" s="160">
        <f t="shared" si="20"/>
        <v>0</v>
      </c>
      <c r="R212" s="160" t="str">
        <f t="shared" si="21"/>
        <v/>
      </c>
      <c r="S212" s="160" t="str">
        <f t="shared" si="22"/>
        <v/>
      </c>
      <c r="T212" s="50" t="str">
        <f>IF($F212="","",IF(ISERROR(VLOOKUP(F212,PROVEEDORES!$D$8:$I$507,5,0)),1,VLOOKUP($F212,PROVEEDORES!$D$8:$I$507,5,0)))</f>
        <v/>
      </c>
    </row>
    <row r="213" spans="3:20" ht="17.45" customHeight="1" x14ac:dyDescent="0.25">
      <c r="C213" s="188"/>
      <c r="D213" s="189"/>
      <c r="E213" s="178"/>
      <c r="F213" s="178"/>
      <c r="G213" s="190">
        <f>DATOS!$E$13</f>
        <v>1</v>
      </c>
      <c r="H213" s="178"/>
      <c r="I213" s="191"/>
      <c r="J213" s="178"/>
      <c r="K213" s="178"/>
      <c r="L213" s="178"/>
      <c r="M213" s="178"/>
      <c r="N213" s="160" t="str">
        <f t="shared" si="18"/>
        <v/>
      </c>
      <c r="O213" s="21"/>
      <c r="P213" s="160" t="str">
        <f t="shared" si="19"/>
        <v/>
      </c>
      <c r="Q213" s="160">
        <f t="shared" si="20"/>
        <v>0</v>
      </c>
      <c r="R213" s="160" t="str">
        <f t="shared" si="21"/>
        <v/>
      </c>
      <c r="S213" s="160" t="str">
        <f t="shared" si="22"/>
        <v/>
      </c>
      <c r="T213" s="50" t="str">
        <f>IF($F213="","",IF(ISERROR(VLOOKUP(F213,PROVEEDORES!$D$8:$I$507,5,0)),1,VLOOKUP($F213,PROVEEDORES!$D$8:$I$507,5,0)))</f>
        <v/>
      </c>
    </row>
    <row r="214" spans="3:20" ht="17.45" customHeight="1" x14ac:dyDescent="0.25">
      <c r="C214" s="188"/>
      <c r="D214" s="189"/>
      <c r="E214" s="178"/>
      <c r="F214" s="178"/>
      <c r="G214" s="190">
        <f>DATOS!$E$13</f>
        <v>1</v>
      </c>
      <c r="H214" s="178"/>
      <c r="I214" s="191"/>
      <c r="J214" s="178"/>
      <c r="K214" s="178"/>
      <c r="L214" s="178"/>
      <c r="M214" s="178"/>
      <c r="N214" s="160" t="str">
        <f t="shared" si="18"/>
        <v/>
      </c>
      <c r="O214" s="21"/>
      <c r="P214" s="160" t="str">
        <f t="shared" si="19"/>
        <v/>
      </c>
      <c r="Q214" s="160">
        <f t="shared" si="20"/>
        <v>0</v>
      </c>
      <c r="R214" s="160" t="str">
        <f t="shared" si="21"/>
        <v/>
      </c>
      <c r="S214" s="160" t="str">
        <f t="shared" si="22"/>
        <v/>
      </c>
      <c r="T214" s="50" t="str">
        <f>IF($F214="","",IF(ISERROR(VLOOKUP(F214,PROVEEDORES!$D$8:$I$507,5,0)),1,VLOOKUP($F214,PROVEEDORES!$D$8:$I$507,5,0)))</f>
        <v/>
      </c>
    </row>
    <row r="215" spans="3:20" ht="17.45" customHeight="1" x14ac:dyDescent="0.25">
      <c r="C215" s="188"/>
      <c r="D215" s="189"/>
      <c r="E215" s="178"/>
      <c r="F215" s="178"/>
      <c r="G215" s="190">
        <f>DATOS!$E$13</f>
        <v>1</v>
      </c>
      <c r="H215" s="178"/>
      <c r="I215" s="191"/>
      <c r="J215" s="178"/>
      <c r="K215" s="178"/>
      <c r="L215" s="178"/>
      <c r="M215" s="178"/>
      <c r="N215" s="160" t="str">
        <f t="shared" si="18"/>
        <v/>
      </c>
      <c r="O215" s="21"/>
      <c r="P215" s="160" t="str">
        <f t="shared" si="19"/>
        <v/>
      </c>
      <c r="Q215" s="160">
        <f t="shared" si="20"/>
        <v>0</v>
      </c>
      <c r="R215" s="160" t="str">
        <f t="shared" si="21"/>
        <v/>
      </c>
      <c r="S215" s="160" t="str">
        <f t="shared" si="22"/>
        <v/>
      </c>
      <c r="T215" s="50" t="str">
        <f>IF($F215="","",IF(ISERROR(VLOOKUP(F215,PROVEEDORES!$D$8:$I$507,5,0)),1,VLOOKUP($F215,PROVEEDORES!$D$8:$I$507,5,0)))</f>
        <v/>
      </c>
    </row>
    <row r="216" spans="3:20" ht="17.45" customHeight="1" x14ac:dyDescent="0.25">
      <c r="C216" s="188"/>
      <c r="D216" s="189"/>
      <c r="E216" s="178"/>
      <c r="F216" s="178"/>
      <c r="G216" s="190">
        <f>DATOS!$E$13</f>
        <v>1</v>
      </c>
      <c r="H216" s="178"/>
      <c r="I216" s="191"/>
      <c r="J216" s="178"/>
      <c r="K216" s="178"/>
      <c r="L216" s="178"/>
      <c r="M216" s="178"/>
      <c r="N216" s="160" t="str">
        <f t="shared" si="18"/>
        <v/>
      </c>
      <c r="O216" s="21"/>
      <c r="P216" s="160" t="str">
        <f t="shared" si="19"/>
        <v/>
      </c>
      <c r="Q216" s="160">
        <f t="shared" si="20"/>
        <v>0</v>
      </c>
      <c r="R216" s="160" t="str">
        <f t="shared" si="21"/>
        <v/>
      </c>
      <c r="S216" s="160" t="str">
        <f t="shared" si="22"/>
        <v/>
      </c>
      <c r="T216" s="50" t="str">
        <f>IF($F216="","",IF(ISERROR(VLOOKUP(F216,PROVEEDORES!$D$8:$I$507,5,0)),1,VLOOKUP($F216,PROVEEDORES!$D$8:$I$507,5,0)))</f>
        <v/>
      </c>
    </row>
    <row r="217" spans="3:20" ht="17.45" customHeight="1" x14ac:dyDescent="0.25">
      <c r="C217" s="188"/>
      <c r="D217" s="189"/>
      <c r="E217" s="178"/>
      <c r="F217" s="178"/>
      <c r="G217" s="190">
        <f>DATOS!$E$13</f>
        <v>1</v>
      </c>
      <c r="H217" s="178"/>
      <c r="I217" s="191"/>
      <c r="J217" s="178"/>
      <c r="K217" s="178"/>
      <c r="L217" s="178"/>
      <c r="M217" s="178"/>
      <c r="N217" s="160" t="str">
        <f t="shared" si="18"/>
        <v/>
      </c>
      <c r="O217" s="21"/>
      <c r="P217" s="160" t="str">
        <f t="shared" si="19"/>
        <v/>
      </c>
      <c r="Q217" s="160">
        <f t="shared" si="20"/>
        <v>0</v>
      </c>
      <c r="R217" s="160" t="str">
        <f t="shared" si="21"/>
        <v/>
      </c>
      <c r="S217" s="160" t="str">
        <f t="shared" si="22"/>
        <v/>
      </c>
      <c r="T217" s="50" t="str">
        <f>IF($F217="","",IF(ISERROR(VLOOKUP(F217,PROVEEDORES!$D$8:$I$507,5,0)),1,VLOOKUP($F217,PROVEEDORES!$D$8:$I$507,5,0)))</f>
        <v/>
      </c>
    </row>
    <row r="218" spans="3:20" ht="17.45" customHeight="1" x14ac:dyDescent="0.25">
      <c r="C218" s="188"/>
      <c r="D218" s="189"/>
      <c r="E218" s="178"/>
      <c r="F218" s="178"/>
      <c r="G218" s="190">
        <f>DATOS!$E$13</f>
        <v>1</v>
      </c>
      <c r="H218" s="178"/>
      <c r="I218" s="191"/>
      <c r="J218" s="178"/>
      <c r="K218" s="178"/>
      <c r="L218" s="178"/>
      <c r="M218" s="178"/>
      <c r="N218" s="160" t="str">
        <f t="shared" si="18"/>
        <v/>
      </c>
      <c r="O218" s="21"/>
      <c r="P218" s="160" t="str">
        <f t="shared" si="19"/>
        <v/>
      </c>
      <c r="Q218" s="160">
        <f t="shared" si="20"/>
        <v>0</v>
      </c>
      <c r="R218" s="160" t="str">
        <f t="shared" si="21"/>
        <v/>
      </c>
      <c r="S218" s="160" t="str">
        <f t="shared" si="22"/>
        <v/>
      </c>
      <c r="T218" s="50" t="str">
        <f>IF($F218="","",IF(ISERROR(VLOOKUP(F218,PROVEEDORES!$D$8:$I$507,5,0)),1,VLOOKUP($F218,PROVEEDORES!$D$8:$I$507,5,0)))</f>
        <v/>
      </c>
    </row>
    <row r="219" spans="3:20" ht="17.45" customHeight="1" x14ac:dyDescent="0.25">
      <c r="C219" s="188"/>
      <c r="D219" s="189"/>
      <c r="E219" s="178"/>
      <c r="F219" s="178"/>
      <c r="G219" s="190">
        <f>DATOS!$E$13</f>
        <v>1</v>
      </c>
      <c r="H219" s="178"/>
      <c r="I219" s="191"/>
      <c r="J219" s="178"/>
      <c r="K219" s="178"/>
      <c r="L219" s="178"/>
      <c r="M219" s="178"/>
      <c r="N219" s="160" t="str">
        <f t="shared" si="18"/>
        <v/>
      </c>
      <c r="O219" s="21"/>
      <c r="P219" s="160" t="str">
        <f t="shared" si="19"/>
        <v/>
      </c>
      <c r="Q219" s="160">
        <f t="shared" si="20"/>
        <v>0</v>
      </c>
      <c r="R219" s="160" t="str">
        <f t="shared" si="21"/>
        <v/>
      </c>
      <c r="S219" s="160" t="str">
        <f t="shared" si="22"/>
        <v/>
      </c>
      <c r="T219" s="50" t="str">
        <f>IF($F219="","",IF(ISERROR(VLOOKUP(F219,PROVEEDORES!$D$8:$I$507,5,0)),1,VLOOKUP($F219,PROVEEDORES!$D$8:$I$507,5,0)))</f>
        <v/>
      </c>
    </row>
    <row r="220" spans="3:20" ht="17.45" customHeight="1" x14ac:dyDescent="0.25">
      <c r="C220" s="188"/>
      <c r="D220" s="189"/>
      <c r="E220" s="178"/>
      <c r="F220" s="178"/>
      <c r="G220" s="190">
        <f>DATOS!$E$13</f>
        <v>1</v>
      </c>
      <c r="H220" s="178"/>
      <c r="I220" s="191"/>
      <c r="J220" s="178"/>
      <c r="K220" s="178"/>
      <c r="L220" s="178"/>
      <c r="M220" s="178"/>
      <c r="N220" s="160" t="str">
        <f t="shared" si="18"/>
        <v/>
      </c>
      <c r="O220" s="21"/>
      <c r="P220" s="160" t="str">
        <f t="shared" si="19"/>
        <v/>
      </c>
      <c r="Q220" s="160">
        <f t="shared" si="20"/>
        <v>0</v>
      </c>
      <c r="R220" s="160" t="str">
        <f t="shared" si="21"/>
        <v/>
      </c>
      <c r="S220" s="160" t="str">
        <f t="shared" si="22"/>
        <v/>
      </c>
      <c r="T220" s="50" t="str">
        <f>IF($F220="","",IF(ISERROR(VLOOKUP(F220,PROVEEDORES!$D$8:$I$507,5,0)),1,VLOOKUP($F220,PROVEEDORES!$D$8:$I$507,5,0)))</f>
        <v/>
      </c>
    </row>
    <row r="221" spans="3:20" ht="17.45" customHeight="1" x14ac:dyDescent="0.25">
      <c r="C221" s="188"/>
      <c r="D221" s="189"/>
      <c r="E221" s="178"/>
      <c r="F221" s="178"/>
      <c r="G221" s="190">
        <f>DATOS!$E$13</f>
        <v>1</v>
      </c>
      <c r="H221" s="178"/>
      <c r="I221" s="191"/>
      <c r="J221" s="178"/>
      <c r="K221" s="178"/>
      <c r="L221" s="178"/>
      <c r="M221" s="178"/>
      <c r="N221" s="160" t="str">
        <f t="shared" si="18"/>
        <v/>
      </c>
      <c r="O221" s="21"/>
      <c r="P221" s="160" t="str">
        <f t="shared" si="19"/>
        <v/>
      </c>
      <c r="Q221" s="160">
        <f t="shared" si="20"/>
        <v>0</v>
      </c>
      <c r="R221" s="160" t="str">
        <f t="shared" si="21"/>
        <v/>
      </c>
      <c r="S221" s="160" t="str">
        <f t="shared" si="22"/>
        <v/>
      </c>
      <c r="T221" s="50" t="str">
        <f>IF($F221="","",IF(ISERROR(VLOOKUP(F221,PROVEEDORES!$D$8:$I$507,5,0)),1,VLOOKUP($F221,PROVEEDORES!$D$8:$I$507,5,0)))</f>
        <v/>
      </c>
    </row>
    <row r="222" spans="3:20" ht="17.45" customHeight="1" x14ac:dyDescent="0.25">
      <c r="C222" s="188"/>
      <c r="D222" s="189"/>
      <c r="E222" s="178"/>
      <c r="F222" s="178"/>
      <c r="G222" s="190">
        <f>DATOS!$E$13</f>
        <v>1</v>
      </c>
      <c r="H222" s="178"/>
      <c r="I222" s="191"/>
      <c r="J222" s="178"/>
      <c r="K222" s="178"/>
      <c r="L222" s="178"/>
      <c r="M222" s="178"/>
      <c r="N222" s="160" t="str">
        <f t="shared" si="18"/>
        <v/>
      </c>
      <c r="O222" s="21"/>
      <c r="P222" s="160" t="str">
        <f t="shared" si="19"/>
        <v/>
      </c>
      <c r="Q222" s="160">
        <f t="shared" si="20"/>
        <v>0</v>
      </c>
      <c r="R222" s="160" t="str">
        <f t="shared" si="21"/>
        <v/>
      </c>
      <c r="S222" s="160" t="str">
        <f t="shared" si="22"/>
        <v/>
      </c>
      <c r="T222" s="50" t="str">
        <f>IF($F222="","",IF(ISERROR(VLOOKUP(F222,PROVEEDORES!$D$8:$I$507,5,0)),1,VLOOKUP($F222,PROVEEDORES!$D$8:$I$507,5,0)))</f>
        <v/>
      </c>
    </row>
    <row r="223" spans="3:20" ht="17.45" customHeight="1" x14ac:dyDescent="0.25">
      <c r="C223" s="188"/>
      <c r="D223" s="189"/>
      <c r="E223" s="178"/>
      <c r="F223" s="178"/>
      <c r="G223" s="190">
        <f>DATOS!$E$13</f>
        <v>1</v>
      </c>
      <c r="H223" s="178"/>
      <c r="I223" s="191"/>
      <c r="J223" s="178"/>
      <c r="K223" s="178"/>
      <c r="L223" s="178"/>
      <c r="M223" s="178"/>
      <c r="N223" s="160" t="str">
        <f t="shared" si="18"/>
        <v/>
      </c>
      <c r="O223" s="21"/>
      <c r="P223" s="160" t="str">
        <f t="shared" si="19"/>
        <v/>
      </c>
      <c r="Q223" s="160">
        <f t="shared" si="20"/>
        <v>0</v>
      </c>
      <c r="R223" s="160" t="str">
        <f t="shared" si="21"/>
        <v/>
      </c>
      <c r="S223" s="160" t="str">
        <f t="shared" si="22"/>
        <v/>
      </c>
      <c r="T223" s="50" t="str">
        <f>IF($F223="","",IF(ISERROR(VLOOKUP(F223,PROVEEDORES!$D$8:$I$507,5,0)),1,VLOOKUP($F223,PROVEEDORES!$D$8:$I$507,5,0)))</f>
        <v/>
      </c>
    </row>
    <row r="224" spans="3:20" ht="17.45" customHeight="1" x14ac:dyDescent="0.25">
      <c r="C224" s="188"/>
      <c r="D224" s="189"/>
      <c r="E224" s="178"/>
      <c r="F224" s="178"/>
      <c r="G224" s="190">
        <f>DATOS!$E$13</f>
        <v>1</v>
      </c>
      <c r="H224" s="178"/>
      <c r="I224" s="191"/>
      <c r="J224" s="178"/>
      <c r="K224" s="178"/>
      <c r="L224" s="178"/>
      <c r="M224" s="178"/>
      <c r="N224" s="160" t="str">
        <f t="shared" si="18"/>
        <v/>
      </c>
      <c r="O224" s="21"/>
      <c r="P224" s="160" t="str">
        <f t="shared" si="19"/>
        <v/>
      </c>
      <c r="Q224" s="160">
        <f t="shared" si="20"/>
        <v>0</v>
      </c>
      <c r="R224" s="160" t="str">
        <f t="shared" si="21"/>
        <v/>
      </c>
      <c r="S224" s="160" t="str">
        <f t="shared" si="22"/>
        <v/>
      </c>
      <c r="T224" s="50" t="str">
        <f>IF($F224="","",IF(ISERROR(VLOOKUP(F224,PROVEEDORES!$D$8:$I$507,5,0)),1,VLOOKUP($F224,PROVEEDORES!$D$8:$I$507,5,0)))</f>
        <v/>
      </c>
    </row>
    <row r="225" spans="3:20" ht="17.45" customHeight="1" x14ac:dyDescent="0.25">
      <c r="C225" s="188"/>
      <c r="D225" s="189"/>
      <c r="E225" s="178"/>
      <c r="F225" s="178"/>
      <c r="G225" s="190">
        <f>DATOS!$E$13</f>
        <v>1</v>
      </c>
      <c r="H225" s="178"/>
      <c r="I225" s="191"/>
      <c r="J225" s="178"/>
      <c r="K225" s="178"/>
      <c r="L225" s="178"/>
      <c r="M225" s="178"/>
      <c r="N225" s="160" t="str">
        <f t="shared" si="18"/>
        <v/>
      </c>
      <c r="O225" s="21"/>
      <c r="P225" s="160" t="str">
        <f t="shared" si="19"/>
        <v/>
      </c>
      <c r="Q225" s="160">
        <f t="shared" si="20"/>
        <v>0</v>
      </c>
      <c r="R225" s="160" t="str">
        <f t="shared" si="21"/>
        <v/>
      </c>
      <c r="S225" s="160" t="str">
        <f t="shared" si="22"/>
        <v/>
      </c>
      <c r="T225" s="50" t="str">
        <f>IF($F225="","",IF(ISERROR(VLOOKUP(F225,PROVEEDORES!$D$8:$I$507,5,0)),1,VLOOKUP($F225,PROVEEDORES!$D$8:$I$507,5,0)))</f>
        <v/>
      </c>
    </row>
    <row r="226" spans="3:20" ht="17.45" customHeight="1" x14ac:dyDescent="0.25">
      <c r="C226" s="188"/>
      <c r="D226" s="189"/>
      <c r="E226" s="178"/>
      <c r="F226" s="178"/>
      <c r="G226" s="190">
        <f>DATOS!$E$13</f>
        <v>1</v>
      </c>
      <c r="H226" s="178"/>
      <c r="I226" s="191"/>
      <c r="J226" s="178"/>
      <c r="K226" s="178"/>
      <c r="L226" s="178"/>
      <c r="M226" s="178"/>
      <c r="N226" s="160" t="str">
        <f t="shared" si="18"/>
        <v/>
      </c>
      <c r="O226" s="21"/>
      <c r="P226" s="160" t="str">
        <f t="shared" si="19"/>
        <v/>
      </c>
      <c r="Q226" s="160">
        <f t="shared" si="20"/>
        <v>0</v>
      </c>
      <c r="R226" s="160" t="str">
        <f t="shared" si="21"/>
        <v/>
      </c>
      <c r="S226" s="160" t="str">
        <f t="shared" si="22"/>
        <v/>
      </c>
      <c r="T226" s="50" t="str">
        <f>IF($F226="","",IF(ISERROR(VLOOKUP(F226,PROVEEDORES!$D$8:$I$507,5,0)),1,VLOOKUP($F226,PROVEEDORES!$D$8:$I$507,5,0)))</f>
        <v/>
      </c>
    </row>
    <row r="227" spans="3:20" ht="17.45" customHeight="1" x14ac:dyDescent="0.25">
      <c r="C227" s="188"/>
      <c r="D227" s="189"/>
      <c r="E227" s="178"/>
      <c r="F227" s="178"/>
      <c r="G227" s="190">
        <f>DATOS!$E$13</f>
        <v>1</v>
      </c>
      <c r="H227" s="178"/>
      <c r="I227" s="191"/>
      <c r="J227" s="178"/>
      <c r="K227" s="178"/>
      <c r="L227" s="178"/>
      <c r="M227" s="178"/>
      <c r="N227" s="160" t="str">
        <f t="shared" si="18"/>
        <v/>
      </c>
      <c r="O227" s="21"/>
      <c r="P227" s="160" t="str">
        <f t="shared" si="19"/>
        <v/>
      </c>
      <c r="Q227" s="160">
        <f t="shared" si="20"/>
        <v>0</v>
      </c>
      <c r="R227" s="160" t="str">
        <f t="shared" si="21"/>
        <v/>
      </c>
      <c r="S227" s="160" t="str">
        <f t="shared" si="22"/>
        <v/>
      </c>
      <c r="T227" s="50" t="str">
        <f>IF($F227="","",IF(ISERROR(VLOOKUP(F227,PROVEEDORES!$D$8:$I$507,5,0)),1,VLOOKUP($F227,PROVEEDORES!$D$8:$I$507,5,0)))</f>
        <v/>
      </c>
    </row>
    <row r="228" spans="3:20" ht="17.45" customHeight="1" x14ac:dyDescent="0.25">
      <c r="C228" s="188"/>
      <c r="D228" s="189"/>
      <c r="E228" s="178"/>
      <c r="F228" s="178"/>
      <c r="G228" s="190">
        <f>DATOS!$E$13</f>
        <v>1</v>
      </c>
      <c r="H228" s="178"/>
      <c r="I228" s="191"/>
      <c r="J228" s="178"/>
      <c r="K228" s="178"/>
      <c r="L228" s="178"/>
      <c r="M228" s="178"/>
      <c r="N228" s="160" t="str">
        <f t="shared" si="18"/>
        <v/>
      </c>
      <c r="O228" s="21"/>
      <c r="P228" s="160" t="str">
        <f t="shared" si="19"/>
        <v/>
      </c>
      <c r="Q228" s="160">
        <f t="shared" si="20"/>
        <v>0</v>
      </c>
      <c r="R228" s="160" t="str">
        <f t="shared" si="21"/>
        <v/>
      </c>
      <c r="S228" s="160" t="str">
        <f t="shared" si="22"/>
        <v/>
      </c>
      <c r="T228" s="50" t="str">
        <f>IF($F228="","",IF(ISERROR(VLOOKUP(F228,PROVEEDORES!$D$8:$I$507,5,0)),1,VLOOKUP($F228,PROVEEDORES!$D$8:$I$507,5,0)))</f>
        <v/>
      </c>
    </row>
    <row r="229" spans="3:20" ht="17.45" customHeight="1" x14ac:dyDescent="0.25">
      <c r="C229" s="188"/>
      <c r="D229" s="189"/>
      <c r="E229" s="178"/>
      <c r="F229" s="178"/>
      <c r="G229" s="190">
        <f>DATOS!$E$13</f>
        <v>1</v>
      </c>
      <c r="H229" s="178"/>
      <c r="I229" s="191"/>
      <c r="J229" s="178"/>
      <c r="K229" s="178"/>
      <c r="L229" s="178"/>
      <c r="M229" s="178"/>
      <c r="N229" s="160" t="str">
        <f t="shared" si="18"/>
        <v/>
      </c>
      <c r="O229" s="21"/>
      <c r="P229" s="160" t="str">
        <f t="shared" si="19"/>
        <v/>
      </c>
      <c r="Q229" s="160">
        <f t="shared" si="20"/>
        <v>0</v>
      </c>
      <c r="R229" s="160" t="str">
        <f t="shared" si="21"/>
        <v/>
      </c>
      <c r="S229" s="160" t="str">
        <f t="shared" si="22"/>
        <v/>
      </c>
      <c r="T229" s="50" t="str">
        <f>IF($F229="","",IF(ISERROR(VLOOKUP(F229,PROVEEDORES!$D$8:$I$507,5,0)),1,VLOOKUP($F229,PROVEEDORES!$D$8:$I$507,5,0)))</f>
        <v/>
      </c>
    </row>
    <row r="230" spans="3:20" ht="17.45" customHeight="1" x14ac:dyDescent="0.25">
      <c r="C230" s="188"/>
      <c r="D230" s="189"/>
      <c r="E230" s="178"/>
      <c r="F230" s="178"/>
      <c r="G230" s="190">
        <f>DATOS!$E$13</f>
        <v>1</v>
      </c>
      <c r="H230" s="178"/>
      <c r="I230" s="191"/>
      <c r="J230" s="178"/>
      <c r="K230" s="178"/>
      <c r="L230" s="178"/>
      <c r="M230" s="178"/>
      <c r="N230" s="160" t="str">
        <f t="shared" si="18"/>
        <v/>
      </c>
      <c r="O230" s="21"/>
      <c r="P230" s="160" t="str">
        <f t="shared" si="19"/>
        <v/>
      </c>
      <c r="Q230" s="160">
        <f t="shared" si="20"/>
        <v>0</v>
      </c>
      <c r="R230" s="160" t="str">
        <f t="shared" si="21"/>
        <v/>
      </c>
      <c r="S230" s="160" t="str">
        <f t="shared" si="22"/>
        <v/>
      </c>
      <c r="T230" s="50" t="str">
        <f>IF($F230="","",IF(ISERROR(VLOOKUP(F230,PROVEEDORES!$D$8:$I$507,5,0)),1,VLOOKUP($F230,PROVEEDORES!$D$8:$I$507,5,0)))</f>
        <v/>
      </c>
    </row>
    <row r="231" spans="3:20" ht="17.45" customHeight="1" x14ac:dyDescent="0.25">
      <c r="C231" s="188"/>
      <c r="D231" s="189"/>
      <c r="E231" s="178"/>
      <c r="F231" s="178"/>
      <c r="G231" s="190">
        <f>DATOS!$E$13</f>
        <v>1</v>
      </c>
      <c r="H231" s="178"/>
      <c r="I231" s="191"/>
      <c r="J231" s="178"/>
      <c r="K231" s="178"/>
      <c r="L231" s="178"/>
      <c r="M231" s="178"/>
      <c r="N231" s="160" t="str">
        <f t="shared" si="18"/>
        <v/>
      </c>
      <c r="O231" s="21"/>
      <c r="P231" s="160" t="str">
        <f t="shared" si="19"/>
        <v/>
      </c>
      <c r="Q231" s="160">
        <f t="shared" si="20"/>
        <v>0</v>
      </c>
      <c r="R231" s="160" t="str">
        <f t="shared" si="21"/>
        <v/>
      </c>
      <c r="S231" s="160" t="str">
        <f t="shared" si="22"/>
        <v/>
      </c>
      <c r="T231" s="50" t="str">
        <f>IF($F231="","",IF(ISERROR(VLOOKUP(F231,PROVEEDORES!$D$8:$I$507,5,0)),1,VLOOKUP($F231,PROVEEDORES!$D$8:$I$507,5,0)))</f>
        <v/>
      </c>
    </row>
    <row r="232" spans="3:20" ht="17.45" customHeight="1" x14ac:dyDescent="0.25">
      <c r="C232" s="188"/>
      <c r="D232" s="189"/>
      <c r="E232" s="178"/>
      <c r="F232" s="178"/>
      <c r="G232" s="190">
        <f>DATOS!$E$13</f>
        <v>1</v>
      </c>
      <c r="H232" s="178"/>
      <c r="I232" s="191"/>
      <c r="J232" s="178"/>
      <c r="K232" s="178"/>
      <c r="L232" s="178"/>
      <c r="M232" s="178"/>
      <c r="N232" s="160" t="str">
        <f t="shared" si="18"/>
        <v/>
      </c>
      <c r="O232" s="21"/>
      <c r="P232" s="160" t="str">
        <f t="shared" si="19"/>
        <v/>
      </c>
      <c r="Q232" s="160">
        <f t="shared" si="20"/>
        <v>0</v>
      </c>
      <c r="R232" s="160" t="str">
        <f t="shared" si="21"/>
        <v/>
      </c>
      <c r="S232" s="160" t="str">
        <f t="shared" si="22"/>
        <v/>
      </c>
      <c r="T232" s="50" t="str">
        <f>IF($F232="","",IF(ISERROR(VLOOKUP(F232,PROVEEDORES!$D$8:$I$507,5,0)),1,VLOOKUP($F232,PROVEEDORES!$D$8:$I$507,5,0)))</f>
        <v/>
      </c>
    </row>
    <row r="233" spans="3:20" ht="17.45" customHeight="1" x14ac:dyDescent="0.25">
      <c r="C233" s="188"/>
      <c r="D233" s="189"/>
      <c r="E233" s="178"/>
      <c r="F233" s="178"/>
      <c r="G233" s="190">
        <f>DATOS!$E$13</f>
        <v>1</v>
      </c>
      <c r="H233" s="178"/>
      <c r="I233" s="191"/>
      <c r="J233" s="178"/>
      <c r="K233" s="178"/>
      <c r="L233" s="178"/>
      <c r="M233" s="178"/>
      <c r="N233" s="160" t="str">
        <f t="shared" si="18"/>
        <v/>
      </c>
      <c r="O233" s="21"/>
      <c r="P233" s="160" t="str">
        <f t="shared" si="19"/>
        <v/>
      </c>
      <c r="Q233" s="160">
        <f t="shared" si="20"/>
        <v>0</v>
      </c>
      <c r="R233" s="160" t="str">
        <f t="shared" si="21"/>
        <v/>
      </c>
      <c r="S233" s="160" t="str">
        <f t="shared" si="22"/>
        <v/>
      </c>
      <c r="T233" s="50" t="str">
        <f>IF($F233="","",IF(ISERROR(VLOOKUP(F233,PROVEEDORES!$D$8:$I$507,5,0)),1,VLOOKUP($F233,PROVEEDORES!$D$8:$I$507,5,0)))</f>
        <v/>
      </c>
    </row>
    <row r="234" spans="3:20" ht="17.45" customHeight="1" x14ac:dyDescent="0.25">
      <c r="C234" s="188"/>
      <c r="D234" s="189"/>
      <c r="E234" s="178"/>
      <c r="F234" s="178"/>
      <c r="G234" s="190">
        <f>DATOS!$E$13</f>
        <v>1</v>
      </c>
      <c r="H234" s="178"/>
      <c r="I234" s="191"/>
      <c r="J234" s="178"/>
      <c r="K234" s="178"/>
      <c r="L234" s="178"/>
      <c r="M234" s="178"/>
      <c r="N234" s="160" t="str">
        <f t="shared" si="18"/>
        <v/>
      </c>
      <c r="O234" s="21"/>
      <c r="P234" s="160" t="str">
        <f t="shared" si="19"/>
        <v/>
      </c>
      <c r="Q234" s="160">
        <f t="shared" si="20"/>
        <v>0</v>
      </c>
      <c r="R234" s="160" t="str">
        <f t="shared" si="21"/>
        <v/>
      </c>
      <c r="S234" s="160" t="str">
        <f t="shared" si="22"/>
        <v/>
      </c>
      <c r="T234" s="50" t="str">
        <f>IF($F234="","",IF(ISERROR(VLOOKUP(F234,PROVEEDORES!$D$8:$I$507,5,0)),1,VLOOKUP($F234,PROVEEDORES!$D$8:$I$507,5,0)))</f>
        <v/>
      </c>
    </row>
    <row r="235" spans="3:20" ht="17.45" customHeight="1" x14ac:dyDescent="0.25">
      <c r="C235" s="188"/>
      <c r="D235" s="189"/>
      <c r="E235" s="178"/>
      <c r="F235" s="178"/>
      <c r="G235" s="190">
        <f>DATOS!$E$13</f>
        <v>1</v>
      </c>
      <c r="H235" s="178"/>
      <c r="I235" s="191"/>
      <c r="J235" s="178"/>
      <c r="K235" s="178"/>
      <c r="L235" s="178"/>
      <c r="M235" s="178"/>
      <c r="N235" s="160" t="str">
        <f t="shared" si="18"/>
        <v/>
      </c>
      <c r="O235" s="21"/>
      <c r="P235" s="160" t="str">
        <f t="shared" si="19"/>
        <v/>
      </c>
      <c r="Q235" s="160">
        <f t="shared" si="20"/>
        <v>0</v>
      </c>
      <c r="R235" s="160" t="str">
        <f t="shared" si="21"/>
        <v/>
      </c>
      <c r="S235" s="160" t="str">
        <f t="shared" si="22"/>
        <v/>
      </c>
      <c r="T235" s="50" t="str">
        <f>IF($F235="","",IF(ISERROR(VLOOKUP(F235,PROVEEDORES!$D$8:$I$507,5,0)),1,VLOOKUP($F235,PROVEEDORES!$D$8:$I$507,5,0)))</f>
        <v/>
      </c>
    </row>
    <row r="236" spans="3:20" ht="17.45" customHeight="1" x14ac:dyDescent="0.25">
      <c r="C236" s="188"/>
      <c r="D236" s="189"/>
      <c r="E236" s="178"/>
      <c r="F236" s="178"/>
      <c r="G236" s="190">
        <f>DATOS!$E$13</f>
        <v>1</v>
      </c>
      <c r="H236" s="178"/>
      <c r="I236" s="191"/>
      <c r="J236" s="178"/>
      <c r="K236" s="178"/>
      <c r="L236" s="178"/>
      <c r="M236" s="178"/>
      <c r="N236" s="160" t="str">
        <f t="shared" si="18"/>
        <v/>
      </c>
      <c r="O236" s="21"/>
      <c r="P236" s="160" t="str">
        <f t="shared" si="19"/>
        <v/>
      </c>
      <c r="Q236" s="160">
        <f t="shared" si="20"/>
        <v>0</v>
      </c>
      <c r="R236" s="160" t="str">
        <f t="shared" si="21"/>
        <v/>
      </c>
      <c r="S236" s="160" t="str">
        <f t="shared" si="22"/>
        <v/>
      </c>
      <c r="T236" s="50" t="str">
        <f>IF($F236="","",IF(ISERROR(VLOOKUP(F236,PROVEEDORES!$D$8:$I$507,5,0)),1,VLOOKUP($F236,PROVEEDORES!$D$8:$I$507,5,0)))</f>
        <v/>
      </c>
    </row>
    <row r="237" spans="3:20" ht="17.45" customHeight="1" x14ac:dyDescent="0.25">
      <c r="C237" s="188"/>
      <c r="D237" s="189"/>
      <c r="E237" s="178"/>
      <c r="F237" s="178"/>
      <c r="G237" s="190">
        <f>DATOS!$E$13</f>
        <v>1</v>
      </c>
      <c r="H237" s="178"/>
      <c r="I237" s="191"/>
      <c r="J237" s="178"/>
      <c r="K237" s="178"/>
      <c r="L237" s="178"/>
      <c r="M237" s="178"/>
      <c r="N237" s="160" t="str">
        <f t="shared" si="18"/>
        <v/>
      </c>
      <c r="O237" s="21"/>
      <c r="P237" s="160" t="str">
        <f t="shared" si="19"/>
        <v/>
      </c>
      <c r="Q237" s="160">
        <f t="shared" si="20"/>
        <v>0</v>
      </c>
      <c r="R237" s="160" t="str">
        <f t="shared" si="21"/>
        <v/>
      </c>
      <c r="S237" s="160" t="str">
        <f t="shared" si="22"/>
        <v/>
      </c>
      <c r="T237" s="50" t="str">
        <f>IF($F237="","",IF(ISERROR(VLOOKUP(F237,PROVEEDORES!$D$8:$I$507,5,0)),1,VLOOKUP($F237,PROVEEDORES!$D$8:$I$507,5,0)))</f>
        <v/>
      </c>
    </row>
    <row r="238" spans="3:20" ht="17.45" customHeight="1" x14ac:dyDescent="0.25">
      <c r="C238" s="188"/>
      <c r="D238" s="189"/>
      <c r="E238" s="178"/>
      <c r="F238" s="178"/>
      <c r="G238" s="190">
        <f>DATOS!$E$13</f>
        <v>1</v>
      </c>
      <c r="H238" s="178"/>
      <c r="I238" s="191"/>
      <c r="J238" s="178"/>
      <c r="K238" s="178"/>
      <c r="L238" s="178"/>
      <c r="M238" s="178"/>
      <c r="N238" s="160" t="str">
        <f t="shared" si="18"/>
        <v/>
      </c>
      <c r="O238" s="21"/>
      <c r="P238" s="160" t="str">
        <f t="shared" si="19"/>
        <v/>
      </c>
      <c r="Q238" s="160">
        <f t="shared" si="20"/>
        <v>0</v>
      </c>
      <c r="R238" s="160" t="str">
        <f t="shared" si="21"/>
        <v/>
      </c>
      <c r="S238" s="160" t="str">
        <f t="shared" si="22"/>
        <v/>
      </c>
      <c r="T238" s="50" t="str">
        <f>IF($F238="","",IF(ISERROR(VLOOKUP(F238,PROVEEDORES!$D$8:$I$507,5,0)),1,VLOOKUP($F238,PROVEEDORES!$D$8:$I$507,5,0)))</f>
        <v/>
      </c>
    </row>
    <row r="239" spans="3:20" ht="17.45" customHeight="1" x14ac:dyDescent="0.25">
      <c r="C239" s="188"/>
      <c r="D239" s="189"/>
      <c r="E239" s="178"/>
      <c r="F239" s="178"/>
      <c r="G239" s="190">
        <f>DATOS!$E$13</f>
        <v>1</v>
      </c>
      <c r="H239" s="178"/>
      <c r="I239" s="191"/>
      <c r="J239" s="178"/>
      <c r="K239" s="178"/>
      <c r="L239" s="178"/>
      <c r="M239" s="178"/>
      <c r="N239" s="160" t="str">
        <f t="shared" si="18"/>
        <v/>
      </c>
      <c r="O239" s="21"/>
      <c r="P239" s="160" t="str">
        <f t="shared" si="19"/>
        <v/>
      </c>
      <c r="Q239" s="160">
        <f t="shared" si="20"/>
        <v>0</v>
      </c>
      <c r="R239" s="160" t="str">
        <f t="shared" si="21"/>
        <v/>
      </c>
      <c r="S239" s="160" t="str">
        <f t="shared" si="22"/>
        <v/>
      </c>
      <c r="T239" s="50" t="str">
        <f>IF($F239="","",IF(ISERROR(VLOOKUP(F239,PROVEEDORES!$D$8:$I$507,5,0)),1,VLOOKUP($F239,PROVEEDORES!$D$8:$I$507,5,0)))</f>
        <v/>
      </c>
    </row>
    <row r="240" spans="3:20" ht="17.45" customHeight="1" x14ac:dyDescent="0.25">
      <c r="C240" s="188"/>
      <c r="D240" s="189"/>
      <c r="E240" s="178"/>
      <c r="F240" s="178"/>
      <c r="G240" s="190">
        <f>DATOS!$E$13</f>
        <v>1</v>
      </c>
      <c r="H240" s="178"/>
      <c r="I240" s="191"/>
      <c r="J240" s="178"/>
      <c r="K240" s="178"/>
      <c r="L240" s="178"/>
      <c r="M240" s="178"/>
      <c r="N240" s="160" t="str">
        <f t="shared" si="18"/>
        <v/>
      </c>
      <c r="O240" s="21"/>
      <c r="P240" s="160" t="str">
        <f t="shared" si="19"/>
        <v/>
      </c>
      <c r="Q240" s="160">
        <f t="shared" si="20"/>
        <v>0</v>
      </c>
      <c r="R240" s="160" t="str">
        <f t="shared" si="21"/>
        <v/>
      </c>
      <c r="S240" s="160" t="str">
        <f t="shared" si="22"/>
        <v/>
      </c>
      <c r="T240" s="50" t="str">
        <f>IF($F240="","",IF(ISERROR(VLOOKUP(F240,PROVEEDORES!$D$8:$I$507,5,0)),1,VLOOKUP($F240,PROVEEDORES!$D$8:$I$507,5,0)))</f>
        <v/>
      </c>
    </row>
    <row r="241" spans="3:20" ht="17.45" customHeight="1" x14ac:dyDescent="0.25">
      <c r="C241" s="188"/>
      <c r="D241" s="189"/>
      <c r="E241" s="178"/>
      <c r="F241" s="178"/>
      <c r="G241" s="190">
        <f>DATOS!$E$13</f>
        <v>1</v>
      </c>
      <c r="H241" s="178"/>
      <c r="I241" s="191"/>
      <c r="J241" s="178"/>
      <c r="K241" s="178"/>
      <c r="L241" s="178"/>
      <c r="M241" s="178"/>
      <c r="N241" s="160" t="str">
        <f t="shared" si="18"/>
        <v/>
      </c>
      <c r="O241" s="21"/>
      <c r="P241" s="160" t="str">
        <f t="shared" si="19"/>
        <v/>
      </c>
      <c r="Q241" s="160">
        <f t="shared" si="20"/>
        <v>0</v>
      </c>
      <c r="R241" s="160" t="str">
        <f t="shared" si="21"/>
        <v/>
      </c>
      <c r="S241" s="160" t="str">
        <f t="shared" si="22"/>
        <v/>
      </c>
      <c r="T241" s="50" t="str">
        <f>IF($F241="","",IF(ISERROR(VLOOKUP(F241,PROVEEDORES!$D$8:$I$507,5,0)),1,VLOOKUP($F241,PROVEEDORES!$D$8:$I$507,5,0)))</f>
        <v/>
      </c>
    </row>
    <row r="242" spans="3:20" ht="17.45" customHeight="1" x14ac:dyDescent="0.25">
      <c r="C242" s="188"/>
      <c r="D242" s="189"/>
      <c r="E242" s="178"/>
      <c r="F242" s="178"/>
      <c r="G242" s="190">
        <f>DATOS!$E$13</f>
        <v>1</v>
      </c>
      <c r="H242" s="178"/>
      <c r="I242" s="191"/>
      <c r="J242" s="178"/>
      <c r="K242" s="178"/>
      <c r="L242" s="178"/>
      <c r="M242" s="178"/>
      <c r="N242" s="160" t="str">
        <f t="shared" si="18"/>
        <v/>
      </c>
      <c r="O242" s="21"/>
      <c r="P242" s="160" t="str">
        <f t="shared" si="19"/>
        <v/>
      </c>
      <c r="Q242" s="160">
        <f t="shared" si="20"/>
        <v>0</v>
      </c>
      <c r="R242" s="160" t="str">
        <f t="shared" si="21"/>
        <v/>
      </c>
      <c r="S242" s="160" t="str">
        <f t="shared" si="22"/>
        <v/>
      </c>
      <c r="T242" s="50" t="str">
        <f>IF($F242="","",IF(ISERROR(VLOOKUP(F242,PROVEEDORES!$D$8:$I$507,5,0)),1,VLOOKUP($F242,PROVEEDORES!$D$8:$I$507,5,0)))</f>
        <v/>
      </c>
    </row>
    <row r="243" spans="3:20" ht="17.45" customHeight="1" x14ac:dyDescent="0.25">
      <c r="C243" s="188"/>
      <c r="D243" s="189"/>
      <c r="E243" s="178"/>
      <c r="F243" s="178"/>
      <c r="G243" s="190">
        <f>DATOS!$E$13</f>
        <v>1</v>
      </c>
      <c r="H243" s="178"/>
      <c r="I243" s="191"/>
      <c r="J243" s="178"/>
      <c r="K243" s="178"/>
      <c r="L243" s="178"/>
      <c r="M243" s="178"/>
      <c r="N243" s="160" t="str">
        <f t="shared" si="18"/>
        <v/>
      </c>
      <c r="O243" s="21"/>
      <c r="P243" s="160" t="str">
        <f t="shared" si="19"/>
        <v/>
      </c>
      <c r="Q243" s="160">
        <f t="shared" si="20"/>
        <v>0</v>
      </c>
      <c r="R243" s="160" t="str">
        <f t="shared" si="21"/>
        <v/>
      </c>
      <c r="S243" s="160" t="str">
        <f t="shared" si="22"/>
        <v/>
      </c>
      <c r="T243" s="50" t="str">
        <f>IF($F243="","",IF(ISERROR(VLOOKUP(F243,PROVEEDORES!$D$8:$I$507,5,0)),1,VLOOKUP($F243,PROVEEDORES!$D$8:$I$507,5,0)))</f>
        <v/>
      </c>
    </row>
    <row r="244" spans="3:20" ht="17.45" customHeight="1" x14ac:dyDescent="0.25">
      <c r="C244" s="188"/>
      <c r="D244" s="189"/>
      <c r="E244" s="178"/>
      <c r="F244" s="178"/>
      <c r="G244" s="190">
        <f>DATOS!$E$13</f>
        <v>1</v>
      </c>
      <c r="H244" s="178"/>
      <c r="I244" s="191"/>
      <c r="J244" s="178"/>
      <c r="K244" s="178"/>
      <c r="L244" s="178"/>
      <c r="M244" s="178"/>
      <c r="N244" s="160" t="str">
        <f t="shared" si="18"/>
        <v/>
      </c>
      <c r="O244" s="21"/>
      <c r="P244" s="160" t="str">
        <f t="shared" si="19"/>
        <v/>
      </c>
      <c r="Q244" s="160">
        <f t="shared" si="20"/>
        <v>0</v>
      </c>
      <c r="R244" s="160" t="str">
        <f t="shared" si="21"/>
        <v/>
      </c>
      <c r="S244" s="160" t="str">
        <f t="shared" si="22"/>
        <v/>
      </c>
      <c r="T244" s="50" t="str">
        <f>IF($F244="","",IF(ISERROR(VLOOKUP(F244,PROVEEDORES!$D$8:$I$507,5,0)),1,VLOOKUP($F244,PROVEEDORES!$D$8:$I$507,5,0)))</f>
        <v/>
      </c>
    </row>
    <row r="245" spans="3:20" ht="17.45" customHeight="1" x14ac:dyDescent="0.25">
      <c r="C245" s="188"/>
      <c r="D245" s="189"/>
      <c r="E245" s="178"/>
      <c r="F245" s="178"/>
      <c r="G245" s="190">
        <f>DATOS!$E$13</f>
        <v>1</v>
      </c>
      <c r="H245" s="178"/>
      <c r="I245" s="191"/>
      <c r="J245" s="178"/>
      <c r="K245" s="178"/>
      <c r="L245" s="178"/>
      <c r="M245" s="178"/>
      <c r="N245" s="160" t="str">
        <f t="shared" si="18"/>
        <v/>
      </c>
      <c r="O245" s="21"/>
      <c r="P245" s="160" t="str">
        <f t="shared" si="19"/>
        <v/>
      </c>
      <c r="Q245" s="160">
        <f t="shared" si="20"/>
        <v>0</v>
      </c>
      <c r="R245" s="160" t="str">
        <f t="shared" si="21"/>
        <v/>
      </c>
      <c r="S245" s="160" t="str">
        <f t="shared" si="22"/>
        <v/>
      </c>
      <c r="T245" s="50" t="str">
        <f>IF($F245="","",IF(ISERROR(VLOOKUP(F245,PROVEEDORES!$D$8:$I$507,5,0)),1,VLOOKUP($F245,PROVEEDORES!$D$8:$I$507,5,0)))</f>
        <v/>
      </c>
    </row>
    <row r="246" spans="3:20" ht="17.45" customHeight="1" x14ac:dyDescent="0.25">
      <c r="C246" s="188"/>
      <c r="D246" s="189"/>
      <c r="E246" s="178"/>
      <c r="F246" s="178"/>
      <c r="G246" s="190">
        <f>DATOS!$E$13</f>
        <v>1</v>
      </c>
      <c r="H246" s="178"/>
      <c r="I246" s="191"/>
      <c r="J246" s="178"/>
      <c r="K246" s="178"/>
      <c r="L246" s="178"/>
      <c r="M246" s="178"/>
      <c r="N246" s="160" t="str">
        <f t="shared" si="18"/>
        <v/>
      </c>
      <c r="O246" s="21"/>
      <c r="P246" s="160" t="str">
        <f t="shared" si="19"/>
        <v/>
      </c>
      <c r="Q246" s="160">
        <f t="shared" si="20"/>
        <v>0</v>
      </c>
      <c r="R246" s="160" t="str">
        <f t="shared" si="21"/>
        <v/>
      </c>
      <c r="S246" s="160" t="str">
        <f t="shared" si="22"/>
        <v/>
      </c>
      <c r="T246" s="50" t="str">
        <f>IF($F246="","",IF(ISERROR(VLOOKUP(F246,PROVEEDORES!$D$8:$I$507,5,0)),1,VLOOKUP($F246,PROVEEDORES!$D$8:$I$507,5,0)))</f>
        <v/>
      </c>
    </row>
    <row r="247" spans="3:20" ht="17.45" customHeight="1" x14ac:dyDescent="0.25">
      <c r="C247" s="188"/>
      <c r="D247" s="189"/>
      <c r="E247" s="178"/>
      <c r="F247" s="178"/>
      <c r="G247" s="190">
        <f>DATOS!$E$13</f>
        <v>1</v>
      </c>
      <c r="H247" s="178"/>
      <c r="I247" s="191"/>
      <c r="J247" s="178"/>
      <c r="K247" s="178"/>
      <c r="L247" s="178"/>
      <c r="M247" s="178"/>
      <c r="N247" s="160" t="str">
        <f t="shared" si="18"/>
        <v/>
      </c>
      <c r="O247" s="21"/>
      <c r="P247" s="160" t="str">
        <f t="shared" si="19"/>
        <v/>
      </c>
      <c r="Q247" s="160">
        <f t="shared" si="20"/>
        <v>0</v>
      </c>
      <c r="R247" s="160" t="str">
        <f t="shared" si="21"/>
        <v/>
      </c>
      <c r="S247" s="160" t="str">
        <f t="shared" si="22"/>
        <v/>
      </c>
      <c r="T247" s="50" t="str">
        <f>IF($F247="","",IF(ISERROR(VLOOKUP(F247,PROVEEDORES!$D$8:$I$507,5,0)),1,VLOOKUP($F247,PROVEEDORES!$D$8:$I$507,5,0)))</f>
        <v/>
      </c>
    </row>
    <row r="248" spans="3:20" ht="17.45" customHeight="1" x14ac:dyDescent="0.25">
      <c r="C248" s="188"/>
      <c r="D248" s="189"/>
      <c r="E248" s="178"/>
      <c r="F248" s="178"/>
      <c r="G248" s="190">
        <f>DATOS!$E$13</f>
        <v>1</v>
      </c>
      <c r="H248" s="178"/>
      <c r="I248" s="191"/>
      <c r="J248" s="178"/>
      <c r="K248" s="178"/>
      <c r="L248" s="178"/>
      <c r="M248" s="178"/>
      <c r="N248" s="160" t="str">
        <f t="shared" si="18"/>
        <v/>
      </c>
      <c r="O248" s="21"/>
      <c r="P248" s="160" t="str">
        <f t="shared" si="19"/>
        <v/>
      </c>
      <c r="Q248" s="160">
        <f t="shared" si="20"/>
        <v>0</v>
      </c>
      <c r="R248" s="160" t="str">
        <f t="shared" si="21"/>
        <v/>
      </c>
      <c r="S248" s="160" t="str">
        <f t="shared" si="22"/>
        <v/>
      </c>
      <c r="T248" s="50" t="str">
        <f>IF($F248="","",IF(ISERROR(VLOOKUP(F248,PROVEEDORES!$D$8:$I$507,5,0)),1,VLOOKUP($F248,PROVEEDORES!$D$8:$I$507,5,0)))</f>
        <v/>
      </c>
    </row>
    <row r="249" spans="3:20" ht="17.45" customHeight="1" x14ac:dyDescent="0.25">
      <c r="C249" s="188"/>
      <c r="D249" s="189"/>
      <c r="E249" s="178"/>
      <c r="F249" s="178"/>
      <c r="G249" s="190">
        <f>DATOS!$E$13</f>
        <v>1</v>
      </c>
      <c r="H249" s="178"/>
      <c r="I249" s="191"/>
      <c r="J249" s="178"/>
      <c r="K249" s="178"/>
      <c r="L249" s="178"/>
      <c r="M249" s="178"/>
      <c r="N249" s="160" t="str">
        <f t="shared" si="18"/>
        <v/>
      </c>
      <c r="O249" s="21"/>
      <c r="P249" s="160" t="str">
        <f t="shared" si="19"/>
        <v/>
      </c>
      <c r="Q249" s="160">
        <f t="shared" si="20"/>
        <v>0</v>
      </c>
      <c r="R249" s="160" t="str">
        <f t="shared" si="21"/>
        <v/>
      </c>
      <c r="S249" s="160" t="str">
        <f t="shared" si="22"/>
        <v/>
      </c>
      <c r="T249" s="50" t="str">
        <f>IF($F249="","",IF(ISERROR(VLOOKUP(F249,PROVEEDORES!$D$8:$I$507,5,0)),1,VLOOKUP($F249,PROVEEDORES!$D$8:$I$507,5,0)))</f>
        <v/>
      </c>
    </row>
    <row r="250" spans="3:20" ht="17.45" customHeight="1" x14ac:dyDescent="0.25">
      <c r="C250" s="188"/>
      <c r="D250" s="189"/>
      <c r="E250" s="178"/>
      <c r="F250" s="178"/>
      <c r="G250" s="190">
        <f>DATOS!$E$13</f>
        <v>1</v>
      </c>
      <c r="H250" s="178"/>
      <c r="I250" s="191"/>
      <c r="J250" s="178"/>
      <c r="K250" s="178"/>
      <c r="L250" s="178"/>
      <c r="M250" s="178"/>
      <c r="N250" s="160" t="str">
        <f t="shared" si="18"/>
        <v/>
      </c>
      <c r="O250" s="21"/>
      <c r="P250" s="160" t="str">
        <f t="shared" si="19"/>
        <v/>
      </c>
      <c r="Q250" s="160">
        <f t="shared" si="20"/>
        <v>0</v>
      </c>
      <c r="R250" s="160" t="str">
        <f t="shared" si="21"/>
        <v/>
      </c>
      <c r="S250" s="160" t="str">
        <f t="shared" si="22"/>
        <v/>
      </c>
      <c r="T250" s="50" t="str">
        <f>IF($F250="","",IF(ISERROR(VLOOKUP(F250,PROVEEDORES!$D$8:$I$507,5,0)),1,VLOOKUP($F250,PROVEEDORES!$D$8:$I$507,5,0)))</f>
        <v/>
      </c>
    </row>
    <row r="251" spans="3:20" ht="17.45" customHeight="1" x14ac:dyDescent="0.25">
      <c r="C251" s="188"/>
      <c r="D251" s="189"/>
      <c r="E251" s="178"/>
      <c r="F251" s="178"/>
      <c r="G251" s="190">
        <f>DATOS!$E$13</f>
        <v>1</v>
      </c>
      <c r="H251" s="178"/>
      <c r="I251" s="191"/>
      <c r="J251" s="178"/>
      <c r="K251" s="178"/>
      <c r="L251" s="178"/>
      <c r="M251" s="178"/>
      <c r="N251" s="160" t="str">
        <f t="shared" si="18"/>
        <v/>
      </c>
      <c r="O251" s="21"/>
      <c r="P251" s="160" t="str">
        <f t="shared" si="19"/>
        <v/>
      </c>
      <c r="Q251" s="160">
        <f t="shared" si="20"/>
        <v>0</v>
      </c>
      <c r="R251" s="160" t="str">
        <f t="shared" si="21"/>
        <v/>
      </c>
      <c r="S251" s="160" t="str">
        <f t="shared" si="22"/>
        <v/>
      </c>
      <c r="T251" s="50" t="str">
        <f>IF($F251="","",IF(ISERROR(VLOOKUP(F251,PROVEEDORES!$D$8:$I$507,5,0)),1,VLOOKUP($F251,PROVEEDORES!$D$8:$I$507,5,0)))</f>
        <v/>
      </c>
    </row>
    <row r="252" spans="3:20" ht="17.45" customHeight="1" x14ac:dyDescent="0.25">
      <c r="C252" s="188"/>
      <c r="D252" s="189"/>
      <c r="E252" s="178"/>
      <c r="F252" s="178"/>
      <c r="G252" s="190">
        <f>DATOS!$E$13</f>
        <v>1</v>
      </c>
      <c r="H252" s="178"/>
      <c r="I252" s="191"/>
      <c r="J252" s="178"/>
      <c r="K252" s="178"/>
      <c r="L252" s="178"/>
      <c r="M252" s="178"/>
      <c r="N252" s="160" t="str">
        <f t="shared" si="18"/>
        <v/>
      </c>
      <c r="O252" s="21"/>
      <c r="P252" s="160" t="str">
        <f t="shared" si="19"/>
        <v/>
      </c>
      <c r="Q252" s="160">
        <f t="shared" si="20"/>
        <v>0</v>
      </c>
      <c r="R252" s="160" t="str">
        <f t="shared" si="21"/>
        <v/>
      </c>
      <c r="S252" s="160" t="str">
        <f t="shared" si="22"/>
        <v/>
      </c>
      <c r="T252" s="50" t="str">
        <f>IF($F252="","",IF(ISERROR(VLOOKUP(F252,PROVEEDORES!$D$8:$I$507,5,0)),1,VLOOKUP($F252,PROVEEDORES!$D$8:$I$507,5,0)))</f>
        <v/>
      </c>
    </row>
    <row r="253" spans="3:20" ht="17.45" customHeight="1" x14ac:dyDescent="0.25">
      <c r="C253" s="188"/>
      <c r="D253" s="189"/>
      <c r="E253" s="178"/>
      <c r="F253" s="178"/>
      <c r="G253" s="190">
        <f>DATOS!$E$13</f>
        <v>1</v>
      </c>
      <c r="H253" s="178"/>
      <c r="I253" s="191"/>
      <c r="J253" s="178"/>
      <c r="K253" s="178"/>
      <c r="L253" s="178"/>
      <c r="M253" s="178"/>
      <c r="N253" s="160" t="str">
        <f t="shared" si="18"/>
        <v/>
      </c>
      <c r="O253" s="21"/>
      <c r="P253" s="160" t="str">
        <f t="shared" si="19"/>
        <v/>
      </c>
      <c r="Q253" s="160">
        <f t="shared" si="20"/>
        <v>0</v>
      </c>
      <c r="R253" s="160" t="str">
        <f t="shared" si="21"/>
        <v/>
      </c>
      <c r="S253" s="160" t="str">
        <f t="shared" si="22"/>
        <v/>
      </c>
      <c r="T253" s="50" t="str">
        <f>IF($F253="","",IF(ISERROR(VLOOKUP(F253,PROVEEDORES!$D$8:$I$507,5,0)),1,VLOOKUP($F253,PROVEEDORES!$D$8:$I$507,5,0)))</f>
        <v/>
      </c>
    </row>
    <row r="254" spans="3:20" ht="17.45" customHeight="1" x14ac:dyDescent="0.25">
      <c r="C254" s="188"/>
      <c r="D254" s="189"/>
      <c r="E254" s="178"/>
      <c r="F254" s="178"/>
      <c r="G254" s="190">
        <f>DATOS!$E$13</f>
        <v>1</v>
      </c>
      <c r="H254" s="178"/>
      <c r="I254" s="191"/>
      <c r="J254" s="178"/>
      <c r="K254" s="178"/>
      <c r="L254" s="178"/>
      <c r="M254" s="178"/>
      <c r="N254" s="160" t="str">
        <f t="shared" si="18"/>
        <v/>
      </c>
      <c r="O254" s="21"/>
      <c r="P254" s="160" t="str">
        <f t="shared" si="19"/>
        <v/>
      </c>
      <c r="Q254" s="160">
        <f t="shared" si="20"/>
        <v>0</v>
      </c>
      <c r="R254" s="160" t="str">
        <f t="shared" si="21"/>
        <v/>
      </c>
      <c r="S254" s="160" t="str">
        <f t="shared" si="22"/>
        <v/>
      </c>
      <c r="T254" s="50" t="str">
        <f>IF($F254="","",IF(ISERROR(VLOOKUP(F254,PROVEEDORES!$D$8:$I$507,5,0)),1,VLOOKUP($F254,PROVEEDORES!$D$8:$I$507,5,0)))</f>
        <v/>
      </c>
    </row>
    <row r="255" spans="3:20" ht="17.45" customHeight="1" x14ac:dyDescent="0.25">
      <c r="C255" s="188"/>
      <c r="D255" s="189"/>
      <c r="E255" s="178"/>
      <c r="F255" s="178"/>
      <c r="G255" s="190">
        <f>DATOS!$E$13</f>
        <v>1</v>
      </c>
      <c r="H255" s="178"/>
      <c r="I255" s="191"/>
      <c r="J255" s="178"/>
      <c r="K255" s="178"/>
      <c r="L255" s="178"/>
      <c r="M255" s="178"/>
      <c r="N255" s="160" t="str">
        <f t="shared" si="18"/>
        <v/>
      </c>
      <c r="O255" s="21"/>
      <c r="P255" s="160" t="str">
        <f t="shared" si="19"/>
        <v/>
      </c>
      <c r="Q255" s="160">
        <f t="shared" si="20"/>
        <v>0</v>
      </c>
      <c r="R255" s="160" t="str">
        <f t="shared" si="21"/>
        <v/>
      </c>
      <c r="S255" s="160" t="str">
        <f t="shared" si="22"/>
        <v/>
      </c>
      <c r="T255" s="50" t="str">
        <f>IF($F255="","",IF(ISERROR(VLOOKUP(F255,PROVEEDORES!$D$8:$I$507,5,0)),1,VLOOKUP($F255,PROVEEDORES!$D$8:$I$507,5,0)))</f>
        <v/>
      </c>
    </row>
    <row r="256" spans="3:20" ht="17.45" customHeight="1" x14ac:dyDescent="0.25">
      <c r="C256" s="188"/>
      <c r="D256" s="189"/>
      <c r="E256" s="178"/>
      <c r="F256" s="178"/>
      <c r="G256" s="190">
        <f>DATOS!$E$13</f>
        <v>1</v>
      </c>
      <c r="H256" s="178"/>
      <c r="I256" s="191"/>
      <c r="J256" s="178"/>
      <c r="K256" s="178"/>
      <c r="L256" s="178"/>
      <c r="M256" s="178"/>
      <c r="N256" s="160" t="str">
        <f t="shared" si="18"/>
        <v/>
      </c>
      <c r="O256" s="21"/>
      <c r="P256" s="160" t="str">
        <f t="shared" si="19"/>
        <v/>
      </c>
      <c r="Q256" s="160">
        <f t="shared" si="20"/>
        <v>0</v>
      </c>
      <c r="R256" s="160" t="str">
        <f t="shared" si="21"/>
        <v/>
      </c>
      <c r="S256" s="160" t="str">
        <f t="shared" si="22"/>
        <v/>
      </c>
      <c r="T256" s="50" t="str">
        <f>IF($F256="","",IF(ISERROR(VLOOKUP(F256,PROVEEDORES!$D$8:$I$507,5,0)),1,VLOOKUP($F256,PROVEEDORES!$D$8:$I$507,5,0)))</f>
        <v/>
      </c>
    </row>
    <row r="257" spans="3:20" ht="17.45" customHeight="1" x14ac:dyDescent="0.25">
      <c r="C257" s="188"/>
      <c r="D257" s="189"/>
      <c r="E257" s="178"/>
      <c r="F257" s="178"/>
      <c r="G257" s="190">
        <f>DATOS!$E$13</f>
        <v>1</v>
      </c>
      <c r="H257" s="178"/>
      <c r="I257" s="191"/>
      <c r="J257" s="178"/>
      <c r="K257" s="178"/>
      <c r="L257" s="178"/>
      <c r="M257" s="178"/>
      <c r="N257" s="160" t="str">
        <f t="shared" si="18"/>
        <v/>
      </c>
      <c r="O257" s="21"/>
      <c r="P257" s="160" t="str">
        <f t="shared" si="19"/>
        <v/>
      </c>
      <c r="Q257" s="160">
        <f t="shared" si="20"/>
        <v>0</v>
      </c>
      <c r="R257" s="160" t="str">
        <f t="shared" si="21"/>
        <v/>
      </c>
      <c r="S257" s="160" t="str">
        <f t="shared" si="22"/>
        <v/>
      </c>
      <c r="T257" s="50" t="str">
        <f>IF($F257="","",IF(ISERROR(VLOOKUP(F257,PROVEEDORES!$D$8:$I$507,5,0)),1,VLOOKUP($F257,PROVEEDORES!$D$8:$I$507,5,0)))</f>
        <v/>
      </c>
    </row>
    <row r="258" spans="3:20" ht="17.45" customHeight="1" x14ac:dyDescent="0.25">
      <c r="C258" s="188"/>
      <c r="D258" s="189"/>
      <c r="E258" s="178"/>
      <c r="F258" s="178"/>
      <c r="G258" s="190">
        <f>DATOS!$E$13</f>
        <v>1</v>
      </c>
      <c r="H258" s="178"/>
      <c r="I258" s="191"/>
      <c r="J258" s="178"/>
      <c r="K258" s="178"/>
      <c r="L258" s="178"/>
      <c r="M258" s="178"/>
      <c r="N258" s="160" t="str">
        <f t="shared" si="18"/>
        <v/>
      </c>
      <c r="O258" s="21"/>
      <c r="P258" s="160" t="str">
        <f t="shared" si="19"/>
        <v/>
      </c>
      <c r="Q258" s="160">
        <f t="shared" si="20"/>
        <v>0</v>
      </c>
      <c r="R258" s="160" t="str">
        <f t="shared" si="21"/>
        <v/>
      </c>
      <c r="S258" s="160" t="str">
        <f t="shared" si="22"/>
        <v/>
      </c>
      <c r="T258" s="50" t="str">
        <f>IF($F258="","",IF(ISERROR(VLOOKUP(F258,PROVEEDORES!$D$8:$I$507,5,0)),1,VLOOKUP($F258,PROVEEDORES!$D$8:$I$507,5,0)))</f>
        <v/>
      </c>
    </row>
    <row r="259" spans="3:20" ht="17.45" customHeight="1" x14ac:dyDescent="0.25">
      <c r="C259" s="188"/>
      <c r="D259" s="189"/>
      <c r="E259" s="178"/>
      <c r="F259" s="178"/>
      <c r="G259" s="190">
        <f>DATOS!$E$13</f>
        <v>1</v>
      </c>
      <c r="H259" s="178"/>
      <c r="I259" s="191"/>
      <c r="J259" s="178"/>
      <c r="K259" s="178"/>
      <c r="L259" s="178"/>
      <c r="M259" s="178"/>
      <c r="N259" s="160" t="str">
        <f t="shared" si="18"/>
        <v/>
      </c>
      <c r="O259" s="21"/>
      <c r="P259" s="160" t="str">
        <f t="shared" si="19"/>
        <v/>
      </c>
      <c r="Q259" s="160">
        <f t="shared" si="20"/>
        <v>0</v>
      </c>
      <c r="R259" s="160" t="str">
        <f t="shared" si="21"/>
        <v/>
      </c>
      <c r="S259" s="160" t="str">
        <f t="shared" si="22"/>
        <v/>
      </c>
      <c r="T259" s="50" t="str">
        <f>IF($F259="","",IF(ISERROR(VLOOKUP(F259,PROVEEDORES!$D$8:$I$507,5,0)),1,VLOOKUP($F259,PROVEEDORES!$D$8:$I$507,5,0)))</f>
        <v/>
      </c>
    </row>
    <row r="260" spans="3:20" ht="17.45" customHeight="1" x14ac:dyDescent="0.25">
      <c r="C260" s="188"/>
      <c r="D260" s="189"/>
      <c r="E260" s="178"/>
      <c r="F260" s="178"/>
      <c r="G260" s="190">
        <f>DATOS!$E$13</f>
        <v>1</v>
      </c>
      <c r="H260" s="178"/>
      <c r="I260" s="191"/>
      <c r="J260" s="178"/>
      <c r="K260" s="178"/>
      <c r="L260" s="178"/>
      <c r="M260" s="178"/>
      <c r="N260" s="160" t="str">
        <f t="shared" si="18"/>
        <v/>
      </c>
      <c r="O260" s="21"/>
      <c r="P260" s="160" t="str">
        <f t="shared" si="19"/>
        <v/>
      </c>
      <c r="Q260" s="160">
        <f t="shared" si="20"/>
        <v>0</v>
      </c>
      <c r="R260" s="160" t="str">
        <f t="shared" si="21"/>
        <v/>
      </c>
      <c r="S260" s="160" t="str">
        <f t="shared" si="22"/>
        <v/>
      </c>
      <c r="T260" s="50" t="str">
        <f>IF($F260="","",IF(ISERROR(VLOOKUP(F260,PROVEEDORES!$D$8:$I$507,5,0)),1,VLOOKUP($F260,PROVEEDORES!$D$8:$I$507,5,0)))</f>
        <v/>
      </c>
    </row>
    <row r="261" spans="3:20" ht="17.45" customHeight="1" x14ac:dyDescent="0.25">
      <c r="C261" s="188"/>
      <c r="D261" s="189"/>
      <c r="E261" s="178"/>
      <c r="F261" s="178"/>
      <c r="G261" s="190">
        <f>DATOS!$E$13</f>
        <v>1</v>
      </c>
      <c r="H261" s="178"/>
      <c r="I261" s="191"/>
      <c r="J261" s="178"/>
      <c r="K261" s="178"/>
      <c r="L261" s="178"/>
      <c r="M261" s="178"/>
      <c r="N261" s="160" t="str">
        <f t="shared" si="18"/>
        <v/>
      </c>
      <c r="O261" s="21"/>
      <c r="P261" s="160" t="str">
        <f t="shared" si="19"/>
        <v/>
      </c>
      <c r="Q261" s="160">
        <f t="shared" si="20"/>
        <v>0</v>
      </c>
      <c r="R261" s="160" t="str">
        <f t="shared" si="21"/>
        <v/>
      </c>
      <c r="S261" s="160" t="str">
        <f t="shared" si="22"/>
        <v/>
      </c>
      <c r="T261" s="50" t="str">
        <f>IF($F261="","",IF(ISERROR(VLOOKUP(F261,PROVEEDORES!$D$8:$I$507,5,0)),1,VLOOKUP($F261,PROVEEDORES!$D$8:$I$507,5,0)))</f>
        <v/>
      </c>
    </row>
    <row r="262" spans="3:20" ht="17.45" customHeight="1" x14ac:dyDescent="0.25">
      <c r="C262" s="188"/>
      <c r="D262" s="189"/>
      <c r="E262" s="178"/>
      <c r="F262" s="178"/>
      <c r="G262" s="190">
        <f>DATOS!$E$13</f>
        <v>1</v>
      </c>
      <c r="H262" s="178"/>
      <c r="I262" s="191"/>
      <c r="J262" s="178"/>
      <c r="K262" s="178"/>
      <c r="L262" s="178"/>
      <c r="M262" s="178"/>
      <c r="N262" s="160" t="str">
        <f t="shared" si="18"/>
        <v/>
      </c>
      <c r="O262" s="21"/>
      <c r="P262" s="160" t="str">
        <f t="shared" si="19"/>
        <v/>
      </c>
      <c r="Q262" s="160">
        <f t="shared" si="20"/>
        <v>0</v>
      </c>
      <c r="R262" s="160" t="str">
        <f t="shared" si="21"/>
        <v/>
      </c>
      <c r="S262" s="160" t="str">
        <f t="shared" si="22"/>
        <v/>
      </c>
      <c r="T262" s="50" t="str">
        <f>IF($F262="","",IF(ISERROR(VLOOKUP(F262,PROVEEDORES!$D$8:$I$507,5,0)),1,VLOOKUP($F262,PROVEEDORES!$D$8:$I$507,5,0)))</f>
        <v/>
      </c>
    </row>
    <row r="263" spans="3:20" ht="17.45" customHeight="1" x14ac:dyDescent="0.25">
      <c r="C263" s="188"/>
      <c r="D263" s="189"/>
      <c r="E263" s="178"/>
      <c r="F263" s="178"/>
      <c r="G263" s="190">
        <f>DATOS!$E$13</f>
        <v>1</v>
      </c>
      <c r="H263" s="178"/>
      <c r="I263" s="191"/>
      <c r="J263" s="178"/>
      <c r="K263" s="178"/>
      <c r="L263" s="178"/>
      <c r="M263" s="178"/>
      <c r="N263" s="160" t="str">
        <f t="shared" si="18"/>
        <v/>
      </c>
      <c r="O263" s="21"/>
      <c r="P263" s="160" t="str">
        <f t="shared" si="19"/>
        <v/>
      </c>
      <c r="Q263" s="160">
        <f t="shared" si="20"/>
        <v>0</v>
      </c>
      <c r="R263" s="160" t="str">
        <f t="shared" si="21"/>
        <v/>
      </c>
      <c r="S263" s="160" t="str">
        <f t="shared" si="22"/>
        <v/>
      </c>
      <c r="T263" s="50" t="str">
        <f>IF($F263="","",IF(ISERROR(VLOOKUP(F263,PROVEEDORES!$D$8:$I$507,5,0)),1,VLOOKUP($F263,PROVEEDORES!$D$8:$I$507,5,0)))</f>
        <v/>
      </c>
    </row>
    <row r="264" spans="3:20" ht="17.45" customHeight="1" x14ac:dyDescent="0.25">
      <c r="C264" s="188"/>
      <c r="D264" s="189"/>
      <c r="E264" s="178"/>
      <c r="F264" s="178"/>
      <c r="G264" s="190">
        <f>DATOS!$E$13</f>
        <v>1</v>
      </c>
      <c r="H264" s="178"/>
      <c r="I264" s="191"/>
      <c r="J264" s="178"/>
      <c r="K264" s="178"/>
      <c r="L264" s="178"/>
      <c r="M264" s="178"/>
      <c r="N264" s="160" t="str">
        <f t="shared" si="18"/>
        <v/>
      </c>
      <c r="O264" s="21"/>
      <c r="P264" s="160" t="str">
        <f t="shared" si="19"/>
        <v/>
      </c>
      <c r="Q264" s="160">
        <f t="shared" si="20"/>
        <v>0</v>
      </c>
      <c r="R264" s="160" t="str">
        <f t="shared" si="21"/>
        <v/>
      </c>
      <c r="S264" s="160" t="str">
        <f t="shared" si="22"/>
        <v/>
      </c>
      <c r="T264" s="50" t="str">
        <f>IF($F264="","",IF(ISERROR(VLOOKUP(F264,PROVEEDORES!$D$8:$I$507,5,0)),1,VLOOKUP($F264,PROVEEDORES!$D$8:$I$507,5,0)))</f>
        <v/>
      </c>
    </row>
    <row r="265" spans="3:20" ht="17.45" customHeight="1" x14ac:dyDescent="0.25">
      <c r="C265" s="188"/>
      <c r="D265" s="189"/>
      <c r="E265" s="178"/>
      <c r="F265" s="178"/>
      <c r="G265" s="190">
        <f>DATOS!$E$13</f>
        <v>1</v>
      </c>
      <c r="H265" s="178"/>
      <c r="I265" s="191"/>
      <c r="J265" s="178"/>
      <c r="K265" s="178"/>
      <c r="L265" s="178"/>
      <c r="M265" s="178"/>
      <c r="N265" s="160" t="str">
        <f t="shared" si="18"/>
        <v/>
      </c>
      <c r="O265" s="21"/>
      <c r="P265" s="160" t="str">
        <f t="shared" si="19"/>
        <v/>
      </c>
      <c r="Q265" s="160">
        <f t="shared" si="20"/>
        <v>0</v>
      </c>
      <c r="R265" s="160" t="str">
        <f t="shared" si="21"/>
        <v/>
      </c>
      <c r="S265" s="160" t="str">
        <f t="shared" si="22"/>
        <v/>
      </c>
      <c r="T265" s="50" t="str">
        <f>IF($F265="","",IF(ISERROR(VLOOKUP(F265,PROVEEDORES!$D$8:$I$507,5,0)),1,VLOOKUP($F265,PROVEEDORES!$D$8:$I$507,5,0)))</f>
        <v/>
      </c>
    </row>
    <row r="266" spans="3:20" ht="17.45" customHeight="1" x14ac:dyDescent="0.25">
      <c r="C266" s="188"/>
      <c r="D266" s="189"/>
      <c r="E266" s="178"/>
      <c r="F266" s="178"/>
      <c r="G266" s="190">
        <f>DATOS!$E$13</f>
        <v>1</v>
      </c>
      <c r="H266" s="178"/>
      <c r="I266" s="191"/>
      <c r="J266" s="178"/>
      <c r="K266" s="178"/>
      <c r="L266" s="178"/>
      <c r="M266" s="178"/>
      <c r="N266" s="160" t="str">
        <f t="shared" si="18"/>
        <v/>
      </c>
      <c r="O266" s="21"/>
      <c r="P266" s="160" t="str">
        <f t="shared" si="19"/>
        <v/>
      </c>
      <c r="Q266" s="160">
        <f t="shared" si="20"/>
        <v>0</v>
      </c>
      <c r="R266" s="160" t="str">
        <f t="shared" si="21"/>
        <v/>
      </c>
      <c r="S266" s="160" t="str">
        <f t="shared" si="22"/>
        <v/>
      </c>
      <c r="T266" s="50" t="str">
        <f>IF($F266="","",IF(ISERROR(VLOOKUP(F266,PROVEEDORES!$D$8:$I$507,5,0)),1,VLOOKUP($F266,PROVEEDORES!$D$8:$I$507,5,0)))</f>
        <v/>
      </c>
    </row>
    <row r="267" spans="3:20" ht="17.45" customHeight="1" x14ac:dyDescent="0.25">
      <c r="C267" s="188"/>
      <c r="D267" s="189"/>
      <c r="E267" s="178"/>
      <c r="F267" s="178"/>
      <c r="G267" s="190">
        <f>DATOS!$E$13</f>
        <v>1</v>
      </c>
      <c r="H267" s="178"/>
      <c r="I267" s="191"/>
      <c r="J267" s="178"/>
      <c r="K267" s="178"/>
      <c r="L267" s="178"/>
      <c r="M267" s="178"/>
      <c r="N267" s="160" t="str">
        <f t="shared" si="18"/>
        <v/>
      </c>
      <c r="O267" s="21"/>
      <c r="P267" s="160" t="str">
        <f t="shared" si="19"/>
        <v/>
      </c>
      <c r="Q267" s="160">
        <f t="shared" si="20"/>
        <v>0</v>
      </c>
      <c r="R267" s="160" t="str">
        <f t="shared" si="21"/>
        <v/>
      </c>
      <c r="S267" s="160" t="str">
        <f t="shared" si="22"/>
        <v/>
      </c>
      <c r="T267" s="50" t="str">
        <f>IF($F267="","",IF(ISERROR(VLOOKUP(F267,PROVEEDORES!$D$8:$I$507,5,0)),1,VLOOKUP($F267,PROVEEDORES!$D$8:$I$507,5,0)))</f>
        <v/>
      </c>
    </row>
    <row r="268" spans="3:20" ht="17.45" customHeight="1" x14ac:dyDescent="0.25">
      <c r="C268" s="188"/>
      <c r="D268" s="189"/>
      <c r="E268" s="178"/>
      <c r="F268" s="178"/>
      <c r="G268" s="190">
        <f>DATOS!$E$13</f>
        <v>1</v>
      </c>
      <c r="H268" s="178"/>
      <c r="I268" s="191"/>
      <c r="J268" s="178"/>
      <c r="K268" s="178"/>
      <c r="L268" s="178"/>
      <c r="M268" s="178"/>
      <c r="N268" s="160" t="str">
        <f t="shared" si="18"/>
        <v/>
      </c>
      <c r="O268" s="21"/>
      <c r="P268" s="160" t="str">
        <f t="shared" si="19"/>
        <v/>
      </c>
      <c r="Q268" s="160">
        <f t="shared" si="20"/>
        <v>0</v>
      </c>
      <c r="R268" s="160" t="str">
        <f t="shared" si="21"/>
        <v/>
      </c>
      <c r="S268" s="160" t="str">
        <f t="shared" si="22"/>
        <v/>
      </c>
      <c r="T268" s="50" t="str">
        <f>IF($F268="","",IF(ISERROR(VLOOKUP(F268,PROVEEDORES!$D$8:$I$507,5,0)),1,VLOOKUP($F268,PROVEEDORES!$D$8:$I$507,5,0)))</f>
        <v/>
      </c>
    </row>
    <row r="269" spans="3:20" ht="17.45" customHeight="1" x14ac:dyDescent="0.25">
      <c r="C269" s="188"/>
      <c r="D269" s="189"/>
      <c r="E269" s="178"/>
      <c r="F269" s="178"/>
      <c r="G269" s="190">
        <f>DATOS!$E$13</f>
        <v>1</v>
      </c>
      <c r="H269" s="178"/>
      <c r="I269" s="191"/>
      <c r="J269" s="178"/>
      <c r="K269" s="178"/>
      <c r="L269" s="178"/>
      <c r="M269" s="178"/>
      <c r="N269" s="160" t="str">
        <f t="shared" si="18"/>
        <v/>
      </c>
      <c r="O269" s="21"/>
      <c r="P269" s="160" t="str">
        <f t="shared" si="19"/>
        <v/>
      </c>
      <c r="Q269" s="160">
        <f t="shared" si="20"/>
        <v>0</v>
      </c>
      <c r="R269" s="160" t="str">
        <f t="shared" si="21"/>
        <v/>
      </c>
      <c r="S269" s="160" t="str">
        <f t="shared" si="22"/>
        <v/>
      </c>
      <c r="T269" s="50" t="str">
        <f>IF($F269="","",IF(ISERROR(VLOOKUP(F269,PROVEEDORES!$D$8:$I$507,5,0)),1,VLOOKUP($F269,PROVEEDORES!$D$8:$I$507,5,0)))</f>
        <v/>
      </c>
    </row>
    <row r="270" spans="3:20" ht="17.45" customHeight="1" x14ac:dyDescent="0.25">
      <c r="C270" s="188"/>
      <c r="D270" s="189"/>
      <c r="E270" s="178"/>
      <c r="F270" s="178"/>
      <c r="G270" s="190">
        <f>DATOS!$E$13</f>
        <v>1</v>
      </c>
      <c r="H270" s="178"/>
      <c r="I270" s="191"/>
      <c r="J270" s="178"/>
      <c r="K270" s="178"/>
      <c r="L270" s="178"/>
      <c r="M270" s="178"/>
      <c r="N270" s="160" t="str">
        <f t="shared" si="18"/>
        <v/>
      </c>
      <c r="O270" s="21"/>
      <c r="P270" s="160" t="str">
        <f t="shared" si="19"/>
        <v/>
      </c>
      <c r="Q270" s="160">
        <f t="shared" si="20"/>
        <v>0</v>
      </c>
      <c r="R270" s="160" t="str">
        <f t="shared" si="21"/>
        <v/>
      </c>
      <c r="S270" s="160" t="str">
        <f t="shared" si="22"/>
        <v/>
      </c>
      <c r="T270" s="50" t="str">
        <f>IF($F270="","",IF(ISERROR(VLOOKUP(F270,PROVEEDORES!$D$8:$I$507,5,0)),1,VLOOKUP($F270,PROVEEDORES!$D$8:$I$507,5,0)))</f>
        <v/>
      </c>
    </row>
    <row r="271" spans="3:20" ht="17.45" customHeight="1" x14ac:dyDescent="0.25">
      <c r="C271" s="188"/>
      <c r="D271" s="189"/>
      <c r="E271" s="178"/>
      <c r="F271" s="178"/>
      <c r="G271" s="190">
        <f>DATOS!$E$13</f>
        <v>1</v>
      </c>
      <c r="H271" s="178"/>
      <c r="I271" s="191"/>
      <c r="J271" s="178"/>
      <c r="K271" s="178"/>
      <c r="L271" s="178"/>
      <c r="M271" s="178"/>
      <c r="N271" s="160" t="str">
        <f t="shared" si="18"/>
        <v/>
      </c>
      <c r="O271" s="21"/>
      <c r="P271" s="160" t="str">
        <f t="shared" si="19"/>
        <v/>
      </c>
      <c r="Q271" s="160">
        <f t="shared" si="20"/>
        <v>0</v>
      </c>
      <c r="R271" s="160" t="str">
        <f t="shared" si="21"/>
        <v/>
      </c>
      <c r="S271" s="160" t="str">
        <f t="shared" si="22"/>
        <v/>
      </c>
      <c r="T271" s="50" t="str">
        <f>IF($F271="","",IF(ISERROR(VLOOKUP(F271,PROVEEDORES!$D$8:$I$507,5,0)),1,VLOOKUP($F271,PROVEEDORES!$D$8:$I$507,5,0)))</f>
        <v/>
      </c>
    </row>
    <row r="272" spans="3:20" ht="17.45" customHeight="1" x14ac:dyDescent="0.25">
      <c r="C272" s="188"/>
      <c r="D272" s="189"/>
      <c r="E272" s="178"/>
      <c r="F272" s="178"/>
      <c r="G272" s="190">
        <f>DATOS!$E$13</f>
        <v>1</v>
      </c>
      <c r="H272" s="178"/>
      <c r="I272" s="191"/>
      <c r="J272" s="178"/>
      <c r="K272" s="178"/>
      <c r="L272" s="178"/>
      <c r="M272" s="178"/>
      <c r="N272" s="160" t="str">
        <f t="shared" si="18"/>
        <v/>
      </c>
      <c r="O272" s="21"/>
      <c r="P272" s="160" t="str">
        <f t="shared" si="19"/>
        <v/>
      </c>
      <c r="Q272" s="160">
        <f t="shared" si="20"/>
        <v>0</v>
      </c>
      <c r="R272" s="160" t="str">
        <f t="shared" si="21"/>
        <v/>
      </c>
      <c r="S272" s="160" t="str">
        <f t="shared" si="22"/>
        <v/>
      </c>
      <c r="T272" s="50" t="str">
        <f>IF($F272="","",IF(ISERROR(VLOOKUP(F272,PROVEEDORES!$D$8:$I$507,5,0)),1,VLOOKUP($F272,PROVEEDORES!$D$8:$I$507,5,0)))</f>
        <v/>
      </c>
    </row>
    <row r="273" spans="3:20" ht="17.45" customHeight="1" x14ac:dyDescent="0.25">
      <c r="C273" s="188"/>
      <c r="D273" s="189"/>
      <c r="E273" s="178"/>
      <c r="F273" s="178"/>
      <c r="G273" s="190">
        <f>DATOS!$E$13</f>
        <v>1</v>
      </c>
      <c r="H273" s="178"/>
      <c r="I273" s="191"/>
      <c r="J273" s="178"/>
      <c r="K273" s="178"/>
      <c r="L273" s="178"/>
      <c r="M273" s="178"/>
      <c r="N273" s="160" t="str">
        <f t="shared" si="18"/>
        <v/>
      </c>
      <c r="O273" s="21"/>
      <c r="P273" s="160" t="str">
        <f t="shared" si="19"/>
        <v/>
      </c>
      <c r="Q273" s="160">
        <f t="shared" si="20"/>
        <v>0</v>
      </c>
      <c r="R273" s="160" t="str">
        <f t="shared" si="21"/>
        <v/>
      </c>
      <c r="S273" s="160" t="str">
        <f t="shared" si="22"/>
        <v/>
      </c>
      <c r="T273" s="50" t="str">
        <f>IF($F273="","",IF(ISERROR(VLOOKUP(F273,PROVEEDORES!$D$8:$I$507,5,0)),1,VLOOKUP($F273,PROVEEDORES!$D$8:$I$507,5,0)))</f>
        <v/>
      </c>
    </row>
    <row r="274" spans="3:20" ht="17.45" customHeight="1" x14ac:dyDescent="0.25">
      <c r="C274" s="188"/>
      <c r="D274" s="189"/>
      <c r="E274" s="178"/>
      <c r="F274" s="178"/>
      <c r="G274" s="190">
        <f>DATOS!$E$13</f>
        <v>1</v>
      </c>
      <c r="H274" s="178"/>
      <c r="I274" s="191"/>
      <c r="J274" s="178"/>
      <c r="K274" s="178"/>
      <c r="L274" s="178"/>
      <c r="M274" s="178"/>
      <c r="N274" s="160" t="str">
        <f t="shared" ref="N274:N337" si="23">IF(H274&amp;J274&amp;K274&amp;L274&amp;M274="","",H274+J274+K274-L274-M274)</f>
        <v/>
      </c>
      <c r="O274" s="21"/>
      <c r="P274" s="160" t="str">
        <f t="shared" ref="P274:P337" si="24">IF($I274="E",H274,"")</f>
        <v/>
      </c>
      <c r="Q274" s="160">
        <f t="shared" si="20"/>
        <v>0</v>
      </c>
      <c r="R274" s="160" t="str">
        <f t="shared" si="21"/>
        <v/>
      </c>
      <c r="S274" s="160" t="str">
        <f t="shared" si="22"/>
        <v/>
      </c>
      <c r="T274" s="50" t="str">
        <f>IF($F274="","",IF(ISERROR(VLOOKUP(F274,PROVEEDORES!$D$8:$I$507,5,0)),1,VLOOKUP($F274,PROVEEDORES!$D$8:$I$507,5,0)))</f>
        <v/>
      </c>
    </row>
    <row r="275" spans="3:20" ht="17.45" customHeight="1" x14ac:dyDescent="0.25">
      <c r="C275" s="188"/>
      <c r="D275" s="189"/>
      <c r="E275" s="178"/>
      <c r="F275" s="178"/>
      <c r="G275" s="190">
        <f>DATOS!$E$13</f>
        <v>1</v>
      </c>
      <c r="H275" s="178"/>
      <c r="I275" s="191"/>
      <c r="J275" s="178"/>
      <c r="K275" s="178"/>
      <c r="L275" s="178"/>
      <c r="M275" s="178"/>
      <c r="N275" s="160" t="str">
        <f t="shared" si="23"/>
        <v/>
      </c>
      <c r="O275" s="21"/>
      <c r="P275" s="160" t="str">
        <f t="shared" si="24"/>
        <v/>
      </c>
      <c r="Q275" s="160">
        <f t="shared" ref="Q275:Q338" si="25">IF($I275=0%,H275,"")</f>
        <v>0</v>
      </c>
      <c r="R275" s="160" t="str">
        <f t="shared" ref="R275:R338" si="26">IF(OR($I275=8%,$I275=11%),$J275/$I275,"")</f>
        <v/>
      </c>
      <c r="S275" s="160" t="str">
        <f t="shared" ref="S275:S338" si="27">IF(OR($I275=15%,$I275=16%),$J275/$I275,"")</f>
        <v/>
      </c>
      <c r="T275" s="50" t="str">
        <f>IF($F275="","",IF(ISERROR(VLOOKUP(F275,PROVEEDORES!$D$8:$I$507,5,0)),1,VLOOKUP($F275,PROVEEDORES!$D$8:$I$507,5,0)))</f>
        <v/>
      </c>
    </row>
    <row r="276" spans="3:20" ht="17.45" customHeight="1" x14ac:dyDescent="0.25">
      <c r="C276" s="188"/>
      <c r="D276" s="189"/>
      <c r="E276" s="178"/>
      <c r="F276" s="178"/>
      <c r="G276" s="190">
        <f>DATOS!$E$13</f>
        <v>1</v>
      </c>
      <c r="H276" s="178"/>
      <c r="I276" s="191"/>
      <c r="J276" s="178"/>
      <c r="K276" s="178"/>
      <c r="L276" s="178"/>
      <c r="M276" s="178"/>
      <c r="N276" s="160" t="str">
        <f t="shared" si="23"/>
        <v/>
      </c>
      <c r="O276" s="21"/>
      <c r="P276" s="160" t="str">
        <f t="shared" si="24"/>
        <v/>
      </c>
      <c r="Q276" s="160">
        <f t="shared" si="25"/>
        <v>0</v>
      </c>
      <c r="R276" s="160" t="str">
        <f t="shared" si="26"/>
        <v/>
      </c>
      <c r="S276" s="160" t="str">
        <f t="shared" si="27"/>
        <v/>
      </c>
      <c r="T276" s="50" t="str">
        <f>IF($F276="","",IF(ISERROR(VLOOKUP(F276,PROVEEDORES!$D$8:$I$507,5,0)),1,VLOOKUP($F276,PROVEEDORES!$D$8:$I$507,5,0)))</f>
        <v/>
      </c>
    </row>
    <row r="277" spans="3:20" ht="17.45" customHeight="1" x14ac:dyDescent="0.25">
      <c r="C277" s="188"/>
      <c r="D277" s="189"/>
      <c r="E277" s="178"/>
      <c r="F277" s="178"/>
      <c r="G277" s="190">
        <f>DATOS!$E$13</f>
        <v>1</v>
      </c>
      <c r="H277" s="178"/>
      <c r="I277" s="191"/>
      <c r="J277" s="178"/>
      <c r="K277" s="178"/>
      <c r="L277" s="178"/>
      <c r="M277" s="178"/>
      <c r="N277" s="160" t="str">
        <f t="shared" si="23"/>
        <v/>
      </c>
      <c r="O277" s="21"/>
      <c r="P277" s="160" t="str">
        <f t="shared" si="24"/>
        <v/>
      </c>
      <c r="Q277" s="160">
        <f t="shared" si="25"/>
        <v>0</v>
      </c>
      <c r="R277" s="160" t="str">
        <f t="shared" si="26"/>
        <v/>
      </c>
      <c r="S277" s="160" t="str">
        <f t="shared" si="27"/>
        <v/>
      </c>
      <c r="T277" s="50" t="str">
        <f>IF($F277="","",IF(ISERROR(VLOOKUP(F277,PROVEEDORES!$D$8:$I$507,5,0)),1,VLOOKUP($F277,PROVEEDORES!$D$8:$I$507,5,0)))</f>
        <v/>
      </c>
    </row>
    <row r="278" spans="3:20" ht="17.45" customHeight="1" x14ac:dyDescent="0.25">
      <c r="C278" s="188"/>
      <c r="D278" s="189"/>
      <c r="E278" s="178"/>
      <c r="F278" s="178"/>
      <c r="G278" s="190">
        <f>DATOS!$E$13</f>
        <v>1</v>
      </c>
      <c r="H278" s="178"/>
      <c r="I278" s="191"/>
      <c r="J278" s="178"/>
      <c r="K278" s="178"/>
      <c r="L278" s="178"/>
      <c r="M278" s="178"/>
      <c r="N278" s="160" t="str">
        <f t="shared" si="23"/>
        <v/>
      </c>
      <c r="O278" s="21"/>
      <c r="P278" s="160" t="str">
        <f t="shared" si="24"/>
        <v/>
      </c>
      <c r="Q278" s="160">
        <f t="shared" si="25"/>
        <v>0</v>
      </c>
      <c r="R278" s="160" t="str">
        <f t="shared" si="26"/>
        <v/>
      </c>
      <c r="S278" s="160" t="str">
        <f t="shared" si="27"/>
        <v/>
      </c>
      <c r="T278" s="50" t="str">
        <f>IF($F278="","",IF(ISERROR(VLOOKUP(F278,PROVEEDORES!$D$8:$I$507,5,0)),1,VLOOKUP($F278,PROVEEDORES!$D$8:$I$507,5,0)))</f>
        <v/>
      </c>
    </row>
    <row r="279" spans="3:20" ht="17.45" customHeight="1" x14ac:dyDescent="0.25">
      <c r="C279" s="188"/>
      <c r="D279" s="189"/>
      <c r="E279" s="178"/>
      <c r="F279" s="178"/>
      <c r="G279" s="190">
        <f>DATOS!$E$13</f>
        <v>1</v>
      </c>
      <c r="H279" s="178"/>
      <c r="I279" s="191"/>
      <c r="J279" s="178"/>
      <c r="K279" s="178"/>
      <c r="L279" s="178"/>
      <c r="M279" s="178"/>
      <c r="N279" s="160" t="str">
        <f t="shared" si="23"/>
        <v/>
      </c>
      <c r="O279" s="21"/>
      <c r="P279" s="160" t="str">
        <f t="shared" si="24"/>
        <v/>
      </c>
      <c r="Q279" s="160">
        <f t="shared" si="25"/>
        <v>0</v>
      </c>
      <c r="R279" s="160" t="str">
        <f t="shared" si="26"/>
        <v/>
      </c>
      <c r="S279" s="160" t="str">
        <f t="shared" si="27"/>
        <v/>
      </c>
      <c r="T279" s="50" t="str">
        <f>IF($F279="","",IF(ISERROR(VLOOKUP(F279,PROVEEDORES!$D$8:$I$507,5,0)),1,VLOOKUP($F279,PROVEEDORES!$D$8:$I$507,5,0)))</f>
        <v/>
      </c>
    </row>
    <row r="280" spans="3:20" ht="17.45" customHeight="1" x14ac:dyDescent="0.25">
      <c r="C280" s="188"/>
      <c r="D280" s="189"/>
      <c r="E280" s="178"/>
      <c r="F280" s="178"/>
      <c r="G280" s="190">
        <f>DATOS!$E$13</f>
        <v>1</v>
      </c>
      <c r="H280" s="178"/>
      <c r="I280" s="191"/>
      <c r="J280" s="178"/>
      <c r="K280" s="178"/>
      <c r="L280" s="178"/>
      <c r="M280" s="178"/>
      <c r="N280" s="160" t="str">
        <f t="shared" si="23"/>
        <v/>
      </c>
      <c r="O280" s="21"/>
      <c r="P280" s="160" t="str">
        <f t="shared" si="24"/>
        <v/>
      </c>
      <c r="Q280" s="160">
        <f t="shared" si="25"/>
        <v>0</v>
      </c>
      <c r="R280" s="160" t="str">
        <f t="shared" si="26"/>
        <v/>
      </c>
      <c r="S280" s="160" t="str">
        <f t="shared" si="27"/>
        <v/>
      </c>
      <c r="T280" s="50" t="str">
        <f>IF($F280="","",IF(ISERROR(VLOOKUP(F280,PROVEEDORES!$D$8:$I$507,5,0)),1,VLOOKUP($F280,PROVEEDORES!$D$8:$I$507,5,0)))</f>
        <v/>
      </c>
    </row>
    <row r="281" spans="3:20" ht="17.45" customHeight="1" x14ac:dyDescent="0.25">
      <c r="C281" s="188"/>
      <c r="D281" s="189"/>
      <c r="E281" s="178"/>
      <c r="F281" s="178"/>
      <c r="G281" s="190">
        <f>DATOS!$E$13</f>
        <v>1</v>
      </c>
      <c r="H281" s="178"/>
      <c r="I281" s="191"/>
      <c r="J281" s="178"/>
      <c r="K281" s="178"/>
      <c r="L281" s="178"/>
      <c r="M281" s="178"/>
      <c r="N281" s="160" t="str">
        <f t="shared" si="23"/>
        <v/>
      </c>
      <c r="O281" s="21"/>
      <c r="P281" s="160" t="str">
        <f t="shared" si="24"/>
        <v/>
      </c>
      <c r="Q281" s="160">
        <f t="shared" si="25"/>
        <v>0</v>
      </c>
      <c r="R281" s="160" t="str">
        <f t="shared" si="26"/>
        <v/>
      </c>
      <c r="S281" s="160" t="str">
        <f t="shared" si="27"/>
        <v/>
      </c>
      <c r="T281" s="50" t="str">
        <f>IF($F281="","",IF(ISERROR(VLOOKUP(F281,PROVEEDORES!$D$8:$I$507,5,0)),1,VLOOKUP($F281,PROVEEDORES!$D$8:$I$507,5,0)))</f>
        <v/>
      </c>
    </row>
    <row r="282" spans="3:20" ht="17.45" customHeight="1" x14ac:dyDescent="0.25">
      <c r="C282" s="188"/>
      <c r="D282" s="189"/>
      <c r="E282" s="178"/>
      <c r="F282" s="178"/>
      <c r="G282" s="190">
        <f>DATOS!$E$13</f>
        <v>1</v>
      </c>
      <c r="H282" s="178"/>
      <c r="I282" s="191"/>
      <c r="J282" s="178"/>
      <c r="K282" s="178"/>
      <c r="L282" s="178"/>
      <c r="M282" s="178"/>
      <c r="N282" s="160" t="str">
        <f t="shared" si="23"/>
        <v/>
      </c>
      <c r="O282" s="21"/>
      <c r="P282" s="160" t="str">
        <f t="shared" si="24"/>
        <v/>
      </c>
      <c r="Q282" s="160">
        <f t="shared" si="25"/>
        <v>0</v>
      </c>
      <c r="R282" s="160" t="str">
        <f t="shared" si="26"/>
        <v/>
      </c>
      <c r="S282" s="160" t="str">
        <f t="shared" si="27"/>
        <v/>
      </c>
      <c r="T282" s="50" t="str">
        <f>IF($F282="","",IF(ISERROR(VLOOKUP(F282,PROVEEDORES!$D$8:$I$507,5,0)),1,VLOOKUP($F282,PROVEEDORES!$D$8:$I$507,5,0)))</f>
        <v/>
      </c>
    </row>
    <row r="283" spans="3:20" ht="17.45" customHeight="1" x14ac:dyDescent="0.25">
      <c r="C283" s="188"/>
      <c r="D283" s="189"/>
      <c r="E283" s="178"/>
      <c r="F283" s="178"/>
      <c r="G283" s="190">
        <f>DATOS!$E$13</f>
        <v>1</v>
      </c>
      <c r="H283" s="178"/>
      <c r="I283" s="191"/>
      <c r="J283" s="178"/>
      <c r="K283" s="178"/>
      <c r="L283" s="178"/>
      <c r="M283" s="178"/>
      <c r="N283" s="160" t="str">
        <f t="shared" si="23"/>
        <v/>
      </c>
      <c r="O283" s="21"/>
      <c r="P283" s="160" t="str">
        <f t="shared" si="24"/>
        <v/>
      </c>
      <c r="Q283" s="160">
        <f t="shared" si="25"/>
        <v>0</v>
      </c>
      <c r="R283" s="160" t="str">
        <f t="shared" si="26"/>
        <v/>
      </c>
      <c r="S283" s="160" t="str">
        <f t="shared" si="27"/>
        <v/>
      </c>
      <c r="T283" s="50" t="str">
        <f>IF($F283="","",IF(ISERROR(VLOOKUP(F283,PROVEEDORES!$D$8:$I$507,5,0)),1,VLOOKUP($F283,PROVEEDORES!$D$8:$I$507,5,0)))</f>
        <v/>
      </c>
    </row>
    <row r="284" spans="3:20" ht="17.45" customHeight="1" x14ac:dyDescent="0.25">
      <c r="C284" s="188"/>
      <c r="D284" s="189"/>
      <c r="E284" s="178"/>
      <c r="F284" s="178"/>
      <c r="G284" s="190">
        <f>DATOS!$E$13</f>
        <v>1</v>
      </c>
      <c r="H284" s="178"/>
      <c r="I284" s="191"/>
      <c r="J284" s="178"/>
      <c r="K284" s="178"/>
      <c r="L284" s="178"/>
      <c r="M284" s="178"/>
      <c r="N284" s="160" t="str">
        <f t="shared" si="23"/>
        <v/>
      </c>
      <c r="O284" s="21"/>
      <c r="P284" s="160" t="str">
        <f t="shared" si="24"/>
        <v/>
      </c>
      <c r="Q284" s="160">
        <f t="shared" si="25"/>
        <v>0</v>
      </c>
      <c r="R284" s="160" t="str">
        <f t="shared" si="26"/>
        <v/>
      </c>
      <c r="S284" s="160" t="str">
        <f t="shared" si="27"/>
        <v/>
      </c>
      <c r="T284" s="50" t="str">
        <f>IF($F284="","",IF(ISERROR(VLOOKUP(F284,PROVEEDORES!$D$8:$I$507,5,0)),1,VLOOKUP($F284,PROVEEDORES!$D$8:$I$507,5,0)))</f>
        <v/>
      </c>
    </row>
    <row r="285" spans="3:20" ht="17.45" customHeight="1" x14ac:dyDescent="0.25">
      <c r="C285" s="188"/>
      <c r="D285" s="189"/>
      <c r="E285" s="178"/>
      <c r="F285" s="178"/>
      <c r="G285" s="190">
        <f>DATOS!$E$13</f>
        <v>1</v>
      </c>
      <c r="H285" s="178"/>
      <c r="I285" s="191"/>
      <c r="J285" s="178"/>
      <c r="K285" s="178"/>
      <c r="L285" s="178"/>
      <c r="M285" s="178"/>
      <c r="N285" s="160" t="str">
        <f t="shared" si="23"/>
        <v/>
      </c>
      <c r="O285" s="21"/>
      <c r="P285" s="160" t="str">
        <f t="shared" si="24"/>
        <v/>
      </c>
      <c r="Q285" s="160">
        <f t="shared" si="25"/>
        <v>0</v>
      </c>
      <c r="R285" s="160" t="str">
        <f t="shared" si="26"/>
        <v/>
      </c>
      <c r="S285" s="160" t="str">
        <f t="shared" si="27"/>
        <v/>
      </c>
      <c r="T285" s="50" t="str">
        <f>IF($F285="","",IF(ISERROR(VLOOKUP(F285,PROVEEDORES!$D$8:$I$507,5,0)),1,VLOOKUP($F285,PROVEEDORES!$D$8:$I$507,5,0)))</f>
        <v/>
      </c>
    </row>
    <row r="286" spans="3:20" ht="17.45" customHeight="1" x14ac:dyDescent="0.25">
      <c r="C286" s="188"/>
      <c r="D286" s="189"/>
      <c r="E286" s="178"/>
      <c r="F286" s="178"/>
      <c r="G286" s="190">
        <f>DATOS!$E$13</f>
        <v>1</v>
      </c>
      <c r="H286" s="178"/>
      <c r="I286" s="191"/>
      <c r="J286" s="178"/>
      <c r="K286" s="178"/>
      <c r="L286" s="178"/>
      <c r="M286" s="178"/>
      <c r="N286" s="160" t="str">
        <f t="shared" si="23"/>
        <v/>
      </c>
      <c r="O286" s="21"/>
      <c r="P286" s="160" t="str">
        <f t="shared" si="24"/>
        <v/>
      </c>
      <c r="Q286" s="160">
        <f t="shared" si="25"/>
        <v>0</v>
      </c>
      <c r="R286" s="160" t="str">
        <f t="shared" si="26"/>
        <v/>
      </c>
      <c r="S286" s="160" t="str">
        <f t="shared" si="27"/>
        <v/>
      </c>
      <c r="T286" s="50" t="str">
        <f>IF($F286="","",IF(ISERROR(VLOOKUP(F286,PROVEEDORES!$D$8:$I$507,5,0)),1,VLOOKUP($F286,PROVEEDORES!$D$8:$I$507,5,0)))</f>
        <v/>
      </c>
    </row>
    <row r="287" spans="3:20" ht="17.45" customHeight="1" x14ac:dyDescent="0.25">
      <c r="C287" s="188"/>
      <c r="D287" s="189"/>
      <c r="E287" s="178"/>
      <c r="F287" s="178"/>
      <c r="G287" s="190">
        <f>DATOS!$E$13</f>
        <v>1</v>
      </c>
      <c r="H287" s="178"/>
      <c r="I287" s="191"/>
      <c r="J287" s="178"/>
      <c r="K287" s="178"/>
      <c r="L287" s="178"/>
      <c r="M287" s="178"/>
      <c r="N287" s="160" t="str">
        <f t="shared" si="23"/>
        <v/>
      </c>
      <c r="O287" s="21"/>
      <c r="P287" s="160" t="str">
        <f t="shared" si="24"/>
        <v/>
      </c>
      <c r="Q287" s="160">
        <f t="shared" si="25"/>
        <v>0</v>
      </c>
      <c r="R287" s="160" t="str">
        <f t="shared" si="26"/>
        <v/>
      </c>
      <c r="S287" s="160" t="str">
        <f t="shared" si="27"/>
        <v/>
      </c>
      <c r="T287" s="50" t="str">
        <f>IF($F287="","",IF(ISERROR(VLOOKUP(F287,PROVEEDORES!$D$8:$I$507,5,0)),1,VLOOKUP($F287,PROVEEDORES!$D$8:$I$507,5,0)))</f>
        <v/>
      </c>
    </row>
    <row r="288" spans="3:20" ht="17.45" customHeight="1" x14ac:dyDescent="0.25">
      <c r="C288" s="188"/>
      <c r="D288" s="189"/>
      <c r="E288" s="178"/>
      <c r="F288" s="178"/>
      <c r="G288" s="190">
        <f>DATOS!$E$13</f>
        <v>1</v>
      </c>
      <c r="H288" s="178"/>
      <c r="I288" s="191"/>
      <c r="J288" s="178"/>
      <c r="K288" s="178"/>
      <c r="L288" s="178"/>
      <c r="M288" s="178"/>
      <c r="N288" s="160" t="str">
        <f t="shared" si="23"/>
        <v/>
      </c>
      <c r="O288" s="21"/>
      <c r="P288" s="160" t="str">
        <f t="shared" si="24"/>
        <v/>
      </c>
      <c r="Q288" s="160">
        <f t="shared" si="25"/>
        <v>0</v>
      </c>
      <c r="R288" s="160" t="str">
        <f t="shared" si="26"/>
        <v/>
      </c>
      <c r="S288" s="160" t="str">
        <f t="shared" si="27"/>
        <v/>
      </c>
      <c r="T288" s="50" t="str">
        <f>IF($F288="","",IF(ISERROR(VLOOKUP(F288,PROVEEDORES!$D$8:$I$507,5,0)),1,VLOOKUP($F288,PROVEEDORES!$D$8:$I$507,5,0)))</f>
        <v/>
      </c>
    </row>
    <row r="289" spans="3:20" ht="17.45" customHeight="1" x14ac:dyDescent="0.25">
      <c r="C289" s="188"/>
      <c r="D289" s="189"/>
      <c r="E289" s="178"/>
      <c r="F289" s="178"/>
      <c r="G289" s="190">
        <f>DATOS!$E$13</f>
        <v>1</v>
      </c>
      <c r="H289" s="178"/>
      <c r="I289" s="191"/>
      <c r="J289" s="178"/>
      <c r="K289" s="178"/>
      <c r="L289" s="178"/>
      <c r="M289" s="178"/>
      <c r="N289" s="160" t="str">
        <f t="shared" si="23"/>
        <v/>
      </c>
      <c r="O289" s="21"/>
      <c r="P289" s="160" t="str">
        <f t="shared" si="24"/>
        <v/>
      </c>
      <c r="Q289" s="160">
        <f t="shared" si="25"/>
        <v>0</v>
      </c>
      <c r="R289" s="160" t="str">
        <f t="shared" si="26"/>
        <v/>
      </c>
      <c r="S289" s="160" t="str">
        <f t="shared" si="27"/>
        <v/>
      </c>
      <c r="T289" s="50" t="str">
        <f>IF($F289="","",IF(ISERROR(VLOOKUP(F289,PROVEEDORES!$D$8:$I$507,5,0)),1,VLOOKUP($F289,PROVEEDORES!$D$8:$I$507,5,0)))</f>
        <v/>
      </c>
    </row>
    <row r="290" spans="3:20" ht="17.45" customHeight="1" x14ac:dyDescent="0.25">
      <c r="C290" s="188"/>
      <c r="D290" s="189"/>
      <c r="E290" s="178"/>
      <c r="F290" s="178"/>
      <c r="G290" s="190">
        <f>DATOS!$E$13</f>
        <v>1</v>
      </c>
      <c r="H290" s="178"/>
      <c r="I290" s="191"/>
      <c r="J290" s="178"/>
      <c r="K290" s="178"/>
      <c r="L290" s="178"/>
      <c r="M290" s="178"/>
      <c r="N290" s="160" t="str">
        <f t="shared" si="23"/>
        <v/>
      </c>
      <c r="O290" s="21"/>
      <c r="P290" s="160" t="str">
        <f t="shared" si="24"/>
        <v/>
      </c>
      <c r="Q290" s="160">
        <f t="shared" si="25"/>
        <v>0</v>
      </c>
      <c r="R290" s="160" t="str">
        <f t="shared" si="26"/>
        <v/>
      </c>
      <c r="S290" s="160" t="str">
        <f t="shared" si="27"/>
        <v/>
      </c>
      <c r="T290" s="50" t="str">
        <f>IF($F290="","",IF(ISERROR(VLOOKUP(F290,PROVEEDORES!$D$8:$I$507,5,0)),1,VLOOKUP($F290,PROVEEDORES!$D$8:$I$507,5,0)))</f>
        <v/>
      </c>
    </row>
    <row r="291" spans="3:20" ht="17.45" customHeight="1" x14ac:dyDescent="0.25">
      <c r="C291" s="188"/>
      <c r="D291" s="189"/>
      <c r="E291" s="178"/>
      <c r="F291" s="178"/>
      <c r="G291" s="190">
        <f>DATOS!$E$13</f>
        <v>1</v>
      </c>
      <c r="H291" s="178"/>
      <c r="I291" s="191"/>
      <c r="J291" s="178"/>
      <c r="K291" s="178"/>
      <c r="L291" s="178"/>
      <c r="M291" s="178"/>
      <c r="N291" s="160" t="str">
        <f t="shared" si="23"/>
        <v/>
      </c>
      <c r="O291" s="21"/>
      <c r="P291" s="160" t="str">
        <f t="shared" si="24"/>
        <v/>
      </c>
      <c r="Q291" s="160">
        <f t="shared" si="25"/>
        <v>0</v>
      </c>
      <c r="R291" s="160" t="str">
        <f t="shared" si="26"/>
        <v/>
      </c>
      <c r="S291" s="160" t="str">
        <f t="shared" si="27"/>
        <v/>
      </c>
      <c r="T291" s="50" t="str">
        <f>IF($F291="","",IF(ISERROR(VLOOKUP(F291,PROVEEDORES!$D$8:$I$507,5,0)),1,VLOOKUP($F291,PROVEEDORES!$D$8:$I$507,5,0)))</f>
        <v/>
      </c>
    </row>
    <row r="292" spans="3:20" ht="17.45" customHeight="1" x14ac:dyDescent="0.25">
      <c r="C292" s="188"/>
      <c r="D292" s="189"/>
      <c r="E292" s="178"/>
      <c r="F292" s="178"/>
      <c r="G292" s="190">
        <f>DATOS!$E$13</f>
        <v>1</v>
      </c>
      <c r="H292" s="178"/>
      <c r="I292" s="191"/>
      <c r="J292" s="178"/>
      <c r="K292" s="178"/>
      <c r="L292" s="178"/>
      <c r="M292" s="178"/>
      <c r="N292" s="160" t="str">
        <f t="shared" si="23"/>
        <v/>
      </c>
      <c r="O292" s="21"/>
      <c r="P292" s="160" t="str">
        <f t="shared" si="24"/>
        <v/>
      </c>
      <c r="Q292" s="160">
        <f t="shared" si="25"/>
        <v>0</v>
      </c>
      <c r="R292" s="160" t="str">
        <f t="shared" si="26"/>
        <v/>
      </c>
      <c r="S292" s="160" t="str">
        <f t="shared" si="27"/>
        <v/>
      </c>
      <c r="T292" s="50" t="str">
        <f>IF($F292="","",IF(ISERROR(VLOOKUP(F292,PROVEEDORES!$D$8:$I$507,5,0)),1,VLOOKUP($F292,PROVEEDORES!$D$8:$I$507,5,0)))</f>
        <v/>
      </c>
    </row>
    <row r="293" spans="3:20" ht="17.45" customHeight="1" x14ac:dyDescent="0.25">
      <c r="C293" s="188"/>
      <c r="D293" s="189"/>
      <c r="E293" s="178"/>
      <c r="F293" s="178"/>
      <c r="G293" s="190">
        <f>DATOS!$E$13</f>
        <v>1</v>
      </c>
      <c r="H293" s="178"/>
      <c r="I293" s="191"/>
      <c r="J293" s="178"/>
      <c r="K293" s="178"/>
      <c r="L293" s="178"/>
      <c r="M293" s="178"/>
      <c r="N293" s="160" t="str">
        <f t="shared" si="23"/>
        <v/>
      </c>
      <c r="O293" s="21"/>
      <c r="P293" s="160" t="str">
        <f t="shared" si="24"/>
        <v/>
      </c>
      <c r="Q293" s="160">
        <f t="shared" si="25"/>
        <v>0</v>
      </c>
      <c r="R293" s="160" t="str">
        <f t="shared" si="26"/>
        <v/>
      </c>
      <c r="S293" s="160" t="str">
        <f t="shared" si="27"/>
        <v/>
      </c>
      <c r="T293" s="50" t="str">
        <f>IF($F293="","",IF(ISERROR(VLOOKUP(F293,PROVEEDORES!$D$8:$I$507,5,0)),1,VLOOKUP($F293,PROVEEDORES!$D$8:$I$507,5,0)))</f>
        <v/>
      </c>
    </row>
    <row r="294" spans="3:20" ht="17.45" customHeight="1" x14ac:dyDescent="0.25">
      <c r="C294" s="188"/>
      <c r="D294" s="189"/>
      <c r="E294" s="178"/>
      <c r="F294" s="178"/>
      <c r="G294" s="190">
        <f>DATOS!$E$13</f>
        <v>1</v>
      </c>
      <c r="H294" s="178"/>
      <c r="I294" s="191"/>
      <c r="J294" s="178"/>
      <c r="K294" s="178"/>
      <c r="L294" s="178"/>
      <c r="M294" s="178"/>
      <c r="N294" s="160" t="str">
        <f t="shared" si="23"/>
        <v/>
      </c>
      <c r="O294" s="21"/>
      <c r="P294" s="160" t="str">
        <f t="shared" si="24"/>
        <v/>
      </c>
      <c r="Q294" s="160">
        <f t="shared" si="25"/>
        <v>0</v>
      </c>
      <c r="R294" s="160" t="str">
        <f t="shared" si="26"/>
        <v/>
      </c>
      <c r="S294" s="160" t="str">
        <f t="shared" si="27"/>
        <v/>
      </c>
      <c r="T294" s="50" t="str">
        <f>IF($F294="","",IF(ISERROR(VLOOKUP(F294,PROVEEDORES!$D$8:$I$507,5,0)),1,VLOOKUP($F294,PROVEEDORES!$D$8:$I$507,5,0)))</f>
        <v/>
      </c>
    </row>
    <row r="295" spans="3:20" ht="17.45" customHeight="1" x14ac:dyDescent="0.25">
      <c r="C295" s="188"/>
      <c r="D295" s="189"/>
      <c r="E295" s="178"/>
      <c r="F295" s="178"/>
      <c r="G295" s="190">
        <f>DATOS!$E$13</f>
        <v>1</v>
      </c>
      <c r="H295" s="178"/>
      <c r="I295" s="191"/>
      <c r="J295" s="178"/>
      <c r="K295" s="178"/>
      <c r="L295" s="178"/>
      <c r="M295" s="178"/>
      <c r="N295" s="160" t="str">
        <f t="shared" si="23"/>
        <v/>
      </c>
      <c r="O295" s="21"/>
      <c r="P295" s="160" t="str">
        <f t="shared" si="24"/>
        <v/>
      </c>
      <c r="Q295" s="160">
        <f t="shared" si="25"/>
        <v>0</v>
      </c>
      <c r="R295" s="160" t="str">
        <f t="shared" si="26"/>
        <v/>
      </c>
      <c r="S295" s="160" t="str">
        <f t="shared" si="27"/>
        <v/>
      </c>
      <c r="T295" s="50" t="str">
        <f>IF($F295="","",IF(ISERROR(VLOOKUP(F295,PROVEEDORES!$D$8:$I$507,5,0)),1,VLOOKUP($F295,PROVEEDORES!$D$8:$I$507,5,0)))</f>
        <v/>
      </c>
    </row>
    <row r="296" spans="3:20" ht="17.45" customHeight="1" x14ac:dyDescent="0.25">
      <c r="C296" s="188"/>
      <c r="D296" s="189"/>
      <c r="E296" s="178"/>
      <c r="F296" s="178"/>
      <c r="G296" s="190">
        <f>DATOS!$E$13</f>
        <v>1</v>
      </c>
      <c r="H296" s="178"/>
      <c r="I296" s="191"/>
      <c r="J296" s="178"/>
      <c r="K296" s="178"/>
      <c r="L296" s="178"/>
      <c r="M296" s="178"/>
      <c r="N296" s="160" t="str">
        <f t="shared" si="23"/>
        <v/>
      </c>
      <c r="O296" s="21"/>
      <c r="P296" s="160" t="str">
        <f t="shared" si="24"/>
        <v/>
      </c>
      <c r="Q296" s="160">
        <f t="shared" si="25"/>
        <v>0</v>
      </c>
      <c r="R296" s="160" t="str">
        <f t="shared" si="26"/>
        <v/>
      </c>
      <c r="S296" s="160" t="str">
        <f t="shared" si="27"/>
        <v/>
      </c>
      <c r="T296" s="50" t="str">
        <f>IF($F296="","",IF(ISERROR(VLOOKUP(F296,PROVEEDORES!$D$8:$I$507,5,0)),1,VLOOKUP($F296,PROVEEDORES!$D$8:$I$507,5,0)))</f>
        <v/>
      </c>
    </row>
    <row r="297" spans="3:20" ht="17.45" customHeight="1" x14ac:dyDescent="0.25">
      <c r="C297" s="188"/>
      <c r="D297" s="189"/>
      <c r="E297" s="178"/>
      <c r="F297" s="178"/>
      <c r="G297" s="190">
        <f>DATOS!$E$13</f>
        <v>1</v>
      </c>
      <c r="H297" s="178"/>
      <c r="I297" s="191"/>
      <c r="J297" s="178"/>
      <c r="K297" s="178"/>
      <c r="L297" s="178"/>
      <c r="M297" s="178"/>
      <c r="N297" s="160" t="str">
        <f t="shared" si="23"/>
        <v/>
      </c>
      <c r="O297" s="21"/>
      <c r="P297" s="160" t="str">
        <f t="shared" si="24"/>
        <v/>
      </c>
      <c r="Q297" s="160">
        <f t="shared" si="25"/>
        <v>0</v>
      </c>
      <c r="R297" s="160" t="str">
        <f t="shared" si="26"/>
        <v/>
      </c>
      <c r="S297" s="160" t="str">
        <f t="shared" si="27"/>
        <v/>
      </c>
      <c r="T297" s="50" t="str">
        <f>IF($F297="","",IF(ISERROR(VLOOKUP(F297,PROVEEDORES!$D$8:$I$507,5,0)),1,VLOOKUP($F297,PROVEEDORES!$D$8:$I$507,5,0)))</f>
        <v/>
      </c>
    </row>
    <row r="298" spans="3:20" ht="17.45" customHeight="1" x14ac:dyDescent="0.25">
      <c r="C298" s="188"/>
      <c r="D298" s="189"/>
      <c r="E298" s="178"/>
      <c r="F298" s="178"/>
      <c r="G298" s="190">
        <f>DATOS!$E$13</f>
        <v>1</v>
      </c>
      <c r="H298" s="178"/>
      <c r="I298" s="191"/>
      <c r="J298" s="178"/>
      <c r="K298" s="178"/>
      <c r="L298" s="178"/>
      <c r="M298" s="178"/>
      <c r="N298" s="160" t="str">
        <f t="shared" si="23"/>
        <v/>
      </c>
      <c r="O298" s="21"/>
      <c r="P298" s="160" t="str">
        <f t="shared" si="24"/>
        <v/>
      </c>
      <c r="Q298" s="160">
        <f t="shared" si="25"/>
        <v>0</v>
      </c>
      <c r="R298" s="160" t="str">
        <f t="shared" si="26"/>
        <v/>
      </c>
      <c r="S298" s="160" t="str">
        <f t="shared" si="27"/>
        <v/>
      </c>
      <c r="T298" s="50" t="str">
        <f>IF($F298="","",IF(ISERROR(VLOOKUP(F298,PROVEEDORES!$D$8:$I$507,5,0)),1,VLOOKUP($F298,PROVEEDORES!$D$8:$I$507,5,0)))</f>
        <v/>
      </c>
    </row>
    <row r="299" spans="3:20" ht="17.45" customHeight="1" x14ac:dyDescent="0.25">
      <c r="C299" s="188"/>
      <c r="D299" s="189"/>
      <c r="E299" s="178"/>
      <c r="F299" s="178"/>
      <c r="G299" s="190">
        <f>DATOS!$E$13</f>
        <v>1</v>
      </c>
      <c r="H299" s="178"/>
      <c r="I299" s="191"/>
      <c r="J299" s="178"/>
      <c r="K299" s="178"/>
      <c r="L299" s="178"/>
      <c r="M299" s="178"/>
      <c r="N299" s="160" t="str">
        <f t="shared" si="23"/>
        <v/>
      </c>
      <c r="O299" s="21"/>
      <c r="P299" s="160" t="str">
        <f t="shared" si="24"/>
        <v/>
      </c>
      <c r="Q299" s="160">
        <f t="shared" si="25"/>
        <v>0</v>
      </c>
      <c r="R299" s="160" t="str">
        <f t="shared" si="26"/>
        <v/>
      </c>
      <c r="S299" s="160" t="str">
        <f t="shared" si="27"/>
        <v/>
      </c>
      <c r="T299" s="50" t="str">
        <f>IF($F299="","",IF(ISERROR(VLOOKUP(F299,PROVEEDORES!$D$8:$I$507,5,0)),1,VLOOKUP($F299,PROVEEDORES!$D$8:$I$507,5,0)))</f>
        <v/>
      </c>
    </row>
    <row r="300" spans="3:20" ht="17.45" customHeight="1" x14ac:dyDescent="0.25">
      <c r="C300" s="188"/>
      <c r="D300" s="189"/>
      <c r="E300" s="178"/>
      <c r="F300" s="178"/>
      <c r="G300" s="190">
        <f>DATOS!$E$13</f>
        <v>1</v>
      </c>
      <c r="H300" s="178"/>
      <c r="I300" s="191"/>
      <c r="J300" s="178"/>
      <c r="K300" s="178"/>
      <c r="L300" s="178"/>
      <c r="M300" s="178"/>
      <c r="N300" s="160" t="str">
        <f t="shared" si="23"/>
        <v/>
      </c>
      <c r="O300" s="21"/>
      <c r="P300" s="160" t="str">
        <f t="shared" si="24"/>
        <v/>
      </c>
      <c r="Q300" s="160">
        <f t="shared" si="25"/>
        <v>0</v>
      </c>
      <c r="R300" s="160" t="str">
        <f t="shared" si="26"/>
        <v/>
      </c>
      <c r="S300" s="160" t="str">
        <f t="shared" si="27"/>
        <v/>
      </c>
      <c r="T300" s="50" t="str">
        <f>IF($F300="","",IF(ISERROR(VLOOKUP(F300,PROVEEDORES!$D$8:$I$507,5,0)),1,VLOOKUP($F300,PROVEEDORES!$D$8:$I$507,5,0)))</f>
        <v/>
      </c>
    </row>
    <row r="301" spans="3:20" ht="17.45" customHeight="1" x14ac:dyDescent="0.25">
      <c r="C301" s="188"/>
      <c r="D301" s="189"/>
      <c r="E301" s="178"/>
      <c r="F301" s="178"/>
      <c r="G301" s="190">
        <f>DATOS!$E$13</f>
        <v>1</v>
      </c>
      <c r="H301" s="178"/>
      <c r="I301" s="191"/>
      <c r="J301" s="178"/>
      <c r="K301" s="178"/>
      <c r="L301" s="178"/>
      <c r="M301" s="178"/>
      <c r="N301" s="160" t="str">
        <f t="shared" si="23"/>
        <v/>
      </c>
      <c r="O301" s="21"/>
      <c r="P301" s="160" t="str">
        <f t="shared" si="24"/>
        <v/>
      </c>
      <c r="Q301" s="160">
        <f t="shared" si="25"/>
        <v>0</v>
      </c>
      <c r="R301" s="160" t="str">
        <f t="shared" si="26"/>
        <v/>
      </c>
      <c r="S301" s="160" t="str">
        <f t="shared" si="27"/>
        <v/>
      </c>
      <c r="T301" s="50" t="str">
        <f>IF($F301="","",IF(ISERROR(VLOOKUP(F301,PROVEEDORES!$D$8:$I$507,5,0)),1,VLOOKUP($F301,PROVEEDORES!$D$8:$I$507,5,0)))</f>
        <v/>
      </c>
    </row>
    <row r="302" spans="3:20" ht="17.45" customHeight="1" x14ac:dyDescent="0.25">
      <c r="C302" s="188"/>
      <c r="D302" s="189"/>
      <c r="E302" s="178"/>
      <c r="F302" s="178"/>
      <c r="G302" s="190">
        <f>DATOS!$E$13</f>
        <v>1</v>
      </c>
      <c r="H302" s="178"/>
      <c r="I302" s="191"/>
      <c r="J302" s="178"/>
      <c r="K302" s="178"/>
      <c r="L302" s="178"/>
      <c r="M302" s="178"/>
      <c r="N302" s="160" t="str">
        <f t="shared" si="23"/>
        <v/>
      </c>
      <c r="O302" s="21"/>
      <c r="P302" s="160" t="str">
        <f t="shared" si="24"/>
        <v/>
      </c>
      <c r="Q302" s="160">
        <f t="shared" si="25"/>
        <v>0</v>
      </c>
      <c r="R302" s="160" t="str">
        <f t="shared" si="26"/>
        <v/>
      </c>
      <c r="S302" s="160" t="str">
        <f t="shared" si="27"/>
        <v/>
      </c>
      <c r="T302" s="50" t="str">
        <f>IF($F302="","",IF(ISERROR(VLOOKUP(F302,PROVEEDORES!$D$8:$I$507,5,0)),1,VLOOKUP($F302,PROVEEDORES!$D$8:$I$507,5,0)))</f>
        <v/>
      </c>
    </row>
    <row r="303" spans="3:20" ht="17.45" customHeight="1" x14ac:dyDescent="0.25">
      <c r="C303" s="188"/>
      <c r="D303" s="189"/>
      <c r="E303" s="178"/>
      <c r="F303" s="178"/>
      <c r="G303" s="190">
        <f>DATOS!$E$13</f>
        <v>1</v>
      </c>
      <c r="H303" s="178"/>
      <c r="I303" s="191"/>
      <c r="J303" s="178"/>
      <c r="K303" s="178"/>
      <c r="L303" s="178"/>
      <c r="M303" s="178"/>
      <c r="N303" s="160" t="str">
        <f t="shared" si="23"/>
        <v/>
      </c>
      <c r="O303" s="21"/>
      <c r="P303" s="160" t="str">
        <f t="shared" si="24"/>
        <v/>
      </c>
      <c r="Q303" s="160">
        <f t="shared" si="25"/>
        <v>0</v>
      </c>
      <c r="R303" s="160" t="str">
        <f t="shared" si="26"/>
        <v/>
      </c>
      <c r="S303" s="160" t="str">
        <f t="shared" si="27"/>
        <v/>
      </c>
      <c r="T303" s="50" t="str">
        <f>IF($F303="","",IF(ISERROR(VLOOKUP(F303,PROVEEDORES!$D$8:$I$507,5,0)),1,VLOOKUP($F303,PROVEEDORES!$D$8:$I$507,5,0)))</f>
        <v/>
      </c>
    </row>
    <row r="304" spans="3:20" ht="17.45" customHeight="1" x14ac:dyDescent="0.25">
      <c r="C304" s="188"/>
      <c r="D304" s="189"/>
      <c r="E304" s="178"/>
      <c r="F304" s="178"/>
      <c r="G304" s="190">
        <f>DATOS!$E$13</f>
        <v>1</v>
      </c>
      <c r="H304" s="178"/>
      <c r="I304" s="191"/>
      <c r="J304" s="178"/>
      <c r="K304" s="178"/>
      <c r="L304" s="178"/>
      <c r="M304" s="178"/>
      <c r="N304" s="160" t="str">
        <f t="shared" si="23"/>
        <v/>
      </c>
      <c r="O304" s="21"/>
      <c r="P304" s="160" t="str">
        <f t="shared" si="24"/>
        <v/>
      </c>
      <c r="Q304" s="160">
        <f t="shared" si="25"/>
        <v>0</v>
      </c>
      <c r="R304" s="160" t="str">
        <f t="shared" si="26"/>
        <v/>
      </c>
      <c r="S304" s="160" t="str">
        <f t="shared" si="27"/>
        <v/>
      </c>
      <c r="T304" s="50" t="str">
        <f>IF($F304="","",IF(ISERROR(VLOOKUP(F304,PROVEEDORES!$D$8:$I$507,5,0)),1,VLOOKUP($F304,PROVEEDORES!$D$8:$I$507,5,0)))</f>
        <v/>
      </c>
    </row>
    <row r="305" spans="3:20" ht="17.45" customHeight="1" x14ac:dyDescent="0.25">
      <c r="C305" s="188"/>
      <c r="D305" s="189"/>
      <c r="E305" s="178"/>
      <c r="F305" s="178"/>
      <c r="G305" s="190">
        <f>DATOS!$E$13</f>
        <v>1</v>
      </c>
      <c r="H305" s="178"/>
      <c r="I305" s="191"/>
      <c r="J305" s="178"/>
      <c r="K305" s="178"/>
      <c r="L305" s="178"/>
      <c r="M305" s="178"/>
      <c r="N305" s="160" t="str">
        <f t="shared" si="23"/>
        <v/>
      </c>
      <c r="O305" s="21"/>
      <c r="P305" s="160" t="str">
        <f t="shared" si="24"/>
        <v/>
      </c>
      <c r="Q305" s="160">
        <f t="shared" si="25"/>
        <v>0</v>
      </c>
      <c r="R305" s="160" t="str">
        <f t="shared" si="26"/>
        <v/>
      </c>
      <c r="S305" s="160" t="str">
        <f t="shared" si="27"/>
        <v/>
      </c>
      <c r="T305" s="50" t="str">
        <f>IF($F305="","",IF(ISERROR(VLOOKUP(F305,PROVEEDORES!$D$8:$I$507,5,0)),1,VLOOKUP($F305,PROVEEDORES!$D$8:$I$507,5,0)))</f>
        <v/>
      </c>
    </row>
    <row r="306" spans="3:20" ht="17.45" customHeight="1" x14ac:dyDescent="0.25">
      <c r="C306" s="188"/>
      <c r="D306" s="189"/>
      <c r="E306" s="178"/>
      <c r="F306" s="178"/>
      <c r="G306" s="190">
        <f>DATOS!$E$13</f>
        <v>1</v>
      </c>
      <c r="H306" s="178"/>
      <c r="I306" s="191"/>
      <c r="J306" s="178"/>
      <c r="K306" s="178"/>
      <c r="L306" s="178"/>
      <c r="M306" s="178"/>
      <c r="N306" s="160" t="str">
        <f t="shared" si="23"/>
        <v/>
      </c>
      <c r="O306" s="21"/>
      <c r="P306" s="160" t="str">
        <f t="shared" si="24"/>
        <v/>
      </c>
      <c r="Q306" s="160">
        <f t="shared" si="25"/>
        <v>0</v>
      </c>
      <c r="R306" s="160" t="str">
        <f t="shared" si="26"/>
        <v/>
      </c>
      <c r="S306" s="160" t="str">
        <f t="shared" si="27"/>
        <v/>
      </c>
      <c r="T306" s="50" t="str">
        <f>IF($F306="","",IF(ISERROR(VLOOKUP(F306,PROVEEDORES!$D$8:$I$507,5,0)),1,VLOOKUP($F306,PROVEEDORES!$D$8:$I$507,5,0)))</f>
        <v/>
      </c>
    </row>
    <row r="307" spans="3:20" ht="17.45" customHeight="1" x14ac:dyDescent="0.25">
      <c r="C307" s="188"/>
      <c r="D307" s="189"/>
      <c r="E307" s="178"/>
      <c r="F307" s="178"/>
      <c r="G307" s="190">
        <f>DATOS!$E$13</f>
        <v>1</v>
      </c>
      <c r="H307" s="178"/>
      <c r="I307" s="191"/>
      <c r="J307" s="178"/>
      <c r="K307" s="178"/>
      <c r="L307" s="178"/>
      <c r="M307" s="178"/>
      <c r="N307" s="160" t="str">
        <f t="shared" si="23"/>
        <v/>
      </c>
      <c r="O307" s="21"/>
      <c r="P307" s="160" t="str">
        <f t="shared" si="24"/>
        <v/>
      </c>
      <c r="Q307" s="160">
        <f t="shared" si="25"/>
        <v>0</v>
      </c>
      <c r="R307" s="160" t="str">
        <f t="shared" si="26"/>
        <v/>
      </c>
      <c r="S307" s="160" t="str">
        <f t="shared" si="27"/>
        <v/>
      </c>
      <c r="T307" s="50" t="str">
        <f>IF($F307="","",IF(ISERROR(VLOOKUP(F307,PROVEEDORES!$D$8:$I$507,5,0)),1,VLOOKUP($F307,PROVEEDORES!$D$8:$I$507,5,0)))</f>
        <v/>
      </c>
    </row>
    <row r="308" spans="3:20" ht="17.45" customHeight="1" x14ac:dyDescent="0.25">
      <c r="C308" s="188"/>
      <c r="D308" s="189"/>
      <c r="E308" s="178"/>
      <c r="F308" s="178"/>
      <c r="G308" s="190">
        <f>DATOS!$E$13</f>
        <v>1</v>
      </c>
      <c r="H308" s="178"/>
      <c r="I308" s="191"/>
      <c r="J308" s="178"/>
      <c r="K308" s="178"/>
      <c r="L308" s="178"/>
      <c r="M308" s="178"/>
      <c r="N308" s="160" t="str">
        <f t="shared" si="23"/>
        <v/>
      </c>
      <c r="O308" s="21"/>
      <c r="P308" s="160" t="str">
        <f t="shared" si="24"/>
        <v/>
      </c>
      <c r="Q308" s="160">
        <f t="shared" si="25"/>
        <v>0</v>
      </c>
      <c r="R308" s="160" t="str">
        <f t="shared" si="26"/>
        <v/>
      </c>
      <c r="S308" s="160" t="str">
        <f t="shared" si="27"/>
        <v/>
      </c>
      <c r="T308" s="50" t="str">
        <f>IF($F308="","",IF(ISERROR(VLOOKUP(F308,PROVEEDORES!$D$8:$I$507,5,0)),1,VLOOKUP($F308,PROVEEDORES!$D$8:$I$507,5,0)))</f>
        <v/>
      </c>
    </row>
    <row r="309" spans="3:20" ht="17.45" customHeight="1" x14ac:dyDescent="0.25">
      <c r="C309" s="188"/>
      <c r="D309" s="189"/>
      <c r="E309" s="178"/>
      <c r="F309" s="178"/>
      <c r="G309" s="190">
        <f>DATOS!$E$13</f>
        <v>1</v>
      </c>
      <c r="H309" s="178"/>
      <c r="I309" s="191"/>
      <c r="J309" s="178"/>
      <c r="K309" s="178"/>
      <c r="L309" s="178"/>
      <c r="M309" s="178"/>
      <c r="N309" s="160" t="str">
        <f t="shared" si="23"/>
        <v/>
      </c>
      <c r="O309" s="21"/>
      <c r="P309" s="160" t="str">
        <f t="shared" si="24"/>
        <v/>
      </c>
      <c r="Q309" s="160">
        <f t="shared" si="25"/>
        <v>0</v>
      </c>
      <c r="R309" s="160" t="str">
        <f t="shared" si="26"/>
        <v/>
      </c>
      <c r="S309" s="160" t="str">
        <f t="shared" si="27"/>
        <v/>
      </c>
      <c r="T309" s="50" t="str">
        <f>IF($F309="","",IF(ISERROR(VLOOKUP(F309,PROVEEDORES!$D$8:$I$507,5,0)),1,VLOOKUP($F309,PROVEEDORES!$D$8:$I$507,5,0)))</f>
        <v/>
      </c>
    </row>
    <row r="310" spans="3:20" ht="17.45" customHeight="1" x14ac:dyDescent="0.25">
      <c r="C310" s="188"/>
      <c r="D310" s="189"/>
      <c r="E310" s="178"/>
      <c r="F310" s="178"/>
      <c r="G310" s="190">
        <f>DATOS!$E$13</f>
        <v>1</v>
      </c>
      <c r="H310" s="178"/>
      <c r="I310" s="191"/>
      <c r="J310" s="178"/>
      <c r="K310" s="178"/>
      <c r="L310" s="178"/>
      <c r="M310" s="178"/>
      <c r="N310" s="160" t="str">
        <f t="shared" si="23"/>
        <v/>
      </c>
      <c r="O310" s="21"/>
      <c r="P310" s="160" t="str">
        <f t="shared" si="24"/>
        <v/>
      </c>
      <c r="Q310" s="160">
        <f t="shared" si="25"/>
        <v>0</v>
      </c>
      <c r="R310" s="160" t="str">
        <f t="shared" si="26"/>
        <v/>
      </c>
      <c r="S310" s="160" t="str">
        <f t="shared" si="27"/>
        <v/>
      </c>
      <c r="T310" s="50" t="str">
        <f>IF($F310="","",IF(ISERROR(VLOOKUP(F310,PROVEEDORES!$D$8:$I$507,5,0)),1,VLOOKUP($F310,PROVEEDORES!$D$8:$I$507,5,0)))</f>
        <v/>
      </c>
    </row>
    <row r="311" spans="3:20" ht="17.45" customHeight="1" x14ac:dyDescent="0.25">
      <c r="C311" s="188"/>
      <c r="D311" s="189"/>
      <c r="E311" s="178"/>
      <c r="F311" s="178"/>
      <c r="G311" s="190">
        <f>DATOS!$E$13</f>
        <v>1</v>
      </c>
      <c r="H311" s="178"/>
      <c r="I311" s="191"/>
      <c r="J311" s="178"/>
      <c r="K311" s="178"/>
      <c r="L311" s="178"/>
      <c r="M311" s="178"/>
      <c r="N311" s="160" t="str">
        <f t="shared" si="23"/>
        <v/>
      </c>
      <c r="O311" s="21"/>
      <c r="P311" s="160" t="str">
        <f t="shared" si="24"/>
        <v/>
      </c>
      <c r="Q311" s="160">
        <f t="shared" si="25"/>
        <v>0</v>
      </c>
      <c r="R311" s="160" t="str">
        <f t="shared" si="26"/>
        <v/>
      </c>
      <c r="S311" s="160" t="str">
        <f t="shared" si="27"/>
        <v/>
      </c>
      <c r="T311" s="50" t="str">
        <f>IF($F311="","",IF(ISERROR(VLOOKUP(F311,PROVEEDORES!$D$8:$I$507,5,0)),1,VLOOKUP($F311,PROVEEDORES!$D$8:$I$507,5,0)))</f>
        <v/>
      </c>
    </row>
    <row r="312" spans="3:20" ht="17.45" customHeight="1" x14ac:dyDescent="0.25">
      <c r="C312" s="188"/>
      <c r="D312" s="189"/>
      <c r="E312" s="178"/>
      <c r="F312" s="178"/>
      <c r="G312" s="190">
        <f>DATOS!$E$13</f>
        <v>1</v>
      </c>
      <c r="H312" s="178"/>
      <c r="I312" s="191"/>
      <c r="J312" s="178"/>
      <c r="K312" s="178"/>
      <c r="L312" s="178"/>
      <c r="M312" s="178"/>
      <c r="N312" s="160" t="str">
        <f t="shared" si="23"/>
        <v/>
      </c>
      <c r="O312" s="21"/>
      <c r="P312" s="160" t="str">
        <f t="shared" si="24"/>
        <v/>
      </c>
      <c r="Q312" s="160">
        <f t="shared" si="25"/>
        <v>0</v>
      </c>
      <c r="R312" s="160" t="str">
        <f t="shared" si="26"/>
        <v/>
      </c>
      <c r="S312" s="160" t="str">
        <f t="shared" si="27"/>
        <v/>
      </c>
      <c r="T312" s="50" t="str">
        <f>IF($F312="","",IF(ISERROR(VLOOKUP(F312,PROVEEDORES!$D$8:$I$507,5,0)),1,VLOOKUP($F312,PROVEEDORES!$D$8:$I$507,5,0)))</f>
        <v/>
      </c>
    </row>
    <row r="313" spans="3:20" ht="17.45" customHeight="1" x14ac:dyDescent="0.25">
      <c r="C313" s="188"/>
      <c r="D313" s="189"/>
      <c r="E313" s="178"/>
      <c r="F313" s="178"/>
      <c r="G313" s="190">
        <f>DATOS!$E$13</f>
        <v>1</v>
      </c>
      <c r="H313" s="178"/>
      <c r="I313" s="191"/>
      <c r="J313" s="178"/>
      <c r="K313" s="178"/>
      <c r="L313" s="178"/>
      <c r="M313" s="178"/>
      <c r="N313" s="160" t="str">
        <f t="shared" si="23"/>
        <v/>
      </c>
      <c r="O313" s="21"/>
      <c r="P313" s="160" t="str">
        <f t="shared" si="24"/>
        <v/>
      </c>
      <c r="Q313" s="160">
        <f t="shared" si="25"/>
        <v>0</v>
      </c>
      <c r="R313" s="160" t="str">
        <f t="shared" si="26"/>
        <v/>
      </c>
      <c r="S313" s="160" t="str">
        <f t="shared" si="27"/>
        <v/>
      </c>
      <c r="T313" s="50" t="str">
        <f>IF($F313="","",IF(ISERROR(VLOOKUP(F313,PROVEEDORES!$D$8:$I$507,5,0)),1,VLOOKUP($F313,PROVEEDORES!$D$8:$I$507,5,0)))</f>
        <v/>
      </c>
    </row>
    <row r="314" spans="3:20" ht="17.45" customHeight="1" x14ac:dyDescent="0.25">
      <c r="C314" s="188"/>
      <c r="D314" s="189"/>
      <c r="E314" s="178"/>
      <c r="F314" s="178"/>
      <c r="G314" s="190">
        <f>DATOS!$E$13</f>
        <v>1</v>
      </c>
      <c r="H314" s="178"/>
      <c r="I314" s="191"/>
      <c r="J314" s="178"/>
      <c r="K314" s="178"/>
      <c r="L314" s="178"/>
      <c r="M314" s="178"/>
      <c r="N314" s="160" t="str">
        <f t="shared" si="23"/>
        <v/>
      </c>
      <c r="O314" s="21"/>
      <c r="P314" s="160" t="str">
        <f t="shared" si="24"/>
        <v/>
      </c>
      <c r="Q314" s="160">
        <f t="shared" si="25"/>
        <v>0</v>
      </c>
      <c r="R314" s="160" t="str">
        <f t="shared" si="26"/>
        <v/>
      </c>
      <c r="S314" s="160" t="str">
        <f t="shared" si="27"/>
        <v/>
      </c>
      <c r="T314" s="50" t="str">
        <f>IF($F314="","",IF(ISERROR(VLOOKUP(F314,PROVEEDORES!$D$8:$I$507,5,0)),1,VLOOKUP($F314,PROVEEDORES!$D$8:$I$507,5,0)))</f>
        <v/>
      </c>
    </row>
    <row r="315" spans="3:20" ht="17.45" customHeight="1" x14ac:dyDescent="0.25">
      <c r="C315" s="188"/>
      <c r="D315" s="189"/>
      <c r="E315" s="178"/>
      <c r="F315" s="178"/>
      <c r="G315" s="190">
        <f>DATOS!$E$13</f>
        <v>1</v>
      </c>
      <c r="H315" s="178"/>
      <c r="I315" s="191"/>
      <c r="J315" s="178"/>
      <c r="K315" s="178"/>
      <c r="L315" s="178"/>
      <c r="M315" s="178"/>
      <c r="N315" s="160" t="str">
        <f t="shared" si="23"/>
        <v/>
      </c>
      <c r="O315" s="21"/>
      <c r="P315" s="160" t="str">
        <f t="shared" si="24"/>
        <v/>
      </c>
      <c r="Q315" s="160">
        <f t="shared" si="25"/>
        <v>0</v>
      </c>
      <c r="R315" s="160" t="str">
        <f t="shared" si="26"/>
        <v/>
      </c>
      <c r="S315" s="160" t="str">
        <f t="shared" si="27"/>
        <v/>
      </c>
      <c r="T315" s="50" t="str">
        <f>IF($F315="","",IF(ISERROR(VLOOKUP(F315,PROVEEDORES!$D$8:$I$507,5,0)),1,VLOOKUP($F315,PROVEEDORES!$D$8:$I$507,5,0)))</f>
        <v/>
      </c>
    </row>
    <row r="316" spans="3:20" ht="17.45" customHeight="1" x14ac:dyDescent="0.25">
      <c r="C316" s="188"/>
      <c r="D316" s="189"/>
      <c r="E316" s="178"/>
      <c r="F316" s="178"/>
      <c r="G316" s="190">
        <f>DATOS!$E$13</f>
        <v>1</v>
      </c>
      <c r="H316" s="178"/>
      <c r="I316" s="191"/>
      <c r="J316" s="178"/>
      <c r="K316" s="178"/>
      <c r="L316" s="178"/>
      <c r="M316" s="178"/>
      <c r="N316" s="160" t="str">
        <f t="shared" si="23"/>
        <v/>
      </c>
      <c r="O316" s="21"/>
      <c r="P316" s="160" t="str">
        <f t="shared" si="24"/>
        <v/>
      </c>
      <c r="Q316" s="160">
        <f t="shared" si="25"/>
        <v>0</v>
      </c>
      <c r="R316" s="160" t="str">
        <f t="shared" si="26"/>
        <v/>
      </c>
      <c r="S316" s="160" t="str">
        <f t="shared" si="27"/>
        <v/>
      </c>
      <c r="T316" s="50" t="str">
        <f>IF($F316="","",IF(ISERROR(VLOOKUP(F316,PROVEEDORES!$D$8:$I$507,5,0)),1,VLOOKUP($F316,PROVEEDORES!$D$8:$I$507,5,0)))</f>
        <v/>
      </c>
    </row>
    <row r="317" spans="3:20" ht="17.45" customHeight="1" x14ac:dyDescent="0.25">
      <c r="C317" s="188"/>
      <c r="D317" s="189"/>
      <c r="E317" s="178"/>
      <c r="F317" s="178"/>
      <c r="G317" s="190">
        <f>DATOS!$E$13</f>
        <v>1</v>
      </c>
      <c r="H317" s="178"/>
      <c r="I317" s="191"/>
      <c r="J317" s="178"/>
      <c r="K317" s="178"/>
      <c r="L317" s="178"/>
      <c r="M317" s="178"/>
      <c r="N317" s="160" t="str">
        <f t="shared" si="23"/>
        <v/>
      </c>
      <c r="O317" s="21"/>
      <c r="P317" s="160" t="str">
        <f t="shared" si="24"/>
        <v/>
      </c>
      <c r="Q317" s="160">
        <f t="shared" si="25"/>
        <v>0</v>
      </c>
      <c r="R317" s="160" t="str">
        <f t="shared" si="26"/>
        <v/>
      </c>
      <c r="S317" s="160" t="str">
        <f t="shared" si="27"/>
        <v/>
      </c>
      <c r="T317" s="50" t="str">
        <f>IF($F317="","",IF(ISERROR(VLOOKUP(F317,PROVEEDORES!$D$8:$I$507,5,0)),1,VLOOKUP($F317,PROVEEDORES!$D$8:$I$507,5,0)))</f>
        <v/>
      </c>
    </row>
    <row r="318" spans="3:20" ht="17.45" customHeight="1" x14ac:dyDescent="0.25">
      <c r="C318" s="188"/>
      <c r="D318" s="189"/>
      <c r="E318" s="178"/>
      <c r="F318" s="178"/>
      <c r="G318" s="190">
        <f>DATOS!$E$13</f>
        <v>1</v>
      </c>
      <c r="H318" s="178"/>
      <c r="I318" s="191"/>
      <c r="J318" s="178"/>
      <c r="K318" s="178"/>
      <c r="L318" s="178"/>
      <c r="M318" s="178"/>
      <c r="N318" s="160" t="str">
        <f t="shared" si="23"/>
        <v/>
      </c>
      <c r="O318" s="21"/>
      <c r="P318" s="160" t="str">
        <f t="shared" si="24"/>
        <v/>
      </c>
      <c r="Q318" s="160">
        <f t="shared" si="25"/>
        <v>0</v>
      </c>
      <c r="R318" s="160" t="str">
        <f t="shared" si="26"/>
        <v/>
      </c>
      <c r="S318" s="160" t="str">
        <f t="shared" si="27"/>
        <v/>
      </c>
      <c r="T318" s="50" t="str">
        <f>IF($F318="","",IF(ISERROR(VLOOKUP(F318,PROVEEDORES!$D$8:$I$507,5,0)),1,VLOOKUP($F318,PROVEEDORES!$D$8:$I$507,5,0)))</f>
        <v/>
      </c>
    </row>
    <row r="319" spans="3:20" ht="17.45" customHeight="1" x14ac:dyDescent="0.25">
      <c r="C319" s="188"/>
      <c r="D319" s="189"/>
      <c r="E319" s="178"/>
      <c r="F319" s="178"/>
      <c r="G319" s="190">
        <f>DATOS!$E$13</f>
        <v>1</v>
      </c>
      <c r="H319" s="178"/>
      <c r="I319" s="191"/>
      <c r="J319" s="178"/>
      <c r="K319" s="178"/>
      <c r="L319" s="178"/>
      <c r="M319" s="178"/>
      <c r="N319" s="160" t="str">
        <f t="shared" si="23"/>
        <v/>
      </c>
      <c r="O319" s="21"/>
      <c r="P319" s="160" t="str">
        <f t="shared" si="24"/>
        <v/>
      </c>
      <c r="Q319" s="160">
        <f t="shared" si="25"/>
        <v>0</v>
      </c>
      <c r="R319" s="160" t="str">
        <f t="shared" si="26"/>
        <v/>
      </c>
      <c r="S319" s="160" t="str">
        <f t="shared" si="27"/>
        <v/>
      </c>
      <c r="T319" s="50" t="str">
        <f>IF($F319="","",IF(ISERROR(VLOOKUP(F319,PROVEEDORES!$D$8:$I$507,5,0)),1,VLOOKUP($F319,PROVEEDORES!$D$8:$I$507,5,0)))</f>
        <v/>
      </c>
    </row>
    <row r="320" spans="3:20" ht="17.45" customHeight="1" x14ac:dyDescent="0.25">
      <c r="C320" s="188"/>
      <c r="D320" s="189"/>
      <c r="E320" s="178"/>
      <c r="F320" s="178"/>
      <c r="G320" s="190">
        <f>DATOS!$E$13</f>
        <v>1</v>
      </c>
      <c r="H320" s="178"/>
      <c r="I320" s="191"/>
      <c r="J320" s="178"/>
      <c r="K320" s="178"/>
      <c r="L320" s="178"/>
      <c r="M320" s="178"/>
      <c r="N320" s="160" t="str">
        <f t="shared" si="23"/>
        <v/>
      </c>
      <c r="O320" s="21"/>
      <c r="P320" s="160" t="str">
        <f t="shared" si="24"/>
        <v/>
      </c>
      <c r="Q320" s="160">
        <f t="shared" si="25"/>
        <v>0</v>
      </c>
      <c r="R320" s="160" t="str">
        <f t="shared" si="26"/>
        <v/>
      </c>
      <c r="S320" s="160" t="str">
        <f t="shared" si="27"/>
        <v/>
      </c>
      <c r="T320" s="50" t="str">
        <f>IF($F320="","",IF(ISERROR(VLOOKUP(F320,PROVEEDORES!$D$8:$I$507,5,0)),1,VLOOKUP($F320,PROVEEDORES!$D$8:$I$507,5,0)))</f>
        <v/>
      </c>
    </row>
    <row r="321" spans="3:20" ht="17.45" customHeight="1" x14ac:dyDescent="0.25">
      <c r="C321" s="188"/>
      <c r="D321" s="189"/>
      <c r="E321" s="178"/>
      <c r="F321" s="178"/>
      <c r="G321" s="190">
        <f>DATOS!$E$13</f>
        <v>1</v>
      </c>
      <c r="H321" s="178"/>
      <c r="I321" s="191"/>
      <c r="J321" s="178"/>
      <c r="K321" s="178"/>
      <c r="L321" s="178"/>
      <c r="M321" s="178"/>
      <c r="N321" s="160" t="str">
        <f t="shared" si="23"/>
        <v/>
      </c>
      <c r="O321" s="21"/>
      <c r="P321" s="160" t="str">
        <f t="shared" si="24"/>
        <v/>
      </c>
      <c r="Q321" s="160">
        <f t="shared" si="25"/>
        <v>0</v>
      </c>
      <c r="R321" s="160" t="str">
        <f t="shared" si="26"/>
        <v/>
      </c>
      <c r="S321" s="160" t="str">
        <f t="shared" si="27"/>
        <v/>
      </c>
      <c r="T321" s="50" t="str">
        <f>IF($F321="","",IF(ISERROR(VLOOKUP(F321,PROVEEDORES!$D$8:$I$507,5,0)),1,VLOOKUP($F321,PROVEEDORES!$D$8:$I$507,5,0)))</f>
        <v/>
      </c>
    </row>
    <row r="322" spans="3:20" ht="17.45" customHeight="1" x14ac:dyDescent="0.25">
      <c r="C322" s="188"/>
      <c r="D322" s="189"/>
      <c r="E322" s="178"/>
      <c r="F322" s="178"/>
      <c r="G322" s="190">
        <f>DATOS!$E$13</f>
        <v>1</v>
      </c>
      <c r="H322" s="178"/>
      <c r="I322" s="191"/>
      <c r="J322" s="178"/>
      <c r="K322" s="178"/>
      <c r="L322" s="178"/>
      <c r="M322" s="178"/>
      <c r="N322" s="160" t="str">
        <f t="shared" si="23"/>
        <v/>
      </c>
      <c r="O322" s="21"/>
      <c r="P322" s="160" t="str">
        <f t="shared" si="24"/>
        <v/>
      </c>
      <c r="Q322" s="160">
        <f t="shared" si="25"/>
        <v>0</v>
      </c>
      <c r="R322" s="160" t="str">
        <f t="shared" si="26"/>
        <v/>
      </c>
      <c r="S322" s="160" t="str">
        <f t="shared" si="27"/>
        <v/>
      </c>
      <c r="T322" s="50" t="str">
        <f>IF($F322="","",IF(ISERROR(VLOOKUP(F322,PROVEEDORES!$D$8:$I$507,5,0)),1,VLOOKUP($F322,PROVEEDORES!$D$8:$I$507,5,0)))</f>
        <v/>
      </c>
    </row>
    <row r="323" spans="3:20" ht="17.45" customHeight="1" x14ac:dyDescent="0.25">
      <c r="C323" s="188"/>
      <c r="D323" s="189"/>
      <c r="E323" s="178"/>
      <c r="F323" s="178"/>
      <c r="G323" s="190">
        <f>DATOS!$E$13</f>
        <v>1</v>
      </c>
      <c r="H323" s="178"/>
      <c r="I323" s="191"/>
      <c r="J323" s="178"/>
      <c r="K323" s="178"/>
      <c r="L323" s="178"/>
      <c r="M323" s="178"/>
      <c r="N323" s="160" t="str">
        <f t="shared" si="23"/>
        <v/>
      </c>
      <c r="O323" s="21"/>
      <c r="P323" s="160" t="str">
        <f t="shared" si="24"/>
        <v/>
      </c>
      <c r="Q323" s="160">
        <f t="shared" si="25"/>
        <v>0</v>
      </c>
      <c r="R323" s="160" t="str">
        <f t="shared" si="26"/>
        <v/>
      </c>
      <c r="S323" s="160" t="str">
        <f t="shared" si="27"/>
        <v/>
      </c>
      <c r="T323" s="50" t="str">
        <f>IF($F323="","",IF(ISERROR(VLOOKUP(F323,PROVEEDORES!$D$8:$I$507,5,0)),1,VLOOKUP($F323,PROVEEDORES!$D$8:$I$507,5,0)))</f>
        <v/>
      </c>
    </row>
    <row r="324" spans="3:20" ht="17.45" customHeight="1" x14ac:dyDescent="0.25">
      <c r="C324" s="188"/>
      <c r="D324" s="189"/>
      <c r="E324" s="178"/>
      <c r="F324" s="178"/>
      <c r="G324" s="190">
        <f>DATOS!$E$13</f>
        <v>1</v>
      </c>
      <c r="H324" s="178"/>
      <c r="I324" s="191"/>
      <c r="J324" s="178"/>
      <c r="K324" s="178"/>
      <c r="L324" s="178"/>
      <c r="M324" s="178"/>
      <c r="N324" s="160" t="str">
        <f t="shared" si="23"/>
        <v/>
      </c>
      <c r="O324" s="21"/>
      <c r="P324" s="160" t="str">
        <f t="shared" si="24"/>
        <v/>
      </c>
      <c r="Q324" s="160">
        <f t="shared" si="25"/>
        <v>0</v>
      </c>
      <c r="R324" s="160" t="str">
        <f t="shared" si="26"/>
        <v/>
      </c>
      <c r="S324" s="160" t="str">
        <f t="shared" si="27"/>
        <v/>
      </c>
      <c r="T324" s="50" t="str">
        <f>IF($F324="","",IF(ISERROR(VLOOKUP(F324,PROVEEDORES!$D$8:$I$507,5,0)),1,VLOOKUP($F324,PROVEEDORES!$D$8:$I$507,5,0)))</f>
        <v/>
      </c>
    </row>
    <row r="325" spans="3:20" ht="17.45" customHeight="1" x14ac:dyDescent="0.25">
      <c r="C325" s="188"/>
      <c r="D325" s="189"/>
      <c r="E325" s="178"/>
      <c r="F325" s="178"/>
      <c r="G325" s="190">
        <f>DATOS!$E$13</f>
        <v>1</v>
      </c>
      <c r="H325" s="178"/>
      <c r="I325" s="191"/>
      <c r="J325" s="178"/>
      <c r="K325" s="178"/>
      <c r="L325" s="178"/>
      <c r="M325" s="178"/>
      <c r="N325" s="160" t="str">
        <f t="shared" si="23"/>
        <v/>
      </c>
      <c r="O325" s="21"/>
      <c r="P325" s="160" t="str">
        <f t="shared" si="24"/>
        <v/>
      </c>
      <c r="Q325" s="160">
        <f t="shared" si="25"/>
        <v>0</v>
      </c>
      <c r="R325" s="160" t="str">
        <f t="shared" si="26"/>
        <v/>
      </c>
      <c r="S325" s="160" t="str">
        <f t="shared" si="27"/>
        <v/>
      </c>
      <c r="T325" s="50" t="str">
        <f>IF($F325="","",IF(ISERROR(VLOOKUP(F325,PROVEEDORES!$D$8:$I$507,5,0)),1,VLOOKUP($F325,PROVEEDORES!$D$8:$I$507,5,0)))</f>
        <v/>
      </c>
    </row>
    <row r="326" spans="3:20" ht="17.45" customHeight="1" x14ac:dyDescent="0.25">
      <c r="C326" s="188"/>
      <c r="D326" s="189"/>
      <c r="E326" s="178"/>
      <c r="F326" s="178"/>
      <c r="G326" s="190">
        <f>DATOS!$E$13</f>
        <v>1</v>
      </c>
      <c r="H326" s="178"/>
      <c r="I326" s="191"/>
      <c r="J326" s="178"/>
      <c r="K326" s="178"/>
      <c r="L326" s="178"/>
      <c r="M326" s="178"/>
      <c r="N326" s="160" t="str">
        <f t="shared" si="23"/>
        <v/>
      </c>
      <c r="O326" s="21"/>
      <c r="P326" s="160" t="str">
        <f t="shared" si="24"/>
        <v/>
      </c>
      <c r="Q326" s="160">
        <f t="shared" si="25"/>
        <v>0</v>
      </c>
      <c r="R326" s="160" t="str">
        <f t="shared" si="26"/>
        <v/>
      </c>
      <c r="S326" s="160" t="str">
        <f t="shared" si="27"/>
        <v/>
      </c>
      <c r="T326" s="50" t="str">
        <f>IF($F326="","",IF(ISERROR(VLOOKUP(F326,PROVEEDORES!$D$8:$I$507,5,0)),1,VLOOKUP($F326,PROVEEDORES!$D$8:$I$507,5,0)))</f>
        <v/>
      </c>
    </row>
    <row r="327" spans="3:20" ht="17.45" customHeight="1" x14ac:dyDescent="0.25">
      <c r="C327" s="188"/>
      <c r="D327" s="189"/>
      <c r="E327" s="178"/>
      <c r="F327" s="178"/>
      <c r="G327" s="190">
        <f>DATOS!$E$13</f>
        <v>1</v>
      </c>
      <c r="H327" s="178"/>
      <c r="I327" s="191"/>
      <c r="J327" s="178"/>
      <c r="K327" s="178"/>
      <c r="L327" s="178"/>
      <c r="M327" s="178"/>
      <c r="N327" s="160" t="str">
        <f t="shared" si="23"/>
        <v/>
      </c>
      <c r="O327" s="21"/>
      <c r="P327" s="160" t="str">
        <f t="shared" si="24"/>
        <v/>
      </c>
      <c r="Q327" s="160">
        <f t="shared" si="25"/>
        <v>0</v>
      </c>
      <c r="R327" s="160" t="str">
        <f t="shared" si="26"/>
        <v/>
      </c>
      <c r="S327" s="160" t="str">
        <f t="shared" si="27"/>
        <v/>
      </c>
      <c r="T327" s="50" t="str">
        <f>IF($F327="","",IF(ISERROR(VLOOKUP(F327,PROVEEDORES!$D$8:$I$507,5,0)),1,VLOOKUP($F327,PROVEEDORES!$D$8:$I$507,5,0)))</f>
        <v/>
      </c>
    </row>
    <row r="328" spans="3:20" ht="17.45" customHeight="1" x14ac:dyDescent="0.25">
      <c r="C328" s="188"/>
      <c r="D328" s="189"/>
      <c r="E328" s="178"/>
      <c r="F328" s="178"/>
      <c r="G328" s="190">
        <f>DATOS!$E$13</f>
        <v>1</v>
      </c>
      <c r="H328" s="178"/>
      <c r="I328" s="191"/>
      <c r="J328" s="178"/>
      <c r="K328" s="178"/>
      <c r="L328" s="178"/>
      <c r="M328" s="178"/>
      <c r="N328" s="160" t="str">
        <f t="shared" si="23"/>
        <v/>
      </c>
      <c r="O328" s="21"/>
      <c r="P328" s="160" t="str">
        <f t="shared" si="24"/>
        <v/>
      </c>
      <c r="Q328" s="160">
        <f t="shared" si="25"/>
        <v>0</v>
      </c>
      <c r="R328" s="160" t="str">
        <f t="shared" si="26"/>
        <v/>
      </c>
      <c r="S328" s="160" t="str">
        <f t="shared" si="27"/>
        <v/>
      </c>
      <c r="T328" s="50" t="str">
        <f>IF($F328="","",IF(ISERROR(VLOOKUP(F328,PROVEEDORES!$D$8:$I$507,5,0)),1,VLOOKUP($F328,PROVEEDORES!$D$8:$I$507,5,0)))</f>
        <v/>
      </c>
    </row>
    <row r="329" spans="3:20" ht="17.45" customHeight="1" x14ac:dyDescent="0.25">
      <c r="C329" s="188"/>
      <c r="D329" s="189"/>
      <c r="E329" s="178"/>
      <c r="F329" s="178"/>
      <c r="G329" s="190">
        <f>DATOS!$E$13</f>
        <v>1</v>
      </c>
      <c r="H329" s="178"/>
      <c r="I329" s="191"/>
      <c r="J329" s="178"/>
      <c r="K329" s="178"/>
      <c r="L329" s="178"/>
      <c r="M329" s="178"/>
      <c r="N329" s="160" t="str">
        <f t="shared" si="23"/>
        <v/>
      </c>
      <c r="O329" s="21"/>
      <c r="P329" s="160" t="str">
        <f t="shared" si="24"/>
        <v/>
      </c>
      <c r="Q329" s="160">
        <f t="shared" si="25"/>
        <v>0</v>
      </c>
      <c r="R329" s="160" t="str">
        <f t="shared" si="26"/>
        <v/>
      </c>
      <c r="S329" s="160" t="str">
        <f t="shared" si="27"/>
        <v/>
      </c>
      <c r="T329" s="50" t="str">
        <f>IF($F329="","",IF(ISERROR(VLOOKUP(F329,PROVEEDORES!$D$8:$I$507,5,0)),1,VLOOKUP($F329,PROVEEDORES!$D$8:$I$507,5,0)))</f>
        <v/>
      </c>
    </row>
    <row r="330" spans="3:20" ht="17.45" customHeight="1" x14ac:dyDescent="0.25">
      <c r="C330" s="188"/>
      <c r="D330" s="189"/>
      <c r="E330" s="178"/>
      <c r="F330" s="178"/>
      <c r="G330" s="190">
        <f>DATOS!$E$13</f>
        <v>1</v>
      </c>
      <c r="H330" s="178"/>
      <c r="I330" s="191"/>
      <c r="J330" s="178"/>
      <c r="K330" s="178"/>
      <c r="L330" s="178"/>
      <c r="M330" s="178"/>
      <c r="N330" s="160" t="str">
        <f t="shared" si="23"/>
        <v/>
      </c>
      <c r="O330" s="21"/>
      <c r="P330" s="160" t="str">
        <f t="shared" si="24"/>
        <v/>
      </c>
      <c r="Q330" s="160">
        <f t="shared" si="25"/>
        <v>0</v>
      </c>
      <c r="R330" s="160" t="str">
        <f t="shared" si="26"/>
        <v/>
      </c>
      <c r="S330" s="160" t="str">
        <f t="shared" si="27"/>
        <v/>
      </c>
      <c r="T330" s="50" t="str">
        <f>IF($F330="","",IF(ISERROR(VLOOKUP(F330,PROVEEDORES!$D$8:$I$507,5,0)),1,VLOOKUP($F330,PROVEEDORES!$D$8:$I$507,5,0)))</f>
        <v/>
      </c>
    </row>
    <row r="331" spans="3:20" ht="17.45" customHeight="1" x14ac:dyDescent="0.25">
      <c r="C331" s="188"/>
      <c r="D331" s="189"/>
      <c r="E331" s="178"/>
      <c r="F331" s="178"/>
      <c r="G331" s="190">
        <f>DATOS!$E$13</f>
        <v>1</v>
      </c>
      <c r="H331" s="178"/>
      <c r="I331" s="191"/>
      <c r="J331" s="178"/>
      <c r="K331" s="178"/>
      <c r="L331" s="178"/>
      <c r="M331" s="178"/>
      <c r="N331" s="160" t="str">
        <f t="shared" si="23"/>
        <v/>
      </c>
      <c r="O331" s="21"/>
      <c r="P331" s="160" t="str">
        <f t="shared" si="24"/>
        <v/>
      </c>
      <c r="Q331" s="160">
        <f t="shared" si="25"/>
        <v>0</v>
      </c>
      <c r="R331" s="160" t="str">
        <f t="shared" si="26"/>
        <v/>
      </c>
      <c r="S331" s="160" t="str">
        <f t="shared" si="27"/>
        <v/>
      </c>
      <c r="T331" s="50" t="str">
        <f>IF($F331="","",IF(ISERROR(VLOOKUP(F331,PROVEEDORES!$D$8:$I$507,5,0)),1,VLOOKUP($F331,PROVEEDORES!$D$8:$I$507,5,0)))</f>
        <v/>
      </c>
    </row>
    <row r="332" spans="3:20" ht="17.45" customHeight="1" x14ac:dyDescent="0.25">
      <c r="C332" s="188"/>
      <c r="D332" s="189"/>
      <c r="E332" s="178"/>
      <c r="F332" s="178"/>
      <c r="G332" s="190">
        <f>DATOS!$E$13</f>
        <v>1</v>
      </c>
      <c r="H332" s="178"/>
      <c r="I332" s="191"/>
      <c r="J332" s="178"/>
      <c r="K332" s="178"/>
      <c r="L332" s="178"/>
      <c r="M332" s="178"/>
      <c r="N332" s="160" t="str">
        <f t="shared" si="23"/>
        <v/>
      </c>
      <c r="O332" s="21"/>
      <c r="P332" s="160" t="str">
        <f t="shared" si="24"/>
        <v/>
      </c>
      <c r="Q332" s="160">
        <f t="shared" si="25"/>
        <v>0</v>
      </c>
      <c r="R332" s="160" t="str">
        <f t="shared" si="26"/>
        <v/>
      </c>
      <c r="S332" s="160" t="str">
        <f t="shared" si="27"/>
        <v/>
      </c>
      <c r="T332" s="50" t="str">
        <f>IF($F332="","",IF(ISERROR(VLOOKUP(F332,PROVEEDORES!$D$8:$I$507,5,0)),1,VLOOKUP($F332,PROVEEDORES!$D$8:$I$507,5,0)))</f>
        <v/>
      </c>
    </row>
    <row r="333" spans="3:20" ht="17.45" customHeight="1" x14ac:dyDescent="0.25">
      <c r="C333" s="188"/>
      <c r="D333" s="189"/>
      <c r="E333" s="178"/>
      <c r="F333" s="178"/>
      <c r="G333" s="190">
        <f>DATOS!$E$13</f>
        <v>1</v>
      </c>
      <c r="H333" s="178"/>
      <c r="I333" s="191"/>
      <c r="J333" s="178"/>
      <c r="K333" s="178"/>
      <c r="L333" s="178"/>
      <c r="M333" s="178"/>
      <c r="N333" s="160" t="str">
        <f t="shared" si="23"/>
        <v/>
      </c>
      <c r="O333" s="21"/>
      <c r="P333" s="160" t="str">
        <f t="shared" si="24"/>
        <v/>
      </c>
      <c r="Q333" s="160">
        <f t="shared" si="25"/>
        <v>0</v>
      </c>
      <c r="R333" s="160" t="str">
        <f t="shared" si="26"/>
        <v/>
      </c>
      <c r="S333" s="160" t="str">
        <f t="shared" si="27"/>
        <v/>
      </c>
      <c r="T333" s="50" t="str">
        <f>IF($F333="","",IF(ISERROR(VLOOKUP(F333,PROVEEDORES!$D$8:$I$507,5,0)),1,VLOOKUP($F333,PROVEEDORES!$D$8:$I$507,5,0)))</f>
        <v/>
      </c>
    </row>
    <row r="334" spans="3:20" ht="17.45" customHeight="1" x14ac:dyDescent="0.25">
      <c r="C334" s="188"/>
      <c r="D334" s="189"/>
      <c r="E334" s="178"/>
      <c r="F334" s="178"/>
      <c r="G334" s="190">
        <f>DATOS!$E$13</f>
        <v>1</v>
      </c>
      <c r="H334" s="178"/>
      <c r="I334" s="191"/>
      <c r="J334" s="178"/>
      <c r="K334" s="178"/>
      <c r="L334" s="178"/>
      <c r="M334" s="178"/>
      <c r="N334" s="160" t="str">
        <f t="shared" si="23"/>
        <v/>
      </c>
      <c r="O334" s="21"/>
      <c r="P334" s="160" t="str">
        <f t="shared" si="24"/>
        <v/>
      </c>
      <c r="Q334" s="160">
        <f t="shared" si="25"/>
        <v>0</v>
      </c>
      <c r="R334" s="160" t="str">
        <f t="shared" si="26"/>
        <v/>
      </c>
      <c r="S334" s="160" t="str">
        <f t="shared" si="27"/>
        <v/>
      </c>
      <c r="T334" s="50" t="str">
        <f>IF($F334="","",IF(ISERROR(VLOOKUP(F334,PROVEEDORES!$D$8:$I$507,5,0)),1,VLOOKUP($F334,PROVEEDORES!$D$8:$I$507,5,0)))</f>
        <v/>
      </c>
    </row>
    <row r="335" spans="3:20" ht="17.45" customHeight="1" x14ac:dyDescent="0.25">
      <c r="C335" s="188"/>
      <c r="D335" s="189"/>
      <c r="E335" s="178"/>
      <c r="F335" s="178"/>
      <c r="G335" s="190">
        <f>DATOS!$E$13</f>
        <v>1</v>
      </c>
      <c r="H335" s="178"/>
      <c r="I335" s="191"/>
      <c r="J335" s="178"/>
      <c r="K335" s="178"/>
      <c r="L335" s="178"/>
      <c r="M335" s="178"/>
      <c r="N335" s="160" t="str">
        <f t="shared" si="23"/>
        <v/>
      </c>
      <c r="O335" s="21"/>
      <c r="P335" s="160" t="str">
        <f t="shared" si="24"/>
        <v/>
      </c>
      <c r="Q335" s="160">
        <f t="shared" si="25"/>
        <v>0</v>
      </c>
      <c r="R335" s="160" t="str">
        <f t="shared" si="26"/>
        <v/>
      </c>
      <c r="S335" s="160" t="str">
        <f t="shared" si="27"/>
        <v/>
      </c>
      <c r="T335" s="50" t="str">
        <f>IF($F335="","",IF(ISERROR(VLOOKUP(F335,PROVEEDORES!$D$8:$I$507,5,0)),1,VLOOKUP($F335,PROVEEDORES!$D$8:$I$507,5,0)))</f>
        <v/>
      </c>
    </row>
    <row r="336" spans="3:20" ht="17.45" customHeight="1" x14ac:dyDescent="0.25">
      <c r="C336" s="188"/>
      <c r="D336" s="189"/>
      <c r="E336" s="178"/>
      <c r="F336" s="178"/>
      <c r="G336" s="190">
        <f>DATOS!$E$13</f>
        <v>1</v>
      </c>
      <c r="H336" s="178"/>
      <c r="I336" s="191"/>
      <c r="J336" s="178"/>
      <c r="K336" s="178"/>
      <c r="L336" s="178"/>
      <c r="M336" s="178"/>
      <c r="N336" s="160" t="str">
        <f t="shared" si="23"/>
        <v/>
      </c>
      <c r="O336" s="21"/>
      <c r="P336" s="160" t="str">
        <f t="shared" si="24"/>
        <v/>
      </c>
      <c r="Q336" s="160">
        <f t="shared" si="25"/>
        <v>0</v>
      </c>
      <c r="R336" s="160" t="str">
        <f t="shared" si="26"/>
        <v/>
      </c>
      <c r="S336" s="160" t="str">
        <f t="shared" si="27"/>
        <v/>
      </c>
      <c r="T336" s="50" t="str">
        <f>IF($F336="","",IF(ISERROR(VLOOKUP(F336,PROVEEDORES!$D$8:$I$507,5,0)),1,VLOOKUP($F336,PROVEEDORES!$D$8:$I$507,5,0)))</f>
        <v/>
      </c>
    </row>
    <row r="337" spans="3:20" ht="17.45" customHeight="1" x14ac:dyDescent="0.25">
      <c r="C337" s="188"/>
      <c r="D337" s="189"/>
      <c r="E337" s="178"/>
      <c r="F337" s="178"/>
      <c r="G337" s="190">
        <f>DATOS!$E$13</f>
        <v>1</v>
      </c>
      <c r="H337" s="178"/>
      <c r="I337" s="191"/>
      <c r="J337" s="178"/>
      <c r="K337" s="178"/>
      <c r="L337" s="178"/>
      <c r="M337" s="178"/>
      <c r="N337" s="160" t="str">
        <f t="shared" si="23"/>
        <v/>
      </c>
      <c r="O337" s="21"/>
      <c r="P337" s="160" t="str">
        <f t="shared" si="24"/>
        <v/>
      </c>
      <c r="Q337" s="160">
        <f t="shared" si="25"/>
        <v>0</v>
      </c>
      <c r="R337" s="160" t="str">
        <f t="shared" si="26"/>
        <v/>
      </c>
      <c r="S337" s="160" t="str">
        <f t="shared" si="27"/>
        <v/>
      </c>
      <c r="T337" s="50" t="str">
        <f>IF($F337="","",IF(ISERROR(VLOOKUP(F337,PROVEEDORES!$D$8:$I$507,5,0)),1,VLOOKUP($F337,PROVEEDORES!$D$8:$I$507,5,0)))</f>
        <v/>
      </c>
    </row>
    <row r="338" spans="3:20" ht="17.45" customHeight="1" x14ac:dyDescent="0.25">
      <c r="C338" s="188"/>
      <c r="D338" s="189"/>
      <c r="E338" s="178"/>
      <c r="F338" s="178"/>
      <c r="G338" s="190">
        <f>DATOS!$E$13</f>
        <v>1</v>
      </c>
      <c r="H338" s="178"/>
      <c r="I338" s="191"/>
      <c r="J338" s="178"/>
      <c r="K338" s="178"/>
      <c r="L338" s="178"/>
      <c r="M338" s="178"/>
      <c r="N338" s="160" t="str">
        <f t="shared" ref="N338:N401" si="28">IF(H338&amp;J338&amp;K338&amp;L338&amp;M338="","",H338+J338+K338-L338-M338)</f>
        <v/>
      </c>
      <c r="O338" s="21"/>
      <c r="P338" s="160" t="str">
        <f t="shared" ref="P338:P401" si="29">IF($I338="E",H338,"")</f>
        <v/>
      </c>
      <c r="Q338" s="160">
        <f t="shared" si="25"/>
        <v>0</v>
      </c>
      <c r="R338" s="160" t="str">
        <f t="shared" si="26"/>
        <v/>
      </c>
      <c r="S338" s="160" t="str">
        <f t="shared" si="27"/>
        <v/>
      </c>
      <c r="T338" s="50" t="str">
        <f>IF($F338="","",IF(ISERROR(VLOOKUP(F338,PROVEEDORES!$D$8:$I$507,5,0)),1,VLOOKUP($F338,PROVEEDORES!$D$8:$I$507,5,0)))</f>
        <v/>
      </c>
    </row>
    <row r="339" spans="3:20" ht="17.45" customHeight="1" x14ac:dyDescent="0.25">
      <c r="C339" s="188"/>
      <c r="D339" s="189"/>
      <c r="E339" s="178"/>
      <c r="F339" s="178"/>
      <c r="G339" s="190">
        <f>DATOS!$E$13</f>
        <v>1</v>
      </c>
      <c r="H339" s="178"/>
      <c r="I339" s="191"/>
      <c r="J339" s="178"/>
      <c r="K339" s="178"/>
      <c r="L339" s="178"/>
      <c r="M339" s="178"/>
      <c r="N339" s="160" t="str">
        <f t="shared" si="28"/>
        <v/>
      </c>
      <c r="O339" s="21"/>
      <c r="P339" s="160" t="str">
        <f t="shared" si="29"/>
        <v/>
      </c>
      <c r="Q339" s="160">
        <f t="shared" ref="Q339:Q402" si="30">IF($I339=0%,H339,"")</f>
        <v>0</v>
      </c>
      <c r="R339" s="160" t="str">
        <f t="shared" ref="R339:R402" si="31">IF(OR($I339=8%,$I339=11%),$J339/$I339,"")</f>
        <v/>
      </c>
      <c r="S339" s="160" t="str">
        <f t="shared" ref="S339:S402" si="32">IF(OR($I339=15%,$I339=16%),$J339/$I339,"")</f>
        <v/>
      </c>
      <c r="T339" s="50" t="str">
        <f>IF($F339="","",IF(ISERROR(VLOOKUP(F339,PROVEEDORES!$D$8:$I$507,5,0)),1,VLOOKUP($F339,PROVEEDORES!$D$8:$I$507,5,0)))</f>
        <v/>
      </c>
    </row>
    <row r="340" spans="3:20" ht="17.45" customHeight="1" x14ac:dyDescent="0.25">
      <c r="C340" s="188"/>
      <c r="D340" s="189"/>
      <c r="E340" s="178"/>
      <c r="F340" s="178"/>
      <c r="G340" s="190">
        <f>DATOS!$E$13</f>
        <v>1</v>
      </c>
      <c r="H340" s="178"/>
      <c r="I340" s="191"/>
      <c r="J340" s="178"/>
      <c r="K340" s="178"/>
      <c r="L340" s="178"/>
      <c r="M340" s="178"/>
      <c r="N340" s="160" t="str">
        <f t="shared" si="28"/>
        <v/>
      </c>
      <c r="O340" s="21"/>
      <c r="P340" s="160" t="str">
        <f t="shared" si="29"/>
        <v/>
      </c>
      <c r="Q340" s="160">
        <f t="shared" si="30"/>
        <v>0</v>
      </c>
      <c r="R340" s="160" t="str">
        <f t="shared" si="31"/>
        <v/>
      </c>
      <c r="S340" s="160" t="str">
        <f t="shared" si="32"/>
        <v/>
      </c>
      <c r="T340" s="50" t="str">
        <f>IF($F340="","",IF(ISERROR(VLOOKUP(F340,PROVEEDORES!$D$8:$I$507,5,0)),1,VLOOKUP($F340,PROVEEDORES!$D$8:$I$507,5,0)))</f>
        <v/>
      </c>
    </row>
    <row r="341" spans="3:20" ht="17.45" customHeight="1" x14ac:dyDescent="0.25">
      <c r="C341" s="188"/>
      <c r="D341" s="189"/>
      <c r="E341" s="178"/>
      <c r="F341" s="178"/>
      <c r="G341" s="190">
        <f>DATOS!$E$13</f>
        <v>1</v>
      </c>
      <c r="H341" s="178"/>
      <c r="I341" s="191"/>
      <c r="J341" s="178"/>
      <c r="K341" s="178"/>
      <c r="L341" s="178"/>
      <c r="M341" s="178"/>
      <c r="N341" s="160" t="str">
        <f t="shared" si="28"/>
        <v/>
      </c>
      <c r="O341" s="21"/>
      <c r="P341" s="160" t="str">
        <f t="shared" si="29"/>
        <v/>
      </c>
      <c r="Q341" s="160">
        <f t="shared" si="30"/>
        <v>0</v>
      </c>
      <c r="R341" s="160" t="str">
        <f t="shared" si="31"/>
        <v/>
      </c>
      <c r="S341" s="160" t="str">
        <f t="shared" si="32"/>
        <v/>
      </c>
      <c r="T341" s="50" t="str">
        <f>IF($F341="","",IF(ISERROR(VLOOKUP(F341,PROVEEDORES!$D$8:$I$507,5,0)),1,VLOOKUP($F341,PROVEEDORES!$D$8:$I$507,5,0)))</f>
        <v/>
      </c>
    </row>
    <row r="342" spans="3:20" ht="17.45" customHeight="1" x14ac:dyDescent="0.25">
      <c r="C342" s="188"/>
      <c r="D342" s="189"/>
      <c r="E342" s="178"/>
      <c r="F342" s="178"/>
      <c r="G342" s="190">
        <f>DATOS!$E$13</f>
        <v>1</v>
      </c>
      <c r="H342" s="178"/>
      <c r="I342" s="191"/>
      <c r="J342" s="178"/>
      <c r="K342" s="178"/>
      <c r="L342" s="178"/>
      <c r="M342" s="178"/>
      <c r="N342" s="160" t="str">
        <f t="shared" si="28"/>
        <v/>
      </c>
      <c r="O342" s="21"/>
      <c r="P342" s="160" t="str">
        <f t="shared" si="29"/>
        <v/>
      </c>
      <c r="Q342" s="160">
        <f t="shared" si="30"/>
        <v>0</v>
      </c>
      <c r="R342" s="160" t="str">
        <f t="shared" si="31"/>
        <v/>
      </c>
      <c r="S342" s="160" t="str">
        <f t="shared" si="32"/>
        <v/>
      </c>
      <c r="T342" s="50" t="str">
        <f>IF($F342="","",IF(ISERROR(VLOOKUP(F342,PROVEEDORES!$D$8:$I$507,5,0)),1,VLOOKUP($F342,PROVEEDORES!$D$8:$I$507,5,0)))</f>
        <v/>
      </c>
    </row>
    <row r="343" spans="3:20" ht="17.45" customHeight="1" x14ac:dyDescent="0.25">
      <c r="C343" s="188"/>
      <c r="D343" s="189"/>
      <c r="E343" s="178"/>
      <c r="F343" s="178"/>
      <c r="G343" s="190">
        <f>DATOS!$E$13</f>
        <v>1</v>
      </c>
      <c r="H343" s="178"/>
      <c r="I343" s="191"/>
      <c r="J343" s="178"/>
      <c r="K343" s="178"/>
      <c r="L343" s="178"/>
      <c r="M343" s="178"/>
      <c r="N343" s="160" t="str">
        <f t="shared" si="28"/>
        <v/>
      </c>
      <c r="O343" s="21"/>
      <c r="P343" s="160" t="str">
        <f t="shared" si="29"/>
        <v/>
      </c>
      <c r="Q343" s="160">
        <f t="shared" si="30"/>
        <v>0</v>
      </c>
      <c r="R343" s="160" t="str">
        <f t="shared" si="31"/>
        <v/>
      </c>
      <c r="S343" s="160" t="str">
        <f t="shared" si="32"/>
        <v/>
      </c>
      <c r="T343" s="50" t="str">
        <f>IF($F343="","",IF(ISERROR(VLOOKUP(F343,PROVEEDORES!$D$8:$I$507,5,0)),1,VLOOKUP($F343,PROVEEDORES!$D$8:$I$507,5,0)))</f>
        <v/>
      </c>
    </row>
    <row r="344" spans="3:20" ht="17.45" customHeight="1" x14ac:dyDescent="0.25">
      <c r="C344" s="188"/>
      <c r="D344" s="189"/>
      <c r="E344" s="178"/>
      <c r="F344" s="178"/>
      <c r="G344" s="190">
        <f>DATOS!$E$13</f>
        <v>1</v>
      </c>
      <c r="H344" s="178"/>
      <c r="I344" s="191"/>
      <c r="J344" s="178"/>
      <c r="K344" s="178"/>
      <c r="L344" s="178"/>
      <c r="M344" s="178"/>
      <c r="N344" s="160" t="str">
        <f t="shared" si="28"/>
        <v/>
      </c>
      <c r="O344" s="21"/>
      <c r="P344" s="160" t="str">
        <f t="shared" si="29"/>
        <v/>
      </c>
      <c r="Q344" s="160">
        <f t="shared" si="30"/>
        <v>0</v>
      </c>
      <c r="R344" s="160" t="str">
        <f t="shared" si="31"/>
        <v/>
      </c>
      <c r="S344" s="160" t="str">
        <f t="shared" si="32"/>
        <v/>
      </c>
      <c r="T344" s="50" t="str">
        <f>IF($F344="","",IF(ISERROR(VLOOKUP(F344,PROVEEDORES!$D$8:$I$507,5,0)),1,VLOOKUP($F344,PROVEEDORES!$D$8:$I$507,5,0)))</f>
        <v/>
      </c>
    </row>
    <row r="345" spans="3:20" ht="17.45" customHeight="1" x14ac:dyDescent="0.25">
      <c r="C345" s="188"/>
      <c r="D345" s="189"/>
      <c r="E345" s="178"/>
      <c r="F345" s="178"/>
      <c r="G345" s="190">
        <f>DATOS!$E$13</f>
        <v>1</v>
      </c>
      <c r="H345" s="178"/>
      <c r="I345" s="191"/>
      <c r="J345" s="178"/>
      <c r="K345" s="178"/>
      <c r="L345" s="178"/>
      <c r="M345" s="178"/>
      <c r="N345" s="160" t="str">
        <f t="shared" si="28"/>
        <v/>
      </c>
      <c r="O345" s="21"/>
      <c r="P345" s="160" t="str">
        <f t="shared" si="29"/>
        <v/>
      </c>
      <c r="Q345" s="160">
        <f t="shared" si="30"/>
        <v>0</v>
      </c>
      <c r="R345" s="160" t="str">
        <f t="shared" si="31"/>
        <v/>
      </c>
      <c r="S345" s="160" t="str">
        <f t="shared" si="32"/>
        <v/>
      </c>
      <c r="T345" s="50" t="str">
        <f>IF($F345="","",IF(ISERROR(VLOOKUP(F345,PROVEEDORES!$D$8:$I$507,5,0)),1,VLOOKUP($F345,PROVEEDORES!$D$8:$I$507,5,0)))</f>
        <v/>
      </c>
    </row>
    <row r="346" spans="3:20" ht="17.45" customHeight="1" x14ac:dyDescent="0.25">
      <c r="C346" s="188"/>
      <c r="D346" s="189"/>
      <c r="E346" s="178"/>
      <c r="F346" s="178"/>
      <c r="G346" s="190">
        <f>DATOS!$E$13</f>
        <v>1</v>
      </c>
      <c r="H346" s="178"/>
      <c r="I346" s="191"/>
      <c r="J346" s="178"/>
      <c r="K346" s="178"/>
      <c r="L346" s="178"/>
      <c r="M346" s="178"/>
      <c r="N346" s="160" t="str">
        <f t="shared" si="28"/>
        <v/>
      </c>
      <c r="O346" s="21"/>
      <c r="P346" s="160" t="str">
        <f t="shared" si="29"/>
        <v/>
      </c>
      <c r="Q346" s="160">
        <f t="shared" si="30"/>
        <v>0</v>
      </c>
      <c r="R346" s="160" t="str">
        <f t="shared" si="31"/>
        <v/>
      </c>
      <c r="S346" s="160" t="str">
        <f t="shared" si="32"/>
        <v/>
      </c>
      <c r="T346" s="50" t="str">
        <f>IF($F346="","",IF(ISERROR(VLOOKUP(F346,PROVEEDORES!$D$8:$I$507,5,0)),1,VLOOKUP($F346,PROVEEDORES!$D$8:$I$507,5,0)))</f>
        <v/>
      </c>
    </row>
    <row r="347" spans="3:20" ht="17.45" customHeight="1" x14ac:dyDescent="0.25">
      <c r="C347" s="188"/>
      <c r="D347" s="189"/>
      <c r="E347" s="178"/>
      <c r="F347" s="178"/>
      <c r="G347" s="190">
        <f>DATOS!$E$13</f>
        <v>1</v>
      </c>
      <c r="H347" s="178"/>
      <c r="I347" s="191"/>
      <c r="J347" s="178"/>
      <c r="K347" s="178"/>
      <c r="L347" s="178"/>
      <c r="M347" s="178"/>
      <c r="N347" s="160" t="str">
        <f t="shared" si="28"/>
        <v/>
      </c>
      <c r="O347" s="21"/>
      <c r="P347" s="160" t="str">
        <f t="shared" si="29"/>
        <v/>
      </c>
      <c r="Q347" s="160">
        <f t="shared" si="30"/>
        <v>0</v>
      </c>
      <c r="R347" s="160" t="str">
        <f t="shared" si="31"/>
        <v/>
      </c>
      <c r="S347" s="160" t="str">
        <f t="shared" si="32"/>
        <v/>
      </c>
      <c r="T347" s="50" t="str">
        <f>IF($F347="","",IF(ISERROR(VLOOKUP(F347,PROVEEDORES!$D$8:$I$507,5,0)),1,VLOOKUP($F347,PROVEEDORES!$D$8:$I$507,5,0)))</f>
        <v/>
      </c>
    </row>
    <row r="348" spans="3:20" ht="17.45" customHeight="1" x14ac:dyDescent="0.25">
      <c r="C348" s="188"/>
      <c r="D348" s="189"/>
      <c r="E348" s="178"/>
      <c r="F348" s="178"/>
      <c r="G348" s="190">
        <f>DATOS!$E$13</f>
        <v>1</v>
      </c>
      <c r="H348" s="178"/>
      <c r="I348" s="191"/>
      <c r="J348" s="178"/>
      <c r="K348" s="178"/>
      <c r="L348" s="178"/>
      <c r="M348" s="178"/>
      <c r="N348" s="160" t="str">
        <f t="shared" si="28"/>
        <v/>
      </c>
      <c r="O348" s="21"/>
      <c r="P348" s="160" t="str">
        <f t="shared" si="29"/>
        <v/>
      </c>
      <c r="Q348" s="160">
        <f t="shared" si="30"/>
        <v>0</v>
      </c>
      <c r="R348" s="160" t="str">
        <f t="shared" si="31"/>
        <v/>
      </c>
      <c r="S348" s="160" t="str">
        <f t="shared" si="32"/>
        <v/>
      </c>
      <c r="T348" s="50" t="str">
        <f>IF($F348="","",IF(ISERROR(VLOOKUP(F348,PROVEEDORES!$D$8:$I$507,5,0)),1,VLOOKUP($F348,PROVEEDORES!$D$8:$I$507,5,0)))</f>
        <v/>
      </c>
    </row>
    <row r="349" spans="3:20" ht="17.45" customHeight="1" x14ac:dyDescent="0.25">
      <c r="C349" s="188"/>
      <c r="D349" s="189"/>
      <c r="E349" s="178"/>
      <c r="F349" s="178"/>
      <c r="G349" s="190">
        <f>DATOS!$E$13</f>
        <v>1</v>
      </c>
      <c r="H349" s="178"/>
      <c r="I349" s="191"/>
      <c r="J349" s="178"/>
      <c r="K349" s="178"/>
      <c r="L349" s="178"/>
      <c r="M349" s="178"/>
      <c r="N349" s="160" t="str">
        <f t="shared" si="28"/>
        <v/>
      </c>
      <c r="O349" s="21"/>
      <c r="P349" s="160" t="str">
        <f t="shared" si="29"/>
        <v/>
      </c>
      <c r="Q349" s="160">
        <f t="shared" si="30"/>
        <v>0</v>
      </c>
      <c r="R349" s="160" t="str">
        <f t="shared" si="31"/>
        <v/>
      </c>
      <c r="S349" s="160" t="str">
        <f t="shared" si="32"/>
        <v/>
      </c>
      <c r="T349" s="50" t="str">
        <f>IF($F349="","",IF(ISERROR(VLOOKUP(F349,PROVEEDORES!$D$8:$I$507,5,0)),1,VLOOKUP($F349,PROVEEDORES!$D$8:$I$507,5,0)))</f>
        <v/>
      </c>
    </row>
    <row r="350" spans="3:20" ht="17.45" customHeight="1" x14ac:dyDescent="0.25">
      <c r="C350" s="188"/>
      <c r="D350" s="189"/>
      <c r="E350" s="178"/>
      <c r="F350" s="178"/>
      <c r="G350" s="190">
        <f>DATOS!$E$13</f>
        <v>1</v>
      </c>
      <c r="H350" s="178"/>
      <c r="I350" s="191"/>
      <c r="J350" s="178"/>
      <c r="K350" s="178"/>
      <c r="L350" s="178"/>
      <c r="M350" s="178"/>
      <c r="N350" s="160" t="str">
        <f t="shared" si="28"/>
        <v/>
      </c>
      <c r="O350" s="21"/>
      <c r="P350" s="160" t="str">
        <f t="shared" si="29"/>
        <v/>
      </c>
      <c r="Q350" s="160">
        <f t="shared" si="30"/>
        <v>0</v>
      </c>
      <c r="R350" s="160" t="str">
        <f t="shared" si="31"/>
        <v/>
      </c>
      <c r="S350" s="160" t="str">
        <f t="shared" si="32"/>
        <v/>
      </c>
      <c r="T350" s="50" t="str">
        <f>IF($F350="","",IF(ISERROR(VLOOKUP(F350,PROVEEDORES!$D$8:$I$507,5,0)),1,VLOOKUP($F350,PROVEEDORES!$D$8:$I$507,5,0)))</f>
        <v/>
      </c>
    </row>
    <row r="351" spans="3:20" ht="17.45" customHeight="1" x14ac:dyDescent="0.25">
      <c r="C351" s="188"/>
      <c r="D351" s="189"/>
      <c r="E351" s="178"/>
      <c r="F351" s="178"/>
      <c r="G351" s="190">
        <f>DATOS!$E$13</f>
        <v>1</v>
      </c>
      <c r="H351" s="178"/>
      <c r="I351" s="191"/>
      <c r="J351" s="178"/>
      <c r="K351" s="178"/>
      <c r="L351" s="178"/>
      <c r="M351" s="178"/>
      <c r="N351" s="160" t="str">
        <f t="shared" si="28"/>
        <v/>
      </c>
      <c r="O351" s="21"/>
      <c r="P351" s="160" t="str">
        <f t="shared" si="29"/>
        <v/>
      </c>
      <c r="Q351" s="160">
        <f t="shared" si="30"/>
        <v>0</v>
      </c>
      <c r="R351" s="160" t="str">
        <f t="shared" si="31"/>
        <v/>
      </c>
      <c r="S351" s="160" t="str">
        <f t="shared" si="32"/>
        <v/>
      </c>
      <c r="T351" s="50" t="str">
        <f>IF($F351="","",IF(ISERROR(VLOOKUP(F351,PROVEEDORES!$D$8:$I$507,5,0)),1,VLOOKUP($F351,PROVEEDORES!$D$8:$I$507,5,0)))</f>
        <v/>
      </c>
    </row>
    <row r="352" spans="3:20" ht="17.45" customHeight="1" x14ac:dyDescent="0.25">
      <c r="C352" s="188"/>
      <c r="D352" s="189"/>
      <c r="E352" s="178"/>
      <c r="F352" s="178"/>
      <c r="G352" s="190">
        <f>DATOS!$E$13</f>
        <v>1</v>
      </c>
      <c r="H352" s="178"/>
      <c r="I352" s="191"/>
      <c r="J352" s="178"/>
      <c r="K352" s="178"/>
      <c r="L352" s="178"/>
      <c r="M352" s="178"/>
      <c r="N352" s="160" t="str">
        <f t="shared" si="28"/>
        <v/>
      </c>
      <c r="O352" s="21"/>
      <c r="P352" s="160" t="str">
        <f t="shared" si="29"/>
        <v/>
      </c>
      <c r="Q352" s="160">
        <f t="shared" si="30"/>
        <v>0</v>
      </c>
      <c r="R352" s="160" t="str">
        <f t="shared" si="31"/>
        <v/>
      </c>
      <c r="S352" s="160" t="str">
        <f t="shared" si="32"/>
        <v/>
      </c>
      <c r="T352" s="50" t="str">
        <f>IF($F352="","",IF(ISERROR(VLOOKUP(F352,PROVEEDORES!$D$8:$I$507,5,0)),1,VLOOKUP($F352,PROVEEDORES!$D$8:$I$507,5,0)))</f>
        <v/>
      </c>
    </row>
    <row r="353" spans="3:20" ht="17.45" customHeight="1" x14ac:dyDescent="0.25">
      <c r="C353" s="188"/>
      <c r="D353" s="189"/>
      <c r="E353" s="178"/>
      <c r="F353" s="178"/>
      <c r="G353" s="190">
        <f>DATOS!$E$13</f>
        <v>1</v>
      </c>
      <c r="H353" s="178"/>
      <c r="I353" s="191"/>
      <c r="J353" s="178"/>
      <c r="K353" s="178"/>
      <c r="L353" s="178"/>
      <c r="M353" s="178"/>
      <c r="N353" s="160" t="str">
        <f t="shared" si="28"/>
        <v/>
      </c>
      <c r="O353" s="21"/>
      <c r="P353" s="160" t="str">
        <f t="shared" si="29"/>
        <v/>
      </c>
      <c r="Q353" s="160">
        <f t="shared" si="30"/>
        <v>0</v>
      </c>
      <c r="R353" s="160" t="str">
        <f t="shared" si="31"/>
        <v/>
      </c>
      <c r="S353" s="160" t="str">
        <f t="shared" si="32"/>
        <v/>
      </c>
      <c r="T353" s="50" t="str">
        <f>IF($F353="","",IF(ISERROR(VLOOKUP(F353,PROVEEDORES!$D$8:$I$507,5,0)),1,VLOOKUP($F353,PROVEEDORES!$D$8:$I$507,5,0)))</f>
        <v/>
      </c>
    </row>
    <row r="354" spans="3:20" ht="17.45" customHeight="1" x14ac:dyDescent="0.25">
      <c r="C354" s="188"/>
      <c r="D354" s="189"/>
      <c r="E354" s="178"/>
      <c r="F354" s="178"/>
      <c r="G354" s="190">
        <f>DATOS!$E$13</f>
        <v>1</v>
      </c>
      <c r="H354" s="178"/>
      <c r="I354" s="191"/>
      <c r="J354" s="178"/>
      <c r="K354" s="178"/>
      <c r="L354" s="178"/>
      <c r="M354" s="178"/>
      <c r="N354" s="160" t="str">
        <f t="shared" si="28"/>
        <v/>
      </c>
      <c r="O354" s="21"/>
      <c r="P354" s="160" t="str">
        <f t="shared" si="29"/>
        <v/>
      </c>
      <c r="Q354" s="160">
        <f t="shared" si="30"/>
        <v>0</v>
      </c>
      <c r="R354" s="160" t="str">
        <f t="shared" si="31"/>
        <v/>
      </c>
      <c r="S354" s="160" t="str">
        <f t="shared" si="32"/>
        <v/>
      </c>
      <c r="T354" s="50" t="str">
        <f>IF($F354="","",IF(ISERROR(VLOOKUP(F354,PROVEEDORES!$D$8:$I$507,5,0)),1,VLOOKUP($F354,PROVEEDORES!$D$8:$I$507,5,0)))</f>
        <v/>
      </c>
    </row>
    <row r="355" spans="3:20" ht="17.45" customHeight="1" x14ac:dyDescent="0.25">
      <c r="C355" s="188"/>
      <c r="D355" s="189"/>
      <c r="E355" s="178"/>
      <c r="F355" s="178"/>
      <c r="G355" s="190">
        <f>DATOS!$E$13</f>
        <v>1</v>
      </c>
      <c r="H355" s="178"/>
      <c r="I355" s="191"/>
      <c r="J355" s="178"/>
      <c r="K355" s="178"/>
      <c r="L355" s="178"/>
      <c r="M355" s="178"/>
      <c r="N355" s="160" t="str">
        <f t="shared" si="28"/>
        <v/>
      </c>
      <c r="O355" s="21"/>
      <c r="P355" s="160" t="str">
        <f t="shared" si="29"/>
        <v/>
      </c>
      <c r="Q355" s="160">
        <f t="shared" si="30"/>
        <v>0</v>
      </c>
      <c r="R355" s="160" t="str">
        <f t="shared" si="31"/>
        <v/>
      </c>
      <c r="S355" s="160" t="str">
        <f t="shared" si="32"/>
        <v/>
      </c>
      <c r="T355" s="50" t="str">
        <f>IF($F355="","",IF(ISERROR(VLOOKUP(F355,PROVEEDORES!$D$8:$I$507,5,0)),1,VLOOKUP($F355,PROVEEDORES!$D$8:$I$507,5,0)))</f>
        <v/>
      </c>
    </row>
    <row r="356" spans="3:20" ht="17.45" customHeight="1" x14ac:dyDescent="0.25">
      <c r="C356" s="188"/>
      <c r="D356" s="189"/>
      <c r="E356" s="178"/>
      <c r="F356" s="178"/>
      <c r="G356" s="190">
        <f>DATOS!$E$13</f>
        <v>1</v>
      </c>
      <c r="H356" s="178"/>
      <c r="I356" s="191"/>
      <c r="J356" s="178"/>
      <c r="K356" s="178"/>
      <c r="L356" s="178"/>
      <c r="M356" s="178"/>
      <c r="N356" s="160" t="str">
        <f t="shared" si="28"/>
        <v/>
      </c>
      <c r="O356" s="21"/>
      <c r="P356" s="160" t="str">
        <f t="shared" si="29"/>
        <v/>
      </c>
      <c r="Q356" s="160">
        <f t="shared" si="30"/>
        <v>0</v>
      </c>
      <c r="R356" s="160" t="str">
        <f t="shared" si="31"/>
        <v/>
      </c>
      <c r="S356" s="160" t="str">
        <f t="shared" si="32"/>
        <v/>
      </c>
      <c r="T356" s="50" t="str">
        <f>IF($F356="","",IF(ISERROR(VLOOKUP(F356,PROVEEDORES!$D$8:$I$507,5,0)),1,VLOOKUP($F356,PROVEEDORES!$D$8:$I$507,5,0)))</f>
        <v/>
      </c>
    </row>
    <row r="357" spans="3:20" ht="17.45" customHeight="1" x14ac:dyDescent="0.25">
      <c r="C357" s="188"/>
      <c r="D357" s="189"/>
      <c r="E357" s="178"/>
      <c r="F357" s="178"/>
      <c r="G357" s="190">
        <f>DATOS!$E$13</f>
        <v>1</v>
      </c>
      <c r="H357" s="178"/>
      <c r="I357" s="191"/>
      <c r="J357" s="178"/>
      <c r="K357" s="178"/>
      <c r="L357" s="178"/>
      <c r="M357" s="178"/>
      <c r="N357" s="160" t="str">
        <f t="shared" si="28"/>
        <v/>
      </c>
      <c r="O357" s="21"/>
      <c r="P357" s="160" t="str">
        <f t="shared" si="29"/>
        <v/>
      </c>
      <c r="Q357" s="160">
        <f t="shared" si="30"/>
        <v>0</v>
      </c>
      <c r="R357" s="160" t="str">
        <f t="shared" si="31"/>
        <v/>
      </c>
      <c r="S357" s="160" t="str">
        <f t="shared" si="32"/>
        <v/>
      </c>
      <c r="T357" s="50" t="str">
        <f>IF($F357="","",IF(ISERROR(VLOOKUP(F357,PROVEEDORES!$D$8:$I$507,5,0)),1,VLOOKUP($F357,PROVEEDORES!$D$8:$I$507,5,0)))</f>
        <v/>
      </c>
    </row>
    <row r="358" spans="3:20" ht="17.45" customHeight="1" x14ac:dyDescent="0.25">
      <c r="C358" s="188"/>
      <c r="D358" s="189"/>
      <c r="E358" s="178"/>
      <c r="F358" s="178"/>
      <c r="G358" s="190">
        <f>DATOS!$E$13</f>
        <v>1</v>
      </c>
      <c r="H358" s="178"/>
      <c r="I358" s="191"/>
      <c r="J358" s="178"/>
      <c r="K358" s="178"/>
      <c r="L358" s="178"/>
      <c r="M358" s="178"/>
      <c r="N358" s="160" t="str">
        <f t="shared" si="28"/>
        <v/>
      </c>
      <c r="O358" s="21"/>
      <c r="P358" s="160" t="str">
        <f t="shared" si="29"/>
        <v/>
      </c>
      <c r="Q358" s="160">
        <f t="shared" si="30"/>
        <v>0</v>
      </c>
      <c r="R358" s="160" t="str">
        <f t="shared" si="31"/>
        <v/>
      </c>
      <c r="S358" s="160" t="str">
        <f t="shared" si="32"/>
        <v/>
      </c>
      <c r="T358" s="50" t="str">
        <f>IF($F358="","",IF(ISERROR(VLOOKUP(F358,PROVEEDORES!$D$8:$I$507,5,0)),1,VLOOKUP($F358,PROVEEDORES!$D$8:$I$507,5,0)))</f>
        <v/>
      </c>
    </row>
    <row r="359" spans="3:20" ht="17.45" customHeight="1" x14ac:dyDescent="0.25">
      <c r="C359" s="188"/>
      <c r="D359" s="189"/>
      <c r="E359" s="178"/>
      <c r="F359" s="178"/>
      <c r="G359" s="190">
        <f>DATOS!$E$13</f>
        <v>1</v>
      </c>
      <c r="H359" s="178"/>
      <c r="I359" s="191"/>
      <c r="J359" s="178"/>
      <c r="K359" s="178"/>
      <c r="L359" s="178"/>
      <c r="M359" s="178"/>
      <c r="N359" s="160" t="str">
        <f t="shared" si="28"/>
        <v/>
      </c>
      <c r="O359" s="21"/>
      <c r="P359" s="160" t="str">
        <f t="shared" si="29"/>
        <v/>
      </c>
      <c r="Q359" s="160">
        <f t="shared" si="30"/>
        <v>0</v>
      </c>
      <c r="R359" s="160" t="str">
        <f t="shared" si="31"/>
        <v/>
      </c>
      <c r="S359" s="160" t="str">
        <f t="shared" si="32"/>
        <v/>
      </c>
      <c r="T359" s="50" t="str">
        <f>IF($F359="","",IF(ISERROR(VLOOKUP(F359,PROVEEDORES!$D$8:$I$507,5,0)),1,VLOOKUP($F359,PROVEEDORES!$D$8:$I$507,5,0)))</f>
        <v/>
      </c>
    </row>
    <row r="360" spans="3:20" ht="17.45" customHeight="1" x14ac:dyDescent="0.25">
      <c r="C360" s="188"/>
      <c r="D360" s="189"/>
      <c r="E360" s="178"/>
      <c r="F360" s="178"/>
      <c r="G360" s="190">
        <f>DATOS!$E$13</f>
        <v>1</v>
      </c>
      <c r="H360" s="178"/>
      <c r="I360" s="191"/>
      <c r="J360" s="178"/>
      <c r="K360" s="178"/>
      <c r="L360" s="178"/>
      <c r="M360" s="178"/>
      <c r="N360" s="160" t="str">
        <f t="shared" si="28"/>
        <v/>
      </c>
      <c r="O360" s="21"/>
      <c r="P360" s="160" t="str">
        <f t="shared" si="29"/>
        <v/>
      </c>
      <c r="Q360" s="160">
        <f t="shared" si="30"/>
        <v>0</v>
      </c>
      <c r="R360" s="160" t="str">
        <f t="shared" si="31"/>
        <v/>
      </c>
      <c r="S360" s="160" t="str">
        <f t="shared" si="32"/>
        <v/>
      </c>
      <c r="T360" s="50" t="str">
        <f>IF($F360="","",IF(ISERROR(VLOOKUP(F360,PROVEEDORES!$D$8:$I$507,5,0)),1,VLOOKUP($F360,PROVEEDORES!$D$8:$I$507,5,0)))</f>
        <v/>
      </c>
    </row>
    <row r="361" spans="3:20" ht="17.45" customHeight="1" x14ac:dyDescent="0.25">
      <c r="C361" s="188"/>
      <c r="D361" s="189"/>
      <c r="E361" s="178"/>
      <c r="F361" s="178"/>
      <c r="G361" s="190">
        <f>DATOS!$E$13</f>
        <v>1</v>
      </c>
      <c r="H361" s="178"/>
      <c r="I361" s="191"/>
      <c r="J361" s="178"/>
      <c r="K361" s="178"/>
      <c r="L361" s="178"/>
      <c r="M361" s="178"/>
      <c r="N361" s="160" t="str">
        <f t="shared" si="28"/>
        <v/>
      </c>
      <c r="O361" s="21"/>
      <c r="P361" s="160" t="str">
        <f t="shared" si="29"/>
        <v/>
      </c>
      <c r="Q361" s="160">
        <f t="shared" si="30"/>
        <v>0</v>
      </c>
      <c r="R361" s="160" t="str">
        <f t="shared" si="31"/>
        <v/>
      </c>
      <c r="S361" s="160" t="str">
        <f t="shared" si="32"/>
        <v/>
      </c>
      <c r="T361" s="50" t="str">
        <f>IF($F361="","",IF(ISERROR(VLOOKUP(F361,PROVEEDORES!$D$8:$I$507,5,0)),1,VLOOKUP($F361,PROVEEDORES!$D$8:$I$507,5,0)))</f>
        <v/>
      </c>
    </row>
    <row r="362" spans="3:20" ht="17.45" customHeight="1" x14ac:dyDescent="0.25">
      <c r="C362" s="188"/>
      <c r="D362" s="189"/>
      <c r="E362" s="178"/>
      <c r="F362" s="178"/>
      <c r="G362" s="190">
        <f>DATOS!$E$13</f>
        <v>1</v>
      </c>
      <c r="H362" s="178"/>
      <c r="I362" s="191"/>
      <c r="J362" s="178"/>
      <c r="K362" s="178"/>
      <c r="L362" s="178"/>
      <c r="M362" s="178"/>
      <c r="N362" s="160" t="str">
        <f t="shared" si="28"/>
        <v/>
      </c>
      <c r="O362" s="21"/>
      <c r="P362" s="160" t="str">
        <f t="shared" si="29"/>
        <v/>
      </c>
      <c r="Q362" s="160">
        <f t="shared" si="30"/>
        <v>0</v>
      </c>
      <c r="R362" s="160" t="str">
        <f t="shared" si="31"/>
        <v/>
      </c>
      <c r="S362" s="160" t="str">
        <f t="shared" si="32"/>
        <v/>
      </c>
      <c r="T362" s="50" t="str">
        <f>IF($F362="","",IF(ISERROR(VLOOKUP(F362,PROVEEDORES!$D$8:$I$507,5,0)),1,VLOOKUP($F362,PROVEEDORES!$D$8:$I$507,5,0)))</f>
        <v/>
      </c>
    </row>
    <row r="363" spans="3:20" ht="17.45" customHeight="1" x14ac:dyDescent="0.25">
      <c r="C363" s="188"/>
      <c r="D363" s="189"/>
      <c r="E363" s="178"/>
      <c r="F363" s="178"/>
      <c r="G363" s="190">
        <f>DATOS!$E$13</f>
        <v>1</v>
      </c>
      <c r="H363" s="178"/>
      <c r="I363" s="191"/>
      <c r="J363" s="178"/>
      <c r="K363" s="178"/>
      <c r="L363" s="178"/>
      <c r="M363" s="178"/>
      <c r="N363" s="160" t="str">
        <f t="shared" si="28"/>
        <v/>
      </c>
      <c r="O363" s="21"/>
      <c r="P363" s="160" t="str">
        <f t="shared" si="29"/>
        <v/>
      </c>
      <c r="Q363" s="160">
        <f t="shared" si="30"/>
        <v>0</v>
      </c>
      <c r="R363" s="160" t="str">
        <f t="shared" si="31"/>
        <v/>
      </c>
      <c r="S363" s="160" t="str">
        <f t="shared" si="32"/>
        <v/>
      </c>
      <c r="T363" s="50" t="str">
        <f>IF($F363="","",IF(ISERROR(VLOOKUP(F363,PROVEEDORES!$D$8:$I$507,5,0)),1,VLOOKUP($F363,PROVEEDORES!$D$8:$I$507,5,0)))</f>
        <v/>
      </c>
    </row>
    <row r="364" spans="3:20" ht="17.45" customHeight="1" x14ac:dyDescent="0.25">
      <c r="C364" s="188"/>
      <c r="D364" s="189"/>
      <c r="E364" s="178"/>
      <c r="F364" s="178"/>
      <c r="G364" s="190">
        <f>DATOS!$E$13</f>
        <v>1</v>
      </c>
      <c r="H364" s="178"/>
      <c r="I364" s="191"/>
      <c r="J364" s="178"/>
      <c r="K364" s="178"/>
      <c r="L364" s="178"/>
      <c r="M364" s="178"/>
      <c r="N364" s="160" t="str">
        <f t="shared" si="28"/>
        <v/>
      </c>
      <c r="O364" s="21"/>
      <c r="P364" s="160" t="str">
        <f t="shared" si="29"/>
        <v/>
      </c>
      <c r="Q364" s="160">
        <f t="shared" si="30"/>
        <v>0</v>
      </c>
      <c r="R364" s="160" t="str">
        <f t="shared" si="31"/>
        <v/>
      </c>
      <c r="S364" s="160" t="str">
        <f t="shared" si="32"/>
        <v/>
      </c>
      <c r="T364" s="50" t="str">
        <f>IF($F364="","",IF(ISERROR(VLOOKUP(F364,PROVEEDORES!$D$8:$I$507,5,0)),1,VLOOKUP($F364,PROVEEDORES!$D$8:$I$507,5,0)))</f>
        <v/>
      </c>
    </row>
    <row r="365" spans="3:20" ht="17.45" customHeight="1" x14ac:dyDescent="0.25">
      <c r="C365" s="188"/>
      <c r="D365" s="189"/>
      <c r="E365" s="178"/>
      <c r="F365" s="178"/>
      <c r="G365" s="190">
        <f>DATOS!$E$13</f>
        <v>1</v>
      </c>
      <c r="H365" s="178"/>
      <c r="I365" s="191"/>
      <c r="J365" s="178"/>
      <c r="K365" s="178"/>
      <c r="L365" s="178"/>
      <c r="M365" s="178"/>
      <c r="N365" s="160" t="str">
        <f t="shared" si="28"/>
        <v/>
      </c>
      <c r="O365" s="21"/>
      <c r="P365" s="160" t="str">
        <f t="shared" si="29"/>
        <v/>
      </c>
      <c r="Q365" s="160">
        <f t="shared" si="30"/>
        <v>0</v>
      </c>
      <c r="R365" s="160" t="str">
        <f t="shared" si="31"/>
        <v/>
      </c>
      <c r="S365" s="160" t="str">
        <f t="shared" si="32"/>
        <v/>
      </c>
      <c r="T365" s="50" t="str">
        <f>IF($F365="","",IF(ISERROR(VLOOKUP(F365,PROVEEDORES!$D$8:$I$507,5,0)),1,VLOOKUP($F365,PROVEEDORES!$D$8:$I$507,5,0)))</f>
        <v/>
      </c>
    </row>
    <row r="366" spans="3:20" ht="17.45" customHeight="1" x14ac:dyDescent="0.25">
      <c r="C366" s="188"/>
      <c r="D366" s="189"/>
      <c r="E366" s="178"/>
      <c r="F366" s="178"/>
      <c r="G366" s="190">
        <f>DATOS!$E$13</f>
        <v>1</v>
      </c>
      <c r="H366" s="178"/>
      <c r="I366" s="191"/>
      <c r="J366" s="178"/>
      <c r="K366" s="178"/>
      <c r="L366" s="178"/>
      <c r="M366" s="178"/>
      <c r="N366" s="160" t="str">
        <f t="shared" si="28"/>
        <v/>
      </c>
      <c r="O366" s="21"/>
      <c r="P366" s="160" t="str">
        <f t="shared" si="29"/>
        <v/>
      </c>
      <c r="Q366" s="160">
        <f t="shared" si="30"/>
        <v>0</v>
      </c>
      <c r="R366" s="160" t="str">
        <f t="shared" si="31"/>
        <v/>
      </c>
      <c r="S366" s="160" t="str">
        <f t="shared" si="32"/>
        <v/>
      </c>
      <c r="T366" s="50" t="str">
        <f>IF($F366="","",IF(ISERROR(VLOOKUP(F366,PROVEEDORES!$D$8:$I$507,5,0)),1,VLOOKUP($F366,PROVEEDORES!$D$8:$I$507,5,0)))</f>
        <v/>
      </c>
    </row>
    <row r="367" spans="3:20" ht="17.45" customHeight="1" x14ac:dyDescent="0.25">
      <c r="C367" s="188"/>
      <c r="D367" s="189"/>
      <c r="E367" s="178"/>
      <c r="F367" s="178"/>
      <c r="G367" s="190">
        <f>DATOS!$E$13</f>
        <v>1</v>
      </c>
      <c r="H367" s="178"/>
      <c r="I367" s="191"/>
      <c r="J367" s="178"/>
      <c r="K367" s="178"/>
      <c r="L367" s="178"/>
      <c r="M367" s="178"/>
      <c r="N367" s="160" t="str">
        <f t="shared" si="28"/>
        <v/>
      </c>
      <c r="O367" s="21"/>
      <c r="P367" s="160" t="str">
        <f t="shared" si="29"/>
        <v/>
      </c>
      <c r="Q367" s="160">
        <f t="shared" si="30"/>
        <v>0</v>
      </c>
      <c r="R367" s="160" t="str">
        <f t="shared" si="31"/>
        <v/>
      </c>
      <c r="S367" s="160" t="str">
        <f t="shared" si="32"/>
        <v/>
      </c>
      <c r="T367" s="50" t="str">
        <f>IF($F367="","",IF(ISERROR(VLOOKUP(F367,PROVEEDORES!$D$8:$I$507,5,0)),1,VLOOKUP($F367,PROVEEDORES!$D$8:$I$507,5,0)))</f>
        <v/>
      </c>
    </row>
    <row r="368" spans="3:20" ht="17.45" customHeight="1" x14ac:dyDescent="0.25">
      <c r="C368" s="188"/>
      <c r="D368" s="189"/>
      <c r="E368" s="178"/>
      <c r="F368" s="178"/>
      <c r="G368" s="190">
        <f>DATOS!$E$13</f>
        <v>1</v>
      </c>
      <c r="H368" s="178"/>
      <c r="I368" s="191"/>
      <c r="J368" s="178"/>
      <c r="K368" s="178"/>
      <c r="L368" s="178"/>
      <c r="M368" s="178"/>
      <c r="N368" s="160" t="str">
        <f t="shared" si="28"/>
        <v/>
      </c>
      <c r="O368" s="21"/>
      <c r="P368" s="160" t="str">
        <f t="shared" si="29"/>
        <v/>
      </c>
      <c r="Q368" s="160">
        <f t="shared" si="30"/>
        <v>0</v>
      </c>
      <c r="R368" s="160" t="str">
        <f t="shared" si="31"/>
        <v/>
      </c>
      <c r="S368" s="160" t="str">
        <f t="shared" si="32"/>
        <v/>
      </c>
      <c r="T368" s="50" t="str">
        <f>IF($F368="","",IF(ISERROR(VLOOKUP(F368,PROVEEDORES!$D$8:$I$507,5,0)),1,VLOOKUP($F368,PROVEEDORES!$D$8:$I$507,5,0)))</f>
        <v/>
      </c>
    </row>
    <row r="369" spans="3:20" ht="17.45" customHeight="1" x14ac:dyDescent="0.25">
      <c r="C369" s="188"/>
      <c r="D369" s="189"/>
      <c r="E369" s="178"/>
      <c r="F369" s="178"/>
      <c r="G369" s="190">
        <f>DATOS!$E$13</f>
        <v>1</v>
      </c>
      <c r="H369" s="178"/>
      <c r="I369" s="191"/>
      <c r="J369" s="178"/>
      <c r="K369" s="178"/>
      <c r="L369" s="178"/>
      <c r="M369" s="178"/>
      <c r="N369" s="160" t="str">
        <f t="shared" si="28"/>
        <v/>
      </c>
      <c r="O369" s="21"/>
      <c r="P369" s="160" t="str">
        <f t="shared" si="29"/>
        <v/>
      </c>
      <c r="Q369" s="160">
        <f t="shared" si="30"/>
        <v>0</v>
      </c>
      <c r="R369" s="160" t="str">
        <f t="shared" si="31"/>
        <v/>
      </c>
      <c r="S369" s="160" t="str">
        <f t="shared" si="32"/>
        <v/>
      </c>
      <c r="T369" s="50" t="str">
        <f>IF($F369="","",IF(ISERROR(VLOOKUP(F369,PROVEEDORES!$D$8:$I$507,5,0)),1,VLOOKUP($F369,PROVEEDORES!$D$8:$I$507,5,0)))</f>
        <v/>
      </c>
    </row>
    <row r="370" spans="3:20" ht="17.45" customHeight="1" x14ac:dyDescent="0.25">
      <c r="C370" s="188"/>
      <c r="D370" s="189"/>
      <c r="E370" s="178"/>
      <c r="F370" s="178"/>
      <c r="G370" s="190">
        <f>DATOS!$E$13</f>
        <v>1</v>
      </c>
      <c r="H370" s="178"/>
      <c r="I370" s="191"/>
      <c r="J370" s="178"/>
      <c r="K370" s="178"/>
      <c r="L370" s="178"/>
      <c r="M370" s="178"/>
      <c r="N370" s="160" t="str">
        <f t="shared" si="28"/>
        <v/>
      </c>
      <c r="O370" s="21"/>
      <c r="P370" s="160" t="str">
        <f t="shared" si="29"/>
        <v/>
      </c>
      <c r="Q370" s="160">
        <f t="shared" si="30"/>
        <v>0</v>
      </c>
      <c r="R370" s="160" t="str">
        <f t="shared" si="31"/>
        <v/>
      </c>
      <c r="S370" s="160" t="str">
        <f t="shared" si="32"/>
        <v/>
      </c>
      <c r="T370" s="50" t="str">
        <f>IF($F370="","",IF(ISERROR(VLOOKUP(F370,PROVEEDORES!$D$8:$I$507,5,0)),1,VLOOKUP($F370,PROVEEDORES!$D$8:$I$507,5,0)))</f>
        <v/>
      </c>
    </row>
    <row r="371" spans="3:20" ht="17.45" customHeight="1" x14ac:dyDescent="0.25">
      <c r="C371" s="188"/>
      <c r="D371" s="189"/>
      <c r="E371" s="178"/>
      <c r="F371" s="178"/>
      <c r="G371" s="190">
        <f>DATOS!$E$13</f>
        <v>1</v>
      </c>
      <c r="H371" s="178"/>
      <c r="I371" s="191"/>
      <c r="J371" s="178"/>
      <c r="K371" s="178"/>
      <c r="L371" s="178"/>
      <c r="M371" s="178"/>
      <c r="N371" s="160" t="str">
        <f t="shared" si="28"/>
        <v/>
      </c>
      <c r="O371" s="21"/>
      <c r="P371" s="160" t="str">
        <f t="shared" si="29"/>
        <v/>
      </c>
      <c r="Q371" s="160">
        <f t="shared" si="30"/>
        <v>0</v>
      </c>
      <c r="R371" s="160" t="str">
        <f t="shared" si="31"/>
        <v/>
      </c>
      <c r="S371" s="160" t="str">
        <f t="shared" si="32"/>
        <v/>
      </c>
      <c r="T371" s="50" t="str">
        <f>IF($F371="","",IF(ISERROR(VLOOKUP(F371,PROVEEDORES!$D$8:$I$507,5,0)),1,VLOOKUP($F371,PROVEEDORES!$D$8:$I$507,5,0)))</f>
        <v/>
      </c>
    </row>
    <row r="372" spans="3:20" ht="17.45" customHeight="1" x14ac:dyDescent="0.25">
      <c r="C372" s="188"/>
      <c r="D372" s="189"/>
      <c r="E372" s="178"/>
      <c r="F372" s="178"/>
      <c r="G372" s="190">
        <f>DATOS!$E$13</f>
        <v>1</v>
      </c>
      <c r="H372" s="178"/>
      <c r="I372" s="191"/>
      <c r="J372" s="178"/>
      <c r="K372" s="178"/>
      <c r="L372" s="178"/>
      <c r="M372" s="178"/>
      <c r="N372" s="160" t="str">
        <f t="shared" si="28"/>
        <v/>
      </c>
      <c r="O372" s="21"/>
      <c r="P372" s="160" t="str">
        <f t="shared" si="29"/>
        <v/>
      </c>
      <c r="Q372" s="160">
        <f t="shared" si="30"/>
        <v>0</v>
      </c>
      <c r="R372" s="160" t="str">
        <f t="shared" si="31"/>
        <v/>
      </c>
      <c r="S372" s="160" t="str">
        <f t="shared" si="32"/>
        <v/>
      </c>
      <c r="T372" s="50" t="str">
        <f>IF($F372="","",IF(ISERROR(VLOOKUP(F372,PROVEEDORES!$D$8:$I$507,5,0)),1,VLOOKUP($F372,PROVEEDORES!$D$8:$I$507,5,0)))</f>
        <v/>
      </c>
    </row>
    <row r="373" spans="3:20" ht="17.45" customHeight="1" x14ac:dyDescent="0.25">
      <c r="C373" s="188"/>
      <c r="D373" s="189"/>
      <c r="E373" s="178"/>
      <c r="F373" s="178"/>
      <c r="G373" s="190">
        <f>DATOS!$E$13</f>
        <v>1</v>
      </c>
      <c r="H373" s="178"/>
      <c r="I373" s="191"/>
      <c r="J373" s="178"/>
      <c r="K373" s="178"/>
      <c r="L373" s="178"/>
      <c r="M373" s="178"/>
      <c r="N373" s="160" t="str">
        <f t="shared" si="28"/>
        <v/>
      </c>
      <c r="O373" s="21"/>
      <c r="P373" s="160" t="str">
        <f t="shared" si="29"/>
        <v/>
      </c>
      <c r="Q373" s="160">
        <f t="shared" si="30"/>
        <v>0</v>
      </c>
      <c r="R373" s="160" t="str">
        <f t="shared" si="31"/>
        <v/>
      </c>
      <c r="S373" s="160" t="str">
        <f t="shared" si="32"/>
        <v/>
      </c>
      <c r="T373" s="50" t="str">
        <f>IF($F373="","",IF(ISERROR(VLOOKUP(F373,PROVEEDORES!$D$8:$I$507,5,0)),1,VLOOKUP($F373,PROVEEDORES!$D$8:$I$507,5,0)))</f>
        <v/>
      </c>
    </row>
    <row r="374" spans="3:20" ht="17.45" customHeight="1" x14ac:dyDescent="0.25">
      <c r="C374" s="188"/>
      <c r="D374" s="189"/>
      <c r="E374" s="178"/>
      <c r="F374" s="178"/>
      <c r="G374" s="190">
        <f>DATOS!$E$13</f>
        <v>1</v>
      </c>
      <c r="H374" s="178"/>
      <c r="I374" s="191"/>
      <c r="J374" s="178"/>
      <c r="K374" s="178"/>
      <c r="L374" s="178"/>
      <c r="M374" s="178"/>
      <c r="N374" s="160" t="str">
        <f t="shared" si="28"/>
        <v/>
      </c>
      <c r="O374" s="21"/>
      <c r="P374" s="160" t="str">
        <f t="shared" si="29"/>
        <v/>
      </c>
      <c r="Q374" s="160">
        <f t="shared" si="30"/>
        <v>0</v>
      </c>
      <c r="R374" s="160" t="str">
        <f t="shared" si="31"/>
        <v/>
      </c>
      <c r="S374" s="160" t="str">
        <f t="shared" si="32"/>
        <v/>
      </c>
      <c r="T374" s="50" t="str">
        <f>IF($F374="","",IF(ISERROR(VLOOKUP(F374,PROVEEDORES!$D$8:$I$507,5,0)),1,VLOOKUP($F374,PROVEEDORES!$D$8:$I$507,5,0)))</f>
        <v/>
      </c>
    </row>
    <row r="375" spans="3:20" ht="17.45" customHeight="1" x14ac:dyDescent="0.25">
      <c r="C375" s="188"/>
      <c r="D375" s="189"/>
      <c r="E375" s="178"/>
      <c r="F375" s="178"/>
      <c r="G375" s="190">
        <f>DATOS!$E$13</f>
        <v>1</v>
      </c>
      <c r="H375" s="178"/>
      <c r="I375" s="191"/>
      <c r="J375" s="178"/>
      <c r="K375" s="178"/>
      <c r="L375" s="178"/>
      <c r="M375" s="178"/>
      <c r="N375" s="160" t="str">
        <f t="shared" si="28"/>
        <v/>
      </c>
      <c r="O375" s="21"/>
      <c r="P375" s="160" t="str">
        <f t="shared" si="29"/>
        <v/>
      </c>
      <c r="Q375" s="160">
        <f t="shared" si="30"/>
        <v>0</v>
      </c>
      <c r="R375" s="160" t="str">
        <f t="shared" si="31"/>
        <v/>
      </c>
      <c r="S375" s="160" t="str">
        <f t="shared" si="32"/>
        <v/>
      </c>
      <c r="T375" s="50" t="str">
        <f>IF($F375="","",IF(ISERROR(VLOOKUP(F375,PROVEEDORES!$D$8:$I$507,5,0)),1,VLOOKUP($F375,PROVEEDORES!$D$8:$I$507,5,0)))</f>
        <v/>
      </c>
    </row>
    <row r="376" spans="3:20" ht="17.45" customHeight="1" x14ac:dyDescent="0.25">
      <c r="C376" s="188"/>
      <c r="D376" s="189"/>
      <c r="E376" s="178"/>
      <c r="F376" s="178"/>
      <c r="G376" s="190">
        <f>DATOS!$E$13</f>
        <v>1</v>
      </c>
      <c r="H376" s="178"/>
      <c r="I376" s="191"/>
      <c r="J376" s="178"/>
      <c r="K376" s="178"/>
      <c r="L376" s="178"/>
      <c r="M376" s="178"/>
      <c r="N376" s="160" t="str">
        <f t="shared" si="28"/>
        <v/>
      </c>
      <c r="O376" s="21"/>
      <c r="P376" s="160" t="str">
        <f t="shared" si="29"/>
        <v/>
      </c>
      <c r="Q376" s="160">
        <f t="shared" si="30"/>
        <v>0</v>
      </c>
      <c r="R376" s="160" t="str">
        <f t="shared" si="31"/>
        <v/>
      </c>
      <c r="S376" s="160" t="str">
        <f t="shared" si="32"/>
        <v/>
      </c>
      <c r="T376" s="50" t="str">
        <f>IF($F376="","",IF(ISERROR(VLOOKUP(F376,PROVEEDORES!$D$8:$I$507,5,0)),1,VLOOKUP($F376,PROVEEDORES!$D$8:$I$507,5,0)))</f>
        <v/>
      </c>
    </row>
    <row r="377" spans="3:20" ht="17.45" customHeight="1" x14ac:dyDescent="0.25">
      <c r="C377" s="188"/>
      <c r="D377" s="189"/>
      <c r="E377" s="178"/>
      <c r="F377" s="178"/>
      <c r="G377" s="190">
        <f>DATOS!$E$13</f>
        <v>1</v>
      </c>
      <c r="H377" s="178"/>
      <c r="I377" s="191"/>
      <c r="J377" s="178"/>
      <c r="K377" s="178"/>
      <c r="L377" s="178"/>
      <c r="M377" s="178"/>
      <c r="N377" s="160" t="str">
        <f t="shared" si="28"/>
        <v/>
      </c>
      <c r="O377" s="21"/>
      <c r="P377" s="160" t="str">
        <f t="shared" si="29"/>
        <v/>
      </c>
      <c r="Q377" s="160">
        <f t="shared" si="30"/>
        <v>0</v>
      </c>
      <c r="R377" s="160" t="str">
        <f t="shared" si="31"/>
        <v/>
      </c>
      <c r="S377" s="160" t="str">
        <f t="shared" si="32"/>
        <v/>
      </c>
      <c r="T377" s="50" t="str">
        <f>IF($F377="","",IF(ISERROR(VLOOKUP(F377,PROVEEDORES!$D$8:$I$507,5,0)),1,VLOOKUP($F377,PROVEEDORES!$D$8:$I$507,5,0)))</f>
        <v/>
      </c>
    </row>
    <row r="378" spans="3:20" ht="17.45" customHeight="1" x14ac:dyDescent="0.25">
      <c r="C378" s="188"/>
      <c r="D378" s="189"/>
      <c r="E378" s="178"/>
      <c r="F378" s="178"/>
      <c r="G378" s="190">
        <f>DATOS!$E$13</f>
        <v>1</v>
      </c>
      <c r="H378" s="178"/>
      <c r="I378" s="191"/>
      <c r="J378" s="178"/>
      <c r="K378" s="178"/>
      <c r="L378" s="178"/>
      <c r="M378" s="178"/>
      <c r="N378" s="160" t="str">
        <f t="shared" si="28"/>
        <v/>
      </c>
      <c r="O378" s="21"/>
      <c r="P378" s="160" t="str">
        <f t="shared" si="29"/>
        <v/>
      </c>
      <c r="Q378" s="160">
        <f t="shared" si="30"/>
        <v>0</v>
      </c>
      <c r="R378" s="160" t="str">
        <f t="shared" si="31"/>
        <v/>
      </c>
      <c r="S378" s="160" t="str">
        <f t="shared" si="32"/>
        <v/>
      </c>
      <c r="T378" s="50" t="str">
        <f>IF($F378="","",IF(ISERROR(VLOOKUP(F378,PROVEEDORES!$D$8:$I$507,5,0)),1,VLOOKUP($F378,PROVEEDORES!$D$8:$I$507,5,0)))</f>
        <v/>
      </c>
    </row>
    <row r="379" spans="3:20" ht="17.45" customHeight="1" x14ac:dyDescent="0.25">
      <c r="C379" s="188"/>
      <c r="D379" s="189"/>
      <c r="E379" s="178"/>
      <c r="F379" s="178"/>
      <c r="G379" s="190">
        <f>DATOS!$E$13</f>
        <v>1</v>
      </c>
      <c r="H379" s="178"/>
      <c r="I379" s="191"/>
      <c r="J379" s="178"/>
      <c r="K379" s="178"/>
      <c r="L379" s="178"/>
      <c r="M379" s="178"/>
      <c r="N379" s="160" t="str">
        <f t="shared" si="28"/>
        <v/>
      </c>
      <c r="O379" s="21"/>
      <c r="P379" s="160" t="str">
        <f t="shared" si="29"/>
        <v/>
      </c>
      <c r="Q379" s="160">
        <f t="shared" si="30"/>
        <v>0</v>
      </c>
      <c r="R379" s="160" t="str">
        <f t="shared" si="31"/>
        <v/>
      </c>
      <c r="S379" s="160" t="str">
        <f t="shared" si="32"/>
        <v/>
      </c>
      <c r="T379" s="50" t="str">
        <f>IF($F379="","",IF(ISERROR(VLOOKUP(F379,PROVEEDORES!$D$8:$I$507,5,0)),1,VLOOKUP($F379,PROVEEDORES!$D$8:$I$507,5,0)))</f>
        <v/>
      </c>
    </row>
    <row r="380" spans="3:20" ht="17.45" customHeight="1" x14ac:dyDescent="0.25">
      <c r="C380" s="188"/>
      <c r="D380" s="189"/>
      <c r="E380" s="178"/>
      <c r="F380" s="178"/>
      <c r="G380" s="190">
        <f>DATOS!$E$13</f>
        <v>1</v>
      </c>
      <c r="H380" s="178"/>
      <c r="I380" s="191"/>
      <c r="J380" s="178"/>
      <c r="K380" s="178"/>
      <c r="L380" s="178"/>
      <c r="M380" s="178"/>
      <c r="N380" s="160" t="str">
        <f t="shared" si="28"/>
        <v/>
      </c>
      <c r="O380" s="21"/>
      <c r="P380" s="160" t="str">
        <f t="shared" si="29"/>
        <v/>
      </c>
      <c r="Q380" s="160">
        <f t="shared" si="30"/>
        <v>0</v>
      </c>
      <c r="R380" s="160" t="str">
        <f t="shared" si="31"/>
        <v/>
      </c>
      <c r="S380" s="160" t="str">
        <f t="shared" si="32"/>
        <v/>
      </c>
      <c r="T380" s="50" t="str">
        <f>IF($F380="","",IF(ISERROR(VLOOKUP(F380,PROVEEDORES!$D$8:$I$507,5,0)),1,VLOOKUP($F380,PROVEEDORES!$D$8:$I$507,5,0)))</f>
        <v/>
      </c>
    </row>
    <row r="381" spans="3:20" ht="17.45" customHeight="1" x14ac:dyDescent="0.25">
      <c r="C381" s="188"/>
      <c r="D381" s="189"/>
      <c r="E381" s="178"/>
      <c r="F381" s="178"/>
      <c r="G381" s="190">
        <f>DATOS!$E$13</f>
        <v>1</v>
      </c>
      <c r="H381" s="178"/>
      <c r="I381" s="191"/>
      <c r="J381" s="178"/>
      <c r="K381" s="178"/>
      <c r="L381" s="178"/>
      <c r="M381" s="178"/>
      <c r="N381" s="160" t="str">
        <f t="shared" si="28"/>
        <v/>
      </c>
      <c r="O381" s="21"/>
      <c r="P381" s="160" t="str">
        <f t="shared" si="29"/>
        <v/>
      </c>
      <c r="Q381" s="160">
        <f t="shared" si="30"/>
        <v>0</v>
      </c>
      <c r="R381" s="160" t="str">
        <f t="shared" si="31"/>
        <v/>
      </c>
      <c r="S381" s="160" t="str">
        <f t="shared" si="32"/>
        <v/>
      </c>
      <c r="T381" s="50" t="str">
        <f>IF($F381="","",IF(ISERROR(VLOOKUP(F381,PROVEEDORES!$D$8:$I$507,5,0)),1,VLOOKUP($F381,PROVEEDORES!$D$8:$I$507,5,0)))</f>
        <v/>
      </c>
    </row>
    <row r="382" spans="3:20" ht="17.45" customHeight="1" x14ac:dyDescent="0.25">
      <c r="C382" s="188"/>
      <c r="D382" s="189"/>
      <c r="E382" s="178"/>
      <c r="F382" s="178"/>
      <c r="G382" s="190">
        <f>DATOS!$E$13</f>
        <v>1</v>
      </c>
      <c r="H382" s="178"/>
      <c r="I382" s="191"/>
      <c r="J382" s="178"/>
      <c r="K382" s="178"/>
      <c r="L382" s="178"/>
      <c r="M382" s="178"/>
      <c r="N382" s="160" t="str">
        <f t="shared" si="28"/>
        <v/>
      </c>
      <c r="O382" s="21"/>
      <c r="P382" s="160" t="str">
        <f t="shared" si="29"/>
        <v/>
      </c>
      <c r="Q382" s="160">
        <f t="shared" si="30"/>
        <v>0</v>
      </c>
      <c r="R382" s="160" t="str">
        <f t="shared" si="31"/>
        <v/>
      </c>
      <c r="S382" s="160" t="str">
        <f t="shared" si="32"/>
        <v/>
      </c>
      <c r="T382" s="50" t="str">
        <f>IF($F382="","",IF(ISERROR(VLOOKUP(F382,PROVEEDORES!$D$8:$I$507,5,0)),1,VLOOKUP($F382,PROVEEDORES!$D$8:$I$507,5,0)))</f>
        <v/>
      </c>
    </row>
    <row r="383" spans="3:20" ht="17.45" customHeight="1" x14ac:dyDescent="0.25">
      <c r="C383" s="188"/>
      <c r="D383" s="189"/>
      <c r="E383" s="178"/>
      <c r="F383" s="178"/>
      <c r="G383" s="190">
        <f>DATOS!$E$13</f>
        <v>1</v>
      </c>
      <c r="H383" s="178"/>
      <c r="I383" s="191"/>
      <c r="J383" s="178"/>
      <c r="K383" s="178"/>
      <c r="L383" s="178"/>
      <c r="M383" s="178"/>
      <c r="N383" s="160" t="str">
        <f t="shared" si="28"/>
        <v/>
      </c>
      <c r="O383" s="21"/>
      <c r="P383" s="160" t="str">
        <f t="shared" si="29"/>
        <v/>
      </c>
      <c r="Q383" s="160">
        <f t="shared" si="30"/>
        <v>0</v>
      </c>
      <c r="R383" s="160" t="str">
        <f t="shared" si="31"/>
        <v/>
      </c>
      <c r="S383" s="160" t="str">
        <f t="shared" si="32"/>
        <v/>
      </c>
      <c r="T383" s="50" t="str">
        <f>IF($F383="","",IF(ISERROR(VLOOKUP(F383,PROVEEDORES!$D$8:$I$507,5,0)),1,VLOOKUP($F383,PROVEEDORES!$D$8:$I$507,5,0)))</f>
        <v/>
      </c>
    </row>
    <row r="384" spans="3:20" ht="17.45" customHeight="1" x14ac:dyDescent="0.25">
      <c r="C384" s="188"/>
      <c r="D384" s="189"/>
      <c r="E384" s="178"/>
      <c r="F384" s="178"/>
      <c r="G384" s="190">
        <f>DATOS!$E$13</f>
        <v>1</v>
      </c>
      <c r="H384" s="178"/>
      <c r="I384" s="191"/>
      <c r="J384" s="178"/>
      <c r="K384" s="178"/>
      <c r="L384" s="178"/>
      <c r="M384" s="178"/>
      <c r="N384" s="160" t="str">
        <f t="shared" si="28"/>
        <v/>
      </c>
      <c r="O384" s="21"/>
      <c r="P384" s="160" t="str">
        <f t="shared" si="29"/>
        <v/>
      </c>
      <c r="Q384" s="160">
        <f t="shared" si="30"/>
        <v>0</v>
      </c>
      <c r="R384" s="160" t="str">
        <f t="shared" si="31"/>
        <v/>
      </c>
      <c r="S384" s="160" t="str">
        <f t="shared" si="32"/>
        <v/>
      </c>
      <c r="T384" s="50" t="str">
        <f>IF($F384="","",IF(ISERROR(VLOOKUP(F384,PROVEEDORES!$D$8:$I$507,5,0)),1,VLOOKUP($F384,PROVEEDORES!$D$8:$I$507,5,0)))</f>
        <v/>
      </c>
    </row>
    <row r="385" spans="3:20" ht="17.45" customHeight="1" x14ac:dyDescent="0.25">
      <c r="C385" s="188"/>
      <c r="D385" s="189"/>
      <c r="E385" s="178"/>
      <c r="F385" s="178"/>
      <c r="G385" s="190">
        <f>DATOS!$E$13</f>
        <v>1</v>
      </c>
      <c r="H385" s="178"/>
      <c r="I385" s="191"/>
      <c r="J385" s="178"/>
      <c r="K385" s="178"/>
      <c r="L385" s="178"/>
      <c r="M385" s="178"/>
      <c r="N385" s="160" t="str">
        <f t="shared" si="28"/>
        <v/>
      </c>
      <c r="O385" s="21"/>
      <c r="P385" s="160" t="str">
        <f t="shared" si="29"/>
        <v/>
      </c>
      <c r="Q385" s="160">
        <f t="shared" si="30"/>
        <v>0</v>
      </c>
      <c r="R385" s="160" t="str">
        <f t="shared" si="31"/>
        <v/>
      </c>
      <c r="S385" s="160" t="str">
        <f t="shared" si="32"/>
        <v/>
      </c>
      <c r="T385" s="50" t="str">
        <f>IF($F385="","",IF(ISERROR(VLOOKUP(F385,PROVEEDORES!$D$8:$I$507,5,0)),1,VLOOKUP($F385,PROVEEDORES!$D$8:$I$507,5,0)))</f>
        <v/>
      </c>
    </row>
    <row r="386" spans="3:20" ht="17.45" customHeight="1" x14ac:dyDescent="0.25">
      <c r="C386" s="188"/>
      <c r="D386" s="189"/>
      <c r="E386" s="178"/>
      <c r="F386" s="178"/>
      <c r="G386" s="190">
        <f>DATOS!$E$13</f>
        <v>1</v>
      </c>
      <c r="H386" s="178"/>
      <c r="I386" s="191"/>
      <c r="J386" s="178"/>
      <c r="K386" s="178"/>
      <c r="L386" s="178"/>
      <c r="M386" s="178"/>
      <c r="N386" s="160" t="str">
        <f t="shared" si="28"/>
        <v/>
      </c>
      <c r="O386" s="21"/>
      <c r="P386" s="160" t="str">
        <f t="shared" si="29"/>
        <v/>
      </c>
      <c r="Q386" s="160">
        <f t="shared" si="30"/>
        <v>0</v>
      </c>
      <c r="R386" s="160" t="str">
        <f t="shared" si="31"/>
        <v/>
      </c>
      <c r="S386" s="160" t="str">
        <f t="shared" si="32"/>
        <v/>
      </c>
      <c r="T386" s="50" t="str">
        <f>IF($F386="","",IF(ISERROR(VLOOKUP(F386,PROVEEDORES!$D$8:$I$507,5,0)),1,VLOOKUP($F386,PROVEEDORES!$D$8:$I$507,5,0)))</f>
        <v/>
      </c>
    </row>
    <row r="387" spans="3:20" ht="17.45" customHeight="1" x14ac:dyDescent="0.25">
      <c r="C387" s="188"/>
      <c r="D387" s="189"/>
      <c r="E387" s="178"/>
      <c r="F387" s="178"/>
      <c r="G387" s="190">
        <f>DATOS!$E$13</f>
        <v>1</v>
      </c>
      <c r="H387" s="178"/>
      <c r="I387" s="191"/>
      <c r="J387" s="178"/>
      <c r="K387" s="178"/>
      <c r="L387" s="178"/>
      <c r="M387" s="178"/>
      <c r="N387" s="160" t="str">
        <f t="shared" si="28"/>
        <v/>
      </c>
      <c r="O387" s="21"/>
      <c r="P387" s="160" t="str">
        <f t="shared" si="29"/>
        <v/>
      </c>
      <c r="Q387" s="160">
        <f t="shared" si="30"/>
        <v>0</v>
      </c>
      <c r="R387" s="160" t="str">
        <f t="shared" si="31"/>
        <v/>
      </c>
      <c r="S387" s="160" t="str">
        <f t="shared" si="32"/>
        <v/>
      </c>
      <c r="T387" s="50" t="str">
        <f>IF($F387="","",IF(ISERROR(VLOOKUP(F387,PROVEEDORES!$D$8:$I$507,5,0)),1,VLOOKUP($F387,PROVEEDORES!$D$8:$I$507,5,0)))</f>
        <v/>
      </c>
    </row>
    <row r="388" spans="3:20" ht="17.45" customHeight="1" x14ac:dyDescent="0.25">
      <c r="C388" s="188"/>
      <c r="D388" s="189"/>
      <c r="E388" s="178"/>
      <c r="F388" s="178"/>
      <c r="G388" s="190">
        <f>DATOS!$E$13</f>
        <v>1</v>
      </c>
      <c r="H388" s="178"/>
      <c r="I388" s="191"/>
      <c r="J388" s="178"/>
      <c r="K388" s="178"/>
      <c r="L388" s="178"/>
      <c r="M388" s="178"/>
      <c r="N388" s="160" t="str">
        <f t="shared" si="28"/>
        <v/>
      </c>
      <c r="O388" s="21"/>
      <c r="P388" s="160" t="str">
        <f t="shared" si="29"/>
        <v/>
      </c>
      <c r="Q388" s="160">
        <f t="shared" si="30"/>
        <v>0</v>
      </c>
      <c r="R388" s="160" t="str">
        <f t="shared" si="31"/>
        <v/>
      </c>
      <c r="S388" s="160" t="str">
        <f t="shared" si="32"/>
        <v/>
      </c>
      <c r="T388" s="50" t="str">
        <f>IF($F388="","",IF(ISERROR(VLOOKUP(F388,PROVEEDORES!$D$8:$I$507,5,0)),1,VLOOKUP($F388,PROVEEDORES!$D$8:$I$507,5,0)))</f>
        <v/>
      </c>
    </row>
    <row r="389" spans="3:20" ht="17.45" customHeight="1" x14ac:dyDescent="0.25">
      <c r="C389" s="188"/>
      <c r="D389" s="189"/>
      <c r="E389" s="178"/>
      <c r="F389" s="178"/>
      <c r="G389" s="190">
        <f>DATOS!$E$13</f>
        <v>1</v>
      </c>
      <c r="H389" s="178"/>
      <c r="I389" s="191"/>
      <c r="J389" s="178"/>
      <c r="K389" s="178"/>
      <c r="L389" s="178"/>
      <c r="M389" s="178"/>
      <c r="N389" s="160" t="str">
        <f t="shared" si="28"/>
        <v/>
      </c>
      <c r="O389" s="21"/>
      <c r="P389" s="160" t="str">
        <f t="shared" si="29"/>
        <v/>
      </c>
      <c r="Q389" s="160">
        <f t="shared" si="30"/>
        <v>0</v>
      </c>
      <c r="R389" s="160" t="str">
        <f t="shared" si="31"/>
        <v/>
      </c>
      <c r="S389" s="160" t="str">
        <f t="shared" si="32"/>
        <v/>
      </c>
      <c r="T389" s="50" t="str">
        <f>IF($F389="","",IF(ISERROR(VLOOKUP(F389,PROVEEDORES!$D$8:$I$507,5,0)),1,VLOOKUP($F389,PROVEEDORES!$D$8:$I$507,5,0)))</f>
        <v/>
      </c>
    </row>
    <row r="390" spans="3:20" ht="17.45" customHeight="1" x14ac:dyDescent="0.25">
      <c r="C390" s="188"/>
      <c r="D390" s="189"/>
      <c r="E390" s="178"/>
      <c r="F390" s="178"/>
      <c r="G390" s="190">
        <f>DATOS!$E$13</f>
        <v>1</v>
      </c>
      <c r="H390" s="178"/>
      <c r="I390" s="191"/>
      <c r="J390" s="178"/>
      <c r="K390" s="178"/>
      <c r="L390" s="178"/>
      <c r="M390" s="178"/>
      <c r="N390" s="160" t="str">
        <f t="shared" si="28"/>
        <v/>
      </c>
      <c r="O390" s="21"/>
      <c r="P390" s="160" t="str">
        <f t="shared" si="29"/>
        <v/>
      </c>
      <c r="Q390" s="160">
        <f t="shared" si="30"/>
        <v>0</v>
      </c>
      <c r="R390" s="160" t="str">
        <f t="shared" si="31"/>
        <v/>
      </c>
      <c r="S390" s="160" t="str">
        <f t="shared" si="32"/>
        <v/>
      </c>
      <c r="T390" s="50" t="str">
        <f>IF($F390="","",IF(ISERROR(VLOOKUP(F390,PROVEEDORES!$D$8:$I$507,5,0)),1,VLOOKUP($F390,PROVEEDORES!$D$8:$I$507,5,0)))</f>
        <v/>
      </c>
    </row>
    <row r="391" spans="3:20" ht="17.45" customHeight="1" x14ac:dyDescent="0.25">
      <c r="C391" s="188"/>
      <c r="D391" s="189"/>
      <c r="E391" s="178"/>
      <c r="F391" s="178"/>
      <c r="G391" s="190">
        <f>DATOS!$E$13</f>
        <v>1</v>
      </c>
      <c r="H391" s="178"/>
      <c r="I391" s="191"/>
      <c r="J391" s="178"/>
      <c r="K391" s="178"/>
      <c r="L391" s="178"/>
      <c r="M391" s="178"/>
      <c r="N391" s="160" t="str">
        <f t="shared" si="28"/>
        <v/>
      </c>
      <c r="O391" s="21"/>
      <c r="P391" s="160" t="str">
        <f t="shared" si="29"/>
        <v/>
      </c>
      <c r="Q391" s="160">
        <f t="shared" si="30"/>
        <v>0</v>
      </c>
      <c r="R391" s="160" t="str">
        <f t="shared" si="31"/>
        <v/>
      </c>
      <c r="S391" s="160" t="str">
        <f t="shared" si="32"/>
        <v/>
      </c>
      <c r="T391" s="50" t="str">
        <f>IF($F391="","",IF(ISERROR(VLOOKUP(F391,PROVEEDORES!$D$8:$I$507,5,0)),1,VLOOKUP($F391,PROVEEDORES!$D$8:$I$507,5,0)))</f>
        <v/>
      </c>
    </row>
    <row r="392" spans="3:20" ht="17.45" customHeight="1" x14ac:dyDescent="0.25">
      <c r="C392" s="188"/>
      <c r="D392" s="189"/>
      <c r="E392" s="178"/>
      <c r="F392" s="178"/>
      <c r="G392" s="190">
        <f>DATOS!$E$13</f>
        <v>1</v>
      </c>
      <c r="H392" s="178"/>
      <c r="I392" s="191"/>
      <c r="J392" s="178"/>
      <c r="K392" s="178"/>
      <c r="L392" s="178"/>
      <c r="M392" s="178"/>
      <c r="N392" s="160" t="str">
        <f t="shared" si="28"/>
        <v/>
      </c>
      <c r="O392" s="21"/>
      <c r="P392" s="160" t="str">
        <f t="shared" si="29"/>
        <v/>
      </c>
      <c r="Q392" s="160">
        <f t="shared" si="30"/>
        <v>0</v>
      </c>
      <c r="R392" s="160" t="str">
        <f t="shared" si="31"/>
        <v/>
      </c>
      <c r="S392" s="160" t="str">
        <f t="shared" si="32"/>
        <v/>
      </c>
      <c r="T392" s="50" t="str">
        <f>IF($F392="","",IF(ISERROR(VLOOKUP(F392,PROVEEDORES!$D$8:$I$507,5,0)),1,VLOOKUP($F392,PROVEEDORES!$D$8:$I$507,5,0)))</f>
        <v/>
      </c>
    </row>
    <row r="393" spans="3:20" ht="17.45" customHeight="1" x14ac:dyDescent="0.25">
      <c r="C393" s="188"/>
      <c r="D393" s="189"/>
      <c r="E393" s="178"/>
      <c r="F393" s="178"/>
      <c r="G393" s="190">
        <f>DATOS!$E$13</f>
        <v>1</v>
      </c>
      <c r="H393" s="178"/>
      <c r="I393" s="191"/>
      <c r="J393" s="178"/>
      <c r="K393" s="178"/>
      <c r="L393" s="178"/>
      <c r="M393" s="178"/>
      <c r="N393" s="160" t="str">
        <f t="shared" si="28"/>
        <v/>
      </c>
      <c r="O393" s="21"/>
      <c r="P393" s="160" t="str">
        <f t="shared" si="29"/>
        <v/>
      </c>
      <c r="Q393" s="160">
        <f t="shared" si="30"/>
        <v>0</v>
      </c>
      <c r="R393" s="160" t="str">
        <f t="shared" si="31"/>
        <v/>
      </c>
      <c r="S393" s="160" t="str">
        <f t="shared" si="32"/>
        <v/>
      </c>
      <c r="T393" s="50" t="str">
        <f>IF($F393="","",IF(ISERROR(VLOOKUP(F393,PROVEEDORES!$D$8:$I$507,5,0)),1,VLOOKUP($F393,PROVEEDORES!$D$8:$I$507,5,0)))</f>
        <v/>
      </c>
    </row>
    <row r="394" spans="3:20" ht="17.45" customHeight="1" x14ac:dyDescent="0.25">
      <c r="C394" s="188"/>
      <c r="D394" s="189"/>
      <c r="E394" s="178"/>
      <c r="F394" s="178"/>
      <c r="G394" s="190">
        <f>DATOS!$E$13</f>
        <v>1</v>
      </c>
      <c r="H394" s="178"/>
      <c r="I394" s="191"/>
      <c r="J394" s="178"/>
      <c r="K394" s="178"/>
      <c r="L394" s="178"/>
      <c r="M394" s="178"/>
      <c r="N394" s="160" t="str">
        <f t="shared" si="28"/>
        <v/>
      </c>
      <c r="O394" s="21"/>
      <c r="P394" s="160" t="str">
        <f t="shared" si="29"/>
        <v/>
      </c>
      <c r="Q394" s="160">
        <f t="shared" si="30"/>
        <v>0</v>
      </c>
      <c r="R394" s="160" t="str">
        <f t="shared" si="31"/>
        <v/>
      </c>
      <c r="S394" s="160" t="str">
        <f t="shared" si="32"/>
        <v/>
      </c>
      <c r="T394" s="50" t="str">
        <f>IF($F394="","",IF(ISERROR(VLOOKUP(F394,PROVEEDORES!$D$8:$I$507,5,0)),1,VLOOKUP($F394,PROVEEDORES!$D$8:$I$507,5,0)))</f>
        <v/>
      </c>
    </row>
    <row r="395" spans="3:20" ht="17.45" customHeight="1" x14ac:dyDescent="0.25">
      <c r="C395" s="188"/>
      <c r="D395" s="189"/>
      <c r="E395" s="178"/>
      <c r="F395" s="178"/>
      <c r="G395" s="190">
        <f>DATOS!$E$13</f>
        <v>1</v>
      </c>
      <c r="H395" s="178"/>
      <c r="I395" s="191"/>
      <c r="J395" s="178"/>
      <c r="K395" s="178"/>
      <c r="L395" s="178"/>
      <c r="M395" s="178"/>
      <c r="N395" s="160" t="str">
        <f t="shared" si="28"/>
        <v/>
      </c>
      <c r="O395" s="21"/>
      <c r="P395" s="160" t="str">
        <f t="shared" si="29"/>
        <v/>
      </c>
      <c r="Q395" s="160">
        <f t="shared" si="30"/>
        <v>0</v>
      </c>
      <c r="R395" s="160" t="str">
        <f t="shared" si="31"/>
        <v/>
      </c>
      <c r="S395" s="160" t="str">
        <f t="shared" si="32"/>
        <v/>
      </c>
      <c r="T395" s="50" t="str">
        <f>IF($F395="","",IF(ISERROR(VLOOKUP(F395,PROVEEDORES!$D$8:$I$507,5,0)),1,VLOOKUP($F395,PROVEEDORES!$D$8:$I$507,5,0)))</f>
        <v/>
      </c>
    </row>
    <row r="396" spans="3:20" ht="17.45" customHeight="1" x14ac:dyDescent="0.25">
      <c r="C396" s="188"/>
      <c r="D396" s="189"/>
      <c r="E396" s="178"/>
      <c r="F396" s="178"/>
      <c r="G396" s="190">
        <f>DATOS!$E$13</f>
        <v>1</v>
      </c>
      <c r="H396" s="178"/>
      <c r="I396" s="191"/>
      <c r="J396" s="178"/>
      <c r="K396" s="178"/>
      <c r="L396" s="178"/>
      <c r="M396" s="178"/>
      <c r="N396" s="160" t="str">
        <f t="shared" si="28"/>
        <v/>
      </c>
      <c r="O396" s="21"/>
      <c r="P396" s="160" t="str">
        <f t="shared" si="29"/>
        <v/>
      </c>
      <c r="Q396" s="160">
        <f t="shared" si="30"/>
        <v>0</v>
      </c>
      <c r="R396" s="160" t="str">
        <f t="shared" si="31"/>
        <v/>
      </c>
      <c r="S396" s="160" t="str">
        <f t="shared" si="32"/>
        <v/>
      </c>
      <c r="T396" s="50" t="str">
        <f>IF($F396="","",IF(ISERROR(VLOOKUP(F396,PROVEEDORES!$D$8:$I$507,5,0)),1,VLOOKUP($F396,PROVEEDORES!$D$8:$I$507,5,0)))</f>
        <v/>
      </c>
    </row>
    <row r="397" spans="3:20" ht="17.45" customHeight="1" x14ac:dyDescent="0.25">
      <c r="C397" s="188"/>
      <c r="D397" s="189"/>
      <c r="E397" s="178"/>
      <c r="F397" s="178"/>
      <c r="G397" s="190">
        <f>DATOS!$E$13</f>
        <v>1</v>
      </c>
      <c r="H397" s="178"/>
      <c r="I397" s="191"/>
      <c r="J397" s="178"/>
      <c r="K397" s="178"/>
      <c r="L397" s="178"/>
      <c r="M397" s="178"/>
      <c r="N397" s="160" t="str">
        <f t="shared" si="28"/>
        <v/>
      </c>
      <c r="O397" s="21"/>
      <c r="P397" s="160" t="str">
        <f t="shared" si="29"/>
        <v/>
      </c>
      <c r="Q397" s="160">
        <f t="shared" si="30"/>
        <v>0</v>
      </c>
      <c r="R397" s="160" t="str">
        <f t="shared" si="31"/>
        <v/>
      </c>
      <c r="S397" s="160" t="str">
        <f t="shared" si="32"/>
        <v/>
      </c>
      <c r="T397" s="50" t="str">
        <f>IF($F397="","",IF(ISERROR(VLOOKUP(F397,PROVEEDORES!$D$8:$I$507,5,0)),1,VLOOKUP($F397,PROVEEDORES!$D$8:$I$507,5,0)))</f>
        <v/>
      </c>
    </row>
    <row r="398" spans="3:20" ht="17.45" customHeight="1" x14ac:dyDescent="0.25">
      <c r="C398" s="188"/>
      <c r="D398" s="189"/>
      <c r="E398" s="178"/>
      <c r="F398" s="178"/>
      <c r="G398" s="190">
        <f>DATOS!$E$13</f>
        <v>1</v>
      </c>
      <c r="H398" s="178"/>
      <c r="I398" s="191"/>
      <c r="J398" s="178"/>
      <c r="K398" s="178"/>
      <c r="L398" s="178"/>
      <c r="M398" s="178"/>
      <c r="N398" s="160" t="str">
        <f t="shared" si="28"/>
        <v/>
      </c>
      <c r="O398" s="21"/>
      <c r="P398" s="160" t="str">
        <f t="shared" si="29"/>
        <v/>
      </c>
      <c r="Q398" s="160">
        <f t="shared" si="30"/>
        <v>0</v>
      </c>
      <c r="R398" s="160" t="str">
        <f t="shared" si="31"/>
        <v/>
      </c>
      <c r="S398" s="160" t="str">
        <f t="shared" si="32"/>
        <v/>
      </c>
      <c r="T398" s="50" t="str">
        <f>IF($F398="","",IF(ISERROR(VLOOKUP(F398,PROVEEDORES!$D$8:$I$507,5,0)),1,VLOOKUP($F398,PROVEEDORES!$D$8:$I$507,5,0)))</f>
        <v/>
      </c>
    </row>
    <row r="399" spans="3:20" ht="17.45" customHeight="1" x14ac:dyDescent="0.25">
      <c r="C399" s="188"/>
      <c r="D399" s="189"/>
      <c r="E399" s="178"/>
      <c r="F399" s="178"/>
      <c r="G399" s="190">
        <f>DATOS!$E$13</f>
        <v>1</v>
      </c>
      <c r="H399" s="178"/>
      <c r="I399" s="191"/>
      <c r="J399" s="178"/>
      <c r="K399" s="178"/>
      <c r="L399" s="178"/>
      <c r="M399" s="178"/>
      <c r="N399" s="160" t="str">
        <f t="shared" si="28"/>
        <v/>
      </c>
      <c r="O399" s="21"/>
      <c r="P399" s="160" t="str">
        <f t="shared" si="29"/>
        <v/>
      </c>
      <c r="Q399" s="160">
        <f t="shared" si="30"/>
        <v>0</v>
      </c>
      <c r="R399" s="160" t="str">
        <f t="shared" si="31"/>
        <v/>
      </c>
      <c r="S399" s="160" t="str">
        <f t="shared" si="32"/>
        <v/>
      </c>
      <c r="T399" s="50" t="str">
        <f>IF($F399="","",IF(ISERROR(VLOOKUP(F399,PROVEEDORES!$D$8:$I$507,5,0)),1,VLOOKUP($F399,PROVEEDORES!$D$8:$I$507,5,0)))</f>
        <v/>
      </c>
    </row>
    <row r="400" spans="3:20" ht="17.45" customHeight="1" x14ac:dyDescent="0.25">
      <c r="C400" s="188"/>
      <c r="D400" s="189"/>
      <c r="E400" s="178"/>
      <c r="F400" s="178"/>
      <c r="G400" s="190">
        <f>DATOS!$E$13</f>
        <v>1</v>
      </c>
      <c r="H400" s="178"/>
      <c r="I400" s="191"/>
      <c r="J400" s="178"/>
      <c r="K400" s="178"/>
      <c r="L400" s="178"/>
      <c r="M400" s="178"/>
      <c r="N400" s="160" t="str">
        <f t="shared" si="28"/>
        <v/>
      </c>
      <c r="O400" s="21"/>
      <c r="P400" s="160" t="str">
        <f t="shared" si="29"/>
        <v/>
      </c>
      <c r="Q400" s="160">
        <f t="shared" si="30"/>
        <v>0</v>
      </c>
      <c r="R400" s="160" t="str">
        <f t="shared" si="31"/>
        <v/>
      </c>
      <c r="S400" s="160" t="str">
        <f t="shared" si="32"/>
        <v/>
      </c>
      <c r="T400" s="50" t="str">
        <f>IF($F400="","",IF(ISERROR(VLOOKUP(F400,PROVEEDORES!$D$8:$I$507,5,0)),1,VLOOKUP($F400,PROVEEDORES!$D$8:$I$507,5,0)))</f>
        <v/>
      </c>
    </row>
    <row r="401" spans="3:20" ht="17.45" customHeight="1" x14ac:dyDescent="0.25">
      <c r="C401" s="188"/>
      <c r="D401" s="189"/>
      <c r="E401" s="178"/>
      <c r="F401" s="178"/>
      <c r="G401" s="190">
        <f>DATOS!$E$13</f>
        <v>1</v>
      </c>
      <c r="H401" s="178"/>
      <c r="I401" s="191"/>
      <c r="J401" s="178"/>
      <c r="K401" s="178"/>
      <c r="L401" s="178"/>
      <c r="M401" s="178"/>
      <c r="N401" s="160" t="str">
        <f t="shared" si="28"/>
        <v/>
      </c>
      <c r="O401" s="21"/>
      <c r="P401" s="160" t="str">
        <f t="shared" si="29"/>
        <v/>
      </c>
      <c r="Q401" s="160">
        <f t="shared" si="30"/>
        <v>0</v>
      </c>
      <c r="R401" s="160" t="str">
        <f t="shared" si="31"/>
        <v/>
      </c>
      <c r="S401" s="160" t="str">
        <f t="shared" si="32"/>
        <v/>
      </c>
      <c r="T401" s="50" t="str">
        <f>IF($F401="","",IF(ISERROR(VLOOKUP(F401,PROVEEDORES!$D$8:$I$507,5,0)),1,VLOOKUP($F401,PROVEEDORES!$D$8:$I$507,5,0)))</f>
        <v/>
      </c>
    </row>
    <row r="402" spans="3:20" ht="17.45" customHeight="1" x14ac:dyDescent="0.25">
      <c r="C402" s="188"/>
      <c r="D402" s="189"/>
      <c r="E402" s="178"/>
      <c r="F402" s="178"/>
      <c r="G402" s="190">
        <f>DATOS!$E$13</f>
        <v>1</v>
      </c>
      <c r="H402" s="178"/>
      <c r="I402" s="191"/>
      <c r="J402" s="178"/>
      <c r="K402" s="178"/>
      <c r="L402" s="178"/>
      <c r="M402" s="178"/>
      <c r="N402" s="160" t="str">
        <f t="shared" ref="N402:N465" si="33">IF(H402&amp;J402&amp;K402&amp;L402&amp;M402="","",H402+J402+K402-L402-M402)</f>
        <v/>
      </c>
      <c r="O402" s="21"/>
      <c r="P402" s="160" t="str">
        <f t="shared" ref="P402:P465" si="34">IF($I402="E",H402,"")</f>
        <v/>
      </c>
      <c r="Q402" s="160">
        <f t="shared" si="30"/>
        <v>0</v>
      </c>
      <c r="R402" s="160" t="str">
        <f t="shared" si="31"/>
        <v/>
      </c>
      <c r="S402" s="160" t="str">
        <f t="shared" si="32"/>
        <v/>
      </c>
      <c r="T402" s="50" t="str">
        <f>IF($F402="","",IF(ISERROR(VLOOKUP(F402,PROVEEDORES!$D$8:$I$507,5,0)),1,VLOOKUP($F402,PROVEEDORES!$D$8:$I$507,5,0)))</f>
        <v/>
      </c>
    </row>
    <row r="403" spans="3:20" ht="17.45" customHeight="1" x14ac:dyDescent="0.25">
      <c r="C403" s="188"/>
      <c r="D403" s="189"/>
      <c r="E403" s="178"/>
      <c r="F403" s="178"/>
      <c r="G403" s="190">
        <f>DATOS!$E$13</f>
        <v>1</v>
      </c>
      <c r="H403" s="178"/>
      <c r="I403" s="191"/>
      <c r="J403" s="178"/>
      <c r="K403" s="178"/>
      <c r="L403" s="178"/>
      <c r="M403" s="178"/>
      <c r="N403" s="160" t="str">
        <f t="shared" si="33"/>
        <v/>
      </c>
      <c r="O403" s="21"/>
      <c r="P403" s="160" t="str">
        <f t="shared" si="34"/>
        <v/>
      </c>
      <c r="Q403" s="160">
        <f t="shared" ref="Q403:Q466" si="35">IF($I403=0%,H403,"")</f>
        <v>0</v>
      </c>
      <c r="R403" s="160" t="str">
        <f t="shared" ref="R403:R466" si="36">IF(OR($I403=8%,$I403=11%),$J403/$I403,"")</f>
        <v/>
      </c>
      <c r="S403" s="160" t="str">
        <f t="shared" ref="S403:S466" si="37">IF(OR($I403=15%,$I403=16%),$J403/$I403,"")</f>
        <v/>
      </c>
      <c r="T403" s="50" t="str">
        <f>IF($F403="","",IF(ISERROR(VLOOKUP(F403,PROVEEDORES!$D$8:$I$507,5,0)),1,VLOOKUP($F403,PROVEEDORES!$D$8:$I$507,5,0)))</f>
        <v/>
      </c>
    </row>
    <row r="404" spans="3:20" ht="17.45" customHeight="1" x14ac:dyDescent="0.25">
      <c r="C404" s="188"/>
      <c r="D404" s="189"/>
      <c r="E404" s="178"/>
      <c r="F404" s="178"/>
      <c r="G404" s="190">
        <f>DATOS!$E$13</f>
        <v>1</v>
      </c>
      <c r="H404" s="178"/>
      <c r="I404" s="191"/>
      <c r="J404" s="178"/>
      <c r="K404" s="178"/>
      <c r="L404" s="178"/>
      <c r="M404" s="178"/>
      <c r="N404" s="160" t="str">
        <f t="shared" si="33"/>
        <v/>
      </c>
      <c r="O404" s="21"/>
      <c r="P404" s="160" t="str">
        <f t="shared" si="34"/>
        <v/>
      </c>
      <c r="Q404" s="160">
        <f t="shared" si="35"/>
        <v>0</v>
      </c>
      <c r="R404" s="160" t="str">
        <f t="shared" si="36"/>
        <v/>
      </c>
      <c r="S404" s="160" t="str">
        <f t="shared" si="37"/>
        <v/>
      </c>
      <c r="T404" s="50" t="str">
        <f>IF($F404="","",IF(ISERROR(VLOOKUP(F404,PROVEEDORES!$D$8:$I$507,5,0)),1,VLOOKUP($F404,PROVEEDORES!$D$8:$I$507,5,0)))</f>
        <v/>
      </c>
    </row>
    <row r="405" spans="3:20" ht="17.45" customHeight="1" x14ac:dyDescent="0.25">
      <c r="C405" s="188"/>
      <c r="D405" s="189"/>
      <c r="E405" s="178"/>
      <c r="F405" s="178"/>
      <c r="G405" s="190">
        <f>DATOS!$E$13</f>
        <v>1</v>
      </c>
      <c r="H405" s="178"/>
      <c r="I405" s="191"/>
      <c r="J405" s="178"/>
      <c r="K405" s="178"/>
      <c r="L405" s="178"/>
      <c r="M405" s="178"/>
      <c r="N405" s="160" t="str">
        <f t="shared" si="33"/>
        <v/>
      </c>
      <c r="O405" s="21"/>
      <c r="P405" s="160" t="str">
        <f t="shared" si="34"/>
        <v/>
      </c>
      <c r="Q405" s="160">
        <f t="shared" si="35"/>
        <v>0</v>
      </c>
      <c r="R405" s="160" t="str">
        <f t="shared" si="36"/>
        <v/>
      </c>
      <c r="S405" s="160" t="str">
        <f t="shared" si="37"/>
        <v/>
      </c>
      <c r="T405" s="50" t="str">
        <f>IF($F405="","",IF(ISERROR(VLOOKUP(F405,PROVEEDORES!$D$8:$I$507,5,0)),1,VLOOKUP($F405,PROVEEDORES!$D$8:$I$507,5,0)))</f>
        <v/>
      </c>
    </row>
    <row r="406" spans="3:20" ht="17.45" customHeight="1" x14ac:dyDescent="0.25">
      <c r="C406" s="188"/>
      <c r="D406" s="189"/>
      <c r="E406" s="178"/>
      <c r="F406" s="178"/>
      <c r="G406" s="190">
        <f>DATOS!$E$13</f>
        <v>1</v>
      </c>
      <c r="H406" s="178"/>
      <c r="I406" s="191"/>
      <c r="J406" s="178"/>
      <c r="K406" s="178"/>
      <c r="L406" s="178"/>
      <c r="M406" s="178"/>
      <c r="N406" s="160" t="str">
        <f t="shared" si="33"/>
        <v/>
      </c>
      <c r="O406" s="21"/>
      <c r="P406" s="160" t="str">
        <f t="shared" si="34"/>
        <v/>
      </c>
      <c r="Q406" s="160">
        <f t="shared" si="35"/>
        <v>0</v>
      </c>
      <c r="R406" s="160" t="str">
        <f t="shared" si="36"/>
        <v/>
      </c>
      <c r="S406" s="160" t="str">
        <f t="shared" si="37"/>
        <v/>
      </c>
      <c r="T406" s="50" t="str">
        <f>IF($F406="","",IF(ISERROR(VLOOKUP(F406,PROVEEDORES!$D$8:$I$507,5,0)),1,VLOOKUP($F406,PROVEEDORES!$D$8:$I$507,5,0)))</f>
        <v/>
      </c>
    </row>
    <row r="407" spans="3:20" ht="17.45" customHeight="1" x14ac:dyDescent="0.25">
      <c r="C407" s="188"/>
      <c r="D407" s="189"/>
      <c r="E407" s="178"/>
      <c r="F407" s="178"/>
      <c r="G407" s="190">
        <f>DATOS!$E$13</f>
        <v>1</v>
      </c>
      <c r="H407" s="178"/>
      <c r="I407" s="191"/>
      <c r="J407" s="178"/>
      <c r="K407" s="178"/>
      <c r="L407" s="178"/>
      <c r="M407" s="178"/>
      <c r="N407" s="160" t="str">
        <f t="shared" si="33"/>
        <v/>
      </c>
      <c r="O407" s="21"/>
      <c r="P407" s="160" t="str">
        <f t="shared" si="34"/>
        <v/>
      </c>
      <c r="Q407" s="160">
        <f t="shared" si="35"/>
        <v>0</v>
      </c>
      <c r="R407" s="160" t="str">
        <f t="shared" si="36"/>
        <v/>
      </c>
      <c r="S407" s="160" t="str">
        <f t="shared" si="37"/>
        <v/>
      </c>
      <c r="T407" s="50" t="str">
        <f>IF($F407="","",IF(ISERROR(VLOOKUP(F407,PROVEEDORES!$D$8:$I$507,5,0)),1,VLOOKUP($F407,PROVEEDORES!$D$8:$I$507,5,0)))</f>
        <v/>
      </c>
    </row>
    <row r="408" spans="3:20" ht="17.45" customHeight="1" x14ac:dyDescent="0.25">
      <c r="C408" s="188"/>
      <c r="D408" s="189"/>
      <c r="E408" s="178"/>
      <c r="F408" s="178"/>
      <c r="G408" s="190">
        <f>DATOS!$E$13</f>
        <v>1</v>
      </c>
      <c r="H408" s="178"/>
      <c r="I408" s="191"/>
      <c r="J408" s="178"/>
      <c r="K408" s="178"/>
      <c r="L408" s="178"/>
      <c r="M408" s="178"/>
      <c r="N408" s="160" t="str">
        <f t="shared" si="33"/>
        <v/>
      </c>
      <c r="O408" s="21"/>
      <c r="P408" s="160" t="str">
        <f t="shared" si="34"/>
        <v/>
      </c>
      <c r="Q408" s="160">
        <f t="shared" si="35"/>
        <v>0</v>
      </c>
      <c r="R408" s="160" t="str">
        <f t="shared" si="36"/>
        <v/>
      </c>
      <c r="S408" s="160" t="str">
        <f t="shared" si="37"/>
        <v/>
      </c>
      <c r="T408" s="50" t="str">
        <f>IF($F408="","",IF(ISERROR(VLOOKUP(F408,PROVEEDORES!$D$8:$I$507,5,0)),1,VLOOKUP($F408,PROVEEDORES!$D$8:$I$507,5,0)))</f>
        <v/>
      </c>
    </row>
    <row r="409" spans="3:20" ht="17.45" customHeight="1" x14ac:dyDescent="0.25">
      <c r="C409" s="188"/>
      <c r="D409" s="189"/>
      <c r="E409" s="178"/>
      <c r="F409" s="178"/>
      <c r="G409" s="190">
        <f>DATOS!$E$13</f>
        <v>1</v>
      </c>
      <c r="H409" s="178"/>
      <c r="I409" s="191"/>
      <c r="J409" s="178"/>
      <c r="K409" s="178"/>
      <c r="L409" s="178"/>
      <c r="M409" s="178"/>
      <c r="N409" s="160" t="str">
        <f t="shared" si="33"/>
        <v/>
      </c>
      <c r="O409" s="21"/>
      <c r="P409" s="160" t="str">
        <f t="shared" si="34"/>
        <v/>
      </c>
      <c r="Q409" s="160">
        <f t="shared" si="35"/>
        <v>0</v>
      </c>
      <c r="R409" s="160" t="str">
        <f t="shared" si="36"/>
        <v/>
      </c>
      <c r="S409" s="160" t="str">
        <f t="shared" si="37"/>
        <v/>
      </c>
      <c r="T409" s="50" t="str">
        <f>IF($F409="","",IF(ISERROR(VLOOKUP(F409,PROVEEDORES!$D$8:$I$507,5,0)),1,VLOOKUP($F409,PROVEEDORES!$D$8:$I$507,5,0)))</f>
        <v/>
      </c>
    </row>
    <row r="410" spans="3:20" ht="17.45" customHeight="1" x14ac:dyDescent="0.25">
      <c r="C410" s="188"/>
      <c r="D410" s="189"/>
      <c r="E410" s="178"/>
      <c r="F410" s="178"/>
      <c r="G410" s="190">
        <f>DATOS!$E$13</f>
        <v>1</v>
      </c>
      <c r="H410" s="178"/>
      <c r="I410" s="191"/>
      <c r="J410" s="178"/>
      <c r="K410" s="178"/>
      <c r="L410" s="178"/>
      <c r="M410" s="178"/>
      <c r="N410" s="160" t="str">
        <f t="shared" si="33"/>
        <v/>
      </c>
      <c r="O410" s="21"/>
      <c r="P410" s="160" t="str">
        <f t="shared" si="34"/>
        <v/>
      </c>
      <c r="Q410" s="160">
        <f t="shared" si="35"/>
        <v>0</v>
      </c>
      <c r="R410" s="160" t="str">
        <f t="shared" si="36"/>
        <v/>
      </c>
      <c r="S410" s="160" t="str">
        <f t="shared" si="37"/>
        <v/>
      </c>
      <c r="T410" s="50" t="str">
        <f>IF($F410="","",IF(ISERROR(VLOOKUP(F410,PROVEEDORES!$D$8:$I$507,5,0)),1,VLOOKUP($F410,PROVEEDORES!$D$8:$I$507,5,0)))</f>
        <v/>
      </c>
    </row>
    <row r="411" spans="3:20" ht="17.45" customHeight="1" x14ac:dyDescent="0.25">
      <c r="C411" s="188"/>
      <c r="D411" s="189"/>
      <c r="E411" s="178"/>
      <c r="F411" s="178"/>
      <c r="G411" s="190">
        <f>DATOS!$E$13</f>
        <v>1</v>
      </c>
      <c r="H411" s="178"/>
      <c r="I411" s="191"/>
      <c r="J411" s="178"/>
      <c r="K411" s="178"/>
      <c r="L411" s="178"/>
      <c r="M411" s="178"/>
      <c r="N411" s="160" t="str">
        <f t="shared" si="33"/>
        <v/>
      </c>
      <c r="O411" s="21"/>
      <c r="P411" s="160" t="str">
        <f t="shared" si="34"/>
        <v/>
      </c>
      <c r="Q411" s="160">
        <f t="shared" si="35"/>
        <v>0</v>
      </c>
      <c r="R411" s="160" t="str">
        <f t="shared" si="36"/>
        <v/>
      </c>
      <c r="S411" s="160" t="str">
        <f t="shared" si="37"/>
        <v/>
      </c>
      <c r="T411" s="50" t="str">
        <f>IF($F411="","",IF(ISERROR(VLOOKUP(F411,PROVEEDORES!$D$8:$I$507,5,0)),1,VLOOKUP($F411,PROVEEDORES!$D$8:$I$507,5,0)))</f>
        <v/>
      </c>
    </row>
    <row r="412" spans="3:20" ht="17.45" customHeight="1" x14ac:dyDescent="0.25">
      <c r="C412" s="188"/>
      <c r="D412" s="189"/>
      <c r="E412" s="178"/>
      <c r="F412" s="178"/>
      <c r="G412" s="190">
        <f>DATOS!$E$13</f>
        <v>1</v>
      </c>
      <c r="H412" s="178"/>
      <c r="I412" s="191"/>
      <c r="J412" s="178"/>
      <c r="K412" s="178"/>
      <c r="L412" s="178"/>
      <c r="M412" s="178"/>
      <c r="N412" s="160" t="str">
        <f t="shared" si="33"/>
        <v/>
      </c>
      <c r="O412" s="21"/>
      <c r="P412" s="160" t="str">
        <f t="shared" si="34"/>
        <v/>
      </c>
      <c r="Q412" s="160">
        <f t="shared" si="35"/>
        <v>0</v>
      </c>
      <c r="R412" s="160" t="str">
        <f t="shared" si="36"/>
        <v/>
      </c>
      <c r="S412" s="160" t="str">
        <f t="shared" si="37"/>
        <v/>
      </c>
      <c r="T412" s="50" t="str">
        <f>IF($F412="","",IF(ISERROR(VLOOKUP(F412,PROVEEDORES!$D$8:$I$507,5,0)),1,VLOOKUP($F412,PROVEEDORES!$D$8:$I$507,5,0)))</f>
        <v/>
      </c>
    </row>
    <row r="413" spans="3:20" ht="17.45" customHeight="1" x14ac:dyDescent="0.25">
      <c r="C413" s="188"/>
      <c r="D413" s="189"/>
      <c r="E413" s="178"/>
      <c r="F413" s="178"/>
      <c r="G413" s="190">
        <f>DATOS!$E$13</f>
        <v>1</v>
      </c>
      <c r="H413" s="178"/>
      <c r="I413" s="191"/>
      <c r="J413" s="178"/>
      <c r="K413" s="178"/>
      <c r="L413" s="178"/>
      <c r="M413" s="178"/>
      <c r="N413" s="160" t="str">
        <f t="shared" si="33"/>
        <v/>
      </c>
      <c r="O413" s="21"/>
      <c r="P413" s="160" t="str">
        <f t="shared" si="34"/>
        <v/>
      </c>
      <c r="Q413" s="160">
        <f t="shared" si="35"/>
        <v>0</v>
      </c>
      <c r="R413" s="160" t="str">
        <f t="shared" si="36"/>
        <v/>
      </c>
      <c r="S413" s="160" t="str">
        <f t="shared" si="37"/>
        <v/>
      </c>
      <c r="T413" s="50" t="str">
        <f>IF($F413="","",IF(ISERROR(VLOOKUP(F413,PROVEEDORES!$D$8:$I$507,5,0)),1,VLOOKUP($F413,PROVEEDORES!$D$8:$I$507,5,0)))</f>
        <v/>
      </c>
    </row>
    <row r="414" spans="3:20" ht="17.45" customHeight="1" x14ac:dyDescent="0.25">
      <c r="C414" s="188"/>
      <c r="D414" s="189"/>
      <c r="E414" s="178"/>
      <c r="F414" s="178"/>
      <c r="G414" s="190">
        <f>DATOS!$E$13</f>
        <v>1</v>
      </c>
      <c r="H414" s="178"/>
      <c r="I414" s="191"/>
      <c r="J414" s="178"/>
      <c r="K414" s="178"/>
      <c r="L414" s="178"/>
      <c r="M414" s="178"/>
      <c r="N414" s="160" t="str">
        <f t="shared" si="33"/>
        <v/>
      </c>
      <c r="O414" s="21"/>
      <c r="P414" s="160" t="str">
        <f t="shared" si="34"/>
        <v/>
      </c>
      <c r="Q414" s="160">
        <f t="shared" si="35"/>
        <v>0</v>
      </c>
      <c r="R414" s="160" t="str">
        <f t="shared" si="36"/>
        <v/>
      </c>
      <c r="S414" s="160" t="str">
        <f t="shared" si="37"/>
        <v/>
      </c>
      <c r="T414" s="50" t="str">
        <f>IF($F414="","",IF(ISERROR(VLOOKUP(F414,PROVEEDORES!$D$8:$I$507,5,0)),1,VLOOKUP($F414,PROVEEDORES!$D$8:$I$507,5,0)))</f>
        <v/>
      </c>
    </row>
    <row r="415" spans="3:20" ht="17.45" customHeight="1" x14ac:dyDescent="0.25">
      <c r="C415" s="188"/>
      <c r="D415" s="189"/>
      <c r="E415" s="178"/>
      <c r="F415" s="178"/>
      <c r="G415" s="190">
        <f>DATOS!$E$13</f>
        <v>1</v>
      </c>
      <c r="H415" s="178"/>
      <c r="I415" s="191"/>
      <c r="J415" s="178"/>
      <c r="K415" s="178"/>
      <c r="L415" s="178"/>
      <c r="M415" s="178"/>
      <c r="N415" s="160" t="str">
        <f t="shared" si="33"/>
        <v/>
      </c>
      <c r="O415" s="21"/>
      <c r="P415" s="160" t="str">
        <f t="shared" si="34"/>
        <v/>
      </c>
      <c r="Q415" s="160">
        <f t="shared" si="35"/>
        <v>0</v>
      </c>
      <c r="R415" s="160" t="str">
        <f t="shared" si="36"/>
        <v/>
      </c>
      <c r="S415" s="160" t="str">
        <f t="shared" si="37"/>
        <v/>
      </c>
      <c r="T415" s="50" t="str">
        <f>IF($F415="","",IF(ISERROR(VLOOKUP(F415,PROVEEDORES!$D$8:$I$507,5,0)),1,VLOOKUP($F415,PROVEEDORES!$D$8:$I$507,5,0)))</f>
        <v/>
      </c>
    </row>
    <row r="416" spans="3:20" ht="17.45" customHeight="1" x14ac:dyDescent="0.25">
      <c r="C416" s="188"/>
      <c r="D416" s="189"/>
      <c r="E416" s="178"/>
      <c r="F416" s="178"/>
      <c r="G416" s="190">
        <f>DATOS!$E$13</f>
        <v>1</v>
      </c>
      <c r="H416" s="178"/>
      <c r="I416" s="191"/>
      <c r="J416" s="178"/>
      <c r="K416" s="178"/>
      <c r="L416" s="178"/>
      <c r="M416" s="178"/>
      <c r="N416" s="160" t="str">
        <f t="shared" si="33"/>
        <v/>
      </c>
      <c r="O416" s="21"/>
      <c r="P416" s="160" t="str">
        <f t="shared" si="34"/>
        <v/>
      </c>
      <c r="Q416" s="160">
        <f t="shared" si="35"/>
        <v>0</v>
      </c>
      <c r="R416" s="160" t="str">
        <f t="shared" si="36"/>
        <v/>
      </c>
      <c r="S416" s="160" t="str">
        <f t="shared" si="37"/>
        <v/>
      </c>
      <c r="T416" s="50" t="str">
        <f>IF($F416="","",IF(ISERROR(VLOOKUP(F416,PROVEEDORES!$D$8:$I$507,5,0)),1,VLOOKUP($F416,PROVEEDORES!$D$8:$I$507,5,0)))</f>
        <v/>
      </c>
    </row>
    <row r="417" spans="3:20" ht="17.45" customHeight="1" x14ac:dyDescent="0.25">
      <c r="C417" s="188"/>
      <c r="D417" s="189"/>
      <c r="E417" s="178"/>
      <c r="F417" s="178"/>
      <c r="G417" s="190">
        <f>DATOS!$E$13</f>
        <v>1</v>
      </c>
      <c r="H417" s="178"/>
      <c r="I417" s="191"/>
      <c r="J417" s="178"/>
      <c r="K417" s="178"/>
      <c r="L417" s="178"/>
      <c r="M417" s="178"/>
      <c r="N417" s="160" t="str">
        <f t="shared" si="33"/>
        <v/>
      </c>
      <c r="O417" s="21"/>
      <c r="P417" s="160" t="str">
        <f t="shared" si="34"/>
        <v/>
      </c>
      <c r="Q417" s="160">
        <f t="shared" si="35"/>
        <v>0</v>
      </c>
      <c r="R417" s="160" t="str">
        <f t="shared" si="36"/>
        <v/>
      </c>
      <c r="S417" s="160" t="str">
        <f t="shared" si="37"/>
        <v/>
      </c>
      <c r="T417" s="50" t="str">
        <f>IF($F417="","",IF(ISERROR(VLOOKUP(F417,PROVEEDORES!$D$8:$I$507,5,0)),1,VLOOKUP($F417,PROVEEDORES!$D$8:$I$507,5,0)))</f>
        <v/>
      </c>
    </row>
    <row r="418" spans="3:20" ht="17.45" customHeight="1" x14ac:dyDescent="0.25">
      <c r="C418" s="188"/>
      <c r="D418" s="189"/>
      <c r="E418" s="178"/>
      <c r="F418" s="178"/>
      <c r="G418" s="190">
        <f>DATOS!$E$13</f>
        <v>1</v>
      </c>
      <c r="H418" s="178"/>
      <c r="I418" s="191"/>
      <c r="J418" s="178"/>
      <c r="K418" s="178"/>
      <c r="L418" s="178"/>
      <c r="M418" s="178"/>
      <c r="N418" s="160" t="str">
        <f t="shared" si="33"/>
        <v/>
      </c>
      <c r="O418" s="21"/>
      <c r="P418" s="160" t="str">
        <f t="shared" si="34"/>
        <v/>
      </c>
      <c r="Q418" s="160">
        <f t="shared" si="35"/>
        <v>0</v>
      </c>
      <c r="R418" s="160" t="str">
        <f t="shared" si="36"/>
        <v/>
      </c>
      <c r="S418" s="160" t="str">
        <f t="shared" si="37"/>
        <v/>
      </c>
      <c r="T418" s="50" t="str">
        <f>IF($F418="","",IF(ISERROR(VLOOKUP(F418,PROVEEDORES!$D$8:$I$507,5,0)),1,VLOOKUP($F418,PROVEEDORES!$D$8:$I$507,5,0)))</f>
        <v/>
      </c>
    </row>
    <row r="419" spans="3:20" ht="17.45" customHeight="1" x14ac:dyDescent="0.25">
      <c r="C419" s="188"/>
      <c r="D419" s="189"/>
      <c r="E419" s="178"/>
      <c r="F419" s="178"/>
      <c r="G419" s="190">
        <f>DATOS!$E$13</f>
        <v>1</v>
      </c>
      <c r="H419" s="178"/>
      <c r="I419" s="191"/>
      <c r="J419" s="178"/>
      <c r="K419" s="178"/>
      <c r="L419" s="178"/>
      <c r="M419" s="178"/>
      <c r="N419" s="160" t="str">
        <f t="shared" si="33"/>
        <v/>
      </c>
      <c r="O419" s="21"/>
      <c r="P419" s="160" t="str">
        <f t="shared" si="34"/>
        <v/>
      </c>
      <c r="Q419" s="160">
        <f t="shared" si="35"/>
        <v>0</v>
      </c>
      <c r="R419" s="160" t="str">
        <f t="shared" si="36"/>
        <v/>
      </c>
      <c r="S419" s="160" t="str">
        <f t="shared" si="37"/>
        <v/>
      </c>
      <c r="T419" s="50" t="str">
        <f>IF($F419="","",IF(ISERROR(VLOOKUP(F419,PROVEEDORES!$D$8:$I$507,5,0)),1,VLOOKUP($F419,PROVEEDORES!$D$8:$I$507,5,0)))</f>
        <v/>
      </c>
    </row>
    <row r="420" spans="3:20" ht="17.45" customHeight="1" x14ac:dyDescent="0.25">
      <c r="C420" s="188"/>
      <c r="D420" s="189"/>
      <c r="E420" s="178"/>
      <c r="F420" s="178"/>
      <c r="G420" s="190">
        <f>DATOS!$E$13</f>
        <v>1</v>
      </c>
      <c r="H420" s="178"/>
      <c r="I420" s="191"/>
      <c r="J420" s="178"/>
      <c r="K420" s="178"/>
      <c r="L420" s="178"/>
      <c r="M420" s="178"/>
      <c r="N420" s="160" t="str">
        <f t="shared" si="33"/>
        <v/>
      </c>
      <c r="O420" s="21"/>
      <c r="P420" s="160" t="str">
        <f t="shared" si="34"/>
        <v/>
      </c>
      <c r="Q420" s="160">
        <f t="shared" si="35"/>
        <v>0</v>
      </c>
      <c r="R420" s="160" t="str">
        <f t="shared" si="36"/>
        <v/>
      </c>
      <c r="S420" s="160" t="str">
        <f t="shared" si="37"/>
        <v/>
      </c>
      <c r="T420" s="50" t="str">
        <f>IF($F420="","",IF(ISERROR(VLOOKUP(F420,PROVEEDORES!$D$8:$I$507,5,0)),1,VLOOKUP($F420,PROVEEDORES!$D$8:$I$507,5,0)))</f>
        <v/>
      </c>
    </row>
    <row r="421" spans="3:20" ht="17.45" customHeight="1" x14ac:dyDescent="0.25">
      <c r="C421" s="188"/>
      <c r="D421" s="189"/>
      <c r="E421" s="178"/>
      <c r="F421" s="178"/>
      <c r="G421" s="190">
        <f>DATOS!$E$13</f>
        <v>1</v>
      </c>
      <c r="H421" s="178"/>
      <c r="I421" s="191"/>
      <c r="J421" s="178"/>
      <c r="K421" s="178"/>
      <c r="L421" s="178"/>
      <c r="M421" s="178"/>
      <c r="N421" s="160" t="str">
        <f t="shared" si="33"/>
        <v/>
      </c>
      <c r="O421" s="21"/>
      <c r="P421" s="160" t="str">
        <f t="shared" si="34"/>
        <v/>
      </c>
      <c r="Q421" s="160">
        <f t="shared" si="35"/>
        <v>0</v>
      </c>
      <c r="R421" s="160" t="str">
        <f t="shared" si="36"/>
        <v/>
      </c>
      <c r="S421" s="160" t="str">
        <f t="shared" si="37"/>
        <v/>
      </c>
      <c r="T421" s="50" t="str">
        <f>IF($F421="","",IF(ISERROR(VLOOKUP(F421,PROVEEDORES!$D$8:$I$507,5,0)),1,VLOOKUP($F421,PROVEEDORES!$D$8:$I$507,5,0)))</f>
        <v/>
      </c>
    </row>
    <row r="422" spans="3:20" ht="17.45" customHeight="1" x14ac:dyDescent="0.25">
      <c r="C422" s="188"/>
      <c r="D422" s="189"/>
      <c r="E422" s="178"/>
      <c r="F422" s="178"/>
      <c r="G422" s="190">
        <f>DATOS!$E$13</f>
        <v>1</v>
      </c>
      <c r="H422" s="178"/>
      <c r="I422" s="191"/>
      <c r="J422" s="178"/>
      <c r="K422" s="178"/>
      <c r="L422" s="178"/>
      <c r="M422" s="178"/>
      <c r="N422" s="160" t="str">
        <f t="shared" si="33"/>
        <v/>
      </c>
      <c r="O422" s="21"/>
      <c r="P422" s="160" t="str">
        <f t="shared" si="34"/>
        <v/>
      </c>
      <c r="Q422" s="160">
        <f t="shared" si="35"/>
        <v>0</v>
      </c>
      <c r="R422" s="160" t="str">
        <f t="shared" si="36"/>
        <v/>
      </c>
      <c r="S422" s="160" t="str">
        <f t="shared" si="37"/>
        <v/>
      </c>
      <c r="T422" s="50" t="str">
        <f>IF($F422="","",IF(ISERROR(VLOOKUP(F422,PROVEEDORES!$D$8:$I$507,5,0)),1,VLOOKUP($F422,PROVEEDORES!$D$8:$I$507,5,0)))</f>
        <v/>
      </c>
    </row>
    <row r="423" spans="3:20" ht="17.45" customHeight="1" x14ac:dyDescent="0.25">
      <c r="C423" s="188"/>
      <c r="D423" s="189"/>
      <c r="E423" s="178"/>
      <c r="F423" s="178"/>
      <c r="G423" s="190">
        <f>DATOS!$E$13</f>
        <v>1</v>
      </c>
      <c r="H423" s="178"/>
      <c r="I423" s="191"/>
      <c r="J423" s="178"/>
      <c r="K423" s="178"/>
      <c r="L423" s="178"/>
      <c r="M423" s="178"/>
      <c r="N423" s="160" t="str">
        <f t="shared" si="33"/>
        <v/>
      </c>
      <c r="O423" s="21"/>
      <c r="P423" s="160" t="str">
        <f t="shared" si="34"/>
        <v/>
      </c>
      <c r="Q423" s="160">
        <f t="shared" si="35"/>
        <v>0</v>
      </c>
      <c r="R423" s="160" t="str">
        <f t="shared" si="36"/>
        <v/>
      </c>
      <c r="S423" s="160" t="str">
        <f t="shared" si="37"/>
        <v/>
      </c>
      <c r="T423" s="50" t="str">
        <f>IF($F423="","",IF(ISERROR(VLOOKUP(F423,PROVEEDORES!$D$8:$I$507,5,0)),1,VLOOKUP($F423,PROVEEDORES!$D$8:$I$507,5,0)))</f>
        <v/>
      </c>
    </row>
    <row r="424" spans="3:20" ht="17.45" customHeight="1" x14ac:dyDescent="0.25">
      <c r="C424" s="188"/>
      <c r="D424" s="189"/>
      <c r="E424" s="178"/>
      <c r="F424" s="178"/>
      <c r="G424" s="190">
        <f>DATOS!$E$13</f>
        <v>1</v>
      </c>
      <c r="H424" s="178"/>
      <c r="I424" s="191"/>
      <c r="J424" s="178"/>
      <c r="K424" s="178"/>
      <c r="L424" s="178"/>
      <c r="M424" s="178"/>
      <c r="N424" s="160" t="str">
        <f t="shared" si="33"/>
        <v/>
      </c>
      <c r="O424" s="21"/>
      <c r="P424" s="160" t="str">
        <f t="shared" si="34"/>
        <v/>
      </c>
      <c r="Q424" s="160">
        <f t="shared" si="35"/>
        <v>0</v>
      </c>
      <c r="R424" s="160" t="str">
        <f t="shared" si="36"/>
        <v/>
      </c>
      <c r="S424" s="160" t="str">
        <f t="shared" si="37"/>
        <v/>
      </c>
      <c r="T424" s="50" t="str">
        <f>IF($F424="","",IF(ISERROR(VLOOKUP(F424,PROVEEDORES!$D$8:$I$507,5,0)),1,VLOOKUP($F424,PROVEEDORES!$D$8:$I$507,5,0)))</f>
        <v/>
      </c>
    </row>
    <row r="425" spans="3:20" ht="17.45" customHeight="1" x14ac:dyDescent="0.25">
      <c r="C425" s="188"/>
      <c r="D425" s="189"/>
      <c r="E425" s="178"/>
      <c r="F425" s="178"/>
      <c r="G425" s="190">
        <f>DATOS!$E$13</f>
        <v>1</v>
      </c>
      <c r="H425" s="178"/>
      <c r="I425" s="191"/>
      <c r="J425" s="178"/>
      <c r="K425" s="178"/>
      <c r="L425" s="178"/>
      <c r="M425" s="178"/>
      <c r="N425" s="160" t="str">
        <f t="shared" si="33"/>
        <v/>
      </c>
      <c r="O425" s="21"/>
      <c r="P425" s="160" t="str">
        <f t="shared" si="34"/>
        <v/>
      </c>
      <c r="Q425" s="160">
        <f t="shared" si="35"/>
        <v>0</v>
      </c>
      <c r="R425" s="160" t="str">
        <f t="shared" si="36"/>
        <v/>
      </c>
      <c r="S425" s="160" t="str">
        <f t="shared" si="37"/>
        <v/>
      </c>
      <c r="T425" s="50" t="str">
        <f>IF($F425="","",IF(ISERROR(VLOOKUP(F425,PROVEEDORES!$D$8:$I$507,5,0)),1,VLOOKUP($F425,PROVEEDORES!$D$8:$I$507,5,0)))</f>
        <v/>
      </c>
    </row>
    <row r="426" spans="3:20" ht="17.45" customHeight="1" x14ac:dyDescent="0.25">
      <c r="C426" s="188"/>
      <c r="D426" s="189"/>
      <c r="E426" s="178"/>
      <c r="F426" s="178"/>
      <c r="G426" s="190">
        <f>DATOS!$E$13</f>
        <v>1</v>
      </c>
      <c r="H426" s="178"/>
      <c r="I426" s="191"/>
      <c r="J426" s="178"/>
      <c r="K426" s="178"/>
      <c r="L426" s="178"/>
      <c r="M426" s="178"/>
      <c r="N426" s="160" t="str">
        <f t="shared" si="33"/>
        <v/>
      </c>
      <c r="O426" s="21"/>
      <c r="P426" s="160" t="str">
        <f t="shared" si="34"/>
        <v/>
      </c>
      <c r="Q426" s="160">
        <f t="shared" si="35"/>
        <v>0</v>
      </c>
      <c r="R426" s="160" t="str">
        <f t="shared" si="36"/>
        <v/>
      </c>
      <c r="S426" s="160" t="str">
        <f t="shared" si="37"/>
        <v/>
      </c>
      <c r="T426" s="50" t="str">
        <f>IF($F426="","",IF(ISERROR(VLOOKUP(F426,PROVEEDORES!$D$8:$I$507,5,0)),1,VLOOKUP($F426,PROVEEDORES!$D$8:$I$507,5,0)))</f>
        <v/>
      </c>
    </row>
    <row r="427" spans="3:20" ht="17.45" customHeight="1" x14ac:dyDescent="0.25">
      <c r="C427" s="188"/>
      <c r="D427" s="189"/>
      <c r="E427" s="178"/>
      <c r="F427" s="178"/>
      <c r="G427" s="190">
        <f>DATOS!$E$13</f>
        <v>1</v>
      </c>
      <c r="H427" s="178"/>
      <c r="I427" s="191"/>
      <c r="J427" s="178"/>
      <c r="K427" s="178"/>
      <c r="L427" s="178"/>
      <c r="M427" s="178"/>
      <c r="N427" s="160" t="str">
        <f t="shared" si="33"/>
        <v/>
      </c>
      <c r="O427" s="21"/>
      <c r="P427" s="160" t="str">
        <f t="shared" si="34"/>
        <v/>
      </c>
      <c r="Q427" s="160">
        <f t="shared" si="35"/>
        <v>0</v>
      </c>
      <c r="R427" s="160" t="str">
        <f t="shared" si="36"/>
        <v/>
      </c>
      <c r="S427" s="160" t="str">
        <f t="shared" si="37"/>
        <v/>
      </c>
      <c r="T427" s="50" t="str">
        <f>IF($F427="","",IF(ISERROR(VLOOKUP(F427,PROVEEDORES!$D$8:$I$507,5,0)),1,VLOOKUP($F427,PROVEEDORES!$D$8:$I$507,5,0)))</f>
        <v/>
      </c>
    </row>
    <row r="428" spans="3:20" ht="17.45" customHeight="1" x14ac:dyDescent="0.25">
      <c r="C428" s="188"/>
      <c r="D428" s="189"/>
      <c r="E428" s="178"/>
      <c r="F428" s="178"/>
      <c r="G428" s="190">
        <f>DATOS!$E$13</f>
        <v>1</v>
      </c>
      <c r="H428" s="178"/>
      <c r="I428" s="191"/>
      <c r="J428" s="178"/>
      <c r="K428" s="178"/>
      <c r="L428" s="178"/>
      <c r="M428" s="178"/>
      <c r="N428" s="160" t="str">
        <f t="shared" si="33"/>
        <v/>
      </c>
      <c r="O428" s="21"/>
      <c r="P428" s="160" t="str">
        <f t="shared" si="34"/>
        <v/>
      </c>
      <c r="Q428" s="160">
        <f t="shared" si="35"/>
        <v>0</v>
      </c>
      <c r="R428" s="160" t="str">
        <f t="shared" si="36"/>
        <v/>
      </c>
      <c r="S428" s="160" t="str">
        <f t="shared" si="37"/>
        <v/>
      </c>
      <c r="T428" s="50" t="str">
        <f>IF($F428="","",IF(ISERROR(VLOOKUP(F428,PROVEEDORES!$D$8:$I$507,5,0)),1,VLOOKUP($F428,PROVEEDORES!$D$8:$I$507,5,0)))</f>
        <v/>
      </c>
    </row>
    <row r="429" spans="3:20" ht="17.45" customHeight="1" x14ac:dyDescent="0.25">
      <c r="C429" s="188"/>
      <c r="D429" s="189"/>
      <c r="E429" s="178"/>
      <c r="F429" s="178"/>
      <c r="G429" s="190">
        <f>DATOS!$E$13</f>
        <v>1</v>
      </c>
      <c r="H429" s="178"/>
      <c r="I429" s="191"/>
      <c r="J429" s="178"/>
      <c r="K429" s="178"/>
      <c r="L429" s="178"/>
      <c r="M429" s="178"/>
      <c r="N429" s="160" t="str">
        <f t="shared" si="33"/>
        <v/>
      </c>
      <c r="O429" s="21"/>
      <c r="P429" s="160" t="str">
        <f t="shared" si="34"/>
        <v/>
      </c>
      <c r="Q429" s="160">
        <f t="shared" si="35"/>
        <v>0</v>
      </c>
      <c r="R429" s="160" t="str">
        <f t="shared" si="36"/>
        <v/>
      </c>
      <c r="S429" s="160" t="str">
        <f t="shared" si="37"/>
        <v/>
      </c>
      <c r="T429" s="50" t="str">
        <f>IF($F429="","",IF(ISERROR(VLOOKUP(F429,PROVEEDORES!$D$8:$I$507,5,0)),1,VLOOKUP($F429,PROVEEDORES!$D$8:$I$507,5,0)))</f>
        <v/>
      </c>
    </row>
    <row r="430" spans="3:20" ht="17.45" customHeight="1" x14ac:dyDescent="0.25">
      <c r="C430" s="188"/>
      <c r="D430" s="189"/>
      <c r="E430" s="178"/>
      <c r="F430" s="178"/>
      <c r="G430" s="190">
        <f>DATOS!$E$13</f>
        <v>1</v>
      </c>
      <c r="H430" s="178"/>
      <c r="I430" s="191"/>
      <c r="J430" s="178"/>
      <c r="K430" s="178"/>
      <c r="L430" s="178"/>
      <c r="M430" s="178"/>
      <c r="N430" s="160" t="str">
        <f t="shared" si="33"/>
        <v/>
      </c>
      <c r="O430" s="21"/>
      <c r="P430" s="160" t="str">
        <f t="shared" si="34"/>
        <v/>
      </c>
      <c r="Q430" s="160">
        <f t="shared" si="35"/>
        <v>0</v>
      </c>
      <c r="R430" s="160" t="str">
        <f t="shared" si="36"/>
        <v/>
      </c>
      <c r="S430" s="160" t="str">
        <f t="shared" si="37"/>
        <v/>
      </c>
      <c r="T430" s="50" t="str">
        <f>IF($F430="","",IF(ISERROR(VLOOKUP(F430,PROVEEDORES!$D$8:$I$507,5,0)),1,VLOOKUP($F430,PROVEEDORES!$D$8:$I$507,5,0)))</f>
        <v/>
      </c>
    </row>
    <row r="431" spans="3:20" ht="17.45" customHeight="1" x14ac:dyDescent="0.25">
      <c r="C431" s="188"/>
      <c r="D431" s="189"/>
      <c r="E431" s="178"/>
      <c r="F431" s="178"/>
      <c r="G431" s="190">
        <f>DATOS!$E$13</f>
        <v>1</v>
      </c>
      <c r="H431" s="178"/>
      <c r="I431" s="191"/>
      <c r="J431" s="178"/>
      <c r="K431" s="178"/>
      <c r="L431" s="178"/>
      <c r="M431" s="178"/>
      <c r="N431" s="160" t="str">
        <f t="shared" si="33"/>
        <v/>
      </c>
      <c r="O431" s="21"/>
      <c r="P431" s="160" t="str">
        <f t="shared" si="34"/>
        <v/>
      </c>
      <c r="Q431" s="160">
        <f t="shared" si="35"/>
        <v>0</v>
      </c>
      <c r="R431" s="160" t="str">
        <f t="shared" si="36"/>
        <v/>
      </c>
      <c r="S431" s="160" t="str">
        <f t="shared" si="37"/>
        <v/>
      </c>
      <c r="T431" s="50" t="str">
        <f>IF($F431="","",IF(ISERROR(VLOOKUP(F431,PROVEEDORES!$D$8:$I$507,5,0)),1,VLOOKUP($F431,PROVEEDORES!$D$8:$I$507,5,0)))</f>
        <v/>
      </c>
    </row>
    <row r="432" spans="3:20" ht="17.45" customHeight="1" x14ac:dyDescent="0.25">
      <c r="C432" s="188"/>
      <c r="D432" s="189"/>
      <c r="E432" s="178"/>
      <c r="F432" s="178"/>
      <c r="G432" s="190">
        <f>DATOS!$E$13</f>
        <v>1</v>
      </c>
      <c r="H432" s="178"/>
      <c r="I432" s="191"/>
      <c r="J432" s="178"/>
      <c r="K432" s="178"/>
      <c r="L432" s="178"/>
      <c r="M432" s="178"/>
      <c r="N432" s="160" t="str">
        <f t="shared" si="33"/>
        <v/>
      </c>
      <c r="O432" s="21"/>
      <c r="P432" s="160" t="str">
        <f t="shared" si="34"/>
        <v/>
      </c>
      <c r="Q432" s="160">
        <f t="shared" si="35"/>
        <v>0</v>
      </c>
      <c r="R432" s="160" t="str">
        <f t="shared" si="36"/>
        <v/>
      </c>
      <c r="S432" s="160" t="str">
        <f t="shared" si="37"/>
        <v/>
      </c>
      <c r="T432" s="50" t="str">
        <f>IF($F432="","",IF(ISERROR(VLOOKUP(F432,PROVEEDORES!$D$8:$I$507,5,0)),1,VLOOKUP($F432,PROVEEDORES!$D$8:$I$507,5,0)))</f>
        <v/>
      </c>
    </row>
    <row r="433" spans="3:20" ht="17.45" customHeight="1" x14ac:dyDescent="0.25">
      <c r="C433" s="188"/>
      <c r="D433" s="189"/>
      <c r="E433" s="178"/>
      <c r="F433" s="178"/>
      <c r="G433" s="190">
        <f>DATOS!$E$13</f>
        <v>1</v>
      </c>
      <c r="H433" s="178"/>
      <c r="I433" s="191"/>
      <c r="J433" s="178"/>
      <c r="K433" s="178"/>
      <c r="L433" s="178"/>
      <c r="M433" s="178"/>
      <c r="N433" s="160" t="str">
        <f t="shared" si="33"/>
        <v/>
      </c>
      <c r="O433" s="21"/>
      <c r="P433" s="160" t="str">
        <f t="shared" si="34"/>
        <v/>
      </c>
      <c r="Q433" s="160">
        <f t="shared" si="35"/>
        <v>0</v>
      </c>
      <c r="R433" s="160" t="str">
        <f t="shared" si="36"/>
        <v/>
      </c>
      <c r="S433" s="160" t="str">
        <f t="shared" si="37"/>
        <v/>
      </c>
      <c r="T433" s="50" t="str">
        <f>IF($F433="","",IF(ISERROR(VLOOKUP(F433,PROVEEDORES!$D$8:$I$507,5,0)),1,VLOOKUP($F433,PROVEEDORES!$D$8:$I$507,5,0)))</f>
        <v/>
      </c>
    </row>
    <row r="434" spans="3:20" ht="17.45" customHeight="1" x14ac:dyDescent="0.25">
      <c r="C434" s="188"/>
      <c r="D434" s="189"/>
      <c r="E434" s="178"/>
      <c r="F434" s="178"/>
      <c r="G434" s="190">
        <f>DATOS!$E$13</f>
        <v>1</v>
      </c>
      <c r="H434" s="178"/>
      <c r="I434" s="191"/>
      <c r="J434" s="178"/>
      <c r="K434" s="178"/>
      <c r="L434" s="178"/>
      <c r="M434" s="178"/>
      <c r="N434" s="160" t="str">
        <f t="shared" si="33"/>
        <v/>
      </c>
      <c r="O434" s="21"/>
      <c r="P434" s="160" t="str">
        <f t="shared" si="34"/>
        <v/>
      </c>
      <c r="Q434" s="160">
        <f t="shared" si="35"/>
        <v>0</v>
      </c>
      <c r="R434" s="160" t="str">
        <f t="shared" si="36"/>
        <v/>
      </c>
      <c r="S434" s="160" t="str">
        <f t="shared" si="37"/>
        <v/>
      </c>
      <c r="T434" s="50" t="str">
        <f>IF($F434="","",IF(ISERROR(VLOOKUP(F434,PROVEEDORES!$D$8:$I$507,5,0)),1,VLOOKUP($F434,PROVEEDORES!$D$8:$I$507,5,0)))</f>
        <v/>
      </c>
    </row>
    <row r="435" spans="3:20" ht="17.45" customHeight="1" x14ac:dyDescent="0.25">
      <c r="C435" s="188"/>
      <c r="D435" s="189"/>
      <c r="E435" s="178"/>
      <c r="F435" s="178"/>
      <c r="G435" s="190">
        <f>DATOS!$E$13</f>
        <v>1</v>
      </c>
      <c r="H435" s="178"/>
      <c r="I435" s="191"/>
      <c r="J435" s="178"/>
      <c r="K435" s="178"/>
      <c r="L435" s="178"/>
      <c r="M435" s="178"/>
      <c r="N435" s="160" t="str">
        <f t="shared" si="33"/>
        <v/>
      </c>
      <c r="O435" s="21"/>
      <c r="P435" s="160" t="str">
        <f t="shared" si="34"/>
        <v/>
      </c>
      <c r="Q435" s="160">
        <f t="shared" si="35"/>
        <v>0</v>
      </c>
      <c r="R435" s="160" t="str">
        <f t="shared" si="36"/>
        <v/>
      </c>
      <c r="S435" s="160" t="str">
        <f t="shared" si="37"/>
        <v/>
      </c>
      <c r="T435" s="50" t="str">
        <f>IF($F435="","",IF(ISERROR(VLOOKUP(F435,PROVEEDORES!$D$8:$I$507,5,0)),1,VLOOKUP($F435,PROVEEDORES!$D$8:$I$507,5,0)))</f>
        <v/>
      </c>
    </row>
    <row r="436" spans="3:20" ht="17.45" customHeight="1" x14ac:dyDescent="0.25">
      <c r="C436" s="188"/>
      <c r="D436" s="189"/>
      <c r="E436" s="178"/>
      <c r="F436" s="178"/>
      <c r="G436" s="190">
        <f>DATOS!$E$13</f>
        <v>1</v>
      </c>
      <c r="H436" s="178"/>
      <c r="I436" s="191"/>
      <c r="J436" s="178"/>
      <c r="K436" s="178"/>
      <c r="L436" s="178"/>
      <c r="M436" s="178"/>
      <c r="N436" s="160" t="str">
        <f t="shared" si="33"/>
        <v/>
      </c>
      <c r="O436" s="21"/>
      <c r="P436" s="160" t="str">
        <f t="shared" si="34"/>
        <v/>
      </c>
      <c r="Q436" s="160">
        <f t="shared" si="35"/>
        <v>0</v>
      </c>
      <c r="R436" s="160" t="str">
        <f t="shared" si="36"/>
        <v/>
      </c>
      <c r="S436" s="160" t="str">
        <f t="shared" si="37"/>
        <v/>
      </c>
      <c r="T436" s="50" t="str">
        <f>IF($F436="","",IF(ISERROR(VLOOKUP(F436,PROVEEDORES!$D$8:$I$507,5,0)),1,VLOOKUP($F436,PROVEEDORES!$D$8:$I$507,5,0)))</f>
        <v/>
      </c>
    </row>
    <row r="437" spans="3:20" ht="17.45" customHeight="1" x14ac:dyDescent="0.25">
      <c r="C437" s="188"/>
      <c r="D437" s="189"/>
      <c r="E437" s="178"/>
      <c r="F437" s="178"/>
      <c r="G437" s="190">
        <f>DATOS!$E$13</f>
        <v>1</v>
      </c>
      <c r="H437" s="178"/>
      <c r="I437" s="191"/>
      <c r="J437" s="178"/>
      <c r="K437" s="178"/>
      <c r="L437" s="178"/>
      <c r="M437" s="178"/>
      <c r="N437" s="160" t="str">
        <f t="shared" si="33"/>
        <v/>
      </c>
      <c r="O437" s="21"/>
      <c r="P437" s="160" t="str">
        <f t="shared" si="34"/>
        <v/>
      </c>
      <c r="Q437" s="160">
        <f t="shared" si="35"/>
        <v>0</v>
      </c>
      <c r="R437" s="160" t="str">
        <f t="shared" si="36"/>
        <v/>
      </c>
      <c r="S437" s="160" t="str">
        <f t="shared" si="37"/>
        <v/>
      </c>
      <c r="T437" s="50" t="str">
        <f>IF($F437="","",IF(ISERROR(VLOOKUP(F437,PROVEEDORES!$D$8:$I$507,5,0)),1,VLOOKUP($F437,PROVEEDORES!$D$8:$I$507,5,0)))</f>
        <v/>
      </c>
    </row>
    <row r="438" spans="3:20" ht="17.45" customHeight="1" x14ac:dyDescent="0.25">
      <c r="C438" s="188"/>
      <c r="D438" s="189"/>
      <c r="E438" s="178"/>
      <c r="F438" s="178"/>
      <c r="G438" s="190">
        <f>DATOS!$E$13</f>
        <v>1</v>
      </c>
      <c r="H438" s="178"/>
      <c r="I438" s="191"/>
      <c r="J438" s="178"/>
      <c r="K438" s="178"/>
      <c r="L438" s="178"/>
      <c r="M438" s="178"/>
      <c r="N438" s="160" t="str">
        <f t="shared" si="33"/>
        <v/>
      </c>
      <c r="O438" s="21"/>
      <c r="P438" s="160" t="str">
        <f t="shared" si="34"/>
        <v/>
      </c>
      <c r="Q438" s="160">
        <f t="shared" si="35"/>
        <v>0</v>
      </c>
      <c r="R438" s="160" t="str">
        <f t="shared" si="36"/>
        <v/>
      </c>
      <c r="S438" s="160" t="str">
        <f t="shared" si="37"/>
        <v/>
      </c>
      <c r="T438" s="50" t="str">
        <f>IF($F438="","",IF(ISERROR(VLOOKUP(F438,PROVEEDORES!$D$8:$I$507,5,0)),1,VLOOKUP($F438,PROVEEDORES!$D$8:$I$507,5,0)))</f>
        <v/>
      </c>
    </row>
    <row r="439" spans="3:20" ht="17.45" customHeight="1" x14ac:dyDescent="0.25">
      <c r="C439" s="188"/>
      <c r="D439" s="189"/>
      <c r="E439" s="178"/>
      <c r="F439" s="178"/>
      <c r="G439" s="190">
        <f>DATOS!$E$13</f>
        <v>1</v>
      </c>
      <c r="H439" s="178"/>
      <c r="I439" s="191"/>
      <c r="J439" s="178"/>
      <c r="K439" s="178"/>
      <c r="L439" s="178"/>
      <c r="M439" s="178"/>
      <c r="N439" s="160" t="str">
        <f t="shared" si="33"/>
        <v/>
      </c>
      <c r="O439" s="21"/>
      <c r="P439" s="160" t="str">
        <f t="shared" si="34"/>
        <v/>
      </c>
      <c r="Q439" s="160">
        <f t="shared" si="35"/>
        <v>0</v>
      </c>
      <c r="R439" s="160" t="str">
        <f t="shared" si="36"/>
        <v/>
      </c>
      <c r="S439" s="160" t="str">
        <f t="shared" si="37"/>
        <v/>
      </c>
      <c r="T439" s="50" t="str">
        <f>IF($F439="","",IF(ISERROR(VLOOKUP(F439,PROVEEDORES!$D$8:$I$507,5,0)),1,VLOOKUP($F439,PROVEEDORES!$D$8:$I$507,5,0)))</f>
        <v/>
      </c>
    </row>
    <row r="440" spans="3:20" ht="17.45" customHeight="1" x14ac:dyDescent="0.25">
      <c r="C440" s="188"/>
      <c r="D440" s="189"/>
      <c r="E440" s="178"/>
      <c r="F440" s="178"/>
      <c r="G440" s="190">
        <f>DATOS!$E$13</f>
        <v>1</v>
      </c>
      <c r="H440" s="178"/>
      <c r="I440" s="191"/>
      <c r="J440" s="178"/>
      <c r="K440" s="178"/>
      <c r="L440" s="178"/>
      <c r="M440" s="178"/>
      <c r="N440" s="160" t="str">
        <f t="shared" si="33"/>
        <v/>
      </c>
      <c r="O440" s="21"/>
      <c r="P440" s="160" t="str">
        <f t="shared" si="34"/>
        <v/>
      </c>
      <c r="Q440" s="160">
        <f t="shared" si="35"/>
        <v>0</v>
      </c>
      <c r="R440" s="160" t="str">
        <f t="shared" si="36"/>
        <v/>
      </c>
      <c r="S440" s="160" t="str">
        <f t="shared" si="37"/>
        <v/>
      </c>
      <c r="T440" s="50" t="str">
        <f>IF($F440="","",IF(ISERROR(VLOOKUP(F440,PROVEEDORES!$D$8:$I$507,5,0)),1,VLOOKUP($F440,PROVEEDORES!$D$8:$I$507,5,0)))</f>
        <v/>
      </c>
    </row>
    <row r="441" spans="3:20" ht="17.45" customHeight="1" x14ac:dyDescent="0.25">
      <c r="C441" s="188"/>
      <c r="D441" s="189"/>
      <c r="E441" s="178"/>
      <c r="F441" s="178"/>
      <c r="G441" s="190">
        <f>DATOS!$E$13</f>
        <v>1</v>
      </c>
      <c r="H441" s="178"/>
      <c r="I441" s="191"/>
      <c r="J441" s="178"/>
      <c r="K441" s="178"/>
      <c r="L441" s="178"/>
      <c r="M441" s="178"/>
      <c r="N441" s="160" t="str">
        <f t="shared" si="33"/>
        <v/>
      </c>
      <c r="O441" s="21"/>
      <c r="P441" s="160" t="str">
        <f t="shared" si="34"/>
        <v/>
      </c>
      <c r="Q441" s="160">
        <f t="shared" si="35"/>
        <v>0</v>
      </c>
      <c r="R441" s="160" t="str">
        <f t="shared" si="36"/>
        <v/>
      </c>
      <c r="S441" s="160" t="str">
        <f t="shared" si="37"/>
        <v/>
      </c>
      <c r="T441" s="50" t="str">
        <f>IF($F441="","",IF(ISERROR(VLOOKUP(F441,PROVEEDORES!$D$8:$I$507,5,0)),1,VLOOKUP($F441,PROVEEDORES!$D$8:$I$507,5,0)))</f>
        <v/>
      </c>
    </row>
    <row r="442" spans="3:20" ht="17.45" customHeight="1" x14ac:dyDescent="0.25">
      <c r="C442" s="188"/>
      <c r="D442" s="189"/>
      <c r="E442" s="178"/>
      <c r="F442" s="178"/>
      <c r="G442" s="190">
        <f>DATOS!$E$13</f>
        <v>1</v>
      </c>
      <c r="H442" s="178"/>
      <c r="I442" s="191"/>
      <c r="J442" s="178"/>
      <c r="K442" s="178"/>
      <c r="L442" s="178"/>
      <c r="M442" s="178"/>
      <c r="N442" s="160" t="str">
        <f t="shared" si="33"/>
        <v/>
      </c>
      <c r="O442" s="21"/>
      <c r="P442" s="160" t="str">
        <f t="shared" si="34"/>
        <v/>
      </c>
      <c r="Q442" s="160">
        <f t="shared" si="35"/>
        <v>0</v>
      </c>
      <c r="R442" s="160" t="str">
        <f t="shared" si="36"/>
        <v/>
      </c>
      <c r="S442" s="160" t="str">
        <f t="shared" si="37"/>
        <v/>
      </c>
      <c r="T442" s="50" t="str">
        <f>IF($F442="","",IF(ISERROR(VLOOKUP(F442,PROVEEDORES!$D$8:$I$507,5,0)),1,VLOOKUP($F442,PROVEEDORES!$D$8:$I$507,5,0)))</f>
        <v/>
      </c>
    </row>
    <row r="443" spans="3:20" ht="17.45" customHeight="1" x14ac:dyDescent="0.25">
      <c r="C443" s="188"/>
      <c r="D443" s="189"/>
      <c r="E443" s="178"/>
      <c r="F443" s="178"/>
      <c r="G443" s="190">
        <f>DATOS!$E$13</f>
        <v>1</v>
      </c>
      <c r="H443" s="178"/>
      <c r="I443" s="191"/>
      <c r="J443" s="178"/>
      <c r="K443" s="178"/>
      <c r="L443" s="178"/>
      <c r="M443" s="178"/>
      <c r="N443" s="160" t="str">
        <f t="shared" si="33"/>
        <v/>
      </c>
      <c r="O443" s="21"/>
      <c r="P443" s="160" t="str">
        <f t="shared" si="34"/>
        <v/>
      </c>
      <c r="Q443" s="160">
        <f t="shared" si="35"/>
        <v>0</v>
      </c>
      <c r="R443" s="160" t="str">
        <f t="shared" si="36"/>
        <v/>
      </c>
      <c r="S443" s="160" t="str">
        <f t="shared" si="37"/>
        <v/>
      </c>
      <c r="T443" s="50" t="str">
        <f>IF($F443="","",IF(ISERROR(VLOOKUP(F443,PROVEEDORES!$D$8:$I$507,5,0)),1,VLOOKUP($F443,PROVEEDORES!$D$8:$I$507,5,0)))</f>
        <v/>
      </c>
    </row>
    <row r="444" spans="3:20" ht="17.45" customHeight="1" x14ac:dyDescent="0.25">
      <c r="C444" s="188"/>
      <c r="D444" s="189"/>
      <c r="E444" s="178"/>
      <c r="F444" s="178"/>
      <c r="G444" s="190">
        <f>DATOS!$E$13</f>
        <v>1</v>
      </c>
      <c r="H444" s="178"/>
      <c r="I444" s="191"/>
      <c r="J444" s="178"/>
      <c r="K444" s="178"/>
      <c r="L444" s="178"/>
      <c r="M444" s="178"/>
      <c r="N444" s="160" t="str">
        <f t="shared" si="33"/>
        <v/>
      </c>
      <c r="O444" s="21"/>
      <c r="P444" s="160" t="str">
        <f t="shared" si="34"/>
        <v/>
      </c>
      <c r="Q444" s="160">
        <f t="shared" si="35"/>
        <v>0</v>
      </c>
      <c r="R444" s="160" t="str">
        <f t="shared" si="36"/>
        <v/>
      </c>
      <c r="S444" s="160" t="str">
        <f t="shared" si="37"/>
        <v/>
      </c>
      <c r="T444" s="50" t="str">
        <f>IF($F444="","",IF(ISERROR(VLOOKUP(F444,PROVEEDORES!$D$8:$I$507,5,0)),1,VLOOKUP($F444,PROVEEDORES!$D$8:$I$507,5,0)))</f>
        <v/>
      </c>
    </row>
    <row r="445" spans="3:20" ht="17.45" customHeight="1" x14ac:dyDescent="0.25">
      <c r="C445" s="188"/>
      <c r="D445" s="189"/>
      <c r="E445" s="178"/>
      <c r="F445" s="178"/>
      <c r="G445" s="190">
        <f>DATOS!$E$13</f>
        <v>1</v>
      </c>
      <c r="H445" s="178"/>
      <c r="I445" s="191"/>
      <c r="J445" s="178"/>
      <c r="K445" s="178"/>
      <c r="L445" s="178"/>
      <c r="M445" s="178"/>
      <c r="N445" s="160" t="str">
        <f t="shared" si="33"/>
        <v/>
      </c>
      <c r="O445" s="21"/>
      <c r="P445" s="160" t="str">
        <f t="shared" si="34"/>
        <v/>
      </c>
      <c r="Q445" s="160">
        <f t="shared" si="35"/>
        <v>0</v>
      </c>
      <c r="R445" s="160" t="str">
        <f t="shared" si="36"/>
        <v/>
      </c>
      <c r="S445" s="160" t="str">
        <f t="shared" si="37"/>
        <v/>
      </c>
      <c r="T445" s="50" t="str">
        <f>IF($F445="","",IF(ISERROR(VLOOKUP(F445,PROVEEDORES!$D$8:$I$507,5,0)),1,VLOOKUP($F445,PROVEEDORES!$D$8:$I$507,5,0)))</f>
        <v/>
      </c>
    </row>
    <row r="446" spans="3:20" ht="17.45" customHeight="1" x14ac:dyDescent="0.25">
      <c r="C446" s="188"/>
      <c r="D446" s="189"/>
      <c r="E446" s="178"/>
      <c r="F446" s="178"/>
      <c r="G446" s="190">
        <f>DATOS!$E$13</f>
        <v>1</v>
      </c>
      <c r="H446" s="178"/>
      <c r="I446" s="191"/>
      <c r="J446" s="178"/>
      <c r="K446" s="178"/>
      <c r="L446" s="178"/>
      <c r="M446" s="178"/>
      <c r="N446" s="160" t="str">
        <f t="shared" si="33"/>
        <v/>
      </c>
      <c r="O446" s="21"/>
      <c r="P446" s="160" t="str">
        <f t="shared" si="34"/>
        <v/>
      </c>
      <c r="Q446" s="160">
        <f t="shared" si="35"/>
        <v>0</v>
      </c>
      <c r="R446" s="160" t="str">
        <f t="shared" si="36"/>
        <v/>
      </c>
      <c r="S446" s="160" t="str">
        <f t="shared" si="37"/>
        <v/>
      </c>
      <c r="T446" s="50" t="str">
        <f>IF($F446="","",IF(ISERROR(VLOOKUP(F446,PROVEEDORES!$D$8:$I$507,5,0)),1,VLOOKUP($F446,PROVEEDORES!$D$8:$I$507,5,0)))</f>
        <v/>
      </c>
    </row>
    <row r="447" spans="3:20" ht="17.45" customHeight="1" x14ac:dyDescent="0.25">
      <c r="C447" s="188"/>
      <c r="D447" s="189"/>
      <c r="E447" s="178"/>
      <c r="F447" s="178"/>
      <c r="G447" s="190">
        <f>DATOS!$E$13</f>
        <v>1</v>
      </c>
      <c r="H447" s="178"/>
      <c r="I447" s="191"/>
      <c r="J447" s="178"/>
      <c r="K447" s="178"/>
      <c r="L447" s="178"/>
      <c r="M447" s="178"/>
      <c r="N447" s="160" t="str">
        <f t="shared" si="33"/>
        <v/>
      </c>
      <c r="O447" s="21"/>
      <c r="P447" s="160" t="str">
        <f t="shared" si="34"/>
        <v/>
      </c>
      <c r="Q447" s="160">
        <f t="shared" si="35"/>
        <v>0</v>
      </c>
      <c r="R447" s="160" t="str">
        <f t="shared" si="36"/>
        <v/>
      </c>
      <c r="S447" s="160" t="str">
        <f t="shared" si="37"/>
        <v/>
      </c>
      <c r="T447" s="50" t="str">
        <f>IF($F447="","",IF(ISERROR(VLOOKUP(F447,PROVEEDORES!$D$8:$I$507,5,0)),1,VLOOKUP($F447,PROVEEDORES!$D$8:$I$507,5,0)))</f>
        <v/>
      </c>
    </row>
    <row r="448" spans="3:20" ht="17.45" customHeight="1" x14ac:dyDescent="0.25">
      <c r="C448" s="188"/>
      <c r="D448" s="189"/>
      <c r="E448" s="178"/>
      <c r="F448" s="178"/>
      <c r="G448" s="190">
        <f>DATOS!$E$13</f>
        <v>1</v>
      </c>
      <c r="H448" s="178"/>
      <c r="I448" s="191"/>
      <c r="J448" s="178"/>
      <c r="K448" s="178"/>
      <c r="L448" s="178"/>
      <c r="M448" s="178"/>
      <c r="N448" s="160" t="str">
        <f t="shared" si="33"/>
        <v/>
      </c>
      <c r="O448" s="21"/>
      <c r="P448" s="160" t="str">
        <f t="shared" si="34"/>
        <v/>
      </c>
      <c r="Q448" s="160">
        <f t="shared" si="35"/>
        <v>0</v>
      </c>
      <c r="R448" s="160" t="str">
        <f t="shared" si="36"/>
        <v/>
      </c>
      <c r="S448" s="160" t="str">
        <f t="shared" si="37"/>
        <v/>
      </c>
      <c r="T448" s="50" t="str">
        <f>IF($F448="","",IF(ISERROR(VLOOKUP(F448,PROVEEDORES!$D$8:$I$507,5,0)),1,VLOOKUP($F448,PROVEEDORES!$D$8:$I$507,5,0)))</f>
        <v/>
      </c>
    </row>
    <row r="449" spans="3:20" ht="17.45" customHeight="1" x14ac:dyDescent="0.25">
      <c r="C449" s="188"/>
      <c r="D449" s="189"/>
      <c r="E449" s="178"/>
      <c r="F449" s="178"/>
      <c r="G449" s="190">
        <f>DATOS!$E$13</f>
        <v>1</v>
      </c>
      <c r="H449" s="178"/>
      <c r="I449" s="191"/>
      <c r="J449" s="178"/>
      <c r="K449" s="178"/>
      <c r="L449" s="178"/>
      <c r="M449" s="178"/>
      <c r="N449" s="160" t="str">
        <f t="shared" si="33"/>
        <v/>
      </c>
      <c r="O449" s="21"/>
      <c r="P449" s="160" t="str">
        <f t="shared" si="34"/>
        <v/>
      </c>
      <c r="Q449" s="160">
        <f t="shared" si="35"/>
        <v>0</v>
      </c>
      <c r="R449" s="160" t="str">
        <f t="shared" si="36"/>
        <v/>
      </c>
      <c r="S449" s="160" t="str">
        <f t="shared" si="37"/>
        <v/>
      </c>
      <c r="T449" s="50" t="str">
        <f>IF($F449="","",IF(ISERROR(VLOOKUP(F449,PROVEEDORES!$D$8:$I$507,5,0)),1,VLOOKUP($F449,PROVEEDORES!$D$8:$I$507,5,0)))</f>
        <v/>
      </c>
    </row>
    <row r="450" spans="3:20" ht="17.45" customHeight="1" x14ac:dyDescent="0.25">
      <c r="C450" s="188"/>
      <c r="D450" s="189"/>
      <c r="E450" s="178"/>
      <c r="F450" s="178"/>
      <c r="G450" s="190">
        <f>DATOS!$E$13</f>
        <v>1</v>
      </c>
      <c r="H450" s="178"/>
      <c r="I450" s="191"/>
      <c r="J450" s="178"/>
      <c r="K450" s="178"/>
      <c r="L450" s="178"/>
      <c r="M450" s="178"/>
      <c r="N450" s="160" t="str">
        <f t="shared" si="33"/>
        <v/>
      </c>
      <c r="O450" s="21"/>
      <c r="P450" s="160" t="str">
        <f t="shared" si="34"/>
        <v/>
      </c>
      <c r="Q450" s="160">
        <f t="shared" si="35"/>
        <v>0</v>
      </c>
      <c r="R450" s="160" t="str">
        <f t="shared" si="36"/>
        <v/>
      </c>
      <c r="S450" s="160" t="str">
        <f t="shared" si="37"/>
        <v/>
      </c>
      <c r="T450" s="50" t="str">
        <f>IF($F450="","",IF(ISERROR(VLOOKUP(F450,PROVEEDORES!$D$8:$I$507,5,0)),1,VLOOKUP($F450,PROVEEDORES!$D$8:$I$507,5,0)))</f>
        <v/>
      </c>
    </row>
    <row r="451" spans="3:20" ht="17.45" customHeight="1" x14ac:dyDescent="0.25">
      <c r="C451" s="188"/>
      <c r="D451" s="189"/>
      <c r="E451" s="178"/>
      <c r="F451" s="178"/>
      <c r="G451" s="190">
        <f>DATOS!$E$13</f>
        <v>1</v>
      </c>
      <c r="H451" s="178"/>
      <c r="I451" s="191"/>
      <c r="J451" s="178"/>
      <c r="K451" s="178"/>
      <c r="L451" s="178"/>
      <c r="M451" s="178"/>
      <c r="N451" s="160" t="str">
        <f t="shared" si="33"/>
        <v/>
      </c>
      <c r="O451" s="21"/>
      <c r="P451" s="160" t="str">
        <f t="shared" si="34"/>
        <v/>
      </c>
      <c r="Q451" s="160">
        <f t="shared" si="35"/>
        <v>0</v>
      </c>
      <c r="R451" s="160" t="str">
        <f t="shared" si="36"/>
        <v/>
      </c>
      <c r="S451" s="160" t="str">
        <f t="shared" si="37"/>
        <v/>
      </c>
      <c r="T451" s="50" t="str">
        <f>IF($F451="","",IF(ISERROR(VLOOKUP(F451,PROVEEDORES!$D$8:$I$507,5,0)),1,VLOOKUP($F451,PROVEEDORES!$D$8:$I$507,5,0)))</f>
        <v/>
      </c>
    </row>
    <row r="452" spans="3:20" ht="17.45" customHeight="1" x14ac:dyDescent="0.25">
      <c r="C452" s="188"/>
      <c r="D452" s="189"/>
      <c r="E452" s="178"/>
      <c r="F452" s="178"/>
      <c r="G452" s="190">
        <f>DATOS!$E$13</f>
        <v>1</v>
      </c>
      <c r="H452" s="178"/>
      <c r="I452" s="191"/>
      <c r="J452" s="178"/>
      <c r="K452" s="178"/>
      <c r="L452" s="178"/>
      <c r="M452" s="178"/>
      <c r="N452" s="160" t="str">
        <f t="shared" si="33"/>
        <v/>
      </c>
      <c r="O452" s="21"/>
      <c r="P452" s="160" t="str">
        <f t="shared" si="34"/>
        <v/>
      </c>
      <c r="Q452" s="160">
        <f t="shared" si="35"/>
        <v>0</v>
      </c>
      <c r="R452" s="160" t="str">
        <f t="shared" si="36"/>
        <v/>
      </c>
      <c r="S452" s="160" t="str">
        <f t="shared" si="37"/>
        <v/>
      </c>
      <c r="T452" s="50" t="str">
        <f>IF($F452="","",IF(ISERROR(VLOOKUP(F452,PROVEEDORES!$D$8:$I$507,5,0)),1,VLOOKUP($F452,PROVEEDORES!$D$8:$I$507,5,0)))</f>
        <v/>
      </c>
    </row>
    <row r="453" spans="3:20" ht="17.45" customHeight="1" x14ac:dyDescent="0.25">
      <c r="C453" s="188"/>
      <c r="D453" s="189"/>
      <c r="E453" s="178"/>
      <c r="F453" s="178"/>
      <c r="G453" s="190">
        <f>DATOS!$E$13</f>
        <v>1</v>
      </c>
      <c r="H453" s="178"/>
      <c r="I453" s="191"/>
      <c r="J453" s="178"/>
      <c r="K453" s="178"/>
      <c r="L453" s="178"/>
      <c r="M453" s="178"/>
      <c r="N453" s="160" t="str">
        <f t="shared" si="33"/>
        <v/>
      </c>
      <c r="O453" s="21"/>
      <c r="P453" s="160" t="str">
        <f t="shared" si="34"/>
        <v/>
      </c>
      <c r="Q453" s="160">
        <f t="shared" si="35"/>
        <v>0</v>
      </c>
      <c r="R453" s="160" t="str">
        <f t="shared" si="36"/>
        <v/>
      </c>
      <c r="S453" s="160" t="str">
        <f t="shared" si="37"/>
        <v/>
      </c>
      <c r="T453" s="50" t="str">
        <f>IF($F453="","",IF(ISERROR(VLOOKUP(F453,PROVEEDORES!$D$8:$I$507,5,0)),1,VLOOKUP($F453,PROVEEDORES!$D$8:$I$507,5,0)))</f>
        <v/>
      </c>
    </row>
    <row r="454" spans="3:20" ht="17.45" customHeight="1" x14ac:dyDescent="0.25">
      <c r="C454" s="188"/>
      <c r="D454" s="189"/>
      <c r="E454" s="178"/>
      <c r="F454" s="178"/>
      <c r="G454" s="190">
        <f>DATOS!$E$13</f>
        <v>1</v>
      </c>
      <c r="H454" s="178"/>
      <c r="I454" s="191"/>
      <c r="J454" s="178"/>
      <c r="K454" s="178"/>
      <c r="L454" s="178"/>
      <c r="M454" s="178"/>
      <c r="N454" s="160" t="str">
        <f t="shared" si="33"/>
        <v/>
      </c>
      <c r="O454" s="21"/>
      <c r="P454" s="160" t="str">
        <f t="shared" si="34"/>
        <v/>
      </c>
      <c r="Q454" s="160">
        <f t="shared" si="35"/>
        <v>0</v>
      </c>
      <c r="R454" s="160" t="str">
        <f t="shared" si="36"/>
        <v/>
      </c>
      <c r="S454" s="160" t="str">
        <f t="shared" si="37"/>
        <v/>
      </c>
      <c r="T454" s="50" t="str">
        <f>IF($F454="","",IF(ISERROR(VLOOKUP(F454,PROVEEDORES!$D$8:$I$507,5,0)),1,VLOOKUP($F454,PROVEEDORES!$D$8:$I$507,5,0)))</f>
        <v/>
      </c>
    </row>
    <row r="455" spans="3:20" ht="17.45" customHeight="1" x14ac:dyDescent="0.25">
      <c r="C455" s="188"/>
      <c r="D455" s="189"/>
      <c r="E455" s="178"/>
      <c r="F455" s="178"/>
      <c r="G455" s="190">
        <f>DATOS!$E$13</f>
        <v>1</v>
      </c>
      <c r="H455" s="178"/>
      <c r="I455" s="191"/>
      <c r="J455" s="178"/>
      <c r="K455" s="178"/>
      <c r="L455" s="178"/>
      <c r="M455" s="178"/>
      <c r="N455" s="160" t="str">
        <f t="shared" si="33"/>
        <v/>
      </c>
      <c r="O455" s="21"/>
      <c r="P455" s="160" t="str">
        <f t="shared" si="34"/>
        <v/>
      </c>
      <c r="Q455" s="160">
        <f t="shared" si="35"/>
        <v>0</v>
      </c>
      <c r="R455" s="160" t="str">
        <f t="shared" si="36"/>
        <v/>
      </c>
      <c r="S455" s="160" t="str">
        <f t="shared" si="37"/>
        <v/>
      </c>
      <c r="T455" s="50" t="str">
        <f>IF($F455="","",IF(ISERROR(VLOOKUP(F455,PROVEEDORES!$D$8:$I$507,5,0)),1,VLOOKUP($F455,PROVEEDORES!$D$8:$I$507,5,0)))</f>
        <v/>
      </c>
    </row>
    <row r="456" spans="3:20" ht="17.45" customHeight="1" x14ac:dyDescent="0.25">
      <c r="C456" s="188"/>
      <c r="D456" s="189"/>
      <c r="E456" s="178"/>
      <c r="F456" s="178"/>
      <c r="G456" s="190">
        <f>DATOS!$E$13</f>
        <v>1</v>
      </c>
      <c r="H456" s="178"/>
      <c r="I456" s="191"/>
      <c r="J456" s="178"/>
      <c r="K456" s="178"/>
      <c r="L456" s="178"/>
      <c r="M456" s="178"/>
      <c r="N456" s="160" t="str">
        <f t="shared" si="33"/>
        <v/>
      </c>
      <c r="O456" s="21"/>
      <c r="P456" s="160" t="str">
        <f t="shared" si="34"/>
        <v/>
      </c>
      <c r="Q456" s="160">
        <f t="shared" si="35"/>
        <v>0</v>
      </c>
      <c r="R456" s="160" t="str">
        <f t="shared" si="36"/>
        <v/>
      </c>
      <c r="S456" s="160" t="str">
        <f t="shared" si="37"/>
        <v/>
      </c>
      <c r="T456" s="50" t="str">
        <f>IF($F456="","",IF(ISERROR(VLOOKUP(F456,PROVEEDORES!$D$8:$I$507,5,0)),1,VLOOKUP($F456,PROVEEDORES!$D$8:$I$507,5,0)))</f>
        <v/>
      </c>
    </row>
    <row r="457" spans="3:20" ht="17.45" customHeight="1" x14ac:dyDescent="0.25">
      <c r="C457" s="188"/>
      <c r="D457" s="189"/>
      <c r="E457" s="178"/>
      <c r="F457" s="178"/>
      <c r="G457" s="190">
        <f>DATOS!$E$13</f>
        <v>1</v>
      </c>
      <c r="H457" s="178"/>
      <c r="I457" s="191"/>
      <c r="J457" s="178"/>
      <c r="K457" s="178"/>
      <c r="L457" s="178"/>
      <c r="M457" s="178"/>
      <c r="N457" s="160" t="str">
        <f t="shared" si="33"/>
        <v/>
      </c>
      <c r="O457" s="21"/>
      <c r="P457" s="160" t="str">
        <f t="shared" si="34"/>
        <v/>
      </c>
      <c r="Q457" s="160">
        <f t="shared" si="35"/>
        <v>0</v>
      </c>
      <c r="R457" s="160" t="str">
        <f t="shared" si="36"/>
        <v/>
      </c>
      <c r="S457" s="160" t="str">
        <f t="shared" si="37"/>
        <v/>
      </c>
      <c r="T457" s="50" t="str">
        <f>IF($F457="","",IF(ISERROR(VLOOKUP(F457,PROVEEDORES!$D$8:$I$507,5,0)),1,VLOOKUP($F457,PROVEEDORES!$D$8:$I$507,5,0)))</f>
        <v/>
      </c>
    </row>
    <row r="458" spans="3:20" ht="17.45" customHeight="1" x14ac:dyDescent="0.25">
      <c r="C458" s="188"/>
      <c r="D458" s="189"/>
      <c r="E458" s="178"/>
      <c r="F458" s="178"/>
      <c r="G458" s="190">
        <f>DATOS!$E$13</f>
        <v>1</v>
      </c>
      <c r="H458" s="178"/>
      <c r="I458" s="191"/>
      <c r="J458" s="178"/>
      <c r="K458" s="178"/>
      <c r="L458" s="178"/>
      <c r="M458" s="178"/>
      <c r="N458" s="160" t="str">
        <f t="shared" si="33"/>
        <v/>
      </c>
      <c r="O458" s="21"/>
      <c r="P458" s="160" t="str">
        <f t="shared" si="34"/>
        <v/>
      </c>
      <c r="Q458" s="160">
        <f t="shared" si="35"/>
        <v>0</v>
      </c>
      <c r="R458" s="160" t="str">
        <f t="shared" si="36"/>
        <v/>
      </c>
      <c r="S458" s="160" t="str">
        <f t="shared" si="37"/>
        <v/>
      </c>
      <c r="T458" s="50" t="str">
        <f>IF($F458="","",IF(ISERROR(VLOOKUP(F458,PROVEEDORES!$D$8:$I$507,5,0)),1,VLOOKUP($F458,PROVEEDORES!$D$8:$I$507,5,0)))</f>
        <v/>
      </c>
    </row>
    <row r="459" spans="3:20" ht="17.45" customHeight="1" x14ac:dyDescent="0.25">
      <c r="C459" s="188"/>
      <c r="D459" s="189"/>
      <c r="E459" s="178"/>
      <c r="F459" s="178"/>
      <c r="G459" s="190">
        <f>DATOS!$E$13</f>
        <v>1</v>
      </c>
      <c r="H459" s="178"/>
      <c r="I459" s="191"/>
      <c r="J459" s="178"/>
      <c r="K459" s="178"/>
      <c r="L459" s="178"/>
      <c r="M459" s="178"/>
      <c r="N459" s="160" t="str">
        <f t="shared" si="33"/>
        <v/>
      </c>
      <c r="O459" s="21"/>
      <c r="P459" s="160" t="str">
        <f t="shared" si="34"/>
        <v/>
      </c>
      <c r="Q459" s="160">
        <f t="shared" si="35"/>
        <v>0</v>
      </c>
      <c r="R459" s="160" t="str">
        <f t="shared" si="36"/>
        <v/>
      </c>
      <c r="S459" s="160" t="str">
        <f t="shared" si="37"/>
        <v/>
      </c>
      <c r="T459" s="50" t="str">
        <f>IF($F459="","",IF(ISERROR(VLOOKUP(F459,PROVEEDORES!$D$8:$I$507,5,0)),1,VLOOKUP($F459,PROVEEDORES!$D$8:$I$507,5,0)))</f>
        <v/>
      </c>
    </row>
    <row r="460" spans="3:20" ht="17.45" customHeight="1" x14ac:dyDescent="0.25">
      <c r="C460" s="188"/>
      <c r="D460" s="189"/>
      <c r="E460" s="178"/>
      <c r="F460" s="178"/>
      <c r="G460" s="190">
        <f>DATOS!$E$13</f>
        <v>1</v>
      </c>
      <c r="H460" s="178"/>
      <c r="I460" s="191"/>
      <c r="J460" s="178"/>
      <c r="K460" s="178"/>
      <c r="L460" s="178"/>
      <c r="M460" s="178"/>
      <c r="N460" s="160" t="str">
        <f t="shared" si="33"/>
        <v/>
      </c>
      <c r="O460" s="21"/>
      <c r="P460" s="160" t="str">
        <f t="shared" si="34"/>
        <v/>
      </c>
      <c r="Q460" s="160">
        <f t="shared" si="35"/>
        <v>0</v>
      </c>
      <c r="R460" s="160" t="str">
        <f t="shared" si="36"/>
        <v/>
      </c>
      <c r="S460" s="160" t="str">
        <f t="shared" si="37"/>
        <v/>
      </c>
      <c r="T460" s="50" t="str">
        <f>IF($F460="","",IF(ISERROR(VLOOKUP(F460,PROVEEDORES!$D$8:$I$507,5,0)),1,VLOOKUP($F460,PROVEEDORES!$D$8:$I$507,5,0)))</f>
        <v/>
      </c>
    </row>
    <row r="461" spans="3:20" ht="17.45" customHeight="1" x14ac:dyDescent="0.25">
      <c r="C461" s="188"/>
      <c r="D461" s="189"/>
      <c r="E461" s="178"/>
      <c r="F461" s="178"/>
      <c r="G461" s="190">
        <f>DATOS!$E$13</f>
        <v>1</v>
      </c>
      <c r="H461" s="178"/>
      <c r="I461" s="191"/>
      <c r="J461" s="178"/>
      <c r="K461" s="178"/>
      <c r="L461" s="178"/>
      <c r="M461" s="178"/>
      <c r="N461" s="160" t="str">
        <f t="shared" si="33"/>
        <v/>
      </c>
      <c r="O461" s="21"/>
      <c r="P461" s="160" t="str">
        <f t="shared" si="34"/>
        <v/>
      </c>
      <c r="Q461" s="160">
        <f t="shared" si="35"/>
        <v>0</v>
      </c>
      <c r="R461" s="160" t="str">
        <f t="shared" si="36"/>
        <v/>
      </c>
      <c r="S461" s="160" t="str">
        <f t="shared" si="37"/>
        <v/>
      </c>
      <c r="T461" s="50" t="str">
        <f>IF($F461="","",IF(ISERROR(VLOOKUP(F461,PROVEEDORES!$D$8:$I$507,5,0)),1,VLOOKUP($F461,PROVEEDORES!$D$8:$I$507,5,0)))</f>
        <v/>
      </c>
    </row>
    <row r="462" spans="3:20" ht="17.45" customHeight="1" x14ac:dyDescent="0.25">
      <c r="C462" s="188"/>
      <c r="D462" s="189"/>
      <c r="E462" s="178"/>
      <c r="F462" s="178"/>
      <c r="G462" s="190">
        <f>DATOS!$E$13</f>
        <v>1</v>
      </c>
      <c r="H462" s="178"/>
      <c r="I462" s="191"/>
      <c r="J462" s="178"/>
      <c r="K462" s="178"/>
      <c r="L462" s="178"/>
      <c r="M462" s="178"/>
      <c r="N462" s="160" t="str">
        <f t="shared" si="33"/>
        <v/>
      </c>
      <c r="O462" s="21"/>
      <c r="P462" s="160" t="str">
        <f t="shared" si="34"/>
        <v/>
      </c>
      <c r="Q462" s="160">
        <f t="shared" si="35"/>
        <v>0</v>
      </c>
      <c r="R462" s="160" t="str">
        <f t="shared" si="36"/>
        <v/>
      </c>
      <c r="S462" s="160" t="str">
        <f t="shared" si="37"/>
        <v/>
      </c>
      <c r="T462" s="50" t="str">
        <f>IF($F462="","",IF(ISERROR(VLOOKUP(F462,PROVEEDORES!$D$8:$I$507,5,0)),1,VLOOKUP($F462,PROVEEDORES!$D$8:$I$507,5,0)))</f>
        <v/>
      </c>
    </row>
    <row r="463" spans="3:20" ht="17.45" customHeight="1" x14ac:dyDescent="0.25">
      <c r="C463" s="188"/>
      <c r="D463" s="189"/>
      <c r="E463" s="178"/>
      <c r="F463" s="178"/>
      <c r="G463" s="190">
        <f>DATOS!$E$13</f>
        <v>1</v>
      </c>
      <c r="H463" s="178"/>
      <c r="I463" s="191"/>
      <c r="J463" s="178"/>
      <c r="K463" s="178"/>
      <c r="L463" s="178"/>
      <c r="M463" s="178"/>
      <c r="N463" s="160" t="str">
        <f t="shared" si="33"/>
        <v/>
      </c>
      <c r="O463" s="21"/>
      <c r="P463" s="160" t="str">
        <f t="shared" si="34"/>
        <v/>
      </c>
      <c r="Q463" s="160">
        <f t="shared" si="35"/>
        <v>0</v>
      </c>
      <c r="R463" s="160" t="str">
        <f t="shared" si="36"/>
        <v/>
      </c>
      <c r="S463" s="160" t="str">
        <f t="shared" si="37"/>
        <v/>
      </c>
      <c r="T463" s="50" t="str">
        <f>IF($F463="","",IF(ISERROR(VLOOKUP(F463,PROVEEDORES!$D$8:$I$507,5,0)),1,VLOOKUP($F463,PROVEEDORES!$D$8:$I$507,5,0)))</f>
        <v/>
      </c>
    </row>
    <row r="464" spans="3:20" ht="17.45" customHeight="1" x14ac:dyDescent="0.25">
      <c r="C464" s="188"/>
      <c r="D464" s="189"/>
      <c r="E464" s="178"/>
      <c r="F464" s="178"/>
      <c r="G464" s="190">
        <f>DATOS!$E$13</f>
        <v>1</v>
      </c>
      <c r="H464" s="178"/>
      <c r="I464" s="191"/>
      <c r="J464" s="178"/>
      <c r="K464" s="178"/>
      <c r="L464" s="178"/>
      <c r="M464" s="178"/>
      <c r="N464" s="160" t="str">
        <f t="shared" si="33"/>
        <v/>
      </c>
      <c r="O464" s="21"/>
      <c r="P464" s="160" t="str">
        <f t="shared" si="34"/>
        <v/>
      </c>
      <c r="Q464" s="160">
        <f t="shared" si="35"/>
        <v>0</v>
      </c>
      <c r="R464" s="160" t="str">
        <f t="shared" si="36"/>
        <v/>
      </c>
      <c r="S464" s="160" t="str">
        <f t="shared" si="37"/>
        <v/>
      </c>
      <c r="T464" s="50" t="str">
        <f>IF($F464="","",IF(ISERROR(VLOOKUP(F464,PROVEEDORES!$D$8:$I$507,5,0)),1,VLOOKUP($F464,PROVEEDORES!$D$8:$I$507,5,0)))</f>
        <v/>
      </c>
    </row>
    <row r="465" spans="3:20" ht="17.45" customHeight="1" x14ac:dyDescent="0.25">
      <c r="C465" s="188"/>
      <c r="D465" s="189"/>
      <c r="E465" s="178"/>
      <c r="F465" s="178"/>
      <c r="G465" s="190">
        <f>DATOS!$E$13</f>
        <v>1</v>
      </c>
      <c r="H465" s="178"/>
      <c r="I465" s="191"/>
      <c r="J465" s="178"/>
      <c r="K465" s="178"/>
      <c r="L465" s="178"/>
      <c r="M465" s="178"/>
      <c r="N465" s="160" t="str">
        <f t="shared" si="33"/>
        <v/>
      </c>
      <c r="O465" s="21"/>
      <c r="P465" s="160" t="str">
        <f t="shared" si="34"/>
        <v/>
      </c>
      <c r="Q465" s="160">
        <f t="shared" si="35"/>
        <v>0</v>
      </c>
      <c r="R465" s="160" t="str">
        <f t="shared" si="36"/>
        <v/>
      </c>
      <c r="S465" s="160" t="str">
        <f t="shared" si="37"/>
        <v/>
      </c>
      <c r="T465" s="50" t="str">
        <f>IF($F465="","",IF(ISERROR(VLOOKUP(F465,PROVEEDORES!$D$8:$I$507,5,0)),1,VLOOKUP($F465,PROVEEDORES!$D$8:$I$507,5,0)))</f>
        <v/>
      </c>
    </row>
    <row r="466" spans="3:20" ht="17.45" customHeight="1" x14ac:dyDescent="0.25">
      <c r="C466" s="188"/>
      <c r="D466" s="189"/>
      <c r="E466" s="178"/>
      <c r="F466" s="178"/>
      <c r="G466" s="190">
        <f>DATOS!$E$13</f>
        <v>1</v>
      </c>
      <c r="H466" s="178"/>
      <c r="I466" s="191"/>
      <c r="J466" s="178"/>
      <c r="K466" s="178"/>
      <c r="L466" s="178"/>
      <c r="M466" s="178"/>
      <c r="N466" s="160" t="str">
        <f t="shared" ref="N466:N516" si="38">IF(H466&amp;J466&amp;K466&amp;L466&amp;M466="","",H466+J466+K466-L466-M466)</f>
        <v/>
      </c>
      <c r="O466" s="21"/>
      <c r="P466" s="160" t="str">
        <f t="shared" ref="P466:P516" si="39">IF($I466="E",H466,"")</f>
        <v/>
      </c>
      <c r="Q466" s="160">
        <f t="shared" si="35"/>
        <v>0</v>
      </c>
      <c r="R466" s="160" t="str">
        <f t="shared" si="36"/>
        <v/>
      </c>
      <c r="S466" s="160" t="str">
        <f t="shared" si="37"/>
        <v/>
      </c>
      <c r="T466" s="50" t="str">
        <f>IF($F466="","",IF(ISERROR(VLOOKUP(F466,PROVEEDORES!$D$8:$I$507,5,0)),1,VLOOKUP($F466,PROVEEDORES!$D$8:$I$507,5,0)))</f>
        <v/>
      </c>
    </row>
    <row r="467" spans="3:20" ht="17.45" customHeight="1" x14ac:dyDescent="0.25">
      <c r="C467" s="188"/>
      <c r="D467" s="189"/>
      <c r="E467" s="178"/>
      <c r="F467" s="178"/>
      <c r="G467" s="190">
        <f>DATOS!$E$13</f>
        <v>1</v>
      </c>
      <c r="H467" s="178"/>
      <c r="I467" s="191"/>
      <c r="J467" s="178"/>
      <c r="K467" s="178"/>
      <c r="L467" s="178"/>
      <c r="M467" s="178"/>
      <c r="N467" s="160" t="str">
        <f t="shared" si="38"/>
        <v/>
      </c>
      <c r="O467" s="21"/>
      <c r="P467" s="160" t="str">
        <f t="shared" si="39"/>
        <v/>
      </c>
      <c r="Q467" s="160">
        <f t="shared" ref="Q467:Q516" si="40">IF($I467=0%,H467,"")</f>
        <v>0</v>
      </c>
      <c r="R467" s="160" t="str">
        <f t="shared" ref="R467:R516" si="41">IF(OR($I467=8%,$I467=11%),$J467/$I467,"")</f>
        <v/>
      </c>
      <c r="S467" s="160" t="str">
        <f t="shared" ref="S467:S516" si="42">IF(OR($I467=15%,$I467=16%),$J467/$I467,"")</f>
        <v/>
      </c>
      <c r="T467" s="50" t="str">
        <f>IF($F467="","",IF(ISERROR(VLOOKUP(F467,PROVEEDORES!$D$8:$I$507,5,0)),1,VLOOKUP($F467,PROVEEDORES!$D$8:$I$507,5,0)))</f>
        <v/>
      </c>
    </row>
    <row r="468" spans="3:20" ht="17.45" customHeight="1" x14ac:dyDescent="0.25">
      <c r="C468" s="188"/>
      <c r="D468" s="189"/>
      <c r="E468" s="178"/>
      <c r="F468" s="178"/>
      <c r="G468" s="190">
        <f>DATOS!$E$13</f>
        <v>1</v>
      </c>
      <c r="H468" s="178"/>
      <c r="I468" s="191"/>
      <c r="J468" s="178"/>
      <c r="K468" s="178"/>
      <c r="L468" s="178"/>
      <c r="M468" s="178"/>
      <c r="N468" s="160" t="str">
        <f t="shared" si="38"/>
        <v/>
      </c>
      <c r="O468" s="21"/>
      <c r="P468" s="160" t="str">
        <f t="shared" si="39"/>
        <v/>
      </c>
      <c r="Q468" s="160">
        <f t="shared" si="40"/>
        <v>0</v>
      </c>
      <c r="R468" s="160" t="str">
        <f t="shared" si="41"/>
        <v/>
      </c>
      <c r="S468" s="160" t="str">
        <f t="shared" si="42"/>
        <v/>
      </c>
      <c r="T468" s="50" t="str">
        <f>IF($F468="","",IF(ISERROR(VLOOKUP(F468,PROVEEDORES!$D$8:$I$507,5,0)),1,VLOOKUP($F468,PROVEEDORES!$D$8:$I$507,5,0)))</f>
        <v/>
      </c>
    </row>
    <row r="469" spans="3:20" ht="17.45" customHeight="1" x14ac:dyDescent="0.25">
      <c r="C469" s="188"/>
      <c r="D469" s="189"/>
      <c r="E469" s="178"/>
      <c r="F469" s="178"/>
      <c r="G469" s="190">
        <f>DATOS!$E$13</f>
        <v>1</v>
      </c>
      <c r="H469" s="178"/>
      <c r="I469" s="191"/>
      <c r="J469" s="178"/>
      <c r="K469" s="178"/>
      <c r="L469" s="178"/>
      <c r="M469" s="178"/>
      <c r="N469" s="160" t="str">
        <f t="shared" si="38"/>
        <v/>
      </c>
      <c r="O469" s="21"/>
      <c r="P469" s="160" t="str">
        <f t="shared" si="39"/>
        <v/>
      </c>
      <c r="Q469" s="160">
        <f t="shared" si="40"/>
        <v>0</v>
      </c>
      <c r="R469" s="160" t="str">
        <f t="shared" si="41"/>
        <v/>
      </c>
      <c r="S469" s="160" t="str">
        <f t="shared" si="42"/>
        <v/>
      </c>
      <c r="T469" s="50" t="str">
        <f>IF($F469="","",IF(ISERROR(VLOOKUP(F469,PROVEEDORES!$D$8:$I$507,5,0)),1,VLOOKUP($F469,PROVEEDORES!$D$8:$I$507,5,0)))</f>
        <v/>
      </c>
    </row>
    <row r="470" spans="3:20" ht="17.45" customHeight="1" x14ac:dyDescent="0.25">
      <c r="C470" s="188"/>
      <c r="D470" s="189"/>
      <c r="E470" s="178"/>
      <c r="F470" s="178"/>
      <c r="G470" s="190">
        <f>DATOS!$E$13</f>
        <v>1</v>
      </c>
      <c r="H470" s="178"/>
      <c r="I470" s="191"/>
      <c r="J470" s="178"/>
      <c r="K470" s="178"/>
      <c r="L470" s="178"/>
      <c r="M470" s="178"/>
      <c r="N470" s="160" t="str">
        <f t="shared" si="38"/>
        <v/>
      </c>
      <c r="O470" s="21"/>
      <c r="P470" s="160" t="str">
        <f t="shared" si="39"/>
        <v/>
      </c>
      <c r="Q470" s="160">
        <f t="shared" si="40"/>
        <v>0</v>
      </c>
      <c r="R470" s="160" t="str">
        <f t="shared" si="41"/>
        <v/>
      </c>
      <c r="S470" s="160" t="str">
        <f t="shared" si="42"/>
        <v/>
      </c>
      <c r="T470" s="50" t="str">
        <f>IF($F470="","",IF(ISERROR(VLOOKUP(F470,PROVEEDORES!$D$8:$I$507,5,0)),1,VLOOKUP($F470,PROVEEDORES!$D$8:$I$507,5,0)))</f>
        <v/>
      </c>
    </row>
    <row r="471" spans="3:20" ht="17.45" customHeight="1" x14ac:dyDescent="0.25">
      <c r="C471" s="188"/>
      <c r="D471" s="189"/>
      <c r="E471" s="178"/>
      <c r="F471" s="178"/>
      <c r="G471" s="190">
        <f>DATOS!$E$13</f>
        <v>1</v>
      </c>
      <c r="H471" s="178"/>
      <c r="I471" s="191"/>
      <c r="J471" s="178"/>
      <c r="K471" s="178"/>
      <c r="L471" s="178"/>
      <c r="M471" s="178"/>
      <c r="N471" s="160" t="str">
        <f t="shared" si="38"/>
        <v/>
      </c>
      <c r="O471" s="21"/>
      <c r="P471" s="160" t="str">
        <f t="shared" si="39"/>
        <v/>
      </c>
      <c r="Q471" s="160">
        <f t="shared" si="40"/>
        <v>0</v>
      </c>
      <c r="R471" s="160" t="str">
        <f t="shared" si="41"/>
        <v/>
      </c>
      <c r="S471" s="160" t="str">
        <f t="shared" si="42"/>
        <v/>
      </c>
      <c r="T471" s="50" t="str">
        <f>IF($F471="","",IF(ISERROR(VLOOKUP(F471,PROVEEDORES!$D$8:$I$507,5,0)),1,VLOOKUP($F471,PROVEEDORES!$D$8:$I$507,5,0)))</f>
        <v/>
      </c>
    </row>
    <row r="472" spans="3:20" ht="17.45" customHeight="1" x14ac:dyDescent="0.25">
      <c r="C472" s="188"/>
      <c r="D472" s="189"/>
      <c r="E472" s="178"/>
      <c r="F472" s="178"/>
      <c r="G472" s="190">
        <f>DATOS!$E$13</f>
        <v>1</v>
      </c>
      <c r="H472" s="178"/>
      <c r="I472" s="191"/>
      <c r="J472" s="178"/>
      <c r="K472" s="178"/>
      <c r="L472" s="178"/>
      <c r="M472" s="178"/>
      <c r="N472" s="160" t="str">
        <f t="shared" si="38"/>
        <v/>
      </c>
      <c r="O472" s="21"/>
      <c r="P472" s="160" t="str">
        <f t="shared" si="39"/>
        <v/>
      </c>
      <c r="Q472" s="160">
        <f t="shared" si="40"/>
        <v>0</v>
      </c>
      <c r="R472" s="160" t="str">
        <f t="shared" si="41"/>
        <v/>
      </c>
      <c r="S472" s="160" t="str">
        <f t="shared" si="42"/>
        <v/>
      </c>
      <c r="T472" s="50" t="str">
        <f>IF($F472="","",IF(ISERROR(VLOOKUP(F472,PROVEEDORES!$D$8:$I$507,5,0)),1,VLOOKUP($F472,PROVEEDORES!$D$8:$I$507,5,0)))</f>
        <v/>
      </c>
    </row>
    <row r="473" spans="3:20" ht="17.45" customHeight="1" x14ac:dyDescent="0.25">
      <c r="C473" s="188"/>
      <c r="D473" s="189"/>
      <c r="E473" s="178"/>
      <c r="F473" s="178"/>
      <c r="G473" s="190">
        <f>DATOS!$E$13</f>
        <v>1</v>
      </c>
      <c r="H473" s="178"/>
      <c r="I473" s="191"/>
      <c r="J473" s="178"/>
      <c r="K473" s="178"/>
      <c r="L473" s="178"/>
      <c r="M473" s="178"/>
      <c r="N473" s="160" t="str">
        <f t="shared" si="38"/>
        <v/>
      </c>
      <c r="O473" s="21"/>
      <c r="P473" s="160" t="str">
        <f t="shared" si="39"/>
        <v/>
      </c>
      <c r="Q473" s="160">
        <f t="shared" si="40"/>
        <v>0</v>
      </c>
      <c r="R473" s="160" t="str">
        <f t="shared" si="41"/>
        <v/>
      </c>
      <c r="S473" s="160" t="str">
        <f t="shared" si="42"/>
        <v/>
      </c>
      <c r="T473" s="50" t="str">
        <f>IF($F473="","",IF(ISERROR(VLOOKUP(F473,PROVEEDORES!$D$8:$I$507,5,0)),1,VLOOKUP($F473,PROVEEDORES!$D$8:$I$507,5,0)))</f>
        <v/>
      </c>
    </row>
    <row r="474" spans="3:20" ht="17.45" customHeight="1" x14ac:dyDescent="0.25">
      <c r="C474" s="188"/>
      <c r="D474" s="189"/>
      <c r="E474" s="178"/>
      <c r="F474" s="178"/>
      <c r="G474" s="190">
        <f>DATOS!$E$13</f>
        <v>1</v>
      </c>
      <c r="H474" s="178"/>
      <c r="I474" s="191"/>
      <c r="J474" s="178"/>
      <c r="K474" s="178"/>
      <c r="L474" s="178"/>
      <c r="M474" s="178"/>
      <c r="N474" s="160" t="str">
        <f t="shared" si="38"/>
        <v/>
      </c>
      <c r="O474" s="21"/>
      <c r="P474" s="160" t="str">
        <f t="shared" si="39"/>
        <v/>
      </c>
      <c r="Q474" s="160">
        <f t="shared" si="40"/>
        <v>0</v>
      </c>
      <c r="R474" s="160" t="str">
        <f t="shared" si="41"/>
        <v/>
      </c>
      <c r="S474" s="160" t="str">
        <f t="shared" si="42"/>
        <v/>
      </c>
      <c r="T474" s="50" t="str">
        <f>IF($F474="","",IF(ISERROR(VLOOKUP(F474,PROVEEDORES!$D$8:$I$507,5,0)),1,VLOOKUP($F474,PROVEEDORES!$D$8:$I$507,5,0)))</f>
        <v/>
      </c>
    </row>
    <row r="475" spans="3:20" ht="17.45" customHeight="1" x14ac:dyDescent="0.25">
      <c r="C475" s="188"/>
      <c r="D475" s="189"/>
      <c r="E475" s="178"/>
      <c r="F475" s="178"/>
      <c r="G475" s="190">
        <f>DATOS!$E$13</f>
        <v>1</v>
      </c>
      <c r="H475" s="178"/>
      <c r="I475" s="191"/>
      <c r="J475" s="178"/>
      <c r="K475" s="178"/>
      <c r="L475" s="178"/>
      <c r="M475" s="178"/>
      <c r="N475" s="160" t="str">
        <f t="shared" si="38"/>
        <v/>
      </c>
      <c r="O475" s="21"/>
      <c r="P475" s="160" t="str">
        <f t="shared" si="39"/>
        <v/>
      </c>
      <c r="Q475" s="160">
        <f t="shared" si="40"/>
        <v>0</v>
      </c>
      <c r="R475" s="160" t="str">
        <f t="shared" si="41"/>
        <v/>
      </c>
      <c r="S475" s="160" t="str">
        <f t="shared" si="42"/>
        <v/>
      </c>
      <c r="T475" s="50" t="str">
        <f>IF($F475="","",IF(ISERROR(VLOOKUP(F475,PROVEEDORES!$D$8:$I$507,5,0)),1,VLOOKUP($F475,PROVEEDORES!$D$8:$I$507,5,0)))</f>
        <v/>
      </c>
    </row>
    <row r="476" spans="3:20" ht="17.45" customHeight="1" x14ac:dyDescent="0.25">
      <c r="C476" s="188"/>
      <c r="D476" s="189"/>
      <c r="E476" s="178"/>
      <c r="F476" s="178"/>
      <c r="G476" s="190">
        <f>DATOS!$E$13</f>
        <v>1</v>
      </c>
      <c r="H476" s="178"/>
      <c r="I476" s="191"/>
      <c r="J476" s="178"/>
      <c r="K476" s="178"/>
      <c r="L476" s="178"/>
      <c r="M476" s="178"/>
      <c r="N476" s="160" t="str">
        <f t="shared" si="38"/>
        <v/>
      </c>
      <c r="O476" s="21"/>
      <c r="P476" s="160" t="str">
        <f t="shared" si="39"/>
        <v/>
      </c>
      <c r="Q476" s="160">
        <f t="shared" si="40"/>
        <v>0</v>
      </c>
      <c r="R476" s="160" t="str">
        <f t="shared" si="41"/>
        <v/>
      </c>
      <c r="S476" s="160" t="str">
        <f t="shared" si="42"/>
        <v/>
      </c>
      <c r="T476" s="50" t="str">
        <f>IF($F476="","",IF(ISERROR(VLOOKUP(F476,PROVEEDORES!$D$8:$I$507,5,0)),1,VLOOKUP($F476,PROVEEDORES!$D$8:$I$507,5,0)))</f>
        <v/>
      </c>
    </row>
    <row r="477" spans="3:20" ht="17.45" customHeight="1" x14ac:dyDescent="0.25">
      <c r="C477" s="188"/>
      <c r="D477" s="189"/>
      <c r="E477" s="178"/>
      <c r="F477" s="178"/>
      <c r="G477" s="190">
        <f>DATOS!$E$13</f>
        <v>1</v>
      </c>
      <c r="H477" s="178"/>
      <c r="I477" s="191"/>
      <c r="J477" s="178"/>
      <c r="K477" s="178"/>
      <c r="L477" s="178"/>
      <c r="M477" s="178"/>
      <c r="N477" s="160" t="str">
        <f t="shared" si="38"/>
        <v/>
      </c>
      <c r="O477" s="21"/>
      <c r="P477" s="160" t="str">
        <f t="shared" si="39"/>
        <v/>
      </c>
      <c r="Q477" s="160">
        <f t="shared" si="40"/>
        <v>0</v>
      </c>
      <c r="R477" s="160" t="str">
        <f t="shared" si="41"/>
        <v/>
      </c>
      <c r="S477" s="160" t="str">
        <f t="shared" si="42"/>
        <v/>
      </c>
      <c r="T477" s="50" t="str">
        <f>IF($F477="","",IF(ISERROR(VLOOKUP(F477,PROVEEDORES!$D$8:$I$507,5,0)),1,VLOOKUP($F477,PROVEEDORES!$D$8:$I$507,5,0)))</f>
        <v/>
      </c>
    </row>
    <row r="478" spans="3:20" ht="17.45" customHeight="1" x14ac:dyDescent="0.25">
      <c r="C478" s="188"/>
      <c r="D478" s="189"/>
      <c r="E478" s="178"/>
      <c r="F478" s="178"/>
      <c r="G478" s="190">
        <f>DATOS!$E$13</f>
        <v>1</v>
      </c>
      <c r="H478" s="178"/>
      <c r="I478" s="191"/>
      <c r="J478" s="178"/>
      <c r="K478" s="178"/>
      <c r="L478" s="178"/>
      <c r="M478" s="178"/>
      <c r="N478" s="160" t="str">
        <f t="shared" si="38"/>
        <v/>
      </c>
      <c r="O478" s="21"/>
      <c r="P478" s="160" t="str">
        <f t="shared" si="39"/>
        <v/>
      </c>
      <c r="Q478" s="160">
        <f t="shared" si="40"/>
        <v>0</v>
      </c>
      <c r="R478" s="160" t="str">
        <f t="shared" si="41"/>
        <v/>
      </c>
      <c r="S478" s="160" t="str">
        <f t="shared" si="42"/>
        <v/>
      </c>
      <c r="T478" s="50" t="str">
        <f>IF($F478="","",IF(ISERROR(VLOOKUP(F478,PROVEEDORES!$D$8:$I$507,5,0)),1,VLOOKUP($F478,PROVEEDORES!$D$8:$I$507,5,0)))</f>
        <v/>
      </c>
    </row>
    <row r="479" spans="3:20" ht="17.45" customHeight="1" x14ac:dyDescent="0.25">
      <c r="C479" s="188"/>
      <c r="D479" s="189"/>
      <c r="E479" s="178"/>
      <c r="F479" s="178"/>
      <c r="G479" s="190">
        <f>DATOS!$E$13</f>
        <v>1</v>
      </c>
      <c r="H479" s="178"/>
      <c r="I479" s="191"/>
      <c r="J479" s="178"/>
      <c r="K479" s="178"/>
      <c r="L479" s="178"/>
      <c r="M479" s="178"/>
      <c r="N479" s="160" t="str">
        <f t="shared" si="38"/>
        <v/>
      </c>
      <c r="O479" s="21"/>
      <c r="P479" s="160" t="str">
        <f t="shared" si="39"/>
        <v/>
      </c>
      <c r="Q479" s="160">
        <f t="shared" si="40"/>
        <v>0</v>
      </c>
      <c r="R479" s="160" t="str">
        <f t="shared" si="41"/>
        <v/>
      </c>
      <c r="S479" s="160" t="str">
        <f t="shared" si="42"/>
        <v/>
      </c>
      <c r="T479" s="50" t="str">
        <f>IF($F479="","",IF(ISERROR(VLOOKUP(F479,PROVEEDORES!$D$8:$I$507,5,0)),1,VLOOKUP($F479,PROVEEDORES!$D$8:$I$507,5,0)))</f>
        <v/>
      </c>
    </row>
    <row r="480" spans="3:20" ht="17.45" customHeight="1" x14ac:dyDescent="0.25">
      <c r="C480" s="188"/>
      <c r="D480" s="189"/>
      <c r="E480" s="178"/>
      <c r="F480" s="178"/>
      <c r="G480" s="190">
        <f>DATOS!$E$13</f>
        <v>1</v>
      </c>
      <c r="H480" s="178"/>
      <c r="I480" s="191"/>
      <c r="J480" s="178"/>
      <c r="K480" s="178"/>
      <c r="L480" s="178"/>
      <c r="M480" s="178"/>
      <c r="N480" s="160" t="str">
        <f t="shared" si="38"/>
        <v/>
      </c>
      <c r="O480" s="21"/>
      <c r="P480" s="160" t="str">
        <f t="shared" si="39"/>
        <v/>
      </c>
      <c r="Q480" s="160">
        <f t="shared" si="40"/>
        <v>0</v>
      </c>
      <c r="R480" s="160" t="str">
        <f t="shared" si="41"/>
        <v/>
      </c>
      <c r="S480" s="160" t="str">
        <f t="shared" si="42"/>
        <v/>
      </c>
      <c r="T480" s="50" t="str">
        <f>IF($F480="","",IF(ISERROR(VLOOKUP(F480,PROVEEDORES!$D$8:$I$507,5,0)),1,VLOOKUP($F480,PROVEEDORES!$D$8:$I$507,5,0)))</f>
        <v/>
      </c>
    </row>
    <row r="481" spans="3:20" ht="17.45" customHeight="1" x14ac:dyDescent="0.25">
      <c r="C481" s="188"/>
      <c r="D481" s="189"/>
      <c r="E481" s="178"/>
      <c r="F481" s="178"/>
      <c r="G481" s="190">
        <f>DATOS!$E$13</f>
        <v>1</v>
      </c>
      <c r="H481" s="178"/>
      <c r="I481" s="191"/>
      <c r="J481" s="178"/>
      <c r="K481" s="178"/>
      <c r="L481" s="178"/>
      <c r="M481" s="178"/>
      <c r="N481" s="160" t="str">
        <f t="shared" si="38"/>
        <v/>
      </c>
      <c r="O481" s="21"/>
      <c r="P481" s="160" t="str">
        <f t="shared" si="39"/>
        <v/>
      </c>
      <c r="Q481" s="160">
        <f t="shared" si="40"/>
        <v>0</v>
      </c>
      <c r="R481" s="160" t="str">
        <f t="shared" si="41"/>
        <v/>
      </c>
      <c r="S481" s="160" t="str">
        <f t="shared" si="42"/>
        <v/>
      </c>
      <c r="T481" s="50" t="str">
        <f>IF($F481="","",IF(ISERROR(VLOOKUP(F481,PROVEEDORES!$D$8:$I$507,5,0)),1,VLOOKUP($F481,PROVEEDORES!$D$8:$I$507,5,0)))</f>
        <v/>
      </c>
    </row>
    <row r="482" spans="3:20" ht="17.45" customHeight="1" x14ac:dyDescent="0.25">
      <c r="C482" s="188"/>
      <c r="D482" s="189"/>
      <c r="E482" s="178"/>
      <c r="F482" s="178"/>
      <c r="G482" s="190">
        <f>DATOS!$E$13</f>
        <v>1</v>
      </c>
      <c r="H482" s="178"/>
      <c r="I482" s="191"/>
      <c r="J482" s="178"/>
      <c r="K482" s="178"/>
      <c r="L482" s="178"/>
      <c r="M482" s="178"/>
      <c r="N482" s="160" t="str">
        <f t="shared" si="38"/>
        <v/>
      </c>
      <c r="O482" s="21"/>
      <c r="P482" s="160" t="str">
        <f t="shared" si="39"/>
        <v/>
      </c>
      <c r="Q482" s="160">
        <f t="shared" si="40"/>
        <v>0</v>
      </c>
      <c r="R482" s="160" t="str">
        <f t="shared" si="41"/>
        <v/>
      </c>
      <c r="S482" s="160" t="str">
        <f t="shared" si="42"/>
        <v/>
      </c>
      <c r="T482" s="50" t="str">
        <f>IF($F482="","",IF(ISERROR(VLOOKUP(F482,PROVEEDORES!$D$8:$I$507,5,0)),1,VLOOKUP($F482,PROVEEDORES!$D$8:$I$507,5,0)))</f>
        <v/>
      </c>
    </row>
    <row r="483" spans="3:20" ht="17.45" customHeight="1" x14ac:dyDescent="0.25">
      <c r="C483" s="188"/>
      <c r="D483" s="189"/>
      <c r="E483" s="178"/>
      <c r="F483" s="178"/>
      <c r="G483" s="190">
        <f>DATOS!$E$13</f>
        <v>1</v>
      </c>
      <c r="H483" s="178"/>
      <c r="I483" s="191"/>
      <c r="J483" s="178"/>
      <c r="K483" s="178"/>
      <c r="L483" s="178"/>
      <c r="M483" s="178"/>
      <c r="N483" s="160" t="str">
        <f t="shared" si="38"/>
        <v/>
      </c>
      <c r="O483" s="21"/>
      <c r="P483" s="160" t="str">
        <f t="shared" si="39"/>
        <v/>
      </c>
      <c r="Q483" s="160">
        <f t="shared" si="40"/>
        <v>0</v>
      </c>
      <c r="R483" s="160" t="str">
        <f t="shared" si="41"/>
        <v/>
      </c>
      <c r="S483" s="160" t="str">
        <f t="shared" si="42"/>
        <v/>
      </c>
      <c r="T483" s="50" t="str">
        <f>IF($F483="","",IF(ISERROR(VLOOKUP(F483,PROVEEDORES!$D$8:$I$507,5,0)),1,VLOOKUP($F483,PROVEEDORES!$D$8:$I$507,5,0)))</f>
        <v/>
      </c>
    </row>
    <row r="484" spans="3:20" ht="17.45" customHeight="1" x14ac:dyDescent="0.25">
      <c r="C484" s="188"/>
      <c r="D484" s="189"/>
      <c r="E484" s="178"/>
      <c r="F484" s="178"/>
      <c r="G484" s="190">
        <f>DATOS!$E$13</f>
        <v>1</v>
      </c>
      <c r="H484" s="178"/>
      <c r="I484" s="191"/>
      <c r="J484" s="178"/>
      <c r="K484" s="178"/>
      <c r="L484" s="178"/>
      <c r="M484" s="178"/>
      <c r="N484" s="160" t="str">
        <f t="shared" si="38"/>
        <v/>
      </c>
      <c r="O484" s="21"/>
      <c r="P484" s="160" t="str">
        <f t="shared" si="39"/>
        <v/>
      </c>
      <c r="Q484" s="160">
        <f t="shared" si="40"/>
        <v>0</v>
      </c>
      <c r="R484" s="160" t="str">
        <f t="shared" si="41"/>
        <v/>
      </c>
      <c r="S484" s="160" t="str">
        <f t="shared" si="42"/>
        <v/>
      </c>
      <c r="T484" s="50" t="str">
        <f>IF($F484="","",IF(ISERROR(VLOOKUP(F484,PROVEEDORES!$D$8:$I$507,5,0)),1,VLOOKUP($F484,PROVEEDORES!$D$8:$I$507,5,0)))</f>
        <v/>
      </c>
    </row>
    <row r="485" spans="3:20" ht="17.45" customHeight="1" x14ac:dyDescent="0.25">
      <c r="C485" s="188"/>
      <c r="D485" s="189"/>
      <c r="E485" s="178"/>
      <c r="F485" s="178"/>
      <c r="G485" s="190">
        <f>DATOS!$E$13</f>
        <v>1</v>
      </c>
      <c r="H485" s="178"/>
      <c r="I485" s="191"/>
      <c r="J485" s="178"/>
      <c r="K485" s="178"/>
      <c r="L485" s="178"/>
      <c r="M485" s="178"/>
      <c r="N485" s="160" t="str">
        <f t="shared" si="38"/>
        <v/>
      </c>
      <c r="O485" s="21"/>
      <c r="P485" s="160" t="str">
        <f t="shared" si="39"/>
        <v/>
      </c>
      <c r="Q485" s="160">
        <f t="shared" si="40"/>
        <v>0</v>
      </c>
      <c r="R485" s="160" t="str">
        <f t="shared" si="41"/>
        <v/>
      </c>
      <c r="S485" s="160" t="str">
        <f t="shared" si="42"/>
        <v/>
      </c>
      <c r="T485" s="50" t="str">
        <f>IF($F485="","",IF(ISERROR(VLOOKUP(F485,PROVEEDORES!$D$8:$I$507,5,0)),1,VLOOKUP($F485,PROVEEDORES!$D$8:$I$507,5,0)))</f>
        <v/>
      </c>
    </row>
    <row r="486" spans="3:20" ht="17.45" customHeight="1" x14ac:dyDescent="0.25">
      <c r="C486" s="188"/>
      <c r="D486" s="189"/>
      <c r="E486" s="178"/>
      <c r="F486" s="178"/>
      <c r="G486" s="190">
        <f>DATOS!$E$13</f>
        <v>1</v>
      </c>
      <c r="H486" s="178"/>
      <c r="I486" s="191"/>
      <c r="J486" s="178"/>
      <c r="K486" s="178"/>
      <c r="L486" s="178"/>
      <c r="M486" s="178"/>
      <c r="N486" s="160" t="str">
        <f t="shared" si="38"/>
        <v/>
      </c>
      <c r="O486" s="21"/>
      <c r="P486" s="160" t="str">
        <f t="shared" si="39"/>
        <v/>
      </c>
      <c r="Q486" s="160">
        <f t="shared" si="40"/>
        <v>0</v>
      </c>
      <c r="R486" s="160" t="str">
        <f t="shared" si="41"/>
        <v/>
      </c>
      <c r="S486" s="160" t="str">
        <f t="shared" si="42"/>
        <v/>
      </c>
      <c r="T486" s="50" t="str">
        <f>IF($F486="","",IF(ISERROR(VLOOKUP(F486,PROVEEDORES!$D$8:$I$507,5,0)),1,VLOOKUP($F486,PROVEEDORES!$D$8:$I$507,5,0)))</f>
        <v/>
      </c>
    </row>
    <row r="487" spans="3:20" ht="17.45" customHeight="1" x14ac:dyDescent="0.25">
      <c r="C487" s="188"/>
      <c r="D487" s="189"/>
      <c r="E487" s="178"/>
      <c r="F487" s="178"/>
      <c r="G487" s="190">
        <f>DATOS!$E$13</f>
        <v>1</v>
      </c>
      <c r="H487" s="178"/>
      <c r="I487" s="191"/>
      <c r="J487" s="178"/>
      <c r="K487" s="178"/>
      <c r="L487" s="178"/>
      <c r="M487" s="178"/>
      <c r="N487" s="160" t="str">
        <f t="shared" si="38"/>
        <v/>
      </c>
      <c r="O487" s="21"/>
      <c r="P487" s="160" t="str">
        <f t="shared" si="39"/>
        <v/>
      </c>
      <c r="Q487" s="160">
        <f t="shared" si="40"/>
        <v>0</v>
      </c>
      <c r="R487" s="160" t="str">
        <f t="shared" si="41"/>
        <v/>
      </c>
      <c r="S487" s="160" t="str">
        <f t="shared" si="42"/>
        <v/>
      </c>
      <c r="T487" s="50" t="str">
        <f>IF($F487="","",IF(ISERROR(VLOOKUP(F487,PROVEEDORES!$D$8:$I$507,5,0)),1,VLOOKUP($F487,PROVEEDORES!$D$8:$I$507,5,0)))</f>
        <v/>
      </c>
    </row>
    <row r="488" spans="3:20" ht="17.45" customHeight="1" x14ac:dyDescent="0.25">
      <c r="C488" s="188"/>
      <c r="D488" s="189"/>
      <c r="E488" s="178"/>
      <c r="F488" s="178"/>
      <c r="G488" s="190">
        <f>DATOS!$E$13</f>
        <v>1</v>
      </c>
      <c r="H488" s="178"/>
      <c r="I488" s="191"/>
      <c r="J488" s="178"/>
      <c r="K488" s="178"/>
      <c r="L488" s="178"/>
      <c r="M488" s="178"/>
      <c r="N488" s="160" t="str">
        <f t="shared" si="38"/>
        <v/>
      </c>
      <c r="O488" s="21"/>
      <c r="P488" s="160" t="str">
        <f t="shared" si="39"/>
        <v/>
      </c>
      <c r="Q488" s="160">
        <f t="shared" si="40"/>
        <v>0</v>
      </c>
      <c r="R488" s="160" t="str">
        <f t="shared" si="41"/>
        <v/>
      </c>
      <c r="S488" s="160" t="str">
        <f t="shared" si="42"/>
        <v/>
      </c>
      <c r="T488" s="50" t="str">
        <f>IF($F488="","",IF(ISERROR(VLOOKUP(F488,PROVEEDORES!$D$8:$I$507,5,0)),1,VLOOKUP($F488,PROVEEDORES!$D$8:$I$507,5,0)))</f>
        <v/>
      </c>
    </row>
    <row r="489" spans="3:20" ht="17.45" customHeight="1" x14ac:dyDescent="0.25">
      <c r="C489" s="188"/>
      <c r="D489" s="189"/>
      <c r="E489" s="178"/>
      <c r="F489" s="178"/>
      <c r="G489" s="190">
        <f>DATOS!$E$13</f>
        <v>1</v>
      </c>
      <c r="H489" s="178"/>
      <c r="I489" s="191"/>
      <c r="J489" s="178"/>
      <c r="K489" s="178"/>
      <c r="L489" s="178"/>
      <c r="M489" s="178"/>
      <c r="N489" s="160" t="str">
        <f t="shared" si="38"/>
        <v/>
      </c>
      <c r="O489" s="21"/>
      <c r="P489" s="160" t="str">
        <f t="shared" si="39"/>
        <v/>
      </c>
      <c r="Q489" s="160">
        <f t="shared" si="40"/>
        <v>0</v>
      </c>
      <c r="R489" s="160" t="str">
        <f t="shared" si="41"/>
        <v/>
      </c>
      <c r="S489" s="160" t="str">
        <f t="shared" si="42"/>
        <v/>
      </c>
      <c r="T489" s="50" t="str">
        <f>IF($F489="","",IF(ISERROR(VLOOKUP(F489,PROVEEDORES!$D$8:$I$507,5,0)),1,VLOOKUP($F489,PROVEEDORES!$D$8:$I$507,5,0)))</f>
        <v/>
      </c>
    </row>
    <row r="490" spans="3:20" ht="17.45" customHeight="1" x14ac:dyDescent="0.25">
      <c r="C490" s="188"/>
      <c r="D490" s="189"/>
      <c r="E490" s="178"/>
      <c r="F490" s="178"/>
      <c r="G490" s="190">
        <f>DATOS!$E$13</f>
        <v>1</v>
      </c>
      <c r="H490" s="178"/>
      <c r="I490" s="191"/>
      <c r="J490" s="178"/>
      <c r="K490" s="178"/>
      <c r="L490" s="178"/>
      <c r="M490" s="178"/>
      <c r="N490" s="160" t="str">
        <f t="shared" si="38"/>
        <v/>
      </c>
      <c r="O490" s="21"/>
      <c r="P490" s="160" t="str">
        <f t="shared" si="39"/>
        <v/>
      </c>
      <c r="Q490" s="160">
        <f t="shared" si="40"/>
        <v>0</v>
      </c>
      <c r="R490" s="160" t="str">
        <f t="shared" si="41"/>
        <v/>
      </c>
      <c r="S490" s="160" t="str">
        <f t="shared" si="42"/>
        <v/>
      </c>
      <c r="T490" s="50" t="str">
        <f>IF($F490="","",IF(ISERROR(VLOOKUP(F490,PROVEEDORES!$D$8:$I$507,5,0)),1,VLOOKUP($F490,PROVEEDORES!$D$8:$I$507,5,0)))</f>
        <v/>
      </c>
    </row>
    <row r="491" spans="3:20" ht="17.45" customHeight="1" x14ac:dyDescent="0.25">
      <c r="C491" s="188"/>
      <c r="D491" s="189"/>
      <c r="E491" s="178"/>
      <c r="F491" s="178"/>
      <c r="G491" s="190">
        <f>DATOS!$E$13</f>
        <v>1</v>
      </c>
      <c r="H491" s="178"/>
      <c r="I491" s="191"/>
      <c r="J491" s="178"/>
      <c r="K491" s="178"/>
      <c r="L491" s="178"/>
      <c r="M491" s="178"/>
      <c r="N491" s="160" t="str">
        <f t="shared" si="38"/>
        <v/>
      </c>
      <c r="O491" s="21"/>
      <c r="P491" s="160" t="str">
        <f t="shared" si="39"/>
        <v/>
      </c>
      <c r="Q491" s="160">
        <f t="shared" si="40"/>
        <v>0</v>
      </c>
      <c r="R491" s="160" t="str">
        <f t="shared" si="41"/>
        <v/>
      </c>
      <c r="S491" s="160" t="str">
        <f t="shared" si="42"/>
        <v/>
      </c>
      <c r="T491" s="50" t="str">
        <f>IF($F491="","",IF(ISERROR(VLOOKUP(F491,PROVEEDORES!$D$8:$I$507,5,0)),1,VLOOKUP($F491,PROVEEDORES!$D$8:$I$507,5,0)))</f>
        <v/>
      </c>
    </row>
    <row r="492" spans="3:20" ht="17.45" customHeight="1" x14ac:dyDescent="0.25">
      <c r="C492" s="188"/>
      <c r="D492" s="189"/>
      <c r="E492" s="178"/>
      <c r="F492" s="178"/>
      <c r="G492" s="190">
        <f>DATOS!$E$13</f>
        <v>1</v>
      </c>
      <c r="H492" s="178"/>
      <c r="I492" s="191"/>
      <c r="J492" s="178"/>
      <c r="K492" s="178"/>
      <c r="L492" s="178"/>
      <c r="M492" s="178"/>
      <c r="N492" s="160" t="str">
        <f t="shared" si="38"/>
        <v/>
      </c>
      <c r="O492" s="21"/>
      <c r="P492" s="160" t="str">
        <f t="shared" si="39"/>
        <v/>
      </c>
      <c r="Q492" s="160">
        <f t="shared" si="40"/>
        <v>0</v>
      </c>
      <c r="R492" s="160" t="str">
        <f t="shared" si="41"/>
        <v/>
      </c>
      <c r="S492" s="160" t="str">
        <f t="shared" si="42"/>
        <v/>
      </c>
      <c r="T492" s="50" t="str">
        <f>IF($F492="","",IF(ISERROR(VLOOKUP(F492,PROVEEDORES!$D$8:$I$507,5,0)),1,VLOOKUP($F492,PROVEEDORES!$D$8:$I$507,5,0)))</f>
        <v/>
      </c>
    </row>
    <row r="493" spans="3:20" ht="17.45" customHeight="1" x14ac:dyDescent="0.25">
      <c r="C493" s="188"/>
      <c r="D493" s="189"/>
      <c r="E493" s="178"/>
      <c r="F493" s="178"/>
      <c r="G493" s="190">
        <f>DATOS!$E$13</f>
        <v>1</v>
      </c>
      <c r="H493" s="178"/>
      <c r="I493" s="191"/>
      <c r="J493" s="178"/>
      <c r="K493" s="178"/>
      <c r="L493" s="178"/>
      <c r="M493" s="178"/>
      <c r="N493" s="160" t="str">
        <f t="shared" si="38"/>
        <v/>
      </c>
      <c r="O493" s="21"/>
      <c r="P493" s="160" t="str">
        <f t="shared" si="39"/>
        <v/>
      </c>
      <c r="Q493" s="160">
        <f t="shared" si="40"/>
        <v>0</v>
      </c>
      <c r="R493" s="160" t="str">
        <f t="shared" si="41"/>
        <v/>
      </c>
      <c r="S493" s="160" t="str">
        <f t="shared" si="42"/>
        <v/>
      </c>
      <c r="T493" s="50" t="str">
        <f>IF($F493="","",IF(ISERROR(VLOOKUP(F493,PROVEEDORES!$D$8:$I$507,5,0)),1,VLOOKUP($F493,PROVEEDORES!$D$8:$I$507,5,0)))</f>
        <v/>
      </c>
    </row>
    <row r="494" spans="3:20" ht="17.45" customHeight="1" x14ac:dyDescent="0.25">
      <c r="C494" s="188"/>
      <c r="D494" s="189"/>
      <c r="E494" s="178"/>
      <c r="F494" s="178"/>
      <c r="G494" s="190">
        <f>DATOS!$E$13</f>
        <v>1</v>
      </c>
      <c r="H494" s="178"/>
      <c r="I494" s="191"/>
      <c r="J494" s="178"/>
      <c r="K494" s="178"/>
      <c r="L494" s="178"/>
      <c r="M494" s="178"/>
      <c r="N494" s="160" t="str">
        <f t="shared" si="38"/>
        <v/>
      </c>
      <c r="O494" s="21"/>
      <c r="P494" s="160" t="str">
        <f t="shared" si="39"/>
        <v/>
      </c>
      <c r="Q494" s="160">
        <f t="shared" si="40"/>
        <v>0</v>
      </c>
      <c r="R494" s="160" t="str">
        <f t="shared" si="41"/>
        <v/>
      </c>
      <c r="S494" s="160" t="str">
        <f t="shared" si="42"/>
        <v/>
      </c>
      <c r="T494" s="50" t="str">
        <f>IF($F494="","",IF(ISERROR(VLOOKUP(F494,PROVEEDORES!$D$8:$I$507,5,0)),1,VLOOKUP($F494,PROVEEDORES!$D$8:$I$507,5,0)))</f>
        <v/>
      </c>
    </row>
    <row r="495" spans="3:20" ht="17.45" customHeight="1" x14ac:dyDescent="0.25">
      <c r="C495" s="188"/>
      <c r="D495" s="189"/>
      <c r="E495" s="178"/>
      <c r="F495" s="178"/>
      <c r="G495" s="190">
        <f>DATOS!$E$13</f>
        <v>1</v>
      </c>
      <c r="H495" s="178"/>
      <c r="I495" s="191"/>
      <c r="J495" s="178"/>
      <c r="K495" s="178"/>
      <c r="L495" s="178"/>
      <c r="M495" s="178"/>
      <c r="N495" s="160" t="str">
        <f t="shared" si="38"/>
        <v/>
      </c>
      <c r="O495" s="21"/>
      <c r="P495" s="160" t="str">
        <f t="shared" si="39"/>
        <v/>
      </c>
      <c r="Q495" s="160">
        <f t="shared" si="40"/>
        <v>0</v>
      </c>
      <c r="R495" s="160" t="str">
        <f t="shared" si="41"/>
        <v/>
      </c>
      <c r="S495" s="160" t="str">
        <f t="shared" si="42"/>
        <v/>
      </c>
      <c r="T495" s="50" t="str">
        <f>IF($F495="","",IF(ISERROR(VLOOKUP(F495,PROVEEDORES!$D$8:$I$507,5,0)),1,VLOOKUP($F495,PROVEEDORES!$D$8:$I$507,5,0)))</f>
        <v/>
      </c>
    </row>
    <row r="496" spans="3:20" ht="17.45" customHeight="1" x14ac:dyDescent="0.25">
      <c r="C496" s="188"/>
      <c r="D496" s="189"/>
      <c r="E496" s="178"/>
      <c r="F496" s="178"/>
      <c r="G496" s="190">
        <f>DATOS!$E$13</f>
        <v>1</v>
      </c>
      <c r="H496" s="178"/>
      <c r="I496" s="191"/>
      <c r="J496" s="178"/>
      <c r="K496" s="178"/>
      <c r="L496" s="178"/>
      <c r="M496" s="178"/>
      <c r="N496" s="160" t="str">
        <f t="shared" si="38"/>
        <v/>
      </c>
      <c r="O496" s="21"/>
      <c r="P496" s="160" t="str">
        <f t="shared" si="39"/>
        <v/>
      </c>
      <c r="Q496" s="160">
        <f t="shared" si="40"/>
        <v>0</v>
      </c>
      <c r="R496" s="160" t="str">
        <f t="shared" si="41"/>
        <v/>
      </c>
      <c r="S496" s="160" t="str">
        <f t="shared" si="42"/>
        <v/>
      </c>
      <c r="T496" s="50" t="str">
        <f>IF($F496="","",IF(ISERROR(VLOOKUP(F496,PROVEEDORES!$D$8:$I$507,5,0)),1,VLOOKUP($F496,PROVEEDORES!$D$8:$I$507,5,0)))</f>
        <v/>
      </c>
    </row>
    <row r="497" spans="3:20" ht="17.45" customHeight="1" x14ac:dyDescent="0.25">
      <c r="C497" s="188"/>
      <c r="D497" s="189"/>
      <c r="E497" s="178"/>
      <c r="F497" s="178"/>
      <c r="G497" s="190">
        <f>DATOS!$E$13</f>
        <v>1</v>
      </c>
      <c r="H497" s="178"/>
      <c r="I497" s="191"/>
      <c r="J497" s="178"/>
      <c r="K497" s="178"/>
      <c r="L497" s="178"/>
      <c r="M497" s="178"/>
      <c r="N497" s="160" t="str">
        <f t="shared" si="38"/>
        <v/>
      </c>
      <c r="O497" s="21"/>
      <c r="P497" s="160" t="str">
        <f t="shared" si="39"/>
        <v/>
      </c>
      <c r="Q497" s="160">
        <f t="shared" si="40"/>
        <v>0</v>
      </c>
      <c r="R497" s="160" t="str">
        <f t="shared" si="41"/>
        <v/>
      </c>
      <c r="S497" s="160" t="str">
        <f t="shared" si="42"/>
        <v/>
      </c>
      <c r="T497" s="50" t="str">
        <f>IF($F497="","",IF(ISERROR(VLOOKUP(F497,PROVEEDORES!$D$8:$I$507,5,0)),1,VLOOKUP($F497,PROVEEDORES!$D$8:$I$507,5,0)))</f>
        <v/>
      </c>
    </row>
    <row r="498" spans="3:20" ht="17.45" customHeight="1" x14ac:dyDescent="0.25">
      <c r="C498" s="188"/>
      <c r="D498" s="189"/>
      <c r="E498" s="178"/>
      <c r="F498" s="178"/>
      <c r="G498" s="190">
        <f>DATOS!$E$13</f>
        <v>1</v>
      </c>
      <c r="H498" s="178"/>
      <c r="I498" s="191"/>
      <c r="J498" s="178"/>
      <c r="K498" s="178"/>
      <c r="L498" s="178"/>
      <c r="M498" s="178"/>
      <c r="N498" s="160" t="str">
        <f t="shared" si="38"/>
        <v/>
      </c>
      <c r="O498" s="21"/>
      <c r="P498" s="160" t="str">
        <f t="shared" si="39"/>
        <v/>
      </c>
      <c r="Q498" s="160">
        <f t="shared" si="40"/>
        <v>0</v>
      </c>
      <c r="R498" s="160" t="str">
        <f t="shared" si="41"/>
        <v/>
      </c>
      <c r="S498" s="160" t="str">
        <f t="shared" si="42"/>
        <v/>
      </c>
      <c r="T498" s="50" t="str">
        <f>IF($F498="","",IF(ISERROR(VLOOKUP(F498,PROVEEDORES!$D$8:$I$507,5,0)),1,VLOOKUP($F498,PROVEEDORES!$D$8:$I$507,5,0)))</f>
        <v/>
      </c>
    </row>
    <row r="499" spans="3:20" ht="17.45" customHeight="1" x14ac:dyDescent="0.25">
      <c r="C499" s="188"/>
      <c r="D499" s="189"/>
      <c r="E499" s="178"/>
      <c r="F499" s="178"/>
      <c r="G499" s="190">
        <f>DATOS!$E$13</f>
        <v>1</v>
      </c>
      <c r="H499" s="178"/>
      <c r="I499" s="191"/>
      <c r="J499" s="178"/>
      <c r="K499" s="178"/>
      <c r="L499" s="178"/>
      <c r="M499" s="178"/>
      <c r="N499" s="160" t="str">
        <f t="shared" si="38"/>
        <v/>
      </c>
      <c r="O499" s="21"/>
      <c r="P499" s="160" t="str">
        <f t="shared" si="39"/>
        <v/>
      </c>
      <c r="Q499" s="160">
        <f t="shared" si="40"/>
        <v>0</v>
      </c>
      <c r="R499" s="160" t="str">
        <f t="shared" si="41"/>
        <v/>
      </c>
      <c r="S499" s="160" t="str">
        <f t="shared" si="42"/>
        <v/>
      </c>
      <c r="T499" s="50" t="str">
        <f>IF($F499="","",IF(ISERROR(VLOOKUP(F499,PROVEEDORES!$D$8:$I$507,5,0)),1,VLOOKUP($F499,PROVEEDORES!$D$8:$I$507,5,0)))</f>
        <v/>
      </c>
    </row>
    <row r="500" spans="3:20" ht="17.45" customHeight="1" x14ac:dyDescent="0.25">
      <c r="C500" s="188"/>
      <c r="D500" s="189"/>
      <c r="E500" s="178"/>
      <c r="F500" s="178"/>
      <c r="G500" s="190">
        <f>DATOS!$E$13</f>
        <v>1</v>
      </c>
      <c r="H500" s="178"/>
      <c r="I500" s="191"/>
      <c r="J500" s="178"/>
      <c r="K500" s="178"/>
      <c r="L500" s="178"/>
      <c r="M500" s="178"/>
      <c r="N500" s="160" t="str">
        <f t="shared" si="38"/>
        <v/>
      </c>
      <c r="O500" s="21"/>
      <c r="P500" s="160" t="str">
        <f t="shared" si="39"/>
        <v/>
      </c>
      <c r="Q500" s="160">
        <f t="shared" si="40"/>
        <v>0</v>
      </c>
      <c r="R500" s="160" t="str">
        <f t="shared" si="41"/>
        <v/>
      </c>
      <c r="S500" s="160" t="str">
        <f t="shared" si="42"/>
        <v/>
      </c>
      <c r="T500" s="50" t="str">
        <f>IF($F500="","",IF(ISERROR(VLOOKUP(F500,PROVEEDORES!$D$8:$I$507,5,0)),1,VLOOKUP($F500,PROVEEDORES!$D$8:$I$507,5,0)))</f>
        <v/>
      </c>
    </row>
    <row r="501" spans="3:20" ht="17.45" customHeight="1" x14ac:dyDescent="0.25">
      <c r="C501" s="188"/>
      <c r="D501" s="189"/>
      <c r="E501" s="178"/>
      <c r="F501" s="178"/>
      <c r="G501" s="190">
        <f>DATOS!$E$13</f>
        <v>1</v>
      </c>
      <c r="H501" s="178"/>
      <c r="I501" s="191"/>
      <c r="J501" s="178"/>
      <c r="K501" s="178"/>
      <c r="L501" s="178"/>
      <c r="M501" s="178"/>
      <c r="N501" s="160" t="str">
        <f t="shared" si="38"/>
        <v/>
      </c>
      <c r="O501" s="21"/>
      <c r="P501" s="160" t="str">
        <f t="shared" si="39"/>
        <v/>
      </c>
      <c r="Q501" s="160">
        <f t="shared" si="40"/>
        <v>0</v>
      </c>
      <c r="R501" s="160" t="str">
        <f t="shared" si="41"/>
        <v/>
      </c>
      <c r="S501" s="160" t="str">
        <f t="shared" si="42"/>
        <v/>
      </c>
      <c r="T501" s="50" t="str">
        <f>IF($F501="","",IF(ISERROR(VLOOKUP(F501,PROVEEDORES!$D$8:$I$507,5,0)),1,VLOOKUP($F501,PROVEEDORES!$D$8:$I$507,5,0)))</f>
        <v/>
      </c>
    </row>
    <row r="502" spans="3:20" ht="17.45" customHeight="1" x14ac:dyDescent="0.25">
      <c r="C502" s="188"/>
      <c r="D502" s="189"/>
      <c r="E502" s="178"/>
      <c r="F502" s="178"/>
      <c r="G502" s="190">
        <f>DATOS!$E$13</f>
        <v>1</v>
      </c>
      <c r="H502" s="178"/>
      <c r="I502" s="191"/>
      <c r="J502" s="178"/>
      <c r="K502" s="178"/>
      <c r="L502" s="178"/>
      <c r="M502" s="178"/>
      <c r="N502" s="160" t="str">
        <f t="shared" si="38"/>
        <v/>
      </c>
      <c r="O502" s="21"/>
      <c r="P502" s="160" t="str">
        <f t="shared" si="39"/>
        <v/>
      </c>
      <c r="Q502" s="160">
        <f t="shared" si="40"/>
        <v>0</v>
      </c>
      <c r="R502" s="160" t="str">
        <f t="shared" si="41"/>
        <v/>
      </c>
      <c r="S502" s="160" t="str">
        <f t="shared" si="42"/>
        <v/>
      </c>
      <c r="T502" s="50" t="str">
        <f>IF($F502="","",IF(ISERROR(VLOOKUP(F502,PROVEEDORES!$D$8:$I$507,5,0)),1,VLOOKUP($F502,PROVEEDORES!$D$8:$I$507,5,0)))</f>
        <v/>
      </c>
    </row>
    <row r="503" spans="3:20" ht="17.45" customHeight="1" x14ac:dyDescent="0.25">
      <c r="C503" s="188"/>
      <c r="D503" s="189"/>
      <c r="E503" s="178"/>
      <c r="F503" s="178"/>
      <c r="G503" s="190">
        <f>DATOS!$E$13</f>
        <v>1</v>
      </c>
      <c r="H503" s="178"/>
      <c r="I503" s="191"/>
      <c r="J503" s="178"/>
      <c r="K503" s="178"/>
      <c r="L503" s="178"/>
      <c r="M503" s="178"/>
      <c r="N503" s="160" t="str">
        <f t="shared" si="38"/>
        <v/>
      </c>
      <c r="O503" s="21"/>
      <c r="P503" s="160" t="str">
        <f t="shared" si="39"/>
        <v/>
      </c>
      <c r="Q503" s="160">
        <f t="shared" si="40"/>
        <v>0</v>
      </c>
      <c r="R503" s="160" t="str">
        <f t="shared" si="41"/>
        <v/>
      </c>
      <c r="S503" s="160" t="str">
        <f t="shared" si="42"/>
        <v/>
      </c>
      <c r="T503" s="50" t="str">
        <f>IF($F503="","",IF(ISERROR(VLOOKUP(F503,PROVEEDORES!$D$8:$I$507,5,0)),1,VLOOKUP($F503,PROVEEDORES!$D$8:$I$507,5,0)))</f>
        <v/>
      </c>
    </row>
    <row r="504" spans="3:20" ht="17.45" customHeight="1" x14ac:dyDescent="0.25">
      <c r="C504" s="188"/>
      <c r="D504" s="189"/>
      <c r="E504" s="178"/>
      <c r="F504" s="178"/>
      <c r="G504" s="190">
        <f>DATOS!$E$13</f>
        <v>1</v>
      </c>
      <c r="H504" s="178"/>
      <c r="I504" s="191"/>
      <c r="J504" s="178"/>
      <c r="K504" s="178"/>
      <c r="L504" s="178"/>
      <c r="M504" s="178"/>
      <c r="N504" s="160" t="str">
        <f t="shared" si="38"/>
        <v/>
      </c>
      <c r="O504" s="21"/>
      <c r="P504" s="160" t="str">
        <f t="shared" si="39"/>
        <v/>
      </c>
      <c r="Q504" s="160">
        <f t="shared" si="40"/>
        <v>0</v>
      </c>
      <c r="R504" s="160" t="str">
        <f t="shared" si="41"/>
        <v/>
      </c>
      <c r="S504" s="160" t="str">
        <f t="shared" si="42"/>
        <v/>
      </c>
      <c r="T504" s="50" t="str">
        <f>IF($F504="","",IF(ISERROR(VLOOKUP(F504,PROVEEDORES!$D$8:$I$507,5,0)),1,VLOOKUP($F504,PROVEEDORES!$D$8:$I$507,5,0)))</f>
        <v/>
      </c>
    </row>
    <row r="505" spans="3:20" ht="17.45" customHeight="1" x14ac:dyDescent="0.25">
      <c r="C505" s="188"/>
      <c r="D505" s="189"/>
      <c r="E505" s="178"/>
      <c r="F505" s="178"/>
      <c r="G505" s="190">
        <f>DATOS!$E$13</f>
        <v>1</v>
      </c>
      <c r="H505" s="178"/>
      <c r="I505" s="191"/>
      <c r="J505" s="178"/>
      <c r="K505" s="178"/>
      <c r="L505" s="178"/>
      <c r="M505" s="178"/>
      <c r="N505" s="160" t="str">
        <f t="shared" si="38"/>
        <v/>
      </c>
      <c r="O505" s="21"/>
      <c r="P505" s="160" t="str">
        <f t="shared" si="39"/>
        <v/>
      </c>
      <c r="Q505" s="160">
        <f t="shared" si="40"/>
        <v>0</v>
      </c>
      <c r="R505" s="160" t="str">
        <f t="shared" si="41"/>
        <v/>
      </c>
      <c r="S505" s="160" t="str">
        <f t="shared" si="42"/>
        <v/>
      </c>
      <c r="T505" s="50" t="str">
        <f>IF($F505="","",IF(ISERROR(VLOOKUP(F505,PROVEEDORES!$D$8:$I$507,5,0)),1,VLOOKUP($F505,PROVEEDORES!$D$8:$I$507,5,0)))</f>
        <v/>
      </c>
    </row>
    <row r="506" spans="3:20" ht="17.45" customHeight="1" x14ac:dyDescent="0.25">
      <c r="C506" s="188"/>
      <c r="D506" s="189"/>
      <c r="E506" s="178"/>
      <c r="F506" s="178"/>
      <c r="G506" s="190">
        <f>DATOS!$E$13</f>
        <v>1</v>
      </c>
      <c r="H506" s="178"/>
      <c r="I506" s="191"/>
      <c r="J506" s="178"/>
      <c r="K506" s="178"/>
      <c r="L506" s="178"/>
      <c r="M506" s="178"/>
      <c r="N506" s="160" t="str">
        <f t="shared" si="38"/>
        <v/>
      </c>
      <c r="O506" s="21"/>
      <c r="P506" s="160" t="str">
        <f t="shared" si="39"/>
        <v/>
      </c>
      <c r="Q506" s="160">
        <f t="shared" si="40"/>
        <v>0</v>
      </c>
      <c r="R506" s="160" t="str">
        <f t="shared" si="41"/>
        <v/>
      </c>
      <c r="S506" s="160" t="str">
        <f t="shared" si="42"/>
        <v/>
      </c>
      <c r="T506" s="50" t="str">
        <f>IF($F506="","",IF(ISERROR(VLOOKUP(F506,PROVEEDORES!$D$8:$I$507,5,0)),1,VLOOKUP($F506,PROVEEDORES!$D$8:$I$507,5,0)))</f>
        <v/>
      </c>
    </row>
    <row r="507" spans="3:20" ht="17.45" customHeight="1" x14ac:dyDescent="0.25">
      <c r="C507" s="188"/>
      <c r="D507" s="189"/>
      <c r="E507" s="178"/>
      <c r="F507" s="178"/>
      <c r="G507" s="190">
        <f>DATOS!$E$13</f>
        <v>1</v>
      </c>
      <c r="H507" s="178"/>
      <c r="I507" s="191"/>
      <c r="J507" s="178"/>
      <c r="K507" s="178"/>
      <c r="L507" s="178"/>
      <c r="M507" s="178"/>
      <c r="N507" s="160" t="str">
        <f t="shared" si="38"/>
        <v/>
      </c>
      <c r="O507" s="21"/>
      <c r="P507" s="160" t="str">
        <f t="shared" si="39"/>
        <v/>
      </c>
      <c r="Q507" s="160">
        <f t="shared" si="40"/>
        <v>0</v>
      </c>
      <c r="R507" s="160" t="str">
        <f t="shared" si="41"/>
        <v/>
      </c>
      <c r="S507" s="160" t="str">
        <f t="shared" si="42"/>
        <v/>
      </c>
      <c r="T507" s="50" t="str">
        <f>IF($F507="","",IF(ISERROR(VLOOKUP(F507,PROVEEDORES!$D$8:$I$507,5,0)),1,VLOOKUP($F507,PROVEEDORES!$D$8:$I$507,5,0)))</f>
        <v/>
      </c>
    </row>
    <row r="508" spans="3:20" ht="17.45" customHeight="1" x14ac:dyDescent="0.25">
      <c r="C508" s="188"/>
      <c r="D508" s="189"/>
      <c r="E508" s="178"/>
      <c r="F508" s="178"/>
      <c r="G508" s="190">
        <f>DATOS!$E$13</f>
        <v>1</v>
      </c>
      <c r="H508" s="178"/>
      <c r="I508" s="191"/>
      <c r="J508" s="178"/>
      <c r="K508" s="178"/>
      <c r="L508" s="178"/>
      <c r="M508" s="178"/>
      <c r="N508" s="160" t="str">
        <f t="shared" si="38"/>
        <v/>
      </c>
      <c r="O508" s="21"/>
      <c r="P508" s="160" t="str">
        <f t="shared" si="39"/>
        <v/>
      </c>
      <c r="Q508" s="160">
        <f t="shared" si="40"/>
        <v>0</v>
      </c>
      <c r="R508" s="160" t="str">
        <f t="shared" si="41"/>
        <v/>
      </c>
      <c r="S508" s="160" t="str">
        <f t="shared" si="42"/>
        <v/>
      </c>
      <c r="T508" s="50" t="str">
        <f>IF($F508="","",IF(ISERROR(VLOOKUP(F508,PROVEEDORES!$D$8:$I$507,5,0)),1,VLOOKUP($F508,PROVEEDORES!$D$8:$I$507,5,0)))</f>
        <v/>
      </c>
    </row>
    <row r="509" spans="3:20" ht="17.45" customHeight="1" x14ac:dyDescent="0.25">
      <c r="C509" s="188"/>
      <c r="D509" s="189"/>
      <c r="E509" s="178"/>
      <c r="F509" s="178"/>
      <c r="G509" s="190">
        <f>DATOS!$E$13</f>
        <v>1</v>
      </c>
      <c r="H509" s="178"/>
      <c r="I509" s="191"/>
      <c r="J509" s="178"/>
      <c r="K509" s="178"/>
      <c r="L509" s="178"/>
      <c r="M509" s="178"/>
      <c r="N509" s="160" t="str">
        <f t="shared" si="38"/>
        <v/>
      </c>
      <c r="O509" s="21"/>
      <c r="P509" s="160" t="str">
        <f t="shared" si="39"/>
        <v/>
      </c>
      <c r="Q509" s="160">
        <f t="shared" si="40"/>
        <v>0</v>
      </c>
      <c r="R509" s="160" t="str">
        <f t="shared" si="41"/>
        <v/>
      </c>
      <c r="S509" s="160" t="str">
        <f t="shared" si="42"/>
        <v/>
      </c>
      <c r="T509" s="50" t="str">
        <f>IF($F509="","",IF(ISERROR(VLOOKUP(F509,PROVEEDORES!$D$8:$I$507,5,0)),1,VLOOKUP($F509,PROVEEDORES!$D$8:$I$507,5,0)))</f>
        <v/>
      </c>
    </row>
    <row r="510" spans="3:20" ht="17.45" customHeight="1" x14ac:dyDescent="0.25">
      <c r="C510" s="188"/>
      <c r="D510" s="189"/>
      <c r="E510" s="178"/>
      <c r="F510" s="178"/>
      <c r="G510" s="190">
        <f>DATOS!$E$13</f>
        <v>1</v>
      </c>
      <c r="H510" s="178"/>
      <c r="I510" s="191"/>
      <c r="J510" s="178"/>
      <c r="K510" s="178"/>
      <c r="L510" s="178"/>
      <c r="M510" s="178"/>
      <c r="N510" s="160" t="str">
        <f t="shared" si="38"/>
        <v/>
      </c>
      <c r="O510" s="21"/>
      <c r="P510" s="160" t="str">
        <f t="shared" si="39"/>
        <v/>
      </c>
      <c r="Q510" s="160">
        <f t="shared" si="40"/>
        <v>0</v>
      </c>
      <c r="R510" s="160" t="str">
        <f t="shared" si="41"/>
        <v/>
      </c>
      <c r="S510" s="160" t="str">
        <f t="shared" si="42"/>
        <v/>
      </c>
      <c r="T510" s="50" t="str">
        <f>IF($F510="","",IF(ISERROR(VLOOKUP(F510,PROVEEDORES!$D$8:$I$507,5,0)),1,VLOOKUP($F510,PROVEEDORES!$D$8:$I$507,5,0)))</f>
        <v/>
      </c>
    </row>
    <row r="511" spans="3:20" ht="17.45" customHeight="1" x14ac:dyDescent="0.25">
      <c r="C511" s="188"/>
      <c r="D511" s="189"/>
      <c r="E511" s="178"/>
      <c r="F511" s="178"/>
      <c r="G511" s="190">
        <f>DATOS!$E$13</f>
        <v>1</v>
      </c>
      <c r="H511" s="178"/>
      <c r="I511" s="191"/>
      <c r="J511" s="178"/>
      <c r="K511" s="178"/>
      <c r="L511" s="178"/>
      <c r="M511" s="178"/>
      <c r="N511" s="160" t="str">
        <f t="shared" si="38"/>
        <v/>
      </c>
      <c r="O511" s="21"/>
      <c r="P511" s="160" t="str">
        <f t="shared" si="39"/>
        <v/>
      </c>
      <c r="Q511" s="160">
        <f t="shared" si="40"/>
        <v>0</v>
      </c>
      <c r="R511" s="160" t="str">
        <f t="shared" si="41"/>
        <v/>
      </c>
      <c r="S511" s="160" t="str">
        <f t="shared" si="42"/>
        <v/>
      </c>
      <c r="T511" s="50" t="str">
        <f>IF($F511="","",IF(ISERROR(VLOOKUP(F511,PROVEEDORES!$D$8:$I$507,5,0)),1,VLOOKUP($F511,PROVEEDORES!$D$8:$I$507,5,0)))</f>
        <v/>
      </c>
    </row>
    <row r="512" spans="3:20" ht="17.45" customHeight="1" x14ac:dyDescent="0.25">
      <c r="C512" s="188"/>
      <c r="D512" s="189"/>
      <c r="E512" s="178"/>
      <c r="F512" s="178"/>
      <c r="G512" s="190">
        <f>DATOS!$E$13</f>
        <v>1</v>
      </c>
      <c r="H512" s="178"/>
      <c r="I512" s="191"/>
      <c r="J512" s="178"/>
      <c r="K512" s="178"/>
      <c r="L512" s="178"/>
      <c r="M512" s="178"/>
      <c r="N512" s="160" t="str">
        <f t="shared" si="38"/>
        <v/>
      </c>
      <c r="O512" s="21"/>
      <c r="P512" s="160" t="str">
        <f t="shared" si="39"/>
        <v/>
      </c>
      <c r="Q512" s="160">
        <f t="shared" si="40"/>
        <v>0</v>
      </c>
      <c r="R512" s="160" t="str">
        <f t="shared" si="41"/>
        <v/>
      </c>
      <c r="S512" s="160" t="str">
        <f t="shared" si="42"/>
        <v/>
      </c>
      <c r="T512" s="50" t="str">
        <f>IF($F512="","",IF(ISERROR(VLOOKUP(F512,PROVEEDORES!$D$8:$I$507,5,0)),1,VLOOKUP($F512,PROVEEDORES!$D$8:$I$507,5,0)))</f>
        <v/>
      </c>
    </row>
    <row r="513" spans="3:20" ht="17.45" customHeight="1" x14ac:dyDescent="0.25">
      <c r="C513" s="188"/>
      <c r="D513" s="189"/>
      <c r="E513" s="178"/>
      <c r="F513" s="178"/>
      <c r="G513" s="190">
        <f>DATOS!$E$13</f>
        <v>1</v>
      </c>
      <c r="H513" s="178"/>
      <c r="I513" s="191"/>
      <c r="J513" s="178"/>
      <c r="K513" s="178"/>
      <c r="L513" s="178"/>
      <c r="M513" s="178"/>
      <c r="N513" s="160" t="str">
        <f t="shared" si="38"/>
        <v/>
      </c>
      <c r="O513" s="21"/>
      <c r="P513" s="160" t="str">
        <f t="shared" si="39"/>
        <v/>
      </c>
      <c r="Q513" s="160">
        <f t="shared" si="40"/>
        <v>0</v>
      </c>
      <c r="R513" s="160" t="str">
        <f t="shared" si="41"/>
        <v/>
      </c>
      <c r="S513" s="160" t="str">
        <f t="shared" si="42"/>
        <v/>
      </c>
      <c r="T513" s="50" t="str">
        <f>IF($F513="","",IF(ISERROR(VLOOKUP(F513,PROVEEDORES!$D$8:$I$507,5,0)),1,VLOOKUP($F513,PROVEEDORES!$D$8:$I$507,5,0)))</f>
        <v/>
      </c>
    </row>
    <row r="514" spans="3:20" ht="17.45" customHeight="1" x14ac:dyDescent="0.25">
      <c r="C514" s="188"/>
      <c r="D514" s="189"/>
      <c r="E514" s="178"/>
      <c r="F514" s="178"/>
      <c r="G514" s="190">
        <f>DATOS!$E$13</f>
        <v>1</v>
      </c>
      <c r="H514" s="178"/>
      <c r="I514" s="191"/>
      <c r="J514" s="178"/>
      <c r="K514" s="178"/>
      <c r="L514" s="178"/>
      <c r="M514" s="178"/>
      <c r="N514" s="160" t="str">
        <f t="shared" si="38"/>
        <v/>
      </c>
      <c r="O514" s="21"/>
      <c r="P514" s="160" t="str">
        <f t="shared" si="39"/>
        <v/>
      </c>
      <c r="Q514" s="160">
        <f t="shared" si="40"/>
        <v>0</v>
      </c>
      <c r="R514" s="160" t="str">
        <f t="shared" si="41"/>
        <v/>
      </c>
      <c r="S514" s="160" t="str">
        <f t="shared" si="42"/>
        <v/>
      </c>
      <c r="T514" s="50" t="str">
        <f>IF($F514="","",IF(ISERROR(VLOOKUP(F514,PROVEEDORES!$D$8:$I$507,5,0)),1,VLOOKUP($F514,PROVEEDORES!$D$8:$I$507,5,0)))</f>
        <v/>
      </c>
    </row>
    <row r="515" spans="3:20" ht="17.45" customHeight="1" x14ac:dyDescent="0.25">
      <c r="C515" s="188"/>
      <c r="D515" s="189"/>
      <c r="E515" s="178"/>
      <c r="F515" s="178"/>
      <c r="G515" s="190">
        <f>DATOS!$E$13</f>
        <v>1</v>
      </c>
      <c r="H515" s="178"/>
      <c r="I515" s="191"/>
      <c r="J515" s="178"/>
      <c r="K515" s="178"/>
      <c r="L515" s="178"/>
      <c r="M515" s="178"/>
      <c r="N515" s="160" t="str">
        <f t="shared" si="38"/>
        <v/>
      </c>
      <c r="O515" s="21"/>
      <c r="P515" s="160" t="str">
        <f t="shared" si="39"/>
        <v/>
      </c>
      <c r="Q515" s="160">
        <f t="shared" si="40"/>
        <v>0</v>
      </c>
      <c r="R515" s="160" t="str">
        <f t="shared" si="41"/>
        <v/>
      </c>
      <c r="S515" s="160" t="str">
        <f t="shared" si="42"/>
        <v/>
      </c>
      <c r="T515" s="50" t="str">
        <f>IF($F515="","",IF(ISERROR(VLOOKUP(F515,PROVEEDORES!$D$8:$I$507,5,0)),1,VLOOKUP($F515,PROVEEDORES!$D$8:$I$507,5,0)))</f>
        <v/>
      </c>
    </row>
    <row r="516" spans="3:20" ht="17.45" customHeight="1" x14ac:dyDescent="0.25">
      <c r="C516" s="188"/>
      <c r="D516" s="189"/>
      <c r="E516" s="178"/>
      <c r="F516" s="178"/>
      <c r="G516" s="190">
        <f>DATOS!$E$13</f>
        <v>1</v>
      </c>
      <c r="H516" s="178"/>
      <c r="I516" s="191"/>
      <c r="J516" s="178"/>
      <c r="K516" s="178"/>
      <c r="L516" s="178"/>
      <c r="M516" s="178"/>
      <c r="N516" s="160" t="str">
        <f t="shared" si="38"/>
        <v/>
      </c>
      <c r="O516" s="21"/>
      <c r="P516" s="160" t="str">
        <f t="shared" si="39"/>
        <v/>
      </c>
      <c r="Q516" s="160">
        <f t="shared" si="40"/>
        <v>0</v>
      </c>
      <c r="R516" s="160" t="str">
        <f t="shared" si="41"/>
        <v/>
      </c>
      <c r="S516" s="160" t="str">
        <f t="shared" si="42"/>
        <v/>
      </c>
      <c r="T516" s="50" t="str">
        <f>IF($F516="","",IF(ISERROR(VLOOKUP(F516,PROVEEDORES!$D$8:$I$507,5,0)),1,VLOOKUP($F516,PROVEEDORES!$D$8:$I$507,5,0)))</f>
        <v/>
      </c>
    </row>
  </sheetData>
  <sheetProtection algorithmName="SHA-512" hashValue="94obHppFs0r04tnTHlz2BlCXA3LWx5LfLULnV7s7g7Vpby3PKwe2rmaObLjVVRdcMFFI67QS5xuGKosCwYgFXA==" saltValue="G88WHg9raIDG0j3z81cacA==" spinCount="100000" sheet="1" objects="1" scenarios="1" formatColumns="0" formatRows="0" autoFilter="0"/>
  <autoFilter ref="M16:N16" xr:uid="{00000000-0009-0000-0000-000029000000}"/>
  <mergeCells count="21">
    <mergeCell ref="S6:S7"/>
    <mergeCell ref="I6:I7"/>
    <mergeCell ref="C6:C7"/>
    <mergeCell ref="D6:D7"/>
    <mergeCell ref="H6:H7"/>
    <mergeCell ref="F6:F7"/>
    <mergeCell ref="P6:P7"/>
    <mergeCell ref="Q6:Q7"/>
    <mergeCell ref="R6:R7"/>
    <mergeCell ref="E6:E7"/>
    <mergeCell ref="A15:A16"/>
    <mergeCell ref="A1:A4"/>
    <mergeCell ref="A5:A6"/>
    <mergeCell ref="J6:J7"/>
    <mergeCell ref="N6:N7"/>
    <mergeCell ref="L6:L7"/>
    <mergeCell ref="M6:M7"/>
    <mergeCell ref="K6:K7"/>
    <mergeCell ref="L1:N1"/>
    <mergeCell ref="L4:N4"/>
    <mergeCell ref="G6:G7"/>
  </mergeCells>
  <phoneticPr fontId="13" type="noConversion"/>
  <hyperlinks>
    <hyperlink ref="A15:A16" location="CONTACTO!A1" display="Contacto" xr:uid="{00000000-0004-0000-2900-000000000000}"/>
    <hyperlink ref="A5:A6" location="MENU!A1" display="M e n ú" xr:uid="{00000000-0004-0000-2900-000001000000}"/>
    <hyperlink ref="A10" location="'INVERSIONES ARRENDAMIENTO'!A1" display="Inversiones Arrendamiento" xr:uid="{00000000-0004-0000-2900-000002000000}"/>
    <hyperlink ref="A14" location="PROVEEDORES!A1" display="Catálogo de Proveedores" xr:uid="{00000000-0004-0000-2900-000003000000}"/>
    <hyperlink ref="A13" location="DIOT!A1" display="Declaración del DIOT" xr:uid="{00000000-0004-0000-2900-000004000000}"/>
    <hyperlink ref="A12" location="TARIFAS!A1" display="Tablas y Tarifas de ISR" xr:uid="{00000000-0004-0000-2900-000005000000}"/>
    <hyperlink ref="A11" location="IMPUESTOS!A1" display="Impuestos" xr:uid="{00000000-0004-0000-2900-000006000000}"/>
    <hyperlink ref="A9" location="'INVERSIONES EMPR PROF'!A1" display="Inversiones Empresarial y P" xr:uid="{00000000-0004-0000-2900-000007000000}"/>
    <hyperlink ref="A8" location="'INGRESOS Y EGRESOS'!A1" display="Ingresos y Egresos" xr:uid="{00000000-0004-0000-2900-000008000000}"/>
    <hyperlink ref="A7" location="DATOS!A1" display="Datos de la Empresa" xr:uid="{00000000-0004-0000-29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 errorTitle="ALTA DEL PROVEEDOR" error="Dar de alta al proveedore en el catálogo de proveedores" xr:uid="{00000000-0002-0000-2900-000000000000}">
          <x14:formula1>
            <xm:f>PROVEEDORES!$D$8:$D$507</xm:f>
          </x14:formula1>
          <xm:sqref>F20:F516</xm:sqref>
        </x14:dataValidation>
        <x14:dataValidation type="list" allowBlank="1" showInputMessage="1" showErrorMessage="1" xr:uid="{00000000-0002-0000-2900-000001000000}">
          <x14:formula1>
            <xm:f>LISTA!$B$15:$B$18</xm:f>
          </x14:formula1>
          <xm:sqref>I20:I516</xm:sqref>
        </x14:dataValidation>
        <x14:dataValidation type="list" allowBlank="1" showInputMessage="1" showErrorMessage="1" errorTitle="REGIMEN FISCAL" error="Seleccione el régimen fiscal aplicable" xr:uid="{00000000-0002-0000-2900-000002000000}">
          <x14:formula1>
            <xm:f>LISTA!$B$21:$B$24</xm:f>
          </x14:formula1>
          <xm:sqref>G17:G516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15"/>
  <dimension ref="A1:S516"/>
  <sheetViews>
    <sheetView zoomScaleNormal="100" workbookViewId="0">
      <pane xSplit="1" ySplit="7" topLeftCell="B8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29" customWidth="1"/>
    <col min="4" max="4" width="8.7109375" style="13" customWidth="1"/>
    <col min="5" max="5" width="25.7109375" style="13" customWidth="1"/>
    <col min="6" max="6" width="15.28515625" style="13" customWidth="1"/>
    <col min="7" max="7" width="21.7109375" style="13" hidden="1" customWidth="1"/>
    <col min="8" max="8" width="12.28515625" style="21" customWidth="1"/>
    <col min="9" max="9" width="4.7109375" style="21" customWidth="1"/>
    <col min="10" max="14" width="12.28515625" style="21" customWidth="1"/>
    <col min="15" max="15" width="0.85546875" style="21" customWidth="1"/>
    <col min="16" max="19" width="11.7109375" style="21" customWidth="1"/>
    <col min="20" max="20" width="10.7109375" style="13" customWidth="1"/>
    <col min="21" max="21" width="30.7109375" style="13" customWidth="1"/>
    <col min="22" max="22" width="11.7109375" style="13" customWidth="1"/>
    <col min="23" max="25" width="10.7109375" style="13" customWidth="1"/>
    <col min="26" max="27" width="11.7109375" style="13" customWidth="1"/>
    <col min="28" max="16384" width="11.42578125" style="13"/>
  </cols>
  <sheetData>
    <row r="1" spans="1:19" ht="17.45" customHeight="1" x14ac:dyDescent="0.3">
      <c r="A1" s="212" t="s">
        <v>244</v>
      </c>
      <c r="C1" s="107" t="str">
        <f>IF(DATOS!H18=DATOS!I1,DATOS!$E$6&amp;" "&amp;DATOS!$I$6&amp;" "&amp;DATOS!$M$6, "N o m b r e")</f>
        <v>N o m b r e</v>
      </c>
      <c r="H1" s="80"/>
      <c r="L1" s="273" t="s">
        <v>70</v>
      </c>
      <c r="M1" s="273"/>
      <c r="N1" s="273"/>
      <c r="O1" s="74"/>
      <c r="P1" s="62"/>
      <c r="Q1" s="62"/>
      <c r="R1" s="62"/>
      <c r="S1" s="62"/>
    </row>
    <row r="2" spans="1:19" ht="17.45" customHeight="1" x14ac:dyDescent="0.3">
      <c r="A2" s="260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</row>
    <row r="3" spans="1:19" ht="17.45" customHeight="1" x14ac:dyDescent="0.2">
      <c r="A3" s="260"/>
      <c r="C3" s="23"/>
    </row>
    <row r="4" spans="1:19" ht="17.45" customHeight="1" x14ac:dyDescent="0.3">
      <c r="A4" s="261"/>
      <c r="C4" s="107" t="s">
        <v>0</v>
      </c>
      <c r="L4" s="274" t="str">
        <f>"DICIEMBRE "&amp;DATOS!$E$10</f>
        <v>DICIEMBRE 2020</v>
      </c>
      <c r="M4" s="274"/>
      <c r="N4" s="274"/>
      <c r="O4" s="87"/>
      <c r="P4" s="64"/>
      <c r="Q4" s="64"/>
      <c r="R4" s="64"/>
      <c r="S4" s="64"/>
    </row>
    <row r="5" spans="1:19" ht="17.45" customHeight="1" x14ac:dyDescent="0.2">
      <c r="A5" s="262" t="s">
        <v>251</v>
      </c>
      <c r="C5" s="23"/>
    </row>
    <row r="6" spans="1:19" ht="17.45" customHeight="1" x14ac:dyDescent="0.2">
      <c r="A6" s="263"/>
      <c r="C6" s="240" t="s">
        <v>1</v>
      </c>
      <c r="D6" s="240" t="s">
        <v>153</v>
      </c>
      <c r="E6" s="240" t="s">
        <v>78</v>
      </c>
      <c r="F6" s="240" t="s">
        <v>23</v>
      </c>
      <c r="G6" s="240" t="s">
        <v>192</v>
      </c>
      <c r="H6" s="270" t="s">
        <v>183</v>
      </c>
      <c r="I6" s="240" t="s">
        <v>93</v>
      </c>
      <c r="J6" s="240" t="s">
        <v>2</v>
      </c>
      <c r="K6" s="240" t="s">
        <v>182</v>
      </c>
      <c r="L6" s="270" t="s">
        <v>141</v>
      </c>
      <c r="M6" s="270" t="s">
        <v>142</v>
      </c>
      <c r="N6" s="240" t="s">
        <v>3</v>
      </c>
      <c r="P6" s="270" t="s">
        <v>184</v>
      </c>
      <c r="Q6" s="270" t="s">
        <v>185</v>
      </c>
      <c r="R6" s="270" t="s">
        <v>259</v>
      </c>
      <c r="S6" s="270" t="s">
        <v>186</v>
      </c>
    </row>
    <row r="7" spans="1:19" ht="17.45" customHeight="1" x14ac:dyDescent="0.2">
      <c r="A7" s="114" t="s">
        <v>163</v>
      </c>
      <c r="C7" s="240"/>
      <c r="D7" s="240"/>
      <c r="E7" s="240"/>
      <c r="F7" s="240"/>
      <c r="G7" s="240"/>
      <c r="H7" s="270"/>
      <c r="I7" s="240"/>
      <c r="J7" s="272"/>
      <c r="K7" s="272"/>
      <c r="L7" s="270"/>
      <c r="M7" s="270"/>
      <c r="N7" s="272"/>
      <c r="P7" s="271"/>
      <c r="Q7" s="271"/>
      <c r="R7" s="271"/>
      <c r="S7" s="271"/>
    </row>
    <row r="8" spans="1:19" ht="17.45" customHeight="1" x14ac:dyDescent="0.2">
      <c r="A8" s="114" t="s">
        <v>166</v>
      </c>
      <c r="C8" s="132" t="s">
        <v>139</v>
      </c>
      <c r="D8" s="133"/>
      <c r="E8" s="133"/>
      <c r="F8" s="133"/>
      <c r="G8" s="133"/>
      <c r="H8" s="138"/>
      <c r="I8" s="138"/>
      <c r="J8" s="138"/>
      <c r="K8" s="138"/>
      <c r="L8" s="140"/>
      <c r="M8" s="140"/>
      <c r="N8" s="138"/>
      <c r="O8" s="50"/>
      <c r="P8" s="136"/>
      <c r="Q8" s="136"/>
      <c r="R8" s="136"/>
      <c r="S8" s="136"/>
    </row>
    <row r="9" spans="1:19" ht="17.45" customHeight="1" x14ac:dyDescent="0.2">
      <c r="A9" s="114" t="s">
        <v>205</v>
      </c>
      <c r="C9" s="132"/>
      <c r="D9" s="133"/>
      <c r="E9" s="134" t="s">
        <v>196</v>
      </c>
      <c r="F9" s="133"/>
      <c r="G9" s="133"/>
      <c r="H9" s="141">
        <f>SUMIF($G$17:$G$516,LISTA!$B$21,H$17:H$516)</f>
        <v>0</v>
      </c>
      <c r="I9" s="141"/>
      <c r="J9" s="141">
        <f>SUMIF($G$17:$G$516,LISTA!$B$21,J$17:J$516)+SUMIF($G$17:$G$516,LISTA!$B$22,J$17:J$516)</f>
        <v>0</v>
      </c>
      <c r="K9" s="141">
        <f>SUMIF($G$17:$G$516,LISTA!$B$21,K$17:K$516)+SUMIF($G$17:$G$516,LISTA!$B$22,K$17:K$516)</f>
        <v>0</v>
      </c>
      <c r="L9" s="141">
        <f>SUMIF($G$17:$G$516,LISTA!$B$21,L$17:L$516)+SUMIF($G$17:$G$516,LISTA!$B$22,L$17:L$516)</f>
        <v>0</v>
      </c>
      <c r="M9" s="141">
        <f>SUMIF($G$17:$G$516,LISTA!$B$21,M$17:M$516)+SUMIF($G$17:$G$516,LISTA!$B$22,M$17:M$516)</f>
        <v>0</v>
      </c>
      <c r="N9" s="141">
        <f>H9+J9+K9-L9-M9</f>
        <v>0</v>
      </c>
      <c r="O9" s="50"/>
      <c r="P9" s="141">
        <f>SUMIF($G$17:$G$516,LISTA!$B$21,P$17:P$516)+SUMIF($G$17:$G$516,LISTA!$B$22,P$17:P$516)</f>
        <v>0</v>
      </c>
      <c r="Q9" s="141">
        <f>SUMIF($G$17:$G$516,LISTA!$B$21,Q$17:Q$516)+SUMIF($G$17:$G$516,LISTA!$B$22,Q$17:Q$516)</f>
        <v>0</v>
      </c>
      <c r="R9" s="141">
        <f>SUMIF($G$17:$G$516,LISTA!$B$21,R$17:R$516)+SUMIF($G$17:$G$516,LISTA!$B$22,R$17:R$516)</f>
        <v>0</v>
      </c>
      <c r="S9" s="141">
        <f>SUMIF($G$17:$G$516,LISTA!$B$21,S$17:S$516)+SUMIF($G$17:$G$516,LISTA!$B$22,S$17:S$516)</f>
        <v>0</v>
      </c>
    </row>
    <row r="10" spans="1:19" ht="17.45" customHeight="1" x14ac:dyDescent="0.2">
      <c r="A10" s="114" t="s">
        <v>206</v>
      </c>
      <c r="C10" s="132"/>
      <c r="D10" s="133"/>
      <c r="E10" s="134" t="s">
        <v>197</v>
      </c>
      <c r="F10" s="133"/>
      <c r="G10" s="133"/>
      <c r="H10" s="141">
        <f>SUMIF($G$17:$G$516,LISTA!$B$23,H$17:H$516)</f>
        <v>0</v>
      </c>
      <c r="I10" s="141"/>
      <c r="J10" s="141">
        <f>SUMIF($G$17:$G$516,LISTA!$B$23,J$17:J$516)+SUMIF($G$17:$G$516,LISTA!$B$24,J$17:J$516)</f>
        <v>0</v>
      </c>
      <c r="K10" s="141">
        <f>SUMIF($G$17:$G$516,LISTA!$B$23,K$17:K$516)+SUMIF($G$17:$G$516,LISTA!$B$24,K$17:K$516)</f>
        <v>0</v>
      </c>
      <c r="L10" s="141">
        <f>SUMIF($G$17:$G$516,LISTA!$B$23,L$17:L$516)+SUMIF($G$17:$G$516,LISTA!$B$24,L$17:L$516)</f>
        <v>0</v>
      </c>
      <c r="M10" s="141">
        <f>SUMIF($G$17:$G$516,LISTA!$B$23,M$17:M$516)+SUMIF($G$17:$G$516,LISTA!$B$24,M$17:M$516)</f>
        <v>0</v>
      </c>
      <c r="N10" s="141">
        <f>H10+J10+K10-L10-M10</f>
        <v>0</v>
      </c>
      <c r="O10" s="50"/>
      <c r="P10" s="141">
        <f>SUMIF($G$17:$G$516,LISTA!$B$23,P$17:P$516)+SUMIF($G$17:$G$516,LISTA!$B$24,P$17:P$516)</f>
        <v>0</v>
      </c>
      <c r="Q10" s="141">
        <f>SUMIF($G$17:$G$516,LISTA!$B$23,Q$17:Q$516)+SUMIF($G$17:$G$516,LISTA!$B$24,Q$17:Q$516)</f>
        <v>0</v>
      </c>
      <c r="R10" s="141">
        <f>SUMIF($G$17:$G$516,LISTA!$B$23,R$17:R$516)+SUMIF($G$17:$G$516,LISTA!$B$24,R$17:R$516)</f>
        <v>0</v>
      </c>
      <c r="S10" s="141">
        <f>SUMIF($G$17:$G$516,LISTA!$B$23,S$17:S$516)+SUMIF($G$17:$G$516,LISTA!$B$24,S$17:S$516)</f>
        <v>0</v>
      </c>
    </row>
    <row r="11" spans="1:19" ht="17.45" customHeight="1" x14ac:dyDescent="0.2">
      <c r="A11" s="114" t="s">
        <v>137</v>
      </c>
      <c r="C11" s="132"/>
      <c r="D11" s="135" t="s">
        <v>193</v>
      </c>
      <c r="E11" s="135"/>
      <c r="F11" s="135"/>
      <c r="G11" s="135"/>
      <c r="H11" s="142">
        <f>IF(DATOS!$H$18=DATOS!$I$1,SUM(H9:H10),0)</f>
        <v>0</v>
      </c>
      <c r="I11" s="142"/>
      <c r="J11" s="142">
        <f>IF(DATOS!$H$18=DATOS!$I$1,SUM(J9:J10),0)</f>
        <v>0</v>
      </c>
      <c r="K11" s="142">
        <f>IF(DATOS!$H$18=DATOS!$I$1,SUM(K9:K10),0)</f>
        <v>0</v>
      </c>
      <c r="L11" s="142">
        <f>IF(DATOS!$H$18=DATOS!$I$1,SUM(L9:L10),0)</f>
        <v>0</v>
      </c>
      <c r="M11" s="142">
        <f>IF(DATOS!$H$18=DATOS!$I$1,SUM(M9:M10),0)</f>
        <v>0</v>
      </c>
      <c r="N11" s="142">
        <f>IF(DATOS!$H$18=DATOS!$I$1,SUM(N9:N10),0)</f>
        <v>0</v>
      </c>
      <c r="O11" s="50"/>
      <c r="P11" s="142">
        <f>IF(DATOS!$H$18=DATOS!$I$1,SUM(P9:P10),0)</f>
        <v>0</v>
      </c>
      <c r="Q11" s="142">
        <f>IF(DATOS!$H$18=DATOS!$I$1,SUM(Q9:Q10),0)</f>
        <v>0</v>
      </c>
      <c r="R11" s="142">
        <f>IF(DATOS!R17=DATOS!S1,SUM(R9:R10),0)</f>
        <v>0</v>
      </c>
      <c r="S11" s="142">
        <f>IF(DATOS!$H$18=DATOS!$I$1,SUM(S9:S10),0)</f>
        <v>0</v>
      </c>
    </row>
    <row r="12" spans="1:19" ht="17.45" customHeight="1" x14ac:dyDescent="0.2">
      <c r="A12" s="114" t="s">
        <v>164</v>
      </c>
      <c r="C12" s="132"/>
      <c r="D12" s="136"/>
      <c r="E12" s="134" t="s">
        <v>194</v>
      </c>
      <c r="F12" s="136"/>
      <c r="G12" s="136"/>
      <c r="H12" s="141">
        <f>'ING-NOV'!H12+'ING-DIC'!H9</f>
        <v>0</v>
      </c>
      <c r="I12" s="141"/>
      <c r="J12" s="141">
        <f>'ING-NOV'!J12+'ING-DIC'!J9</f>
        <v>0</v>
      </c>
      <c r="K12" s="141">
        <f>'ING-NOV'!K12+'ING-DIC'!K9</f>
        <v>0</v>
      </c>
      <c r="L12" s="141">
        <f>'ING-NOV'!L12+'ING-DIC'!L9</f>
        <v>0</v>
      </c>
      <c r="M12" s="141">
        <f>'ING-NOV'!M12+'ING-DIC'!M9</f>
        <v>0</v>
      </c>
      <c r="N12" s="141">
        <f>H12+J12+K12-L12-M12</f>
        <v>0</v>
      </c>
      <c r="O12" s="50"/>
      <c r="P12" s="141">
        <f>'ING-NOV'!P12+'ING-DIC'!P9</f>
        <v>0</v>
      </c>
      <c r="Q12" s="141">
        <f>'ING-NOV'!Q12+'ING-DIC'!Q9</f>
        <v>0</v>
      </c>
      <c r="R12" s="141">
        <f>'ING-NOV'!R12+'ING-DIC'!R9</f>
        <v>0</v>
      </c>
      <c r="S12" s="141">
        <f>'ING-NOV'!S12+'ING-DIC'!S9</f>
        <v>0</v>
      </c>
    </row>
    <row r="13" spans="1:19" ht="17.45" customHeight="1" x14ac:dyDescent="0.2">
      <c r="A13" s="114" t="s">
        <v>165</v>
      </c>
      <c r="C13" s="137"/>
      <c r="D13" s="136"/>
      <c r="E13" s="134" t="s">
        <v>195</v>
      </c>
      <c r="F13" s="136"/>
      <c r="G13" s="136"/>
      <c r="H13" s="141">
        <f>'ING-NOV'!H13+'ING-DIC'!H10</f>
        <v>0</v>
      </c>
      <c r="I13" s="141"/>
      <c r="J13" s="141">
        <f>'ING-NOV'!J13+'ING-DIC'!J10</f>
        <v>0</v>
      </c>
      <c r="K13" s="141">
        <f>'ING-NOV'!K13+'ING-DIC'!K10</f>
        <v>0</v>
      </c>
      <c r="L13" s="141">
        <f>'ING-NOV'!L13+'ING-DIC'!L10</f>
        <v>0</v>
      </c>
      <c r="M13" s="141">
        <f>'ING-NOV'!M13+'ING-DIC'!M10</f>
        <v>0</v>
      </c>
      <c r="N13" s="141">
        <f>H13+J13+K13-L13-M13</f>
        <v>0</v>
      </c>
      <c r="O13" s="50"/>
      <c r="P13" s="141">
        <f>'ING-NOV'!P13+'ING-DIC'!P10</f>
        <v>0</v>
      </c>
      <c r="Q13" s="141">
        <f>'ING-NOV'!Q13+'ING-DIC'!Q10</f>
        <v>0</v>
      </c>
      <c r="R13" s="141">
        <f>'ING-NOV'!R13+'ING-DIC'!R10</f>
        <v>0</v>
      </c>
      <c r="S13" s="141">
        <f>'ING-NOV'!S13+'ING-DIC'!S10</f>
        <v>0</v>
      </c>
    </row>
    <row r="14" spans="1:19" ht="17.45" customHeight="1" thickBot="1" x14ac:dyDescent="0.25">
      <c r="A14" s="114" t="s">
        <v>160</v>
      </c>
      <c r="C14" s="137"/>
      <c r="D14" s="135" t="s">
        <v>190</v>
      </c>
      <c r="E14" s="135"/>
      <c r="F14" s="135"/>
      <c r="G14" s="135"/>
      <c r="H14" s="143">
        <f>SUM(H12:H13)</f>
        <v>0</v>
      </c>
      <c r="I14" s="143"/>
      <c r="J14" s="143">
        <f t="shared" ref="J14:N14" si="0">SUM(J12:J13)</f>
        <v>0</v>
      </c>
      <c r="K14" s="143">
        <f t="shared" si="0"/>
        <v>0</v>
      </c>
      <c r="L14" s="143">
        <f t="shared" si="0"/>
        <v>0</v>
      </c>
      <c r="M14" s="143">
        <f t="shared" si="0"/>
        <v>0</v>
      </c>
      <c r="N14" s="143">
        <f t="shared" si="0"/>
        <v>0</v>
      </c>
      <c r="O14" s="50"/>
      <c r="P14" s="143">
        <f t="shared" ref="P14:S14" si="1">SUM(P12:P13)</f>
        <v>0</v>
      </c>
      <c r="Q14" s="143">
        <f t="shared" si="1"/>
        <v>0</v>
      </c>
      <c r="R14" s="143">
        <f t="shared" si="1"/>
        <v>0</v>
      </c>
      <c r="S14" s="143">
        <f t="shared" si="1"/>
        <v>0</v>
      </c>
    </row>
    <row r="15" spans="1:19" ht="17.45" customHeight="1" thickTop="1" x14ac:dyDescent="0.2">
      <c r="A15" s="258" t="s">
        <v>250</v>
      </c>
      <c r="C15" s="137"/>
      <c r="D15" s="133"/>
      <c r="E15" s="133"/>
      <c r="F15" s="133"/>
      <c r="G15" s="133"/>
      <c r="H15" s="138"/>
      <c r="I15" s="138"/>
      <c r="J15" s="138"/>
      <c r="K15" s="138"/>
      <c r="L15" s="140"/>
      <c r="M15" s="140"/>
      <c r="N15" s="138"/>
      <c r="O15" s="50"/>
      <c r="P15" s="136"/>
      <c r="Q15" s="136"/>
      <c r="R15" s="136"/>
      <c r="S15" s="136"/>
    </row>
    <row r="16" spans="1:19" ht="17.45" customHeight="1" x14ac:dyDescent="0.2">
      <c r="A16" s="259"/>
      <c r="C16" s="118" t="s">
        <v>140</v>
      </c>
      <c r="D16" s="119"/>
      <c r="E16" s="119"/>
      <c r="F16" s="119"/>
      <c r="G16" s="119"/>
      <c r="H16" s="106"/>
      <c r="I16" s="106"/>
      <c r="J16" s="120"/>
      <c r="K16" s="120"/>
      <c r="L16" s="121"/>
      <c r="M16" s="121"/>
      <c r="N16" s="120"/>
      <c r="O16" s="75"/>
      <c r="P16" s="121"/>
      <c r="Q16" s="121"/>
      <c r="R16" s="121"/>
      <c r="S16" s="121"/>
    </row>
    <row r="17" spans="1:19" ht="17.45" customHeight="1" x14ac:dyDescent="0.25">
      <c r="A17" s="113"/>
      <c r="C17" s="188"/>
      <c r="D17" s="189"/>
      <c r="E17" s="178"/>
      <c r="F17" s="178"/>
      <c r="G17" s="190">
        <f>DATOS!$E$13</f>
        <v>1</v>
      </c>
      <c r="H17" s="178"/>
      <c r="I17" s="191"/>
      <c r="J17" s="178"/>
      <c r="K17" s="178"/>
      <c r="L17" s="178"/>
      <c r="M17" s="178"/>
      <c r="N17" s="160" t="str">
        <f>IF(H17&amp;J17&amp;K17&amp;L17&amp;M17="","",H17+J17+K17-L17-M17)</f>
        <v/>
      </c>
      <c r="O17" s="17"/>
      <c r="P17" s="160" t="str">
        <f>IF($I17="E",H17,"")</f>
        <v/>
      </c>
      <c r="Q17" s="160">
        <f t="shared" ref="Q17:Q80" si="2">IF($I17=0%,H17,"")</f>
        <v>0</v>
      </c>
      <c r="R17" s="160" t="str">
        <f>IF(OR($I17=8%,$I17=11%),$J17/$I17,"")</f>
        <v/>
      </c>
      <c r="S17" s="160" t="str">
        <f t="shared" ref="S17:S82" si="3">IF(OR($I17=15%,$I17=16%),$J17/$I17,"")</f>
        <v/>
      </c>
    </row>
    <row r="18" spans="1:19" ht="17.45" customHeight="1" x14ac:dyDescent="0.25">
      <c r="A18" s="110"/>
      <c r="C18" s="188"/>
      <c r="D18" s="189"/>
      <c r="E18" s="178"/>
      <c r="F18" s="178"/>
      <c r="G18" s="190">
        <f>DATOS!$E$13</f>
        <v>1</v>
      </c>
      <c r="H18" s="178"/>
      <c r="I18" s="191"/>
      <c r="J18" s="178"/>
      <c r="K18" s="178"/>
      <c r="L18" s="178"/>
      <c r="M18" s="178"/>
      <c r="N18" s="160" t="str">
        <f t="shared" ref="N18:N81" si="4">IF(H18&amp;J18&amp;K18&amp;L18&amp;M18="","",H18+J18+K18-L18-M18)</f>
        <v/>
      </c>
      <c r="O18" s="17"/>
      <c r="P18" s="160" t="str">
        <f t="shared" ref="P18:P81" si="5">IF($I18="E",H18,"")</f>
        <v/>
      </c>
      <c r="Q18" s="160">
        <f t="shared" si="2"/>
        <v>0</v>
      </c>
      <c r="R18" s="160" t="str">
        <f t="shared" ref="R18:R81" si="6">IF(OR($I18=8%,$I18=11%),$J18/$I18,"")</f>
        <v/>
      </c>
      <c r="S18" s="160" t="str">
        <f t="shared" si="3"/>
        <v/>
      </c>
    </row>
    <row r="19" spans="1:19" ht="17.45" customHeight="1" x14ac:dyDescent="0.25">
      <c r="A19" s="110"/>
      <c r="C19" s="188"/>
      <c r="D19" s="189"/>
      <c r="E19" s="178"/>
      <c r="F19" s="178"/>
      <c r="G19" s="190">
        <f>DATOS!$E$13</f>
        <v>1</v>
      </c>
      <c r="H19" s="178"/>
      <c r="I19" s="191"/>
      <c r="J19" s="178"/>
      <c r="K19" s="178"/>
      <c r="L19" s="178"/>
      <c r="M19" s="178"/>
      <c r="N19" s="160" t="str">
        <f t="shared" si="4"/>
        <v/>
      </c>
      <c r="O19" s="17"/>
      <c r="P19" s="160" t="str">
        <f t="shared" si="5"/>
        <v/>
      </c>
      <c r="Q19" s="160">
        <f t="shared" si="2"/>
        <v>0</v>
      </c>
      <c r="R19" s="160" t="str">
        <f t="shared" si="6"/>
        <v/>
      </c>
      <c r="S19" s="160" t="str">
        <f t="shared" si="3"/>
        <v/>
      </c>
    </row>
    <row r="20" spans="1:19" ht="17.45" customHeight="1" x14ac:dyDescent="0.25">
      <c r="A20" s="110"/>
      <c r="C20" s="188"/>
      <c r="D20" s="189"/>
      <c r="E20" s="178"/>
      <c r="F20" s="178"/>
      <c r="G20" s="190">
        <f>DATOS!$E$13</f>
        <v>1</v>
      </c>
      <c r="H20" s="178"/>
      <c r="I20" s="191"/>
      <c r="J20" s="178"/>
      <c r="K20" s="178"/>
      <c r="L20" s="178"/>
      <c r="M20" s="178"/>
      <c r="N20" s="160" t="str">
        <f t="shared" si="4"/>
        <v/>
      </c>
      <c r="O20" s="17"/>
      <c r="P20" s="160" t="str">
        <f t="shared" si="5"/>
        <v/>
      </c>
      <c r="Q20" s="160">
        <f t="shared" si="2"/>
        <v>0</v>
      </c>
      <c r="R20" s="160" t="str">
        <f t="shared" si="6"/>
        <v/>
      </c>
      <c r="S20" s="160" t="str">
        <f t="shared" si="3"/>
        <v/>
      </c>
    </row>
    <row r="21" spans="1:19" ht="17.45" customHeight="1" x14ac:dyDescent="0.25">
      <c r="A21" s="110"/>
      <c r="C21" s="188"/>
      <c r="D21" s="189"/>
      <c r="E21" s="178"/>
      <c r="F21" s="178"/>
      <c r="G21" s="190">
        <f>DATOS!$E$13</f>
        <v>1</v>
      </c>
      <c r="H21" s="178"/>
      <c r="I21" s="191"/>
      <c r="J21" s="178"/>
      <c r="K21" s="178"/>
      <c r="L21" s="178"/>
      <c r="M21" s="178"/>
      <c r="N21" s="160" t="str">
        <f t="shared" si="4"/>
        <v/>
      </c>
      <c r="O21" s="17"/>
      <c r="P21" s="160" t="str">
        <f t="shared" si="5"/>
        <v/>
      </c>
      <c r="Q21" s="160">
        <f t="shared" si="2"/>
        <v>0</v>
      </c>
      <c r="R21" s="160" t="str">
        <f t="shared" si="6"/>
        <v/>
      </c>
      <c r="S21" s="160" t="str">
        <f t="shared" si="3"/>
        <v/>
      </c>
    </row>
    <row r="22" spans="1:19" ht="17.45" customHeight="1" x14ac:dyDescent="0.25">
      <c r="A22" s="110"/>
      <c r="C22" s="188"/>
      <c r="D22" s="189"/>
      <c r="E22" s="178"/>
      <c r="F22" s="178"/>
      <c r="G22" s="190">
        <f>DATOS!$E$13</f>
        <v>1</v>
      </c>
      <c r="H22" s="178"/>
      <c r="I22" s="191"/>
      <c r="J22" s="178"/>
      <c r="K22" s="178"/>
      <c r="L22" s="178"/>
      <c r="M22" s="178"/>
      <c r="N22" s="160" t="str">
        <f t="shared" si="4"/>
        <v/>
      </c>
      <c r="O22" s="17"/>
      <c r="P22" s="160" t="str">
        <f t="shared" si="5"/>
        <v/>
      </c>
      <c r="Q22" s="160">
        <f t="shared" si="2"/>
        <v>0</v>
      </c>
      <c r="R22" s="160" t="str">
        <f t="shared" si="6"/>
        <v/>
      </c>
      <c r="S22" s="160" t="str">
        <f t="shared" si="3"/>
        <v/>
      </c>
    </row>
    <row r="23" spans="1:19" ht="17.45" customHeight="1" x14ac:dyDescent="0.25">
      <c r="A23" s="110"/>
      <c r="C23" s="188"/>
      <c r="D23" s="189"/>
      <c r="E23" s="178"/>
      <c r="F23" s="178"/>
      <c r="G23" s="190">
        <f>DATOS!$E$13</f>
        <v>1</v>
      </c>
      <c r="H23" s="178"/>
      <c r="I23" s="191"/>
      <c r="J23" s="178"/>
      <c r="K23" s="178"/>
      <c r="L23" s="178"/>
      <c r="M23" s="178"/>
      <c r="N23" s="160" t="str">
        <f t="shared" si="4"/>
        <v/>
      </c>
      <c r="O23" s="17"/>
      <c r="P23" s="160" t="str">
        <f t="shared" si="5"/>
        <v/>
      </c>
      <c r="Q23" s="160">
        <f t="shared" si="2"/>
        <v>0</v>
      </c>
      <c r="R23" s="160" t="str">
        <f t="shared" si="6"/>
        <v/>
      </c>
      <c r="S23" s="160" t="str">
        <f t="shared" si="3"/>
        <v/>
      </c>
    </row>
    <row r="24" spans="1:19" ht="17.45" customHeight="1" x14ac:dyDescent="0.25">
      <c r="A24" s="110"/>
      <c r="C24" s="188"/>
      <c r="D24" s="189"/>
      <c r="E24" s="178"/>
      <c r="F24" s="178"/>
      <c r="G24" s="190">
        <f>DATOS!$E$13</f>
        <v>1</v>
      </c>
      <c r="H24" s="178"/>
      <c r="I24" s="191"/>
      <c r="J24" s="178"/>
      <c r="K24" s="178"/>
      <c r="L24" s="178"/>
      <c r="M24" s="178"/>
      <c r="N24" s="160" t="str">
        <f t="shared" si="4"/>
        <v/>
      </c>
      <c r="O24" s="17"/>
      <c r="P24" s="160" t="str">
        <f t="shared" si="5"/>
        <v/>
      </c>
      <c r="Q24" s="160">
        <f t="shared" si="2"/>
        <v>0</v>
      </c>
      <c r="R24" s="160" t="str">
        <f t="shared" si="6"/>
        <v/>
      </c>
      <c r="S24" s="160" t="str">
        <f t="shared" si="3"/>
        <v/>
      </c>
    </row>
    <row r="25" spans="1:19" ht="17.45" customHeight="1" x14ac:dyDescent="0.25">
      <c r="A25" s="110"/>
      <c r="C25" s="188"/>
      <c r="D25" s="189"/>
      <c r="E25" s="178"/>
      <c r="F25" s="178"/>
      <c r="G25" s="190">
        <f>DATOS!$E$13</f>
        <v>1</v>
      </c>
      <c r="H25" s="178"/>
      <c r="I25" s="191"/>
      <c r="J25" s="178"/>
      <c r="K25" s="178"/>
      <c r="L25" s="178"/>
      <c r="M25" s="178"/>
      <c r="N25" s="160" t="str">
        <f t="shared" si="4"/>
        <v/>
      </c>
      <c r="O25" s="17"/>
      <c r="P25" s="160" t="str">
        <f t="shared" si="5"/>
        <v/>
      </c>
      <c r="Q25" s="160">
        <f t="shared" si="2"/>
        <v>0</v>
      </c>
      <c r="R25" s="160" t="str">
        <f t="shared" si="6"/>
        <v/>
      </c>
      <c r="S25" s="160" t="str">
        <f t="shared" si="3"/>
        <v/>
      </c>
    </row>
    <row r="26" spans="1:19" ht="17.45" customHeight="1" x14ac:dyDescent="0.25">
      <c r="A26" s="110"/>
      <c r="C26" s="188"/>
      <c r="D26" s="189"/>
      <c r="E26" s="178"/>
      <c r="F26" s="178"/>
      <c r="G26" s="190">
        <f>DATOS!$E$13</f>
        <v>1</v>
      </c>
      <c r="H26" s="178"/>
      <c r="I26" s="191"/>
      <c r="J26" s="178"/>
      <c r="K26" s="178"/>
      <c r="L26" s="178"/>
      <c r="M26" s="178"/>
      <c r="N26" s="160" t="str">
        <f t="shared" si="4"/>
        <v/>
      </c>
      <c r="O26" s="17"/>
      <c r="P26" s="160" t="str">
        <f t="shared" si="5"/>
        <v/>
      </c>
      <c r="Q26" s="160">
        <f t="shared" si="2"/>
        <v>0</v>
      </c>
      <c r="R26" s="160" t="str">
        <f t="shared" si="6"/>
        <v/>
      </c>
      <c r="S26" s="160" t="str">
        <f t="shared" si="3"/>
        <v/>
      </c>
    </row>
    <row r="27" spans="1:19" ht="17.45" customHeight="1" x14ac:dyDescent="0.25">
      <c r="A27" s="110"/>
      <c r="C27" s="188"/>
      <c r="D27" s="189"/>
      <c r="E27" s="178"/>
      <c r="F27" s="178"/>
      <c r="G27" s="190">
        <f>DATOS!$E$13</f>
        <v>1</v>
      </c>
      <c r="H27" s="178"/>
      <c r="I27" s="191"/>
      <c r="J27" s="178"/>
      <c r="K27" s="178"/>
      <c r="L27" s="178"/>
      <c r="M27" s="178"/>
      <c r="N27" s="160" t="str">
        <f t="shared" si="4"/>
        <v/>
      </c>
      <c r="O27" s="17"/>
      <c r="P27" s="160" t="str">
        <f t="shared" si="5"/>
        <v/>
      </c>
      <c r="Q27" s="160">
        <f t="shared" si="2"/>
        <v>0</v>
      </c>
      <c r="R27" s="160" t="str">
        <f t="shared" si="6"/>
        <v/>
      </c>
      <c r="S27" s="160" t="str">
        <f t="shared" si="3"/>
        <v/>
      </c>
    </row>
    <row r="28" spans="1:19" ht="17.45" customHeight="1" x14ac:dyDescent="0.25">
      <c r="A28" s="111"/>
      <c r="C28" s="188"/>
      <c r="D28" s="189"/>
      <c r="E28" s="178"/>
      <c r="F28" s="178"/>
      <c r="G28" s="190">
        <f>DATOS!$E$13</f>
        <v>1</v>
      </c>
      <c r="H28" s="178"/>
      <c r="I28" s="191"/>
      <c r="J28" s="178"/>
      <c r="K28" s="178"/>
      <c r="L28" s="178"/>
      <c r="M28" s="178"/>
      <c r="N28" s="160" t="str">
        <f t="shared" si="4"/>
        <v/>
      </c>
      <c r="O28" s="17"/>
      <c r="P28" s="160" t="str">
        <f t="shared" si="5"/>
        <v/>
      </c>
      <c r="Q28" s="160">
        <f t="shared" si="2"/>
        <v>0</v>
      </c>
      <c r="R28" s="160" t="str">
        <f t="shared" si="6"/>
        <v/>
      </c>
      <c r="S28" s="160" t="str">
        <f t="shared" si="3"/>
        <v/>
      </c>
    </row>
    <row r="29" spans="1:19" ht="17.45" customHeight="1" x14ac:dyDescent="0.25">
      <c r="A29" s="111"/>
      <c r="C29" s="188"/>
      <c r="D29" s="189"/>
      <c r="E29" s="178"/>
      <c r="F29" s="178"/>
      <c r="G29" s="190">
        <f>DATOS!$E$13</f>
        <v>1</v>
      </c>
      <c r="H29" s="178"/>
      <c r="I29" s="191"/>
      <c r="J29" s="178"/>
      <c r="K29" s="178"/>
      <c r="L29" s="178"/>
      <c r="M29" s="178"/>
      <c r="N29" s="160" t="str">
        <f t="shared" si="4"/>
        <v/>
      </c>
      <c r="O29" s="17"/>
      <c r="P29" s="160" t="str">
        <f t="shared" si="5"/>
        <v/>
      </c>
      <c r="Q29" s="160">
        <f t="shared" si="2"/>
        <v>0</v>
      </c>
      <c r="R29" s="160" t="str">
        <f t="shared" si="6"/>
        <v/>
      </c>
      <c r="S29" s="160" t="str">
        <f t="shared" si="3"/>
        <v/>
      </c>
    </row>
    <row r="30" spans="1:19" ht="17.45" customHeight="1" x14ac:dyDescent="0.25">
      <c r="A30" s="111"/>
      <c r="C30" s="188"/>
      <c r="D30" s="189"/>
      <c r="E30" s="178"/>
      <c r="F30" s="178"/>
      <c r="G30" s="190">
        <f>DATOS!$E$13</f>
        <v>1</v>
      </c>
      <c r="H30" s="178"/>
      <c r="I30" s="191"/>
      <c r="J30" s="178"/>
      <c r="K30" s="178"/>
      <c r="L30" s="178"/>
      <c r="M30" s="178"/>
      <c r="N30" s="160" t="str">
        <f t="shared" si="4"/>
        <v/>
      </c>
      <c r="O30" s="17"/>
      <c r="P30" s="160" t="str">
        <f t="shared" si="5"/>
        <v/>
      </c>
      <c r="Q30" s="160">
        <f t="shared" si="2"/>
        <v>0</v>
      </c>
      <c r="R30" s="160" t="str">
        <f t="shared" si="6"/>
        <v/>
      </c>
      <c r="S30" s="160" t="str">
        <f t="shared" si="3"/>
        <v/>
      </c>
    </row>
    <row r="31" spans="1:19" ht="17.45" customHeight="1" x14ac:dyDescent="0.25">
      <c r="A31" s="111"/>
      <c r="C31" s="188"/>
      <c r="D31" s="189"/>
      <c r="E31" s="178"/>
      <c r="F31" s="178"/>
      <c r="G31" s="190">
        <f>DATOS!$E$13</f>
        <v>1</v>
      </c>
      <c r="H31" s="178"/>
      <c r="I31" s="191"/>
      <c r="J31" s="178"/>
      <c r="K31" s="178"/>
      <c r="L31" s="178"/>
      <c r="M31" s="178"/>
      <c r="N31" s="160" t="str">
        <f t="shared" si="4"/>
        <v/>
      </c>
      <c r="O31" s="17"/>
      <c r="P31" s="160" t="str">
        <f t="shared" si="5"/>
        <v/>
      </c>
      <c r="Q31" s="160">
        <f t="shared" si="2"/>
        <v>0</v>
      </c>
      <c r="R31" s="160" t="str">
        <f t="shared" si="6"/>
        <v/>
      </c>
      <c r="S31" s="160" t="str">
        <f t="shared" si="3"/>
        <v/>
      </c>
    </row>
    <row r="32" spans="1:19" ht="17.45" customHeight="1" x14ac:dyDescent="0.25">
      <c r="A32" s="111"/>
      <c r="C32" s="188"/>
      <c r="D32" s="189"/>
      <c r="E32" s="178"/>
      <c r="F32" s="178"/>
      <c r="G32" s="190">
        <f>DATOS!$E$13</f>
        <v>1</v>
      </c>
      <c r="H32" s="178"/>
      <c r="I32" s="191"/>
      <c r="J32" s="178"/>
      <c r="K32" s="178"/>
      <c r="L32" s="178"/>
      <c r="M32" s="178"/>
      <c r="N32" s="160" t="str">
        <f t="shared" si="4"/>
        <v/>
      </c>
      <c r="O32" s="17"/>
      <c r="P32" s="160" t="str">
        <f t="shared" si="5"/>
        <v/>
      </c>
      <c r="Q32" s="160">
        <f t="shared" si="2"/>
        <v>0</v>
      </c>
      <c r="R32" s="160" t="str">
        <f t="shared" si="6"/>
        <v/>
      </c>
      <c r="S32" s="160" t="str">
        <f t="shared" si="3"/>
        <v/>
      </c>
    </row>
    <row r="33" spans="1:19" ht="17.45" customHeight="1" x14ac:dyDescent="0.25">
      <c r="A33" s="111"/>
      <c r="C33" s="188"/>
      <c r="D33" s="189"/>
      <c r="E33" s="178"/>
      <c r="F33" s="178"/>
      <c r="G33" s="190">
        <f>DATOS!$E$13</f>
        <v>1</v>
      </c>
      <c r="H33" s="178"/>
      <c r="I33" s="191"/>
      <c r="J33" s="178"/>
      <c r="K33" s="178"/>
      <c r="L33" s="178"/>
      <c r="M33" s="178"/>
      <c r="N33" s="160" t="str">
        <f t="shared" si="4"/>
        <v/>
      </c>
      <c r="O33" s="17"/>
      <c r="P33" s="160" t="str">
        <f t="shared" si="5"/>
        <v/>
      </c>
      <c r="Q33" s="160">
        <f t="shared" si="2"/>
        <v>0</v>
      </c>
      <c r="R33" s="160" t="str">
        <f t="shared" si="6"/>
        <v/>
      </c>
      <c r="S33" s="160" t="str">
        <f t="shared" si="3"/>
        <v/>
      </c>
    </row>
    <row r="34" spans="1:19" ht="17.45" customHeight="1" x14ac:dyDescent="0.25">
      <c r="A34" s="111"/>
      <c r="C34" s="188"/>
      <c r="D34" s="189"/>
      <c r="E34" s="178"/>
      <c r="F34" s="178"/>
      <c r="G34" s="190">
        <f>DATOS!$E$13</f>
        <v>1</v>
      </c>
      <c r="H34" s="178"/>
      <c r="I34" s="191"/>
      <c r="J34" s="178"/>
      <c r="K34" s="178"/>
      <c r="L34" s="178"/>
      <c r="M34" s="178"/>
      <c r="N34" s="160" t="str">
        <f t="shared" si="4"/>
        <v/>
      </c>
      <c r="O34" s="17"/>
      <c r="P34" s="160" t="str">
        <f t="shared" si="5"/>
        <v/>
      </c>
      <c r="Q34" s="160">
        <f t="shared" si="2"/>
        <v>0</v>
      </c>
      <c r="R34" s="160" t="str">
        <f t="shared" si="6"/>
        <v/>
      </c>
      <c r="S34" s="160" t="str">
        <f t="shared" si="3"/>
        <v/>
      </c>
    </row>
    <row r="35" spans="1:19" ht="17.45" customHeight="1" x14ac:dyDescent="0.25">
      <c r="A35" s="111"/>
      <c r="C35" s="188"/>
      <c r="D35" s="189"/>
      <c r="E35" s="178"/>
      <c r="F35" s="178"/>
      <c r="G35" s="190">
        <f>DATOS!$E$13</f>
        <v>1</v>
      </c>
      <c r="H35" s="178"/>
      <c r="I35" s="191"/>
      <c r="J35" s="178"/>
      <c r="K35" s="178"/>
      <c r="L35" s="178"/>
      <c r="M35" s="178"/>
      <c r="N35" s="160" t="str">
        <f t="shared" si="4"/>
        <v/>
      </c>
      <c r="O35" s="17"/>
      <c r="P35" s="160" t="str">
        <f t="shared" si="5"/>
        <v/>
      </c>
      <c r="Q35" s="160">
        <f t="shared" si="2"/>
        <v>0</v>
      </c>
      <c r="R35" s="160" t="str">
        <f t="shared" si="6"/>
        <v/>
      </c>
      <c r="S35" s="160" t="str">
        <f t="shared" si="3"/>
        <v/>
      </c>
    </row>
    <row r="36" spans="1:19" ht="17.45" customHeight="1" x14ac:dyDescent="0.25">
      <c r="A36" s="111"/>
      <c r="C36" s="188"/>
      <c r="D36" s="189"/>
      <c r="E36" s="178"/>
      <c r="F36" s="178"/>
      <c r="G36" s="190">
        <f>DATOS!$E$13</f>
        <v>1</v>
      </c>
      <c r="H36" s="178"/>
      <c r="I36" s="191"/>
      <c r="J36" s="178"/>
      <c r="K36" s="178"/>
      <c r="L36" s="178"/>
      <c r="M36" s="178"/>
      <c r="N36" s="160" t="str">
        <f t="shared" si="4"/>
        <v/>
      </c>
      <c r="O36" s="17"/>
      <c r="P36" s="160" t="str">
        <f t="shared" si="5"/>
        <v/>
      </c>
      <c r="Q36" s="160">
        <f t="shared" si="2"/>
        <v>0</v>
      </c>
      <c r="R36" s="160" t="str">
        <f t="shared" si="6"/>
        <v/>
      </c>
      <c r="S36" s="160" t="str">
        <f t="shared" si="3"/>
        <v/>
      </c>
    </row>
    <row r="37" spans="1:19" ht="17.45" customHeight="1" x14ac:dyDescent="0.25">
      <c r="A37" s="111"/>
      <c r="C37" s="188"/>
      <c r="D37" s="189"/>
      <c r="E37" s="178"/>
      <c r="F37" s="178"/>
      <c r="G37" s="190">
        <f>DATOS!$E$13</f>
        <v>1</v>
      </c>
      <c r="H37" s="178"/>
      <c r="I37" s="191"/>
      <c r="J37" s="178"/>
      <c r="K37" s="178"/>
      <c r="L37" s="178"/>
      <c r="M37" s="178"/>
      <c r="N37" s="160" t="str">
        <f t="shared" si="4"/>
        <v/>
      </c>
      <c r="O37" s="17"/>
      <c r="P37" s="160" t="str">
        <f t="shared" si="5"/>
        <v/>
      </c>
      <c r="Q37" s="160">
        <f t="shared" si="2"/>
        <v>0</v>
      </c>
      <c r="R37" s="160" t="str">
        <f t="shared" si="6"/>
        <v/>
      </c>
      <c r="S37" s="160" t="str">
        <f t="shared" si="3"/>
        <v/>
      </c>
    </row>
    <row r="38" spans="1:19" ht="17.45" customHeight="1" x14ac:dyDescent="0.25">
      <c r="A38" s="111"/>
      <c r="C38" s="188"/>
      <c r="D38" s="189"/>
      <c r="E38" s="178"/>
      <c r="F38" s="178"/>
      <c r="G38" s="190">
        <f>DATOS!$E$13</f>
        <v>1</v>
      </c>
      <c r="H38" s="178"/>
      <c r="I38" s="191"/>
      <c r="J38" s="178"/>
      <c r="K38" s="178"/>
      <c r="L38" s="178"/>
      <c r="M38" s="178"/>
      <c r="N38" s="160" t="str">
        <f t="shared" si="4"/>
        <v/>
      </c>
      <c r="O38" s="17"/>
      <c r="P38" s="160" t="str">
        <f t="shared" si="5"/>
        <v/>
      </c>
      <c r="Q38" s="160">
        <f t="shared" si="2"/>
        <v>0</v>
      </c>
      <c r="R38" s="160" t="str">
        <f t="shared" si="6"/>
        <v/>
      </c>
      <c r="S38" s="160" t="str">
        <f t="shared" si="3"/>
        <v/>
      </c>
    </row>
    <row r="39" spans="1:19" ht="17.45" customHeight="1" x14ac:dyDescent="0.25">
      <c r="A39" s="111"/>
      <c r="C39" s="188"/>
      <c r="D39" s="189"/>
      <c r="E39" s="178"/>
      <c r="F39" s="178"/>
      <c r="G39" s="190">
        <f>DATOS!$E$13</f>
        <v>1</v>
      </c>
      <c r="H39" s="178"/>
      <c r="I39" s="191"/>
      <c r="J39" s="178"/>
      <c r="K39" s="178"/>
      <c r="L39" s="178"/>
      <c r="M39" s="178"/>
      <c r="N39" s="160" t="str">
        <f t="shared" si="4"/>
        <v/>
      </c>
      <c r="O39" s="17"/>
      <c r="P39" s="160" t="str">
        <f t="shared" si="5"/>
        <v/>
      </c>
      <c r="Q39" s="160">
        <f t="shared" si="2"/>
        <v>0</v>
      </c>
      <c r="R39" s="160" t="str">
        <f t="shared" si="6"/>
        <v/>
      </c>
      <c r="S39" s="160" t="str">
        <f t="shared" si="3"/>
        <v/>
      </c>
    </row>
    <row r="40" spans="1:19" ht="17.45" customHeight="1" x14ac:dyDescent="0.25">
      <c r="A40" s="111"/>
      <c r="C40" s="188"/>
      <c r="D40" s="189"/>
      <c r="E40" s="178"/>
      <c r="F40" s="178"/>
      <c r="G40" s="190">
        <f>DATOS!$E$13</f>
        <v>1</v>
      </c>
      <c r="H40" s="178"/>
      <c r="I40" s="191"/>
      <c r="J40" s="178"/>
      <c r="K40" s="178"/>
      <c r="L40" s="178"/>
      <c r="M40" s="178"/>
      <c r="N40" s="160" t="str">
        <f t="shared" si="4"/>
        <v/>
      </c>
      <c r="O40" s="17"/>
      <c r="P40" s="160" t="str">
        <f t="shared" si="5"/>
        <v/>
      </c>
      <c r="Q40" s="160">
        <f t="shared" si="2"/>
        <v>0</v>
      </c>
      <c r="R40" s="160" t="str">
        <f t="shared" si="6"/>
        <v/>
      </c>
      <c r="S40" s="160" t="str">
        <f t="shared" si="3"/>
        <v/>
      </c>
    </row>
    <row r="41" spans="1:19" ht="17.45" customHeight="1" x14ac:dyDescent="0.25">
      <c r="A41" s="111"/>
      <c r="C41" s="188"/>
      <c r="D41" s="189"/>
      <c r="E41" s="178"/>
      <c r="F41" s="178"/>
      <c r="G41" s="190">
        <f>DATOS!$E$13</f>
        <v>1</v>
      </c>
      <c r="H41" s="178"/>
      <c r="I41" s="191"/>
      <c r="J41" s="178"/>
      <c r="K41" s="178"/>
      <c r="L41" s="178"/>
      <c r="M41" s="178"/>
      <c r="N41" s="160" t="str">
        <f t="shared" si="4"/>
        <v/>
      </c>
      <c r="O41" s="17"/>
      <c r="P41" s="160" t="str">
        <f t="shared" si="5"/>
        <v/>
      </c>
      <c r="Q41" s="160">
        <f t="shared" si="2"/>
        <v>0</v>
      </c>
      <c r="R41" s="160" t="str">
        <f t="shared" si="6"/>
        <v/>
      </c>
      <c r="S41" s="160" t="str">
        <f t="shared" si="3"/>
        <v/>
      </c>
    </row>
    <row r="42" spans="1:19" ht="17.45" customHeight="1" x14ac:dyDescent="0.25">
      <c r="A42" s="111"/>
      <c r="C42" s="188"/>
      <c r="D42" s="189"/>
      <c r="E42" s="178"/>
      <c r="F42" s="178"/>
      <c r="G42" s="190">
        <f>DATOS!$E$13</f>
        <v>1</v>
      </c>
      <c r="H42" s="178"/>
      <c r="I42" s="191"/>
      <c r="J42" s="178"/>
      <c r="K42" s="178"/>
      <c r="L42" s="178"/>
      <c r="M42" s="178"/>
      <c r="N42" s="160" t="str">
        <f t="shared" si="4"/>
        <v/>
      </c>
      <c r="O42" s="17"/>
      <c r="P42" s="160" t="str">
        <f t="shared" si="5"/>
        <v/>
      </c>
      <c r="Q42" s="160">
        <f t="shared" si="2"/>
        <v>0</v>
      </c>
      <c r="R42" s="160" t="str">
        <f t="shared" si="6"/>
        <v/>
      </c>
      <c r="S42" s="160" t="str">
        <f t="shared" si="3"/>
        <v/>
      </c>
    </row>
    <row r="43" spans="1:19" ht="17.45" customHeight="1" x14ac:dyDescent="0.25">
      <c r="A43" s="111"/>
      <c r="C43" s="188"/>
      <c r="D43" s="189"/>
      <c r="E43" s="178"/>
      <c r="F43" s="178"/>
      <c r="G43" s="190">
        <f>DATOS!$E$13</f>
        <v>1</v>
      </c>
      <c r="H43" s="178"/>
      <c r="I43" s="191"/>
      <c r="J43" s="178"/>
      <c r="K43" s="178"/>
      <c r="L43" s="178"/>
      <c r="M43" s="178"/>
      <c r="N43" s="160" t="str">
        <f t="shared" si="4"/>
        <v/>
      </c>
      <c r="O43" s="17"/>
      <c r="P43" s="160" t="str">
        <f t="shared" si="5"/>
        <v/>
      </c>
      <c r="Q43" s="160">
        <f t="shared" si="2"/>
        <v>0</v>
      </c>
      <c r="R43" s="160" t="str">
        <f t="shared" si="6"/>
        <v/>
      </c>
      <c r="S43" s="160" t="str">
        <f t="shared" si="3"/>
        <v/>
      </c>
    </row>
    <row r="44" spans="1:19" ht="17.45" customHeight="1" x14ac:dyDescent="0.25">
      <c r="A44" s="111"/>
      <c r="C44" s="188"/>
      <c r="D44" s="189"/>
      <c r="E44" s="178"/>
      <c r="F44" s="178"/>
      <c r="G44" s="190">
        <f>DATOS!$E$13</f>
        <v>1</v>
      </c>
      <c r="H44" s="178"/>
      <c r="I44" s="191"/>
      <c r="J44" s="178"/>
      <c r="K44" s="178"/>
      <c r="L44" s="178"/>
      <c r="M44" s="178"/>
      <c r="N44" s="160" t="str">
        <f t="shared" si="4"/>
        <v/>
      </c>
      <c r="O44" s="17"/>
      <c r="P44" s="160" t="str">
        <f t="shared" si="5"/>
        <v/>
      </c>
      <c r="Q44" s="160">
        <f t="shared" si="2"/>
        <v>0</v>
      </c>
      <c r="R44" s="160" t="str">
        <f t="shared" si="6"/>
        <v/>
      </c>
      <c r="S44" s="160" t="str">
        <f t="shared" si="3"/>
        <v/>
      </c>
    </row>
    <row r="45" spans="1:19" ht="17.45" customHeight="1" x14ac:dyDescent="0.25">
      <c r="A45" s="111"/>
      <c r="C45" s="188"/>
      <c r="D45" s="189"/>
      <c r="E45" s="178"/>
      <c r="F45" s="178"/>
      <c r="G45" s="190">
        <f>DATOS!$E$13</f>
        <v>1</v>
      </c>
      <c r="H45" s="178"/>
      <c r="I45" s="191"/>
      <c r="J45" s="178"/>
      <c r="K45" s="178"/>
      <c r="L45" s="178"/>
      <c r="M45" s="178"/>
      <c r="N45" s="160" t="str">
        <f t="shared" si="4"/>
        <v/>
      </c>
      <c r="O45" s="17"/>
      <c r="P45" s="160" t="str">
        <f t="shared" si="5"/>
        <v/>
      </c>
      <c r="Q45" s="160">
        <f t="shared" si="2"/>
        <v>0</v>
      </c>
      <c r="R45" s="160" t="str">
        <f t="shared" si="6"/>
        <v/>
      </c>
      <c r="S45" s="160" t="str">
        <f t="shared" si="3"/>
        <v/>
      </c>
    </row>
    <row r="46" spans="1:19" ht="17.45" customHeight="1" x14ac:dyDescent="0.25">
      <c r="C46" s="188"/>
      <c r="D46" s="189"/>
      <c r="E46" s="178"/>
      <c r="F46" s="178"/>
      <c r="G46" s="190">
        <f>DATOS!$E$13</f>
        <v>1</v>
      </c>
      <c r="H46" s="178"/>
      <c r="I46" s="191"/>
      <c r="J46" s="178"/>
      <c r="K46" s="178"/>
      <c r="L46" s="178"/>
      <c r="M46" s="178"/>
      <c r="N46" s="160" t="str">
        <f t="shared" si="4"/>
        <v/>
      </c>
      <c r="O46" s="17"/>
      <c r="P46" s="160" t="str">
        <f t="shared" si="5"/>
        <v/>
      </c>
      <c r="Q46" s="160">
        <f t="shared" si="2"/>
        <v>0</v>
      </c>
      <c r="R46" s="160" t="str">
        <f t="shared" si="6"/>
        <v/>
      </c>
      <c r="S46" s="160" t="str">
        <f t="shared" si="3"/>
        <v/>
      </c>
    </row>
    <row r="47" spans="1:19" ht="17.45" customHeight="1" x14ac:dyDescent="0.25">
      <c r="C47" s="188"/>
      <c r="D47" s="189"/>
      <c r="E47" s="178"/>
      <c r="F47" s="178"/>
      <c r="G47" s="190">
        <f>DATOS!$E$13</f>
        <v>1</v>
      </c>
      <c r="H47" s="178"/>
      <c r="I47" s="191"/>
      <c r="J47" s="178"/>
      <c r="K47" s="178"/>
      <c r="L47" s="178"/>
      <c r="M47" s="178"/>
      <c r="N47" s="160" t="str">
        <f t="shared" si="4"/>
        <v/>
      </c>
      <c r="O47" s="17"/>
      <c r="P47" s="160" t="str">
        <f t="shared" si="5"/>
        <v/>
      </c>
      <c r="Q47" s="160">
        <f t="shared" si="2"/>
        <v>0</v>
      </c>
      <c r="R47" s="160" t="str">
        <f t="shared" si="6"/>
        <v/>
      </c>
      <c r="S47" s="160" t="str">
        <f t="shared" si="3"/>
        <v/>
      </c>
    </row>
    <row r="48" spans="1:19" ht="17.45" customHeight="1" x14ac:dyDescent="0.25">
      <c r="C48" s="188"/>
      <c r="D48" s="189"/>
      <c r="E48" s="178"/>
      <c r="F48" s="178"/>
      <c r="G48" s="190">
        <f>DATOS!$E$13</f>
        <v>1</v>
      </c>
      <c r="H48" s="178"/>
      <c r="I48" s="191"/>
      <c r="J48" s="178"/>
      <c r="K48" s="178"/>
      <c r="L48" s="178"/>
      <c r="M48" s="178"/>
      <c r="N48" s="160" t="str">
        <f t="shared" si="4"/>
        <v/>
      </c>
      <c r="O48" s="17"/>
      <c r="P48" s="160" t="str">
        <f t="shared" si="5"/>
        <v/>
      </c>
      <c r="Q48" s="160">
        <f t="shared" si="2"/>
        <v>0</v>
      </c>
      <c r="R48" s="160" t="str">
        <f t="shared" si="6"/>
        <v/>
      </c>
      <c r="S48" s="160" t="str">
        <f t="shared" si="3"/>
        <v/>
      </c>
    </row>
    <row r="49" spans="3:19" ht="17.45" customHeight="1" x14ac:dyDescent="0.25">
      <c r="C49" s="188"/>
      <c r="D49" s="189"/>
      <c r="E49" s="178"/>
      <c r="F49" s="178"/>
      <c r="G49" s="190">
        <f>DATOS!$E$13</f>
        <v>1</v>
      </c>
      <c r="H49" s="178"/>
      <c r="I49" s="191"/>
      <c r="J49" s="178"/>
      <c r="K49" s="178"/>
      <c r="L49" s="178"/>
      <c r="M49" s="178"/>
      <c r="N49" s="160" t="str">
        <f t="shared" si="4"/>
        <v/>
      </c>
      <c r="O49" s="17"/>
      <c r="P49" s="160" t="str">
        <f t="shared" si="5"/>
        <v/>
      </c>
      <c r="Q49" s="160">
        <f t="shared" si="2"/>
        <v>0</v>
      </c>
      <c r="R49" s="160" t="str">
        <f t="shared" si="6"/>
        <v/>
      </c>
      <c r="S49" s="160" t="str">
        <f t="shared" si="3"/>
        <v/>
      </c>
    </row>
    <row r="50" spans="3:19" ht="17.45" customHeight="1" x14ac:dyDescent="0.25">
      <c r="C50" s="188"/>
      <c r="D50" s="189"/>
      <c r="E50" s="178"/>
      <c r="F50" s="178"/>
      <c r="G50" s="190">
        <f>DATOS!$E$13</f>
        <v>1</v>
      </c>
      <c r="H50" s="178"/>
      <c r="I50" s="191"/>
      <c r="J50" s="178"/>
      <c r="K50" s="178"/>
      <c r="L50" s="178"/>
      <c r="M50" s="178"/>
      <c r="N50" s="160" t="str">
        <f t="shared" si="4"/>
        <v/>
      </c>
      <c r="O50" s="17"/>
      <c r="P50" s="160" t="str">
        <f t="shared" si="5"/>
        <v/>
      </c>
      <c r="Q50" s="160">
        <f t="shared" si="2"/>
        <v>0</v>
      </c>
      <c r="R50" s="160" t="str">
        <f t="shared" si="6"/>
        <v/>
      </c>
      <c r="S50" s="160" t="str">
        <f t="shared" si="3"/>
        <v/>
      </c>
    </row>
    <row r="51" spans="3:19" ht="17.45" customHeight="1" x14ac:dyDescent="0.25">
      <c r="C51" s="188"/>
      <c r="D51" s="189"/>
      <c r="E51" s="178"/>
      <c r="F51" s="178"/>
      <c r="G51" s="190">
        <f>DATOS!$E$13</f>
        <v>1</v>
      </c>
      <c r="H51" s="178"/>
      <c r="I51" s="191"/>
      <c r="J51" s="178"/>
      <c r="K51" s="178"/>
      <c r="L51" s="178"/>
      <c r="M51" s="178"/>
      <c r="N51" s="160" t="str">
        <f t="shared" si="4"/>
        <v/>
      </c>
      <c r="O51" s="17"/>
      <c r="P51" s="160" t="str">
        <f t="shared" si="5"/>
        <v/>
      </c>
      <c r="Q51" s="160">
        <f t="shared" si="2"/>
        <v>0</v>
      </c>
      <c r="R51" s="160" t="str">
        <f t="shared" si="6"/>
        <v/>
      </c>
      <c r="S51" s="160" t="str">
        <f t="shared" si="3"/>
        <v/>
      </c>
    </row>
    <row r="52" spans="3:19" ht="17.45" customHeight="1" x14ac:dyDescent="0.25">
      <c r="C52" s="188"/>
      <c r="D52" s="189"/>
      <c r="E52" s="178"/>
      <c r="F52" s="178"/>
      <c r="G52" s="190">
        <f>DATOS!$E$13</f>
        <v>1</v>
      </c>
      <c r="H52" s="178"/>
      <c r="I52" s="191"/>
      <c r="J52" s="178"/>
      <c r="K52" s="178"/>
      <c r="L52" s="178"/>
      <c r="M52" s="178"/>
      <c r="N52" s="160" t="str">
        <f t="shared" si="4"/>
        <v/>
      </c>
      <c r="O52" s="17"/>
      <c r="P52" s="160" t="str">
        <f t="shared" si="5"/>
        <v/>
      </c>
      <c r="Q52" s="160">
        <f t="shared" si="2"/>
        <v>0</v>
      </c>
      <c r="R52" s="160" t="str">
        <f t="shared" si="6"/>
        <v/>
      </c>
      <c r="S52" s="160" t="str">
        <f t="shared" si="3"/>
        <v/>
      </c>
    </row>
    <row r="53" spans="3:19" ht="17.45" customHeight="1" x14ac:dyDescent="0.25">
      <c r="C53" s="188"/>
      <c r="D53" s="189"/>
      <c r="E53" s="178"/>
      <c r="F53" s="178"/>
      <c r="G53" s="190">
        <f>DATOS!$E$13</f>
        <v>1</v>
      </c>
      <c r="H53" s="178"/>
      <c r="I53" s="191"/>
      <c r="J53" s="178"/>
      <c r="K53" s="178"/>
      <c r="L53" s="178"/>
      <c r="M53" s="178"/>
      <c r="N53" s="160" t="str">
        <f t="shared" si="4"/>
        <v/>
      </c>
      <c r="O53" s="17"/>
      <c r="P53" s="160" t="str">
        <f t="shared" si="5"/>
        <v/>
      </c>
      <c r="Q53" s="160">
        <f t="shared" si="2"/>
        <v>0</v>
      </c>
      <c r="R53" s="160" t="str">
        <f t="shared" si="6"/>
        <v/>
      </c>
      <c r="S53" s="160" t="str">
        <f t="shared" si="3"/>
        <v/>
      </c>
    </row>
    <row r="54" spans="3:19" ht="17.45" customHeight="1" x14ac:dyDescent="0.25">
      <c r="C54" s="188"/>
      <c r="D54" s="189"/>
      <c r="E54" s="178"/>
      <c r="F54" s="178"/>
      <c r="G54" s="190">
        <f>DATOS!$E$13</f>
        <v>1</v>
      </c>
      <c r="H54" s="178"/>
      <c r="I54" s="191"/>
      <c r="J54" s="178"/>
      <c r="K54" s="178"/>
      <c r="L54" s="178"/>
      <c r="M54" s="178"/>
      <c r="N54" s="160" t="str">
        <f t="shared" si="4"/>
        <v/>
      </c>
      <c r="O54" s="17"/>
      <c r="P54" s="160" t="str">
        <f t="shared" si="5"/>
        <v/>
      </c>
      <c r="Q54" s="160">
        <f t="shared" si="2"/>
        <v>0</v>
      </c>
      <c r="R54" s="160" t="str">
        <f t="shared" si="6"/>
        <v/>
      </c>
      <c r="S54" s="160" t="str">
        <f t="shared" si="3"/>
        <v/>
      </c>
    </row>
    <row r="55" spans="3:19" ht="17.45" customHeight="1" x14ac:dyDescent="0.25">
      <c r="C55" s="188"/>
      <c r="D55" s="189"/>
      <c r="E55" s="178"/>
      <c r="F55" s="178"/>
      <c r="G55" s="190">
        <f>DATOS!$E$13</f>
        <v>1</v>
      </c>
      <c r="H55" s="178"/>
      <c r="I55" s="191"/>
      <c r="J55" s="178"/>
      <c r="K55" s="178"/>
      <c r="L55" s="178"/>
      <c r="M55" s="178"/>
      <c r="N55" s="160" t="str">
        <f t="shared" si="4"/>
        <v/>
      </c>
      <c r="O55" s="17"/>
      <c r="P55" s="160" t="str">
        <f t="shared" si="5"/>
        <v/>
      </c>
      <c r="Q55" s="160">
        <f t="shared" si="2"/>
        <v>0</v>
      </c>
      <c r="R55" s="160" t="str">
        <f t="shared" si="6"/>
        <v/>
      </c>
      <c r="S55" s="160" t="str">
        <f t="shared" si="3"/>
        <v/>
      </c>
    </row>
    <row r="56" spans="3:19" ht="17.45" customHeight="1" x14ac:dyDescent="0.25">
      <c r="C56" s="188"/>
      <c r="D56" s="189"/>
      <c r="E56" s="178"/>
      <c r="F56" s="178"/>
      <c r="G56" s="190">
        <f>DATOS!$E$13</f>
        <v>1</v>
      </c>
      <c r="H56" s="178"/>
      <c r="I56" s="191"/>
      <c r="J56" s="178"/>
      <c r="K56" s="178"/>
      <c r="L56" s="178"/>
      <c r="M56" s="178"/>
      <c r="N56" s="160" t="str">
        <f t="shared" si="4"/>
        <v/>
      </c>
      <c r="O56" s="17"/>
      <c r="P56" s="160" t="str">
        <f t="shared" si="5"/>
        <v/>
      </c>
      <c r="Q56" s="160">
        <f t="shared" si="2"/>
        <v>0</v>
      </c>
      <c r="R56" s="160" t="str">
        <f t="shared" si="6"/>
        <v/>
      </c>
      <c r="S56" s="160" t="str">
        <f t="shared" si="3"/>
        <v/>
      </c>
    </row>
    <row r="57" spans="3:19" ht="17.45" customHeight="1" x14ac:dyDescent="0.25">
      <c r="C57" s="188"/>
      <c r="D57" s="189"/>
      <c r="E57" s="178"/>
      <c r="F57" s="178"/>
      <c r="G57" s="190">
        <f>DATOS!$E$13</f>
        <v>1</v>
      </c>
      <c r="H57" s="178"/>
      <c r="I57" s="191"/>
      <c r="J57" s="178"/>
      <c r="K57" s="178"/>
      <c r="L57" s="178"/>
      <c r="M57" s="178"/>
      <c r="N57" s="160" t="str">
        <f t="shared" si="4"/>
        <v/>
      </c>
      <c r="P57" s="160" t="str">
        <f t="shared" si="5"/>
        <v/>
      </c>
      <c r="Q57" s="160">
        <f t="shared" si="2"/>
        <v>0</v>
      </c>
      <c r="R57" s="160" t="str">
        <f t="shared" si="6"/>
        <v/>
      </c>
      <c r="S57" s="160" t="str">
        <f t="shared" si="3"/>
        <v/>
      </c>
    </row>
    <row r="58" spans="3:19" ht="17.45" customHeight="1" x14ac:dyDescent="0.25">
      <c r="C58" s="188"/>
      <c r="D58" s="189"/>
      <c r="E58" s="178"/>
      <c r="F58" s="178"/>
      <c r="G58" s="190">
        <f>DATOS!$E$13</f>
        <v>1</v>
      </c>
      <c r="H58" s="178"/>
      <c r="I58" s="191"/>
      <c r="J58" s="178"/>
      <c r="K58" s="178"/>
      <c r="L58" s="178"/>
      <c r="M58" s="178"/>
      <c r="N58" s="160" t="str">
        <f t="shared" si="4"/>
        <v/>
      </c>
      <c r="P58" s="160" t="str">
        <f t="shared" si="5"/>
        <v/>
      </c>
      <c r="Q58" s="160">
        <f t="shared" si="2"/>
        <v>0</v>
      </c>
      <c r="R58" s="160" t="str">
        <f t="shared" si="6"/>
        <v/>
      </c>
      <c r="S58" s="160" t="str">
        <f t="shared" si="3"/>
        <v/>
      </c>
    </row>
    <row r="59" spans="3:19" ht="17.45" customHeight="1" x14ac:dyDescent="0.25">
      <c r="C59" s="188"/>
      <c r="D59" s="189"/>
      <c r="E59" s="178"/>
      <c r="F59" s="178"/>
      <c r="G59" s="190">
        <f>DATOS!$E$13</f>
        <v>1</v>
      </c>
      <c r="H59" s="178"/>
      <c r="I59" s="191"/>
      <c r="J59" s="178"/>
      <c r="K59" s="178"/>
      <c r="L59" s="178"/>
      <c r="M59" s="178"/>
      <c r="N59" s="160" t="str">
        <f t="shared" si="4"/>
        <v/>
      </c>
      <c r="P59" s="160" t="str">
        <f t="shared" si="5"/>
        <v/>
      </c>
      <c r="Q59" s="160">
        <f t="shared" si="2"/>
        <v>0</v>
      </c>
      <c r="R59" s="160" t="str">
        <f t="shared" si="6"/>
        <v/>
      </c>
      <c r="S59" s="160" t="str">
        <f t="shared" si="3"/>
        <v/>
      </c>
    </row>
    <row r="60" spans="3:19" ht="17.45" customHeight="1" x14ac:dyDescent="0.25">
      <c r="C60" s="188"/>
      <c r="D60" s="189"/>
      <c r="E60" s="178"/>
      <c r="F60" s="178"/>
      <c r="G60" s="190">
        <f>DATOS!$E$13</f>
        <v>1</v>
      </c>
      <c r="H60" s="178"/>
      <c r="I60" s="191"/>
      <c r="J60" s="178"/>
      <c r="K60" s="178"/>
      <c r="L60" s="178"/>
      <c r="M60" s="178"/>
      <c r="N60" s="160" t="str">
        <f t="shared" si="4"/>
        <v/>
      </c>
      <c r="P60" s="160" t="str">
        <f t="shared" si="5"/>
        <v/>
      </c>
      <c r="Q60" s="160">
        <f t="shared" si="2"/>
        <v>0</v>
      </c>
      <c r="R60" s="160" t="str">
        <f t="shared" si="6"/>
        <v/>
      </c>
      <c r="S60" s="160" t="str">
        <f t="shared" si="3"/>
        <v/>
      </c>
    </row>
    <row r="61" spans="3:19" ht="17.45" customHeight="1" x14ac:dyDescent="0.25">
      <c r="C61" s="188"/>
      <c r="D61" s="189"/>
      <c r="E61" s="178"/>
      <c r="F61" s="178"/>
      <c r="G61" s="190">
        <f>DATOS!$E$13</f>
        <v>1</v>
      </c>
      <c r="H61" s="178"/>
      <c r="I61" s="191"/>
      <c r="J61" s="178"/>
      <c r="K61" s="178"/>
      <c r="L61" s="178"/>
      <c r="M61" s="178"/>
      <c r="N61" s="160" t="str">
        <f t="shared" si="4"/>
        <v/>
      </c>
      <c r="P61" s="160" t="str">
        <f t="shared" si="5"/>
        <v/>
      </c>
      <c r="Q61" s="160">
        <f t="shared" si="2"/>
        <v>0</v>
      </c>
      <c r="R61" s="160" t="str">
        <f t="shared" si="6"/>
        <v/>
      </c>
      <c r="S61" s="160" t="str">
        <f t="shared" si="3"/>
        <v/>
      </c>
    </row>
    <row r="62" spans="3:19" ht="17.45" customHeight="1" x14ac:dyDescent="0.25">
      <c r="C62" s="188"/>
      <c r="D62" s="189"/>
      <c r="E62" s="178"/>
      <c r="F62" s="178"/>
      <c r="G62" s="190">
        <f>DATOS!$E$13</f>
        <v>1</v>
      </c>
      <c r="H62" s="178"/>
      <c r="I62" s="191"/>
      <c r="J62" s="178"/>
      <c r="K62" s="178"/>
      <c r="L62" s="178"/>
      <c r="M62" s="178"/>
      <c r="N62" s="160" t="str">
        <f t="shared" si="4"/>
        <v/>
      </c>
      <c r="P62" s="160" t="str">
        <f t="shared" si="5"/>
        <v/>
      </c>
      <c r="Q62" s="160">
        <f t="shared" si="2"/>
        <v>0</v>
      </c>
      <c r="R62" s="160" t="str">
        <f t="shared" si="6"/>
        <v/>
      </c>
      <c r="S62" s="160" t="str">
        <f t="shared" si="3"/>
        <v/>
      </c>
    </row>
    <row r="63" spans="3:19" ht="17.45" customHeight="1" x14ac:dyDescent="0.25">
      <c r="C63" s="188"/>
      <c r="D63" s="189"/>
      <c r="E63" s="178"/>
      <c r="F63" s="178"/>
      <c r="G63" s="190">
        <f>DATOS!$E$13</f>
        <v>1</v>
      </c>
      <c r="H63" s="178"/>
      <c r="I63" s="191"/>
      <c r="J63" s="178"/>
      <c r="K63" s="178"/>
      <c r="L63" s="178"/>
      <c r="M63" s="178"/>
      <c r="N63" s="160" t="str">
        <f t="shared" si="4"/>
        <v/>
      </c>
      <c r="P63" s="160" t="str">
        <f t="shared" si="5"/>
        <v/>
      </c>
      <c r="Q63" s="160">
        <f t="shared" si="2"/>
        <v>0</v>
      </c>
      <c r="R63" s="160" t="str">
        <f t="shared" si="6"/>
        <v/>
      </c>
      <c r="S63" s="160" t="str">
        <f t="shared" si="3"/>
        <v/>
      </c>
    </row>
    <row r="64" spans="3:19" ht="17.45" customHeight="1" x14ac:dyDescent="0.25">
      <c r="C64" s="188"/>
      <c r="D64" s="189"/>
      <c r="E64" s="178"/>
      <c r="F64" s="178"/>
      <c r="G64" s="190">
        <f>DATOS!$E$13</f>
        <v>1</v>
      </c>
      <c r="H64" s="178"/>
      <c r="I64" s="191"/>
      <c r="J64" s="178"/>
      <c r="K64" s="178"/>
      <c r="L64" s="178"/>
      <c r="M64" s="178"/>
      <c r="N64" s="160" t="str">
        <f t="shared" si="4"/>
        <v/>
      </c>
      <c r="P64" s="160" t="str">
        <f t="shared" si="5"/>
        <v/>
      </c>
      <c r="Q64" s="160">
        <f t="shared" si="2"/>
        <v>0</v>
      </c>
      <c r="R64" s="160" t="str">
        <f t="shared" si="6"/>
        <v/>
      </c>
      <c r="S64" s="160" t="str">
        <f t="shared" si="3"/>
        <v/>
      </c>
    </row>
    <row r="65" spans="3:19" ht="17.45" customHeight="1" x14ac:dyDescent="0.25">
      <c r="C65" s="188"/>
      <c r="D65" s="189"/>
      <c r="E65" s="178"/>
      <c r="F65" s="178"/>
      <c r="G65" s="190">
        <f>DATOS!$E$13</f>
        <v>1</v>
      </c>
      <c r="H65" s="178"/>
      <c r="I65" s="191"/>
      <c r="J65" s="178"/>
      <c r="K65" s="178"/>
      <c r="L65" s="178"/>
      <c r="M65" s="178"/>
      <c r="N65" s="160" t="str">
        <f t="shared" si="4"/>
        <v/>
      </c>
      <c r="P65" s="160" t="str">
        <f t="shared" si="5"/>
        <v/>
      </c>
      <c r="Q65" s="160">
        <f t="shared" si="2"/>
        <v>0</v>
      </c>
      <c r="R65" s="160" t="str">
        <f t="shared" si="6"/>
        <v/>
      </c>
      <c r="S65" s="160" t="str">
        <f t="shared" si="3"/>
        <v/>
      </c>
    </row>
    <row r="66" spans="3:19" ht="17.45" customHeight="1" x14ac:dyDescent="0.25">
      <c r="C66" s="188"/>
      <c r="D66" s="189"/>
      <c r="E66" s="178"/>
      <c r="F66" s="178"/>
      <c r="G66" s="190">
        <f>DATOS!$E$13</f>
        <v>1</v>
      </c>
      <c r="H66" s="178"/>
      <c r="I66" s="191"/>
      <c r="J66" s="178"/>
      <c r="K66" s="178"/>
      <c r="L66" s="178"/>
      <c r="M66" s="178"/>
      <c r="N66" s="160" t="str">
        <f t="shared" si="4"/>
        <v/>
      </c>
      <c r="P66" s="160" t="str">
        <f t="shared" si="5"/>
        <v/>
      </c>
      <c r="Q66" s="160">
        <f t="shared" si="2"/>
        <v>0</v>
      </c>
      <c r="R66" s="160" t="str">
        <f t="shared" si="6"/>
        <v/>
      </c>
      <c r="S66" s="160" t="str">
        <f t="shared" si="3"/>
        <v/>
      </c>
    </row>
    <row r="67" spans="3:19" ht="17.45" customHeight="1" x14ac:dyDescent="0.25">
      <c r="C67" s="188"/>
      <c r="D67" s="189"/>
      <c r="E67" s="178"/>
      <c r="F67" s="178"/>
      <c r="G67" s="190">
        <f>DATOS!$E$13</f>
        <v>1</v>
      </c>
      <c r="H67" s="178"/>
      <c r="I67" s="191"/>
      <c r="J67" s="178"/>
      <c r="K67" s="178"/>
      <c r="L67" s="178"/>
      <c r="M67" s="178"/>
      <c r="N67" s="160" t="str">
        <f t="shared" si="4"/>
        <v/>
      </c>
      <c r="P67" s="160" t="str">
        <f t="shared" si="5"/>
        <v/>
      </c>
      <c r="Q67" s="160">
        <f t="shared" si="2"/>
        <v>0</v>
      </c>
      <c r="R67" s="160" t="str">
        <f t="shared" si="6"/>
        <v/>
      </c>
      <c r="S67" s="160" t="str">
        <f t="shared" si="3"/>
        <v/>
      </c>
    </row>
    <row r="68" spans="3:19" ht="17.45" customHeight="1" x14ac:dyDescent="0.25">
      <c r="C68" s="188"/>
      <c r="D68" s="189"/>
      <c r="E68" s="178"/>
      <c r="F68" s="178"/>
      <c r="G68" s="190">
        <f>DATOS!$E$13</f>
        <v>1</v>
      </c>
      <c r="H68" s="178"/>
      <c r="I68" s="191"/>
      <c r="J68" s="178"/>
      <c r="K68" s="178"/>
      <c r="L68" s="178"/>
      <c r="M68" s="178"/>
      <c r="N68" s="160" t="str">
        <f t="shared" si="4"/>
        <v/>
      </c>
      <c r="P68" s="160" t="str">
        <f t="shared" si="5"/>
        <v/>
      </c>
      <c r="Q68" s="160">
        <f t="shared" si="2"/>
        <v>0</v>
      </c>
      <c r="R68" s="160" t="str">
        <f t="shared" si="6"/>
        <v/>
      </c>
      <c r="S68" s="160" t="str">
        <f t="shared" si="3"/>
        <v/>
      </c>
    </row>
    <row r="69" spans="3:19" ht="17.45" customHeight="1" x14ac:dyDescent="0.25">
      <c r="C69" s="188"/>
      <c r="D69" s="189"/>
      <c r="E69" s="178"/>
      <c r="F69" s="178"/>
      <c r="G69" s="190">
        <f>DATOS!$E$13</f>
        <v>1</v>
      </c>
      <c r="H69" s="178"/>
      <c r="I69" s="191"/>
      <c r="J69" s="178"/>
      <c r="K69" s="178"/>
      <c r="L69" s="178"/>
      <c r="M69" s="178"/>
      <c r="N69" s="160" t="str">
        <f t="shared" si="4"/>
        <v/>
      </c>
      <c r="P69" s="160" t="str">
        <f t="shared" si="5"/>
        <v/>
      </c>
      <c r="Q69" s="160">
        <f t="shared" si="2"/>
        <v>0</v>
      </c>
      <c r="R69" s="160" t="str">
        <f t="shared" si="6"/>
        <v/>
      </c>
      <c r="S69" s="160" t="str">
        <f t="shared" si="3"/>
        <v/>
      </c>
    </row>
    <row r="70" spans="3:19" ht="17.45" customHeight="1" x14ac:dyDescent="0.25">
      <c r="C70" s="188"/>
      <c r="D70" s="189"/>
      <c r="E70" s="178"/>
      <c r="F70" s="178"/>
      <c r="G70" s="190">
        <f>DATOS!$E$13</f>
        <v>1</v>
      </c>
      <c r="H70" s="178"/>
      <c r="I70" s="191"/>
      <c r="J70" s="178"/>
      <c r="K70" s="178"/>
      <c r="L70" s="178"/>
      <c r="M70" s="178"/>
      <c r="N70" s="160" t="str">
        <f t="shared" si="4"/>
        <v/>
      </c>
      <c r="P70" s="160" t="str">
        <f t="shared" si="5"/>
        <v/>
      </c>
      <c r="Q70" s="160">
        <f t="shared" si="2"/>
        <v>0</v>
      </c>
      <c r="R70" s="160" t="str">
        <f t="shared" si="6"/>
        <v/>
      </c>
      <c r="S70" s="160" t="str">
        <f t="shared" si="3"/>
        <v/>
      </c>
    </row>
    <row r="71" spans="3:19" ht="17.45" customHeight="1" x14ac:dyDescent="0.25">
      <c r="C71" s="188"/>
      <c r="D71" s="189"/>
      <c r="E71" s="178"/>
      <c r="F71" s="178"/>
      <c r="G71" s="190">
        <f>DATOS!$E$13</f>
        <v>1</v>
      </c>
      <c r="H71" s="178"/>
      <c r="I71" s="191"/>
      <c r="J71" s="178"/>
      <c r="K71" s="178"/>
      <c r="L71" s="178"/>
      <c r="M71" s="178"/>
      <c r="N71" s="160" t="str">
        <f t="shared" si="4"/>
        <v/>
      </c>
      <c r="P71" s="160" t="str">
        <f t="shared" si="5"/>
        <v/>
      </c>
      <c r="Q71" s="160">
        <f t="shared" si="2"/>
        <v>0</v>
      </c>
      <c r="R71" s="160" t="str">
        <f t="shared" si="6"/>
        <v/>
      </c>
      <c r="S71" s="160" t="str">
        <f t="shared" si="3"/>
        <v/>
      </c>
    </row>
    <row r="72" spans="3:19" ht="17.45" customHeight="1" x14ac:dyDescent="0.25">
      <c r="C72" s="188"/>
      <c r="D72" s="189"/>
      <c r="E72" s="178"/>
      <c r="F72" s="178"/>
      <c r="G72" s="190">
        <f>DATOS!$E$13</f>
        <v>1</v>
      </c>
      <c r="H72" s="178"/>
      <c r="I72" s="191"/>
      <c r="J72" s="178"/>
      <c r="K72" s="178"/>
      <c r="L72" s="178"/>
      <c r="M72" s="178"/>
      <c r="N72" s="160" t="str">
        <f t="shared" si="4"/>
        <v/>
      </c>
      <c r="P72" s="160" t="str">
        <f t="shared" si="5"/>
        <v/>
      </c>
      <c r="Q72" s="160">
        <f t="shared" si="2"/>
        <v>0</v>
      </c>
      <c r="R72" s="160" t="str">
        <f t="shared" si="6"/>
        <v/>
      </c>
      <c r="S72" s="160" t="str">
        <f t="shared" si="3"/>
        <v/>
      </c>
    </row>
    <row r="73" spans="3:19" ht="17.45" customHeight="1" x14ac:dyDescent="0.25">
      <c r="C73" s="188"/>
      <c r="D73" s="189"/>
      <c r="E73" s="178"/>
      <c r="F73" s="178"/>
      <c r="G73" s="190">
        <f>DATOS!$E$13</f>
        <v>1</v>
      </c>
      <c r="H73" s="178"/>
      <c r="I73" s="191"/>
      <c r="J73" s="178"/>
      <c r="K73" s="178"/>
      <c r="L73" s="178"/>
      <c r="M73" s="178"/>
      <c r="N73" s="160" t="str">
        <f t="shared" si="4"/>
        <v/>
      </c>
      <c r="P73" s="160" t="str">
        <f t="shared" si="5"/>
        <v/>
      </c>
      <c r="Q73" s="160">
        <f t="shared" si="2"/>
        <v>0</v>
      </c>
      <c r="R73" s="160" t="str">
        <f t="shared" si="6"/>
        <v/>
      </c>
      <c r="S73" s="160" t="str">
        <f t="shared" si="3"/>
        <v/>
      </c>
    </row>
    <row r="74" spans="3:19" ht="17.45" customHeight="1" x14ac:dyDescent="0.25">
      <c r="C74" s="188"/>
      <c r="D74" s="189"/>
      <c r="E74" s="178"/>
      <c r="F74" s="178"/>
      <c r="G74" s="190">
        <f>DATOS!$E$13</f>
        <v>1</v>
      </c>
      <c r="H74" s="178"/>
      <c r="I74" s="191"/>
      <c r="J74" s="178"/>
      <c r="K74" s="178"/>
      <c r="L74" s="178"/>
      <c r="M74" s="178"/>
      <c r="N74" s="160" t="str">
        <f t="shared" si="4"/>
        <v/>
      </c>
      <c r="P74" s="160" t="str">
        <f t="shared" si="5"/>
        <v/>
      </c>
      <c r="Q74" s="160">
        <f t="shared" si="2"/>
        <v>0</v>
      </c>
      <c r="R74" s="160" t="str">
        <f t="shared" si="6"/>
        <v/>
      </c>
      <c r="S74" s="160" t="str">
        <f t="shared" si="3"/>
        <v/>
      </c>
    </row>
    <row r="75" spans="3:19" ht="17.45" customHeight="1" x14ac:dyDescent="0.25">
      <c r="C75" s="188"/>
      <c r="D75" s="189"/>
      <c r="E75" s="178"/>
      <c r="F75" s="178"/>
      <c r="G75" s="190">
        <f>DATOS!$E$13</f>
        <v>1</v>
      </c>
      <c r="H75" s="178"/>
      <c r="I75" s="191"/>
      <c r="J75" s="178"/>
      <c r="K75" s="178"/>
      <c r="L75" s="178"/>
      <c r="M75" s="178"/>
      <c r="N75" s="160" t="str">
        <f t="shared" si="4"/>
        <v/>
      </c>
      <c r="P75" s="160" t="str">
        <f t="shared" si="5"/>
        <v/>
      </c>
      <c r="Q75" s="160">
        <f t="shared" si="2"/>
        <v>0</v>
      </c>
      <c r="R75" s="160" t="str">
        <f t="shared" si="6"/>
        <v/>
      </c>
      <c r="S75" s="160" t="str">
        <f t="shared" si="3"/>
        <v/>
      </c>
    </row>
    <row r="76" spans="3:19" ht="17.45" customHeight="1" x14ac:dyDescent="0.25">
      <c r="C76" s="188"/>
      <c r="D76" s="189"/>
      <c r="E76" s="178"/>
      <c r="F76" s="178"/>
      <c r="G76" s="190">
        <f>DATOS!$E$13</f>
        <v>1</v>
      </c>
      <c r="H76" s="178"/>
      <c r="I76" s="191"/>
      <c r="J76" s="178"/>
      <c r="K76" s="178"/>
      <c r="L76" s="178"/>
      <c r="M76" s="178"/>
      <c r="N76" s="160" t="str">
        <f t="shared" si="4"/>
        <v/>
      </c>
      <c r="P76" s="160" t="str">
        <f t="shared" si="5"/>
        <v/>
      </c>
      <c r="Q76" s="160">
        <f t="shared" si="2"/>
        <v>0</v>
      </c>
      <c r="R76" s="160" t="str">
        <f t="shared" si="6"/>
        <v/>
      </c>
      <c r="S76" s="160" t="str">
        <f t="shared" si="3"/>
        <v/>
      </c>
    </row>
    <row r="77" spans="3:19" ht="17.45" customHeight="1" x14ac:dyDescent="0.25">
      <c r="C77" s="188"/>
      <c r="D77" s="189"/>
      <c r="E77" s="178"/>
      <c r="F77" s="178"/>
      <c r="G77" s="190">
        <f>DATOS!$E$13</f>
        <v>1</v>
      </c>
      <c r="H77" s="178"/>
      <c r="I77" s="191"/>
      <c r="J77" s="178"/>
      <c r="K77" s="178"/>
      <c r="L77" s="178"/>
      <c r="M77" s="178"/>
      <c r="N77" s="160" t="str">
        <f t="shared" si="4"/>
        <v/>
      </c>
      <c r="P77" s="160" t="str">
        <f t="shared" si="5"/>
        <v/>
      </c>
      <c r="Q77" s="160">
        <f t="shared" si="2"/>
        <v>0</v>
      </c>
      <c r="R77" s="160" t="str">
        <f t="shared" si="6"/>
        <v/>
      </c>
      <c r="S77" s="160" t="str">
        <f t="shared" si="3"/>
        <v/>
      </c>
    </row>
    <row r="78" spans="3:19" ht="17.45" customHeight="1" x14ac:dyDescent="0.25">
      <c r="C78" s="188"/>
      <c r="D78" s="189"/>
      <c r="E78" s="178"/>
      <c r="F78" s="178"/>
      <c r="G78" s="190">
        <f>DATOS!$E$13</f>
        <v>1</v>
      </c>
      <c r="H78" s="178"/>
      <c r="I78" s="191"/>
      <c r="J78" s="178"/>
      <c r="K78" s="178"/>
      <c r="L78" s="178"/>
      <c r="M78" s="178"/>
      <c r="N78" s="160" t="str">
        <f t="shared" si="4"/>
        <v/>
      </c>
      <c r="P78" s="160" t="str">
        <f t="shared" si="5"/>
        <v/>
      </c>
      <c r="Q78" s="160">
        <f t="shared" si="2"/>
        <v>0</v>
      </c>
      <c r="R78" s="160" t="str">
        <f t="shared" si="6"/>
        <v/>
      </c>
      <c r="S78" s="160" t="str">
        <f t="shared" si="3"/>
        <v/>
      </c>
    </row>
    <row r="79" spans="3:19" ht="17.45" customHeight="1" x14ac:dyDescent="0.25">
      <c r="C79" s="188"/>
      <c r="D79" s="189"/>
      <c r="E79" s="178"/>
      <c r="F79" s="178"/>
      <c r="G79" s="190">
        <f>DATOS!$E$13</f>
        <v>1</v>
      </c>
      <c r="H79" s="178"/>
      <c r="I79" s="191"/>
      <c r="J79" s="178"/>
      <c r="K79" s="178"/>
      <c r="L79" s="178"/>
      <c r="M79" s="178"/>
      <c r="N79" s="160" t="str">
        <f t="shared" si="4"/>
        <v/>
      </c>
      <c r="P79" s="160" t="str">
        <f t="shared" si="5"/>
        <v/>
      </c>
      <c r="Q79" s="160">
        <f t="shared" si="2"/>
        <v>0</v>
      </c>
      <c r="R79" s="160" t="str">
        <f t="shared" si="6"/>
        <v/>
      </c>
      <c r="S79" s="160" t="str">
        <f t="shared" si="3"/>
        <v/>
      </c>
    </row>
    <row r="80" spans="3:19" ht="17.45" customHeight="1" x14ac:dyDescent="0.25">
      <c r="C80" s="188"/>
      <c r="D80" s="189"/>
      <c r="E80" s="178"/>
      <c r="F80" s="178"/>
      <c r="G80" s="190">
        <f>DATOS!$E$13</f>
        <v>1</v>
      </c>
      <c r="H80" s="178"/>
      <c r="I80" s="191"/>
      <c r="J80" s="178"/>
      <c r="K80" s="178"/>
      <c r="L80" s="178"/>
      <c r="M80" s="178"/>
      <c r="N80" s="160" t="str">
        <f t="shared" si="4"/>
        <v/>
      </c>
      <c r="P80" s="160" t="str">
        <f t="shared" si="5"/>
        <v/>
      </c>
      <c r="Q80" s="160">
        <f t="shared" si="2"/>
        <v>0</v>
      </c>
      <c r="R80" s="160" t="str">
        <f t="shared" si="6"/>
        <v/>
      </c>
      <c r="S80" s="160" t="str">
        <f t="shared" si="3"/>
        <v/>
      </c>
    </row>
    <row r="81" spans="3:19" ht="17.45" customHeight="1" x14ac:dyDescent="0.25">
      <c r="C81" s="188"/>
      <c r="D81" s="189"/>
      <c r="E81" s="178"/>
      <c r="F81" s="178"/>
      <c r="G81" s="190">
        <f>DATOS!$E$13</f>
        <v>1</v>
      </c>
      <c r="H81" s="178"/>
      <c r="I81" s="191"/>
      <c r="J81" s="178"/>
      <c r="K81" s="178"/>
      <c r="L81" s="178"/>
      <c r="M81" s="178"/>
      <c r="N81" s="160" t="str">
        <f t="shared" si="4"/>
        <v/>
      </c>
      <c r="P81" s="160" t="str">
        <f t="shared" si="5"/>
        <v/>
      </c>
      <c r="Q81" s="160">
        <f t="shared" ref="Q81:Q144" si="7">IF($I81=0%,H81,"")</f>
        <v>0</v>
      </c>
      <c r="R81" s="160" t="str">
        <f t="shared" si="6"/>
        <v/>
      </c>
      <c r="S81" s="160" t="str">
        <f t="shared" si="3"/>
        <v/>
      </c>
    </row>
    <row r="82" spans="3:19" ht="17.45" customHeight="1" x14ac:dyDescent="0.25">
      <c r="C82" s="188"/>
      <c r="D82" s="189"/>
      <c r="E82" s="178"/>
      <c r="F82" s="178"/>
      <c r="G82" s="190">
        <f>DATOS!$E$13</f>
        <v>1</v>
      </c>
      <c r="H82" s="178"/>
      <c r="I82" s="191"/>
      <c r="J82" s="178"/>
      <c r="K82" s="178"/>
      <c r="L82" s="178"/>
      <c r="M82" s="178"/>
      <c r="N82" s="160" t="str">
        <f t="shared" ref="N82:N145" si="8">IF(H82&amp;J82&amp;K82&amp;L82&amp;M82="","",H82+J82+K82-L82-M82)</f>
        <v/>
      </c>
      <c r="P82" s="160" t="str">
        <f t="shared" ref="P82:P145" si="9">IF($I82="E",H82,"")</f>
        <v/>
      </c>
      <c r="Q82" s="160">
        <f t="shared" si="7"/>
        <v>0</v>
      </c>
      <c r="R82" s="160" t="str">
        <f t="shared" ref="R82:R145" si="10">IF(OR($I82=8%,$I82=11%),$J82/$I82,"")</f>
        <v/>
      </c>
      <c r="S82" s="160" t="str">
        <f t="shared" si="3"/>
        <v/>
      </c>
    </row>
    <row r="83" spans="3:19" ht="17.45" customHeight="1" x14ac:dyDescent="0.25">
      <c r="C83" s="188"/>
      <c r="D83" s="189"/>
      <c r="E83" s="178"/>
      <c r="F83" s="178"/>
      <c r="G83" s="190">
        <f>DATOS!$E$13</f>
        <v>1</v>
      </c>
      <c r="H83" s="178"/>
      <c r="I83" s="191"/>
      <c r="J83" s="178"/>
      <c r="K83" s="178"/>
      <c r="L83" s="178"/>
      <c r="M83" s="178"/>
      <c r="N83" s="160" t="str">
        <f t="shared" si="8"/>
        <v/>
      </c>
      <c r="P83" s="160" t="str">
        <f t="shared" si="9"/>
        <v/>
      </c>
      <c r="Q83" s="160">
        <f t="shared" si="7"/>
        <v>0</v>
      </c>
      <c r="R83" s="160" t="str">
        <f t="shared" si="10"/>
        <v/>
      </c>
      <c r="S83" s="160" t="str">
        <f t="shared" ref="S83:S146" si="11">IF(OR($I83=15%,$I83=16%),$J83/$I83,"")</f>
        <v/>
      </c>
    </row>
    <row r="84" spans="3:19" ht="17.45" customHeight="1" x14ac:dyDescent="0.25">
      <c r="C84" s="188"/>
      <c r="D84" s="189"/>
      <c r="E84" s="178"/>
      <c r="F84" s="178"/>
      <c r="G84" s="190">
        <f>DATOS!$E$13</f>
        <v>1</v>
      </c>
      <c r="H84" s="178"/>
      <c r="I84" s="191"/>
      <c r="J84" s="178"/>
      <c r="K84" s="178"/>
      <c r="L84" s="178"/>
      <c r="M84" s="178"/>
      <c r="N84" s="160" t="str">
        <f t="shared" si="8"/>
        <v/>
      </c>
      <c r="P84" s="160" t="str">
        <f t="shared" si="9"/>
        <v/>
      </c>
      <c r="Q84" s="160">
        <f t="shared" si="7"/>
        <v>0</v>
      </c>
      <c r="R84" s="160" t="str">
        <f t="shared" si="10"/>
        <v/>
      </c>
      <c r="S84" s="160" t="str">
        <f t="shared" si="11"/>
        <v/>
      </c>
    </row>
    <row r="85" spans="3:19" ht="17.45" customHeight="1" x14ac:dyDescent="0.25">
      <c r="C85" s="188"/>
      <c r="D85" s="189"/>
      <c r="E85" s="178"/>
      <c r="F85" s="178"/>
      <c r="G85" s="190">
        <f>DATOS!$E$13</f>
        <v>1</v>
      </c>
      <c r="H85" s="178"/>
      <c r="I85" s="191"/>
      <c r="J85" s="178"/>
      <c r="K85" s="178"/>
      <c r="L85" s="178"/>
      <c r="M85" s="178"/>
      <c r="N85" s="160" t="str">
        <f t="shared" si="8"/>
        <v/>
      </c>
      <c r="P85" s="160" t="str">
        <f t="shared" si="9"/>
        <v/>
      </c>
      <c r="Q85" s="160">
        <f t="shared" si="7"/>
        <v>0</v>
      </c>
      <c r="R85" s="160" t="str">
        <f t="shared" si="10"/>
        <v/>
      </c>
      <c r="S85" s="160" t="str">
        <f t="shared" si="11"/>
        <v/>
      </c>
    </row>
    <row r="86" spans="3:19" ht="17.45" customHeight="1" x14ac:dyDescent="0.25">
      <c r="C86" s="188"/>
      <c r="D86" s="189"/>
      <c r="E86" s="178"/>
      <c r="F86" s="178"/>
      <c r="G86" s="190">
        <f>DATOS!$E$13</f>
        <v>1</v>
      </c>
      <c r="H86" s="178"/>
      <c r="I86" s="191"/>
      <c r="J86" s="178"/>
      <c r="K86" s="178"/>
      <c r="L86" s="178"/>
      <c r="M86" s="178"/>
      <c r="N86" s="160" t="str">
        <f t="shared" si="8"/>
        <v/>
      </c>
      <c r="P86" s="160" t="str">
        <f t="shared" si="9"/>
        <v/>
      </c>
      <c r="Q86" s="160">
        <f t="shared" si="7"/>
        <v>0</v>
      </c>
      <c r="R86" s="160" t="str">
        <f t="shared" si="10"/>
        <v/>
      </c>
      <c r="S86" s="160" t="str">
        <f t="shared" si="11"/>
        <v/>
      </c>
    </row>
    <row r="87" spans="3:19" ht="17.45" customHeight="1" x14ac:dyDescent="0.25">
      <c r="C87" s="188"/>
      <c r="D87" s="189"/>
      <c r="E87" s="178"/>
      <c r="F87" s="178"/>
      <c r="G87" s="190">
        <f>DATOS!$E$13</f>
        <v>1</v>
      </c>
      <c r="H87" s="178"/>
      <c r="I87" s="191"/>
      <c r="J87" s="178"/>
      <c r="K87" s="178"/>
      <c r="L87" s="178"/>
      <c r="M87" s="178"/>
      <c r="N87" s="160" t="str">
        <f t="shared" si="8"/>
        <v/>
      </c>
      <c r="P87" s="160" t="str">
        <f t="shared" si="9"/>
        <v/>
      </c>
      <c r="Q87" s="160">
        <f t="shared" si="7"/>
        <v>0</v>
      </c>
      <c r="R87" s="160" t="str">
        <f t="shared" si="10"/>
        <v/>
      </c>
      <c r="S87" s="160" t="str">
        <f t="shared" si="11"/>
        <v/>
      </c>
    </row>
    <row r="88" spans="3:19" ht="17.45" customHeight="1" x14ac:dyDescent="0.25">
      <c r="C88" s="188"/>
      <c r="D88" s="189"/>
      <c r="E88" s="178"/>
      <c r="F88" s="178"/>
      <c r="G88" s="190">
        <f>DATOS!$E$13</f>
        <v>1</v>
      </c>
      <c r="H88" s="178"/>
      <c r="I88" s="191"/>
      <c r="J88" s="178"/>
      <c r="K88" s="178"/>
      <c r="L88" s="178"/>
      <c r="M88" s="178"/>
      <c r="N88" s="160" t="str">
        <f t="shared" si="8"/>
        <v/>
      </c>
      <c r="P88" s="160" t="str">
        <f t="shared" si="9"/>
        <v/>
      </c>
      <c r="Q88" s="160">
        <f t="shared" si="7"/>
        <v>0</v>
      </c>
      <c r="R88" s="160" t="str">
        <f t="shared" si="10"/>
        <v/>
      </c>
      <c r="S88" s="160" t="str">
        <f t="shared" si="11"/>
        <v/>
      </c>
    </row>
    <row r="89" spans="3:19" ht="17.45" customHeight="1" x14ac:dyDescent="0.25">
      <c r="C89" s="188"/>
      <c r="D89" s="189"/>
      <c r="E89" s="178"/>
      <c r="F89" s="178"/>
      <c r="G89" s="190">
        <f>DATOS!$E$13</f>
        <v>1</v>
      </c>
      <c r="H89" s="178"/>
      <c r="I89" s="191"/>
      <c r="J89" s="178"/>
      <c r="K89" s="178"/>
      <c r="L89" s="178"/>
      <c r="M89" s="178"/>
      <c r="N89" s="160" t="str">
        <f t="shared" si="8"/>
        <v/>
      </c>
      <c r="P89" s="160" t="str">
        <f t="shared" si="9"/>
        <v/>
      </c>
      <c r="Q89" s="160">
        <f t="shared" si="7"/>
        <v>0</v>
      </c>
      <c r="R89" s="160" t="str">
        <f t="shared" si="10"/>
        <v/>
      </c>
      <c r="S89" s="160" t="str">
        <f t="shared" si="11"/>
        <v/>
      </c>
    </row>
    <row r="90" spans="3:19" ht="17.45" customHeight="1" x14ac:dyDescent="0.25">
      <c r="C90" s="188"/>
      <c r="D90" s="189"/>
      <c r="E90" s="178"/>
      <c r="F90" s="178"/>
      <c r="G90" s="190">
        <f>DATOS!$E$13</f>
        <v>1</v>
      </c>
      <c r="H90" s="178"/>
      <c r="I90" s="191"/>
      <c r="J90" s="178"/>
      <c r="K90" s="178"/>
      <c r="L90" s="178"/>
      <c r="M90" s="178"/>
      <c r="N90" s="160" t="str">
        <f t="shared" si="8"/>
        <v/>
      </c>
      <c r="P90" s="160" t="str">
        <f t="shared" si="9"/>
        <v/>
      </c>
      <c r="Q90" s="160">
        <f t="shared" si="7"/>
        <v>0</v>
      </c>
      <c r="R90" s="160" t="str">
        <f t="shared" si="10"/>
        <v/>
      </c>
      <c r="S90" s="160" t="str">
        <f t="shared" si="11"/>
        <v/>
      </c>
    </row>
    <row r="91" spans="3:19" ht="17.45" customHeight="1" x14ac:dyDescent="0.25">
      <c r="C91" s="188"/>
      <c r="D91" s="189"/>
      <c r="E91" s="178"/>
      <c r="F91" s="178"/>
      <c r="G91" s="190">
        <f>DATOS!$E$13</f>
        <v>1</v>
      </c>
      <c r="H91" s="178"/>
      <c r="I91" s="191"/>
      <c r="J91" s="178"/>
      <c r="K91" s="178"/>
      <c r="L91" s="178"/>
      <c r="M91" s="178"/>
      <c r="N91" s="160" t="str">
        <f t="shared" si="8"/>
        <v/>
      </c>
      <c r="P91" s="160" t="str">
        <f t="shared" si="9"/>
        <v/>
      </c>
      <c r="Q91" s="160">
        <f t="shared" si="7"/>
        <v>0</v>
      </c>
      <c r="R91" s="160" t="str">
        <f t="shared" si="10"/>
        <v/>
      </c>
      <c r="S91" s="160" t="str">
        <f t="shared" si="11"/>
        <v/>
      </c>
    </row>
    <row r="92" spans="3:19" ht="17.45" customHeight="1" x14ac:dyDescent="0.25">
      <c r="C92" s="188"/>
      <c r="D92" s="189"/>
      <c r="E92" s="178"/>
      <c r="F92" s="178"/>
      <c r="G92" s="190">
        <f>DATOS!$E$13</f>
        <v>1</v>
      </c>
      <c r="H92" s="178"/>
      <c r="I92" s="191"/>
      <c r="J92" s="178"/>
      <c r="K92" s="178"/>
      <c r="L92" s="178"/>
      <c r="M92" s="178"/>
      <c r="N92" s="160" t="str">
        <f t="shared" si="8"/>
        <v/>
      </c>
      <c r="P92" s="160" t="str">
        <f t="shared" si="9"/>
        <v/>
      </c>
      <c r="Q92" s="160">
        <f t="shared" si="7"/>
        <v>0</v>
      </c>
      <c r="R92" s="160" t="str">
        <f t="shared" si="10"/>
        <v/>
      </c>
      <c r="S92" s="160" t="str">
        <f t="shared" si="11"/>
        <v/>
      </c>
    </row>
    <row r="93" spans="3:19" ht="17.45" customHeight="1" x14ac:dyDescent="0.25">
      <c r="C93" s="188"/>
      <c r="D93" s="189"/>
      <c r="E93" s="178"/>
      <c r="F93" s="178"/>
      <c r="G93" s="190">
        <f>DATOS!$E$13</f>
        <v>1</v>
      </c>
      <c r="H93" s="178"/>
      <c r="I93" s="191"/>
      <c r="J93" s="178"/>
      <c r="K93" s="178"/>
      <c r="L93" s="178"/>
      <c r="M93" s="178"/>
      <c r="N93" s="160" t="str">
        <f t="shared" si="8"/>
        <v/>
      </c>
      <c r="P93" s="160" t="str">
        <f t="shared" si="9"/>
        <v/>
      </c>
      <c r="Q93" s="160">
        <f t="shared" si="7"/>
        <v>0</v>
      </c>
      <c r="R93" s="160" t="str">
        <f t="shared" si="10"/>
        <v/>
      </c>
      <c r="S93" s="160" t="str">
        <f t="shared" si="11"/>
        <v/>
      </c>
    </row>
    <row r="94" spans="3:19" ht="17.45" customHeight="1" x14ac:dyDescent="0.25">
      <c r="C94" s="188"/>
      <c r="D94" s="189"/>
      <c r="E94" s="178"/>
      <c r="F94" s="178"/>
      <c r="G94" s="190">
        <f>DATOS!$E$13</f>
        <v>1</v>
      </c>
      <c r="H94" s="178"/>
      <c r="I94" s="191"/>
      <c r="J94" s="178"/>
      <c r="K94" s="178"/>
      <c r="L94" s="178"/>
      <c r="M94" s="178"/>
      <c r="N94" s="160" t="str">
        <f t="shared" si="8"/>
        <v/>
      </c>
      <c r="P94" s="160" t="str">
        <f t="shared" si="9"/>
        <v/>
      </c>
      <c r="Q94" s="160">
        <f t="shared" si="7"/>
        <v>0</v>
      </c>
      <c r="R94" s="160" t="str">
        <f t="shared" si="10"/>
        <v/>
      </c>
      <c r="S94" s="160" t="str">
        <f t="shared" si="11"/>
        <v/>
      </c>
    </row>
    <row r="95" spans="3:19" ht="17.45" customHeight="1" x14ac:dyDescent="0.25">
      <c r="C95" s="188"/>
      <c r="D95" s="189"/>
      <c r="E95" s="178"/>
      <c r="F95" s="178"/>
      <c r="G95" s="190">
        <f>DATOS!$E$13</f>
        <v>1</v>
      </c>
      <c r="H95" s="178"/>
      <c r="I95" s="191"/>
      <c r="J95" s="178"/>
      <c r="K95" s="178"/>
      <c r="L95" s="178"/>
      <c r="M95" s="178"/>
      <c r="N95" s="160" t="str">
        <f t="shared" si="8"/>
        <v/>
      </c>
      <c r="P95" s="160" t="str">
        <f t="shared" si="9"/>
        <v/>
      </c>
      <c r="Q95" s="160">
        <f t="shared" si="7"/>
        <v>0</v>
      </c>
      <c r="R95" s="160" t="str">
        <f t="shared" si="10"/>
        <v/>
      </c>
      <c r="S95" s="160" t="str">
        <f t="shared" si="11"/>
        <v/>
      </c>
    </row>
    <row r="96" spans="3:19" ht="17.45" customHeight="1" x14ac:dyDescent="0.25">
      <c r="C96" s="188"/>
      <c r="D96" s="189"/>
      <c r="E96" s="178"/>
      <c r="F96" s="178"/>
      <c r="G96" s="190">
        <f>DATOS!$E$13</f>
        <v>1</v>
      </c>
      <c r="H96" s="178"/>
      <c r="I96" s="191"/>
      <c r="J96" s="178"/>
      <c r="K96" s="178"/>
      <c r="L96" s="178"/>
      <c r="M96" s="178"/>
      <c r="N96" s="160" t="str">
        <f t="shared" si="8"/>
        <v/>
      </c>
      <c r="P96" s="160" t="str">
        <f t="shared" si="9"/>
        <v/>
      </c>
      <c r="Q96" s="160">
        <f t="shared" si="7"/>
        <v>0</v>
      </c>
      <c r="R96" s="160" t="str">
        <f t="shared" si="10"/>
        <v/>
      </c>
      <c r="S96" s="160" t="str">
        <f t="shared" si="11"/>
        <v/>
      </c>
    </row>
    <row r="97" spans="3:19" ht="17.45" customHeight="1" x14ac:dyDescent="0.25">
      <c r="C97" s="188"/>
      <c r="D97" s="189"/>
      <c r="E97" s="178"/>
      <c r="F97" s="178"/>
      <c r="G97" s="190">
        <f>DATOS!$E$13</f>
        <v>1</v>
      </c>
      <c r="H97" s="178"/>
      <c r="I97" s="191"/>
      <c r="J97" s="178"/>
      <c r="K97" s="178"/>
      <c r="L97" s="178"/>
      <c r="M97" s="178"/>
      <c r="N97" s="160" t="str">
        <f t="shared" si="8"/>
        <v/>
      </c>
      <c r="P97" s="160" t="str">
        <f t="shared" si="9"/>
        <v/>
      </c>
      <c r="Q97" s="160">
        <f t="shared" si="7"/>
        <v>0</v>
      </c>
      <c r="R97" s="160" t="str">
        <f t="shared" si="10"/>
        <v/>
      </c>
      <c r="S97" s="160" t="str">
        <f t="shared" si="11"/>
        <v/>
      </c>
    </row>
    <row r="98" spans="3:19" ht="17.45" customHeight="1" x14ac:dyDescent="0.25">
      <c r="C98" s="188"/>
      <c r="D98" s="189"/>
      <c r="E98" s="178"/>
      <c r="F98" s="178"/>
      <c r="G98" s="190">
        <f>DATOS!$E$13</f>
        <v>1</v>
      </c>
      <c r="H98" s="178"/>
      <c r="I98" s="191"/>
      <c r="J98" s="178"/>
      <c r="K98" s="178"/>
      <c r="L98" s="178"/>
      <c r="M98" s="178"/>
      <c r="N98" s="160" t="str">
        <f t="shared" si="8"/>
        <v/>
      </c>
      <c r="P98" s="160" t="str">
        <f t="shared" si="9"/>
        <v/>
      </c>
      <c r="Q98" s="160">
        <f t="shared" si="7"/>
        <v>0</v>
      </c>
      <c r="R98" s="160" t="str">
        <f t="shared" si="10"/>
        <v/>
      </c>
      <c r="S98" s="160" t="str">
        <f t="shared" si="11"/>
        <v/>
      </c>
    </row>
    <row r="99" spans="3:19" ht="17.45" customHeight="1" x14ac:dyDescent="0.25">
      <c r="C99" s="188"/>
      <c r="D99" s="189"/>
      <c r="E99" s="178"/>
      <c r="F99" s="178"/>
      <c r="G99" s="190">
        <f>DATOS!$E$13</f>
        <v>1</v>
      </c>
      <c r="H99" s="178"/>
      <c r="I99" s="191"/>
      <c r="J99" s="178"/>
      <c r="K99" s="178"/>
      <c r="L99" s="178"/>
      <c r="M99" s="178"/>
      <c r="N99" s="160" t="str">
        <f t="shared" si="8"/>
        <v/>
      </c>
      <c r="P99" s="160" t="str">
        <f t="shared" si="9"/>
        <v/>
      </c>
      <c r="Q99" s="160">
        <f t="shared" si="7"/>
        <v>0</v>
      </c>
      <c r="R99" s="160" t="str">
        <f t="shared" si="10"/>
        <v/>
      </c>
      <c r="S99" s="160" t="str">
        <f t="shared" si="11"/>
        <v/>
      </c>
    </row>
    <row r="100" spans="3:19" ht="17.45" customHeight="1" x14ac:dyDescent="0.25">
      <c r="C100" s="188"/>
      <c r="D100" s="189"/>
      <c r="E100" s="178"/>
      <c r="F100" s="178"/>
      <c r="G100" s="190">
        <f>DATOS!$E$13</f>
        <v>1</v>
      </c>
      <c r="H100" s="178"/>
      <c r="I100" s="191"/>
      <c r="J100" s="178"/>
      <c r="K100" s="178"/>
      <c r="L100" s="178"/>
      <c r="M100" s="178"/>
      <c r="N100" s="160" t="str">
        <f t="shared" si="8"/>
        <v/>
      </c>
      <c r="P100" s="160" t="str">
        <f t="shared" si="9"/>
        <v/>
      </c>
      <c r="Q100" s="160">
        <f t="shared" si="7"/>
        <v>0</v>
      </c>
      <c r="R100" s="160" t="str">
        <f t="shared" si="10"/>
        <v/>
      </c>
      <c r="S100" s="160" t="str">
        <f t="shared" si="11"/>
        <v/>
      </c>
    </row>
    <row r="101" spans="3:19" ht="17.45" customHeight="1" x14ac:dyDescent="0.25">
      <c r="C101" s="188"/>
      <c r="D101" s="189"/>
      <c r="E101" s="178"/>
      <c r="F101" s="178"/>
      <c r="G101" s="190">
        <f>DATOS!$E$13</f>
        <v>1</v>
      </c>
      <c r="H101" s="178"/>
      <c r="I101" s="191"/>
      <c r="J101" s="178"/>
      <c r="K101" s="178"/>
      <c r="L101" s="178"/>
      <c r="M101" s="178"/>
      <c r="N101" s="160" t="str">
        <f t="shared" si="8"/>
        <v/>
      </c>
      <c r="P101" s="160" t="str">
        <f t="shared" si="9"/>
        <v/>
      </c>
      <c r="Q101" s="160">
        <f t="shared" si="7"/>
        <v>0</v>
      </c>
      <c r="R101" s="160" t="str">
        <f t="shared" si="10"/>
        <v/>
      </c>
      <c r="S101" s="160" t="str">
        <f t="shared" si="11"/>
        <v/>
      </c>
    </row>
    <row r="102" spans="3:19" ht="17.45" customHeight="1" x14ac:dyDescent="0.25">
      <c r="C102" s="188"/>
      <c r="D102" s="189"/>
      <c r="E102" s="178"/>
      <c r="F102" s="178"/>
      <c r="G102" s="190">
        <f>DATOS!$E$13</f>
        <v>1</v>
      </c>
      <c r="H102" s="178"/>
      <c r="I102" s="191"/>
      <c r="J102" s="178"/>
      <c r="K102" s="178"/>
      <c r="L102" s="178"/>
      <c r="M102" s="178"/>
      <c r="N102" s="160" t="str">
        <f t="shared" si="8"/>
        <v/>
      </c>
      <c r="P102" s="160" t="str">
        <f t="shared" si="9"/>
        <v/>
      </c>
      <c r="Q102" s="160">
        <f t="shared" si="7"/>
        <v>0</v>
      </c>
      <c r="R102" s="160" t="str">
        <f t="shared" si="10"/>
        <v/>
      </c>
      <c r="S102" s="160" t="str">
        <f t="shared" si="11"/>
        <v/>
      </c>
    </row>
    <row r="103" spans="3:19" ht="17.45" customHeight="1" x14ac:dyDescent="0.25">
      <c r="C103" s="188"/>
      <c r="D103" s="189"/>
      <c r="E103" s="178"/>
      <c r="F103" s="178"/>
      <c r="G103" s="190">
        <f>DATOS!$E$13</f>
        <v>1</v>
      </c>
      <c r="H103" s="178"/>
      <c r="I103" s="191"/>
      <c r="J103" s="178"/>
      <c r="K103" s="178"/>
      <c r="L103" s="178"/>
      <c r="M103" s="178"/>
      <c r="N103" s="160" t="str">
        <f t="shared" si="8"/>
        <v/>
      </c>
      <c r="P103" s="160" t="str">
        <f t="shared" si="9"/>
        <v/>
      </c>
      <c r="Q103" s="160">
        <f t="shared" si="7"/>
        <v>0</v>
      </c>
      <c r="R103" s="160" t="str">
        <f t="shared" si="10"/>
        <v/>
      </c>
      <c r="S103" s="160" t="str">
        <f t="shared" si="11"/>
        <v/>
      </c>
    </row>
    <row r="104" spans="3:19" ht="17.45" customHeight="1" x14ac:dyDescent="0.25">
      <c r="C104" s="188"/>
      <c r="D104" s="189"/>
      <c r="E104" s="178"/>
      <c r="F104" s="178"/>
      <c r="G104" s="190">
        <f>DATOS!$E$13</f>
        <v>1</v>
      </c>
      <c r="H104" s="178"/>
      <c r="I104" s="191"/>
      <c r="J104" s="178"/>
      <c r="K104" s="178"/>
      <c r="L104" s="178"/>
      <c r="M104" s="178"/>
      <c r="N104" s="160" t="str">
        <f t="shared" si="8"/>
        <v/>
      </c>
      <c r="P104" s="160" t="str">
        <f t="shared" si="9"/>
        <v/>
      </c>
      <c r="Q104" s="160">
        <f t="shared" si="7"/>
        <v>0</v>
      </c>
      <c r="R104" s="160" t="str">
        <f t="shared" si="10"/>
        <v/>
      </c>
      <c r="S104" s="160" t="str">
        <f t="shared" si="11"/>
        <v/>
      </c>
    </row>
    <row r="105" spans="3:19" ht="17.45" customHeight="1" x14ac:dyDescent="0.25">
      <c r="C105" s="188"/>
      <c r="D105" s="189"/>
      <c r="E105" s="178"/>
      <c r="F105" s="178"/>
      <c r="G105" s="190">
        <f>DATOS!$E$13</f>
        <v>1</v>
      </c>
      <c r="H105" s="178"/>
      <c r="I105" s="191"/>
      <c r="J105" s="178"/>
      <c r="K105" s="178"/>
      <c r="L105" s="178"/>
      <c r="M105" s="178"/>
      <c r="N105" s="160" t="str">
        <f t="shared" si="8"/>
        <v/>
      </c>
      <c r="P105" s="160" t="str">
        <f t="shared" si="9"/>
        <v/>
      </c>
      <c r="Q105" s="160">
        <f t="shared" si="7"/>
        <v>0</v>
      </c>
      <c r="R105" s="160" t="str">
        <f t="shared" si="10"/>
        <v/>
      </c>
      <c r="S105" s="160" t="str">
        <f t="shared" si="11"/>
        <v/>
      </c>
    </row>
    <row r="106" spans="3:19" ht="17.45" customHeight="1" x14ac:dyDescent="0.25">
      <c r="C106" s="188"/>
      <c r="D106" s="189"/>
      <c r="E106" s="178"/>
      <c r="F106" s="178"/>
      <c r="G106" s="190">
        <f>DATOS!$E$13</f>
        <v>1</v>
      </c>
      <c r="H106" s="178"/>
      <c r="I106" s="191"/>
      <c r="J106" s="178"/>
      <c r="K106" s="178"/>
      <c r="L106" s="178"/>
      <c r="M106" s="178"/>
      <c r="N106" s="160" t="str">
        <f t="shared" si="8"/>
        <v/>
      </c>
      <c r="P106" s="160" t="str">
        <f t="shared" si="9"/>
        <v/>
      </c>
      <c r="Q106" s="160">
        <f t="shared" si="7"/>
        <v>0</v>
      </c>
      <c r="R106" s="160" t="str">
        <f t="shared" si="10"/>
        <v/>
      </c>
      <c r="S106" s="160" t="str">
        <f t="shared" si="11"/>
        <v/>
      </c>
    </row>
    <row r="107" spans="3:19" ht="17.45" customHeight="1" x14ac:dyDescent="0.25">
      <c r="C107" s="188"/>
      <c r="D107" s="189"/>
      <c r="E107" s="178"/>
      <c r="F107" s="178"/>
      <c r="G107" s="190">
        <f>DATOS!$E$13</f>
        <v>1</v>
      </c>
      <c r="H107" s="178"/>
      <c r="I107" s="191"/>
      <c r="J107" s="178"/>
      <c r="K107" s="178"/>
      <c r="L107" s="178"/>
      <c r="M107" s="178"/>
      <c r="N107" s="160" t="str">
        <f t="shared" si="8"/>
        <v/>
      </c>
      <c r="P107" s="160" t="str">
        <f t="shared" si="9"/>
        <v/>
      </c>
      <c r="Q107" s="160">
        <f t="shared" si="7"/>
        <v>0</v>
      </c>
      <c r="R107" s="160" t="str">
        <f t="shared" si="10"/>
        <v/>
      </c>
      <c r="S107" s="160" t="str">
        <f t="shared" si="11"/>
        <v/>
      </c>
    </row>
    <row r="108" spans="3:19" ht="17.45" customHeight="1" x14ac:dyDescent="0.25">
      <c r="C108" s="188"/>
      <c r="D108" s="189"/>
      <c r="E108" s="178"/>
      <c r="F108" s="178"/>
      <c r="G108" s="190">
        <f>DATOS!$E$13</f>
        <v>1</v>
      </c>
      <c r="H108" s="178"/>
      <c r="I108" s="191"/>
      <c r="J108" s="178"/>
      <c r="K108" s="178"/>
      <c r="L108" s="178"/>
      <c r="M108" s="178"/>
      <c r="N108" s="160" t="str">
        <f t="shared" si="8"/>
        <v/>
      </c>
      <c r="P108" s="160" t="str">
        <f t="shared" si="9"/>
        <v/>
      </c>
      <c r="Q108" s="160">
        <f t="shared" si="7"/>
        <v>0</v>
      </c>
      <c r="R108" s="160" t="str">
        <f t="shared" si="10"/>
        <v/>
      </c>
      <c r="S108" s="160" t="str">
        <f t="shared" si="11"/>
        <v/>
      </c>
    </row>
    <row r="109" spans="3:19" ht="17.45" customHeight="1" x14ac:dyDescent="0.25">
      <c r="C109" s="188"/>
      <c r="D109" s="189"/>
      <c r="E109" s="178"/>
      <c r="F109" s="178"/>
      <c r="G109" s="190">
        <f>DATOS!$E$13</f>
        <v>1</v>
      </c>
      <c r="H109" s="178"/>
      <c r="I109" s="191"/>
      <c r="J109" s="178"/>
      <c r="K109" s="178"/>
      <c r="L109" s="178"/>
      <c r="M109" s="178"/>
      <c r="N109" s="160" t="str">
        <f t="shared" si="8"/>
        <v/>
      </c>
      <c r="P109" s="160" t="str">
        <f t="shared" si="9"/>
        <v/>
      </c>
      <c r="Q109" s="160">
        <f t="shared" si="7"/>
        <v>0</v>
      </c>
      <c r="R109" s="160" t="str">
        <f t="shared" si="10"/>
        <v/>
      </c>
      <c r="S109" s="160" t="str">
        <f t="shared" si="11"/>
        <v/>
      </c>
    </row>
    <row r="110" spans="3:19" ht="17.45" customHeight="1" x14ac:dyDescent="0.25">
      <c r="C110" s="188"/>
      <c r="D110" s="189"/>
      <c r="E110" s="178"/>
      <c r="F110" s="178"/>
      <c r="G110" s="190">
        <f>DATOS!$E$13</f>
        <v>1</v>
      </c>
      <c r="H110" s="178"/>
      <c r="I110" s="191"/>
      <c r="J110" s="178"/>
      <c r="K110" s="178"/>
      <c r="L110" s="178"/>
      <c r="M110" s="178"/>
      <c r="N110" s="160" t="str">
        <f t="shared" si="8"/>
        <v/>
      </c>
      <c r="P110" s="160" t="str">
        <f t="shared" si="9"/>
        <v/>
      </c>
      <c r="Q110" s="160">
        <f t="shared" si="7"/>
        <v>0</v>
      </c>
      <c r="R110" s="160" t="str">
        <f t="shared" si="10"/>
        <v/>
      </c>
      <c r="S110" s="160" t="str">
        <f t="shared" si="11"/>
        <v/>
      </c>
    </row>
    <row r="111" spans="3:19" ht="17.45" customHeight="1" x14ac:dyDescent="0.25">
      <c r="C111" s="188"/>
      <c r="D111" s="189"/>
      <c r="E111" s="178"/>
      <c r="F111" s="178"/>
      <c r="G111" s="190">
        <f>DATOS!$E$13</f>
        <v>1</v>
      </c>
      <c r="H111" s="178"/>
      <c r="I111" s="191"/>
      <c r="J111" s="178"/>
      <c r="K111" s="178"/>
      <c r="L111" s="178"/>
      <c r="M111" s="178"/>
      <c r="N111" s="160" t="str">
        <f t="shared" si="8"/>
        <v/>
      </c>
      <c r="P111" s="160" t="str">
        <f t="shared" si="9"/>
        <v/>
      </c>
      <c r="Q111" s="160">
        <f t="shared" si="7"/>
        <v>0</v>
      </c>
      <c r="R111" s="160" t="str">
        <f t="shared" si="10"/>
        <v/>
      </c>
      <c r="S111" s="160" t="str">
        <f t="shared" si="11"/>
        <v/>
      </c>
    </row>
    <row r="112" spans="3:19" ht="17.45" customHeight="1" x14ac:dyDescent="0.25">
      <c r="C112" s="188"/>
      <c r="D112" s="189"/>
      <c r="E112" s="178"/>
      <c r="F112" s="178"/>
      <c r="G112" s="190">
        <f>DATOS!$E$13</f>
        <v>1</v>
      </c>
      <c r="H112" s="178"/>
      <c r="I112" s="191"/>
      <c r="J112" s="178"/>
      <c r="K112" s="178"/>
      <c r="L112" s="178"/>
      <c r="M112" s="178"/>
      <c r="N112" s="160" t="str">
        <f t="shared" si="8"/>
        <v/>
      </c>
      <c r="P112" s="160" t="str">
        <f t="shared" si="9"/>
        <v/>
      </c>
      <c r="Q112" s="160">
        <f t="shared" si="7"/>
        <v>0</v>
      </c>
      <c r="R112" s="160" t="str">
        <f t="shared" si="10"/>
        <v/>
      </c>
      <c r="S112" s="160" t="str">
        <f t="shared" si="11"/>
        <v/>
      </c>
    </row>
    <row r="113" spans="3:19" ht="17.45" customHeight="1" x14ac:dyDescent="0.25">
      <c r="C113" s="188"/>
      <c r="D113" s="189"/>
      <c r="E113" s="178"/>
      <c r="F113" s="178"/>
      <c r="G113" s="190">
        <f>DATOS!$E$13</f>
        <v>1</v>
      </c>
      <c r="H113" s="178"/>
      <c r="I113" s="191"/>
      <c r="J113" s="178"/>
      <c r="K113" s="178"/>
      <c r="L113" s="178"/>
      <c r="M113" s="178"/>
      <c r="N113" s="160" t="str">
        <f t="shared" si="8"/>
        <v/>
      </c>
      <c r="P113" s="160" t="str">
        <f t="shared" si="9"/>
        <v/>
      </c>
      <c r="Q113" s="160">
        <f t="shared" si="7"/>
        <v>0</v>
      </c>
      <c r="R113" s="160" t="str">
        <f t="shared" si="10"/>
        <v/>
      </c>
      <c r="S113" s="160" t="str">
        <f t="shared" si="11"/>
        <v/>
      </c>
    </row>
    <row r="114" spans="3:19" ht="17.45" customHeight="1" x14ac:dyDescent="0.25">
      <c r="C114" s="188"/>
      <c r="D114" s="189"/>
      <c r="E114" s="178"/>
      <c r="F114" s="178"/>
      <c r="G114" s="190">
        <f>DATOS!$E$13</f>
        <v>1</v>
      </c>
      <c r="H114" s="178"/>
      <c r="I114" s="191"/>
      <c r="J114" s="178"/>
      <c r="K114" s="178"/>
      <c r="L114" s="178"/>
      <c r="M114" s="178"/>
      <c r="N114" s="160" t="str">
        <f t="shared" si="8"/>
        <v/>
      </c>
      <c r="P114" s="160" t="str">
        <f t="shared" si="9"/>
        <v/>
      </c>
      <c r="Q114" s="160">
        <f t="shared" si="7"/>
        <v>0</v>
      </c>
      <c r="R114" s="160" t="str">
        <f t="shared" si="10"/>
        <v/>
      </c>
      <c r="S114" s="160" t="str">
        <f t="shared" si="11"/>
        <v/>
      </c>
    </row>
    <row r="115" spans="3:19" ht="17.45" customHeight="1" x14ac:dyDescent="0.25">
      <c r="C115" s="188"/>
      <c r="D115" s="189"/>
      <c r="E115" s="178"/>
      <c r="F115" s="178"/>
      <c r="G115" s="190">
        <f>DATOS!$E$13</f>
        <v>1</v>
      </c>
      <c r="H115" s="178"/>
      <c r="I115" s="191"/>
      <c r="J115" s="178"/>
      <c r="K115" s="178"/>
      <c r="L115" s="178"/>
      <c r="M115" s="178"/>
      <c r="N115" s="160" t="str">
        <f t="shared" si="8"/>
        <v/>
      </c>
      <c r="P115" s="160" t="str">
        <f t="shared" si="9"/>
        <v/>
      </c>
      <c r="Q115" s="160">
        <f t="shared" si="7"/>
        <v>0</v>
      </c>
      <c r="R115" s="160" t="str">
        <f t="shared" si="10"/>
        <v/>
      </c>
      <c r="S115" s="160" t="str">
        <f t="shared" si="11"/>
        <v/>
      </c>
    </row>
    <row r="116" spans="3:19" ht="17.45" customHeight="1" x14ac:dyDescent="0.25">
      <c r="C116" s="188"/>
      <c r="D116" s="189"/>
      <c r="E116" s="178"/>
      <c r="F116" s="178"/>
      <c r="G116" s="190">
        <f>DATOS!$E$13</f>
        <v>1</v>
      </c>
      <c r="H116" s="178"/>
      <c r="I116" s="191"/>
      <c r="J116" s="178"/>
      <c r="K116" s="178"/>
      <c r="L116" s="178"/>
      <c r="M116" s="178"/>
      <c r="N116" s="160" t="str">
        <f t="shared" si="8"/>
        <v/>
      </c>
      <c r="P116" s="160" t="str">
        <f t="shared" si="9"/>
        <v/>
      </c>
      <c r="Q116" s="160">
        <f t="shared" si="7"/>
        <v>0</v>
      </c>
      <c r="R116" s="160" t="str">
        <f t="shared" si="10"/>
        <v/>
      </c>
      <c r="S116" s="160" t="str">
        <f t="shared" si="11"/>
        <v/>
      </c>
    </row>
    <row r="117" spans="3:19" ht="17.45" customHeight="1" x14ac:dyDescent="0.25">
      <c r="C117" s="188"/>
      <c r="D117" s="189"/>
      <c r="E117" s="178"/>
      <c r="F117" s="178"/>
      <c r="G117" s="190">
        <f>DATOS!$E$13</f>
        <v>1</v>
      </c>
      <c r="H117" s="178"/>
      <c r="I117" s="191"/>
      <c r="J117" s="178"/>
      <c r="K117" s="178"/>
      <c r="L117" s="178"/>
      <c r="M117" s="178"/>
      <c r="N117" s="160" t="str">
        <f t="shared" si="8"/>
        <v/>
      </c>
      <c r="P117" s="160" t="str">
        <f t="shared" si="9"/>
        <v/>
      </c>
      <c r="Q117" s="160">
        <f t="shared" si="7"/>
        <v>0</v>
      </c>
      <c r="R117" s="160" t="str">
        <f t="shared" si="10"/>
        <v/>
      </c>
      <c r="S117" s="160" t="str">
        <f t="shared" si="11"/>
        <v/>
      </c>
    </row>
    <row r="118" spans="3:19" ht="17.45" customHeight="1" x14ac:dyDescent="0.25">
      <c r="C118" s="188"/>
      <c r="D118" s="189"/>
      <c r="E118" s="178"/>
      <c r="F118" s="178"/>
      <c r="G118" s="190">
        <f>DATOS!$E$13</f>
        <v>1</v>
      </c>
      <c r="H118" s="178"/>
      <c r="I118" s="191"/>
      <c r="J118" s="178"/>
      <c r="K118" s="178"/>
      <c r="L118" s="178"/>
      <c r="M118" s="178"/>
      <c r="N118" s="160" t="str">
        <f t="shared" si="8"/>
        <v/>
      </c>
      <c r="P118" s="160" t="str">
        <f t="shared" si="9"/>
        <v/>
      </c>
      <c r="Q118" s="160">
        <f t="shared" si="7"/>
        <v>0</v>
      </c>
      <c r="R118" s="160" t="str">
        <f t="shared" si="10"/>
        <v/>
      </c>
      <c r="S118" s="160" t="str">
        <f t="shared" si="11"/>
        <v/>
      </c>
    </row>
    <row r="119" spans="3:19" ht="17.45" customHeight="1" x14ac:dyDescent="0.25">
      <c r="C119" s="188"/>
      <c r="D119" s="189"/>
      <c r="E119" s="178"/>
      <c r="F119" s="178"/>
      <c r="G119" s="190">
        <f>DATOS!$E$13</f>
        <v>1</v>
      </c>
      <c r="H119" s="178"/>
      <c r="I119" s="191"/>
      <c r="J119" s="178"/>
      <c r="K119" s="178"/>
      <c r="L119" s="178"/>
      <c r="M119" s="178"/>
      <c r="N119" s="160" t="str">
        <f t="shared" si="8"/>
        <v/>
      </c>
      <c r="P119" s="160" t="str">
        <f t="shared" si="9"/>
        <v/>
      </c>
      <c r="Q119" s="160">
        <f t="shared" si="7"/>
        <v>0</v>
      </c>
      <c r="R119" s="160" t="str">
        <f t="shared" si="10"/>
        <v/>
      </c>
      <c r="S119" s="160" t="str">
        <f t="shared" si="11"/>
        <v/>
      </c>
    </row>
    <row r="120" spans="3:19" ht="17.45" customHeight="1" x14ac:dyDescent="0.25">
      <c r="C120" s="188"/>
      <c r="D120" s="189"/>
      <c r="E120" s="178"/>
      <c r="F120" s="178"/>
      <c r="G120" s="190">
        <f>DATOS!$E$13</f>
        <v>1</v>
      </c>
      <c r="H120" s="178"/>
      <c r="I120" s="191"/>
      <c r="J120" s="178"/>
      <c r="K120" s="178"/>
      <c r="L120" s="178"/>
      <c r="M120" s="178"/>
      <c r="N120" s="160" t="str">
        <f t="shared" si="8"/>
        <v/>
      </c>
      <c r="P120" s="160" t="str">
        <f t="shared" si="9"/>
        <v/>
      </c>
      <c r="Q120" s="160">
        <f t="shared" si="7"/>
        <v>0</v>
      </c>
      <c r="R120" s="160" t="str">
        <f t="shared" si="10"/>
        <v/>
      </c>
      <c r="S120" s="160" t="str">
        <f t="shared" si="11"/>
        <v/>
      </c>
    </row>
    <row r="121" spans="3:19" ht="17.45" customHeight="1" x14ac:dyDescent="0.25">
      <c r="C121" s="188"/>
      <c r="D121" s="189"/>
      <c r="E121" s="178"/>
      <c r="F121" s="178"/>
      <c r="G121" s="190">
        <f>DATOS!$E$13</f>
        <v>1</v>
      </c>
      <c r="H121" s="178"/>
      <c r="I121" s="191"/>
      <c r="J121" s="178"/>
      <c r="K121" s="178"/>
      <c r="L121" s="178"/>
      <c r="M121" s="178"/>
      <c r="N121" s="160" t="str">
        <f t="shared" si="8"/>
        <v/>
      </c>
      <c r="P121" s="160" t="str">
        <f t="shared" si="9"/>
        <v/>
      </c>
      <c r="Q121" s="160">
        <f t="shared" si="7"/>
        <v>0</v>
      </c>
      <c r="R121" s="160" t="str">
        <f t="shared" si="10"/>
        <v/>
      </c>
      <c r="S121" s="160" t="str">
        <f t="shared" si="11"/>
        <v/>
      </c>
    </row>
    <row r="122" spans="3:19" ht="17.45" customHeight="1" x14ac:dyDescent="0.25">
      <c r="C122" s="188"/>
      <c r="D122" s="189"/>
      <c r="E122" s="178"/>
      <c r="F122" s="178"/>
      <c r="G122" s="190">
        <f>DATOS!$E$13</f>
        <v>1</v>
      </c>
      <c r="H122" s="178"/>
      <c r="I122" s="191"/>
      <c r="J122" s="178"/>
      <c r="K122" s="178"/>
      <c r="L122" s="178"/>
      <c r="M122" s="178"/>
      <c r="N122" s="160" t="str">
        <f t="shared" si="8"/>
        <v/>
      </c>
      <c r="P122" s="160" t="str">
        <f t="shared" si="9"/>
        <v/>
      </c>
      <c r="Q122" s="160">
        <f t="shared" si="7"/>
        <v>0</v>
      </c>
      <c r="R122" s="160" t="str">
        <f t="shared" si="10"/>
        <v/>
      </c>
      <c r="S122" s="160" t="str">
        <f t="shared" si="11"/>
        <v/>
      </c>
    </row>
    <row r="123" spans="3:19" ht="17.45" customHeight="1" x14ac:dyDescent="0.25">
      <c r="C123" s="188"/>
      <c r="D123" s="189"/>
      <c r="E123" s="178"/>
      <c r="F123" s="178"/>
      <c r="G123" s="190">
        <f>DATOS!$E$13</f>
        <v>1</v>
      </c>
      <c r="H123" s="178"/>
      <c r="I123" s="191"/>
      <c r="J123" s="178"/>
      <c r="K123" s="178"/>
      <c r="L123" s="178"/>
      <c r="M123" s="178"/>
      <c r="N123" s="160" t="str">
        <f t="shared" si="8"/>
        <v/>
      </c>
      <c r="P123" s="160" t="str">
        <f t="shared" si="9"/>
        <v/>
      </c>
      <c r="Q123" s="160">
        <f t="shared" si="7"/>
        <v>0</v>
      </c>
      <c r="R123" s="160" t="str">
        <f t="shared" si="10"/>
        <v/>
      </c>
      <c r="S123" s="160" t="str">
        <f t="shared" si="11"/>
        <v/>
      </c>
    </row>
    <row r="124" spans="3:19" ht="17.45" customHeight="1" x14ac:dyDescent="0.25">
      <c r="C124" s="188"/>
      <c r="D124" s="189"/>
      <c r="E124" s="178"/>
      <c r="F124" s="178"/>
      <c r="G124" s="190">
        <f>DATOS!$E$13</f>
        <v>1</v>
      </c>
      <c r="H124" s="178"/>
      <c r="I124" s="191"/>
      <c r="J124" s="178"/>
      <c r="K124" s="178"/>
      <c r="L124" s="178"/>
      <c r="M124" s="178"/>
      <c r="N124" s="160" t="str">
        <f t="shared" si="8"/>
        <v/>
      </c>
      <c r="P124" s="160" t="str">
        <f t="shared" si="9"/>
        <v/>
      </c>
      <c r="Q124" s="160">
        <f t="shared" si="7"/>
        <v>0</v>
      </c>
      <c r="R124" s="160" t="str">
        <f t="shared" si="10"/>
        <v/>
      </c>
      <c r="S124" s="160" t="str">
        <f t="shared" si="11"/>
        <v/>
      </c>
    </row>
    <row r="125" spans="3:19" ht="17.45" customHeight="1" x14ac:dyDescent="0.25">
      <c r="C125" s="188"/>
      <c r="D125" s="189"/>
      <c r="E125" s="178"/>
      <c r="F125" s="178"/>
      <c r="G125" s="190">
        <f>DATOS!$E$13</f>
        <v>1</v>
      </c>
      <c r="H125" s="178"/>
      <c r="I125" s="191"/>
      <c r="J125" s="178"/>
      <c r="K125" s="178"/>
      <c r="L125" s="178"/>
      <c r="M125" s="178"/>
      <c r="N125" s="160" t="str">
        <f t="shared" si="8"/>
        <v/>
      </c>
      <c r="P125" s="160" t="str">
        <f t="shared" si="9"/>
        <v/>
      </c>
      <c r="Q125" s="160">
        <f t="shared" si="7"/>
        <v>0</v>
      </c>
      <c r="R125" s="160" t="str">
        <f t="shared" si="10"/>
        <v/>
      </c>
      <c r="S125" s="160" t="str">
        <f t="shared" si="11"/>
        <v/>
      </c>
    </row>
    <row r="126" spans="3:19" ht="17.45" customHeight="1" x14ac:dyDescent="0.25">
      <c r="C126" s="188"/>
      <c r="D126" s="189"/>
      <c r="E126" s="178"/>
      <c r="F126" s="178"/>
      <c r="G126" s="190">
        <f>DATOS!$E$13</f>
        <v>1</v>
      </c>
      <c r="H126" s="178"/>
      <c r="I126" s="191"/>
      <c r="J126" s="178"/>
      <c r="K126" s="178"/>
      <c r="L126" s="178"/>
      <c r="M126" s="178"/>
      <c r="N126" s="160" t="str">
        <f t="shared" si="8"/>
        <v/>
      </c>
      <c r="P126" s="160" t="str">
        <f t="shared" si="9"/>
        <v/>
      </c>
      <c r="Q126" s="160">
        <f t="shared" si="7"/>
        <v>0</v>
      </c>
      <c r="R126" s="160" t="str">
        <f t="shared" si="10"/>
        <v/>
      </c>
      <c r="S126" s="160" t="str">
        <f t="shared" si="11"/>
        <v/>
      </c>
    </row>
    <row r="127" spans="3:19" ht="17.45" customHeight="1" x14ac:dyDescent="0.25">
      <c r="C127" s="188"/>
      <c r="D127" s="189"/>
      <c r="E127" s="178"/>
      <c r="F127" s="178"/>
      <c r="G127" s="190">
        <f>DATOS!$E$13</f>
        <v>1</v>
      </c>
      <c r="H127" s="178"/>
      <c r="I127" s="191"/>
      <c r="J127" s="178"/>
      <c r="K127" s="178"/>
      <c r="L127" s="178"/>
      <c r="M127" s="178"/>
      <c r="N127" s="160" t="str">
        <f t="shared" si="8"/>
        <v/>
      </c>
      <c r="P127" s="160" t="str">
        <f t="shared" si="9"/>
        <v/>
      </c>
      <c r="Q127" s="160">
        <f t="shared" si="7"/>
        <v>0</v>
      </c>
      <c r="R127" s="160" t="str">
        <f t="shared" si="10"/>
        <v/>
      </c>
      <c r="S127" s="160" t="str">
        <f t="shared" si="11"/>
        <v/>
      </c>
    </row>
    <row r="128" spans="3:19" ht="17.45" customHeight="1" x14ac:dyDescent="0.25">
      <c r="C128" s="188"/>
      <c r="D128" s="189"/>
      <c r="E128" s="178"/>
      <c r="F128" s="178"/>
      <c r="G128" s="190">
        <f>DATOS!$E$13</f>
        <v>1</v>
      </c>
      <c r="H128" s="178"/>
      <c r="I128" s="191"/>
      <c r="J128" s="178"/>
      <c r="K128" s="178"/>
      <c r="L128" s="178"/>
      <c r="M128" s="178"/>
      <c r="N128" s="160" t="str">
        <f t="shared" si="8"/>
        <v/>
      </c>
      <c r="P128" s="160" t="str">
        <f t="shared" si="9"/>
        <v/>
      </c>
      <c r="Q128" s="160">
        <f t="shared" si="7"/>
        <v>0</v>
      </c>
      <c r="R128" s="160" t="str">
        <f t="shared" si="10"/>
        <v/>
      </c>
      <c r="S128" s="160" t="str">
        <f t="shared" si="11"/>
        <v/>
      </c>
    </row>
    <row r="129" spans="3:19" ht="17.45" customHeight="1" x14ac:dyDescent="0.25">
      <c r="C129" s="188"/>
      <c r="D129" s="189"/>
      <c r="E129" s="178"/>
      <c r="F129" s="178"/>
      <c r="G129" s="190">
        <f>DATOS!$E$13</f>
        <v>1</v>
      </c>
      <c r="H129" s="178"/>
      <c r="I129" s="191"/>
      <c r="J129" s="178"/>
      <c r="K129" s="178"/>
      <c r="L129" s="178"/>
      <c r="M129" s="178"/>
      <c r="N129" s="160" t="str">
        <f t="shared" si="8"/>
        <v/>
      </c>
      <c r="P129" s="160" t="str">
        <f t="shared" si="9"/>
        <v/>
      </c>
      <c r="Q129" s="160">
        <f t="shared" si="7"/>
        <v>0</v>
      </c>
      <c r="R129" s="160" t="str">
        <f t="shared" si="10"/>
        <v/>
      </c>
      <c r="S129" s="160" t="str">
        <f t="shared" si="11"/>
        <v/>
      </c>
    </row>
    <row r="130" spans="3:19" ht="17.45" customHeight="1" x14ac:dyDescent="0.25">
      <c r="C130" s="188"/>
      <c r="D130" s="189"/>
      <c r="E130" s="178"/>
      <c r="F130" s="178"/>
      <c r="G130" s="190">
        <f>DATOS!$E$13</f>
        <v>1</v>
      </c>
      <c r="H130" s="178"/>
      <c r="I130" s="191"/>
      <c r="J130" s="178"/>
      <c r="K130" s="178"/>
      <c r="L130" s="178"/>
      <c r="M130" s="178"/>
      <c r="N130" s="160" t="str">
        <f t="shared" si="8"/>
        <v/>
      </c>
      <c r="P130" s="160" t="str">
        <f t="shared" si="9"/>
        <v/>
      </c>
      <c r="Q130" s="160">
        <f t="shared" si="7"/>
        <v>0</v>
      </c>
      <c r="R130" s="160" t="str">
        <f t="shared" si="10"/>
        <v/>
      </c>
      <c r="S130" s="160" t="str">
        <f t="shared" si="11"/>
        <v/>
      </c>
    </row>
    <row r="131" spans="3:19" ht="17.45" customHeight="1" x14ac:dyDescent="0.25">
      <c r="C131" s="188"/>
      <c r="D131" s="189"/>
      <c r="E131" s="178"/>
      <c r="F131" s="178"/>
      <c r="G131" s="190">
        <f>DATOS!$E$13</f>
        <v>1</v>
      </c>
      <c r="H131" s="178"/>
      <c r="I131" s="191"/>
      <c r="J131" s="178"/>
      <c r="K131" s="178"/>
      <c r="L131" s="178"/>
      <c r="M131" s="178"/>
      <c r="N131" s="160" t="str">
        <f t="shared" si="8"/>
        <v/>
      </c>
      <c r="P131" s="160" t="str">
        <f t="shared" si="9"/>
        <v/>
      </c>
      <c r="Q131" s="160">
        <f t="shared" si="7"/>
        <v>0</v>
      </c>
      <c r="R131" s="160" t="str">
        <f t="shared" si="10"/>
        <v/>
      </c>
      <c r="S131" s="160" t="str">
        <f t="shared" si="11"/>
        <v/>
      </c>
    </row>
    <row r="132" spans="3:19" ht="17.45" customHeight="1" x14ac:dyDescent="0.25">
      <c r="C132" s="188"/>
      <c r="D132" s="189"/>
      <c r="E132" s="178"/>
      <c r="F132" s="178"/>
      <c r="G132" s="190">
        <f>DATOS!$E$13</f>
        <v>1</v>
      </c>
      <c r="H132" s="178"/>
      <c r="I132" s="191"/>
      <c r="J132" s="178"/>
      <c r="K132" s="178"/>
      <c r="L132" s="178"/>
      <c r="M132" s="178"/>
      <c r="N132" s="160" t="str">
        <f t="shared" si="8"/>
        <v/>
      </c>
      <c r="P132" s="160" t="str">
        <f t="shared" si="9"/>
        <v/>
      </c>
      <c r="Q132" s="160">
        <f t="shared" si="7"/>
        <v>0</v>
      </c>
      <c r="R132" s="160" t="str">
        <f t="shared" si="10"/>
        <v/>
      </c>
      <c r="S132" s="160" t="str">
        <f t="shared" si="11"/>
        <v/>
      </c>
    </row>
    <row r="133" spans="3:19" ht="17.45" customHeight="1" x14ac:dyDescent="0.25">
      <c r="C133" s="188"/>
      <c r="D133" s="189"/>
      <c r="E133" s="178"/>
      <c r="F133" s="178"/>
      <c r="G133" s="190">
        <f>DATOS!$E$13</f>
        <v>1</v>
      </c>
      <c r="H133" s="178"/>
      <c r="I133" s="191"/>
      <c r="J133" s="178"/>
      <c r="K133" s="178"/>
      <c r="L133" s="178"/>
      <c r="M133" s="178"/>
      <c r="N133" s="160" t="str">
        <f t="shared" si="8"/>
        <v/>
      </c>
      <c r="P133" s="160" t="str">
        <f t="shared" si="9"/>
        <v/>
      </c>
      <c r="Q133" s="160">
        <f t="shared" si="7"/>
        <v>0</v>
      </c>
      <c r="R133" s="160" t="str">
        <f t="shared" si="10"/>
        <v/>
      </c>
      <c r="S133" s="160" t="str">
        <f t="shared" si="11"/>
        <v/>
      </c>
    </row>
    <row r="134" spans="3:19" ht="17.45" customHeight="1" x14ac:dyDescent="0.25">
      <c r="C134" s="188"/>
      <c r="D134" s="189"/>
      <c r="E134" s="178"/>
      <c r="F134" s="178"/>
      <c r="G134" s="190">
        <f>DATOS!$E$13</f>
        <v>1</v>
      </c>
      <c r="H134" s="178"/>
      <c r="I134" s="191"/>
      <c r="J134" s="178"/>
      <c r="K134" s="178"/>
      <c r="L134" s="178"/>
      <c r="M134" s="178"/>
      <c r="N134" s="160" t="str">
        <f t="shared" si="8"/>
        <v/>
      </c>
      <c r="P134" s="160" t="str">
        <f t="shared" si="9"/>
        <v/>
      </c>
      <c r="Q134" s="160">
        <f t="shared" si="7"/>
        <v>0</v>
      </c>
      <c r="R134" s="160" t="str">
        <f t="shared" si="10"/>
        <v/>
      </c>
      <c r="S134" s="160" t="str">
        <f t="shared" si="11"/>
        <v/>
      </c>
    </row>
    <row r="135" spans="3:19" ht="17.45" customHeight="1" x14ac:dyDescent="0.25">
      <c r="C135" s="188"/>
      <c r="D135" s="189"/>
      <c r="E135" s="178"/>
      <c r="F135" s="178"/>
      <c r="G135" s="190">
        <f>DATOS!$E$13</f>
        <v>1</v>
      </c>
      <c r="H135" s="178"/>
      <c r="I135" s="191"/>
      <c r="J135" s="178"/>
      <c r="K135" s="178"/>
      <c r="L135" s="178"/>
      <c r="M135" s="178"/>
      <c r="N135" s="160" t="str">
        <f t="shared" si="8"/>
        <v/>
      </c>
      <c r="P135" s="160" t="str">
        <f t="shared" si="9"/>
        <v/>
      </c>
      <c r="Q135" s="160">
        <f t="shared" si="7"/>
        <v>0</v>
      </c>
      <c r="R135" s="160" t="str">
        <f t="shared" si="10"/>
        <v/>
      </c>
      <c r="S135" s="160" t="str">
        <f t="shared" si="11"/>
        <v/>
      </c>
    </row>
    <row r="136" spans="3:19" ht="17.45" customHeight="1" x14ac:dyDescent="0.25">
      <c r="C136" s="188"/>
      <c r="D136" s="189"/>
      <c r="E136" s="178"/>
      <c r="F136" s="178"/>
      <c r="G136" s="190">
        <f>DATOS!$E$13</f>
        <v>1</v>
      </c>
      <c r="H136" s="178"/>
      <c r="I136" s="191"/>
      <c r="J136" s="178"/>
      <c r="K136" s="178"/>
      <c r="L136" s="178"/>
      <c r="M136" s="178"/>
      <c r="N136" s="160" t="str">
        <f t="shared" si="8"/>
        <v/>
      </c>
      <c r="P136" s="160" t="str">
        <f t="shared" si="9"/>
        <v/>
      </c>
      <c r="Q136" s="160">
        <f t="shared" si="7"/>
        <v>0</v>
      </c>
      <c r="R136" s="160" t="str">
        <f t="shared" si="10"/>
        <v/>
      </c>
      <c r="S136" s="160" t="str">
        <f t="shared" si="11"/>
        <v/>
      </c>
    </row>
    <row r="137" spans="3:19" ht="17.45" customHeight="1" x14ac:dyDescent="0.25">
      <c r="C137" s="188"/>
      <c r="D137" s="189"/>
      <c r="E137" s="178"/>
      <c r="F137" s="178"/>
      <c r="G137" s="190">
        <f>DATOS!$E$13</f>
        <v>1</v>
      </c>
      <c r="H137" s="178"/>
      <c r="I137" s="191"/>
      <c r="J137" s="178"/>
      <c r="K137" s="178"/>
      <c r="L137" s="178"/>
      <c r="M137" s="178"/>
      <c r="N137" s="160" t="str">
        <f t="shared" si="8"/>
        <v/>
      </c>
      <c r="P137" s="160" t="str">
        <f t="shared" si="9"/>
        <v/>
      </c>
      <c r="Q137" s="160">
        <f t="shared" si="7"/>
        <v>0</v>
      </c>
      <c r="R137" s="160" t="str">
        <f t="shared" si="10"/>
        <v/>
      </c>
      <c r="S137" s="160" t="str">
        <f t="shared" si="11"/>
        <v/>
      </c>
    </row>
    <row r="138" spans="3:19" ht="17.45" customHeight="1" x14ac:dyDescent="0.25">
      <c r="C138" s="188"/>
      <c r="D138" s="189"/>
      <c r="E138" s="178"/>
      <c r="F138" s="178"/>
      <c r="G138" s="190">
        <f>DATOS!$E$13</f>
        <v>1</v>
      </c>
      <c r="H138" s="178"/>
      <c r="I138" s="191"/>
      <c r="J138" s="178"/>
      <c r="K138" s="178"/>
      <c r="L138" s="178"/>
      <c r="M138" s="178"/>
      <c r="N138" s="160" t="str">
        <f t="shared" si="8"/>
        <v/>
      </c>
      <c r="P138" s="160" t="str">
        <f t="shared" si="9"/>
        <v/>
      </c>
      <c r="Q138" s="160">
        <f t="shared" si="7"/>
        <v>0</v>
      </c>
      <c r="R138" s="160" t="str">
        <f t="shared" si="10"/>
        <v/>
      </c>
      <c r="S138" s="160" t="str">
        <f t="shared" si="11"/>
        <v/>
      </c>
    </row>
    <row r="139" spans="3:19" ht="17.45" customHeight="1" x14ac:dyDescent="0.25">
      <c r="C139" s="188"/>
      <c r="D139" s="189"/>
      <c r="E139" s="178"/>
      <c r="F139" s="178"/>
      <c r="G139" s="190">
        <f>DATOS!$E$13</f>
        <v>1</v>
      </c>
      <c r="H139" s="178"/>
      <c r="I139" s="191"/>
      <c r="J139" s="178"/>
      <c r="K139" s="178"/>
      <c r="L139" s="178"/>
      <c r="M139" s="178"/>
      <c r="N139" s="160" t="str">
        <f t="shared" si="8"/>
        <v/>
      </c>
      <c r="P139" s="160" t="str">
        <f t="shared" si="9"/>
        <v/>
      </c>
      <c r="Q139" s="160">
        <f t="shared" si="7"/>
        <v>0</v>
      </c>
      <c r="R139" s="160" t="str">
        <f t="shared" si="10"/>
        <v/>
      </c>
      <c r="S139" s="160" t="str">
        <f t="shared" si="11"/>
        <v/>
      </c>
    </row>
    <row r="140" spans="3:19" ht="17.45" customHeight="1" x14ac:dyDescent="0.25">
      <c r="C140" s="188"/>
      <c r="D140" s="189"/>
      <c r="E140" s="178"/>
      <c r="F140" s="178"/>
      <c r="G140" s="190">
        <f>DATOS!$E$13</f>
        <v>1</v>
      </c>
      <c r="H140" s="178"/>
      <c r="I140" s="191"/>
      <c r="J140" s="178"/>
      <c r="K140" s="178"/>
      <c r="L140" s="178"/>
      <c r="M140" s="178"/>
      <c r="N140" s="160" t="str">
        <f t="shared" si="8"/>
        <v/>
      </c>
      <c r="P140" s="160" t="str">
        <f t="shared" si="9"/>
        <v/>
      </c>
      <c r="Q140" s="160">
        <f t="shared" si="7"/>
        <v>0</v>
      </c>
      <c r="R140" s="160" t="str">
        <f t="shared" si="10"/>
        <v/>
      </c>
      <c r="S140" s="160" t="str">
        <f t="shared" si="11"/>
        <v/>
      </c>
    </row>
    <row r="141" spans="3:19" ht="17.45" customHeight="1" x14ac:dyDescent="0.25">
      <c r="C141" s="188"/>
      <c r="D141" s="189"/>
      <c r="E141" s="178"/>
      <c r="F141" s="178"/>
      <c r="G141" s="190">
        <f>DATOS!$E$13</f>
        <v>1</v>
      </c>
      <c r="H141" s="178"/>
      <c r="I141" s="191"/>
      <c r="J141" s="178"/>
      <c r="K141" s="178"/>
      <c r="L141" s="178"/>
      <c r="M141" s="178"/>
      <c r="N141" s="160" t="str">
        <f t="shared" si="8"/>
        <v/>
      </c>
      <c r="P141" s="160" t="str">
        <f t="shared" si="9"/>
        <v/>
      </c>
      <c r="Q141" s="160">
        <f t="shared" si="7"/>
        <v>0</v>
      </c>
      <c r="R141" s="160" t="str">
        <f t="shared" si="10"/>
        <v/>
      </c>
      <c r="S141" s="160" t="str">
        <f t="shared" si="11"/>
        <v/>
      </c>
    </row>
    <row r="142" spans="3:19" ht="17.45" customHeight="1" x14ac:dyDescent="0.25">
      <c r="C142" s="188"/>
      <c r="D142" s="189"/>
      <c r="E142" s="178"/>
      <c r="F142" s="178"/>
      <c r="G142" s="190">
        <f>DATOS!$E$13</f>
        <v>1</v>
      </c>
      <c r="H142" s="178"/>
      <c r="I142" s="191"/>
      <c r="J142" s="178"/>
      <c r="K142" s="178"/>
      <c r="L142" s="178"/>
      <c r="M142" s="178"/>
      <c r="N142" s="160" t="str">
        <f t="shared" si="8"/>
        <v/>
      </c>
      <c r="P142" s="160" t="str">
        <f t="shared" si="9"/>
        <v/>
      </c>
      <c r="Q142" s="160">
        <f t="shared" si="7"/>
        <v>0</v>
      </c>
      <c r="R142" s="160" t="str">
        <f t="shared" si="10"/>
        <v/>
      </c>
      <c r="S142" s="160" t="str">
        <f t="shared" si="11"/>
        <v/>
      </c>
    </row>
    <row r="143" spans="3:19" ht="17.45" customHeight="1" x14ac:dyDescent="0.25">
      <c r="C143" s="188"/>
      <c r="D143" s="189"/>
      <c r="E143" s="178"/>
      <c r="F143" s="178"/>
      <c r="G143" s="190">
        <f>DATOS!$E$13</f>
        <v>1</v>
      </c>
      <c r="H143" s="178"/>
      <c r="I143" s="191"/>
      <c r="J143" s="178"/>
      <c r="K143" s="178"/>
      <c r="L143" s="178"/>
      <c r="M143" s="178"/>
      <c r="N143" s="160" t="str">
        <f t="shared" si="8"/>
        <v/>
      </c>
      <c r="P143" s="160" t="str">
        <f t="shared" si="9"/>
        <v/>
      </c>
      <c r="Q143" s="160">
        <f t="shared" si="7"/>
        <v>0</v>
      </c>
      <c r="R143" s="160" t="str">
        <f t="shared" si="10"/>
        <v/>
      </c>
      <c r="S143" s="160" t="str">
        <f t="shared" si="11"/>
        <v/>
      </c>
    </row>
    <row r="144" spans="3:19" ht="17.45" customHeight="1" x14ac:dyDescent="0.25">
      <c r="C144" s="188"/>
      <c r="D144" s="189"/>
      <c r="E144" s="178"/>
      <c r="F144" s="178"/>
      <c r="G144" s="190">
        <f>DATOS!$E$13</f>
        <v>1</v>
      </c>
      <c r="H144" s="178"/>
      <c r="I144" s="191"/>
      <c r="J144" s="178"/>
      <c r="K144" s="178"/>
      <c r="L144" s="178"/>
      <c r="M144" s="178"/>
      <c r="N144" s="160" t="str">
        <f t="shared" si="8"/>
        <v/>
      </c>
      <c r="P144" s="160" t="str">
        <f t="shared" si="9"/>
        <v/>
      </c>
      <c r="Q144" s="160">
        <f t="shared" si="7"/>
        <v>0</v>
      </c>
      <c r="R144" s="160" t="str">
        <f t="shared" si="10"/>
        <v/>
      </c>
      <c r="S144" s="160" t="str">
        <f t="shared" si="11"/>
        <v/>
      </c>
    </row>
    <row r="145" spans="3:19" ht="17.45" customHeight="1" x14ac:dyDescent="0.25">
      <c r="C145" s="188"/>
      <c r="D145" s="189"/>
      <c r="E145" s="178"/>
      <c r="F145" s="178"/>
      <c r="G145" s="190">
        <f>DATOS!$E$13</f>
        <v>1</v>
      </c>
      <c r="H145" s="178"/>
      <c r="I145" s="191"/>
      <c r="J145" s="178"/>
      <c r="K145" s="178"/>
      <c r="L145" s="178"/>
      <c r="M145" s="178"/>
      <c r="N145" s="160" t="str">
        <f t="shared" si="8"/>
        <v/>
      </c>
      <c r="P145" s="160" t="str">
        <f t="shared" si="9"/>
        <v/>
      </c>
      <c r="Q145" s="160">
        <f t="shared" ref="Q145:Q208" si="12">IF($I145=0%,H145,"")</f>
        <v>0</v>
      </c>
      <c r="R145" s="160" t="str">
        <f t="shared" si="10"/>
        <v/>
      </c>
      <c r="S145" s="160" t="str">
        <f t="shared" si="11"/>
        <v/>
      </c>
    </row>
    <row r="146" spans="3:19" ht="17.45" customHeight="1" x14ac:dyDescent="0.25">
      <c r="C146" s="188"/>
      <c r="D146" s="189"/>
      <c r="E146" s="178"/>
      <c r="F146" s="178"/>
      <c r="G146" s="190">
        <f>DATOS!$E$13</f>
        <v>1</v>
      </c>
      <c r="H146" s="178"/>
      <c r="I146" s="191"/>
      <c r="J146" s="178"/>
      <c r="K146" s="178"/>
      <c r="L146" s="178"/>
      <c r="M146" s="178"/>
      <c r="N146" s="160" t="str">
        <f t="shared" ref="N146:N209" si="13">IF(H146&amp;J146&amp;K146&amp;L146&amp;M146="","",H146+J146+K146-L146-M146)</f>
        <v/>
      </c>
      <c r="P146" s="160" t="str">
        <f t="shared" ref="P146:P209" si="14">IF($I146="E",H146,"")</f>
        <v/>
      </c>
      <c r="Q146" s="160">
        <f t="shared" si="12"/>
        <v>0</v>
      </c>
      <c r="R146" s="160" t="str">
        <f t="shared" ref="R146:R209" si="15">IF(OR($I146=8%,$I146=11%),$J146/$I146,"")</f>
        <v/>
      </c>
      <c r="S146" s="160" t="str">
        <f t="shared" si="11"/>
        <v/>
      </c>
    </row>
    <row r="147" spans="3:19" ht="17.45" customHeight="1" x14ac:dyDescent="0.25">
      <c r="C147" s="188"/>
      <c r="D147" s="189"/>
      <c r="E147" s="178"/>
      <c r="F147" s="178"/>
      <c r="G147" s="190">
        <f>DATOS!$E$13</f>
        <v>1</v>
      </c>
      <c r="H147" s="178"/>
      <c r="I147" s="191"/>
      <c r="J147" s="178"/>
      <c r="K147" s="178"/>
      <c r="L147" s="178"/>
      <c r="M147" s="178"/>
      <c r="N147" s="160" t="str">
        <f t="shared" si="13"/>
        <v/>
      </c>
      <c r="P147" s="160" t="str">
        <f t="shared" si="14"/>
        <v/>
      </c>
      <c r="Q147" s="160">
        <f t="shared" si="12"/>
        <v>0</v>
      </c>
      <c r="R147" s="160" t="str">
        <f t="shared" si="15"/>
        <v/>
      </c>
      <c r="S147" s="160" t="str">
        <f t="shared" ref="S147:S210" si="16">IF(OR($I147=15%,$I147=16%),$J147/$I147,"")</f>
        <v/>
      </c>
    </row>
    <row r="148" spans="3:19" ht="17.45" customHeight="1" x14ac:dyDescent="0.25">
      <c r="C148" s="188"/>
      <c r="D148" s="189"/>
      <c r="E148" s="178"/>
      <c r="F148" s="178"/>
      <c r="G148" s="190">
        <f>DATOS!$E$13</f>
        <v>1</v>
      </c>
      <c r="H148" s="178"/>
      <c r="I148" s="191"/>
      <c r="J148" s="178"/>
      <c r="K148" s="178"/>
      <c r="L148" s="178"/>
      <c r="M148" s="178"/>
      <c r="N148" s="160" t="str">
        <f t="shared" si="13"/>
        <v/>
      </c>
      <c r="P148" s="160" t="str">
        <f t="shared" si="14"/>
        <v/>
      </c>
      <c r="Q148" s="160">
        <f t="shared" si="12"/>
        <v>0</v>
      </c>
      <c r="R148" s="160" t="str">
        <f t="shared" si="15"/>
        <v/>
      </c>
      <c r="S148" s="160" t="str">
        <f t="shared" si="16"/>
        <v/>
      </c>
    </row>
    <row r="149" spans="3:19" ht="17.45" customHeight="1" x14ac:dyDescent="0.25">
      <c r="C149" s="188"/>
      <c r="D149" s="189"/>
      <c r="E149" s="178"/>
      <c r="F149" s="178"/>
      <c r="G149" s="190">
        <f>DATOS!$E$13</f>
        <v>1</v>
      </c>
      <c r="H149" s="178"/>
      <c r="I149" s="191"/>
      <c r="J149" s="178"/>
      <c r="K149" s="178"/>
      <c r="L149" s="178"/>
      <c r="M149" s="178"/>
      <c r="N149" s="160" t="str">
        <f t="shared" si="13"/>
        <v/>
      </c>
      <c r="P149" s="160" t="str">
        <f t="shared" si="14"/>
        <v/>
      </c>
      <c r="Q149" s="160">
        <f t="shared" si="12"/>
        <v>0</v>
      </c>
      <c r="R149" s="160" t="str">
        <f t="shared" si="15"/>
        <v/>
      </c>
      <c r="S149" s="160" t="str">
        <f t="shared" si="16"/>
        <v/>
      </c>
    </row>
    <row r="150" spans="3:19" ht="17.45" customHeight="1" x14ac:dyDescent="0.25">
      <c r="C150" s="188"/>
      <c r="D150" s="189"/>
      <c r="E150" s="178"/>
      <c r="F150" s="178"/>
      <c r="G150" s="190">
        <f>DATOS!$E$13</f>
        <v>1</v>
      </c>
      <c r="H150" s="178"/>
      <c r="I150" s="191"/>
      <c r="J150" s="178"/>
      <c r="K150" s="178"/>
      <c r="L150" s="178"/>
      <c r="M150" s="178"/>
      <c r="N150" s="160" t="str">
        <f t="shared" si="13"/>
        <v/>
      </c>
      <c r="P150" s="160" t="str">
        <f t="shared" si="14"/>
        <v/>
      </c>
      <c r="Q150" s="160">
        <f t="shared" si="12"/>
        <v>0</v>
      </c>
      <c r="R150" s="160" t="str">
        <f t="shared" si="15"/>
        <v/>
      </c>
      <c r="S150" s="160" t="str">
        <f t="shared" si="16"/>
        <v/>
      </c>
    </row>
    <row r="151" spans="3:19" ht="17.45" customHeight="1" x14ac:dyDescent="0.25">
      <c r="C151" s="188"/>
      <c r="D151" s="189"/>
      <c r="E151" s="178"/>
      <c r="F151" s="178"/>
      <c r="G151" s="190">
        <f>DATOS!$E$13</f>
        <v>1</v>
      </c>
      <c r="H151" s="178"/>
      <c r="I151" s="191"/>
      <c r="J151" s="178"/>
      <c r="K151" s="178"/>
      <c r="L151" s="178"/>
      <c r="M151" s="178"/>
      <c r="N151" s="160" t="str">
        <f t="shared" si="13"/>
        <v/>
      </c>
      <c r="P151" s="160" t="str">
        <f t="shared" si="14"/>
        <v/>
      </c>
      <c r="Q151" s="160">
        <f t="shared" si="12"/>
        <v>0</v>
      </c>
      <c r="R151" s="160" t="str">
        <f t="shared" si="15"/>
        <v/>
      </c>
      <c r="S151" s="160" t="str">
        <f t="shared" si="16"/>
        <v/>
      </c>
    </row>
    <row r="152" spans="3:19" ht="17.45" customHeight="1" x14ac:dyDescent="0.25">
      <c r="C152" s="188"/>
      <c r="D152" s="189"/>
      <c r="E152" s="178"/>
      <c r="F152" s="178"/>
      <c r="G152" s="190">
        <f>DATOS!$E$13</f>
        <v>1</v>
      </c>
      <c r="H152" s="178"/>
      <c r="I152" s="191"/>
      <c r="J152" s="178"/>
      <c r="K152" s="178"/>
      <c r="L152" s="178"/>
      <c r="M152" s="178"/>
      <c r="N152" s="160" t="str">
        <f t="shared" si="13"/>
        <v/>
      </c>
      <c r="P152" s="160" t="str">
        <f t="shared" si="14"/>
        <v/>
      </c>
      <c r="Q152" s="160">
        <f t="shared" si="12"/>
        <v>0</v>
      </c>
      <c r="R152" s="160" t="str">
        <f t="shared" si="15"/>
        <v/>
      </c>
      <c r="S152" s="160" t="str">
        <f t="shared" si="16"/>
        <v/>
      </c>
    </row>
    <row r="153" spans="3:19" ht="17.45" customHeight="1" x14ac:dyDescent="0.25">
      <c r="C153" s="188"/>
      <c r="D153" s="189"/>
      <c r="E153" s="178"/>
      <c r="F153" s="178"/>
      <c r="G153" s="190">
        <f>DATOS!$E$13</f>
        <v>1</v>
      </c>
      <c r="H153" s="178"/>
      <c r="I153" s="191"/>
      <c r="J153" s="178"/>
      <c r="K153" s="178"/>
      <c r="L153" s="178"/>
      <c r="M153" s="178"/>
      <c r="N153" s="160" t="str">
        <f t="shared" si="13"/>
        <v/>
      </c>
      <c r="P153" s="160" t="str">
        <f t="shared" si="14"/>
        <v/>
      </c>
      <c r="Q153" s="160">
        <f t="shared" si="12"/>
        <v>0</v>
      </c>
      <c r="R153" s="160" t="str">
        <f t="shared" si="15"/>
        <v/>
      </c>
      <c r="S153" s="160" t="str">
        <f t="shared" si="16"/>
        <v/>
      </c>
    </row>
    <row r="154" spans="3:19" ht="17.45" customHeight="1" x14ac:dyDescent="0.25">
      <c r="C154" s="188"/>
      <c r="D154" s="189"/>
      <c r="E154" s="178"/>
      <c r="F154" s="178"/>
      <c r="G154" s="190">
        <f>DATOS!$E$13</f>
        <v>1</v>
      </c>
      <c r="H154" s="178"/>
      <c r="I154" s="191"/>
      <c r="J154" s="178"/>
      <c r="K154" s="178"/>
      <c r="L154" s="178"/>
      <c r="M154" s="178"/>
      <c r="N154" s="160" t="str">
        <f t="shared" si="13"/>
        <v/>
      </c>
      <c r="P154" s="160" t="str">
        <f t="shared" si="14"/>
        <v/>
      </c>
      <c r="Q154" s="160">
        <f t="shared" si="12"/>
        <v>0</v>
      </c>
      <c r="R154" s="160" t="str">
        <f t="shared" si="15"/>
        <v/>
      </c>
      <c r="S154" s="160" t="str">
        <f t="shared" si="16"/>
        <v/>
      </c>
    </row>
    <row r="155" spans="3:19" ht="17.45" customHeight="1" x14ac:dyDescent="0.25">
      <c r="C155" s="188"/>
      <c r="D155" s="189"/>
      <c r="E155" s="178"/>
      <c r="F155" s="178"/>
      <c r="G155" s="190">
        <f>DATOS!$E$13</f>
        <v>1</v>
      </c>
      <c r="H155" s="178"/>
      <c r="I155" s="191"/>
      <c r="J155" s="178"/>
      <c r="K155" s="178"/>
      <c r="L155" s="178"/>
      <c r="M155" s="178"/>
      <c r="N155" s="160" t="str">
        <f t="shared" si="13"/>
        <v/>
      </c>
      <c r="P155" s="160" t="str">
        <f t="shared" si="14"/>
        <v/>
      </c>
      <c r="Q155" s="160">
        <f t="shared" si="12"/>
        <v>0</v>
      </c>
      <c r="R155" s="160" t="str">
        <f t="shared" si="15"/>
        <v/>
      </c>
      <c r="S155" s="160" t="str">
        <f t="shared" si="16"/>
        <v/>
      </c>
    </row>
    <row r="156" spans="3:19" ht="17.45" customHeight="1" x14ac:dyDescent="0.25">
      <c r="C156" s="188"/>
      <c r="D156" s="189"/>
      <c r="E156" s="178"/>
      <c r="F156" s="178"/>
      <c r="G156" s="190">
        <f>DATOS!$E$13</f>
        <v>1</v>
      </c>
      <c r="H156" s="178"/>
      <c r="I156" s="191"/>
      <c r="J156" s="178"/>
      <c r="K156" s="178"/>
      <c r="L156" s="178"/>
      <c r="M156" s="178"/>
      <c r="N156" s="160" t="str">
        <f t="shared" si="13"/>
        <v/>
      </c>
      <c r="P156" s="160" t="str">
        <f t="shared" si="14"/>
        <v/>
      </c>
      <c r="Q156" s="160">
        <f t="shared" si="12"/>
        <v>0</v>
      </c>
      <c r="R156" s="160" t="str">
        <f t="shared" si="15"/>
        <v/>
      </c>
      <c r="S156" s="160" t="str">
        <f t="shared" si="16"/>
        <v/>
      </c>
    </row>
    <row r="157" spans="3:19" ht="17.45" customHeight="1" x14ac:dyDescent="0.25">
      <c r="C157" s="188"/>
      <c r="D157" s="189"/>
      <c r="E157" s="178"/>
      <c r="F157" s="178"/>
      <c r="G157" s="190">
        <f>DATOS!$E$13</f>
        <v>1</v>
      </c>
      <c r="H157" s="178"/>
      <c r="I157" s="191"/>
      <c r="J157" s="178"/>
      <c r="K157" s="178"/>
      <c r="L157" s="178"/>
      <c r="M157" s="178"/>
      <c r="N157" s="160" t="str">
        <f t="shared" si="13"/>
        <v/>
      </c>
      <c r="P157" s="160" t="str">
        <f t="shared" si="14"/>
        <v/>
      </c>
      <c r="Q157" s="160">
        <f t="shared" si="12"/>
        <v>0</v>
      </c>
      <c r="R157" s="160" t="str">
        <f t="shared" si="15"/>
        <v/>
      </c>
      <c r="S157" s="160" t="str">
        <f t="shared" si="16"/>
        <v/>
      </c>
    </row>
    <row r="158" spans="3:19" ht="17.45" customHeight="1" x14ac:dyDescent="0.25">
      <c r="C158" s="188"/>
      <c r="D158" s="189"/>
      <c r="E158" s="178"/>
      <c r="F158" s="178"/>
      <c r="G158" s="190">
        <f>DATOS!$E$13</f>
        <v>1</v>
      </c>
      <c r="H158" s="178"/>
      <c r="I158" s="191"/>
      <c r="J158" s="178"/>
      <c r="K158" s="178"/>
      <c r="L158" s="178"/>
      <c r="M158" s="178"/>
      <c r="N158" s="160" t="str">
        <f t="shared" si="13"/>
        <v/>
      </c>
      <c r="P158" s="160" t="str">
        <f t="shared" si="14"/>
        <v/>
      </c>
      <c r="Q158" s="160">
        <f t="shared" si="12"/>
        <v>0</v>
      </c>
      <c r="R158" s="160" t="str">
        <f t="shared" si="15"/>
        <v/>
      </c>
      <c r="S158" s="160" t="str">
        <f t="shared" si="16"/>
        <v/>
      </c>
    </row>
    <row r="159" spans="3:19" ht="17.45" customHeight="1" x14ac:dyDescent="0.25">
      <c r="C159" s="188"/>
      <c r="D159" s="189"/>
      <c r="E159" s="178"/>
      <c r="F159" s="178"/>
      <c r="G159" s="190">
        <f>DATOS!$E$13</f>
        <v>1</v>
      </c>
      <c r="H159" s="178"/>
      <c r="I159" s="191"/>
      <c r="J159" s="178"/>
      <c r="K159" s="178"/>
      <c r="L159" s="178"/>
      <c r="M159" s="178"/>
      <c r="N159" s="160" t="str">
        <f t="shared" si="13"/>
        <v/>
      </c>
      <c r="P159" s="160" t="str">
        <f t="shared" si="14"/>
        <v/>
      </c>
      <c r="Q159" s="160">
        <f t="shared" si="12"/>
        <v>0</v>
      </c>
      <c r="R159" s="160" t="str">
        <f t="shared" si="15"/>
        <v/>
      </c>
      <c r="S159" s="160" t="str">
        <f t="shared" si="16"/>
        <v/>
      </c>
    </row>
    <row r="160" spans="3:19" ht="17.45" customHeight="1" x14ac:dyDescent="0.25">
      <c r="C160" s="188"/>
      <c r="D160" s="189"/>
      <c r="E160" s="178"/>
      <c r="F160" s="178"/>
      <c r="G160" s="190">
        <f>DATOS!$E$13</f>
        <v>1</v>
      </c>
      <c r="H160" s="178"/>
      <c r="I160" s="191"/>
      <c r="J160" s="178"/>
      <c r="K160" s="178"/>
      <c r="L160" s="178"/>
      <c r="M160" s="178"/>
      <c r="N160" s="160" t="str">
        <f t="shared" si="13"/>
        <v/>
      </c>
      <c r="P160" s="160" t="str">
        <f t="shared" si="14"/>
        <v/>
      </c>
      <c r="Q160" s="160">
        <f t="shared" si="12"/>
        <v>0</v>
      </c>
      <c r="R160" s="160" t="str">
        <f t="shared" si="15"/>
        <v/>
      </c>
      <c r="S160" s="160" t="str">
        <f t="shared" si="16"/>
        <v/>
      </c>
    </row>
    <row r="161" spans="3:19" ht="17.45" customHeight="1" x14ac:dyDescent="0.25">
      <c r="C161" s="188"/>
      <c r="D161" s="189"/>
      <c r="E161" s="178"/>
      <c r="F161" s="178"/>
      <c r="G161" s="190">
        <f>DATOS!$E$13</f>
        <v>1</v>
      </c>
      <c r="H161" s="178"/>
      <c r="I161" s="191"/>
      <c r="J161" s="178"/>
      <c r="K161" s="178"/>
      <c r="L161" s="178"/>
      <c r="M161" s="178"/>
      <c r="N161" s="160" t="str">
        <f t="shared" si="13"/>
        <v/>
      </c>
      <c r="P161" s="160" t="str">
        <f t="shared" si="14"/>
        <v/>
      </c>
      <c r="Q161" s="160">
        <f t="shared" si="12"/>
        <v>0</v>
      </c>
      <c r="R161" s="160" t="str">
        <f t="shared" si="15"/>
        <v/>
      </c>
      <c r="S161" s="160" t="str">
        <f t="shared" si="16"/>
        <v/>
      </c>
    </row>
    <row r="162" spans="3:19" ht="17.45" customHeight="1" x14ac:dyDescent="0.25">
      <c r="C162" s="188"/>
      <c r="D162" s="189"/>
      <c r="E162" s="178"/>
      <c r="F162" s="178"/>
      <c r="G162" s="190">
        <f>DATOS!$E$13</f>
        <v>1</v>
      </c>
      <c r="H162" s="178"/>
      <c r="I162" s="191"/>
      <c r="J162" s="178"/>
      <c r="K162" s="178"/>
      <c r="L162" s="178"/>
      <c r="M162" s="178"/>
      <c r="N162" s="160" t="str">
        <f t="shared" si="13"/>
        <v/>
      </c>
      <c r="P162" s="160" t="str">
        <f t="shared" si="14"/>
        <v/>
      </c>
      <c r="Q162" s="160">
        <f t="shared" si="12"/>
        <v>0</v>
      </c>
      <c r="R162" s="160" t="str">
        <f t="shared" si="15"/>
        <v/>
      </c>
      <c r="S162" s="160" t="str">
        <f t="shared" si="16"/>
        <v/>
      </c>
    </row>
    <row r="163" spans="3:19" ht="17.45" customHeight="1" x14ac:dyDescent="0.25">
      <c r="C163" s="188"/>
      <c r="D163" s="189"/>
      <c r="E163" s="178"/>
      <c r="F163" s="178"/>
      <c r="G163" s="190">
        <f>DATOS!$E$13</f>
        <v>1</v>
      </c>
      <c r="H163" s="178"/>
      <c r="I163" s="191"/>
      <c r="J163" s="178"/>
      <c r="K163" s="178"/>
      <c r="L163" s="178"/>
      <c r="M163" s="178"/>
      <c r="N163" s="160" t="str">
        <f t="shared" si="13"/>
        <v/>
      </c>
      <c r="P163" s="160" t="str">
        <f t="shared" si="14"/>
        <v/>
      </c>
      <c r="Q163" s="160">
        <f t="shared" si="12"/>
        <v>0</v>
      </c>
      <c r="R163" s="160" t="str">
        <f t="shared" si="15"/>
        <v/>
      </c>
      <c r="S163" s="160" t="str">
        <f t="shared" si="16"/>
        <v/>
      </c>
    </row>
    <row r="164" spans="3:19" ht="17.45" customHeight="1" x14ac:dyDescent="0.25">
      <c r="C164" s="188"/>
      <c r="D164" s="189"/>
      <c r="E164" s="178"/>
      <c r="F164" s="178"/>
      <c r="G164" s="190">
        <f>DATOS!$E$13</f>
        <v>1</v>
      </c>
      <c r="H164" s="178"/>
      <c r="I164" s="191"/>
      <c r="J164" s="178"/>
      <c r="K164" s="178"/>
      <c r="L164" s="178"/>
      <c r="M164" s="178"/>
      <c r="N164" s="160" t="str">
        <f t="shared" si="13"/>
        <v/>
      </c>
      <c r="P164" s="160" t="str">
        <f t="shared" si="14"/>
        <v/>
      </c>
      <c r="Q164" s="160">
        <f t="shared" si="12"/>
        <v>0</v>
      </c>
      <c r="R164" s="160" t="str">
        <f t="shared" si="15"/>
        <v/>
      </c>
      <c r="S164" s="160" t="str">
        <f t="shared" si="16"/>
        <v/>
      </c>
    </row>
    <row r="165" spans="3:19" ht="17.45" customHeight="1" x14ac:dyDescent="0.25">
      <c r="C165" s="188"/>
      <c r="D165" s="189"/>
      <c r="E165" s="178"/>
      <c r="F165" s="178"/>
      <c r="G165" s="190">
        <f>DATOS!$E$13</f>
        <v>1</v>
      </c>
      <c r="H165" s="178"/>
      <c r="I165" s="191"/>
      <c r="J165" s="178"/>
      <c r="K165" s="178"/>
      <c r="L165" s="178"/>
      <c r="M165" s="178"/>
      <c r="N165" s="160" t="str">
        <f t="shared" si="13"/>
        <v/>
      </c>
      <c r="P165" s="160" t="str">
        <f t="shared" si="14"/>
        <v/>
      </c>
      <c r="Q165" s="160">
        <f t="shared" si="12"/>
        <v>0</v>
      </c>
      <c r="R165" s="160" t="str">
        <f t="shared" si="15"/>
        <v/>
      </c>
      <c r="S165" s="160" t="str">
        <f t="shared" si="16"/>
        <v/>
      </c>
    </row>
    <row r="166" spans="3:19" ht="17.45" customHeight="1" x14ac:dyDescent="0.25">
      <c r="C166" s="188"/>
      <c r="D166" s="189"/>
      <c r="E166" s="178"/>
      <c r="F166" s="178"/>
      <c r="G166" s="190">
        <f>DATOS!$E$13</f>
        <v>1</v>
      </c>
      <c r="H166" s="178"/>
      <c r="I166" s="191"/>
      <c r="J166" s="178"/>
      <c r="K166" s="178"/>
      <c r="L166" s="178"/>
      <c r="M166" s="178"/>
      <c r="N166" s="160" t="str">
        <f t="shared" si="13"/>
        <v/>
      </c>
      <c r="P166" s="160" t="str">
        <f t="shared" si="14"/>
        <v/>
      </c>
      <c r="Q166" s="160">
        <f t="shared" si="12"/>
        <v>0</v>
      </c>
      <c r="R166" s="160" t="str">
        <f t="shared" si="15"/>
        <v/>
      </c>
      <c r="S166" s="160" t="str">
        <f t="shared" si="16"/>
        <v/>
      </c>
    </row>
    <row r="167" spans="3:19" ht="17.45" customHeight="1" x14ac:dyDescent="0.25">
      <c r="C167" s="188"/>
      <c r="D167" s="189"/>
      <c r="E167" s="178"/>
      <c r="F167" s="178"/>
      <c r="G167" s="190">
        <f>DATOS!$E$13</f>
        <v>1</v>
      </c>
      <c r="H167" s="178"/>
      <c r="I167" s="191"/>
      <c r="J167" s="178"/>
      <c r="K167" s="178"/>
      <c r="L167" s="178"/>
      <c r="M167" s="178"/>
      <c r="N167" s="160" t="str">
        <f t="shared" si="13"/>
        <v/>
      </c>
      <c r="P167" s="160" t="str">
        <f t="shared" si="14"/>
        <v/>
      </c>
      <c r="Q167" s="160">
        <f t="shared" si="12"/>
        <v>0</v>
      </c>
      <c r="R167" s="160" t="str">
        <f t="shared" si="15"/>
        <v/>
      </c>
      <c r="S167" s="160" t="str">
        <f t="shared" si="16"/>
        <v/>
      </c>
    </row>
    <row r="168" spans="3:19" ht="17.45" customHeight="1" x14ac:dyDescent="0.25">
      <c r="C168" s="188"/>
      <c r="D168" s="189"/>
      <c r="E168" s="178"/>
      <c r="F168" s="178"/>
      <c r="G168" s="190">
        <f>DATOS!$E$13</f>
        <v>1</v>
      </c>
      <c r="H168" s="178"/>
      <c r="I168" s="191"/>
      <c r="J168" s="178"/>
      <c r="K168" s="178"/>
      <c r="L168" s="178"/>
      <c r="M168" s="178"/>
      <c r="N168" s="160" t="str">
        <f t="shared" si="13"/>
        <v/>
      </c>
      <c r="P168" s="160" t="str">
        <f t="shared" si="14"/>
        <v/>
      </c>
      <c r="Q168" s="160">
        <f t="shared" si="12"/>
        <v>0</v>
      </c>
      <c r="R168" s="160" t="str">
        <f t="shared" si="15"/>
        <v/>
      </c>
      <c r="S168" s="160" t="str">
        <f t="shared" si="16"/>
        <v/>
      </c>
    </row>
    <row r="169" spans="3:19" ht="17.45" customHeight="1" x14ac:dyDescent="0.25">
      <c r="C169" s="188"/>
      <c r="D169" s="189"/>
      <c r="E169" s="178"/>
      <c r="F169" s="178"/>
      <c r="G169" s="190">
        <f>DATOS!$E$13</f>
        <v>1</v>
      </c>
      <c r="H169" s="178"/>
      <c r="I169" s="191"/>
      <c r="J169" s="178"/>
      <c r="K169" s="178"/>
      <c r="L169" s="178"/>
      <c r="M169" s="178"/>
      <c r="N169" s="160" t="str">
        <f t="shared" si="13"/>
        <v/>
      </c>
      <c r="P169" s="160" t="str">
        <f t="shared" si="14"/>
        <v/>
      </c>
      <c r="Q169" s="160">
        <f t="shared" si="12"/>
        <v>0</v>
      </c>
      <c r="R169" s="160" t="str">
        <f t="shared" si="15"/>
        <v/>
      </c>
      <c r="S169" s="160" t="str">
        <f t="shared" si="16"/>
        <v/>
      </c>
    </row>
    <row r="170" spans="3:19" ht="17.45" customHeight="1" x14ac:dyDescent="0.25">
      <c r="C170" s="188"/>
      <c r="D170" s="189"/>
      <c r="E170" s="178"/>
      <c r="F170" s="178"/>
      <c r="G170" s="190">
        <f>DATOS!$E$13</f>
        <v>1</v>
      </c>
      <c r="H170" s="178"/>
      <c r="I170" s="191"/>
      <c r="J170" s="178"/>
      <c r="K170" s="178"/>
      <c r="L170" s="178"/>
      <c r="M170" s="178"/>
      <c r="N170" s="160" t="str">
        <f t="shared" si="13"/>
        <v/>
      </c>
      <c r="P170" s="160" t="str">
        <f t="shared" si="14"/>
        <v/>
      </c>
      <c r="Q170" s="160">
        <f t="shared" si="12"/>
        <v>0</v>
      </c>
      <c r="R170" s="160" t="str">
        <f t="shared" si="15"/>
        <v/>
      </c>
      <c r="S170" s="160" t="str">
        <f t="shared" si="16"/>
        <v/>
      </c>
    </row>
    <row r="171" spans="3:19" ht="17.45" customHeight="1" x14ac:dyDescent="0.25">
      <c r="C171" s="188"/>
      <c r="D171" s="189"/>
      <c r="E171" s="178"/>
      <c r="F171" s="178"/>
      <c r="G171" s="190">
        <f>DATOS!$E$13</f>
        <v>1</v>
      </c>
      <c r="H171" s="178"/>
      <c r="I171" s="191"/>
      <c r="J171" s="178"/>
      <c r="K171" s="178"/>
      <c r="L171" s="178"/>
      <c r="M171" s="178"/>
      <c r="N171" s="160" t="str">
        <f t="shared" si="13"/>
        <v/>
      </c>
      <c r="P171" s="160" t="str">
        <f t="shared" si="14"/>
        <v/>
      </c>
      <c r="Q171" s="160">
        <f t="shared" si="12"/>
        <v>0</v>
      </c>
      <c r="R171" s="160" t="str">
        <f t="shared" si="15"/>
        <v/>
      </c>
      <c r="S171" s="160" t="str">
        <f t="shared" si="16"/>
        <v/>
      </c>
    </row>
    <row r="172" spans="3:19" ht="17.45" customHeight="1" x14ac:dyDescent="0.25">
      <c r="C172" s="188"/>
      <c r="D172" s="189"/>
      <c r="E172" s="178"/>
      <c r="F172" s="178"/>
      <c r="G172" s="190">
        <f>DATOS!$E$13</f>
        <v>1</v>
      </c>
      <c r="H172" s="178"/>
      <c r="I172" s="191"/>
      <c r="J172" s="178"/>
      <c r="K172" s="178"/>
      <c r="L172" s="178"/>
      <c r="M172" s="178"/>
      <c r="N172" s="160" t="str">
        <f t="shared" si="13"/>
        <v/>
      </c>
      <c r="P172" s="160" t="str">
        <f t="shared" si="14"/>
        <v/>
      </c>
      <c r="Q172" s="160">
        <f t="shared" si="12"/>
        <v>0</v>
      </c>
      <c r="R172" s="160" t="str">
        <f t="shared" si="15"/>
        <v/>
      </c>
      <c r="S172" s="160" t="str">
        <f t="shared" si="16"/>
        <v/>
      </c>
    </row>
    <row r="173" spans="3:19" ht="17.45" customHeight="1" x14ac:dyDescent="0.25">
      <c r="C173" s="188"/>
      <c r="D173" s="189"/>
      <c r="E173" s="178"/>
      <c r="F173" s="178"/>
      <c r="G173" s="190">
        <f>DATOS!$E$13</f>
        <v>1</v>
      </c>
      <c r="H173" s="178"/>
      <c r="I173" s="191"/>
      <c r="J173" s="178"/>
      <c r="K173" s="178"/>
      <c r="L173" s="178"/>
      <c r="M173" s="178"/>
      <c r="N173" s="160" t="str">
        <f t="shared" si="13"/>
        <v/>
      </c>
      <c r="P173" s="160" t="str">
        <f t="shared" si="14"/>
        <v/>
      </c>
      <c r="Q173" s="160">
        <f t="shared" si="12"/>
        <v>0</v>
      </c>
      <c r="R173" s="160" t="str">
        <f t="shared" si="15"/>
        <v/>
      </c>
      <c r="S173" s="160" t="str">
        <f t="shared" si="16"/>
        <v/>
      </c>
    </row>
    <row r="174" spans="3:19" ht="17.45" customHeight="1" x14ac:dyDescent="0.25">
      <c r="C174" s="188"/>
      <c r="D174" s="189"/>
      <c r="E174" s="178"/>
      <c r="F174" s="178"/>
      <c r="G174" s="190">
        <f>DATOS!$E$13</f>
        <v>1</v>
      </c>
      <c r="H174" s="178"/>
      <c r="I174" s="191"/>
      <c r="J174" s="178"/>
      <c r="K174" s="178"/>
      <c r="L174" s="178"/>
      <c r="M174" s="178"/>
      <c r="N174" s="160" t="str">
        <f t="shared" si="13"/>
        <v/>
      </c>
      <c r="P174" s="160" t="str">
        <f t="shared" si="14"/>
        <v/>
      </c>
      <c r="Q174" s="160">
        <f t="shared" si="12"/>
        <v>0</v>
      </c>
      <c r="R174" s="160" t="str">
        <f t="shared" si="15"/>
        <v/>
      </c>
      <c r="S174" s="160" t="str">
        <f t="shared" si="16"/>
        <v/>
      </c>
    </row>
    <row r="175" spans="3:19" ht="17.45" customHeight="1" x14ac:dyDescent="0.25">
      <c r="C175" s="188"/>
      <c r="D175" s="189"/>
      <c r="E175" s="178"/>
      <c r="F175" s="178"/>
      <c r="G175" s="190">
        <f>DATOS!$E$13</f>
        <v>1</v>
      </c>
      <c r="H175" s="178"/>
      <c r="I175" s="191"/>
      <c r="J175" s="178"/>
      <c r="K175" s="178"/>
      <c r="L175" s="178"/>
      <c r="M175" s="178"/>
      <c r="N175" s="160" t="str">
        <f t="shared" si="13"/>
        <v/>
      </c>
      <c r="P175" s="160" t="str">
        <f t="shared" si="14"/>
        <v/>
      </c>
      <c r="Q175" s="160">
        <f t="shared" si="12"/>
        <v>0</v>
      </c>
      <c r="R175" s="160" t="str">
        <f t="shared" si="15"/>
        <v/>
      </c>
      <c r="S175" s="160" t="str">
        <f t="shared" si="16"/>
        <v/>
      </c>
    </row>
    <row r="176" spans="3:19" ht="17.45" customHeight="1" x14ac:dyDescent="0.25">
      <c r="C176" s="188"/>
      <c r="D176" s="189"/>
      <c r="E176" s="178"/>
      <c r="F176" s="178"/>
      <c r="G176" s="190">
        <f>DATOS!$E$13</f>
        <v>1</v>
      </c>
      <c r="H176" s="178"/>
      <c r="I176" s="191"/>
      <c r="J176" s="178"/>
      <c r="K176" s="178"/>
      <c r="L176" s="178"/>
      <c r="M176" s="178"/>
      <c r="N176" s="160" t="str">
        <f t="shared" si="13"/>
        <v/>
      </c>
      <c r="P176" s="160" t="str">
        <f t="shared" si="14"/>
        <v/>
      </c>
      <c r="Q176" s="160">
        <f t="shared" si="12"/>
        <v>0</v>
      </c>
      <c r="R176" s="160" t="str">
        <f t="shared" si="15"/>
        <v/>
      </c>
      <c r="S176" s="160" t="str">
        <f t="shared" si="16"/>
        <v/>
      </c>
    </row>
    <row r="177" spans="3:19" ht="17.45" customHeight="1" x14ac:dyDescent="0.25">
      <c r="C177" s="188"/>
      <c r="D177" s="189"/>
      <c r="E177" s="178"/>
      <c r="F177" s="178"/>
      <c r="G177" s="190">
        <f>DATOS!$E$13</f>
        <v>1</v>
      </c>
      <c r="H177" s="178"/>
      <c r="I177" s="191"/>
      <c r="J177" s="178"/>
      <c r="K177" s="178"/>
      <c r="L177" s="178"/>
      <c r="M177" s="178"/>
      <c r="N177" s="160" t="str">
        <f t="shared" si="13"/>
        <v/>
      </c>
      <c r="P177" s="160" t="str">
        <f t="shared" si="14"/>
        <v/>
      </c>
      <c r="Q177" s="160">
        <f t="shared" si="12"/>
        <v>0</v>
      </c>
      <c r="R177" s="160" t="str">
        <f t="shared" si="15"/>
        <v/>
      </c>
      <c r="S177" s="160" t="str">
        <f t="shared" si="16"/>
        <v/>
      </c>
    </row>
    <row r="178" spans="3:19" ht="17.45" customHeight="1" x14ac:dyDescent="0.25">
      <c r="C178" s="188"/>
      <c r="D178" s="189"/>
      <c r="E178" s="178"/>
      <c r="F178" s="178"/>
      <c r="G178" s="190">
        <f>DATOS!$E$13</f>
        <v>1</v>
      </c>
      <c r="H178" s="178"/>
      <c r="I178" s="191"/>
      <c r="J178" s="178"/>
      <c r="K178" s="178"/>
      <c r="L178" s="178"/>
      <c r="M178" s="178"/>
      <c r="N178" s="160" t="str">
        <f t="shared" si="13"/>
        <v/>
      </c>
      <c r="P178" s="160" t="str">
        <f t="shared" si="14"/>
        <v/>
      </c>
      <c r="Q178" s="160">
        <f t="shared" si="12"/>
        <v>0</v>
      </c>
      <c r="R178" s="160" t="str">
        <f t="shared" si="15"/>
        <v/>
      </c>
      <c r="S178" s="160" t="str">
        <f t="shared" si="16"/>
        <v/>
      </c>
    </row>
    <row r="179" spans="3:19" ht="17.45" customHeight="1" x14ac:dyDescent="0.25">
      <c r="C179" s="188"/>
      <c r="D179" s="189"/>
      <c r="E179" s="178"/>
      <c r="F179" s="178"/>
      <c r="G179" s="190">
        <f>DATOS!$E$13</f>
        <v>1</v>
      </c>
      <c r="H179" s="178"/>
      <c r="I179" s="191"/>
      <c r="J179" s="178"/>
      <c r="K179" s="178"/>
      <c r="L179" s="178"/>
      <c r="M179" s="178"/>
      <c r="N179" s="160" t="str">
        <f t="shared" si="13"/>
        <v/>
      </c>
      <c r="P179" s="160" t="str">
        <f t="shared" si="14"/>
        <v/>
      </c>
      <c r="Q179" s="160">
        <f t="shared" si="12"/>
        <v>0</v>
      </c>
      <c r="R179" s="160" t="str">
        <f t="shared" si="15"/>
        <v/>
      </c>
      <c r="S179" s="160" t="str">
        <f t="shared" si="16"/>
        <v/>
      </c>
    </row>
    <row r="180" spans="3:19" ht="17.45" customHeight="1" x14ac:dyDescent="0.25">
      <c r="C180" s="188"/>
      <c r="D180" s="189"/>
      <c r="E180" s="178"/>
      <c r="F180" s="178"/>
      <c r="G180" s="190">
        <f>DATOS!$E$13</f>
        <v>1</v>
      </c>
      <c r="H180" s="178"/>
      <c r="I180" s="191"/>
      <c r="J180" s="178"/>
      <c r="K180" s="178"/>
      <c r="L180" s="178"/>
      <c r="M180" s="178"/>
      <c r="N180" s="160" t="str">
        <f t="shared" si="13"/>
        <v/>
      </c>
      <c r="P180" s="160" t="str">
        <f t="shared" si="14"/>
        <v/>
      </c>
      <c r="Q180" s="160">
        <f t="shared" si="12"/>
        <v>0</v>
      </c>
      <c r="R180" s="160" t="str">
        <f t="shared" si="15"/>
        <v/>
      </c>
      <c r="S180" s="160" t="str">
        <f t="shared" si="16"/>
        <v/>
      </c>
    </row>
    <row r="181" spans="3:19" ht="17.45" customHeight="1" x14ac:dyDescent="0.25">
      <c r="C181" s="188"/>
      <c r="D181" s="189"/>
      <c r="E181" s="178"/>
      <c r="F181" s="178"/>
      <c r="G181" s="190">
        <f>DATOS!$E$13</f>
        <v>1</v>
      </c>
      <c r="H181" s="178"/>
      <c r="I181" s="191"/>
      <c r="J181" s="178"/>
      <c r="K181" s="178"/>
      <c r="L181" s="178"/>
      <c r="M181" s="178"/>
      <c r="N181" s="160" t="str">
        <f t="shared" si="13"/>
        <v/>
      </c>
      <c r="P181" s="160" t="str">
        <f t="shared" si="14"/>
        <v/>
      </c>
      <c r="Q181" s="160">
        <f t="shared" si="12"/>
        <v>0</v>
      </c>
      <c r="R181" s="160" t="str">
        <f t="shared" si="15"/>
        <v/>
      </c>
      <c r="S181" s="160" t="str">
        <f t="shared" si="16"/>
        <v/>
      </c>
    </row>
    <row r="182" spans="3:19" ht="17.45" customHeight="1" x14ac:dyDescent="0.25">
      <c r="C182" s="188"/>
      <c r="D182" s="189"/>
      <c r="E182" s="178"/>
      <c r="F182" s="178"/>
      <c r="G182" s="190">
        <f>DATOS!$E$13</f>
        <v>1</v>
      </c>
      <c r="H182" s="178"/>
      <c r="I182" s="191"/>
      <c r="J182" s="178"/>
      <c r="K182" s="178"/>
      <c r="L182" s="178"/>
      <c r="M182" s="178"/>
      <c r="N182" s="160" t="str">
        <f t="shared" si="13"/>
        <v/>
      </c>
      <c r="P182" s="160" t="str">
        <f t="shared" si="14"/>
        <v/>
      </c>
      <c r="Q182" s="160">
        <f t="shared" si="12"/>
        <v>0</v>
      </c>
      <c r="R182" s="160" t="str">
        <f t="shared" si="15"/>
        <v/>
      </c>
      <c r="S182" s="160" t="str">
        <f t="shared" si="16"/>
        <v/>
      </c>
    </row>
    <row r="183" spans="3:19" ht="17.45" customHeight="1" x14ac:dyDescent="0.25">
      <c r="C183" s="188"/>
      <c r="D183" s="189"/>
      <c r="E183" s="178"/>
      <c r="F183" s="178"/>
      <c r="G183" s="190">
        <f>DATOS!$E$13</f>
        <v>1</v>
      </c>
      <c r="H183" s="178"/>
      <c r="I183" s="191"/>
      <c r="J183" s="178"/>
      <c r="K183" s="178"/>
      <c r="L183" s="178"/>
      <c r="M183" s="178"/>
      <c r="N183" s="160" t="str">
        <f t="shared" si="13"/>
        <v/>
      </c>
      <c r="P183" s="160" t="str">
        <f t="shared" si="14"/>
        <v/>
      </c>
      <c r="Q183" s="160">
        <f t="shared" si="12"/>
        <v>0</v>
      </c>
      <c r="R183" s="160" t="str">
        <f t="shared" si="15"/>
        <v/>
      </c>
      <c r="S183" s="160" t="str">
        <f t="shared" si="16"/>
        <v/>
      </c>
    </row>
    <row r="184" spans="3:19" ht="17.45" customHeight="1" x14ac:dyDescent="0.25">
      <c r="C184" s="188"/>
      <c r="D184" s="189"/>
      <c r="E184" s="178"/>
      <c r="F184" s="178"/>
      <c r="G184" s="190">
        <f>DATOS!$E$13</f>
        <v>1</v>
      </c>
      <c r="H184" s="178"/>
      <c r="I184" s="191"/>
      <c r="J184" s="178"/>
      <c r="K184" s="178"/>
      <c r="L184" s="178"/>
      <c r="M184" s="178"/>
      <c r="N184" s="160" t="str">
        <f t="shared" si="13"/>
        <v/>
      </c>
      <c r="P184" s="160" t="str">
        <f t="shared" si="14"/>
        <v/>
      </c>
      <c r="Q184" s="160">
        <f t="shared" si="12"/>
        <v>0</v>
      </c>
      <c r="R184" s="160" t="str">
        <f t="shared" si="15"/>
        <v/>
      </c>
      <c r="S184" s="160" t="str">
        <f t="shared" si="16"/>
        <v/>
      </c>
    </row>
    <row r="185" spans="3:19" ht="17.45" customHeight="1" x14ac:dyDescent="0.25">
      <c r="C185" s="188"/>
      <c r="D185" s="189"/>
      <c r="E185" s="178"/>
      <c r="F185" s="178"/>
      <c r="G185" s="190">
        <f>DATOS!$E$13</f>
        <v>1</v>
      </c>
      <c r="H185" s="178"/>
      <c r="I185" s="191"/>
      <c r="J185" s="178"/>
      <c r="K185" s="178"/>
      <c r="L185" s="178"/>
      <c r="M185" s="178"/>
      <c r="N185" s="160" t="str">
        <f t="shared" si="13"/>
        <v/>
      </c>
      <c r="P185" s="160" t="str">
        <f t="shared" si="14"/>
        <v/>
      </c>
      <c r="Q185" s="160">
        <f t="shared" si="12"/>
        <v>0</v>
      </c>
      <c r="R185" s="160" t="str">
        <f t="shared" si="15"/>
        <v/>
      </c>
      <c r="S185" s="160" t="str">
        <f t="shared" si="16"/>
        <v/>
      </c>
    </row>
    <row r="186" spans="3:19" ht="17.45" customHeight="1" x14ac:dyDescent="0.25">
      <c r="C186" s="188"/>
      <c r="D186" s="189"/>
      <c r="E186" s="178"/>
      <c r="F186" s="178"/>
      <c r="G186" s="190">
        <f>DATOS!$E$13</f>
        <v>1</v>
      </c>
      <c r="H186" s="178"/>
      <c r="I186" s="191"/>
      <c r="J186" s="178"/>
      <c r="K186" s="178"/>
      <c r="L186" s="178"/>
      <c r="M186" s="178"/>
      <c r="N186" s="160" t="str">
        <f t="shared" si="13"/>
        <v/>
      </c>
      <c r="P186" s="160" t="str">
        <f t="shared" si="14"/>
        <v/>
      </c>
      <c r="Q186" s="160">
        <f t="shared" si="12"/>
        <v>0</v>
      </c>
      <c r="R186" s="160" t="str">
        <f t="shared" si="15"/>
        <v/>
      </c>
      <c r="S186" s="160" t="str">
        <f t="shared" si="16"/>
        <v/>
      </c>
    </row>
    <row r="187" spans="3:19" ht="17.45" customHeight="1" x14ac:dyDescent="0.25">
      <c r="C187" s="188"/>
      <c r="D187" s="189"/>
      <c r="E187" s="178"/>
      <c r="F187" s="178"/>
      <c r="G187" s="190">
        <f>DATOS!$E$13</f>
        <v>1</v>
      </c>
      <c r="H187" s="178"/>
      <c r="I187" s="191"/>
      <c r="J187" s="178"/>
      <c r="K187" s="178"/>
      <c r="L187" s="178"/>
      <c r="M187" s="178"/>
      <c r="N187" s="160" t="str">
        <f t="shared" si="13"/>
        <v/>
      </c>
      <c r="P187" s="160" t="str">
        <f t="shared" si="14"/>
        <v/>
      </c>
      <c r="Q187" s="160">
        <f t="shared" si="12"/>
        <v>0</v>
      </c>
      <c r="R187" s="160" t="str">
        <f t="shared" si="15"/>
        <v/>
      </c>
      <c r="S187" s="160" t="str">
        <f t="shared" si="16"/>
        <v/>
      </c>
    </row>
    <row r="188" spans="3:19" ht="17.45" customHeight="1" x14ac:dyDescent="0.25">
      <c r="C188" s="188"/>
      <c r="D188" s="189"/>
      <c r="E188" s="178"/>
      <c r="F188" s="178"/>
      <c r="G188" s="190">
        <f>DATOS!$E$13</f>
        <v>1</v>
      </c>
      <c r="H188" s="178"/>
      <c r="I188" s="191"/>
      <c r="J188" s="178"/>
      <c r="K188" s="178"/>
      <c r="L188" s="178"/>
      <c r="M188" s="178"/>
      <c r="N188" s="160" t="str">
        <f t="shared" si="13"/>
        <v/>
      </c>
      <c r="P188" s="160" t="str">
        <f t="shared" si="14"/>
        <v/>
      </c>
      <c r="Q188" s="160">
        <f t="shared" si="12"/>
        <v>0</v>
      </c>
      <c r="R188" s="160" t="str">
        <f t="shared" si="15"/>
        <v/>
      </c>
      <c r="S188" s="160" t="str">
        <f t="shared" si="16"/>
        <v/>
      </c>
    </row>
    <row r="189" spans="3:19" ht="17.45" customHeight="1" x14ac:dyDescent="0.25">
      <c r="C189" s="188"/>
      <c r="D189" s="189"/>
      <c r="E189" s="178"/>
      <c r="F189" s="178"/>
      <c r="G189" s="190">
        <f>DATOS!$E$13</f>
        <v>1</v>
      </c>
      <c r="H189" s="178"/>
      <c r="I189" s="191"/>
      <c r="J189" s="178"/>
      <c r="K189" s="178"/>
      <c r="L189" s="178"/>
      <c r="M189" s="178"/>
      <c r="N189" s="160" t="str">
        <f t="shared" si="13"/>
        <v/>
      </c>
      <c r="P189" s="160" t="str">
        <f t="shared" si="14"/>
        <v/>
      </c>
      <c r="Q189" s="160">
        <f t="shared" si="12"/>
        <v>0</v>
      </c>
      <c r="R189" s="160" t="str">
        <f t="shared" si="15"/>
        <v/>
      </c>
      <c r="S189" s="160" t="str">
        <f t="shared" si="16"/>
        <v/>
      </c>
    </row>
    <row r="190" spans="3:19" ht="17.45" customHeight="1" x14ac:dyDescent="0.25">
      <c r="C190" s="188"/>
      <c r="D190" s="189"/>
      <c r="E190" s="178"/>
      <c r="F190" s="178"/>
      <c r="G190" s="190">
        <f>DATOS!$E$13</f>
        <v>1</v>
      </c>
      <c r="H190" s="178"/>
      <c r="I190" s="191"/>
      <c r="J190" s="178"/>
      <c r="K190" s="178"/>
      <c r="L190" s="178"/>
      <c r="M190" s="178"/>
      <c r="N190" s="160" t="str">
        <f t="shared" si="13"/>
        <v/>
      </c>
      <c r="P190" s="160" t="str">
        <f t="shared" si="14"/>
        <v/>
      </c>
      <c r="Q190" s="160">
        <f t="shared" si="12"/>
        <v>0</v>
      </c>
      <c r="R190" s="160" t="str">
        <f t="shared" si="15"/>
        <v/>
      </c>
      <c r="S190" s="160" t="str">
        <f t="shared" si="16"/>
        <v/>
      </c>
    </row>
    <row r="191" spans="3:19" ht="17.45" customHeight="1" x14ac:dyDescent="0.25">
      <c r="C191" s="188"/>
      <c r="D191" s="189"/>
      <c r="E191" s="178"/>
      <c r="F191" s="178"/>
      <c r="G191" s="190">
        <f>DATOS!$E$13</f>
        <v>1</v>
      </c>
      <c r="H191" s="178"/>
      <c r="I191" s="191"/>
      <c r="J191" s="178"/>
      <c r="K191" s="178"/>
      <c r="L191" s="178"/>
      <c r="M191" s="178"/>
      <c r="N191" s="160" t="str">
        <f t="shared" si="13"/>
        <v/>
      </c>
      <c r="P191" s="160" t="str">
        <f t="shared" si="14"/>
        <v/>
      </c>
      <c r="Q191" s="160">
        <f t="shared" si="12"/>
        <v>0</v>
      </c>
      <c r="R191" s="160" t="str">
        <f t="shared" si="15"/>
        <v/>
      </c>
      <c r="S191" s="160" t="str">
        <f t="shared" si="16"/>
        <v/>
      </c>
    </row>
    <row r="192" spans="3:19" ht="17.45" customHeight="1" x14ac:dyDescent="0.25">
      <c r="C192" s="188"/>
      <c r="D192" s="189"/>
      <c r="E192" s="178"/>
      <c r="F192" s="178"/>
      <c r="G192" s="190">
        <f>DATOS!$E$13</f>
        <v>1</v>
      </c>
      <c r="H192" s="178"/>
      <c r="I192" s="191"/>
      <c r="J192" s="178"/>
      <c r="K192" s="178"/>
      <c r="L192" s="178"/>
      <c r="M192" s="178"/>
      <c r="N192" s="160" t="str">
        <f t="shared" si="13"/>
        <v/>
      </c>
      <c r="P192" s="160" t="str">
        <f t="shared" si="14"/>
        <v/>
      </c>
      <c r="Q192" s="160">
        <f t="shared" si="12"/>
        <v>0</v>
      </c>
      <c r="R192" s="160" t="str">
        <f t="shared" si="15"/>
        <v/>
      </c>
      <c r="S192" s="160" t="str">
        <f t="shared" si="16"/>
        <v/>
      </c>
    </row>
    <row r="193" spans="3:19" ht="17.45" customHeight="1" x14ac:dyDescent="0.25">
      <c r="C193" s="188"/>
      <c r="D193" s="189"/>
      <c r="E193" s="178"/>
      <c r="F193" s="178"/>
      <c r="G193" s="190">
        <f>DATOS!$E$13</f>
        <v>1</v>
      </c>
      <c r="H193" s="178"/>
      <c r="I193" s="191"/>
      <c r="J193" s="178"/>
      <c r="K193" s="178"/>
      <c r="L193" s="178"/>
      <c r="M193" s="178"/>
      <c r="N193" s="160" t="str">
        <f t="shared" si="13"/>
        <v/>
      </c>
      <c r="P193" s="160" t="str">
        <f t="shared" si="14"/>
        <v/>
      </c>
      <c r="Q193" s="160">
        <f t="shared" si="12"/>
        <v>0</v>
      </c>
      <c r="R193" s="160" t="str">
        <f t="shared" si="15"/>
        <v/>
      </c>
      <c r="S193" s="160" t="str">
        <f t="shared" si="16"/>
        <v/>
      </c>
    </row>
    <row r="194" spans="3:19" ht="17.45" customHeight="1" x14ac:dyDescent="0.25">
      <c r="C194" s="188"/>
      <c r="D194" s="189"/>
      <c r="E194" s="178"/>
      <c r="F194" s="178"/>
      <c r="G194" s="190">
        <f>DATOS!$E$13</f>
        <v>1</v>
      </c>
      <c r="H194" s="178"/>
      <c r="I194" s="191"/>
      <c r="J194" s="178"/>
      <c r="K194" s="178"/>
      <c r="L194" s="178"/>
      <c r="M194" s="178"/>
      <c r="N194" s="160" t="str">
        <f t="shared" si="13"/>
        <v/>
      </c>
      <c r="P194" s="160" t="str">
        <f t="shared" si="14"/>
        <v/>
      </c>
      <c r="Q194" s="160">
        <f t="shared" si="12"/>
        <v>0</v>
      </c>
      <c r="R194" s="160" t="str">
        <f t="shared" si="15"/>
        <v/>
      </c>
      <c r="S194" s="160" t="str">
        <f t="shared" si="16"/>
        <v/>
      </c>
    </row>
    <row r="195" spans="3:19" ht="17.45" customHeight="1" x14ac:dyDescent="0.25">
      <c r="C195" s="188"/>
      <c r="D195" s="189"/>
      <c r="E195" s="178"/>
      <c r="F195" s="178"/>
      <c r="G195" s="190">
        <f>DATOS!$E$13</f>
        <v>1</v>
      </c>
      <c r="H195" s="178"/>
      <c r="I195" s="191"/>
      <c r="J195" s="178"/>
      <c r="K195" s="178"/>
      <c r="L195" s="178"/>
      <c r="M195" s="178"/>
      <c r="N195" s="160" t="str">
        <f t="shared" si="13"/>
        <v/>
      </c>
      <c r="P195" s="160" t="str">
        <f t="shared" si="14"/>
        <v/>
      </c>
      <c r="Q195" s="160">
        <f t="shared" si="12"/>
        <v>0</v>
      </c>
      <c r="R195" s="160" t="str">
        <f t="shared" si="15"/>
        <v/>
      </c>
      <c r="S195" s="160" t="str">
        <f t="shared" si="16"/>
        <v/>
      </c>
    </row>
    <row r="196" spans="3:19" ht="17.45" customHeight="1" x14ac:dyDescent="0.25">
      <c r="C196" s="188"/>
      <c r="D196" s="189"/>
      <c r="E196" s="178"/>
      <c r="F196" s="178"/>
      <c r="G196" s="190">
        <f>DATOS!$E$13</f>
        <v>1</v>
      </c>
      <c r="H196" s="178"/>
      <c r="I196" s="191"/>
      <c r="J196" s="178"/>
      <c r="K196" s="178"/>
      <c r="L196" s="178"/>
      <c r="M196" s="178"/>
      <c r="N196" s="160" t="str">
        <f t="shared" si="13"/>
        <v/>
      </c>
      <c r="P196" s="160" t="str">
        <f t="shared" si="14"/>
        <v/>
      </c>
      <c r="Q196" s="160">
        <f t="shared" si="12"/>
        <v>0</v>
      </c>
      <c r="R196" s="160" t="str">
        <f t="shared" si="15"/>
        <v/>
      </c>
      <c r="S196" s="160" t="str">
        <f t="shared" si="16"/>
        <v/>
      </c>
    </row>
    <row r="197" spans="3:19" ht="17.45" customHeight="1" x14ac:dyDescent="0.25">
      <c r="C197" s="188"/>
      <c r="D197" s="189"/>
      <c r="E197" s="178"/>
      <c r="F197" s="178"/>
      <c r="G197" s="190">
        <f>DATOS!$E$13</f>
        <v>1</v>
      </c>
      <c r="H197" s="178"/>
      <c r="I197" s="191"/>
      <c r="J197" s="178"/>
      <c r="K197" s="178"/>
      <c r="L197" s="178"/>
      <c r="M197" s="178"/>
      <c r="N197" s="160" t="str">
        <f t="shared" si="13"/>
        <v/>
      </c>
      <c r="P197" s="160" t="str">
        <f t="shared" si="14"/>
        <v/>
      </c>
      <c r="Q197" s="160">
        <f t="shared" si="12"/>
        <v>0</v>
      </c>
      <c r="R197" s="160" t="str">
        <f t="shared" si="15"/>
        <v/>
      </c>
      <c r="S197" s="160" t="str">
        <f t="shared" si="16"/>
        <v/>
      </c>
    </row>
    <row r="198" spans="3:19" ht="17.45" customHeight="1" x14ac:dyDescent="0.25">
      <c r="C198" s="188"/>
      <c r="D198" s="189"/>
      <c r="E198" s="178"/>
      <c r="F198" s="178"/>
      <c r="G198" s="190">
        <f>DATOS!$E$13</f>
        <v>1</v>
      </c>
      <c r="H198" s="178"/>
      <c r="I198" s="191"/>
      <c r="J198" s="178"/>
      <c r="K198" s="178"/>
      <c r="L198" s="178"/>
      <c r="M198" s="178"/>
      <c r="N198" s="160" t="str">
        <f t="shared" si="13"/>
        <v/>
      </c>
      <c r="P198" s="160" t="str">
        <f t="shared" si="14"/>
        <v/>
      </c>
      <c r="Q198" s="160">
        <f t="shared" si="12"/>
        <v>0</v>
      </c>
      <c r="R198" s="160" t="str">
        <f t="shared" si="15"/>
        <v/>
      </c>
      <c r="S198" s="160" t="str">
        <f t="shared" si="16"/>
        <v/>
      </c>
    </row>
    <row r="199" spans="3:19" ht="17.45" customHeight="1" x14ac:dyDescent="0.25">
      <c r="C199" s="188"/>
      <c r="D199" s="189"/>
      <c r="E199" s="178"/>
      <c r="F199" s="178"/>
      <c r="G199" s="190">
        <f>DATOS!$E$13</f>
        <v>1</v>
      </c>
      <c r="H199" s="178"/>
      <c r="I199" s="191"/>
      <c r="J199" s="178"/>
      <c r="K199" s="178"/>
      <c r="L199" s="178"/>
      <c r="M199" s="178"/>
      <c r="N199" s="160" t="str">
        <f t="shared" si="13"/>
        <v/>
      </c>
      <c r="P199" s="160" t="str">
        <f t="shared" si="14"/>
        <v/>
      </c>
      <c r="Q199" s="160">
        <f t="shared" si="12"/>
        <v>0</v>
      </c>
      <c r="R199" s="160" t="str">
        <f t="shared" si="15"/>
        <v/>
      </c>
      <c r="S199" s="160" t="str">
        <f t="shared" si="16"/>
        <v/>
      </c>
    </row>
    <row r="200" spans="3:19" ht="17.45" customHeight="1" x14ac:dyDescent="0.25">
      <c r="C200" s="188"/>
      <c r="D200" s="189"/>
      <c r="E200" s="178"/>
      <c r="F200" s="178"/>
      <c r="G200" s="190">
        <f>DATOS!$E$13</f>
        <v>1</v>
      </c>
      <c r="H200" s="178"/>
      <c r="I200" s="191"/>
      <c r="J200" s="178"/>
      <c r="K200" s="178"/>
      <c r="L200" s="178"/>
      <c r="M200" s="178"/>
      <c r="N200" s="160" t="str">
        <f t="shared" si="13"/>
        <v/>
      </c>
      <c r="P200" s="160" t="str">
        <f t="shared" si="14"/>
        <v/>
      </c>
      <c r="Q200" s="160">
        <f t="shared" si="12"/>
        <v>0</v>
      </c>
      <c r="R200" s="160" t="str">
        <f t="shared" si="15"/>
        <v/>
      </c>
      <c r="S200" s="160" t="str">
        <f t="shared" si="16"/>
        <v/>
      </c>
    </row>
    <row r="201" spans="3:19" ht="17.45" customHeight="1" x14ac:dyDescent="0.25">
      <c r="C201" s="188"/>
      <c r="D201" s="189"/>
      <c r="E201" s="178"/>
      <c r="F201" s="178"/>
      <c r="G201" s="190">
        <f>DATOS!$E$13</f>
        <v>1</v>
      </c>
      <c r="H201" s="178"/>
      <c r="I201" s="191"/>
      <c r="J201" s="178"/>
      <c r="K201" s="178"/>
      <c r="L201" s="178"/>
      <c r="M201" s="178"/>
      <c r="N201" s="160" t="str">
        <f t="shared" si="13"/>
        <v/>
      </c>
      <c r="P201" s="160" t="str">
        <f t="shared" si="14"/>
        <v/>
      </c>
      <c r="Q201" s="160">
        <f t="shared" si="12"/>
        <v>0</v>
      </c>
      <c r="R201" s="160" t="str">
        <f t="shared" si="15"/>
        <v/>
      </c>
      <c r="S201" s="160" t="str">
        <f t="shared" si="16"/>
        <v/>
      </c>
    </row>
    <row r="202" spans="3:19" ht="17.45" customHeight="1" x14ac:dyDescent="0.25">
      <c r="C202" s="188"/>
      <c r="D202" s="189"/>
      <c r="E202" s="178"/>
      <c r="F202" s="178"/>
      <c r="G202" s="190">
        <f>DATOS!$E$13</f>
        <v>1</v>
      </c>
      <c r="H202" s="178"/>
      <c r="I202" s="191"/>
      <c r="J202" s="178"/>
      <c r="K202" s="178"/>
      <c r="L202" s="178"/>
      <c r="M202" s="178"/>
      <c r="N202" s="160" t="str">
        <f t="shared" si="13"/>
        <v/>
      </c>
      <c r="P202" s="160" t="str">
        <f t="shared" si="14"/>
        <v/>
      </c>
      <c r="Q202" s="160">
        <f t="shared" si="12"/>
        <v>0</v>
      </c>
      <c r="R202" s="160" t="str">
        <f t="shared" si="15"/>
        <v/>
      </c>
      <c r="S202" s="160" t="str">
        <f t="shared" si="16"/>
        <v/>
      </c>
    </row>
    <row r="203" spans="3:19" ht="17.45" customHeight="1" x14ac:dyDescent="0.25">
      <c r="C203" s="188"/>
      <c r="D203" s="189"/>
      <c r="E203" s="178"/>
      <c r="F203" s="178"/>
      <c r="G203" s="190">
        <f>DATOS!$E$13</f>
        <v>1</v>
      </c>
      <c r="H203" s="178"/>
      <c r="I203" s="191"/>
      <c r="J203" s="178"/>
      <c r="K203" s="178"/>
      <c r="L203" s="178"/>
      <c r="M203" s="178"/>
      <c r="N203" s="160" t="str">
        <f t="shared" si="13"/>
        <v/>
      </c>
      <c r="P203" s="160" t="str">
        <f t="shared" si="14"/>
        <v/>
      </c>
      <c r="Q203" s="160">
        <f t="shared" si="12"/>
        <v>0</v>
      </c>
      <c r="R203" s="160" t="str">
        <f t="shared" si="15"/>
        <v/>
      </c>
      <c r="S203" s="160" t="str">
        <f t="shared" si="16"/>
        <v/>
      </c>
    </row>
    <row r="204" spans="3:19" ht="17.45" customHeight="1" x14ac:dyDescent="0.25">
      <c r="C204" s="188"/>
      <c r="D204" s="189"/>
      <c r="E204" s="178"/>
      <c r="F204" s="178"/>
      <c r="G204" s="190">
        <f>DATOS!$E$13</f>
        <v>1</v>
      </c>
      <c r="H204" s="178"/>
      <c r="I204" s="191"/>
      <c r="J204" s="178"/>
      <c r="K204" s="178"/>
      <c r="L204" s="178"/>
      <c r="M204" s="178"/>
      <c r="N204" s="160" t="str">
        <f t="shared" si="13"/>
        <v/>
      </c>
      <c r="P204" s="160" t="str">
        <f t="shared" si="14"/>
        <v/>
      </c>
      <c r="Q204" s="160">
        <f t="shared" si="12"/>
        <v>0</v>
      </c>
      <c r="R204" s="160" t="str">
        <f t="shared" si="15"/>
        <v/>
      </c>
      <c r="S204" s="160" t="str">
        <f t="shared" si="16"/>
        <v/>
      </c>
    </row>
    <row r="205" spans="3:19" ht="17.45" customHeight="1" x14ac:dyDescent="0.25">
      <c r="C205" s="188"/>
      <c r="D205" s="189"/>
      <c r="E205" s="178"/>
      <c r="F205" s="178"/>
      <c r="G205" s="190">
        <f>DATOS!$E$13</f>
        <v>1</v>
      </c>
      <c r="H205" s="178"/>
      <c r="I205" s="191"/>
      <c r="J205" s="178"/>
      <c r="K205" s="178"/>
      <c r="L205" s="178"/>
      <c r="M205" s="178"/>
      <c r="N205" s="160" t="str">
        <f t="shared" si="13"/>
        <v/>
      </c>
      <c r="P205" s="160" t="str">
        <f t="shared" si="14"/>
        <v/>
      </c>
      <c r="Q205" s="160">
        <f t="shared" si="12"/>
        <v>0</v>
      </c>
      <c r="R205" s="160" t="str">
        <f t="shared" si="15"/>
        <v/>
      </c>
      <c r="S205" s="160" t="str">
        <f t="shared" si="16"/>
        <v/>
      </c>
    </row>
    <row r="206" spans="3:19" ht="17.45" customHeight="1" x14ac:dyDescent="0.25">
      <c r="C206" s="188"/>
      <c r="D206" s="189"/>
      <c r="E206" s="178"/>
      <c r="F206" s="178"/>
      <c r="G206" s="190">
        <f>DATOS!$E$13</f>
        <v>1</v>
      </c>
      <c r="H206" s="178"/>
      <c r="I206" s="191"/>
      <c r="J206" s="178"/>
      <c r="K206" s="178"/>
      <c r="L206" s="178"/>
      <c r="M206" s="178"/>
      <c r="N206" s="160" t="str">
        <f t="shared" si="13"/>
        <v/>
      </c>
      <c r="P206" s="160" t="str">
        <f t="shared" si="14"/>
        <v/>
      </c>
      <c r="Q206" s="160">
        <f t="shared" si="12"/>
        <v>0</v>
      </c>
      <c r="R206" s="160" t="str">
        <f t="shared" si="15"/>
        <v/>
      </c>
      <c r="S206" s="160" t="str">
        <f t="shared" si="16"/>
        <v/>
      </c>
    </row>
    <row r="207" spans="3:19" ht="17.45" customHeight="1" x14ac:dyDescent="0.25">
      <c r="C207" s="188"/>
      <c r="D207" s="189"/>
      <c r="E207" s="178"/>
      <c r="F207" s="178"/>
      <c r="G207" s="190">
        <f>DATOS!$E$13</f>
        <v>1</v>
      </c>
      <c r="H207" s="178"/>
      <c r="I207" s="191"/>
      <c r="J207" s="178"/>
      <c r="K207" s="178"/>
      <c r="L207" s="178"/>
      <c r="M207" s="178"/>
      <c r="N207" s="160" t="str">
        <f t="shared" si="13"/>
        <v/>
      </c>
      <c r="P207" s="160" t="str">
        <f t="shared" si="14"/>
        <v/>
      </c>
      <c r="Q207" s="160">
        <f t="shared" si="12"/>
        <v>0</v>
      </c>
      <c r="R207" s="160" t="str">
        <f t="shared" si="15"/>
        <v/>
      </c>
      <c r="S207" s="160" t="str">
        <f t="shared" si="16"/>
        <v/>
      </c>
    </row>
    <row r="208" spans="3:19" ht="17.45" customHeight="1" x14ac:dyDescent="0.25">
      <c r="C208" s="188"/>
      <c r="D208" s="189"/>
      <c r="E208" s="178"/>
      <c r="F208" s="178"/>
      <c r="G208" s="190">
        <f>DATOS!$E$13</f>
        <v>1</v>
      </c>
      <c r="H208" s="178"/>
      <c r="I208" s="191"/>
      <c r="J208" s="178"/>
      <c r="K208" s="178"/>
      <c r="L208" s="178"/>
      <c r="M208" s="178"/>
      <c r="N208" s="160" t="str">
        <f t="shared" si="13"/>
        <v/>
      </c>
      <c r="P208" s="160" t="str">
        <f t="shared" si="14"/>
        <v/>
      </c>
      <c r="Q208" s="160">
        <f t="shared" si="12"/>
        <v>0</v>
      </c>
      <c r="R208" s="160" t="str">
        <f t="shared" si="15"/>
        <v/>
      </c>
      <c r="S208" s="160" t="str">
        <f t="shared" si="16"/>
        <v/>
      </c>
    </row>
    <row r="209" spans="3:19" ht="17.45" customHeight="1" x14ac:dyDescent="0.25">
      <c r="C209" s="188"/>
      <c r="D209" s="189"/>
      <c r="E209" s="178"/>
      <c r="F209" s="178"/>
      <c r="G209" s="190">
        <f>DATOS!$E$13</f>
        <v>1</v>
      </c>
      <c r="H209" s="178"/>
      <c r="I209" s="191"/>
      <c r="J209" s="178"/>
      <c r="K209" s="178"/>
      <c r="L209" s="178"/>
      <c r="M209" s="178"/>
      <c r="N209" s="160" t="str">
        <f t="shared" si="13"/>
        <v/>
      </c>
      <c r="P209" s="160" t="str">
        <f t="shared" si="14"/>
        <v/>
      </c>
      <c r="Q209" s="160">
        <f t="shared" ref="Q209:Q272" si="17">IF($I209=0%,H209,"")</f>
        <v>0</v>
      </c>
      <c r="R209" s="160" t="str">
        <f t="shared" si="15"/>
        <v/>
      </c>
      <c r="S209" s="160" t="str">
        <f t="shared" si="16"/>
        <v/>
      </c>
    </row>
    <row r="210" spans="3:19" ht="17.45" customHeight="1" x14ac:dyDescent="0.25">
      <c r="C210" s="188"/>
      <c r="D210" s="189"/>
      <c r="E210" s="178"/>
      <c r="F210" s="178"/>
      <c r="G210" s="190">
        <f>DATOS!$E$13</f>
        <v>1</v>
      </c>
      <c r="H210" s="178"/>
      <c r="I210" s="191"/>
      <c r="J210" s="178"/>
      <c r="K210" s="178"/>
      <c r="L210" s="178"/>
      <c r="M210" s="178"/>
      <c r="N210" s="160" t="str">
        <f t="shared" ref="N210:N273" si="18">IF(H210&amp;J210&amp;K210&amp;L210&amp;M210="","",H210+J210+K210-L210-M210)</f>
        <v/>
      </c>
      <c r="P210" s="160" t="str">
        <f t="shared" ref="P210:P273" si="19">IF($I210="E",H210,"")</f>
        <v/>
      </c>
      <c r="Q210" s="160">
        <f t="shared" si="17"/>
        <v>0</v>
      </c>
      <c r="R210" s="160" t="str">
        <f t="shared" ref="R210:R273" si="20">IF(OR($I210=8%,$I210=11%),$J210/$I210,"")</f>
        <v/>
      </c>
      <c r="S210" s="160" t="str">
        <f t="shared" si="16"/>
        <v/>
      </c>
    </row>
    <row r="211" spans="3:19" ht="17.45" customHeight="1" x14ac:dyDescent="0.25">
      <c r="C211" s="188"/>
      <c r="D211" s="189"/>
      <c r="E211" s="178"/>
      <c r="F211" s="178"/>
      <c r="G211" s="190">
        <f>DATOS!$E$13</f>
        <v>1</v>
      </c>
      <c r="H211" s="178"/>
      <c r="I211" s="191"/>
      <c r="J211" s="178"/>
      <c r="K211" s="178"/>
      <c r="L211" s="178"/>
      <c r="M211" s="178"/>
      <c r="N211" s="160" t="str">
        <f t="shared" si="18"/>
        <v/>
      </c>
      <c r="P211" s="160" t="str">
        <f t="shared" si="19"/>
        <v/>
      </c>
      <c r="Q211" s="160">
        <f t="shared" si="17"/>
        <v>0</v>
      </c>
      <c r="R211" s="160" t="str">
        <f t="shared" si="20"/>
        <v/>
      </c>
      <c r="S211" s="160" t="str">
        <f t="shared" ref="S211:S274" si="21">IF(OR($I211=15%,$I211=16%),$J211/$I211,"")</f>
        <v/>
      </c>
    </row>
    <row r="212" spans="3:19" ht="17.45" customHeight="1" x14ac:dyDescent="0.25">
      <c r="C212" s="188"/>
      <c r="D212" s="189"/>
      <c r="E212" s="178"/>
      <c r="F212" s="178"/>
      <c r="G212" s="190">
        <f>DATOS!$E$13</f>
        <v>1</v>
      </c>
      <c r="H212" s="178"/>
      <c r="I212" s="191"/>
      <c r="J212" s="178"/>
      <c r="K212" s="178"/>
      <c r="L212" s="178"/>
      <c r="M212" s="178"/>
      <c r="N212" s="160" t="str">
        <f t="shared" si="18"/>
        <v/>
      </c>
      <c r="P212" s="160" t="str">
        <f t="shared" si="19"/>
        <v/>
      </c>
      <c r="Q212" s="160">
        <f t="shared" si="17"/>
        <v>0</v>
      </c>
      <c r="R212" s="160" t="str">
        <f t="shared" si="20"/>
        <v/>
      </c>
      <c r="S212" s="160" t="str">
        <f t="shared" si="21"/>
        <v/>
      </c>
    </row>
    <row r="213" spans="3:19" ht="17.45" customHeight="1" x14ac:dyDescent="0.25">
      <c r="C213" s="188"/>
      <c r="D213" s="189"/>
      <c r="E213" s="178"/>
      <c r="F213" s="178"/>
      <c r="G213" s="190">
        <f>DATOS!$E$13</f>
        <v>1</v>
      </c>
      <c r="H213" s="178"/>
      <c r="I213" s="191"/>
      <c r="J213" s="178"/>
      <c r="K213" s="178"/>
      <c r="L213" s="178"/>
      <c r="M213" s="178"/>
      <c r="N213" s="160" t="str">
        <f t="shared" si="18"/>
        <v/>
      </c>
      <c r="P213" s="160" t="str">
        <f t="shared" si="19"/>
        <v/>
      </c>
      <c r="Q213" s="160">
        <f t="shared" si="17"/>
        <v>0</v>
      </c>
      <c r="R213" s="160" t="str">
        <f t="shared" si="20"/>
        <v/>
      </c>
      <c r="S213" s="160" t="str">
        <f t="shared" si="21"/>
        <v/>
      </c>
    </row>
    <row r="214" spans="3:19" ht="17.45" customHeight="1" x14ac:dyDescent="0.25">
      <c r="C214" s="188"/>
      <c r="D214" s="189"/>
      <c r="E214" s="178"/>
      <c r="F214" s="178"/>
      <c r="G214" s="190">
        <f>DATOS!$E$13</f>
        <v>1</v>
      </c>
      <c r="H214" s="178"/>
      <c r="I214" s="191"/>
      <c r="J214" s="178"/>
      <c r="K214" s="178"/>
      <c r="L214" s="178"/>
      <c r="M214" s="178"/>
      <c r="N214" s="160" t="str">
        <f t="shared" si="18"/>
        <v/>
      </c>
      <c r="P214" s="160" t="str">
        <f t="shared" si="19"/>
        <v/>
      </c>
      <c r="Q214" s="160">
        <f t="shared" si="17"/>
        <v>0</v>
      </c>
      <c r="R214" s="160" t="str">
        <f t="shared" si="20"/>
        <v/>
      </c>
      <c r="S214" s="160" t="str">
        <f t="shared" si="21"/>
        <v/>
      </c>
    </row>
    <row r="215" spans="3:19" ht="17.45" customHeight="1" x14ac:dyDescent="0.25">
      <c r="C215" s="188"/>
      <c r="D215" s="189"/>
      <c r="E215" s="178"/>
      <c r="F215" s="178"/>
      <c r="G215" s="190">
        <f>DATOS!$E$13</f>
        <v>1</v>
      </c>
      <c r="H215" s="178"/>
      <c r="I215" s="191"/>
      <c r="J215" s="178"/>
      <c r="K215" s="178"/>
      <c r="L215" s="178"/>
      <c r="M215" s="178"/>
      <c r="N215" s="160" t="str">
        <f t="shared" si="18"/>
        <v/>
      </c>
      <c r="P215" s="160" t="str">
        <f t="shared" si="19"/>
        <v/>
      </c>
      <c r="Q215" s="160">
        <f t="shared" si="17"/>
        <v>0</v>
      </c>
      <c r="R215" s="160" t="str">
        <f t="shared" si="20"/>
        <v/>
      </c>
      <c r="S215" s="160" t="str">
        <f t="shared" si="21"/>
        <v/>
      </c>
    </row>
    <row r="216" spans="3:19" ht="17.45" customHeight="1" x14ac:dyDescent="0.25">
      <c r="C216" s="188"/>
      <c r="D216" s="189"/>
      <c r="E216" s="178"/>
      <c r="F216" s="178"/>
      <c r="G216" s="190">
        <f>DATOS!$E$13</f>
        <v>1</v>
      </c>
      <c r="H216" s="178"/>
      <c r="I216" s="191"/>
      <c r="J216" s="178"/>
      <c r="K216" s="178"/>
      <c r="L216" s="178"/>
      <c r="M216" s="178"/>
      <c r="N216" s="160" t="str">
        <f t="shared" si="18"/>
        <v/>
      </c>
      <c r="P216" s="160" t="str">
        <f t="shared" si="19"/>
        <v/>
      </c>
      <c r="Q216" s="160">
        <f t="shared" si="17"/>
        <v>0</v>
      </c>
      <c r="R216" s="160" t="str">
        <f t="shared" si="20"/>
        <v/>
      </c>
      <c r="S216" s="160" t="str">
        <f t="shared" si="21"/>
        <v/>
      </c>
    </row>
    <row r="217" spans="3:19" ht="17.45" customHeight="1" x14ac:dyDescent="0.25">
      <c r="C217" s="188"/>
      <c r="D217" s="189"/>
      <c r="E217" s="178"/>
      <c r="F217" s="178"/>
      <c r="G217" s="190">
        <f>DATOS!$E$13</f>
        <v>1</v>
      </c>
      <c r="H217" s="178"/>
      <c r="I217" s="191"/>
      <c r="J217" s="178"/>
      <c r="K217" s="178"/>
      <c r="L217" s="178"/>
      <c r="M217" s="178"/>
      <c r="N217" s="160" t="str">
        <f t="shared" si="18"/>
        <v/>
      </c>
      <c r="P217" s="160" t="str">
        <f t="shared" si="19"/>
        <v/>
      </c>
      <c r="Q217" s="160">
        <f t="shared" si="17"/>
        <v>0</v>
      </c>
      <c r="R217" s="160" t="str">
        <f t="shared" si="20"/>
        <v/>
      </c>
      <c r="S217" s="160" t="str">
        <f t="shared" si="21"/>
        <v/>
      </c>
    </row>
    <row r="218" spans="3:19" ht="17.45" customHeight="1" x14ac:dyDescent="0.25">
      <c r="C218" s="188"/>
      <c r="D218" s="189"/>
      <c r="E218" s="178"/>
      <c r="F218" s="178"/>
      <c r="G218" s="190">
        <f>DATOS!$E$13</f>
        <v>1</v>
      </c>
      <c r="H218" s="178"/>
      <c r="I218" s="191"/>
      <c r="J218" s="178"/>
      <c r="K218" s="178"/>
      <c r="L218" s="178"/>
      <c r="M218" s="178"/>
      <c r="N218" s="160" t="str">
        <f t="shared" si="18"/>
        <v/>
      </c>
      <c r="P218" s="160" t="str">
        <f t="shared" si="19"/>
        <v/>
      </c>
      <c r="Q218" s="160">
        <f t="shared" si="17"/>
        <v>0</v>
      </c>
      <c r="R218" s="160" t="str">
        <f t="shared" si="20"/>
        <v/>
      </c>
      <c r="S218" s="160" t="str">
        <f t="shared" si="21"/>
        <v/>
      </c>
    </row>
    <row r="219" spans="3:19" ht="17.45" customHeight="1" x14ac:dyDescent="0.25">
      <c r="C219" s="188"/>
      <c r="D219" s="189"/>
      <c r="E219" s="178"/>
      <c r="F219" s="178"/>
      <c r="G219" s="190">
        <f>DATOS!$E$13</f>
        <v>1</v>
      </c>
      <c r="H219" s="178"/>
      <c r="I219" s="191"/>
      <c r="J219" s="178"/>
      <c r="K219" s="178"/>
      <c r="L219" s="178"/>
      <c r="M219" s="178"/>
      <c r="N219" s="160" t="str">
        <f t="shared" si="18"/>
        <v/>
      </c>
      <c r="P219" s="160" t="str">
        <f t="shared" si="19"/>
        <v/>
      </c>
      <c r="Q219" s="160">
        <f t="shared" si="17"/>
        <v>0</v>
      </c>
      <c r="R219" s="160" t="str">
        <f t="shared" si="20"/>
        <v/>
      </c>
      <c r="S219" s="160" t="str">
        <f t="shared" si="21"/>
        <v/>
      </c>
    </row>
    <row r="220" spans="3:19" ht="17.45" customHeight="1" x14ac:dyDescent="0.25">
      <c r="C220" s="188"/>
      <c r="D220" s="189"/>
      <c r="E220" s="178"/>
      <c r="F220" s="178"/>
      <c r="G220" s="190">
        <f>DATOS!$E$13</f>
        <v>1</v>
      </c>
      <c r="H220" s="178"/>
      <c r="I220" s="191"/>
      <c r="J220" s="178"/>
      <c r="K220" s="178"/>
      <c r="L220" s="178"/>
      <c r="M220" s="178"/>
      <c r="N220" s="160" t="str">
        <f t="shared" si="18"/>
        <v/>
      </c>
      <c r="P220" s="160" t="str">
        <f t="shared" si="19"/>
        <v/>
      </c>
      <c r="Q220" s="160">
        <f t="shared" si="17"/>
        <v>0</v>
      </c>
      <c r="R220" s="160" t="str">
        <f t="shared" si="20"/>
        <v/>
      </c>
      <c r="S220" s="160" t="str">
        <f t="shared" si="21"/>
        <v/>
      </c>
    </row>
    <row r="221" spans="3:19" ht="17.45" customHeight="1" x14ac:dyDescent="0.25">
      <c r="C221" s="188"/>
      <c r="D221" s="189"/>
      <c r="E221" s="178"/>
      <c r="F221" s="178"/>
      <c r="G221" s="190">
        <f>DATOS!$E$13</f>
        <v>1</v>
      </c>
      <c r="H221" s="178"/>
      <c r="I221" s="191"/>
      <c r="J221" s="178"/>
      <c r="K221" s="178"/>
      <c r="L221" s="178"/>
      <c r="M221" s="178"/>
      <c r="N221" s="160" t="str">
        <f t="shared" si="18"/>
        <v/>
      </c>
      <c r="P221" s="160" t="str">
        <f t="shared" si="19"/>
        <v/>
      </c>
      <c r="Q221" s="160">
        <f t="shared" si="17"/>
        <v>0</v>
      </c>
      <c r="R221" s="160" t="str">
        <f t="shared" si="20"/>
        <v/>
      </c>
      <c r="S221" s="160" t="str">
        <f t="shared" si="21"/>
        <v/>
      </c>
    </row>
    <row r="222" spans="3:19" ht="17.45" customHeight="1" x14ac:dyDescent="0.25">
      <c r="C222" s="188"/>
      <c r="D222" s="189"/>
      <c r="E222" s="178"/>
      <c r="F222" s="178"/>
      <c r="G222" s="190">
        <f>DATOS!$E$13</f>
        <v>1</v>
      </c>
      <c r="H222" s="178"/>
      <c r="I222" s="191"/>
      <c r="J222" s="178"/>
      <c r="K222" s="178"/>
      <c r="L222" s="178"/>
      <c r="M222" s="178"/>
      <c r="N222" s="160" t="str">
        <f t="shared" si="18"/>
        <v/>
      </c>
      <c r="P222" s="160" t="str">
        <f t="shared" si="19"/>
        <v/>
      </c>
      <c r="Q222" s="160">
        <f t="shared" si="17"/>
        <v>0</v>
      </c>
      <c r="R222" s="160" t="str">
        <f t="shared" si="20"/>
        <v/>
      </c>
      <c r="S222" s="160" t="str">
        <f t="shared" si="21"/>
        <v/>
      </c>
    </row>
    <row r="223" spans="3:19" ht="17.45" customHeight="1" x14ac:dyDescent="0.25">
      <c r="C223" s="188"/>
      <c r="D223" s="189"/>
      <c r="E223" s="178"/>
      <c r="F223" s="178"/>
      <c r="G223" s="190">
        <f>DATOS!$E$13</f>
        <v>1</v>
      </c>
      <c r="H223" s="178"/>
      <c r="I223" s="191"/>
      <c r="J223" s="178"/>
      <c r="K223" s="178"/>
      <c r="L223" s="178"/>
      <c r="M223" s="178"/>
      <c r="N223" s="160" t="str">
        <f t="shared" si="18"/>
        <v/>
      </c>
      <c r="P223" s="160" t="str">
        <f t="shared" si="19"/>
        <v/>
      </c>
      <c r="Q223" s="160">
        <f t="shared" si="17"/>
        <v>0</v>
      </c>
      <c r="R223" s="160" t="str">
        <f t="shared" si="20"/>
        <v/>
      </c>
      <c r="S223" s="160" t="str">
        <f t="shared" si="21"/>
        <v/>
      </c>
    </row>
    <row r="224" spans="3:19" ht="17.45" customHeight="1" x14ac:dyDescent="0.25">
      <c r="C224" s="188"/>
      <c r="D224" s="189"/>
      <c r="E224" s="178"/>
      <c r="F224" s="178"/>
      <c r="G224" s="190">
        <f>DATOS!$E$13</f>
        <v>1</v>
      </c>
      <c r="H224" s="178"/>
      <c r="I224" s="191"/>
      <c r="J224" s="178"/>
      <c r="K224" s="178"/>
      <c r="L224" s="178"/>
      <c r="M224" s="178"/>
      <c r="N224" s="160" t="str">
        <f t="shared" si="18"/>
        <v/>
      </c>
      <c r="P224" s="160" t="str">
        <f t="shared" si="19"/>
        <v/>
      </c>
      <c r="Q224" s="160">
        <f t="shared" si="17"/>
        <v>0</v>
      </c>
      <c r="R224" s="160" t="str">
        <f t="shared" si="20"/>
        <v/>
      </c>
      <c r="S224" s="160" t="str">
        <f t="shared" si="21"/>
        <v/>
      </c>
    </row>
    <row r="225" spans="3:19" ht="17.45" customHeight="1" x14ac:dyDescent="0.25">
      <c r="C225" s="188"/>
      <c r="D225" s="189"/>
      <c r="E225" s="178"/>
      <c r="F225" s="178"/>
      <c r="G225" s="190">
        <f>DATOS!$E$13</f>
        <v>1</v>
      </c>
      <c r="H225" s="178"/>
      <c r="I225" s="191"/>
      <c r="J225" s="178"/>
      <c r="K225" s="178"/>
      <c r="L225" s="178"/>
      <c r="M225" s="178"/>
      <c r="N225" s="160" t="str">
        <f t="shared" si="18"/>
        <v/>
      </c>
      <c r="P225" s="160" t="str">
        <f t="shared" si="19"/>
        <v/>
      </c>
      <c r="Q225" s="160">
        <f t="shared" si="17"/>
        <v>0</v>
      </c>
      <c r="R225" s="160" t="str">
        <f t="shared" si="20"/>
        <v/>
      </c>
      <c r="S225" s="160" t="str">
        <f t="shared" si="21"/>
        <v/>
      </c>
    </row>
    <row r="226" spans="3:19" ht="17.45" customHeight="1" x14ac:dyDescent="0.25">
      <c r="C226" s="188"/>
      <c r="D226" s="189"/>
      <c r="E226" s="178"/>
      <c r="F226" s="178"/>
      <c r="G226" s="190">
        <f>DATOS!$E$13</f>
        <v>1</v>
      </c>
      <c r="H226" s="178"/>
      <c r="I226" s="191"/>
      <c r="J226" s="178"/>
      <c r="K226" s="178"/>
      <c r="L226" s="178"/>
      <c r="M226" s="178"/>
      <c r="N226" s="160" t="str">
        <f t="shared" si="18"/>
        <v/>
      </c>
      <c r="P226" s="160" t="str">
        <f t="shared" si="19"/>
        <v/>
      </c>
      <c r="Q226" s="160">
        <f t="shared" si="17"/>
        <v>0</v>
      </c>
      <c r="R226" s="160" t="str">
        <f t="shared" si="20"/>
        <v/>
      </c>
      <c r="S226" s="160" t="str">
        <f t="shared" si="21"/>
        <v/>
      </c>
    </row>
    <row r="227" spans="3:19" ht="17.45" customHeight="1" x14ac:dyDescent="0.25">
      <c r="C227" s="188"/>
      <c r="D227" s="189"/>
      <c r="E227" s="178"/>
      <c r="F227" s="178"/>
      <c r="G227" s="190">
        <f>DATOS!$E$13</f>
        <v>1</v>
      </c>
      <c r="H227" s="178"/>
      <c r="I227" s="191"/>
      <c r="J227" s="178"/>
      <c r="K227" s="178"/>
      <c r="L227" s="178"/>
      <c r="M227" s="178"/>
      <c r="N227" s="160" t="str">
        <f t="shared" si="18"/>
        <v/>
      </c>
      <c r="P227" s="160" t="str">
        <f t="shared" si="19"/>
        <v/>
      </c>
      <c r="Q227" s="160">
        <f t="shared" si="17"/>
        <v>0</v>
      </c>
      <c r="R227" s="160" t="str">
        <f t="shared" si="20"/>
        <v/>
      </c>
      <c r="S227" s="160" t="str">
        <f t="shared" si="21"/>
        <v/>
      </c>
    </row>
    <row r="228" spans="3:19" ht="17.45" customHeight="1" x14ac:dyDescent="0.25">
      <c r="C228" s="188"/>
      <c r="D228" s="189"/>
      <c r="E228" s="178"/>
      <c r="F228" s="178"/>
      <c r="G228" s="190">
        <f>DATOS!$E$13</f>
        <v>1</v>
      </c>
      <c r="H228" s="178"/>
      <c r="I228" s="191"/>
      <c r="J228" s="178"/>
      <c r="K228" s="178"/>
      <c r="L228" s="178"/>
      <c r="M228" s="178"/>
      <c r="N228" s="160" t="str">
        <f t="shared" si="18"/>
        <v/>
      </c>
      <c r="P228" s="160" t="str">
        <f t="shared" si="19"/>
        <v/>
      </c>
      <c r="Q228" s="160">
        <f t="shared" si="17"/>
        <v>0</v>
      </c>
      <c r="R228" s="160" t="str">
        <f t="shared" si="20"/>
        <v/>
      </c>
      <c r="S228" s="160" t="str">
        <f t="shared" si="21"/>
        <v/>
      </c>
    </row>
    <row r="229" spans="3:19" ht="17.45" customHeight="1" x14ac:dyDescent="0.25">
      <c r="C229" s="188"/>
      <c r="D229" s="189"/>
      <c r="E229" s="178"/>
      <c r="F229" s="178"/>
      <c r="G229" s="190">
        <f>DATOS!$E$13</f>
        <v>1</v>
      </c>
      <c r="H229" s="178"/>
      <c r="I229" s="191"/>
      <c r="J229" s="178"/>
      <c r="K229" s="178"/>
      <c r="L229" s="178"/>
      <c r="M229" s="178"/>
      <c r="N229" s="160" t="str">
        <f t="shared" si="18"/>
        <v/>
      </c>
      <c r="P229" s="160" t="str">
        <f t="shared" si="19"/>
        <v/>
      </c>
      <c r="Q229" s="160">
        <f t="shared" si="17"/>
        <v>0</v>
      </c>
      <c r="R229" s="160" t="str">
        <f t="shared" si="20"/>
        <v/>
      </c>
      <c r="S229" s="160" t="str">
        <f t="shared" si="21"/>
        <v/>
      </c>
    </row>
    <row r="230" spans="3:19" ht="17.45" customHeight="1" x14ac:dyDescent="0.25">
      <c r="C230" s="188"/>
      <c r="D230" s="189"/>
      <c r="E230" s="178"/>
      <c r="F230" s="178"/>
      <c r="G230" s="190">
        <f>DATOS!$E$13</f>
        <v>1</v>
      </c>
      <c r="H230" s="178"/>
      <c r="I230" s="191"/>
      <c r="J230" s="178"/>
      <c r="K230" s="178"/>
      <c r="L230" s="178"/>
      <c r="M230" s="178"/>
      <c r="N230" s="160" t="str">
        <f t="shared" si="18"/>
        <v/>
      </c>
      <c r="P230" s="160" t="str">
        <f t="shared" si="19"/>
        <v/>
      </c>
      <c r="Q230" s="160">
        <f t="shared" si="17"/>
        <v>0</v>
      </c>
      <c r="R230" s="160" t="str">
        <f t="shared" si="20"/>
        <v/>
      </c>
      <c r="S230" s="160" t="str">
        <f t="shared" si="21"/>
        <v/>
      </c>
    </row>
    <row r="231" spans="3:19" ht="17.45" customHeight="1" x14ac:dyDescent="0.25">
      <c r="C231" s="188"/>
      <c r="D231" s="189"/>
      <c r="E231" s="178"/>
      <c r="F231" s="178"/>
      <c r="G231" s="190">
        <f>DATOS!$E$13</f>
        <v>1</v>
      </c>
      <c r="H231" s="178"/>
      <c r="I231" s="191"/>
      <c r="J231" s="178"/>
      <c r="K231" s="178"/>
      <c r="L231" s="178"/>
      <c r="M231" s="178"/>
      <c r="N231" s="160" t="str">
        <f t="shared" si="18"/>
        <v/>
      </c>
      <c r="P231" s="160" t="str">
        <f t="shared" si="19"/>
        <v/>
      </c>
      <c r="Q231" s="160">
        <f t="shared" si="17"/>
        <v>0</v>
      </c>
      <c r="R231" s="160" t="str">
        <f t="shared" si="20"/>
        <v/>
      </c>
      <c r="S231" s="160" t="str">
        <f t="shared" si="21"/>
        <v/>
      </c>
    </row>
    <row r="232" spans="3:19" ht="17.45" customHeight="1" x14ac:dyDescent="0.25">
      <c r="C232" s="188"/>
      <c r="D232" s="189"/>
      <c r="E232" s="178"/>
      <c r="F232" s="178"/>
      <c r="G232" s="190">
        <f>DATOS!$E$13</f>
        <v>1</v>
      </c>
      <c r="H232" s="178"/>
      <c r="I232" s="191"/>
      <c r="J232" s="178"/>
      <c r="K232" s="178"/>
      <c r="L232" s="178"/>
      <c r="M232" s="178"/>
      <c r="N232" s="160" t="str">
        <f t="shared" si="18"/>
        <v/>
      </c>
      <c r="P232" s="160" t="str">
        <f t="shared" si="19"/>
        <v/>
      </c>
      <c r="Q232" s="160">
        <f t="shared" si="17"/>
        <v>0</v>
      </c>
      <c r="R232" s="160" t="str">
        <f t="shared" si="20"/>
        <v/>
      </c>
      <c r="S232" s="160" t="str">
        <f t="shared" si="21"/>
        <v/>
      </c>
    </row>
    <row r="233" spans="3:19" ht="17.45" customHeight="1" x14ac:dyDescent="0.25">
      <c r="C233" s="188"/>
      <c r="D233" s="189"/>
      <c r="E233" s="178"/>
      <c r="F233" s="178"/>
      <c r="G233" s="190">
        <f>DATOS!$E$13</f>
        <v>1</v>
      </c>
      <c r="H233" s="178"/>
      <c r="I233" s="191"/>
      <c r="J233" s="178"/>
      <c r="K233" s="178"/>
      <c r="L233" s="178"/>
      <c r="M233" s="178"/>
      <c r="N233" s="160" t="str">
        <f t="shared" si="18"/>
        <v/>
      </c>
      <c r="P233" s="160" t="str">
        <f t="shared" si="19"/>
        <v/>
      </c>
      <c r="Q233" s="160">
        <f t="shared" si="17"/>
        <v>0</v>
      </c>
      <c r="R233" s="160" t="str">
        <f t="shared" si="20"/>
        <v/>
      </c>
      <c r="S233" s="160" t="str">
        <f t="shared" si="21"/>
        <v/>
      </c>
    </row>
    <row r="234" spans="3:19" ht="17.45" customHeight="1" x14ac:dyDescent="0.25">
      <c r="C234" s="188"/>
      <c r="D234" s="189"/>
      <c r="E234" s="178"/>
      <c r="F234" s="178"/>
      <c r="G234" s="190">
        <f>DATOS!$E$13</f>
        <v>1</v>
      </c>
      <c r="H234" s="178"/>
      <c r="I234" s="191"/>
      <c r="J234" s="178"/>
      <c r="K234" s="178"/>
      <c r="L234" s="178"/>
      <c r="M234" s="178"/>
      <c r="N234" s="160" t="str">
        <f t="shared" si="18"/>
        <v/>
      </c>
      <c r="P234" s="160" t="str">
        <f t="shared" si="19"/>
        <v/>
      </c>
      <c r="Q234" s="160">
        <f t="shared" si="17"/>
        <v>0</v>
      </c>
      <c r="R234" s="160" t="str">
        <f t="shared" si="20"/>
        <v/>
      </c>
      <c r="S234" s="160" t="str">
        <f t="shared" si="21"/>
        <v/>
      </c>
    </row>
    <row r="235" spans="3:19" ht="17.45" customHeight="1" x14ac:dyDescent="0.25">
      <c r="C235" s="188"/>
      <c r="D235" s="189"/>
      <c r="E235" s="178"/>
      <c r="F235" s="178"/>
      <c r="G235" s="190">
        <f>DATOS!$E$13</f>
        <v>1</v>
      </c>
      <c r="H235" s="178"/>
      <c r="I235" s="191"/>
      <c r="J235" s="178"/>
      <c r="K235" s="178"/>
      <c r="L235" s="178"/>
      <c r="M235" s="178"/>
      <c r="N235" s="160" t="str">
        <f t="shared" si="18"/>
        <v/>
      </c>
      <c r="P235" s="160" t="str">
        <f t="shared" si="19"/>
        <v/>
      </c>
      <c r="Q235" s="160">
        <f t="shared" si="17"/>
        <v>0</v>
      </c>
      <c r="R235" s="160" t="str">
        <f t="shared" si="20"/>
        <v/>
      </c>
      <c r="S235" s="160" t="str">
        <f t="shared" si="21"/>
        <v/>
      </c>
    </row>
    <row r="236" spans="3:19" ht="17.45" customHeight="1" x14ac:dyDescent="0.25">
      <c r="C236" s="188"/>
      <c r="D236" s="189"/>
      <c r="E236" s="178"/>
      <c r="F236" s="178"/>
      <c r="G236" s="190">
        <f>DATOS!$E$13</f>
        <v>1</v>
      </c>
      <c r="H236" s="178"/>
      <c r="I236" s="191"/>
      <c r="J236" s="178"/>
      <c r="K236" s="178"/>
      <c r="L236" s="178"/>
      <c r="M236" s="178"/>
      <c r="N236" s="160" t="str">
        <f t="shared" si="18"/>
        <v/>
      </c>
      <c r="P236" s="160" t="str">
        <f t="shared" si="19"/>
        <v/>
      </c>
      <c r="Q236" s="160">
        <f t="shared" si="17"/>
        <v>0</v>
      </c>
      <c r="R236" s="160" t="str">
        <f t="shared" si="20"/>
        <v/>
      </c>
      <c r="S236" s="160" t="str">
        <f t="shared" si="21"/>
        <v/>
      </c>
    </row>
    <row r="237" spans="3:19" ht="17.45" customHeight="1" x14ac:dyDescent="0.25">
      <c r="C237" s="188"/>
      <c r="D237" s="189"/>
      <c r="E237" s="178"/>
      <c r="F237" s="178"/>
      <c r="G237" s="190">
        <f>DATOS!$E$13</f>
        <v>1</v>
      </c>
      <c r="H237" s="178"/>
      <c r="I237" s="191"/>
      <c r="J237" s="178"/>
      <c r="K237" s="178"/>
      <c r="L237" s="178"/>
      <c r="M237" s="178"/>
      <c r="N237" s="160" t="str">
        <f t="shared" si="18"/>
        <v/>
      </c>
      <c r="P237" s="160" t="str">
        <f t="shared" si="19"/>
        <v/>
      </c>
      <c r="Q237" s="160">
        <f t="shared" si="17"/>
        <v>0</v>
      </c>
      <c r="R237" s="160" t="str">
        <f t="shared" si="20"/>
        <v/>
      </c>
      <c r="S237" s="160" t="str">
        <f t="shared" si="21"/>
        <v/>
      </c>
    </row>
    <row r="238" spans="3:19" ht="17.45" customHeight="1" x14ac:dyDescent="0.25">
      <c r="C238" s="188"/>
      <c r="D238" s="189"/>
      <c r="E238" s="178"/>
      <c r="F238" s="178"/>
      <c r="G238" s="190">
        <f>DATOS!$E$13</f>
        <v>1</v>
      </c>
      <c r="H238" s="178"/>
      <c r="I238" s="191"/>
      <c r="J238" s="178"/>
      <c r="K238" s="178"/>
      <c r="L238" s="178"/>
      <c r="M238" s="178"/>
      <c r="N238" s="160" t="str">
        <f t="shared" si="18"/>
        <v/>
      </c>
      <c r="P238" s="160" t="str">
        <f t="shared" si="19"/>
        <v/>
      </c>
      <c r="Q238" s="160">
        <f t="shared" si="17"/>
        <v>0</v>
      </c>
      <c r="R238" s="160" t="str">
        <f t="shared" si="20"/>
        <v/>
      </c>
      <c r="S238" s="160" t="str">
        <f t="shared" si="21"/>
        <v/>
      </c>
    </row>
    <row r="239" spans="3:19" ht="17.45" customHeight="1" x14ac:dyDescent="0.25">
      <c r="C239" s="188"/>
      <c r="D239" s="189"/>
      <c r="E239" s="178"/>
      <c r="F239" s="178"/>
      <c r="G239" s="190">
        <f>DATOS!$E$13</f>
        <v>1</v>
      </c>
      <c r="H239" s="178"/>
      <c r="I239" s="191"/>
      <c r="J239" s="178"/>
      <c r="K239" s="178"/>
      <c r="L239" s="178"/>
      <c r="M239" s="178"/>
      <c r="N239" s="160" t="str">
        <f t="shared" si="18"/>
        <v/>
      </c>
      <c r="P239" s="160" t="str">
        <f t="shared" si="19"/>
        <v/>
      </c>
      <c r="Q239" s="160">
        <f t="shared" si="17"/>
        <v>0</v>
      </c>
      <c r="R239" s="160" t="str">
        <f t="shared" si="20"/>
        <v/>
      </c>
      <c r="S239" s="160" t="str">
        <f t="shared" si="21"/>
        <v/>
      </c>
    </row>
    <row r="240" spans="3:19" ht="17.45" customHeight="1" x14ac:dyDescent="0.25">
      <c r="C240" s="188"/>
      <c r="D240" s="189"/>
      <c r="E240" s="178"/>
      <c r="F240" s="178"/>
      <c r="G240" s="190">
        <f>DATOS!$E$13</f>
        <v>1</v>
      </c>
      <c r="H240" s="178"/>
      <c r="I240" s="191"/>
      <c r="J240" s="178"/>
      <c r="K240" s="178"/>
      <c r="L240" s="178"/>
      <c r="M240" s="178"/>
      <c r="N240" s="160" t="str">
        <f t="shared" si="18"/>
        <v/>
      </c>
      <c r="P240" s="160" t="str">
        <f t="shared" si="19"/>
        <v/>
      </c>
      <c r="Q240" s="160">
        <f t="shared" si="17"/>
        <v>0</v>
      </c>
      <c r="R240" s="160" t="str">
        <f t="shared" si="20"/>
        <v/>
      </c>
      <c r="S240" s="160" t="str">
        <f t="shared" si="21"/>
        <v/>
      </c>
    </row>
    <row r="241" spans="3:19" ht="17.45" customHeight="1" x14ac:dyDescent="0.25">
      <c r="C241" s="188"/>
      <c r="D241" s="189"/>
      <c r="E241" s="178"/>
      <c r="F241" s="178"/>
      <c r="G241" s="190">
        <f>DATOS!$E$13</f>
        <v>1</v>
      </c>
      <c r="H241" s="178"/>
      <c r="I241" s="191"/>
      <c r="J241" s="178"/>
      <c r="K241" s="178"/>
      <c r="L241" s="178"/>
      <c r="M241" s="178"/>
      <c r="N241" s="160" t="str">
        <f t="shared" si="18"/>
        <v/>
      </c>
      <c r="P241" s="160" t="str">
        <f t="shared" si="19"/>
        <v/>
      </c>
      <c r="Q241" s="160">
        <f t="shared" si="17"/>
        <v>0</v>
      </c>
      <c r="R241" s="160" t="str">
        <f t="shared" si="20"/>
        <v/>
      </c>
      <c r="S241" s="160" t="str">
        <f t="shared" si="21"/>
        <v/>
      </c>
    </row>
    <row r="242" spans="3:19" ht="17.45" customHeight="1" x14ac:dyDescent="0.25">
      <c r="C242" s="188"/>
      <c r="D242" s="189"/>
      <c r="E242" s="178"/>
      <c r="F242" s="178"/>
      <c r="G242" s="190">
        <f>DATOS!$E$13</f>
        <v>1</v>
      </c>
      <c r="H242" s="178"/>
      <c r="I242" s="191"/>
      <c r="J242" s="178"/>
      <c r="K242" s="178"/>
      <c r="L242" s="178"/>
      <c r="M242" s="178"/>
      <c r="N242" s="160" t="str">
        <f t="shared" si="18"/>
        <v/>
      </c>
      <c r="P242" s="160" t="str">
        <f t="shared" si="19"/>
        <v/>
      </c>
      <c r="Q242" s="160">
        <f t="shared" si="17"/>
        <v>0</v>
      </c>
      <c r="R242" s="160" t="str">
        <f t="shared" si="20"/>
        <v/>
      </c>
      <c r="S242" s="160" t="str">
        <f t="shared" si="21"/>
        <v/>
      </c>
    </row>
    <row r="243" spans="3:19" ht="17.45" customHeight="1" x14ac:dyDescent="0.25">
      <c r="C243" s="188"/>
      <c r="D243" s="189"/>
      <c r="E243" s="178"/>
      <c r="F243" s="178"/>
      <c r="G243" s="190">
        <f>DATOS!$E$13</f>
        <v>1</v>
      </c>
      <c r="H243" s="178"/>
      <c r="I243" s="191"/>
      <c r="J243" s="178"/>
      <c r="K243" s="178"/>
      <c r="L243" s="178"/>
      <c r="M243" s="178"/>
      <c r="N243" s="160" t="str">
        <f t="shared" si="18"/>
        <v/>
      </c>
      <c r="P243" s="160" t="str">
        <f t="shared" si="19"/>
        <v/>
      </c>
      <c r="Q243" s="160">
        <f t="shared" si="17"/>
        <v>0</v>
      </c>
      <c r="R243" s="160" t="str">
        <f t="shared" si="20"/>
        <v/>
      </c>
      <c r="S243" s="160" t="str">
        <f t="shared" si="21"/>
        <v/>
      </c>
    </row>
    <row r="244" spans="3:19" ht="17.45" customHeight="1" x14ac:dyDescent="0.25">
      <c r="C244" s="188"/>
      <c r="D244" s="189"/>
      <c r="E244" s="178"/>
      <c r="F244" s="178"/>
      <c r="G244" s="190">
        <f>DATOS!$E$13</f>
        <v>1</v>
      </c>
      <c r="H244" s="178"/>
      <c r="I244" s="191"/>
      <c r="J244" s="178"/>
      <c r="K244" s="178"/>
      <c r="L244" s="178"/>
      <c r="M244" s="178"/>
      <c r="N244" s="160" t="str">
        <f t="shared" si="18"/>
        <v/>
      </c>
      <c r="P244" s="160" t="str">
        <f t="shared" si="19"/>
        <v/>
      </c>
      <c r="Q244" s="160">
        <f t="shared" si="17"/>
        <v>0</v>
      </c>
      <c r="R244" s="160" t="str">
        <f t="shared" si="20"/>
        <v/>
      </c>
      <c r="S244" s="160" t="str">
        <f t="shared" si="21"/>
        <v/>
      </c>
    </row>
    <row r="245" spans="3:19" ht="17.45" customHeight="1" x14ac:dyDescent="0.25">
      <c r="C245" s="188"/>
      <c r="D245" s="189"/>
      <c r="E245" s="178"/>
      <c r="F245" s="178"/>
      <c r="G245" s="190">
        <f>DATOS!$E$13</f>
        <v>1</v>
      </c>
      <c r="H245" s="178"/>
      <c r="I245" s="191"/>
      <c r="J245" s="178"/>
      <c r="K245" s="178"/>
      <c r="L245" s="178"/>
      <c r="M245" s="178"/>
      <c r="N245" s="160" t="str">
        <f t="shared" si="18"/>
        <v/>
      </c>
      <c r="P245" s="160" t="str">
        <f t="shared" si="19"/>
        <v/>
      </c>
      <c r="Q245" s="160">
        <f t="shared" si="17"/>
        <v>0</v>
      </c>
      <c r="R245" s="160" t="str">
        <f t="shared" si="20"/>
        <v/>
      </c>
      <c r="S245" s="160" t="str">
        <f t="shared" si="21"/>
        <v/>
      </c>
    </row>
    <row r="246" spans="3:19" ht="17.45" customHeight="1" x14ac:dyDescent="0.25">
      <c r="C246" s="188"/>
      <c r="D246" s="189"/>
      <c r="E246" s="178"/>
      <c r="F246" s="178"/>
      <c r="G246" s="190">
        <f>DATOS!$E$13</f>
        <v>1</v>
      </c>
      <c r="H246" s="178"/>
      <c r="I246" s="191"/>
      <c r="J246" s="178"/>
      <c r="K246" s="178"/>
      <c r="L246" s="178"/>
      <c r="M246" s="178"/>
      <c r="N246" s="160" t="str">
        <f t="shared" si="18"/>
        <v/>
      </c>
      <c r="P246" s="160" t="str">
        <f t="shared" si="19"/>
        <v/>
      </c>
      <c r="Q246" s="160">
        <f t="shared" si="17"/>
        <v>0</v>
      </c>
      <c r="R246" s="160" t="str">
        <f t="shared" si="20"/>
        <v/>
      </c>
      <c r="S246" s="160" t="str">
        <f t="shared" si="21"/>
        <v/>
      </c>
    </row>
    <row r="247" spans="3:19" ht="17.45" customHeight="1" x14ac:dyDescent="0.25">
      <c r="C247" s="188"/>
      <c r="D247" s="189"/>
      <c r="E247" s="178"/>
      <c r="F247" s="178"/>
      <c r="G247" s="190">
        <f>DATOS!$E$13</f>
        <v>1</v>
      </c>
      <c r="H247" s="178"/>
      <c r="I247" s="191"/>
      <c r="J247" s="178"/>
      <c r="K247" s="178"/>
      <c r="L247" s="178"/>
      <c r="M247" s="178"/>
      <c r="N247" s="160" t="str">
        <f t="shared" si="18"/>
        <v/>
      </c>
      <c r="P247" s="160" t="str">
        <f t="shared" si="19"/>
        <v/>
      </c>
      <c r="Q247" s="160">
        <f t="shared" si="17"/>
        <v>0</v>
      </c>
      <c r="R247" s="160" t="str">
        <f t="shared" si="20"/>
        <v/>
      </c>
      <c r="S247" s="160" t="str">
        <f t="shared" si="21"/>
        <v/>
      </c>
    </row>
    <row r="248" spans="3:19" ht="17.45" customHeight="1" x14ac:dyDescent="0.25">
      <c r="C248" s="188"/>
      <c r="D248" s="189"/>
      <c r="E248" s="178"/>
      <c r="F248" s="178"/>
      <c r="G248" s="190">
        <f>DATOS!$E$13</f>
        <v>1</v>
      </c>
      <c r="H248" s="178"/>
      <c r="I248" s="191"/>
      <c r="J248" s="178"/>
      <c r="K248" s="178"/>
      <c r="L248" s="178"/>
      <c r="M248" s="178"/>
      <c r="N248" s="160" t="str">
        <f t="shared" si="18"/>
        <v/>
      </c>
      <c r="P248" s="160" t="str">
        <f t="shared" si="19"/>
        <v/>
      </c>
      <c r="Q248" s="160">
        <f t="shared" si="17"/>
        <v>0</v>
      </c>
      <c r="R248" s="160" t="str">
        <f t="shared" si="20"/>
        <v/>
      </c>
      <c r="S248" s="160" t="str">
        <f t="shared" si="21"/>
        <v/>
      </c>
    </row>
    <row r="249" spans="3:19" ht="17.45" customHeight="1" x14ac:dyDescent="0.25">
      <c r="C249" s="188"/>
      <c r="D249" s="189"/>
      <c r="E249" s="178"/>
      <c r="F249" s="178"/>
      <c r="G249" s="190">
        <f>DATOS!$E$13</f>
        <v>1</v>
      </c>
      <c r="H249" s="178"/>
      <c r="I249" s="191"/>
      <c r="J249" s="178"/>
      <c r="K249" s="178"/>
      <c r="L249" s="178"/>
      <c r="M249" s="178"/>
      <c r="N249" s="160" t="str">
        <f t="shared" si="18"/>
        <v/>
      </c>
      <c r="P249" s="160" t="str">
        <f t="shared" si="19"/>
        <v/>
      </c>
      <c r="Q249" s="160">
        <f t="shared" si="17"/>
        <v>0</v>
      </c>
      <c r="R249" s="160" t="str">
        <f t="shared" si="20"/>
        <v/>
      </c>
      <c r="S249" s="160" t="str">
        <f t="shared" si="21"/>
        <v/>
      </c>
    </row>
    <row r="250" spans="3:19" ht="17.45" customHeight="1" x14ac:dyDescent="0.25">
      <c r="C250" s="188"/>
      <c r="D250" s="189"/>
      <c r="E250" s="178"/>
      <c r="F250" s="178"/>
      <c r="G250" s="190">
        <f>DATOS!$E$13</f>
        <v>1</v>
      </c>
      <c r="H250" s="178"/>
      <c r="I250" s="191"/>
      <c r="J250" s="178"/>
      <c r="K250" s="178"/>
      <c r="L250" s="178"/>
      <c r="M250" s="178"/>
      <c r="N250" s="160" t="str">
        <f t="shared" si="18"/>
        <v/>
      </c>
      <c r="P250" s="160" t="str">
        <f t="shared" si="19"/>
        <v/>
      </c>
      <c r="Q250" s="160">
        <f t="shared" si="17"/>
        <v>0</v>
      </c>
      <c r="R250" s="160" t="str">
        <f t="shared" si="20"/>
        <v/>
      </c>
      <c r="S250" s="160" t="str">
        <f t="shared" si="21"/>
        <v/>
      </c>
    </row>
    <row r="251" spans="3:19" ht="17.45" customHeight="1" x14ac:dyDescent="0.25">
      <c r="C251" s="188"/>
      <c r="D251" s="189"/>
      <c r="E251" s="178"/>
      <c r="F251" s="178"/>
      <c r="G251" s="190">
        <f>DATOS!$E$13</f>
        <v>1</v>
      </c>
      <c r="H251" s="178"/>
      <c r="I251" s="191"/>
      <c r="J251" s="178"/>
      <c r="K251" s="178"/>
      <c r="L251" s="178"/>
      <c r="M251" s="178"/>
      <c r="N251" s="160" t="str">
        <f t="shared" si="18"/>
        <v/>
      </c>
      <c r="P251" s="160" t="str">
        <f t="shared" si="19"/>
        <v/>
      </c>
      <c r="Q251" s="160">
        <f t="shared" si="17"/>
        <v>0</v>
      </c>
      <c r="R251" s="160" t="str">
        <f t="shared" si="20"/>
        <v/>
      </c>
      <c r="S251" s="160" t="str">
        <f t="shared" si="21"/>
        <v/>
      </c>
    </row>
    <row r="252" spans="3:19" ht="17.45" customHeight="1" x14ac:dyDescent="0.25">
      <c r="C252" s="188"/>
      <c r="D252" s="189"/>
      <c r="E252" s="178"/>
      <c r="F252" s="178"/>
      <c r="G252" s="190">
        <f>DATOS!$E$13</f>
        <v>1</v>
      </c>
      <c r="H252" s="178"/>
      <c r="I252" s="191"/>
      <c r="J252" s="178"/>
      <c r="K252" s="178"/>
      <c r="L252" s="178"/>
      <c r="M252" s="178"/>
      <c r="N252" s="160" t="str">
        <f t="shared" si="18"/>
        <v/>
      </c>
      <c r="P252" s="160" t="str">
        <f t="shared" si="19"/>
        <v/>
      </c>
      <c r="Q252" s="160">
        <f t="shared" si="17"/>
        <v>0</v>
      </c>
      <c r="R252" s="160" t="str">
        <f t="shared" si="20"/>
        <v/>
      </c>
      <c r="S252" s="160" t="str">
        <f t="shared" si="21"/>
        <v/>
      </c>
    </row>
    <row r="253" spans="3:19" ht="17.45" customHeight="1" x14ac:dyDescent="0.25">
      <c r="C253" s="188"/>
      <c r="D253" s="189"/>
      <c r="E253" s="178"/>
      <c r="F253" s="178"/>
      <c r="G253" s="190">
        <f>DATOS!$E$13</f>
        <v>1</v>
      </c>
      <c r="H253" s="178"/>
      <c r="I253" s="191"/>
      <c r="J253" s="178"/>
      <c r="K253" s="178"/>
      <c r="L253" s="178"/>
      <c r="M253" s="178"/>
      <c r="N253" s="160" t="str">
        <f t="shared" si="18"/>
        <v/>
      </c>
      <c r="P253" s="160" t="str">
        <f t="shared" si="19"/>
        <v/>
      </c>
      <c r="Q253" s="160">
        <f t="shared" si="17"/>
        <v>0</v>
      </c>
      <c r="R253" s="160" t="str">
        <f t="shared" si="20"/>
        <v/>
      </c>
      <c r="S253" s="160" t="str">
        <f t="shared" si="21"/>
        <v/>
      </c>
    </row>
    <row r="254" spans="3:19" ht="17.45" customHeight="1" x14ac:dyDescent="0.25">
      <c r="C254" s="188"/>
      <c r="D254" s="189"/>
      <c r="E254" s="178"/>
      <c r="F254" s="178"/>
      <c r="G254" s="190">
        <f>DATOS!$E$13</f>
        <v>1</v>
      </c>
      <c r="H254" s="178"/>
      <c r="I254" s="191"/>
      <c r="J254" s="178"/>
      <c r="K254" s="178"/>
      <c r="L254" s="178"/>
      <c r="M254" s="178"/>
      <c r="N254" s="160" t="str">
        <f t="shared" si="18"/>
        <v/>
      </c>
      <c r="P254" s="160" t="str">
        <f t="shared" si="19"/>
        <v/>
      </c>
      <c r="Q254" s="160">
        <f t="shared" si="17"/>
        <v>0</v>
      </c>
      <c r="R254" s="160" t="str">
        <f t="shared" si="20"/>
        <v/>
      </c>
      <c r="S254" s="160" t="str">
        <f t="shared" si="21"/>
        <v/>
      </c>
    </row>
    <row r="255" spans="3:19" ht="17.45" customHeight="1" x14ac:dyDescent="0.25">
      <c r="C255" s="188"/>
      <c r="D255" s="189"/>
      <c r="E255" s="178"/>
      <c r="F255" s="178"/>
      <c r="G255" s="190">
        <f>DATOS!$E$13</f>
        <v>1</v>
      </c>
      <c r="H255" s="178"/>
      <c r="I255" s="191"/>
      <c r="J255" s="178"/>
      <c r="K255" s="178"/>
      <c r="L255" s="178"/>
      <c r="M255" s="178"/>
      <c r="N255" s="160" t="str">
        <f t="shared" si="18"/>
        <v/>
      </c>
      <c r="P255" s="160" t="str">
        <f t="shared" si="19"/>
        <v/>
      </c>
      <c r="Q255" s="160">
        <f t="shared" si="17"/>
        <v>0</v>
      </c>
      <c r="R255" s="160" t="str">
        <f t="shared" si="20"/>
        <v/>
      </c>
      <c r="S255" s="160" t="str">
        <f t="shared" si="21"/>
        <v/>
      </c>
    </row>
    <row r="256" spans="3:19" ht="17.45" customHeight="1" x14ac:dyDescent="0.25">
      <c r="C256" s="188"/>
      <c r="D256" s="189"/>
      <c r="E256" s="178"/>
      <c r="F256" s="178"/>
      <c r="G256" s="190">
        <f>DATOS!$E$13</f>
        <v>1</v>
      </c>
      <c r="H256" s="178"/>
      <c r="I256" s="191"/>
      <c r="J256" s="178"/>
      <c r="K256" s="178"/>
      <c r="L256" s="178"/>
      <c r="M256" s="178"/>
      <c r="N256" s="160" t="str">
        <f t="shared" si="18"/>
        <v/>
      </c>
      <c r="P256" s="160" t="str">
        <f t="shared" si="19"/>
        <v/>
      </c>
      <c r="Q256" s="160">
        <f t="shared" si="17"/>
        <v>0</v>
      </c>
      <c r="R256" s="160" t="str">
        <f t="shared" si="20"/>
        <v/>
      </c>
      <c r="S256" s="160" t="str">
        <f t="shared" si="21"/>
        <v/>
      </c>
    </row>
    <row r="257" spans="3:19" ht="17.45" customHeight="1" x14ac:dyDescent="0.25">
      <c r="C257" s="188"/>
      <c r="D257" s="189"/>
      <c r="E257" s="178"/>
      <c r="F257" s="178"/>
      <c r="G257" s="190">
        <f>DATOS!$E$13</f>
        <v>1</v>
      </c>
      <c r="H257" s="178"/>
      <c r="I257" s="191"/>
      <c r="J257" s="178"/>
      <c r="K257" s="178"/>
      <c r="L257" s="178"/>
      <c r="M257" s="178"/>
      <c r="N257" s="160" t="str">
        <f t="shared" si="18"/>
        <v/>
      </c>
      <c r="P257" s="160" t="str">
        <f t="shared" si="19"/>
        <v/>
      </c>
      <c r="Q257" s="160">
        <f t="shared" si="17"/>
        <v>0</v>
      </c>
      <c r="R257" s="160" t="str">
        <f t="shared" si="20"/>
        <v/>
      </c>
      <c r="S257" s="160" t="str">
        <f t="shared" si="21"/>
        <v/>
      </c>
    </row>
    <row r="258" spans="3:19" ht="17.45" customHeight="1" x14ac:dyDescent="0.25">
      <c r="C258" s="188"/>
      <c r="D258" s="189"/>
      <c r="E258" s="178"/>
      <c r="F258" s="178"/>
      <c r="G258" s="190">
        <f>DATOS!$E$13</f>
        <v>1</v>
      </c>
      <c r="H258" s="178"/>
      <c r="I258" s="191"/>
      <c r="J258" s="178"/>
      <c r="K258" s="178"/>
      <c r="L258" s="178"/>
      <c r="M258" s="178"/>
      <c r="N258" s="160" t="str">
        <f t="shared" si="18"/>
        <v/>
      </c>
      <c r="P258" s="160" t="str">
        <f t="shared" si="19"/>
        <v/>
      </c>
      <c r="Q258" s="160">
        <f t="shared" si="17"/>
        <v>0</v>
      </c>
      <c r="R258" s="160" t="str">
        <f t="shared" si="20"/>
        <v/>
      </c>
      <c r="S258" s="160" t="str">
        <f t="shared" si="21"/>
        <v/>
      </c>
    </row>
    <row r="259" spans="3:19" ht="17.45" customHeight="1" x14ac:dyDescent="0.25">
      <c r="C259" s="188"/>
      <c r="D259" s="189"/>
      <c r="E259" s="178"/>
      <c r="F259" s="178"/>
      <c r="G259" s="190">
        <f>DATOS!$E$13</f>
        <v>1</v>
      </c>
      <c r="H259" s="178"/>
      <c r="I259" s="191"/>
      <c r="J259" s="178"/>
      <c r="K259" s="178"/>
      <c r="L259" s="178"/>
      <c r="M259" s="178"/>
      <c r="N259" s="160" t="str">
        <f t="shared" si="18"/>
        <v/>
      </c>
      <c r="P259" s="160" t="str">
        <f t="shared" si="19"/>
        <v/>
      </c>
      <c r="Q259" s="160">
        <f t="shared" si="17"/>
        <v>0</v>
      </c>
      <c r="R259" s="160" t="str">
        <f t="shared" si="20"/>
        <v/>
      </c>
      <c r="S259" s="160" t="str">
        <f t="shared" si="21"/>
        <v/>
      </c>
    </row>
    <row r="260" spans="3:19" ht="17.45" customHeight="1" x14ac:dyDescent="0.25">
      <c r="C260" s="188"/>
      <c r="D260" s="189"/>
      <c r="E260" s="178"/>
      <c r="F260" s="178"/>
      <c r="G260" s="190">
        <f>DATOS!$E$13</f>
        <v>1</v>
      </c>
      <c r="H260" s="178"/>
      <c r="I260" s="191"/>
      <c r="J260" s="178"/>
      <c r="K260" s="178"/>
      <c r="L260" s="178"/>
      <c r="M260" s="178"/>
      <c r="N260" s="160" t="str">
        <f t="shared" si="18"/>
        <v/>
      </c>
      <c r="P260" s="160" t="str">
        <f t="shared" si="19"/>
        <v/>
      </c>
      <c r="Q260" s="160">
        <f t="shared" si="17"/>
        <v>0</v>
      </c>
      <c r="R260" s="160" t="str">
        <f t="shared" si="20"/>
        <v/>
      </c>
      <c r="S260" s="160" t="str">
        <f t="shared" si="21"/>
        <v/>
      </c>
    </row>
    <row r="261" spans="3:19" ht="17.45" customHeight="1" x14ac:dyDescent="0.25">
      <c r="C261" s="188"/>
      <c r="D261" s="189"/>
      <c r="E261" s="178"/>
      <c r="F261" s="178"/>
      <c r="G261" s="190">
        <f>DATOS!$E$13</f>
        <v>1</v>
      </c>
      <c r="H261" s="178"/>
      <c r="I261" s="191"/>
      <c r="J261" s="178"/>
      <c r="K261" s="178"/>
      <c r="L261" s="178"/>
      <c r="M261" s="178"/>
      <c r="N261" s="160" t="str">
        <f t="shared" si="18"/>
        <v/>
      </c>
      <c r="P261" s="160" t="str">
        <f t="shared" si="19"/>
        <v/>
      </c>
      <c r="Q261" s="160">
        <f t="shared" si="17"/>
        <v>0</v>
      </c>
      <c r="R261" s="160" t="str">
        <f t="shared" si="20"/>
        <v/>
      </c>
      <c r="S261" s="160" t="str">
        <f t="shared" si="21"/>
        <v/>
      </c>
    </row>
    <row r="262" spans="3:19" ht="17.45" customHeight="1" x14ac:dyDescent="0.25">
      <c r="C262" s="188"/>
      <c r="D262" s="189"/>
      <c r="E262" s="178"/>
      <c r="F262" s="178"/>
      <c r="G262" s="190">
        <f>DATOS!$E$13</f>
        <v>1</v>
      </c>
      <c r="H262" s="178"/>
      <c r="I262" s="191"/>
      <c r="J262" s="178"/>
      <c r="K262" s="178"/>
      <c r="L262" s="178"/>
      <c r="M262" s="178"/>
      <c r="N262" s="160" t="str">
        <f t="shared" si="18"/>
        <v/>
      </c>
      <c r="P262" s="160" t="str">
        <f t="shared" si="19"/>
        <v/>
      </c>
      <c r="Q262" s="160">
        <f t="shared" si="17"/>
        <v>0</v>
      </c>
      <c r="R262" s="160" t="str">
        <f t="shared" si="20"/>
        <v/>
      </c>
      <c r="S262" s="160" t="str">
        <f t="shared" si="21"/>
        <v/>
      </c>
    </row>
    <row r="263" spans="3:19" ht="17.45" customHeight="1" x14ac:dyDescent="0.25">
      <c r="C263" s="188"/>
      <c r="D263" s="189"/>
      <c r="E263" s="178"/>
      <c r="F263" s="178"/>
      <c r="G263" s="190">
        <f>DATOS!$E$13</f>
        <v>1</v>
      </c>
      <c r="H263" s="178"/>
      <c r="I263" s="191"/>
      <c r="J263" s="178"/>
      <c r="K263" s="178"/>
      <c r="L263" s="178"/>
      <c r="M263" s="178"/>
      <c r="N263" s="160" t="str">
        <f t="shared" si="18"/>
        <v/>
      </c>
      <c r="P263" s="160" t="str">
        <f t="shared" si="19"/>
        <v/>
      </c>
      <c r="Q263" s="160">
        <f t="shared" si="17"/>
        <v>0</v>
      </c>
      <c r="R263" s="160" t="str">
        <f t="shared" si="20"/>
        <v/>
      </c>
      <c r="S263" s="160" t="str">
        <f t="shared" si="21"/>
        <v/>
      </c>
    </row>
    <row r="264" spans="3:19" ht="17.45" customHeight="1" x14ac:dyDescent="0.25">
      <c r="C264" s="188"/>
      <c r="D264" s="189"/>
      <c r="E264" s="178"/>
      <c r="F264" s="178"/>
      <c r="G264" s="190">
        <f>DATOS!$E$13</f>
        <v>1</v>
      </c>
      <c r="H264" s="178"/>
      <c r="I264" s="191"/>
      <c r="J264" s="178"/>
      <c r="K264" s="178"/>
      <c r="L264" s="178"/>
      <c r="M264" s="178"/>
      <c r="N264" s="160" t="str">
        <f t="shared" si="18"/>
        <v/>
      </c>
      <c r="P264" s="160" t="str">
        <f t="shared" si="19"/>
        <v/>
      </c>
      <c r="Q264" s="160">
        <f t="shared" si="17"/>
        <v>0</v>
      </c>
      <c r="R264" s="160" t="str">
        <f t="shared" si="20"/>
        <v/>
      </c>
      <c r="S264" s="160" t="str">
        <f t="shared" si="21"/>
        <v/>
      </c>
    </row>
    <row r="265" spans="3:19" ht="17.45" customHeight="1" x14ac:dyDescent="0.25">
      <c r="C265" s="188"/>
      <c r="D265" s="189"/>
      <c r="E265" s="178"/>
      <c r="F265" s="178"/>
      <c r="G265" s="190">
        <f>DATOS!$E$13</f>
        <v>1</v>
      </c>
      <c r="H265" s="178"/>
      <c r="I265" s="191"/>
      <c r="J265" s="178"/>
      <c r="K265" s="178"/>
      <c r="L265" s="178"/>
      <c r="M265" s="178"/>
      <c r="N265" s="160" t="str">
        <f t="shared" si="18"/>
        <v/>
      </c>
      <c r="P265" s="160" t="str">
        <f t="shared" si="19"/>
        <v/>
      </c>
      <c r="Q265" s="160">
        <f t="shared" si="17"/>
        <v>0</v>
      </c>
      <c r="R265" s="160" t="str">
        <f t="shared" si="20"/>
        <v/>
      </c>
      <c r="S265" s="160" t="str">
        <f t="shared" si="21"/>
        <v/>
      </c>
    </row>
    <row r="266" spans="3:19" ht="17.45" customHeight="1" x14ac:dyDescent="0.25">
      <c r="C266" s="188"/>
      <c r="D266" s="189"/>
      <c r="E266" s="178"/>
      <c r="F266" s="178"/>
      <c r="G266" s="190">
        <f>DATOS!$E$13</f>
        <v>1</v>
      </c>
      <c r="H266" s="178"/>
      <c r="I266" s="191"/>
      <c r="J266" s="178"/>
      <c r="K266" s="178"/>
      <c r="L266" s="178"/>
      <c r="M266" s="178"/>
      <c r="N266" s="160" t="str">
        <f t="shared" si="18"/>
        <v/>
      </c>
      <c r="P266" s="160" t="str">
        <f t="shared" si="19"/>
        <v/>
      </c>
      <c r="Q266" s="160">
        <f t="shared" si="17"/>
        <v>0</v>
      </c>
      <c r="R266" s="160" t="str">
        <f t="shared" si="20"/>
        <v/>
      </c>
      <c r="S266" s="160" t="str">
        <f t="shared" si="21"/>
        <v/>
      </c>
    </row>
    <row r="267" spans="3:19" ht="17.45" customHeight="1" x14ac:dyDescent="0.25">
      <c r="C267" s="188"/>
      <c r="D267" s="189"/>
      <c r="E267" s="178"/>
      <c r="F267" s="178"/>
      <c r="G267" s="190">
        <f>DATOS!$E$13</f>
        <v>1</v>
      </c>
      <c r="H267" s="178"/>
      <c r="I267" s="191"/>
      <c r="J267" s="178"/>
      <c r="K267" s="178"/>
      <c r="L267" s="178"/>
      <c r="M267" s="178"/>
      <c r="N267" s="160" t="str">
        <f t="shared" si="18"/>
        <v/>
      </c>
      <c r="P267" s="160" t="str">
        <f t="shared" si="19"/>
        <v/>
      </c>
      <c r="Q267" s="160">
        <f t="shared" si="17"/>
        <v>0</v>
      </c>
      <c r="R267" s="160" t="str">
        <f t="shared" si="20"/>
        <v/>
      </c>
      <c r="S267" s="160" t="str">
        <f t="shared" si="21"/>
        <v/>
      </c>
    </row>
    <row r="268" spans="3:19" ht="17.45" customHeight="1" x14ac:dyDescent="0.25">
      <c r="C268" s="188"/>
      <c r="D268" s="189"/>
      <c r="E268" s="178"/>
      <c r="F268" s="178"/>
      <c r="G268" s="190">
        <f>DATOS!$E$13</f>
        <v>1</v>
      </c>
      <c r="H268" s="178"/>
      <c r="I268" s="191"/>
      <c r="J268" s="178"/>
      <c r="K268" s="178"/>
      <c r="L268" s="178"/>
      <c r="M268" s="178"/>
      <c r="N268" s="160" t="str">
        <f t="shared" si="18"/>
        <v/>
      </c>
      <c r="P268" s="160" t="str">
        <f t="shared" si="19"/>
        <v/>
      </c>
      <c r="Q268" s="160">
        <f t="shared" si="17"/>
        <v>0</v>
      </c>
      <c r="R268" s="160" t="str">
        <f t="shared" si="20"/>
        <v/>
      </c>
      <c r="S268" s="160" t="str">
        <f t="shared" si="21"/>
        <v/>
      </c>
    </row>
    <row r="269" spans="3:19" ht="17.45" customHeight="1" x14ac:dyDescent="0.25">
      <c r="C269" s="188"/>
      <c r="D269" s="189"/>
      <c r="E269" s="178"/>
      <c r="F269" s="178"/>
      <c r="G269" s="190">
        <f>DATOS!$E$13</f>
        <v>1</v>
      </c>
      <c r="H269" s="178"/>
      <c r="I269" s="191"/>
      <c r="J269" s="178"/>
      <c r="K269" s="178"/>
      <c r="L269" s="178"/>
      <c r="M269" s="178"/>
      <c r="N269" s="160" t="str">
        <f t="shared" si="18"/>
        <v/>
      </c>
      <c r="P269" s="160" t="str">
        <f t="shared" si="19"/>
        <v/>
      </c>
      <c r="Q269" s="160">
        <f t="shared" si="17"/>
        <v>0</v>
      </c>
      <c r="R269" s="160" t="str">
        <f t="shared" si="20"/>
        <v/>
      </c>
      <c r="S269" s="160" t="str">
        <f t="shared" si="21"/>
        <v/>
      </c>
    </row>
    <row r="270" spans="3:19" ht="17.45" customHeight="1" x14ac:dyDescent="0.25">
      <c r="C270" s="188"/>
      <c r="D270" s="189"/>
      <c r="E270" s="178"/>
      <c r="F270" s="178"/>
      <c r="G270" s="190">
        <f>DATOS!$E$13</f>
        <v>1</v>
      </c>
      <c r="H270" s="178"/>
      <c r="I270" s="191"/>
      <c r="J270" s="178"/>
      <c r="K270" s="178"/>
      <c r="L270" s="178"/>
      <c r="M270" s="178"/>
      <c r="N270" s="160" t="str">
        <f t="shared" si="18"/>
        <v/>
      </c>
      <c r="P270" s="160" t="str">
        <f t="shared" si="19"/>
        <v/>
      </c>
      <c r="Q270" s="160">
        <f t="shared" si="17"/>
        <v>0</v>
      </c>
      <c r="R270" s="160" t="str">
        <f t="shared" si="20"/>
        <v/>
      </c>
      <c r="S270" s="160" t="str">
        <f t="shared" si="21"/>
        <v/>
      </c>
    </row>
    <row r="271" spans="3:19" ht="17.45" customHeight="1" x14ac:dyDescent="0.25">
      <c r="C271" s="188"/>
      <c r="D271" s="189"/>
      <c r="E271" s="178"/>
      <c r="F271" s="178"/>
      <c r="G271" s="190">
        <f>DATOS!$E$13</f>
        <v>1</v>
      </c>
      <c r="H271" s="178"/>
      <c r="I271" s="191"/>
      <c r="J271" s="178"/>
      <c r="K271" s="178"/>
      <c r="L271" s="178"/>
      <c r="M271" s="178"/>
      <c r="N271" s="160" t="str">
        <f t="shared" si="18"/>
        <v/>
      </c>
      <c r="P271" s="160" t="str">
        <f t="shared" si="19"/>
        <v/>
      </c>
      <c r="Q271" s="160">
        <f t="shared" si="17"/>
        <v>0</v>
      </c>
      <c r="R271" s="160" t="str">
        <f t="shared" si="20"/>
        <v/>
      </c>
      <c r="S271" s="160" t="str">
        <f t="shared" si="21"/>
        <v/>
      </c>
    </row>
    <row r="272" spans="3:19" ht="17.45" customHeight="1" x14ac:dyDescent="0.25">
      <c r="C272" s="188"/>
      <c r="D272" s="189"/>
      <c r="E272" s="178"/>
      <c r="F272" s="178"/>
      <c r="G272" s="190">
        <f>DATOS!$E$13</f>
        <v>1</v>
      </c>
      <c r="H272" s="178"/>
      <c r="I272" s="191"/>
      <c r="J272" s="178"/>
      <c r="K272" s="178"/>
      <c r="L272" s="178"/>
      <c r="M272" s="178"/>
      <c r="N272" s="160" t="str">
        <f t="shared" si="18"/>
        <v/>
      </c>
      <c r="P272" s="160" t="str">
        <f t="shared" si="19"/>
        <v/>
      </c>
      <c r="Q272" s="160">
        <f t="shared" si="17"/>
        <v>0</v>
      </c>
      <c r="R272" s="160" t="str">
        <f t="shared" si="20"/>
        <v/>
      </c>
      <c r="S272" s="160" t="str">
        <f t="shared" si="21"/>
        <v/>
      </c>
    </row>
    <row r="273" spans="3:19" ht="17.45" customHeight="1" x14ac:dyDescent="0.25">
      <c r="C273" s="188"/>
      <c r="D273" s="189"/>
      <c r="E273" s="178"/>
      <c r="F273" s="178"/>
      <c r="G273" s="190">
        <f>DATOS!$E$13</f>
        <v>1</v>
      </c>
      <c r="H273" s="178"/>
      <c r="I273" s="191"/>
      <c r="J273" s="178"/>
      <c r="K273" s="178"/>
      <c r="L273" s="178"/>
      <c r="M273" s="178"/>
      <c r="N273" s="160" t="str">
        <f t="shared" si="18"/>
        <v/>
      </c>
      <c r="P273" s="160" t="str">
        <f t="shared" si="19"/>
        <v/>
      </c>
      <c r="Q273" s="160">
        <f t="shared" ref="Q273:Q336" si="22">IF($I273=0%,H273,"")</f>
        <v>0</v>
      </c>
      <c r="R273" s="160" t="str">
        <f t="shared" si="20"/>
        <v/>
      </c>
      <c r="S273" s="160" t="str">
        <f t="shared" si="21"/>
        <v/>
      </c>
    </row>
    <row r="274" spans="3:19" ht="17.45" customHeight="1" x14ac:dyDescent="0.25">
      <c r="C274" s="188"/>
      <c r="D274" s="189"/>
      <c r="E274" s="178"/>
      <c r="F274" s="178"/>
      <c r="G274" s="190">
        <f>DATOS!$E$13</f>
        <v>1</v>
      </c>
      <c r="H274" s="178"/>
      <c r="I274" s="191"/>
      <c r="J274" s="178"/>
      <c r="K274" s="178"/>
      <c r="L274" s="178"/>
      <c r="M274" s="178"/>
      <c r="N274" s="160" t="str">
        <f t="shared" ref="N274:N337" si="23">IF(H274&amp;J274&amp;K274&amp;L274&amp;M274="","",H274+J274+K274-L274-M274)</f>
        <v/>
      </c>
      <c r="P274" s="160" t="str">
        <f t="shared" ref="P274:P337" si="24">IF($I274="E",H274,"")</f>
        <v/>
      </c>
      <c r="Q274" s="160">
        <f t="shared" si="22"/>
        <v>0</v>
      </c>
      <c r="R274" s="160" t="str">
        <f t="shared" ref="R274:R337" si="25">IF(OR($I274=8%,$I274=11%),$J274/$I274,"")</f>
        <v/>
      </c>
      <c r="S274" s="160" t="str">
        <f t="shared" si="21"/>
        <v/>
      </c>
    </row>
    <row r="275" spans="3:19" ht="17.45" customHeight="1" x14ac:dyDescent="0.25">
      <c r="C275" s="188"/>
      <c r="D275" s="189"/>
      <c r="E275" s="178"/>
      <c r="F275" s="178"/>
      <c r="G275" s="190">
        <f>DATOS!$E$13</f>
        <v>1</v>
      </c>
      <c r="H275" s="178"/>
      <c r="I275" s="191"/>
      <c r="J275" s="178"/>
      <c r="K275" s="178"/>
      <c r="L275" s="178"/>
      <c r="M275" s="178"/>
      <c r="N275" s="160" t="str">
        <f t="shared" si="23"/>
        <v/>
      </c>
      <c r="P275" s="160" t="str">
        <f t="shared" si="24"/>
        <v/>
      </c>
      <c r="Q275" s="160">
        <f t="shared" si="22"/>
        <v>0</v>
      </c>
      <c r="R275" s="160" t="str">
        <f t="shared" si="25"/>
        <v/>
      </c>
      <c r="S275" s="160" t="str">
        <f t="shared" ref="S275:S338" si="26">IF(OR($I275=15%,$I275=16%),$J275/$I275,"")</f>
        <v/>
      </c>
    </row>
    <row r="276" spans="3:19" ht="17.45" customHeight="1" x14ac:dyDescent="0.25">
      <c r="C276" s="188"/>
      <c r="D276" s="189"/>
      <c r="E276" s="178"/>
      <c r="F276" s="178"/>
      <c r="G276" s="190">
        <f>DATOS!$E$13</f>
        <v>1</v>
      </c>
      <c r="H276" s="178"/>
      <c r="I276" s="191"/>
      <c r="J276" s="178"/>
      <c r="K276" s="178"/>
      <c r="L276" s="178"/>
      <c r="M276" s="178"/>
      <c r="N276" s="160" t="str">
        <f t="shared" si="23"/>
        <v/>
      </c>
      <c r="P276" s="160" t="str">
        <f t="shared" si="24"/>
        <v/>
      </c>
      <c r="Q276" s="160">
        <f t="shared" si="22"/>
        <v>0</v>
      </c>
      <c r="R276" s="160" t="str">
        <f t="shared" si="25"/>
        <v/>
      </c>
      <c r="S276" s="160" t="str">
        <f t="shared" si="26"/>
        <v/>
      </c>
    </row>
    <row r="277" spans="3:19" ht="17.45" customHeight="1" x14ac:dyDescent="0.25">
      <c r="C277" s="188"/>
      <c r="D277" s="189"/>
      <c r="E277" s="178"/>
      <c r="F277" s="178"/>
      <c r="G277" s="190">
        <f>DATOS!$E$13</f>
        <v>1</v>
      </c>
      <c r="H277" s="178"/>
      <c r="I277" s="191"/>
      <c r="J277" s="178"/>
      <c r="K277" s="178"/>
      <c r="L277" s="178"/>
      <c r="M277" s="178"/>
      <c r="N277" s="160" t="str">
        <f t="shared" si="23"/>
        <v/>
      </c>
      <c r="P277" s="160" t="str">
        <f t="shared" si="24"/>
        <v/>
      </c>
      <c r="Q277" s="160">
        <f t="shared" si="22"/>
        <v>0</v>
      </c>
      <c r="R277" s="160" t="str">
        <f t="shared" si="25"/>
        <v/>
      </c>
      <c r="S277" s="160" t="str">
        <f t="shared" si="26"/>
        <v/>
      </c>
    </row>
    <row r="278" spans="3:19" ht="17.45" customHeight="1" x14ac:dyDescent="0.25">
      <c r="C278" s="188"/>
      <c r="D278" s="189"/>
      <c r="E278" s="178"/>
      <c r="F278" s="178"/>
      <c r="G278" s="190">
        <f>DATOS!$E$13</f>
        <v>1</v>
      </c>
      <c r="H278" s="178"/>
      <c r="I278" s="191"/>
      <c r="J278" s="178"/>
      <c r="K278" s="178"/>
      <c r="L278" s="178"/>
      <c r="M278" s="178"/>
      <c r="N278" s="160" t="str">
        <f t="shared" si="23"/>
        <v/>
      </c>
      <c r="P278" s="160" t="str">
        <f t="shared" si="24"/>
        <v/>
      </c>
      <c r="Q278" s="160">
        <f t="shared" si="22"/>
        <v>0</v>
      </c>
      <c r="R278" s="160" t="str">
        <f t="shared" si="25"/>
        <v/>
      </c>
      <c r="S278" s="160" t="str">
        <f t="shared" si="26"/>
        <v/>
      </c>
    </row>
    <row r="279" spans="3:19" ht="17.45" customHeight="1" x14ac:dyDescent="0.25">
      <c r="C279" s="188"/>
      <c r="D279" s="189"/>
      <c r="E279" s="178"/>
      <c r="F279" s="178"/>
      <c r="G279" s="190">
        <f>DATOS!$E$13</f>
        <v>1</v>
      </c>
      <c r="H279" s="178"/>
      <c r="I279" s="191"/>
      <c r="J279" s="178"/>
      <c r="K279" s="178"/>
      <c r="L279" s="178"/>
      <c r="M279" s="178"/>
      <c r="N279" s="160" t="str">
        <f t="shared" si="23"/>
        <v/>
      </c>
      <c r="P279" s="160" t="str">
        <f t="shared" si="24"/>
        <v/>
      </c>
      <c r="Q279" s="160">
        <f t="shared" si="22"/>
        <v>0</v>
      </c>
      <c r="R279" s="160" t="str">
        <f t="shared" si="25"/>
        <v/>
      </c>
      <c r="S279" s="160" t="str">
        <f t="shared" si="26"/>
        <v/>
      </c>
    </row>
    <row r="280" spans="3:19" ht="17.45" customHeight="1" x14ac:dyDescent="0.25">
      <c r="C280" s="188"/>
      <c r="D280" s="189"/>
      <c r="E280" s="178"/>
      <c r="F280" s="178"/>
      <c r="G280" s="190">
        <f>DATOS!$E$13</f>
        <v>1</v>
      </c>
      <c r="H280" s="178"/>
      <c r="I280" s="191"/>
      <c r="J280" s="178"/>
      <c r="K280" s="178"/>
      <c r="L280" s="178"/>
      <c r="M280" s="178"/>
      <c r="N280" s="160" t="str">
        <f t="shared" si="23"/>
        <v/>
      </c>
      <c r="P280" s="160" t="str">
        <f t="shared" si="24"/>
        <v/>
      </c>
      <c r="Q280" s="160">
        <f t="shared" si="22"/>
        <v>0</v>
      </c>
      <c r="R280" s="160" t="str">
        <f t="shared" si="25"/>
        <v/>
      </c>
      <c r="S280" s="160" t="str">
        <f t="shared" si="26"/>
        <v/>
      </c>
    </row>
    <row r="281" spans="3:19" ht="17.45" customHeight="1" x14ac:dyDescent="0.25">
      <c r="C281" s="188"/>
      <c r="D281" s="189"/>
      <c r="E281" s="178"/>
      <c r="F281" s="178"/>
      <c r="G281" s="190">
        <f>DATOS!$E$13</f>
        <v>1</v>
      </c>
      <c r="H281" s="178"/>
      <c r="I281" s="191"/>
      <c r="J281" s="178"/>
      <c r="K281" s="178"/>
      <c r="L281" s="178"/>
      <c r="M281" s="178"/>
      <c r="N281" s="160" t="str">
        <f t="shared" si="23"/>
        <v/>
      </c>
      <c r="P281" s="160" t="str">
        <f t="shared" si="24"/>
        <v/>
      </c>
      <c r="Q281" s="160">
        <f t="shared" si="22"/>
        <v>0</v>
      </c>
      <c r="R281" s="160" t="str">
        <f t="shared" si="25"/>
        <v/>
      </c>
      <c r="S281" s="160" t="str">
        <f t="shared" si="26"/>
        <v/>
      </c>
    </row>
    <row r="282" spans="3:19" ht="17.45" customHeight="1" x14ac:dyDescent="0.25">
      <c r="C282" s="188"/>
      <c r="D282" s="189"/>
      <c r="E282" s="178"/>
      <c r="F282" s="178"/>
      <c r="G282" s="190">
        <f>DATOS!$E$13</f>
        <v>1</v>
      </c>
      <c r="H282" s="178"/>
      <c r="I282" s="191"/>
      <c r="J282" s="178"/>
      <c r="K282" s="178"/>
      <c r="L282" s="178"/>
      <c r="M282" s="178"/>
      <c r="N282" s="160" t="str">
        <f t="shared" si="23"/>
        <v/>
      </c>
      <c r="P282" s="160" t="str">
        <f t="shared" si="24"/>
        <v/>
      </c>
      <c r="Q282" s="160">
        <f t="shared" si="22"/>
        <v>0</v>
      </c>
      <c r="R282" s="160" t="str">
        <f t="shared" si="25"/>
        <v/>
      </c>
      <c r="S282" s="160" t="str">
        <f t="shared" si="26"/>
        <v/>
      </c>
    </row>
    <row r="283" spans="3:19" ht="17.45" customHeight="1" x14ac:dyDescent="0.25">
      <c r="C283" s="188"/>
      <c r="D283" s="189"/>
      <c r="E283" s="178"/>
      <c r="F283" s="178"/>
      <c r="G283" s="190">
        <f>DATOS!$E$13</f>
        <v>1</v>
      </c>
      <c r="H283" s="178"/>
      <c r="I283" s="191"/>
      <c r="J283" s="178"/>
      <c r="K283" s="178"/>
      <c r="L283" s="178"/>
      <c r="M283" s="178"/>
      <c r="N283" s="160" t="str">
        <f t="shared" si="23"/>
        <v/>
      </c>
      <c r="P283" s="160" t="str">
        <f t="shared" si="24"/>
        <v/>
      </c>
      <c r="Q283" s="160">
        <f t="shared" si="22"/>
        <v>0</v>
      </c>
      <c r="R283" s="160" t="str">
        <f t="shared" si="25"/>
        <v/>
      </c>
      <c r="S283" s="160" t="str">
        <f t="shared" si="26"/>
        <v/>
      </c>
    </row>
    <row r="284" spans="3:19" ht="17.45" customHeight="1" x14ac:dyDescent="0.25">
      <c r="C284" s="188"/>
      <c r="D284" s="189"/>
      <c r="E284" s="178"/>
      <c r="F284" s="178"/>
      <c r="G284" s="190">
        <f>DATOS!$E$13</f>
        <v>1</v>
      </c>
      <c r="H284" s="178"/>
      <c r="I284" s="191"/>
      <c r="J284" s="178"/>
      <c r="K284" s="178"/>
      <c r="L284" s="178"/>
      <c r="M284" s="178"/>
      <c r="N284" s="160" t="str">
        <f t="shared" si="23"/>
        <v/>
      </c>
      <c r="P284" s="160" t="str">
        <f t="shared" si="24"/>
        <v/>
      </c>
      <c r="Q284" s="160">
        <f t="shared" si="22"/>
        <v>0</v>
      </c>
      <c r="R284" s="160" t="str">
        <f t="shared" si="25"/>
        <v/>
      </c>
      <c r="S284" s="160" t="str">
        <f t="shared" si="26"/>
        <v/>
      </c>
    </row>
    <row r="285" spans="3:19" ht="17.45" customHeight="1" x14ac:dyDescent="0.25">
      <c r="C285" s="188"/>
      <c r="D285" s="189"/>
      <c r="E285" s="178"/>
      <c r="F285" s="178"/>
      <c r="G285" s="190">
        <f>DATOS!$E$13</f>
        <v>1</v>
      </c>
      <c r="H285" s="178"/>
      <c r="I285" s="191"/>
      <c r="J285" s="178"/>
      <c r="K285" s="178"/>
      <c r="L285" s="178"/>
      <c r="M285" s="178"/>
      <c r="N285" s="160" t="str">
        <f t="shared" si="23"/>
        <v/>
      </c>
      <c r="P285" s="160" t="str">
        <f t="shared" si="24"/>
        <v/>
      </c>
      <c r="Q285" s="160">
        <f t="shared" si="22"/>
        <v>0</v>
      </c>
      <c r="R285" s="160" t="str">
        <f t="shared" si="25"/>
        <v/>
      </c>
      <c r="S285" s="160" t="str">
        <f t="shared" si="26"/>
        <v/>
      </c>
    </row>
    <row r="286" spans="3:19" ht="17.45" customHeight="1" x14ac:dyDescent="0.25">
      <c r="C286" s="188"/>
      <c r="D286" s="189"/>
      <c r="E286" s="178"/>
      <c r="F286" s="178"/>
      <c r="G286" s="190">
        <f>DATOS!$E$13</f>
        <v>1</v>
      </c>
      <c r="H286" s="178"/>
      <c r="I286" s="191"/>
      <c r="J286" s="178"/>
      <c r="K286" s="178"/>
      <c r="L286" s="178"/>
      <c r="M286" s="178"/>
      <c r="N286" s="160" t="str">
        <f t="shared" si="23"/>
        <v/>
      </c>
      <c r="P286" s="160" t="str">
        <f t="shared" si="24"/>
        <v/>
      </c>
      <c r="Q286" s="160">
        <f t="shared" si="22"/>
        <v>0</v>
      </c>
      <c r="R286" s="160" t="str">
        <f t="shared" si="25"/>
        <v/>
      </c>
      <c r="S286" s="160" t="str">
        <f t="shared" si="26"/>
        <v/>
      </c>
    </row>
    <row r="287" spans="3:19" ht="17.45" customHeight="1" x14ac:dyDescent="0.25">
      <c r="C287" s="188"/>
      <c r="D287" s="189"/>
      <c r="E287" s="178"/>
      <c r="F287" s="178"/>
      <c r="G287" s="190">
        <f>DATOS!$E$13</f>
        <v>1</v>
      </c>
      <c r="H287" s="178"/>
      <c r="I287" s="191"/>
      <c r="J287" s="178"/>
      <c r="K287" s="178"/>
      <c r="L287" s="178"/>
      <c r="M287" s="178"/>
      <c r="N287" s="160" t="str">
        <f t="shared" si="23"/>
        <v/>
      </c>
      <c r="P287" s="160" t="str">
        <f t="shared" si="24"/>
        <v/>
      </c>
      <c r="Q287" s="160">
        <f t="shared" si="22"/>
        <v>0</v>
      </c>
      <c r="R287" s="160" t="str">
        <f t="shared" si="25"/>
        <v/>
      </c>
      <c r="S287" s="160" t="str">
        <f t="shared" si="26"/>
        <v/>
      </c>
    </row>
    <row r="288" spans="3:19" ht="17.45" customHeight="1" x14ac:dyDescent="0.25">
      <c r="C288" s="188"/>
      <c r="D288" s="189"/>
      <c r="E288" s="178"/>
      <c r="F288" s="178"/>
      <c r="G288" s="190">
        <f>DATOS!$E$13</f>
        <v>1</v>
      </c>
      <c r="H288" s="178"/>
      <c r="I288" s="191"/>
      <c r="J288" s="178"/>
      <c r="K288" s="178"/>
      <c r="L288" s="178"/>
      <c r="M288" s="178"/>
      <c r="N288" s="160" t="str">
        <f t="shared" si="23"/>
        <v/>
      </c>
      <c r="P288" s="160" t="str">
        <f t="shared" si="24"/>
        <v/>
      </c>
      <c r="Q288" s="160">
        <f t="shared" si="22"/>
        <v>0</v>
      </c>
      <c r="R288" s="160" t="str">
        <f t="shared" si="25"/>
        <v/>
      </c>
      <c r="S288" s="160" t="str">
        <f t="shared" si="26"/>
        <v/>
      </c>
    </row>
    <row r="289" spans="3:19" ht="17.45" customHeight="1" x14ac:dyDescent="0.25">
      <c r="C289" s="188"/>
      <c r="D289" s="189"/>
      <c r="E289" s="178"/>
      <c r="F289" s="178"/>
      <c r="G289" s="190">
        <f>DATOS!$E$13</f>
        <v>1</v>
      </c>
      <c r="H289" s="178"/>
      <c r="I289" s="191"/>
      <c r="J289" s="178"/>
      <c r="K289" s="178"/>
      <c r="L289" s="178"/>
      <c r="M289" s="178"/>
      <c r="N289" s="160" t="str">
        <f t="shared" si="23"/>
        <v/>
      </c>
      <c r="P289" s="160" t="str">
        <f t="shared" si="24"/>
        <v/>
      </c>
      <c r="Q289" s="160">
        <f t="shared" si="22"/>
        <v>0</v>
      </c>
      <c r="R289" s="160" t="str">
        <f t="shared" si="25"/>
        <v/>
      </c>
      <c r="S289" s="160" t="str">
        <f t="shared" si="26"/>
        <v/>
      </c>
    </row>
    <row r="290" spans="3:19" ht="17.45" customHeight="1" x14ac:dyDescent="0.25">
      <c r="C290" s="188"/>
      <c r="D290" s="189"/>
      <c r="E290" s="178"/>
      <c r="F290" s="178"/>
      <c r="G290" s="190">
        <f>DATOS!$E$13</f>
        <v>1</v>
      </c>
      <c r="H290" s="178"/>
      <c r="I290" s="191"/>
      <c r="J290" s="178"/>
      <c r="K290" s="178"/>
      <c r="L290" s="178"/>
      <c r="M290" s="178"/>
      <c r="N290" s="160" t="str">
        <f t="shared" si="23"/>
        <v/>
      </c>
      <c r="P290" s="160" t="str">
        <f t="shared" si="24"/>
        <v/>
      </c>
      <c r="Q290" s="160">
        <f t="shared" si="22"/>
        <v>0</v>
      </c>
      <c r="R290" s="160" t="str">
        <f t="shared" si="25"/>
        <v/>
      </c>
      <c r="S290" s="160" t="str">
        <f t="shared" si="26"/>
        <v/>
      </c>
    </row>
    <row r="291" spans="3:19" ht="17.45" customHeight="1" x14ac:dyDescent="0.25">
      <c r="C291" s="188"/>
      <c r="D291" s="189"/>
      <c r="E291" s="178"/>
      <c r="F291" s="178"/>
      <c r="G291" s="190">
        <f>DATOS!$E$13</f>
        <v>1</v>
      </c>
      <c r="H291" s="178"/>
      <c r="I291" s="191"/>
      <c r="J291" s="178"/>
      <c r="K291" s="178"/>
      <c r="L291" s="178"/>
      <c r="M291" s="178"/>
      <c r="N291" s="160" t="str">
        <f t="shared" si="23"/>
        <v/>
      </c>
      <c r="P291" s="160" t="str">
        <f t="shared" si="24"/>
        <v/>
      </c>
      <c r="Q291" s="160">
        <f t="shared" si="22"/>
        <v>0</v>
      </c>
      <c r="R291" s="160" t="str">
        <f t="shared" si="25"/>
        <v/>
      </c>
      <c r="S291" s="160" t="str">
        <f t="shared" si="26"/>
        <v/>
      </c>
    </row>
    <row r="292" spans="3:19" ht="17.45" customHeight="1" x14ac:dyDescent="0.25">
      <c r="C292" s="188"/>
      <c r="D292" s="189"/>
      <c r="E292" s="178"/>
      <c r="F292" s="178"/>
      <c r="G292" s="190">
        <f>DATOS!$E$13</f>
        <v>1</v>
      </c>
      <c r="H292" s="178"/>
      <c r="I292" s="191"/>
      <c r="J292" s="178"/>
      <c r="K292" s="178"/>
      <c r="L292" s="178"/>
      <c r="M292" s="178"/>
      <c r="N292" s="160" t="str">
        <f t="shared" si="23"/>
        <v/>
      </c>
      <c r="P292" s="160" t="str">
        <f t="shared" si="24"/>
        <v/>
      </c>
      <c r="Q292" s="160">
        <f t="shared" si="22"/>
        <v>0</v>
      </c>
      <c r="R292" s="160" t="str">
        <f t="shared" si="25"/>
        <v/>
      </c>
      <c r="S292" s="160" t="str">
        <f t="shared" si="26"/>
        <v/>
      </c>
    </row>
    <row r="293" spans="3:19" ht="17.45" customHeight="1" x14ac:dyDescent="0.25">
      <c r="C293" s="188"/>
      <c r="D293" s="189"/>
      <c r="E293" s="178"/>
      <c r="F293" s="178"/>
      <c r="G293" s="190">
        <f>DATOS!$E$13</f>
        <v>1</v>
      </c>
      <c r="H293" s="178"/>
      <c r="I293" s="191"/>
      <c r="J293" s="178"/>
      <c r="K293" s="178"/>
      <c r="L293" s="178"/>
      <c r="M293" s="178"/>
      <c r="N293" s="160" t="str">
        <f t="shared" si="23"/>
        <v/>
      </c>
      <c r="P293" s="160" t="str">
        <f t="shared" si="24"/>
        <v/>
      </c>
      <c r="Q293" s="160">
        <f t="shared" si="22"/>
        <v>0</v>
      </c>
      <c r="R293" s="160" t="str">
        <f t="shared" si="25"/>
        <v/>
      </c>
      <c r="S293" s="160" t="str">
        <f t="shared" si="26"/>
        <v/>
      </c>
    </row>
    <row r="294" spans="3:19" ht="17.45" customHeight="1" x14ac:dyDescent="0.25">
      <c r="C294" s="188"/>
      <c r="D294" s="189"/>
      <c r="E294" s="178"/>
      <c r="F294" s="178"/>
      <c r="G294" s="190">
        <f>DATOS!$E$13</f>
        <v>1</v>
      </c>
      <c r="H294" s="178"/>
      <c r="I294" s="191"/>
      <c r="J294" s="178"/>
      <c r="K294" s="178"/>
      <c r="L294" s="178"/>
      <c r="M294" s="178"/>
      <c r="N294" s="160" t="str">
        <f t="shared" si="23"/>
        <v/>
      </c>
      <c r="P294" s="160" t="str">
        <f t="shared" si="24"/>
        <v/>
      </c>
      <c r="Q294" s="160">
        <f t="shared" si="22"/>
        <v>0</v>
      </c>
      <c r="R294" s="160" t="str">
        <f t="shared" si="25"/>
        <v/>
      </c>
      <c r="S294" s="160" t="str">
        <f t="shared" si="26"/>
        <v/>
      </c>
    </row>
    <row r="295" spans="3:19" ht="17.45" customHeight="1" x14ac:dyDescent="0.25">
      <c r="C295" s="188"/>
      <c r="D295" s="189"/>
      <c r="E295" s="178"/>
      <c r="F295" s="178"/>
      <c r="G295" s="190">
        <f>DATOS!$E$13</f>
        <v>1</v>
      </c>
      <c r="H295" s="178"/>
      <c r="I295" s="191"/>
      <c r="J295" s="178"/>
      <c r="K295" s="178"/>
      <c r="L295" s="178"/>
      <c r="M295" s="178"/>
      <c r="N295" s="160" t="str">
        <f t="shared" si="23"/>
        <v/>
      </c>
      <c r="P295" s="160" t="str">
        <f t="shared" si="24"/>
        <v/>
      </c>
      <c r="Q295" s="160">
        <f t="shared" si="22"/>
        <v>0</v>
      </c>
      <c r="R295" s="160" t="str">
        <f t="shared" si="25"/>
        <v/>
      </c>
      <c r="S295" s="160" t="str">
        <f t="shared" si="26"/>
        <v/>
      </c>
    </row>
    <row r="296" spans="3:19" ht="17.45" customHeight="1" x14ac:dyDescent="0.25">
      <c r="C296" s="188"/>
      <c r="D296" s="189"/>
      <c r="E296" s="178"/>
      <c r="F296" s="178"/>
      <c r="G296" s="190">
        <f>DATOS!$E$13</f>
        <v>1</v>
      </c>
      <c r="H296" s="178"/>
      <c r="I296" s="191"/>
      <c r="J296" s="178"/>
      <c r="K296" s="178"/>
      <c r="L296" s="178"/>
      <c r="M296" s="178"/>
      <c r="N296" s="160" t="str">
        <f t="shared" si="23"/>
        <v/>
      </c>
      <c r="P296" s="160" t="str">
        <f t="shared" si="24"/>
        <v/>
      </c>
      <c r="Q296" s="160">
        <f t="shared" si="22"/>
        <v>0</v>
      </c>
      <c r="R296" s="160" t="str">
        <f t="shared" si="25"/>
        <v/>
      </c>
      <c r="S296" s="160" t="str">
        <f t="shared" si="26"/>
        <v/>
      </c>
    </row>
    <row r="297" spans="3:19" ht="17.45" customHeight="1" x14ac:dyDescent="0.25">
      <c r="C297" s="188"/>
      <c r="D297" s="189"/>
      <c r="E297" s="178"/>
      <c r="F297" s="178"/>
      <c r="G297" s="190">
        <f>DATOS!$E$13</f>
        <v>1</v>
      </c>
      <c r="H297" s="178"/>
      <c r="I297" s="191"/>
      <c r="J297" s="178"/>
      <c r="K297" s="178"/>
      <c r="L297" s="178"/>
      <c r="M297" s="178"/>
      <c r="N297" s="160" t="str">
        <f t="shared" si="23"/>
        <v/>
      </c>
      <c r="P297" s="160" t="str">
        <f t="shared" si="24"/>
        <v/>
      </c>
      <c r="Q297" s="160">
        <f t="shared" si="22"/>
        <v>0</v>
      </c>
      <c r="R297" s="160" t="str">
        <f t="shared" si="25"/>
        <v/>
      </c>
      <c r="S297" s="160" t="str">
        <f t="shared" si="26"/>
        <v/>
      </c>
    </row>
    <row r="298" spans="3:19" ht="17.45" customHeight="1" x14ac:dyDescent="0.25">
      <c r="C298" s="188"/>
      <c r="D298" s="189"/>
      <c r="E298" s="178"/>
      <c r="F298" s="178"/>
      <c r="G298" s="190">
        <f>DATOS!$E$13</f>
        <v>1</v>
      </c>
      <c r="H298" s="178"/>
      <c r="I298" s="191"/>
      <c r="J298" s="178"/>
      <c r="K298" s="178"/>
      <c r="L298" s="178"/>
      <c r="M298" s="178"/>
      <c r="N298" s="160" t="str">
        <f t="shared" si="23"/>
        <v/>
      </c>
      <c r="P298" s="160" t="str">
        <f t="shared" si="24"/>
        <v/>
      </c>
      <c r="Q298" s="160">
        <f t="shared" si="22"/>
        <v>0</v>
      </c>
      <c r="R298" s="160" t="str">
        <f t="shared" si="25"/>
        <v/>
      </c>
      <c r="S298" s="160" t="str">
        <f t="shared" si="26"/>
        <v/>
      </c>
    </row>
    <row r="299" spans="3:19" ht="17.45" customHeight="1" x14ac:dyDescent="0.25">
      <c r="C299" s="188"/>
      <c r="D299" s="189"/>
      <c r="E299" s="178"/>
      <c r="F299" s="178"/>
      <c r="G299" s="190">
        <f>DATOS!$E$13</f>
        <v>1</v>
      </c>
      <c r="H299" s="178"/>
      <c r="I299" s="191"/>
      <c r="J299" s="178"/>
      <c r="K299" s="178"/>
      <c r="L299" s="178"/>
      <c r="M299" s="178"/>
      <c r="N299" s="160" t="str">
        <f t="shared" si="23"/>
        <v/>
      </c>
      <c r="P299" s="160" t="str">
        <f t="shared" si="24"/>
        <v/>
      </c>
      <c r="Q299" s="160">
        <f t="shared" si="22"/>
        <v>0</v>
      </c>
      <c r="R299" s="160" t="str">
        <f t="shared" si="25"/>
        <v/>
      </c>
      <c r="S299" s="160" t="str">
        <f t="shared" si="26"/>
        <v/>
      </c>
    </row>
    <row r="300" spans="3:19" ht="17.45" customHeight="1" x14ac:dyDescent="0.25">
      <c r="C300" s="188"/>
      <c r="D300" s="189"/>
      <c r="E300" s="178"/>
      <c r="F300" s="178"/>
      <c r="G300" s="190">
        <f>DATOS!$E$13</f>
        <v>1</v>
      </c>
      <c r="H300" s="178"/>
      <c r="I300" s="191"/>
      <c r="J300" s="178"/>
      <c r="K300" s="178"/>
      <c r="L300" s="178"/>
      <c r="M300" s="178"/>
      <c r="N300" s="160" t="str">
        <f t="shared" si="23"/>
        <v/>
      </c>
      <c r="P300" s="160" t="str">
        <f t="shared" si="24"/>
        <v/>
      </c>
      <c r="Q300" s="160">
        <f t="shared" si="22"/>
        <v>0</v>
      </c>
      <c r="R300" s="160" t="str">
        <f t="shared" si="25"/>
        <v/>
      </c>
      <c r="S300" s="160" t="str">
        <f t="shared" si="26"/>
        <v/>
      </c>
    </row>
    <row r="301" spans="3:19" ht="17.45" customHeight="1" x14ac:dyDescent="0.25">
      <c r="C301" s="188"/>
      <c r="D301" s="189"/>
      <c r="E301" s="178"/>
      <c r="F301" s="178"/>
      <c r="G301" s="190">
        <f>DATOS!$E$13</f>
        <v>1</v>
      </c>
      <c r="H301" s="178"/>
      <c r="I301" s="191"/>
      <c r="J301" s="178"/>
      <c r="K301" s="178"/>
      <c r="L301" s="178"/>
      <c r="M301" s="178"/>
      <c r="N301" s="160" t="str">
        <f t="shared" si="23"/>
        <v/>
      </c>
      <c r="P301" s="160" t="str">
        <f t="shared" si="24"/>
        <v/>
      </c>
      <c r="Q301" s="160">
        <f t="shared" si="22"/>
        <v>0</v>
      </c>
      <c r="R301" s="160" t="str">
        <f t="shared" si="25"/>
        <v/>
      </c>
      <c r="S301" s="160" t="str">
        <f t="shared" si="26"/>
        <v/>
      </c>
    </row>
    <row r="302" spans="3:19" ht="17.45" customHeight="1" x14ac:dyDescent="0.25">
      <c r="C302" s="188"/>
      <c r="D302" s="189"/>
      <c r="E302" s="178"/>
      <c r="F302" s="178"/>
      <c r="G302" s="190">
        <f>DATOS!$E$13</f>
        <v>1</v>
      </c>
      <c r="H302" s="178"/>
      <c r="I302" s="191"/>
      <c r="J302" s="178"/>
      <c r="K302" s="178"/>
      <c r="L302" s="178"/>
      <c r="M302" s="178"/>
      <c r="N302" s="160" t="str">
        <f t="shared" si="23"/>
        <v/>
      </c>
      <c r="P302" s="160" t="str">
        <f t="shared" si="24"/>
        <v/>
      </c>
      <c r="Q302" s="160">
        <f t="shared" si="22"/>
        <v>0</v>
      </c>
      <c r="R302" s="160" t="str">
        <f t="shared" si="25"/>
        <v/>
      </c>
      <c r="S302" s="160" t="str">
        <f t="shared" si="26"/>
        <v/>
      </c>
    </row>
    <row r="303" spans="3:19" ht="17.45" customHeight="1" x14ac:dyDescent="0.25">
      <c r="C303" s="188"/>
      <c r="D303" s="189"/>
      <c r="E303" s="178"/>
      <c r="F303" s="178"/>
      <c r="G303" s="190">
        <f>DATOS!$E$13</f>
        <v>1</v>
      </c>
      <c r="H303" s="178"/>
      <c r="I303" s="191"/>
      <c r="J303" s="178"/>
      <c r="K303" s="178"/>
      <c r="L303" s="178"/>
      <c r="M303" s="178"/>
      <c r="N303" s="160" t="str">
        <f t="shared" si="23"/>
        <v/>
      </c>
      <c r="P303" s="160" t="str">
        <f t="shared" si="24"/>
        <v/>
      </c>
      <c r="Q303" s="160">
        <f t="shared" si="22"/>
        <v>0</v>
      </c>
      <c r="R303" s="160" t="str">
        <f t="shared" si="25"/>
        <v/>
      </c>
      <c r="S303" s="160" t="str">
        <f t="shared" si="26"/>
        <v/>
      </c>
    </row>
    <row r="304" spans="3:19" ht="17.45" customHeight="1" x14ac:dyDescent="0.25">
      <c r="C304" s="188"/>
      <c r="D304" s="189"/>
      <c r="E304" s="178"/>
      <c r="F304" s="178"/>
      <c r="G304" s="190">
        <f>DATOS!$E$13</f>
        <v>1</v>
      </c>
      <c r="H304" s="178"/>
      <c r="I304" s="191"/>
      <c r="J304" s="178"/>
      <c r="K304" s="178"/>
      <c r="L304" s="178"/>
      <c r="M304" s="178"/>
      <c r="N304" s="160" t="str">
        <f t="shared" si="23"/>
        <v/>
      </c>
      <c r="P304" s="160" t="str">
        <f t="shared" si="24"/>
        <v/>
      </c>
      <c r="Q304" s="160">
        <f t="shared" si="22"/>
        <v>0</v>
      </c>
      <c r="R304" s="160" t="str">
        <f t="shared" si="25"/>
        <v/>
      </c>
      <c r="S304" s="160" t="str">
        <f t="shared" si="26"/>
        <v/>
      </c>
    </row>
    <row r="305" spans="3:19" ht="17.45" customHeight="1" x14ac:dyDescent="0.25">
      <c r="C305" s="188"/>
      <c r="D305" s="189"/>
      <c r="E305" s="178"/>
      <c r="F305" s="178"/>
      <c r="G305" s="190">
        <f>DATOS!$E$13</f>
        <v>1</v>
      </c>
      <c r="H305" s="178"/>
      <c r="I305" s="191"/>
      <c r="J305" s="178"/>
      <c r="K305" s="178"/>
      <c r="L305" s="178"/>
      <c r="M305" s="178"/>
      <c r="N305" s="160" t="str">
        <f t="shared" si="23"/>
        <v/>
      </c>
      <c r="P305" s="160" t="str">
        <f t="shared" si="24"/>
        <v/>
      </c>
      <c r="Q305" s="160">
        <f t="shared" si="22"/>
        <v>0</v>
      </c>
      <c r="R305" s="160" t="str">
        <f t="shared" si="25"/>
        <v/>
      </c>
      <c r="S305" s="160" t="str">
        <f t="shared" si="26"/>
        <v/>
      </c>
    </row>
    <row r="306" spans="3:19" ht="17.45" customHeight="1" x14ac:dyDescent="0.25">
      <c r="C306" s="188"/>
      <c r="D306" s="189"/>
      <c r="E306" s="178"/>
      <c r="F306" s="178"/>
      <c r="G306" s="190">
        <f>DATOS!$E$13</f>
        <v>1</v>
      </c>
      <c r="H306" s="178"/>
      <c r="I306" s="191"/>
      <c r="J306" s="178"/>
      <c r="K306" s="178"/>
      <c r="L306" s="178"/>
      <c r="M306" s="178"/>
      <c r="N306" s="160" t="str">
        <f t="shared" si="23"/>
        <v/>
      </c>
      <c r="P306" s="160" t="str">
        <f t="shared" si="24"/>
        <v/>
      </c>
      <c r="Q306" s="160">
        <f t="shared" si="22"/>
        <v>0</v>
      </c>
      <c r="R306" s="160" t="str">
        <f t="shared" si="25"/>
        <v/>
      </c>
      <c r="S306" s="160" t="str">
        <f t="shared" si="26"/>
        <v/>
      </c>
    </row>
    <row r="307" spans="3:19" ht="17.45" customHeight="1" x14ac:dyDescent="0.25">
      <c r="C307" s="188"/>
      <c r="D307" s="189"/>
      <c r="E307" s="178"/>
      <c r="F307" s="178"/>
      <c r="G307" s="190">
        <f>DATOS!$E$13</f>
        <v>1</v>
      </c>
      <c r="H307" s="178"/>
      <c r="I307" s="191"/>
      <c r="J307" s="178"/>
      <c r="K307" s="178"/>
      <c r="L307" s="178"/>
      <c r="M307" s="178"/>
      <c r="N307" s="160" t="str">
        <f t="shared" si="23"/>
        <v/>
      </c>
      <c r="P307" s="160" t="str">
        <f t="shared" si="24"/>
        <v/>
      </c>
      <c r="Q307" s="160">
        <f t="shared" si="22"/>
        <v>0</v>
      </c>
      <c r="R307" s="160" t="str">
        <f t="shared" si="25"/>
        <v/>
      </c>
      <c r="S307" s="160" t="str">
        <f t="shared" si="26"/>
        <v/>
      </c>
    </row>
    <row r="308" spans="3:19" ht="17.45" customHeight="1" x14ac:dyDescent="0.25">
      <c r="C308" s="188"/>
      <c r="D308" s="189"/>
      <c r="E308" s="178"/>
      <c r="F308" s="178"/>
      <c r="G308" s="190">
        <f>DATOS!$E$13</f>
        <v>1</v>
      </c>
      <c r="H308" s="178"/>
      <c r="I308" s="191"/>
      <c r="J308" s="178"/>
      <c r="K308" s="178"/>
      <c r="L308" s="178"/>
      <c r="M308" s="178"/>
      <c r="N308" s="160" t="str">
        <f t="shared" si="23"/>
        <v/>
      </c>
      <c r="P308" s="160" t="str">
        <f t="shared" si="24"/>
        <v/>
      </c>
      <c r="Q308" s="160">
        <f t="shared" si="22"/>
        <v>0</v>
      </c>
      <c r="R308" s="160" t="str">
        <f t="shared" si="25"/>
        <v/>
      </c>
      <c r="S308" s="160" t="str">
        <f t="shared" si="26"/>
        <v/>
      </c>
    </row>
    <row r="309" spans="3:19" ht="17.45" customHeight="1" x14ac:dyDescent="0.25">
      <c r="C309" s="188"/>
      <c r="D309" s="189"/>
      <c r="E309" s="178"/>
      <c r="F309" s="178"/>
      <c r="G309" s="190">
        <f>DATOS!$E$13</f>
        <v>1</v>
      </c>
      <c r="H309" s="178"/>
      <c r="I309" s="191"/>
      <c r="J309" s="178"/>
      <c r="K309" s="178"/>
      <c r="L309" s="178"/>
      <c r="M309" s="178"/>
      <c r="N309" s="160" t="str">
        <f t="shared" si="23"/>
        <v/>
      </c>
      <c r="P309" s="160" t="str">
        <f t="shared" si="24"/>
        <v/>
      </c>
      <c r="Q309" s="160">
        <f t="shared" si="22"/>
        <v>0</v>
      </c>
      <c r="R309" s="160" t="str">
        <f t="shared" si="25"/>
        <v/>
      </c>
      <c r="S309" s="160" t="str">
        <f t="shared" si="26"/>
        <v/>
      </c>
    </row>
    <row r="310" spans="3:19" ht="17.45" customHeight="1" x14ac:dyDescent="0.25">
      <c r="C310" s="188"/>
      <c r="D310" s="189"/>
      <c r="E310" s="178"/>
      <c r="F310" s="178"/>
      <c r="G310" s="190">
        <f>DATOS!$E$13</f>
        <v>1</v>
      </c>
      <c r="H310" s="178"/>
      <c r="I310" s="191"/>
      <c r="J310" s="178"/>
      <c r="K310" s="178"/>
      <c r="L310" s="178"/>
      <c r="M310" s="178"/>
      <c r="N310" s="160" t="str">
        <f t="shared" si="23"/>
        <v/>
      </c>
      <c r="P310" s="160" t="str">
        <f t="shared" si="24"/>
        <v/>
      </c>
      <c r="Q310" s="160">
        <f t="shared" si="22"/>
        <v>0</v>
      </c>
      <c r="R310" s="160" t="str">
        <f t="shared" si="25"/>
        <v/>
      </c>
      <c r="S310" s="160" t="str">
        <f t="shared" si="26"/>
        <v/>
      </c>
    </row>
    <row r="311" spans="3:19" ht="17.45" customHeight="1" x14ac:dyDescent="0.25">
      <c r="C311" s="188"/>
      <c r="D311" s="189"/>
      <c r="E311" s="178"/>
      <c r="F311" s="178"/>
      <c r="G311" s="190">
        <f>DATOS!$E$13</f>
        <v>1</v>
      </c>
      <c r="H311" s="178"/>
      <c r="I311" s="191"/>
      <c r="J311" s="178"/>
      <c r="K311" s="178"/>
      <c r="L311" s="178"/>
      <c r="M311" s="178"/>
      <c r="N311" s="160" t="str">
        <f t="shared" si="23"/>
        <v/>
      </c>
      <c r="P311" s="160" t="str">
        <f t="shared" si="24"/>
        <v/>
      </c>
      <c r="Q311" s="160">
        <f t="shared" si="22"/>
        <v>0</v>
      </c>
      <c r="R311" s="160" t="str">
        <f t="shared" si="25"/>
        <v/>
      </c>
      <c r="S311" s="160" t="str">
        <f t="shared" si="26"/>
        <v/>
      </c>
    </row>
    <row r="312" spans="3:19" ht="17.45" customHeight="1" x14ac:dyDescent="0.25">
      <c r="C312" s="188"/>
      <c r="D312" s="189"/>
      <c r="E312" s="178"/>
      <c r="F312" s="178"/>
      <c r="G312" s="190">
        <f>DATOS!$E$13</f>
        <v>1</v>
      </c>
      <c r="H312" s="178"/>
      <c r="I312" s="191"/>
      <c r="J312" s="178"/>
      <c r="K312" s="178"/>
      <c r="L312" s="178"/>
      <c r="M312" s="178"/>
      <c r="N312" s="160" t="str">
        <f t="shared" si="23"/>
        <v/>
      </c>
      <c r="P312" s="160" t="str">
        <f t="shared" si="24"/>
        <v/>
      </c>
      <c r="Q312" s="160">
        <f t="shared" si="22"/>
        <v>0</v>
      </c>
      <c r="R312" s="160" t="str">
        <f t="shared" si="25"/>
        <v/>
      </c>
      <c r="S312" s="160" t="str">
        <f t="shared" si="26"/>
        <v/>
      </c>
    </row>
    <row r="313" spans="3:19" ht="17.45" customHeight="1" x14ac:dyDescent="0.25">
      <c r="C313" s="188"/>
      <c r="D313" s="189"/>
      <c r="E313" s="178"/>
      <c r="F313" s="178"/>
      <c r="G313" s="190">
        <f>DATOS!$E$13</f>
        <v>1</v>
      </c>
      <c r="H313" s="178"/>
      <c r="I313" s="191"/>
      <c r="J313" s="178"/>
      <c r="K313" s="178"/>
      <c r="L313" s="178"/>
      <c r="M313" s="178"/>
      <c r="N313" s="160" t="str">
        <f t="shared" si="23"/>
        <v/>
      </c>
      <c r="P313" s="160" t="str">
        <f t="shared" si="24"/>
        <v/>
      </c>
      <c r="Q313" s="160">
        <f t="shared" si="22"/>
        <v>0</v>
      </c>
      <c r="R313" s="160" t="str">
        <f t="shared" si="25"/>
        <v/>
      </c>
      <c r="S313" s="160" t="str">
        <f t="shared" si="26"/>
        <v/>
      </c>
    </row>
    <row r="314" spans="3:19" ht="17.45" customHeight="1" x14ac:dyDescent="0.25">
      <c r="C314" s="188"/>
      <c r="D314" s="189"/>
      <c r="E314" s="178"/>
      <c r="F314" s="178"/>
      <c r="G314" s="190">
        <f>DATOS!$E$13</f>
        <v>1</v>
      </c>
      <c r="H314" s="178"/>
      <c r="I314" s="191"/>
      <c r="J314" s="178"/>
      <c r="K314" s="178"/>
      <c r="L314" s="178"/>
      <c r="M314" s="178"/>
      <c r="N314" s="160" t="str">
        <f t="shared" si="23"/>
        <v/>
      </c>
      <c r="P314" s="160" t="str">
        <f t="shared" si="24"/>
        <v/>
      </c>
      <c r="Q314" s="160">
        <f t="shared" si="22"/>
        <v>0</v>
      </c>
      <c r="R314" s="160" t="str">
        <f t="shared" si="25"/>
        <v/>
      </c>
      <c r="S314" s="160" t="str">
        <f t="shared" si="26"/>
        <v/>
      </c>
    </row>
    <row r="315" spans="3:19" ht="17.45" customHeight="1" x14ac:dyDescent="0.25">
      <c r="C315" s="188"/>
      <c r="D315" s="189"/>
      <c r="E315" s="178"/>
      <c r="F315" s="178"/>
      <c r="G315" s="190">
        <f>DATOS!$E$13</f>
        <v>1</v>
      </c>
      <c r="H315" s="178"/>
      <c r="I315" s="191"/>
      <c r="J315" s="178"/>
      <c r="K315" s="178"/>
      <c r="L315" s="178"/>
      <c r="M315" s="178"/>
      <c r="N315" s="160" t="str">
        <f t="shared" si="23"/>
        <v/>
      </c>
      <c r="P315" s="160" t="str">
        <f t="shared" si="24"/>
        <v/>
      </c>
      <c r="Q315" s="160">
        <f t="shared" si="22"/>
        <v>0</v>
      </c>
      <c r="R315" s="160" t="str">
        <f t="shared" si="25"/>
        <v/>
      </c>
      <c r="S315" s="160" t="str">
        <f t="shared" si="26"/>
        <v/>
      </c>
    </row>
    <row r="316" spans="3:19" ht="17.45" customHeight="1" x14ac:dyDescent="0.25">
      <c r="C316" s="188"/>
      <c r="D316" s="189"/>
      <c r="E316" s="178"/>
      <c r="F316" s="178"/>
      <c r="G316" s="190">
        <f>DATOS!$E$13</f>
        <v>1</v>
      </c>
      <c r="H316" s="178"/>
      <c r="I316" s="191"/>
      <c r="J316" s="178"/>
      <c r="K316" s="178"/>
      <c r="L316" s="178"/>
      <c r="M316" s="178"/>
      <c r="N316" s="160" t="str">
        <f t="shared" si="23"/>
        <v/>
      </c>
      <c r="P316" s="160" t="str">
        <f t="shared" si="24"/>
        <v/>
      </c>
      <c r="Q316" s="160">
        <f t="shared" si="22"/>
        <v>0</v>
      </c>
      <c r="R316" s="160" t="str">
        <f t="shared" si="25"/>
        <v/>
      </c>
      <c r="S316" s="160" t="str">
        <f t="shared" si="26"/>
        <v/>
      </c>
    </row>
    <row r="317" spans="3:19" ht="17.45" customHeight="1" x14ac:dyDescent="0.25">
      <c r="C317" s="188"/>
      <c r="D317" s="189"/>
      <c r="E317" s="178"/>
      <c r="F317" s="178"/>
      <c r="G317" s="190">
        <f>DATOS!$E$13</f>
        <v>1</v>
      </c>
      <c r="H317" s="178"/>
      <c r="I317" s="191"/>
      <c r="J317" s="178"/>
      <c r="K317" s="178"/>
      <c r="L317" s="178"/>
      <c r="M317" s="178"/>
      <c r="N317" s="160" t="str">
        <f t="shared" si="23"/>
        <v/>
      </c>
      <c r="P317" s="160" t="str">
        <f t="shared" si="24"/>
        <v/>
      </c>
      <c r="Q317" s="160">
        <f t="shared" si="22"/>
        <v>0</v>
      </c>
      <c r="R317" s="160" t="str">
        <f t="shared" si="25"/>
        <v/>
      </c>
      <c r="S317" s="160" t="str">
        <f t="shared" si="26"/>
        <v/>
      </c>
    </row>
    <row r="318" spans="3:19" ht="17.45" customHeight="1" x14ac:dyDescent="0.25">
      <c r="C318" s="188"/>
      <c r="D318" s="189"/>
      <c r="E318" s="178"/>
      <c r="F318" s="178"/>
      <c r="G318" s="190">
        <f>DATOS!$E$13</f>
        <v>1</v>
      </c>
      <c r="H318" s="178"/>
      <c r="I318" s="191"/>
      <c r="J318" s="178"/>
      <c r="K318" s="178"/>
      <c r="L318" s="178"/>
      <c r="M318" s="178"/>
      <c r="N318" s="160" t="str">
        <f t="shared" si="23"/>
        <v/>
      </c>
      <c r="P318" s="160" t="str">
        <f t="shared" si="24"/>
        <v/>
      </c>
      <c r="Q318" s="160">
        <f t="shared" si="22"/>
        <v>0</v>
      </c>
      <c r="R318" s="160" t="str">
        <f t="shared" si="25"/>
        <v/>
      </c>
      <c r="S318" s="160" t="str">
        <f t="shared" si="26"/>
        <v/>
      </c>
    </row>
    <row r="319" spans="3:19" ht="17.45" customHeight="1" x14ac:dyDescent="0.25">
      <c r="C319" s="188"/>
      <c r="D319" s="189"/>
      <c r="E319" s="178"/>
      <c r="F319" s="178"/>
      <c r="G319" s="190">
        <f>DATOS!$E$13</f>
        <v>1</v>
      </c>
      <c r="H319" s="178"/>
      <c r="I319" s="191"/>
      <c r="J319" s="178"/>
      <c r="K319" s="178"/>
      <c r="L319" s="178"/>
      <c r="M319" s="178"/>
      <c r="N319" s="160" t="str">
        <f t="shared" si="23"/>
        <v/>
      </c>
      <c r="P319" s="160" t="str">
        <f t="shared" si="24"/>
        <v/>
      </c>
      <c r="Q319" s="160">
        <f t="shared" si="22"/>
        <v>0</v>
      </c>
      <c r="R319" s="160" t="str">
        <f t="shared" si="25"/>
        <v/>
      </c>
      <c r="S319" s="160" t="str">
        <f t="shared" si="26"/>
        <v/>
      </c>
    </row>
    <row r="320" spans="3:19" ht="17.45" customHeight="1" x14ac:dyDescent="0.25">
      <c r="C320" s="188"/>
      <c r="D320" s="189"/>
      <c r="E320" s="178"/>
      <c r="F320" s="178"/>
      <c r="G320" s="190">
        <f>DATOS!$E$13</f>
        <v>1</v>
      </c>
      <c r="H320" s="178"/>
      <c r="I320" s="191"/>
      <c r="J320" s="178"/>
      <c r="K320" s="178"/>
      <c r="L320" s="178"/>
      <c r="M320" s="178"/>
      <c r="N320" s="160" t="str">
        <f t="shared" si="23"/>
        <v/>
      </c>
      <c r="P320" s="160" t="str">
        <f t="shared" si="24"/>
        <v/>
      </c>
      <c r="Q320" s="160">
        <f t="shared" si="22"/>
        <v>0</v>
      </c>
      <c r="R320" s="160" t="str">
        <f t="shared" si="25"/>
        <v/>
      </c>
      <c r="S320" s="160" t="str">
        <f t="shared" si="26"/>
        <v/>
      </c>
    </row>
    <row r="321" spans="3:19" ht="17.45" customHeight="1" x14ac:dyDescent="0.25">
      <c r="C321" s="188"/>
      <c r="D321" s="189"/>
      <c r="E321" s="178"/>
      <c r="F321" s="178"/>
      <c r="G321" s="190">
        <f>DATOS!$E$13</f>
        <v>1</v>
      </c>
      <c r="H321" s="178"/>
      <c r="I321" s="191"/>
      <c r="J321" s="178"/>
      <c r="K321" s="178"/>
      <c r="L321" s="178"/>
      <c r="M321" s="178"/>
      <c r="N321" s="160" t="str">
        <f t="shared" si="23"/>
        <v/>
      </c>
      <c r="P321" s="160" t="str">
        <f t="shared" si="24"/>
        <v/>
      </c>
      <c r="Q321" s="160">
        <f t="shared" si="22"/>
        <v>0</v>
      </c>
      <c r="R321" s="160" t="str">
        <f t="shared" si="25"/>
        <v/>
      </c>
      <c r="S321" s="160" t="str">
        <f t="shared" si="26"/>
        <v/>
      </c>
    </row>
    <row r="322" spans="3:19" ht="17.45" customHeight="1" x14ac:dyDescent="0.25">
      <c r="C322" s="188"/>
      <c r="D322" s="189"/>
      <c r="E322" s="178"/>
      <c r="F322" s="178"/>
      <c r="G322" s="190">
        <f>DATOS!$E$13</f>
        <v>1</v>
      </c>
      <c r="H322" s="178"/>
      <c r="I322" s="191"/>
      <c r="J322" s="178"/>
      <c r="K322" s="178"/>
      <c r="L322" s="178"/>
      <c r="M322" s="178"/>
      <c r="N322" s="160" t="str">
        <f t="shared" si="23"/>
        <v/>
      </c>
      <c r="P322" s="160" t="str">
        <f t="shared" si="24"/>
        <v/>
      </c>
      <c r="Q322" s="160">
        <f t="shared" si="22"/>
        <v>0</v>
      </c>
      <c r="R322" s="160" t="str">
        <f t="shared" si="25"/>
        <v/>
      </c>
      <c r="S322" s="160" t="str">
        <f t="shared" si="26"/>
        <v/>
      </c>
    </row>
    <row r="323" spans="3:19" ht="17.45" customHeight="1" x14ac:dyDescent="0.25">
      <c r="C323" s="188"/>
      <c r="D323" s="189"/>
      <c r="E323" s="178"/>
      <c r="F323" s="178"/>
      <c r="G323" s="190">
        <f>DATOS!$E$13</f>
        <v>1</v>
      </c>
      <c r="H323" s="178"/>
      <c r="I323" s="191"/>
      <c r="J323" s="178"/>
      <c r="K323" s="178"/>
      <c r="L323" s="178"/>
      <c r="M323" s="178"/>
      <c r="N323" s="160" t="str">
        <f t="shared" si="23"/>
        <v/>
      </c>
      <c r="P323" s="160" t="str">
        <f t="shared" si="24"/>
        <v/>
      </c>
      <c r="Q323" s="160">
        <f t="shared" si="22"/>
        <v>0</v>
      </c>
      <c r="R323" s="160" t="str">
        <f t="shared" si="25"/>
        <v/>
      </c>
      <c r="S323" s="160" t="str">
        <f t="shared" si="26"/>
        <v/>
      </c>
    </row>
    <row r="324" spans="3:19" ht="17.45" customHeight="1" x14ac:dyDescent="0.25">
      <c r="C324" s="188"/>
      <c r="D324" s="189"/>
      <c r="E324" s="178"/>
      <c r="F324" s="178"/>
      <c r="G324" s="190">
        <f>DATOS!$E$13</f>
        <v>1</v>
      </c>
      <c r="H324" s="178"/>
      <c r="I324" s="191"/>
      <c r="J324" s="178"/>
      <c r="K324" s="178"/>
      <c r="L324" s="178"/>
      <c r="M324" s="178"/>
      <c r="N324" s="160" t="str">
        <f t="shared" si="23"/>
        <v/>
      </c>
      <c r="P324" s="160" t="str">
        <f t="shared" si="24"/>
        <v/>
      </c>
      <c r="Q324" s="160">
        <f t="shared" si="22"/>
        <v>0</v>
      </c>
      <c r="R324" s="160" t="str">
        <f t="shared" si="25"/>
        <v/>
      </c>
      <c r="S324" s="160" t="str">
        <f t="shared" si="26"/>
        <v/>
      </c>
    </row>
    <row r="325" spans="3:19" ht="17.45" customHeight="1" x14ac:dyDescent="0.25">
      <c r="C325" s="188"/>
      <c r="D325" s="189"/>
      <c r="E325" s="178"/>
      <c r="F325" s="178"/>
      <c r="G325" s="190">
        <f>DATOS!$E$13</f>
        <v>1</v>
      </c>
      <c r="H325" s="178"/>
      <c r="I325" s="191"/>
      <c r="J325" s="178"/>
      <c r="K325" s="178"/>
      <c r="L325" s="178"/>
      <c r="M325" s="178"/>
      <c r="N325" s="160" t="str">
        <f t="shared" si="23"/>
        <v/>
      </c>
      <c r="P325" s="160" t="str">
        <f t="shared" si="24"/>
        <v/>
      </c>
      <c r="Q325" s="160">
        <f t="shared" si="22"/>
        <v>0</v>
      </c>
      <c r="R325" s="160" t="str">
        <f t="shared" si="25"/>
        <v/>
      </c>
      <c r="S325" s="160" t="str">
        <f t="shared" si="26"/>
        <v/>
      </c>
    </row>
    <row r="326" spans="3:19" ht="17.45" customHeight="1" x14ac:dyDescent="0.25">
      <c r="C326" s="188"/>
      <c r="D326" s="189"/>
      <c r="E326" s="178"/>
      <c r="F326" s="178"/>
      <c r="G326" s="190">
        <f>DATOS!$E$13</f>
        <v>1</v>
      </c>
      <c r="H326" s="178"/>
      <c r="I326" s="191"/>
      <c r="J326" s="178"/>
      <c r="K326" s="178"/>
      <c r="L326" s="178"/>
      <c r="M326" s="178"/>
      <c r="N326" s="160" t="str">
        <f t="shared" si="23"/>
        <v/>
      </c>
      <c r="P326" s="160" t="str">
        <f t="shared" si="24"/>
        <v/>
      </c>
      <c r="Q326" s="160">
        <f t="shared" si="22"/>
        <v>0</v>
      </c>
      <c r="R326" s="160" t="str">
        <f t="shared" si="25"/>
        <v/>
      </c>
      <c r="S326" s="160" t="str">
        <f t="shared" si="26"/>
        <v/>
      </c>
    </row>
    <row r="327" spans="3:19" ht="17.45" customHeight="1" x14ac:dyDescent="0.25">
      <c r="C327" s="188"/>
      <c r="D327" s="189"/>
      <c r="E327" s="178"/>
      <c r="F327" s="178"/>
      <c r="G327" s="190">
        <f>DATOS!$E$13</f>
        <v>1</v>
      </c>
      <c r="H327" s="178"/>
      <c r="I327" s="191"/>
      <c r="J327" s="178"/>
      <c r="K327" s="178"/>
      <c r="L327" s="178"/>
      <c r="M327" s="178"/>
      <c r="N327" s="160" t="str">
        <f t="shared" si="23"/>
        <v/>
      </c>
      <c r="P327" s="160" t="str">
        <f t="shared" si="24"/>
        <v/>
      </c>
      <c r="Q327" s="160">
        <f t="shared" si="22"/>
        <v>0</v>
      </c>
      <c r="R327" s="160" t="str">
        <f t="shared" si="25"/>
        <v/>
      </c>
      <c r="S327" s="160" t="str">
        <f t="shared" si="26"/>
        <v/>
      </c>
    </row>
    <row r="328" spans="3:19" ht="17.45" customHeight="1" x14ac:dyDescent="0.25">
      <c r="C328" s="188"/>
      <c r="D328" s="189"/>
      <c r="E328" s="178"/>
      <c r="F328" s="178"/>
      <c r="G328" s="190">
        <f>DATOS!$E$13</f>
        <v>1</v>
      </c>
      <c r="H328" s="178"/>
      <c r="I328" s="191"/>
      <c r="J328" s="178"/>
      <c r="K328" s="178"/>
      <c r="L328" s="178"/>
      <c r="M328" s="178"/>
      <c r="N328" s="160" t="str">
        <f t="shared" si="23"/>
        <v/>
      </c>
      <c r="P328" s="160" t="str">
        <f t="shared" si="24"/>
        <v/>
      </c>
      <c r="Q328" s="160">
        <f t="shared" si="22"/>
        <v>0</v>
      </c>
      <c r="R328" s="160" t="str">
        <f t="shared" si="25"/>
        <v/>
      </c>
      <c r="S328" s="160" t="str">
        <f t="shared" si="26"/>
        <v/>
      </c>
    </row>
    <row r="329" spans="3:19" ht="17.45" customHeight="1" x14ac:dyDescent="0.25">
      <c r="C329" s="188"/>
      <c r="D329" s="189"/>
      <c r="E329" s="178"/>
      <c r="F329" s="178"/>
      <c r="G329" s="190">
        <f>DATOS!$E$13</f>
        <v>1</v>
      </c>
      <c r="H329" s="178"/>
      <c r="I329" s="191"/>
      <c r="J329" s="178"/>
      <c r="K329" s="178"/>
      <c r="L329" s="178"/>
      <c r="M329" s="178"/>
      <c r="N329" s="160" t="str">
        <f t="shared" si="23"/>
        <v/>
      </c>
      <c r="P329" s="160" t="str">
        <f t="shared" si="24"/>
        <v/>
      </c>
      <c r="Q329" s="160">
        <f t="shared" si="22"/>
        <v>0</v>
      </c>
      <c r="R329" s="160" t="str">
        <f t="shared" si="25"/>
        <v/>
      </c>
      <c r="S329" s="160" t="str">
        <f t="shared" si="26"/>
        <v/>
      </c>
    </row>
    <row r="330" spans="3:19" ht="17.45" customHeight="1" x14ac:dyDescent="0.25">
      <c r="C330" s="188"/>
      <c r="D330" s="189"/>
      <c r="E330" s="178"/>
      <c r="F330" s="178"/>
      <c r="G330" s="190">
        <f>DATOS!$E$13</f>
        <v>1</v>
      </c>
      <c r="H330" s="178"/>
      <c r="I330" s="191"/>
      <c r="J330" s="178"/>
      <c r="K330" s="178"/>
      <c r="L330" s="178"/>
      <c r="M330" s="178"/>
      <c r="N330" s="160" t="str">
        <f t="shared" si="23"/>
        <v/>
      </c>
      <c r="P330" s="160" t="str">
        <f t="shared" si="24"/>
        <v/>
      </c>
      <c r="Q330" s="160">
        <f t="shared" si="22"/>
        <v>0</v>
      </c>
      <c r="R330" s="160" t="str">
        <f t="shared" si="25"/>
        <v/>
      </c>
      <c r="S330" s="160" t="str">
        <f t="shared" si="26"/>
        <v/>
      </c>
    </row>
    <row r="331" spans="3:19" ht="17.45" customHeight="1" x14ac:dyDescent="0.25">
      <c r="C331" s="188"/>
      <c r="D331" s="189"/>
      <c r="E331" s="178"/>
      <c r="F331" s="178"/>
      <c r="G331" s="190">
        <f>DATOS!$E$13</f>
        <v>1</v>
      </c>
      <c r="H331" s="178"/>
      <c r="I331" s="191"/>
      <c r="J331" s="178"/>
      <c r="K331" s="178"/>
      <c r="L331" s="178"/>
      <c r="M331" s="178"/>
      <c r="N331" s="160" t="str">
        <f t="shared" si="23"/>
        <v/>
      </c>
      <c r="P331" s="160" t="str">
        <f t="shared" si="24"/>
        <v/>
      </c>
      <c r="Q331" s="160">
        <f t="shared" si="22"/>
        <v>0</v>
      </c>
      <c r="R331" s="160" t="str">
        <f t="shared" si="25"/>
        <v/>
      </c>
      <c r="S331" s="160" t="str">
        <f t="shared" si="26"/>
        <v/>
      </c>
    </row>
    <row r="332" spans="3:19" ht="17.45" customHeight="1" x14ac:dyDescent="0.25">
      <c r="C332" s="188"/>
      <c r="D332" s="189"/>
      <c r="E332" s="178"/>
      <c r="F332" s="178"/>
      <c r="G332" s="190">
        <f>DATOS!$E$13</f>
        <v>1</v>
      </c>
      <c r="H332" s="178"/>
      <c r="I332" s="191"/>
      <c r="J332" s="178"/>
      <c r="K332" s="178"/>
      <c r="L332" s="178"/>
      <c r="M332" s="178"/>
      <c r="N332" s="160" t="str">
        <f t="shared" si="23"/>
        <v/>
      </c>
      <c r="P332" s="160" t="str">
        <f t="shared" si="24"/>
        <v/>
      </c>
      <c r="Q332" s="160">
        <f t="shared" si="22"/>
        <v>0</v>
      </c>
      <c r="R332" s="160" t="str">
        <f t="shared" si="25"/>
        <v/>
      </c>
      <c r="S332" s="160" t="str">
        <f t="shared" si="26"/>
        <v/>
      </c>
    </row>
    <row r="333" spans="3:19" ht="17.45" customHeight="1" x14ac:dyDescent="0.25">
      <c r="C333" s="188"/>
      <c r="D333" s="189"/>
      <c r="E333" s="178"/>
      <c r="F333" s="178"/>
      <c r="G333" s="190">
        <f>DATOS!$E$13</f>
        <v>1</v>
      </c>
      <c r="H333" s="178"/>
      <c r="I333" s="191"/>
      <c r="J333" s="178"/>
      <c r="K333" s="178"/>
      <c r="L333" s="178"/>
      <c r="M333" s="178"/>
      <c r="N333" s="160" t="str">
        <f t="shared" si="23"/>
        <v/>
      </c>
      <c r="P333" s="160" t="str">
        <f t="shared" si="24"/>
        <v/>
      </c>
      <c r="Q333" s="160">
        <f t="shared" si="22"/>
        <v>0</v>
      </c>
      <c r="R333" s="160" t="str">
        <f t="shared" si="25"/>
        <v/>
      </c>
      <c r="S333" s="160" t="str">
        <f t="shared" si="26"/>
        <v/>
      </c>
    </row>
    <row r="334" spans="3:19" ht="17.45" customHeight="1" x14ac:dyDescent="0.25">
      <c r="C334" s="188"/>
      <c r="D334" s="189"/>
      <c r="E334" s="178"/>
      <c r="F334" s="178"/>
      <c r="G334" s="190">
        <f>DATOS!$E$13</f>
        <v>1</v>
      </c>
      <c r="H334" s="178"/>
      <c r="I334" s="191"/>
      <c r="J334" s="178"/>
      <c r="K334" s="178"/>
      <c r="L334" s="178"/>
      <c r="M334" s="178"/>
      <c r="N334" s="160" t="str">
        <f t="shared" si="23"/>
        <v/>
      </c>
      <c r="P334" s="160" t="str">
        <f t="shared" si="24"/>
        <v/>
      </c>
      <c r="Q334" s="160">
        <f t="shared" si="22"/>
        <v>0</v>
      </c>
      <c r="R334" s="160" t="str">
        <f t="shared" si="25"/>
        <v/>
      </c>
      <c r="S334" s="160" t="str">
        <f t="shared" si="26"/>
        <v/>
      </c>
    </row>
    <row r="335" spans="3:19" ht="17.45" customHeight="1" x14ac:dyDescent="0.25">
      <c r="C335" s="188"/>
      <c r="D335" s="189"/>
      <c r="E335" s="178"/>
      <c r="F335" s="178"/>
      <c r="G335" s="190">
        <f>DATOS!$E$13</f>
        <v>1</v>
      </c>
      <c r="H335" s="178"/>
      <c r="I335" s="191"/>
      <c r="J335" s="178"/>
      <c r="K335" s="178"/>
      <c r="L335" s="178"/>
      <c r="M335" s="178"/>
      <c r="N335" s="160" t="str">
        <f t="shared" si="23"/>
        <v/>
      </c>
      <c r="P335" s="160" t="str">
        <f t="shared" si="24"/>
        <v/>
      </c>
      <c r="Q335" s="160">
        <f t="shared" si="22"/>
        <v>0</v>
      </c>
      <c r="R335" s="160" t="str">
        <f t="shared" si="25"/>
        <v/>
      </c>
      <c r="S335" s="160" t="str">
        <f t="shared" si="26"/>
        <v/>
      </c>
    </row>
    <row r="336" spans="3:19" ht="17.45" customHeight="1" x14ac:dyDescent="0.25">
      <c r="C336" s="188"/>
      <c r="D336" s="189"/>
      <c r="E336" s="178"/>
      <c r="F336" s="178"/>
      <c r="G336" s="190">
        <f>DATOS!$E$13</f>
        <v>1</v>
      </c>
      <c r="H336" s="178"/>
      <c r="I336" s="191"/>
      <c r="J336" s="178"/>
      <c r="K336" s="178"/>
      <c r="L336" s="178"/>
      <c r="M336" s="178"/>
      <c r="N336" s="160" t="str">
        <f t="shared" si="23"/>
        <v/>
      </c>
      <c r="P336" s="160" t="str">
        <f t="shared" si="24"/>
        <v/>
      </c>
      <c r="Q336" s="160">
        <f t="shared" si="22"/>
        <v>0</v>
      </c>
      <c r="R336" s="160" t="str">
        <f t="shared" si="25"/>
        <v/>
      </c>
      <c r="S336" s="160" t="str">
        <f t="shared" si="26"/>
        <v/>
      </c>
    </row>
    <row r="337" spans="3:19" ht="17.45" customHeight="1" x14ac:dyDescent="0.25">
      <c r="C337" s="188"/>
      <c r="D337" s="189"/>
      <c r="E337" s="178"/>
      <c r="F337" s="178"/>
      <c r="G337" s="190">
        <f>DATOS!$E$13</f>
        <v>1</v>
      </c>
      <c r="H337" s="178"/>
      <c r="I337" s="191"/>
      <c r="J337" s="178"/>
      <c r="K337" s="178"/>
      <c r="L337" s="178"/>
      <c r="M337" s="178"/>
      <c r="N337" s="160" t="str">
        <f t="shared" si="23"/>
        <v/>
      </c>
      <c r="P337" s="160" t="str">
        <f t="shared" si="24"/>
        <v/>
      </c>
      <c r="Q337" s="160">
        <f t="shared" ref="Q337:Q400" si="27">IF($I337=0%,H337,"")</f>
        <v>0</v>
      </c>
      <c r="R337" s="160" t="str">
        <f t="shared" si="25"/>
        <v/>
      </c>
      <c r="S337" s="160" t="str">
        <f t="shared" si="26"/>
        <v/>
      </c>
    </row>
    <row r="338" spans="3:19" ht="17.45" customHeight="1" x14ac:dyDescent="0.25">
      <c r="C338" s="188"/>
      <c r="D338" s="189"/>
      <c r="E338" s="178"/>
      <c r="F338" s="178"/>
      <c r="G338" s="190">
        <f>DATOS!$E$13</f>
        <v>1</v>
      </c>
      <c r="H338" s="178"/>
      <c r="I338" s="191"/>
      <c r="J338" s="178"/>
      <c r="K338" s="178"/>
      <c r="L338" s="178"/>
      <c r="M338" s="178"/>
      <c r="N338" s="160" t="str">
        <f t="shared" ref="N338:N401" si="28">IF(H338&amp;J338&amp;K338&amp;L338&amp;M338="","",H338+J338+K338-L338-M338)</f>
        <v/>
      </c>
      <c r="P338" s="160" t="str">
        <f t="shared" ref="P338:P401" si="29">IF($I338="E",H338,"")</f>
        <v/>
      </c>
      <c r="Q338" s="160">
        <f t="shared" si="27"/>
        <v>0</v>
      </c>
      <c r="R338" s="160" t="str">
        <f t="shared" ref="R338:R401" si="30">IF(OR($I338=8%,$I338=11%),$J338/$I338,"")</f>
        <v/>
      </c>
      <c r="S338" s="160" t="str">
        <f t="shared" si="26"/>
        <v/>
      </c>
    </row>
    <row r="339" spans="3:19" ht="17.45" customHeight="1" x14ac:dyDescent="0.25">
      <c r="C339" s="188"/>
      <c r="D339" s="189"/>
      <c r="E339" s="178"/>
      <c r="F339" s="178"/>
      <c r="G339" s="190">
        <f>DATOS!$E$13</f>
        <v>1</v>
      </c>
      <c r="H339" s="178"/>
      <c r="I339" s="191"/>
      <c r="J339" s="178"/>
      <c r="K339" s="178"/>
      <c r="L339" s="178"/>
      <c r="M339" s="178"/>
      <c r="N339" s="160" t="str">
        <f t="shared" si="28"/>
        <v/>
      </c>
      <c r="P339" s="160" t="str">
        <f t="shared" si="29"/>
        <v/>
      </c>
      <c r="Q339" s="160">
        <f t="shared" si="27"/>
        <v>0</v>
      </c>
      <c r="R339" s="160" t="str">
        <f t="shared" si="30"/>
        <v/>
      </c>
      <c r="S339" s="160" t="str">
        <f t="shared" ref="S339:S402" si="31">IF(OR($I339=15%,$I339=16%),$J339/$I339,"")</f>
        <v/>
      </c>
    </row>
    <row r="340" spans="3:19" ht="17.45" customHeight="1" x14ac:dyDescent="0.25">
      <c r="C340" s="188"/>
      <c r="D340" s="189"/>
      <c r="E340" s="178"/>
      <c r="F340" s="178"/>
      <c r="G340" s="190">
        <f>DATOS!$E$13</f>
        <v>1</v>
      </c>
      <c r="H340" s="178"/>
      <c r="I340" s="191"/>
      <c r="J340" s="178"/>
      <c r="K340" s="178"/>
      <c r="L340" s="178"/>
      <c r="M340" s="178"/>
      <c r="N340" s="160" t="str">
        <f t="shared" si="28"/>
        <v/>
      </c>
      <c r="P340" s="160" t="str">
        <f t="shared" si="29"/>
        <v/>
      </c>
      <c r="Q340" s="160">
        <f t="shared" si="27"/>
        <v>0</v>
      </c>
      <c r="R340" s="160" t="str">
        <f t="shared" si="30"/>
        <v/>
      </c>
      <c r="S340" s="160" t="str">
        <f t="shared" si="31"/>
        <v/>
      </c>
    </row>
    <row r="341" spans="3:19" ht="17.45" customHeight="1" x14ac:dyDescent="0.25">
      <c r="C341" s="188"/>
      <c r="D341" s="189"/>
      <c r="E341" s="178"/>
      <c r="F341" s="178"/>
      <c r="G341" s="190">
        <f>DATOS!$E$13</f>
        <v>1</v>
      </c>
      <c r="H341" s="178"/>
      <c r="I341" s="191"/>
      <c r="J341" s="178"/>
      <c r="K341" s="178"/>
      <c r="L341" s="178"/>
      <c r="M341" s="178"/>
      <c r="N341" s="160" t="str">
        <f t="shared" si="28"/>
        <v/>
      </c>
      <c r="P341" s="160" t="str">
        <f t="shared" si="29"/>
        <v/>
      </c>
      <c r="Q341" s="160">
        <f t="shared" si="27"/>
        <v>0</v>
      </c>
      <c r="R341" s="160" t="str">
        <f t="shared" si="30"/>
        <v/>
      </c>
      <c r="S341" s="160" t="str">
        <f t="shared" si="31"/>
        <v/>
      </c>
    </row>
    <row r="342" spans="3:19" ht="17.45" customHeight="1" x14ac:dyDescent="0.25">
      <c r="C342" s="188"/>
      <c r="D342" s="189"/>
      <c r="E342" s="178"/>
      <c r="F342" s="178"/>
      <c r="G342" s="190">
        <f>DATOS!$E$13</f>
        <v>1</v>
      </c>
      <c r="H342" s="178"/>
      <c r="I342" s="191"/>
      <c r="J342" s="178"/>
      <c r="K342" s="178"/>
      <c r="L342" s="178"/>
      <c r="M342" s="178"/>
      <c r="N342" s="160" t="str">
        <f t="shared" si="28"/>
        <v/>
      </c>
      <c r="P342" s="160" t="str">
        <f t="shared" si="29"/>
        <v/>
      </c>
      <c r="Q342" s="160">
        <f t="shared" si="27"/>
        <v>0</v>
      </c>
      <c r="R342" s="160" t="str">
        <f t="shared" si="30"/>
        <v/>
      </c>
      <c r="S342" s="160" t="str">
        <f t="shared" si="31"/>
        <v/>
      </c>
    </row>
    <row r="343" spans="3:19" ht="17.45" customHeight="1" x14ac:dyDescent="0.25">
      <c r="C343" s="188"/>
      <c r="D343" s="189"/>
      <c r="E343" s="178"/>
      <c r="F343" s="178"/>
      <c r="G343" s="190">
        <f>DATOS!$E$13</f>
        <v>1</v>
      </c>
      <c r="H343" s="178"/>
      <c r="I343" s="191"/>
      <c r="J343" s="178"/>
      <c r="K343" s="178"/>
      <c r="L343" s="178"/>
      <c r="M343" s="178"/>
      <c r="N343" s="160" t="str">
        <f t="shared" si="28"/>
        <v/>
      </c>
      <c r="P343" s="160" t="str">
        <f t="shared" si="29"/>
        <v/>
      </c>
      <c r="Q343" s="160">
        <f t="shared" si="27"/>
        <v>0</v>
      </c>
      <c r="R343" s="160" t="str">
        <f t="shared" si="30"/>
        <v/>
      </c>
      <c r="S343" s="160" t="str">
        <f t="shared" si="31"/>
        <v/>
      </c>
    </row>
    <row r="344" spans="3:19" ht="17.45" customHeight="1" x14ac:dyDescent="0.25">
      <c r="C344" s="188"/>
      <c r="D344" s="189"/>
      <c r="E344" s="178"/>
      <c r="F344" s="178"/>
      <c r="G344" s="190">
        <f>DATOS!$E$13</f>
        <v>1</v>
      </c>
      <c r="H344" s="178"/>
      <c r="I344" s="191"/>
      <c r="J344" s="178"/>
      <c r="K344" s="178"/>
      <c r="L344" s="178"/>
      <c r="M344" s="178"/>
      <c r="N344" s="160" t="str">
        <f t="shared" si="28"/>
        <v/>
      </c>
      <c r="P344" s="160" t="str">
        <f t="shared" si="29"/>
        <v/>
      </c>
      <c r="Q344" s="160">
        <f t="shared" si="27"/>
        <v>0</v>
      </c>
      <c r="R344" s="160" t="str">
        <f t="shared" si="30"/>
        <v/>
      </c>
      <c r="S344" s="160" t="str">
        <f t="shared" si="31"/>
        <v/>
      </c>
    </row>
    <row r="345" spans="3:19" ht="17.45" customHeight="1" x14ac:dyDescent="0.25">
      <c r="C345" s="188"/>
      <c r="D345" s="189"/>
      <c r="E345" s="178"/>
      <c r="F345" s="178"/>
      <c r="G345" s="190">
        <f>DATOS!$E$13</f>
        <v>1</v>
      </c>
      <c r="H345" s="178"/>
      <c r="I345" s="191"/>
      <c r="J345" s="178"/>
      <c r="K345" s="178"/>
      <c r="L345" s="178"/>
      <c r="M345" s="178"/>
      <c r="N345" s="160" t="str">
        <f t="shared" si="28"/>
        <v/>
      </c>
      <c r="P345" s="160" t="str">
        <f t="shared" si="29"/>
        <v/>
      </c>
      <c r="Q345" s="160">
        <f t="shared" si="27"/>
        <v>0</v>
      </c>
      <c r="R345" s="160" t="str">
        <f t="shared" si="30"/>
        <v/>
      </c>
      <c r="S345" s="160" t="str">
        <f t="shared" si="31"/>
        <v/>
      </c>
    </row>
    <row r="346" spans="3:19" ht="17.45" customHeight="1" x14ac:dyDescent="0.25">
      <c r="C346" s="188"/>
      <c r="D346" s="189"/>
      <c r="E346" s="178"/>
      <c r="F346" s="178"/>
      <c r="G346" s="190">
        <f>DATOS!$E$13</f>
        <v>1</v>
      </c>
      <c r="H346" s="178"/>
      <c r="I346" s="191"/>
      <c r="J346" s="178"/>
      <c r="K346" s="178"/>
      <c r="L346" s="178"/>
      <c r="M346" s="178"/>
      <c r="N346" s="160" t="str">
        <f t="shared" si="28"/>
        <v/>
      </c>
      <c r="P346" s="160" t="str">
        <f t="shared" si="29"/>
        <v/>
      </c>
      <c r="Q346" s="160">
        <f t="shared" si="27"/>
        <v>0</v>
      </c>
      <c r="R346" s="160" t="str">
        <f t="shared" si="30"/>
        <v/>
      </c>
      <c r="S346" s="160" t="str">
        <f t="shared" si="31"/>
        <v/>
      </c>
    </row>
    <row r="347" spans="3:19" ht="17.45" customHeight="1" x14ac:dyDescent="0.25">
      <c r="C347" s="188"/>
      <c r="D347" s="189"/>
      <c r="E347" s="178"/>
      <c r="F347" s="178"/>
      <c r="G347" s="190">
        <f>DATOS!$E$13</f>
        <v>1</v>
      </c>
      <c r="H347" s="178"/>
      <c r="I347" s="191"/>
      <c r="J347" s="178"/>
      <c r="K347" s="178"/>
      <c r="L347" s="178"/>
      <c r="M347" s="178"/>
      <c r="N347" s="160" t="str">
        <f t="shared" si="28"/>
        <v/>
      </c>
      <c r="P347" s="160" t="str">
        <f t="shared" si="29"/>
        <v/>
      </c>
      <c r="Q347" s="160">
        <f t="shared" si="27"/>
        <v>0</v>
      </c>
      <c r="R347" s="160" t="str">
        <f t="shared" si="30"/>
        <v/>
      </c>
      <c r="S347" s="160" t="str">
        <f t="shared" si="31"/>
        <v/>
      </c>
    </row>
    <row r="348" spans="3:19" ht="17.45" customHeight="1" x14ac:dyDescent="0.25">
      <c r="C348" s="188"/>
      <c r="D348" s="189"/>
      <c r="E348" s="178"/>
      <c r="F348" s="178"/>
      <c r="G348" s="190">
        <f>DATOS!$E$13</f>
        <v>1</v>
      </c>
      <c r="H348" s="178"/>
      <c r="I348" s="191"/>
      <c r="J348" s="178"/>
      <c r="K348" s="178"/>
      <c r="L348" s="178"/>
      <c r="M348" s="178"/>
      <c r="N348" s="160" t="str">
        <f t="shared" si="28"/>
        <v/>
      </c>
      <c r="P348" s="160" t="str">
        <f t="shared" si="29"/>
        <v/>
      </c>
      <c r="Q348" s="160">
        <f t="shared" si="27"/>
        <v>0</v>
      </c>
      <c r="R348" s="160" t="str">
        <f t="shared" si="30"/>
        <v/>
      </c>
      <c r="S348" s="160" t="str">
        <f t="shared" si="31"/>
        <v/>
      </c>
    </row>
    <row r="349" spans="3:19" ht="17.45" customHeight="1" x14ac:dyDescent="0.25">
      <c r="C349" s="188"/>
      <c r="D349" s="189"/>
      <c r="E349" s="178"/>
      <c r="F349" s="178"/>
      <c r="G349" s="190">
        <f>DATOS!$E$13</f>
        <v>1</v>
      </c>
      <c r="H349" s="178"/>
      <c r="I349" s="191"/>
      <c r="J349" s="178"/>
      <c r="K349" s="178"/>
      <c r="L349" s="178"/>
      <c r="M349" s="178"/>
      <c r="N349" s="160" t="str">
        <f t="shared" si="28"/>
        <v/>
      </c>
      <c r="P349" s="160" t="str">
        <f t="shared" si="29"/>
        <v/>
      </c>
      <c r="Q349" s="160">
        <f t="shared" si="27"/>
        <v>0</v>
      </c>
      <c r="R349" s="160" t="str">
        <f t="shared" si="30"/>
        <v/>
      </c>
      <c r="S349" s="160" t="str">
        <f t="shared" si="31"/>
        <v/>
      </c>
    </row>
    <row r="350" spans="3:19" ht="17.45" customHeight="1" x14ac:dyDescent="0.25">
      <c r="C350" s="188"/>
      <c r="D350" s="189"/>
      <c r="E350" s="178"/>
      <c r="F350" s="178"/>
      <c r="G350" s="190">
        <f>DATOS!$E$13</f>
        <v>1</v>
      </c>
      <c r="H350" s="178"/>
      <c r="I350" s="191"/>
      <c r="J350" s="178"/>
      <c r="K350" s="178"/>
      <c r="L350" s="178"/>
      <c r="M350" s="178"/>
      <c r="N350" s="160" t="str">
        <f t="shared" si="28"/>
        <v/>
      </c>
      <c r="P350" s="160" t="str">
        <f t="shared" si="29"/>
        <v/>
      </c>
      <c r="Q350" s="160">
        <f t="shared" si="27"/>
        <v>0</v>
      </c>
      <c r="R350" s="160" t="str">
        <f t="shared" si="30"/>
        <v/>
      </c>
      <c r="S350" s="160" t="str">
        <f t="shared" si="31"/>
        <v/>
      </c>
    </row>
    <row r="351" spans="3:19" ht="17.45" customHeight="1" x14ac:dyDescent="0.25">
      <c r="C351" s="188"/>
      <c r="D351" s="189"/>
      <c r="E351" s="178"/>
      <c r="F351" s="178"/>
      <c r="G351" s="190">
        <f>DATOS!$E$13</f>
        <v>1</v>
      </c>
      <c r="H351" s="178"/>
      <c r="I351" s="191"/>
      <c r="J351" s="178"/>
      <c r="K351" s="178"/>
      <c r="L351" s="178"/>
      <c r="M351" s="178"/>
      <c r="N351" s="160" t="str">
        <f t="shared" si="28"/>
        <v/>
      </c>
      <c r="P351" s="160" t="str">
        <f t="shared" si="29"/>
        <v/>
      </c>
      <c r="Q351" s="160">
        <f t="shared" si="27"/>
        <v>0</v>
      </c>
      <c r="R351" s="160" t="str">
        <f t="shared" si="30"/>
        <v/>
      </c>
      <c r="S351" s="160" t="str">
        <f t="shared" si="31"/>
        <v/>
      </c>
    </row>
    <row r="352" spans="3:19" ht="17.45" customHeight="1" x14ac:dyDescent="0.25">
      <c r="C352" s="188"/>
      <c r="D352" s="189"/>
      <c r="E352" s="178"/>
      <c r="F352" s="178"/>
      <c r="G352" s="190">
        <f>DATOS!$E$13</f>
        <v>1</v>
      </c>
      <c r="H352" s="178"/>
      <c r="I352" s="191"/>
      <c r="J352" s="178"/>
      <c r="K352" s="178"/>
      <c r="L352" s="178"/>
      <c r="M352" s="178"/>
      <c r="N352" s="160" t="str">
        <f t="shared" si="28"/>
        <v/>
      </c>
      <c r="P352" s="160" t="str">
        <f t="shared" si="29"/>
        <v/>
      </c>
      <c r="Q352" s="160">
        <f t="shared" si="27"/>
        <v>0</v>
      </c>
      <c r="R352" s="160" t="str">
        <f t="shared" si="30"/>
        <v/>
      </c>
      <c r="S352" s="160" t="str">
        <f t="shared" si="31"/>
        <v/>
      </c>
    </row>
    <row r="353" spans="3:19" ht="17.45" customHeight="1" x14ac:dyDescent="0.25">
      <c r="C353" s="188"/>
      <c r="D353" s="189"/>
      <c r="E353" s="178"/>
      <c r="F353" s="178"/>
      <c r="G353" s="190">
        <f>DATOS!$E$13</f>
        <v>1</v>
      </c>
      <c r="H353" s="178"/>
      <c r="I353" s="191"/>
      <c r="J353" s="178"/>
      <c r="K353" s="178"/>
      <c r="L353" s="178"/>
      <c r="M353" s="178"/>
      <c r="N353" s="160" t="str">
        <f t="shared" si="28"/>
        <v/>
      </c>
      <c r="P353" s="160" t="str">
        <f t="shared" si="29"/>
        <v/>
      </c>
      <c r="Q353" s="160">
        <f t="shared" si="27"/>
        <v>0</v>
      </c>
      <c r="R353" s="160" t="str">
        <f t="shared" si="30"/>
        <v/>
      </c>
      <c r="S353" s="160" t="str">
        <f t="shared" si="31"/>
        <v/>
      </c>
    </row>
    <row r="354" spans="3:19" ht="17.45" customHeight="1" x14ac:dyDescent="0.25">
      <c r="C354" s="188"/>
      <c r="D354" s="189"/>
      <c r="E354" s="178"/>
      <c r="F354" s="178"/>
      <c r="G354" s="190">
        <f>DATOS!$E$13</f>
        <v>1</v>
      </c>
      <c r="H354" s="178"/>
      <c r="I354" s="191"/>
      <c r="J354" s="178"/>
      <c r="K354" s="178"/>
      <c r="L354" s="178"/>
      <c r="M354" s="178"/>
      <c r="N354" s="160" t="str">
        <f t="shared" si="28"/>
        <v/>
      </c>
      <c r="P354" s="160" t="str">
        <f t="shared" si="29"/>
        <v/>
      </c>
      <c r="Q354" s="160">
        <f t="shared" si="27"/>
        <v>0</v>
      </c>
      <c r="R354" s="160" t="str">
        <f t="shared" si="30"/>
        <v/>
      </c>
      <c r="S354" s="160" t="str">
        <f t="shared" si="31"/>
        <v/>
      </c>
    </row>
    <row r="355" spans="3:19" ht="17.45" customHeight="1" x14ac:dyDescent="0.25">
      <c r="C355" s="188"/>
      <c r="D355" s="189"/>
      <c r="E355" s="178"/>
      <c r="F355" s="178"/>
      <c r="G355" s="190">
        <f>DATOS!$E$13</f>
        <v>1</v>
      </c>
      <c r="H355" s="178"/>
      <c r="I355" s="191"/>
      <c r="J355" s="178"/>
      <c r="K355" s="178"/>
      <c r="L355" s="178"/>
      <c r="M355" s="178"/>
      <c r="N355" s="160" t="str">
        <f t="shared" si="28"/>
        <v/>
      </c>
      <c r="P355" s="160" t="str">
        <f t="shared" si="29"/>
        <v/>
      </c>
      <c r="Q355" s="160">
        <f t="shared" si="27"/>
        <v>0</v>
      </c>
      <c r="R355" s="160" t="str">
        <f t="shared" si="30"/>
        <v/>
      </c>
      <c r="S355" s="160" t="str">
        <f t="shared" si="31"/>
        <v/>
      </c>
    </row>
    <row r="356" spans="3:19" ht="17.45" customHeight="1" x14ac:dyDescent="0.25">
      <c r="C356" s="188"/>
      <c r="D356" s="189"/>
      <c r="E356" s="178"/>
      <c r="F356" s="178"/>
      <c r="G356" s="190">
        <f>DATOS!$E$13</f>
        <v>1</v>
      </c>
      <c r="H356" s="178"/>
      <c r="I356" s="191"/>
      <c r="J356" s="178"/>
      <c r="K356" s="178"/>
      <c r="L356" s="178"/>
      <c r="M356" s="178"/>
      <c r="N356" s="160" t="str">
        <f t="shared" si="28"/>
        <v/>
      </c>
      <c r="P356" s="160" t="str">
        <f t="shared" si="29"/>
        <v/>
      </c>
      <c r="Q356" s="160">
        <f t="shared" si="27"/>
        <v>0</v>
      </c>
      <c r="R356" s="160" t="str">
        <f t="shared" si="30"/>
        <v/>
      </c>
      <c r="S356" s="160" t="str">
        <f t="shared" si="31"/>
        <v/>
      </c>
    </row>
    <row r="357" spans="3:19" ht="17.45" customHeight="1" x14ac:dyDescent="0.25">
      <c r="C357" s="188"/>
      <c r="D357" s="189"/>
      <c r="E357" s="178"/>
      <c r="F357" s="178"/>
      <c r="G357" s="190">
        <f>DATOS!$E$13</f>
        <v>1</v>
      </c>
      <c r="H357" s="178"/>
      <c r="I357" s="191"/>
      <c r="J357" s="178"/>
      <c r="K357" s="178"/>
      <c r="L357" s="178"/>
      <c r="M357" s="178"/>
      <c r="N357" s="160" t="str">
        <f t="shared" si="28"/>
        <v/>
      </c>
      <c r="P357" s="160" t="str">
        <f t="shared" si="29"/>
        <v/>
      </c>
      <c r="Q357" s="160">
        <f t="shared" si="27"/>
        <v>0</v>
      </c>
      <c r="R357" s="160" t="str">
        <f t="shared" si="30"/>
        <v/>
      </c>
      <c r="S357" s="160" t="str">
        <f t="shared" si="31"/>
        <v/>
      </c>
    </row>
    <row r="358" spans="3:19" ht="17.45" customHeight="1" x14ac:dyDescent="0.25">
      <c r="C358" s="188"/>
      <c r="D358" s="189"/>
      <c r="E358" s="178"/>
      <c r="F358" s="178"/>
      <c r="G358" s="190">
        <f>DATOS!$E$13</f>
        <v>1</v>
      </c>
      <c r="H358" s="178"/>
      <c r="I358" s="191"/>
      <c r="J358" s="178"/>
      <c r="K358" s="178"/>
      <c r="L358" s="178"/>
      <c r="M358" s="178"/>
      <c r="N358" s="160" t="str">
        <f t="shared" si="28"/>
        <v/>
      </c>
      <c r="P358" s="160" t="str">
        <f t="shared" si="29"/>
        <v/>
      </c>
      <c r="Q358" s="160">
        <f t="shared" si="27"/>
        <v>0</v>
      </c>
      <c r="R358" s="160" t="str">
        <f t="shared" si="30"/>
        <v/>
      </c>
      <c r="S358" s="160" t="str">
        <f t="shared" si="31"/>
        <v/>
      </c>
    </row>
    <row r="359" spans="3:19" ht="17.45" customHeight="1" x14ac:dyDescent="0.25">
      <c r="C359" s="188"/>
      <c r="D359" s="189"/>
      <c r="E359" s="178"/>
      <c r="F359" s="178"/>
      <c r="G359" s="190">
        <f>DATOS!$E$13</f>
        <v>1</v>
      </c>
      <c r="H359" s="178"/>
      <c r="I359" s="191"/>
      <c r="J359" s="178"/>
      <c r="K359" s="178"/>
      <c r="L359" s="178"/>
      <c r="M359" s="178"/>
      <c r="N359" s="160" t="str">
        <f t="shared" si="28"/>
        <v/>
      </c>
      <c r="P359" s="160" t="str">
        <f t="shared" si="29"/>
        <v/>
      </c>
      <c r="Q359" s="160">
        <f t="shared" si="27"/>
        <v>0</v>
      </c>
      <c r="R359" s="160" t="str">
        <f t="shared" si="30"/>
        <v/>
      </c>
      <c r="S359" s="160" t="str">
        <f t="shared" si="31"/>
        <v/>
      </c>
    </row>
    <row r="360" spans="3:19" ht="17.45" customHeight="1" x14ac:dyDescent="0.25">
      <c r="C360" s="188"/>
      <c r="D360" s="189"/>
      <c r="E360" s="178"/>
      <c r="F360" s="178"/>
      <c r="G360" s="190">
        <f>DATOS!$E$13</f>
        <v>1</v>
      </c>
      <c r="H360" s="178"/>
      <c r="I360" s="191"/>
      <c r="J360" s="178"/>
      <c r="K360" s="178"/>
      <c r="L360" s="178"/>
      <c r="M360" s="178"/>
      <c r="N360" s="160" t="str">
        <f t="shared" si="28"/>
        <v/>
      </c>
      <c r="P360" s="160" t="str">
        <f t="shared" si="29"/>
        <v/>
      </c>
      <c r="Q360" s="160">
        <f t="shared" si="27"/>
        <v>0</v>
      </c>
      <c r="R360" s="160" t="str">
        <f t="shared" si="30"/>
        <v/>
      </c>
      <c r="S360" s="160" t="str">
        <f t="shared" si="31"/>
        <v/>
      </c>
    </row>
    <row r="361" spans="3:19" ht="17.45" customHeight="1" x14ac:dyDescent="0.25">
      <c r="C361" s="188"/>
      <c r="D361" s="189"/>
      <c r="E361" s="178"/>
      <c r="F361" s="178"/>
      <c r="G361" s="190">
        <f>DATOS!$E$13</f>
        <v>1</v>
      </c>
      <c r="H361" s="178"/>
      <c r="I361" s="191"/>
      <c r="J361" s="178"/>
      <c r="K361" s="178"/>
      <c r="L361" s="178"/>
      <c r="M361" s="178"/>
      <c r="N361" s="160" t="str">
        <f t="shared" si="28"/>
        <v/>
      </c>
      <c r="P361" s="160" t="str">
        <f t="shared" si="29"/>
        <v/>
      </c>
      <c r="Q361" s="160">
        <f t="shared" si="27"/>
        <v>0</v>
      </c>
      <c r="R361" s="160" t="str">
        <f t="shared" si="30"/>
        <v/>
      </c>
      <c r="S361" s="160" t="str">
        <f t="shared" si="31"/>
        <v/>
      </c>
    </row>
    <row r="362" spans="3:19" ht="17.45" customHeight="1" x14ac:dyDescent="0.25">
      <c r="C362" s="188"/>
      <c r="D362" s="189"/>
      <c r="E362" s="178"/>
      <c r="F362" s="178"/>
      <c r="G362" s="190">
        <f>DATOS!$E$13</f>
        <v>1</v>
      </c>
      <c r="H362" s="178"/>
      <c r="I362" s="191"/>
      <c r="J362" s="178"/>
      <c r="K362" s="178"/>
      <c r="L362" s="178"/>
      <c r="M362" s="178"/>
      <c r="N362" s="160" t="str">
        <f t="shared" si="28"/>
        <v/>
      </c>
      <c r="P362" s="160" t="str">
        <f t="shared" si="29"/>
        <v/>
      </c>
      <c r="Q362" s="160">
        <f t="shared" si="27"/>
        <v>0</v>
      </c>
      <c r="R362" s="160" t="str">
        <f t="shared" si="30"/>
        <v/>
      </c>
      <c r="S362" s="160" t="str">
        <f t="shared" si="31"/>
        <v/>
      </c>
    </row>
    <row r="363" spans="3:19" ht="17.45" customHeight="1" x14ac:dyDescent="0.25">
      <c r="C363" s="188"/>
      <c r="D363" s="189"/>
      <c r="E363" s="178"/>
      <c r="F363" s="178"/>
      <c r="G363" s="190">
        <f>DATOS!$E$13</f>
        <v>1</v>
      </c>
      <c r="H363" s="178"/>
      <c r="I363" s="191"/>
      <c r="J363" s="178"/>
      <c r="K363" s="178"/>
      <c r="L363" s="178"/>
      <c r="M363" s="178"/>
      <c r="N363" s="160" t="str">
        <f t="shared" si="28"/>
        <v/>
      </c>
      <c r="P363" s="160" t="str">
        <f t="shared" si="29"/>
        <v/>
      </c>
      <c r="Q363" s="160">
        <f t="shared" si="27"/>
        <v>0</v>
      </c>
      <c r="R363" s="160" t="str">
        <f t="shared" si="30"/>
        <v/>
      </c>
      <c r="S363" s="160" t="str">
        <f t="shared" si="31"/>
        <v/>
      </c>
    </row>
    <row r="364" spans="3:19" ht="17.45" customHeight="1" x14ac:dyDescent="0.25">
      <c r="C364" s="188"/>
      <c r="D364" s="189"/>
      <c r="E364" s="178"/>
      <c r="F364" s="178"/>
      <c r="G364" s="190">
        <f>DATOS!$E$13</f>
        <v>1</v>
      </c>
      <c r="H364" s="178"/>
      <c r="I364" s="191"/>
      <c r="J364" s="178"/>
      <c r="K364" s="178"/>
      <c r="L364" s="178"/>
      <c r="M364" s="178"/>
      <c r="N364" s="160" t="str">
        <f t="shared" si="28"/>
        <v/>
      </c>
      <c r="P364" s="160" t="str">
        <f t="shared" si="29"/>
        <v/>
      </c>
      <c r="Q364" s="160">
        <f t="shared" si="27"/>
        <v>0</v>
      </c>
      <c r="R364" s="160" t="str">
        <f t="shared" si="30"/>
        <v/>
      </c>
      <c r="S364" s="160" t="str">
        <f t="shared" si="31"/>
        <v/>
      </c>
    </row>
    <row r="365" spans="3:19" ht="17.45" customHeight="1" x14ac:dyDescent="0.25">
      <c r="C365" s="188"/>
      <c r="D365" s="189"/>
      <c r="E365" s="178"/>
      <c r="F365" s="178"/>
      <c r="G365" s="190">
        <f>DATOS!$E$13</f>
        <v>1</v>
      </c>
      <c r="H365" s="178"/>
      <c r="I365" s="191"/>
      <c r="J365" s="178"/>
      <c r="K365" s="178"/>
      <c r="L365" s="178"/>
      <c r="M365" s="178"/>
      <c r="N365" s="160" t="str">
        <f t="shared" si="28"/>
        <v/>
      </c>
      <c r="P365" s="160" t="str">
        <f t="shared" si="29"/>
        <v/>
      </c>
      <c r="Q365" s="160">
        <f t="shared" si="27"/>
        <v>0</v>
      </c>
      <c r="R365" s="160" t="str">
        <f t="shared" si="30"/>
        <v/>
      </c>
      <c r="S365" s="160" t="str">
        <f t="shared" si="31"/>
        <v/>
      </c>
    </row>
    <row r="366" spans="3:19" ht="17.45" customHeight="1" x14ac:dyDescent="0.25">
      <c r="C366" s="188"/>
      <c r="D366" s="189"/>
      <c r="E366" s="178"/>
      <c r="F366" s="178"/>
      <c r="G366" s="190">
        <f>DATOS!$E$13</f>
        <v>1</v>
      </c>
      <c r="H366" s="178"/>
      <c r="I366" s="191"/>
      <c r="J366" s="178"/>
      <c r="K366" s="178"/>
      <c r="L366" s="178"/>
      <c r="M366" s="178"/>
      <c r="N366" s="160" t="str">
        <f t="shared" si="28"/>
        <v/>
      </c>
      <c r="P366" s="160" t="str">
        <f t="shared" si="29"/>
        <v/>
      </c>
      <c r="Q366" s="160">
        <f t="shared" si="27"/>
        <v>0</v>
      </c>
      <c r="R366" s="160" t="str">
        <f t="shared" si="30"/>
        <v/>
      </c>
      <c r="S366" s="160" t="str">
        <f t="shared" si="31"/>
        <v/>
      </c>
    </row>
    <row r="367" spans="3:19" ht="17.45" customHeight="1" x14ac:dyDescent="0.25">
      <c r="C367" s="188"/>
      <c r="D367" s="189"/>
      <c r="E367" s="178"/>
      <c r="F367" s="178"/>
      <c r="G367" s="190">
        <f>DATOS!$E$13</f>
        <v>1</v>
      </c>
      <c r="H367" s="178"/>
      <c r="I367" s="191"/>
      <c r="J367" s="178"/>
      <c r="K367" s="178"/>
      <c r="L367" s="178"/>
      <c r="M367" s="178"/>
      <c r="N367" s="160" t="str">
        <f t="shared" si="28"/>
        <v/>
      </c>
      <c r="P367" s="160" t="str">
        <f t="shared" si="29"/>
        <v/>
      </c>
      <c r="Q367" s="160">
        <f t="shared" si="27"/>
        <v>0</v>
      </c>
      <c r="R367" s="160" t="str">
        <f t="shared" si="30"/>
        <v/>
      </c>
      <c r="S367" s="160" t="str">
        <f t="shared" si="31"/>
        <v/>
      </c>
    </row>
    <row r="368" spans="3:19" ht="17.45" customHeight="1" x14ac:dyDescent="0.25">
      <c r="C368" s="188"/>
      <c r="D368" s="189"/>
      <c r="E368" s="178"/>
      <c r="F368" s="178"/>
      <c r="G368" s="190">
        <f>DATOS!$E$13</f>
        <v>1</v>
      </c>
      <c r="H368" s="178"/>
      <c r="I368" s="191"/>
      <c r="J368" s="178"/>
      <c r="K368" s="178"/>
      <c r="L368" s="178"/>
      <c r="M368" s="178"/>
      <c r="N368" s="160" t="str">
        <f t="shared" si="28"/>
        <v/>
      </c>
      <c r="P368" s="160" t="str">
        <f t="shared" si="29"/>
        <v/>
      </c>
      <c r="Q368" s="160">
        <f t="shared" si="27"/>
        <v>0</v>
      </c>
      <c r="R368" s="160" t="str">
        <f t="shared" si="30"/>
        <v/>
      </c>
      <c r="S368" s="160" t="str">
        <f t="shared" si="31"/>
        <v/>
      </c>
    </row>
    <row r="369" spans="3:19" ht="17.45" customHeight="1" x14ac:dyDescent="0.25">
      <c r="C369" s="188"/>
      <c r="D369" s="189"/>
      <c r="E369" s="178"/>
      <c r="F369" s="178"/>
      <c r="G369" s="190">
        <f>DATOS!$E$13</f>
        <v>1</v>
      </c>
      <c r="H369" s="178"/>
      <c r="I369" s="191"/>
      <c r="J369" s="178"/>
      <c r="K369" s="178"/>
      <c r="L369" s="178"/>
      <c r="M369" s="178"/>
      <c r="N369" s="160" t="str">
        <f t="shared" si="28"/>
        <v/>
      </c>
      <c r="P369" s="160" t="str">
        <f t="shared" si="29"/>
        <v/>
      </c>
      <c r="Q369" s="160">
        <f t="shared" si="27"/>
        <v>0</v>
      </c>
      <c r="R369" s="160" t="str">
        <f t="shared" si="30"/>
        <v/>
      </c>
      <c r="S369" s="160" t="str">
        <f t="shared" si="31"/>
        <v/>
      </c>
    </row>
    <row r="370" spans="3:19" ht="17.45" customHeight="1" x14ac:dyDescent="0.25">
      <c r="C370" s="188"/>
      <c r="D370" s="189"/>
      <c r="E370" s="178"/>
      <c r="F370" s="178"/>
      <c r="G370" s="190">
        <f>DATOS!$E$13</f>
        <v>1</v>
      </c>
      <c r="H370" s="178"/>
      <c r="I370" s="191"/>
      <c r="J370" s="178"/>
      <c r="K370" s="178"/>
      <c r="L370" s="178"/>
      <c r="M370" s="178"/>
      <c r="N370" s="160" t="str">
        <f t="shared" si="28"/>
        <v/>
      </c>
      <c r="P370" s="160" t="str">
        <f t="shared" si="29"/>
        <v/>
      </c>
      <c r="Q370" s="160">
        <f t="shared" si="27"/>
        <v>0</v>
      </c>
      <c r="R370" s="160" t="str">
        <f t="shared" si="30"/>
        <v/>
      </c>
      <c r="S370" s="160" t="str">
        <f t="shared" si="31"/>
        <v/>
      </c>
    </row>
    <row r="371" spans="3:19" ht="17.45" customHeight="1" x14ac:dyDescent="0.25">
      <c r="C371" s="188"/>
      <c r="D371" s="189"/>
      <c r="E371" s="178"/>
      <c r="F371" s="178"/>
      <c r="G371" s="190">
        <f>DATOS!$E$13</f>
        <v>1</v>
      </c>
      <c r="H371" s="178"/>
      <c r="I371" s="191"/>
      <c r="J371" s="178"/>
      <c r="K371" s="178"/>
      <c r="L371" s="178"/>
      <c r="M371" s="178"/>
      <c r="N371" s="160" t="str">
        <f t="shared" si="28"/>
        <v/>
      </c>
      <c r="P371" s="160" t="str">
        <f t="shared" si="29"/>
        <v/>
      </c>
      <c r="Q371" s="160">
        <f t="shared" si="27"/>
        <v>0</v>
      </c>
      <c r="R371" s="160" t="str">
        <f t="shared" si="30"/>
        <v/>
      </c>
      <c r="S371" s="160" t="str">
        <f t="shared" si="31"/>
        <v/>
      </c>
    </row>
    <row r="372" spans="3:19" ht="17.45" customHeight="1" x14ac:dyDescent="0.25">
      <c r="C372" s="188"/>
      <c r="D372" s="189"/>
      <c r="E372" s="178"/>
      <c r="F372" s="178"/>
      <c r="G372" s="190">
        <f>DATOS!$E$13</f>
        <v>1</v>
      </c>
      <c r="H372" s="178"/>
      <c r="I372" s="191"/>
      <c r="J372" s="178"/>
      <c r="K372" s="178"/>
      <c r="L372" s="178"/>
      <c r="M372" s="178"/>
      <c r="N372" s="160" t="str">
        <f t="shared" si="28"/>
        <v/>
      </c>
      <c r="P372" s="160" t="str">
        <f t="shared" si="29"/>
        <v/>
      </c>
      <c r="Q372" s="160">
        <f t="shared" si="27"/>
        <v>0</v>
      </c>
      <c r="R372" s="160" t="str">
        <f t="shared" si="30"/>
        <v/>
      </c>
      <c r="S372" s="160" t="str">
        <f t="shared" si="31"/>
        <v/>
      </c>
    </row>
    <row r="373" spans="3:19" ht="17.45" customHeight="1" x14ac:dyDescent="0.25">
      <c r="C373" s="188"/>
      <c r="D373" s="189"/>
      <c r="E373" s="178"/>
      <c r="F373" s="178"/>
      <c r="G373" s="190">
        <f>DATOS!$E$13</f>
        <v>1</v>
      </c>
      <c r="H373" s="178"/>
      <c r="I373" s="191"/>
      <c r="J373" s="178"/>
      <c r="K373" s="178"/>
      <c r="L373" s="178"/>
      <c r="M373" s="178"/>
      <c r="N373" s="160" t="str">
        <f t="shared" si="28"/>
        <v/>
      </c>
      <c r="P373" s="160" t="str">
        <f t="shared" si="29"/>
        <v/>
      </c>
      <c r="Q373" s="160">
        <f t="shared" si="27"/>
        <v>0</v>
      </c>
      <c r="R373" s="160" t="str">
        <f t="shared" si="30"/>
        <v/>
      </c>
      <c r="S373" s="160" t="str">
        <f t="shared" si="31"/>
        <v/>
      </c>
    </row>
    <row r="374" spans="3:19" ht="17.45" customHeight="1" x14ac:dyDescent="0.25">
      <c r="C374" s="188"/>
      <c r="D374" s="189"/>
      <c r="E374" s="178"/>
      <c r="F374" s="178"/>
      <c r="G374" s="190">
        <f>DATOS!$E$13</f>
        <v>1</v>
      </c>
      <c r="H374" s="178"/>
      <c r="I374" s="191"/>
      <c r="J374" s="178"/>
      <c r="K374" s="178"/>
      <c r="L374" s="178"/>
      <c r="M374" s="178"/>
      <c r="N374" s="160" t="str">
        <f t="shared" si="28"/>
        <v/>
      </c>
      <c r="P374" s="160" t="str">
        <f t="shared" si="29"/>
        <v/>
      </c>
      <c r="Q374" s="160">
        <f t="shared" si="27"/>
        <v>0</v>
      </c>
      <c r="R374" s="160" t="str">
        <f t="shared" si="30"/>
        <v/>
      </c>
      <c r="S374" s="160" t="str">
        <f t="shared" si="31"/>
        <v/>
      </c>
    </row>
    <row r="375" spans="3:19" ht="17.45" customHeight="1" x14ac:dyDescent="0.25">
      <c r="C375" s="188"/>
      <c r="D375" s="189"/>
      <c r="E375" s="178"/>
      <c r="F375" s="178"/>
      <c r="G375" s="190">
        <f>DATOS!$E$13</f>
        <v>1</v>
      </c>
      <c r="H375" s="178"/>
      <c r="I375" s="191"/>
      <c r="J375" s="178"/>
      <c r="K375" s="178"/>
      <c r="L375" s="178"/>
      <c r="M375" s="178"/>
      <c r="N375" s="160" t="str">
        <f t="shared" si="28"/>
        <v/>
      </c>
      <c r="P375" s="160" t="str">
        <f t="shared" si="29"/>
        <v/>
      </c>
      <c r="Q375" s="160">
        <f t="shared" si="27"/>
        <v>0</v>
      </c>
      <c r="R375" s="160" t="str">
        <f t="shared" si="30"/>
        <v/>
      </c>
      <c r="S375" s="160" t="str">
        <f t="shared" si="31"/>
        <v/>
      </c>
    </row>
    <row r="376" spans="3:19" ht="17.45" customHeight="1" x14ac:dyDescent="0.25">
      <c r="C376" s="188"/>
      <c r="D376" s="189"/>
      <c r="E376" s="178"/>
      <c r="F376" s="178"/>
      <c r="G376" s="190">
        <f>DATOS!$E$13</f>
        <v>1</v>
      </c>
      <c r="H376" s="178"/>
      <c r="I376" s="191"/>
      <c r="J376" s="178"/>
      <c r="K376" s="178"/>
      <c r="L376" s="178"/>
      <c r="M376" s="178"/>
      <c r="N376" s="160" t="str">
        <f t="shared" si="28"/>
        <v/>
      </c>
      <c r="P376" s="160" t="str">
        <f t="shared" si="29"/>
        <v/>
      </c>
      <c r="Q376" s="160">
        <f t="shared" si="27"/>
        <v>0</v>
      </c>
      <c r="R376" s="160" t="str">
        <f t="shared" si="30"/>
        <v/>
      </c>
      <c r="S376" s="160" t="str">
        <f t="shared" si="31"/>
        <v/>
      </c>
    </row>
    <row r="377" spans="3:19" ht="17.45" customHeight="1" x14ac:dyDescent="0.25">
      <c r="C377" s="188"/>
      <c r="D377" s="189"/>
      <c r="E377" s="178"/>
      <c r="F377" s="178"/>
      <c r="G377" s="190">
        <f>DATOS!$E$13</f>
        <v>1</v>
      </c>
      <c r="H377" s="178"/>
      <c r="I377" s="191"/>
      <c r="J377" s="178"/>
      <c r="K377" s="178"/>
      <c r="L377" s="178"/>
      <c r="M377" s="178"/>
      <c r="N377" s="160" t="str">
        <f t="shared" si="28"/>
        <v/>
      </c>
      <c r="P377" s="160" t="str">
        <f t="shared" si="29"/>
        <v/>
      </c>
      <c r="Q377" s="160">
        <f t="shared" si="27"/>
        <v>0</v>
      </c>
      <c r="R377" s="160" t="str">
        <f t="shared" si="30"/>
        <v/>
      </c>
      <c r="S377" s="160" t="str">
        <f t="shared" si="31"/>
        <v/>
      </c>
    </row>
    <row r="378" spans="3:19" ht="17.45" customHeight="1" x14ac:dyDescent="0.25">
      <c r="C378" s="188"/>
      <c r="D378" s="189"/>
      <c r="E378" s="178"/>
      <c r="F378" s="178"/>
      <c r="G378" s="190">
        <f>DATOS!$E$13</f>
        <v>1</v>
      </c>
      <c r="H378" s="178"/>
      <c r="I378" s="191"/>
      <c r="J378" s="178"/>
      <c r="K378" s="178"/>
      <c r="L378" s="178"/>
      <c r="M378" s="178"/>
      <c r="N378" s="160" t="str">
        <f t="shared" si="28"/>
        <v/>
      </c>
      <c r="P378" s="160" t="str">
        <f t="shared" si="29"/>
        <v/>
      </c>
      <c r="Q378" s="160">
        <f t="shared" si="27"/>
        <v>0</v>
      </c>
      <c r="R378" s="160" t="str">
        <f t="shared" si="30"/>
        <v/>
      </c>
      <c r="S378" s="160" t="str">
        <f t="shared" si="31"/>
        <v/>
      </c>
    </row>
    <row r="379" spans="3:19" ht="17.45" customHeight="1" x14ac:dyDescent="0.25">
      <c r="C379" s="188"/>
      <c r="D379" s="189"/>
      <c r="E379" s="178"/>
      <c r="F379" s="178"/>
      <c r="G379" s="190">
        <f>DATOS!$E$13</f>
        <v>1</v>
      </c>
      <c r="H379" s="178"/>
      <c r="I379" s="191"/>
      <c r="J379" s="178"/>
      <c r="K379" s="178"/>
      <c r="L379" s="178"/>
      <c r="M379" s="178"/>
      <c r="N379" s="160" t="str">
        <f t="shared" si="28"/>
        <v/>
      </c>
      <c r="P379" s="160" t="str">
        <f t="shared" si="29"/>
        <v/>
      </c>
      <c r="Q379" s="160">
        <f t="shared" si="27"/>
        <v>0</v>
      </c>
      <c r="R379" s="160" t="str">
        <f t="shared" si="30"/>
        <v/>
      </c>
      <c r="S379" s="160" t="str">
        <f t="shared" si="31"/>
        <v/>
      </c>
    </row>
    <row r="380" spans="3:19" ht="17.45" customHeight="1" x14ac:dyDescent="0.25">
      <c r="C380" s="188"/>
      <c r="D380" s="189"/>
      <c r="E380" s="178"/>
      <c r="F380" s="178"/>
      <c r="G380" s="190">
        <f>DATOS!$E$13</f>
        <v>1</v>
      </c>
      <c r="H380" s="178"/>
      <c r="I380" s="191"/>
      <c r="J380" s="178"/>
      <c r="K380" s="178"/>
      <c r="L380" s="178"/>
      <c r="M380" s="178"/>
      <c r="N380" s="160" t="str">
        <f t="shared" si="28"/>
        <v/>
      </c>
      <c r="P380" s="160" t="str">
        <f t="shared" si="29"/>
        <v/>
      </c>
      <c r="Q380" s="160">
        <f t="shared" si="27"/>
        <v>0</v>
      </c>
      <c r="R380" s="160" t="str">
        <f t="shared" si="30"/>
        <v/>
      </c>
      <c r="S380" s="160" t="str">
        <f t="shared" si="31"/>
        <v/>
      </c>
    </row>
    <row r="381" spans="3:19" ht="17.45" customHeight="1" x14ac:dyDescent="0.25">
      <c r="C381" s="188"/>
      <c r="D381" s="189"/>
      <c r="E381" s="178"/>
      <c r="F381" s="178"/>
      <c r="G381" s="190">
        <f>DATOS!$E$13</f>
        <v>1</v>
      </c>
      <c r="H381" s="178"/>
      <c r="I381" s="191"/>
      <c r="J381" s="178"/>
      <c r="K381" s="178"/>
      <c r="L381" s="178"/>
      <c r="M381" s="178"/>
      <c r="N381" s="160" t="str">
        <f t="shared" si="28"/>
        <v/>
      </c>
      <c r="P381" s="160" t="str">
        <f t="shared" si="29"/>
        <v/>
      </c>
      <c r="Q381" s="160">
        <f t="shared" si="27"/>
        <v>0</v>
      </c>
      <c r="R381" s="160" t="str">
        <f t="shared" si="30"/>
        <v/>
      </c>
      <c r="S381" s="160" t="str">
        <f t="shared" si="31"/>
        <v/>
      </c>
    </row>
    <row r="382" spans="3:19" ht="17.45" customHeight="1" x14ac:dyDescent="0.25">
      <c r="C382" s="188"/>
      <c r="D382" s="189"/>
      <c r="E382" s="178"/>
      <c r="F382" s="178"/>
      <c r="G382" s="190">
        <f>DATOS!$E$13</f>
        <v>1</v>
      </c>
      <c r="H382" s="178"/>
      <c r="I382" s="191"/>
      <c r="J382" s="178"/>
      <c r="K382" s="178"/>
      <c r="L382" s="178"/>
      <c r="M382" s="178"/>
      <c r="N382" s="160" t="str">
        <f t="shared" si="28"/>
        <v/>
      </c>
      <c r="P382" s="160" t="str">
        <f t="shared" si="29"/>
        <v/>
      </c>
      <c r="Q382" s="160">
        <f t="shared" si="27"/>
        <v>0</v>
      </c>
      <c r="R382" s="160" t="str">
        <f t="shared" si="30"/>
        <v/>
      </c>
      <c r="S382" s="160" t="str">
        <f t="shared" si="31"/>
        <v/>
      </c>
    </row>
    <row r="383" spans="3:19" ht="17.45" customHeight="1" x14ac:dyDescent="0.25">
      <c r="C383" s="188"/>
      <c r="D383" s="189"/>
      <c r="E383" s="178"/>
      <c r="F383" s="178"/>
      <c r="G383" s="190">
        <f>DATOS!$E$13</f>
        <v>1</v>
      </c>
      <c r="H383" s="178"/>
      <c r="I383" s="191"/>
      <c r="J383" s="178"/>
      <c r="K383" s="178"/>
      <c r="L383" s="178"/>
      <c r="M383" s="178"/>
      <c r="N383" s="160" t="str">
        <f t="shared" si="28"/>
        <v/>
      </c>
      <c r="P383" s="160" t="str">
        <f t="shared" si="29"/>
        <v/>
      </c>
      <c r="Q383" s="160">
        <f t="shared" si="27"/>
        <v>0</v>
      </c>
      <c r="R383" s="160" t="str">
        <f t="shared" si="30"/>
        <v/>
      </c>
      <c r="S383" s="160" t="str">
        <f t="shared" si="31"/>
        <v/>
      </c>
    </row>
    <row r="384" spans="3:19" ht="17.45" customHeight="1" x14ac:dyDescent="0.25">
      <c r="C384" s="188"/>
      <c r="D384" s="189"/>
      <c r="E384" s="178"/>
      <c r="F384" s="178"/>
      <c r="G384" s="190">
        <f>DATOS!$E$13</f>
        <v>1</v>
      </c>
      <c r="H384" s="178"/>
      <c r="I384" s="191"/>
      <c r="J384" s="178"/>
      <c r="K384" s="178"/>
      <c r="L384" s="178"/>
      <c r="M384" s="178"/>
      <c r="N384" s="160" t="str">
        <f t="shared" si="28"/>
        <v/>
      </c>
      <c r="P384" s="160" t="str">
        <f t="shared" si="29"/>
        <v/>
      </c>
      <c r="Q384" s="160">
        <f t="shared" si="27"/>
        <v>0</v>
      </c>
      <c r="R384" s="160" t="str">
        <f t="shared" si="30"/>
        <v/>
      </c>
      <c r="S384" s="160" t="str">
        <f t="shared" si="31"/>
        <v/>
      </c>
    </row>
    <row r="385" spans="3:19" ht="17.45" customHeight="1" x14ac:dyDescent="0.25">
      <c r="C385" s="188"/>
      <c r="D385" s="189"/>
      <c r="E385" s="178"/>
      <c r="F385" s="178"/>
      <c r="G385" s="190">
        <f>DATOS!$E$13</f>
        <v>1</v>
      </c>
      <c r="H385" s="178"/>
      <c r="I385" s="191"/>
      <c r="J385" s="178"/>
      <c r="K385" s="178"/>
      <c r="L385" s="178"/>
      <c r="M385" s="178"/>
      <c r="N385" s="160" t="str">
        <f t="shared" si="28"/>
        <v/>
      </c>
      <c r="P385" s="160" t="str">
        <f t="shared" si="29"/>
        <v/>
      </c>
      <c r="Q385" s="160">
        <f t="shared" si="27"/>
        <v>0</v>
      </c>
      <c r="R385" s="160" t="str">
        <f t="shared" si="30"/>
        <v/>
      </c>
      <c r="S385" s="160" t="str">
        <f t="shared" si="31"/>
        <v/>
      </c>
    </row>
    <row r="386" spans="3:19" ht="17.45" customHeight="1" x14ac:dyDescent="0.25">
      <c r="C386" s="188"/>
      <c r="D386" s="189"/>
      <c r="E386" s="178"/>
      <c r="F386" s="178"/>
      <c r="G386" s="190">
        <f>DATOS!$E$13</f>
        <v>1</v>
      </c>
      <c r="H386" s="178"/>
      <c r="I386" s="191"/>
      <c r="J386" s="178"/>
      <c r="K386" s="178"/>
      <c r="L386" s="178"/>
      <c r="M386" s="178"/>
      <c r="N386" s="160" t="str">
        <f t="shared" si="28"/>
        <v/>
      </c>
      <c r="P386" s="160" t="str">
        <f t="shared" si="29"/>
        <v/>
      </c>
      <c r="Q386" s="160">
        <f t="shared" si="27"/>
        <v>0</v>
      </c>
      <c r="R386" s="160" t="str">
        <f t="shared" si="30"/>
        <v/>
      </c>
      <c r="S386" s="160" t="str">
        <f t="shared" si="31"/>
        <v/>
      </c>
    </row>
    <row r="387" spans="3:19" ht="17.45" customHeight="1" x14ac:dyDescent="0.25">
      <c r="C387" s="188"/>
      <c r="D387" s="189"/>
      <c r="E387" s="178"/>
      <c r="F387" s="178"/>
      <c r="G387" s="190">
        <f>DATOS!$E$13</f>
        <v>1</v>
      </c>
      <c r="H387" s="178"/>
      <c r="I387" s="191"/>
      <c r="J387" s="178"/>
      <c r="K387" s="178"/>
      <c r="L387" s="178"/>
      <c r="M387" s="178"/>
      <c r="N387" s="160" t="str">
        <f t="shared" si="28"/>
        <v/>
      </c>
      <c r="P387" s="160" t="str">
        <f t="shared" si="29"/>
        <v/>
      </c>
      <c r="Q387" s="160">
        <f t="shared" si="27"/>
        <v>0</v>
      </c>
      <c r="R387" s="160" t="str">
        <f t="shared" si="30"/>
        <v/>
      </c>
      <c r="S387" s="160" t="str">
        <f t="shared" si="31"/>
        <v/>
      </c>
    </row>
    <row r="388" spans="3:19" ht="17.45" customHeight="1" x14ac:dyDescent="0.25">
      <c r="C388" s="188"/>
      <c r="D388" s="189"/>
      <c r="E388" s="178"/>
      <c r="F388" s="178"/>
      <c r="G388" s="190">
        <f>DATOS!$E$13</f>
        <v>1</v>
      </c>
      <c r="H388" s="178"/>
      <c r="I388" s="191"/>
      <c r="J388" s="178"/>
      <c r="K388" s="178"/>
      <c r="L388" s="178"/>
      <c r="M388" s="178"/>
      <c r="N388" s="160" t="str">
        <f t="shared" si="28"/>
        <v/>
      </c>
      <c r="P388" s="160" t="str">
        <f t="shared" si="29"/>
        <v/>
      </c>
      <c r="Q388" s="160">
        <f t="shared" si="27"/>
        <v>0</v>
      </c>
      <c r="R388" s="160" t="str">
        <f t="shared" si="30"/>
        <v/>
      </c>
      <c r="S388" s="160" t="str">
        <f t="shared" si="31"/>
        <v/>
      </c>
    </row>
    <row r="389" spans="3:19" ht="17.45" customHeight="1" x14ac:dyDescent="0.25">
      <c r="C389" s="188"/>
      <c r="D389" s="189"/>
      <c r="E389" s="178"/>
      <c r="F389" s="178"/>
      <c r="G389" s="190">
        <f>DATOS!$E$13</f>
        <v>1</v>
      </c>
      <c r="H389" s="178"/>
      <c r="I389" s="191"/>
      <c r="J389" s="178"/>
      <c r="K389" s="178"/>
      <c r="L389" s="178"/>
      <c r="M389" s="178"/>
      <c r="N389" s="160" t="str">
        <f t="shared" si="28"/>
        <v/>
      </c>
      <c r="P389" s="160" t="str">
        <f t="shared" si="29"/>
        <v/>
      </c>
      <c r="Q389" s="160">
        <f t="shared" si="27"/>
        <v>0</v>
      </c>
      <c r="R389" s="160" t="str">
        <f t="shared" si="30"/>
        <v/>
      </c>
      <c r="S389" s="160" t="str">
        <f t="shared" si="31"/>
        <v/>
      </c>
    </row>
    <row r="390" spans="3:19" ht="17.45" customHeight="1" x14ac:dyDescent="0.25">
      <c r="C390" s="188"/>
      <c r="D390" s="189"/>
      <c r="E390" s="178"/>
      <c r="F390" s="178"/>
      <c r="G390" s="190">
        <f>DATOS!$E$13</f>
        <v>1</v>
      </c>
      <c r="H390" s="178"/>
      <c r="I390" s="191"/>
      <c r="J390" s="178"/>
      <c r="K390" s="178"/>
      <c r="L390" s="178"/>
      <c r="M390" s="178"/>
      <c r="N390" s="160" t="str">
        <f t="shared" si="28"/>
        <v/>
      </c>
      <c r="P390" s="160" t="str">
        <f t="shared" si="29"/>
        <v/>
      </c>
      <c r="Q390" s="160">
        <f t="shared" si="27"/>
        <v>0</v>
      </c>
      <c r="R390" s="160" t="str">
        <f t="shared" si="30"/>
        <v/>
      </c>
      <c r="S390" s="160" t="str">
        <f t="shared" si="31"/>
        <v/>
      </c>
    </row>
    <row r="391" spans="3:19" ht="17.45" customHeight="1" x14ac:dyDescent="0.25">
      <c r="C391" s="188"/>
      <c r="D391" s="189"/>
      <c r="E391" s="178"/>
      <c r="F391" s="178"/>
      <c r="G391" s="190">
        <f>DATOS!$E$13</f>
        <v>1</v>
      </c>
      <c r="H391" s="178"/>
      <c r="I391" s="191"/>
      <c r="J391" s="178"/>
      <c r="K391" s="178"/>
      <c r="L391" s="178"/>
      <c r="M391" s="178"/>
      <c r="N391" s="160" t="str">
        <f t="shared" si="28"/>
        <v/>
      </c>
      <c r="P391" s="160" t="str">
        <f t="shared" si="29"/>
        <v/>
      </c>
      <c r="Q391" s="160">
        <f t="shared" si="27"/>
        <v>0</v>
      </c>
      <c r="R391" s="160" t="str">
        <f t="shared" si="30"/>
        <v/>
      </c>
      <c r="S391" s="160" t="str">
        <f t="shared" si="31"/>
        <v/>
      </c>
    </row>
    <row r="392" spans="3:19" ht="17.45" customHeight="1" x14ac:dyDescent="0.25">
      <c r="C392" s="188"/>
      <c r="D392" s="189"/>
      <c r="E392" s="178"/>
      <c r="F392" s="178"/>
      <c r="G392" s="190">
        <f>DATOS!$E$13</f>
        <v>1</v>
      </c>
      <c r="H392" s="178"/>
      <c r="I392" s="191"/>
      <c r="J392" s="178"/>
      <c r="K392" s="178"/>
      <c r="L392" s="178"/>
      <c r="M392" s="178"/>
      <c r="N392" s="160" t="str">
        <f t="shared" si="28"/>
        <v/>
      </c>
      <c r="P392" s="160" t="str">
        <f t="shared" si="29"/>
        <v/>
      </c>
      <c r="Q392" s="160">
        <f t="shared" si="27"/>
        <v>0</v>
      </c>
      <c r="R392" s="160" t="str">
        <f t="shared" si="30"/>
        <v/>
      </c>
      <c r="S392" s="160" t="str">
        <f t="shared" si="31"/>
        <v/>
      </c>
    </row>
    <row r="393" spans="3:19" ht="17.45" customHeight="1" x14ac:dyDescent="0.25">
      <c r="C393" s="188"/>
      <c r="D393" s="189"/>
      <c r="E393" s="178"/>
      <c r="F393" s="178"/>
      <c r="G393" s="190">
        <f>DATOS!$E$13</f>
        <v>1</v>
      </c>
      <c r="H393" s="178"/>
      <c r="I393" s="191"/>
      <c r="J393" s="178"/>
      <c r="K393" s="178"/>
      <c r="L393" s="178"/>
      <c r="M393" s="178"/>
      <c r="N393" s="160" t="str">
        <f t="shared" si="28"/>
        <v/>
      </c>
      <c r="P393" s="160" t="str">
        <f t="shared" si="29"/>
        <v/>
      </c>
      <c r="Q393" s="160">
        <f t="shared" si="27"/>
        <v>0</v>
      </c>
      <c r="R393" s="160" t="str">
        <f t="shared" si="30"/>
        <v/>
      </c>
      <c r="S393" s="160" t="str">
        <f t="shared" si="31"/>
        <v/>
      </c>
    </row>
    <row r="394" spans="3:19" ht="17.45" customHeight="1" x14ac:dyDescent="0.25">
      <c r="C394" s="188"/>
      <c r="D394" s="189"/>
      <c r="E394" s="178"/>
      <c r="F394" s="178"/>
      <c r="G394" s="190">
        <f>DATOS!$E$13</f>
        <v>1</v>
      </c>
      <c r="H394" s="178"/>
      <c r="I394" s="191"/>
      <c r="J394" s="178"/>
      <c r="K394" s="178"/>
      <c r="L394" s="178"/>
      <c r="M394" s="178"/>
      <c r="N394" s="160" t="str">
        <f t="shared" si="28"/>
        <v/>
      </c>
      <c r="P394" s="160" t="str">
        <f t="shared" si="29"/>
        <v/>
      </c>
      <c r="Q394" s="160">
        <f t="shared" si="27"/>
        <v>0</v>
      </c>
      <c r="R394" s="160" t="str">
        <f t="shared" si="30"/>
        <v/>
      </c>
      <c r="S394" s="160" t="str">
        <f t="shared" si="31"/>
        <v/>
      </c>
    </row>
    <row r="395" spans="3:19" ht="17.45" customHeight="1" x14ac:dyDescent="0.25">
      <c r="C395" s="188"/>
      <c r="D395" s="189"/>
      <c r="E395" s="178"/>
      <c r="F395" s="178"/>
      <c r="G395" s="190">
        <f>DATOS!$E$13</f>
        <v>1</v>
      </c>
      <c r="H395" s="178"/>
      <c r="I395" s="191"/>
      <c r="J395" s="178"/>
      <c r="K395" s="178"/>
      <c r="L395" s="178"/>
      <c r="M395" s="178"/>
      <c r="N395" s="160" t="str">
        <f t="shared" si="28"/>
        <v/>
      </c>
      <c r="P395" s="160" t="str">
        <f t="shared" si="29"/>
        <v/>
      </c>
      <c r="Q395" s="160">
        <f t="shared" si="27"/>
        <v>0</v>
      </c>
      <c r="R395" s="160" t="str">
        <f t="shared" si="30"/>
        <v/>
      </c>
      <c r="S395" s="160" t="str">
        <f t="shared" si="31"/>
        <v/>
      </c>
    </row>
    <row r="396" spans="3:19" ht="17.45" customHeight="1" x14ac:dyDescent="0.25">
      <c r="C396" s="188"/>
      <c r="D396" s="189"/>
      <c r="E396" s="178"/>
      <c r="F396" s="178"/>
      <c r="G396" s="190">
        <f>DATOS!$E$13</f>
        <v>1</v>
      </c>
      <c r="H396" s="178"/>
      <c r="I396" s="191"/>
      <c r="J396" s="178"/>
      <c r="K396" s="178"/>
      <c r="L396" s="178"/>
      <c r="M396" s="178"/>
      <c r="N396" s="160" t="str">
        <f t="shared" si="28"/>
        <v/>
      </c>
      <c r="P396" s="160" t="str">
        <f t="shared" si="29"/>
        <v/>
      </c>
      <c r="Q396" s="160">
        <f t="shared" si="27"/>
        <v>0</v>
      </c>
      <c r="R396" s="160" t="str">
        <f t="shared" si="30"/>
        <v/>
      </c>
      <c r="S396" s="160" t="str">
        <f t="shared" si="31"/>
        <v/>
      </c>
    </row>
    <row r="397" spans="3:19" ht="17.45" customHeight="1" x14ac:dyDescent="0.25">
      <c r="C397" s="188"/>
      <c r="D397" s="189"/>
      <c r="E397" s="178"/>
      <c r="F397" s="178"/>
      <c r="G397" s="190">
        <f>DATOS!$E$13</f>
        <v>1</v>
      </c>
      <c r="H397" s="178"/>
      <c r="I397" s="191"/>
      <c r="J397" s="178"/>
      <c r="K397" s="178"/>
      <c r="L397" s="178"/>
      <c r="M397" s="178"/>
      <c r="N397" s="160" t="str">
        <f t="shared" si="28"/>
        <v/>
      </c>
      <c r="P397" s="160" t="str">
        <f t="shared" si="29"/>
        <v/>
      </c>
      <c r="Q397" s="160">
        <f t="shared" si="27"/>
        <v>0</v>
      </c>
      <c r="R397" s="160" t="str">
        <f t="shared" si="30"/>
        <v/>
      </c>
      <c r="S397" s="160" t="str">
        <f t="shared" si="31"/>
        <v/>
      </c>
    </row>
    <row r="398" spans="3:19" ht="17.45" customHeight="1" x14ac:dyDescent="0.25">
      <c r="C398" s="188"/>
      <c r="D398" s="189"/>
      <c r="E398" s="178"/>
      <c r="F398" s="178"/>
      <c r="G398" s="190">
        <f>DATOS!$E$13</f>
        <v>1</v>
      </c>
      <c r="H398" s="178"/>
      <c r="I398" s="191"/>
      <c r="J398" s="178"/>
      <c r="K398" s="178"/>
      <c r="L398" s="178"/>
      <c r="M398" s="178"/>
      <c r="N398" s="160" t="str">
        <f t="shared" si="28"/>
        <v/>
      </c>
      <c r="P398" s="160" t="str">
        <f t="shared" si="29"/>
        <v/>
      </c>
      <c r="Q398" s="160">
        <f t="shared" si="27"/>
        <v>0</v>
      </c>
      <c r="R398" s="160" t="str">
        <f t="shared" si="30"/>
        <v/>
      </c>
      <c r="S398" s="160" t="str">
        <f t="shared" si="31"/>
        <v/>
      </c>
    </row>
    <row r="399" spans="3:19" ht="17.45" customHeight="1" x14ac:dyDescent="0.25">
      <c r="C399" s="188"/>
      <c r="D399" s="189"/>
      <c r="E399" s="178"/>
      <c r="F399" s="178"/>
      <c r="G399" s="190">
        <f>DATOS!$E$13</f>
        <v>1</v>
      </c>
      <c r="H399" s="178"/>
      <c r="I399" s="191"/>
      <c r="J399" s="178"/>
      <c r="K399" s="178"/>
      <c r="L399" s="178"/>
      <c r="M399" s="178"/>
      <c r="N399" s="160" t="str">
        <f t="shared" si="28"/>
        <v/>
      </c>
      <c r="P399" s="160" t="str">
        <f t="shared" si="29"/>
        <v/>
      </c>
      <c r="Q399" s="160">
        <f t="shared" si="27"/>
        <v>0</v>
      </c>
      <c r="R399" s="160" t="str">
        <f t="shared" si="30"/>
        <v/>
      </c>
      <c r="S399" s="160" t="str">
        <f t="shared" si="31"/>
        <v/>
      </c>
    </row>
    <row r="400" spans="3:19" ht="17.45" customHeight="1" x14ac:dyDescent="0.25">
      <c r="C400" s="188"/>
      <c r="D400" s="189"/>
      <c r="E400" s="178"/>
      <c r="F400" s="178"/>
      <c r="G400" s="190">
        <f>DATOS!$E$13</f>
        <v>1</v>
      </c>
      <c r="H400" s="178"/>
      <c r="I400" s="191"/>
      <c r="J400" s="178"/>
      <c r="K400" s="178"/>
      <c r="L400" s="178"/>
      <c r="M400" s="178"/>
      <c r="N400" s="160" t="str">
        <f t="shared" si="28"/>
        <v/>
      </c>
      <c r="P400" s="160" t="str">
        <f t="shared" si="29"/>
        <v/>
      </c>
      <c r="Q400" s="160">
        <f t="shared" si="27"/>
        <v>0</v>
      </c>
      <c r="R400" s="160" t="str">
        <f t="shared" si="30"/>
        <v/>
      </c>
      <c r="S400" s="160" t="str">
        <f t="shared" si="31"/>
        <v/>
      </c>
    </row>
    <row r="401" spans="3:19" ht="17.45" customHeight="1" x14ac:dyDescent="0.25">
      <c r="C401" s="188"/>
      <c r="D401" s="189"/>
      <c r="E401" s="178"/>
      <c r="F401" s="178"/>
      <c r="G401" s="190">
        <f>DATOS!$E$13</f>
        <v>1</v>
      </c>
      <c r="H401" s="178"/>
      <c r="I401" s="191"/>
      <c r="J401" s="178"/>
      <c r="K401" s="178"/>
      <c r="L401" s="178"/>
      <c r="M401" s="178"/>
      <c r="N401" s="160" t="str">
        <f t="shared" si="28"/>
        <v/>
      </c>
      <c r="P401" s="160" t="str">
        <f t="shared" si="29"/>
        <v/>
      </c>
      <c r="Q401" s="160">
        <f t="shared" ref="Q401:Q464" si="32">IF($I401=0%,H401,"")</f>
        <v>0</v>
      </c>
      <c r="R401" s="160" t="str">
        <f t="shared" si="30"/>
        <v/>
      </c>
      <c r="S401" s="160" t="str">
        <f t="shared" si="31"/>
        <v/>
      </c>
    </row>
    <row r="402" spans="3:19" ht="17.45" customHeight="1" x14ac:dyDescent="0.25">
      <c r="C402" s="188"/>
      <c r="D402" s="189"/>
      <c r="E402" s="178"/>
      <c r="F402" s="178"/>
      <c r="G402" s="190">
        <f>DATOS!$E$13</f>
        <v>1</v>
      </c>
      <c r="H402" s="178"/>
      <c r="I402" s="191"/>
      <c r="J402" s="178"/>
      <c r="K402" s="178"/>
      <c r="L402" s="178"/>
      <c r="M402" s="178"/>
      <c r="N402" s="160" t="str">
        <f t="shared" ref="N402:N465" si="33">IF(H402&amp;J402&amp;K402&amp;L402&amp;M402="","",H402+J402+K402-L402-M402)</f>
        <v/>
      </c>
      <c r="P402" s="160" t="str">
        <f t="shared" ref="P402:P465" si="34">IF($I402="E",H402,"")</f>
        <v/>
      </c>
      <c r="Q402" s="160">
        <f t="shared" si="32"/>
        <v>0</v>
      </c>
      <c r="R402" s="160" t="str">
        <f t="shared" ref="R402:R465" si="35">IF(OR($I402=8%,$I402=11%),$J402/$I402,"")</f>
        <v/>
      </c>
      <c r="S402" s="160" t="str">
        <f t="shared" si="31"/>
        <v/>
      </c>
    </row>
    <row r="403" spans="3:19" ht="17.45" customHeight="1" x14ac:dyDescent="0.25">
      <c r="C403" s="188"/>
      <c r="D403" s="189"/>
      <c r="E403" s="178"/>
      <c r="F403" s="178"/>
      <c r="G403" s="190">
        <f>DATOS!$E$13</f>
        <v>1</v>
      </c>
      <c r="H403" s="178"/>
      <c r="I403" s="191"/>
      <c r="J403" s="178"/>
      <c r="K403" s="178"/>
      <c r="L403" s="178"/>
      <c r="M403" s="178"/>
      <c r="N403" s="160" t="str">
        <f t="shared" si="33"/>
        <v/>
      </c>
      <c r="P403" s="160" t="str">
        <f t="shared" si="34"/>
        <v/>
      </c>
      <c r="Q403" s="160">
        <f t="shared" si="32"/>
        <v>0</v>
      </c>
      <c r="R403" s="160" t="str">
        <f t="shared" si="35"/>
        <v/>
      </c>
      <c r="S403" s="160" t="str">
        <f t="shared" ref="S403:S466" si="36">IF(OR($I403=15%,$I403=16%),$J403/$I403,"")</f>
        <v/>
      </c>
    </row>
    <row r="404" spans="3:19" ht="17.45" customHeight="1" x14ac:dyDescent="0.25">
      <c r="C404" s="188"/>
      <c r="D404" s="189"/>
      <c r="E404" s="178"/>
      <c r="F404" s="178"/>
      <c r="G404" s="190">
        <f>DATOS!$E$13</f>
        <v>1</v>
      </c>
      <c r="H404" s="178"/>
      <c r="I404" s="191"/>
      <c r="J404" s="178"/>
      <c r="K404" s="178"/>
      <c r="L404" s="178"/>
      <c r="M404" s="178"/>
      <c r="N404" s="160" t="str">
        <f t="shared" si="33"/>
        <v/>
      </c>
      <c r="P404" s="160" t="str">
        <f t="shared" si="34"/>
        <v/>
      </c>
      <c r="Q404" s="160">
        <f t="shared" si="32"/>
        <v>0</v>
      </c>
      <c r="R404" s="160" t="str">
        <f t="shared" si="35"/>
        <v/>
      </c>
      <c r="S404" s="160" t="str">
        <f t="shared" si="36"/>
        <v/>
      </c>
    </row>
    <row r="405" spans="3:19" ht="17.45" customHeight="1" x14ac:dyDescent="0.25">
      <c r="C405" s="188"/>
      <c r="D405" s="189"/>
      <c r="E405" s="178"/>
      <c r="F405" s="178"/>
      <c r="G405" s="190">
        <f>DATOS!$E$13</f>
        <v>1</v>
      </c>
      <c r="H405" s="178"/>
      <c r="I405" s="191"/>
      <c r="J405" s="178"/>
      <c r="K405" s="178"/>
      <c r="L405" s="178"/>
      <c r="M405" s="178"/>
      <c r="N405" s="160" t="str">
        <f t="shared" si="33"/>
        <v/>
      </c>
      <c r="P405" s="160" t="str">
        <f t="shared" si="34"/>
        <v/>
      </c>
      <c r="Q405" s="160">
        <f t="shared" si="32"/>
        <v>0</v>
      </c>
      <c r="R405" s="160" t="str">
        <f t="shared" si="35"/>
        <v/>
      </c>
      <c r="S405" s="160" t="str">
        <f t="shared" si="36"/>
        <v/>
      </c>
    </row>
    <row r="406" spans="3:19" ht="17.45" customHeight="1" x14ac:dyDescent="0.25">
      <c r="C406" s="188"/>
      <c r="D406" s="189"/>
      <c r="E406" s="178"/>
      <c r="F406" s="178"/>
      <c r="G406" s="190">
        <f>DATOS!$E$13</f>
        <v>1</v>
      </c>
      <c r="H406" s="178"/>
      <c r="I406" s="191"/>
      <c r="J406" s="178"/>
      <c r="K406" s="178"/>
      <c r="L406" s="178"/>
      <c r="M406" s="178"/>
      <c r="N406" s="160" t="str">
        <f t="shared" si="33"/>
        <v/>
      </c>
      <c r="P406" s="160" t="str">
        <f t="shared" si="34"/>
        <v/>
      </c>
      <c r="Q406" s="160">
        <f t="shared" si="32"/>
        <v>0</v>
      </c>
      <c r="R406" s="160" t="str">
        <f t="shared" si="35"/>
        <v/>
      </c>
      <c r="S406" s="160" t="str">
        <f t="shared" si="36"/>
        <v/>
      </c>
    </row>
    <row r="407" spans="3:19" ht="17.45" customHeight="1" x14ac:dyDescent="0.25">
      <c r="C407" s="188"/>
      <c r="D407" s="189"/>
      <c r="E407" s="178"/>
      <c r="F407" s="178"/>
      <c r="G407" s="190">
        <f>DATOS!$E$13</f>
        <v>1</v>
      </c>
      <c r="H407" s="178"/>
      <c r="I407" s="191"/>
      <c r="J407" s="178"/>
      <c r="K407" s="178"/>
      <c r="L407" s="178"/>
      <c r="M407" s="178"/>
      <c r="N407" s="160" t="str">
        <f t="shared" si="33"/>
        <v/>
      </c>
      <c r="P407" s="160" t="str">
        <f t="shared" si="34"/>
        <v/>
      </c>
      <c r="Q407" s="160">
        <f t="shared" si="32"/>
        <v>0</v>
      </c>
      <c r="R407" s="160" t="str">
        <f t="shared" si="35"/>
        <v/>
      </c>
      <c r="S407" s="160" t="str">
        <f t="shared" si="36"/>
        <v/>
      </c>
    </row>
    <row r="408" spans="3:19" ht="17.45" customHeight="1" x14ac:dyDescent="0.25">
      <c r="C408" s="188"/>
      <c r="D408" s="189"/>
      <c r="E408" s="178"/>
      <c r="F408" s="178"/>
      <c r="G408" s="190">
        <f>DATOS!$E$13</f>
        <v>1</v>
      </c>
      <c r="H408" s="178"/>
      <c r="I408" s="191"/>
      <c r="J408" s="178"/>
      <c r="K408" s="178"/>
      <c r="L408" s="178"/>
      <c r="M408" s="178"/>
      <c r="N408" s="160" t="str">
        <f t="shared" si="33"/>
        <v/>
      </c>
      <c r="P408" s="160" t="str">
        <f t="shared" si="34"/>
        <v/>
      </c>
      <c r="Q408" s="160">
        <f t="shared" si="32"/>
        <v>0</v>
      </c>
      <c r="R408" s="160" t="str">
        <f t="shared" si="35"/>
        <v/>
      </c>
      <c r="S408" s="160" t="str">
        <f t="shared" si="36"/>
        <v/>
      </c>
    </row>
    <row r="409" spans="3:19" ht="17.45" customHeight="1" x14ac:dyDescent="0.25">
      <c r="C409" s="188"/>
      <c r="D409" s="189"/>
      <c r="E409" s="178"/>
      <c r="F409" s="178"/>
      <c r="G409" s="190">
        <f>DATOS!$E$13</f>
        <v>1</v>
      </c>
      <c r="H409" s="178"/>
      <c r="I409" s="191"/>
      <c r="J409" s="178"/>
      <c r="K409" s="178"/>
      <c r="L409" s="178"/>
      <c r="M409" s="178"/>
      <c r="N409" s="160" t="str">
        <f t="shared" si="33"/>
        <v/>
      </c>
      <c r="P409" s="160" t="str">
        <f t="shared" si="34"/>
        <v/>
      </c>
      <c r="Q409" s="160">
        <f t="shared" si="32"/>
        <v>0</v>
      </c>
      <c r="R409" s="160" t="str">
        <f t="shared" si="35"/>
        <v/>
      </c>
      <c r="S409" s="160" t="str">
        <f t="shared" si="36"/>
        <v/>
      </c>
    </row>
    <row r="410" spans="3:19" ht="17.45" customHeight="1" x14ac:dyDescent="0.25">
      <c r="C410" s="188"/>
      <c r="D410" s="189"/>
      <c r="E410" s="178"/>
      <c r="F410" s="178"/>
      <c r="G410" s="190">
        <f>DATOS!$E$13</f>
        <v>1</v>
      </c>
      <c r="H410" s="178"/>
      <c r="I410" s="191"/>
      <c r="J410" s="178"/>
      <c r="K410" s="178"/>
      <c r="L410" s="178"/>
      <c r="M410" s="178"/>
      <c r="N410" s="160" t="str">
        <f t="shared" si="33"/>
        <v/>
      </c>
      <c r="P410" s="160" t="str">
        <f t="shared" si="34"/>
        <v/>
      </c>
      <c r="Q410" s="160">
        <f t="shared" si="32"/>
        <v>0</v>
      </c>
      <c r="R410" s="160" t="str">
        <f t="shared" si="35"/>
        <v/>
      </c>
      <c r="S410" s="160" t="str">
        <f t="shared" si="36"/>
        <v/>
      </c>
    </row>
    <row r="411" spans="3:19" ht="17.45" customHeight="1" x14ac:dyDescent="0.25">
      <c r="C411" s="188"/>
      <c r="D411" s="189"/>
      <c r="E411" s="178"/>
      <c r="F411" s="178"/>
      <c r="G411" s="190">
        <f>DATOS!$E$13</f>
        <v>1</v>
      </c>
      <c r="H411" s="178"/>
      <c r="I411" s="191"/>
      <c r="J411" s="178"/>
      <c r="K411" s="178"/>
      <c r="L411" s="178"/>
      <c r="M411" s="178"/>
      <c r="N411" s="160" t="str">
        <f t="shared" si="33"/>
        <v/>
      </c>
      <c r="P411" s="160" t="str">
        <f t="shared" si="34"/>
        <v/>
      </c>
      <c r="Q411" s="160">
        <f t="shared" si="32"/>
        <v>0</v>
      </c>
      <c r="R411" s="160" t="str">
        <f t="shared" si="35"/>
        <v/>
      </c>
      <c r="S411" s="160" t="str">
        <f t="shared" si="36"/>
        <v/>
      </c>
    </row>
    <row r="412" spans="3:19" ht="17.45" customHeight="1" x14ac:dyDescent="0.25">
      <c r="C412" s="188"/>
      <c r="D412" s="189"/>
      <c r="E412" s="178"/>
      <c r="F412" s="178"/>
      <c r="G412" s="190">
        <f>DATOS!$E$13</f>
        <v>1</v>
      </c>
      <c r="H412" s="178"/>
      <c r="I412" s="191"/>
      <c r="J412" s="178"/>
      <c r="K412" s="178"/>
      <c r="L412" s="178"/>
      <c r="M412" s="178"/>
      <c r="N412" s="160" t="str">
        <f t="shared" si="33"/>
        <v/>
      </c>
      <c r="P412" s="160" t="str">
        <f t="shared" si="34"/>
        <v/>
      </c>
      <c r="Q412" s="160">
        <f t="shared" si="32"/>
        <v>0</v>
      </c>
      <c r="R412" s="160" t="str">
        <f t="shared" si="35"/>
        <v/>
      </c>
      <c r="S412" s="160" t="str">
        <f t="shared" si="36"/>
        <v/>
      </c>
    </row>
    <row r="413" spans="3:19" ht="17.45" customHeight="1" x14ac:dyDescent="0.25">
      <c r="C413" s="188"/>
      <c r="D413" s="189"/>
      <c r="E413" s="178"/>
      <c r="F413" s="178"/>
      <c r="G413" s="190">
        <f>DATOS!$E$13</f>
        <v>1</v>
      </c>
      <c r="H413" s="178"/>
      <c r="I413" s="191"/>
      <c r="J413" s="178"/>
      <c r="K413" s="178"/>
      <c r="L413" s="178"/>
      <c r="M413" s="178"/>
      <c r="N413" s="160" t="str">
        <f t="shared" si="33"/>
        <v/>
      </c>
      <c r="P413" s="160" t="str">
        <f t="shared" si="34"/>
        <v/>
      </c>
      <c r="Q413" s="160">
        <f t="shared" si="32"/>
        <v>0</v>
      </c>
      <c r="R413" s="160" t="str">
        <f t="shared" si="35"/>
        <v/>
      </c>
      <c r="S413" s="160" t="str">
        <f t="shared" si="36"/>
        <v/>
      </c>
    </row>
    <row r="414" spans="3:19" ht="17.45" customHeight="1" x14ac:dyDescent="0.25">
      <c r="C414" s="188"/>
      <c r="D414" s="189"/>
      <c r="E414" s="178"/>
      <c r="F414" s="178"/>
      <c r="G414" s="190">
        <f>DATOS!$E$13</f>
        <v>1</v>
      </c>
      <c r="H414" s="178"/>
      <c r="I414" s="191"/>
      <c r="J414" s="178"/>
      <c r="K414" s="178"/>
      <c r="L414" s="178"/>
      <c r="M414" s="178"/>
      <c r="N414" s="160" t="str">
        <f t="shared" si="33"/>
        <v/>
      </c>
      <c r="P414" s="160" t="str">
        <f t="shared" si="34"/>
        <v/>
      </c>
      <c r="Q414" s="160">
        <f t="shared" si="32"/>
        <v>0</v>
      </c>
      <c r="R414" s="160" t="str">
        <f t="shared" si="35"/>
        <v/>
      </c>
      <c r="S414" s="160" t="str">
        <f t="shared" si="36"/>
        <v/>
      </c>
    </row>
    <row r="415" spans="3:19" ht="17.45" customHeight="1" x14ac:dyDescent="0.25">
      <c r="C415" s="188"/>
      <c r="D415" s="189"/>
      <c r="E415" s="178"/>
      <c r="F415" s="178"/>
      <c r="G415" s="190">
        <f>DATOS!$E$13</f>
        <v>1</v>
      </c>
      <c r="H415" s="178"/>
      <c r="I415" s="191"/>
      <c r="J415" s="178"/>
      <c r="K415" s="178"/>
      <c r="L415" s="178"/>
      <c r="M415" s="178"/>
      <c r="N415" s="160" t="str">
        <f t="shared" si="33"/>
        <v/>
      </c>
      <c r="P415" s="160" t="str">
        <f t="shared" si="34"/>
        <v/>
      </c>
      <c r="Q415" s="160">
        <f t="shared" si="32"/>
        <v>0</v>
      </c>
      <c r="R415" s="160" t="str">
        <f t="shared" si="35"/>
        <v/>
      </c>
      <c r="S415" s="160" t="str">
        <f t="shared" si="36"/>
        <v/>
      </c>
    </row>
    <row r="416" spans="3:19" ht="17.45" customHeight="1" x14ac:dyDescent="0.25">
      <c r="C416" s="188"/>
      <c r="D416" s="189"/>
      <c r="E416" s="178"/>
      <c r="F416" s="178"/>
      <c r="G416" s="190">
        <f>DATOS!$E$13</f>
        <v>1</v>
      </c>
      <c r="H416" s="178"/>
      <c r="I416" s="191"/>
      <c r="J416" s="178"/>
      <c r="K416" s="178"/>
      <c r="L416" s="178"/>
      <c r="M416" s="178"/>
      <c r="N416" s="160" t="str">
        <f t="shared" si="33"/>
        <v/>
      </c>
      <c r="P416" s="160" t="str">
        <f t="shared" si="34"/>
        <v/>
      </c>
      <c r="Q416" s="160">
        <f t="shared" si="32"/>
        <v>0</v>
      </c>
      <c r="R416" s="160" t="str">
        <f t="shared" si="35"/>
        <v/>
      </c>
      <c r="S416" s="160" t="str">
        <f t="shared" si="36"/>
        <v/>
      </c>
    </row>
    <row r="417" spans="3:19" ht="17.45" customHeight="1" x14ac:dyDescent="0.25">
      <c r="C417" s="188"/>
      <c r="D417" s="189"/>
      <c r="E417" s="178"/>
      <c r="F417" s="178"/>
      <c r="G417" s="190">
        <f>DATOS!$E$13</f>
        <v>1</v>
      </c>
      <c r="H417" s="178"/>
      <c r="I417" s="191"/>
      <c r="J417" s="178"/>
      <c r="K417" s="178"/>
      <c r="L417" s="178"/>
      <c r="M417" s="178"/>
      <c r="N417" s="160" t="str">
        <f t="shared" si="33"/>
        <v/>
      </c>
      <c r="P417" s="160" t="str">
        <f t="shared" si="34"/>
        <v/>
      </c>
      <c r="Q417" s="160">
        <f t="shared" si="32"/>
        <v>0</v>
      </c>
      <c r="R417" s="160" t="str">
        <f t="shared" si="35"/>
        <v/>
      </c>
      <c r="S417" s="160" t="str">
        <f t="shared" si="36"/>
        <v/>
      </c>
    </row>
    <row r="418" spans="3:19" ht="17.45" customHeight="1" x14ac:dyDescent="0.25">
      <c r="C418" s="188"/>
      <c r="D418" s="189"/>
      <c r="E418" s="178"/>
      <c r="F418" s="178"/>
      <c r="G418" s="190">
        <f>DATOS!$E$13</f>
        <v>1</v>
      </c>
      <c r="H418" s="178"/>
      <c r="I418" s="191"/>
      <c r="J418" s="178"/>
      <c r="K418" s="178"/>
      <c r="L418" s="178"/>
      <c r="M418" s="178"/>
      <c r="N418" s="160" t="str">
        <f t="shared" si="33"/>
        <v/>
      </c>
      <c r="P418" s="160" t="str">
        <f t="shared" si="34"/>
        <v/>
      </c>
      <c r="Q418" s="160">
        <f t="shared" si="32"/>
        <v>0</v>
      </c>
      <c r="R418" s="160" t="str">
        <f t="shared" si="35"/>
        <v/>
      </c>
      <c r="S418" s="160" t="str">
        <f t="shared" si="36"/>
        <v/>
      </c>
    </row>
    <row r="419" spans="3:19" ht="17.45" customHeight="1" x14ac:dyDescent="0.25">
      <c r="C419" s="188"/>
      <c r="D419" s="189"/>
      <c r="E419" s="178"/>
      <c r="F419" s="178"/>
      <c r="G419" s="190">
        <f>DATOS!$E$13</f>
        <v>1</v>
      </c>
      <c r="H419" s="178"/>
      <c r="I419" s="191"/>
      <c r="J419" s="178"/>
      <c r="K419" s="178"/>
      <c r="L419" s="178"/>
      <c r="M419" s="178"/>
      <c r="N419" s="160" t="str">
        <f t="shared" si="33"/>
        <v/>
      </c>
      <c r="P419" s="160" t="str">
        <f t="shared" si="34"/>
        <v/>
      </c>
      <c r="Q419" s="160">
        <f t="shared" si="32"/>
        <v>0</v>
      </c>
      <c r="R419" s="160" t="str">
        <f t="shared" si="35"/>
        <v/>
      </c>
      <c r="S419" s="160" t="str">
        <f t="shared" si="36"/>
        <v/>
      </c>
    </row>
    <row r="420" spans="3:19" ht="17.45" customHeight="1" x14ac:dyDescent="0.25">
      <c r="C420" s="188"/>
      <c r="D420" s="189"/>
      <c r="E420" s="178"/>
      <c r="F420" s="178"/>
      <c r="G420" s="190">
        <f>DATOS!$E$13</f>
        <v>1</v>
      </c>
      <c r="H420" s="178"/>
      <c r="I420" s="191"/>
      <c r="J420" s="178"/>
      <c r="K420" s="178"/>
      <c r="L420" s="178"/>
      <c r="M420" s="178"/>
      <c r="N420" s="160" t="str">
        <f t="shared" si="33"/>
        <v/>
      </c>
      <c r="P420" s="160" t="str">
        <f t="shared" si="34"/>
        <v/>
      </c>
      <c r="Q420" s="160">
        <f t="shared" si="32"/>
        <v>0</v>
      </c>
      <c r="R420" s="160" t="str">
        <f t="shared" si="35"/>
        <v/>
      </c>
      <c r="S420" s="160" t="str">
        <f t="shared" si="36"/>
        <v/>
      </c>
    </row>
    <row r="421" spans="3:19" ht="17.45" customHeight="1" x14ac:dyDescent="0.25">
      <c r="C421" s="188"/>
      <c r="D421" s="189"/>
      <c r="E421" s="178"/>
      <c r="F421" s="178"/>
      <c r="G421" s="190">
        <f>DATOS!$E$13</f>
        <v>1</v>
      </c>
      <c r="H421" s="178"/>
      <c r="I421" s="191"/>
      <c r="J421" s="178"/>
      <c r="K421" s="178"/>
      <c r="L421" s="178"/>
      <c r="M421" s="178"/>
      <c r="N421" s="160" t="str">
        <f t="shared" si="33"/>
        <v/>
      </c>
      <c r="P421" s="160" t="str">
        <f t="shared" si="34"/>
        <v/>
      </c>
      <c r="Q421" s="160">
        <f t="shared" si="32"/>
        <v>0</v>
      </c>
      <c r="R421" s="160" t="str">
        <f t="shared" si="35"/>
        <v/>
      </c>
      <c r="S421" s="160" t="str">
        <f t="shared" si="36"/>
        <v/>
      </c>
    </row>
    <row r="422" spans="3:19" ht="17.45" customHeight="1" x14ac:dyDescent="0.25">
      <c r="C422" s="188"/>
      <c r="D422" s="189"/>
      <c r="E422" s="178"/>
      <c r="F422" s="178"/>
      <c r="G422" s="190">
        <f>DATOS!$E$13</f>
        <v>1</v>
      </c>
      <c r="H422" s="178"/>
      <c r="I422" s="191"/>
      <c r="J422" s="178"/>
      <c r="K422" s="178"/>
      <c r="L422" s="178"/>
      <c r="M422" s="178"/>
      <c r="N422" s="160" t="str">
        <f t="shared" si="33"/>
        <v/>
      </c>
      <c r="P422" s="160" t="str">
        <f t="shared" si="34"/>
        <v/>
      </c>
      <c r="Q422" s="160">
        <f t="shared" si="32"/>
        <v>0</v>
      </c>
      <c r="R422" s="160" t="str">
        <f t="shared" si="35"/>
        <v/>
      </c>
      <c r="S422" s="160" t="str">
        <f t="shared" si="36"/>
        <v/>
      </c>
    </row>
    <row r="423" spans="3:19" ht="17.45" customHeight="1" x14ac:dyDescent="0.25">
      <c r="C423" s="188"/>
      <c r="D423" s="189"/>
      <c r="E423" s="178"/>
      <c r="F423" s="178"/>
      <c r="G423" s="190">
        <f>DATOS!$E$13</f>
        <v>1</v>
      </c>
      <c r="H423" s="178"/>
      <c r="I423" s="191"/>
      <c r="J423" s="178"/>
      <c r="K423" s="178"/>
      <c r="L423" s="178"/>
      <c r="M423" s="178"/>
      <c r="N423" s="160" t="str">
        <f t="shared" si="33"/>
        <v/>
      </c>
      <c r="P423" s="160" t="str">
        <f t="shared" si="34"/>
        <v/>
      </c>
      <c r="Q423" s="160">
        <f t="shared" si="32"/>
        <v>0</v>
      </c>
      <c r="R423" s="160" t="str">
        <f t="shared" si="35"/>
        <v/>
      </c>
      <c r="S423" s="160" t="str">
        <f t="shared" si="36"/>
        <v/>
      </c>
    </row>
    <row r="424" spans="3:19" ht="17.45" customHeight="1" x14ac:dyDescent="0.25">
      <c r="C424" s="188"/>
      <c r="D424" s="189"/>
      <c r="E424" s="178"/>
      <c r="F424" s="178"/>
      <c r="G424" s="190">
        <f>DATOS!$E$13</f>
        <v>1</v>
      </c>
      <c r="H424" s="178"/>
      <c r="I424" s="191"/>
      <c r="J424" s="178"/>
      <c r="K424" s="178"/>
      <c r="L424" s="178"/>
      <c r="M424" s="178"/>
      <c r="N424" s="160" t="str">
        <f t="shared" si="33"/>
        <v/>
      </c>
      <c r="P424" s="160" t="str">
        <f t="shared" si="34"/>
        <v/>
      </c>
      <c r="Q424" s="160">
        <f t="shared" si="32"/>
        <v>0</v>
      </c>
      <c r="R424" s="160" t="str">
        <f t="shared" si="35"/>
        <v/>
      </c>
      <c r="S424" s="160" t="str">
        <f t="shared" si="36"/>
        <v/>
      </c>
    </row>
    <row r="425" spans="3:19" ht="17.45" customHeight="1" x14ac:dyDescent="0.25">
      <c r="C425" s="188"/>
      <c r="D425" s="189"/>
      <c r="E425" s="178"/>
      <c r="F425" s="178"/>
      <c r="G425" s="190">
        <f>DATOS!$E$13</f>
        <v>1</v>
      </c>
      <c r="H425" s="178"/>
      <c r="I425" s="191"/>
      <c r="J425" s="178"/>
      <c r="K425" s="178"/>
      <c r="L425" s="178"/>
      <c r="M425" s="178"/>
      <c r="N425" s="160" t="str">
        <f t="shared" si="33"/>
        <v/>
      </c>
      <c r="P425" s="160" t="str">
        <f t="shared" si="34"/>
        <v/>
      </c>
      <c r="Q425" s="160">
        <f t="shared" si="32"/>
        <v>0</v>
      </c>
      <c r="R425" s="160" t="str">
        <f t="shared" si="35"/>
        <v/>
      </c>
      <c r="S425" s="160" t="str">
        <f t="shared" si="36"/>
        <v/>
      </c>
    </row>
    <row r="426" spans="3:19" ht="17.45" customHeight="1" x14ac:dyDescent="0.25">
      <c r="C426" s="188"/>
      <c r="D426" s="189"/>
      <c r="E426" s="178"/>
      <c r="F426" s="178"/>
      <c r="G426" s="190">
        <f>DATOS!$E$13</f>
        <v>1</v>
      </c>
      <c r="H426" s="178"/>
      <c r="I426" s="191"/>
      <c r="J426" s="178"/>
      <c r="K426" s="178"/>
      <c r="L426" s="178"/>
      <c r="M426" s="178"/>
      <c r="N426" s="160" t="str">
        <f t="shared" si="33"/>
        <v/>
      </c>
      <c r="P426" s="160" t="str">
        <f t="shared" si="34"/>
        <v/>
      </c>
      <c r="Q426" s="160">
        <f t="shared" si="32"/>
        <v>0</v>
      </c>
      <c r="R426" s="160" t="str">
        <f t="shared" si="35"/>
        <v/>
      </c>
      <c r="S426" s="160" t="str">
        <f t="shared" si="36"/>
        <v/>
      </c>
    </row>
    <row r="427" spans="3:19" ht="17.45" customHeight="1" x14ac:dyDescent="0.25">
      <c r="C427" s="188"/>
      <c r="D427" s="189"/>
      <c r="E427" s="178"/>
      <c r="F427" s="178"/>
      <c r="G427" s="190">
        <f>DATOS!$E$13</f>
        <v>1</v>
      </c>
      <c r="H427" s="178"/>
      <c r="I427" s="191"/>
      <c r="J427" s="178"/>
      <c r="K427" s="178"/>
      <c r="L427" s="178"/>
      <c r="M427" s="178"/>
      <c r="N427" s="160" t="str">
        <f t="shared" si="33"/>
        <v/>
      </c>
      <c r="P427" s="160" t="str">
        <f t="shared" si="34"/>
        <v/>
      </c>
      <c r="Q427" s="160">
        <f t="shared" si="32"/>
        <v>0</v>
      </c>
      <c r="R427" s="160" t="str">
        <f t="shared" si="35"/>
        <v/>
      </c>
      <c r="S427" s="160" t="str">
        <f t="shared" si="36"/>
        <v/>
      </c>
    </row>
    <row r="428" spans="3:19" ht="17.45" customHeight="1" x14ac:dyDescent="0.25">
      <c r="C428" s="188"/>
      <c r="D428" s="189"/>
      <c r="E428" s="178"/>
      <c r="F428" s="178"/>
      <c r="G428" s="190">
        <f>DATOS!$E$13</f>
        <v>1</v>
      </c>
      <c r="H428" s="178"/>
      <c r="I428" s="191"/>
      <c r="J428" s="178"/>
      <c r="K428" s="178"/>
      <c r="L428" s="178"/>
      <c r="M428" s="178"/>
      <c r="N428" s="160" t="str">
        <f t="shared" si="33"/>
        <v/>
      </c>
      <c r="P428" s="160" t="str">
        <f t="shared" si="34"/>
        <v/>
      </c>
      <c r="Q428" s="160">
        <f t="shared" si="32"/>
        <v>0</v>
      </c>
      <c r="R428" s="160" t="str">
        <f t="shared" si="35"/>
        <v/>
      </c>
      <c r="S428" s="160" t="str">
        <f t="shared" si="36"/>
        <v/>
      </c>
    </row>
    <row r="429" spans="3:19" ht="17.45" customHeight="1" x14ac:dyDescent="0.25">
      <c r="C429" s="188"/>
      <c r="D429" s="189"/>
      <c r="E429" s="178"/>
      <c r="F429" s="178"/>
      <c r="G429" s="190">
        <f>DATOS!$E$13</f>
        <v>1</v>
      </c>
      <c r="H429" s="178"/>
      <c r="I429" s="191"/>
      <c r="J429" s="178"/>
      <c r="K429" s="178"/>
      <c r="L429" s="178"/>
      <c r="M429" s="178"/>
      <c r="N429" s="160" t="str">
        <f t="shared" si="33"/>
        <v/>
      </c>
      <c r="P429" s="160" t="str">
        <f t="shared" si="34"/>
        <v/>
      </c>
      <c r="Q429" s="160">
        <f t="shared" si="32"/>
        <v>0</v>
      </c>
      <c r="R429" s="160" t="str">
        <f t="shared" si="35"/>
        <v/>
      </c>
      <c r="S429" s="160" t="str">
        <f t="shared" si="36"/>
        <v/>
      </c>
    </row>
    <row r="430" spans="3:19" ht="17.45" customHeight="1" x14ac:dyDescent="0.25">
      <c r="C430" s="188"/>
      <c r="D430" s="189"/>
      <c r="E430" s="178"/>
      <c r="F430" s="178"/>
      <c r="G430" s="190">
        <f>DATOS!$E$13</f>
        <v>1</v>
      </c>
      <c r="H430" s="178"/>
      <c r="I430" s="191"/>
      <c r="J430" s="178"/>
      <c r="K430" s="178"/>
      <c r="L430" s="178"/>
      <c r="M430" s="178"/>
      <c r="N430" s="160" t="str">
        <f t="shared" si="33"/>
        <v/>
      </c>
      <c r="P430" s="160" t="str">
        <f t="shared" si="34"/>
        <v/>
      </c>
      <c r="Q430" s="160">
        <f t="shared" si="32"/>
        <v>0</v>
      </c>
      <c r="R430" s="160" t="str">
        <f t="shared" si="35"/>
        <v/>
      </c>
      <c r="S430" s="160" t="str">
        <f t="shared" si="36"/>
        <v/>
      </c>
    </row>
    <row r="431" spans="3:19" ht="17.45" customHeight="1" x14ac:dyDescent="0.25">
      <c r="C431" s="188"/>
      <c r="D431" s="189"/>
      <c r="E431" s="178"/>
      <c r="F431" s="178"/>
      <c r="G431" s="190">
        <f>DATOS!$E$13</f>
        <v>1</v>
      </c>
      <c r="H431" s="178"/>
      <c r="I431" s="191"/>
      <c r="J431" s="178"/>
      <c r="K431" s="178"/>
      <c r="L431" s="178"/>
      <c r="M431" s="178"/>
      <c r="N431" s="160" t="str">
        <f t="shared" si="33"/>
        <v/>
      </c>
      <c r="P431" s="160" t="str">
        <f t="shared" si="34"/>
        <v/>
      </c>
      <c r="Q431" s="160">
        <f t="shared" si="32"/>
        <v>0</v>
      </c>
      <c r="R431" s="160" t="str">
        <f t="shared" si="35"/>
        <v/>
      </c>
      <c r="S431" s="160" t="str">
        <f t="shared" si="36"/>
        <v/>
      </c>
    </row>
    <row r="432" spans="3:19" ht="17.45" customHeight="1" x14ac:dyDescent="0.25">
      <c r="C432" s="188"/>
      <c r="D432" s="189"/>
      <c r="E432" s="178"/>
      <c r="F432" s="178"/>
      <c r="G432" s="190">
        <f>DATOS!$E$13</f>
        <v>1</v>
      </c>
      <c r="H432" s="178"/>
      <c r="I432" s="191"/>
      <c r="J432" s="178"/>
      <c r="K432" s="178"/>
      <c r="L432" s="178"/>
      <c r="M432" s="178"/>
      <c r="N432" s="160" t="str">
        <f t="shared" si="33"/>
        <v/>
      </c>
      <c r="P432" s="160" t="str">
        <f t="shared" si="34"/>
        <v/>
      </c>
      <c r="Q432" s="160">
        <f t="shared" si="32"/>
        <v>0</v>
      </c>
      <c r="R432" s="160" t="str">
        <f t="shared" si="35"/>
        <v/>
      </c>
      <c r="S432" s="160" t="str">
        <f t="shared" si="36"/>
        <v/>
      </c>
    </row>
    <row r="433" spans="3:19" ht="17.45" customHeight="1" x14ac:dyDescent="0.25">
      <c r="C433" s="188"/>
      <c r="D433" s="189"/>
      <c r="E433" s="178"/>
      <c r="F433" s="178"/>
      <c r="G433" s="190">
        <f>DATOS!$E$13</f>
        <v>1</v>
      </c>
      <c r="H433" s="178"/>
      <c r="I433" s="191"/>
      <c r="J433" s="178"/>
      <c r="K433" s="178"/>
      <c r="L433" s="178"/>
      <c r="M433" s="178"/>
      <c r="N433" s="160" t="str">
        <f t="shared" si="33"/>
        <v/>
      </c>
      <c r="P433" s="160" t="str">
        <f t="shared" si="34"/>
        <v/>
      </c>
      <c r="Q433" s="160">
        <f t="shared" si="32"/>
        <v>0</v>
      </c>
      <c r="R433" s="160" t="str">
        <f t="shared" si="35"/>
        <v/>
      </c>
      <c r="S433" s="160" t="str">
        <f t="shared" si="36"/>
        <v/>
      </c>
    </row>
    <row r="434" spans="3:19" ht="17.45" customHeight="1" x14ac:dyDescent="0.25">
      <c r="C434" s="188"/>
      <c r="D434" s="189"/>
      <c r="E434" s="178"/>
      <c r="F434" s="178"/>
      <c r="G434" s="190">
        <f>DATOS!$E$13</f>
        <v>1</v>
      </c>
      <c r="H434" s="178"/>
      <c r="I434" s="191"/>
      <c r="J434" s="178"/>
      <c r="K434" s="178"/>
      <c r="L434" s="178"/>
      <c r="M434" s="178"/>
      <c r="N434" s="160" t="str">
        <f t="shared" si="33"/>
        <v/>
      </c>
      <c r="P434" s="160" t="str">
        <f t="shared" si="34"/>
        <v/>
      </c>
      <c r="Q434" s="160">
        <f t="shared" si="32"/>
        <v>0</v>
      </c>
      <c r="R434" s="160" t="str">
        <f t="shared" si="35"/>
        <v/>
      </c>
      <c r="S434" s="160" t="str">
        <f t="shared" si="36"/>
        <v/>
      </c>
    </row>
    <row r="435" spans="3:19" ht="17.45" customHeight="1" x14ac:dyDescent="0.25">
      <c r="C435" s="188"/>
      <c r="D435" s="189"/>
      <c r="E435" s="178"/>
      <c r="F435" s="178"/>
      <c r="G435" s="190">
        <f>DATOS!$E$13</f>
        <v>1</v>
      </c>
      <c r="H435" s="178"/>
      <c r="I435" s="191"/>
      <c r="J435" s="178"/>
      <c r="K435" s="178"/>
      <c r="L435" s="178"/>
      <c r="M435" s="178"/>
      <c r="N435" s="160" t="str">
        <f t="shared" si="33"/>
        <v/>
      </c>
      <c r="P435" s="160" t="str">
        <f t="shared" si="34"/>
        <v/>
      </c>
      <c r="Q435" s="160">
        <f t="shared" si="32"/>
        <v>0</v>
      </c>
      <c r="R435" s="160" t="str">
        <f t="shared" si="35"/>
        <v/>
      </c>
      <c r="S435" s="160" t="str">
        <f t="shared" si="36"/>
        <v/>
      </c>
    </row>
    <row r="436" spans="3:19" ht="17.45" customHeight="1" x14ac:dyDescent="0.25">
      <c r="C436" s="188"/>
      <c r="D436" s="189"/>
      <c r="E436" s="178"/>
      <c r="F436" s="178"/>
      <c r="G436" s="190">
        <f>DATOS!$E$13</f>
        <v>1</v>
      </c>
      <c r="H436" s="178"/>
      <c r="I436" s="191"/>
      <c r="J436" s="178"/>
      <c r="K436" s="178"/>
      <c r="L436" s="178"/>
      <c r="M436" s="178"/>
      <c r="N436" s="160" t="str">
        <f t="shared" si="33"/>
        <v/>
      </c>
      <c r="P436" s="160" t="str">
        <f t="shared" si="34"/>
        <v/>
      </c>
      <c r="Q436" s="160">
        <f t="shared" si="32"/>
        <v>0</v>
      </c>
      <c r="R436" s="160" t="str">
        <f t="shared" si="35"/>
        <v/>
      </c>
      <c r="S436" s="160" t="str">
        <f t="shared" si="36"/>
        <v/>
      </c>
    </row>
    <row r="437" spans="3:19" ht="17.45" customHeight="1" x14ac:dyDescent="0.25">
      <c r="C437" s="188"/>
      <c r="D437" s="189"/>
      <c r="E437" s="178"/>
      <c r="F437" s="178"/>
      <c r="G437" s="190">
        <f>DATOS!$E$13</f>
        <v>1</v>
      </c>
      <c r="H437" s="178"/>
      <c r="I437" s="191"/>
      <c r="J437" s="178"/>
      <c r="K437" s="178"/>
      <c r="L437" s="178"/>
      <c r="M437" s="178"/>
      <c r="N437" s="160" t="str">
        <f t="shared" si="33"/>
        <v/>
      </c>
      <c r="P437" s="160" t="str">
        <f t="shared" si="34"/>
        <v/>
      </c>
      <c r="Q437" s="160">
        <f t="shared" si="32"/>
        <v>0</v>
      </c>
      <c r="R437" s="160" t="str">
        <f t="shared" si="35"/>
        <v/>
      </c>
      <c r="S437" s="160" t="str">
        <f t="shared" si="36"/>
        <v/>
      </c>
    </row>
    <row r="438" spans="3:19" ht="17.45" customHeight="1" x14ac:dyDescent="0.25">
      <c r="C438" s="188"/>
      <c r="D438" s="189"/>
      <c r="E438" s="178"/>
      <c r="F438" s="178"/>
      <c r="G438" s="190">
        <f>DATOS!$E$13</f>
        <v>1</v>
      </c>
      <c r="H438" s="178"/>
      <c r="I438" s="191"/>
      <c r="J438" s="178"/>
      <c r="K438" s="178"/>
      <c r="L438" s="178"/>
      <c r="M438" s="178"/>
      <c r="N438" s="160" t="str">
        <f t="shared" si="33"/>
        <v/>
      </c>
      <c r="P438" s="160" t="str">
        <f t="shared" si="34"/>
        <v/>
      </c>
      <c r="Q438" s="160">
        <f t="shared" si="32"/>
        <v>0</v>
      </c>
      <c r="R438" s="160" t="str">
        <f t="shared" si="35"/>
        <v/>
      </c>
      <c r="S438" s="160" t="str">
        <f t="shared" si="36"/>
        <v/>
      </c>
    </row>
    <row r="439" spans="3:19" ht="17.45" customHeight="1" x14ac:dyDescent="0.25">
      <c r="C439" s="188"/>
      <c r="D439" s="189"/>
      <c r="E439" s="178"/>
      <c r="F439" s="178"/>
      <c r="G439" s="190">
        <f>DATOS!$E$13</f>
        <v>1</v>
      </c>
      <c r="H439" s="178"/>
      <c r="I439" s="191"/>
      <c r="J439" s="178"/>
      <c r="K439" s="178"/>
      <c r="L439" s="178"/>
      <c r="M439" s="178"/>
      <c r="N439" s="160" t="str">
        <f t="shared" si="33"/>
        <v/>
      </c>
      <c r="P439" s="160" t="str">
        <f t="shared" si="34"/>
        <v/>
      </c>
      <c r="Q439" s="160">
        <f t="shared" si="32"/>
        <v>0</v>
      </c>
      <c r="R439" s="160" t="str">
        <f t="shared" si="35"/>
        <v/>
      </c>
      <c r="S439" s="160" t="str">
        <f t="shared" si="36"/>
        <v/>
      </c>
    </row>
    <row r="440" spans="3:19" ht="17.45" customHeight="1" x14ac:dyDescent="0.25">
      <c r="C440" s="188"/>
      <c r="D440" s="189"/>
      <c r="E440" s="178"/>
      <c r="F440" s="178"/>
      <c r="G440" s="190">
        <f>DATOS!$E$13</f>
        <v>1</v>
      </c>
      <c r="H440" s="178"/>
      <c r="I440" s="191"/>
      <c r="J440" s="178"/>
      <c r="K440" s="178"/>
      <c r="L440" s="178"/>
      <c r="M440" s="178"/>
      <c r="N440" s="160" t="str">
        <f t="shared" si="33"/>
        <v/>
      </c>
      <c r="P440" s="160" t="str">
        <f t="shared" si="34"/>
        <v/>
      </c>
      <c r="Q440" s="160">
        <f t="shared" si="32"/>
        <v>0</v>
      </c>
      <c r="R440" s="160" t="str">
        <f t="shared" si="35"/>
        <v/>
      </c>
      <c r="S440" s="160" t="str">
        <f t="shared" si="36"/>
        <v/>
      </c>
    </row>
    <row r="441" spans="3:19" ht="17.45" customHeight="1" x14ac:dyDescent="0.25">
      <c r="C441" s="188"/>
      <c r="D441" s="189"/>
      <c r="E441" s="178"/>
      <c r="F441" s="178"/>
      <c r="G441" s="190">
        <f>DATOS!$E$13</f>
        <v>1</v>
      </c>
      <c r="H441" s="178"/>
      <c r="I441" s="191"/>
      <c r="J441" s="178"/>
      <c r="K441" s="178"/>
      <c r="L441" s="178"/>
      <c r="M441" s="178"/>
      <c r="N441" s="160" t="str">
        <f t="shared" si="33"/>
        <v/>
      </c>
      <c r="P441" s="160" t="str">
        <f t="shared" si="34"/>
        <v/>
      </c>
      <c r="Q441" s="160">
        <f t="shared" si="32"/>
        <v>0</v>
      </c>
      <c r="R441" s="160" t="str">
        <f t="shared" si="35"/>
        <v/>
      </c>
      <c r="S441" s="160" t="str">
        <f t="shared" si="36"/>
        <v/>
      </c>
    </row>
    <row r="442" spans="3:19" ht="17.45" customHeight="1" x14ac:dyDescent="0.25">
      <c r="C442" s="188"/>
      <c r="D442" s="189"/>
      <c r="E442" s="178"/>
      <c r="F442" s="178"/>
      <c r="G442" s="190">
        <f>DATOS!$E$13</f>
        <v>1</v>
      </c>
      <c r="H442" s="178"/>
      <c r="I442" s="191"/>
      <c r="J442" s="178"/>
      <c r="K442" s="178"/>
      <c r="L442" s="178"/>
      <c r="M442" s="178"/>
      <c r="N442" s="160" t="str">
        <f t="shared" si="33"/>
        <v/>
      </c>
      <c r="P442" s="160" t="str">
        <f t="shared" si="34"/>
        <v/>
      </c>
      <c r="Q442" s="160">
        <f t="shared" si="32"/>
        <v>0</v>
      </c>
      <c r="R442" s="160" t="str">
        <f t="shared" si="35"/>
        <v/>
      </c>
      <c r="S442" s="160" t="str">
        <f t="shared" si="36"/>
        <v/>
      </c>
    </row>
    <row r="443" spans="3:19" ht="17.45" customHeight="1" x14ac:dyDescent="0.25">
      <c r="C443" s="188"/>
      <c r="D443" s="189"/>
      <c r="E443" s="178"/>
      <c r="F443" s="178"/>
      <c r="G443" s="190">
        <f>DATOS!$E$13</f>
        <v>1</v>
      </c>
      <c r="H443" s="178"/>
      <c r="I443" s="191"/>
      <c r="J443" s="178"/>
      <c r="K443" s="178"/>
      <c r="L443" s="178"/>
      <c r="M443" s="178"/>
      <c r="N443" s="160" t="str">
        <f t="shared" si="33"/>
        <v/>
      </c>
      <c r="P443" s="160" t="str">
        <f t="shared" si="34"/>
        <v/>
      </c>
      <c r="Q443" s="160">
        <f t="shared" si="32"/>
        <v>0</v>
      </c>
      <c r="R443" s="160" t="str">
        <f t="shared" si="35"/>
        <v/>
      </c>
      <c r="S443" s="160" t="str">
        <f t="shared" si="36"/>
        <v/>
      </c>
    </row>
    <row r="444" spans="3:19" ht="17.45" customHeight="1" x14ac:dyDescent="0.25">
      <c r="C444" s="188"/>
      <c r="D444" s="189"/>
      <c r="E444" s="178"/>
      <c r="F444" s="178"/>
      <c r="G444" s="190">
        <f>DATOS!$E$13</f>
        <v>1</v>
      </c>
      <c r="H444" s="178"/>
      <c r="I444" s="191"/>
      <c r="J444" s="178"/>
      <c r="K444" s="178"/>
      <c r="L444" s="178"/>
      <c r="M444" s="178"/>
      <c r="N444" s="160" t="str">
        <f t="shared" si="33"/>
        <v/>
      </c>
      <c r="P444" s="160" t="str">
        <f t="shared" si="34"/>
        <v/>
      </c>
      <c r="Q444" s="160">
        <f t="shared" si="32"/>
        <v>0</v>
      </c>
      <c r="R444" s="160" t="str">
        <f t="shared" si="35"/>
        <v/>
      </c>
      <c r="S444" s="160" t="str">
        <f t="shared" si="36"/>
        <v/>
      </c>
    </row>
    <row r="445" spans="3:19" ht="17.45" customHeight="1" x14ac:dyDescent="0.25">
      <c r="C445" s="188"/>
      <c r="D445" s="189"/>
      <c r="E445" s="178"/>
      <c r="F445" s="178"/>
      <c r="G445" s="190">
        <f>DATOS!$E$13</f>
        <v>1</v>
      </c>
      <c r="H445" s="178"/>
      <c r="I445" s="191"/>
      <c r="J445" s="178"/>
      <c r="K445" s="178"/>
      <c r="L445" s="178"/>
      <c r="M445" s="178"/>
      <c r="N445" s="160" t="str">
        <f t="shared" si="33"/>
        <v/>
      </c>
      <c r="P445" s="160" t="str">
        <f t="shared" si="34"/>
        <v/>
      </c>
      <c r="Q445" s="160">
        <f t="shared" si="32"/>
        <v>0</v>
      </c>
      <c r="R445" s="160" t="str">
        <f t="shared" si="35"/>
        <v/>
      </c>
      <c r="S445" s="160" t="str">
        <f t="shared" si="36"/>
        <v/>
      </c>
    </row>
    <row r="446" spans="3:19" ht="17.45" customHeight="1" x14ac:dyDescent="0.25">
      <c r="C446" s="188"/>
      <c r="D446" s="189"/>
      <c r="E446" s="178"/>
      <c r="F446" s="178"/>
      <c r="G446" s="190">
        <f>DATOS!$E$13</f>
        <v>1</v>
      </c>
      <c r="H446" s="178"/>
      <c r="I446" s="191"/>
      <c r="J446" s="178"/>
      <c r="K446" s="178"/>
      <c r="L446" s="178"/>
      <c r="M446" s="178"/>
      <c r="N446" s="160" t="str">
        <f t="shared" si="33"/>
        <v/>
      </c>
      <c r="P446" s="160" t="str">
        <f t="shared" si="34"/>
        <v/>
      </c>
      <c r="Q446" s="160">
        <f t="shared" si="32"/>
        <v>0</v>
      </c>
      <c r="R446" s="160" t="str">
        <f t="shared" si="35"/>
        <v/>
      </c>
      <c r="S446" s="160" t="str">
        <f t="shared" si="36"/>
        <v/>
      </c>
    </row>
    <row r="447" spans="3:19" ht="17.45" customHeight="1" x14ac:dyDescent="0.25">
      <c r="C447" s="188"/>
      <c r="D447" s="189"/>
      <c r="E447" s="178"/>
      <c r="F447" s="178"/>
      <c r="G447" s="190">
        <f>DATOS!$E$13</f>
        <v>1</v>
      </c>
      <c r="H447" s="178"/>
      <c r="I447" s="191"/>
      <c r="J447" s="178"/>
      <c r="K447" s="178"/>
      <c r="L447" s="178"/>
      <c r="M447" s="178"/>
      <c r="N447" s="160" t="str">
        <f t="shared" si="33"/>
        <v/>
      </c>
      <c r="P447" s="160" t="str">
        <f t="shared" si="34"/>
        <v/>
      </c>
      <c r="Q447" s="160">
        <f t="shared" si="32"/>
        <v>0</v>
      </c>
      <c r="R447" s="160" t="str">
        <f t="shared" si="35"/>
        <v/>
      </c>
      <c r="S447" s="160" t="str">
        <f t="shared" si="36"/>
        <v/>
      </c>
    </row>
    <row r="448" spans="3:19" ht="17.45" customHeight="1" x14ac:dyDescent="0.25">
      <c r="C448" s="188"/>
      <c r="D448" s="189"/>
      <c r="E448" s="178"/>
      <c r="F448" s="178"/>
      <c r="G448" s="190">
        <f>DATOS!$E$13</f>
        <v>1</v>
      </c>
      <c r="H448" s="178"/>
      <c r="I448" s="191"/>
      <c r="J448" s="178"/>
      <c r="K448" s="178"/>
      <c r="L448" s="178"/>
      <c r="M448" s="178"/>
      <c r="N448" s="160" t="str">
        <f t="shared" si="33"/>
        <v/>
      </c>
      <c r="P448" s="160" t="str">
        <f t="shared" si="34"/>
        <v/>
      </c>
      <c r="Q448" s="160">
        <f t="shared" si="32"/>
        <v>0</v>
      </c>
      <c r="R448" s="160" t="str">
        <f t="shared" si="35"/>
        <v/>
      </c>
      <c r="S448" s="160" t="str">
        <f t="shared" si="36"/>
        <v/>
      </c>
    </row>
    <row r="449" spans="3:19" ht="17.45" customHeight="1" x14ac:dyDescent="0.25">
      <c r="C449" s="188"/>
      <c r="D449" s="189"/>
      <c r="E449" s="178"/>
      <c r="F449" s="178"/>
      <c r="G449" s="190">
        <f>DATOS!$E$13</f>
        <v>1</v>
      </c>
      <c r="H449" s="178"/>
      <c r="I449" s="191"/>
      <c r="J449" s="178"/>
      <c r="K449" s="178"/>
      <c r="L449" s="178"/>
      <c r="M449" s="178"/>
      <c r="N449" s="160" t="str">
        <f t="shared" si="33"/>
        <v/>
      </c>
      <c r="P449" s="160" t="str">
        <f t="shared" si="34"/>
        <v/>
      </c>
      <c r="Q449" s="160">
        <f t="shared" si="32"/>
        <v>0</v>
      </c>
      <c r="R449" s="160" t="str">
        <f t="shared" si="35"/>
        <v/>
      </c>
      <c r="S449" s="160" t="str">
        <f t="shared" si="36"/>
        <v/>
      </c>
    </row>
    <row r="450" spans="3:19" ht="17.45" customHeight="1" x14ac:dyDescent="0.25">
      <c r="C450" s="188"/>
      <c r="D450" s="189"/>
      <c r="E450" s="178"/>
      <c r="F450" s="178"/>
      <c r="G450" s="190">
        <f>DATOS!$E$13</f>
        <v>1</v>
      </c>
      <c r="H450" s="178"/>
      <c r="I450" s="191"/>
      <c r="J450" s="178"/>
      <c r="K450" s="178"/>
      <c r="L450" s="178"/>
      <c r="M450" s="178"/>
      <c r="N450" s="160" t="str">
        <f t="shared" si="33"/>
        <v/>
      </c>
      <c r="P450" s="160" t="str">
        <f t="shared" si="34"/>
        <v/>
      </c>
      <c r="Q450" s="160">
        <f t="shared" si="32"/>
        <v>0</v>
      </c>
      <c r="R450" s="160" t="str">
        <f t="shared" si="35"/>
        <v/>
      </c>
      <c r="S450" s="160" t="str">
        <f t="shared" si="36"/>
        <v/>
      </c>
    </row>
    <row r="451" spans="3:19" ht="17.45" customHeight="1" x14ac:dyDescent="0.25">
      <c r="C451" s="188"/>
      <c r="D451" s="189"/>
      <c r="E451" s="178"/>
      <c r="F451" s="178"/>
      <c r="G451" s="190">
        <f>DATOS!$E$13</f>
        <v>1</v>
      </c>
      <c r="H451" s="178"/>
      <c r="I451" s="191"/>
      <c r="J451" s="178"/>
      <c r="K451" s="178"/>
      <c r="L451" s="178"/>
      <c r="M451" s="178"/>
      <c r="N451" s="160" t="str">
        <f t="shared" si="33"/>
        <v/>
      </c>
      <c r="P451" s="160" t="str">
        <f t="shared" si="34"/>
        <v/>
      </c>
      <c r="Q451" s="160">
        <f t="shared" si="32"/>
        <v>0</v>
      </c>
      <c r="R451" s="160" t="str">
        <f t="shared" si="35"/>
        <v/>
      </c>
      <c r="S451" s="160" t="str">
        <f t="shared" si="36"/>
        <v/>
      </c>
    </row>
    <row r="452" spans="3:19" ht="17.45" customHeight="1" x14ac:dyDescent="0.25">
      <c r="C452" s="188"/>
      <c r="D452" s="189"/>
      <c r="E452" s="178"/>
      <c r="F452" s="178"/>
      <c r="G452" s="190">
        <f>DATOS!$E$13</f>
        <v>1</v>
      </c>
      <c r="H452" s="178"/>
      <c r="I452" s="191"/>
      <c r="J452" s="178"/>
      <c r="K452" s="178"/>
      <c r="L452" s="178"/>
      <c r="M452" s="178"/>
      <c r="N452" s="160" t="str">
        <f t="shared" si="33"/>
        <v/>
      </c>
      <c r="P452" s="160" t="str">
        <f t="shared" si="34"/>
        <v/>
      </c>
      <c r="Q452" s="160">
        <f t="shared" si="32"/>
        <v>0</v>
      </c>
      <c r="R452" s="160" t="str">
        <f t="shared" si="35"/>
        <v/>
      </c>
      <c r="S452" s="160" t="str">
        <f t="shared" si="36"/>
        <v/>
      </c>
    </row>
    <row r="453" spans="3:19" ht="17.45" customHeight="1" x14ac:dyDescent="0.25">
      <c r="C453" s="188"/>
      <c r="D453" s="189"/>
      <c r="E453" s="178"/>
      <c r="F453" s="178"/>
      <c r="G453" s="190">
        <f>DATOS!$E$13</f>
        <v>1</v>
      </c>
      <c r="H453" s="178"/>
      <c r="I453" s="191"/>
      <c r="J453" s="178"/>
      <c r="K453" s="178"/>
      <c r="L453" s="178"/>
      <c r="M453" s="178"/>
      <c r="N453" s="160" t="str">
        <f t="shared" si="33"/>
        <v/>
      </c>
      <c r="P453" s="160" t="str">
        <f t="shared" si="34"/>
        <v/>
      </c>
      <c r="Q453" s="160">
        <f t="shared" si="32"/>
        <v>0</v>
      </c>
      <c r="R453" s="160" t="str">
        <f t="shared" si="35"/>
        <v/>
      </c>
      <c r="S453" s="160" t="str">
        <f t="shared" si="36"/>
        <v/>
      </c>
    </row>
    <row r="454" spans="3:19" ht="17.45" customHeight="1" x14ac:dyDescent="0.25">
      <c r="C454" s="188"/>
      <c r="D454" s="189"/>
      <c r="E454" s="178"/>
      <c r="F454" s="178"/>
      <c r="G454" s="190">
        <f>DATOS!$E$13</f>
        <v>1</v>
      </c>
      <c r="H454" s="178"/>
      <c r="I454" s="191"/>
      <c r="J454" s="178"/>
      <c r="K454" s="178"/>
      <c r="L454" s="178"/>
      <c r="M454" s="178"/>
      <c r="N454" s="160" t="str">
        <f t="shared" si="33"/>
        <v/>
      </c>
      <c r="P454" s="160" t="str">
        <f t="shared" si="34"/>
        <v/>
      </c>
      <c r="Q454" s="160">
        <f t="shared" si="32"/>
        <v>0</v>
      </c>
      <c r="R454" s="160" t="str">
        <f t="shared" si="35"/>
        <v/>
      </c>
      <c r="S454" s="160" t="str">
        <f t="shared" si="36"/>
        <v/>
      </c>
    </row>
    <row r="455" spans="3:19" ht="17.45" customHeight="1" x14ac:dyDescent="0.25">
      <c r="C455" s="188"/>
      <c r="D455" s="189"/>
      <c r="E455" s="178"/>
      <c r="F455" s="178"/>
      <c r="G455" s="190">
        <f>DATOS!$E$13</f>
        <v>1</v>
      </c>
      <c r="H455" s="178"/>
      <c r="I455" s="191"/>
      <c r="J455" s="178"/>
      <c r="K455" s="178"/>
      <c r="L455" s="178"/>
      <c r="M455" s="178"/>
      <c r="N455" s="160" t="str">
        <f t="shared" si="33"/>
        <v/>
      </c>
      <c r="P455" s="160" t="str">
        <f t="shared" si="34"/>
        <v/>
      </c>
      <c r="Q455" s="160">
        <f t="shared" si="32"/>
        <v>0</v>
      </c>
      <c r="R455" s="160" t="str">
        <f t="shared" si="35"/>
        <v/>
      </c>
      <c r="S455" s="160" t="str">
        <f t="shared" si="36"/>
        <v/>
      </c>
    </row>
    <row r="456" spans="3:19" ht="17.45" customHeight="1" x14ac:dyDescent="0.25">
      <c r="C456" s="188"/>
      <c r="D456" s="189"/>
      <c r="E456" s="178"/>
      <c r="F456" s="178"/>
      <c r="G456" s="190">
        <f>DATOS!$E$13</f>
        <v>1</v>
      </c>
      <c r="H456" s="178"/>
      <c r="I456" s="191"/>
      <c r="J456" s="178"/>
      <c r="K456" s="178"/>
      <c r="L456" s="178"/>
      <c r="M456" s="178"/>
      <c r="N456" s="160" t="str">
        <f t="shared" si="33"/>
        <v/>
      </c>
      <c r="P456" s="160" t="str">
        <f t="shared" si="34"/>
        <v/>
      </c>
      <c r="Q456" s="160">
        <f t="shared" si="32"/>
        <v>0</v>
      </c>
      <c r="R456" s="160" t="str">
        <f t="shared" si="35"/>
        <v/>
      </c>
      <c r="S456" s="160" t="str">
        <f t="shared" si="36"/>
        <v/>
      </c>
    </row>
    <row r="457" spans="3:19" ht="17.45" customHeight="1" x14ac:dyDescent="0.25">
      <c r="C457" s="188"/>
      <c r="D457" s="189"/>
      <c r="E457" s="178"/>
      <c r="F457" s="178"/>
      <c r="G457" s="190">
        <f>DATOS!$E$13</f>
        <v>1</v>
      </c>
      <c r="H457" s="178"/>
      <c r="I457" s="191"/>
      <c r="J457" s="178"/>
      <c r="K457" s="178"/>
      <c r="L457" s="178"/>
      <c r="M457" s="178"/>
      <c r="N457" s="160" t="str">
        <f t="shared" si="33"/>
        <v/>
      </c>
      <c r="P457" s="160" t="str">
        <f t="shared" si="34"/>
        <v/>
      </c>
      <c r="Q457" s="160">
        <f t="shared" si="32"/>
        <v>0</v>
      </c>
      <c r="R457" s="160" t="str">
        <f t="shared" si="35"/>
        <v/>
      </c>
      <c r="S457" s="160" t="str">
        <f t="shared" si="36"/>
        <v/>
      </c>
    </row>
    <row r="458" spans="3:19" ht="17.45" customHeight="1" x14ac:dyDescent="0.25">
      <c r="C458" s="188"/>
      <c r="D458" s="189"/>
      <c r="E458" s="178"/>
      <c r="F458" s="178"/>
      <c r="G458" s="190">
        <f>DATOS!$E$13</f>
        <v>1</v>
      </c>
      <c r="H458" s="178"/>
      <c r="I458" s="191"/>
      <c r="J458" s="178"/>
      <c r="K458" s="178"/>
      <c r="L458" s="178"/>
      <c r="M458" s="178"/>
      <c r="N458" s="160" t="str">
        <f t="shared" si="33"/>
        <v/>
      </c>
      <c r="P458" s="160" t="str">
        <f t="shared" si="34"/>
        <v/>
      </c>
      <c r="Q458" s="160">
        <f t="shared" si="32"/>
        <v>0</v>
      </c>
      <c r="R458" s="160" t="str">
        <f t="shared" si="35"/>
        <v/>
      </c>
      <c r="S458" s="160" t="str">
        <f t="shared" si="36"/>
        <v/>
      </c>
    </row>
    <row r="459" spans="3:19" ht="17.45" customHeight="1" x14ac:dyDescent="0.25">
      <c r="C459" s="188"/>
      <c r="D459" s="189"/>
      <c r="E459" s="178"/>
      <c r="F459" s="178"/>
      <c r="G459" s="190">
        <f>DATOS!$E$13</f>
        <v>1</v>
      </c>
      <c r="H459" s="178"/>
      <c r="I459" s="191"/>
      <c r="J459" s="178"/>
      <c r="K459" s="178"/>
      <c r="L459" s="178"/>
      <c r="M459" s="178"/>
      <c r="N459" s="160" t="str">
        <f t="shared" si="33"/>
        <v/>
      </c>
      <c r="P459" s="160" t="str">
        <f t="shared" si="34"/>
        <v/>
      </c>
      <c r="Q459" s="160">
        <f t="shared" si="32"/>
        <v>0</v>
      </c>
      <c r="R459" s="160" t="str">
        <f t="shared" si="35"/>
        <v/>
      </c>
      <c r="S459" s="160" t="str">
        <f t="shared" si="36"/>
        <v/>
      </c>
    </row>
    <row r="460" spans="3:19" ht="17.45" customHeight="1" x14ac:dyDescent="0.25">
      <c r="C460" s="188"/>
      <c r="D460" s="189"/>
      <c r="E460" s="178"/>
      <c r="F460" s="178"/>
      <c r="G460" s="190">
        <f>DATOS!$E$13</f>
        <v>1</v>
      </c>
      <c r="H460" s="178"/>
      <c r="I460" s="191"/>
      <c r="J460" s="178"/>
      <c r="K460" s="178"/>
      <c r="L460" s="178"/>
      <c r="M460" s="178"/>
      <c r="N460" s="160" t="str">
        <f t="shared" si="33"/>
        <v/>
      </c>
      <c r="P460" s="160" t="str">
        <f t="shared" si="34"/>
        <v/>
      </c>
      <c r="Q460" s="160">
        <f t="shared" si="32"/>
        <v>0</v>
      </c>
      <c r="R460" s="160" t="str">
        <f t="shared" si="35"/>
        <v/>
      </c>
      <c r="S460" s="160" t="str">
        <f t="shared" si="36"/>
        <v/>
      </c>
    </row>
    <row r="461" spans="3:19" ht="17.45" customHeight="1" x14ac:dyDescent="0.25">
      <c r="C461" s="188"/>
      <c r="D461" s="189"/>
      <c r="E461" s="178"/>
      <c r="F461" s="178"/>
      <c r="G461" s="190">
        <f>DATOS!$E$13</f>
        <v>1</v>
      </c>
      <c r="H461" s="178"/>
      <c r="I461" s="191"/>
      <c r="J461" s="178"/>
      <c r="K461" s="178"/>
      <c r="L461" s="178"/>
      <c r="M461" s="178"/>
      <c r="N461" s="160" t="str">
        <f t="shared" si="33"/>
        <v/>
      </c>
      <c r="P461" s="160" t="str">
        <f t="shared" si="34"/>
        <v/>
      </c>
      <c r="Q461" s="160">
        <f t="shared" si="32"/>
        <v>0</v>
      </c>
      <c r="R461" s="160" t="str">
        <f t="shared" si="35"/>
        <v/>
      </c>
      <c r="S461" s="160" t="str">
        <f t="shared" si="36"/>
        <v/>
      </c>
    </row>
    <row r="462" spans="3:19" ht="17.45" customHeight="1" x14ac:dyDescent="0.25">
      <c r="C462" s="188"/>
      <c r="D462" s="189"/>
      <c r="E462" s="178"/>
      <c r="F462" s="178"/>
      <c r="G462" s="190">
        <f>DATOS!$E$13</f>
        <v>1</v>
      </c>
      <c r="H462" s="178"/>
      <c r="I462" s="191"/>
      <c r="J462" s="178"/>
      <c r="K462" s="178"/>
      <c r="L462" s="178"/>
      <c r="M462" s="178"/>
      <c r="N462" s="160" t="str">
        <f t="shared" si="33"/>
        <v/>
      </c>
      <c r="P462" s="160" t="str">
        <f t="shared" si="34"/>
        <v/>
      </c>
      <c r="Q462" s="160">
        <f t="shared" si="32"/>
        <v>0</v>
      </c>
      <c r="R462" s="160" t="str">
        <f t="shared" si="35"/>
        <v/>
      </c>
      <c r="S462" s="160" t="str">
        <f t="shared" si="36"/>
        <v/>
      </c>
    </row>
    <row r="463" spans="3:19" ht="17.45" customHeight="1" x14ac:dyDescent="0.25">
      <c r="C463" s="188"/>
      <c r="D463" s="189"/>
      <c r="E463" s="178"/>
      <c r="F463" s="178"/>
      <c r="G463" s="190">
        <f>DATOS!$E$13</f>
        <v>1</v>
      </c>
      <c r="H463" s="178"/>
      <c r="I463" s="191"/>
      <c r="J463" s="178"/>
      <c r="K463" s="178"/>
      <c r="L463" s="178"/>
      <c r="M463" s="178"/>
      <c r="N463" s="160" t="str">
        <f t="shared" si="33"/>
        <v/>
      </c>
      <c r="P463" s="160" t="str">
        <f t="shared" si="34"/>
        <v/>
      </c>
      <c r="Q463" s="160">
        <f t="shared" si="32"/>
        <v>0</v>
      </c>
      <c r="R463" s="160" t="str">
        <f t="shared" si="35"/>
        <v/>
      </c>
      <c r="S463" s="160" t="str">
        <f t="shared" si="36"/>
        <v/>
      </c>
    </row>
    <row r="464" spans="3:19" ht="17.45" customHeight="1" x14ac:dyDescent="0.25">
      <c r="C464" s="188"/>
      <c r="D464" s="189"/>
      <c r="E464" s="178"/>
      <c r="F464" s="178"/>
      <c r="G464" s="190">
        <f>DATOS!$E$13</f>
        <v>1</v>
      </c>
      <c r="H464" s="178"/>
      <c r="I464" s="191"/>
      <c r="J464" s="178"/>
      <c r="K464" s="178"/>
      <c r="L464" s="178"/>
      <c r="M464" s="178"/>
      <c r="N464" s="160" t="str">
        <f t="shared" si="33"/>
        <v/>
      </c>
      <c r="P464" s="160" t="str">
        <f t="shared" si="34"/>
        <v/>
      </c>
      <c r="Q464" s="160">
        <f t="shared" si="32"/>
        <v>0</v>
      </c>
      <c r="R464" s="160" t="str">
        <f t="shared" si="35"/>
        <v/>
      </c>
      <c r="S464" s="160" t="str">
        <f t="shared" si="36"/>
        <v/>
      </c>
    </row>
    <row r="465" spans="3:19" ht="17.45" customHeight="1" x14ac:dyDescent="0.25">
      <c r="C465" s="188"/>
      <c r="D465" s="189"/>
      <c r="E465" s="178"/>
      <c r="F465" s="178"/>
      <c r="G465" s="190">
        <f>DATOS!$E$13</f>
        <v>1</v>
      </c>
      <c r="H465" s="178"/>
      <c r="I465" s="191"/>
      <c r="J465" s="178"/>
      <c r="K465" s="178"/>
      <c r="L465" s="178"/>
      <c r="M465" s="178"/>
      <c r="N465" s="160" t="str">
        <f t="shared" si="33"/>
        <v/>
      </c>
      <c r="P465" s="160" t="str">
        <f t="shared" si="34"/>
        <v/>
      </c>
      <c r="Q465" s="160">
        <f t="shared" ref="Q465:Q516" si="37">IF($I465=0%,H465,"")</f>
        <v>0</v>
      </c>
      <c r="R465" s="160" t="str">
        <f t="shared" si="35"/>
        <v/>
      </c>
      <c r="S465" s="160" t="str">
        <f t="shared" si="36"/>
        <v/>
      </c>
    </row>
    <row r="466" spans="3:19" ht="17.45" customHeight="1" x14ac:dyDescent="0.25">
      <c r="C466" s="188"/>
      <c r="D466" s="189"/>
      <c r="E466" s="178"/>
      <c r="F466" s="178"/>
      <c r="G466" s="190">
        <f>DATOS!$E$13</f>
        <v>1</v>
      </c>
      <c r="H466" s="178"/>
      <c r="I466" s="191"/>
      <c r="J466" s="178"/>
      <c r="K466" s="178"/>
      <c r="L466" s="178"/>
      <c r="M466" s="178"/>
      <c r="N466" s="160" t="str">
        <f t="shared" ref="N466:N516" si="38">IF(H466&amp;J466&amp;K466&amp;L466&amp;M466="","",H466+J466+K466-L466-M466)</f>
        <v/>
      </c>
      <c r="P466" s="160" t="str">
        <f t="shared" ref="P466:P516" si="39">IF($I466="E",H466,"")</f>
        <v/>
      </c>
      <c r="Q466" s="160">
        <f t="shared" si="37"/>
        <v>0</v>
      </c>
      <c r="R466" s="160" t="str">
        <f t="shared" ref="R466:R516" si="40">IF(OR($I466=8%,$I466=11%),$J466/$I466,"")</f>
        <v/>
      </c>
      <c r="S466" s="160" t="str">
        <f t="shared" si="36"/>
        <v/>
      </c>
    </row>
    <row r="467" spans="3:19" ht="17.45" customHeight="1" x14ac:dyDescent="0.25">
      <c r="C467" s="188"/>
      <c r="D467" s="189"/>
      <c r="E467" s="178"/>
      <c r="F467" s="178"/>
      <c r="G467" s="190">
        <f>DATOS!$E$13</f>
        <v>1</v>
      </c>
      <c r="H467" s="178"/>
      <c r="I467" s="191"/>
      <c r="J467" s="178"/>
      <c r="K467" s="178"/>
      <c r="L467" s="178"/>
      <c r="M467" s="178"/>
      <c r="N467" s="160" t="str">
        <f t="shared" si="38"/>
        <v/>
      </c>
      <c r="P467" s="160" t="str">
        <f t="shared" si="39"/>
        <v/>
      </c>
      <c r="Q467" s="160">
        <f t="shared" si="37"/>
        <v>0</v>
      </c>
      <c r="R467" s="160" t="str">
        <f t="shared" si="40"/>
        <v/>
      </c>
      <c r="S467" s="160" t="str">
        <f t="shared" ref="S467:S516" si="41">IF(OR($I467=15%,$I467=16%),$J467/$I467,"")</f>
        <v/>
      </c>
    </row>
    <row r="468" spans="3:19" ht="17.45" customHeight="1" x14ac:dyDescent="0.25">
      <c r="C468" s="188"/>
      <c r="D468" s="189"/>
      <c r="E468" s="178"/>
      <c r="F468" s="178"/>
      <c r="G468" s="190">
        <f>DATOS!$E$13</f>
        <v>1</v>
      </c>
      <c r="H468" s="178"/>
      <c r="I468" s="191"/>
      <c r="J468" s="178"/>
      <c r="K468" s="178"/>
      <c r="L468" s="178"/>
      <c r="M468" s="178"/>
      <c r="N468" s="160" t="str">
        <f t="shared" si="38"/>
        <v/>
      </c>
      <c r="P468" s="160" t="str">
        <f t="shared" si="39"/>
        <v/>
      </c>
      <c r="Q468" s="160">
        <f t="shared" si="37"/>
        <v>0</v>
      </c>
      <c r="R468" s="160" t="str">
        <f t="shared" si="40"/>
        <v/>
      </c>
      <c r="S468" s="160" t="str">
        <f t="shared" si="41"/>
        <v/>
      </c>
    </row>
    <row r="469" spans="3:19" ht="17.45" customHeight="1" x14ac:dyDescent="0.25">
      <c r="C469" s="188"/>
      <c r="D469" s="189"/>
      <c r="E469" s="178"/>
      <c r="F469" s="178"/>
      <c r="G469" s="190">
        <f>DATOS!$E$13</f>
        <v>1</v>
      </c>
      <c r="H469" s="178"/>
      <c r="I469" s="191"/>
      <c r="J469" s="178"/>
      <c r="K469" s="178"/>
      <c r="L469" s="178"/>
      <c r="M469" s="178"/>
      <c r="N469" s="160" t="str">
        <f t="shared" si="38"/>
        <v/>
      </c>
      <c r="P469" s="160" t="str">
        <f t="shared" si="39"/>
        <v/>
      </c>
      <c r="Q469" s="160">
        <f t="shared" si="37"/>
        <v>0</v>
      </c>
      <c r="R469" s="160" t="str">
        <f t="shared" si="40"/>
        <v/>
      </c>
      <c r="S469" s="160" t="str">
        <f t="shared" si="41"/>
        <v/>
      </c>
    </row>
    <row r="470" spans="3:19" ht="17.45" customHeight="1" x14ac:dyDescent="0.25">
      <c r="C470" s="188"/>
      <c r="D470" s="189"/>
      <c r="E470" s="178"/>
      <c r="F470" s="178"/>
      <c r="G470" s="190">
        <f>DATOS!$E$13</f>
        <v>1</v>
      </c>
      <c r="H470" s="178"/>
      <c r="I470" s="191"/>
      <c r="J470" s="178"/>
      <c r="K470" s="178"/>
      <c r="L470" s="178"/>
      <c r="M470" s="178"/>
      <c r="N470" s="160" t="str">
        <f t="shared" si="38"/>
        <v/>
      </c>
      <c r="P470" s="160" t="str">
        <f t="shared" si="39"/>
        <v/>
      </c>
      <c r="Q470" s="160">
        <f t="shared" si="37"/>
        <v>0</v>
      </c>
      <c r="R470" s="160" t="str">
        <f t="shared" si="40"/>
        <v/>
      </c>
      <c r="S470" s="160" t="str">
        <f t="shared" si="41"/>
        <v/>
      </c>
    </row>
    <row r="471" spans="3:19" ht="17.45" customHeight="1" x14ac:dyDescent="0.25">
      <c r="C471" s="188"/>
      <c r="D471" s="189"/>
      <c r="E471" s="178"/>
      <c r="F471" s="178"/>
      <c r="G471" s="190">
        <f>DATOS!$E$13</f>
        <v>1</v>
      </c>
      <c r="H471" s="178"/>
      <c r="I471" s="191"/>
      <c r="J471" s="178"/>
      <c r="K471" s="178"/>
      <c r="L471" s="178"/>
      <c r="M471" s="178"/>
      <c r="N471" s="160" t="str">
        <f t="shared" si="38"/>
        <v/>
      </c>
      <c r="P471" s="160" t="str">
        <f t="shared" si="39"/>
        <v/>
      </c>
      <c r="Q471" s="160">
        <f t="shared" si="37"/>
        <v>0</v>
      </c>
      <c r="R471" s="160" t="str">
        <f t="shared" si="40"/>
        <v/>
      </c>
      <c r="S471" s="160" t="str">
        <f t="shared" si="41"/>
        <v/>
      </c>
    </row>
    <row r="472" spans="3:19" ht="17.45" customHeight="1" x14ac:dyDescent="0.25">
      <c r="C472" s="188"/>
      <c r="D472" s="189"/>
      <c r="E472" s="178"/>
      <c r="F472" s="178"/>
      <c r="G472" s="190">
        <f>DATOS!$E$13</f>
        <v>1</v>
      </c>
      <c r="H472" s="178"/>
      <c r="I472" s="191"/>
      <c r="J472" s="178"/>
      <c r="K472" s="178"/>
      <c r="L472" s="178"/>
      <c r="M472" s="178"/>
      <c r="N472" s="160" t="str">
        <f t="shared" si="38"/>
        <v/>
      </c>
      <c r="P472" s="160" t="str">
        <f t="shared" si="39"/>
        <v/>
      </c>
      <c r="Q472" s="160">
        <f t="shared" si="37"/>
        <v>0</v>
      </c>
      <c r="R472" s="160" t="str">
        <f t="shared" si="40"/>
        <v/>
      </c>
      <c r="S472" s="160" t="str">
        <f t="shared" si="41"/>
        <v/>
      </c>
    </row>
    <row r="473" spans="3:19" ht="17.45" customHeight="1" x14ac:dyDescent="0.25">
      <c r="C473" s="188"/>
      <c r="D473" s="189"/>
      <c r="E473" s="178"/>
      <c r="F473" s="178"/>
      <c r="G473" s="190">
        <f>DATOS!$E$13</f>
        <v>1</v>
      </c>
      <c r="H473" s="178"/>
      <c r="I473" s="191"/>
      <c r="J473" s="178"/>
      <c r="K473" s="178"/>
      <c r="L473" s="178"/>
      <c r="M473" s="178"/>
      <c r="N473" s="160" t="str">
        <f t="shared" si="38"/>
        <v/>
      </c>
      <c r="P473" s="160" t="str">
        <f t="shared" si="39"/>
        <v/>
      </c>
      <c r="Q473" s="160">
        <f t="shared" si="37"/>
        <v>0</v>
      </c>
      <c r="R473" s="160" t="str">
        <f t="shared" si="40"/>
        <v/>
      </c>
      <c r="S473" s="160" t="str">
        <f t="shared" si="41"/>
        <v/>
      </c>
    </row>
    <row r="474" spans="3:19" ht="17.45" customHeight="1" x14ac:dyDescent="0.25">
      <c r="C474" s="188"/>
      <c r="D474" s="189"/>
      <c r="E474" s="178"/>
      <c r="F474" s="178"/>
      <c r="G474" s="190">
        <f>DATOS!$E$13</f>
        <v>1</v>
      </c>
      <c r="H474" s="178"/>
      <c r="I474" s="191"/>
      <c r="J474" s="178"/>
      <c r="K474" s="178"/>
      <c r="L474" s="178"/>
      <c r="M474" s="178"/>
      <c r="N474" s="160" t="str">
        <f t="shared" si="38"/>
        <v/>
      </c>
      <c r="P474" s="160" t="str">
        <f t="shared" si="39"/>
        <v/>
      </c>
      <c r="Q474" s="160">
        <f t="shared" si="37"/>
        <v>0</v>
      </c>
      <c r="R474" s="160" t="str">
        <f t="shared" si="40"/>
        <v/>
      </c>
      <c r="S474" s="160" t="str">
        <f t="shared" si="41"/>
        <v/>
      </c>
    </row>
    <row r="475" spans="3:19" ht="17.45" customHeight="1" x14ac:dyDescent="0.25">
      <c r="C475" s="188"/>
      <c r="D475" s="189"/>
      <c r="E475" s="178"/>
      <c r="F475" s="178"/>
      <c r="G475" s="190">
        <f>DATOS!$E$13</f>
        <v>1</v>
      </c>
      <c r="H475" s="178"/>
      <c r="I475" s="191"/>
      <c r="J475" s="178"/>
      <c r="K475" s="178"/>
      <c r="L475" s="178"/>
      <c r="M475" s="178"/>
      <c r="N475" s="160" t="str">
        <f t="shared" si="38"/>
        <v/>
      </c>
      <c r="P475" s="160" t="str">
        <f t="shared" si="39"/>
        <v/>
      </c>
      <c r="Q475" s="160">
        <f t="shared" si="37"/>
        <v>0</v>
      </c>
      <c r="R475" s="160" t="str">
        <f t="shared" si="40"/>
        <v/>
      </c>
      <c r="S475" s="160" t="str">
        <f t="shared" si="41"/>
        <v/>
      </c>
    </row>
    <row r="476" spans="3:19" ht="17.45" customHeight="1" x14ac:dyDescent="0.25">
      <c r="C476" s="188"/>
      <c r="D476" s="189"/>
      <c r="E476" s="178"/>
      <c r="F476" s="178"/>
      <c r="G476" s="190">
        <f>DATOS!$E$13</f>
        <v>1</v>
      </c>
      <c r="H476" s="178"/>
      <c r="I476" s="191"/>
      <c r="J476" s="178"/>
      <c r="K476" s="178"/>
      <c r="L476" s="178"/>
      <c r="M476" s="178"/>
      <c r="N476" s="160" t="str">
        <f t="shared" si="38"/>
        <v/>
      </c>
      <c r="P476" s="160" t="str">
        <f t="shared" si="39"/>
        <v/>
      </c>
      <c r="Q476" s="160">
        <f t="shared" si="37"/>
        <v>0</v>
      </c>
      <c r="R476" s="160" t="str">
        <f t="shared" si="40"/>
        <v/>
      </c>
      <c r="S476" s="160" t="str">
        <f t="shared" si="41"/>
        <v/>
      </c>
    </row>
    <row r="477" spans="3:19" ht="17.45" customHeight="1" x14ac:dyDescent="0.25">
      <c r="C477" s="188"/>
      <c r="D477" s="189"/>
      <c r="E477" s="178"/>
      <c r="F477" s="178"/>
      <c r="G477" s="190">
        <f>DATOS!$E$13</f>
        <v>1</v>
      </c>
      <c r="H477" s="178"/>
      <c r="I477" s="191"/>
      <c r="J477" s="178"/>
      <c r="K477" s="178"/>
      <c r="L477" s="178"/>
      <c r="M477" s="178"/>
      <c r="N477" s="160" t="str">
        <f t="shared" si="38"/>
        <v/>
      </c>
      <c r="P477" s="160" t="str">
        <f t="shared" si="39"/>
        <v/>
      </c>
      <c r="Q477" s="160">
        <f t="shared" si="37"/>
        <v>0</v>
      </c>
      <c r="R477" s="160" t="str">
        <f t="shared" si="40"/>
        <v/>
      </c>
      <c r="S477" s="160" t="str">
        <f t="shared" si="41"/>
        <v/>
      </c>
    </row>
    <row r="478" spans="3:19" ht="17.45" customHeight="1" x14ac:dyDescent="0.25">
      <c r="C478" s="188"/>
      <c r="D478" s="189"/>
      <c r="E478" s="178"/>
      <c r="F478" s="178"/>
      <c r="G478" s="190">
        <f>DATOS!$E$13</f>
        <v>1</v>
      </c>
      <c r="H478" s="178"/>
      <c r="I478" s="191"/>
      <c r="J478" s="178"/>
      <c r="K478" s="178"/>
      <c r="L478" s="178"/>
      <c r="M478" s="178"/>
      <c r="N478" s="160" t="str">
        <f t="shared" si="38"/>
        <v/>
      </c>
      <c r="P478" s="160" t="str">
        <f t="shared" si="39"/>
        <v/>
      </c>
      <c r="Q478" s="160">
        <f t="shared" si="37"/>
        <v>0</v>
      </c>
      <c r="R478" s="160" t="str">
        <f t="shared" si="40"/>
        <v/>
      </c>
      <c r="S478" s="160" t="str">
        <f t="shared" si="41"/>
        <v/>
      </c>
    </row>
    <row r="479" spans="3:19" ht="17.45" customHeight="1" x14ac:dyDescent="0.25">
      <c r="C479" s="188"/>
      <c r="D479" s="189"/>
      <c r="E479" s="178"/>
      <c r="F479" s="178"/>
      <c r="G479" s="190">
        <f>DATOS!$E$13</f>
        <v>1</v>
      </c>
      <c r="H479" s="178"/>
      <c r="I479" s="191"/>
      <c r="J479" s="178"/>
      <c r="K479" s="178"/>
      <c r="L479" s="178"/>
      <c r="M479" s="178"/>
      <c r="N479" s="160" t="str">
        <f t="shared" si="38"/>
        <v/>
      </c>
      <c r="P479" s="160" t="str">
        <f t="shared" si="39"/>
        <v/>
      </c>
      <c r="Q479" s="160">
        <f t="shared" si="37"/>
        <v>0</v>
      </c>
      <c r="R479" s="160" t="str">
        <f t="shared" si="40"/>
        <v/>
      </c>
      <c r="S479" s="160" t="str">
        <f t="shared" si="41"/>
        <v/>
      </c>
    </row>
    <row r="480" spans="3:19" ht="17.45" customHeight="1" x14ac:dyDescent="0.25">
      <c r="C480" s="188"/>
      <c r="D480" s="189"/>
      <c r="E480" s="178"/>
      <c r="F480" s="178"/>
      <c r="G480" s="190">
        <f>DATOS!$E$13</f>
        <v>1</v>
      </c>
      <c r="H480" s="178"/>
      <c r="I480" s="191"/>
      <c r="J480" s="178"/>
      <c r="K480" s="178"/>
      <c r="L480" s="178"/>
      <c r="M480" s="178"/>
      <c r="N480" s="160" t="str">
        <f t="shared" si="38"/>
        <v/>
      </c>
      <c r="P480" s="160" t="str">
        <f t="shared" si="39"/>
        <v/>
      </c>
      <c r="Q480" s="160">
        <f t="shared" si="37"/>
        <v>0</v>
      </c>
      <c r="R480" s="160" t="str">
        <f t="shared" si="40"/>
        <v/>
      </c>
      <c r="S480" s="160" t="str">
        <f t="shared" si="41"/>
        <v/>
      </c>
    </row>
    <row r="481" spans="3:19" ht="17.45" customHeight="1" x14ac:dyDescent="0.25">
      <c r="C481" s="188"/>
      <c r="D481" s="189"/>
      <c r="E481" s="178"/>
      <c r="F481" s="178"/>
      <c r="G481" s="190">
        <f>DATOS!$E$13</f>
        <v>1</v>
      </c>
      <c r="H481" s="178"/>
      <c r="I481" s="191"/>
      <c r="J481" s="178"/>
      <c r="K481" s="178"/>
      <c r="L481" s="178"/>
      <c r="M481" s="178"/>
      <c r="N481" s="160" t="str">
        <f t="shared" si="38"/>
        <v/>
      </c>
      <c r="P481" s="160" t="str">
        <f t="shared" si="39"/>
        <v/>
      </c>
      <c r="Q481" s="160">
        <f t="shared" si="37"/>
        <v>0</v>
      </c>
      <c r="R481" s="160" t="str">
        <f t="shared" si="40"/>
        <v/>
      </c>
      <c r="S481" s="160" t="str">
        <f t="shared" si="41"/>
        <v/>
      </c>
    </row>
    <row r="482" spans="3:19" ht="17.45" customHeight="1" x14ac:dyDescent="0.25">
      <c r="C482" s="188"/>
      <c r="D482" s="189"/>
      <c r="E482" s="178"/>
      <c r="F482" s="178"/>
      <c r="G482" s="190">
        <f>DATOS!$E$13</f>
        <v>1</v>
      </c>
      <c r="H482" s="178"/>
      <c r="I482" s="191"/>
      <c r="J482" s="178"/>
      <c r="K482" s="178"/>
      <c r="L482" s="178"/>
      <c r="M482" s="178"/>
      <c r="N482" s="160" t="str">
        <f t="shared" si="38"/>
        <v/>
      </c>
      <c r="P482" s="160" t="str">
        <f t="shared" si="39"/>
        <v/>
      </c>
      <c r="Q482" s="160">
        <f t="shared" si="37"/>
        <v>0</v>
      </c>
      <c r="R482" s="160" t="str">
        <f t="shared" si="40"/>
        <v/>
      </c>
      <c r="S482" s="160" t="str">
        <f t="shared" si="41"/>
        <v/>
      </c>
    </row>
    <row r="483" spans="3:19" ht="17.45" customHeight="1" x14ac:dyDescent="0.25">
      <c r="C483" s="188"/>
      <c r="D483" s="189"/>
      <c r="E483" s="178"/>
      <c r="F483" s="178"/>
      <c r="G483" s="190">
        <f>DATOS!$E$13</f>
        <v>1</v>
      </c>
      <c r="H483" s="178"/>
      <c r="I483" s="191"/>
      <c r="J483" s="178"/>
      <c r="K483" s="178"/>
      <c r="L483" s="178"/>
      <c r="M483" s="178"/>
      <c r="N483" s="160" t="str">
        <f t="shared" si="38"/>
        <v/>
      </c>
      <c r="P483" s="160" t="str">
        <f t="shared" si="39"/>
        <v/>
      </c>
      <c r="Q483" s="160">
        <f t="shared" si="37"/>
        <v>0</v>
      </c>
      <c r="R483" s="160" t="str">
        <f t="shared" si="40"/>
        <v/>
      </c>
      <c r="S483" s="160" t="str">
        <f t="shared" si="41"/>
        <v/>
      </c>
    </row>
    <row r="484" spans="3:19" ht="17.45" customHeight="1" x14ac:dyDescent="0.25">
      <c r="C484" s="188"/>
      <c r="D484" s="189"/>
      <c r="E484" s="178"/>
      <c r="F484" s="178"/>
      <c r="G484" s="190">
        <f>DATOS!$E$13</f>
        <v>1</v>
      </c>
      <c r="H484" s="178"/>
      <c r="I484" s="191"/>
      <c r="J484" s="178"/>
      <c r="K484" s="178"/>
      <c r="L484" s="178"/>
      <c r="M484" s="178"/>
      <c r="N484" s="160" t="str">
        <f t="shared" si="38"/>
        <v/>
      </c>
      <c r="P484" s="160" t="str">
        <f t="shared" si="39"/>
        <v/>
      </c>
      <c r="Q484" s="160">
        <f t="shared" si="37"/>
        <v>0</v>
      </c>
      <c r="R484" s="160" t="str">
        <f t="shared" si="40"/>
        <v/>
      </c>
      <c r="S484" s="160" t="str">
        <f t="shared" si="41"/>
        <v/>
      </c>
    </row>
    <row r="485" spans="3:19" ht="17.45" customHeight="1" x14ac:dyDescent="0.25">
      <c r="C485" s="188"/>
      <c r="D485" s="189"/>
      <c r="E485" s="178"/>
      <c r="F485" s="178"/>
      <c r="G485" s="190">
        <f>DATOS!$E$13</f>
        <v>1</v>
      </c>
      <c r="H485" s="178"/>
      <c r="I485" s="191"/>
      <c r="J485" s="178"/>
      <c r="K485" s="178"/>
      <c r="L485" s="178"/>
      <c r="M485" s="178"/>
      <c r="N485" s="160" t="str">
        <f t="shared" si="38"/>
        <v/>
      </c>
      <c r="P485" s="160" t="str">
        <f t="shared" si="39"/>
        <v/>
      </c>
      <c r="Q485" s="160">
        <f t="shared" si="37"/>
        <v>0</v>
      </c>
      <c r="R485" s="160" t="str">
        <f t="shared" si="40"/>
        <v/>
      </c>
      <c r="S485" s="160" t="str">
        <f t="shared" si="41"/>
        <v/>
      </c>
    </row>
    <row r="486" spans="3:19" ht="17.45" customHeight="1" x14ac:dyDescent="0.25">
      <c r="C486" s="188"/>
      <c r="D486" s="189"/>
      <c r="E486" s="178"/>
      <c r="F486" s="178"/>
      <c r="G486" s="190">
        <f>DATOS!$E$13</f>
        <v>1</v>
      </c>
      <c r="H486" s="178"/>
      <c r="I486" s="191"/>
      <c r="J486" s="178"/>
      <c r="K486" s="178"/>
      <c r="L486" s="178"/>
      <c r="M486" s="178"/>
      <c r="N486" s="160" t="str">
        <f t="shared" si="38"/>
        <v/>
      </c>
      <c r="P486" s="160" t="str">
        <f t="shared" si="39"/>
        <v/>
      </c>
      <c r="Q486" s="160">
        <f t="shared" si="37"/>
        <v>0</v>
      </c>
      <c r="R486" s="160" t="str">
        <f t="shared" si="40"/>
        <v/>
      </c>
      <c r="S486" s="160" t="str">
        <f t="shared" si="41"/>
        <v/>
      </c>
    </row>
    <row r="487" spans="3:19" ht="17.45" customHeight="1" x14ac:dyDescent="0.25">
      <c r="C487" s="188"/>
      <c r="D487" s="189"/>
      <c r="E487" s="178"/>
      <c r="F487" s="178"/>
      <c r="G487" s="190">
        <f>DATOS!$E$13</f>
        <v>1</v>
      </c>
      <c r="H487" s="178"/>
      <c r="I487" s="191"/>
      <c r="J487" s="178"/>
      <c r="K487" s="178"/>
      <c r="L487" s="178"/>
      <c r="M487" s="178"/>
      <c r="N487" s="160" t="str">
        <f t="shared" si="38"/>
        <v/>
      </c>
      <c r="P487" s="160" t="str">
        <f t="shared" si="39"/>
        <v/>
      </c>
      <c r="Q487" s="160">
        <f t="shared" si="37"/>
        <v>0</v>
      </c>
      <c r="R487" s="160" t="str">
        <f t="shared" si="40"/>
        <v/>
      </c>
      <c r="S487" s="160" t="str">
        <f t="shared" si="41"/>
        <v/>
      </c>
    </row>
    <row r="488" spans="3:19" ht="17.45" customHeight="1" x14ac:dyDescent="0.25">
      <c r="C488" s="188"/>
      <c r="D488" s="189"/>
      <c r="E488" s="178"/>
      <c r="F488" s="178"/>
      <c r="G488" s="190">
        <f>DATOS!$E$13</f>
        <v>1</v>
      </c>
      <c r="H488" s="178"/>
      <c r="I488" s="191"/>
      <c r="J488" s="178"/>
      <c r="K488" s="178"/>
      <c r="L488" s="178"/>
      <c r="M488" s="178"/>
      <c r="N488" s="160" t="str">
        <f t="shared" si="38"/>
        <v/>
      </c>
      <c r="P488" s="160" t="str">
        <f t="shared" si="39"/>
        <v/>
      </c>
      <c r="Q488" s="160">
        <f t="shared" si="37"/>
        <v>0</v>
      </c>
      <c r="R488" s="160" t="str">
        <f t="shared" si="40"/>
        <v/>
      </c>
      <c r="S488" s="160" t="str">
        <f t="shared" si="41"/>
        <v/>
      </c>
    </row>
    <row r="489" spans="3:19" ht="17.45" customHeight="1" x14ac:dyDescent="0.25">
      <c r="C489" s="188"/>
      <c r="D489" s="189"/>
      <c r="E489" s="178"/>
      <c r="F489" s="178"/>
      <c r="G489" s="190">
        <f>DATOS!$E$13</f>
        <v>1</v>
      </c>
      <c r="H489" s="178"/>
      <c r="I489" s="191"/>
      <c r="J489" s="178"/>
      <c r="K489" s="178"/>
      <c r="L489" s="178"/>
      <c r="M489" s="178"/>
      <c r="N489" s="160" t="str">
        <f t="shared" si="38"/>
        <v/>
      </c>
      <c r="P489" s="160" t="str">
        <f t="shared" si="39"/>
        <v/>
      </c>
      <c r="Q489" s="160">
        <f t="shared" si="37"/>
        <v>0</v>
      </c>
      <c r="R489" s="160" t="str">
        <f t="shared" si="40"/>
        <v/>
      </c>
      <c r="S489" s="160" t="str">
        <f t="shared" si="41"/>
        <v/>
      </c>
    </row>
    <row r="490" spans="3:19" ht="17.45" customHeight="1" x14ac:dyDescent="0.25">
      <c r="C490" s="188"/>
      <c r="D490" s="189"/>
      <c r="E490" s="178"/>
      <c r="F490" s="178"/>
      <c r="G490" s="190">
        <f>DATOS!$E$13</f>
        <v>1</v>
      </c>
      <c r="H490" s="178"/>
      <c r="I490" s="191"/>
      <c r="J490" s="178"/>
      <c r="K490" s="178"/>
      <c r="L490" s="178"/>
      <c r="M490" s="178"/>
      <c r="N490" s="160" t="str">
        <f t="shared" si="38"/>
        <v/>
      </c>
      <c r="P490" s="160" t="str">
        <f t="shared" si="39"/>
        <v/>
      </c>
      <c r="Q490" s="160">
        <f t="shared" si="37"/>
        <v>0</v>
      </c>
      <c r="R490" s="160" t="str">
        <f t="shared" si="40"/>
        <v/>
      </c>
      <c r="S490" s="160" t="str">
        <f t="shared" si="41"/>
        <v/>
      </c>
    </row>
    <row r="491" spans="3:19" ht="17.45" customHeight="1" x14ac:dyDescent="0.25">
      <c r="C491" s="188"/>
      <c r="D491" s="189"/>
      <c r="E491" s="178"/>
      <c r="F491" s="178"/>
      <c r="G491" s="190">
        <f>DATOS!$E$13</f>
        <v>1</v>
      </c>
      <c r="H491" s="178"/>
      <c r="I491" s="191"/>
      <c r="J491" s="178"/>
      <c r="K491" s="178"/>
      <c r="L491" s="178"/>
      <c r="M491" s="178"/>
      <c r="N491" s="160" t="str">
        <f t="shared" si="38"/>
        <v/>
      </c>
      <c r="P491" s="160" t="str">
        <f t="shared" si="39"/>
        <v/>
      </c>
      <c r="Q491" s="160">
        <f t="shared" si="37"/>
        <v>0</v>
      </c>
      <c r="R491" s="160" t="str">
        <f t="shared" si="40"/>
        <v/>
      </c>
      <c r="S491" s="160" t="str">
        <f t="shared" si="41"/>
        <v/>
      </c>
    </row>
    <row r="492" spans="3:19" ht="17.45" customHeight="1" x14ac:dyDescent="0.25">
      <c r="C492" s="188"/>
      <c r="D492" s="189"/>
      <c r="E492" s="178"/>
      <c r="F492" s="178"/>
      <c r="G492" s="190">
        <f>DATOS!$E$13</f>
        <v>1</v>
      </c>
      <c r="H492" s="178"/>
      <c r="I492" s="191"/>
      <c r="J492" s="178"/>
      <c r="K492" s="178"/>
      <c r="L492" s="178"/>
      <c r="M492" s="178"/>
      <c r="N492" s="160" t="str">
        <f t="shared" si="38"/>
        <v/>
      </c>
      <c r="P492" s="160" t="str">
        <f t="shared" si="39"/>
        <v/>
      </c>
      <c r="Q492" s="160">
        <f t="shared" si="37"/>
        <v>0</v>
      </c>
      <c r="R492" s="160" t="str">
        <f t="shared" si="40"/>
        <v/>
      </c>
      <c r="S492" s="160" t="str">
        <f t="shared" si="41"/>
        <v/>
      </c>
    </row>
    <row r="493" spans="3:19" ht="17.45" customHeight="1" x14ac:dyDescent="0.25">
      <c r="C493" s="188"/>
      <c r="D493" s="189"/>
      <c r="E493" s="178"/>
      <c r="F493" s="178"/>
      <c r="G493" s="190">
        <f>DATOS!$E$13</f>
        <v>1</v>
      </c>
      <c r="H493" s="178"/>
      <c r="I493" s="191"/>
      <c r="J493" s="178"/>
      <c r="K493" s="178"/>
      <c r="L493" s="178"/>
      <c r="M493" s="178"/>
      <c r="N493" s="160" t="str">
        <f t="shared" si="38"/>
        <v/>
      </c>
      <c r="P493" s="160" t="str">
        <f t="shared" si="39"/>
        <v/>
      </c>
      <c r="Q493" s="160">
        <f t="shared" si="37"/>
        <v>0</v>
      </c>
      <c r="R493" s="160" t="str">
        <f t="shared" si="40"/>
        <v/>
      </c>
      <c r="S493" s="160" t="str">
        <f t="shared" si="41"/>
        <v/>
      </c>
    </row>
    <row r="494" spans="3:19" ht="17.45" customHeight="1" x14ac:dyDescent="0.25">
      <c r="C494" s="188"/>
      <c r="D494" s="189"/>
      <c r="E494" s="178"/>
      <c r="F494" s="178"/>
      <c r="G494" s="190">
        <f>DATOS!$E$13</f>
        <v>1</v>
      </c>
      <c r="H494" s="178"/>
      <c r="I494" s="191"/>
      <c r="J494" s="178"/>
      <c r="K494" s="178"/>
      <c r="L494" s="178"/>
      <c r="M494" s="178"/>
      <c r="N494" s="160" t="str">
        <f t="shared" si="38"/>
        <v/>
      </c>
      <c r="P494" s="160" t="str">
        <f t="shared" si="39"/>
        <v/>
      </c>
      <c r="Q494" s="160">
        <f t="shared" si="37"/>
        <v>0</v>
      </c>
      <c r="R494" s="160" t="str">
        <f t="shared" si="40"/>
        <v/>
      </c>
      <c r="S494" s="160" t="str">
        <f t="shared" si="41"/>
        <v/>
      </c>
    </row>
    <row r="495" spans="3:19" ht="17.45" customHeight="1" x14ac:dyDescent="0.25">
      <c r="C495" s="188"/>
      <c r="D495" s="189"/>
      <c r="E495" s="178"/>
      <c r="F495" s="178"/>
      <c r="G495" s="190">
        <f>DATOS!$E$13</f>
        <v>1</v>
      </c>
      <c r="H495" s="178"/>
      <c r="I495" s="191"/>
      <c r="J495" s="178"/>
      <c r="K495" s="178"/>
      <c r="L495" s="178"/>
      <c r="M495" s="178"/>
      <c r="N495" s="160" t="str">
        <f t="shared" si="38"/>
        <v/>
      </c>
      <c r="P495" s="160" t="str">
        <f t="shared" si="39"/>
        <v/>
      </c>
      <c r="Q495" s="160">
        <f t="shared" si="37"/>
        <v>0</v>
      </c>
      <c r="R495" s="160" t="str">
        <f t="shared" si="40"/>
        <v/>
      </c>
      <c r="S495" s="160" t="str">
        <f t="shared" si="41"/>
        <v/>
      </c>
    </row>
    <row r="496" spans="3:19" ht="17.45" customHeight="1" x14ac:dyDescent="0.25">
      <c r="C496" s="188"/>
      <c r="D496" s="189"/>
      <c r="E496" s="178"/>
      <c r="F496" s="178"/>
      <c r="G496" s="190">
        <f>DATOS!$E$13</f>
        <v>1</v>
      </c>
      <c r="H496" s="178"/>
      <c r="I496" s="191"/>
      <c r="J496" s="178"/>
      <c r="K496" s="178"/>
      <c r="L496" s="178"/>
      <c r="M496" s="178"/>
      <c r="N496" s="160" t="str">
        <f t="shared" si="38"/>
        <v/>
      </c>
      <c r="P496" s="160" t="str">
        <f t="shared" si="39"/>
        <v/>
      </c>
      <c r="Q496" s="160">
        <f t="shared" si="37"/>
        <v>0</v>
      </c>
      <c r="R496" s="160" t="str">
        <f t="shared" si="40"/>
        <v/>
      </c>
      <c r="S496" s="160" t="str">
        <f t="shared" si="41"/>
        <v/>
      </c>
    </row>
    <row r="497" spans="3:19" ht="17.45" customHeight="1" x14ac:dyDescent="0.25">
      <c r="C497" s="188"/>
      <c r="D497" s="189"/>
      <c r="E497" s="178"/>
      <c r="F497" s="178"/>
      <c r="G497" s="190">
        <f>DATOS!$E$13</f>
        <v>1</v>
      </c>
      <c r="H497" s="178"/>
      <c r="I497" s="191"/>
      <c r="J497" s="178"/>
      <c r="K497" s="178"/>
      <c r="L497" s="178"/>
      <c r="M497" s="178"/>
      <c r="N497" s="160" t="str">
        <f t="shared" si="38"/>
        <v/>
      </c>
      <c r="P497" s="160" t="str">
        <f t="shared" si="39"/>
        <v/>
      </c>
      <c r="Q497" s="160">
        <f t="shared" si="37"/>
        <v>0</v>
      </c>
      <c r="R497" s="160" t="str">
        <f t="shared" si="40"/>
        <v/>
      </c>
      <c r="S497" s="160" t="str">
        <f t="shared" si="41"/>
        <v/>
      </c>
    </row>
    <row r="498" spans="3:19" ht="17.45" customHeight="1" x14ac:dyDescent="0.25">
      <c r="C498" s="188"/>
      <c r="D498" s="189"/>
      <c r="E498" s="178"/>
      <c r="F498" s="178"/>
      <c r="G498" s="190">
        <f>DATOS!$E$13</f>
        <v>1</v>
      </c>
      <c r="H498" s="178"/>
      <c r="I498" s="191"/>
      <c r="J498" s="178"/>
      <c r="K498" s="178"/>
      <c r="L498" s="178"/>
      <c r="M498" s="178"/>
      <c r="N498" s="160" t="str">
        <f t="shared" si="38"/>
        <v/>
      </c>
      <c r="P498" s="160" t="str">
        <f t="shared" si="39"/>
        <v/>
      </c>
      <c r="Q498" s="160">
        <f t="shared" si="37"/>
        <v>0</v>
      </c>
      <c r="R498" s="160" t="str">
        <f t="shared" si="40"/>
        <v/>
      </c>
      <c r="S498" s="160" t="str">
        <f t="shared" si="41"/>
        <v/>
      </c>
    </row>
    <row r="499" spans="3:19" ht="17.45" customHeight="1" x14ac:dyDescent="0.25">
      <c r="C499" s="188"/>
      <c r="D499" s="189"/>
      <c r="E499" s="178"/>
      <c r="F499" s="178"/>
      <c r="G499" s="190">
        <f>DATOS!$E$13</f>
        <v>1</v>
      </c>
      <c r="H499" s="178"/>
      <c r="I499" s="191"/>
      <c r="J499" s="178"/>
      <c r="K499" s="178"/>
      <c r="L499" s="178"/>
      <c r="M499" s="178"/>
      <c r="N499" s="160" t="str">
        <f t="shared" si="38"/>
        <v/>
      </c>
      <c r="P499" s="160" t="str">
        <f t="shared" si="39"/>
        <v/>
      </c>
      <c r="Q499" s="160">
        <f t="shared" si="37"/>
        <v>0</v>
      </c>
      <c r="R499" s="160" t="str">
        <f t="shared" si="40"/>
        <v/>
      </c>
      <c r="S499" s="160" t="str">
        <f t="shared" si="41"/>
        <v/>
      </c>
    </row>
    <row r="500" spans="3:19" ht="17.45" customHeight="1" x14ac:dyDescent="0.25">
      <c r="C500" s="188"/>
      <c r="D500" s="189"/>
      <c r="E500" s="178"/>
      <c r="F500" s="178"/>
      <c r="G500" s="190">
        <f>DATOS!$E$13</f>
        <v>1</v>
      </c>
      <c r="H500" s="178"/>
      <c r="I500" s="191"/>
      <c r="J500" s="178"/>
      <c r="K500" s="178"/>
      <c r="L500" s="178"/>
      <c r="M500" s="178"/>
      <c r="N500" s="160" t="str">
        <f t="shared" si="38"/>
        <v/>
      </c>
      <c r="P500" s="160" t="str">
        <f t="shared" si="39"/>
        <v/>
      </c>
      <c r="Q500" s="160">
        <f t="shared" si="37"/>
        <v>0</v>
      </c>
      <c r="R500" s="160" t="str">
        <f t="shared" si="40"/>
        <v/>
      </c>
      <c r="S500" s="160" t="str">
        <f t="shared" si="41"/>
        <v/>
      </c>
    </row>
    <row r="501" spans="3:19" ht="17.45" customHeight="1" x14ac:dyDescent="0.25">
      <c r="C501" s="188"/>
      <c r="D501" s="189"/>
      <c r="E501" s="178"/>
      <c r="F501" s="178"/>
      <c r="G501" s="190">
        <f>DATOS!$E$13</f>
        <v>1</v>
      </c>
      <c r="H501" s="178"/>
      <c r="I501" s="191"/>
      <c r="J501" s="178"/>
      <c r="K501" s="178"/>
      <c r="L501" s="178"/>
      <c r="M501" s="178"/>
      <c r="N501" s="160" t="str">
        <f t="shared" si="38"/>
        <v/>
      </c>
      <c r="P501" s="160" t="str">
        <f t="shared" si="39"/>
        <v/>
      </c>
      <c r="Q501" s="160">
        <f t="shared" si="37"/>
        <v>0</v>
      </c>
      <c r="R501" s="160" t="str">
        <f t="shared" si="40"/>
        <v/>
      </c>
      <c r="S501" s="160" t="str">
        <f t="shared" si="41"/>
        <v/>
      </c>
    </row>
    <row r="502" spans="3:19" ht="17.45" customHeight="1" x14ac:dyDescent="0.25">
      <c r="C502" s="188"/>
      <c r="D502" s="189"/>
      <c r="E502" s="178"/>
      <c r="F502" s="178"/>
      <c r="G502" s="190">
        <f>DATOS!$E$13</f>
        <v>1</v>
      </c>
      <c r="H502" s="178"/>
      <c r="I502" s="191"/>
      <c r="J502" s="178"/>
      <c r="K502" s="178"/>
      <c r="L502" s="178"/>
      <c r="M502" s="178"/>
      <c r="N502" s="160" t="str">
        <f t="shared" si="38"/>
        <v/>
      </c>
      <c r="P502" s="160" t="str">
        <f t="shared" si="39"/>
        <v/>
      </c>
      <c r="Q502" s="160">
        <f t="shared" si="37"/>
        <v>0</v>
      </c>
      <c r="R502" s="160" t="str">
        <f t="shared" si="40"/>
        <v/>
      </c>
      <c r="S502" s="160" t="str">
        <f t="shared" si="41"/>
        <v/>
      </c>
    </row>
    <row r="503" spans="3:19" ht="17.45" customHeight="1" x14ac:dyDescent="0.25">
      <c r="C503" s="188"/>
      <c r="D503" s="189"/>
      <c r="E503" s="178"/>
      <c r="F503" s="178"/>
      <c r="G503" s="190">
        <f>DATOS!$E$13</f>
        <v>1</v>
      </c>
      <c r="H503" s="178"/>
      <c r="I503" s="191"/>
      <c r="J503" s="178"/>
      <c r="K503" s="178"/>
      <c r="L503" s="178"/>
      <c r="M503" s="178"/>
      <c r="N503" s="160" t="str">
        <f t="shared" si="38"/>
        <v/>
      </c>
      <c r="P503" s="160" t="str">
        <f t="shared" si="39"/>
        <v/>
      </c>
      <c r="Q503" s="160">
        <f t="shared" si="37"/>
        <v>0</v>
      </c>
      <c r="R503" s="160" t="str">
        <f t="shared" si="40"/>
        <v/>
      </c>
      <c r="S503" s="160" t="str">
        <f t="shared" si="41"/>
        <v/>
      </c>
    </row>
    <row r="504" spans="3:19" ht="17.45" customHeight="1" x14ac:dyDescent="0.25">
      <c r="C504" s="188"/>
      <c r="D504" s="189"/>
      <c r="E504" s="178"/>
      <c r="F504" s="178"/>
      <c r="G504" s="190">
        <f>DATOS!$E$13</f>
        <v>1</v>
      </c>
      <c r="H504" s="178"/>
      <c r="I504" s="191"/>
      <c r="J504" s="178"/>
      <c r="K504" s="178"/>
      <c r="L504" s="178"/>
      <c r="M504" s="178"/>
      <c r="N504" s="160" t="str">
        <f t="shared" si="38"/>
        <v/>
      </c>
      <c r="P504" s="160" t="str">
        <f t="shared" si="39"/>
        <v/>
      </c>
      <c r="Q504" s="160">
        <f t="shared" si="37"/>
        <v>0</v>
      </c>
      <c r="R504" s="160" t="str">
        <f t="shared" si="40"/>
        <v/>
      </c>
      <c r="S504" s="160" t="str">
        <f t="shared" si="41"/>
        <v/>
      </c>
    </row>
    <row r="505" spans="3:19" ht="17.45" customHeight="1" x14ac:dyDescent="0.25">
      <c r="C505" s="188"/>
      <c r="D505" s="189"/>
      <c r="E505" s="178"/>
      <c r="F505" s="178"/>
      <c r="G505" s="190">
        <f>DATOS!$E$13</f>
        <v>1</v>
      </c>
      <c r="H505" s="178"/>
      <c r="I505" s="191"/>
      <c r="J505" s="178"/>
      <c r="K505" s="178"/>
      <c r="L505" s="178"/>
      <c r="M505" s="178"/>
      <c r="N505" s="160" t="str">
        <f t="shared" si="38"/>
        <v/>
      </c>
      <c r="P505" s="160" t="str">
        <f t="shared" si="39"/>
        <v/>
      </c>
      <c r="Q505" s="160">
        <f t="shared" si="37"/>
        <v>0</v>
      </c>
      <c r="R505" s="160" t="str">
        <f t="shared" si="40"/>
        <v/>
      </c>
      <c r="S505" s="160" t="str">
        <f t="shared" si="41"/>
        <v/>
      </c>
    </row>
    <row r="506" spans="3:19" ht="17.45" customHeight="1" x14ac:dyDescent="0.25">
      <c r="C506" s="188"/>
      <c r="D506" s="189"/>
      <c r="E506" s="178"/>
      <c r="F506" s="178"/>
      <c r="G506" s="190">
        <f>DATOS!$E$13</f>
        <v>1</v>
      </c>
      <c r="H506" s="178"/>
      <c r="I506" s="191"/>
      <c r="J506" s="178"/>
      <c r="K506" s="178"/>
      <c r="L506" s="178"/>
      <c r="M506" s="178"/>
      <c r="N506" s="160" t="str">
        <f t="shared" si="38"/>
        <v/>
      </c>
      <c r="P506" s="160" t="str">
        <f t="shared" si="39"/>
        <v/>
      </c>
      <c r="Q506" s="160">
        <f t="shared" si="37"/>
        <v>0</v>
      </c>
      <c r="R506" s="160" t="str">
        <f t="shared" si="40"/>
        <v/>
      </c>
      <c r="S506" s="160" t="str">
        <f t="shared" si="41"/>
        <v/>
      </c>
    </row>
    <row r="507" spans="3:19" ht="17.45" customHeight="1" x14ac:dyDescent="0.25">
      <c r="C507" s="188"/>
      <c r="D507" s="189"/>
      <c r="E507" s="178"/>
      <c r="F507" s="178"/>
      <c r="G507" s="190">
        <f>DATOS!$E$13</f>
        <v>1</v>
      </c>
      <c r="H507" s="178"/>
      <c r="I507" s="191"/>
      <c r="J507" s="178"/>
      <c r="K507" s="178"/>
      <c r="L507" s="178"/>
      <c r="M507" s="178"/>
      <c r="N507" s="160" t="str">
        <f t="shared" si="38"/>
        <v/>
      </c>
      <c r="P507" s="160" t="str">
        <f t="shared" si="39"/>
        <v/>
      </c>
      <c r="Q507" s="160">
        <f t="shared" si="37"/>
        <v>0</v>
      </c>
      <c r="R507" s="160" t="str">
        <f t="shared" si="40"/>
        <v/>
      </c>
      <c r="S507" s="160" t="str">
        <f t="shared" si="41"/>
        <v/>
      </c>
    </row>
    <row r="508" spans="3:19" ht="17.45" customHeight="1" x14ac:dyDescent="0.25">
      <c r="C508" s="188"/>
      <c r="D508" s="189"/>
      <c r="E508" s="178"/>
      <c r="F508" s="178"/>
      <c r="G508" s="190">
        <f>DATOS!$E$13</f>
        <v>1</v>
      </c>
      <c r="H508" s="178"/>
      <c r="I508" s="191"/>
      <c r="J508" s="178"/>
      <c r="K508" s="178"/>
      <c r="L508" s="178"/>
      <c r="M508" s="178"/>
      <c r="N508" s="160" t="str">
        <f t="shared" si="38"/>
        <v/>
      </c>
      <c r="P508" s="160" t="str">
        <f t="shared" si="39"/>
        <v/>
      </c>
      <c r="Q508" s="160">
        <f t="shared" si="37"/>
        <v>0</v>
      </c>
      <c r="R508" s="160" t="str">
        <f t="shared" si="40"/>
        <v/>
      </c>
      <c r="S508" s="160" t="str">
        <f t="shared" si="41"/>
        <v/>
      </c>
    </row>
    <row r="509" spans="3:19" ht="17.45" customHeight="1" x14ac:dyDescent="0.25">
      <c r="C509" s="188"/>
      <c r="D509" s="189"/>
      <c r="E509" s="178"/>
      <c r="F509" s="178"/>
      <c r="G509" s="190">
        <f>DATOS!$E$13</f>
        <v>1</v>
      </c>
      <c r="H509" s="178"/>
      <c r="I509" s="191"/>
      <c r="J509" s="178"/>
      <c r="K509" s="178"/>
      <c r="L509" s="178"/>
      <c r="M509" s="178"/>
      <c r="N509" s="160" t="str">
        <f t="shared" si="38"/>
        <v/>
      </c>
      <c r="P509" s="160" t="str">
        <f t="shared" si="39"/>
        <v/>
      </c>
      <c r="Q509" s="160">
        <f t="shared" si="37"/>
        <v>0</v>
      </c>
      <c r="R509" s="160" t="str">
        <f t="shared" si="40"/>
        <v/>
      </c>
      <c r="S509" s="160" t="str">
        <f t="shared" si="41"/>
        <v/>
      </c>
    </row>
    <row r="510" spans="3:19" ht="17.45" customHeight="1" x14ac:dyDescent="0.25">
      <c r="C510" s="188"/>
      <c r="D510" s="189"/>
      <c r="E510" s="178"/>
      <c r="F510" s="178"/>
      <c r="G510" s="190">
        <f>DATOS!$E$13</f>
        <v>1</v>
      </c>
      <c r="H510" s="178"/>
      <c r="I510" s="191"/>
      <c r="J510" s="178"/>
      <c r="K510" s="178"/>
      <c r="L510" s="178"/>
      <c r="M510" s="178"/>
      <c r="N510" s="160" t="str">
        <f t="shared" si="38"/>
        <v/>
      </c>
      <c r="P510" s="160" t="str">
        <f t="shared" si="39"/>
        <v/>
      </c>
      <c r="Q510" s="160">
        <f t="shared" si="37"/>
        <v>0</v>
      </c>
      <c r="R510" s="160" t="str">
        <f t="shared" si="40"/>
        <v/>
      </c>
      <c r="S510" s="160" t="str">
        <f t="shared" si="41"/>
        <v/>
      </c>
    </row>
    <row r="511" spans="3:19" ht="17.45" customHeight="1" x14ac:dyDescent="0.25">
      <c r="C511" s="188"/>
      <c r="D511" s="189"/>
      <c r="E511" s="178"/>
      <c r="F511" s="178"/>
      <c r="G511" s="190">
        <f>DATOS!$E$13</f>
        <v>1</v>
      </c>
      <c r="H511" s="178"/>
      <c r="I511" s="191"/>
      <c r="J511" s="178"/>
      <c r="K511" s="178"/>
      <c r="L511" s="178"/>
      <c r="M511" s="178"/>
      <c r="N511" s="160" t="str">
        <f t="shared" si="38"/>
        <v/>
      </c>
      <c r="P511" s="160" t="str">
        <f t="shared" si="39"/>
        <v/>
      </c>
      <c r="Q511" s="160">
        <f t="shared" si="37"/>
        <v>0</v>
      </c>
      <c r="R511" s="160" t="str">
        <f t="shared" si="40"/>
        <v/>
      </c>
      <c r="S511" s="160" t="str">
        <f t="shared" si="41"/>
        <v/>
      </c>
    </row>
    <row r="512" spans="3:19" ht="17.45" customHeight="1" x14ac:dyDescent="0.25">
      <c r="C512" s="188"/>
      <c r="D512" s="189"/>
      <c r="E512" s="178"/>
      <c r="F512" s="178"/>
      <c r="G512" s="190">
        <f>DATOS!$E$13</f>
        <v>1</v>
      </c>
      <c r="H512" s="178"/>
      <c r="I512" s="191"/>
      <c r="J512" s="178"/>
      <c r="K512" s="178"/>
      <c r="L512" s="178"/>
      <c r="M512" s="178"/>
      <c r="N512" s="160" t="str">
        <f t="shared" si="38"/>
        <v/>
      </c>
      <c r="P512" s="160" t="str">
        <f t="shared" si="39"/>
        <v/>
      </c>
      <c r="Q512" s="160">
        <f t="shared" si="37"/>
        <v>0</v>
      </c>
      <c r="R512" s="160" t="str">
        <f t="shared" si="40"/>
        <v/>
      </c>
      <c r="S512" s="160" t="str">
        <f t="shared" si="41"/>
        <v/>
      </c>
    </row>
    <row r="513" spans="3:19" ht="17.45" customHeight="1" x14ac:dyDescent="0.25">
      <c r="C513" s="188"/>
      <c r="D513" s="189"/>
      <c r="E513" s="178"/>
      <c r="F513" s="178"/>
      <c r="G513" s="190">
        <f>DATOS!$E$13</f>
        <v>1</v>
      </c>
      <c r="H513" s="178"/>
      <c r="I513" s="191"/>
      <c r="J513" s="178"/>
      <c r="K513" s="178"/>
      <c r="L513" s="178"/>
      <c r="M513" s="178"/>
      <c r="N513" s="160" t="str">
        <f t="shared" si="38"/>
        <v/>
      </c>
      <c r="P513" s="160" t="str">
        <f t="shared" si="39"/>
        <v/>
      </c>
      <c r="Q513" s="160">
        <f t="shared" si="37"/>
        <v>0</v>
      </c>
      <c r="R513" s="160" t="str">
        <f t="shared" si="40"/>
        <v/>
      </c>
      <c r="S513" s="160" t="str">
        <f t="shared" si="41"/>
        <v/>
      </c>
    </row>
    <row r="514" spans="3:19" ht="17.45" customHeight="1" x14ac:dyDescent="0.25">
      <c r="C514" s="188"/>
      <c r="D514" s="189"/>
      <c r="E514" s="178"/>
      <c r="F514" s="178"/>
      <c r="G514" s="190">
        <f>DATOS!$E$13</f>
        <v>1</v>
      </c>
      <c r="H514" s="178"/>
      <c r="I514" s="191"/>
      <c r="J514" s="178"/>
      <c r="K514" s="178"/>
      <c r="L514" s="178"/>
      <c r="M514" s="178"/>
      <c r="N514" s="160" t="str">
        <f t="shared" si="38"/>
        <v/>
      </c>
      <c r="P514" s="160" t="str">
        <f t="shared" si="39"/>
        <v/>
      </c>
      <c r="Q514" s="160">
        <f t="shared" si="37"/>
        <v>0</v>
      </c>
      <c r="R514" s="160" t="str">
        <f t="shared" si="40"/>
        <v/>
      </c>
      <c r="S514" s="160" t="str">
        <f t="shared" si="41"/>
        <v/>
      </c>
    </row>
    <row r="515" spans="3:19" ht="17.45" customHeight="1" x14ac:dyDescent="0.25">
      <c r="C515" s="188"/>
      <c r="D515" s="189"/>
      <c r="E515" s="178"/>
      <c r="F515" s="178"/>
      <c r="G515" s="190">
        <f>DATOS!$E$13</f>
        <v>1</v>
      </c>
      <c r="H515" s="178"/>
      <c r="I515" s="191"/>
      <c r="J515" s="178"/>
      <c r="K515" s="178"/>
      <c r="L515" s="178"/>
      <c r="M515" s="178"/>
      <c r="N515" s="160" t="str">
        <f t="shared" si="38"/>
        <v/>
      </c>
      <c r="P515" s="160" t="str">
        <f t="shared" si="39"/>
        <v/>
      </c>
      <c r="Q515" s="160">
        <f t="shared" si="37"/>
        <v>0</v>
      </c>
      <c r="R515" s="160" t="str">
        <f t="shared" si="40"/>
        <v/>
      </c>
      <c r="S515" s="160" t="str">
        <f t="shared" si="41"/>
        <v/>
      </c>
    </row>
    <row r="516" spans="3:19" ht="17.45" customHeight="1" x14ac:dyDescent="0.25">
      <c r="C516" s="188"/>
      <c r="D516" s="189"/>
      <c r="E516" s="178"/>
      <c r="F516" s="178"/>
      <c r="G516" s="190">
        <f>DATOS!$E$13</f>
        <v>1</v>
      </c>
      <c r="H516" s="178"/>
      <c r="I516" s="191"/>
      <c r="J516" s="178"/>
      <c r="K516" s="178"/>
      <c r="L516" s="178"/>
      <c r="M516" s="178"/>
      <c r="N516" s="160" t="str">
        <f t="shared" si="38"/>
        <v/>
      </c>
      <c r="O516" s="50"/>
      <c r="P516" s="160" t="str">
        <f t="shared" si="39"/>
        <v/>
      </c>
      <c r="Q516" s="160">
        <f t="shared" si="37"/>
        <v>0</v>
      </c>
      <c r="R516" s="160" t="str">
        <f t="shared" si="40"/>
        <v/>
      </c>
      <c r="S516" s="160" t="str">
        <f t="shared" si="41"/>
        <v/>
      </c>
    </row>
  </sheetData>
  <sheetProtection algorithmName="SHA-512" hashValue="tHlarj0iVNykaCFvUdOXpE0sOlrB6TF7B2mOxpcyrEpsaW0Jvl9Fd7U/ClfpK35zT6Oiq6Zko16d9P0bRLAASQ==" saltValue="4S2vR30q71hUOKN8zPe7jA==" spinCount="100000" sheet="1" objects="1" scenarios="1" formatColumns="0" formatRows="0" autoFilter="0"/>
  <autoFilter ref="M16:N16" xr:uid="{00000000-0009-0000-0000-00002A000000}"/>
  <mergeCells count="21">
    <mergeCell ref="A1:A4"/>
    <mergeCell ref="A5:A6"/>
    <mergeCell ref="M6:M7"/>
    <mergeCell ref="K6:K7"/>
    <mergeCell ref="L1:N1"/>
    <mergeCell ref="L4:N4"/>
    <mergeCell ref="H6:H7"/>
    <mergeCell ref="J6:J7"/>
    <mergeCell ref="E6:E7"/>
    <mergeCell ref="F6:F7"/>
    <mergeCell ref="I6:I7"/>
    <mergeCell ref="N6:N7"/>
    <mergeCell ref="L6:L7"/>
    <mergeCell ref="G6:G7"/>
    <mergeCell ref="A15:A16"/>
    <mergeCell ref="P6:P7"/>
    <mergeCell ref="Q6:Q7"/>
    <mergeCell ref="R6:R7"/>
    <mergeCell ref="S6:S7"/>
    <mergeCell ref="C6:C7"/>
    <mergeCell ref="D6:D7"/>
  </mergeCells>
  <phoneticPr fontId="0" type="noConversion"/>
  <hyperlinks>
    <hyperlink ref="A15:A16" location="CONTACTO!A1" display="Contacto" xr:uid="{00000000-0004-0000-2A00-000000000000}"/>
    <hyperlink ref="A5:A6" location="MENU!A1" display="M e n ú" xr:uid="{00000000-0004-0000-2A00-000001000000}"/>
    <hyperlink ref="A10" location="'INVERSIONES ARRENDAMIENTO'!A1" display="Inversiones Arrendamiento" xr:uid="{00000000-0004-0000-2A00-000002000000}"/>
    <hyperlink ref="A14" location="PROVEEDORES!A1" display="Catálogo de Proveedores" xr:uid="{00000000-0004-0000-2A00-000003000000}"/>
    <hyperlink ref="A13" location="DIOT!A1" display="Declaración del DIOT" xr:uid="{00000000-0004-0000-2A00-000004000000}"/>
    <hyperlink ref="A12" location="TARIFAS!A1" display="Tablas y Tarifas de ISR" xr:uid="{00000000-0004-0000-2A00-000005000000}"/>
    <hyperlink ref="A11" location="IMPUESTOS!A1" display="Impuestos" xr:uid="{00000000-0004-0000-2A00-000006000000}"/>
    <hyperlink ref="A9" location="'INVERSIONES EMPR PROF'!A1" display="Inversiones Empresarial y P" xr:uid="{00000000-0004-0000-2A00-000007000000}"/>
    <hyperlink ref="A8" location="'INGRESOS Y EGRESOS'!A1" display="Ingresos y Egresos" xr:uid="{00000000-0004-0000-2A00-000008000000}"/>
    <hyperlink ref="A7" location="DATOS!A1" display="Datos de la Empresa" xr:uid="{00000000-0004-0000-2A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Página &amp;P de &amp;N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2A00-000000000000}">
          <x14:formula1>
            <xm:f>LISTA!$B$15:$B$18</xm:f>
          </x14:formula1>
          <xm:sqref>I17:I516</xm:sqref>
        </x14:dataValidation>
        <x14:dataValidation type="list" allowBlank="1" showInputMessage="1" showErrorMessage="1" errorTitle="REGIMEN FISCAL" error="Seleccione el régimen fiscal aplicable" xr:uid="{00000000-0002-0000-2A00-000001000000}">
          <x14:formula1>
            <xm:f>LISTA!$B$21:$B$24</xm:f>
          </x14:formula1>
          <xm:sqref>G17:G516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T516"/>
  <sheetViews>
    <sheetView zoomScaleNormal="100" workbookViewId="0">
      <pane xSplit="1" ySplit="7" topLeftCell="B8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13" customWidth="1"/>
    <col min="4" max="4" width="8.7109375" style="13" customWidth="1"/>
    <col min="5" max="5" width="25.7109375" style="13" customWidth="1"/>
    <col min="6" max="6" width="15.28515625" style="13" customWidth="1"/>
    <col min="7" max="7" width="21.7109375" style="13" hidden="1" customWidth="1"/>
    <col min="8" max="8" width="12.28515625" style="13" customWidth="1"/>
    <col min="9" max="9" width="4.7109375" style="13" customWidth="1"/>
    <col min="10" max="14" width="12.28515625" style="13" customWidth="1"/>
    <col min="15" max="15" width="0.85546875" style="13" customWidth="1"/>
    <col min="16" max="19" width="11.7109375" style="13" customWidth="1"/>
    <col min="20" max="20" width="11.7109375" style="13" hidden="1" customWidth="1"/>
    <col min="21" max="16384" width="11.42578125" style="13"/>
  </cols>
  <sheetData>
    <row r="1" spans="1:20" ht="17.45" customHeight="1" x14ac:dyDescent="0.3">
      <c r="A1" s="212" t="s">
        <v>244</v>
      </c>
      <c r="C1" s="107" t="str">
        <f>IF(DATOS!H18=DATOS!I1,DATOS!$E$6&amp;" "&amp;DATOS!$I$6&amp;" "&amp;DATOS!$M$6, "N o m b r e")</f>
        <v>N o m b r e</v>
      </c>
      <c r="D1" s="198"/>
      <c r="E1" s="198"/>
      <c r="H1" s="80"/>
      <c r="I1" s="21"/>
      <c r="J1" s="21"/>
      <c r="K1" s="21"/>
      <c r="L1" s="273" t="s">
        <v>71</v>
      </c>
      <c r="M1" s="273"/>
      <c r="N1" s="273"/>
      <c r="O1" s="74"/>
      <c r="P1" s="62"/>
      <c r="Q1" s="62"/>
      <c r="R1" s="62"/>
      <c r="S1" s="62"/>
      <c r="T1" s="62"/>
    </row>
    <row r="2" spans="1:20" ht="17.45" customHeight="1" x14ac:dyDescent="0.3">
      <c r="A2" s="260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198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</row>
    <row r="3" spans="1:20" ht="17.45" customHeight="1" x14ac:dyDescent="0.2">
      <c r="A3" s="260"/>
      <c r="C3" s="200"/>
      <c r="D3" s="198"/>
      <c r="E3" s="198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17.45" customHeight="1" x14ac:dyDescent="0.3">
      <c r="A4" s="261"/>
      <c r="C4" s="107" t="s">
        <v>4</v>
      </c>
      <c r="D4" s="198"/>
      <c r="E4" s="198"/>
      <c r="H4" s="21"/>
      <c r="I4" s="21"/>
      <c r="J4" s="21"/>
      <c r="K4" s="21"/>
      <c r="L4" s="274" t="str">
        <f>"DICIEMBRE "&amp;DATOS!$E$10</f>
        <v>DICIEMBRE 2020</v>
      </c>
      <c r="M4" s="274"/>
      <c r="N4" s="274"/>
      <c r="O4" s="87"/>
      <c r="P4" s="64"/>
      <c r="Q4" s="64"/>
      <c r="R4" s="64"/>
      <c r="S4" s="64"/>
      <c r="T4" s="64"/>
    </row>
    <row r="5" spans="1:20" ht="17.45" customHeight="1" x14ac:dyDescent="0.4">
      <c r="A5" s="262" t="s">
        <v>251</v>
      </c>
      <c r="C5" s="1" t="str">
        <f>IF(T14&gt;0," DAR DE ALTA EL R.F.C. EN EL CATALOGO DE PROVEEDORES ","")</f>
        <v/>
      </c>
      <c r="H5" s="21"/>
      <c r="I5" s="21"/>
      <c r="J5" s="21"/>
      <c r="K5" s="21"/>
      <c r="L5" s="21"/>
      <c r="M5" s="21"/>
      <c r="N5" s="21"/>
      <c r="O5" s="21"/>
      <c r="P5" s="86"/>
      <c r="Q5" s="86"/>
      <c r="R5" s="86"/>
      <c r="S5" s="86"/>
      <c r="T5" s="21"/>
    </row>
    <row r="6" spans="1:20" ht="17.45" customHeight="1" x14ac:dyDescent="0.2">
      <c r="A6" s="263"/>
      <c r="C6" s="240" t="s">
        <v>1</v>
      </c>
      <c r="D6" s="240" t="s">
        <v>153</v>
      </c>
      <c r="E6" s="240" t="s">
        <v>78</v>
      </c>
      <c r="F6" s="240" t="s">
        <v>23</v>
      </c>
      <c r="G6" s="240" t="s">
        <v>192</v>
      </c>
      <c r="H6" s="270" t="s">
        <v>183</v>
      </c>
      <c r="I6" s="240" t="s">
        <v>93</v>
      </c>
      <c r="J6" s="240" t="s">
        <v>2</v>
      </c>
      <c r="K6" s="240" t="s">
        <v>182</v>
      </c>
      <c r="L6" s="270" t="s">
        <v>141</v>
      </c>
      <c r="M6" s="270" t="s">
        <v>142</v>
      </c>
      <c r="N6" s="240" t="s">
        <v>3</v>
      </c>
      <c r="O6" s="21"/>
      <c r="P6" s="270" t="s">
        <v>184</v>
      </c>
      <c r="Q6" s="270" t="s">
        <v>185</v>
      </c>
      <c r="R6" s="270" t="s">
        <v>259</v>
      </c>
      <c r="S6" s="270" t="s">
        <v>186</v>
      </c>
      <c r="T6" s="93"/>
    </row>
    <row r="7" spans="1:20" ht="17.45" customHeight="1" x14ac:dyDescent="0.2">
      <c r="A7" s="114" t="s">
        <v>163</v>
      </c>
      <c r="C7" s="240"/>
      <c r="D7" s="240"/>
      <c r="E7" s="240"/>
      <c r="F7" s="240"/>
      <c r="G7" s="240"/>
      <c r="H7" s="270"/>
      <c r="I7" s="240"/>
      <c r="J7" s="240"/>
      <c r="K7" s="272"/>
      <c r="L7" s="270"/>
      <c r="M7" s="270"/>
      <c r="N7" s="240"/>
      <c r="O7" s="21"/>
      <c r="P7" s="271"/>
      <c r="Q7" s="271"/>
      <c r="R7" s="271"/>
      <c r="S7" s="271"/>
      <c r="T7" s="93"/>
    </row>
    <row r="8" spans="1:20" ht="17.45" customHeight="1" x14ac:dyDescent="0.2">
      <c r="A8" s="114" t="s">
        <v>166</v>
      </c>
      <c r="C8" s="132" t="s">
        <v>139</v>
      </c>
      <c r="D8" s="133"/>
      <c r="E8" s="133"/>
      <c r="F8" s="133"/>
      <c r="G8" s="133"/>
      <c r="H8" s="138"/>
      <c r="I8" s="138"/>
      <c r="J8" s="138"/>
      <c r="K8" s="138"/>
      <c r="L8" s="140"/>
      <c r="M8" s="140"/>
      <c r="N8" s="138"/>
      <c r="O8" s="50"/>
      <c r="P8" s="136"/>
      <c r="Q8" s="136"/>
      <c r="R8" s="136"/>
      <c r="S8" s="136"/>
      <c r="T8" s="66"/>
    </row>
    <row r="9" spans="1:20" ht="17.45" customHeight="1" x14ac:dyDescent="0.2">
      <c r="A9" s="114" t="s">
        <v>205</v>
      </c>
      <c r="C9" s="132"/>
      <c r="D9" s="133"/>
      <c r="E9" s="134" t="s">
        <v>196</v>
      </c>
      <c r="F9" s="133"/>
      <c r="G9" s="133"/>
      <c r="H9" s="141">
        <f>SUMIF($G$17:$G$516,LISTA!$B$21,H$17:H$516)</f>
        <v>0</v>
      </c>
      <c r="I9" s="141"/>
      <c r="J9" s="141">
        <f>SUMIF($G$17:$G$516,LISTA!$B$21,J$17:J$516)+SUMIF($G$17:$G$516,LISTA!$B$22,J$17:J$516)</f>
        <v>0</v>
      </c>
      <c r="K9" s="141">
        <f>SUMIF($G$17:$G$516,LISTA!$B$21,K$17:K$516)+SUMIF($G$17:$G$516,LISTA!$B$22,K$17:K$516)</f>
        <v>0</v>
      </c>
      <c r="L9" s="141">
        <f>SUMIF($G$17:$G$516,LISTA!$B$21,L$17:L$516)+SUMIF($G$17:$G$516,LISTA!$B$22,L$17:L$516)</f>
        <v>0</v>
      </c>
      <c r="M9" s="141">
        <f>SUMIF($G$17:$G$516,LISTA!$B$21,M$17:M$516)+SUMIF($G$17:$G$516,LISTA!$B$22,M$17:M$516)</f>
        <v>0</v>
      </c>
      <c r="N9" s="141">
        <f>H9+J9+K9-L9-M9</f>
        <v>0</v>
      </c>
      <c r="O9" s="50"/>
      <c r="P9" s="141">
        <f>SUMIF($G$17:$G$516,LISTA!$B$21,P$17:P$516)+SUMIF($G$17:$G$516,LISTA!$B$22,P$17:P$516)</f>
        <v>0</v>
      </c>
      <c r="Q9" s="141">
        <f>SUMIF($G$17:$G$516,LISTA!$B$21,Q$17:Q$516)+SUMIF($G$17:$G$516,LISTA!$B$22,Q$17:Q$516)</f>
        <v>0</v>
      </c>
      <c r="R9" s="141">
        <f>SUMIF($G$17:$G$516,LISTA!$B$21,R$17:R$516)+SUMIF($G$17:$G$516,LISTA!$B$22,R$17:R$516)</f>
        <v>0</v>
      </c>
      <c r="S9" s="141">
        <f>SUMIF($G$17:$G$516,LISTA!$B$21,S$17:S$516)+SUMIF($G$17:$G$516,LISTA!$B$22,S$17:S$516)</f>
        <v>0</v>
      </c>
      <c r="T9" s="66"/>
    </row>
    <row r="10" spans="1:20" ht="17.45" customHeight="1" x14ac:dyDescent="0.2">
      <c r="A10" s="114" t="s">
        <v>206</v>
      </c>
      <c r="C10" s="132"/>
      <c r="D10" s="133"/>
      <c r="E10" s="134" t="s">
        <v>197</v>
      </c>
      <c r="F10" s="133"/>
      <c r="G10" s="133"/>
      <c r="H10" s="141">
        <f>SUMIF($G$17:$G$516,LISTA!$B$23,H$17:H$516)</f>
        <v>0</v>
      </c>
      <c r="I10" s="141"/>
      <c r="J10" s="141">
        <f>SUMIF($G$17:$G$516,LISTA!$B$23,J$17:J$516)+SUMIF($G$17:$G$516,LISTA!$B$24,J$17:J$516)</f>
        <v>0</v>
      </c>
      <c r="K10" s="141">
        <f>SUMIF($G$17:$G$516,LISTA!$B$23,K$17:K$516)+SUMIF($G$17:$G$516,LISTA!$B$24,K$17:K$516)</f>
        <v>0</v>
      </c>
      <c r="L10" s="141">
        <f>SUMIF($G$17:$G$516,LISTA!$B$23,L$17:L$516)+SUMIF($G$17:$G$516,LISTA!$B$24,L$17:L$516)</f>
        <v>0</v>
      </c>
      <c r="M10" s="141">
        <f>SUMIF($G$17:$G$516,LISTA!$B$23,M$17:M$516)+SUMIF($G$17:$G$516,LISTA!$B$24,M$17:M$516)</f>
        <v>0</v>
      </c>
      <c r="N10" s="141">
        <f>H10+J10+K10-L10-M10</f>
        <v>0</v>
      </c>
      <c r="O10" s="50"/>
      <c r="P10" s="141">
        <f>SUMIF($G$17:$G$516,LISTA!$B$23,P$17:P$516)+SUMIF($G$17:$G$516,LISTA!$B$24,P$17:P$516)</f>
        <v>0</v>
      </c>
      <c r="Q10" s="141">
        <f>SUMIF($G$17:$G$516,LISTA!$B$23,Q$17:Q$516)+SUMIF($G$17:$G$516,LISTA!$B$24,Q$17:Q$516)</f>
        <v>0</v>
      </c>
      <c r="R10" s="141">
        <f>SUMIF($G$17:$G$516,LISTA!$B$23,R$17:R$516)+SUMIF($G$17:$G$516,LISTA!$B$24,R$17:R$516)</f>
        <v>0</v>
      </c>
      <c r="S10" s="141">
        <f>SUMIF($G$17:$G$516,LISTA!$B$23,S$17:S$516)+SUMIF($G$17:$G$516,LISTA!$B$24,S$17:S$516)</f>
        <v>0</v>
      </c>
      <c r="T10" s="66"/>
    </row>
    <row r="11" spans="1:20" ht="17.45" customHeight="1" x14ac:dyDescent="0.2">
      <c r="A11" s="114" t="s">
        <v>137</v>
      </c>
      <c r="C11" s="132"/>
      <c r="D11" s="135" t="s">
        <v>193</v>
      </c>
      <c r="E11" s="135"/>
      <c r="F11" s="135"/>
      <c r="G11" s="135"/>
      <c r="H11" s="142">
        <f>IF(DATOS!$H$18=DATOS!$I$1,SUM(H9:H10),0)</f>
        <v>0</v>
      </c>
      <c r="I11" s="142"/>
      <c r="J11" s="142">
        <f>IF(DATOS!$H$18=DATOS!$I$1,SUM(J9:J10),0)</f>
        <v>0</v>
      </c>
      <c r="K11" s="142">
        <f>IF(DATOS!$H$18=DATOS!$I$1,SUM(K9:K10),0)</f>
        <v>0</v>
      </c>
      <c r="L11" s="142">
        <f>IF(DATOS!$H$18=DATOS!$I$1,SUM(L9:L10),0)</f>
        <v>0</v>
      </c>
      <c r="M11" s="142">
        <f>IF(DATOS!$H$18=DATOS!$I$1,SUM(M9:M10),0)</f>
        <v>0</v>
      </c>
      <c r="N11" s="142">
        <f>IF(DATOS!$H$18=DATOS!$I$1,SUM(N9:N10),0)</f>
        <v>0</v>
      </c>
      <c r="O11" s="50"/>
      <c r="P11" s="142">
        <f>IF(DATOS!$H$18=DATOS!$I$1,SUM(P9:P10),0)</f>
        <v>0</v>
      </c>
      <c r="Q11" s="142">
        <f>IF(DATOS!$H$18=DATOS!$I$1,SUM(Q9:Q10),0)</f>
        <v>0</v>
      </c>
      <c r="R11" s="142">
        <f>IF(DATOS!R17=DATOS!S1,SUM(R9:R10),0)</f>
        <v>0</v>
      </c>
      <c r="S11" s="142">
        <f>IF(DATOS!$H$18=DATOS!$I$1,SUM(S9:S10),0)</f>
        <v>0</v>
      </c>
      <c r="T11" s="50"/>
    </row>
    <row r="12" spans="1:20" ht="17.45" customHeight="1" x14ac:dyDescent="0.2">
      <c r="A12" s="114" t="s">
        <v>164</v>
      </c>
      <c r="C12" s="132"/>
      <c r="D12" s="136"/>
      <c r="E12" s="134" t="s">
        <v>194</v>
      </c>
      <c r="F12" s="136"/>
      <c r="G12" s="136"/>
      <c r="H12" s="141">
        <f>'EG-NOV'!H12+'EG-DIC'!H9</f>
        <v>0</v>
      </c>
      <c r="I12" s="141"/>
      <c r="J12" s="141">
        <f>'EG-NOV'!J12+'EG-DIC'!J9</f>
        <v>0</v>
      </c>
      <c r="K12" s="141">
        <f>'EG-NOV'!K12+'EG-DIC'!K9</f>
        <v>0</v>
      </c>
      <c r="L12" s="141">
        <f>'EG-NOV'!L12+'EG-DIC'!L9</f>
        <v>0</v>
      </c>
      <c r="M12" s="141">
        <f>'EG-NOV'!M12+'EG-DIC'!M9</f>
        <v>0</v>
      </c>
      <c r="N12" s="141">
        <f>H12+J12+K12-L12-M12</f>
        <v>0</v>
      </c>
      <c r="O12" s="50"/>
      <c r="P12" s="141">
        <f>'EG-NOV'!P12+'EG-DIC'!P9</f>
        <v>0</v>
      </c>
      <c r="Q12" s="141">
        <f>'EG-NOV'!Q12+'EG-DIC'!Q9</f>
        <v>0</v>
      </c>
      <c r="R12" s="141">
        <f>'EG-NOV'!R12+'EG-DIC'!R9</f>
        <v>0</v>
      </c>
      <c r="S12" s="141">
        <f>'EG-NOV'!S12+'EG-DIC'!S9</f>
        <v>0</v>
      </c>
      <c r="T12" s="50"/>
    </row>
    <row r="13" spans="1:20" ht="17.45" customHeight="1" x14ac:dyDescent="0.2">
      <c r="A13" s="114" t="s">
        <v>165</v>
      </c>
      <c r="C13" s="137"/>
      <c r="D13" s="136"/>
      <c r="E13" s="134" t="s">
        <v>195</v>
      </c>
      <c r="F13" s="136"/>
      <c r="G13" s="136"/>
      <c r="H13" s="141">
        <f>'EG-NOV'!H13+'EG-DIC'!H10</f>
        <v>0</v>
      </c>
      <c r="I13" s="141"/>
      <c r="J13" s="141">
        <f>'EG-NOV'!J13+'EG-DIC'!J10</f>
        <v>0</v>
      </c>
      <c r="K13" s="141">
        <f>'EG-NOV'!K13+'EG-DIC'!K10</f>
        <v>0</v>
      </c>
      <c r="L13" s="141">
        <f>'EG-NOV'!L13+'EG-DIC'!L10</f>
        <v>0</v>
      </c>
      <c r="M13" s="141">
        <f>'EG-NOV'!M13+'EG-DIC'!M10</f>
        <v>0</v>
      </c>
      <c r="N13" s="141">
        <f>H13+J13+K13-L13-M13</f>
        <v>0</v>
      </c>
      <c r="O13" s="50"/>
      <c r="P13" s="141">
        <f>'EG-NOV'!P13+'EG-DIC'!P10</f>
        <v>0</v>
      </c>
      <c r="Q13" s="141">
        <f>'EG-NOV'!Q13+'EG-DIC'!Q10</f>
        <v>0</v>
      </c>
      <c r="R13" s="141">
        <f>'EG-NOV'!R13+'EG-DIC'!R10</f>
        <v>0</v>
      </c>
      <c r="S13" s="141">
        <f>'EG-NOV'!S13+'EG-DIC'!S10</f>
        <v>0</v>
      </c>
      <c r="T13" s="50">
        <f>SUM(T17:T516)</f>
        <v>0</v>
      </c>
    </row>
    <row r="14" spans="1:20" ht="17.45" customHeight="1" thickBot="1" x14ac:dyDescent="0.25">
      <c r="A14" s="114" t="s">
        <v>160</v>
      </c>
      <c r="C14" s="137"/>
      <c r="D14" s="135" t="s">
        <v>190</v>
      </c>
      <c r="E14" s="135"/>
      <c r="F14" s="135"/>
      <c r="G14" s="135"/>
      <c r="H14" s="143">
        <f>SUM(H12:H13)</f>
        <v>0</v>
      </c>
      <c r="I14" s="143"/>
      <c r="J14" s="143">
        <f t="shared" ref="J14:N14" si="0">SUM(J12:J13)</f>
        <v>0</v>
      </c>
      <c r="K14" s="143">
        <f t="shared" si="0"/>
        <v>0</v>
      </c>
      <c r="L14" s="143">
        <f t="shared" si="0"/>
        <v>0</v>
      </c>
      <c r="M14" s="143">
        <f t="shared" si="0"/>
        <v>0</v>
      </c>
      <c r="N14" s="143">
        <f t="shared" si="0"/>
        <v>0</v>
      </c>
      <c r="O14" s="50"/>
      <c r="P14" s="143">
        <f t="shared" ref="P14:S14" si="1">SUM(P12:P13)</f>
        <v>0</v>
      </c>
      <c r="Q14" s="143">
        <f t="shared" si="1"/>
        <v>0</v>
      </c>
      <c r="R14" s="143">
        <f t="shared" si="1"/>
        <v>0</v>
      </c>
      <c r="S14" s="143">
        <f t="shared" si="1"/>
        <v>0</v>
      </c>
      <c r="T14" s="67">
        <f>SUM(T11:T13)</f>
        <v>0</v>
      </c>
    </row>
    <row r="15" spans="1:20" ht="17.45" customHeight="1" thickTop="1" x14ac:dyDescent="0.2">
      <c r="A15" s="258" t="s">
        <v>250</v>
      </c>
      <c r="C15" s="137"/>
      <c r="D15" s="133"/>
      <c r="E15" s="133"/>
      <c r="F15" s="133"/>
      <c r="G15" s="133"/>
      <c r="H15" s="138"/>
      <c r="I15" s="138"/>
      <c r="J15" s="138"/>
      <c r="K15" s="138"/>
      <c r="L15" s="140"/>
      <c r="M15" s="140"/>
      <c r="N15" s="138"/>
      <c r="O15" s="50"/>
      <c r="P15" s="136"/>
      <c r="Q15" s="136"/>
      <c r="R15" s="136"/>
      <c r="S15" s="136"/>
      <c r="T15" s="66"/>
    </row>
    <row r="16" spans="1:20" ht="17.45" customHeight="1" x14ac:dyDescent="0.2">
      <c r="A16" s="259"/>
      <c r="C16" s="118" t="s">
        <v>140</v>
      </c>
      <c r="D16" s="119"/>
      <c r="E16" s="119"/>
      <c r="F16" s="119"/>
      <c r="G16" s="119"/>
      <c r="H16" s="106"/>
      <c r="I16" s="106"/>
      <c r="J16" s="120"/>
      <c r="K16" s="120"/>
      <c r="L16" s="121"/>
      <c r="M16" s="121"/>
      <c r="N16" s="120"/>
      <c r="O16" s="75"/>
      <c r="P16" s="121"/>
      <c r="Q16" s="121"/>
      <c r="R16" s="121"/>
      <c r="S16" s="121"/>
      <c r="T16" s="66"/>
    </row>
    <row r="17" spans="1:20" ht="17.45" customHeight="1" x14ac:dyDescent="0.25">
      <c r="A17" s="113"/>
      <c r="C17" s="164" t="str">
        <f>'ING-DIC'!L4</f>
        <v>DICIEMBRE 2020</v>
      </c>
      <c r="D17" s="146" t="s">
        <v>119</v>
      </c>
      <c r="E17" s="146"/>
      <c r="F17" s="146"/>
      <c r="G17" s="162">
        <v>1</v>
      </c>
      <c r="H17" s="160">
        <f>'INVERSIONES EMPR PROF'!BC279</f>
        <v>0</v>
      </c>
      <c r="I17" s="163" t="s">
        <v>157</v>
      </c>
      <c r="J17" s="160"/>
      <c r="K17" s="160"/>
      <c r="L17" s="160"/>
      <c r="M17" s="160"/>
      <c r="N17" s="160">
        <f>IF(H17&amp;J17&amp;K17&amp;L17&amp;M17="","",H17+J17+K17-L17-M17)</f>
        <v>0</v>
      </c>
      <c r="O17" s="21"/>
      <c r="P17" s="160" t="str">
        <f>IF($I17="E",H17,"")</f>
        <v/>
      </c>
      <c r="Q17" s="160"/>
      <c r="R17" s="160"/>
      <c r="S17" s="160"/>
      <c r="T17" s="50"/>
    </row>
    <row r="18" spans="1:20" ht="17.45" customHeight="1" x14ac:dyDescent="0.25">
      <c r="A18" s="110"/>
      <c r="C18" s="164" t="str">
        <f>C17</f>
        <v>DICIEMBRE 2020</v>
      </c>
      <c r="D18" s="146" t="s">
        <v>119</v>
      </c>
      <c r="E18" s="146"/>
      <c r="F18" s="146"/>
      <c r="G18" s="162">
        <v>2</v>
      </c>
      <c r="H18" s="160">
        <f>'INVERSIONES ARRENDAMIENTO'!BC279</f>
        <v>0</v>
      </c>
      <c r="I18" s="163" t="s">
        <v>157</v>
      </c>
      <c r="J18" s="160"/>
      <c r="K18" s="160"/>
      <c r="L18" s="160"/>
      <c r="M18" s="160"/>
      <c r="N18" s="160">
        <f>IF(H18&amp;J18&amp;K18&amp;L18&amp;M18="","",H18+J18+K18-L18-M18)</f>
        <v>0</v>
      </c>
      <c r="O18" s="21"/>
      <c r="P18" s="160" t="str">
        <f t="shared" ref="P18:P81" si="2">IF($I18="E",H18,"")</f>
        <v/>
      </c>
      <c r="Q18" s="160" t="str">
        <f>IF($I18=0%,H18,"")</f>
        <v/>
      </c>
      <c r="R18" s="160" t="str">
        <f>IF(OR($I18=8%,$I18=11%),$J18/$I18,"")</f>
        <v/>
      </c>
      <c r="S18" s="160" t="str">
        <f>IF(OR($I18=15%,$I18=16%),$J18/$I18,"")</f>
        <v/>
      </c>
      <c r="T18" s="50" t="str">
        <f>IF($F18="","",IF(ISERROR(VLOOKUP(F18,PROVEEDORES!$D$8:$I$507,5,0)),1,VLOOKUP($F18,PROVEEDORES!$D$8:$I$507,5,0)))</f>
        <v/>
      </c>
    </row>
    <row r="19" spans="1:20" ht="17.45" customHeight="1" x14ac:dyDescent="0.25">
      <c r="A19" s="110"/>
      <c r="C19" s="164" t="str">
        <f>C18</f>
        <v>DICIEMBRE 2020</v>
      </c>
      <c r="D19" s="165" t="s">
        <v>177</v>
      </c>
      <c r="E19" s="146"/>
      <c r="F19" s="146"/>
      <c r="G19" s="162">
        <v>2</v>
      </c>
      <c r="H19" s="160">
        <f>IF(DATOS!E16=1,'ING-DIC'!H10*0.35,0)</f>
        <v>0</v>
      </c>
      <c r="I19" s="163" t="s">
        <v>157</v>
      </c>
      <c r="J19" s="160"/>
      <c r="K19" s="160"/>
      <c r="L19" s="160"/>
      <c r="M19" s="160"/>
      <c r="N19" s="160">
        <f t="shared" ref="N19" si="3">IF(H19&amp;J19&amp;K19&amp;L19&amp;M19="","",H19+J19+K19-L19-M19)</f>
        <v>0</v>
      </c>
      <c r="O19" s="21"/>
      <c r="P19" s="160" t="str">
        <f t="shared" si="2"/>
        <v/>
      </c>
      <c r="Q19" s="160" t="str">
        <f t="shared" ref="Q19" si="4">IF($I19=0%,H19,"")</f>
        <v/>
      </c>
      <c r="R19" s="160" t="str">
        <f t="shared" ref="R19:R82" si="5">IF(OR($I19=8%,$I19=11%),$J19/$I19,"")</f>
        <v/>
      </c>
      <c r="S19" s="160" t="str">
        <f t="shared" ref="S19:S82" si="6">IF(OR($I19=15%,$I19=16%),$J19/$I19,"")</f>
        <v/>
      </c>
      <c r="T19" s="50" t="str">
        <f>IF($F19="","",IF(ISERROR(VLOOKUP(F19,PROVEEDORES!$D$8:$I$507,5,0)),1,VLOOKUP($F19,PROVEEDORES!$D$8:$I$507,5,0)))</f>
        <v/>
      </c>
    </row>
    <row r="20" spans="1:20" ht="17.45" customHeight="1" x14ac:dyDescent="0.25">
      <c r="A20" s="110"/>
      <c r="C20" s="193"/>
      <c r="D20" s="189"/>
      <c r="E20" s="178"/>
      <c r="F20" s="178"/>
      <c r="G20" s="190">
        <f>DATOS!$E$13</f>
        <v>1</v>
      </c>
      <c r="H20" s="178"/>
      <c r="I20" s="191"/>
      <c r="J20" s="178"/>
      <c r="K20" s="178"/>
      <c r="L20" s="178"/>
      <c r="M20" s="178"/>
      <c r="N20" s="160" t="str">
        <f t="shared" ref="N20:N81" si="7">IF(H20&amp;J20&amp;K20&amp;L20&amp;M20="","",H20+J20+K20-L20-M20)</f>
        <v/>
      </c>
      <c r="O20" s="21"/>
      <c r="P20" s="160" t="str">
        <f t="shared" si="2"/>
        <v/>
      </c>
      <c r="Q20" s="160">
        <f t="shared" ref="Q20:Q83" si="8">IF($I20=0%,H20,"")</f>
        <v>0</v>
      </c>
      <c r="R20" s="160" t="str">
        <f t="shared" si="5"/>
        <v/>
      </c>
      <c r="S20" s="160" t="str">
        <f t="shared" si="6"/>
        <v/>
      </c>
      <c r="T20" s="50" t="str">
        <f>IF($F20="","",IF(ISERROR(VLOOKUP(F20,PROVEEDORES!$D$8:$I$507,5,0)),1,VLOOKUP($F20,PROVEEDORES!$D$8:$I$507,5,0)))</f>
        <v/>
      </c>
    </row>
    <row r="21" spans="1:20" ht="17.45" customHeight="1" x14ac:dyDescent="0.25">
      <c r="A21" s="110"/>
      <c r="C21" s="193"/>
      <c r="D21" s="189"/>
      <c r="E21" s="178"/>
      <c r="F21" s="178"/>
      <c r="G21" s="190">
        <f>DATOS!$E$13</f>
        <v>1</v>
      </c>
      <c r="H21" s="178"/>
      <c r="I21" s="191"/>
      <c r="J21" s="178"/>
      <c r="K21" s="178"/>
      <c r="L21" s="178"/>
      <c r="M21" s="178"/>
      <c r="N21" s="160" t="str">
        <f t="shared" si="7"/>
        <v/>
      </c>
      <c r="O21" s="21"/>
      <c r="P21" s="160" t="str">
        <f t="shared" si="2"/>
        <v/>
      </c>
      <c r="Q21" s="160">
        <f t="shared" si="8"/>
        <v>0</v>
      </c>
      <c r="R21" s="160" t="str">
        <f t="shared" si="5"/>
        <v/>
      </c>
      <c r="S21" s="160" t="str">
        <f t="shared" si="6"/>
        <v/>
      </c>
      <c r="T21" s="50" t="str">
        <f>IF($F21="","",IF(ISERROR(VLOOKUP(F21,PROVEEDORES!$D$8:$I$507,5,0)),1,VLOOKUP($F21,PROVEEDORES!$D$8:$I$507,5,0)))</f>
        <v/>
      </c>
    </row>
    <row r="22" spans="1:20" ht="17.45" customHeight="1" x14ac:dyDescent="0.25">
      <c r="A22" s="110"/>
      <c r="C22" s="193"/>
      <c r="D22" s="189"/>
      <c r="E22" s="178"/>
      <c r="F22" s="178"/>
      <c r="G22" s="190">
        <f>DATOS!$E$13</f>
        <v>1</v>
      </c>
      <c r="H22" s="178"/>
      <c r="I22" s="191"/>
      <c r="J22" s="178"/>
      <c r="K22" s="178"/>
      <c r="L22" s="178"/>
      <c r="M22" s="178"/>
      <c r="N22" s="160" t="str">
        <f t="shared" si="7"/>
        <v/>
      </c>
      <c r="O22" s="21"/>
      <c r="P22" s="160" t="str">
        <f t="shared" si="2"/>
        <v/>
      </c>
      <c r="Q22" s="160">
        <f t="shared" si="8"/>
        <v>0</v>
      </c>
      <c r="R22" s="160" t="str">
        <f t="shared" si="5"/>
        <v/>
      </c>
      <c r="S22" s="160" t="str">
        <f t="shared" si="6"/>
        <v/>
      </c>
      <c r="T22" s="50" t="str">
        <f>IF($F22="","",IF(ISERROR(VLOOKUP(F22,PROVEEDORES!$D$8:$I$507,5,0)),1,VLOOKUP($F22,PROVEEDORES!$D$8:$I$507,5,0)))</f>
        <v/>
      </c>
    </row>
    <row r="23" spans="1:20" ht="17.45" customHeight="1" x14ac:dyDescent="0.25">
      <c r="A23" s="110"/>
      <c r="C23" s="193"/>
      <c r="D23" s="189"/>
      <c r="E23" s="178"/>
      <c r="F23" s="178"/>
      <c r="G23" s="190">
        <f>DATOS!$E$13</f>
        <v>1</v>
      </c>
      <c r="H23" s="178"/>
      <c r="I23" s="191"/>
      <c r="J23" s="178"/>
      <c r="K23" s="178"/>
      <c r="L23" s="178"/>
      <c r="M23" s="178"/>
      <c r="N23" s="160" t="str">
        <f t="shared" si="7"/>
        <v/>
      </c>
      <c r="O23" s="21"/>
      <c r="P23" s="160" t="str">
        <f t="shared" si="2"/>
        <v/>
      </c>
      <c r="Q23" s="160">
        <f t="shared" si="8"/>
        <v>0</v>
      </c>
      <c r="R23" s="160" t="str">
        <f t="shared" si="5"/>
        <v/>
      </c>
      <c r="S23" s="160" t="str">
        <f t="shared" si="6"/>
        <v/>
      </c>
      <c r="T23" s="50" t="str">
        <f>IF($F23="","",IF(ISERROR(VLOOKUP(F23,PROVEEDORES!$D$8:$I$507,5,0)),1,VLOOKUP($F23,PROVEEDORES!$D$8:$I$507,5,0)))</f>
        <v/>
      </c>
    </row>
    <row r="24" spans="1:20" ht="17.45" customHeight="1" x14ac:dyDescent="0.25">
      <c r="A24" s="110"/>
      <c r="C24" s="193"/>
      <c r="D24" s="189"/>
      <c r="E24" s="178"/>
      <c r="F24" s="178"/>
      <c r="G24" s="190">
        <f>DATOS!$E$13</f>
        <v>1</v>
      </c>
      <c r="H24" s="178"/>
      <c r="I24" s="191"/>
      <c r="J24" s="178"/>
      <c r="K24" s="178"/>
      <c r="L24" s="178"/>
      <c r="M24" s="178"/>
      <c r="N24" s="160" t="str">
        <f t="shared" si="7"/>
        <v/>
      </c>
      <c r="O24" s="21"/>
      <c r="P24" s="160" t="str">
        <f t="shared" si="2"/>
        <v/>
      </c>
      <c r="Q24" s="160">
        <f t="shared" si="8"/>
        <v>0</v>
      </c>
      <c r="R24" s="160" t="str">
        <f t="shared" si="5"/>
        <v/>
      </c>
      <c r="S24" s="160" t="str">
        <f t="shared" si="6"/>
        <v/>
      </c>
      <c r="T24" s="50" t="str">
        <f>IF($F24="","",IF(ISERROR(VLOOKUP(F24,PROVEEDORES!$D$8:$I$507,5,0)),1,VLOOKUP($F24,PROVEEDORES!$D$8:$I$507,5,0)))</f>
        <v/>
      </c>
    </row>
    <row r="25" spans="1:20" ht="17.45" customHeight="1" x14ac:dyDescent="0.25">
      <c r="A25" s="110"/>
      <c r="C25" s="193"/>
      <c r="D25" s="189"/>
      <c r="E25" s="178"/>
      <c r="F25" s="178"/>
      <c r="G25" s="190">
        <f>DATOS!$E$13</f>
        <v>1</v>
      </c>
      <c r="H25" s="178"/>
      <c r="I25" s="191"/>
      <c r="J25" s="178"/>
      <c r="K25" s="178"/>
      <c r="L25" s="178"/>
      <c r="M25" s="178"/>
      <c r="N25" s="160" t="str">
        <f t="shared" si="7"/>
        <v/>
      </c>
      <c r="O25" s="21"/>
      <c r="P25" s="160" t="str">
        <f t="shared" si="2"/>
        <v/>
      </c>
      <c r="Q25" s="160">
        <f t="shared" si="8"/>
        <v>0</v>
      </c>
      <c r="R25" s="160" t="str">
        <f t="shared" si="5"/>
        <v/>
      </c>
      <c r="S25" s="160" t="str">
        <f t="shared" si="6"/>
        <v/>
      </c>
      <c r="T25" s="50" t="str">
        <f>IF($F25="","",IF(ISERROR(VLOOKUP(F25,PROVEEDORES!$D$8:$I$507,5,0)),1,VLOOKUP($F25,PROVEEDORES!$D$8:$I$507,5,0)))</f>
        <v/>
      </c>
    </row>
    <row r="26" spans="1:20" ht="17.45" customHeight="1" x14ac:dyDescent="0.25">
      <c r="A26" s="110"/>
      <c r="C26" s="193"/>
      <c r="D26" s="189"/>
      <c r="E26" s="178"/>
      <c r="F26" s="178"/>
      <c r="G26" s="190">
        <f>DATOS!$E$13</f>
        <v>1</v>
      </c>
      <c r="H26" s="178"/>
      <c r="I26" s="191"/>
      <c r="J26" s="178"/>
      <c r="K26" s="178"/>
      <c r="L26" s="178"/>
      <c r="M26" s="178"/>
      <c r="N26" s="160" t="str">
        <f t="shared" si="7"/>
        <v/>
      </c>
      <c r="O26" s="21"/>
      <c r="P26" s="160" t="str">
        <f t="shared" si="2"/>
        <v/>
      </c>
      <c r="Q26" s="160">
        <f t="shared" si="8"/>
        <v>0</v>
      </c>
      <c r="R26" s="160" t="str">
        <f t="shared" si="5"/>
        <v/>
      </c>
      <c r="S26" s="160" t="str">
        <f t="shared" si="6"/>
        <v/>
      </c>
      <c r="T26" s="50" t="str">
        <f>IF($F26="","",IF(ISERROR(VLOOKUP(F26,PROVEEDORES!$D$8:$I$507,5,0)),1,VLOOKUP($F26,PROVEEDORES!$D$8:$I$507,5,0)))</f>
        <v/>
      </c>
    </row>
    <row r="27" spans="1:20" ht="17.45" customHeight="1" x14ac:dyDescent="0.25">
      <c r="A27" s="110"/>
      <c r="C27" s="193"/>
      <c r="D27" s="189"/>
      <c r="E27" s="178"/>
      <c r="F27" s="178"/>
      <c r="G27" s="190">
        <f>DATOS!$E$13</f>
        <v>1</v>
      </c>
      <c r="H27" s="178"/>
      <c r="I27" s="191"/>
      <c r="J27" s="178"/>
      <c r="K27" s="178"/>
      <c r="L27" s="178"/>
      <c r="M27" s="178"/>
      <c r="N27" s="160" t="str">
        <f t="shared" si="7"/>
        <v/>
      </c>
      <c r="O27" s="21"/>
      <c r="P27" s="160" t="str">
        <f t="shared" si="2"/>
        <v/>
      </c>
      <c r="Q27" s="160">
        <f t="shared" si="8"/>
        <v>0</v>
      </c>
      <c r="R27" s="160" t="str">
        <f t="shared" si="5"/>
        <v/>
      </c>
      <c r="S27" s="160" t="str">
        <f t="shared" si="6"/>
        <v/>
      </c>
      <c r="T27" s="50" t="str">
        <f>IF($F27="","",IF(ISERROR(VLOOKUP(F27,PROVEEDORES!$D$8:$I$507,5,0)),1,VLOOKUP($F27,PROVEEDORES!$D$8:$I$507,5,0)))</f>
        <v/>
      </c>
    </row>
    <row r="28" spans="1:20" ht="17.45" customHeight="1" x14ac:dyDescent="0.25">
      <c r="A28" s="111"/>
      <c r="C28" s="193"/>
      <c r="D28" s="189"/>
      <c r="E28" s="178"/>
      <c r="F28" s="178"/>
      <c r="G28" s="190">
        <f>DATOS!$E$13</f>
        <v>1</v>
      </c>
      <c r="H28" s="178"/>
      <c r="I28" s="191"/>
      <c r="J28" s="178"/>
      <c r="K28" s="178"/>
      <c r="L28" s="178"/>
      <c r="M28" s="178"/>
      <c r="N28" s="160" t="str">
        <f t="shared" si="7"/>
        <v/>
      </c>
      <c r="O28" s="21"/>
      <c r="P28" s="160" t="str">
        <f t="shared" si="2"/>
        <v/>
      </c>
      <c r="Q28" s="160">
        <f t="shared" si="8"/>
        <v>0</v>
      </c>
      <c r="R28" s="160" t="str">
        <f t="shared" si="5"/>
        <v/>
      </c>
      <c r="S28" s="160" t="str">
        <f t="shared" si="6"/>
        <v/>
      </c>
      <c r="T28" s="50" t="str">
        <f>IF($F28="","",IF(ISERROR(VLOOKUP(F28,PROVEEDORES!$D$8:$I$507,5,0)),1,VLOOKUP($F28,PROVEEDORES!$D$8:$I$507,5,0)))</f>
        <v/>
      </c>
    </row>
    <row r="29" spans="1:20" ht="17.45" customHeight="1" x14ac:dyDescent="0.25">
      <c r="A29" s="111"/>
      <c r="C29" s="193"/>
      <c r="D29" s="189"/>
      <c r="E29" s="178"/>
      <c r="F29" s="178"/>
      <c r="G29" s="190">
        <f>DATOS!$E$13</f>
        <v>1</v>
      </c>
      <c r="H29" s="178"/>
      <c r="I29" s="191"/>
      <c r="J29" s="178"/>
      <c r="K29" s="178"/>
      <c r="L29" s="178"/>
      <c r="M29" s="178"/>
      <c r="N29" s="160" t="str">
        <f t="shared" si="7"/>
        <v/>
      </c>
      <c r="O29" s="21"/>
      <c r="P29" s="160" t="str">
        <f t="shared" si="2"/>
        <v/>
      </c>
      <c r="Q29" s="160">
        <f t="shared" si="8"/>
        <v>0</v>
      </c>
      <c r="R29" s="160" t="str">
        <f t="shared" si="5"/>
        <v/>
      </c>
      <c r="S29" s="160" t="str">
        <f t="shared" si="6"/>
        <v/>
      </c>
      <c r="T29" s="50" t="str">
        <f>IF($F29="","",IF(ISERROR(VLOOKUP(F29,PROVEEDORES!$D$8:$I$507,5,0)),1,VLOOKUP($F29,PROVEEDORES!$D$8:$I$507,5,0)))</f>
        <v/>
      </c>
    </row>
    <row r="30" spans="1:20" ht="17.45" customHeight="1" x14ac:dyDescent="0.25">
      <c r="A30" s="111"/>
      <c r="C30" s="193"/>
      <c r="D30" s="189"/>
      <c r="E30" s="178"/>
      <c r="F30" s="178"/>
      <c r="G30" s="190">
        <f>DATOS!$E$13</f>
        <v>1</v>
      </c>
      <c r="H30" s="178"/>
      <c r="I30" s="191"/>
      <c r="J30" s="178"/>
      <c r="K30" s="178"/>
      <c r="L30" s="178"/>
      <c r="M30" s="178"/>
      <c r="N30" s="160" t="str">
        <f t="shared" si="7"/>
        <v/>
      </c>
      <c r="O30" s="21"/>
      <c r="P30" s="160" t="str">
        <f t="shared" si="2"/>
        <v/>
      </c>
      <c r="Q30" s="160">
        <f t="shared" si="8"/>
        <v>0</v>
      </c>
      <c r="R30" s="160" t="str">
        <f t="shared" si="5"/>
        <v/>
      </c>
      <c r="S30" s="160" t="str">
        <f t="shared" si="6"/>
        <v/>
      </c>
      <c r="T30" s="50" t="str">
        <f>IF($F30="","",IF(ISERROR(VLOOKUP(F30,PROVEEDORES!$D$8:$I$507,5,0)),1,VLOOKUP($F30,PROVEEDORES!$D$8:$I$507,5,0)))</f>
        <v/>
      </c>
    </row>
    <row r="31" spans="1:20" ht="17.45" customHeight="1" x14ac:dyDescent="0.25">
      <c r="A31" s="111"/>
      <c r="C31" s="193"/>
      <c r="D31" s="189"/>
      <c r="E31" s="178"/>
      <c r="F31" s="178"/>
      <c r="G31" s="190">
        <f>DATOS!$E$13</f>
        <v>1</v>
      </c>
      <c r="H31" s="178"/>
      <c r="I31" s="191"/>
      <c r="J31" s="178"/>
      <c r="K31" s="178"/>
      <c r="L31" s="178"/>
      <c r="M31" s="178"/>
      <c r="N31" s="160" t="str">
        <f t="shared" si="7"/>
        <v/>
      </c>
      <c r="O31" s="21"/>
      <c r="P31" s="160" t="str">
        <f t="shared" si="2"/>
        <v/>
      </c>
      <c r="Q31" s="160">
        <f t="shared" si="8"/>
        <v>0</v>
      </c>
      <c r="R31" s="160" t="str">
        <f t="shared" si="5"/>
        <v/>
      </c>
      <c r="S31" s="160" t="str">
        <f t="shared" si="6"/>
        <v/>
      </c>
      <c r="T31" s="50" t="str">
        <f>IF($F31="","",IF(ISERROR(VLOOKUP(F31,PROVEEDORES!$D$8:$I$507,5,0)),1,VLOOKUP($F31,PROVEEDORES!$D$8:$I$507,5,0)))</f>
        <v/>
      </c>
    </row>
    <row r="32" spans="1:20" ht="17.45" customHeight="1" x14ac:dyDescent="0.25">
      <c r="A32" s="111"/>
      <c r="C32" s="193"/>
      <c r="D32" s="189"/>
      <c r="E32" s="178"/>
      <c r="F32" s="178"/>
      <c r="G32" s="190">
        <f>DATOS!$E$13</f>
        <v>1</v>
      </c>
      <c r="H32" s="178"/>
      <c r="I32" s="191"/>
      <c r="J32" s="178"/>
      <c r="K32" s="178"/>
      <c r="L32" s="178"/>
      <c r="M32" s="178"/>
      <c r="N32" s="160" t="str">
        <f t="shared" si="7"/>
        <v/>
      </c>
      <c r="O32" s="21"/>
      <c r="P32" s="160" t="str">
        <f t="shared" si="2"/>
        <v/>
      </c>
      <c r="Q32" s="160">
        <f t="shared" si="8"/>
        <v>0</v>
      </c>
      <c r="R32" s="160" t="str">
        <f t="shared" si="5"/>
        <v/>
      </c>
      <c r="S32" s="160" t="str">
        <f t="shared" si="6"/>
        <v/>
      </c>
      <c r="T32" s="50" t="str">
        <f>IF($F32="","",IF(ISERROR(VLOOKUP(F32,PROVEEDORES!$D$8:$I$507,5,0)),1,VLOOKUP($F32,PROVEEDORES!$D$8:$I$507,5,0)))</f>
        <v/>
      </c>
    </row>
    <row r="33" spans="1:20" ht="17.45" customHeight="1" x14ac:dyDescent="0.25">
      <c r="A33" s="111"/>
      <c r="C33" s="193"/>
      <c r="D33" s="189"/>
      <c r="E33" s="178"/>
      <c r="F33" s="178"/>
      <c r="G33" s="190">
        <f>DATOS!$E$13</f>
        <v>1</v>
      </c>
      <c r="H33" s="178"/>
      <c r="I33" s="191"/>
      <c r="J33" s="178"/>
      <c r="K33" s="178"/>
      <c r="L33" s="178"/>
      <c r="M33" s="178"/>
      <c r="N33" s="160" t="str">
        <f t="shared" si="7"/>
        <v/>
      </c>
      <c r="O33" s="21"/>
      <c r="P33" s="160" t="str">
        <f t="shared" si="2"/>
        <v/>
      </c>
      <c r="Q33" s="160">
        <f t="shared" si="8"/>
        <v>0</v>
      </c>
      <c r="R33" s="160" t="str">
        <f t="shared" si="5"/>
        <v/>
      </c>
      <c r="S33" s="160" t="str">
        <f t="shared" si="6"/>
        <v/>
      </c>
      <c r="T33" s="50" t="str">
        <f>IF($F33="","",IF(ISERROR(VLOOKUP(F33,PROVEEDORES!$D$8:$I$507,5,0)),1,VLOOKUP($F33,PROVEEDORES!$D$8:$I$507,5,0)))</f>
        <v/>
      </c>
    </row>
    <row r="34" spans="1:20" ht="17.45" customHeight="1" x14ac:dyDescent="0.25">
      <c r="A34" s="111"/>
      <c r="C34" s="193"/>
      <c r="D34" s="189"/>
      <c r="E34" s="178"/>
      <c r="F34" s="178"/>
      <c r="G34" s="190">
        <f>DATOS!$E$13</f>
        <v>1</v>
      </c>
      <c r="H34" s="178"/>
      <c r="I34" s="191"/>
      <c r="J34" s="178"/>
      <c r="K34" s="178"/>
      <c r="L34" s="178"/>
      <c r="M34" s="178"/>
      <c r="N34" s="160" t="str">
        <f t="shared" si="7"/>
        <v/>
      </c>
      <c r="O34" s="21"/>
      <c r="P34" s="160" t="str">
        <f t="shared" si="2"/>
        <v/>
      </c>
      <c r="Q34" s="160">
        <f t="shared" si="8"/>
        <v>0</v>
      </c>
      <c r="R34" s="160" t="str">
        <f t="shared" si="5"/>
        <v/>
      </c>
      <c r="S34" s="160" t="str">
        <f t="shared" si="6"/>
        <v/>
      </c>
      <c r="T34" s="50" t="str">
        <f>IF($F34="","",IF(ISERROR(VLOOKUP(F34,PROVEEDORES!$D$8:$I$507,5,0)),1,VLOOKUP($F34,PROVEEDORES!$D$8:$I$507,5,0)))</f>
        <v/>
      </c>
    </row>
    <row r="35" spans="1:20" ht="17.45" customHeight="1" x14ac:dyDescent="0.25">
      <c r="A35" s="111"/>
      <c r="C35" s="193"/>
      <c r="D35" s="189"/>
      <c r="E35" s="178"/>
      <c r="F35" s="178"/>
      <c r="G35" s="190">
        <f>DATOS!$E$13</f>
        <v>1</v>
      </c>
      <c r="H35" s="178"/>
      <c r="I35" s="191"/>
      <c r="J35" s="178"/>
      <c r="K35" s="178"/>
      <c r="L35" s="178"/>
      <c r="M35" s="178"/>
      <c r="N35" s="160" t="str">
        <f t="shared" si="7"/>
        <v/>
      </c>
      <c r="O35" s="21"/>
      <c r="P35" s="160" t="str">
        <f t="shared" si="2"/>
        <v/>
      </c>
      <c r="Q35" s="160">
        <f t="shared" si="8"/>
        <v>0</v>
      </c>
      <c r="R35" s="160" t="str">
        <f t="shared" si="5"/>
        <v/>
      </c>
      <c r="S35" s="160" t="str">
        <f t="shared" si="6"/>
        <v/>
      </c>
      <c r="T35" s="50" t="str">
        <f>IF($F35="","",IF(ISERROR(VLOOKUP(F35,PROVEEDORES!$D$8:$I$507,5,0)),1,VLOOKUP($F35,PROVEEDORES!$D$8:$I$507,5,0)))</f>
        <v/>
      </c>
    </row>
    <row r="36" spans="1:20" ht="17.45" customHeight="1" x14ac:dyDescent="0.25">
      <c r="A36" s="111"/>
      <c r="C36" s="193"/>
      <c r="D36" s="189"/>
      <c r="E36" s="178"/>
      <c r="F36" s="178"/>
      <c r="G36" s="190">
        <f>DATOS!$E$13</f>
        <v>1</v>
      </c>
      <c r="H36" s="178"/>
      <c r="I36" s="191"/>
      <c r="J36" s="178"/>
      <c r="K36" s="178"/>
      <c r="L36" s="178"/>
      <c r="M36" s="178"/>
      <c r="N36" s="160" t="str">
        <f t="shared" si="7"/>
        <v/>
      </c>
      <c r="O36" s="21"/>
      <c r="P36" s="160" t="str">
        <f t="shared" si="2"/>
        <v/>
      </c>
      <c r="Q36" s="160">
        <f t="shared" si="8"/>
        <v>0</v>
      </c>
      <c r="R36" s="160" t="str">
        <f t="shared" si="5"/>
        <v/>
      </c>
      <c r="S36" s="160" t="str">
        <f t="shared" si="6"/>
        <v/>
      </c>
      <c r="T36" s="50" t="str">
        <f>IF($F36="","",IF(ISERROR(VLOOKUP(F36,PROVEEDORES!$D$8:$I$507,5,0)),1,VLOOKUP($F36,PROVEEDORES!$D$8:$I$507,5,0)))</f>
        <v/>
      </c>
    </row>
    <row r="37" spans="1:20" ht="17.45" customHeight="1" x14ac:dyDescent="0.25">
      <c r="A37" s="111"/>
      <c r="C37" s="193"/>
      <c r="D37" s="189"/>
      <c r="E37" s="178"/>
      <c r="F37" s="178"/>
      <c r="G37" s="190">
        <f>DATOS!$E$13</f>
        <v>1</v>
      </c>
      <c r="H37" s="178"/>
      <c r="I37" s="191"/>
      <c r="J37" s="178"/>
      <c r="K37" s="178"/>
      <c r="L37" s="178"/>
      <c r="M37" s="178"/>
      <c r="N37" s="160" t="str">
        <f t="shared" si="7"/>
        <v/>
      </c>
      <c r="O37" s="21"/>
      <c r="P37" s="160" t="str">
        <f t="shared" si="2"/>
        <v/>
      </c>
      <c r="Q37" s="160">
        <f t="shared" si="8"/>
        <v>0</v>
      </c>
      <c r="R37" s="160" t="str">
        <f t="shared" si="5"/>
        <v/>
      </c>
      <c r="S37" s="160" t="str">
        <f t="shared" si="6"/>
        <v/>
      </c>
      <c r="T37" s="50" t="str">
        <f>IF($F37="","",IF(ISERROR(VLOOKUP(F37,PROVEEDORES!$D$8:$I$507,5,0)),1,VLOOKUP($F37,PROVEEDORES!$D$8:$I$507,5,0)))</f>
        <v/>
      </c>
    </row>
    <row r="38" spans="1:20" ht="17.45" customHeight="1" x14ac:dyDescent="0.25">
      <c r="A38" s="111"/>
      <c r="C38" s="193"/>
      <c r="D38" s="189"/>
      <c r="E38" s="178"/>
      <c r="F38" s="178"/>
      <c r="G38" s="190">
        <f>DATOS!$E$13</f>
        <v>1</v>
      </c>
      <c r="H38" s="178"/>
      <c r="I38" s="191"/>
      <c r="J38" s="178"/>
      <c r="K38" s="178"/>
      <c r="L38" s="178"/>
      <c r="M38" s="178"/>
      <c r="N38" s="160" t="str">
        <f t="shared" si="7"/>
        <v/>
      </c>
      <c r="O38" s="21"/>
      <c r="P38" s="160" t="str">
        <f t="shared" si="2"/>
        <v/>
      </c>
      <c r="Q38" s="160">
        <f t="shared" si="8"/>
        <v>0</v>
      </c>
      <c r="R38" s="160" t="str">
        <f t="shared" si="5"/>
        <v/>
      </c>
      <c r="S38" s="160" t="str">
        <f t="shared" si="6"/>
        <v/>
      </c>
      <c r="T38" s="50" t="str">
        <f>IF($F38="","",IF(ISERROR(VLOOKUP(F38,PROVEEDORES!$D$8:$I$507,5,0)),1,VLOOKUP($F38,PROVEEDORES!$D$8:$I$507,5,0)))</f>
        <v/>
      </c>
    </row>
    <row r="39" spans="1:20" ht="17.45" customHeight="1" x14ac:dyDescent="0.25">
      <c r="A39" s="111"/>
      <c r="C39" s="193"/>
      <c r="D39" s="189"/>
      <c r="E39" s="178"/>
      <c r="F39" s="178"/>
      <c r="G39" s="190">
        <f>DATOS!$E$13</f>
        <v>1</v>
      </c>
      <c r="H39" s="178"/>
      <c r="I39" s="191"/>
      <c r="J39" s="178"/>
      <c r="K39" s="178"/>
      <c r="L39" s="178"/>
      <c r="M39" s="178"/>
      <c r="N39" s="160" t="str">
        <f t="shared" si="7"/>
        <v/>
      </c>
      <c r="O39" s="21"/>
      <c r="P39" s="160" t="str">
        <f t="shared" si="2"/>
        <v/>
      </c>
      <c r="Q39" s="160">
        <f t="shared" si="8"/>
        <v>0</v>
      </c>
      <c r="R39" s="160" t="str">
        <f t="shared" si="5"/>
        <v/>
      </c>
      <c r="S39" s="160" t="str">
        <f t="shared" si="6"/>
        <v/>
      </c>
      <c r="T39" s="50" t="str">
        <f>IF($F39="","",IF(ISERROR(VLOOKUP(F39,PROVEEDORES!$D$8:$I$507,5,0)),1,VLOOKUP($F39,PROVEEDORES!$D$8:$I$507,5,0)))</f>
        <v/>
      </c>
    </row>
    <row r="40" spans="1:20" ht="17.45" customHeight="1" x14ac:dyDescent="0.25">
      <c r="A40" s="111"/>
      <c r="C40" s="193"/>
      <c r="D40" s="189"/>
      <c r="E40" s="178"/>
      <c r="F40" s="178"/>
      <c r="G40" s="190">
        <f>DATOS!$E$13</f>
        <v>1</v>
      </c>
      <c r="H40" s="178"/>
      <c r="I40" s="191"/>
      <c r="J40" s="178"/>
      <c r="K40" s="178"/>
      <c r="L40" s="178"/>
      <c r="M40" s="178"/>
      <c r="N40" s="160" t="str">
        <f t="shared" si="7"/>
        <v/>
      </c>
      <c r="O40" s="21"/>
      <c r="P40" s="160" t="str">
        <f t="shared" si="2"/>
        <v/>
      </c>
      <c r="Q40" s="160">
        <f t="shared" si="8"/>
        <v>0</v>
      </c>
      <c r="R40" s="160" t="str">
        <f t="shared" si="5"/>
        <v/>
      </c>
      <c r="S40" s="160" t="str">
        <f t="shared" si="6"/>
        <v/>
      </c>
      <c r="T40" s="50" t="str">
        <f>IF($F40="","",IF(ISERROR(VLOOKUP(F40,PROVEEDORES!$D$8:$I$507,5,0)),1,VLOOKUP($F40,PROVEEDORES!$D$8:$I$507,5,0)))</f>
        <v/>
      </c>
    </row>
    <row r="41" spans="1:20" ht="17.45" customHeight="1" x14ac:dyDescent="0.25">
      <c r="A41" s="111"/>
      <c r="C41" s="193"/>
      <c r="D41" s="189"/>
      <c r="E41" s="178"/>
      <c r="F41" s="178"/>
      <c r="G41" s="190">
        <f>DATOS!$E$13</f>
        <v>1</v>
      </c>
      <c r="H41" s="178"/>
      <c r="I41" s="191"/>
      <c r="J41" s="178"/>
      <c r="K41" s="178"/>
      <c r="L41" s="178"/>
      <c r="M41" s="178"/>
      <c r="N41" s="160" t="str">
        <f t="shared" si="7"/>
        <v/>
      </c>
      <c r="O41" s="21"/>
      <c r="P41" s="160" t="str">
        <f t="shared" si="2"/>
        <v/>
      </c>
      <c r="Q41" s="160">
        <f t="shared" si="8"/>
        <v>0</v>
      </c>
      <c r="R41" s="160" t="str">
        <f t="shared" si="5"/>
        <v/>
      </c>
      <c r="S41" s="160" t="str">
        <f t="shared" si="6"/>
        <v/>
      </c>
      <c r="T41" s="50" t="str">
        <f>IF($F41="","",IF(ISERROR(VLOOKUP(F41,PROVEEDORES!$D$8:$I$507,5,0)),1,VLOOKUP($F41,PROVEEDORES!$D$8:$I$507,5,0)))</f>
        <v/>
      </c>
    </row>
    <row r="42" spans="1:20" ht="17.45" customHeight="1" x14ac:dyDescent="0.25">
      <c r="A42" s="111"/>
      <c r="C42" s="193"/>
      <c r="D42" s="189"/>
      <c r="E42" s="178"/>
      <c r="F42" s="178"/>
      <c r="G42" s="190">
        <f>DATOS!$E$13</f>
        <v>1</v>
      </c>
      <c r="H42" s="178"/>
      <c r="I42" s="191"/>
      <c r="J42" s="178"/>
      <c r="K42" s="178"/>
      <c r="L42" s="178"/>
      <c r="M42" s="178"/>
      <c r="N42" s="160" t="str">
        <f t="shared" si="7"/>
        <v/>
      </c>
      <c r="O42" s="21"/>
      <c r="P42" s="160" t="str">
        <f t="shared" si="2"/>
        <v/>
      </c>
      <c r="Q42" s="160">
        <f t="shared" si="8"/>
        <v>0</v>
      </c>
      <c r="R42" s="160" t="str">
        <f t="shared" si="5"/>
        <v/>
      </c>
      <c r="S42" s="160" t="str">
        <f t="shared" si="6"/>
        <v/>
      </c>
      <c r="T42" s="50" t="str">
        <f>IF($F42="","",IF(ISERROR(VLOOKUP(F42,PROVEEDORES!$D$8:$I$507,5,0)),1,VLOOKUP($F42,PROVEEDORES!$D$8:$I$507,5,0)))</f>
        <v/>
      </c>
    </row>
    <row r="43" spans="1:20" ht="17.45" customHeight="1" x14ac:dyDescent="0.25">
      <c r="A43" s="111"/>
      <c r="C43" s="193"/>
      <c r="D43" s="189"/>
      <c r="E43" s="178"/>
      <c r="F43" s="178"/>
      <c r="G43" s="190">
        <f>DATOS!$E$13</f>
        <v>1</v>
      </c>
      <c r="H43" s="178"/>
      <c r="I43" s="191"/>
      <c r="J43" s="178"/>
      <c r="K43" s="178"/>
      <c r="L43" s="178"/>
      <c r="M43" s="178"/>
      <c r="N43" s="160" t="str">
        <f t="shared" si="7"/>
        <v/>
      </c>
      <c r="O43" s="21"/>
      <c r="P43" s="160" t="str">
        <f t="shared" si="2"/>
        <v/>
      </c>
      <c r="Q43" s="160">
        <f t="shared" si="8"/>
        <v>0</v>
      </c>
      <c r="R43" s="160" t="str">
        <f t="shared" si="5"/>
        <v/>
      </c>
      <c r="S43" s="160" t="str">
        <f t="shared" si="6"/>
        <v/>
      </c>
      <c r="T43" s="50" t="str">
        <f>IF($F43="","",IF(ISERROR(VLOOKUP(F43,PROVEEDORES!$D$8:$I$507,5,0)),1,VLOOKUP($F43,PROVEEDORES!$D$8:$I$507,5,0)))</f>
        <v/>
      </c>
    </row>
    <row r="44" spans="1:20" ht="17.45" customHeight="1" x14ac:dyDescent="0.25">
      <c r="A44" s="111"/>
      <c r="C44" s="193"/>
      <c r="D44" s="189"/>
      <c r="E44" s="178"/>
      <c r="F44" s="178"/>
      <c r="G44" s="190">
        <f>DATOS!$E$13</f>
        <v>1</v>
      </c>
      <c r="H44" s="178"/>
      <c r="I44" s="191"/>
      <c r="J44" s="178"/>
      <c r="K44" s="178"/>
      <c r="L44" s="178"/>
      <c r="M44" s="178"/>
      <c r="N44" s="160" t="str">
        <f t="shared" si="7"/>
        <v/>
      </c>
      <c r="O44" s="21"/>
      <c r="P44" s="160" t="str">
        <f t="shared" si="2"/>
        <v/>
      </c>
      <c r="Q44" s="160">
        <f t="shared" si="8"/>
        <v>0</v>
      </c>
      <c r="R44" s="160" t="str">
        <f t="shared" si="5"/>
        <v/>
      </c>
      <c r="S44" s="160" t="str">
        <f t="shared" si="6"/>
        <v/>
      </c>
      <c r="T44" s="50" t="str">
        <f>IF($F44="","",IF(ISERROR(VLOOKUP(F44,PROVEEDORES!$D$8:$I$507,5,0)),1,VLOOKUP($F44,PROVEEDORES!$D$8:$I$507,5,0)))</f>
        <v/>
      </c>
    </row>
    <row r="45" spans="1:20" ht="17.45" customHeight="1" x14ac:dyDescent="0.25">
      <c r="A45" s="111"/>
      <c r="C45" s="193"/>
      <c r="D45" s="189"/>
      <c r="E45" s="178"/>
      <c r="F45" s="178"/>
      <c r="G45" s="190">
        <f>DATOS!$E$13</f>
        <v>1</v>
      </c>
      <c r="H45" s="178"/>
      <c r="I45" s="191"/>
      <c r="J45" s="178"/>
      <c r="K45" s="178"/>
      <c r="L45" s="178"/>
      <c r="M45" s="178"/>
      <c r="N45" s="160" t="str">
        <f t="shared" si="7"/>
        <v/>
      </c>
      <c r="O45" s="21"/>
      <c r="P45" s="160" t="str">
        <f t="shared" si="2"/>
        <v/>
      </c>
      <c r="Q45" s="160">
        <f t="shared" si="8"/>
        <v>0</v>
      </c>
      <c r="R45" s="160" t="str">
        <f t="shared" si="5"/>
        <v/>
      </c>
      <c r="S45" s="160" t="str">
        <f t="shared" si="6"/>
        <v/>
      </c>
      <c r="T45" s="50" t="str">
        <f>IF($F45="","",IF(ISERROR(VLOOKUP(F45,PROVEEDORES!$D$8:$I$507,5,0)),1,VLOOKUP($F45,PROVEEDORES!$D$8:$I$507,5,0)))</f>
        <v/>
      </c>
    </row>
    <row r="46" spans="1:20" ht="17.45" customHeight="1" x14ac:dyDescent="0.25">
      <c r="C46" s="193"/>
      <c r="D46" s="189"/>
      <c r="E46" s="178"/>
      <c r="F46" s="178"/>
      <c r="G46" s="190">
        <f>DATOS!$E$13</f>
        <v>1</v>
      </c>
      <c r="H46" s="178"/>
      <c r="I46" s="191"/>
      <c r="J46" s="178"/>
      <c r="K46" s="178"/>
      <c r="L46" s="178"/>
      <c r="M46" s="178"/>
      <c r="N46" s="160" t="str">
        <f t="shared" si="7"/>
        <v/>
      </c>
      <c r="O46" s="21"/>
      <c r="P46" s="160" t="str">
        <f t="shared" si="2"/>
        <v/>
      </c>
      <c r="Q46" s="160">
        <f t="shared" si="8"/>
        <v>0</v>
      </c>
      <c r="R46" s="160" t="str">
        <f t="shared" si="5"/>
        <v/>
      </c>
      <c r="S46" s="160" t="str">
        <f t="shared" si="6"/>
        <v/>
      </c>
      <c r="T46" s="50" t="str">
        <f>IF($F46="","",IF(ISERROR(VLOOKUP(F46,PROVEEDORES!$D$8:$I$507,5,0)),1,VLOOKUP($F46,PROVEEDORES!$D$8:$I$507,5,0)))</f>
        <v/>
      </c>
    </row>
    <row r="47" spans="1:20" ht="17.45" customHeight="1" x14ac:dyDescent="0.25">
      <c r="C47" s="193"/>
      <c r="D47" s="189"/>
      <c r="E47" s="178"/>
      <c r="F47" s="178"/>
      <c r="G47" s="190">
        <f>DATOS!$E$13</f>
        <v>1</v>
      </c>
      <c r="H47" s="178"/>
      <c r="I47" s="191"/>
      <c r="J47" s="178"/>
      <c r="K47" s="178"/>
      <c r="L47" s="178"/>
      <c r="M47" s="178"/>
      <c r="N47" s="160" t="str">
        <f t="shared" si="7"/>
        <v/>
      </c>
      <c r="O47" s="21"/>
      <c r="P47" s="160" t="str">
        <f t="shared" si="2"/>
        <v/>
      </c>
      <c r="Q47" s="160">
        <f t="shared" si="8"/>
        <v>0</v>
      </c>
      <c r="R47" s="160" t="str">
        <f t="shared" si="5"/>
        <v/>
      </c>
      <c r="S47" s="160" t="str">
        <f t="shared" si="6"/>
        <v/>
      </c>
      <c r="T47" s="50" t="str">
        <f>IF($F47="","",IF(ISERROR(VLOOKUP(F47,PROVEEDORES!$D$8:$I$507,5,0)),1,VLOOKUP($F47,PROVEEDORES!$D$8:$I$507,5,0)))</f>
        <v/>
      </c>
    </row>
    <row r="48" spans="1:20" ht="17.45" customHeight="1" x14ac:dyDescent="0.25">
      <c r="C48" s="193"/>
      <c r="D48" s="189"/>
      <c r="E48" s="178"/>
      <c r="F48" s="178"/>
      <c r="G48" s="190">
        <f>DATOS!$E$13</f>
        <v>1</v>
      </c>
      <c r="H48" s="178"/>
      <c r="I48" s="191"/>
      <c r="J48" s="178"/>
      <c r="K48" s="178"/>
      <c r="L48" s="178"/>
      <c r="M48" s="178"/>
      <c r="N48" s="160" t="str">
        <f t="shared" si="7"/>
        <v/>
      </c>
      <c r="O48" s="21"/>
      <c r="P48" s="160" t="str">
        <f t="shared" si="2"/>
        <v/>
      </c>
      <c r="Q48" s="160">
        <f t="shared" si="8"/>
        <v>0</v>
      </c>
      <c r="R48" s="160" t="str">
        <f t="shared" si="5"/>
        <v/>
      </c>
      <c r="S48" s="160" t="str">
        <f t="shared" si="6"/>
        <v/>
      </c>
      <c r="T48" s="50" t="str">
        <f>IF($F48="","",IF(ISERROR(VLOOKUP(F48,PROVEEDORES!$D$8:$I$507,5,0)),1,VLOOKUP($F48,PROVEEDORES!$D$8:$I$507,5,0)))</f>
        <v/>
      </c>
    </row>
    <row r="49" spans="3:20" ht="17.45" customHeight="1" x14ac:dyDescent="0.25">
      <c r="C49" s="193"/>
      <c r="D49" s="189"/>
      <c r="E49" s="178"/>
      <c r="F49" s="178"/>
      <c r="G49" s="190">
        <f>DATOS!$E$13</f>
        <v>1</v>
      </c>
      <c r="H49" s="178"/>
      <c r="I49" s="191"/>
      <c r="J49" s="178"/>
      <c r="K49" s="178"/>
      <c r="L49" s="178"/>
      <c r="M49" s="178"/>
      <c r="N49" s="160" t="str">
        <f t="shared" si="7"/>
        <v/>
      </c>
      <c r="O49" s="21"/>
      <c r="P49" s="160" t="str">
        <f t="shared" si="2"/>
        <v/>
      </c>
      <c r="Q49" s="160">
        <f t="shared" si="8"/>
        <v>0</v>
      </c>
      <c r="R49" s="160" t="str">
        <f t="shared" si="5"/>
        <v/>
      </c>
      <c r="S49" s="160" t="str">
        <f t="shared" si="6"/>
        <v/>
      </c>
      <c r="T49" s="50" t="str">
        <f>IF($F49="","",IF(ISERROR(VLOOKUP(F49,PROVEEDORES!$D$8:$I$507,5,0)),1,VLOOKUP($F49,PROVEEDORES!$D$8:$I$507,5,0)))</f>
        <v/>
      </c>
    </row>
    <row r="50" spans="3:20" ht="17.45" customHeight="1" x14ac:dyDescent="0.25">
      <c r="C50" s="193"/>
      <c r="D50" s="189"/>
      <c r="E50" s="178"/>
      <c r="F50" s="178"/>
      <c r="G50" s="190">
        <f>DATOS!$E$13</f>
        <v>1</v>
      </c>
      <c r="H50" s="178"/>
      <c r="I50" s="191"/>
      <c r="J50" s="178"/>
      <c r="K50" s="178"/>
      <c r="L50" s="178"/>
      <c r="M50" s="178"/>
      <c r="N50" s="160" t="str">
        <f t="shared" si="7"/>
        <v/>
      </c>
      <c r="O50" s="21"/>
      <c r="P50" s="160" t="str">
        <f t="shared" si="2"/>
        <v/>
      </c>
      <c r="Q50" s="160">
        <f t="shared" si="8"/>
        <v>0</v>
      </c>
      <c r="R50" s="160" t="str">
        <f t="shared" si="5"/>
        <v/>
      </c>
      <c r="S50" s="160" t="str">
        <f t="shared" si="6"/>
        <v/>
      </c>
      <c r="T50" s="50" t="str">
        <f>IF($F50="","",IF(ISERROR(VLOOKUP(F50,PROVEEDORES!$D$8:$I$507,5,0)),1,VLOOKUP($F50,PROVEEDORES!$D$8:$I$507,5,0)))</f>
        <v/>
      </c>
    </row>
    <row r="51" spans="3:20" ht="17.45" customHeight="1" x14ac:dyDescent="0.25">
      <c r="C51" s="188"/>
      <c r="D51" s="189"/>
      <c r="E51" s="178"/>
      <c r="F51" s="178"/>
      <c r="G51" s="190">
        <f>DATOS!$E$13</f>
        <v>1</v>
      </c>
      <c r="H51" s="178"/>
      <c r="I51" s="191"/>
      <c r="J51" s="178"/>
      <c r="K51" s="178"/>
      <c r="L51" s="178"/>
      <c r="M51" s="178"/>
      <c r="N51" s="160" t="str">
        <f t="shared" si="7"/>
        <v/>
      </c>
      <c r="O51" s="21"/>
      <c r="P51" s="160" t="str">
        <f t="shared" si="2"/>
        <v/>
      </c>
      <c r="Q51" s="160">
        <f t="shared" si="8"/>
        <v>0</v>
      </c>
      <c r="R51" s="160" t="str">
        <f t="shared" si="5"/>
        <v/>
      </c>
      <c r="S51" s="160" t="str">
        <f t="shared" si="6"/>
        <v/>
      </c>
      <c r="T51" s="50" t="str">
        <f>IF($F51="","",IF(ISERROR(VLOOKUP(F51,PROVEEDORES!$D$8:$I$507,5,0)),1,VLOOKUP($F51,PROVEEDORES!$D$8:$I$507,5,0)))</f>
        <v/>
      </c>
    </row>
    <row r="52" spans="3:20" ht="17.45" customHeight="1" x14ac:dyDescent="0.25">
      <c r="C52" s="188"/>
      <c r="D52" s="189"/>
      <c r="E52" s="178"/>
      <c r="F52" s="178"/>
      <c r="G52" s="190">
        <f>DATOS!$E$13</f>
        <v>1</v>
      </c>
      <c r="H52" s="178"/>
      <c r="I52" s="191"/>
      <c r="J52" s="178"/>
      <c r="K52" s="178"/>
      <c r="L52" s="178"/>
      <c r="M52" s="178"/>
      <c r="N52" s="160" t="str">
        <f t="shared" si="7"/>
        <v/>
      </c>
      <c r="O52" s="21"/>
      <c r="P52" s="160" t="str">
        <f t="shared" si="2"/>
        <v/>
      </c>
      <c r="Q52" s="160">
        <f t="shared" si="8"/>
        <v>0</v>
      </c>
      <c r="R52" s="160" t="str">
        <f t="shared" si="5"/>
        <v/>
      </c>
      <c r="S52" s="160" t="str">
        <f t="shared" si="6"/>
        <v/>
      </c>
      <c r="T52" s="50" t="str">
        <f>IF($F52="","",IF(ISERROR(VLOOKUP(F52,PROVEEDORES!$D$8:$I$507,5,0)),1,VLOOKUP($F52,PROVEEDORES!$D$8:$I$507,5,0)))</f>
        <v/>
      </c>
    </row>
    <row r="53" spans="3:20" ht="17.45" customHeight="1" x14ac:dyDescent="0.25">
      <c r="C53" s="188"/>
      <c r="D53" s="189"/>
      <c r="E53" s="178"/>
      <c r="F53" s="178"/>
      <c r="G53" s="190">
        <f>DATOS!$E$13</f>
        <v>1</v>
      </c>
      <c r="H53" s="178"/>
      <c r="I53" s="191"/>
      <c r="J53" s="178"/>
      <c r="K53" s="178"/>
      <c r="L53" s="178"/>
      <c r="M53" s="178"/>
      <c r="N53" s="160" t="str">
        <f t="shared" si="7"/>
        <v/>
      </c>
      <c r="O53" s="21"/>
      <c r="P53" s="160" t="str">
        <f t="shared" si="2"/>
        <v/>
      </c>
      <c r="Q53" s="160">
        <f t="shared" si="8"/>
        <v>0</v>
      </c>
      <c r="R53" s="160" t="str">
        <f t="shared" si="5"/>
        <v/>
      </c>
      <c r="S53" s="160" t="str">
        <f t="shared" si="6"/>
        <v/>
      </c>
      <c r="T53" s="50" t="str">
        <f>IF($F53="","",IF(ISERROR(VLOOKUP(F53,PROVEEDORES!$D$8:$I$507,5,0)),1,VLOOKUP($F53,PROVEEDORES!$D$8:$I$507,5,0)))</f>
        <v/>
      </c>
    </row>
    <row r="54" spans="3:20" ht="17.45" customHeight="1" x14ac:dyDescent="0.25">
      <c r="C54" s="188"/>
      <c r="D54" s="189"/>
      <c r="E54" s="178"/>
      <c r="F54" s="178"/>
      <c r="G54" s="190">
        <f>DATOS!$E$13</f>
        <v>1</v>
      </c>
      <c r="H54" s="178"/>
      <c r="I54" s="191"/>
      <c r="J54" s="178"/>
      <c r="K54" s="178"/>
      <c r="L54" s="178"/>
      <c r="M54" s="178"/>
      <c r="N54" s="160" t="str">
        <f t="shared" si="7"/>
        <v/>
      </c>
      <c r="O54" s="21"/>
      <c r="P54" s="160" t="str">
        <f t="shared" si="2"/>
        <v/>
      </c>
      <c r="Q54" s="160">
        <f t="shared" si="8"/>
        <v>0</v>
      </c>
      <c r="R54" s="160" t="str">
        <f t="shared" si="5"/>
        <v/>
      </c>
      <c r="S54" s="160" t="str">
        <f t="shared" si="6"/>
        <v/>
      </c>
      <c r="T54" s="50" t="str">
        <f>IF($F54="","",IF(ISERROR(VLOOKUP(F54,PROVEEDORES!$D$8:$I$507,5,0)),1,VLOOKUP($F54,PROVEEDORES!$D$8:$I$507,5,0)))</f>
        <v/>
      </c>
    </row>
    <row r="55" spans="3:20" ht="17.45" customHeight="1" x14ac:dyDescent="0.25">
      <c r="C55" s="188"/>
      <c r="D55" s="189"/>
      <c r="E55" s="178"/>
      <c r="F55" s="178"/>
      <c r="G55" s="190">
        <f>DATOS!$E$13</f>
        <v>1</v>
      </c>
      <c r="H55" s="178"/>
      <c r="I55" s="191"/>
      <c r="J55" s="178"/>
      <c r="K55" s="178"/>
      <c r="L55" s="178"/>
      <c r="M55" s="178"/>
      <c r="N55" s="160" t="str">
        <f t="shared" si="7"/>
        <v/>
      </c>
      <c r="O55" s="21"/>
      <c r="P55" s="160" t="str">
        <f t="shared" si="2"/>
        <v/>
      </c>
      <c r="Q55" s="160">
        <f t="shared" si="8"/>
        <v>0</v>
      </c>
      <c r="R55" s="160" t="str">
        <f t="shared" si="5"/>
        <v/>
      </c>
      <c r="S55" s="160" t="str">
        <f t="shared" si="6"/>
        <v/>
      </c>
      <c r="T55" s="50" t="str">
        <f>IF($F55="","",IF(ISERROR(VLOOKUP(F55,PROVEEDORES!$D$8:$I$507,5,0)),1,VLOOKUP($F55,PROVEEDORES!$D$8:$I$507,5,0)))</f>
        <v/>
      </c>
    </row>
    <row r="56" spans="3:20" ht="17.45" customHeight="1" x14ac:dyDescent="0.25">
      <c r="C56" s="188"/>
      <c r="D56" s="189"/>
      <c r="E56" s="178"/>
      <c r="F56" s="178"/>
      <c r="G56" s="190">
        <f>DATOS!$E$13</f>
        <v>1</v>
      </c>
      <c r="H56" s="178"/>
      <c r="I56" s="191"/>
      <c r="J56" s="178"/>
      <c r="K56" s="178"/>
      <c r="L56" s="178"/>
      <c r="M56" s="178"/>
      <c r="N56" s="160" t="str">
        <f t="shared" si="7"/>
        <v/>
      </c>
      <c r="O56" s="21"/>
      <c r="P56" s="160" t="str">
        <f t="shared" si="2"/>
        <v/>
      </c>
      <c r="Q56" s="160">
        <f t="shared" si="8"/>
        <v>0</v>
      </c>
      <c r="R56" s="160" t="str">
        <f t="shared" si="5"/>
        <v/>
      </c>
      <c r="S56" s="160" t="str">
        <f t="shared" si="6"/>
        <v/>
      </c>
      <c r="T56" s="50" t="str">
        <f>IF($F56="","",IF(ISERROR(VLOOKUP(F56,PROVEEDORES!$D$8:$I$507,5,0)),1,VLOOKUP($F56,PROVEEDORES!$D$8:$I$507,5,0)))</f>
        <v/>
      </c>
    </row>
    <row r="57" spans="3:20" ht="17.45" customHeight="1" x14ac:dyDescent="0.25">
      <c r="C57" s="188"/>
      <c r="D57" s="189"/>
      <c r="E57" s="178"/>
      <c r="F57" s="178"/>
      <c r="G57" s="190">
        <f>DATOS!$E$13</f>
        <v>1</v>
      </c>
      <c r="H57" s="178"/>
      <c r="I57" s="191"/>
      <c r="J57" s="178"/>
      <c r="K57" s="178"/>
      <c r="L57" s="178"/>
      <c r="M57" s="178"/>
      <c r="N57" s="160" t="str">
        <f t="shared" si="7"/>
        <v/>
      </c>
      <c r="O57" s="21"/>
      <c r="P57" s="160" t="str">
        <f t="shared" si="2"/>
        <v/>
      </c>
      <c r="Q57" s="160">
        <f t="shared" si="8"/>
        <v>0</v>
      </c>
      <c r="R57" s="160" t="str">
        <f t="shared" si="5"/>
        <v/>
      </c>
      <c r="S57" s="160" t="str">
        <f t="shared" si="6"/>
        <v/>
      </c>
      <c r="T57" s="50" t="str">
        <f>IF($F57="","",IF(ISERROR(VLOOKUP(F57,PROVEEDORES!$D$8:$I$507,5,0)),1,VLOOKUP($F57,PROVEEDORES!$D$8:$I$507,5,0)))</f>
        <v/>
      </c>
    </row>
    <row r="58" spans="3:20" ht="17.45" customHeight="1" x14ac:dyDescent="0.25">
      <c r="C58" s="188"/>
      <c r="D58" s="189"/>
      <c r="E58" s="178"/>
      <c r="F58" s="178"/>
      <c r="G58" s="190">
        <f>DATOS!$E$13</f>
        <v>1</v>
      </c>
      <c r="H58" s="178"/>
      <c r="I58" s="191"/>
      <c r="J58" s="178"/>
      <c r="K58" s="178"/>
      <c r="L58" s="178"/>
      <c r="M58" s="178"/>
      <c r="N58" s="160" t="str">
        <f t="shared" si="7"/>
        <v/>
      </c>
      <c r="O58" s="21"/>
      <c r="P58" s="160" t="str">
        <f t="shared" si="2"/>
        <v/>
      </c>
      <c r="Q58" s="160">
        <f t="shared" si="8"/>
        <v>0</v>
      </c>
      <c r="R58" s="160" t="str">
        <f t="shared" si="5"/>
        <v/>
      </c>
      <c r="S58" s="160" t="str">
        <f t="shared" si="6"/>
        <v/>
      </c>
      <c r="T58" s="50" t="str">
        <f>IF($F58="","",IF(ISERROR(VLOOKUP(F58,PROVEEDORES!$D$8:$I$507,5,0)),1,VLOOKUP($F58,PROVEEDORES!$D$8:$I$507,5,0)))</f>
        <v/>
      </c>
    </row>
    <row r="59" spans="3:20" ht="17.45" customHeight="1" x14ac:dyDescent="0.25">
      <c r="C59" s="188"/>
      <c r="D59" s="189"/>
      <c r="E59" s="178"/>
      <c r="F59" s="178"/>
      <c r="G59" s="190">
        <f>DATOS!$E$13</f>
        <v>1</v>
      </c>
      <c r="H59" s="178"/>
      <c r="I59" s="191"/>
      <c r="J59" s="178"/>
      <c r="K59" s="178"/>
      <c r="L59" s="178"/>
      <c r="M59" s="178"/>
      <c r="N59" s="160" t="str">
        <f t="shared" si="7"/>
        <v/>
      </c>
      <c r="O59" s="21"/>
      <c r="P59" s="160" t="str">
        <f t="shared" si="2"/>
        <v/>
      </c>
      <c r="Q59" s="160">
        <f t="shared" si="8"/>
        <v>0</v>
      </c>
      <c r="R59" s="160" t="str">
        <f t="shared" si="5"/>
        <v/>
      </c>
      <c r="S59" s="160" t="str">
        <f t="shared" si="6"/>
        <v/>
      </c>
      <c r="T59" s="50" t="str">
        <f>IF($F59="","",IF(ISERROR(VLOOKUP(F59,PROVEEDORES!$D$8:$I$507,5,0)),1,VLOOKUP($F59,PROVEEDORES!$D$8:$I$507,5,0)))</f>
        <v/>
      </c>
    </row>
    <row r="60" spans="3:20" ht="17.45" customHeight="1" x14ac:dyDescent="0.25">
      <c r="C60" s="188"/>
      <c r="D60" s="189"/>
      <c r="E60" s="178"/>
      <c r="F60" s="178"/>
      <c r="G60" s="190">
        <f>DATOS!$E$13</f>
        <v>1</v>
      </c>
      <c r="H60" s="178"/>
      <c r="I60" s="191"/>
      <c r="J60" s="178"/>
      <c r="K60" s="178"/>
      <c r="L60" s="178"/>
      <c r="M60" s="178"/>
      <c r="N60" s="160" t="str">
        <f t="shared" si="7"/>
        <v/>
      </c>
      <c r="O60" s="21"/>
      <c r="P60" s="160" t="str">
        <f t="shared" si="2"/>
        <v/>
      </c>
      <c r="Q60" s="160">
        <f t="shared" si="8"/>
        <v>0</v>
      </c>
      <c r="R60" s="160" t="str">
        <f t="shared" si="5"/>
        <v/>
      </c>
      <c r="S60" s="160" t="str">
        <f t="shared" si="6"/>
        <v/>
      </c>
      <c r="T60" s="50" t="str">
        <f>IF($F60="","",IF(ISERROR(VLOOKUP(F60,PROVEEDORES!$D$8:$I$507,5,0)),1,VLOOKUP($F60,PROVEEDORES!$D$8:$I$507,5,0)))</f>
        <v/>
      </c>
    </row>
    <row r="61" spans="3:20" ht="17.45" customHeight="1" x14ac:dyDescent="0.25">
      <c r="C61" s="188"/>
      <c r="D61" s="189"/>
      <c r="E61" s="178"/>
      <c r="F61" s="178"/>
      <c r="G61" s="190">
        <f>DATOS!$E$13</f>
        <v>1</v>
      </c>
      <c r="H61" s="178"/>
      <c r="I61" s="191"/>
      <c r="J61" s="178"/>
      <c r="K61" s="178"/>
      <c r="L61" s="178"/>
      <c r="M61" s="178"/>
      <c r="N61" s="160" t="str">
        <f t="shared" si="7"/>
        <v/>
      </c>
      <c r="O61" s="21"/>
      <c r="P61" s="160" t="str">
        <f t="shared" si="2"/>
        <v/>
      </c>
      <c r="Q61" s="160">
        <f t="shared" si="8"/>
        <v>0</v>
      </c>
      <c r="R61" s="160" t="str">
        <f t="shared" si="5"/>
        <v/>
      </c>
      <c r="S61" s="160" t="str">
        <f t="shared" si="6"/>
        <v/>
      </c>
      <c r="T61" s="50" t="str">
        <f>IF($F61="","",IF(ISERROR(VLOOKUP(F61,PROVEEDORES!$D$8:$I$507,5,0)),1,VLOOKUP($F61,PROVEEDORES!$D$8:$I$507,5,0)))</f>
        <v/>
      </c>
    </row>
    <row r="62" spans="3:20" ht="17.45" customHeight="1" x14ac:dyDescent="0.25">
      <c r="C62" s="188"/>
      <c r="D62" s="189"/>
      <c r="E62" s="178"/>
      <c r="F62" s="178"/>
      <c r="G62" s="190">
        <f>DATOS!$E$13</f>
        <v>1</v>
      </c>
      <c r="H62" s="178"/>
      <c r="I62" s="191"/>
      <c r="J62" s="178"/>
      <c r="K62" s="178"/>
      <c r="L62" s="178"/>
      <c r="M62" s="178"/>
      <c r="N62" s="160" t="str">
        <f t="shared" si="7"/>
        <v/>
      </c>
      <c r="O62" s="21"/>
      <c r="P62" s="160" t="str">
        <f t="shared" si="2"/>
        <v/>
      </c>
      <c r="Q62" s="160">
        <f t="shared" si="8"/>
        <v>0</v>
      </c>
      <c r="R62" s="160" t="str">
        <f t="shared" si="5"/>
        <v/>
      </c>
      <c r="S62" s="160" t="str">
        <f t="shared" si="6"/>
        <v/>
      </c>
      <c r="T62" s="50" t="str">
        <f>IF($F62="","",IF(ISERROR(VLOOKUP(F62,PROVEEDORES!$D$8:$I$507,5,0)),1,VLOOKUP($F62,PROVEEDORES!$D$8:$I$507,5,0)))</f>
        <v/>
      </c>
    </row>
    <row r="63" spans="3:20" ht="17.45" customHeight="1" x14ac:dyDescent="0.25">
      <c r="C63" s="188"/>
      <c r="D63" s="189"/>
      <c r="E63" s="178"/>
      <c r="F63" s="178"/>
      <c r="G63" s="190">
        <f>DATOS!$E$13</f>
        <v>1</v>
      </c>
      <c r="H63" s="178"/>
      <c r="I63" s="191"/>
      <c r="J63" s="178"/>
      <c r="K63" s="178"/>
      <c r="L63" s="178"/>
      <c r="M63" s="178"/>
      <c r="N63" s="160" t="str">
        <f t="shared" si="7"/>
        <v/>
      </c>
      <c r="O63" s="21"/>
      <c r="P63" s="160" t="str">
        <f t="shared" si="2"/>
        <v/>
      </c>
      <c r="Q63" s="160">
        <f t="shared" si="8"/>
        <v>0</v>
      </c>
      <c r="R63" s="160" t="str">
        <f t="shared" si="5"/>
        <v/>
      </c>
      <c r="S63" s="160" t="str">
        <f t="shared" si="6"/>
        <v/>
      </c>
      <c r="T63" s="50" t="str">
        <f>IF($F63="","",IF(ISERROR(VLOOKUP(F63,PROVEEDORES!$D$8:$I$507,5,0)),1,VLOOKUP($F63,PROVEEDORES!$D$8:$I$507,5,0)))</f>
        <v/>
      </c>
    </row>
    <row r="64" spans="3:20" ht="17.45" customHeight="1" x14ac:dyDescent="0.25">
      <c r="C64" s="188"/>
      <c r="D64" s="189"/>
      <c r="E64" s="178"/>
      <c r="F64" s="178"/>
      <c r="G64" s="190">
        <f>DATOS!$E$13</f>
        <v>1</v>
      </c>
      <c r="H64" s="178"/>
      <c r="I64" s="191"/>
      <c r="J64" s="178"/>
      <c r="K64" s="178"/>
      <c r="L64" s="178"/>
      <c r="M64" s="178"/>
      <c r="N64" s="160" t="str">
        <f t="shared" si="7"/>
        <v/>
      </c>
      <c r="O64" s="21"/>
      <c r="P64" s="160" t="str">
        <f t="shared" si="2"/>
        <v/>
      </c>
      <c r="Q64" s="160">
        <f t="shared" si="8"/>
        <v>0</v>
      </c>
      <c r="R64" s="160" t="str">
        <f t="shared" si="5"/>
        <v/>
      </c>
      <c r="S64" s="160" t="str">
        <f t="shared" si="6"/>
        <v/>
      </c>
      <c r="T64" s="50" t="str">
        <f>IF($F64="","",IF(ISERROR(VLOOKUP(F64,PROVEEDORES!$D$8:$I$507,5,0)),1,VLOOKUP($F64,PROVEEDORES!$D$8:$I$507,5,0)))</f>
        <v/>
      </c>
    </row>
    <row r="65" spans="3:20" ht="17.45" customHeight="1" x14ac:dyDescent="0.25">
      <c r="C65" s="188"/>
      <c r="D65" s="189"/>
      <c r="E65" s="178"/>
      <c r="F65" s="178"/>
      <c r="G65" s="190">
        <f>DATOS!$E$13</f>
        <v>1</v>
      </c>
      <c r="H65" s="178"/>
      <c r="I65" s="191"/>
      <c r="J65" s="178"/>
      <c r="K65" s="178"/>
      <c r="L65" s="178"/>
      <c r="M65" s="178"/>
      <c r="N65" s="160" t="str">
        <f t="shared" si="7"/>
        <v/>
      </c>
      <c r="O65" s="21"/>
      <c r="P65" s="160" t="str">
        <f t="shared" si="2"/>
        <v/>
      </c>
      <c r="Q65" s="160">
        <f t="shared" si="8"/>
        <v>0</v>
      </c>
      <c r="R65" s="160" t="str">
        <f t="shared" si="5"/>
        <v/>
      </c>
      <c r="S65" s="160" t="str">
        <f t="shared" si="6"/>
        <v/>
      </c>
      <c r="T65" s="50" t="str">
        <f>IF($F65="","",IF(ISERROR(VLOOKUP(F65,PROVEEDORES!$D$8:$I$507,5,0)),1,VLOOKUP($F65,PROVEEDORES!$D$8:$I$507,5,0)))</f>
        <v/>
      </c>
    </row>
    <row r="66" spans="3:20" ht="17.45" customHeight="1" x14ac:dyDescent="0.25">
      <c r="C66" s="188"/>
      <c r="D66" s="189"/>
      <c r="E66" s="178"/>
      <c r="F66" s="178"/>
      <c r="G66" s="190">
        <f>DATOS!$E$13</f>
        <v>1</v>
      </c>
      <c r="H66" s="178"/>
      <c r="I66" s="191"/>
      <c r="J66" s="178"/>
      <c r="K66" s="178"/>
      <c r="L66" s="178"/>
      <c r="M66" s="178"/>
      <c r="N66" s="160" t="str">
        <f t="shared" si="7"/>
        <v/>
      </c>
      <c r="O66" s="21"/>
      <c r="P66" s="160" t="str">
        <f t="shared" si="2"/>
        <v/>
      </c>
      <c r="Q66" s="160">
        <f t="shared" si="8"/>
        <v>0</v>
      </c>
      <c r="R66" s="160" t="str">
        <f t="shared" si="5"/>
        <v/>
      </c>
      <c r="S66" s="160" t="str">
        <f t="shared" si="6"/>
        <v/>
      </c>
      <c r="T66" s="50" t="str">
        <f>IF($F66="","",IF(ISERROR(VLOOKUP(F66,PROVEEDORES!$D$8:$I$507,5,0)),1,VLOOKUP($F66,PROVEEDORES!$D$8:$I$507,5,0)))</f>
        <v/>
      </c>
    </row>
    <row r="67" spans="3:20" ht="17.45" customHeight="1" x14ac:dyDescent="0.25">
      <c r="C67" s="188"/>
      <c r="D67" s="189"/>
      <c r="E67" s="178"/>
      <c r="F67" s="178"/>
      <c r="G67" s="190">
        <f>DATOS!$E$13</f>
        <v>1</v>
      </c>
      <c r="H67" s="178"/>
      <c r="I67" s="191"/>
      <c r="J67" s="178"/>
      <c r="K67" s="178"/>
      <c r="L67" s="178"/>
      <c r="M67" s="178"/>
      <c r="N67" s="160" t="str">
        <f t="shared" si="7"/>
        <v/>
      </c>
      <c r="O67" s="21"/>
      <c r="P67" s="160" t="str">
        <f t="shared" si="2"/>
        <v/>
      </c>
      <c r="Q67" s="160">
        <f t="shared" si="8"/>
        <v>0</v>
      </c>
      <c r="R67" s="160" t="str">
        <f t="shared" si="5"/>
        <v/>
      </c>
      <c r="S67" s="160" t="str">
        <f t="shared" si="6"/>
        <v/>
      </c>
      <c r="T67" s="50" t="str">
        <f>IF($F67="","",IF(ISERROR(VLOOKUP(F67,PROVEEDORES!$D$8:$I$507,5,0)),1,VLOOKUP($F67,PROVEEDORES!$D$8:$I$507,5,0)))</f>
        <v/>
      </c>
    </row>
    <row r="68" spans="3:20" ht="17.45" customHeight="1" x14ac:dyDescent="0.25">
      <c r="C68" s="188"/>
      <c r="D68" s="189"/>
      <c r="E68" s="178"/>
      <c r="F68" s="178"/>
      <c r="G68" s="190">
        <f>DATOS!$E$13</f>
        <v>1</v>
      </c>
      <c r="H68" s="178"/>
      <c r="I68" s="191"/>
      <c r="J68" s="178"/>
      <c r="K68" s="178"/>
      <c r="L68" s="178"/>
      <c r="M68" s="178"/>
      <c r="N68" s="160" t="str">
        <f t="shared" si="7"/>
        <v/>
      </c>
      <c r="O68" s="21"/>
      <c r="P68" s="160" t="str">
        <f t="shared" si="2"/>
        <v/>
      </c>
      <c r="Q68" s="160">
        <f t="shared" si="8"/>
        <v>0</v>
      </c>
      <c r="R68" s="160" t="str">
        <f t="shared" si="5"/>
        <v/>
      </c>
      <c r="S68" s="160" t="str">
        <f t="shared" si="6"/>
        <v/>
      </c>
      <c r="T68" s="50" t="str">
        <f>IF($F68="","",IF(ISERROR(VLOOKUP(F68,PROVEEDORES!$D$8:$I$507,5,0)),1,VLOOKUP($F68,PROVEEDORES!$D$8:$I$507,5,0)))</f>
        <v/>
      </c>
    </row>
    <row r="69" spans="3:20" ht="17.45" customHeight="1" x14ac:dyDescent="0.25">
      <c r="C69" s="188"/>
      <c r="D69" s="189"/>
      <c r="E69" s="178"/>
      <c r="F69" s="178"/>
      <c r="G69" s="190">
        <f>DATOS!$E$13</f>
        <v>1</v>
      </c>
      <c r="H69" s="178"/>
      <c r="I69" s="191"/>
      <c r="J69" s="178"/>
      <c r="K69" s="178"/>
      <c r="L69" s="178"/>
      <c r="M69" s="178"/>
      <c r="N69" s="160" t="str">
        <f t="shared" si="7"/>
        <v/>
      </c>
      <c r="O69" s="21"/>
      <c r="P69" s="160" t="str">
        <f t="shared" si="2"/>
        <v/>
      </c>
      <c r="Q69" s="160">
        <f t="shared" si="8"/>
        <v>0</v>
      </c>
      <c r="R69" s="160" t="str">
        <f t="shared" si="5"/>
        <v/>
      </c>
      <c r="S69" s="160" t="str">
        <f t="shared" si="6"/>
        <v/>
      </c>
      <c r="T69" s="50" t="str">
        <f>IF($F69="","",IF(ISERROR(VLOOKUP(F69,PROVEEDORES!$D$8:$I$507,5,0)),1,VLOOKUP($F69,PROVEEDORES!$D$8:$I$507,5,0)))</f>
        <v/>
      </c>
    </row>
    <row r="70" spans="3:20" ht="17.45" customHeight="1" x14ac:dyDescent="0.25">
      <c r="C70" s="188"/>
      <c r="D70" s="189"/>
      <c r="E70" s="178"/>
      <c r="F70" s="178"/>
      <c r="G70" s="190">
        <f>DATOS!$E$13</f>
        <v>1</v>
      </c>
      <c r="H70" s="178"/>
      <c r="I70" s="191"/>
      <c r="J70" s="178"/>
      <c r="K70" s="178"/>
      <c r="L70" s="178"/>
      <c r="M70" s="178"/>
      <c r="N70" s="160" t="str">
        <f t="shared" si="7"/>
        <v/>
      </c>
      <c r="O70" s="21"/>
      <c r="P70" s="160" t="str">
        <f t="shared" si="2"/>
        <v/>
      </c>
      <c r="Q70" s="160">
        <f t="shared" si="8"/>
        <v>0</v>
      </c>
      <c r="R70" s="160" t="str">
        <f t="shared" si="5"/>
        <v/>
      </c>
      <c r="S70" s="160" t="str">
        <f t="shared" si="6"/>
        <v/>
      </c>
      <c r="T70" s="50" t="str">
        <f>IF($F70="","",IF(ISERROR(VLOOKUP(F70,PROVEEDORES!$D$8:$I$507,5,0)),1,VLOOKUP($F70,PROVEEDORES!$D$8:$I$507,5,0)))</f>
        <v/>
      </c>
    </row>
    <row r="71" spans="3:20" ht="17.45" customHeight="1" x14ac:dyDescent="0.25">
      <c r="C71" s="188"/>
      <c r="D71" s="189"/>
      <c r="E71" s="178"/>
      <c r="F71" s="178"/>
      <c r="G71" s="190">
        <f>DATOS!$E$13</f>
        <v>1</v>
      </c>
      <c r="H71" s="178"/>
      <c r="I71" s="191"/>
      <c r="J71" s="178"/>
      <c r="K71" s="178"/>
      <c r="L71" s="178"/>
      <c r="M71" s="178"/>
      <c r="N71" s="160" t="str">
        <f t="shared" si="7"/>
        <v/>
      </c>
      <c r="O71" s="21"/>
      <c r="P71" s="160" t="str">
        <f t="shared" si="2"/>
        <v/>
      </c>
      <c r="Q71" s="160">
        <f t="shared" si="8"/>
        <v>0</v>
      </c>
      <c r="R71" s="160" t="str">
        <f t="shared" si="5"/>
        <v/>
      </c>
      <c r="S71" s="160" t="str">
        <f t="shared" si="6"/>
        <v/>
      </c>
      <c r="T71" s="50" t="str">
        <f>IF($F71="","",IF(ISERROR(VLOOKUP(F71,PROVEEDORES!$D$8:$I$507,5,0)),1,VLOOKUP($F71,PROVEEDORES!$D$8:$I$507,5,0)))</f>
        <v/>
      </c>
    </row>
    <row r="72" spans="3:20" ht="17.45" customHeight="1" x14ac:dyDescent="0.25">
      <c r="C72" s="188"/>
      <c r="D72" s="189"/>
      <c r="E72" s="178"/>
      <c r="F72" s="178"/>
      <c r="G72" s="190">
        <f>DATOS!$E$13</f>
        <v>1</v>
      </c>
      <c r="H72" s="178"/>
      <c r="I72" s="191"/>
      <c r="J72" s="178"/>
      <c r="K72" s="178"/>
      <c r="L72" s="178"/>
      <c r="M72" s="178"/>
      <c r="N72" s="160" t="str">
        <f t="shared" si="7"/>
        <v/>
      </c>
      <c r="O72" s="21"/>
      <c r="P72" s="160" t="str">
        <f t="shared" si="2"/>
        <v/>
      </c>
      <c r="Q72" s="160">
        <f t="shared" si="8"/>
        <v>0</v>
      </c>
      <c r="R72" s="160" t="str">
        <f t="shared" si="5"/>
        <v/>
      </c>
      <c r="S72" s="160" t="str">
        <f t="shared" si="6"/>
        <v/>
      </c>
      <c r="T72" s="50" t="str">
        <f>IF($F72="","",IF(ISERROR(VLOOKUP(F72,PROVEEDORES!$D$8:$I$507,5,0)),1,VLOOKUP($F72,PROVEEDORES!$D$8:$I$507,5,0)))</f>
        <v/>
      </c>
    </row>
    <row r="73" spans="3:20" ht="17.45" customHeight="1" x14ac:dyDescent="0.25">
      <c r="C73" s="188"/>
      <c r="D73" s="189"/>
      <c r="E73" s="178"/>
      <c r="F73" s="178"/>
      <c r="G73" s="190">
        <f>DATOS!$E$13</f>
        <v>1</v>
      </c>
      <c r="H73" s="178"/>
      <c r="I73" s="191"/>
      <c r="J73" s="178"/>
      <c r="K73" s="178"/>
      <c r="L73" s="178"/>
      <c r="M73" s="178"/>
      <c r="N73" s="160" t="str">
        <f t="shared" si="7"/>
        <v/>
      </c>
      <c r="O73" s="21"/>
      <c r="P73" s="160" t="str">
        <f t="shared" si="2"/>
        <v/>
      </c>
      <c r="Q73" s="160">
        <f t="shared" si="8"/>
        <v>0</v>
      </c>
      <c r="R73" s="160" t="str">
        <f t="shared" si="5"/>
        <v/>
      </c>
      <c r="S73" s="160" t="str">
        <f t="shared" si="6"/>
        <v/>
      </c>
      <c r="T73" s="50" t="str">
        <f>IF($F73="","",IF(ISERROR(VLOOKUP(F73,PROVEEDORES!$D$8:$I$507,5,0)),1,VLOOKUP($F73,PROVEEDORES!$D$8:$I$507,5,0)))</f>
        <v/>
      </c>
    </row>
    <row r="74" spans="3:20" ht="17.45" customHeight="1" x14ac:dyDescent="0.25">
      <c r="C74" s="188"/>
      <c r="D74" s="189"/>
      <c r="E74" s="178"/>
      <c r="F74" s="178"/>
      <c r="G74" s="190">
        <f>DATOS!$E$13</f>
        <v>1</v>
      </c>
      <c r="H74" s="178"/>
      <c r="I74" s="191"/>
      <c r="J74" s="178"/>
      <c r="K74" s="178"/>
      <c r="L74" s="178"/>
      <c r="M74" s="178"/>
      <c r="N74" s="160" t="str">
        <f t="shared" si="7"/>
        <v/>
      </c>
      <c r="O74" s="21"/>
      <c r="P74" s="160" t="str">
        <f t="shared" si="2"/>
        <v/>
      </c>
      <c r="Q74" s="160">
        <f t="shared" si="8"/>
        <v>0</v>
      </c>
      <c r="R74" s="160" t="str">
        <f t="shared" si="5"/>
        <v/>
      </c>
      <c r="S74" s="160" t="str">
        <f t="shared" si="6"/>
        <v/>
      </c>
      <c r="T74" s="50" t="str">
        <f>IF($F74="","",IF(ISERROR(VLOOKUP(F74,PROVEEDORES!$D$8:$I$507,5,0)),1,VLOOKUP($F74,PROVEEDORES!$D$8:$I$507,5,0)))</f>
        <v/>
      </c>
    </row>
    <row r="75" spans="3:20" ht="17.45" customHeight="1" x14ac:dyDescent="0.25">
      <c r="C75" s="188"/>
      <c r="D75" s="189"/>
      <c r="E75" s="178"/>
      <c r="F75" s="178"/>
      <c r="G75" s="190">
        <f>DATOS!$E$13</f>
        <v>1</v>
      </c>
      <c r="H75" s="178"/>
      <c r="I75" s="191"/>
      <c r="J75" s="178"/>
      <c r="K75" s="178"/>
      <c r="L75" s="178"/>
      <c r="M75" s="178"/>
      <c r="N75" s="160" t="str">
        <f t="shared" si="7"/>
        <v/>
      </c>
      <c r="O75" s="21"/>
      <c r="P75" s="160" t="str">
        <f t="shared" si="2"/>
        <v/>
      </c>
      <c r="Q75" s="160">
        <f t="shared" si="8"/>
        <v>0</v>
      </c>
      <c r="R75" s="160" t="str">
        <f t="shared" si="5"/>
        <v/>
      </c>
      <c r="S75" s="160" t="str">
        <f t="shared" si="6"/>
        <v/>
      </c>
      <c r="T75" s="50" t="str">
        <f>IF($F75="","",IF(ISERROR(VLOOKUP(F75,PROVEEDORES!$D$8:$I$507,5,0)),1,VLOOKUP($F75,PROVEEDORES!$D$8:$I$507,5,0)))</f>
        <v/>
      </c>
    </row>
    <row r="76" spans="3:20" ht="17.45" customHeight="1" x14ac:dyDescent="0.25">
      <c r="C76" s="188"/>
      <c r="D76" s="189"/>
      <c r="E76" s="178"/>
      <c r="F76" s="178"/>
      <c r="G76" s="190">
        <f>DATOS!$E$13</f>
        <v>1</v>
      </c>
      <c r="H76" s="178"/>
      <c r="I76" s="191"/>
      <c r="J76" s="178"/>
      <c r="K76" s="178"/>
      <c r="L76" s="178"/>
      <c r="M76" s="178"/>
      <c r="N76" s="160" t="str">
        <f t="shared" si="7"/>
        <v/>
      </c>
      <c r="O76" s="21"/>
      <c r="P76" s="160" t="str">
        <f t="shared" si="2"/>
        <v/>
      </c>
      <c r="Q76" s="160">
        <f t="shared" si="8"/>
        <v>0</v>
      </c>
      <c r="R76" s="160" t="str">
        <f t="shared" si="5"/>
        <v/>
      </c>
      <c r="S76" s="160" t="str">
        <f t="shared" si="6"/>
        <v/>
      </c>
      <c r="T76" s="50" t="str">
        <f>IF($F76="","",IF(ISERROR(VLOOKUP(F76,PROVEEDORES!$D$8:$I$507,5,0)),1,VLOOKUP($F76,PROVEEDORES!$D$8:$I$507,5,0)))</f>
        <v/>
      </c>
    </row>
    <row r="77" spans="3:20" ht="17.45" customHeight="1" x14ac:dyDescent="0.25">
      <c r="C77" s="188"/>
      <c r="D77" s="189"/>
      <c r="E77" s="178"/>
      <c r="F77" s="178"/>
      <c r="G77" s="190">
        <f>DATOS!$E$13</f>
        <v>1</v>
      </c>
      <c r="H77" s="178"/>
      <c r="I77" s="191"/>
      <c r="J77" s="178"/>
      <c r="K77" s="178"/>
      <c r="L77" s="178"/>
      <c r="M77" s="178"/>
      <c r="N77" s="160" t="str">
        <f t="shared" si="7"/>
        <v/>
      </c>
      <c r="O77" s="21"/>
      <c r="P77" s="160" t="str">
        <f t="shared" si="2"/>
        <v/>
      </c>
      <c r="Q77" s="160">
        <f t="shared" si="8"/>
        <v>0</v>
      </c>
      <c r="R77" s="160" t="str">
        <f t="shared" si="5"/>
        <v/>
      </c>
      <c r="S77" s="160" t="str">
        <f t="shared" si="6"/>
        <v/>
      </c>
      <c r="T77" s="50" t="str">
        <f>IF($F77="","",IF(ISERROR(VLOOKUP(F77,PROVEEDORES!$D$8:$I$507,5,0)),1,VLOOKUP($F77,PROVEEDORES!$D$8:$I$507,5,0)))</f>
        <v/>
      </c>
    </row>
    <row r="78" spans="3:20" ht="17.45" customHeight="1" x14ac:dyDescent="0.25">
      <c r="C78" s="188"/>
      <c r="D78" s="189"/>
      <c r="E78" s="178"/>
      <c r="F78" s="178"/>
      <c r="G78" s="190">
        <f>DATOS!$E$13</f>
        <v>1</v>
      </c>
      <c r="H78" s="178"/>
      <c r="I78" s="191"/>
      <c r="J78" s="178"/>
      <c r="K78" s="178"/>
      <c r="L78" s="178"/>
      <c r="M78" s="178"/>
      <c r="N78" s="160" t="str">
        <f t="shared" si="7"/>
        <v/>
      </c>
      <c r="O78" s="21"/>
      <c r="P78" s="160" t="str">
        <f t="shared" si="2"/>
        <v/>
      </c>
      <c r="Q78" s="160">
        <f t="shared" si="8"/>
        <v>0</v>
      </c>
      <c r="R78" s="160" t="str">
        <f t="shared" si="5"/>
        <v/>
      </c>
      <c r="S78" s="160" t="str">
        <f t="shared" si="6"/>
        <v/>
      </c>
      <c r="T78" s="50" t="str">
        <f>IF($F78="","",IF(ISERROR(VLOOKUP(F78,PROVEEDORES!$D$8:$I$507,5,0)),1,VLOOKUP($F78,PROVEEDORES!$D$8:$I$507,5,0)))</f>
        <v/>
      </c>
    </row>
    <row r="79" spans="3:20" ht="17.45" customHeight="1" x14ac:dyDescent="0.25">
      <c r="C79" s="188"/>
      <c r="D79" s="189"/>
      <c r="E79" s="178"/>
      <c r="F79" s="178"/>
      <c r="G79" s="190">
        <f>DATOS!$E$13</f>
        <v>1</v>
      </c>
      <c r="H79" s="178"/>
      <c r="I79" s="191"/>
      <c r="J79" s="178"/>
      <c r="K79" s="178"/>
      <c r="L79" s="178"/>
      <c r="M79" s="178"/>
      <c r="N79" s="160" t="str">
        <f t="shared" si="7"/>
        <v/>
      </c>
      <c r="O79" s="21"/>
      <c r="P79" s="160" t="str">
        <f t="shared" si="2"/>
        <v/>
      </c>
      <c r="Q79" s="160">
        <f t="shared" si="8"/>
        <v>0</v>
      </c>
      <c r="R79" s="160" t="str">
        <f t="shared" si="5"/>
        <v/>
      </c>
      <c r="S79" s="160" t="str">
        <f t="shared" si="6"/>
        <v/>
      </c>
      <c r="T79" s="50" t="str">
        <f>IF($F79="","",IF(ISERROR(VLOOKUP(F79,PROVEEDORES!$D$8:$I$507,5,0)),1,VLOOKUP($F79,PROVEEDORES!$D$8:$I$507,5,0)))</f>
        <v/>
      </c>
    </row>
    <row r="80" spans="3:20" ht="17.45" customHeight="1" x14ac:dyDescent="0.25">
      <c r="C80" s="188"/>
      <c r="D80" s="189"/>
      <c r="E80" s="178"/>
      <c r="F80" s="178"/>
      <c r="G80" s="190">
        <f>DATOS!$E$13</f>
        <v>1</v>
      </c>
      <c r="H80" s="178"/>
      <c r="I80" s="191"/>
      <c r="J80" s="178"/>
      <c r="K80" s="178"/>
      <c r="L80" s="178"/>
      <c r="M80" s="178"/>
      <c r="N80" s="160" t="str">
        <f t="shared" si="7"/>
        <v/>
      </c>
      <c r="O80" s="21"/>
      <c r="P80" s="160" t="str">
        <f t="shared" si="2"/>
        <v/>
      </c>
      <c r="Q80" s="160">
        <f t="shared" si="8"/>
        <v>0</v>
      </c>
      <c r="R80" s="160" t="str">
        <f t="shared" si="5"/>
        <v/>
      </c>
      <c r="S80" s="160" t="str">
        <f t="shared" si="6"/>
        <v/>
      </c>
      <c r="T80" s="50" t="str">
        <f>IF($F80="","",IF(ISERROR(VLOOKUP(F80,PROVEEDORES!$D$8:$I$507,5,0)),1,VLOOKUP($F80,PROVEEDORES!$D$8:$I$507,5,0)))</f>
        <v/>
      </c>
    </row>
    <row r="81" spans="3:20" ht="17.45" customHeight="1" x14ac:dyDescent="0.25">
      <c r="C81" s="188"/>
      <c r="D81" s="189"/>
      <c r="E81" s="178"/>
      <c r="F81" s="178"/>
      <c r="G81" s="190">
        <f>DATOS!$E$13</f>
        <v>1</v>
      </c>
      <c r="H81" s="178"/>
      <c r="I81" s="191"/>
      <c r="J81" s="178"/>
      <c r="K81" s="178"/>
      <c r="L81" s="178"/>
      <c r="M81" s="178"/>
      <c r="N81" s="160" t="str">
        <f t="shared" si="7"/>
        <v/>
      </c>
      <c r="O81" s="21"/>
      <c r="P81" s="160" t="str">
        <f t="shared" si="2"/>
        <v/>
      </c>
      <c r="Q81" s="160">
        <f t="shared" si="8"/>
        <v>0</v>
      </c>
      <c r="R81" s="160" t="str">
        <f t="shared" si="5"/>
        <v/>
      </c>
      <c r="S81" s="160" t="str">
        <f t="shared" si="6"/>
        <v/>
      </c>
      <c r="T81" s="50" t="str">
        <f>IF($F81="","",IF(ISERROR(VLOOKUP(F81,PROVEEDORES!$D$8:$I$507,5,0)),1,VLOOKUP($F81,PROVEEDORES!$D$8:$I$507,5,0)))</f>
        <v/>
      </c>
    </row>
    <row r="82" spans="3:20" ht="17.45" customHeight="1" x14ac:dyDescent="0.25">
      <c r="C82" s="188"/>
      <c r="D82" s="189"/>
      <c r="E82" s="178"/>
      <c r="F82" s="178"/>
      <c r="G82" s="190">
        <f>DATOS!$E$13</f>
        <v>1</v>
      </c>
      <c r="H82" s="178"/>
      <c r="I82" s="191"/>
      <c r="J82" s="178"/>
      <c r="K82" s="178"/>
      <c r="L82" s="178"/>
      <c r="M82" s="178"/>
      <c r="N82" s="160" t="str">
        <f t="shared" ref="N82:N145" si="9">IF(H82&amp;J82&amp;K82&amp;L82&amp;M82="","",H82+J82+K82-L82-M82)</f>
        <v/>
      </c>
      <c r="O82" s="21"/>
      <c r="P82" s="160" t="str">
        <f t="shared" ref="P82:P145" si="10">IF($I82="E",H82,"")</f>
        <v/>
      </c>
      <c r="Q82" s="160">
        <f t="shared" si="8"/>
        <v>0</v>
      </c>
      <c r="R82" s="160" t="str">
        <f t="shared" si="5"/>
        <v/>
      </c>
      <c r="S82" s="160" t="str">
        <f t="shared" si="6"/>
        <v/>
      </c>
      <c r="T82" s="50" t="str">
        <f>IF($F82="","",IF(ISERROR(VLOOKUP(F82,PROVEEDORES!$D$8:$I$507,5,0)),1,VLOOKUP($F82,PROVEEDORES!$D$8:$I$507,5,0)))</f>
        <v/>
      </c>
    </row>
    <row r="83" spans="3:20" ht="17.45" customHeight="1" x14ac:dyDescent="0.25">
      <c r="C83" s="188"/>
      <c r="D83" s="189"/>
      <c r="E83" s="178"/>
      <c r="F83" s="178"/>
      <c r="G83" s="190">
        <f>DATOS!$E$13</f>
        <v>1</v>
      </c>
      <c r="H83" s="178"/>
      <c r="I83" s="191"/>
      <c r="J83" s="178"/>
      <c r="K83" s="178"/>
      <c r="L83" s="178"/>
      <c r="M83" s="178"/>
      <c r="N83" s="160" t="str">
        <f t="shared" si="9"/>
        <v/>
      </c>
      <c r="O83" s="21"/>
      <c r="P83" s="160" t="str">
        <f t="shared" si="10"/>
        <v/>
      </c>
      <c r="Q83" s="160">
        <f t="shared" si="8"/>
        <v>0</v>
      </c>
      <c r="R83" s="160" t="str">
        <f t="shared" ref="R83:R146" si="11">IF(OR($I83=8%,$I83=11%),$J83/$I83,"")</f>
        <v/>
      </c>
      <c r="S83" s="160" t="str">
        <f t="shared" ref="S83:S146" si="12">IF(OR($I83=15%,$I83=16%),$J83/$I83,"")</f>
        <v/>
      </c>
      <c r="T83" s="50" t="str">
        <f>IF($F83="","",IF(ISERROR(VLOOKUP(F83,PROVEEDORES!$D$8:$I$507,5,0)),1,VLOOKUP($F83,PROVEEDORES!$D$8:$I$507,5,0)))</f>
        <v/>
      </c>
    </row>
    <row r="84" spans="3:20" ht="17.45" customHeight="1" x14ac:dyDescent="0.25">
      <c r="C84" s="188"/>
      <c r="D84" s="189"/>
      <c r="E84" s="178"/>
      <c r="F84" s="178"/>
      <c r="G84" s="190">
        <f>DATOS!$E$13</f>
        <v>1</v>
      </c>
      <c r="H84" s="178"/>
      <c r="I84" s="191"/>
      <c r="J84" s="178"/>
      <c r="K84" s="178"/>
      <c r="L84" s="178"/>
      <c r="M84" s="178"/>
      <c r="N84" s="160" t="str">
        <f t="shared" si="9"/>
        <v/>
      </c>
      <c r="O84" s="21"/>
      <c r="P84" s="160" t="str">
        <f t="shared" si="10"/>
        <v/>
      </c>
      <c r="Q84" s="160">
        <f t="shared" ref="Q84:Q147" si="13">IF($I84=0%,H84,"")</f>
        <v>0</v>
      </c>
      <c r="R84" s="160" t="str">
        <f t="shared" si="11"/>
        <v/>
      </c>
      <c r="S84" s="160" t="str">
        <f t="shared" si="12"/>
        <v/>
      </c>
      <c r="T84" s="50" t="str">
        <f>IF($F84="","",IF(ISERROR(VLOOKUP(F84,PROVEEDORES!$D$8:$I$507,5,0)),1,VLOOKUP($F84,PROVEEDORES!$D$8:$I$507,5,0)))</f>
        <v/>
      </c>
    </row>
    <row r="85" spans="3:20" ht="17.45" customHeight="1" x14ac:dyDescent="0.25">
      <c r="C85" s="188"/>
      <c r="D85" s="189"/>
      <c r="E85" s="178"/>
      <c r="F85" s="178"/>
      <c r="G85" s="190">
        <f>DATOS!$E$13</f>
        <v>1</v>
      </c>
      <c r="H85" s="178"/>
      <c r="I85" s="191"/>
      <c r="J85" s="178"/>
      <c r="K85" s="178"/>
      <c r="L85" s="178"/>
      <c r="M85" s="178"/>
      <c r="N85" s="160" t="str">
        <f t="shared" si="9"/>
        <v/>
      </c>
      <c r="O85" s="21"/>
      <c r="P85" s="160" t="str">
        <f t="shared" si="10"/>
        <v/>
      </c>
      <c r="Q85" s="160">
        <f t="shared" si="13"/>
        <v>0</v>
      </c>
      <c r="R85" s="160" t="str">
        <f t="shared" si="11"/>
        <v/>
      </c>
      <c r="S85" s="160" t="str">
        <f t="shared" si="12"/>
        <v/>
      </c>
      <c r="T85" s="50" t="str">
        <f>IF($F85="","",IF(ISERROR(VLOOKUP(F85,PROVEEDORES!$D$8:$I$507,5,0)),1,VLOOKUP($F85,PROVEEDORES!$D$8:$I$507,5,0)))</f>
        <v/>
      </c>
    </row>
    <row r="86" spans="3:20" ht="17.45" customHeight="1" x14ac:dyDescent="0.25">
      <c r="C86" s="188"/>
      <c r="D86" s="189"/>
      <c r="E86" s="178"/>
      <c r="F86" s="178"/>
      <c r="G86" s="190">
        <f>DATOS!$E$13</f>
        <v>1</v>
      </c>
      <c r="H86" s="178"/>
      <c r="I86" s="191"/>
      <c r="J86" s="178"/>
      <c r="K86" s="178"/>
      <c r="L86" s="178"/>
      <c r="M86" s="178"/>
      <c r="N86" s="160" t="str">
        <f t="shared" si="9"/>
        <v/>
      </c>
      <c r="O86" s="21"/>
      <c r="P86" s="160" t="str">
        <f t="shared" si="10"/>
        <v/>
      </c>
      <c r="Q86" s="160">
        <f t="shared" si="13"/>
        <v>0</v>
      </c>
      <c r="R86" s="160" t="str">
        <f t="shared" si="11"/>
        <v/>
      </c>
      <c r="S86" s="160" t="str">
        <f t="shared" si="12"/>
        <v/>
      </c>
      <c r="T86" s="50" t="str">
        <f>IF($F86="","",IF(ISERROR(VLOOKUP(F86,PROVEEDORES!$D$8:$I$507,5,0)),1,VLOOKUP($F86,PROVEEDORES!$D$8:$I$507,5,0)))</f>
        <v/>
      </c>
    </row>
    <row r="87" spans="3:20" ht="17.45" customHeight="1" x14ac:dyDescent="0.25">
      <c r="C87" s="188"/>
      <c r="D87" s="189"/>
      <c r="E87" s="178"/>
      <c r="F87" s="178"/>
      <c r="G87" s="190">
        <f>DATOS!$E$13</f>
        <v>1</v>
      </c>
      <c r="H87" s="178"/>
      <c r="I87" s="191"/>
      <c r="J87" s="178"/>
      <c r="K87" s="178"/>
      <c r="L87" s="178"/>
      <c r="M87" s="178"/>
      <c r="N87" s="160" t="str">
        <f t="shared" si="9"/>
        <v/>
      </c>
      <c r="O87" s="21"/>
      <c r="P87" s="160" t="str">
        <f t="shared" si="10"/>
        <v/>
      </c>
      <c r="Q87" s="160">
        <f t="shared" si="13"/>
        <v>0</v>
      </c>
      <c r="R87" s="160" t="str">
        <f t="shared" si="11"/>
        <v/>
      </c>
      <c r="S87" s="160" t="str">
        <f t="shared" si="12"/>
        <v/>
      </c>
      <c r="T87" s="50" t="str">
        <f>IF($F87="","",IF(ISERROR(VLOOKUP(F87,PROVEEDORES!$D$8:$I$507,5,0)),1,VLOOKUP($F87,PROVEEDORES!$D$8:$I$507,5,0)))</f>
        <v/>
      </c>
    </row>
    <row r="88" spans="3:20" ht="17.45" customHeight="1" x14ac:dyDescent="0.25">
      <c r="C88" s="188"/>
      <c r="D88" s="189"/>
      <c r="E88" s="178"/>
      <c r="F88" s="178"/>
      <c r="G88" s="190">
        <f>DATOS!$E$13</f>
        <v>1</v>
      </c>
      <c r="H88" s="178"/>
      <c r="I88" s="191"/>
      <c r="J88" s="178"/>
      <c r="K88" s="178"/>
      <c r="L88" s="178"/>
      <c r="M88" s="178"/>
      <c r="N88" s="160" t="str">
        <f t="shared" si="9"/>
        <v/>
      </c>
      <c r="O88" s="21"/>
      <c r="P88" s="160" t="str">
        <f t="shared" si="10"/>
        <v/>
      </c>
      <c r="Q88" s="160">
        <f t="shared" si="13"/>
        <v>0</v>
      </c>
      <c r="R88" s="160" t="str">
        <f t="shared" si="11"/>
        <v/>
      </c>
      <c r="S88" s="160" t="str">
        <f t="shared" si="12"/>
        <v/>
      </c>
      <c r="T88" s="50" t="str">
        <f>IF($F88="","",IF(ISERROR(VLOOKUP(F88,PROVEEDORES!$D$8:$I$507,5,0)),1,VLOOKUP($F88,PROVEEDORES!$D$8:$I$507,5,0)))</f>
        <v/>
      </c>
    </row>
    <row r="89" spans="3:20" ht="17.45" customHeight="1" x14ac:dyDescent="0.25">
      <c r="C89" s="188"/>
      <c r="D89" s="189"/>
      <c r="E89" s="178"/>
      <c r="F89" s="178"/>
      <c r="G89" s="190">
        <f>DATOS!$E$13</f>
        <v>1</v>
      </c>
      <c r="H89" s="178"/>
      <c r="I89" s="191"/>
      <c r="J89" s="178"/>
      <c r="K89" s="178"/>
      <c r="L89" s="178"/>
      <c r="M89" s="178"/>
      <c r="N89" s="160" t="str">
        <f t="shared" si="9"/>
        <v/>
      </c>
      <c r="O89" s="21"/>
      <c r="P89" s="160" t="str">
        <f t="shared" si="10"/>
        <v/>
      </c>
      <c r="Q89" s="160">
        <f t="shared" si="13"/>
        <v>0</v>
      </c>
      <c r="R89" s="160" t="str">
        <f t="shared" si="11"/>
        <v/>
      </c>
      <c r="S89" s="160" t="str">
        <f t="shared" si="12"/>
        <v/>
      </c>
      <c r="T89" s="50" t="str">
        <f>IF($F89="","",IF(ISERROR(VLOOKUP(F89,PROVEEDORES!$D$8:$I$507,5,0)),1,VLOOKUP($F89,PROVEEDORES!$D$8:$I$507,5,0)))</f>
        <v/>
      </c>
    </row>
    <row r="90" spans="3:20" ht="17.45" customHeight="1" x14ac:dyDescent="0.25">
      <c r="C90" s="188"/>
      <c r="D90" s="189"/>
      <c r="E90" s="178"/>
      <c r="F90" s="178"/>
      <c r="G90" s="190">
        <f>DATOS!$E$13</f>
        <v>1</v>
      </c>
      <c r="H90" s="178"/>
      <c r="I90" s="191"/>
      <c r="J90" s="178"/>
      <c r="K90" s="178"/>
      <c r="L90" s="178"/>
      <c r="M90" s="178"/>
      <c r="N90" s="160" t="str">
        <f t="shared" si="9"/>
        <v/>
      </c>
      <c r="O90" s="21"/>
      <c r="P90" s="160" t="str">
        <f t="shared" si="10"/>
        <v/>
      </c>
      <c r="Q90" s="160">
        <f t="shared" si="13"/>
        <v>0</v>
      </c>
      <c r="R90" s="160" t="str">
        <f t="shared" si="11"/>
        <v/>
      </c>
      <c r="S90" s="160" t="str">
        <f t="shared" si="12"/>
        <v/>
      </c>
      <c r="T90" s="50" t="str">
        <f>IF($F90="","",IF(ISERROR(VLOOKUP(F90,PROVEEDORES!$D$8:$I$507,5,0)),1,VLOOKUP($F90,PROVEEDORES!$D$8:$I$507,5,0)))</f>
        <v/>
      </c>
    </row>
    <row r="91" spans="3:20" ht="17.45" customHeight="1" x14ac:dyDescent="0.25">
      <c r="C91" s="188"/>
      <c r="D91" s="189"/>
      <c r="E91" s="178"/>
      <c r="F91" s="178"/>
      <c r="G91" s="190">
        <f>DATOS!$E$13</f>
        <v>1</v>
      </c>
      <c r="H91" s="178"/>
      <c r="I91" s="191"/>
      <c r="J91" s="178"/>
      <c r="K91" s="178"/>
      <c r="L91" s="178"/>
      <c r="M91" s="178"/>
      <c r="N91" s="160" t="str">
        <f t="shared" si="9"/>
        <v/>
      </c>
      <c r="O91" s="21"/>
      <c r="P91" s="160" t="str">
        <f t="shared" si="10"/>
        <v/>
      </c>
      <c r="Q91" s="160">
        <f t="shared" si="13"/>
        <v>0</v>
      </c>
      <c r="R91" s="160" t="str">
        <f t="shared" si="11"/>
        <v/>
      </c>
      <c r="S91" s="160" t="str">
        <f t="shared" si="12"/>
        <v/>
      </c>
      <c r="T91" s="50" t="str">
        <f>IF($F91="","",IF(ISERROR(VLOOKUP(F91,PROVEEDORES!$D$8:$I$507,5,0)),1,VLOOKUP($F91,PROVEEDORES!$D$8:$I$507,5,0)))</f>
        <v/>
      </c>
    </row>
    <row r="92" spans="3:20" ht="17.45" customHeight="1" x14ac:dyDescent="0.25">
      <c r="C92" s="188"/>
      <c r="D92" s="189"/>
      <c r="E92" s="178"/>
      <c r="F92" s="178"/>
      <c r="G92" s="190">
        <f>DATOS!$E$13</f>
        <v>1</v>
      </c>
      <c r="H92" s="178"/>
      <c r="I92" s="191"/>
      <c r="J92" s="178"/>
      <c r="K92" s="178"/>
      <c r="L92" s="178"/>
      <c r="M92" s="178"/>
      <c r="N92" s="160" t="str">
        <f t="shared" si="9"/>
        <v/>
      </c>
      <c r="O92" s="21"/>
      <c r="P92" s="160" t="str">
        <f t="shared" si="10"/>
        <v/>
      </c>
      <c r="Q92" s="160">
        <f t="shared" si="13"/>
        <v>0</v>
      </c>
      <c r="R92" s="160" t="str">
        <f t="shared" si="11"/>
        <v/>
      </c>
      <c r="S92" s="160" t="str">
        <f t="shared" si="12"/>
        <v/>
      </c>
      <c r="T92" s="50" t="str">
        <f>IF($F92="","",IF(ISERROR(VLOOKUP(F92,PROVEEDORES!$D$8:$I$507,5,0)),1,VLOOKUP($F92,PROVEEDORES!$D$8:$I$507,5,0)))</f>
        <v/>
      </c>
    </row>
    <row r="93" spans="3:20" ht="17.45" customHeight="1" x14ac:dyDescent="0.25">
      <c r="C93" s="188"/>
      <c r="D93" s="189"/>
      <c r="E93" s="178"/>
      <c r="F93" s="178"/>
      <c r="G93" s="190">
        <f>DATOS!$E$13</f>
        <v>1</v>
      </c>
      <c r="H93" s="178"/>
      <c r="I93" s="191"/>
      <c r="J93" s="178"/>
      <c r="K93" s="178"/>
      <c r="L93" s="178"/>
      <c r="M93" s="178"/>
      <c r="N93" s="160" t="str">
        <f t="shared" si="9"/>
        <v/>
      </c>
      <c r="O93" s="21"/>
      <c r="P93" s="160" t="str">
        <f t="shared" si="10"/>
        <v/>
      </c>
      <c r="Q93" s="160">
        <f t="shared" si="13"/>
        <v>0</v>
      </c>
      <c r="R93" s="160" t="str">
        <f t="shared" si="11"/>
        <v/>
      </c>
      <c r="S93" s="160" t="str">
        <f t="shared" si="12"/>
        <v/>
      </c>
      <c r="T93" s="50" t="str">
        <f>IF($F93="","",IF(ISERROR(VLOOKUP(F93,PROVEEDORES!$D$8:$I$507,5,0)),1,VLOOKUP($F93,PROVEEDORES!$D$8:$I$507,5,0)))</f>
        <v/>
      </c>
    </row>
    <row r="94" spans="3:20" ht="17.45" customHeight="1" x14ac:dyDescent="0.25">
      <c r="C94" s="188"/>
      <c r="D94" s="189"/>
      <c r="E94" s="178"/>
      <c r="F94" s="178"/>
      <c r="G94" s="190">
        <f>DATOS!$E$13</f>
        <v>1</v>
      </c>
      <c r="H94" s="178"/>
      <c r="I94" s="191"/>
      <c r="J94" s="178"/>
      <c r="K94" s="178"/>
      <c r="L94" s="178"/>
      <c r="M94" s="178"/>
      <c r="N94" s="160" t="str">
        <f t="shared" si="9"/>
        <v/>
      </c>
      <c r="O94" s="21"/>
      <c r="P94" s="160" t="str">
        <f t="shared" si="10"/>
        <v/>
      </c>
      <c r="Q94" s="160">
        <f t="shared" si="13"/>
        <v>0</v>
      </c>
      <c r="R94" s="160" t="str">
        <f t="shared" si="11"/>
        <v/>
      </c>
      <c r="S94" s="160" t="str">
        <f t="shared" si="12"/>
        <v/>
      </c>
      <c r="T94" s="50" t="str">
        <f>IF($F94="","",IF(ISERROR(VLOOKUP(F94,PROVEEDORES!$D$8:$I$507,5,0)),1,VLOOKUP($F94,PROVEEDORES!$D$8:$I$507,5,0)))</f>
        <v/>
      </c>
    </row>
    <row r="95" spans="3:20" ht="17.45" customHeight="1" x14ac:dyDescent="0.25">
      <c r="C95" s="188"/>
      <c r="D95" s="189"/>
      <c r="E95" s="178"/>
      <c r="F95" s="178"/>
      <c r="G95" s="190">
        <f>DATOS!$E$13</f>
        <v>1</v>
      </c>
      <c r="H95" s="178"/>
      <c r="I95" s="191"/>
      <c r="J95" s="178"/>
      <c r="K95" s="178"/>
      <c r="L95" s="178"/>
      <c r="M95" s="178"/>
      <c r="N95" s="160" t="str">
        <f t="shared" si="9"/>
        <v/>
      </c>
      <c r="O95" s="21"/>
      <c r="P95" s="160" t="str">
        <f t="shared" si="10"/>
        <v/>
      </c>
      <c r="Q95" s="160">
        <f t="shared" si="13"/>
        <v>0</v>
      </c>
      <c r="R95" s="160" t="str">
        <f t="shared" si="11"/>
        <v/>
      </c>
      <c r="S95" s="160" t="str">
        <f t="shared" si="12"/>
        <v/>
      </c>
      <c r="T95" s="50" t="str">
        <f>IF($F95="","",IF(ISERROR(VLOOKUP(F95,PROVEEDORES!$D$8:$I$507,5,0)),1,VLOOKUP($F95,PROVEEDORES!$D$8:$I$507,5,0)))</f>
        <v/>
      </c>
    </row>
    <row r="96" spans="3:20" ht="17.45" customHeight="1" x14ac:dyDescent="0.25">
      <c r="C96" s="188"/>
      <c r="D96" s="189"/>
      <c r="E96" s="178"/>
      <c r="F96" s="178"/>
      <c r="G96" s="190">
        <f>DATOS!$E$13</f>
        <v>1</v>
      </c>
      <c r="H96" s="178"/>
      <c r="I96" s="191"/>
      <c r="J96" s="178"/>
      <c r="K96" s="178"/>
      <c r="L96" s="178"/>
      <c r="M96" s="178"/>
      <c r="N96" s="160" t="str">
        <f t="shared" si="9"/>
        <v/>
      </c>
      <c r="O96" s="21"/>
      <c r="P96" s="160" t="str">
        <f t="shared" si="10"/>
        <v/>
      </c>
      <c r="Q96" s="160">
        <f t="shared" si="13"/>
        <v>0</v>
      </c>
      <c r="R96" s="160" t="str">
        <f t="shared" si="11"/>
        <v/>
      </c>
      <c r="S96" s="160" t="str">
        <f t="shared" si="12"/>
        <v/>
      </c>
      <c r="T96" s="50" t="str">
        <f>IF($F96="","",IF(ISERROR(VLOOKUP(F96,PROVEEDORES!$D$8:$I$507,5,0)),1,VLOOKUP($F96,PROVEEDORES!$D$8:$I$507,5,0)))</f>
        <v/>
      </c>
    </row>
    <row r="97" spans="3:20" ht="17.45" customHeight="1" x14ac:dyDescent="0.25">
      <c r="C97" s="188"/>
      <c r="D97" s="189"/>
      <c r="E97" s="178"/>
      <c r="F97" s="178"/>
      <c r="G97" s="190">
        <f>DATOS!$E$13</f>
        <v>1</v>
      </c>
      <c r="H97" s="178"/>
      <c r="I97" s="191"/>
      <c r="J97" s="178"/>
      <c r="K97" s="178"/>
      <c r="L97" s="178"/>
      <c r="M97" s="178"/>
      <c r="N97" s="160" t="str">
        <f t="shared" si="9"/>
        <v/>
      </c>
      <c r="O97" s="21"/>
      <c r="P97" s="160" t="str">
        <f t="shared" si="10"/>
        <v/>
      </c>
      <c r="Q97" s="160">
        <f t="shared" si="13"/>
        <v>0</v>
      </c>
      <c r="R97" s="160" t="str">
        <f t="shared" si="11"/>
        <v/>
      </c>
      <c r="S97" s="160" t="str">
        <f t="shared" si="12"/>
        <v/>
      </c>
      <c r="T97" s="50" t="str">
        <f>IF($F97="","",IF(ISERROR(VLOOKUP(F97,PROVEEDORES!$D$8:$I$507,5,0)),1,VLOOKUP($F97,PROVEEDORES!$D$8:$I$507,5,0)))</f>
        <v/>
      </c>
    </row>
    <row r="98" spans="3:20" ht="17.45" customHeight="1" x14ac:dyDescent="0.25">
      <c r="C98" s="188"/>
      <c r="D98" s="189"/>
      <c r="E98" s="178"/>
      <c r="F98" s="178"/>
      <c r="G98" s="190">
        <f>DATOS!$E$13</f>
        <v>1</v>
      </c>
      <c r="H98" s="178"/>
      <c r="I98" s="191"/>
      <c r="J98" s="178"/>
      <c r="K98" s="178"/>
      <c r="L98" s="178"/>
      <c r="M98" s="178"/>
      <c r="N98" s="160" t="str">
        <f t="shared" si="9"/>
        <v/>
      </c>
      <c r="O98" s="21"/>
      <c r="P98" s="160" t="str">
        <f t="shared" si="10"/>
        <v/>
      </c>
      <c r="Q98" s="160">
        <f t="shared" si="13"/>
        <v>0</v>
      </c>
      <c r="R98" s="160" t="str">
        <f t="shared" si="11"/>
        <v/>
      </c>
      <c r="S98" s="160" t="str">
        <f t="shared" si="12"/>
        <v/>
      </c>
      <c r="T98" s="50" t="str">
        <f>IF($F98="","",IF(ISERROR(VLOOKUP(F98,PROVEEDORES!$D$8:$I$507,5,0)),1,VLOOKUP($F98,PROVEEDORES!$D$8:$I$507,5,0)))</f>
        <v/>
      </c>
    </row>
    <row r="99" spans="3:20" ht="17.45" customHeight="1" x14ac:dyDescent="0.25">
      <c r="C99" s="188"/>
      <c r="D99" s="189"/>
      <c r="E99" s="178"/>
      <c r="F99" s="178"/>
      <c r="G99" s="190">
        <f>DATOS!$E$13</f>
        <v>1</v>
      </c>
      <c r="H99" s="178"/>
      <c r="I99" s="191"/>
      <c r="J99" s="178"/>
      <c r="K99" s="178"/>
      <c r="L99" s="178"/>
      <c r="M99" s="178"/>
      <c r="N99" s="160" t="str">
        <f t="shared" si="9"/>
        <v/>
      </c>
      <c r="O99" s="21"/>
      <c r="P99" s="160" t="str">
        <f t="shared" si="10"/>
        <v/>
      </c>
      <c r="Q99" s="160">
        <f t="shared" si="13"/>
        <v>0</v>
      </c>
      <c r="R99" s="160" t="str">
        <f t="shared" si="11"/>
        <v/>
      </c>
      <c r="S99" s="160" t="str">
        <f t="shared" si="12"/>
        <v/>
      </c>
      <c r="T99" s="50" t="str">
        <f>IF($F99="","",IF(ISERROR(VLOOKUP(F99,PROVEEDORES!$D$8:$I$507,5,0)),1,VLOOKUP($F99,PROVEEDORES!$D$8:$I$507,5,0)))</f>
        <v/>
      </c>
    </row>
    <row r="100" spans="3:20" ht="17.45" customHeight="1" x14ac:dyDescent="0.25">
      <c r="C100" s="188"/>
      <c r="D100" s="189"/>
      <c r="E100" s="178"/>
      <c r="F100" s="178"/>
      <c r="G100" s="190">
        <f>DATOS!$E$13</f>
        <v>1</v>
      </c>
      <c r="H100" s="178"/>
      <c r="I100" s="191"/>
      <c r="J100" s="178"/>
      <c r="K100" s="178"/>
      <c r="L100" s="178"/>
      <c r="M100" s="178"/>
      <c r="N100" s="160" t="str">
        <f t="shared" si="9"/>
        <v/>
      </c>
      <c r="O100" s="21"/>
      <c r="P100" s="160" t="str">
        <f t="shared" si="10"/>
        <v/>
      </c>
      <c r="Q100" s="160">
        <f t="shared" si="13"/>
        <v>0</v>
      </c>
      <c r="R100" s="160" t="str">
        <f t="shared" si="11"/>
        <v/>
      </c>
      <c r="S100" s="160" t="str">
        <f t="shared" si="12"/>
        <v/>
      </c>
      <c r="T100" s="50" t="str">
        <f>IF($F100="","",IF(ISERROR(VLOOKUP(F100,PROVEEDORES!$D$8:$I$507,5,0)),1,VLOOKUP($F100,PROVEEDORES!$D$8:$I$507,5,0)))</f>
        <v/>
      </c>
    </row>
    <row r="101" spans="3:20" ht="17.45" customHeight="1" x14ac:dyDescent="0.25">
      <c r="C101" s="188"/>
      <c r="D101" s="189"/>
      <c r="E101" s="178"/>
      <c r="F101" s="178"/>
      <c r="G101" s="190">
        <f>DATOS!$E$13</f>
        <v>1</v>
      </c>
      <c r="H101" s="178"/>
      <c r="I101" s="191"/>
      <c r="J101" s="178"/>
      <c r="K101" s="178"/>
      <c r="L101" s="178"/>
      <c r="M101" s="178"/>
      <c r="N101" s="160" t="str">
        <f t="shared" si="9"/>
        <v/>
      </c>
      <c r="O101" s="21"/>
      <c r="P101" s="160" t="str">
        <f t="shared" si="10"/>
        <v/>
      </c>
      <c r="Q101" s="160">
        <f t="shared" si="13"/>
        <v>0</v>
      </c>
      <c r="R101" s="160" t="str">
        <f t="shared" si="11"/>
        <v/>
      </c>
      <c r="S101" s="160" t="str">
        <f t="shared" si="12"/>
        <v/>
      </c>
      <c r="T101" s="50" t="str">
        <f>IF($F101="","",IF(ISERROR(VLOOKUP(F101,PROVEEDORES!$D$8:$I$507,5,0)),1,VLOOKUP($F101,PROVEEDORES!$D$8:$I$507,5,0)))</f>
        <v/>
      </c>
    </row>
    <row r="102" spans="3:20" ht="17.45" customHeight="1" x14ac:dyDescent="0.25">
      <c r="C102" s="188"/>
      <c r="D102" s="189"/>
      <c r="E102" s="178"/>
      <c r="F102" s="178"/>
      <c r="G102" s="190">
        <f>DATOS!$E$13</f>
        <v>1</v>
      </c>
      <c r="H102" s="178"/>
      <c r="I102" s="191"/>
      <c r="J102" s="178"/>
      <c r="K102" s="178"/>
      <c r="L102" s="178"/>
      <c r="M102" s="178"/>
      <c r="N102" s="160" t="str">
        <f t="shared" si="9"/>
        <v/>
      </c>
      <c r="O102" s="21"/>
      <c r="P102" s="160" t="str">
        <f t="shared" si="10"/>
        <v/>
      </c>
      <c r="Q102" s="160">
        <f t="shared" si="13"/>
        <v>0</v>
      </c>
      <c r="R102" s="160" t="str">
        <f t="shared" si="11"/>
        <v/>
      </c>
      <c r="S102" s="160" t="str">
        <f t="shared" si="12"/>
        <v/>
      </c>
      <c r="T102" s="50" t="str">
        <f>IF($F102="","",IF(ISERROR(VLOOKUP(F102,PROVEEDORES!$D$8:$I$507,5,0)),1,VLOOKUP($F102,PROVEEDORES!$D$8:$I$507,5,0)))</f>
        <v/>
      </c>
    </row>
    <row r="103" spans="3:20" ht="17.45" customHeight="1" x14ac:dyDescent="0.25">
      <c r="C103" s="188"/>
      <c r="D103" s="189"/>
      <c r="E103" s="178"/>
      <c r="F103" s="178"/>
      <c r="G103" s="190">
        <f>DATOS!$E$13</f>
        <v>1</v>
      </c>
      <c r="H103" s="178"/>
      <c r="I103" s="191"/>
      <c r="J103" s="178"/>
      <c r="K103" s="178"/>
      <c r="L103" s="178"/>
      <c r="M103" s="178"/>
      <c r="N103" s="160" t="str">
        <f t="shared" si="9"/>
        <v/>
      </c>
      <c r="O103" s="21"/>
      <c r="P103" s="160" t="str">
        <f t="shared" si="10"/>
        <v/>
      </c>
      <c r="Q103" s="160">
        <f t="shared" si="13"/>
        <v>0</v>
      </c>
      <c r="R103" s="160" t="str">
        <f t="shared" si="11"/>
        <v/>
      </c>
      <c r="S103" s="160" t="str">
        <f t="shared" si="12"/>
        <v/>
      </c>
      <c r="T103" s="50" t="str">
        <f>IF($F103="","",IF(ISERROR(VLOOKUP(F103,PROVEEDORES!$D$8:$I$507,5,0)),1,VLOOKUP($F103,PROVEEDORES!$D$8:$I$507,5,0)))</f>
        <v/>
      </c>
    </row>
    <row r="104" spans="3:20" ht="17.45" customHeight="1" x14ac:dyDescent="0.25">
      <c r="C104" s="188"/>
      <c r="D104" s="189"/>
      <c r="E104" s="178"/>
      <c r="F104" s="178"/>
      <c r="G104" s="190">
        <f>DATOS!$E$13</f>
        <v>1</v>
      </c>
      <c r="H104" s="178"/>
      <c r="I104" s="191"/>
      <c r="J104" s="178"/>
      <c r="K104" s="178"/>
      <c r="L104" s="178"/>
      <c r="M104" s="178"/>
      <c r="N104" s="160" t="str">
        <f t="shared" si="9"/>
        <v/>
      </c>
      <c r="O104" s="21"/>
      <c r="P104" s="160" t="str">
        <f t="shared" si="10"/>
        <v/>
      </c>
      <c r="Q104" s="160">
        <f t="shared" si="13"/>
        <v>0</v>
      </c>
      <c r="R104" s="160" t="str">
        <f t="shared" si="11"/>
        <v/>
      </c>
      <c r="S104" s="160" t="str">
        <f t="shared" si="12"/>
        <v/>
      </c>
      <c r="T104" s="50" t="str">
        <f>IF($F104="","",IF(ISERROR(VLOOKUP(F104,PROVEEDORES!$D$8:$I$507,5,0)),1,VLOOKUP($F104,PROVEEDORES!$D$8:$I$507,5,0)))</f>
        <v/>
      </c>
    </row>
    <row r="105" spans="3:20" ht="17.45" customHeight="1" x14ac:dyDescent="0.25">
      <c r="C105" s="188"/>
      <c r="D105" s="189"/>
      <c r="E105" s="178"/>
      <c r="F105" s="178"/>
      <c r="G105" s="190">
        <f>DATOS!$E$13</f>
        <v>1</v>
      </c>
      <c r="H105" s="178"/>
      <c r="I105" s="191"/>
      <c r="J105" s="178"/>
      <c r="K105" s="178"/>
      <c r="L105" s="178"/>
      <c r="M105" s="178"/>
      <c r="N105" s="160" t="str">
        <f t="shared" si="9"/>
        <v/>
      </c>
      <c r="O105" s="21"/>
      <c r="P105" s="160" t="str">
        <f t="shared" si="10"/>
        <v/>
      </c>
      <c r="Q105" s="160">
        <f t="shared" si="13"/>
        <v>0</v>
      </c>
      <c r="R105" s="160" t="str">
        <f t="shared" si="11"/>
        <v/>
      </c>
      <c r="S105" s="160" t="str">
        <f t="shared" si="12"/>
        <v/>
      </c>
      <c r="T105" s="50" t="str">
        <f>IF($F105="","",IF(ISERROR(VLOOKUP(F105,PROVEEDORES!$D$8:$I$507,5,0)),1,VLOOKUP($F105,PROVEEDORES!$D$8:$I$507,5,0)))</f>
        <v/>
      </c>
    </row>
    <row r="106" spans="3:20" ht="17.45" customHeight="1" x14ac:dyDescent="0.25">
      <c r="C106" s="188"/>
      <c r="D106" s="189"/>
      <c r="E106" s="178"/>
      <c r="F106" s="178"/>
      <c r="G106" s="190">
        <f>DATOS!$E$13</f>
        <v>1</v>
      </c>
      <c r="H106" s="178"/>
      <c r="I106" s="191"/>
      <c r="J106" s="178"/>
      <c r="K106" s="178"/>
      <c r="L106" s="178"/>
      <c r="M106" s="178"/>
      <c r="N106" s="160" t="str">
        <f t="shared" si="9"/>
        <v/>
      </c>
      <c r="O106" s="21"/>
      <c r="P106" s="160" t="str">
        <f t="shared" si="10"/>
        <v/>
      </c>
      <c r="Q106" s="160">
        <f t="shared" si="13"/>
        <v>0</v>
      </c>
      <c r="R106" s="160" t="str">
        <f t="shared" si="11"/>
        <v/>
      </c>
      <c r="S106" s="160" t="str">
        <f t="shared" si="12"/>
        <v/>
      </c>
      <c r="T106" s="50" t="str">
        <f>IF($F106="","",IF(ISERROR(VLOOKUP(F106,PROVEEDORES!$D$8:$I$507,5,0)),1,VLOOKUP($F106,PROVEEDORES!$D$8:$I$507,5,0)))</f>
        <v/>
      </c>
    </row>
    <row r="107" spans="3:20" ht="17.45" customHeight="1" x14ac:dyDescent="0.25">
      <c r="C107" s="188"/>
      <c r="D107" s="189"/>
      <c r="E107" s="178"/>
      <c r="F107" s="178"/>
      <c r="G107" s="190">
        <f>DATOS!$E$13</f>
        <v>1</v>
      </c>
      <c r="H107" s="178"/>
      <c r="I107" s="191"/>
      <c r="J107" s="178"/>
      <c r="K107" s="178"/>
      <c r="L107" s="178"/>
      <c r="M107" s="178"/>
      <c r="N107" s="160" t="str">
        <f t="shared" si="9"/>
        <v/>
      </c>
      <c r="O107" s="21"/>
      <c r="P107" s="160" t="str">
        <f t="shared" si="10"/>
        <v/>
      </c>
      <c r="Q107" s="160">
        <f t="shared" si="13"/>
        <v>0</v>
      </c>
      <c r="R107" s="160" t="str">
        <f t="shared" si="11"/>
        <v/>
      </c>
      <c r="S107" s="160" t="str">
        <f t="shared" si="12"/>
        <v/>
      </c>
      <c r="T107" s="50" t="str">
        <f>IF($F107="","",IF(ISERROR(VLOOKUP(F107,PROVEEDORES!$D$8:$I$507,5,0)),1,VLOOKUP($F107,PROVEEDORES!$D$8:$I$507,5,0)))</f>
        <v/>
      </c>
    </row>
    <row r="108" spans="3:20" ht="17.45" customHeight="1" x14ac:dyDescent="0.25">
      <c r="C108" s="188"/>
      <c r="D108" s="189"/>
      <c r="E108" s="178"/>
      <c r="F108" s="178"/>
      <c r="G108" s="190">
        <f>DATOS!$E$13</f>
        <v>1</v>
      </c>
      <c r="H108" s="178"/>
      <c r="I108" s="191"/>
      <c r="J108" s="178"/>
      <c r="K108" s="178"/>
      <c r="L108" s="178"/>
      <c r="M108" s="178"/>
      <c r="N108" s="160" t="str">
        <f t="shared" si="9"/>
        <v/>
      </c>
      <c r="O108" s="21"/>
      <c r="P108" s="160" t="str">
        <f t="shared" si="10"/>
        <v/>
      </c>
      <c r="Q108" s="160">
        <f t="shared" si="13"/>
        <v>0</v>
      </c>
      <c r="R108" s="160" t="str">
        <f t="shared" si="11"/>
        <v/>
      </c>
      <c r="S108" s="160" t="str">
        <f t="shared" si="12"/>
        <v/>
      </c>
      <c r="T108" s="50" t="str">
        <f>IF($F108="","",IF(ISERROR(VLOOKUP(F108,PROVEEDORES!$D$8:$I$507,5,0)),1,VLOOKUP($F108,PROVEEDORES!$D$8:$I$507,5,0)))</f>
        <v/>
      </c>
    </row>
    <row r="109" spans="3:20" ht="17.45" customHeight="1" x14ac:dyDescent="0.25">
      <c r="C109" s="188"/>
      <c r="D109" s="189"/>
      <c r="E109" s="178"/>
      <c r="F109" s="178"/>
      <c r="G109" s="190">
        <f>DATOS!$E$13</f>
        <v>1</v>
      </c>
      <c r="H109" s="178"/>
      <c r="I109" s="191"/>
      <c r="J109" s="178"/>
      <c r="K109" s="178"/>
      <c r="L109" s="178"/>
      <c r="M109" s="178"/>
      <c r="N109" s="160" t="str">
        <f t="shared" si="9"/>
        <v/>
      </c>
      <c r="O109" s="21"/>
      <c r="P109" s="160" t="str">
        <f t="shared" si="10"/>
        <v/>
      </c>
      <c r="Q109" s="160">
        <f t="shared" si="13"/>
        <v>0</v>
      </c>
      <c r="R109" s="160" t="str">
        <f t="shared" si="11"/>
        <v/>
      </c>
      <c r="S109" s="160" t="str">
        <f t="shared" si="12"/>
        <v/>
      </c>
      <c r="T109" s="50" t="str">
        <f>IF($F109="","",IF(ISERROR(VLOOKUP(F109,PROVEEDORES!$D$8:$I$507,5,0)),1,VLOOKUP($F109,PROVEEDORES!$D$8:$I$507,5,0)))</f>
        <v/>
      </c>
    </row>
    <row r="110" spans="3:20" ht="17.45" customHeight="1" x14ac:dyDescent="0.25">
      <c r="C110" s="188"/>
      <c r="D110" s="189"/>
      <c r="E110" s="178"/>
      <c r="F110" s="178"/>
      <c r="G110" s="190">
        <f>DATOS!$E$13</f>
        <v>1</v>
      </c>
      <c r="H110" s="178"/>
      <c r="I110" s="191"/>
      <c r="J110" s="178"/>
      <c r="K110" s="178"/>
      <c r="L110" s="178"/>
      <c r="M110" s="178"/>
      <c r="N110" s="160" t="str">
        <f t="shared" si="9"/>
        <v/>
      </c>
      <c r="O110" s="21"/>
      <c r="P110" s="160" t="str">
        <f t="shared" si="10"/>
        <v/>
      </c>
      <c r="Q110" s="160">
        <f t="shared" si="13"/>
        <v>0</v>
      </c>
      <c r="R110" s="160" t="str">
        <f t="shared" si="11"/>
        <v/>
      </c>
      <c r="S110" s="160" t="str">
        <f t="shared" si="12"/>
        <v/>
      </c>
      <c r="T110" s="50" t="str">
        <f>IF($F110="","",IF(ISERROR(VLOOKUP(F110,PROVEEDORES!$D$8:$I$507,5,0)),1,VLOOKUP($F110,PROVEEDORES!$D$8:$I$507,5,0)))</f>
        <v/>
      </c>
    </row>
    <row r="111" spans="3:20" ht="17.45" customHeight="1" x14ac:dyDescent="0.25">
      <c r="C111" s="188"/>
      <c r="D111" s="189"/>
      <c r="E111" s="178"/>
      <c r="F111" s="178"/>
      <c r="G111" s="190">
        <f>DATOS!$E$13</f>
        <v>1</v>
      </c>
      <c r="H111" s="178"/>
      <c r="I111" s="191"/>
      <c r="J111" s="178"/>
      <c r="K111" s="178"/>
      <c r="L111" s="178"/>
      <c r="M111" s="178"/>
      <c r="N111" s="160" t="str">
        <f t="shared" si="9"/>
        <v/>
      </c>
      <c r="O111" s="21"/>
      <c r="P111" s="160" t="str">
        <f t="shared" si="10"/>
        <v/>
      </c>
      <c r="Q111" s="160">
        <f t="shared" si="13"/>
        <v>0</v>
      </c>
      <c r="R111" s="160" t="str">
        <f t="shared" si="11"/>
        <v/>
      </c>
      <c r="S111" s="160" t="str">
        <f t="shared" si="12"/>
        <v/>
      </c>
      <c r="T111" s="50" t="str">
        <f>IF($F111="","",IF(ISERROR(VLOOKUP(F111,PROVEEDORES!$D$8:$I$507,5,0)),1,VLOOKUP($F111,PROVEEDORES!$D$8:$I$507,5,0)))</f>
        <v/>
      </c>
    </row>
    <row r="112" spans="3:20" ht="17.45" customHeight="1" x14ac:dyDescent="0.25">
      <c r="C112" s="188"/>
      <c r="D112" s="189"/>
      <c r="E112" s="178"/>
      <c r="F112" s="178"/>
      <c r="G112" s="190">
        <f>DATOS!$E$13</f>
        <v>1</v>
      </c>
      <c r="H112" s="178"/>
      <c r="I112" s="191"/>
      <c r="J112" s="178"/>
      <c r="K112" s="178"/>
      <c r="L112" s="178"/>
      <c r="M112" s="178"/>
      <c r="N112" s="160" t="str">
        <f t="shared" si="9"/>
        <v/>
      </c>
      <c r="O112" s="21"/>
      <c r="P112" s="160" t="str">
        <f t="shared" si="10"/>
        <v/>
      </c>
      <c r="Q112" s="160">
        <f t="shared" si="13"/>
        <v>0</v>
      </c>
      <c r="R112" s="160" t="str">
        <f t="shared" si="11"/>
        <v/>
      </c>
      <c r="S112" s="160" t="str">
        <f t="shared" si="12"/>
        <v/>
      </c>
      <c r="T112" s="50" t="str">
        <f>IF($F112="","",IF(ISERROR(VLOOKUP(F112,PROVEEDORES!$D$8:$I$507,5,0)),1,VLOOKUP($F112,PROVEEDORES!$D$8:$I$507,5,0)))</f>
        <v/>
      </c>
    </row>
    <row r="113" spans="3:20" ht="17.45" customHeight="1" x14ac:dyDescent="0.25">
      <c r="C113" s="188"/>
      <c r="D113" s="189"/>
      <c r="E113" s="178"/>
      <c r="F113" s="178"/>
      <c r="G113" s="190">
        <f>DATOS!$E$13</f>
        <v>1</v>
      </c>
      <c r="H113" s="178"/>
      <c r="I113" s="191"/>
      <c r="J113" s="178"/>
      <c r="K113" s="178"/>
      <c r="L113" s="178"/>
      <c r="M113" s="178"/>
      <c r="N113" s="160" t="str">
        <f t="shared" si="9"/>
        <v/>
      </c>
      <c r="O113" s="21"/>
      <c r="P113" s="160" t="str">
        <f t="shared" si="10"/>
        <v/>
      </c>
      <c r="Q113" s="160">
        <f t="shared" si="13"/>
        <v>0</v>
      </c>
      <c r="R113" s="160" t="str">
        <f t="shared" si="11"/>
        <v/>
      </c>
      <c r="S113" s="160" t="str">
        <f t="shared" si="12"/>
        <v/>
      </c>
      <c r="T113" s="50" t="str">
        <f>IF($F113="","",IF(ISERROR(VLOOKUP(F113,PROVEEDORES!$D$8:$I$507,5,0)),1,VLOOKUP($F113,PROVEEDORES!$D$8:$I$507,5,0)))</f>
        <v/>
      </c>
    </row>
    <row r="114" spans="3:20" ht="17.45" customHeight="1" x14ac:dyDescent="0.25">
      <c r="C114" s="188"/>
      <c r="D114" s="189"/>
      <c r="E114" s="178"/>
      <c r="F114" s="178"/>
      <c r="G114" s="190">
        <f>DATOS!$E$13</f>
        <v>1</v>
      </c>
      <c r="H114" s="178"/>
      <c r="I114" s="191"/>
      <c r="J114" s="178"/>
      <c r="K114" s="178"/>
      <c r="L114" s="178"/>
      <c r="M114" s="178"/>
      <c r="N114" s="160" t="str">
        <f t="shared" si="9"/>
        <v/>
      </c>
      <c r="O114" s="21"/>
      <c r="P114" s="160" t="str">
        <f t="shared" si="10"/>
        <v/>
      </c>
      <c r="Q114" s="160">
        <f t="shared" si="13"/>
        <v>0</v>
      </c>
      <c r="R114" s="160" t="str">
        <f t="shared" si="11"/>
        <v/>
      </c>
      <c r="S114" s="160" t="str">
        <f t="shared" si="12"/>
        <v/>
      </c>
      <c r="T114" s="50" t="str">
        <f>IF($F114="","",IF(ISERROR(VLOOKUP(F114,PROVEEDORES!$D$8:$I$507,5,0)),1,VLOOKUP($F114,PROVEEDORES!$D$8:$I$507,5,0)))</f>
        <v/>
      </c>
    </row>
    <row r="115" spans="3:20" ht="17.45" customHeight="1" x14ac:dyDescent="0.25">
      <c r="C115" s="188"/>
      <c r="D115" s="189"/>
      <c r="E115" s="178"/>
      <c r="F115" s="178"/>
      <c r="G115" s="190">
        <f>DATOS!$E$13</f>
        <v>1</v>
      </c>
      <c r="H115" s="178"/>
      <c r="I115" s="191"/>
      <c r="J115" s="178"/>
      <c r="K115" s="178"/>
      <c r="L115" s="178"/>
      <c r="M115" s="178"/>
      <c r="N115" s="160" t="str">
        <f t="shared" si="9"/>
        <v/>
      </c>
      <c r="O115" s="21"/>
      <c r="P115" s="160" t="str">
        <f t="shared" si="10"/>
        <v/>
      </c>
      <c r="Q115" s="160">
        <f t="shared" si="13"/>
        <v>0</v>
      </c>
      <c r="R115" s="160" t="str">
        <f t="shared" si="11"/>
        <v/>
      </c>
      <c r="S115" s="160" t="str">
        <f t="shared" si="12"/>
        <v/>
      </c>
      <c r="T115" s="50" t="str">
        <f>IF($F115="","",IF(ISERROR(VLOOKUP(F115,PROVEEDORES!$D$8:$I$507,5,0)),1,VLOOKUP($F115,PROVEEDORES!$D$8:$I$507,5,0)))</f>
        <v/>
      </c>
    </row>
    <row r="116" spans="3:20" ht="17.45" customHeight="1" x14ac:dyDescent="0.25">
      <c r="C116" s="188"/>
      <c r="D116" s="189"/>
      <c r="E116" s="178"/>
      <c r="F116" s="178"/>
      <c r="G116" s="190">
        <f>DATOS!$E$13</f>
        <v>1</v>
      </c>
      <c r="H116" s="178"/>
      <c r="I116" s="191"/>
      <c r="J116" s="178"/>
      <c r="K116" s="178"/>
      <c r="L116" s="178"/>
      <c r="M116" s="178"/>
      <c r="N116" s="160" t="str">
        <f t="shared" si="9"/>
        <v/>
      </c>
      <c r="O116" s="21"/>
      <c r="P116" s="160" t="str">
        <f t="shared" si="10"/>
        <v/>
      </c>
      <c r="Q116" s="160">
        <f t="shared" si="13"/>
        <v>0</v>
      </c>
      <c r="R116" s="160" t="str">
        <f t="shared" si="11"/>
        <v/>
      </c>
      <c r="S116" s="160" t="str">
        <f t="shared" si="12"/>
        <v/>
      </c>
      <c r="T116" s="50" t="str">
        <f>IF($F116="","",IF(ISERROR(VLOOKUP(F116,PROVEEDORES!$D$8:$I$507,5,0)),1,VLOOKUP($F116,PROVEEDORES!$D$8:$I$507,5,0)))</f>
        <v/>
      </c>
    </row>
    <row r="117" spans="3:20" ht="17.45" customHeight="1" x14ac:dyDescent="0.25">
      <c r="C117" s="188"/>
      <c r="D117" s="189"/>
      <c r="E117" s="178"/>
      <c r="F117" s="178"/>
      <c r="G117" s="190">
        <f>DATOS!$E$13</f>
        <v>1</v>
      </c>
      <c r="H117" s="178"/>
      <c r="I117" s="191"/>
      <c r="J117" s="178"/>
      <c r="K117" s="178"/>
      <c r="L117" s="178"/>
      <c r="M117" s="178"/>
      <c r="N117" s="160" t="str">
        <f t="shared" si="9"/>
        <v/>
      </c>
      <c r="O117" s="21"/>
      <c r="P117" s="160" t="str">
        <f t="shared" si="10"/>
        <v/>
      </c>
      <c r="Q117" s="160">
        <f t="shared" si="13"/>
        <v>0</v>
      </c>
      <c r="R117" s="160" t="str">
        <f t="shared" si="11"/>
        <v/>
      </c>
      <c r="S117" s="160" t="str">
        <f t="shared" si="12"/>
        <v/>
      </c>
      <c r="T117" s="50" t="str">
        <f>IF($F117="","",IF(ISERROR(VLOOKUP(F117,PROVEEDORES!$D$8:$I$507,5,0)),1,VLOOKUP($F117,PROVEEDORES!$D$8:$I$507,5,0)))</f>
        <v/>
      </c>
    </row>
    <row r="118" spans="3:20" ht="17.45" customHeight="1" x14ac:dyDescent="0.25">
      <c r="C118" s="188"/>
      <c r="D118" s="189"/>
      <c r="E118" s="178"/>
      <c r="F118" s="178"/>
      <c r="G118" s="190">
        <f>DATOS!$E$13</f>
        <v>1</v>
      </c>
      <c r="H118" s="178"/>
      <c r="I118" s="191"/>
      <c r="J118" s="178"/>
      <c r="K118" s="178"/>
      <c r="L118" s="178"/>
      <c r="M118" s="178"/>
      <c r="N118" s="160" t="str">
        <f t="shared" si="9"/>
        <v/>
      </c>
      <c r="O118" s="21"/>
      <c r="P118" s="160" t="str">
        <f t="shared" si="10"/>
        <v/>
      </c>
      <c r="Q118" s="160">
        <f t="shared" si="13"/>
        <v>0</v>
      </c>
      <c r="R118" s="160" t="str">
        <f t="shared" si="11"/>
        <v/>
      </c>
      <c r="S118" s="160" t="str">
        <f t="shared" si="12"/>
        <v/>
      </c>
      <c r="T118" s="50" t="str">
        <f>IF($F118="","",IF(ISERROR(VLOOKUP(F118,PROVEEDORES!$D$8:$I$507,5,0)),1,VLOOKUP($F118,PROVEEDORES!$D$8:$I$507,5,0)))</f>
        <v/>
      </c>
    </row>
    <row r="119" spans="3:20" ht="17.45" customHeight="1" x14ac:dyDescent="0.25">
      <c r="C119" s="188"/>
      <c r="D119" s="189"/>
      <c r="E119" s="178"/>
      <c r="F119" s="178"/>
      <c r="G119" s="190">
        <f>DATOS!$E$13</f>
        <v>1</v>
      </c>
      <c r="H119" s="178"/>
      <c r="I119" s="191"/>
      <c r="J119" s="178"/>
      <c r="K119" s="178"/>
      <c r="L119" s="178"/>
      <c r="M119" s="178"/>
      <c r="N119" s="160" t="str">
        <f t="shared" si="9"/>
        <v/>
      </c>
      <c r="O119" s="21"/>
      <c r="P119" s="160" t="str">
        <f t="shared" si="10"/>
        <v/>
      </c>
      <c r="Q119" s="160">
        <f t="shared" si="13"/>
        <v>0</v>
      </c>
      <c r="R119" s="160" t="str">
        <f t="shared" si="11"/>
        <v/>
      </c>
      <c r="S119" s="160" t="str">
        <f t="shared" si="12"/>
        <v/>
      </c>
      <c r="T119" s="50" t="str">
        <f>IF($F119="","",IF(ISERROR(VLOOKUP(F119,PROVEEDORES!$D$8:$I$507,5,0)),1,VLOOKUP($F119,PROVEEDORES!$D$8:$I$507,5,0)))</f>
        <v/>
      </c>
    </row>
    <row r="120" spans="3:20" ht="17.45" customHeight="1" x14ac:dyDescent="0.25">
      <c r="C120" s="188"/>
      <c r="D120" s="189"/>
      <c r="E120" s="178"/>
      <c r="F120" s="178"/>
      <c r="G120" s="190">
        <f>DATOS!$E$13</f>
        <v>1</v>
      </c>
      <c r="H120" s="178"/>
      <c r="I120" s="191"/>
      <c r="J120" s="178"/>
      <c r="K120" s="178"/>
      <c r="L120" s="178"/>
      <c r="M120" s="178"/>
      <c r="N120" s="160" t="str">
        <f t="shared" si="9"/>
        <v/>
      </c>
      <c r="O120" s="21"/>
      <c r="P120" s="160" t="str">
        <f t="shared" si="10"/>
        <v/>
      </c>
      <c r="Q120" s="160">
        <f t="shared" si="13"/>
        <v>0</v>
      </c>
      <c r="R120" s="160" t="str">
        <f t="shared" si="11"/>
        <v/>
      </c>
      <c r="S120" s="160" t="str">
        <f t="shared" si="12"/>
        <v/>
      </c>
      <c r="T120" s="50" t="str">
        <f>IF($F120="","",IF(ISERROR(VLOOKUP(F120,PROVEEDORES!$D$8:$I$507,5,0)),1,VLOOKUP($F120,PROVEEDORES!$D$8:$I$507,5,0)))</f>
        <v/>
      </c>
    </row>
    <row r="121" spans="3:20" ht="17.45" customHeight="1" x14ac:dyDescent="0.25">
      <c r="C121" s="188"/>
      <c r="D121" s="189"/>
      <c r="E121" s="178"/>
      <c r="F121" s="178"/>
      <c r="G121" s="190">
        <f>DATOS!$E$13</f>
        <v>1</v>
      </c>
      <c r="H121" s="178"/>
      <c r="I121" s="191"/>
      <c r="J121" s="178"/>
      <c r="K121" s="178"/>
      <c r="L121" s="178"/>
      <c r="M121" s="178"/>
      <c r="N121" s="160" t="str">
        <f t="shared" si="9"/>
        <v/>
      </c>
      <c r="O121" s="21"/>
      <c r="P121" s="160" t="str">
        <f t="shared" si="10"/>
        <v/>
      </c>
      <c r="Q121" s="160">
        <f t="shared" si="13"/>
        <v>0</v>
      </c>
      <c r="R121" s="160" t="str">
        <f t="shared" si="11"/>
        <v/>
      </c>
      <c r="S121" s="160" t="str">
        <f t="shared" si="12"/>
        <v/>
      </c>
      <c r="T121" s="50" t="str">
        <f>IF($F121="","",IF(ISERROR(VLOOKUP(F121,PROVEEDORES!$D$8:$I$507,5,0)),1,VLOOKUP($F121,PROVEEDORES!$D$8:$I$507,5,0)))</f>
        <v/>
      </c>
    </row>
    <row r="122" spans="3:20" ht="17.45" customHeight="1" x14ac:dyDescent="0.25">
      <c r="C122" s="188"/>
      <c r="D122" s="189"/>
      <c r="E122" s="178"/>
      <c r="F122" s="178"/>
      <c r="G122" s="190">
        <f>DATOS!$E$13</f>
        <v>1</v>
      </c>
      <c r="H122" s="178"/>
      <c r="I122" s="191"/>
      <c r="J122" s="178"/>
      <c r="K122" s="178"/>
      <c r="L122" s="178"/>
      <c r="M122" s="178"/>
      <c r="N122" s="160" t="str">
        <f t="shared" si="9"/>
        <v/>
      </c>
      <c r="O122" s="21"/>
      <c r="P122" s="160" t="str">
        <f t="shared" si="10"/>
        <v/>
      </c>
      <c r="Q122" s="160">
        <f t="shared" si="13"/>
        <v>0</v>
      </c>
      <c r="R122" s="160" t="str">
        <f t="shared" si="11"/>
        <v/>
      </c>
      <c r="S122" s="160" t="str">
        <f t="shared" si="12"/>
        <v/>
      </c>
      <c r="T122" s="50" t="str">
        <f>IF($F122="","",IF(ISERROR(VLOOKUP(F122,PROVEEDORES!$D$8:$I$507,5,0)),1,VLOOKUP($F122,PROVEEDORES!$D$8:$I$507,5,0)))</f>
        <v/>
      </c>
    </row>
    <row r="123" spans="3:20" ht="17.45" customHeight="1" x14ac:dyDescent="0.25">
      <c r="C123" s="188"/>
      <c r="D123" s="189"/>
      <c r="E123" s="178"/>
      <c r="F123" s="178"/>
      <c r="G123" s="190">
        <f>DATOS!$E$13</f>
        <v>1</v>
      </c>
      <c r="H123" s="178"/>
      <c r="I123" s="191"/>
      <c r="J123" s="178"/>
      <c r="K123" s="178"/>
      <c r="L123" s="178"/>
      <c r="M123" s="178"/>
      <c r="N123" s="160" t="str">
        <f t="shared" si="9"/>
        <v/>
      </c>
      <c r="O123" s="21"/>
      <c r="P123" s="160" t="str">
        <f t="shared" si="10"/>
        <v/>
      </c>
      <c r="Q123" s="160">
        <f t="shared" si="13"/>
        <v>0</v>
      </c>
      <c r="R123" s="160" t="str">
        <f t="shared" si="11"/>
        <v/>
      </c>
      <c r="S123" s="160" t="str">
        <f t="shared" si="12"/>
        <v/>
      </c>
      <c r="T123" s="50" t="str">
        <f>IF($F123="","",IF(ISERROR(VLOOKUP(F123,PROVEEDORES!$D$8:$I$507,5,0)),1,VLOOKUP($F123,PROVEEDORES!$D$8:$I$507,5,0)))</f>
        <v/>
      </c>
    </row>
    <row r="124" spans="3:20" ht="17.45" customHeight="1" x14ac:dyDescent="0.25">
      <c r="C124" s="188"/>
      <c r="D124" s="189"/>
      <c r="E124" s="178"/>
      <c r="F124" s="178"/>
      <c r="G124" s="190">
        <f>DATOS!$E$13</f>
        <v>1</v>
      </c>
      <c r="H124" s="178"/>
      <c r="I124" s="191"/>
      <c r="J124" s="178"/>
      <c r="K124" s="178"/>
      <c r="L124" s="178"/>
      <c r="M124" s="178"/>
      <c r="N124" s="160" t="str">
        <f t="shared" si="9"/>
        <v/>
      </c>
      <c r="O124" s="21"/>
      <c r="P124" s="160" t="str">
        <f t="shared" si="10"/>
        <v/>
      </c>
      <c r="Q124" s="160">
        <f t="shared" si="13"/>
        <v>0</v>
      </c>
      <c r="R124" s="160" t="str">
        <f t="shared" si="11"/>
        <v/>
      </c>
      <c r="S124" s="160" t="str">
        <f t="shared" si="12"/>
        <v/>
      </c>
      <c r="T124" s="50" t="str">
        <f>IF($F124="","",IF(ISERROR(VLOOKUP(F124,PROVEEDORES!$D$8:$I$507,5,0)),1,VLOOKUP($F124,PROVEEDORES!$D$8:$I$507,5,0)))</f>
        <v/>
      </c>
    </row>
    <row r="125" spans="3:20" ht="17.45" customHeight="1" x14ac:dyDescent="0.25">
      <c r="C125" s="188"/>
      <c r="D125" s="189"/>
      <c r="E125" s="178"/>
      <c r="F125" s="178"/>
      <c r="G125" s="190">
        <f>DATOS!$E$13</f>
        <v>1</v>
      </c>
      <c r="H125" s="178"/>
      <c r="I125" s="191"/>
      <c r="J125" s="178"/>
      <c r="K125" s="178"/>
      <c r="L125" s="178"/>
      <c r="M125" s="178"/>
      <c r="N125" s="160" t="str">
        <f t="shared" si="9"/>
        <v/>
      </c>
      <c r="O125" s="21"/>
      <c r="P125" s="160" t="str">
        <f t="shared" si="10"/>
        <v/>
      </c>
      <c r="Q125" s="160">
        <f t="shared" si="13"/>
        <v>0</v>
      </c>
      <c r="R125" s="160" t="str">
        <f t="shared" si="11"/>
        <v/>
      </c>
      <c r="S125" s="160" t="str">
        <f t="shared" si="12"/>
        <v/>
      </c>
      <c r="T125" s="50" t="str">
        <f>IF($F125="","",IF(ISERROR(VLOOKUP(F125,PROVEEDORES!$D$8:$I$507,5,0)),1,VLOOKUP($F125,PROVEEDORES!$D$8:$I$507,5,0)))</f>
        <v/>
      </c>
    </row>
    <row r="126" spans="3:20" ht="17.45" customHeight="1" x14ac:dyDescent="0.25">
      <c r="C126" s="188"/>
      <c r="D126" s="189"/>
      <c r="E126" s="178"/>
      <c r="F126" s="178"/>
      <c r="G126" s="190">
        <f>DATOS!$E$13</f>
        <v>1</v>
      </c>
      <c r="H126" s="178"/>
      <c r="I126" s="191"/>
      <c r="J126" s="178"/>
      <c r="K126" s="178"/>
      <c r="L126" s="178"/>
      <c r="M126" s="178"/>
      <c r="N126" s="160" t="str">
        <f t="shared" si="9"/>
        <v/>
      </c>
      <c r="O126" s="21"/>
      <c r="P126" s="160" t="str">
        <f t="shared" si="10"/>
        <v/>
      </c>
      <c r="Q126" s="160">
        <f t="shared" si="13"/>
        <v>0</v>
      </c>
      <c r="R126" s="160" t="str">
        <f t="shared" si="11"/>
        <v/>
      </c>
      <c r="S126" s="160" t="str">
        <f t="shared" si="12"/>
        <v/>
      </c>
      <c r="T126" s="50" t="str">
        <f>IF($F126="","",IF(ISERROR(VLOOKUP(F126,PROVEEDORES!$D$8:$I$507,5,0)),1,VLOOKUP($F126,PROVEEDORES!$D$8:$I$507,5,0)))</f>
        <v/>
      </c>
    </row>
    <row r="127" spans="3:20" ht="17.45" customHeight="1" x14ac:dyDescent="0.25">
      <c r="C127" s="188"/>
      <c r="D127" s="189"/>
      <c r="E127" s="178"/>
      <c r="F127" s="178"/>
      <c r="G127" s="190">
        <f>DATOS!$E$13</f>
        <v>1</v>
      </c>
      <c r="H127" s="178"/>
      <c r="I127" s="191"/>
      <c r="J127" s="178"/>
      <c r="K127" s="178"/>
      <c r="L127" s="178"/>
      <c r="M127" s="178"/>
      <c r="N127" s="160" t="str">
        <f t="shared" si="9"/>
        <v/>
      </c>
      <c r="O127" s="21"/>
      <c r="P127" s="160" t="str">
        <f t="shared" si="10"/>
        <v/>
      </c>
      <c r="Q127" s="160">
        <f t="shared" si="13"/>
        <v>0</v>
      </c>
      <c r="R127" s="160" t="str">
        <f t="shared" si="11"/>
        <v/>
      </c>
      <c r="S127" s="160" t="str">
        <f t="shared" si="12"/>
        <v/>
      </c>
      <c r="T127" s="50" t="str">
        <f>IF($F127="","",IF(ISERROR(VLOOKUP(F127,PROVEEDORES!$D$8:$I$507,5,0)),1,VLOOKUP($F127,PROVEEDORES!$D$8:$I$507,5,0)))</f>
        <v/>
      </c>
    </row>
    <row r="128" spans="3:20" ht="17.45" customHeight="1" x14ac:dyDescent="0.25">
      <c r="C128" s="188"/>
      <c r="D128" s="189"/>
      <c r="E128" s="178"/>
      <c r="F128" s="178"/>
      <c r="G128" s="190">
        <f>DATOS!$E$13</f>
        <v>1</v>
      </c>
      <c r="H128" s="178"/>
      <c r="I128" s="191"/>
      <c r="J128" s="178"/>
      <c r="K128" s="178"/>
      <c r="L128" s="178"/>
      <c r="M128" s="178"/>
      <c r="N128" s="160" t="str">
        <f t="shared" si="9"/>
        <v/>
      </c>
      <c r="O128" s="21"/>
      <c r="P128" s="160" t="str">
        <f t="shared" si="10"/>
        <v/>
      </c>
      <c r="Q128" s="160">
        <f t="shared" si="13"/>
        <v>0</v>
      </c>
      <c r="R128" s="160" t="str">
        <f t="shared" si="11"/>
        <v/>
      </c>
      <c r="S128" s="160" t="str">
        <f t="shared" si="12"/>
        <v/>
      </c>
      <c r="T128" s="50" t="str">
        <f>IF($F128="","",IF(ISERROR(VLOOKUP(F128,PROVEEDORES!$D$8:$I$507,5,0)),1,VLOOKUP($F128,PROVEEDORES!$D$8:$I$507,5,0)))</f>
        <v/>
      </c>
    </row>
    <row r="129" spans="3:20" ht="17.45" customHeight="1" x14ac:dyDescent="0.25">
      <c r="C129" s="188"/>
      <c r="D129" s="189"/>
      <c r="E129" s="178"/>
      <c r="F129" s="178"/>
      <c r="G129" s="190">
        <f>DATOS!$E$13</f>
        <v>1</v>
      </c>
      <c r="H129" s="178"/>
      <c r="I129" s="191"/>
      <c r="J129" s="178"/>
      <c r="K129" s="178"/>
      <c r="L129" s="178"/>
      <c r="M129" s="178"/>
      <c r="N129" s="160" t="str">
        <f t="shared" si="9"/>
        <v/>
      </c>
      <c r="O129" s="21"/>
      <c r="P129" s="160" t="str">
        <f t="shared" si="10"/>
        <v/>
      </c>
      <c r="Q129" s="160">
        <f t="shared" si="13"/>
        <v>0</v>
      </c>
      <c r="R129" s="160" t="str">
        <f t="shared" si="11"/>
        <v/>
      </c>
      <c r="S129" s="160" t="str">
        <f t="shared" si="12"/>
        <v/>
      </c>
      <c r="T129" s="50" t="str">
        <f>IF($F129="","",IF(ISERROR(VLOOKUP(F129,PROVEEDORES!$D$8:$I$507,5,0)),1,VLOOKUP($F129,PROVEEDORES!$D$8:$I$507,5,0)))</f>
        <v/>
      </c>
    </row>
    <row r="130" spans="3:20" ht="17.45" customHeight="1" x14ac:dyDescent="0.25">
      <c r="C130" s="188"/>
      <c r="D130" s="189"/>
      <c r="E130" s="178"/>
      <c r="F130" s="178"/>
      <c r="G130" s="190">
        <f>DATOS!$E$13</f>
        <v>1</v>
      </c>
      <c r="H130" s="178"/>
      <c r="I130" s="191"/>
      <c r="J130" s="178"/>
      <c r="K130" s="178"/>
      <c r="L130" s="178"/>
      <c r="M130" s="178"/>
      <c r="N130" s="160" t="str">
        <f t="shared" si="9"/>
        <v/>
      </c>
      <c r="O130" s="21"/>
      <c r="P130" s="160" t="str">
        <f t="shared" si="10"/>
        <v/>
      </c>
      <c r="Q130" s="160">
        <f t="shared" si="13"/>
        <v>0</v>
      </c>
      <c r="R130" s="160" t="str">
        <f t="shared" si="11"/>
        <v/>
      </c>
      <c r="S130" s="160" t="str">
        <f t="shared" si="12"/>
        <v/>
      </c>
      <c r="T130" s="50" t="str">
        <f>IF($F130="","",IF(ISERROR(VLOOKUP(F130,PROVEEDORES!$D$8:$I$507,5,0)),1,VLOOKUP($F130,PROVEEDORES!$D$8:$I$507,5,0)))</f>
        <v/>
      </c>
    </row>
    <row r="131" spans="3:20" ht="17.45" customHeight="1" x14ac:dyDescent="0.25">
      <c r="C131" s="188"/>
      <c r="D131" s="189"/>
      <c r="E131" s="178"/>
      <c r="F131" s="178"/>
      <c r="G131" s="190">
        <f>DATOS!$E$13</f>
        <v>1</v>
      </c>
      <c r="H131" s="178"/>
      <c r="I131" s="191"/>
      <c r="J131" s="178"/>
      <c r="K131" s="178"/>
      <c r="L131" s="178"/>
      <c r="M131" s="178"/>
      <c r="N131" s="160" t="str">
        <f t="shared" si="9"/>
        <v/>
      </c>
      <c r="O131" s="21"/>
      <c r="P131" s="160" t="str">
        <f t="shared" si="10"/>
        <v/>
      </c>
      <c r="Q131" s="160">
        <f t="shared" si="13"/>
        <v>0</v>
      </c>
      <c r="R131" s="160" t="str">
        <f t="shared" si="11"/>
        <v/>
      </c>
      <c r="S131" s="160" t="str">
        <f t="shared" si="12"/>
        <v/>
      </c>
      <c r="T131" s="50" t="str">
        <f>IF($F131="","",IF(ISERROR(VLOOKUP(F131,PROVEEDORES!$D$8:$I$507,5,0)),1,VLOOKUP($F131,PROVEEDORES!$D$8:$I$507,5,0)))</f>
        <v/>
      </c>
    </row>
    <row r="132" spans="3:20" ht="17.45" customHeight="1" x14ac:dyDescent="0.25">
      <c r="C132" s="188"/>
      <c r="D132" s="189"/>
      <c r="E132" s="178"/>
      <c r="F132" s="178"/>
      <c r="G132" s="190">
        <f>DATOS!$E$13</f>
        <v>1</v>
      </c>
      <c r="H132" s="178"/>
      <c r="I132" s="191"/>
      <c r="J132" s="178"/>
      <c r="K132" s="178"/>
      <c r="L132" s="178"/>
      <c r="M132" s="178"/>
      <c r="N132" s="160" t="str">
        <f t="shared" si="9"/>
        <v/>
      </c>
      <c r="O132" s="21"/>
      <c r="P132" s="160" t="str">
        <f t="shared" si="10"/>
        <v/>
      </c>
      <c r="Q132" s="160">
        <f t="shared" si="13"/>
        <v>0</v>
      </c>
      <c r="R132" s="160" t="str">
        <f t="shared" si="11"/>
        <v/>
      </c>
      <c r="S132" s="160" t="str">
        <f t="shared" si="12"/>
        <v/>
      </c>
      <c r="T132" s="50" t="str">
        <f>IF($F132="","",IF(ISERROR(VLOOKUP(F132,PROVEEDORES!$D$8:$I$507,5,0)),1,VLOOKUP($F132,PROVEEDORES!$D$8:$I$507,5,0)))</f>
        <v/>
      </c>
    </row>
    <row r="133" spans="3:20" ht="17.45" customHeight="1" x14ac:dyDescent="0.25">
      <c r="C133" s="188"/>
      <c r="D133" s="189"/>
      <c r="E133" s="178"/>
      <c r="F133" s="178"/>
      <c r="G133" s="190">
        <f>DATOS!$E$13</f>
        <v>1</v>
      </c>
      <c r="H133" s="178"/>
      <c r="I133" s="191"/>
      <c r="J133" s="178"/>
      <c r="K133" s="178"/>
      <c r="L133" s="178"/>
      <c r="M133" s="178"/>
      <c r="N133" s="160" t="str">
        <f t="shared" si="9"/>
        <v/>
      </c>
      <c r="O133" s="21"/>
      <c r="P133" s="160" t="str">
        <f t="shared" si="10"/>
        <v/>
      </c>
      <c r="Q133" s="160">
        <f t="shared" si="13"/>
        <v>0</v>
      </c>
      <c r="R133" s="160" t="str">
        <f t="shared" si="11"/>
        <v/>
      </c>
      <c r="S133" s="160" t="str">
        <f t="shared" si="12"/>
        <v/>
      </c>
      <c r="T133" s="50" t="str">
        <f>IF($F133="","",IF(ISERROR(VLOOKUP(F133,PROVEEDORES!$D$8:$I$507,5,0)),1,VLOOKUP($F133,PROVEEDORES!$D$8:$I$507,5,0)))</f>
        <v/>
      </c>
    </row>
    <row r="134" spans="3:20" ht="17.45" customHeight="1" x14ac:dyDescent="0.25">
      <c r="C134" s="188"/>
      <c r="D134" s="189"/>
      <c r="E134" s="178"/>
      <c r="F134" s="178"/>
      <c r="G134" s="190">
        <f>DATOS!$E$13</f>
        <v>1</v>
      </c>
      <c r="H134" s="178"/>
      <c r="I134" s="191"/>
      <c r="J134" s="178"/>
      <c r="K134" s="178"/>
      <c r="L134" s="178"/>
      <c r="M134" s="178"/>
      <c r="N134" s="160" t="str">
        <f t="shared" si="9"/>
        <v/>
      </c>
      <c r="O134" s="21"/>
      <c r="P134" s="160" t="str">
        <f t="shared" si="10"/>
        <v/>
      </c>
      <c r="Q134" s="160">
        <f t="shared" si="13"/>
        <v>0</v>
      </c>
      <c r="R134" s="160" t="str">
        <f t="shared" si="11"/>
        <v/>
      </c>
      <c r="S134" s="160" t="str">
        <f t="shared" si="12"/>
        <v/>
      </c>
      <c r="T134" s="50" t="str">
        <f>IF($F134="","",IF(ISERROR(VLOOKUP(F134,PROVEEDORES!$D$8:$I$507,5,0)),1,VLOOKUP($F134,PROVEEDORES!$D$8:$I$507,5,0)))</f>
        <v/>
      </c>
    </row>
    <row r="135" spans="3:20" ht="17.45" customHeight="1" x14ac:dyDescent="0.25">
      <c r="C135" s="188"/>
      <c r="D135" s="189"/>
      <c r="E135" s="178"/>
      <c r="F135" s="178"/>
      <c r="G135" s="190">
        <f>DATOS!$E$13</f>
        <v>1</v>
      </c>
      <c r="H135" s="178"/>
      <c r="I135" s="191"/>
      <c r="J135" s="178"/>
      <c r="K135" s="178"/>
      <c r="L135" s="178"/>
      <c r="M135" s="178"/>
      <c r="N135" s="160" t="str">
        <f t="shared" si="9"/>
        <v/>
      </c>
      <c r="O135" s="21"/>
      <c r="P135" s="160" t="str">
        <f t="shared" si="10"/>
        <v/>
      </c>
      <c r="Q135" s="160">
        <f t="shared" si="13"/>
        <v>0</v>
      </c>
      <c r="R135" s="160" t="str">
        <f t="shared" si="11"/>
        <v/>
      </c>
      <c r="S135" s="160" t="str">
        <f t="shared" si="12"/>
        <v/>
      </c>
      <c r="T135" s="50" t="str">
        <f>IF($F135="","",IF(ISERROR(VLOOKUP(F135,PROVEEDORES!$D$8:$I$507,5,0)),1,VLOOKUP($F135,PROVEEDORES!$D$8:$I$507,5,0)))</f>
        <v/>
      </c>
    </row>
    <row r="136" spans="3:20" ht="17.45" customHeight="1" x14ac:dyDescent="0.25">
      <c r="C136" s="188"/>
      <c r="D136" s="189"/>
      <c r="E136" s="178"/>
      <c r="F136" s="178"/>
      <c r="G136" s="190">
        <f>DATOS!$E$13</f>
        <v>1</v>
      </c>
      <c r="H136" s="178"/>
      <c r="I136" s="191"/>
      <c r="J136" s="178"/>
      <c r="K136" s="178"/>
      <c r="L136" s="178"/>
      <c r="M136" s="178"/>
      <c r="N136" s="160" t="str">
        <f t="shared" si="9"/>
        <v/>
      </c>
      <c r="O136" s="21"/>
      <c r="P136" s="160" t="str">
        <f t="shared" si="10"/>
        <v/>
      </c>
      <c r="Q136" s="160">
        <f t="shared" si="13"/>
        <v>0</v>
      </c>
      <c r="R136" s="160" t="str">
        <f t="shared" si="11"/>
        <v/>
      </c>
      <c r="S136" s="160" t="str">
        <f t="shared" si="12"/>
        <v/>
      </c>
      <c r="T136" s="50" t="str">
        <f>IF($F136="","",IF(ISERROR(VLOOKUP(F136,PROVEEDORES!$D$8:$I$507,5,0)),1,VLOOKUP($F136,PROVEEDORES!$D$8:$I$507,5,0)))</f>
        <v/>
      </c>
    </row>
    <row r="137" spans="3:20" ht="17.45" customHeight="1" x14ac:dyDescent="0.25">
      <c r="C137" s="188"/>
      <c r="D137" s="189"/>
      <c r="E137" s="178"/>
      <c r="F137" s="178"/>
      <c r="G137" s="190">
        <f>DATOS!$E$13</f>
        <v>1</v>
      </c>
      <c r="H137" s="178"/>
      <c r="I137" s="191"/>
      <c r="J137" s="178"/>
      <c r="K137" s="178"/>
      <c r="L137" s="178"/>
      <c r="M137" s="178"/>
      <c r="N137" s="160" t="str">
        <f t="shared" si="9"/>
        <v/>
      </c>
      <c r="O137" s="21"/>
      <c r="P137" s="160" t="str">
        <f t="shared" si="10"/>
        <v/>
      </c>
      <c r="Q137" s="160">
        <f t="shared" si="13"/>
        <v>0</v>
      </c>
      <c r="R137" s="160" t="str">
        <f t="shared" si="11"/>
        <v/>
      </c>
      <c r="S137" s="160" t="str">
        <f t="shared" si="12"/>
        <v/>
      </c>
      <c r="T137" s="50" t="str">
        <f>IF($F137="","",IF(ISERROR(VLOOKUP(F137,PROVEEDORES!$D$8:$I$507,5,0)),1,VLOOKUP($F137,PROVEEDORES!$D$8:$I$507,5,0)))</f>
        <v/>
      </c>
    </row>
    <row r="138" spans="3:20" ht="17.45" customHeight="1" x14ac:dyDescent="0.25">
      <c r="C138" s="188"/>
      <c r="D138" s="189"/>
      <c r="E138" s="178"/>
      <c r="F138" s="178"/>
      <c r="G138" s="190">
        <f>DATOS!$E$13</f>
        <v>1</v>
      </c>
      <c r="H138" s="178"/>
      <c r="I138" s="191"/>
      <c r="J138" s="178"/>
      <c r="K138" s="178"/>
      <c r="L138" s="178"/>
      <c r="M138" s="178"/>
      <c r="N138" s="160" t="str">
        <f t="shared" si="9"/>
        <v/>
      </c>
      <c r="O138" s="21"/>
      <c r="P138" s="160" t="str">
        <f t="shared" si="10"/>
        <v/>
      </c>
      <c r="Q138" s="160">
        <f t="shared" si="13"/>
        <v>0</v>
      </c>
      <c r="R138" s="160" t="str">
        <f t="shared" si="11"/>
        <v/>
      </c>
      <c r="S138" s="160" t="str">
        <f t="shared" si="12"/>
        <v/>
      </c>
      <c r="T138" s="50" t="str">
        <f>IF($F138="","",IF(ISERROR(VLOOKUP(F138,PROVEEDORES!$D$8:$I$507,5,0)),1,VLOOKUP($F138,PROVEEDORES!$D$8:$I$507,5,0)))</f>
        <v/>
      </c>
    </row>
    <row r="139" spans="3:20" ht="17.45" customHeight="1" x14ac:dyDescent="0.25">
      <c r="C139" s="188"/>
      <c r="D139" s="189"/>
      <c r="E139" s="178"/>
      <c r="F139" s="178"/>
      <c r="G139" s="190">
        <f>DATOS!$E$13</f>
        <v>1</v>
      </c>
      <c r="H139" s="178"/>
      <c r="I139" s="191"/>
      <c r="J139" s="178"/>
      <c r="K139" s="178"/>
      <c r="L139" s="178"/>
      <c r="M139" s="178"/>
      <c r="N139" s="160" t="str">
        <f t="shared" si="9"/>
        <v/>
      </c>
      <c r="O139" s="21"/>
      <c r="P139" s="160" t="str">
        <f t="shared" si="10"/>
        <v/>
      </c>
      <c r="Q139" s="160">
        <f t="shared" si="13"/>
        <v>0</v>
      </c>
      <c r="R139" s="160" t="str">
        <f t="shared" si="11"/>
        <v/>
      </c>
      <c r="S139" s="160" t="str">
        <f t="shared" si="12"/>
        <v/>
      </c>
      <c r="T139" s="50" t="str">
        <f>IF($F139="","",IF(ISERROR(VLOOKUP(F139,PROVEEDORES!$D$8:$I$507,5,0)),1,VLOOKUP($F139,PROVEEDORES!$D$8:$I$507,5,0)))</f>
        <v/>
      </c>
    </row>
    <row r="140" spans="3:20" ht="17.45" customHeight="1" x14ac:dyDescent="0.25">
      <c r="C140" s="188"/>
      <c r="D140" s="189"/>
      <c r="E140" s="178"/>
      <c r="F140" s="178"/>
      <c r="G140" s="190">
        <f>DATOS!$E$13</f>
        <v>1</v>
      </c>
      <c r="H140" s="178"/>
      <c r="I140" s="191"/>
      <c r="J140" s="178"/>
      <c r="K140" s="178"/>
      <c r="L140" s="178"/>
      <c r="M140" s="178"/>
      <c r="N140" s="160" t="str">
        <f t="shared" si="9"/>
        <v/>
      </c>
      <c r="O140" s="21"/>
      <c r="P140" s="160" t="str">
        <f t="shared" si="10"/>
        <v/>
      </c>
      <c r="Q140" s="160">
        <f t="shared" si="13"/>
        <v>0</v>
      </c>
      <c r="R140" s="160" t="str">
        <f t="shared" si="11"/>
        <v/>
      </c>
      <c r="S140" s="160" t="str">
        <f t="shared" si="12"/>
        <v/>
      </c>
      <c r="T140" s="50" t="str">
        <f>IF($F140="","",IF(ISERROR(VLOOKUP(F140,PROVEEDORES!$D$8:$I$507,5,0)),1,VLOOKUP($F140,PROVEEDORES!$D$8:$I$507,5,0)))</f>
        <v/>
      </c>
    </row>
    <row r="141" spans="3:20" ht="17.45" customHeight="1" x14ac:dyDescent="0.25">
      <c r="C141" s="188"/>
      <c r="D141" s="189"/>
      <c r="E141" s="178"/>
      <c r="F141" s="178"/>
      <c r="G141" s="190">
        <f>DATOS!$E$13</f>
        <v>1</v>
      </c>
      <c r="H141" s="178"/>
      <c r="I141" s="191"/>
      <c r="J141" s="178"/>
      <c r="K141" s="178"/>
      <c r="L141" s="178"/>
      <c r="M141" s="178"/>
      <c r="N141" s="160" t="str">
        <f t="shared" si="9"/>
        <v/>
      </c>
      <c r="O141" s="21"/>
      <c r="P141" s="160" t="str">
        <f t="shared" si="10"/>
        <v/>
      </c>
      <c r="Q141" s="160">
        <f t="shared" si="13"/>
        <v>0</v>
      </c>
      <c r="R141" s="160" t="str">
        <f t="shared" si="11"/>
        <v/>
      </c>
      <c r="S141" s="160" t="str">
        <f t="shared" si="12"/>
        <v/>
      </c>
      <c r="T141" s="50" t="str">
        <f>IF($F141="","",IF(ISERROR(VLOOKUP(F141,PROVEEDORES!$D$8:$I$507,5,0)),1,VLOOKUP($F141,PROVEEDORES!$D$8:$I$507,5,0)))</f>
        <v/>
      </c>
    </row>
    <row r="142" spans="3:20" ht="17.45" customHeight="1" x14ac:dyDescent="0.25">
      <c r="C142" s="188"/>
      <c r="D142" s="189"/>
      <c r="E142" s="178"/>
      <c r="F142" s="178"/>
      <c r="G142" s="190">
        <f>DATOS!$E$13</f>
        <v>1</v>
      </c>
      <c r="H142" s="178"/>
      <c r="I142" s="191"/>
      <c r="J142" s="178"/>
      <c r="K142" s="178"/>
      <c r="L142" s="178"/>
      <c r="M142" s="178"/>
      <c r="N142" s="160" t="str">
        <f t="shared" si="9"/>
        <v/>
      </c>
      <c r="O142" s="21"/>
      <c r="P142" s="160" t="str">
        <f t="shared" si="10"/>
        <v/>
      </c>
      <c r="Q142" s="160">
        <f t="shared" si="13"/>
        <v>0</v>
      </c>
      <c r="R142" s="160" t="str">
        <f t="shared" si="11"/>
        <v/>
      </c>
      <c r="S142" s="160" t="str">
        <f t="shared" si="12"/>
        <v/>
      </c>
      <c r="T142" s="50" t="str">
        <f>IF($F142="","",IF(ISERROR(VLOOKUP(F142,PROVEEDORES!$D$8:$I$507,5,0)),1,VLOOKUP($F142,PROVEEDORES!$D$8:$I$507,5,0)))</f>
        <v/>
      </c>
    </row>
    <row r="143" spans="3:20" ht="17.45" customHeight="1" x14ac:dyDescent="0.25">
      <c r="C143" s="188"/>
      <c r="D143" s="189"/>
      <c r="E143" s="178"/>
      <c r="F143" s="178"/>
      <c r="G143" s="190">
        <f>DATOS!$E$13</f>
        <v>1</v>
      </c>
      <c r="H143" s="178"/>
      <c r="I143" s="191"/>
      <c r="J143" s="178"/>
      <c r="K143" s="178"/>
      <c r="L143" s="178"/>
      <c r="M143" s="178"/>
      <c r="N143" s="160" t="str">
        <f t="shared" si="9"/>
        <v/>
      </c>
      <c r="O143" s="21"/>
      <c r="P143" s="160" t="str">
        <f t="shared" si="10"/>
        <v/>
      </c>
      <c r="Q143" s="160">
        <f t="shared" si="13"/>
        <v>0</v>
      </c>
      <c r="R143" s="160" t="str">
        <f t="shared" si="11"/>
        <v/>
      </c>
      <c r="S143" s="160" t="str">
        <f t="shared" si="12"/>
        <v/>
      </c>
      <c r="T143" s="50" t="str">
        <f>IF($F143="","",IF(ISERROR(VLOOKUP(F143,PROVEEDORES!$D$8:$I$507,5,0)),1,VLOOKUP($F143,PROVEEDORES!$D$8:$I$507,5,0)))</f>
        <v/>
      </c>
    </row>
    <row r="144" spans="3:20" ht="17.45" customHeight="1" x14ac:dyDescent="0.25">
      <c r="C144" s="188"/>
      <c r="D144" s="189"/>
      <c r="E144" s="178"/>
      <c r="F144" s="178"/>
      <c r="G144" s="190">
        <f>DATOS!$E$13</f>
        <v>1</v>
      </c>
      <c r="H144" s="178"/>
      <c r="I144" s="191"/>
      <c r="J144" s="178"/>
      <c r="K144" s="178"/>
      <c r="L144" s="178"/>
      <c r="M144" s="178"/>
      <c r="N144" s="160" t="str">
        <f t="shared" si="9"/>
        <v/>
      </c>
      <c r="O144" s="21"/>
      <c r="P144" s="160" t="str">
        <f t="shared" si="10"/>
        <v/>
      </c>
      <c r="Q144" s="160">
        <f t="shared" si="13"/>
        <v>0</v>
      </c>
      <c r="R144" s="160" t="str">
        <f t="shared" si="11"/>
        <v/>
      </c>
      <c r="S144" s="160" t="str">
        <f t="shared" si="12"/>
        <v/>
      </c>
      <c r="T144" s="50" t="str">
        <f>IF($F144="","",IF(ISERROR(VLOOKUP(F144,PROVEEDORES!$D$8:$I$507,5,0)),1,VLOOKUP($F144,PROVEEDORES!$D$8:$I$507,5,0)))</f>
        <v/>
      </c>
    </row>
    <row r="145" spans="3:20" ht="17.45" customHeight="1" x14ac:dyDescent="0.25">
      <c r="C145" s="188"/>
      <c r="D145" s="189"/>
      <c r="E145" s="178"/>
      <c r="F145" s="178"/>
      <c r="G145" s="190">
        <f>DATOS!$E$13</f>
        <v>1</v>
      </c>
      <c r="H145" s="178"/>
      <c r="I145" s="191"/>
      <c r="J145" s="178"/>
      <c r="K145" s="178"/>
      <c r="L145" s="178"/>
      <c r="M145" s="178"/>
      <c r="N145" s="160" t="str">
        <f t="shared" si="9"/>
        <v/>
      </c>
      <c r="O145" s="21"/>
      <c r="P145" s="160" t="str">
        <f t="shared" si="10"/>
        <v/>
      </c>
      <c r="Q145" s="160">
        <f t="shared" si="13"/>
        <v>0</v>
      </c>
      <c r="R145" s="160" t="str">
        <f t="shared" si="11"/>
        <v/>
      </c>
      <c r="S145" s="160" t="str">
        <f t="shared" si="12"/>
        <v/>
      </c>
      <c r="T145" s="50" t="str">
        <f>IF($F145="","",IF(ISERROR(VLOOKUP(F145,PROVEEDORES!$D$8:$I$507,5,0)),1,VLOOKUP($F145,PROVEEDORES!$D$8:$I$507,5,0)))</f>
        <v/>
      </c>
    </row>
    <row r="146" spans="3:20" ht="17.45" customHeight="1" x14ac:dyDescent="0.25">
      <c r="C146" s="188"/>
      <c r="D146" s="189"/>
      <c r="E146" s="178"/>
      <c r="F146" s="178"/>
      <c r="G146" s="190">
        <f>DATOS!$E$13</f>
        <v>1</v>
      </c>
      <c r="H146" s="178"/>
      <c r="I146" s="191"/>
      <c r="J146" s="178"/>
      <c r="K146" s="178"/>
      <c r="L146" s="178"/>
      <c r="M146" s="178"/>
      <c r="N146" s="160" t="str">
        <f t="shared" ref="N146:N209" si="14">IF(H146&amp;J146&amp;K146&amp;L146&amp;M146="","",H146+J146+K146-L146-M146)</f>
        <v/>
      </c>
      <c r="O146" s="21"/>
      <c r="P146" s="160" t="str">
        <f t="shared" ref="P146:P209" si="15">IF($I146="E",H146,"")</f>
        <v/>
      </c>
      <c r="Q146" s="160">
        <f t="shared" si="13"/>
        <v>0</v>
      </c>
      <c r="R146" s="160" t="str">
        <f t="shared" si="11"/>
        <v/>
      </c>
      <c r="S146" s="160" t="str">
        <f t="shared" si="12"/>
        <v/>
      </c>
      <c r="T146" s="50" t="str">
        <f>IF($F146="","",IF(ISERROR(VLOOKUP(F146,PROVEEDORES!$D$8:$I$507,5,0)),1,VLOOKUP($F146,PROVEEDORES!$D$8:$I$507,5,0)))</f>
        <v/>
      </c>
    </row>
    <row r="147" spans="3:20" ht="17.45" customHeight="1" x14ac:dyDescent="0.25">
      <c r="C147" s="188"/>
      <c r="D147" s="189"/>
      <c r="E147" s="178"/>
      <c r="F147" s="178"/>
      <c r="G147" s="190">
        <f>DATOS!$E$13</f>
        <v>1</v>
      </c>
      <c r="H147" s="178"/>
      <c r="I147" s="191"/>
      <c r="J147" s="178"/>
      <c r="K147" s="178"/>
      <c r="L147" s="178"/>
      <c r="M147" s="178"/>
      <c r="N147" s="160" t="str">
        <f t="shared" si="14"/>
        <v/>
      </c>
      <c r="O147" s="21"/>
      <c r="P147" s="160" t="str">
        <f t="shared" si="15"/>
        <v/>
      </c>
      <c r="Q147" s="160">
        <f t="shared" si="13"/>
        <v>0</v>
      </c>
      <c r="R147" s="160" t="str">
        <f t="shared" ref="R147:R210" si="16">IF(OR($I147=8%,$I147=11%),$J147/$I147,"")</f>
        <v/>
      </c>
      <c r="S147" s="160" t="str">
        <f t="shared" ref="S147:S210" si="17">IF(OR($I147=15%,$I147=16%),$J147/$I147,"")</f>
        <v/>
      </c>
      <c r="T147" s="50" t="str">
        <f>IF($F147="","",IF(ISERROR(VLOOKUP(F147,PROVEEDORES!$D$8:$I$507,5,0)),1,VLOOKUP($F147,PROVEEDORES!$D$8:$I$507,5,0)))</f>
        <v/>
      </c>
    </row>
    <row r="148" spans="3:20" ht="17.45" customHeight="1" x14ac:dyDescent="0.25">
      <c r="C148" s="188"/>
      <c r="D148" s="189"/>
      <c r="E148" s="178"/>
      <c r="F148" s="178"/>
      <c r="G148" s="190">
        <f>DATOS!$E$13</f>
        <v>1</v>
      </c>
      <c r="H148" s="178"/>
      <c r="I148" s="191"/>
      <c r="J148" s="178"/>
      <c r="K148" s="178"/>
      <c r="L148" s="178"/>
      <c r="M148" s="178"/>
      <c r="N148" s="160" t="str">
        <f t="shared" si="14"/>
        <v/>
      </c>
      <c r="O148" s="21"/>
      <c r="P148" s="160" t="str">
        <f t="shared" si="15"/>
        <v/>
      </c>
      <c r="Q148" s="160">
        <f t="shared" ref="Q148:Q211" si="18">IF($I148=0%,H148,"")</f>
        <v>0</v>
      </c>
      <c r="R148" s="160" t="str">
        <f t="shared" si="16"/>
        <v/>
      </c>
      <c r="S148" s="160" t="str">
        <f t="shared" si="17"/>
        <v/>
      </c>
      <c r="T148" s="50" t="str">
        <f>IF($F148="","",IF(ISERROR(VLOOKUP(F148,PROVEEDORES!$D$8:$I$507,5,0)),1,VLOOKUP($F148,PROVEEDORES!$D$8:$I$507,5,0)))</f>
        <v/>
      </c>
    </row>
    <row r="149" spans="3:20" ht="17.45" customHeight="1" x14ac:dyDescent="0.25">
      <c r="C149" s="188"/>
      <c r="D149" s="189"/>
      <c r="E149" s="178"/>
      <c r="F149" s="178"/>
      <c r="G149" s="190">
        <f>DATOS!$E$13</f>
        <v>1</v>
      </c>
      <c r="H149" s="178"/>
      <c r="I149" s="191"/>
      <c r="J149" s="178"/>
      <c r="K149" s="178"/>
      <c r="L149" s="178"/>
      <c r="M149" s="178"/>
      <c r="N149" s="160" t="str">
        <f t="shared" si="14"/>
        <v/>
      </c>
      <c r="O149" s="21"/>
      <c r="P149" s="160" t="str">
        <f t="shared" si="15"/>
        <v/>
      </c>
      <c r="Q149" s="160">
        <f t="shared" si="18"/>
        <v>0</v>
      </c>
      <c r="R149" s="160" t="str">
        <f t="shared" si="16"/>
        <v/>
      </c>
      <c r="S149" s="160" t="str">
        <f t="shared" si="17"/>
        <v/>
      </c>
      <c r="T149" s="50" t="str">
        <f>IF($F149="","",IF(ISERROR(VLOOKUP(F149,PROVEEDORES!$D$8:$I$507,5,0)),1,VLOOKUP($F149,PROVEEDORES!$D$8:$I$507,5,0)))</f>
        <v/>
      </c>
    </row>
    <row r="150" spans="3:20" ht="17.45" customHeight="1" x14ac:dyDescent="0.25">
      <c r="C150" s="188"/>
      <c r="D150" s="189"/>
      <c r="E150" s="178"/>
      <c r="F150" s="178"/>
      <c r="G150" s="190">
        <f>DATOS!$E$13</f>
        <v>1</v>
      </c>
      <c r="H150" s="178"/>
      <c r="I150" s="191"/>
      <c r="J150" s="178"/>
      <c r="K150" s="178"/>
      <c r="L150" s="178"/>
      <c r="M150" s="178"/>
      <c r="N150" s="160" t="str">
        <f t="shared" si="14"/>
        <v/>
      </c>
      <c r="O150" s="21"/>
      <c r="P150" s="160" t="str">
        <f t="shared" si="15"/>
        <v/>
      </c>
      <c r="Q150" s="160">
        <f t="shared" si="18"/>
        <v>0</v>
      </c>
      <c r="R150" s="160" t="str">
        <f t="shared" si="16"/>
        <v/>
      </c>
      <c r="S150" s="160" t="str">
        <f t="shared" si="17"/>
        <v/>
      </c>
      <c r="T150" s="50" t="str">
        <f>IF($F150="","",IF(ISERROR(VLOOKUP(F150,PROVEEDORES!$D$8:$I$507,5,0)),1,VLOOKUP($F150,PROVEEDORES!$D$8:$I$507,5,0)))</f>
        <v/>
      </c>
    </row>
    <row r="151" spans="3:20" ht="17.45" customHeight="1" x14ac:dyDescent="0.25">
      <c r="C151" s="188"/>
      <c r="D151" s="189"/>
      <c r="E151" s="178"/>
      <c r="F151" s="178"/>
      <c r="G151" s="190">
        <f>DATOS!$E$13</f>
        <v>1</v>
      </c>
      <c r="H151" s="178"/>
      <c r="I151" s="191"/>
      <c r="J151" s="178"/>
      <c r="K151" s="178"/>
      <c r="L151" s="178"/>
      <c r="M151" s="178"/>
      <c r="N151" s="160" t="str">
        <f t="shared" si="14"/>
        <v/>
      </c>
      <c r="O151" s="21"/>
      <c r="P151" s="160" t="str">
        <f t="shared" si="15"/>
        <v/>
      </c>
      <c r="Q151" s="160">
        <f t="shared" si="18"/>
        <v>0</v>
      </c>
      <c r="R151" s="160" t="str">
        <f t="shared" si="16"/>
        <v/>
      </c>
      <c r="S151" s="160" t="str">
        <f t="shared" si="17"/>
        <v/>
      </c>
      <c r="T151" s="50" t="str">
        <f>IF($F151="","",IF(ISERROR(VLOOKUP(F151,PROVEEDORES!$D$8:$I$507,5,0)),1,VLOOKUP($F151,PROVEEDORES!$D$8:$I$507,5,0)))</f>
        <v/>
      </c>
    </row>
    <row r="152" spans="3:20" ht="17.45" customHeight="1" x14ac:dyDescent="0.25">
      <c r="C152" s="188"/>
      <c r="D152" s="189"/>
      <c r="E152" s="178"/>
      <c r="F152" s="178"/>
      <c r="G152" s="190">
        <f>DATOS!$E$13</f>
        <v>1</v>
      </c>
      <c r="H152" s="178"/>
      <c r="I152" s="191"/>
      <c r="J152" s="178"/>
      <c r="K152" s="178"/>
      <c r="L152" s="178"/>
      <c r="M152" s="178"/>
      <c r="N152" s="160" t="str">
        <f t="shared" si="14"/>
        <v/>
      </c>
      <c r="O152" s="21"/>
      <c r="P152" s="160" t="str">
        <f t="shared" si="15"/>
        <v/>
      </c>
      <c r="Q152" s="160">
        <f t="shared" si="18"/>
        <v>0</v>
      </c>
      <c r="R152" s="160" t="str">
        <f t="shared" si="16"/>
        <v/>
      </c>
      <c r="S152" s="160" t="str">
        <f t="shared" si="17"/>
        <v/>
      </c>
      <c r="T152" s="50" t="str">
        <f>IF($F152="","",IF(ISERROR(VLOOKUP(F152,PROVEEDORES!$D$8:$I$507,5,0)),1,VLOOKUP($F152,PROVEEDORES!$D$8:$I$507,5,0)))</f>
        <v/>
      </c>
    </row>
    <row r="153" spans="3:20" ht="17.45" customHeight="1" x14ac:dyDescent="0.25">
      <c r="C153" s="188"/>
      <c r="D153" s="189"/>
      <c r="E153" s="178"/>
      <c r="F153" s="178"/>
      <c r="G153" s="190">
        <f>DATOS!$E$13</f>
        <v>1</v>
      </c>
      <c r="H153" s="178"/>
      <c r="I153" s="191"/>
      <c r="J153" s="178"/>
      <c r="K153" s="178"/>
      <c r="L153" s="178"/>
      <c r="M153" s="178"/>
      <c r="N153" s="160" t="str">
        <f t="shared" si="14"/>
        <v/>
      </c>
      <c r="O153" s="21"/>
      <c r="P153" s="160" t="str">
        <f t="shared" si="15"/>
        <v/>
      </c>
      <c r="Q153" s="160">
        <f t="shared" si="18"/>
        <v>0</v>
      </c>
      <c r="R153" s="160" t="str">
        <f t="shared" si="16"/>
        <v/>
      </c>
      <c r="S153" s="160" t="str">
        <f t="shared" si="17"/>
        <v/>
      </c>
      <c r="T153" s="50" t="str">
        <f>IF($F153="","",IF(ISERROR(VLOOKUP(F153,PROVEEDORES!$D$8:$I$507,5,0)),1,VLOOKUP($F153,PROVEEDORES!$D$8:$I$507,5,0)))</f>
        <v/>
      </c>
    </row>
    <row r="154" spans="3:20" ht="17.45" customHeight="1" x14ac:dyDescent="0.25">
      <c r="C154" s="188"/>
      <c r="D154" s="189"/>
      <c r="E154" s="178"/>
      <c r="F154" s="178"/>
      <c r="G154" s="190">
        <f>DATOS!$E$13</f>
        <v>1</v>
      </c>
      <c r="H154" s="178"/>
      <c r="I154" s="191"/>
      <c r="J154" s="178"/>
      <c r="K154" s="178"/>
      <c r="L154" s="178"/>
      <c r="M154" s="178"/>
      <c r="N154" s="160" t="str">
        <f t="shared" si="14"/>
        <v/>
      </c>
      <c r="O154" s="21"/>
      <c r="P154" s="160" t="str">
        <f t="shared" si="15"/>
        <v/>
      </c>
      <c r="Q154" s="160">
        <f t="shared" si="18"/>
        <v>0</v>
      </c>
      <c r="R154" s="160" t="str">
        <f t="shared" si="16"/>
        <v/>
      </c>
      <c r="S154" s="160" t="str">
        <f t="shared" si="17"/>
        <v/>
      </c>
      <c r="T154" s="50" t="str">
        <f>IF($F154="","",IF(ISERROR(VLOOKUP(F154,PROVEEDORES!$D$8:$I$507,5,0)),1,VLOOKUP($F154,PROVEEDORES!$D$8:$I$507,5,0)))</f>
        <v/>
      </c>
    </row>
    <row r="155" spans="3:20" ht="17.45" customHeight="1" x14ac:dyDescent="0.25">
      <c r="C155" s="188"/>
      <c r="D155" s="189"/>
      <c r="E155" s="178"/>
      <c r="F155" s="178"/>
      <c r="G155" s="190">
        <f>DATOS!$E$13</f>
        <v>1</v>
      </c>
      <c r="H155" s="178"/>
      <c r="I155" s="191"/>
      <c r="J155" s="178"/>
      <c r="K155" s="178"/>
      <c r="L155" s="178"/>
      <c r="M155" s="178"/>
      <c r="N155" s="160" t="str">
        <f t="shared" si="14"/>
        <v/>
      </c>
      <c r="O155" s="21"/>
      <c r="P155" s="160" t="str">
        <f t="shared" si="15"/>
        <v/>
      </c>
      <c r="Q155" s="160">
        <f t="shared" si="18"/>
        <v>0</v>
      </c>
      <c r="R155" s="160" t="str">
        <f t="shared" si="16"/>
        <v/>
      </c>
      <c r="S155" s="160" t="str">
        <f t="shared" si="17"/>
        <v/>
      </c>
      <c r="T155" s="50" t="str">
        <f>IF($F155="","",IF(ISERROR(VLOOKUP(F155,PROVEEDORES!$D$8:$I$507,5,0)),1,VLOOKUP($F155,PROVEEDORES!$D$8:$I$507,5,0)))</f>
        <v/>
      </c>
    </row>
    <row r="156" spans="3:20" ht="17.45" customHeight="1" x14ac:dyDescent="0.25">
      <c r="C156" s="188"/>
      <c r="D156" s="189"/>
      <c r="E156" s="178"/>
      <c r="F156" s="178"/>
      <c r="G156" s="190">
        <f>DATOS!$E$13</f>
        <v>1</v>
      </c>
      <c r="H156" s="178"/>
      <c r="I156" s="191"/>
      <c r="J156" s="178"/>
      <c r="K156" s="178"/>
      <c r="L156" s="178"/>
      <c r="M156" s="178"/>
      <c r="N156" s="160" t="str">
        <f t="shared" si="14"/>
        <v/>
      </c>
      <c r="O156" s="21"/>
      <c r="P156" s="160" t="str">
        <f t="shared" si="15"/>
        <v/>
      </c>
      <c r="Q156" s="160">
        <f t="shared" si="18"/>
        <v>0</v>
      </c>
      <c r="R156" s="160" t="str">
        <f t="shared" si="16"/>
        <v/>
      </c>
      <c r="S156" s="160" t="str">
        <f t="shared" si="17"/>
        <v/>
      </c>
      <c r="T156" s="50" t="str">
        <f>IF($F156="","",IF(ISERROR(VLOOKUP(F156,PROVEEDORES!$D$8:$I$507,5,0)),1,VLOOKUP($F156,PROVEEDORES!$D$8:$I$507,5,0)))</f>
        <v/>
      </c>
    </row>
    <row r="157" spans="3:20" ht="17.45" customHeight="1" x14ac:dyDescent="0.25">
      <c r="C157" s="188"/>
      <c r="D157" s="189"/>
      <c r="E157" s="178"/>
      <c r="F157" s="178"/>
      <c r="G157" s="190">
        <f>DATOS!$E$13</f>
        <v>1</v>
      </c>
      <c r="H157" s="178"/>
      <c r="I157" s="191"/>
      <c r="J157" s="178"/>
      <c r="K157" s="178"/>
      <c r="L157" s="178"/>
      <c r="M157" s="178"/>
      <c r="N157" s="160" t="str">
        <f t="shared" si="14"/>
        <v/>
      </c>
      <c r="O157" s="21"/>
      <c r="P157" s="160" t="str">
        <f t="shared" si="15"/>
        <v/>
      </c>
      <c r="Q157" s="160">
        <f t="shared" si="18"/>
        <v>0</v>
      </c>
      <c r="R157" s="160" t="str">
        <f t="shared" si="16"/>
        <v/>
      </c>
      <c r="S157" s="160" t="str">
        <f t="shared" si="17"/>
        <v/>
      </c>
      <c r="T157" s="50" t="str">
        <f>IF($F157="","",IF(ISERROR(VLOOKUP(F157,PROVEEDORES!$D$8:$I$507,5,0)),1,VLOOKUP($F157,PROVEEDORES!$D$8:$I$507,5,0)))</f>
        <v/>
      </c>
    </row>
    <row r="158" spans="3:20" ht="17.45" customHeight="1" x14ac:dyDescent="0.25">
      <c r="C158" s="188"/>
      <c r="D158" s="189"/>
      <c r="E158" s="178"/>
      <c r="F158" s="178"/>
      <c r="G158" s="190">
        <f>DATOS!$E$13</f>
        <v>1</v>
      </c>
      <c r="H158" s="178"/>
      <c r="I158" s="191"/>
      <c r="J158" s="178"/>
      <c r="K158" s="178"/>
      <c r="L158" s="178"/>
      <c r="M158" s="178"/>
      <c r="N158" s="160" t="str">
        <f t="shared" si="14"/>
        <v/>
      </c>
      <c r="O158" s="21"/>
      <c r="P158" s="160" t="str">
        <f t="shared" si="15"/>
        <v/>
      </c>
      <c r="Q158" s="160">
        <f t="shared" si="18"/>
        <v>0</v>
      </c>
      <c r="R158" s="160" t="str">
        <f t="shared" si="16"/>
        <v/>
      </c>
      <c r="S158" s="160" t="str">
        <f t="shared" si="17"/>
        <v/>
      </c>
      <c r="T158" s="50" t="str">
        <f>IF($F158="","",IF(ISERROR(VLOOKUP(F158,PROVEEDORES!$D$8:$I$507,5,0)),1,VLOOKUP($F158,PROVEEDORES!$D$8:$I$507,5,0)))</f>
        <v/>
      </c>
    </row>
    <row r="159" spans="3:20" ht="17.45" customHeight="1" x14ac:dyDescent="0.25">
      <c r="C159" s="188"/>
      <c r="D159" s="189"/>
      <c r="E159" s="178"/>
      <c r="F159" s="178"/>
      <c r="G159" s="190">
        <f>DATOS!$E$13</f>
        <v>1</v>
      </c>
      <c r="H159" s="178"/>
      <c r="I159" s="191"/>
      <c r="J159" s="178"/>
      <c r="K159" s="178"/>
      <c r="L159" s="178"/>
      <c r="M159" s="178"/>
      <c r="N159" s="160" t="str">
        <f t="shared" si="14"/>
        <v/>
      </c>
      <c r="O159" s="21"/>
      <c r="P159" s="160" t="str">
        <f t="shared" si="15"/>
        <v/>
      </c>
      <c r="Q159" s="160">
        <f t="shared" si="18"/>
        <v>0</v>
      </c>
      <c r="R159" s="160" t="str">
        <f t="shared" si="16"/>
        <v/>
      </c>
      <c r="S159" s="160" t="str">
        <f t="shared" si="17"/>
        <v/>
      </c>
      <c r="T159" s="50" t="str">
        <f>IF($F159="","",IF(ISERROR(VLOOKUP(F159,PROVEEDORES!$D$8:$I$507,5,0)),1,VLOOKUP($F159,PROVEEDORES!$D$8:$I$507,5,0)))</f>
        <v/>
      </c>
    </row>
    <row r="160" spans="3:20" ht="17.45" customHeight="1" x14ac:dyDescent="0.25">
      <c r="C160" s="188"/>
      <c r="D160" s="189"/>
      <c r="E160" s="178"/>
      <c r="F160" s="178"/>
      <c r="G160" s="190">
        <f>DATOS!$E$13</f>
        <v>1</v>
      </c>
      <c r="H160" s="178"/>
      <c r="I160" s="191"/>
      <c r="J160" s="178"/>
      <c r="K160" s="178"/>
      <c r="L160" s="178"/>
      <c r="M160" s="178"/>
      <c r="N160" s="160" t="str">
        <f t="shared" si="14"/>
        <v/>
      </c>
      <c r="O160" s="21"/>
      <c r="P160" s="160" t="str">
        <f t="shared" si="15"/>
        <v/>
      </c>
      <c r="Q160" s="160">
        <f t="shared" si="18"/>
        <v>0</v>
      </c>
      <c r="R160" s="160" t="str">
        <f t="shared" si="16"/>
        <v/>
      </c>
      <c r="S160" s="160" t="str">
        <f t="shared" si="17"/>
        <v/>
      </c>
      <c r="T160" s="50" t="str">
        <f>IF($F160="","",IF(ISERROR(VLOOKUP(F160,PROVEEDORES!$D$8:$I$507,5,0)),1,VLOOKUP($F160,PROVEEDORES!$D$8:$I$507,5,0)))</f>
        <v/>
      </c>
    </row>
    <row r="161" spans="3:20" ht="17.45" customHeight="1" x14ac:dyDescent="0.25">
      <c r="C161" s="188"/>
      <c r="D161" s="189"/>
      <c r="E161" s="178"/>
      <c r="F161" s="178"/>
      <c r="G161" s="190">
        <f>DATOS!$E$13</f>
        <v>1</v>
      </c>
      <c r="H161" s="178"/>
      <c r="I161" s="191"/>
      <c r="J161" s="178"/>
      <c r="K161" s="178"/>
      <c r="L161" s="178"/>
      <c r="M161" s="178"/>
      <c r="N161" s="160" t="str">
        <f t="shared" si="14"/>
        <v/>
      </c>
      <c r="O161" s="21"/>
      <c r="P161" s="160" t="str">
        <f t="shared" si="15"/>
        <v/>
      </c>
      <c r="Q161" s="160">
        <f t="shared" si="18"/>
        <v>0</v>
      </c>
      <c r="R161" s="160" t="str">
        <f t="shared" si="16"/>
        <v/>
      </c>
      <c r="S161" s="160" t="str">
        <f t="shared" si="17"/>
        <v/>
      </c>
      <c r="T161" s="50" t="str">
        <f>IF($F161="","",IF(ISERROR(VLOOKUP(F161,PROVEEDORES!$D$8:$I$507,5,0)),1,VLOOKUP($F161,PROVEEDORES!$D$8:$I$507,5,0)))</f>
        <v/>
      </c>
    </row>
    <row r="162" spans="3:20" ht="17.45" customHeight="1" x14ac:dyDescent="0.25">
      <c r="C162" s="188"/>
      <c r="D162" s="189"/>
      <c r="E162" s="178"/>
      <c r="F162" s="178"/>
      <c r="G162" s="190">
        <f>DATOS!$E$13</f>
        <v>1</v>
      </c>
      <c r="H162" s="178"/>
      <c r="I162" s="191"/>
      <c r="J162" s="178"/>
      <c r="K162" s="178"/>
      <c r="L162" s="178"/>
      <c r="M162" s="178"/>
      <c r="N162" s="160" t="str">
        <f t="shared" si="14"/>
        <v/>
      </c>
      <c r="O162" s="21"/>
      <c r="P162" s="160" t="str">
        <f t="shared" si="15"/>
        <v/>
      </c>
      <c r="Q162" s="160">
        <f t="shared" si="18"/>
        <v>0</v>
      </c>
      <c r="R162" s="160" t="str">
        <f t="shared" si="16"/>
        <v/>
      </c>
      <c r="S162" s="160" t="str">
        <f t="shared" si="17"/>
        <v/>
      </c>
      <c r="T162" s="50" t="str">
        <f>IF($F162="","",IF(ISERROR(VLOOKUP(F162,PROVEEDORES!$D$8:$I$507,5,0)),1,VLOOKUP($F162,PROVEEDORES!$D$8:$I$507,5,0)))</f>
        <v/>
      </c>
    </row>
    <row r="163" spans="3:20" ht="17.45" customHeight="1" x14ac:dyDescent="0.25">
      <c r="C163" s="188"/>
      <c r="D163" s="189"/>
      <c r="E163" s="178"/>
      <c r="F163" s="178"/>
      <c r="G163" s="190">
        <f>DATOS!$E$13</f>
        <v>1</v>
      </c>
      <c r="H163" s="178"/>
      <c r="I163" s="191"/>
      <c r="J163" s="178"/>
      <c r="K163" s="178"/>
      <c r="L163" s="178"/>
      <c r="M163" s="178"/>
      <c r="N163" s="160" t="str">
        <f t="shared" si="14"/>
        <v/>
      </c>
      <c r="O163" s="21"/>
      <c r="P163" s="160" t="str">
        <f t="shared" si="15"/>
        <v/>
      </c>
      <c r="Q163" s="160">
        <f t="shared" si="18"/>
        <v>0</v>
      </c>
      <c r="R163" s="160" t="str">
        <f t="shared" si="16"/>
        <v/>
      </c>
      <c r="S163" s="160" t="str">
        <f t="shared" si="17"/>
        <v/>
      </c>
      <c r="T163" s="50" t="str">
        <f>IF($F163="","",IF(ISERROR(VLOOKUP(F163,PROVEEDORES!$D$8:$I$507,5,0)),1,VLOOKUP($F163,PROVEEDORES!$D$8:$I$507,5,0)))</f>
        <v/>
      </c>
    </row>
    <row r="164" spans="3:20" ht="17.45" customHeight="1" x14ac:dyDescent="0.25">
      <c r="C164" s="188"/>
      <c r="D164" s="189"/>
      <c r="E164" s="178"/>
      <c r="F164" s="178"/>
      <c r="G164" s="190">
        <f>DATOS!$E$13</f>
        <v>1</v>
      </c>
      <c r="H164" s="178"/>
      <c r="I164" s="191"/>
      <c r="J164" s="178"/>
      <c r="K164" s="178"/>
      <c r="L164" s="178"/>
      <c r="M164" s="178"/>
      <c r="N164" s="160" t="str">
        <f t="shared" si="14"/>
        <v/>
      </c>
      <c r="O164" s="21"/>
      <c r="P164" s="160" t="str">
        <f t="shared" si="15"/>
        <v/>
      </c>
      <c r="Q164" s="160">
        <f t="shared" si="18"/>
        <v>0</v>
      </c>
      <c r="R164" s="160" t="str">
        <f t="shared" si="16"/>
        <v/>
      </c>
      <c r="S164" s="160" t="str">
        <f t="shared" si="17"/>
        <v/>
      </c>
      <c r="T164" s="50" t="str">
        <f>IF($F164="","",IF(ISERROR(VLOOKUP(F164,PROVEEDORES!$D$8:$I$507,5,0)),1,VLOOKUP($F164,PROVEEDORES!$D$8:$I$507,5,0)))</f>
        <v/>
      </c>
    </row>
    <row r="165" spans="3:20" ht="17.45" customHeight="1" x14ac:dyDescent="0.25">
      <c r="C165" s="188"/>
      <c r="D165" s="189"/>
      <c r="E165" s="178"/>
      <c r="F165" s="178"/>
      <c r="G165" s="190">
        <f>DATOS!$E$13</f>
        <v>1</v>
      </c>
      <c r="H165" s="178"/>
      <c r="I165" s="191"/>
      <c r="J165" s="178"/>
      <c r="K165" s="178"/>
      <c r="L165" s="178"/>
      <c r="M165" s="178"/>
      <c r="N165" s="160" t="str">
        <f t="shared" si="14"/>
        <v/>
      </c>
      <c r="O165" s="21"/>
      <c r="P165" s="160" t="str">
        <f t="shared" si="15"/>
        <v/>
      </c>
      <c r="Q165" s="160">
        <f t="shared" si="18"/>
        <v>0</v>
      </c>
      <c r="R165" s="160" t="str">
        <f t="shared" si="16"/>
        <v/>
      </c>
      <c r="S165" s="160" t="str">
        <f t="shared" si="17"/>
        <v/>
      </c>
      <c r="T165" s="50" t="str">
        <f>IF($F165="","",IF(ISERROR(VLOOKUP(F165,PROVEEDORES!$D$8:$I$507,5,0)),1,VLOOKUP($F165,PROVEEDORES!$D$8:$I$507,5,0)))</f>
        <v/>
      </c>
    </row>
    <row r="166" spans="3:20" ht="17.45" customHeight="1" x14ac:dyDescent="0.25">
      <c r="C166" s="188"/>
      <c r="D166" s="189"/>
      <c r="E166" s="178"/>
      <c r="F166" s="178"/>
      <c r="G166" s="190">
        <f>DATOS!$E$13</f>
        <v>1</v>
      </c>
      <c r="H166" s="178"/>
      <c r="I166" s="191"/>
      <c r="J166" s="178"/>
      <c r="K166" s="178"/>
      <c r="L166" s="178"/>
      <c r="M166" s="178"/>
      <c r="N166" s="160" t="str">
        <f t="shared" si="14"/>
        <v/>
      </c>
      <c r="O166" s="21"/>
      <c r="P166" s="160" t="str">
        <f t="shared" si="15"/>
        <v/>
      </c>
      <c r="Q166" s="160">
        <f t="shared" si="18"/>
        <v>0</v>
      </c>
      <c r="R166" s="160" t="str">
        <f t="shared" si="16"/>
        <v/>
      </c>
      <c r="S166" s="160" t="str">
        <f t="shared" si="17"/>
        <v/>
      </c>
      <c r="T166" s="50" t="str">
        <f>IF($F166="","",IF(ISERROR(VLOOKUP(F166,PROVEEDORES!$D$8:$I$507,5,0)),1,VLOOKUP($F166,PROVEEDORES!$D$8:$I$507,5,0)))</f>
        <v/>
      </c>
    </row>
    <row r="167" spans="3:20" ht="17.45" customHeight="1" x14ac:dyDescent="0.25">
      <c r="C167" s="188"/>
      <c r="D167" s="189"/>
      <c r="E167" s="178"/>
      <c r="F167" s="178"/>
      <c r="G167" s="190">
        <f>DATOS!$E$13</f>
        <v>1</v>
      </c>
      <c r="H167" s="178"/>
      <c r="I167" s="191"/>
      <c r="J167" s="178"/>
      <c r="K167" s="178"/>
      <c r="L167" s="178"/>
      <c r="M167" s="178"/>
      <c r="N167" s="160" t="str">
        <f t="shared" si="14"/>
        <v/>
      </c>
      <c r="O167" s="21"/>
      <c r="P167" s="160" t="str">
        <f t="shared" si="15"/>
        <v/>
      </c>
      <c r="Q167" s="160">
        <f t="shared" si="18"/>
        <v>0</v>
      </c>
      <c r="R167" s="160" t="str">
        <f t="shared" si="16"/>
        <v/>
      </c>
      <c r="S167" s="160" t="str">
        <f t="shared" si="17"/>
        <v/>
      </c>
      <c r="T167" s="50" t="str">
        <f>IF($F167="","",IF(ISERROR(VLOOKUP(F167,PROVEEDORES!$D$8:$I$507,5,0)),1,VLOOKUP($F167,PROVEEDORES!$D$8:$I$507,5,0)))</f>
        <v/>
      </c>
    </row>
    <row r="168" spans="3:20" ht="17.45" customHeight="1" x14ac:dyDescent="0.25">
      <c r="C168" s="188"/>
      <c r="D168" s="189"/>
      <c r="E168" s="178"/>
      <c r="F168" s="178"/>
      <c r="G168" s="190">
        <f>DATOS!$E$13</f>
        <v>1</v>
      </c>
      <c r="H168" s="178"/>
      <c r="I168" s="191"/>
      <c r="J168" s="178"/>
      <c r="K168" s="178"/>
      <c r="L168" s="178"/>
      <c r="M168" s="178"/>
      <c r="N168" s="160" t="str">
        <f t="shared" si="14"/>
        <v/>
      </c>
      <c r="O168" s="21"/>
      <c r="P168" s="160" t="str">
        <f t="shared" si="15"/>
        <v/>
      </c>
      <c r="Q168" s="160">
        <f t="shared" si="18"/>
        <v>0</v>
      </c>
      <c r="R168" s="160" t="str">
        <f t="shared" si="16"/>
        <v/>
      </c>
      <c r="S168" s="160" t="str">
        <f t="shared" si="17"/>
        <v/>
      </c>
      <c r="T168" s="50" t="str">
        <f>IF($F168="","",IF(ISERROR(VLOOKUP(F168,PROVEEDORES!$D$8:$I$507,5,0)),1,VLOOKUP($F168,PROVEEDORES!$D$8:$I$507,5,0)))</f>
        <v/>
      </c>
    </row>
    <row r="169" spans="3:20" ht="17.45" customHeight="1" x14ac:dyDescent="0.25">
      <c r="C169" s="188"/>
      <c r="D169" s="189"/>
      <c r="E169" s="178"/>
      <c r="F169" s="178"/>
      <c r="G169" s="190">
        <f>DATOS!$E$13</f>
        <v>1</v>
      </c>
      <c r="H169" s="178"/>
      <c r="I169" s="191"/>
      <c r="J169" s="178"/>
      <c r="K169" s="178"/>
      <c r="L169" s="178"/>
      <c r="M169" s="178"/>
      <c r="N169" s="160" t="str">
        <f t="shared" si="14"/>
        <v/>
      </c>
      <c r="O169" s="21"/>
      <c r="P169" s="160" t="str">
        <f t="shared" si="15"/>
        <v/>
      </c>
      <c r="Q169" s="160">
        <f t="shared" si="18"/>
        <v>0</v>
      </c>
      <c r="R169" s="160" t="str">
        <f t="shared" si="16"/>
        <v/>
      </c>
      <c r="S169" s="160" t="str">
        <f t="shared" si="17"/>
        <v/>
      </c>
      <c r="T169" s="50" t="str">
        <f>IF($F169="","",IF(ISERROR(VLOOKUP(F169,PROVEEDORES!$D$8:$I$507,5,0)),1,VLOOKUP($F169,PROVEEDORES!$D$8:$I$507,5,0)))</f>
        <v/>
      </c>
    </row>
    <row r="170" spans="3:20" ht="17.45" customHeight="1" x14ac:dyDescent="0.25">
      <c r="C170" s="188"/>
      <c r="D170" s="189"/>
      <c r="E170" s="178"/>
      <c r="F170" s="178"/>
      <c r="G170" s="190">
        <f>DATOS!$E$13</f>
        <v>1</v>
      </c>
      <c r="H170" s="178"/>
      <c r="I170" s="191"/>
      <c r="J170" s="178"/>
      <c r="K170" s="178"/>
      <c r="L170" s="178"/>
      <c r="M170" s="178"/>
      <c r="N170" s="160" t="str">
        <f t="shared" si="14"/>
        <v/>
      </c>
      <c r="O170" s="21"/>
      <c r="P170" s="160" t="str">
        <f t="shared" si="15"/>
        <v/>
      </c>
      <c r="Q170" s="160">
        <f t="shared" si="18"/>
        <v>0</v>
      </c>
      <c r="R170" s="160" t="str">
        <f t="shared" si="16"/>
        <v/>
      </c>
      <c r="S170" s="160" t="str">
        <f t="shared" si="17"/>
        <v/>
      </c>
      <c r="T170" s="50" t="str">
        <f>IF($F170="","",IF(ISERROR(VLOOKUP(F170,PROVEEDORES!$D$8:$I$507,5,0)),1,VLOOKUP($F170,PROVEEDORES!$D$8:$I$507,5,0)))</f>
        <v/>
      </c>
    </row>
    <row r="171" spans="3:20" ht="17.45" customHeight="1" x14ac:dyDescent="0.25">
      <c r="C171" s="188"/>
      <c r="D171" s="189"/>
      <c r="E171" s="178"/>
      <c r="F171" s="178"/>
      <c r="G171" s="190">
        <f>DATOS!$E$13</f>
        <v>1</v>
      </c>
      <c r="H171" s="178"/>
      <c r="I171" s="191"/>
      <c r="J171" s="178"/>
      <c r="K171" s="178"/>
      <c r="L171" s="178"/>
      <c r="M171" s="178"/>
      <c r="N171" s="160" t="str">
        <f t="shared" si="14"/>
        <v/>
      </c>
      <c r="O171" s="21"/>
      <c r="P171" s="160" t="str">
        <f t="shared" si="15"/>
        <v/>
      </c>
      <c r="Q171" s="160">
        <f t="shared" si="18"/>
        <v>0</v>
      </c>
      <c r="R171" s="160" t="str">
        <f t="shared" si="16"/>
        <v/>
      </c>
      <c r="S171" s="160" t="str">
        <f t="shared" si="17"/>
        <v/>
      </c>
      <c r="T171" s="50" t="str">
        <f>IF($F171="","",IF(ISERROR(VLOOKUP(F171,PROVEEDORES!$D$8:$I$507,5,0)),1,VLOOKUP($F171,PROVEEDORES!$D$8:$I$507,5,0)))</f>
        <v/>
      </c>
    </row>
    <row r="172" spans="3:20" ht="17.45" customHeight="1" x14ac:dyDescent="0.25">
      <c r="C172" s="188"/>
      <c r="D172" s="189"/>
      <c r="E172" s="178"/>
      <c r="F172" s="178"/>
      <c r="G172" s="190">
        <f>DATOS!$E$13</f>
        <v>1</v>
      </c>
      <c r="H172" s="178"/>
      <c r="I172" s="191"/>
      <c r="J172" s="178"/>
      <c r="K172" s="178"/>
      <c r="L172" s="178"/>
      <c r="M172" s="178"/>
      <c r="N172" s="160" t="str">
        <f t="shared" si="14"/>
        <v/>
      </c>
      <c r="O172" s="21"/>
      <c r="P172" s="160" t="str">
        <f t="shared" si="15"/>
        <v/>
      </c>
      <c r="Q172" s="160">
        <f t="shared" si="18"/>
        <v>0</v>
      </c>
      <c r="R172" s="160" t="str">
        <f t="shared" si="16"/>
        <v/>
      </c>
      <c r="S172" s="160" t="str">
        <f t="shared" si="17"/>
        <v/>
      </c>
      <c r="T172" s="50" t="str">
        <f>IF($F172="","",IF(ISERROR(VLOOKUP(F172,PROVEEDORES!$D$8:$I$507,5,0)),1,VLOOKUP($F172,PROVEEDORES!$D$8:$I$507,5,0)))</f>
        <v/>
      </c>
    </row>
    <row r="173" spans="3:20" ht="17.45" customHeight="1" x14ac:dyDescent="0.25">
      <c r="C173" s="188"/>
      <c r="D173" s="189"/>
      <c r="E173" s="178"/>
      <c r="F173" s="178"/>
      <c r="G173" s="190">
        <f>DATOS!$E$13</f>
        <v>1</v>
      </c>
      <c r="H173" s="178"/>
      <c r="I173" s="191"/>
      <c r="J173" s="178"/>
      <c r="K173" s="178"/>
      <c r="L173" s="178"/>
      <c r="M173" s="178"/>
      <c r="N173" s="160" t="str">
        <f t="shared" si="14"/>
        <v/>
      </c>
      <c r="O173" s="21"/>
      <c r="P173" s="160" t="str">
        <f t="shared" si="15"/>
        <v/>
      </c>
      <c r="Q173" s="160">
        <f t="shared" si="18"/>
        <v>0</v>
      </c>
      <c r="R173" s="160" t="str">
        <f t="shared" si="16"/>
        <v/>
      </c>
      <c r="S173" s="160" t="str">
        <f t="shared" si="17"/>
        <v/>
      </c>
      <c r="T173" s="50" t="str">
        <f>IF($F173="","",IF(ISERROR(VLOOKUP(F173,PROVEEDORES!$D$8:$I$507,5,0)),1,VLOOKUP($F173,PROVEEDORES!$D$8:$I$507,5,0)))</f>
        <v/>
      </c>
    </row>
    <row r="174" spans="3:20" ht="17.45" customHeight="1" x14ac:dyDescent="0.25">
      <c r="C174" s="188"/>
      <c r="D174" s="189"/>
      <c r="E174" s="178"/>
      <c r="F174" s="178"/>
      <c r="G174" s="190">
        <f>DATOS!$E$13</f>
        <v>1</v>
      </c>
      <c r="H174" s="178"/>
      <c r="I174" s="191"/>
      <c r="J174" s="178"/>
      <c r="K174" s="178"/>
      <c r="L174" s="178"/>
      <c r="M174" s="178"/>
      <c r="N174" s="160" t="str">
        <f t="shared" si="14"/>
        <v/>
      </c>
      <c r="O174" s="21"/>
      <c r="P174" s="160" t="str">
        <f t="shared" si="15"/>
        <v/>
      </c>
      <c r="Q174" s="160">
        <f t="shared" si="18"/>
        <v>0</v>
      </c>
      <c r="R174" s="160" t="str">
        <f t="shared" si="16"/>
        <v/>
      </c>
      <c r="S174" s="160" t="str">
        <f t="shared" si="17"/>
        <v/>
      </c>
      <c r="T174" s="50" t="str">
        <f>IF($F174="","",IF(ISERROR(VLOOKUP(F174,PROVEEDORES!$D$8:$I$507,5,0)),1,VLOOKUP($F174,PROVEEDORES!$D$8:$I$507,5,0)))</f>
        <v/>
      </c>
    </row>
    <row r="175" spans="3:20" ht="17.45" customHeight="1" x14ac:dyDescent="0.25">
      <c r="C175" s="188"/>
      <c r="D175" s="189"/>
      <c r="E175" s="178"/>
      <c r="F175" s="178"/>
      <c r="G175" s="190">
        <f>DATOS!$E$13</f>
        <v>1</v>
      </c>
      <c r="H175" s="178"/>
      <c r="I175" s="191"/>
      <c r="J175" s="178"/>
      <c r="K175" s="178"/>
      <c r="L175" s="178"/>
      <c r="M175" s="178"/>
      <c r="N175" s="160" t="str">
        <f t="shared" si="14"/>
        <v/>
      </c>
      <c r="O175" s="21"/>
      <c r="P175" s="160" t="str">
        <f t="shared" si="15"/>
        <v/>
      </c>
      <c r="Q175" s="160">
        <f t="shared" si="18"/>
        <v>0</v>
      </c>
      <c r="R175" s="160" t="str">
        <f t="shared" si="16"/>
        <v/>
      </c>
      <c r="S175" s="160" t="str">
        <f t="shared" si="17"/>
        <v/>
      </c>
      <c r="T175" s="50" t="str">
        <f>IF($F175="","",IF(ISERROR(VLOOKUP(F175,PROVEEDORES!$D$8:$I$507,5,0)),1,VLOOKUP($F175,PROVEEDORES!$D$8:$I$507,5,0)))</f>
        <v/>
      </c>
    </row>
    <row r="176" spans="3:20" ht="17.45" customHeight="1" x14ac:dyDescent="0.25">
      <c r="C176" s="188"/>
      <c r="D176" s="189"/>
      <c r="E176" s="178"/>
      <c r="F176" s="178"/>
      <c r="G176" s="190">
        <f>DATOS!$E$13</f>
        <v>1</v>
      </c>
      <c r="H176" s="178"/>
      <c r="I176" s="191"/>
      <c r="J176" s="178"/>
      <c r="K176" s="178"/>
      <c r="L176" s="178"/>
      <c r="M176" s="178"/>
      <c r="N176" s="160" t="str">
        <f t="shared" si="14"/>
        <v/>
      </c>
      <c r="O176" s="21"/>
      <c r="P176" s="160" t="str">
        <f t="shared" si="15"/>
        <v/>
      </c>
      <c r="Q176" s="160">
        <f t="shared" si="18"/>
        <v>0</v>
      </c>
      <c r="R176" s="160" t="str">
        <f t="shared" si="16"/>
        <v/>
      </c>
      <c r="S176" s="160" t="str">
        <f t="shared" si="17"/>
        <v/>
      </c>
      <c r="T176" s="50" t="str">
        <f>IF($F176="","",IF(ISERROR(VLOOKUP(F176,PROVEEDORES!$D$8:$I$507,5,0)),1,VLOOKUP($F176,PROVEEDORES!$D$8:$I$507,5,0)))</f>
        <v/>
      </c>
    </row>
    <row r="177" spans="3:20" ht="17.45" customHeight="1" x14ac:dyDescent="0.25">
      <c r="C177" s="188"/>
      <c r="D177" s="189"/>
      <c r="E177" s="178"/>
      <c r="F177" s="178"/>
      <c r="G177" s="190">
        <f>DATOS!$E$13</f>
        <v>1</v>
      </c>
      <c r="H177" s="178"/>
      <c r="I177" s="191"/>
      <c r="J177" s="178"/>
      <c r="K177" s="178"/>
      <c r="L177" s="178"/>
      <c r="M177" s="178"/>
      <c r="N177" s="160" t="str">
        <f t="shared" si="14"/>
        <v/>
      </c>
      <c r="O177" s="21"/>
      <c r="P177" s="160" t="str">
        <f t="shared" si="15"/>
        <v/>
      </c>
      <c r="Q177" s="160">
        <f t="shared" si="18"/>
        <v>0</v>
      </c>
      <c r="R177" s="160" t="str">
        <f t="shared" si="16"/>
        <v/>
      </c>
      <c r="S177" s="160" t="str">
        <f t="shared" si="17"/>
        <v/>
      </c>
      <c r="T177" s="50" t="str">
        <f>IF($F177="","",IF(ISERROR(VLOOKUP(F177,PROVEEDORES!$D$8:$I$507,5,0)),1,VLOOKUP($F177,PROVEEDORES!$D$8:$I$507,5,0)))</f>
        <v/>
      </c>
    </row>
    <row r="178" spans="3:20" ht="17.45" customHeight="1" x14ac:dyDescent="0.25">
      <c r="C178" s="188"/>
      <c r="D178" s="189"/>
      <c r="E178" s="178"/>
      <c r="F178" s="178"/>
      <c r="G178" s="190">
        <f>DATOS!$E$13</f>
        <v>1</v>
      </c>
      <c r="H178" s="178"/>
      <c r="I178" s="191"/>
      <c r="J178" s="178"/>
      <c r="K178" s="178"/>
      <c r="L178" s="178"/>
      <c r="M178" s="178"/>
      <c r="N178" s="160" t="str">
        <f t="shared" si="14"/>
        <v/>
      </c>
      <c r="O178" s="21"/>
      <c r="P178" s="160" t="str">
        <f t="shared" si="15"/>
        <v/>
      </c>
      <c r="Q178" s="160">
        <f t="shared" si="18"/>
        <v>0</v>
      </c>
      <c r="R178" s="160" t="str">
        <f t="shared" si="16"/>
        <v/>
      </c>
      <c r="S178" s="160" t="str">
        <f t="shared" si="17"/>
        <v/>
      </c>
      <c r="T178" s="50" t="str">
        <f>IF($F178="","",IF(ISERROR(VLOOKUP(F178,PROVEEDORES!$D$8:$I$507,5,0)),1,VLOOKUP($F178,PROVEEDORES!$D$8:$I$507,5,0)))</f>
        <v/>
      </c>
    </row>
    <row r="179" spans="3:20" ht="17.45" customHeight="1" x14ac:dyDescent="0.25">
      <c r="C179" s="188"/>
      <c r="D179" s="189"/>
      <c r="E179" s="178"/>
      <c r="F179" s="178"/>
      <c r="G179" s="190">
        <f>DATOS!$E$13</f>
        <v>1</v>
      </c>
      <c r="H179" s="178"/>
      <c r="I179" s="191"/>
      <c r="J179" s="178"/>
      <c r="K179" s="178"/>
      <c r="L179" s="178"/>
      <c r="M179" s="178"/>
      <c r="N179" s="160" t="str">
        <f t="shared" si="14"/>
        <v/>
      </c>
      <c r="O179" s="21"/>
      <c r="P179" s="160" t="str">
        <f t="shared" si="15"/>
        <v/>
      </c>
      <c r="Q179" s="160">
        <f t="shared" si="18"/>
        <v>0</v>
      </c>
      <c r="R179" s="160" t="str">
        <f t="shared" si="16"/>
        <v/>
      </c>
      <c r="S179" s="160" t="str">
        <f t="shared" si="17"/>
        <v/>
      </c>
      <c r="T179" s="50" t="str">
        <f>IF($F179="","",IF(ISERROR(VLOOKUP(F179,PROVEEDORES!$D$8:$I$507,5,0)),1,VLOOKUP($F179,PROVEEDORES!$D$8:$I$507,5,0)))</f>
        <v/>
      </c>
    </row>
    <row r="180" spans="3:20" ht="17.45" customHeight="1" x14ac:dyDescent="0.25">
      <c r="C180" s="188"/>
      <c r="D180" s="189"/>
      <c r="E180" s="178"/>
      <c r="F180" s="178"/>
      <c r="G180" s="190">
        <f>DATOS!$E$13</f>
        <v>1</v>
      </c>
      <c r="H180" s="178"/>
      <c r="I180" s="191"/>
      <c r="J180" s="178"/>
      <c r="K180" s="178"/>
      <c r="L180" s="178"/>
      <c r="M180" s="178"/>
      <c r="N180" s="160" t="str">
        <f t="shared" si="14"/>
        <v/>
      </c>
      <c r="O180" s="21"/>
      <c r="P180" s="160" t="str">
        <f t="shared" si="15"/>
        <v/>
      </c>
      <c r="Q180" s="160">
        <f t="shared" si="18"/>
        <v>0</v>
      </c>
      <c r="R180" s="160" t="str">
        <f t="shared" si="16"/>
        <v/>
      </c>
      <c r="S180" s="160" t="str">
        <f t="shared" si="17"/>
        <v/>
      </c>
      <c r="T180" s="50" t="str">
        <f>IF($F180="","",IF(ISERROR(VLOOKUP(F180,PROVEEDORES!$D$8:$I$507,5,0)),1,VLOOKUP($F180,PROVEEDORES!$D$8:$I$507,5,0)))</f>
        <v/>
      </c>
    </row>
    <row r="181" spans="3:20" ht="17.45" customHeight="1" x14ac:dyDescent="0.25">
      <c r="C181" s="188"/>
      <c r="D181" s="189"/>
      <c r="E181" s="178"/>
      <c r="F181" s="178"/>
      <c r="G181" s="190">
        <f>DATOS!$E$13</f>
        <v>1</v>
      </c>
      <c r="H181" s="178"/>
      <c r="I181" s="191"/>
      <c r="J181" s="178"/>
      <c r="K181" s="178"/>
      <c r="L181" s="178"/>
      <c r="M181" s="178"/>
      <c r="N181" s="160" t="str">
        <f t="shared" si="14"/>
        <v/>
      </c>
      <c r="O181" s="21"/>
      <c r="P181" s="160" t="str">
        <f t="shared" si="15"/>
        <v/>
      </c>
      <c r="Q181" s="160">
        <f t="shared" si="18"/>
        <v>0</v>
      </c>
      <c r="R181" s="160" t="str">
        <f t="shared" si="16"/>
        <v/>
      </c>
      <c r="S181" s="160" t="str">
        <f t="shared" si="17"/>
        <v/>
      </c>
      <c r="T181" s="50" t="str">
        <f>IF($F181="","",IF(ISERROR(VLOOKUP(F181,PROVEEDORES!$D$8:$I$507,5,0)),1,VLOOKUP($F181,PROVEEDORES!$D$8:$I$507,5,0)))</f>
        <v/>
      </c>
    </row>
    <row r="182" spans="3:20" ht="17.45" customHeight="1" x14ac:dyDescent="0.25">
      <c r="C182" s="188"/>
      <c r="D182" s="189"/>
      <c r="E182" s="178"/>
      <c r="F182" s="178"/>
      <c r="G182" s="190">
        <f>DATOS!$E$13</f>
        <v>1</v>
      </c>
      <c r="H182" s="178"/>
      <c r="I182" s="191"/>
      <c r="J182" s="178"/>
      <c r="K182" s="178"/>
      <c r="L182" s="178"/>
      <c r="M182" s="178"/>
      <c r="N182" s="160" t="str">
        <f t="shared" si="14"/>
        <v/>
      </c>
      <c r="O182" s="21"/>
      <c r="P182" s="160" t="str">
        <f t="shared" si="15"/>
        <v/>
      </c>
      <c r="Q182" s="160">
        <f t="shared" si="18"/>
        <v>0</v>
      </c>
      <c r="R182" s="160" t="str">
        <f t="shared" si="16"/>
        <v/>
      </c>
      <c r="S182" s="160" t="str">
        <f t="shared" si="17"/>
        <v/>
      </c>
      <c r="T182" s="50" t="str">
        <f>IF($F182="","",IF(ISERROR(VLOOKUP(F182,PROVEEDORES!$D$8:$I$507,5,0)),1,VLOOKUP($F182,PROVEEDORES!$D$8:$I$507,5,0)))</f>
        <v/>
      </c>
    </row>
    <row r="183" spans="3:20" ht="17.45" customHeight="1" x14ac:dyDescent="0.25">
      <c r="C183" s="188"/>
      <c r="D183" s="189"/>
      <c r="E183" s="178"/>
      <c r="F183" s="178"/>
      <c r="G183" s="190">
        <f>DATOS!$E$13</f>
        <v>1</v>
      </c>
      <c r="H183" s="178"/>
      <c r="I183" s="191"/>
      <c r="J183" s="178"/>
      <c r="K183" s="178"/>
      <c r="L183" s="178"/>
      <c r="M183" s="178"/>
      <c r="N183" s="160" t="str">
        <f t="shared" si="14"/>
        <v/>
      </c>
      <c r="O183" s="21"/>
      <c r="P183" s="160" t="str">
        <f t="shared" si="15"/>
        <v/>
      </c>
      <c r="Q183" s="160">
        <f t="shared" si="18"/>
        <v>0</v>
      </c>
      <c r="R183" s="160" t="str">
        <f t="shared" si="16"/>
        <v/>
      </c>
      <c r="S183" s="160" t="str">
        <f t="shared" si="17"/>
        <v/>
      </c>
      <c r="T183" s="50" t="str">
        <f>IF($F183="","",IF(ISERROR(VLOOKUP(F183,PROVEEDORES!$D$8:$I$507,5,0)),1,VLOOKUP($F183,PROVEEDORES!$D$8:$I$507,5,0)))</f>
        <v/>
      </c>
    </row>
    <row r="184" spans="3:20" ht="17.45" customHeight="1" x14ac:dyDescent="0.25">
      <c r="C184" s="188"/>
      <c r="D184" s="189"/>
      <c r="E184" s="178"/>
      <c r="F184" s="178"/>
      <c r="G184" s="190">
        <f>DATOS!$E$13</f>
        <v>1</v>
      </c>
      <c r="H184" s="178"/>
      <c r="I184" s="191"/>
      <c r="J184" s="178"/>
      <c r="K184" s="178"/>
      <c r="L184" s="178"/>
      <c r="M184" s="178"/>
      <c r="N184" s="160" t="str">
        <f t="shared" si="14"/>
        <v/>
      </c>
      <c r="O184" s="21"/>
      <c r="P184" s="160" t="str">
        <f t="shared" si="15"/>
        <v/>
      </c>
      <c r="Q184" s="160">
        <f t="shared" si="18"/>
        <v>0</v>
      </c>
      <c r="R184" s="160" t="str">
        <f t="shared" si="16"/>
        <v/>
      </c>
      <c r="S184" s="160" t="str">
        <f t="shared" si="17"/>
        <v/>
      </c>
      <c r="T184" s="50" t="str">
        <f>IF($F184="","",IF(ISERROR(VLOOKUP(F184,PROVEEDORES!$D$8:$I$507,5,0)),1,VLOOKUP($F184,PROVEEDORES!$D$8:$I$507,5,0)))</f>
        <v/>
      </c>
    </row>
    <row r="185" spans="3:20" ht="17.45" customHeight="1" x14ac:dyDescent="0.25">
      <c r="C185" s="188"/>
      <c r="D185" s="189"/>
      <c r="E185" s="178"/>
      <c r="F185" s="178"/>
      <c r="G185" s="190">
        <f>DATOS!$E$13</f>
        <v>1</v>
      </c>
      <c r="H185" s="178"/>
      <c r="I185" s="191"/>
      <c r="J185" s="178"/>
      <c r="K185" s="178"/>
      <c r="L185" s="178"/>
      <c r="M185" s="178"/>
      <c r="N185" s="160" t="str">
        <f t="shared" si="14"/>
        <v/>
      </c>
      <c r="O185" s="21"/>
      <c r="P185" s="160" t="str">
        <f t="shared" si="15"/>
        <v/>
      </c>
      <c r="Q185" s="160">
        <f t="shared" si="18"/>
        <v>0</v>
      </c>
      <c r="R185" s="160" t="str">
        <f t="shared" si="16"/>
        <v/>
      </c>
      <c r="S185" s="160" t="str">
        <f t="shared" si="17"/>
        <v/>
      </c>
      <c r="T185" s="50" t="str">
        <f>IF($F185="","",IF(ISERROR(VLOOKUP(F185,PROVEEDORES!$D$8:$I$507,5,0)),1,VLOOKUP($F185,PROVEEDORES!$D$8:$I$507,5,0)))</f>
        <v/>
      </c>
    </row>
    <row r="186" spans="3:20" ht="17.45" customHeight="1" x14ac:dyDescent="0.25">
      <c r="C186" s="188"/>
      <c r="D186" s="189"/>
      <c r="E186" s="178"/>
      <c r="F186" s="178"/>
      <c r="G186" s="190">
        <f>DATOS!$E$13</f>
        <v>1</v>
      </c>
      <c r="H186" s="178"/>
      <c r="I186" s="191"/>
      <c r="J186" s="178"/>
      <c r="K186" s="178"/>
      <c r="L186" s="178"/>
      <c r="M186" s="178"/>
      <c r="N186" s="160" t="str">
        <f t="shared" si="14"/>
        <v/>
      </c>
      <c r="O186" s="21"/>
      <c r="P186" s="160" t="str">
        <f t="shared" si="15"/>
        <v/>
      </c>
      <c r="Q186" s="160">
        <f t="shared" si="18"/>
        <v>0</v>
      </c>
      <c r="R186" s="160" t="str">
        <f t="shared" si="16"/>
        <v/>
      </c>
      <c r="S186" s="160" t="str">
        <f t="shared" si="17"/>
        <v/>
      </c>
      <c r="T186" s="50" t="str">
        <f>IF($F186="","",IF(ISERROR(VLOOKUP(F186,PROVEEDORES!$D$8:$I$507,5,0)),1,VLOOKUP($F186,PROVEEDORES!$D$8:$I$507,5,0)))</f>
        <v/>
      </c>
    </row>
    <row r="187" spans="3:20" ht="17.45" customHeight="1" x14ac:dyDescent="0.25">
      <c r="C187" s="188"/>
      <c r="D187" s="189"/>
      <c r="E187" s="178"/>
      <c r="F187" s="178"/>
      <c r="G187" s="190">
        <f>DATOS!$E$13</f>
        <v>1</v>
      </c>
      <c r="H187" s="178"/>
      <c r="I187" s="191"/>
      <c r="J187" s="178"/>
      <c r="K187" s="178"/>
      <c r="L187" s="178"/>
      <c r="M187" s="178"/>
      <c r="N187" s="160" t="str">
        <f t="shared" si="14"/>
        <v/>
      </c>
      <c r="O187" s="21"/>
      <c r="P187" s="160" t="str">
        <f t="shared" si="15"/>
        <v/>
      </c>
      <c r="Q187" s="160">
        <f t="shared" si="18"/>
        <v>0</v>
      </c>
      <c r="R187" s="160" t="str">
        <f t="shared" si="16"/>
        <v/>
      </c>
      <c r="S187" s="160" t="str">
        <f t="shared" si="17"/>
        <v/>
      </c>
      <c r="T187" s="50" t="str">
        <f>IF($F187="","",IF(ISERROR(VLOOKUP(F187,PROVEEDORES!$D$8:$I$507,5,0)),1,VLOOKUP($F187,PROVEEDORES!$D$8:$I$507,5,0)))</f>
        <v/>
      </c>
    </row>
    <row r="188" spans="3:20" ht="17.45" customHeight="1" x14ac:dyDescent="0.25">
      <c r="C188" s="188"/>
      <c r="D188" s="189"/>
      <c r="E188" s="178"/>
      <c r="F188" s="178"/>
      <c r="G188" s="190">
        <f>DATOS!$E$13</f>
        <v>1</v>
      </c>
      <c r="H188" s="178"/>
      <c r="I188" s="191"/>
      <c r="J188" s="178"/>
      <c r="K188" s="178"/>
      <c r="L188" s="178"/>
      <c r="M188" s="178"/>
      <c r="N188" s="160" t="str">
        <f t="shared" si="14"/>
        <v/>
      </c>
      <c r="O188" s="21"/>
      <c r="P188" s="160" t="str">
        <f t="shared" si="15"/>
        <v/>
      </c>
      <c r="Q188" s="160">
        <f t="shared" si="18"/>
        <v>0</v>
      </c>
      <c r="R188" s="160" t="str">
        <f t="shared" si="16"/>
        <v/>
      </c>
      <c r="S188" s="160" t="str">
        <f t="shared" si="17"/>
        <v/>
      </c>
      <c r="T188" s="50" t="str">
        <f>IF($F188="","",IF(ISERROR(VLOOKUP(F188,PROVEEDORES!$D$8:$I$507,5,0)),1,VLOOKUP($F188,PROVEEDORES!$D$8:$I$507,5,0)))</f>
        <v/>
      </c>
    </row>
    <row r="189" spans="3:20" ht="17.45" customHeight="1" x14ac:dyDescent="0.25">
      <c r="C189" s="188"/>
      <c r="D189" s="189"/>
      <c r="E189" s="178"/>
      <c r="F189" s="178"/>
      <c r="G189" s="190">
        <f>DATOS!$E$13</f>
        <v>1</v>
      </c>
      <c r="H189" s="178"/>
      <c r="I189" s="191"/>
      <c r="J189" s="178"/>
      <c r="K189" s="178"/>
      <c r="L189" s="178"/>
      <c r="M189" s="178"/>
      <c r="N189" s="160" t="str">
        <f t="shared" si="14"/>
        <v/>
      </c>
      <c r="O189" s="21"/>
      <c r="P189" s="160" t="str">
        <f t="shared" si="15"/>
        <v/>
      </c>
      <c r="Q189" s="160">
        <f t="shared" si="18"/>
        <v>0</v>
      </c>
      <c r="R189" s="160" t="str">
        <f t="shared" si="16"/>
        <v/>
      </c>
      <c r="S189" s="160" t="str">
        <f t="shared" si="17"/>
        <v/>
      </c>
      <c r="T189" s="50" t="str">
        <f>IF($F189="","",IF(ISERROR(VLOOKUP(F189,PROVEEDORES!$D$8:$I$507,5,0)),1,VLOOKUP($F189,PROVEEDORES!$D$8:$I$507,5,0)))</f>
        <v/>
      </c>
    </row>
    <row r="190" spans="3:20" ht="17.45" customHeight="1" x14ac:dyDescent="0.25">
      <c r="C190" s="188"/>
      <c r="D190" s="189"/>
      <c r="E190" s="178"/>
      <c r="F190" s="178"/>
      <c r="G190" s="190">
        <f>DATOS!$E$13</f>
        <v>1</v>
      </c>
      <c r="H190" s="178"/>
      <c r="I190" s="191"/>
      <c r="J190" s="178"/>
      <c r="K190" s="178"/>
      <c r="L190" s="178"/>
      <c r="M190" s="178"/>
      <c r="N190" s="160" t="str">
        <f t="shared" si="14"/>
        <v/>
      </c>
      <c r="O190" s="21"/>
      <c r="P190" s="160" t="str">
        <f t="shared" si="15"/>
        <v/>
      </c>
      <c r="Q190" s="160">
        <f t="shared" si="18"/>
        <v>0</v>
      </c>
      <c r="R190" s="160" t="str">
        <f t="shared" si="16"/>
        <v/>
      </c>
      <c r="S190" s="160" t="str">
        <f t="shared" si="17"/>
        <v/>
      </c>
      <c r="T190" s="50" t="str">
        <f>IF($F190="","",IF(ISERROR(VLOOKUP(F190,PROVEEDORES!$D$8:$I$507,5,0)),1,VLOOKUP($F190,PROVEEDORES!$D$8:$I$507,5,0)))</f>
        <v/>
      </c>
    </row>
    <row r="191" spans="3:20" ht="17.45" customHeight="1" x14ac:dyDescent="0.25">
      <c r="C191" s="188"/>
      <c r="D191" s="189"/>
      <c r="E191" s="178"/>
      <c r="F191" s="178"/>
      <c r="G191" s="190">
        <f>DATOS!$E$13</f>
        <v>1</v>
      </c>
      <c r="H191" s="178"/>
      <c r="I191" s="191"/>
      <c r="J191" s="178"/>
      <c r="K191" s="178"/>
      <c r="L191" s="178"/>
      <c r="M191" s="178"/>
      <c r="N191" s="160" t="str">
        <f t="shared" si="14"/>
        <v/>
      </c>
      <c r="O191" s="21"/>
      <c r="P191" s="160" t="str">
        <f t="shared" si="15"/>
        <v/>
      </c>
      <c r="Q191" s="160">
        <f t="shared" si="18"/>
        <v>0</v>
      </c>
      <c r="R191" s="160" t="str">
        <f t="shared" si="16"/>
        <v/>
      </c>
      <c r="S191" s="160" t="str">
        <f t="shared" si="17"/>
        <v/>
      </c>
      <c r="T191" s="50" t="str">
        <f>IF($F191="","",IF(ISERROR(VLOOKUP(F191,PROVEEDORES!$D$8:$I$507,5,0)),1,VLOOKUP($F191,PROVEEDORES!$D$8:$I$507,5,0)))</f>
        <v/>
      </c>
    </row>
    <row r="192" spans="3:20" ht="17.45" customHeight="1" x14ac:dyDescent="0.25">
      <c r="C192" s="188"/>
      <c r="D192" s="189"/>
      <c r="E192" s="178"/>
      <c r="F192" s="178"/>
      <c r="G192" s="190">
        <f>DATOS!$E$13</f>
        <v>1</v>
      </c>
      <c r="H192" s="178"/>
      <c r="I192" s="191"/>
      <c r="J192" s="178"/>
      <c r="K192" s="178"/>
      <c r="L192" s="178"/>
      <c r="M192" s="178"/>
      <c r="N192" s="160" t="str">
        <f t="shared" si="14"/>
        <v/>
      </c>
      <c r="O192" s="21"/>
      <c r="P192" s="160" t="str">
        <f t="shared" si="15"/>
        <v/>
      </c>
      <c r="Q192" s="160">
        <f t="shared" si="18"/>
        <v>0</v>
      </c>
      <c r="R192" s="160" t="str">
        <f t="shared" si="16"/>
        <v/>
      </c>
      <c r="S192" s="160" t="str">
        <f t="shared" si="17"/>
        <v/>
      </c>
      <c r="T192" s="50" t="str">
        <f>IF($F192="","",IF(ISERROR(VLOOKUP(F192,PROVEEDORES!$D$8:$I$507,5,0)),1,VLOOKUP($F192,PROVEEDORES!$D$8:$I$507,5,0)))</f>
        <v/>
      </c>
    </row>
    <row r="193" spans="3:20" ht="17.45" customHeight="1" x14ac:dyDescent="0.25">
      <c r="C193" s="188"/>
      <c r="D193" s="189"/>
      <c r="E193" s="178"/>
      <c r="F193" s="178"/>
      <c r="G193" s="190">
        <f>DATOS!$E$13</f>
        <v>1</v>
      </c>
      <c r="H193" s="178"/>
      <c r="I193" s="191"/>
      <c r="J193" s="178"/>
      <c r="K193" s="178"/>
      <c r="L193" s="178"/>
      <c r="M193" s="178"/>
      <c r="N193" s="160" t="str">
        <f t="shared" si="14"/>
        <v/>
      </c>
      <c r="O193" s="21"/>
      <c r="P193" s="160" t="str">
        <f t="shared" si="15"/>
        <v/>
      </c>
      <c r="Q193" s="160">
        <f t="shared" si="18"/>
        <v>0</v>
      </c>
      <c r="R193" s="160" t="str">
        <f t="shared" si="16"/>
        <v/>
      </c>
      <c r="S193" s="160" t="str">
        <f t="shared" si="17"/>
        <v/>
      </c>
      <c r="T193" s="50" t="str">
        <f>IF($F193="","",IF(ISERROR(VLOOKUP(F193,PROVEEDORES!$D$8:$I$507,5,0)),1,VLOOKUP($F193,PROVEEDORES!$D$8:$I$507,5,0)))</f>
        <v/>
      </c>
    </row>
    <row r="194" spans="3:20" ht="17.45" customHeight="1" x14ac:dyDescent="0.25">
      <c r="C194" s="188"/>
      <c r="D194" s="189"/>
      <c r="E194" s="178"/>
      <c r="F194" s="178"/>
      <c r="G194" s="190">
        <f>DATOS!$E$13</f>
        <v>1</v>
      </c>
      <c r="H194" s="178"/>
      <c r="I194" s="191"/>
      <c r="J194" s="178"/>
      <c r="K194" s="178"/>
      <c r="L194" s="178"/>
      <c r="M194" s="178"/>
      <c r="N194" s="160" t="str">
        <f t="shared" si="14"/>
        <v/>
      </c>
      <c r="O194" s="21"/>
      <c r="P194" s="160" t="str">
        <f t="shared" si="15"/>
        <v/>
      </c>
      <c r="Q194" s="160">
        <f t="shared" si="18"/>
        <v>0</v>
      </c>
      <c r="R194" s="160" t="str">
        <f t="shared" si="16"/>
        <v/>
      </c>
      <c r="S194" s="160" t="str">
        <f t="shared" si="17"/>
        <v/>
      </c>
      <c r="T194" s="50" t="str">
        <f>IF($F194="","",IF(ISERROR(VLOOKUP(F194,PROVEEDORES!$D$8:$I$507,5,0)),1,VLOOKUP($F194,PROVEEDORES!$D$8:$I$507,5,0)))</f>
        <v/>
      </c>
    </row>
    <row r="195" spans="3:20" ht="17.45" customHeight="1" x14ac:dyDescent="0.25">
      <c r="C195" s="188"/>
      <c r="D195" s="189"/>
      <c r="E195" s="178"/>
      <c r="F195" s="178"/>
      <c r="G195" s="190">
        <f>DATOS!$E$13</f>
        <v>1</v>
      </c>
      <c r="H195" s="178"/>
      <c r="I195" s="191"/>
      <c r="J195" s="178"/>
      <c r="K195" s="178"/>
      <c r="L195" s="178"/>
      <c r="M195" s="178"/>
      <c r="N195" s="160" t="str">
        <f t="shared" si="14"/>
        <v/>
      </c>
      <c r="O195" s="21"/>
      <c r="P195" s="160" t="str">
        <f t="shared" si="15"/>
        <v/>
      </c>
      <c r="Q195" s="160">
        <f t="shared" si="18"/>
        <v>0</v>
      </c>
      <c r="R195" s="160" t="str">
        <f t="shared" si="16"/>
        <v/>
      </c>
      <c r="S195" s="160" t="str">
        <f t="shared" si="17"/>
        <v/>
      </c>
      <c r="T195" s="50" t="str">
        <f>IF($F195="","",IF(ISERROR(VLOOKUP(F195,PROVEEDORES!$D$8:$I$507,5,0)),1,VLOOKUP($F195,PROVEEDORES!$D$8:$I$507,5,0)))</f>
        <v/>
      </c>
    </row>
    <row r="196" spans="3:20" ht="17.45" customHeight="1" x14ac:dyDescent="0.25">
      <c r="C196" s="188"/>
      <c r="D196" s="189"/>
      <c r="E196" s="178"/>
      <c r="F196" s="178"/>
      <c r="G196" s="190">
        <f>DATOS!$E$13</f>
        <v>1</v>
      </c>
      <c r="H196" s="178"/>
      <c r="I196" s="191"/>
      <c r="J196" s="178"/>
      <c r="K196" s="178"/>
      <c r="L196" s="178"/>
      <c r="M196" s="178"/>
      <c r="N196" s="160" t="str">
        <f t="shared" si="14"/>
        <v/>
      </c>
      <c r="O196" s="21"/>
      <c r="P196" s="160" t="str">
        <f t="shared" si="15"/>
        <v/>
      </c>
      <c r="Q196" s="160">
        <f t="shared" si="18"/>
        <v>0</v>
      </c>
      <c r="R196" s="160" t="str">
        <f t="shared" si="16"/>
        <v/>
      </c>
      <c r="S196" s="160" t="str">
        <f t="shared" si="17"/>
        <v/>
      </c>
      <c r="T196" s="50" t="str">
        <f>IF($F196="","",IF(ISERROR(VLOOKUP(F196,PROVEEDORES!$D$8:$I$507,5,0)),1,VLOOKUP($F196,PROVEEDORES!$D$8:$I$507,5,0)))</f>
        <v/>
      </c>
    </row>
    <row r="197" spans="3:20" ht="17.45" customHeight="1" x14ac:dyDescent="0.25">
      <c r="C197" s="188"/>
      <c r="D197" s="189"/>
      <c r="E197" s="178"/>
      <c r="F197" s="178"/>
      <c r="G197" s="190">
        <f>DATOS!$E$13</f>
        <v>1</v>
      </c>
      <c r="H197" s="178"/>
      <c r="I197" s="191"/>
      <c r="J197" s="178"/>
      <c r="K197" s="178"/>
      <c r="L197" s="178"/>
      <c r="M197" s="178"/>
      <c r="N197" s="160" t="str">
        <f t="shared" si="14"/>
        <v/>
      </c>
      <c r="O197" s="21"/>
      <c r="P197" s="160" t="str">
        <f t="shared" si="15"/>
        <v/>
      </c>
      <c r="Q197" s="160">
        <f t="shared" si="18"/>
        <v>0</v>
      </c>
      <c r="R197" s="160" t="str">
        <f t="shared" si="16"/>
        <v/>
      </c>
      <c r="S197" s="160" t="str">
        <f t="shared" si="17"/>
        <v/>
      </c>
      <c r="T197" s="50" t="str">
        <f>IF($F197="","",IF(ISERROR(VLOOKUP(F197,PROVEEDORES!$D$8:$I$507,5,0)),1,VLOOKUP($F197,PROVEEDORES!$D$8:$I$507,5,0)))</f>
        <v/>
      </c>
    </row>
    <row r="198" spans="3:20" ht="17.45" customHeight="1" x14ac:dyDescent="0.25">
      <c r="C198" s="188"/>
      <c r="D198" s="189"/>
      <c r="E198" s="178"/>
      <c r="F198" s="178"/>
      <c r="G198" s="190">
        <f>DATOS!$E$13</f>
        <v>1</v>
      </c>
      <c r="H198" s="178"/>
      <c r="I198" s="191"/>
      <c r="J198" s="178"/>
      <c r="K198" s="178"/>
      <c r="L198" s="178"/>
      <c r="M198" s="178"/>
      <c r="N198" s="160" t="str">
        <f t="shared" si="14"/>
        <v/>
      </c>
      <c r="O198" s="21"/>
      <c r="P198" s="160" t="str">
        <f t="shared" si="15"/>
        <v/>
      </c>
      <c r="Q198" s="160">
        <f t="shared" si="18"/>
        <v>0</v>
      </c>
      <c r="R198" s="160" t="str">
        <f t="shared" si="16"/>
        <v/>
      </c>
      <c r="S198" s="160" t="str">
        <f t="shared" si="17"/>
        <v/>
      </c>
      <c r="T198" s="50" t="str">
        <f>IF($F198="","",IF(ISERROR(VLOOKUP(F198,PROVEEDORES!$D$8:$I$507,5,0)),1,VLOOKUP($F198,PROVEEDORES!$D$8:$I$507,5,0)))</f>
        <v/>
      </c>
    </row>
    <row r="199" spans="3:20" ht="17.45" customHeight="1" x14ac:dyDescent="0.25">
      <c r="C199" s="188"/>
      <c r="D199" s="189"/>
      <c r="E199" s="178"/>
      <c r="F199" s="178"/>
      <c r="G199" s="190">
        <f>DATOS!$E$13</f>
        <v>1</v>
      </c>
      <c r="H199" s="178"/>
      <c r="I199" s="191"/>
      <c r="J199" s="178"/>
      <c r="K199" s="178"/>
      <c r="L199" s="178"/>
      <c r="M199" s="178"/>
      <c r="N199" s="160" t="str">
        <f t="shared" si="14"/>
        <v/>
      </c>
      <c r="O199" s="21"/>
      <c r="P199" s="160" t="str">
        <f t="shared" si="15"/>
        <v/>
      </c>
      <c r="Q199" s="160">
        <f t="shared" si="18"/>
        <v>0</v>
      </c>
      <c r="R199" s="160" t="str">
        <f t="shared" si="16"/>
        <v/>
      </c>
      <c r="S199" s="160" t="str">
        <f t="shared" si="17"/>
        <v/>
      </c>
      <c r="T199" s="50" t="str">
        <f>IF($F199="","",IF(ISERROR(VLOOKUP(F199,PROVEEDORES!$D$8:$I$507,5,0)),1,VLOOKUP($F199,PROVEEDORES!$D$8:$I$507,5,0)))</f>
        <v/>
      </c>
    </row>
    <row r="200" spans="3:20" ht="17.45" customHeight="1" x14ac:dyDescent="0.25">
      <c r="C200" s="188"/>
      <c r="D200" s="189"/>
      <c r="E200" s="178"/>
      <c r="F200" s="178"/>
      <c r="G200" s="190">
        <f>DATOS!$E$13</f>
        <v>1</v>
      </c>
      <c r="H200" s="178"/>
      <c r="I200" s="191"/>
      <c r="J200" s="178"/>
      <c r="K200" s="178"/>
      <c r="L200" s="178"/>
      <c r="M200" s="178"/>
      <c r="N200" s="160" t="str">
        <f t="shared" si="14"/>
        <v/>
      </c>
      <c r="O200" s="21"/>
      <c r="P200" s="160" t="str">
        <f t="shared" si="15"/>
        <v/>
      </c>
      <c r="Q200" s="160">
        <f t="shared" si="18"/>
        <v>0</v>
      </c>
      <c r="R200" s="160" t="str">
        <f t="shared" si="16"/>
        <v/>
      </c>
      <c r="S200" s="160" t="str">
        <f t="shared" si="17"/>
        <v/>
      </c>
      <c r="T200" s="50" t="str">
        <f>IF($F200="","",IF(ISERROR(VLOOKUP(F200,PROVEEDORES!$D$8:$I$507,5,0)),1,VLOOKUP($F200,PROVEEDORES!$D$8:$I$507,5,0)))</f>
        <v/>
      </c>
    </row>
    <row r="201" spans="3:20" ht="17.45" customHeight="1" x14ac:dyDescent="0.25">
      <c r="C201" s="188"/>
      <c r="D201" s="189"/>
      <c r="E201" s="178"/>
      <c r="F201" s="178"/>
      <c r="G201" s="190">
        <f>DATOS!$E$13</f>
        <v>1</v>
      </c>
      <c r="H201" s="178"/>
      <c r="I201" s="191"/>
      <c r="J201" s="178"/>
      <c r="K201" s="178"/>
      <c r="L201" s="178"/>
      <c r="M201" s="178"/>
      <c r="N201" s="160" t="str">
        <f t="shared" si="14"/>
        <v/>
      </c>
      <c r="O201" s="21"/>
      <c r="P201" s="160" t="str">
        <f t="shared" si="15"/>
        <v/>
      </c>
      <c r="Q201" s="160">
        <f t="shared" si="18"/>
        <v>0</v>
      </c>
      <c r="R201" s="160" t="str">
        <f t="shared" si="16"/>
        <v/>
      </c>
      <c r="S201" s="160" t="str">
        <f t="shared" si="17"/>
        <v/>
      </c>
      <c r="T201" s="50" t="str">
        <f>IF($F201="","",IF(ISERROR(VLOOKUP(F201,PROVEEDORES!$D$8:$I$507,5,0)),1,VLOOKUP($F201,PROVEEDORES!$D$8:$I$507,5,0)))</f>
        <v/>
      </c>
    </row>
    <row r="202" spans="3:20" ht="17.45" customHeight="1" x14ac:dyDescent="0.25">
      <c r="C202" s="188"/>
      <c r="D202" s="189"/>
      <c r="E202" s="178"/>
      <c r="F202" s="178"/>
      <c r="G202" s="190">
        <f>DATOS!$E$13</f>
        <v>1</v>
      </c>
      <c r="H202" s="178"/>
      <c r="I202" s="191"/>
      <c r="J202" s="178"/>
      <c r="K202" s="178"/>
      <c r="L202" s="178"/>
      <c r="M202" s="178"/>
      <c r="N202" s="160" t="str">
        <f t="shared" si="14"/>
        <v/>
      </c>
      <c r="O202" s="21"/>
      <c r="P202" s="160" t="str">
        <f t="shared" si="15"/>
        <v/>
      </c>
      <c r="Q202" s="160">
        <f t="shared" si="18"/>
        <v>0</v>
      </c>
      <c r="R202" s="160" t="str">
        <f t="shared" si="16"/>
        <v/>
      </c>
      <c r="S202" s="160" t="str">
        <f t="shared" si="17"/>
        <v/>
      </c>
      <c r="T202" s="50" t="str">
        <f>IF($F202="","",IF(ISERROR(VLOOKUP(F202,PROVEEDORES!$D$8:$I$507,5,0)),1,VLOOKUP($F202,PROVEEDORES!$D$8:$I$507,5,0)))</f>
        <v/>
      </c>
    </row>
    <row r="203" spans="3:20" ht="17.45" customHeight="1" x14ac:dyDescent="0.25">
      <c r="C203" s="188"/>
      <c r="D203" s="189"/>
      <c r="E203" s="178"/>
      <c r="F203" s="178"/>
      <c r="G203" s="190">
        <f>DATOS!$E$13</f>
        <v>1</v>
      </c>
      <c r="H203" s="178"/>
      <c r="I203" s="191"/>
      <c r="J203" s="178"/>
      <c r="K203" s="178"/>
      <c r="L203" s="178"/>
      <c r="M203" s="178"/>
      <c r="N203" s="160" t="str">
        <f t="shared" si="14"/>
        <v/>
      </c>
      <c r="O203" s="21"/>
      <c r="P203" s="160" t="str">
        <f t="shared" si="15"/>
        <v/>
      </c>
      <c r="Q203" s="160">
        <f t="shared" si="18"/>
        <v>0</v>
      </c>
      <c r="R203" s="160" t="str">
        <f t="shared" si="16"/>
        <v/>
      </c>
      <c r="S203" s="160" t="str">
        <f t="shared" si="17"/>
        <v/>
      </c>
      <c r="T203" s="50" t="str">
        <f>IF($F203="","",IF(ISERROR(VLOOKUP(F203,PROVEEDORES!$D$8:$I$507,5,0)),1,VLOOKUP($F203,PROVEEDORES!$D$8:$I$507,5,0)))</f>
        <v/>
      </c>
    </row>
    <row r="204" spans="3:20" ht="17.45" customHeight="1" x14ac:dyDescent="0.25">
      <c r="C204" s="188"/>
      <c r="D204" s="189"/>
      <c r="E204" s="178"/>
      <c r="F204" s="178"/>
      <c r="G204" s="190">
        <f>DATOS!$E$13</f>
        <v>1</v>
      </c>
      <c r="H204" s="178"/>
      <c r="I204" s="191"/>
      <c r="J204" s="178"/>
      <c r="K204" s="178"/>
      <c r="L204" s="178"/>
      <c r="M204" s="178"/>
      <c r="N204" s="160" t="str">
        <f t="shared" si="14"/>
        <v/>
      </c>
      <c r="O204" s="21"/>
      <c r="P204" s="160" t="str">
        <f t="shared" si="15"/>
        <v/>
      </c>
      <c r="Q204" s="160">
        <f t="shared" si="18"/>
        <v>0</v>
      </c>
      <c r="R204" s="160" t="str">
        <f t="shared" si="16"/>
        <v/>
      </c>
      <c r="S204" s="160" t="str">
        <f t="shared" si="17"/>
        <v/>
      </c>
      <c r="T204" s="50" t="str">
        <f>IF($F204="","",IF(ISERROR(VLOOKUP(F204,PROVEEDORES!$D$8:$I$507,5,0)),1,VLOOKUP($F204,PROVEEDORES!$D$8:$I$507,5,0)))</f>
        <v/>
      </c>
    </row>
    <row r="205" spans="3:20" ht="17.45" customHeight="1" x14ac:dyDescent="0.25">
      <c r="C205" s="188"/>
      <c r="D205" s="189"/>
      <c r="E205" s="178"/>
      <c r="F205" s="178"/>
      <c r="G205" s="190">
        <f>DATOS!$E$13</f>
        <v>1</v>
      </c>
      <c r="H205" s="178"/>
      <c r="I205" s="191"/>
      <c r="J205" s="178"/>
      <c r="K205" s="178"/>
      <c r="L205" s="178"/>
      <c r="M205" s="178"/>
      <c r="N205" s="160" t="str">
        <f t="shared" si="14"/>
        <v/>
      </c>
      <c r="O205" s="21"/>
      <c r="P205" s="160" t="str">
        <f t="shared" si="15"/>
        <v/>
      </c>
      <c r="Q205" s="160">
        <f t="shared" si="18"/>
        <v>0</v>
      </c>
      <c r="R205" s="160" t="str">
        <f t="shared" si="16"/>
        <v/>
      </c>
      <c r="S205" s="160" t="str">
        <f t="shared" si="17"/>
        <v/>
      </c>
      <c r="T205" s="50" t="str">
        <f>IF($F205="","",IF(ISERROR(VLOOKUP(F205,PROVEEDORES!$D$8:$I$507,5,0)),1,VLOOKUP($F205,PROVEEDORES!$D$8:$I$507,5,0)))</f>
        <v/>
      </c>
    </row>
    <row r="206" spans="3:20" ht="17.45" customHeight="1" x14ac:dyDescent="0.25">
      <c r="C206" s="188"/>
      <c r="D206" s="189"/>
      <c r="E206" s="178"/>
      <c r="F206" s="178"/>
      <c r="G206" s="190">
        <f>DATOS!$E$13</f>
        <v>1</v>
      </c>
      <c r="H206" s="178"/>
      <c r="I206" s="191"/>
      <c r="J206" s="178"/>
      <c r="K206" s="178"/>
      <c r="L206" s="178"/>
      <c r="M206" s="178"/>
      <c r="N206" s="160" t="str">
        <f t="shared" si="14"/>
        <v/>
      </c>
      <c r="O206" s="21"/>
      <c r="P206" s="160" t="str">
        <f t="shared" si="15"/>
        <v/>
      </c>
      <c r="Q206" s="160">
        <f t="shared" si="18"/>
        <v>0</v>
      </c>
      <c r="R206" s="160" t="str">
        <f t="shared" si="16"/>
        <v/>
      </c>
      <c r="S206" s="160" t="str">
        <f t="shared" si="17"/>
        <v/>
      </c>
      <c r="T206" s="50" t="str">
        <f>IF($F206="","",IF(ISERROR(VLOOKUP(F206,PROVEEDORES!$D$8:$I$507,5,0)),1,VLOOKUP($F206,PROVEEDORES!$D$8:$I$507,5,0)))</f>
        <v/>
      </c>
    </row>
    <row r="207" spans="3:20" ht="17.45" customHeight="1" x14ac:dyDescent="0.25">
      <c r="C207" s="188"/>
      <c r="D207" s="189"/>
      <c r="E207" s="178"/>
      <c r="F207" s="178"/>
      <c r="G207" s="190">
        <f>DATOS!$E$13</f>
        <v>1</v>
      </c>
      <c r="H207" s="178"/>
      <c r="I207" s="191"/>
      <c r="J207" s="178"/>
      <c r="K207" s="178"/>
      <c r="L207" s="178"/>
      <c r="M207" s="178"/>
      <c r="N207" s="160" t="str">
        <f t="shared" si="14"/>
        <v/>
      </c>
      <c r="O207" s="21"/>
      <c r="P207" s="160" t="str">
        <f t="shared" si="15"/>
        <v/>
      </c>
      <c r="Q207" s="160">
        <f t="shared" si="18"/>
        <v>0</v>
      </c>
      <c r="R207" s="160" t="str">
        <f t="shared" si="16"/>
        <v/>
      </c>
      <c r="S207" s="160" t="str">
        <f t="shared" si="17"/>
        <v/>
      </c>
      <c r="T207" s="50" t="str">
        <f>IF($F207="","",IF(ISERROR(VLOOKUP(F207,PROVEEDORES!$D$8:$I$507,5,0)),1,VLOOKUP($F207,PROVEEDORES!$D$8:$I$507,5,0)))</f>
        <v/>
      </c>
    </row>
    <row r="208" spans="3:20" ht="17.45" customHeight="1" x14ac:dyDescent="0.25">
      <c r="C208" s="188"/>
      <c r="D208" s="189"/>
      <c r="E208" s="178"/>
      <c r="F208" s="178"/>
      <c r="G208" s="190">
        <f>DATOS!$E$13</f>
        <v>1</v>
      </c>
      <c r="H208" s="178"/>
      <c r="I208" s="191"/>
      <c r="J208" s="178"/>
      <c r="K208" s="178"/>
      <c r="L208" s="178"/>
      <c r="M208" s="178"/>
      <c r="N208" s="160" t="str">
        <f t="shared" si="14"/>
        <v/>
      </c>
      <c r="O208" s="21"/>
      <c r="P208" s="160" t="str">
        <f t="shared" si="15"/>
        <v/>
      </c>
      <c r="Q208" s="160">
        <f t="shared" si="18"/>
        <v>0</v>
      </c>
      <c r="R208" s="160" t="str">
        <f t="shared" si="16"/>
        <v/>
      </c>
      <c r="S208" s="160" t="str">
        <f t="shared" si="17"/>
        <v/>
      </c>
      <c r="T208" s="50" t="str">
        <f>IF($F208="","",IF(ISERROR(VLOOKUP(F208,PROVEEDORES!$D$8:$I$507,5,0)),1,VLOOKUP($F208,PROVEEDORES!$D$8:$I$507,5,0)))</f>
        <v/>
      </c>
    </row>
    <row r="209" spans="3:20" ht="17.45" customHeight="1" x14ac:dyDescent="0.25">
      <c r="C209" s="188"/>
      <c r="D209" s="189"/>
      <c r="E209" s="178"/>
      <c r="F209" s="178"/>
      <c r="G209" s="190">
        <f>DATOS!$E$13</f>
        <v>1</v>
      </c>
      <c r="H209" s="178"/>
      <c r="I209" s="191"/>
      <c r="J209" s="178"/>
      <c r="K209" s="178"/>
      <c r="L209" s="178"/>
      <c r="M209" s="178"/>
      <c r="N209" s="160" t="str">
        <f t="shared" si="14"/>
        <v/>
      </c>
      <c r="O209" s="21"/>
      <c r="P209" s="160" t="str">
        <f t="shared" si="15"/>
        <v/>
      </c>
      <c r="Q209" s="160">
        <f t="shared" si="18"/>
        <v>0</v>
      </c>
      <c r="R209" s="160" t="str">
        <f t="shared" si="16"/>
        <v/>
      </c>
      <c r="S209" s="160" t="str">
        <f t="shared" si="17"/>
        <v/>
      </c>
      <c r="T209" s="50" t="str">
        <f>IF($F209="","",IF(ISERROR(VLOOKUP(F209,PROVEEDORES!$D$8:$I$507,5,0)),1,VLOOKUP($F209,PROVEEDORES!$D$8:$I$507,5,0)))</f>
        <v/>
      </c>
    </row>
    <row r="210" spans="3:20" ht="17.45" customHeight="1" x14ac:dyDescent="0.25">
      <c r="C210" s="188"/>
      <c r="D210" s="189"/>
      <c r="E210" s="178"/>
      <c r="F210" s="178"/>
      <c r="G210" s="190">
        <f>DATOS!$E$13</f>
        <v>1</v>
      </c>
      <c r="H210" s="178"/>
      <c r="I210" s="191"/>
      <c r="J210" s="178"/>
      <c r="K210" s="178"/>
      <c r="L210" s="178"/>
      <c r="M210" s="178"/>
      <c r="N210" s="160" t="str">
        <f t="shared" ref="N210:N273" si="19">IF(H210&amp;J210&amp;K210&amp;L210&amp;M210="","",H210+J210+K210-L210-M210)</f>
        <v/>
      </c>
      <c r="O210" s="21"/>
      <c r="P210" s="160" t="str">
        <f t="shared" ref="P210:P273" si="20">IF($I210="E",H210,"")</f>
        <v/>
      </c>
      <c r="Q210" s="160">
        <f t="shared" si="18"/>
        <v>0</v>
      </c>
      <c r="R210" s="160" t="str">
        <f t="shared" si="16"/>
        <v/>
      </c>
      <c r="S210" s="160" t="str">
        <f t="shared" si="17"/>
        <v/>
      </c>
      <c r="T210" s="50" t="str">
        <f>IF($F210="","",IF(ISERROR(VLOOKUP(F210,PROVEEDORES!$D$8:$I$507,5,0)),1,VLOOKUP($F210,PROVEEDORES!$D$8:$I$507,5,0)))</f>
        <v/>
      </c>
    </row>
    <row r="211" spans="3:20" ht="17.45" customHeight="1" x14ac:dyDescent="0.25">
      <c r="C211" s="188"/>
      <c r="D211" s="189"/>
      <c r="E211" s="178"/>
      <c r="F211" s="178"/>
      <c r="G211" s="190">
        <f>DATOS!$E$13</f>
        <v>1</v>
      </c>
      <c r="H211" s="178"/>
      <c r="I211" s="191"/>
      <c r="J211" s="178"/>
      <c r="K211" s="178"/>
      <c r="L211" s="178"/>
      <c r="M211" s="178"/>
      <c r="N211" s="160" t="str">
        <f t="shared" si="19"/>
        <v/>
      </c>
      <c r="O211" s="21"/>
      <c r="P211" s="160" t="str">
        <f t="shared" si="20"/>
        <v/>
      </c>
      <c r="Q211" s="160">
        <f t="shared" si="18"/>
        <v>0</v>
      </c>
      <c r="R211" s="160" t="str">
        <f t="shared" ref="R211:R274" si="21">IF(OR($I211=8%,$I211=11%),$J211/$I211,"")</f>
        <v/>
      </c>
      <c r="S211" s="160" t="str">
        <f t="shared" ref="S211:S274" si="22">IF(OR($I211=15%,$I211=16%),$J211/$I211,"")</f>
        <v/>
      </c>
      <c r="T211" s="50" t="str">
        <f>IF($F211="","",IF(ISERROR(VLOOKUP(F211,PROVEEDORES!$D$8:$I$507,5,0)),1,VLOOKUP($F211,PROVEEDORES!$D$8:$I$507,5,0)))</f>
        <v/>
      </c>
    </row>
    <row r="212" spans="3:20" ht="17.45" customHeight="1" x14ac:dyDescent="0.25">
      <c r="C212" s="188"/>
      <c r="D212" s="189"/>
      <c r="E212" s="178"/>
      <c r="F212" s="178"/>
      <c r="G212" s="190">
        <f>DATOS!$E$13</f>
        <v>1</v>
      </c>
      <c r="H212" s="178"/>
      <c r="I212" s="191"/>
      <c r="J212" s="178"/>
      <c r="K212" s="178"/>
      <c r="L212" s="178"/>
      <c r="M212" s="178"/>
      <c r="N212" s="160" t="str">
        <f t="shared" si="19"/>
        <v/>
      </c>
      <c r="O212" s="21"/>
      <c r="P212" s="160" t="str">
        <f t="shared" si="20"/>
        <v/>
      </c>
      <c r="Q212" s="160">
        <f t="shared" ref="Q212:Q275" si="23">IF($I212=0%,H212,"")</f>
        <v>0</v>
      </c>
      <c r="R212" s="160" t="str">
        <f t="shared" si="21"/>
        <v/>
      </c>
      <c r="S212" s="160" t="str">
        <f t="shared" si="22"/>
        <v/>
      </c>
      <c r="T212" s="50" t="str">
        <f>IF($F212="","",IF(ISERROR(VLOOKUP(F212,PROVEEDORES!$D$8:$I$507,5,0)),1,VLOOKUP($F212,PROVEEDORES!$D$8:$I$507,5,0)))</f>
        <v/>
      </c>
    </row>
    <row r="213" spans="3:20" ht="17.45" customHeight="1" x14ac:dyDescent="0.25">
      <c r="C213" s="188"/>
      <c r="D213" s="189"/>
      <c r="E213" s="178"/>
      <c r="F213" s="178"/>
      <c r="G213" s="190">
        <f>DATOS!$E$13</f>
        <v>1</v>
      </c>
      <c r="H213" s="178"/>
      <c r="I213" s="191"/>
      <c r="J213" s="178"/>
      <c r="K213" s="178"/>
      <c r="L213" s="178"/>
      <c r="M213" s="178"/>
      <c r="N213" s="160" t="str">
        <f t="shared" si="19"/>
        <v/>
      </c>
      <c r="O213" s="21"/>
      <c r="P213" s="160" t="str">
        <f t="shared" si="20"/>
        <v/>
      </c>
      <c r="Q213" s="160">
        <f t="shared" si="23"/>
        <v>0</v>
      </c>
      <c r="R213" s="160" t="str">
        <f t="shared" si="21"/>
        <v/>
      </c>
      <c r="S213" s="160" t="str">
        <f t="shared" si="22"/>
        <v/>
      </c>
      <c r="T213" s="50" t="str">
        <f>IF($F213="","",IF(ISERROR(VLOOKUP(F213,PROVEEDORES!$D$8:$I$507,5,0)),1,VLOOKUP($F213,PROVEEDORES!$D$8:$I$507,5,0)))</f>
        <v/>
      </c>
    </row>
    <row r="214" spans="3:20" ht="17.45" customHeight="1" x14ac:dyDescent="0.25">
      <c r="C214" s="188"/>
      <c r="D214" s="189"/>
      <c r="E214" s="178"/>
      <c r="F214" s="178"/>
      <c r="G214" s="190">
        <f>DATOS!$E$13</f>
        <v>1</v>
      </c>
      <c r="H214" s="178"/>
      <c r="I214" s="191"/>
      <c r="J214" s="178"/>
      <c r="K214" s="178"/>
      <c r="L214" s="178"/>
      <c r="M214" s="178"/>
      <c r="N214" s="160" t="str">
        <f t="shared" si="19"/>
        <v/>
      </c>
      <c r="O214" s="21"/>
      <c r="P214" s="160" t="str">
        <f t="shared" si="20"/>
        <v/>
      </c>
      <c r="Q214" s="160">
        <f t="shared" si="23"/>
        <v>0</v>
      </c>
      <c r="R214" s="160" t="str">
        <f t="shared" si="21"/>
        <v/>
      </c>
      <c r="S214" s="160" t="str">
        <f t="shared" si="22"/>
        <v/>
      </c>
      <c r="T214" s="50" t="str">
        <f>IF($F214="","",IF(ISERROR(VLOOKUP(F214,PROVEEDORES!$D$8:$I$507,5,0)),1,VLOOKUP($F214,PROVEEDORES!$D$8:$I$507,5,0)))</f>
        <v/>
      </c>
    </row>
    <row r="215" spans="3:20" ht="17.45" customHeight="1" x14ac:dyDescent="0.25">
      <c r="C215" s="188"/>
      <c r="D215" s="189"/>
      <c r="E215" s="178"/>
      <c r="F215" s="178"/>
      <c r="G215" s="190">
        <f>DATOS!$E$13</f>
        <v>1</v>
      </c>
      <c r="H215" s="178"/>
      <c r="I215" s="191"/>
      <c r="J215" s="178"/>
      <c r="K215" s="178"/>
      <c r="L215" s="178"/>
      <c r="M215" s="178"/>
      <c r="N215" s="160" t="str">
        <f t="shared" si="19"/>
        <v/>
      </c>
      <c r="O215" s="21"/>
      <c r="P215" s="160" t="str">
        <f t="shared" si="20"/>
        <v/>
      </c>
      <c r="Q215" s="160">
        <f t="shared" si="23"/>
        <v>0</v>
      </c>
      <c r="R215" s="160" t="str">
        <f t="shared" si="21"/>
        <v/>
      </c>
      <c r="S215" s="160" t="str">
        <f t="shared" si="22"/>
        <v/>
      </c>
      <c r="T215" s="50" t="str">
        <f>IF($F215="","",IF(ISERROR(VLOOKUP(F215,PROVEEDORES!$D$8:$I$507,5,0)),1,VLOOKUP($F215,PROVEEDORES!$D$8:$I$507,5,0)))</f>
        <v/>
      </c>
    </row>
    <row r="216" spans="3:20" ht="17.45" customHeight="1" x14ac:dyDescent="0.25">
      <c r="C216" s="188"/>
      <c r="D216" s="189"/>
      <c r="E216" s="178"/>
      <c r="F216" s="178"/>
      <c r="G216" s="190">
        <f>DATOS!$E$13</f>
        <v>1</v>
      </c>
      <c r="H216" s="178"/>
      <c r="I216" s="191"/>
      <c r="J216" s="178"/>
      <c r="K216" s="178"/>
      <c r="L216" s="178"/>
      <c r="M216" s="178"/>
      <c r="N216" s="160" t="str">
        <f t="shared" si="19"/>
        <v/>
      </c>
      <c r="O216" s="21"/>
      <c r="P216" s="160" t="str">
        <f t="shared" si="20"/>
        <v/>
      </c>
      <c r="Q216" s="160">
        <f t="shared" si="23"/>
        <v>0</v>
      </c>
      <c r="R216" s="160" t="str">
        <f t="shared" si="21"/>
        <v/>
      </c>
      <c r="S216" s="160" t="str">
        <f t="shared" si="22"/>
        <v/>
      </c>
      <c r="T216" s="50" t="str">
        <f>IF($F216="","",IF(ISERROR(VLOOKUP(F216,PROVEEDORES!$D$8:$I$507,5,0)),1,VLOOKUP($F216,PROVEEDORES!$D$8:$I$507,5,0)))</f>
        <v/>
      </c>
    </row>
    <row r="217" spans="3:20" ht="17.45" customHeight="1" x14ac:dyDescent="0.25">
      <c r="C217" s="188"/>
      <c r="D217" s="189"/>
      <c r="E217" s="178"/>
      <c r="F217" s="178"/>
      <c r="G217" s="190">
        <f>DATOS!$E$13</f>
        <v>1</v>
      </c>
      <c r="H217" s="178"/>
      <c r="I217" s="191"/>
      <c r="J217" s="178"/>
      <c r="K217" s="178"/>
      <c r="L217" s="178"/>
      <c r="M217" s="178"/>
      <c r="N217" s="160" t="str">
        <f t="shared" si="19"/>
        <v/>
      </c>
      <c r="O217" s="21"/>
      <c r="P217" s="160" t="str">
        <f t="shared" si="20"/>
        <v/>
      </c>
      <c r="Q217" s="160">
        <f t="shared" si="23"/>
        <v>0</v>
      </c>
      <c r="R217" s="160" t="str">
        <f t="shared" si="21"/>
        <v/>
      </c>
      <c r="S217" s="160" t="str">
        <f t="shared" si="22"/>
        <v/>
      </c>
      <c r="T217" s="50" t="str">
        <f>IF($F217="","",IF(ISERROR(VLOOKUP(F217,PROVEEDORES!$D$8:$I$507,5,0)),1,VLOOKUP($F217,PROVEEDORES!$D$8:$I$507,5,0)))</f>
        <v/>
      </c>
    </row>
    <row r="218" spans="3:20" ht="17.45" customHeight="1" x14ac:dyDescent="0.25">
      <c r="C218" s="188"/>
      <c r="D218" s="189"/>
      <c r="E218" s="178"/>
      <c r="F218" s="178"/>
      <c r="G218" s="190">
        <f>DATOS!$E$13</f>
        <v>1</v>
      </c>
      <c r="H218" s="178"/>
      <c r="I218" s="191"/>
      <c r="J218" s="178"/>
      <c r="K218" s="178"/>
      <c r="L218" s="178"/>
      <c r="M218" s="178"/>
      <c r="N218" s="160" t="str">
        <f t="shared" si="19"/>
        <v/>
      </c>
      <c r="O218" s="21"/>
      <c r="P218" s="160" t="str">
        <f t="shared" si="20"/>
        <v/>
      </c>
      <c r="Q218" s="160">
        <f t="shared" si="23"/>
        <v>0</v>
      </c>
      <c r="R218" s="160" t="str">
        <f t="shared" si="21"/>
        <v/>
      </c>
      <c r="S218" s="160" t="str">
        <f t="shared" si="22"/>
        <v/>
      </c>
      <c r="T218" s="50" t="str">
        <f>IF($F218="","",IF(ISERROR(VLOOKUP(F218,PROVEEDORES!$D$8:$I$507,5,0)),1,VLOOKUP($F218,PROVEEDORES!$D$8:$I$507,5,0)))</f>
        <v/>
      </c>
    </row>
    <row r="219" spans="3:20" ht="17.45" customHeight="1" x14ac:dyDescent="0.25">
      <c r="C219" s="188"/>
      <c r="D219" s="189"/>
      <c r="E219" s="178"/>
      <c r="F219" s="178"/>
      <c r="G219" s="190">
        <f>DATOS!$E$13</f>
        <v>1</v>
      </c>
      <c r="H219" s="178"/>
      <c r="I219" s="191"/>
      <c r="J219" s="178"/>
      <c r="K219" s="178"/>
      <c r="L219" s="178"/>
      <c r="M219" s="178"/>
      <c r="N219" s="160" t="str">
        <f t="shared" si="19"/>
        <v/>
      </c>
      <c r="O219" s="21"/>
      <c r="P219" s="160" t="str">
        <f t="shared" si="20"/>
        <v/>
      </c>
      <c r="Q219" s="160">
        <f t="shared" si="23"/>
        <v>0</v>
      </c>
      <c r="R219" s="160" t="str">
        <f t="shared" si="21"/>
        <v/>
      </c>
      <c r="S219" s="160" t="str">
        <f t="shared" si="22"/>
        <v/>
      </c>
      <c r="T219" s="50" t="str">
        <f>IF($F219="","",IF(ISERROR(VLOOKUP(F219,PROVEEDORES!$D$8:$I$507,5,0)),1,VLOOKUP($F219,PROVEEDORES!$D$8:$I$507,5,0)))</f>
        <v/>
      </c>
    </row>
    <row r="220" spans="3:20" ht="17.45" customHeight="1" x14ac:dyDescent="0.25">
      <c r="C220" s="188"/>
      <c r="D220" s="189"/>
      <c r="E220" s="178"/>
      <c r="F220" s="178"/>
      <c r="G220" s="190">
        <f>DATOS!$E$13</f>
        <v>1</v>
      </c>
      <c r="H220" s="178"/>
      <c r="I220" s="191"/>
      <c r="J220" s="178"/>
      <c r="K220" s="178"/>
      <c r="L220" s="178"/>
      <c r="M220" s="178"/>
      <c r="N220" s="160" t="str">
        <f t="shared" si="19"/>
        <v/>
      </c>
      <c r="O220" s="21"/>
      <c r="P220" s="160" t="str">
        <f t="shared" si="20"/>
        <v/>
      </c>
      <c r="Q220" s="160">
        <f t="shared" si="23"/>
        <v>0</v>
      </c>
      <c r="R220" s="160" t="str">
        <f t="shared" si="21"/>
        <v/>
      </c>
      <c r="S220" s="160" t="str">
        <f t="shared" si="22"/>
        <v/>
      </c>
      <c r="T220" s="50" t="str">
        <f>IF($F220="","",IF(ISERROR(VLOOKUP(F220,PROVEEDORES!$D$8:$I$507,5,0)),1,VLOOKUP($F220,PROVEEDORES!$D$8:$I$507,5,0)))</f>
        <v/>
      </c>
    </row>
    <row r="221" spans="3:20" ht="17.45" customHeight="1" x14ac:dyDescent="0.25">
      <c r="C221" s="188"/>
      <c r="D221" s="189"/>
      <c r="E221" s="178"/>
      <c r="F221" s="178"/>
      <c r="G221" s="190">
        <f>DATOS!$E$13</f>
        <v>1</v>
      </c>
      <c r="H221" s="178"/>
      <c r="I221" s="191"/>
      <c r="J221" s="178"/>
      <c r="K221" s="178"/>
      <c r="L221" s="178"/>
      <c r="M221" s="178"/>
      <c r="N221" s="160" t="str">
        <f t="shared" si="19"/>
        <v/>
      </c>
      <c r="O221" s="21"/>
      <c r="P221" s="160" t="str">
        <f t="shared" si="20"/>
        <v/>
      </c>
      <c r="Q221" s="160">
        <f t="shared" si="23"/>
        <v>0</v>
      </c>
      <c r="R221" s="160" t="str">
        <f t="shared" si="21"/>
        <v/>
      </c>
      <c r="S221" s="160" t="str">
        <f t="shared" si="22"/>
        <v/>
      </c>
      <c r="T221" s="50" t="str">
        <f>IF($F221="","",IF(ISERROR(VLOOKUP(F221,PROVEEDORES!$D$8:$I$507,5,0)),1,VLOOKUP($F221,PROVEEDORES!$D$8:$I$507,5,0)))</f>
        <v/>
      </c>
    </row>
    <row r="222" spans="3:20" ht="17.45" customHeight="1" x14ac:dyDescent="0.25">
      <c r="C222" s="188"/>
      <c r="D222" s="189"/>
      <c r="E222" s="178"/>
      <c r="F222" s="178"/>
      <c r="G222" s="190">
        <f>DATOS!$E$13</f>
        <v>1</v>
      </c>
      <c r="H222" s="178"/>
      <c r="I222" s="191"/>
      <c r="J222" s="178"/>
      <c r="K222" s="178"/>
      <c r="L222" s="178"/>
      <c r="M222" s="178"/>
      <c r="N222" s="160" t="str">
        <f t="shared" si="19"/>
        <v/>
      </c>
      <c r="O222" s="21"/>
      <c r="P222" s="160" t="str">
        <f t="shared" si="20"/>
        <v/>
      </c>
      <c r="Q222" s="160">
        <f t="shared" si="23"/>
        <v>0</v>
      </c>
      <c r="R222" s="160" t="str">
        <f t="shared" si="21"/>
        <v/>
      </c>
      <c r="S222" s="160" t="str">
        <f t="shared" si="22"/>
        <v/>
      </c>
      <c r="T222" s="50" t="str">
        <f>IF($F222="","",IF(ISERROR(VLOOKUP(F222,PROVEEDORES!$D$8:$I$507,5,0)),1,VLOOKUP($F222,PROVEEDORES!$D$8:$I$507,5,0)))</f>
        <v/>
      </c>
    </row>
    <row r="223" spans="3:20" ht="17.45" customHeight="1" x14ac:dyDescent="0.25">
      <c r="C223" s="188"/>
      <c r="D223" s="189"/>
      <c r="E223" s="178"/>
      <c r="F223" s="178"/>
      <c r="G223" s="190">
        <f>DATOS!$E$13</f>
        <v>1</v>
      </c>
      <c r="H223" s="178"/>
      <c r="I223" s="191"/>
      <c r="J223" s="178"/>
      <c r="K223" s="178"/>
      <c r="L223" s="178"/>
      <c r="M223" s="178"/>
      <c r="N223" s="160" t="str">
        <f t="shared" si="19"/>
        <v/>
      </c>
      <c r="O223" s="21"/>
      <c r="P223" s="160" t="str">
        <f t="shared" si="20"/>
        <v/>
      </c>
      <c r="Q223" s="160">
        <f t="shared" si="23"/>
        <v>0</v>
      </c>
      <c r="R223" s="160" t="str">
        <f t="shared" si="21"/>
        <v/>
      </c>
      <c r="S223" s="160" t="str">
        <f t="shared" si="22"/>
        <v/>
      </c>
      <c r="T223" s="50" t="str">
        <f>IF($F223="","",IF(ISERROR(VLOOKUP(F223,PROVEEDORES!$D$8:$I$507,5,0)),1,VLOOKUP($F223,PROVEEDORES!$D$8:$I$507,5,0)))</f>
        <v/>
      </c>
    </row>
    <row r="224" spans="3:20" ht="17.45" customHeight="1" x14ac:dyDescent="0.25">
      <c r="C224" s="188"/>
      <c r="D224" s="189"/>
      <c r="E224" s="178"/>
      <c r="F224" s="178"/>
      <c r="G224" s="190">
        <f>DATOS!$E$13</f>
        <v>1</v>
      </c>
      <c r="H224" s="178"/>
      <c r="I224" s="191"/>
      <c r="J224" s="178"/>
      <c r="K224" s="178"/>
      <c r="L224" s="178"/>
      <c r="M224" s="178"/>
      <c r="N224" s="160" t="str">
        <f t="shared" si="19"/>
        <v/>
      </c>
      <c r="O224" s="21"/>
      <c r="P224" s="160" t="str">
        <f t="shared" si="20"/>
        <v/>
      </c>
      <c r="Q224" s="160">
        <f t="shared" si="23"/>
        <v>0</v>
      </c>
      <c r="R224" s="160" t="str">
        <f t="shared" si="21"/>
        <v/>
      </c>
      <c r="S224" s="160" t="str">
        <f t="shared" si="22"/>
        <v/>
      </c>
      <c r="T224" s="50" t="str">
        <f>IF($F224="","",IF(ISERROR(VLOOKUP(F224,PROVEEDORES!$D$8:$I$507,5,0)),1,VLOOKUP($F224,PROVEEDORES!$D$8:$I$507,5,0)))</f>
        <v/>
      </c>
    </row>
    <row r="225" spans="3:20" ht="17.45" customHeight="1" x14ac:dyDescent="0.25">
      <c r="C225" s="188"/>
      <c r="D225" s="189"/>
      <c r="E225" s="178"/>
      <c r="F225" s="178"/>
      <c r="G225" s="190">
        <f>DATOS!$E$13</f>
        <v>1</v>
      </c>
      <c r="H225" s="178"/>
      <c r="I225" s="191"/>
      <c r="J225" s="178"/>
      <c r="K225" s="178"/>
      <c r="L225" s="178"/>
      <c r="M225" s="178"/>
      <c r="N225" s="160" t="str">
        <f t="shared" si="19"/>
        <v/>
      </c>
      <c r="O225" s="21"/>
      <c r="P225" s="160" t="str">
        <f t="shared" si="20"/>
        <v/>
      </c>
      <c r="Q225" s="160">
        <f t="shared" si="23"/>
        <v>0</v>
      </c>
      <c r="R225" s="160" t="str">
        <f t="shared" si="21"/>
        <v/>
      </c>
      <c r="S225" s="160" t="str">
        <f t="shared" si="22"/>
        <v/>
      </c>
      <c r="T225" s="50" t="str">
        <f>IF($F225="","",IF(ISERROR(VLOOKUP(F225,PROVEEDORES!$D$8:$I$507,5,0)),1,VLOOKUP($F225,PROVEEDORES!$D$8:$I$507,5,0)))</f>
        <v/>
      </c>
    </row>
    <row r="226" spans="3:20" ht="17.45" customHeight="1" x14ac:dyDescent="0.25">
      <c r="C226" s="188"/>
      <c r="D226" s="189"/>
      <c r="E226" s="178"/>
      <c r="F226" s="178"/>
      <c r="G226" s="190">
        <f>DATOS!$E$13</f>
        <v>1</v>
      </c>
      <c r="H226" s="178"/>
      <c r="I226" s="191"/>
      <c r="J226" s="178"/>
      <c r="K226" s="178"/>
      <c r="L226" s="178"/>
      <c r="M226" s="178"/>
      <c r="N226" s="160" t="str">
        <f t="shared" si="19"/>
        <v/>
      </c>
      <c r="O226" s="21"/>
      <c r="P226" s="160" t="str">
        <f t="shared" si="20"/>
        <v/>
      </c>
      <c r="Q226" s="160">
        <f t="shared" si="23"/>
        <v>0</v>
      </c>
      <c r="R226" s="160" t="str">
        <f t="shared" si="21"/>
        <v/>
      </c>
      <c r="S226" s="160" t="str">
        <f t="shared" si="22"/>
        <v/>
      </c>
      <c r="T226" s="50" t="str">
        <f>IF($F226="","",IF(ISERROR(VLOOKUP(F226,PROVEEDORES!$D$8:$I$507,5,0)),1,VLOOKUP($F226,PROVEEDORES!$D$8:$I$507,5,0)))</f>
        <v/>
      </c>
    </row>
    <row r="227" spans="3:20" ht="17.45" customHeight="1" x14ac:dyDescent="0.25">
      <c r="C227" s="188"/>
      <c r="D227" s="189"/>
      <c r="E227" s="178"/>
      <c r="F227" s="178"/>
      <c r="G227" s="190">
        <f>DATOS!$E$13</f>
        <v>1</v>
      </c>
      <c r="H227" s="178"/>
      <c r="I227" s="191"/>
      <c r="J227" s="178"/>
      <c r="K227" s="178"/>
      <c r="L227" s="178"/>
      <c r="M227" s="178"/>
      <c r="N227" s="160" t="str">
        <f t="shared" si="19"/>
        <v/>
      </c>
      <c r="O227" s="21"/>
      <c r="P227" s="160" t="str">
        <f t="shared" si="20"/>
        <v/>
      </c>
      <c r="Q227" s="160">
        <f t="shared" si="23"/>
        <v>0</v>
      </c>
      <c r="R227" s="160" t="str">
        <f t="shared" si="21"/>
        <v/>
      </c>
      <c r="S227" s="160" t="str">
        <f t="shared" si="22"/>
        <v/>
      </c>
      <c r="T227" s="50" t="str">
        <f>IF($F227="","",IF(ISERROR(VLOOKUP(F227,PROVEEDORES!$D$8:$I$507,5,0)),1,VLOOKUP($F227,PROVEEDORES!$D$8:$I$507,5,0)))</f>
        <v/>
      </c>
    </row>
    <row r="228" spans="3:20" ht="17.45" customHeight="1" x14ac:dyDescent="0.25">
      <c r="C228" s="188"/>
      <c r="D228" s="189"/>
      <c r="E228" s="178"/>
      <c r="F228" s="178"/>
      <c r="G228" s="190">
        <f>DATOS!$E$13</f>
        <v>1</v>
      </c>
      <c r="H228" s="178"/>
      <c r="I228" s="191"/>
      <c r="J228" s="178"/>
      <c r="K228" s="178"/>
      <c r="L228" s="178"/>
      <c r="M228" s="178"/>
      <c r="N228" s="160" t="str">
        <f t="shared" si="19"/>
        <v/>
      </c>
      <c r="O228" s="21"/>
      <c r="P228" s="160" t="str">
        <f t="shared" si="20"/>
        <v/>
      </c>
      <c r="Q228" s="160">
        <f t="shared" si="23"/>
        <v>0</v>
      </c>
      <c r="R228" s="160" t="str">
        <f t="shared" si="21"/>
        <v/>
      </c>
      <c r="S228" s="160" t="str">
        <f t="shared" si="22"/>
        <v/>
      </c>
      <c r="T228" s="50" t="str">
        <f>IF($F228="","",IF(ISERROR(VLOOKUP(F228,PROVEEDORES!$D$8:$I$507,5,0)),1,VLOOKUP($F228,PROVEEDORES!$D$8:$I$507,5,0)))</f>
        <v/>
      </c>
    </row>
    <row r="229" spans="3:20" ht="17.45" customHeight="1" x14ac:dyDescent="0.25">
      <c r="C229" s="188"/>
      <c r="D229" s="189"/>
      <c r="E229" s="178"/>
      <c r="F229" s="178"/>
      <c r="G229" s="190">
        <f>DATOS!$E$13</f>
        <v>1</v>
      </c>
      <c r="H229" s="178"/>
      <c r="I229" s="191"/>
      <c r="J229" s="178"/>
      <c r="K229" s="178"/>
      <c r="L229" s="178"/>
      <c r="M229" s="178"/>
      <c r="N229" s="160" t="str">
        <f t="shared" si="19"/>
        <v/>
      </c>
      <c r="O229" s="21"/>
      <c r="P229" s="160" t="str">
        <f t="shared" si="20"/>
        <v/>
      </c>
      <c r="Q229" s="160">
        <f t="shared" si="23"/>
        <v>0</v>
      </c>
      <c r="R229" s="160" t="str">
        <f t="shared" si="21"/>
        <v/>
      </c>
      <c r="S229" s="160" t="str">
        <f t="shared" si="22"/>
        <v/>
      </c>
      <c r="T229" s="50" t="str">
        <f>IF($F229="","",IF(ISERROR(VLOOKUP(F229,PROVEEDORES!$D$8:$I$507,5,0)),1,VLOOKUP($F229,PROVEEDORES!$D$8:$I$507,5,0)))</f>
        <v/>
      </c>
    </row>
    <row r="230" spans="3:20" ht="17.45" customHeight="1" x14ac:dyDescent="0.25">
      <c r="C230" s="188"/>
      <c r="D230" s="189"/>
      <c r="E230" s="178"/>
      <c r="F230" s="178"/>
      <c r="G230" s="190">
        <f>DATOS!$E$13</f>
        <v>1</v>
      </c>
      <c r="H230" s="178"/>
      <c r="I230" s="191"/>
      <c r="J230" s="178"/>
      <c r="K230" s="178"/>
      <c r="L230" s="178"/>
      <c r="M230" s="178"/>
      <c r="N230" s="160" t="str">
        <f t="shared" si="19"/>
        <v/>
      </c>
      <c r="O230" s="21"/>
      <c r="P230" s="160" t="str">
        <f t="shared" si="20"/>
        <v/>
      </c>
      <c r="Q230" s="160">
        <f t="shared" si="23"/>
        <v>0</v>
      </c>
      <c r="R230" s="160" t="str">
        <f t="shared" si="21"/>
        <v/>
      </c>
      <c r="S230" s="160" t="str">
        <f t="shared" si="22"/>
        <v/>
      </c>
      <c r="T230" s="50" t="str">
        <f>IF($F230="","",IF(ISERROR(VLOOKUP(F230,PROVEEDORES!$D$8:$I$507,5,0)),1,VLOOKUP($F230,PROVEEDORES!$D$8:$I$507,5,0)))</f>
        <v/>
      </c>
    </row>
    <row r="231" spans="3:20" ht="17.45" customHeight="1" x14ac:dyDescent="0.25">
      <c r="C231" s="188"/>
      <c r="D231" s="189"/>
      <c r="E231" s="178"/>
      <c r="F231" s="178"/>
      <c r="G231" s="190">
        <f>DATOS!$E$13</f>
        <v>1</v>
      </c>
      <c r="H231" s="178"/>
      <c r="I231" s="191"/>
      <c r="J231" s="178"/>
      <c r="K231" s="178"/>
      <c r="L231" s="178"/>
      <c r="M231" s="178"/>
      <c r="N231" s="160" t="str">
        <f t="shared" si="19"/>
        <v/>
      </c>
      <c r="O231" s="21"/>
      <c r="P231" s="160" t="str">
        <f t="shared" si="20"/>
        <v/>
      </c>
      <c r="Q231" s="160">
        <f t="shared" si="23"/>
        <v>0</v>
      </c>
      <c r="R231" s="160" t="str">
        <f t="shared" si="21"/>
        <v/>
      </c>
      <c r="S231" s="160" t="str">
        <f t="shared" si="22"/>
        <v/>
      </c>
      <c r="T231" s="50" t="str">
        <f>IF($F231="","",IF(ISERROR(VLOOKUP(F231,PROVEEDORES!$D$8:$I$507,5,0)),1,VLOOKUP($F231,PROVEEDORES!$D$8:$I$507,5,0)))</f>
        <v/>
      </c>
    </row>
    <row r="232" spans="3:20" ht="17.45" customHeight="1" x14ac:dyDescent="0.25">
      <c r="C232" s="188"/>
      <c r="D232" s="189"/>
      <c r="E232" s="178"/>
      <c r="F232" s="178"/>
      <c r="G232" s="190">
        <f>DATOS!$E$13</f>
        <v>1</v>
      </c>
      <c r="H232" s="178"/>
      <c r="I232" s="191"/>
      <c r="J232" s="178"/>
      <c r="K232" s="178"/>
      <c r="L232" s="178"/>
      <c r="M232" s="178"/>
      <c r="N232" s="160" t="str">
        <f t="shared" si="19"/>
        <v/>
      </c>
      <c r="O232" s="21"/>
      <c r="P232" s="160" t="str">
        <f t="shared" si="20"/>
        <v/>
      </c>
      <c r="Q232" s="160">
        <f t="shared" si="23"/>
        <v>0</v>
      </c>
      <c r="R232" s="160" t="str">
        <f t="shared" si="21"/>
        <v/>
      </c>
      <c r="S232" s="160" t="str">
        <f t="shared" si="22"/>
        <v/>
      </c>
      <c r="T232" s="50" t="str">
        <f>IF($F232="","",IF(ISERROR(VLOOKUP(F232,PROVEEDORES!$D$8:$I$507,5,0)),1,VLOOKUP($F232,PROVEEDORES!$D$8:$I$507,5,0)))</f>
        <v/>
      </c>
    </row>
    <row r="233" spans="3:20" ht="17.45" customHeight="1" x14ac:dyDescent="0.25">
      <c r="C233" s="188"/>
      <c r="D233" s="189"/>
      <c r="E233" s="178"/>
      <c r="F233" s="178"/>
      <c r="G233" s="190">
        <f>DATOS!$E$13</f>
        <v>1</v>
      </c>
      <c r="H233" s="178"/>
      <c r="I233" s="191"/>
      <c r="J233" s="178"/>
      <c r="K233" s="178"/>
      <c r="L233" s="178"/>
      <c r="M233" s="178"/>
      <c r="N233" s="160" t="str">
        <f t="shared" si="19"/>
        <v/>
      </c>
      <c r="O233" s="21"/>
      <c r="P233" s="160" t="str">
        <f t="shared" si="20"/>
        <v/>
      </c>
      <c r="Q233" s="160">
        <f t="shared" si="23"/>
        <v>0</v>
      </c>
      <c r="R233" s="160" t="str">
        <f t="shared" si="21"/>
        <v/>
      </c>
      <c r="S233" s="160" t="str">
        <f t="shared" si="22"/>
        <v/>
      </c>
      <c r="T233" s="50" t="str">
        <f>IF($F233="","",IF(ISERROR(VLOOKUP(F233,PROVEEDORES!$D$8:$I$507,5,0)),1,VLOOKUP($F233,PROVEEDORES!$D$8:$I$507,5,0)))</f>
        <v/>
      </c>
    </row>
    <row r="234" spans="3:20" ht="17.45" customHeight="1" x14ac:dyDescent="0.25">
      <c r="C234" s="188"/>
      <c r="D234" s="189"/>
      <c r="E234" s="178"/>
      <c r="F234" s="178"/>
      <c r="G234" s="190">
        <f>DATOS!$E$13</f>
        <v>1</v>
      </c>
      <c r="H234" s="178"/>
      <c r="I234" s="191"/>
      <c r="J234" s="178"/>
      <c r="K234" s="178"/>
      <c r="L234" s="178"/>
      <c r="M234" s="178"/>
      <c r="N234" s="160" t="str">
        <f t="shared" si="19"/>
        <v/>
      </c>
      <c r="O234" s="21"/>
      <c r="P234" s="160" t="str">
        <f t="shared" si="20"/>
        <v/>
      </c>
      <c r="Q234" s="160">
        <f t="shared" si="23"/>
        <v>0</v>
      </c>
      <c r="R234" s="160" t="str">
        <f t="shared" si="21"/>
        <v/>
      </c>
      <c r="S234" s="160" t="str">
        <f t="shared" si="22"/>
        <v/>
      </c>
      <c r="T234" s="50" t="str">
        <f>IF($F234="","",IF(ISERROR(VLOOKUP(F234,PROVEEDORES!$D$8:$I$507,5,0)),1,VLOOKUP($F234,PROVEEDORES!$D$8:$I$507,5,0)))</f>
        <v/>
      </c>
    </row>
    <row r="235" spans="3:20" ht="17.45" customHeight="1" x14ac:dyDescent="0.25">
      <c r="C235" s="188"/>
      <c r="D235" s="189"/>
      <c r="E235" s="178"/>
      <c r="F235" s="178"/>
      <c r="G235" s="190">
        <f>DATOS!$E$13</f>
        <v>1</v>
      </c>
      <c r="H235" s="178"/>
      <c r="I235" s="191"/>
      <c r="J235" s="178"/>
      <c r="K235" s="178"/>
      <c r="L235" s="178"/>
      <c r="M235" s="178"/>
      <c r="N235" s="160" t="str">
        <f t="shared" si="19"/>
        <v/>
      </c>
      <c r="O235" s="21"/>
      <c r="P235" s="160" t="str">
        <f t="shared" si="20"/>
        <v/>
      </c>
      <c r="Q235" s="160">
        <f t="shared" si="23"/>
        <v>0</v>
      </c>
      <c r="R235" s="160" t="str">
        <f t="shared" si="21"/>
        <v/>
      </c>
      <c r="S235" s="160" t="str">
        <f t="shared" si="22"/>
        <v/>
      </c>
      <c r="T235" s="50" t="str">
        <f>IF($F235="","",IF(ISERROR(VLOOKUP(F235,PROVEEDORES!$D$8:$I$507,5,0)),1,VLOOKUP($F235,PROVEEDORES!$D$8:$I$507,5,0)))</f>
        <v/>
      </c>
    </row>
    <row r="236" spans="3:20" ht="17.45" customHeight="1" x14ac:dyDescent="0.25">
      <c r="C236" s="188"/>
      <c r="D236" s="189"/>
      <c r="E236" s="178"/>
      <c r="F236" s="178"/>
      <c r="G236" s="190">
        <f>DATOS!$E$13</f>
        <v>1</v>
      </c>
      <c r="H236" s="178"/>
      <c r="I236" s="191"/>
      <c r="J236" s="178"/>
      <c r="K236" s="178"/>
      <c r="L236" s="178"/>
      <c r="M236" s="178"/>
      <c r="N236" s="160" t="str">
        <f t="shared" si="19"/>
        <v/>
      </c>
      <c r="O236" s="21"/>
      <c r="P236" s="160" t="str">
        <f t="shared" si="20"/>
        <v/>
      </c>
      <c r="Q236" s="160">
        <f t="shared" si="23"/>
        <v>0</v>
      </c>
      <c r="R236" s="160" t="str">
        <f t="shared" si="21"/>
        <v/>
      </c>
      <c r="S236" s="160" t="str">
        <f t="shared" si="22"/>
        <v/>
      </c>
      <c r="T236" s="50" t="str">
        <f>IF($F236="","",IF(ISERROR(VLOOKUP(F236,PROVEEDORES!$D$8:$I$507,5,0)),1,VLOOKUP($F236,PROVEEDORES!$D$8:$I$507,5,0)))</f>
        <v/>
      </c>
    </row>
    <row r="237" spans="3:20" ht="17.45" customHeight="1" x14ac:dyDescent="0.25">
      <c r="C237" s="188"/>
      <c r="D237" s="189"/>
      <c r="E237" s="178"/>
      <c r="F237" s="178"/>
      <c r="G237" s="190">
        <f>DATOS!$E$13</f>
        <v>1</v>
      </c>
      <c r="H237" s="178"/>
      <c r="I237" s="191"/>
      <c r="J237" s="178"/>
      <c r="K237" s="178"/>
      <c r="L237" s="178"/>
      <c r="M237" s="178"/>
      <c r="N237" s="160" t="str">
        <f t="shared" si="19"/>
        <v/>
      </c>
      <c r="O237" s="21"/>
      <c r="P237" s="160" t="str">
        <f t="shared" si="20"/>
        <v/>
      </c>
      <c r="Q237" s="160">
        <f t="shared" si="23"/>
        <v>0</v>
      </c>
      <c r="R237" s="160" t="str">
        <f t="shared" si="21"/>
        <v/>
      </c>
      <c r="S237" s="160" t="str">
        <f t="shared" si="22"/>
        <v/>
      </c>
      <c r="T237" s="50" t="str">
        <f>IF($F237="","",IF(ISERROR(VLOOKUP(F237,PROVEEDORES!$D$8:$I$507,5,0)),1,VLOOKUP($F237,PROVEEDORES!$D$8:$I$507,5,0)))</f>
        <v/>
      </c>
    </row>
    <row r="238" spans="3:20" ht="17.45" customHeight="1" x14ac:dyDescent="0.25">
      <c r="C238" s="188"/>
      <c r="D238" s="189"/>
      <c r="E238" s="178"/>
      <c r="F238" s="178"/>
      <c r="G238" s="190">
        <f>DATOS!$E$13</f>
        <v>1</v>
      </c>
      <c r="H238" s="178"/>
      <c r="I238" s="191"/>
      <c r="J238" s="178"/>
      <c r="K238" s="178"/>
      <c r="L238" s="178"/>
      <c r="M238" s="178"/>
      <c r="N238" s="160" t="str">
        <f t="shared" si="19"/>
        <v/>
      </c>
      <c r="O238" s="21"/>
      <c r="P238" s="160" t="str">
        <f t="shared" si="20"/>
        <v/>
      </c>
      <c r="Q238" s="160">
        <f t="shared" si="23"/>
        <v>0</v>
      </c>
      <c r="R238" s="160" t="str">
        <f t="shared" si="21"/>
        <v/>
      </c>
      <c r="S238" s="160" t="str">
        <f t="shared" si="22"/>
        <v/>
      </c>
      <c r="T238" s="50" t="str">
        <f>IF($F238="","",IF(ISERROR(VLOOKUP(F238,PROVEEDORES!$D$8:$I$507,5,0)),1,VLOOKUP($F238,PROVEEDORES!$D$8:$I$507,5,0)))</f>
        <v/>
      </c>
    </row>
    <row r="239" spans="3:20" ht="17.45" customHeight="1" x14ac:dyDescent="0.25">
      <c r="C239" s="188"/>
      <c r="D239" s="189"/>
      <c r="E239" s="178"/>
      <c r="F239" s="178"/>
      <c r="G239" s="190">
        <f>DATOS!$E$13</f>
        <v>1</v>
      </c>
      <c r="H239" s="178"/>
      <c r="I239" s="191"/>
      <c r="J239" s="178"/>
      <c r="K239" s="178"/>
      <c r="L239" s="178"/>
      <c r="M239" s="178"/>
      <c r="N239" s="160" t="str">
        <f t="shared" si="19"/>
        <v/>
      </c>
      <c r="O239" s="21"/>
      <c r="P239" s="160" t="str">
        <f t="shared" si="20"/>
        <v/>
      </c>
      <c r="Q239" s="160">
        <f t="shared" si="23"/>
        <v>0</v>
      </c>
      <c r="R239" s="160" t="str">
        <f t="shared" si="21"/>
        <v/>
      </c>
      <c r="S239" s="160" t="str">
        <f t="shared" si="22"/>
        <v/>
      </c>
      <c r="T239" s="50" t="str">
        <f>IF($F239="","",IF(ISERROR(VLOOKUP(F239,PROVEEDORES!$D$8:$I$507,5,0)),1,VLOOKUP($F239,PROVEEDORES!$D$8:$I$507,5,0)))</f>
        <v/>
      </c>
    </row>
    <row r="240" spans="3:20" ht="17.45" customHeight="1" x14ac:dyDescent="0.25">
      <c r="C240" s="188"/>
      <c r="D240" s="189"/>
      <c r="E240" s="178"/>
      <c r="F240" s="178"/>
      <c r="G240" s="190">
        <f>DATOS!$E$13</f>
        <v>1</v>
      </c>
      <c r="H240" s="178"/>
      <c r="I240" s="191"/>
      <c r="J240" s="178"/>
      <c r="K240" s="178"/>
      <c r="L240" s="178"/>
      <c r="M240" s="178"/>
      <c r="N240" s="160" t="str">
        <f t="shared" si="19"/>
        <v/>
      </c>
      <c r="O240" s="21"/>
      <c r="P240" s="160" t="str">
        <f t="shared" si="20"/>
        <v/>
      </c>
      <c r="Q240" s="160">
        <f t="shared" si="23"/>
        <v>0</v>
      </c>
      <c r="R240" s="160" t="str">
        <f t="shared" si="21"/>
        <v/>
      </c>
      <c r="S240" s="160" t="str">
        <f t="shared" si="22"/>
        <v/>
      </c>
      <c r="T240" s="50" t="str">
        <f>IF($F240="","",IF(ISERROR(VLOOKUP(F240,PROVEEDORES!$D$8:$I$507,5,0)),1,VLOOKUP($F240,PROVEEDORES!$D$8:$I$507,5,0)))</f>
        <v/>
      </c>
    </row>
    <row r="241" spans="3:20" ht="17.45" customHeight="1" x14ac:dyDescent="0.25">
      <c r="C241" s="188"/>
      <c r="D241" s="189"/>
      <c r="E241" s="178"/>
      <c r="F241" s="178"/>
      <c r="G241" s="190">
        <f>DATOS!$E$13</f>
        <v>1</v>
      </c>
      <c r="H241" s="178"/>
      <c r="I241" s="191"/>
      <c r="J241" s="178"/>
      <c r="K241" s="178"/>
      <c r="L241" s="178"/>
      <c r="M241" s="178"/>
      <c r="N241" s="160" t="str">
        <f t="shared" si="19"/>
        <v/>
      </c>
      <c r="O241" s="21"/>
      <c r="P241" s="160" t="str">
        <f t="shared" si="20"/>
        <v/>
      </c>
      <c r="Q241" s="160">
        <f t="shared" si="23"/>
        <v>0</v>
      </c>
      <c r="R241" s="160" t="str">
        <f t="shared" si="21"/>
        <v/>
      </c>
      <c r="S241" s="160" t="str">
        <f t="shared" si="22"/>
        <v/>
      </c>
      <c r="T241" s="50" t="str">
        <f>IF($F241="","",IF(ISERROR(VLOOKUP(F241,PROVEEDORES!$D$8:$I$507,5,0)),1,VLOOKUP($F241,PROVEEDORES!$D$8:$I$507,5,0)))</f>
        <v/>
      </c>
    </row>
    <row r="242" spans="3:20" ht="17.45" customHeight="1" x14ac:dyDescent="0.25">
      <c r="C242" s="188"/>
      <c r="D242" s="189"/>
      <c r="E242" s="178"/>
      <c r="F242" s="178"/>
      <c r="G242" s="190">
        <f>DATOS!$E$13</f>
        <v>1</v>
      </c>
      <c r="H242" s="178"/>
      <c r="I242" s="191"/>
      <c r="J242" s="178"/>
      <c r="K242" s="178"/>
      <c r="L242" s="178"/>
      <c r="M242" s="178"/>
      <c r="N242" s="160" t="str">
        <f t="shared" si="19"/>
        <v/>
      </c>
      <c r="O242" s="21"/>
      <c r="P242" s="160" t="str">
        <f t="shared" si="20"/>
        <v/>
      </c>
      <c r="Q242" s="160">
        <f t="shared" si="23"/>
        <v>0</v>
      </c>
      <c r="R242" s="160" t="str">
        <f t="shared" si="21"/>
        <v/>
      </c>
      <c r="S242" s="160" t="str">
        <f t="shared" si="22"/>
        <v/>
      </c>
      <c r="T242" s="50" t="str">
        <f>IF($F242="","",IF(ISERROR(VLOOKUP(F242,PROVEEDORES!$D$8:$I$507,5,0)),1,VLOOKUP($F242,PROVEEDORES!$D$8:$I$507,5,0)))</f>
        <v/>
      </c>
    </row>
    <row r="243" spans="3:20" ht="17.45" customHeight="1" x14ac:dyDescent="0.25">
      <c r="C243" s="188"/>
      <c r="D243" s="189"/>
      <c r="E243" s="178"/>
      <c r="F243" s="178"/>
      <c r="G243" s="190">
        <f>DATOS!$E$13</f>
        <v>1</v>
      </c>
      <c r="H243" s="178"/>
      <c r="I243" s="191"/>
      <c r="J243" s="178"/>
      <c r="K243" s="178"/>
      <c r="L243" s="178"/>
      <c r="M243" s="178"/>
      <c r="N243" s="160" t="str">
        <f t="shared" si="19"/>
        <v/>
      </c>
      <c r="O243" s="21"/>
      <c r="P243" s="160" t="str">
        <f t="shared" si="20"/>
        <v/>
      </c>
      <c r="Q243" s="160">
        <f t="shared" si="23"/>
        <v>0</v>
      </c>
      <c r="R243" s="160" t="str">
        <f t="shared" si="21"/>
        <v/>
      </c>
      <c r="S243" s="160" t="str">
        <f t="shared" si="22"/>
        <v/>
      </c>
      <c r="T243" s="50" t="str">
        <f>IF($F243="","",IF(ISERROR(VLOOKUP(F243,PROVEEDORES!$D$8:$I$507,5,0)),1,VLOOKUP($F243,PROVEEDORES!$D$8:$I$507,5,0)))</f>
        <v/>
      </c>
    </row>
    <row r="244" spans="3:20" ht="17.45" customHeight="1" x14ac:dyDescent="0.25">
      <c r="C244" s="188"/>
      <c r="D244" s="189"/>
      <c r="E244" s="178"/>
      <c r="F244" s="178"/>
      <c r="G244" s="190">
        <f>DATOS!$E$13</f>
        <v>1</v>
      </c>
      <c r="H244" s="178"/>
      <c r="I244" s="191"/>
      <c r="J244" s="178"/>
      <c r="K244" s="178"/>
      <c r="L244" s="178"/>
      <c r="M244" s="178"/>
      <c r="N244" s="160" t="str">
        <f t="shared" si="19"/>
        <v/>
      </c>
      <c r="O244" s="21"/>
      <c r="P244" s="160" t="str">
        <f t="shared" si="20"/>
        <v/>
      </c>
      <c r="Q244" s="160">
        <f t="shared" si="23"/>
        <v>0</v>
      </c>
      <c r="R244" s="160" t="str">
        <f t="shared" si="21"/>
        <v/>
      </c>
      <c r="S244" s="160" t="str">
        <f t="shared" si="22"/>
        <v/>
      </c>
      <c r="T244" s="50" t="str">
        <f>IF($F244="","",IF(ISERROR(VLOOKUP(F244,PROVEEDORES!$D$8:$I$507,5,0)),1,VLOOKUP($F244,PROVEEDORES!$D$8:$I$507,5,0)))</f>
        <v/>
      </c>
    </row>
    <row r="245" spans="3:20" ht="17.45" customHeight="1" x14ac:dyDescent="0.25">
      <c r="C245" s="188"/>
      <c r="D245" s="189"/>
      <c r="E245" s="178"/>
      <c r="F245" s="178"/>
      <c r="G245" s="190">
        <f>DATOS!$E$13</f>
        <v>1</v>
      </c>
      <c r="H245" s="178"/>
      <c r="I245" s="191"/>
      <c r="J245" s="178"/>
      <c r="K245" s="178"/>
      <c r="L245" s="178"/>
      <c r="M245" s="178"/>
      <c r="N245" s="160" t="str">
        <f t="shared" si="19"/>
        <v/>
      </c>
      <c r="O245" s="21"/>
      <c r="P245" s="160" t="str">
        <f t="shared" si="20"/>
        <v/>
      </c>
      <c r="Q245" s="160">
        <f t="shared" si="23"/>
        <v>0</v>
      </c>
      <c r="R245" s="160" t="str">
        <f t="shared" si="21"/>
        <v/>
      </c>
      <c r="S245" s="160" t="str">
        <f t="shared" si="22"/>
        <v/>
      </c>
      <c r="T245" s="50" t="str">
        <f>IF($F245="","",IF(ISERROR(VLOOKUP(F245,PROVEEDORES!$D$8:$I$507,5,0)),1,VLOOKUP($F245,PROVEEDORES!$D$8:$I$507,5,0)))</f>
        <v/>
      </c>
    </row>
    <row r="246" spans="3:20" ht="17.45" customHeight="1" x14ac:dyDescent="0.25">
      <c r="C246" s="188"/>
      <c r="D246" s="189"/>
      <c r="E246" s="178"/>
      <c r="F246" s="178"/>
      <c r="G246" s="190">
        <f>DATOS!$E$13</f>
        <v>1</v>
      </c>
      <c r="H246" s="178"/>
      <c r="I246" s="191"/>
      <c r="J246" s="178"/>
      <c r="K246" s="178"/>
      <c r="L246" s="178"/>
      <c r="M246" s="178"/>
      <c r="N246" s="160" t="str">
        <f t="shared" si="19"/>
        <v/>
      </c>
      <c r="O246" s="21"/>
      <c r="P246" s="160" t="str">
        <f t="shared" si="20"/>
        <v/>
      </c>
      <c r="Q246" s="160">
        <f t="shared" si="23"/>
        <v>0</v>
      </c>
      <c r="R246" s="160" t="str">
        <f t="shared" si="21"/>
        <v/>
      </c>
      <c r="S246" s="160" t="str">
        <f t="shared" si="22"/>
        <v/>
      </c>
      <c r="T246" s="50" t="str">
        <f>IF($F246="","",IF(ISERROR(VLOOKUP(F246,PROVEEDORES!$D$8:$I$507,5,0)),1,VLOOKUP($F246,PROVEEDORES!$D$8:$I$507,5,0)))</f>
        <v/>
      </c>
    </row>
    <row r="247" spans="3:20" ht="17.45" customHeight="1" x14ac:dyDescent="0.25">
      <c r="C247" s="188"/>
      <c r="D247" s="189"/>
      <c r="E247" s="178"/>
      <c r="F247" s="178"/>
      <c r="G247" s="190">
        <f>DATOS!$E$13</f>
        <v>1</v>
      </c>
      <c r="H247" s="178"/>
      <c r="I247" s="191"/>
      <c r="J247" s="178"/>
      <c r="K247" s="178"/>
      <c r="L247" s="178"/>
      <c r="M247" s="178"/>
      <c r="N247" s="160" t="str">
        <f t="shared" si="19"/>
        <v/>
      </c>
      <c r="O247" s="21"/>
      <c r="P247" s="160" t="str">
        <f t="shared" si="20"/>
        <v/>
      </c>
      <c r="Q247" s="160">
        <f t="shared" si="23"/>
        <v>0</v>
      </c>
      <c r="R247" s="160" t="str">
        <f t="shared" si="21"/>
        <v/>
      </c>
      <c r="S247" s="160" t="str">
        <f t="shared" si="22"/>
        <v/>
      </c>
      <c r="T247" s="50" t="str">
        <f>IF($F247="","",IF(ISERROR(VLOOKUP(F247,PROVEEDORES!$D$8:$I$507,5,0)),1,VLOOKUP($F247,PROVEEDORES!$D$8:$I$507,5,0)))</f>
        <v/>
      </c>
    </row>
    <row r="248" spans="3:20" ht="17.45" customHeight="1" x14ac:dyDescent="0.25">
      <c r="C248" s="188"/>
      <c r="D248" s="189"/>
      <c r="E248" s="178"/>
      <c r="F248" s="178"/>
      <c r="G248" s="190">
        <f>DATOS!$E$13</f>
        <v>1</v>
      </c>
      <c r="H248" s="178"/>
      <c r="I248" s="191"/>
      <c r="J248" s="178"/>
      <c r="K248" s="178"/>
      <c r="L248" s="178"/>
      <c r="M248" s="178"/>
      <c r="N248" s="160" t="str">
        <f t="shared" si="19"/>
        <v/>
      </c>
      <c r="O248" s="21"/>
      <c r="P248" s="160" t="str">
        <f t="shared" si="20"/>
        <v/>
      </c>
      <c r="Q248" s="160">
        <f t="shared" si="23"/>
        <v>0</v>
      </c>
      <c r="R248" s="160" t="str">
        <f t="shared" si="21"/>
        <v/>
      </c>
      <c r="S248" s="160" t="str">
        <f t="shared" si="22"/>
        <v/>
      </c>
      <c r="T248" s="50" t="str">
        <f>IF($F248="","",IF(ISERROR(VLOOKUP(F248,PROVEEDORES!$D$8:$I$507,5,0)),1,VLOOKUP($F248,PROVEEDORES!$D$8:$I$507,5,0)))</f>
        <v/>
      </c>
    </row>
    <row r="249" spans="3:20" ht="17.45" customHeight="1" x14ac:dyDescent="0.25">
      <c r="C249" s="188"/>
      <c r="D249" s="189"/>
      <c r="E249" s="178"/>
      <c r="F249" s="178"/>
      <c r="G249" s="190">
        <f>DATOS!$E$13</f>
        <v>1</v>
      </c>
      <c r="H249" s="178"/>
      <c r="I249" s="191"/>
      <c r="J249" s="178"/>
      <c r="K249" s="178"/>
      <c r="L249" s="178"/>
      <c r="M249" s="178"/>
      <c r="N249" s="160" t="str">
        <f t="shared" si="19"/>
        <v/>
      </c>
      <c r="O249" s="21"/>
      <c r="P249" s="160" t="str">
        <f t="shared" si="20"/>
        <v/>
      </c>
      <c r="Q249" s="160">
        <f t="shared" si="23"/>
        <v>0</v>
      </c>
      <c r="R249" s="160" t="str">
        <f t="shared" si="21"/>
        <v/>
      </c>
      <c r="S249" s="160" t="str">
        <f t="shared" si="22"/>
        <v/>
      </c>
      <c r="T249" s="50" t="str">
        <f>IF($F249="","",IF(ISERROR(VLOOKUP(F249,PROVEEDORES!$D$8:$I$507,5,0)),1,VLOOKUP($F249,PROVEEDORES!$D$8:$I$507,5,0)))</f>
        <v/>
      </c>
    </row>
    <row r="250" spans="3:20" ht="17.45" customHeight="1" x14ac:dyDescent="0.25">
      <c r="C250" s="188"/>
      <c r="D250" s="189"/>
      <c r="E250" s="178"/>
      <c r="F250" s="178"/>
      <c r="G250" s="190">
        <f>DATOS!$E$13</f>
        <v>1</v>
      </c>
      <c r="H250" s="178"/>
      <c r="I250" s="191"/>
      <c r="J250" s="178"/>
      <c r="K250" s="178"/>
      <c r="L250" s="178"/>
      <c r="M250" s="178"/>
      <c r="N250" s="160" t="str">
        <f t="shared" si="19"/>
        <v/>
      </c>
      <c r="O250" s="21"/>
      <c r="P250" s="160" t="str">
        <f t="shared" si="20"/>
        <v/>
      </c>
      <c r="Q250" s="160">
        <f t="shared" si="23"/>
        <v>0</v>
      </c>
      <c r="R250" s="160" t="str">
        <f t="shared" si="21"/>
        <v/>
      </c>
      <c r="S250" s="160" t="str">
        <f t="shared" si="22"/>
        <v/>
      </c>
      <c r="T250" s="50" t="str">
        <f>IF($F250="","",IF(ISERROR(VLOOKUP(F250,PROVEEDORES!$D$8:$I$507,5,0)),1,VLOOKUP($F250,PROVEEDORES!$D$8:$I$507,5,0)))</f>
        <v/>
      </c>
    </row>
    <row r="251" spans="3:20" ht="17.45" customHeight="1" x14ac:dyDescent="0.25">
      <c r="C251" s="188"/>
      <c r="D251" s="189"/>
      <c r="E251" s="178"/>
      <c r="F251" s="178"/>
      <c r="G251" s="190">
        <f>DATOS!$E$13</f>
        <v>1</v>
      </c>
      <c r="H251" s="178"/>
      <c r="I251" s="191"/>
      <c r="J251" s="178"/>
      <c r="K251" s="178"/>
      <c r="L251" s="178"/>
      <c r="M251" s="178"/>
      <c r="N251" s="160" t="str">
        <f t="shared" si="19"/>
        <v/>
      </c>
      <c r="O251" s="21"/>
      <c r="P251" s="160" t="str">
        <f t="shared" si="20"/>
        <v/>
      </c>
      <c r="Q251" s="160">
        <f t="shared" si="23"/>
        <v>0</v>
      </c>
      <c r="R251" s="160" t="str">
        <f t="shared" si="21"/>
        <v/>
      </c>
      <c r="S251" s="160" t="str">
        <f t="shared" si="22"/>
        <v/>
      </c>
      <c r="T251" s="50" t="str">
        <f>IF($F251="","",IF(ISERROR(VLOOKUP(F251,PROVEEDORES!$D$8:$I$507,5,0)),1,VLOOKUP($F251,PROVEEDORES!$D$8:$I$507,5,0)))</f>
        <v/>
      </c>
    </row>
    <row r="252" spans="3:20" ht="17.45" customHeight="1" x14ac:dyDescent="0.25">
      <c r="C252" s="188"/>
      <c r="D252" s="189"/>
      <c r="E252" s="178"/>
      <c r="F252" s="178"/>
      <c r="G252" s="190">
        <f>DATOS!$E$13</f>
        <v>1</v>
      </c>
      <c r="H252" s="178"/>
      <c r="I252" s="191"/>
      <c r="J252" s="178"/>
      <c r="K252" s="178"/>
      <c r="L252" s="178"/>
      <c r="M252" s="178"/>
      <c r="N252" s="160" t="str">
        <f t="shared" si="19"/>
        <v/>
      </c>
      <c r="O252" s="21"/>
      <c r="P252" s="160" t="str">
        <f t="shared" si="20"/>
        <v/>
      </c>
      <c r="Q252" s="160">
        <f t="shared" si="23"/>
        <v>0</v>
      </c>
      <c r="R252" s="160" t="str">
        <f t="shared" si="21"/>
        <v/>
      </c>
      <c r="S252" s="160" t="str">
        <f t="shared" si="22"/>
        <v/>
      </c>
      <c r="T252" s="50" t="str">
        <f>IF($F252="","",IF(ISERROR(VLOOKUP(F252,PROVEEDORES!$D$8:$I$507,5,0)),1,VLOOKUP($F252,PROVEEDORES!$D$8:$I$507,5,0)))</f>
        <v/>
      </c>
    </row>
    <row r="253" spans="3:20" ht="17.45" customHeight="1" x14ac:dyDescent="0.25">
      <c r="C253" s="188"/>
      <c r="D253" s="189"/>
      <c r="E253" s="178"/>
      <c r="F253" s="178"/>
      <c r="G253" s="190">
        <f>DATOS!$E$13</f>
        <v>1</v>
      </c>
      <c r="H253" s="178"/>
      <c r="I253" s="191"/>
      <c r="J253" s="178"/>
      <c r="K253" s="178"/>
      <c r="L253" s="178"/>
      <c r="M253" s="178"/>
      <c r="N253" s="160" t="str">
        <f t="shared" si="19"/>
        <v/>
      </c>
      <c r="O253" s="21"/>
      <c r="P253" s="160" t="str">
        <f t="shared" si="20"/>
        <v/>
      </c>
      <c r="Q253" s="160">
        <f t="shared" si="23"/>
        <v>0</v>
      </c>
      <c r="R253" s="160" t="str">
        <f t="shared" si="21"/>
        <v/>
      </c>
      <c r="S253" s="160" t="str">
        <f t="shared" si="22"/>
        <v/>
      </c>
      <c r="T253" s="50" t="str">
        <f>IF($F253="","",IF(ISERROR(VLOOKUP(F253,PROVEEDORES!$D$8:$I$507,5,0)),1,VLOOKUP($F253,PROVEEDORES!$D$8:$I$507,5,0)))</f>
        <v/>
      </c>
    </row>
    <row r="254" spans="3:20" ht="17.45" customHeight="1" x14ac:dyDescent="0.25">
      <c r="C254" s="188"/>
      <c r="D254" s="189"/>
      <c r="E254" s="178"/>
      <c r="F254" s="178"/>
      <c r="G254" s="190">
        <f>DATOS!$E$13</f>
        <v>1</v>
      </c>
      <c r="H254" s="178"/>
      <c r="I254" s="191"/>
      <c r="J254" s="178"/>
      <c r="K254" s="178"/>
      <c r="L254" s="178"/>
      <c r="M254" s="178"/>
      <c r="N254" s="160" t="str">
        <f t="shared" si="19"/>
        <v/>
      </c>
      <c r="O254" s="21"/>
      <c r="P254" s="160" t="str">
        <f t="shared" si="20"/>
        <v/>
      </c>
      <c r="Q254" s="160">
        <f t="shared" si="23"/>
        <v>0</v>
      </c>
      <c r="R254" s="160" t="str">
        <f t="shared" si="21"/>
        <v/>
      </c>
      <c r="S254" s="160" t="str">
        <f t="shared" si="22"/>
        <v/>
      </c>
      <c r="T254" s="50" t="str">
        <f>IF($F254="","",IF(ISERROR(VLOOKUP(F254,PROVEEDORES!$D$8:$I$507,5,0)),1,VLOOKUP($F254,PROVEEDORES!$D$8:$I$507,5,0)))</f>
        <v/>
      </c>
    </row>
    <row r="255" spans="3:20" ht="17.45" customHeight="1" x14ac:dyDescent="0.25">
      <c r="C255" s="188"/>
      <c r="D255" s="189"/>
      <c r="E255" s="178"/>
      <c r="F255" s="178"/>
      <c r="G255" s="190">
        <f>DATOS!$E$13</f>
        <v>1</v>
      </c>
      <c r="H255" s="178"/>
      <c r="I255" s="191"/>
      <c r="J255" s="178"/>
      <c r="K255" s="178"/>
      <c r="L255" s="178"/>
      <c r="M255" s="178"/>
      <c r="N255" s="160" t="str">
        <f t="shared" si="19"/>
        <v/>
      </c>
      <c r="O255" s="21"/>
      <c r="P255" s="160" t="str">
        <f t="shared" si="20"/>
        <v/>
      </c>
      <c r="Q255" s="160">
        <f t="shared" si="23"/>
        <v>0</v>
      </c>
      <c r="R255" s="160" t="str">
        <f t="shared" si="21"/>
        <v/>
      </c>
      <c r="S255" s="160" t="str">
        <f t="shared" si="22"/>
        <v/>
      </c>
      <c r="T255" s="50" t="str">
        <f>IF($F255="","",IF(ISERROR(VLOOKUP(F255,PROVEEDORES!$D$8:$I$507,5,0)),1,VLOOKUP($F255,PROVEEDORES!$D$8:$I$507,5,0)))</f>
        <v/>
      </c>
    </row>
    <row r="256" spans="3:20" ht="17.45" customHeight="1" x14ac:dyDescent="0.25">
      <c r="C256" s="188"/>
      <c r="D256" s="189"/>
      <c r="E256" s="178"/>
      <c r="F256" s="178"/>
      <c r="G256" s="190">
        <f>DATOS!$E$13</f>
        <v>1</v>
      </c>
      <c r="H256" s="178"/>
      <c r="I256" s="191"/>
      <c r="J256" s="178"/>
      <c r="K256" s="178"/>
      <c r="L256" s="178"/>
      <c r="M256" s="178"/>
      <c r="N256" s="160" t="str">
        <f t="shared" si="19"/>
        <v/>
      </c>
      <c r="O256" s="21"/>
      <c r="P256" s="160" t="str">
        <f t="shared" si="20"/>
        <v/>
      </c>
      <c r="Q256" s="160">
        <f t="shared" si="23"/>
        <v>0</v>
      </c>
      <c r="R256" s="160" t="str">
        <f t="shared" si="21"/>
        <v/>
      </c>
      <c r="S256" s="160" t="str">
        <f t="shared" si="22"/>
        <v/>
      </c>
      <c r="T256" s="50" t="str">
        <f>IF($F256="","",IF(ISERROR(VLOOKUP(F256,PROVEEDORES!$D$8:$I$507,5,0)),1,VLOOKUP($F256,PROVEEDORES!$D$8:$I$507,5,0)))</f>
        <v/>
      </c>
    </row>
    <row r="257" spans="3:20" ht="17.45" customHeight="1" x14ac:dyDescent="0.25">
      <c r="C257" s="188"/>
      <c r="D257" s="189"/>
      <c r="E257" s="178"/>
      <c r="F257" s="178"/>
      <c r="G257" s="190">
        <f>DATOS!$E$13</f>
        <v>1</v>
      </c>
      <c r="H257" s="178"/>
      <c r="I257" s="191"/>
      <c r="J257" s="178"/>
      <c r="K257" s="178"/>
      <c r="L257" s="178"/>
      <c r="M257" s="178"/>
      <c r="N257" s="160" t="str">
        <f t="shared" si="19"/>
        <v/>
      </c>
      <c r="O257" s="21"/>
      <c r="P257" s="160" t="str">
        <f t="shared" si="20"/>
        <v/>
      </c>
      <c r="Q257" s="160">
        <f t="shared" si="23"/>
        <v>0</v>
      </c>
      <c r="R257" s="160" t="str">
        <f t="shared" si="21"/>
        <v/>
      </c>
      <c r="S257" s="160" t="str">
        <f t="shared" si="22"/>
        <v/>
      </c>
      <c r="T257" s="50" t="str">
        <f>IF($F257="","",IF(ISERROR(VLOOKUP(F257,PROVEEDORES!$D$8:$I$507,5,0)),1,VLOOKUP($F257,PROVEEDORES!$D$8:$I$507,5,0)))</f>
        <v/>
      </c>
    </row>
    <row r="258" spans="3:20" ht="17.45" customHeight="1" x14ac:dyDescent="0.25">
      <c r="C258" s="188"/>
      <c r="D258" s="189"/>
      <c r="E258" s="178"/>
      <c r="F258" s="178"/>
      <c r="G258" s="190">
        <f>DATOS!$E$13</f>
        <v>1</v>
      </c>
      <c r="H258" s="178"/>
      <c r="I258" s="191"/>
      <c r="J258" s="178"/>
      <c r="K258" s="178"/>
      <c r="L258" s="178"/>
      <c r="M258" s="178"/>
      <c r="N258" s="160" t="str">
        <f t="shared" si="19"/>
        <v/>
      </c>
      <c r="O258" s="21"/>
      <c r="P258" s="160" t="str">
        <f t="shared" si="20"/>
        <v/>
      </c>
      <c r="Q258" s="160">
        <f t="shared" si="23"/>
        <v>0</v>
      </c>
      <c r="R258" s="160" t="str">
        <f t="shared" si="21"/>
        <v/>
      </c>
      <c r="S258" s="160" t="str">
        <f t="shared" si="22"/>
        <v/>
      </c>
      <c r="T258" s="50" t="str">
        <f>IF($F258="","",IF(ISERROR(VLOOKUP(F258,PROVEEDORES!$D$8:$I$507,5,0)),1,VLOOKUP($F258,PROVEEDORES!$D$8:$I$507,5,0)))</f>
        <v/>
      </c>
    </row>
    <row r="259" spans="3:20" ht="17.45" customHeight="1" x14ac:dyDescent="0.25">
      <c r="C259" s="188"/>
      <c r="D259" s="189"/>
      <c r="E259" s="178"/>
      <c r="F259" s="178"/>
      <c r="G259" s="190">
        <f>DATOS!$E$13</f>
        <v>1</v>
      </c>
      <c r="H259" s="178"/>
      <c r="I259" s="191"/>
      <c r="J259" s="178"/>
      <c r="K259" s="178"/>
      <c r="L259" s="178"/>
      <c r="M259" s="178"/>
      <c r="N259" s="160" t="str">
        <f t="shared" si="19"/>
        <v/>
      </c>
      <c r="O259" s="21"/>
      <c r="P259" s="160" t="str">
        <f t="shared" si="20"/>
        <v/>
      </c>
      <c r="Q259" s="160">
        <f t="shared" si="23"/>
        <v>0</v>
      </c>
      <c r="R259" s="160" t="str">
        <f t="shared" si="21"/>
        <v/>
      </c>
      <c r="S259" s="160" t="str">
        <f t="shared" si="22"/>
        <v/>
      </c>
      <c r="T259" s="50" t="str">
        <f>IF($F259="","",IF(ISERROR(VLOOKUP(F259,PROVEEDORES!$D$8:$I$507,5,0)),1,VLOOKUP($F259,PROVEEDORES!$D$8:$I$507,5,0)))</f>
        <v/>
      </c>
    </row>
    <row r="260" spans="3:20" ht="17.45" customHeight="1" x14ac:dyDescent="0.25">
      <c r="C260" s="188"/>
      <c r="D260" s="189"/>
      <c r="E260" s="178"/>
      <c r="F260" s="178"/>
      <c r="G260" s="190">
        <f>DATOS!$E$13</f>
        <v>1</v>
      </c>
      <c r="H260" s="178"/>
      <c r="I260" s="191"/>
      <c r="J260" s="178"/>
      <c r="K260" s="178"/>
      <c r="L260" s="178"/>
      <c r="M260" s="178"/>
      <c r="N260" s="160" t="str">
        <f t="shared" si="19"/>
        <v/>
      </c>
      <c r="O260" s="21"/>
      <c r="P260" s="160" t="str">
        <f t="shared" si="20"/>
        <v/>
      </c>
      <c r="Q260" s="160">
        <f t="shared" si="23"/>
        <v>0</v>
      </c>
      <c r="R260" s="160" t="str">
        <f t="shared" si="21"/>
        <v/>
      </c>
      <c r="S260" s="160" t="str">
        <f t="shared" si="22"/>
        <v/>
      </c>
      <c r="T260" s="50" t="str">
        <f>IF($F260="","",IF(ISERROR(VLOOKUP(F260,PROVEEDORES!$D$8:$I$507,5,0)),1,VLOOKUP($F260,PROVEEDORES!$D$8:$I$507,5,0)))</f>
        <v/>
      </c>
    </row>
    <row r="261" spans="3:20" ht="17.45" customHeight="1" x14ac:dyDescent="0.25">
      <c r="C261" s="188"/>
      <c r="D261" s="189"/>
      <c r="E261" s="178"/>
      <c r="F261" s="178"/>
      <c r="G261" s="190">
        <f>DATOS!$E$13</f>
        <v>1</v>
      </c>
      <c r="H261" s="178"/>
      <c r="I261" s="191"/>
      <c r="J261" s="178"/>
      <c r="K261" s="178"/>
      <c r="L261" s="178"/>
      <c r="M261" s="178"/>
      <c r="N261" s="160" t="str">
        <f t="shared" si="19"/>
        <v/>
      </c>
      <c r="O261" s="21"/>
      <c r="P261" s="160" t="str">
        <f t="shared" si="20"/>
        <v/>
      </c>
      <c r="Q261" s="160">
        <f t="shared" si="23"/>
        <v>0</v>
      </c>
      <c r="R261" s="160" t="str">
        <f t="shared" si="21"/>
        <v/>
      </c>
      <c r="S261" s="160" t="str">
        <f t="shared" si="22"/>
        <v/>
      </c>
      <c r="T261" s="50" t="str">
        <f>IF($F261="","",IF(ISERROR(VLOOKUP(F261,PROVEEDORES!$D$8:$I$507,5,0)),1,VLOOKUP($F261,PROVEEDORES!$D$8:$I$507,5,0)))</f>
        <v/>
      </c>
    </row>
    <row r="262" spans="3:20" ht="17.45" customHeight="1" x14ac:dyDescent="0.25">
      <c r="C262" s="188"/>
      <c r="D262" s="189"/>
      <c r="E262" s="178"/>
      <c r="F262" s="178"/>
      <c r="G262" s="190">
        <f>DATOS!$E$13</f>
        <v>1</v>
      </c>
      <c r="H262" s="178"/>
      <c r="I262" s="191"/>
      <c r="J262" s="178"/>
      <c r="K262" s="178"/>
      <c r="L262" s="178"/>
      <c r="M262" s="178"/>
      <c r="N262" s="160" t="str">
        <f t="shared" si="19"/>
        <v/>
      </c>
      <c r="O262" s="21"/>
      <c r="P262" s="160" t="str">
        <f t="shared" si="20"/>
        <v/>
      </c>
      <c r="Q262" s="160">
        <f t="shared" si="23"/>
        <v>0</v>
      </c>
      <c r="R262" s="160" t="str">
        <f t="shared" si="21"/>
        <v/>
      </c>
      <c r="S262" s="160" t="str">
        <f t="shared" si="22"/>
        <v/>
      </c>
      <c r="T262" s="50" t="str">
        <f>IF($F262="","",IF(ISERROR(VLOOKUP(F262,PROVEEDORES!$D$8:$I$507,5,0)),1,VLOOKUP($F262,PROVEEDORES!$D$8:$I$507,5,0)))</f>
        <v/>
      </c>
    </row>
    <row r="263" spans="3:20" ht="17.45" customHeight="1" x14ac:dyDescent="0.25">
      <c r="C263" s="188"/>
      <c r="D263" s="189"/>
      <c r="E263" s="178"/>
      <c r="F263" s="178"/>
      <c r="G263" s="190">
        <f>DATOS!$E$13</f>
        <v>1</v>
      </c>
      <c r="H263" s="178"/>
      <c r="I263" s="191"/>
      <c r="J263" s="178"/>
      <c r="K263" s="178"/>
      <c r="L263" s="178"/>
      <c r="M263" s="178"/>
      <c r="N263" s="160" t="str">
        <f t="shared" si="19"/>
        <v/>
      </c>
      <c r="O263" s="21"/>
      <c r="P263" s="160" t="str">
        <f t="shared" si="20"/>
        <v/>
      </c>
      <c r="Q263" s="160">
        <f t="shared" si="23"/>
        <v>0</v>
      </c>
      <c r="R263" s="160" t="str">
        <f t="shared" si="21"/>
        <v/>
      </c>
      <c r="S263" s="160" t="str">
        <f t="shared" si="22"/>
        <v/>
      </c>
      <c r="T263" s="50" t="str">
        <f>IF($F263="","",IF(ISERROR(VLOOKUP(F263,PROVEEDORES!$D$8:$I$507,5,0)),1,VLOOKUP($F263,PROVEEDORES!$D$8:$I$507,5,0)))</f>
        <v/>
      </c>
    </row>
    <row r="264" spans="3:20" ht="17.45" customHeight="1" x14ac:dyDescent="0.25">
      <c r="C264" s="188"/>
      <c r="D264" s="189"/>
      <c r="E264" s="178"/>
      <c r="F264" s="178"/>
      <c r="G264" s="190">
        <f>DATOS!$E$13</f>
        <v>1</v>
      </c>
      <c r="H264" s="178"/>
      <c r="I264" s="191"/>
      <c r="J264" s="178"/>
      <c r="K264" s="178"/>
      <c r="L264" s="178"/>
      <c r="M264" s="178"/>
      <c r="N264" s="160" t="str">
        <f t="shared" si="19"/>
        <v/>
      </c>
      <c r="O264" s="21"/>
      <c r="P264" s="160" t="str">
        <f t="shared" si="20"/>
        <v/>
      </c>
      <c r="Q264" s="160">
        <f t="shared" si="23"/>
        <v>0</v>
      </c>
      <c r="R264" s="160" t="str">
        <f t="shared" si="21"/>
        <v/>
      </c>
      <c r="S264" s="160" t="str">
        <f t="shared" si="22"/>
        <v/>
      </c>
      <c r="T264" s="50" t="str">
        <f>IF($F264="","",IF(ISERROR(VLOOKUP(F264,PROVEEDORES!$D$8:$I$507,5,0)),1,VLOOKUP($F264,PROVEEDORES!$D$8:$I$507,5,0)))</f>
        <v/>
      </c>
    </row>
    <row r="265" spans="3:20" ht="17.45" customHeight="1" x14ac:dyDescent="0.25">
      <c r="C265" s="188"/>
      <c r="D265" s="189"/>
      <c r="E265" s="178"/>
      <c r="F265" s="178"/>
      <c r="G265" s="190">
        <f>DATOS!$E$13</f>
        <v>1</v>
      </c>
      <c r="H265" s="178"/>
      <c r="I265" s="191"/>
      <c r="J265" s="178"/>
      <c r="K265" s="178"/>
      <c r="L265" s="178"/>
      <c r="M265" s="178"/>
      <c r="N265" s="160" t="str">
        <f t="shared" si="19"/>
        <v/>
      </c>
      <c r="O265" s="21"/>
      <c r="P265" s="160" t="str">
        <f t="shared" si="20"/>
        <v/>
      </c>
      <c r="Q265" s="160">
        <f t="shared" si="23"/>
        <v>0</v>
      </c>
      <c r="R265" s="160" t="str">
        <f t="shared" si="21"/>
        <v/>
      </c>
      <c r="S265" s="160" t="str">
        <f t="shared" si="22"/>
        <v/>
      </c>
      <c r="T265" s="50" t="str">
        <f>IF($F265="","",IF(ISERROR(VLOOKUP(F265,PROVEEDORES!$D$8:$I$507,5,0)),1,VLOOKUP($F265,PROVEEDORES!$D$8:$I$507,5,0)))</f>
        <v/>
      </c>
    </row>
    <row r="266" spans="3:20" ht="17.45" customHeight="1" x14ac:dyDescent="0.25">
      <c r="C266" s="188"/>
      <c r="D266" s="189"/>
      <c r="E266" s="178"/>
      <c r="F266" s="178"/>
      <c r="G266" s="190">
        <f>DATOS!$E$13</f>
        <v>1</v>
      </c>
      <c r="H266" s="178"/>
      <c r="I266" s="191"/>
      <c r="J266" s="178"/>
      <c r="K266" s="178"/>
      <c r="L266" s="178"/>
      <c r="M266" s="178"/>
      <c r="N266" s="160" t="str">
        <f t="shared" si="19"/>
        <v/>
      </c>
      <c r="O266" s="21"/>
      <c r="P266" s="160" t="str">
        <f t="shared" si="20"/>
        <v/>
      </c>
      <c r="Q266" s="160">
        <f t="shared" si="23"/>
        <v>0</v>
      </c>
      <c r="R266" s="160" t="str">
        <f t="shared" si="21"/>
        <v/>
      </c>
      <c r="S266" s="160" t="str">
        <f t="shared" si="22"/>
        <v/>
      </c>
      <c r="T266" s="50" t="str">
        <f>IF($F266="","",IF(ISERROR(VLOOKUP(F266,PROVEEDORES!$D$8:$I$507,5,0)),1,VLOOKUP($F266,PROVEEDORES!$D$8:$I$507,5,0)))</f>
        <v/>
      </c>
    </row>
    <row r="267" spans="3:20" ht="17.45" customHeight="1" x14ac:dyDescent="0.25">
      <c r="C267" s="188"/>
      <c r="D267" s="189"/>
      <c r="E267" s="178"/>
      <c r="F267" s="178"/>
      <c r="G267" s="190">
        <f>DATOS!$E$13</f>
        <v>1</v>
      </c>
      <c r="H267" s="178"/>
      <c r="I267" s="191"/>
      <c r="J267" s="178"/>
      <c r="K267" s="178"/>
      <c r="L267" s="178"/>
      <c r="M267" s="178"/>
      <c r="N267" s="160" t="str">
        <f t="shared" si="19"/>
        <v/>
      </c>
      <c r="O267" s="21"/>
      <c r="P267" s="160" t="str">
        <f t="shared" si="20"/>
        <v/>
      </c>
      <c r="Q267" s="160">
        <f t="shared" si="23"/>
        <v>0</v>
      </c>
      <c r="R267" s="160" t="str">
        <f t="shared" si="21"/>
        <v/>
      </c>
      <c r="S267" s="160" t="str">
        <f t="shared" si="22"/>
        <v/>
      </c>
      <c r="T267" s="50" t="str">
        <f>IF($F267="","",IF(ISERROR(VLOOKUP(F267,PROVEEDORES!$D$8:$I$507,5,0)),1,VLOOKUP($F267,PROVEEDORES!$D$8:$I$507,5,0)))</f>
        <v/>
      </c>
    </row>
    <row r="268" spans="3:20" ht="17.45" customHeight="1" x14ac:dyDescent="0.25">
      <c r="C268" s="188"/>
      <c r="D268" s="189"/>
      <c r="E268" s="178"/>
      <c r="F268" s="178"/>
      <c r="G268" s="190">
        <f>DATOS!$E$13</f>
        <v>1</v>
      </c>
      <c r="H268" s="178"/>
      <c r="I268" s="191"/>
      <c r="J268" s="178"/>
      <c r="K268" s="178"/>
      <c r="L268" s="178"/>
      <c r="M268" s="178"/>
      <c r="N268" s="160" t="str">
        <f t="shared" si="19"/>
        <v/>
      </c>
      <c r="O268" s="21"/>
      <c r="P268" s="160" t="str">
        <f t="shared" si="20"/>
        <v/>
      </c>
      <c r="Q268" s="160">
        <f t="shared" si="23"/>
        <v>0</v>
      </c>
      <c r="R268" s="160" t="str">
        <f t="shared" si="21"/>
        <v/>
      </c>
      <c r="S268" s="160" t="str">
        <f t="shared" si="22"/>
        <v/>
      </c>
      <c r="T268" s="50" t="str">
        <f>IF($F268="","",IF(ISERROR(VLOOKUP(F268,PROVEEDORES!$D$8:$I$507,5,0)),1,VLOOKUP($F268,PROVEEDORES!$D$8:$I$507,5,0)))</f>
        <v/>
      </c>
    </row>
    <row r="269" spans="3:20" ht="17.45" customHeight="1" x14ac:dyDescent="0.25">
      <c r="C269" s="188"/>
      <c r="D269" s="189"/>
      <c r="E269" s="178"/>
      <c r="F269" s="178"/>
      <c r="G269" s="190">
        <f>DATOS!$E$13</f>
        <v>1</v>
      </c>
      <c r="H269" s="178"/>
      <c r="I269" s="191"/>
      <c r="J269" s="178"/>
      <c r="K269" s="178"/>
      <c r="L269" s="178"/>
      <c r="M269" s="178"/>
      <c r="N269" s="160" t="str">
        <f t="shared" si="19"/>
        <v/>
      </c>
      <c r="O269" s="21"/>
      <c r="P269" s="160" t="str">
        <f t="shared" si="20"/>
        <v/>
      </c>
      <c r="Q269" s="160">
        <f t="shared" si="23"/>
        <v>0</v>
      </c>
      <c r="R269" s="160" t="str">
        <f t="shared" si="21"/>
        <v/>
      </c>
      <c r="S269" s="160" t="str">
        <f t="shared" si="22"/>
        <v/>
      </c>
      <c r="T269" s="50" t="str">
        <f>IF($F269="","",IF(ISERROR(VLOOKUP(F269,PROVEEDORES!$D$8:$I$507,5,0)),1,VLOOKUP($F269,PROVEEDORES!$D$8:$I$507,5,0)))</f>
        <v/>
      </c>
    </row>
    <row r="270" spans="3:20" ht="17.45" customHeight="1" x14ac:dyDescent="0.25">
      <c r="C270" s="188"/>
      <c r="D270" s="189"/>
      <c r="E270" s="178"/>
      <c r="F270" s="178"/>
      <c r="G270" s="190">
        <f>DATOS!$E$13</f>
        <v>1</v>
      </c>
      <c r="H270" s="178"/>
      <c r="I270" s="191"/>
      <c r="J270" s="178"/>
      <c r="K270" s="178"/>
      <c r="L270" s="178"/>
      <c r="M270" s="178"/>
      <c r="N270" s="160" t="str">
        <f t="shared" si="19"/>
        <v/>
      </c>
      <c r="O270" s="21"/>
      <c r="P270" s="160" t="str">
        <f t="shared" si="20"/>
        <v/>
      </c>
      <c r="Q270" s="160">
        <f t="shared" si="23"/>
        <v>0</v>
      </c>
      <c r="R270" s="160" t="str">
        <f t="shared" si="21"/>
        <v/>
      </c>
      <c r="S270" s="160" t="str">
        <f t="shared" si="22"/>
        <v/>
      </c>
      <c r="T270" s="50" t="str">
        <f>IF($F270="","",IF(ISERROR(VLOOKUP(F270,PROVEEDORES!$D$8:$I$507,5,0)),1,VLOOKUP($F270,PROVEEDORES!$D$8:$I$507,5,0)))</f>
        <v/>
      </c>
    </row>
    <row r="271" spans="3:20" ht="17.45" customHeight="1" x14ac:dyDescent="0.25">
      <c r="C271" s="188"/>
      <c r="D271" s="189"/>
      <c r="E271" s="178"/>
      <c r="F271" s="178"/>
      <c r="G271" s="190">
        <f>DATOS!$E$13</f>
        <v>1</v>
      </c>
      <c r="H271" s="178"/>
      <c r="I271" s="191"/>
      <c r="J271" s="178"/>
      <c r="K271" s="178"/>
      <c r="L271" s="178"/>
      <c r="M271" s="178"/>
      <c r="N271" s="160" t="str">
        <f t="shared" si="19"/>
        <v/>
      </c>
      <c r="O271" s="21"/>
      <c r="P271" s="160" t="str">
        <f t="shared" si="20"/>
        <v/>
      </c>
      <c r="Q271" s="160">
        <f t="shared" si="23"/>
        <v>0</v>
      </c>
      <c r="R271" s="160" t="str">
        <f t="shared" si="21"/>
        <v/>
      </c>
      <c r="S271" s="160" t="str">
        <f t="shared" si="22"/>
        <v/>
      </c>
      <c r="T271" s="50" t="str">
        <f>IF($F271="","",IF(ISERROR(VLOOKUP(F271,PROVEEDORES!$D$8:$I$507,5,0)),1,VLOOKUP($F271,PROVEEDORES!$D$8:$I$507,5,0)))</f>
        <v/>
      </c>
    </row>
    <row r="272" spans="3:20" ht="17.45" customHeight="1" x14ac:dyDescent="0.25">
      <c r="C272" s="188"/>
      <c r="D272" s="189"/>
      <c r="E272" s="178"/>
      <c r="F272" s="178"/>
      <c r="G272" s="190">
        <f>DATOS!$E$13</f>
        <v>1</v>
      </c>
      <c r="H272" s="178"/>
      <c r="I272" s="191"/>
      <c r="J272" s="178"/>
      <c r="K272" s="178"/>
      <c r="L272" s="178"/>
      <c r="M272" s="178"/>
      <c r="N272" s="160" t="str">
        <f t="shared" si="19"/>
        <v/>
      </c>
      <c r="O272" s="21"/>
      <c r="P272" s="160" t="str">
        <f t="shared" si="20"/>
        <v/>
      </c>
      <c r="Q272" s="160">
        <f t="shared" si="23"/>
        <v>0</v>
      </c>
      <c r="R272" s="160" t="str">
        <f t="shared" si="21"/>
        <v/>
      </c>
      <c r="S272" s="160" t="str">
        <f t="shared" si="22"/>
        <v/>
      </c>
      <c r="T272" s="50" t="str">
        <f>IF($F272="","",IF(ISERROR(VLOOKUP(F272,PROVEEDORES!$D$8:$I$507,5,0)),1,VLOOKUP($F272,PROVEEDORES!$D$8:$I$507,5,0)))</f>
        <v/>
      </c>
    </row>
    <row r="273" spans="3:20" ht="17.45" customHeight="1" x14ac:dyDescent="0.25">
      <c r="C273" s="188"/>
      <c r="D273" s="189"/>
      <c r="E273" s="178"/>
      <c r="F273" s="178"/>
      <c r="G273" s="190">
        <f>DATOS!$E$13</f>
        <v>1</v>
      </c>
      <c r="H273" s="178"/>
      <c r="I273" s="191"/>
      <c r="J273" s="178"/>
      <c r="K273" s="178"/>
      <c r="L273" s="178"/>
      <c r="M273" s="178"/>
      <c r="N273" s="160" t="str">
        <f t="shared" si="19"/>
        <v/>
      </c>
      <c r="O273" s="21"/>
      <c r="P273" s="160" t="str">
        <f t="shared" si="20"/>
        <v/>
      </c>
      <c r="Q273" s="160">
        <f t="shared" si="23"/>
        <v>0</v>
      </c>
      <c r="R273" s="160" t="str">
        <f t="shared" si="21"/>
        <v/>
      </c>
      <c r="S273" s="160" t="str">
        <f t="shared" si="22"/>
        <v/>
      </c>
      <c r="T273" s="50" t="str">
        <f>IF($F273="","",IF(ISERROR(VLOOKUP(F273,PROVEEDORES!$D$8:$I$507,5,0)),1,VLOOKUP($F273,PROVEEDORES!$D$8:$I$507,5,0)))</f>
        <v/>
      </c>
    </row>
    <row r="274" spans="3:20" ht="17.45" customHeight="1" x14ac:dyDescent="0.25">
      <c r="C274" s="188"/>
      <c r="D274" s="189"/>
      <c r="E274" s="178"/>
      <c r="F274" s="178"/>
      <c r="G274" s="190">
        <f>DATOS!$E$13</f>
        <v>1</v>
      </c>
      <c r="H274" s="178"/>
      <c r="I274" s="191"/>
      <c r="J274" s="178"/>
      <c r="K274" s="178"/>
      <c r="L274" s="178"/>
      <c r="M274" s="178"/>
      <c r="N274" s="160" t="str">
        <f t="shared" ref="N274:N337" si="24">IF(H274&amp;J274&amp;K274&amp;L274&amp;M274="","",H274+J274+K274-L274-M274)</f>
        <v/>
      </c>
      <c r="O274" s="21"/>
      <c r="P274" s="160" t="str">
        <f t="shared" ref="P274:P337" si="25">IF($I274="E",H274,"")</f>
        <v/>
      </c>
      <c r="Q274" s="160">
        <f t="shared" si="23"/>
        <v>0</v>
      </c>
      <c r="R274" s="160" t="str">
        <f t="shared" si="21"/>
        <v/>
      </c>
      <c r="S274" s="160" t="str">
        <f t="shared" si="22"/>
        <v/>
      </c>
      <c r="T274" s="50" t="str">
        <f>IF($F274="","",IF(ISERROR(VLOOKUP(F274,PROVEEDORES!$D$8:$I$507,5,0)),1,VLOOKUP($F274,PROVEEDORES!$D$8:$I$507,5,0)))</f>
        <v/>
      </c>
    </row>
    <row r="275" spans="3:20" ht="17.45" customHeight="1" x14ac:dyDescent="0.25">
      <c r="C275" s="188"/>
      <c r="D275" s="189"/>
      <c r="E275" s="178"/>
      <c r="F275" s="178"/>
      <c r="G275" s="190">
        <f>DATOS!$E$13</f>
        <v>1</v>
      </c>
      <c r="H275" s="178"/>
      <c r="I275" s="191"/>
      <c r="J275" s="178"/>
      <c r="K275" s="178"/>
      <c r="L275" s="178"/>
      <c r="M275" s="178"/>
      <c r="N275" s="160" t="str">
        <f t="shared" si="24"/>
        <v/>
      </c>
      <c r="O275" s="21"/>
      <c r="P275" s="160" t="str">
        <f t="shared" si="25"/>
        <v/>
      </c>
      <c r="Q275" s="160">
        <f t="shared" si="23"/>
        <v>0</v>
      </c>
      <c r="R275" s="160" t="str">
        <f t="shared" ref="R275:R338" si="26">IF(OR($I275=8%,$I275=11%),$J275/$I275,"")</f>
        <v/>
      </c>
      <c r="S275" s="160" t="str">
        <f t="shared" ref="S275:S338" si="27">IF(OR($I275=15%,$I275=16%),$J275/$I275,"")</f>
        <v/>
      </c>
      <c r="T275" s="50" t="str">
        <f>IF($F275="","",IF(ISERROR(VLOOKUP(F275,PROVEEDORES!$D$8:$I$507,5,0)),1,VLOOKUP($F275,PROVEEDORES!$D$8:$I$507,5,0)))</f>
        <v/>
      </c>
    </row>
    <row r="276" spans="3:20" ht="17.45" customHeight="1" x14ac:dyDescent="0.25">
      <c r="C276" s="188"/>
      <c r="D276" s="189"/>
      <c r="E276" s="178"/>
      <c r="F276" s="178"/>
      <c r="G276" s="190">
        <f>DATOS!$E$13</f>
        <v>1</v>
      </c>
      <c r="H276" s="178"/>
      <c r="I276" s="191"/>
      <c r="J276" s="178"/>
      <c r="K276" s="178"/>
      <c r="L276" s="178"/>
      <c r="M276" s="178"/>
      <c r="N276" s="160" t="str">
        <f t="shared" si="24"/>
        <v/>
      </c>
      <c r="O276" s="21"/>
      <c r="P276" s="160" t="str">
        <f t="shared" si="25"/>
        <v/>
      </c>
      <c r="Q276" s="160">
        <f t="shared" ref="Q276:Q339" si="28">IF($I276=0%,H276,"")</f>
        <v>0</v>
      </c>
      <c r="R276" s="160" t="str">
        <f t="shared" si="26"/>
        <v/>
      </c>
      <c r="S276" s="160" t="str">
        <f t="shared" si="27"/>
        <v/>
      </c>
      <c r="T276" s="50" t="str">
        <f>IF($F276="","",IF(ISERROR(VLOOKUP(F276,PROVEEDORES!$D$8:$I$507,5,0)),1,VLOOKUP($F276,PROVEEDORES!$D$8:$I$507,5,0)))</f>
        <v/>
      </c>
    </row>
    <row r="277" spans="3:20" ht="17.45" customHeight="1" x14ac:dyDescent="0.25">
      <c r="C277" s="188"/>
      <c r="D277" s="189"/>
      <c r="E277" s="178"/>
      <c r="F277" s="178"/>
      <c r="G277" s="190">
        <f>DATOS!$E$13</f>
        <v>1</v>
      </c>
      <c r="H277" s="178"/>
      <c r="I277" s="191"/>
      <c r="J277" s="178"/>
      <c r="K277" s="178"/>
      <c r="L277" s="178"/>
      <c r="M277" s="178"/>
      <c r="N277" s="160" t="str">
        <f t="shared" si="24"/>
        <v/>
      </c>
      <c r="O277" s="21"/>
      <c r="P277" s="160" t="str">
        <f t="shared" si="25"/>
        <v/>
      </c>
      <c r="Q277" s="160">
        <f t="shared" si="28"/>
        <v>0</v>
      </c>
      <c r="R277" s="160" t="str">
        <f t="shared" si="26"/>
        <v/>
      </c>
      <c r="S277" s="160" t="str">
        <f t="shared" si="27"/>
        <v/>
      </c>
      <c r="T277" s="50" t="str">
        <f>IF($F277="","",IF(ISERROR(VLOOKUP(F277,PROVEEDORES!$D$8:$I$507,5,0)),1,VLOOKUP($F277,PROVEEDORES!$D$8:$I$507,5,0)))</f>
        <v/>
      </c>
    </row>
    <row r="278" spans="3:20" ht="17.45" customHeight="1" x14ac:dyDescent="0.25">
      <c r="C278" s="188"/>
      <c r="D278" s="189"/>
      <c r="E278" s="178"/>
      <c r="F278" s="178"/>
      <c r="G278" s="190">
        <f>DATOS!$E$13</f>
        <v>1</v>
      </c>
      <c r="H278" s="178"/>
      <c r="I278" s="191"/>
      <c r="J278" s="178"/>
      <c r="K278" s="178"/>
      <c r="L278" s="178"/>
      <c r="M278" s="178"/>
      <c r="N278" s="160" t="str">
        <f t="shared" si="24"/>
        <v/>
      </c>
      <c r="O278" s="21"/>
      <c r="P278" s="160" t="str">
        <f t="shared" si="25"/>
        <v/>
      </c>
      <c r="Q278" s="160">
        <f t="shared" si="28"/>
        <v>0</v>
      </c>
      <c r="R278" s="160" t="str">
        <f t="shared" si="26"/>
        <v/>
      </c>
      <c r="S278" s="160" t="str">
        <f t="shared" si="27"/>
        <v/>
      </c>
      <c r="T278" s="50" t="str">
        <f>IF($F278="","",IF(ISERROR(VLOOKUP(F278,PROVEEDORES!$D$8:$I$507,5,0)),1,VLOOKUP($F278,PROVEEDORES!$D$8:$I$507,5,0)))</f>
        <v/>
      </c>
    </row>
    <row r="279" spans="3:20" ht="17.45" customHeight="1" x14ac:dyDescent="0.25">
      <c r="C279" s="188"/>
      <c r="D279" s="189"/>
      <c r="E279" s="178"/>
      <c r="F279" s="178"/>
      <c r="G279" s="190">
        <f>DATOS!$E$13</f>
        <v>1</v>
      </c>
      <c r="H279" s="178"/>
      <c r="I279" s="191"/>
      <c r="J279" s="178"/>
      <c r="K279" s="178"/>
      <c r="L279" s="178"/>
      <c r="M279" s="178"/>
      <c r="N279" s="160" t="str">
        <f t="shared" si="24"/>
        <v/>
      </c>
      <c r="O279" s="21"/>
      <c r="P279" s="160" t="str">
        <f t="shared" si="25"/>
        <v/>
      </c>
      <c r="Q279" s="160">
        <f t="shared" si="28"/>
        <v>0</v>
      </c>
      <c r="R279" s="160" t="str">
        <f t="shared" si="26"/>
        <v/>
      </c>
      <c r="S279" s="160" t="str">
        <f t="shared" si="27"/>
        <v/>
      </c>
      <c r="T279" s="50" t="str">
        <f>IF($F279="","",IF(ISERROR(VLOOKUP(F279,PROVEEDORES!$D$8:$I$507,5,0)),1,VLOOKUP($F279,PROVEEDORES!$D$8:$I$507,5,0)))</f>
        <v/>
      </c>
    </row>
    <row r="280" spans="3:20" ht="17.45" customHeight="1" x14ac:dyDescent="0.25">
      <c r="C280" s="188"/>
      <c r="D280" s="189"/>
      <c r="E280" s="178"/>
      <c r="F280" s="178"/>
      <c r="G280" s="190">
        <f>DATOS!$E$13</f>
        <v>1</v>
      </c>
      <c r="H280" s="178"/>
      <c r="I280" s="191"/>
      <c r="J280" s="178"/>
      <c r="K280" s="178"/>
      <c r="L280" s="178"/>
      <c r="M280" s="178"/>
      <c r="N280" s="160" t="str">
        <f t="shared" si="24"/>
        <v/>
      </c>
      <c r="O280" s="21"/>
      <c r="P280" s="160" t="str">
        <f t="shared" si="25"/>
        <v/>
      </c>
      <c r="Q280" s="160">
        <f t="shared" si="28"/>
        <v>0</v>
      </c>
      <c r="R280" s="160" t="str">
        <f t="shared" si="26"/>
        <v/>
      </c>
      <c r="S280" s="160" t="str">
        <f t="shared" si="27"/>
        <v/>
      </c>
      <c r="T280" s="50" t="str">
        <f>IF($F280="","",IF(ISERROR(VLOOKUP(F280,PROVEEDORES!$D$8:$I$507,5,0)),1,VLOOKUP($F280,PROVEEDORES!$D$8:$I$507,5,0)))</f>
        <v/>
      </c>
    </row>
    <row r="281" spans="3:20" ht="17.45" customHeight="1" x14ac:dyDescent="0.25">
      <c r="C281" s="188"/>
      <c r="D281" s="189"/>
      <c r="E281" s="178"/>
      <c r="F281" s="178"/>
      <c r="G281" s="190">
        <f>DATOS!$E$13</f>
        <v>1</v>
      </c>
      <c r="H281" s="178"/>
      <c r="I281" s="191"/>
      <c r="J281" s="178"/>
      <c r="K281" s="178"/>
      <c r="L281" s="178"/>
      <c r="M281" s="178"/>
      <c r="N281" s="160" t="str">
        <f t="shared" si="24"/>
        <v/>
      </c>
      <c r="O281" s="21"/>
      <c r="P281" s="160" t="str">
        <f t="shared" si="25"/>
        <v/>
      </c>
      <c r="Q281" s="160">
        <f t="shared" si="28"/>
        <v>0</v>
      </c>
      <c r="R281" s="160" t="str">
        <f t="shared" si="26"/>
        <v/>
      </c>
      <c r="S281" s="160" t="str">
        <f t="shared" si="27"/>
        <v/>
      </c>
      <c r="T281" s="50" t="str">
        <f>IF($F281="","",IF(ISERROR(VLOOKUP(F281,PROVEEDORES!$D$8:$I$507,5,0)),1,VLOOKUP($F281,PROVEEDORES!$D$8:$I$507,5,0)))</f>
        <v/>
      </c>
    </row>
    <row r="282" spans="3:20" ht="17.45" customHeight="1" x14ac:dyDescent="0.25">
      <c r="C282" s="188"/>
      <c r="D282" s="189"/>
      <c r="E282" s="178"/>
      <c r="F282" s="178"/>
      <c r="G282" s="190">
        <f>DATOS!$E$13</f>
        <v>1</v>
      </c>
      <c r="H282" s="178"/>
      <c r="I282" s="191"/>
      <c r="J282" s="178"/>
      <c r="K282" s="178"/>
      <c r="L282" s="178"/>
      <c r="M282" s="178"/>
      <c r="N282" s="160" t="str">
        <f t="shared" si="24"/>
        <v/>
      </c>
      <c r="O282" s="21"/>
      <c r="P282" s="160" t="str">
        <f t="shared" si="25"/>
        <v/>
      </c>
      <c r="Q282" s="160">
        <f t="shared" si="28"/>
        <v>0</v>
      </c>
      <c r="R282" s="160" t="str">
        <f t="shared" si="26"/>
        <v/>
      </c>
      <c r="S282" s="160" t="str">
        <f t="shared" si="27"/>
        <v/>
      </c>
      <c r="T282" s="50" t="str">
        <f>IF($F282="","",IF(ISERROR(VLOOKUP(F282,PROVEEDORES!$D$8:$I$507,5,0)),1,VLOOKUP($F282,PROVEEDORES!$D$8:$I$507,5,0)))</f>
        <v/>
      </c>
    </row>
    <row r="283" spans="3:20" ht="17.45" customHeight="1" x14ac:dyDescent="0.25">
      <c r="C283" s="188"/>
      <c r="D283" s="189"/>
      <c r="E283" s="178"/>
      <c r="F283" s="178"/>
      <c r="G283" s="190">
        <f>DATOS!$E$13</f>
        <v>1</v>
      </c>
      <c r="H283" s="178"/>
      <c r="I283" s="191"/>
      <c r="J283" s="178"/>
      <c r="K283" s="178"/>
      <c r="L283" s="178"/>
      <c r="M283" s="178"/>
      <c r="N283" s="160" t="str">
        <f t="shared" si="24"/>
        <v/>
      </c>
      <c r="O283" s="21"/>
      <c r="P283" s="160" t="str">
        <f t="shared" si="25"/>
        <v/>
      </c>
      <c r="Q283" s="160">
        <f t="shared" si="28"/>
        <v>0</v>
      </c>
      <c r="R283" s="160" t="str">
        <f t="shared" si="26"/>
        <v/>
      </c>
      <c r="S283" s="160" t="str">
        <f t="shared" si="27"/>
        <v/>
      </c>
      <c r="T283" s="50" t="str">
        <f>IF($F283="","",IF(ISERROR(VLOOKUP(F283,PROVEEDORES!$D$8:$I$507,5,0)),1,VLOOKUP($F283,PROVEEDORES!$D$8:$I$507,5,0)))</f>
        <v/>
      </c>
    </row>
    <row r="284" spans="3:20" ht="17.45" customHeight="1" x14ac:dyDescent="0.25">
      <c r="C284" s="188"/>
      <c r="D284" s="189"/>
      <c r="E284" s="178"/>
      <c r="F284" s="178"/>
      <c r="G284" s="190">
        <f>DATOS!$E$13</f>
        <v>1</v>
      </c>
      <c r="H284" s="178"/>
      <c r="I284" s="191"/>
      <c r="J284" s="178"/>
      <c r="K284" s="178"/>
      <c r="L284" s="178"/>
      <c r="M284" s="178"/>
      <c r="N284" s="160" t="str">
        <f t="shared" si="24"/>
        <v/>
      </c>
      <c r="O284" s="21"/>
      <c r="P284" s="160" t="str">
        <f t="shared" si="25"/>
        <v/>
      </c>
      <c r="Q284" s="160">
        <f t="shared" si="28"/>
        <v>0</v>
      </c>
      <c r="R284" s="160" t="str">
        <f t="shared" si="26"/>
        <v/>
      </c>
      <c r="S284" s="160" t="str">
        <f t="shared" si="27"/>
        <v/>
      </c>
      <c r="T284" s="50" t="str">
        <f>IF($F284="","",IF(ISERROR(VLOOKUP(F284,PROVEEDORES!$D$8:$I$507,5,0)),1,VLOOKUP($F284,PROVEEDORES!$D$8:$I$507,5,0)))</f>
        <v/>
      </c>
    </row>
    <row r="285" spans="3:20" ht="17.45" customHeight="1" x14ac:dyDescent="0.25">
      <c r="C285" s="188"/>
      <c r="D285" s="189"/>
      <c r="E285" s="178"/>
      <c r="F285" s="178"/>
      <c r="G285" s="190">
        <f>DATOS!$E$13</f>
        <v>1</v>
      </c>
      <c r="H285" s="178"/>
      <c r="I285" s="191"/>
      <c r="J285" s="178"/>
      <c r="K285" s="178"/>
      <c r="L285" s="178"/>
      <c r="M285" s="178"/>
      <c r="N285" s="160" t="str">
        <f t="shared" si="24"/>
        <v/>
      </c>
      <c r="O285" s="21"/>
      <c r="P285" s="160" t="str">
        <f t="shared" si="25"/>
        <v/>
      </c>
      <c r="Q285" s="160">
        <f t="shared" si="28"/>
        <v>0</v>
      </c>
      <c r="R285" s="160" t="str">
        <f t="shared" si="26"/>
        <v/>
      </c>
      <c r="S285" s="160" t="str">
        <f t="shared" si="27"/>
        <v/>
      </c>
      <c r="T285" s="50" t="str">
        <f>IF($F285="","",IF(ISERROR(VLOOKUP(F285,PROVEEDORES!$D$8:$I$507,5,0)),1,VLOOKUP($F285,PROVEEDORES!$D$8:$I$507,5,0)))</f>
        <v/>
      </c>
    </row>
    <row r="286" spans="3:20" ht="17.45" customHeight="1" x14ac:dyDescent="0.25">
      <c r="C286" s="188"/>
      <c r="D286" s="189"/>
      <c r="E286" s="178"/>
      <c r="F286" s="178"/>
      <c r="G286" s="190">
        <f>DATOS!$E$13</f>
        <v>1</v>
      </c>
      <c r="H286" s="178"/>
      <c r="I286" s="191"/>
      <c r="J286" s="178"/>
      <c r="K286" s="178"/>
      <c r="L286" s="178"/>
      <c r="M286" s="178"/>
      <c r="N286" s="160" t="str">
        <f t="shared" si="24"/>
        <v/>
      </c>
      <c r="O286" s="21"/>
      <c r="P286" s="160" t="str">
        <f t="shared" si="25"/>
        <v/>
      </c>
      <c r="Q286" s="160">
        <f t="shared" si="28"/>
        <v>0</v>
      </c>
      <c r="R286" s="160" t="str">
        <f t="shared" si="26"/>
        <v/>
      </c>
      <c r="S286" s="160" t="str">
        <f t="shared" si="27"/>
        <v/>
      </c>
      <c r="T286" s="50" t="str">
        <f>IF($F286="","",IF(ISERROR(VLOOKUP(F286,PROVEEDORES!$D$8:$I$507,5,0)),1,VLOOKUP($F286,PROVEEDORES!$D$8:$I$507,5,0)))</f>
        <v/>
      </c>
    </row>
    <row r="287" spans="3:20" ht="17.45" customHeight="1" x14ac:dyDescent="0.25">
      <c r="C287" s="188"/>
      <c r="D287" s="189"/>
      <c r="E287" s="178"/>
      <c r="F287" s="178"/>
      <c r="G287" s="190">
        <f>DATOS!$E$13</f>
        <v>1</v>
      </c>
      <c r="H287" s="178"/>
      <c r="I287" s="191"/>
      <c r="J287" s="178"/>
      <c r="K287" s="178"/>
      <c r="L287" s="178"/>
      <c r="M287" s="178"/>
      <c r="N287" s="160" t="str">
        <f t="shared" si="24"/>
        <v/>
      </c>
      <c r="O287" s="21"/>
      <c r="P287" s="160" t="str">
        <f t="shared" si="25"/>
        <v/>
      </c>
      <c r="Q287" s="160">
        <f t="shared" si="28"/>
        <v>0</v>
      </c>
      <c r="R287" s="160" t="str">
        <f t="shared" si="26"/>
        <v/>
      </c>
      <c r="S287" s="160" t="str">
        <f t="shared" si="27"/>
        <v/>
      </c>
      <c r="T287" s="50" t="str">
        <f>IF($F287="","",IF(ISERROR(VLOOKUP(F287,PROVEEDORES!$D$8:$I$507,5,0)),1,VLOOKUP($F287,PROVEEDORES!$D$8:$I$507,5,0)))</f>
        <v/>
      </c>
    </row>
    <row r="288" spans="3:20" ht="17.45" customHeight="1" x14ac:dyDescent="0.25">
      <c r="C288" s="188"/>
      <c r="D288" s="189"/>
      <c r="E288" s="178"/>
      <c r="F288" s="178"/>
      <c r="G288" s="190">
        <f>DATOS!$E$13</f>
        <v>1</v>
      </c>
      <c r="H288" s="178"/>
      <c r="I288" s="191"/>
      <c r="J288" s="178"/>
      <c r="K288" s="178"/>
      <c r="L288" s="178"/>
      <c r="M288" s="178"/>
      <c r="N288" s="160" t="str">
        <f t="shared" si="24"/>
        <v/>
      </c>
      <c r="O288" s="21"/>
      <c r="P288" s="160" t="str">
        <f t="shared" si="25"/>
        <v/>
      </c>
      <c r="Q288" s="160">
        <f t="shared" si="28"/>
        <v>0</v>
      </c>
      <c r="R288" s="160" t="str">
        <f t="shared" si="26"/>
        <v/>
      </c>
      <c r="S288" s="160" t="str">
        <f t="shared" si="27"/>
        <v/>
      </c>
      <c r="T288" s="50" t="str">
        <f>IF($F288="","",IF(ISERROR(VLOOKUP(F288,PROVEEDORES!$D$8:$I$507,5,0)),1,VLOOKUP($F288,PROVEEDORES!$D$8:$I$507,5,0)))</f>
        <v/>
      </c>
    </row>
    <row r="289" spans="3:20" ht="17.45" customHeight="1" x14ac:dyDescent="0.25">
      <c r="C289" s="188"/>
      <c r="D289" s="189"/>
      <c r="E289" s="178"/>
      <c r="F289" s="178"/>
      <c r="G289" s="190">
        <f>DATOS!$E$13</f>
        <v>1</v>
      </c>
      <c r="H289" s="178"/>
      <c r="I289" s="191"/>
      <c r="J289" s="178"/>
      <c r="K289" s="178"/>
      <c r="L289" s="178"/>
      <c r="M289" s="178"/>
      <c r="N289" s="160" t="str">
        <f t="shared" si="24"/>
        <v/>
      </c>
      <c r="O289" s="21"/>
      <c r="P289" s="160" t="str">
        <f t="shared" si="25"/>
        <v/>
      </c>
      <c r="Q289" s="160">
        <f t="shared" si="28"/>
        <v>0</v>
      </c>
      <c r="R289" s="160" t="str">
        <f t="shared" si="26"/>
        <v/>
      </c>
      <c r="S289" s="160" t="str">
        <f t="shared" si="27"/>
        <v/>
      </c>
      <c r="T289" s="50" t="str">
        <f>IF($F289="","",IF(ISERROR(VLOOKUP(F289,PROVEEDORES!$D$8:$I$507,5,0)),1,VLOOKUP($F289,PROVEEDORES!$D$8:$I$507,5,0)))</f>
        <v/>
      </c>
    </row>
    <row r="290" spans="3:20" ht="17.45" customHeight="1" x14ac:dyDescent="0.25">
      <c r="C290" s="188"/>
      <c r="D290" s="189"/>
      <c r="E290" s="178"/>
      <c r="F290" s="178"/>
      <c r="G290" s="190">
        <f>DATOS!$E$13</f>
        <v>1</v>
      </c>
      <c r="H290" s="178"/>
      <c r="I290" s="191"/>
      <c r="J290" s="178"/>
      <c r="K290" s="178"/>
      <c r="L290" s="178"/>
      <c r="M290" s="178"/>
      <c r="N290" s="160" t="str">
        <f t="shared" si="24"/>
        <v/>
      </c>
      <c r="O290" s="21"/>
      <c r="P290" s="160" t="str">
        <f t="shared" si="25"/>
        <v/>
      </c>
      <c r="Q290" s="160">
        <f t="shared" si="28"/>
        <v>0</v>
      </c>
      <c r="R290" s="160" t="str">
        <f t="shared" si="26"/>
        <v/>
      </c>
      <c r="S290" s="160" t="str">
        <f t="shared" si="27"/>
        <v/>
      </c>
      <c r="T290" s="50" t="str">
        <f>IF($F290="","",IF(ISERROR(VLOOKUP(F290,PROVEEDORES!$D$8:$I$507,5,0)),1,VLOOKUP($F290,PROVEEDORES!$D$8:$I$507,5,0)))</f>
        <v/>
      </c>
    </row>
    <row r="291" spans="3:20" ht="17.45" customHeight="1" x14ac:dyDescent="0.25">
      <c r="C291" s="188"/>
      <c r="D291" s="189"/>
      <c r="E291" s="178"/>
      <c r="F291" s="178"/>
      <c r="G291" s="190">
        <f>DATOS!$E$13</f>
        <v>1</v>
      </c>
      <c r="H291" s="178"/>
      <c r="I291" s="191"/>
      <c r="J291" s="178"/>
      <c r="K291" s="178"/>
      <c r="L291" s="178"/>
      <c r="M291" s="178"/>
      <c r="N291" s="160" t="str">
        <f t="shared" si="24"/>
        <v/>
      </c>
      <c r="O291" s="21"/>
      <c r="P291" s="160" t="str">
        <f t="shared" si="25"/>
        <v/>
      </c>
      <c r="Q291" s="160">
        <f t="shared" si="28"/>
        <v>0</v>
      </c>
      <c r="R291" s="160" t="str">
        <f t="shared" si="26"/>
        <v/>
      </c>
      <c r="S291" s="160" t="str">
        <f t="shared" si="27"/>
        <v/>
      </c>
      <c r="T291" s="50" t="str">
        <f>IF($F291="","",IF(ISERROR(VLOOKUP(F291,PROVEEDORES!$D$8:$I$507,5,0)),1,VLOOKUP($F291,PROVEEDORES!$D$8:$I$507,5,0)))</f>
        <v/>
      </c>
    </row>
    <row r="292" spans="3:20" ht="17.45" customHeight="1" x14ac:dyDescent="0.25">
      <c r="C292" s="188"/>
      <c r="D292" s="189"/>
      <c r="E292" s="178"/>
      <c r="F292" s="178"/>
      <c r="G292" s="190">
        <f>DATOS!$E$13</f>
        <v>1</v>
      </c>
      <c r="H292" s="178"/>
      <c r="I292" s="191"/>
      <c r="J292" s="178"/>
      <c r="K292" s="178"/>
      <c r="L292" s="178"/>
      <c r="M292" s="178"/>
      <c r="N292" s="160" t="str">
        <f t="shared" si="24"/>
        <v/>
      </c>
      <c r="O292" s="21"/>
      <c r="P292" s="160" t="str">
        <f t="shared" si="25"/>
        <v/>
      </c>
      <c r="Q292" s="160">
        <f t="shared" si="28"/>
        <v>0</v>
      </c>
      <c r="R292" s="160" t="str">
        <f t="shared" si="26"/>
        <v/>
      </c>
      <c r="S292" s="160" t="str">
        <f t="shared" si="27"/>
        <v/>
      </c>
      <c r="T292" s="50" t="str">
        <f>IF($F292="","",IF(ISERROR(VLOOKUP(F292,PROVEEDORES!$D$8:$I$507,5,0)),1,VLOOKUP($F292,PROVEEDORES!$D$8:$I$507,5,0)))</f>
        <v/>
      </c>
    </row>
    <row r="293" spans="3:20" ht="17.45" customHeight="1" x14ac:dyDescent="0.25">
      <c r="C293" s="188"/>
      <c r="D293" s="189"/>
      <c r="E293" s="178"/>
      <c r="F293" s="178"/>
      <c r="G293" s="190">
        <f>DATOS!$E$13</f>
        <v>1</v>
      </c>
      <c r="H293" s="178"/>
      <c r="I293" s="191"/>
      <c r="J293" s="178"/>
      <c r="K293" s="178"/>
      <c r="L293" s="178"/>
      <c r="M293" s="178"/>
      <c r="N293" s="160" t="str">
        <f t="shared" si="24"/>
        <v/>
      </c>
      <c r="O293" s="21"/>
      <c r="P293" s="160" t="str">
        <f t="shared" si="25"/>
        <v/>
      </c>
      <c r="Q293" s="160">
        <f t="shared" si="28"/>
        <v>0</v>
      </c>
      <c r="R293" s="160" t="str">
        <f t="shared" si="26"/>
        <v/>
      </c>
      <c r="S293" s="160" t="str">
        <f t="shared" si="27"/>
        <v/>
      </c>
      <c r="T293" s="50" t="str">
        <f>IF($F293="","",IF(ISERROR(VLOOKUP(F293,PROVEEDORES!$D$8:$I$507,5,0)),1,VLOOKUP($F293,PROVEEDORES!$D$8:$I$507,5,0)))</f>
        <v/>
      </c>
    </row>
    <row r="294" spans="3:20" ht="17.45" customHeight="1" x14ac:dyDescent="0.25">
      <c r="C294" s="188"/>
      <c r="D294" s="189"/>
      <c r="E294" s="178"/>
      <c r="F294" s="178"/>
      <c r="G294" s="190">
        <f>DATOS!$E$13</f>
        <v>1</v>
      </c>
      <c r="H294" s="178"/>
      <c r="I294" s="191"/>
      <c r="J294" s="178"/>
      <c r="K294" s="178"/>
      <c r="L294" s="178"/>
      <c r="M294" s="178"/>
      <c r="N294" s="160" t="str">
        <f t="shared" si="24"/>
        <v/>
      </c>
      <c r="O294" s="21"/>
      <c r="P294" s="160" t="str">
        <f t="shared" si="25"/>
        <v/>
      </c>
      <c r="Q294" s="160">
        <f t="shared" si="28"/>
        <v>0</v>
      </c>
      <c r="R294" s="160" t="str">
        <f t="shared" si="26"/>
        <v/>
      </c>
      <c r="S294" s="160" t="str">
        <f t="shared" si="27"/>
        <v/>
      </c>
      <c r="T294" s="50" t="str">
        <f>IF($F294="","",IF(ISERROR(VLOOKUP(F294,PROVEEDORES!$D$8:$I$507,5,0)),1,VLOOKUP($F294,PROVEEDORES!$D$8:$I$507,5,0)))</f>
        <v/>
      </c>
    </row>
    <row r="295" spans="3:20" ht="17.45" customHeight="1" x14ac:dyDescent="0.25">
      <c r="C295" s="188"/>
      <c r="D295" s="189"/>
      <c r="E295" s="178"/>
      <c r="F295" s="178"/>
      <c r="G295" s="190">
        <f>DATOS!$E$13</f>
        <v>1</v>
      </c>
      <c r="H295" s="178"/>
      <c r="I295" s="191"/>
      <c r="J295" s="178"/>
      <c r="K295" s="178"/>
      <c r="L295" s="178"/>
      <c r="M295" s="178"/>
      <c r="N295" s="160" t="str">
        <f t="shared" si="24"/>
        <v/>
      </c>
      <c r="O295" s="21"/>
      <c r="P295" s="160" t="str">
        <f t="shared" si="25"/>
        <v/>
      </c>
      <c r="Q295" s="160">
        <f t="shared" si="28"/>
        <v>0</v>
      </c>
      <c r="R295" s="160" t="str">
        <f t="shared" si="26"/>
        <v/>
      </c>
      <c r="S295" s="160" t="str">
        <f t="shared" si="27"/>
        <v/>
      </c>
      <c r="T295" s="50" t="str">
        <f>IF($F295="","",IF(ISERROR(VLOOKUP(F295,PROVEEDORES!$D$8:$I$507,5,0)),1,VLOOKUP($F295,PROVEEDORES!$D$8:$I$507,5,0)))</f>
        <v/>
      </c>
    </row>
    <row r="296" spans="3:20" ht="17.45" customHeight="1" x14ac:dyDescent="0.25">
      <c r="C296" s="188"/>
      <c r="D296" s="189"/>
      <c r="E296" s="178"/>
      <c r="F296" s="178"/>
      <c r="G296" s="190">
        <f>DATOS!$E$13</f>
        <v>1</v>
      </c>
      <c r="H296" s="178"/>
      <c r="I296" s="191"/>
      <c r="J296" s="178"/>
      <c r="K296" s="178"/>
      <c r="L296" s="178"/>
      <c r="M296" s="178"/>
      <c r="N296" s="160" t="str">
        <f t="shared" si="24"/>
        <v/>
      </c>
      <c r="O296" s="21"/>
      <c r="P296" s="160" t="str">
        <f t="shared" si="25"/>
        <v/>
      </c>
      <c r="Q296" s="160">
        <f t="shared" si="28"/>
        <v>0</v>
      </c>
      <c r="R296" s="160" t="str">
        <f t="shared" si="26"/>
        <v/>
      </c>
      <c r="S296" s="160" t="str">
        <f t="shared" si="27"/>
        <v/>
      </c>
      <c r="T296" s="50" t="str">
        <f>IF($F296="","",IF(ISERROR(VLOOKUP(F296,PROVEEDORES!$D$8:$I$507,5,0)),1,VLOOKUP($F296,PROVEEDORES!$D$8:$I$507,5,0)))</f>
        <v/>
      </c>
    </row>
    <row r="297" spans="3:20" ht="17.45" customHeight="1" x14ac:dyDescent="0.25">
      <c r="C297" s="188"/>
      <c r="D297" s="189"/>
      <c r="E297" s="178"/>
      <c r="F297" s="178"/>
      <c r="G297" s="190">
        <f>DATOS!$E$13</f>
        <v>1</v>
      </c>
      <c r="H297" s="178"/>
      <c r="I297" s="191"/>
      <c r="J297" s="178"/>
      <c r="K297" s="178"/>
      <c r="L297" s="178"/>
      <c r="M297" s="178"/>
      <c r="N297" s="160" t="str">
        <f t="shared" si="24"/>
        <v/>
      </c>
      <c r="O297" s="21"/>
      <c r="P297" s="160" t="str">
        <f t="shared" si="25"/>
        <v/>
      </c>
      <c r="Q297" s="160">
        <f t="shared" si="28"/>
        <v>0</v>
      </c>
      <c r="R297" s="160" t="str">
        <f t="shared" si="26"/>
        <v/>
      </c>
      <c r="S297" s="160" t="str">
        <f t="shared" si="27"/>
        <v/>
      </c>
      <c r="T297" s="50" t="str">
        <f>IF($F297="","",IF(ISERROR(VLOOKUP(F297,PROVEEDORES!$D$8:$I$507,5,0)),1,VLOOKUP($F297,PROVEEDORES!$D$8:$I$507,5,0)))</f>
        <v/>
      </c>
    </row>
    <row r="298" spans="3:20" ht="17.45" customHeight="1" x14ac:dyDescent="0.25">
      <c r="C298" s="188"/>
      <c r="D298" s="189"/>
      <c r="E298" s="178"/>
      <c r="F298" s="178"/>
      <c r="G298" s="190">
        <f>DATOS!$E$13</f>
        <v>1</v>
      </c>
      <c r="H298" s="178"/>
      <c r="I298" s="191"/>
      <c r="J298" s="178"/>
      <c r="K298" s="178"/>
      <c r="L298" s="178"/>
      <c r="M298" s="178"/>
      <c r="N298" s="160" t="str">
        <f t="shared" si="24"/>
        <v/>
      </c>
      <c r="O298" s="21"/>
      <c r="P298" s="160" t="str">
        <f t="shared" si="25"/>
        <v/>
      </c>
      <c r="Q298" s="160">
        <f t="shared" si="28"/>
        <v>0</v>
      </c>
      <c r="R298" s="160" t="str">
        <f t="shared" si="26"/>
        <v/>
      </c>
      <c r="S298" s="160" t="str">
        <f t="shared" si="27"/>
        <v/>
      </c>
      <c r="T298" s="50" t="str">
        <f>IF($F298="","",IF(ISERROR(VLOOKUP(F298,PROVEEDORES!$D$8:$I$507,5,0)),1,VLOOKUP($F298,PROVEEDORES!$D$8:$I$507,5,0)))</f>
        <v/>
      </c>
    </row>
    <row r="299" spans="3:20" ht="17.45" customHeight="1" x14ac:dyDescent="0.25">
      <c r="C299" s="188"/>
      <c r="D299" s="189"/>
      <c r="E299" s="178"/>
      <c r="F299" s="178"/>
      <c r="G299" s="190">
        <f>DATOS!$E$13</f>
        <v>1</v>
      </c>
      <c r="H299" s="178"/>
      <c r="I299" s="191"/>
      <c r="J299" s="178"/>
      <c r="K299" s="178"/>
      <c r="L299" s="178"/>
      <c r="M299" s="178"/>
      <c r="N299" s="160" t="str">
        <f t="shared" si="24"/>
        <v/>
      </c>
      <c r="O299" s="21"/>
      <c r="P299" s="160" t="str">
        <f t="shared" si="25"/>
        <v/>
      </c>
      <c r="Q299" s="160">
        <f t="shared" si="28"/>
        <v>0</v>
      </c>
      <c r="R299" s="160" t="str">
        <f t="shared" si="26"/>
        <v/>
      </c>
      <c r="S299" s="160" t="str">
        <f t="shared" si="27"/>
        <v/>
      </c>
      <c r="T299" s="50" t="str">
        <f>IF($F299="","",IF(ISERROR(VLOOKUP(F299,PROVEEDORES!$D$8:$I$507,5,0)),1,VLOOKUP($F299,PROVEEDORES!$D$8:$I$507,5,0)))</f>
        <v/>
      </c>
    </row>
    <row r="300" spans="3:20" ht="17.45" customHeight="1" x14ac:dyDescent="0.25">
      <c r="C300" s="188"/>
      <c r="D300" s="189"/>
      <c r="E300" s="178"/>
      <c r="F300" s="178"/>
      <c r="G300" s="190">
        <f>DATOS!$E$13</f>
        <v>1</v>
      </c>
      <c r="H300" s="178"/>
      <c r="I300" s="191"/>
      <c r="J300" s="178"/>
      <c r="K300" s="178"/>
      <c r="L300" s="178"/>
      <c r="M300" s="178"/>
      <c r="N300" s="160" t="str">
        <f t="shared" si="24"/>
        <v/>
      </c>
      <c r="O300" s="21"/>
      <c r="P300" s="160" t="str">
        <f t="shared" si="25"/>
        <v/>
      </c>
      <c r="Q300" s="160">
        <f t="shared" si="28"/>
        <v>0</v>
      </c>
      <c r="R300" s="160" t="str">
        <f t="shared" si="26"/>
        <v/>
      </c>
      <c r="S300" s="160" t="str">
        <f t="shared" si="27"/>
        <v/>
      </c>
      <c r="T300" s="50" t="str">
        <f>IF($F300="","",IF(ISERROR(VLOOKUP(F300,PROVEEDORES!$D$8:$I$507,5,0)),1,VLOOKUP($F300,PROVEEDORES!$D$8:$I$507,5,0)))</f>
        <v/>
      </c>
    </row>
    <row r="301" spans="3:20" ht="17.45" customHeight="1" x14ac:dyDescent="0.25">
      <c r="C301" s="188"/>
      <c r="D301" s="189"/>
      <c r="E301" s="178"/>
      <c r="F301" s="178"/>
      <c r="G301" s="190">
        <f>DATOS!$E$13</f>
        <v>1</v>
      </c>
      <c r="H301" s="178"/>
      <c r="I301" s="191"/>
      <c r="J301" s="178"/>
      <c r="K301" s="178"/>
      <c r="L301" s="178"/>
      <c r="M301" s="178"/>
      <c r="N301" s="160" t="str">
        <f t="shared" si="24"/>
        <v/>
      </c>
      <c r="O301" s="21"/>
      <c r="P301" s="160" t="str">
        <f t="shared" si="25"/>
        <v/>
      </c>
      <c r="Q301" s="160">
        <f t="shared" si="28"/>
        <v>0</v>
      </c>
      <c r="R301" s="160" t="str">
        <f t="shared" si="26"/>
        <v/>
      </c>
      <c r="S301" s="160" t="str">
        <f t="shared" si="27"/>
        <v/>
      </c>
      <c r="T301" s="50" t="str">
        <f>IF($F301="","",IF(ISERROR(VLOOKUP(F301,PROVEEDORES!$D$8:$I$507,5,0)),1,VLOOKUP($F301,PROVEEDORES!$D$8:$I$507,5,0)))</f>
        <v/>
      </c>
    </row>
    <row r="302" spans="3:20" ht="17.45" customHeight="1" x14ac:dyDescent="0.25">
      <c r="C302" s="188"/>
      <c r="D302" s="189"/>
      <c r="E302" s="178"/>
      <c r="F302" s="178"/>
      <c r="G302" s="190">
        <f>DATOS!$E$13</f>
        <v>1</v>
      </c>
      <c r="H302" s="178"/>
      <c r="I302" s="191"/>
      <c r="J302" s="178"/>
      <c r="K302" s="178"/>
      <c r="L302" s="178"/>
      <c r="M302" s="178"/>
      <c r="N302" s="160" t="str">
        <f t="shared" si="24"/>
        <v/>
      </c>
      <c r="O302" s="21"/>
      <c r="P302" s="160" t="str">
        <f t="shared" si="25"/>
        <v/>
      </c>
      <c r="Q302" s="160">
        <f t="shared" si="28"/>
        <v>0</v>
      </c>
      <c r="R302" s="160" t="str">
        <f t="shared" si="26"/>
        <v/>
      </c>
      <c r="S302" s="160" t="str">
        <f t="shared" si="27"/>
        <v/>
      </c>
      <c r="T302" s="50" t="str">
        <f>IF($F302="","",IF(ISERROR(VLOOKUP(F302,PROVEEDORES!$D$8:$I$507,5,0)),1,VLOOKUP($F302,PROVEEDORES!$D$8:$I$507,5,0)))</f>
        <v/>
      </c>
    </row>
    <row r="303" spans="3:20" ht="17.45" customHeight="1" x14ac:dyDescent="0.25">
      <c r="C303" s="188"/>
      <c r="D303" s="189"/>
      <c r="E303" s="178"/>
      <c r="F303" s="178"/>
      <c r="G303" s="190">
        <f>DATOS!$E$13</f>
        <v>1</v>
      </c>
      <c r="H303" s="178"/>
      <c r="I303" s="191"/>
      <c r="J303" s="178"/>
      <c r="K303" s="178"/>
      <c r="L303" s="178"/>
      <c r="M303" s="178"/>
      <c r="N303" s="160" t="str">
        <f t="shared" si="24"/>
        <v/>
      </c>
      <c r="O303" s="21"/>
      <c r="P303" s="160" t="str">
        <f t="shared" si="25"/>
        <v/>
      </c>
      <c r="Q303" s="160">
        <f t="shared" si="28"/>
        <v>0</v>
      </c>
      <c r="R303" s="160" t="str">
        <f t="shared" si="26"/>
        <v/>
      </c>
      <c r="S303" s="160" t="str">
        <f t="shared" si="27"/>
        <v/>
      </c>
      <c r="T303" s="50" t="str">
        <f>IF($F303="","",IF(ISERROR(VLOOKUP(F303,PROVEEDORES!$D$8:$I$507,5,0)),1,VLOOKUP($F303,PROVEEDORES!$D$8:$I$507,5,0)))</f>
        <v/>
      </c>
    </row>
    <row r="304" spans="3:20" ht="17.45" customHeight="1" x14ac:dyDescent="0.25">
      <c r="C304" s="188"/>
      <c r="D304" s="189"/>
      <c r="E304" s="178"/>
      <c r="F304" s="178"/>
      <c r="G304" s="190">
        <f>DATOS!$E$13</f>
        <v>1</v>
      </c>
      <c r="H304" s="178"/>
      <c r="I304" s="191"/>
      <c r="J304" s="178"/>
      <c r="K304" s="178"/>
      <c r="L304" s="178"/>
      <c r="M304" s="178"/>
      <c r="N304" s="160" t="str">
        <f t="shared" si="24"/>
        <v/>
      </c>
      <c r="O304" s="21"/>
      <c r="P304" s="160" t="str">
        <f t="shared" si="25"/>
        <v/>
      </c>
      <c r="Q304" s="160">
        <f t="shared" si="28"/>
        <v>0</v>
      </c>
      <c r="R304" s="160" t="str">
        <f t="shared" si="26"/>
        <v/>
      </c>
      <c r="S304" s="160" t="str">
        <f t="shared" si="27"/>
        <v/>
      </c>
      <c r="T304" s="50" t="str">
        <f>IF($F304="","",IF(ISERROR(VLOOKUP(F304,PROVEEDORES!$D$8:$I$507,5,0)),1,VLOOKUP($F304,PROVEEDORES!$D$8:$I$507,5,0)))</f>
        <v/>
      </c>
    </row>
    <row r="305" spans="3:20" ht="17.45" customHeight="1" x14ac:dyDescent="0.25">
      <c r="C305" s="188"/>
      <c r="D305" s="189"/>
      <c r="E305" s="178"/>
      <c r="F305" s="178"/>
      <c r="G305" s="190">
        <f>DATOS!$E$13</f>
        <v>1</v>
      </c>
      <c r="H305" s="178"/>
      <c r="I305" s="191"/>
      <c r="J305" s="178"/>
      <c r="K305" s="178"/>
      <c r="L305" s="178"/>
      <c r="M305" s="178"/>
      <c r="N305" s="160" t="str">
        <f t="shared" si="24"/>
        <v/>
      </c>
      <c r="O305" s="21"/>
      <c r="P305" s="160" t="str">
        <f t="shared" si="25"/>
        <v/>
      </c>
      <c r="Q305" s="160">
        <f t="shared" si="28"/>
        <v>0</v>
      </c>
      <c r="R305" s="160" t="str">
        <f t="shared" si="26"/>
        <v/>
      </c>
      <c r="S305" s="160" t="str">
        <f t="shared" si="27"/>
        <v/>
      </c>
      <c r="T305" s="50" t="str">
        <f>IF($F305="","",IF(ISERROR(VLOOKUP(F305,PROVEEDORES!$D$8:$I$507,5,0)),1,VLOOKUP($F305,PROVEEDORES!$D$8:$I$507,5,0)))</f>
        <v/>
      </c>
    </row>
    <row r="306" spans="3:20" ht="17.45" customHeight="1" x14ac:dyDescent="0.25">
      <c r="C306" s="188"/>
      <c r="D306" s="189"/>
      <c r="E306" s="178"/>
      <c r="F306" s="178"/>
      <c r="G306" s="190">
        <f>DATOS!$E$13</f>
        <v>1</v>
      </c>
      <c r="H306" s="178"/>
      <c r="I306" s="191"/>
      <c r="J306" s="178"/>
      <c r="K306" s="178"/>
      <c r="L306" s="178"/>
      <c r="M306" s="178"/>
      <c r="N306" s="160" t="str">
        <f t="shared" si="24"/>
        <v/>
      </c>
      <c r="O306" s="21"/>
      <c r="P306" s="160" t="str">
        <f t="shared" si="25"/>
        <v/>
      </c>
      <c r="Q306" s="160">
        <f t="shared" si="28"/>
        <v>0</v>
      </c>
      <c r="R306" s="160" t="str">
        <f t="shared" si="26"/>
        <v/>
      </c>
      <c r="S306" s="160" t="str">
        <f t="shared" si="27"/>
        <v/>
      </c>
      <c r="T306" s="50" t="str">
        <f>IF($F306="","",IF(ISERROR(VLOOKUP(F306,PROVEEDORES!$D$8:$I$507,5,0)),1,VLOOKUP($F306,PROVEEDORES!$D$8:$I$507,5,0)))</f>
        <v/>
      </c>
    </row>
    <row r="307" spans="3:20" ht="17.45" customHeight="1" x14ac:dyDescent="0.25">
      <c r="C307" s="188"/>
      <c r="D307" s="189"/>
      <c r="E307" s="178"/>
      <c r="F307" s="178"/>
      <c r="G307" s="190">
        <f>DATOS!$E$13</f>
        <v>1</v>
      </c>
      <c r="H307" s="178"/>
      <c r="I307" s="191"/>
      <c r="J307" s="178"/>
      <c r="K307" s="178"/>
      <c r="L307" s="178"/>
      <c r="M307" s="178"/>
      <c r="N307" s="160" t="str">
        <f t="shared" si="24"/>
        <v/>
      </c>
      <c r="O307" s="21"/>
      <c r="P307" s="160" t="str">
        <f t="shared" si="25"/>
        <v/>
      </c>
      <c r="Q307" s="160">
        <f t="shared" si="28"/>
        <v>0</v>
      </c>
      <c r="R307" s="160" t="str">
        <f t="shared" si="26"/>
        <v/>
      </c>
      <c r="S307" s="160" t="str">
        <f t="shared" si="27"/>
        <v/>
      </c>
      <c r="T307" s="50" t="str">
        <f>IF($F307="","",IF(ISERROR(VLOOKUP(F307,PROVEEDORES!$D$8:$I$507,5,0)),1,VLOOKUP($F307,PROVEEDORES!$D$8:$I$507,5,0)))</f>
        <v/>
      </c>
    </row>
    <row r="308" spans="3:20" ht="17.45" customHeight="1" x14ac:dyDescent="0.25">
      <c r="C308" s="188"/>
      <c r="D308" s="189"/>
      <c r="E308" s="178"/>
      <c r="F308" s="178"/>
      <c r="G308" s="190">
        <f>DATOS!$E$13</f>
        <v>1</v>
      </c>
      <c r="H308" s="178"/>
      <c r="I308" s="191"/>
      <c r="J308" s="178"/>
      <c r="K308" s="178"/>
      <c r="L308" s="178"/>
      <c r="M308" s="178"/>
      <c r="N308" s="160" t="str">
        <f t="shared" si="24"/>
        <v/>
      </c>
      <c r="O308" s="21"/>
      <c r="P308" s="160" t="str">
        <f t="shared" si="25"/>
        <v/>
      </c>
      <c r="Q308" s="160">
        <f t="shared" si="28"/>
        <v>0</v>
      </c>
      <c r="R308" s="160" t="str">
        <f t="shared" si="26"/>
        <v/>
      </c>
      <c r="S308" s="160" t="str">
        <f t="shared" si="27"/>
        <v/>
      </c>
      <c r="T308" s="50" t="str">
        <f>IF($F308="","",IF(ISERROR(VLOOKUP(F308,PROVEEDORES!$D$8:$I$507,5,0)),1,VLOOKUP($F308,PROVEEDORES!$D$8:$I$507,5,0)))</f>
        <v/>
      </c>
    </row>
    <row r="309" spans="3:20" ht="17.45" customHeight="1" x14ac:dyDescent="0.25">
      <c r="C309" s="188"/>
      <c r="D309" s="189"/>
      <c r="E309" s="178"/>
      <c r="F309" s="178"/>
      <c r="G309" s="190">
        <f>DATOS!$E$13</f>
        <v>1</v>
      </c>
      <c r="H309" s="178"/>
      <c r="I309" s="191"/>
      <c r="J309" s="178"/>
      <c r="K309" s="178"/>
      <c r="L309" s="178"/>
      <c r="M309" s="178"/>
      <c r="N309" s="160" t="str">
        <f t="shared" si="24"/>
        <v/>
      </c>
      <c r="O309" s="21"/>
      <c r="P309" s="160" t="str">
        <f t="shared" si="25"/>
        <v/>
      </c>
      <c r="Q309" s="160">
        <f t="shared" si="28"/>
        <v>0</v>
      </c>
      <c r="R309" s="160" t="str">
        <f t="shared" si="26"/>
        <v/>
      </c>
      <c r="S309" s="160" t="str">
        <f t="shared" si="27"/>
        <v/>
      </c>
      <c r="T309" s="50" t="str">
        <f>IF($F309="","",IF(ISERROR(VLOOKUP(F309,PROVEEDORES!$D$8:$I$507,5,0)),1,VLOOKUP($F309,PROVEEDORES!$D$8:$I$507,5,0)))</f>
        <v/>
      </c>
    </row>
    <row r="310" spans="3:20" ht="17.45" customHeight="1" x14ac:dyDescent="0.25">
      <c r="C310" s="188"/>
      <c r="D310" s="189"/>
      <c r="E310" s="178"/>
      <c r="F310" s="178"/>
      <c r="G310" s="190">
        <f>DATOS!$E$13</f>
        <v>1</v>
      </c>
      <c r="H310" s="178"/>
      <c r="I310" s="191"/>
      <c r="J310" s="178"/>
      <c r="K310" s="178"/>
      <c r="L310" s="178"/>
      <c r="M310" s="178"/>
      <c r="N310" s="160" t="str">
        <f t="shared" si="24"/>
        <v/>
      </c>
      <c r="O310" s="21"/>
      <c r="P310" s="160" t="str">
        <f t="shared" si="25"/>
        <v/>
      </c>
      <c r="Q310" s="160">
        <f t="shared" si="28"/>
        <v>0</v>
      </c>
      <c r="R310" s="160" t="str">
        <f t="shared" si="26"/>
        <v/>
      </c>
      <c r="S310" s="160" t="str">
        <f t="shared" si="27"/>
        <v/>
      </c>
      <c r="T310" s="50" t="str">
        <f>IF($F310="","",IF(ISERROR(VLOOKUP(F310,PROVEEDORES!$D$8:$I$507,5,0)),1,VLOOKUP($F310,PROVEEDORES!$D$8:$I$507,5,0)))</f>
        <v/>
      </c>
    </row>
    <row r="311" spans="3:20" ht="17.45" customHeight="1" x14ac:dyDescent="0.25">
      <c r="C311" s="188"/>
      <c r="D311" s="189"/>
      <c r="E311" s="178"/>
      <c r="F311" s="178"/>
      <c r="G311" s="190">
        <f>DATOS!$E$13</f>
        <v>1</v>
      </c>
      <c r="H311" s="178"/>
      <c r="I311" s="191"/>
      <c r="J311" s="178"/>
      <c r="K311" s="178"/>
      <c r="L311" s="178"/>
      <c r="M311" s="178"/>
      <c r="N311" s="160" t="str">
        <f t="shared" si="24"/>
        <v/>
      </c>
      <c r="O311" s="21"/>
      <c r="P311" s="160" t="str">
        <f t="shared" si="25"/>
        <v/>
      </c>
      <c r="Q311" s="160">
        <f t="shared" si="28"/>
        <v>0</v>
      </c>
      <c r="R311" s="160" t="str">
        <f t="shared" si="26"/>
        <v/>
      </c>
      <c r="S311" s="160" t="str">
        <f t="shared" si="27"/>
        <v/>
      </c>
      <c r="T311" s="50" t="str">
        <f>IF($F311="","",IF(ISERROR(VLOOKUP(F311,PROVEEDORES!$D$8:$I$507,5,0)),1,VLOOKUP($F311,PROVEEDORES!$D$8:$I$507,5,0)))</f>
        <v/>
      </c>
    </row>
    <row r="312" spans="3:20" ht="17.45" customHeight="1" x14ac:dyDescent="0.25">
      <c r="C312" s="188"/>
      <c r="D312" s="189"/>
      <c r="E312" s="178"/>
      <c r="F312" s="178"/>
      <c r="G312" s="190">
        <f>DATOS!$E$13</f>
        <v>1</v>
      </c>
      <c r="H312" s="178"/>
      <c r="I312" s="191"/>
      <c r="J312" s="178"/>
      <c r="K312" s="178"/>
      <c r="L312" s="178"/>
      <c r="M312" s="178"/>
      <c r="N312" s="160" t="str">
        <f t="shared" si="24"/>
        <v/>
      </c>
      <c r="O312" s="21"/>
      <c r="P312" s="160" t="str">
        <f t="shared" si="25"/>
        <v/>
      </c>
      <c r="Q312" s="160">
        <f t="shared" si="28"/>
        <v>0</v>
      </c>
      <c r="R312" s="160" t="str">
        <f t="shared" si="26"/>
        <v/>
      </c>
      <c r="S312" s="160" t="str">
        <f t="shared" si="27"/>
        <v/>
      </c>
      <c r="T312" s="50" t="str">
        <f>IF($F312="","",IF(ISERROR(VLOOKUP(F312,PROVEEDORES!$D$8:$I$507,5,0)),1,VLOOKUP($F312,PROVEEDORES!$D$8:$I$507,5,0)))</f>
        <v/>
      </c>
    </row>
    <row r="313" spans="3:20" ht="17.45" customHeight="1" x14ac:dyDescent="0.25">
      <c r="C313" s="188"/>
      <c r="D313" s="189"/>
      <c r="E313" s="178"/>
      <c r="F313" s="178"/>
      <c r="G313" s="190">
        <f>DATOS!$E$13</f>
        <v>1</v>
      </c>
      <c r="H313" s="178"/>
      <c r="I313" s="191"/>
      <c r="J313" s="178"/>
      <c r="K313" s="178"/>
      <c r="L313" s="178"/>
      <c r="M313" s="178"/>
      <c r="N313" s="160" t="str">
        <f t="shared" si="24"/>
        <v/>
      </c>
      <c r="O313" s="21"/>
      <c r="P313" s="160" t="str">
        <f t="shared" si="25"/>
        <v/>
      </c>
      <c r="Q313" s="160">
        <f t="shared" si="28"/>
        <v>0</v>
      </c>
      <c r="R313" s="160" t="str">
        <f t="shared" si="26"/>
        <v/>
      </c>
      <c r="S313" s="160" t="str">
        <f t="shared" si="27"/>
        <v/>
      </c>
      <c r="T313" s="50" t="str">
        <f>IF($F313="","",IF(ISERROR(VLOOKUP(F313,PROVEEDORES!$D$8:$I$507,5,0)),1,VLOOKUP($F313,PROVEEDORES!$D$8:$I$507,5,0)))</f>
        <v/>
      </c>
    </row>
    <row r="314" spans="3:20" ht="17.45" customHeight="1" x14ac:dyDescent="0.25">
      <c r="C314" s="188"/>
      <c r="D314" s="189"/>
      <c r="E314" s="178"/>
      <c r="F314" s="178"/>
      <c r="G314" s="190">
        <f>DATOS!$E$13</f>
        <v>1</v>
      </c>
      <c r="H314" s="178"/>
      <c r="I314" s="191"/>
      <c r="J314" s="178"/>
      <c r="K314" s="178"/>
      <c r="L314" s="178"/>
      <c r="M314" s="178"/>
      <c r="N314" s="160" t="str">
        <f t="shared" si="24"/>
        <v/>
      </c>
      <c r="O314" s="21"/>
      <c r="P314" s="160" t="str">
        <f t="shared" si="25"/>
        <v/>
      </c>
      <c r="Q314" s="160">
        <f t="shared" si="28"/>
        <v>0</v>
      </c>
      <c r="R314" s="160" t="str">
        <f t="shared" si="26"/>
        <v/>
      </c>
      <c r="S314" s="160" t="str">
        <f t="shared" si="27"/>
        <v/>
      </c>
      <c r="T314" s="50" t="str">
        <f>IF($F314="","",IF(ISERROR(VLOOKUP(F314,PROVEEDORES!$D$8:$I$507,5,0)),1,VLOOKUP($F314,PROVEEDORES!$D$8:$I$507,5,0)))</f>
        <v/>
      </c>
    </row>
    <row r="315" spans="3:20" ht="17.45" customHeight="1" x14ac:dyDescent="0.25">
      <c r="C315" s="188"/>
      <c r="D315" s="189"/>
      <c r="E315" s="178"/>
      <c r="F315" s="178"/>
      <c r="G315" s="190">
        <f>DATOS!$E$13</f>
        <v>1</v>
      </c>
      <c r="H315" s="178"/>
      <c r="I315" s="191"/>
      <c r="J315" s="178"/>
      <c r="K315" s="178"/>
      <c r="L315" s="178"/>
      <c r="M315" s="178"/>
      <c r="N315" s="160" t="str">
        <f t="shared" si="24"/>
        <v/>
      </c>
      <c r="O315" s="21"/>
      <c r="P315" s="160" t="str">
        <f t="shared" si="25"/>
        <v/>
      </c>
      <c r="Q315" s="160">
        <f t="shared" si="28"/>
        <v>0</v>
      </c>
      <c r="R315" s="160" t="str">
        <f t="shared" si="26"/>
        <v/>
      </c>
      <c r="S315" s="160" t="str">
        <f t="shared" si="27"/>
        <v/>
      </c>
      <c r="T315" s="50" t="str">
        <f>IF($F315="","",IF(ISERROR(VLOOKUP(F315,PROVEEDORES!$D$8:$I$507,5,0)),1,VLOOKUP($F315,PROVEEDORES!$D$8:$I$507,5,0)))</f>
        <v/>
      </c>
    </row>
    <row r="316" spans="3:20" ht="17.45" customHeight="1" x14ac:dyDescent="0.25">
      <c r="C316" s="188"/>
      <c r="D316" s="189"/>
      <c r="E316" s="178"/>
      <c r="F316" s="178"/>
      <c r="G316" s="190">
        <f>DATOS!$E$13</f>
        <v>1</v>
      </c>
      <c r="H316" s="178"/>
      <c r="I316" s="191"/>
      <c r="J316" s="178"/>
      <c r="K316" s="178"/>
      <c r="L316" s="178"/>
      <c r="M316" s="178"/>
      <c r="N316" s="160" t="str">
        <f t="shared" si="24"/>
        <v/>
      </c>
      <c r="O316" s="21"/>
      <c r="P316" s="160" t="str">
        <f t="shared" si="25"/>
        <v/>
      </c>
      <c r="Q316" s="160">
        <f t="shared" si="28"/>
        <v>0</v>
      </c>
      <c r="R316" s="160" t="str">
        <f t="shared" si="26"/>
        <v/>
      </c>
      <c r="S316" s="160" t="str">
        <f t="shared" si="27"/>
        <v/>
      </c>
      <c r="T316" s="50" t="str">
        <f>IF($F316="","",IF(ISERROR(VLOOKUP(F316,PROVEEDORES!$D$8:$I$507,5,0)),1,VLOOKUP($F316,PROVEEDORES!$D$8:$I$507,5,0)))</f>
        <v/>
      </c>
    </row>
    <row r="317" spans="3:20" ht="17.45" customHeight="1" x14ac:dyDescent="0.25">
      <c r="C317" s="188"/>
      <c r="D317" s="189"/>
      <c r="E317" s="178"/>
      <c r="F317" s="178"/>
      <c r="G317" s="190">
        <f>DATOS!$E$13</f>
        <v>1</v>
      </c>
      <c r="H317" s="178"/>
      <c r="I317" s="191"/>
      <c r="J317" s="178"/>
      <c r="K317" s="178"/>
      <c r="L317" s="178"/>
      <c r="M317" s="178"/>
      <c r="N317" s="160" t="str">
        <f t="shared" si="24"/>
        <v/>
      </c>
      <c r="O317" s="21"/>
      <c r="P317" s="160" t="str">
        <f t="shared" si="25"/>
        <v/>
      </c>
      <c r="Q317" s="160">
        <f t="shared" si="28"/>
        <v>0</v>
      </c>
      <c r="R317" s="160" t="str">
        <f t="shared" si="26"/>
        <v/>
      </c>
      <c r="S317" s="160" t="str">
        <f t="shared" si="27"/>
        <v/>
      </c>
      <c r="T317" s="50" t="str">
        <f>IF($F317="","",IF(ISERROR(VLOOKUP(F317,PROVEEDORES!$D$8:$I$507,5,0)),1,VLOOKUP($F317,PROVEEDORES!$D$8:$I$507,5,0)))</f>
        <v/>
      </c>
    </row>
    <row r="318" spans="3:20" ht="17.45" customHeight="1" x14ac:dyDescent="0.25">
      <c r="C318" s="188"/>
      <c r="D318" s="189"/>
      <c r="E318" s="178"/>
      <c r="F318" s="178"/>
      <c r="G318" s="190">
        <f>DATOS!$E$13</f>
        <v>1</v>
      </c>
      <c r="H318" s="178"/>
      <c r="I318" s="191"/>
      <c r="J318" s="178"/>
      <c r="K318" s="178"/>
      <c r="L318" s="178"/>
      <c r="M318" s="178"/>
      <c r="N318" s="160" t="str">
        <f t="shared" si="24"/>
        <v/>
      </c>
      <c r="O318" s="21"/>
      <c r="P318" s="160" t="str">
        <f t="shared" si="25"/>
        <v/>
      </c>
      <c r="Q318" s="160">
        <f t="shared" si="28"/>
        <v>0</v>
      </c>
      <c r="R318" s="160" t="str">
        <f t="shared" si="26"/>
        <v/>
      </c>
      <c r="S318" s="160" t="str">
        <f t="shared" si="27"/>
        <v/>
      </c>
      <c r="T318" s="50" t="str">
        <f>IF($F318="","",IF(ISERROR(VLOOKUP(F318,PROVEEDORES!$D$8:$I$507,5,0)),1,VLOOKUP($F318,PROVEEDORES!$D$8:$I$507,5,0)))</f>
        <v/>
      </c>
    </row>
    <row r="319" spans="3:20" ht="17.45" customHeight="1" x14ac:dyDescent="0.25">
      <c r="C319" s="188"/>
      <c r="D319" s="189"/>
      <c r="E319" s="178"/>
      <c r="F319" s="178"/>
      <c r="G319" s="190">
        <f>DATOS!$E$13</f>
        <v>1</v>
      </c>
      <c r="H319" s="178"/>
      <c r="I319" s="191"/>
      <c r="J319" s="178"/>
      <c r="K319" s="178"/>
      <c r="L319" s="178"/>
      <c r="M319" s="178"/>
      <c r="N319" s="160" t="str">
        <f t="shared" si="24"/>
        <v/>
      </c>
      <c r="O319" s="21"/>
      <c r="P319" s="160" t="str">
        <f t="shared" si="25"/>
        <v/>
      </c>
      <c r="Q319" s="160">
        <f t="shared" si="28"/>
        <v>0</v>
      </c>
      <c r="R319" s="160" t="str">
        <f t="shared" si="26"/>
        <v/>
      </c>
      <c r="S319" s="160" t="str">
        <f t="shared" si="27"/>
        <v/>
      </c>
      <c r="T319" s="50" t="str">
        <f>IF($F319="","",IF(ISERROR(VLOOKUP(F319,PROVEEDORES!$D$8:$I$507,5,0)),1,VLOOKUP($F319,PROVEEDORES!$D$8:$I$507,5,0)))</f>
        <v/>
      </c>
    </row>
    <row r="320" spans="3:20" ht="17.45" customHeight="1" x14ac:dyDescent="0.25">
      <c r="C320" s="188"/>
      <c r="D320" s="189"/>
      <c r="E320" s="178"/>
      <c r="F320" s="178"/>
      <c r="G320" s="190">
        <f>DATOS!$E$13</f>
        <v>1</v>
      </c>
      <c r="H320" s="178"/>
      <c r="I320" s="191"/>
      <c r="J320" s="178"/>
      <c r="K320" s="178"/>
      <c r="L320" s="178"/>
      <c r="M320" s="178"/>
      <c r="N320" s="160" t="str">
        <f t="shared" si="24"/>
        <v/>
      </c>
      <c r="O320" s="21"/>
      <c r="P320" s="160" t="str">
        <f t="shared" si="25"/>
        <v/>
      </c>
      <c r="Q320" s="160">
        <f t="shared" si="28"/>
        <v>0</v>
      </c>
      <c r="R320" s="160" t="str">
        <f t="shared" si="26"/>
        <v/>
      </c>
      <c r="S320" s="160" t="str">
        <f t="shared" si="27"/>
        <v/>
      </c>
      <c r="T320" s="50" t="str">
        <f>IF($F320="","",IF(ISERROR(VLOOKUP(F320,PROVEEDORES!$D$8:$I$507,5,0)),1,VLOOKUP($F320,PROVEEDORES!$D$8:$I$507,5,0)))</f>
        <v/>
      </c>
    </row>
    <row r="321" spans="3:20" ht="17.45" customHeight="1" x14ac:dyDescent="0.25">
      <c r="C321" s="188"/>
      <c r="D321" s="189"/>
      <c r="E321" s="178"/>
      <c r="F321" s="178"/>
      <c r="G321" s="190">
        <f>DATOS!$E$13</f>
        <v>1</v>
      </c>
      <c r="H321" s="178"/>
      <c r="I321" s="191"/>
      <c r="J321" s="178"/>
      <c r="K321" s="178"/>
      <c r="L321" s="178"/>
      <c r="M321" s="178"/>
      <c r="N321" s="160" t="str">
        <f t="shared" si="24"/>
        <v/>
      </c>
      <c r="O321" s="21"/>
      <c r="P321" s="160" t="str">
        <f t="shared" si="25"/>
        <v/>
      </c>
      <c r="Q321" s="160">
        <f t="shared" si="28"/>
        <v>0</v>
      </c>
      <c r="R321" s="160" t="str">
        <f t="shared" si="26"/>
        <v/>
      </c>
      <c r="S321" s="160" t="str">
        <f t="shared" si="27"/>
        <v/>
      </c>
      <c r="T321" s="50" t="str">
        <f>IF($F321="","",IF(ISERROR(VLOOKUP(F321,PROVEEDORES!$D$8:$I$507,5,0)),1,VLOOKUP($F321,PROVEEDORES!$D$8:$I$507,5,0)))</f>
        <v/>
      </c>
    </row>
    <row r="322" spans="3:20" ht="17.45" customHeight="1" x14ac:dyDescent="0.25">
      <c r="C322" s="188"/>
      <c r="D322" s="189"/>
      <c r="E322" s="178"/>
      <c r="F322" s="178"/>
      <c r="G322" s="190">
        <f>DATOS!$E$13</f>
        <v>1</v>
      </c>
      <c r="H322" s="178"/>
      <c r="I322" s="191"/>
      <c r="J322" s="178"/>
      <c r="K322" s="178"/>
      <c r="L322" s="178"/>
      <c r="M322" s="178"/>
      <c r="N322" s="160" t="str">
        <f t="shared" si="24"/>
        <v/>
      </c>
      <c r="O322" s="21"/>
      <c r="P322" s="160" t="str">
        <f t="shared" si="25"/>
        <v/>
      </c>
      <c r="Q322" s="160">
        <f t="shared" si="28"/>
        <v>0</v>
      </c>
      <c r="R322" s="160" t="str">
        <f t="shared" si="26"/>
        <v/>
      </c>
      <c r="S322" s="160" t="str">
        <f t="shared" si="27"/>
        <v/>
      </c>
      <c r="T322" s="50" t="str">
        <f>IF($F322="","",IF(ISERROR(VLOOKUP(F322,PROVEEDORES!$D$8:$I$507,5,0)),1,VLOOKUP($F322,PROVEEDORES!$D$8:$I$507,5,0)))</f>
        <v/>
      </c>
    </row>
    <row r="323" spans="3:20" ht="17.45" customHeight="1" x14ac:dyDescent="0.25">
      <c r="C323" s="188"/>
      <c r="D323" s="189"/>
      <c r="E323" s="178"/>
      <c r="F323" s="178"/>
      <c r="G323" s="190">
        <f>DATOS!$E$13</f>
        <v>1</v>
      </c>
      <c r="H323" s="178"/>
      <c r="I323" s="191"/>
      <c r="J323" s="178"/>
      <c r="K323" s="178"/>
      <c r="L323" s="178"/>
      <c r="M323" s="178"/>
      <c r="N323" s="160" t="str">
        <f t="shared" si="24"/>
        <v/>
      </c>
      <c r="O323" s="21"/>
      <c r="P323" s="160" t="str">
        <f t="shared" si="25"/>
        <v/>
      </c>
      <c r="Q323" s="160">
        <f t="shared" si="28"/>
        <v>0</v>
      </c>
      <c r="R323" s="160" t="str">
        <f t="shared" si="26"/>
        <v/>
      </c>
      <c r="S323" s="160" t="str">
        <f t="shared" si="27"/>
        <v/>
      </c>
      <c r="T323" s="50" t="str">
        <f>IF($F323="","",IF(ISERROR(VLOOKUP(F323,PROVEEDORES!$D$8:$I$507,5,0)),1,VLOOKUP($F323,PROVEEDORES!$D$8:$I$507,5,0)))</f>
        <v/>
      </c>
    </row>
    <row r="324" spans="3:20" ht="17.45" customHeight="1" x14ac:dyDescent="0.25">
      <c r="C324" s="188"/>
      <c r="D324" s="189"/>
      <c r="E324" s="178"/>
      <c r="F324" s="178"/>
      <c r="G324" s="190">
        <f>DATOS!$E$13</f>
        <v>1</v>
      </c>
      <c r="H324" s="178"/>
      <c r="I324" s="191"/>
      <c r="J324" s="178"/>
      <c r="K324" s="178"/>
      <c r="L324" s="178"/>
      <c r="M324" s="178"/>
      <c r="N324" s="160" t="str">
        <f t="shared" si="24"/>
        <v/>
      </c>
      <c r="O324" s="21"/>
      <c r="P324" s="160" t="str">
        <f t="shared" si="25"/>
        <v/>
      </c>
      <c r="Q324" s="160">
        <f t="shared" si="28"/>
        <v>0</v>
      </c>
      <c r="R324" s="160" t="str">
        <f t="shared" si="26"/>
        <v/>
      </c>
      <c r="S324" s="160" t="str">
        <f t="shared" si="27"/>
        <v/>
      </c>
      <c r="T324" s="50" t="str">
        <f>IF($F324="","",IF(ISERROR(VLOOKUP(F324,PROVEEDORES!$D$8:$I$507,5,0)),1,VLOOKUP($F324,PROVEEDORES!$D$8:$I$507,5,0)))</f>
        <v/>
      </c>
    </row>
    <row r="325" spans="3:20" ht="17.45" customHeight="1" x14ac:dyDescent="0.25">
      <c r="C325" s="188"/>
      <c r="D325" s="189"/>
      <c r="E325" s="178"/>
      <c r="F325" s="178"/>
      <c r="G325" s="190">
        <f>DATOS!$E$13</f>
        <v>1</v>
      </c>
      <c r="H325" s="178"/>
      <c r="I325" s="191"/>
      <c r="J325" s="178"/>
      <c r="K325" s="178"/>
      <c r="L325" s="178"/>
      <c r="M325" s="178"/>
      <c r="N325" s="160" t="str">
        <f t="shared" si="24"/>
        <v/>
      </c>
      <c r="O325" s="21"/>
      <c r="P325" s="160" t="str">
        <f t="shared" si="25"/>
        <v/>
      </c>
      <c r="Q325" s="160">
        <f t="shared" si="28"/>
        <v>0</v>
      </c>
      <c r="R325" s="160" t="str">
        <f t="shared" si="26"/>
        <v/>
      </c>
      <c r="S325" s="160" t="str">
        <f t="shared" si="27"/>
        <v/>
      </c>
      <c r="T325" s="50" t="str">
        <f>IF($F325="","",IF(ISERROR(VLOOKUP(F325,PROVEEDORES!$D$8:$I$507,5,0)),1,VLOOKUP($F325,PROVEEDORES!$D$8:$I$507,5,0)))</f>
        <v/>
      </c>
    </row>
    <row r="326" spans="3:20" ht="17.45" customHeight="1" x14ac:dyDescent="0.25">
      <c r="C326" s="188"/>
      <c r="D326" s="189"/>
      <c r="E326" s="178"/>
      <c r="F326" s="178"/>
      <c r="G326" s="190">
        <f>DATOS!$E$13</f>
        <v>1</v>
      </c>
      <c r="H326" s="178"/>
      <c r="I326" s="191"/>
      <c r="J326" s="178"/>
      <c r="K326" s="178"/>
      <c r="L326" s="178"/>
      <c r="M326" s="178"/>
      <c r="N326" s="160" t="str">
        <f t="shared" si="24"/>
        <v/>
      </c>
      <c r="O326" s="21"/>
      <c r="P326" s="160" t="str">
        <f t="shared" si="25"/>
        <v/>
      </c>
      <c r="Q326" s="160">
        <f t="shared" si="28"/>
        <v>0</v>
      </c>
      <c r="R326" s="160" t="str">
        <f t="shared" si="26"/>
        <v/>
      </c>
      <c r="S326" s="160" t="str">
        <f t="shared" si="27"/>
        <v/>
      </c>
      <c r="T326" s="50" t="str">
        <f>IF($F326="","",IF(ISERROR(VLOOKUP(F326,PROVEEDORES!$D$8:$I$507,5,0)),1,VLOOKUP($F326,PROVEEDORES!$D$8:$I$507,5,0)))</f>
        <v/>
      </c>
    </row>
    <row r="327" spans="3:20" ht="17.45" customHeight="1" x14ac:dyDescent="0.25">
      <c r="C327" s="188"/>
      <c r="D327" s="189"/>
      <c r="E327" s="178"/>
      <c r="F327" s="178"/>
      <c r="G327" s="190">
        <f>DATOS!$E$13</f>
        <v>1</v>
      </c>
      <c r="H327" s="178"/>
      <c r="I327" s="191"/>
      <c r="J327" s="178"/>
      <c r="K327" s="178"/>
      <c r="L327" s="178"/>
      <c r="M327" s="178"/>
      <c r="N327" s="160" t="str">
        <f t="shared" si="24"/>
        <v/>
      </c>
      <c r="O327" s="21"/>
      <c r="P327" s="160" t="str">
        <f t="shared" si="25"/>
        <v/>
      </c>
      <c r="Q327" s="160">
        <f t="shared" si="28"/>
        <v>0</v>
      </c>
      <c r="R327" s="160" t="str">
        <f t="shared" si="26"/>
        <v/>
      </c>
      <c r="S327" s="160" t="str">
        <f t="shared" si="27"/>
        <v/>
      </c>
      <c r="T327" s="50" t="str">
        <f>IF($F327="","",IF(ISERROR(VLOOKUP(F327,PROVEEDORES!$D$8:$I$507,5,0)),1,VLOOKUP($F327,PROVEEDORES!$D$8:$I$507,5,0)))</f>
        <v/>
      </c>
    </row>
    <row r="328" spans="3:20" ht="17.45" customHeight="1" x14ac:dyDescent="0.25">
      <c r="C328" s="188"/>
      <c r="D328" s="189"/>
      <c r="E328" s="178"/>
      <c r="F328" s="178"/>
      <c r="G328" s="190">
        <f>DATOS!$E$13</f>
        <v>1</v>
      </c>
      <c r="H328" s="178"/>
      <c r="I328" s="191"/>
      <c r="J328" s="178"/>
      <c r="K328" s="178"/>
      <c r="L328" s="178"/>
      <c r="M328" s="178"/>
      <c r="N328" s="160" t="str">
        <f t="shared" si="24"/>
        <v/>
      </c>
      <c r="O328" s="21"/>
      <c r="P328" s="160" t="str">
        <f t="shared" si="25"/>
        <v/>
      </c>
      <c r="Q328" s="160">
        <f t="shared" si="28"/>
        <v>0</v>
      </c>
      <c r="R328" s="160" t="str">
        <f t="shared" si="26"/>
        <v/>
      </c>
      <c r="S328" s="160" t="str">
        <f t="shared" si="27"/>
        <v/>
      </c>
      <c r="T328" s="50" t="str">
        <f>IF($F328="","",IF(ISERROR(VLOOKUP(F328,PROVEEDORES!$D$8:$I$507,5,0)),1,VLOOKUP($F328,PROVEEDORES!$D$8:$I$507,5,0)))</f>
        <v/>
      </c>
    </row>
    <row r="329" spans="3:20" ht="17.45" customHeight="1" x14ac:dyDescent="0.25">
      <c r="C329" s="188"/>
      <c r="D329" s="189"/>
      <c r="E329" s="178"/>
      <c r="F329" s="178"/>
      <c r="G329" s="190">
        <f>DATOS!$E$13</f>
        <v>1</v>
      </c>
      <c r="H329" s="178"/>
      <c r="I329" s="191"/>
      <c r="J329" s="178"/>
      <c r="K329" s="178"/>
      <c r="L329" s="178"/>
      <c r="M329" s="178"/>
      <c r="N329" s="160" t="str">
        <f t="shared" si="24"/>
        <v/>
      </c>
      <c r="O329" s="21"/>
      <c r="P329" s="160" t="str">
        <f t="shared" si="25"/>
        <v/>
      </c>
      <c r="Q329" s="160">
        <f t="shared" si="28"/>
        <v>0</v>
      </c>
      <c r="R329" s="160" t="str">
        <f t="shared" si="26"/>
        <v/>
      </c>
      <c r="S329" s="160" t="str">
        <f t="shared" si="27"/>
        <v/>
      </c>
      <c r="T329" s="50" t="str">
        <f>IF($F329="","",IF(ISERROR(VLOOKUP(F329,PROVEEDORES!$D$8:$I$507,5,0)),1,VLOOKUP($F329,PROVEEDORES!$D$8:$I$507,5,0)))</f>
        <v/>
      </c>
    </row>
    <row r="330" spans="3:20" ht="17.45" customHeight="1" x14ac:dyDescent="0.25">
      <c r="C330" s="188"/>
      <c r="D330" s="189"/>
      <c r="E330" s="178"/>
      <c r="F330" s="178"/>
      <c r="G330" s="190">
        <f>DATOS!$E$13</f>
        <v>1</v>
      </c>
      <c r="H330" s="178"/>
      <c r="I330" s="191"/>
      <c r="J330" s="178"/>
      <c r="K330" s="178"/>
      <c r="L330" s="178"/>
      <c r="M330" s="178"/>
      <c r="N330" s="160" t="str">
        <f t="shared" si="24"/>
        <v/>
      </c>
      <c r="O330" s="21"/>
      <c r="P330" s="160" t="str">
        <f t="shared" si="25"/>
        <v/>
      </c>
      <c r="Q330" s="160">
        <f t="shared" si="28"/>
        <v>0</v>
      </c>
      <c r="R330" s="160" t="str">
        <f t="shared" si="26"/>
        <v/>
      </c>
      <c r="S330" s="160" t="str">
        <f t="shared" si="27"/>
        <v/>
      </c>
      <c r="T330" s="50" t="str">
        <f>IF($F330="","",IF(ISERROR(VLOOKUP(F330,PROVEEDORES!$D$8:$I$507,5,0)),1,VLOOKUP($F330,PROVEEDORES!$D$8:$I$507,5,0)))</f>
        <v/>
      </c>
    </row>
    <row r="331" spans="3:20" ht="17.45" customHeight="1" x14ac:dyDescent="0.25">
      <c r="C331" s="188"/>
      <c r="D331" s="189"/>
      <c r="E331" s="178"/>
      <c r="F331" s="178"/>
      <c r="G331" s="190">
        <f>DATOS!$E$13</f>
        <v>1</v>
      </c>
      <c r="H331" s="178"/>
      <c r="I331" s="191"/>
      <c r="J331" s="178"/>
      <c r="K331" s="178"/>
      <c r="L331" s="178"/>
      <c r="M331" s="178"/>
      <c r="N331" s="160" t="str">
        <f t="shared" si="24"/>
        <v/>
      </c>
      <c r="O331" s="21"/>
      <c r="P331" s="160" t="str">
        <f t="shared" si="25"/>
        <v/>
      </c>
      <c r="Q331" s="160">
        <f t="shared" si="28"/>
        <v>0</v>
      </c>
      <c r="R331" s="160" t="str">
        <f t="shared" si="26"/>
        <v/>
      </c>
      <c r="S331" s="160" t="str">
        <f t="shared" si="27"/>
        <v/>
      </c>
      <c r="T331" s="50" t="str">
        <f>IF($F331="","",IF(ISERROR(VLOOKUP(F331,PROVEEDORES!$D$8:$I$507,5,0)),1,VLOOKUP($F331,PROVEEDORES!$D$8:$I$507,5,0)))</f>
        <v/>
      </c>
    </row>
    <row r="332" spans="3:20" ht="17.45" customHeight="1" x14ac:dyDescent="0.25">
      <c r="C332" s="188"/>
      <c r="D332" s="189"/>
      <c r="E332" s="178"/>
      <c r="F332" s="178"/>
      <c r="G332" s="190">
        <f>DATOS!$E$13</f>
        <v>1</v>
      </c>
      <c r="H332" s="178"/>
      <c r="I332" s="191"/>
      <c r="J332" s="178"/>
      <c r="K332" s="178"/>
      <c r="L332" s="178"/>
      <c r="M332" s="178"/>
      <c r="N332" s="160" t="str">
        <f t="shared" si="24"/>
        <v/>
      </c>
      <c r="O332" s="21"/>
      <c r="P332" s="160" t="str">
        <f t="shared" si="25"/>
        <v/>
      </c>
      <c r="Q332" s="160">
        <f t="shared" si="28"/>
        <v>0</v>
      </c>
      <c r="R332" s="160" t="str">
        <f t="shared" si="26"/>
        <v/>
      </c>
      <c r="S332" s="160" t="str">
        <f t="shared" si="27"/>
        <v/>
      </c>
      <c r="T332" s="50" t="str">
        <f>IF($F332="","",IF(ISERROR(VLOOKUP(F332,PROVEEDORES!$D$8:$I$507,5,0)),1,VLOOKUP($F332,PROVEEDORES!$D$8:$I$507,5,0)))</f>
        <v/>
      </c>
    </row>
    <row r="333" spans="3:20" ht="17.45" customHeight="1" x14ac:dyDescent="0.25">
      <c r="C333" s="188"/>
      <c r="D333" s="189"/>
      <c r="E333" s="178"/>
      <c r="F333" s="178"/>
      <c r="G333" s="190">
        <f>DATOS!$E$13</f>
        <v>1</v>
      </c>
      <c r="H333" s="178"/>
      <c r="I333" s="191"/>
      <c r="J333" s="178"/>
      <c r="K333" s="178"/>
      <c r="L333" s="178"/>
      <c r="M333" s="178"/>
      <c r="N333" s="160" t="str">
        <f t="shared" si="24"/>
        <v/>
      </c>
      <c r="O333" s="21"/>
      <c r="P333" s="160" t="str">
        <f t="shared" si="25"/>
        <v/>
      </c>
      <c r="Q333" s="160">
        <f t="shared" si="28"/>
        <v>0</v>
      </c>
      <c r="R333" s="160" t="str">
        <f t="shared" si="26"/>
        <v/>
      </c>
      <c r="S333" s="160" t="str">
        <f t="shared" si="27"/>
        <v/>
      </c>
      <c r="T333" s="50" t="str">
        <f>IF($F333="","",IF(ISERROR(VLOOKUP(F333,PROVEEDORES!$D$8:$I$507,5,0)),1,VLOOKUP($F333,PROVEEDORES!$D$8:$I$507,5,0)))</f>
        <v/>
      </c>
    </row>
    <row r="334" spans="3:20" ht="17.45" customHeight="1" x14ac:dyDescent="0.25">
      <c r="C334" s="188"/>
      <c r="D334" s="189"/>
      <c r="E334" s="178"/>
      <c r="F334" s="178"/>
      <c r="G334" s="190">
        <f>DATOS!$E$13</f>
        <v>1</v>
      </c>
      <c r="H334" s="178"/>
      <c r="I334" s="191"/>
      <c r="J334" s="178"/>
      <c r="K334" s="178"/>
      <c r="L334" s="178"/>
      <c r="M334" s="178"/>
      <c r="N334" s="160" t="str">
        <f t="shared" si="24"/>
        <v/>
      </c>
      <c r="O334" s="21"/>
      <c r="P334" s="160" t="str">
        <f t="shared" si="25"/>
        <v/>
      </c>
      <c r="Q334" s="160">
        <f t="shared" si="28"/>
        <v>0</v>
      </c>
      <c r="R334" s="160" t="str">
        <f t="shared" si="26"/>
        <v/>
      </c>
      <c r="S334" s="160" t="str">
        <f t="shared" si="27"/>
        <v/>
      </c>
      <c r="T334" s="50" t="str">
        <f>IF($F334="","",IF(ISERROR(VLOOKUP(F334,PROVEEDORES!$D$8:$I$507,5,0)),1,VLOOKUP($F334,PROVEEDORES!$D$8:$I$507,5,0)))</f>
        <v/>
      </c>
    </row>
    <row r="335" spans="3:20" ht="17.45" customHeight="1" x14ac:dyDescent="0.25">
      <c r="C335" s="188"/>
      <c r="D335" s="189"/>
      <c r="E335" s="178"/>
      <c r="F335" s="178"/>
      <c r="G335" s="190">
        <f>DATOS!$E$13</f>
        <v>1</v>
      </c>
      <c r="H335" s="178"/>
      <c r="I335" s="191"/>
      <c r="J335" s="178"/>
      <c r="K335" s="178"/>
      <c r="L335" s="178"/>
      <c r="M335" s="178"/>
      <c r="N335" s="160" t="str">
        <f t="shared" si="24"/>
        <v/>
      </c>
      <c r="O335" s="21"/>
      <c r="P335" s="160" t="str">
        <f t="shared" si="25"/>
        <v/>
      </c>
      <c r="Q335" s="160">
        <f t="shared" si="28"/>
        <v>0</v>
      </c>
      <c r="R335" s="160" t="str">
        <f t="shared" si="26"/>
        <v/>
      </c>
      <c r="S335" s="160" t="str">
        <f t="shared" si="27"/>
        <v/>
      </c>
      <c r="T335" s="50" t="str">
        <f>IF($F335="","",IF(ISERROR(VLOOKUP(F335,PROVEEDORES!$D$8:$I$507,5,0)),1,VLOOKUP($F335,PROVEEDORES!$D$8:$I$507,5,0)))</f>
        <v/>
      </c>
    </row>
    <row r="336" spans="3:20" ht="17.45" customHeight="1" x14ac:dyDescent="0.25">
      <c r="C336" s="188"/>
      <c r="D336" s="189"/>
      <c r="E336" s="178"/>
      <c r="F336" s="178"/>
      <c r="G336" s="190">
        <f>DATOS!$E$13</f>
        <v>1</v>
      </c>
      <c r="H336" s="178"/>
      <c r="I336" s="191"/>
      <c r="J336" s="178"/>
      <c r="K336" s="178"/>
      <c r="L336" s="178"/>
      <c r="M336" s="178"/>
      <c r="N336" s="160" t="str">
        <f t="shared" si="24"/>
        <v/>
      </c>
      <c r="O336" s="21"/>
      <c r="P336" s="160" t="str">
        <f t="shared" si="25"/>
        <v/>
      </c>
      <c r="Q336" s="160">
        <f t="shared" si="28"/>
        <v>0</v>
      </c>
      <c r="R336" s="160" t="str">
        <f t="shared" si="26"/>
        <v/>
      </c>
      <c r="S336" s="160" t="str">
        <f t="shared" si="27"/>
        <v/>
      </c>
      <c r="T336" s="50" t="str">
        <f>IF($F336="","",IF(ISERROR(VLOOKUP(F336,PROVEEDORES!$D$8:$I$507,5,0)),1,VLOOKUP($F336,PROVEEDORES!$D$8:$I$507,5,0)))</f>
        <v/>
      </c>
    </row>
    <row r="337" spans="3:20" ht="17.45" customHeight="1" x14ac:dyDescent="0.25">
      <c r="C337" s="188"/>
      <c r="D337" s="189"/>
      <c r="E337" s="178"/>
      <c r="F337" s="178"/>
      <c r="G337" s="190">
        <f>DATOS!$E$13</f>
        <v>1</v>
      </c>
      <c r="H337" s="178"/>
      <c r="I337" s="191"/>
      <c r="J337" s="178"/>
      <c r="K337" s="178"/>
      <c r="L337" s="178"/>
      <c r="M337" s="178"/>
      <c r="N337" s="160" t="str">
        <f t="shared" si="24"/>
        <v/>
      </c>
      <c r="O337" s="21"/>
      <c r="P337" s="160" t="str">
        <f t="shared" si="25"/>
        <v/>
      </c>
      <c r="Q337" s="160">
        <f t="shared" si="28"/>
        <v>0</v>
      </c>
      <c r="R337" s="160" t="str">
        <f t="shared" si="26"/>
        <v/>
      </c>
      <c r="S337" s="160" t="str">
        <f t="shared" si="27"/>
        <v/>
      </c>
      <c r="T337" s="50" t="str">
        <f>IF($F337="","",IF(ISERROR(VLOOKUP(F337,PROVEEDORES!$D$8:$I$507,5,0)),1,VLOOKUP($F337,PROVEEDORES!$D$8:$I$507,5,0)))</f>
        <v/>
      </c>
    </row>
    <row r="338" spans="3:20" ht="17.45" customHeight="1" x14ac:dyDescent="0.25">
      <c r="C338" s="188"/>
      <c r="D338" s="189"/>
      <c r="E338" s="178"/>
      <c r="F338" s="178"/>
      <c r="G338" s="190">
        <f>DATOS!$E$13</f>
        <v>1</v>
      </c>
      <c r="H338" s="178"/>
      <c r="I338" s="191"/>
      <c r="J338" s="178"/>
      <c r="K338" s="178"/>
      <c r="L338" s="178"/>
      <c r="M338" s="178"/>
      <c r="N338" s="160" t="str">
        <f t="shared" ref="N338:N401" si="29">IF(H338&amp;J338&amp;K338&amp;L338&amp;M338="","",H338+J338+K338-L338-M338)</f>
        <v/>
      </c>
      <c r="O338" s="21"/>
      <c r="P338" s="160" t="str">
        <f t="shared" ref="P338:P401" si="30">IF($I338="E",H338,"")</f>
        <v/>
      </c>
      <c r="Q338" s="160">
        <f t="shared" si="28"/>
        <v>0</v>
      </c>
      <c r="R338" s="160" t="str">
        <f t="shared" si="26"/>
        <v/>
      </c>
      <c r="S338" s="160" t="str">
        <f t="shared" si="27"/>
        <v/>
      </c>
      <c r="T338" s="50" t="str">
        <f>IF($F338="","",IF(ISERROR(VLOOKUP(F338,PROVEEDORES!$D$8:$I$507,5,0)),1,VLOOKUP($F338,PROVEEDORES!$D$8:$I$507,5,0)))</f>
        <v/>
      </c>
    </row>
    <row r="339" spans="3:20" ht="17.45" customHeight="1" x14ac:dyDescent="0.25">
      <c r="C339" s="188"/>
      <c r="D339" s="189"/>
      <c r="E339" s="178"/>
      <c r="F339" s="178"/>
      <c r="G339" s="190">
        <f>DATOS!$E$13</f>
        <v>1</v>
      </c>
      <c r="H339" s="178"/>
      <c r="I339" s="191"/>
      <c r="J339" s="178"/>
      <c r="K339" s="178"/>
      <c r="L339" s="178"/>
      <c r="M339" s="178"/>
      <c r="N339" s="160" t="str">
        <f t="shared" si="29"/>
        <v/>
      </c>
      <c r="O339" s="21"/>
      <c r="P339" s="160" t="str">
        <f t="shared" si="30"/>
        <v/>
      </c>
      <c r="Q339" s="160">
        <f t="shared" si="28"/>
        <v>0</v>
      </c>
      <c r="R339" s="160" t="str">
        <f t="shared" ref="R339:R402" si="31">IF(OR($I339=8%,$I339=11%),$J339/$I339,"")</f>
        <v/>
      </c>
      <c r="S339" s="160" t="str">
        <f t="shared" ref="S339:S402" si="32">IF(OR($I339=15%,$I339=16%),$J339/$I339,"")</f>
        <v/>
      </c>
      <c r="T339" s="50" t="str">
        <f>IF($F339="","",IF(ISERROR(VLOOKUP(F339,PROVEEDORES!$D$8:$I$507,5,0)),1,VLOOKUP($F339,PROVEEDORES!$D$8:$I$507,5,0)))</f>
        <v/>
      </c>
    </row>
    <row r="340" spans="3:20" ht="17.45" customHeight="1" x14ac:dyDescent="0.25">
      <c r="C340" s="188"/>
      <c r="D340" s="189"/>
      <c r="E340" s="178"/>
      <c r="F340" s="178"/>
      <c r="G340" s="190">
        <f>DATOS!$E$13</f>
        <v>1</v>
      </c>
      <c r="H340" s="178"/>
      <c r="I340" s="191"/>
      <c r="J340" s="178"/>
      <c r="K340" s="178"/>
      <c r="L340" s="178"/>
      <c r="M340" s="178"/>
      <c r="N340" s="160" t="str">
        <f t="shared" si="29"/>
        <v/>
      </c>
      <c r="O340" s="21"/>
      <c r="P340" s="160" t="str">
        <f t="shared" si="30"/>
        <v/>
      </c>
      <c r="Q340" s="160">
        <f t="shared" ref="Q340:Q403" si="33">IF($I340=0%,H340,"")</f>
        <v>0</v>
      </c>
      <c r="R340" s="160" t="str">
        <f t="shared" si="31"/>
        <v/>
      </c>
      <c r="S340" s="160" t="str">
        <f t="shared" si="32"/>
        <v/>
      </c>
      <c r="T340" s="50" t="str">
        <f>IF($F340="","",IF(ISERROR(VLOOKUP(F340,PROVEEDORES!$D$8:$I$507,5,0)),1,VLOOKUP($F340,PROVEEDORES!$D$8:$I$507,5,0)))</f>
        <v/>
      </c>
    </row>
    <row r="341" spans="3:20" ht="17.45" customHeight="1" x14ac:dyDescent="0.25">
      <c r="C341" s="188"/>
      <c r="D341" s="189"/>
      <c r="E341" s="178"/>
      <c r="F341" s="178"/>
      <c r="G341" s="190">
        <f>DATOS!$E$13</f>
        <v>1</v>
      </c>
      <c r="H341" s="178"/>
      <c r="I341" s="191"/>
      <c r="J341" s="178"/>
      <c r="K341" s="178"/>
      <c r="L341" s="178"/>
      <c r="M341" s="178"/>
      <c r="N341" s="160" t="str">
        <f t="shared" si="29"/>
        <v/>
      </c>
      <c r="O341" s="21"/>
      <c r="P341" s="160" t="str">
        <f t="shared" si="30"/>
        <v/>
      </c>
      <c r="Q341" s="160">
        <f t="shared" si="33"/>
        <v>0</v>
      </c>
      <c r="R341" s="160" t="str">
        <f t="shared" si="31"/>
        <v/>
      </c>
      <c r="S341" s="160" t="str">
        <f t="shared" si="32"/>
        <v/>
      </c>
      <c r="T341" s="50" t="str">
        <f>IF($F341="","",IF(ISERROR(VLOOKUP(F341,PROVEEDORES!$D$8:$I$507,5,0)),1,VLOOKUP($F341,PROVEEDORES!$D$8:$I$507,5,0)))</f>
        <v/>
      </c>
    </row>
    <row r="342" spans="3:20" ht="17.45" customHeight="1" x14ac:dyDescent="0.25">
      <c r="C342" s="188"/>
      <c r="D342" s="189"/>
      <c r="E342" s="178"/>
      <c r="F342" s="178"/>
      <c r="G342" s="190">
        <f>DATOS!$E$13</f>
        <v>1</v>
      </c>
      <c r="H342" s="178"/>
      <c r="I342" s="191"/>
      <c r="J342" s="178"/>
      <c r="K342" s="178"/>
      <c r="L342" s="178"/>
      <c r="M342" s="178"/>
      <c r="N342" s="160" t="str">
        <f t="shared" si="29"/>
        <v/>
      </c>
      <c r="O342" s="21"/>
      <c r="P342" s="160" t="str">
        <f t="shared" si="30"/>
        <v/>
      </c>
      <c r="Q342" s="160">
        <f t="shared" si="33"/>
        <v>0</v>
      </c>
      <c r="R342" s="160" t="str">
        <f t="shared" si="31"/>
        <v/>
      </c>
      <c r="S342" s="160" t="str">
        <f t="shared" si="32"/>
        <v/>
      </c>
      <c r="T342" s="50" t="str">
        <f>IF($F342="","",IF(ISERROR(VLOOKUP(F342,PROVEEDORES!$D$8:$I$507,5,0)),1,VLOOKUP($F342,PROVEEDORES!$D$8:$I$507,5,0)))</f>
        <v/>
      </c>
    </row>
    <row r="343" spans="3:20" ht="17.45" customHeight="1" x14ac:dyDescent="0.25">
      <c r="C343" s="188"/>
      <c r="D343" s="189"/>
      <c r="E343" s="178"/>
      <c r="F343" s="178"/>
      <c r="G343" s="190">
        <f>DATOS!$E$13</f>
        <v>1</v>
      </c>
      <c r="H343" s="178"/>
      <c r="I343" s="191"/>
      <c r="J343" s="178"/>
      <c r="K343" s="178"/>
      <c r="L343" s="178"/>
      <c r="M343" s="178"/>
      <c r="N343" s="160" t="str">
        <f t="shared" si="29"/>
        <v/>
      </c>
      <c r="O343" s="21"/>
      <c r="P343" s="160" t="str">
        <f t="shared" si="30"/>
        <v/>
      </c>
      <c r="Q343" s="160">
        <f t="shared" si="33"/>
        <v>0</v>
      </c>
      <c r="R343" s="160" t="str">
        <f t="shared" si="31"/>
        <v/>
      </c>
      <c r="S343" s="160" t="str">
        <f t="shared" si="32"/>
        <v/>
      </c>
      <c r="T343" s="50" t="str">
        <f>IF($F343="","",IF(ISERROR(VLOOKUP(F343,PROVEEDORES!$D$8:$I$507,5,0)),1,VLOOKUP($F343,PROVEEDORES!$D$8:$I$507,5,0)))</f>
        <v/>
      </c>
    </row>
    <row r="344" spans="3:20" ht="17.45" customHeight="1" x14ac:dyDescent="0.25">
      <c r="C344" s="188"/>
      <c r="D344" s="189"/>
      <c r="E344" s="178"/>
      <c r="F344" s="178"/>
      <c r="G344" s="190">
        <f>DATOS!$E$13</f>
        <v>1</v>
      </c>
      <c r="H344" s="178"/>
      <c r="I344" s="191"/>
      <c r="J344" s="178"/>
      <c r="K344" s="178"/>
      <c r="L344" s="178"/>
      <c r="M344" s="178"/>
      <c r="N344" s="160" t="str">
        <f t="shared" si="29"/>
        <v/>
      </c>
      <c r="O344" s="21"/>
      <c r="P344" s="160" t="str">
        <f t="shared" si="30"/>
        <v/>
      </c>
      <c r="Q344" s="160">
        <f t="shared" si="33"/>
        <v>0</v>
      </c>
      <c r="R344" s="160" t="str">
        <f t="shared" si="31"/>
        <v/>
      </c>
      <c r="S344" s="160" t="str">
        <f t="shared" si="32"/>
        <v/>
      </c>
      <c r="T344" s="50" t="str">
        <f>IF($F344="","",IF(ISERROR(VLOOKUP(F344,PROVEEDORES!$D$8:$I$507,5,0)),1,VLOOKUP($F344,PROVEEDORES!$D$8:$I$507,5,0)))</f>
        <v/>
      </c>
    </row>
    <row r="345" spans="3:20" ht="17.45" customHeight="1" x14ac:dyDescent="0.25">
      <c r="C345" s="188"/>
      <c r="D345" s="189"/>
      <c r="E345" s="178"/>
      <c r="F345" s="178"/>
      <c r="G345" s="190">
        <f>DATOS!$E$13</f>
        <v>1</v>
      </c>
      <c r="H345" s="178"/>
      <c r="I345" s="191"/>
      <c r="J345" s="178"/>
      <c r="K345" s="178"/>
      <c r="L345" s="178"/>
      <c r="M345" s="178"/>
      <c r="N345" s="160" t="str">
        <f t="shared" si="29"/>
        <v/>
      </c>
      <c r="O345" s="21"/>
      <c r="P345" s="160" t="str">
        <f t="shared" si="30"/>
        <v/>
      </c>
      <c r="Q345" s="160">
        <f t="shared" si="33"/>
        <v>0</v>
      </c>
      <c r="R345" s="160" t="str">
        <f t="shared" si="31"/>
        <v/>
      </c>
      <c r="S345" s="160" t="str">
        <f t="shared" si="32"/>
        <v/>
      </c>
      <c r="T345" s="50" t="str">
        <f>IF($F345="","",IF(ISERROR(VLOOKUP(F345,PROVEEDORES!$D$8:$I$507,5,0)),1,VLOOKUP($F345,PROVEEDORES!$D$8:$I$507,5,0)))</f>
        <v/>
      </c>
    </row>
    <row r="346" spans="3:20" ht="17.45" customHeight="1" x14ac:dyDescent="0.25">
      <c r="C346" s="188"/>
      <c r="D346" s="189"/>
      <c r="E346" s="178"/>
      <c r="F346" s="178"/>
      <c r="G346" s="190">
        <f>DATOS!$E$13</f>
        <v>1</v>
      </c>
      <c r="H346" s="178"/>
      <c r="I346" s="191"/>
      <c r="J346" s="178"/>
      <c r="K346" s="178"/>
      <c r="L346" s="178"/>
      <c r="M346" s="178"/>
      <c r="N346" s="160" t="str">
        <f t="shared" si="29"/>
        <v/>
      </c>
      <c r="O346" s="21"/>
      <c r="P346" s="160" t="str">
        <f t="shared" si="30"/>
        <v/>
      </c>
      <c r="Q346" s="160">
        <f t="shared" si="33"/>
        <v>0</v>
      </c>
      <c r="R346" s="160" t="str">
        <f t="shared" si="31"/>
        <v/>
      </c>
      <c r="S346" s="160" t="str">
        <f t="shared" si="32"/>
        <v/>
      </c>
      <c r="T346" s="50" t="str">
        <f>IF($F346="","",IF(ISERROR(VLOOKUP(F346,PROVEEDORES!$D$8:$I$507,5,0)),1,VLOOKUP($F346,PROVEEDORES!$D$8:$I$507,5,0)))</f>
        <v/>
      </c>
    </row>
    <row r="347" spans="3:20" ht="17.45" customHeight="1" x14ac:dyDescent="0.25">
      <c r="C347" s="188"/>
      <c r="D347" s="189"/>
      <c r="E347" s="178"/>
      <c r="F347" s="178"/>
      <c r="G347" s="190">
        <f>DATOS!$E$13</f>
        <v>1</v>
      </c>
      <c r="H347" s="178"/>
      <c r="I347" s="191"/>
      <c r="J347" s="178"/>
      <c r="K347" s="178"/>
      <c r="L347" s="178"/>
      <c r="M347" s="178"/>
      <c r="N347" s="160" t="str">
        <f t="shared" si="29"/>
        <v/>
      </c>
      <c r="O347" s="21"/>
      <c r="P347" s="160" t="str">
        <f t="shared" si="30"/>
        <v/>
      </c>
      <c r="Q347" s="160">
        <f t="shared" si="33"/>
        <v>0</v>
      </c>
      <c r="R347" s="160" t="str">
        <f t="shared" si="31"/>
        <v/>
      </c>
      <c r="S347" s="160" t="str">
        <f t="shared" si="32"/>
        <v/>
      </c>
      <c r="T347" s="50" t="str">
        <f>IF($F347="","",IF(ISERROR(VLOOKUP(F347,PROVEEDORES!$D$8:$I$507,5,0)),1,VLOOKUP($F347,PROVEEDORES!$D$8:$I$507,5,0)))</f>
        <v/>
      </c>
    </row>
    <row r="348" spans="3:20" ht="17.45" customHeight="1" x14ac:dyDescent="0.25">
      <c r="C348" s="188"/>
      <c r="D348" s="189"/>
      <c r="E348" s="178"/>
      <c r="F348" s="178"/>
      <c r="G348" s="190">
        <f>DATOS!$E$13</f>
        <v>1</v>
      </c>
      <c r="H348" s="178"/>
      <c r="I348" s="191"/>
      <c r="J348" s="178"/>
      <c r="K348" s="178"/>
      <c r="L348" s="178"/>
      <c r="M348" s="178"/>
      <c r="N348" s="160" t="str">
        <f t="shared" si="29"/>
        <v/>
      </c>
      <c r="O348" s="21"/>
      <c r="P348" s="160" t="str">
        <f t="shared" si="30"/>
        <v/>
      </c>
      <c r="Q348" s="160">
        <f t="shared" si="33"/>
        <v>0</v>
      </c>
      <c r="R348" s="160" t="str">
        <f t="shared" si="31"/>
        <v/>
      </c>
      <c r="S348" s="160" t="str">
        <f t="shared" si="32"/>
        <v/>
      </c>
      <c r="T348" s="50" t="str">
        <f>IF($F348="","",IF(ISERROR(VLOOKUP(F348,PROVEEDORES!$D$8:$I$507,5,0)),1,VLOOKUP($F348,PROVEEDORES!$D$8:$I$507,5,0)))</f>
        <v/>
      </c>
    </row>
    <row r="349" spans="3:20" ht="17.45" customHeight="1" x14ac:dyDescent="0.25">
      <c r="C349" s="188"/>
      <c r="D349" s="189"/>
      <c r="E349" s="178"/>
      <c r="F349" s="178"/>
      <c r="G349" s="190">
        <f>DATOS!$E$13</f>
        <v>1</v>
      </c>
      <c r="H349" s="178"/>
      <c r="I349" s="191"/>
      <c r="J349" s="178"/>
      <c r="K349" s="178"/>
      <c r="L349" s="178"/>
      <c r="M349" s="178"/>
      <c r="N349" s="160" t="str">
        <f t="shared" si="29"/>
        <v/>
      </c>
      <c r="O349" s="21"/>
      <c r="P349" s="160" t="str">
        <f t="shared" si="30"/>
        <v/>
      </c>
      <c r="Q349" s="160">
        <f t="shared" si="33"/>
        <v>0</v>
      </c>
      <c r="R349" s="160" t="str">
        <f t="shared" si="31"/>
        <v/>
      </c>
      <c r="S349" s="160" t="str">
        <f t="shared" si="32"/>
        <v/>
      </c>
      <c r="T349" s="50" t="str">
        <f>IF($F349="","",IF(ISERROR(VLOOKUP(F349,PROVEEDORES!$D$8:$I$507,5,0)),1,VLOOKUP($F349,PROVEEDORES!$D$8:$I$507,5,0)))</f>
        <v/>
      </c>
    </row>
    <row r="350" spans="3:20" ht="17.45" customHeight="1" x14ac:dyDescent="0.25">
      <c r="C350" s="188"/>
      <c r="D350" s="189"/>
      <c r="E350" s="178"/>
      <c r="F350" s="178"/>
      <c r="G350" s="190">
        <f>DATOS!$E$13</f>
        <v>1</v>
      </c>
      <c r="H350" s="178"/>
      <c r="I350" s="191"/>
      <c r="J350" s="178"/>
      <c r="K350" s="178"/>
      <c r="L350" s="178"/>
      <c r="M350" s="178"/>
      <c r="N350" s="160" t="str">
        <f t="shared" si="29"/>
        <v/>
      </c>
      <c r="O350" s="21"/>
      <c r="P350" s="160" t="str">
        <f t="shared" si="30"/>
        <v/>
      </c>
      <c r="Q350" s="160">
        <f t="shared" si="33"/>
        <v>0</v>
      </c>
      <c r="R350" s="160" t="str">
        <f t="shared" si="31"/>
        <v/>
      </c>
      <c r="S350" s="160" t="str">
        <f t="shared" si="32"/>
        <v/>
      </c>
      <c r="T350" s="50" t="str">
        <f>IF($F350="","",IF(ISERROR(VLOOKUP(F350,PROVEEDORES!$D$8:$I$507,5,0)),1,VLOOKUP($F350,PROVEEDORES!$D$8:$I$507,5,0)))</f>
        <v/>
      </c>
    </row>
    <row r="351" spans="3:20" ht="17.45" customHeight="1" x14ac:dyDescent="0.25">
      <c r="C351" s="188"/>
      <c r="D351" s="189"/>
      <c r="E351" s="178"/>
      <c r="F351" s="178"/>
      <c r="G351" s="190">
        <f>DATOS!$E$13</f>
        <v>1</v>
      </c>
      <c r="H351" s="178"/>
      <c r="I351" s="191"/>
      <c r="J351" s="178"/>
      <c r="K351" s="178"/>
      <c r="L351" s="178"/>
      <c r="M351" s="178"/>
      <c r="N351" s="160" t="str">
        <f t="shared" si="29"/>
        <v/>
      </c>
      <c r="O351" s="21"/>
      <c r="P351" s="160" t="str">
        <f t="shared" si="30"/>
        <v/>
      </c>
      <c r="Q351" s="160">
        <f t="shared" si="33"/>
        <v>0</v>
      </c>
      <c r="R351" s="160" t="str">
        <f t="shared" si="31"/>
        <v/>
      </c>
      <c r="S351" s="160" t="str">
        <f t="shared" si="32"/>
        <v/>
      </c>
      <c r="T351" s="50" t="str">
        <f>IF($F351="","",IF(ISERROR(VLOOKUP(F351,PROVEEDORES!$D$8:$I$507,5,0)),1,VLOOKUP($F351,PROVEEDORES!$D$8:$I$507,5,0)))</f>
        <v/>
      </c>
    </row>
    <row r="352" spans="3:20" ht="17.45" customHeight="1" x14ac:dyDescent="0.25">
      <c r="C352" s="188"/>
      <c r="D352" s="189"/>
      <c r="E352" s="178"/>
      <c r="F352" s="178"/>
      <c r="G352" s="190">
        <f>DATOS!$E$13</f>
        <v>1</v>
      </c>
      <c r="H352" s="178"/>
      <c r="I352" s="191"/>
      <c r="J352" s="178"/>
      <c r="K352" s="178"/>
      <c r="L352" s="178"/>
      <c r="M352" s="178"/>
      <c r="N352" s="160" t="str">
        <f t="shared" si="29"/>
        <v/>
      </c>
      <c r="O352" s="21"/>
      <c r="P352" s="160" t="str">
        <f t="shared" si="30"/>
        <v/>
      </c>
      <c r="Q352" s="160">
        <f t="shared" si="33"/>
        <v>0</v>
      </c>
      <c r="R352" s="160" t="str">
        <f t="shared" si="31"/>
        <v/>
      </c>
      <c r="S352" s="160" t="str">
        <f t="shared" si="32"/>
        <v/>
      </c>
      <c r="T352" s="50" t="str">
        <f>IF($F352="","",IF(ISERROR(VLOOKUP(F352,PROVEEDORES!$D$8:$I$507,5,0)),1,VLOOKUP($F352,PROVEEDORES!$D$8:$I$507,5,0)))</f>
        <v/>
      </c>
    </row>
    <row r="353" spans="3:20" ht="17.45" customHeight="1" x14ac:dyDescent="0.25">
      <c r="C353" s="188"/>
      <c r="D353" s="189"/>
      <c r="E353" s="178"/>
      <c r="F353" s="178"/>
      <c r="G353" s="190">
        <f>DATOS!$E$13</f>
        <v>1</v>
      </c>
      <c r="H353" s="178"/>
      <c r="I353" s="191"/>
      <c r="J353" s="178"/>
      <c r="K353" s="178"/>
      <c r="L353" s="178"/>
      <c r="M353" s="178"/>
      <c r="N353" s="160" t="str">
        <f t="shared" si="29"/>
        <v/>
      </c>
      <c r="O353" s="21"/>
      <c r="P353" s="160" t="str">
        <f t="shared" si="30"/>
        <v/>
      </c>
      <c r="Q353" s="160">
        <f t="shared" si="33"/>
        <v>0</v>
      </c>
      <c r="R353" s="160" t="str">
        <f t="shared" si="31"/>
        <v/>
      </c>
      <c r="S353" s="160" t="str">
        <f t="shared" si="32"/>
        <v/>
      </c>
      <c r="T353" s="50" t="str">
        <f>IF($F353="","",IF(ISERROR(VLOOKUP(F353,PROVEEDORES!$D$8:$I$507,5,0)),1,VLOOKUP($F353,PROVEEDORES!$D$8:$I$507,5,0)))</f>
        <v/>
      </c>
    </row>
    <row r="354" spans="3:20" ht="17.45" customHeight="1" x14ac:dyDescent="0.25">
      <c r="C354" s="188"/>
      <c r="D354" s="189"/>
      <c r="E354" s="178"/>
      <c r="F354" s="178"/>
      <c r="G354" s="190">
        <f>DATOS!$E$13</f>
        <v>1</v>
      </c>
      <c r="H354" s="178"/>
      <c r="I354" s="191"/>
      <c r="J354" s="178"/>
      <c r="K354" s="178"/>
      <c r="L354" s="178"/>
      <c r="M354" s="178"/>
      <c r="N354" s="160" t="str">
        <f t="shared" si="29"/>
        <v/>
      </c>
      <c r="O354" s="21"/>
      <c r="P354" s="160" t="str">
        <f t="shared" si="30"/>
        <v/>
      </c>
      <c r="Q354" s="160">
        <f t="shared" si="33"/>
        <v>0</v>
      </c>
      <c r="R354" s="160" t="str">
        <f t="shared" si="31"/>
        <v/>
      </c>
      <c r="S354" s="160" t="str">
        <f t="shared" si="32"/>
        <v/>
      </c>
      <c r="T354" s="50" t="str">
        <f>IF($F354="","",IF(ISERROR(VLOOKUP(F354,PROVEEDORES!$D$8:$I$507,5,0)),1,VLOOKUP($F354,PROVEEDORES!$D$8:$I$507,5,0)))</f>
        <v/>
      </c>
    </row>
    <row r="355" spans="3:20" ht="17.45" customHeight="1" x14ac:dyDescent="0.25">
      <c r="C355" s="188"/>
      <c r="D355" s="189"/>
      <c r="E355" s="178"/>
      <c r="F355" s="178"/>
      <c r="G355" s="190">
        <f>DATOS!$E$13</f>
        <v>1</v>
      </c>
      <c r="H355" s="178"/>
      <c r="I355" s="191"/>
      <c r="J355" s="178"/>
      <c r="K355" s="178"/>
      <c r="L355" s="178"/>
      <c r="M355" s="178"/>
      <c r="N355" s="160" t="str">
        <f t="shared" si="29"/>
        <v/>
      </c>
      <c r="O355" s="21"/>
      <c r="P355" s="160" t="str">
        <f t="shared" si="30"/>
        <v/>
      </c>
      <c r="Q355" s="160">
        <f t="shared" si="33"/>
        <v>0</v>
      </c>
      <c r="R355" s="160" t="str">
        <f t="shared" si="31"/>
        <v/>
      </c>
      <c r="S355" s="160" t="str">
        <f t="shared" si="32"/>
        <v/>
      </c>
      <c r="T355" s="50" t="str">
        <f>IF($F355="","",IF(ISERROR(VLOOKUP(F355,PROVEEDORES!$D$8:$I$507,5,0)),1,VLOOKUP($F355,PROVEEDORES!$D$8:$I$507,5,0)))</f>
        <v/>
      </c>
    </row>
    <row r="356" spans="3:20" ht="17.45" customHeight="1" x14ac:dyDescent="0.25">
      <c r="C356" s="188"/>
      <c r="D356" s="189"/>
      <c r="E356" s="178"/>
      <c r="F356" s="178"/>
      <c r="G356" s="190">
        <f>DATOS!$E$13</f>
        <v>1</v>
      </c>
      <c r="H356" s="178"/>
      <c r="I356" s="191"/>
      <c r="J356" s="178"/>
      <c r="K356" s="178"/>
      <c r="L356" s="178"/>
      <c r="M356" s="178"/>
      <c r="N356" s="160" t="str">
        <f t="shared" si="29"/>
        <v/>
      </c>
      <c r="O356" s="21"/>
      <c r="P356" s="160" t="str">
        <f t="shared" si="30"/>
        <v/>
      </c>
      <c r="Q356" s="160">
        <f t="shared" si="33"/>
        <v>0</v>
      </c>
      <c r="R356" s="160" t="str">
        <f t="shared" si="31"/>
        <v/>
      </c>
      <c r="S356" s="160" t="str">
        <f t="shared" si="32"/>
        <v/>
      </c>
      <c r="T356" s="50" t="str">
        <f>IF($F356="","",IF(ISERROR(VLOOKUP(F356,PROVEEDORES!$D$8:$I$507,5,0)),1,VLOOKUP($F356,PROVEEDORES!$D$8:$I$507,5,0)))</f>
        <v/>
      </c>
    </row>
    <row r="357" spans="3:20" ht="17.45" customHeight="1" x14ac:dyDescent="0.25">
      <c r="C357" s="188"/>
      <c r="D357" s="189"/>
      <c r="E357" s="178"/>
      <c r="F357" s="178"/>
      <c r="G357" s="190">
        <f>DATOS!$E$13</f>
        <v>1</v>
      </c>
      <c r="H357" s="178"/>
      <c r="I357" s="191"/>
      <c r="J357" s="178"/>
      <c r="K357" s="178"/>
      <c r="L357" s="178"/>
      <c r="M357" s="178"/>
      <c r="N357" s="160" t="str">
        <f t="shared" si="29"/>
        <v/>
      </c>
      <c r="O357" s="21"/>
      <c r="P357" s="160" t="str">
        <f t="shared" si="30"/>
        <v/>
      </c>
      <c r="Q357" s="160">
        <f t="shared" si="33"/>
        <v>0</v>
      </c>
      <c r="R357" s="160" t="str">
        <f t="shared" si="31"/>
        <v/>
      </c>
      <c r="S357" s="160" t="str">
        <f t="shared" si="32"/>
        <v/>
      </c>
      <c r="T357" s="50" t="str">
        <f>IF($F357="","",IF(ISERROR(VLOOKUP(F357,PROVEEDORES!$D$8:$I$507,5,0)),1,VLOOKUP($F357,PROVEEDORES!$D$8:$I$507,5,0)))</f>
        <v/>
      </c>
    </row>
    <row r="358" spans="3:20" ht="17.45" customHeight="1" x14ac:dyDescent="0.25">
      <c r="C358" s="188"/>
      <c r="D358" s="189"/>
      <c r="E358" s="178"/>
      <c r="F358" s="178"/>
      <c r="G358" s="190">
        <f>DATOS!$E$13</f>
        <v>1</v>
      </c>
      <c r="H358" s="178"/>
      <c r="I358" s="191"/>
      <c r="J358" s="178"/>
      <c r="K358" s="178"/>
      <c r="L358" s="178"/>
      <c r="M358" s="178"/>
      <c r="N358" s="160" t="str">
        <f t="shared" si="29"/>
        <v/>
      </c>
      <c r="O358" s="21"/>
      <c r="P358" s="160" t="str">
        <f t="shared" si="30"/>
        <v/>
      </c>
      <c r="Q358" s="160">
        <f t="shared" si="33"/>
        <v>0</v>
      </c>
      <c r="R358" s="160" t="str">
        <f t="shared" si="31"/>
        <v/>
      </c>
      <c r="S358" s="160" t="str">
        <f t="shared" si="32"/>
        <v/>
      </c>
      <c r="T358" s="50" t="str">
        <f>IF($F358="","",IF(ISERROR(VLOOKUP(F358,PROVEEDORES!$D$8:$I$507,5,0)),1,VLOOKUP($F358,PROVEEDORES!$D$8:$I$507,5,0)))</f>
        <v/>
      </c>
    </row>
    <row r="359" spans="3:20" ht="17.45" customHeight="1" x14ac:dyDescent="0.25">
      <c r="C359" s="188"/>
      <c r="D359" s="189"/>
      <c r="E359" s="178"/>
      <c r="F359" s="178"/>
      <c r="G359" s="190">
        <f>DATOS!$E$13</f>
        <v>1</v>
      </c>
      <c r="H359" s="178"/>
      <c r="I359" s="191"/>
      <c r="J359" s="178"/>
      <c r="K359" s="178"/>
      <c r="L359" s="178"/>
      <c r="M359" s="178"/>
      <c r="N359" s="160" t="str">
        <f t="shared" si="29"/>
        <v/>
      </c>
      <c r="O359" s="21"/>
      <c r="P359" s="160" t="str">
        <f t="shared" si="30"/>
        <v/>
      </c>
      <c r="Q359" s="160">
        <f t="shared" si="33"/>
        <v>0</v>
      </c>
      <c r="R359" s="160" t="str">
        <f t="shared" si="31"/>
        <v/>
      </c>
      <c r="S359" s="160" t="str">
        <f t="shared" si="32"/>
        <v/>
      </c>
      <c r="T359" s="50" t="str">
        <f>IF($F359="","",IF(ISERROR(VLOOKUP(F359,PROVEEDORES!$D$8:$I$507,5,0)),1,VLOOKUP($F359,PROVEEDORES!$D$8:$I$507,5,0)))</f>
        <v/>
      </c>
    </row>
    <row r="360" spans="3:20" ht="17.45" customHeight="1" x14ac:dyDescent="0.25">
      <c r="C360" s="188"/>
      <c r="D360" s="189"/>
      <c r="E360" s="178"/>
      <c r="F360" s="178"/>
      <c r="G360" s="190">
        <f>DATOS!$E$13</f>
        <v>1</v>
      </c>
      <c r="H360" s="178"/>
      <c r="I360" s="191"/>
      <c r="J360" s="178"/>
      <c r="K360" s="178"/>
      <c r="L360" s="178"/>
      <c r="M360" s="178"/>
      <c r="N360" s="160" t="str">
        <f t="shared" si="29"/>
        <v/>
      </c>
      <c r="O360" s="21"/>
      <c r="P360" s="160" t="str">
        <f t="shared" si="30"/>
        <v/>
      </c>
      <c r="Q360" s="160">
        <f t="shared" si="33"/>
        <v>0</v>
      </c>
      <c r="R360" s="160" t="str">
        <f t="shared" si="31"/>
        <v/>
      </c>
      <c r="S360" s="160" t="str">
        <f t="shared" si="32"/>
        <v/>
      </c>
      <c r="T360" s="50" t="str">
        <f>IF($F360="","",IF(ISERROR(VLOOKUP(F360,PROVEEDORES!$D$8:$I$507,5,0)),1,VLOOKUP($F360,PROVEEDORES!$D$8:$I$507,5,0)))</f>
        <v/>
      </c>
    </row>
    <row r="361" spans="3:20" ht="17.45" customHeight="1" x14ac:dyDescent="0.25">
      <c r="C361" s="188"/>
      <c r="D361" s="189"/>
      <c r="E361" s="178"/>
      <c r="F361" s="178"/>
      <c r="G361" s="190">
        <f>DATOS!$E$13</f>
        <v>1</v>
      </c>
      <c r="H361" s="178"/>
      <c r="I361" s="191"/>
      <c r="J361" s="178"/>
      <c r="K361" s="178"/>
      <c r="L361" s="178"/>
      <c r="M361" s="178"/>
      <c r="N361" s="160" t="str">
        <f t="shared" si="29"/>
        <v/>
      </c>
      <c r="O361" s="21"/>
      <c r="P361" s="160" t="str">
        <f t="shared" si="30"/>
        <v/>
      </c>
      <c r="Q361" s="160">
        <f t="shared" si="33"/>
        <v>0</v>
      </c>
      <c r="R361" s="160" t="str">
        <f t="shared" si="31"/>
        <v/>
      </c>
      <c r="S361" s="160" t="str">
        <f t="shared" si="32"/>
        <v/>
      </c>
      <c r="T361" s="50" t="str">
        <f>IF($F361="","",IF(ISERROR(VLOOKUP(F361,PROVEEDORES!$D$8:$I$507,5,0)),1,VLOOKUP($F361,PROVEEDORES!$D$8:$I$507,5,0)))</f>
        <v/>
      </c>
    </row>
    <row r="362" spans="3:20" ht="17.45" customHeight="1" x14ac:dyDescent="0.25">
      <c r="C362" s="188"/>
      <c r="D362" s="189"/>
      <c r="E362" s="178"/>
      <c r="F362" s="178"/>
      <c r="G362" s="190">
        <f>DATOS!$E$13</f>
        <v>1</v>
      </c>
      <c r="H362" s="178"/>
      <c r="I362" s="191"/>
      <c r="J362" s="178"/>
      <c r="K362" s="178"/>
      <c r="L362" s="178"/>
      <c r="M362" s="178"/>
      <c r="N362" s="160" t="str">
        <f t="shared" si="29"/>
        <v/>
      </c>
      <c r="O362" s="21"/>
      <c r="P362" s="160" t="str">
        <f t="shared" si="30"/>
        <v/>
      </c>
      <c r="Q362" s="160">
        <f t="shared" si="33"/>
        <v>0</v>
      </c>
      <c r="R362" s="160" t="str">
        <f t="shared" si="31"/>
        <v/>
      </c>
      <c r="S362" s="160" t="str">
        <f t="shared" si="32"/>
        <v/>
      </c>
      <c r="T362" s="50" t="str">
        <f>IF($F362="","",IF(ISERROR(VLOOKUP(F362,PROVEEDORES!$D$8:$I$507,5,0)),1,VLOOKUP($F362,PROVEEDORES!$D$8:$I$507,5,0)))</f>
        <v/>
      </c>
    </row>
    <row r="363" spans="3:20" ht="17.45" customHeight="1" x14ac:dyDescent="0.25">
      <c r="C363" s="188"/>
      <c r="D363" s="189"/>
      <c r="E363" s="178"/>
      <c r="F363" s="178"/>
      <c r="G363" s="190">
        <f>DATOS!$E$13</f>
        <v>1</v>
      </c>
      <c r="H363" s="178"/>
      <c r="I363" s="191"/>
      <c r="J363" s="178"/>
      <c r="K363" s="178"/>
      <c r="L363" s="178"/>
      <c r="M363" s="178"/>
      <c r="N363" s="160" t="str">
        <f t="shared" si="29"/>
        <v/>
      </c>
      <c r="O363" s="21"/>
      <c r="P363" s="160" t="str">
        <f t="shared" si="30"/>
        <v/>
      </c>
      <c r="Q363" s="160">
        <f t="shared" si="33"/>
        <v>0</v>
      </c>
      <c r="R363" s="160" t="str">
        <f t="shared" si="31"/>
        <v/>
      </c>
      <c r="S363" s="160" t="str">
        <f t="shared" si="32"/>
        <v/>
      </c>
      <c r="T363" s="50" t="str">
        <f>IF($F363="","",IF(ISERROR(VLOOKUP(F363,PROVEEDORES!$D$8:$I$507,5,0)),1,VLOOKUP($F363,PROVEEDORES!$D$8:$I$507,5,0)))</f>
        <v/>
      </c>
    </row>
    <row r="364" spans="3:20" ht="17.45" customHeight="1" x14ac:dyDescent="0.25">
      <c r="C364" s="188"/>
      <c r="D364" s="189"/>
      <c r="E364" s="178"/>
      <c r="F364" s="178"/>
      <c r="G364" s="190">
        <f>DATOS!$E$13</f>
        <v>1</v>
      </c>
      <c r="H364" s="178"/>
      <c r="I364" s="191"/>
      <c r="J364" s="178"/>
      <c r="K364" s="178"/>
      <c r="L364" s="178"/>
      <c r="M364" s="178"/>
      <c r="N364" s="160" t="str">
        <f t="shared" si="29"/>
        <v/>
      </c>
      <c r="O364" s="21"/>
      <c r="P364" s="160" t="str">
        <f t="shared" si="30"/>
        <v/>
      </c>
      <c r="Q364" s="160">
        <f t="shared" si="33"/>
        <v>0</v>
      </c>
      <c r="R364" s="160" t="str">
        <f t="shared" si="31"/>
        <v/>
      </c>
      <c r="S364" s="160" t="str">
        <f t="shared" si="32"/>
        <v/>
      </c>
      <c r="T364" s="50" t="str">
        <f>IF($F364="","",IF(ISERROR(VLOOKUP(F364,PROVEEDORES!$D$8:$I$507,5,0)),1,VLOOKUP($F364,PROVEEDORES!$D$8:$I$507,5,0)))</f>
        <v/>
      </c>
    </row>
    <row r="365" spans="3:20" ht="17.45" customHeight="1" x14ac:dyDescent="0.25">
      <c r="C365" s="188"/>
      <c r="D365" s="189"/>
      <c r="E365" s="178"/>
      <c r="F365" s="178"/>
      <c r="G365" s="190">
        <f>DATOS!$E$13</f>
        <v>1</v>
      </c>
      <c r="H365" s="178"/>
      <c r="I365" s="191"/>
      <c r="J365" s="178"/>
      <c r="K365" s="178"/>
      <c r="L365" s="178"/>
      <c r="M365" s="178"/>
      <c r="N365" s="160" t="str">
        <f t="shared" si="29"/>
        <v/>
      </c>
      <c r="O365" s="21"/>
      <c r="P365" s="160" t="str">
        <f t="shared" si="30"/>
        <v/>
      </c>
      <c r="Q365" s="160">
        <f t="shared" si="33"/>
        <v>0</v>
      </c>
      <c r="R365" s="160" t="str">
        <f t="shared" si="31"/>
        <v/>
      </c>
      <c r="S365" s="160" t="str">
        <f t="shared" si="32"/>
        <v/>
      </c>
      <c r="T365" s="50" t="str">
        <f>IF($F365="","",IF(ISERROR(VLOOKUP(F365,PROVEEDORES!$D$8:$I$507,5,0)),1,VLOOKUP($F365,PROVEEDORES!$D$8:$I$507,5,0)))</f>
        <v/>
      </c>
    </row>
    <row r="366" spans="3:20" ht="17.45" customHeight="1" x14ac:dyDescent="0.25">
      <c r="C366" s="188"/>
      <c r="D366" s="189"/>
      <c r="E366" s="178"/>
      <c r="F366" s="178"/>
      <c r="G366" s="190">
        <f>DATOS!$E$13</f>
        <v>1</v>
      </c>
      <c r="H366" s="178"/>
      <c r="I366" s="191"/>
      <c r="J366" s="178"/>
      <c r="K366" s="178"/>
      <c r="L366" s="178"/>
      <c r="M366" s="178"/>
      <c r="N366" s="160" t="str">
        <f t="shared" si="29"/>
        <v/>
      </c>
      <c r="O366" s="21"/>
      <c r="P366" s="160" t="str">
        <f t="shared" si="30"/>
        <v/>
      </c>
      <c r="Q366" s="160">
        <f t="shared" si="33"/>
        <v>0</v>
      </c>
      <c r="R366" s="160" t="str">
        <f t="shared" si="31"/>
        <v/>
      </c>
      <c r="S366" s="160" t="str">
        <f t="shared" si="32"/>
        <v/>
      </c>
      <c r="T366" s="50" t="str">
        <f>IF($F366="","",IF(ISERROR(VLOOKUP(F366,PROVEEDORES!$D$8:$I$507,5,0)),1,VLOOKUP($F366,PROVEEDORES!$D$8:$I$507,5,0)))</f>
        <v/>
      </c>
    </row>
    <row r="367" spans="3:20" ht="17.45" customHeight="1" x14ac:dyDescent="0.25">
      <c r="C367" s="188"/>
      <c r="D367" s="189"/>
      <c r="E367" s="178"/>
      <c r="F367" s="178"/>
      <c r="G367" s="190">
        <f>DATOS!$E$13</f>
        <v>1</v>
      </c>
      <c r="H367" s="178"/>
      <c r="I367" s="191"/>
      <c r="J367" s="178"/>
      <c r="K367" s="178"/>
      <c r="L367" s="178"/>
      <c r="M367" s="178"/>
      <c r="N367" s="160" t="str">
        <f t="shared" si="29"/>
        <v/>
      </c>
      <c r="O367" s="21"/>
      <c r="P367" s="160" t="str">
        <f t="shared" si="30"/>
        <v/>
      </c>
      <c r="Q367" s="160">
        <f t="shared" si="33"/>
        <v>0</v>
      </c>
      <c r="R367" s="160" t="str">
        <f t="shared" si="31"/>
        <v/>
      </c>
      <c r="S367" s="160" t="str">
        <f t="shared" si="32"/>
        <v/>
      </c>
      <c r="T367" s="50" t="str">
        <f>IF($F367="","",IF(ISERROR(VLOOKUP(F367,PROVEEDORES!$D$8:$I$507,5,0)),1,VLOOKUP($F367,PROVEEDORES!$D$8:$I$507,5,0)))</f>
        <v/>
      </c>
    </row>
    <row r="368" spans="3:20" ht="17.45" customHeight="1" x14ac:dyDescent="0.25">
      <c r="C368" s="188"/>
      <c r="D368" s="189"/>
      <c r="E368" s="178"/>
      <c r="F368" s="178"/>
      <c r="G368" s="190">
        <f>DATOS!$E$13</f>
        <v>1</v>
      </c>
      <c r="H368" s="178"/>
      <c r="I368" s="191"/>
      <c r="J368" s="178"/>
      <c r="K368" s="178"/>
      <c r="L368" s="178"/>
      <c r="M368" s="178"/>
      <c r="N368" s="160" t="str">
        <f t="shared" si="29"/>
        <v/>
      </c>
      <c r="O368" s="21"/>
      <c r="P368" s="160" t="str">
        <f t="shared" si="30"/>
        <v/>
      </c>
      <c r="Q368" s="160">
        <f t="shared" si="33"/>
        <v>0</v>
      </c>
      <c r="R368" s="160" t="str">
        <f t="shared" si="31"/>
        <v/>
      </c>
      <c r="S368" s="160" t="str">
        <f t="shared" si="32"/>
        <v/>
      </c>
      <c r="T368" s="50" t="str">
        <f>IF($F368="","",IF(ISERROR(VLOOKUP(F368,PROVEEDORES!$D$8:$I$507,5,0)),1,VLOOKUP($F368,PROVEEDORES!$D$8:$I$507,5,0)))</f>
        <v/>
      </c>
    </row>
    <row r="369" spans="3:20" ht="17.45" customHeight="1" x14ac:dyDescent="0.25">
      <c r="C369" s="188"/>
      <c r="D369" s="189"/>
      <c r="E369" s="178"/>
      <c r="F369" s="178"/>
      <c r="G369" s="190">
        <f>DATOS!$E$13</f>
        <v>1</v>
      </c>
      <c r="H369" s="178"/>
      <c r="I369" s="191"/>
      <c r="J369" s="178"/>
      <c r="K369" s="178"/>
      <c r="L369" s="178"/>
      <c r="M369" s="178"/>
      <c r="N369" s="160" t="str">
        <f t="shared" si="29"/>
        <v/>
      </c>
      <c r="O369" s="21"/>
      <c r="P369" s="160" t="str">
        <f t="shared" si="30"/>
        <v/>
      </c>
      <c r="Q369" s="160">
        <f t="shared" si="33"/>
        <v>0</v>
      </c>
      <c r="R369" s="160" t="str">
        <f t="shared" si="31"/>
        <v/>
      </c>
      <c r="S369" s="160" t="str">
        <f t="shared" si="32"/>
        <v/>
      </c>
      <c r="T369" s="50" t="str">
        <f>IF($F369="","",IF(ISERROR(VLOOKUP(F369,PROVEEDORES!$D$8:$I$507,5,0)),1,VLOOKUP($F369,PROVEEDORES!$D$8:$I$507,5,0)))</f>
        <v/>
      </c>
    </row>
    <row r="370" spans="3:20" ht="17.45" customHeight="1" x14ac:dyDescent="0.25">
      <c r="C370" s="188"/>
      <c r="D370" s="189"/>
      <c r="E370" s="178"/>
      <c r="F370" s="178"/>
      <c r="G370" s="190">
        <f>DATOS!$E$13</f>
        <v>1</v>
      </c>
      <c r="H370" s="178"/>
      <c r="I370" s="191"/>
      <c r="J370" s="178"/>
      <c r="K370" s="178"/>
      <c r="L370" s="178"/>
      <c r="M370" s="178"/>
      <c r="N370" s="160" t="str">
        <f t="shared" si="29"/>
        <v/>
      </c>
      <c r="O370" s="21"/>
      <c r="P370" s="160" t="str">
        <f t="shared" si="30"/>
        <v/>
      </c>
      <c r="Q370" s="160">
        <f t="shared" si="33"/>
        <v>0</v>
      </c>
      <c r="R370" s="160" t="str">
        <f t="shared" si="31"/>
        <v/>
      </c>
      <c r="S370" s="160" t="str">
        <f t="shared" si="32"/>
        <v/>
      </c>
      <c r="T370" s="50" t="str">
        <f>IF($F370="","",IF(ISERROR(VLOOKUP(F370,PROVEEDORES!$D$8:$I$507,5,0)),1,VLOOKUP($F370,PROVEEDORES!$D$8:$I$507,5,0)))</f>
        <v/>
      </c>
    </row>
    <row r="371" spans="3:20" ht="17.45" customHeight="1" x14ac:dyDescent="0.25">
      <c r="C371" s="188"/>
      <c r="D371" s="189"/>
      <c r="E371" s="178"/>
      <c r="F371" s="178"/>
      <c r="G371" s="190">
        <f>DATOS!$E$13</f>
        <v>1</v>
      </c>
      <c r="H371" s="178"/>
      <c r="I371" s="191"/>
      <c r="J371" s="178"/>
      <c r="K371" s="178"/>
      <c r="L371" s="178"/>
      <c r="M371" s="178"/>
      <c r="N371" s="160" t="str">
        <f t="shared" si="29"/>
        <v/>
      </c>
      <c r="O371" s="21"/>
      <c r="P371" s="160" t="str">
        <f t="shared" si="30"/>
        <v/>
      </c>
      <c r="Q371" s="160">
        <f t="shared" si="33"/>
        <v>0</v>
      </c>
      <c r="R371" s="160" t="str">
        <f t="shared" si="31"/>
        <v/>
      </c>
      <c r="S371" s="160" t="str">
        <f t="shared" si="32"/>
        <v/>
      </c>
      <c r="T371" s="50" t="str">
        <f>IF($F371="","",IF(ISERROR(VLOOKUP(F371,PROVEEDORES!$D$8:$I$507,5,0)),1,VLOOKUP($F371,PROVEEDORES!$D$8:$I$507,5,0)))</f>
        <v/>
      </c>
    </row>
    <row r="372" spans="3:20" ht="17.45" customHeight="1" x14ac:dyDescent="0.25">
      <c r="C372" s="188"/>
      <c r="D372" s="189"/>
      <c r="E372" s="178"/>
      <c r="F372" s="178"/>
      <c r="G372" s="190">
        <f>DATOS!$E$13</f>
        <v>1</v>
      </c>
      <c r="H372" s="178"/>
      <c r="I372" s="191"/>
      <c r="J372" s="178"/>
      <c r="K372" s="178"/>
      <c r="L372" s="178"/>
      <c r="M372" s="178"/>
      <c r="N372" s="160" t="str">
        <f t="shared" si="29"/>
        <v/>
      </c>
      <c r="O372" s="21"/>
      <c r="P372" s="160" t="str">
        <f t="shared" si="30"/>
        <v/>
      </c>
      <c r="Q372" s="160">
        <f t="shared" si="33"/>
        <v>0</v>
      </c>
      <c r="R372" s="160" t="str">
        <f t="shared" si="31"/>
        <v/>
      </c>
      <c r="S372" s="160" t="str">
        <f t="shared" si="32"/>
        <v/>
      </c>
      <c r="T372" s="50" t="str">
        <f>IF($F372="","",IF(ISERROR(VLOOKUP(F372,PROVEEDORES!$D$8:$I$507,5,0)),1,VLOOKUP($F372,PROVEEDORES!$D$8:$I$507,5,0)))</f>
        <v/>
      </c>
    </row>
    <row r="373" spans="3:20" ht="17.45" customHeight="1" x14ac:dyDescent="0.25">
      <c r="C373" s="188"/>
      <c r="D373" s="189"/>
      <c r="E373" s="178"/>
      <c r="F373" s="178"/>
      <c r="G373" s="190">
        <f>DATOS!$E$13</f>
        <v>1</v>
      </c>
      <c r="H373" s="178"/>
      <c r="I373" s="191"/>
      <c r="J373" s="178"/>
      <c r="K373" s="178"/>
      <c r="L373" s="178"/>
      <c r="M373" s="178"/>
      <c r="N373" s="160" t="str">
        <f t="shared" si="29"/>
        <v/>
      </c>
      <c r="O373" s="21"/>
      <c r="P373" s="160" t="str">
        <f t="shared" si="30"/>
        <v/>
      </c>
      <c r="Q373" s="160">
        <f t="shared" si="33"/>
        <v>0</v>
      </c>
      <c r="R373" s="160" t="str">
        <f t="shared" si="31"/>
        <v/>
      </c>
      <c r="S373" s="160" t="str">
        <f t="shared" si="32"/>
        <v/>
      </c>
      <c r="T373" s="50" t="str">
        <f>IF($F373="","",IF(ISERROR(VLOOKUP(F373,PROVEEDORES!$D$8:$I$507,5,0)),1,VLOOKUP($F373,PROVEEDORES!$D$8:$I$507,5,0)))</f>
        <v/>
      </c>
    </row>
    <row r="374" spans="3:20" ht="17.45" customHeight="1" x14ac:dyDescent="0.25">
      <c r="C374" s="188"/>
      <c r="D374" s="189"/>
      <c r="E374" s="178"/>
      <c r="F374" s="178"/>
      <c r="G374" s="190">
        <f>DATOS!$E$13</f>
        <v>1</v>
      </c>
      <c r="H374" s="178"/>
      <c r="I374" s="191"/>
      <c r="J374" s="178"/>
      <c r="K374" s="178"/>
      <c r="L374" s="178"/>
      <c r="M374" s="178"/>
      <c r="N374" s="160" t="str">
        <f t="shared" si="29"/>
        <v/>
      </c>
      <c r="O374" s="21"/>
      <c r="P374" s="160" t="str">
        <f t="shared" si="30"/>
        <v/>
      </c>
      <c r="Q374" s="160">
        <f t="shared" si="33"/>
        <v>0</v>
      </c>
      <c r="R374" s="160" t="str">
        <f t="shared" si="31"/>
        <v/>
      </c>
      <c r="S374" s="160" t="str">
        <f t="shared" si="32"/>
        <v/>
      </c>
      <c r="T374" s="50" t="str">
        <f>IF($F374="","",IF(ISERROR(VLOOKUP(F374,PROVEEDORES!$D$8:$I$507,5,0)),1,VLOOKUP($F374,PROVEEDORES!$D$8:$I$507,5,0)))</f>
        <v/>
      </c>
    </row>
    <row r="375" spans="3:20" ht="17.45" customHeight="1" x14ac:dyDescent="0.25">
      <c r="C375" s="188"/>
      <c r="D375" s="189"/>
      <c r="E375" s="178"/>
      <c r="F375" s="178"/>
      <c r="G375" s="190">
        <f>DATOS!$E$13</f>
        <v>1</v>
      </c>
      <c r="H375" s="178"/>
      <c r="I375" s="191"/>
      <c r="J375" s="178"/>
      <c r="K375" s="178"/>
      <c r="L375" s="178"/>
      <c r="M375" s="178"/>
      <c r="N375" s="160" t="str">
        <f t="shared" si="29"/>
        <v/>
      </c>
      <c r="O375" s="21"/>
      <c r="P375" s="160" t="str">
        <f t="shared" si="30"/>
        <v/>
      </c>
      <c r="Q375" s="160">
        <f t="shared" si="33"/>
        <v>0</v>
      </c>
      <c r="R375" s="160" t="str">
        <f t="shared" si="31"/>
        <v/>
      </c>
      <c r="S375" s="160" t="str">
        <f t="shared" si="32"/>
        <v/>
      </c>
      <c r="T375" s="50" t="str">
        <f>IF($F375="","",IF(ISERROR(VLOOKUP(F375,PROVEEDORES!$D$8:$I$507,5,0)),1,VLOOKUP($F375,PROVEEDORES!$D$8:$I$507,5,0)))</f>
        <v/>
      </c>
    </row>
    <row r="376" spans="3:20" ht="17.45" customHeight="1" x14ac:dyDescent="0.25">
      <c r="C376" s="188"/>
      <c r="D376" s="189"/>
      <c r="E376" s="178"/>
      <c r="F376" s="178"/>
      <c r="G376" s="190">
        <f>DATOS!$E$13</f>
        <v>1</v>
      </c>
      <c r="H376" s="178"/>
      <c r="I376" s="191"/>
      <c r="J376" s="178"/>
      <c r="K376" s="178"/>
      <c r="L376" s="178"/>
      <c r="M376" s="178"/>
      <c r="N376" s="160" t="str">
        <f t="shared" si="29"/>
        <v/>
      </c>
      <c r="O376" s="21"/>
      <c r="P376" s="160" t="str">
        <f t="shared" si="30"/>
        <v/>
      </c>
      <c r="Q376" s="160">
        <f t="shared" si="33"/>
        <v>0</v>
      </c>
      <c r="R376" s="160" t="str">
        <f t="shared" si="31"/>
        <v/>
      </c>
      <c r="S376" s="160" t="str">
        <f t="shared" si="32"/>
        <v/>
      </c>
      <c r="T376" s="50" t="str">
        <f>IF($F376="","",IF(ISERROR(VLOOKUP(F376,PROVEEDORES!$D$8:$I$507,5,0)),1,VLOOKUP($F376,PROVEEDORES!$D$8:$I$507,5,0)))</f>
        <v/>
      </c>
    </row>
    <row r="377" spans="3:20" ht="17.45" customHeight="1" x14ac:dyDescent="0.25">
      <c r="C377" s="188"/>
      <c r="D377" s="189"/>
      <c r="E377" s="178"/>
      <c r="F377" s="178"/>
      <c r="G377" s="190">
        <f>DATOS!$E$13</f>
        <v>1</v>
      </c>
      <c r="H377" s="178"/>
      <c r="I377" s="191"/>
      <c r="J377" s="178"/>
      <c r="K377" s="178"/>
      <c r="L377" s="178"/>
      <c r="M377" s="178"/>
      <c r="N377" s="160" t="str">
        <f t="shared" si="29"/>
        <v/>
      </c>
      <c r="O377" s="21"/>
      <c r="P377" s="160" t="str">
        <f t="shared" si="30"/>
        <v/>
      </c>
      <c r="Q377" s="160">
        <f t="shared" si="33"/>
        <v>0</v>
      </c>
      <c r="R377" s="160" t="str">
        <f t="shared" si="31"/>
        <v/>
      </c>
      <c r="S377" s="160" t="str">
        <f t="shared" si="32"/>
        <v/>
      </c>
      <c r="T377" s="50" t="str">
        <f>IF($F377="","",IF(ISERROR(VLOOKUP(F377,PROVEEDORES!$D$8:$I$507,5,0)),1,VLOOKUP($F377,PROVEEDORES!$D$8:$I$507,5,0)))</f>
        <v/>
      </c>
    </row>
    <row r="378" spans="3:20" ht="17.45" customHeight="1" x14ac:dyDescent="0.25">
      <c r="C378" s="188"/>
      <c r="D378" s="189"/>
      <c r="E378" s="178"/>
      <c r="F378" s="178"/>
      <c r="G378" s="190">
        <f>DATOS!$E$13</f>
        <v>1</v>
      </c>
      <c r="H378" s="178"/>
      <c r="I378" s="191"/>
      <c r="J378" s="178"/>
      <c r="K378" s="178"/>
      <c r="L378" s="178"/>
      <c r="M378" s="178"/>
      <c r="N378" s="160" t="str">
        <f t="shared" si="29"/>
        <v/>
      </c>
      <c r="O378" s="21"/>
      <c r="P378" s="160" t="str">
        <f t="shared" si="30"/>
        <v/>
      </c>
      <c r="Q378" s="160">
        <f t="shared" si="33"/>
        <v>0</v>
      </c>
      <c r="R378" s="160" t="str">
        <f t="shared" si="31"/>
        <v/>
      </c>
      <c r="S378" s="160" t="str">
        <f t="shared" si="32"/>
        <v/>
      </c>
      <c r="T378" s="50" t="str">
        <f>IF($F378="","",IF(ISERROR(VLOOKUP(F378,PROVEEDORES!$D$8:$I$507,5,0)),1,VLOOKUP($F378,PROVEEDORES!$D$8:$I$507,5,0)))</f>
        <v/>
      </c>
    </row>
    <row r="379" spans="3:20" ht="17.45" customHeight="1" x14ac:dyDescent="0.25">
      <c r="C379" s="188"/>
      <c r="D379" s="189"/>
      <c r="E379" s="178"/>
      <c r="F379" s="178"/>
      <c r="G379" s="190">
        <f>DATOS!$E$13</f>
        <v>1</v>
      </c>
      <c r="H379" s="178"/>
      <c r="I379" s="191"/>
      <c r="J379" s="178"/>
      <c r="K379" s="178"/>
      <c r="L379" s="178"/>
      <c r="M379" s="178"/>
      <c r="N379" s="160" t="str">
        <f t="shared" si="29"/>
        <v/>
      </c>
      <c r="O379" s="21"/>
      <c r="P379" s="160" t="str">
        <f t="shared" si="30"/>
        <v/>
      </c>
      <c r="Q379" s="160">
        <f t="shared" si="33"/>
        <v>0</v>
      </c>
      <c r="R379" s="160" t="str">
        <f t="shared" si="31"/>
        <v/>
      </c>
      <c r="S379" s="160" t="str">
        <f t="shared" si="32"/>
        <v/>
      </c>
      <c r="T379" s="50" t="str">
        <f>IF($F379="","",IF(ISERROR(VLOOKUP(F379,PROVEEDORES!$D$8:$I$507,5,0)),1,VLOOKUP($F379,PROVEEDORES!$D$8:$I$507,5,0)))</f>
        <v/>
      </c>
    </row>
    <row r="380" spans="3:20" ht="17.45" customHeight="1" x14ac:dyDescent="0.25">
      <c r="C380" s="188"/>
      <c r="D380" s="189"/>
      <c r="E380" s="178"/>
      <c r="F380" s="178"/>
      <c r="G380" s="190">
        <f>DATOS!$E$13</f>
        <v>1</v>
      </c>
      <c r="H380" s="178"/>
      <c r="I380" s="191"/>
      <c r="J380" s="178"/>
      <c r="K380" s="178"/>
      <c r="L380" s="178"/>
      <c r="M380" s="178"/>
      <c r="N380" s="160" t="str">
        <f t="shared" si="29"/>
        <v/>
      </c>
      <c r="O380" s="21"/>
      <c r="P380" s="160" t="str">
        <f t="shared" si="30"/>
        <v/>
      </c>
      <c r="Q380" s="160">
        <f t="shared" si="33"/>
        <v>0</v>
      </c>
      <c r="R380" s="160" t="str">
        <f t="shared" si="31"/>
        <v/>
      </c>
      <c r="S380" s="160" t="str">
        <f t="shared" si="32"/>
        <v/>
      </c>
      <c r="T380" s="50" t="str">
        <f>IF($F380="","",IF(ISERROR(VLOOKUP(F380,PROVEEDORES!$D$8:$I$507,5,0)),1,VLOOKUP($F380,PROVEEDORES!$D$8:$I$507,5,0)))</f>
        <v/>
      </c>
    </row>
    <row r="381" spans="3:20" ht="17.45" customHeight="1" x14ac:dyDescent="0.25">
      <c r="C381" s="188"/>
      <c r="D381" s="189"/>
      <c r="E381" s="178"/>
      <c r="F381" s="178"/>
      <c r="G381" s="190">
        <f>DATOS!$E$13</f>
        <v>1</v>
      </c>
      <c r="H381" s="178"/>
      <c r="I381" s="191"/>
      <c r="J381" s="178"/>
      <c r="K381" s="178"/>
      <c r="L381" s="178"/>
      <c r="M381" s="178"/>
      <c r="N381" s="160" t="str">
        <f t="shared" si="29"/>
        <v/>
      </c>
      <c r="O381" s="21"/>
      <c r="P381" s="160" t="str">
        <f t="shared" si="30"/>
        <v/>
      </c>
      <c r="Q381" s="160">
        <f t="shared" si="33"/>
        <v>0</v>
      </c>
      <c r="R381" s="160" t="str">
        <f t="shared" si="31"/>
        <v/>
      </c>
      <c r="S381" s="160" t="str">
        <f t="shared" si="32"/>
        <v/>
      </c>
      <c r="T381" s="50" t="str">
        <f>IF($F381="","",IF(ISERROR(VLOOKUP(F381,PROVEEDORES!$D$8:$I$507,5,0)),1,VLOOKUP($F381,PROVEEDORES!$D$8:$I$507,5,0)))</f>
        <v/>
      </c>
    </row>
    <row r="382" spans="3:20" ht="17.45" customHeight="1" x14ac:dyDescent="0.25">
      <c r="C382" s="188"/>
      <c r="D382" s="189"/>
      <c r="E382" s="178"/>
      <c r="F382" s="178"/>
      <c r="G382" s="190">
        <f>DATOS!$E$13</f>
        <v>1</v>
      </c>
      <c r="H382" s="178"/>
      <c r="I382" s="191"/>
      <c r="J382" s="178"/>
      <c r="K382" s="178"/>
      <c r="L382" s="178"/>
      <c r="M382" s="178"/>
      <c r="N382" s="160" t="str">
        <f t="shared" si="29"/>
        <v/>
      </c>
      <c r="O382" s="21"/>
      <c r="P382" s="160" t="str">
        <f t="shared" si="30"/>
        <v/>
      </c>
      <c r="Q382" s="160">
        <f t="shared" si="33"/>
        <v>0</v>
      </c>
      <c r="R382" s="160" t="str">
        <f t="shared" si="31"/>
        <v/>
      </c>
      <c r="S382" s="160" t="str">
        <f t="shared" si="32"/>
        <v/>
      </c>
      <c r="T382" s="50" t="str">
        <f>IF($F382="","",IF(ISERROR(VLOOKUP(F382,PROVEEDORES!$D$8:$I$507,5,0)),1,VLOOKUP($F382,PROVEEDORES!$D$8:$I$507,5,0)))</f>
        <v/>
      </c>
    </row>
    <row r="383" spans="3:20" ht="17.45" customHeight="1" x14ac:dyDescent="0.25">
      <c r="C383" s="188"/>
      <c r="D383" s="189"/>
      <c r="E383" s="178"/>
      <c r="F383" s="178"/>
      <c r="G383" s="190">
        <f>DATOS!$E$13</f>
        <v>1</v>
      </c>
      <c r="H383" s="178"/>
      <c r="I383" s="191"/>
      <c r="J383" s="178"/>
      <c r="K383" s="178"/>
      <c r="L383" s="178"/>
      <c r="M383" s="178"/>
      <c r="N383" s="160" t="str">
        <f t="shared" si="29"/>
        <v/>
      </c>
      <c r="O383" s="21"/>
      <c r="P383" s="160" t="str">
        <f t="shared" si="30"/>
        <v/>
      </c>
      <c r="Q383" s="160">
        <f t="shared" si="33"/>
        <v>0</v>
      </c>
      <c r="R383" s="160" t="str">
        <f t="shared" si="31"/>
        <v/>
      </c>
      <c r="S383" s="160" t="str">
        <f t="shared" si="32"/>
        <v/>
      </c>
      <c r="T383" s="50" t="str">
        <f>IF($F383="","",IF(ISERROR(VLOOKUP(F383,PROVEEDORES!$D$8:$I$507,5,0)),1,VLOOKUP($F383,PROVEEDORES!$D$8:$I$507,5,0)))</f>
        <v/>
      </c>
    </row>
    <row r="384" spans="3:20" ht="17.45" customHeight="1" x14ac:dyDescent="0.25">
      <c r="C384" s="188"/>
      <c r="D384" s="189"/>
      <c r="E384" s="178"/>
      <c r="F384" s="178"/>
      <c r="G384" s="190">
        <f>DATOS!$E$13</f>
        <v>1</v>
      </c>
      <c r="H384" s="178"/>
      <c r="I384" s="191"/>
      <c r="J384" s="178"/>
      <c r="K384" s="178"/>
      <c r="L384" s="178"/>
      <c r="M384" s="178"/>
      <c r="N384" s="160" t="str">
        <f t="shared" si="29"/>
        <v/>
      </c>
      <c r="O384" s="21"/>
      <c r="P384" s="160" t="str">
        <f t="shared" si="30"/>
        <v/>
      </c>
      <c r="Q384" s="160">
        <f t="shared" si="33"/>
        <v>0</v>
      </c>
      <c r="R384" s="160" t="str">
        <f t="shared" si="31"/>
        <v/>
      </c>
      <c r="S384" s="160" t="str">
        <f t="shared" si="32"/>
        <v/>
      </c>
      <c r="T384" s="50" t="str">
        <f>IF($F384="","",IF(ISERROR(VLOOKUP(F384,PROVEEDORES!$D$8:$I$507,5,0)),1,VLOOKUP($F384,PROVEEDORES!$D$8:$I$507,5,0)))</f>
        <v/>
      </c>
    </row>
    <row r="385" spans="3:20" ht="17.45" customHeight="1" x14ac:dyDescent="0.25">
      <c r="C385" s="188"/>
      <c r="D385" s="189"/>
      <c r="E385" s="178"/>
      <c r="F385" s="178"/>
      <c r="G385" s="190">
        <f>DATOS!$E$13</f>
        <v>1</v>
      </c>
      <c r="H385" s="178"/>
      <c r="I385" s="191"/>
      <c r="J385" s="178"/>
      <c r="K385" s="178"/>
      <c r="L385" s="178"/>
      <c r="M385" s="178"/>
      <c r="N385" s="160" t="str">
        <f t="shared" si="29"/>
        <v/>
      </c>
      <c r="O385" s="21"/>
      <c r="P385" s="160" t="str">
        <f t="shared" si="30"/>
        <v/>
      </c>
      <c r="Q385" s="160">
        <f t="shared" si="33"/>
        <v>0</v>
      </c>
      <c r="R385" s="160" t="str">
        <f t="shared" si="31"/>
        <v/>
      </c>
      <c r="S385" s="160" t="str">
        <f t="shared" si="32"/>
        <v/>
      </c>
      <c r="T385" s="50" t="str">
        <f>IF($F385="","",IF(ISERROR(VLOOKUP(F385,PROVEEDORES!$D$8:$I$507,5,0)),1,VLOOKUP($F385,PROVEEDORES!$D$8:$I$507,5,0)))</f>
        <v/>
      </c>
    </row>
    <row r="386" spans="3:20" ht="17.45" customHeight="1" x14ac:dyDescent="0.25">
      <c r="C386" s="188"/>
      <c r="D386" s="189"/>
      <c r="E386" s="178"/>
      <c r="F386" s="178"/>
      <c r="G386" s="190">
        <f>DATOS!$E$13</f>
        <v>1</v>
      </c>
      <c r="H386" s="178"/>
      <c r="I386" s="191"/>
      <c r="J386" s="178"/>
      <c r="K386" s="178"/>
      <c r="L386" s="178"/>
      <c r="M386" s="178"/>
      <c r="N386" s="160" t="str">
        <f t="shared" si="29"/>
        <v/>
      </c>
      <c r="O386" s="21"/>
      <c r="P386" s="160" t="str">
        <f t="shared" si="30"/>
        <v/>
      </c>
      <c r="Q386" s="160">
        <f t="shared" si="33"/>
        <v>0</v>
      </c>
      <c r="R386" s="160" t="str">
        <f t="shared" si="31"/>
        <v/>
      </c>
      <c r="S386" s="160" t="str">
        <f t="shared" si="32"/>
        <v/>
      </c>
      <c r="T386" s="50" t="str">
        <f>IF($F386="","",IF(ISERROR(VLOOKUP(F386,PROVEEDORES!$D$8:$I$507,5,0)),1,VLOOKUP($F386,PROVEEDORES!$D$8:$I$507,5,0)))</f>
        <v/>
      </c>
    </row>
    <row r="387" spans="3:20" ht="17.45" customHeight="1" x14ac:dyDescent="0.25">
      <c r="C387" s="188"/>
      <c r="D387" s="189"/>
      <c r="E387" s="178"/>
      <c r="F387" s="178"/>
      <c r="G387" s="190">
        <f>DATOS!$E$13</f>
        <v>1</v>
      </c>
      <c r="H387" s="178"/>
      <c r="I387" s="191"/>
      <c r="J387" s="178"/>
      <c r="K387" s="178"/>
      <c r="L387" s="178"/>
      <c r="M387" s="178"/>
      <c r="N387" s="160" t="str">
        <f t="shared" si="29"/>
        <v/>
      </c>
      <c r="O387" s="21"/>
      <c r="P387" s="160" t="str">
        <f t="shared" si="30"/>
        <v/>
      </c>
      <c r="Q387" s="160">
        <f t="shared" si="33"/>
        <v>0</v>
      </c>
      <c r="R387" s="160" t="str">
        <f t="shared" si="31"/>
        <v/>
      </c>
      <c r="S387" s="160" t="str">
        <f t="shared" si="32"/>
        <v/>
      </c>
      <c r="T387" s="50" t="str">
        <f>IF($F387="","",IF(ISERROR(VLOOKUP(F387,PROVEEDORES!$D$8:$I$507,5,0)),1,VLOOKUP($F387,PROVEEDORES!$D$8:$I$507,5,0)))</f>
        <v/>
      </c>
    </row>
    <row r="388" spans="3:20" ht="17.45" customHeight="1" x14ac:dyDescent="0.25">
      <c r="C388" s="188"/>
      <c r="D388" s="189"/>
      <c r="E388" s="178"/>
      <c r="F388" s="178"/>
      <c r="G388" s="190">
        <f>DATOS!$E$13</f>
        <v>1</v>
      </c>
      <c r="H388" s="178"/>
      <c r="I388" s="191"/>
      <c r="J388" s="178"/>
      <c r="K388" s="178"/>
      <c r="L388" s="178"/>
      <c r="M388" s="178"/>
      <c r="N388" s="160" t="str">
        <f t="shared" si="29"/>
        <v/>
      </c>
      <c r="O388" s="21"/>
      <c r="P388" s="160" t="str">
        <f t="shared" si="30"/>
        <v/>
      </c>
      <c r="Q388" s="160">
        <f t="shared" si="33"/>
        <v>0</v>
      </c>
      <c r="R388" s="160" t="str">
        <f t="shared" si="31"/>
        <v/>
      </c>
      <c r="S388" s="160" t="str">
        <f t="shared" si="32"/>
        <v/>
      </c>
      <c r="T388" s="50" t="str">
        <f>IF($F388="","",IF(ISERROR(VLOOKUP(F388,PROVEEDORES!$D$8:$I$507,5,0)),1,VLOOKUP($F388,PROVEEDORES!$D$8:$I$507,5,0)))</f>
        <v/>
      </c>
    </row>
    <row r="389" spans="3:20" ht="17.45" customHeight="1" x14ac:dyDescent="0.25">
      <c r="C389" s="188"/>
      <c r="D389" s="189"/>
      <c r="E389" s="178"/>
      <c r="F389" s="178"/>
      <c r="G389" s="190">
        <f>DATOS!$E$13</f>
        <v>1</v>
      </c>
      <c r="H389" s="178"/>
      <c r="I389" s="191"/>
      <c r="J389" s="178"/>
      <c r="K389" s="178"/>
      <c r="L389" s="178"/>
      <c r="M389" s="178"/>
      <c r="N389" s="160" t="str">
        <f t="shared" si="29"/>
        <v/>
      </c>
      <c r="O389" s="21"/>
      <c r="P389" s="160" t="str">
        <f t="shared" si="30"/>
        <v/>
      </c>
      <c r="Q389" s="160">
        <f t="shared" si="33"/>
        <v>0</v>
      </c>
      <c r="R389" s="160" t="str">
        <f t="shared" si="31"/>
        <v/>
      </c>
      <c r="S389" s="160" t="str">
        <f t="shared" si="32"/>
        <v/>
      </c>
      <c r="T389" s="50" t="str">
        <f>IF($F389="","",IF(ISERROR(VLOOKUP(F389,PROVEEDORES!$D$8:$I$507,5,0)),1,VLOOKUP($F389,PROVEEDORES!$D$8:$I$507,5,0)))</f>
        <v/>
      </c>
    </row>
    <row r="390" spans="3:20" ht="17.45" customHeight="1" x14ac:dyDescent="0.25">
      <c r="C390" s="188"/>
      <c r="D390" s="189"/>
      <c r="E390" s="178"/>
      <c r="F390" s="178"/>
      <c r="G390" s="190">
        <f>DATOS!$E$13</f>
        <v>1</v>
      </c>
      <c r="H390" s="178"/>
      <c r="I390" s="191"/>
      <c r="J390" s="178"/>
      <c r="K390" s="178"/>
      <c r="L390" s="178"/>
      <c r="M390" s="178"/>
      <c r="N390" s="160" t="str">
        <f t="shared" si="29"/>
        <v/>
      </c>
      <c r="O390" s="21"/>
      <c r="P390" s="160" t="str">
        <f t="shared" si="30"/>
        <v/>
      </c>
      <c r="Q390" s="160">
        <f t="shared" si="33"/>
        <v>0</v>
      </c>
      <c r="R390" s="160" t="str">
        <f t="shared" si="31"/>
        <v/>
      </c>
      <c r="S390" s="160" t="str">
        <f t="shared" si="32"/>
        <v/>
      </c>
      <c r="T390" s="50" t="str">
        <f>IF($F390="","",IF(ISERROR(VLOOKUP(F390,PROVEEDORES!$D$8:$I$507,5,0)),1,VLOOKUP($F390,PROVEEDORES!$D$8:$I$507,5,0)))</f>
        <v/>
      </c>
    </row>
    <row r="391" spans="3:20" ht="17.45" customHeight="1" x14ac:dyDescent="0.25">
      <c r="C391" s="188"/>
      <c r="D391" s="189"/>
      <c r="E391" s="178"/>
      <c r="F391" s="178"/>
      <c r="G391" s="190">
        <f>DATOS!$E$13</f>
        <v>1</v>
      </c>
      <c r="H391" s="178"/>
      <c r="I391" s="191"/>
      <c r="J391" s="178"/>
      <c r="K391" s="178"/>
      <c r="L391" s="178"/>
      <c r="M391" s="178"/>
      <c r="N391" s="160" t="str">
        <f t="shared" si="29"/>
        <v/>
      </c>
      <c r="O391" s="21"/>
      <c r="P391" s="160" t="str">
        <f t="shared" si="30"/>
        <v/>
      </c>
      <c r="Q391" s="160">
        <f t="shared" si="33"/>
        <v>0</v>
      </c>
      <c r="R391" s="160" t="str">
        <f t="shared" si="31"/>
        <v/>
      </c>
      <c r="S391" s="160" t="str">
        <f t="shared" si="32"/>
        <v/>
      </c>
      <c r="T391" s="50" t="str">
        <f>IF($F391="","",IF(ISERROR(VLOOKUP(F391,PROVEEDORES!$D$8:$I$507,5,0)),1,VLOOKUP($F391,PROVEEDORES!$D$8:$I$507,5,0)))</f>
        <v/>
      </c>
    </row>
    <row r="392" spans="3:20" ht="17.45" customHeight="1" x14ac:dyDescent="0.25">
      <c r="C392" s="188"/>
      <c r="D392" s="189"/>
      <c r="E392" s="178"/>
      <c r="F392" s="178"/>
      <c r="G392" s="190">
        <f>DATOS!$E$13</f>
        <v>1</v>
      </c>
      <c r="H392" s="178"/>
      <c r="I392" s="191"/>
      <c r="J392" s="178"/>
      <c r="K392" s="178"/>
      <c r="L392" s="178"/>
      <c r="M392" s="178"/>
      <c r="N392" s="160" t="str">
        <f t="shared" si="29"/>
        <v/>
      </c>
      <c r="O392" s="21"/>
      <c r="P392" s="160" t="str">
        <f t="shared" si="30"/>
        <v/>
      </c>
      <c r="Q392" s="160">
        <f t="shared" si="33"/>
        <v>0</v>
      </c>
      <c r="R392" s="160" t="str">
        <f t="shared" si="31"/>
        <v/>
      </c>
      <c r="S392" s="160" t="str">
        <f t="shared" si="32"/>
        <v/>
      </c>
      <c r="T392" s="50" t="str">
        <f>IF($F392="","",IF(ISERROR(VLOOKUP(F392,PROVEEDORES!$D$8:$I$507,5,0)),1,VLOOKUP($F392,PROVEEDORES!$D$8:$I$507,5,0)))</f>
        <v/>
      </c>
    </row>
    <row r="393" spans="3:20" ht="17.45" customHeight="1" x14ac:dyDescent="0.25">
      <c r="C393" s="188"/>
      <c r="D393" s="189"/>
      <c r="E393" s="178"/>
      <c r="F393" s="178"/>
      <c r="G393" s="190">
        <f>DATOS!$E$13</f>
        <v>1</v>
      </c>
      <c r="H393" s="178"/>
      <c r="I393" s="191"/>
      <c r="J393" s="178"/>
      <c r="K393" s="178"/>
      <c r="L393" s="178"/>
      <c r="M393" s="178"/>
      <c r="N393" s="160" t="str">
        <f t="shared" si="29"/>
        <v/>
      </c>
      <c r="O393" s="21"/>
      <c r="P393" s="160" t="str">
        <f t="shared" si="30"/>
        <v/>
      </c>
      <c r="Q393" s="160">
        <f t="shared" si="33"/>
        <v>0</v>
      </c>
      <c r="R393" s="160" t="str">
        <f t="shared" si="31"/>
        <v/>
      </c>
      <c r="S393" s="160" t="str">
        <f t="shared" si="32"/>
        <v/>
      </c>
      <c r="T393" s="50" t="str">
        <f>IF($F393="","",IF(ISERROR(VLOOKUP(F393,PROVEEDORES!$D$8:$I$507,5,0)),1,VLOOKUP($F393,PROVEEDORES!$D$8:$I$507,5,0)))</f>
        <v/>
      </c>
    </row>
    <row r="394" spans="3:20" ht="17.45" customHeight="1" x14ac:dyDescent="0.25">
      <c r="C394" s="188"/>
      <c r="D394" s="189"/>
      <c r="E394" s="178"/>
      <c r="F394" s="178"/>
      <c r="G394" s="190">
        <f>DATOS!$E$13</f>
        <v>1</v>
      </c>
      <c r="H394" s="178"/>
      <c r="I394" s="191"/>
      <c r="J394" s="178"/>
      <c r="K394" s="178"/>
      <c r="L394" s="178"/>
      <c r="M394" s="178"/>
      <c r="N394" s="160" t="str">
        <f t="shared" si="29"/>
        <v/>
      </c>
      <c r="O394" s="21"/>
      <c r="P394" s="160" t="str">
        <f t="shared" si="30"/>
        <v/>
      </c>
      <c r="Q394" s="160">
        <f t="shared" si="33"/>
        <v>0</v>
      </c>
      <c r="R394" s="160" t="str">
        <f t="shared" si="31"/>
        <v/>
      </c>
      <c r="S394" s="160" t="str">
        <f t="shared" si="32"/>
        <v/>
      </c>
      <c r="T394" s="50" t="str">
        <f>IF($F394="","",IF(ISERROR(VLOOKUP(F394,PROVEEDORES!$D$8:$I$507,5,0)),1,VLOOKUP($F394,PROVEEDORES!$D$8:$I$507,5,0)))</f>
        <v/>
      </c>
    </row>
    <row r="395" spans="3:20" ht="17.45" customHeight="1" x14ac:dyDescent="0.25">
      <c r="C395" s="188"/>
      <c r="D395" s="189"/>
      <c r="E395" s="178"/>
      <c r="F395" s="178"/>
      <c r="G395" s="190">
        <f>DATOS!$E$13</f>
        <v>1</v>
      </c>
      <c r="H395" s="178"/>
      <c r="I395" s="191"/>
      <c r="J395" s="178"/>
      <c r="K395" s="178"/>
      <c r="L395" s="178"/>
      <c r="M395" s="178"/>
      <c r="N395" s="160" t="str">
        <f t="shared" si="29"/>
        <v/>
      </c>
      <c r="O395" s="21"/>
      <c r="P395" s="160" t="str">
        <f t="shared" si="30"/>
        <v/>
      </c>
      <c r="Q395" s="160">
        <f t="shared" si="33"/>
        <v>0</v>
      </c>
      <c r="R395" s="160" t="str">
        <f t="shared" si="31"/>
        <v/>
      </c>
      <c r="S395" s="160" t="str">
        <f t="shared" si="32"/>
        <v/>
      </c>
      <c r="T395" s="50" t="str">
        <f>IF($F395="","",IF(ISERROR(VLOOKUP(F395,PROVEEDORES!$D$8:$I$507,5,0)),1,VLOOKUP($F395,PROVEEDORES!$D$8:$I$507,5,0)))</f>
        <v/>
      </c>
    </row>
    <row r="396" spans="3:20" ht="17.45" customHeight="1" x14ac:dyDescent="0.25">
      <c r="C396" s="188"/>
      <c r="D396" s="189"/>
      <c r="E396" s="178"/>
      <c r="F396" s="178"/>
      <c r="G396" s="190">
        <f>DATOS!$E$13</f>
        <v>1</v>
      </c>
      <c r="H396" s="178"/>
      <c r="I396" s="191"/>
      <c r="J396" s="178"/>
      <c r="K396" s="178"/>
      <c r="L396" s="178"/>
      <c r="M396" s="178"/>
      <c r="N396" s="160" t="str">
        <f t="shared" si="29"/>
        <v/>
      </c>
      <c r="O396" s="21"/>
      <c r="P396" s="160" t="str">
        <f t="shared" si="30"/>
        <v/>
      </c>
      <c r="Q396" s="160">
        <f t="shared" si="33"/>
        <v>0</v>
      </c>
      <c r="R396" s="160" t="str">
        <f t="shared" si="31"/>
        <v/>
      </c>
      <c r="S396" s="160" t="str">
        <f t="shared" si="32"/>
        <v/>
      </c>
      <c r="T396" s="50" t="str">
        <f>IF($F396="","",IF(ISERROR(VLOOKUP(F396,PROVEEDORES!$D$8:$I$507,5,0)),1,VLOOKUP($F396,PROVEEDORES!$D$8:$I$507,5,0)))</f>
        <v/>
      </c>
    </row>
    <row r="397" spans="3:20" ht="17.45" customHeight="1" x14ac:dyDescent="0.25">
      <c r="C397" s="188"/>
      <c r="D397" s="189"/>
      <c r="E397" s="178"/>
      <c r="F397" s="178"/>
      <c r="G397" s="190">
        <f>DATOS!$E$13</f>
        <v>1</v>
      </c>
      <c r="H397" s="178"/>
      <c r="I397" s="191"/>
      <c r="J397" s="178"/>
      <c r="K397" s="178"/>
      <c r="L397" s="178"/>
      <c r="M397" s="178"/>
      <c r="N397" s="160" t="str">
        <f t="shared" si="29"/>
        <v/>
      </c>
      <c r="O397" s="21"/>
      <c r="P397" s="160" t="str">
        <f t="shared" si="30"/>
        <v/>
      </c>
      <c r="Q397" s="160">
        <f t="shared" si="33"/>
        <v>0</v>
      </c>
      <c r="R397" s="160" t="str">
        <f t="shared" si="31"/>
        <v/>
      </c>
      <c r="S397" s="160" t="str">
        <f t="shared" si="32"/>
        <v/>
      </c>
      <c r="T397" s="50" t="str">
        <f>IF($F397="","",IF(ISERROR(VLOOKUP(F397,PROVEEDORES!$D$8:$I$507,5,0)),1,VLOOKUP($F397,PROVEEDORES!$D$8:$I$507,5,0)))</f>
        <v/>
      </c>
    </row>
    <row r="398" spans="3:20" ht="17.45" customHeight="1" x14ac:dyDescent="0.25">
      <c r="C398" s="188"/>
      <c r="D398" s="189"/>
      <c r="E398" s="178"/>
      <c r="F398" s="178"/>
      <c r="G398" s="190">
        <f>DATOS!$E$13</f>
        <v>1</v>
      </c>
      <c r="H398" s="178"/>
      <c r="I398" s="191"/>
      <c r="J398" s="178"/>
      <c r="K398" s="178"/>
      <c r="L398" s="178"/>
      <c r="M398" s="178"/>
      <c r="N398" s="160" t="str">
        <f t="shared" si="29"/>
        <v/>
      </c>
      <c r="O398" s="21"/>
      <c r="P398" s="160" t="str">
        <f t="shared" si="30"/>
        <v/>
      </c>
      <c r="Q398" s="160">
        <f t="shared" si="33"/>
        <v>0</v>
      </c>
      <c r="R398" s="160" t="str">
        <f t="shared" si="31"/>
        <v/>
      </c>
      <c r="S398" s="160" t="str">
        <f t="shared" si="32"/>
        <v/>
      </c>
      <c r="T398" s="50" t="str">
        <f>IF($F398="","",IF(ISERROR(VLOOKUP(F398,PROVEEDORES!$D$8:$I$507,5,0)),1,VLOOKUP($F398,PROVEEDORES!$D$8:$I$507,5,0)))</f>
        <v/>
      </c>
    </row>
    <row r="399" spans="3:20" ht="17.45" customHeight="1" x14ac:dyDescent="0.25">
      <c r="C399" s="188"/>
      <c r="D399" s="189"/>
      <c r="E399" s="178"/>
      <c r="F399" s="178"/>
      <c r="G399" s="190">
        <f>DATOS!$E$13</f>
        <v>1</v>
      </c>
      <c r="H399" s="178"/>
      <c r="I399" s="191"/>
      <c r="J399" s="178"/>
      <c r="K399" s="178"/>
      <c r="L399" s="178"/>
      <c r="M399" s="178"/>
      <c r="N399" s="160" t="str">
        <f t="shared" si="29"/>
        <v/>
      </c>
      <c r="O399" s="21"/>
      <c r="P399" s="160" t="str">
        <f t="shared" si="30"/>
        <v/>
      </c>
      <c r="Q399" s="160">
        <f t="shared" si="33"/>
        <v>0</v>
      </c>
      <c r="R399" s="160" t="str">
        <f t="shared" si="31"/>
        <v/>
      </c>
      <c r="S399" s="160" t="str">
        <f t="shared" si="32"/>
        <v/>
      </c>
      <c r="T399" s="50" t="str">
        <f>IF($F399="","",IF(ISERROR(VLOOKUP(F399,PROVEEDORES!$D$8:$I$507,5,0)),1,VLOOKUP($F399,PROVEEDORES!$D$8:$I$507,5,0)))</f>
        <v/>
      </c>
    </row>
    <row r="400" spans="3:20" ht="17.45" customHeight="1" x14ac:dyDescent="0.25">
      <c r="C400" s="188"/>
      <c r="D400" s="189"/>
      <c r="E400" s="178"/>
      <c r="F400" s="178"/>
      <c r="G400" s="190">
        <f>DATOS!$E$13</f>
        <v>1</v>
      </c>
      <c r="H400" s="178"/>
      <c r="I400" s="191"/>
      <c r="J400" s="178"/>
      <c r="K400" s="178"/>
      <c r="L400" s="178"/>
      <c r="M400" s="178"/>
      <c r="N400" s="160" t="str">
        <f t="shared" si="29"/>
        <v/>
      </c>
      <c r="O400" s="21"/>
      <c r="P400" s="160" t="str">
        <f t="shared" si="30"/>
        <v/>
      </c>
      <c r="Q400" s="160">
        <f t="shared" si="33"/>
        <v>0</v>
      </c>
      <c r="R400" s="160" t="str">
        <f t="shared" si="31"/>
        <v/>
      </c>
      <c r="S400" s="160" t="str">
        <f t="shared" si="32"/>
        <v/>
      </c>
      <c r="T400" s="50" t="str">
        <f>IF($F400="","",IF(ISERROR(VLOOKUP(F400,PROVEEDORES!$D$8:$I$507,5,0)),1,VLOOKUP($F400,PROVEEDORES!$D$8:$I$507,5,0)))</f>
        <v/>
      </c>
    </row>
    <row r="401" spans="3:20" ht="17.45" customHeight="1" x14ac:dyDescent="0.25">
      <c r="C401" s="188"/>
      <c r="D401" s="189"/>
      <c r="E401" s="178"/>
      <c r="F401" s="178"/>
      <c r="G401" s="190">
        <f>DATOS!$E$13</f>
        <v>1</v>
      </c>
      <c r="H401" s="178"/>
      <c r="I401" s="191"/>
      <c r="J401" s="178"/>
      <c r="K401" s="178"/>
      <c r="L401" s="178"/>
      <c r="M401" s="178"/>
      <c r="N401" s="160" t="str">
        <f t="shared" si="29"/>
        <v/>
      </c>
      <c r="O401" s="21"/>
      <c r="P401" s="160" t="str">
        <f t="shared" si="30"/>
        <v/>
      </c>
      <c r="Q401" s="160">
        <f t="shared" si="33"/>
        <v>0</v>
      </c>
      <c r="R401" s="160" t="str">
        <f t="shared" si="31"/>
        <v/>
      </c>
      <c r="S401" s="160" t="str">
        <f t="shared" si="32"/>
        <v/>
      </c>
      <c r="T401" s="50" t="str">
        <f>IF($F401="","",IF(ISERROR(VLOOKUP(F401,PROVEEDORES!$D$8:$I$507,5,0)),1,VLOOKUP($F401,PROVEEDORES!$D$8:$I$507,5,0)))</f>
        <v/>
      </c>
    </row>
    <row r="402" spans="3:20" ht="17.45" customHeight="1" x14ac:dyDescent="0.25">
      <c r="C402" s="188"/>
      <c r="D402" s="189"/>
      <c r="E402" s="178"/>
      <c r="F402" s="178"/>
      <c r="G402" s="190">
        <f>DATOS!$E$13</f>
        <v>1</v>
      </c>
      <c r="H402" s="178"/>
      <c r="I402" s="191"/>
      <c r="J402" s="178"/>
      <c r="K402" s="178"/>
      <c r="L402" s="178"/>
      <c r="M402" s="178"/>
      <c r="N402" s="160" t="str">
        <f t="shared" ref="N402:N465" si="34">IF(H402&amp;J402&amp;K402&amp;L402&amp;M402="","",H402+J402+K402-L402-M402)</f>
        <v/>
      </c>
      <c r="O402" s="21"/>
      <c r="P402" s="160" t="str">
        <f t="shared" ref="P402:P465" si="35">IF($I402="E",H402,"")</f>
        <v/>
      </c>
      <c r="Q402" s="160">
        <f t="shared" si="33"/>
        <v>0</v>
      </c>
      <c r="R402" s="160" t="str">
        <f t="shared" si="31"/>
        <v/>
      </c>
      <c r="S402" s="160" t="str">
        <f t="shared" si="32"/>
        <v/>
      </c>
      <c r="T402" s="50" t="str">
        <f>IF($F402="","",IF(ISERROR(VLOOKUP(F402,PROVEEDORES!$D$8:$I$507,5,0)),1,VLOOKUP($F402,PROVEEDORES!$D$8:$I$507,5,0)))</f>
        <v/>
      </c>
    </row>
    <row r="403" spans="3:20" ht="17.45" customHeight="1" x14ac:dyDescent="0.25">
      <c r="C403" s="188"/>
      <c r="D403" s="189"/>
      <c r="E403" s="178"/>
      <c r="F403" s="178"/>
      <c r="G403" s="190">
        <f>DATOS!$E$13</f>
        <v>1</v>
      </c>
      <c r="H403" s="178"/>
      <c r="I403" s="191"/>
      <c r="J403" s="178"/>
      <c r="K403" s="178"/>
      <c r="L403" s="178"/>
      <c r="M403" s="178"/>
      <c r="N403" s="160" t="str">
        <f t="shared" si="34"/>
        <v/>
      </c>
      <c r="O403" s="21"/>
      <c r="P403" s="160" t="str">
        <f t="shared" si="35"/>
        <v/>
      </c>
      <c r="Q403" s="160">
        <f t="shared" si="33"/>
        <v>0</v>
      </c>
      <c r="R403" s="160" t="str">
        <f t="shared" ref="R403:R466" si="36">IF(OR($I403=8%,$I403=11%),$J403/$I403,"")</f>
        <v/>
      </c>
      <c r="S403" s="160" t="str">
        <f t="shared" ref="S403:S466" si="37">IF(OR($I403=15%,$I403=16%),$J403/$I403,"")</f>
        <v/>
      </c>
      <c r="T403" s="50" t="str">
        <f>IF($F403="","",IF(ISERROR(VLOOKUP(F403,PROVEEDORES!$D$8:$I$507,5,0)),1,VLOOKUP($F403,PROVEEDORES!$D$8:$I$507,5,0)))</f>
        <v/>
      </c>
    </row>
    <row r="404" spans="3:20" ht="17.45" customHeight="1" x14ac:dyDescent="0.25">
      <c r="C404" s="188"/>
      <c r="D404" s="189"/>
      <c r="E404" s="178"/>
      <c r="F404" s="178"/>
      <c r="G404" s="190">
        <f>DATOS!$E$13</f>
        <v>1</v>
      </c>
      <c r="H404" s="178"/>
      <c r="I404" s="191"/>
      <c r="J404" s="178"/>
      <c r="K404" s="178"/>
      <c r="L404" s="178"/>
      <c r="M404" s="178"/>
      <c r="N404" s="160" t="str">
        <f t="shared" si="34"/>
        <v/>
      </c>
      <c r="O404" s="21"/>
      <c r="P404" s="160" t="str">
        <f t="shared" si="35"/>
        <v/>
      </c>
      <c r="Q404" s="160">
        <f t="shared" ref="Q404:Q467" si="38">IF($I404=0%,H404,"")</f>
        <v>0</v>
      </c>
      <c r="R404" s="160" t="str">
        <f t="shared" si="36"/>
        <v/>
      </c>
      <c r="S404" s="160" t="str">
        <f t="shared" si="37"/>
        <v/>
      </c>
      <c r="T404" s="50" t="str">
        <f>IF($F404="","",IF(ISERROR(VLOOKUP(F404,PROVEEDORES!$D$8:$I$507,5,0)),1,VLOOKUP($F404,PROVEEDORES!$D$8:$I$507,5,0)))</f>
        <v/>
      </c>
    </row>
    <row r="405" spans="3:20" ht="17.45" customHeight="1" x14ac:dyDescent="0.25">
      <c r="C405" s="188"/>
      <c r="D405" s="189"/>
      <c r="E405" s="178"/>
      <c r="F405" s="178"/>
      <c r="G405" s="190">
        <f>DATOS!$E$13</f>
        <v>1</v>
      </c>
      <c r="H405" s="178"/>
      <c r="I405" s="191"/>
      <c r="J405" s="178"/>
      <c r="K405" s="178"/>
      <c r="L405" s="178"/>
      <c r="M405" s="178"/>
      <c r="N405" s="160" t="str">
        <f t="shared" si="34"/>
        <v/>
      </c>
      <c r="O405" s="21"/>
      <c r="P405" s="160" t="str">
        <f t="shared" si="35"/>
        <v/>
      </c>
      <c r="Q405" s="160">
        <f t="shared" si="38"/>
        <v>0</v>
      </c>
      <c r="R405" s="160" t="str">
        <f t="shared" si="36"/>
        <v/>
      </c>
      <c r="S405" s="160" t="str">
        <f t="shared" si="37"/>
        <v/>
      </c>
      <c r="T405" s="50" t="str">
        <f>IF($F405="","",IF(ISERROR(VLOOKUP(F405,PROVEEDORES!$D$8:$I$507,5,0)),1,VLOOKUP($F405,PROVEEDORES!$D$8:$I$507,5,0)))</f>
        <v/>
      </c>
    </row>
    <row r="406" spans="3:20" ht="17.45" customHeight="1" x14ac:dyDescent="0.25">
      <c r="C406" s="188"/>
      <c r="D406" s="189"/>
      <c r="E406" s="178"/>
      <c r="F406" s="178"/>
      <c r="G406" s="190">
        <f>DATOS!$E$13</f>
        <v>1</v>
      </c>
      <c r="H406" s="178"/>
      <c r="I406" s="191"/>
      <c r="J406" s="178"/>
      <c r="K406" s="178"/>
      <c r="L406" s="178"/>
      <c r="M406" s="178"/>
      <c r="N406" s="160" t="str">
        <f t="shared" si="34"/>
        <v/>
      </c>
      <c r="O406" s="21"/>
      <c r="P406" s="160" t="str">
        <f t="shared" si="35"/>
        <v/>
      </c>
      <c r="Q406" s="160">
        <f t="shared" si="38"/>
        <v>0</v>
      </c>
      <c r="R406" s="160" t="str">
        <f t="shared" si="36"/>
        <v/>
      </c>
      <c r="S406" s="160" t="str">
        <f t="shared" si="37"/>
        <v/>
      </c>
      <c r="T406" s="50" t="str">
        <f>IF($F406="","",IF(ISERROR(VLOOKUP(F406,PROVEEDORES!$D$8:$I$507,5,0)),1,VLOOKUP($F406,PROVEEDORES!$D$8:$I$507,5,0)))</f>
        <v/>
      </c>
    </row>
    <row r="407" spans="3:20" ht="17.45" customHeight="1" x14ac:dyDescent="0.25">
      <c r="C407" s="188"/>
      <c r="D407" s="189"/>
      <c r="E407" s="178"/>
      <c r="F407" s="178"/>
      <c r="G407" s="190">
        <f>DATOS!$E$13</f>
        <v>1</v>
      </c>
      <c r="H407" s="178"/>
      <c r="I407" s="191"/>
      <c r="J407" s="178"/>
      <c r="K407" s="178"/>
      <c r="L407" s="178"/>
      <c r="M407" s="178"/>
      <c r="N407" s="160" t="str">
        <f t="shared" si="34"/>
        <v/>
      </c>
      <c r="O407" s="21"/>
      <c r="P407" s="160" t="str">
        <f t="shared" si="35"/>
        <v/>
      </c>
      <c r="Q407" s="160">
        <f t="shared" si="38"/>
        <v>0</v>
      </c>
      <c r="R407" s="160" t="str">
        <f t="shared" si="36"/>
        <v/>
      </c>
      <c r="S407" s="160" t="str">
        <f t="shared" si="37"/>
        <v/>
      </c>
      <c r="T407" s="50" t="str">
        <f>IF($F407="","",IF(ISERROR(VLOOKUP(F407,PROVEEDORES!$D$8:$I$507,5,0)),1,VLOOKUP($F407,PROVEEDORES!$D$8:$I$507,5,0)))</f>
        <v/>
      </c>
    </row>
    <row r="408" spans="3:20" ht="17.45" customHeight="1" x14ac:dyDescent="0.25">
      <c r="C408" s="188"/>
      <c r="D408" s="189"/>
      <c r="E408" s="178"/>
      <c r="F408" s="178"/>
      <c r="G408" s="190">
        <f>DATOS!$E$13</f>
        <v>1</v>
      </c>
      <c r="H408" s="178"/>
      <c r="I408" s="191"/>
      <c r="J408" s="178"/>
      <c r="K408" s="178"/>
      <c r="L408" s="178"/>
      <c r="M408" s="178"/>
      <c r="N408" s="160" t="str">
        <f t="shared" si="34"/>
        <v/>
      </c>
      <c r="O408" s="21"/>
      <c r="P408" s="160" t="str">
        <f t="shared" si="35"/>
        <v/>
      </c>
      <c r="Q408" s="160">
        <f t="shared" si="38"/>
        <v>0</v>
      </c>
      <c r="R408" s="160" t="str">
        <f t="shared" si="36"/>
        <v/>
      </c>
      <c r="S408" s="160" t="str">
        <f t="shared" si="37"/>
        <v/>
      </c>
      <c r="T408" s="50" t="str">
        <f>IF($F408="","",IF(ISERROR(VLOOKUP(F408,PROVEEDORES!$D$8:$I$507,5,0)),1,VLOOKUP($F408,PROVEEDORES!$D$8:$I$507,5,0)))</f>
        <v/>
      </c>
    </row>
    <row r="409" spans="3:20" ht="17.45" customHeight="1" x14ac:dyDescent="0.25">
      <c r="C409" s="188"/>
      <c r="D409" s="189"/>
      <c r="E409" s="178"/>
      <c r="F409" s="178"/>
      <c r="G409" s="190">
        <f>DATOS!$E$13</f>
        <v>1</v>
      </c>
      <c r="H409" s="178"/>
      <c r="I409" s="191"/>
      <c r="J409" s="178"/>
      <c r="K409" s="178"/>
      <c r="L409" s="178"/>
      <c r="M409" s="178"/>
      <c r="N409" s="160" t="str">
        <f t="shared" si="34"/>
        <v/>
      </c>
      <c r="O409" s="21"/>
      <c r="P409" s="160" t="str">
        <f t="shared" si="35"/>
        <v/>
      </c>
      <c r="Q409" s="160">
        <f t="shared" si="38"/>
        <v>0</v>
      </c>
      <c r="R409" s="160" t="str">
        <f t="shared" si="36"/>
        <v/>
      </c>
      <c r="S409" s="160" t="str">
        <f t="shared" si="37"/>
        <v/>
      </c>
      <c r="T409" s="50" t="str">
        <f>IF($F409="","",IF(ISERROR(VLOOKUP(F409,PROVEEDORES!$D$8:$I$507,5,0)),1,VLOOKUP($F409,PROVEEDORES!$D$8:$I$507,5,0)))</f>
        <v/>
      </c>
    </row>
    <row r="410" spans="3:20" ht="17.45" customHeight="1" x14ac:dyDescent="0.25">
      <c r="C410" s="188"/>
      <c r="D410" s="189"/>
      <c r="E410" s="178"/>
      <c r="F410" s="178"/>
      <c r="G410" s="190">
        <f>DATOS!$E$13</f>
        <v>1</v>
      </c>
      <c r="H410" s="178"/>
      <c r="I410" s="191"/>
      <c r="J410" s="178"/>
      <c r="K410" s="178"/>
      <c r="L410" s="178"/>
      <c r="M410" s="178"/>
      <c r="N410" s="160" t="str">
        <f t="shared" si="34"/>
        <v/>
      </c>
      <c r="O410" s="21"/>
      <c r="P410" s="160" t="str">
        <f t="shared" si="35"/>
        <v/>
      </c>
      <c r="Q410" s="160">
        <f t="shared" si="38"/>
        <v>0</v>
      </c>
      <c r="R410" s="160" t="str">
        <f t="shared" si="36"/>
        <v/>
      </c>
      <c r="S410" s="160" t="str">
        <f t="shared" si="37"/>
        <v/>
      </c>
      <c r="T410" s="50" t="str">
        <f>IF($F410="","",IF(ISERROR(VLOOKUP(F410,PROVEEDORES!$D$8:$I$507,5,0)),1,VLOOKUP($F410,PROVEEDORES!$D$8:$I$507,5,0)))</f>
        <v/>
      </c>
    </row>
    <row r="411" spans="3:20" ht="17.45" customHeight="1" x14ac:dyDescent="0.25">
      <c r="C411" s="188"/>
      <c r="D411" s="189"/>
      <c r="E411" s="178"/>
      <c r="F411" s="178"/>
      <c r="G411" s="190">
        <f>DATOS!$E$13</f>
        <v>1</v>
      </c>
      <c r="H411" s="178"/>
      <c r="I411" s="191"/>
      <c r="J411" s="178"/>
      <c r="K411" s="178"/>
      <c r="L411" s="178"/>
      <c r="M411" s="178"/>
      <c r="N411" s="160" t="str">
        <f t="shared" si="34"/>
        <v/>
      </c>
      <c r="O411" s="21"/>
      <c r="P411" s="160" t="str">
        <f t="shared" si="35"/>
        <v/>
      </c>
      <c r="Q411" s="160">
        <f t="shared" si="38"/>
        <v>0</v>
      </c>
      <c r="R411" s="160" t="str">
        <f t="shared" si="36"/>
        <v/>
      </c>
      <c r="S411" s="160" t="str">
        <f t="shared" si="37"/>
        <v/>
      </c>
      <c r="T411" s="50" t="str">
        <f>IF($F411="","",IF(ISERROR(VLOOKUP(F411,PROVEEDORES!$D$8:$I$507,5,0)),1,VLOOKUP($F411,PROVEEDORES!$D$8:$I$507,5,0)))</f>
        <v/>
      </c>
    </row>
    <row r="412" spans="3:20" ht="17.45" customHeight="1" x14ac:dyDescent="0.25">
      <c r="C412" s="188"/>
      <c r="D412" s="189"/>
      <c r="E412" s="178"/>
      <c r="F412" s="178"/>
      <c r="G412" s="190">
        <f>DATOS!$E$13</f>
        <v>1</v>
      </c>
      <c r="H412" s="178"/>
      <c r="I412" s="191"/>
      <c r="J412" s="178"/>
      <c r="K412" s="178"/>
      <c r="L412" s="178"/>
      <c r="M412" s="178"/>
      <c r="N412" s="160" t="str">
        <f t="shared" si="34"/>
        <v/>
      </c>
      <c r="O412" s="21"/>
      <c r="P412" s="160" t="str">
        <f t="shared" si="35"/>
        <v/>
      </c>
      <c r="Q412" s="160">
        <f t="shared" si="38"/>
        <v>0</v>
      </c>
      <c r="R412" s="160" t="str">
        <f t="shared" si="36"/>
        <v/>
      </c>
      <c r="S412" s="160" t="str">
        <f t="shared" si="37"/>
        <v/>
      </c>
      <c r="T412" s="50" t="str">
        <f>IF($F412="","",IF(ISERROR(VLOOKUP(F412,PROVEEDORES!$D$8:$I$507,5,0)),1,VLOOKUP($F412,PROVEEDORES!$D$8:$I$507,5,0)))</f>
        <v/>
      </c>
    </row>
    <row r="413" spans="3:20" ht="17.45" customHeight="1" x14ac:dyDescent="0.25">
      <c r="C413" s="188"/>
      <c r="D413" s="189"/>
      <c r="E413" s="178"/>
      <c r="F413" s="178"/>
      <c r="G413" s="190">
        <f>DATOS!$E$13</f>
        <v>1</v>
      </c>
      <c r="H413" s="178"/>
      <c r="I413" s="191"/>
      <c r="J413" s="178"/>
      <c r="K413" s="178"/>
      <c r="L413" s="178"/>
      <c r="M413" s="178"/>
      <c r="N413" s="160" t="str">
        <f t="shared" si="34"/>
        <v/>
      </c>
      <c r="O413" s="21"/>
      <c r="P413" s="160" t="str">
        <f t="shared" si="35"/>
        <v/>
      </c>
      <c r="Q413" s="160">
        <f t="shared" si="38"/>
        <v>0</v>
      </c>
      <c r="R413" s="160" t="str">
        <f t="shared" si="36"/>
        <v/>
      </c>
      <c r="S413" s="160" t="str">
        <f t="shared" si="37"/>
        <v/>
      </c>
      <c r="T413" s="50" t="str">
        <f>IF($F413="","",IF(ISERROR(VLOOKUP(F413,PROVEEDORES!$D$8:$I$507,5,0)),1,VLOOKUP($F413,PROVEEDORES!$D$8:$I$507,5,0)))</f>
        <v/>
      </c>
    </row>
    <row r="414" spans="3:20" ht="17.45" customHeight="1" x14ac:dyDescent="0.25">
      <c r="C414" s="188"/>
      <c r="D414" s="189"/>
      <c r="E414" s="178"/>
      <c r="F414" s="178"/>
      <c r="G414" s="190">
        <f>DATOS!$E$13</f>
        <v>1</v>
      </c>
      <c r="H414" s="178"/>
      <c r="I414" s="191"/>
      <c r="J414" s="178"/>
      <c r="K414" s="178"/>
      <c r="L414" s="178"/>
      <c r="M414" s="178"/>
      <c r="N414" s="160" t="str">
        <f t="shared" si="34"/>
        <v/>
      </c>
      <c r="O414" s="21"/>
      <c r="P414" s="160" t="str">
        <f t="shared" si="35"/>
        <v/>
      </c>
      <c r="Q414" s="160">
        <f t="shared" si="38"/>
        <v>0</v>
      </c>
      <c r="R414" s="160" t="str">
        <f t="shared" si="36"/>
        <v/>
      </c>
      <c r="S414" s="160" t="str">
        <f t="shared" si="37"/>
        <v/>
      </c>
      <c r="T414" s="50" t="str">
        <f>IF($F414="","",IF(ISERROR(VLOOKUP(F414,PROVEEDORES!$D$8:$I$507,5,0)),1,VLOOKUP($F414,PROVEEDORES!$D$8:$I$507,5,0)))</f>
        <v/>
      </c>
    </row>
    <row r="415" spans="3:20" ht="17.45" customHeight="1" x14ac:dyDescent="0.25">
      <c r="C415" s="188"/>
      <c r="D415" s="189"/>
      <c r="E415" s="178"/>
      <c r="F415" s="178"/>
      <c r="G415" s="190">
        <f>DATOS!$E$13</f>
        <v>1</v>
      </c>
      <c r="H415" s="178"/>
      <c r="I415" s="191"/>
      <c r="J415" s="178"/>
      <c r="K415" s="178"/>
      <c r="L415" s="178"/>
      <c r="M415" s="178"/>
      <c r="N415" s="160" t="str">
        <f t="shared" si="34"/>
        <v/>
      </c>
      <c r="O415" s="21"/>
      <c r="P415" s="160" t="str">
        <f t="shared" si="35"/>
        <v/>
      </c>
      <c r="Q415" s="160">
        <f t="shared" si="38"/>
        <v>0</v>
      </c>
      <c r="R415" s="160" t="str">
        <f t="shared" si="36"/>
        <v/>
      </c>
      <c r="S415" s="160" t="str">
        <f t="shared" si="37"/>
        <v/>
      </c>
      <c r="T415" s="50" t="str">
        <f>IF($F415="","",IF(ISERROR(VLOOKUP(F415,PROVEEDORES!$D$8:$I$507,5,0)),1,VLOOKUP($F415,PROVEEDORES!$D$8:$I$507,5,0)))</f>
        <v/>
      </c>
    </row>
    <row r="416" spans="3:20" ht="17.45" customHeight="1" x14ac:dyDescent="0.25">
      <c r="C416" s="188"/>
      <c r="D416" s="189"/>
      <c r="E416" s="178"/>
      <c r="F416" s="178"/>
      <c r="G416" s="190">
        <f>DATOS!$E$13</f>
        <v>1</v>
      </c>
      <c r="H416" s="178"/>
      <c r="I416" s="191"/>
      <c r="J416" s="178"/>
      <c r="K416" s="178"/>
      <c r="L416" s="178"/>
      <c r="M416" s="178"/>
      <c r="N416" s="160" t="str">
        <f t="shared" si="34"/>
        <v/>
      </c>
      <c r="O416" s="21"/>
      <c r="P416" s="160" t="str">
        <f t="shared" si="35"/>
        <v/>
      </c>
      <c r="Q416" s="160">
        <f t="shared" si="38"/>
        <v>0</v>
      </c>
      <c r="R416" s="160" t="str">
        <f t="shared" si="36"/>
        <v/>
      </c>
      <c r="S416" s="160" t="str">
        <f t="shared" si="37"/>
        <v/>
      </c>
      <c r="T416" s="50" t="str">
        <f>IF($F416="","",IF(ISERROR(VLOOKUP(F416,PROVEEDORES!$D$8:$I$507,5,0)),1,VLOOKUP($F416,PROVEEDORES!$D$8:$I$507,5,0)))</f>
        <v/>
      </c>
    </row>
    <row r="417" spans="3:20" ht="17.45" customHeight="1" x14ac:dyDescent="0.25">
      <c r="C417" s="188"/>
      <c r="D417" s="189"/>
      <c r="E417" s="178"/>
      <c r="F417" s="178"/>
      <c r="G417" s="190">
        <f>DATOS!$E$13</f>
        <v>1</v>
      </c>
      <c r="H417" s="178"/>
      <c r="I417" s="191"/>
      <c r="J417" s="178"/>
      <c r="K417" s="178"/>
      <c r="L417" s="178"/>
      <c r="M417" s="178"/>
      <c r="N417" s="160" t="str">
        <f t="shared" si="34"/>
        <v/>
      </c>
      <c r="O417" s="21"/>
      <c r="P417" s="160" t="str">
        <f t="shared" si="35"/>
        <v/>
      </c>
      <c r="Q417" s="160">
        <f t="shared" si="38"/>
        <v>0</v>
      </c>
      <c r="R417" s="160" t="str">
        <f t="shared" si="36"/>
        <v/>
      </c>
      <c r="S417" s="160" t="str">
        <f t="shared" si="37"/>
        <v/>
      </c>
      <c r="T417" s="50" t="str">
        <f>IF($F417="","",IF(ISERROR(VLOOKUP(F417,PROVEEDORES!$D$8:$I$507,5,0)),1,VLOOKUP($F417,PROVEEDORES!$D$8:$I$507,5,0)))</f>
        <v/>
      </c>
    </row>
    <row r="418" spans="3:20" ht="17.45" customHeight="1" x14ac:dyDescent="0.25">
      <c r="C418" s="188"/>
      <c r="D418" s="189"/>
      <c r="E418" s="178"/>
      <c r="F418" s="178"/>
      <c r="G418" s="190">
        <f>DATOS!$E$13</f>
        <v>1</v>
      </c>
      <c r="H418" s="178"/>
      <c r="I418" s="191"/>
      <c r="J418" s="178"/>
      <c r="K418" s="178"/>
      <c r="L418" s="178"/>
      <c r="M418" s="178"/>
      <c r="N418" s="160" t="str">
        <f t="shared" si="34"/>
        <v/>
      </c>
      <c r="O418" s="21"/>
      <c r="P418" s="160" t="str">
        <f t="shared" si="35"/>
        <v/>
      </c>
      <c r="Q418" s="160">
        <f t="shared" si="38"/>
        <v>0</v>
      </c>
      <c r="R418" s="160" t="str">
        <f t="shared" si="36"/>
        <v/>
      </c>
      <c r="S418" s="160" t="str">
        <f t="shared" si="37"/>
        <v/>
      </c>
      <c r="T418" s="50" t="str">
        <f>IF($F418="","",IF(ISERROR(VLOOKUP(F418,PROVEEDORES!$D$8:$I$507,5,0)),1,VLOOKUP($F418,PROVEEDORES!$D$8:$I$507,5,0)))</f>
        <v/>
      </c>
    </row>
    <row r="419" spans="3:20" ht="17.45" customHeight="1" x14ac:dyDescent="0.25">
      <c r="C419" s="188"/>
      <c r="D419" s="189"/>
      <c r="E419" s="178"/>
      <c r="F419" s="178"/>
      <c r="G419" s="190">
        <f>DATOS!$E$13</f>
        <v>1</v>
      </c>
      <c r="H419" s="178"/>
      <c r="I419" s="191"/>
      <c r="J419" s="178"/>
      <c r="K419" s="178"/>
      <c r="L419" s="178"/>
      <c r="M419" s="178"/>
      <c r="N419" s="160" t="str">
        <f t="shared" si="34"/>
        <v/>
      </c>
      <c r="O419" s="21"/>
      <c r="P419" s="160" t="str">
        <f t="shared" si="35"/>
        <v/>
      </c>
      <c r="Q419" s="160">
        <f t="shared" si="38"/>
        <v>0</v>
      </c>
      <c r="R419" s="160" t="str">
        <f t="shared" si="36"/>
        <v/>
      </c>
      <c r="S419" s="160" t="str">
        <f t="shared" si="37"/>
        <v/>
      </c>
      <c r="T419" s="50" t="str">
        <f>IF($F419="","",IF(ISERROR(VLOOKUP(F419,PROVEEDORES!$D$8:$I$507,5,0)),1,VLOOKUP($F419,PROVEEDORES!$D$8:$I$507,5,0)))</f>
        <v/>
      </c>
    </row>
    <row r="420" spans="3:20" ht="17.45" customHeight="1" x14ac:dyDescent="0.25">
      <c r="C420" s="188"/>
      <c r="D420" s="189"/>
      <c r="E420" s="178"/>
      <c r="F420" s="178"/>
      <c r="G420" s="190">
        <f>DATOS!$E$13</f>
        <v>1</v>
      </c>
      <c r="H420" s="178"/>
      <c r="I420" s="191"/>
      <c r="J420" s="178"/>
      <c r="K420" s="178"/>
      <c r="L420" s="178"/>
      <c r="M420" s="178"/>
      <c r="N420" s="160" t="str">
        <f t="shared" si="34"/>
        <v/>
      </c>
      <c r="O420" s="21"/>
      <c r="P420" s="160" t="str">
        <f t="shared" si="35"/>
        <v/>
      </c>
      <c r="Q420" s="160">
        <f t="shared" si="38"/>
        <v>0</v>
      </c>
      <c r="R420" s="160" t="str">
        <f t="shared" si="36"/>
        <v/>
      </c>
      <c r="S420" s="160" t="str">
        <f t="shared" si="37"/>
        <v/>
      </c>
      <c r="T420" s="50" t="str">
        <f>IF($F420="","",IF(ISERROR(VLOOKUP(F420,PROVEEDORES!$D$8:$I$507,5,0)),1,VLOOKUP($F420,PROVEEDORES!$D$8:$I$507,5,0)))</f>
        <v/>
      </c>
    </row>
    <row r="421" spans="3:20" ht="17.45" customHeight="1" x14ac:dyDescent="0.25">
      <c r="C421" s="188"/>
      <c r="D421" s="189"/>
      <c r="E421" s="178"/>
      <c r="F421" s="178"/>
      <c r="G421" s="190">
        <f>DATOS!$E$13</f>
        <v>1</v>
      </c>
      <c r="H421" s="178"/>
      <c r="I421" s="191"/>
      <c r="J421" s="178"/>
      <c r="K421" s="178"/>
      <c r="L421" s="178"/>
      <c r="M421" s="178"/>
      <c r="N421" s="160" t="str">
        <f t="shared" si="34"/>
        <v/>
      </c>
      <c r="O421" s="21"/>
      <c r="P421" s="160" t="str">
        <f t="shared" si="35"/>
        <v/>
      </c>
      <c r="Q421" s="160">
        <f t="shared" si="38"/>
        <v>0</v>
      </c>
      <c r="R421" s="160" t="str">
        <f t="shared" si="36"/>
        <v/>
      </c>
      <c r="S421" s="160" t="str">
        <f t="shared" si="37"/>
        <v/>
      </c>
      <c r="T421" s="50" t="str">
        <f>IF($F421="","",IF(ISERROR(VLOOKUP(F421,PROVEEDORES!$D$8:$I$507,5,0)),1,VLOOKUP($F421,PROVEEDORES!$D$8:$I$507,5,0)))</f>
        <v/>
      </c>
    </row>
    <row r="422" spans="3:20" ht="17.45" customHeight="1" x14ac:dyDescent="0.25">
      <c r="C422" s="188"/>
      <c r="D422" s="189"/>
      <c r="E422" s="178"/>
      <c r="F422" s="178"/>
      <c r="G422" s="190">
        <f>DATOS!$E$13</f>
        <v>1</v>
      </c>
      <c r="H422" s="178"/>
      <c r="I422" s="191"/>
      <c r="J422" s="178"/>
      <c r="K422" s="178"/>
      <c r="L422" s="178"/>
      <c r="M422" s="178"/>
      <c r="N422" s="160" t="str">
        <f t="shared" si="34"/>
        <v/>
      </c>
      <c r="O422" s="21"/>
      <c r="P422" s="160" t="str">
        <f t="shared" si="35"/>
        <v/>
      </c>
      <c r="Q422" s="160">
        <f t="shared" si="38"/>
        <v>0</v>
      </c>
      <c r="R422" s="160" t="str">
        <f t="shared" si="36"/>
        <v/>
      </c>
      <c r="S422" s="160" t="str">
        <f t="shared" si="37"/>
        <v/>
      </c>
      <c r="T422" s="50" t="str">
        <f>IF($F422="","",IF(ISERROR(VLOOKUP(F422,PROVEEDORES!$D$8:$I$507,5,0)),1,VLOOKUP($F422,PROVEEDORES!$D$8:$I$507,5,0)))</f>
        <v/>
      </c>
    </row>
    <row r="423" spans="3:20" ht="17.45" customHeight="1" x14ac:dyDescent="0.25">
      <c r="C423" s="188"/>
      <c r="D423" s="189"/>
      <c r="E423" s="178"/>
      <c r="F423" s="178"/>
      <c r="G423" s="190">
        <f>DATOS!$E$13</f>
        <v>1</v>
      </c>
      <c r="H423" s="178"/>
      <c r="I423" s="191"/>
      <c r="J423" s="178"/>
      <c r="K423" s="178"/>
      <c r="L423" s="178"/>
      <c r="M423" s="178"/>
      <c r="N423" s="160" t="str">
        <f t="shared" si="34"/>
        <v/>
      </c>
      <c r="O423" s="21"/>
      <c r="P423" s="160" t="str">
        <f t="shared" si="35"/>
        <v/>
      </c>
      <c r="Q423" s="160">
        <f t="shared" si="38"/>
        <v>0</v>
      </c>
      <c r="R423" s="160" t="str">
        <f t="shared" si="36"/>
        <v/>
      </c>
      <c r="S423" s="160" t="str">
        <f t="shared" si="37"/>
        <v/>
      </c>
      <c r="T423" s="50" t="str">
        <f>IF($F423="","",IF(ISERROR(VLOOKUP(F423,PROVEEDORES!$D$8:$I$507,5,0)),1,VLOOKUP($F423,PROVEEDORES!$D$8:$I$507,5,0)))</f>
        <v/>
      </c>
    </row>
    <row r="424" spans="3:20" ht="17.45" customHeight="1" x14ac:dyDescent="0.25">
      <c r="C424" s="188"/>
      <c r="D424" s="189"/>
      <c r="E424" s="178"/>
      <c r="F424" s="178"/>
      <c r="G424" s="190">
        <f>DATOS!$E$13</f>
        <v>1</v>
      </c>
      <c r="H424" s="178"/>
      <c r="I424" s="191"/>
      <c r="J424" s="178"/>
      <c r="K424" s="178"/>
      <c r="L424" s="178"/>
      <c r="M424" s="178"/>
      <c r="N424" s="160" t="str">
        <f t="shared" si="34"/>
        <v/>
      </c>
      <c r="O424" s="21"/>
      <c r="P424" s="160" t="str">
        <f t="shared" si="35"/>
        <v/>
      </c>
      <c r="Q424" s="160">
        <f t="shared" si="38"/>
        <v>0</v>
      </c>
      <c r="R424" s="160" t="str">
        <f t="shared" si="36"/>
        <v/>
      </c>
      <c r="S424" s="160" t="str">
        <f t="shared" si="37"/>
        <v/>
      </c>
      <c r="T424" s="50" t="str">
        <f>IF($F424="","",IF(ISERROR(VLOOKUP(F424,PROVEEDORES!$D$8:$I$507,5,0)),1,VLOOKUP($F424,PROVEEDORES!$D$8:$I$507,5,0)))</f>
        <v/>
      </c>
    </row>
    <row r="425" spans="3:20" ht="17.45" customHeight="1" x14ac:dyDescent="0.25">
      <c r="C425" s="188"/>
      <c r="D425" s="189"/>
      <c r="E425" s="178"/>
      <c r="F425" s="178"/>
      <c r="G425" s="190">
        <f>DATOS!$E$13</f>
        <v>1</v>
      </c>
      <c r="H425" s="178"/>
      <c r="I425" s="191"/>
      <c r="J425" s="178"/>
      <c r="K425" s="178"/>
      <c r="L425" s="178"/>
      <c r="M425" s="178"/>
      <c r="N425" s="160" t="str">
        <f t="shared" si="34"/>
        <v/>
      </c>
      <c r="O425" s="21"/>
      <c r="P425" s="160" t="str">
        <f t="shared" si="35"/>
        <v/>
      </c>
      <c r="Q425" s="160">
        <f t="shared" si="38"/>
        <v>0</v>
      </c>
      <c r="R425" s="160" t="str">
        <f t="shared" si="36"/>
        <v/>
      </c>
      <c r="S425" s="160" t="str">
        <f t="shared" si="37"/>
        <v/>
      </c>
      <c r="T425" s="50" t="str">
        <f>IF($F425="","",IF(ISERROR(VLOOKUP(F425,PROVEEDORES!$D$8:$I$507,5,0)),1,VLOOKUP($F425,PROVEEDORES!$D$8:$I$507,5,0)))</f>
        <v/>
      </c>
    </row>
    <row r="426" spans="3:20" ht="17.45" customHeight="1" x14ac:dyDescent="0.25">
      <c r="C426" s="188"/>
      <c r="D426" s="189"/>
      <c r="E426" s="178"/>
      <c r="F426" s="178"/>
      <c r="G426" s="190">
        <f>DATOS!$E$13</f>
        <v>1</v>
      </c>
      <c r="H426" s="178"/>
      <c r="I426" s="191"/>
      <c r="J426" s="178"/>
      <c r="K426" s="178"/>
      <c r="L426" s="178"/>
      <c r="M426" s="178"/>
      <c r="N426" s="160" t="str">
        <f t="shared" si="34"/>
        <v/>
      </c>
      <c r="O426" s="21"/>
      <c r="P426" s="160" t="str">
        <f t="shared" si="35"/>
        <v/>
      </c>
      <c r="Q426" s="160">
        <f t="shared" si="38"/>
        <v>0</v>
      </c>
      <c r="R426" s="160" t="str">
        <f t="shared" si="36"/>
        <v/>
      </c>
      <c r="S426" s="160" t="str">
        <f t="shared" si="37"/>
        <v/>
      </c>
      <c r="T426" s="50" t="str">
        <f>IF($F426="","",IF(ISERROR(VLOOKUP(F426,PROVEEDORES!$D$8:$I$507,5,0)),1,VLOOKUP($F426,PROVEEDORES!$D$8:$I$507,5,0)))</f>
        <v/>
      </c>
    </row>
    <row r="427" spans="3:20" ht="17.45" customHeight="1" x14ac:dyDescent="0.25">
      <c r="C427" s="188"/>
      <c r="D427" s="189"/>
      <c r="E427" s="178"/>
      <c r="F427" s="178"/>
      <c r="G427" s="190">
        <f>DATOS!$E$13</f>
        <v>1</v>
      </c>
      <c r="H427" s="178"/>
      <c r="I427" s="191"/>
      <c r="J427" s="178"/>
      <c r="K427" s="178"/>
      <c r="L427" s="178"/>
      <c r="M427" s="178"/>
      <c r="N427" s="160" t="str">
        <f t="shared" si="34"/>
        <v/>
      </c>
      <c r="O427" s="21"/>
      <c r="P427" s="160" t="str">
        <f t="shared" si="35"/>
        <v/>
      </c>
      <c r="Q427" s="160">
        <f t="shared" si="38"/>
        <v>0</v>
      </c>
      <c r="R427" s="160" t="str">
        <f t="shared" si="36"/>
        <v/>
      </c>
      <c r="S427" s="160" t="str">
        <f t="shared" si="37"/>
        <v/>
      </c>
      <c r="T427" s="50" t="str">
        <f>IF($F427="","",IF(ISERROR(VLOOKUP(F427,PROVEEDORES!$D$8:$I$507,5,0)),1,VLOOKUP($F427,PROVEEDORES!$D$8:$I$507,5,0)))</f>
        <v/>
      </c>
    </row>
    <row r="428" spans="3:20" ht="17.45" customHeight="1" x14ac:dyDescent="0.25">
      <c r="C428" s="188"/>
      <c r="D428" s="189"/>
      <c r="E428" s="178"/>
      <c r="F428" s="178"/>
      <c r="G428" s="190">
        <f>DATOS!$E$13</f>
        <v>1</v>
      </c>
      <c r="H428" s="178"/>
      <c r="I428" s="191"/>
      <c r="J428" s="178"/>
      <c r="K428" s="178"/>
      <c r="L428" s="178"/>
      <c r="M428" s="178"/>
      <c r="N428" s="160" t="str">
        <f t="shared" si="34"/>
        <v/>
      </c>
      <c r="O428" s="21"/>
      <c r="P428" s="160" t="str">
        <f t="shared" si="35"/>
        <v/>
      </c>
      <c r="Q428" s="160">
        <f t="shared" si="38"/>
        <v>0</v>
      </c>
      <c r="R428" s="160" t="str">
        <f t="shared" si="36"/>
        <v/>
      </c>
      <c r="S428" s="160" t="str">
        <f t="shared" si="37"/>
        <v/>
      </c>
      <c r="T428" s="50" t="str">
        <f>IF($F428="","",IF(ISERROR(VLOOKUP(F428,PROVEEDORES!$D$8:$I$507,5,0)),1,VLOOKUP($F428,PROVEEDORES!$D$8:$I$507,5,0)))</f>
        <v/>
      </c>
    </row>
    <row r="429" spans="3:20" ht="17.45" customHeight="1" x14ac:dyDescent="0.25">
      <c r="C429" s="188"/>
      <c r="D429" s="189"/>
      <c r="E429" s="178"/>
      <c r="F429" s="178"/>
      <c r="G429" s="190">
        <f>DATOS!$E$13</f>
        <v>1</v>
      </c>
      <c r="H429" s="178"/>
      <c r="I429" s="191"/>
      <c r="J429" s="178"/>
      <c r="K429" s="178"/>
      <c r="L429" s="178"/>
      <c r="M429" s="178"/>
      <c r="N429" s="160" t="str">
        <f t="shared" si="34"/>
        <v/>
      </c>
      <c r="O429" s="21"/>
      <c r="P429" s="160" t="str">
        <f t="shared" si="35"/>
        <v/>
      </c>
      <c r="Q429" s="160">
        <f t="shared" si="38"/>
        <v>0</v>
      </c>
      <c r="R429" s="160" t="str">
        <f t="shared" si="36"/>
        <v/>
      </c>
      <c r="S429" s="160" t="str">
        <f t="shared" si="37"/>
        <v/>
      </c>
      <c r="T429" s="50" t="str">
        <f>IF($F429="","",IF(ISERROR(VLOOKUP(F429,PROVEEDORES!$D$8:$I$507,5,0)),1,VLOOKUP($F429,PROVEEDORES!$D$8:$I$507,5,0)))</f>
        <v/>
      </c>
    </row>
    <row r="430" spans="3:20" ht="17.45" customHeight="1" x14ac:dyDescent="0.25">
      <c r="C430" s="188"/>
      <c r="D430" s="189"/>
      <c r="E430" s="178"/>
      <c r="F430" s="178"/>
      <c r="G430" s="190">
        <f>DATOS!$E$13</f>
        <v>1</v>
      </c>
      <c r="H430" s="178"/>
      <c r="I430" s="191"/>
      <c r="J430" s="178"/>
      <c r="K430" s="178"/>
      <c r="L430" s="178"/>
      <c r="M430" s="178"/>
      <c r="N430" s="160" t="str">
        <f t="shared" si="34"/>
        <v/>
      </c>
      <c r="O430" s="21"/>
      <c r="P430" s="160" t="str">
        <f t="shared" si="35"/>
        <v/>
      </c>
      <c r="Q430" s="160">
        <f t="shared" si="38"/>
        <v>0</v>
      </c>
      <c r="R430" s="160" t="str">
        <f t="shared" si="36"/>
        <v/>
      </c>
      <c r="S430" s="160" t="str">
        <f t="shared" si="37"/>
        <v/>
      </c>
      <c r="T430" s="50" t="str">
        <f>IF($F430="","",IF(ISERROR(VLOOKUP(F430,PROVEEDORES!$D$8:$I$507,5,0)),1,VLOOKUP($F430,PROVEEDORES!$D$8:$I$507,5,0)))</f>
        <v/>
      </c>
    </row>
    <row r="431" spans="3:20" ht="17.45" customHeight="1" x14ac:dyDescent="0.25">
      <c r="C431" s="188"/>
      <c r="D431" s="189"/>
      <c r="E431" s="178"/>
      <c r="F431" s="178"/>
      <c r="G431" s="190">
        <f>DATOS!$E$13</f>
        <v>1</v>
      </c>
      <c r="H431" s="178"/>
      <c r="I431" s="191"/>
      <c r="J431" s="178"/>
      <c r="K431" s="178"/>
      <c r="L431" s="178"/>
      <c r="M431" s="178"/>
      <c r="N431" s="160" t="str">
        <f t="shared" si="34"/>
        <v/>
      </c>
      <c r="O431" s="21"/>
      <c r="P431" s="160" t="str">
        <f t="shared" si="35"/>
        <v/>
      </c>
      <c r="Q431" s="160">
        <f t="shared" si="38"/>
        <v>0</v>
      </c>
      <c r="R431" s="160" t="str">
        <f t="shared" si="36"/>
        <v/>
      </c>
      <c r="S431" s="160" t="str">
        <f t="shared" si="37"/>
        <v/>
      </c>
      <c r="T431" s="50" t="str">
        <f>IF($F431="","",IF(ISERROR(VLOOKUP(F431,PROVEEDORES!$D$8:$I$507,5,0)),1,VLOOKUP($F431,PROVEEDORES!$D$8:$I$507,5,0)))</f>
        <v/>
      </c>
    </row>
    <row r="432" spans="3:20" ht="17.45" customHeight="1" x14ac:dyDescent="0.25">
      <c r="C432" s="188"/>
      <c r="D432" s="189"/>
      <c r="E432" s="178"/>
      <c r="F432" s="178"/>
      <c r="G432" s="190">
        <f>DATOS!$E$13</f>
        <v>1</v>
      </c>
      <c r="H432" s="178"/>
      <c r="I432" s="191"/>
      <c r="J432" s="178"/>
      <c r="K432" s="178"/>
      <c r="L432" s="178"/>
      <c r="M432" s="178"/>
      <c r="N432" s="160" t="str">
        <f t="shared" si="34"/>
        <v/>
      </c>
      <c r="O432" s="21"/>
      <c r="P432" s="160" t="str">
        <f t="shared" si="35"/>
        <v/>
      </c>
      <c r="Q432" s="160">
        <f t="shared" si="38"/>
        <v>0</v>
      </c>
      <c r="R432" s="160" t="str">
        <f t="shared" si="36"/>
        <v/>
      </c>
      <c r="S432" s="160" t="str">
        <f t="shared" si="37"/>
        <v/>
      </c>
      <c r="T432" s="50" t="str">
        <f>IF($F432="","",IF(ISERROR(VLOOKUP(F432,PROVEEDORES!$D$8:$I$507,5,0)),1,VLOOKUP($F432,PROVEEDORES!$D$8:$I$507,5,0)))</f>
        <v/>
      </c>
    </row>
    <row r="433" spans="3:20" ht="17.45" customHeight="1" x14ac:dyDescent="0.25">
      <c r="C433" s="188"/>
      <c r="D433" s="189"/>
      <c r="E433" s="178"/>
      <c r="F433" s="178"/>
      <c r="G433" s="190">
        <f>DATOS!$E$13</f>
        <v>1</v>
      </c>
      <c r="H433" s="178"/>
      <c r="I433" s="191"/>
      <c r="J433" s="178"/>
      <c r="K433" s="178"/>
      <c r="L433" s="178"/>
      <c r="M433" s="178"/>
      <c r="N433" s="160" t="str">
        <f t="shared" si="34"/>
        <v/>
      </c>
      <c r="O433" s="21"/>
      <c r="P433" s="160" t="str">
        <f t="shared" si="35"/>
        <v/>
      </c>
      <c r="Q433" s="160">
        <f t="shared" si="38"/>
        <v>0</v>
      </c>
      <c r="R433" s="160" t="str">
        <f t="shared" si="36"/>
        <v/>
      </c>
      <c r="S433" s="160" t="str">
        <f t="shared" si="37"/>
        <v/>
      </c>
      <c r="T433" s="50" t="str">
        <f>IF($F433="","",IF(ISERROR(VLOOKUP(F433,PROVEEDORES!$D$8:$I$507,5,0)),1,VLOOKUP($F433,PROVEEDORES!$D$8:$I$507,5,0)))</f>
        <v/>
      </c>
    </row>
    <row r="434" spans="3:20" ht="17.45" customHeight="1" x14ac:dyDescent="0.25">
      <c r="C434" s="188"/>
      <c r="D434" s="189"/>
      <c r="E434" s="178"/>
      <c r="F434" s="178"/>
      <c r="G434" s="190">
        <f>DATOS!$E$13</f>
        <v>1</v>
      </c>
      <c r="H434" s="178"/>
      <c r="I434" s="191"/>
      <c r="J434" s="178"/>
      <c r="K434" s="178"/>
      <c r="L434" s="178"/>
      <c r="M434" s="178"/>
      <c r="N434" s="160" t="str">
        <f t="shared" si="34"/>
        <v/>
      </c>
      <c r="O434" s="21"/>
      <c r="P434" s="160" t="str">
        <f t="shared" si="35"/>
        <v/>
      </c>
      <c r="Q434" s="160">
        <f t="shared" si="38"/>
        <v>0</v>
      </c>
      <c r="R434" s="160" t="str">
        <f t="shared" si="36"/>
        <v/>
      </c>
      <c r="S434" s="160" t="str">
        <f t="shared" si="37"/>
        <v/>
      </c>
      <c r="T434" s="50" t="str">
        <f>IF($F434="","",IF(ISERROR(VLOOKUP(F434,PROVEEDORES!$D$8:$I$507,5,0)),1,VLOOKUP($F434,PROVEEDORES!$D$8:$I$507,5,0)))</f>
        <v/>
      </c>
    </row>
    <row r="435" spans="3:20" ht="17.45" customHeight="1" x14ac:dyDescent="0.25">
      <c r="C435" s="188"/>
      <c r="D435" s="189"/>
      <c r="E435" s="178"/>
      <c r="F435" s="178"/>
      <c r="G435" s="190">
        <f>DATOS!$E$13</f>
        <v>1</v>
      </c>
      <c r="H435" s="178"/>
      <c r="I435" s="191"/>
      <c r="J435" s="178"/>
      <c r="K435" s="178"/>
      <c r="L435" s="178"/>
      <c r="M435" s="178"/>
      <c r="N435" s="160" t="str">
        <f t="shared" si="34"/>
        <v/>
      </c>
      <c r="O435" s="21"/>
      <c r="P435" s="160" t="str">
        <f t="shared" si="35"/>
        <v/>
      </c>
      <c r="Q435" s="160">
        <f t="shared" si="38"/>
        <v>0</v>
      </c>
      <c r="R435" s="160" t="str">
        <f t="shared" si="36"/>
        <v/>
      </c>
      <c r="S435" s="160" t="str">
        <f t="shared" si="37"/>
        <v/>
      </c>
      <c r="T435" s="50" t="str">
        <f>IF($F435="","",IF(ISERROR(VLOOKUP(F435,PROVEEDORES!$D$8:$I$507,5,0)),1,VLOOKUP($F435,PROVEEDORES!$D$8:$I$507,5,0)))</f>
        <v/>
      </c>
    </row>
    <row r="436" spans="3:20" ht="17.45" customHeight="1" x14ac:dyDescent="0.25">
      <c r="C436" s="188"/>
      <c r="D436" s="189"/>
      <c r="E436" s="178"/>
      <c r="F436" s="178"/>
      <c r="G436" s="190">
        <f>DATOS!$E$13</f>
        <v>1</v>
      </c>
      <c r="H436" s="178"/>
      <c r="I436" s="191"/>
      <c r="J436" s="178"/>
      <c r="K436" s="178"/>
      <c r="L436" s="178"/>
      <c r="M436" s="178"/>
      <c r="N436" s="160" t="str">
        <f t="shared" si="34"/>
        <v/>
      </c>
      <c r="O436" s="21"/>
      <c r="P436" s="160" t="str">
        <f t="shared" si="35"/>
        <v/>
      </c>
      <c r="Q436" s="160">
        <f t="shared" si="38"/>
        <v>0</v>
      </c>
      <c r="R436" s="160" t="str">
        <f t="shared" si="36"/>
        <v/>
      </c>
      <c r="S436" s="160" t="str">
        <f t="shared" si="37"/>
        <v/>
      </c>
      <c r="T436" s="50" t="str">
        <f>IF($F436="","",IF(ISERROR(VLOOKUP(F436,PROVEEDORES!$D$8:$I$507,5,0)),1,VLOOKUP($F436,PROVEEDORES!$D$8:$I$507,5,0)))</f>
        <v/>
      </c>
    </row>
    <row r="437" spans="3:20" ht="17.45" customHeight="1" x14ac:dyDescent="0.25">
      <c r="C437" s="188"/>
      <c r="D437" s="189"/>
      <c r="E437" s="178"/>
      <c r="F437" s="178"/>
      <c r="G437" s="190">
        <f>DATOS!$E$13</f>
        <v>1</v>
      </c>
      <c r="H437" s="178"/>
      <c r="I437" s="191"/>
      <c r="J437" s="178"/>
      <c r="K437" s="178"/>
      <c r="L437" s="178"/>
      <c r="M437" s="178"/>
      <c r="N437" s="160" t="str">
        <f t="shared" si="34"/>
        <v/>
      </c>
      <c r="O437" s="21"/>
      <c r="P437" s="160" t="str">
        <f t="shared" si="35"/>
        <v/>
      </c>
      <c r="Q437" s="160">
        <f t="shared" si="38"/>
        <v>0</v>
      </c>
      <c r="R437" s="160" t="str">
        <f t="shared" si="36"/>
        <v/>
      </c>
      <c r="S437" s="160" t="str">
        <f t="shared" si="37"/>
        <v/>
      </c>
      <c r="T437" s="50" t="str">
        <f>IF($F437="","",IF(ISERROR(VLOOKUP(F437,PROVEEDORES!$D$8:$I$507,5,0)),1,VLOOKUP($F437,PROVEEDORES!$D$8:$I$507,5,0)))</f>
        <v/>
      </c>
    </row>
    <row r="438" spans="3:20" ht="17.45" customHeight="1" x14ac:dyDescent="0.25">
      <c r="C438" s="188"/>
      <c r="D438" s="189"/>
      <c r="E438" s="178"/>
      <c r="F438" s="178"/>
      <c r="G438" s="190">
        <f>DATOS!$E$13</f>
        <v>1</v>
      </c>
      <c r="H438" s="178"/>
      <c r="I438" s="191"/>
      <c r="J438" s="178"/>
      <c r="K438" s="178"/>
      <c r="L438" s="178"/>
      <c r="M438" s="178"/>
      <c r="N438" s="160" t="str">
        <f t="shared" si="34"/>
        <v/>
      </c>
      <c r="O438" s="21"/>
      <c r="P438" s="160" t="str">
        <f t="shared" si="35"/>
        <v/>
      </c>
      <c r="Q438" s="160">
        <f t="shared" si="38"/>
        <v>0</v>
      </c>
      <c r="R438" s="160" t="str">
        <f t="shared" si="36"/>
        <v/>
      </c>
      <c r="S438" s="160" t="str">
        <f t="shared" si="37"/>
        <v/>
      </c>
      <c r="T438" s="50" t="str">
        <f>IF($F438="","",IF(ISERROR(VLOOKUP(F438,PROVEEDORES!$D$8:$I$507,5,0)),1,VLOOKUP($F438,PROVEEDORES!$D$8:$I$507,5,0)))</f>
        <v/>
      </c>
    </row>
    <row r="439" spans="3:20" ht="17.45" customHeight="1" x14ac:dyDescent="0.25">
      <c r="C439" s="188"/>
      <c r="D439" s="189"/>
      <c r="E439" s="178"/>
      <c r="F439" s="178"/>
      <c r="G439" s="190">
        <f>DATOS!$E$13</f>
        <v>1</v>
      </c>
      <c r="H439" s="178"/>
      <c r="I439" s="191"/>
      <c r="J439" s="178"/>
      <c r="K439" s="178"/>
      <c r="L439" s="178"/>
      <c r="M439" s="178"/>
      <c r="N439" s="160" t="str">
        <f t="shared" si="34"/>
        <v/>
      </c>
      <c r="O439" s="21"/>
      <c r="P439" s="160" t="str">
        <f t="shared" si="35"/>
        <v/>
      </c>
      <c r="Q439" s="160">
        <f t="shared" si="38"/>
        <v>0</v>
      </c>
      <c r="R439" s="160" t="str">
        <f t="shared" si="36"/>
        <v/>
      </c>
      <c r="S439" s="160" t="str">
        <f t="shared" si="37"/>
        <v/>
      </c>
      <c r="T439" s="50" t="str">
        <f>IF($F439="","",IF(ISERROR(VLOOKUP(F439,PROVEEDORES!$D$8:$I$507,5,0)),1,VLOOKUP($F439,PROVEEDORES!$D$8:$I$507,5,0)))</f>
        <v/>
      </c>
    </row>
    <row r="440" spans="3:20" ht="17.45" customHeight="1" x14ac:dyDescent="0.25">
      <c r="C440" s="188"/>
      <c r="D440" s="189"/>
      <c r="E440" s="178"/>
      <c r="F440" s="178"/>
      <c r="G440" s="190">
        <f>DATOS!$E$13</f>
        <v>1</v>
      </c>
      <c r="H440" s="178"/>
      <c r="I440" s="191"/>
      <c r="J440" s="178"/>
      <c r="K440" s="178"/>
      <c r="L440" s="178"/>
      <c r="M440" s="178"/>
      <c r="N440" s="160" t="str">
        <f t="shared" si="34"/>
        <v/>
      </c>
      <c r="O440" s="21"/>
      <c r="P440" s="160" t="str">
        <f t="shared" si="35"/>
        <v/>
      </c>
      <c r="Q440" s="160">
        <f t="shared" si="38"/>
        <v>0</v>
      </c>
      <c r="R440" s="160" t="str">
        <f t="shared" si="36"/>
        <v/>
      </c>
      <c r="S440" s="160" t="str">
        <f t="shared" si="37"/>
        <v/>
      </c>
      <c r="T440" s="50" t="str">
        <f>IF($F440="","",IF(ISERROR(VLOOKUP(F440,PROVEEDORES!$D$8:$I$507,5,0)),1,VLOOKUP($F440,PROVEEDORES!$D$8:$I$507,5,0)))</f>
        <v/>
      </c>
    </row>
    <row r="441" spans="3:20" ht="17.45" customHeight="1" x14ac:dyDescent="0.25">
      <c r="C441" s="188"/>
      <c r="D441" s="189"/>
      <c r="E441" s="178"/>
      <c r="F441" s="178"/>
      <c r="G441" s="190">
        <f>DATOS!$E$13</f>
        <v>1</v>
      </c>
      <c r="H441" s="178"/>
      <c r="I441" s="191"/>
      <c r="J441" s="178"/>
      <c r="K441" s="178"/>
      <c r="L441" s="178"/>
      <c r="M441" s="178"/>
      <c r="N441" s="160" t="str">
        <f t="shared" si="34"/>
        <v/>
      </c>
      <c r="O441" s="21"/>
      <c r="P441" s="160" t="str">
        <f t="shared" si="35"/>
        <v/>
      </c>
      <c r="Q441" s="160">
        <f t="shared" si="38"/>
        <v>0</v>
      </c>
      <c r="R441" s="160" t="str">
        <f t="shared" si="36"/>
        <v/>
      </c>
      <c r="S441" s="160" t="str">
        <f t="shared" si="37"/>
        <v/>
      </c>
      <c r="T441" s="50" t="str">
        <f>IF($F441="","",IF(ISERROR(VLOOKUP(F441,PROVEEDORES!$D$8:$I$507,5,0)),1,VLOOKUP($F441,PROVEEDORES!$D$8:$I$507,5,0)))</f>
        <v/>
      </c>
    </row>
    <row r="442" spans="3:20" ht="17.45" customHeight="1" x14ac:dyDescent="0.25">
      <c r="C442" s="188"/>
      <c r="D442" s="189"/>
      <c r="E442" s="178"/>
      <c r="F442" s="178"/>
      <c r="G442" s="190">
        <f>DATOS!$E$13</f>
        <v>1</v>
      </c>
      <c r="H442" s="178"/>
      <c r="I442" s="191"/>
      <c r="J442" s="178"/>
      <c r="K442" s="178"/>
      <c r="L442" s="178"/>
      <c r="M442" s="178"/>
      <c r="N442" s="160" t="str">
        <f t="shared" si="34"/>
        <v/>
      </c>
      <c r="O442" s="21"/>
      <c r="P442" s="160" t="str">
        <f t="shared" si="35"/>
        <v/>
      </c>
      <c r="Q442" s="160">
        <f t="shared" si="38"/>
        <v>0</v>
      </c>
      <c r="R442" s="160" t="str">
        <f t="shared" si="36"/>
        <v/>
      </c>
      <c r="S442" s="160" t="str">
        <f t="shared" si="37"/>
        <v/>
      </c>
      <c r="T442" s="50" t="str">
        <f>IF($F442="","",IF(ISERROR(VLOOKUP(F442,PROVEEDORES!$D$8:$I$507,5,0)),1,VLOOKUP($F442,PROVEEDORES!$D$8:$I$507,5,0)))</f>
        <v/>
      </c>
    </row>
    <row r="443" spans="3:20" ht="17.45" customHeight="1" x14ac:dyDescent="0.25">
      <c r="C443" s="188"/>
      <c r="D443" s="189"/>
      <c r="E443" s="178"/>
      <c r="F443" s="178"/>
      <c r="G443" s="190">
        <f>DATOS!$E$13</f>
        <v>1</v>
      </c>
      <c r="H443" s="178"/>
      <c r="I443" s="191"/>
      <c r="J443" s="178"/>
      <c r="K443" s="178"/>
      <c r="L443" s="178"/>
      <c r="M443" s="178"/>
      <c r="N443" s="160" t="str">
        <f t="shared" si="34"/>
        <v/>
      </c>
      <c r="O443" s="21"/>
      <c r="P443" s="160" t="str">
        <f t="shared" si="35"/>
        <v/>
      </c>
      <c r="Q443" s="160">
        <f t="shared" si="38"/>
        <v>0</v>
      </c>
      <c r="R443" s="160" t="str">
        <f t="shared" si="36"/>
        <v/>
      </c>
      <c r="S443" s="160" t="str">
        <f t="shared" si="37"/>
        <v/>
      </c>
      <c r="T443" s="50" t="str">
        <f>IF($F443="","",IF(ISERROR(VLOOKUP(F443,PROVEEDORES!$D$8:$I$507,5,0)),1,VLOOKUP($F443,PROVEEDORES!$D$8:$I$507,5,0)))</f>
        <v/>
      </c>
    </row>
    <row r="444" spans="3:20" ht="17.45" customHeight="1" x14ac:dyDescent="0.25">
      <c r="C444" s="188"/>
      <c r="D444" s="189"/>
      <c r="E444" s="178"/>
      <c r="F444" s="178"/>
      <c r="G444" s="190">
        <f>DATOS!$E$13</f>
        <v>1</v>
      </c>
      <c r="H444" s="178"/>
      <c r="I444" s="191"/>
      <c r="J444" s="178"/>
      <c r="K444" s="178"/>
      <c r="L444" s="178"/>
      <c r="M444" s="178"/>
      <c r="N444" s="160" t="str">
        <f t="shared" si="34"/>
        <v/>
      </c>
      <c r="O444" s="21"/>
      <c r="P444" s="160" t="str">
        <f t="shared" si="35"/>
        <v/>
      </c>
      <c r="Q444" s="160">
        <f t="shared" si="38"/>
        <v>0</v>
      </c>
      <c r="R444" s="160" t="str">
        <f t="shared" si="36"/>
        <v/>
      </c>
      <c r="S444" s="160" t="str">
        <f t="shared" si="37"/>
        <v/>
      </c>
      <c r="T444" s="50" t="str">
        <f>IF($F444="","",IF(ISERROR(VLOOKUP(F444,PROVEEDORES!$D$8:$I$507,5,0)),1,VLOOKUP($F444,PROVEEDORES!$D$8:$I$507,5,0)))</f>
        <v/>
      </c>
    </row>
    <row r="445" spans="3:20" ht="17.45" customHeight="1" x14ac:dyDescent="0.25">
      <c r="C445" s="188"/>
      <c r="D445" s="189"/>
      <c r="E445" s="178"/>
      <c r="F445" s="178"/>
      <c r="G445" s="190">
        <f>DATOS!$E$13</f>
        <v>1</v>
      </c>
      <c r="H445" s="178"/>
      <c r="I445" s="191"/>
      <c r="J445" s="178"/>
      <c r="K445" s="178"/>
      <c r="L445" s="178"/>
      <c r="M445" s="178"/>
      <c r="N445" s="160" t="str">
        <f t="shared" si="34"/>
        <v/>
      </c>
      <c r="O445" s="21"/>
      <c r="P445" s="160" t="str">
        <f t="shared" si="35"/>
        <v/>
      </c>
      <c r="Q445" s="160">
        <f t="shared" si="38"/>
        <v>0</v>
      </c>
      <c r="R445" s="160" t="str">
        <f t="shared" si="36"/>
        <v/>
      </c>
      <c r="S445" s="160" t="str">
        <f t="shared" si="37"/>
        <v/>
      </c>
      <c r="T445" s="50" t="str">
        <f>IF($F445="","",IF(ISERROR(VLOOKUP(F445,PROVEEDORES!$D$8:$I$507,5,0)),1,VLOOKUP($F445,PROVEEDORES!$D$8:$I$507,5,0)))</f>
        <v/>
      </c>
    </row>
    <row r="446" spans="3:20" ht="17.45" customHeight="1" x14ac:dyDescent="0.25">
      <c r="C446" s="188"/>
      <c r="D446" s="189"/>
      <c r="E446" s="178"/>
      <c r="F446" s="178"/>
      <c r="G446" s="190">
        <f>DATOS!$E$13</f>
        <v>1</v>
      </c>
      <c r="H446" s="178"/>
      <c r="I446" s="191"/>
      <c r="J446" s="178"/>
      <c r="K446" s="178"/>
      <c r="L446" s="178"/>
      <c r="M446" s="178"/>
      <c r="N446" s="160" t="str">
        <f t="shared" si="34"/>
        <v/>
      </c>
      <c r="O446" s="21"/>
      <c r="P446" s="160" t="str">
        <f t="shared" si="35"/>
        <v/>
      </c>
      <c r="Q446" s="160">
        <f t="shared" si="38"/>
        <v>0</v>
      </c>
      <c r="R446" s="160" t="str">
        <f t="shared" si="36"/>
        <v/>
      </c>
      <c r="S446" s="160" t="str">
        <f t="shared" si="37"/>
        <v/>
      </c>
      <c r="T446" s="50" t="str">
        <f>IF($F446="","",IF(ISERROR(VLOOKUP(F446,PROVEEDORES!$D$8:$I$507,5,0)),1,VLOOKUP($F446,PROVEEDORES!$D$8:$I$507,5,0)))</f>
        <v/>
      </c>
    </row>
    <row r="447" spans="3:20" ht="17.45" customHeight="1" x14ac:dyDescent="0.25">
      <c r="C447" s="188"/>
      <c r="D447" s="189"/>
      <c r="E447" s="178"/>
      <c r="F447" s="178"/>
      <c r="G447" s="190">
        <f>DATOS!$E$13</f>
        <v>1</v>
      </c>
      <c r="H447" s="178"/>
      <c r="I447" s="191"/>
      <c r="J447" s="178"/>
      <c r="K447" s="178"/>
      <c r="L447" s="178"/>
      <c r="M447" s="178"/>
      <c r="N447" s="160" t="str">
        <f t="shared" si="34"/>
        <v/>
      </c>
      <c r="O447" s="21"/>
      <c r="P447" s="160" t="str">
        <f t="shared" si="35"/>
        <v/>
      </c>
      <c r="Q447" s="160">
        <f t="shared" si="38"/>
        <v>0</v>
      </c>
      <c r="R447" s="160" t="str">
        <f t="shared" si="36"/>
        <v/>
      </c>
      <c r="S447" s="160" t="str">
        <f t="shared" si="37"/>
        <v/>
      </c>
      <c r="T447" s="50" t="str">
        <f>IF($F447="","",IF(ISERROR(VLOOKUP(F447,PROVEEDORES!$D$8:$I$507,5,0)),1,VLOOKUP($F447,PROVEEDORES!$D$8:$I$507,5,0)))</f>
        <v/>
      </c>
    </row>
    <row r="448" spans="3:20" ht="17.45" customHeight="1" x14ac:dyDescent="0.25">
      <c r="C448" s="188"/>
      <c r="D448" s="189"/>
      <c r="E448" s="178"/>
      <c r="F448" s="178"/>
      <c r="G448" s="190">
        <f>DATOS!$E$13</f>
        <v>1</v>
      </c>
      <c r="H448" s="178"/>
      <c r="I448" s="191"/>
      <c r="J448" s="178"/>
      <c r="K448" s="178"/>
      <c r="L448" s="178"/>
      <c r="M448" s="178"/>
      <c r="N448" s="160" t="str">
        <f t="shared" si="34"/>
        <v/>
      </c>
      <c r="O448" s="21"/>
      <c r="P448" s="160" t="str">
        <f t="shared" si="35"/>
        <v/>
      </c>
      <c r="Q448" s="160">
        <f t="shared" si="38"/>
        <v>0</v>
      </c>
      <c r="R448" s="160" t="str">
        <f t="shared" si="36"/>
        <v/>
      </c>
      <c r="S448" s="160" t="str">
        <f t="shared" si="37"/>
        <v/>
      </c>
      <c r="T448" s="50" t="str">
        <f>IF($F448="","",IF(ISERROR(VLOOKUP(F448,PROVEEDORES!$D$8:$I$507,5,0)),1,VLOOKUP($F448,PROVEEDORES!$D$8:$I$507,5,0)))</f>
        <v/>
      </c>
    </row>
    <row r="449" spans="3:20" ht="17.45" customHeight="1" x14ac:dyDescent="0.25">
      <c r="C449" s="188"/>
      <c r="D449" s="189"/>
      <c r="E449" s="178"/>
      <c r="F449" s="178"/>
      <c r="G449" s="190">
        <f>DATOS!$E$13</f>
        <v>1</v>
      </c>
      <c r="H449" s="178"/>
      <c r="I449" s="191"/>
      <c r="J449" s="178"/>
      <c r="K449" s="178"/>
      <c r="L449" s="178"/>
      <c r="M449" s="178"/>
      <c r="N449" s="160" t="str">
        <f t="shared" si="34"/>
        <v/>
      </c>
      <c r="O449" s="21"/>
      <c r="P449" s="160" t="str">
        <f t="shared" si="35"/>
        <v/>
      </c>
      <c r="Q449" s="160">
        <f t="shared" si="38"/>
        <v>0</v>
      </c>
      <c r="R449" s="160" t="str">
        <f t="shared" si="36"/>
        <v/>
      </c>
      <c r="S449" s="160" t="str">
        <f t="shared" si="37"/>
        <v/>
      </c>
      <c r="T449" s="50" t="str">
        <f>IF($F449="","",IF(ISERROR(VLOOKUP(F449,PROVEEDORES!$D$8:$I$507,5,0)),1,VLOOKUP($F449,PROVEEDORES!$D$8:$I$507,5,0)))</f>
        <v/>
      </c>
    </row>
    <row r="450" spans="3:20" ht="17.45" customHeight="1" x14ac:dyDescent="0.25">
      <c r="C450" s="188"/>
      <c r="D450" s="189"/>
      <c r="E450" s="178"/>
      <c r="F450" s="178"/>
      <c r="G450" s="190">
        <f>DATOS!$E$13</f>
        <v>1</v>
      </c>
      <c r="H450" s="178"/>
      <c r="I450" s="191"/>
      <c r="J450" s="178"/>
      <c r="K450" s="178"/>
      <c r="L450" s="178"/>
      <c r="M450" s="178"/>
      <c r="N450" s="160" t="str">
        <f t="shared" si="34"/>
        <v/>
      </c>
      <c r="O450" s="21"/>
      <c r="P450" s="160" t="str">
        <f t="shared" si="35"/>
        <v/>
      </c>
      <c r="Q450" s="160">
        <f t="shared" si="38"/>
        <v>0</v>
      </c>
      <c r="R450" s="160" t="str">
        <f t="shared" si="36"/>
        <v/>
      </c>
      <c r="S450" s="160" t="str">
        <f t="shared" si="37"/>
        <v/>
      </c>
      <c r="T450" s="50" t="str">
        <f>IF($F450="","",IF(ISERROR(VLOOKUP(F450,PROVEEDORES!$D$8:$I$507,5,0)),1,VLOOKUP($F450,PROVEEDORES!$D$8:$I$507,5,0)))</f>
        <v/>
      </c>
    </row>
    <row r="451" spans="3:20" ht="17.45" customHeight="1" x14ac:dyDescent="0.25">
      <c r="C451" s="188"/>
      <c r="D451" s="189"/>
      <c r="E451" s="178"/>
      <c r="F451" s="178"/>
      <c r="G451" s="190">
        <f>DATOS!$E$13</f>
        <v>1</v>
      </c>
      <c r="H451" s="178"/>
      <c r="I451" s="191"/>
      <c r="J451" s="178"/>
      <c r="K451" s="178"/>
      <c r="L451" s="178"/>
      <c r="M451" s="178"/>
      <c r="N451" s="160" t="str">
        <f t="shared" si="34"/>
        <v/>
      </c>
      <c r="O451" s="21"/>
      <c r="P451" s="160" t="str">
        <f t="shared" si="35"/>
        <v/>
      </c>
      <c r="Q451" s="160">
        <f t="shared" si="38"/>
        <v>0</v>
      </c>
      <c r="R451" s="160" t="str">
        <f t="shared" si="36"/>
        <v/>
      </c>
      <c r="S451" s="160" t="str">
        <f t="shared" si="37"/>
        <v/>
      </c>
      <c r="T451" s="50" t="str">
        <f>IF($F451="","",IF(ISERROR(VLOOKUP(F451,PROVEEDORES!$D$8:$I$507,5,0)),1,VLOOKUP($F451,PROVEEDORES!$D$8:$I$507,5,0)))</f>
        <v/>
      </c>
    </row>
    <row r="452" spans="3:20" ht="17.45" customHeight="1" x14ac:dyDescent="0.25">
      <c r="C452" s="188"/>
      <c r="D452" s="189"/>
      <c r="E452" s="178"/>
      <c r="F452" s="178"/>
      <c r="G452" s="190">
        <f>DATOS!$E$13</f>
        <v>1</v>
      </c>
      <c r="H452" s="178"/>
      <c r="I452" s="191"/>
      <c r="J452" s="178"/>
      <c r="K452" s="178"/>
      <c r="L452" s="178"/>
      <c r="M452" s="178"/>
      <c r="N452" s="160" t="str">
        <f t="shared" si="34"/>
        <v/>
      </c>
      <c r="O452" s="21"/>
      <c r="P452" s="160" t="str">
        <f t="shared" si="35"/>
        <v/>
      </c>
      <c r="Q452" s="160">
        <f t="shared" si="38"/>
        <v>0</v>
      </c>
      <c r="R452" s="160" t="str">
        <f t="shared" si="36"/>
        <v/>
      </c>
      <c r="S452" s="160" t="str">
        <f t="shared" si="37"/>
        <v/>
      </c>
      <c r="T452" s="50" t="str">
        <f>IF($F452="","",IF(ISERROR(VLOOKUP(F452,PROVEEDORES!$D$8:$I$507,5,0)),1,VLOOKUP($F452,PROVEEDORES!$D$8:$I$507,5,0)))</f>
        <v/>
      </c>
    </row>
    <row r="453" spans="3:20" ht="17.45" customHeight="1" x14ac:dyDescent="0.25">
      <c r="C453" s="188"/>
      <c r="D453" s="189"/>
      <c r="E453" s="178"/>
      <c r="F453" s="178"/>
      <c r="G453" s="190">
        <f>DATOS!$E$13</f>
        <v>1</v>
      </c>
      <c r="H453" s="178"/>
      <c r="I453" s="191"/>
      <c r="J453" s="178"/>
      <c r="K453" s="178"/>
      <c r="L453" s="178"/>
      <c r="M453" s="178"/>
      <c r="N453" s="160" t="str">
        <f t="shared" si="34"/>
        <v/>
      </c>
      <c r="O453" s="21"/>
      <c r="P453" s="160" t="str">
        <f t="shared" si="35"/>
        <v/>
      </c>
      <c r="Q453" s="160">
        <f t="shared" si="38"/>
        <v>0</v>
      </c>
      <c r="R453" s="160" t="str">
        <f t="shared" si="36"/>
        <v/>
      </c>
      <c r="S453" s="160" t="str">
        <f t="shared" si="37"/>
        <v/>
      </c>
      <c r="T453" s="50" t="str">
        <f>IF($F453="","",IF(ISERROR(VLOOKUP(F453,PROVEEDORES!$D$8:$I$507,5,0)),1,VLOOKUP($F453,PROVEEDORES!$D$8:$I$507,5,0)))</f>
        <v/>
      </c>
    </row>
    <row r="454" spans="3:20" ht="17.45" customHeight="1" x14ac:dyDescent="0.25">
      <c r="C454" s="188"/>
      <c r="D454" s="189"/>
      <c r="E454" s="178"/>
      <c r="F454" s="178"/>
      <c r="G454" s="190">
        <f>DATOS!$E$13</f>
        <v>1</v>
      </c>
      <c r="H454" s="178"/>
      <c r="I454" s="191"/>
      <c r="J454" s="178"/>
      <c r="K454" s="178"/>
      <c r="L454" s="178"/>
      <c r="M454" s="178"/>
      <c r="N454" s="160" t="str">
        <f t="shared" si="34"/>
        <v/>
      </c>
      <c r="O454" s="21"/>
      <c r="P454" s="160" t="str">
        <f t="shared" si="35"/>
        <v/>
      </c>
      <c r="Q454" s="160">
        <f t="shared" si="38"/>
        <v>0</v>
      </c>
      <c r="R454" s="160" t="str">
        <f t="shared" si="36"/>
        <v/>
      </c>
      <c r="S454" s="160" t="str">
        <f t="shared" si="37"/>
        <v/>
      </c>
      <c r="T454" s="50" t="str">
        <f>IF($F454="","",IF(ISERROR(VLOOKUP(F454,PROVEEDORES!$D$8:$I$507,5,0)),1,VLOOKUP($F454,PROVEEDORES!$D$8:$I$507,5,0)))</f>
        <v/>
      </c>
    </row>
    <row r="455" spans="3:20" ht="17.45" customHeight="1" x14ac:dyDescent="0.25">
      <c r="C455" s="188"/>
      <c r="D455" s="189"/>
      <c r="E455" s="178"/>
      <c r="F455" s="178"/>
      <c r="G455" s="190">
        <f>DATOS!$E$13</f>
        <v>1</v>
      </c>
      <c r="H455" s="178"/>
      <c r="I455" s="191"/>
      <c r="J455" s="178"/>
      <c r="K455" s="178"/>
      <c r="L455" s="178"/>
      <c r="M455" s="178"/>
      <c r="N455" s="160" t="str">
        <f t="shared" si="34"/>
        <v/>
      </c>
      <c r="O455" s="21"/>
      <c r="P455" s="160" t="str">
        <f t="shared" si="35"/>
        <v/>
      </c>
      <c r="Q455" s="160">
        <f t="shared" si="38"/>
        <v>0</v>
      </c>
      <c r="R455" s="160" t="str">
        <f t="shared" si="36"/>
        <v/>
      </c>
      <c r="S455" s="160" t="str">
        <f t="shared" si="37"/>
        <v/>
      </c>
      <c r="T455" s="50" t="str">
        <f>IF($F455="","",IF(ISERROR(VLOOKUP(F455,PROVEEDORES!$D$8:$I$507,5,0)),1,VLOOKUP($F455,PROVEEDORES!$D$8:$I$507,5,0)))</f>
        <v/>
      </c>
    </row>
    <row r="456" spans="3:20" ht="17.45" customHeight="1" x14ac:dyDescent="0.25">
      <c r="C456" s="188"/>
      <c r="D456" s="189"/>
      <c r="E456" s="178"/>
      <c r="F456" s="178"/>
      <c r="G456" s="190">
        <f>DATOS!$E$13</f>
        <v>1</v>
      </c>
      <c r="H456" s="178"/>
      <c r="I456" s="191"/>
      <c r="J456" s="178"/>
      <c r="K456" s="178"/>
      <c r="L456" s="178"/>
      <c r="M456" s="178"/>
      <c r="N456" s="160" t="str">
        <f t="shared" si="34"/>
        <v/>
      </c>
      <c r="O456" s="21"/>
      <c r="P456" s="160" t="str">
        <f t="shared" si="35"/>
        <v/>
      </c>
      <c r="Q456" s="160">
        <f t="shared" si="38"/>
        <v>0</v>
      </c>
      <c r="R456" s="160" t="str">
        <f t="shared" si="36"/>
        <v/>
      </c>
      <c r="S456" s="160" t="str">
        <f t="shared" si="37"/>
        <v/>
      </c>
      <c r="T456" s="50" t="str">
        <f>IF($F456="","",IF(ISERROR(VLOOKUP(F456,PROVEEDORES!$D$8:$I$507,5,0)),1,VLOOKUP($F456,PROVEEDORES!$D$8:$I$507,5,0)))</f>
        <v/>
      </c>
    </row>
    <row r="457" spans="3:20" ht="17.45" customHeight="1" x14ac:dyDescent="0.25">
      <c r="C457" s="188"/>
      <c r="D457" s="189"/>
      <c r="E457" s="178"/>
      <c r="F457" s="178"/>
      <c r="G457" s="190">
        <f>DATOS!$E$13</f>
        <v>1</v>
      </c>
      <c r="H457" s="178"/>
      <c r="I457" s="191"/>
      <c r="J457" s="178"/>
      <c r="K457" s="178"/>
      <c r="L457" s="178"/>
      <c r="M457" s="178"/>
      <c r="N457" s="160" t="str">
        <f t="shared" si="34"/>
        <v/>
      </c>
      <c r="O457" s="21"/>
      <c r="P457" s="160" t="str">
        <f t="shared" si="35"/>
        <v/>
      </c>
      <c r="Q457" s="160">
        <f t="shared" si="38"/>
        <v>0</v>
      </c>
      <c r="R457" s="160" t="str">
        <f t="shared" si="36"/>
        <v/>
      </c>
      <c r="S457" s="160" t="str">
        <f t="shared" si="37"/>
        <v/>
      </c>
      <c r="T457" s="50" t="str">
        <f>IF($F457="","",IF(ISERROR(VLOOKUP(F457,PROVEEDORES!$D$8:$I$507,5,0)),1,VLOOKUP($F457,PROVEEDORES!$D$8:$I$507,5,0)))</f>
        <v/>
      </c>
    </row>
    <row r="458" spans="3:20" ht="17.45" customHeight="1" x14ac:dyDescent="0.25">
      <c r="C458" s="188"/>
      <c r="D458" s="189"/>
      <c r="E458" s="178"/>
      <c r="F458" s="178"/>
      <c r="G458" s="190">
        <f>DATOS!$E$13</f>
        <v>1</v>
      </c>
      <c r="H458" s="178"/>
      <c r="I458" s="191"/>
      <c r="J458" s="178"/>
      <c r="K458" s="178"/>
      <c r="L458" s="178"/>
      <c r="M458" s="178"/>
      <c r="N458" s="160" t="str">
        <f t="shared" si="34"/>
        <v/>
      </c>
      <c r="O458" s="21"/>
      <c r="P458" s="160" t="str">
        <f t="shared" si="35"/>
        <v/>
      </c>
      <c r="Q458" s="160">
        <f t="shared" si="38"/>
        <v>0</v>
      </c>
      <c r="R458" s="160" t="str">
        <f t="shared" si="36"/>
        <v/>
      </c>
      <c r="S458" s="160" t="str">
        <f t="shared" si="37"/>
        <v/>
      </c>
      <c r="T458" s="50" t="str">
        <f>IF($F458="","",IF(ISERROR(VLOOKUP(F458,PROVEEDORES!$D$8:$I$507,5,0)),1,VLOOKUP($F458,PROVEEDORES!$D$8:$I$507,5,0)))</f>
        <v/>
      </c>
    </row>
    <row r="459" spans="3:20" ht="17.45" customHeight="1" x14ac:dyDescent="0.25">
      <c r="C459" s="188"/>
      <c r="D459" s="189"/>
      <c r="E459" s="178"/>
      <c r="F459" s="178"/>
      <c r="G459" s="190">
        <f>DATOS!$E$13</f>
        <v>1</v>
      </c>
      <c r="H459" s="178"/>
      <c r="I459" s="191"/>
      <c r="J459" s="178"/>
      <c r="K459" s="178"/>
      <c r="L459" s="178"/>
      <c r="M459" s="178"/>
      <c r="N459" s="160" t="str">
        <f t="shared" si="34"/>
        <v/>
      </c>
      <c r="O459" s="21"/>
      <c r="P459" s="160" t="str">
        <f t="shared" si="35"/>
        <v/>
      </c>
      <c r="Q459" s="160">
        <f t="shared" si="38"/>
        <v>0</v>
      </c>
      <c r="R459" s="160" t="str">
        <f t="shared" si="36"/>
        <v/>
      </c>
      <c r="S459" s="160" t="str">
        <f t="shared" si="37"/>
        <v/>
      </c>
      <c r="T459" s="50" t="str">
        <f>IF($F459="","",IF(ISERROR(VLOOKUP(F459,PROVEEDORES!$D$8:$I$507,5,0)),1,VLOOKUP($F459,PROVEEDORES!$D$8:$I$507,5,0)))</f>
        <v/>
      </c>
    </row>
    <row r="460" spans="3:20" ht="17.45" customHeight="1" x14ac:dyDescent="0.25">
      <c r="C460" s="188"/>
      <c r="D460" s="189"/>
      <c r="E460" s="178"/>
      <c r="F460" s="178"/>
      <c r="G460" s="190">
        <f>DATOS!$E$13</f>
        <v>1</v>
      </c>
      <c r="H460" s="178"/>
      <c r="I460" s="191"/>
      <c r="J460" s="178"/>
      <c r="K460" s="178"/>
      <c r="L460" s="178"/>
      <c r="M460" s="178"/>
      <c r="N460" s="160" t="str">
        <f t="shared" si="34"/>
        <v/>
      </c>
      <c r="O460" s="21"/>
      <c r="P460" s="160" t="str">
        <f t="shared" si="35"/>
        <v/>
      </c>
      <c r="Q460" s="160">
        <f t="shared" si="38"/>
        <v>0</v>
      </c>
      <c r="R460" s="160" t="str">
        <f t="shared" si="36"/>
        <v/>
      </c>
      <c r="S460" s="160" t="str">
        <f t="shared" si="37"/>
        <v/>
      </c>
      <c r="T460" s="50" t="str">
        <f>IF($F460="","",IF(ISERROR(VLOOKUP(F460,PROVEEDORES!$D$8:$I$507,5,0)),1,VLOOKUP($F460,PROVEEDORES!$D$8:$I$507,5,0)))</f>
        <v/>
      </c>
    </row>
    <row r="461" spans="3:20" ht="17.45" customHeight="1" x14ac:dyDescent="0.25">
      <c r="C461" s="188"/>
      <c r="D461" s="189"/>
      <c r="E461" s="178"/>
      <c r="F461" s="178"/>
      <c r="G461" s="190">
        <f>DATOS!$E$13</f>
        <v>1</v>
      </c>
      <c r="H461" s="178"/>
      <c r="I461" s="191"/>
      <c r="J461" s="178"/>
      <c r="K461" s="178"/>
      <c r="L461" s="178"/>
      <c r="M461" s="178"/>
      <c r="N461" s="160" t="str">
        <f t="shared" si="34"/>
        <v/>
      </c>
      <c r="O461" s="21"/>
      <c r="P461" s="160" t="str">
        <f t="shared" si="35"/>
        <v/>
      </c>
      <c r="Q461" s="160">
        <f t="shared" si="38"/>
        <v>0</v>
      </c>
      <c r="R461" s="160" t="str">
        <f t="shared" si="36"/>
        <v/>
      </c>
      <c r="S461" s="160" t="str">
        <f t="shared" si="37"/>
        <v/>
      </c>
      <c r="T461" s="50" t="str">
        <f>IF($F461="","",IF(ISERROR(VLOOKUP(F461,PROVEEDORES!$D$8:$I$507,5,0)),1,VLOOKUP($F461,PROVEEDORES!$D$8:$I$507,5,0)))</f>
        <v/>
      </c>
    </row>
    <row r="462" spans="3:20" ht="17.45" customHeight="1" x14ac:dyDescent="0.25">
      <c r="C462" s="188"/>
      <c r="D462" s="189"/>
      <c r="E462" s="178"/>
      <c r="F462" s="178"/>
      <c r="G462" s="190">
        <f>DATOS!$E$13</f>
        <v>1</v>
      </c>
      <c r="H462" s="178"/>
      <c r="I462" s="191"/>
      <c r="J462" s="178"/>
      <c r="K462" s="178"/>
      <c r="L462" s="178"/>
      <c r="M462" s="178"/>
      <c r="N462" s="160" t="str">
        <f t="shared" si="34"/>
        <v/>
      </c>
      <c r="O462" s="21"/>
      <c r="P462" s="160" t="str">
        <f t="shared" si="35"/>
        <v/>
      </c>
      <c r="Q462" s="160">
        <f t="shared" si="38"/>
        <v>0</v>
      </c>
      <c r="R462" s="160" t="str">
        <f t="shared" si="36"/>
        <v/>
      </c>
      <c r="S462" s="160" t="str">
        <f t="shared" si="37"/>
        <v/>
      </c>
      <c r="T462" s="50" t="str">
        <f>IF($F462="","",IF(ISERROR(VLOOKUP(F462,PROVEEDORES!$D$8:$I$507,5,0)),1,VLOOKUP($F462,PROVEEDORES!$D$8:$I$507,5,0)))</f>
        <v/>
      </c>
    </row>
    <row r="463" spans="3:20" ht="17.45" customHeight="1" x14ac:dyDescent="0.25">
      <c r="C463" s="188"/>
      <c r="D463" s="189"/>
      <c r="E463" s="178"/>
      <c r="F463" s="178"/>
      <c r="G463" s="190">
        <f>DATOS!$E$13</f>
        <v>1</v>
      </c>
      <c r="H463" s="178"/>
      <c r="I463" s="191"/>
      <c r="J463" s="178"/>
      <c r="K463" s="178"/>
      <c r="L463" s="178"/>
      <c r="M463" s="178"/>
      <c r="N463" s="160" t="str">
        <f t="shared" si="34"/>
        <v/>
      </c>
      <c r="O463" s="21"/>
      <c r="P463" s="160" t="str">
        <f t="shared" si="35"/>
        <v/>
      </c>
      <c r="Q463" s="160">
        <f t="shared" si="38"/>
        <v>0</v>
      </c>
      <c r="R463" s="160" t="str">
        <f t="shared" si="36"/>
        <v/>
      </c>
      <c r="S463" s="160" t="str">
        <f t="shared" si="37"/>
        <v/>
      </c>
      <c r="T463" s="50" t="str">
        <f>IF($F463="","",IF(ISERROR(VLOOKUP(F463,PROVEEDORES!$D$8:$I$507,5,0)),1,VLOOKUP($F463,PROVEEDORES!$D$8:$I$507,5,0)))</f>
        <v/>
      </c>
    </row>
    <row r="464" spans="3:20" ht="17.45" customHeight="1" x14ac:dyDescent="0.25">
      <c r="C464" s="188"/>
      <c r="D464" s="189"/>
      <c r="E464" s="178"/>
      <c r="F464" s="178"/>
      <c r="G464" s="190">
        <f>DATOS!$E$13</f>
        <v>1</v>
      </c>
      <c r="H464" s="178"/>
      <c r="I464" s="191"/>
      <c r="J464" s="178"/>
      <c r="K464" s="178"/>
      <c r="L464" s="178"/>
      <c r="M464" s="178"/>
      <c r="N464" s="160" t="str">
        <f t="shared" si="34"/>
        <v/>
      </c>
      <c r="O464" s="21"/>
      <c r="P464" s="160" t="str">
        <f t="shared" si="35"/>
        <v/>
      </c>
      <c r="Q464" s="160">
        <f t="shared" si="38"/>
        <v>0</v>
      </c>
      <c r="R464" s="160" t="str">
        <f t="shared" si="36"/>
        <v/>
      </c>
      <c r="S464" s="160" t="str">
        <f t="shared" si="37"/>
        <v/>
      </c>
      <c r="T464" s="50" t="str">
        <f>IF($F464="","",IF(ISERROR(VLOOKUP(F464,PROVEEDORES!$D$8:$I$507,5,0)),1,VLOOKUP($F464,PROVEEDORES!$D$8:$I$507,5,0)))</f>
        <v/>
      </c>
    </row>
    <row r="465" spans="3:20" ht="17.45" customHeight="1" x14ac:dyDescent="0.25">
      <c r="C465" s="188"/>
      <c r="D465" s="189"/>
      <c r="E465" s="178"/>
      <c r="F465" s="178"/>
      <c r="G465" s="190">
        <f>DATOS!$E$13</f>
        <v>1</v>
      </c>
      <c r="H465" s="178"/>
      <c r="I465" s="191"/>
      <c r="J465" s="178"/>
      <c r="K465" s="178"/>
      <c r="L465" s="178"/>
      <c r="M465" s="178"/>
      <c r="N465" s="160" t="str">
        <f t="shared" si="34"/>
        <v/>
      </c>
      <c r="O465" s="21"/>
      <c r="P465" s="160" t="str">
        <f t="shared" si="35"/>
        <v/>
      </c>
      <c r="Q465" s="160">
        <f t="shared" si="38"/>
        <v>0</v>
      </c>
      <c r="R465" s="160" t="str">
        <f t="shared" si="36"/>
        <v/>
      </c>
      <c r="S465" s="160" t="str">
        <f t="shared" si="37"/>
        <v/>
      </c>
      <c r="T465" s="50" t="str">
        <f>IF($F465="","",IF(ISERROR(VLOOKUP(F465,PROVEEDORES!$D$8:$I$507,5,0)),1,VLOOKUP($F465,PROVEEDORES!$D$8:$I$507,5,0)))</f>
        <v/>
      </c>
    </row>
    <row r="466" spans="3:20" ht="17.45" customHeight="1" x14ac:dyDescent="0.25">
      <c r="C466" s="188"/>
      <c r="D466" s="189"/>
      <c r="E466" s="178"/>
      <c r="F466" s="178"/>
      <c r="G466" s="190">
        <f>DATOS!$E$13</f>
        <v>1</v>
      </c>
      <c r="H466" s="178"/>
      <c r="I466" s="191"/>
      <c r="J466" s="178"/>
      <c r="K466" s="178"/>
      <c r="L466" s="178"/>
      <c r="M466" s="178"/>
      <c r="N466" s="160" t="str">
        <f t="shared" ref="N466:N516" si="39">IF(H466&amp;J466&amp;K466&amp;L466&amp;M466="","",H466+J466+K466-L466-M466)</f>
        <v/>
      </c>
      <c r="O466" s="21"/>
      <c r="P466" s="160" t="str">
        <f t="shared" ref="P466:P516" si="40">IF($I466="E",H466,"")</f>
        <v/>
      </c>
      <c r="Q466" s="160">
        <f t="shared" si="38"/>
        <v>0</v>
      </c>
      <c r="R466" s="160" t="str">
        <f t="shared" si="36"/>
        <v/>
      </c>
      <c r="S466" s="160" t="str">
        <f t="shared" si="37"/>
        <v/>
      </c>
      <c r="T466" s="50" t="str">
        <f>IF($F466="","",IF(ISERROR(VLOOKUP(F466,PROVEEDORES!$D$8:$I$507,5,0)),1,VLOOKUP($F466,PROVEEDORES!$D$8:$I$507,5,0)))</f>
        <v/>
      </c>
    </row>
    <row r="467" spans="3:20" ht="17.45" customHeight="1" x14ac:dyDescent="0.25">
      <c r="C467" s="188"/>
      <c r="D467" s="189"/>
      <c r="E467" s="178"/>
      <c r="F467" s="178"/>
      <c r="G467" s="190">
        <f>DATOS!$E$13</f>
        <v>1</v>
      </c>
      <c r="H467" s="178"/>
      <c r="I467" s="191"/>
      <c r="J467" s="178"/>
      <c r="K467" s="178"/>
      <c r="L467" s="178"/>
      <c r="M467" s="178"/>
      <c r="N467" s="160" t="str">
        <f t="shared" si="39"/>
        <v/>
      </c>
      <c r="O467" s="21"/>
      <c r="P467" s="160" t="str">
        <f t="shared" si="40"/>
        <v/>
      </c>
      <c r="Q467" s="160">
        <f t="shared" si="38"/>
        <v>0</v>
      </c>
      <c r="R467" s="160" t="str">
        <f t="shared" ref="R467:R516" si="41">IF(OR($I467=8%,$I467=11%),$J467/$I467,"")</f>
        <v/>
      </c>
      <c r="S467" s="160" t="str">
        <f t="shared" ref="S467:S516" si="42">IF(OR($I467=15%,$I467=16%),$J467/$I467,"")</f>
        <v/>
      </c>
      <c r="T467" s="50" t="str">
        <f>IF($F467="","",IF(ISERROR(VLOOKUP(F467,PROVEEDORES!$D$8:$I$507,5,0)),1,VLOOKUP($F467,PROVEEDORES!$D$8:$I$507,5,0)))</f>
        <v/>
      </c>
    </row>
    <row r="468" spans="3:20" ht="17.45" customHeight="1" x14ac:dyDescent="0.25">
      <c r="C468" s="188"/>
      <c r="D468" s="189"/>
      <c r="E468" s="178"/>
      <c r="F468" s="178"/>
      <c r="G468" s="190">
        <f>DATOS!$E$13</f>
        <v>1</v>
      </c>
      <c r="H468" s="178"/>
      <c r="I468" s="191"/>
      <c r="J468" s="178"/>
      <c r="K468" s="178"/>
      <c r="L468" s="178"/>
      <c r="M468" s="178"/>
      <c r="N468" s="160" t="str">
        <f t="shared" si="39"/>
        <v/>
      </c>
      <c r="O468" s="21"/>
      <c r="P468" s="160" t="str">
        <f t="shared" si="40"/>
        <v/>
      </c>
      <c r="Q468" s="160">
        <f t="shared" ref="Q468:Q516" si="43">IF($I468=0%,H468,"")</f>
        <v>0</v>
      </c>
      <c r="R468" s="160" t="str">
        <f t="shared" si="41"/>
        <v/>
      </c>
      <c r="S468" s="160" t="str">
        <f t="shared" si="42"/>
        <v/>
      </c>
      <c r="T468" s="50" t="str">
        <f>IF($F468="","",IF(ISERROR(VLOOKUP(F468,PROVEEDORES!$D$8:$I$507,5,0)),1,VLOOKUP($F468,PROVEEDORES!$D$8:$I$507,5,0)))</f>
        <v/>
      </c>
    </row>
    <row r="469" spans="3:20" ht="17.45" customHeight="1" x14ac:dyDescent="0.25">
      <c r="C469" s="188"/>
      <c r="D469" s="189"/>
      <c r="E469" s="178"/>
      <c r="F469" s="178"/>
      <c r="G469" s="190">
        <f>DATOS!$E$13</f>
        <v>1</v>
      </c>
      <c r="H469" s="178"/>
      <c r="I469" s="191"/>
      <c r="J469" s="178"/>
      <c r="K469" s="178"/>
      <c r="L469" s="178"/>
      <c r="M469" s="178"/>
      <c r="N469" s="160" t="str">
        <f t="shared" si="39"/>
        <v/>
      </c>
      <c r="O469" s="21"/>
      <c r="P469" s="160" t="str">
        <f t="shared" si="40"/>
        <v/>
      </c>
      <c r="Q469" s="160">
        <f t="shared" si="43"/>
        <v>0</v>
      </c>
      <c r="R469" s="160" t="str">
        <f t="shared" si="41"/>
        <v/>
      </c>
      <c r="S469" s="160" t="str">
        <f t="shared" si="42"/>
        <v/>
      </c>
      <c r="T469" s="50" t="str">
        <f>IF($F469="","",IF(ISERROR(VLOOKUP(F469,PROVEEDORES!$D$8:$I$507,5,0)),1,VLOOKUP($F469,PROVEEDORES!$D$8:$I$507,5,0)))</f>
        <v/>
      </c>
    </row>
    <row r="470" spans="3:20" ht="17.45" customHeight="1" x14ac:dyDescent="0.25">
      <c r="C470" s="188"/>
      <c r="D470" s="189"/>
      <c r="E470" s="178"/>
      <c r="F470" s="178"/>
      <c r="G470" s="190">
        <f>DATOS!$E$13</f>
        <v>1</v>
      </c>
      <c r="H470" s="178"/>
      <c r="I470" s="191"/>
      <c r="J470" s="178"/>
      <c r="K470" s="178"/>
      <c r="L470" s="178"/>
      <c r="M470" s="178"/>
      <c r="N470" s="160" t="str">
        <f t="shared" si="39"/>
        <v/>
      </c>
      <c r="O470" s="21"/>
      <c r="P470" s="160" t="str">
        <f t="shared" si="40"/>
        <v/>
      </c>
      <c r="Q470" s="160">
        <f t="shared" si="43"/>
        <v>0</v>
      </c>
      <c r="R470" s="160" t="str">
        <f t="shared" si="41"/>
        <v/>
      </c>
      <c r="S470" s="160" t="str">
        <f t="shared" si="42"/>
        <v/>
      </c>
      <c r="T470" s="50" t="str">
        <f>IF($F470="","",IF(ISERROR(VLOOKUP(F470,PROVEEDORES!$D$8:$I$507,5,0)),1,VLOOKUP($F470,PROVEEDORES!$D$8:$I$507,5,0)))</f>
        <v/>
      </c>
    </row>
    <row r="471" spans="3:20" ht="17.45" customHeight="1" x14ac:dyDescent="0.25">
      <c r="C471" s="188"/>
      <c r="D471" s="189"/>
      <c r="E471" s="178"/>
      <c r="F471" s="178"/>
      <c r="G471" s="190">
        <f>DATOS!$E$13</f>
        <v>1</v>
      </c>
      <c r="H471" s="178"/>
      <c r="I471" s="191"/>
      <c r="J471" s="178"/>
      <c r="K471" s="178"/>
      <c r="L471" s="178"/>
      <c r="M471" s="178"/>
      <c r="N471" s="160" t="str">
        <f t="shared" si="39"/>
        <v/>
      </c>
      <c r="O471" s="21"/>
      <c r="P471" s="160" t="str">
        <f t="shared" si="40"/>
        <v/>
      </c>
      <c r="Q471" s="160">
        <f t="shared" si="43"/>
        <v>0</v>
      </c>
      <c r="R471" s="160" t="str">
        <f t="shared" si="41"/>
        <v/>
      </c>
      <c r="S471" s="160" t="str">
        <f t="shared" si="42"/>
        <v/>
      </c>
      <c r="T471" s="50" t="str">
        <f>IF($F471="","",IF(ISERROR(VLOOKUP(F471,PROVEEDORES!$D$8:$I$507,5,0)),1,VLOOKUP($F471,PROVEEDORES!$D$8:$I$507,5,0)))</f>
        <v/>
      </c>
    </row>
    <row r="472" spans="3:20" ht="17.45" customHeight="1" x14ac:dyDescent="0.25">
      <c r="C472" s="188"/>
      <c r="D472" s="189"/>
      <c r="E472" s="178"/>
      <c r="F472" s="178"/>
      <c r="G472" s="190">
        <f>DATOS!$E$13</f>
        <v>1</v>
      </c>
      <c r="H472" s="178"/>
      <c r="I472" s="191"/>
      <c r="J472" s="178"/>
      <c r="K472" s="178"/>
      <c r="L472" s="178"/>
      <c r="M472" s="178"/>
      <c r="N472" s="160" t="str">
        <f t="shared" si="39"/>
        <v/>
      </c>
      <c r="O472" s="21"/>
      <c r="P472" s="160" t="str">
        <f t="shared" si="40"/>
        <v/>
      </c>
      <c r="Q472" s="160">
        <f t="shared" si="43"/>
        <v>0</v>
      </c>
      <c r="R472" s="160" t="str">
        <f t="shared" si="41"/>
        <v/>
      </c>
      <c r="S472" s="160" t="str">
        <f t="shared" si="42"/>
        <v/>
      </c>
      <c r="T472" s="50" t="str">
        <f>IF($F472="","",IF(ISERROR(VLOOKUP(F472,PROVEEDORES!$D$8:$I$507,5,0)),1,VLOOKUP($F472,PROVEEDORES!$D$8:$I$507,5,0)))</f>
        <v/>
      </c>
    </row>
    <row r="473" spans="3:20" ht="17.45" customHeight="1" x14ac:dyDescent="0.25">
      <c r="C473" s="188"/>
      <c r="D473" s="189"/>
      <c r="E473" s="178"/>
      <c r="F473" s="178"/>
      <c r="G473" s="190">
        <f>DATOS!$E$13</f>
        <v>1</v>
      </c>
      <c r="H473" s="178"/>
      <c r="I473" s="191"/>
      <c r="J473" s="178"/>
      <c r="K473" s="178"/>
      <c r="L473" s="178"/>
      <c r="M473" s="178"/>
      <c r="N473" s="160" t="str">
        <f t="shared" si="39"/>
        <v/>
      </c>
      <c r="O473" s="21"/>
      <c r="P473" s="160" t="str">
        <f t="shared" si="40"/>
        <v/>
      </c>
      <c r="Q473" s="160">
        <f t="shared" si="43"/>
        <v>0</v>
      </c>
      <c r="R473" s="160" t="str">
        <f t="shared" si="41"/>
        <v/>
      </c>
      <c r="S473" s="160" t="str">
        <f t="shared" si="42"/>
        <v/>
      </c>
      <c r="T473" s="50" t="str">
        <f>IF($F473="","",IF(ISERROR(VLOOKUP(F473,PROVEEDORES!$D$8:$I$507,5,0)),1,VLOOKUP($F473,PROVEEDORES!$D$8:$I$507,5,0)))</f>
        <v/>
      </c>
    </row>
    <row r="474" spans="3:20" ht="17.45" customHeight="1" x14ac:dyDescent="0.25">
      <c r="C474" s="188"/>
      <c r="D474" s="189"/>
      <c r="E474" s="178"/>
      <c r="F474" s="178"/>
      <c r="G474" s="190">
        <f>DATOS!$E$13</f>
        <v>1</v>
      </c>
      <c r="H474" s="178"/>
      <c r="I474" s="191"/>
      <c r="J474" s="178"/>
      <c r="K474" s="178"/>
      <c r="L474" s="178"/>
      <c r="M474" s="178"/>
      <c r="N474" s="160" t="str">
        <f t="shared" si="39"/>
        <v/>
      </c>
      <c r="O474" s="21"/>
      <c r="P474" s="160" t="str">
        <f t="shared" si="40"/>
        <v/>
      </c>
      <c r="Q474" s="160">
        <f t="shared" si="43"/>
        <v>0</v>
      </c>
      <c r="R474" s="160" t="str">
        <f t="shared" si="41"/>
        <v/>
      </c>
      <c r="S474" s="160" t="str">
        <f t="shared" si="42"/>
        <v/>
      </c>
      <c r="T474" s="50" t="str">
        <f>IF($F474="","",IF(ISERROR(VLOOKUP(F474,PROVEEDORES!$D$8:$I$507,5,0)),1,VLOOKUP($F474,PROVEEDORES!$D$8:$I$507,5,0)))</f>
        <v/>
      </c>
    </row>
    <row r="475" spans="3:20" ht="17.45" customHeight="1" x14ac:dyDescent="0.25">
      <c r="C475" s="188"/>
      <c r="D475" s="189"/>
      <c r="E475" s="178"/>
      <c r="F475" s="178"/>
      <c r="G475" s="190">
        <f>DATOS!$E$13</f>
        <v>1</v>
      </c>
      <c r="H475" s="178"/>
      <c r="I475" s="191"/>
      <c r="J475" s="178"/>
      <c r="K475" s="178"/>
      <c r="L475" s="178"/>
      <c r="M475" s="178"/>
      <c r="N475" s="160" t="str">
        <f t="shared" si="39"/>
        <v/>
      </c>
      <c r="O475" s="21"/>
      <c r="P475" s="160" t="str">
        <f t="shared" si="40"/>
        <v/>
      </c>
      <c r="Q475" s="160">
        <f t="shared" si="43"/>
        <v>0</v>
      </c>
      <c r="R475" s="160" t="str">
        <f t="shared" si="41"/>
        <v/>
      </c>
      <c r="S475" s="160" t="str">
        <f t="shared" si="42"/>
        <v/>
      </c>
      <c r="T475" s="50" t="str">
        <f>IF($F475="","",IF(ISERROR(VLOOKUP(F475,PROVEEDORES!$D$8:$I$507,5,0)),1,VLOOKUP($F475,PROVEEDORES!$D$8:$I$507,5,0)))</f>
        <v/>
      </c>
    </row>
    <row r="476" spans="3:20" ht="17.45" customHeight="1" x14ac:dyDescent="0.25">
      <c r="C476" s="188"/>
      <c r="D476" s="189"/>
      <c r="E476" s="178"/>
      <c r="F476" s="178"/>
      <c r="G476" s="190">
        <f>DATOS!$E$13</f>
        <v>1</v>
      </c>
      <c r="H476" s="178"/>
      <c r="I476" s="191"/>
      <c r="J476" s="178"/>
      <c r="K476" s="178"/>
      <c r="L476" s="178"/>
      <c r="M476" s="178"/>
      <c r="N476" s="160" t="str">
        <f t="shared" si="39"/>
        <v/>
      </c>
      <c r="O476" s="21"/>
      <c r="P476" s="160" t="str">
        <f t="shared" si="40"/>
        <v/>
      </c>
      <c r="Q476" s="160">
        <f t="shared" si="43"/>
        <v>0</v>
      </c>
      <c r="R476" s="160" t="str">
        <f t="shared" si="41"/>
        <v/>
      </c>
      <c r="S476" s="160" t="str">
        <f t="shared" si="42"/>
        <v/>
      </c>
      <c r="T476" s="50" t="str">
        <f>IF($F476="","",IF(ISERROR(VLOOKUP(F476,PROVEEDORES!$D$8:$I$507,5,0)),1,VLOOKUP($F476,PROVEEDORES!$D$8:$I$507,5,0)))</f>
        <v/>
      </c>
    </row>
    <row r="477" spans="3:20" ht="17.45" customHeight="1" x14ac:dyDescent="0.25">
      <c r="C477" s="188"/>
      <c r="D477" s="189"/>
      <c r="E477" s="178"/>
      <c r="F477" s="178"/>
      <c r="G477" s="190">
        <f>DATOS!$E$13</f>
        <v>1</v>
      </c>
      <c r="H477" s="178"/>
      <c r="I477" s="191"/>
      <c r="J477" s="178"/>
      <c r="K477" s="178"/>
      <c r="L477" s="178"/>
      <c r="M477" s="178"/>
      <c r="N477" s="160" t="str">
        <f t="shared" si="39"/>
        <v/>
      </c>
      <c r="O477" s="21"/>
      <c r="P477" s="160" t="str">
        <f t="shared" si="40"/>
        <v/>
      </c>
      <c r="Q477" s="160">
        <f t="shared" si="43"/>
        <v>0</v>
      </c>
      <c r="R477" s="160" t="str">
        <f t="shared" si="41"/>
        <v/>
      </c>
      <c r="S477" s="160" t="str">
        <f t="shared" si="42"/>
        <v/>
      </c>
      <c r="T477" s="50" t="str">
        <f>IF($F477="","",IF(ISERROR(VLOOKUP(F477,PROVEEDORES!$D$8:$I$507,5,0)),1,VLOOKUP($F477,PROVEEDORES!$D$8:$I$507,5,0)))</f>
        <v/>
      </c>
    </row>
    <row r="478" spans="3:20" ht="17.45" customHeight="1" x14ac:dyDescent="0.25">
      <c r="C478" s="188"/>
      <c r="D478" s="189"/>
      <c r="E478" s="178"/>
      <c r="F478" s="178"/>
      <c r="G478" s="190">
        <f>DATOS!$E$13</f>
        <v>1</v>
      </c>
      <c r="H478" s="178"/>
      <c r="I478" s="191"/>
      <c r="J478" s="178"/>
      <c r="K478" s="178"/>
      <c r="L478" s="178"/>
      <c r="M478" s="178"/>
      <c r="N478" s="160" t="str">
        <f t="shared" si="39"/>
        <v/>
      </c>
      <c r="O478" s="21"/>
      <c r="P478" s="160" t="str">
        <f t="shared" si="40"/>
        <v/>
      </c>
      <c r="Q478" s="160">
        <f t="shared" si="43"/>
        <v>0</v>
      </c>
      <c r="R478" s="160" t="str">
        <f t="shared" si="41"/>
        <v/>
      </c>
      <c r="S478" s="160" t="str">
        <f t="shared" si="42"/>
        <v/>
      </c>
      <c r="T478" s="50" t="str">
        <f>IF($F478="","",IF(ISERROR(VLOOKUP(F478,PROVEEDORES!$D$8:$I$507,5,0)),1,VLOOKUP($F478,PROVEEDORES!$D$8:$I$507,5,0)))</f>
        <v/>
      </c>
    </row>
    <row r="479" spans="3:20" ht="17.45" customHeight="1" x14ac:dyDescent="0.25">
      <c r="C479" s="188"/>
      <c r="D479" s="189"/>
      <c r="E479" s="178"/>
      <c r="F479" s="178"/>
      <c r="G479" s="190">
        <f>DATOS!$E$13</f>
        <v>1</v>
      </c>
      <c r="H479" s="178"/>
      <c r="I479" s="191"/>
      <c r="J479" s="178"/>
      <c r="K479" s="178"/>
      <c r="L479" s="178"/>
      <c r="M479" s="178"/>
      <c r="N479" s="160" t="str">
        <f t="shared" si="39"/>
        <v/>
      </c>
      <c r="O479" s="21"/>
      <c r="P479" s="160" t="str">
        <f t="shared" si="40"/>
        <v/>
      </c>
      <c r="Q479" s="160">
        <f t="shared" si="43"/>
        <v>0</v>
      </c>
      <c r="R479" s="160" t="str">
        <f t="shared" si="41"/>
        <v/>
      </c>
      <c r="S479" s="160" t="str">
        <f t="shared" si="42"/>
        <v/>
      </c>
      <c r="T479" s="50" t="str">
        <f>IF($F479="","",IF(ISERROR(VLOOKUP(F479,PROVEEDORES!$D$8:$I$507,5,0)),1,VLOOKUP($F479,PROVEEDORES!$D$8:$I$507,5,0)))</f>
        <v/>
      </c>
    </row>
    <row r="480" spans="3:20" ht="17.45" customHeight="1" x14ac:dyDescent="0.25">
      <c r="C480" s="188"/>
      <c r="D480" s="189"/>
      <c r="E480" s="178"/>
      <c r="F480" s="178"/>
      <c r="G480" s="190">
        <f>DATOS!$E$13</f>
        <v>1</v>
      </c>
      <c r="H480" s="178"/>
      <c r="I480" s="191"/>
      <c r="J480" s="178"/>
      <c r="K480" s="178"/>
      <c r="L480" s="178"/>
      <c r="M480" s="178"/>
      <c r="N480" s="160" t="str">
        <f t="shared" si="39"/>
        <v/>
      </c>
      <c r="O480" s="21"/>
      <c r="P480" s="160" t="str">
        <f t="shared" si="40"/>
        <v/>
      </c>
      <c r="Q480" s="160">
        <f t="shared" si="43"/>
        <v>0</v>
      </c>
      <c r="R480" s="160" t="str">
        <f t="shared" si="41"/>
        <v/>
      </c>
      <c r="S480" s="160" t="str">
        <f t="shared" si="42"/>
        <v/>
      </c>
      <c r="T480" s="50" t="str">
        <f>IF($F480="","",IF(ISERROR(VLOOKUP(F480,PROVEEDORES!$D$8:$I$507,5,0)),1,VLOOKUP($F480,PROVEEDORES!$D$8:$I$507,5,0)))</f>
        <v/>
      </c>
    </row>
    <row r="481" spans="3:20" ht="17.45" customHeight="1" x14ac:dyDescent="0.25">
      <c r="C481" s="188"/>
      <c r="D481" s="189"/>
      <c r="E481" s="178"/>
      <c r="F481" s="178"/>
      <c r="G481" s="190">
        <f>DATOS!$E$13</f>
        <v>1</v>
      </c>
      <c r="H481" s="178"/>
      <c r="I481" s="191"/>
      <c r="J481" s="178"/>
      <c r="K481" s="178"/>
      <c r="L481" s="178"/>
      <c r="M481" s="178"/>
      <c r="N481" s="160" t="str">
        <f t="shared" si="39"/>
        <v/>
      </c>
      <c r="O481" s="21"/>
      <c r="P481" s="160" t="str">
        <f t="shared" si="40"/>
        <v/>
      </c>
      <c r="Q481" s="160">
        <f t="shared" si="43"/>
        <v>0</v>
      </c>
      <c r="R481" s="160" t="str">
        <f t="shared" si="41"/>
        <v/>
      </c>
      <c r="S481" s="160" t="str">
        <f t="shared" si="42"/>
        <v/>
      </c>
      <c r="T481" s="50" t="str">
        <f>IF($F481="","",IF(ISERROR(VLOOKUP(F481,PROVEEDORES!$D$8:$I$507,5,0)),1,VLOOKUP($F481,PROVEEDORES!$D$8:$I$507,5,0)))</f>
        <v/>
      </c>
    </row>
    <row r="482" spans="3:20" ht="17.45" customHeight="1" x14ac:dyDescent="0.25">
      <c r="C482" s="188"/>
      <c r="D482" s="189"/>
      <c r="E482" s="178"/>
      <c r="F482" s="178"/>
      <c r="G482" s="190">
        <f>DATOS!$E$13</f>
        <v>1</v>
      </c>
      <c r="H482" s="178"/>
      <c r="I482" s="191"/>
      <c r="J482" s="178"/>
      <c r="K482" s="178"/>
      <c r="L482" s="178"/>
      <c r="M482" s="178"/>
      <c r="N482" s="160" t="str">
        <f t="shared" si="39"/>
        <v/>
      </c>
      <c r="O482" s="21"/>
      <c r="P482" s="160" t="str">
        <f t="shared" si="40"/>
        <v/>
      </c>
      <c r="Q482" s="160">
        <f t="shared" si="43"/>
        <v>0</v>
      </c>
      <c r="R482" s="160" t="str">
        <f t="shared" si="41"/>
        <v/>
      </c>
      <c r="S482" s="160" t="str">
        <f t="shared" si="42"/>
        <v/>
      </c>
      <c r="T482" s="50" t="str">
        <f>IF($F482="","",IF(ISERROR(VLOOKUP(F482,PROVEEDORES!$D$8:$I$507,5,0)),1,VLOOKUP($F482,PROVEEDORES!$D$8:$I$507,5,0)))</f>
        <v/>
      </c>
    </row>
    <row r="483" spans="3:20" ht="17.45" customHeight="1" x14ac:dyDescent="0.25">
      <c r="C483" s="188"/>
      <c r="D483" s="189"/>
      <c r="E483" s="178"/>
      <c r="F483" s="178"/>
      <c r="G483" s="190">
        <f>DATOS!$E$13</f>
        <v>1</v>
      </c>
      <c r="H483" s="178"/>
      <c r="I483" s="191"/>
      <c r="J483" s="178"/>
      <c r="K483" s="178"/>
      <c r="L483" s="178"/>
      <c r="M483" s="178"/>
      <c r="N483" s="160" t="str">
        <f t="shared" si="39"/>
        <v/>
      </c>
      <c r="O483" s="21"/>
      <c r="P483" s="160" t="str">
        <f t="shared" si="40"/>
        <v/>
      </c>
      <c r="Q483" s="160">
        <f t="shared" si="43"/>
        <v>0</v>
      </c>
      <c r="R483" s="160" t="str">
        <f t="shared" si="41"/>
        <v/>
      </c>
      <c r="S483" s="160" t="str">
        <f t="shared" si="42"/>
        <v/>
      </c>
      <c r="T483" s="50" t="str">
        <f>IF($F483="","",IF(ISERROR(VLOOKUP(F483,PROVEEDORES!$D$8:$I$507,5,0)),1,VLOOKUP($F483,PROVEEDORES!$D$8:$I$507,5,0)))</f>
        <v/>
      </c>
    </row>
    <row r="484" spans="3:20" ht="17.45" customHeight="1" x14ac:dyDescent="0.25">
      <c r="C484" s="188"/>
      <c r="D484" s="189"/>
      <c r="E484" s="178"/>
      <c r="F484" s="178"/>
      <c r="G484" s="190">
        <f>DATOS!$E$13</f>
        <v>1</v>
      </c>
      <c r="H484" s="178"/>
      <c r="I484" s="191"/>
      <c r="J484" s="178"/>
      <c r="K484" s="178"/>
      <c r="L484" s="178"/>
      <c r="M484" s="178"/>
      <c r="N484" s="160" t="str">
        <f t="shared" si="39"/>
        <v/>
      </c>
      <c r="O484" s="21"/>
      <c r="P484" s="160" t="str">
        <f t="shared" si="40"/>
        <v/>
      </c>
      <c r="Q484" s="160">
        <f t="shared" si="43"/>
        <v>0</v>
      </c>
      <c r="R484" s="160" t="str">
        <f t="shared" si="41"/>
        <v/>
      </c>
      <c r="S484" s="160" t="str">
        <f t="shared" si="42"/>
        <v/>
      </c>
      <c r="T484" s="50" t="str">
        <f>IF($F484="","",IF(ISERROR(VLOOKUP(F484,PROVEEDORES!$D$8:$I$507,5,0)),1,VLOOKUP($F484,PROVEEDORES!$D$8:$I$507,5,0)))</f>
        <v/>
      </c>
    </row>
    <row r="485" spans="3:20" ht="17.45" customHeight="1" x14ac:dyDescent="0.25">
      <c r="C485" s="188"/>
      <c r="D485" s="189"/>
      <c r="E485" s="178"/>
      <c r="F485" s="178"/>
      <c r="G485" s="190">
        <f>DATOS!$E$13</f>
        <v>1</v>
      </c>
      <c r="H485" s="178"/>
      <c r="I485" s="191"/>
      <c r="J485" s="178"/>
      <c r="K485" s="178"/>
      <c r="L485" s="178"/>
      <c r="M485" s="178"/>
      <c r="N485" s="160" t="str">
        <f t="shared" si="39"/>
        <v/>
      </c>
      <c r="O485" s="21"/>
      <c r="P485" s="160" t="str">
        <f t="shared" si="40"/>
        <v/>
      </c>
      <c r="Q485" s="160">
        <f t="shared" si="43"/>
        <v>0</v>
      </c>
      <c r="R485" s="160" t="str">
        <f t="shared" si="41"/>
        <v/>
      </c>
      <c r="S485" s="160" t="str">
        <f t="shared" si="42"/>
        <v/>
      </c>
      <c r="T485" s="50" t="str">
        <f>IF($F485="","",IF(ISERROR(VLOOKUP(F485,PROVEEDORES!$D$8:$I$507,5,0)),1,VLOOKUP($F485,PROVEEDORES!$D$8:$I$507,5,0)))</f>
        <v/>
      </c>
    </row>
    <row r="486" spans="3:20" ht="17.45" customHeight="1" x14ac:dyDescent="0.25">
      <c r="C486" s="188"/>
      <c r="D486" s="189"/>
      <c r="E486" s="178"/>
      <c r="F486" s="178"/>
      <c r="G486" s="190">
        <f>DATOS!$E$13</f>
        <v>1</v>
      </c>
      <c r="H486" s="178"/>
      <c r="I486" s="191"/>
      <c r="J486" s="178"/>
      <c r="K486" s="178"/>
      <c r="L486" s="178"/>
      <c r="M486" s="178"/>
      <c r="N486" s="160" t="str">
        <f t="shared" si="39"/>
        <v/>
      </c>
      <c r="O486" s="21"/>
      <c r="P486" s="160" t="str">
        <f t="shared" si="40"/>
        <v/>
      </c>
      <c r="Q486" s="160">
        <f t="shared" si="43"/>
        <v>0</v>
      </c>
      <c r="R486" s="160" t="str">
        <f t="shared" si="41"/>
        <v/>
      </c>
      <c r="S486" s="160" t="str">
        <f t="shared" si="42"/>
        <v/>
      </c>
      <c r="T486" s="50" t="str">
        <f>IF($F486="","",IF(ISERROR(VLOOKUP(F486,PROVEEDORES!$D$8:$I$507,5,0)),1,VLOOKUP($F486,PROVEEDORES!$D$8:$I$507,5,0)))</f>
        <v/>
      </c>
    </row>
    <row r="487" spans="3:20" ht="17.45" customHeight="1" x14ac:dyDescent="0.25">
      <c r="C487" s="188"/>
      <c r="D487" s="189"/>
      <c r="E487" s="178"/>
      <c r="F487" s="178"/>
      <c r="G487" s="190">
        <f>DATOS!$E$13</f>
        <v>1</v>
      </c>
      <c r="H487" s="178"/>
      <c r="I487" s="191"/>
      <c r="J487" s="178"/>
      <c r="K487" s="178"/>
      <c r="L487" s="178"/>
      <c r="M487" s="178"/>
      <c r="N487" s="160" t="str">
        <f t="shared" si="39"/>
        <v/>
      </c>
      <c r="O487" s="21"/>
      <c r="P487" s="160" t="str">
        <f t="shared" si="40"/>
        <v/>
      </c>
      <c r="Q487" s="160">
        <f t="shared" si="43"/>
        <v>0</v>
      </c>
      <c r="R487" s="160" t="str">
        <f t="shared" si="41"/>
        <v/>
      </c>
      <c r="S487" s="160" t="str">
        <f t="shared" si="42"/>
        <v/>
      </c>
      <c r="T487" s="50" t="str">
        <f>IF($F487="","",IF(ISERROR(VLOOKUP(F487,PROVEEDORES!$D$8:$I$507,5,0)),1,VLOOKUP($F487,PROVEEDORES!$D$8:$I$507,5,0)))</f>
        <v/>
      </c>
    </row>
    <row r="488" spans="3:20" ht="17.45" customHeight="1" x14ac:dyDescent="0.25">
      <c r="C488" s="188"/>
      <c r="D488" s="189"/>
      <c r="E488" s="178"/>
      <c r="F488" s="178"/>
      <c r="G488" s="190">
        <f>DATOS!$E$13</f>
        <v>1</v>
      </c>
      <c r="H488" s="178"/>
      <c r="I488" s="191"/>
      <c r="J488" s="178"/>
      <c r="K488" s="178"/>
      <c r="L488" s="178"/>
      <c r="M488" s="178"/>
      <c r="N488" s="160" t="str">
        <f t="shared" si="39"/>
        <v/>
      </c>
      <c r="O488" s="21"/>
      <c r="P488" s="160" t="str">
        <f t="shared" si="40"/>
        <v/>
      </c>
      <c r="Q488" s="160">
        <f t="shared" si="43"/>
        <v>0</v>
      </c>
      <c r="R488" s="160" t="str">
        <f t="shared" si="41"/>
        <v/>
      </c>
      <c r="S488" s="160" t="str">
        <f t="shared" si="42"/>
        <v/>
      </c>
      <c r="T488" s="50" t="str">
        <f>IF($F488="","",IF(ISERROR(VLOOKUP(F488,PROVEEDORES!$D$8:$I$507,5,0)),1,VLOOKUP($F488,PROVEEDORES!$D$8:$I$507,5,0)))</f>
        <v/>
      </c>
    </row>
    <row r="489" spans="3:20" ht="17.45" customHeight="1" x14ac:dyDescent="0.25">
      <c r="C489" s="188"/>
      <c r="D489" s="189"/>
      <c r="E489" s="178"/>
      <c r="F489" s="178"/>
      <c r="G489" s="190">
        <f>DATOS!$E$13</f>
        <v>1</v>
      </c>
      <c r="H489" s="178"/>
      <c r="I489" s="191"/>
      <c r="J489" s="178"/>
      <c r="K489" s="178"/>
      <c r="L489" s="178"/>
      <c r="M489" s="178"/>
      <c r="N489" s="160" t="str">
        <f t="shared" si="39"/>
        <v/>
      </c>
      <c r="O489" s="21"/>
      <c r="P489" s="160" t="str">
        <f t="shared" si="40"/>
        <v/>
      </c>
      <c r="Q489" s="160">
        <f t="shared" si="43"/>
        <v>0</v>
      </c>
      <c r="R489" s="160" t="str">
        <f t="shared" si="41"/>
        <v/>
      </c>
      <c r="S489" s="160" t="str">
        <f t="shared" si="42"/>
        <v/>
      </c>
      <c r="T489" s="50" t="str">
        <f>IF($F489="","",IF(ISERROR(VLOOKUP(F489,PROVEEDORES!$D$8:$I$507,5,0)),1,VLOOKUP($F489,PROVEEDORES!$D$8:$I$507,5,0)))</f>
        <v/>
      </c>
    </row>
    <row r="490" spans="3:20" ht="17.45" customHeight="1" x14ac:dyDescent="0.25">
      <c r="C490" s="188"/>
      <c r="D490" s="189"/>
      <c r="E490" s="178"/>
      <c r="F490" s="178"/>
      <c r="G490" s="190">
        <f>DATOS!$E$13</f>
        <v>1</v>
      </c>
      <c r="H490" s="178"/>
      <c r="I490" s="191"/>
      <c r="J490" s="178"/>
      <c r="K490" s="178"/>
      <c r="L490" s="178"/>
      <c r="M490" s="178"/>
      <c r="N490" s="160" t="str">
        <f t="shared" si="39"/>
        <v/>
      </c>
      <c r="O490" s="21"/>
      <c r="P490" s="160" t="str">
        <f t="shared" si="40"/>
        <v/>
      </c>
      <c r="Q490" s="160">
        <f t="shared" si="43"/>
        <v>0</v>
      </c>
      <c r="R490" s="160" t="str">
        <f t="shared" si="41"/>
        <v/>
      </c>
      <c r="S490" s="160" t="str">
        <f t="shared" si="42"/>
        <v/>
      </c>
      <c r="T490" s="50" t="str">
        <f>IF($F490="","",IF(ISERROR(VLOOKUP(F490,PROVEEDORES!$D$8:$I$507,5,0)),1,VLOOKUP($F490,PROVEEDORES!$D$8:$I$507,5,0)))</f>
        <v/>
      </c>
    </row>
    <row r="491" spans="3:20" ht="17.45" customHeight="1" x14ac:dyDescent="0.25">
      <c r="C491" s="188"/>
      <c r="D491" s="189"/>
      <c r="E491" s="178"/>
      <c r="F491" s="178"/>
      <c r="G491" s="190">
        <f>DATOS!$E$13</f>
        <v>1</v>
      </c>
      <c r="H491" s="178"/>
      <c r="I491" s="191"/>
      <c r="J491" s="178"/>
      <c r="K491" s="178"/>
      <c r="L491" s="178"/>
      <c r="M491" s="178"/>
      <c r="N491" s="160" t="str">
        <f t="shared" si="39"/>
        <v/>
      </c>
      <c r="O491" s="21"/>
      <c r="P491" s="160" t="str">
        <f t="shared" si="40"/>
        <v/>
      </c>
      <c r="Q491" s="160">
        <f t="shared" si="43"/>
        <v>0</v>
      </c>
      <c r="R491" s="160" t="str">
        <f t="shared" si="41"/>
        <v/>
      </c>
      <c r="S491" s="160" t="str">
        <f t="shared" si="42"/>
        <v/>
      </c>
      <c r="T491" s="50" t="str">
        <f>IF($F491="","",IF(ISERROR(VLOOKUP(F491,PROVEEDORES!$D$8:$I$507,5,0)),1,VLOOKUP($F491,PROVEEDORES!$D$8:$I$507,5,0)))</f>
        <v/>
      </c>
    </row>
    <row r="492" spans="3:20" ht="17.45" customHeight="1" x14ac:dyDescent="0.25">
      <c r="C492" s="188"/>
      <c r="D492" s="189"/>
      <c r="E492" s="178"/>
      <c r="F492" s="178"/>
      <c r="G492" s="190">
        <f>DATOS!$E$13</f>
        <v>1</v>
      </c>
      <c r="H492" s="178"/>
      <c r="I492" s="191"/>
      <c r="J492" s="178"/>
      <c r="K492" s="178"/>
      <c r="L492" s="178"/>
      <c r="M492" s="178"/>
      <c r="N492" s="160" t="str">
        <f t="shared" si="39"/>
        <v/>
      </c>
      <c r="O492" s="21"/>
      <c r="P492" s="160" t="str">
        <f t="shared" si="40"/>
        <v/>
      </c>
      <c r="Q492" s="160">
        <f t="shared" si="43"/>
        <v>0</v>
      </c>
      <c r="R492" s="160" t="str">
        <f t="shared" si="41"/>
        <v/>
      </c>
      <c r="S492" s="160" t="str">
        <f t="shared" si="42"/>
        <v/>
      </c>
      <c r="T492" s="50" t="str">
        <f>IF($F492="","",IF(ISERROR(VLOOKUP(F492,PROVEEDORES!$D$8:$I$507,5,0)),1,VLOOKUP($F492,PROVEEDORES!$D$8:$I$507,5,0)))</f>
        <v/>
      </c>
    </row>
    <row r="493" spans="3:20" ht="17.45" customHeight="1" x14ac:dyDescent="0.25">
      <c r="C493" s="188"/>
      <c r="D493" s="189"/>
      <c r="E493" s="178"/>
      <c r="F493" s="178"/>
      <c r="G493" s="190">
        <f>DATOS!$E$13</f>
        <v>1</v>
      </c>
      <c r="H493" s="178"/>
      <c r="I493" s="191"/>
      <c r="J493" s="178"/>
      <c r="K493" s="178"/>
      <c r="L493" s="178"/>
      <c r="M493" s="178"/>
      <c r="N493" s="160" t="str">
        <f t="shared" si="39"/>
        <v/>
      </c>
      <c r="O493" s="21"/>
      <c r="P493" s="160" t="str">
        <f t="shared" si="40"/>
        <v/>
      </c>
      <c r="Q493" s="160">
        <f t="shared" si="43"/>
        <v>0</v>
      </c>
      <c r="R493" s="160" t="str">
        <f t="shared" si="41"/>
        <v/>
      </c>
      <c r="S493" s="160" t="str">
        <f t="shared" si="42"/>
        <v/>
      </c>
      <c r="T493" s="50" t="str">
        <f>IF($F493="","",IF(ISERROR(VLOOKUP(F493,PROVEEDORES!$D$8:$I$507,5,0)),1,VLOOKUP($F493,PROVEEDORES!$D$8:$I$507,5,0)))</f>
        <v/>
      </c>
    </row>
    <row r="494" spans="3:20" ht="17.45" customHeight="1" x14ac:dyDescent="0.25">
      <c r="C494" s="188"/>
      <c r="D494" s="189"/>
      <c r="E494" s="178"/>
      <c r="F494" s="178"/>
      <c r="G494" s="190">
        <f>DATOS!$E$13</f>
        <v>1</v>
      </c>
      <c r="H494" s="178"/>
      <c r="I494" s="191"/>
      <c r="J494" s="178"/>
      <c r="K494" s="178"/>
      <c r="L494" s="178"/>
      <c r="M494" s="178"/>
      <c r="N494" s="160" t="str">
        <f t="shared" si="39"/>
        <v/>
      </c>
      <c r="O494" s="21"/>
      <c r="P494" s="160" t="str">
        <f t="shared" si="40"/>
        <v/>
      </c>
      <c r="Q494" s="160">
        <f t="shared" si="43"/>
        <v>0</v>
      </c>
      <c r="R494" s="160" t="str">
        <f t="shared" si="41"/>
        <v/>
      </c>
      <c r="S494" s="160" t="str">
        <f t="shared" si="42"/>
        <v/>
      </c>
      <c r="T494" s="50" t="str">
        <f>IF($F494="","",IF(ISERROR(VLOOKUP(F494,PROVEEDORES!$D$8:$I$507,5,0)),1,VLOOKUP($F494,PROVEEDORES!$D$8:$I$507,5,0)))</f>
        <v/>
      </c>
    </row>
    <row r="495" spans="3:20" ht="17.45" customHeight="1" x14ac:dyDescent="0.25">
      <c r="C495" s="188"/>
      <c r="D495" s="189"/>
      <c r="E495" s="178"/>
      <c r="F495" s="178"/>
      <c r="G495" s="190">
        <f>DATOS!$E$13</f>
        <v>1</v>
      </c>
      <c r="H495" s="178"/>
      <c r="I495" s="191"/>
      <c r="J495" s="178"/>
      <c r="K495" s="178"/>
      <c r="L495" s="178"/>
      <c r="M495" s="178"/>
      <c r="N495" s="160" t="str">
        <f t="shared" si="39"/>
        <v/>
      </c>
      <c r="O495" s="21"/>
      <c r="P495" s="160" t="str">
        <f t="shared" si="40"/>
        <v/>
      </c>
      <c r="Q495" s="160">
        <f t="shared" si="43"/>
        <v>0</v>
      </c>
      <c r="R495" s="160" t="str">
        <f t="shared" si="41"/>
        <v/>
      </c>
      <c r="S495" s="160" t="str">
        <f t="shared" si="42"/>
        <v/>
      </c>
      <c r="T495" s="50" t="str">
        <f>IF($F495="","",IF(ISERROR(VLOOKUP(F495,PROVEEDORES!$D$8:$I$507,5,0)),1,VLOOKUP($F495,PROVEEDORES!$D$8:$I$507,5,0)))</f>
        <v/>
      </c>
    </row>
    <row r="496" spans="3:20" ht="17.45" customHeight="1" x14ac:dyDescent="0.25">
      <c r="C496" s="188"/>
      <c r="D496" s="189"/>
      <c r="E496" s="178"/>
      <c r="F496" s="178"/>
      <c r="G496" s="190">
        <f>DATOS!$E$13</f>
        <v>1</v>
      </c>
      <c r="H496" s="178"/>
      <c r="I496" s="191"/>
      <c r="J496" s="178"/>
      <c r="K496" s="178"/>
      <c r="L496" s="178"/>
      <c r="M496" s="178"/>
      <c r="N496" s="160" t="str">
        <f t="shared" si="39"/>
        <v/>
      </c>
      <c r="O496" s="21"/>
      <c r="P496" s="160" t="str">
        <f t="shared" si="40"/>
        <v/>
      </c>
      <c r="Q496" s="160">
        <f t="shared" si="43"/>
        <v>0</v>
      </c>
      <c r="R496" s="160" t="str">
        <f t="shared" si="41"/>
        <v/>
      </c>
      <c r="S496" s="160" t="str">
        <f t="shared" si="42"/>
        <v/>
      </c>
      <c r="T496" s="50" t="str">
        <f>IF($F496="","",IF(ISERROR(VLOOKUP(F496,PROVEEDORES!$D$8:$I$507,5,0)),1,VLOOKUP($F496,PROVEEDORES!$D$8:$I$507,5,0)))</f>
        <v/>
      </c>
    </row>
    <row r="497" spans="3:20" ht="17.45" customHeight="1" x14ac:dyDescent="0.25">
      <c r="C497" s="188"/>
      <c r="D497" s="189"/>
      <c r="E497" s="178"/>
      <c r="F497" s="178"/>
      <c r="G497" s="190">
        <f>DATOS!$E$13</f>
        <v>1</v>
      </c>
      <c r="H497" s="178"/>
      <c r="I497" s="191"/>
      <c r="J497" s="178"/>
      <c r="K497" s="178"/>
      <c r="L497" s="178"/>
      <c r="M497" s="178"/>
      <c r="N497" s="160" t="str">
        <f t="shared" si="39"/>
        <v/>
      </c>
      <c r="O497" s="21"/>
      <c r="P497" s="160" t="str">
        <f t="shared" si="40"/>
        <v/>
      </c>
      <c r="Q497" s="160">
        <f t="shared" si="43"/>
        <v>0</v>
      </c>
      <c r="R497" s="160" t="str">
        <f t="shared" si="41"/>
        <v/>
      </c>
      <c r="S497" s="160" t="str">
        <f t="shared" si="42"/>
        <v/>
      </c>
      <c r="T497" s="50" t="str">
        <f>IF($F497="","",IF(ISERROR(VLOOKUP(F497,PROVEEDORES!$D$8:$I$507,5,0)),1,VLOOKUP($F497,PROVEEDORES!$D$8:$I$507,5,0)))</f>
        <v/>
      </c>
    </row>
    <row r="498" spans="3:20" ht="17.45" customHeight="1" x14ac:dyDescent="0.25">
      <c r="C498" s="188"/>
      <c r="D498" s="189"/>
      <c r="E498" s="178"/>
      <c r="F498" s="178"/>
      <c r="G498" s="190">
        <f>DATOS!$E$13</f>
        <v>1</v>
      </c>
      <c r="H498" s="178"/>
      <c r="I498" s="191"/>
      <c r="J498" s="178"/>
      <c r="K498" s="178"/>
      <c r="L498" s="178"/>
      <c r="M498" s="178"/>
      <c r="N498" s="160" t="str">
        <f t="shared" si="39"/>
        <v/>
      </c>
      <c r="O498" s="21"/>
      <c r="P498" s="160" t="str">
        <f t="shared" si="40"/>
        <v/>
      </c>
      <c r="Q498" s="160">
        <f t="shared" si="43"/>
        <v>0</v>
      </c>
      <c r="R498" s="160" t="str">
        <f t="shared" si="41"/>
        <v/>
      </c>
      <c r="S498" s="160" t="str">
        <f t="shared" si="42"/>
        <v/>
      </c>
      <c r="T498" s="50" t="str">
        <f>IF($F498="","",IF(ISERROR(VLOOKUP(F498,PROVEEDORES!$D$8:$I$507,5,0)),1,VLOOKUP($F498,PROVEEDORES!$D$8:$I$507,5,0)))</f>
        <v/>
      </c>
    </row>
    <row r="499" spans="3:20" ht="17.45" customHeight="1" x14ac:dyDescent="0.25">
      <c r="C499" s="188"/>
      <c r="D499" s="189"/>
      <c r="E499" s="178"/>
      <c r="F499" s="178"/>
      <c r="G499" s="190">
        <f>DATOS!$E$13</f>
        <v>1</v>
      </c>
      <c r="H499" s="178"/>
      <c r="I499" s="191"/>
      <c r="J499" s="178"/>
      <c r="K499" s="178"/>
      <c r="L499" s="178"/>
      <c r="M499" s="178"/>
      <c r="N499" s="160" t="str">
        <f t="shared" si="39"/>
        <v/>
      </c>
      <c r="O499" s="21"/>
      <c r="P499" s="160" t="str">
        <f t="shared" si="40"/>
        <v/>
      </c>
      <c r="Q499" s="160">
        <f t="shared" si="43"/>
        <v>0</v>
      </c>
      <c r="R499" s="160" t="str">
        <f t="shared" si="41"/>
        <v/>
      </c>
      <c r="S499" s="160" t="str">
        <f t="shared" si="42"/>
        <v/>
      </c>
      <c r="T499" s="50" t="str">
        <f>IF($F499="","",IF(ISERROR(VLOOKUP(F499,PROVEEDORES!$D$8:$I$507,5,0)),1,VLOOKUP($F499,PROVEEDORES!$D$8:$I$507,5,0)))</f>
        <v/>
      </c>
    </row>
    <row r="500" spans="3:20" ht="17.45" customHeight="1" x14ac:dyDescent="0.25">
      <c r="C500" s="188"/>
      <c r="D500" s="189"/>
      <c r="E500" s="178"/>
      <c r="F500" s="178"/>
      <c r="G500" s="190">
        <f>DATOS!$E$13</f>
        <v>1</v>
      </c>
      <c r="H500" s="178"/>
      <c r="I500" s="191"/>
      <c r="J500" s="178"/>
      <c r="K500" s="178"/>
      <c r="L500" s="178"/>
      <c r="M500" s="178"/>
      <c r="N500" s="160" t="str">
        <f t="shared" si="39"/>
        <v/>
      </c>
      <c r="O500" s="21"/>
      <c r="P500" s="160" t="str">
        <f t="shared" si="40"/>
        <v/>
      </c>
      <c r="Q500" s="160">
        <f t="shared" si="43"/>
        <v>0</v>
      </c>
      <c r="R500" s="160" t="str">
        <f t="shared" si="41"/>
        <v/>
      </c>
      <c r="S500" s="160" t="str">
        <f t="shared" si="42"/>
        <v/>
      </c>
      <c r="T500" s="50" t="str">
        <f>IF($F500="","",IF(ISERROR(VLOOKUP(F500,PROVEEDORES!$D$8:$I$507,5,0)),1,VLOOKUP($F500,PROVEEDORES!$D$8:$I$507,5,0)))</f>
        <v/>
      </c>
    </row>
    <row r="501" spans="3:20" ht="17.45" customHeight="1" x14ac:dyDescent="0.25">
      <c r="C501" s="188"/>
      <c r="D501" s="189"/>
      <c r="E501" s="178"/>
      <c r="F501" s="178"/>
      <c r="G501" s="190">
        <f>DATOS!$E$13</f>
        <v>1</v>
      </c>
      <c r="H501" s="178"/>
      <c r="I501" s="191"/>
      <c r="J501" s="178"/>
      <c r="K501" s="178"/>
      <c r="L501" s="178"/>
      <c r="M501" s="178"/>
      <c r="N501" s="160" t="str">
        <f t="shared" si="39"/>
        <v/>
      </c>
      <c r="O501" s="21"/>
      <c r="P501" s="160" t="str">
        <f t="shared" si="40"/>
        <v/>
      </c>
      <c r="Q501" s="160">
        <f t="shared" si="43"/>
        <v>0</v>
      </c>
      <c r="R501" s="160" t="str">
        <f t="shared" si="41"/>
        <v/>
      </c>
      <c r="S501" s="160" t="str">
        <f t="shared" si="42"/>
        <v/>
      </c>
      <c r="T501" s="50" t="str">
        <f>IF($F501="","",IF(ISERROR(VLOOKUP(F501,PROVEEDORES!$D$8:$I$507,5,0)),1,VLOOKUP($F501,PROVEEDORES!$D$8:$I$507,5,0)))</f>
        <v/>
      </c>
    </row>
    <row r="502" spans="3:20" ht="17.45" customHeight="1" x14ac:dyDescent="0.25">
      <c r="C502" s="188"/>
      <c r="D502" s="189"/>
      <c r="E502" s="178"/>
      <c r="F502" s="178"/>
      <c r="G502" s="190">
        <f>DATOS!$E$13</f>
        <v>1</v>
      </c>
      <c r="H502" s="178"/>
      <c r="I502" s="191"/>
      <c r="J502" s="178"/>
      <c r="K502" s="178"/>
      <c r="L502" s="178"/>
      <c r="M502" s="178"/>
      <c r="N502" s="160" t="str">
        <f t="shared" si="39"/>
        <v/>
      </c>
      <c r="O502" s="21"/>
      <c r="P502" s="160" t="str">
        <f t="shared" si="40"/>
        <v/>
      </c>
      <c r="Q502" s="160">
        <f t="shared" si="43"/>
        <v>0</v>
      </c>
      <c r="R502" s="160" t="str">
        <f t="shared" si="41"/>
        <v/>
      </c>
      <c r="S502" s="160" t="str">
        <f t="shared" si="42"/>
        <v/>
      </c>
      <c r="T502" s="50" t="str">
        <f>IF($F502="","",IF(ISERROR(VLOOKUP(F502,PROVEEDORES!$D$8:$I$507,5,0)),1,VLOOKUP($F502,PROVEEDORES!$D$8:$I$507,5,0)))</f>
        <v/>
      </c>
    </row>
    <row r="503" spans="3:20" ht="17.45" customHeight="1" x14ac:dyDescent="0.25">
      <c r="C503" s="188"/>
      <c r="D503" s="189"/>
      <c r="E503" s="178"/>
      <c r="F503" s="178"/>
      <c r="G503" s="190">
        <f>DATOS!$E$13</f>
        <v>1</v>
      </c>
      <c r="H503" s="178"/>
      <c r="I503" s="191"/>
      <c r="J503" s="178"/>
      <c r="K503" s="178"/>
      <c r="L503" s="178"/>
      <c r="M503" s="178"/>
      <c r="N503" s="160" t="str">
        <f t="shared" si="39"/>
        <v/>
      </c>
      <c r="O503" s="21"/>
      <c r="P503" s="160" t="str">
        <f t="shared" si="40"/>
        <v/>
      </c>
      <c r="Q503" s="160">
        <f t="shared" si="43"/>
        <v>0</v>
      </c>
      <c r="R503" s="160" t="str">
        <f t="shared" si="41"/>
        <v/>
      </c>
      <c r="S503" s="160" t="str">
        <f t="shared" si="42"/>
        <v/>
      </c>
      <c r="T503" s="50" t="str">
        <f>IF($F503="","",IF(ISERROR(VLOOKUP(F503,PROVEEDORES!$D$8:$I$507,5,0)),1,VLOOKUP($F503,PROVEEDORES!$D$8:$I$507,5,0)))</f>
        <v/>
      </c>
    </row>
    <row r="504" spans="3:20" ht="17.45" customHeight="1" x14ac:dyDescent="0.25">
      <c r="C504" s="188"/>
      <c r="D504" s="189"/>
      <c r="E504" s="178"/>
      <c r="F504" s="178"/>
      <c r="G504" s="190">
        <f>DATOS!$E$13</f>
        <v>1</v>
      </c>
      <c r="H504" s="178"/>
      <c r="I504" s="191"/>
      <c r="J504" s="178"/>
      <c r="K504" s="178"/>
      <c r="L504" s="178"/>
      <c r="M504" s="178"/>
      <c r="N504" s="160" t="str">
        <f t="shared" si="39"/>
        <v/>
      </c>
      <c r="O504" s="21"/>
      <c r="P504" s="160" t="str">
        <f t="shared" si="40"/>
        <v/>
      </c>
      <c r="Q504" s="160">
        <f t="shared" si="43"/>
        <v>0</v>
      </c>
      <c r="R504" s="160" t="str">
        <f t="shared" si="41"/>
        <v/>
      </c>
      <c r="S504" s="160" t="str">
        <f t="shared" si="42"/>
        <v/>
      </c>
      <c r="T504" s="50" t="str">
        <f>IF($F504="","",IF(ISERROR(VLOOKUP(F504,PROVEEDORES!$D$8:$I$507,5,0)),1,VLOOKUP($F504,PROVEEDORES!$D$8:$I$507,5,0)))</f>
        <v/>
      </c>
    </row>
    <row r="505" spans="3:20" ht="17.45" customHeight="1" x14ac:dyDescent="0.25">
      <c r="C505" s="188"/>
      <c r="D505" s="189"/>
      <c r="E505" s="178"/>
      <c r="F505" s="178"/>
      <c r="G505" s="190">
        <f>DATOS!$E$13</f>
        <v>1</v>
      </c>
      <c r="H505" s="178"/>
      <c r="I505" s="191"/>
      <c r="J505" s="178"/>
      <c r="K505" s="178"/>
      <c r="L505" s="178"/>
      <c r="M505" s="178"/>
      <c r="N505" s="160" t="str">
        <f t="shared" si="39"/>
        <v/>
      </c>
      <c r="O505" s="21"/>
      <c r="P505" s="160" t="str">
        <f t="shared" si="40"/>
        <v/>
      </c>
      <c r="Q505" s="160">
        <f t="shared" si="43"/>
        <v>0</v>
      </c>
      <c r="R505" s="160" t="str">
        <f t="shared" si="41"/>
        <v/>
      </c>
      <c r="S505" s="160" t="str">
        <f t="shared" si="42"/>
        <v/>
      </c>
      <c r="T505" s="50" t="str">
        <f>IF($F505="","",IF(ISERROR(VLOOKUP(F505,PROVEEDORES!$D$8:$I$507,5,0)),1,VLOOKUP($F505,PROVEEDORES!$D$8:$I$507,5,0)))</f>
        <v/>
      </c>
    </row>
    <row r="506" spans="3:20" ht="17.45" customHeight="1" x14ac:dyDescent="0.25">
      <c r="C506" s="188"/>
      <c r="D506" s="189"/>
      <c r="E506" s="178"/>
      <c r="F506" s="178"/>
      <c r="G506" s="190">
        <f>DATOS!$E$13</f>
        <v>1</v>
      </c>
      <c r="H506" s="178"/>
      <c r="I506" s="191"/>
      <c r="J506" s="178"/>
      <c r="K506" s="178"/>
      <c r="L506" s="178"/>
      <c r="M506" s="178"/>
      <c r="N506" s="160" t="str">
        <f t="shared" si="39"/>
        <v/>
      </c>
      <c r="O506" s="21"/>
      <c r="P506" s="160" t="str">
        <f t="shared" si="40"/>
        <v/>
      </c>
      <c r="Q506" s="160">
        <f t="shared" si="43"/>
        <v>0</v>
      </c>
      <c r="R506" s="160" t="str">
        <f t="shared" si="41"/>
        <v/>
      </c>
      <c r="S506" s="160" t="str">
        <f t="shared" si="42"/>
        <v/>
      </c>
      <c r="T506" s="50" t="str">
        <f>IF($F506="","",IF(ISERROR(VLOOKUP(F506,PROVEEDORES!$D$8:$I$507,5,0)),1,VLOOKUP($F506,PROVEEDORES!$D$8:$I$507,5,0)))</f>
        <v/>
      </c>
    </row>
    <row r="507" spans="3:20" ht="17.45" customHeight="1" x14ac:dyDescent="0.25">
      <c r="C507" s="188"/>
      <c r="D507" s="189"/>
      <c r="E507" s="178"/>
      <c r="F507" s="178"/>
      <c r="G507" s="190">
        <f>DATOS!$E$13</f>
        <v>1</v>
      </c>
      <c r="H507" s="178"/>
      <c r="I507" s="191"/>
      <c r="J507" s="178"/>
      <c r="K507" s="178"/>
      <c r="L507" s="178"/>
      <c r="M507" s="178"/>
      <c r="N507" s="160" t="str">
        <f t="shared" si="39"/>
        <v/>
      </c>
      <c r="O507" s="21"/>
      <c r="P507" s="160" t="str">
        <f t="shared" si="40"/>
        <v/>
      </c>
      <c r="Q507" s="160">
        <f t="shared" si="43"/>
        <v>0</v>
      </c>
      <c r="R507" s="160" t="str">
        <f t="shared" si="41"/>
        <v/>
      </c>
      <c r="S507" s="160" t="str">
        <f t="shared" si="42"/>
        <v/>
      </c>
      <c r="T507" s="50" t="str">
        <f>IF($F507="","",IF(ISERROR(VLOOKUP(F507,PROVEEDORES!$D$8:$I$507,5,0)),1,VLOOKUP($F507,PROVEEDORES!$D$8:$I$507,5,0)))</f>
        <v/>
      </c>
    </row>
    <row r="508" spans="3:20" ht="17.45" customHeight="1" x14ac:dyDescent="0.25">
      <c r="C508" s="188"/>
      <c r="D508" s="189"/>
      <c r="E508" s="178"/>
      <c r="F508" s="178"/>
      <c r="G508" s="190">
        <f>DATOS!$E$13</f>
        <v>1</v>
      </c>
      <c r="H508" s="178"/>
      <c r="I508" s="191"/>
      <c r="J508" s="178"/>
      <c r="K508" s="178"/>
      <c r="L508" s="178"/>
      <c r="M508" s="178"/>
      <c r="N508" s="160" t="str">
        <f t="shared" si="39"/>
        <v/>
      </c>
      <c r="O508" s="21"/>
      <c r="P508" s="160" t="str">
        <f t="shared" si="40"/>
        <v/>
      </c>
      <c r="Q508" s="160">
        <f t="shared" si="43"/>
        <v>0</v>
      </c>
      <c r="R508" s="160" t="str">
        <f t="shared" si="41"/>
        <v/>
      </c>
      <c r="S508" s="160" t="str">
        <f t="shared" si="42"/>
        <v/>
      </c>
      <c r="T508" s="50" t="str">
        <f>IF($F508="","",IF(ISERROR(VLOOKUP(F508,PROVEEDORES!$D$8:$I$507,5,0)),1,VLOOKUP($F508,PROVEEDORES!$D$8:$I$507,5,0)))</f>
        <v/>
      </c>
    </row>
    <row r="509" spans="3:20" ht="17.45" customHeight="1" x14ac:dyDescent="0.25">
      <c r="C509" s="188"/>
      <c r="D509" s="189"/>
      <c r="E509" s="178"/>
      <c r="F509" s="178"/>
      <c r="G509" s="190">
        <f>DATOS!$E$13</f>
        <v>1</v>
      </c>
      <c r="H509" s="178"/>
      <c r="I509" s="191"/>
      <c r="J509" s="178"/>
      <c r="K509" s="178"/>
      <c r="L509" s="178"/>
      <c r="M509" s="178"/>
      <c r="N509" s="160" t="str">
        <f t="shared" si="39"/>
        <v/>
      </c>
      <c r="O509" s="21"/>
      <c r="P509" s="160" t="str">
        <f t="shared" si="40"/>
        <v/>
      </c>
      <c r="Q509" s="160">
        <f t="shared" si="43"/>
        <v>0</v>
      </c>
      <c r="R509" s="160" t="str">
        <f t="shared" si="41"/>
        <v/>
      </c>
      <c r="S509" s="160" t="str">
        <f t="shared" si="42"/>
        <v/>
      </c>
      <c r="T509" s="50" t="str">
        <f>IF($F509="","",IF(ISERROR(VLOOKUP(F509,PROVEEDORES!$D$8:$I$507,5,0)),1,VLOOKUP($F509,PROVEEDORES!$D$8:$I$507,5,0)))</f>
        <v/>
      </c>
    </row>
    <row r="510" spans="3:20" ht="17.45" customHeight="1" x14ac:dyDescent="0.25">
      <c r="C510" s="188"/>
      <c r="D510" s="189"/>
      <c r="E510" s="178"/>
      <c r="F510" s="178"/>
      <c r="G510" s="190">
        <f>DATOS!$E$13</f>
        <v>1</v>
      </c>
      <c r="H510" s="178"/>
      <c r="I510" s="191"/>
      <c r="J510" s="178"/>
      <c r="K510" s="178"/>
      <c r="L510" s="178"/>
      <c r="M510" s="178"/>
      <c r="N510" s="160" t="str">
        <f t="shared" si="39"/>
        <v/>
      </c>
      <c r="O510" s="21"/>
      <c r="P510" s="160" t="str">
        <f t="shared" si="40"/>
        <v/>
      </c>
      <c r="Q510" s="160">
        <f t="shared" si="43"/>
        <v>0</v>
      </c>
      <c r="R510" s="160" t="str">
        <f t="shared" si="41"/>
        <v/>
      </c>
      <c r="S510" s="160" t="str">
        <f t="shared" si="42"/>
        <v/>
      </c>
      <c r="T510" s="50" t="str">
        <f>IF($F510="","",IF(ISERROR(VLOOKUP(F510,PROVEEDORES!$D$8:$I$507,5,0)),1,VLOOKUP($F510,PROVEEDORES!$D$8:$I$507,5,0)))</f>
        <v/>
      </c>
    </row>
    <row r="511" spans="3:20" ht="17.45" customHeight="1" x14ac:dyDescent="0.25">
      <c r="C511" s="188"/>
      <c r="D511" s="189"/>
      <c r="E511" s="178"/>
      <c r="F511" s="178"/>
      <c r="G511" s="190">
        <f>DATOS!$E$13</f>
        <v>1</v>
      </c>
      <c r="H511" s="178"/>
      <c r="I511" s="191"/>
      <c r="J511" s="178"/>
      <c r="K511" s="178"/>
      <c r="L511" s="178"/>
      <c r="M511" s="178"/>
      <c r="N511" s="160" t="str">
        <f t="shared" si="39"/>
        <v/>
      </c>
      <c r="O511" s="21"/>
      <c r="P511" s="160" t="str">
        <f t="shared" si="40"/>
        <v/>
      </c>
      <c r="Q511" s="160">
        <f t="shared" si="43"/>
        <v>0</v>
      </c>
      <c r="R511" s="160" t="str">
        <f t="shared" si="41"/>
        <v/>
      </c>
      <c r="S511" s="160" t="str">
        <f t="shared" si="42"/>
        <v/>
      </c>
      <c r="T511" s="50" t="str">
        <f>IF($F511="","",IF(ISERROR(VLOOKUP(F511,PROVEEDORES!$D$8:$I$507,5,0)),1,VLOOKUP($F511,PROVEEDORES!$D$8:$I$507,5,0)))</f>
        <v/>
      </c>
    </row>
    <row r="512" spans="3:20" ht="17.45" customHeight="1" x14ac:dyDescent="0.25">
      <c r="C512" s="188"/>
      <c r="D512" s="189"/>
      <c r="E512" s="178"/>
      <c r="F512" s="178"/>
      <c r="G512" s="190">
        <f>DATOS!$E$13</f>
        <v>1</v>
      </c>
      <c r="H512" s="178"/>
      <c r="I512" s="191"/>
      <c r="J512" s="178"/>
      <c r="K512" s="178"/>
      <c r="L512" s="178"/>
      <c r="M512" s="178"/>
      <c r="N512" s="160" t="str">
        <f t="shared" si="39"/>
        <v/>
      </c>
      <c r="O512" s="21"/>
      <c r="P512" s="160" t="str">
        <f t="shared" si="40"/>
        <v/>
      </c>
      <c r="Q512" s="160">
        <f t="shared" si="43"/>
        <v>0</v>
      </c>
      <c r="R512" s="160" t="str">
        <f t="shared" si="41"/>
        <v/>
      </c>
      <c r="S512" s="160" t="str">
        <f t="shared" si="42"/>
        <v/>
      </c>
      <c r="T512" s="50" t="str">
        <f>IF($F512="","",IF(ISERROR(VLOOKUP(F512,PROVEEDORES!$D$8:$I$507,5,0)),1,VLOOKUP($F512,PROVEEDORES!$D$8:$I$507,5,0)))</f>
        <v/>
      </c>
    </row>
    <row r="513" spans="3:20" ht="17.45" customHeight="1" x14ac:dyDescent="0.25">
      <c r="C513" s="188"/>
      <c r="D513" s="189"/>
      <c r="E513" s="178"/>
      <c r="F513" s="178"/>
      <c r="G513" s="190">
        <f>DATOS!$E$13</f>
        <v>1</v>
      </c>
      <c r="H513" s="178"/>
      <c r="I513" s="191"/>
      <c r="J513" s="178"/>
      <c r="K513" s="178"/>
      <c r="L513" s="178"/>
      <c r="M513" s="178"/>
      <c r="N513" s="160" t="str">
        <f t="shared" si="39"/>
        <v/>
      </c>
      <c r="O513" s="21"/>
      <c r="P513" s="160" t="str">
        <f t="shared" si="40"/>
        <v/>
      </c>
      <c r="Q513" s="160">
        <f t="shared" si="43"/>
        <v>0</v>
      </c>
      <c r="R513" s="160" t="str">
        <f t="shared" si="41"/>
        <v/>
      </c>
      <c r="S513" s="160" t="str">
        <f t="shared" si="42"/>
        <v/>
      </c>
      <c r="T513" s="50" t="str">
        <f>IF($F513="","",IF(ISERROR(VLOOKUP(F513,PROVEEDORES!$D$8:$I$507,5,0)),1,VLOOKUP($F513,PROVEEDORES!$D$8:$I$507,5,0)))</f>
        <v/>
      </c>
    </row>
    <row r="514" spans="3:20" ht="17.45" customHeight="1" x14ac:dyDescent="0.25">
      <c r="C514" s="188"/>
      <c r="D514" s="189"/>
      <c r="E514" s="178"/>
      <c r="F514" s="178"/>
      <c r="G514" s="190">
        <f>DATOS!$E$13</f>
        <v>1</v>
      </c>
      <c r="H514" s="178"/>
      <c r="I514" s="191"/>
      <c r="J514" s="178"/>
      <c r="K514" s="178"/>
      <c r="L514" s="178"/>
      <c r="M514" s="178"/>
      <c r="N514" s="160" t="str">
        <f t="shared" si="39"/>
        <v/>
      </c>
      <c r="O514" s="21"/>
      <c r="P514" s="160" t="str">
        <f t="shared" si="40"/>
        <v/>
      </c>
      <c r="Q514" s="160">
        <f t="shared" si="43"/>
        <v>0</v>
      </c>
      <c r="R514" s="160" t="str">
        <f t="shared" si="41"/>
        <v/>
      </c>
      <c r="S514" s="160" t="str">
        <f t="shared" si="42"/>
        <v/>
      </c>
      <c r="T514" s="50" t="str">
        <f>IF($F514="","",IF(ISERROR(VLOOKUP(F514,PROVEEDORES!$D$8:$I$507,5,0)),1,VLOOKUP($F514,PROVEEDORES!$D$8:$I$507,5,0)))</f>
        <v/>
      </c>
    </row>
    <row r="515" spans="3:20" ht="17.45" customHeight="1" x14ac:dyDescent="0.25">
      <c r="C515" s="188"/>
      <c r="D515" s="189"/>
      <c r="E515" s="178"/>
      <c r="F515" s="178"/>
      <c r="G515" s="190">
        <f>DATOS!$E$13</f>
        <v>1</v>
      </c>
      <c r="H515" s="178"/>
      <c r="I515" s="191"/>
      <c r="J515" s="178"/>
      <c r="K515" s="178"/>
      <c r="L515" s="178"/>
      <c r="M515" s="178"/>
      <c r="N515" s="160" t="str">
        <f t="shared" si="39"/>
        <v/>
      </c>
      <c r="O515" s="21"/>
      <c r="P515" s="160" t="str">
        <f t="shared" si="40"/>
        <v/>
      </c>
      <c r="Q515" s="160">
        <f t="shared" si="43"/>
        <v>0</v>
      </c>
      <c r="R515" s="160" t="str">
        <f t="shared" si="41"/>
        <v/>
      </c>
      <c r="S515" s="160" t="str">
        <f t="shared" si="42"/>
        <v/>
      </c>
      <c r="T515" s="50" t="str">
        <f>IF($F515="","",IF(ISERROR(VLOOKUP(F515,PROVEEDORES!$D$8:$I$507,5,0)),1,VLOOKUP($F515,PROVEEDORES!$D$8:$I$507,5,0)))</f>
        <v/>
      </c>
    </row>
    <row r="516" spans="3:20" ht="17.45" customHeight="1" x14ac:dyDescent="0.25">
      <c r="C516" s="188"/>
      <c r="D516" s="189"/>
      <c r="E516" s="178"/>
      <c r="F516" s="178"/>
      <c r="G516" s="190">
        <f>DATOS!$E$13</f>
        <v>1</v>
      </c>
      <c r="H516" s="178"/>
      <c r="I516" s="191"/>
      <c r="J516" s="178"/>
      <c r="K516" s="178"/>
      <c r="L516" s="178"/>
      <c r="M516" s="178"/>
      <c r="N516" s="160" t="str">
        <f t="shared" si="39"/>
        <v/>
      </c>
      <c r="O516" s="21"/>
      <c r="P516" s="160" t="str">
        <f t="shared" si="40"/>
        <v/>
      </c>
      <c r="Q516" s="160">
        <f t="shared" si="43"/>
        <v>0</v>
      </c>
      <c r="R516" s="160" t="str">
        <f t="shared" si="41"/>
        <v/>
      </c>
      <c r="S516" s="160" t="str">
        <f t="shared" si="42"/>
        <v/>
      </c>
      <c r="T516" s="50" t="str">
        <f>IF($F516="","",IF(ISERROR(VLOOKUP(F516,PROVEEDORES!$D$8:$I$507,5,0)),1,VLOOKUP($F516,PROVEEDORES!$D$8:$I$507,5,0)))</f>
        <v/>
      </c>
    </row>
  </sheetData>
  <sheetProtection algorithmName="SHA-512" hashValue="QbD/U7BKVlFvkkNdWtS029R2Yauyz2EdcmoIXDU080Fzm4miv2hYg/37N6xjTT/rl0KftK4xhnEB05j3qzN9tw==" saltValue="6tYfXoIR3roqYecuAZ7TOA==" spinCount="100000" sheet="1" objects="1" scenarios="1" formatColumns="0" formatRows="0" autoFilter="0"/>
  <autoFilter ref="M16:N16" xr:uid="{00000000-0009-0000-0000-00002B000000}"/>
  <mergeCells count="21">
    <mergeCell ref="S6:S7"/>
    <mergeCell ref="I6:I7"/>
    <mergeCell ref="C6:C7"/>
    <mergeCell ref="D6:D7"/>
    <mergeCell ref="H6:H7"/>
    <mergeCell ref="F6:F7"/>
    <mergeCell ref="P6:P7"/>
    <mergeCell ref="Q6:Q7"/>
    <mergeCell ref="R6:R7"/>
    <mergeCell ref="E6:E7"/>
    <mergeCell ref="A15:A16"/>
    <mergeCell ref="A1:A4"/>
    <mergeCell ref="A5:A6"/>
    <mergeCell ref="J6:J7"/>
    <mergeCell ref="N6:N7"/>
    <mergeCell ref="L6:L7"/>
    <mergeCell ref="M6:M7"/>
    <mergeCell ref="K6:K7"/>
    <mergeCell ref="L1:N1"/>
    <mergeCell ref="L4:N4"/>
    <mergeCell ref="G6:G7"/>
  </mergeCells>
  <phoneticPr fontId="13" type="noConversion"/>
  <hyperlinks>
    <hyperlink ref="A15:A16" location="CONTACTO!A1" display="Contacto" xr:uid="{00000000-0004-0000-2B00-000000000000}"/>
    <hyperlink ref="A5:A6" location="MENU!A1" display="M e n ú" xr:uid="{00000000-0004-0000-2B00-000001000000}"/>
    <hyperlink ref="A10" location="'INVERSIONES ARRENDAMIENTO'!A1" display="Inversiones Arrendamiento" xr:uid="{00000000-0004-0000-2B00-000002000000}"/>
    <hyperlink ref="A14" location="PROVEEDORES!A1" display="Catálogo de Proveedores" xr:uid="{00000000-0004-0000-2B00-000003000000}"/>
    <hyperlink ref="A13" location="DIOT!A1" display="Declaración del DIOT" xr:uid="{00000000-0004-0000-2B00-000004000000}"/>
    <hyperlink ref="A12" location="TARIFAS!A1" display="Tablas y Tarifas de ISR" xr:uid="{00000000-0004-0000-2B00-000005000000}"/>
    <hyperlink ref="A11" location="IMPUESTOS!A1" display="Impuestos" xr:uid="{00000000-0004-0000-2B00-000006000000}"/>
    <hyperlink ref="A9" location="'INVERSIONES EMPR PROF'!A1" display="Inversiones Empresarial y P" xr:uid="{00000000-0004-0000-2B00-000007000000}"/>
    <hyperlink ref="A8" location="'INGRESOS Y EGRESOS'!A1" display="Ingresos y Egresos" xr:uid="{00000000-0004-0000-2B00-000008000000}"/>
    <hyperlink ref="A7" location="DATOS!A1" display="Datos de la Empresa" xr:uid="{00000000-0004-0000-2B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Página &amp;P de &amp;N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 errorTitle="ALTA DEL PROVEEDOR" error="Dar de alta al proveedore en el catálogo de proveedores" xr:uid="{00000000-0002-0000-2B00-000000000000}">
          <x14:formula1>
            <xm:f>PROVEEDORES!$D$8:$D$507</xm:f>
          </x14:formula1>
          <xm:sqref>F20:F516</xm:sqref>
        </x14:dataValidation>
        <x14:dataValidation type="list" allowBlank="1" showInputMessage="1" showErrorMessage="1" xr:uid="{00000000-0002-0000-2B00-000001000000}">
          <x14:formula1>
            <xm:f>LISTA!$B$15:$B$18</xm:f>
          </x14:formula1>
          <xm:sqref>I20:I516</xm:sqref>
        </x14:dataValidation>
        <x14:dataValidation type="list" allowBlank="1" showInputMessage="1" showErrorMessage="1" errorTitle="REGIMEN FISCAL" error="Seleccione el régimen fiscal aplicable" xr:uid="{00000000-0002-0000-2B00-000002000000}">
          <x14:formula1>
            <xm:f>LISTA!$B$21:$B$24</xm:f>
          </x14:formula1>
          <xm:sqref>G17:G516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BC331"/>
  <sheetViews>
    <sheetView topLeftCell="A16" zoomScaleNormal="100" workbookViewId="0">
      <pane xSplit="2" ySplit="7" topLeftCell="C23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4.7109375" style="30" customWidth="1"/>
    <col min="4" max="4" width="5.28515625" style="30" customWidth="1"/>
    <col min="5" max="5" width="7.5703125" style="31" customWidth="1"/>
    <col min="6" max="6" width="9.140625" style="31" customWidth="1"/>
    <col min="7" max="7" width="6.7109375" style="31" customWidth="1"/>
    <col min="8" max="8" width="32.7109375" style="21" customWidth="1"/>
    <col min="9" max="9" width="10.7109375" style="21" customWidth="1"/>
    <col min="10" max="10" width="7.7109375" style="21" customWidth="1"/>
    <col min="11" max="14" width="10.7109375" style="21" customWidth="1"/>
    <col min="15" max="15" width="10.42578125" style="32" bestFit="1" customWidth="1"/>
    <col min="16" max="16" width="12" style="33" bestFit="1" customWidth="1"/>
    <col min="17" max="17" width="9" style="33" customWidth="1"/>
    <col min="18" max="18" width="12" style="21" customWidth="1"/>
    <col min="19" max="19" width="1.7109375" style="21" customWidth="1"/>
    <col min="20" max="21" width="10.7109375" style="21" hidden="1" customWidth="1"/>
    <col min="22" max="22" width="10.7109375" style="21" customWidth="1"/>
    <col min="23" max="24" width="10.7109375" style="21" hidden="1" customWidth="1"/>
    <col min="25" max="25" width="10.7109375" style="21" customWidth="1"/>
    <col min="26" max="27" width="10.7109375" style="21" hidden="1" customWidth="1"/>
    <col min="28" max="28" width="10.7109375" style="21" customWidth="1"/>
    <col min="29" max="30" width="10.7109375" style="21" hidden="1" customWidth="1"/>
    <col min="31" max="31" width="10.7109375" style="21" customWidth="1"/>
    <col min="32" max="33" width="10.7109375" style="21" hidden="1" customWidth="1"/>
    <col min="34" max="34" width="10.7109375" style="21" customWidth="1"/>
    <col min="35" max="36" width="10.7109375" style="21" hidden="1" customWidth="1"/>
    <col min="37" max="37" width="10.7109375" style="21" customWidth="1"/>
    <col min="38" max="39" width="10.7109375" style="21" hidden="1" customWidth="1"/>
    <col min="40" max="40" width="10.7109375" style="21" customWidth="1"/>
    <col min="41" max="42" width="10.7109375" style="21" hidden="1" customWidth="1"/>
    <col min="43" max="43" width="10.7109375" style="21" customWidth="1"/>
    <col min="44" max="45" width="10.7109375" style="21" hidden="1" customWidth="1"/>
    <col min="46" max="46" width="10.7109375" style="21" customWidth="1"/>
    <col min="47" max="48" width="10.7109375" style="21" hidden="1" customWidth="1"/>
    <col min="49" max="49" width="10.7109375" style="21" customWidth="1"/>
    <col min="50" max="51" width="10.7109375" style="21" hidden="1" customWidth="1"/>
    <col min="52" max="52" width="10.7109375" style="21" customWidth="1"/>
    <col min="53" max="54" width="10.7109375" style="21" hidden="1" customWidth="1"/>
    <col min="55" max="55" width="10.7109375" style="21" customWidth="1"/>
    <col min="56" max="16384" width="11.42578125" style="21"/>
  </cols>
  <sheetData>
    <row r="1" spans="1:55" ht="17.45" hidden="1" customHeight="1" x14ac:dyDescent="0.2">
      <c r="A1" s="212"/>
      <c r="T1" s="21" t="s">
        <v>131</v>
      </c>
      <c r="V1" s="60">
        <v>1</v>
      </c>
      <c r="Y1" s="60">
        <v>2</v>
      </c>
      <c r="AB1" s="60">
        <v>3</v>
      </c>
      <c r="AE1" s="60">
        <v>4</v>
      </c>
      <c r="AH1" s="60">
        <v>5</v>
      </c>
      <c r="AK1" s="60">
        <v>6</v>
      </c>
      <c r="AN1" s="60">
        <v>7</v>
      </c>
      <c r="AQ1" s="60">
        <v>8</v>
      </c>
      <c r="AT1" s="60">
        <v>9</v>
      </c>
      <c r="AW1" s="60">
        <v>10</v>
      </c>
      <c r="AZ1" s="60">
        <v>11</v>
      </c>
      <c r="BC1" s="60">
        <v>12</v>
      </c>
    </row>
    <row r="2" spans="1:55" ht="17.45" hidden="1" customHeight="1" x14ac:dyDescent="0.2">
      <c r="A2" s="260"/>
      <c r="T2" s="21" t="s">
        <v>134</v>
      </c>
      <c r="V2" s="41">
        <f>AK19</f>
        <v>0</v>
      </c>
      <c r="Y2" s="41">
        <f>AN19</f>
        <v>0</v>
      </c>
      <c r="AB2" s="41">
        <f>AN19</f>
        <v>0</v>
      </c>
      <c r="AE2" s="41">
        <f>AQ19</f>
        <v>0</v>
      </c>
      <c r="AH2" s="41">
        <f>AQ19</f>
        <v>0</v>
      </c>
      <c r="AK2" s="41">
        <f>AT19</f>
        <v>0</v>
      </c>
      <c r="AN2" s="41">
        <f>AT19</f>
        <v>0</v>
      </c>
      <c r="AQ2" s="41">
        <f>AW19</f>
        <v>0</v>
      </c>
      <c r="AT2" s="41">
        <f>AW19</f>
        <v>0</v>
      </c>
      <c r="AW2" s="41">
        <f>AZ19</f>
        <v>0</v>
      </c>
      <c r="AZ2" s="41">
        <f>AZ19</f>
        <v>0</v>
      </c>
      <c r="BC2" s="41">
        <f>$BC$19</f>
        <v>0</v>
      </c>
    </row>
    <row r="3" spans="1:55" ht="17.45" hidden="1" customHeight="1" x14ac:dyDescent="0.2">
      <c r="A3" s="260"/>
      <c r="T3" s="21" t="s">
        <v>135</v>
      </c>
      <c r="V3" s="41">
        <f>V17</f>
        <v>0</v>
      </c>
      <c r="Y3" s="41">
        <f>V19</f>
        <v>0</v>
      </c>
      <c r="AB3" s="41">
        <f>V19</f>
        <v>0</v>
      </c>
      <c r="AE3" s="41">
        <f>Y19</f>
        <v>0</v>
      </c>
      <c r="AH3" s="41">
        <f>Y19</f>
        <v>0</v>
      </c>
      <c r="AK3" s="41">
        <f>AB19</f>
        <v>0</v>
      </c>
      <c r="AN3" s="41">
        <f>AB19</f>
        <v>0</v>
      </c>
      <c r="AQ3" s="41">
        <f>AE19</f>
        <v>0</v>
      </c>
      <c r="AT3" s="41">
        <f>AE19</f>
        <v>0</v>
      </c>
      <c r="AW3" s="41">
        <f>AH19</f>
        <v>0</v>
      </c>
      <c r="AZ3" s="41">
        <f>AH19</f>
        <v>0</v>
      </c>
      <c r="BC3" s="41">
        <f>AK19</f>
        <v>0</v>
      </c>
    </row>
    <row r="4" spans="1:55" ht="17.45" hidden="1" customHeight="1" x14ac:dyDescent="0.2">
      <c r="A4" s="261"/>
      <c r="T4" s="21">
        <v>1</v>
      </c>
      <c r="V4" s="41"/>
      <c r="Y4" s="41">
        <f>$V$19</f>
        <v>0</v>
      </c>
      <c r="AB4" s="41">
        <f>$Y$19</f>
        <v>0</v>
      </c>
      <c r="AE4" s="41">
        <f>$Y$19</f>
        <v>0</v>
      </c>
      <c r="AH4" s="41">
        <f>$AB$19</f>
        <v>0</v>
      </c>
      <c r="AK4" s="41">
        <f>$AB$19</f>
        <v>0</v>
      </c>
      <c r="AN4" s="41">
        <f>$AE$19</f>
        <v>0</v>
      </c>
      <c r="AQ4" s="41">
        <f>$AE$19</f>
        <v>0</v>
      </c>
      <c r="AT4" s="41">
        <f>$AH$19</f>
        <v>0</v>
      </c>
      <c r="AW4" s="41">
        <f>$AH$19</f>
        <v>0</v>
      </c>
      <c r="AZ4" s="41">
        <f>$AK$19</f>
        <v>0</v>
      </c>
      <c r="BC4" s="41">
        <f>$AK$19</f>
        <v>0</v>
      </c>
    </row>
    <row r="5" spans="1:55" ht="17.45" hidden="1" customHeight="1" x14ac:dyDescent="0.2">
      <c r="A5" s="262"/>
      <c r="T5" s="21">
        <v>2</v>
      </c>
      <c r="V5" s="41"/>
      <c r="Y5" s="41"/>
      <c r="AB5" s="41">
        <f>$Y$19</f>
        <v>0</v>
      </c>
      <c r="AE5" s="41">
        <f>$AB$19</f>
        <v>0</v>
      </c>
      <c r="AH5" s="41">
        <f>$AB$19</f>
        <v>0</v>
      </c>
      <c r="AK5" s="41">
        <f>$AE$19</f>
        <v>0</v>
      </c>
      <c r="AN5" s="41">
        <f>$AE$19</f>
        <v>0</v>
      </c>
      <c r="AQ5" s="41">
        <f>$AH$19</f>
        <v>0</v>
      </c>
      <c r="AT5" s="41">
        <f>$AH$19</f>
        <v>0</v>
      </c>
      <c r="AW5" s="41">
        <f>$AK$19</f>
        <v>0</v>
      </c>
      <c r="AZ5" s="41">
        <f>$AK$19</f>
        <v>0</v>
      </c>
      <c r="BC5" s="41">
        <f>$AN$19</f>
        <v>0</v>
      </c>
    </row>
    <row r="6" spans="1:55" ht="17.45" hidden="1" customHeight="1" x14ac:dyDescent="0.2">
      <c r="A6" s="263"/>
      <c r="T6" s="21">
        <v>3</v>
      </c>
      <c r="V6" s="41"/>
      <c r="Y6" s="41"/>
      <c r="AB6" s="41"/>
      <c r="AE6" s="41">
        <f>$AB$19</f>
        <v>0</v>
      </c>
      <c r="AH6" s="41">
        <f>$AE$19</f>
        <v>0</v>
      </c>
      <c r="AK6" s="41">
        <f>$AE$19</f>
        <v>0</v>
      </c>
      <c r="AN6" s="41">
        <f>$AH$19</f>
        <v>0</v>
      </c>
      <c r="AQ6" s="41">
        <f>$AH$19</f>
        <v>0</v>
      </c>
      <c r="AT6" s="41">
        <f>$AK$19</f>
        <v>0</v>
      </c>
      <c r="AW6" s="41">
        <f>$AK$19</f>
        <v>0</v>
      </c>
      <c r="AZ6" s="41">
        <f>$AN$19</f>
        <v>0</v>
      </c>
      <c r="BC6" s="41">
        <f>$AN$19</f>
        <v>0</v>
      </c>
    </row>
    <row r="7" spans="1:55" ht="17.45" hidden="1" customHeight="1" x14ac:dyDescent="0.2">
      <c r="A7" s="114"/>
      <c r="T7" s="21">
        <v>4</v>
      </c>
      <c r="V7" s="41"/>
      <c r="Y7" s="41"/>
      <c r="AB7" s="41"/>
      <c r="AE7" s="41"/>
      <c r="AH7" s="41">
        <f>$AE$19</f>
        <v>0</v>
      </c>
      <c r="AK7" s="41">
        <f>$AH$19</f>
        <v>0</v>
      </c>
      <c r="AN7" s="41">
        <f>$AH$19</f>
        <v>0</v>
      </c>
      <c r="AQ7" s="41">
        <f>$AK$19</f>
        <v>0</v>
      </c>
      <c r="AT7" s="41">
        <f>$AK$19</f>
        <v>0</v>
      </c>
      <c r="AW7" s="41">
        <f>$AN$19</f>
        <v>0</v>
      </c>
      <c r="AZ7" s="41">
        <f>$AN$19</f>
        <v>0</v>
      </c>
      <c r="BC7" s="41">
        <f>$AQ$19</f>
        <v>0</v>
      </c>
    </row>
    <row r="8" spans="1:55" ht="17.45" hidden="1" customHeight="1" x14ac:dyDescent="0.2">
      <c r="A8" s="114"/>
      <c r="T8" s="21">
        <v>5</v>
      </c>
      <c r="V8" s="41"/>
      <c r="Y8" s="41"/>
      <c r="AB8" s="41"/>
      <c r="AE8" s="41"/>
      <c r="AH8" s="41"/>
      <c r="AK8" s="41">
        <f>$AH$19</f>
        <v>0</v>
      </c>
      <c r="AN8" s="41">
        <f>$AK$19</f>
        <v>0</v>
      </c>
      <c r="AQ8" s="41">
        <f>$AK$19</f>
        <v>0</v>
      </c>
      <c r="AT8" s="41">
        <f>$AN$19</f>
        <v>0</v>
      </c>
      <c r="AW8" s="41">
        <f>$AN$19</f>
        <v>0</v>
      </c>
      <c r="AZ8" s="41">
        <f>$AQ$19</f>
        <v>0</v>
      </c>
      <c r="BC8" s="41">
        <f>$AQ$19</f>
        <v>0</v>
      </c>
    </row>
    <row r="9" spans="1:55" ht="17.45" hidden="1" customHeight="1" x14ac:dyDescent="0.2">
      <c r="A9" s="114"/>
      <c r="T9" s="21">
        <v>6</v>
      </c>
      <c r="V9" s="41"/>
      <c r="Y9" s="41"/>
      <c r="AB9" s="41"/>
      <c r="AE9" s="41"/>
      <c r="AH9" s="41"/>
      <c r="AK9" s="41"/>
      <c r="AN9" s="41">
        <f>$AK$19</f>
        <v>0</v>
      </c>
      <c r="AQ9" s="41">
        <f>$AN$19</f>
        <v>0</v>
      </c>
      <c r="AT9" s="41">
        <f>$AN$19</f>
        <v>0</v>
      </c>
      <c r="AW9" s="41">
        <f>$AQ$19</f>
        <v>0</v>
      </c>
      <c r="AZ9" s="41">
        <f>$AQ$19</f>
        <v>0</v>
      </c>
      <c r="BC9" s="41">
        <f>$AT$19</f>
        <v>0</v>
      </c>
    </row>
    <row r="10" spans="1:55" ht="17.45" hidden="1" customHeight="1" x14ac:dyDescent="0.2">
      <c r="A10" s="114"/>
      <c r="T10" s="21">
        <v>7</v>
      </c>
      <c r="V10" s="41"/>
      <c r="Y10" s="41"/>
      <c r="AB10" s="41"/>
      <c r="AE10" s="41"/>
      <c r="AH10" s="41"/>
      <c r="AK10" s="41"/>
      <c r="AN10" s="41"/>
      <c r="AQ10" s="41">
        <f>$AN$19</f>
        <v>0</v>
      </c>
      <c r="AT10" s="41">
        <f>$AQ$19</f>
        <v>0</v>
      </c>
      <c r="AW10" s="41">
        <f>$AQ$19</f>
        <v>0</v>
      </c>
      <c r="AZ10" s="41">
        <f>$AT$19</f>
        <v>0</v>
      </c>
      <c r="BC10" s="41">
        <f>$AT$19</f>
        <v>0</v>
      </c>
    </row>
    <row r="11" spans="1:55" ht="17.45" hidden="1" customHeight="1" x14ac:dyDescent="0.2">
      <c r="A11" s="114"/>
      <c r="T11" s="21">
        <v>8</v>
      </c>
      <c r="V11" s="41"/>
      <c r="Y11" s="41"/>
      <c r="AB11" s="41"/>
      <c r="AE11" s="41"/>
      <c r="AH11" s="41"/>
      <c r="AK11" s="41"/>
      <c r="AN11" s="41"/>
      <c r="AQ11" s="41"/>
      <c r="AT11" s="41">
        <f>$AQ$19</f>
        <v>0</v>
      </c>
      <c r="AW11" s="41">
        <f>$AT$19</f>
        <v>0</v>
      </c>
      <c r="AZ11" s="41">
        <f>$AT$19</f>
        <v>0</v>
      </c>
      <c r="BC11" s="41">
        <f>$AW$19</f>
        <v>0</v>
      </c>
    </row>
    <row r="12" spans="1:55" ht="17.45" hidden="1" customHeight="1" x14ac:dyDescent="0.2">
      <c r="A12" s="114"/>
      <c r="T12" s="21">
        <v>9</v>
      </c>
      <c r="V12" s="41"/>
      <c r="Y12" s="41"/>
      <c r="AB12" s="41"/>
      <c r="AE12" s="41"/>
      <c r="AH12" s="41"/>
      <c r="AK12" s="41"/>
      <c r="AN12" s="41"/>
      <c r="AQ12" s="41"/>
      <c r="AT12" s="41"/>
      <c r="AW12" s="41">
        <f>$AT$19</f>
        <v>0</v>
      </c>
      <c r="AZ12" s="41">
        <f>$AW$19</f>
        <v>0</v>
      </c>
      <c r="BC12" s="41">
        <f>$AW$19</f>
        <v>0</v>
      </c>
    </row>
    <row r="13" spans="1:55" ht="17.45" hidden="1" customHeight="1" x14ac:dyDescent="0.2">
      <c r="A13" s="114"/>
      <c r="T13" s="21">
        <v>10</v>
      </c>
      <c r="V13" s="41"/>
      <c r="Y13" s="41"/>
      <c r="AB13" s="41"/>
      <c r="AE13" s="41"/>
      <c r="AH13" s="41"/>
      <c r="AK13" s="41"/>
      <c r="AN13" s="41"/>
      <c r="AQ13" s="41"/>
      <c r="AT13" s="41"/>
      <c r="AW13" s="41"/>
      <c r="AZ13" s="41">
        <f>$AW$19</f>
        <v>0</v>
      </c>
      <c r="BC13" s="41">
        <f>$AZ$19</f>
        <v>0</v>
      </c>
    </row>
    <row r="14" spans="1:55" ht="17.45" hidden="1" customHeight="1" x14ac:dyDescent="0.2">
      <c r="A14" s="114"/>
      <c r="T14" s="21">
        <v>11</v>
      </c>
      <c r="V14" s="41"/>
      <c r="Y14" s="41"/>
      <c r="AB14" s="41"/>
      <c r="AE14" s="41"/>
      <c r="AH14" s="41"/>
      <c r="AK14" s="41"/>
      <c r="AN14" s="41"/>
      <c r="AQ14" s="41"/>
      <c r="AT14" s="41"/>
      <c r="AW14" s="41"/>
      <c r="AZ14" s="41"/>
      <c r="BC14" s="41">
        <f>$AZ$19</f>
        <v>0</v>
      </c>
    </row>
    <row r="15" spans="1:55" ht="17.45" hidden="1" customHeight="1" x14ac:dyDescent="0.2">
      <c r="A15" s="124"/>
      <c r="T15" s="21">
        <v>12</v>
      </c>
      <c r="V15" s="76"/>
      <c r="Y15" s="41"/>
      <c r="AB15" s="41"/>
      <c r="AE15" s="41"/>
      <c r="AH15" s="41"/>
      <c r="AK15" s="41"/>
      <c r="AN15" s="41"/>
      <c r="AQ15" s="41"/>
      <c r="AT15" s="41"/>
      <c r="AW15" s="41"/>
      <c r="AZ15" s="41"/>
      <c r="BC15" s="41"/>
    </row>
    <row r="16" spans="1:55" ht="17.45" customHeight="1" x14ac:dyDescent="0.3">
      <c r="A16" s="212" t="s">
        <v>244</v>
      </c>
      <c r="C16" s="107" t="str">
        <f>IF(DATOS!H18=DATOS!I1,DATOS!$E$6&amp;" "&amp;DATOS!$I$6&amp;" "&amp;DATOS!$M$6, "N o m b r e")</f>
        <v>N o m b r e</v>
      </c>
      <c r="D16" s="201"/>
      <c r="E16" s="202"/>
      <c r="F16" s="202"/>
      <c r="G16" s="202"/>
      <c r="H16" s="199"/>
      <c r="V16" s="123" t="str">
        <f>"INPC DIC "&amp;DATOS!$E$10-1</f>
        <v>INPC DIC 2019</v>
      </c>
      <c r="Y16" s="275" t="s">
        <v>147</v>
      </c>
      <c r="Z16" s="275"/>
      <c r="AA16" s="275"/>
      <c r="AB16" s="275"/>
    </row>
    <row r="17" spans="1:55" ht="17.45" customHeight="1" x14ac:dyDescent="0.3">
      <c r="A17" s="260"/>
      <c r="C17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17" s="201"/>
      <c r="E17" s="202"/>
      <c r="F17" s="202"/>
      <c r="G17" s="202"/>
      <c r="H17" s="199"/>
      <c r="V17" s="196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</row>
    <row r="18" spans="1:55" ht="17.45" customHeight="1" x14ac:dyDescent="0.25">
      <c r="A18" s="260"/>
      <c r="C18" s="203" t="str">
        <f>"ARRENDAMIENTO - DEPRECIACION Y AMORTIZACIONES DEL "&amp;DATOS!E10</f>
        <v>ARRENDAMIENTO - DEPRECIACION Y AMORTIZACIONES DEL 2020</v>
      </c>
      <c r="D18" s="201"/>
      <c r="E18" s="202"/>
      <c r="F18" s="202"/>
      <c r="G18" s="202"/>
      <c r="H18" s="199"/>
      <c r="O18" s="35"/>
      <c r="V18" s="123" t="str">
        <f>"INPC ENE "&amp;DATOS!$E$10</f>
        <v>INPC ENE 2020</v>
      </c>
      <c r="W18" s="123" t="str">
        <f>"INPC DIC "&amp;DATOS!$E$10</f>
        <v>INPC DIC 2020</v>
      </c>
      <c r="X18" s="123" t="str">
        <f>"INPC DIC "&amp;DATOS!$E$10</f>
        <v>INPC DIC 2020</v>
      </c>
      <c r="Y18" s="123" t="str">
        <f>"INPC FEB "&amp;DATOS!$E$10</f>
        <v>INPC FEB 2020</v>
      </c>
      <c r="Z18" s="123" t="str">
        <f>"INPC DIC "&amp;DATOS!$E$10</f>
        <v>INPC DIC 2020</v>
      </c>
      <c r="AA18" s="123" t="str">
        <f>"INPC DIC "&amp;DATOS!$E$10</f>
        <v>INPC DIC 2020</v>
      </c>
      <c r="AB18" s="123" t="str">
        <f>"INPC MAR "&amp;DATOS!$E$10</f>
        <v>INPC MAR 2020</v>
      </c>
      <c r="AC18" s="123" t="str">
        <f>"INPC DIC "&amp;DATOS!$E$10</f>
        <v>INPC DIC 2020</v>
      </c>
      <c r="AD18" s="123" t="str">
        <f>"INPC DIC "&amp;DATOS!$E$10</f>
        <v>INPC DIC 2020</v>
      </c>
      <c r="AE18" s="123" t="str">
        <f>"INPC ABR "&amp;DATOS!$E$10</f>
        <v>INPC ABR 2020</v>
      </c>
      <c r="AF18" s="123" t="str">
        <f>"INPC DIC "&amp;DATOS!$E$10</f>
        <v>INPC DIC 2020</v>
      </c>
      <c r="AG18" s="123" t="str">
        <f>"INPC DIC "&amp;DATOS!$E$10</f>
        <v>INPC DIC 2020</v>
      </c>
      <c r="AH18" s="123" t="str">
        <f>"INPC MAY "&amp;DATOS!$E$10</f>
        <v>INPC MAY 2020</v>
      </c>
      <c r="AI18" s="123" t="str">
        <f>"INPC DIC "&amp;DATOS!$E$10</f>
        <v>INPC DIC 2020</v>
      </c>
      <c r="AJ18" s="123" t="str">
        <f>"INPC DIC "&amp;DATOS!$E$10</f>
        <v>INPC DIC 2020</v>
      </c>
      <c r="AK18" s="123" t="str">
        <f>"INPC JUN "&amp;DATOS!$E$10</f>
        <v>INPC JUN 2020</v>
      </c>
      <c r="AL18" s="123" t="str">
        <f>"INPC DIC "&amp;DATOS!$E$10</f>
        <v>INPC DIC 2020</v>
      </c>
      <c r="AM18" s="123" t="str">
        <f>"INPC DIC "&amp;DATOS!$E$10</f>
        <v>INPC DIC 2020</v>
      </c>
      <c r="AN18" s="123" t="str">
        <f>"INPC JUL "&amp;DATOS!$E$10</f>
        <v>INPC JUL 2020</v>
      </c>
      <c r="AO18" s="123" t="str">
        <f>"INPC DIC "&amp;DATOS!$E$10</f>
        <v>INPC DIC 2020</v>
      </c>
      <c r="AP18" s="123" t="str">
        <f>"INPC DIC "&amp;DATOS!$E$10</f>
        <v>INPC DIC 2020</v>
      </c>
      <c r="AQ18" s="123" t="str">
        <f>"INPC AGO "&amp;DATOS!$E$10</f>
        <v>INPC AGO 2020</v>
      </c>
      <c r="AR18" s="123" t="str">
        <f>"INPC DIC "&amp;DATOS!$E$10</f>
        <v>INPC DIC 2020</v>
      </c>
      <c r="AS18" s="123" t="str">
        <f>"INPC DIC "&amp;DATOS!$E$10</f>
        <v>INPC DIC 2020</v>
      </c>
      <c r="AT18" s="123" t="str">
        <f>"INPC SEP "&amp;DATOS!$E$10</f>
        <v>INPC SEP 2020</v>
      </c>
      <c r="AU18" s="123" t="str">
        <f>"INPC DIC "&amp;DATOS!$E$10</f>
        <v>INPC DIC 2020</v>
      </c>
      <c r="AV18" s="123" t="str">
        <f>"INPC DIC "&amp;DATOS!$E$10</f>
        <v>INPC DIC 2020</v>
      </c>
      <c r="AW18" s="123" t="str">
        <f>"INPC OCT "&amp;DATOS!$E$10</f>
        <v>INPC OCT 2020</v>
      </c>
      <c r="AX18" s="123" t="str">
        <f>"INPC DIC "&amp;DATOS!$E$10</f>
        <v>INPC DIC 2020</v>
      </c>
      <c r="AY18" s="123" t="str">
        <f>"INPC DIC "&amp;DATOS!$E$10</f>
        <v>INPC DIC 2020</v>
      </c>
      <c r="AZ18" s="123" t="str">
        <f>"INPC NOV "&amp;DATOS!$E$10</f>
        <v>INPC NOV 2020</v>
      </c>
      <c r="BA18" s="123" t="str">
        <f>"INPC DIC "&amp;DATOS!$E$10</f>
        <v>INPC DIC 2020</v>
      </c>
      <c r="BB18" s="123" t="str">
        <f>"INPC DIC "&amp;DATOS!$E$10</f>
        <v>INPC DIC 2020</v>
      </c>
      <c r="BC18" s="123" t="str">
        <f>"INPC DIC "&amp;DATOS!$E$10</f>
        <v>INPC DIC 2020</v>
      </c>
    </row>
    <row r="19" spans="1:55" ht="17.45" customHeight="1" x14ac:dyDescent="0.2">
      <c r="A19" s="261"/>
      <c r="C19" s="35"/>
      <c r="D19" s="36"/>
      <c r="E19" s="37"/>
      <c r="F19" s="37"/>
      <c r="G19" s="37"/>
      <c r="H19" s="38"/>
      <c r="I19" s="38"/>
      <c r="J19" s="38"/>
      <c r="K19" s="38"/>
      <c r="L19" s="38"/>
      <c r="M19" s="38"/>
      <c r="N19" s="38"/>
      <c r="O19" s="38"/>
      <c r="P19" s="38"/>
      <c r="Q19" s="38"/>
      <c r="V19" s="196"/>
      <c r="W19" s="144"/>
      <c r="X19" s="144"/>
      <c r="Y19" s="196"/>
      <c r="Z19" s="144"/>
      <c r="AA19" s="144"/>
      <c r="AB19" s="196"/>
      <c r="AC19" s="144"/>
      <c r="AD19" s="144"/>
      <c r="AE19" s="196"/>
      <c r="AF19" s="144"/>
      <c r="AG19" s="144"/>
      <c r="AH19" s="196"/>
      <c r="AI19" s="144"/>
      <c r="AJ19" s="144"/>
      <c r="AK19" s="196"/>
      <c r="AL19" s="144"/>
      <c r="AM19" s="144"/>
      <c r="AN19" s="196"/>
      <c r="AO19" s="144"/>
      <c r="AP19" s="144"/>
      <c r="AQ19" s="196"/>
      <c r="AR19" s="144"/>
      <c r="AS19" s="144"/>
      <c r="AT19" s="196"/>
      <c r="AU19" s="144"/>
      <c r="AV19" s="144"/>
      <c r="AW19" s="196"/>
      <c r="AX19" s="144"/>
      <c r="AY19" s="144"/>
      <c r="AZ19" s="196"/>
      <c r="BA19" s="144"/>
      <c r="BB19" s="144"/>
      <c r="BC19" s="196"/>
    </row>
    <row r="20" spans="1:55" ht="17.45" customHeight="1" x14ac:dyDescent="0.2">
      <c r="A20" s="262" t="s">
        <v>251</v>
      </c>
      <c r="C20" s="276" t="s">
        <v>108</v>
      </c>
      <c r="D20" s="276"/>
      <c r="E20" s="276"/>
      <c r="F20" s="122"/>
      <c r="G20" s="121"/>
      <c r="H20" s="122"/>
      <c r="I20" s="121" t="s">
        <v>86</v>
      </c>
      <c r="J20" s="121" t="s">
        <v>87</v>
      </c>
      <c r="K20" s="121" t="s">
        <v>88</v>
      </c>
      <c r="L20" s="121" t="s">
        <v>89</v>
      </c>
      <c r="M20" s="121" t="s">
        <v>88</v>
      </c>
      <c r="N20" s="121" t="s">
        <v>88</v>
      </c>
      <c r="O20" s="121" t="s">
        <v>90</v>
      </c>
      <c r="P20" s="121" t="s">
        <v>91</v>
      </c>
      <c r="Q20" s="121" t="s">
        <v>92</v>
      </c>
      <c r="R20" s="121" t="s">
        <v>88</v>
      </c>
      <c r="T20" s="53" t="s">
        <v>91</v>
      </c>
      <c r="U20" s="77" t="s">
        <v>92</v>
      </c>
      <c r="V20" s="240" t="s">
        <v>24</v>
      </c>
      <c r="W20" s="106" t="s">
        <v>91</v>
      </c>
      <c r="X20" s="106" t="s">
        <v>92</v>
      </c>
      <c r="Y20" s="240" t="s">
        <v>25</v>
      </c>
      <c r="Z20" s="106" t="s">
        <v>91</v>
      </c>
      <c r="AA20" s="106" t="s">
        <v>92</v>
      </c>
      <c r="AB20" s="240" t="s">
        <v>26</v>
      </c>
      <c r="AC20" s="106" t="s">
        <v>91</v>
      </c>
      <c r="AD20" s="106" t="s">
        <v>92</v>
      </c>
      <c r="AE20" s="240" t="s">
        <v>27</v>
      </c>
      <c r="AF20" s="106" t="s">
        <v>91</v>
      </c>
      <c r="AG20" s="106" t="s">
        <v>92</v>
      </c>
      <c r="AH20" s="240" t="s">
        <v>28</v>
      </c>
      <c r="AI20" s="106" t="s">
        <v>91</v>
      </c>
      <c r="AJ20" s="106" t="s">
        <v>92</v>
      </c>
      <c r="AK20" s="240" t="s">
        <v>29</v>
      </c>
      <c r="AL20" s="106" t="s">
        <v>91</v>
      </c>
      <c r="AM20" s="106" t="s">
        <v>92</v>
      </c>
      <c r="AN20" s="240" t="s">
        <v>30</v>
      </c>
      <c r="AO20" s="106" t="s">
        <v>91</v>
      </c>
      <c r="AP20" s="106" t="s">
        <v>92</v>
      </c>
      <c r="AQ20" s="240" t="s">
        <v>31</v>
      </c>
      <c r="AR20" s="106" t="s">
        <v>91</v>
      </c>
      <c r="AS20" s="106" t="s">
        <v>92</v>
      </c>
      <c r="AT20" s="240" t="s">
        <v>32</v>
      </c>
      <c r="AU20" s="106" t="s">
        <v>91</v>
      </c>
      <c r="AV20" s="106" t="s">
        <v>92</v>
      </c>
      <c r="AW20" s="240" t="s">
        <v>33</v>
      </c>
      <c r="AX20" s="106" t="s">
        <v>91</v>
      </c>
      <c r="AY20" s="106" t="s">
        <v>92</v>
      </c>
      <c r="AZ20" s="240" t="s">
        <v>34</v>
      </c>
      <c r="BA20" s="106" t="s">
        <v>91</v>
      </c>
      <c r="BB20" s="106" t="s">
        <v>92</v>
      </c>
      <c r="BC20" s="240" t="s">
        <v>35</v>
      </c>
    </row>
    <row r="21" spans="1:55" ht="17.45" customHeight="1" x14ac:dyDescent="0.2">
      <c r="A21" s="263"/>
      <c r="C21" s="121" t="s">
        <v>102</v>
      </c>
      <c r="D21" s="121" t="s">
        <v>103</v>
      </c>
      <c r="E21" s="121" t="s">
        <v>85</v>
      </c>
      <c r="F21" s="121" t="s">
        <v>107</v>
      </c>
      <c r="G21" s="121" t="s">
        <v>93</v>
      </c>
      <c r="H21" s="121" t="s">
        <v>104</v>
      </c>
      <c r="I21" s="121" t="s">
        <v>94</v>
      </c>
      <c r="J21" s="121" t="s">
        <v>95</v>
      </c>
      <c r="K21" s="121" t="s">
        <v>96</v>
      </c>
      <c r="L21" s="121" t="s">
        <v>97</v>
      </c>
      <c r="M21" s="121" t="s">
        <v>110</v>
      </c>
      <c r="N21" s="121" t="s">
        <v>98</v>
      </c>
      <c r="O21" s="121" t="s">
        <v>99</v>
      </c>
      <c r="P21" s="121" t="s">
        <v>100</v>
      </c>
      <c r="Q21" s="121" t="s">
        <v>95</v>
      </c>
      <c r="R21" s="121" t="s">
        <v>101</v>
      </c>
      <c r="T21" s="54" t="s">
        <v>100</v>
      </c>
      <c r="U21" s="78" t="s">
        <v>95</v>
      </c>
      <c r="V21" s="240"/>
      <c r="W21" s="106" t="s">
        <v>100</v>
      </c>
      <c r="X21" s="106" t="s">
        <v>95</v>
      </c>
      <c r="Y21" s="240"/>
      <c r="Z21" s="106" t="s">
        <v>100</v>
      </c>
      <c r="AA21" s="106" t="s">
        <v>95</v>
      </c>
      <c r="AB21" s="240"/>
      <c r="AC21" s="106" t="s">
        <v>100</v>
      </c>
      <c r="AD21" s="106" t="s">
        <v>95</v>
      </c>
      <c r="AE21" s="240"/>
      <c r="AF21" s="106" t="s">
        <v>100</v>
      </c>
      <c r="AG21" s="106" t="s">
        <v>95</v>
      </c>
      <c r="AH21" s="240"/>
      <c r="AI21" s="106" t="s">
        <v>100</v>
      </c>
      <c r="AJ21" s="106" t="s">
        <v>95</v>
      </c>
      <c r="AK21" s="240"/>
      <c r="AL21" s="106" t="s">
        <v>100</v>
      </c>
      <c r="AM21" s="106" t="s">
        <v>95</v>
      </c>
      <c r="AN21" s="240"/>
      <c r="AO21" s="106" t="s">
        <v>100</v>
      </c>
      <c r="AP21" s="106" t="s">
        <v>95</v>
      </c>
      <c r="AQ21" s="240"/>
      <c r="AR21" s="106" t="s">
        <v>100</v>
      </c>
      <c r="AS21" s="106" t="s">
        <v>95</v>
      </c>
      <c r="AT21" s="240"/>
      <c r="AU21" s="106" t="s">
        <v>100</v>
      </c>
      <c r="AV21" s="106" t="s">
        <v>95</v>
      </c>
      <c r="AW21" s="240"/>
      <c r="AX21" s="106" t="s">
        <v>100</v>
      </c>
      <c r="AY21" s="106" t="s">
        <v>95</v>
      </c>
      <c r="AZ21" s="240"/>
      <c r="BA21" s="106" t="s">
        <v>100</v>
      </c>
      <c r="BB21" s="106" t="s">
        <v>95</v>
      </c>
      <c r="BC21" s="240"/>
    </row>
    <row r="22" spans="1:55" ht="17.45" customHeight="1" x14ac:dyDescent="0.2">
      <c r="A22" s="114" t="s">
        <v>163</v>
      </c>
      <c r="C22" s="121"/>
      <c r="D22" s="121"/>
      <c r="E22" s="121"/>
      <c r="F22" s="121"/>
      <c r="G22" s="121"/>
      <c r="H22" s="121"/>
      <c r="I22" s="121" t="s">
        <v>117</v>
      </c>
      <c r="J22" s="121" t="s">
        <v>116</v>
      </c>
      <c r="K22" s="121" t="str">
        <f>"01 Ene "&amp;DATOS!$E$10</f>
        <v>01 Ene 2020</v>
      </c>
      <c r="L22" s="121" t="str">
        <f>"01 Ene "&amp;DATOS!$E$10</f>
        <v>01 Ene 2020</v>
      </c>
      <c r="M22" s="121"/>
      <c r="N22" s="121">
        <f>DATOS!E10</f>
        <v>2020</v>
      </c>
      <c r="O22" s="121" t="s">
        <v>94</v>
      </c>
      <c r="P22" s="121" t="s">
        <v>105</v>
      </c>
      <c r="Q22" s="121" t="s">
        <v>106</v>
      </c>
      <c r="R22" s="121" t="s">
        <v>105</v>
      </c>
      <c r="T22" s="55" t="s">
        <v>105</v>
      </c>
      <c r="U22" s="79" t="s">
        <v>106</v>
      </c>
      <c r="V22" s="240"/>
      <c r="W22" s="106" t="s">
        <v>105</v>
      </c>
      <c r="X22" s="106" t="s">
        <v>106</v>
      </c>
      <c r="Y22" s="240"/>
      <c r="Z22" s="106" t="s">
        <v>105</v>
      </c>
      <c r="AA22" s="106" t="s">
        <v>106</v>
      </c>
      <c r="AB22" s="240"/>
      <c r="AC22" s="106" t="s">
        <v>105</v>
      </c>
      <c r="AD22" s="106" t="s">
        <v>106</v>
      </c>
      <c r="AE22" s="240"/>
      <c r="AF22" s="106" t="s">
        <v>105</v>
      </c>
      <c r="AG22" s="106" t="s">
        <v>106</v>
      </c>
      <c r="AH22" s="240"/>
      <c r="AI22" s="106" t="s">
        <v>105</v>
      </c>
      <c r="AJ22" s="106" t="s">
        <v>106</v>
      </c>
      <c r="AK22" s="240"/>
      <c r="AL22" s="106" t="s">
        <v>105</v>
      </c>
      <c r="AM22" s="106" t="s">
        <v>106</v>
      </c>
      <c r="AN22" s="240"/>
      <c r="AO22" s="106" t="s">
        <v>105</v>
      </c>
      <c r="AP22" s="106" t="s">
        <v>106</v>
      </c>
      <c r="AQ22" s="240"/>
      <c r="AR22" s="106" t="s">
        <v>105</v>
      </c>
      <c r="AS22" s="106" t="s">
        <v>106</v>
      </c>
      <c r="AT22" s="240"/>
      <c r="AU22" s="106" t="s">
        <v>105</v>
      </c>
      <c r="AV22" s="106" t="s">
        <v>106</v>
      </c>
      <c r="AW22" s="240"/>
      <c r="AX22" s="106" t="s">
        <v>105</v>
      </c>
      <c r="AY22" s="106" t="s">
        <v>106</v>
      </c>
      <c r="AZ22" s="240"/>
      <c r="BA22" s="106" t="s">
        <v>105</v>
      </c>
      <c r="BB22" s="106" t="s">
        <v>106</v>
      </c>
      <c r="BC22" s="240"/>
    </row>
    <row r="23" spans="1:55" ht="17.45" customHeight="1" x14ac:dyDescent="0.2">
      <c r="A23" s="114" t="s">
        <v>166</v>
      </c>
      <c r="C23" s="204" t="s">
        <v>111</v>
      </c>
      <c r="D23" s="201"/>
      <c r="E23" s="202"/>
      <c r="F23" s="37"/>
      <c r="G23" s="37"/>
      <c r="H23" s="38"/>
      <c r="I23" s="38"/>
      <c r="J23" s="38"/>
      <c r="K23" s="38"/>
      <c r="L23" s="38"/>
      <c r="M23" s="38"/>
      <c r="N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</row>
    <row r="24" spans="1:55" ht="17.45" customHeight="1" x14ac:dyDescent="0.2">
      <c r="A24" s="114" t="s">
        <v>205</v>
      </c>
      <c r="C24" s="192"/>
      <c r="D24" s="192"/>
      <c r="E24" s="192"/>
      <c r="F24" s="158">
        <f>DATOS!$E$10</f>
        <v>2020</v>
      </c>
      <c r="G24" s="194">
        <v>0.05</v>
      </c>
      <c r="H24" s="192"/>
      <c r="I24" s="178"/>
      <c r="J24" s="166">
        <f>IF(E24=0,0,IF(E24=F24,0,IF((((F24)-E24)*12)-D24&gt;1/G24*12,1/G24*12,(((F24)-E24)*12)-D24)))</f>
        <v>0</v>
      </c>
      <c r="K24" s="160">
        <f>I24*G24/12*J24</f>
        <v>0</v>
      </c>
      <c r="L24" s="160">
        <f>I24-K24</f>
        <v>0</v>
      </c>
      <c r="M24" s="160">
        <f>I24*G24/12</f>
        <v>0</v>
      </c>
      <c r="N24" s="160">
        <f>IF(F24=E24,(12-D24)*M24,IF(K24+(M24*12)&gt;I24,I24-K24,M24*12))</f>
        <v>0</v>
      </c>
      <c r="O24" s="195"/>
      <c r="P24" s="167">
        <f>IF(E24=0,0,IF(E24=F24,LOOKUP(D24,$V$1:$BC$1,$V$2:$BC$2),$AK$19))</f>
        <v>0</v>
      </c>
      <c r="Q24" s="168">
        <f>IF(O24=0,1,ROUND(P24/O24,4))</f>
        <v>1</v>
      </c>
      <c r="R24" s="160">
        <f>N24*Q24</f>
        <v>0</v>
      </c>
      <c r="T24" s="40">
        <f>IF($E24=0,0,IF($E24=$F24,LOOKUP($D24,$T$4:$T$15,V$4:V$15),V$3))</f>
        <v>0</v>
      </c>
      <c r="U24" s="42">
        <f>IF($O24=0,1,T24/$O24)</f>
        <v>1</v>
      </c>
      <c r="V24" s="160">
        <f>(IF(F24=E24,IF(D24&gt;=1,0,M24*(1-D24)*U24),IF(J24+1&lt;=(1/G24*12),(M24*1*U24),0)))</f>
        <v>0</v>
      </c>
      <c r="W24" s="167">
        <f>IF($E24=0,0,IF($E24=$F24,LOOKUP($D24,$T$4:$T$15,Y$4:Y$15),Y$3))</f>
        <v>0</v>
      </c>
      <c r="X24" s="168">
        <f>IF($O24=0,1,W24/$O24)</f>
        <v>1</v>
      </c>
      <c r="Y24" s="160">
        <f>((IF(F24=E24,IF(D24&gt;=2,0,(M24*(2-D24)*X24)-(V24)),IF(J24+2&lt;=(1/G24*12),(M24*2*X24)-(V24),0))))</f>
        <v>0</v>
      </c>
      <c r="Z24" s="167">
        <f>IF($E24=0,0,IF($E24=$F24,LOOKUP($D24,$T$4:$T$15,AB$4:AB$15),AB$3))</f>
        <v>0</v>
      </c>
      <c r="AA24" s="168">
        <f>IF($O24=0,1,Z24/$O24)</f>
        <v>1</v>
      </c>
      <c r="AB24" s="160">
        <f>((IF(F24=E24,IF(D24&gt;=3,0,(M24*(3-D24)*AA24)-(V24+Y24)),IF(J24+3&lt;=(1/G24*12),(M24*3*AA24)-(V24+Y24),0))))</f>
        <v>0</v>
      </c>
      <c r="AC24" s="167">
        <f>IF($E24=0,0,IF($E24=$F24,LOOKUP($D24,$T$4:$T$15,AE$4:AE$15),AE$3))</f>
        <v>0</v>
      </c>
      <c r="AD24" s="168">
        <f>IF($O24=0,1,AC24/$O24)</f>
        <v>1</v>
      </c>
      <c r="AE24" s="160">
        <f>((IF(F24=E24,IF(D24&gt;=4,0,(M24*(4-D24)*AD24)-(V24+Y24+AB24)),IF(J24+4&lt;=(1/G24*12),(M24*4*AD24)-(V24+Y24+AB24),0))))</f>
        <v>0</v>
      </c>
      <c r="AF24" s="167">
        <f>IF($E24=0,0,IF($E24=$F24,LOOKUP($D24,$T$4:$T$15,AH$4:AH$15),AH$3))</f>
        <v>0</v>
      </c>
      <c r="AG24" s="168">
        <f>IF($O24=0,1,AF24/$O24)</f>
        <v>1</v>
      </c>
      <c r="AH24" s="160">
        <f>((IF(F24=E24,IF(D24&gt;=5,0,(M24*(5-D24)*AG24)-(V24+Y24+AB24+AE24)),IF(J24+5&lt;=(1/G24*12),(M24*5*AG24)-(V24+Y24+AB24+AE24),0))))</f>
        <v>0</v>
      </c>
      <c r="AI24" s="167">
        <f>IF($E24=0,0,IF($E24=$F24,LOOKUP($D24,$T$4:$T$15,AK$4:AK$15),AK$3))</f>
        <v>0</v>
      </c>
      <c r="AJ24" s="168">
        <f>IF($O24=0,1,AI24/$O24)</f>
        <v>1</v>
      </c>
      <c r="AK24" s="160">
        <f>((IF(F24=E24,IF(D24&gt;=6,0,(M24*(6-D24)*AJ24)-(V24+Y24+AB24+AE24+AH24)),IF(J24+6&lt;=(1/G24*12),(M24*6*AJ24)-(V24+Y24+AB24+AE24+AH24),0))))</f>
        <v>0</v>
      </c>
      <c r="AL24" s="167">
        <f>IF($E24=0,0,IF($E24=$F24,LOOKUP($D24,$T$4:$T$15,AN$4:AN$15),AN$3))</f>
        <v>0</v>
      </c>
      <c r="AM24" s="168">
        <f>IF($O24=0,1,AL24/$O24)</f>
        <v>1</v>
      </c>
      <c r="AN24" s="160">
        <f>((IF(F24=E24,IF(D24&gt;=7,0,(M24*(7-D24)*AM24)-(V24+Y24+AB24+AE24+AH24+AK24)),IF(J24+7&lt;=(1/G24*12),(M24*7*AM24)-(V24+Y24+AB24+AE24+AH24+AK24),0))))</f>
        <v>0</v>
      </c>
      <c r="AO24" s="167">
        <f>IF($E24=0,0,IF($E24=$F24,LOOKUP($D24,$T$4:$T$15,AQ$4:AQ$15),AQ$3))</f>
        <v>0</v>
      </c>
      <c r="AP24" s="168">
        <f>IF($O24=0,1,AO24/$O24)</f>
        <v>1</v>
      </c>
      <c r="AQ24" s="160">
        <f>((IF(F24=E24,IF(D24&gt;=8,0,(M24*(8-D24)*AP24)-(V24+Y24+AB24+AE24+AH24+AK24+AN24)),IF(J24+8&lt;=(1/G24*12),(M24*8*AP24)-(V24+Y24+AB24+AE24+AH24+AK24+AN24),0))))</f>
        <v>0</v>
      </c>
      <c r="AR24" s="167">
        <f>IF($E24=0,0,IF($E24=$F24,LOOKUP($D24,$T$4:$T$15,AT$4:AT$15),AT$3))</f>
        <v>0</v>
      </c>
      <c r="AS24" s="168">
        <f>IF($O24=0,1,AR24/$O24)</f>
        <v>1</v>
      </c>
      <c r="AT24" s="160">
        <f>((IF(F24=E24,IF(D24&gt;=9,0,(M24*(9-D24)*AS24)-(V24+Y24+AB24+AE24+AH24+AK24+AN24+AQ24)),IF(J24+9&lt;=(1/G24*12),(M24*9*AS24)-(V24+Y24+AB24+AE24+AH24+AK24+AN24+AQ24),0))))</f>
        <v>0</v>
      </c>
      <c r="AU24" s="167">
        <f>IF($E24=0,0,IF($E24=$F24,LOOKUP($D24,$T$4:$T$15,AW$4:AW$15),AW$3))</f>
        <v>0</v>
      </c>
      <c r="AV24" s="168">
        <f>IF($O24=0,1,AU24/$O24)</f>
        <v>1</v>
      </c>
      <c r="AW24" s="160">
        <f>((IF(F24=E24,IF(D24&gt;=10,0,(M24*(10-D24)*AV24)-(V24+Y24+AB24+AE24+AH24+AK24+AN24+AQ24+AT24)),IF(J24+10&lt;=(1/G24*12),(M24*10*AV24)-(V24+Y24+AB24+AE24+AH24+AK24+AN24+AQ24+AT24),0))))</f>
        <v>0</v>
      </c>
      <c r="AX24" s="167">
        <f>IF($E24=0,0,IF($E24=$F24,LOOKUP($D24,$T$4:$T$15,AZ$4:AZ$15),AZ$3))</f>
        <v>0</v>
      </c>
      <c r="AY24" s="168">
        <f>IF($O24=0,1,AX24/$O24)</f>
        <v>1</v>
      </c>
      <c r="AZ24" s="160">
        <f>((IF(F24=E24,IF(D24&gt;=11,0,(M24*(11-D24)*AY24)-(V24+Y24+AB24+AE24+AH24+AK24+AN24+AQ24+AT24+AW24)),IF(J24+11&lt;=(1/G24*12),(M24*11*AY24)-(V24+Y24+AB24+AE24+AH24+AK24+AN24+AQ24+AT24+AW24),0))))</f>
        <v>0</v>
      </c>
      <c r="BA24" s="167">
        <f>IF($E24=0,0,IF($E24=$F24,LOOKUP($D24,$T$4:$T$15,BC$4:BC$15),BC$3))</f>
        <v>0</v>
      </c>
      <c r="BB24" s="168">
        <f>IF($O24=0,1,BA24/$O24)</f>
        <v>1</v>
      </c>
      <c r="BC24" s="160">
        <f>((IF(F24=E24,IF(D24&gt;=12,0,(M24*(12-D24)*BB24)-(V24+Y24+AB24+AE24+AH24+AK24+AN24+AQ24+AT24+AW24+AZ24)),IF(J24+12&lt;=(1/G24*12),(M24*12*BB24)-(V24+Y24+AB24+AE24+AH24+AK24+AN24+AQ24+AT24+AW24+AZ24),0))))</f>
        <v>0</v>
      </c>
    </row>
    <row r="25" spans="1:55" ht="17.45" customHeight="1" x14ac:dyDescent="0.2">
      <c r="A25" s="114" t="s">
        <v>206</v>
      </c>
      <c r="C25" s="192"/>
      <c r="D25" s="192"/>
      <c r="E25" s="192"/>
      <c r="F25" s="158">
        <f>DATOS!$E$10</f>
        <v>2020</v>
      </c>
      <c r="G25" s="194">
        <v>0.05</v>
      </c>
      <c r="H25" s="192"/>
      <c r="I25" s="178"/>
      <c r="J25" s="166">
        <f>IF(E25=0,0,IF(E25=F25,0,IF((((F25)-E25)*12)-D25&gt;1/G25*12,1/G25*12,(((F25)-E25)*12)-D25)))</f>
        <v>0</v>
      </c>
      <c r="K25" s="160">
        <f>I25*G25/12*J25</f>
        <v>0</v>
      </c>
      <c r="L25" s="160">
        <f>I25-K25</f>
        <v>0</v>
      </c>
      <c r="M25" s="160">
        <f>I25*G25/12</f>
        <v>0</v>
      </c>
      <c r="N25" s="160">
        <f>IF(F25=E25,(12-D25)*M25,IF(K25+(M25*12)&gt;I25,I25-K25,M25*12))</f>
        <v>0</v>
      </c>
      <c r="O25" s="195"/>
      <c r="P25" s="167">
        <f>IF(E25=0,0,IF(E25=F25,LOOKUP(D25,$V$1:$BC$1,$V$2:$BC$2),$AK$19))</f>
        <v>0</v>
      </c>
      <c r="Q25" s="168">
        <f>IF(O25=0,1,ROUND(P25/O25,4))</f>
        <v>1</v>
      </c>
      <c r="R25" s="160">
        <f>N25*Q25</f>
        <v>0</v>
      </c>
      <c r="T25" s="40">
        <f>IF($E25=0,0,IF($E25=$F25,LOOKUP($D25,$T$4:$T$15,V$4:V$15),V$3))</f>
        <v>0</v>
      </c>
      <c r="U25" s="42">
        <f>IF($O25=0,1,T25/$O25)</f>
        <v>1</v>
      </c>
      <c r="V25" s="160">
        <f>(IF(F25=E25,IF(D25&gt;=1,0,M25*(1-D25)*U25),IF(J25+1&lt;=(1/G25*12),(M25*1*U25),0)))</f>
        <v>0</v>
      </c>
      <c r="W25" s="167">
        <f>IF($E25=0,0,IF($E25=$F25,LOOKUP($D25,$T$4:$T$15,Y$4:Y$15),Y$3))</f>
        <v>0</v>
      </c>
      <c r="X25" s="168">
        <f>IF($O25=0,1,W25/$O25)</f>
        <v>1</v>
      </c>
      <c r="Y25" s="160">
        <f>((IF(F25=E25,IF(D25&gt;=2,0,(M25*(2-D25)*X25)-(V25)),IF(J25+2&lt;=(1/G25*12),(M25*2*X25)-(V25),0))))</f>
        <v>0</v>
      </c>
      <c r="Z25" s="167">
        <f>IF($E25=0,0,IF($E25=$F25,LOOKUP($D25,$T$4:$T$15,AB$4:AB$15),AB$3))</f>
        <v>0</v>
      </c>
      <c r="AA25" s="168">
        <f>IF($O25=0,1,Z25/$O25)</f>
        <v>1</v>
      </c>
      <c r="AB25" s="160">
        <f>((IF(F25=E25,IF(D25&gt;=3,0,(M25*(3-D25)*AA25)-(V25+Y25)),IF(J25+3&lt;=(1/G25*12),(M25*3*AA25)-(V25+Y25),0))))</f>
        <v>0</v>
      </c>
      <c r="AC25" s="167">
        <f>IF($E25=0,0,IF($E25=$F25,LOOKUP($D25,$T$4:$T$15,AE$4:AE$15),AE$3))</f>
        <v>0</v>
      </c>
      <c r="AD25" s="168">
        <f>IF($O25=0,1,AC25/$O25)</f>
        <v>1</v>
      </c>
      <c r="AE25" s="160">
        <f>((IF(F25=E25,IF(D25&gt;=4,0,(M25*(4-D25)*AD25)-(V25+Y25+AB25)),IF(J25+4&lt;=(1/G25*12),(M25*4*AD25)-(V25+Y25+AB25),0))))</f>
        <v>0</v>
      </c>
      <c r="AF25" s="167">
        <f>IF($E25=0,0,IF($E25=$F25,LOOKUP($D25,$T$4:$T$15,AH$4:AH$15),AH$3))</f>
        <v>0</v>
      </c>
      <c r="AG25" s="168">
        <f>IF($O25=0,1,AF25/$O25)</f>
        <v>1</v>
      </c>
      <c r="AH25" s="160">
        <f>((IF(F25=E25,IF(D25&gt;=5,0,(M25*(5-D25)*AG25)-(V25+Y25+AB25+AE25)),IF(J25+5&lt;=(1/G25*12),(M25*5*AG25)-(V25+Y25+AB25+AE25),0))))</f>
        <v>0</v>
      </c>
      <c r="AI25" s="167">
        <f>IF($E25=0,0,IF($E25=$F25,LOOKUP($D25,$T$4:$T$15,AK$4:AK$15),AK$3))</f>
        <v>0</v>
      </c>
      <c r="AJ25" s="168">
        <f>IF($O25=0,1,AI25/$O25)</f>
        <v>1</v>
      </c>
      <c r="AK25" s="160">
        <f>((IF(F25=E25,IF(D25&gt;=6,0,(M25*(6-D25)*AJ25)-(V25+Y25+AB25+AE25+AH25)),IF(J25+6&lt;=(1/G25*12),(M25*6*AJ25)-(V25+Y25+AB25+AE25+AH25),0))))</f>
        <v>0</v>
      </c>
      <c r="AL25" s="167">
        <f>IF($E25=0,0,IF($E25=$F25,LOOKUP($D25,$T$4:$T$15,AN$4:AN$15),AN$3))</f>
        <v>0</v>
      </c>
      <c r="AM25" s="168">
        <f>IF($O25=0,1,AL25/$O25)</f>
        <v>1</v>
      </c>
      <c r="AN25" s="160">
        <f>((IF(F25=E25,IF(D25&gt;=7,0,(M25*(7-D25)*AM25)-(V25+Y25+AB25+AE25+AH25+AK25)),IF(J25+7&lt;=(1/G25*12),(M25*7*AM25)-(V25+Y25+AB25+AE25+AH25+AK25),0))))</f>
        <v>0</v>
      </c>
      <c r="AO25" s="167">
        <f>IF($E25=0,0,IF($E25=$F25,LOOKUP($D25,$T$4:$T$15,AQ$4:AQ$15),AQ$3))</f>
        <v>0</v>
      </c>
      <c r="AP25" s="168">
        <f>IF($O25=0,1,AO25/$O25)</f>
        <v>1</v>
      </c>
      <c r="AQ25" s="160">
        <f>((IF(F25=E25,IF(D25&gt;=8,0,(M25*(8-D25)*AP25)-(V25+Y25+AB25+AE25+AH25+AK25+AN25)),IF(J25+8&lt;=(1/G25*12),(M25*8*AP25)-(V25+Y25+AB25+AE25+AH25+AK25+AN25),0))))</f>
        <v>0</v>
      </c>
      <c r="AR25" s="167">
        <f>IF($E25=0,0,IF($E25=$F25,LOOKUP($D25,$T$4:$T$15,AT$4:AT$15),AT$3))</f>
        <v>0</v>
      </c>
      <c r="AS25" s="168">
        <f>IF($O25=0,1,AR25/$O25)</f>
        <v>1</v>
      </c>
      <c r="AT25" s="160">
        <f>((IF(F25=E25,IF(D25&gt;=9,0,(M25*(9-D25)*AS25)-(V25+Y25+AB25+AE25+AH25+AK25+AN25+AQ25)),IF(J25+9&lt;=(1/G25*12),(M25*9*AS25)-(V25+Y25+AB25+AE25+AH25+AK25+AN25+AQ25),0))))</f>
        <v>0</v>
      </c>
      <c r="AU25" s="167">
        <f>IF($E25=0,0,IF($E25=$F25,LOOKUP($D25,$T$4:$T$15,AW$4:AW$15),AW$3))</f>
        <v>0</v>
      </c>
      <c r="AV25" s="168">
        <f>IF($O25=0,1,AU25/$O25)</f>
        <v>1</v>
      </c>
      <c r="AW25" s="160">
        <f>((IF(F25=E25,IF(D25&gt;=10,0,(M25*(10-D25)*AV25)-(V25+Y25+AB25+AE25+AH25+AK25+AN25+AQ25+AT25)),IF(J25+10&lt;=(1/G25*12),(M25*10*AV25)-(V25+Y25+AB25+AE25+AH25+AK25+AN25+AQ25+AT25),0))))</f>
        <v>0</v>
      </c>
      <c r="AX25" s="167">
        <f>IF($E25=0,0,IF($E25=$F25,LOOKUP($D25,$T$4:$T$15,AZ$4:AZ$15),AZ$3))</f>
        <v>0</v>
      </c>
      <c r="AY25" s="168">
        <f>IF($O25=0,1,AX25/$O25)</f>
        <v>1</v>
      </c>
      <c r="AZ25" s="160">
        <f t="shared" ref="AZ25:AZ63" si="0">((IF(F25=E25,IF(D25&gt;=11,0,(M25*(11-D25)*AY25)-(V25+Y25+AB25+AE25+AH25+AK25+AN25+AQ25+AT25+AW25)),IF(J25+11&lt;=(1/G25*12),(M25*11*AY25)-(V25+Y25+AB25+AE25+AH25+AK25+AN25+AQ25+AT25+AW25),0))))</f>
        <v>0</v>
      </c>
      <c r="BA25" s="167">
        <f>IF($E25=0,0,IF($E25=$F25,LOOKUP($D25,$T$4:$T$15,BC$4:BC$15),BC$3))</f>
        <v>0</v>
      </c>
      <c r="BB25" s="168">
        <f>IF($O25=0,1,BA25/$O25)</f>
        <v>1</v>
      </c>
      <c r="BC25" s="160">
        <f>((IF(F25=E25,IF(D25&gt;=12,0,(M25*(12-D25)*BB25)-(V25+Y25+AB25+AE25+AH25+AK25+AN25+AQ25+AT25+AW25+AZ25)),IF(J25+12&lt;=(1/G25*12),(M25*12*BB25)-(V25+Y25+AB25+AE25+AH25+AK25+AN25+AQ25+AT25+AW25+AZ25),0))))</f>
        <v>0</v>
      </c>
    </row>
    <row r="26" spans="1:55" ht="17.45" customHeight="1" x14ac:dyDescent="0.2">
      <c r="A26" s="114" t="s">
        <v>137</v>
      </c>
      <c r="C26" s="192"/>
      <c r="D26" s="192"/>
      <c r="E26" s="192"/>
      <c r="F26" s="158">
        <f>DATOS!$E$10</f>
        <v>2020</v>
      </c>
      <c r="G26" s="194">
        <v>0.05</v>
      </c>
      <c r="H26" s="192"/>
      <c r="I26" s="178"/>
      <c r="J26" s="166">
        <f>IF(E26=0,0,IF(E26=F26,0,IF((((F26)-E26)*12)-D26&gt;1/G26*12,1/G26*12,(((F26)-E26)*12)-D26)))</f>
        <v>0</v>
      </c>
      <c r="K26" s="160">
        <f>I26*G26/12*J26</f>
        <v>0</v>
      </c>
      <c r="L26" s="160">
        <f>I26-K26</f>
        <v>0</v>
      </c>
      <c r="M26" s="160">
        <f>I26*G26/12</f>
        <v>0</v>
      </c>
      <c r="N26" s="160">
        <f>IF(F26=E26,(12-D26)*M26,IF(K26+(M26*12)&gt;I26,I26-K26,M26*12))</f>
        <v>0</v>
      </c>
      <c r="O26" s="195"/>
      <c r="P26" s="167">
        <f>IF(E26=0,0,IF(E26=F26,LOOKUP(D26,$V$1:$BC$1,$V$2:$BC$2),$AK$19))</f>
        <v>0</v>
      </c>
      <c r="Q26" s="168">
        <f>IF(O26=0,1,ROUND(P26/O26,4))</f>
        <v>1</v>
      </c>
      <c r="R26" s="160">
        <f>N26*Q26</f>
        <v>0</v>
      </c>
      <c r="T26" s="40">
        <f>IF($E26=0,0,IF($E26=$F26,LOOKUP($D26,$T$4:$T$15,V$4:V$15),V$3))</f>
        <v>0</v>
      </c>
      <c r="U26" s="42">
        <f>IF($O26=0,1,T26/$O26)</f>
        <v>1</v>
      </c>
      <c r="V26" s="160">
        <f>(IF(F26=E26,IF(D26&gt;=1,0,M26*(1-D26)*U26),IF(J26+1&lt;=(1/G26*12),(M26*1*U26),0)))</f>
        <v>0</v>
      </c>
      <c r="W26" s="167">
        <f>IF($E26=0,0,IF($E26=$F26,LOOKUP($D26,$T$4:$T$15,Y$4:Y$15),Y$3))</f>
        <v>0</v>
      </c>
      <c r="X26" s="168">
        <f>IF($O26=0,1,W26/$O26)</f>
        <v>1</v>
      </c>
      <c r="Y26" s="160">
        <f>((IF(F26=E26,IF(D26&gt;=2,0,(M26*(2-D26)*X26)-(V26)),IF(J26+2&lt;=(1/G26*12),(M26*2*X26)-(V26),0))))</f>
        <v>0</v>
      </c>
      <c r="Z26" s="167">
        <f>IF($E26=0,0,IF($E26=$F26,LOOKUP($D26,$T$4:$T$15,AB$4:AB$15),AB$3))</f>
        <v>0</v>
      </c>
      <c r="AA26" s="168">
        <f>IF($O26=0,1,Z26/$O26)</f>
        <v>1</v>
      </c>
      <c r="AB26" s="160">
        <f>((IF(F26=E26,IF(D26&gt;=3,0,(M26*(3-D26)*AA26)-(V26+Y26)),IF(J26+3&lt;=(1/G26*12),(M26*3*AA26)-(V26+Y26),0))))</f>
        <v>0</v>
      </c>
      <c r="AC26" s="167">
        <f>IF($E26=0,0,IF($E26=$F26,LOOKUP($D26,$T$4:$T$15,AE$4:AE$15),AE$3))</f>
        <v>0</v>
      </c>
      <c r="AD26" s="168">
        <f>IF($O26=0,1,AC26/$O26)</f>
        <v>1</v>
      </c>
      <c r="AE26" s="160">
        <f>((IF(F26=E26,IF(D26&gt;=4,0,(M26*(4-D26)*AD26)-(V26+Y26+AB26)),IF(J26+4&lt;=(1/G26*12),(M26*4*AD26)-(V26+Y26+AB26),0))))</f>
        <v>0</v>
      </c>
      <c r="AF26" s="167">
        <f>IF($E26=0,0,IF($E26=$F26,LOOKUP($D26,$T$4:$T$15,AH$4:AH$15),AH$3))</f>
        <v>0</v>
      </c>
      <c r="AG26" s="168">
        <f>IF($O26=0,1,AF26/$O26)</f>
        <v>1</v>
      </c>
      <c r="AH26" s="160">
        <f>((IF(F26=E26,IF(D26&gt;=5,0,(M26*(5-D26)*AG26)-(V26+Y26+AB26+AE26)),IF(J26+5&lt;=(1/G26*12),(M26*5*AG26)-(V26+Y26+AB26+AE26),0))))</f>
        <v>0</v>
      </c>
      <c r="AI26" s="167">
        <f>IF($E26=0,0,IF($E26=$F26,LOOKUP($D26,$T$4:$T$15,AK$4:AK$15),AK$3))</f>
        <v>0</v>
      </c>
      <c r="AJ26" s="168">
        <f>IF($O26=0,1,AI26/$O26)</f>
        <v>1</v>
      </c>
      <c r="AK26" s="160">
        <f>((IF(F26=E26,IF(D26&gt;=6,0,(M26*(6-D26)*AJ26)-(V26+Y26+AB26+AE26+AH26)),IF(J26+6&lt;=(1/G26*12),(M26*6*AJ26)-(V26+Y26+AB26+AE26+AH26),0))))</f>
        <v>0</v>
      </c>
      <c r="AL26" s="167">
        <f>IF($E26=0,0,IF($E26=$F26,LOOKUP($D26,$T$4:$T$15,AN$4:AN$15),AN$3))</f>
        <v>0</v>
      </c>
      <c r="AM26" s="168">
        <f>IF($O26=0,1,AL26/$O26)</f>
        <v>1</v>
      </c>
      <c r="AN26" s="160">
        <f>((IF(F26=E26,IF(D26&gt;=7,0,(M26*(7-D26)*AM26)-(V26+Y26+AB26+AE26+AH26+AK26)),IF(J26+7&lt;=(1/G26*12),(M26*7*AM26)-(V26+Y26+AB26+AE26+AH26+AK26),0))))</f>
        <v>0</v>
      </c>
      <c r="AO26" s="167">
        <f>IF($E26=0,0,IF($E26=$F26,LOOKUP($D26,$T$4:$T$15,AQ$4:AQ$15),AQ$3))</f>
        <v>0</v>
      </c>
      <c r="AP26" s="168">
        <f>IF($O26=0,1,AO26/$O26)</f>
        <v>1</v>
      </c>
      <c r="AQ26" s="160">
        <f>((IF(F26=E26,IF(D26&gt;=8,0,(M26*(8-D26)*AP26)-(V26+Y26+AB26+AE26+AH26+AK26+AN26)),IF(J26+8&lt;=(1/G26*12),(M26*8*AP26)-(V26+Y26+AB26+AE26+AH26+AK26+AN26),0))))</f>
        <v>0</v>
      </c>
      <c r="AR26" s="167">
        <f>IF($E26=0,0,IF($E26=$F26,LOOKUP($D26,$T$4:$T$15,AT$4:AT$15),AT$3))</f>
        <v>0</v>
      </c>
      <c r="AS26" s="168">
        <f>IF($O26=0,1,AR26/$O26)</f>
        <v>1</v>
      </c>
      <c r="AT26" s="160">
        <f>((IF(F26=E26,IF(D26&gt;=9,0,(M26*(9-D26)*AS26)-(V26+Y26+AB26+AE26+AH26+AK26+AN26+AQ26)),IF(J26+9&lt;=(1/G26*12),(M26*9*AS26)-(V26+Y26+AB26+AE26+AH26+AK26+AN26+AQ26),0))))</f>
        <v>0</v>
      </c>
      <c r="AU26" s="167">
        <f>IF($E26=0,0,IF($E26=$F26,LOOKUP($D26,$T$4:$T$15,AW$4:AW$15),AW$3))</f>
        <v>0</v>
      </c>
      <c r="AV26" s="168">
        <f>IF($O26=0,1,AU26/$O26)</f>
        <v>1</v>
      </c>
      <c r="AW26" s="160">
        <f>((IF(F26=E26,IF(D26&gt;=10,0,(M26*(10-D26)*AV26)-(V26+Y26+AB26+AE26+AH26+AK26+AN26+AQ26+AT26)),IF(J26+10&lt;=(1/G26*12),(M26*10*AV26)-(V26+Y26+AB26+AE26+AH26+AK26+AN26+AQ26+AT26),0))))</f>
        <v>0</v>
      </c>
      <c r="AX26" s="167">
        <f>IF($E26=0,0,IF($E26=$F26,LOOKUP($D26,$T$4:$T$15,AZ$4:AZ$15),AZ$3))</f>
        <v>0</v>
      </c>
      <c r="AY26" s="168">
        <f>IF($O26=0,1,AX26/$O26)</f>
        <v>1</v>
      </c>
      <c r="AZ26" s="160">
        <f t="shared" si="0"/>
        <v>0</v>
      </c>
      <c r="BA26" s="167">
        <f>IF($E26=0,0,IF($E26=$F26,LOOKUP($D26,$T$4:$T$15,BC$4:BC$15),BC$3))</f>
        <v>0</v>
      </c>
      <c r="BB26" s="168">
        <f>IF($O26=0,1,BA26/$O26)</f>
        <v>1</v>
      </c>
      <c r="BC26" s="160">
        <f>((IF(F26=E26,IF(D26&gt;=12,0,(M26*(12-D26)*BB26)-(V26+Y26+AB26+AE26+AH26+AK26+AN26+AQ26+AT26+AW26+AZ26)),IF(J26+12&lt;=(1/G26*12),(M26*12*BB26)-(V26+Y26+AB26+AE26+AH26+AK26+AN26+AQ26+AT26+AW26+AZ26),0))))</f>
        <v>0</v>
      </c>
    </row>
    <row r="27" spans="1:55" ht="17.45" customHeight="1" x14ac:dyDescent="0.2">
      <c r="A27" s="114" t="s">
        <v>164</v>
      </c>
      <c r="C27" s="192"/>
      <c r="D27" s="192"/>
      <c r="E27" s="192"/>
      <c r="F27" s="158">
        <f>DATOS!$E$10</f>
        <v>2020</v>
      </c>
      <c r="G27" s="194">
        <v>0.05</v>
      </c>
      <c r="H27" s="192"/>
      <c r="I27" s="178"/>
      <c r="J27" s="166">
        <f>IF(E27=0,0,IF(E27=F27,0,IF((((F27)-E27)*12)-D27&gt;1/G27*12,1/G27*12,(((F27)-E27)*12)-D27)))</f>
        <v>0</v>
      </c>
      <c r="K27" s="160">
        <f>I27*G27/12*J27</f>
        <v>0</v>
      </c>
      <c r="L27" s="160">
        <f>I27-K27</f>
        <v>0</v>
      </c>
      <c r="M27" s="160">
        <f>I27*G27/12</f>
        <v>0</v>
      </c>
      <c r="N27" s="160">
        <f>IF(F27=E27,(12-D27)*M27,IF(K27+(M27*12)&gt;I27,I27-K27,M27*12))</f>
        <v>0</v>
      </c>
      <c r="O27" s="195"/>
      <c r="P27" s="167">
        <f>IF(E27=0,0,IF(E27=F27,LOOKUP(D27,$V$1:$BC$1,$V$2:$BC$2),$AK$19))</f>
        <v>0</v>
      </c>
      <c r="Q27" s="168">
        <f>IF(O27=0,1,ROUND(P27/O27,4))</f>
        <v>1</v>
      </c>
      <c r="R27" s="160">
        <f>N27*Q27</f>
        <v>0</v>
      </c>
      <c r="T27" s="40">
        <f>IF($E27=0,0,IF($E27=$F27,LOOKUP($D27,$T$4:$T$15,V$4:V$15),V$3))</f>
        <v>0</v>
      </c>
      <c r="U27" s="42">
        <f>IF($O27=0,1,T27/$O27)</f>
        <v>1</v>
      </c>
      <c r="V27" s="160">
        <f>(IF(F27=E27,IF(D27&gt;=1,0,M27*(1-D27)*U27),IF(J27+1&lt;=(1/G27*12),(M27*1*U27),0)))</f>
        <v>0</v>
      </c>
      <c r="W27" s="167">
        <f>IF($E27=0,0,IF($E27=$F27,LOOKUP($D27,$T$4:$T$15,Y$4:Y$15),Y$3))</f>
        <v>0</v>
      </c>
      <c r="X27" s="168">
        <f>IF($O27=0,1,W27/$O27)</f>
        <v>1</v>
      </c>
      <c r="Y27" s="160">
        <f>((IF(F27=E27,IF(D27&gt;=2,0,(M27*(2-D27)*X27)-(V27)),IF(J27+2&lt;=(1/G27*12),(M27*2*X27)-(V27),0))))</f>
        <v>0</v>
      </c>
      <c r="Z27" s="167">
        <f>IF($E27=0,0,IF($E27=$F27,LOOKUP($D27,$T$4:$T$15,AB$4:AB$15),AB$3))</f>
        <v>0</v>
      </c>
      <c r="AA27" s="168">
        <f>IF($O27=0,1,Z27/$O27)</f>
        <v>1</v>
      </c>
      <c r="AB27" s="160">
        <f>((IF(F27=E27,IF(D27&gt;=3,0,(M27*(3-D27)*AA27)-(V27+Y27)),IF(J27+3&lt;=(1/G27*12),(M27*3*AA27)-(V27+Y27),0))))</f>
        <v>0</v>
      </c>
      <c r="AC27" s="167">
        <f>IF($E27=0,0,IF($E27=$F27,LOOKUP($D27,$T$4:$T$15,AE$4:AE$15),AE$3))</f>
        <v>0</v>
      </c>
      <c r="AD27" s="168">
        <f>IF($O27=0,1,AC27/$O27)</f>
        <v>1</v>
      </c>
      <c r="AE27" s="160">
        <f>((IF(F27=E27,IF(D27&gt;=4,0,(M27*(4-D27)*AD27)-(V27+Y27+AB27)),IF(J27+4&lt;=(1/G27*12),(M27*4*AD27)-(V27+Y27+AB27),0))))</f>
        <v>0</v>
      </c>
      <c r="AF27" s="167">
        <f>IF($E27=0,0,IF($E27=$F27,LOOKUP($D27,$T$4:$T$15,AH$4:AH$15),AH$3))</f>
        <v>0</v>
      </c>
      <c r="AG27" s="168">
        <f>IF($O27=0,1,AF27/$O27)</f>
        <v>1</v>
      </c>
      <c r="AH27" s="160">
        <f>((IF(F27=E27,IF(D27&gt;=5,0,(M27*(5-D27)*AG27)-(V27+Y27+AB27+AE27)),IF(J27+5&lt;=(1/G27*12),(M27*5*AG27)-(V27+Y27+AB27+AE27),0))))</f>
        <v>0</v>
      </c>
      <c r="AI27" s="167">
        <f>IF($E27=0,0,IF($E27=$F27,LOOKUP($D27,$T$4:$T$15,AK$4:AK$15),AK$3))</f>
        <v>0</v>
      </c>
      <c r="AJ27" s="168">
        <f>IF($O27=0,1,AI27/$O27)</f>
        <v>1</v>
      </c>
      <c r="AK27" s="160">
        <f>((IF(F27=E27,IF(D27&gt;=6,0,(M27*(6-D27)*AJ27)-(V27+Y27+AB27+AE27+AH27)),IF(J27+6&lt;=(1/G27*12),(M27*6*AJ27)-(V27+Y27+AB27+AE27+AH27),0))))</f>
        <v>0</v>
      </c>
      <c r="AL27" s="167">
        <f>IF($E27=0,0,IF($E27=$F27,LOOKUP($D27,$T$4:$T$15,AN$4:AN$15),AN$3))</f>
        <v>0</v>
      </c>
      <c r="AM27" s="168">
        <f>IF($O27=0,1,AL27/$O27)</f>
        <v>1</v>
      </c>
      <c r="AN27" s="160">
        <f>((IF(F27=E27,IF(D27&gt;=7,0,(M27*(7-D27)*AM27)-(V27+Y27+AB27+AE27+AH27+AK27)),IF(J27+7&lt;=(1/G27*12),(M27*7*AM27)-(V27+Y27+AB27+AE27+AH27+AK27),0))))</f>
        <v>0</v>
      </c>
      <c r="AO27" s="167">
        <f>IF($E27=0,0,IF($E27=$F27,LOOKUP($D27,$T$4:$T$15,AQ$4:AQ$15),AQ$3))</f>
        <v>0</v>
      </c>
      <c r="AP27" s="168">
        <f>IF($O27=0,1,AO27/$O27)</f>
        <v>1</v>
      </c>
      <c r="AQ27" s="160">
        <f>((IF(F27=E27,IF(D27&gt;=8,0,(M27*(8-D27)*AP27)-(V27+Y27+AB27+AE27+AH27+AK27+AN27)),IF(J27+8&lt;=(1/G27*12),(M27*8*AP27)-(V27+Y27+AB27+AE27+AH27+AK27+AN27),0))))</f>
        <v>0</v>
      </c>
      <c r="AR27" s="167">
        <f>IF($E27=0,0,IF($E27=$F27,LOOKUP($D27,$T$4:$T$15,AT$4:AT$15),AT$3))</f>
        <v>0</v>
      </c>
      <c r="AS27" s="168">
        <f>IF($O27=0,1,AR27/$O27)</f>
        <v>1</v>
      </c>
      <c r="AT27" s="160">
        <f>((IF(F27=E27,IF(D27&gt;=9,0,(M27*(9-D27)*AS27)-(V27+Y27+AB27+AE27+AH27+AK27+AN27+AQ27)),IF(J27+9&lt;=(1/G27*12),(M27*9*AS27)-(V27+Y27+AB27+AE27+AH27+AK27+AN27+AQ27),0))))</f>
        <v>0</v>
      </c>
      <c r="AU27" s="167">
        <f>IF($E27=0,0,IF($E27=$F27,LOOKUP($D27,$T$4:$T$15,AW$4:AW$15),AW$3))</f>
        <v>0</v>
      </c>
      <c r="AV27" s="168">
        <f>IF($O27=0,1,AU27/$O27)</f>
        <v>1</v>
      </c>
      <c r="AW27" s="160">
        <f>((IF(F27=E27,IF(D27&gt;=10,0,(M27*(10-D27)*AV27)-(V27+Y27+AB27+AE27+AH27+AK27+AN27+AQ27+AT27)),IF(J27+10&lt;=(1/G27*12),(M27*10*AV27)-(V27+Y27+AB27+AE27+AH27+AK27+AN27+AQ27+AT27),0))))</f>
        <v>0</v>
      </c>
      <c r="AX27" s="167">
        <f>IF($E27=0,0,IF($E27=$F27,LOOKUP($D27,$T$4:$T$15,AZ$4:AZ$15),AZ$3))</f>
        <v>0</v>
      </c>
      <c r="AY27" s="168">
        <f>IF($O27=0,1,AX27/$O27)</f>
        <v>1</v>
      </c>
      <c r="AZ27" s="160">
        <f t="shared" si="0"/>
        <v>0</v>
      </c>
      <c r="BA27" s="167">
        <f>IF($E27=0,0,IF($E27=$F27,LOOKUP($D27,$T$4:$T$15,BC$4:BC$15),BC$3))</f>
        <v>0</v>
      </c>
      <c r="BB27" s="168">
        <f>IF($O27=0,1,BA27/$O27)</f>
        <v>1</v>
      </c>
      <c r="BC27" s="160">
        <f>((IF(F27=E27,IF(D27&gt;=12,0,(M27*(12-D27)*BB27)-(V27+Y27+AB27+AE27+AH27+AK27+AN27+AQ27+AT27+AW27+AZ27)),IF(J27+12&lt;=(1/G27*12),(M27*12*BB27)-(V27+Y27+AB27+AE27+AH27+AK27+AN27+AQ27+AT27+AW27+AZ27),0))))</f>
        <v>0</v>
      </c>
    </row>
    <row r="28" spans="1:55" ht="17.45" customHeight="1" x14ac:dyDescent="0.2">
      <c r="A28" s="114" t="s">
        <v>165</v>
      </c>
      <c r="C28" s="192"/>
      <c r="D28" s="192"/>
      <c r="E28" s="192"/>
      <c r="F28" s="158">
        <f>DATOS!$E$10</f>
        <v>2020</v>
      </c>
      <c r="G28" s="194">
        <v>0.05</v>
      </c>
      <c r="H28" s="192"/>
      <c r="I28" s="178"/>
      <c r="J28" s="166">
        <f t="shared" ref="J28:J63" si="1">IF(E28=0,0,IF(E28=F28,0,IF((((F28)-E28)*12)-D28&gt;1/G28*12,1/G28*12,(((F28)-E28)*12)-D28)))</f>
        <v>0</v>
      </c>
      <c r="K28" s="160">
        <f t="shared" ref="K28:K63" si="2">I28*G28/12*J28</f>
        <v>0</v>
      </c>
      <c r="L28" s="160">
        <f t="shared" ref="L28:L63" si="3">I28-K28</f>
        <v>0</v>
      </c>
      <c r="M28" s="160">
        <f t="shared" ref="M28:M63" si="4">I28*G28/12</f>
        <v>0</v>
      </c>
      <c r="N28" s="160">
        <f t="shared" ref="N28:N63" si="5">IF(F28=E28,(12-D28)*M28,IF(K28+(M28*12)&gt;I28,I28-K28,M28*12))</f>
        <v>0</v>
      </c>
      <c r="O28" s="195"/>
      <c r="P28" s="167">
        <f t="shared" ref="P28:P63" si="6">IF(E28=0,0,IF(E28=F28,LOOKUP(D28,$V$1:$BC$1,$V$2:$BC$2),$AK$19))</f>
        <v>0</v>
      </c>
      <c r="Q28" s="168">
        <f t="shared" ref="Q28:Q63" si="7">IF(O28=0,1,ROUND(P28/O28,4))</f>
        <v>1</v>
      </c>
      <c r="R28" s="160">
        <f t="shared" ref="R28:R63" si="8">N28*Q28</f>
        <v>0</v>
      </c>
      <c r="T28" s="40">
        <f t="shared" ref="T28:T42" si="9">IF($E28=0,0,IF($E28=$F28,LOOKUP($D28,$T$4:$T$15,V$4:V$15),V$3))</f>
        <v>0</v>
      </c>
      <c r="U28" s="42">
        <f t="shared" ref="U28:U42" si="10">IF($O28=0,1,T28/$O28)</f>
        <v>1</v>
      </c>
      <c r="V28" s="160">
        <f t="shared" ref="V28:V63" si="11">(IF(F28=E28,IF(D28&gt;=1,0,M28*(1-D28)*U28),IF(J28+1&lt;=(1/G28*12),(M28*1*U28),0)))</f>
        <v>0</v>
      </c>
      <c r="W28" s="167">
        <f t="shared" ref="W28:W63" si="12">IF($E28=0,0,IF($E28=$F28,LOOKUP($D28,$T$4:$T$15,Y$4:Y$15),Y$3))</f>
        <v>0</v>
      </c>
      <c r="X28" s="168">
        <f t="shared" ref="X28:X63" si="13">IF($O28=0,1,W28/$O28)</f>
        <v>1</v>
      </c>
      <c r="Y28" s="160">
        <f t="shared" ref="Y28:Y63" si="14">((IF(F28=E28,IF(D28&gt;=2,0,(M28*(2-D28)*X28)-(V28)),IF(J28+2&lt;=(1/G28*12),(M28*2*X28)-(V28),0))))</f>
        <v>0</v>
      </c>
      <c r="Z28" s="167">
        <f t="shared" ref="Z28:Z63" si="15">IF($E28=0,0,IF($E28=$F28,LOOKUP($D28,$T$4:$T$15,AB$4:AB$15),AB$3))</f>
        <v>0</v>
      </c>
      <c r="AA28" s="168">
        <f t="shared" ref="AA28:AA63" si="16">IF($O28=0,1,Z28/$O28)</f>
        <v>1</v>
      </c>
      <c r="AB28" s="160">
        <f t="shared" ref="AB28:AB63" si="17">((IF(F28=E28,IF(D28&gt;=3,0,(M28*(3-D28)*AA28)-(V28+Y28)),IF(J28+3&lt;=(1/G28*12),(M28*3*AA28)-(V28+Y28),0))))</f>
        <v>0</v>
      </c>
      <c r="AC28" s="167">
        <f t="shared" ref="AC28:AC63" si="18">IF($E28=0,0,IF($E28=$F28,LOOKUP($D28,$T$4:$T$15,AE$4:AE$15),AE$3))</f>
        <v>0</v>
      </c>
      <c r="AD28" s="168">
        <f t="shared" ref="AD28:AD63" si="19">IF($O28=0,1,AC28/$O28)</f>
        <v>1</v>
      </c>
      <c r="AE28" s="160">
        <f t="shared" ref="AE28:AE63" si="20">((IF(F28=E28,IF(D28&gt;=4,0,(M28*(4-D28)*AD28)-(V28+Y28+AB28)),IF(J28+4&lt;=(1/G28*12),(M28*4*AD28)-(V28+Y28+AB28),0))))</f>
        <v>0</v>
      </c>
      <c r="AF28" s="167">
        <f t="shared" ref="AF28:AF63" si="21">IF($E28=0,0,IF($E28=$F28,LOOKUP($D28,$T$4:$T$15,AH$4:AH$15),AH$3))</f>
        <v>0</v>
      </c>
      <c r="AG28" s="168">
        <f t="shared" ref="AG28:AG63" si="22">IF($O28=0,1,AF28/$O28)</f>
        <v>1</v>
      </c>
      <c r="AH28" s="160">
        <f t="shared" ref="AH28:AH63" si="23">((IF(F28=E28,IF(D28&gt;=5,0,(M28*(5-D28)*AG28)-(V28+Y28+AB28+AE28)),IF(J28+5&lt;=(1/G28*12),(M28*5*AG28)-(V28+Y28+AB28+AE28),0))))</f>
        <v>0</v>
      </c>
      <c r="AI28" s="167">
        <f t="shared" ref="AI28:AI63" si="24">IF($E28=0,0,IF($E28=$F28,LOOKUP($D28,$T$4:$T$15,AK$4:AK$15),AK$3))</f>
        <v>0</v>
      </c>
      <c r="AJ28" s="168">
        <f t="shared" ref="AJ28:AJ63" si="25">IF($O28=0,1,AI28/$O28)</f>
        <v>1</v>
      </c>
      <c r="AK28" s="160">
        <f t="shared" ref="AK28:AK63" si="26">((IF(F28=E28,IF(D28&gt;=6,0,(M28*(6-D28)*AJ28)-(V28+Y28+AB28+AE28+AH28)),IF(J28+6&lt;=(1/G28*12),(M28*6*AJ28)-(V28+Y28+AB28+AE28+AH28),0))))</f>
        <v>0</v>
      </c>
      <c r="AL28" s="167">
        <f t="shared" ref="AL28:AL63" si="27">IF($E28=0,0,IF($E28=$F28,LOOKUP($D28,$T$4:$T$15,AN$4:AN$15),AN$3))</f>
        <v>0</v>
      </c>
      <c r="AM28" s="168">
        <f t="shared" ref="AM28:AM63" si="28">IF($O28=0,1,AL28/$O28)</f>
        <v>1</v>
      </c>
      <c r="AN28" s="160">
        <f t="shared" ref="AN28:AN63" si="29">((IF(F28=E28,IF(D28&gt;=7,0,(M28*(7-D28)*AM28)-(V28+Y28+AB28+AE28+AH28+AK28)),IF(J28+7&lt;=(1/G28*12),(M28*7*AM28)-(V28+Y28+AB28+AE28+AH28+AK28),0))))</f>
        <v>0</v>
      </c>
      <c r="AO28" s="167">
        <f t="shared" ref="AO28:AO63" si="30">IF($E28=0,0,IF($E28=$F28,LOOKUP($D28,$T$4:$T$15,AQ$4:AQ$15),AQ$3))</f>
        <v>0</v>
      </c>
      <c r="AP28" s="168">
        <f t="shared" ref="AP28:AP63" si="31">IF($O28=0,1,AO28/$O28)</f>
        <v>1</v>
      </c>
      <c r="AQ28" s="160">
        <f t="shared" ref="AQ28:AQ63" si="32">((IF(F28=E28,IF(D28&gt;=8,0,(M28*(8-D28)*AP28)-(V28+Y28+AB28+AE28+AH28+AK28+AN28)),IF(J28+8&lt;=(1/G28*12),(M28*8*AP28)-(V28+Y28+AB28+AE28+AH28+AK28+AN28),0))))</f>
        <v>0</v>
      </c>
      <c r="AR28" s="167">
        <f t="shared" ref="AR28:AR63" si="33">IF($E28=0,0,IF($E28=$F28,LOOKUP($D28,$T$4:$T$15,AT$4:AT$15),AT$3))</f>
        <v>0</v>
      </c>
      <c r="AS28" s="168">
        <f t="shared" ref="AS28:AS63" si="34">IF($O28=0,1,AR28/$O28)</f>
        <v>1</v>
      </c>
      <c r="AT28" s="160">
        <f t="shared" ref="AT28:AT63" si="35">((IF(F28=E28,IF(D28&gt;=9,0,(M28*(9-D28)*AS28)-(V28+Y28+AB28+AE28+AH28+AK28+AN28+AQ28)),IF(J28+9&lt;=(1/G28*12),(M28*9*AS28)-(V28+Y28+AB28+AE28+AH28+AK28+AN28+AQ28),0))))</f>
        <v>0</v>
      </c>
      <c r="AU28" s="167">
        <f t="shared" ref="AU28:AU63" si="36">IF($E28=0,0,IF($E28=$F28,LOOKUP($D28,$T$4:$T$15,AW$4:AW$15),AW$3))</f>
        <v>0</v>
      </c>
      <c r="AV28" s="168">
        <f t="shared" ref="AV28:AV63" si="37">IF($O28=0,1,AU28/$O28)</f>
        <v>1</v>
      </c>
      <c r="AW28" s="160">
        <f t="shared" ref="AW28:AW63" si="38">((IF(F28=E28,IF(D28&gt;=10,0,(M28*(10-D28)*AV28)-(V28+Y28+AB28+AE28+AH28+AK28+AN28+AQ28+AT28)),IF(J28+10&lt;=(1/G28*12),(M28*10*AV28)-(V28+Y28+AB28+AE28+AH28+AK28+AN28+AQ28+AT28),0))))</f>
        <v>0</v>
      </c>
      <c r="AX28" s="167">
        <f t="shared" ref="AX28:AX63" si="39">IF($E28=0,0,IF($E28=$F28,LOOKUP($D28,$T$4:$T$15,AZ$4:AZ$15),AZ$3))</f>
        <v>0</v>
      </c>
      <c r="AY28" s="168">
        <f t="shared" ref="AY28:AY63" si="40">IF($O28=0,1,AX28/$O28)</f>
        <v>1</v>
      </c>
      <c r="AZ28" s="160">
        <f t="shared" si="0"/>
        <v>0</v>
      </c>
      <c r="BA28" s="167">
        <f t="shared" ref="BA28:BA63" si="41">IF($E28=0,0,IF($E28=$F28,LOOKUP($D28,$T$4:$T$15,BC$4:BC$15),BC$3))</f>
        <v>0</v>
      </c>
      <c r="BB28" s="168">
        <f t="shared" ref="BB28:BB63" si="42">IF($O28=0,1,BA28/$O28)</f>
        <v>1</v>
      </c>
      <c r="BC28" s="160">
        <f t="shared" ref="BC28:BC63" si="43">((IF(F28=E28,IF(D28&gt;=12,0,(M28*(12-D28)*BB28)-(V28+Y28+AB28+AE28+AH28+AK28+AN28+AQ28+AT28+AW28+AZ28)),IF(J28+12&lt;=(1/G28*12),(M28*12*BB28)-(V28+Y28+AB28+AE28+AH28+AK28+AN28+AQ28+AT28+AW28+AZ28),0))))</f>
        <v>0</v>
      </c>
    </row>
    <row r="29" spans="1:55" ht="17.45" customHeight="1" x14ac:dyDescent="0.2">
      <c r="A29" s="114" t="s">
        <v>160</v>
      </c>
      <c r="C29" s="192"/>
      <c r="D29" s="192"/>
      <c r="E29" s="192"/>
      <c r="F29" s="158">
        <f>DATOS!$E$10</f>
        <v>2020</v>
      </c>
      <c r="G29" s="194">
        <v>0.05</v>
      </c>
      <c r="H29" s="192"/>
      <c r="I29" s="178"/>
      <c r="J29" s="166">
        <f t="shared" si="1"/>
        <v>0</v>
      </c>
      <c r="K29" s="160">
        <f t="shared" si="2"/>
        <v>0</v>
      </c>
      <c r="L29" s="160">
        <f t="shared" si="3"/>
        <v>0</v>
      </c>
      <c r="M29" s="160">
        <f t="shared" si="4"/>
        <v>0</v>
      </c>
      <c r="N29" s="160">
        <f t="shared" si="5"/>
        <v>0</v>
      </c>
      <c r="O29" s="195"/>
      <c r="P29" s="167">
        <f t="shared" si="6"/>
        <v>0</v>
      </c>
      <c r="Q29" s="168">
        <f t="shared" si="7"/>
        <v>1</v>
      </c>
      <c r="R29" s="160">
        <f t="shared" si="8"/>
        <v>0</v>
      </c>
      <c r="T29" s="40">
        <f t="shared" si="9"/>
        <v>0</v>
      </c>
      <c r="U29" s="42">
        <f t="shared" si="10"/>
        <v>1</v>
      </c>
      <c r="V29" s="160">
        <f t="shared" si="11"/>
        <v>0</v>
      </c>
      <c r="W29" s="167">
        <f t="shared" si="12"/>
        <v>0</v>
      </c>
      <c r="X29" s="168">
        <f t="shared" si="13"/>
        <v>1</v>
      </c>
      <c r="Y29" s="160">
        <f t="shared" si="14"/>
        <v>0</v>
      </c>
      <c r="Z29" s="167">
        <f t="shared" si="15"/>
        <v>0</v>
      </c>
      <c r="AA29" s="168">
        <f t="shared" si="16"/>
        <v>1</v>
      </c>
      <c r="AB29" s="160">
        <f t="shared" si="17"/>
        <v>0</v>
      </c>
      <c r="AC29" s="167">
        <f t="shared" si="18"/>
        <v>0</v>
      </c>
      <c r="AD29" s="168">
        <f t="shared" si="19"/>
        <v>1</v>
      </c>
      <c r="AE29" s="160">
        <f t="shared" si="20"/>
        <v>0</v>
      </c>
      <c r="AF29" s="167">
        <f t="shared" si="21"/>
        <v>0</v>
      </c>
      <c r="AG29" s="168">
        <f t="shared" si="22"/>
        <v>1</v>
      </c>
      <c r="AH29" s="160">
        <f t="shared" si="23"/>
        <v>0</v>
      </c>
      <c r="AI29" s="167">
        <f t="shared" si="24"/>
        <v>0</v>
      </c>
      <c r="AJ29" s="168">
        <f t="shared" si="25"/>
        <v>1</v>
      </c>
      <c r="AK29" s="160">
        <f t="shared" si="26"/>
        <v>0</v>
      </c>
      <c r="AL29" s="167">
        <f t="shared" si="27"/>
        <v>0</v>
      </c>
      <c r="AM29" s="168">
        <f t="shared" si="28"/>
        <v>1</v>
      </c>
      <c r="AN29" s="160">
        <f t="shared" si="29"/>
        <v>0</v>
      </c>
      <c r="AO29" s="167">
        <f t="shared" si="30"/>
        <v>0</v>
      </c>
      <c r="AP29" s="168">
        <f t="shared" si="31"/>
        <v>1</v>
      </c>
      <c r="AQ29" s="160">
        <f t="shared" si="32"/>
        <v>0</v>
      </c>
      <c r="AR29" s="167">
        <f t="shared" si="33"/>
        <v>0</v>
      </c>
      <c r="AS29" s="168">
        <f t="shared" si="34"/>
        <v>1</v>
      </c>
      <c r="AT29" s="160">
        <f t="shared" si="35"/>
        <v>0</v>
      </c>
      <c r="AU29" s="167">
        <f t="shared" si="36"/>
        <v>0</v>
      </c>
      <c r="AV29" s="168">
        <f t="shared" si="37"/>
        <v>1</v>
      </c>
      <c r="AW29" s="160">
        <f t="shared" si="38"/>
        <v>0</v>
      </c>
      <c r="AX29" s="167">
        <f t="shared" si="39"/>
        <v>0</v>
      </c>
      <c r="AY29" s="168">
        <f t="shared" si="40"/>
        <v>1</v>
      </c>
      <c r="AZ29" s="160">
        <f t="shared" si="0"/>
        <v>0</v>
      </c>
      <c r="BA29" s="167">
        <f t="shared" si="41"/>
        <v>0</v>
      </c>
      <c r="BB29" s="168">
        <f t="shared" si="42"/>
        <v>1</v>
      </c>
      <c r="BC29" s="160">
        <f t="shared" si="43"/>
        <v>0</v>
      </c>
    </row>
    <row r="30" spans="1:55" ht="17.45" customHeight="1" x14ac:dyDescent="0.2">
      <c r="A30" s="258" t="s">
        <v>250</v>
      </c>
      <c r="C30" s="192"/>
      <c r="D30" s="192"/>
      <c r="E30" s="192"/>
      <c r="F30" s="158">
        <f>DATOS!$E$10</f>
        <v>2020</v>
      </c>
      <c r="G30" s="194">
        <v>0.05</v>
      </c>
      <c r="H30" s="192"/>
      <c r="I30" s="178"/>
      <c r="J30" s="166">
        <f t="shared" si="1"/>
        <v>0</v>
      </c>
      <c r="K30" s="160">
        <f t="shared" si="2"/>
        <v>0</v>
      </c>
      <c r="L30" s="160">
        <f t="shared" si="3"/>
        <v>0</v>
      </c>
      <c r="M30" s="160">
        <f t="shared" si="4"/>
        <v>0</v>
      </c>
      <c r="N30" s="160">
        <f t="shared" si="5"/>
        <v>0</v>
      </c>
      <c r="O30" s="195"/>
      <c r="P30" s="167">
        <f t="shared" si="6"/>
        <v>0</v>
      </c>
      <c r="Q30" s="168">
        <f t="shared" si="7"/>
        <v>1</v>
      </c>
      <c r="R30" s="160">
        <f t="shared" si="8"/>
        <v>0</v>
      </c>
      <c r="T30" s="40">
        <f t="shared" si="9"/>
        <v>0</v>
      </c>
      <c r="U30" s="42">
        <f t="shared" si="10"/>
        <v>1</v>
      </c>
      <c r="V30" s="160">
        <f t="shared" si="11"/>
        <v>0</v>
      </c>
      <c r="W30" s="167">
        <f t="shared" si="12"/>
        <v>0</v>
      </c>
      <c r="X30" s="168">
        <f t="shared" si="13"/>
        <v>1</v>
      </c>
      <c r="Y30" s="160">
        <f t="shared" si="14"/>
        <v>0</v>
      </c>
      <c r="Z30" s="167">
        <f t="shared" si="15"/>
        <v>0</v>
      </c>
      <c r="AA30" s="168">
        <f t="shared" si="16"/>
        <v>1</v>
      </c>
      <c r="AB30" s="160">
        <f t="shared" si="17"/>
        <v>0</v>
      </c>
      <c r="AC30" s="167">
        <f t="shared" si="18"/>
        <v>0</v>
      </c>
      <c r="AD30" s="168">
        <f t="shared" si="19"/>
        <v>1</v>
      </c>
      <c r="AE30" s="160">
        <f t="shared" si="20"/>
        <v>0</v>
      </c>
      <c r="AF30" s="167">
        <f t="shared" si="21"/>
        <v>0</v>
      </c>
      <c r="AG30" s="168">
        <f t="shared" si="22"/>
        <v>1</v>
      </c>
      <c r="AH30" s="160">
        <f t="shared" si="23"/>
        <v>0</v>
      </c>
      <c r="AI30" s="167">
        <f t="shared" si="24"/>
        <v>0</v>
      </c>
      <c r="AJ30" s="168">
        <f t="shared" si="25"/>
        <v>1</v>
      </c>
      <c r="AK30" s="160">
        <f t="shared" si="26"/>
        <v>0</v>
      </c>
      <c r="AL30" s="167">
        <f t="shared" si="27"/>
        <v>0</v>
      </c>
      <c r="AM30" s="168">
        <f t="shared" si="28"/>
        <v>1</v>
      </c>
      <c r="AN30" s="160">
        <f t="shared" si="29"/>
        <v>0</v>
      </c>
      <c r="AO30" s="167">
        <f t="shared" si="30"/>
        <v>0</v>
      </c>
      <c r="AP30" s="168">
        <f t="shared" si="31"/>
        <v>1</v>
      </c>
      <c r="AQ30" s="160">
        <f t="shared" si="32"/>
        <v>0</v>
      </c>
      <c r="AR30" s="167">
        <f t="shared" si="33"/>
        <v>0</v>
      </c>
      <c r="AS30" s="168">
        <f t="shared" si="34"/>
        <v>1</v>
      </c>
      <c r="AT30" s="160">
        <f t="shared" si="35"/>
        <v>0</v>
      </c>
      <c r="AU30" s="167">
        <f t="shared" si="36"/>
        <v>0</v>
      </c>
      <c r="AV30" s="168">
        <f t="shared" si="37"/>
        <v>1</v>
      </c>
      <c r="AW30" s="160">
        <f t="shared" si="38"/>
        <v>0</v>
      </c>
      <c r="AX30" s="167">
        <f t="shared" si="39"/>
        <v>0</v>
      </c>
      <c r="AY30" s="168">
        <f t="shared" si="40"/>
        <v>1</v>
      </c>
      <c r="AZ30" s="160">
        <f t="shared" si="0"/>
        <v>0</v>
      </c>
      <c r="BA30" s="167">
        <f t="shared" si="41"/>
        <v>0</v>
      </c>
      <c r="BB30" s="168">
        <f t="shared" si="42"/>
        <v>1</v>
      </c>
      <c r="BC30" s="160">
        <f t="shared" si="43"/>
        <v>0</v>
      </c>
    </row>
    <row r="31" spans="1:55" ht="17.45" customHeight="1" x14ac:dyDescent="0.2">
      <c r="A31" s="259"/>
      <c r="C31" s="192"/>
      <c r="D31" s="192"/>
      <c r="E31" s="192"/>
      <c r="F31" s="158">
        <f>DATOS!$E$10</f>
        <v>2020</v>
      </c>
      <c r="G31" s="194">
        <v>0.05</v>
      </c>
      <c r="H31" s="192"/>
      <c r="I31" s="178"/>
      <c r="J31" s="166">
        <f t="shared" si="1"/>
        <v>0</v>
      </c>
      <c r="K31" s="160">
        <f t="shared" si="2"/>
        <v>0</v>
      </c>
      <c r="L31" s="160">
        <f t="shared" si="3"/>
        <v>0</v>
      </c>
      <c r="M31" s="160">
        <f t="shared" si="4"/>
        <v>0</v>
      </c>
      <c r="N31" s="160">
        <f t="shared" si="5"/>
        <v>0</v>
      </c>
      <c r="O31" s="195"/>
      <c r="P31" s="167">
        <f t="shared" si="6"/>
        <v>0</v>
      </c>
      <c r="Q31" s="168">
        <f t="shared" si="7"/>
        <v>1</v>
      </c>
      <c r="R31" s="160">
        <f t="shared" si="8"/>
        <v>0</v>
      </c>
      <c r="T31" s="40">
        <f t="shared" si="9"/>
        <v>0</v>
      </c>
      <c r="U31" s="42">
        <f t="shared" si="10"/>
        <v>1</v>
      </c>
      <c r="V31" s="160">
        <f t="shared" si="11"/>
        <v>0</v>
      </c>
      <c r="W31" s="167">
        <f t="shared" si="12"/>
        <v>0</v>
      </c>
      <c r="X31" s="168">
        <f t="shared" si="13"/>
        <v>1</v>
      </c>
      <c r="Y31" s="160">
        <f t="shared" si="14"/>
        <v>0</v>
      </c>
      <c r="Z31" s="167">
        <f t="shared" si="15"/>
        <v>0</v>
      </c>
      <c r="AA31" s="168">
        <f t="shared" si="16"/>
        <v>1</v>
      </c>
      <c r="AB31" s="160">
        <f t="shared" si="17"/>
        <v>0</v>
      </c>
      <c r="AC31" s="167">
        <f t="shared" si="18"/>
        <v>0</v>
      </c>
      <c r="AD31" s="168">
        <f t="shared" si="19"/>
        <v>1</v>
      </c>
      <c r="AE31" s="160">
        <f t="shared" si="20"/>
        <v>0</v>
      </c>
      <c r="AF31" s="167">
        <f t="shared" si="21"/>
        <v>0</v>
      </c>
      <c r="AG31" s="168">
        <f t="shared" si="22"/>
        <v>1</v>
      </c>
      <c r="AH31" s="160">
        <f t="shared" si="23"/>
        <v>0</v>
      </c>
      <c r="AI31" s="167">
        <f t="shared" si="24"/>
        <v>0</v>
      </c>
      <c r="AJ31" s="168">
        <f t="shared" si="25"/>
        <v>1</v>
      </c>
      <c r="AK31" s="160">
        <f t="shared" si="26"/>
        <v>0</v>
      </c>
      <c r="AL31" s="167">
        <f t="shared" si="27"/>
        <v>0</v>
      </c>
      <c r="AM31" s="168">
        <f t="shared" si="28"/>
        <v>1</v>
      </c>
      <c r="AN31" s="160">
        <f t="shared" si="29"/>
        <v>0</v>
      </c>
      <c r="AO31" s="167">
        <f t="shared" si="30"/>
        <v>0</v>
      </c>
      <c r="AP31" s="168">
        <f t="shared" si="31"/>
        <v>1</v>
      </c>
      <c r="AQ31" s="160">
        <f t="shared" si="32"/>
        <v>0</v>
      </c>
      <c r="AR31" s="167">
        <f t="shared" si="33"/>
        <v>0</v>
      </c>
      <c r="AS31" s="168">
        <f t="shared" si="34"/>
        <v>1</v>
      </c>
      <c r="AT31" s="160">
        <f t="shared" si="35"/>
        <v>0</v>
      </c>
      <c r="AU31" s="167">
        <f t="shared" si="36"/>
        <v>0</v>
      </c>
      <c r="AV31" s="168">
        <f t="shared" si="37"/>
        <v>1</v>
      </c>
      <c r="AW31" s="160">
        <f t="shared" si="38"/>
        <v>0</v>
      </c>
      <c r="AX31" s="167">
        <f t="shared" si="39"/>
        <v>0</v>
      </c>
      <c r="AY31" s="168">
        <f t="shared" si="40"/>
        <v>1</v>
      </c>
      <c r="AZ31" s="160">
        <f t="shared" si="0"/>
        <v>0</v>
      </c>
      <c r="BA31" s="167">
        <f t="shared" si="41"/>
        <v>0</v>
      </c>
      <c r="BB31" s="168">
        <f t="shared" si="42"/>
        <v>1</v>
      </c>
      <c r="BC31" s="160">
        <f t="shared" si="43"/>
        <v>0</v>
      </c>
    </row>
    <row r="32" spans="1:55" ht="17.45" customHeight="1" x14ac:dyDescent="0.2">
      <c r="A32" s="111"/>
      <c r="C32" s="192"/>
      <c r="D32" s="192"/>
      <c r="E32" s="192"/>
      <c r="F32" s="158">
        <f>DATOS!$E$10</f>
        <v>2020</v>
      </c>
      <c r="G32" s="194">
        <v>0.05</v>
      </c>
      <c r="H32" s="192"/>
      <c r="I32" s="178"/>
      <c r="J32" s="166">
        <f t="shared" si="1"/>
        <v>0</v>
      </c>
      <c r="K32" s="160">
        <f t="shared" si="2"/>
        <v>0</v>
      </c>
      <c r="L32" s="160">
        <f t="shared" si="3"/>
        <v>0</v>
      </c>
      <c r="M32" s="160">
        <f t="shared" si="4"/>
        <v>0</v>
      </c>
      <c r="N32" s="160">
        <f t="shared" si="5"/>
        <v>0</v>
      </c>
      <c r="O32" s="195"/>
      <c r="P32" s="167">
        <f t="shared" si="6"/>
        <v>0</v>
      </c>
      <c r="Q32" s="168">
        <f t="shared" si="7"/>
        <v>1</v>
      </c>
      <c r="R32" s="160">
        <f t="shared" si="8"/>
        <v>0</v>
      </c>
      <c r="T32" s="40">
        <f t="shared" si="9"/>
        <v>0</v>
      </c>
      <c r="U32" s="42">
        <f t="shared" si="10"/>
        <v>1</v>
      </c>
      <c r="V32" s="160">
        <f t="shared" si="11"/>
        <v>0</v>
      </c>
      <c r="W32" s="167">
        <f t="shared" si="12"/>
        <v>0</v>
      </c>
      <c r="X32" s="168">
        <f t="shared" si="13"/>
        <v>1</v>
      </c>
      <c r="Y32" s="160">
        <f t="shared" si="14"/>
        <v>0</v>
      </c>
      <c r="Z32" s="167">
        <f t="shared" si="15"/>
        <v>0</v>
      </c>
      <c r="AA32" s="168">
        <f t="shared" si="16"/>
        <v>1</v>
      </c>
      <c r="AB32" s="160">
        <f t="shared" si="17"/>
        <v>0</v>
      </c>
      <c r="AC32" s="167">
        <f t="shared" si="18"/>
        <v>0</v>
      </c>
      <c r="AD32" s="168">
        <f t="shared" si="19"/>
        <v>1</v>
      </c>
      <c r="AE32" s="160">
        <f t="shared" si="20"/>
        <v>0</v>
      </c>
      <c r="AF32" s="167">
        <f t="shared" si="21"/>
        <v>0</v>
      </c>
      <c r="AG32" s="168">
        <f t="shared" si="22"/>
        <v>1</v>
      </c>
      <c r="AH32" s="160">
        <f t="shared" si="23"/>
        <v>0</v>
      </c>
      <c r="AI32" s="167">
        <f t="shared" si="24"/>
        <v>0</v>
      </c>
      <c r="AJ32" s="168">
        <f t="shared" si="25"/>
        <v>1</v>
      </c>
      <c r="AK32" s="160">
        <f t="shared" si="26"/>
        <v>0</v>
      </c>
      <c r="AL32" s="167">
        <f t="shared" si="27"/>
        <v>0</v>
      </c>
      <c r="AM32" s="168">
        <f t="shared" si="28"/>
        <v>1</v>
      </c>
      <c r="AN32" s="160">
        <f t="shared" si="29"/>
        <v>0</v>
      </c>
      <c r="AO32" s="167">
        <f t="shared" si="30"/>
        <v>0</v>
      </c>
      <c r="AP32" s="168">
        <f t="shared" si="31"/>
        <v>1</v>
      </c>
      <c r="AQ32" s="160">
        <f t="shared" si="32"/>
        <v>0</v>
      </c>
      <c r="AR32" s="167">
        <f t="shared" si="33"/>
        <v>0</v>
      </c>
      <c r="AS32" s="168">
        <f t="shared" si="34"/>
        <v>1</v>
      </c>
      <c r="AT32" s="160">
        <f t="shared" si="35"/>
        <v>0</v>
      </c>
      <c r="AU32" s="167">
        <f t="shared" si="36"/>
        <v>0</v>
      </c>
      <c r="AV32" s="168">
        <f t="shared" si="37"/>
        <v>1</v>
      </c>
      <c r="AW32" s="160">
        <f t="shared" si="38"/>
        <v>0</v>
      </c>
      <c r="AX32" s="167">
        <f t="shared" si="39"/>
        <v>0</v>
      </c>
      <c r="AY32" s="168">
        <f t="shared" si="40"/>
        <v>1</v>
      </c>
      <c r="AZ32" s="160">
        <f t="shared" si="0"/>
        <v>0</v>
      </c>
      <c r="BA32" s="167">
        <f t="shared" si="41"/>
        <v>0</v>
      </c>
      <c r="BB32" s="168">
        <f t="shared" si="42"/>
        <v>1</v>
      </c>
      <c r="BC32" s="160">
        <f t="shared" si="43"/>
        <v>0</v>
      </c>
    </row>
    <row r="33" spans="1:55" ht="17.45" customHeight="1" x14ac:dyDescent="0.2">
      <c r="A33" s="111"/>
      <c r="C33" s="192"/>
      <c r="D33" s="192"/>
      <c r="E33" s="192"/>
      <c r="F33" s="158">
        <f>DATOS!$E$10</f>
        <v>2020</v>
      </c>
      <c r="G33" s="194">
        <v>0.05</v>
      </c>
      <c r="H33" s="192"/>
      <c r="I33" s="178"/>
      <c r="J33" s="166">
        <f t="shared" si="1"/>
        <v>0</v>
      </c>
      <c r="K33" s="160">
        <f t="shared" si="2"/>
        <v>0</v>
      </c>
      <c r="L33" s="160">
        <f t="shared" si="3"/>
        <v>0</v>
      </c>
      <c r="M33" s="160">
        <f t="shared" si="4"/>
        <v>0</v>
      </c>
      <c r="N33" s="160">
        <f t="shared" si="5"/>
        <v>0</v>
      </c>
      <c r="O33" s="195"/>
      <c r="P33" s="167">
        <f t="shared" si="6"/>
        <v>0</v>
      </c>
      <c r="Q33" s="168">
        <f t="shared" si="7"/>
        <v>1</v>
      </c>
      <c r="R33" s="160">
        <f t="shared" si="8"/>
        <v>0</v>
      </c>
      <c r="T33" s="40">
        <f t="shared" si="9"/>
        <v>0</v>
      </c>
      <c r="U33" s="42">
        <f t="shared" si="10"/>
        <v>1</v>
      </c>
      <c r="V33" s="160">
        <f t="shared" si="11"/>
        <v>0</v>
      </c>
      <c r="W33" s="167">
        <f t="shared" si="12"/>
        <v>0</v>
      </c>
      <c r="X33" s="168">
        <f t="shared" si="13"/>
        <v>1</v>
      </c>
      <c r="Y33" s="160">
        <f t="shared" si="14"/>
        <v>0</v>
      </c>
      <c r="Z33" s="167">
        <f t="shared" si="15"/>
        <v>0</v>
      </c>
      <c r="AA33" s="168">
        <f t="shared" si="16"/>
        <v>1</v>
      </c>
      <c r="AB33" s="160">
        <f t="shared" si="17"/>
        <v>0</v>
      </c>
      <c r="AC33" s="167">
        <f t="shared" si="18"/>
        <v>0</v>
      </c>
      <c r="AD33" s="168">
        <f t="shared" si="19"/>
        <v>1</v>
      </c>
      <c r="AE33" s="160">
        <f t="shared" si="20"/>
        <v>0</v>
      </c>
      <c r="AF33" s="167">
        <f t="shared" si="21"/>
        <v>0</v>
      </c>
      <c r="AG33" s="168">
        <f t="shared" si="22"/>
        <v>1</v>
      </c>
      <c r="AH33" s="160">
        <f t="shared" si="23"/>
        <v>0</v>
      </c>
      <c r="AI33" s="167">
        <f t="shared" si="24"/>
        <v>0</v>
      </c>
      <c r="AJ33" s="168">
        <f t="shared" si="25"/>
        <v>1</v>
      </c>
      <c r="AK33" s="160">
        <f t="shared" si="26"/>
        <v>0</v>
      </c>
      <c r="AL33" s="167">
        <f t="shared" si="27"/>
        <v>0</v>
      </c>
      <c r="AM33" s="168">
        <f t="shared" si="28"/>
        <v>1</v>
      </c>
      <c r="AN33" s="160">
        <f t="shared" si="29"/>
        <v>0</v>
      </c>
      <c r="AO33" s="167">
        <f t="shared" si="30"/>
        <v>0</v>
      </c>
      <c r="AP33" s="168">
        <f t="shared" si="31"/>
        <v>1</v>
      </c>
      <c r="AQ33" s="160">
        <f t="shared" si="32"/>
        <v>0</v>
      </c>
      <c r="AR33" s="167">
        <f t="shared" si="33"/>
        <v>0</v>
      </c>
      <c r="AS33" s="168">
        <f t="shared" si="34"/>
        <v>1</v>
      </c>
      <c r="AT33" s="160">
        <f t="shared" si="35"/>
        <v>0</v>
      </c>
      <c r="AU33" s="167">
        <f t="shared" si="36"/>
        <v>0</v>
      </c>
      <c r="AV33" s="168">
        <f t="shared" si="37"/>
        <v>1</v>
      </c>
      <c r="AW33" s="160">
        <f t="shared" si="38"/>
        <v>0</v>
      </c>
      <c r="AX33" s="167">
        <f t="shared" si="39"/>
        <v>0</v>
      </c>
      <c r="AY33" s="168">
        <f t="shared" si="40"/>
        <v>1</v>
      </c>
      <c r="AZ33" s="160">
        <f t="shared" si="0"/>
        <v>0</v>
      </c>
      <c r="BA33" s="167">
        <f t="shared" si="41"/>
        <v>0</v>
      </c>
      <c r="BB33" s="168">
        <f t="shared" si="42"/>
        <v>1</v>
      </c>
      <c r="BC33" s="160">
        <f t="shared" si="43"/>
        <v>0</v>
      </c>
    </row>
    <row r="34" spans="1:55" ht="17.45" customHeight="1" x14ac:dyDescent="0.2">
      <c r="A34" s="111"/>
      <c r="C34" s="192"/>
      <c r="D34" s="192"/>
      <c r="E34" s="192"/>
      <c r="F34" s="158">
        <f>DATOS!$E$10</f>
        <v>2020</v>
      </c>
      <c r="G34" s="194">
        <v>0.05</v>
      </c>
      <c r="H34" s="192"/>
      <c r="I34" s="178"/>
      <c r="J34" s="166">
        <f t="shared" si="1"/>
        <v>0</v>
      </c>
      <c r="K34" s="160">
        <f t="shared" si="2"/>
        <v>0</v>
      </c>
      <c r="L34" s="160">
        <f t="shared" si="3"/>
        <v>0</v>
      </c>
      <c r="M34" s="160">
        <f t="shared" si="4"/>
        <v>0</v>
      </c>
      <c r="N34" s="160">
        <f t="shared" si="5"/>
        <v>0</v>
      </c>
      <c r="O34" s="195"/>
      <c r="P34" s="167">
        <f t="shared" si="6"/>
        <v>0</v>
      </c>
      <c r="Q34" s="168">
        <f t="shared" si="7"/>
        <v>1</v>
      </c>
      <c r="R34" s="160">
        <f t="shared" si="8"/>
        <v>0</v>
      </c>
      <c r="T34" s="40">
        <f t="shared" si="9"/>
        <v>0</v>
      </c>
      <c r="U34" s="42">
        <f t="shared" si="10"/>
        <v>1</v>
      </c>
      <c r="V34" s="160">
        <f t="shared" si="11"/>
        <v>0</v>
      </c>
      <c r="W34" s="167">
        <f t="shared" si="12"/>
        <v>0</v>
      </c>
      <c r="X34" s="168">
        <f t="shared" si="13"/>
        <v>1</v>
      </c>
      <c r="Y34" s="160">
        <f t="shared" si="14"/>
        <v>0</v>
      </c>
      <c r="Z34" s="167">
        <f t="shared" si="15"/>
        <v>0</v>
      </c>
      <c r="AA34" s="168">
        <f t="shared" si="16"/>
        <v>1</v>
      </c>
      <c r="AB34" s="160">
        <f t="shared" si="17"/>
        <v>0</v>
      </c>
      <c r="AC34" s="167">
        <f t="shared" si="18"/>
        <v>0</v>
      </c>
      <c r="AD34" s="168">
        <f t="shared" si="19"/>
        <v>1</v>
      </c>
      <c r="AE34" s="160">
        <f t="shared" si="20"/>
        <v>0</v>
      </c>
      <c r="AF34" s="167">
        <f t="shared" si="21"/>
        <v>0</v>
      </c>
      <c r="AG34" s="168">
        <f t="shared" si="22"/>
        <v>1</v>
      </c>
      <c r="AH34" s="160">
        <f t="shared" si="23"/>
        <v>0</v>
      </c>
      <c r="AI34" s="167">
        <f t="shared" si="24"/>
        <v>0</v>
      </c>
      <c r="AJ34" s="168">
        <f t="shared" si="25"/>
        <v>1</v>
      </c>
      <c r="AK34" s="160">
        <f t="shared" si="26"/>
        <v>0</v>
      </c>
      <c r="AL34" s="167">
        <f t="shared" si="27"/>
        <v>0</v>
      </c>
      <c r="AM34" s="168">
        <f t="shared" si="28"/>
        <v>1</v>
      </c>
      <c r="AN34" s="160">
        <f t="shared" si="29"/>
        <v>0</v>
      </c>
      <c r="AO34" s="167">
        <f t="shared" si="30"/>
        <v>0</v>
      </c>
      <c r="AP34" s="168">
        <f t="shared" si="31"/>
        <v>1</v>
      </c>
      <c r="AQ34" s="160">
        <f t="shared" si="32"/>
        <v>0</v>
      </c>
      <c r="AR34" s="167">
        <f t="shared" si="33"/>
        <v>0</v>
      </c>
      <c r="AS34" s="168">
        <f t="shared" si="34"/>
        <v>1</v>
      </c>
      <c r="AT34" s="160">
        <f t="shared" si="35"/>
        <v>0</v>
      </c>
      <c r="AU34" s="167">
        <f t="shared" si="36"/>
        <v>0</v>
      </c>
      <c r="AV34" s="168">
        <f t="shared" si="37"/>
        <v>1</v>
      </c>
      <c r="AW34" s="160">
        <f t="shared" si="38"/>
        <v>0</v>
      </c>
      <c r="AX34" s="167">
        <f t="shared" si="39"/>
        <v>0</v>
      </c>
      <c r="AY34" s="168">
        <f t="shared" si="40"/>
        <v>1</v>
      </c>
      <c r="AZ34" s="160">
        <f t="shared" si="0"/>
        <v>0</v>
      </c>
      <c r="BA34" s="167">
        <f t="shared" si="41"/>
        <v>0</v>
      </c>
      <c r="BB34" s="168">
        <f t="shared" si="42"/>
        <v>1</v>
      </c>
      <c r="BC34" s="160">
        <f t="shared" si="43"/>
        <v>0</v>
      </c>
    </row>
    <row r="35" spans="1:55" ht="17.45" customHeight="1" x14ac:dyDescent="0.2">
      <c r="A35" s="111"/>
      <c r="C35" s="192"/>
      <c r="D35" s="192"/>
      <c r="E35" s="192"/>
      <c r="F35" s="158">
        <f>DATOS!$E$10</f>
        <v>2020</v>
      </c>
      <c r="G35" s="194">
        <v>0.05</v>
      </c>
      <c r="H35" s="192"/>
      <c r="I35" s="178"/>
      <c r="J35" s="166">
        <f t="shared" si="1"/>
        <v>0</v>
      </c>
      <c r="K35" s="160">
        <f t="shared" si="2"/>
        <v>0</v>
      </c>
      <c r="L35" s="160">
        <f t="shared" si="3"/>
        <v>0</v>
      </c>
      <c r="M35" s="160">
        <f t="shared" si="4"/>
        <v>0</v>
      </c>
      <c r="N35" s="160">
        <f t="shared" si="5"/>
        <v>0</v>
      </c>
      <c r="O35" s="195"/>
      <c r="P35" s="167">
        <f t="shared" si="6"/>
        <v>0</v>
      </c>
      <c r="Q35" s="168">
        <f t="shared" si="7"/>
        <v>1</v>
      </c>
      <c r="R35" s="160">
        <f t="shared" si="8"/>
        <v>0</v>
      </c>
      <c r="T35" s="40">
        <f t="shared" si="9"/>
        <v>0</v>
      </c>
      <c r="U35" s="42">
        <f t="shared" si="10"/>
        <v>1</v>
      </c>
      <c r="V35" s="160">
        <f t="shared" si="11"/>
        <v>0</v>
      </c>
      <c r="W35" s="167">
        <f t="shared" si="12"/>
        <v>0</v>
      </c>
      <c r="X35" s="168">
        <f t="shared" si="13"/>
        <v>1</v>
      </c>
      <c r="Y35" s="160">
        <f t="shared" si="14"/>
        <v>0</v>
      </c>
      <c r="Z35" s="167">
        <f t="shared" si="15"/>
        <v>0</v>
      </c>
      <c r="AA35" s="168">
        <f t="shared" si="16"/>
        <v>1</v>
      </c>
      <c r="AB35" s="160">
        <f t="shared" si="17"/>
        <v>0</v>
      </c>
      <c r="AC35" s="167">
        <f t="shared" si="18"/>
        <v>0</v>
      </c>
      <c r="AD35" s="168">
        <f t="shared" si="19"/>
        <v>1</v>
      </c>
      <c r="AE35" s="160">
        <f t="shared" si="20"/>
        <v>0</v>
      </c>
      <c r="AF35" s="167">
        <f t="shared" si="21"/>
        <v>0</v>
      </c>
      <c r="AG35" s="168">
        <f t="shared" si="22"/>
        <v>1</v>
      </c>
      <c r="AH35" s="160">
        <f t="shared" si="23"/>
        <v>0</v>
      </c>
      <c r="AI35" s="167">
        <f t="shared" si="24"/>
        <v>0</v>
      </c>
      <c r="AJ35" s="168">
        <f t="shared" si="25"/>
        <v>1</v>
      </c>
      <c r="AK35" s="160">
        <f t="shared" si="26"/>
        <v>0</v>
      </c>
      <c r="AL35" s="167">
        <f t="shared" si="27"/>
        <v>0</v>
      </c>
      <c r="AM35" s="168">
        <f t="shared" si="28"/>
        <v>1</v>
      </c>
      <c r="AN35" s="160">
        <f t="shared" si="29"/>
        <v>0</v>
      </c>
      <c r="AO35" s="167">
        <f t="shared" si="30"/>
        <v>0</v>
      </c>
      <c r="AP35" s="168">
        <f t="shared" si="31"/>
        <v>1</v>
      </c>
      <c r="AQ35" s="160">
        <f t="shared" si="32"/>
        <v>0</v>
      </c>
      <c r="AR35" s="167">
        <f t="shared" si="33"/>
        <v>0</v>
      </c>
      <c r="AS35" s="168">
        <f t="shared" si="34"/>
        <v>1</v>
      </c>
      <c r="AT35" s="160">
        <f t="shared" si="35"/>
        <v>0</v>
      </c>
      <c r="AU35" s="167">
        <f t="shared" si="36"/>
        <v>0</v>
      </c>
      <c r="AV35" s="168">
        <f t="shared" si="37"/>
        <v>1</v>
      </c>
      <c r="AW35" s="160">
        <f t="shared" si="38"/>
        <v>0</v>
      </c>
      <c r="AX35" s="167">
        <f t="shared" si="39"/>
        <v>0</v>
      </c>
      <c r="AY35" s="168">
        <f t="shared" si="40"/>
        <v>1</v>
      </c>
      <c r="AZ35" s="160">
        <f t="shared" si="0"/>
        <v>0</v>
      </c>
      <c r="BA35" s="167">
        <f t="shared" si="41"/>
        <v>0</v>
      </c>
      <c r="BB35" s="168">
        <f t="shared" si="42"/>
        <v>1</v>
      </c>
      <c r="BC35" s="160">
        <f t="shared" si="43"/>
        <v>0</v>
      </c>
    </row>
    <row r="36" spans="1:55" ht="17.45" customHeight="1" x14ac:dyDescent="0.2">
      <c r="A36" s="111"/>
      <c r="C36" s="192"/>
      <c r="D36" s="192"/>
      <c r="E36" s="192"/>
      <c r="F36" s="158">
        <f>DATOS!$E$10</f>
        <v>2020</v>
      </c>
      <c r="G36" s="194">
        <v>0.05</v>
      </c>
      <c r="H36" s="192"/>
      <c r="I36" s="178"/>
      <c r="J36" s="166">
        <f t="shared" si="1"/>
        <v>0</v>
      </c>
      <c r="K36" s="160">
        <f t="shared" si="2"/>
        <v>0</v>
      </c>
      <c r="L36" s="160">
        <f t="shared" si="3"/>
        <v>0</v>
      </c>
      <c r="M36" s="160">
        <f t="shared" si="4"/>
        <v>0</v>
      </c>
      <c r="N36" s="160">
        <f t="shared" si="5"/>
        <v>0</v>
      </c>
      <c r="O36" s="195"/>
      <c r="P36" s="167">
        <f t="shared" si="6"/>
        <v>0</v>
      </c>
      <c r="Q36" s="168">
        <f t="shared" si="7"/>
        <v>1</v>
      </c>
      <c r="R36" s="160">
        <f t="shared" si="8"/>
        <v>0</v>
      </c>
      <c r="T36" s="40">
        <f t="shared" si="9"/>
        <v>0</v>
      </c>
      <c r="U36" s="42">
        <f t="shared" si="10"/>
        <v>1</v>
      </c>
      <c r="V36" s="160">
        <f t="shared" si="11"/>
        <v>0</v>
      </c>
      <c r="W36" s="167">
        <f t="shared" si="12"/>
        <v>0</v>
      </c>
      <c r="X36" s="168">
        <f t="shared" si="13"/>
        <v>1</v>
      </c>
      <c r="Y36" s="160">
        <f t="shared" si="14"/>
        <v>0</v>
      </c>
      <c r="Z36" s="167">
        <f t="shared" si="15"/>
        <v>0</v>
      </c>
      <c r="AA36" s="168">
        <f t="shared" si="16"/>
        <v>1</v>
      </c>
      <c r="AB36" s="160">
        <f t="shared" si="17"/>
        <v>0</v>
      </c>
      <c r="AC36" s="167">
        <f t="shared" si="18"/>
        <v>0</v>
      </c>
      <c r="AD36" s="168">
        <f t="shared" si="19"/>
        <v>1</v>
      </c>
      <c r="AE36" s="160">
        <f t="shared" si="20"/>
        <v>0</v>
      </c>
      <c r="AF36" s="167">
        <f t="shared" si="21"/>
        <v>0</v>
      </c>
      <c r="AG36" s="168">
        <f t="shared" si="22"/>
        <v>1</v>
      </c>
      <c r="AH36" s="160">
        <f t="shared" si="23"/>
        <v>0</v>
      </c>
      <c r="AI36" s="167">
        <f t="shared" si="24"/>
        <v>0</v>
      </c>
      <c r="AJ36" s="168">
        <f t="shared" si="25"/>
        <v>1</v>
      </c>
      <c r="AK36" s="160">
        <f t="shared" si="26"/>
        <v>0</v>
      </c>
      <c r="AL36" s="167">
        <f t="shared" si="27"/>
        <v>0</v>
      </c>
      <c r="AM36" s="168">
        <f t="shared" si="28"/>
        <v>1</v>
      </c>
      <c r="AN36" s="160">
        <f t="shared" si="29"/>
        <v>0</v>
      </c>
      <c r="AO36" s="167">
        <f t="shared" si="30"/>
        <v>0</v>
      </c>
      <c r="AP36" s="168">
        <f t="shared" si="31"/>
        <v>1</v>
      </c>
      <c r="AQ36" s="160">
        <f t="shared" si="32"/>
        <v>0</v>
      </c>
      <c r="AR36" s="167">
        <f t="shared" si="33"/>
        <v>0</v>
      </c>
      <c r="AS36" s="168">
        <f t="shared" si="34"/>
        <v>1</v>
      </c>
      <c r="AT36" s="160">
        <f t="shared" si="35"/>
        <v>0</v>
      </c>
      <c r="AU36" s="167">
        <f t="shared" si="36"/>
        <v>0</v>
      </c>
      <c r="AV36" s="168">
        <f t="shared" si="37"/>
        <v>1</v>
      </c>
      <c r="AW36" s="160">
        <f t="shared" si="38"/>
        <v>0</v>
      </c>
      <c r="AX36" s="167">
        <f t="shared" si="39"/>
        <v>0</v>
      </c>
      <c r="AY36" s="168">
        <f t="shared" si="40"/>
        <v>1</v>
      </c>
      <c r="AZ36" s="160">
        <f t="shared" si="0"/>
        <v>0</v>
      </c>
      <c r="BA36" s="167">
        <f t="shared" si="41"/>
        <v>0</v>
      </c>
      <c r="BB36" s="168">
        <f t="shared" si="42"/>
        <v>1</v>
      </c>
      <c r="BC36" s="160">
        <f t="shared" si="43"/>
        <v>0</v>
      </c>
    </row>
    <row r="37" spans="1:55" ht="17.45" customHeight="1" x14ac:dyDescent="0.2">
      <c r="A37" s="111"/>
      <c r="C37" s="192"/>
      <c r="D37" s="192"/>
      <c r="E37" s="192"/>
      <c r="F37" s="158">
        <f>DATOS!$E$10</f>
        <v>2020</v>
      </c>
      <c r="G37" s="194">
        <v>0.05</v>
      </c>
      <c r="H37" s="192"/>
      <c r="I37" s="178"/>
      <c r="J37" s="166">
        <f t="shared" si="1"/>
        <v>0</v>
      </c>
      <c r="K37" s="160">
        <f t="shared" si="2"/>
        <v>0</v>
      </c>
      <c r="L37" s="160">
        <f t="shared" si="3"/>
        <v>0</v>
      </c>
      <c r="M37" s="160">
        <f t="shared" si="4"/>
        <v>0</v>
      </c>
      <c r="N37" s="160">
        <f t="shared" si="5"/>
        <v>0</v>
      </c>
      <c r="O37" s="195"/>
      <c r="P37" s="167">
        <f t="shared" si="6"/>
        <v>0</v>
      </c>
      <c r="Q37" s="168">
        <f t="shared" si="7"/>
        <v>1</v>
      </c>
      <c r="R37" s="160">
        <f t="shared" si="8"/>
        <v>0</v>
      </c>
      <c r="T37" s="40">
        <f t="shared" si="9"/>
        <v>0</v>
      </c>
      <c r="U37" s="42">
        <f t="shared" si="10"/>
        <v>1</v>
      </c>
      <c r="V37" s="160">
        <f t="shared" si="11"/>
        <v>0</v>
      </c>
      <c r="W37" s="167">
        <f t="shared" si="12"/>
        <v>0</v>
      </c>
      <c r="X37" s="168">
        <f t="shared" si="13"/>
        <v>1</v>
      </c>
      <c r="Y37" s="160">
        <f t="shared" si="14"/>
        <v>0</v>
      </c>
      <c r="Z37" s="167">
        <f t="shared" si="15"/>
        <v>0</v>
      </c>
      <c r="AA37" s="168">
        <f t="shared" si="16"/>
        <v>1</v>
      </c>
      <c r="AB37" s="160">
        <f t="shared" si="17"/>
        <v>0</v>
      </c>
      <c r="AC37" s="167">
        <f t="shared" si="18"/>
        <v>0</v>
      </c>
      <c r="AD37" s="168">
        <f t="shared" si="19"/>
        <v>1</v>
      </c>
      <c r="AE37" s="160">
        <f t="shared" si="20"/>
        <v>0</v>
      </c>
      <c r="AF37" s="167">
        <f t="shared" si="21"/>
        <v>0</v>
      </c>
      <c r="AG37" s="168">
        <f t="shared" si="22"/>
        <v>1</v>
      </c>
      <c r="AH37" s="160">
        <f t="shared" si="23"/>
        <v>0</v>
      </c>
      <c r="AI37" s="167">
        <f t="shared" si="24"/>
        <v>0</v>
      </c>
      <c r="AJ37" s="168">
        <f t="shared" si="25"/>
        <v>1</v>
      </c>
      <c r="AK37" s="160">
        <f t="shared" si="26"/>
        <v>0</v>
      </c>
      <c r="AL37" s="167">
        <f t="shared" si="27"/>
        <v>0</v>
      </c>
      <c r="AM37" s="168">
        <f t="shared" si="28"/>
        <v>1</v>
      </c>
      <c r="AN37" s="160">
        <f t="shared" si="29"/>
        <v>0</v>
      </c>
      <c r="AO37" s="167">
        <f t="shared" si="30"/>
        <v>0</v>
      </c>
      <c r="AP37" s="168">
        <f t="shared" si="31"/>
        <v>1</v>
      </c>
      <c r="AQ37" s="160">
        <f t="shared" si="32"/>
        <v>0</v>
      </c>
      <c r="AR37" s="167">
        <f t="shared" si="33"/>
        <v>0</v>
      </c>
      <c r="AS37" s="168">
        <f t="shared" si="34"/>
        <v>1</v>
      </c>
      <c r="AT37" s="160">
        <f t="shared" si="35"/>
        <v>0</v>
      </c>
      <c r="AU37" s="167">
        <f t="shared" si="36"/>
        <v>0</v>
      </c>
      <c r="AV37" s="168">
        <f t="shared" si="37"/>
        <v>1</v>
      </c>
      <c r="AW37" s="160">
        <f t="shared" si="38"/>
        <v>0</v>
      </c>
      <c r="AX37" s="167">
        <f t="shared" si="39"/>
        <v>0</v>
      </c>
      <c r="AY37" s="168">
        <f t="shared" si="40"/>
        <v>1</v>
      </c>
      <c r="AZ37" s="160">
        <f t="shared" si="0"/>
        <v>0</v>
      </c>
      <c r="BA37" s="167">
        <f t="shared" si="41"/>
        <v>0</v>
      </c>
      <c r="BB37" s="168">
        <f t="shared" si="42"/>
        <v>1</v>
      </c>
      <c r="BC37" s="160">
        <f t="shared" si="43"/>
        <v>0</v>
      </c>
    </row>
    <row r="38" spans="1:55" ht="17.45" customHeight="1" x14ac:dyDescent="0.2">
      <c r="A38" s="111"/>
      <c r="C38" s="192"/>
      <c r="D38" s="192"/>
      <c r="E38" s="192"/>
      <c r="F38" s="158">
        <f>DATOS!$E$10</f>
        <v>2020</v>
      </c>
      <c r="G38" s="194">
        <v>0.05</v>
      </c>
      <c r="H38" s="192"/>
      <c r="I38" s="178"/>
      <c r="J38" s="166">
        <f t="shared" si="1"/>
        <v>0</v>
      </c>
      <c r="K38" s="160">
        <f t="shared" si="2"/>
        <v>0</v>
      </c>
      <c r="L38" s="160">
        <f t="shared" si="3"/>
        <v>0</v>
      </c>
      <c r="M38" s="160">
        <f t="shared" si="4"/>
        <v>0</v>
      </c>
      <c r="N38" s="160">
        <f t="shared" si="5"/>
        <v>0</v>
      </c>
      <c r="O38" s="195"/>
      <c r="P38" s="167">
        <f t="shared" si="6"/>
        <v>0</v>
      </c>
      <c r="Q38" s="168">
        <f t="shared" si="7"/>
        <v>1</v>
      </c>
      <c r="R38" s="160">
        <f t="shared" si="8"/>
        <v>0</v>
      </c>
      <c r="T38" s="40">
        <f t="shared" si="9"/>
        <v>0</v>
      </c>
      <c r="U38" s="42">
        <f t="shared" si="10"/>
        <v>1</v>
      </c>
      <c r="V38" s="160">
        <f t="shared" si="11"/>
        <v>0</v>
      </c>
      <c r="W38" s="167">
        <f t="shared" si="12"/>
        <v>0</v>
      </c>
      <c r="X38" s="168">
        <f t="shared" si="13"/>
        <v>1</v>
      </c>
      <c r="Y38" s="160">
        <f t="shared" si="14"/>
        <v>0</v>
      </c>
      <c r="Z38" s="167">
        <f t="shared" si="15"/>
        <v>0</v>
      </c>
      <c r="AA38" s="168">
        <f t="shared" si="16"/>
        <v>1</v>
      </c>
      <c r="AB38" s="160">
        <f t="shared" si="17"/>
        <v>0</v>
      </c>
      <c r="AC38" s="167">
        <f t="shared" si="18"/>
        <v>0</v>
      </c>
      <c r="AD38" s="168">
        <f t="shared" si="19"/>
        <v>1</v>
      </c>
      <c r="AE38" s="160">
        <f t="shared" si="20"/>
        <v>0</v>
      </c>
      <c r="AF38" s="167">
        <f t="shared" si="21"/>
        <v>0</v>
      </c>
      <c r="AG38" s="168">
        <f t="shared" si="22"/>
        <v>1</v>
      </c>
      <c r="AH38" s="160">
        <f t="shared" si="23"/>
        <v>0</v>
      </c>
      <c r="AI38" s="167">
        <f t="shared" si="24"/>
        <v>0</v>
      </c>
      <c r="AJ38" s="168">
        <f t="shared" si="25"/>
        <v>1</v>
      </c>
      <c r="AK38" s="160">
        <f t="shared" si="26"/>
        <v>0</v>
      </c>
      <c r="AL38" s="167">
        <f t="shared" si="27"/>
        <v>0</v>
      </c>
      <c r="AM38" s="168">
        <f t="shared" si="28"/>
        <v>1</v>
      </c>
      <c r="AN38" s="160">
        <f t="shared" si="29"/>
        <v>0</v>
      </c>
      <c r="AO38" s="167">
        <f t="shared" si="30"/>
        <v>0</v>
      </c>
      <c r="AP38" s="168">
        <f t="shared" si="31"/>
        <v>1</v>
      </c>
      <c r="AQ38" s="160">
        <f t="shared" si="32"/>
        <v>0</v>
      </c>
      <c r="AR38" s="167">
        <f t="shared" si="33"/>
        <v>0</v>
      </c>
      <c r="AS38" s="168">
        <f t="shared" si="34"/>
        <v>1</v>
      </c>
      <c r="AT38" s="160">
        <f t="shared" si="35"/>
        <v>0</v>
      </c>
      <c r="AU38" s="167">
        <f t="shared" si="36"/>
        <v>0</v>
      </c>
      <c r="AV38" s="168">
        <f t="shared" si="37"/>
        <v>1</v>
      </c>
      <c r="AW38" s="160">
        <f t="shared" si="38"/>
        <v>0</v>
      </c>
      <c r="AX38" s="167">
        <f t="shared" si="39"/>
        <v>0</v>
      </c>
      <c r="AY38" s="168">
        <f t="shared" si="40"/>
        <v>1</v>
      </c>
      <c r="AZ38" s="160">
        <f t="shared" si="0"/>
        <v>0</v>
      </c>
      <c r="BA38" s="167">
        <f t="shared" si="41"/>
        <v>0</v>
      </c>
      <c r="BB38" s="168">
        <f t="shared" si="42"/>
        <v>1</v>
      </c>
      <c r="BC38" s="160">
        <f t="shared" si="43"/>
        <v>0</v>
      </c>
    </row>
    <row r="39" spans="1:55" ht="17.45" customHeight="1" x14ac:dyDescent="0.2">
      <c r="A39" s="111"/>
      <c r="C39" s="192"/>
      <c r="D39" s="192"/>
      <c r="E39" s="192"/>
      <c r="F39" s="158">
        <f>DATOS!$E$10</f>
        <v>2020</v>
      </c>
      <c r="G39" s="194">
        <v>0.05</v>
      </c>
      <c r="H39" s="192"/>
      <c r="I39" s="178"/>
      <c r="J39" s="166">
        <f t="shared" si="1"/>
        <v>0</v>
      </c>
      <c r="K39" s="160">
        <f t="shared" si="2"/>
        <v>0</v>
      </c>
      <c r="L39" s="160">
        <f t="shared" si="3"/>
        <v>0</v>
      </c>
      <c r="M39" s="160">
        <f t="shared" si="4"/>
        <v>0</v>
      </c>
      <c r="N39" s="160">
        <f t="shared" si="5"/>
        <v>0</v>
      </c>
      <c r="O39" s="195"/>
      <c r="P39" s="167">
        <f t="shared" si="6"/>
        <v>0</v>
      </c>
      <c r="Q39" s="168">
        <f t="shared" si="7"/>
        <v>1</v>
      </c>
      <c r="R39" s="160">
        <f t="shared" si="8"/>
        <v>0</v>
      </c>
      <c r="T39" s="40">
        <f t="shared" si="9"/>
        <v>0</v>
      </c>
      <c r="U39" s="42">
        <f t="shared" si="10"/>
        <v>1</v>
      </c>
      <c r="V39" s="160">
        <f t="shared" si="11"/>
        <v>0</v>
      </c>
      <c r="W39" s="167">
        <f t="shared" si="12"/>
        <v>0</v>
      </c>
      <c r="X39" s="168">
        <f t="shared" si="13"/>
        <v>1</v>
      </c>
      <c r="Y39" s="160">
        <f t="shared" si="14"/>
        <v>0</v>
      </c>
      <c r="Z39" s="167">
        <f t="shared" si="15"/>
        <v>0</v>
      </c>
      <c r="AA39" s="168">
        <f t="shared" si="16"/>
        <v>1</v>
      </c>
      <c r="AB39" s="160">
        <f t="shared" si="17"/>
        <v>0</v>
      </c>
      <c r="AC39" s="167">
        <f t="shared" si="18"/>
        <v>0</v>
      </c>
      <c r="AD39" s="168">
        <f t="shared" si="19"/>
        <v>1</v>
      </c>
      <c r="AE39" s="160">
        <f t="shared" si="20"/>
        <v>0</v>
      </c>
      <c r="AF39" s="167">
        <f t="shared" si="21"/>
        <v>0</v>
      </c>
      <c r="AG39" s="168">
        <f t="shared" si="22"/>
        <v>1</v>
      </c>
      <c r="AH39" s="160">
        <f t="shared" si="23"/>
        <v>0</v>
      </c>
      <c r="AI39" s="167">
        <f t="shared" si="24"/>
        <v>0</v>
      </c>
      <c r="AJ39" s="168">
        <f t="shared" si="25"/>
        <v>1</v>
      </c>
      <c r="AK39" s="160">
        <f t="shared" si="26"/>
        <v>0</v>
      </c>
      <c r="AL39" s="167">
        <f t="shared" si="27"/>
        <v>0</v>
      </c>
      <c r="AM39" s="168">
        <f t="shared" si="28"/>
        <v>1</v>
      </c>
      <c r="AN39" s="160">
        <f t="shared" si="29"/>
        <v>0</v>
      </c>
      <c r="AO39" s="167">
        <f t="shared" si="30"/>
        <v>0</v>
      </c>
      <c r="AP39" s="168">
        <f t="shared" si="31"/>
        <v>1</v>
      </c>
      <c r="AQ39" s="160">
        <f t="shared" si="32"/>
        <v>0</v>
      </c>
      <c r="AR39" s="167">
        <f t="shared" si="33"/>
        <v>0</v>
      </c>
      <c r="AS39" s="168">
        <f t="shared" si="34"/>
        <v>1</v>
      </c>
      <c r="AT39" s="160">
        <f t="shared" si="35"/>
        <v>0</v>
      </c>
      <c r="AU39" s="167">
        <f t="shared" si="36"/>
        <v>0</v>
      </c>
      <c r="AV39" s="168">
        <f t="shared" si="37"/>
        <v>1</v>
      </c>
      <c r="AW39" s="160">
        <f t="shared" si="38"/>
        <v>0</v>
      </c>
      <c r="AX39" s="167">
        <f t="shared" si="39"/>
        <v>0</v>
      </c>
      <c r="AY39" s="168">
        <f t="shared" si="40"/>
        <v>1</v>
      </c>
      <c r="AZ39" s="160">
        <f t="shared" si="0"/>
        <v>0</v>
      </c>
      <c r="BA39" s="167">
        <f t="shared" si="41"/>
        <v>0</v>
      </c>
      <c r="BB39" s="168">
        <f t="shared" si="42"/>
        <v>1</v>
      </c>
      <c r="BC39" s="160">
        <f t="shared" si="43"/>
        <v>0</v>
      </c>
    </row>
    <row r="40" spans="1:55" ht="17.45" customHeight="1" x14ac:dyDescent="0.2">
      <c r="A40" s="111"/>
      <c r="C40" s="192"/>
      <c r="D40" s="192"/>
      <c r="E40" s="192"/>
      <c r="F40" s="158">
        <f>DATOS!$E$10</f>
        <v>2020</v>
      </c>
      <c r="G40" s="194">
        <v>0.05</v>
      </c>
      <c r="H40" s="192"/>
      <c r="I40" s="178"/>
      <c r="J40" s="166">
        <f t="shared" si="1"/>
        <v>0</v>
      </c>
      <c r="K40" s="160">
        <f t="shared" si="2"/>
        <v>0</v>
      </c>
      <c r="L40" s="160">
        <f t="shared" si="3"/>
        <v>0</v>
      </c>
      <c r="M40" s="160">
        <f t="shared" si="4"/>
        <v>0</v>
      </c>
      <c r="N40" s="160">
        <f t="shared" si="5"/>
        <v>0</v>
      </c>
      <c r="O40" s="195"/>
      <c r="P40" s="167">
        <f t="shared" si="6"/>
        <v>0</v>
      </c>
      <c r="Q40" s="168">
        <f t="shared" si="7"/>
        <v>1</v>
      </c>
      <c r="R40" s="160">
        <f t="shared" si="8"/>
        <v>0</v>
      </c>
      <c r="T40" s="40">
        <f t="shared" si="9"/>
        <v>0</v>
      </c>
      <c r="U40" s="42">
        <f t="shared" si="10"/>
        <v>1</v>
      </c>
      <c r="V40" s="160">
        <f t="shared" si="11"/>
        <v>0</v>
      </c>
      <c r="W40" s="167">
        <f t="shared" si="12"/>
        <v>0</v>
      </c>
      <c r="X40" s="168">
        <f t="shared" si="13"/>
        <v>1</v>
      </c>
      <c r="Y40" s="160">
        <f t="shared" si="14"/>
        <v>0</v>
      </c>
      <c r="Z40" s="167">
        <f t="shared" si="15"/>
        <v>0</v>
      </c>
      <c r="AA40" s="168">
        <f t="shared" si="16"/>
        <v>1</v>
      </c>
      <c r="AB40" s="160">
        <f t="shared" si="17"/>
        <v>0</v>
      </c>
      <c r="AC40" s="167">
        <f t="shared" si="18"/>
        <v>0</v>
      </c>
      <c r="AD40" s="168">
        <f t="shared" si="19"/>
        <v>1</v>
      </c>
      <c r="AE40" s="160">
        <f t="shared" si="20"/>
        <v>0</v>
      </c>
      <c r="AF40" s="167">
        <f t="shared" si="21"/>
        <v>0</v>
      </c>
      <c r="AG40" s="168">
        <f t="shared" si="22"/>
        <v>1</v>
      </c>
      <c r="AH40" s="160">
        <f t="shared" si="23"/>
        <v>0</v>
      </c>
      <c r="AI40" s="167">
        <f t="shared" si="24"/>
        <v>0</v>
      </c>
      <c r="AJ40" s="168">
        <f t="shared" si="25"/>
        <v>1</v>
      </c>
      <c r="AK40" s="160">
        <f t="shared" si="26"/>
        <v>0</v>
      </c>
      <c r="AL40" s="167">
        <f t="shared" si="27"/>
        <v>0</v>
      </c>
      <c r="AM40" s="168">
        <f t="shared" si="28"/>
        <v>1</v>
      </c>
      <c r="AN40" s="160">
        <f t="shared" si="29"/>
        <v>0</v>
      </c>
      <c r="AO40" s="167">
        <f t="shared" si="30"/>
        <v>0</v>
      </c>
      <c r="AP40" s="168">
        <f t="shared" si="31"/>
        <v>1</v>
      </c>
      <c r="AQ40" s="160">
        <f t="shared" si="32"/>
        <v>0</v>
      </c>
      <c r="AR40" s="167">
        <f t="shared" si="33"/>
        <v>0</v>
      </c>
      <c r="AS40" s="168">
        <f t="shared" si="34"/>
        <v>1</v>
      </c>
      <c r="AT40" s="160">
        <f t="shared" si="35"/>
        <v>0</v>
      </c>
      <c r="AU40" s="167">
        <f t="shared" si="36"/>
        <v>0</v>
      </c>
      <c r="AV40" s="168">
        <f t="shared" si="37"/>
        <v>1</v>
      </c>
      <c r="AW40" s="160">
        <f t="shared" si="38"/>
        <v>0</v>
      </c>
      <c r="AX40" s="167">
        <f t="shared" si="39"/>
        <v>0</v>
      </c>
      <c r="AY40" s="168">
        <f t="shared" si="40"/>
        <v>1</v>
      </c>
      <c r="AZ40" s="160">
        <f t="shared" si="0"/>
        <v>0</v>
      </c>
      <c r="BA40" s="167">
        <f t="shared" si="41"/>
        <v>0</v>
      </c>
      <c r="BB40" s="168">
        <f t="shared" si="42"/>
        <v>1</v>
      </c>
      <c r="BC40" s="160">
        <f t="shared" si="43"/>
        <v>0</v>
      </c>
    </row>
    <row r="41" spans="1:55" ht="17.45" customHeight="1" x14ac:dyDescent="0.2">
      <c r="A41" s="111"/>
      <c r="C41" s="192"/>
      <c r="D41" s="192"/>
      <c r="E41" s="192"/>
      <c r="F41" s="158">
        <f>DATOS!$E$10</f>
        <v>2020</v>
      </c>
      <c r="G41" s="194">
        <v>0.05</v>
      </c>
      <c r="H41" s="192"/>
      <c r="I41" s="178"/>
      <c r="J41" s="166">
        <f t="shared" si="1"/>
        <v>0</v>
      </c>
      <c r="K41" s="160">
        <f t="shared" si="2"/>
        <v>0</v>
      </c>
      <c r="L41" s="160">
        <f t="shared" si="3"/>
        <v>0</v>
      </c>
      <c r="M41" s="160">
        <f t="shared" si="4"/>
        <v>0</v>
      </c>
      <c r="N41" s="160">
        <f t="shared" si="5"/>
        <v>0</v>
      </c>
      <c r="O41" s="195"/>
      <c r="P41" s="167">
        <f t="shared" si="6"/>
        <v>0</v>
      </c>
      <c r="Q41" s="168">
        <f t="shared" si="7"/>
        <v>1</v>
      </c>
      <c r="R41" s="160">
        <f t="shared" si="8"/>
        <v>0</v>
      </c>
      <c r="T41" s="40">
        <f t="shared" si="9"/>
        <v>0</v>
      </c>
      <c r="U41" s="42">
        <f t="shared" si="10"/>
        <v>1</v>
      </c>
      <c r="V41" s="160">
        <f t="shared" si="11"/>
        <v>0</v>
      </c>
      <c r="W41" s="167">
        <f t="shared" si="12"/>
        <v>0</v>
      </c>
      <c r="X41" s="168">
        <f t="shared" si="13"/>
        <v>1</v>
      </c>
      <c r="Y41" s="160">
        <f t="shared" si="14"/>
        <v>0</v>
      </c>
      <c r="Z41" s="167">
        <f t="shared" si="15"/>
        <v>0</v>
      </c>
      <c r="AA41" s="168">
        <f t="shared" si="16"/>
        <v>1</v>
      </c>
      <c r="AB41" s="160">
        <f t="shared" si="17"/>
        <v>0</v>
      </c>
      <c r="AC41" s="167">
        <f t="shared" si="18"/>
        <v>0</v>
      </c>
      <c r="AD41" s="168">
        <f t="shared" si="19"/>
        <v>1</v>
      </c>
      <c r="AE41" s="160">
        <f t="shared" si="20"/>
        <v>0</v>
      </c>
      <c r="AF41" s="167">
        <f t="shared" si="21"/>
        <v>0</v>
      </c>
      <c r="AG41" s="168">
        <f t="shared" si="22"/>
        <v>1</v>
      </c>
      <c r="AH41" s="160">
        <f t="shared" si="23"/>
        <v>0</v>
      </c>
      <c r="AI41" s="167">
        <f t="shared" si="24"/>
        <v>0</v>
      </c>
      <c r="AJ41" s="168">
        <f t="shared" si="25"/>
        <v>1</v>
      </c>
      <c r="AK41" s="160">
        <f t="shared" si="26"/>
        <v>0</v>
      </c>
      <c r="AL41" s="167">
        <f t="shared" si="27"/>
        <v>0</v>
      </c>
      <c r="AM41" s="168">
        <f t="shared" si="28"/>
        <v>1</v>
      </c>
      <c r="AN41" s="160">
        <f t="shared" si="29"/>
        <v>0</v>
      </c>
      <c r="AO41" s="167">
        <f t="shared" si="30"/>
        <v>0</v>
      </c>
      <c r="AP41" s="168">
        <f t="shared" si="31"/>
        <v>1</v>
      </c>
      <c r="AQ41" s="160">
        <f t="shared" si="32"/>
        <v>0</v>
      </c>
      <c r="AR41" s="167">
        <f t="shared" si="33"/>
        <v>0</v>
      </c>
      <c r="AS41" s="168">
        <f t="shared" si="34"/>
        <v>1</v>
      </c>
      <c r="AT41" s="160">
        <f t="shared" si="35"/>
        <v>0</v>
      </c>
      <c r="AU41" s="167">
        <f t="shared" si="36"/>
        <v>0</v>
      </c>
      <c r="AV41" s="168">
        <f t="shared" si="37"/>
        <v>1</v>
      </c>
      <c r="AW41" s="160">
        <f t="shared" si="38"/>
        <v>0</v>
      </c>
      <c r="AX41" s="167">
        <f t="shared" si="39"/>
        <v>0</v>
      </c>
      <c r="AY41" s="168">
        <f t="shared" si="40"/>
        <v>1</v>
      </c>
      <c r="AZ41" s="160">
        <f t="shared" si="0"/>
        <v>0</v>
      </c>
      <c r="BA41" s="167">
        <f t="shared" si="41"/>
        <v>0</v>
      </c>
      <c r="BB41" s="168">
        <f t="shared" si="42"/>
        <v>1</v>
      </c>
      <c r="BC41" s="160">
        <f t="shared" si="43"/>
        <v>0</v>
      </c>
    </row>
    <row r="42" spans="1:55" ht="17.45" customHeight="1" x14ac:dyDescent="0.2">
      <c r="A42" s="111"/>
      <c r="C42" s="192"/>
      <c r="D42" s="192"/>
      <c r="E42" s="192"/>
      <c r="F42" s="158">
        <f>DATOS!$E$10</f>
        <v>2020</v>
      </c>
      <c r="G42" s="194">
        <v>0.05</v>
      </c>
      <c r="H42" s="192"/>
      <c r="I42" s="178"/>
      <c r="J42" s="166">
        <f t="shared" si="1"/>
        <v>0</v>
      </c>
      <c r="K42" s="160">
        <f t="shared" si="2"/>
        <v>0</v>
      </c>
      <c r="L42" s="160">
        <f t="shared" si="3"/>
        <v>0</v>
      </c>
      <c r="M42" s="160">
        <f t="shared" si="4"/>
        <v>0</v>
      </c>
      <c r="N42" s="160">
        <f t="shared" si="5"/>
        <v>0</v>
      </c>
      <c r="O42" s="195"/>
      <c r="P42" s="167">
        <f t="shared" si="6"/>
        <v>0</v>
      </c>
      <c r="Q42" s="168">
        <f t="shared" si="7"/>
        <v>1</v>
      </c>
      <c r="R42" s="160">
        <f t="shared" si="8"/>
        <v>0</v>
      </c>
      <c r="T42" s="40">
        <f t="shared" si="9"/>
        <v>0</v>
      </c>
      <c r="U42" s="42">
        <f t="shared" si="10"/>
        <v>1</v>
      </c>
      <c r="V42" s="160">
        <f t="shared" si="11"/>
        <v>0</v>
      </c>
      <c r="W42" s="167">
        <f t="shared" si="12"/>
        <v>0</v>
      </c>
      <c r="X42" s="168">
        <f t="shared" si="13"/>
        <v>1</v>
      </c>
      <c r="Y42" s="160">
        <f t="shared" si="14"/>
        <v>0</v>
      </c>
      <c r="Z42" s="167">
        <f t="shared" si="15"/>
        <v>0</v>
      </c>
      <c r="AA42" s="168">
        <f t="shared" si="16"/>
        <v>1</v>
      </c>
      <c r="AB42" s="160">
        <f t="shared" si="17"/>
        <v>0</v>
      </c>
      <c r="AC42" s="167">
        <f t="shared" si="18"/>
        <v>0</v>
      </c>
      <c r="AD42" s="168">
        <f t="shared" si="19"/>
        <v>1</v>
      </c>
      <c r="AE42" s="160">
        <f t="shared" si="20"/>
        <v>0</v>
      </c>
      <c r="AF42" s="167">
        <f t="shared" si="21"/>
        <v>0</v>
      </c>
      <c r="AG42" s="168">
        <f t="shared" si="22"/>
        <v>1</v>
      </c>
      <c r="AH42" s="160">
        <f t="shared" si="23"/>
        <v>0</v>
      </c>
      <c r="AI42" s="167">
        <f t="shared" si="24"/>
        <v>0</v>
      </c>
      <c r="AJ42" s="168">
        <f t="shared" si="25"/>
        <v>1</v>
      </c>
      <c r="AK42" s="160">
        <f t="shared" si="26"/>
        <v>0</v>
      </c>
      <c r="AL42" s="167">
        <f t="shared" si="27"/>
        <v>0</v>
      </c>
      <c r="AM42" s="168">
        <f t="shared" si="28"/>
        <v>1</v>
      </c>
      <c r="AN42" s="160">
        <f t="shared" si="29"/>
        <v>0</v>
      </c>
      <c r="AO42" s="167">
        <f t="shared" si="30"/>
        <v>0</v>
      </c>
      <c r="AP42" s="168">
        <f t="shared" si="31"/>
        <v>1</v>
      </c>
      <c r="AQ42" s="160">
        <f t="shared" si="32"/>
        <v>0</v>
      </c>
      <c r="AR42" s="167">
        <f t="shared" si="33"/>
        <v>0</v>
      </c>
      <c r="AS42" s="168">
        <f t="shared" si="34"/>
        <v>1</v>
      </c>
      <c r="AT42" s="160">
        <f t="shared" si="35"/>
        <v>0</v>
      </c>
      <c r="AU42" s="167">
        <f t="shared" si="36"/>
        <v>0</v>
      </c>
      <c r="AV42" s="168">
        <f t="shared" si="37"/>
        <v>1</v>
      </c>
      <c r="AW42" s="160">
        <f t="shared" si="38"/>
        <v>0</v>
      </c>
      <c r="AX42" s="167">
        <f t="shared" si="39"/>
        <v>0</v>
      </c>
      <c r="AY42" s="168">
        <f t="shared" si="40"/>
        <v>1</v>
      </c>
      <c r="AZ42" s="160">
        <f t="shared" si="0"/>
        <v>0</v>
      </c>
      <c r="BA42" s="167">
        <f t="shared" si="41"/>
        <v>0</v>
      </c>
      <c r="BB42" s="168">
        <f t="shared" si="42"/>
        <v>1</v>
      </c>
      <c r="BC42" s="160">
        <f t="shared" si="43"/>
        <v>0</v>
      </c>
    </row>
    <row r="43" spans="1:55" ht="17.45" customHeight="1" x14ac:dyDescent="0.2">
      <c r="A43" s="111"/>
      <c r="C43" s="192"/>
      <c r="D43" s="192"/>
      <c r="E43" s="192"/>
      <c r="F43" s="158">
        <f>DATOS!$E$10</f>
        <v>2020</v>
      </c>
      <c r="G43" s="194">
        <v>0.05</v>
      </c>
      <c r="H43" s="192"/>
      <c r="I43" s="178"/>
      <c r="J43" s="166">
        <f t="shared" si="1"/>
        <v>0</v>
      </c>
      <c r="K43" s="160">
        <f t="shared" si="2"/>
        <v>0</v>
      </c>
      <c r="L43" s="160">
        <f t="shared" si="3"/>
        <v>0</v>
      </c>
      <c r="M43" s="160">
        <f t="shared" si="4"/>
        <v>0</v>
      </c>
      <c r="N43" s="160">
        <f t="shared" si="5"/>
        <v>0</v>
      </c>
      <c r="O43" s="195"/>
      <c r="P43" s="167">
        <f t="shared" si="6"/>
        <v>0</v>
      </c>
      <c r="Q43" s="168">
        <f t="shared" si="7"/>
        <v>1</v>
      </c>
      <c r="R43" s="160">
        <f t="shared" si="8"/>
        <v>0</v>
      </c>
      <c r="T43" s="40">
        <f t="shared" ref="T43:T63" si="44">IF($E43=0,0,IF($E43=$F43,LOOKUP($D43,$T$4:$T$15,V$4:V$15),V$3))</f>
        <v>0</v>
      </c>
      <c r="U43" s="42">
        <f t="shared" ref="U43:U63" si="45">IF($O43=0,1,T43/$O43)</f>
        <v>1</v>
      </c>
      <c r="V43" s="160">
        <f t="shared" si="11"/>
        <v>0</v>
      </c>
      <c r="W43" s="167">
        <f t="shared" si="12"/>
        <v>0</v>
      </c>
      <c r="X43" s="168">
        <f t="shared" si="13"/>
        <v>1</v>
      </c>
      <c r="Y43" s="160">
        <f t="shared" si="14"/>
        <v>0</v>
      </c>
      <c r="Z43" s="167">
        <f t="shared" si="15"/>
        <v>0</v>
      </c>
      <c r="AA43" s="168">
        <f t="shared" si="16"/>
        <v>1</v>
      </c>
      <c r="AB43" s="160">
        <f t="shared" si="17"/>
        <v>0</v>
      </c>
      <c r="AC43" s="167">
        <f t="shared" si="18"/>
        <v>0</v>
      </c>
      <c r="AD43" s="168">
        <f t="shared" si="19"/>
        <v>1</v>
      </c>
      <c r="AE43" s="160">
        <f t="shared" si="20"/>
        <v>0</v>
      </c>
      <c r="AF43" s="167">
        <f t="shared" si="21"/>
        <v>0</v>
      </c>
      <c r="AG43" s="168">
        <f t="shared" si="22"/>
        <v>1</v>
      </c>
      <c r="AH43" s="160">
        <f t="shared" si="23"/>
        <v>0</v>
      </c>
      <c r="AI43" s="167">
        <f t="shared" si="24"/>
        <v>0</v>
      </c>
      <c r="AJ43" s="168">
        <f t="shared" si="25"/>
        <v>1</v>
      </c>
      <c r="AK43" s="160">
        <f t="shared" si="26"/>
        <v>0</v>
      </c>
      <c r="AL43" s="167">
        <f t="shared" si="27"/>
        <v>0</v>
      </c>
      <c r="AM43" s="168">
        <f t="shared" si="28"/>
        <v>1</v>
      </c>
      <c r="AN43" s="160">
        <f t="shared" si="29"/>
        <v>0</v>
      </c>
      <c r="AO43" s="167">
        <f t="shared" si="30"/>
        <v>0</v>
      </c>
      <c r="AP43" s="168">
        <f t="shared" si="31"/>
        <v>1</v>
      </c>
      <c r="AQ43" s="160">
        <f t="shared" si="32"/>
        <v>0</v>
      </c>
      <c r="AR43" s="167">
        <f t="shared" si="33"/>
        <v>0</v>
      </c>
      <c r="AS43" s="168">
        <f t="shared" si="34"/>
        <v>1</v>
      </c>
      <c r="AT43" s="160">
        <f t="shared" si="35"/>
        <v>0</v>
      </c>
      <c r="AU43" s="167">
        <f t="shared" si="36"/>
        <v>0</v>
      </c>
      <c r="AV43" s="168">
        <f t="shared" si="37"/>
        <v>1</v>
      </c>
      <c r="AW43" s="160">
        <f t="shared" si="38"/>
        <v>0</v>
      </c>
      <c r="AX43" s="167">
        <f t="shared" si="39"/>
        <v>0</v>
      </c>
      <c r="AY43" s="168">
        <f t="shared" si="40"/>
        <v>1</v>
      </c>
      <c r="AZ43" s="160">
        <f t="shared" si="0"/>
        <v>0</v>
      </c>
      <c r="BA43" s="167">
        <f t="shared" si="41"/>
        <v>0</v>
      </c>
      <c r="BB43" s="168">
        <f t="shared" si="42"/>
        <v>1</v>
      </c>
      <c r="BC43" s="160">
        <f t="shared" si="43"/>
        <v>0</v>
      </c>
    </row>
    <row r="44" spans="1:55" ht="17.45" customHeight="1" x14ac:dyDescent="0.2">
      <c r="A44" s="111"/>
      <c r="C44" s="192"/>
      <c r="D44" s="192"/>
      <c r="E44" s="192"/>
      <c r="F44" s="158">
        <f>DATOS!$E$10</f>
        <v>2020</v>
      </c>
      <c r="G44" s="194">
        <v>0.05</v>
      </c>
      <c r="H44" s="192"/>
      <c r="I44" s="178"/>
      <c r="J44" s="166">
        <f t="shared" si="1"/>
        <v>0</v>
      </c>
      <c r="K44" s="160">
        <f t="shared" si="2"/>
        <v>0</v>
      </c>
      <c r="L44" s="160">
        <f t="shared" si="3"/>
        <v>0</v>
      </c>
      <c r="M44" s="160">
        <f t="shared" si="4"/>
        <v>0</v>
      </c>
      <c r="N44" s="160">
        <f t="shared" si="5"/>
        <v>0</v>
      </c>
      <c r="O44" s="195"/>
      <c r="P44" s="167">
        <f t="shared" si="6"/>
        <v>0</v>
      </c>
      <c r="Q44" s="168">
        <f t="shared" si="7"/>
        <v>1</v>
      </c>
      <c r="R44" s="160">
        <f t="shared" si="8"/>
        <v>0</v>
      </c>
      <c r="T44" s="40">
        <f t="shared" si="44"/>
        <v>0</v>
      </c>
      <c r="U44" s="42">
        <f t="shared" si="45"/>
        <v>1</v>
      </c>
      <c r="V44" s="160">
        <f t="shared" si="11"/>
        <v>0</v>
      </c>
      <c r="W44" s="167">
        <f t="shared" si="12"/>
        <v>0</v>
      </c>
      <c r="X44" s="168">
        <f t="shared" si="13"/>
        <v>1</v>
      </c>
      <c r="Y44" s="160">
        <f t="shared" si="14"/>
        <v>0</v>
      </c>
      <c r="Z44" s="167">
        <f t="shared" si="15"/>
        <v>0</v>
      </c>
      <c r="AA44" s="168">
        <f t="shared" si="16"/>
        <v>1</v>
      </c>
      <c r="AB44" s="160">
        <f t="shared" si="17"/>
        <v>0</v>
      </c>
      <c r="AC44" s="167">
        <f t="shared" si="18"/>
        <v>0</v>
      </c>
      <c r="AD44" s="168">
        <f t="shared" si="19"/>
        <v>1</v>
      </c>
      <c r="AE44" s="160">
        <f t="shared" si="20"/>
        <v>0</v>
      </c>
      <c r="AF44" s="167">
        <f t="shared" si="21"/>
        <v>0</v>
      </c>
      <c r="AG44" s="168">
        <f t="shared" si="22"/>
        <v>1</v>
      </c>
      <c r="AH44" s="160">
        <f t="shared" si="23"/>
        <v>0</v>
      </c>
      <c r="AI44" s="167">
        <f t="shared" si="24"/>
        <v>0</v>
      </c>
      <c r="AJ44" s="168">
        <f t="shared" si="25"/>
        <v>1</v>
      </c>
      <c r="AK44" s="160">
        <f t="shared" si="26"/>
        <v>0</v>
      </c>
      <c r="AL44" s="167">
        <f t="shared" si="27"/>
        <v>0</v>
      </c>
      <c r="AM44" s="168">
        <f t="shared" si="28"/>
        <v>1</v>
      </c>
      <c r="AN44" s="160">
        <f t="shared" si="29"/>
        <v>0</v>
      </c>
      <c r="AO44" s="167">
        <f t="shared" si="30"/>
        <v>0</v>
      </c>
      <c r="AP44" s="168">
        <f t="shared" si="31"/>
        <v>1</v>
      </c>
      <c r="AQ44" s="160">
        <f t="shared" si="32"/>
        <v>0</v>
      </c>
      <c r="AR44" s="167">
        <f t="shared" si="33"/>
        <v>0</v>
      </c>
      <c r="AS44" s="168">
        <f t="shared" si="34"/>
        <v>1</v>
      </c>
      <c r="AT44" s="160">
        <f t="shared" si="35"/>
        <v>0</v>
      </c>
      <c r="AU44" s="167">
        <f t="shared" si="36"/>
        <v>0</v>
      </c>
      <c r="AV44" s="168">
        <f t="shared" si="37"/>
        <v>1</v>
      </c>
      <c r="AW44" s="160">
        <f t="shared" si="38"/>
        <v>0</v>
      </c>
      <c r="AX44" s="167">
        <f t="shared" si="39"/>
        <v>0</v>
      </c>
      <c r="AY44" s="168">
        <f t="shared" si="40"/>
        <v>1</v>
      </c>
      <c r="AZ44" s="160">
        <f t="shared" si="0"/>
        <v>0</v>
      </c>
      <c r="BA44" s="167">
        <f t="shared" si="41"/>
        <v>0</v>
      </c>
      <c r="BB44" s="168">
        <f t="shared" si="42"/>
        <v>1</v>
      </c>
      <c r="BC44" s="160">
        <f t="shared" si="43"/>
        <v>0</v>
      </c>
    </row>
    <row r="45" spans="1:55" ht="17.45" customHeight="1" x14ac:dyDescent="0.2">
      <c r="A45" s="111"/>
      <c r="C45" s="192"/>
      <c r="D45" s="192"/>
      <c r="E45" s="192"/>
      <c r="F45" s="158">
        <f>DATOS!$E$10</f>
        <v>2020</v>
      </c>
      <c r="G45" s="194">
        <v>0.05</v>
      </c>
      <c r="H45" s="192"/>
      <c r="I45" s="178"/>
      <c r="J45" s="166">
        <f t="shared" si="1"/>
        <v>0</v>
      </c>
      <c r="K45" s="160">
        <f t="shared" si="2"/>
        <v>0</v>
      </c>
      <c r="L45" s="160">
        <f t="shared" si="3"/>
        <v>0</v>
      </c>
      <c r="M45" s="160">
        <f t="shared" si="4"/>
        <v>0</v>
      </c>
      <c r="N45" s="160">
        <f t="shared" si="5"/>
        <v>0</v>
      </c>
      <c r="O45" s="195"/>
      <c r="P45" s="167">
        <f t="shared" si="6"/>
        <v>0</v>
      </c>
      <c r="Q45" s="168">
        <f t="shared" si="7"/>
        <v>1</v>
      </c>
      <c r="R45" s="160">
        <f t="shared" si="8"/>
        <v>0</v>
      </c>
      <c r="T45" s="40">
        <f t="shared" si="44"/>
        <v>0</v>
      </c>
      <c r="U45" s="42">
        <f t="shared" si="45"/>
        <v>1</v>
      </c>
      <c r="V45" s="160">
        <f t="shared" si="11"/>
        <v>0</v>
      </c>
      <c r="W45" s="167">
        <f t="shared" si="12"/>
        <v>0</v>
      </c>
      <c r="X45" s="168">
        <f t="shared" si="13"/>
        <v>1</v>
      </c>
      <c r="Y45" s="160">
        <f t="shared" si="14"/>
        <v>0</v>
      </c>
      <c r="Z45" s="167">
        <f t="shared" si="15"/>
        <v>0</v>
      </c>
      <c r="AA45" s="168">
        <f t="shared" si="16"/>
        <v>1</v>
      </c>
      <c r="AB45" s="160">
        <f t="shared" si="17"/>
        <v>0</v>
      </c>
      <c r="AC45" s="167">
        <f t="shared" si="18"/>
        <v>0</v>
      </c>
      <c r="AD45" s="168">
        <f t="shared" si="19"/>
        <v>1</v>
      </c>
      <c r="AE45" s="160">
        <f t="shared" si="20"/>
        <v>0</v>
      </c>
      <c r="AF45" s="167">
        <f t="shared" si="21"/>
        <v>0</v>
      </c>
      <c r="AG45" s="168">
        <f t="shared" si="22"/>
        <v>1</v>
      </c>
      <c r="AH45" s="160">
        <f t="shared" si="23"/>
        <v>0</v>
      </c>
      <c r="AI45" s="167">
        <f t="shared" si="24"/>
        <v>0</v>
      </c>
      <c r="AJ45" s="168">
        <f t="shared" si="25"/>
        <v>1</v>
      </c>
      <c r="AK45" s="160">
        <f t="shared" si="26"/>
        <v>0</v>
      </c>
      <c r="AL45" s="167">
        <f t="shared" si="27"/>
        <v>0</v>
      </c>
      <c r="AM45" s="168">
        <f t="shared" si="28"/>
        <v>1</v>
      </c>
      <c r="AN45" s="160">
        <f t="shared" si="29"/>
        <v>0</v>
      </c>
      <c r="AO45" s="167">
        <f t="shared" si="30"/>
        <v>0</v>
      </c>
      <c r="AP45" s="168">
        <f t="shared" si="31"/>
        <v>1</v>
      </c>
      <c r="AQ45" s="160">
        <f t="shared" si="32"/>
        <v>0</v>
      </c>
      <c r="AR45" s="167">
        <f t="shared" si="33"/>
        <v>0</v>
      </c>
      <c r="AS45" s="168">
        <f t="shared" si="34"/>
        <v>1</v>
      </c>
      <c r="AT45" s="160">
        <f t="shared" si="35"/>
        <v>0</v>
      </c>
      <c r="AU45" s="167">
        <f t="shared" si="36"/>
        <v>0</v>
      </c>
      <c r="AV45" s="168">
        <f t="shared" si="37"/>
        <v>1</v>
      </c>
      <c r="AW45" s="160">
        <f t="shared" si="38"/>
        <v>0</v>
      </c>
      <c r="AX45" s="167">
        <f t="shared" si="39"/>
        <v>0</v>
      </c>
      <c r="AY45" s="168">
        <f t="shared" si="40"/>
        <v>1</v>
      </c>
      <c r="AZ45" s="160">
        <f t="shared" si="0"/>
        <v>0</v>
      </c>
      <c r="BA45" s="167">
        <f t="shared" si="41"/>
        <v>0</v>
      </c>
      <c r="BB45" s="168">
        <f t="shared" si="42"/>
        <v>1</v>
      </c>
      <c r="BC45" s="160">
        <f t="shared" si="43"/>
        <v>0</v>
      </c>
    </row>
    <row r="46" spans="1:55" ht="17.45" customHeight="1" x14ac:dyDescent="0.2">
      <c r="C46" s="192"/>
      <c r="D46" s="192"/>
      <c r="E46" s="192"/>
      <c r="F46" s="158">
        <f>DATOS!$E$10</f>
        <v>2020</v>
      </c>
      <c r="G46" s="194">
        <v>0.05</v>
      </c>
      <c r="H46" s="192"/>
      <c r="I46" s="178"/>
      <c r="J46" s="166">
        <f t="shared" si="1"/>
        <v>0</v>
      </c>
      <c r="K46" s="160">
        <f t="shared" si="2"/>
        <v>0</v>
      </c>
      <c r="L46" s="160">
        <f t="shared" si="3"/>
        <v>0</v>
      </c>
      <c r="M46" s="160">
        <f t="shared" si="4"/>
        <v>0</v>
      </c>
      <c r="N46" s="160">
        <f t="shared" si="5"/>
        <v>0</v>
      </c>
      <c r="O46" s="195"/>
      <c r="P46" s="167">
        <f t="shared" si="6"/>
        <v>0</v>
      </c>
      <c r="Q46" s="168">
        <f t="shared" si="7"/>
        <v>1</v>
      </c>
      <c r="R46" s="160">
        <f t="shared" si="8"/>
        <v>0</v>
      </c>
      <c r="T46" s="40">
        <f t="shared" si="44"/>
        <v>0</v>
      </c>
      <c r="U46" s="42">
        <f t="shared" si="45"/>
        <v>1</v>
      </c>
      <c r="V46" s="160">
        <f t="shared" si="11"/>
        <v>0</v>
      </c>
      <c r="W46" s="167">
        <f t="shared" si="12"/>
        <v>0</v>
      </c>
      <c r="X46" s="168">
        <f t="shared" si="13"/>
        <v>1</v>
      </c>
      <c r="Y46" s="160">
        <f t="shared" si="14"/>
        <v>0</v>
      </c>
      <c r="Z46" s="167">
        <f t="shared" si="15"/>
        <v>0</v>
      </c>
      <c r="AA46" s="168">
        <f t="shared" si="16"/>
        <v>1</v>
      </c>
      <c r="AB46" s="160">
        <f t="shared" si="17"/>
        <v>0</v>
      </c>
      <c r="AC46" s="167">
        <f t="shared" si="18"/>
        <v>0</v>
      </c>
      <c r="AD46" s="168">
        <f t="shared" si="19"/>
        <v>1</v>
      </c>
      <c r="AE46" s="160">
        <f t="shared" si="20"/>
        <v>0</v>
      </c>
      <c r="AF46" s="167">
        <f t="shared" si="21"/>
        <v>0</v>
      </c>
      <c r="AG46" s="168">
        <f t="shared" si="22"/>
        <v>1</v>
      </c>
      <c r="AH46" s="160">
        <f t="shared" si="23"/>
        <v>0</v>
      </c>
      <c r="AI46" s="167">
        <f t="shared" si="24"/>
        <v>0</v>
      </c>
      <c r="AJ46" s="168">
        <f t="shared" si="25"/>
        <v>1</v>
      </c>
      <c r="AK46" s="160">
        <f t="shared" si="26"/>
        <v>0</v>
      </c>
      <c r="AL46" s="167">
        <f t="shared" si="27"/>
        <v>0</v>
      </c>
      <c r="AM46" s="168">
        <f t="shared" si="28"/>
        <v>1</v>
      </c>
      <c r="AN46" s="160">
        <f t="shared" si="29"/>
        <v>0</v>
      </c>
      <c r="AO46" s="167">
        <f t="shared" si="30"/>
        <v>0</v>
      </c>
      <c r="AP46" s="168">
        <f t="shared" si="31"/>
        <v>1</v>
      </c>
      <c r="AQ46" s="160">
        <f t="shared" si="32"/>
        <v>0</v>
      </c>
      <c r="AR46" s="167">
        <f t="shared" si="33"/>
        <v>0</v>
      </c>
      <c r="AS46" s="168">
        <f t="shared" si="34"/>
        <v>1</v>
      </c>
      <c r="AT46" s="160">
        <f t="shared" si="35"/>
        <v>0</v>
      </c>
      <c r="AU46" s="167">
        <f t="shared" si="36"/>
        <v>0</v>
      </c>
      <c r="AV46" s="168">
        <f t="shared" si="37"/>
        <v>1</v>
      </c>
      <c r="AW46" s="160">
        <f t="shared" si="38"/>
        <v>0</v>
      </c>
      <c r="AX46" s="167">
        <f t="shared" si="39"/>
        <v>0</v>
      </c>
      <c r="AY46" s="168">
        <f t="shared" si="40"/>
        <v>1</v>
      </c>
      <c r="AZ46" s="160">
        <f t="shared" si="0"/>
        <v>0</v>
      </c>
      <c r="BA46" s="167">
        <f t="shared" si="41"/>
        <v>0</v>
      </c>
      <c r="BB46" s="168">
        <f t="shared" si="42"/>
        <v>1</v>
      </c>
      <c r="BC46" s="160">
        <f t="shared" si="43"/>
        <v>0</v>
      </c>
    </row>
    <row r="47" spans="1:55" ht="17.45" customHeight="1" x14ac:dyDescent="0.2">
      <c r="C47" s="192"/>
      <c r="D47" s="192"/>
      <c r="E47" s="192"/>
      <c r="F47" s="158">
        <f>DATOS!$E$10</f>
        <v>2020</v>
      </c>
      <c r="G47" s="194">
        <v>0.05</v>
      </c>
      <c r="H47" s="192"/>
      <c r="I47" s="178"/>
      <c r="J47" s="166">
        <f t="shared" si="1"/>
        <v>0</v>
      </c>
      <c r="K47" s="160">
        <f t="shared" si="2"/>
        <v>0</v>
      </c>
      <c r="L47" s="160">
        <f t="shared" si="3"/>
        <v>0</v>
      </c>
      <c r="M47" s="160">
        <f t="shared" si="4"/>
        <v>0</v>
      </c>
      <c r="N47" s="160">
        <f t="shared" si="5"/>
        <v>0</v>
      </c>
      <c r="O47" s="195"/>
      <c r="P47" s="167">
        <f t="shared" si="6"/>
        <v>0</v>
      </c>
      <c r="Q47" s="168">
        <f t="shared" si="7"/>
        <v>1</v>
      </c>
      <c r="R47" s="160">
        <f t="shared" si="8"/>
        <v>0</v>
      </c>
      <c r="T47" s="40">
        <f t="shared" si="44"/>
        <v>0</v>
      </c>
      <c r="U47" s="42">
        <f t="shared" si="45"/>
        <v>1</v>
      </c>
      <c r="V47" s="160">
        <f t="shared" si="11"/>
        <v>0</v>
      </c>
      <c r="W47" s="167">
        <f t="shared" si="12"/>
        <v>0</v>
      </c>
      <c r="X47" s="168">
        <f t="shared" si="13"/>
        <v>1</v>
      </c>
      <c r="Y47" s="160">
        <f t="shared" si="14"/>
        <v>0</v>
      </c>
      <c r="Z47" s="167">
        <f t="shared" si="15"/>
        <v>0</v>
      </c>
      <c r="AA47" s="168">
        <f t="shared" si="16"/>
        <v>1</v>
      </c>
      <c r="AB47" s="160">
        <f t="shared" si="17"/>
        <v>0</v>
      </c>
      <c r="AC47" s="167">
        <f t="shared" si="18"/>
        <v>0</v>
      </c>
      <c r="AD47" s="168">
        <f t="shared" si="19"/>
        <v>1</v>
      </c>
      <c r="AE47" s="160">
        <f t="shared" si="20"/>
        <v>0</v>
      </c>
      <c r="AF47" s="167">
        <f t="shared" si="21"/>
        <v>0</v>
      </c>
      <c r="AG47" s="168">
        <f t="shared" si="22"/>
        <v>1</v>
      </c>
      <c r="AH47" s="160">
        <f t="shared" si="23"/>
        <v>0</v>
      </c>
      <c r="AI47" s="167">
        <f t="shared" si="24"/>
        <v>0</v>
      </c>
      <c r="AJ47" s="168">
        <f t="shared" si="25"/>
        <v>1</v>
      </c>
      <c r="AK47" s="160">
        <f t="shared" si="26"/>
        <v>0</v>
      </c>
      <c r="AL47" s="167">
        <f t="shared" si="27"/>
        <v>0</v>
      </c>
      <c r="AM47" s="168">
        <f t="shared" si="28"/>
        <v>1</v>
      </c>
      <c r="AN47" s="160">
        <f t="shared" si="29"/>
        <v>0</v>
      </c>
      <c r="AO47" s="167">
        <f t="shared" si="30"/>
        <v>0</v>
      </c>
      <c r="AP47" s="168">
        <f t="shared" si="31"/>
        <v>1</v>
      </c>
      <c r="AQ47" s="160">
        <f t="shared" si="32"/>
        <v>0</v>
      </c>
      <c r="AR47" s="167">
        <f t="shared" si="33"/>
        <v>0</v>
      </c>
      <c r="AS47" s="168">
        <f t="shared" si="34"/>
        <v>1</v>
      </c>
      <c r="AT47" s="160">
        <f t="shared" si="35"/>
        <v>0</v>
      </c>
      <c r="AU47" s="167">
        <f t="shared" si="36"/>
        <v>0</v>
      </c>
      <c r="AV47" s="168">
        <f t="shared" si="37"/>
        <v>1</v>
      </c>
      <c r="AW47" s="160">
        <f t="shared" si="38"/>
        <v>0</v>
      </c>
      <c r="AX47" s="167">
        <f t="shared" si="39"/>
        <v>0</v>
      </c>
      <c r="AY47" s="168">
        <f t="shared" si="40"/>
        <v>1</v>
      </c>
      <c r="AZ47" s="160">
        <f t="shared" si="0"/>
        <v>0</v>
      </c>
      <c r="BA47" s="167">
        <f t="shared" si="41"/>
        <v>0</v>
      </c>
      <c r="BB47" s="168">
        <f t="shared" si="42"/>
        <v>1</v>
      </c>
      <c r="BC47" s="160">
        <f t="shared" si="43"/>
        <v>0</v>
      </c>
    </row>
    <row r="48" spans="1:55" ht="17.45" customHeight="1" x14ac:dyDescent="0.2">
      <c r="C48" s="192"/>
      <c r="D48" s="192"/>
      <c r="E48" s="192"/>
      <c r="F48" s="158">
        <f>DATOS!$E$10</f>
        <v>2020</v>
      </c>
      <c r="G48" s="194">
        <v>0.05</v>
      </c>
      <c r="H48" s="192"/>
      <c r="I48" s="178"/>
      <c r="J48" s="166">
        <f t="shared" si="1"/>
        <v>0</v>
      </c>
      <c r="K48" s="160">
        <f t="shared" si="2"/>
        <v>0</v>
      </c>
      <c r="L48" s="160">
        <f t="shared" si="3"/>
        <v>0</v>
      </c>
      <c r="M48" s="160">
        <f t="shared" si="4"/>
        <v>0</v>
      </c>
      <c r="N48" s="160">
        <f t="shared" si="5"/>
        <v>0</v>
      </c>
      <c r="O48" s="195"/>
      <c r="P48" s="167">
        <f t="shared" si="6"/>
        <v>0</v>
      </c>
      <c r="Q48" s="168">
        <f t="shared" si="7"/>
        <v>1</v>
      </c>
      <c r="R48" s="160">
        <f t="shared" si="8"/>
        <v>0</v>
      </c>
      <c r="T48" s="40">
        <f t="shared" si="44"/>
        <v>0</v>
      </c>
      <c r="U48" s="42">
        <f t="shared" si="45"/>
        <v>1</v>
      </c>
      <c r="V48" s="160">
        <f t="shared" si="11"/>
        <v>0</v>
      </c>
      <c r="W48" s="167">
        <f t="shared" si="12"/>
        <v>0</v>
      </c>
      <c r="X48" s="168">
        <f t="shared" si="13"/>
        <v>1</v>
      </c>
      <c r="Y48" s="160">
        <f t="shared" si="14"/>
        <v>0</v>
      </c>
      <c r="Z48" s="167">
        <f t="shared" si="15"/>
        <v>0</v>
      </c>
      <c r="AA48" s="168">
        <f t="shared" si="16"/>
        <v>1</v>
      </c>
      <c r="AB48" s="160">
        <f t="shared" si="17"/>
        <v>0</v>
      </c>
      <c r="AC48" s="167">
        <f t="shared" si="18"/>
        <v>0</v>
      </c>
      <c r="AD48" s="168">
        <f t="shared" si="19"/>
        <v>1</v>
      </c>
      <c r="AE48" s="160">
        <f t="shared" si="20"/>
        <v>0</v>
      </c>
      <c r="AF48" s="167">
        <f t="shared" si="21"/>
        <v>0</v>
      </c>
      <c r="AG48" s="168">
        <f t="shared" si="22"/>
        <v>1</v>
      </c>
      <c r="AH48" s="160">
        <f t="shared" si="23"/>
        <v>0</v>
      </c>
      <c r="AI48" s="167">
        <f t="shared" si="24"/>
        <v>0</v>
      </c>
      <c r="AJ48" s="168">
        <f t="shared" si="25"/>
        <v>1</v>
      </c>
      <c r="AK48" s="160">
        <f t="shared" si="26"/>
        <v>0</v>
      </c>
      <c r="AL48" s="167">
        <f t="shared" si="27"/>
        <v>0</v>
      </c>
      <c r="AM48" s="168">
        <f t="shared" si="28"/>
        <v>1</v>
      </c>
      <c r="AN48" s="160">
        <f t="shared" si="29"/>
        <v>0</v>
      </c>
      <c r="AO48" s="167">
        <f t="shared" si="30"/>
        <v>0</v>
      </c>
      <c r="AP48" s="168">
        <f t="shared" si="31"/>
        <v>1</v>
      </c>
      <c r="AQ48" s="160">
        <f t="shared" si="32"/>
        <v>0</v>
      </c>
      <c r="AR48" s="167">
        <f t="shared" si="33"/>
        <v>0</v>
      </c>
      <c r="AS48" s="168">
        <f t="shared" si="34"/>
        <v>1</v>
      </c>
      <c r="AT48" s="160">
        <f t="shared" si="35"/>
        <v>0</v>
      </c>
      <c r="AU48" s="167">
        <f t="shared" si="36"/>
        <v>0</v>
      </c>
      <c r="AV48" s="168">
        <f t="shared" si="37"/>
        <v>1</v>
      </c>
      <c r="AW48" s="160">
        <f t="shared" si="38"/>
        <v>0</v>
      </c>
      <c r="AX48" s="167">
        <f t="shared" si="39"/>
        <v>0</v>
      </c>
      <c r="AY48" s="168">
        <f t="shared" si="40"/>
        <v>1</v>
      </c>
      <c r="AZ48" s="160">
        <f t="shared" si="0"/>
        <v>0</v>
      </c>
      <c r="BA48" s="167">
        <f t="shared" si="41"/>
        <v>0</v>
      </c>
      <c r="BB48" s="168">
        <f t="shared" si="42"/>
        <v>1</v>
      </c>
      <c r="BC48" s="160">
        <f t="shared" si="43"/>
        <v>0</v>
      </c>
    </row>
    <row r="49" spans="3:55" ht="17.45" customHeight="1" x14ac:dyDescent="0.2">
      <c r="C49" s="192"/>
      <c r="D49" s="192"/>
      <c r="E49" s="192"/>
      <c r="F49" s="158">
        <f>DATOS!$E$10</f>
        <v>2020</v>
      </c>
      <c r="G49" s="194">
        <v>0.05</v>
      </c>
      <c r="H49" s="192"/>
      <c r="I49" s="178"/>
      <c r="J49" s="166">
        <f t="shared" si="1"/>
        <v>0</v>
      </c>
      <c r="K49" s="160">
        <f t="shared" si="2"/>
        <v>0</v>
      </c>
      <c r="L49" s="160">
        <f t="shared" si="3"/>
        <v>0</v>
      </c>
      <c r="M49" s="160">
        <f t="shared" si="4"/>
        <v>0</v>
      </c>
      <c r="N49" s="160">
        <f t="shared" si="5"/>
        <v>0</v>
      </c>
      <c r="O49" s="195"/>
      <c r="P49" s="167">
        <f t="shared" si="6"/>
        <v>0</v>
      </c>
      <c r="Q49" s="168">
        <f t="shared" si="7"/>
        <v>1</v>
      </c>
      <c r="R49" s="160">
        <f t="shared" si="8"/>
        <v>0</v>
      </c>
      <c r="T49" s="40">
        <f t="shared" si="44"/>
        <v>0</v>
      </c>
      <c r="U49" s="42">
        <f t="shared" si="45"/>
        <v>1</v>
      </c>
      <c r="V49" s="160">
        <f t="shared" si="11"/>
        <v>0</v>
      </c>
      <c r="W49" s="167">
        <f t="shared" si="12"/>
        <v>0</v>
      </c>
      <c r="X49" s="168">
        <f t="shared" si="13"/>
        <v>1</v>
      </c>
      <c r="Y49" s="160">
        <f t="shared" si="14"/>
        <v>0</v>
      </c>
      <c r="Z49" s="167">
        <f t="shared" si="15"/>
        <v>0</v>
      </c>
      <c r="AA49" s="168">
        <f t="shared" si="16"/>
        <v>1</v>
      </c>
      <c r="AB49" s="160">
        <f t="shared" si="17"/>
        <v>0</v>
      </c>
      <c r="AC49" s="167">
        <f t="shared" si="18"/>
        <v>0</v>
      </c>
      <c r="AD49" s="168">
        <f t="shared" si="19"/>
        <v>1</v>
      </c>
      <c r="AE49" s="160">
        <f t="shared" si="20"/>
        <v>0</v>
      </c>
      <c r="AF49" s="167">
        <f t="shared" si="21"/>
        <v>0</v>
      </c>
      <c r="AG49" s="168">
        <f t="shared" si="22"/>
        <v>1</v>
      </c>
      <c r="AH49" s="160">
        <f t="shared" si="23"/>
        <v>0</v>
      </c>
      <c r="AI49" s="167">
        <f t="shared" si="24"/>
        <v>0</v>
      </c>
      <c r="AJ49" s="168">
        <f t="shared" si="25"/>
        <v>1</v>
      </c>
      <c r="AK49" s="160">
        <f t="shared" si="26"/>
        <v>0</v>
      </c>
      <c r="AL49" s="167">
        <f t="shared" si="27"/>
        <v>0</v>
      </c>
      <c r="AM49" s="168">
        <f t="shared" si="28"/>
        <v>1</v>
      </c>
      <c r="AN49" s="160">
        <f t="shared" si="29"/>
        <v>0</v>
      </c>
      <c r="AO49" s="167">
        <f t="shared" si="30"/>
        <v>0</v>
      </c>
      <c r="AP49" s="168">
        <f t="shared" si="31"/>
        <v>1</v>
      </c>
      <c r="AQ49" s="160">
        <f t="shared" si="32"/>
        <v>0</v>
      </c>
      <c r="AR49" s="167">
        <f t="shared" si="33"/>
        <v>0</v>
      </c>
      <c r="AS49" s="168">
        <f t="shared" si="34"/>
        <v>1</v>
      </c>
      <c r="AT49" s="160">
        <f t="shared" si="35"/>
        <v>0</v>
      </c>
      <c r="AU49" s="167">
        <f t="shared" si="36"/>
        <v>0</v>
      </c>
      <c r="AV49" s="168">
        <f t="shared" si="37"/>
        <v>1</v>
      </c>
      <c r="AW49" s="160">
        <f t="shared" si="38"/>
        <v>0</v>
      </c>
      <c r="AX49" s="167">
        <f t="shared" si="39"/>
        <v>0</v>
      </c>
      <c r="AY49" s="168">
        <f t="shared" si="40"/>
        <v>1</v>
      </c>
      <c r="AZ49" s="160">
        <f t="shared" si="0"/>
        <v>0</v>
      </c>
      <c r="BA49" s="167">
        <f t="shared" si="41"/>
        <v>0</v>
      </c>
      <c r="BB49" s="168">
        <f t="shared" si="42"/>
        <v>1</v>
      </c>
      <c r="BC49" s="160">
        <f t="shared" si="43"/>
        <v>0</v>
      </c>
    </row>
    <row r="50" spans="3:55" ht="17.45" customHeight="1" x14ac:dyDescent="0.2">
      <c r="C50" s="192"/>
      <c r="D50" s="192"/>
      <c r="E50" s="192"/>
      <c r="F50" s="158">
        <f>DATOS!$E$10</f>
        <v>2020</v>
      </c>
      <c r="G50" s="194">
        <v>0.05</v>
      </c>
      <c r="H50" s="192"/>
      <c r="I50" s="178"/>
      <c r="J50" s="166">
        <f t="shared" si="1"/>
        <v>0</v>
      </c>
      <c r="K50" s="160">
        <f t="shared" si="2"/>
        <v>0</v>
      </c>
      <c r="L50" s="160">
        <f t="shared" si="3"/>
        <v>0</v>
      </c>
      <c r="M50" s="160">
        <f t="shared" si="4"/>
        <v>0</v>
      </c>
      <c r="N50" s="160">
        <f t="shared" si="5"/>
        <v>0</v>
      </c>
      <c r="O50" s="195"/>
      <c r="P50" s="167">
        <f t="shared" si="6"/>
        <v>0</v>
      </c>
      <c r="Q50" s="168">
        <f t="shared" si="7"/>
        <v>1</v>
      </c>
      <c r="R50" s="160">
        <f t="shared" si="8"/>
        <v>0</v>
      </c>
      <c r="T50" s="40">
        <f t="shared" si="44"/>
        <v>0</v>
      </c>
      <c r="U50" s="42">
        <f t="shared" si="45"/>
        <v>1</v>
      </c>
      <c r="V50" s="160">
        <f t="shared" si="11"/>
        <v>0</v>
      </c>
      <c r="W50" s="167">
        <f t="shared" si="12"/>
        <v>0</v>
      </c>
      <c r="X50" s="168">
        <f t="shared" si="13"/>
        <v>1</v>
      </c>
      <c r="Y50" s="160">
        <f t="shared" si="14"/>
        <v>0</v>
      </c>
      <c r="Z50" s="167">
        <f t="shared" si="15"/>
        <v>0</v>
      </c>
      <c r="AA50" s="168">
        <f t="shared" si="16"/>
        <v>1</v>
      </c>
      <c r="AB50" s="160">
        <f t="shared" si="17"/>
        <v>0</v>
      </c>
      <c r="AC50" s="167">
        <f t="shared" si="18"/>
        <v>0</v>
      </c>
      <c r="AD50" s="168">
        <f t="shared" si="19"/>
        <v>1</v>
      </c>
      <c r="AE50" s="160">
        <f t="shared" si="20"/>
        <v>0</v>
      </c>
      <c r="AF50" s="167">
        <f t="shared" si="21"/>
        <v>0</v>
      </c>
      <c r="AG50" s="168">
        <f t="shared" si="22"/>
        <v>1</v>
      </c>
      <c r="AH50" s="160">
        <f t="shared" si="23"/>
        <v>0</v>
      </c>
      <c r="AI50" s="167">
        <f t="shared" si="24"/>
        <v>0</v>
      </c>
      <c r="AJ50" s="168">
        <f t="shared" si="25"/>
        <v>1</v>
      </c>
      <c r="AK50" s="160">
        <f t="shared" si="26"/>
        <v>0</v>
      </c>
      <c r="AL50" s="167">
        <f t="shared" si="27"/>
        <v>0</v>
      </c>
      <c r="AM50" s="168">
        <f t="shared" si="28"/>
        <v>1</v>
      </c>
      <c r="AN50" s="160">
        <f t="shared" si="29"/>
        <v>0</v>
      </c>
      <c r="AO50" s="167">
        <f t="shared" si="30"/>
        <v>0</v>
      </c>
      <c r="AP50" s="168">
        <f t="shared" si="31"/>
        <v>1</v>
      </c>
      <c r="AQ50" s="160">
        <f t="shared" si="32"/>
        <v>0</v>
      </c>
      <c r="AR50" s="167">
        <f t="shared" si="33"/>
        <v>0</v>
      </c>
      <c r="AS50" s="168">
        <f t="shared" si="34"/>
        <v>1</v>
      </c>
      <c r="AT50" s="160">
        <f t="shared" si="35"/>
        <v>0</v>
      </c>
      <c r="AU50" s="167">
        <f t="shared" si="36"/>
        <v>0</v>
      </c>
      <c r="AV50" s="168">
        <f t="shared" si="37"/>
        <v>1</v>
      </c>
      <c r="AW50" s="160">
        <f t="shared" si="38"/>
        <v>0</v>
      </c>
      <c r="AX50" s="167">
        <f t="shared" si="39"/>
        <v>0</v>
      </c>
      <c r="AY50" s="168">
        <f t="shared" si="40"/>
        <v>1</v>
      </c>
      <c r="AZ50" s="160">
        <f t="shared" si="0"/>
        <v>0</v>
      </c>
      <c r="BA50" s="167">
        <f t="shared" si="41"/>
        <v>0</v>
      </c>
      <c r="BB50" s="168">
        <f t="shared" si="42"/>
        <v>1</v>
      </c>
      <c r="BC50" s="160">
        <f t="shared" si="43"/>
        <v>0</v>
      </c>
    </row>
    <row r="51" spans="3:55" ht="17.45" customHeight="1" x14ac:dyDescent="0.2">
      <c r="C51" s="192"/>
      <c r="D51" s="192"/>
      <c r="E51" s="192"/>
      <c r="F51" s="158">
        <f>DATOS!$E$10</f>
        <v>2020</v>
      </c>
      <c r="G51" s="194">
        <v>0.05</v>
      </c>
      <c r="H51" s="192"/>
      <c r="I51" s="178"/>
      <c r="J51" s="166">
        <f t="shared" si="1"/>
        <v>0</v>
      </c>
      <c r="K51" s="160">
        <f t="shared" si="2"/>
        <v>0</v>
      </c>
      <c r="L51" s="160">
        <f t="shared" si="3"/>
        <v>0</v>
      </c>
      <c r="M51" s="160">
        <f t="shared" si="4"/>
        <v>0</v>
      </c>
      <c r="N51" s="160">
        <f t="shared" si="5"/>
        <v>0</v>
      </c>
      <c r="O51" s="195"/>
      <c r="P51" s="167">
        <f t="shared" si="6"/>
        <v>0</v>
      </c>
      <c r="Q51" s="168">
        <f t="shared" si="7"/>
        <v>1</v>
      </c>
      <c r="R51" s="160">
        <f t="shared" si="8"/>
        <v>0</v>
      </c>
      <c r="T51" s="40">
        <f t="shared" si="44"/>
        <v>0</v>
      </c>
      <c r="U51" s="42">
        <f t="shared" si="45"/>
        <v>1</v>
      </c>
      <c r="V51" s="160">
        <f t="shared" si="11"/>
        <v>0</v>
      </c>
      <c r="W51" s="167">
        <f t="shared" si="12"/>
        <v>0</v>
      </c>
      <c r="X51" s="168">
        <f t="shared" si="13"/>
        <v>1</v>
      </c>
      <c r="Y51" s="160">
        <f t="shared" si="14"/>
        <v>0</v>
      </c>
      <c r="Z51" s="167">
        <f t="shared" si="15"/>
        <v>0</v>
      </c>
      <c r="AA51" s="168">
        <f t="shared" si="16"/>
        <v>1</v>
      </c>
      <c r="AB51" s="160">
        <f t="shared" si="17"/>
        <v>0</v>
      </c>
      <c r="AC51" s="167">
        <f t="shared" si="18"/>
        <v>0</v>
      </c>
      <c r="AD51" s="168">
        <f t="shared" si="19"/>
        <v>1</v>
      </c>
      <c r="AE51" s="160">
        <f t="shared" si="20"/>
        <v>0</v>
      </c>
      <c r="AF51" s="167">
        <f t="shared" si="21"/>
        <v>0</v>
      </c>
      <c r="AG51" s="168">
        <f t="shared" si="22"/>
        <v>1</v>
      </c>
      <c r="AH51" s="160">
        <f t="shared" si="23"/>
        <v>0</v>
      </c>
      <c r="AI51" s="167">
        <f t="shared" si="24"/>
        <v>0</v>
      </c>
      <c r="AJ51" s="168">
        <f t="shared" si="25"/>
        <v>1</v>
      </c>
      <c r="AK51" s="160">
        <f t="shared" si="26"/>
        <v>0</v>
      </c>
      <c r="AL51" s="167">
        <f t="shared" si="27"/>
        <v>0</v>
      </c>
      <c r="AM51" s="168">
        <f t="shared" si="28"/>
        <v>1</v>
      </c>
      <c r="AN51" s="160">
        <f t="shared" si="29"/>
        <v>0</v>
      </c>
      <c r="AO51" s="167">
        <f t="shared" si="30"/>
        <v>0</v>
      </c>
      <c r="AP51" s="168">
        <f t="shared" si="31"/>
        <v>1</v>
      </c>
      <c r="AQ51" s="160">
        <f t="shared" si="32"/>
        <v>0</v>
      </c>
      <c r="AR51" s="167">
        <f t="shared" si="33"/>
        <v>0</v>
      </c>
      <c r="AS51" s="168">
        <f t="shared" si="34"/>
        <v>1</v>
      </c>
      <c r="AT51" s="160">
        <f t="shared" si="35"/>
        <v>0</v>
      </c>
      <c r="AU51" s="167">
        <f t="shared" si="36"/>
        <v>0</v>
      </c>
      <c r="AV51" s="168">
        <f t="shared" si="37"/>
        <v>1</v>
      </c>
      <c r="AW51" s="160">
        <f t="shared" si="38"/>
        <v>0</v>
      </c>
      <c r="AX51" s="167">
        <f t="shared" si="39"/>
        <v>0</v>
      </c>
      <c r="AY51" s="168">
        <f t="shared" si="40"/>
        <v>1</v>
      </c>
      <c r="AZ51" s="160">
        <f t="shared" si="0"/>
        <v>0</v>
      </c>
      <c r="BA51" s="167">
        <f t="shared" si="41"/>
        <v>0</v>
      </c>
      <c r="BB51" s="168">
        <f t="shared" si="42"/>
        <v>1</v>
      </c>
      <c r="BC51" s="160">
        <f t="shared" si="43"/>
        <v>0</v>
      </c>
    </row>
    <row r="52" spans="3:55" ht="17.45" customHeight="1" x14ac:dyDescent="0.2">
      <c r="C52" s="192"/>
      <c r="D52" s="192"/>
      <c r="E52" s="192"/>
      <c r="F52" s="158">
        <f>DATOS!$E$10</f>
        <v>2020</v>
      </c>
      <c r="G52" s="194">
        <v>0.05</v>
      </c>
      <c r="H52" s="192"/>
      <c r="I52" s="178"/>
      <c r="J52" s="166">
        <f t="shared" si="1"/>
        <v>0</v>
      </c>
      <c r="K52" s="160">
        <f t="shared" si="2"/>
        <v>0</v>
      </c>
      <c r="L52" s="160">
        <f t="shared" si="3"/>
        <v>0</v>
      </c>
      <c r="M52" s="160">
        <f t="shared" si="4"/>
        <v>0</v>
      </c>
      <c r="N52" s="160">
        <f t="shared" si="5"/>
        <v>0</v>
      </c>
      <c r="O52" s="195"/>
      <c r="P52" s="167">
        <f t="shared" si="6"/>
        <v>0</v>
      </c>
      <c r="Q52" s="168">
        <f t="shared" si="7"/>
        <v>1</v>
      </c>
      <c r="R52" s="160">
        <f t="shared" si="8"/>
        <v>0</v>
      </c>
      <c r="T52" s="40">
        <f t="shared" si="44"/>
        <v>0</v>
      </c>
      <c r="U52" s="42">
        <f t="shared" si="45"/>
        <v>1</v>
      </c>
      <c r="V52" s="160">
        <f t="shared" si="11"/>
        <v>0</v>
      </c>
      <c r="W52" s="167">
        <f t="shared" si="12"/>
        <v>0</v>
      </c>
      <c r="X52" s="168">
        <f t="shared" si="13"/>
        <v>1</v>
      </c>
      <c r="Y52" s="160">
        <f t="shared" si="14"/>
        <v>0</v>
      </c>
      <c r="Z52" s="167">
        <f t="shared" si="15"/>
        <v>0</v>
      </c>
      <c r="AA52" s="168">
        <f t="shared" si="16"/>
        <v>1</v>
      </c>
      <c r="AB52" s="160">
        <f t="shared" si="17"/>
        <v>0</v>
      </c>
      <c r="AC52" s="167">
        <f t="shared" si="18"/>
        <v>0</v>
      </c>
      <c r="AD52" s="168">
        <f t="shared" si="19"/>
        <v>1</v>
      </c>
      <c r="AE52" s="160">
        <f t="shared" si="20"/>
        <v>0</v>
      </c>
      <c r="AF52" s="167">
        <f t="shared" si="21"/>
        <v>0</v>
      </c>
      <c r="AG52" s="168">
        <f t="shared" si="22"/>
        <v>1</v>
      </c>
      <c r="AH52" s="160">
        <f t="shared" si="23"/>
        <v>0</v>
      </c>
      <c r="AI52" s="167">
        <f t="shared" si="24"/>
        <v>0</v>
      </c>
      <c r="AJ52" s="168">
        <f t="shared" si="25"/>
        <v>1</v>
      </c>
      <c r="AK52" s="160">
        <f t="shared" si="26"/>
        <v>0</v>
      </c>
      <c r="AL52" s="167">
        <f t="shared" si="27"/>
        <v>0</v>
      </c>
      <c r="AM52" s="168">
        <f t="shared" si="28"/>
        <v>1</v>
      </c>
      <c r="AN52" s="160">
        <f t="shared" si="29"/>
        <v>0</v>
      </c>
      <c r="AO52" s="167">
        <f t="shared" si="30"/>
        <v>0</v>
      </c>
      <c r="AP52" s="168">
        <f t="shared" si="31"/>
        <v>1</v>
      </c>
      <c r="AQ52" s="160">
        <f t="shared" si="32"/>
        <v>0</v>
      </c>
      <c r="AR52" s="167">
        <f t="shared" si="33"/>
        <v>0</v>
      </c>
      <c r="AS52" s="168">
        <f t="shared" si="34"/>
        <v>1</v>
      </c>
      <c r="AT52" s="160">
        <f t="shared" si="35"/>
        <v>0</v>
      </c>
      <c r="AU52" s="167">
        <f t="shared" si="36"/>
        <v>0</v>
      </c>
      <c r="AV52" s="168">
        <f t="shared" si="37"/>
        <v>1</v>
      </c>
      <c r="AW52" s="160">
        <f t="shared" si="38"/>
        <v>0</v>
      </c>
      <c r="AX52" s="167">
        <f t="shared" si="39"/>
        <v>0</v>
      </c>
      <c r="AY52" s="168">
        <f t="shared" si="40"/>
        <v>1</v>
      </c>
      <c r="AZ52" s="160">
        <f t="shared" si="0"/>
        <v>0</v>
      </c>
      <c r="BA52" s="167">
        <f t="shared" si="41"/>
        <v>0</v>
      </c>
      <c r="BB52" s="168">
        <f t="shared" si="42"/>
        <v>1</v>
      </c>
      <c r="BC52" s="160">
        <f t="shared" si="43"/>
        <v>0</v>
      </c>
    </row>
    <row r="53" spans="3:55" ht="17.45" customHeight="1" x14ac:dyDescent="0.2">
      <c r="C53" s="192"/>
      <c r="D53" s="192"/>
      <c r="E53" s="192"/>
      <c r="F53" s="158">
        <f>DATOS!$E$10</f>
        <v>2020</v>
      </c>
      <c r="G53" s="194">
        <v>0.05</v>
      </c>
      <c r="H53" s="192"/>
      <c r="I53" s="178"/>
      <c r="J53" s="166">
        <f t="shared" si="1"/>
        <v>0</v>
      </c>
      <c r="K53" s="160">
        <f t="shared" si="2"/>
        <v>0</v>
      </c>
      <c r="L53" s="160">
        <f t="shared" si="3"/>
        <v>0</v>
      </c>
      <c r="M53" s="160">
        <f t="shared" si="4"/>
        <v>0</v>
      </c>
      <c r="N53" s="160">
        <f t="shared" si="5"/>
        <v>0</v>
      </c>
      <c r="O53" s="195"/>
      <c r="P53" s="167">
        <f t="shared" si="6"/>
        <v>0</v>
      </c>
      <c r="Q53" s="168">
        <f t="shared" si="7"/>
        <v>1</v>
      </c>
      <c r="R53" s="160">
        <f t="shared" si="8"/>
        <v>0</v>
      </c>
      <c r="T53" s="40">
        <f t="shared" si="44"/>
        <v>0</v>
      </c>
      <c r="U53" s="42">
        <f t="shared" si="45"/>
        <v>1</v>
      </c>
      <c r="V53" s="160">
        <f t="shared" si="11"/>
        <v>0</v>
      </c>
      <c r="W53" s="167">
        <f t="shared" si="12"/>
        <v>0</v>
      </c>
      <c r="X53" s="168">
        <f t="shared" si="13"/>
        <v>1</v>
      </c>
      <c r="Y53" s="160">
        <f t="shared" si="14"/>
        <v>0</v>
      </c>
      <c r="Z53" s="167">
        <f t="shared" si="15"/>
        <v>0</v>
      </c>
      <c r="AA53" s="168">
        <f t="shared" si="16"/>
        <v>1</v>
      </c>
      <c r="AB53" s="160">
        <f t="shared" si="17"/>
        <v>0</v>
      </c>
      <c r="AC53" s="167">
        <f t="shared" si="18"/>
        <v>0</v>
      </c>
      <c r="AD53" s="168">
        <f t="shared" si="19"/>
        <v>1</v>
      </c>
      <c r="AE53" s="160">
        <f t="shared" si="20"/>
        <v>0</v>
      </c>
      <c r="AF53" s="167">
        <f t="shared" si="21"/>
        <v>0</v>
      </c>
      <c r="AG53" s="168">
        <f t="shared" si="22"/>
        <v>1</v>
      </c>
      <c r="AH53" s="160">
        <f t="shared" si="23"/>
        <v>0</v>
      </c>
      <c r="AI53" s="167">
        <f t="shared" si="24"/>
        <v>0</v>
      </c>
      <c r="AJ53" s="168">
        <f t="shared" si="25"/>
        <v>1</v>
      </c>
      <c r="AK53" s="160">
        <f t="shared" si="26"/>
        <v>0</v>
      </c>
      <c r="AL53" s="167">
        <f t="shared" si="27"/>
        <v>0</v>
      </c>
      <c r="AM53" s="168">
        <f t="shared" si="28"/>
        <v>1</v>
      </c>
      <c r="AN53" s="160">
        <f t="shared" si="29"/>
        <v>0</v>
      </c>
      <c r="AO53" s="167">
        <f t="shared" si="30"/>
        <v>0</v>
      </c>
      <c r="AP53" s="168">
        <f t="shared" si="31"/>
        <v>1</v>
      </c>
      <c r="AQ53" s="160">
        <f t="shared" si="32"/>
        <v>0</v>
      </c>
      <c r="AR53" s="167">
        <f t="shared" si="33"/>
        <v>0</v>
      </c>
      <c r="AS53" s="168">
        <f t="shared" si="34"/>
        <v>1</v>
      </c>
      <c r="AT53" s="160">
        <f t="shared" si="35"/>
        <v>0</v>
      </c>
      <c r="AU53" s="167">
        <f t="shared" si="36"/>
        <v>0</v>
      </c>
      <c r="AV53" s="168">
        <f t="shared" si="37"/>
        <v>1</v>
      </c>
      <c r="AW53" s="160">
        <f t="shared" si="38"/>
        <v>0</v>
      </c>
      <c r="AX53" s="167">
        <f t="shared" si="39"/>
        <v>0</v>
      </c>
      <c r="AY53" s="168">
        <f t="shared" si="40"/>
        <v>1</v>
      </c>
      <c r="AZ53" s="160">
        <f t="shared" si="0"/>
        <v>0</v>
      </c>
      <c r="BA53" s="167">
        <f t="shared" si="41"/>
        <v>0</v>
      </c>
      <c r="BB53" s="168">
        <f t="shared" si="42"/>
        <v>1</v>
      </c>
      <c r="BC53" s="160">
        <f t="shared" si="43"/>
        <v>0</v>
      </c>
    </row>
    <row r="54" spans="3:55" ht="17.45" customHeight="1" x14ac:dyDescent="0.2">
      <c r="C54" s="192"/>
      <c r="D54" s="192"/>
      <c r="E54" s="192"/>
      <c r="F54" s="158">
        <f>DATOS!$E$10</f>
        <v>2020</v>
      </c>
      <c r="G54" s="194">
        <v>0.05</v>
      </c>
      <c r="H54" s="192"/>
      <c r="I54" s="178"/>
      <c r="J54" s="166">
        <f t="shared" si="1"/>
        <v>0</v>
      </c>
      <c r="K54" s="160">
        <f t="shared" si="2"/>
        <v>0</v>
      </c>
      <c r="L54" s="160">
        <f t="shared" si="3"/>
        <v>0</v>
      </c>
      <c r="M54" s="160">
        <f t="shared" si="4"/>
        <v>0</v>
      </c>
      <c r="N54" s="160">
        <f t="shared" si="5"/>
        <v>0</v>
      </c>
      <c r="O54" s="195"/>
      <c r="P54" s="167">
        <f t="shared" si="6"/>
        <v>0</v>
      </c>
      <c r="Q54" s="168">
        <f t="shared" si="7"/>
        <v>1</v>
      </c>
      <c r="R54" s="160">
        <f t="shared" si="8"/>
        <v>0</v>
      </c>
      <c r="T54" s="40">
        <f t="shared" si="44"/>
        <v>0</v>
      </c>
      <c r="U54" s="42">
        <f t="shared" si="45"/>
        <v>1</v>
      </c>
      <c r="V54" s="160">
        <f t="shared" si="11"/>
        <v>0</v>
      </c>
      <c r="W54" s="167">
        <f t="shared" si="12"/>
        <v>0</v>
      </c>
      <c r="X54" s="168">
        <f t="shared" si="13"/>
        <v>1</v>
      </c>
      <c r="Y54" s="160">
        <f t="shared" si="14"/>
        <v>0</v>
      </c>
      <c r="Z54" s="167">
        <f t="shared" si="15"/>
        <v>0</v>
      </c>
      <c r="AA54" s="168">
        <f t="shared" si="16"/>
        <v>1</v>
      </c>
      <c r="AB54" s="160">
        <f t="shared" si="17"/>
        <v>0</v>
      </c>
      <c r="AC54" s="167">
        <f t="shared" si="18"/>
        <v>0</v>
      </c>
      <c r="AD54" s="168">
        <f t="shared" si="19"/>
        <v>1</v>
      </c>
      <c r="AE54" s="160">
        <f t="shared" si="20"/>
        <v>0</v>
      </c>
      <c r="AF54" s="167">
        <f t="shared" si="21"/>
        <v>0</v>
      </c>
      <c r="AG54" s="168">
        <f t="shared" si="22"/>
        <v>1</v>
      </c>
      <c r="AH54" s="160">
        <f t="shared" si="23"/>
        <v>0</v>
      </c>
      <c r="AI54" s="167">
        <f t="shared" si="24"/>
        <v>0</v>
      </c>
      <c r="AJ54" s="168">
        <f t="shared" si="25"/>
        <v>1</v>
      </c>
      <c r="AK54" s="160">
        <f t="shared" si="26"/>
        <v>0</v>
      </c>
      <c r="AL54" s="167">
        <f t="shared" si="27"/>
        <v>0</v>
      </c>
      <c r="AM54" s="168">
        <f t="shared" si="28"/>
        <v>1</v>
      </c>
      <c r="AN54" s="160">
        <f t="shared" si="29"/>
        <v>0</v>
      </c>
      <c r="AO54" s="167">
        <f t="shared" si="30"/>
        <v>0</v>
      </c>
      <c r="AP54" s="168">
        <f t="shared" si="31"/>
        <v>1</v>
      </c>
      <c r="AQ54" s="160">
        <f t="shared" si="32"/>
        <v>0</v>
      </c>
      <c r="AR54" s="167">
        <f t="shared" si="33"/>
        <v>0</v>
      </c>
      <c r="AS54" s="168">
        <f t="shared" si="34"/>
        <v>1</v>
      </c>
      <c r="AT54" s="160">
        <f t="shared" si="35"/>
        <v>0</v>
      </c>
      <c r="AU54" s="167">
        <f t="shared" si="36"/>
        <v>0</v>
      </c>
      <c r="AV54" s="168">
        <f t="shared" si="37"/>
        <v>1</v>
      </c>
      <c r="AW54" s="160">
        <f t="shared" si="38"/>
        <v>0</v>
      </c>
      <c r="AX54" s="167">
        <f t="shared" si="39"/>
        <v>0</v>
      </c>
      <c r="AY54" s="168">
        <f t="shared" si="40"/>
        <v>1</v>
      </c>
      <c r="AZ54" s="160">
        <f t="shared" si="0"/>
        <v>0</v>
      </c>
      <c r="BA54" s="167">
        <f t="shared" si="41"/>
        <v>0</v>
      </c>
      <c r="BB54" s="168">
        <f t="shared" si="42"/>
        <v>1</v>
      </c>
      <c r="BC54" s="160">
        <f t="shared" si="43"/>
        <v>0</v>
      </c>
    </row>
    <row r="55" spans="3:55" ht="17.45" customHeight="1" x14ac:dyDescent="0.2">
      <c r="C55" s="192"/>
      <c r="D55" s="192"/>
      <c r="E55" s="192"/>
      <c r="F55" s="158">
        <f>DATOS!$E$10</f>
        <v>2020</v>
      </c>
      <c r="G55" s="194">
        <v>0.05</v>
      </c>
      <c r="H55" s="192"/>
      <c r="I55" s="178"/>
      <c r="J55" s="166">
        <f t="shared" si="1"/>
        <v>0</v>
      </c>
      <c r="K55" s="160">
        <f t="shared" si="2"/>
        <v>0</v>
      </c>
      <c r="L55" s="160">
        <f t="shared" si="3"/>
        <v>0</v>
      </c>
      <c r="M55" s="160">
        <f t="shared" si="4"/>
        <v>0</v>
      </c>
      <c r="N55" s="160">
        <f t="shared" si="5"/>
        <v>0</v>
      </c>
      <c r="O55" s="195"/>
      <c r="P55" s="167">
        <f t="shared" si="6"/>
        <v>0</v>
      </c>
      <c r="Q55" s="168">
        <f t="shared" si="7"/>
        <v>1</v>
      </c>
      <c r="R55" s="160">
        <f t="shared" si="8"/>
        <v>0</v>
      </c>
      <c r="T55" s="40">
        <f t="shared" si="44"/>
        <v>0</v>
      </c>
      <c r="U55" s="42">
        <f t="shared" si="45"/>
        <v>1</v>
      </c>
      <c r="V55" s="160">
        <f t="shared" si="11"/>
        <v>0</v>
      </c>
      <c r="W55" s="167">
        <f t="shared" si="12"/>
        <v>0</v>
      </c>
      <c r="X55" s="168">
        <f t="shared" si="13"/>
        <v>1</v>
      </c>
      <c r="Y55" s="160">
        <f t="shared" si="14"/>
        <v>0</v>
      </c>
      <c r="Z55" s="167">
        <f t="shared" si="15"/>
        <v>0</v>
      </c>
      <c r="AA55" s="168">
        <f t="shared" si="16"/>
        <v>1</v>
      </c>
      <c r="AB55" s="160">
        <f t="shared" si="17"/>
        <v>0</v>
      </c>
      <c r="AC55" s="167">
        <f t="shared" si="18"/>
        <v>0</v>
      </c>
      <c r="AD55" s="168">
        <f t="shared" si="19"/>
        <v>1</v>
      </c>
      <c r="AE55" s="160">
        <f t="shared" si="20"/>
        <v>0</v>
      </c>
      <c r="AF55" s="167">
        <f t="shared" si="21"/>
        <v>0</v>
      </c>
      <c r="AG55" s="168">
        <f t="shared" si="22"/>
        <v>1</v>
      </c>
      <c r="AH55" s="160">
        <f t="shared" si="23"/>
        <v>0</v>
      </c>
      <c r="AI55" s="167">
        <f t="shared" si="24"/>
        <v>0</v>
      </c>
      <c r="AJ55" s="168">
        <f t="shared" si="25"/>
        <v>1</v>
      </c>
      <c r="AK55" s="160">
        <f t="shared" si="26"/>
        <v>0</v>
      </c>
      <c r="AL55" s="167">
        <f t="shared" si="27"/>
        <v>0</v>
      </c>
      <c r="AM55" s="168">
        <f t="shared" si="28"/>
        <v>1</v>
      </c>
      <c r="AN55" s="160">
        <f t="shared" si="29"/>
        <v>0</v>
      </c>
      <c r="AO55" s="167">
        <f t="shared" si="30"/>
        <v>0</v>
      </c>
      <c r="AP55" s="168">
        <f t="shared" si="31"/>
        <v>1</v>
      </c>
      <c r="AQ55" s="160">
        <f t="shared" si="32"/>
        <v>0</v>
      </c>
      <c r="AR55" s="167">
        <f t="shared" si="33"/>
        <v>0</v>
      </c>
      <c r="AS55" s="168">
        <f t="shared" si="34"/>
        <v>1</v>
      </c>
      <c r="AT55" s="160">
        <f t="shared" si="35"/>
        <v>0</v>
      </c>
      <c r="AU55" s="167">
        <f t="shared" si="36"/>
        <v>0</v>
      </c>
      <c r="AV55" s="168">
        <f t="shared" si="37"/>
        <v>1</v>
      </c>
      <c r="AW55" s="160">
        <f t="shared" si="38"/>
        <v>0</v>
      </c>
      <c r="AX55" s="167">
        <f t="shared" si="39"/>
        <v>0</v>
      </c>
      <c r="AY55" s="168">
        <f t="shared" si="40"/>
        <v>1</v>
      </c>
      <c r="AZ55" s="160">
        <f t="shared" si="0"/>
        <v>0</v>
      </c>
      <c r="BA55" s="167">
        <f t="shared" si="41"/>
        <v>0</v>
      </c>
      <c r="BB55" s="168">
        <f t="shared" si="42"/>
        <v>1</v>
      </c>
      <c r="BC55" s="160">
        <f t="shared" si="43"/>
        <v>0</v>
      </c>
    </row>
    <row r="56" spans="3:55" ht="17.45" customHeight="1" x14ac:dyDescent="0.2">
      <c r="C56" s="192"/>
      <c r="D56" s="192"/>
      <c r="E56" s="192"/>
      <c r="F56" s="158">
        <f>DATOS!$E$10</f>
        <v>2020</v>
      </c>
      <c r="G56" s="194">
        <v>0.05</v>
      </c>
      <c r="H56" s="192"/>
      <c r="I56" s="178"/>
      <c r="J56" s="166">
        <f t="shared" si="1"/>
        <v>0</v>
      </c>
      <c r="K56" s="160">
        <f t="shared" si="2"/>
        <v>0</v>
      </c>
      <c r="L56" s="160">
        <f t="shared" si="3"/>
        <v>0</v>
      </c>
      <c r="M56" s="160">
        <f t="shared" si="4"/>
        <v>0</v>
      </c>
      <c r="N56" s="160">
        <f t="shared" si="5"/>
        <v>0</v>
      </c>
      <c r="O56" s="195"/>
      <c r="P56" s="167">
        <f t="shared" si="6"/>
        <v>0</v>
      </c>
      <c r="Q56" s="168">
        <f t="shared" si="7"/>
        <v>1</v>
      </c>
      <c r="R56" s="160">
        <f t="shared" si="8"/>
        <v>0</v>
      </c>
      <c r="T56" s="40">
        <f t="shared" si="44"/>
        <v>0</v>
      </c>
      <c r="U56" s="42">
        <f t="shared" si="45"/>
        <v>1</v>
      </c>
      <c r="V56" s="160">
        <f t="shared" si="11"/>
        <v>0</v>
      </c>
      <c r="W56" s="167">
        <f t="shared" si="12"/>
        <v>0</v>
      </c>
      <c r="X56" s="168">
        <f t="shared" si="13"/>
        <v>1</v>
      </c>
      <c r="Y56" s="160">
        <f t="shared" si="14"/>
        <v>0</v>
      </c>
      <c r="Z56" s="167">
        <f t="shared" si="15"/>
        <v>0</v>
      </c>
      <c r="AA56" s="168">
        <f t="shared" si="16"/>
        <v>1</v>
      </c>
      <c r="AB56" s="160">
        <f t="shared" si="17"/>
        <v>0</v>
      </c>
      <c r="AC56" s="167">
        <f t="shared" si="18"/>
        <v>0</v>
      </c>
      <c r="AD56" s="168">
        <f t="shared" si="19"/>
        <v>1</v>
      </c>
      <c r="AE56" s="160">
        <f t="shared" si="20"/>
        <v>0</v>
      </c>
      <c r="AF56" s="167">
        <f t="shared" si="21"/>
        <v>0</v>
      </c>
      <c r="AG56" s="168">
        <f t="shared" si="22"/>
        <v>1</v>
      </c>
      <c r="AH56" s="160">
        <f t="shared" si="23"/>
        <v>0</v>
      </c>
      <c r="AI56" s="167">
        <f t="shared" si="24"/>
        <v>0</v>
      </c>
      <c r="AJ56" s="168">
        <f t="shared" si="25"/>
        <v>1</v>
      </c>
      <c r="AK56" s="160">
        <f t="shared" si="26"/>
        <v>0</v>
      </c>
      <c r="AL56" s="167">
        <f t="shared" si="27"/>
        <v>0</v>
      </c>
      <c r="AM56" s="168">
        <f t="shared" si="28"/>
        <v>1</v>
      </c>
      <c r="AN56" s="160">
        <f t="shared" si="29"/>
        <v>0</v>
      </c>
      <c r="AO56" s="167">
        <f t="shared" si="30"/>
        <v>0</v>
      </c>
      <c r="AP56" s="168">
        <f t="shared" si="31"/>
        <v>1</v>
      </c>
      <c r="AQ56" s="160">
        <f t="shared" si="32"/>
        <v>0</v>
      </c>
      <c r="AR56" s="167">
        <f t="shared" si="33"/>
        <v>0</v>
      </c>
      <c r="AS56" s="168">
        <f t="shared" si="34"/>
        <v>1</v>
      </c>
      <c r="AT56" s="160">
        <f t="shared" si="35"/>
        <v>0</v>
      </c>
      <c r="AU56" s="167">
        <f t="shared" si="36"/>
        <v>0</v>
      </c>
      <c r="AV56" s="168">
        <f t="shared" si="37"/>
        <v>1</v>
      </c>
      <c r="AW56" s="160">
        <f t="shared" si="38"/>
        <v>0</v>
      </c>
      <c r="AX56" s="167">
        <f t="shared" si="39"/>
        <v>0</v>
      </c>
      <c r="AY56" s="168">
        <f t="shared" si="40"/>
        <v>1</v>
      </c>
      <c r="AZ56" s="160">
        <f t="shared" si="0"/>
        <v>0</v>
      </c>
      <c r="BA56" s="167">
        <f t="shared" si="41"/>
        <v>0</v>
      </c>
      <c r="BB56" s="168">
        <f t="shared" si="42"/>
        <v>1</v>
      </c>
      <c r="BC56" s="160">
        <f t="shared" si="43"/>
        <v>0</v>
      </c>
    </row>
    <row r="57" spans="3:55" ht="17.45" customHeight="1" x14ac:dyDescent="0.2">
      <c r="C57" s="192"/>
      <c r="D57" s="192"/>
      <c r="E57" s="192"/>
      <c r="F57" s="158">
        <f>DATOS!$E$10</f>
        <v>2020</v>
      </c>
      <c r="G57" s="194">
        <v>0.05</v>
      </c>
      <c r="H57" s="192"/>
      <c r="I57" s="178"/>
      <c r="J57" s="166">
        <f t="shared" si="1"/>
        <v>0</v>
      </c>
      <c r="K57" s="160">
        <f t="shared" si="2"/>
        <v>0</v>
      </c>
      <c r="L57" s="160">
        <f t="shared" si="3"/>
        <v>0</v>
      </c>
      <c r="M57" s="160">
        <f t="shared" si="4"/>
        <v>0</v>
      </c>
      <c r="N57" s="160">
        <f t="shared" si="5"/>
        <v>0</v>
      </c>
      <c r="O57" s="195"/>
      <c r="P57" s="167">
        <f t="shared" si="6"/>
        <v>0</v>
      </c>
      <c r="Q57" s="168">
        <f t="shared" si="7"/>
        <v>1</v>
      </c>
      <c r="R57" s="160">
        <f t="shared" si="8"/>
        <v>0</v>
      </c>
      <c r="T57" s="40">
        <f t="shared" si="44"/>
        <v>0</v>
      </c>
      <c r="U57" s="42">
        <f t="shared" si="45"/>
        <v>1</v>
      </c>
      <c r="V57" s="160">
        <f t="shared" si="11"/>
        <v>0</v>
      </c>
      <c r="W57" s="167">
        <f t="shared" si="12"/>
        <v>0</v>
      </c>
      <c r="X57" s="168">
        <f t="shared" si="13"/>
        <v>1</v>
      </c>
      <c r="Y57" s="160">
        <f t="shared" si="14"/>
        <v>0</v>
      </c>
      <c r="Z57" s="167">
        <f t="shared" si="15"/>
        <v>0</v>
      </c>
      <c r="AA57" s="168">
        <f t="shared" si="16"/>
        <v>1</v>
      </c>
      <c r="AB57" s="160">
        <f t="shared" si="17"/>
        <v>0</v>
      </c>
      <c r="AC57" s="167">
        <f t="shared" si="18"/>
        <v>0</v>
      </c>
      <c r="AD57" s="168">
        <f t="shared" si="19"/>
        <v>1</v>
      </c>
      <c r="AE57" s="160">
        <f t="shared" si="20"/>
        <v>0</v>
      </c>
      <c r="AF57" s="167">
        <f t="shared" si="21"/>
        <v>0</v>
      </c>
      <c r="AG57" s="168">
        <f t="shared" si="22"/>
        <v>1</v>
      </c>
      <c r="AH57" s="160">
        <f t="shared" si="23"/>
        <v>0</v>
      </c>
      <c r="AI57" s="167">
        <f t="shared" si="24"/>
        <v>0</v>
      </c>
      <c r="AJ57" s="168">
        <f t="shared" si="25"/>
        <v>1</v>
      </c>
      <c r="AK57" s="160">
        <f t="shared" si="26"/>
        <v>0</v>
      </c>
      <c r="AL57" s="167">
        <f t="shared" si="27"/>
        <v>0</v>
      </c>
      <c r="AM57" s="168">
        <f t="shared" si="28"/>
        <v>1</v>
      </c>
      <c r="AN57" s="160">
        <f t="shared" si="29"/>
        <v>0</v>
      </c>
      <c r="AO57" s="167">
        <f t="shared" si="30"/>
        <v>0</v>
      </c>
      <c r="AP57" s="168">
        <f t="shared" si="31"/>
        <v>1</v>
      </c>
      <c r="AQ57" s="160">
        <f t="shared" si="32"/>
        <v>0</v>
      </c>
      <c r="AR57" s="167">
        <f t="shared" si="33"/>
        <v>0</v>
      </c>
      <c r="AS57" s="168">
        <f t="shared" si="34"/>
        <v>1</v>
      </c>
      <c r="AT57" s="160">
        <f t="shared" si="35"/>
        <v>0</v>
      </c>
      <c r="AU57" s="167">
        <f t="shared" si="36"/>
        <v>0</v>
      </c>
      <c r="AV57" s="168">
        <f t="shared" si="37"/>
        <v>1</v>
      </c>
      <c r="AW57" s="160">
        <f t="shared" si="38"/>
        <v>0</v>
      </c>
      <c r="AX57" s="167">
        <f t="shared" si="39"/>
        <v>0</v>
      </c>
      <c r="AY57" s="168">
        <f t="shared" si="40"/>
        <v>1</v>
      </c>
      <c r="AZ57" s="160">
        <f t="shared" si="0"/>
        <v>0</v>
      </c>
      <c r="BA57" s="167">
        <f t="shared" si="41"/>
        <v>0</v>
      </c>
      <c r="BB57" s="168">
        <f t="shared" si="42"/>
        <v>1</v>
      </c>
      <c r="BC57" s="160">
        <f t="shared" si="43"/>
        <v>0</v>
      </c>
    </row>
    <row r="58" spans="3:55" ht="17.45" customHeight="1" x14ac:dyDescent="0.2">
      <c r="C58" s="192"/>
      <c r="D58" s="192"/>
      <c r="E58" s="192"/>
      <c r="F58" s="158">
        <f>DATOS!$E$10</f>
        <v>2020</v>
      </c>
      <c r="G58" s="194">
        <v>0.05</v>
      </c>
      <c r="H58" s="192"/>
      <c r="I58" s="178"/>
      <c r="J58" s="166">
        <f t="shared" si="1"/>
        <v>0</v>
      </c>
      <c r="K58" s="160">
        <f t="shared" si="2"/>
        <v>0</v>
      </c>
      <c r="L58" s="160">
        <f t="shared" si="3"/>
        <v>0</v>
      </c>
      <c r="M58" s="160">
        <f t="shared" si="4"/>
        <v>0</v>
      </c>
      <c r="N58" s="160">
        <f t="shared" si="5"/>
        <v>0</v>
      </c>
      <c r="O58" s="195"/>
      <c r="P58" s="167">
        <f t="shared" si="6"/>
        <v>0</v>
      </c>
      <c r="Q58" s="168">
        <f t="shared" si="7"/>
        <v>1</v>
      </c>
      <c r="R58" s="160">
        <f t="shared" si="8"/>
        <v>0</v>
      </c>
      <c r="T58" s="40">
        <f t="shared" si="44"/>
        <v>0</v>
      </c>
      <c r="U58" s="42">
        <f t="shared" si="45"/>
        <v>1</v>
      </c>
      <c r="V58" s="160">
        <f t="shared" si="11"/>
        <v>0</v>
      </c>
      <c r="W58" s="167">
        <f t="shared" si="12"/>
        <v>0</v>
      </c>
      <c r="X58" s="168">
        <f t="shared" si="13"/>
        <v>1</v>
      </c>
      <c r="Y58" s="160">
        <f t="shared" si="14"/>
        <v>0</v>
      </c>
      <c r="Z58" s="167">
        <f t="shared" si="15"/>
        <v>0</v>
      </c>
      <c r="AA58" s="168">
        <f t="shared" si="16"/>
        <v>1</v>
      </c>
      <c r="AB58" s="160">
        <f t="shared" si="17"/>
        <v>0</v>
      </c>
      <c r="AC58" s="167">
        <f t="shared" si="18"/>
        <v>0</v>
      </c>
      <c r="AD58" s="168">
        <f t="shared" si="19"/>
        <v>1</v>
      </c>
      <c r="AE58" s="160">
        <f t="shared" si="20"/>
        <v>0</v>
      </c>
      <c r="AF58" s="167">
        <f t="shared" si="21"/>
        <v>0</v>
      </c>
      <c r="AG58" s="168">
        <f t="shared" si="22"/>
        <v>1</v>
      </c>
      <c r="AH58" s="160">
        <f t="shared" si="23"/>
        <v>0</v>
      </c>
      <c r="AI58" s="167">
        <f t="shared" si="24"/>
        <v>0</v>
      </c>
      <c r="AJ58" s="168">
        <f t="shared" si="25"/>
        <v>1</v>
      </c>
      <c r="AK58" s="160">
        <f t="shared" si="26"/>
        <v>0</v>
      </c>
      <c r="AL58" s="167">
        <f t="shared" si="27"/>
        <v>0</v>
      </c>
      <c r="AM58" s="168">
        <f t="shared" si="28"/>
        <v>1</v>
      </c>
      <c r="AN58" s="160">
        <f t="shared" si="29"/>
        <v>0</v>
      </c>
      <c r="AO58" s="167">
        <f t="shared" si="30"/>
        <v>0</v>
      </c>
      <c r="AP58" s="168">
        <f t="shared" si="31"/>
        <v>1</v>
      </c>
      <c r="AQ58" s="160">
        <f t="shared" si="32"/>
        <v>0</v>
      </c>
      <c r="AR58" s="167">
        <f t="shared" si="33"/>
        <v>0</v>
      </c>
      <c r="AS58" s="168">
        <f t="shared" si="34"/>
        <v>1</v>
      </c>
      <c r="AT58" s="160">
        <f t="shared" si="35"/>
        <v>0</v>
      </c>
      <c r="AU58" s="167">
        <f t="shared" si="36"/>
        <v>0</v>
      </c>
      <c r="AV58" s="168">
        <f t="shared" si="37"/>
        <v>1</v>
      </c>
      <c r="AW58" s="160">
        <f t="shared" si="38"/>
        <v>0</v>
      </c>
      <c r="AX58" s="167">
        <f t="shared" si="39"/>
        <v>0</v>
      </c>
      <c r="AY58" s="168">
        <f t="shared" si="40"/>
        <v>1</v>
      </c>
      <c r="AZ58" s="160">
        <f t="shared" si="0"/>
        <v>0</v>
      </c>
      <c r="BA58" s="167">
        <f t="shared" si="41"/>
        <v>0</v>
      </c>
      <c r="BB58" s="168">
        <f t="shared" si="42"/>
        <v>1</v>
      </c>
      <c r="BC58" s="160">
        <f t="shared" si="43"/>
        <v>0</v>
      </c>
    </row>
    <row r="59" spans="3:55" ht="17.45" customHeight="1" x14ac:dyDescent="0.2">
      <c r="C59" s="192"/>
      <c r="D59" s="192"/>
      <c r="E59" s="192"/>
      <c r="F59" s="158">
        <f>DATOS!$E$10</f>
        <v>2020</v>
      </c>
      <c r="G59" s="194">
        <v>0.05</v>
      </c>
      <c r="H59" s="192"/>
      <c r="I59" s="178"/>
      <c r="J59" s="166">
        <f t="shared" si="1"/>
        <v>0</v>
      </c>
      <c r="K59" s="160">
        <f t="shared" si="2"/>
        <v>0</v>
      </c>
      <c r="L59" s="160">
        <f t="shared" si="3"/>
        <v>0</v>
      </c>
      <c r="M59" s="160">
        <f t="shared" si="4"/>
        <v>0</v>
      </c>
      <c r="N59" s="160">
        <f t="shared" si="5"/>
        <v>0</v>
      </c>
      <c r="O59" s="195"/>
      <c r="P59" s="167">
        <f t="shared" si="6"/>
        <v>0</v>
      </c>
      <c r="Q59" s="168">
        <f t="shared" si="7"/>
        <v>1</v>
      </c>
      <c r="R59" s="160">
        <f t="shared" si="8"/>
        <v>0</v>
      </c>
      <c r="T59" s="40">
        <f t="shared" si="44"/>
        <v>0</v>
      </c>
      <c r="U59" s="42">
        <f t="shared" si="45"/>
        <v>1</v>
      </c>
      <c r="V59" s="160">
        <f t="shared" si="11"/>
        <v>0</v>
      </c>
      <c r="W59" s="167">
        <f t="shared" si="12"/>
        <v>0</v>
      </c>
      <c r="X59" s="168">
        <f t="shared" si="13"/>
        <v>1</v>
      </c>
      <c r="Y59" s="160">
        <f t="shared" si="14"/>
        <v>0</v>
      </c>
      <c r="Z59" s="167">
        <f t="shared" si="15"/>
        <v>0</v>
      </c>
      <c r="AA59" s="168">
        <f t="shared" si="16"/>
        <v>1</v>
      </c>
      <c r="AB59" s="160">
        <f t="shared" si="17"/>
        <v>0</v>
      </c>
      <c r="AC59" s="167">
        <f t="shared" si="18"/>
        <v>0</v>
      </c>
      <c r="AD59" s="168">
        <f t="shared" si="19"/>
        <v>1</v>
      </c>
      <c r="AE59" s="160">
        <f t="shared" si="20"/>
        <v>0</v>
      </c>
      <c r="AF59" s="167">
        <f t="shared" si="21"/>
        <v>0</v>
      </c>
      <c r="AG59" s="168">
        <f t="shared" si="22"/>
        <v>1</v>
      </c>
      <c r="AH59" s="160">
        <f t="shared" si="23"/>
        <v>0</v>
      </c>
      <c r="AI59" s="167">
        <f t="shared" si="24"/>
        <v>0</v>
      </c>
      <c r="AJ59" s="168">
        <f t="shared" si="25"/>
        <v>1</v>
      </c>
      <c r="AK59" s="160">
        <f t="shared" si="26"/>
        <v>0</v>
      </c>
      <c r="AL59" s="167">
        <f t="shared" si="27"/>
        <v>0</v>
      </c>
      <c r="AM59" s="168">
        <f t="shared" si="28"/>
        <v>1</v>
      </c>
      <c r="AN59" s="160">
        <f t="shared" si="29"/>
        <v>0</v>
      </c>
      <c r="AO59" s="167">
        <f t="shared" si="30"/>
        <v>0</v>
      </c>
      <c r="AP59" s="168">
        <f t="shared" si="31"/>
        <v>1</v>
      </c>
      <c r="AQ59" s="160">
        <f t="shared" si="32"/>
        <v>0</v>
      </c>
      <c r="AR59" s="167">
        <f t="shared" si="33"/>
        <v>0</v>
      </c>
      <c r="AS59" s="168">
        <f t="shared" si="34"/>
        <v>1</v>
      </c>
      <c r="AT59" s="160">
        <f t="shared" si="35"/>
        <v>0</v>
      </c>
      <c r="AU59" s="167">
        <f t="shared" si="36"/>
        <v>0</v>
      </c>
      <c r="AV59" s="168">
        <f t="shared" si="37"/>
        <v>1</v>
      </c>
      <c r="AW59" s="160">
        <f t="shared" si="38"/>
        <v>0</v>
      </c>
      <c r="AX59" s="167">
        <f t="shared" si="39"/>
        <v>0</v>
      </c>
      <c r="AY59" s="168">
        <f t="shared" si="40"/>
        <v>1</v>
      </c>
      <c r="AZ59" s="160">
        <f t="shared" si="0"/>
        <v>0</v>
      </c>
      <c r="BA59" s="167">
        <f t="shared" si="41"/>
        <v>0</v>
      </c>
      <c r="BB59" s="168">
        <f t="shared" si="42"/>
        <v>1</v>
      </c>
      <c r="BC59" s="160">
        <f t="shared" si="43"/>
        <v>0</v>
      </c>
    </row>
    <row r="60" spans="3:55" ht="17.45" customHeight="1" x14ac:dyDescent="0.2">
      <c r="C60" s="192"/>
      <c r="D60" s="192"/>
      <c r="E60" s="192"/>
      <c r="F60" s="158">
        <f>DATOS!$E$10</f>
        <v>2020</v>
      </c>
      <c r="G60" s="194">
        <v>0.05</v>
      </c>
      <c r="H60" s="192"/>
      <c r="I60" s="178"/>
      <c r="J60" s="166">
        <f t="shared" si="1"/>
        <v>0</v>
      </c>
      <c r="K60" s="160">
        <f t="shared" si="2"/>
        <v>0</v>
      </c>
      <c r="L60" s="160">
        <f t="shared" si="3"/>
        <v>0</v>
      </c>
      <c r="M60" s="160">
        <f t="shared" si="4"/>
        <v>0</v>
      </c>
      <c r="N60" s="160">
        <f t="shared" si="5"/>
        <v>0</v>
      </c>
      <c r="O60" s="195"/>
      <c r="P60" s="167">
        <f t="shared" si="6"/>
        <v>0</v>
      </c>
      <c r="Q60" s="168">
        <f t="shared" si="7"/>
        <v>1</v>
      </c>
      <c r="R60" s="160">
        <f t="shared" si="8"/>
        <v>0</v>
      </c>
      <c r="T60" s="40">
        <f t="shared" si="44"/>
        <v>0</v>
      </c>
      <c r="U60" s="42">
        <f t="shared" si="45"/>
        <v>1</v>
      </c>
      <c r="V60" s="160">
        <f t="shared" si="11"/>
        <v>0</v>
      </c>
      <c r="W60" s="167">
        <f t="shared" si="12"/>
        <v>0</v>
      </c>
      <c r="X60" s="168">
        <f t="shared" si="13"/>
        <v>1</v>
      </c>
      <c r="Y60" s="160">
        <f t="shared" si="14"/>
        <v>0</v>
      </c>
      <c r="Z60" s="167">
        <f t="shared" si="15"/>
        <v>0</v>
      </c>
      <c r="AA60" s="168">
        <f t="shared" si="16"/>
        <v>1</v>
      </c>
      <c r="AB60" s="160">
        <f t="shared" si="17"/>
        <v>0</v>
      </c>
      <c r="AC60" s="167">
        <f t="shared" si="18"/>
        <v>0</v>
      </c>
      <c r="AD60" s="168">
        <f t="shared" si="19"/>
        <v>1</v>
      </c>
      <c r="AE60" s="160">
        <f t="shared" si="20"/>
        <v>0</v>
      </c>
      <c r="AF60" s="167">
        <f t="shared" si="21"/>
        <v>0</v>
      </c>
      <c r="AG60" s="168">
        <f t="shared" si="22"/>
        <v>1</v>
      </c>
      <c r="AH60" s="160">
        <f t="shared" si="23"/>
        <v>0</v>
      </c>
      <c r="AI60" s="167">
        <f t="shared" si="24"/>
        <v>0</v>
      </c>
      <c r="AJ60" s="168">
        <f t="shared" si="25"/>
        <v>1</v>
      </c>
      <c r="AK60" s="160">
        <f t="shared" si="26"/>
        <v>0</v>
      </c>
      <c r="AL60" s="167">
        <f t="shared" si="27"/>
        <v>0</v>
      </c>
      <c r="AM60" s="168">
        <f t="shared" si="28"/>
        <v>1</v>
      </c>
      <c r="AN60" s="160">
        <f t="shared" si="29"/>
        <v>0</v>
      </c>
      <c r="AO60" s="167">
        <f t="shared" si="30"/>
        <v>0</v>
      </c>
      <c r="AP60" s="168">
        <f t="shared" si="31"/>
        <v>1</v>
      </c>
      <c r="AQ60" s="160">
        <f t="shared" si="32"/>
        <v>0</v>
      </c>
      <c r="AR60" s="167">
        <f t="shared" si="33"/>
        <v>0</v>
      </c>
      <c r="AS60" s="168">
        <f t="shared" si="34"/>
        <v>1</v>
      </c>
      <c r="AT60" s="160">
        <f t="shared" si="35"/>
        <v>0</v>
      </c>
      <c r="AU60" s="167">
        <f t="shared" si="36"/>
        <v>0</v>
      </c>
      <c r="AV60" s="168">
        <f t="shared" si="37"/>
        <v>1</v>
      </c>
      <c r="AW60" s="160">
        <f t="shared" si="38"/>
        <v>0</v>
      </c>
      <c r="AX60" s="167">
        <f t="shared" si="39"/>
        <v>0</v>
      </c>
      <c r="AY60" s="168">
        <f t="shared" si="40"/>
        <v>1</v>
      </c>
      <c r="AZ60" s="160">
        <f t="shared" si="0"/>
        <v>0</v>
      </c>
      <c r="BA60" s="167">
        <f t="shared" si="41"/>
        <v>0</v>
      </c>
      <c r="BB60" s="168">
        <f t="shared" si="42"/>
        <v>1</v>
      </c>
      <c r="BC60" s="160">
        <f t="shared" si="43"/>
        <v>0</v>
      </c>
    </row>
    <row r="61" spans="3:55" ht="17.45" customHeight="1" x14ac:dyDescent="0.2">
      <c r="C61" s="192"/>
      <c r="D61" s="192"/>
      <c r="E61" s="192"/>
      <c r="F61" s="158">
        <f>DATOS!$E$10</f>
        <v>2020</v>
      </c>
      <c r="G61" s="194">
        <v>0.05</v>
      </c>
      <c r="H61" s="192"/>
      <c r="I61" s="178"/>
      <c r="J61" s="166">
        <f t="shared" si="1"/>
        <v>0</v>
      </c>
      <c r="K61" s="160">
        <f t="shared" si="2"/>
        <v>0</v>
      </c>
      <c r="L61" s="160">
        <f t="shared" si="3"/>
        <v>0</v>
      </c>
      <c r="M61" s="160">
        <f t="shared" si="4"/>
        <v>0</v>
      </c>
      <c r="N61" s="160">
        <f t="shared" si="5"/>
        <v>0</v>
      </c>
      <c r="O61" s="195"/>
      <c r="P61" s="167">
        <f t="shared" si="6"/>
        <v>0</v>
      </c>
      <c r="Q61" s="168">
        <f t="shared" si="7"/>
        <v>1</v>
      </c>
      <c r="R61" s="160">
        <f t="shared" si="8"/>
        <v>0</v>
      </c>
      <c r="T61" s="40">
        <f t="shared" si="44"/>
        <v>0</v>
      </c>
      <c r="U61" s="42">
        <f t="shared" si="45"/>
        <v>1</v>
      </c>
      <c r="V61" s="160">
        <f t="shared" si="11"/>
        <v>0</v>
      </c>
      <c r="W61" s="167">
        <f t="shared" si="12"/>
        <v>0</v>
      </c>
      <c r="X61" s="168">
        <f t="shared" si="13"/>
        <v>1</v>
      </c>
      <c r="Y61" s="160">
        <f t="shared" si="14"/>
        <v>0</v>
      </c>
      <c r="Z61" s="167">
        <f t="shared" si="15"/>
        <v>0</v>
      </c>
      <c r="AA61" s="168">
        <f t="shared" si="16"/>
        <v>1</v>
      </c>
      <c r="AB61" s="160">
        <f t="shared" si="17"/>
        <v>0</v>
      </c>
      <c r="AC61" s="167">
        <f t="shared" si="18"/>
        <v>0</v>
      </c>
      <c r="AD61" s="168">
        <f t="shared" si="19"/>
        <v>1</v>
      </c>
      <c r="AE61" s="160">
        <f t="shared" si="20"/>
        <v>0</v>
      </c>
      <c r="AF61" s="167">
        <f t="shared" si="21"/>
        <v>0</v>
      </c>
      <c r="AG61" s="168">
        <f t="shared" si="22"/>
        <v>1</v>
      </c>
      <c r="AH61" s="160">
        <f t="shared" si="23"/>
        <v>0</v>
      </c>
      <c r="AI61" s="167">
        <f t="shared" si="24"/>
        <v>0</v>
      </c>
      <c r="AJ61" s="168">
        <f t="shared" si="25"/>
        <v>1</v>
      </c>
      <c r="AK61" s="160">
        <f t="shared" si="26"/>
        <v>0</v>
      </c>
      <c r="AL61" s="167">
        <f t="shared" si="27"/>
        <v>0</v>
      </c>
      <c r="AM61" s="168">
        <f t="shared" si="28"/>
        <v>1</v>
      </c>
      <c r="AN61" s="160">
        <f t="shared" si="29"/>
        <v>0</v>
      </c>
      <c r="AO61" s="167">
        <f t="shared" si="30"/>
        <v>0</v>
      </c>
      <c r="AP61" s="168">
        <f t="shared" si="31"/>
        <v>1</v>
      </c>
      <c r="AQ61" s="160">
        <f t="shared" si="32"/>
        <v>0</v>
      </c>
      <c r="AR61" s="167">
        <f t="shared" si="33"/>
        <v>0</v>
      </c>
      <c r="AS61" s="168">
        <f t="shared" si="34"/>
        <v>1</v>
      </c>
      <c r="AT61" s="160">
        <f t="shared" si="35"/>
        <v>0</v>
      </c>
      <c r="AU61" s="167">
        <f t="shared" si="36"/>
        <v>0</v>
      </c>
      <c r="AV61" s="168">
        <f t="shared" si="37"/>
        <v>1</v>
      </c>
      <c r="AW61" s="160">
        <f t="shared" si="38"/>
        <v>0</v>
      </c>
      <c r="AX61" s="167">
        <f t="shared" si="39"/>
        <v>0</v>
      </c>
      <c r="AY61" s="168">
        <f t="shared" si="40"/>
        <v>1</v>
      </c>
      <c r="AZ61" s="160">
        <f t="shared" si="0"/>
        <v>0</v>
      </c>
      <c r="BA61" s="167">
        <f t="shared" si="41"/>
        <v>0</v>
      </c>
      <c r="BB61" s="168">
        <f t="shared" si="42"/>
        <v>1</v>
      </c>
      <c r="BC61" s="160">
        <f t="shared" si="43"/>
        <v>0</v>
      </c>
    </row>
    <row r="62" spans="3:55" ht="17.45" customHeight="1" x14ac:dyDescent="0.2">
      <c r="C62" s="192"/>
      <c r="D62" s="192"/>
      <c r="E62" s="192"/>
      <c r="F62" s="158">
        <f>DATOS!$E$10</f>
        <v>2020</v>
      </c>
      <c r="G62" s="194">
        <v>0.05</v>
      </c>
      <c r="H62" s="192"/>
      <c r="I62" s="178"/>
      <c r="J62" s="166">
        <f t="shared" si="1"/>
        <v>0</v>
      </c>
      <c r="K62" s="160">
        <f t="shared" si="2"/>
        <v>0</v>
      </c>
      <c r="L62" s="160">
        <f t="shared" si="3"/>
        <v>0</v>
      </c>
      <c r="M62" s="160">
        <f t="shared" si="4"/>
        <v>0</v>
      </c>
      <c r="N62" s="160">
        <f t="shared" si="5"/>
        <v>0</v>
      </c>
      <c r="O62" s="195"/>
      <c r="P62" s="167">
        <f t="shared" si="6"/>
        <v>0</v>
      </c>
      <c r="Q62" s="168">
        <f t="shared" si="7"/>
        <v>1</v>
      </c>
      <c r="R62" s="160">
        <f t="shared" si="8"/>
        <v>0</v>
      </c>
      <c r="T62" s="40">
        <f t="shared" si="44"/>
        <v>0</v>
      </c>
      <c r="U62" s="42">
        <f t="shared" si="45"/>
        <v>1</v>
      </c>
      <c r="V62" s="160">
        <f t="shared" si="11"/>
        <v>0</v>
      </c>
      <c r="W62" s="167">
        <f t="shared" si="12"/>
        <v>0</v>
      </c>
      <c r="X62" s="168">
        <f t="shared" si="13"/>
        <v>1</v>
      </c>
      <c r="Y62" s="160">
        <f t="shared" si="14"/>
        <v>0</v>
      </c>
      <c r="Z62" s="167">
        <f t="shared" si="15"/>
        <v>0</v>
      </c>
      <c r="AA62" s="168">
        <f t="shared" si="16"/>
        <v>1</v>
      </c>
      <c r="AB62" s="160">
        <f t="shared" si="17"/>
        <v>0</v>
      </c>
      <c r="AC62" s="167">
        <f t="shared" si="18"/>
        <v>0</v>
      </c>
      <c r="AD62" s="168">
        <f t="shared" si="19"/>
        <v>1</v>
      </c>
      <c r="AE62" s="160">
        <f t="shared" si="20"/>
        <v>0</v>
      </c>
      <c r="AF62" s="167">
        <f t="shared" si="21"/>
        <v>0</v>
      </c>
      <c r="AG62" s="168">
        <f t="shared" si="22"/>
        <v>1</v>
      </c>
      <c r="AH62" s="160">
        <f t="shared" si="23"/>
        <v>0</v>
      </c>
      <c r="AI62" s="167">
        <f t="shared" si="24"/>
        <v>0</v>
      </c>
      <c r="AJ62" s="168">
        <f t="shared" si="25"/>
        <v>1</v>
      </c>
      <c r="AK62" s="160">
        <f t="shared" si="26"/>
        <v>0</v>
      </c>
      <c r="AL62" s="167">
        <f t="shared" si="27"/>
        <v>0</v>
      </c>
      <c r="AM62" s="168">
        <f t="shared" si="28"/>
        <v>1</v>
      </c>
      <c r="AN62" s="160">
        <f t="shared" si="29"/>
        <v>0</v>
      </c>
      <c r="AO62" s="167">
        <f t="shared" si="30"/>
        <v>0</v>
      </c>
      <c r="AP62" s="168">
        <f t="shared" si="31"/>
        <v>1</v>
      </c>
      <c r="AQ62" s="160">
        <f t="shared" si="32"/>
        <v>0</v>
      </c>
      <c r="AR62" s="167">
        <f t="shared" si="33"/>
        <v>0</v>
      </c>
      <c r="AS62" s="168">
        <f t="shared" si="34"/>
        <v>1</v>
      </c>
      <c r="AT62" s="160">
        <f t="shared" si="35"/>
        <v>0</v>
      </c>
      <c r="AU62" s="167">
        <f t="shared" si="36"/>
        <v>0</v>
      </c>
      <c r="AV62" s="168">
        <f t="shared" si="37"/>
        <v>1</v>
      </c>
      <c r="AW62" s="160">
        <f t="shared" si="38"/>
        <v>0</v>
      </c>
      <c r="AX62" s="167">
        <f t="shared" si="39"/>
        <v>0</v>
      </c>
      <c r="AY62" s="168">
        <f t="shared" si="40"/>
        <v>1</v>
      </c>
      <c r="AZ62" s="160">
        <f t="shared" si="0"/>
        <v>0</v>
      </c>
      <c r="BA62" s="167">
        <f t="shared" si="41"/>
        <v>0</v>
      </c>
      <c r="BB62" s="168">
        <f t="shared" si="42"/>
        <v>1</v>
      </c>
      <c r="BC62" s="160">
        <f t="shared" si="43"/>
        <v>0</v>
      </c>
    </row>
    <row r="63" spans="3:55" ht="17.45" customHeight="1" x14ac:dyDescent="0.2">
      <c r="C63" s="192"/>
      <c r="D63" s="192"/>
      <c r="E63" s="192"/>
      <c r="F63" s="158">
        <f>DATOS!$E$10</f>
        <v>2020</v>
      </c>
      <c r="G63" s="194">
        <v>0.05</v>
      </c>
      <c r="H63" s="192"/>
      <c r="I63" s="178"/>
      <c r="J63" s="166">
        <f t="shared" si="1"/>
        <v>0</v>
      </c>
      <c r="K63" s="160">
        <f t="shared" si="2"/>
        <v>0</v>
      </c>
      <c r="L63" s="160">
        <f t="shared" si="3"/>
        <v>0</v>
      </c>
      <c r="M63" s="160">
        <f t="shared" si="4"/>
        <v>0</v>
      </c>
      <c r="N63" s="160">
        <f t="shared" si="5"/>
        <v>0</v>
      </c>
      <c r="O63" s="195"/>
      <c r="P63" s="167">
        <f t="shared" si="6"/>
        <v>0</v>
      </c>
      <c r="Q63" s="168">
        <f t="shared" si="7"/>
        <v>1</v>
      </c>
      <c r="R63" s="160">
        <f t="shared" si="8"/>
        <v>0</v>
      </c>
      <c r="T63" s="40">
        <f t="shared" si="44"/>
        <v>0</v>
      </c>
      <c r="U63" s="42">
        <f t="shared" si="45"/>
        <v>1</v>
      </c>
      <c r="V63" s="160">
        <f t="shared" si="11"/>
        <v>0</v>
      </c>
      <c r="W63" s="167">
        <f t="shared" si="12"/>
        <v>0</v>
      </c>
      <c r="X63" s="168">
        <f t="shared" si="13"/>
        <v>1</v>
      </c>
      <c r="Y63" s="160">
        <f t="shared" si="14"/>
        <v>0</v>
      </c>
      <c r="Z63" s="167">
        <f t="shared" si="15"/>
        <v>0</v>
      </c>
      <c r="AA63" s="168">
        <f t="shared" si="16"/>
        <v>1</v>
      </c>
      <c r="AB63" s="160">
        <f t="shared" si="17"/>
        <v>0</v>
      </c>
      <c r="AC63" s="167">
        <f t="shared" si="18"/>
        <v>0</v>
      </c>
      <c r="AD63" s="168">
        <f t="shared" si="19"/>
        <v>1</v>
      </c>
      <c r="AE63" s="160">
        <f t="shared" si="20"/>
        <v>0</v>
      </c>
      <c r="AF63" s="167">
        <f t="shared" si="21"/>
        <v>0</v>
      </c>
      <c r="AG63" s="168">
        <f t="shared" si="22"/>
        <v>1</v>
      </c>
      <c r="AH63" s="160">
        <f t="shared" si="23"/>
        <v>0</v>
      </c>
      <c r="AI63" s="167">
        <f t="shared" si="24"/>
        <v>0</v>
      </c>
      <c r="AJ63" s="168">
        <f t="shared" si="25"/>
        <v>1</v>
      </c>
      <c r="AK63" s="160">
        <f t="shared" si="26"/>
        <v>0</v>
      </c>
      <c r="AL63" s="167">
        <f t="shared" si="27"/>
        <v>0</v>
      </c>
      <c r="AM63" s="168">
        <f t="shared" si="28"/>
        <v>1</v>
      </c>
      <c r="AN63" s="160">
        <f t="shared" si="29"/>
        <v>0</v>
      </c>
      <c r="AO63" s="167">
        <f t="shared" si="30"/>
        <v>0</v>
      </c>
      <c r="AP63" s="168">
        <f t="shared" si="31"/>
        <v>1</v>
      </c>
      <c r="AQ63" s="160">
        <f t="shared" si="32"/>
        <v>0</v>
      </c>
      <c r="AR63" s="167">
        <f t="shared" si="33"/>
        <v>0</v>
      </c>
      <c r="AS63" s="168">
        <f t="shared" si="34"/>
        <v>1</v>
      </c>
      <c r="AT63" s="160">
        <f t="shared" si="35"/>
        <v>0</v>
      </c>
      <c r="AU63" s="167">
        <f t="shared" si="36"/>
        <v>0</v>
      </c>
      <c r="AV63" s="168">
        <f t="shared" si="37"/>
        <v>1</v>
      </c>
      <c r="AW63" s="160">
        <f t="shared" si="38"/>
        <v>0</v>
      </c>
      <c r="AX63" s="167">
        <f t="shared" si="39"/>
        <v>0</v>
      </c>
      <c r="AY63" s="168">
        <f t="shared" si="40"/>
        <v>1</v>
      </c>
      <c r="AZ63" s="160">
        <f t="shared" si="0"/>
        <v>0</v>
      </c>
      <c r="BA63" s="167">
        <f t="shared" si="41"/>
        <v>0</v>
      </c>
      <c r="BB63" s="168">
        <f t="shared" si="42"/>
        <v>1</v>
      </c>
      <c r="BC63" s="160">
        <f t="shared" si="43"/>
        <v>0</v>
      </c>
    </row>
    <row r="64" spans="3:55" ht="17.45" customHeight="1" thickBot="1" x14ac:dyDescent="0.25">
      <c r="C64" s="36"/>
      <c r="D64" s="36"/>
      <c r="E64" s="37"/>
      <c r="F64" s="37"/>
      <c r="G64" s="37"/>
      <c r="H64" s="43" t="s">
        <v>112</v>
      </c>
      <c r="I64" s="44">
        <f>SUM(I24:I63)</f>
        <v>0</v>
      </c>
      <c r="J64" s="45"/>
      <c r="K64" s="44">
        <f>SUM(K24:K63)</f>
        <v>0</v>
      </c>
      <c r="L64" s="44">
        <f>SUM(L24:L63)</f>
        <v>0</v>
      </c>
      <c r="M64" s="44">
        <f>SUM(M24:M63)</f>
        <v>0</v>
      </c>
      <c r="N64" s="44">
        <f>SUM(N24:N63)</f>
        <v>0</v>
      </c>
      <c r="O64" s="46"/>
      <c r="P64" s="47"/>
      <c r="Q64" s="44"/>
      <c r="R64" s="44">
        <f>SUM(R24:R63)</f>
        <v>0</v>
      </c>
      <c r="T64" s="44"/>
      <c r="U64" s="44"/>
      <c r="V64" s="44">
        <f>SUM(V24:V63)</f>
        <v>0</v>
      </c>
      <c r="W64" s="44"/>
      <c r="X64" s="44"/>
      <c r="Y64" s="44">
        <f>SUM(Y24:Y63)</f>
        <v>0</v>
      </c>
      <c r="Z64" s="44"/>
      <c r="AA64" s="44"/>
      <c r="AB64" s="44">
        <f>SUM(AB24:AB63)</f>
        <v>0</v>
      </c>
      <c r="AC64" s="44"/>
      <c r="AD64" s="44"/>
      <c r="AE64" s="44">
        <f>SUM(AE24:AE63)</f>
        <v>0</v>
      </c>
      <c r="AF64" s="44"/>
      <c r="AG64" s="44"/>
      <c r="AH64" s="44">
        <f>SUM(AH24:AH63)</f>
        <v>0</v>
      </c>
      <c r="AI64" s="44"/>
      <c r="AJ64" s="44"/>
      <c r="AK64" s="44">
        <f>SUM(AK24:AK63)</f>
        <v>0</v>
      </c>
      <c r="AL64" s="44"/>
      <c r="AM64" s="44"/>
      <c r="AN64" s="44">
        <f>SUM(AN24:AN63)</f>
        <v>0</v>
      </c>
      <c r="AO64" s="44"/>
      <c r="AP64" s="44"/>
      <c r="AQ64" s="44">
        <f>SUM(AQ24:AQ63)</f>
        <v>0</v>
      </c>
      <c r="AR64" s="44"/>
      <c r="AS64" s="44"/>
      <c r="AT64" s="44">
        <f>SUM(AT24:AT63)</f>
        <v>0</v>
      </c>
      <c r="AU64" s="44"/>
      <c r="AV64" s="44"/>
      <c r="AW64" s="44">
        <f>SUM(AW24:AW63)</f>
        <v>0</v>
      </c>
      <c r="AX64" s="44"/>
      <c r="AY64" s="44"/>
      <c r="AZ64" s="44">
        <f>SUM(AZ24:AZ63)</f>
        <v>0</v>
      </c>
      <c r="BA64" s="44"/>
      <c r="BB64" s="44"/>
      <c r="BC64" s="44">
        <f>SUM(BC24:BC63)</f>
        <v>0</v>
      </c>
    </row>
    <row r="65" spans="3:55" ht="17.45" customHeight="1" thickTop="1" x14ac:dyDescent="0.2">
      <c r="C65" s="36"/>
      <c r="D65" s="36"/>
      <c r="E65" s="37"/>
      <c r="F65" s="37"/>
      <c r="G65" s="37"/>
      <c r="H65" s="56"/>
      <c r="I65" s="38"/>
      <c r="J65" s="38"/>
      <c r="M65" s="61"/>
      <c r="P65" s="57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</row>
    <row r="66" spans="3:55" ht="17.45" customHeight="1" x14ac:dyDescent="0.2">
      <c r="C66" s="39" t="s">
        <v>109</v>
      </c>
      <c r="D66" s="36"/>
      <c r="E66" s="37"/>
      <c r="F66" s="37"/>
      <c r="G66" s="37"/>
      <c r="H66" s="38"/>
      <c r="I66" s="38"/>
      <c r="J66" s="38"/>
      <c r="K66" s="38"/>
      <c r="L66" s="38"/>
      <c r="M66" s="38"/>
      <c r="N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</row>
    <row r="67" spans="3:55" ht="17.45" customHeight="1" x14ac:dyDescent="0.2">
      <c r="C67" s="192"/>
      <c r="D67" s="192"/>
      <c r="E67" s="192"/>
      <c r="F67" s="158">
        <f>DATOS!$E$10</f>
        <v>2020</v>
      </c>
      <c r="G67" s="194">
        <v>0.1</v>
      </c>
      <c r="H67" s="192"/>
      <c r="I67" s="178"/>
      <c r="J67" s="166">
        <f>IF(E67=0,0,IF(E67=F67,0,IF((((F67)-E67)*12)-D67&gt;1/G67*12,1/G67*12,(((F67)-E67)*12)-D67)))</f>
        <v>0</v>
      </c>
      <c r="K67" s="160">
        <f>I67*G67/12*J67</f>
        <v>0</v>
      </c>
      <c r="L67" s="160">
        <f>I67-K67</f>
        <v>0</v>
      </c>
      <c r="M67" s="160">
        <f>I67*G67/12</f>
        <v>0</v>
      </c>
      <c r="N67" s="160">
        <f>IF(F67=E67,(12-D67)*M67,IF(K67+(M67*12)&gt;I67,I67-K67,M67*12))</f>
        <v>0</v>
      </c>
      <c r="O67" s="195"/>
      <c r="P67" s="167">
        <f>IF(E67=0,0,IF(E67=F67,LOOKUP(D67,$V$1:$BC$1,$V$2:$BC$2),$AK$19))</f>
        <v>0</v>
      </c>
      <c r="Q67" s="168">
        <f>IF(O67=0,1,ROUND(P67/O67,4))</f>
        <v>1</v>
      </c>
      <c r="R67" s="160">
        <f>N67*Q67</f>
        <v>0</v>
      </c>
      <c r="S67" s="160"/>
      <c r="T67" s="167">
        <f>IF($E67=0,0,IF($E67=$F67,LOOKUP($D67,$T$4:$T$15,V$4:V$15),V$3))</f>
        <v>0</v>
      </c>
      <c r="U67" s="168">
        <f>IF($O67=0,1,T67/$O67)</f>
        <v>1</v>
      </c>
      <c r="V67" s="160">
        <f>(IF(F67=E67,IF(D67&gt;=1,0,M67*(1-D67)*U67),IF(J67+1&lt;=(1/G67*12),(M67*1*U67),0)))</f>
        <v>0</v>
      </c>
      <c r="W67" s="167">
        <f>IF($E67=0,0,IF($E67=$F67,LOOKUP($D67,$T$4:$T$15,Y$4:Y$15),Y$3))</f>
        <v>0</v>
      </c>
      <c r="X67" s="168">
        <f>IF($O67=0,1,W67/$O67)</f>
        <v>1</v>
      </c>
      <c r="Y67" s="160">
        <f>((IF(F67=E67,IF(D67&gt;=2,0,(M67*(2-D67)*X67)-(V67)),IF(J67+2&lt;=(1/G67*12),(M67*2*X67)-(V67),0))))</f>
        <v>0</v>
      </c>
      <c r="Z67" s="167">
        <f>IF($E67=0,0,IF($E67=$F67,LOOKUP($D67,$T$4:$T$15,AB$4:AB$15),AB$3))</f>
        <v>0</v>
      </c>
      <c r="AA67" s="168">
        <f>IF($O67=0,1,Z67/$O67)</f>
        <v>1</v>
      </c>
      <c r="AB67" s="160">
        <f>((IF(F67=E67,IF(D67&gt;=3,0,(M67*(3-D67)*AA67)-(V67+Y67)),IF(J67+3&lt;=(1/G67*12),(M67*3*AA67)-(V67+Y67),0))))</f>
        <v>0</v>
      </c>
      <c r="AC67" s="167">
        <f>IF($E67=0,0,IF($E67=$F67,LOOKUP($D67,$T$4:$T$15,AE$4:AE$15),AE$3))</f>
        <v>0</v>
      </c>
      <c r="AD67" s="168">
        <f>IF($O67=0,1,AC67/$O67)</f>
        <v>1</v>
      </c>
      <c r="AE67" s="160">
        <f>((IF(F67=E67,IF(D67&gt;=4,0,(M67*(4-D67)*AD67)-(V67+Y67+AB67)),IF(J67+4&lt;=(1/G67*12),(M67*4*AD67)-(V67+Y67+AB67),0))))</f>
        <v>0</v>
      </c>
      <c r="AF67" s="167">
        <f>IF($E67=0,0,IF($E67=$F67,LOOKUP($D67,$T$4:$T$15,AH$4:AH$15),AH$3))</f>
        <v>0</v>
      </c>
      <c r="AG67" s="168">
        <f>IF($O67=0,1,AF67/$O67)</f>
        <v>1</v>
      </c>
      <c r="AH67" s="160">
        <f>((IF(F67=E67,IF(D67&gt;=5,0,(M67*(5-D67)*AG67)-(V67+Y67+AB67+AE67)),IF(J67+5&lt;=(1/G67*12),(M67*5*AG67)-(V67+Y67+AB67+AE67),0))))</f>
        <v>0</v>
      </c>
      <c r="AI67" s="167">
        <f>IF($E67=0,0,IF($E67=$F67,LOOKUP($D67,$T$4:$T$15,AK$4:AK$15),AK$3))</f>
        <v>0</v>
      </c>
      <c r="AJ67" s="168">
        <f>IF($O67=0,1,AI67/$O67)</f>
        <v>1</v>
      </c>
      <c r="AK67" s="160">
        <f>((IF(F67=E67,IF(D67&gt;=6,0,(M67*(6-D67)*AJ67)-(V67+Y67+AB67+AE67+AH67)),IF(J67+6&lt;=(1/G67*12),(M67*6*AJ67)-(V67+Y67+AB67+AE67+AH67),0))))</f>
        <v>0</v>
      </c>
      <c r="AL67" s="167">
        <f>IF($E67=0,0,IF($E67=$F67,LOOKUP($D67,$T$4:$T$15,AN$4:AN$15),AN$3))</f>
        <v>0</v>
      </c>
      <c r="AM67" s="168">
        <f>IF($O67=0,1,AL67/$O67)</f>
        <v>1</v>
      </c>
      <c r="AN67" s="160">
        <f>((IF(F67=E67,IF(D67&gt;=7,0,(M67*(7-D67)*AM67)-(V67+Y67+AB67+AE67+AH67+AK67)),IF(J67+7&lt;=(1/G67*12),(M67*7*AM67)-(V67+Y67+AB67+AE67+AH67+AK67),0))))</f>
        <v>0</v>
      </c>
      <c r="AO67" s="167">
        <f>IF($E67=0,0,IF($E67=$F67,LOOKUP($D67,$T$4:$T$15,AQ$4:AQ$15),AQ$3))</f>
        <v>0</v>
      </c>
      <c r="AP67" s="168">
        <f>IF($O67=0,1,AO67/$O67)</f>
        <v>1</v>
      </c>
      <c r="AQ67" s="160">
        <f>((IF(F67=E67,IF(D67&gt;=8,0,(M67*(8-D67)*AP67)-(V67+Y67+AB67+AE67+AH67+AK67+AN67)),IF(J67+8&lt;=(1/G67*12),(M67*8*AP67)-(V67+Y67+AB67+AE67+AH67+AK67+AN67),0))))</f>
        <v>0</v>
      </c>
      <c r="AR67" s="167">
        <f>IF($E67=0,0,IF($E67=$F67,LOOKUP($D67,$T$4:$T$15,AT$4:AT$15),AT$3))</f>
        <v>0</v>
      </c>
      <c r="AS67" s="168">
        <f>IF($O67=0,1,AR67/$O67)</f>
        <v>1</v>
      </c>
      <c r="AT67" s="160">
        <f>((IF(F67=E67,IF(D67&gt;=9,0,(M67*(9-D67)*AS67)-(V67+Y67+AB67+AE67+AH67+AK67+AN67+AQ67)),IF(J67+9&lt;=(1/G67*12),(M67*9*AS67)-(V67+Y67+AB67+AE67+AH67+AK67+AN67+AQ67),0))))</f>
        <v>0</v>
      </c>
      <c r="AU67" s="167">
        <f>IF($E67=0,0,IF($E67=$F67,LOOKUP($D67,$T$4:$T$15,AW$4:AW$15),AW$3))</f>
        <v>0</v>
      </c>
      <c r="AV67" s="168">
        <f>IF($O67=0,1,AU67/$O67)</f>
        <v>1</v>
      </c>
      <c r="AW67" s="160">
        <f>((IF(F67=E67,IF(D67&gt;=10,0,(M67*(10-D67)*AV67)-(V67+Y67+AB67+AE67+AH67+AK67+AN67+AQ67+AT67)),IF(J67+10&lt;=(1/G67*12),(M67*10*AV67)-(V67+Y67+AB67+AE67+AH67+AK67+AN67+AQ67+AT67),0))))</f>
        <v>0</v>
      </c>
      <c r="AX67" s="167">
        <f>IF($E67=0,0,IF($E67=$F67,LOOKUP($D67,$T$4:$T$15,AZ$4:AZ$15),AZ$3))</f>
        <v>0</v>
      </c>
      <c r="AY67" s="168">
        <f>IF($O67=0,1,AX67/$O67)</f>
        <v>1</v>
      </c>
      <c r="AZ67" s="160">
        <f t="shared" ref="AZ67:AZ106" si="46">((IF(F67=E67,IF(D67&gt;=11,0,(M67*(11-D67)*AY67)-(V67+Y67+AB67+AE67+AH67+AK67+AN67+AQ67+AT67+AW67)),IF(J67+11&lt;=(1/G67*12),(M67*11*AY67)-(V67+Y67+AB67+AE67+AH67+AK67+AN67+AQ67+AT67+AW67),0))))</f>
        <v>0</v>
      </c>
      <c r="BA67" s="167">
        <f>IF($E67=0,0,IF($E67=$F67,LOOKUP($D67,$T$4:$T$15,BC$4:BC$15),BC$3))</f>
        <v>0</v>
      </c>
      <c r="BB67" s="168">
        <f>IF($O67=0,1,BA67/$O67)</f>
        <v>1</v>
      </c>
      <c r="BC67" s="160">
        <f>((IF(F67=E67,IF(D67&gt;=12,0,(M67*(12-D67)*BB67)-(V67+Y67+AB67+AE67+AH67+AK67+AN67+AQ67+AT67+AW67+AZ67)),IF(J67+12&lt;=(1/G67*12),(M67*12*BB67)-(V67+Y67+AB67+AE67+AH67+AK67+AN67+AQ67+AT67+AW67+AZ67),0))))</f>
        <v>0</v>
      </c>
    </row>
    <row r="68" spans="3:55" ht="17.45" customHeight="1" x14ac:dyDescent="0.2">
      <c r="C68" s="192"/>
      <c r="D68" s="192"/>
      <c r="E68" s="192"/>
      <c r="F68" s="158">
        <f>DATOS!$E$10</f>
        <v>2020</v>
      </c>
      <c r="G68" s="194">
        <v>0.1</v>
      </c>
      <c r="H68" s="192"/>
      <c r="I68" s="178"/>
      <c r="J68" s="166">
        <f>IF(E68=0,0,IF(E68=F68,0,IF((((F68)-E68)*12)-D68&gt;1/G68*12,1/G68*12,(((F68)-E68)*12)-D68)))</f>
        <v>0</v>
      </c>
      <c r="K68" s="160">
        <f>I68*G68/12*J68</f>
        <v>0</v>
      </c>
      <c r="L68" s="160">
        <f>I68-K68</f>
        <v>0</v>
      </c>
      <c r="M68" s="160">
        <f>I68*G68/12</f>
        <v>0</v>
      </c>
      <c r="N68" s="160">
        <f>IF(F68=E68,(12-D68)*M68,IF(K68+(M68*12)&gt;I68,I68-K68,M68*12))</f>
        <v>0</v>
      </c>
      <c r="O68" s="195"/>
      <c r="P68" s="167">
        <f>IF(E68=0,0,IF(E68=F68,LOOKUP(D68,$V$1:$BC$1,$V$2:$BC$2),$AK$19))</f>
        <v>0</v>
      </c>
      <c r="Q68" s="168">
        <f>IF(O68=0,1,ROUND(P68/O68,4))</f>
        <v>1</v>
      </c>
      <c r="R68" s="160">
        <f>N68*Q68</f>
        <v>0</v>
      </c>
      <c r="S68" s="160"/>
      <c r="T68" s="167">
        <f>IF($E68=0,0,IF($E68=$F68,LOOKUP($D68,$T$4:$T$15,V$4:V$15),V$3))</f>
        <v>0</v>
      </c>
      <c r="U68" s="168">
        <f>IF($O68=0,1,T68/$O68)</f>
        <v>1</v>
      </c>
      <c r="V68" s="160">
        <f>(IF(F68=E68,IF(D68&gt;=1,0,M68*(1-D68)*U68),IF(J68+1&lt;=(1/G68*12),(M68*1*U68),0)))</f>
        <v>0</v>
      </c>
      <c r="W68" s="167">
        <f>IF($E68=0,0,IF($E68=$F68,LOOKUP($D68,$T$4:$T$15,Y$4:Y$15),Y$3))</f>
        <v>0</v>
      </c>
      <c r="X68" s="168">
        <f>IF($O68=0,1,W68/$O68)</f>
        <v>1</v>
      </c>
      <c r="Y68" s="160">
        <f>((IF(F68=E68,IF(D68&gt;=2,0,(M68*(2-D68)*X68)-(V68)),IF(J68+2&lt;=(1/G68*12),(M68*2*X68)-(V68),0))))</f>
        <v>0</v>
      </c>
      <c r="Z68" s="167">
        <f>IF($E68=0,0,IF($E68=$F68,LOOKUP($D68,$T$4:$T$15,AB$4:AB$15),AB$3))</f>
        <v>0</v>
      </c>
      <c r="AA68" s="168">
        <f>IF($O68=0,1,Z68/$O68)</f>
        <v>1</v>
      </c>
      <c r="AB68" s="160">
        <f>((IF(F68=E68,IF(D68&gt;=3,0,(M68*(3-D68)*AA68)-(V68+Y68)),IF(J68+3&lt;=(1/G68*12),(M68*3*AA68)-(V68+Y68),0))))</f>
        <v>0</v>
      </c>
      <c r="AC68" s="167">
        <f>IF($E68=0,0,IF($E68=$F68,LOOKUP($D68,$T$4:$T$15,AE$4:AE$15),AE$3))</f>
        <v>0</v>
      </c>
      <c r="AD68" s="168">
        <f>IF($O68=0,1,AC68/$O68)</f>
        <v>1</v>
      </c>
      <c r="AE68" s="160">
        <f>((IF(F68=E68,IF(D68&gt;=4,0,(M68*(4-D68)*AD68)-(V68+Y68+AB68)),IF(J68+4&lt;=(1/G68*12),(M68*4*AD68)-(V68+Y68+AB68),0))))</f>
        <v>0</v>
      </c>
      <c r="AF68" s="167">
        <f>IF($E68=0,0,IF($E68=$F68,LOOKUP($D68,$T$4:$T$15,AH$4:AH$15),AH$3))</f>
        <v>0</v>
      </c>
      <c r="AG68" s="168">
        <f>IF($O68=0,1,AF68/$O68)</f>
        <v>1</v>
      </c>
      <c r="AH68" s="160">
        <f>((IF(F68=E68,IF(D68&gt;=5,0,(M68*(5-D68)*AG68)-(V68+Y68+AB68+AE68)),IF(J68+5&lt;=(1/G68*12),(M68*5*AG68)-(V68+Y68+AB68+AE68),0))))</f>
        <v>0</v>
      </c>
      <c r="AI68" s="167">
        <f>IF($E68=0,0,IF($E68=$F68,LOOKUP($D68,$T$4:$T$15,AK$4:AK$15),AK$3))</f>
        <v>0</v>
      </c>
      <c r="AJ68" s="168">
        <f>IF($O68=0,1,AI68/$O68)</f>
        <v>1</v>
      </c>
      <c r="AK68" s="160">
        <f>((IF(F68=E68,IF(D68&gt;=6,0,(M68*(6-D68)*AJ68)-(V68+Y68+AB68+AE68+AH68)),IF(J68+6&lt;=(1/G68*12),(M68*6*AJ68)-(V68+Y68+AB68+AE68+AH68),0))))</f>
        <v>0</v>
      </c>
      <c r="AL68" s="167">
        <f>IF($E68=0,0,IF($E68=$F68,LOOKUP($D68,$T$4:$T$15,AN$4:AN$15),AN$3))</f>
        <v>0</v>
      </c>
      <c r="AM68" s="168">
        <f>IF($O68=0,1,AL68/$O68)</f>
        <v>1</v>
      </c>
      <c r="AN68" s="160">
        <f>((IF(F68=E68,IF(D68&gt;=7,0,(M68*(7-D68)*AM68)-(V68+Y68+AB68+AE68+AH68+AK68)),IF(J68+7&lt;=(1/G68*12),(M68*7*AM68)-(V68+Y68+AB68+AE68+AH68+AK68),0))))</f>
        <v>0</v>
      </c>
      <c r="AO68" s="167">
        <f>IF($E68=0,0,IF($E68=$F68,LOOKUP($D68,$T$4:$T$15,AQ$4:AQ$15),AQ$3))</f>
        <v>0</v>
      </c>
      <c r="AP68" s="168">
        <f>IF($O68=0,1,AO68/$O68)</f>
        <v>1</v>
      </c>
      <c r="AQ68" s="160">
        <f>((IF(F68=E68,IF(D68&gt;=8,0,(M68*(8-D68)*AP68)-(V68+Y68+AB68+AE68+AH68+AK68+AN68)),IF(J68+8&lt;=(1/G68*12),(M68*8*AP68)-(V68+Y68+AB68+AE68+AH68+AK68+AN68),0))))</f>
        <v>0</v>
      </c>
      <c r="AR68" s="167">
        <f>IF($E68=0,0,IF($E68=$F68,LOOKUP($D68,$T$4:$T$15,AT$4:AT$15),AT$3))</f>
        <v>0</v>
      </c>
      <c r="AS68" s="168">
        <f>IF($O68=0,1,AR68/$O68)</f>
        <v>1</v>
      </c>
      <c r="AT68" s="160">
        <f>((IF(F68=E68,IF(D68&gt;=9,0,(M68*(9-D68)*AS68)-(V68+Y68+AB68+AE68+AH68+AK68+AN68+AQ68)),IF(J68+9&lt;=(1/G68*12),(M68*9*AS68)-(V68+Y68+AB68+AE68+AH68+AK68+AN68+AQ68),0))))</f>
        <v>0</v>
      </c>
      <c r="AU68" s="167">
        <f>IF($E68=0,0,IF($E68=$F68,LOOKUP($D68,$T$4:$T$15,AW$4:AW$15),AW$3))</f>
        <v>0</v>
      </c>
      <c r="AV68" s="168">
        <f>IF($O68=0,1,AU68/$O68)</f>
        <v>1</v>
      </c>
      <c r="AW68" s="160">
        <f>((IF(F68=E68,IF(D68&gt;=10,0,(M68*(10-D68)*AV68)-(V68+Y68+AB68+AE68+AH68+AK68+AN68+AQ68+AT68)),IF(J68+10&lt;=(1/G68*12),(M68*10*AV68)-(V68+Y68+AB68+AE68+AH68+AK68+AN68+AQ68+AT68),0))))</f>
        <v>0</v>
      </c>
      <c r="AX68" s="167">
        <f>IF($E68=0,0,IF($E68=$F68,LOOKUP($D68,$T$4:$T$15,AZ$4:AZ$15),AZ$3))</f>
        <v>0</v>
      </c>
      <c r="AY68" s="168">
        <f>IF($O68=0,1,AX68/$O68)</f>
        <v>1</v>
      </c>
      <c r="AZ68" s="160">
        <f t="shared" si="46"/>
        <v>0</v>
      </c>
      <c r="BA68" s="167">
        <f>IF($E68=0,0,IF($E68=$F68,LOOKUP($D68,$T$4:$T$15,BC$4:BC$15),BC$3))</f>
        <v>0</v>
      </c>
      <c r="BB68" s="168">
        <f>IF($O68=0,1,BA68/$O68)</f>
        <v>1</v>
      </c>
      <c r="BC68" s="160">
        <f>((IF(F68=E68,IF(D68&gt;=12,0,(M68*(12-D68)*BB68)-(V68+Y68+AB68+AE68+AH68+AK68+AN68+AQ68+AT68+AW68+AZ68)),IF(J68+12&lt;=(1/G68*12),(M68*12*BB68)-(V68+Y68+AB68+AE68+AH68+AK68+AN68+AQ68+AT68+AW68+AZ68),0))))</f>
        <v>0</v>
      </c>
    </row>
    <row r="69" spans="3:55" ht="17.45" customHeight="1" x14ac:dyDescent="0.2">
      <c r="C69" s="192"/>
      <c r="D69" s="192"/>
      <c r="E69" s="192"/>
      <c r="F69" s="158">
        <f>DATOS!$E$10</f>
        <v>2020</v>
      </c>
      <c r="G69" s="194">
        <v>0.1</v>
      </c>
      <c r="H69" s="192"/>
      <c r="I69" s="178"/>
      <c r="J69" s="166">
        <f>IF(E69=0,0,IF(E69=F69,0,IF((((F69)-E69)*12)-D69&gt;1/G69*12,1/G69*12,(((F69)-E69)*12)-D69)))</f>
        <v>0</v>
      </c>
      <c r="K69" s="160">
        <f>I69*G69/12*J69</f>
        <v>0</v>
      </c>
      <c r="L69" s="160">
        <f>I69-K69</f>
        <v>0</v>
      </c>
      <c r="M69" s="160">
        <f>I69*G69/12</f>
        <v>0</v>
      </c>
      <c r="N69" s="160">
        <f>IF(F69=E69,(12-D69)*M69,IF(K69+(M69*12)&gt;I69,I69-K69,M69*12))</f>
        <v>0</v>
      </c>
      <c r="O69" s="195"/>
      <c r="P69" s="167">
        <f>IF(E69=0,0,IF(E69=F69,LOOKUP(D69,$V$1:$BC$1,$V$2:$BC$2),$AK$19))</f>
        <v>0</v>
      </c>
      <c r="Q69" s="168">
        <f>IF(O69=0,1,ROUND(P69/O69,4))</f>
        <v>1</v>
      </c>
      <c r="R69" s="160">
        <f>N69*Q69</f>
        <v>0</v>
      </c>
      <c r="S69" s="160"/>
      <c r="T69" s="167">
        <f>IF($E69=0,0,IF($E69=$F69,LOOKUP($D69,$T$4:$T$15,V$4:V$15),V$3))</f>
        <v>0</v>
      </c>
      <c r="U69" s="168">
        <f>IF($O69=0,1,T69/$O69)</f>
        <v>1</v>
      </c>
      <c r="V69" s="160">
        <f>(IF(F69=E69,IF(D69&gt;=1,0,M69*(1-D69)*U69),IF(J69+1&lt;=(1/G69*12),(M69*1*U69),0)))</f>
        <v>0</v>
      </c>
      <c r="W69" s="167">
        <f>IF($E69=0,0,IF($E69=$F69,LOOKUP($D69,$T$4:$T$15,Y$4:Y$15),Y$3))</f>
        <v>0</v>
      </c>
      <c r="X69" s="168">
        <f>IF($O69=0,1,W69/$O69)</f>
        <v>1</v>
      </c>
      <c r="Y69" s="160">
        <f>((IF(F69=E69,IF(D69&gt;=2,0,(M69*(2-D69)*X69)-(V69)),IF(J69+2&lt;=(1/G69*12),(M69*2*X69)-(V69),0))))</f>
        <v>0</v>
      </c>
      <c r="Z69" s="167">
        <f>IF($E69=0,0,IF($E69=$F69,LOOKUP($D69,$T$4:$T$15,AB$4:AB$15),AB$3))</f>
        <v>0</v>
      </c>
      <c r="AA69" s="168">
        <f>IF($O69=0,1,Z69/$O69)</f>
        <v>1</v>
      </c>
      <c r="AB69" s="160">
        <f>((IF(F69=E69,IF(D69&gt;=3,0,(M69*(3-D69)*AA69)-(V69+Y69)),IF(J69+3&lt;=(1/G69*12),(M69*3*AA69)-(V69+Y69),0))))</f>
        <v>0</v>
      </c>
      <c r="AC69" s="167">
        <f>IF($E69=0,0,IF($E69=$F69,LOOKUP($D69,$T$4:$T$15,AE$4:AE$15),AE$3))</f>
        <v>0</v>
      </c>
      <c r="AD69" s="168">
        <f>IF($O69=0,1,AC69/$O69)</f>
        <v>1</v>
      </c>
      <c r="AE69" s="160">
        <f>((IF(F69=E69,IF(D69&gt;=4,0,(M69*(4-D69)*AD69)-(V69+Y69+AB69)),IF(J69+4&lt;=(1/G69*12),(M69*4*AD69)-(V69+Y69+AB69),0))))</f>
        <v>0</v>
      </c>
      <c r="AF69" s="167">
        <f>IF($E69=0,0,IF($E69=$F69,LOOKUP($D69,$T$4:$T$15,AH$4:AH$15),AH$3))</f>
        <v>0</v>
      </c>
      <c r="AG69" s="168">
        <f>IF($O69=0,1,AF69/$O69)</f>
        <v>1</v>
      </c>
      <c r="AH69" s="160">
        <f>((IF(F69=E69,IF(D69&gt;=5,0,(M69*(5-D69)*AG69)-(V69+Y69+AB69+AE69)),IF(J69+5&lt;=(1/G69*12),(M69*5*AG69)-(V69+Y69+AB69+AE69),0))))</f>
        <v>0</v>
      </c>
      <c r="AI69" s="167">
        <f>IF($E69=0,0,IF($E69=$F69,LOOKUP($D69,$T$4:$T$15,AK$4:AK$15),AK$3))</f>
        <v>0</v>
      </c>
      <c r="AJ69" s="168">
        <f>IF($O69=0,1,AI69/$O69)</f>
        <v>1</v>
      </c>
      <c r="AK69" s="160">
        <f>((IF(F69=E69,IF(D69&gt;=6,0,(M69*(6-D69)*AJ69)-(V69+Y69+AB69+AE69+AH69)),IF(J69+6&lt;=(1/G69*12),(M69*6*AJ69)-(V69+Y69+AB69+AE69+AH69),0))))</f>
        <v>0</v>
      </c>
      <c r="AL69" s="167">
        <f>IF($E69=0,0,IF($E69=$F69,LOOKUP($D69,$T$4:$T$15,AN$4:AN$15),AN$3))</f>
        <v>0</v>
      </c>
      <c r="AM69" s="168">
        <f>IF($O69=0,1,AL69/$O69)</f>
        <v>1</v>
      </c>
      <c r="AN69" s="160">
        <f>((IF(F69=E69,IF(D69&gt;=7,0,(M69*(7-D69)*AM69)-(V69+Y69+AB69+AE69+AH69+AK69)),IF(J69+7&lt;=(1/G69*12),(M69*7*AM69)-(V69+Y69+AB69+AE69+AH69+AK69),0))))</f>
        <v>0</v>
      </c>
      <c r="AO69" s="167">
        <f>IF($E69=0,0,IF($E69=$F69,LOOKUP($D69,$T$4:$T$15,AQ$4:AQ$15),AQ$3))</f>
        <v>0</v>
      </c>
      <c r="AP69" s="168">
        <f>IF($O69=0,1,AO69/$O69)</f>
        <v>1</v>
      </c>
      <c r="AQ69" s="160">
        <f>((IF(F69=E69,IF(D69&gt;=8,0,(M69*(8-D69)*AP69)-(V69+Y69+AB69+AE69+AH69+AK69+AN69)),IF(J69+8&lt;=(1/G69*12),(M69*8*AP69)-(V69+Y69+AB69+AE69+AH69+AK69+AN69),0))))</f>
        <v>0</v>
      </c>
      <c r="AR69" s="167">
        <f>IF($E69=0,0,IF($E69=$F69,LOOKUP($D69,$T$4:$T$15,AT$4:AT$15),AT$3))</f>
        <v>0</v>
      </c>
      <c r="AS69" s="168">
        <f>IF($O69=0,1,AR69/$O69)</f>
        <v>1</v>
      </c>
      <c r="AT69" s="160">
        <f>((IF(F69=E69,IF(D69&gt;=9,0,(M69*(9-D69)*AS69)-(V69+Y69+AB69+AE69+AH69+AK69+AN69+AQ69)),IF(J69+9&lt;=(1/G69*12),(M69*9*AS69)-(V69+Y69+AB69+AE69+AH69+AK69+AN69+AQ69),0))))</f>
        <v>0</v>
      </c>
      <c r="AU69" s="167">
        <f>IF($E69=0,0,IF($E69=$F69,LOOKUP($D69,$T$4:$T$15,AW$4:AW$15),AW$3))</f>
        <v>0</v>
      </c>
      <c r="AV69" s="168">
        <f>IF($O69=0,1,AU69/$O69)</f>
        <v>1</v>
      </c>
      <c r="AW69" s="160">
        <f>((IF(F69=E69,IF(D69&gt;=10,0,(M69*(10-D69)*AV69)-(V69+Y69+AB69+AE69+AH69+AK69+AN69+AQ69+AT69)),IF(J69+10&lt;=(1/G69*12),(M69*10*AV69)-(V69+Y69+AB69+AE69+AH69+AK69+AN69+AQ69+AT69),0))))</f>
        <v>0</v>
      </c>
      <c r="AX69" s="167">
        <f>IF($E69=0,0,IF($E69=$F69,LOOKUP($D69,$T$4:$T$15,AZ$4:AZ$15),AZ$3))</f>
        <v>0</v>
      </c>
      <c r="AY69" s="168">
        <f>IF($O69=0,1,AX69/$O69)</f>
        <v>1</v>
      </c>
      <c r="AZ69" s="160">
        <f t="shared" si="46"/>
        <v>0</v>
      </c>
      <c r="BA69" s="167">
        <f>IF($E69=0,0,IF($E69=$F69,LOOKUP($D69,$T$4:$T$15,BC$4:BC$15),BC$3))</f>
        <v>0</v>
      </c>
      <c r="BB69" s="168">
        <f>IF($O69=0,1,BA69/$O69)</f>
        <v>1</v>
      </c>
      <c r="BC69" s="160">
        <f>((IF(F69=E69,IF(D69&gt;=12,0,(M69*(12-D69)*BB69)-(V69+Y69+AB69+AE69+AH69+AK69+AN69+AQ69+AT69+AW69+AZ69)),IF(J69+12&lt;=(1/G69*12),(M69*12*BB69)-(V69+Y69+AB69+AE69+AH69+AK69+AN69+AQ69+AT69+AW69+AZ69),0))))</f>
        <v>0</v>
      </c>
    </row>
    <row r="70" spans="3:55" ht="17.45" customHeight="1" x14ac:dyDescent="0.2">
      <c r="C70" s="192"/>
      <c r="D70" s="192"/>
      <c r="E70" s="192"/>
      <c r="F70" s="158">
        <f>DATOS!$E$10</f>
        <v>2020</v>
      </c>
      <c r="G70" s="194">
        <v>0.1</v>
      </c>
      <c r="H70" s="192"/>
      <c r="I70" s="178"/>
      <c r="J70" s="166">
        <f>IF(E70=0,0,IF(E70=F70,0,IF((((F70)-E70)*12)-D70&gt;1/G70*12,1/G70*12,(((F70)-E70)*12)-D70)))</f>
        <v>0</v>
      </c>
      <c r="K70" s="160">
        <f>I70*G70/12*J70</f>
        <v>0</v>
      </c>
      <c r="L70" s="160">
        <f>I70-K70</f>
        <v>0</v>
      </c>
      <c r="M70" s="160">
        <f>I70*G70/12</f>
        <v>0</v>
      </c>
      <c r="N70" s="160">
        <f>IF(F70=E70,(12-D70)*M70,IF(K70+(M70*12)&gt;I70,I70-K70,M70*12))</f>
        <v>0</v>
      </c>
      <c r="O70" s="195"/>
      <c r="P70" s="167">
        <f>IF(E70=0,0,IF(E70=F70,LOOKUP(D70,$V$1:$BC$1,$V$2:$BC$2),$AK$19))</f>
        <v>0</v>
      </c>
      <c r="Q70" s="168">
        <f>IF(O70=0,1,ROUND(P70/O70,4))</f>
        <v>1</v>
      </c>
      <c r="R70" s="160">
        <f>N70*Q70</f>
        <v>0</v>
      </c>
      <c r="S70" s="160"/>
      <c r="T70" s="167">
        <f>IF($E70=0,0,IF($E70=$F70,LOOKUP($D70,$T$4:$T$15,V$4:V$15),V$3))</f>
        <v>0</v>
      </c>
      <c r="U70" s="168">
        <f>IF($O70=0,1,T70/$O70)</f>
        <v>1</v>
      </c>
      <c r="V70" s="160">
        <f>(IF(F70=E70,IF(D70&gt;=1,0,M70*(1-D70)*U70),IF(J70+1&lt;=(1/G70*12),(M70*1*U70),0)))</f>
        <v>0</v>
      </c>
      <c r="W70" s="167">
        <f>IF($E70=0,0,IF($E70=$F70,LOOKUP($D70,$T$4:$T$15,Y$4:Y$15),Y$3))</f>
        <v>0</v>
      </c>
      <c r="X70" s="168">
        <f>IF($O70=0,1,W70/$O70)</f>
        <v>1</v>
      </c>
      <c r="Y70" s="160">
        <f>((IF(F70=E70,IF(D70&gt;=2,0,(M70*(2-D70)*X70)-(V70)),IF(J70+2&lt;=(1/G70*12),(M70*2*X70)-(V70),0))))</f>
        <v>0</v>
      </c>
      <c r="Z70" s="167">
        <f>IF($E70=0,0,IF($E70=$F70,LOOKUP($D70,$T$4:$T$15,AB$4:AB$15),AB$3))</f>
        <v>0</v>
      </c>
      <c r="AA70" s="168">
        <f>IF($O70=0,1,Z70/$O70)</f>
        <v>1</v>
      </c>
      <c r="AB70" s="160">
        <f>((IF(F70=E70,IF(D70&gt;=3,0,(M70*(3-D70)*AA70)-(V70+Y70)),IF(J70+3&lt;=(1/G70*12),(M70*3*AA70)-(V70+Y70),0))))</f>
        <v>0</v>
      </c>
      <c r="AC70" s="167">
        <f>IF($E70=0,0,IF($E70=$F70,LOOKUP($D70,$T$4:$T$15,AE$4:AE$15),AE$3))</f>
        <v>0</v>
      </c>
      <c r="AD70" s="168">
        <f>IF($O70=0,1,AC70/$O70)</f>
        <v>1</v>
      </c>
      <c r="AE70" s="160">
        <f>((IF(F70=E70,IF(D70&gt;=4,0,(M70*(4-D70)*AD70)-(V70+Y70+AB70)),IF(J70+4&lt;=(1/G70*12),(M70*4*AD70)-(V70+Y70+AB70),0))))</f>
        <v>0</v>
      </c>
      <c r="AF70" s="167">
        <f>IF($E70=0,0,IF($E70=$F70,LOOKUP($D70,$T$4:$T$15,AH$4:AH$15),AH$3))</f>
        <v>0</v>
      </c>
      <c r="AG70" s="168">
        <f>IF($O70=0,1,AF70/$O70)</f>
        <v>1</v>
      </c>
      <c r="AH70" s="160">
        <f>((IF(F70=E70,IF(D70&gt;=5,0,(M70*(5-D70)*AG70)-(V70+Y70+AB70+AE70)),IF(J70+5&lt;=(1/G70*12),(M70*5*AG70)-(V70+Y70+AB70+AE70),0))))</f>
        <v>0</v>
      </c>
      <c r="AI70" s="167">
        <f>IF($E70=0,0,IF($E70=$F70,LOOKUP($D70,$T$4:$T$15,AK$4:AK$15),AK$3))</f>
        <v>0</v>
      </c>
      <c r="AJ70" s="168">
        <f>IF($O70=0,1,AI70/$O70)</f>
        <v>1</v>
      </c>
      <c r="AK70" s="160">
        <f>((IF(F70=E70,IF(D70&gt;=6,0,(M70*(6-D70)*AJ70)-(V70+Y70+AB70+AE70+AH70)),IF(J70+6&lt;=(1/G70*12),(M70*6*AJ70)-(V70+Y70+AB70+AE70+AH70),0))))</f>
        <v>0</v>
      </c>
      <c r="AL70" s="167">
        <f>IF($E70=0,0,IF($E70=$F70,LOOKUP($D70,$T$4:$T$15,AN$4:AN$15),AN$3))</f>
        <v>0</v>
      </c>
      <c r="AM70" s="168">
        <f>IF($O70=0,1,AL70/$O70)</f>
        <v>1</v>
      </c>
      <c r="AN70" s="160">
        <f>((IF(F70=E70,IF(D70&gt;=7,0,(M70*(7-D70)*AM70)-(V70+Y70+AB70+AE70+AH70+AK70)),IF(J70+7&lt;=(1/G70*12),(M70*7*AM70)-(V70+Y70+AB70+AE70+AH70+AK70),0))))</f>
        <v>0</v>
      </c>
      <c r="AO70" s="167">
        <f>IF($E70=0,0,IF($E70=$F70,LOOKUP($D70,$T$4:$T$15,AQ$4:AQ$15),AQ$3))</f>
        <v>0</v>
      </c>
      <c r="AP70" s="168">
        <f>IF($O70=0,1,AO70/$O70)</f>
        <v>1</v>
      </c>
      <c r="AQ70" s="160">
        <f>((IF(F70=E70,IF(D70&gt;=8,0,(M70*(8-D70)*AP70)-(V70+Y70+AB70+AE70+AH70+AK70+AN70)),IF(J70+8&lt;=(1/G70*12),(M70*8*AP70)-(V70+Y70+AB70+AE70+AH70+AK70+AN70),0))))</f>
        <v>0</v>
      </c>
      <c r="AR70" s="167">
        <f>IF($E70=0,0,IF($E70=$F70,LOOKUP($D70,$T$4:$T$15,AT$4:AT$15),AT$3))</f>
        <v>0</v>
      </c>
      <c r="AS70" s="168">
        <f>IF($O70=0,1,AR70/$O70)</f>
        <v>1</v>
      </c>
      <c r="AT70" s="160">
        <f>((IF(F70=E70,IF(D70&gt;=9,0,(M70*(9-D70)*AS70)-(V70+Y70+AB70+AE70+AH70+AK70+AN70+AQ70)),IF(J70+9&lt;=(1/G70*12),(M70*9*AS70)-(V70+Y70+AB70+AE70+AH70+AK70+AN70+AQ70),0))))</f>
        <v>0</v>
      </c>
      <c r="AU70" s="167">
        <f>IF($E70=0,0,IF($E70=$F70,LOOKUP($D70,$T$4:$T$15,AW$4:AW$15),AW$3))</f>
        <v>0</v>
      </c>
      <c r="AV70" s="168">
        <f>IF($O70=0,1,AU70/$O70)</f>
        <v>1</v>
      </c>
      <c r="AW70" s="160">
        <f>((IF(F70=E70,IF(D70&gt;=10,0,(M70*(10-D70)*AV70)-(V70+Y70+AB70+AE70+AH70+AK70+AN70+AQ70+AT70)),IF(J70+10&lt;=(1/G70*12),(M70*10*AV70)-(V70+Y70+AB70+AE70+AH70+AK70+AN70+AQ70+AT70),0))))</f>
        <v>0</v>
      </c>
      <c r="AX70" s="167">
        <f>IF($E70=0,0,IF($E70=$F70,LOOKUP($D70,$T$4:$T$15,AZ$4:AZ$15),AZ$3))</f>
        <v>0</v>
      </c>
      <c r="AY70" s="168">
        <f>IF($O70=0,1,AX70/$O70)</f>
        <v>1</v>
      </c>
      <c r="AZ70" s="160">
        <f t="shared" si="46"/>
        <v>0</v>
      </c>
      <c r="BA70" s="167">
        <f>IF($E70=0,0,IF($E70=$F70,LOOKUP($D70,$T$4:$T$15,BC$4:BC$15),BC$3))</f>
        <v>0</v>
      </c>
      <c r="BB70" s="168">
        <f>IF($O70=0,1,BA70/$O70)</f>
        <v>1</v>
      </c>
      <c r="BC70" s="160">
        <f>((IF(F70=E70,IF(D70&gt;=12,0,(M70*(12-D70)*BB70)-(V70+Y70+AB70+AE70+AH70+AK70+AN70+AQ70+AT70+AW70+AZ70)),IF(J70+12&lt;=(1/G70*12),(M70*12*BB70)-(V70+Y70+AB70+AE70+AH70+AK70+AN70+AQ70+AT70+AW70+AZ70),0))))</f>
        <v>0</v>
      </c>
    </row>
    <row r="71" spans="3:55" ht="17.45" customHeight="1" x14ac:dyDescent="0.2">
      <c r="C71" s="192"/>
      <c r="D71" s="192"/>
      <c r="E71" s="192"/>
      <c r="F71" s="158">
        <f>DATOS!$E$10</f>
        <v>2020</v>
      </c>
      <c r="G71" s="194">
        <v>0.1</v>
      </c>
      <c r="H71" s="192"/>
      <c r="I71" s="178"/>
      <c r="J71" s="166">
        <f t="shared" ref="J71:J106" si="47">IF(E71=0,0,IF(E71=F71,0,IF((((F71)-E71)*12)-D71&gt;1/G71*12,1/G71*12,(((F71)-E71)*12)-D71)))</f>
        <v>0</v>
      </c>
      <c r="K71" s="160">
        <f t="shared" ref="K71:K106" si="48">I71*G71/12*J71</f>
        <v>0</v>
      </c>
      <c r="L71" s="160">
        <f t="shared" ref="L71:L106" si="49">I71-K71</f>
        <v>0</v>
      </c>
      <c r="M71" s="160">
        <f t="shared" ref="M71:M106" si="50">I71*G71/12</f>
        <v>0</v>
      </c>
      <c r="N71" s="160">
        <f t="shared" ref="N71:N106" si="51">IF(F71=E71,(12-D71)*M71,IF(K71+(M71*12)&gt;I71,I71-K71,M71*12))</f>
        <v>0</v>
      </c>
      <c r="O71" s="195"/>
      <c r="P71" s="167">
        <f t="shared" ref="P71:P106" si="52">IF(E71=0,0,IF(E71=F71,LOOKUP(D71,$V$1:$BC$1,$V$2:$BC$2),$AK$19))</f>
        <v>0</v>
      </c>
      <c r="Q71" s="168">
        <f t="shared" ref="Q71:Q106" si="53">IF(O71=0,1,ROUND(P71/O71,4))</f>
        <v>1</v>
      </c>
      <c r="R71" s="160">
        <f t="shared" ref="R71:R106" si="54">N71*Q71</f>
        <v>0</v>
      </c>
      <c r="S71" s="160"/>
      <c r="T71" s="167">
        <f t="shared" ref="T71:T85" si="55">IF($E71=0,0,IF($E71=$F71,LOOKUP($D71,$T$4:$T$15,V$4:V$15),V$3))</f>
        <v>0</v>
      </c>
      <c r="U71" s="168">
        <f t="shared" ref="U71:U85" si="56">IF($O71=0,1,T71/$O71)</f>
        <v>1</v>
      </c>
      <c r="V71" s="160">
        <f t="shared" ref="V71:V106" si="57">(IF(F71=E71,IF(D71&gt;=1,0,M71*(1-D71)*U71),IF(J71+1&lt;=(1/G71*12),(M71*1*U71),0)))</f>
        <v>0</v>
      </c>
      <c r="W71" s="167">
        <f t="shared" ref="W71:W106" si="58">IF($E71=0,0,IF($E71=$F71,LOOKUP($D71,$T$4:$T$15,Y$4:Y$15),Y$3))</f>
        <v>0</v>
      </c>
      <c r="X71" s="168">
        <f t="shared" ref="X71:X106" si="59">IF($O71=0,1,W71/$O71)</f>
        <v>1</v>
      </c>
      <c r="Y71" s="160">
        <f t="shared" ref="Y71:Y106" si="60">((IF(F71=E71,IF(D71&gt;=2,0,(M71*(2-D71)*X71)-(V71)),IF(J71+2&lt;=(1/G71*12),(M71*2*X71)-(V71),0))))</f>
        <v>0</v>
      </c>
      <c r="Z71" s="167">
        <f t="shared" ref="Z71:Z106" si="61">IF($E71=0,0,IF($E71=$F71,LOOKUP($D71,$T$4:$T$15,AB$4:AB$15),AB$3))</f>
        <v>0</v>
      </c>
      <c r="AA71" s="168">
        <f t="shared" ref="AA71:AA106" si="62">IF($O71=0,1,Z71/$O71)</f>
        <v>1</v>
      </c>
      <c r="AB71" s="160">
        <f t="shared" ref="AB71:AB106" si="63">((IF(F71=E71,IF(D71&gt;=3,0,(M71*(3-D71)*AA71)-(V71+Y71)),IF(J71+3&lt;=(1/G71*12),(M71*3*AA71)-(V71+Y71),0))))</f>
        <v>0</v>
      </c>
      <c r="AC71" s="167">
        <f t="shared" ref="AC71:AC106" si="64">IF($E71=0,0,IF($E71=$F71,LOOKUP($D71,$T$4:$T$15,AE$4:AE$15),AE$3))</f>
        <v>0</v>
      </c>
      <c r="AD71" s="168">
        <f t="shared" ref="AD71:AD106" si="65">IF($O71=0,1,AC71/$O71)</f>
        <v>1</v>
      </c>
      <c r="AE71" s="160">
        <f t="shared" ref="AE71:AE106" si="66">((IF(F71=E71,IF(D71&gt;=4,0,(M71*(4-D71)*AD71)-(V71+Y71+AB71)),IF(J71+4&lt;=(1/G71*12),(M71*4*AD71)-(V71+Y71+AB71),0))))</f>
        <v>0</v>
      </c>
      <c r="AF71" s="167">
        <f t="shared" ref="AF71:AF106" si="67">IF($E71=0,0,IF($E71=$F71,LOOKUP($D71,$T$4:$T$15,AH$4:AH$15),AH$3))</f>
        <v>0</v>
      </c>
      <c r="AG71" s="168">
        <f t="shared" ref="AG71:AG106" si="68">IF($O71=0,1,AF71/$O71)</f>
        <v>1</v>
      </c>
      <c r="AH71" s="160">
        <f t="shared" ref="AH71:AH106" si="69">((IF(F71=E71,IF(D71&gt;=5,0,(M71*(5-D71)*AG71)-(V71+Y71+AB71+AE71)),IF(J71+5&lt;=(1/G71*12),(M71*5*AG71)-(V71+Y71+AB71+AE71),0))))</f>
        <v>0</v>
      </c>
      <c r="AI71" s="167">
        <f t="shared" ref="AI71:AI106" si="70">IF($E71=0,0,IF($E71=$F71,LOOKUP($D71,$T$4:$T$15,AK$4:AK$15),AK$3))</f>
        <v>0</v>
      </c>
      <c r="AJ71" s="168">
        <f t="shared" ref="AJ71:AJ106" si="71">IF($O71=0,1,AI71/$O71)</f>
        <v>1</v>
      </c>
      <c r="AK71" s="160">
        <f t="shared" ref="AK71:AK106" si="72">((IF(F71=E71,IF(D71&gt;=6,0,(M71*(6-D71)*AJ71)-(V71+Y71+AB71+AE71+AH71)),IF(J71+6&lt;=(1/G71*12),(M71*6*AJ71)-(V71+Y71+AB71+AE71+AH71),0))))</f>
        <v>0</v>
      </c>
      <c r="AL71" s="167">
        <f t="shared" ref="AL71:AL106" si="73">IF($E71=0,0,IF($E71=$F71,LOOKUP($D71,$T$4:$T$15,AN$4:AN$15),AN$3))</f>
        <v>0</v>
      </c>
      <c r="AM71" s="168">
        <f t="shared" ref="AM71:AM106" si="74">IF($O71=0,1,AL71/$O71)</f>
        <v>1</v>
      </c>
      <c r="AN71" s="160">
        <f t="shared" ref="AN71:AN106" si="75">((IF(F71=E71,IF(D71&gt;=7,0,(M71*(7-D71)*AM71)-(V71+Y71+AB71+AE71+AH71+AK71)),IF(J71+7&lt;=(1/G71*12),(M71*7*AM71)-(V71+Y71+AB71+AE71+AH71+AK71),0))))</f>
        <v>0</v>
      </c>
      <c r="AO71" s="167">
        <f t="shared" ref="AO71:AO106" si="76">IF($E71=0,0,IF($E71=$F71,LOOKUP($D71,$T$4:$T$15,AQ$4:AQ$15),AQ$3))</f>
        <v>0</v>
      </c>
      <c r="AP71" s="168">
        <f t="shared" ref="AP71:AP106" si="77">IF($O71=0,1,AO71/$O71)</f>
        <v>1</v>
      </c>
      <c r="AQ71" s="160">
        <f t="shared" ref="AQ71:AQ106" si="78">((IF(F71=E71,IF(D71&gt;=8,0,(M71*(8-D71)*AP71)-(V71+Y71+AB71+AE71+AH71+AK71+AN71)),IF(J71+8&lt;=(1/G71*12),(M71*8*AP71)-(V71+Y71+AB71+AE71+AH71+AK71+AN71),0))))</f>
        <v>0</v>
      </c>
      <c r="AR71" s="167">
        <f t="shared" ref="AR71:AR106" si="79">IF($E71=0,0,IF($E71=$F71,LOOKUP($D71,$T$4:$T$15,AT$4:AT$15),AT$3))</f>
        <v>0</v>
      </c>
      <c r="AS71" s="168">
        <f t="shared" ref="AS71:AS106" si="80">IF($O71=0,1,AR71/$O71)</f>
        <v>1</v>
      </c>
      <c r="AT71" s="160">
        <f t="shared" ref="AT71:AT106" si="81">((IF(F71=E71,IF(D71&gt;=9,0,(M71*(9-D71)*AS71)-(V71+Y71+AB71+AE71+AH71+AK71+AN71+AQ71)),IF(J71+9&lt;=(1/G71*12),(M71*9*AS71)-(V71+Y71+AB71+AE71+AH71+AK71+AN71+AQ71),0))))</f>
        <v>0</v>
      </c>
      <c r="AU71" s="167">
        <f t="shared" ref="AU71:AU106" si="82">IF($E71=0,0,IF($E71=$F71,LOOKUP($D71,$T$4:$T$15,AW$4:AW$15),AW$3))</f>
        <v>0</v>
      </c>
      <c r="AV71" s="168">
        <f t="shared" ref="AV71:AV106" si="83">IF($O71=0,1,AU71/$O71)</f>
        <v>1</v>
      </c>
      <c r="AW71" s="160">
        <f t="shared" ref="AW71:AW106" si="84">((IF(F71=E71,IF(D71&gt;=10,0,(M71*(10-D71)*AV71)-(V71+Y71+AB71+AE71+AH71+AK71+AN71+AQ71+AT71)),IF(J71+10&lt;=(1/G71*12),(M71*10*AV71)-(V71+Y71+AB71+AE71+AH71+AK71+AN71+AQ71+AT71),0))))</f>
        <v>0</v>
      </c>
      <c r="AX71" s="167">
        <f t="shared" ref="AX71:AX106" si="85">IF($E71=0,0,IF($E71=$F71,LOOKUP($D71,$T$4:$T$15,AZ$4:AZ$15),AZ$3))</f>
        <v>0</v>
      </c>
      <c r="AY71" s="168">
        <f t="shared" ref="AY71:AY106" si="86">IF($O71=0,1,AX71/$O71)</f>
        <v>1</v>
      </c>
      <c r="AZ71" s="160">
        <f t="shared" si="46"/>
        <v>0</v>
      </c>
      <c r="BA71" s="167">
        <f t="shared" ref="BA71:BA106" si="87">IF($E71=0,0,IF($E71=$F71,LOOKUP($D71,$T$4:$T$15,BC$4:BC$15),BC$3))</f>
        <v>0</v>
      </c>
      <c r="BB71" s="168">
        <f t="shared" ref="BB71:BB106" si="88">IF($O71=0,1,BA71/$O71)</f>
        <v>1</v>
      </c>
      <c r="BC71" s="160">
        <f t="shared" ref="BC71:BC106" si="89">((IF(F71=E71,IF(D71&gt;=12,0,(M71*(12-D71)*BB71)-(V71+Y71+AB71+AE71+AH71+AK71+AN71+AQ71+AT71+AW71+AZ71)),IF(J71+12&lt;=(1/G71*12),(M71*12*BB71)-(V71+Y71+AB71+AE71+AH71+AK71+AN71+AQ71+AT71+AW71+AZ71),0))))</f>
        <v>0</v>
      </c>
    </row>
    <row r="72" spans="3:55" ht="17.45" customHeight="1" x14ac:dyDescent="0.2">
      <c r="C72" s="192"/>
      <c r="D72" s="192"/>
      <c r="E72" s="192"/>
      <c r="F72" s="158">
        <f>DATOS!$E$10</f>
        <v>2020</v>
      </c>
      <c r="G72" s="194">
        <v>0.1</v>
      </c>
      <c r="H72" s="192"/>
      <c r="I72" s="178"/>
      <c r="J72" s="166">
        <f t="shared" si="47"/>
        <v>0</v>
      </c>
      <c r="K72" s="160">
        <f t="shared" si="48"/>
        <v>0</v>
      </c>
      <c r="L72" s="160">
        <f t="shared" si="49"/>
        <v>0</v>
      </c>
      <c r="M72" s="160">
        <f t="shared" si="50"/>
        <v>0</v>
      </c>
      <c r="N72" s="160">
        <f t="shared" si="51"/>
        <v>0</v>
      </c>
      <c r="O72" s="195"/>
      <c r="P72" s="167">
        <f t="shared" si="52"/>
        <v>0</v>
      </c>
      <c r="Q72" s="168">
        <f t="shared" si="53"/>
        <v>1</v>
      </c>
      <c r="R72" s="160">
        <f t="shared" si="54"/>
        <v>0</v>
      </c>
      <c r="S72" s="160"/>
      <c r="T72" s="167">
        <f t="shared" si="55"/>
        <v>0</v>
      </c>
      <c r="U72" s="168">
        <f t="shared" si="56"/>
        <v>1</v>
      </c>
      <c r="V72" s="160">
        <f t="shared" si="57"/>
        <v>0</v>
      </c>
      <c r="W72" s="167">
        <f t="shared" si="58"/>
        <v>0</v>
      </c>
      <c r="X72" s="168">
        <f t="shared" si="59"/>
        <v>1</v>
      </c>
      <c r="Y72" s="160">
        <f t="shared" si="60"/>
        <v>0</v>
      </c>
      <c r="Z72" s="167">
        <f t="shared" si="61"/>
        <v>0</v>
      </c>
      <c r="AA72" s="168">
        <f t="shared" si="62"/>
        <v>1</v>
      </c>
      <c r="AB72" s="160">
        <f t="shared" si="63"/>
        <v>0</v>
      </c>
      <c r="AC72" s="167">
        <f t="shared" si="64"/>
        <v>0</v>
      </c>
      <c r="AD72" s="168">
        <f t="shared" si="65"/>
        <v>1</v>
      </c>
      <c r="AE72" s="160">
        <f t="shared" si="66"/>
        <v>0</v>
      </c>
      <c r="AF72" s="167">
        <f t="shared" si="67"/>
        <v>0</v>
      </c>
      <c r="AG72" s="168">
        <f t="shared" si="68"/>
        <v>1</v>
      </c>
      <c r="AH72" s="160">
        <f t="shared" si="69"/>
        <v>0</v>
      </c>
      <c r="AI72" s="167">
        <f t="shared" si="70"/>
        <v>0</v>
      </c>
      <c r="AJ72" s="168">
        <f t="shared" si="71"/>
        <v>1</v>
      </c>
      <c r="AK72" s="160">
        <f t="shared" si="72"/>
        <v>0</v>
      </c>
      <c r="AL72" s="167">
        <f t="shared" si="73"/>
        <v>0</v>
      </c>
      <c r="AM72" s="168">
        <f t="shared" si="74"/>
        <v>1</v>
      </c>
      <c r="AN72" s="160">
        <f t="shared" si="75"/>
        <v>0</v>
      </c>
      <c r="AO72" s="167">
        <f t="shared" si="76"/>
        <v>0</v>
      </c>
      <c r="AP72" s="168">
        <f t="shared" si="77"/>
        <v>1</v>
      </c>
      <c r="AQ72" s="160">
        <f t="shared" si="78"/>
        <v>0</v>
      </c>
      <c r="AR72" s="167">
        <f t="shared" si="79"/>
        <v>0</v>
      </c>
      <c r="AS72" s="168">
        <f t="shared" si="80"/>
        <v>1</v>
      </c>
      <c r="AT72" s="160">
        <f t="shared" si="81"/>
        <v>0</v>
      </c>
      <c r="AU72" s="167">
        <f t="shared" si="82"/>
        <v>0</v>
      </c>
      <c r="AV72" s="168">
        <f t="shared" si="83"/>
        <v>1</v>
      </c>
      <c r="AW72" s="160">
        <f t="shared" si="84"/>
        <v>0</v>
      </c>
      <c r="AX72" s="167">
        <f t="shared" si="85"/>
        <v>0</v>
      </c>
      <c r="AY72" s="168">
        <f t="shared" si="86"/>
        <v>1</v>
      </c>
      <c r="AZ72" s="160">
        <f t="shared" si="46"/>
        <v>0</v>
      </c>
      <c r="BA72" s="167">
        <f t="shared" si="87"/>
        <v>0</v>
      </c>
      <c r="BB72" s="168">
        <f t="shared" si="88"/>
        <v>1</v>
      </c>
      <c r="BC72" s="160">
        <f t="shared" si="89"/>
        <v>0</v>
      </c>
    </row>
    <row r="73" spans="3:55" ht="17.45" customHeight="1" x14ac:dyDescent="0.2">
      <c r="C73" s="192"/>
      <c r="D73" s="192"/>
      <c r="E73" s="192"/>
      <c r="F73" s="158">
        <f>DATOS!$E$10</f>
        <v>2020</v>
      </c>
      <c r="G73" s="194">
        <v>0.1</v>
      </c>
      <c r="H73" s="192"/>
      <c r="I73" s="178"/>
      <c r="J73" s="166">
        <f t="shared" si="47"/>
        <v>0</v>
      </c>
      <c r="K73" s="160">
        <f t="shared" si="48"/>
        <v>0</v>
      </c>
      <c r="L73" s="160">
        <f t="shared" si="49"/>
        <v>0</v>
      </c>
      <c r="M73" s="160">
        <f t="shared" si="50"/>
        <v>0</v>
      </c>
      <c r="N73" s="160">
        <f t="shared" si="51"/>
        <v>0</v>
      </c>
      <c r="O73" s="195"/>
      <c r="P73" s="167">
        <f t="shared" si="52"/>
        <v>0</v>
      </c>
      <c r="Q73" s="168">
        <f t="shared" si="53"/>
        <v>1</v>
      </c>
      <c r="R73" s="160">
        <f t="shared" si="54"/>
        <v>0</v>
      </c>
      <c r="S73" s="160"/>
      <c r="T73" s="167">
        <f t="shared" si="55"/>
        <v>0</v>
      </c>
      <c r="U73" s="168">
        <f t="shared" si="56"/>
        <v>1</v>
      </c>
      <c r="V73" s="160">
        <f t="shared" si="57"/>
        <v>0</v>
      </c>
      <c r="W73" s="167">
        <f t="shared" si="58"/>
        <v>0</v>
      </c>
      <c r="X73" s="168">
        <f t="shared" si="59"/>
        <v>1</v>
      </c>
      <c r="Y73" s="160">
        <f t="shared" si="60"/>
        <v>0</v>
      </c>
      <c r="Z73" s="167">
        <f t="shared" si="61"/>
        <v>0</v>
      </c>
      <c r="AA73" s="168">
        <f t="shared" si="62"/>
        <v>1</v>
      </c>
      <c r="AB73" s="160">
        <f t="shared" si="63"/>
        <v>0</v>
      </c>
      <c r="AC73" s="167">
        <f t="shared" si="64"/>
        <v>0</v>
      </c>
      <c r="AD73" s="168">
        <f t="shared" si="65"/>
        <v>1</v>
      </c>
      <c r="AE73" s="160">
        <f t="shared" si="66"/>
        <v>0</v>
      </c>
      <c r="AF73" s="167">
        <f t="shared" si="67"/>
        <v>0</v>
      </c>
      <c r="AG73" s="168">
        <f t="shared" si="68"/>
        <v>1</v>
      </c>
      <c r="AH73" s="160">
        <f t="shared" si="69"/>
        <v>0</v>
      </c>
      <c r="AI73" s="167">
        <f t="shared" si="70"/>
        <v>0</v>
      </c>
      <c r="AJ73" s="168">
        <f t="shared" si="71"/>
        <v>1</v>
      </c>
      <c r="AK73" s="160">
        <f t="shared" si="72"/>
        <v>0</v>
      </c>
      <c r="AL73" s="167">
        <f t="shared" si="73"/>
        <v>0</v>
      </c>
      <c r="AM73" s="168">
        <f t="shared" si="74"/>
        <v>1</v>
      </c>
      <c r="AN73" s="160">
        <f t="shared" si="75"/>
        <v>0</v>
      </c>
      <c r="AO73" s="167">
        <f t="shared" si="76"/>
        <v>0</v>
      </c>
      <c r="AP73" s="168">
        <f t="shared" si="77"/>
        <v>1</v>
      </c>
      <c r="AQ73" s="160">
        <f t="shared" si="78"/>
        <v>0</v>
      </c>
      <c r="AR73" s="167">
        <f t="shared" si="79"/>
        <v>0</v>
      </c>
      <c r="AS73" s="168">
        <f t="shared" si="80"/>
        <v>1</v>
      </c>
      <c r="AT73" s="160">
        <f t="shared" si="81"/>
        <v>0</v>
      </c>
      <c r="AU73" s="167">
        <f t="shared" si="82"/>
        <v>0</v>
      </c>
      <c r="AV73" s="168">
        <f t="shared" si="83"/>
        <v>1</v>
      </c>
      <c r="AW73" s="160">
        <f t="shared" si="84"/>
        <v>0</v>
      </c>
      <c r="AX73" s="167">
        <f t="shared" si="85"/>
        <v>0</v>
      </c>
      <c r="AY73" s="168">
        <f t="shared" si="86"/>
        <v>1</v>
      </c>
      <c r="AZ73" s="160">
        <f t="shared" si="46"/>
        <v>0</v>
      </c>
      <c r="BA73" s="167">
        <f t="shared" si="87"/>
        <v>0</v>
      </c>
      <c r="BB73" s="168">
        <f t="shared" si="88"/>
        <v>1</v>
      </c>
      <c r="BC73" s="160">
        <f t="shared" si="89"/>
        <v>0</v>
      </c>
    </row>
    <row r="74" spans="3:55" ht="17.45" customHeight="1" x14ac:dyDescent="0.2">
      <c r="C74" s="192"/>
      <c r="D74" s="192"/>
      <c r="E74" s="192"/>
      <c r="F74" s="158">
        <f>DATOS!$E$10</f>
        <v>2020</v>
      </c>
      <c r="G74" s="194">
        <v>0.1</v>
      </c>
      <c r="H74" s="192"/>
      <c r="I74" s="178"/>
      <c r="J74" s="166">
        <f t="shared" si="47"/>
        <v>0</v>
      </c>
      <c r="K74" s="160">
        <f t="shared" si="48"/>
        <v>0</v>
      </c>
      <c r="L74" s="160">
        <f t="shared" si="49"/>
        <v>0</v>
      </c>
      <c r="M74" s="160">
        <f t="shared" si="50"/>
        <v>0</v>
      </c>
      <c r="N74" s="160">
        <f t="shared" si="51"/>
        <v>0</v>
      </c>
      <c r="O74" s="195"/>
      <c r="P74" s="167">
        <f t="shared" si="52"/>
        <v>0</v>
      </c>
      <c r="Q74" s="168">
        <f t="shared" si="53"/>
        <v>1</v>
      </c>
      <c r="R74" s="160">
        <f t="shared" si="54"/>
        <v>0</v>
      </c>
      <c r="S74" s="160"/>
      <c r="T74" s="167">
        <f t="shared" si="55"/>
        <v>0</v>
      </c>
      <c r="U74" s="168">
        <f t="shared" si="56"/>
        <v>1</v>
      </c>
      <c r="V74" s="160">
        <f t="shared" si="57"/>
        <v>0</v>
      </c>
      <c r="W74" s="167">
        <f t="shared" si="58"/>
        <v>0</v>
      </c>
      <c r="X74" s="168">
        <f t="shared" si="59"/>
        <v>1</v>
      </c>
      <c r="Y74" s="160">
        <f t="shared" si="60"/>
        <v>0</v>
      </c>
      <c r="Z74" s="167">
        <f t="shared" si="61"/>
        <v>0</v>
      </c>
      <c r="AA74" s="168">
        <f t="shared" si="62"/>
        <v>1</v>
      </c>
      <c r="AB74" s="160">
        <f t="shared" si="63"/>
        <v>0</v>
      </c>
      <c r="AC74" s="167">
        <f t="shared" si="64"/>
        <v>0</v>
      </c>
      <c r="AD74" s="168">
        <f t="shared" si="65"/>
        <v>1</v>
      </c>
      <c r="AE74" s="160">
        <f t="shared" si="66"/>
        <v>0</v>
      </c>
      <c r="AF74" s="167">
        <f t="shared" si="67"/>
        <v>0</v>
      </c>
      <c r="AG74" s="168">
        <f t="shared" si="68"/>
        <v>1</v>
      </c>
      <c r="AH74" s="160">
        <f t="shared" si="69"/>
        <v>0</v>
      </c>
      <c r="AI74" s="167">
        <f t="shared" si="70"/>
        <v>0</v>
      </c>
      <c r="AJ74" s="168">
        <f t="shared" si="71"/>
        <v>1</v>
      </c>
      <c r="AK74" s="160">
        <f t="shared" si="72"/>
        <v>0</v>
      </c>
      <c r="AL74" s="167">
        <f t="shared" si="73"/>
        <v>0</v>
      </c>
      <c r="AM74" s="168">
        <f t="shared" si="74"/>
        <v>1</v>
      </c>
      <c r="AN74" s="160">
        <f t="shared" si="75"/>
        <v>0</v>
      </c>
      <c r="AO74" s="167">
        <f t="shared" si="76"/>
        <v>0</v>
      </c>
      <c r="AP74" s="168">
        <f t="shared" si="77"/>
        <v>1</v>
      </c>
      <c r="AQ74" s="160">
        <f t="shared" si="78"/>
        <v>0</v>
      </c>
      <c r="AR74" s="167">
        <f t="shared" si="79"/>
        <v>0</v>
      </c>
      <c r="AS74" s="168">
        <f t="shared" si="80"/>
        <v>1</v>
      </c>
      <c r="AT74" s="160">
        <f t="shared" si="81"/>
        <v>0</v>
      </c>
      <c r="AU74" s="167">
        <f t="shared" si="82"/>
        <v>0</v>
      </c>
      <c r="AV74" s="168">
        <f t="shared" si="83"/>
        <v>1</v>
      </c>
      <c r="AW74" s="160">
        <f t="shared" si="84"/>
        <v>0</v>
      </c>
      <c r="AX74" s="167">
        <f t="shared" si="85"/>
        <v>0</v>
      </c>
      <c r="AY74" s="168">
        <f t="shared" si="86"/>
        <v>1</v>
      </c>
      <c r="AZ74" s="160">
        <f t="shared" si="46"/>
        <v>0</v>
      </c>
      <c r="BA74" s="167">
        <f t="shared" si="87"/>
        <v>0</v>
      </c>
      <c r="BB74" s="168">
        <f t="shared" si="88"/>
        <v>1</v>
      </c>
      <c r="BC74" s="160">
        <f t="shared" si="89"/>
        <v>0</v>
      </c>
    </row>
    <row r="75" spans="3:55" ht="17.45" customHeight="1" x14ac:dyDescent="0.2">
      <c r="C75" s="192"/>
      <c r="D75" s="192"/>
      <c r="E75" s="192"/>
      <c r="F75" s="158">
        <f>DATOS!$E$10</f>
        <v>2020</v>
      </c>
      <c r="G75" s="194">
        <v>0.1</v>
      </c>
      <c r="H75" s="192"/>
      <c r="I75" s="178"/>
      <c r="J75" s="166">
        <f t="shared" si="47"/>
        <v>0</v>
      </c>
      <c r="K75" s="160">
        <f t="shared" si="48"/>
        <v>0</v>
      </c>
      <c r="L75" s="160">
        <f t="shared" si="49"/>
        <v>0</v>
      </c>
      <c r="M75" s="160">
        <f t="shared" si="50"/>
        <v>0</v>
      </c>
      <c r="N75" s="160">
        <f t="shared" si="51"/>
        <v>0</v>
      </c>
      <c r="O75" s="195"/>
      <c r="P75" s="167">
        <f t="shared" si="52"/>
        <v>0</v>
      </c>
      <c r="Q75" s="168">
        <f t="shared" si="53"/>
        <v>1</v>
      </c>
      <c r="R75" s="160">
        <f t="shared" si="54"/>
        <v>0</v>
      </c>
      <c r="S75" s="160"/>
      <c r="T75" s="167">
        <f t="shared" si="55"/>
        <v>0</v>
      </c>
      <c r="U75" s="168">
        <f t="shared" si="56"/>
        <v>1</v>
      </c>
      <c r="V75" s="160">
        <f t="shared" si="57"/>
        <v>0</v>
      </c>
      <c r="W75" s="167">
        <f t="shared" si="58"/>
        <v>0</v>
      </c>
      <c r="X75" s="168">
        <f t="shared" si="59"/>
        <v>1</v>
      </c>
      <c r="Y75" s="160">
        <f t="shared" si="60"/>
        <v>0</v>
      </c>
      <c r="Z75" s="167">
        <f t="shared" si="61"/>
        <v>0</v>
      </c>
      <c r="AA75" s="168">
        <f t="shared" si="62"/>
        <v>1</v>
      </c>
      <c r="AB75" s="160">
        <f t="shared" si="63"/>
        <v>0</v>
      </c>
      <c r="AC75" s="167">
        <f t="shared" si="64"/>
        <v>0</v>
      </c>
      <c r="AD75" s="168">
        <f t="shared" si="65"/>
        <v>1</v>
      </c>
      <c r="AE75" s="160">
        <f t="shared" si="66"/>
        <v>0</v>
      </c>
      <c r="AF75" s="167">
        <f t="shared" si="67"/>
        <v>0</v>
      </c>
      <c r="AG75" s="168">
        <f t="shared" si="68"/>
        <v>1</v>
      </c>
      <c r="AH75" s="160">
        <f t="shared" si="69"/>
        <v>0</v>
      </c>
      <c r="AI75" s="167">
        <f t="shared" si="70"/>
        <v>0</v>
      </c>
      <c r="AJ75" s="168">
        <f t="shared" si="71"/>
        <v>1</v>
      </c>
      <c r="AK75" s="160">
        <f t="shared" si="72"/>
        <v>0</v>
      </c>
      <c r="AL75" s="167">
        <f t="shared" si="73"/>
        <v>0</v>
      </c>
      <c r="AM75" s="168">
        <f t="shared" si="74"/>
        <v>1</v>
      </c>
      <c r="AN75" s="160">
        <f t="shared" si="75"/>
        <v>0</v>
      </c>
      <c r="AO75" s="167">
        <f t="shared" si="76"/>
        <v>0</v>
      </c>
      <c r="AP75" s="168">
        <f t="shared" si="77"/>
        <v>1</v>
      </c>
      <c r="AQ75" s="160">
        <f t="shared" si="78"/>
        <v>0</v>
      </c>
      <c r="AR75" s="167">
        <f t="shared" si="79"/>
        <v>0</v>
      </c>
      <c r="AS75" s="168">
        <f t="shared" si="80"/>
        <v>1</v>
      </c>
      <c r="AT75" s="160">
        <f t="shared" si="81"/>
        <v>0</v>
      </c>
      <c r="AU75" s="167">
        <f t="shared" si="82"/>
        <v>0</v>
      </c>
      <c r="AV75" s="168">
        <f t="shared" si="83"/>
        <v>1</v>
      </c>
      <c r="AW75" s="160">
        <f t="shared" si="84"/>
        <v>0</v>
      </c>
      <c r="AX75" s="167">
        <f t="shared" si="85"/>
        <v>0</v>
      </c>
      <c r="AY75" s="168">
        <f t="shared" si="86"/>
        <v>1</v>
      </c>
      <c r="AZ75" s="160">
        <f t="shared" si="46"/>
        <v>0</v>
      </c>
      <c r="BA75" s="167">
        <f t="shared" si="87"/>
        <v>0</v>
      </c>
      <c r="BB75" s="168">
        <f t="shared" si="88"/>
        <v>1</v>
      </c>
      <c r="BC75" s="160">
        <f t="shared" si="89"/>
        <v>0</v>
      </c>
    </row>
    <row r="76" spans="3:55" ht="17.45" customHeight="1" x14ac:dyDescent="0.2">
      <c r="C76" s="192"/>
      <c r="D76" s="192"/>
      <c r="E76" s="192"/>
      <c r="F76" s="158">
        <f>DATOS!$E$10</f>
        <v>2020</v>
      </c>
      <c r="G76" s="194">
        <v>0.1</v>
      </c>
      <c r="H76" s="192"/>
      <c r="I76" s="178"/>
      <c r="J76" s="166">
        <f t="shared" si="47"/>
        <v>0</v>
      </c>
      <c r="K76" s="160">
        <f t="shared" si="48"/>
        <v>0</v>
      </c>
      <c r="L76" s="160">
        <f t="shared" si="49"/>
        <v>0</v>
      </c>
      <c r="M76" s="160">
        <f t="shared" si="50"/>
        <v>0</v>
      </c>
      <c r="N76" s="160">
        <f t="shared" si="51"/>
        <v>0</v>
      </c>
      <c r="O76" s="195"/>
      <c r="P76" s="167">
        <f t="shared" si="52"/>
        <v>0</v>
      </c>
      <c r="Q76" s="168">
        <f t="shared" si="53"/>
        <v>1</v>
      </c>
      <c r="R76" s="160">
        <f t="shared" si="54"/>
        <v>0</v>
      </c>
      <c r="S76" s="160"/>
      <c r="T76" s="167">
        <f t="shared" si="55"/>
        <v>0</v>
      </c>
      <c r="U76" s="168">
        <f t="shared" si="56"/>
        <v>1</v>
      </c>
      <c r="V76" s="160">
        <f t="shared" si="57"/>
        <v>0</v>
      </c>
      <c r="W76" s="167">
        <f t="shared" si="58"/>
        <v>0</v>
      </c>
      <c r="X76" s="168">
        <f t="shared" si="59"/>
        <v>1</v>
      </c>
      <c r="Y76" s="160">
        <f t="shared" si="60"/>
        <v>0</v>
      </c>
      <c r="Z76" s="167">
        <f t="shared" si="61"/>
        <v>0</v>
      </c>
      <c r="AA76" s="168">
        <f t="shared" si="62"/>
        <v>1</v>
      </c>
      <c r="AB76" s="160">
        <f t="shared" si="63"/>
        <v>0</v>
      </c>
      <c r="AC76" s="167">
        <f t="shared" si="64"/>
        <v>0</v>
      </c>
      <c r="AD76" s="168">
        <f t="shared" si="65"/>
        <v>1</v>
      </c>
      <c r="AE76" s="160">
        <f t="shared" si="66"/>
        <v>0</v>
      </c>
      <c r="AF76" s="167">
        <f t="shared" si="67"/>
        <v>0</v>
      </c>
      <c r="AG76" s="168">
        <f t="shared" si="68"/>
        <v>1</v>
      </c>
      <c r="AH76" s="160">
        <f t="shared" si="69"/>
        <v>0</v>
      </c>
      <c r="AI76" s="167">
        <f t="shared" si="70"/>
        <v>0</v>
      </c>
      <c r="AJ76" s="168">
        <f t="shared" si="71"/>
        <v>1</v>
      </c>
      <c r="AK76" s="160">
        <f t="shared" si="72"/>
        <v>0</v>
      </c>
      <c r="AL76" s="167">
        <f t="shared" si="73"/>
        <v>0</v>
      </c>
      <c r="AM76" s="168">
        <f t="shared" si="74"/>
        <v>1</v>
      </c>
      <c r="AN76" s="160">
        <f t="shared" si="75"/>
        <v>0</v>
      </c>
      <c r="AO76" s="167">
        <f t="shared" si="76"/>
        <v>0</v>
      </c>
      <c r="AP76" s="168">
        <f t="shared" si="77"/>
        <v>1</v>
      </c>
      <c r="AQ76" s="160">
        <f t="shared" si="78"/>
        <v>0</v>
      </c>
      <c r="AR76" s="167">
        <f t="shared" si="79"/>
        <v>0</v>
      </c>
      <c r="AS76" s="168">
        <f t="shared" si="80"/>
        <v>1</v>
      </c>
      <c r="AT76" s="160">
        <f t="shared" si="81"/>
        <v>0</v>
      </c>
      <c r="AU76" s="167">
        <f t="shared" si="82"/>
        <v>0</v>
      </c>
      <c r="AV76" s="168">
        <f t="shared" si="83"/>
        <v>1</v>
      </c>
      <c r="AW76" s="160">
        <f t="shared" si="84"/>
        <v>0</v>
      </c>
      <c r="AX76" s="167">
        <f t="shared" si="85"/>
        <v>0</v>
      </c>
      <c r="AY76" s="168">
        <f t="shared" si="86"/>
        <v>1</v>
      </c>
      <c r="AZ76" s="160">
        <f t="shared" si="46"/>
        <v>0</v>
      </c>
      <c r="BA76" s="167">
        <f t="shared" si="87"/>
        <v>0</v>
      </c>
      <c r="BB76" s="168">
        <f t="shared" si="88"/>
        <v>1</v>
      </c>
      <c r="BC76" s="160">
        <f t="shared" si="89"/>
        <v>0</v>
      </c>
    </row>
    <row r="77" spans="3:55" ht="17.45" customHeight="1" x14ac:dyDescent="0.2">
      <c r="C77" s="192"/>
      <c r="D77" s="192"/>
      <c r="E77" s="192"/>
      <c r="F77" s="158">
        <f>DATOS!$E$10</f>
        <v>2020</v>
      </c>
      <c r="G77" s="194">
        <v>0.1</v>
      </c>
      <c r="H77" s="192"/>
      <c r="I77" s="178"/>
      <c r="J77" s="166">
        <f t="shared" si="47"/>
        <v>0</v>
      </c>
      <c r="K77" s="160">
        <f t="shared" si="48"/>
        <v>0</v>
      </c>
      <c r="L77" s="160">
        <f t="shared" si="49"/>
        <v>0</v>
      </c>
      <c r="M77" s="160">
        <f t="shared" si="50"/>
        <v>0</v>
      </c>
      <c r="N77" s="160">
        <f t="shared" si="51"/>
        <v>0</v>
      </c>
      <c r="O77" s="195"/>
      <c r="P77" s="167">
        <f t="shared" si="52"/>
        <v>0</v>
      </c>
      <c r="Q77" s="168">
        <f t="shared" si="53"/>
        <v>1</v>
      </c>
      <c r="R77" s="160">
        <f t="shared" si="54"/>
        <v>0</v>
      </c>
      <c r="S77" s="160"/>
      <c r="T77" s="167">
        <f t="shared" si="55"/>
        <v>0</v>
      </c>
      <c r="U77" s="168">
        <f t="shared" si="56"/>
        <v>1</v>
      </c>
      <c r="V77" s="160">
        <f t="shared" si="57"/>
        <v>0</v>
      </c>
      <c r="W77" s="167">
        <f t="shared" si="58"/>
        <v>0</v>
      </c>
      <c r="X77" s="168">
        <f t="shared" si="59"/>
        <v>1</v>
      </c>
      <c r="Y77" s="160">
        <f t="shared" si="60"/>
        <v>0</v>
      </c>
      <c r="Z77" s="167">
        <f t="shared" si="61"/>
        <v>0</v>
      </c>
      <c r="AA77" s="168">
        <f t="shared" si="62"/>
        <v>1</v>
      </c>
      <c r="AB77" s="160">
        <f t="shared" si="63"/>
        <v>0</v>
      </c>
      <c r="AC77" s="167">
        <f t="shared" si="64"/>
        <v>0</v>
      </c>
      <c r="AD77" s="168">
        <f t="shared" si="65"/>
        <v>1</v>
      </c>
      <c r="AE77" s="160">
        <f t="shared" si="66"/>
        <v>0</v>
      </c>
      <c r="AF77" s="167">
        <f t="shared" si="67"/>
        <v>0</v>
      </c>
      <c r="AG77" s="168">
        <f t="shared" si="68"/>
        <v>1</v>
      </c>
      <c r="AH77" s="160">
        <f t="shared" si="69"/>
        <v>0</v>
      </c>
      <c r="AI77" s="167">
        <f t="shared" si="70"/>
        <v>0</v>
      </c>
      <c r="AJ77" s="168">
        <f t="shared" si="71"/>
        <v>1</v>
      </c>
      <c r="AK77" s="160">
        <f t="shared" si="72"/>
        <v>0</v>
      </c>
      <c r="AL77" s="167">
        <f t="shared" si="73"/>
        <v>0</v>
      </c>
      <c r="AM77" s="168">
        <f t="shared" si="74"/>
        <v>1</v>
      </c>
      <c r="AN77" s="160">
        <f t="shared" si="75"/>
        <v>0</v>
      </c>
      <c r="AO77" s="167">
        <f t="shared" si="76"/>
        <v>0</v>
      </c>
      <c r="AP77" s="168">
        <f t="shared" si="77"/>
        <v>1</v>
      </c>
      <c r="AQ77" s="160">
        <f t="shared" si="78"/>
        <v>0</v>
      </c>
      <c r="AR77" s="167">
        <f t="shared" si="79"/>
        <v>0</v>
      </c>
      <c r="AS77" s="168">
        <f t="shared" si="80"/>
        <v>1</v>
      </c>
      <c r="AT77" s="160">
        <f t="shared" si="81"/>
        <v>0</v>
      </c>
      <c r="AU77" s="167">
        <f t="shared" si="82"/>
        <v>0</v>
      </c>
      <c r="AV77" s="168">
        <f t="shared" si="83"/>
        <v>1</v>
      </c>
      <c r="AW77" s="160">
        <f t="shared" si="84"/>
        <v>0</v>
      </c>
      <c r="AX77" s="167">
        <f t="shared" si="85"/>
        <v>0</v>
      </c>
      <c r="AY77" s="168">
        <f t="shared" si="86"/>
        <v>1</v>
      </c>
      <c r="AZ77" s="160">
        <f t="shared" si="46"/>
        <v>0</v>
      </c>
      <c r="BA77" s="167">
        <f t="shared" si="87"/>
        <v>0</v>
      </c>
      <c r="BB77" s="168">
        <f t="shared" si="88"/>
        <v>1</v>
      </c>
      <c r="BC77" s="160">
        <f t="shared" si="89"/>
        <v>0</v>
      </c>
    </row>
    <row r="78" spans="3:55" ht="17.45" customHeight="1" x14ac:dyDescent="0.2">
      <c r="C78" s="192"/>
      <c r="D78" s="192"/>
      <c r="E78" s="192"/>
      <c r="F78" s="158">
        <f>DATOS!$E$10</f>
        <v>2020</v>
      </c>
      <c r="G78" s="194">
        <v>0.1</v>
      </c>
      <c r="H78" s="192"/>
      <c r="I78" s="178"/>
      <c r="J78" s="166">
        <f t="shared" si="47"/>
        <v>0</v>
      </c>
      <c r="K78" s="160">
        <f t="shared" si="48"/>
        <v>0</v>
      </c>
      <c r="L78" s="160">
        <f t="shared" si="49"/>
        <v>0</v>
      </c>
      <c r="M78" s="160">
        <f t="shared" si="50"/>
        <v>0</v>
      </c>
      <c r="N78" s="160">
        <f t="shared" si="51"/>
        <v>0</v>
      </c>
      <c r="O78" s="195"/>
      <c r="P78" s="167">
        <f t="shared" si="52"/>
        <v>0</v>
      </c>
      <c r="Q78" s="168">
        <f t="shared" si="53"/>
        <v>1</v>
      </c>
      <c r="R78" s="160">
        <f t="shared" si="54"/>
        <v>0</v>
      </c>
      <c r="S78" s="160"/>
      <c r="T78" s="167">
        <f t="shared" si="55"/>
        <v>0</v>
      </c>
      <c r="U78" s="168">
        <f t="shared" si="56"/>
        <v>1</v>
      </c>
      <c r="V78" s="160">
        <f t="shared" si="57"/>
        <v>0</v>
      </c>
      <c r="W78" s="167">
        <f t="shared" si="58"/>
        <v>0</v>
      </c>
      <c r="X78" s="168">
        <f t="shared" si="59"/>
        <v>1</v>
      </c>
      <c r="Y78" s="160">
        <f t="shared" si="60"/>
        <v>0</v>
      </c>
      <c r="Z78" s="167">
        <f t="shared" si="61"/>
        <v>0</v>
      </c>
      <c r="AA78" s="168">
        <f t="shared" si="62"/>
        <v>1</v>
      </c>
      <c r="AB78" s="160">
        <f t="shared" si="63"/>
        <v>0</v>
      </c>
      <c r="AC78" s="167">
        <f t="shared" si="64"/>
        <v>0</v>
      </c>
      <c r="AD78" s="168">
        <f t="shared" si="65"/>
        <v>1</v>
      </c>
      <c r="AE78" s="160">
        <f t="shared" si="66"/>
        <v>0</v>
      </c>
      <c r="AF78" s="167">
        <f t="shared" si="67"/>
        <v>0</v>
      </c>
      <c r="AG78" s="168">
        <f t="shared" si="68"/>
        <v>1</v>
      </c>
      <c r="AH78" s="160">
        <f t="shared" si="69"/>
        <v>0</v>
      </c>
      <c r="AI78" s="167">
        <f t="shared" si="70"/>
        <v>0</v>
      </c>
      <c r="AJ78" s="168">
        <f t="shared" si="71"/>
        <v>1</v>
      </c>
      <c r="AK78" s="160">
        <f t="shared" si="72"/>
        <v>0</v>
      </c>
      <c r="AL78" s="167">
        <f t="shared" si="73"/>
        <v>0</v>
      </c>
      <c r="AM78" s="168">
        <f t="shared" si="74"/>
        <v>1</v>
      </c>
      <c r="AN78" s="160">
        <f t="shared" si="75"/>
        <v>0</v>
      </c>
      <c r="AO78" s="167">
        <f t="shared" si="76"/>
        <v>0</v>
      </c>
      <c r="AP78" s="168">
        <f t="shared" si="77"/>
        <v>1</v>
      </c>
      <c r="AQ78" s="160">
        <f t="shared" si="78"/>
        <v>0</v>
      </c>
      <c r="AR78" s="167">
        <f t="shared" si="79"/>
        <v>0</v>
      </c>
      <c r="AS78" s="168">
        <f t="shared" si="80"/>
        <v>1</v>
      </c>
      <c r="AT78" s="160">
        <f t="shared" si="81"/>
        <v>0</v>
      </c>
      <c r="AU78" s="167">
        <f t="shared" si="82"/>
        <v>0</v>
      </c>
      <c r="AV78" s="168">
        <f t="shared" si="83"/>
        <v>1</v>
      </c>
      <c r="AW78" s="160">
        <f t="shared" si="84"/>
        <v>0</v>
      </c>
      <c r="AX78" s="167">
        <f t="shared" si="85"/>
        <v>0</v>
      </c>
      <c r="AY78" s="168">
        <f t="shared" si="86"/>
        <v>1</v>
      </c>
      <c r="AZ78" s="160">
        <f t="shared" si="46"/>
        <v>0</v>
      </c>
      <c r="BA78" s="167">
        <f t="shared" si="87"/>
        <v>0</v>
      </c>
      <c r="BB78" s="168">
        <f t="shared" si="88"/>
        <v>1</v>
      </c>
      <c r="BC78" s="160">
        <f t="shared" si="89"/>
        <v>0</v>
      </c>
    </row>
    <row r="79" spans="3:55" ht="17.45" customHeight="1" x14ac:dyDescent="0.2">
      <c r="C79" s="192"/>
      <c r="D79" s="192"/>
      <c r="E79" s="192"/>
      <c r="F79" s="158">
        <f>DATOS!$E$10</f>
        <v>2020</v>
      </c>
      <c r="G79" s="194">
        <v>0.1</v>
      </c>
      <c r="H79" s="192"/>
      <c r="I79" s="178"/>
      <c r="J79" s="166">
        <f t="shared" si="47"/>
        <v>0</v>
      </c>
      <c r="K79" s="160">
        <f t="shared" si="48"/>
        <v>0</v>
      </c>
      <c r="L79" s="160">
        <f t="shared" si="49"/>
        <v>0</v>
      </c>
      <c r="M79" s="160">
        <f t="shared" si="50"/>
        <v>0</v>
      </c>
      <c r="N79" s="160">
        <f t="shared" si="51"/>
        <v>0</v>
      </c>
      <c r="O79" s="195"/>
      <c r="P79" s="167">
        <f t="shared" si="52"/>
        <v>0</v>
      </c>
      <c r="Q79" s="168">
        <f t="shared" si="53"/>
        <v>1</v>
      </c>
      <c r="R79" s="160">
        <f t="shared" si="54"/>
        <v>0</v>
      </c>
      <c r="S79" s="160"/>
      <c r="T79" s="167">
        <f t="shared" si="55"/>
        <v>0</v>
      </c>
      <c r="U79" s="168">
        <f t="shared" si="56"/>
        <v>1</v>
      </c>
      <c r="V79" s="160">
        <f t="shared" si="57"/>
        <v>0</v>
      </c>
      <c r="W79" s="167">
        <f t="shared" si="58"/>
        <v>0</v>
      </c>
      <c r="X79" s="168">
        <f t="shared" si="59"/>
        <v>1</v>
      </c>
      <c r="Y79" s="160">
        <f t="shared" si="60"/>
        <v>0</v>
      </c>
      <c r="Z79" s="167">
        <f t="shared" si="61"/>
        <v>0</v>
      </c>
      <c r="AA79" s="168">
        <f t="shared" si="62"/>
        <v>1</v>
      </c>
      <c r="AB79" s="160">
        <f t="shared" si="63"/>
        <v>0</v>
      </c>
      <c r="AC79" s="167">
        <f t="shared" si="64"/>
        <v>0</v>
      </c>
      <c r="AD79" s="168">
        <f t="shared" si="65"/>
        <v>1</v>
      </c>
      <c r="AE79" s="160">
        <f t="shared" si="66"/>
        <v>0</v>
      </c>
      <c r="AF79" s="167">
        <f t="shared" si="67"/>
        <v>0</v>
      </c>
      <c r="AG79" s="168">
        <f t="shared" si="68"/>
        <v>1</v>
      </c>
      <c r="AH79" s="160">
        <f t="shared" si="69"/>
        <v>0</v>
      </c>
      <c r="AI79" s="167">
        <f t="shared" si="70"/>
        <v>0</v>
      </c>
      <c r="AJ79" s="168">
        <f t="shared" si="71"/>
        <v>1</v>
      </c>
      <c r="AK79" s="160">
        <f t="shared" si="72"/>
        <v>0</v>
      </c>
      <c r="AL79" s="167">
        <f t="shared" si="73"/>
        <v>0</v>
      </c>
      <c r="AM79" s="168">
        <f t="shared" si="74"/>
        <v>1</v>
      </c>
      <c r="AN79" s="160">
        <f t="shared" si="75"/>
        <v>0</v>
      </c>
      <c r="AO79" s="167">
        <f t="shared" si="76"/>
        <v>0</v>
      </c>
      <c r="AP79" s="168">
        <f t="shared" si="77"/>
        <v>1</v>
      </c>
      <c r="AQ79" s="160">
        <f t="shared" si="78"/>
        <v>0</v>
      </c>
      <c r="AR79" s="167">
        <f t="shared" si="79"/>
        <v>0</v>
      </c>
      <c r="AS79" s="168">
        <f t="shared" si="80"/>
        <v>1</v>
      </c>
      <c r="AT79" s="160">
        <f t="shared" si="81"/>
        <v>0</v>
      </c>
      <c r="AU79" s="167">
        <f t="shared" si="82"/>
        <v>0</v>
      </c>
      <c r="AV79" s="168">
        <f t="shared" si="83"/>
        <v>1</v>
      </c>
      <c r="AW79" s="160">
        <f t="shared" si="84"/>
        <v>0</v>
      </c>
      <c r="AX79" s="167">
        <f t="shared" si="85"/>
        <v>0</v>
      </c>
      <c r="AY79" s="168">
        <f t="shared" si="86"/>
        <v>1</v>
      </c>
      <c r="AZ79" s="160">
        <f t="shared" si="46"/>
        <v>0</v>
      </c>
      <c r="BA79" s="167">
        <f t="shared" si="87"/>
        <v>0</v>
      </c>
      <c r="BB79" s="168">
        <f t="shared" si="88"/>
        <v>1</v>
      </c>
      <c r="BC79" s="160">
        <f t="shared" si="89"/>
        <v>0</v>
      </c>
    </row>
    <row r="80" spans="3:55" ht="17.45" customHeight="1" x14ac:dyDescent="0.2">
      <c r="C80" s="192"/>
      <c r="D80" s="192"/>
      <c r="E80" s="192"/>
      <c r="F80" s="158">
        <f>DATOS!$E$10</f>
        <v>2020</v>
      </c>
      <c r="G80" s="194">
        <v>0.1</v>
      </c>
      <c r="H80" s="192"/>
      <c r="I80" s="178"/>
      <c r="J80" s="166">
        <f t="shared" si="47"/>
        <v>0</v>
      </c>
      <c r="K80" s="160">
        <f t="shared" si="48"/>
        <v>0</v>
      </c>
      <c r="L80" s="160">
        <f t="shared" si="49"/>
        <v>0</v>
      </c>
      <c r="M80" s="160">
        <f t="shared" si="50"/>
        <v>0</v>
      </c>
      <c r="N80" s="160">
        <f t="shared" si="51"/>
        <v>0</v>
      </c>
      <c r="O80" s="195"/>
      <c r="P80" s="167">
        <f t="shared" si="52"/>
        <v>0</v>
      </c>
      <c r="Q80" s="168">
        <f t="shared" si="53"/>
        <v>1</v>
      </c>
      <c r="R80" s="160">
        <f t="shared" si="54"/>
        <v>0</v>
      </c>
      <c r="S80" s="160"/>
      <c r="T80" s="167">
        <f t="shared" si="55"/>
        <v>0</v>
      </c>
      <c r="U80" s="168">
        <f t="shared" si="56"/>
        <v>1</v>
      </c>
      <c r="V80" s="160">
        <f t="shared" si="57"/>
        <v>0</v>
      </c>
      <c r="W80" s="167">
        <f t="shared" si="58"/>
        <v>0</v>
      </c>
      <c r="X80" s="168">
        <f t="shared" si="59"/>
        <v>1</v>
      </c>
      <c r="Y80" s="160">
        <f t="shared" si="60"/>
        <v>0</v>
      </c>
      <c r="Z80" s="167">
        <f t="shared" si="61"/>
        <v>0</v>
      </c>
      <c r="AA80" s="168">
        <f t="shared" si="62"/>
        <v>1</v>
      </c>
      <c r="AB80" s="160">
        <f t="shared" si="63"/>
        <v>0</v>
      </c>
      <c r="AC80" s="167">
        <f t="shared" si="64"/>
        <v>0</v>
      </c>
      <c r="AD80" s="168">
        <f t="shared" si="65"/>
        <v>1</v>
      </c>
      <c r="AE80" s="160">
        <f t="shared" si="66"/>
        <v>0</v>
      </c>
      <c r="AF80" s="167">
        <f t="shared" si="67"/>
        <v>0</v>
      </c>
      <c r="AG80" s="168">
        <f t="shared" si="68"/>
        <v>1</v>
      </c>
      <c r="AH80" s="160">
        <f t="shared" si="69"/>
        <v>0</v>
      </c>
      <c r="AI80" s="167">
        <f t="shared" si="70"/>
        <v>0</v>
      </c>
      <c r="AJ80" s="168">
        <f t="shared" si="71"/>
        <v>1</v>
      </c>
      <c r="AK80" s="160">
        <f t="shared" si="72"/>
        <v>0</v>
      </c>
      <c r="AL80" s="167">
        <f t="shared" si="73"/>
        <v>0</v>
      </c>
      <c r="AM80" s="168">
        <f t="shared" si="74"/>
        <v>1</v>
      </c>
      <c r="AN80" s="160">
        <f t="shared" si="75"/>
        <v>0</v>
      </c>
      <c r="AO80" s="167">
        <f t="shared" si="76"/>
        <v>0</v>
      </c>
      <c r="AP80" s="168">
        <f t="shared" si="77"/>
        <v>1</v>
      </c>
      <c r="AQ80" s="160">
        <f t="shared" si="78"/>
        <v>0</v>
      </c>
      <c r="AR80" s="167">
        <f t="shared" si="79"/>
        <v>0</v>
      </c>
      <c r="AS80" s="168">
        <f t="shared" si="80"/>
        <v>1</v>
      </c>
      <c r="AT80" s="160">
        <f t="shared" si="81"/>
        <v>0</v>
      </c>
      <c r="AU80" s="167">
        <f t="shared" si="82"/>
        <v>0</v>
      </c>
      <c r="AV80" s="168">
        <f t="shared" si="83"/>
        <v>1</v>
      </c>
      <c r="AW80" s="160">
        <f t="shared" si="84"/>
        <v>0</v>
      </c>
      <c r="AX80" s="167">
        <f t="shared" si="85"/>
        <v>0</v>
      </c>
      <c r="AY80" s="168">
        <f t="shared" si="86"/>
        <v>1</v>
      </c>
      <c r="AZ80" s="160">
        <f t="shared" si="46"/>
        <v>0</v>
      </c>
      <c r="BA80" s="167">
        <f t="shared" si="87"/>
        <v>0</v>
      </c>
      <c r="BB80" s="168">
        <f t="shared" si="88"/>
        <v>1</v>
      </c>
      <c r="BC80" s="160">
        <f t="shared" si="89"/>
        <v>0</v>
      </c>
    </row>
    <row r="81" spans="3:55" ht="17.45" customHeight="1" x14ac:dyDescent="0.2">
      <c r="C81" s="192"/>
      <c r="D81" s="192"/>
      <c r="E81" s="192"/>
      <c r="F81" s="158">
        <f>DATOS!$E$10</f>
        <v>2020</v>
      </c>
      <c r="G81" s="194">
        <v>0.1</v>
      </c>
      <c r="H81" s="192"/>
      <c r="I81" s="178"/>
      <c r="J81" s="166">
        <f t="shared" si="47"/>
        <v>0</v>
      </c>
      <c r="K81" s="160">
        <f t="shared" si="48"/>
        <v>0</v>
      </c>
      <c r="L81" s="160">
        <f t="shared" si="49"/>
        <v>0</v>
      </c>
      <c r="M81" s="160">
        <f t="shared" si="50"/>
        <v>0</v>
      </c>
      <c r="N81" s="160">
        <f t="shared" si="51"/>
        <v>0</v>
      </c>
      <c r="O81" s="195"/>
      <c r="P81" s="167">
        <f t="shared" si="52"/>
        <v>0</v>
      </c>
      <c r="Q81" s="168">
        <f t="shared" si="53"/>
        <v>1</v>
      </c>
      <c r="R81" s="160">
        <f t="shared" si="54"/>
        <v>0</v>
      </c>
      <c r="S81" s="160"/>
      <c r="T81" s="167">
        <f t="shared" si="55"/>
        <v>0</v>
      </c>
      <c r="U81" s="168">
        <f t="shared" si="56"/>
        <v>1</v>
      </c>
      <c r="V81" s="160">
        <f t="shared" si="57"/>
        <v>0</v>
      </c>
      <c r="W81" s="167">
        <f t="shared" si="58"/>
        <v>0</v>
      </c>
      <c r="X81" s="168">
        <f t="shared" si="59"/>
        <v>1</v>
      </c>
      <c r="Y81" s="160">
        <f t="shared" si="60"/>
        <v>0</v>
      </c>
      <c r="Z81" s="167">
        <f t="shared" si="61"/>
        <v>0</v>
      </c>
      <c r="AA81" s="168">
        <f t="shared" si="62"/>
        <v>1</v>
      </c>
      <c r="AB81" s="160">
        <f t="shared" si="63"/>
        <v>0</v>
      </c>
      <c r="AC81" s="167">
        <f t="shared" si="64"/>
        <v>0</v>
      </c>
      <c r="AD81" s="168">
        <f t="shared" si="65"/>
        <v>1</v>
      </c>
      <c r="AE81" s="160">
        <f t="shared" si="66"/>
        <v>0</v>
      </c>
      <c r="AF81" s="167">
        <f t="shared" si="67"/>
        <v>0</v>
      </c>
      <c r="AG81" s="168">
        <f t="shared" si="68"/>
        <v>1</v>
      </c>
      <c r="AH81" s="160">
        <f t="shared" si="69"/>
        <v>0</v>
      </c>
      <c r="AI81" s="167">
        <f t="shared" si="70"/>
        <v>0</v>
      </c>
      <c r="AJ81" s="168">
        <f t="shared" si="71"/>
        <v>1</v>
      </c>
      <c r="AK81" s="160">
        <f t="shared" si="72"/>
        <v>0</v>
      </c>
      <c r="AL81" s="167">
        <f t="shared" si="73"/>
        <v>0</v>
      </c>
      <c r="AM81" s="168">
        <f t="shared" si="74"/>
        <v>1</v>
      </c>
      <c r="AN81" s="160">
        <f t="shared" si="75"/>
        <v>0</v>
      </c>
      <c r="AO81" s="167">
        <f t="shared" si="76"/>
        <v>0</v>
      </c>
      <c r="AP81" s="168">
        <f t="shared" si="77"/>
        <v>1</v>
      </c>
      <c r="AQ81" s="160">
        <f t="shared" si="78"/>
        <v>0</v>
      </c>
      <c r="AR81" s="167">
        <f t="shared" si="79"/>
        <v>0</v>
      </c>
      <c r="AS81" s="168">
        <f t="shared" si="80"/>
        <v>1</v>
      </c>
      <c r="AT81" s="160">
        <f t="shared" si="81"/>
        <v>0</v>
      </c>
      <c r="AU81" s="167">
        <f t="shared" si="82"/>
        <v>0</v>
      </c>
      <c r="AV81" s="168">
        <f t="shared" si="83"/>
        <v>1</v>
      </c>
      <c r="AW81" s="160">
        <f t="shared" si="84"/>
        <v>0</v>
      </c>
      <c r="AX81" s="167">
        <f t="shared" si="85"/>
        <v>0</v>
      </c>
      <c r="AY81" s="168">
        <f t="shared" si="86"/>
        <v>1</v>
      </c>
      <c r="AZ81" s="160">
        <f t="shared" si="46"/>
        <v>0</v>
      </c>
      <c r="BA81" s="167">
        <f t="shared" si="87"/>
        <v>0</v>
      </c>
      <c r="BB81" s="168">
        <f t="shared" si="88"/>
        <v>1</v>
      </c>
      <c r="BC81" s="160">
        <f t="shared" si="89"/>
        <v>0</v>
      </c>
    </row>
    <row r="82" spans="3:55" ht="17.45" customHeight="1" x14ac:dyDescent="0.2">
      <c r="C82" s="192"/>
      <c r="D82" s="192"/>
      <c r="E82" s="192"/>
      <c r="F82" s="158">
        <f>DATOS!$E$10</f>
        <v>2020</v>
      </c>
      <c r="G82" s="194">
        <v>0.1</v>
      </c>
      <c r="H82" s="192"/>
      <c r="I82" s="178"/>
      <c r="J82" s="166">
        <f t="shared" si="47"/>
        <v>0</v>
      </c>
      <c r="K82" s="160">
        <f t="shared" si="48"/>
        <v>0</v>
      </c>
      <c r="L82" s="160">
        <f t="shared" si="49"/>
        <v>0</v>
      </c>
      <c r="M82" s="160">
        <f t="shared" si="50"/>
        <v>0</v>
      </c>
      <c r="N82" s="160">
        <f t="shared" si="51"/>
        <v>0</v>
      </c>
      <c r="O82" s="195"/>
      <c r="P82" s="167">
        <f t="shared" si="52"/>
        <v>0</v>
      </c>
      <c r="Q82" s="168">
        <f t="shared" si="53"/>
        <v>1</v>
      </c>
      <c r="R82" s="160">
        <f t="shared" si="54"/>
        <v>0</v>
      </c>
      <c r="S82" s="160"/>
      <c r="T82" s="167">
        <f t="shared" si="55"/>
        <v>0</v>
      </c>
      <c r="U82" s="168">
        <f t="shared" si="56"/>
        <v>1</v>
      </c>
      <c r="V82" s="160">
        <f t="shared" si="57"/>
        <v>0</v>
      </c>
      <c r="W82" s="167">
        <f t="shared" si="58"/>
        <v>0</v>
      </c>
      <c r="X82" s="168">
        <f t="shared" si="59"/>
        <v>1</v>
      </c>
      <c r="Y82" s="160">
        <f t="shared" si="60"/>
        <v>0</v>
      </c>
      <c r="Z82" s="167">
        <f t="shared" si="61"/>
        <v>0</v>
      </c>
      <c r="AA82" s="168">
        <f t="shared" si="62"/>
        <v>1</v>
      </c>
      <c r="AB82" s="160">
        <f t="shared" si="63"/>
        <v>0</v>
      </c>
      <c r="AC82" s="167">
        <f t="shared" si="64"/>
        <v>0</v>
      </c>
      <c r="AD82" s="168">
        <f t="shared" si="65"/>
        <v>1</v>
      </c>
      <c r="AE82" s="160">
        <f t="shared" si="66"/>
        <v>0</v>
      </c>
      <c r="AF82" s="167">
        <f t="shared" si="67"/>
        <v>0</v>
      </c>
      <c r="AG82" s="168">
        <f t="shared" si="68"/>
        <v>1</v>
      </c>
      <c r="AH82" s="160">
        <f t="shared" si="69"/>
        <v>0</v>
      </c>
      <c r="AI82" s="167">
        <f t="shared" si="70"/>
        <v>0</v>
      </c>
      <c r="AJ82" s="168">
        <f t="shared" si="71"/>
        <v>1</v>
      </c>
      <c r="AK82" s="160">
        <f t="shared" si="72"/>
        <v>0</v>
      </c>
      <c r="AL82" s="167">
        <f t="shared" si="73"/>
        <v>0</v>
      </c>
      <c r="AM82" s="168">
        <f t="shared" si="74"/>
        <v>1</v>
      </c>
      <c r="AN82" s="160">
        <f t="shared" si="75"/>
        <v>0</v>
      </c>
      <c r="AO82" s="167">
        <f t="shared" si="76"/>
        <v>0</v>
      </c>
      <c r="AP82" s="168">
        <f t="shared" si="77"/>
        <v>1</v>
      </c>
      <c r="AQ82" s="160">
        <f t="shared" si="78"/>
        <v>0</v>
      </c>
      <c r="AR82" s="167">
        <f t="shared" si="79"/>
        <v>0</v>
      </c>
      <c r="AS82" s="168">
        <f t="shared" si="80"/>
        <v>1</v>
      </c>
      <c r="AT82" s="160">
        <f t="shared" si="81"/>
        <v>0</v>
      </c>
      <c r="AU82" s="167">
        <f t="shared" si="82"/>
        <v>0</v>
      </c>
      <c r="AV82" s="168">
        <f t="shared" si="83"/>
        <v>1</v>
      </c>
      <c r="AW82" s="160">
        <f t="shared" si="84"/>
        <v>0</v>
      </c>
      <c r="AX82" s="167">
        <f t="shared" si="85"/>
        <v>0</v>
      </c>
      <c r="AY82" s="168">
        <f t="shared" si="86"/>
        <v>1</v>
      </c>
      <c r="AZ82" s="160">
        <f t="shared" si="46"/>
        <v>0</v>
      </c>
      <c r="BA82" s="167">
        <f t="shared" si="87"/>
        <v>0</v>
      </c>
      <c r="BB82" s="168">
        <f t="shared" si="88"/>
        <v>1</v>
      </c>
      <c r="BC82" s="160">
        <f t="shared" si="89"/>
        <v>0</v>
      </c>
    </row>
    <row r="83" spans="3:55" ht="17.45" customHeight="1" x14ac:dyDescent="0.2">
      <c r="C83" s="192"/>
      <c r="D83" s="192"/>
      <c r="E83" s="192"/>
      <c r="F83" s="158">
        <f>DATOS!$E$10</f>
        <v>2020</v>
      </c>
      <c r="G83" s="194">
        <v>0.1</v>
      </c>
      <c r="H83" s="192"/>
      <c r="I83" s="178"/>
      <c r="J83" s="166">
        <f t="shared" si="47"/>
        <v>0</v>
      </c>
      <c r="K83" s="160">
        <f t="shared" si="48"/>
        <v>0</v>
      </c>
      <c r="L83" s="160">
        <f t="shared" si="49"/>
        <v>0</v>
      </c>
      <c r="M83" s="160">
        <f t="shared" si="50"/>
        <v>0</v>
      </c>
      <c r="N83" s="160">
        <f t="shared" si="51"/>
        <v>0</v>
      </c>
      <c r="O83" s="195"/>
      <c r="P83" s="167">
        <f t="shared" si="52"/>
        <v>0</v>
      </c>
      <c r="Q83" s="168">
        <f t="shared" si="53"/>
        <v>1</v>
      </c>
      <c r="R83" s="160">
        <f t="shared" si="54"/>
        <v>0</v>
      </c>
      <c r="S83" s="160"/>
      <c r="T83" s="167">
        <f t="shared" si="55"/>
        <v>0</v>
      </c>
      <c r="U83" s="168">
        <f t="shared" si="56"/>
        <v>1</v>
      </c>
      <c r="V83" s="160">
        <f t="shared" si="57"/>
        <v>0</v>
      </c>
      <c r="W83" s="167">
        <f t="shared" si="58"/>
        <v>0</v>
      </c>
      <c r="X83" s="168">
        <f t="shared" si="59"/>
        <v>1</v>
      </c>
      <c r="Y83" s="160">
        <f t="shared" si="60"/>
        <v>0</v>
      </c>
      <c r="Z83" s="167">
        <f t="shared" si="61"/>
        <v>0</v>
      </c>
      <c r="AA83" s="168">
        <f t="shared" si="62"/>
        <v>1</v>
      </c>
      <c r="AB83" s="160">
        <f t="shared" si="63"/>
        <v>0</v>
      </c>
      <c r="AC83" s="167">
        <f t="shared" si="64"/>
        <v>0</v>
      </c>
      <c r="AD83" s="168">
        <f t="shared" si="65"/>
        <v>1</v>
      </c>
      <c r="AE83" s="160">
        <f t="shared" si="66"/>
        <v>0</v>
      </c>
      <c r="AF83" s="167">
        <f t="shared" si="67"/>
        <v>0</v>
      </c>
      <c r="AG83" s="168">
        <f t="shared" si="68"/>
        <v>1</v>
      </c>
      <c r="AH83" s="160">
        <f t="shared" si="69"/>
        <v>0</v>
      </c>
      <c r="AI83" s="167">
        <f t="shared" si="70"/>
        <v>0</v>
      </c>
      <c r="AJ83" s="168">
        <f t="shared" si="71"/>
        <v>1</v>
      </c>
      <c r="AK83" s="160">
        <f t="shared" si="72"/>
        <v>0</v>
      </c>
      <c r="AL83" s="167">
        <f t="shared" si="73"/>
        <v>0</v>
      </c>
      <c r="AM83" s="168">
        <f t="shared" si="74"/>
        <v>1</v>
      </c>
      <c r="AN83" s="160">
        <f t="shared" si="75"/>
        <v>0</v>
      </c>
      <c r="AO83" s="167">
        <f t="shared" si="76"/>
        <v>0</v>
      </c>
      <c r="AP83" s="168">
        <f t="shared" si="77"/>
        <v>1</v>
      </c>
      <c r="AQ83" s="160">
        <f t="shared" si="78"/>
        <v>0</v>
      </c>
      <c r="AR83" s="167">
        <f t="shared" si="79"/>
        <v>0</v>
      </c>
      <c r="AS83" s="168">
        <f t="shared" si="80"/>
        <v>1</v>
      </c>
      <c r="AT83" s="160">
        <f t="shared" si="81"/>
        <v>0</v>
      </c>
      <c r="AU83" s="167">
        <f t="shared" si="82"/>
        <v>0</v>
      </c>
      <c r="AV83" s="168">
        <f t="shared" si="83"/>
        <v>1</v>
      </c>
      <c r="AW83" s="160">
        <f t="shared" si="84"/>
        <v>0</v>
      </c>
      <c r="AX83" s="167">
        <f t="shared" si="85"/>
        <v>0</v>
      </c>
      <c r="AY83" s="168">
        <f t="shared" si="86"/>
        <v>1</v>
      </c>
      <c r="AZ83" s="160">
        <f t="shared" si="46"/>
        <v>0</v>
      </c>
      <c r="BA83" s="167">
        <f t="shared" si="87"/>
        <v>0</v>
      </c>
      <c r="BB83" s="168">
        <f t="shared" si="88"/>
        <v>1</v>
      </c>
      <c r="BC83" s="160">
        <f t="shared" si="89"/>
        <v>0</v>
      </c>
    </row>
    <row r="84" spans="3:55" ht="17.45" customHeight="1" x14ac:dyDescent="0.2">
      <c r="C84" s="192"/>
      <c r="D84" s="192"/>
      <c r="E84" s="192"/>
      <c r="F84" s="158">
        <f>DATOS!$E$10</f>
        <v>2020</v>
      </c>
      <c r="G84" s="194">
        <v>0.1</v>
      </c>
      <c r="H84" s="192"/>
      <c r="I84" s="178"/>
      <c r="J84" s="166">
        <f t="shared" si="47"/>
        <v>0</v>
      </c>
      <c r="K84" s="160">
        <f t="shared" si="48"/>
        <v>0</v>
      </c>
      <c r="L84" s="160">
        <f t="shared" si="49"/>
        <v>0</v>
      </c>
      <c r="M84" s="160">
        <f t="shared" si="50"/>
        <v>0</v>
      </c>
      <c r="N84" s="160">
        <f t="shared" si="51"/>
        <v>0</v>
      </c>
      <c r="O84" s="195"/>
      <c r="P84" s="167">
        <f t="shared" si="52"/>
        <v>0</v>
      </c>
      <c r="Q84" s="168">
        <f t="shared" si="53"/>
        <v>1</v>
      </c>
      <c r="R84" s="160">
        <f t="shared" si="54"/>
        <v>0</v>
      </c>
      <c r="S84" s="160"/>
      <c r="T84" s="167">
        <f t="shared" si="55"/>
        <v>0</v>
      </c>
      <c r="U84" s="168">
        <f t="shared" si="56"/>
        <v>1</v>
      </c>
      <c r="V84" s="160">
        <f t="shared" si="57"/>
        <v>0</v>
      </c>
      <c r="W84" s="167">
        <f t="shared" si="58"/>
        <v>0</v>
      </c>
      <c r="X84" s="168">
        <f t="shared" si="59"/>
        <v>1</v>
      </c>
      <c r="Y84" s="160">
        <f t="shared" si="60"/>
        <v>0</v>
      </c>
      <c r="Z84" s="167">
        <f t="shared" si="61"/>
        <v>0</v>
      </c>
      <c r="AA84" s="168">
        <f t="shared" si="62"/>
        <v>1</v>
      </c>
      <c r="AB84" s="160">
        <f t="shared" si="63"/>
        <v>0</v>
      </c>
      <c r="AC84" s="167">
        <f t="shared" si="64"/>
        <v>0</v>
      </c>
      <c r="AD84" s="168">
        <f t="shared" si="65"/>
        <v>1</v>
      </c>
      <c r="AE84" s="160">
        <f t="shared" si="66"/>
        <v>0</v>
      </c>
      <c r="AF84" s="167">
        <f t="shared" si="67"/>
        <v>0</v>
      </c>
      <c r="AG84" s="168">
        <f t="shared" si="68"/>
        <v>1</v>
      </c>
      <c r="AH84" s="160">
        <f t="shared" si="69"/>
        <v>0</v>
      </c>
      <c r="AI84" s="167">
        <f t="shared" si="70"/>
        <v>0</v>
      </c>
      <c r="AJ84" s="168">
        <f t="shared" si="71"/>
        <v>1</v>
      </c>
      <c r="AK84" s="160">
        <f t="shared" si="72"/>
        <v>0</v>
      </c>
      <c r="AL84" s="167">
        <f t="shared" si="73"/>
        <v>0</v>
      </c>
      <c r="AM84" s="168">
        <f t="shared" si="74"/>
        <v>1</v>
      </c>
      <c r="AN84" s="160">
        <f t="shared" si="75"/>
        <v>0</v>
      </c>
      <c r="AO84" s="167">
        <f t="shared" si="76"/>
        <v>0</v>
      </c>
      <c r="AP84" s="168">
        <f t="shared" si="77"/>
        <v>1</v>
      </c>
      <c r="AQ84" s="160">
        <f t="shared" si="78"/>
        <v>0</v>
      </c>
      <c r="AR84" s="167">
        <f t="shared" si="79"/>
        <v>0</v>
      </c>
      <c r="AS84" s="168">
        <f t="shared" si="80"/>
        <v>1</v>
      </c>
      <c r="AT84" s="160">
        <f t="shared" si="81"/>
        <v>0</v>
      </c>
      <c r="AU84" s="167">
        <f t="shared" si="82"/>
        <v>0</v>
      </c>
      <c r="AV84" s="168">
        <f t="shared" si="83"/>
        <v>1</v>
      </c>
      <c r="AW84" s="160">
        <f t="shared" si="84"/>
        <v>0</v>
      </c>
      <c r="AX84" s="167">
        <f t="shared" si="85"/>
        <v>0</v>
      </c>
      <c r="AY84" s="168">
        <f t="shared" si="86"/>
        <v>1</v>
      </c>
      <c r="AZ84" s="160">
        <f t="shared" si="46"/>
        <v>0</v>
      </c>
      <c r="BA84" s="167">
        <f t="shared" si="87"/>
        <v>0</v>
      </c>
      <c r="BB84" s="168">
        <f t="shared" si="88"/>
        <v>1</v>
      </c>
      <c r="BC84" s="160">
        <f t="shared" si="89"/>
        <v>0</v>
      </c>
    </row>
    <row r="85" spans="3:55" ht="17.45" customHeight="1" x14ac:dyDescent="0.2">
      <c r="C85" s="192"/>
      <c r="D85" s="192"/>
      <c r="E85" s="192"/>
      <c r="F85" s="158">
        <f>DATOS!$E$10</f>
        <v>2020</v>
      </c>
      <c r="G85" s="194">
        <v>0.1</v>
      </c>
      <c r="H85" s="192"/>
      <c r="I85" s="178"/>
      <c r="J85" s="166">
        <f t="shared" si="47"/>
        <v>0</v>
      </c>
      <c r="K85" s="160">
        <f t="shared" si="48"/>
        <v>0</v>
      </c>
      <c r="L85" s="160">
        <f t="shared" si="49"/>
        <v>0</v>
      </c>
      <c r="M85" s="160">
        <f t="shared" si="50"/>
        <v>0</v>
      </c>
      <c r="N85" s="160">
        <f t="shared" si="51"/>
        <v>0</v>
      </c>
      <c r="O85" s="195"/>
      <c r="P85" s="167">
        <f t="shared" si="52"/>
        <v>0</v>
      </c>
      <c r="Q85" s="168">
        <f t="shared" si="53"/>
        <v>1</v>
      </c>
      <c r="R85" s="160">
        <f t="shared" si="54"/>
        <v>0</v>
      </c>
      <c r="S85" s="160"/>
      <c r="T85" s="167">
        <f t="shared" si="55"/>
        <v>0</v>
      </c>
      <c r="U85" s="168">
        <f t="shared" si="56"/>
        <v>1</v>
      </c>
      <c r="V85" s="160">
        <f t="shared" si="57"/>
        <v>0</v>
      </c>
      <c r="W85" s="167">
        <f t="shared" si="58"/>
        <v>0</v>
      </c>
      <c r="X85" s="168">
        <f t="shared" si="59"/>
        <v>1</v>
      </c>
      <c r="Y85" s="160">
        <f t="shared" si="60"/>
        <v>0</v>
      </c>
      <c r="Z85" s="167">
        <f t="shared" si="61"/>
        <v>0</v>
      </c>
      <c r="AA85" s="168">
        <f t="shared" si="62"/>
        <v>1</v>
      </c>
      <c r="AB85" s="160">
        <f t="shared" si="63"/>
        <v>0</v>
      </c>
      <c r="AC85" s="167">
        <f t="shared" si="64"/>
        <v>0</v>
      </c>
      <c r="AD85" s="168">
        <f t="shared" si="65"/>
        <v>1</v>
      </c>
      <c r="AE85" s="160">
        <f t="shared" si="66"/>
        <v>0</v>
      </c>
      <c r="AF85" s="167">
        <f t="shared" si="67"/>
        <v>0</v>
      </c>
      <c r="AG85" s="168">
        <f t="shared" si="68"/>
        <v>1</v>
      </c>
      <c r="AH85" s="160">
        <f t="shared" si="69"/>
        <v>0</v>
      </c>
      <c r="AI85" s="167">
        <f t="shared" si="70"/>
        <v>0</v>
      </c>
      <c r="AJ85" s="168">
        <f t="shared" si="71"/>
        <v>1</v>
      </c>
      <c r="AK85" s="160">
        <f t="shared" si="72"/>
        <v>0</v>
      </c>
      <c r="AL85" s="167">
        <f t="shared" si="73"/>
        <v>0</v>
      </c>
      <c r="AM85" s="168">
        <f t="shared" si="74"/>
        <v>1</v>
      </c>
      <c r="AN85" s="160">
        <f t="shared" si="75"/>
        <v>0</v>
      </c>
      <c r="AO85" s="167">
        <f t="shared" si="76"/>
        <v>0</v>
      </c>
      <c r="AP85" s="168">
        <f t="shared" si="77"/>
        <v>1</v>
      </c>
      <c r="AQ85" s="160">
        <f t="shared" si="78"/>
        <v>0</v>
      </c>
      <c r="AR85" s="167">
        <f t="shared" si="79"/>
        <v>0</v>
      </c>
      <c r="AS85" s="168">
        <f t="shared" si="80"/>
        <v>1</v>
      </c>
      <c r="AT85" s="160">
        <f t="shared" si="81"/>
        <v>0</v>
      </c>
      <c r="AU85" s="167">
        <f t="shared" si="82"/>
        <v>0</v>
      </c>
      <c r="AV85" s="168">
        <f t="shared" si="83"/>
        <v>1</v>
      </c>
      <c r="AW85" s="160">
        <f t="shared" si="84"/>
        <v>0</v>
      </c>
      <c r="AX85" s="167">
        <f t="shared" si="85"/>
        <v>0</v>
      </c>
      <c r="AY85" s="168">
        <f t="shared" si="86"/>
        <v>1</v>
      </c>
      <c r="AZ85" s="160">
        <f t="shared" si="46"/>
        <v>0</v>
      </c>
      <c r="BA85" s="167">
        <f t="shared" si="87"/>
        <v>0</v>
      </c>
      <c r="BB85" s="168">
        <f t="shared" si="88"/>
        <v>1</v>
      </c>
      <c r="BC85" s="160">
        <f t="shared" si="89"/>
        <v>0</v>
      </c>
    </row>
    <row r="86" spans="3:55" ht="17.45" customHeight="1" x14ac:dyDescent="0.2">
      <c r="C86" s="192"/>
      <c r="D86" s="192"/>
      <c r="E86" s="192"/>
      <c r="F86" s="158">
        <f>DATOS!$E$10</f>
        <v>2020</v>
      </c>
      <c r="G86" s="194">
        <v>0.1</v>
      </c>
      <c r="H86" s="192"/>
      <c r="I86" s="178"/>
      <c r="J86" s="166">
        <f t="shared" si="47"/>
        <v>0</v>
      </c>
      <c r="K86" s="160">
        <f t="shared" si="48"/>
        <v>0</v>
      </c>
      <c r="L86" s="160">
        <f t="shared" si="49"/>
        <v>0</v>
      </c>
      <c r="M86" s="160">
        <f t="shared" si="50"/>
        <v>0</v>
      </c>
      <c r="N86" s="160">
        <f t="shared" si="51"/>
        <v>0</v>
      </c>
      <c r="O86" s="195"/>
      <c r="P86" s="167">
        <f t="shared" si="52"/>
        <v>0</v>
      </c>
      <c r="Q86" s="168">
        <f t="shared" si="53"/>
        <v>1</v>
      </c>
      <c r="R86" s="160">
        <f t="shared" si="54"/>
        <v>0</v>
      </c>
      <c r="S86" s="160"/>
      <c r="T86" s="167">
        <f t="shared" ref="T86:T106" si="90">IF($E86=0,0,IF($E86=$F86,LOOKUP($D86,$T$4:$T$15,V$4:V$15),V$3))</f>
        <v>0</v>
      </c>
      <c r="U86" s="168">
        <f t="shared" ref="U86:U106" si="91">IF($O86=0,1,T86/$O86)</f>
        <v>1</v>
      </c>
      <c r="V86" s="160">
        <f t="shared" si="57"/>
        <v>0</v>
      </c>
      <c r="W86" s="167">
        <f t="shared" si="58"/>
        <v>0</v>
      </c>
      <c r="X86" s="168">
        <f t="shared" si="59"/>
        <v>1</v>
      </c>
      <c r="Y86" s="160">
        <f t="shared" si="60"/>
        <v>0</v>
      </c>
      <c r="Z86" s="167">
        <f t="shared" si="61"/>
        <v>0</v>
      </c>
      <c r="AA86" s="168">
        <f t="shared" si="62"/>
        <v>1</v>
      </c>
      <c r="AB86" s="160">
        <f t="shared" si="63"/>
        <v>0</v>
      </c>
      <c r="AC86" s="167">
        <f t="shared" si="64"/>
        <v>0</v>
      </c>
      <c r="AD86" s="168">
        <f t="shared" si="65"/>
        <v>1</v>
      </c>
      <c r="AE86" s="160">
        <f t="shared" si="66"/>
        <v>0</v>
      </c>
      <c r="AF86" s="167">
        <f t="shared" si="67"/>
        <v>0</v>
      </c>
      <c r="AG86" s="168">
        <f t="shared" si="68"/>
        <v>1</v>
      </c>
      <c r="AH86" s="160">
        <f t="shared" si="69"/>
        <v>0</v>
      </c>
      <c r="AI86" s="167">
        <f t="shared" si="70"/>
        <v>0</v>
      </c>
      <c r="AJ86" s="168">
        <f t="shared" si="71"/>
        <v>1</v>
      </c>
      <c r="AK86" s="160">
        <f t="shared" si="72"/>
        <v>0</v>
      </c>
      <c r="AL86" s="167">
        <f t="shared" si="73"/>
        <v>0</v>
      </c>
      <c r="AM86" s="168">
        <f t="shared" si="74"/>
        <v>1</v>
      </c>
      <c r="AN86" s="160">
        <f t="shared" si="75"/>
        <v>0</v>
      </c>
      <c r="AO86" s="167">
        <f t="shared" si="76"/>
        <v>0</v>
      </c>
      <c r="AP86" s="168">
        <f t="shared" si="77"/>
        <v>1</v>
      </c>
      <c r="AQ86" s="160">
        <f t="shared" si="78"/>
        <v>0</v>
      </c>
      <c r="AR86" s="167">
        <f t="shared" si="79"/>
        <v>0</v>
      </c>
      <c r="AS86" s="168">
        <f t="shared" si="80"/>
        <v>1</v>
      </c>
      <c r="AT86" s="160">
        <f t="shared" si="81"/>
        <v>0</v>
      </c>
      <c r="AU86" s="167">
        <f t="shared" si="82"/>
        <v>0</v>
      </c>
      <c r="AV86" s="168">
        <f t="shared" si="83"/>
        <v>1</v>
      </c>
      <c r="AW86" s="160">
        <f t="shared" si="84"/>
        <v>0</v>
      </c>
      <c r="AX86" s="167">
        <f t="shared" si="85"/>
        <v>0</v>
      </c>
      <c r="AY86" s="168">
        <f t="shared" si="86"/>
        <v>1</v>
      </c>
      <c r="AZ86" s="160">
        <f t="shared" si="46"/>
        <v>0</v>
      </c>
      <c r="BA86" s="167">
        <f t="shared" si="87"/>
        <v>0</v>
      </c>
      <c r="BB86" s="168">
        <f t="shared" si="88"/>
        <v>1</v>
      </c>
      <c r="BC86" s="160">
        <f t="shared" si="89"/>
        <v>0</v>
      </c>
    </row>
    <row r="87" spans="3:55" ht="17.45" customHeight="1" x14ac:dyDescent="0.2">
      <c r="C87" s="192"/>
      <c r="D87" s="192"/>
      <c r="E87" s="192"/>
      <c r="F87" s="158">
        <f>DATOS!$E$10</f>
        <v>2020</v>
      </c>
      <c r="G87" s="194">
        <v>0.1</v>
      </c>
      <c r="H87" s="192"/>
      <c r="I87" s="178"/>
      <c r="J87" s="166">
        <f t="shared" si="47"/>
        <v>0</v>
      </c>
      <c r="K87" s="160">
        <f t="shared" si="48"/>
        <v>0</v>
      </c>
      <c r="L87" s="160">
        <f t="shared" si="49"/>
        <v>0</v>
      </c>
      <c r="M87" s="160">
        <f t="shared" si="50"/>
        <v>0</v>
      </c>
      <c r="N87" s="160">
        <f t="shared" si="51"/>
        <v>0</v>
      </c>
      <c r="O87" s="195"/>
      <c r="P87" s="167">
        <f t="shared" si="52"/>
        <v>0</v>
      </c>
      <c r="Q87" s="168">
        <f t="shared" si="53"/>
        <v>1</v>
      </c>
      <c r="R87" s="160">
        <f t="shared" si="54"/>
        <v>0</v>
      </c>
      <c r="S87" s="160"/>
      <c r="T87" s="167">
        <f t="shared" si="90"/>
        <v>0</v>
      </c>
      <c r="U87" s="168">
        <f t="shared" si="91"/>
        <v>1</v>
      </c>
      <c r="V87" s="160">
        <f t="shared" si="57"/>
        <v>0</v>
      </c>
      <c r="W87" s="167">
        <f t="shared" si="58"/>
        <v>0</v>
      </c>
      <c r="X87" s="168">
        <f t="shared" si="59"/>
        <v>1</v>
      </c>
      <c r="Y87" s="160">
        <f t="shared" si="60"/>
        <v>0</v>
      </c>
      <c r="Z87" s="167">
        <f t="shared" si="61"/>
        <v>0</v>
      </c>
      <c r="AA87" s="168">
        <f t="shared" si="62"/>
        <v>1</v>
      </c>
      <c r="AB87" s="160">
        <f t="shared" si="63"/>
        <v>0</v>
      </c>
      <c r="AC87" s="167">
        <f t="shared" si="64"/>
        <v>0</v>
      </c>
      <c r="AD87" s="168">
        <f t="shared" si="65"/>
        <v>1</v>
      </c>
      <c r="AE87" s="160">
        <f t="shared" si="66"/>
        <v>0</v>
      </c>
      <c r="AF87" s="167">
        <f t="shared" si="67"/>
        <v>0</v>
      </c>
      <c r="AG87" s="168">
        <f t="shared" si="68"/>
        <v>1</v>
      </c>
      <c r="AH87" s="160">
        <f t="shared" si="69"/>
        <v>0</v>
      </c>
      <c r="AI87" s="167">
        <f t="shared" si="70"/>
        <v>0</v>
      </c>
      <c r="AJ87" s="168">
        <f t="shared" si="71"/>
        <v>1</v>
      </c>
      <c r="AK87" s="160">
        <f t="shared" si="72"/>
        <v>0</v>
      </c>
      <c r="AL87" s="167">
        <f t="shared" si="73"/>
        <v>0</v>
      </c>
      <c r="AM87" s="168">
        <f t="shared" si="74"/>
        <v>1</v>
      </c>
      <c r="AN87" s="160">
        <f t="shared" si="75"/>
        <v>0</v>
      </c>
      <c r="AO87" s="167">
        <f t="shared" si="76"/>
        <v>0</v>
      </c>
      <c r="AP87" s="168">
        <f t="shared" si="77"/>
        <v>1</v>
      </c>
      <c r="AQ87" s="160">
        <f t="shared" si="78"/>
        <v>0</v>
      </c>
      <c r="AR87" s="167">
        <f t="shared" si="79"/>
        <v>0</v>
      </c>
      <c r="AS87" s="168">
        <f t="shared" si="80"/>
        <v>1</v>
      </c>
      <c r="AT87" s="160">
        <f t="shared" si="81"/>
        <v>0</v>
      </c>
      <c r="AU87" s="167">
        <f t="shared" si="82"/>
        <v>0</v>
      </c>
      <c r="AV87" s="168">
        <f t="shared" si="83"/>
        <v>1</v>
      </c>
      <c r="AW87" s="160">
        <f t="shared" si="84"/>
        <v>0</v>
      </c>
      <c r="AX87" s="167">
        <f t="shared" si="85"/>
        <v>0</v>
      </c>
      <c r="AY87" s="168">
        <f t="shared" si="86"/>
        <v>1</v>
      </c>
      <c r="AZ87" s="160">
        <f t="shared" si="46"/>
        <v>0</v>
      </c>
      <c r="BA87" s="167">
        <f t="shared" si="87"/>
        <v>0</v>
      </c>
      <c r="BB87" s="168">
        <f t="shared" si="88"/>
        <v>1</v>
      </c>
      <c r="BC87" s="160">
        <f t="shared" si="89"/>
        <v>0</v>
      </c>
    </row>
    <row r="88" spans="3:55" ht="17.45" customHeight="1" x14ac:dyDescent="0.2">
      <c r="C88" s="192"/>
      <c r="D88" s="192"/>
      <c r="E88" s="192"/>
      <c r="F88" s="158">
        <f>DATOS!$E$10</f>
        <v>2020</v>
      </c>
      <c r="G88" s="194">
        <v>0.1</v>
      </c>
      <c r="H88" s="192"/>
      <c r="I88" s="178"/>
      <c r="J88" s="166">
        <f t="shared" si="47"/>
        <v>0</v>
      </c>
      <c r="K88" s="160">
        <f t="shared" si="48"/>
        <v>0</v>
      </c>
      <c r="L88" s="160">
        <f t="shared" si="49"/>
        <v>0</v>
      </c>
      <c r="M88" s="160">
        <f t="shared" si="50"/>
        <v>0</v>
      </c>
      <c r="N88" s="160">
        <f t="shared" si="51"/>
        <v>0</v>
      </c>
      <c r="O88" s="195"/>
      <c r="P88" s="167">
        <f t="shared" si="52"/>
        <v>0</v>
      </c>
      <c r="Q88" s="168">
        <f t="shared" si="53"/>
        <v>1</v>
      </c>
      <c r="R88" s="160">
        <f t="shared" si="54"/>
        <v>0</v>
      </c>
      <c r="S88" s="160"/>
      <c r="T88" s="167">
        <f t="shared" si="90"/>
        <v>0</v>
      </c>
      <c r="U88" s="168">
        <f t="shared" si="91"/>
        <v>1</v>
      </c>
      <c r="V88" s="160">
        <f t="shared" si="57"/>
        <v>0</v>
      </c>
      <c r="W88" s="167">
        <f t="shared" si="58"/>
        <v>0</v>
      </c>
      <c r="X88" s="168">
        <f t="shared" si="59"/>
        <v>1</v>
      </c>
      <c r="Y88" s="160">
        <f t="shared" si="60"/>
        <v>0</v>
      </c>
      <c r="Z88" s="167">
        <f t="shared" si="61"/>
        <v>0</v>
      </c>
      <c r="AA88" s="168">
        <f t="shared" si="62"/>
        <v>1</v>
      </c>
      <c r="AB88" s="160">
        <f t="shared" si="63"/>
        <v>0</v>
      </c>
      <c r="AC88" s="167">
        <f t="shared" si="64"/>
        <v>0</v>
      </c>
      <c r="AD88" s="168">
        <f t="shared" si="65"/>
        <v>1</v>
      </c>
      <c r="AE88" s="160">
        <f t="shared" si="66"/>
        <v>0</v>
      </c>
      <c r="AF88" s="167">
        <f t="shared" si="67"/>
        <v>0</v>
      </c>
      <c r="AG88" s="168">
        <f t="shared" si="68"/>
        <v>1</v>
      </c>
      <c r="AH88" s="160">
        <f t="shared" si="69"/>
        <v>0</v>
      </c>
      <c r="AI88" s="167">
        <f t="shared" si="70"/>
        <v>0</v>
      </c>
      <c r="AJ88" s="168">
        <f t="shared" si="71"/>
        <v>1</v>
      </c>
      <c r="AK88" s="160">
        <f t="shared" si="72"/>
        <v>0</v>
      </c>
      <c r="AL88" s="167">
        <f t="shared" si="73"/>
        <v>0</v>
      </c>
      <c r="AM88" s="168">
        <f t="shared" si="74"/>
        <v>1</v>
      </c>
      <c r="AN88" s="160">
        <f t="shared" si="75"/>
        <v>0</v>
      </c>
      <c r="AO88" s="167">
        <f t="shared" si="76"/>
        <v>0</v>
      </c>
      <c r="AP88" s="168">
        <f t="shared" si="77"/>
        <v>1</v>
      </c>
      <c r="AQ88" s="160">
        <f t="shared" si="78"/>
        <v>0</v>
      </c>
      <c r="AR88" s="167">
        <f t="shared" si="79"/>
        <v>0</v>
      </c>
      <c r="AS88" s="168">
        <f t="shared" si="80"/>
        <v>1</v>
      </c>
      <c r="AT88" s="160">
        <f t="shared" si="81"/>
        <v>0</v>
      </c>
      <c r="AU88" s="167">
        <f t="shared" si="82"/>
        <v>0</v>
      </c>
      <c r="AV88" s="168">
        <f t="shared" si="83"/>
        <v>1</v>
      </c>
      <c r="AW88" s="160">
        <f t="shared" si="84"/>
        <v>0</v>
      </c>
      <c r="AX88" s="167">
        <f t="shared" si="85"/>
        <v>0</v>
      </c>
      <c r="AY88" s="168">
        <f t="shared" si="86"/>
        <v>1</v>
      </c>
      <c r="AZ88" s="160">
        <f t="shared" si="46"/>
        <v>0</v>
      </c>
      <c r="BA88" s="167">
        <f t="shared" si="87"/>
        <v>0</v>
      </c>
      <c r="BB88" s="168">
        <f t="shared" si="88"/>
        <v>1</v>
      </c>
      <c r="BC88" s="160">
        <f t="shared" si="89"/>
        <v>0</v>
      </c>
    </row>
    <row r="89" spans="3:55" ht="17.45" customHeight="1" x14ac:dyDescent="0.2">
      <c r="C89" s="192"/>
      <c r="D89" s="192"/>
      <c r="E89" s="192"/>
      <c r="F89" s="158">
        <f>DATOS!$E$10</f>
        <v>2020</v>
      </c>
      <c r="G89" s="194">
        <v>0.1</v>
      </c>
      <c r="H89" s="192"/>
      <c r="I89" s="178"/>
      <c r="J89" s="166">
        <f t="shared" si="47"/>
        <v>0</v>
      </c>
      <c r="K89" s="160">
        <f t="shared" si="48"/>
        <v>0</v>
      </c>
      <c r="L89" s="160">
        <f t="shared" si="49"/>
        <v>0</v>
      </c>
      <c r="M89" s="160">
        <f t="shared" si="50"/>
        <v>0</v>
      </c>
      <c r="N89" s="160">
        <f t="shared" si="51"/>
        <v>0</v>
      </c>
      <c r="O89" s="195"/>
      <c r="P89" s="167">
        <f t="shared" si="52"/>
        <v>0</v>
      </c>
      <c r="Q89" s="168">
        <f t="shared" si="53"/>
        <v>1</v>
      </c>
      <c r="R89" s="160">
        <f t="shared" si="54"/>
        <v>0</v>
      </c>
      <c r="S89" s="160"/>
      <c r="T89" s="167">
        <f t="shared" si="90"/>
        <v>0</v>
      </c>
      <c r="U89" s="168">
        <f t="shared" si="91"/>
        <v>1</v>
      </c>
      <c r="V89" s="160">
        <f t="shared" si="57"/>
        <v>0</v>
      </c>
      <c r="W89" s="167">
        <f t="shared" si="58"/>
        <v>0</v>
      </c>
      <c r="X89" s="168">
        <f t="shared" si="59"/>
        <v>1</v>
      </c>
      <c r="Y89" s="160">
        <f t="shared" si="60"/>
        <v>0</v>
      </c>
      <c r="Z89" s="167">
        <f t="shared" si="61"/>
        <v>0</v>
      </c>
      <c r="AA89" s="168">
        <f t="shared" si="62"/>
        <v>1</v>
      </c>
      <c r="AB89" s="160">
        <f t="shared" si="63"/>
        <v>0</v>
      </c>
      <c r="AC89" s="167">
        <f t="shared" si="64"/>
        <v>0</v>
      </c>
      <c r="AD89" s="168">
        <f t="shared" si="65"/>
        <v>1</v>
      </c>
      <c r="AE89" s="160">
        <f t="shared" si="66"/>
        <v>0</v>
      </c>
      <c r="AF89" s="167">
        <f t="shared" si="67"/>
        <v>0</v>
      </c>
      <c r="AG89" s="168">
        <f t="shared" si="68"/>
        <v>1</v>
      </c>
      <c r="AH89" s="160">
        <f t="shared" si="69"/>
        <v>0</v>
      </c>
      <c r="AI89" s="167">
        <f t="shared" si="70"/>
        <v>0</v>
      </c>
      <c r="AJ89" s="168">
        <f t="shared" si="71"/>
        <v>1</v>
      </c>
      <c r="AK89" s="160">
        <f t="shared" si="72"/>
        <v>0</v>
      </c>
      <c r="AL89" s="167">
        <f t="shared" si="73"/>
        <v>0</v>
      </c>
      <c r="AM89" s="168">
        <f t="shared" si="74"/>
        <v>1</v>
      </c>
      <c r="AN89" s="160">
        <f t="shared" si="75"/>
        <v>0</v>
      </c>
      <c r="AO89" s="167">
        <f t="shared" si="76"/>
        <v>0</v>
      </c>
      <c r="AP89" s="168">
        <f t="shared" si="77"/>
        <v>1</v>
      </c>
      <c r="AQ89" s="160">
        <f t="shared" si="78"/>
        <v>0</v>
      </c>
      <c r="AR89" s="167">
        <f t="shared" si="79"/>
        <v>0</v>
      </c>
      <c r="AS89" s="168">
        <f t="shared" si="80"/>
        <v>1</v>
      </c>
      <c r="AT89" s="160">
        <f t="shared" si="81"/>
        <v>0</v>
      </c>
      <c r="AU89" s="167">
        <f t="shared" si="82"/>
        <v>0</v>
      </c>
      <c r="AV89" s="168">
        <f t="shared" si="83"/>
        <v>1</v>
      </c>
      <c r="AW89" s="160">
        <f t="shared" si="84"/>
        <v>0</v>
      </c>
      <c r="AX89" s="167">
        <f t="shared" si="85"/>
        <v>0</v>
      </c>
      <c r="AY89" s="168">
        <f t="shared" si="86"/>
        <v>1</v>
      </c>
      <c r="AZ89" s="160">
        <f t="shared" si="46"/>
        <v>0</v>
      </c>
      <c r="BA89" s="167">
        <f t="shared" si="87"/>
        <v>0</v>
      </c>
      <c r="BB89" s="168">
        <f t="shared" si="88"/>
        <v>1</v>
      </c>
      <c r="BC89" s="160">
        <f t="shared" si="89"/>
        <v>0</v>
      </c>
    </row>
    <row r="90" spans="3:55" ht="17.45" customHeight="1" x14ac:dyDescent="0.2">
      <c r="C90" s="192"/>
      <c r="D90" s="192"/>
      <c r="E90" s="192"/>
      <c r="F90" s="158">
        <f>DATOS!$E$10</f>
        <v>2020</v>
      </c>
      <c r="G90" s="194">
        <v>0.1</v>
      </c>
      <c r="H90" s="192"/>
      <c r="I90" s="178"/>
      <c r="J90" s="166">
        <f t="shared" si="47"/>
        <v>0</v>
      </c>
      <c r="K90" s="160">
        <f t="shared" si="48"/>
        <v>0</v>
      </c>
      <c r="L90" s="160">
        <f t="shared" si="49"/>
        <v>0</v>
      </c>
      <c r="M90" s="160">
        <f t="shared" si="50"/>
        <v>0</v>
      </c>
      <c r="N90" s="160">
        <f t="shared" si="51"/>
        <v>0</v>
      </c>
      <c r="O90" s="195"/>
      <c r="P90" s="167">
        <f t="shared" si="52"/>
        <v>0</v>
      </c>
      <c r="Q90" s="168">
        <f t="shared" si="53"/>
        <v>1</v>
      </c>
      <c r="R90" s="160">
        <f t="shared" si="54"/>
        <v>0</v>
      </c>
      <c r="S90" s="160"/>
      <c r="T90" s="167">
        <f t="shared" si="90"/>
        <v>0</v>
      </c>
      <c r="U90" s="168">
        <f t="shared" si="91"/>
        <v>1</v>
      </c>
      <c r="V90" s="160">
        <f t="shared" si="57"/>
        <v>0</v>
      </c>
      <c r="W90" s="167">
        <f t="shared" si="58"/>
        <v>0</v>
      </c>
      <c r="X90" s="168">
        <f t="shared" si="59"/>
        <v>1</v>
      </c>
      <c r="Y90" s="160">
        <f t="shared" si="60"/>
        <v>0</v>
      </c>
      <c r="Z90" s="167">
        <f t="shared" si="61"/>
        <v>0</v>
      </c>
      <c r="AA90" s="168">
        <f t="shared" si="62"/>
        <v>1</v>
      </c>
      <c r="AB90" s="160">
        <f t="shared" si="63"/>
        <v>0</v>
      </c>
      <c r="AC90" s="167">
        <f t="shared" si="64"/>
        <v>0</v>
      </c>
      <c r="AD90" s="168">
        <f t="shared" si="65"/>
        <v>1</v>
      </c>
      <c r="AE90" s="160">
        <f t="shared" si="66"/>
        <v>0</v>
      </c>
      <c r="AF90" s="167">
        <f t="shared" si="67"/>
        <v>0</v>
      </c>
      <c r="AG90" s="168">
        <f t="shared" si="68"/>
        <v>1</v>
      </c>
      <c r="AH90" s="160">
        <f t="shared" si="69"/>
        <v>0</v>
      </c>
      <c r="AI90" s="167">
        <f t="shared" si="70"/>
        <v>0</v>
      </c>
      <c r="AJ90" s="168">
        <f t="shared" si="71"/>
        <v>1</v>
      </c>
      <c r="AK90" s="160">
        <f t="shared" si="72"/>
        <v>0</v>
      </c>
      <c r="AL90" s="167">
        <f t="shared" si="73"/>
        <v>0</v>
      </c>
      <c r="AM90" s="168">
        <f t="shared" si="74"/>
        <v>1</v>
      </c>
      <c r="AN90" s="160">
        <f t="shared" si="75"/>
        <v>0</v>
      </c>
      <c r="AO90" s="167">
        <f t="shared" si="76"/>
        <v>0</v>
      </c>
      <c r="AP90" s="168">
        <f t="shared" si="77"/>
        <v>1</v>
      </c>
      <c r="AQ90" s="160">
        <f t="shared" si="78"/>
        <v>0</v>
      </c>
      <c r="AR90" s="167">
        <f t="shared" si="79"/>
        <v>0</v>
      </c>
      <c r="AS90" s="168">
        <f t="shared" si="80"/>
        <v>1</v>
      </c>
      <c r="AT90" s="160">
        <f t="shared" si="81"/>
        <v>0</v>
      </c>
      <c r="AU90" s="167">
        <f t="shared" si="82"/>
        <v>0</v>
      </c>
      <c r="AV90" s="168">
        <f t="shared" si="83"/>
        <v>1</v>
      </c>
      <c r="AW90" s="160">
        <f t="shared" si="84"/>
        <v>0</v>
      </c>
      <c r="AX90" s="167">
        <f t="shared" si="85"/>
        <v>0</v>
      </c>
      <c r="AY90" s="168">
        <f t="shared" si="86"/>
        <v>1</v>
      </c>
      <c r="AZ90" s="160">
        <f t="shared" si="46"/>
        <v>0</v>
      </c>
      <c r="BA90" s="167">
        <f t="shared" si="87"/>
        <v>0</v>
      </c>
      <c r="BB90" s="168">
        <f t="shared" si="88"/>
        <v>1</v>
      </c>
      <c r="BC90" s="160">
        <f t="shared" si="89"/>
        <v>0</v>
      </c>
    </row>
    <row r="91" spans="3:55" ht="17.45" customHeight="1" x14ac:dyDescent="0.2">
      <c r="C91" s="192"/>
      <c r="D91" s="192"/>
      <c r="E91" s="192"/>
      <c r="F91" s="158">
        <f>DATOS!$E$10</f>
        <v>2020</v>
      </c>
      <c r="G91" s="194">
        <v>0.1</v>
      </c>
      <c r="H91" s="192"/>
      <c r="I91" s="178"/>
      <c r="J91" s="166">
        <f t="shared" si="47"/>
        <v>0</v>
      </c>
      <c r="K91" s="160">
        <f t="shared" si="48"/>
        <v>0</v>
      </c>
      <c r="L91" s="160">
        <f t="shared" si="49"/>
        <v>0</v>
      </c>
      <c r="M91" s="160">
        <f t="shared" si="50"/>
        <v>0</v>
      </c>
      <c r="N91" s="160">
        <f t="shared" si="51"/>
        <v>0</v>
      </c>
      <c r="O91" s="195"/>
      <c r="P91" s="167">
        <f t="shared" si="52"/>
        <v>0</v>
      </c>
      <c r="Q91" s="168">
        <f t="shared" si="53"/>
        <v>1</v>
      </c>
      <c r="R91" s="160">
        <f t="shared" si="54"/>
        <v>0</v>
      </c>
      <c r="S91" s="160"/>
      <c r="T91" s="167">
        <f t="shared" si="90"/>
        <v>0</v>
      </c>
      <c r="U91" s="168">
        <f t="shared" si="91"/>
        <v>1</v>
      </c>
      <c r="V91" s="160">
        <f t="shared" si="57"/>
        <v>0</v>
      </c>
      <c r="W91" s="167">
        <f t="shared" si="58"/>
        <v>0</v>
      </c>
      <c r="X91" s="168">
        <f t="shared" si="59"/>
        <v>1</v>
      </c>
      <c r="Y91" s="160">
        <f t="shared" si="60"/>
        <v>0</v>
      </c>
      <c r="Z91" s="167">
        <f t="shared" si="61"/>
        <v>0</v>
      </c>
      <c r="AA91" s="168">
        <f t="shared" si="62"/>
        <v>1</v>
      </c>
      <c r="AB91" s="160">
        <f t="shared" si="63"/>
        <v>0</v>
      </c>
      <c r="AC91" s="167">
        <f t="shared" si="64"/>
        <v>0</v>
      </c>
      <c r="AD91" s="168">
        <f t="shared" si="65"/>
        <v>1</v>
      </c>
      <c r="AE91" s="160">
        <f t="shared" si="66"/>
        <v>0</v>
      </c>
      <c r="AF91" s="167">
        <f t="shared" si="67"/>
        <v>0</v>
      </c>
      <c r="AG91" s="168">
        <f t="shared" si="68"/>
        <v>1</v>
      </c>
      <c r="AH91" s="160">
        <f t="shared" si="69"/>
        <v>0</v>
      </c>
      <c r="AI91" s="167">
        <f t="shared" si="70"/>
        <v>0</v>
      </c>
      <c r="AJ91" s="168">
        <f t="shared" si="71"/>
        <v>1</v>
      </c>
      <c r="AK91" s="160">
        <f t="shared" si="72"/>
        <v>0</v>
      </c>
      <c r="AL91" s="167">
        <f t="shared" si="73"/>
        <v>0</v>
      </c>
      <c r="AM91" s="168">
        <f t="shared" si="74"/>
        <v>1</v>
      </c>
      <c r="AN91" s="160">
        <f t="shared" si="75"/>
        <v>0</v>
      </c>
      <c r="AO91" s="167">
        <f t="shared" si="76"/>
        <v>0</v>
      </c>
      <c r="AP91" s="168">
        <f t="shared" si="77"/>
        <v>1</v>
      </c>
      <c r="AQ91" s="160">
        <f t="shared" si="78"/>
        <v>0</v>
      </c>
      <c r="AR91" s="167">
        <f t="shared" si="79"/>
        <v>0</v>
      </c>
      <c r="AS91" s="168">
        <f t="shared" si="80"/>
        <v>1</v>
      </c>
      <c r="AT91" s="160">
        <f t="shared" si="81"/>
        <v>0</v>
      </c>
      <c r="AU91" s="167">
        <f t="shared" si="82"/>
        <v>0</v>
      </c>
      <c r="AV91" s="168">
        <f t="shared" si="83"/>
        <v>1</v>
      </c>
      <c r="AW91" s="160">
        <f t="shared" si="84"/>
        <v>0</v>
      </c>
      <c r="AX91" s="167">
        <f t="shared" si="85"/>
        <v>0</v>
      </c>
      <c r="AY91" s="168">
        <f t="shared" si="86"/>
        <v>1</v>
      </c>
      <c r="AZ91" s="160">
        <f t="shared" si="46"/>
        <v>0</v>
      </c>
      <c r="BA91" s="167">
        <f t="shared" si="87"/>
        <v>0</v>
      </c>
      <c r="BB91" s="168">
        <f t="shared" si="88"/>
        <v>1</v>
      </c>
      <c r="BC91" s="160">
        <f t="shared" si="89"/>
        <v>0</v>
      </c>
    </row>
    <row r="92" spans="3:55" ht="17.45" customHeight="1" x14ac:dyDescent="0.2">
      <c r="C92" s="192"/>
      <c r="D92" s="192"/>
      <c r="E92" s="192"/>
      <c r="F92" s="158">
        <f>DATOS!$E$10</f>
        <v>2020</v>
      </c>
      <c r="G92" s="194">
        <v>0.1</v>
      </c>
      <c r="H92" s="192"/>
      <c r="I92" s="178"/>
      <c r="J92" s="166">
        <f t="shared" si="47"/>
        <v>0</v>
      </c>
      <c r="K92" s="160">
        <f t="shared" si="48"/>
        <v>0</v>
      </c>
      <c r="L92" s="160">
        <f t="shared" si="49"/>
        <v>0</v>
      </c>
      <c r="M92" s="160">
        <f t="shared" si="50"/>
        <v>0</v>
      </c>
      <c r="N92" s="160">
        <f t="shared" si="51"/>
        <v>0</v>
      </c>
      <c r="O92" s="195"/>
      <c r="P92" s="167">
        <f t="shared" si="52"/>
        <v>0</v>
      </c>
      <c r="Q92" s="168">
        <f t="shared" si="53"/>
        <v>1</v>
      </c>
      <c r="R92" s="160">
        <f t="shared" si="54"/>
        <v>0</v>
      </c>
      <c r="S92" s="160"/>
      <c r="T92" s="167">
        <f t="shared" si="90"/>
        <v>0</v>
      </c>
      <c r="U92" s="168">
        <f t="shared" si="91"/>
        <v>1</v>
      </c>
      <c r="V92" s="160">
        <f t="shared" si="57"/>
        <v>0</v>
      </c>
      <c r="W92" s="167">
        <f t="shared" si="58"/>
        <v>0</v>
      </c>
      <c r="X92" s="168">
        <f t="shared" si="59"/>
        <v>1</v>
      </c>
      <c r="Y92" s="160">
        <f t="shared" si="60"/>
        <v>0</v>
      </c>
      <c r="Z92" s="167">
        <f t="shared" si="61"/>
        <v>0</v>
      </c>
      <c r="AA92" s="168">
        <f t="shared" si="62"/>
        <v>1</v>
      </c>
      <c r="AB92" s="160">
        <f t="shared" si="63"/>
        <v>0</v>
      </c>
      <c r="AC92" s="167">
        <f t="shared" si="64"/>
        <v>0</v>
      </c>
      <c r="AD92" s="168">
        <f t="shared" si="65"/>
        <v>1</v>
      </c>
      <c r="AE92" s="160">
        <f t="shared" si="66"/>
        <v>0</v>
      </c>
      <c r="AF92" s="167">
        <f t="shared" si="67"/>
        <v>0</v>
      </c>
      <c r="AG92" s="168">
        <f t="shared" si="68"/>
        <v>1</v>
      </c>
      <c r="AH92" s="160">
        <f t="shared" si="69"/>
        <v>0</v>
      </c>
      <c r="AI92" s="167">
        <f t="shared" si="70"/>
        <v>0</v>
      </c>
      <c r="AJ92" s="168">
        <f t="shared" si="71"/>
        <v>1</v>
      </c>
      <c r="AK92" s="160">
        <f t="shared" si="72"/>
        <v>0</v>
      </c>
      <c r="AL92" s="167">
        <f t="shared" si="73"/>
        <v>0</v>
      </c>
      <c r="AM92" s="168">
        <f t="shared" si="74"/>
        <v>1</v>
      </c>
      <c r="AN92" s="160">
        <f t="shared" si="75"/>
        <v>0</v>
      </c>
      <c r="AO92" s="167">
        <f t="shared" si="76"/>
        <v>0</v>
      </c>
      <c r="AP92" s="168">
        <f t="shared" si="77"/>
        <v>1</v>
      </c>
      <c r="AQ92" s="160">
        <f t="shared" si="78"/>
        <v>0</v>
      </c>
      <c r="AR92" s="167">
        <f t="shared" si="79"/>
        <v>0</v>
      </c>
      <c r="AS92" s="168">
        <f t="shared" si="80"/>
        <v>1</v>
      </c>
      <c r="AT92" s="160">
        <f t="shared" si="81"/>
        <v>0</v>
      </c>
      <c r="AU92" s="167">
        <f t="shared" si="82"/>
        <v>0</v>
      </c>
      <c r="AV92" s="168">
        <f t="shared" si="83"/>
        <v>1</v>
      </c>
      <c r="AW92" s="160">
        <f t="shared" si="84"/>
        <v>0</v>
      </c>
      <c r="AX92" s="167">
        <f t="shared" si="85"/>
        <v>0</v>
      </c>
      <c r="AY92" s="168">
        <f t="shared" si="86"/>
        <v>1</v>
      </c>
      <c r="AZ92" s="160">
        <f t="shared" si="46"/>
        <v>0</v>
      </c>
      <c r="BA92" s="167">
        <f t="shared" si="87"/>
        <v>0</v>
      </c>
      <c r="BB92" s="168">
        <f t="shared" si="88"/>
        <v>1</v>
      </c>
      <c r="BC92" s="160">
        <f t="shared" si="89"/>
        <v>0</v>
      </c>
    </row>
    <row r="93" spans="3:55" ht="17.45" customHeight="1" x14ac:dyDescent="0.2">
      <c r="C93" s="192"/>
      <c r="D93" s="192"/>
      <c r="E93" s="192"/>
      <c r="F93" s="158">
        <f>DATOS!$E$10</f>
        <v>2020</v>
      </c>
      <c r="G93" s="194">
        <v>0.1</v>
      </c>
      <c r="H93" s="192"/>
      <c r="I93" s="178"/>
      <c r="J93" s="166">
        <f t="shared" si="47"/>
        <v>0</v>
      </c>
      <c r="K93" s="160">
        <f t="shared" si="48"/>
        <v>0</v>
      </c>
      <c r="L93" s="160">
        <f t="shared" si="49"/>
        <v>0</v>
      </c>
      <c r="M93" s="160">
        <f t="shared" si="50"/>
        <v>0</v>
      </c>
      <c r="N93" s="160">
        <f t="shared" si="51"/>
        <v>0</v>
      </c>
      <c r="O93" s="195"/>
      <c r="P93" s="167">
        <f t="shared" si="52"/>
        <v>0</v>
      </c>
      <c r="Q93" s="168">
        <f t="shared" si="53"/>
        <v>1</v>
      </c>
      <c r="R93" s="160">
        <f t="shared" si="54"/>
        <v>0</v>
      </c>
      <c r="S93" s="160"/>
      <c r="T93" s="167">
        <f t="shared" si="90"/>
        <v>0</v>
      </c>
      <c r="U93" s="168">
        <f t="shared" si="91"/>
        <v>1</v>
      </c>
      <c r="V93" s="160">
        <f t="shared" si="57"/>
        <v>0</v>
      </c>
      <c r="W93" s="167">
        <f t="shared" si="58"/>
        <v>0</v>
      </c>
      <c r="X93" s="168">
        <f t="shared" si="59"/>
        <v>1</v>
      </c>
      <c r="Y93" s="160">
        <f t="shared" si="60"/>
        <v>0</v>
      </c>
      <c r="Z93" s="167">
        <f t="shared" si="61"/>
        <v>0</v>
      </c>
      <c r="AA93" s="168">
        <f t="shared" si="62"/>
        <v>1</v>
      </c>
      <c r="AB93" s="160">
        <f t="shared" si="63"/>
        <v>0</v>
      </c>
      <c r="AC93" s="167">
        <f t="shared" si="64"/>
        <v>0</v>
      </c>
      <c r="AD93" s="168">
        <f t="shared" si="65"/>
        <v>1</v>
      </c>
      <c r="AE93" s="160">
        <f t="shared" si="66"/>
        <v>0</v>
      </c>
      <c r="AF93" s="167">
        <f t="shared" si="67"/>
        <v>0</v>
      </c>
      <c r="AG93" s="168">
        <f t="shared" si="68"/>
        <v>1</v>
      </c>
      <c r="AH93" s="160">
        <f t="shared" si="69"/>
        <v>0</v>
      </c>
      <c r="AI93" s="167">
        <f t="shared" si="70"/>
        <v>0</v>
      </c>
      <c r="AJ93" s="168">
        <f t="shared" si="71"/>
        <v>1</v>
      </c>
      <c r="AK93" s="160">
        <f t="shared" si="72"/>
        <v>0</v>
      </c>
      <c r="AL93" s="167">
        <f t="shared" si="73"/>
        <v>0</v>
      </c>
      <c r="AM93" s="168">
        <f t="shared" si="74"/>
        <v>1</v>
      </c>
      <c r="AN93" s="160">
        <f t="shared" si="75"/>
        <v>0</v>
      </c>
      <c r="AO93" s="167">
        <f t="shared" si="76"/>
        <v>0</v>
      </c>
      <c r="AP93" s="168">
        <f t="shared" si="77"/>
        <v>1</v>
      </c>
      <c r="AQ93" s="160">
        <f t="shared" si="78"/>
        <v>0</v>
      </c>
      <c r="AR93" s="167">
        <f t="shared" si="79"/>
        <v>0</v>
      </c>
      <c r="AS93" s="168">
        <f t="shared" si="80"/>
        <v>1</v>
      </c>
      <c r="AT93" s="160">
        <f t="shared" si="81"/>
        <v>0</v>
      </c>
      <c r="AU93" s="167">
        <f t="shared" si="82"/>
        <v>0</v>
      </c>
      <c r="AV93" s="168">
        <f t="shared" si="83"/>
        <v>1</v>
      </c>
      <c r="AW93" s="160">
        <f t="shared" si="84"/>
        <v>0</v>
      </c>
      <c r="AX93" s="167">
        <f t="shared" si="85"/>
        <v>0</v>
      </c>
      <c r="AY93" s="168">
        <f t="shared" si="86"/>
        <v>1</v>
      </c>
      <c r="AZ93" s="160">
        <f t="shared" si="46"/>
        <v>0</v>
      </c>
      <c r="BA93" s="167">
        <f t="shared" si="87"/>
        <v>0</v>
      </c>
      <c r="BB93" s="168">
        <f t="shared" si="88"/>
        <v>1</v>
      </c>
      <c r="BC93" s="160">
        <f t="shared" si="89"/>
        <v>0</v>
      </c>
    </row>
    <row r="94" spans="3:55" ht="17.45" customHeight="1" x14ac:dyDescent="0.2">
      <c r="C94" s="192"/>
      <c r="D94" s="192"/>
      <c r="E94" s="192"/>
      <c r="F94" s="158">
        <f>DATOS!$E$10</f>
        <v>2020</v>
      </c>
      <c r="G94" s="194">
        <v>0.1</v>
      </c>
      <c r="H94" s="192"/>
      <c r="I94" s="178"/>
      <c r="J94" s="166">
        <f t="shared" si="47"/>
        <v>0</v>
      </c>
      <c r="K94" s="160">
        <f t="shared" si="48"/>
        <v>0</v>
      </c>
      <c r="L94" s="160">
        <f t="shared" si="49"/>
        <v>0</v>
      </c>
      <c r="M94" s="160">
        <f t="shared" si="50"/>
        <v>0</v>
      </c>
      <c r="N94" s="160">
        <f t="shared" si="51"/>
        <v>0</v>
      </c>
      <c r="O94" s="195"/>
      <c r="P94" s="167">
        <f t="shared" si="52"/>
        <v>0</v>
      </c>
      <c r="Q94" s="168">
        <f t="shared" si="53"/>
        <v>1</v>
      </c>
      <c r="R94" s="160">
        <f t="shared" si="54"/>
        <v>0</v>
      </c>
      <c r="S94" s="160"/>
      <c r="T94" s="167">
        <f t="shared" si="90"/>
        <v>0</v>
      </c>
      <c r="U94" s="168">
        <f t="shared" si="91"/>
        <v>1</v>
      </c>
      <c r="V94" s="160">
        <f t="shared" si="57"/>
        <v>0</v>
      </c>
      <c r="W94" s="167">
        <f t="shared" si="58"/>
        <v>0</v>
      </c>
      <c r="X94" s="168">
        <f t="shared" si="59"/>
        <v>1</v>
      </c>
      <c r="Y94" s="160">
        <f t="shared" si="60"/>
        <v>0</v>
      </c>
      <c r="Z94" s="167">
        <f t="shared" si="61"/>
        <v>0</v>
      </c>
      <c r="AA94" s="168">
        <f t="shared" si="62"/>
        <v>1</v>
      </c>
      <c r="AB94" s="160">
        <f t="shared" si="63"/>
        <v>0</v>
      </c>
      <c r="AC94" s="167">
        <f t="shared" si="64"/>
        <v>0</v>
      </c>
      <c r="AD94" s="168">
        <f t="shared" si="65"/>
        <v>1</v>
      </c>
      <c r="AE94" s="160">
        <f t="shared" si="66"/>
        <v>0</v>
      </c>
      <c r="AF94" s="167">
        <f t="shared" si="67"/>
        <v>0</v>
      </c>
      <c r="AG94" s="168">
        <f t="shared" si="68"/>
        <v>1</v>
      </c>
      <c r="AH94" s="160">
        <f t="shared" si="69"/>
        <v>0</v>
      </c>
      <c r="AI94" s="167">
        <f t="shared" si="70"/>
        <v>0</v>
      </c>
      <c r="AJ94" s="168">
        <f t="shared" si="71"/>
        <v>1</v>
      </c>
      <c r="AK94" s="160">
        <f t="shared" si="72"/>
        <v>0</v>
      </c>
      <c r="AL94" s="167">
        <f t="shared" si="73"/>
        <v>0</v>
      </c>
      <c r="AM94" s="168">
        <f t="shared" si="74"/>
        <v>1</v>
      </c>
      <c r="AN94" s="160">
        <f t="shared" si="75"/>
        <v>0</v>
      </c>
      <c r="AO94" s="167">
        <f t="shared" si="76"/>
        <v>0</v>
      </c>
      <c r="AP94" s="168">
        <f t="shared" si="77"/>
        <v>1</v>
      </c>
      <c r="AQ94" s="160">
        <f t="shared" si="78"/>
        <v>0</v>
      </c>
      <c r="AR94" s="167">
        <f t="shared" si="79"/>
        <v>0</v>
      </c>
      <c r="AS94" s="168">
        <f t="shared" si="80"/>
        <v>1</v>
      </c>
      <c r="AT94" s="160">
        <f t="shared" si="81"/>
        <v>0</v>
      </c>
      <c r="AU94" s="167">
        <f t="shared" si="82"/>
        <v>0</v>
      </c>
      <c r="AV94" s="168">
        <f t="shared" si="83"/>
        <v>1</v>
      </c>
      <c r="AW94" s="160">
        <f t="shared" si="84"/>
        <v>0</v>
      </c>
      <c r="AX94" s="167">
        <f t="shared" si="85"/>
        <v>0</v>
      </c>
      <c r="AY94" s="168">
        <f t="shared" si="86"/>
        <v>1</v>
      </c>
      <c r="AZ94" s="160">
        <f t="shared" si="46"/>
        <v>0</v>
      </c>
      <c r="BA94" s="167">
        <f t="shared" si="87"/>
        <v>0</v>
      </c>
      <c r="BB94" s="168">
        <f t="shared" si="88"/>
        <v>1</v>
      </c>
      <c r="BC94" s="160">
        <f t="shared" si="89"/>
        <v>0</v>
      </c>
    </row>
    <row r="95" spans="3:55" ht="17.45" customHeight="1" x14ac:dyDescent="0.2">
      <c r="C95" s="192"/>
      <c r="D95" s="192"/>
      <c r="E95" s="192"/>
      <c r="F95" s="158">
        <f>DATOS!$E$10</f>
        <v>2020</v>
      </c>
      <c r="G95" s="194">
        <v>0.1</v>
      </c>
      <c r="H95" s="192"/>
      <c r="I95" s="178"/>
      <c r="J95" s="166">
        <f t="shared" si="47"/>
        <v>0</v>
      </c>
      <c r="K95" s="160">
        <f t="shared" si="48"/>
        <v>0</v>
      </c>
      <c r="L95" s="160">
        <f t="shared" si="49"/>
        <v>0</v>
      </c>
      <c r="M95" s="160">
        <f t="shared" si="50"/>
        <v>0</v>
      </c>
      <c r="N95" s="160">
        <f t="shared" si="51"/>
        <v>0</v>
      </c>
      <c r="O95" s="195"/>
      <c r="P95" s="167">
        <f t="shared" si="52"/>
        <v>0</v>
      </c>
      <c r="Q95" s="168">
        <f t="shared" si="53"/>
        <v>1</v>
      </c>
      <c r="R95" s="160">
        <f t="shared" si="54"/>
        <v>0</v>
      </c>
      <c r="S95" s="160"/>
      <c r="T95" s="167">
        <f t="shared" si="90"/>
        <v>0</v>
      </c>
      <c r="U95" s="168">
        <f t="shared" si="91"/>
        <v>1</v>
      </c>
      <c r="V95" s="160">
        <f t="shared" si="57"/>
        <v>0</v>
      </c>
      <c r="W95" s="167">
        <f t="shared" si="58"/>
        <v>0</v>
      </c>
      <c r="X95" s="168">
        <f t="shared" si="59"/>
        <v>1</v>
      </c>
      <c r="Y95" s="160">
        <f t="shared" si="60"/>
        <v>0</v>
      </c>
      <c r="Z95" s="167">
        <f t="shared" si="61"/>
        <v>0</v>
      </c>
      <c r="AA95" s="168">
        <f t="shared" si="62"/>
        <v>1</v>
      </c>
      <c r="AB95" s="160">
        <f t="shared" si="63"/>
        <v>0</v>
      </c>
      <c r="AC95" s="167">
        <f t="shared" si="64"/>
        <v>0</v>
      </c>
      <c r="AD95" s="168">
        <f t="shared" si="65"/>
        <v>1</v>
      </c>
      <c r="AE95" s="160">
        <f t="shared" si="66"/>
        <v>0</v>
      </c>
      <c r="AF95" s="167">
        <f t="shared" si="67"/>
        <v>0</v>
      </c>
      <c r="AG95" s="168">
        <f t="shared" si="68"/>
        <v>1</v>
      </c>
      <c r="AH95" s="160">
        <f t="shared" si="69"/>
        <v>0</v>
      </c>
      <c r="AI95" s="167">
        <f t="shared" si="70"/>
        <v>0</v>
      </c>
      <c r="AJ95" s="168">
        <f t="shared" si="71"/>
        <v>1</v>
      </c>
      <c r="AK95" s="160">
        <f t="shared" si="72"/>
        <v>0</v>
      </c>
      <c r="AL95" s="167">
        <f t="shared" si="73"/>
        <v>0</v>
      </c>
      <c r="AM95" s="168">
        <f t="shared" si="74"/>
        <v>1</v>
      </c>
      <c r="AN95" s="160">
        <f t="shared" si="75"/>
        <v>0</v>
      </c>
      <c r="AO95" s="167">
        <f t="shared" si="76"/>
        <v>0</v>
      </c>
      <c r="AP95" s="168">
        <f t="shared" si="77"/>
        <v>1</v>
      </c>
      <c r="AQ95" s="160">
        <f t="shared" si="78"/>
        <v>0</v>
      </c>
      <c r="AR95" s="167">
        <f t="shared" si="79"/>
        <v>0</v>
      </c>
      <c r="AS95" s="168">
        <f t="shared" si="80"/>
        <v>1</v>
      </c>
      <c r="AT95" s="160">
        <f t="shared" si="81"/>
        <v>0</v>
      </c>
      <c r="AU95" s="167">
        <f t="shared" si="82"/>
        <v>0</v>
      </c>
      <c r="AV95" s="168">
        <f t="shared" si="83"/>
        <v>1</v>
      </c>
      <c r="AW95" s="160">
        <f t="shared" si="84"/>
        <v>0</v>
      </c>
      <c r="AX95" s="167">
        <f t="shared" si="85"/>
        <v>0</v>
      </c>
      <c r="AY95" s="168">
        <f t="shared" si="86"/>
        <v>1</v>
      </c>
      <c r="AZ95" s="160">
        <f t="shared" si="46"/>
        <v>0</v>
      </c>
      <c r="BA95" s="167">
        <f t="shared" si="87"/>
        <v>0</v>
      </c>
      <c r="BB95" s="168">
        <f t="shared" si="88"/>
        <v>1</v>
      </c>
      <c r="BC95" s="160">
        <f t="shared" si="89"/>
        <v>0</v>
      </c>
    </row>
    <row r="96" spans="3:55" ht="17.45" customHeight="1" x14ac:dyDescent="0.2">
      <c r="C96" s="192"/>
      <c r="D96" s="192"/>
      <c r="E96" s="192"/>
      <c r="F96" s="158">
        <f>DATOS!$E$10</f>
        <v>2020</v>
      </c>
      <c r="G96" s="194">
        <v>0.1</v>
      </c>
      <c r="H96" s="192"/>
      <c r="I96" s="178"/>
      <c r="J96" s="166">
        <f t="shared" si="47"/>
        <v>0</v>
      </c>
      <c r="K96" s="160">
        <f t="shared" si="48"/>
        <v>0</v>
      </c>
      <c r="L96" s="160">
        <f t="shared" si="49"/>
        <v>0</v>
      </c>
      <c r="M96" s="160">
        <f t="shared" si="50"/>
        <v>0</v>
      </c>
      <c r="N96" s="160">
        <f t="shared" si="51"/>
        <v>0</v>
      </c>
      <c r="O96" s="195"/>
      <c r="P96" s="167">
        <f t="shared" si="52"/>
        <v>0</v>
      </c>
      <c r="Q96" s="168">
        <f t="shared" si="53"/>
        <v>1</v>
      </c>
      <c r="R96" s="160">
        <f t="shared" si="54"/>
        <v>0</v>
      </c>
      <c r="S96" s="160"/>
      <c r="T96" s="167">
        <f t="shared" si="90"/>
        <v>0</v>
      </c>
      <c r="U96" s="168">
        <f t="shared" si="91"/>
        <v>1</v>
      </c>
      <c r="V96" s="160">
        <f t="shared" si="57"/>
        <v>0</v>
      </c>
      <c r="W96" s="167">
        <f t="shared" si="58"/>
        <v>0</v>
      </c>
      <c r="X96" s="168">
        <f t="shared" si="59"/>
        <v>1</v>
      </c>
      <c r="Y96" s="160">
        <f t="shared" si="60"/>
        <v>0</v>
      </c>
      <c r="Z96" s="167">
        <f t="shared" si="61"/>
        <v>0</v>
      </c>
      <c r="AA96" s="168">
        <f t="shared" si="62"/>
        <v>1</v>
      </c>
      <c r="AB96" s="160">
        <f t="shared" si="63"/>
        <v>0</v>
      </c>
      <c r="AC96" s="167">
        <f t="shared" si="64"/>
        <v>0</v>
      </c>
      <c r="AD96" s="168">
        <f t="shared" si="65"/>
        <v>1</v>
      </c>
      <c r="AE96" s="160">
        <f t="shared" si="66"/>
        <v>0</v>
      </c>
      <c r="AF96" s="167">
        <f t="shared" si="67"/>
        <v>0</v>
      </c>
      <c r="AG96" s="168">
        <f t="shared" si="68"/>
        <v>1</v>
      </c>
      <c r="AH96" s="160">
        <f t="shared" si="69"/>
        <v>0</v>
      </c>
      <c r="AI96" s="167">
        <f t="shared" si="70"/>
        <v>0</v>
      </c>
      <c r="AJ96" s="168">
        <f t="shared" si="71"/>
        <v>1</v>
      </c>
      <c r="AK96" s="160">
        <f t="shared" si="72"/>
        <v>0</v>
      </c>
      <c r="AL96" s="167">
        <f t="shared" si="73"/>
        <v>0</v>
      </c>
      <c r="AM96" s="168">
        <f t="shared" si="74"/>
        <v>1</v>
      </c>
      <c r="AN96" s="160">
        <f t="shared" si="75"/>
        <v>0</v>
      </c>
      <c r="AO96" s="167">
        <f t="shared" si="76"/>
        <v>0</v>
      </c>
      <c r="AP96" s="168">
        <f t="shared" si="77"/>
        <v>1</v>
      </c>
      <c r="AQ96" s="160">
        <f t="shared" si="78"/>
        <v>0</v>
      </c>
      <c r="AR96" s="167">
        <f t="shared" si="79"/>
        <v>0</v>
      </c>
      <c r="AS96" s="168">
        <f t="shared" si="80"/>
        <v>1</v>
      </c>
      <c r="AT96" s="160">
        <f t="shared" si="81"/>
        <v>0</v>
      </c>
      <c r="AU96" s="167">
        <f t="shared" si="82"/>
        <v>0</v>
      </c>
      <c r="AV96" s="168">
        <f t="shared" si="83"/>
        <v>1</v>
      </c>
      <c r="AW96" s="160">
        <f t="shared" si="84"/>
        <v>0</v>
      </c>
      <c r="AX96" s="167">
        <f t="shared" si="85"/>
        <v>0</v>
      </c>
      <c r="AY96" s="168">
        <f t="shared" si="86"/>
        <v>1</v>
      </c>
      <c r="AZ96" s="160">
        <f t="shared" si="46"/>
        <v>0</v>
      </c>
      <c r="BA96" s="167">
        <f t="shared" si="87"/>
        <v>0</v>
      </c>
      <c r="BB96" s="168">
        <f t="shared" si="88"/>
        <v>1</v>
      </c>
      <c r="BC96" s="160">
        <f t="shared" si="89"/>
        <v>0</v>
      </c>
    </row>
    <row r="97" spans="3:55" ht="17.45" customHeight="1" x14ac:dyDescent="0.2">
      <c r="C97" s="192"/>
      <c r="D97" s="192"/>
      <c r="E97" s="192"/>
      <c r="F97" s="158">
        <f>DATOS!$E$10</f>
        <v>2020</v>
      </c>
      <c r="G97" s="194">
        <v>0.1</v>
      </c>
      <c r="H97" s="192"/>
      <c r="I97" s="178"/>
      <c r="J97" s="166">
        <f t="shared" si="47"/>
        <v>0</v>
      </c>
      <c r="K97" s="160">
        <f t="shared" si="48"/>
        <v>0</v>
      </c>
      <c r="L97" s="160">
        <f t="shared" si="49"/>
        <v>0</v>
      </c>
      <c r="M97" s="160">
        <f t="shared" si="50"/>
        <v>0</v>
      </c>
      <c r="N97" s="160">
        <f t="shared" si="51"/>
        <v>0</v>
      </c>
      <c r="O97" s="195"/>
      <c r="P97" s="167">
        <f t="shared" si="52"/>
        <v>0</v>
      </c>
      <c r="Q97" s="168">
        <f t="shared" si="53"/>
        <v>1</v>
      </c>
      <c r="R97" s="160">
        <f t="shared" si="54"/>
        <v>0</v>
      </c>
      <c r="S97" s="160"/>
      <c r="T97" s="167">
        <f t="shared" si="90"/>
        <v>0</v>
      </c>
      <c r="U97" s="168">
        <f t="shared" si="91"/>
        <v>1</v>
      </c>
      <c r="V97" s="160">
        <f t="shared" si="57"/>
        <v>0</v>
      </c>
      <c r="W97" s="167">
        <f t="shared" si="58"/>
        <v>0</v>
      </c>
      <c r="X97" s="168">
        <f t="shared" si="59"/>
        <v>1</v>
      </c>
      <c r="Y97" s="160">
        <f t="shared" si="60"/>
        <v>0</v>
      </c>
      <c r="Z97" s="167">
        <f t="shared" si="61"/>
        <v>0</v>
      </c>
      <c r="AA97" s="168">
        <f t="shared" si="62"/>
        <v>1</v>
      </c>
      <c r="AB97" s="160">
        <f t="shared" si="63"/>
        <v>0</v>
      </c>
      <c r="AC97" s="167">
        <f t="shared" si="64"/>
        <v>0</v>
      </c>
      <c r="AD97" s="168">
        <f t="shared" si="65"/>
        <v>1</v>
      </c>
      <c r="AE97" s="160">
        <f t="shared" si="66"/>
        <v>0</v>
      </c>
      <c r="AF97" s="167">
        <f t="shared" si="67"/>
        <v>0</v>
      </c>
      <c r="AG97" s="168">
        <f t="shared" si="68"/>
        <v>1</v>
      </c>
      <c r="AH97" s="160">
        <f t="shared" si="69"/>
        <v>0</v>
      </c>
      <c r="AI97" s="167">
        <f t="shared" si="70"/>
        <v>0</v>
      </c>
      <c r="AJ97" s="168">
        <f t="shared" si="71"/>
        <v>1</v>
      </c>
      <c r="AK97" s="160">
        <f t="shared" si="72"/>
        <v>0</v>
      </c>
      <c r="AL97" s="167">
        <f t="shared" si="73"/>
        <v>0</v>
      </c>
      <c r="AM97" s="168">
        <f t="shared" si="74"/>
        <v>1</v>
      </c>
      <c r="AN97" s="160">
        <f t="shared" si="75"/>
        <v>0</v>
      </c>
      <c r="AO97" s="167">
        <f t="shared" si="76"/>
        <v>0</v>
      </c>
      <c r="AP97" s="168">
        <f t="shared" si="77"/>
        <v>1</v>
      </c>
      <c r="AQ97" s="160">
        <f t="shared" si="78"/>
        <v>0</v>
      </c>
      <c r="AR97" s="167">
        <f t="shared" si="79"/>
        <v>0</v>
      </c>
      <c r="AS97" s="168">
        <f t="shared" si="80"/>
        <v>1</v>
      </c>
      <c r="AT97" s="160">
        <f t="shared" si="81"/>
        <v>0</v>
      </c>
      <c r="AU97" s="167">
        <f t="shared" si="82"/>
        <v>0</v>
      </c>
      <c r="AV97" s="168">
        <f t="shared" si="83"/>
        <v>1</v>
      </c>
      <c r="AW97" s="160">
        <f t="shared" si="84"/>
        <v>0</v>
      </c>
      <c r="AX97" s="167">
        <f t="shared" si="85"/>
        <v>0</v>
      </c>
      <c r="AY97" s="168">
        <f t="shared" si="86"/>
        <v>1</v>
      </c>
      <c r="AZ97" s="160">
        <f t="shared" si="46"/>
        <v>0</v>
      </c>
      <c r="BA97" s="167">
        <f t="shared" si="87"/>
        <v>0</v>
      </c>
      <c r="BB97" s="168">
        <f t="shared" si="88"/>
        <v>1</v>
      </c>
      <c r="BC97" s="160">
        <f t="shared" si="89"/>
        <v>0</v>
      </c>
    </row>
    <row r="98" spans="3:55" ht="17.45" customHeight="1" x14ac:dyDescent="0.2">
      <c r="C98" s="192"/>
      <c r="D98" s="192"/>
      <c r="E98" s="192"/>
      <c r="F98" s="158">
        <f>DATOS!$E$10</f>
        <v>2020</v>
      </c>
      <c r="G98" s="194">
        <v>0.1</v>
      </c>
      <c r="H98" s="192"/>
      <c r="I98" s="178"/>
      <c r="J98" s="166">
        <f t="shared" si="47"/>
        <v>0</v>
      </c>
      <c r="K98" s="160">
        <f t="shared" si="48"/>
        <v>0</v>
      </c>
      <c r="L98" s="160">
        <f t="shared" si="49"/>
        <v>0</v>
      </c>
      <c r="M98" s="160">
        <f t="shared" si="50"/>
        <v>0</v>
      </c>
      <c r="N98" s="160">
        <f t="shared" si="51"/>
        <v>0</v>
      </c>
      <c r="O98" s="195"/>
      <c r="P98" s="167">
        <f t="shared" si="52"/>
        <v>0</v>
      </c>
      <c r="Q98" s="168">
        <f t="shared" si="53"/>
        <v>1</v>
      </c>
      <c r="R98" s="160">
        <f t="shared" si="54"/>
        <v>0</v>
      </c>
      <c r="S98" s="160"/>
      <c r="T98" s="167">
        <f t="shared" si="90"/>
        <v>0</v>
      </c>
      <c r="U98" s="168">
        <f t="shared" si="91"/>
        <v>1</v>
      </c>
      <c r="V98" s="160">
        <f t="shared" si="57"/>
        <v>0</v>
      </c>
      <c r="W98" s="167">
        <f t="shared" si="58"/>
        <v>0</v>
      </c>
      <c r="X98" s="168">
        <f t="shared" si="59"/>
        <v>1</v>
      </c>
      <c r="Y98" s="160">
        <f t="shared" si="60"/>
        <v>0</v>
      </c>
      <c r="Z98" s="167">
        <f t="shared" si="61"/>
        <v>0</v>
      </c>
      <c r="AA98" s="168">
        <f t="shared" si="62"/>
        <v>1</v>
      </c>
      <c r="AB98" s="160">
        <f t="shared" si="63"/>
        <v>0</v>
      </c>
      <c r="AC98" s="167">
        <f t="shared" si="64"/>
        <v>0</v>
      </c>
      <c r="AD98" s="168">
        <f t="shared" si="65"/>
        <v>1</v>
      </c>
      <c r="AE98" s="160">
        <f t="shared" si="66"/>
        <v>0</v>
      </c>
      <c r="AF98" s="167">
        <f t="shared" si="67"/>
        <v>0</v>
      </c>
      <c r="AG98" s="168">
        <f t="shared" si="68"/>
        <v>1</v>
      </c>
      <c r="AH98" s="160">
        <f t="shared" si="69"/>
        <v>0</v>
      </c>
      <c r="AI98" s="167">
        <f t="shared" si="70"/>
        <v>0</v>
      </c>
      <c r="AJ98" s="168">
        <f t="shared" si="71"/>
        <v>1</v>
      </c>
      <c r="AK98" s="160">
        <f t="shared" si="72"/>
        <v>0</v>
      </c>
      <c r="AL98" s="167">
        <f t="shared" si="73"/>
        <v>0</v>
      </c>
      <c r="AM98" s="168">
        <f t="shared" si="74"/>
        <v>1</v>
      </c>
      <c r="AN98" s="160">
        <f t="shared" si="75"/>
        <v>0</v>
      </c>
      <c r="AO98" s="167">
        <f t="shared" si="76"/>
        <v>0</v>
      </c>
      <c r="AP98" s="168">
        <f t="shared" si="77"/>
        <v>1</v>
      </c>
      <c r="AQ98" s="160">
        <f t="shared" si="78"/>
        <v>0</v>
      </c>
      <c r="AR98" s="167">
        <f t="shared" si="79"/>
        <v>0</v>
      </c>
      <c r="AS98" s="168">
        <f t="shared" si="80"/>
        <v>1</v>
      </c>
      <c r="AT98" s="160">
        <f t="shared" si="81"/>
        <v>0</v>
      </c>
      <c r="AU98" s="167">
        <f t="shared" si="82"/>
        <v>0</v>
      </c>
      <c r="AV98" s="168">
        <f t="shared" si="83"/>
        <v>1</v>
      </c>
      <c r="AW98" s="160">
        <f t="shared" si="84"/>
        <v>0</v>
      </c>
      <c r="AX98" s="167">
        <f t="shared" si="85"/>
        <v>0</v>
      </c>
      <c r="AY98" s="168">
        <f t="shared" si="86"/>
        <v>1</v>
      </c>
      <c r="AZ98" s="160">
        <f t="shared" si="46"/>
        <v>0</v>
      </c>
      <c r="BA98" s="167">
        <f t="shared" si="87"/>
        <v>0</v>
      </c>
      <c r="BB98" s="168">
        <f t="shared" si="88"/>
        <v>1</v>
      </c>
      <c r="BC98" s="160">
        <f t="shared" si="89"/>
        <v>0</v>
      </c>
    </row>
    <row r="99" spans="3:55" ht="17.45" customHeight="1" x14ac:dyDescent="0.2">
      <c r="C99" s="192"/>
      <c r="D99" s="192"/>
      <c r="E99" s="192"/>
      <c r="F99" s="158">
        <f>DATOS!$E$10</f>
        <v>2020</v>
      </c>
      <c r="G99" s="194">
        <v>0.1</v>
      </c>
      <c r="H99" s="192"/>
      <c r="I99" s="178"/>
      <c r="J99" s="166">
        <f t="shared" si="47"/>
        <v>0</v>
      </c>
      <c r="K99" s="160">
        <f t="shared" si="48"/>
        <v>0</v>
      </c>
      <c r="L99" s="160">
        <f t="shared" si="49"/>
        <v>0</v>
      </c>
      <c r="M99" s="160">
        <f t="shared" si="50"/>
        <v>0</v>
      </c>
      <c r="N99" s="160">
        <f t="shared" si="51"/>
        <v>0</v>
      </c>
      <c r="O99" s="195"/>
      <c r="P99" s="167">
        <f t="shared" si="52"/>
        <v>0</v>
      </c>
      <c r="Q99" s="168">
        <f t="shared" si="53"/>
        <v>1</v>
      </c>
      <c r="R99" s="160">
        <f t="shared" si="54"/>
        <v>0</v>
      </c>
      <c r="S99" s="160"/>
      <c r="T99" s="167">
        <f t="shared" si="90"/>
        <v>0</v>
      </c>
      <c r="U99" s="168">
        <f t="shared" si="91"/>
        <v>1</v>
      </c>
      <c r="V99" s="160">
        <f t="shared" si="57"/>
        <v>0</v>
      </c>
      <c r="W99" s="167">
        <f t="shared" si="58"/>
        <v>0</v>
      </c>
      <c r="X99" s="168">
        <f t="shared" si="59"/>
        <v>1</v>
      </c>
      <c r="Y99" s="160">
        <f t="shared" si="60"/>
        <v>0</v>
      </c>
      <c r="Z99" s="167">
        <f t="shared" si="61"/>
        <v>0</v>
      </c>
      <c r="AA99" s="168">
        <f t="shared" si="62"/>
        <v>1</v>
      </c>
      <c r="AB99" s="160">
        <f t="shared" si="63"/>
        <v>0</v>
      </c>
      <c r="AC99" s="167">
        <f t="shared" si="64"/>
        <v>0</v>
      </c>
      <c r="AD99" s="168">
        <f t="shared" si="65"/>
        <v>1</v>
      </c>
      <c r="AE99" s="160">
        <f t="shared" si="66"/>
        <v>0</v>
      </c>
      <c r="AF99" s="167">
        <f t="shared" si="67"/>
        <v>0</v>
      </c>
      <c r="AG99" s="168">
        <f t="shared" si="68"/>
        <v>1</v>
      </c>
      <c r="AH99" s="160">
        <f t="shared" si="69"/>
        <v>0</v>
      </c>
      <c r="AI99" s="167">
        <f t="shared" si="70"/>
        <v>0</v>
      </c>
      <c r="AJ99" s="168">
        <f t="shared" si="71"/>
        <v>1</v>
      </c>
      <c r="AK99" s="160">
        <f t="shared" si="72"/>
        <v>0</v>
      </c>
      <c r="AL99" s="167">
        <f t="shared" si="73"/>
        <v>0</v>
      </c>
      <c r="AM99" s="168">
        <f t="shared" si="74"/>
        <v>1</v>
      </c>
      <c r="AN99" s="160">
        <f t="shared" si="75"/>
        <v>0</v>
      </c>
      <c r="AO99" s="167">
        <f t="shared" si="76"/>
        <v>0</v>
      </c>
      <c r="AP99" s="168">
        <f t="shared" si="77"/>
        <v>1</v>
      </c>
      <c r="AQ99" s="160">
        <f t="shared" si="78"/>
        <v>0</v>
      </c>
      <c r="AR99" s="167">
        <f t="shared" si="79"/>
        <v>0</v>
      </c>
      <c r="AS99" s="168">
        <f t="shared" si="80"/>
        <v>1</v>
      </c>
      <c r="AT99" s="160">
        <f t="shared" si="81"/>
        <v>0</v>
      </c>
      <c r="AU99" s="167">
        <f t="shared" si="82"/>
        <v>0</v>
      </c>
      <c r="AV99" s="168">
        <f t="shared" si="83"/>
        <v>1</v>
      </c>
      <c r="AW99" s="160">
        <f t="shared" si="84"/>
        <v>0</v>
      </c>
      <c r="AX99" s="167">
        <f t="shared" si="85"/>
        <v>0</v>
      </c>
      <c r="AY99" s="168">
        <f t="shared" si="86"/>
        <v>1</v>
      </c>
      <c r="AZ99" s="160">
        <f t="shared" si="46"/>
        <v>0</v>
      </c>
      <c r="BA99" s="167">
        <f t="shared" si="87"/>
        <v>0</v>
      </c>
      <c r="BB99" s="168">
        <f t="shared" si="88"/>
        <v>1</v>
      </c>
      <c r="BC99" s="160">
        <f t="shared" si="89"/>
        <v>0</v>
      </c>
    </row>
    <row r="100" spans="3:55" ht="17.45" customHeight="1" x14ac:dyDescent="0.2">
      <c r="C100" s="192"/>
      <c r="D100" s="192"/>
      <c r="E100" s="192"/>
      <c r="F100" s="158">
        <f>DATOS!$E$10</f>
        <v>2020</v>
      </c>
      <c r="G100" s="194">
        <v>0.1</v>
      </c>
      <c r="H100" s="192"/>
      <c r="I100" s="178"/>
      <c r="J100" s="166">
        <f t="shared" si="47"/>
        <v>0</v>
      </c>
      <c r="K100" s="160">
        <f t="shared" si="48"/>
        <v>0</v>
      </c>
      <c r="L100" s="160">
        <f t="shared" si="49"/>
        <v>0</v>
      </c>
      <c r="M100" s="160">
        <f t="shared" si="50"/>
        <v>0</v>
      </c>
      <c r="N100" s="160">
        <f t="shared" si="51"/>
        <v>0</v>
      </c>
      <c r="O100" s="195"/>
      <c r="P100" s="167">
        <f t="shared" si="52"/>
        <v>0</v>
      </c>
      <c r="Q100" s="168">
        <f t="shared" si="53"/>
        <v>1</v>
      </c>
      <c r="R100" s="160">
        <f t="shared" si="54"/>
        <v>0</v>
      </c>
      <c r="S100" s="160"/>
      <c r="T100" s="167">
        <f t="shared" si="90"/>
        <v>0</v>
      </c>
      <c r="U100" s="168">
        <f t="shared" si="91"/>
        <v>1</v>
      </c>
      <c r="V100" s="160">
        <f t="shared" si="57"/>
        <v>0</v>
      </c>
      <c r="W100" s="167">
        <f t="shared" si="58"/>
        <v>0</v>
      </c>
      <c r="X100" s="168">
        <f t="shared" si="59"/>
        <v>1</v>
      </c>
      <c r="Y100" s="160">
        <f t="shared" si="60"/>
        <v>0</v>
      </c>
      <c r="Z100" s="167">
        <f t="shared" si="61"/>
        <v>0</v>
      </c>
      <c r="AA100" s="168">
        <f t="shared" si="62"/>
        <v>1</v>
      </c>
      <c r="AB100" s="160">
        <f t="shared" si="63"/>
        <v>0</v>
      </c>
      <c r="AC100" s="167">
        <f t="shared" si="64"/>
        <v>0</v>
      </c>
      <c r="AD100" s="168">
        <f t="shared" si="65"/>
        <v>1</v>
      </c>
      <c r="AE100" s="160">
        <f t="shared" si="66"/>
        <v>0</v>
      </c>
      <c r="AF100" s="167">
        <f t="shared" si="67"/>
        <v>0</v>
      </c>
      <c r="AG100" s="168">
        <f t="shared" si="68"/>
        <v>1</v>
      </c>
      <c r="AH100" s="160">
        <f t="shared" si="69"/>
        <v>0</v>
      </c>
      <c r="AI100" s="167">
        <f t="shared" si="70"/>
        <v>0</v>
      </c>
      <c r="AJ100" s="168">
        <f t="shared" si="71"/>
        <v>1</v>
      </c>
      <c r="AK100" s="160">
        <f t="shared" si="72"/>
        <v>0</v>
      </c>
      <c r="AL100" s="167">
        <f t="shared" si="73"/>
        <v>0</v>
      </c>
      <c r="AM100" s="168">
        <f t="shared" si="74"/>
        <v>1</v>
      </c>
      <c r="AN100" s="160">
        <f t="shared" si="75"/>
        <v>0</v>
      </c>
      <c r="AO100" s="167">
        <f t="shared" si="76"/>
        <v>0</v>
      </c>
      <c r="AP100" s="168">
        <f t="shared" si="77"/>
        <v>1</v>
      </c>
      <c r="AQ100" s="160">
        <f t="shared" si="78"/>
        <v>0</v>
      </c>
      <c r="AR100" s="167">
        <f t="shared" si="79"/>
        <v>0</v>
      </c>
      <c r="AS100" s="168">
        <f t="shared" si="80"/>
        <v>1</v>
      </c>
      <c r="AT100" s="160">
        <f t="shared" si="81"/>
        <v>0</v>
      </c>
      <c r="AU100" s="167">
        <f t="shared" si="82"/>
        <v>0</v>
      </c>
      <c r="AV100" s="168">
        <f t="shared" si="83"/>
        <v>1</v>
      </c>
      <c r="AW100" s="160">
        <f t="shared" si="84"/>
        <v>0</v>
      </c>
      <c r="AX100" s="167">
        <f t="shared" si="85"/>
        <v>0</v>
      </c>
      <c r="AY100" s="168">
        <f t="shared" si="86"/>
        <v>1</v>
      </c>
      <c r="AZ100" s="160">
        <f t="shared" si="46"/>
        <v>0</v>
      </c>
      <c r="BA100" s="167">
        <f t="shared" si="87"/>
        <v>0</v>
      </c>
      <c r="BB100" s="168">
        <f t="shared" si="88"/>
        <v>1</v>
      </c>
      <c r="BC100" s="160">
        <f t="shared" si="89"/>
        <v>0</v>
      </c>
    </row>
    <row r="101" spans="3:55" ht="17.45" customHeight="1" x14ac:dyDescent="0.2">
      <c r="C101" s="192"/>
      <c r="D101" s="192"/>
      <c r="E101" s="192"/>
      <c r="F101" s="158">
        <f>DATOS!$E$10</f>
        <v>2020</v>
      </c>
      <c r="G101" s="194">
        <v>0.1</v>
      </c>
      <c r="H101" s="192"/>
      <c r="I101" s="178"/>
      <c r="J101" s="166">
        <f t="shared" si="47"/>
        <v>0</v>
      </c>
      <c r="K101" s="160">
        <f t="shared" si="48"/>
        <v>0</v>
      </c>
      <c r="L101" s="160">
        <f t="shared" si="49"/>
        <v>0</v>
      </c>
      <c r="M101" s="160">
        <f t="shared" si="50"/>
        <v>0</v>
      </c>
      <c r="N101" s="160">
        <f t="shared" si="51"/>
        <v>0</v>
      </c>
      <c r="O101" s="195"/>
      <c r="P101" s="167">
        <f t="shared" si="52"/>
        <v>0</v>
      </c>
      <c r="Q101" s="168">
        <f t="shared" si="53"/>
        <v>1</v>
      </c>
      <c r="R101" s="160">
        <f t="shared" si="54"/>
        <v>0</v>
      </c>
      <c r="S101" s="160"/>
      <c r="T101" s="167">
        <f t="shared" si="90"/>
        <v>0</v>
      </c>
      <c r="U101" s="168">
        <f t="shared" si="91"/>
        <v>1</v>
      </c>
      <c r="V101" s="160">
        <f t="shared" si="57"/>
        <v>0</v>
      </c>
      <c r="W101" s="167">
        <f t="shared" si="58"/>
        <v>0</v>
      </c>
      <c r="X101" s="168">
        <f t="shared" si="59"/>
        <v>1</v>
      </c>
      <c r="Y101" s="160">
        <f t="shared" si="60"/>
        <v>0</v>
      </c>
      <c r="Z101" s="167">
        <f t="shared" si="61"/>
        <v>0</v>
      </c>
      <c r="AA101" s="168">
        <f t="shared" si="62"/>
        <v>1</v>
      </c>
      <c r="AB101" s="160">
        <f t="shared" si="63"/>
        <v>0</v>
      </c>
      <c r="AC101" s="167">
        <f t="shared" si="64"/>
        <v>0</v>
      </c>
      <c r="AD101" s="168">
        <f t="shared" si="65"/>
        <v>1</v>
      </c>
      <c r="AE101" s="160">
        <f t="shared" si="66"/>
        <v>0</v>
      </c>
      <c r="AF101" s="167">
        <f t="shared" si="67"/>
        <v>0</v>
      </c>
      <c r="AG101" s="168">
        <f t="shared" si="68"/>
        <v>1</v>
      </c>
      <c r="AH101" s="160">
        <f t="shared" si="69"/>
        <v>0</v>
      </c>
      <c r="AI101" s="167">
        <f t="shared" si="70"/>
        <v>0</v>
      </c>
      <c r="AJ101" s="168">
        <f t="shared" si="71"/>
        <v>1</v>
      </c>
      <c r="AK101" s="160">
        <f t="shared" si="72"/>
        <v>0</v>
      </c>
      <c r="AL101" s="167">
        <f t="shared" si="73"/>
        <v>0</v>
      </c>
      <c r="AM101" s="168">
        <f t="shared" si="74"/>
        <v>1</v>
      </c>
      <c r="AN101" s="160">
        <f t="shared" si="75"/>
        <v>0</v>
      </c>
      <c r="AO101" s="167">
        <f t="shared" si="76"/>
        <v>0</v>
      </c>
      <c r="AP101" s="168">
        <f t="shared" si="77"/>
        <v>1</v>
      </c>
      <c r="AQ101" s="160">
        <f t="shared" si="78"/>
        <v>0</v>
      </c>
      <c r="AR101" s="167">
        <f t="shared" si="79"/>
        <v>0</v>
      </c>
      <c r="AS101" s="168">
        <f t="shared" si="80"/>
        <v>1</v>
      </c>
      <c r="AT101" s="160">
        <f t="shared" si="81"/>
        <v>0</v>
      </c>
      <c r="AU101" s="167">
        <f t="shared" si="82"/>
        <v>0</v>
      </c>
      <c r="AV101" s="168">
        <f t="shared" si="83"/>
        <v>1</v>
      </c>
      <c r="AW101" s="160">
        <f t="shared" si="84"/>
        <v>0</v>
      </c>
      <c r="AX101" s="167">
        <f t="shared" si="85"/>
        <v>0</v>
      </c>
      <c r="AY101" s="168">
        <f t="shared" si="86"/>
        <v>1</v>
      </c>
      <c r="AZ101" s="160">
        <f t="shared" si="46"/>
        <v>0</v>
      </c>
      <c r="BA101" s="167">
        <f t="shared" si="87"/>
        <v>0</v>
      </c>
      <c r="BB101" s="168">
        <f t="shared" si="88"/>
        <v>1</v>
      </c>
      <c r="BC101" s="160">
        <f t="shared" si="89"/>
        <v>0</v>
      </c>
    </row>
    <row r="102" spans="3:55" ht="17.45" customHeight="1" x14ac:dyDescent="0.2">
      <c r="C102" s="192"/>
      <c r="D102" s="192"/>
      <c r="E102" s="192"/>
      <c r="F102" s="158">
        <f>DATOS!$E$10</f>
        <v>2020</v>
      </c>
      <c r="G102" s="194">
        <v>0.1</v>
      </c>
      <c r="H102" s="192"/>
      <c r="I102" s="178"/>
      <c r="J102" s="166">
        <f t="shared" si="47"/>
        <v>0</v>
      </c>
      <c r="K102" s="160">
        <f t="shared" si="48"/>
        <v>0</v>
      </c>
      <c r="L102" s="160">
        <f t="shared" si="49"/>
        <v>0</v>
      </c>
      <c r="M102" s="160">
        <f t="shared" si="50"/>
        <v>0</v>
      </c>
      <c r="N102" s="160">
        <f t="shared" si="51"/>
        <v>0</v>
      </c>
      <c r="O102" s="195"/>
      <c r="P102" s="167">
        <f t="shared" si="52"/>
        <v>0</v>
      </c>
      <c r="Q102" s="168">
        <f t="shared" si="53"/>
        <v>1</v>
      </c>
      <c r="R102" s="160">
        <f t="shared" si="54"/>
        <v>0</v>
      </c>
      <c r="S102" s="160"/>
      <c r="T102" s="167">
        <f t="shared" si="90"/>
        <v>0</v>
      </c>
      <c r="U102" s="168">
        <f t="shared" si="91"/>
        <v>1</v>
      </c>
      <c r="V102" s="160">
        <f t="shared" si="57"/>
        <v>0</v>
      </c>
      <c r="W102" s="167">
        <f t="shared" si="58"/>
        <v>0</v>
      </c>
      <c r="X102" s="168">
        <f t="shared" si="59"/>
        <v>1</v>
      </c>
      <c r="Y102" s="160">
        <f t="shared" si="60"/>
        <v>0</v>
      </c>
      <c r="Z102" s="167">
        <f t="shared" si="61"/>
        <v>0</v>
      </c>
      <c r="AA102" s="168">
        <f t="shared" si="62"/>
        <v>1</v>
      </c>
      <c r="AB102" s="160">
        <f t="shared" si="63"/>
        <v>0</v>
      </c>
      <c r="AC102" s="167">
        <f t="shared" si="64"/>
        <v>0</v>
      </c>
      <c r="AD102" s="168">
        <f t="shared" si="65"/>
        <v>1</v>
      </c>
      <c r="AE102" s="160">
        <f t="shared" si="66"/>
        <v>0</v>
      </c>
      <c r="AF102" s="167">
        <f t="shared" si="67"/>
        <v>0</v>
      </c>
      <c r="AG102" s="168">
        <f t="shared" si="68"/>
        <v>1</v>
      </c>
      <c r="AH102" s="160">
        <f t="shared" si="69"/>
        <v>0</v>
      </c>
      <c r="AI102" s="167">
        <f t="shared" si="70"/>
        <v>0</v>
      </c>
      <c r="AJ102" s="168">
        <f t="shared" si="71"/>
        <v>1</v>
      </c>
      <c r="AK102" s="160">
        <f t="shared" si="72"/>
        <v>0</v>
      </c>
      <c r="AL102" s="167">
        <f t="shared" si="73"/>
        <v>0</v>
      </c>
      <c r="AM102" s="168">
        <f t="shared" si="74"/>
        <v>1</v>
      </c>
      <c r="AN102" s="160">
        <f t="shared" si="75"/>
        <v>0</v>
      </c>
      <c r="AO102" s="167">
        <f t="shared" si="76"/>
        <v>0</v>
      </c>
      <c r="AP102" s="168">
        <f t="shared" si="77"/>
        <v>1</v>
      </c>
      <c r="AQ102" s="160">
        <f t="shared" si="78"/>
        <v>0</v>
      </c>
      <c r="AR102" s="167">
        <f t="shared" si="79"/>
        <v>0</v>
      </c>
      <c r="AS102" s="168">
        <f t="shared" si="80"/>
        <v>1</v>
      </c>
      <c r="AT102" s="160">
        <f t="shared" si="81"/>
        <v>0</v>
      </c>
      <c r="AU102" s="167">
        <f t="shared" si="82"/>
        <v>0</v>
      </c>
      <c r="AV102" s="168">
        <f t="shared" si="83"/>
        <v>1</v>
      </c>
      <c r="AW102" s="160">
        <f t="shared" si="84"/>
        <v>0</v>
      </c>
      <c r="AX102" s="167">
        <f t="shared" si="85"/>
        <v>0</v>
      </c>
      <c r="AY102" s="168">
        <f t="shared" si="86"/>
        <v>1</v>
      </c>
      <c r="AZ102" s="160">
        <f t="shared" si="46"/>
        <v>0</v>
      </c>
      <c r="BA102" s="167">
        <f t="shared" si="87"/>
        <v>0</v>
      </c>
      <c r="BB102" s="168">
        <f t="shared" si="88"/>
        <v>1</v>
      </c>
      <c r="BC102" s="160">
        <f t="shared" si="89"/>
        <v>0</v>
      </c>
    </row>
    <row r="103" spans="3:55" ht="17.45" customHeight="1" x14ac:dyDescent="0.2">
      <c r="C103" s="192"/>
      <c r="D103" s="192"/>
      <c r="E103" s="192"/>
      <c r="F103" s="158">
        <f>DATOS!$E$10</f>
        <v>2020</v>
      </c>
      <c r="G103" s="194">
        <v>0.1</v>
      </c>
      <c r="H103" s="192"/>
      <c r="I103" s="178"/>
      <c r="J103" s="166">
        <f t="shared" si="47"/>
        <v>0</v>
      </c>
      <c r="K103" s="160">
        <f t="shared" si="48"/>
        <v>0</v>
      </c>
      <c r="L103" s="160">
        <f t="shared" si="49"/>
        <v>0</v>
      </c>
      <c r="M103" s="160">
        <f t="shared" si="50"/>
        <v>0</v>
      </c>
      <c r="N103" s="160">
        <f t="shared" si="51"/>
        <v>0</v>
      </c>
      <c r="O103" s="195"/>
      <c r="P103" s="167">
        <f t="shared" si="52"/>
        <v>0</v>
      </c>
      <c r="Q103" s="168">
        <f t="shared" si="53"/>
        <v>1</v>
      </c>
      <c r="R103" s="160">
        <f t="shared" si="54"/>
        <v>0</v>
      </c>
      <c r="S103" s="160"/>
      <c r="T103" s="167">
        <f t="shared" si="90"/>
        <v>0</v>
      </c>
      <c r="U103" s="168">
        <f t="shared" si="91"/>
        <v>1</v>
      </c>
      <c r="V103" s="160">
        <f t="shared" si="57"/>
        <v>0</v>
      </c>
      <c r="W103" s="167">
        <f t="shared" si="58"/>
        <v>0</v>
      </c>
      <c r="X103" s="168">
        <f t="shared" si="59"/>
        <v>1</v>
      </c>
      <c r="Y103" s="160">
        <f t="shared" si="60"/>
        <v>0</v>
      </c>
      <c r="Z103" s="167">
        <f t="shared" si="61"/>
        <v>0</v>
      </c>
      <c r="AA103" s="168">
        <f t="shared" si="62"/>
        <v>1</v>
      </c>
      <c r="AB103" s="160">
        <f t="shared" si="63"/>
        <v>0</v>
      </c>
      <c r="AC103" s="167">
        <f t="shared" si="64"/>
        <v>0</v>
      </c>
      <c r="AD103" s="168">
        <f t="shared" si="65"/>
        <v>1</v>
      </c>
      <c r="AE103" s="160">
        <f t="shared" si="66"/>
        <v>0</v>
      </c>
      <c r="AF103" s="167">
        <f t="shared" si="67"/>
        <v>0</v>
      </c>
      <c r="AG103" s="168">
        <f t="shared" si="68"/>
        <v>1</v>
      </c>
      <c r="AH103" s="160">
        <f t="shared" si="69"/>
        <v>0</v>
      </c>
      <c r="AI103" s="167">
        <f t="shared" si="70"/>
        <v>0</v>
      </c>
      <c r="AJ103" s="168">
        <f t="shared" si="71"/>
        <v>1</v>
      </c>
      <c r="AK103" s="160">
        <f t="shared" si="72"/>
        <v>0</v>
      </c>
      <c r="AL103" s="167">
        <f t="shared" si="73"/>
        <v>0</v>
      </c>
      <c r="AM103" s="168">
        <f t="shared" si="74"/>
        <v>1</v>
      </c>
      <c r="AN103" s="160">
        <f t="shared" si="75"/>
        <v>0</v>
      </c>
      <c r="AO103" s="167">
        <f t="shared" si="76"/>
        <v>0</v>
      </c>
      <c r="AP103" s="168">
        <f t="shared" si="77"/>
        <v>1</v>
      </c>
      <c r="AQ103" s="160">
        <f t="shared" si="78"/>
        <v>0</v>
      </c>
      <c r="AR103" s="167">
        <f t="shared" si="79"/>
        <v>0</v>
      </c>
      <c r="AS103" s="168">
        <f t="shared" si="80"/>
        <v>1</v>
      </c>
      <c r="AT103" s="160">
        <f t="shared" si="81"/>
        <v>0</v>
      </c>
      <c r="AU103" s="167">
        <f t="shared" si="82"/>
        <v>0</v>
      </c>
      <c r="AV103" s="168">
        <f t="shared" si="83"/>
        <v>1</v>
      </c>
      <c r="AW103" s="160">
        <f t="shared" si="84"/>
        <v>0</v>
      </c>
      <c r="AX103" s="167">
        <f t="shared" si="85"/>
        <v>0</v>
      </c>
      <c r="AY103" s="168">
        <f t="shared" si="86"/>
        <v>1</v>
      </c>
      <c r="AZ103" s="160">
        <f t="shared" si="46"/>
        <v>0</v>
      </c>
      <c r="BA103" s="167">
        <f t="shared" si="87"/>
        <v>0</v>
      </c>
      <c r="BB103" s="168">
        <f t="shared" si="88"/>
        <v>1</v>
      </c>
      <c r="BC103" s="160">
        <f t="shared" si="89"/>
        <v>0</v>
      </c>
    </row>
    <row r="104" spans="3:55" ht="17.45" customHeight="1" x14ac:dyDescent="0.2">
      <c r="C104" s="192"/>
      <c r="D104" s="192"/>
      <c r="E104" s="192"/>
      <c r="F104" s="158">
        <f>DATOS!$E$10</f>
        <v>2020</v>
      </c>
      <c r="G104" s="194">
        <v>0.1</v>
      </c>
      <c r="H104" s="192"/>
      <c r="I104" s="178"/>
      <c r="J104" s="166">
        <f t="shared" si="47"/>
        <v>0</v>
      </c>
      <c r="K104" s="160">
        <f t="shared" si="48"/>
        <v>0</v>
      </c>
      <c r="L104" s="160">
        <f t="shared" si="49"/>
        <v>0</v>
      </c>
      <c r="M104" s="160">
        <f t="shared" si="50"/>
        <v>0</v>
      </c>
      <c r="N104" s="160">
        <f t="shared" si="51"/>
        <v>0</v>
      </c>
      <c r="O104" s="195"/>
      <c r="P104" s="167">
        <f t="shared" si="52"/>
        <v>0</v>
      </c>
      <c r="Q104" s="168">
        <f t="shared" si="53"/>
        <v>1</v>
      </c>
      <c r="R104" s="160">
        <f t="shared" si="54"/>
        <v>0</v>
      </c>
      <c r="S104" s="160"/>
      <c r="T104" s="167">
        <f t="shared" si="90"/>
        <v>0</v>
      </c>
      <c r="U104" s="168">
        <f t="shared" si="91"/>
        <v>1</v>
      </c>
      <c r="V104" s="160">
        <f t="shared" si="57"/>
        <v>0</v>
      </c>
      <c r="W104" s="167">
        <f t="shared" si="58"/>
        <v>0</v>
      </c>
      <c r="X104" s="168">
        <f t="shared" si="59"/>
        <v>1</v>
      </c>
      <c r="Y104" s="160">
        <f t="shared" si="60"/>
        <v>0</v>
      </c>
      <c r="Z104" s="167">
        <f t="shared" si="61"/>
        <v>0</v>
      </c>
      <c r="AA104" s="168">
        <f t="shared" si="62"/>
        <v>1</v>
      </c>
      <c r="AB104" s="160">
        <f t="shared" si="63"/>
        <v>0</v>
      </c>
      <c r="AC104" s="167">
        <f t="shared" si="64"/>
        <v>0</v>
      </c>
      <c r="AD104" s="168">
        <f t="shared" si="65"/>
        <v>1</v>
      </c>
      <c r="AE104" s="160">
        <f t="shared" si="66"/>
        <v>0</v>
      </c>
      <c r="AF104" s="167">
        <f t="shared" si="67"/>
        <v>0</v>
      </c>
      <c r="AG104" s="168">
        <f t="shared" si="68"/>
        <v>1</v>
      </c>
      <c r="AH104" s="160">
        <f t="shared" si="69"/>
        <v>0</v>
      </c>
      <c r="AI104" s="167">
        <f t="shared" si="70"/>
        <v>0</v>
      </c>
      <c r="AJ104" s="168">
        <f t="shared" si="71"/>
        <v>1</v>
      </c>
      <c r="AK104" s="160">
        <f t="shared" si="72"/>
        <v>0</v>
      </c>
      <c r="AL104" s="167">
        <f t="shared" si="73"/>
        <v>0</v>
      </c>
      <c r="AM104" s="168">
        <f t="shared" si="74"/>
        <v>1</v>
      </c>
      <c r="AN104" s="160">
        <f t="shared" si="75"/>
        <v>0</v>
      </c>
      <c r="AO104" s="167">
        <f t="shared" si="76"/>
        <v>0</v>
      </c>
      <c r="AP104" s="168">
        <f t="shared" si="77"/>
        <v>1</v>
      </c>
      <c r="AQ104" s="160">
        <f t="shared" si="78"/>
        <v>0</v>
      </c>
      <c r="AR104" s="167">
        <f t="shared" si="79"/>
        <v>0</v>
      </c>
      <c r="AS104" s="168">
        <f t="shared" si="80"/>
        <v>1</v>
      </c>
      <c r="AT104" s="160">
        <f t="shared" si="81"/>
        <v>0</v>
      </c>
      <c r="AU104" s="167">
        <f t="shared" si="82"/>
        <v>0</v>
      </c>
      <c r="AV104" s="168">
        <f t="shared" si="83"/>
        <v>1</v>
      </c>
      <c r="AW104" s="160">
        <f t="shared" si="84"/>
        <v>0</v>
      </c>
      <c r="AX104" s="167">
        <f t="shared" si="85"/>
        <v>0</v>
      </c>
      <c r="AY104" s="168">
        <f t="shared" si="86"/>
        <v>1</v>
      </c>
      <c r="AZ104" s="160">
        <f t="shared" si="46"/>
        <v>0</v>
      </c>
      <c r="BA104" s="167">
        <f t="shared" si="87"/>
        <v>0</v>
      </c>
      <c r="BB104" s="168">
        <f t="shared" si="88"/>
        <v>1</v>
      </c>
      <c r="BC104" s="160">
        <f t="shared" si="89"/>
        <v>0</v>
      </c>
    </row>
    <row r="105" spans="3:55" ht="17.45" customHeight="1" x14ac:dyDescent="0.2">
      <c r="C105" s="192"/>
      <c r="D105" s="192"/>
      <c r="E105" s="192"/>
      <c r="F105" s="158">
        <f>DATOS!$E$10</f>
        <v>2020</v>
      </c>
      <c r="G105" s="194">
        <v>0.1</v>
      </c>
      <c r="H105" s="192"/>
      <c r="I105" s="178"/>
      <c r="J105" s="166">
        <f t="shared" si="47"/>
        <v>0</v>
      </c>
      <c r="K105" s="160">
        <f t="shared" si="48"/>
        <v>0</v>
      </c>
      <c r="L105" s="160">
        <f t="shared" si="49"/>
        <v>0</v>
      </c>
      <c r="M105" s="160">
        <f t="shared" si="50"/>
        <v>0</v>
      </c>
      <c r="N105" s="160">
        <f t="shared" si="51"/>
        <v>0</v>
      </c>
      <c r="O105" s="195"/>
      <c r="P105" s="167">
        <f t="shared" si="52"/>
        <v>0</v>
      </c>
      <c r="Q105" s="168">
        <f t="shared" si="53"/>
        <v>1</v>
      </c>
      <c r="R105" s="160">
        <f t="shared" si="54"/>
        <v>0</v>
      </c>
      <c r="S105" s="160"/>
      <c r="T105" s="167">
        <f t="shared" si="90"/>
        <v>0</v>
      </c>
      <c r="U105" s="168">
        <f t="shared" si="91"/>
        <v>1</v>
      </c>
      <c r="V105" s="160">
        <f t="shared" si="57"/>
        <v>0</v>
      </c>
      <c r="W105" s="167">
        <f t="shared" si="58"/>
        <v>0</v>
      </c>
      <c r="X105" s="168">
        <f t="shared" si="59"/>
        <v>1</v>
      </c>
      <c r="Y105" s="160">
        <f t="shared" si="60"/>
        <v>0</v>
      </c>
      <c r="Z105" s="167">
        <f t="shared" si="61"/>
        <v>0</v>
      </c>
      <c r="AA105" s="168">
        <f t="shared" si="62"/>
        <v>1</v>
      </c>
      <c r="AB105" s="160">
        <f t="shared" si="63"/>
        <v>0</v>
      </c>
      <c r="AC105" s="167">
        <f t="shared" si="64"/>
        <v>0</v>
      </c>
      <c r="AD105" s="168">
        <f t="shared" si="65"/>
        <v>1</v>
      </c>
      <c r="AE105" s="160">
        <f t="shared" si="66"/>
        <v>0</v>
      </c>
      <c r="AF105" s="167">
        <f t="shared" si="67"/>
        <v>0</v>
      </c>
      <c r="AG105" s="168">
        <f t="shared" si="68"/>
        <v>1</v>
      </c>
      <c r="AH105" s="160">
        <f t="shared" si="69"/>
        <v>0</v>
      </c>
      <c r="AI105" s="167">
        <f t="shared" si="70"/>
        <v>0</v>
      </c>
      <c r="AJ105" s="168">
        <f t="shared" si="71"/>
        <v>1</v>
      </c>
      <c r="AK105" s="160">
        <f t="shared" si="72"/>
        <v>0</v>
      </c>
      <c r="AL105" s="167">
        <f t="shared" si="73"/>
        <v>0</v>
      </c>
      <c r="AM105" s="168">
        <f t="shared" si="74"/>
        <v>1</v>
      </c>
      <c r="AN105" s="160">
        <f t="shared" si="75"/>
        <v>0</v>
      </c>
      <c r="AO105" s="167">
        <f t="shared" si="76"/>
        <v>0</v>
      </c>
      <c r="AP105" s="168">
        <f t="shared" si="77"/>
        <v>1</v>
      </c>
      <c r="AQ105" s="160">
        <f t="shared" si="78"/>
        <v>0</v>
      </c>
      <c r="AR105" s="167">
        <f t="shared" si="79"/>
        <v>0</v>
      </c>
      <c r="AS105" s="168">
        <f t="shared" si="80"/>
        <v>1</v>
      </c>
      <c r="AT105" s="160">
        <f t="shared" si="81"/>
        <v>0</v>
      </c>
      <c r="AU105" s="167">
        <f t="shared" si="82"/>
        <v>0</v>
      </c>
      <c r="AV105" s="168">
        <f t="shared" si="83"/>
        <v>1</v>
      </c>
      <c r="AW105" s="160">
        <f t="shared" si="84"/>
        <v>0</v>
      </c>
      <c r="AX105" s="167">
        <f t="shared" si="85"/>
        <v>0</v>
      </c>
      <c r="AY105" s="168">
        <f t="shared" si="86"/>
        <v>1</v>
      </c>
      <c r="AZ105" s="160">
        <f t="shared" si="46"/>
        <v>0</v>
      </c>
      <c r="BA105" s="167">
        <f t="shared" si="87"/>
        <v>0</v>
      </c>
      <c r="BB105" s="168">
        <f t="shared" si="88"/>
        <v>1</v>
      </c>
      <c r="BC105" s="160">
        <f t="shared" si="89"/>
        <v>0</v>
      </c>
    </row>
    <row r="106" spans="3:55" ht="17.45" customHeight="1" x14ac:dyDescent="0.2">
      <c r="C106" s="192"/>
      <c r="D106" s="192"/>
      <c r="E106" s="192"/>
      <c r="F106" s="158">
        <f>DATOS!$E$10</f>
        <v>2020</v>
      </c>
      <c r="G106" s="194">
        <v>0.1</v>
      </c>
      <c r="H106" s="192"/>
      <c r="I106" s="178"/>
      <c r="J106" s="166">
        <f t="shared" si="47"/>
        <v>0</v>
      </c>
      <c r="K106" s="160">
        <f t="shared" si="48"/>
        <v>0</v>
      </c>
      <c r="L106" s="160">
        <f t="shared" si="49"/>
        <v>0</v>
      </c>
      <c r="M106" s="160">
        <f t="shared" si="50"/>
        <v>0</v>
      </c>
      <c r="N106" s="160">
        <f t="shared" si="51"/>
        <v>0</v>
      </c>
      <c r="O106" s="195"/>
      <c r="P106" s="167">
        <f t="shared" si="52"/>
        <v>0</v>
      </c>
      <c r="Q106" s="168">
        <f t="shared" si="53"/>
        <v>1</v>
      </c>
      <c r="R106" s="160">
        <f t="shared" si="54"/>
        <v>0</v>
      </c>
      <c r="S106" s="160"/>
      <c r="T106" s="167">
        <f t="shared" si="90"/>
        <v>0</v>
      </c>
      <c r="U106" s="168">
        <f t="shared" si="91"/>
        <v>1</v>
      </c>
      <c r="V106" s="160">
        <f t="shared" si="57"/>
        <v>0</v>
      </c>
      <c r="W106" s="167">
        <f t="shared" si="58"/>
        <v>0</v>
      </c>
      <c r="X106" s="168">
        <f t="shared" si="59"/>
        <v>1</v>
      </c>
      <c r="Y106" s="160">
        <f t="shared" si="60"/>
        <v>0</v>
      </c>
      <c r="Z106" s="167">
        <f t="shared" si="61"/>
        <v>0</v>
      </c>
      <c r="AA106" s="168">
        <f t="shared" si="62"/>
        <v>1</v>
      </c>
      <c r="AB106" s="160">
        <f t="shared" si="63"/>
        <v>0</v>
      </c>
      <c r="AC106" s="167">
        <f t="shared" si="64"/>
        <v>0</v>
      </c>
      <c r="AD106" s="168">
        <f t="shared" si="65"/>
        <v>1</v>
      </c>
      <c r="AE106" s="160">
        <f t="shared" si="66"/>
        <v>0</v>
      </c>
      <c r="AF106" s="167">
        <f t="shared" si="67"/>
        <v>0</v>
      </c>
      <c r="AG106" s="168">
        <f t="shared" si="68"/>
        <v>1</v>
      </c>
      <c r="AH106" s="160">
        <f t="shared" si="69"/>
        <v>0</v>
      </c>
      <c r="AI106" s="167">
        <f t="shared" si="70"/>
        <v>0</v>
      </c>
      <c r="AJ106" s="168">
        <f t="shared" si="71"/>
        <v>1</v>
      </c>
      <c r="AK106" s="160">
        <f t="shared" si="72"/>
        <v>0</v>
      </c>
      <c r="AL106" s="167">
        <f t="shared" si="73"/>
        <v>0</v>
      </c>
      <c r="AM106" s="168">
        <f t="shared" si="74"/>
        <v>1</v>
      </c>
      <c r="AN106" s="160">
        <f t="shared" si="75"/>
        <v>0</v>
      </c>
      <c r="AO106" s="167">
        <f t="shared" si="76"/>
        <v>0</v>
      </c>
      <c r="AP106" s="168">
        <f t="shared" si="77"/>
        <v>1</v>
      </c>
      <c r="AQ106" s="160">
        <f t="shared" si="78"/>
        <v>0</v>
      </c>
      <c r="AR106" s="167">
        <f t="shared" si="79"/>
        <v>0</v>
      </c>
      <c r="AS106" s="168">
        <f t="shared" si="80"/>
        <v>1</v>
      </c>
      <c r="AT106" s="160">
        <f t="shared" si="81"/>
        <v>0</v>
      </c>
      <c r="AU106" s="167">
        <f t="shared" si="82"/>
        <v>0</v>
      </c>
      <c r="AV106" s="168">
        <f t="shared" si="83"/>
        <v>1</v>
      </c>
      <c r="AW106" s="160">
        <f t="shared" si="84"/>
        <v>0</v>
      </c>
      <c r="AX106" s="167">
        <f t="shared" si="85"/>
        <v>0</v>
      </c>
      <c r="AY106" s="168">
        <f t="shared" si="86"/>
        <v>1</v>
      </c>
      <c r="AZ106" s="160">
        <f t="shared" si="46"/>
        <v>0</v>
      </c>
      <c r="BA106" s="167">
        <f t="shared" si="87"/>
        <v>0</v>
      </c>
      <c r="BB106" s="168">
        <f t="shared" si="88"/>
        <v>1</v>
      </c>
      <c r="BC106" s="160">
        <f t="shared" si="89"/>
        <v>0</v>
      </c>
    </row>
    <row r="107" spans="3:55" ht="17.45" customHeight="1" thickBot="1" x14ac:dyDescent="0.25">
      <c r="C107" s="36"/>
      <c r="D107" s="36"/>
      <c r="E107" s="37"/>
      <c r="F107" s="37"/>
      <c r="G107" s="37"/>
      <c r="H107" s="43" t="s">
        <v>112</v>
      </c>
      <c r="I107" s="44">
        <f>SUM(I67:I106)</f>
        <v>0</v>
      </c>
      <c r="J107" s="45"/>
      <c r="K107" s="44">
        <f>SUM(K67:K106)</f>
        <v>0</v>
      </c>
      <c r="L107" s="44">
        <f>SUM(L67:L106)</f>
        <v>0</v>
      </c>
      <c r="M107" s="44">
        <f>SUM(M67:M106)</f>
        <v>0</v>
      </c>
      <c r="N107" s="44">
        <f>SUM(N67:N106)</f>
        <v>0</v>
      </c>
      <c r="O107" s="46"/>
      <c r="P107" s="47"/>
      <c r="Q107" s="44"/>
      <c r="R107" s="44">
        <f>SUM(R67:R106)</f>
        <v>0</v>
      </c>
      <c r="T107" s="44"/>
      <c r="U107" s="44"/>
      <c r="V107" s="44">
        <f>SUM(V67:V106)</f>
        <v>0</v>
      </c>
      <c r="W107" s="44"/>
      <c r="X107" s="44"/>
      <c r="Y107" s="44">
        <f>SUM(Y67:Y106)</f>
        <v>0</v>
      </c>
      <c r="Z107" s="44"/>
      <c r="AA107" s="44"/>
      <c r="AB107" s="44">
        <f>SUM(AB67:AB106)</f>
        <v>0</v>
      </c>
      <c r="AC107" s="44"/>
      <c r="AD107" s="44"/>
      <c r="AE107" s="44">
        <f>SUM(AE67:AE106)</f>
        <v>0</v>
      </c>
      <c r="AF107" s="44"/>
      <c r="AG107" s="44"/>
      <c r="AH107" s="44">
        <f>SUM(AH67:AH106)</f>
        <v>0</v>
      </c>
      <c r="AI107" s="44"/>
      <c r="AJ107" s="44"/>
      <c r="AK107" s="44">
        <f>SUM(AK67:AK106)</f>
        <v>0</v>
      </c>
      <c r="AL107" s="44"/>
      <c r="AM107" s="44"/>
      <c r="AN107" s="44">
        <f>SUM(AN67:AN106)</f>
        <v>0</v>
      </c>
      <c r="AO107" s="44"/>
      <c r="AP107" s="44"/>
      <c r="AQ107" s="44">
        <f>SUM(AQ67:AQ106)</f>
        <v>0</v>
      </c>
      <c r="AR107" s="44"/>
      <c r="AS107" s="44"/>
      <c r="AT107" s="44">
        <f>SUM(AT67:AT106)</f>
        <v>0</v>
      </c>
      <c r="AU107" s="44"/>
      <c r="AV107" s="44"/>
      <c r="AW107" s="44">
        <f>SUM(AW67:AW106)</f>
        <v>0</v>
      </c>
      <c r="AX107" s="44"/>
      <c r="AY107" s="44"/>
      <c r="AZ107" s="44">
        <f>SUM(AZ67:AZ106)</f>
        <v>0</v>
      </c>
      <c r="BA107" s="44"/>
      <c r="BB107" s="44"/>
      <c r="BC107" s="44">
        <f>SUM(BC67:BC106)</f>
        <v>0</v>
      </c>
    </row>
    <row r="108" spans="3:55" ht="17.45" customHeight="1" thickTop="1" x14ac:dyDescent="0.2"/>
    <row r="109" spans="3:55" ht="17.45" customHeight="1" x14ac:dyDescent="0.2">
      <c r="C109" s="39" t="s">
        <v>113</v>
      </c>
      <c r="D109" s="36"/>
      <c r="E109" s="37"/>
      <c r="F109" s="37"/>
      <c r="G109" s="37"/>
      <c r="H109" s="38"/>
      <c r="I109" s="38"/>
      <c r="J109" s="38"/>
      <c r="K109" s="38"/>
      <c r="L109" s="38"/>
      <c r="M109" s="38"/>
      <c r="N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</row>
    <row r="110" spans="3:55" ht="17.45" customHeight="1" x14ac:dyDescent="0.2">
      <c r="C110" s="192"/>
      <c r="D110" s="192"/>
      <c r="E110" s="192"/>
      <c r="F110" s="158">
        <f>DATOS!$E$10</f>
        <v>2020</v>
      </c>
      <c r="G110" s="194">
        <v>0.25</v>
      </c>
      <c r="H110" s="192"/>
      <c r="I110" s="178"/>
      <c r="J110" s="166">
        <f>IF(E110=0,0,IF(E110=F110,0,IF((((F110)-E110)*12)-D110&gt;1/G110*12,1/G110*12,(((F110)-E110)*12)-D110)))</f>
        <v>0</v>
      </c>
      <c r="K110" s="160">
        <f>I110*G110/12*J110</f>
        <v>0</v>
      </c>
      <c r="L110" s="160">
        <f>I110-K110</f>
        <v>0</v>
      </c>
      <c r="M110" s="160">
        <f>I110*G110/12</f>
        <v>0</v>
      </c>
      <c r="N110" s="160">
        <f>IF(F110=E110,(12-D110)*M110,IF(K110+(M110*12)&gt;I110,I110-K110,M110*12))</f>
        <v>0</v>
      </c>
      <c r="O110" s="195"/>
      <c r="P110" s="167">
        <f>IF(E110=0,0,IF(E110=F110,LOOKUP(D110,$V$1:$BC$1,$V$2:$BC$2),$AK$19))</f>
        <v>0</v>
      </c>
      <c r="Q110" s="168">
        <f>IF(O110=0,1,ROUND(P110/O110,4))</f>
        <v>1</v>
      </c>
      <c r="R110" s="160">
        <f>N110*Q110</f>
        <v>0</v>
      </c>
      <c r="T110" s="40">
        <f>IF($E110=0,0,IF($E110=$F110,LOOKUP($D110,$T$4:$T$15,V$4:V$15),V$3))</f>
        <v>0</v>
      </c>
      <c r="U110" s="42">
        <f>IF($O110=0,1,T110/$O110)</f>
        <v>1</v>
      </c>
      <c r="V110" s="160">
        <f>(IF(F110=E110,IF(D110&gt;=1,0,M110*(1-D110)*U110),IF(J110+1&lt;=(1/G110*12),(M110*1*U110),0)))</f>
        <v>0</v>
      </c>
      <c r="W110" s="167">
        <f>IF($E110=0,0,IF($E110=$F110,LOOKUP($D110,$T$4:$T$15,Y$4:Y$15),Y$3))</f>
        <v>0</v>
      </c>
      <c r="X110" s="168">
        <f>IF($O110=0,1,W110/$O110)</f>
        <v>1</v>
      </c>
      <c r="Y110" s="160">
        <f>((IF(F110=E110,IF(D110&gt;=2,0,(M110*(2-D110)*X110)-(V110)),IF(J110+2&lt;=(1/G110*12),(M110*2*X110)-(V110),0))))</f>
        <v>0</v>
      </c>
      <c r="Z110" s="167">
        <f>IF($E110=0,0,IF($E110=$F110,LOOKUP($D110,$T$4:$T$15,AB$4:AB$15),AB$3))</f>
        <v>0</v>
      </c>
      <c r="AA110" s="168">
        <f>IF($O110=0,1,Z110/$O110)</f>
        <v>1</v>
      </c>
      <c r="AB110" s="160">
        <f>((IF(F110=E110,IF(D110&gt;=3,0,(M110*(3-D110)*AA110)-(V110+Y110)),IF(J110+3&lt;=(1/G110*12),(M110*3*AA110)-(V110+Y110),0))))</f>
        <v>0</v>
      </c>
      <c r="AC110" s="167">
        <f>IF($E110=0,0,IF($E110=$F110,LOOKUP($D110,$T$4:$T$15,AE$4:AE$15),AE$3))</f>
        <v>0</v>
      </c>
      <c r="AD110" s="168">
        <f>IF($O110=0,1,AC110/$O110)</f>
        <v>1</v>
      </c>
      <c r="AE110" s="160">
        <f>((IF(F110=E110,IF(D110&gt;=4,0,(M110*(4-D110)*AD110)-(V110+Y110+AB110)),IF(J110+4&lt;=(1/G110*12),(M110*4*AD110)-(V110+Y110+AB110),0))))</f>
        <v>0</v>
      </c>
      <c r="AF110" s="167">
        <f>IF($E110=0,0,IF($E110=$F110,LOOKUP($D110,$T$4:$T$15,AH$4:AH$15),AH$3))</f>
        <v>0</v>
      </c>
      <c r="AG110" s="168">
        <f>IF($O110=0,1,AF110/$O110)</f>
        <v>1</v>
      </c>
      <c r="AH110" s="160">
        <f>((IF(F110=E110,IF(D110&gt;=5,0,(M110*(5-D110)*AG110)-(V110+Y110+AB110+AE110)),IF(J110+5&lt;=(1/G110*12),(M110*5*AG110)-(V110+Y110+AB110+AE110),0))))</f>
        <v>0</v>
      </c>
      <c r="AI110" s="167">
        <f>IF($E110=0,0,IF($E110=$F110,LOOKUP($D110,$T$4:$T$15,AK$4:AK$15),AK$3))</f>
        <v>0</v>
      </c>
      <c r="AJ110" s="168">
        <f>IF($O110=0,1,AI110/$O110)</f>
        <v>1</v>
      </c>
      <c r="AK110" s="160">
        <f>((IF(F110=E110,IF(D110&gt;=6,0,(M110*(6-D110)*AJ110)-(V110+Y110+AB110+AE110+AH110)),IF(J110+6&lt;=(1/G110*12),(M110*6*AJ110)-(V110+Y110+AB110+AE110+AH110),0))))</f>
        <v>0</v>
      </c>
      <c r="AL110" s="167">
        <f>IF($E110=0,0,IF($E110=$F110,LOOKUP($D110,$T$4:$T$15,AN$4:AN$15),AN$3))</f>
        <v>0</v>
      </c>
      <c r="AM110" s="168">
        <f>IF($O110=0,1,AL110/$O110)</f>
        <v>1</v>
      </c>
      <c r="AN110" s="160">
        <f>((IF(F110=E110,IF(D110&gt;=7,0,(M110*(7-D110)*AM110)-(V110+Y110+AB110+AE110+AH110+AK110)),IF(J110+7&lt;=(1/G110*12),(M110*7*AM110)-(V110+Y110+AB110+AE110+AH110+AK110),0))))</f>
        <v>0</v>
      </c>
      <c r="AO110" s="167">
        <f>IF($E110=0,0,IF($E110=$F110,LOOKUP($D110,$T$4:$T$15,AQ$4:AQ$15),AQ$3))</f>
        <v>0</v>
      </c>
      <c r="AP110" s="168">
        <f>IF($O110=0,1,AO110/$O110)</f>
        <v>1</v>
      </c>
      <c r="AQ110" s="160">
        <f>((IF(F110=E110,IF(D110&gt;=8,0,(M110*(8-D110)*AP110)-(V110+Y110+AB110+AE110+AH110+AK110+AN110)),IF(J110+8&lt;=(1/G110*12),(M110*8*AP110)-(V110+Y110+AB110+AE110+AH110+AK110+AN110),0))))</f>
        <v>0</v>
      </c>
      <c r="AR110" s="167">
        <f>IF($E110=0,0,IF($E110=$F110,LOOKUP($D110,$T$4:$T$15,AT$4:AT$15),AT$3))</f>
        <v>0</v>
      </c>
      <c r="AS110" s="168">
        <f>IF($O110=0,1,AR110/$O110)</f>
        <v>1</v>
      </c>
      <c r="AT110" s="160">
        <f>((IF(F110=E110,IF(D110&gt;=9,0,(M110*(9-D110)*AS110)-(V110+Y110+AB110+AE110+AH110+AK110+AN110+AQ110)),IF(J110+9&lt;=(1/G110*12),(M110*9*AS110)-(V110+Y110+AB110+AE110+AH110+AK110+AN110+AQ110),0))))</f>
        <v>0</v>
      </c>
      <c r="AU110" s="167">
        <f>IF($E110=0,0,IF($E110=$F110,LOOKUP($D110,$T$4:$T$15,AW$4:AW$15),AW$3))</f>
        <v>0</v>
      </c>
      <c r="AV110" s="168">
        <f>IF($O110=0,1,AU110/$O110)</f>
        <v>1</v>
      </c>
      <c r="AW110" s="160">
        <f>((IF(F110=E110,IF(D110&gt;=10,0,(M110*(10-D110)*AV110)-(V110+Y110+AB110+AE110+AH110+AK110+AN110+AQ110+AT110)),IF(J110+10&lt;=(1/G110*12),(M110*10*AV110)-(V110+Y110+AB110+AE110+AH110+AK110+AN110+AQ110+AT110),0))))</f>
        <v>0</v>
      </c>
      <c r="AX110" s="167">
        <f>IF($E110=0,0,IF($E110=$F110,LOOKUP($D110,$T$4:$T$15,AZ$4:AZ$15),AZ$3))</f>
        <v>0</v>
      </c>
      <c r="AY110" s="168">
        <f>IF($O110=0,1,AX110/$O110)</f>
        <v>1</v>
      </c>
      <c r="AZ110" s="160">
        <f t="shared" ref="AZ110:AZ149" si="92">((IF(F110=E110,IF(D110&gt;=11,0,(M110*(11-D110)*AY110)-(V110+Y110+AB110+AE110+AH110+AK110+AN110+AQ110+AT110+AW110)),IF(J110+11&lt;=(1/G110*12),(M110*11*AY110)-(V110+Y110+AB110+AE110+AH110+AK110+AN110+AQ110+AT110+AW110),0))))</f>
        <v>0</v>
      </c>
      <c r="BA110" s="167">
        <f>IF($E110=0,0,IF($E110=$F110,LOOKUP($D110,$T$4:$T$15,BC$4:BC$15),BC$3))</f>
        <v>0</v>
      </c>
      <c r="BB110" s="168">
        <f>IF($O110=0,1,BA110/$O110)</f>
        <v>1</v>
      </c>
      <c r="BC110" s="160">
        <f>((IF(F110=E110,IF(D110&gt;=12,0,(M110*(12-D110)*BB110)-(V110+Y110+AB110+AE110+AH110+AK110+AN110+AQ110+AT110+AW110+AZ110)),IF(J110+12&lt;=(1/G110*12),(M110*12*BB110)-(V110+Y110+AB110+AE110+AH110+AK110+AN110+AQ110+AT110+AW110+AZ110),0))))</f>
        <v>0</v>
      </c>
    </row>
    <row r="111" spans="3:55" ht="17.45" customHeight="1" x14ac:dyDescent="0.2">
      <c r="C111" s="192"/>
      <c r="D111" s="192"/>
      <c r="E111" s="192"/>
      <c r="F111" s="158">
        <f>DATOS!$E$10</f>
        <v>2020</v>
      </c>
      <c r="G111" s="194">
        <v>0.25</v>
      </c>
      <c r="H111" s="192"/>
      <c r="I111" s="178"/>
      <c r="J111" s="166">
        <f>IF(E111=0,0,IF(E111=F111,0,IF((((F111)-E111)*12)-D111&gt;1/G111*12,1/G111*12,(((F111)-E111)*12)-D111)))</f>
        <v>0</v>
      </c>
      <c r="K111" s="160">
        <f>I111*G111/12*J111</f>
        <v>0</v>
      </c>
      <c r="L111" s="160">
        <f>I111-K111</f>
        <v>0</v>
      </c>
      <c r="M111" s="160">
        <f>I111*G111/12</f>
        <v>0</v>
      </c>
      <c r="N111" s="160">
        <f>IF(F111=E111,(12-D111)*M111,IF(K111+(M111*12)&gt;I111,I111-K111,M111*12))</f>
        <v>0</v>
      </c>
      <c r="O111" s="195"/>
      <c r="P111" s="167">
        <f>IF(E111=0,0,IF(E111=F111,LOOKUP(D111,$V$1:$BC$1,$V$2:$BC$2),$AK$19))</f>
        <v>0</v>
      </c>
      <c r="Q111" s="168">
        <f>IF(O111=0,1,ROUND(P111/O111,4))</f>
        <v>1</v>
      </c>
      <c r="R111" s="160">
        <f>N111*Q111</f>
        <v>0</v>
      </c>
      <c r="T111" s="40">
        <f>IF($E111=0,0,IF($E111=$F111,LOOKUP($D111,$T$4:$T$15,V$4:V$15),V$3))</f>
        <v>0</v>
      </c>
      <c r="U111" s="42">
        <f>IF($O111=0,1,T111/$O111)</f>
        <v>1</v>
      </c>
      <c r="V111" s="160">
        <f>(IF(F111=E111,IF(D111&gt;=1,0,M111*(1-D111)*U111),IF(J111+1&lt;=(1/G111*12),(M111*1*U111),0)))</f>
        <v>0</v>
      </c>
      <c r="W111" s="167">
        <f>IF($E111=0,0,IF($E111=$F111,LOOKUP($D111,$T$4:$T$15,Y$4:Y$15),Y$3))</f>
        <v>0</v>
      </c>
      <c r="X111" s="168">
        <f>IF($O111=0,1,W111/$O111)</f>
        <v>1</v>
      </c>
      <c r="Y111" s="160">
        <f>((IF(F111=E111,IF(D111&gt;=2,0,(M111*(2-D111)*X111)-(V111)),IF(J111+2&lt;=(1/G111*12),(M111*2*X111)-(V111),0))))</f>
        <v>0</v>
      </c>
      <c r="Z111" s="167">
        <f>IF($E111=0,0,IF($E111=$F111,LOOKUP($D111,$T$4:$T$15,AB$4:AB$15),AB$3))</f>
        <v>0</v>
      </c>
      <c r="AA111" s="168">
        <f>IF($O111=0,1,Z111/$O111)</f>
        <v>1</v>
      </c>
      <c r="AB111" s="160">
        <f>((IF(F111=E111,IF(D111&gt;=3,0,(M111*(3-D111)*AA111)-(V111+Y111)),IF(J111+3&lt;=(1/G111*12),(M111*3*AA111)-(V111+Y111),0))))</f>
        <v>0</v>
      </c>
      <c r="AC111" s="167">
        <f>IF($E111=0,0,IF($E111=$F111,LOOKUP($D111,$T$4:$T$15,AE$4:AE$15),AE$3))</f>
        <v>0</v>
      </c>
      <c r="AD111" s="168">
        <f>IF($O111=0,1,AC111/$O111)</f>
        <v>1</v>
      </c>
      <c r="AE111" s="160">
        <f>((IF(F111=E111,IF(D111&gt;=4,0,(M111*(4-D111)*AD111)-(V111+Y111+AB111)),IF(J111+4&lt;=(1/G111*12),(M111*4*AD111)-(V111+Y111+AB111),0))))</f>
        <v>0</v>
      </c>
      <c r="AF111" s="167">
        <f>IF($E111=0,0,IF($E111=$F111,LOOKUP($D111,$T$4:$T$15,AH$4:AH$15),AH$3))</f>
        <v>0</v>
      </c>
      <c r="AG111" s="168">
        <f>IF($O111=0,1,AF111/$O111)</f>
        <v>1</v>
      </c>
      <c r="AH111" s="160">
        <f>((IF(F111=E111,IF(D111&gt;=5,0,(M111*(5-D111)*AG111)-(V111+Y111+AB111+AE111)),IF(J111+5&lt;=(1/G111*12),(M111*5*AG111)-(V111+Y111+AB111+AE111),0))))</f>
        <v>0</v>
      </c>
      <c r="AI111" s="167">
        <f>IF($E111=0,0,IF($E111=$F111,LOOKUP($D111,$T$4:$T$15,AK$4:AK$15),AK$3))</f>
        <v>0</v>
      </c>
      <c r="AJ111" s="168">
        <f>IF($O111=0,1,AI111/$O111)</f>
        <v>1</v>
      </c>
      <c r="AK111" s="160">
        <f>((IF(F111=E111,IF(D111&gt;=6,0,(M111*(6-D111)*AJ111)-(V111+Y111+AB111+AE111+AH111)),IF(J111+6&lt;=(1/G111*12),(M111*6*AJ111)-(V111+Y111+AB111+AE111+AH111),0))))</f>
        <v>0</v>
      </c>
      <c r="AL111" s="167">
        <f>IF($E111=0,0,IF($E111=$F111,LOOKUP($D111,$T$4:$T$15,AN$4:AN$15),AN$3))</f>
        <v>0</v>
      </c>
      <c r="AM111" s="168">
        <f>IF($O111=0,1,AL111/$O111)</f>
        <v>1</v>
      </c>
      <c r="AN111" s="160">
        <f>((IF(F111=E111,IF(D111&gt;=7,0,(M111*(7-D111)*AM111)-(V111+Y111+AB111+AE111+AH111+AK111)),IF(J111+7&lt;=(1/G111*12),(M111*7*AM111)-(V111+Y111+AB111+AE111+AH111+AK111),0))))</f>
        <v>0</v>
      </c>
      <c r="AO111" s="167">
        <f>IF($E111=0,0,IF($E111=$F111,LOOKUP($D111,$T$4:$T$15,AQ$4:AQ$15),AQ$3))</f>
        <v>0</v>
      </c>
      <c r="AP111" s="168">
        <f>IF($O111=0,1,AO111/$O111)</f>
        <v>1</v>
      </c>
      <c r="AQ111" s="160">
        <f>((IF(F111=E111,IF(D111&gt;=8,0,(M111*(8-D111)*AP111)-(V111+Y111+AB111+AE111+AH111+AK111+AN111)),IF(J111+8&lt;=(1/G111*12),(M111*8*AP111)-(V111+Y111+AB111+AE111+AH111+AK111+AN111),0))))</f>
        <v>0</v>
      </c>
      <c r="AR111" s="167">
        <f>IF($E111=0,0,IF($E111=$F111,LOOKUP($D111,$T$4:$T$15,AT$4:AT$15),AT$3))</f>
        <v>0</v>
      </c>
      <c r="AS111" s="168">
        <f>IF($O111=0,1,AR111/$O111)</f>
        <v>1</v>
      </c>
      <c r="AT111" s="160">
        <f>((IF(F111=E111,IF(D111&gt;=9,0,(M111*(9-D111)*AS111)-(V111+Y111+AB111+AE111+AH111+AK111+AN111+AQ111)),IF(J111+9&lt;=(1/G111*12),(M111*9*AS111)-(V111+Y111+AB111+AE111+AH111+AK111+AN111+AQ111),0))))</f>
        <v>0</v>
      </c>
      <c r="AU111" s="167">
        <f>IF($E111=0,0,IF($E111=$F111,LOOKUP($D111,$T$4:$T$15,AW$4:AW$15),AW$3))</f>
        <v>0</v>
      </c>
      <c r="AV111" s="168">
        <f>IF($O111=0,1,AU111/$O111)</f>
        <v>1</v>
      </c>
      <c r="AW111" s="160">
        <f>((IF(F111=E111,IF(D111&gt;=10,0,(M111*(10-D111)*AV111)-(V111+Y111+AB111+AE111+AH111+AK111+AN111+AQ111+AT111)),IF(J111+10&lt;=(1/G111*12),(M111*10*AV111)-(V111+Y111+AB111+AE111+AH111+AK111+AN111+AQ111+AT111),0))))</f>
        <v>0</v>
      </c>
      <c r="AX111" s="167">
        <f>IF($E111=0,0,IF($E111=$F111,LOOKUP($D111,$T$4:$T$15,AZ$4:AZ$15),AZ$3))</f>
        <v>0</v>
      </c>
      <c r="AY111" s="168">
        <f>IF($O111=0,1,AX111/$O111)</f>
        <v>1</v>
      </c>
      <c r="AZ111" s="160">
        <f t="shared" si="92"/>
        <v>0</v>
      </c>
      <c r="BA111" s="167">
        <f>IF($E111=0,0,IF($E111=$F111,LOOKUP($D111,$T$4:$T$15,BC$4:BC$15),BC$3))</f>
        <v>0</v>
      </c>
      <c r="BB111" s="168">
        <f>IF($O111=0,1,BA111/$O111)</f>
        <v>1</v>
      </c>
      <c r="BC111" s="160">
        <f>((IF(F111=E111,IF(D111&gt;=12,0,(M111*(12-D111)*BB111)-(V111+Y111+AB111+AE111+AH111+AK111+AN111+AQ111+AT111+AW111+AZ111)),IF(J111+12&lt;=(1/G111*12),(M111*12*BB111)-(V111+Y111+AB111+AE111+AH111+AK111+AN111+AQ111+AT111+AW111+AZ111),0))))</f>
        <v>0</v>
      </c>
    </row>
    <row r="112" spans="3:55" ht="17.45" customHeight="1" x14ac:dyDescent="0.2">
      <c r="C112" s="192"/>
      <c r="D112" s="192"/>
      <c r="E112" s="192"/>
      <c r="F112" s="158">
        <f>DATOS!$E$10</f>
        <v>2020</v>
      </c>
      <c r="G112" s="194">
        <v>0.25</v>
      </c>
      <c r="H112" s="192"/>
      <c r="I112" s="178"/>
      <c r="J112" s="166">
        <f>IF(E112=0,0,IF(E112=F112,0,IF((((F112)-E112)*12)-D112&gt;1/G112*12,1/G112*12,(((F112)-E112)*12)-D112)))</f>
        <v>0</v>
      </c>
      <c r="K112" s="160">
        <f>I112*G112/12*J112</f>
        <v>0</v>
      </c>
      <c r="L112" s="160">
        <f>I112-K112</f>
        <v>0</v>
      </c>
      <c r="M112" s="160">
        <f>I112*G112/12</f>
        <v>0</v>
      </c>
      <c r="N112" s="160">
        <f>IF(F112=E112,(12-D112)*M112,IF(K112+(M112*12)&gt;I112,I112-K112,M112*12))</f>
        <v>0</v>
      </c>
      <c r="O112" s="195"/>
      <c r="P112" s="167">
        <f>IF(E112=0,0,IF(E112=F112,LOOKUP(D112,$V$1:$BC$1,$V$2:$BC$2),$AK$19))</f>
        <v>0</v>
      </c>
      <c r="Q112" s="168">
        <f>IF(O112=0,1,ROUND(P112/O112,4))</f>
        <v>1</v>
      </c>
      <c r="R112" s="160">
        <f>N112*Q112</f>
        <v>0</v>
      </c>
      <c r="T112" s="40">
        <f>IF($E112=0,0,IF($E112=$F112,LOOKUP($D112,$T$4:$T$15,V$4:V$15),V$3))</f>
        <v>0</v>
      </c>
      <c r="U112" s="42">
        <f>IF($O112=0,1,T112/$O112)</f>
        <v>1</v>
      </c>
      <c r="V112" s="160">
        <f>(IF(F112=E112,IF(D112&gt;=1,0,M112*(1-D112)*U112),IF(J112+1&lt;=(1/G112*12),(M112*1*U112),0)))</f>
        <v>0</v>
      </c>
      <c r="W112" s="167">
        <f>IF($E112=0,0,IF($E112=$F112,LOOKUP($D112,$T$4:$T$15,Y$4:Y$15),Y$3))</f>
        <v>0</v>
      </c>
      <c r="X112" s="168">
        <f>IF($O112=0,1,W112/$O112)</f>
        <v>1</v>
      </c>
      <c r="Y112" s="160">
        <f>((IF(F112=E112,IF(D112&gt;=2,0,(M112*(2-D112)*X112)-(V112)),IF(J112+2&lt;=(1/G112*12),(M112*2*X112)-(V112),0))))</f>
        <v>0</v>
      </c>
      <c r="Z112" s="167">
        <f>IF($E112=0,0,IF($E112=$F112,LOOKUP($D112,$T$4:$T$15,AB$4:AB$15),AB$3))</f>
        <v>0</v>
      </c>
      <c r="AA112" s="168">
        <f>IF($O112=0,1,Z112/$O112)</f>
        <v>1</v>
      </c>
      <c r="AB112" s="160">
        <f>((IF(F112=E112,IF(D112&gt;=3,0,(M112*(3-D112)*AA112)-(V112+Y112)),IF(J112+3&lt;=(1/G112*12),(M112*3*AA112)-(V112+Y112),0))))</f>
        <v>0</v>
      </c>
      <c r="AC112" s="167">
        <f>IF($E112=0,0,IF($E112=$F112,LOOKUP($D112,$T$4:$T$15,AE$4:AE$15),AE$3))</f>
        <v>0</v>
      </c>
      <c r="AD112" s="168">
        <f>IF($O112=0,1,AC112/$O112)</f>
        <v>1</v>
      </c>
      <c r="AE112" s="160">
        <f>((IF(F112=E112,IF(D112&gt;=4,0,(M112*(4-D112)*AD112)-(V112+Y112+AB112)),IF(J112+4&lt;=(1/G112*12),(M112*4*AD112)-(V112+Y112+AB112),0))))</f>
        <v>0</v>
      </c>
      <c r="AF112" s="167">
        <f>IF($E112=0,0,IF($E112=$F112,LOOKUP($D112,$T$4:$T$15,AH$4:AH$15),AH$3))</f>
        <v>0</v>
      </c>
      <c r="AG112" s="168">
        <f>IF($O112=0,1,AF112/$O112)</f>
        <v>1</v>
      </c>
      <c r="AH112" s="160">
        <f>((IF(F112=E112,IF(D112&gt;=5,0,(M112*(5-D112)*AG112)-(V112+Y112+AB112+AE112)),IF(J112+5&lt;=(1/G112*12),(M112*5*AG112)-(V112+Y112+AB112+AE112),0))))</f>
        <v>0</v>
      </c>
      <c r="AI112" s="167">
        <f>IF($E112=0,0,IF($E112=$F112,LOOKUP($D112,$T$4:$T$15,AK$4:AK$15),AK$3))</f>
        <v>0</v>
      </c>
      <c r="AJ112" s="168">
        <f>IF($O112=0,1,AI112/$O112)</f>
        <v>1</v>
      </c>
      <c r="AK112" s="160">
        <f>((IF(F112=E112,IF(D112&gt;=6,0,(M112*(6-D112)*AJ112)-(V112+Y112+AB112+AE112+AH112)),IF(J112+6&lt;=(1/G112*12),(M112*6*AJ112)-(V112+Y112+AB112+AE112+AH112),0))))</f>
        <v>0</v>
      </c>
      <c r="AL112" s="167">
        <f>IF($E112=0,0,IF($E112=$F112,LOOKUP($D112,$T$4:$T$15,AN$4:AN$15),AN$3))</f>
        <v>0</v>
      </c>
      <c r="AM112" s="168">
        <f>IF($O112=0,1,AL112/$O112)</f>
        <v>1</v>
      </c>
      <c r="AN112" s="160">
        <f>((IF(F112=E112,IF(D112&gt;=7,0,(M112*(7-D112)*AM112)-(V112+Y112+AB112+AE112+AH112+AK112)),IF(J112+7&lt;=(1/G112*12),(M112*7*AM112)-(V112+Y112+AB112+AE112+AH112+AK112),0))))</f>
        <v>0</v>
      </c>
      <c r="AO112" s="167">
        <f>IF($E112=0,0,IF($E112=$F112,LOOKUP($D112,$T$4:$T$15,AQ$4:AQ$15),AQ$3))</f>
        <v>0</v>
      </c>
      <c r="AP112" s="168">
        <f>IF($O112=0,1,AO112/$O112)</f>
        <v>1</v>
      </c>
      <c r="AQ112" s="160">
        <f>((IF(F112=E112,IF(D112&gt;=8,0,(M112*(8-D112)*AP112)-(V112+Y112+AB112+AE112+AH112+AK112+AN112)),IF(J112+8&lt;=(1/G112*12),(M112*8*AP112)-(V112+Y112+AB112+AE112+AH112+AK112+AN112),0))))</f>
        <v>0</v>
      </c>
      <c r="AR112" s="167">
        <f>IF($E112=0,0,IF($E112=$F112,LOOKUP($D112,$T$4:$T$15,AT$4:AT$15),AT$3))</f>
        <v>0</v>
      </c>
      <c r="AS112" s="168">
        <f>IF($O112=0,1,AR112/$O112)</f>
        <v>1</v>
      </c>
      <c r="AT112" s="160">
        <f>((IF(F112=E112,IF(D112&gt;=9,0,(M112*(9-D112)*AS112)-(V112+Y112+AB112+AE112+AH112+AK112+AN112+AQ112)),IF(J112+9&lt;=(1/G112*12),(M112*9*AS112)-(V112+Y112+AB112+AE112+AH112+AK112+AN112+AQ112),0))))</f>
        <v>0</v>
      </c>
      <c r="AU112" s="167">
        <f>IF($E112=0,0,IF($E112=$F112,LOOKUP($D112,$T$4:$T$15,AW$4:AW$15),AW$3))</f>
        <v>0</v>
      </c>
      <c r="AV112" s="168">
        <f>IF($O112=0,1,AU112/$O112)</f>
        <v>1</v>
      </c>
      <c r="AW112" s="160">
        <f>((IF(F112=E112,IF(D112&gt;=10,0,(M112*(10-D112)*AV112)-(V112+Y112+AB112+AE112+AH112+AK112+AN112+AQ112+AT112)),IF(J112+10&lt;=(1/G112*12),(M112*10*AV112)-(V112+Y112+AB112+AE112+AH112+AK112+AN112+AQ112+AT112),0))))</f>
        <v>0</v>
      </c>
      <c r="AX112" s="167">
        <f>IF($E112=0,0,IF($E112=$F112,LOOKUP($D112,$T$4:$T$15,AZ$4:AZ$15),AZ$3))</f>
        <v>0</v>
      </c>
      <c r="AY112" s="168">
        <f>IF($O112=0,1,AX112/$O112)</f>
        <v>1</v>
      </c>
      <c r="AZ112" s="160">
        <f t="shared" si="92"/>
        <v>0</v>
      </c>
      <c r="BA112" s="167">
        <f>IF($E112=0,0,IF($E112=$F112,LOOKUP($D112,$T$4:$T$15,BC$4:BC$15),BC$3))</f>
        <v>0</v>
      </c>
      <c r="BB112" s="168">
        <f>IF($O112=0,1,BA112/$O112)</f>
        <v>1</v>
      </c>
      <c r="BC112" s="160">
        <f>((IF(F112=E112,IF(D112&gt;=12,0,(M112*(12-D112)*BB112)-(V112+Y112+AB112+AE112+AH112+AK112+AN112+AQ112+AT112+AW112+AZ112)),IF(J112+12&lt;=(1/G112*12),(M112*12*BB112)-(V112+Y112+AB112+AE112+AH112+AK112+AN112+AQ112+AT112+AW112+AZ112),0))))</f>
        <v>0</v>
      </c>
    </row>
    <row r="113" spans="3:55" ht="17.45" customHeight="1" x14ac:dyDescent="0.2">
      <c r="C113" s="192"/>
      <c r="D113" s="192"/>
      <c r="E113" s="192"/>
      <c r="F113" s="158">
        <f>DATOS!$E$10</f>
        <v>2020</v>
      </c>
      <c r="G113" s="194">
        <v>0.25</v>
      </c>
      <c r="H113" s="192"/>
      <c r="I113" s="178"/>
      <c r="J113" s="166">
        <f>IF(E113=0,0,IF(E113=F113,0,IF((((F113)-E113)*12)-D113&gt;1/G113*12,1/G113*12,(((F113)-E113)*12)-D113)))</f>
        <v>0</v>
      </c>
      <c r="K113" s="160">
        <f>I113*G113/12*J113</f>
        <v>0</v>
      </c>
      <c r="L113" s="160">
        <f>I113-K113</f>
        <v>0</v>
      </c>
      <c r="M113" s="160">
        <f>I113*G113/12</f>
        <v>0</v>
      </c>
      <c r="N113" s="160">
        <f>IF(F113=E113,(12-D113)*M113,IF(K113+(M113*12)&gt;I113,I113-K113,M113*12))</f>
        <v>0</v>
      </c>
      <c r="O113" s="195"/>
      <c r="P113" s="167">
        <f>IF(E113=0,0,IF(E113=F113,LOOKUP(D113,$V$1:$BC$1,$V$2:$BC$2),$AK$19))</f>
        <v>0</v>
      </c>
      <c r="Q113" s="168">
        <f>IF(O113=0,1,ROUND(P113/O113,4))</f>
        <v>1</v>
      </c>
      <c r="R113" s="160">
        <f>N113*Q113</f>
        <v>0</v>
      </c>
      <c r="T113" s="40">
        <f>IF($E113=0,0,IF($E113=$F113,LOOKUP($D113,$T$4:$T$15,V$4:V$15),V$3))</f>
        <v>0</v>
      </c>
      <c r="U113" s="42">
        <f>IF($O113=0,1,T113/$O113)</f>
        <v>1</v>
      </c>
      <c r="V113" s="160">
        <f>(IF(F113=E113,IF(D113&gt;=1,0,M113*(1-D113)*U113),IF(J113+1&lt;=(1/G113*12),(M113*1*U113),0)))</f>
        <v>0</v>
      </c>
      <c r="W113" s="167">
        <f>IF($E113=0,0,IF($E113=$F113,LOOKUP($D113,$T$4:$T$15,Y$4:Y$15),Y$3))</f>
        <v>0</v>
      </c>
      <c r="X113" s="168">
        <f>IF($O113=0,1,W113/$O113)</f>
        <v>1</v>
      </c>
      <c r="Y113" s="160">
        <f>((IF(F113=E113,IF(D113&gt;=2,0,(M113*(2-D113)*X113)-(V113)),IF(J113+2&lt;=(1/G113*12),(M113*2*X113)-(V113),0))))</f>
        <v>0</v>
      </c>
      <c r="Z113" s="167">
        <f>IF($E113=0,0,IF($E113=$F113,LOOKUP($D113,$T$4:$T$15,AB$4:AB$15),AB$3))</f>
        <v>0</v>
      </c>
      <c r="AA113" s="168">
        <f>IF($O113=0,1,Z113/$O113)</f>
        <v>1</v>
      </c>
      <c r="AB113" s="160">
        <f>((IF(F113=E113,IF(D113&gt;=3,0,(M113*(3-D113)*AA113)-(V113+Y113)),IF(J113+3&lt;=(1/G113*12),(M113*3*AA113)-(V113+Y113),0))))</f>
        <v>0</v>
      </c>
      <c r="AC113" s="167">
        <f>IF($E113=0,0,IF($E113=$F113,LOOKUP($D113,$T$4:$T$15,AE$4:AE$15),AE$3))</f>
        <v>0</v>
      </c>
      <c r="AD113" s="168">
        <f>IF($O113=0,1,AC113/$O113)</f>
        <v>1</v>
      </c>
      <c r="AE113" s="160">
        <f>((IF(F113=E113,IF(D113&gt;=4,0,(M113*(4-D113)*AD113)-(V113+Y113+AB113)),IF(J113+4&lt;=(1/G113*12),(M113*4*AD113)-(V113+Y113+AB113),0))))</f>
        <v>0</v>
      </c>
      <c r="AF113" s="167">
        <f>IF($E113=0,0,IF($E113=$F113,LOOKUP($D113,$T$4:$T$15,AH$4:AH$15),AH$3))</f>
        <v>0</v>
      </c>
      <c r="AG113" s="168">
        <f>IF($O113=0,1,AF113/$O113)</f>
        <v>1</v>
      </c>
      <c r="AH113" s="160">
        <f>((IF(F113=E113,IF(D113&gt;=5,0,(M113*(5-D113)*AG113)-(V113+Y113+AB113+AE113)),IF(J113+5&lt;=(1/G113*12),(M113*5*AG113)-(V113+Y113+AB113+AE113),0))))</f>
        <v>0</v>
      </c>
      <c r="AI113" s="167">
        <f>IF($E113=0,0,IF($E113=$F113,LOOKUP($D113,$T$4:$T$15,AK$4:AK$15),AK$3))</f>
        <v>0</v>
      </c>
      <c r="AJ113" s="168">
        <f>IF($O113=0,1,AI113/$O113)</f>
        <v>1</v>
      </c>
      <c r="AK113" s="160">
        <f>((IF(F113=E113,IF(D113&gt;=6,0,(M113*(6-D113)*AJ113)-(V113+Y113+AB113+AE113+AH113)),IF(J113+6&lt;=(1/G113*12),(M113*6*AJ113)-(V113+Y113+AB113+AE113+AH113),0))))</f>
        <v>0</v>
      </c>
      <c r="AL113" s="167">
        <f>IF($E113=0,0,IF($E113=$F113,LOOKUP($D113,$T$4:$T$15,AN$4:AN$15),AN$3))</f>
        <v>0</v>
      </c>
      <c r="AM113" s="168">
        <f>IF($O113=0,1,AL113/$O113)</f>
        <v>1</v>
      </c>
      <c r="AN113" s="160">
        <f>((IF(F113=E113,IF(D113&gt;=7,0,(M113*(7-D113)*AM113)-(V113+Y113+AB113+AE113+AH113+AK113)),IF(J113+7&lt;=(1/G113*12),(M113*7*AM113)-(V113+Y113+AB113+AE113+AH113+AK113),0))))</f>
        <v>0</v>
      </c>
      <c r="AO113" s="167">
        <f>IF($E113=0,0,IF($E113=$F113,LOOKUP($D113,$T$4:$T$15,AQ$4:AQ$15),AQ$3))</f>
        <v>0</v>
      </c>
      <c r="AP113" s="168">
        <f>IF($O113=0,1,AO113/$O113)</f>
        <v>1</v>
      </c>
      <c r="AQ113" s="160">
        <f>((IF(F113=E113,IF(D113&gt;=8,0,(M113*(8-D113)*AP113)-(V113+Y113+AB113+AE113+AH113+AK113+AN113)),IF(J113+8&lt;=(1/G113*12),(M113*8*AP113)-(V113+Y113+AB113+AE113+AH113+AK113+AN113),0))))</f>
        <v>0</v>
      </c>
      <c r="AR113" s="167">
        <f>IF($E113=0,0,IF($E113=$F113,LOOKUP($D113,$T$4:$T$15,AT$4:AT$15),AT$3))</f>
        <v>0</v>
      </c>
      <c r="AS113" s="168">
        <f>IF($O113=0,1,AR113/$O113)</f>
        <v>1</v>
      </c>
      <c r="AT113" s="160">
        <f>((IF(F113=E113,IF(D113&gt;=9,0,(M113*(9-D113)*AS113)-(V113+Y113+AB113+AE113+AH113+AK113+AN113+AQ113)),IF(J113+9&lt;=(1/G113*12),(M113*9*AS113)-(V113+Y113+AB113+AE113+AH113+AK113+AN113+AQ113),0))))</f>
        <v>0</v>
      </c>
      <c r="AU113" s="167">
        <f>IF($E113=0,0,IF($E113=$F113,LOOKUP($D113,$T$4:$T$15,AW$4:AW$15),AW$3))</f>
        <v>0</v>
      </c>
      <c r="AV113" s="168">
        <f>IF($O113=0,1,AU113/$O113)</f>
        <v>1</v>
      </c>
      <c r="AW113" s="160">
        <f>((IF(F113=E113,IF(D113&gt;=10,0,(M113*(10-D113)*AV113)-(V113+Y113+AB113+AE113+AH113+AK113+AN113+AQ113+AT113)),IF(J113+10&lt;=(1/G113*12),(M113*10*AV113)-(V113+Y113+AB113+AE113+AH113+AK113+AN113+AQ113+AT113),0))))</f>
        <v>0</v>
      </c>
      <c r="AX113" s="167">
        <f>IF($E113=0,0,IF($E113=$F113,LOOKUP($D113,$T$4:$T$15,AZ$4:AZ$15),AZ$3))</f>
        <v>0</v>
      </c>
      <c r="AY113" s="168">
        <f>IF($O113=0,1,AX113/$O113)</f>
        <v>1</v>
      </c>
      <c r="AZ113" s="160">
        <f t="shared" si="92"/>
        <v>0</v>
      </c>
      <c r="BA113" s="167">
        <f>IF($E113=0,0,IF($E113=$F113,LOOKUP($D113,$T$4:$T$15,BC$4:BC$15),BC$3))</f>
        <v>0</v>
      </c>
      <c r="BB113" s="168">
        <f>IF($O113=0,1,BA113/$O113)</f>
        <v>1</v>
      </c>
      <c r="BC113" s="160">
        <f>((IF(F113=E113,IF(D113&gt;=12,0,(M113*(12-D113)*BB113)-(V113+Y113+AB113+AE113+AH113+AK113+AN113+AQ113+AT113+AW113+AZ113)),IF(J113+12&lt;=(1/G113*12),(M113*12*BB113)-(V113+Y113+AB113+AE113+AH113+AK113+AN113+AQ113+AT113+AW113+AZ113),0))))</f>
        <v>0</v>
      </c>
    </row>
    <row r="114" spans="3:55" ht="17.45" customHeight="1" x14ac:dyDescent="0.2">
      <c r="C114" s="192"/>
      <c r="D114" s="192"/>
      <c r="E114" s="192"/>
      <c r="F114" s="158">
        <f>DATOS!$E$10</f>
        <v>2020</v>
      </c>
      <c r="G114" s="194">
        <v>0.25</v>
      </c>
      <c r="H114" s="192"/>
      <c r="I114" s="178"/>
      <c r="J114" s="166">
        <f t="shared" ref="J114:J149" si="93">IF(E114=0,0,IF(E114=F114,0,IF((((F114)-E114)*12)-D114&gt;1/G114*12,1/G114*12,(((F114)-E114)*12)-D114)))</f>
        <v>0</v>
      </c>
      <c r="K114" s="160">
        <f t="shared" ref="K114:K149" si="94">I114*G114/12*J114</f>
        <v>0</v>
      </c>
      <c r="L114" s="160">
        <f t="shared" ref="L114:L149" si="95">I114-K114</f>
        <v>0</v>
      </c>
      <c r="M114" s="160">
        <f t="shared" ref="M114:M149" si="96">I114*G114/12</f>
        <v>0</v>
      </c>
      <c r="N114" s="160">
        <f t="shared" ref="N114:N149" si="97">IF(F114=E114,(12-D114)*M114,IF(K114+(M114*12)&gt;I114,I114-K114,M114*12))</f>
        <v>0</v>
      </c>
      <c r="O114" s="195"/>
      <c r="P114" s="167">
        <f t="shared" ref="P114:P149" si="98">IF(E114=0,0,IF(E114=F114,LOOKUP(D114,$V$1:$BC$1,$V$2:$BC$2),$AK$19))</f>
        <v>0</v>
      </c>
      <c r="Q114" s="168">
        <f t="shared" ref="Q114:Q149" si="99">IF(O114=0,1,ROUND(P114/O114,4))</f>
        <v>1</v>
      </c>
      <c r="R114" s="160">
        <f t="shared" ref="R114:R149" si="100">N114*Q114</f>
        <v>0</v>
      </c>
      <c r="T114" s="40">
        <f t="shared" ref="T114:T128" si="101">IF($E114=0,0,IF($E114=$F114,LOOKUP($D114,$T$4:$T$15,V$4:V$15),V$3))</f>
        <v>0</v>
      </c>
      <c r="U114" s="42">
        <f t="shared" ref="U114:U128" si="102">IF($O114=0,1,T114/$O114)</f>
        <v>1</v>
      </c>
      <c r="V114" s="160">
        <f t="shared" ref="V114:V149" si="103">(IF(F114=E114,IF(D114&gt;=1,0,M114*(1-D114)*U114),IF(J114+1&lt;=(1/G114*12),(M114*1*U114),0)))</f>
        <v>0</v>
      </c>
      <c r="W114" s="167">
        <f t="shared" ref="W114:W149" si="104">IF($E114=0,0,IF($E114=$F114,LOOKUP($D114,$T$4:$T$15,Y$4:Y$15),Y$3))</f>
        <v>0</v>
      </c>
      <c r="X114" s="168">
        <f t="shared" ref="X114:X149" si="105">IF($O114=0,1,W114/$O114)</f>
        <v>1</v>
      </c>
      <c r="Y114" s="160">
        <f t="shared" ref="Y114:Y149" si="106">((IF(F114=E114,IF(D114&gt;=2,0,(M114*(2-D114)*X114)-(V114)),IF(J114+2&lt;=(1/G114*12),(M114*2*X114)-(V114),0))))</f>
        <v>0</v>
      </c>
      <c r="Z114" s="167">
        <f t="shared" ref="Z114:Z149" si="107">IF($E114=0,0,IF($E114=$F114,LOOKUP($D114,$T$4:$T$15,AB$4:AB$15),AB$3))</f>
        <v>0</v>
      </c>
      <c r="AA114" s="168">
        <f t="shared" ref="AA114:AA149" si="108">IF($O114=0,1,Z114/$O114)</f>
        <v>1</v>
      </c>
      <c r="AB114" s="160">
        <f t="shared" ref="AB114:AB149" si="109">((IF(F114=E114,IF(D114&gt;=3,0,(M114*(3-D114)*AA114)-(V114+Y114)),IF(J114+3&lt;=(1/G114*12),(M114*3*AA114)-(V114+Y114),0))))</f>
        <v>0</v>
      </c>
      <c r="AC114" s="167">
        <f t="shared" ref="AC114:AC149" si="110">IF($E114=0,0,IF($E114=$F114,LOOKUP($D114,$T$4:$T$15,AE$4:AE$15),AE$3))</f>
        <v>0</v>
      </c>
      <c r="AD114" s="168">
        <f t="shared" ref="AD114:AD149" si="111">IF($O114=0,1,AC114/$O114)</f>
        <v>1</v>
      </c>
      <c r="AE114" s="160">
        <f t="shared" ref="AE114:AE149" si="112">((IF(F114=E114,IF(D114&gt;=4,0,(M114*(4-D114)*AD114)-(V114+Y114+AB114)),IF(J114+4&lt;=(1/G114*12),(M114*4*AD114)-(V114+Y114+AB114),0))))</f>
        <v>0</v>
      </c>
      <c r="AF114" s="167">
        <f t="shared" ref="AF114:AF149" si="113">IF($E114=0,0,IF($E114=$F114,LOOKUP($D114,$T$4:$T$15,AH$4:AH$15),AH$3))</f>
        <v>0</v>
      </c>
      <c r="AG114" s="168">
        <f t="shared" ref="AG114:AG149" si="114">IF($O114=0,1,AF114/$O114)</f>
        <v>1</v>
      </c>
      <c r="AH114" s="160">
        <f t="shared" ref="AH114:AH149" si="115">((IF(F114=E114,IF(D114&gt;=5,0,(M114*(5-D114)*AG114)-(V114+Y114+AB114+AE114)),IF(J114+5&lt;=(1/G114*12),(M114*5*AG114)-(V114+Y114+AB114+AE114),0))))</f>
        <v>0</v>
      </c>
      <c r="AI114" s="167">
        <f t="shared" ref="AI114:AI149" si="116">IF($E114=0,0,IF($E114=$F114,LOOKUP($D114,$T$4:$T$15,AK$4:AK$15),AK$3))</f>
        <v>0</v>
      </c>
      <c r="AJ114" s="168">
        <f t="shared" ref="AJ114:AJ149" si="117">IF($O114=0,1,AI114/$O114)</f>
        <v>1</v>
      </c>
      <c r="AK114" s="160">
        <f t="shared" ref="AK114:AK149" si="118">((IF(F114=E114,IF(D114&gt;=6,0,(M114*(6-D114)*AJ114)-(V114+Y114+AB114+AE114+AH114)),IF(J114+6&lt;=(1/G114*12),(M114*6*AJ114)-(V114+Y114+AB114+AE114+AH114),0))))</f>
        <v>0</v>
      </c>
      <c r="AL114" s="167">
        <f t="shared" ref="AL114:AL149" si="119">IF($E114=0,0,IF($E114=$F114,LOOKUP($D114,$T$4:$T$15,AN$4:AN$15),AN$3))</f>
        <v>0</v>
      </c>
      <c r="AM114" s="168">
        <f t="shared" ref="AM114:AM149" si="120">IF($O114=0,1,AL114/$O114)</f>
        <v>1</v>
      </c>
      <c r="AN114" s="160">
        <f t="shared" ref="AN114:AN149" si="121">((IF(F114=E114,IF(D114&gt;=7,0,(M114*(7-D114)*AM114)-(V114+Y114+AB114+AE114+AH114+AK114)),IF(J114+7&lt;=(1/G114*12),(M114*7*AM114)-(V114+Y114+AB114+AE114+AH114+AK114),0))))</f>
        <v>0</v>
      </c>
      <c r="AO114" s="167">
        <f t="shared" ref="AO114:AO149" si="122">IF($E114=0,0,IF($E114=$F114,LOOKUP($D114,$T$4:$T$15,AQ$4:AQ$15),AQ$3))</f>
        <v>0</v>
      </c>
      <c r="AP114" s="168">
        <f t="shared" ref="AP114:AP149" si="123">IF($O114=0,1,AO114/$O114)</f>
        <v>1</v>
      </c>
      <c r="AQ114" s="160">
        <f t="shared" ref="AQ114:AQ149" si="124">((IF(F114=E114,IF(D114&gt;=8,0,(M114*(8-D114)*AP114)-(V114+Y114+AB114+AE114+AH114+AK114+AN114)),IF(J114+8&lt;=(1/G114*12),(M114*8*AP114)-(V114+Y114+AB114+AE114+AH114+AK114+AN114),0))))</f>
        <v>0</v>
      </c>
      <c r="AR114" s="167">
        <f t="shared" ref="AR114:AR149" si="125">IF($E114=0,0,IF($E114=$F114,LOOKUP($D114,$T$4:$T$15,AT$4:AT$15),AT$3))</f>
        <v>0</v>
      </c>
      <c r="AS114" s="168">
        <f t="shared" ref="AS114:AS149" si="126">IF($O114=0,1,AR114/$O114)</f>
        <v>1</v>
      </c>
      <c r="AT114" s="160">
        <f t="shared" ref="AT114:AT149" si="127">((IF(F114=E114,IF(D114&gt;=9,0,(M114*(9-D114)*AS114)-(V114+Y114+AB114+AE114+AH114+AK114+AN114+AQ114)),IF(J114+9&lt;=(1/G114*12),(M114*9*AS114)-(V114+Y114+AB114+AE114+AH114+AK114+AN114+AQ114),0))))</f>
        <v>0</v>
      </c>
      <c r="AU114" s="167">
        <f t="shared" ref="AU114:AU149" si="128">IF($E114=0,0,IF($E114=$F114,LOOKUP($D114,$T$4:$T$15,AW$4:AW$15),AW$3))</f>
        <v>0</v>
      </c>
      <c r="AV114" s="168">
        <f t="shared" ref="AV114:AV149" si="129">IF($O114=0,1,AU114/$O114)</f>
        <v>1</v>
      </c>
      <c r="AW114" s="160">
        <f t="shared" ref="AW114:AW149" si="130">((IF(F114=E114,IF(D114&gt;=10,0,(M114*(10-D114)*AV114)-(V114+Y114+AB114+AE114+AH114+AK114+AN114+AQ114+AT114)),IF(J114+10&lt;=(1/G114*12),(M114*10*AV114)-(V114+Y114+AB114+AE114+AH114+AK114+AN114+AQ114+AT114),0))))</f>
        <v>0</v>
      </c>
      <c r="AX114" s="167">
        <f t="shared" ref="AX114:AX149" si="131">IF($E114=0,0,IF($E114=$F114,LOOKUP($D114,$T$4:$T$15,AZ$4:AZ$15),AZ$3))</f>
        <v>0</v>
      </c>
      <c r="AY114" s="168">
        <f t="shared" ref="AY114:AY149" si="132">IF($O114=0,1,AX114/$O114)</f>
        <v>1</v>
      </c>
      <c r="AZ114" s="160">
        <f t="shared" si="92"/>
        <v>0</v>
      </c>
      <c r="BA114" s="167">
        <f t="shared" ref="BA114:BA149" si="133">IF($E114=0,0,IF($E114=$F114,LOOKUP($D114,$T$4:$T$15,BC$4:BC$15),BC$3))</f>
        <v>0</v>
      </c>
      <c r="BB114" s="168">
        <f t="shared" ref="BB114:BB149" si="134">IF($O114=0,1,BA114/$O114)</f>
        <v>1</v>
      </c>
      <c r="BC114" s="160">
        <f t="shared" ref="BC114:BC149" si="135">((IF(F114=E114,IF(D114&gt;=12,0,(M114*(12-D114)*BB114)-(V114+Y114+AB114+AE114+AH114+AK114+AN114+AQ114+AT114+AW114+AZ114)),IF(J114+12&lt;=(1/G114*12),(M114*12*BB114)-(V114+Y114+AB114+AE114+AH114+AK114+AN114+AQ114+AT114+AW114+AZ114),0))))</f>
        <v>0</v>
      </c>
    </row>
    <row r="115" spans="3:55" ht="17.45" customHeight="1" x14ac:dyDescent="0.2">
      <c r="C115" s="192"/>
      <c r="D115" s="192"/>
      <c r="E115" s="192"/>
      <c r="F115" s="158">
        <f>DATOS!$E$10</f>
        <v>2020</v>
      </c>
      <c r="G115" s="194">
        <v>0.25</v>
      </c>
      <c r="H115" s="192"/>
      <c r="I115" s="178"/>
      <c r="J115" s="166">
        <f t="shared" si="93"/>
        <v>0</v>
      </c>
      <c r="K115" s="160">
        <f t="shared" si="94"/>
        <v>0</v>
      </c>
      <c r="L115" s="160">
        <f t="shared" si="95"/>
        <v>0</v>
      </c>
      <c r="M115" s="160">
        <f t="shared" si="96"/>
        <v>0</v>
      </c>
      <c r="N115" s="160">
        <f t="shared" si="97"/>
        <v>0</v>
      </c>
      <c r="O115" s="195"/>
      <c r="P115" s="167">
        <f t="shared" si="98"/>
        <v>0</v>
      </c>
      <c r="Q115" s="168">
        <f t="shared" si="99"/>
        <v>1</v>
      </c>
      <c r="R115" s="160">
        <f t="shared" si="100"/>
        <v>0</v>
      </c>
      <c r="T115" s="40">
        <f t="shared" si="101"/>
        <v>0</v>
      </c>
      <c r="U115" s="42">
        <f t="shared" si="102"/>
        <v>1</v>
      </c>
      <c r="V115" s="160">
        <f t="shared" si="103"/>
        <v>0</v>
      </c>
      <c r="W115" s="167">
        <f t="shared" si="104"/>
        <v>0</v>
      </c>
      <c r="X115" s="168">
        <f t="shared" si="105"/>
        <v>1</v>
      </c>
      <c r="Y115" s="160">
        <f t="shared" si="106"/>
        <v>0</v>
      </c>
      <c r="Z115" s="167">
        <f t="shared" si="107"/>
        <v>0</v>
      </c>
      <c r="AA115" s="168">
        <f t="shared" si="108"/>
        <v>1</v>
      </c>
      <c r="AB115" s="160">
        <f t="shared" si="109"/>
        <v>0</v>
      </c>
      <c r="AC115" s="167">
        <f t="shared" si="110"/>
        <v>0</v>
      </c>
      <c r="AD115" s="168">
        <f t="shared" si="111"/>
        <v>1</v>
      </c>
      <c r="AE115" s="160">
        <f t="shared" si="112"/>
        <v>0</v>
      </c>
      <c r="AF115" s="167">
        <f t="shared" si="113"/>
        <v>0</v>
      </c>
      <c r="AG115" s="168">
        <f t="shared" si="114"/>
        <v>1</v>
      </c>
      <c r="AH115" s="160">
        <f t="shared" si="115"/>
        <v>0</v>
      </c>
      <c r="AI115" s="167">
        <f t="shared" si="116"/>
        <v>0</v>
      </c>
      <c r="AJ115" s="168">
        <f t="shared" si="117"/>
        <v>1</v>
      </c>
      <c r="AK115" s="160">
        <f t="shared" si="118"/>
        <v>0</v>
      </c>
      <c r="AL115" s="167">
        <f t="shared" si="119"/>
        <v>0</v>
      </c>
      <c r="AM115" s="168">
        <f t="shared" si="120"/>
        <v>1</v>
      </c>
      <c r="AN115" s="160">
        <f t="shared" si="121"/>
        <v>0</v>
      </c>
      <c r="AO115" s="167">
        <f t="shared" si="122"/>
        <v>0</v>
      </c>
      <c r="AP115" s="168">
        <f t="shared" si="123"/>
        <v>1</v>
      </c>
      <c r="AQ115" s="160">
        <f t="shared" si="124"/>
        <v>0</v>
      </c>
      <c r="AR115" s="167">
        <f t="shared" si="125"/>
        <v>0</v>
      </c>
      <c r="AS115" s="168">
        <f t="shared" si="126"/>
        <v>1</v>
      </c>
      <c r="AT115" s="160">
        <f t="shared" si="127"/>
        <v>0</v>
      </c>
      <c r="AU115" s="167">
        <f t="shared" si="128"/>
        <v>0</v>
      </c>
      <c r="AV115" s="168">
        <f t="shared" si="129"/>
        <v>1</v>
      </c>
      <c r="AW115" s="160">
        <f t="shared" si="130"/>
        <v>0</v>
      </c>
      <c r="AX115" s="167">
        <f t="shared" si="131"/>
        <v>0</v>
      </c>
      <c r="AY115" s="168">
        <f t="shared" si="132"/>
        <v>1</v>
      </c>
      <c r="AZ115" s="160">
        <f t="shared" si="92"/>
        <v>0</v>
      </c>
      <c r="BA115" s="167">
        <f t="shared" si="133"/>
        <v>0</v>
      </c>
      <c r="BB115" s="168">
        <f t="shared" si="134"/>
        <v>1</v>
      </c>
      <c r="BC115" s="160">
        <f t="shared" si="135"/>
        <v>0</v>
      </c>
    </row>
    <row r="116" spans="3:55" ht="17.45" customHeight="1" x14ac:dyDescent="0.2">
      <c r="C116" s="192"/>
      <c r="D116" s="192"/>
      <c r="E116" s="192"/>
      <c r="F116" s="158">
        <f>DATOS!$E$10</f>
        <v>2020</v>
      </c>
      <c r="G116" s="194">
        <v>0.25</v>
      </c>
      <c r="H116" s="192"/>
      <c r="I116" s="178"/>
      <c r="J116" s="166">
        <f t="shared" si="93"/>
        <v>0</v>
      </c>
      <c r="K116" s="160">
        <f t="shared" si="94"/>
        <v>0</v>
      </c>
      <c r="L116" s="160">
        <f t="shared" si="95"/>
        <v>0</v>
      </c>
      <c r="M116" s="160">
        <f t="shared" si="96"/>
        <v>0</v>
      </c>
      <c r="N116" s="160">
        <f t="shared" si="97"/>
        <v>0</v>
      </c>
      <c r="O116" s="195"/>
      <c r="P116" s="167">
        <f t="shared" si="98"/>
        <v>0</v>
      </c>
      <c r="Q116" s="168">
        <f t="shared" si="99"/>
        <v>1</v>
      </c>
      <c r="R116" s="160">
        <f t="shared" si="100"/>
        <v>0</v>
      </c>
      <c r="T116" s="40">
        <f t="shared" si="101"/>
        <v>0</v>
      </c>
      <c r="U116" s="42">
        <f t="shared" si="102"/>
        <v>1</v>
      </c>
      <c r="V116" s="160">
        <f t="shared" si="103"/>
        <v>0</v>
      </c>
      <c r="W116" s="167">
        <f t="shared" si="104"/>
        <v>0</v>
      </c>
      <c r="X116" s="168">
        <f t="shared" si="105"/>
        <v>1</v>
      </c>
      <c r="Y116" s="160">
        <f t="shared" si="106"/>
        <v>0</v>
      </c>
      <c r="Z116" s="167">
        <f t="shared" si="107"/>
        <v>0</v>
      </c>
      <c r="AA116" s="168">
        <f t="shared" si="108"/>
        <v>1</v>
      </c>
      <c r="AB116" s="160">
        <f t="shared" si="109"/>
        <v>0</v>
      </c>
      <c r="AC116" s="167">
        <f t="shared" si="110"/>
        <v>0</v>
      </c>
      <c r="AD116" s="168">
        <f t="shared" si="111"/>
        <v>1</v>
      </c>
      <c r="AE116" s="160">
        <f t="shared" si="112"/>
        <v>0</v>
      </c>
      <c r="AF116" s="167">
        <f t="shared" si="113"/>
        <v>0</v>
      </c>
      <c r="AG116" s="168">
        <f t="shared" si="114"/>
        <v>1</v>
      </c>
      <c r="AH116" s="160">
        <f t="shared" si="115"/>
        <v>0</v>
      </c>
      <c r="AI116" s="167">
        <f t="shared" si="116"/>
        <v>0</v>
      </c>
      <c r="AJ116" s="168">
        <f t="shared" si="117"/>
        <v>1</v>
      </c>
      <c r="AK116" s="160">
        <f t="shared" si="118"/>
        <v>0</v>
      </c>
      <c r="AL116" s="167">
        <f t="shared" si="119"/>
        <v>0</v>
      </c>
      <c r="AM116" s="168">
        <f t="shared" si="120"/>
        <v>1</v>
      </c>
      <c r="AN116" s="160">
        <f t="shared" si="121"/>
        <v>0</v>
      </c>
      <c r="AO116" s="167">
        <f t="shared" si="122"/>
        <v>0</v>
      </c>
      <c r="AP116" s="168">
        <f t="shared" si="123"/>
        <v>1</v>
      </c>
      <c r="AQ116" s="160">
        <f t="shared" si="124"/>
        <v>0</v>
      </c>
      <c r="AR116" s="167">
        <f t="shared" si="125"/>
        <v>0</v>
      </c>
      <c r="AS116" s="168">
        <f t="shared" si="126"/>
        <v>1</v>
      </c>
      <c r="AT116" s="160">
        <f t="shared" si="127"/>
        <v>0</v>
      </c>
      <c r="AU116" s="167">
        <f t="shared" si="128"/>
        <v>0</v>
      </c>
      <c r="AV116" s="168">
        <f t="shared" si="129"/>
        <v>1</v>
      </c>
      <c r="AW116" s="160">
        <f t="shared" si="130"/>
        <v>0</v>
      </c>
      <c r="AX116" s="167">
        <f t="shared" si="131"/>
        <v>0</v>
      </c>
      <c r="AY116" s="168">
        <f t="shared" si="132"/>
        <v>1</v>
      </c>
      <c r="AZ116" s="160">
        <f t="shared" si="92"/>
        <v>0</v>
      </c>
      <c r="BA116" s="167">
        <f t="shared" si="133"/>
        <v>0</v>
      </c>
      <c r="BB116" s="168">
        <f t="shared" si="134"/>
        <v>1</v>
      </c>
      <c r="BC116" s="160">
        <f t="shared" si="135"/>
        <v>0</v>
      </c>
    </row>
    <row r="117" spans="3:55" ht="17.45" customHeight="1" x14ac:dyDescent="0.2">
      <c r="C117" s="192"/>
      <c r="D117" s="192"/>
      <c r="E117" s="192"/>
      <c r="F117" s="158">
        <f>DATOS!$E$10</f>
        <v>2020</v>
      </c>
      <c r="G117" s="194">
        <v>0.25</v>
      </c>
      <c r="H117" s="192"/>
      <c r="I117" s="178"/>
      <c r="J117" s="166">
        <f t="shared" si="93"/>
        <v>0</v>
      </c>
      <c r="K117" s="160">
        <f t="shared" si="94"/>
        <v>0</v>
      </c>
      <c r="L117" s="160">
        <f t="shared" si="95"/>
        <v>0</v>
      </c>
      <c r="M117" s="160">
        <f t="shared" si="96"/>
        <v>0</v>
      </c>
      <c r="N117" s="160">
        <f t="shared" si="97"/>
        <v>0</v>
      </c>
      <c r="O117" s="195"/>
      <c r="P117" s="167">
        <f t="shared" si="98"/>
        <v>0</v>
      </c>
      <c r="Q117" s="168">
        <f t="shared" si="99"/>
        <v>1</v>
      </c>
      <c r="R117" s="160">
        <f t="shared" si="100"/>
        <v>0</v>
      </c>
      <c r="T117" s="40">
        <f t="shared" si="101"/>
        <v>0</v>
      </c>
      <c r="U117" s="42">
        <f t="shared" si="102"/>
        <v>1</v>
      </c>
      <c r="V117" s="160">
        <f t="shared" si="103"/>
        <v>0</v>
      </c>
      <c r="W117" s="167">
        <f t="shared" si="104"/>
        <v>0</v>
      </c>
      <c r="X117" s="168">
        <f t="shared" si="105"/>
        <v>1</v>
      </c>
      <c r="Y117" s="160">
        <f t="shared" si="106"/>
        <v>0</v>
      </c>
      <c r="Z117" s="167">
        <f t="shared" si="107"/>
        <v>0</v>
      </c>
      <c r="AA117" s="168">
        <f t="shared" si="108"/>
        <v>1</v>
      </c>
      <c r="AB117" s="160">
        <f t="shared" si="109"/>
        <v>0</v>
      </c>
      <c r="AC117" s="167">
        <f t="shared" si="110"/>
        <v>0</v>
      </c>
      <c r="AD117" s="168">
        <f t="shared" si="111"/>
        <v>1</v>
      </c>
      <c r="AE117" s="160">
        <f t="shared" si="112"/>
        <v>0</v>
      </c>
      <c r="AF117" s="167">
        <f t="shared" si="113"/>
        <v>0</v>
      </c>
      <c r="AG117" s="168">
        <f t="shared" si="114"/>
        <v>1</v>
      </c>
      <c r="AH117" s="160">
        <f t="shared" si="115"/>
        <v>0</v>
      </c>
      <c r="AI117" s="167">
        <f t="shared" si="116"/>
        <v>0</v>
      </c>
      <c r="AJ117" s="168">
        <f t="shared" si="117"/>
        <v>1</v>
      </c>
      <c r="AK117" s="160">
        <f t="shared" si="118"/>
        <v>0</v>
      </c>
      <c r="AL117" s="167">
        <f t="shared" si="119"/>
        <v>0</v>
      </c>
      <c r="AM117" s="168">
        <f t="shared" si="120"/>
        <v>1</v>
      </c>
      <c r="AN117" s="160">
        <f t="shared" si="121"/>
        <v>0</v>
      </c>
      <c r="AO117" s="167">
        <f t="shared" si="122"/>
        <v>0</v>
      </c>
      <c r="AP117" s="168">
        <f t="shared" si="123"/>
        <v>1</v>
      </c>
      <c r="AQ117" s="160">
        <f t="shared" si="124"/>
        <v>0</v>
      </c>
      <c r="AR117" s="167">
        <f t="shared" si="125"/>
        <v>0</v>
      </c>
      <c r="AS117" s="168">
        <f t="shared" si="126"/>
        <v>1</v>
      </c>
      <c r="AT117" s="160">
        <f t="shared" si="127"/>
        <v>0</v>
      </c>
      <c r="AU117" s="167">
        <f t="shared" si="128"/>
        <v>0</v>
      </c>
      <c r="AV117" s="168">
        <f t="shared" si="129"/>
        <v>1</v>
      </c>
      <c r="AW117" s="160">
        <f t="shared" si="130"/>
        <v>0</v>
      </c>
      <c r="AX117" s="167">
        <f t="shared" si="131"/>
        <v>0</v>
      </c>
      <c r="AY117" s="168">
        <f t="shared" si="132"/>
        <v>1</v>
      </c>
      <c r="AZ117" s="160">
        <f t="shared" si="92"/>
        <v>0</v>
      </c>
      <c r="BA117" s="167">
        <f t="shared" si="133"/>
        <v>0</v>
      </c>
      <c r="BB117" s="168">
        <f t="shared" si="134"/>
        <v>1</v>
      </c>
      <c r="BC117" s="160">
        <f t="shared" si="135"/>
        <v>0</v>
      </c>
    </row>
    <row r="118" spans="3:55" ht="17.45" customHeight="1" x14ac:dyDescent="0.2">
      <c r="C118" s="192"/>
      <c r="D118" s="192"/>
      <c r="E118" s="192"/>
      <c r="F118" s="158">
        <f>DATOS!$E$10</f>
        <v>2020</v>
      </c>
      <c r="G118" s="194">
        <v>0.25</v>
      </c>
      <c r="H118" s="192"/>
      <c r="I118" s="178"/>
      <c r="J118" s="166">
        <f t="shared" si="93"/>
        <v>0</v>
      </c>
      <c r="K118" s="160">
        <f t="shared" si="94"/>
        <v>0</v>
      </c>
      <c r="L118" s="160">
        <f t="shared" si="95"/>
        <v>0</v>
      </c>
      <c r="M118" s="160">
        <f t="shared" si="96"/>
        <v>0</v>
      </c>
      <c r="N118" s="160">
        <f t="shared" si="97"/>
        <v>0</v>
      </c>
      <c r="O118" s="195"/>
      <c r="P118" s="167">
        <f t="shared" si="98"/>
        <v>0</v>
      </c>
      <c r="Q118" s="168">
        <f t="shared" si="99"/>
        <v>1</v>
      </c>
      <c r="R118" s="160">
        <f t="shared" si="100"/>
        <v>0</v>
      </c>
      <c r="T118" s="40">
        <f t="shared" si="101"/>
        <v>0</v>
      </c>
      <c r="U118" s="42">
        <f t="shared" si="102"/>
        <v>1</v>
      </c>
      <c r="V118" s="160">
        <f t="shared" si="103"/>
        <v>0</v>
      </c>
      <c r="W118" s="167">
        <f t="shared" si="104"/>
        <v>0</v>
      </c>
      <c r="X118" s="168">
        <f t="shared" si="105"/>
        <v>1</v>
      </c>
      <c r="Y118" s="160">
        <f t="shared" si="106"/>
        <v>0</v>
      </c>
      <c r="Z118" s="167">
        <f t="shared" si="107"/>
        <v>0</v>
      </c>
      <c r="AA118" s="168">
        <f t="shared" si="108"/>
        <v>1</v>
      </c>
      <c r="AB118" s="160">
        <f t="shared" si="109"/>
        <v>0</v>
      </c>
      <c r="AC118" s="167">
        <f t="shared" si="110"/>
        <v>0</v>
      </c>
      <c r="AD118" s="168">
        <f t="shared" si="111"/>
        <v>1</v>
      </c>
      <c r="AE118" s="160">
        <f t="shared" si="112"/>
        <v>0</v>
      </c>
      <c r="AF118" s="167">
        <f t="shared" si="113"/>
        <v>0</v>
      </c>
      <c r="AG118" s="168">
        <f t="shared" si="114"/>
        <v>1</v>
      </c>
      <c r="AH118" s="160">
        <f t="shared" si="115"/>
        <v>0</v>
      </c>
      <c r="AI118" s="167">
        <f t="shared" si="116"/>
        <v>0</v>
      </c>
      <c r="AJ118" s="168">
        <f t="shared" si="117"/>
        <v>1</v>
      </c>
      <c r="AK118" s="160">
        <f t="shared" si="118"/>
        <v>0</v>
      </c>
      <c r="AL118" s="167">
        <f t="shared" si="119"/>
        <v>0</v>
      </c>
      <c r="AM118" s="168">
        <f t="shared" si="120"/>
        <v>1</v>
      </c>
      <c r="AN118" s="160">
        <f t="shared" si="121"/>
        <v>0</v>
      </c>
      <c r="AO118" s="167">
        <f t="shared" si="122"/>
        <v>0</v>
      </c>
      <c r="AP118" s="168">
        <f t="shared" si="123"/>
        <v>1</v>
      </c>
      <c r="AQ118" s="160">
        <f t="shared" si="124"/>
        <v>0</v>
      </c>
      <c r="AR118" s="167">
        <f t="shared" si="125"/>
        <v>0</v>
      </c>
      <c r="AS118" s="168">
        <f t="shared" si="126"/>
        <v>1</v>
      </c>
      <c r="AT118" s="160">
        <f t="shared" si="127"/>
        <v>0</v>
      </c>
      <c r="AU118" s="167">
        <f t="shared" si="128"/>
        <v>0</v>
      </c>
      <c r="AV118" s="168">
        <f t="shared" si="129"/>
        <v>1</v>
      </c>
      <c r="AW118" s="160">
        <f t="shared" si="130"/>
        <v>0</v>
      </c>
      <c r="AX118" s="167">
        <f t="shared" si="131"/>
        <v>0</v>
      </c>
      <c r="AY118" s="168">
        <f t="shared" si="132"/>
        <v>1</v>
      </c>
      <c r="AZ118" s="160">
        <f t="shared" si="92"/>
        <v>0</v>
      </c>
      <c r="BA118" s="167">
        <f t="shared" si="133"/>
        <v>0</v>
      </c>
      <c r="BB118" s="168">
        <f t="shared" si="134"/>
        <v>1</v>
      </c>
      <c r="BC118" s="160">
        <f t="shared" si="135"/>
        <v>0</v>
      </c>
    </row>
    <row r="119" spans="3:55" ht="17.45" customHeight="1" x14ac:dyDescent="0.2">
      <c r="C119" s="192"/>
      <c r="D119" s="192"/>
      <c r="E119" s="192"/>
      <c r="F119" s="158">
        <f>DATOS!$E$10</f>
        <v>2020</v>
      </c>
      <c r="G119" s="194">
        <v>0.25</v>
      </c>
      <c r="H119" s="192"/>
      <c r="I119" s="178"/>
      <c r="J119" s="166">
        <f t="shared" si="93"/>
        <v>0</v>
      </c>
      <c r="K119" s="160">
        <f t="shared" si="94"/>
        <v>0</v>
      </c>
      <c r="L119" s="160">
        <f t="shared" si="95"/>
        <v>0</v>
      </c>
      <c r="M119" s="160">
        <f t="shared" si="96"/>
        <v>0</v>
      </c>
      <c r="N119" s="160">
        <f t="shared" si="97"/>
        <v>0</v>
      </c>
      <c r="O119" s="195"/>
      <c r="P119" s="167">
        <f t="shared" si="98"/>
        <v>0</v>
      </c>
      <c r="Q119" s="168">
        <f t="shared" si="99"/>
        <v>1</v>
      </c>
      <c r="R119" s="160">
        <f t="shared" si="100"/>
        <v>0</v>
      </c>
      <c r="T119" s="40">
        <f t="shared" si="101"/>
        <v>0</v>
      </c>
      <c r="U119" s="42">
        <f t="shared" si="102"/>
        <v>1</v>
      </c>
      <c r="V119" s="160">
        <f t="shared" si="103"/>
        <v>0</v>
      </c>
      <c r="W119" s="167">
        <f t="shared" si="104"/>
        <v>0</v>
      </c>
      <c r="X119" s="168">
        <f t="shared" si="105"/>
        <v>1</v>
      </c>
      <c r="Y119" s="160">
        <f t="shared" si="106"/>
        <v>0</v>
      </c>
      <c r="Z119" s="167">
        <f t="shared" si="107"/>
        <v>0</v>
      </c>
      <c r="AA119" s="168">
        <f t="shared" si="108"/>
        <v>1</v>
      </c>
      <c r="AB119" s="160">
        <f t="shared" si="109"/>
        <v>0</v>
      </c>
      <c r="AC119" s="167">
        <f t="shared" si="110"/>
        <v>0</v>
      </c>
      <c r="AD119" s="168">
        <f t="shared" si="111"/>
        <v>1</v>
      </c>
      <c r="AE119" s="160">
        <f t="shared" si="112"/>
        <v>0</v>
      </c>
      <c r="AF119" s="167">
        <f t="shared" si="113"/>
        <v>0</v>
      </c>
      <c r="AG119" s="168">
        <f t="shared" si="114"/>
        <v>1</v>
      </c>
      <c r="AH119" s="160">
        <f t="shared" si="115"/>
        <v>0</v>
      </c>
      <c r="AI119" s="167">
        <f t="shared" si="116"/>
        <v>0</v>
      </c>
      <c r="AJ119" s="168">
        <f t="shared" si="117"/>
        <v>1</v>
      </c>
      <c r="AK119" s="160">
        <f t="shared" si="118"/>
        <v>0</v>
      </c>
      <c r="AL119" s="167">
        <f t="shared" si="119"/>
        <v>0</v>
      </c>
      <c r="AM119" s="168">
        <f t="shared" si="120"/>
        <v>1</v>
      </c>
      <c r="AN119" s="160">
        <f t="shared" si="121"/>
        <v>0</v>
      </c>
      <c r="AO119" s="167">
        <f t="shared" si="122"/>
        <v>0</v>
      </c>
      <c r="AP119" s="168">
        <f t="shared" si="123"/>
        <v>1</v>
      </c>
      <c r="AQ119" s="160">
        <f t="shared" si="124"/>
        <v>0</v>
      </c>
      <c r="AR119" s="167">
        <f t="shared" si="125"/>
        <v>0</v>
      </c>
      <c r="AS119" s="168">
        <f t="shared" si="126"/>
        <v>1</v>
      </c>
      <c r="AT119" s="160">
        <f t="shared" si="127"/>
        <v>0</v>
      </c>
      <c r="AU119" s="167">
        <f t="shared" si="128"/>
        <v>0</v>
      </c>
      <c r="AV119" s="168">
        <f t="shared" si="129"/>
        <v>1</v>
      </c>
      <c r="AW119" s="160">
        <f t="shared" si="130"/>
        <v>0</v>
      </c>
      <c r="AX119" s="167">
        <f t="shared" si="131"/>
        <v>0</v>
      </c>
      <c r="AY119" s="168">
        <f t="shared" si="132"/>
        <v>1</v>
      </c>
      <c r="AZ119" s="160">
        <f t="shared" si="92"/>
        <v>0</v>
      </c>
      <c r="BA119" s="167">
        <f t="shared" si="133"/>
        <v>0</v>
      </c>
      <c r="BB119" s="168">
        <f t="shared" si="134"/>
        <v>1</v>
      </c>
      <c r="BC119" s="160">
        <f t="shared" si="135"/>
        <v>0</v>
      </c>
    </row>
    <row r="120" spans="3:55" ht="17.45" customHeight="1" x14ac:dyDescent="0.2">
      <c r="C120" s="192"/>
      <c r="D120" s="192"/>
      <c r="E120" s="192"/>
      <c r="F120" s="158">
        <f>DATOS!$E$10</f>
        <v>2020</v>
      </c>
      <c r="G120" s="194">
        <v>0.25</v>
      </c>
      <c r="H120" s="192"/>
      <c r="I120" s="178"/>
      <c r="J120" s="166">
        <f t="shared" si="93"/>
        <v>0</v>
      </c>
      <c r="K120" s="160">
        <f t="shared" si="94"/>
        <v>0</v>
      </c>
      <c r="L120" s="160">
        <f t="shared" si="95"/>
        <v>0</v>
      </c>
      <c r="M120" s="160">
        <f t="shared" si="96"/>
        <v>0</v>
      </c>
      <c r="N120" s="160">
        <f t="shared" si="97"/>
        <v>0</v>
      </c>
      <c r="O120" s="195"/>
      <c r="P120" s="167">
        <f t="shared" si="98"/>
        <v>0</v>
      </c>
      <c r="Q120" s="168">
        <f t="shared" si="99"/>
        <v>1</v>
      </c>
      <c r="R120" s="160">
        <f t="shared" si="100"/>
        <v>0</v>
      </c>
      <c r="T120" s="40">
        <f t="shared" si="101"/>
        <v>0</v>
      </c>
      <c r="U120" s="42">
        <f t="shared" si="102"/>
        <v>1</v>
      </c>
      <c r="V120" s="160">
        <f t="shared" si="103"/>
        <v>0</v>
      </c>
      <c r="W120" s="167">
        <f t="shared" si="104"/>
        <v>0</v>
      </c>
      <c r="X120" s="168">
        <f t="shared" si="105"/>
        <v>1</v>
      </c>
      <c r="Y120" s="160">
        <f t="shared" si="106"/>
        <v>0</v>
      </c>
      <c r="Z120" s="167">
        <f t="shared" si="107"/>
        <v>0</v>
      </c>
      <c r="AA120" s="168">
        <f t="shared" si="108"/>
        <v>1</v>
      </c>
      <c r="AB120" s="160">
        <f t="shared" si="109"/>
        <v>0</v>
      </c>
      <c r="AC120" s="167">
        <f t="shared" si="110"/>
        <v>0</v>
      </c>
      <c r="AD120" s="168">
        <f t="shared" si="111"/>
        <v>1</v>
      </c>
      <c r="AE120" s="160">
        <f t="shared" si="112"/>
        <v>0</v>
      </c>
      <c r="AF120" s="167">
        <f t="shared" si="113"/>
        <v>0</v>
      </c>
      <c r="AG120" s="168">
        <f t="shared" si="114"/>
        <v>1</v>
      </c>
      <c r="AH120" s="160">
        <f t="shared" si="115"/>
        <v>0</v>
      </c>
      <c r="AI120" s="167">
        <f t="shared" si="116"/>
        <v>0</v>
      </c>
      <c r="AJ120" s="168">
        <f t="shared" si="117"/>
        <v>1</v>
      </c>
      <c r="AK120" s="160">
        <f t="shared" si="118"/>
        <v>0</v>
      </c>
      <c r="AL120" s="167">
        <f t="shared" si="119"/>
        <v>0</v>
      </c>
      <c r="AM120" s="168">
        <f t="shared" si="120"/>
        <v>1</v>
      </c>
      <c r="AN120" s="160">
        <f t="shared" si="121"/>
        <v>0</v>
      </c>
      <c r="AO120" s="167">
        <f t="shared" si="122"/>
        <v>0</v>
      </c>
      <c r="AP120" s="168">
        <f t="shared" si="123"/>
        <v>1</v>
      </c>
      <c r="AQ120" s="160">
        <f t="shared" si="124"/>
        <v>0</v>
      </c>
      <c r="AR120" s="167">
        <f t="shared" si="125"/>
        <v>0</v>
      </c>
      <c r="AS120" s="168">
        <f t="shared" si="126"/>
        <v>1</v>
      </c>
      <c r="AT120" s="160">
        <f t="shared" si="127"/>
        <v>0</v>
      </c>
      <c r="AU120" s="167">
        <f t="shared" si="128"/>
        <v>0</v>
      </c>
      <c r="AV120" s="168">
        <f t="shared" si="129"/>
        <v>1</v>
      </c>
      <c r="AW120" s="160">
        <f t="shared" si="130"/>
        <v>0</v>
      </c>
      <c r="AX120" s="167">
        <f t="shared" si="131"/>
        <v>0</v>
      </c>
      <c r="AY120" s="168">
        <f t="shared" si="132"/>
        <v>1</v>
      </c>
      <c r="AZ120" s="160">
        <f t="shared" si="92"/>
        <v>0</v>
      </c>
      <c r="BA120" s="167">
        <f t="shared" si="133"/>
        <v>0</v>
      </c>
      <c r="BB120" s="168">
        <f t="shared" si="134"/>
        <v>1</v>
      </c>
      <c r="BC120" s="160">
        <f t="shared" si="135"/>
        <v>0</v>
      </c>
    </row>
    <row r="121" spans="3:55" ht="17.45" customHeight="1" x14ac:dyDescent="0.2">
      <c r="C121" s="192"/>
      <c r="D121" s="192"/>
      <c r="E121" s="192"/>
      <c r="F121" s="158">
        <f>DATOS!$E$10</f>
        <v>2020</v>
      </c>
      <c r="G121" s="194">
        <v>0.25</v>
      </c>
      <c r="H121" s="192"/>
      <c r="I121" s="178"/>
      <c r="J121" s="166">
        <f t="shared" si="93"/>
        <v>0</v>
      </c>
      <c r="K121" s="160">
        <f t="shared" si="94"/>
        <v>0</v>
      </c>
      <c r="L121" s="160">
        <f t="shared" si="95"/>
        <v>0</v>
      </c>
      <c r="M121" s="160">
        <f t="shared" si="96"/>
        <v>0</v>
      </c>
      <c r="N121" s="160">
        <f t="shared" si="97"/>
        <v>0</v>
      </c>
      <c r="O121" s="195"/>
      <c r="P121" s="167">
        <f t="shared" si="98"/>
        <v>0</v>
      </c>
      <c r="Q121" s="168">
        <f t="shared" si="99"/>
        <v>1</v>
      </c>
      <c r="R121" s="160">
        <f t="shared" si="100"/>
        <v>0</v>
      </c>
      <c r="T121" s="40">
        <f t="shared" si="101"/>
        <v>0</v>
      </c>
      <c r="U121" s="42">
        <f t="shared" si="102"/>
        <v>1</v>
      </c>
      <c r="V121" s="160">
        <f t="shared" si="103"/>
        <v>0</v>
      </c>
      <c r="W121" s="167">
        <f t="shared" si="104"/>
        <v>0</v>
      </c>
      <c r="X121" s="168">
        <f t="shared" si="105"/>
        <v>1</v>
      </c>
      <c r="Y121" s="160">
        <f t="shared" si="106"/>
        <v>0</v>
      </c>
      <c r="Z121" s="167">
        <f t="shared" si="107"/>
        <v>0</v>
      </c>
      <c r="AA121" s="168">
        <f t="shared" si="108"/>
        <v>1</v>
      </c>
      <c r="AB121" s="160">
        <f t="shared" si="109"/>
        <v>0</v>
      </c>
      <c r="AC121" s="167">
        <f t="shared" si="110"/>
        <v>0</v>
      </c>
      <c r="AD121" s="168">
        <f t="shared" si="111"/>
        <v>1</v>
      </c>
      <c r="AE121" s="160">
        <f t="shared" si="112"/>
        <v>0</v>
      </c>
      <c r="AF121" s="167">
        <f t="shared" si="113"/>
        <v>0</v>
      </c>
      <c r="AG121" s="168">
        <f t="shared" si="114"/>
        <v>1</v>
      </c>
      <c r="AH121" s="160">
        <f t="shared" si="115"/>
        <v>0</v>
      </c>
      <c r="AI121" s="167">
        <f t="shared" si="116"/>
        <v>0</v>
      </c>
      <c r="AJ121" s="168">
        <f t="shared" si="117"/>
        <v>1</v>
      </c>
      <c r="AK121" s="160">
        <f t="shared" si="118"/>
        <v>0</v>
      </c>
      <c r="AL121" s="167">
        <f t="shared" si="119"/>
        <v>0</v>
      </c>
      <c r="AM121" s="168">
        <f t="shared" si="120"/>
        <v>1</v>
      </c>
      <c r="AN121" s="160">
        <f t="shared" si="121"/>
        <v>0</v>
      </c>
      <c r="AO121" s="167">
        <f t="shared" si="122"/>
        <v>0</v>
      </c>
      <c r="AP121" s="168">
        <f t="shared" si="123"/>
        <v>1</v>
      </c>
      <c r="AQ121" s="160">
        <f t="shared" si="124"/>
        <v>0</v>
      </c>
      <c r="AR121" s="167">
        <f t="shared" si="125"/>
        <v>0</v>
      </c>
      <c r="AS121" s="168">
        <f t="shared" si="126"/>
        <v>1</v>
      </c>
      <c r="AT121" s="160">
        <f t="shared" si="127"/>
        <v>0</v>
      </c>
      <c r="AU121" s="167">
        <f t="shared" si="128"/>
        <v>0</v>
      </c>
      <c r="AV121" s="168">
        <f t="shared" si="129"/>
        <v>1</v>
      </c>
      <c r="AW121" s="160">
        <f t="shared" si="130"/>
        <v>0</v>
      </c>
      <c r="AX121" s="167">
        <f t="shared" si="131"/>
        <v>0</v>
      </c>
      <c r="AY121" s="168">
        <f t="shared" si="132"/>
        <v>1</v>
      </c>
      <c r="AZ121" s="160">
        <f t="shared" si="92"/>
        <v>0</v>
      </c>
      <c r="BA121" s="167">
        <f t="shared" si="133"/>
        <v>0</v>
      </c>
      <c r="BB121" s="168">
        <f t="shared" si="134"/>
        <v>1</v>
      </c>
      <c r="BC121" s="160">
        <f t="shared" si="135"/>
        <v>0</v>
      </c>
    </row>
    <row r="122" spans="3:55" ht="17.45" customHeight="1" x14ac:dyDescent="0.2">
      <c r="C122" s="192"/>
      <c r="D122" s="192"/>
      <c r="E122" s="192"/>
      <c r="F122" s="158">
        <f>DATOS!$E$10</f>
        <v>2020</v>
      </c>
      <c r="G122" s="194">
        <v>0.25</v>
      </c>
      <c r="H122" s="192"/>
      <c r="I122" s="178"/>
      <c r="J122" s="166">
        <f t="shared" si="93"/>
        <v>0</v>
      </c>
      <c r="K122" s="160">
        <f t="shared" si="94"/>
        <v>0</v>
      </c>
      <c r="L122" s="160">
        <f t="shared" si="95"/>
        <v>0</v>
      </c>
      <c r="M122" s="160">
        <f t="shared" si="96"/>
        <v>0</v>
      </c>
      <c r="N122" s="160">
        <f t="shared" si="97"/>
        <v>0</v>
      </c>
      <c r="O122" s="195"/>
      <c r="P122" s="167">
        <f t="shared" si="98"/>
        <v>0</v>
      </c>
      <c r="Q122" s="168">
        <f t="shared" si="99"/>
        <v>1</v>
      </c>
      <c r="R122" s="160">
        <f t="shared" si="100"/>
        <v>0</v>
      </c>
      <c r="T122" s="40">
        <f t="shared" si="101"/>
        <v>0</v>
      </c>
      <c r="U122" s="42">
        <f t="shared" si="102"/>
        <v>1</v>
      </c>
      <c r="V122" s="160">
        <f t="shared" si="103"/>
        <v>0</v>
      </c>
      <c r="W122" s="167">
        <f t="shared" si="104"/>
        <v>0</v>
      </c>
      <c r="X122" s="168">
        <f t="shared" si="105"/>
        <v>1</v>
      </c>
      <c r="Y122" s="160">
        <f t="shared" si="106"/>
        <v>0</v>
      </c>
      <c r="Z122" s="167">
        <f t="shared" si="107"/>
        <v>0</v>
      </c>
      <c r="AA122" s="168">
        <f t="shared" si="108"/>
        <v>1</v>
      </c>
      <c r="AB122" s="160">
        <f t="shared" si="109"/>
        <v>0</v>
      </c>
      <c r="AC122" s="167">
        <f t="shared" si="110"/>
        <v>0</v>
      </c>
      <c r="AD122" s="168">
        <f t="shared" si="111"/>
        <v>1</v>
      </c>
      <c r="AE122" s="160">
        <f t="shared" si="112"/>
        <v>0</v>
      </c>
      <c r="AF122" s="167">
        <f t="shared" si="113"/>
        <v>0</v>
      </c>
      <c r="AG122" s="168">
        <f t="shared" si="114"/>
        <v>1</v>
      </c>
      <c r="AH122" s="160">
        <f t="shared" si="115"/>
        <v>0</v>
      </c>
      <c r="AI122" s="167">
        <f t="shared" si="116"/>
        <v>0</v>
      </c>
      <c r="AJ122" s="168">
        <f t="shared" si="117"/>
        <v>1</v>
      </c>
      <c r="AK122" s="160">
        <f t="shared" si="118"/>
        <v>0</v>
      </c>
      <c r="AL122" s="167">
        <f t="shared" si="119"/>
        <v>0</v>
      </c>
      <c r="AM122" s="168">
        <f t="shared" si="120"/>
        <v>1</v>
      </c>
      <c r="AN122" s="160">
        <f t="shared" si="121"/>
        <v>0</v>
      </c>
      <c r="AO122" s="167">
        <f t="shared" si="122"/>
        <v>0</v>
      </c>
      <c r="AP122" s="168">
        <f t="shared" si="123"/>
        <v>1</v>
      </c>
      <c r="AQ122" s="160">
        <f t="shared" si="124"/>
        <v>0</v>
      </c>
      <c r="AR122" s="167">
        <f t="shared" si="125"/>
        <v>0</v>
      </c>
      <c r="AS122" s="168">
        <f t="shared" si="126"/>
        <v>1</v>
      </c>
      <c r="AT122" s="160">
        <f t="shared" si="127"/>
        <v>0</v>
      </c>
      <c r="AU122" s="167">
        <f t="shared" si="128"/>
        <v>0</v>
      </c>
      <c r="AV122" s="168">
        <f t="shared" si="129"/>
        <v>1</v>
      </c>
      <c r="AW122" s="160">
        <f t="shared" si="130"/>
        <v>0</v>
      </c>
      <c r="AX122" s="167">
        <f t="shared" si="131"/>
        <v>0</v>
      </c>
      <c r="AY122" s="168">
        <f t="shared" si="132"/>
        <v>1</v>
      </c>
      <c r="AZ122" s="160">
        <f t="shared" si="92"/>
        <v>0</v>
      </c>
      <c r="BA122" s="167">
        <f t="shared" si="133"/>
        <v>0</v>
      </c>
      <c r="BB122" s="168">
        <f t="shared" si="134"/>
        <v>1</v>
      </c>
      <c r="BC122" s="160">
        <f t="shared" si="135"/>
        <v>0</v>
      </c>
    </row>
    <row r="123" spans="3:55" ht="17.45" customHeight="1" x14ac:dyDescent="0.2">
      <c r="C123" s="192"/>
      <c r="D123" s="192"/>
      <c r="E123" s="192"/>
      <c r="F123" s="158">
        <f>DATOS!$E$10</f>
        <v>2020</v>
      </c>
      <c r="G123" s="194">
        <v>0.25</v>
      </c>
      <c r="H123" s="192"/>
      <c r="I123" s="178"/>
      <c r="J123" s="166">
        <f t="shared" si="93"/>
        <v>0</v>
      </c>
      <c r="K123" s="160">
        <f t="shared" si="94"/>
        <v>0</v>
      </c>
      <c r="L123" s="160">
        <f t="shared" si="95"/>
        <v>0</v>
      </c>
      <c r="M123" s="160">
        <f t="shared" si="96"/>
        <v>0</v>
      </c>
      <c r="N123" s="160">
        <f t="shared" si="97"/>
        <v>0</v>
      </c>
      <c r="O123" s="195"/>
      <c r="P123" s="167">
        <f t="shared" si="98"/>
        <v>0</v>
      </c>
      <c r="Q123" s="168">
        <f t="shared" si="99"/>
        <v>1</v>
      </c>
      <c r="R123" s="160">
        <f t="shared" si="100"/>
        <v>0</v>
      </c>
      <c r="T123" s="40">
        <f t="shared" si="101"/>
        <v>0</v>
      </c>
      <c r="U123" s="42">
        <f t="shared" si="102"/>
        <v>1</v>
      </c>
      <c r="V123" s="160">
        <f t="shared" si="103"/>
        <v>0</v>
      </c>
      <c r="W123" s="167">
        <f t="shared" si="104"/>
        <v>0</v>
      </c>
      <c r="X123" s="168">
        <f t="shared" si="105"/>
        <v>1</v>
      </c>
      <c r="Y123" s="160">
        <f t="shared" si="106"/>
        <v>0</v>
      </c>
      <c r="Z123" s="167">
        <f t="shared" si="107"/>
        <v>0</v>
      </c>
      <c r="AA123" s="168">
        <f t="shared" si="108"/>
        <v>1</v>
      </c>
      <c r="AB123" s="160">
        <f t="shared" si="109"/>
        <v>0</v>
      </c>
      <c r="AC123" s="167">
        <f t="shared" si="110"/>
        <v>0</v>
      </c>
      <c r="AD123" s="168">
        <f t="shared" si="111"/>
        <v>1</v>
      </c>
      <c r="AE123" s="160">
        <f t="shared" si="112"/>
        <v>0</v>
      </c>
      <c r="AF123" s="167">
        <f t="shared" si="113"/>
        <v>0</v>
      </c>
      <c r="AG123" s="168">
        <f t="shared" si="114"/>
        <v>1</v>
      </c>
      <c r="AH123" s="160">
        <f t="shared" si="115"/>
        <v>0</v>
      </c>
      <c r="AI123" s="167">
        <f t="shared" si="116"/>
        <v>0</v>
      </c>
      <c r="AJ123" s="168">
        <f t="shared" si="117"/>
        <v>1</v>
      </c>
      <c r="AK123" s="160">
        <f t="shared" si="118"/>
        <v>0</v>
      </c>
      <c r="AL123" s="167">
        <f t="shared" si="119"/>
        <v>0</v>
      </c>
      <c r="AM123" s="168">
        <f t="shared" si="120"/>
        <v>1</v>
      </c>
      <c r="AN123" s="160">
        <f t="shared" si="121"/>
        <v>0</v>
      </c>
      <c r="AO123" s="167">
        <f t="shared" si="122"/>
        <v>0</v>
      </c>
      <c r="AP123" s="168">
        <f t="shared" si="123"/>
        <v>1</v>
      </c>
      <c r="AQ123" s="160">
        <f t="shared" si="124"/>
        <v>0</v>
      </c>
      <c r="AR123" s="167">
        <f t="shared" si="125"/>
        <v>0</v>
      </c>
      <c r="AS123" s="168">
        <f t="shared" si="126"/>
        <v>1</v>
      </c>
      <c r="AT123" s="160">
        <f t="shared" si="127"/>
        <v>0</v>
      </c>
      <c r="AU123" s="167">
        <f t="shared" si="128"/>
        <v>0</v>
      </c>
      <c r="AV123" s="168">
        <f t="shared" si="129"/>
        <v>1</v>
      </c>
      <c r="AW123" s="160">
        <f t="shared" si="130"/>
        <v>0</v>
      </c>
      <c r="AX123" s="167">
        <f t="shared" si="131"/>
        <v>0</v>
      </c>
      <c r="AY123" s="168">
        <f t="shared" si="132"/>
        <v>1</v>
      </c>
      <c r="AZ123" s="160">
        <f t="shared" si="92"/>
        <v>0</v>
      </c>
      <c r="BA123" s="167">
        <f t="shared" si="133"/>
        <v>0</v>
      </c>
      <c r="BB123" s="168">
        <f t="shared" si="134"/>
        <v>1</v>
      </c>
      <c r="BC123" s="160">
        <f t="shared" si="135"/>
        <v>0</v>
      </c>
    </row>
    <row r="124" spans="3:55" ht="17.45" customHeight="1" x14ac:dyDescent="0.2">
      <c r="C124" s="192"/>
      <c r="D124" s="192"/>
      <c r="E124" s="192"/>
      <c r="F124" s="158">
        <f>DATOS!$E$10</f>
        <v>2020</v>
      </c>
      <c r="G124" s="194">
        <v>0.25</v>
      </c>
      <c r="H124" s="192"/>
      <c r="I124" s="178"/>
      <c r="J124" s="166">
        <f t="shared" si="93"/>
        <v>0</v>
      </c>
      <c r="K124" s="160">
        <f t="shared" si="94"/>
        <v>0</v>
      </c>
      <c r="L124" s="160">
        <f t="shared" si="95"/>
        <v>0</v>
      </c>
      <c r="M124" s="160">
        <f t="shared" si="96"/>
        <v>0</v>
      </c>
      <c r="N124" s="160">
        <f t="shared" si="97"/>
        <v>0</v>
      </c>
      <c r="O124" s="195"/>
      <c r="P124" s="167">
        <f t="shared" si="98"/>
        <v>0</v>
      </c>
      <c r="Q124" s="168">
        <f t="shared" si="99"/>
        <v>1</v>
      </c>
      <c r="R124" s="160">
        <f t="shared" si="100"/>
        <v>0</v>
      </c>
      <c r="T124" s="40">
        <f t="shared" si="101"/>
        <v>0</v>
      </c>
      <c r="U124" s="42">
        <f t="shared" si="102"/>
        <v>1</v>
      </c>
      <c r="V124" s="160">
        <f t="shared" si="103"/>
        <v>0</v>
      </c>
      <c r="W124" s="167">
        <f t="shared" si="104"/>
        <v>0</v>
      </c>
      <c r="X124" s="168">
        <f t="shared" si="105"/>
        <v>1</v>
      </c>
      <c r="Y124" s="160">
        <f t="shared" si="106"/>
        <v>0</v>
      </c>
      <c r="Z124" s="167">
        <f t="shared" si="107"/>
        <v>0</v>
      </c>
      <c r="AA124" s="168">
        <f t="shared" si="108"/>
        <v>1</v>
      </c>
      <c r="AB124" s="160">
        <f t="shared" si="109"/>
        <v>0</v>
      </c>
      <c r="AC124" s="167">
        <f t="shared" si="110"/>
        <v>0</v>
      </c>
      <c r="AD124" s="168">
        <f t="shared" si="111"/>
        <v>1</v>
      </c>
      <c r="AE124" s="160">
        <f t="shared" si="112"/>
        <v>0</v>
      </c>
      <c r="AF124" s="167">
        <f t="shared" si="113"/>
        <v>0</v>
      </c>
      <c r="AG124" s="168">
        <f t="shared" si="114"/>
        <v>1</v>
      </c>
      <c r="AH124" s="160">
        <f t="shared" si="115"/>
        <v>0</v>
      </c>
      <c r="AI124" s="167">
        <f t="shared" si="116"/>
        <v>0</v>
      </c>
      <c r="AJ124" s="168">
        <f t="shared" si="117"/>
        <v>1</v>
      </c>
      <c r="AK124" s="160">
        <f t="shared" si="118"/>
        <v>0</v>
      </c>
      <c r="AL124" s="167">
        <f t="shared" si="119"/>
        <v>0</v>
      </c>
      <c r="AM124" s="168">
        <f t="shared" si="120"/>
        <v>1</v>
      </c>
      <c r="AN124" s="160">
        <f t="shared" si="121"/>
        <v>0</v>
      </c>
      <c r="AO124" s="167">
        <f t="shared" si="122"/>
        <v>0</v>
      </c>
      <c r="AP124" s="168">
        <f t="shared" si="123"/>
        <v>1</v>
      </c>
      <c r="AQ124" s="160">
        <f t="shared" si="124"/>
        <v>0</v>
      </c>
      <c r="AR124" s="167">
        <f t="shared" si="125"/>
        <v>0</v>
      </c>
      <c r="AS124" s="168">
        <f t="shared" si="126"/>
        <v>1</v>
      </c>
      <c r="AT124" s="160">
        <f t="shared" si="127"/>
        <v>0</v>
      </c>
      <c r="AU124" s="167">
        <f t="shared" si="128"/>
        <v>0</v>
      </c>
      <c r="AV124" s="168">
        <f t="shared" si="129"/>
        <v>1</v>
      </c>
      <c r="AW124" s="160">
        <f t="shared" si="130"/>
        <v>0</v>
      </c>
      <c r="AX124" s="167">
        <f t="shared" si="131"/>
        <v>0</v>
      </c>
      <c r="AY124" s="168">
        <f t="shared" si="132"/>
        <v>1</v>
      </c>
      <c r="AZ124" s="160">
        <f t="shared" si="92"/>
        <v>0</v>
      </c>
      <c r="BA124" s="167">
        <f t="shared" si="133"/>
        <v>0</v>
      </c>
      <c r="BB124" s="168">
        <f t="shared" si="134"/>
        <v>1</v>
      </c>
      <c r="BC124" s="160">
        <f t="shared" si="135"/>
        <v>0</v>
      </c>
    </row>
    <row r="125" spans="3:55" ht="17.45" customHeight="1" x14ac:dyDescent="0.2">
      <c r="C125" s="192"/>
      <c r="D125" s="192"/>
      <c r="E125" s="192"/>
      <c r="F125" s="158">
        <f>DATOS!$E$10</f>
        <v>2020</v>
      </c>
      <c r="G125" s="194">
        <v>0.25</v>
      </c>
      <c r="H125" s="192"/>
      <c r="I125" s="178"/>
      <c r="J125" s="166">
        <f t="shared" si="93"/>
        <v>0</v>
      </c>
      <c r="K125" s="160">
        <f t="shared" si="94"/>
        <v>0</v>
      </c>
      <c r="L125" s="160">
        <f t="shared" si="95"/>
        <v>0</v>
      </c>
      <c r="M125" s="160">
        <f t="shared" si="96"/>
        <v>0</v>
      </c>
      <c r="N125" s="160">
        <f t="shared" si="97"/>
        <v>0</v>
      </c>
      <c r="O125" s="195"/>
      <c r="P125" s="167">
        <f t="shared" si="98"/>
        <v>0</v>
      </c>
      <c r="Q125" s="168">
        <f t="shared" si="99"/>
        <v>1</v>
      </c>
      <c r="R125" s="160">
        <f t="shared" si="100"/>
        <v>0</v>
      </c>
      <c r="T125" s="40">
        <f t="shared" si="101"/>
        <v>0</v>
      </c>
      <c r="U125" s="42">
        <f t="shared" si="102"/>
        <v>1</v>
      </c>
      <c r="V125" s="160">
        <f t="shared" si="103"/>
        <v>0</v>
      </c>
      <c r="W125" s="167">
        <f t="shared" si="104"/>
        <v>0</v>
      </c>
      <c r="X125" s="168">
        <f t="shared" si="105"/>
        <v>1</v>
      </c>
      <c r="Y125" s="160">
        <f t="shared" si="106"/>
        <v>0</v>
      </c>
      <c r="Z125" s="167">
        <f t="shared" si="107"/>
        <v>0</v>
      </c>
      <c r="AA125" s="168">
        <f t="shared" si="108"/>
        <v>1</v>
      </c>
      <c r="AB125" s="160">
        <f t="shared" si="109"/>
        <v>0</v>
      </c>
      <c r="AC125" s="167">
        <f t="shared" si="110"/>
        <v>0</v>
      </c>
      <c r="AD125" s="168">
        <f t="shared" si="111"/>
        <v>1</v>
      </c>
      <c r="AE125" s="160">
        <f t="shared" si="112"/>
        <v>0</v>
      </c>
      <c r="AF125" s="167">
        <f t="shared" si="113"/>
        <v>0</v>
      </c>
      <c r="AG125" s="168">
        <f t="shared" si="114"/>
        <v>1</v>
      </c>
      <c r="AH125" s="160">
        <f t="shared" si="115"/>
        <v>0</v>
      </c>
      <c r="AI125" s="167">
        <f t="shared" si="116"/>
        <v>0</v>
      </c>
      <c r="AJ125" s="168">
        <f t="shared" si="117"/>
        <v>1</v>
      </c>
      <c r="AK125" s="160">
        <f t="shared" si="118"/>
        <v>0</v>
      </c>
      <c r="AL125" s="167">
        <f t="shared" si="119"/>
        <v>0</v>
      </c>
      <c r="AM125" s="168">
        <f t="shared" si="120"/>
        <v>1</v>
      </c>
      <c r="AN125" s="160">
        <f t="shared" si="121"/>
        <v>0</v>
      </c>
      <c r="AO125" s="167">
        <f t="shared" si="122"/>
        <v>0</v>
      </c>
      <c r="AP125" s="168">
        <f t="shared" si="123"/>
        <v>1</v>
      </c>
      <c r="AQ125" s="160">
        <f t="shared" si="124"/>
        <v>0</v>
      </c>
      <c r="AR125" s="167">
        <f t="shared" si="125"/>
        <v>0</v>
      </c>
      <c r="AS125" s="168">
        <f t="shared" si="126"/>
        <v>1</v>
      </c>
      <c r="AT125" s="160">
        <f t="shared" si="127"/>
        <v>0</v>
      </c>
      <c r="AU125" s="167">
        <f t="shared" si="128"/>
        <v>0</v>
      </c>
      <c r="AV125" s="168">
        <f t="shared" si="129"/>
        <v>1</v>
      </c>
      <c r="AW125" s="160">
        <f t="shared" si="130"/>
        <v>0</v>
      </c>
      <c r="AX125" s="167">
        <f t="shared" si="131"/>
        <v>0</v>
      </c>
      <c r="AY125" s="168">
        <f t="shared" si="132"/>
        <v>1</v>
      </c>
      <c r="AZ125" s="160">
        <f t="shared" si="92"/>
        <v>0</v>
      </c>
      <c r="BA125" s="167">
        <f t="shared" si="133"/>
        <v>0</v>
      </c>
      <c r="BB125" s="168">
        <f t="shared" si="134"/>
        <v>1</v>
      </c>
      <c r="BC125" s="160">
        <f t="shared" si="135"/>
        <v>0</v>
      </c>
    </row>
    <row r="126" spans="3:55" ht="17.45" customHeight="1" x14ac:dyDescent="0.2">
      <c r="C126" s="192"/>
      <c r="D126" s="192"/>
      <c r="E126" s="192"/>
      <c r="F126" s="158">
        <f>DATOS!$E$10</f>
        <v>2020</v>
      </c>
      <c r="G126" s="194">
        <v>0.25</v>
      </c>
      <c r="H126" s="192"/>
      <c r="I126" s="178"/>
      <c r="J126" s="166">
        <f t="shared" si="93"/>
        <v>0</v>
      </c>
      <c r="K126" s="160">
        <f t="shared" si="94"/>
        <v>0</v>
      </c>
      <c r="L126" s="160">
        <f t="shared" si="95"/>
        <v>0</v>
      </c>
      <c r="M126" s="160">
        <f t="shared" si="96"/>
        <v>0</v>
      </c>
      <c r="N126" s="160">
        <f t="shared" si="97"/>
        <v>0</v>
      </c>
      <c r="O126" s="195"/>
      <c r="P126" s="167">
        <f t="shared" si="98"/>
        <v>0</v>
      </c>
      <c r="Q126" s="168">
        <f t="shared" si="99"/>
        <v>1</v>
      </c>
      <c r="R126" s="160">
        <f t="shared" si="100"/>
        <v>0</v>
      </c>
      <c r="T126" s="40">
        <f t="shared" si="101"/>
        <v>0</v>
      </c>
      <c r="U126" s="42">
        <f t="shared" si="102"/>
        <v>1</v>
      </c>
      <c r="V126" s="160">
        <f t="shared" si="103"/>
        <v>0</v>
      </c>
      <c r="W126" s="167">
        <f t="shared" si="104"/>
        <v>0</v>
      </c>
      <c r="X126" s="168">
        <f t="shared" si="105"/>
        <v>1</v>
      </c>
      <c r="Y126" s="160">
        <f t="shared" si="106"/>
        <v>0</v>
      </c>
      <c r="Z126" s="167">
        <f t="shared" si="107"/>
        <v>0</v>
      </c>
      <c r="AA126" s="168">
        <f t="shared" si="108"/>
        <v>1</v>
      </c>
      <c r="AB126" s="160">
        <f t="shared" si="109"/>
        <v>0</v>
      </c>
      <c r="AC126" s="167">
        <f t="shared" si="110"/>
        <v>0</v>
      </c>
      <c r="AD126" s="168">
        <f t="shared" si="111"/>
        <v>1</v>
      </c>
      <c r="AE126" s="160">
        <f t="shared" si="112"/>
        <v>0</v>
      </c>
      <c r="AF126" s="167">
        <f t="shared" si="113"/>
        <v>0</v>
      </c>
      <c r="AG126" s="168">
        <f t="shared" si="114"/>
        <v>1</v>
      </c>
      <c r="AH126" s="160">
        <f t="shared" si="115"/>
        <v>0</v>
      </c>
      <c r="AI126" s="167">
        <f t="shared" si="116"/>
        <v>0</v>
      </c>
      <c r="AJ126" s="168">
        <f t="shared" si="117"/>
        <v>1</v>
      </c>
      <c r="AK126" s="160">
        <f t="shared" si="118"/>
        <v>0</v>
      </c>
      <c r="AL126" s="167">
        <f t="shared" si="119"/>
        <v>0</v>
      </c>
      <c r="AM126" s="168">
        <f t="shared" si="120"/>
        <v>1</v>
      </c>
      <c r="AN126" s="160">
        <f t="shared" si="121"/>
        <v>0</v>
      </c>
      <c r="AO126" s="167">
        <f t="shared" si="122"/>
        <v>0</v>
      </c>
      <c r="AP126" s="168">
        <f t="shared" si="123"/>
        <v>1</v>
      </c>
      <c r="AQ126" s="160">
        <f t="shared" si="124"/>
        <v>0</v>
      </c>
      <c r="AR126" s="167">
        <f t="shared" si="125"/>
        <v>0</v>
      </c>
      <c r="AS126" s="168">
        <f t="shared" si="126"/>
        <v>1</v>
      </c>
      <c r="AT126" s="160">
        <f t="shared" si="127"/>
        <v>0</v>
      </c>
      <c r="AU126" s="167">
        <f t="shared" si="128"/>
        <v>0</v>
      </c>
      <c r="AV126" s="168">
        <f t="shared" si="129"/>
        <v>1</v>
      </c>
      <c r="AW126" s="160">
        <f t="shared" si="130"/>
        <v>0</v>
      </c>
      <c r="AX126" s="167">
        <f t="shared" si="131"/>
        <v>0</v>
      </c>
      <c r="AY126" s="168">
        <f t="shared" si="132"/>
        <v>1</v>
      </c>
      <c r="AZ126" s="160">
        <f t="shared" si="92"/>
        <v>0</v>
      </c>
      <c r="BA126" s="167">
        <f t="shared" si="133"/>
        <v>0</v>
      </c>
      <c r="BB126" s="168">
        <f t="shared" si="134"/>
        <v>1</v>
      </c>
      <c r="BC126" s="160">
        <f t="shared" si="135"/>
        <v>0</v>
      </c>
    </row>
    <row r="127" spans="3:55" ht="17.45" customHeight="1" x14ac:dyDescent="0.2">
      <c r="C127" s="192"/>
      <c r="D127" s="192"/>
      <c r="E127" s="192"/>
      <c r="F127" s="158">
        <f>DATOS!$E$10</f>
        <v>2020</v>
      </c>
      <c r="G127" s="194">
        <v>0.25</v>
      </c>
      <c r="H127" s="192"/>
      <c r="I127" s="178"/>
      <c r="J127" s="166">
        <f t="shared" si="93"/>
        <v>0</v>
      </c>
      <c r="K127" s="160">
        <f t="shared" si="94"/>
        <v>0</v>
      </c>
      <c r="L127" s="160">
        <f t="shared" si="95"/>
        <v>0</v>
      </c>
      <c r="M127" s="160">
        <f t="shared" si="96"/>
        <v>0</v>
      </c>
      <c r="N127" s="160">
        <f t="shared" si="97"/>
        <v>0</v>
      </c>
      <c r="O127" s="195"/>
      <c r="P127" s="167">
        <f t="shared" si="98"/>
        <v>0</v>
      </c>
      <c r="Q127" s="168">
        <f t="shared" si="99"/>
        <v>1</v>
      </c>
      <c r="R127" s="160">
        <f t="shared" si="100"/>
        <v>0</v>
      </c>
      <c r="T127" s="40">
        <f t="shared" si="101"/>
        <v>0</v>
      </c>
      <c r="U127" s="42">
        <f t="shared" si="102"/>
        <v>1</v>
      </c>
      <c r="V127" s="160">
        <f t="shared" si="103"/>
        <v>0</v>
      </c>
      <c r="W127" s="167">
        <f t="shared" si="104"/>
        <v>0</v>
      </c>
      <c r="X127" s="168">
        <f t="shared" si="105"/>
        <v>1</v>
      </c>
      <c r="Y127" s="160">
        <f t="shared" si="106"/>
        <v>0</v>
      </c>
      <c r="Z127" s="167">
        <f t="shared" si="107"/>
        <v>0</v>
      </c>
      <c r="AA127" s="168">
        <f t="shared" si="108"/>
        <v>1</v>
      </c>
      <c r="AB127" s="160">
        <f t="shared" si="109"/>
        <v>0</v>
      </c>
      <c r="AC127" s="167">
        <f t="shared" si="110"/>
        <v>0</v>
      </c>
      <c r="AD127" s="168">
        <f t="shared" si="111"/>
        <v>1</v>
      </c>
      <c r="AE127" s="160">
        <f t="shared" si="112"/>
        <v>0</v>
      </c>
      <c r="AF127" s="167">
        <f t="shared" si="113"/>
        <v>0</v>
      </c>
      <c r="AG127" s="168">
        <f t="shared" si="114"/>
        <v>1</v>
      </c>
      <c r="AH127" s="160">
        <f t="shared" si="115"/>
        <v>0</v>
      </c>
      <c r="AI127" s="167">
        <f t="shared" si="116"/>
        <v>0</v>
      </c>
      <c r="AJ127" s="168">
        <f t="shared" si="117"/>
        <v>1</v>
      </c>
      <c r="AK127" s="160">
        <f t="shared" si="118"/>
        <v>0</v>
      </c>
      <c r="AL127" s="167">
        <f t="shared" si="119"/>
        <v>0</v>
      </c>
      <c r="AM127" s="168">
        <f t="shared" si="120"/>
        <v>1</v>
      </c>
      <c r="AN127" s="160">
        <f t="shared" si="121"/>
        <v>0</v>
      </c>
      <c r="AO127" s="167">
        <f t="shared" si="122"/>
        <v>0</v>
      </c>
      <c r="AP127" s="168">
        <f t="shared" si="123"/>
        <v>1</v>
      </c>
      <c r="AQ127" s="160">
        <f t="shared" si="124"/>
        <v>0</v>
      </c>
      <c r="AR127" s="167">
        <f t="shared" si="125"/>
        <v>0</v>
      </c>
      <c r="AS127" s="168">
        <f t="shared" si="126"/>
        <v>1</v>
      </c>
      <c r="AT127" s="160">
        <f t="shared" si="127"/>
        <v>0</v>
      </c>
      <c r="AU127" s="167">
        <f t="shared" si="128"/>
        <v>0</v>
      </c>
      <c r="AV127" s="168">
        <f t="shared" si="129"/>
        <v>1</v>
      </c>
      <c r="AW127" s="160">
        <f t="shared" si="130"/>
        <v>0</v>
      </c>
      <c r="AX127" s="167">
        <f t="shared" si="131"/>
        <v>0</v>
      </c>
      <c r="AY127" s="168">
        <f t="shared" si="132"/>
        <v>1</v>
      </c>
      <c r="AZ127" s="160">
        <f t="shared" si="92"/>
        <v>0</v>
      </c>
      <c r="BA127" s="167">
        <f t="shared" si="133"/>
        <v>0</v>
      </c>
      <c r="BB127" s="168">
        <f t="shared" si="134"/>
        <v>1</v>
      </c>
      <c r="BC127" s="160">
        <f t="shared" si="135"/>
        <v>0</v>
      </c>
    </row>
    <row r="128" spans="3:55" ht="17.45" customHeight="1" x14ac:dyDescent="0.2">
      <c r="C128" s="192"/>
      <c r="D128" s="192"/>
      <c r="E128" s="192"/>
      <c r="F128" s="158">
        <f>DATOS!$E$10</f>
        <v>2020</v>
      </c>
      <c r="G128" s="194">
        <v>0.25</v>
      </c>
      <c r="H128" s="192"/>
      <c r="I128" s="178"/>
      <c r="J128" s="166">
        <f t="shared" si="93"/>
        <v>0</v>
      </c>
      <c r="K128" s="160">
        <f t="shared" si="94"/>
        <v>0</v>
      </c>
      <c r="L128" s="160">
        <f t="shared" si="95"/>
        <v>0</v>
      </c>
      <c r="M128" s="160">
        <f t="shared" si="96"/>
        <v>0</v>
      </c>
      <c r="N128" s="160">
        <f t="shared" si="97"/>
        <v>0</v>
      </c>
      <c r="O128" s="195"/>
      <c r="P128" s="167">
        <f t="shared" si="98"/>
        <v>0</v>
      </c>
      <c r="Q128" s="168">
        <f t="shared" si="99"/>
        <v>1</v>
      </c>
      <c r="R128" s="160">
        <f t="shared" si="100"/>
        <v>0</v>
      </c>
      <c r="T128" s="40">
        <f t="shared" si="101"/>
        <v>0</v>
      </c>
      <c r="U128" s="42">
        <f t="shared" si="102"/>
        <v>1</v>
      </c>
      <c r="V128" s="160">
        <f t="shared" si="103"/>
        <v>0</v>
      </c>
      <c r="W128" s="167">
        <f t="shared" si="104"/>
        <v>0</v>
      </c>
      <c r="X128" s="168">
        <f t="shared" si="105"/>
        <v>1</v>
      </c>
      <c r="Y128" s="160">
        <f t="shared" si="106"/>
        <v>0</v>
      </c>
      <c r="Z128" s="167">
        <f t="shared" si="107"/>
        <v>0</v>
      </c>
      <c r="AA128" s="168">
        <f t="shared" si="108"/>
        <v>1</v>
      </c>
      <c r="AB128" s="160">
        <f t="shared" si="109"/>
        <v>0</v>
      </c>
      <c r="AC128" s="167">
        <f t="shared" si="110"/>
        <v>0</v>
      </c>
      <c r="AD128" s="168">
        <f t="shared" si="111"/>
        <v>1</v>
      </c>
      <c r="AE128" s="160">
        <f t="shared" si="112"/>
        <v>0</v>
      </c>
      <c r="AF128" s="167">
        <f t="shared" si="113"/>
        <v>0</v>
      </c>
      <c r="AG128" s="168">
        <f t="shared" si="114"/>
        <v>1</v>
      </c>
      <c r="AH128" s="160">
        <f t="shared" si="115"/>
        <v>0</v>
      </c>
      <c r="AI128" s="167">
        <f t="shared" si="116"/>
        <v>0</v>
      </c>
      <c r="AJ128" s="168">
        <f t="shared" si="117"/>
        <v>1</v>
      </c>
      <c r="AK128" s="160">
        <f t="shared" si="118"/>
        <v>0</v>
      </c>
      <c r="AL128" s="167">
        <f t="shared" si="119"/>
        <v>0</v>
      </c>
      <c r="AM128" s="168">
        <f t="shared" si="120"/>
        <v>1</v>
      </c>
      <c r="AN128" s="160">
        <f t="shared" si="121"/>
        <v>0</v>
      </c>
      <c r="AO128" s="167">
        <f t="shared" si="122"/>
        <v>0</v>
      </c>
      <c r="AP128" s="168">
        <f t="shared" si="123"/>
        <v>1</v>
      </c>
      <c r="AQ128" s="160">
        <f t="shared" si="124"/>
        <v>0</v>
      </c>
      <c r="AR128" s="167">
        <f t="shared" si="125"/>
        <v>0</v>
      </c>
      <c r="AS128" s="168">
        <f t="shared" si="126"/>
        <v>1</v>
      </c>
      <c r="AT128" s="160">
        <f t="shared" si="127"/>
        <v>0</v>
      </c>
      <c r="AU128" s="167">
        <f t="shared" si="128"/>
        <v>0</v>
      </c>
      <c r="AV128" s="168">
        <f t="shared" si="129"/>
        <v>1</v>
      </c>
      <c r="AW128" s="160">
        <f t="shared" si="130"/>
        <v>0</v>
      </c>
      <c r="AX128" s="167">
        <f t="shared" si="131"/>
        <v>0</v>
      </c>
      <c r="AY128" s="168">
        <f t="shared" si="132"/>
        <v>1</v>
      </c>
      <c r="AZ128" s="160">
        <f t="shared" si="92"/>
        <v>0</v>
      </c>
      <c r="BA128" s="167">
        <f t="shared" si="133"/>
        <v>0</v>
      </c>
      <c r="BB128" s="168">
        <f t="shared" si="134"/>
        <v>1</v>
      </c>
      <c r="BC128" s="160">
        <f t="shared" si="135"/>
        <v>0</v>
      </c>
    </row>
    <row r="129" spans="3:55" ht="17.45" customHeight="1" x14ac:dyDescent="0.2">
      <c r="C129" s="192"/>
      <c r="D129" s="192"/>
      <c r="E129" s="192"/>
      <c r="F129" s="158">
        <f>DATOS!$E$10</f>
        <v>2020</v>
      </c>
      <c r="G129" s="194">
        <v>0.25</v>
      </c>
      <c r="H129" s="192"/>
      <c r="I129" s="178"/>
      <c r="J129" s="166">
        <f t="shared" si="93"/>
        <v>0</v>
      </c>
      <c r="K129" s="160">
        <f t="shared" si="94"/>
        <v>0</v>
      </c>
      <c r="L129" s="160">
        <f t="shared" si="95"/>
        <v>0</v>
      </c>
      <c r="M129" s="160">
        <f t="shared" si="96"/>
        <v>0</v>
      </c>
      <c r="N129" s="160">
        <f t="shared" si="97"/>
        <v>0</v>
      </c>
      <c r="O129" s="195"/>
      <c r="P129" s="167">
        <f t="shared" si="98"/>
        <v>0</v>
      </c>
      <c r="Q129" s="168">
        <f t="shared" si="99"/>
        <v>1</v>
      </c>
      <c r="R129" s="160">
        <f t="shared" si="100"/>
        <v>0</v>
      </c>
      <c r="T129" s="40">
        <f t="shared" ref="T129:T149" si="136">IF($E129=0,0,IF($E129=$F129,LOOKUP($D129,$T$4:$T$15,V$4:V$15),V$3))</f>
        <v>0</v>
      </c>
      <c r="U129" s="42">
        <f t="shared" ref="U129:U149" si="137">IF($O129=0,1,T129/$O129)</f>
        <v>1</v>
      </c>
      <c r="V129" s="160">
        <f t="shared" si="103"/>
        <v>0</v>
      </c>
      <c r="W129" s="167">
        <f t="shared" si="104"/>
        <v>0</v>
      </c>
      <c r="X129" s="168">
        <f t="shared" si="105"/>
        <v>1</v>
      </c>
      <c r="Y129" s="160">
        <f t="shared" si="106"/>
        <v>0</v>
      </c>
      <c r="Z129" s="167">
        <f t="shared" si="107"/>
        <v>0</v>
      </c>
      <c r="AA129" s="168">
        <f t="shared" si="108"/>
        <v>1</v>
      </c>
      <c r="AB129" s="160">
        <f t="shared" si="109"/>
        <v>0</v>
      </c>
      <c r="AC129" s="167">
        <f t="shared" si="110"/>
        <v>0</v>
      </c>
      <c r="AD129" s="168">
        <f t="shared" si="111"/>
        <v>1</v>
      </c>
      <c r="AE129" s="160">
        <f t="shared" si="112"/>
        <v>0</v>
      </c>
      <c r="AF129" s="167">
        <f t="shared" si="113"/>
        <v>0</v>
      </c>
      <c r="AG129" s="168">
        <f t="shared" si="114"/>
        <v>1</v>
      </c>
      <c r="AH129" s="160">
        <f t="shared" si="115"/>
        <v>0</v>
      </c>
      <c r="AI129" s="167">
        <f t="shared" si="116"/>
        <v>0</v>
      </c>
      <c r="AJ129" s="168">
        <f t="shared" si="117"/>
        <v>1</v>
      </c>
      <c r="AK129" s="160">
        <f t="shared" si="118"/>
        <v>0</v>
      </c>
      <c r="AL129" s="167">
        <f t="shared" si="119"/>
        <v>0</v>
      </c>
      <c r="AM129" s="168">
        <f t="shared" si="120"/>
        <v>1</v>
      </c>
      <c r="AN129" s="160">
        <f t="shared" si="121"/>
        <v>0</v>
      </c>
      <c r="AO129" s="167">
        <f t="shared" si="122"/>
        <v>0</v>
      </c>
      <c r="AP129" s="168">
        <f t="shared" si="123"/>
        <v>1</v>
      </c>
      <c r="AQ129" s="160">
        <f t="shared" si="124"/>
        <v>0</v>
      </c>
      <c r="AR129" s="167">
        <f t="shared" si="125"/>
        <v>0</v>
      </c>
      <c r="AS129" s="168">
        <f t="shared" si="126"/>
        <v>1</v>
      </c>
      <c r="AT129" s="160">
        <f t="shared" si="127"/>
        <v>0</v>
      </c>
      <c r="AU129" s="167">
        <f t="shared" si="128"/>
        <v>0</v>
      </c>
      <c r="AV129" s="168">
        <f t="shared" si="129"/>
        <v>1</v>
      </c>
      <c r="AW129" s="160">
        <f t="shared" si="130"/>
        <v>0</v>
      </c>
      <c r="AX129" s="167">
        <f t="shared" si="131"/>
        <v>0</v>
      </c>
      <c r="AY129" s="168">
        <f t="shared" si="132"/>
        <v>1</v>
      </c>
      <c r="AZ129" s="160">
        <f t="shared" si="92"/>
        <v>0</v>
      </c>
      <c r="BA129" s="167">
        <f t="shared" si="133"/>
        <v>0</v>
      </c>
      <c r="BB129" s="168">
        <f t="shared" si="134"/>
        <v>1</v>
      </c>
      <c r="BC129" s="160">
        <f t="shared" si="135"/>
        <v>0</v>
      </c>
    </row>
    <row r="130" spans="3:55" ht="17.45" customHeight="1" x14ac:dyDescent="0.2">
      <c r="C130" s="192"/>
      <c r="D130" s="192"/>
      <c r="E130" s="192"/>
      <c r="F130" s="158">
        <f>DATOS!$E$10</f>
        <v>2020</v>
      </c>
      <c r="G130" s="194">
        <v>0.25</v>
      </c>
      <c r="H130" s="192"/>
      <c r="I130" s="178"/>
      <c r="J130" s="166">
        <f t="shared" si="93"/>
        <v>0</v>
      </c>
      <c r="K130" s="160">
        <f t="shared" si="94"/>
        <v>0</v>
      </c>
      <c r="L130" s="160">
        <f t="shared" si="95"/>
        <v>0</v>
      </c>
      <c r="M130" s="160">
        <f t="shared" si="96"/>
        <v>0</v>
      </c>
      <c r="N130" s="160">
        <f t="shared" si="97"/>
        <v>0</v>
      </c>
      <c r="O130" s="195"/>
      <c r="P130" s="167">
        <f t="shared" si="98"/>
        <v>0</v>
      </c>
      <c r="Q130" s="168">
        <f t="shared" si="99"/>
        <v>1</v>
      </c>
      <c r="R130" s="160">
        <f t="shared" si="100"/>
        <v>0</v>
      </c>
      <c r="T130" s="40">
        <f t="shared" si="136"/>
        <v>0</v>
      </c>
      <c r="U130" s="42">
        <f t="shared" si="137"/>
        <v>1</v>
      </c>
      <c r="V130" s="160">
        <f t="shared" si="103"/>
        <v>0</v>
      </c>
      <c r="W130" s="167">
        <f t="shared" si="104"/>
        <v>0</v>
      </c>
      <c r="X130" s="168">
        <f t="shared" si="105"/>
        <v>1</v>
      </c>
      <c r="Y130" s="160">
        <f t="shared" si="106"/>
        <v>0</v>
      </c>
      <c r="Z130" s="167">
        <f t="shared" si="107"/>
        <v>0</v>
      </c>
      <c r="AA130" s="168">
        <f t="shared" si="108"/>
        <v>1</v>
      </c>
      <c r="AB130" s="160">
        <f t="shared" si="109"/>
        <v>0</v>
      </c>
      <c r="AC130" s="167">
        <f t="shared" si="110"/>
        <v>0</v>
      </c>
      <c r="AD130" s="168">
        <f t="shared" si="111"/>
        <v>1</v>
      </c>
      <c r="AE130" s="160">
        <f t="shared" si="112"/>
        <v>0</v>
      </c>
      <c r="AF130" s="167">
        <f t="shared" si="113"/>
        <v>0</v>
      </c>
      <c r="AG130" s="168">
        <f t="shared" si="114"/>
        <v>1</v>
      </c>
      <c r="AH130" s="160">
        <f t="shared" si="115"/>
        <v>0</v>
      </c>
      <c r="AI130" s="167">
        <f t="shared" si="116"/>
        <v>0</v>
      </c>
      <c r="AJ130" s="168">
        <f t="shared" si="117"/>
        <v>1</v>
      </c>
      <c r="AK130" s="160">
        <f t="shared" si="118"/>
        <v>0</v>
      </c>
      <c r="AL130" s="167">
        <f t="shared" si="119"/>
        <v>0</v>
      </c>
      <c r="AM130" s="168">
        <f t="shared" si="120"/>
        <v>1</v>
      </c>
      <c r="AN130" s="160">
        <f t="shared" si="121"/>
        <v>0</v>
      </c>
      <c r="AO130" s="167">
        <f t="shared" si="122"/>
        <v>0</v>
      </c>
      <c r="AP130" s="168">
        <f t="shared" si="123"/>
        <v>1</v>
      </c>
      <c r="AQ130" s="160">
        <f t="shared" si="124"/>
        <v>0</v>
      </c>
      <c r="AR130" s="167">
        <f t="shared" si="125"/>
        <v>0</v>
      </c>
      <c r="AS130" s="168">
        <f t="shared" si="126"/>
        <v>1</v>
      </c>
      <c r="AT130" s="160">
        <f t="shared" si="127"/>
        <v>0</v>
      </c>
      <c r="AU130" s="167">
        <f t="shared" si="128"/>
        <v>0</v>
      </c>
      <c r="AV130" s="168">
        <f t="shared" si="129"/>
        <v>1</v>
      </c>
      <c r="AW130" s="160">
        <f t="shared" si="130"/>
        <v>0</v>
      </c>
      <c r="AX130" s="167">
        <f t="shared" si="131"/>
        <v>0</v>
      </c>
      <c r="AY130" s="168">
        <f t="shared" si="132"/>
        <v>1</v>
      </c>
      <c r="AZ130" s="160">
        <f t="shared" si="92"/>
        <v>0</v>
      </c>
      <c r="BA130" s="167">
        <f t="shared" si="133"/>
        <v>0</v>
      </c>
      <c r="BB130" s="168">
        <f t="shared" si="134"/>
        <v>1</v>
      </c>
      <c r="BC130" s="160">
        <f t="shared" si="135"/>
        <v>0</v>
      </c>
    </row>
    <row r="131" spans="3:55" ht="17.45" customHeight="1" x14ac:dyDescent="0.2">
      <c r="C131" s="192"/>
      <c r="D131" s="192"/>
      <c r="E131" s="192"/>
      <c r="F131" s="158">
        <f>DATOS!$E$10</f>
        <v>2020</v>
      </c>
      <c r="G131" s="194">
        <v>0.25</v>
      </c>
      <c r="H131" s="192"/>
      <c r="I131" s="178"/>
      <c r="J131" s="166">
        <f t="shared" si="93"/>
        <v>0</v>
      </c>
      <c r="K131" s="160">
        <f t="shared" si="94"/>
        <v>0</v>
      </c>
      <c r="L131" s="160">
        <f t="shared" si="95"/>
        <v>0</v>
      </c>
      <c r="M131" s="160">
        <f t="shared" si="96"/>
        <v>0</v>
      </c>
      <c r="N131" s="160">
        <f t="shared" si="97"/>
        <v>0</v>
      </c>
      <c r="O131" s="195"/>
      <c r="P131" s="167">
        <f t="shared" si="98"/>
        <v>0</v>
      </c>
      <c r="Q131" s="168">
        <f t="shared" si="99"/>
        <v>1</v>
      </c>
      <c r="R131" s="160">
        <f t="shared" si="100"/>
        <v>0</v>
      </c>
      <c r="T131" s="40">
        <f t="shared" si="136"/>
        <v>0</v>
      </c>
      <c r="U131" s="42">
        <f t="shared" si="137"/>
        <v>1</v>
      </c>
      <c r="V131" s="160">
        <f t="shared" si="103"/>
        <v>0</v>
      </c>
      <c r="W131" s="167">
        <f t="shared" si="104"/>
        <v>0</v>
      </c>
      <c r="X131" s="168">
        <f t="shared" si="105"/>
        <v>1</v>
      </c>
      <c r="Y131" s="160">
        <f t="shared" si="106"/>
        <v>0</v>
      </c>
      <c r="Z131" s="167">
        <f t="shared" si="107"/>
        <v>0</v>
      </c>
      <c r="AA131" s="168">
        <f t="shared" si="108"/>
        <v>1</v>
      </c>
      <c r="AB131" s="160">
        <f t="shared" si="109"/>
        <v>0</v>
      </c>
      <c r="AC131" s="167">
        <f t="shared" si="110"/>
        <v>0</v>
      </c>
      <c r="AD131" s="168">
        <f t="shared" si="111"/>
        <v>1</v>
      </c>
      <c r="AE131" s="160">
        <f t="shared" si="112"/>
        <v>0</v>
      </c>
      <c r="AF131" s="167">
        <f t="shared" si="113"/>
        <v>0</v>
      </c>
      <c r="AG131" s="168">
        <f t="shared" si="114"/>
        <v>1</v>
      </c>
      <c r="AH131" s="160">
        <f t="shared" si="115"/>
        <v>0</v>
      </c>
      <c r="AI131" s="167">
        <f t="shared" si="116"/>
        <v>0</v>
      </c>
      <c r="AJ131" s="168">
        <f t="shared" si="117"/>
        <v>1</v>
      </c>
      <c r="AK131" s="160">
        <f t="shared" si="118"/>
        <v>0</v>
      </c>
      <c r="AL131" s="167">
        <f t="shared" si="119"/>
        <v>0</v>
      </c>
      <c r="AM131" s="168">
        <f t="shared" si="120"/>
        <v>1</v>
      </c>
      <c r="AN131" s="160">
        <f t="shared" si="121"/>
        <v>0</v>
      </c>
      <c r="AO131" s="167">
        <f t="shared" si="122"/>
        <v>0</v>
      </c>
      <c r="AP131" s="168">
        <f t="shared" si="123"/>
        <v>1</v>
      </c>
      <c r="AQ131" s="160">
        <f t="shared" si="124"/>
        <v>0</v>
      </c>
      <c r="AR131" s="167">
        <f t="shared" si="125"/>
        <v>0</v>
      </c>
      <c r="AS131" s="168">
        <f t="shared" si="126"/>
        <v>1</v>
      </c>
      <c r="AT131" s="160">
        <f t="shared" si="127"/>
        <v>0</v>
      </c>
      <c r="AU131" s="167">
        <f t="shared" si="128"/>
        <v>0</v>
      </c>
      <c r="AV131" s="168">
        <f t="shared" si="129"/>
        <v>1</v>
      </c>
      <c r="AW131" s="160">
        <f t="shared" si="130"/>
        <v>0</v>
      </c>
      <c r="AX131" s="167">
        <f t="shared" si="131"/>
        <v>0</v>
      </c>
      <c r="AY131" s="168">
        <f t="shared" si="132"/>
        <v>1</v>
      </c>
      <c r="AZ131" s="160">
        <f t="shared" si="92"/>
        <v>0</v>
      </c>
      <c r="BA131" s="167">
        <f t="shared" si="133"/>
        <v>0</v>
      </c>
      <c r="BB131" s="168">
        <f t="shared" si="134"/>
        <v>1</v>
      </c>
      <c r="BC131" s="160">
        <f t="shared" si="135"/>
        <v>0</v>
      </c>
    </row>
    <row r="132" spans="3:55" ht="17.45" customHeight="1" x14ac:dyDescent="0.2">
      <c r="C132" s="192"/>
      <c r="D132" s="192"/>
      <c r="E132" s="192"/>
      <c r="F132" s="158">
        <f>DATOS!$E$10</f>
        <v>2020</v>
      </c>
      <c r="G132" s="194">
        <v>0.25</v>
      </c>
      <c r="H132" s="192"/>
      <c r="I132" s="178"/>
      <c r="J132" s="166">
        <f t="shared" si="93"/>
        <v>0</v>
      </c>
      <c r="K132" s="160">
        <f t="shared" si="94"/>
        <v>0</v>
      </c>
      <c r="L132" s="160">
        <f t="shared" si="95"/>
        <v>0</v>
      </c>
      <c r="M132" s="160">
        <f t="shared" si="96"/>
        <v>0</v>
      </c>
      <c r="N132" s="160">
        <f t="shared" si="97"/>
        <v>0</v>
      </c>
      <c r="O132" s="195"/>
      <c r="P132" s="167">
        <f t="shared" si="98"/>
        <v>0</v>
      </c>
      <c r="Q132" s="168">
        <f t="shared" si="99"/>
        <v>1</v>
      </c>
      <c r="R132" s="160">
        <f t="shared" si="100"/>
        <v>0</v>
      </c>
      <c r="T132" s="40">
        <f t="shared" si="136"/>
        <v>0</v>
      </c>
      <c r="U132" s="42">
        <f t="shared" si="137"/>
        <v>1</v>
      </c>
      <c r="V132" s="160">
        <f t="shared" si="103"/>
        <v>0</v>
      </c>
      <c r="W132" s="167">
        <f t="shared" si="104"/>
        <v>0</v>
      </c>
      <c r="X132" s="168">
        <f t="shared" si="105"/>
        <v>1</v>
      </c>
      <c r="Y132" s="160">
        <f t="shared" si="106"/>
        <v>0</v>
      </c>
      <c r="Z132" s="167">
        <f t="shared" si="107"/>
        <v>0</v>
      </c>
      <c r="AA132" s="168">
        <f t="shared" si="108"/>
        <v>1</v>
      </c>
      <c r="AB132" s="160">
        <f t="shared" si="109"/>
        <v>0</v>
      </c>
      <c r="AC132" s="167">
        <f t="shared" si="110"/>
        <v>0</v>
      </c>
      <c r="AD132" s="168">
        <f t="shared" si="111"/>
        <v>1</v>
      </c>
      <c r="AE132" s="160">
        <f t="shared" si="112"/>
        <v>0</v>
      </c>
      <c r="AF132" s="167">
        <f t="shared" si="113"/>
        <v>0</v>
      </c>
      <c r="AG132" s="168">
        <f t="shared" si="114"/>
        <v>1</v>
      </c>
      <c r="AH132" s="160">
        <f t="shared" si="115"/>
        <v>0</v>
      </c>
      <c r="AI132" s="167">
        <f t="shared" si="116"/>
        <v>0</v>
      </c>
      <c r="AJ132" s="168">
        <f t="shared" si="117"/>
        <v>1</v>
      </c>
      <c r="AK132" s="160">
        <f t="shared" si="118"/>
        <v>0</v>
      </c>
      <c r="AL132" s="167">
        <f t="shared" si="119"/>
        <v>0</v>
      </c>
      <c r="AM132" s="168">
        <f t="shared" si="120"/>
        <v>1</v>
      </c>
      <c r="AN132" s="160">
        <f t="shared" si="121"/>
        <v>0</v>
      </c>
      <c r="AO132" s="167">
        <f t="shared" si="122"/>
        <v>0</v>
      </c>
      <c r="AP132" s="168">
        <f t="shared" si="123"/>
        <v>1</v>
      </c>
      <c r="AQ132" s="160">
        <f t="shared" si="124"/>
        <v>0</v>
      </c>
      <c r="AR132" s="167">
        <f t="shared" si="125"/>
        <v>0</v>
      </c>
      <c r="AS132" s="168">
        <f t="shared" si="126"/>
        <v>1</v>
      </c>
      <c r="AT132" s="160">
        <f t="shared" si="127"/>
        <v>0</v>
      </c>
      <c r="AU132" s="167">
        <f t="shared" si="128"/>
        <v>0</v>
      </c>
      <c r="AV132" s="168">
        <f t="shared" si="129"/>
        <v>1</v>
      </c>
      <c r="AW132" s="160">
        <f t="shared" si="130"/>
        <v>0</v>
      </c>
      <c r="AX132" s="167">
        <f t="shared" si="131"/>
        <v>0</v>
      </c>
      <c r="AY132" s="168">
        <f t="shared" si="132"/>
        <v>1</v>
      </c>
      <c r="AZ132" s="160">
        <f t="shared" si="92"/>
        <v>0</v>
      </c>
      <c r="BA132" s="167">
        <f t="shared" si="133"/>
        <v>0</v>
      </c>
      <c r="BB132" s="168">
        <f t="shared" si="134"/>
        <v>1</v>
      </c>
      <c r="BC132" s="160">
        <f t="shared" si="135"/>
        <v>0</v>
      </c>
    </row>
    <row r="133" spans="3:55" ht="17.45" customHeight="1" x14ac:dyDescent="0.2">
      <c r="C133" s="192"/>
      <c r="D133" s="192"/>
      <c r="E133" s="192"/>
      <c r="F133" s="158">
        <f>DATOS!$E$10</f>
        <v>2020</v>
      </c>
      <c r="G133" s="194">
        <v>0.25</v>
      </c>
      <c r="H133" s="192"/>
      <c r="I133" s="178"/>
      <c r="J133" s="166">
        <f t="shared" si="93"/>
        <v>0</v>
      </c>
      <c r="K133" s="160">
        <f t="shared" si="94"/>
        <v>0</v>
      </c>
      <c r="L133" s="160">
        <f t="shared" si="95"/>
        <v>0</v>
      </c>
      <c r="M133" s="160">
        <f t="shared" si="96"/>
        <v>0</v>
      </c>
      <c r="N133" s="160">
        <f t="shared" si="97"/>
        <v>0</v>
      </c>
      <c r="O133" s="195"/>
      <c r="P133" s="167">
        <f t="shared" si="98"/>
        <v>0</v>
      </c>
      <c r="Q133" s="168">
        <f t="shared" si="99"/>
        <v>1</v>
      </c>
      <c r="R133" s="160">
        <f t="shared" si="100"/>
        <v>0</v>
      </c>
      <c r="T133" s="40">
        <f t="shared" si="136"/>
        <v>0</v>
      </c>
      <c r="U133" s="42">
        <f t="shared" si="137"/>
        <v>1</v>
      </c>
      <c r="V133" s="160">
        <f t="shared" si="103"/>
        <v>0</v>
      </c>
      <c r="W133" s="167">
        <f t="shared" si="104"/>
        <v>0</v>
      </c>
      <c r="X133" s="168">
        <f t="shared" si="105"/>
        <v>1</v>
      </c>
      <c r="Y133" s="160">
        <f t="shared" si="106"/>
        <v>0</v>
      </c>
      <c r="Z133" s="167">
        <f t="shared" si="107"/>
        <v>0</v>
      </c>
      <c r="AA133" s="168">
        <f t="shared" si="108"/>
        <v>1</v>
      </c>
      <c r="AB133" s="160">
        <f t="shared" si="109"/>
        <v>0</v>
      </c>
      <c r="AC133" s="167">
        <f t="shared" si="110"/>
        <v>0</v>
      </c>
      <c r="AD133" s="168">
        <f t="shared" si="111"/>
        <v>1</v>
      </c>
      <c r="AE133" s="160">
        <f t="shared" si="112"/>
        <v>0</v>
      </c>
      <c r="AF133" s="167">
        <f t="shared" si="113"/>
        <v>0</v>
      </c>
      <c r="AG133" s="168">
        <f t="shared" si="114"/>
        <v>1</v>
      </c>
      <c r="AH133" s="160">
        <f t="shared" si="115"/>
        <v>0</v>
      </c>
      <c r="AI133" s="167">
        <f t="shared" si="116"/>
        <v>0</v>
      </c>
      <c r="AJ133" s="168">
        <f t="shared" si="117"/>
        <v>1</v>
      </c>
      <c r="AK133" s="160">
        <f t="shared" si="118"/>
        <v>0</v>
      </c>
      <c r="AL133" s="167">
        <f t="shared" si="119"/>
        <v>0</v>
      </c>
      <c r="AM133" s="168">
        <f t="shared" si="120"/>
        <v>1</v>
      </c>
      <c r="AN133" s="160">
        <f t="shared" si="121"/>
        <v>0</v>
      </c>
      <c r="AO133" s="167">
        <f t="shared" si="122"/>
        <v>0</v>
      </c>
      <c r="AP133" s="168">
        <f t="shared" si="123"/>
        <v>1</v>
      </c>
      <c r="AQ133" s="160">
        <f t="shared" si="124"/>
        <v>0</v>
      </c>
      <c r="AR133" s="167">
        <f t="shared" si="125"/>
        <v>0</v>
      </c>
      <c r="AS133" s="168">
        <f t="shared" si="126"/>
        <v>1</v>
      </c>
      <c r="AT133" s="160">
        <f t="shared" si="127"/>
        <v>0</v>
      </c>
      <c r="AU133" s="167">
        <f t="shared" si="128"/>
        <v>0</v>
      </c>
      <c r="AV133" s="168">
        <f t="shared" si="129"/>
        <v>1</v>
      </c>
      <c r="AW133" s="160">
        <f t="shared" si="130"/>
        <v>0</v>
      </c>
      <c r="AX133" s="167">
        <f t="shared" si="131"/>
        <v>0</v>
      </c>
      <c r="AY133" s="168">
        <f t="shared" si="132"/>
        <v>1</v>
      </c>
      <c r="AZ133" s="160">
        <f t="shared" si="92"/>
        <v>0</v>
      </c>
      <c r="BA133" s="167">
        <f t="shared" si="133"/>
        <v>0</v>
      </c>
      <c r="BB133" s="168">
        <f t="shared" si="134"/>
        <v>1</v>
      </c>
      <c r="BC133" s="160">
        <f t="shared" si="135"/>
        <v>0</v>
      </c>
    </row>
    <row r="134" spans="3:55" ht="17.45" customHeight="1" x14ac:dyDescent="0.2">
      <c r="C134" s="192"/>
      <c r="D134" s="192"/>
      <c r="E134" s="192"/>
      <c r="F134" s="158">
        <f>DATOS!$E$10</f>
        <v>2020</v>
      </c>
      <c r="G134" s="194">
        <v>0.25</v>
      </c>
      <c r="H134" s="192"/>
      <c r="I134" s="178"/>
      <c r="J134" s="166">
        <f t="shared" si="93"/>
        <v>0</v>
      </c>
      <c r="K134" s="160">
        <f t="shared" si="94"/>
        <v>0</v>
      </c>
      <c r="L134" s="160">
        <f t="shared" si="95"/>
        <v>0</v>
      </c>
      <c r="M134" s="160">
        <f t="shared" si="96"/>
        <v>0</v>
      </c>
      <c r="N134" s="160">
        <f t="shared" si="97"/>
        <v>0</v>
      </c>
      <c r="O134" s="195"/>
      <c r="P134" s="167">
        <f t="shared" si="98"/>
        <v>0</v>
      </c>
      <c r="Q134" s="168">
        <f t="shared" si="99"/>
        <v>1</v>
      </c>
      <c r="R134" s="160">
        <f t="shared" si="100"/>
        <v>0</v>
      </c>
      <c r="T134" s="40">
        <f t="shared" si="136"/>
        <v>0</v>
      </c>
      <c r="U134" s="42">
        <f t="shared" si="137"/>
        <v>1</v>
      </c>
      <c r="V134" s="160">
        <f t="shared" si="103"/>
        <v>0</v>
      </c>
      <c r="W134" s="167">
        <f t="shared" si="104"/>
        <v>0</v>
      </c>
      <c r="X134" s="168">
        <f t="shared" si="105"/>
        <v>1</v>
      </c>
      <c r="Y134" s="160">
        <f t="shared" si="106"/>
        <v>0</v>
      </c>
      <c r="Z134" s="167">
        <f t="shared" si="107"/>
        <v>0</v>
      </c>
      <c r="AA134" s="168">
        <f t="shared" si="108"/>
        <v>1</v>
      </c>
      <c r="AB134" s="160">
        <f t="shared" si="109"/>
        <v>0</v>
      </c>
      <c r="AC134" s="167">
        <f t="shared" si="110"/>
        <v>0</v>
      </c>
      <c r="AD134" s="168">
        <f t="shared" si="111"/>
        <v>1</v>
      </c>
      <c r="AE134" s="160">
        <f t="shared" si="112"/>
        <v>0</v>
      </c>
      <c r="AF134" s="167">
        <f t="shared" si="113"/>
        <v>0</v>
      </c>
      <c r="AG134" s="168">
        <f t="shared" si="114"/>
        <v>1</v>
      </c>
      <c r="AH134" s="160">
        <f t="shared" si="115"/>
        <v>0</v>
      </c>
      <c r="AI134" s="167">
        <f t="shared" si="116"/>
        <v>0</v>
      </c>
      <c r="AJ134" s="168">
        <f t="shared" si="117"/>
        <v>1</v>
      </c>
      <c r="AK134" s="160">
        <f t="shared" si="118"/>
        <v>0</v>
      </c>
      <c r="AL134" s="167">
        <f t="shared" si="119"/>
        <v>0</v>
      </c>
      <c r="AM134" s="168">
        <f t="shared" si="120"/>
        <v>1</v>
      </c>
      <c r="AN134" s="160">
        <f t="shared" si="121"/>
        <v>0</v>
      </c>
      <c r="AO134" s="167">
        <f t="shared" si="122"/>
        <v>0</v>
      </c>
      <c r="AP134" s="168">
        <f t="shared" si="123"/>
        <v>1</v>
      </c>
      <c r="AQ134" s="160">
        <f t="shared" si="124"/>
        <v>0</v>
      </c>
      <c r="AR134" s="167">
        <f t="shared" si="125"/>
        <v>0</v>
      </c>
      <c r="AS134" s="168">
        <f t="shared" si="126"/>
        <v>1</v>
      </c>
      <c r="AT134" s="160">
        <f t="shared" si="127"/>
        <v>0</v>
      </c>
      <c r="AU134" s="167">
        <f t="shared" si="128"/>
        <v>0</v>
      </c>
      <c r="AV134" s="168">
        <f t="shared" si="129"/>
        <v>1</v>
      </c>
      <c r="AW134" s="160">
        <f t="shared" si="130"/>
        <v>0</v>
      </c>
      <c r="AX134" s="167">
        <f t="shared" si="131"/>
        <v>0</v>
      </c>
      <c r="AY134" s="168">
        <f t="shared" si="132"/>
        <v>1</v>
      </c>
      <c r="AZ134" s="160">
        <f t="shared" si="92"/>
        <v>0</v>
      </c>
      <c r="BA134" s="167">
        <f t="shared" si="133"/>
        <v>0</v>
      </c>
      <c r="BB134" s="168">
        <f t="shared" si="134"/>
        <v>1</v>
      </c>
      <c r="BC134" s="160">
        <f t="shared" si="135"/>
        <v>0</v>
      </c>
    </row>
    <row r="135" spans="3:55" ht="17.45" customHeight="1" x14ac:dyDescent="0.2">
      <c r="C135" s="192"/>
      <c r="D135" s="192"/>
      <c r="E135" s="192"/>
      <c r="F135" s="158">
        <f>DATOS!$E$10</f>
        <v>2020</v>
      </c>
      <c r="G135" s="194">
        <v>0.25</v>
      </c>
      <c r="H135" s="192"/>
      <c r="I135" s="178"/>
      <c r="J135" s="166">
        <f t="shared" si="93"/>
        <v>0</v>
      </c>
      <c r="K135" s="160">
        <f t="shared" si="94"/>
        <v>0</v>
      </c>
      <c r="L135" s="160">
        <f t="shared" si="95"/>
        <v>0</v>
      </c>
      <c r="M135" s="160">
        <f t="shared" si="96"/>
        <v>0</v>
      </c>
      <c r="N135" s="160">
        <f t="shared" si="97"/>
        <v>0</v>
      </c>
      <c r="O135" s="195"/>
      <c r="P135" s="167">
        <f t="shared" si="98"/>
        <v>0</v>
      </c>
      <c r="Q135" s="168">
        <f t="shared" si="99"/>
        <v>1</v>
      </c>
      <c r="R135" s="160">
        <f t="shared" si="100"/>
        <v>0</v>
      </c>
      <c r="T135" s="40">
        <f t="shared" si="136"/>
        <v>0</v>
      </c>
      <c r="U135" s="42">
        <f t="shared" si="137"/>
        <v>1</v>
      </c>
      <c r="V135" s="160">
        <f t="shared" si="103"/>
        <v>0</v>
      </c>
      <c r="W135" s="167">
        <f t="shared" si="104"/>
        <v>0</v>
      </c>
      <c r="X135" s="168">
        <f t="shared" si="105"/>
        <v>1</v>
      </c>
      <c r="Y135" s="160">
        <f t="shared" si="106"/>
        <v>0</v>
      </c>
      <c r="Z135" s="167">
        <f t="shared" si="107"/>
        <v>0</v>
      </c>
      <c r="AA135" s="168">
        <f t="shared" si="108"/>
        <v>1</v>
      </c>
      <c r="AB135" s="160">
        <f t="shared" si="109"/>
        <v>0</v>
      </c>
      <c r="AC135" s="167">
        <f t="shared" si="110"/>
        <v>0</v>
      </c>
      <c r="AD135" s="168">
        <f t="shared" si="111"/>
        <v>1</v>
      </c>
      <c r="AE135" s="160">
        <f t="shared" si="112"/>
        <v>0</v>
      </c>
      <c r="AF135" s="167">
        <f t="shared" si="113"/>
        <v>0</v>
      </c>
      <c r="AG135" s="168">
        <f t="shared" si="114"/>
        <v>1</v>
      </c>
      <c r="AH135" s="160">
        <f t="shared" si="115"/>
        <v>0</v>
      </c>
      <c r="AI135" s="167">
        <f t="shared" si="116"/>
        <v>0</v>
      </c>
      <c r="AJ135" s="168">
        <f t="shared" si="117"/>
        <v>1</v>
      </c>
      <c r="AK135" s="160">
        <f t="shared" si="118"/>
        <v>0</v>
      </c>
      <c r="AL135" s="167">
        <f t="shared" si="119"/>
        <v>0</v>
      </c>
      <c r="AM135" s="168">
        <f t="shared" si="120"/>
        <v>1</v>
      </c>
      <c r="AN135" s="160">
        <f t="shared" si="121"/>
        <v>0</v>
      </c>
      <c r="AO135" s="167">
        <f t="shared" si="122"/>
        <v>0</v>
      </c>
      <c r="AP135" s="168">
        <f t="shared" si="123"/>
        <v>1</v>
      </c>
      <c r="AQ135" s="160">
        <f t="shared" si="124"/>
        <v>0</v>
      </c>
      <c r="AR135" s="167">
        <f t="shared" si="125"/>
        <v>0</v>
      </c>
      <c r="AS135" s="168">
        <f t="shared" si="126"/>
        <v>1</v>
      </c>
      <c r="AT135" s="160">
        <f t="shared" si="127"/>
        <v>0</v>
      </c>
      <c r="AU135" s="167">
        <f t="shared" si="128"/>
        <v>0</v>
      </c>
      <c r="AV135" s="168">
        <f t="shared" si="129"/>
        <v>1</v>
      </c>
      <c r="AW135" s="160">
        <f t="shared" si="130"/>
        <v>0</v>
      </c>
      <c r="AX135" s="167">
        <f t="shared" si="131"/>
        <v>0</v>
      </c>
      <c r="AY135" s="168">
        <f t="shared" si="132"/>
        <v>1</v>
      </c>
      <c r="AZ135" s="160">
        <f t="shared" si="92"/>
        <v>0</v>
      </c>
      <c r="BA135" s="167">
        <f t="shared" si="133"/>
        <v>0</v>
      </c>
      <c r="BB135" s="168">
        <f t="shared" si="134"/>
        <v>1</v>
      </c>
      <c r="BC135" s="160">
        <f t="shared" si="135"/>
        <v>0</v>
      </c>
    </row>
    <row r="136" spans="3:55" ht="17.45" customHeight="1" x14ac:dyDescent="0.2">
      <c r="C136" s="192"/>
      <c r="D136" s="192"/>
      <c r="E136" s="192"/>
      <c r="F136" s="158">
        <f>DATOS!$E$10</f>
        <v>2020</v>
      </c>
      <c r="G136" s="194">
        <v>0.25</v>
      </c>
      <c r="H136" s="192"/>
      <c r="I136" s="178"/>
      <c r="J136" s="166">
        <f t="shared" si="93"/>
        <v>0</v>
      </c>
      <c r="K136" s="160">
        <f t="shared" si="94"/>
        <v>0</v>
      </c>
      <c r="L136" s="160">
        <f t="shared" si="95"/>
        <v>0</v>
      </c>
      <c r="M136" s="160">
        <f t="shared" si="96"/>
        <v>0</v>
      </c>
      <c r="N136" s="160">
        <f t="shared" si="97"/>
        <v>0</v>
      </c>
      <c r="O136" s="195"/>
      <c r="P136" s="167">
        <f t="shared" si="98"/>
        <v>0</v>
      </c>
      <c r="Q136" s="168">
        <f t="shared" si="99"/>
        <v>1</v>
      </c>
      <c r="R136" s="160">
        <f t="shared" si="100"/>
        <v>0</v>
      </c>
      <c r="T136" s="40">
        <f t="shared" si="136"/>
        <v>0</v>
      </c>
      <c r="U136" s="42">
        <f t="shared" si="137"/>
        <v>1</v>
      </c>
      <c r="V136" s="160">
        <f t="shared" si="103"/>
        <v>0</v>
      </c>
      <c r="W136" s="167">
        <f t="shared" si="104"/>
        <v>0</v>
      </c>
      <c r="X136" s="168">
        <f t="shared" si="105"/>
        <v>1</v>
      </c>
      <c r="Y136" s="160">
        <f t="shared" si="106"/>
        <v>0</v>
      </c>
      <c r="Z136" s="167">
        <f t="shared" si="107"/>
        <v>0</v>
      </c>
      <c r="AA136" s="168">
        <f t="shared" si="108"/>
        <v>1</v>
      </c>
      <c r="AB136" s="160">
        <f t="shared" si="109"/>
        <v>0</v>
      </c>
      <c r="AC136" s="167">
        <f t="shared" si="110"/>
        <v>0</v>
      </c>
      <c r="AD136" s="168">
        <f t="shared" si="111"/>
        <v>1</v>
      </c>
      <c r="AE136" s="160">
        <f t="shared" si="112"/>
        <v>0</v>
      </c>
      <c r="AF136" s="167">
        <f t="shared" si="113"/>
        <v>0</v>
      </c>
      <c r="AG136" s="168">
        <f t="shared" si="114"/>
        <v>1</v>
      </c>
      <c r="AH136" s="160">
        <f t="shared" si="115"/>
        <v>0</v>
      </c>
      <c r="AI136" s="167">
        <f t="shared" si="116"/>
        <v>0</v>
      </c>
      <c r="AJ136" s="168">
        <f t="shared" si="117"/>
        <v>1</v>
      </c>
      <c r="AK136" s="160">
        <f t="shared" si="118"/>
        <v>0</v>
      </c>
      <c r="AL136" s="167">
        <f t="shared" si="119"/>
        <v>0</v>
      </c>
      <c r="AM136" s="168">
        <f t="shared" si="120"/>
        <v>1</v>
      </c>
      <c r="AN136" s="160">
        <f t="shared" si="121"/>
        <v>0</v>
      </c>
      <c r="AO136" s="167">
        <f t="shared" si="122"/>
        <v>0</v>
      </c>
      <c r="AP136" s="168">
        <f t="shared" si="123"/>
        <v>1</v>
      </c>
      <c r="AQ136" s="160">
        <f t="shared" si="124"/>
        <v>0</v>
      </c>
      <c r="AR136" s="167">
        <f t="shared" si="125"/>
        <v>0</v>
      </c>
      <c r="AS136" s="168">
        <f t="shared" si="126"/>
        <v>1</v>
      </c>
      <c r="AT136" s="160">
        <f t="shared" si="127"/>
        <v>0</v>
      </c>
      <c r="AU136" s="167">
        <f t="shared" si="128"/>
        <v>0</v>
      </c>
      <c r="AV136" s="168">
        <f t="shared" si="129"/>
        <v>1</v>
      </c>
      <c r="AW136" s="160">
        <f t="shared" si="130"/>
        <v>0</v>
      </c>
      <c r="AX136" s="167">
        <f t="shared" si="131"/>
        <v>0</v>
      </c>
      <c r="AY136" s="168">
        <f t="shared" si="132"/>
        <v>1</v>
      </c>
      <c r="AZ136" s="160">
        <f t="shared" si="92"/>
        <v>0</v>
      </c>
      <c r="BA136" s="167">
        <f t="shared" si="133"/>
        <v>0</v>
      </c>
      <c r="BB136" s="168">
        <f t="shared" si="134"/>
        <v>1</v>
      </c>
      <c r="BC136" s="160">
        <f t="shared" si="135"/>
        <v>0</v>
      </c>
    </row>
    <row r="137" spans="3:55" ht="17.45" customHeight="1" x14ac:dyDescent="0.2">
      <c r="C137" s="192"/>
      <c r="D137" s="192"/>
      <c r="E137" s="192"/>
      <c r="F137" s="158">
        <f>DATOS!$E$10</f>
        <v>2020</v>
      </c>
      <c r="G137" s="194">
        <v>0.25</v>
      </c>
      <c r="H137" s="192"/>
      <c r="I137" s="178"/>
      <c r="J137" s="166">
        <f t="shared" si="93"/>
        <v>0</v>
      </c>
      <c r="K137" s="160">
        <f t="shared" si="94"/>
        <v>0</v>
      </c>
      <c r="L137" s="160">
        <f t="shared" si="95"/>
        <v>0</v>
      </c>
      <c r="M137" s="160">
        <f t="shared" si="96"/>
        <v>0</v>
      </c>
      <c r="N137" s="160">
        <f t="shared" si="97"/>
        <v>0</v>
      </c>
      <c r="O137" s="195"/>
      <c r="P137" s="167">
        <f t="shared" si="98"/>
        <v>0</v>
      </c>
      <c r="Q137" s="168">
        <f t="shared" si="99"/>
        <v>1</v>
      </c>
      <c r="R137" s="160">
        <f t="shared" si="100"/>
        <v>0</v>
      </c>
      <c r="T137" s="40">
        <f t="shared" si="136"/>
        <v>0</v>
      </c>
      <c r="U137" s="42">
        <f t="shared" si="137"/>
        <v>1</v>
      </c>
      <c r="V137" s="160">
        <f t="shared" si="103"/>
        <v>0</v>
      </c>
      <c r="W137" s="167">
        <f t="shared" si="104"/>
        <v>0</v>
      </c>
      <c r="X137" s="168">
        <f t="shared" si="105"/>
        <v>1</v>
      </c>
      <c r="Y137" s="160">
        <f t="shared" si="106"/>
        <v>0</v>
      </c>
      <c r="Z137" s="167">
        <f t="shared" si="107"/>
        <v>0</v>
      </c>
      <c r="AA137" s="168">
        <f t="shared" si="108"/>
        <v>1</v>
      </c>
      <c r="AB137" s="160">
        <f t="shared" si="109"/>
        <v>0</v>
      </c>
      <c r="AC137" s="167">
        <f t="shared" si="110"/>
        <v>0</v>
      </c>
      <c r="AD137" s="168">
        <f t="shared" si="111"/>
        <v>1</v>
      </c>
      <c r="AE137" s="160">
        <f t="shared" si="112"/>
        <v>0</v>
      </c>
      <c r="AF137" s="167">
        <f t="shared" si="113"/>
        <v>0</v>
      </c>
      <c r="AG137" s="168">
        <f t="shared" si="114"/>
        <v>1</v>
      </c>
      <c r="AH137" s="160">
        <f t="shared" si="115"/>
        <v>0</v>
      </c>
      <c r="AI137" s="167">
        <f t="shared" si="116"/>
        <v>0</v>
      </c>
      <c r="AJ137" s="168">
        <f t="shared" si="117"/>
        <v>1</v>
      </c>
      <c r="AK137" s="160">
        <f t="shared" si="118"/>
        <v>0</v>
      </c>
      <c r="AL137" s="167">
        <f t="shared" si="119"/>
        <v>0</v>
      </c>
      <c r="AM137" s="168">
        <f t="shared" si="120"/>
        <v>1</v>
      </c>
      <c r="AN137" s="160">
        <f t="shared" si="121"/>
        <v>0</v>
      </c>
      <c r="AO137" s="167">
        <f t="shared" si="122"/>
        <v>0</v>
      </c>
      <c r="AP137" s="168">
        <f t="shared" si="123"/>
        <v>1</v>
      </c>
      <c r="AQ137" s="160">
        <f t="shared" si="124"/>
        <v>0</v>
      </c>
      <c r="AR137" s="167">
        <f t="shared" si="125"/>
        <v>0</v>
      </c>
      <c r="AS137" s="168">
        <f t="shared" si="126"/>
        <v>1</v>
      </c>
      <c r="AT137" s="160">
        <f t="shared" si="127"/>
        <v>0</v>
      </c>
      <c r="AU137" s="167">
        <f t="shared" si="128"/>
        <v>0</v>
      </c>
      <c r="AV137" s="168">
        <f t="shared" si="129"/>
        <v>1</v>
      </c>
      <c r="AW137" s="160">
        <f t="shared" si="130"/>
        <v>0</v>
      </c>
      <c r="AX137" s="167">
        <f t="shared" si="131"/>
        <v>0</v>
      </c>
      <c r="AY137" s="168">
        <f t="shared" si="132"/>
        <v>1</v>
      </c>
      <c r="AZ137" s="160">
        <f t="shared" si="92"/>
        <v>0</v>
      </c>
      <c r="BA137" s="167">
        <f t="shared" si="133"/>
        <v>0</v>
      </c>
      <c r="BB137" s="168">
        <f t="shared" si="134"/>
        <v>1</v>
      </c>
      <c r="BC137" s="160">
        <f t="shared" si="135"/>
        <v>0</v>
      </c>
    </row>
    <row r="138" spans="3:55" ht="17.45" customHeight="1" x14ac:dyDescent="0.2">
      <c r="C138" s="192"/>
      <c r="D138" s="192"/>
      <c r="E138" s="192"/>
      <c r="F138" s="158">
        <f>DATOS!$E$10</f>
        <v>2020</v>
      </c>
      <c r="G138" s="194">
        <v>0.25</v>
      </c>
      <c r="H138" s="192"/>
      <c r="I138" s="178"/>
      <c r="J138" s="166">
        <f t="shared" si="93"/>
        <v>0</v>
      </c>
      <c r="K138" s="160">
        <f t="shared" si="94"/>
        <v>0</v>
      </c>
      <c r="L138" s="160">
        <f t="shared" si="95"/>
        <v>0</v>
      </c>
      <c r="M138" s="160">
        <f t="shared" si="96"/>
        <v>0</v>
      </c>
      <c r="N138" s="160">
        <f t="shared" si="97"/>
        <v>0</v>
      </c>
      <c r="O138" s="195"/>
      <c r="P138" s="167">
        <f t="shared" si="98"/>
        <v>0</v>
      </c>
      <c r="Q138" s="168">
        <f t="shared" si="99"/>
        <v>1</v>
      </c>
      <c r="R138" s="160">
        <f t="shared" si="100"/>
        <v>0</v>
      </c>
      <c r="T138" s="40">
        <f t="shared" si="136"/>
        <v>0</v>
      </c>
      <c r="U138" s="42">
        <f t="shared" si="137"/>
        <v>1</v>
      </c>
      <c r="V138" s="160">
        <f t="shared" si="103"/>
        <v>0</v>
      </c>
      <c r="W138" s="167">
        <f t="shared" si="104"/>
        <v>0</v>
      </c>
      <c r="X138" s="168">
        <f t="shared" si="105"/>
        <v>1</v>
      </c>
      <c r="Y138" s="160">
        <f t="shared" si="106"/>
        <v>0</v>
      </c>
      <c r="Z138" s="167">
        <f t="shared" si="107"/>
        <v>0</v>
      </c>
      <c r="AA138" s="168">
        <f t="shared" si="108"/>
        <v>1</v>
      </c>
      <c r="AB138" s="160">
        <f t="shared" si="109"/>
        <v>0</v>
      </c>
      <c r="AC138" s="167">
        <f t="shared" si="110"/>
        <v>0</v>
      </c>
      <c r="AD138" s="168">
        <f t="shared" si="111"/>
        <v>1</v>
      </c>
      <c r="AE138" s="160">
        <f t="shared" si="112"/>
        <v>0</v>
      </c>
      <c r="AF138" s="167">
        <f t="shared" si="113"/>
        <v>0</v>
      </c>
      <c r="AG138" s="168">
        <f t="shared" si="114"/>
        <v>1</v>
      </c>
      <c r="AH138" s="160">
        <f t="shared" si="115"/>
        <v>0</v>
      </c>
      <c r="AI138" s="167">
        <f t="shared" si="116"/>
        <v>0</v>
      </c>
      <c r="AJ138" s="168">
        <f t="shared" si="117"/>
        <v>1</v>
      </c>
      <c r="AK138" s="160">
        <f t="shared" si="118"/>
        <v>0</v>
      </c>
      <c r="AL138" s="167">
        <f t="shared" si="119"/>
        <v>0</v>
      </c>
      <c r="AM138" s="168">
        <f t="shared" si="120"/>
        <v>1</v>
      </c>
      <c r="AN138" s="160">
        <f t="shared" si="121"/>
        <v>0</v>
      </c>
      <c r="AO138" s="167">
        <f t="shared" si="122"/>
        <v>0</v>
      </c>
      <c r="AP138" s="168">
        <f t="shared" si="123"/>
        <v>1</v>
      </c>
      <c r="AQ138" s="160">
        <f t="shared" si="124"/>
        <v>0</v>
      </c>
      <c r="AR138" s="167">
        <f t="shared" si="125"/>
        <v>0</v>
      </c>
      <c r="AS138" s="168">
        <f t="shared" si="126"/>
        <v>1</v>
      </c>
      <c r="AT138" s="160">
        <f t="shared" si="127"/>
        <v>0</v>
      </c>
      <c r="AU138" s="167">
        <f t="shared" si="128"/>
        <v>0</v>
      </c>
      <c r="AV138" s="168">
        <f t="shared" si="129"/>
        <v>1</v>
      </c>
      <c r="AW138" s="160">
        <f t="shared" si="130"/>
        <v>0</v>
      </c>
      <c r="AX138" s="167">
        <f t="shared" si="131"/>
        <v>0</v>
      </c>
      <c r="AY138" s="168">
        <f t="shared" si="132"/>
        <v>1</v>
      </c>
      <c r="AZ138" s="160">
        <f t="shared" si="92"/>
        <v>0</v>
      </c>
      <c r="BA138" s="167">
        <f t="shared" si="133"/>
        <v>0</v>
      </c>
      <c r="BB138" s="168">
        <f t="shared" si="134"/>
        <v>1</v>
      </c>
      <c r="BC138" s="160">
        <f t="shared" si="135"/>
        <v>0</v>
      </c>
    </row>
    <row r="139" spans="3:55" ht="17.45" customHeight="1" x14ac:dyDescent="0.2">
      <c r="C139" s="192"/>
      <c r="D139" s="192"/>
      <c r="E139" s="192"/>
      <c r="F139" s="158">
        <f>DATOS!$E$10</f>
        <v>2020</v>
      </c>
      <c r="G139" s="194">
        <v>0.25</v>
      </c>
      <c r="H139" s="192"/>
      <c r="I139" s="178"/>
      <c r="J139" s="166">
        <f t="shared" si="93"/>
        <v>0</v>
      </c>
      <c r="K139" s="160">
        <f t="shared" si="94"/>
        <v>0</v>
      </c>
      <c r="L139" s="160">
        <f t="shared" si="95"/>
        <v>0</v>
      </c>
      <c r="M139" s="160">
        <f t="shared" si="96"/>
        <v>0</v>
      </c>
      <c r="N139" s="160">
        <f t="shared" si="97"/>
        <v>0</v>
      </c>
      <c r="O139" s="195"/>
      <c r="P139" s="167">
        <f t="shared" si="98"/>
        <v>0</v>
      </c>
      <c r="Q139" s="168">
        <f t="shared" si="99"/>
        <v>1</v>
      </c>
      <c r="R139" s="160">
        <f t="shared" si="100"/>
        <v>0</v>
      </c>
      <c r="T139" s="40">
        <f t="shared" si="136"/>
        <v>0</v>
      </c>
      <c r="U139" s="42">
        <f t="shared" si="137"/>
        <v>1</v>
      </c>
      <c r="V139" s="160">
        <f t="shared" si="103"/>
        <v>0</v>
      </c>
      <c r="W139" s="167">
        <f t="shared" si="104"/>
        <v>0</v>
      </c>
      <c r="X139" s="168">
        <f t="shared" si="105"/>
        <v>1</v>
      </c>
      <c r="Y139" s="160">
        <f t="shared" si="106"/>
        <v>0</v>
      </c>
      <c r="Z139" s="167">
        <f t="shared" si="107"/>
        <v>0</v>
      </c>
      <c r="AA139" s="168">
        <f t="shared" si="108"/>
        <v>1</v>
      </c>
      <c r="AB139" s="160">
        <f t="shared" si="109"/>
        <v>0</v>
      </c>
      <c r="AC139" s="167">
        <f t="shared" si="110"/>
        <v>0</v>
      </c>
      <c r="AD139" s="168">
        <f t="shared" si="111"/>
        <v>1</v>
      </c>
      <c r="AE139" s="160">
        <f t="shared" si="112"/>
        <v>0</v>
      </c>
      <c r="AF139" s="167">
        <f t="shared" si="113"/>
        <v>0</v>
      </c>
      <c r="AG139" s="168">
        <f t="shared" si="114"/>
        <v>1</v>
      </c>
      <c r="AH139" s="160">
        <f t="shared" si="115"/>
        <v>0</v>
      </c>
      <c r="AI139" s="167">
        <f t="shared" si="116"/>
        <v>0</v>
      </c>
      <c r="AJ139" s="168">
        <f t="shared" si="117"/>
        <v>1</v>
      </c>
      <c r="AK139" s="160">
        <f t="shared" si="118"/>
        <v>0</v>
      </c>
      <c r="AL139" s="167">
        <f t="shared" si="119"/>
        <v>0</v>
      </c>
      <c r="AM139" s="168">
        <f t="shared" si="120"/>
        <v>1</v>
      </c>
      <c r="AN139" s="160">
        <f t="shared" si="121"/>
        <v>0</v>
      </c>
      <c r="AO139" s="167">
        <f t="shared" si="122"/>
        <v>0</v>
      </c>
      <c r="AP139" s="168">
        <f t="shared" si="123"/>
        <v>1</v>
      </c>
      <c r="AQ139" s="160">
        <f t="shared" si="124"/>
        <v>0</v>
      </c>
      <c r="AR139" s="167">
        <f t="shared" si="125"/>
        <v>0</v>
      </c>
      <c r="AS139" s="168">
        <f t="shared" si="126"/>
        <v>1</v>
      </c>
      <c r="AT139" s="160">
        <f t="shared" si="127"/>
        <v>0</v>
      </c>
      <c r="AU139" s="167">
        <f t="shared" si="128"/>
        <v>0</v>
      </c>
      <c r="AV139" s="168">
        <f t="shared" si="129"/>
        <v>1</v>
      </c>
      <c r="AW139" s="160">
        <f t="shared" si="130"/>
        <v>0</v>
      </c>
      <c r="AX139" s="167">
        <f t="shared" si="131"/>
        <v>0</v>
      </c>
      <c r="AY139" s="168">
        <f t="shared" si="132"/>
        <v>1</v>
      </c>
      <c r="AZ139" s="160">
        <f t="shared" si="92"/>
        <v>0</v>
      </c>
      <c r="BA139" s="167">
        <f t="shared" si="133"/>
        <v>0</v>
      </c>
      <c r="BB139" s="168">
        <f t="shared" si="134"/>
        <v>1</v>
      </c>
      <c r="BC139" s="160">
        <f t="shared" si="135"/>
        <v>0</v>
      </c>
    </row>
    <row r="140" spans="3:55" ht="17.45" customHeight="1" x14ac:dyDescent="0.2">
      <c r="C140" s="192"/>
      <c r="D140" s="192"/>
      <c r="E140" s="192"/>
      <c r="F140" s="158">
        <f>DATOS!$E$10</f>
        <v>2020</v>
      </c>
      <c r="G140" s="194">
        <v>0.25</v>
      </c>
      <c r="H140" s="192"/>
      <c r="I140" s="178"/>
      <c r="J140" s="166">
        <f t="shared" si="93"/>
        <v>0</v>
      </c>
      <c r="K140" s="160">
        <f t="shared" si="94"/>
        <v>0</v>
      </c>
      <c r="L140" s="160">
        <f t="shared" si="95"/>
        <v>0</v>
      </c>
      <c r="M140" s="160">
        <f t="shared" si="96"/>
        <v>0</v>
      </c>
      <c r="N140" s="160">
        <f t="shared" si="97"/>
        <v>0</v>
      </c>
      <c r="O140" s="195"/>
      <c r="P140" s="167">
        <f t="shared" si="98"/>
        <v>0</v>
      </c>
      <c r="Q140" s="168">
        <f t="shared" si="99"/>
        <v>1</v>
      </c>
      <c r="R140" s="160">
        <f t="shared" si="100"/>
        <v>0</v>
      </c>
      <c r="T140" s="40">
        <f t="shared" si="136"/>
        <v>0</v>
      </c>
      <c r="U140" s="42">
        <f t="shared" si="137"/>
        <v>1</v>
      </c>
      <c r="V140" s="160">
        <f t="shared" si="103"/>
        <v>0</v>
      </c>
      <c r="W140" s="167">
        <f t="shared" si="104"/>
        <v>0</v>
      </c>
      <c r="X140" s="168">
        <f t="shared" si="105"/>
        <v>1</v>
      </c>
      <c r="Y140" s="160">
        <f t="shared" si="106"/>
        <v>0</v>
      </c>
      <c r="Z140" s="167">
        <f t="shared" si="107"/>
        <v>0</v>
      </c>
      <c r="AA140" s="168">
        <f t="shared" si="108"/>
        <v>1</v>
      </c>
      <c r="AB140" s="160">
        <f t="shared" si="109"/>
        <v>0</v>
      </c>
      <c r="AC140" s="167">
        <f t="shared" si="110"/>
        <v>0</v>
      </c>
      <c r="AD140" s="168">
        <f t="shared" si="111"/>
        <v>1</v>
      </c>
      <c r="AE140" s="160">
        <f t="shared" si="112"/>
        <v>0</v>
      </c>
      <c r="AF140" s="167">
        <f t="shared" si="113"/>
        <v>0</v>
      </c>
      <c r="AG140" s="168">
        <f t="shared" si="114"/>
        <v>1</v>
      </c>
      <c r="AH140" s="160">
        <f t="shared" si="115"/>
        <v>0</v>
      </c>
      <c r="AI140" s="167">
        <f t="shared" si="116"/>
        <v>0</v>
      </c>
      <c r="AJ140" s="168">
        <f t="shared" si="117"/>
        <v>1</v>
      </c>
      <c r="AK140" s="160">
        <f t="shared" si="118"/>
        <v>0</v>
      </c>
      <c r="AL140" s="167">
        <f t="shared" si="119"/>
        <v>0</v>
      </c>
      <c r="AM140" s="168">
        <f t="shared" si="120"/>
        <v>1</v>
      </c>
      <c r="AN140" s="160">
        <f t="shared" si="121"/>
        <v>0</v>
      </c>
      <c r="AO140" s="167">
        <f t="shared" si="122"/>
        <v>0</v>
      </c>
      <c r="AP140" s="168">
        <f t="shared" si="123"/>
        <v>1</v>
      </c>
      <c r="AQ140" s="160">
        <f t="shared" si="124"/>
        <v>0</v>
      </c>
      <c r="AR140" s="167">
        <f t="shared" si="125"/>
        <v>0</v>
      </c>
      <c r="AS140" s="168">
        <f t="shared" si="126"/>
        <v>1</v>
      </c>
      <c r="AT140" s="160">
        <f t="shared" si="127"/>
        <v>0</v>
      </c>
      <c r="AU140" s="167">
        <f t="shared" si="128"/>
        <v>0</v>
      </c>
      <c r="AV140" s="168">
        <f t="shared" si="129"/>
        <v>1</v>
      </c>
      <c r="AW140" s="160">
        <f t="shared" si="130"/>
        <v>0</v>
      </c>
      <c r="AX140" s="167">
        <f t="shared" si="131"/>
        <v>0</v>
      </c>
      <c r="AY140" s="168">
        <f t="shared" si="132"/>
        <v>1</v>
      </c>
      <c r="AZ140" s="160">
        <f t="shared" si="92"/>
        <v>0</v>
      </c>
      <c r="BA140" s="167">
        <f t="shared" si="133"/>
        <v>0</v>
      </c>
      <c r="BB140" s="168">
        <f t="shared" si="134"/>
        <v>1</v>
      </c>
      <c r="BC140" s="160">
        <f t="shared" si="135"/>
        <v>0</v>
      </c>
    </row>
    <row r="141" spans="3:55" ht="17.45" customHeight="1" x14ac:dyDescent="0.2">
      <c r="C141" s="192"/>
      <c r="D141" s="192"/>
      <c r="E141" s="192"/>
      <c r="F141" s="158">
        <f>DATOS!$E$10</f>
        <v>2020</v>
      </c>
      <c r="G141" s="194">
        <v>0.25</v>
      </c>
      <c r="H141" s="192"/>
      <c r="I141" s="178"/>
      <c r="J141" s="166">
        <f t="shared" si="93"/>
        <v>0</v>
      </c>
      <c r="K141" s="160">
        <f t="shared" si="94"/>
        <v>0</v>
      </c>
      <c r="L141" s="160">
        <f t="shared" si="95"/>
        <v>0</v>
      </c>
      <c r="M141" s="160">
        <f t="shared" si="96"/>
        <v>0</v>
      </c>
      <c r="N141" s="160">
        <f t="shared" si="97"/>
        <v>0</v>
      </c>
      <c r="O141" s="195"/>
      <c r="P141" s="167">
        <f t="shared" si="98"/>
        <v>0</v>
      </c>
      <c r="Q141" s="168">
        <f t="shared" si="99"/>
        <v>1</v>
      </c>
      <c r="R141" s="160">
        <f t="shared" si="100"/>
        <v>0</v>
      </c>
      <c r="T141" s="40">
        <f t="shared" si="136"/>
        <v>0</v>
      </c>
      <c r="U141" s="42">
        <f t="shared" si="137"/>
        <v>1</v>
      </c>
      <c r="V141" s="160">
        <f t="shared" si="103"/>
        <v>0</v>
      </c>
      <c r="W141" s="167">
        <f t="shared" si="104"/>
        <v>0</v>
      </c>
      <c r="X141" s="168">
        <f t="shared" si="105"/>
        <v>1</v>
      </c>
      <c r="Y141" s="160">
        <f t="shared" si="106"/>
        <v>0</v>
      </c>
      <c r="Z141" s="167">
        <f t="shared" si="107"/>
        <v>0</v>
      </c>
      <c r="AA141" s="168">
        <f t="shared" si="108"/>
        <v>1</v>
      </c>
      <c r="AB141" s="160">
        <f t="shared" si="109"/>
        <v>0</v>
      </c>
      <c r="AC141" s="167">
        <f t="shared" si="110"/>
        <v>0</v>
      </c>
      <c r="AD141" s="168">
        <f t="shared" si="111"/>
        <v>1</v>
      </c>
      <c r="AE141" s="160">
        <f t="shared" si="112"/>
        <v>0</v>
      </c>
      <c r="AF141" s="167">
        <f t="shared" si="113"/>
        <v>0</v>
      </c>
      <c r="AG141" s="168">
        <f t="shared" si="114"/>
        <v>1</v>
      </c>
      <c r="AH141" s="160">
        <f t="shared" si="115"/>
        <v>0</v>
      </c>
      <c r="AI141" s="167">
        <f t="shared" si="116"/>
        <v>0</v>
      </c>
      <c r="AJ141" s="168">
        <f t="shared" si="117"/>
        <v>1</v>
      </c>
      <c r="AK141" s="160">
        <f t="shared" si="118"/>
        <v>0</v>
      </c>
      <c r="AL141" s="167">
        <f t="shared" si="119"/>
        <v>0</v>
      </c>
      <c r="AM141" s="168">
        <f t="shared" si="120"/>
        <v>1</v>
      </c>
      <c r="AN141" s="160">
        <f t="shared" si="121"/>
        <v>0</v>
      </c>
      <c r="AO141" s="167">
        <f t="shared" si="122"/>
        <v>0</v>
      </c>
      <c r="AP141" s="168">
        <f t="shared" si="123"/>
        <v>1</v>
      </c>
      <c r="AQ141" s="160">
        <f t="shared" si="124"/>
        <v>0</v>
      </c>
      <c r="AR141" s="167">
        <f t="shared" si="125"/>
        <v>0</v>
      </c>
      <c r="AS141" s="168">
        <f t="shared" si="126"/>
        <v>1</v>
      </c>
      <c r="AT141" s="160">
        <f t="shared" si="127"/>
        <v>0</v>
      </c>
      <c r="AU141" s="167">
        <f t="shared" si="128"/>
        <v>0</v>
      </c>
      <c r="AV141" s="168">
        <f t="shared" si="129"/>
        <v>1</v>
      </c>
      <c r="AW141" s="160">
        <f t="shared" si="130"/>
        <v>0</v>
      </c>
      <c r="AX141" s="167">
        <f t="shared" si="131"/>
        <v>0</v>
      </c>
      <c r="AY141" s="168">
        <f t="shared" si="132"/>
        <v>1</v>
      </c>
      <c r="AZ141" s="160">
        <f t="shared" si="92"/>
        <v>0</v>
      </c>
      <c r="BA141" s="167">
        <f t="shared" si="133"/>
        <v>0</v>
      </c>
      <c r="BB141" s="168">
        <f t="shared" si="134"/>
        <v>1</v>
      </c>
      <c r="BC141" s="160">
        <f t="shared" si="135"/>
        <v>0</v>
      </c>
    </row>
    <row r="142" spans="3:55" ht="17.45" customHeight="1" x14ac:dyDescent="0.2">
      <c r="C142" s="192"/>
      <c r="D142" s="192"/>
      <c r="E142" s="192"/>
      <c r="F142" s="158">
        <f>DATOS!$E$10</f>
        <v>2020</v>
      </c>
      <c r="G142" s="194">
        <v>0.25</v>
      </c>
      <c r="H142" s="192"/>
      <c r="I142" s="178"/>
      <c r="J142" s="166">
        <f t="shared" si="93"/>
        <v>0</v>
      </c>
      <c r="K142" s="160">
        <f t="shared" si="94"/>
        <v>0</v>
      </c>
      <c r="L142" s="160">
        <f t="shared" si="95"/>
        <v>0</v>
      </c>
      <c r="M142" s="160">
        <f t="shared" si="96"/>
        <v>0</v>
      </c>
      <c r="N142" s="160">
        <f t="shared" si="97"/>
        <v>0</v>
      </c>
      <c r="O142" s="195"/>
      <c r="P142" s="167">
        <f t="shared" si="98"/>
        <v>0</v>
      </c>
      <c r="Q142" s="168">
        <f t="shared" si="99"/>
        <v>1</v>
      </c>
      <c r="R142" s="160">
        <f t="shared" si="100"/>
        <v>0</v>
      </c>
      <c r="T142" s="40">
        <f t="shared" si="136"/>
        <v>0</v>
      </c>
      <c r="U142" s="42">
        <f t="shared" si="137"/>
        <v>1</v>
      </c>
      <c r="V142" s="160">
        <f t="shared" si="103"/>
        <v>0</v>
      </c>
      <c r="W142" s="167">
        <f t="shared" si="104"/>
        <v>0</v>
      </c>
      <c r="X142" s="168">
        <f t="shared" si="105"/>
        <v>1</v>
      </c>
      <c r="Y142" s="160">
        <f t="shared" si="106"/>
        <v>0</v>
      </c>
      <c r="Z142" s="167">
        <f t="shared" si="107"/>
        <v>0</v>
      </c>
      <c r="AA142" s="168">
        <f t="shared" si="108"/>
        <v>1</v>
      </c>
      <c r="AB142" s="160">
        <f t="shared" si="109"/>
        <v>0</v>
      </c>
      <c r="AC142" s="167">
        <f t="shared" si="110"/>
        <v>0</v>
      </c>
      <c r="AD142" s="168">
        <f t="shared" si="111"/>
        <v>1</v>
      </c>
      <c r="AE142" s="160">
        <f t="shared" si="112"/>
        <v>0</v>
      </c>
      <c r="AF142" s="167">
        <f t="shared" si="113"/>
        <v>0</v>
      </c>
      <c r="AG142" s="168">
        <f t="shared" si="114"/>
        <v>1</v>
      </c>
      <c r="AH142" s="160">
        <f t="shared" si="115"/>
        <v>0</v>
      </c>
      <c r="AI142" s="167">
        <f t="shared" si="116"/>
        <v>0</v>
      </c>
      <c r="AJ142" s="168">
        <f t="shared" si="117"/>
        <v>1</v>
      </c>
      <c r="AK142" s="160">
        <f t="shared" si="118"/>
        <v>0</v>
      </c>
      <c r="AL142" s="167">
        <f t="shared" si="119"/>
        <v>0</v>
      </c>
      <c r="AM142" s="168">
        <f t="shared" si="120"/>
        <v>1</v>
      </c>
      <c r="AN142" s="160">
        <f t="shared" si="121"/>
        <v>0</v>
      </c>
      <c r="AO142" s="167">
        <f t="shared" si="122"/>
        <v>0</v>
      </c>
      <c r="AP142" s="168">
        <f t="shared" si="123"/>
        <v>1</v>
      </c>
      <c r="AQ142" s="160">
        <f t="shared" si="124"/>
        <v>0</v>
      </c>
      <c r="AR142" s="167">
        <f t="shared" si="125"/>
        <v>0</v>
      </c>
      <c r="AS142" s="168">
        <f t="shared" si="126"/>
        <v>1</v>
      </c>
      <c r="AT142" s="160">
        <f t="shared" si="127"/>
        <v>0</v>
      </c>
      <c r="AU142" s="167">
        <f t="shared" si="128"/>
        <v>0</v>
      </c>
      <c r="AV142" s="168">
        <f t="shared" si="129"/>
        <v>1</v>
      </c>
      <c r="AW142" s="160">
        <f t="shared" si="130"/>
        <v>0</v>
      </c>
      <c r="AX142" s="167">
        <f t="shared" si="131"/>
        <v>0</v>
      </c>
      <c r="AY142" s="168">
        <f t="shared" si="132"/>
        <v>1</v>
      </c>
      <c r="AZ142" s="160">
        <f t="shared" si="92"/>
        <v>0</v>
      </c>
      <c r="BA142" s="167">
        <f t="shared" si="133"/>
        <v>0</v>
      </c>
      <c r="BB142" s="168">
        <f t="shared" si="134"/>
        <v>1</v>
      </c>
      <c r="BC142" s="160">
        <f t="shared" si="135"/>
        <v>0</v>
      </c>
    </row>
    <row r="143" spans="3:55" ht="17.45" customHeight="1" x14ac:dyDescent="0.2">
      <c r="C143" s="192"/>
      <c r="D143" s="192"/>
      <c r="E143" s="192"/>
      <c r="F143" s="158">
        <f>DATOS!$E$10</f>
        <v>2020</v>
      </c>
      <c r="G143" s="194">
        <v>0.25</v>
      </c>
      <c r="H143" s="192"/>
      <c r="I143" s="178"/>
      <c r="J143" s="166">
        <f t="shared" si="93"/>
        <v>0</v>
      </c>
      <c r="K143" s="160">
        <f t="shared" si="94"/>
        <v>0</v>
      </c>
      <c r="L143" s="160">
        <f t="shared" si="95"/>
        <v>0</v>
      </c>
      <c r="M143" s="160">
        <f t="shared" si="96"/>
        <v>0</v>
      </c>
      <c r="N143" s="160">
        <f t="shared" si="97"/>
        <v>0</v>
      </c>
      <c r="O143" s="195"/>
      <c r="P143" s="167">
        <f t="shared" si="98"/>
        <v>0</v>
      </c>
      <c r="Q143" s="168">
        <f t="shared" si="99"/>
        <v>1</v>
      </c>
      <c r="R143" s="160">
        <f t="shared" si="100"/>
        <v>0</v>
      </c>
      <c r="T143" s="40">
        <f t="shared" si="136"/>
        <v>0</v>
      </c>
      <c r="U143" s="42">
        <f t="shared" si="137"/>
        <v>1</v>
      </c>
      <c r="V143" s="160">
        <f t="shared" si="103"/>
        <v>0</v>
      </c>
      <c r="W143" s="167">
        <f t="shared" si="104"/>
        <v>0</v>
      </c>
      <c r="X143" s="168">
        <f t="shared" si="105"/>
        <v>1</v>
      </c>
      <c r="Y143" s="160">
        <f t="shared" si="106"/>
        <v>0</v>
      </c>
      <c r="Z143" s="167">
        <f t="shared" si="107"/>
        <v>0</v>
      </c>
      <c r="AA143" s="168">
        <f t="shared" si="108"/>
        <v>1</v>
      </c>
      <c r="AB143" s="160">
        <f t="shared" si="109"/>
        <v>0</v>
      </c>
      <c r="AC143" s="167">
        <f t="shared" si="110"/>
        <v>0</v>
      </c>
      <c r="AD143" s="168">
        <f t="shared" si="111"/>
        <v>1</v>
      </c>
      <c r="AE143" s="160">
        <f t="shared" si="112"/>
        <v>0</v>
      </c>
      <c r="AF143" s="167">
        <f t="shared" si="113"/>
        <v>0</v>
      </c>
      <c r="AG143" s="168">
        <f t="shared" si="114"/>
        <v>1</v>
      </c>
      <c r="AH143" s="160">
        <f t="shared" si="115"/>
        <v>0</v>
      </c>
      <c r="AI143" s="167">
        <f t="shared" si="116"/>
        <v>0</v>
      </c>
      <c r="AJ143" s="168">
        <f t="shared" si="117"/>
        <v>1</v>
      </c>
      <c r="AK143" s="160">
        <f t="shared" si="118"/>
        <v>0</v>
      </c>
      <c r="AL143" s="167">
        <f t="shared" si="119"/>
        <v>0</v>
      </c>
      <c r="AM143" s="168">
        <f t="shared" si="120"/>
        <v>1</v>
      </c>
      <c r="AN143" s="160">
        <f t="shared" si="121"/>
        <v>0</v>
      </c>
      <c r="AO143" s="167">
        <f t="shared" si="122"/>
        <v>0</v>
      </c>
      <c r="AP143" s="168">
        <f t="shared" si="123"/>
        <v>1</v>
      </c>
      <c r="AQ143" s="160">
        <f t="shared" si="124"/>
        <v>0</v>
      </c>
      <c r="AR143" s="167">
        <f t="shared" si="125"/>
        <v>0</v>
      </c>
      <c r="AS143" s="168">
        <f t="shared" si="126"/>
        <v>1</v>
      </c>
      <c r="AT143" s="160">
        <f t="shared" si="127"/>
        <v>0</v>
      </c>
      <c r="AU143" s="167">
        <f t="shared" si="128"/>
        <v>0</v>
      </c>
      <c r="AV143" s="168">
        <f t="shared" si="129"/>
        <v>1</v>
      </c>
      <c r="AW143" s="160">
        <f t="shared" si="130"/>
        <v>0</v>
      </c>
      <c r="AX143" s="167">
        <f t="shared" si="131"/>
        <v>0</v>
      </c>
      <c r="AY143" s="168">
        <f t="shared" si="132"/>
        <v>1</v>
      </c>
      <c r="AZ143" s="160">
        <f t="shared" si="92"/>
        <v>0</v>
      </c>
      <c r="BA143" s="167">
        <f t="shared" si="133"/>
        <v>0</v>
      </c>
      <c r="BB143" s="168">
        <f t="shared" si="134"/>
        <v>1</v>
      </c>
      <c r="BC143" s="160">
        <f t="shared" si="135"/>
        <v>0</v>
      </c>
    </row>
    <row r="144" spans="3:55" ht="17.45" customHeight="1" x14ac:dyDescent="0.2">
      <c r="C144" s="192"/>
      <c r="D144" s="192"/>
      <c r="E144" s="192"/>
      <c r="F144" s="158">
        <f>DATOS!$E$10</f>
        <v>2020</v>
      </c>
      <c r="G144" s="194">
        <v>0.25</v>
      </c>
      <c r="H144" s="192"/>
      <c r="I144" s="178"/>
      <c r="J144" s="166">
        <f t="shared" si="93"/>
        <v>0</v>
      </c>
      <c r="K144" s="160">
        <f t="shared" si="94"/>
        <v>0</v>
      </c>
      <c r="L144" s="160">
        <f t="shared" si="95"/>
        <v>0</v>
      </c>
      <c r="M144" s="160">
        <f t="shared" si="96"/>
        <v>0</v>
      </c>
      <c r="N144" s="160">
        <f t="shared" si="97"/>
        <v>0</v>
      </c>
      <c r="O144" s="195"/>
      <c r="P144" s="167">
        <f t="shared" si="98"/>
        <v>0</v>
      </c>
      <c r="Q144" s="168">
        <f t="shared" si="99"/>
        <v>1</v>
      </c>
      <c r="R144" s="160">
        <f t="shared" si="100"/>
        <v>0</v>
      </c>
      <c r="T144" s="40">
        <f t="shared" si="136"/>
        <v>0</v>
      </c>
      <c r="U144" s="42">
        <f t="shared" si="137"/>
        <v>1</v>
      </c>
      <c r="V144" s="160">
        <f t="shared" si="103"/>
        <v>0</v>
      </c>
      <c r="W144" s="167">
        <f t="shared" si="104"/>
        <v>0</v>
      </c>
      <c r="X144" s="168">
        <f t="shared" si="105"/>
        <v>1</v>
      </c>
      <c r="Y144" s="160">
        <f t="shared" si="106"/>
        <v>0</v>
      </c>
      <c r="Z144" s="167">
        <f t="shared" si="107"/>
        <v>0</v>
      </c>
      <c r="AA144" s="168">
        <f t="shared" si="108"/>
        <v>1</v>
      </c>
      <c r="AB144" s="160">
        <f t="shared" si="109"/>
        <v>0</v>
      </c>
      <c r="AC144" s="167">
        <f t="shared" si="110"/>
        <v>0</v>
      </c>
      <c r="AD144" s="168">
        <f t="shared" si="111"/>
        <v>1</v>
      </c>
      <c r="AE144" s="160">
        <f t="shared" si="112"/>
        <v>0</v>
      </c>
      <c r="AF144" s="167">
        <f t="shared" si="113"/>
        <v>0</v>
      </c>
      <c r="AG144" s="168">
        <f t="shared" si="114"/>
        <v>1</v>
      </c>
      <c r="AH144" s="160">
        <f t="shared" si="115"/>
        <v>0</v>
      </c>
      <c r="AI144" s="167">
        <f t="shared" si="116"/>
        <v>0</v>
      </c>
      <c r="AJ144" s="168">
        <f t="shared" si="117"/>
        <v>1</v>
      </c>
      <c r="AK144" s="160">
        <f t="shared" si="118"/>
        <v>0</v>
      </c>
      <c r="AL144" s="167">
        <f t="shared" si="119"/>
        <v>0</v>
      </c>
      <c r="AM144" s="168">
        <f t="shared" si="120"/>
        <v>1</v>
      </c>
      <c r="AN144" s="160">
        <f t="shared" si="121"/>
        <v>0</v>
      </c>
      <c r="AO144" s="167">
        <f t="shared" si="122"/>
        <v>0</v>
      </c>
      <c r="AP144" s="168">
        <f t="shared" si="123"/>
        <v>1</v>
      </c>
      <c r="AQ144" s="160">
        <f t="shared" si="124"/>
        <v>0</v>
      </c>
      <c r="AR144" s="167">
        <f t="shared" si="125"/>
        <v>0</v>
      </c>
      <c r="AS144" s="168">
        <f t="shared" si="126"/>
        <v>1</v>
      </c>
      <c r="AT144" s="160">
        <f t="shared" si="127"/>
        <v>0</v>
      </c>
      <c r="AU144" s="167">
        <f t="shared" si="128"/>
        <v>0</v>
      </c>
      <c r="AV144" s="168">
        <f t="shared" si="129"/>
        <v>1</v>
      </c>
      <c r="AW144" s="160">
        <f t="shared" si="130"/>
        <v>0</v>
      </c>
      <c r="AX144" s="167">
        <f t="shared" si="131"/>
        <v>0</v>
      </c>
      <c r="AY144" s="168">
        <f t="shared" si="132"/>
        <v>1</v>
      </c>
      <c r="AZ144" s="160">
        <f t="shared" si="92"/>
        <v>0</v>
      </c>
      <c r="BA144" s="167">
        <f t="shared" si="133"/>
        <v>0</v>
      </c>
      <c r="BB144" s="168">
        <f t="shared" si="134"/>
        <v>1</v>
      </c>
      <c r="BC144" s="160">
        <f t="shared" si="135"/>
        <v>0</v>
      </c>
    </row>
    <row r="145" spans="3:55" ht="17.45" customHeight="1" x14ac:dyDescent="0.2">
      <c r="C145" s="192"/>
      <c r="D145" s="192"/>
      <c r="E145" s="192"/>
      <c r="F145" s="158">
        <f>DATOS!$E$10</f>
        <v>2020</v>
      </c>
      <c r="G145" s="194">
        <v>0.25</v>
      </c>
      <c r="H145" s="192"/>
      <c r="I145" s="178"/>
      <c r="J145" s="166">
        <f t="shared" si="93"/>
        <v>0</v>
      </c>
      <c r="K145" s="160">
        <f t="shared" si="94"/>
        <v>0</v>
      </c>
      <c r="L145" s="160">
        <f t="shared" si="95"/>
        <v>0</v>
      </c>
      <c r="M145" s="160">
        <f t="shared" si="96"/>
        <v>0</v>
      </c>
      <c r="N145" s="160">
        <f t="shared" si="97"/>
        <v>0</v>
      </c>
      <c r="O145" s="195"/>
      <c r="P145" s="167">
        <f t="shared" si="98"/>
        <v>0</v>
      </c>
      <c r="Q145" s="168">
        <f t="shared" si="99"/>
        <v>1</v>
      </c>
      <c r="R145" s="160">
        <f t="shared" si="100"/>
        <v>0</v>
      </c>
      <c r="T145" s="40">
        <f t="shared" si="136"/>
        <v>0</v>
      </c>
      <c r="U145" s="42">
        <f t="shared" si="137"/>
        <v>1</v>
      </c>
      <c r="V145" s="160">
        <f t="shared" si="103"/>
        <v>0</v>
      </c>
      <c r="W145" s="167">
        <f t="shared" si="104"/>
        <v>0</v>
      </c>
      <c r="X145" s="168">
        <f t="shared" si="105"/>
        <v>1</v>
      </c>
      <c r="Y145" s="160">
        <f t="shared" si="106"/>
        <v>0</v>
      </c>
      <c r="Z145" s="167">
        <f t="shared" si="107"/>
        <v>0</v>
      </c>
      <c r="AA145" s="168">
        <f t="shared" si="108"/>
        <v>1</v>
      </c>
      <c r="AB145" s="160">
        <f t="shared" si="109"/>
        <v>0</v>
      </c>
      <c r="AC145" s="167">
        <f t="shared" si="110"/>
        <v>0</v>
      </c>
      <c r="AD145" s="168">
        <f t="shared" si="111"/>
        <v>1</v>
      </c>
      <c r="AE145" s="160">
        <f t="shared" si="112"/>
        <v>0</v>
      </c>
      <c r="AF145" s="167">
        <f t="shared" si="113"/>
        <v>0</v>
      </c>
      <c r="AG145" s="168">
        <f t="shared" si="114"/>
        <v>1</v>
      </c>
      <c r="AH145" s="160">
        <f t="shared" si="115"/>
        <v>0</v>
      </c>
      <c r="AI145" s="167">
        <f t="shared" si="116"/>
        <v>0</v>
      </c>
      <c r="AJ145" s="168">
        <f t="shared" si="117"/>
        <v>1</v>
      </c>
      <c r="AK145" s="160">
        <f t="shared" si="118"/>
        <v>0</v>
      </c>
      <c r="AL145" s="167">
        <f t="shared" si="119"/>
        <v>0</v>
      </c>
      <c r="AM145" s="168">
        <f t="shared" si="120"/>
        <v>1</v>
      </c>
      <c r="AN145" s="160">
        <f t="shared" si="121"/>
        <v>0</v>
      </c>
      <c r="AO145" s="167">
        <f t="shared" si="122"/>
        <v>0</v>
      </c>
      <c r="AP145" s="168">
        <f t="shared" si="123"/>
        <v>1</v>
      </c>
      <c r="AQ145" s="160">
        <f t="shared" si="124"/>
        <v>0</v>
      </c>
      <c r="AR145" s="167">
        <f t="shared" si="125"/>
        <v>0</v>
      </c>
      <c r="AS145" s="168">
        <f t="shared" si="126"/>
        <v>1</v>
      </c>
      <c r="AT145" s="160">
        <f t="shared" si="127"/>
        <v>0</v>
      </c>
      <c r="AU145" s="167">
        <f t="shared" si="128"/>
        <v>0</v>
      </c>
      <c r="AV145" s="168">
        <f t="shared" si="129"/>
        <v>1</v>
      </c>
      <c r="AW145" s="160">
        <f t="shared" si="130"/>
        <v>0</v>
      </c>
      <c r="AX145" s="167">
        <f t="shared" si="131"/>
        <v>0</v>
      </c>
      <c r="AY145" s="168">
        <f t="shared" si="132"/>
        <v>1</v>
      </c>
      <c r="AZ145" s="160">
        <f t="shared" si="92"/>
        <v>0</v>
      </c>
      <c r="BA145" s="167">
        <f t="shared" si="133"/>
        <v>0</v>
      </c>
      <c r="BB145" s="168">
        <f t="shared" si="134"/>
        <v>1</v>
      </c>
      <c r="BC145" s="160">
        <f t="shared" si="135"/>
        <v>0</v>
      </c>
    </row>
    <row r="146" spans="3:55" ht="17.45" customHeight="1" x14ac:dyDescent="0.2">
      <c r="C146" s="192"/>
      <c r="D146" s="192"/>
      <c r="E146" s="192"/>
      <c r="F146" s="158">
        <f>DATOS!$E$10</f>
        <v>2020</v>
      </c>
      <c r="G146" s="194">
        <v>0.25</v>
      </c>
      <c r="H146" s="192"/>
      <c r="I146" s="178"/>
      <c r="J146" s="166">
        <f t="shared" si="93"/>
        <v>0</v>
      </c>
      <c r="K146" s="160">
        <f t="shared" si="94"/>
        <v>0</v>
      </c>
      <c r="L146" s="160">
        <f t="shared" si="95"/>
        <v>0</v>
      </c>
      <c r="M146" s="160">
        <f t="shared" si="96"/>
        <v>0</v>
      </c>
      <c r="N146" s="160">
        <f t="shared" si="97"/>
        <v>0</v>
      </c>
      <c r="O146" s="195"/>
      <c r="P146" s="167">
        <f t="shared" si="98"/>
        <v>0</v>
      </c>
      <c r="Q146" s="168">
        <f t="shared" si="99"/>
        <v>1</v>
      </c>
      <c r="R146" s="160">
        <f t="shared" si="100"/>
        <v>0</v>
      </c>
      <c r="T146" s="40">
        <f t="shared" si="136"/>
        <v>0</v>
      </c>
      <c r="U146" s="42">
        <f t="shared" si="137"/>
        <v>1</v>
      </c>
      <c r="V146" s="160">
        <f t="shared" si="103"/>
        <v>0</v>
      </c>
      <c r="W146" s="167">
        <f t="shared" si="104"/>
        <v>0</v>
      </c>
      <c r="X146" s="168">
        <f t="shared" si="105"/>
        <v>1</v>
      </c>
      <c r="Y146" s="160">
        <f t="shared" si="106"/>
        <v>0</v>
      </c>
      <c r="Z146" s="167">
        <f t="shared" si="107"/>
        <v>0</v>
      </c>
      <c r="AA146" s="168">
        <f t="shared" si="108"/>
        <v>1</v>
      </c>
      <c r="AB146" s="160">
        <f t="shared" si="109"/>
        <v>0</v>
      </c>
      <c r="AC146" s="167">
        <f t="shared" si="110"/>
        <v>0</v>
      </c>
      <c r="AD146" s="168">
        <f t="shared" si="111"/>
        <v>1</v>
      </c>
      <c r="AE146" s="160">
        <f t="shared" si="112"/>
        <v>0</v>
      </c>
      <c r="AF146" s="167">
        <f t="shared" si="113"/>
        <v>0</v>
      </c>
      <c r="AG146" s="168">
        <f t="shared" si="114"/>
        <v>1</v>
      </c>
      <c r="AH146" s="160">
        <f t="shared" si="115"/>
        <v>0</v>
      </c>
      <c r="AI146" s="167">
        <f t="shared" si="116"/>
        <v>0</v>
      </c>
      <c r="AJ146" s="168">
        <f t="shared" si="117"/>
        <v>1</v>
      </c>
      <c r="AK146" s="160">
        <f t="shared" si="118"/>
        <v>0</v>
      </c>
      <c r="AL146" s="167">
        <f t="shared" si="119"/>
        <v>0</v>
      </c>
      <c r="AM146" s="168">
        <f t="shared" si="120"/>
        <v>1</v>
      </c>
      <c r="AN146" s="160">
        <f t="shared" si="121"/>
        <v>0</v>
      </c>
      <c r="AO146" s="167">
        <f t="shared" si="122"/>
        <v>0</v>
      </c>
      <c r="AP146" s="168">
        <f t="shared" si="123"/>
        <v>1</v>
      </c>
      <c r="AQ146" s="160">
        <f t="shared" si="124"/>
        <v>0</v>
      </c>
      <c r="AR146" s="167">
        <f t="shared" si="125"/>
        <v>0</v>
      </c>
      <c r="AS146" s="168">
        <f t="shared" si="126"/>
        <v>1</v>
      </c>
      <c r="AT146" s="160">
        <f t="shared" si="127"/>
        <v>0</v>
      </c>
      <c r="AU146" s="167">
        <f t="shared" si="128"/>
        <v>0</v>
      </c>
      <c r="AV146" s="168">
        <f t="shared" si="129"/>
        <v>1</v>
      </c>
      <c r="AW146" s="160">
        <f t="shared" si="130"/>
        <v>0</v>
      </c>
      <c r="AX146" s="167">
        <f t="shared" si="131"/>
        <v>0</v>
      </c>
      <c r="AY146" s="168">
        <f t="shared" si="132"/>
        <v>1</v>
      </c>
      <c r="AZ146" s="160">
        <f t="shared" si="92"/>
        <v>0</v>
      </c>
      <c r="BA146" s="167">
        <f t="shared" si="133"/>
        <v>0</v>
      </c>
      <c r="BB146" s="168">
        <f t="shared" si="134"/>
        <v>1</v>
      </c>
      <c r="BC146" s="160">
        <f t="shared" si="135"/>
        <v>0</v>
      </c>
    </row>
    <row r="147" spans="3:55" ht="17.45" customHeight="1" x14ac:dyDescent="0.2">
      <c r="C147" s="192"/>
      <c r="D147" s="192"/>
      <c r="E147" s="192"/>
      <c r="F147" s="158">
        <f>DATOS!$E$10</f>
        <v>2020</v>
      </c>
      <c r="G147" s="194">
        <v>0.25</v>
      </c>
      <c r="H147" s="192"/>
      <c r="I147" s="178"/>
      <c r="J147" s="166">
        <f t="shared" si="93"/>
        <v>0</v>
      </c>
      <c r="K147" s="160">
        <f t="shared" si="94"/>
        <v>0</v>
      </c>
      <c r="L147" s="160">
        <f t="shared" si="95"/>
        <v>0</v>
      </c>
      <c r="M147" s="160">
        <f t="shared" si="96"/>
        <v>0</v>
      </c>
      <c r="N147" s="160">
        <f t="shared" si="97"/>
        <v>0</v>
      </c>
      <c r="O147" s="195"/>
      <c r="P147" s="167">
        <f t="shared" si="98"/>
        <v>0</v>
      </c>
      <c r="Q147" s="168">
        <f t="shared" si="99"/>
        <v>1</v>
      </c>
      <c r="R147" s="160">
        <f t="shared" si="100"/>
        <v>0</v>
      </c>
      <c r="T147" s="40">
        <f t="shared" si="136"/>
        <v>0</v>
      </c>
      <c r="U147" s="42">
        <f t="shared" si="137"/>
        <v>1</v>
      </c>
      <c r="V147" s="160">
        <f t="shared" si="103"/>
        <v>0</v>
      </c>
      <c r="W147" s="167">
        <f t="shared" si="104"/>
        <v>0</v>
      </c>
      <c r="X147" s="168">
        <f t="shared" si="105"/>
        <v>1</v>
      </c>
      <c r="Y147" s="160">
        <f t="shared" si="106"/>
        <v>0</v>
      </c>
      <c r="Z147" s="167">
        <f t="shared" si="107"/>
        <v>0</v>
      </c>
      <c r="AA147" s="168">
        <f t="shared" si="108"/>
        <v>1</v>
      </c>
      <c r="AB147" s="160">
        <f t="shared" si="109"/>
        <v>0</v>
      </c>
      <c r="AC147" s="167">
        <f t="shared" si="110"/>
        <v>0</v>
      </c>
      <c r="AD147" s="168">
        <f t="shared" si="111"/>
        <v>1</v>
      </c>
      <c r="AE147" s="160">
        <f t="shared" si="112"/>
        <v>0</v>
      </c>
      <c r="AF147" s="167">
        <f t="shared" si="113"/>
        <v>0</v>
      </c>
      <c r="AG147" s="168">
        <f t="shared" si="114"/>
        <v>1</v>
      </c>
      <c r="AH147" s="160">
        <f t="shared" si="115"/>
        <v>0</v>
      </c>
      <c r="AI147" s="167">
        <f t="shared" si="116"/>
        <v>0</v>
      </c>
      <c r="AJ147" s="168">
        <f t="shared" si="117"/>
        <v>1</v>
      </c>
      <c r="AK147" s="160">
        <f t="shared" si="118"/>
        <v>0</v>
      </c>
      <c r="AL147" s="167">
        <f t="shared" si="119"/>
        <v>0</v>
      </c>
      <c r="AM147" s="168">
        <f t="shared" si="120"/>
        <v>1</v>
      </c>
      <c r="AN147" s="160">
        <f t="shared" si="121"/>
        <v>0</v>
      </c>
      <c r="AO147" s="167">
        <f t="shared" si="122"/>
        <v>0</v>
      </c>
      <c r="AP147" s="168">
        <f t="shared" si="123"/>
        <v>1</v>
      </c>
      <c r="AQ147" s="160">
        <f t="shared" si="124"/>
        <v>0</v>
      </c>
      <c r="AR147" s="167">
        <f t="shared" si="125"/>
        <v>0</v>
      </c>
      <c r="AS147" s="168">
        <f t="shared" si="126"/>
        <v>1</v>
      </c>
      <c r="AT147" s="160">
        <f t="shared" si="127"/>
        <v>0</v>
      </c>
      <c r="AU147" s="167">
        <f t="shared" si="128"/>
        <v>0</v>
      </c>
      <c r="AV147" s="168">
        <f t="shared" si="129"/>
        <v>1</v>
      </c>
      <c r="AW147" s="160">
        <f t="shared" si="130"/>
        <v>0</v>
      </c>
      <c r="AX147" s="167">
        <f t="shared" si="131"/>
        <v>0</v>
      </c>
      <c r="AY147" s="168">
        <f t="shared" si="132"/>
        <v>1</v>
      </c>
      <c r="AZ147" s="160">
        <f t="shared" si="92"/>
        <v>0</v>
      </c>
      <c r="BA147" s="167">
        <f t="shared" si="133"/>
        <v>0</v>
      </c>
      <c r="BB147" s="168">
        <f t="shared" si="134"/>
        <v>1</v>
      </c>
      <c r="BC147" s="160">
        <f t="shared" si="135"/>
        <v>0</v>
      </c>
    </row>
    <row r="148" spans="3:55" ht="17.45" customHeight="1" x14ac:dyDescent="0.2">
      <c r="C148" s="192"/>
      <c r="D148" s="192"/>
      <c r="E148" s="192"/>
      <c r="F148" s="158">
        <f>DATOS!$E$10</f>
        <v>2020</v>
      </c>
      <c r="G148" s="194">
        <v>0.25</v>
      </c>
      <c r="H148" s="192"/>
      <c r="I148" s="178"/>
      <c r="J148" s="166">
        <f t="shared" si="93"/>
        <v>0</v>
      </c>
      <c r="K148" s="160">
        <f t="shared" si="94"/>
        <v>0</v>
      </c>
      <c r="L148" s="160">
        <f t="shared" si="95"/>
        <v>0</v>
      </c>
      <c r="M148" s="160">
        <f t="shared" si="96"/>
        <v>0</v>
      </c>
      <c r="N148" s="160">
        <f t="shared" si="97"/>
        <v>0</v>
      </c>
      <c r="O148" s="195"/>
      <c r="P148" s="167">
        <f t="shared" si="98"/>
        <v>0</v>
      </c>
      <c r="Q148" s="168">
        <f t="shared" si="99"/>
        <v>1</v>
      </c>
      <c r="R148" s="160">
        <f t="shared" si="100"/>
        <v>0</v>
      </c>
      <c r="T148" s="40">
        <f t="shared" si="136"/>
        <v>0</v>
      </c>
      <c r="U148" s="42">
        <f t="shared" si="137"/>
        <v>1</v>
      </c>
      <c r="V148" s="160">
        <f t="shared" si="103"/>
        <v>0</v>
      </c>
      <c r="W148" s="167">
        <f t="shared" si="104"/>
        <v>0</v>
      </c>
      <c r="X148" s="168">
        <f t="shared" si="105"/>
        <v>1</v>
      </c>
      <c r="Y148" s="160">
        <f t="shared" si="106"/>
        <v>0</v>
      </c>
      <c r="Z148" s="167">
        <f t="shared" si="107"/>
        <v>0</v>
      </c>
      <c r="AA148" s="168">
        <f t="shared" si="108"/>
        <v>1</v>
      </c>
      <c r="AB148" s="160">
        <f t="shared" si="109"/>
        <v>0</v>
      </c>
      <c r="AC148" s="167">
        <f t="shared" si="110"/>
        <v>0</v>
      </c>
      <c r="AD148" s="168">
        <f t="shared" si="111"/>
        <v>1</v>
      </c>
      <c r="AE148" s="160">
        <f t="shared" si="112"/>
        <v>0</v>
      </c>
      <c r="AF148" s="167">
        <f t="shared" si="113"/>
        <v>0</v>
      </c>
      <c r="AG148" s="168">
        <f t="shared" si="114"/>
        <v>1</v>
      </c>
      <c r="AH148" s="160">
        <f t="shared" si="115"/>
        <v>0</v>
      </c>
      <c r="AI148" s="167">
        <f t="shared" si="116"/>
        <v>0</v>
      </c>
      <c r="AJ148" s="168">
        <f t="shared" si="117"/>
        <v>1</v>
      </c>
      <c r="AK148" s="160">
        <f t="shared" si="118"/>
        <v>0</v>
      </c>
      <c r="AL148" s="167">
        <f t="shared" si="119"/>
        <v>0</v>
      </c>
      <c r="AM148" s="168">
        <f t="shared" si="120"/>
        <v>1</v>
      </c>
      <c r="AN148" s="160">
        <f t="shared" si="121"/>
        <v>0</v>
      </c>
      <c r="AO148" s="167">
        <f t="shared" si="122"/>
        <v>0</v>
      </c>
      <c r="AP148" s="168">
        <f t="shared" si="123"/>
        <v>1</v>
      </c>
      <c r="AQ148" s="160">
        <f t="shared" si="124"/>
        <v>0</v>
      </c>
      <c r="AR148" s="167">
        <f t="shared" si="125"/>
        <v>0</v>
      </c>
      <c r="AS148" s="168">
        <f t="shared" si="126"/>
        <v>1</v>
      </c>
      <c r="AT148" s="160">
        <f t="shared" si="127"/>
        <v>0</v>
      </c>
      <c r="AU148" s="167">
        <f t="shared" si="128"/>
        <v>0</v>
      </c>
      <c r="AV148" s="168">
        <f t="shared" si="129"/>
        <v>1</v>
      </c>
      <c r="AW148" s="160">
        <f t="shared" si="130"/>
        <v>0</v>
      </c>
      <c r="AX148" s="167">
        <f t="shared" si="131"/>
        <v>0</v>
      </c>
      <c r="AY148" s="168">
        <f t="shared" si="132"/>
        <v>1</v>
      </c>
      <c r="AZ148" s="160">
        <f t="shared" si="92"/>
        <v>0</v>
      </c>
      <c r="BA148" s="167">
        <f t="shared" si="133"/>
        <v>0</v>
      </c>
      <c r="BB148" s="168">
        <f t="shared" si="134"/>
        <v>1</v>
      </c>
      <c r="BC148" s="160">
        <f t="shared" si="135"/>
        <v>0</v>
      </c>
    </row>
    <row r="149" spans="3:55" ht="17.45" customHeight="1" x14ac:dyDescent="0.2">
      <c r="C149" s="192"/>
      <c r="D149" s="192"/>
      <c r="E149" s="192"/>
      <c r="F149" s="158">
        <f>DATOS!$E$10</f>
        <v>2020</v>
      </c>
      <c r="G149" s="194">
        <v>0.25</v>
      </c>
      <c r="H149" s="192"/>
      <c r="I149" s="178"/>
      <c r="J149" s="166">
        <f t="shared" si="93"/>
        <v>0</v>
      </c>
      <c r="K149" s="160">
        <f t="shared" si="94"/>
        <v>0</v>
      </c>
      <c r="L149" s="160">
        <f t="shared" si="95"/>
        <v>0</v>
      </c>
      <c r="M149" s="160">
        <f t="shared" si="96"/>
        <v>0</v>
      </c>
      <c r="N149" s="160">
        <f t="shared" si="97"/>
        <v>0</v>
      </c>
      <c r="O149" s="195"/>
      <c r="P149" s="167">
        <f t="shared" si="98"/>
        <v>0</v>
      </c>
      <c r="Q149" s="168">
        <f t="shared" si="99"/>
        <v>1</v>
      </c>
      <c r="R149" s="160">
        <f t="shared" si="100"/>
        <v>0</v>
      </c>
      <c r="T149" s="40">
        <f t="shared" si="136"/>
        <v>0</v>
      </c>
      <c r="U149" s="42">
        <f t="shared" si="137"/>
        <v>1</v>
      </c>
      <c r="V149" s="160">
        <f t="shared" si="103"/>
        <v>0</v>
      </c>
      <c r="W149" s="167">
        <f t="shared" si="104"/>
        <v>0</v>
      </c>
      <c r="X149" s="168">
        <f t="shared" si="105"/>
        <v>1</v>
      </c>
      <c r="Y149" s="160">
        <f t="shared" si="106"/>
        <v>0</v>
      </c>
      <c r="Z149" s="167">
        <f t="shared" si="107"/>
        <v>0</v>
      </c>
      <c r="AA149" s="168">
        <f t="shared" si="108"/>
        <v>1</v>
      </c>
      <c r="AB149" s="160">
        <f t="shared" si="109"/>
        <v>0</v>
      </c>
      <c r="AC149" s="167">
        <f t="shared" si="110"/>
        <v>0</v>
      </c>
      <c r="AD149" s="168">
        <f t="shared" si="111"/>
        <v>1</v>
      </c>
      <c r="AE149" s="160">
        <f t="shared" si="112"/>
        <v>0</v>
      </c>
      <c r="AF149" s="167">
        <f t="shared" si="113"/>
        <v>0</v>
      </c>
      <c r="AG149" s="168">
        <f t="shared" si="114"/>
        <v>1</v>
      </c>
      <c r="AH149" s="160">
        <f t="shared" si="115"/>
        <v>0</v>
      </c>
      <c r="AI149" s="167">
        <f t="shared" si="116"/>
        <v>0</v>
      </c>
      <c r="AJ149" s="168">
        <f t="shared" si="117"/>
        <v>1</v>
      </c>
      <c r="AK149" s="160">
        <f t="shared" si="118"/>
        <v>0</v>
      </c>
      <c r="AL149" s="167">
        <f t="shared" si="119"/>
        <v>0</v>
      </c>
      <c r="AM149" s="168">
        <f t="shared" si="120"/>
        <v>1</v>
      </c>
      <c r="AN149" s="160">
        <f t="shared" si="121"/>
        <v>0</v>
      </c>
      <c r="AO149" s="167">
        <f t="shared" si="122"/>
        <v>0</v>
      </c>
      <c r="AP149" s="168">
        <f t="shared" si="123"/>
        <v>1</v>
      </c>
      <c r="AQ149" s="160">
        <f t="shared" si="124"/>
        <v>0</v>
      </c>
      <c r="AR149" s="167">
        <f t="shared" si="125"/>
        <v>0</v>
      </c>
      <c r="AS149" s="168">
        <f t="shared" si="126"/>
        <v>1</v>
      </c>
      <c r="AT149" s="160">
        <f t="shared" si="127"/>
        <v>0</v>
      </c>
      <c r="AU149" s="167">
        <f t="shared" si="128"/>
        <v>0</v>
      </c>
      <c r="AV149" s="168">
        <f t="shared" si="129"/>
        <v>1</v>
      </c>
      <c r="AW149" s="160">
        <f t="shared" si="130"/>
        <v>0</v>
      </c>
      <c r="AX149" s="167">
        <f t="shared" si="131"/>
        <v>0</v>
      </c>
      <c r="AY149" s="168">
        <f t="shared" si="132"/>
        <v>1</v>
      </c>
      <c r="AZ149" s="160">
        <f t="shared" si="92"/>
        <v>0</v>
      </c>
      <c r="BA149" s="167">
        <f t="shared" si="133"/>
        <v>0</v>
      </c>
      <c r="BB149" s="168">
        <f t="shared" si="134"/>
        <v>1</v>
      </c>
      <c r="BC149" s="160">
        <f t="shared" si="135"/>
        <v>0</v>
      </c>
    </row>
    <row r="150" spans="3:55" ht="17.45" customHeight="1" thickBot="1" x14ac:dyDescent="0.25">
      <c r="C150" s="36"/>
      <c r="D150" s="36"/>
      <c r="E150" s="37"/>
      <c r="F150" s="37"/>
      <c r="G150" s="37"/>
      <c r="H150" s="43" t="s">
        <v>112</v>
      </c>
      <c r="I150" s="44">
        <f>SUM(I110:I149)</f>
        <v>0</v>
      </c>
      <c r="J150" s="45"/>
      <c r="K150" s="44">
        <f>SUM(K110:K149)</f>
        <v>0</v>
      </c>
      <c r="L150" s="44">
        <f>SUM(L110:L149)</f>
        <v>0</v>
      </c>
      <c r="M150" s="44">
        <f>SUM(M110:M149)</f>
        <v>0</v>
      </c>
      <c r="N150" s="44">
        <f>SUM(N110:N149)</f>
        <v>0</v>
      </c>
      <c r="O150" s="46"/>
      <c r="P150" s="47"/>
      <c r="Q150" s="44"/>
      <c r="R150" s="44">
        <f>SUM(R110:R149)</f>
        <v>0</v>
      </c>
      <c r="T150" s="44"/>
      <c r="U150" s="44"/>
      <c r="V150" s="44">
        <f>SUM(V110:V149)</f>
        <v>0</v>
      </c>
      <c r="W150" s="44"/>
      <c r="X150" s="44"/>
      <c r="Y150" s="44">
        <f>SUM(Y110:Y149)</f>
        <v>0</v>
      </c>
      <c r="Z150" s="44"/>
      <c r="AA150" s="44"/>
      <c r="AB150" s="44">
        <f>SUM(AB110:AB149)</f>
        <v>0</v>
      </c>
      <c r="AC150" s="44"/>
      <c r="AD150" s="44"/>
      <c r="AE150" s="44">
        <f>SUM(AE110:AE149)</f>
        <v>0</v>
      </c>
      <c r="AF150" s="44"/>
      <c r="AG150" s="44"/>
      <c r="AH150" s="44">
        <f>SUM(AH110:AH149)</f>
        <v>0</v>
      </c>
      <c r="AI150" s="44"/>
      <c r="AJ150" s="44"/>
      <c r="AK150" s="44">
        <f>SUM(AK110:AK149)</f>
        <v>0</v>
      </c>
      <c r="AL150" s="44"/>
      <c r="AM150" s="44"/>
      <c r="AN150" s="44">
        <f>SUM(AN110:AN149)</f>
        <v>0</v>
      </c>
      <c r="AO150" s="44"/>
      <c r="AP150" s="44"/>
      <c r="AQ150" s="44">
        <f>SUM(AQ110:AQ149)</f>
        <v>0</v>
      </c>
      <c r="AR150" s="44"/>
      <c r="AS150" s="44"/>
      <c r="AT150" s="44">
        <f>SUM(AT110:AT149)</f>
        <v>0</v>
      </c>
      <c r="AU150" s="44"/>
      <c r="AV150" s="44"/>
      <c r="AW150" s="44">
        <f>SUM(AW110:AW149)</f>
        <v>0</v>
      </c>
      <c r="AX150" s="44"/>
      <c r="AY150" s="44"/>
      <c r="AZ150" s="44">
        <f>SUM(AZ110:AZ149)</f>
        <v>0</v>
      </c>
      <c r="BA150" s="44"/>
      <c r="BB150" s="44"/>
      <c r="BC150" s="44">
        <f>SUM(BC110:BC149)</f>
        <v>0</v>
      </c>
    </row>
    <row r="151" spans="3:55" ht="17.45" customHeight="1" thickTop="1" x14ac:dyDescent="0.2">
      <c r="C151" s="48"/>
      <c r="D151" s="48"/>
      <c r="E151" s="49"/>
      <c r="F151" s="49"/>
      <c r="G151" s="49"/>
      <c r="H151" s="50"/>
      <c r="I151" s="50"/>
      <c r="J151" s="50"/>
      <c r="K151" s="50"/>
      <c r="L151" s="50"/>
      <c r="M151" s="50"/>
      <c r="N151" s="50"/>
      <c r="O151" s="51"/>
      <c r="P151" s="52"/>
      <c r="Q151" s="52"/>
      <c r="R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50"/>
      <c r="AP151" s="50"/>
      <c r="AQ151" s="50"/>
      <c r="AR151" s="50"/>
      <c r="AS151" s="50"/>
      <c r="AT151" s="50"/>
      <c r="AU151" s="50"/>
      <c r="AV151" s="50"/>
      <c r="AW151" s="50"/>
      <c r="AX151" s="50"/>
      <c r="AY151" s="50"/>
      <c r="AZ151" s="50"/>
      <c r="BA151" s="50"/>
      <c r="BB151" s="50"/>
      <c r="BC151" s="50"/>
    </row>
    <row r="152" spans="3:55" ht="17.45" customHeight="1" x14ac:dyDescent="0.2">
      <c r="C152" s="39" t="s">
        <v>114</v>
      </c>
      <c r="D152" s="36"/>
      <c r="E152" s="37"/>
      <c r="F152" s="37"/>
      <c r="G152" s="37"/>
      <c r="H152" s="38"/>
      <c r="I152" s="38"/>
      <c r="J152" s="38"/>
      <c r="K152" s="38"/>
      <c r="L152" s="38"/>
      <c r="M152" s="38"/>
      <c r="N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</row>
    <row r="153" spans="3:55" ht="17.45" customHeight="1" x14ac:dyDescent="0.2">
      <c r="C153" s="192"/>
      <c r="D153" s="192"/>
      <c r="E153" s="192"/>
      <c r="F153" s="158">
        <f>DATOS!$E$10</f>
        <v>2020</v>
      </c>
      <c r="G153" s="194">
        <v>0.3</v>
      </c>
      <c r="H153" s="192"/>
      <c r="I153" s="178"/>
      <c r="J153" s="166">
        <f>IF(E153=0,0,IF(E153=F153,0,IF((((F153)-E153)*12)-D153&gt;1/G153*12,1/G153*12,(((F153)-E153)*12)-D153)))</f>
        <v>0</v>
      </c>
      <c r="K153" s="160">
        <f>I153*G153/12*J153</f>
        <v>0</v>
      </c>
      <c r="L153" s="160">
        <f>I153-K153</f>
        <v>0</v>
      </c>
      <c r="M153" s="160">
        <f>I153*G153/12</f>
        <v>0</v>
      </c>
      <c r="N153" s="160">
        <f>IF(F153=E153,(12-D153)*M153,IF(K153+(M153*12)&gt;I153,I153-K153,M153*12))</f>
        <v>0</v>
      </c>
      <c r="O153" s="195"/>
      <c r="P153" s="167">
        <f>IF(E153=0,0,IF(E153=F153,LOOKUP(D153,$V$1:$BC$1,$V$2:$BC$2),$AK$19))</f>
        <v>0</v>
      </c>
      <c r="Q153" s="168">
        <f>IF(O153=0,1,ROUND(P153/O153,4))</f>
        <v>1</v>
      </c>
      <c r="R153" s="160">
        <f>N153*Q153</f>
        <v>0</v>
      </c>
      <c r="T153" s="40">
        <f>IF($E153=0,0,IF($E153=$F153,LOOKUP($D153,$T$4:$T$15,V$4:V$15),V$3))</f>
        <v>0</v>
      </c>
      <c r="U153" s="42">
        <f>IF($O153=0,1,T153/$O153)</f>
        <v>1</v>
      </c>
      <c r="V153" s="160">
        <f>(IF(F153=E153,IF(D153&gt;=1,0,M153*(1-D153)*U153),IF(J153+1&lt;=(1/G153*12),(M153*1*U153),0)))</f>
        <v>0</v>
      </c>
      <c r="W153" s="167">
        <f>IF($E153=0,0,IF($E153=$F153,LOOKUP($D153,$T$4:$T$15,Y$4:Y$15),Y$3))</f>
        <v>0</v>
      </c>
      <c r="X153" s="168">
        <f>IF($O153=0,1,W153/$O153)</f>
        <v>1</v>
      </c>
      <c r="Y153" s="160">
        <f>((IF(F153=E153,IF(D153&gt;=2,0,(M153*(2-D153)*X153)-(V153)),IF(J153+2&lt;=(1/G153*12),(M153*2*X153)-(V153),0))))</f>
        <v>0</v>
      </c>
      <c r="Z153" s="167">
        <f>IF($E153=0,0,IF($E153=$F153,LOOKUP($D153,$T$4:$T$15,AB$4:AB$15),AB$3))</f>
        <v>0</v>
      </c>
      <c r="AA153" s="168">
        <f>IF($O153=0,1,Z153/$O153)</f>
        <v>1</v>
      </c>
      <c r="AB153" s="160">
        <f>((IF(F153=E153,IF(D153&gt;=3,0,(M153*(3-D153)*AA153)-(V153+Y153)),IF(J153+3&lt;=(1/G153*12),(M153*3*AA153)-(V153+Y153),0))))</f>
        <v>0</v>
      </c>
      <c r="AC153" s="167">
        <f>IF($E153=0,0,IF($E153=$F153,LOOKUP($D153,$T$4:$T$15,AE$4:AE$15),AE$3))</f>
        <v>0</v>
      </c>
      <c r="AD153" s="168">
        <f>IF($O153=0,1,AC153/$O153)</f>
        <v>1</v>
      </c>
      <c r="AE153" s="160">
        <f>((IF(F153=E153,IF(D153&gt;=4,0,(M153*(4-D153)*AD153)-(V153+Y153+AB153)),IF(J153+4&lt;=(1/G153*12),(M153*4*AD153)-(V153+Y153+AB153),0))))</f>
        <v>0</v>
      </c>
      <c r="AF153" s="167">
        <f>IF($E153=0,0,IF($E153=$F153,LOOKUP($D153,$T$4:$T$15,AH$4:AH$15),AH$3))</f>
        <v>0</v>
      </c>
      <c r="AG153" s="168">
        <f>IF($O153=0,1,AF153/$O153)</f>
        <v>1</v>
      </c>
      <c r="AH153" s="160">
        <f>((IF(F153=E153,IF(D153&gt;=5,0,(M153*(5-D153)*AG153)-(V153+Y153+AB153+AE153)),IF(J153+5&lt;=(1/G153*12),(M153*5*AG153)-(V153+Y153+AB153+AE153),0))))</f>
        <v>0</v>
      </c>
      <c r="AI153" s="167">
        <f>IF($E153=0,0,IF($E153=$F153,LOOKUP($D153,$T$4:$T$15,AK$4:AK$15),AK$3))</f>
        <v>0</v>
      </c>
      <c r="AJ153" s="168">
        <f>IF($O153=0,1,AI153/$O153)</f>
        <v>1</v>
      </c>
      <c r="AK153" s="160">
        <f>((IF(F153=E153,IF(D153&gt;=6,0,(M153*(6-D153)*AJ153)-(V153+Y153+AB153+AE153+AH153)),IF(J153+6&lt;=(1/G153*12),(M153*6*AJ153)-(V153+Y153+AB153+AE153+AH153),0))))</f>
        <v>0</v>
      </c>
      <c r="AL153" s="167">
        <f>IF($E153=0,0,IF($E153=$F153,LOOKUP($D153,$T$4:$T$15,AN$4:AN$15),AN$3))</f>
        <v>0</v>
      </c>
      <c r="AM153" s="168">
        <f>IF($O153=0,1,AL153/$O153)</f>
        <v>1</v>
      </c>
      <c r="AN153" s="160">
        <f>((IF(F153=E153,IF(D153&gt;=7,0,(M153*(7-D153)*AM153)-(V153+Y153+AB153+AE153+AH153+AK153)),IF(J153+7&lt;=(1/G153*12),(M153*7*AM153)-(V153+Y153+AB153+AE153+AH153+AK153),0))))</f>
        <v>0</v>
      </c>
      <c r="AO153" s="167">
        <f>IF($E153=0,0,IF($E153=$F153,LOOKUP($D153,$T$4:$T$15,AQ$4:AQ$15),AQ$3))</f>
        <v>0</v>
      </c>
      <c r="AP153" s="168">
        <f>IF($O153=0,1,AO153/$O153)</f>
        <v>1</v>
      </c>
      <c r="AQ153" s="160">
        <f>((IF(F153=E153,IF(D153&gt;=8,0,(M153*(8-D153)*AP153)-(V153+Y153+AB153+AE153+AH153+AK153+AN153)),IF(J153+8&lt;=(1/G153*12),(M153*8*AP153)-(V153+Y153+AB153+AE153+AH153+AK153+AN153),0))))</f>
        <v>0</v>
      </c>
      <c r="AR153" s="167">
        <f>IF($E153=0,0,IF($E153=$F153,LOOKUP($D153,$T$4:$T$15,AT$4:AT$15),AT$3))</f>
        <v>0</v>
      </c>
      <c r="AS153" s="168">
        <f>IF($O153=0,1,AR153/$O153)</f>
        <v>1</v>
      </c>
      <c r="AT153" s="160">
        <f>((IF(F153=E153,IF(D153&gt;=9,0,(M153*(9-D153)*AS153)-(V153+Y153+AB153+AE153+AH153+AK153+AN153+AQ153)),IF(J153+9&lt;=(1/G153*12),(M153*9*AS153)-(V153+Y153+AB153+AE153+AH153+AK153+AN153+AQ153),0))))</f>
        <v>0</v>
      </c>
      <c r="AU153" s="167">
        <f>IF($E153=0,0,IF($E153=$F153,LOOKUP($D153,$T$4:$T$15,AW$4:AW$15),AW$3))</f>
        <v>0</v>
      </c>
      <c r="AV153" s="168">
        <f>IF($O153=0,1,AU153/$O153)</f>
        <v>1</v>
      </c>
      <c r="AW153" s="160">
        <f>((IF(F153=E153,IF(D153&gt;=10,0,(M153*(10-D153)*AV153)-(V153+Y153+AB153+AE153+AH153+AK153+AN153+AQ153+AT153)),IF(J153+10&lt;=(1/G153*12),(M153*10*AV153)-(V153+Y153+AB153+AE153+AH153+AK153+AN153+AQ153+AT153),0))))</f>
        <v>0</v>
      </c>
      <c r="AX153" s="167">
        <f>IF($E153=0,0,IF($E153=$F153,LOOKUP($D153,$T$4:$T$15,AZ$4:AZ$15),AZ$3))</f>
        <v>0</v>
      </c>
      <c r="AY153" s="168">
        <f>IF($O153=0,1,AX153/$O153)</f>
        <v>1</v>
      </c>
      <c r="AZ153" s="160">
        <f t="shared" ref="AZ153:AZ192" si="138">((IF(F153=E153,IF(D153&gt;=11,0,(M153*(11-D153)*AY153)-(V153+Y153+AB153+AE153+AH153+AK153+AN153+AQ153+AT153+AW153)),IF(J153+11&lt;=(1/G153*12),(M153*11*AY153)-(V153+Y153+AB153+AE153+AH153+AK153+AN153+AQ153+AT153+AW153),0))))</f>
        <v>0</v>
      </c>
      <c r="BA153" s="167">
        <f>IF($E153=0,0,IF($E153=$F153,LOOKUP($D153,$T$4:$T$15,BC$4:BC$15),BC$3))</f>
        <v>0</v>
      </c>
      <c r="BB153" s="168">
        <f>IF($O153=0,1,BA153/$O153)</f>
        <v>1</v>
      </c>
      <c r="BC153" s="160">
        <f>((IF(F153=E153,IF(D153&gt;=12,0,(M153*(12-D153)*BB153)-(V153+Y153+AB153+AE153+AH153+AK153+AN153+AQ153+AT153+AW153+AZ153)),IF(J153+12&lt;=(1/G153*12),(M153*12*BB153)-(V153+Y153+AB153+AE153+AH153+AK153+AN153+AQ153+AT153+AW153+AZ153),0))))</f>
        <v>0</v>
      </c>
    </row>
    <row r="154" spans="3:55" ht="17.45" customHeight="1" x14ac:dyDescent="0.2">
      <c r="C154" s="192"/>
      <c r="D154" s="192"/>
      <c r="E154" s="192"/>
      <c r="F154" s="158">
        <f>DATOS!$E$10</f>
        <v>2020</v>
      </c>
      <c r="G154" s="194">
        <v>0.3</v>
      </c>
      <c r="H154" s="192"/>
      <c r="I154" s="178"/>
      <c r="J154" s="166">
        <f>IF(E154=0,0,IF(E154=F154,0,IF((((F154)-E154)*12)-D154&gt;1/G154*12,1/G154*12,(((F154)-E154)*12)-D154)))</f>
        <v>0</v>
      </c>
      <c r="K154" s="160">
        <f>I154*G154/12*J154</f>
        <v>0</v>
      </c>
      <c r="L154" s="160">
        <f>I154-K154</f>
        <v>0</v>
      </c>
      <c r="M154" s="160">
        <f>I154*G154/12</f>
        <v>0</v>
      </c>
      <c r="N154" s="160">
        <f>IF(F154=E154,(12-D154)*M154,IF(K154+(M154*12)&gt;I154,I154-K154,M154*12))</f>
        <v>0</v>
      </c>
      <c r="O154" s="195"/>
      <c r="P154" s="167">
        <f>IF(E154=0,0,IF(E154=F154,LOOKUP(D154,$V$1:$BC$1,$V$2:$BC$2),$AK$19))</f>
        <v>0</v>
      </c>
      <c r="Q154" s="168">
        <f>IF(O154=0,1,ROUND(P154/O154,4))</f>
        <v>1</v>
      </c>
      <c r="R154" s="160">
        <f>N154*Q154</f>
        <v>0</v>
      </c>
      <c r="T154" s="40">
        <f>IF($E154=0,0,IF($E154=$F154,LOOKUP($D154,$T$4:$T$15,V$4:V$15),V$3))</f>
        <v>0</v>
      </c>
      <c r="U154" s="42">
        <f>IF($O154=0,1,T154/$O154)</f>
        <v>1</v>
      </c>
      <c r="V154" s="160">
        <f>(IF(F154=E154,IF(D154&gt;=1,0,M154*(1-D154)*U154),IF(J154+1&lt;=(1/G154*12),(M154*1*U154),0)))</f>
        <v>0</v>
      </c>
      <c r="W154" s="167">
        <f>IF($E154=0,0,IF($E154=$F154,LOOKUP($D154,$T$4:$T$15,Y$4:Y$15),Y$3))</f>
        <v>0</v>
      </c>
      <c r="X154" s="168">
        <f>IF($O154=0,1,W154/$O154)</f>
        <v>1</v>
      </c>
      <c r="Y154" s="160">
        <f>((IF(F154=E154,IF(D154&gt;=2,0,(M154*(2-D154)*X154)-(V154)),IF(J154+2&lt;=(1/G154*12),(M154*2*X154)-(V154),0))))</f>
        <v>0</v>
      </c>
      <c r="Z154" s="167">
        <f>IF($E154=0,0,IF($E154=$F154,LOOKUP($D154,$T$4:$T$15,AB$4:AB$15),AB$3))</f>
        <v>0</v>
      </c>
      <c r="AA154" s="168">
        <f>IF($O154=0,1,Z154/$O154)</f>
        <v>1</v>
      </c>
      <c r="AB154" s="160">
        <f>((IF(F154=E154,IF(D154&gt;=3,0,(M154*(3-D154)*AA154)-(V154+Y154)),IF(J154+3&lt;=(1/G154*12),(M154*3*AA154)-(V154+Y154),0))))</f>
        <v>0</v>
      </c>
      <c r="AC154" s="167">
        <f>IF($E154=0,0,IF($E154=$F154,LOOKUP($D154,$T$4:$T$15,AE$4:AE$15),AE$3))</f>
        <v>0</v>
      </c>
      <c r="AD154" s="168">
        <f>IF($O154=0,1,AC154/$O154)</f>
        <v>1</v>
      </c>
      <c r="AE154" s="160">
        <f>((IF(F154=E154,IF(D154&gt;=4,0,(M154*(4-D154)*AD154)-(V154+Y154+AB154)),IF(J154+4&lt;=(1/G154*12),(M154*4*AD154)-(V154+Y154+AB154),0))))</f>
        <v>0</v>
      </c>
      <c r="AF154" s="167">
        <f>IF($E154=0,0,IF($E154=$F154,LOOKUP($D154,$T$4:$T$15,AH$4:AH$15),AH$3))</f>
        <v>0</v>
      </c>
      <c r="AG154" s="168">
        <f>IF($O154=0,1,AF154/$O154)</f>
        <v>1</v>
      </c>
      <c r="AH154" s="160">
        <f>((IF(F154=E154,IF(D154&gt;=5,0,(M154*(5-D154)*AG154)-(V154+Y154+AB154+AE154)),IF(J154+5&lt;=(1/G154*12),(M154*5*AG154)-(V154+Y154+AB154+AE154),0))))</f>
        <v>0</v>
      </c>
      <c r="AI154" s="167">
        <f>IF($E154=0,0,IF($E154=$F154,LOOKUP($D154,$T$4:$T$15,AK$4:AK$15),AK$3))</f>
        <v>0</v>
      </c>
      <c r="AJ154" s="168">
        <f>IF($O154=0,1,AI154/$O154)</f>
        <v>1</v>
      </c>
      <c r="AK154" s="160">
        <f>((IF(F154=E154,IF(D154&gt;=6,0,(M154*(6-D154)*AJ154)-(V154+Y154+AB154+AE154+AH154)),IF(J154+6&lt;=(1/G154*12),(M154*6*AJ154)-(V154+Y154+AB154+AE154+AH154),0))))</f>
        <v>0</v>
      </c>
      <c r="AL154" s="167">
        <f>IF($E154=0,0,IF($E154=$F154,LOOKUP($D154,$T$4:$T$15,AN$4:AN$15),AN$3))</f>
        <v>0</v>
      </c>
      <c r="AM154" s="168">
        <f>IF($O154=0,1,AL154/$O154)</f>
        <v>1</v>
      </c>
      <c r="AN154" s="160">
        <f>((IF(F154=E154,IF(D154&gt;=7,0,(M154*(7-D154)*AM154)-(V154+Y154+AB154+AE154+AH154+AK154)),IF(J154+7&lt;=(1/G154*12),(M154*7*AM154)-(V154+Y154+AB154+AE154+AH154+AK154),0))))</f>
        <v>0</v>
      </c>
      <c r="AO154" s="167">
        <f>IF($E154=0,0,IF($E154=$F154,LOOKUP($D154,$T$4:$T$15,AQ$4:AQ$15),AQ$3))</f>
        <v>0</v>
      </c>
      <c r="AP154" s="168">
        <f>IF($O154=0,1,AO154/$O154)</f>
        <v>1</v>
      </c>
      <c r="AQ154" s="160">
        <f>((IF(F154=E154,IF(D154&gt;=8,0,(M154*(8-D154)*AP154)-(V154+Y154+AB154+AE154+AH154+AK154+AN154)),IF(J154+8&lt;=(1/G154*12),(M154*8*AP154)-(V154+Y154+AB154+AE154+AH154+AK154+AN154),0))))</f>
        <v>0</v>
      </c>
      <c r="AR154" s="167">
        <f>IF($E154=0,0,IF($E154=$F154,LOOKUP($D154,$T$4:$T$15,AT$4:AT$15),AT$3))</f>
        <v>0</v>
      </c>
      <c r="AS154" s="168">
        <f>IF($O154=0,1,AR154/$O154)</f>
        <v>1</v>
      </c>
      <c r="AT154" s="160">
        <f>((IF(F154=E154,IF(D154&gt;=9,0,(M154*(9-D154)*AS154)-(V154+Y154+AB154+AE154+AH154+AK154+AN154+AQ154)),IF(J154+9&lt;=(1/G154*12),(M154*9*AS154)-(V154+Y154+AB154+AE154+AH154+AK154+AN154+AQ154),0))))</f>
        <v>0</v>
      </c>
      <c r="AU154" s="167">
        <f>IF($E154=0,0,IF($E154=$F154,LOOKUP($D154,$T$4:$T$15,AW$4:AW$15),AW$3))</f>
        <v>0</v>
      </c>
      <c r="AV154" s="168">
        <f>IF($O154=0,1,AU154/$O154)</f>
        <v>1</v>
      </c>
      <c r="AW154" s="160">
        <f>((IF(F154=E154,IF(D154&gt;=10,0,(M154*(10-D154)*AV154)-(V154+Y154+AB154+AE154+AH154+AK154+AN154+AQ154+AT154)),IF(J154+10&lt;=(1/G154*12),(M154*10*AV154)-(V154+Y154+AB154+AE154+AH154+AK154+AN154+AQ154+AT154),0))))</f>
        <v>0</v>
      </c>
      <c r="AX154" s="167">
        <f>IF($E154=0,0,IF($E154=$F154,LOOKUP($D154,$T$4:$T$15,AZ$4:AZ$15),AZ$3))</f>
        <v>0</v>
      </c>
      <c r="AY154" s="168">
        <f>IF($O154=0,1,AX154/$O154)</f>
        <v>1</v>
      </c>
      <c r="AZ154" s="160">
        <f t="shared" si="138"/>
        <v>0</v>
      </c>
      <c r="BA154" s="167">
        <f>IF($E154=0,0,IF($E154=$F154,LOOKUP($D154,$T$4:$T$15,BC$4:BC$15),BC$3))</f>
        <v>0</v>
      </c>
      <c r="BB154" s="168">
        <f>IF($O154=0,1,BA154/$O154)</f>
        <v>1</v>
      </c>
      <c r="BC154" s="160">
        <f>((IF(F154=E154,IF(D154&gt;=12,0,(M154*(12-D154)*BB154)-(V154+Y154+AB154+AE154+AH154+AK154+AN154+AQ154+AT154+AW154+AZ154)),IF(J154+12&lt;=(1/G154*12),(M154*12*BB154)-(V154+Y154+AB154+AE154+AH154+AK154+AN154+AQ154+AT154+AW154+AZ154),0))))</f>
        <v>0</v>
      </c>
    </row>
    <row r="155" spans="3:55" ht="17.45" customHeight="1" x14ac:dyDescent="0.2">
      <c r="C155" s="192"/>
      <c r="D155" s="192"/>
      <c r="E155" s="192"/>
      <c r="F155" s="158">
        <f>DATOS!$E$10</f>
        <v>2020</v>
      </c>
      <c r="G155" s="194">
        <v>0.3</v>
      </c>
      <c r="H155" s="192"/>
      <c r="I155" s="178"/>
      <c r="J155" s="166">
        <f>IF(E155=0,0,IF(E155=F155,0,IF((((F155)-E155)*12)-D155&gt;1/G155*12,1/G155*12,(((F155)-E155)*12)-D155)))</f>
        <v>0</v>
      </c>
      <c r="K155" s="160">
        <f>I155*G155/12*J155</f>
        <v>0</v>
      </c>
      <c r="L155" s="160">
        <f>I155-K155</f>
        <v>0</v>
      </c>
      <c r="M155" s="160">
        <f>I155*G155/12</f>
        <v>0</v>
      </c>
      <c r="N155" s="160">
        <f>IF(F155=E155,(12-D155)*M155,IF(K155+(M155*12)&gt;I155,I155-K155,M155*12))</f>
        <v>0</v>
      </c>
      <c r="O155" s="195"/>
      <c r="P155" s="167">
        <f>IF(E155=0,0,IF(E155=F155,LOOKUP(D155,$V$1:$BC$1,$V$2:$BC$2),$AK$19))</f>
        <v>0</v>
      </c>
      <c r="Q155" s="168">
        <f>IF(O155=0,1,ROUND(P155/O155,4))</f>
        <v>1</v>
      </c>
      <c r="R155" s="160">
        <f>N155*Q155</f>
        <v>0</v>
      </c>
      <c r="T155" s="40">
        <f>IF($E155=0,0,IF($E155=$F155,LOOKUP($D155,$T$4:$T$15,V$4:V$15),V$3))</f>
        <v>0</v>
      </c>
      <c r="U155" s="42">
        <f>IF($O155=0,1,T155/$O155)</f>
        <v>1</v>
      </c>
      <c r="V155" s="160">
        <f>(IF(F155=E155,IF(D155&gt;=1,0,M155*(1-D155)*U155),IF(J155+1&lt;=(1/G155*12),(M155*1*U155),0)))</f>
        <v>0</v>
      </c>
      <c r="W155" s="167">
        <f>IF($E155=0,0,IF($E155=$F155,LOOKUP($D155,$T$4:$T$15,Y$4:Y$15),Y$3))</f>
        <v>0</v>
      </c>
      <c r="X155" s="168">
        <f>IF($O155=0,1,W155/$O155)</f>
        <v>1</v>
      </c>
      <c r="Y155" s="160">
        <f>((IF(F155=E155,IF(D155&gt;=2,0,(M155*(2-D155)*X155)-(V155)),IF(J155+2&lt;=(1/G155*12),(M155*2*X155)-(V155),0))))</f>
        <v>0</v>
      </c>
      <c r="Z155" s="167">
        <f>IF($E155=0,0,IF($E155=$F155,LOOKUP($D155,$T$4:$T$15,AB$4:AB$15),AB$3))</f>
        <v>0</v>
      </c>
      <c r="AA155" s="168">
        <f>IF($O155=0,1,Z155/$O155)</f>
        <v>1</v>
      </c>
      <c r="AB155" s="160">
        <f>((IF(F155=E155,IF(D155&gt;=3,0,(M155*(3-D155)*AA155)-(V155+Y155)),IF(J155+3&lt;=(1/G155*12),(M155*3*AA155)-(V155+Y155),0))))</f>
        <v>0</v>
      </c>
      <c r="AC155" s="167">
        <f>IF($E155=0,0,IF($E155=$F155,LOOKUP($D155,$T$4:$T$15,AE$4:AE$15),AE$3))</f>
        <v>0</v>
      </c>
      <c r="AD155" s="168">
        <f>IF($O155=0,1,AC155/$O155)</f>
        <v>1</v>
      </c>
      <c r="AE155" s="160">
        <f>((IF(F155=E155,IF(D155&gt;=4,0,(M155*(4-D155)*AD155)-(V155+Y155+AB155)),IF(J155+4&lt;=(1/G155*12),(M155*4*AD155)-(V155+Y155+AB155),0))))</f>
        <v>0</v>
      </c>
      <c r="AF155" s="167">
        <f>IF($E155=0,0,IF($E155=$F155,LOOKUP($D155,$T$4:$T$15,AH$4:AH$15),AH$3))</f>
        <v>0</v>
      </c>
      <c r="AG155" s="168">
        <f>IF($O155=0,1,AF155/$O155)</f>
        <v>1</v>
      </c>
      <c r="AH155" s="160">
        <f>((IF(F155=E155,IF(D155&gt;=5,0,(M155*(5-D155)*AG155)-(V155+Y155+AB155+AE155)),IF(J155+5&lt;=(1/G155*12),(M155*5*AG155)-(V155+Y155+AB155+AE155),0))))</f>
        <v>0</v>
      </c>
      <c r="AI155" s="167">
        <f>IF($E155=0,0,IF($E155=$F155,LOOKUP($D155,$T$4:$T$15,AK$4:AK$15),AK$3))</f>
        <v>0</v>
      </c>
      <c r="AJ155" s="168">
        <f>IF($O155=0,1,AI155/$O155)</f>
        <v>1</v>
      </c>
      <c r="AK155" s="160">
        <f>((IF(F155=E155,IF(D155&gt;=6,0,(M155*(6-D155)*AJ155)-(V155+Y155+AB155+AE155+AH155)),IF(J155+6&lt;=(1/G155*12),(M155*6*AJ155)-(V155+Y155+AB155+AE155+AH155),0))))</f>
        <v>0</v>
      </c>
      <c r="AL155" s="167">
        <f>IF($E155=0,0,IF($E155=$F155,LOOKUP($D155,$T$4:$T$15,AN$4:AN$15),AN$3))</f>
        <v>0</v>
      </c>
      <c r="AM155" s="168">
        <f>IF($O155=0,1,AL155/$O155)</f>
        <v>1</v>
      </c>
      <c r="AN155" s="160">
        <f>((IF(F155=E155,IF(D155&gt;=7,0,(M155*(7-D155)*AM155)-(V155+Y155+AB155+AE155+AH155+AK155)),IF(J155+7&lt;=(1/G155*12),(M155*7*AM155)-(V155+Y155+AB155+AE155+AH155+AK155),0))))</f>
        <v>0</v>
      </c>
      <c r="AO155" s="167">
        <f>IF($E155=0,0,IF($E155=$F155,LOOKUP($D155,$T$4:$T$15,AQ$4:AQ$15),AQ$3))</f>
        <v>0</v>
      </c>
      <c r="AP155" s="168">
        <f>IF($O155=0,1,AO155/$O155)</f>
        <v>1</v>
      </c>
      <c r="AQ155" s="160">
        <f>((IF(F155=E155,IF(D155&gt;=8,0,(M155*(8-D155)*AP155)-(V155+Y155+AB155+AE155+AH155+AK155+AN155)),IF(J155+8&lt;=(1/G155*12),(M155*8*AP155)-(V155+Y155+AB155+AE155+AH155+AK155+AN155),0))))</f>
        <v>0</v>
      </c>
      <c r="AR155" s="167">
        <f>IF($E155=0,0,IF($E155=$F155,LOOKUP($D155,$T$4:$T$15,AT$4:AT$15),AT$3))</f>
        <v>0</v>
      </c>
      <c r="AS155" s="168">
        <f>IF($O155=0,1,AR155/$O155)</f>
        <v>1</v>
      </c>
      <c r="AT155" s="160">
        <f>((IF(F155=E155,IF(D155&gt;=9,0,(M155*(9-D155)*AS155)-(V155+Y155+AB155+AE155+AH155+AK155+AN155+AQ155)),IF(J155+9&lt;=(1/G155*12),(M155*9*AS155)-(V155+Y155+AB155+AE155+AH155+AK155+AN155+AQ155),0))))</f>
        <v>0</v>
      </c>
      <c r="AU155" s="167">
        <f>IF($E155=0,0,IF($E155=$F155,LOOKUP($D155,$T$4:$T$15,AW$4:AW$15),AW$3))</f>
        <v>0</v>
      </c>
      <c r="AV155" s="168">
        <f>IF($O155=0,1,AU155/$O155)</f>
        <v>1</v>
      </c>
      <c r="AW155" s="160">
        <f>((IF(F155=E155,IF(D155&gt;=10,0,(M155*(10-D155)*AV155)-(V155+Y155+AB155+AE155+AH155+AK155+AN155+AQ155+AT155)),IF(J155+10&lt;=(1/G155*12),(M155*10*AV155)-(V155+Y155+AB155+AE155+AH155+AK155+AN155+AQ155+AT155),0))))</f>
        <v>0</v>
      </c>
      <c r="AX155" s="167">
        <f>IF($E155=0,0,IF($E155=$F155,LOOKUP($D155,$T$4:$T$15,AZ$4:AZ$15),AZ$3))</f>
        <v>0</v>
      </c>
      <c r="AY155" s="168">
        <f>IF($O155=0,1,AX155/$O155)</f>
        <v>1</v>
      </c>
      <c r="AZ155" s="160">
        <f t="shared" si="138"/>
        <v>0</v>
      </c>
      <c r="BA155" s="167">
        <f>IF($E155=0,0,IF($E155=$F155,LOOKUP($D155,$T$4:$T$15,BC$4:BC$15),BC$3))</f>
        <v>0</v>
      </c>
      <c r="BB155" s="168">
        <f>IF($O155=0,1,BA155/$O155)</f>
        <v>1</v>
      </c>
      <c r="BC155" s="160">
        <f>((IF(F155=E155,IF(D155&gt;=12,0,(M155*(12-D155)*BB155)-(V155+Y155+AB155+AE155+AH155+AK155+AN155+AQ155+AT155+AW155+AZ155)),IF(J155+12&lt;=(1/G155*12),(M155*12*BB155)-(V155+Y155+AB155+AE155+AH155+AK155+AN155+AQ155+AT155+AW155+AZ155),0))))</f>
        <v>0</v>
      </c>
    </row>
    <row r="156" spans="3:55" ht="17.45" customHeight="1" x14ac:dyDescent="0.2">
      <c r="C156" s="192"/>
      <c r="D156" s="192"/>
      <c r="E156" s="192"/>
      <c r="F156" s="158">
        <f>DATOS!$E$10</f>
        <v>2020</v>
      </c>
      <c r="G156" s="194">
        <v>0.3</v>
      </c>
      <c r="H156" s="192"/>
      <c r="I156" s="178"/>
      <c r="J156" s="166">
        <f>IF(E156=0,0,IF(E156=F156,0,IF((((F156)-E156)*12)-D156&gt;1/G156*12,1/G156*12,(((F156)-E156)*12)-D156)))</f>
        <v>0</v>
      </c>
      <c r="K156" s="160">
        <f>I156*G156/12*J156</f>
        <v>0</v>
      </c>
      <c r="L156" s="160">
        <f>I156-K156</f>
        <v>0</v>
      </c>
      <c r="M156" s="160">
        <f>I156*G156/12</f>
        <v>0</v>
      </c>
      <c r="N156" s="160">
        <f>IF(F156=E156,(12-D156)*M156,IF(K156+(M156*12)&gt;I156,I156-K156,M156*12))</f>
        <v>0</v>
      </c>
      <c r="O156" s="195"/>
      <c r="P156" s="167">
        <f>IF(E156=0,0,IF(E156=F156,LOOKUP(D156,$V$1:$BC$1,$V$2:$BC$2),$AK$19))</f>
        <v>0</v>
      </c>
      <c r="Q156" s="168">
        <f>IF(O156=0,1,ROUND(P156/O156,4))</f>
        <v>1</v>
      </c>
      <c r="R156" s="160">
        <f>N156*Q156</f>
        <v>0</v>
      </c>
      <c r="T156" s="40">
        <f>IF($E156=0,0,IF($E156=$F156,LOOKUP($D156,$T$4:$T$15,V$4:V$15),V$3))</f>
        <v>0</v>
      </c>
      <c r="U156" s="42">
        <f>IF($O156=0,1,T156/$O156)</f>
        <v>1</v>
      </c>
      <c r="V156" s="160">
        <f>(IF(F156=E156,IF(D156&gt;=1,0,M156*(1-D156)*U156),IF(J156+1&lt;=(1/G156*12),(M156*1*U156),0)))</f>
        <v>0</v>
      </c>
      <c r="W156" s="167">
        <f>IF($E156=0,0,IF($E156=$F156,LOOKUP($D156,$T$4:$T$15,Y$4:Y$15),Y$3))</f>
        <v>0</v>
      </c>
      <c r="X156" s="168">
        <f>IF($O156=0,1,W156/$O156)</f>
        <v>1</v>
      </c>
      <c r="Y156" s="160">
        <f>((IF(F156=E156,IF(D156&gt;=2,0,(M156*(2-D156)*X156)-(V156)),IF(J156+2&lt;=(1/G156*12),(M156*2*X156)-(V156),0))))</f>
        <v>0</v>
      </c>
      <c r="Z156" s="167">
        <f>IF($E156=0,0,IF($E156=$F156,LOOKUP($D156,$T$4:$T$15,AB$4:AB$15),AB$3))</f>
        <v>0</v>
      </c>
      <c r="AA156" s="168">
        <f>IF($O156=0,1,Z156/$O156)</f>
        <v>1</v>
      </c>
      <c r="AB156" s="160">
        <f>((IF(F156=E156,IF(D156&gt;=3,0,(M156*(3-D156)*AA156)-(V156+Y156)),IF(J156+3&lt;=(1/G156*12),(M156*3*AA156)-(V156+Y156),0))))</f>
        <v>0</v>
      </c>
      <c r="AC156" s="167">
        <f>IF($E156=0,0,IF($E156=$F156,LOOKUP($D156,$T$4:$T$15,AE$4:AE$15),AE$3))</f>
        <v>0</v>
      </c>
      <c r="AD156" s="168">
        <f>IF($O156=0,1,AC156/$O156)</f>
        <v>1</v>
      </c>
      <c r="AE156" s="160">
        <f>((IF(F156=E156,IF(D156&gt;=4,0,(M156*(4-D156)*AD156)-(V156+Y156+AB156)),IF(J156+4&lt;=(1/G156*12),(M156*4*AD156)-(V156+Y156+AB156),0))))</f>
        <v>0</v>
      </c>
      <c r="AF156" s="167">
        <f>IF($E156=0,0,IF($E156=$F156,LOOKUP($D156,$T$4:$T$15,AH$4:AH$15),AH$3))</f>
        <v>0</v>
      </c>
      <c r="AG156" s="168">
        <f>IF($O156=0,1,AF156/$O156)</f>
        <v>1</v>
      </c>
      <c r="AH156" s="160">
        <f>((IF(F156=E156,IF(D156&gt;=5,0,(M156*(5-D156)*AG156)-(V156+Y156+AB156+AE156)),IF(J156+5&lt;=(1/G156*12),(M156*5*AG156)-(V156+Y156+AB156+AE156),0))))</f>
        <v>0</v>
      </c>
      <c r="AI156" s="167">
        <f>IF($E156=0,0,IF($E156=$F156,LOOKUP($D156,$T$4:$T$15,AK$4:AK$15),AK$3))</f>
        <v>0</v>
      </c>
      <c r="AJ156" s="168">
        <f>IF($O156=0,1,AI156/$O156)</f>
        <v>1</v>
      </c>
      <c r="AK156" s="160">
        <f>((IF(F156=E156,IF(D156&gt;=6,0,(M156*(6-D156)*AJ156)-(V156+Y156+AB156+AE156+AH156)),IF(J156+6&lt;=(1/G156*12),(M156*6*AJ156)-(V156+Y156+AB156+AE156+AH156),0))))</f>
        <v>0</v>
      </c>
      <c r="AL156" s="167">
        <f>IF($E156=0,0,IF($E156=$F156,LOOKUP($D156,$T$4:$T$15,AN$4:AN$15),AN$3))</f>
        <v>0</v>
      </c>
      <c r="AM156" s="168">
        <f>IF($O156=0,1,AL156/$O156)</f>
        <v>1</v>
      </c>
      <c r="AN156" s="160">
        <f>((IF(F156=E156,IF(D156&gt;=7,0,(M156*(7-D156)*AM156)-(V156+Y156+AB156+AE156+AH156+AK156)),IF(J156+7&lt;=(1/G156*12),(M156*7*AM156)-(V156+Y156+AB156+AE156+AH156+AK156),0))))</f>
        <v>0</v>
      </c>
      <c r="AO156" s="167">
        <f>IF($E156=0,0,IF($E156=$F156,LOOKUP($D156,$T$4:$T$15,AQ$4:AQ$15),AQ$3))</f>
        <v>0</v>
      </c>
      <c r="AP156" s="168">
        <f>IF($O156=0,1,AO156/$O156)</f>
        <v>1</v>
      </c>
      <c r="AQ156" s="160">
        <f>((IF(F156=E156,IF(D156&gt;=8,0,(M156*(8-D156)*AP156)-(V156+Y156+AB156+AE156+AH156+AK156+AN156)),IF(J156+8&lt;=(1/G156*12),(M156*8*AP156)-(V156+Y156+AB156+AE156+AH156+AK156+AN156),0))))</f>
        <v>0</v>
      </c>
      <c r="AR156" s="167">
        <f>IF($E156=0,0,IF($E156=$F156,LOOKUP($D156,$T$4:$T$15,AT$4:AT$15),AT$3))</f>
        <v>0</v>
      </c>
      <c r="AS156" s="168">
        <f>IF($O156=0,1,AR156/$O156)</f>
        <v>1</v>
      </c>
      <c r="AT156" s="160">
        <f>((IF(F156=E156,IF(D156&gt;=9,0,(M156*(9-D156)*AS156)-(V156+Y156+AB156+AE156+AH156+AK156+AN156+AQ156)),IF(J156+9&lt;=(1/G156*12),(M156*9*AS156)-(V156+Y156+AB156+AE156+AH156+AK156+AN156+AQ156),0))))</f>
        <v>0</v>
      </c>
      <c r="AU156" s="167">
        <f>IF($E156=0,0,IF($E156=$F156,LOOKUP($D156,$T$4:$T$15,AW$4:AW$15),AW$3))</f>
        <v>0</v>
      </c>
      <c r="AV156" s="168">
        <f>IF($O156=0,1,AU156/$O156)</f>
        <v>1</v>
      </c>
      <c r="AW156" s="160">
        <f>((IF(F156=E156,IF(D156&gt;=10,0,(M156*(10-D156)*AV156)-(V156+Y156+AB156+AE156+AH156+AK156+AN156+AQ156+AT156)),IF(J156+10&lt;=(1/G156*12),(M156*10*AV156)-(V156+Y156+AB156+AE156+AH156+AK156+AN156+AQ156+AT156),0))))</f>
        <v>0</v>
      </c>
      <c r="AX156" s="167">
        <f>IF($E156=0,0,IF($E156=$F156,LOOKUP($D156,$T$4:$T$15,AZ$4:AZ$15),AZ$3))</f>
        <v>0</v>
      </c>
      <c r="AY156" s="168">
        <f>IF($O156=0,1,AX156/$O156)</f>
        <v>1</v>
      </c>
      <c r="AZ156" s="160">
        <f t="shared" si="138"/>
        <v>0</v>
      </c>
      <c r="BA156" s="167">
        <f>IF($E156=0,0,IF($E156=$F156,LOOKUP($D156,$T$4:$T$15,BC$4:BC$15),BC$3))</f>
        <v>0</v>
      </c>
      <c r="BB156" s="168">
        <f>IF($O156=0,1,BA156/$O156)</f>
        <v>1</v>
      </c>
      <c r="BC156" s="160">
        <f>((IF(F156=E156,IF(D156&gt;=12,0,(M156*(12-D156)*BB156)-(V156+Y156+AB156+AE156+AH156+AK156+AN156+AQ156+AT156+AW156+AZ156)),IF(J156+12&lt;=(1/G156*12),(M156*12*BB156)-(V156+Y156+AB156+AE156+AH156+AK156+AN156+AQ156+AT156+AW156+AZ156),0))))</f>
        <v>0</v>
      </c>
    </row>
    <row r="157" spans="3:55" ht="17.45" customHeight="1" x14ac:dyDescent="0.2">
      <c r="C157" s="192"/>
      <c r="D157" s="192"/>
      <c r="E157" s="192"/>
      <c r="F157" s="158">
        <f>DATOS!$E$10</f>
        <v>2020</v>
      </c>
      <c r="G157" s="194">
        <v>0.3</v>
      </c>
      <c r="H157" s="192"/>
      <c r="I157" s="178"/>
      <c r="J157" s="166">
        <f t="shared" ref="J157:J192" si="139">IF(E157=0,0,IF(E157=F157,0,IF((((F157)-E157)*12)-D157&gt;1/G157*12,1/G157*12,(((F157)-E157)*12)-D157)))</f>
        <v>0</v>
      </c>
      <c r="K157" s="160">
        <f t="shared" ref="K157:K192" si="140">I157*G157/12*J157</f>
        <v>0</v>
      </c>
      <c r="L157" s="160">
        <f t="shared" ref="L157:L192" si="141">I157-K157</f>
        <v>0</v>
      </c>
      <c r="M157" s="160">
        <f t="shared" ref="M157:M192" si="142">I157*G157/12</f>
        <v>0</v>
      </c>
      <c r="N157" s="160">
        <f t="shared" ref="N157:N192" si="143">IF(F157=E157,(12-D157)*M157,IF(K157+(M157*12)&gt;I157,I157-K157,M157*12))</f>
        <v>0</v>
      </c>
      <c r="O157" s="195"/>
      <c r="P157" s="167">
        <f t="shared" ref="P157:P192" si="144">IF(E157=0,0,IF(E157=F157,LOOKUP(D157,$V$1:$BC$1,$V$2:$BC$2),$AK$19))</f>
        <v>0</v>
      </c>
      <c r="Q157" s="168">
        <f t="shared" ref="Q157:Q192" si="145">IF(O157=0,1,ROUND(P157/O157,4))</f>
        <v>1</v>
      </c>
      <c r="R157" s="160">
        <f t="shared" ref="R157:R192" si="146">N157*Q157</f>
        <v>0</v>
      </c>
      <c r="T157" s="40">
        <f t="shared" ref="T157:T171" si="147">IF($E157=0,0,IF($E157=$F157,LOOKUP($D157,$T$4:$T$15,V$4:V$15),V$3))</f>
        <v>0</v>
      </c>
      <c r="U157" s="42">
        <f t="shared" ref="U157:U171" si="148">IF($O157=0,1,T157/$O157)</f>
        <v>1</v>
      </c>
      <c r="V157" s="160">
        <f t="shared" ref="V157:V192" si="149">(IF(F157=E157,IF(D157&gt;=1,0,M157*(1-D157)*U157),IF(J157+1&lt;=(1/G157*12),(M157*1*U157),0)))</f>
        <v>0</v>
      </c>
      <c r="W157" s="167">
        <f t="shared" ref="W157:W192" si="150">IF($E157=0,0,IF($E157=$F157,LOOKUP($D157,$T$4:$T$15,Y$4:Y$15),Y$3))</f>
        <v>0</v>
      </c>
      <c r="X157" s="168">
        <f t="shared" ref="X157:X192" si="151">IF($O157=0,1,W157/$O157)</f>
        <v>1</v>
      </c>
      <c r="Y157" s="160">
        <f t="shared" ref="Y157:Y192" si="152">((IF(F157=E157,IF(D157&gt;=2,0,(M157*(2-D157)*X157)-(V157)),IF(J157+2&lt;=(1/G157*12),(M157*2*X157)-(V157),0))))</f>
        <v>0</v>
      </c>
      <c r="Z157" s="167">
        <f t="shared" ref="Z157:Z192" si="153">IF($E157=0,0,IF($E157=$F157,LOOKUP($D157,$T$4:$T$15,AB$4:AB$15),AB$3))</f>
        <v>0</v>
      </c>
      <c r="AA157" s="168">
        <f t="shared" ref="AA157:AA192" si="154">IF($O157=0,1,Z157/$O157)</f>
        <v>1</v>
      </c>
      <c r="AB157" s="160">
        <f t="shared" ref="AB157:AB192" si="155">((IF(F157=E157,IF(D157&gt;=3,0,(M157*(3-D157)*AA157)-(V157+Y157)),IF(J157+3&lt;=(1/G157*12),(M157*3*AA157)-(V157+Y157),0))))</f>
        <v>0</v>
      </c>
      <c r="AC157" s="167">
        <f t="shared" ref="AC157:AC192" si="156">IF($E157=0,0,IF($E157=$F157,LOOKUP($D157,$T$4:$T$15,AE$4:AE$15),AE$3))</f>
        <v>0</v>
      </c>
      <c r="AD157" s="168">
        <f t="shared" ref="AD157:AD192" si="157">IF($O157=0,1,AC157/$O157)</f>
        <v>1</v>
      </c>
      <c r="AE157" s="160">
        <f t="shared" ref="AE157:AE192" si="158">((IF(F157=E157,IF(D157&gt;=4,0,(M157*(4-D157)*AD157)-(V157+Y157+AB157)),IF(J157+4&lt;=(1/G157*12),(M157*4*AD157)-(V157+Y157+AB157),0))))</f>
        <v>0</v>
      </c>
      <c r="AF157" s="167">
        <f t="shared" ref="AF157:AF192" si="159">IF($E157=0,0,IF($E157=$F157,LOOKUP($D157,$T$4:$T$15,AH$4:AH$15),AH$3))</f>
        <v>0</v>
      </c>
      <c r="AG157" s="168">
        <f t="shared" ref="AG157:AG192" si="160">IF($O157=0,1,AF157/$O157)</f>
        <v>1</v>
      </c>
      <c r="AH157" s="160">
        <f t="shared" ref="AH157:AH192" si="161">((IF(F157=E157,IF(D157&gt;=5,0,(M157*(5-D157)*AG157)-(V157+Y157+AB157+AE157)),IF(J157+5&lt;=(1/G157*12),(M157*5*AG157)-(V157+Y157+AB157+AE157),0))))</f>
        <v>0</v>
      </c>
      <c r="AI157" s="167">
        <f t="shared" ref="AI157:AI192" si="162">IF($E157=0,0,IF($E157=$F157,LOOKUP($D157,$T$4:$T$15,AK$4:AK$15),AK$3))</f>
        <v>0</v>
      </c>
      <c r="AJ157" s="168">
        <f t="shared" ref="AJ157:AJ192" si="163">IF($O157=0,1,AI157/$O157)</f>
        <v>1</v>
      </c>
      <c r="AK157" s="160">
        <f t="shared" ref="AK157:AK192" si="164">((IF(F157=E157,IF(D157&gt;=6,0,(M157*(6-D157)*AJ157)-(V157+Y157+AB157+AE157+AH157)),IF(J157+6&lt;=(1/G157*12),(M157*6*AJ157)-(V157+Y157+AB157+AE157+AH157),0))))</f>
        <v>0</v>
      </c>
      <c r="AL157" s="167">
        <f t="shared" ref="AL157:AL192" si="165">IF($E157=0,0,IF($E157=$F157,LOOKUP($D157,$T$4:$T$15,AN$4:AN$15),AN$3))</f>
        <v>0</v>
      </c>
      <c r="AM157" s="168">
        <f t="shared" ref="AM157:AM192" si="166">IF($O157=0,1,AL157/$O157)</f>
        <v>1</v>
      </c>
      <c r="AN157" s="160">
        <f t="shared" ref="AN157:AN192" si="167">((IF(F157=E157,IF(D157&gt;=7,0,(M157*(7-D157)*AM157)-(V157+Y157+AB157+AE157+AH157+AK157)),IF(J157+7&lt;=(1/G157*12),(M157*7*AM157)-(V157+Y157+AB157+AE157+AH157+AK157),0))))</f>
        <v>0</v>
      </c>
      <c r="AO157" s="167">
        <f t="shared" ref="AO157:AO192" si="168">IF($E157=0,0,IF($E157=$F157,LOOKUP($D157,$T$4:$T$15,AQ$4:AQ$15),AQ$3))</f>
        <v>0</v>
      </c>
      <c r="AP157" s="168">
        <f t="shared" ref="AP157:AP192" si="169">IF($O157=0,1,AO157/$O157)</f>
        <v>1</v>
      </c>
      <c r="AQ157" s="160">
        <f t="shared" ref="AQ157:AQ192" si="170">((IF(F157=E157,IF(D157&gt;=8,0,(M157*(8-D157)*AP157)-(V157+Y157+AB157+AE157+AH157+AK157+AN157)),IF(J157+8&lt;=(1/G157*12),(M157*8*AP157)-(V157+Y157+AB157+AE157+AH157+AK157+AN157),0))))</f>
        <v>0</v>
      </c>
      <c r="AR157" s="167">
        <f t="shared" ref="AR157:AR192" si="171">IF($E157=0,0,IF($E157=$F157,LOOKUP($D157,$T$4:$T$15,AT$4:AT$15),AT$3))</f>
        <v>0</v>
      </c>
      <c r="AS157" s="168">
        <f t="shared" ref="AS157:AS192" si="172">IF($O157=0,1,AR157/$O157)</f>
        <v>1</v>
      </c>
      <c r="AT157" s="160">
        <f t="shared" ref="AT157:AT192" si="173">((IF(F157=E157,IF(D157&gt;=9,0,(M157*(9-D157)*AS157)-(V157+Y157+AB157+AE157+AH157+AK157+AN157+AQ157)),IF(J157+9&lt;=(1/G157*12),(M157*9*AS157)-(V157+Y157+AB157+AE157+AH157+AK157+AN157+AQ157),0))))</f>
        <v>0</v>
      </c>
      <c r="AU157" s="167">
        <f t="shared" ref="AU157:AU192" si="174">IF($E157=0,0,IF($E157=$F157,LOOKUP($D157,$T$4:$T$15,AW$4:AW$15),AW$3))</f>
        <v>0</v>
      </c>
      <c r="AV157" s="168">
        <f t="shared" ref="AV157:AV192" si="175">IF($O157=0,1,AU157/$O157)</f>
        <v>1</v>
      </c>
      <c r="AW157" s="160">
        <f t="shared" ref="AW157:AW192" si="176">((IF(F157=E157,IF(D157&gt;=10,0,(M157*(10-D157)*AV157)-(V157+Y157+AB157+AE157+AH157+AK157+AN157+AQ157+AT157)),IF(J157+10&lt;=(1/G157*12),(M157*10*AV157)-(V157+Y157+AB157+AE157+AH157+AK157+AN157+AQ157+AT157),0))))</f>
        <v>0</v>
      </c>
      <c r="AX157" s="167">
        <f t="shared" ref="AX157:AX192" si="177">IF($E157=0,0,IF($E157=$F157,LOOKUP($D157,$T$4:$T$15,AZ$4:AZ$15),AZ$3))</f>
        <v>0</v>
      </c>
      <c r="AY157" s="168">
        <f t="shared" ref="AY157:AY192" si="178">IF($O157=0,1,AX157/$O157)</f>
        <v>1</v>
      </c>
      <c r="AZ157" s="160">
        <f t="shared" si="138"/>
        <v>0</v>
      </c>
      <c r="BA157" s="167">
        <f t="shared" ref="BA157:BA192" si="179">IF($E157=0,0,IF($E157=$F157,LOOKUP($D157,$T$4:$T$15,BC$4:BC$15),BC$3))</f>
        <v>0</v>
      </c>
      <c r="BB157" s="168">
        <f t="shared" ref="BB157:BB192" si="180">IF($O157=0,1,BA157/$O157)</f>
        <v>1</v>
      </c>
      <c r="BC157" s="160">
        <f t="shared" ref="BC157:BC192" si="181">((IF(F157=E157,IF(D157&gt;=12,0,(M157*(12-D157)*BB157)-(V157+Y157+AB157+AE157+AH157+AK157+AN157+AQ157+AT157+AW157+AZ157)),IF(J157+12&lt;=(1/G157*12),(M157*12*BB157)-(V157+Y157+AB157+AE157+AH157+AK157+AN157+AQ157+AT157+AW157+AZ157),0))))</f>
        <v>0</v>
      </c>
    </row>
    <row r="158" spans="3:55" ht="17.45" customHeight="1" x14ac:dyDescent="0.2">
      <c r="C158" s="192"/>
      <c r="D158" s="192"/>
      <c r="E158" s="192"/>
      <c r="F158" s="158">
        <f>DATOS!$E$10</f>
        <v>2020</v>
      </c>
      <c r="G158" s="194">
        <v>0.3</v>
      </c>
      <c r="H158" s="192"/>
      <c r="I158" s="178"/>
      <c r="J158" s="166">
        <f t="shared" si="139"/>
        <v>0</v>
      </c>
      <c r="K158" s="160">
        <f t="shared" si="140"/>
        <v>0</v>
      </c>
      <c r="L158" s="160">
        <f t="shared" si="141"/>
        <v>0</v>
      </c>
      <c r="M158" s="160">
        <f t="shared" si="142"/>
        <v>0</v>
      </c>
      <c r="N158" s="160">
        <f t="shared" si="143"/>
        <v>0</v>
      </c>
      <c r="O158" s="195"/>
      <c r="P158" s="167">
        <f t="shared" si="144"/>
        <v>0</v>
      </c>
      <c r="Q158" s="168">
        <f t="shared" si="145"/>
        <v>1</v>
      </c>
      <c r="R158" s="160">
        <f t="shared" si="146"/>
        <v>0</v>
      </c>
      <c r="T158" s="40">
        <f t="shared" si="147"/>
        <v>0</v>
      </c>
      <c r="U158" s="42">
        <f t="shared" si="148"/>
        <v>1</v>
      </c>
      <c r="V158" s="160">
        <f t="shared" si="149"/>
        <v>0</v>
      </c>
      <c r="W158" s="167">
        <f t="shared" si="150"/>
        <v>0</v>
      </c>
      <c r="X158" s="168">
        <f t="shared" si="151"/>
        <v>1</v>
      </c>
      <c r="Y158" s="160">
        <f t="shared" si="152"/>
        <v>0</v>
      </c>
      <c r="Z158" s="167">
        <f t="shared" si="153"/>
        <v>0</v>
      </c>
      <c r="AA158" s="168">
        <f t="shared" si="154"/>
        <v>1</v>
      </c>
      <c r="AB158" s="160">
        <f t="shared" si="155"/>
        <v>0</v>
      </c>
      <c r="AC158" s="167">
        <f t="shared" si="156"/>
        <v>0</v>
      </c>
      <c r="AD158" s="168">
        <f t="shared" si="157"/>
        <v>1</v>
      </c>
      <c r="AE158" s="160">
        <f t="shared" si="158"/>
        <v>0</v>
      </c>
      <c r="AF158" s="167">
        <f t="shared" si="159"/>
        <v>0</v>
      </c>
      <c r="AG158" s="168">
        <f t="shared" si="160"/>
        <v>1</v>
      </c>
      <c r="AH158" s="160">
        <f t="shared" si="161"/>
        <v>0</v>
      </c>
      <c r="AI158" s="167">
        <f t="shared" si="162"/>
        <v>0</v>
      </c>
      <c r="AJ158" s="168">
        <f t="shared" si="163"/>
        <v>1</v>
      </c>
      <c r="AK158" s="160">
        <f t="shared" si="164"/>
        <v>0</v>
      </c>
      <c r="AL158" s="167">
        <f t="shared" si="165"/>
        <v>0</v>
      </c>
      <c r="AM158" s="168">
        <f t="shared" si="166"/>
        <v>1</v>
      </c>
      <c r="AN158" s="160">
        <f t="shared" si="167"/>
        <v>0</v>
      </c>
      <c r="AO158" s="167">
        <f t="shared" si="168"/>
        <v>0</v>
      </c>
      <c r="AP158" s="168">
        <f t="shared" si="169"/>
        <v>1</v>
      </c>
      <c r="AQ158" s="160">
        <f t="shared" si="170"/>
        <v>0</v>
      </c>
      <c r="AR158" s="167">
        <f t="shared" si="171"/>
        <v>0</v>
      </c>
      <c r="AS158" s="168">
        <f t="shared" si="172"/>
        <v>1</v>
      </c>
      <c r="AT158" s="160">
        <f t="shared" si="173"/>
        <v>0</v>
      </c>
      <c r="AU158" s="167">
        <f t="shared" si="174"/>
        <v>0</v>
      </c>
      <c r="AV158" s="168">
        <f t="shared" si="175"/>
        <v>1</v>
      </c>
      <c r="AW158" s="160">
        <f t="shared" si="176"/>
        <v>0</v>
      </c>
      <c r="AX158" s="167">
        <f t="shared" si="177"/>
        <v>0</v>
      </c>
      <c r="AY158" s="168">
        <f t="shared" si="178"/>
        <v>1</v>
      </c>
      <c r="AZ158" s="160">
        <f t="shared" si="138"/>
        <v>0</v>
      </c>
      <c r="BA158" s="167">
        <f t="shared" si="179"/>
        <v>0</v>
      </c>
      <c r="BB158" s="168">
        <f t="shared" si="180"/>
        <v>1</v>
      </c>
      <c r="BC158" s="160">
        <f t="shared" si="181"/>
        <v>0</v>
      </c>
    </row>
    <row r="159" spans="3:55" ht="17.45" customHeight="1" x14ac:dyDescent="0.2">
      <c r="C159" s="192"/>
      <c r="D159" s="192"/>
      <c r="E159" s="192"/>
      <c r="F159" s="158">
        <f>DATOS!$E$10</f>
        <v>2020</v>
      </c>
      <c r="G159" s="194">
        <v>0.3</v>
      </c>
      <c r="H159" s="192"/>
      <c r="I159" s="178"/>
      <c r="J159" s="166">
        <f t="shared" si="139"/>
        <v>0</v>
      </c>
      <c r="K159" s="160">
        <f t="shared" si="140"/>
        <v>0</v>
      </c>
      <c r="L159" s="160">
        <f t="shared" si="141"/>
        <v>0</v>
      </c>
      <c r="M159" s="160">
        <f t="shared" si="142"/>
        <v>0</v>
      </c>
      <c r="N159" s="160">
        <f t="shared" si="143"/>
        <v>0</v>
      </c>
      <c r="O159" s="195"/>
      <c r="P159" s="167">
        <f t="shared" si="144"/>
        <v>0</v>
      </c>
      <c r="Q159" s="168">
        <f t="shared" si="145"/>
        <v>1</v>
      </c>
      <c r="R159" s="160">
        <f t="shared" si="146"/>
        <v>0</v>
      </c>
      <c r="T159" s="40">
        <f t="shared" si="147"/>
        <v>0</v>
      </c>
      <c r="U159" s="42">
        <f t="shared" si="148"/>
        <v>1</v>
      </c>
      <c r="V159" s="160">
        <f t="shared" si="149"/>
        <v>0</v>
      </c>
      <c r="W159" s="167">
        <f t="shared" si="150"/>
        <v>0</v>
      </c>
      <c r="X159" s="168">
        <f t="shared" si="151"/>
        <v>1</v>
      </c>
      <c r="Y159" s="160">
        <f t="shared" si="152"/>
        <v>0</v>
      </c>
      <c r="Z159" s="167">
        <f t="shared" si="153"/>
        <v>0</v>
      </c>
      <c r="AA159" s="168">
        <f t="shared" si="154"/>
        <v>1</v>
      </c>
      <c r="AB159" s="160">
        <f t="shared" si="155"/>
        <v>0</v>
      </c>
      <c r="AC159" s="167">
        <f t="shared" si="156"/>
        <v>0</v>
      </c>
      <c r="AD159" s="168">
        <f t="shared" si="157"/>
        <v>1</v>
      </c>
      <c r="AE159" s="160">
        <f t="shared" si="158"/>
        <v>0</v>
      </c>
      <c r="AF159" s="167">
        <f t="shared" si="159"/>
        <v>0</v>
      </c>
      <c r="AG159" s="168">
        <f t="shared" si="160"/>
        <v>1</v>
      </c>
      <c r="AH159" s="160">
        <f t="shared" si="161"/>
        <v>0</v>
      </c>
      <c r="AI159" s="167">
        <f t="shared" si="162"/>
        <v>0</v>
      </c>
      <c r="AJ159" s="168">
        <f t="shared" si="163"/>
        <v>1</v>
      </c>
      <c r="AK159" s="160">
        <f t="shared" si="164"/>
        <v>0</v>
      </c>
      <c r="AL159" s="167">
        <f t="shared" si="165"/>
        <v>0</v>
      </c>
      <c r="AM159" s="168">
        <f t="shared" si="166"/>
        <v>1</v>
      </c>
      <c r="AN159" s="160">
        <f t="shared" si="167"/>
        <v>0</v>
      </c>
      <c r="AO159" s="167">
        <f t="shared" si="168"/>
        <v>0</v>
      </c>
      <c r="AP159" s="168">
        <f t="shared" si="169"/>
        <v>1</v>
      </c>
      <c r="AQ159" s="160">
        <f t="shared" si="170"/>
        <v>0</v>
      </c>
      <c r="AR159" s="167">
        <f t="shared" si="171"/>
        <v>0</v>
      </c>
      <c r="AS159" s="168">
        <f t="shared" si="172"/>
        <v>1</v>
      </c>
      <c r="AT159" s="160">
        <f t="shared" si="173"/>
        <v>0</v>
      </c>
      <c r="AU159" s="167">
        <f t="shared" si="174"/>
        <v>0</v>
      </c>
      <c r="AV159" s="168">
        <f t="shared" si="175"/>
        <v>1</v>
      </c>
      <c r="AW159" s="160">
        <f t="shared" si="176"/>
        <v>0</v>
      </c>
      <c r="AX159" s="167">
        <f t="shared" si="177"/>
        <v>0</v>
      </c>
      <c r="AY159" s="168">
        <f t="shared" si="178"/>
        <v>1</v>
      </c>
      <c r="AZ159" s="160">
        <f t="shared" si="138"/>
        <v>0</v>
      </c>
      <c r="BA159" s="167">
        <f t="shared" si="179"/>
        <v>0</v>
      </c>
      <c r="BB159" s="168">
        <f t="shared" si="180"/>
        <v>1</v>
      </c>
      <c r="BC159" s="160">
        <f t="shared" si="181"/>
        <v>0</v>
      </c>
    </row>
    <row r="160" spans="3:55" ht="17.45" customHeight="1" x14ac:dyDescent="0.2">
      <c r="C160" s="192"/>
      <c r="D160" s="192"/>
      <c r="E160" s="192"/>
      <c r="F160" s="158">
        <f>DATOS!$E$10</f>
        <v>2020</v>
      </c>
      <c r="G160" s="194">
        <v>0.3</v>
      </c>
      <c r="H160" s="192"/>
      <c r="I160" s="178"/>
      <c r="J160" s="166">
        <f t="shared" si="139"/>
        <v>0</v>
      </c>
      <c r="K160" s="160">
        <f t="shared" si="140"/>
        <v>0</v>
      </c>
      <c r="L160" s="160">
        <f t="shared" si="141"/>
        <v>0</v>
      </c>
      <c r="M160" s="160">
        <f t="shared" si="142"/>
        <v>0</v>
      </c>
      <c r="N160" s="160">
        <f t="shared" si="143"/>
        <v>0</v>
      </c>
      <c r="O160" s="195"/>
      <c r="P160" s="167">
        <f t="shared" si="144"/>
        <v>0</v>
      </c>
      <c r="Q160" s="168">
        <f t="shared" si="145"/>
        <v>1</v>
      </c>
      <c r="R160" s="160">
        <f t="shared" si="146"/>
        <v>0</v>
      </c>
      <c r="T160" s="40">
        <f t="shared" si="147"/>
        <v>0</v>
      </c>
      <c r="U160" s="42">
        <f t="shared" si="148"/>
        <v>1</v>
      </c>
      <c r="V160" s="160">
        <f t="shared" si="149"/>
        <v>0</v>
      </c>
      <c r="W160" s="167">
        <f t="shared" si="150"/>
        <v>0</v>
      </c>
      <c r="X160" s="168">
        <f t="shared" si="151"/>
        <v>1</v>
      </c>
      <c r="Y160" s="160">
        <f t="shared" si="152"/>
        <v>0</v>
      </c>
      <c r="Z160" s="167">
        <f t="shared" si="153"/>
        <v>0</v>
      </c>
      <c r="AA160" s="168">
        <f t="shared" si="154"/>
        <v>1</v>
      </c>
      <c r="AB160" s="160">
        <f t="shared" si="155"/>
        <v>0</v>
      </c>
      <c r="AC160" s="167">
        <f t="shared" si="156"/>
        <v>0</v>
      </c>
      <c r="AD160" s="168">
        <f t="shared" si="157"/>
        <v>1</v>
      </c>
      <c r="AE160" s="160">
        <f t="shared" si="158"/>
        <v>0</v>
      </c>
      <c r="AF160" s="167">
        <f t="shared" si="159"/>
        <v>0</v>
      </c>
      <c r="AG160" s="168">
        <f t="shared" si="160"/>
        <v>1</v>
      </c>
      <c r="AH160" s="160">
        <f t="shared" si="161"/>
        <v>0</v>
      </c>
      <c r="AI160" s="167">
        <f t="shared" si="162"/>
        <v>0</v>
      </c>
      <c r="AJ160" s="168">
        <f t="shared" si="163"/>
        <v>1</v>
      </c>
      <c r="AK160" s="160">
        <f t="shared" si="164"/>
        <v>0</v>
      </c>
      <c r="AL160" s="167">
        <f t="shared" si="165"/>
        <v>0</v>
      </c>
      <c r="AM160" s="168">
        <f t="shared" si="166"/>
        <v>1</v>
      </c>
      <c r="AN160" s="160">
        <f t="shared" si="167"/>
        <v>0</v>
      </c>
      <c r="AO160" s="167">
        <f t="shared" si="168"/>
        <v>0</v>
      </c>
      <c r="AP160" s="168">
        <f t="shared" si="169"/>
        <v>1</v>
      </c>
      <c r="AQ160" s="160">
        <f t="shared" si="170"/>
        <v>0</v>
      </c>
      <c r="AR160" s="167">
        <f t="shared" si="171"/>
        <v>0</v>
      </c>
      <c r="AS160" s="168">
        <f t="shared" si="172"/>
        <v>1</v>
      </c>
      <c r="AT160" s="160">
        <f t="shared" si="173"/>
        <v>0</v>
      </c>
      <c r="AU160" s="167">
        <f t="shared" si="174"/>
        <v>0</v>
      </c>
      <c r="AV160" s="168">
        <f t="shared" si="175"/>
        <v>1</v>
      </c>
      <c r="AW160" s="160">
        <f t="shared" si="176"/>
        <v>0</v>
      </c>
      <c r="AX160" s="167">
        <f t="shared" si="177"/>
        <v>0</v>
      </c>
      <c r="AY160" s="168">
        <f t="shared" si="178"/>
        <v>1</v>
      </c>
      <c r="AZ160" s="160">
        <f t="shared" si="138"/>
        <v>0</v>
      </c>
      <c r="BA160" s="167">
        <f t="shared" si="179"/>
        <v>0</v>
      </c>
      <c r="BB160" s="168">
        <f t="shared" si="180"/>
        <v>1</v>
      </c>
      <c r="BC160" s="160">
        <f t="shared" si="181"/>
        <v>0</v>
      </c>
    </row>
    <row r="161" spans="3:55" ht="17.45" customHeight="1" x14ac:dyDescent="0.2">
      <c r="C161" s="192"/>
      <c r="D161" s="192"/>
      <c r="E161" s="192"/>
      <c r="F161" s="158">
        <f>DATOS!$E$10</f>
        <v>2020</v>
      </c>
      <c r="G161" s="194">
        <v>0.3</v>
      </c>
      <c r="H161" s="192"/>
      <c r="I161" s="178"/>
      <c r="J161" s="166">
        <f t="shared" si="139"/>
        <v>0</v>
      </c>
      <c r="K161" s="160">
        <f t="shared" si="140"/>
        <v>0</v>
      </c>
      <c r="L161" s="160">
        <f t="shared" si="141"/>
        <v>0</v>
      </c>
      <c r="M161" s="160">
        <f t="shared" si="142"/>
        <v>0</v>
      </c>
      <c r="N161" s="160">
        <f t="shared" si="143"/>
        <v>0</v>
      </c>
      <c r="O161" s="195"/>
      <c r="P161" s="167">
        <f t="shared" si="144"/>
        <v>0</v>
      </c>
      <c r="Q161" s="168">
        <f t="shared" si="145"/>
        <v>1</v>
      </c>
      <c r="R161" s="160">
        <f t="shared" si="146"/>
        <v>0</v>
      </c>
      <c r="T161" s="40">
        <f t="shared" si="147"/>
        <v>0</v>
      </c>
      <c r="U161" s="42">
        <f t="shared" si="148"/>
        <v>1</v>
      </c>
      <c r="V161" s="160">
        <f t="shared" si="149"/>
        <v>0</v>
      </c>
      <c r="W161" s="167">
        <f t="shared" si="150"/>
        <v>0</v>
      </c>
      <c r="X161" s="168">
        <f t="shared" si="151"/>
        <v>1</v>
      </c>
      <c r="Y161" s="160">
        <f t="shared" si="152"/>
        <v>0</v>
      </c>
      <c r="Z161" s="167">
        <f t="shared" si="153"/>
        <v>0</v>
      </c>
      <c r="AA161" s="168">
        <f t="shared" si="154"/>
        <v>1</v>
      </c>
      <c r="AB161" s="160">
        <f t="shared" si="155"/>
        <v>0</v>
      </c>
      <c r="AC161" s="167">
        <f t="shared" si="156"/>
        <v>0</v>
      </c>
      <c r="AD161" s="168">
        <f t="shared" si="157"/>
        <v>1</v>
      </c>
      <c r="AE161" s="160">
        <f t="shared" si="158"/>
        <v>0</v>
      </c>
      <c r="AF161" s="167">
        <f t="shared" si="159"/>
        <v>0</v>
      </c>
      <c r="AG161" s="168">
        <f t="shared" si="160"/>
        <v>1</v>
      </c>
      <c r="AH161" s="160">
        <f t="shared" si="161"/>
        <v>0</v>
      </c>
      <c r="AI161" s="167">
        <f t="shared" si="162"/>
        <v>0</v>
      </c>
      <c r="AJ161" s="168">
        <f t="shared" si="163"/>
        <v>1</v>
      </c>
      <c r="AK161" s="160">
        <f t="shared" si="164"/>
        <v>0</v>
      </c>
      <c r="AL161" s="167">
        <f t="shared" si="165"/>
        <v>0</v>
      </c>
      <c r="AM161" s="168">
        <f t="shared" si="166"/>
        <v>1</v>
      </c>
      <c r="AN161" s="160">
        <f t="shared" si="167"/>
        <v>0</v>
      </c>
      <c r="AO161" s="167">
        <f t="shared" si="168"/>
        <v>0</v>
      </c>
      <c r="AP161" s="168">
        <f t="shared" si="169"/>
        <v>1</v>
      </c>
      <c r="AQ161" s="160">
        <f t="shared" si="170"/>
        <v>0</v>
      </c>
      <c r="AR161" s="167">
        <f t="shared" si="171"/>
        <v>0</v>
      </c>
      <c r="AS161" s="168">
        <f t="shared" si="172"/>
        <v>1</v>
      </c>
      <c r="AT161" s="160">
        <f t="shared" si="173"/>
        <v>0</v>
      </c>
      <c r="AU161" s="167">
        <f t="shared" si="174"/>
        <v>0</v>
      </c>
      <c r="AV161" s="168">
        <f t="shared" si="175"/>
        <v>1</v>
      </c>
      <c r="AW161" s="160">
        <f t="shared" si="176"/>
        <v>0</v>
      </c>
      <c r="AX161" s="167">
        <f t="shared" si="177"/>
        <v>0</v>
      </c>
      <c r="AY161" s="168">
        <f t="shared" si="178"/>
        <v>1</v>
      </c>
      <c r="AZ161" s="160">
        <f t="shared" si="138"/>
        <v>0</v>
      </c>
      <c r="BA161" s="167">
        <f t="shared" si="179"/>
        <v>0</v>
      </c>
      <c r="BB161" s="168">
        <f t="shared" si="180"/>
        <v>1</v>
      </c>
      <c r="BC161" s="160">
        <f t="shared" si="181"/>
        <v>0</v>
      </c>
    </row>
    <row r="162" spans="3:55" ht="17.45" customHeight="1" x14ac:dyDescent="0.2">
      <c r="C162" s="192"/>
      <c r="D162" s="192"/>
      <c r="E162" s="192"/>
      <c r="F162" s="158">
        <f>DATOS!$E$10</f>
        <v>2020</v>
      </c>
      <c r="G162" s="194">
        <v>0.3</v>
      </c>
      <c r="H162" s="192"/>
      <c r="I162" s="178"/>
      <c r="J162" s="166">
        <f t="shared" si="139"/>
        <v>0</v>
      </c>
      <c r="K162" s="160">
        <f t="shared" si="140"/>
        <v>0</v>
      </c>
      <c r="L162" s="160">
        <f t="shared" si="141"/>
        <v>0</v>
      </c>
      <c r="M162" s="160">
        <f t="shared" si="142"/>
        <v>0</v>
      </c>
      <c r="N162" s="160">
        <f t="shared" si="143"/>
        <v>0</v>
      </c>
      <c r="O162" s="195"/>
      <c r="P162" s="167">
        <f t="shared" si="144"/>
        <v>0</v>
      </c>
      <c r="Q162" s="168">
        <f t="shared" si="145"/>
        <v>1</v>
      </c>
      <c r="R162" s="160">
        <f t="shared" si="146"/>
        <v>0</v>
      </c>
      <c r="T162" s="40">
        <f t="shared" si="147"/>
        <v>0</v>
      </c>
      <c r="U162" s="42">
        <f t="shared" si="148"/>
        <v>1</v>
      </c>
      <c r="V162" s="160">
        <f t="shared" si="149"/>
        <v>0</v>
      </c>
      <c r="W162" s="167">
        <f t="shared" si="150"/>
        <v>0</v>
      </c>
      <c r="X162" s="168">
        <f t="shared" si="151"/>
        <v>1</v>
      </c>
      <c r="Y162" s="160">
        <f t="shared" si="152"/>
        <v>0</v>
      </c>
      <c r="Z162" s="167">
        <f t="shared" si="153"/>
        <v>0</v>
      </c>
      <c r="AA162" s="168">
        <f t="shared" si="154"/>
        <v>1</v>
      </c>
      <c r="AB162" s="160">
        <f t="shared" si="155"/>
        <v>0</v>
      </c>
      <c r="AC162" s="167">
        <f t="shared" si="156"/>
        <v>0</v>
      </c>
      <c r="AD162" s="168">
        <f t="shared" si="157"/>
        <v>1</v>
      </c>
      <c r="AE162" s="160">
        <f t="shared" si="158"/>
        <v>0</v>
      </c>
      <c r="AF162" s="167">
        <f t="shared" si="159"/>
        <v>0</v>
      </c>
      <c r="AG162" s="168">
        <f t="shared" si="160"/>
        <v>1</v>
      </c>
      <c r="AH162" s="160">
        <f t="shared" si="161"/>
        <v>0</v>
      </c>
      <c r="AI162" s="167">
        <f t="shared" si="162"/>
        <v>0</v>
      </c>
      <c r="AJ162" s="168">
        <f t="shared" si="163"/>
        <v>1</v>
      </c>
      <c r="AK162" s="160">
        <f t="shared" si="164"/>
        <v>0</v>
      </c>
      <c r="AL162" s="167">
        <f t="shared" si="165"/>
        <v>0</v>
      </c>
      <c r="AM162" s="168">
        <f t="shared" si="166"/>
        <v>1</v>
      </c>
      <c r="AN162" s="160">
        <f t="shared" si="167"/>
        <v>0</v>
      </c>
      <c r="AO162" s="167">
        <f t="shared" si="168"/>
        <v>0</v>
      </c>
      <c r="AP162" s="168">
        <f t="shared" si="169"/>
        <v>1</v>
      </c>
      <c r="AQ162" s="160">
        <f t="shared" si="170"/>
        <v>0</v>
      </c>
      <c r="AR162" s="167">
        <f t="shared" si="171"/>
        <v>0</v>
      </c>
      <c r="AS162" s="168">
        <f t="shared" si="172"/>
        <v>1</v>
      </c>
      <c r="AT162" s="160">
        <f t="shared" si="173"/>
        <v>0</v>
      </c>
      <c r="AU162" s="167">
        <f t="shared" si="174"/>
        <v>0</v>
      </c>
      <c r="AV162" s="168">
        <f t="shared" si="175"/>
        <v>1</v>
      </c>
      <c r="AW162" s="160">
        <f t="shared" si="176"/>
        <v>0</v>
      </c>
      <c r="AX162" s="167">
        <f t="shared" si="177"/>
        <v>0</v>
      </c>
      <c r="AY162" s="168">
        <f t="shared" si="178"/>
        <v>1</v>
      </c>
      <c r="AZ162" s="160">
        <f t="shared" si="138"/>
        <v>0</v>
      </c>
      <c r="BA162" s="167">
        <f t="shared" si="179"/>
        <v>0</v>
      </c>
      <c r="BB162" s="168">
        <f t="shared" si="180"/>
        <v>1</v>
      </c>
      <c r="BC162" s="160">
        <f t="shared" si="181"/>
        <v>0</v>
      </c>
    </row>
    <row r="163" spans="3:55" ht="17.45" customHeight="1" x14ac:dyDescent="0.2">
      <c r="C163" s="192"/>
      <c r="D163" s="192"/>
      <c r="E163" s="192"/>
      <c r="F163" s="158">
        <f>DATOS!$E$10</f>
        <v>2020</v>
      </c>
      <c r="G163" s="194">
        <v>0.3</v>
      </c>
      <c r="H163" s="192"/>
      <c r="I163" s="178"/>
      <c r="J163" s="166">
        <f t="shared" si="139"/>
        <v>0</v>
      </c>
      <c r="K163" s="160">
        <f t="shared" si="140"/>
        <v>0</v>
      </c>
      <c r="L163" s="160">
        <f t="shared" si="141"/>
        <v>0</v>
      </c>
      <c r="M163" s="160">
        <f t="shared" si="142"/>
        <v>0</v>
      </c>
      <c r="N163" s="160">
        <f t="shared" si="143"/>
        <v>0</v>
      </c>
      <c r="O163" s="195"/>
      <c r="P163" s="167">
        <f t="shared" si="144"/>
        <v>0</v>
      </c>
      <c r="Q163" s="168">
        <f t="shared" si="145"/>
        <v>1</v>
      </c>
      <c r="R163" s="160">
        <f t="shared" si="146"/>
        <v>0</v>
      </c>
      <c r="T163" s="40">
        <f t="shared" si="147"/>
        <v>0</v>
      </c>
      <c r="U163" s="42">
        <f t="shared" si="148"/>
        <v>1</v>
      </c>
      <c r="V163" s="160">
        <f t="shared" si="149"/>
        <v>0</v>
      </c>
      <c r="W163" s="167">
        <f t="shared" si="150"/>
        <v>0</v>
      </c>
      <c r="X163" s="168">
        <f t="shared" si="151"/>
        <v>1</v>
      </c>
      <c r="Y163" s="160">
        <f t="shared" si="152"/>
        <v>0</v>
      </c>
      <c r="Z163" s="167">
        <f t="shared" si="153"/>
        <v>0</v>
      </c>
      <c r="AA163" s="168">
        <f t="shared" si="154"/>
        <v>1</v>
      </c>
      <c r="AB163" s="160">
        <f t="shared" si="155"/>
        <v>0</v>
      </c>
      <c r="AC163" s="167">
        <f t="shared" si="156"/>
        <v>0</v>
      </c>
      <c r="AD163" s="168">
        <f t="shared" si="157"/>
        <v>1</v>
      </c>
      <c r="AE163" s="160">
        <f t="shared" si="158"/>
        <v>0</v>
      </c>
      <c r="AF163" s="167">
        <f t="shared" si="159"/>
        <v>0</v>
      </c>
      <c r="AG163" s="168">
        <f t="shared" si="160"/>
        <v>1</v>
      </c>
      <c r="AH163" s="160">
        <f t="shared" si="161"/>
        <v>0</v>
      </c>
      <c r="AI163" s="167">
        <f t="shared" si="162"/>
        <v>0</v>
      </c>
      <c r="AJ163" s="168">
        <f t="shared" si="163"/>
        <v>1</v>
      </c>
      <c r="AK163" s="160">
        <f t="shared" si="164"/>
        <v>0</v>
      </c>
      <c r="AL163" s="167">
        <f t="shared" si="165"/>
        <v>0</v>
      </c>
      <c r="AM163" s="168">
        <f t="shared" si="166"/>
        <v>1</v>
      </c>
      <c r="AN163" s="160">
        <f t="shared" si="167"/>
        <v>0</v>
      </c>
      <c r="AO163" s="167">
        <f t="shared" si="168"/>
        <v>0</v>
      </c>
      <c r="AP163" s="168">
        <f t="shared" si="169"/>
        <v>1</v>
      </c>
      <c r="AQ163" s="160">
        <f t="shared" si="170"/>
        <v>0</v>
      </c>
      <c r="AR163" s="167">
        <f t="shared" si="171"/>
        <v>0</v>
      </c>
      <c r="AS163" s="168">
        <f t="shared" si="172"/>
        <v>1</v>
      </c>
      <c r="AT163" s="160">
        <f t="shared" si="173"/>
        <v>0</v>
      </c>
      <c r="AU163" s="167">
        <f t="shared" si="174"/>
        <v>0</v>
      </c>
      <c r="AV163" s="168">
        <f t="shared" si="175"/>
        <v>1</v>
      </c>
      <c r="AW163" s="160">
        <f t="shared" si="176"/>
        <v>0</v>
      </c>
      <c r="AX163" s="167">
        <f t="shared" si="177"/>
        <v>0</v>
      </c>
      <c r="AY163" s="168">
        <f t="shared" si="178"/>
        <v>1</v>
      </c>
      <c r="AZ163" s="160">
        <f t="shared" si="138"/>
        <v>0</v>
      </c>
      <c r="BA163" s="167">
        <f t="shared" si="179"/>
        <v>0</v>
      </c>
      <c r="BB163" s="168">
        <f t="shared" si="180"/>
        <v>1</v>
      </c>
      <c r="BC163" s="160">
        <f t="shared" si="181"/>
        <v>0</v>
      </c>
    </row>
    <row r="164" spans="3:55" ht="17.45" customHeight="1" x14ac:dyDescent="0.2">
      <c r="C164" s="192"/>
      <c r="D164" s="192"/>
      <c r="E164" s="192"/>
      <c r="F164" s="158">
        <f>DATOS!$E$10</f>
        <v>2020</v>
      </c>
      <c r="G164" s="194">
        <v>0.3</v>
      </c>
      <c r="H164" s="192"/>
      <c r="I164" s="178"/>
      <c r="J164" s="166">
        <f t="shared" si="139"/>
        <v>0</v>
      </c>
      <c r="K164" s="160">
        <f t="shared" si="140"/>
        <v>0</v>
      </c>
      <c r="L164" s="160">
        <f t="shared" si="141"/>
        <v>0</v>
      </c>
      <c r="M164" s="160">
        <f t="shared" si="142"/>
        <v>0</v>
      </c>
      <c r="N164" s="160">
        <f t="shared" si="143"/>
        <v>0</v>
      </c>
      <c r="O164" s="195"/>
      <c r="P164" s="167">
        <f t="shared" si="144"/>
        <v>0</v>
      </c>
      <c r="Q164" s="168">
        <f t="shared" si="145"/>
        <v>1</v>
      </c>
      <c r="R164" s="160">
        <f t="shared" si="146"/>
        <v>0</v>
      </c>
      <c r="T164" s="40">
        <f t="shared" si="147"/>
        <v>0</v>
      </c>
      <c r="U164" s="42">
        <f t="shared" si="148"/>
        <v>1</v>
      </c>
      <c r="V164" s="160">
        <f t="shared" si="149"/>
        <v>0</v>
      </c>
      <c r="W164" s="167">
        <f t="shared" si="150"/>
        <v>0</v>
      </c>
      <c r="X164" s="168">
        <f t="shared" si="151"/>
        <v>1</v>
      </c>
      <c r="Y164" s="160">
        <f t="shared" si="152"/>
        <v>0</v>
      </c>
      <c r="Z164" s="167">
        <f t="shared" si="153"/>
        <v>0</v>
      </c>
      <c r="AA164" s="168">
        <f t="shared" si="154"/>
        <v>1</v>
      </c>
      <c r="AB164" s="160">
        <f t="shared" si="155"/>
        <v>0</v>
      </c>
      <c r="AC164" s="167">
        <f t="shared" si="156"/>
        <v>0</v>
      </c>
      <c r="AD164" s="168">
        <f t="shared" si="157"/>
        <v>1</v>
      </c>
      <c r="AE164" s="160">
        <f t="shared" si="158"/>
        <v>0</v>
      </c>
      <c r="AF164" s="167">
        <f t="shared" si="159"/>
        <v>0</v>
      </c>
      <c r="AG164" s="168">
        <f t="shared" si="160"/>
        <v>1</v>
      </c>
      <c r="AH164" s="160">
        <f t="shared" si="161"/>
        <v>0</v>
      </c>
      <c r="AI164" s="167">
        <f t="shared" si="162"/>
        <v>0</v>
      </c>
      <c r="AJ164" s="168">
        <f t="shared" si="163"/>
        <v>1</v>
      </c>
      <c r="AK164" s="160">
        <f t="shared" si="164"/>
        <v>0</v>
      </c>
      <c r="AL164" s="167">
        <f t="shared" si="165"/>
        <v>0</v>
      </c>
      <c r="AM164" s="168">
        <f t="shared" si="166"/>
        <v>1</v>
      </c>
      <c r="AN164" s="160">
        <f t="shared" si="167"/>
        <v>0</v>
      </c>
      <c r="AO164" s="167">
        <f t="shared" si="168"/>
        <v>0</v>
      </c>
      <c r="AP164" s="168">
        <f t="shared" si="169"/>
        <v>1</v>
      </c>
      <c r="AQ164" s="160">
        <f t="shared" si="170"/>
        <v>0</v>
      </c>
      <c r="AR164" s="167">
        <f t="shared" si="171"/>
        <v>0</v>
      </c>
      <c r="AS164" s="168">
        <f t="shared" si="172"/>
        <v>1</v>
      </c>
      <c r="AT164" s="160">
        <f t="shared" si="173"/>
        <v>0</v>
      </c>
      <c r="AU164" s="167">
        <f t="shared" si="174"/>
        <v>0</v>
      </c>
      <c r="AV164" s="168">
        <f t="shared" si="175"/>
        <v>1</v>
      </c>
      <c r="AW164" s="160">
        <f t="shared" si="176"/>
        <v>0</v>
      </c>
      <c r="AX164" s="167">
        <f t="shared" si="177"/>
        <v>0</v>
      </c>
      <c r="AY164" s="168">
        <f t="shared" si="178"/>
        <v>1</v>
      </c>
      <c r="AZ164" s="160">
        <f t="shared" si="138"/>
        <v>0</v>
      </c>
      <c r="BA164" s="167">
        <f t="shared" si="179"/>
        <v>0</v>
      </c>
      <c r="BB164" s="168">
        <f t="shared" si="180"/>
        <v>1</v>
      </c>
      <c r="BC164" s="160">
        <f t="shared" si="181"/>
        <v>0</v>
      </c>
    </row>
    <row r="165" spans="3:55" ht="17.45" customHeight="1" x14ac:dyDescent="0.2">
      <c r="C165" s="192"/>
      <c r="D165" s="192"/>
      <c r="E165" s="192"/>
      <c r="F165" s="158">
        <f>DATOS!$E$10</f>
        <v>2020</v>
      </c>
      <c r="G165" s="194">
        <v>0.3</v>
      </c>
      <c r="H165" s="192"/>
      <c r="I165" s="178"/>
      <c r="J165" s="166">
        <f t="shared" si="139"/>
        <v>0</v>
      </c>
      <c r="K165" s="160">
        <f t="shared" si="140"/>
        <v>0</v>
      </c>
      <c r="L165" s="160">
        <f t="shared" si="141"/>
        <v>0</v>
      </c>
      <c r="M165" s="160">
        <f t="shared" si="142"/>
        <v>0</v>
      </c>
      <c r="N165" s="160">
        <f t="shared" si="143"/>
        <v>0</v>
      </c>
      <c r="O165" s="195"/>
      <c r="P165" s="167">
        <f t="shared" si="144"/>
        <v>0</v>
      </c>
      <c r="Q165" s="168">
        <f t="shared" si="145"/>
        <v>1</v>
      </c>
      <c r="R165" s="160">
        <f t="shared" si="146"/>
        <v>0</v>
      </c>
      <c r="T165" s="40">
        <f t="shared" si="147"/>
        <v>0</v>
      </c>
      <c r="U165" s="42">
        <f t="shared" si="148"/>
        <v>1</v>
      </c>
      <c r="V165" s="160">
        <f t="shared" si="149"/>
        <v>0</v>
      </c>
      <c r="W165" s="167">
        <f t="shared" si="150"/>
        <v>0</v>
      </c>
      <c r="X165" s="168">
        <f t="shared" si="151"/>
        <v>1</v>
      </c>
      <c r="Y165" s="160">
        <f t="shared" si="152"/>
        <v>0</v>
      </c>
      <c r="Z165" s="167">
        <f t="shared" si="153"/>
        <v>0</v>
      </c>
      <c r="AA165" s="168">
        <f t="shared" si="154"/>
        <v>1</v>
      </c>
      <c r="AB165" s="160">
        <f t="shared" si="155"/>
        <v>0</v>
      </c>
      <c r="AC165" s="167">
        <f t="shared" si="156"/>
        <v>0</v>
      </c>
      <c r="AD165" s="168">
        <f t="shared" si="157"/>
        <v>1</v>
      </c>
      <c r="AE165" s="160">
        <f t="shared" si="158"/>
        <v>0</v>
      </c>
      <c r="AF165" s="167">
        <f t="shared" si="159"/>
        <v>0</v>
      </c>
      <c r="AG165" s="168">
        <f t="shared" si="160"/>
        <v>1</v>
      </c>
      <c r="AH165" s="160">
        <f t="shared" si="161"/>
        <v>0</v>
      </c>
      <c r="AI165" s="167">
        <f t="shared" si="162"/>
        <v>0</v>
      </c>
      <c r="AJ165" s="168">
        <f t="shared" si="163"/>
        <v>1</v>
      </c>
      <c r="AK165" s="160">
        <f t="shared" si="164"/>
        <v>0</v>
      </c>
      <c r="AL165" s="167">
        <f t="shared" si="165"/>
        <v>0</v>
      </c>
      <c r="AM165" s="168">
        <f t="shared" si="166"/>
        <v>1</v>
      </c>
      <c r="AN165" s="160">
        <f t="shared" si="167"/>
        <v>0</v>
      </c>
      <c r="AO165" s="167">
        <f t="shared" si="168"/>
        <v>0</v>
      </c>
      <c r="AP165" s="168">
        <f t="shared" si="169"/>
        <v>1</v>
      </c>
      <c r="AQ165" s="160">
        <f t="shared" si="170"/>
        <v>0</v>
      </c>
      <c r="AR165" s="167">
        <f t="shared" si="171"/>
        <v>0</v>
      </c>
      <c r="AS165" s="168">
        <f t="shared" si="172"/>
        <v>1</v>
      </c>
      <c r="AT165" s="160">
        <f t="shared" si="173"/>
        <v>0</v>
      </c>
      <c r="AU165" s="167">
        <f t="shared" si="174"/>
        <v>0</v>
      </c>
      <c r="AV165" s="168">
        <f t="shared" si="175"/>
        <v>1</v>
      </c>
      <c r="AW165" s="160">
        <f t="shared" si="176"/>
        <v>0</v>
      </c>
      <c r="AX165" s="167">
        <f t="shared" si="177"/>
        <v>0</v>
      </c>
      <c r="AY165" s="168">
        <f t="shared" si="178"/>
        <v>1</v>
      </c>
      <c r="AZ165" s="160">
        <f t="shared" si="138"/>
        <v>0</v>
      </c>
      <c r="BA165" s="167">
        <f t="shared" si="179"/>
        <v>0</v>
      </c>
      <c r="BB165" s="168">
        <f t="shared" si="180"/>
        <v>1</v>
      </c>
      <c r="BC165" s="160">
        <f t="shared" si="181"/>
        <v>0</v>
      </c>
    </row>
    <row r="166" spans="3:55" ht="17.45" customHeight="1" x14ac:dyDescent="0.2">
      <c r="C166" s="192"/>
      <c r="D166" s="192"/>
      <c r="E166" s="192"/>
      <c r="F166" s="158">
        <f>DATOS!$E$10</f>
        <v>2020</v>
      </c>
      <c r="G166" s="194">
        <v>0.3</v>
      </c>
      <c r="H166" s="192"/>
      <c r="I166" s="178"/>
      <c r="J166" s="166">
        <f t="shared" si="139"/>
        <v>0</v>
      </c>
      <c r="K166" s="160">
        <f t="shared" si="140"/>
        <v>0</v>
      </c>
      <c r="L166" s="160">
        <f t="shared" si="141"/>
        <v>0</v>
      </c>
      <c r="M166" s="160">
        <f t="shared" si="142"/>
        <v>0</v>
      </c>
      <c r="N166" s="160">
        <f t="shared" si="143"/>
        <v>0</v>
      </c>
      <c r="O166" s="195"/>
      <c r="P166" s="167">
        <f t="shared" si="144"/>
        <v>0</v>
      </c>
      <c r="Q166" s="168">
        <f t="shared" si="145"/>
        <v>1</v>
      </c>
      <c r="R166" s="160">
        <f t="shared" si="146"/>
        <v>0</v>
      </c>
      <c r="T166" s="40">
        <f t="shared" si="147"/>
        <v>0</v>
      </c>
      <c r="U166" s="42">
        <f t="shared" si="148"/>
        <v>1</v>
      </c>
      <c r="V166" s="160">
        <f t="shared" si="149"/>
        <v>0</v>
      </c>
      <c r="W166" s="167">
        <f t="shared" si="150"/>
        <v>0</v>
      </c>
      <c r="X166" s="168">
        <f t="shared" si="151"/>
        <v>1</v>
      </c>
      <c r="Y166" s="160">
        <f t="shared" si="152"/>
        <v>0</v>
      </c>
      <c r="Z166" s="167">
        <f t="shared" si="153"/>
        <v>0</v>
      </c>
      <c r="AA166" s="168">
        <f t="shared" si="154"/>
        <v>1</v>
      </c>
      <c r="AB166" s="160">
        <f t="shared" si="155"/>
        <v>0</v>
      </c>
      <c r="AC166" s="167">
        <f t="shared" si="156"/>
        <v>0</v>
      </c>
      <c r="AD166" s="168">
        <f t="shared" si="157"/>
        <v>1</v>
      </c>
      <c r="AE166" s="160">
        <f t="shared" si="158"/>
        <v>0</v>
      </c>
      <c r="AF166" s="167">
        <f t="shared" si="159"/>
        <v>0</v>
      </c>
      <c r="AG166" s="168">
        <f t="shared" si="160"/>
        <v>1</v>
      </c>
      <c r="AH166" s="160">
        <f t="shared" si="161"/>
        <v>0</v>
      </c>
      <c r="AI166" s="167">
        <f t="shared" si="162"/>
        <v>0</v>
      </c>
      <c r="AJ166" s="168">
        <f t="shared" si="163"/>
        <v>1</v>
      </c>
      <c r="AK166" s="160">
        <f t="shared" si="164"/>
        <v>0</v>
      </c>
      <c r="AL166" s="167">
        <f t="shared" si="165"/>
        <v>0</v>
      </c>
      <c r="AM166" s="168">
        <f t="shared" si="166"/>
        <v>1</v>
      </c>
      <c r="AN166" s="160">
        <f t="shared" si="167"/>
        <v>0</v>
      </c>
      <c r="AO166" s="167">
        <f t="shared" si="168"/>
        <v>0</v>
      </c>
      <c r="AP166" s="168">
        <f t="shared" si="169"/>
        <v>1</v>
      </c>
      <c r="AQ166" s="160">
        <f t="shared" si="170"/>
        <v>0</v>
      </c>
      <c r="AR166" s="167">
        <f t="shared" si="171"/>
        <v>0</v>
      </c>
      <c r="AS166" s="168">
        <f t="shared" si="172"/>
        <v>1</v>
      </c>
      <c r="AT166" s="160">
        <f t="shared" si="173"/>
        <v>0</v>
      </c>
      <c r="AU166" s="167">
        <f t="shared" si="174"/>
        <v>0</v>
      </c>
      <c r="AV166" s="168">
        <f t="shared" si="175"/>
        <v>1</v>
      </c>
      <c r="AW166" s="160">
        <f t="shared" si="176"/>
        <v>0</v>
      </c>
      <c r="AX166" s="167">
        <f t="shared" si="177"/>
        <v>0</v>
      </c>
      <c r="AY166" s="168">
        <f t="shared" si="178"/>
        <v>1</v>
      </c>
      <c r="AZ166" s="160">
        <f t="shared" si="138"/>
        <v>0</v>
      </c>
      <c r="BA166" s="167">
        <f t="shared" si="179"/>
        <v>0</v>
      </c>
      <c r="BB166" s="168">
        <f t="shared" si="180"/>
        <v>1</v>
      </c>
      <c r="BC166" s="160">
        <f t="shared" si="181"/>
        <v>0</v>
      </c>
    </row>
    <row r="167" spans="3:55" ht="17.45" customHeight="1" x14ac:dyDescent="0.2">
      <c r="C167" s="192"/>
      <c r="D167" s="192"/>
      <c r="E167" s="192"/>
      <c r="F167" s="158">
        <f>DATOS!$E$10</f>
        <v>2020</v>
      </c>
      <c r="G167" s="194">
        <v>0.3</v>
      </c>
      <c r="H167" s="192"/>
      <c r="I167" s="178"/>
      <c r="J167" s="166">
        <f t="shared" si="139"/>
        <v>0</v>
      </c>
      <c r="K167" s="160">
        <f t="shared" si="140"/>
        <v>0</v>
      </c>
      <c r="L167" s="160">
        <f t="shared" si="141"/>
        <v>0</v>
      </c>
      <c r="M167" s="160">
        <f t="shared" si="142"/>
        <v>0</v>
      </c>
      <c r="N167" s="160">
        <f t="shared" si="143"/>
        <v>0</v>
      </c>
      <c r="O167" s="195"/>
      <c r="P167" s="167">
        <f t="shared" si="144"/>
        <v>0</v>
      </c>
      <c r="Q167" s="168">
        <f t="shared" si="145"/>
        <v>1</v>
      </c>
      <c r="R167" s="160">
        <f t="shared" si="146"/>
        <v>0</v>
      </c>
      <c r="T167" s="40">
        <f t="shared" si="147"/>
        <v>0</v>
      </c>
      <c r="U167" s="42">
        <f t="shared" si="148"/>
        <v>1</v>
      </c>
      <c r="V167" s="160">
        <f t="shared" si="149"/>
        <v>0</v>
      </c>
      <c r="W167" s="167">
        <f t="shared" si="150"/>
        <v>0</v>
      </c>
      <c r="X167" s="168">
        <f t="shared" si="151"/>
        <v>1</v>
      </c>
      <c r="Y167" s="160">
        <f t="shared" si="152"/>
        <v>0</v>
      </c>
      <c r="Z167" s="167">
        <f t="shared" si="153"/>
        <v>0</v>
      </c>
      <c r="AA167" s="168">
        <f t="shared" si="154"/>
        <v>1</v>
      </c>
      <c r="AB167" s="160">
        <f t="shared" si="155"/>
        <v>0</v>
      </c>
      <c r="AC167" s="167">
        <f t="shared" si="156"/>
        <v>0</v>
      </c>
      <c r="AD167" s="168">
        <f t="shared" si="157"/>
        <v>1</v>
      </c>
      <c r="AE167" s="160">
        <f t="shared" si="158"/>
        <v>0</v>
      </c>
      <c r="AF167" s="167">
        <f t="shared" si="159"/>
        <v>0</v>
      </c>
      <c r="AG167" s="168">
        <f t="shared" si="160"/>
        <v>1</v>
      </c>
      <c r="AH167" s="160">
        <f t="shared" si="161"/>
        <v>0</v>
      </c>
      <c r="AI167" s="167">
        <f t="shared" si="162"/>
        <v>0</v>
      </c>
      <c r="AJ167" s="168">
        <f t="shared" si="163"/>
        <v>1</v>
      </c>
      <c r="AK167" s="160">
        <f t="shared" si="164"/>
        <v>0</v>
      </c>
      <c r="AL167" s="167">
        <f t="shared" si="165"/>
        <v>0</v>
      </c>
      <c r="AM167" s="168">
        <f t="shared" si="166"/>
        <v>1</v>
      </c>
      <c r="AN167" s="160">
        <f t="shared" si="167"/>
        <v>0</v>
      </c>
      <c r="AO167" s="167">
        <f t="shared" si="168"/>
        <v>0</v>
      </c>
      <c r="AP167" s="168">
        <f t="shared" si="169"/>
        <v>1</v>
      </c>
      <c r="AQ167" s="160">
        <f t="shared" si="170"/>
        <v>0</v>
      </c>
      <c r="AR167" s="167">
        <f t="shared" si="171"/>
        <v>0</v>
      </c>
      <c r="AS167" s="168">
        <f t="shared" si="172"/>
        <v>1</v>
      </c>
      <c r="AT167" s="160">
        <f t="shared" si="173"/>
        <v>0</v>
      </c>
      <c r="AU167" s="167">
        <f t="shared" si="174"/>
        <v>0</v>
      </c>
      <c r="AV167" s="168">
        <f t="shared" si="175"/>
        <v>1</v>
      </c>
      <c r="AW167" s="160">
        <f t="shared" si="176"/>
        <v>0</v>
      </c>
      <c r="AX167" s="167">
        <f t="shared" si="177"/>
        <v>0</v>
      </c>
      <c r="AY167" s="168">
        <f t="shared" si="178"/>
        <v>1</v>
      </c>
      <c r="AZ167" s="160">
        <f t="shared" si="138"/>
        <v>0</v>
      </c>
      <c r="BA167" s="167">
        <f t="shared" si="179"/>
        <v>0</v>
      </c>
      <c r="BB167" s="168">
        <f t="shared" si="180"/>
        <v>1</v>
      </c>
      <c r="BC167" s="160">
        <f t="shared" si="181"/>
        <v>0</v>
      </c>
    </row>
    <row r="168" spans="3:55" ht="17.45" customHeight="1" x14ac:dyDescent="0.2">
      <c r="C168" s="192"/>
      <c r="D168" s="192"/>
      <c r="E168" s="192"/>
      <c r="F168" s="158">
        <f>DATOS!$E$10</f>
        <v>2020</v>
      </c>
      <c r="G168" s="194">
        <v>0.3</v>
      </c>
      <c r="H168" s="192"/>
      <c r="I168" s="178"/>
      <c r="J168" s="166">
        <f t="shared" si="139"/>
        <v>0</v>
      </c>
      <c r="K168" s="160">
        <f t="shared" si="140"/>
        <v>0</v>
      </c>
      <c r="L168" s="160">
        <f t="shared" si="141"/>
        <v>0</v>
      </c>
      <c r="M168" s="160">
        <f t="shared" si="142"/>
        <v>0</v>
      </c>
      <c r="N168" s="160">
        <f t="shared" si="143"/>
        <v>0</v>
      </c>
      <c r="O168" s="195"/>
      <c r="P168" s="167">
        <f t="shared" si="144"/>
        <v>0</v>
      </c>
      <c r="Q168" s="168">
        <f t="shared" si="145"/>
        <v>1</v>
      </c>
      <c r="R168" s="160">
        <f t="shared" si="146"/>
        <v>0</v>
      </c>
      <c r="T168" s="40">
        <f t="shared" si="147"/>
        <v>0</v>
      </c>
      <c r="U168" s="42">
        <f t="shared" si="148"/>
        <v>1</v>
      </c>
      <c r="V168" s="160">
        <f t="shared" si="149"/>
        <v>0</v>
      </c>
      <c r="W168" s="167">
        <f t="shared" si="150"/>
        <v>0</v>
      </c>
      <c r="X168" s="168">
        <f t="shared" si="151"/>
        <v>1</v>
      </c>
      <c r="Y168" s="160">
        <f t="shared" si="152"/>
        <v>0</v>
      </c>
      <c r="Z168" s="167">
        <f t="shared" si="153"/>
        <v>0</v>
      </c>
      <c r="AA168" s="168">
        <f t="shared" si="154"/>
        <v>1</v>
      </c>
      <c r="AB168" s="160">
        <f t="shared" si="155"/>
        <v>0</v>
      </c>
      <c r="AC168" s="167">
        <f t="shared" si="156"/>
        <v>0</v>
      </c>
      <c r="AD168" s="168">
        <f t="shared" si="157"/>
        <v>1</v>
      </c>
      <c r="AE168" s="160">
        <f t="shared" si="158"/>
        <v>0</v>
      </c>
      <c r="AF168" s="167">
        <f t="shared" si="159"/>
        <v>0</v>
      </c>
      <c r="AG168" s="168">
        <f t="shared" si="160"/>
        <v>1</v>
      </c>
      <c r="AH168" s="160">
        <f t="shared" si="161"/>
        <v>0</v>
      </c>
      <c r="AI168" s="167">
        <f t="shared" si="162"/>
        <v>0</v>
      </c>
      <c r="AJ168" s="168">
        <f t="shared" si="163"/>
        <v>1</v>
      </c>
      <c r="AK168" s="160">
        <f t="shared" si="164"/>
        <v>0</v>
      </c>
      <c r="AL168" s="167">
        <f t="shared" si="165"/>
        <v>0</v>
      </c>
      <c r="AM168" s="168">
        <f t="shared" si="166"/>
        <v>1</v>
      </c>
      <c r="AN168" s="160">
        <f t="shared" si="167"/>
        <v>0</v>
      </c>
      <c r="AO168" s="167">
        <f t="shared" si="168"/>
        <v>0</v>
      </c>
      <c r="AP168" s="168">
        <f t="shared" si="169"/>
        <v>1</v>
      </c>
      <c r="AQ168" s="160">
        <f t="shared" si="170"/>
        <v>0</v>
      </c>
      <c r="AR168" s="167">
        <f t="shared" si="171"/>
        <v>0</v>
      </c>
      <c r="AS168" s="168">
        <f t="shared" si="172"/>
        <v>1</v>
      </c>
      <c r="AT168" s="160">
        <f t="shared" si="173"/>
        <v>0</v>
      </c>
      <c r="AU168" s="167">
        <f t="shared" si="174"/>
        <v>0</v>
      </c>
      <c r="AV168" s="168">
        <f t="shared" si="175"/>
        <v>1</v>
      </c>
      <c r="AW168" s="160">
        <f t="shared" si="176"/>
        <v>0</v>
      </c>
      <c r="AX168" s="167">
        <f t="shared" si="177"/>
        <v>0</v>
      </c>
      <c r="AY168" s="168">
        <f t="shared" si="178"/>
        <v>1</v>
      </c>
      <c r="AZ168" s="160">
        <f t="shared" si="138"/>
        <v>0</v>
      </c>
      <c r="BA168" s="167">
        <f t="shared" si="179"/>
        <v>0</v>
      </c>
      <c r="BB168" s="168">
        <f t="shared" si="180"/>
        <v>1</v>
      </c>
      <c r="BC168" s="160">
        <f t="shared" si="181"/>
        <v>0</v>
      </c>
    </row>
    <row r="169" spans="3:55" ht="17.45" customHeight="1" x14ac:dyDescent="0.2">
      <c r="C169" s="192"/>
      <c r="D169" s="192"/>
      <c r="E169" s="192"/>
      <c r="F169" s="158">
        <f>DATOS!$E$10</f>
        <v>2020</v>
      </c>
      <c r="G169" s="194">
        <v>0.3</v>
      </c>
      <c r="H169" s="192"/>
      <c r="I169" s="178"/>
      <c r="J169" s="166">
        <f t="shared" si="139"/>
        <v>0</v>
      </c>
      <c r="K169" s="160">
        <f t="shared" si="140"/>
        <v>0</v>
      </c>
      <c r="L169" s="160">
        <f t="shared" si="141"/>
        <v>0</v>
      </c>
      <c r="M169" s="160">
        <f t="shared" si="142"/>
        <v>0</v>
      </c>
      <c r="N169" s="160">
        <f t="shared" si="143"/>
        <v>0</v>
      </c>
      <c r="O169" s="195"/>
      <c r="P169" s="167">
        <f t="shared" si="144"/>
        <v>0</v>
      </c>
      <c r="Q169" s="168">
        <f t="shared" si="145"/>
        <v>1</v>
      </c>
      <c r="R169" s="160">
        <f t="shared" si="146"/>
        <v>0</v>
      </c>
      <c r="T169" s="40">
        <f t="shared" si="147"/>
        <v>0</v>
      </c>
      <c r="U169" s="42">
        <f t="shared" si="148"/>
        <v>1</v>
      </c>
      <c r="V169" s="160">
        <f t="shared" si="149"/>
        <v>0</v>
      </c>
      <c r="W169" s="167">
        <f t="shared" si="150"/>
        <v>0</v>
      </c>
      <c r="X169" s="168">
        <f t="shared" si="151"/>
        <v>1</v>
      </c>
      <c r="Y169" s="160">
        <f t="shared" si="152"/>
        <v>0</v>
      </c>
      <c r="Z169" s="167">
        <f t="shared" si="153"/>
        <v>0</v>
      </c>
      <c r="AA169" s="168">
        <f t="shared" si="154"/>
        <v>1</v>
      </c>
      <c r="AB169" s="160">
        <f t="shared" si="155"/>
        <v>0</v>
      </c>
      <c r="AC169" s="167">
        <f t="shared" si="156"/>
        <v>0</v>
      </c>
      <c r="AD169" s="168">
        <f t="shared" si="157"/>
        <v>1</v>
      </c>
      <c r="AE169" s="160">
        <f t="shared" si="158"/>
        <v>0</v>
      </c>
      <c r="AF169" s="167">
        <f t="shared" si="159"/>
        <v>0</v>
      </c>
      <c r="AG169" s="168">
        <f t="shared" si="160"/>
        <v>1</v>
      </c>
      <c r="AH169" s="160">
        <f t="shared" si="161"/>
        <v>0</v>
      </c>
      <c r="AI169" s="167">
        <f t="shared" si="162"/>
        <v>0</v>
      </c>
      <c r="AJ169" s="168">
        <f t="shared" si="163"/>
        <v>1</v>
      </c>
      <c r="AK169" s="160">
        <f t="shared" si="164"/>
        <v>0</v>
      </c>
      <c r="AL169" s="167">
        <f t="shared" si="165"/>
        <v>0</v>
      </c>
      <c r="AM169" s="168">
        <f t="shared" si="166"/>
        <v>1</v>
      </c>
      <c r="AN169" s="160">
        <f t="shared" si="167"/>
        <v>0</v>
      </c>
      <c r="AO169" s="167">
        <f t="shared" si="168"/>
        <v>0</v>
      </c>
      <c r="AP169" s="168">
        <f t="shared" si="169"/>
        <v>1</v>
      </c>
      <c r="AQ169" s="160">
        <f t="shared" si="170"/>
        <v>0</v>
      </c>
      <c r="AR169" s="167">
        <f t="shared" si="171"/>
        <v>0</v>
      </c>
      <c r="AS169" s="168">
        <f t="shared" si="172"/>
        <v>1</v>
      </c>
      <c r="AT169" s="160">
        <f t="shared" si="173"/>
        <v>0</v>
      </c>
      <c r="AU169" s="167">
        <f t="shared" si="174"/>
        <v>0</v>
      </c>
      <c r="AV169" s="168">
        <f t="shared" si="175"/>
        <v>1</v>
      </c>
      <c r="AW169" s="160">
        <f t="shared" si="176"/>
        <v>0</v>
      </c>
      <c r="AX169" s="167">
        <f t="shared" si="177"/>
        <v>0</v>
      </c>
      <c r="AY169" s="168">
        <f t="shared" si="178"/>
        <v>1</v>
      </c>
      <c r="AZ169" s="160">
        <f t="shared" si="138"/>
        <v>0</v>
      </c>
      <c r="BA169" s="167">
        <f t="shared" si="179"/>
        <v>0</v>
      </c>
      <c r="BB169" s="168">
        <f t="shared" si="180"/>
        <v>1</v>
      </c>
      <c r="BC169" s="160">
        <f t="shared" si="181"/>
        <v>0</v>
      </c>
    </row>
    <row r="170" spans="3:55" ht="17.45" customHeight="1" x14ac:dyDescent="0.2">
      <c r="C170" s="192"/>
      <c r="D170" s="192"/>
      <c r="E170" s="192"/>
      <c r="F170" s="158">
        <f>DATOS!$E$10</f>
        <v>2020</v>
      </c>
      <c r="G170" s="194">
        <v>0.3</v>
      </c>
      <c r="H170" s="192"/>
      <c r="I170" s="178"/>
      <c r="J170" s="166">
        <f t="shared" si="139"/>
        <v>0</v>
      </c>
      <c r="K170" s="160">
        <f t="shared" si="140"/>
        <v>0</v>
      </c>
      <c r="L170" s="160">
        <f t="shared" si="141"/>
        <v>0</v>
      </c>
      <c r="M170" s="160">
        <f t="shared" si="142"/>
        <v>0</v>
      </c>
      <c r="N170" s="160">
        <f t="shared" si="143"/>
        <v>0</v>
      </c>
      <c r="O170" s="195"/>
      <c r="P170" s="167">
        <f t="shared" si="144"/>
        <v>0</v>
      </c>
      <c r="Q170" s="168">
        <f t="shared" si="145"/>
        <v>1</v>
      </c>
      <c r="R170" s="160">
        <f t="shared" si="146"/>
        <v>0</v>
      </c>
      <c r="T170" s="40">
        <f t="shared" si="147"/>
        <v>0</v>
      </c>
      <c r="U170" s="42">
        <f t="shared" si="148"/>
        <v>1</v>
      </c>
      <c r="V170" s="160">
        <f t="shared" si="149"/>
        <v>0</v>
      </c>
      <c r="W170" s="167">
        <f t="shared" si="150"/>
        <v>0</v>
      </c>
      <c r="X170" s="168">
        <f t="shared" si="151"/>
        <v>1</v>
      </c>
      <c r="Y170" s="160">
        <f t="shared" si="152"/>
        <v>0</v>
      </c>
      <c r="Z170" s="167">
        <f t="shared" si="153"/>
        <v>0</v>
      </c>
      <c r="AA170" s="168">
        <f t="shared" si="154"/>
        <v>1</v>
      </c>
      <c r="AB170" s="160">
        <f t="shared" si="155"/>
        <v>0</v>
      </c>
      <c r="AC170" s="167">
        <f t="shared" si="156"/>
        <v>0</v>
      </c>
      <c r="AD170" s="168">
        <f t="shared" si="157"/>
        <v>1</v>
      </c>
      <c r="AE170" s="160">
        <f t="shared" si="158"/>
        <v>0</v>
      </c>
      <c r="AF170" s="167">
        <f t="shared" si="159"/>
        <v>0</v>
      </c>
      <c r="AG170" s="168">
        <f t="shared" si="160"/>
        <v>1</v>
      </c>
      <c r="AH170" s="160">
        <f t="shared" si="161"/>
        <v>0</v>
      </c>
      <c r="AI170" s="167">
        <f t="shared" si="162"/>
        <v>0</v>
      </c>
      <c r="AJ170" s="168">
        <f t="shared" si="163"/>
        <v>1</v>
      </c>
      <c r="AK170" s="160">
        <f t="shared" si="164"/>
        <v>0</v>
      </c>
      <c r="AL170" s="167">
        <f t="shared" si="165"/>
        <v>0</v>
      </c>
      <c r="AM170" s="168">
        <f t="shared" si="166"/>
        <v>1</v>
      </c>
      <c r="AN170" s="160">
        <f t="shared" si="167"/>
        <v>0</v>
      </c>
      <c r="AO170" s="167">
        <f t="shared" si="168"/>
        <v>0</v>
      </c>
      <c r="AP170" s="168">
        <f t="shared" si="169"/>
        <v>1</v>
      </c>
      <c r="AQ170" s="160">
        <f t="shared" si="170"/>
        <v>0</v>
      </c>
      <c r="AR170" s="167">
        <f t="shared" si="171"/>
        <v>0</v>
      </c>
      <c r="AS170" s="168">
        <f t="shared" si="172"/>
        <v>1</v>
      </c>
      <c r="AT170" s="160">
        <f t="shared" si="173"/>
        <v>0</v>
      </c>
      <c r="AU170" s="167">
        <f t="shared" si="174"/>
        <v>0</v>
      </c>
      <c r="AV170" s="168">
        <f t="shared" si="175"/>
        <v>1</v>
      </c>
      <c r="AW170" s="160">
        <f t="shared" si="176"/>
        <v>0</v>
      </c>
      <c r="AX170" s="167">
        <f t="shared" si="177"/>
        <v>0</v>
      </c>
      <c r="AY170" s="168">
        <f t="shared" si="178"/>
        <v>1</v>
      </c>
      <c r="AZ170" s="160">
        <f t="shared" si="138"/>
        <v>0</v>
      </c>
      <c r="BA170" s="167">
        <f t="shared" si="179"/>
        <v>0</v>
      </c>
      <c r="BB170" s="168">
        <f t="shared" si="180"/>
        <v>1</v>
      </c>
      <c r="BC170" s="160">
        <f t="shared" si="181"/>
        <v>0</v>
      </c>
    </row>
    <row r="171" spans="3:55" ht="17.45" customHeight="1" x14ac:dyDescent="0.2">
      <c r="C171" s="192"/>
      <c r="D171" s="192"/>
      <c r="E171" s="192"/>
      <c r="F171" s="158">
        <f>DATOS!$E$10</f>
        <v>2020</v>
      </c>
      <c r="G171" s="194">
        <v>0.3</v>
      </c>
      <c r="H171" s="192"/>
      <c r="I171" s="178"/>
      <c r="J171" s="166">
        <f t="shared" si="139"/>
        <v>0</v>
      </c>
      <c r="K171" s="160">
        <f t="shared" si="140"/>
        <v>0</v>
      </c>
      <c r="L171" s="160">
        <f t="shared" si="141"/>
        <v>0</v>
      </c>
      <c r="M171" s="160">
        <f t="shared" si="142"/>
        <v>0</v>
      </c>
      <c r="N171" s="160">
        <f t="shared" si="143"/>
        <v>0</v>
      </c>
      <c r="O171" s="195"/>
      <c r="P171" s="167">
        <f t="shared" si="144"/>
        <v>0</v>
      </c>
      <c r="Q171" s="168">
        <f t="shared" si="145"/>
        <v>1</v>
      </c>
      <c r="R171" s="160">
        <f t="shared" si="146"/>
        <v>0</v>
      </c>
      <c r="T171" s="40">
        <f t="shared" si="147"/>
        <v>0</v>
      </c>
      <c r="U171" s="42">
        <f t="shared" si="148"/>
        <v>1</v>
      </c>
      <c r="V171" s="160">
        <f t="shared" si="149"/>
        <v>0</v>
      </c>
      <c r="W171" s="167">
        <f t="shared" si="150"/>
        <v>0</v>
      </c>
      <c r="X171" s="168">
        <f t="shared" si="151"/>
        <v>1</v>
      </c>
      <c r="Y171" s="160">
        <f t="shared" si="152"/>
        <v>0</v>
      </c>
      <c r="Z171" s="167">
        <f t="shared" si="153"/>
        <v>0</v>
      </c>
      <c r="AA171" s="168">
        <f t="shared" si="154"/>
        <v>1</v>
      </c>
      <c r="AB171" s="160">
        <f t="shared" si="155"/>
        <v>0</v>
      </c>
      <c r="AC171" s="167">
        <f t="shared" si="156"/>
        <v>0</v>
      </c>
      <c r="AD171" s="168">
        <f t="shared" si="157"/>
        <v>1</v>
      </c>
      <c r="AE171" s="160">
        <f t="shared" si="158"/>
        <v>0</v>
      </c>
      <c r="AF171" s="167">
        <f t="shared" si="159"/>
        <v>0</v>
      </c>
      <c r="AG171" s="168">
        <f t="shared" si="160"/>
        <v>1</v>
      </c>
      <c r="AH171" s="160">
        <f t="shared" si="161"/>
        <v>0</v>
      </c>
      <c r="AI171" s="167">
        <f t="shared" si="162"/>
        <v>0</v>
      </c>
      <c r="AJ171" s="168">
        <f t="shared" si="163"/>
        <v>1</v>
      </c>
      <c r="AK171" s="160">
        <f t="shared" si="164"/>
        <v>0</v>
      </c>
      <c r="AL171" s="167">
        <f t="shared" si="165"/>
        <v>0</v>
      </c>
      <c r="AM171" s="168">
        <f t="shared" si="166"/>
        <v>1</v>
      </c>
      <c r="AN171" s="160">
        <f t="shared" si="167"/>
        <v>0</v>
      </c>
      <c r="AO171" s="167">
        <f t="shared" si="168"/>
        <v>0</v>
      </c>
      <c r="AP171" s="168">
        <f t="shared" si="169"/>
        <v>1</v>
      </c>
      <c r="AQ171" s="160">
        <f t="shared" si="170"/>
        <v>0</v>
      </c>
      <c r="AR171" s="167">
        <f t="shared" si="171"/>
        <v>0</v>
      </c>
      <c r="AS171" s="168">
        <f t="shared" si="172"/>
        <v>1</v>
      </c>
      <c r="AT171" s="160">
        <f t="shared" si="173"/>
        <v>0</v>
      </c>
      <c r="AU171" s="167">
        <f t="shared" si="174"/>
        <v>0</v>
      </c>
      <c r="AV171" s="168">
        <f t="shared" si="175"/>
        <v>1</v>
      </c>
      <c r="AW171" s="160">
        <f t="shared" si="176"/>
        <v>0</v>
      </c>
      <c r="AX171" s="167">
        <f t="shared" si="177"/>
        <v>0</v>
      </c>
      <c r="AY171" s="168">
        <f t="shared" si="178"/>
        <v>1</v>
      </c>
      <c r="AZ171" s="160">
        <f t="shared" si="138"/>
        <v>0</v>
      </c>
      <c r="BA171" s="167">
        <f t="shared" si="179"/>
        <v>0</v>
      </c>
      <c r="BB171" s="168">
        <f t="shared" si="180"/>
        <v>1</v>
      </c>
      <c r="BC171" s="160">
        <f t="shared" si="181"/>
        <v>0</v>
      </c>
    </row>
    <row r="172" spans="3:55" ht="17.45" customHeight="1" x14ac:dyDescent="0.2">
      <c r="C172" s="192"/>
      <c r="D172" s="192"/>
      <c r="E172" s="192"/>
      <c r="F172" s="158">
        <f>DATOS!$E$10</f>
        <v>2020</v>
      </c>
      <c r="G172" s="194">
        <v>0.3</v>
      </c>
      <c r="H172" s="192"/>
      <c r="I172" s="178"/>
      <c r="J172" s="166">
        <f t="shared" si="139"/>
        <v>0</v>
      </c>
      <c r="K172" s="160">
        <f t="shared" si="140"/>
        <v>0</v>
      </c>
      <c r="L172" s="160">
        <f t="shared" si="141"/>
        <v>0</v>
      </c>
      <c r="M172" s="160">
        <f t="shared" si="142"/>
        <v>0</v>
      </c>
      <c r="N172" s="160">
        <f t="shared" si="143"/>
        <v>0</v>
      </c>
      <c r="O172" s="195"/>
      <c r="P172" s="167">
        <f t="shared" si="144"/>
        <v>0</v>
      </c>
      <c r="Q172" s="168">
        <f t="shared" si="145"/>
        <v>1</v>
      </c>
      <c r="R172" s="160">
        <f t="shared" si="146"/>
        <v>0</v>
      </c>
      <c r="T172" s="40">
        <f t="shared" ref="T172:T192" si="182">IF($E172=0,0,IF($E172=$F172,LOOKUP($D172,$T$4:$T$15,V$4:V$15),V$3))</f>
        <v>0</v>
      </c>
      <c r="U172" s="42">
        <f t="shared" ref="U172:U192" si="183">IF($O172=0,1,T172/$O172)</f>
        <v>1</v>
      </c>
      <c r="V172" s="160">
        <f t="shared" si="149"/>
        <v>0</v>
      </c>
      <c r="W172" s="167">
        <f t="shared" si="150"/>
        <v>0</v>
      </c>
      <c r="X172" s="168">
        <f t="shared" si="151"/>
        <v>1</v>
      </c>
      <c r="Y172" s="160">
        <f t="shared" si="152"/>
        <v>0</v>
      </c>
      <c r="Z172" s="167">
        <f t="shared" si="153"/>
        <v>0</v>
      </c>
      <c r="AA172" s="168">
        <f t="shared" si="154"/>
        <v>1</v>
      </c>
      <c r="AB172" s="160">
        <f t="shared" si="155"/>
        <v>0</v>
      </c>
      <c r="AC172" s="167">
        <f t="shared" si="156"/>
        <v>0</v>
      </c>
      <c r="AD172" s="168">
        <f t="shared" si="157"/>
        <v>1</v>
      </c>
      <c r="AE172" s="160">
        <f t="shared" si="158"/>
        <v>0</v>
      </c>
      <c r="AF172" s="167">
        <f t="shared" si="159"/>
        <v>0</v>
      </c>
      <c r="AG172" s="168">
        <f t="shared" si="160"/>
        <v>1</v>
      </c>
      <c r="AH172" s="160">
        <f t="shared" si="161"/>
        <v>0</v>
      </c>
      <c r="AI172" s="167">
        <f t="shared" si="162"/>
        <v>0</v>
      </c>
      <c r="AJ172" s="168">
        <f t="shared" si="163"/>
        <v>1</v>
      </c>
      <c r="AK172" s="160">
        <f t="shared" si="164"/>
        <v>0</v>
      </c>
      <c r="AL172" s="167">
        <f t="shared" si="165"/>
        <v>0</v>
      </c>
      <c r="AM172" s="168">
        <f t="shared" si="166"/>
        <v>1</v>
      </c>
      <c r="AN172" s="160">
        <f t="shared" si="167"/>
        <v>0</v>
      </c>
      <c r="AO172" s="167">
        <f t="shared" si="168"/>
        <v>0</v>
      </c>
      <c r="AP172" s="168">
        <f t="shared" si="169"/>
        <v>1</v>
      </c>
      <c r="AQ172" s="160">
        <f t="shared" si="170"/>
        <v>0</v>
      </c>
      <c r="AR172" s="167">
        <f t="shared" si="171"/>
        <v>0</v>
      </c>
      <c r="AS172" s="168">
        <f t="shared" si="172"/>
        <v>1</v>
      </c>
      <c r="AT172" s="160">
        <f t="shared" si="173"/>
        <v>0</v>
      </c>
      <c r="AU172" s="167">
        <f t="shared" si="174"/>
        <v>0</v>
      </c>
      <c r="AV172" s="168">
        <f t="shared" si="175"/>
        <v>1</v>
      </c>
      <c r="AW172" s="160">
        <f t="shared" si="176"/>
        <v>0</v>
      </c>
      <c r="AX172" s="167">
        <f t="shared" si="177"/>
        <v>0</v>
      </c>
      <c r="AY172" s="168">
        <f t="shared" si="178"/>
        <v>1</v>
      </c>
      <c r="AZ172" s="160">
        <f t="shared" si="138"/>
        <v>0</v>
      </c>
      <c r="BA172" s="167">
        <f t="shared" si="179"/>
        <v>0</v>
      </c>
      <c r="BB172" s="168">
        <f t="shared" si="180"/>
        <v>1</v>
      </c>
      <c r="BC172" s="160">
        <f t="shared" si="181"/>
        <v>0</v>
      </c>
    </row>
    <row r="173" spans="3:55" ht="17.45" customHeight="1" x14ac:dyDescent="0.2">
      <c r="C173" s="192"/>
      <c r="D173" s="192"/>
      <c r="E173" s="192"/>
      <c r="F173" s="158">
        <f>DATOS!$E$10</f>
        <v>2020</v>
      </c>
      <c r="G173" s="194">
        <v>0.3</v>
      </c>
      <c r="H173" s="192"/>
      <c r="I173" s="178"/>
      <c r="J173" s="166">
        <f t="shared" si="139"/>
        <v>0</v>
      </c>
      <c r="K173" s="160">
        <f t="shared" si="140"/>
        <v>0</v>
      </c>
      <c r="L173" s="160">
        <f t="shared" si="141"/>
        <v>0</v>
      </c>
      <c r="M173" s="160">
        <f t="shared" si="142"/>
        <v>0</v>
      </c>
      <c r="N173" s="160">
        <f t="shared" si="143"/>
        <v>0</v>
      </c>
      <c r="O173" s="195"/>
      <c r="P173" s="167">
        <f t="shared" si="144"/>
        <v>0</v>
      </c>
      <c r="Q173" s="168">
        <f t="shared" si="145"/>
        <v>1</v>
      </c>
      <c r="R173" s="160">
        <f t="shared" si="146"/>
        <v>0</v>
      </c>
      <c r="T173" s="40">
        <f t="shared" si="182"/>
        <v>0</v>
      </c>
      <c r="U173" s="42">
        <f t="shared" si="183"/>
        <v>1</v>
      </c>
      <c r="V173" s="160">
        <f t="shared" si="149"/>
        <v>0</v>
      </c>
      <c r="W173" s="167">
        <f t="shared" si="150"/>
        <v>0</v>
      </c>
      <c r="X173" s="168">
        <f t="shared" si="151"/>
        <v>1</v>
      </c>
      <c r="Y173" s="160">
        <f t="shared" si="152"/>
        <v>0</v>
      </c>
      <c r="Z173" s="167">
        <f t="shared" si="153"/>
        <v>0</v>
      </c>
      <c r="AA173" s="168">
        <f t="shared" si="154"/>
        <v>1</v>
      </c>
      <c r="AB173" s="160">
        <f t="shared" si="155"/>
        <v>0</v>
      </c>
      <c r="AC173" s="167">
        <f t="shared" si="156"/>
        <v>0</v>
      </c>
      <c r="AD173" s="168">
        <f t="shared" si="157"/>
        <v>1</v>
      </c>
      <c r="AE173" s="160">
        <f t="shared" si="158"/>
        <v>0</v>
      </c>
      <c r="AF173" s="167">
        <f t="shared" si="159"/>
        <v>0</v>
      </c>
      <c r="AG173" s="168">
        <f t="shared" si="160"/>
        <v>1</v>
      </c>
      <c r="AH173" s="160">
        <f t="shared" si="161"/>
        <v>0</v>
      </c>
      <c r="AI173" s="167">
        <f t="shared" si="162"/>
        <v>0</v>
      </c>
      <c r="AJ173" s="168">
        <f t="shared" si="163"/>
        <v>1</v>
      </c>
      <c r="AK173" s="160">
        <f t="shared" si="164"/>
        <v>0</v>
      </c>
      <c r="AL173" s="167">
        <f t="shared" si="165"/>
        <v>0</v>
      </c>
      <c r="AM173" s="168">
        <f t="shared" si="166"/>
        <v>1</v>
      </c>
      <c r="AN173" s="160">
        <f t="shared" si="167"/>
        <v>0</v>
      </c>
      <c r="AO173" s="167">
        <f t="shared" si="168"/>
        <v>0</v>
      </c>
      <c r="AP173" s="168">
        <f t="shared" si="169"/>
        <v>1</v>
      </c>
      <c r="AQ173" s="160">
        <f t="shared" si="170"/>
        <v>0</v>
      </c>
      <c r="AR173" s="167">
        <f t="shared" si="171"/>
        <v>0</v>
      </c>
      <c r="AS173" s="168">
        <f t="shared" si="172"/>
        <v>1</v>
      </c>
      <c r="AT173" s="160">
        <f t="shared" si="173"/>
        <v>0</v>
      </c>
      <c r="AU173" s="167">
        <f t="shared" si="174"/>
        <v>0</v>
      </c>
      <c r="AV173" s="168">
        <f t="shared" si="175"/>
        <v>1</v>
      </c>
      <c r="AW173" s="160">
        <f t="shared" si="176"/>
        <v>0</v>
      </c>
      <c r="AX173" s="167">
        <f t="shared" si="177"/>
        <v>0</v>
      </c>
      <c r="AY173" s="168">
        <f t="shared" si="178"/>
        <v>1</v>
      </c>
      <c r="AZ173" s="160">
        <f t="shared" si="138"/>
        <v>0</v>
      </c>
      <c r="BA173" s="167">
        <f t="shared" si="179"/>
        <v>0</v>
      </c>
      <c r="BB173" s="168">
        <f t="shared" si="180"/>
        <v>1</v>
      </c>
      <c r="BC173" s="160">
        <f t="shared" si="181"/>
        <v>0</v>
      </c>
    </row>
    <row r="174" spans="3:55" ht="17.45" customHeight="1" x14ac:dyDescent="0.2">
      <c r="C174" s="192"/>
      <c r="D174" s="192"/>
      <c r="E174" s="192"/>
      <c r="F174" s="158">
        <f>DATOS!$E$10</f>
        <v>2020</v>
      </c>
      <c r="G174" s="194">
        <v>0.3</v>
      </c>
      <c r="H174" s="192"/>
      <c r="I174" s="178"/>
      <c r="J174" s="166">
        <f t="shared" si="139"/>
        <v>0</v>
      </c>
      <c r="K174" s="160">
        <f t="shared" si="140"/>
        <v>0</v>
      </c>
      <c r="L174" s="160">
        <f t="shared" si="141"/>
        <v>0</v>
      </c>
      <c r="M174" s="160">
        <f t="shared" si="142"/>
        <v>0</v>
      </c>
      <c r="N174" s="160">
        <f t="shared" si="143"/>
        <v>0</v>
      </c>
      <c r="O174" s="195"/>
      <c r="P174" s="167">
        <f t="shared" si="144"/>
        <v>0</v>
      </c>
      <c r="Q174" s="168">
        <f t="shared" si="145"/>
        <v>1</v>
      </c>
      <c r="R174" s="160">
        <f t="shared" si="146"/>
        <v>0</v>
      </c>
      <c r="T174" s="40">
        <f t="shared" si="182"/>
        <v>0</v>
      </c>
      <c r="U174" s="42">
        <f t="shared" si="183"/>
        <v>1</v>
      </c>
      <c r="V174" s="160">
        <f t="shared" si="149"/>
        <v>0</v>
      </c>
      <c r="W174" s="167">
        <f t="shared" si="150"/>
        <v>0</v>
      </c>
      <c r="X174" s="168">
        <f t="shared" si="151"/>
        <v>1</v>
      </c>
      <c r="Y174" s="160">
        <f t="shared" si="152"/>
        <v>0</v>
      </c>
      <c r="Z174" s="167">
        <f t="shared" si="153"/>
        <v>0</v>
      </c>
      <c r="AA174" s="168">
        <f t="shared" si="154"/>
        <v>1</v>
      </c>
      <c r="AB174" s="160">
        <f t="shared" si="155"/>
        <v>0</v>
      </c>
      <c r="AC174" s="167">
        <f t="shared" si="156"/>
        <v>0</v>
      </c>
      <c r="AD174" s="168">
        <f t="shared" si="157"/>
        <v>1</v>
      </c>
      <c r="AE174" s="160">
        <f t="shared" si="158"/>
        <v>0</v>
      </c>
      <c r="AF174" s="167">
        <f t="shared" si="159"/>
        <v>0</v>
      </c>
      <c r="AG174" s="168">
        <f t="shared" si="160"/>
        <v>1</v>
      </c>
      <c r="AH174" s="160">
        <f t="shared" si="161"/>
        <v>0</v>
      </c>
      <c r="AI174" s="167">
        <f t="shared" si="162"/>
        <v>0</v>
      </c>
      <c r="AJ174" s="168">
        <f t="shared" si="163"/>
        <v>1</v>
      </c>
      <c r="AK174" s="160">
        <f t="shared" si="164"/>
        <v>0</v>
      </c>
      <c r="AL174" s="167">
        <f t="shared" si="165"/>
        <v>0</v>
      </c>
      <c r="AM174" s="168">
        <f t="shared" si="166"/>
        <v>1</v>
      </c>
      <c r="AN174" s="160">
        <f t="shared" si="167"/>
        <v>0</v>
      </c>
      <c r="AO174" s="167">
        <f t="shared" si="168"/>
        <v>0</v>
      </c>
      <c r="AP174" s="168">
        <f t="shared" si="169"/>
        <v>1</v>
      </c>
      <c r="AQ174" s="160">
        <f t="shared" si="170"/>
        <v>0</v>
      </c>
      <c r="AR174" s="167">
        <f t="shared" si="171"/>
        <v>0</v>
      </c>
      <c r="AS174" s="168">
        <f t="shared" si="172"/>
        <v>1</v>
      </c>
      <c r="AT174" s="160">
        <f t="shared" si="173"/>
        <v>0</v>
      </c>
      <c r="AU174" s="167">
        <f t="shared" si="174"/>
        <v>0</v>
      </c>
      <c r="AV174" s="168">
        <f t="shared" si="175"/>
        <v>1</v>
      </c>
      <c r="AW174" s="160">
        <f t="shared" si="176"/>
        <v>0</v>
      </c>
      <c r="AX174" s="167">
        <f t="shared" si="177"/>
        <v>0</v>
      </c>
      <c r="AY174" s="168">
        <f t="shared" si="178"/>
        <v>1</v>
      </c>
      <c r="AZ174" s="160">
        <f t="shared" si="138"/>
        <v>0</v>
      </c>
      <c r="BA174" s="167">
        <f t="shared" si="179"/>
        <v>0</v>
      </c>
      <c r="BB174" s="168">
        <f t="shared" si="180"/>
        <v>1</v>
      </c>
      <c r="BC174" s="160">
        <f t="shared" si="181"/>
        <v>0</v>
      </c>
    </row>
    <row r="175" spans="3:55" ht="17.45" customHeight="1" x14ac:dyDescent="0.2">
      <c r="C175" s="192"/>
      <c r="D175" s="192"/>
      <c r="E175" s="192"/>
      <c r="F175" s="158">
        <f>DATOS!$E$10</f>
        <v>2020</v>
      </c>
      <c r="G175" s="194">
        <v>0.3</v>
      </c>
      <c r="H175" s="192"/>
      <c r="I175" s="178"/>
      <c r="J175" s="166">
        <f t="shared" si="139"/>
        <v>0</v>
      </c>
      <c r="K175" s="160">
        <f t="shared" si="140"/>
        <v>0</v>
      </c>
      <c r="L175" s="160">
        <f t="shared" si="141"/>
        <v>0</v>
      </c>
      <c r="M175" s="160">
        <f t="shared" si="142"/>
        <v>0</v>
      </c>
      <c r="N175" s="160">
        <f t="shared" si="143"/>
        <v>0</v>
      </c>
      <c r="O175" s="195"/>
      <c r="P175" s="167">
        <f t="shared" si="144"/>
        <v>0</v>
      </c>
      <c r="Q175" s="168">
        <f t="shared" si="145"/>
        <v>1</v>
      </c>
      <c r="R175" s="160">
        <f t="shared" si="146"/>
        <v>0</v>
      </c>
      <c r="T175" s="40">
        <f t="shared" si="182"/>
        <v>0</v>
      </c>
      <c r="U175" s="42">
        <f t="shared" si="183"/>
        <v>1</v>
      </c>
      <c r="V175" s="160">
        <f t="shared" si="149"/>
        <v>0</v>
      </c>
      <c r="W175" s="167">
        <f t="shared" si="150"/>
        <v>0</v>
      </c>
      <c r="X175" s="168">
        <f t="shared" si="151"/>
        <v>1</v>
      </c>
      <c r="Y175" s="160">
        <f t="shared" si="152"/>
        <v>0</v>
      </c>
      <c r="Z175" s="167">
        <f t="shared" si="153"/>
        <v>0</v>
      </c>
      <c r="AA175" s="168">
        <f t="shared" si="154"/>
        <v>1</v>
      </c>
      <c r="AB175" s="160">
        <f t="shared" si="155"/>
        <v>0</v>
      </c>
      <c r="AC175" s="167">
        <f t="shared" si="156"/>
        <v>0</v>
      </c>
      <c r="AD175" s="168">
        <f t="shared" si="157"/>
        <v>1</v>
      </c>
      <c r="AE175" s="160">
        <f t="shared" si="158"/>
        <v>0</v>
      </c>
      <c r="AF175" s="167">
        <f t="shared" si="159"/>
        <v>0</v>
      </c>
      <c r="AG175" s="168">
        <f t="shared" si="160"/>
        <v>1</v>
      </c>
      <c r="AH175" s="160">
        <f t="shared" si="161"/>
        <v>0</v>
      </c>
      <c r="AI175" s="167">
        <f t="shared" si="162"/>
        <v>0</v>
      </c>
      <c r="AJ175" s="168">
        <f t="shared" si="163"/>
        <v>1</v>
      </c>
      <c r="AK175" s="160">
        <f t="shared" si="164"/>
        <v>0</v>
      </c>
      <c r="AL175" s="167">
        <f t="shared" si="165"/>
        <v>0</v>
      </c>
      <c r="AM175" s="168">
        <f t="shared" si="166"/>
        <v>1</v>
      </c>
      <c r="AN175" s="160">
        <f t="shared" si="167"/>
        <v>0</v>
      </c>
      <c r="AO175" s="167">
        <f t="shared" si="168"/>
        <v>0</v>
      </c>
      <c r="AP175" s="168">
        <f t="shared" si="169"/>
        <v>1</v>
      </c>
      <c r="AQ175" s="160">
        <f t="shared" si="170"/>
        <v>0</v>
      </c>
      <c r="AR175" s="167">
        <f t="shared" si="171"/>
        <v>0</v>
      </c>
      <c r="AS175" s="168">
        <f t="shared" si="172"/>
        <v>1</v>
      </c>
      <c r="AT175" s="160">
        <f t="shared" si="173"/>
        <v>0</v>
      </c>
      <c r="AU175" s="167">
        <f t="shared" si="174"/>
        <v>0</v>
      </c>
      <c r="AV175" s="168">
        <f t="shared" si="175"/>
        <v>1</v>
      </c>
      <c r="AW175" s="160">
        <f t="shared" si="176"/>
        <v>0</v>
      </c>
      <c r="AX175" s="167">
        <f t="shared" si="177"/>
        <v>0</v>
      </c>
      <c r="AY175" s="168">
        <f t="shared" si="178"/>
        <v>1</v>
      </c>
      <c r="AZ175" s="160">
        <f t="shared" si="138"/>
        <v>0</v>
      </c>
      <c r="BA175" s="167">
        <f t="shared" si="179"/>
        <v>0</v>
      </c>
      <c r="BB175" s="168">
        <f t="shared" si="180"/>
        <v>1</v>
      </c>
      <c r="BC175" s="160">
        <f t="shared" si="181"/>
        <v>0</v>
      </c>
    </row>
    <row r="176" spans="3:55" ht="17.45" customHeight="1" x14ac:dyDescent="0.2">
      <c r="C176" s="192"/>
      <c r="D176" s="192"/>
      <c r="E176" s="192"/>
      <c r="F176" s="158">
        <f>DATOS!$E$10</f>
        <v>2020</v>
      </c>
      <c r="G176" s="194">
        <v>0.3</v>
      </c>
      <c r="H176" s="192"/>
      <c r="I176" s="178"/>
      <c r="J176" s="166">
        <f t="shared" si="139"/>
        <v>0</v>
      </c>
      <c r="K176" s="160">
        <f t="shared" si="140"/>
        <v>0</v>
      </c>
      <c r="L176" s="160">
        <f t="shared" si="141"/>
        <v>0</v>
      </c>
      <c r="M176" s="160">
        <f t="shared" si="142"/>
        <v>0</v>
      </c>
      <c r="N176" s="160">
        <f t="shared" si="143"/>
        <v>0</v>
      </c>
      <c r="O176" s="195"/>
      <c r="P176" s="167">
        <f t="shared" si="144"/>
        <v>0</v>
      </c>
      <c r="Q176" s="168">
        <f t="shared" si="145"/>
        <v>1</v>
      </c>
      <c r="R176" s="160">
        <f t="shared" si="146"/>
        <v>0</v>
      </c>
      <c r="T176" s="40">
        <f t="shared" si="182"/>
        <v>0</v>
      </c>
      <c r="U176" s="42">
        <f t="shared" si="183"/>
        <v>1</v>
      </c>
      <c r="V176" s="160">
        <f t="shared" si="149"/>
        <v>0</v>
      </c>
      <c r="W176" s="167">
        <f t="shared" si="150"/>
        <v>0</v>
      </c>
      <c r="X176" s="168">
        <f t="shared" si="151"/>
        <v>1</v>
      </c>
      <c r="Y176" s="160">
        <f t="shared" si="152"/>
        <v>0</v>
      </c>
      <c r="Z176" s="167">
        <f t="shared" si="153"/>
        <v>0</v>
      </c>
      <c r="AA176" s="168">
        <f t="shared" si="154"/>
        <v>1</v>
      </c>
      <c r="AB176" s="160">
        <f t="shared" si="155"/>
        <v>0</v>
      </c>
      <c r="AC176" s="167">
        <f t="shared" si="156"/>
        <v>0</v>
      </c>
      <c r="AD176" s="168">
        <f t="shared" si="157"/>
        <v>1</v>
      </c>
      <c r="AE176" s="160">
        <f t="shared" si="158"/>
        <v>0</v>
      </c>
      <c r="AF176" s="167">
        <f t="shared" si="159"/>
        <v>0</v>
      </c>
      <c r="AG176" s="168">
        <f t="shared" si="160"/>
        <v>1</v>
      </c>
      <c r="AH176" s="160">
        <f t="shared" si="161"/>
        <v>0</v>
      </c>
      <c r="AI176" s="167">
        <f t="shared" si="162"/>
        <v>0</v>
      </c>
      <c r="AJ176" s="168">
        <f t="shared" si="163"/>
        <v>1</v>
      </c>
      <c r="AK176" s="160">
        <f t="shared" si="164"/>
        <v>0</v>
      </c>
      <c r="AL176" s="167">
        <f t="shared" si="165"/>
        <v>0</v>
      </c>
      <c r="AM176" s="168">
        <f t="shared" si="166"/>
        <v>1</v>
      </c>
      <c r="AN176" s="160">
        <f t="shared" si="167"/>
        <v>0</v>
      </c>
      <c r="AO176" s="167">
        <f t="shared" si="168"/>
        <v>0</v>
      </c>
      <c r="AP176" s="168">
        <f t="shared" si="169"/>
        <v>1</v>
      </c>
      <c r="AQ176" s="160">
        <f t="shared" si="170"/>
        <v>0</v>
      </c>
      <c r="AR176" s="167">
        <f t="shared" si="171"/>
        <v>0</v>
      </c>
      <c r="AS176" s="168">
        <f t="shared" si="172"/>
        <v>1</v>
      </c>
      <c r="AT176" s="160">
        <f t="shared" si="173"/>
        <v>0</v>
      </c>
      <c r="AU176" s="167">
        <f t="shared" si="174"/>
        <v>0</v>
      </c>
      <c r="AV176" s="168">
        <f t="shared" si="175"/>
        <v>1</v>
      </c>
      <c r="AW176" s="160">
        <f t="shared" si="176"/>
        <v>0</v>
      </c>
      <c r="AX176" s="167">
        <f t="shared" si="177"/>
        <v>0</v>
      </c>
      <c r="AY176" s="168">
        <f t="shared" si="178"/>
        <v>1</v>
      </c>
      <c r="AZ176" s="160">
        <f t="shared" si="138"/>
        <v>0</v>
      </c>
      <c r="BA176" s="167">
        <f t="shared" si="179"/>
        <v>0</v>
      </c>
      <c r="BB176" s="168">
        <f t="shared" si="180"/>
        <v>1</v>
      </c>
      <c r="BC176" s="160">
        <f t="shared" si="181"/>
        <v>0</v>
      </c>
    </row>
    <row r="177" spans="3:55" ht="17.45" customHeight="1" x14ac:dyDescent="0.2">
      <c r="C177" s="192"/>
      <c r="D177" s="192"/>
      <c r="E177" s="192"/>
      <c r="F177" s="158">
        <f>DATOS!$E$10</f>
        <v>2020</v>
      </c>
      <c r="G177" s="194">
        <v>0.3</v>
      </c>
      <c r="H177" s="192"/>
      <c r="I177" s="178"/>
      <c r="J177" s="166">
        <f t="shared" si="139"/>
        <v>0</v>
      </c>
      <c r="K177" s="160">
        <f t="shared" si="140"/>
        <v>0</v>
      </c>
      <c r="L177" s="160">
        <f t="shared" si="141"/>
        <v>0</v>
      </c>
      <c r="M177" s="160">
        <f t="shared" si="142"/>
        <v>0</v>
      </c>
      <c r="N177" s="160">
        <f t="shared" si="143"/>
        <v>0</v>
      </c>
      <c r="O177" s="195"/>
      <c r="P177" s="167">
        <f t="shared" si="144"/>
        <v>0</v>
      </c>
      <c r="Q177" s="168">
        <f t="shared" si="145"/>
        <v>1</v>
      </c>
      <c r="R177" s="160">
        <f t="shared" si="146"/>
        <v>0</v>
      </c>
      <c r="T177" s="40">
        <f t="shared" si="182"/>
        <v>0</v>
      </c>
      <c r="U177" s="42">
        <f t="shared" si="183"/>
        <v>1</v>
      </c>
      <c r="V177" s="160">
        <f t="shared" si="149"/>
        <v>0</v>
      </c>
      <c r="W177" s="167">
        <f t="shared" si="150"/>
        <v>0</v>
      </c>
      <c r="X177" s="168">
        <f t="shared" si="151"/>
        <v>1</v>
      </c>
      <c r="Y177" s="160">
        <f t="shared" si="152"/>
        <v>0</v>
      </c>
      <c r="Z177" s="167">
        <f t="shared" si="153"/>
        <v>0</v>
      </c>
      <c r="AA177" s="168">
        <f t="shared" si="154"/>
        <v>1</v>
      </c>
      <c r="AB177" s="160">
        <f t="shared" si="155"/>
        <v>0</v>
      </c>
      <c r="AC177" s="167">
        <f t="shared" si="156"/>
        <v>0</v>
      </c>
      <c r="AD177" s="168">
        <f t="shared" si="157"/>
        <v>1</v>
      </c>
      <c r="AE177" s="160">
        <f t="shared" si="158"/>
        <v>0</v>
      </c>
      <c r="AF177" s="167">
        <f t="shared" si="159"/>
        <v>0</v>
      </c>
      <c r="AG177" s="168">
        <f t="shared" si="160"/>
        <v>1</v>
      </c>
      <c r="AH177" s="160">
        <f t="shared" si="161"/>
        <v>0</v>
      </c>
      <c r="AI177" s="167">
        <f t="shared" si="162"/>
        <v>0</v>
      </c>
      <c r="AJ177" s="168">
        <f t="shared" si="163"/>
        <v>1</v>
      </c>
      <c r="AK177" s="160">
        <f t="shared" si="164"/>
        <v>0</v>
      </c>
      <c r="AL177" s="167">
        <f t="shared" si="165"/>
        <v>0</v>
      </c>
      <c r="AM177" s="168">
        <f t="shared" si="166"/>
        <v>1</v>
      </c>
      <c r="AN177" s="160">
        <f t="shared" si="167"/>
        <v>0</v>
      </c>
      <c r="AO177" s="167">
        <f t="shared" si="168"/>
        <v>0</v>
      </c>
      <c r="AP177" s="168">
        <f t="shared" si="169"/>
        <v>1</v>
      </c>
      <c r="AQ177" s="160">
        <f t="shared" si="170"/>
        <v>0</v>
      </c>
      <c r="AR177" s="167">
        <f t="shared" si="171"/>
        <v>0</v>
      </c>
      <c r="AS177" s="168">
        <f t="shared" si="172"/>
        <v>1</v>
      </c>
      <c r="AT177" s="160">
        <f t="shared" si="173"/>
        <v>0</v>
      </c>
      <c r="AU177" s="167">
        <f t="shared" si="174"/>
        <v>0</v>
      </c>
      <c r="AV177" s="168">
        <f t="shared" si="175"/>
        <v>1</v>
      </c>
      <c r="AW177" s="160">
        <f t="shared" si="176"/>
        <v>0</v>
      </c>
      <c r="AX177" s="167">
        <f t="shared" si="177"/>
        <v>0</v>
      </c>
      <c r="AY177" s="168">
        <f t="shared" si="178"/>
        <v>1</v>
      </c>
      <c r="AZ177" s="160">
        <f t="shared" si="138"/>
        <v>0</v>
      </c>
      <c r="BA177" s="167">
        <f t="shared" si="179"/>
        <v>0</v>
      </c>
      <c r="BB177" s="168">
        <f t="shared" si="180"/>
        <v>1</v>
      </c>
      <c r="BC177" s="160">
        <f t="shared" si="181"/>
        <v>0</v>
      </c>
    </row>
    <row r="178" spans="3:55" ht="17.45" customHeight="1" x14ac:dyDescent="0.2">
      <c r="C178" s="192"/>
      <c r="D178" s="192"/>
      <c r="E178" s="192"/>
      <c r="F178" s="158">
        <f>DATOS!$E$10</f>
        <v>2020</v>
      </c>
      <c r="G178" s="194">
        <v>0.3</v>
      </c>
      <c r="H178" s="192"/>
      <c r="I178" s="178"/>
      <c r="J178" s="166">
        <f t="shared" si="139"/>
        <v>0</v>
      </c>
      <c r="K178" s="160">
        <f t="shared" si="140"/>
        <v>0</v>
      </c>
      <c r="L178" s="160">
        <f t="shared" si="141"/>
        <v>0</v>
      </c>
      <c r="M178" s="160">
        <f t="shared" si="142"/>
        <v>0</v>
      </c>
      <c r="N178" s="160">
        <f t="shared" si="143"/>
        <v>0</v>
      </c>
      <c r="O178" s="195"/>
      <c r="P178" s="167">
        <f t="shared" si="144"/>
        <v>0</v>
      </c>
      <c r="Q178" s="168">
        <f t="shared" si="145"/>
        <v>1</v>
      </c>
      <c r="R178" s="160">
        <f t="shared" si="146"/>
        <v>0</v>
      </c>
      <c r="T178" s="40">
        <f t="shared" si="182"/>
        <v>0</v>
      </c>
      <c r="U178" s="42">
        <f t="shared" si="183"/>
        <v>1</v>
      </c>
      <c r="V178" s="160">
        <f t="shared" si="149"/>
        <v>0</v>
      </c>
      <c r="W178" s="167">
        <f t="shared" si="150"/>
        <v>0</v>
      </c>
      <c r="X178" s="168">
        <f t="shared" si="151"/>
        <v>1</v>
      </c>
      <c r="Y178" s="160">
        <f t="shared" si="152"/>
        <v>0</v>
      </c>
      <c r="Z178" s="167">
        <f t="shared" si="153"/>
        <v>0</v>
      </c>
      <c r="AA178" s="168">
        <f t="shared" si="154"/>
        <v>1</v>
      </c>
      <c r="AB178" s="160">
        <f t="shared" si="155"/>
        <v>0</v>
      </c>
      <c r="AC178" s="167">
        <f t="shared" si="156"/>
        <v>0</v>
      </c>
      <c r="AD178" s="168">
        <f t="shared" si="157"/>
        <v>1</v>
      </c>
      <c r="AE178" s="160">
        <f t="shared" si="158"/>
        <v>0</v>
      </c>
      <c r="AF178" s="167">
        <f t="shared" si="159"/>
        <v>0</v>
      </c>
      <c r="AG178" s="168">
        <f t="shared" si="160"/>
        <v>1</v>
      </c>
      <c r="AH178" s="160">
        <f t="shared" si="161"/>
        <v>0</v>
      </c>
      <c r="AI178" s="167">
        <f t="shared" si="162"/>
        <v>0</v>
      </c>
      <c r="AJ178" s="168">
        <f t="shared" si="163"/>
        <v>1</v>
      </c>
      <c r="AK178" s="160">
        <f t="shared" si="164"/>
        <v>0</v>
      </c>
      <c r="AL178" s="167">
        <f t="shared" si="165"/>
        <v>0</v>
      </c>
      <c r="AM178" s="168">
        <f t="shared" si="166"/>
        <v>1</v>
      </c>
      <c r="AN178" s="160">
        <f t="shared" si="167"/>
        <v>0</v>
      </c>
      <c r="AO178" s="167">
        <f t="shared" si="168"/>
        <v>0</v>
      </c>
      <c r="AP178" s="168">
        <f t="shared" si="169"/>
        <v>1</v>
      </c>
      <c r="AQ178" s="160">
        <f t="shared" si="170"/>
        <v>0</v>
      </c>
      <c r="AR178" s="167">
        <f t="shared" si="171"/>
        <v>0</v>
      </c>
      <c r="AS178" s="168">
        <f t="shared" si="172"/>
        <v>1</v>
      </c>
      <c r="AT178" s="160">
        <f t="shared" si="173"/>
        <v>0</v>
      </c>
      <c r="AU178" s="167">
        <f t="shared" si="174"/>
        <v>0</v>
      </c>
      <c r="AV178" s="168">
        <f t="shared" si="175"/>
        <v>1</v>
      </c>
      <c r="AW178" s="160">
        <f t="shared" si="176"/>
        <v>0</v>
      </c>
      <c r="AX178" s="167">
        <f t="shared" si="177"/>
        <v>0</v>
      </c>
      <c r="AY178" s="168">
        <f t="shared" si="178"/>
        <v>1</v>
      </c>
      <c r="AZ178" s="160">
        <f t="shared" si="138"/>
        <v>0</v>
      </c>
      <c r="BA178" s="167">
        <f t="shared" si="179"/>
        <v>0</v>
      </c>
      <c r="BB178" s="168">
        <f t="shared" si="180"/>
        <v>1</v>
      </c>
      <c r="BC178" s="160">
        <f t="shared" si="181"/>
        <v>0</v>
      </c>
    </row>
    <row r="179" spans="3:55" ht="17.45" customHeight="1" x14ac:dyDescent="0.2">
      <c r="C179" s="192"/>
      <c r="D179" s="192"/>
      <c r="E179" s="192"/>
      <c r="F179" s="158">
        <f>DATOS!$E$10</f>
        <v>2020</v>
      </c>
      <c r="G179" s="194">
        <v>0.3</v>
      </c>
      <c r="H179" s="192"/>
      <c r="I179" s="178"/>
      <c r="J179" s="166">
        <f t="shared" si="139"/>
        <v>0</v>
      </c>
      <c r="K179" s="160">
        <f t="shared" si="140"/>
        <v>0</v>
      </c>
      <c r="L179" s="160">
        <f t="shared" si="141"/>
        <v>0</v>
      </c>
      <c r="M179" s="160">
        <f t="shared" si="142"/>
        <v>0</v>
      </c>
      <c r="N179" s="160">
        <f t="shared" si="143"/>
        <v>0</v>
      </c>
      <c r="O179" s="195"/>
      <c r="P179" s="167">
        <f t="shared" si="144"/>
        <v>0</v>
      </c>
      <c r="Q179" s="168">
        <f t="shared" si="145"/>
        <v>1</v>
      </c>
      <c r="R179" s="160">
        <f t="shared" si="146"/>
        <v>0</v>
      </c>
      <c r="T179" s="40">
        <f t="shared" si="182"/>
        <v>0</v>
      </c>
      <c r="U179" s="42">
        <f t="shared" si="183"/>
        <v>1</v>
      </c>
      <c r="V179" s="160">
        <f t="shared" si="149"/>
        <v>0</v>
      </c>
      <c r="W179" s="167">
        <f t="shared" si="150"/>
        <v>0</v>
      </c>
      <c r="X179" s="168">
        <f t="shared" si="151"/>
        <v>1</v>
      </c>
      <c r="Y179" s="160">
        <f t="shared" si="152"/>
        <v>0</v>
      </c>
      <c r="Z179" s="167">
        <f t="shared" si="153"/>
        <v>0</v>
      </c>
      <c r="AA179" s="168">
        <f t="shared" si="154"/>
        <v>1</v>
      </c>
      <c r="AB179" s="160">
        <f t="shared" si="155"/>
        <v>0</v>
      </c>
      <c r="AC179" s="167">
        <f t="shared" si="156"/>
        <v>0</v>
      </c>
      <c r="AD179" s="168">
        <f t="shared" si="157"/>
        <v>1</v>
      </c>
      <c r="AE179" s="160">
        <f t="shared" si="158"/>
        <v>0</v>
      </c>
      <c r="AF179" s="167">
        <f t="shared" si="159"/>
        <v>0</v>
      </c>
      <c r="AG179" s="168">
        <f t="shared" si="160"/>
        <v>1</v>
      </c>
      <c r="AH179" s="160">
        <f t="shared" si="161"/>
        <v>0</v>
      </c>
      <c r="AI179" s="167">
        <f t="shared" si="162"/>
        <v>0</v>
      </c>
      <c r="AJ179" s="168">
        <f t="shared" si="163"/>
        <v>1</v>
      </c>
      <c r="AK179" s="160">
        <f t="shared" si="164"/>
        <v>0</v>
      </c>
      <c r="AL179" s="167">
        <f t="shared" si="165"/>
        <v>0</v>
      </c>
      <c r="AM179" s="168">
        <f t="shared" si="166"/>
        <v>1</v>
      </c>
      <c r="AN179" s="160">
        <f t="shared" si="167"/>
        <v>0</v>
      </c>
      <c r="AO179" s="167">
        <f t="shared" si="168"/>
        <v>0</v>
      </c>
      <c r="AP179" s="168">
        <f t="shared" si="169"/>
        <v>1</v>
      </c>
      <c r="AQ179" s="160">
        <f t="shared" si="170"/>
        <v>0</v>
      </c>
      <c r="AR179" s="167">
        <f t="shared" si="171"/>
        <v>0</v>
      </c>
      <c r="AS179" s="168">
        <f t="shared" si="172"/>
        <v>1</v>
      </c>
      <c r="AT179" s="160">
        <f t="shared" si="173"/>
        <v>0</v>
      </c>
      <c r="AU179" s="167">
        <f t="shared" si="174"/>
        <v>0</v>
      </c>
      <c r="AV179" s="168">
        <f t="shared" si="175"/>
        <v>1</v>
      </c>
      <c r="AW179" s="160">
        <f t="shared" si="176"/>
        <v>0</v>
      </c>
      <c r="AX179" s="167">
        <f t="shared" si="177"/>
        <v>0</v>
      </c>
      <c r="AY179" s="168">
        <f t="shared" si="178"/>
        <v>1</v>
      </c>
      <c r="AZ179" s="160">
        <f t="shared" si="138"/>
        <v>0</v>
      </c>
      <c r="BA179" s="167">
        <f t="shared" si="179"/>
        <v>0</v>
      </c>
      <c r="BB179" s="168">
        <f t="shared" si="180"/>
        <v>1</v>
      </c>
      <c r="BC179" s="160">
        <f t="shared" si="181"/>
        <v>0</v>
      </c>
    </row>
    <row r="180" spans="3:55" ht="17.45" customHeight="1" x14ac:dyDescent="0.2">
      <c r="C180" s="192"/>
      <c r="D180" s="192"/>
      <c r="E180" s="192"/>
      <c r="F180" s="158">
        <f>DATOS!$E$10</f>
        <v>2020</v>
      </c>
      <c r="G180" s="194">
        <v>0.3</v>
      </c>
      <c r="H180" s="192"/>
      <c r="I180" s="178"/>
      <c r="J180" s="166">
        <f t="shared" si="139"/>
        <v>0</v>
      </c>
      <c r="K180" s="160">
        <f t="shared" si="140"/>
        <v>0</v>
      </c>
      <c r="L180" s="160">
        <f t="shared" si="141"/>
        <v>0</v>
      </c>
      <c r="M180" s="160">
        <f t="shared" si="142"/>
        <v>0</v>
      </c>
      <c r="N180" s="160">
        <f t="shared" si="143"/>
        <v>0</v>
      </c>
      <c r="O180" s="195"/>
      <c r="P180" s="167">
        <f t="shared" si="144"/>
        <v>0</v>
      </c>
      <c r="Q180" s="168">
        <f t="shared" si="145"/>
        <v>1</v>
      </c>
      <c r="R180" s="160">
        <f t="shared" si="146"/>
        <v>0</v>
      </c>
      <c r="T180" s="40">
        <f t="shared" si="182"/>
        <v>0</v>
      </c>
      <c r="U180" s="42">
        <f t="shared" si="183"/>
        <v>1</v>
      </c>
      <c r="V180" s="160">
        <f t="shared" si="149"/>
        <v>0</v>
      </c>
      <c r="W180" s="167">
        <f t="shared" si="150"/>
        <v>0</v>
      </c>
      <c r="X180" s="168">
        <f t="shared" si="151"/>
        <v>1</v>
      </c>
      <c r="Y180" s="160">
        <f t="shared" si="152"/>
        <v>0</v>
      </c>
      <c r="Z180" s="167">
        <f t="shared" si="153"/>
        <v>0</v>
      </c>
      <c r="AA180" s="168">
        <f t="shared" si="154"/>
        <v>1</v>
      </c>
      <c r="AB180" s="160">
        <f t="shared" si="155"/>
        <v>0</v>
      </c>
      <c r="AC180" s="167">
        <f t="shared" si="156"/>
        <v>0</v>
      </c>
      <c r="AD180" s="168">
        <f t="shared" si="157"/>
        <v>1</v>
      </c>
      <c r="AE180" s="160">
        <f t="shared" si="158"/>
        <v>0</v>
      </c>
      <c r="AF180" s="167">
        <f t="shared" si="159"/>
        <v>0</v>
      </c>
      <c r="AG180" s="168">
        <f t="shared" si="160"/>
        <v>1</v>
      </c>
      <c r="AH180" s="160">
        <f t="shared" si="161"/>
        <v>0</v>
      </c>
      <c r="AI180" s="167">
        <f t="shared" si="162"/>
        <v>0</v>
      </c>
      <c r="AJ180" s="168">
        <f t="shared" si="163"/>
        <v>1</v>
      </c>
      <c r="AK180" s="160">
        <f t="shared" si="164"/>
        <v>0</v>
      </c>
      <c r="AL180" s="167">
        <f t="shared" si="165"/>
        <v>0</v>
      </c>
      <c r="AM180" s="168">
        <f t="shared" si="166"/>
        <v>1</v>
      </c>
      <c r="AN180" s="160">
        <f t="shared" si="167"/>
        <v>0</v>
      </c>
      <c r="AO180" s="167">
        <f t="shared" si="168"/>
        <v>0</v>
      </c>
      <c r="AP180" s="168">
        <f t="shared" si="169"/>
        <v>1</v>
      </c>
      <c r="AQ180" s="160">
        <f t="shared" si="170"/>
        <v>0</v>
      </c>
      <c r="AR180" s="167">
        <f t="shared" si="171"/>
        <v>0</v>
      </c>
      <c r="AS180" s="168">
        <f t="shared" si="172"/>
        <v>1</v>
      </c>
      <c r="AT180" s="160">
        <f t="shared" si="173"/>
        <v>0</v>
      </c>
      <c r="AU180" s="167">
        <f t="shared" si="174"/>
        <v>0</v>
      </c>
      <c r="AV180" s="168">
        <f t="shared" si="175"/>
        <v>1</v>
      </c>
      <c r="AW180" s="160">
        <f t="shared" si="176"/>
        <v>0</v>
      </c>
      <c r="AX180" s="167">
        <f t="shared" si="177"/>
        <v>0</v>
      </c>
      <c r="AY180" s="168">
        <f t="shared" si="178"/>
        <v>1</v>
      </c>
      <c r="AZ180" s="160">
        <f t="shared" si="138"/>
        <v>0</v>
      </c>
      <c r="BA180" s="167">
        <f t="shared" si="179"/>
        <v>0</v>
      </c>
      <c r="BB180" s="168">
        <f t="shared" si="180"/>
        <v>1</v>
      </c>
      <c r="BC180" s="160">
        <f t="shared" si="181"/>
        <v>0</v>
      </c>
    </row>
    <row r="181" spans="3:55" ht="17.45" customHeight="1" x14ac:dyDescent="0.2">
      <c r="C181" s="192"/>
      <c r="D181" s="192"/>
      <c r="E181" s="192"/>
      <c r="F181" s="158">
        <f>DATOS!$E$10</f>
        <v>2020</v>
      </c>
      <c r="G181" s="194">
        <v>0.3</v>
      </c>
      <c r="H181" s="192"/>
      <c r="I181" s="178"/>
      <c r="J181" s="166">
        <f t="shared" si="139"/>
        <v>0</v>
      </c>
      <c r="K181" s="160">
        <f t="shared" si="140"/>
        <v>0</v>
      </c>
      <c r="L181" s="160">
        <f t="shared" si="141"/>
        <v>0</v>
      </c>
      <c r="M181" s="160">
        <f t="shared" si="142"/>
        <v>0</v>
      </c>
      <c r="N181" s="160">
        <f t="shared" si="143"/>
        <v>0</v>
      </c>
      <c r="O181" s="195"/>
      <c r="P181" s="167">
        <f t="shared" si="144"/>
        <v>0</v>
      </c>
      <c r="Q181" s="168">
        <f t="shared" si="145"/>
        <v>1</v>
      </c>
      <c r="R181" s="160">
        <f t="shared" si="146"/>
        <v>0</v>
      </c>
      <c r="T181" s="40">
        <f t="shared" si="182"/>
        <v>0</v>
      </c>
      <c r="U181" s="42">
        <f t="shared" si="183"/>
        <v>1</v>
      </c>
      <c r="V181" s="160">
        <f t="shared" si="149"/>
        <v>0</v>
      </c>
      <c r="W181" s="167">
        <f t="shared" si="150"/>
        <v>0</v>
      </c>
      <c r="X181" s="168">
        <f t="shared" si="151"/>
        <v>1</v>
      </c>
      <c r="Y181" s="160">
        <f t="shared" si="152"/>
        <v>0</v>
      </c>
      <c r="Z181" s="167">
        <f t="shared" si="153"/>
        <v>0</v>
      </c>
      <c r="AA181" s="168">
        <f t="shared" si="154"/>
        <v>1</v>
      </c>
      <c r="AB181" s="160">
        <f t="shared" si="155"/>
        <v>0</v>
      </c>
      <c r="AC181" s="167">
        <f t="shared" si="156"/>
        <v>0</v>
      </c>
      <c r="AD181" s="168">
        <f t="shared" si="157"/>
        <v>1</v>
      </c>
      <c r="AE181" s="160">
        <f t="shared" si="158"/>
        <v>0</v>
      </c>
      <c r="AF181" s="167">
        <f t="shared" si="159"/>
        <v>0</v>
      </c>
      <c r="AG181" s="168">
        <f t="shared" si="160"/>
        <v>1</v>
      </c>
      <c r="AH181" s="160">
        <f t="shared" si="161"/>
        <v>0</v>
      </c>
      <c r="AI181" s="167">
        <f t="shared" si="162"/>
        <v>0</v>
      </c>
      <c r="AJ181" s="168">
        <f t="shared" si="163"/>
        <v>1</v>
      </c>
      <c r="AK181" s="160">
        <f t="shared" si="164"/>
        <v>0</v>
      </c>
      <c r="AL181" s="167">
        <f t="shared" si="165"/>
        <v>0</v>
      </c>
      <c r="AM181" s="168">
        <f t="shared" si="166"/>
        <v>1</v>
      </c>
      <c r="AN181" s="160">
        <f t="shared" si="167"/>
        <v>0</v>
      </c>
      <c r="AO181" s="167">
        <f t="shared" si="168"/>
        <v>0</v>
      </c>
      <c r="AP181" s="168">
        <f t="shared" si="169"/>
        <v>1</v>
      </c>
      <c r="AQ181" s="160">
        <f t="shared" si="170"/>
        <v>0</v>
      </c>
      <c r="AR181" s="167">
        <f t="shared" si="171"/>
        <v>0</v>
      </c>
      <c r="AS181" s="168">
        <f t="shared" si="172"/>
        <v>1</v>
      </c>
      <c r="AT181" s="160">
        <f t="shared" si="173"/>
        <v>0</v>
      </c>
      <c r="AU181" s="167">
        <f t="shared" si="174"/>
        <v>0</v>
      </c>
      <c r="AV181" s="168">
        <f t="shared" si="175"/>
        <v>1</v>
      </c>
      <c r="AW181" s="160">
        <f t="shared" si="176"/>
        <v>0</v>
      </c>
      <c r="AX181" s="167">
        <f t="shared" si="177"/>
        <v>0</v>
      </c>
      <c r="AY181" s="168">
        <f t="shared" si="178"/>
        <v>1</v>
      </c>
      <c r="AZ181" s="160">
        <f t="shared" si="138"/>
        <v>0</v>
      </c>
      <c r="BA181" s="167">
        <f t="shared" si="179"/>
        <v>0</v>
      </c>
      <c r="BB181" s="168">
        <f t="shared" si="180"/>
        <v>1</v>
      </c>
      <c r="BC181" s="160">
        <f t="shared" si="181"/>
        <v>0</v>
      </c>
    </row>
    <row r="182" spans="3:55" ht="17.45" customHeight="1" x14ac:dyDescent="0.2">
      <c r="C182" s="192"/>
      <c r="D182" s="192"/>
      <c r="E182" s="192"/>
      <c r="F182" s="158">
        <f>DATOS!$E$10</f>
        <v>2020</v>
      </c>
      <c r="G182" s="194">
        <v>0.3</v>
      </c>
      <c r="H182" s="192"/>
      <c r="I182" s="178"/>
      <c r="J182" s="166">
        <f t="shared" si="139"/>
        <v>0</v>
      </c>
      <c r="K182" s="160">
        <f t="shared" si="140"/>
        <v>0</v>
      </c>
      <c r="L182" s="160">
        <f t="shared" si="141"/>
        <v>0</v>
      </c>
      <c r="M182" s="160">
        <f t="shared" si="142"/>
        <v>0</v>
      </c>
      <c r="N182" s="160">
        <f t="shared" si="143"/>
        <v>0</v>
      </c>
      <c r="O182" s="195"/>
      <c r="P182" s="167">
        <f t="shared" si="144"/>
        <v>0</v>
      </c>
      <c r="Q182" s="168">
        <f t="shared" si="145"/>
        <v>1</v>
      </c>
      <c r="R182" s="160">
        <f t="shared" si="146"/>
        <v>0</v>
      </c>
      <c r="T182" s="40">
        <f t="shared" si="182"/>
        <v>0</v>
      </c>
      <c r="U182" s="42">
        <f t="shared" si="183"/>
        <v>1</v>
      </c>
      <c r="V182" s="160">
        <f t="shared" si="149"/>
        <v>0</v>
      </c>
      <c r="W182" s="167">
        <f t="shared" si="150"/>
        <v>0</v>
      </c>
      <c r="X182" s="168">
        <f t="shared" si="151"/>
        <v>1</v>
      </c>
      <c r="Y182" s="160">
        <f t="shared" si="152"/>
        <v>0</v>
      </c>
      <c r="Z182" s="167">
        <f t="shared" si="153"/>
        <v>0</v>
      </c>
      <c r="AA182" s="168">
        <f t="shared" si="154"/>
        <v>1</v>
      </c>
      <c r="AB182" s="160">
        <f t="shared" si="155"/>
        <v>0</v>
      </c>
      <c r="AC182" s="167">
        <f t="shared" si="156"/>
        <v>0</v>
      </c>
      <c r="AD182" s="168">
        <f t="shared" si="157"/>
        <v>1</v>
      </c>
      <c r="AE182" s="160">
        <f t="shared" si="158"/>
        <v>0</v>
      </c>
      <c r="AF182" s="167">
        <f t="shared" si="159"/>
        <v>0</v>
      </c>
      <c r="AG182" s="168">
        <f t="shared" si="160"/>
        <v>1</v>
      </c>
      <c r="AH182" s="160">
        <f t="shared" si="161"/>
        <v>0</v>
      </c>
      <c r="AI182" s="167">
        <f t="shared" si="162"/>
        <v>0</v>
      </c>
      <c r="AJ182" s="168">
        <f t="shared" si="163"/>
        <v>1</v>
      </c>
      <c r="AK182" s="160">
        <f t="shared" si="164"/>
        <v>0</v>
      </c>
      <c r="AL182" s="167">
        <f t="shared" si="165"/>
        <v>0</v>
      </c>
      <c r="AM182" s="168">
        <f t="shared" si="166"/>
        <v>1</v>
      </c>
      <c r="AN182" s="160">
        <f t="shared" si="167"/>
        <v>0</v>
      </c>
      <c r="AO182" s="167">
        <f t="shared" si="168"/>
        <v>0</v>
      </c>
      <c r="AP182" s="168">
        <f t="shared" si="169"/>
        <v>1</v>
      </c>
      <c r="AQ182" s="160">
        <f t="shared" si="170"/>
        <v>0</v>
      </c>
      <c r="AR182" s="167">
        <f t="shared" si="171"/>
        <v>0</v>
      </c>
      <c r="AS182" s="168">
        <f t="shared" si="172"/>
        <v>1</v>
      </c>
      <c r="AT182" s="160">
        <f t="shared" si="173"/>
        <v>0</v>
      </c>
      <c r="AU182" s="167">
        <f t="shared" si="174"/>
        <v>0</v>
      </c>
      <c r="AV182" s="168">
        <f t="shared" si="175"/>
        <v>1</v>
      </c>
      <c r="AW182" s="160">
        <f t="shared" si="176"/>
        <v>0</v>
      </c>
      <c r="AX182" s="167">
        <f t="shared" si="177"/>
        <v>0</v>
      </c>
      <c r="AY182" s="168">
        <f t="shared" si="178"/>
        <v>1</v>
      </c>
      <c r="AZ182" s="160">
        <f t="shared" si="138"/>
        <v>0</v>
      </c>
      <c r="BA182" s="167">
        <f t="shared" si="179"/>
        <v>0</v>
      </c>
      <c r="BB182" s="168">
        <f t="shared" si="180"/>
        <v>1</v>
      </c>
      <c r="BC182" s="160">
        <f t="shared" si="181"/>
        <v>0</v>
      </c>
    </row>
    <row r="183" spans="3:55" ht="17.45" customHeight="1" x14ac:dyDescent="0.2">
      <c r="C183" s="192"/>
      <c r="D183" s="192"/>
      <c r="E183" s="192"/>
      <c r="F183" s="158">
        <f>DATOS!$E$10</f>
        <v>2020</v>
      </c>
      <c r="G183" s="194">
        <v>0.3</v>
      </c>
      <c r="H183" s="192"/>
      <c r="I183" s="178"/>
      <c r="J183" s="166">
        <f t="shared" si="139"/>
        <v>0</v>
      </c>
      <c r="K183" s="160">
        <f t="shared" si="140"/>
        <v>0</v>
      </c>
      <c r="L183" s="160">
        <f t="shared" si="141"/>
        <v>0</v>
      </c>
      <c r="M183" s="160">
        <f t="shared" si="142"/>
        <v>0</v>
      </c>
      <c r="N183" s="160">
        <f t="shared" si="143"/>
        <v>0</v>
      </c>
      <c r="O183" s="195"/>
      <c r="P183" s="167">
        <f t="shared" si="144"/>
        <v>0</v>
      </c>
      <c r="Q183" s="168">
        <f t="shared" si="145"/>
        <v>1</v>
      </c>
      <c r="R183" s="160">
        <f t="shared" si="146"/>
        <v>0</v>
      </c>
      <c r="T183" s="40">
        <f t="shared" si="182"/>
        <v>0</v>
      </c>
      <c r="U183" s="42">
        <f t="shared" si="183"/>
        <v>1</v>
      </c>
      <c r="V183" s="160">
        <f t="shared" si="149"/>
        <v>0</v>
      </c>
      <c r="W183" s="167">
        <f t="shared" si="150"/>
        <v>0</v>
      </c>
      <c r="X183" s="168">
        <f t="shared" si="151"/>
        <v>1</v>
      </c>
      <c r="Y183" s="160">
        <f t="shared" si="152"/>
        <v>0</v>
      </c>
      <c r="Z183" s="167">
        <f t="shared" si="153"/>
        <v>0</v>
      </c>
      <c r="AA183" s="168">
        <f t="shared" si="154"/>
        <v>1</v>
      </c>
      <c r="AB183" s="160">
        <f t="shared" si="155"/>
        <v>0</v>
      </c>
      <c r="AC183" s="167">
        <f t="shared" si="156"/>
        <v>0</v>
      </c>
      <c r="AD183" s="168">
        <f t="shared" si="157"/>
        <v>1</v>
      </c>
      <c r="AE183" s="160">
        <f t="shared" si="158"/>
        <v>0</v>
      </c>
      <c r="AF183" s="167">
        <f t="shared" si="159"/>
        <v>0</v>
      </c>
      <c r="AG183" s="168">
        <f t="shared" si="160"/>
        <v>1</v>
      </c>
      <c r="AH183" s="160">
        <f t="shared" si="161"/>
        <v>0</v>
      </c>
      <c r="AI183" s="167">
        <f t="shared" si="162"/>
        <v>0</v>
      </c>
      <c r="AJ183" s="168">
        <f t="shared" si="163"/>
        <v>1</v>
      </c>
      <c r="AK183" s="160">
        <f t="shared" si="164"/>
        <v>0</v>
      </c>
      <c r="AL183" s="167">
        <f t="shared" si="165"/>
        <v>0</v>
      </c>
      <c r="AM183" s="168">
        <f t="shared" si="166"/>
        <v>1</v>
      </c>
      <c r="AN183" s="160">
        <f t="shared" si="167"/>
        <v>0</v>
      </c>
      <c r="AO183" s="167">
        <f t="shared" si="168"/>
        <v>0</v>
      </c>
      <c r="AP183" s="168">
        <f t="shared" si="169"/>
        <v>1</v>
      </c>
      <c r="AQ183" s="160">
        <f t="shared" si="170"/>
        <v>0</v>
      </c>
      <c r="AR183" s="167">
        <f t="shared" si="171"/>
        <v>0</v>
      </c>
      <c r="AS183" s="168">
        <f t="shared" si="172"/>
        <v>1</v>
      </c>
      <c r="AT183" s="160">
        <f t="shared" si="173"/>
        <v>0</v>
      </c>
      <c r="AU183" s="167">
        <f t="shared" si="174"/>
        <v>0</v>
      </c>
      <c r="AV183" s="168">
        <f t="shared" si="175"/>
        <v>1</v>
      </c>
      <c r="AW183" s="160">
        <f t="shared" si="176"/>
        <v>0</v>
      </c>
      <c r="AX183" s="167">
        <f t="shared" si="177"/>
        <v>0</v>
      </c>
      <c r="AY183" s="168">
        <f t="shared" si="178"/>
        <v>1</v>
      </c>
      <c r="AZ183" s="160">
        <f t="shared" si="138"/>
        <v>0</v>
      </c>
      <c r="BA183" s="167">
        <f t="shared" si="179"/>
        <v>0</v>
      </c>
      <c r="BB183" s="168">
        <f t="shared" si="180"/>
        <v>1</v>
      </c>
      <c r="BC183" s="160">
        <f t="shared" si="181"/>
        <v>0</v>
      </c>
    </row>
    <row r="184" spans="3:55" ht="17.45" customHeight="1" x14ac:dyDescent="0.2">
      <c r="C184" s="192"/>
      <c r="D184" s="192"/>
      <c r="E184" s="192"/>
      <c r="F184" s="158">
        <f>DATOS!$E$10</f>
        <v>2020</v>
      </c>
      <c r="G184" s="194">
        <v>0.3</v>
      </c>
      <c r="H184" s="192"/>
      <c r="I184" s="178"/>
      <c r="J184" s="166">
        <f t="shared" si="139"/>
        <v>0</v>
      </c>
      <c r="K184" s="160">
        <f t="shared" si="140"/>
        <v>0</v>
      </c>
      <c r="L184" s="160">
        <f t="shared" si="141"/>
        <v>0</v>
      </c>
      <c r="M184" s="160">
        <f t="shared" si="142"/>
        <v>0</v>
      </c>
      <c r="N184" s="160">
        <f t="shared" si="143"/>
        <v>0</v>
      </c>
      <c r="O184" s="195"/>
      <c r="P184" s="167">
        <f t="shared" si="144"/>
        <v>0</v>
      </c>
      <c r="Q184" s="168">
        <f t="shared" si="145"/>
        <v>1</v>
      </c>
      <c r="R184" s="160">
        <f t="shared" si="146"/>
        <v>0</v>
      </c>
      <c r="T184" s="40">
        <f t="shared" si="182"/>
        <v>0</v>
      </c>
      <c r="U184" s="42">
        <f t="shared" si="183"/>
        <v>1</v>
      </c>
      <c r="V184" s="160">
        <f t="shared" si="149"/>
        <v>0</v>
      </c>
      <c r="W184" s="167">
        <f t="shared" si="150"/>
        <v>0</v>
      </c>
      <c r="X184" s="168">
        <f t="shared" si="151"/>
        <v>1</v>
      </c>
      <c r="Y184" s="160">
        <f t="shared" si="152"/>
        <v>0</v>
      </c>
      <c r="Z184" s="167">
        <f t="shared" si="153"/>
        <v>0</v>
      </c>
      <c r="AA184" s="168">
        <f t="shared" si="154"/>
        <v>1</v>
      </c>
      <c r="AB184" s="160">
        <f t="shared" si="155"/>
        <v>0</v>
      </c>
      <c r="AC184" s="167">
        <f t="shared" si="156"/>
        <v>0</v>
      </c>
      <c r="AD184" s="168">
        <f t="shared" si="157"/>
        <v>1</v>
      </c>
      <c r="AE184" s="160">
        <f t="shared" si="158"/>
        <v>0</v>
      </c>
      <c r="AF184" s="167">
        <f t="shared" si="159"/>
        <v>0</v>
      </c>
      <c r="AG184" s="168">
        <f t="shared" si="160"/>
        <v>1</v>
      </c>
      <c r="AH184" s="160">
        <f t="shared" si="161"/>
        <v>0</v>
      </c>
      <c r="AI184" s="167">
        <f t="shared" si="162"/>
        <v>0</v>
      </c>
      <c r="AJ184" s="168">
        <f t="shared" si="163"/>
        <v>1</v>
      </c>
      <c r="AK184" s="160">
        <f t="shared" si="164"/>
        <v>0</v>
      </c>
      <c r="AL184" s="167">
        <f t="shared" si="165"/>
        <v>0</v>
      </c>
      <c r="AM184" s="168">
        <f t="shared" si="166"/>
        <v>1</v>
      </c>
      <c r="AN184" s="160">
        <f t="shared" si="167"/>
        <v>0</v>
      </c>
      <c r="AO184" s="167">
        <f t="shared" si="168"/>
        <v>0</v>
      </c>
      <c r="AP184" s="168">
        <f t="shared" si="169"/>
        <v>1</v>
      </c>
      <c r="AQ184" s="160">
        <f t="shared" si="170"/>
        <v>0</v>
      </c>
      <c r="AR184" s="167">
        <f t="shared" si="171"/>
        <v>0</v>
      </c>
      <c r="AS184" s="168">
        <f t="shared" si="172"/>
        <v>1</v>
      </c>
      <c r="AT184" s="160">
        <f t="shared" si="173"/>
        <v>0</v>
      </c>
      <c r="AU184" s="167">
        <f t="shared" si="174"/>
        <v>0</v>
      </c>
      <c r="AV184" s="168">
        <f t="shared" si="175"/>
        <v>1</v>
      </c>
      <c r="AW184" s="160">
        <f t="shared" si="176"/>
        <v>0</v>
      </c>
      <c r="AX184" s="167">
        <f t="shared" si="177"/>
        <v>0</v>
      </c>
      <c r="AY184" s="168">
        <f t="shared" si="178"/>
        <v>1</v>
      </c>
      <c r="AZ184" s="160">
        <f t="shared" si="138"/>
        <v>0</v>
      </c>
      <c r="BA184" s="167">
        <f t="shared" si="179"/>
        <v>0</v>
      </c>
      <c r="BB184" s="168">
        <f t="shared" si="180"/>
        <v>1</v>
      </c>
      <c r="BC184" s="160">
        <f t="shared" si="181"/>
        <v>0</v>
      </c>
    </row>
    <row r="185" spans="3:55" ht="17.45" customHeight="1" x14ac:dyDescent="0.2">
      <c r="C185" s="192"/>
      <c r="D185" s="192"/>
      <c r="E185" s="192"/>
      <c r="F185" s="158">
        <f>DATOS!$E$10</f>
        <v>2020</v>
      </c>
      <c r="G185" s="194">
        <v>0.3</v>
      </c>
      <c r="H185" s="192"/>
      <c r="I185" s="178"/>
      <c r="J185" s="166">
        <f t="shared" si="139"/>
        <v>0</v>
      </c>
      <c r="K185" s="160">
        <f t="shared" si="140"/>
        <v>0</v>
      </c>
      <c r="L185" s="160">
        <f t="shared" si="141"/>
        <v>0</v>
      </c>
      <c r="M185" s="160">
        <f t="shared" si="142"/>
        <v>0</v>
      </c>
      <c r="N185" s="160">
        <f t="shared" si="143"/>
        <v>0</v>
      </c>
      <c r="O185" s="195"/>
      <c r="P185" s="167">
        <f t="shared" si="144"/>
        <v>0</v>
      </c>
      <c r="Q185" s="168">
        <f t="shared" si="145"/>
        <v>1</v>
      </c>
      <c r="R185" s="160">
        <f t="shared" si="146"/>
        <v>0</v>
      </c>
      <c r="T185" s="40">
        <f t="shared" si="182"/>
        <v>0</v>
      </c>
      <c r="U185" s="42">
        <f t="shared" si="183"/>
        <v>1</v>
      </c>
      <c r="V185" s="160">
        <f t="shared" si="149"/>
        <v>0</v>
      </c>
      <c r="W185" s="167">
        <f t="shared" si="150"/>
        <v>0</v>
      </c>
      <c r="X185" s="168">
        <f t="shared" si="151"/>
        <v>1</v>
      </c>
      <c r="Y185" s="160">
        <f t="shared" si="152"/>
        <v>0</v>
      </c>
      <c r="Z185" s="167">
        <f t="shared" si="153"/>
        <v>0</v>
      </c>
      <c r="AA185" s="168">
        <f t="shared" si="154"/>
        <v>1</v>
      </c>
      <c r="AB185" s="160">
        <f t="shared" si="155"/>
        <v>0</v>
      </c>
      <c r="AC185" s="167">
        <f t="shared" si="156"/>
        <v>0</v>
      </c>
      <c r="AD185" s="168">
        <f t="shared" si="157"/>
        <v>1</v>
      </c>
      <c r="AE185" s="160">
        <f t="shared" si="158"/>
        <v>0</v>
      </c>
      <c r="AF185" s="167">
        <f t="shared" si="159"/>
        <v>0</v>
      </c>
      <c r="AG185" s="168">
        <f t="shared" si="160"/>
        <v>1</v>
      </c>
      <c r="AH185" s="160">
        <f t="shared" si="161"/>
        <v>0</v>
      </c>
      <c r="AI185" s="167">
        <f t="shared" si="162"/>
        <v>0</v>
      </c>
      <c r="AJ185" s="168">
        <f t="shared" si="163"/>
        <v>1</v>
      </c>
      <c r="AK185" s="160">
        <f t="shared" si="164"/>
        <v>0</v>
      </c>
      <c r="AL185" s="167">
        <f t="shared" si="165"/>
        <v>0</v>
      </c>
      <c r="AM185" s="168">
        <f t="shared" si="166"/>
        <v>1</v>
      </c>
      <c r="AN185" s="160">
        <f t="shared" si="167"/>
        <v>0</v>
      </c>
      <c r="AO185" s="167">
        <f t="shared" si="168"/>
        <v>0</v>
      </c>
      <c r="AP185" s="168">
        <f t="shared" si="169"/>
        <v>1</v>
      </c>
      <c r="AQ185" s="160">
        <f t="shared" si="170"/>
        <v>0</v>
      </c>
      <c r="AR185" s="167">
        <f t="shared" si="171"/>
        <v>0</v>
      </c>
      <c r="AS185" s="168">
        <f t="shared" si="172"/>
        <v>1</v>
      </c>
      <c r="AT185" s="160">
        <f t="shared" si="173"/>
        <v>0</v>
      </c>
      <c r="AU185" s="167">
        <f t="shared" si="174"/>
        <v>0</v>
      </c>
      <c r="AV185" s="168">
        <f t="shared" si="175"/>
        <v>1</v>
      </c>
      <c r="AW185" s="160">
        <f t="shared" si="176"/>
        <v>0</v>
      </c>
      <c r="AX185" s="167">
        <f t="shared" si="177"/>
        <v>0</v>
      </c>
      <c r="AY185" s="168">
        <f t="shared" si="178"/>
        <v>1</v>
      </c>
      <c r="AZ185" s="160">
        <f t="shared" si="138"/>
        <v>0</v>
      </c>
      <c r="BA185" s="167">
        <f t="shared" si="179"/>
        <v>0</v>
      </c>
      <c r="BB185" s="168">
        <f t="shared" si="180"/>
        <v>1</v>
      </c>
      <c r="BC185" s="160">
        <f t="shared" si="181"/>
        <v>0</v>
      </c>
    </row>
    <row r="186" spans="3:55" ht="17.45" customHeight="1" x14ac:dyDescent="0.2">
      <c r="C186" s="192"/>
      <c r="D186" s="192"/>
      <c r="E186" s="192"/>
      <c r="F186" s="158">
        <f>DATOS!$E$10</f>
        <v>2020</v>
      </c>
      <c r="G186" s="194">
        <v>0.3</v>
      </c>
      <c r="H186" s="192"/>
      <c r="I186" s="178"/>
      <c r="J186" s="166">
        <f t="shared" si="139"/>
        <v>0</v>
      </c>
      <c r="K186" s="160">
        <f t="shared" si="140"/>
        <v>0</v>
      </c>
      <c r="L186" s="160">
        <f t="shared" si="141"/>
        <v>0</v>
      </c>
      <c r="M186" s="160">
        <f t="shared" si="142"/>
        <v>0</v>
      </c>
      <c r="N186" s="160">
        <f t="shared" si="143"/>
        <v>0</v>
      </c>
      <c r="O186" s="195"/>
      <c r="P186" s="167">
        <f t="shared" si="144"/>
        <v>0</v>
      </c>
      <c r="Q186" s="168">
        <f t="shared" si="145"/>
        <v>1</v>
      </c>
      <c r="R186" s="160">
        <f t="shared" si="146"/>
        <v>0</v>
      </c>
      <c r="T186" s="40">
        <f t="shared" si="182"/>
        <v>0</v>
      </c>
      <c r="U186" s="42">
        <f t="shared" si="183"/>
        <v>1</v>
      </c>
      <c r="V186" s="160">
        <f t="shared" si="149"/>
        <v>0</v>
      </c>
      <c r="W186" s="167">
        <f t="shared" si="150"/>
        <v>0</v>
      </c>
      <c r="X186" s="168">
        <f t="shared" si="151"/>
        <v>1</v>
      </c>
      <c r="Y186" s="160">
        <f t="shared" si="152"/>
        <v>0</v>
      </c>
      <c r="Z186" s="167">
        <f t="shared" si="153"/>
        <v>0</v>
      </c>
      <c r="AA186" s="168">
        <f t="shared" si="154"/>
        <v>1</v>
      </c>
      <c r="AB186" s="160">
        <f t="shared" si="155"/>
        <v>0</v>
      </c>
      <c r="AC186" s="167">
        <f t="shared" si="156"/>
        <v>0</v>
      </c>
      <c r="AD186" s="168">
        <f t="shared" si="157"/>
        <v>1</v>
      </c>
      <c r="AE186" s="160">
        <f t="shared" si="158"/>
        <v>0</v>
      </c>
      <c r="AF186" s="167">
        <f t="shared" si="159"/>
        <v>0</v>
      </c>
      <c r="AG186" s="168">
        <f t="shared" si="160"/>
        <v>1</v>
      </c>
      <c r="AH186" s="160">
        <f t="shared" si="161"/>
        <v>0</v>
      </c>
      <c r="AI186" s="167">
        <f t="shared" si="162"/>
        <v>0</v>
      </c>
      <c r="AJ186" s="168">
        <f t="shared" si="163"/>
        <v>1</v>
      </c>
      <c r="AK186" s="160">
        <f t="shared" si="164"/>
        <v>0</v>
      </c>
      <c r="AL186" s="167">
        <f t="shared" si="165"/>
        <v>0</v>
      </c>
      <c r="AM186" s="168">
        <f t="shared" si="166"/>
        <v>1</v>
      </c>
      <c r="AN186" s="160">
        <f t="shared" si="167"/>
        <v>0</v>
      </c>
      <c r="AO186" s="167">
        <f t="shared" si="168"/>
        <v>0</v>
      </c>
      <c r="AP186" s="168">
        <f t="shared" si="169"/>
        <v>1</v>
      </c>
      <c r="AQ186" s="160">
        <f t="shared" si="170"/>
        <v>0</v>
      </c>
      <c r="AR186" s="167">
        <f t="shared" si="171"/>
        <v>0</v>
      </c>
      <c r="AS186" s="168">
        <f t="shared" si="172"/>
        <v>1</v>
      </c>
      <c r="AT186" s="160">
        <f t="shared" si="173"/>
        <v>0</v>
      </c>
      <c r="AU186" s="167">
        <f t="shared" si="174"/>
        <v>0</v>
      </c>
      <c r="AV186" s="168">
        <f t="shared" si="175"/>
        <v>1</v>
      </c>
      <c r="AW186" s="160">
        <f t="shared" si="176"/>
        <v>0</v>
      </c>
      <c r="AX186" s="167">
        <f t="shared" si="177"/>
        <v>0</v>
      </c>
      <c r="AY186" s="168">
        <f t="shared" si="178"/>
        <v>1</v>
      </c>
      <c r="AZ186" s="160">
        <f t="shared" si="138"/>
        <v>0</v>
      </c>
      <c r="BA186" s="167">
        <f t="shared" si="179"/>
        <v>0</v>
      </c>
      <c r="BB186" s="168">
        <f t="shared" si="180"/>
        <v>1</v>
      </c>
      <c r="BC186" s="160">
        <f t="shared" si="181"/>
        <v>0</v>
      </c>
    </row>
    <row r="187" spans="3:55" ht="17.45" customHeight="1" x14ac:dyDescent="0.2">
      <c r="C187" s="192"/>
      <c r="D187" s="192"/>
      <c r="E187" s="192"/>
      <c r="F187" s="158">
        <f>DATOS!$E$10</f>
        <v>2020</v>
      </c>
      <c r="G187" s="194">
        <v>0.3</v>
      </c>
      <c r="H187" s="192"/>
      <c r="I187" s="178"/>
      <c r="J187" s="166">
        <f t="shared" si="139"/>
        <v>0</v>
      </c>
      <c r="K187" s="160">
        <f t="shared" si="140"/>
        <v>0</v>
      </c>
      <c r="L187" s="160">
        <f t="shared" si="141"/>
        <v>0</v>
      </c>
      <c r="M187" s="160">
        <f t="shared" si="142"/>
        <v>0</v>
      </c>
      <c r="N187" s="160">
        <f t="shared" si="143"/>
        <v>0</v>
      </c>
      <c r="O187" s="195"/>
      <c r="P187" s="167">
        <f t="shared" si="144"/>
        <v>0</v>
      </c>
      <c r="Q187" s="168">
        <f t="shared" si="145"/>
        <v>1</v>
      </c>
      <c r="R187" s="160">
        <f t="shared" si="146"/>
        <v>0</v>
      </c>
      <c r="T187" s="40">
        <f t="shared" si="182"/>
        <v>0</v>
      </c>
      <c r="U187" s="42">
        <f t="shared" si="183"/>
        <v>1</v>
      </c>
      <c r="V187" s="160">
        <f t="shared" si="149"/>
        <v>0</v>
      </c>
      <c r="W187" s="167">
        <f t="shared" si="150"/>
        <v>0</v>
      </c>
      <c r="X187" s="168">
        <f t="shared" si="151"/>
        <v>1</v>
      </c>
      <c r="Y187" s="160">
        <f t="shared" si="152"/>
        <v>0</v>
      </c>
      <c r="Z187" s="167">
        <f t="shared" si="153"/>
        <v>0</v>
      </c>
      <c r="AA187" s="168">
        <f t="shared" si="154"/>
        <v>1</v>
      </c>
      <c r="AB187" s="160">
        <f t="shared" si="155"/>
        <v>0</v>
      </c>
      <c r="AC187" s="167">
        <f t="shared" si="156"/>
        <v>0</v>
      </c>
      <c r="AD187" s="168">
        <f t="shared" si="157"/>
        <v>1</v>
      </c>
      <c r="AE187" s="160">
        <f t="shared" si="158"/>
        <v>0</v>
      </c>
      <c r="AF187" s="167">
        <f t="shared" si="159"/>
        <v>0</v>
      </c>
      <c r="AG187" s="168">
        <f t="shared" si="160"/>
        <v>1</v>
      </c>
      <c r="AH187" s="160">
        <f t="shared" si="161"/>
        <v>0</v>
      </c>
      <c r="AI187" s="167">
        <f t="shared" si="162"/>
        <v>0</v>
      </c>
      <c r="AJ187" s="168">
        <f t="shared" si="163"/>
        <v>1</v>
      </c>
      <c r="AK187" s="160">
        <f t="shared" si="164"/>
        <v>0</v>
      </c>
      <c r="AL187" s="167">
        <f t="shared" si="165"/>
        <v>0</v>
      </c>
      <c r="AM187" s="168">
        <f t="shared" si="166"/>
        <v>1</v>
      </c>
      <c r="AN187" s="160">
        <f t="shared" si="167"/>
        <v>0</v>
      </c>
      <c r="AO187" s="167">
        <f t="shared" si="168"/>
        <v>0</v>
      </c>
      <c r="AP187" s="168">
        <f t="shared" si="169"/>
        <v>1</v>
      </c>
      <c r="AQ187" s="160">
        <f t="shared" si="170"/>
        <v>0</v>
      </c>
      <c r="AR187" s="167">
        <f t="shared" si="171"/>
        <v>0</v>
      </c>
      <c r="AS187" s="168">
        <f t="shared" si="172"/>
        <v>1</v>
      </c>
      <c r="AT187" s="160">
        <f t="shared" si="173"/>
        <v>0</v>
      </c>
      <c r="AU187" s="167">
        <f t="shared" si="174"/>
        <v>0</v>
      </c>
      <c r="AV187" s="168">
        <f t="shared" si="175"/>
        <v>1</v>
      </c>
      <c r="AW187" s="160">
        <f t="shared" si="176"/>
        <v>0</v>
      </c>
      <c r="AX187" s="167">
        <f t="shared" si="177"/>
        <v>0</v>
      </c>
      <c r="AY187" s="168">
        <f t="shared" si="178"/>
        <v>1</v>
      </c>
      <c r="AZ187" s="160">
        <f t="shared" si="138"/>
        <v>0</v>
      </c>
      <c r="BA187" s="167">
        <f t="shared" si="179"/>
        <v>0</v>
      </c>
      <c r="BB187" s="168">
        <f t="shared" si="180"/>
        <v>1</v>
      </c>
      <c r="BC187" s="160">
        <f t="shared" si="181"/>
        <v>0</v>
      </c>
    </row>
    <row r="188" spans="3:55" ht="17.45" customHeight="1" x14ac:dyDescent="0.2">
      <c r="C188" s="192"/>
      <c r="D188" s="192"/>
      <c r="E188" s="192"/>
      <c r="F188" s="158">
        <f>DATOS!$E$10</f>
        <v>2020</v>
      </c>
      <c r="G188" s="194">
        <v>0.3</v>
      </c>
      <c r="H188" s="192"/>
      <c r="I188" s="178"/>
      <c r="J188" s="166">
        <f t="shared" si="139"/>
        <v>0</v>
      </c>
      <c r="K188" s="160">
        <f t="shared" si="140"/>
        <v>0</v>
      </c>
      <c r="L188" s="160">
        <f t="shared" si="141"/>
        <v>0</v>
      </c>
      <c r="M188" s="160">
        <f t="shared" si="142"/>
        <v>0</v>
      </c>
      <c r="N188" s="160">
        <f t="shared" si="143"/>
        <v>0</v>
      </c>
      <c r="O188" s="195"/>
      <c r="P188" s="167">
        <f t="shared" si="144"/>
        <v>0</v>
      </c>
      <c r="Q188" s="168">
        <f t="shared" si="145"/>
        <v>1</v>
      </c>
      <c r="R188" s="160">
        <f t="shared" si="146"/>
        <v>0</v>
      </c>
      <c r="T188" s="40">
        <f t="shared" si="182"/>
        <v>0</v>
      </c>
      <c r="U188" s="42">
        <f t="shared" si="183"/>
        <v>1</v>
      </c>
      <c r="V188" s="160">
        <f t="shared" si="149"/>
        <v>0</v>
      </c>
      <c r="W188" s="167">
        <f t="shared" si="150"/>
        <v>0</v>
      </c>
      <c r="X188" s="168">
        <f t="shared" si="151"/>
        <v>1</v>
      </c>
      <c r="Y188" s="160">
        <f t="shared" si="152"/>
        <v>0</v>
      </c>
      <c r="Z188" s="167">
        <f t="shared" si="153"/>
        <v>0</v>
      </c>
      <c r="AA188" s="168">
        <f t="shared" si="154"/>
        <v>1</v>
      </c>
      <c r="AB188" s="160">
        <f t="shared" si="155"/>
        <v>0</v>
      </c>
      <c r="AC188" s="167">
        <f t="shared" si="156"/>
        <v>0</v>
      </c>
      <c r="AD188" s="168">
        <f t="shared" si="157"/>
        <v>1</v>
      </c>
      <c r="AE188" s="160">
        <f t="shared" si="158"/>
        <v>0</v>
      </c>
      <c r="AF188" s="167">
        <f t="shared" si="159"/>
        <v>0</v>
      </c>
      <c r="AG188" s="168">
        <f t="shared" si="160"/>
        <v>1</v>
      </c>
      <c r="AH188" s="160">
        <f t="shared" si="161"/>
        <v>0</v>
      </c>
      <c r="AI188" s="167">
        <f t="shared" si="162"/>
        <v>0</v>
      </c>
      <c r="AJ188" s="168">
        <f t="shared" si="163"/>
        <v>1</v>
      </c>
      <c r="AK188" s="160">
        <f t="shared" si="164"/>
        <v>0</v>
      </c>
      <c r="AL188" s="167">
        <f t="shared" si="165"/>
        <v>0</v>
      </c>
      <c r="AM188" s="168">
        <f t="shared" si="166"/>
        <v>1</v>
      </c>
      <c r="AN188" s="160">
        <f t="shared" si="167"/>
        <v>0</v>
      </c>
      <c r="AO188" s="167">
        <f t="shared" si="168"/>
        <v>0</v>
      </c>
      <c r="AP188" s="168">
        <f t="shared" si="169"/>
        <v>1</v>
      </c>
      <c r="AQ188" s="160">
        <f t="shared" si="170"/>
        <v>0</v>
      </c>
      <c r="AR188" s="167">
        <f t="shared" si="171"/>
        <v>0</v>
      </c>
      <c r="AS188" s="168">
        <f t="shared" si="172"/>
        <v>1</v>
      </c>
      <c r="AT188" s="160">
        <f t="shared" si="173"/>
        <v>0</v>
      </c>
      <c r="AU188" s="167">
        <f t="shared" si="174"/>
        <v>0</v>
      </c>
      <c r="AV188" s="168">
        <f t="shared" si="175"/>
        <v>1</v>
      </c>
      <c r="AW188" s="160">
        <f t="shared" si="176"/>
        <v>0</v>
      </c>
      <c r="AX188" s="167">
        <f t="shared" si="177"/>
        <v>0</v>
      </c>
      <c r="AY188" s="168">
        <f t="shared" si="178"/>
        <v>1</v>
      </c>
      <c r="AZ188" s="160">
        <f t="shared" si="138"/>
        <v>0</v>
      </c>
      <c r="BA188" s="167">
        <f t="shared" si="179"/>
        <v>0</v>
      </c>
      <c r="BB188" s="168">
        <f t="shared" si="180"/>
        <v>1</v>
      </c>
      <c r="BC188" s="160">
        <f t="shared" si="181"/>
        <v>0</v>
      </c>
    </row>
    <row r="189" spans="3:55" ht="17.45" customHeight="1" x14ac:dyDescent="0.2">
      <c r="C189" s="192"/>
      <c r="D189" s="192"/>
      <c r="E189" s="192"/>
      <c r="F189" s="158">
        <f>DATOS!$E$10</f>
        <v>2020</v>
      </c>
      <c r="G189" s="194">
        <v>0.3</v>
      </c>
      <c r="H189" s="192"/>
      <c r="I189" s="178"/>
      <c r="J189" s="166">
        <f t="shared" si="139"/>
        <v>0</v>
      </c>
      <c r="K189" s="160">
        <f t="shared" si="140"/>
        <v>0</v>
      </c>
      <c r="L189" s="160">
        <f t="shared" si="141"/>
        <v>0</v>
      </c>
      <c r="M189" s="160">
        <f t="shared" si="142"/>
        <v>0</v>
      </c>
      <c r="N189" s="160">
        <f t="shared" si="143"/>
        <v>0</v>
      </c>
      <c r="O189" s="195"/>
      <c r="P189" s="167">
        <f t="shared" si="144"/>
        <v>0</v>
      </c>
      <c r="Q189" s="168">
        <f t="shared" si="145"/>
        <v>1</v>
      </c>
      <c r="R189" s="160">
        <f t="shared" si="146"/>
        <v>0</v>
      </c>
      <c r="T189" s="40">
        <f t="shared" si="182"/>
        <v>0</v>
      </c>
      <c r="U189" s="42">
        <f t="shared" si="183"/>
        <v>1</v>
      </c>
      <c r="V189" s="160">
        <f t="shared" si="149"/>
        <v>0</v>
      </c>
      <c r="W189" s="167">
        <f t="shared" si="150"/>
        <v>0</v>
      </c>
      <c r="X189" s="168">
        <f t="shared" si="151"/>
        <v>1</v>
      </c>
      <c r="Y189" s="160">
        <f t="shared" si="152"/>
        <v>0</v>
      </c>
      <c r="Z189" s="167">
        <f t="shared" si="153"/>
        <v>0</v>
      </c>
      <c r="AA189" s="168">
        <f t="shared" si="154"/>
        <v>1</v>
      </c>
      <c r="AB189" s="160">
        <f t="shared" si="155"/>
        <v>0</v>
      </c>
      <c r="AC189" s="167">
        <f t="shared" si="156"/>
        <v>0</v>
      </c>
      <c r="AD189" s="168">
        <f t="shared" si="157"/>
        <v>1</v>
      </c>
      <c r="AE189" s="160">
        <f t="shared" si="158"/>
        <v>0</v>
      </c>
      <c r="AF189" s="167">
        <f t="shared" si="159"/>
        <v>0</v>
      </c>
      <c r="AG189" s="168">
        <f t="shared" si="160"/>
        <v>1</v>
      </c>
      <c r="AH189" s="160">
        <f t="shared" si="161"/>
        <v>0</v>
      </c>
      <c r="AI189" s="167">
        <f t="shared" si="162"/>
        <v>0</v>
      </c>
      <c r="AJ189" s="168">
        <f t="shared" si="163"/>
        <v>1</v>
      </c>
      <c r="AK189" s="160">
        <f t="shared" si="164"/>
        <v>0</v>
      </c>
      <c r="AL189" s="167">
        <f t="shared" si="165"/>
        <v>0</v>
      </c>
      <c r="AM189" s="168">
        <f t="shared" si="166"/>
        <v>1</v>
      </c>
      <c r="AN189" s="160">
        <f t="shared" si="167"/>
        <v>0</v>
      </c>
      <c r="AO189" s="167">
        <f t="shared" si="168"/>
        <v>0</v>
      </c>
      <c r="AP189" s="168">
        <f t="shared" si="169"/>
        <v>1</v>
      </c>
      <c r="AQ189" s="160">
        <f t="shared" si="170"/>
        <v>0</v>
      </c>
      <c r="AR189" s="167">
        <f t="shared" si="171"/>
        <v>0</v>
      </c>
      <c r="AS189" s="168">
        <f t="shared" si="172"/>
        <v>1</v>
      </c>
      <c r="AT189" s="160">
        <f t="shared" si="173"/>
        <v>0</v>
      </c>
      <c r="AU189" s="167">
        <f t="shared" si="174"/>
        <v>0</v>
      </c>
      <c r="AV189" s="168">
        <f t="shared" si="175"/>
        <v>1</v>
      </c>
      <c r="AW189" s="160">
        <f t="shared" si="176"/>
        <v>0</v>
      </c>
      <c r="AX189" s="167">
        <f t="shared" si="177"/>
        <v>0</v>
      </c>
      <c r="AY189" s="168">
        <f t="shared" si="178"/>
        <v>1</v>
      </c>
      <c r="AZ189" s="160">
        <f t="shared" si="138"/>
        <v>0</v>
      </c>
      <c r="BA189" s="167">
        <f t="shared" si="179"/>
        <v>0</v>
      </c>
      <c r="BB189" s="168">
        <f t="shared" si="180"/>
        <v>1</v>
      </c>
      <c r="BC189" s="160">
        <f t="shared" si="181"/>
        <v>0</v>
      </c>
    </row>
    <row r="190" spans="3:55" ht="17.45" customHeight="1" x14ac:dyDescent="0.2">
      <c r="C190" s="192"/>
      <c r="D190" s="192"/>
      <c r="E190" s="192"/>
      <c r="F190" s="158">
        <f>DATOS!$E$10</f>
        <v>2020</v>
      </c>
      <c r="G190" s="194">
        <v>0.3</v>
      </c>
      <c r="H190" s="192"/>
      <c r="I190" s="178"/>
      <c r="J190" s="166">
        <f t="shared" si="139"/>
        <v>0</v>
      </c>
      <c r="K190" s="160">
        <f t="shared" si="140"/>
        <v>0</v>
      </c>
      <c r="L190" s="160">
        <f t="shared" si="141"/>
        <v>0</v>
      </c>
      <c r="M190" s="160">
        <f t="shared" si="142"/>
        <v>0</v>
      </c>
      <c r="N190" s="160">
        <f t="shared" si="143"/>
        <v>0</v>
      </c>
      <c r="O190" s="195"/>
      <c r="P190" s="167">
        <f t="shared" si="144"/>
        <v>0</v>
      </c>
      <c r="Q190" s="168">
        <f t="shared" si="145"/>
        <v>1</v>
      </c>
      <c r="R190" s="160">
        <f t="shared" si="146"/>
        <v>0</v>
      </c>
      <c r="T190" s="40">
        <f t="shared" si="182"/>
        <v>0</v>
      </c>
      <c r="U190" s="42">
        <f t="shared" si="183"/>
        <v>1</v>
      </c>
      <c r="V190" s="160">
        <f t="shared" si="149"/>
        <v>0</v>
      </c>
      <c r="W190" s="167">
        <f t="shared" si="150"/>
        <v>0</v>
      </c>
      <c r="X190" s="168">
        <f t="shared" si="151"/>
        <v>1</v>
      </c>
      <c r="Y190" s="160">
        <f t="shared" si="152"/>
        <v>0</v>
      </c>
      <c r="Z190" s="167">
        <f t="shared" si="153"/>
        <v>0</v>
      </c>
      <c r="AA190" s="168">
        <f t="shared" si="154"/>
        <v>1</v>
      </c>
      <c r="AB190" s="160">
        <f t="shared" si="155"/>
        <v>0</v>
      </c>
      <c r="AC190" s="167">
        <f t="shared" si="156"/>
        <v>0</v>
      </c>
      <c r="AD190" s="168">
        <f t="shared" si="157"/>
        <v>1</v>
      </c>
      <c r="AE190" s="160">
        <f t="shared" si="158"/>
        <v>0</v>
      </c>
      <c r="AF190" s="167">
        <f t="shared" si="159"/>
        <v>0</v>
      </c>
      <c r="AG190" s="168">
        <f t="shared" si="160"/>
        <v>1</v>
      </c>
      <c r="AH190" s="160">
        <f t="shared" si="161"/>
        <v>0</v>
      </c>
      <c r="AI190" s="167">
        <f t="shared" si="162"/>
        <v>0</v>
      </c>
      <c r="AJ190" s="168">
        <f t="shared" si="163"/>
        <v>1</v>
      </c>
      <c r="AK190" s="160">
        <f t="shared" si="164"/>
        <v>0</v>
      </c>
      <c r="AL190" s="167">
        <f t="shared" si="165"/>
        <v>0</v>
      </c>
      <c r="AM190" s="168">
        <f t="shared" si="166"/>
        <v>1</v>
      </c>
      <c r="AN190" s="160">
        <f t="shared" si="167"/>
        <v>0</v>
      </c>
      <c r="AO190" s="167">
        <f t="shared" si="168"/>
        <v>0</v>
      </c>
      <c r="AP190" s="168">
        <f t="shared" si="169"/>
        <v>1</v>
      </c>
      <c r="AQ190" s="160">
        <f t="shared" si="170"/>
        <v>0</v>
      </c>
      <c r="AR190" s="167">
        <f t="shared" si="171"/>
        <v>0</v>
      </c>
      <c r="AS190" s="168">
        <f t="shared" si="172"/>
        <v>1</v>
      </c>
      <c r="AT190" s="160">
        <f t="shared" si="173"/>
        <v>0</v>
      </c>
      <c r="AU190" s="167">
        <f t="shared" si="174"/>
        <v>0</v>
      </c>
      <c r="AV190" s="168">
        <f t="shared" si="175"/>
        <v>1</v>
      </c>
      <c r="AW190" s="160">
        <f t="shared" si="176"/>
        <v>0</v>
      </c>
      <c r="AX190" s="167">
        <f t="shared" si="177"/>
        <v>0</v>
      </c>
      <c r="AY190" s="168">
        <f t="shared" si="178"/>
        <v>1</v>
      </c>
      <c r="AZ190" s="160">
        <f t="shared" si="138"/>
        <v>0</v>
      </c>
      <c r="BA190" s="167">
        <f t="shared" si="179"/>
        <v>0</v>
      </c>
      <c r="BB190" s="168">
        <f t="shared" si="180"/>
        <v>1</v>
      </c>
      <c r="BC190" s="160">
        <f t="shared" si="181"/>
        <v>0</v>
      </c>
    </row>
    <row r="191" spans="3:55" ht="17.45" customHeight="1" x14ac:dyDescent="0.2">
      <c r="C191" s="192"/>
      <c r="D191" s="192"/>
      <c r="E191" s="192"/>
      <c r="F191" s="158">
        <f>DATOS!$E$10</f>
        <v>2020</v>
      </c>
      <c r="G191" s="194">
        <v>0.3</v>
      </c>
      <c r="H191" s="192"/>
      <c r="I191" s="178"/>
      <c r="J191" s="166">
        <f t="shared" si="139"/>
        <v>0</v>
      </c>
      <c r="K191" s="160">
        <f t="shared" si="140"/>
        <v>0</v>
      </c>
      <c r="L191" s="160">
        <f t="shared" si="141"/>
        <v>0</v>
      </c>
      <c r="M191" s="160">
        <f t="shared" si="142"/>
        <v>0</v>
      </c>
      <c r="N191" s="160">
        <f t="shared" si="143"/>
        <v>0</v>
      </c>
      <c r="O191" s="195"/>
      <c r="P191" s="167">
        <f t="shared" si="144"/>
        <v>0</v>
      </c>
      <c r="Q191" s="168">
        <f t="shared" si="145"/>
        <v>1</v>
      </c>
      <c r="R191" s="160">
        <f t="shared" si="146"/>
        <v>0</v>
      </c>
      <c r="T191" s="40">
        <f t="shared" si="182"/>
        <v>0</v>
      </c>
      <c r="U191" s="42">
        <f t="shared" si="183"/>
        <v>1</v>
      </c>
      <c r="V191" s="160">
        <f t="shared" si="149"/>
        <v>0</v>
      </c>
      <c r="W191" s="167">
        <f t="shared" si="150"/>
        <v>0</v>
      </c>
      <c r="X191" s="168">
        <f t="shared" si="151"/>
        <v>1</v>
      </c>
      <c r="Y191" s="160">
        <f t="shared" si="152"/>
        <v>0</v>
      </c>
      <c r="Z191" s="167">
        <f t="shared" si="153"/>
        <v>0</v>
      </c>
      <c r="AA191" s="168">
        <f t="shared" si="154"/>
        <v>1</v>
      </c>
      <c r="AB191" s="160">
        <f t="shared" si="155"/>
        <v>0</v>
      </c>
      <c r="AC191" s="167">
        <f t="shared" si="156"/>
        <v>0</v>
      </c>
      <c r="AD191" s="168">
        <f t="shared" si="157"/>
        <v>1</v>
      </c>
      <c r="AE191" s="160">
        <f t="shared" si="158"/>
        <v>0</v>
      </c>
      <c r="AF191" s="167">
        <f t="shared" si="159"/>
        <v>0</v>
      </c>
      <c r="AG191" s="168">
        <f t="shared" si="160"/>
        <v>1</v>
      </c>
      <c r="AH191" s="160">
        <f t="shared" si="161"/>
        <v>0</v>
      </c>
      <c r="AI191" s="167">
        <f t="shared" si="162"/>
        <v>0</v>
      </c>
      <c r="AJ191" s="168">
        <f t="shared" si="163"/>
        <v>1</v>
      </c>
      <c r="AK191" s="160">
        <f t="shared" si="164"/>
        <v>0</v>
      </c>
      <c r="AL191" s="167">
        <f t="shared" si="165"/>
        <v>0</v>
      </c>
      <c r="AM191" s="168">
        <f t="shared" si="166"/>
        <v>1</v>
      </c>
      <c r="AN191" s="160">
        <f t="shared" si="167"/>
        <v>0</v>
      </c>
      <c r="AO191" s="167">
        <f t="shared" si="168"/>
        <v>0</v>
      </c>
      <c r="AP191" s="168">
        <f t="shared" si="169"/>
        <v>1</v>
      </c>
      <c r="AQ191" s="160">
        <f t="shared" si="170"/>
        <v>0</v>
      </c>
      <c r="AR191" s="167">
        <f t="shared" si="171"/>
        <v>0</v>
      </c>
      <c r="AS191" s="168">
        <f t="shared" si="172"/>
        <v>1</v>
      </c>
      <c r="AT191" s="160">
        <f t="shared" si="173"/>
        <v>0</v>
      </c>
      <c r="AU191" s="167">
        <f t="shared" si="174"/>
        <v>0</v>
      </c>
      <c r="AV191" s="168">
        <f t="shared" si="175"/>
        <v>1</v>
      </c>
      <c r="AW191" s="160">
        <f t="shared" si="176"/>
        <v>0</v>
      </c>
      <c r="AX191" s="167">
        <f t="shared" si="177"/>
        <v>0</v>
      </c>
      <c r="AY191" s="168">
        <f t="shared" si="178"/>
        <v>1</v>
      </c>
      <c r="AZ191" s="160">
        <f t="shared" si="138"/>
        <v>0</v>
      </c>
      <c r="BA191" s="167">
        <f t="shared" si="179"/>
        <v>0</v>
      </c>
      <c r="BB191" s="168">
        <f t="shared" si="180"/>
        <v>1</v>
      </c>
      <c r="BC191" s="160">
        <f t="shared" si="181"/>
        <v>0</v>
      </c>
    </row>
    <row r="192" spans="3:55" ht="17.45" customHeight="1" x14ac:dyDescent="0.2">
      <c r="C192" s="192"/>
      <c r="D192" s="192"/>
      <c r="E192" s="192"/>
      <c r="F192" s="158">
        <f>DATOS!$E$10</f>
        <v>2020</v>
      </c>
      <c r="G192" s="194">
        <v>0.3</v>
      </c>
      <c r="H192" s="192"/>
      <c r="I192" s="178"/>
      <c r="J192" s="166">
        <f t="shared" si="139"/>
        <v>0</v>
      </c>
      <c r="K192" s="160">
        <f t="shared" si="140"/>
        <v>0</v>
      </c>
      <c r="L192" s="160">
        <f t="shared" si="141"/>
        <v>0</v>
      </c>
      <c r="M192" s="160">
        <f t="shared" si="142"/>
        <v>0</v>
      </c>
      <c r="N192" s="160">
        <f t="shared" si="143"/>
        <v>0</v>
      </c>
      <c r="O192" s="195"/>
      <c r="P192" s="167">
        <f t="shared" si="144"/>
        <v>0</v>
      </c>
      <c r="Q192" s="168">
        <f t="shared" si="145"/>
        <v>1</v>
      </c>
      <c r="R192" s="160">
        <f t="shared" si="146"/>
        <v>0</v>
      </c>
      <c r="T192" s="40">
        <f t="shared" si="182"/>
        <v>0</v>
      </c>
      <c r="U192" s="42">
        <f t="shared" si="183"/>
        <v>1</v>
      </c>
      <c r="V192" s="160">
        <f t="shared" si="149"/>
        <v>0</v>
      </c>
      <c r="W192" s="167">
        <f t="shared" si="150"/>
        <v>0</v>
      </c>
      <c r="X192" s="168">
        <f t="shared" si="151"/>
        <v>1</v>
      </c>
      <c r="Y192" s="160">
        <f t="shared" si="152"/>
        <v>0</v>
      </c>
      <c r="Z192" s="167">
        <f t="shared" si="153"/>
        <v>0</v>
      </c>
      <c r="AA192" s="168">
        <f t="shared" si="154"/>
        <v>1</v>
      </c>
      <c r="AB192" s="160">
        <f t="shared" si="155"/>
        <v>0</v>
      </c>
      <c r="AC192" s="167">
        <f t="shared" si="156"/>
        <v>0</v>
      </c>
      <c r="AD192" s="168">
        <f t="shared" si="157"/>
        <v>1</v>
      </c>
      <c r="AE192" s="160">
        <f t="shared" si="158"/>
        <v>0</v>
      </c>
      <c r="AF192" s="167">
        <f t="shared" si="159"/>
        <v>0</v>
      </c>
      <c r="AG192" s="168">
        <f t="shared" si="160"/>
        <v>1</v>
      </c>
      <c r="AH192" s="160">
        <f t="shared" si="161"/>
        <v>0</v>
      </c>
      <c r="AI192" s="167">
        <f t="shared" si="162"/>
        <v>0</v>
      </c>
      <c r="AJ192" s="168">
        <f t="shared" si="163"/>
        <v>1</v>
      </c>
      <c r="AK192" s="160">
        <f t="shared" si="164"/>
        <v>0</v>
      </c>
      <c r="AL192" s="167">
        <f t="shared" si="165"/>
        <v>0</v>
      </c>
      <c r="AM192" s="168">
        <f t="shared" si="166"/>
        <v>1</v>
      </c>
      <c r="AN192" s="160">
        <f t="shared" si="167"/>
        <v>0</v>
      </c>
      <c r="AO192" s="167">
        <f t="shared" si="168"/>
        <v>0</v>
      </c>
      <c r="AP192" s="168">
        <f t="shared" si="169"/>
        <v>1</v>
      </c>
      <c r="AQ192" s="160">
        <f t="shared" si="170"/>
        <v>0</v>
      </c>
      <c r="AR192" s="167">
        <f t="shared" si="171"/>
        <v>0</v>
      </c>
      <c r="AS192" s="168">
        <f t="shared" si="172"/>
        <v>1</v>
      </c>
      <c r="AT192" s="160">
        <f t="shared" si="173"/>
        <v>0</v>
      </c>
      <c r="AU192" s="167">
        <f t="shared" si="174"/>
        <v>0</v>
      </c>
      <c r="AV192" s="168">
        <f t="shared" si="175"/>
        <v>1</v>
      </c>
      <c r="AW192" s="160">
        <f t="shared" si="176"/>
        <v>0</v>
      </c>
      <c r="AX192" s="167">
        <f t="shared" si="177"/>
        <v>0</v>
      </c>
      <c r="AY192" s="168">
        <f t="shared" si="178"/>
        <v>1</v>
      </c>
      <c r="AZ192" s="160">
        <f t="shared" si="138"/>
        <v>0</v>
      </c>
      <c r="BA192" s="167">
        <f t="shared" si="179"/>
        <v>0</v>
      </c>
      <c r="BB192" s="168">
        <f t="shared" si="180"/>
        <v>1</v>
      </c>
      <c r="BC192" s="160">
        <f t="shared" si="181"/>
        <v>0</v>
      </c>
    </row>
    <row r="193" spans="3:55" ht="17.45" customHeight="1" thickBot="1" x14ac:dyDescent="0.25">
      <c r="C193" s="36"/>
      <c r="D193" s="36"/>
      <c r="E193" s="37"/>
      <c r="F193" s="37"/>
      <c r="G193" s="37"/>
      <c r="H193" s="43" t="s">
        <v>112</v>
      </c>
      <c r="I193" s="44">
        <f>SUM(I153:I192)</f>
        <v>0</v>
      </c>
      <c r="J193" s="45"/>
      <c r="K193" s="44">
        <f>SUM(K153:K192)</f>
        <v>0</v>
      </c>
      <c r="L193" s="44">
        <f>SUM(L153:L192)</f>
        <v>0</v>
      </c>
      <c r="M193" s="44">
        <f>SUM(M153:M192)</f>
        <v>0</v>
      </c>
      <c r="N193" s="44">
        <f>SUM(N153:N192)</f>
        <v>0</v>
      </c>
      <c r="O193" s="46"/>
      <c r="P193" s="47"/>
      <c r="Q193" s="44"/>
      <c r="R193" s="44">
        <f>SUM(R153:R192)</f>
        <v>0</v>
      </c>
      <c r="T193" s="44"/>
      <c r="U193" s="44"/>
      <c r="V193" s="44">
        <f>SUM(V153:V192)</f>
        <v>0</v>
      </c>
      <c r="W193" s="44"/>
      <c r="X193" s="44"/>
      <c r="Y193" s="44">
        <f>SUM(Y153:Y192)</f>
        <v>0</v>
      </c>
      <c r="Z193" s="44"/>
      <c r="AA193" s="44"/>
      <c r="AB193" s="44">
        <f>SUM(AB153:AB192)</f>
        <v>0</v>
      </c>
      <c r="AC193" s="44"/>
      <c r="AD193" s="44"/>
      <c r="AE193" s="44">
        <f>SUM(AE153:AE192)</f>
        <v>0</v>
      </c>
      <c r="AF193" s="44"/>
      <c r="AG193" s="44"/>
      <c r="AH193" s="44">
        <f>SUM(AH153:AH192)</f>
        <v>0</v>
      </c>
      <c r="AI193" s="44"/>
      <c r="AJ193" s="44"/>
      <c r="AK193" s="44">
        <f>SUM(AK153:AK192)</f>
        <v>0</v>
      </c>
      <c r="AL193" s="44"/>
      <c r="AM193" s="44"/>
      <c r="AN193" s="44">
        <f>SUM(AN153:AN192)</f>
        <v>0</v>
      </c>
      <c r="AO193" s="44"/>
      <c r="AP193" s="44"/>
      <c r="AQ193" s="44">
        <f>SUM(AQ153:AQ192)</f>
        <v>0</v>
      </c>
      <c r="AR193" s="44"/>
      <c r="AS193" s="44"/>
      <c r="AT193" s="44">
        <f>SUM(AT153:AT192)</f>
        <v>0</v>
      </c>
      <c r="AU193" s="44"/>
      <c r="AV193" s="44"/>
      <c r="AW193" s="44">
        <f>SUM(AW153:AW192)</f>
        <v>0</v>
      </c>
      <c r="AX193" s="44"/>
      <c r="AY193" s="44"/>
      <c r="AZ193" s="44">
        <f>SUM(AZ153:AZ192)</f>
        <v>0</v>
      </c>
      <c r="BA193" s="44"/>
      <c r="BB193" s="44"/>
      <c r="BC193" s="44">
        <f>SUM(BC153:BC192)</f>
        <v>0</v>
      </c>
    </row>
    <row r="194" spans="3:55" ht="17.45" customHeight="1" thickTop="1" x14ac:dyDescent="0.2">
      <c r="C194" s="39" t="s">
        <v>143</v>
      </c>
      <c r="D194" s="36"/>
      <c r="E194" s="37"/>
      <c r="F194" s="37"/>
      <c r="G194" s="37"/>
      <c r="H194" s="38"/>
      <c r="I194" s="38"/>
      <c r="J194" s="38"/>
      <c r="K194" s="38"/>
      <c r="L194" s="38"/>
      <c r="M194" s="38"/>
      <c r="N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</row>
    <row r="195" spans="3:55" ht="17.45" customHeight="1" x14ac:dyDescent="0.2">
      <c r="C195" s="192"/>
      <c r="D195" s="192"/>
      <c r="E195" s="192"/>
      <c r="F195" s="158">
        <f>DATOS!$E$10</f>
        <v>2020</v>
      </c>
      <c r="G195" s="194">
        <v>0.05</v>
      </c>
      <c r="H195" s="192"/>
      <c r="I195" s="178"/>
      <c r="J195" s="166">
        <f>IF(E195=0,0,IF(E195=F195,0,IF((((F195)-E195)*12)-D195&gt;1/G195*12,1/G195*12,(((F195)-E195)*12)-D195)))</f>
        <v>0</v>
      </c>
      <c r="K195" s="160">
        <f>I195*G195/12*J195</f>
        <v>0</v>
      </c>
      <c r="L195" s="160">
        <f>I195-K195</f>
        <v>0</v>
      </c>
      <c r="M195" s="160">
        <f>I195*G195/12</f>
        <v>0</v>
      </c>
      <c r="N195" s="160">
        <f>IF(F195=E195,(12-D195)*M195,IF(K195+(M195*12)&gt;I195,I195-K195,M195*12))</f>
        <v>0</v>
      </c>
      <c r="O195" s="195"/>
      <c r="P195" s="167">
        <f>IF(E195=0,0,IF(E195=F195,LOOKUP(D195,$V$1:$BC$1,$V$2:$BC$2),$AK$19))</f>
        <v>0</v>
      </c>
      <c r="Q195" s="168">
        <f>IF(O195=0,1,ROUND(P195/O195,4))</f>
        <v>1</v>
      </c>
      <c r="R195" s="160">
        <f>N195*Q195</f>
        <v>0</v>
      </c>
      <c r="T195" s="40">
        <f>IF($E195=0,0,IF($E195=$F195,LOOKUP($D195,$T$4:$T$15,V$4:V$15),V$3))</f>
        <v>0</v>
      </c>
      <c r="U195" s="42">
        <f>IF($O195=0,1,T195/$O195)</f>
        <v>1</v>
      </c>
      <c r="V195" s="160">
        <f>(IF(F195=E195,IF(D195&gt;=1,0,M195*(1-D195)*U195),IF(J195+1&lt;=(1/G195*12),(M195*1*U195),0)))</f>
        <v>0</v>
      </c>
      <c r="W195" s="167">
        <f>IF($E195=0,0,IF($E195=$F195,LOOKUP($D195,$T$4:$T$15,Y$4:Y$15),Y$3))</f>
        <v>0</v>
      </c>
      <c r="X195" s="168">
        <f>IF($O195=0,1,W195/$O195)</f>
        <v>1</v>
      </c>
      <c r="Y195" s="160">
        <f>((IF(F195=E195,IF(D195&gt;=2,0,(M195*(2-D195)*X195)-(V195)),IF(J195+2&lt;=(1/G195*12),(M195*2*X195)-(V195),0))))</f>
        <v>0</v>
      </c>
      <c r="Z195" s="167">
        <f>IF($E195=0,0,IF($E195=$F195,LOOKUP($D195,$T$4:$T$15,AB$4:AB$15),AB$3))</f>
        <v>0</v>
      </c>
      <c r="AA195" s="168">
        <f>IF($O195=0,1,Z195/$O195)</f>
        <v>1</v>
      </c>
      <c r="AB195" s="160">
        <f>((IF(F195=E195,IF(D195&gt;=3,0,(M195*(3-D195)*AA195)-(V195+Y195)),IF(J195+3&lt;=(1/G195*12),(M195*3*AA195)-(V195+Y195),0))))</f>
        <v>0</v>
      </c>
      <c r="AC195" s="167">
        <f>IF($E195=0,0,IF($E195=$F195,LOOKUP($D195,$T$4:$T$15,AE$4:AE$15),AE$3))</f>
        <v>0</v>
      </c>
      <c r="AD195" s="168">
        <f>IF($O195=0,1,AC195/$O195)</f>
        <v>1</v>
      </c>
      <c r="AE195" s="160">
        <f>((IF(F195=E195,IF(D195&gt;=4,0,(M195*(4-D195)*AD195)-(V195+Y195+AB195)),IF(J195+4&lt;=(1/G195*12),(M195*4*AD195)-(V195+Y195+AB195),0))))</f>
        <v>0</v>
      </c>
      <c r="AF195" s="167">
        <f>IF($E195=0,0,IF($E195=$F195,LOOKUP($D195,$T$4:$T$15,AH$4:AH$15),AH$3))</f>
        <v>0</v>
      </c>
      <c r="AG195" s="168">
        <f>IF($O195=0,1,AF195/$O195)</f>
        <v>1</v>
      </c>
      <c r="AH195" s="160">
        <f>((IF(F195=E195,IF(D195&gt;=5,0,(M195*(5-D195)*AG195)-(V195+Y195+AB195+AE195)),IF(J195+5&lt;=(1/G195*12),(M195*5*AG195)-(V195+Y195+AB195+AE195),0))))</f>
        <v>0</v>
      </c>
      <c r="AI195" s="167">
        <f>IF($E195=0,0,IF($E195=$F195,LOOKUP($D195,$T$4:$T$15,AK$4:AK$15),AK$3))</f>
        <v>0</v>
      </c>
      <c r="AJ195" s="168">
        <f>IF($O195=0,1,AI195/$O195)</f>
        <v>1</v>
      </c>
      <c r="AK195" s="160">
        <f>((IF(F195=E195,IF(D195&gt;=6,0,(M195*(6-D195)*AJ195)-(V195+Y195+AB195+AE195+AH195)),IF(J195+6&lt;=(1/G195*12),(M195*6*AJ195)-(V195+Y195+AB195+AE195+AH195),0))))</f>
        <v>0</v>
      </c>
      <c r="AL195" s="167">
        <f>IF($E195=0,0,IF($E195=$F195,LOOKUP($D195,$T$4:$T$15,AN$4:AN$15),AN$3))</f>
        <v>0</v>
      </c>
      <c r="AM195" s="168">
        <f>IF($O195=0,1,AL195/$O195)</f>
        <v>1</v>
      </c>
      <c r="AN195" s="160">
        <f>((IF(F195=E195,IF(D195&gt;=7,0,(M195*(7-D195)*AM195)-(V195+Y195+AB195+AE195+AH195+AK195)),IF(J195+7&lt;=(1/G195*12),(M195*7*AM195)-(V195+Y195+AB195+AE195+AH195+AK195),0))))</f>
        <v>0</v>
      </c>
      <c r="AO195" s="167">
        <f>IF($E195=0,0,IF($E195=$F195,LOOKUP($D195,$T$4:$T$15,AQ$4:AQ$15),AQ$3))</f>
        <v>0</v>
      </c>
      <c r="AP195" s="168">
        <f>IF($O195=0,1,AO195/$O195)</f>
        <v>1</v>
      </c>
      <c r="AQ195" s="160">
        <f>((IF(F195=E195,IF(D195&gt;=8,0,(M195*(8-D195)*AP195)-(V195+Y195+AB195+AE195+AH195+AK195+AN195)),IF(J195+8&lt;=(1/G195*12),(M195*8*AP195)-(V195+Y195+AB195+AE195+AH195+AK195+AN195),0))))</f>
        <v>0</v>
      </c>
      <c r="AR195" s="167">
        <f>IF($E195=0,0,IF($E195=$F195,LOOKUP($D195,$T$4:$T$15,AT$4:AT$15),AT$3))</f>
        <v>0</v>
      </c>
      <c r="AS195" s="168">
        <f>IF($O195=0,1,AR195/$O195)</f>
        <v>1</v>
      </c>
      <c r="AT195" s="160">
        <f>((IF(F195=E195,IF(D195&gt;=9,0,(M195*(9-D195)*AS195)-(V195+Y195+AB195+AE195+AH195+AK195+AN195+AQ195)),IF(J195+9&lt;=(1/G195*12),(M195*9*AS195)-(V195+Y195+AB195+AE195+AH195+AK195+AN195+AQ195),0))))</f>
        <v>0</v>
      </c>
      <c r="AU195" s="167">
        <f>IF($E195=0,0,IF($E195=$F195,LOOKUP($D195,$T$4:$T$15,AW$4:AW$15),AW$3))</f>
        <v>0</v>
      </c>
      <c r="AV195" s="168">
        <f>IF($O195=0,1,AU195/$O195)</f>
        <v>1</v>
      </c>
      <c r="AW195" s="160">
        <f>((IF(F195=E195,IF(D195&gt;=10,0,(M195*(10-D195)*AV195)-(V195+Y195+AB195+AE195+AH195+AK195+AN195+AQ195+AT195)),IF(J195+10&lt;=(1/G195*12),(M195*10*AV195)-(V195+Y195+AB195+AE195+AH195+AK195+AN195+AQ195+AT195),0))))</f>
        <v>0</v>
      </c>
      <c r="AX195" s="167">
        <f>IF($E195=0,0,IF($E195=$F195,LOOKUP($D195,$T$4:$T$15,AZ$4:AZ$15),AZ$3))</f>
        <v>0</v>
      </c>
      <c r="AY195" s="168">
        <f>IF($O195=0,1,AX195/$O195)</f>
        <v>1</v>
      </c>
      <c r="AZ195" s="160">
        <f t="shared" ref="AZ195:AZ234" si="184">((IF(F195=E195,IF(D195&gt;=11,0,(M195*(11-D195)*AY195)-(V195+Y195+AB195+AE195+AH195+AK195+AN195+AQ195+AT195+AW195)),IF(J195+11&lt;=(1/G195*12),(M195*11*AY195)-(V195+Y195+AB195+AE195+AH195+AK195+AN195+AQ195+AT195+AW195),0))))</f>
        <v>0</v>
      </c>
      <c r="BA195" s="167">
        <f>IF($E195=0,0,IF($E195=$F195,LOOKUP($D195,$T$4:$T$15,BC$4:BC$15),BC$3))</f>
        <v>0</v>
      </c>
      <c r="BB195" s="168">
        <f>IF($O195=0,1,BA195/$O195)</f>
        <v>1</v>
      </c>
      <c r="BC195" s="160">
        <f>((IF(F195=E195,IF(D195&gt;=12,0,(M195*(12-D195)*BB195)-(V195+Y195+AB195+AE195+AH195+AK195+AN195+AQ195+AT195+AW195+AZ195)),IF(J195+12&lt;=(1/G195*12),(M195*12*BB195)-(V195+Y195+AB195+AE195+AH195+AK195+AN195+AQ195+AT195+AW195+AZ195),0))))</f>
        <v>0</v>
      </c>
    </row>
    <row r="196" spans="3:55" ht="17.45" customHeight="1" x14ac:dyDescent="0.2">
      <c r="C196" s="192"/>
      <c r="D196" s="192"/>
      <c r="E196" s="192"/>
      <c r="F196" s="158">
        <f>DATOS!$E$10</f>
        <v>2020</v>
      </c>
      <c r="G196" s="194">
        <v>0.05</v>
      </c>
      <c r="H196" s="192"/>
      <c r="I196" s="178"/>
      <c r="J196" s="166">
        <f>IF(E196=0,0,IF(E196=F196,0,IF((((F196)-E196)*12)-D196&gt;1/G196*12,1/G196*12,(((F196)-E196)*12)-D196)))</f>
        <v>0</v>
      </c>
      <c r="K196" s="160">
        <f>I196*G196/12*J196</f>
        <v>0</v>
      </c>
      <c r="L196" s="160">
        <f>I196-K196</f>
        <v>0</v>
      </c>
      <c r="M196" s="160">
        <f>I196*G196/12</f>
        <v>0</v>
      </c>
      <c r="N196" s="160">
        <f>IF(F196=E196,(12-D196)*M196,IF(K196+(M196*12)&gt;I196,I196-K196,M196*12))</f>
        <v>0</v>
      </c>
      <c r="O196" s="195"/>
      <c r="P196" s="167">
        <f>IF(E196=0,0,IF(E196=F196,LOOKUP(D196,$V$1:$BC$1,$V$2:$BC$2),$AK$19))</f>
        <v>0</v>
      </c>
      <c r="Q196" s="168">
        <f>IF(O196=0,1,ROUND(P196/O196,4))</f>
        <v>1</v>
      </c>
      <c r="R196" s="160">
        <f>N196*Q196</f>
        <v>0</v>
      </c>
      <c r="T196" s="40">
        <f>IF($E196=0,0,IF($E196=$F196,LOOKUP($D196,$T$4:$T$15,V$4:V$15),V$3))</f>
        <v>0</v>
      </c>
      <c r="U196" s="42">
        <f>IF($O196=0,1,T196/$O196)</f>
        <v>1</v>
      </c>
      <c r="V196" s="160">
        <f>(IF(F196=E196,IF(D196&gt;=1,0,M196*(1-D196)*U196),IF(J196+1&lt;=(1/G196*12),(M196*1*U196),0)))</f>
        <v>0</v>
      </c>
      <c r="W196" s="167">
        <f>IF($E196=0,0,IF($E196=$F196,LOOKUP($D196,$T$4:$T$15,Y$4:Y$15),Y$3))</f>
        <v>0</v>
      </c>
      <c r="X196" s="168">
        <f>IF($O196=0,1,W196/$O196)</f>
        <v>1</v>
      </c>
      <c r="Y196" s="160">
        <f>((IF(F196=E196,IF(D196&gt;=2,0,(M196*(2-D196)*X196)-(V196)),IF(J196+2&lt;=(1/G196*12),(M196*2*X196)-(V196),0))))</f>
        <v>0</v>
      </c>
      <c r="Z196" s="167">
        <f>IF($E196=0,0,IF($E196=$F196,LOOKUP($D196,$T$4:$T$15,AB$4:AB$15),AB$3))</f>
        <v>0</v>
      </c>
      <c r="AA196" s="168">
        <f>IF($O196=0,1,Z196/$O196)</f>
        <v>1</v>
      </c>
      <c r="AB196" s="160">
        <f>((IF(F196=E196,IF(D196&gt;=3,0,(M196*(3-D196)*AA196)-(V196+Y196)),IF(J196+3&lt;=(1/G196*12),(M196*3*AA196)-(V196+Y196),0))))</f>
        <v>0</v>
      </c>
      <c r="AC196" s="167">
        <f>IF($E196=0,0,IF($E196=$F196,LOOKUP($D196,$T$4:$T$15,AE$4:AE$15),AE$3))</f>
        <v>0</v>
      </c>
      <c r="AD196" s="168">
        <f>IF($O196=0,1,AC196/$O196)</f>
        <v>1</v>
      </c>
      <c r="AE196" s="160">
        <f>((IF(F196=E196,IF(D196&gt;=4,0,(M196*(4-D196)*AD196)-(V196+Y196+AB196)),IF(J196+4&lt;=(1/G196*12),(M196*4*AD196)-(V196+Y196+AB196),0))))</f>
        <v>0</v>
      </c>
      <c r="AF196" s="167">
        <f>IF($E196=0,0,IF($E196=$F196,LOOKUP($D196,$T$4:$T$15,AH$4:AH$15),AH$3))</f>
        <v>0</v>
      </c>
      <c r="AG196" s="168">
        <f>IF($O196=0,1,AF196/$O196)</f>
        <v>1</v>
      </c>
      <c r="AH196" s="160">
        <f>((IF(F196=E196,IF(D196&gt;=5,0,(M196*(5-D196)*AG196)-(V196+Y196+AB196+AE196)),IF(J196+5&lt;=(1/G196*12),(M196*5*AG196)-(V196+Y196+AB196+AE196),0))))</f>
        <v>0</v>
      </c>
      <c r="AI196" s="167">
        <f>IF($E196=0,0,IF($E196=$F196,LOOKUP($D196,$T$4:$T$15,AK$4:AK$15),AK$3))</f>
        <v>0</v>
      </c>
      <c r="AJ196" s="168">
        <f>IF($O196=0,1,AI196/$O196)</f>
        <v>1</v>
      </c>
      <c r="AK196" s="160">
        <f>((IF(F196=E196,IF(D196&gt;=6,0,(M196*(6-D196)*AJ196)-(V196+Y196+AB196+AE196+AH196)),IF(J196+6&lt;=(1/G196*12),(M196*6*AJ196)-(V196+Y196+AB196+AE196+AH196),0))))</f>
        <v>0</v>
      </c>
      <c r="AL196" s="167">
        <f>IF($E196=0,0,IF($E196=$F196,LOOKUP($D196,$T$4:$T$15,AN$4:AN$15),AN$3))</f>
        <v>0</v>
      </c>
      <c r="AM196" s="168">
        <f>IF($O196=0,1,AL196/$O196)</f>
        <v>1</v>
      </c>
      <c r="AN196" s="160">
        <f>((IF(F196=E196,IF(D196&gt;=7,0,(M196*(7-D196)*AM196)-(V196+Y196+AB196+AE196+AH196+AK196)),IF(J196+7&lt;=(1/G196*12),(M196*7*AM196)-(V196+Y196+AB196+AE196+AH196+AK196),0))))</f>
        <v>0</v>
      </c>
      <c r="AO196" s="167">
        <f>IF($E196=0,0,IF($E196=$F196,LOOKUP($D196,$T$4:$T$15,AQ$4:AQ$15),AQ$3))</f>
        <v>0</v>
      </c>
      <c r="AP196" s="168">
        <f>IF($O196=0,1,AO196/$O196)</f>
        <v>1</v>
      </c>
      <c r="AQ196" s="160">
        <f>((IF(F196=E196,IF(D196&gt;=8,0,(M196*(8-D196)*AP196)-(V196+Y196+AB196+AE196+AH196+AK196+AN196)),IF(J196+8&lt;=(1/G196*12),(M196*8*AP196)-(V196+Y196+AB196+AE196+AH196+AK196+AN196),0))))</f>
        <v>0</v>
      </c>
      <c r="AR196" s="167">
        <f>IF($E196=0,0,IF($E196=$F196,LOOKUP($D196,$T$4:$T$15,AT$4:AT$15),AT$3))</f>
        <v>0</v>
      </c>
      <c r="AS196" s="168">
        <f>IF($O196=0,1,AR196/$O196)</f>
        <v>1</v>
      </c>
      <c r="AT196" s="160">
        <f>((IF(F196=E196,IF(D196&gt;=9,0,(M196*(9-D196)*AS196)-(V196+Y196+AB196+AE196+AH196+AK196+AN196+AQ196)),IF(J196+9&lt;=(1/G196*12),(M196*9*AS196)-(V196+Y196+AB196+AE196+AH196+AK196+AN196+AQ196),0))))</f>
        <v>0</v>
      </c>
      <c r="AU196" s="167">
        <f>IF($E196=0,0,IF($E196=$F196,LOOKUP($D196,$T$4:$T$15,AW$4:AW$15),AW$3))</f>
        <v>0</v>
      </c>
      <c r="AV196" s="168">
        <f>IF($O196=0,1,AU196/$O196)</f>
        <v>1</v>
      </c>
      <c r="AW196" s="160">
        <f>((IF(F196=E196,IF(D196&gt;=10,0,(M196*(10-D196)*AV196)-(V196+Y196+AB196+AE196+AH196+AK196+AN196+AQ196+AT196)),IF(J196+10&lt;=(1/G196*12),(M196*10*AV196)-(V196+Y196+AB196+AE196+AH196+AK196+AN196+AQ196+AT196),0))))</f>
        <v>0</v>
      </c>
      <c r="AX196" s="167">
        <f>IF($E196=0,0,IF($E196=$F196,LOOKUP($D196,$T$4:$T$15,AZ$4:AZ$15),AZ$3))</f>
        <v>0</v>
      </c>
      <c r="AY196" s="168">
        <f>IF($O196=0,1,AX196/$O196)</f>
        <v>1</v>
      </c>
      <c r="AZ196" s="160">
        <f t="shared" si="184"/>
        <v>0</v>
      </c>
      <c r="BA196" s="167">
        <f>IF($E196=0,0,IF($E196=$F196,LOOKUP($D196,$T$4:$T$15,BC$4:BC$15),BC$3))</f>
        <v>0</v>
      </c>
      <c r="BB196" s="168">
        <f>IF($O196=0,1,BA196/$O196)</f>
        <v>1</v>
      </c>
      <c r="BC196" s="160">
        <f>((IF(F196=E196,IF(D196&gt;=12,0,(M196*(12-D196)*BB196)-(V196+Y196+AB196+AE196+AH196+AK196+AN196+AQ196+AT196+AW196+AZ196)),IF(J196+12&lt;=(1/G196*12),(M196*12*BB196)-(V196+Y196+AB196+AE196+AH196+AK196+AN196+AQ196+AT196+AW196+AZ196),0))))</f>
        <v>0</v>
      </c>
    </row>
    <row r="197" spans="3:55" ht="17.45" customHeight="1" x14ac:dyDescent="0.2">
      <c r="C197" s="192"/>
      <c r="D197" s="192"/>
      <c r="E197" s="192"/>
      <c r="F197" s="158">
        <f>DATOS!$E$10</f>
        <v>2020</v>
      </c>
      <c r="G197" s="194">
        <v>0.05</v>
      </c>
      <c r="H197" s="192"/>
      <c r="I197" s="178"/>
      <c r="J197" s="166">
        <f>IF(E197=0,0,IF(E197=F197,0,IF((((F197)-E197)*12)-D197&gt;1/G197*12,1/G197*12,(((F197)-E197)*12)-D197)))</f>
        <v>0</v>
      </c>
      <c r="K197" s="160">
        <f>I197*G197/12*J197</f>
        <v>0</v>
      </c>
      <c r="L197" s="160">
        <f>I197-K197</f>
        <v>0</v>
      </c>
      <c r="M197" s="160">
        <f>I197*G197/12</f>
        <v>0</v>
      </c>
      <c r="N197" s="160">
        <f>IF(F197=E197,(12-D197)*M197,IF(K197+(M197*12)&gt;I197,I197-K197,M197*12))</f>
        <v>0</v>
      </c>
      <c r="O197" s="195"/>
      <c r="P197" s="167">
        <f>IF(E197=0,0,IF(E197=F197,LOOKUP(D197,$V$1:$BC$1,$V$2:$BC$2),$AK$19))</f>
        <v>0</v>
      </c>
      <c r="Q197" s="168">
        <f>IF(O197=0,1,ROUND(P197/O197,4))</f>
        <v>1</v>
      </c>
      <c r="R197" s="160">
        <f>N197*Q197</f>
        <v>0</v>
      </c>
      <c r="T197" s="40">
        <f>IF($E197=0,0,IF($E197=$F197,LOOKUP($D197,$T$4:$T$15,V$4:V$15),V$3))</f>
        <v>0</v>
      </c>
      <c r="U197" s="42">
        <f>IF($O197=0,1,T197/$O197)</f>
        <v>1</v>
      </c>
      <c r="V197" s="160">
        <f>(IF(F197=E197,IF(D197&gt;=1,0,M197*(1-D197)*U197),IF(J197+1&lt;=(1/G197*12),(M197*1*U197),0)))</f>
        <v>0</v>
      </c>
      <c r="W197" s="167">
        <f>IF($E197=0,0,IF($E197=$F197,LOOKUP($D197,$T$4:$T$15,Y$4:Y$15),Y$3))</f>
        <v>0</v>
      </c>
      <c r="X197" s="168">
        <f>IF($O197=0,1,W197/$O197)</f>
        <v>1</v>
      </c>
      <c r="Y197" s="160">
        <f>((IF(F197=E197,IF(D197&gt;=2,0,(M197*(2-D197)*X197)-(V197)),IF(J197+2&lt;=(1/G197*12),(M197*2*X197)-(V197),0))))</f>
        <v>0</v>
      </c>
      <c r="Z197" s="167">
        <f>IF($E197=0,0,IF($E197=$F197,LOOKUP($D197,$T$4:$T$15,AB$4:AB$15),AB$3))</f>
        <v>0</v>
      </c>
      <c r="AA197" s="168">
        <f>IF($O197=0,1,Z197/$O197)</f>
        <v>1</v>
      </c>
      <c r="AB197" s="160">
        <f>((IF(F197=E197,IF(D197&gt;=3,0,(M197*(3-D197)*AA197)-(V197+Y197)),IF(J197+3&lt;=(1/G197*12),(M197*3*AA197)-(V197+Y197),0))))</f>
        <v>0</v>
      </c>
      <c r="AC197" s="167">
        <f>IF($E197=0,0,IF($E197=$F197,LOOKUP($D197,$T$4:$T$15,AE$4:AE$15),AE$3))</f>
        <v>0</v>
      </c>
      <c r="AD197" s="168">
        <f>IF($O197=0,1,AC197/$O197)</f>
        <v>1</v>
      </c>
      <c r="AE197" s="160">
        <f>((IF(F197=E197,IF(D197&gt;=4,0,(M197*(4-D197)*AD197)-(V197+Y197+AB197)),IF(J197+4&lt;=(1/G197*12),(M197*4*AD197)-(V197+Y197+AB197),0))))</f>
        <v>0</v>
      </c>
      <c r="AF197" s="167">
        <f>IF($E197=0,0,IF($E197=$F197,LOOKUP($D197,$T$4:$T$15,AH$4:AH$15),AH$3))</f>
        <v>0</v>
      </c>
      <c r="AG197" s="168">
        <f>IF($O197=0,1,AF197/$O197)</f>
        <v>1</v>
      </c>
      <c r="AH197" s="160">
        <f>((IF(F197=E197,IF(D197&gt;=5,0,(M197*(5-D197)*AG197)-(V197+Y197+AB197+AE197)),IF(J197+5&lt;=(1/G197*12),(M197*5*AG197)-(V197+Y197+AB197+AE197),0))))</f>
        <v>0</v>
      </c>
      <c r="AI197" s="167">
        <f>IF($E197=0,0,IF($E197=$F197,LOOKUP($D197,$T$4:$T$15,AK$4:AK$15),AK$3))</f>
        <v>0</v>
      </c>
      <c r="AJ197" s="168">
        <f>IF($O197=0,1,AI197/$O197)</f>
        <v>1</v>
      </c>
      <c r="AK197" s="160">
        <f>((IF(F197=E197,IF(D197&gt;=6,0,(M197*(6-D197)*AJ197)-(V197+Y197+AB197+AE197+AH197)),IF(J197+6&lt;=(1/G197*12),(M197*6*AJ197)-(V197+Y197+AB197+AE197+AH197),0))))</f>
        <v>0</v>
      </c>
      <c r="AL197" s="167">
        <f>IF($E197=0,0,IF($E197=$F197,LOOKUP($D197,$T$4:$T$15,AN$4:AN$15),AN$3))</f>
        <v>0</v>
      </c>
      <c r="AM197" s="168">
        <f>IF($O197=0,1,AL197/$O197)</f>
        <v>1</v>
      </c>
      <c r="AN197" s="160">
        <f>((IF(F197=E197,IF(D197&gt;=7,0,(M197*(7-D197)*AM197)-(V197+Y197+AB197+AE197+AH197+AK197)),IF(J197+7&lt;=(1/G197*12),(M197*7*AM197)-(V197+Y197+AB197+AE197+AH197+AK197),0))))</f>
        <v>0</v>
      </c>
      <c r="AO197" s="167">
        <f>IF($E197=0,0,IF($E197=$F197,LOOKUP($D197,$T$4:$T$15,AQ$4:AQ$15),AQ$3))</f>
        <v>0</v>
      </c>
      <c r="AP197" s="168">
        <f>IF($O197=0,1,AO197/$O197)</f>
        <v>1</v>
      </c>
      <c r="AQ197" s="160">
        <f>((IF(F197=E197,IF(D197&gt;=8,0,(M197*(8-D197)*AP197)-(V197+Y197+AB197+AE197+AH197+AK197+AN197)),IF(J197+8&lt;=(1/G197*12),(M197*8*AP197)-(V197+Y197+AB197+AE197+AH197+AK197+AN197),0))))</f>
        <v>0</v>
      </c>
      <c r="AR197" s="167">
        <f>IF($E197=0,0,IF($E197=$F197,LOOKUP($D197,$T$4:$T$15,AT$4:AT$15),AT$3))</f>
        <v>0</v>
      </c>
      <c r="AS197" s="168">
        <f>IF($O197=0,1,AR197/$O197)</f>
        <v>1</v>
      </c>
      <c r="AT197" s="160">
        <f>((IF(F197=E197,IF(D197&gt;=9,0,(M197*(9-D197)*AS197)-(V197+Y197+AB197+AE197+AH197+AK197+AN197+AQ197)),IF(J197+9&lt;=(1/G197*12),(M197*9*AS197)-(V197+Y197+AB197+AE197+AH197+AK197+AN197+AQ197),0))))</f>
        <v>0</v>
      </c>
      <c r="AU197" s="167">
        <f>IF($E197=0,0,IF($E197=$F197,LOOKUP($D197,$T$4:$T$15,AW$4:AW$15),AW$3))</f>
        <v>0</v>
      </c>
      <c r="AV197" s="168">
        <f>IF($O197=0,1,AU197/$O197)</f>
        <v>1</v>
      </c>
      <c r="AW197" s="160">
        <f>((IF(F197=E197,IF(D197&gt;=10,0,(M197*(10-D197)*AV197)-(V197+Y197+AB197+AE197+AH197+AK197+AN197+AQ197+AT197)),IF(J197+10&lt;=(1/G197*12),(M197*10*AV197)-(V197+Y197+AB197+AE197+AH197+AK197+AN197+AQ197+AT197),0))))</f>
        <v>0</v>
      </c>
      <c r="AX197" s="167">
        <f>IF($E197=0,0,IF($E197=$F197,LOOKUP($D197,$T$4:$T$15,AZ$4:AZ$15),AZ$3))</f>
        <v>0</v>
      </c>
      <c r="AY197" s="168">
        <f>IF($O197=0,1,AX197/$O197)</f>
        <v>1</v>
      </c>
      <c r="AZ197" s="160">
        <f t="shared" si="184"/>
        <v>0</v>
      </c>
      <c r="BA197" s="167">
        <f>IF($E197=0,0,IF($E197=$F197,LOOKUP($D197,$T$4:$T$15,BC$4:BC$15),BC$3))</f>
        <v>0</v>
      </c>
      <c r="BB197" s="168">
        <f>IF($O197=0,1,BA197/$O197)</f>
        <v>1</v>
      </c>
      <c r="BC197" s="160">
        <f>((IF(F197=E197,IF(D197&gt;=12,0,(M197*(12-D197)*BB197)-(V197+Y197+AB197+AE197+AH197+AK197+AN197+AQ197+AT197+AW197+AZ197)),IF(J197+12&lt;=(1/G197*12),(M197*12*BB197)-(V197+Y197+AB197+AE197+AH197+AK197+AN197+AQ197+AT197+AW197+AZ197),0))))</f>
        <v>0</v>
      </c>
    </row>
    <row r="198" spans="3:55" ht="17.45" customHeight="1" x14ac:dyDescent="0.2">
      <c r="C198" s="192"/>
      <c r="D198" s="192"/>
      <c r="E198" s="192"/>
      <c r="F198" s="158">
        <f>DATOS!$E$10</f>
        <v>2020</v>
      </c>
      <c r="G198" s="194">
        <v>0.05</v>
      </c>
      <c r="H198" s="192"/>
      <c r="I198" s="178"/>
      <c r="J198" s="166">
        <f>IF(E198=0,0,IF(E198=F198,0,IF((((F198)-E198)*12)-D198&gt;1/G198*12,1/G198*12,(((F198)-E198)*12)-D198)))</f>
        <v>0</v>
      </c>
      <c r="K198" s="160">
        <f>I198*G198/12*J198</f>
        <v>0</v>
      </c>
      <c r="L198" s="160">
        <f>I198-K198</f>
        <v>0</v>
      </c>
      <c r="M198" s="160">
        <f>I198*G198/12</f>
        <v>0</v>
      </c>
      <c r="N198" s="160">
        <f>IF(F198=E198,(12-D198)*M198,IF(K198+(M198*12)&gt;I198,I198-K198,M198*12))</f>
        <v>0</v>
      </c>
      <c r="O198" s="195"/>
      <c r="P198" s="167">
        <f>IF(E198=0,0,IF(E198=F198,LOOKUP(D198,$V$1:$BC$1,$V$2:$BC$2),$AK$19))</f>
        <v>0</v>
      </c>
      <c r="Q198" s="168">
        <f>IF(O198=0,1,ROUND(P198/O198,4))</f>
        <v>1</v>
      </c>
      <c r="R198" s="160">
        <f>N198*Q198</f>
        <v>0</v>
      </c>
      <c r="T198" s="40">
        <f>IF($E198=0,0,IF($E198=$F198,LOOKUP($D198,$T$4:$T$15,V$4:V$15),V$3))</f>
        <v>0</v>
      </c>
      <c r="U198" s="42">
        <f>IF($O198=0,1,T198/$O198)</f>
        <v>1</v>
      </c>
      <c r="V198" s="160">
        <f>(IF(F198=E198,IF(D198&gt;=1,0,M198*(1-D198)*U198),IF(J198+1&lt;=(1/G198*12),(M198*1*U198),0)))</f>
        <v>0</v>
      </c>
      <c r="W198" s="167">
        <f>IF($E198=0,0,IF($E198=$F198,LOOKUP($D198,$T$4:$T$15,Y$4:Y$15),Y$3))</f>
        <v>0</v>
      </c>
      <c r="X198" s="168">
        <f>IF($O198=0,1,W198/$O198)</f>
        <v>1</v>
      </c>
      <c r="Y198" s="160">
        <f>((IF(F198=E198,IF(D198&gt;=2,0,(M198*(2-D198)*X198)-(V198)),IF(J198+2&lt;=(1/G198*12),(M198*2*X198)-(V198),0))))</f>
        <v>0</v>
      </c>
      <c r="Z198" s="167">
        <f>IF($E198=0,0,IF($E198=$F198,LOOKUP($D198,$T$4:$T$15,AB$4:AB$15),AB$3))</f>
        <v>0</v>
      </c>
      <c r="AA198" s="168">
        <f>IF($O198=0,1,Z198/$O198)</f>
        <v>1</v>
      </c>
      <c r="AB198" s="160">
        <f>((IF(F198=E198,IF(D198&gt;=3,0,(M198*(3-D198)*AA198)-(V198+Y198)),IF(J198+3&lt;=(1/G198*12),(M198*3*AA198)-(V198+Y198),0))))</f>
        <v>0</v>
      </c>
      <c r="AC198" s="167">
        <f>IF($E198=0,0,IF($E198=$F198,LOOKUP($D198,$T$4:$T$15,AE$4:AE$15),AE$3))</f>
        <v>0</v>
      </c>
      <c r="AD198" s="168">
        <f>IF($O198=0,1,AC198/$O198)</f>
        <v>1</v>
      </c>
      <c r="AE198" s="160">
        <f>((IF(F198=E198,IF(D198&gt;=4,0,(M198*(4-D198)*AD198)-(V198+Y198+AB198)),IF(J198+4&lt;=(1/G198*12),(M198*4*AD198)-(V198+Y198+AB198),0))))</f>
        <v>0</v>
      </c>
      <c r="AF198" s="167">
        <f>IF($E198=0,0,IF($E198=$F198,LOOKUP($D198,$T$4:$T$15,AH$4:AH$15),AH$3))</f>
        <v>0</v>
      </c>
      <c r="AG198" s="168">
        <f>IF($O198=0,1,AF198/$O198)</f>
        <v>1</v>
      </c>
      <c r="AH198" s="160">
        <f>((IF(F198=E198,IF(D198&gt;=5,0,(M198*(5-D198)*AG198)-(V198+Y198+AB198+AE198)),IF(J198+5&lt;=(1/G198*12),(M198*5*AG198)-(V198+Y198+AB198+AE198),0))))</f>
        <v>0</v>
      </c>
      <c r="AI198" s="167">
        <f>IF($E198=0,0,IF($E198=$F198,LOOKUP($D198,$T$4:$T$15,AK$4:AK$15),AK$3))</f>
        <v>0</v>
      </c>
      <c r="AJ198" s="168">
        <f>IF($O198=0,1,AI198/$O198)</f>
        <v>1</v>
      </c>
      <c r="AK198" s="160">
        <f>((IF(F198=E198,IF(D198&gt;=6,0,(M198*(6-D198)*AJ198)-(V198+Y198+AB198+AE198+AH198)),IF(J198+6&lt;=(1/G198*12),(M198*6*AJ198)-(V198+Y198+AB198+AE198+AH198),0))))</f>
        <v>0</v>
      </c>
      <c r="AL198" s="167">
        <f>IF($E198=0,0,IF($E198=$F198,LOOKUP($D198,$T$4:$T$15,AN$4:AN$15),AN$3))</f>
        <v>0</v>
      </c>
      <c r="AM198" s="168">
        <f>IF($O198=0,1,AL198/$O198)</f>
        <v>1</v>
      </c>
      <c r="AN198" s="160">
        <f>((IF(F198=E198,IF(D198&gt;=7,0,(M198*(7-D198)*AM198)-(V198+Y198+AB198+AE198+AH198+AK198)),IF(J198+7&lt;=(1/G198*12),(M198*7*AM198)-(V198+Y198+AB198+AE198+AH198+AK198),0))))</f>
        <v>0</v>
      </c>
      <c r="AO198" s="167">
        <f>IF($E198=0,0,IF($E198=$F198,LOOKUP($D198,$T$4:$T$15,AQ$4:AQ$15),AQ$3))</f>
        <v>0</v>
      </c>
      <c r="AP198" s="168">
        <f>IF($O198=0,1,AO198/$O198)</f>
        <v>1</v>
      </c>
      <c r="AQ198" s="160">
        <f>((IF(F198=E198,IF(D198&gt;=8,0,(M198*(8-D198)*AP198)-(V198+Y198+AB198+AE198+AH198+AK198+AN198)),IF(J198+8&lt;=(1/G198*12),(M198*8*AP198)-(V198+Y198+AB198+AE198+AH198+AK198+AN198),0))))</f>
        <v>0</v>
      </c>
      <c r="AR198" s="167">
        <f>IF($E198=0,0,IF($E198=$F198,LOOKUP($D198,$T$4:$T$15,AT$4:AT$15),AT$3))</f>
        <v>0</v>
      </c>
      <c r="AS198" s="168">
        <f>IF($O198=0,1,AR198/$O198)</f>
        <v>1</v>
      </c>
      <c r="AT198" s="160">
        <f>((IF(F198=E198,IF(D198&gt;=9,0,(M198*(9-D198)*AS198)-(V198+Y198+AB198+AE198+AH198+AK198+AN198+AQ198)),IF(J198+9&lt;=(1/G198*12),(M198*9*AS198)-(V198+Y198+AB198+AE198+AH198+AK198+AN198+AQ198),0))))</f>
        <v>0</v>
      </c>
      <c r="AU198" s="167">
        <f>IF($E198=0,0,IF($E198=$F198,LOOKUP($D198,$T$4:$T$15,AW$4:AW$15),AW$3))</f>
        <v>0</v>
      </c>
      <c r="AV198" s="168">
        <f>IF($O198=0,1,AU198/$O198)</f>
        <v>1</v>
      </c>
      <c r="AW198" s="160">
        <f>((IF(F198=E198,IF(D198&gt;=10,0,(M198*(10-D198)*AV198)-(V198+Y198+AB198+AE198+AH198+AK198+AN198+AQ198+AT198)),IF(J198+10&lt;=(1/G198*12),(M198*10*AV198)-(V198+Y198+AB198+AE198+AH198+AK198+AN198+AQ198+AT198),0))))</f>
        <v>0</v>
      </c>
      <c r="AX198" s="167">
        <f>IF($E198=0,0,IF($E198=$F198,LOOKUP($D198,$T$4:$T$15,AZ$4:AZ$15),AZ$3))</f>
        <v>0</v>
      </c>
      <c r="AY198" s="168">
        <f>IF($O198=0,1,AX198/$O198)</f>
        <v>1</v>
      </c>
      <c r="AZ198" s="160">
        <f t="shared" si="184"/>
        <v>0</v>
      </c>
      <c r="BA198" s="167">
        <f>IF($E198=0,0,IF($E198=$F198,LOOKUP($D198,$T$4:$T$15,BC$4:BC$15),BC$3))</f>
        <v>0</v>
      </c>
      <c r="BB198" s="168">
        <f>IF($O198=0,1,BA198/$O198)</f>
        <v>1</v>
      </c>
      <c r="BC198" s="160">
        <f>((IF(F198=E198,IF(D198&gt;=12,0,(M198*(12-D198)*BB198)-(V198+Y198+AB198+AE198+AH198+AK198+AN198+AQ198+AT198+AW198+AZ198)),IF(J198+12&lt;=(1/G198*12),(M198*12*BB198)-(V198+Y198+AB198+AE198+AH198+AK198+AN198+AQ198+AT198+AW198+AZ198),0))))</f>
        <v>0</v>
      </c>
    </row>
    <row r="199" spans="3:55" ht="17.45" customHeight="1" x14ac:dyDescent="0.2">
      <c r="C199" s="192"/>
      <c r="D199" s="192"/>
      <c r="E199" s="192"/>
      <c r="F199" s="158">
        <f>DATOS!$E$10</f>
        <v>2020</v>
      </c>
      <c r="G199" s="194">
        <v>0.05</v>
      </c>
      <c r="H199" s="192"/>
      <c r="I199" s="178"/>
      <c r="J199" s="166">
        <f t="shared" ref="J199:J234" si="185">IF(E199=0,0,IF(E199=F199,0,IF((((F199)-E199)*12)-D199&gt;1/G199*12,1/G199*12,(((F199)-E199)*12)-D199)))</f>
        <v>0</v>
      </c>
      <c r="K199" s="160">
        <f t="shared" ref="K199:K234" si="186">I199*G199/12*J199</f>
        <v>0</v>
      </c>
      <c r="L199" s="160">
        <f t="shared" ref="L199:L234" si="187">I199-K199</f>
        <v>0</v>
      </c>
      <c r="M199" s="160">
        <f t="shared" ref="M199:M234" si="188">I199*G199/12</f>
        <v>0</v>
      </c>
      <c r="N199" s="160">
        <f t="shared" ref="N199:N234" si="189">IF(F199=E199,(12-D199)*M199,IF(K199+(M199*12)&gt;I199,I199-K199,M199*12))</f>
        <v>0</v>
      </c>
      <c r="O199" s="195"/>
      <c r="P199" s="167">
        <f t="shared" ref="P199:P234" si="190">IF(E199=0,0,IF(E199=F199,LOOKUP(D199,$V$1:$BC$1,$V$2:$BC$2),$AK$19))</f>
        <v>0</v>
      </c>
      <c r="Q199" s="168">
        <f t="shared" ref="Q199:Q234" si="191">IF(O199=0,1,ROUND(P199/O199,4))</f>
        <v>1</v>
      </c>
      <c r="R199" s="160">
        <f t="shared" ref="R199:R234" si="192">N199*Q199</f>
        <v>0</v>
      </c>
      <c r="T199" s="40">
        <f t="shared" ref="T199:T213" si="193">IF($E199=0,0,IF($E199=$F199,LOOKUP($D199,$T$4:$T$15,V$4:V$15),V$3))</f>
        <v>0</v>
      </c>
      <c r="U199" s="42">
        <f t="shared" ref="U199:U213" si="194">IF($O199=0,1,T199/$O199)</f>
        <v>1</v>
      </c>
      <c r="V199" s="160">
        <f t="shared" ref="V199:V234" si="195">(IF(F199=E199,IF(D199&gt;=1,0,M199*(1-D199)*U199),IF(J199+1&lt;=(1/G199*12),(M199*1*U199),0)))</f>
        <v>0</v>
      </c>
      <c r="W199" s="167">
        <f t="shared" ref="W199:W234" si="196">IF($E199=0,0,IF($E199=$F199,LOOKUP($D199,$T$4:$T$15,Y$4:Y$15),Y$3))</f>
        <v>0</v>
      </c>
      <c r="X199" s="168">
        <f t="shared" ref="X199:X234" si="197">IF($O199=0,1,W199/$O199)</f>
        <v>1</v>
      </c>
      <c r="Y199" s="160">
        <f t="shared" ref="Y199:Y234" si="198">((IF(F199=E199,IF(D199&gt;=2,0,(M199*(2-D199)*X199)-(V199)),IF(J199+2&lt;=(1/G199*12),(M199*2*X199)-(V199),0))))</f>
        <v>0</v>
      </c>
      <c r="Z199" s="167">
        <f t="shared" ref="Z199:Z234" si="199">IF($E199=0,0,IF($E199=$F199,LOOKUP($D199,$T$4:$T$15,AB$4:AB$15),AB$3))</f>
        <v>0</v>
      </c>
      <c r="AA199" s="168">
        <f t="shared" ref="AA199:AA234" si="200">IF($O199=0,1,Z199/$O199)</f>
        <v>1</v>
      </c>
      <c r="AB199" s="160">
        <f t="shared" ref="AB199:AB234" si="201">((IF(F199=E199,IF(D199&gt;=3,0,(M199*(3-D199)*AA199)-(V199+Y199)),IF(J199+3&lt;=(1/G199*12),(M199*3*AA199)-(V199+Y199),0))))</f>
        <v>0</v>
      </c>
      <c r="AC199" s="167">
        <f t="shared" ref="AC199:AC234" si="202">IF($E199=0,0,IF($E199=$F199,LOOKUP($D199,$T$4:$T$15,AE$4:AE$15),AE$3))</f>
        <v>0</v>
      </c>
      <c r="AD199" s="168">
        <f t="shared" ref="AD199:AD234" si="203">IF($O199=0,1,AC199/$O199)</f>
        <v>1</v>
      </c>
      <c r="AE199" s="160">
        <f t="shared" ref="AE199:AE234" si="204">((IF(F199=E199,IF(D199&gt;=4,0,(M199*(4-D199)*AD199)-(V199+Y199+AB199)),IF(J199+4&lt;=(1/G199*12),(M199*4*AD199)-(V199+Y199+AB199),0))))</f>
        <v>0</v>
      </c>
      <c r="AF199" s="167">
        <f t="shared" ref="AF199:AF234" si="205">IF($E199=0,0,IF($E199=$F199,LOOKUP($D199,$T$4:$T$15,AH$4:AH$15),AH$3))</f>
        <v>0</v>
      </c>
      <c r="AG199" s="168">
        <f t="shared" ref="AG199:AG234" si="206">IF($O199=0,1,AF199/$O199)</f>
        <v>1</v>
      </c>
      <c r="AH199" s="160">
        <f t="shared" ref="AH199:AH234" si="207">((IF(F199=E199,IF(D199&gt;=5,0,(M199*(5-D199)*AG199)-(V199+Y199+AB199+AE199)),IF(J199+5&lt;=(1/G199*12),(M199*5*AG199)-(V199+Y199+AB199+AE199),0))))</f>
        <v>0</v>
      </c>
      <c r="AI199" s="167">
        <f t="shared" ref="AI199:AI234" si="208">IF($E199=0,0,IF($E199=$F199,LOOKUP($D199,$T$4:$T$15,AK$4:AK$15),AK$3))</f>
        <v>0</v>
      </c>
      <c r="AJ199" s="168">
        <f t="shared" ref="AJ199:AJ234" si="209">IF($O199=0,1,AI199/$O199)</f>
        <v>1</v>
      </c>
      <c r="AK199" s="160">
        <f t="shared" ref="AK199:AK234" si="210">((IF(F199=E199,IF(D199&gt;=6,0,(M199*(6-D199)*AJ199)-(V199+Y199+AB199+AE199+AH199)),IF(J199+6&lt;=(1/G199*12),(M199*6*AJ199)-(V199+Y199+AB199+AE199+AH199),0))))</f>
        <v>0</v>
      </c>
      <c r="AL199" s="167">
        <f t="shared" ref="AL199:AL234" si="211">IF($E199=0,0,IF($E199=$F199,LOOKUP($D199,$T$4:$T$15,AN$4:AN$15),AN$3))</f>
        <v>0</v>
      </c>
      <c r="AM199" s="168">
        <f t="shared" ref="AM199:AM234" si="212">IF($O199=0,1,AL199/$O199)</f>
        <v>1</v>
      </c>
      <c r="AN199" s="160">
        <f t="shared" ref="AN199:AN234" si="213">((IF(F199=E199,IF(D199&gt;=7,0,(M199*(7-D199)*AM199)-(V199+Y199+AB199+AE199+AH199+AK199)),IF(J199+7&lt;=(1/G199*12),(M199*7*AM199)-(V199+Y199+AB199+AE199+AH199+AK199),0))))</f>
        <v>0</v>
      </c>
      <c r="AO199" s="167">
        <f t="shared" ref="AO199:AO234" si="214">IF($E199=0,0,IF($E199=$F199,LOOKUP($D199,$T$4:$T$15,AQ$4:AQ$15),AQ$3))</f>
        <v>0</v>
      </c>
      <c r="AP199" s="168">
        <f t="shared" ref="AP199:AP234" si="215">IF($O199=0,1,AO199/$O199)</f>
        <v>1</v>
      </c>
      <c r="AQ199" s="160">
        <f t="shared" ref="AQ199:AQ234" si="216">((IF(F199=E199,IF(D199&gt;=8,0,(M199*(8-D199)*AP199)-(V199+Y199+AB199+AE199+AH199+AK199+AN199)),IF(J199+8&lt;=(1/G199*12),(M199*8*AP199)-(V199+Y199+AB199+AE199+AH199+AK199+AN199),0))))</f>
        <v>0</v>
      </c>
      <c r="AR199" s="167">
        <f t="shared" ref="AR199:AR234" si="217">IF($E199=0,0,IF($E199=$F199,LOOKUP($D199,$T$4:$T$15,AT$4:AT$15),AT$3))</f>
        <v>0</v>
      </c>
      <c r="AS199" s="168">
        <f t="shared" ref="AS199:AS234" si="218">IF($O199=0,1,AR199/$O199)</f>
        <v>1</v>
      </c>
      <c r="AT199" s="160">
        <f t="shared" ref="AT199:AT234" si="219">((IF(F199=E199,IF(D199&gt;=9,0,(M199*(9-D199)*AS199)-(V199+Y199+AB199+AE199+AH199+AK199+AN199+AQ199)),IF(J199+9&lt;=(1/G199*12),(M199*9*AS199)-(V199+Y199+AB199+AE199+AH199+AK199+AN199+AQ199),0))))</f>
        <v>0</v>
      </c>
      <c r="AU199" s="167">
        <f t="shared" ref="AU199:AU234" si="220">IF($E199=0,0,IF($E199=$F199,LOOKUP($D199,$T$4:$T$15,AW$4:AW$15),AW$3))</f>
        <v>0</v>
      </c>
      <c r="AV199" s="168">
        <f t="shared" ref="AV199:AV234" si="221">IF($O199=0,1,AU199/$O199)</f>
        <v>1</v>
      </c>
      <c r="AW199" s="160">
        <f t="shared" ref="AW199:AW234" si="222">((IF(F199=E199,IF(D199&gt;=10,0,(M199*(10-D199)*AV199)-(V199+Y199+AB199+AE199+AH199+AK199+AN199+AQ199+AT199)),IF(J199+10&lt;=(1/G199*12),(M199*10*AV199)-(V199+Y199+AB199+AE199+AH199+AK199+AN199+AQ199+AT199),0))))</f>
        <v>0</v>
      </c>
      <c r="AX199" s="167">
        <f t="shared" ref="AX199:AX234" si="223">IF($E199=0,0,IF($E199=$F199,LOOKUP($D199,$T$4:$T$15,AZ$4:AZ$15),AZ$3))</f>
        <v>0</v>
      </c>
      <c r="AY199" s="168">
        <f t="shared" ref="AY199:AY234" si="224">IF($O199=0,1,AX199/$O199)</f>
        <v>1</v>
      </c>
      <c r="AZ199" s="160">
        <f t="shared" si="184"/>
        <v>0</v>
      </c>
      <c r="BA199" s="167">
        <f t="shared" ref="BA199:BA234" si="225">IF($E199=0,0,IF($E199=$F199,LOOKUP($D199,$T$4:$T$15,BC$4:BC$15),BC$3))</f>
        <v>0</v>
      </c>
      <c r="BB199" s="168">
        <f t="shared" ref="BB199:BB234" si="226">IF($O199=0,1,BA199/$O199)</f>
        <v>1</v>
      </c>
      <c r="BC199" s="160">
        <f t="shared" ref="BC199:BC234" si="227">((IF(F199=E199,IF(D199&gt;=12,0,(M199*(12-D199)*BB199)-(V199+Y199+AB199+AE199+AH199+AK199+AN199+AQ199+AT199+AW199+AZ199)),IF(J199+12&lt;=(1/G199*12),(M199*12*BB199)-(V199+Y199+AB199+AE199+AH199+AK199+AN199+AQ199+AT199+AW199+AZ199),0))))</f>
        <v>0</v>
      </c>
    </row>
    <row r="200" spans="3:55" ht="17.45" customHeight="1" x14ac:dyDescent="0.2">
      <c r="C200" s="192"/>
      <c r="D200" s="192"/>
      <c r="E200" s="192"/>
      <c r="F200" s="158">
        <f>DATOS!$E$10</f>
        <v>2020</v>
      </c>
      <c r="G200" s="194">
        <v>0.05</v>
      </c>
      <c r="H200" s="192"/>
      <c r="I200" s="178"/>
      <c r="J200" s="166">
        <f t="shared" si="185"/>
        <v>0</v>
      </c>
      <c r="K200" s="160">
        <f t="shared" si="186"/>
        <v>0</v>
      </c>
      <c r="L200" s="160">
        <f t="shared" si="187"/>
        <v>0</v>
      </c>
      <c r="M200" s="160">
        <f t="shared" si="188"/>
        <v>0</v>
      </c>
      <c r="N200" s="160">
        <f t="shared" si="189"/>
        <v>0</v>
      </c>
      <c r="O200" s="195"/>
      <c r="P200" s="167">
        <f t="shared" si="190"/>
        <v>0</v>
      </c>
      <c r="Q200" s="168">
        <f t="shared" si="191"/>
        <v>1</v>
      </c>
      <c r="R200" s="160">
        <f t="shared" si="192"/>
        <v>0</v>
      </c>
      <c r="T200" s="40">
        <f t="shared" si="193"/>
        <v>0</v>
      </c>
      <c r="U200" s="42">
        <f t="shared" si="194"/>
        <v>1</v>
      </c>
      <c r="V200" s="160">
        <f t="shared" si="195"/>
        <v>0</v>
      </c>
      <c r="W200" s="167">
        <f t="shared" si="196"/>
        <v>0</v>
      </c>
      <c r="X200" s="168">
        <f t="shared" si="197"/>
        <v>1</v>
      </c>
      <c r="Y200" s="160">
        <f t="shared" si="198"/>
        <v>0</v>
      </c>
      <c r="Z200" s="167">
        <f t="shared" si="199"/>
        <v>0</v>
      </c>
      <c r="AA200" s="168">
        <f t="shared" si="200"/>
        <v>1</v>
      </c>
      <c r="AB200" s="160">
        <f t="shared" si="201"/>
        <v>0</v>
      </c>
      <c r="AC200" s="167">
        <f t="shared" si="202"/>
        <v>0</v>
      </c>
      <c r="AD200" s="168">
        <f t="shared" si="203"/>
        <v>1</v>
      </c>
      <c r="AE200" s="160">
        <f t="shared" si="204"/>
        <v>0</v>
      </c>
      <c r="AF200" s="167">
        <f t="shared" si="205"/>
        <v>0</v>
      </c>
      <c r="AG200" s="168">
        <f t="shared" si="206"/>
        <v>1</v>
      </c>
      <c r="AH200" s="160">
        <f t="shared" si="207"/>
        <v>0</v>
      </c>
      <c r="AI200" s="167">
        <f t="shared" si="208"/>
        <v>0</v>
      </c>
      <c r="AJ200" s="168">
        <f t="shared" si="209"/>
        <v>1</v>
      </c>
      <c r="AK200" s="160">
        <f t="shared" si="210"/>
        <v>0</v>
      </c>
      <c r="AL200" s="167">
        <f t="shared" si="211"/>
        <v>0</v>
      </c>
      <c r="AM200" s="168">
        <f t="shared" si="212"/>
        <v>1</v>
      </c>
      <c r="AN200" s="160">
        <f t="shared" si="213"/>
        <v>0</v>
      </c>
      <c r="AO200" s="167">
        <f t="shared" si="214"/>
        <v>0</v>
      </c>
      <c r="AP200" s="168">
        <f t="shared" si="215"/>
        <v>1</v>
      </c>
      <c r="AQ200" s="160">
        <f t="shared" si="216"/>
        <v>0</v>
      </c>
      <c r="AR200" s="167">
        <f t="shared" si="217"/>
        <v>0</v>
      </c>
      <c r="AS200" s="168">
        <f t="shared" si="218"/>
        <v>1</v>
      </c>
      <c r="AT200" s="160">
        <f t="shared" si="219"/>
        <v>0</v>
      </c>
      <c r="AU200" s="167">
        <f t="shared" si="220"/>
        <v>0</v>
      </c>
      <c r="AV200" s="168">
        <f t="shared" si="221"/>
        <v>1</v>
      </c>
      <c r="AW200" s="160">
        <f t="shared" si="222"/>
        <v>0</v>
      </c>
      <c r="AX200" s="167">
        <f t="shared" si="223"/>
        <v>0</v>
      </c>
      <c r="AY200" s="168">
        <f t="shared" si="224"/>
        <v>1</v>
      </c>
      <c r="AZ200" s="160">
        <f t="shared" si="184"/>
        <v>0</v>
      </c>
      <c r="BA200" s="167">
        <f t="shared" si="225"/>
        <v>0</v>
      </c>
      <c r="BB200" s="168">
        <f t="shared" si="226"/>
        <v>1</v>
      </c>
      <c r="BC200" s="160">
        <f t="shared" si="227"/>
        <v>0</v>
      </c>
    </row>
    <row r="201" spans="3:55" ht="17.45" customHeight="1" x14ac:dyDescent="0.2">
      <c r="C201" s="192"/>
      <c r="D201" s="192"/>
      <c r="E201" s="192"/>
      <c r="F201" s="158">
        <f>DATOS!$E$10</f>
        <v>2020</v>
      </c>
      <c r="G201" s="194">
        <v>0.05</v>
      </c>
      <c r="H201" s="192"/>
      <c r="I201" s="178"/>
      <c r="J201" s="166">
        <f t="shared" si="185"/>
        <v>0</v>
      </c>
      <c r="K201" s="160">
        <f t="shared" si="186"/>
        <v>0</v>
      </c>
      <c r="L201" s="160">
        <f t="shared" si="187"/>
        <v>0</v>
      </c>
      <c r="M201" s="160">
        <f t="shared" si="188"/>
        <v>0</v>
      </c>
      <c r="N201" s="160">
        <f t="shared" si="189"/>
        <v>0</v>
      </c>
      <c r="O201" s="195"/>
      <c r="P201" s="167">
        <f t="shared" si="190"/>
        <v>0</v>
      </c>
      <c r="Q201" s="168">
        <f t="shared" si="191"/>
        <v>1</v>
      </c>
      <c r="R201" s="160">
        <f t="shared" si="192"/>
        <v>0</v>
      </c>
      <c r="T201" s="40">
        <f t="shared" si="193"/>
        <v>0</v>
      </c>
      <c r="U201" s="42">
        <f t="shared" si="194"/>
        <v>1</v>
      </c>
      <c r="V201" s="160">
        <f t="shared" si="195"/>
        <v>0</v>
      </c>
      <c r="W201" s="167">
        <f t="shared" si="196"/>
        <v>0</v>
      </c>
      <c r="X201" s="168">
        <f t="shared" si="197"/>
        <v>1</v>
      </c>
      <c r="Y201" s="160">
        <f t="shared" si="198"/>
        <v>0</v>
      </c>
      <c r="Z201" s="167">
        <f t="shared" si="199"/>
        <v>0</v>
      </c>
      <c r="AA201" s="168">
        <f t="shared" si="200"/>
        <v>1</v>
      </c>
      <c r="AB201" s="160">
        <f t="shared" si="201"/>
        <v>0</v>
      </c>
      <c r="AC201" s="167">
        <f t="shared" si="202"/>
        <v>0</v>
      </c>
      <c r="AD201" s="168">
        <f t="shared" si="203"/>
        <v>1</v>
      </c>
      <c r="AE201" s="160">
        <f t="shared" si="204"/>
        <v>0</v>
      </c>
      <c r="AF201" s="167">
        <f t="shared" si="205"/>
        <v>0</v>
      </c>
      <c r="AG201" s="168">
        <f t="shared" si="206"/>
        <v>1</v>
      </c>
      <c r="AH201" s="160">
        <f t="shared" si="207"/>
        <v>0</v>
      </c>
      <c r="AI201" s="167">
        <f t="shared" si="208"/>
        <v>0</v>
      </c>
      <c r="AJ201" s="168">
        <f t="shared" si="209"/>
        <v>1</v>
      </c>
      <c r="AK201" s="160">
        <f t="shared" si="210"/>
        <v>0</v>
      </c>
      <c r="AL201" s="167">
        <f t="shared" si="211"/>
        <v>0</v>
      </c>
      <c r="AM201" s="168">
        <f t="shared" si="212"/>
        <v>1</v>
      </c>
      <c r="AN201" s="160">
        <f t="shared" si="213"/>
        <v>0</v>
      </c>
      <c r="AO201" s="167">
        <f t="shared" si="214"/>
        <v>0</v>
      </c>
      <c r="AP201" s="168">
        <f t="shared" si="215"/>
        <v>1</v>
      </c>
      <c r="AQ201" s="160">
        <f t="shared" si="216"/>
        <v>0</v>
      </c>
      <c r="AR201" s="167">
        <f t="shared" si="217"/>
        <v>0</v>
      </c>
      <c r="AS201" s="168">
        <f t="shared" si="218"/>
        <v>1</v>
      </c>
      <c r="AT201" s="160">
        <f t="shared" si="219"/>
        <v>0</v>
      </c>
      <c r="AU201" s="167">
        <f t="shared" si="220"/>
        <v>0</v>
      </c>
      <c r="AV201" s="168">
        <f t="shared" si="221"/>
        <v>1</v>
      </c>
      <c r="AW201" s="160">
        <f t="shared" si="222"/>
        <v>0</v>
      </c>
      <c r="AX201" s="167">
        <f t="shared" si="223"/>
        <v>0</v>
      </c>
      <c r="AY201" s="168">
        <f t="shared" si="224"/>
        <v>1</v>
      </c>
      <c r="AZ201" s="160">
        <f t="shared" si="184"/>
        <v>0</v>
      </c>
      <c r="BA201" s="167">
        <f t="shared" si="225"/>
        <v>0</v>
      </c>
      <c r="BB201" s="168">
        <f t="shared" si="226"/>
        <v>1</v>
      </c>
      <c r="BC201" s="160">
        <f t="shared" si="227"/>
        <v>0</v>
      </c>
    </row>
    <row r="202" spans="3:55" ht="17.45" customHeight="1" x14ac:dyDescent="0.2">
      <c r="C202" s="192"/>
      <c r="D202" s="192"/>
      <c r="E202" s="192"/>
      <c r="F202" s="158">
        <f>DATOS!$E$10</f>
        <v>2020</v>
      </c>
      <c r="G202" s="194">
        <v>0.05</v>
      </c>
      <c r="H202" s="192"/>
      <c r="I202" s="178"/>
      <c r="J202" s="166">
        <f t="shared" si="185"/>
        <v>0</v>
      </c>
      <c r="K202" s="160">
        <f t="shared" si="186"/>
        <v>0</v>
      </c>
      <c r="L202" s="160">
        <f t="shared" si="187"/>
        <v>0</v>
      </c>
      <c r="M202" s="160">
        <f t="shared" si="188"/>
        <v>0</v>
      </c>
      <c r="N202" s="160">
        <f t="shared" si="189"/>
        <v>0</v>
      </c>
      <c r="O202" s="195"/>
      <c r="P202" s="167">
        <f t="shared" si="190"/>
        <v>0</v>
      </c>
      <c r="Q202" s="168">
        <f t="shared" si="191"/>
        <v>1</v>
      </c>
      <c r="R202" s="160">
        <f t="shared" si="192"/>
        <v>0</v>
      </c>
      <c r="T202" s="40">
        <f t="shared" si="193"/>
        <v>0</v>
      </c>
      <c r="U202" s="42">
        <f t="shared" si="194"/>
        <v>1</v>
      </c>
      <c r="V202" s="160">
        <f t="shared" si="195"/>
        <v>0</v>
      </c>
      <c r="W202" s="167">
        <f t="shared" si="196"/>
        <v>0</v>
      </c>
      <c r="X202" s="168">
        <f t="shared" si="197"/>
        <v>1</v>
      </c>
      <c r="Y202" s="160">
        <f t="shared" si="198"/>
        <v>0</v>
      </c>
      <c r="Z202" s="167">
        <f t="shared" si="199"/>
        <v>0</v>
      </c>
      <c r="AA202" s="168">
        <f t="shared" si="200"/>
        <v>1</v>
      </c>
      <c r="AB202" s="160">
        <f t="shared" si="201"/>
        <v>0</v>
      </c>
      <c r="AC202" s="167">
        <f t="shared" si="202"/>
        <v>0</v>
      </c>
      <c r="AD202" s="168">
        <f t="shared" si="203"/>
        <v>1</v>
      </c>
      <c r="AE202" s="160">
        <f t="shared" si="204"/>
        <v>0</v>
      </c>
      <c r="AF202" s="167">
        <f t="shared" si="205"/>
        <v>0</v>
      </c>
      <c r="AG202" s="168">
        <f t="shared" si="206"/>
        <v>1</v>
      </c>
      <c r="AH202" s="160">
        <f t="shared" si="207"/>
        <v>0</v>
      </c>
      <c r="AI202" s="167">
        <f t="shared" si="208"/>
        <v>0</v>
      </c>
      <c r="AJ202" s="168">
        <f t="shared" si="209"/>
        <v>1</v>
      </c>
      <c r="AK202" s="160">
        <f t="shared" si="210"/>
        <v>0</v>
      </c>
      <c r="AL202" s="167">
        <f t="shared" si="211"/>
        <v>0</v>
      </c>
      <c r="AM202" s="168">
        <f t="shared" si="212"/>
        <v>1</v>
      </c>
      <c r="AN202" s="160">
        <f t="shared" si="213"/>
        <v>0</v>
      </c>
      <c r="AO202" s="167">
        <f t="shared" si="214"/>
        <v>0</v>
      </c>
      <c r="AP202" s="168">
        <f t="shared" si="215"/>
        <v>1</v>
      </c>
      <c r="AQ202" s="160">
        <f t="shared" si="216"/>
        <v>0</v>
      </c>
      <c r="AR202" s="167">
        <f t="shared" si="217"/>
        <v>0</v>
      </c>
      <c r="AS202" s="168">
        <f t="shared" si="218"/>
        <v>1</v>
      </c>
      <c r="AT202" s="160">
        <f t="shared" si="219"/>
        <v>0</v>
      </c>
      <c r="AU202" s="167">
        <f t="shared" si="220"/>
        <v>0</v>
      </c>
      <c r="AV202" s="168">
        <f t="shared" si="221"/>
        <v>1</v>
      </c>
      <c r="AW202" s="160">
        <f t="shared" si="222"/>
        <v>0</v>
      </c>
      <c r="AX202" s="167">
        <f t="shared" si="223"/>
        <v>0</v>
      </c>
      <c r="AY202" s="168">
        <f t="shared" si="224"/>
        <v>1</v>
      </c>
      <c r="AZ202" s="160">
        <f t="shared" si="184"/>
        <v>0</v>
      </c>
      <c r="BA202" s="167">
        <f t="shared" si="225"/>
        <v>0</v>
      </c>
      <c r="BB202" s="168">
        <f t="shared" si="226"/>
        <v>1</v>
      </c>
      <c r="BC202" s="160">
        <f t="shared" si="227"/>
        <v>0</v>
      </c>
    </row>
    <row r="203" spans="3:55" ht="17.45" customHeight="1" x14ac:dyDescent="0.2">
      <c r="C203" s="192"/>
      <c r="D203" s="192"/>
      <c r="E203" s="192"/>
      <c r="F203" s="158">
        <f>DATOS!$E$10</f>
        <v>2020</v>
      </c>
      <c r="G203" s="194">
        <v>0.05</v>
      </c>
      <c r="H203" s="192"/>
      <c r="I203" s="178"/>
      <c r="J203" s="166">
        <f t="shared" si="185"/>
        <v>0</v>
      </c>
      <c r="K203" s="160">
        <f t="shared" si="186"/>
        <v>0</v>
      </c>
      <c r="L203" s="160">
        <f t="shared" si="187"/>
        <v>0</v>
      </c>
      <c r="M203" s="160">
        <f t="shared" si="188"/>
        <v>0</v>
      </c>
      <c r="N203" s="160">
        <f t="shared" si="189"/>
        <v>0</v>
      </c>
      <c r="O203" s="195"/>
      <c r="P203" s="167">
        <f t="shared" si="190"/>
        <v>0</v>
      </c>
      <c r="Q203" s="168">
        <f t="shared" si="191"/>
        <v>1</v>
      </c>
      <c r="R203" s="160">
        <f t="shared" si="192"/>
        <v>0</v>
      </c>
      <c r="T203" s="40">
        <f t="shared" si="193"/>
        <v>0</v>
      </c>
      <c r="U203" s="42">
        <f t="shared" si="194"/>
        <v>1</v>
      </c>
      <c r="V203" s="160">
        <f t="shared" si="195"/>
        <v>0</v>
      </c>
      <c r="W203" s="167">
        <f t="shared" si="196"/>
        <v>0</v>
      </c>
      <c r="X203" s="168">
        <f t="shared" si="197"/>
        <v>1</v>
      </c>
      <c r="Y203" s="160">
        <f t="shared" si="198"/>
        <v>0</v>
      </c>
      <c r="Z203" s="167">
        <f t="shared" si="199"/>
        <v>0</v>
      </c>
      <c r="AA203" s="168">
        <f t="shared" si="200"/>
        <v>1</v>
      </c>
      <c r="AB203" s="160">
        <f t="shared" si="201"/>
        <v>0</v>
      </c>
      <c r="AC203" s="167">
        <f t="shared" si="202"/>
        <v>0</v>
      </c>
      <c r="AD203" s="168">
        <f t="shared" si="203"/>
        <v>1</v>
      </c>
      <c r="AE203" s="160">
        <f t="shared" si="204"/>
        <v>0</v>
      </c>
      <c r="AF203" s="167">
        <f t="shared" si="205"/>
        <v>0</v>
      </c>
      <c r="AG203" s="168">
        <f t="shared" si="206"/>
        <v>1</v>
      </c>
      <c r="AH203" s="160">
        <f t="shared" si="207"/>
        <v>0</v>
      </c>
      <c r="AI203" s="167">
        <f t="shared" si="208"/>
        <v>0</v>
      </c>
      <c r="AJ203" s="168">
        <f t="shared" si="209"/>
        <v>1</v>
      </c>
      <c r="AK203" s="160">
        <f t="shared" si="210"/>
        <v>0</v>
      </c>
      <c r="AL203" s="167">
        <f t="shared" si="211"/>
        <v>0</v>
      </c>
      <c r="AM203" s="168">
        <f t="shared" si="212"/>
        <v>1</v>
      </c>
      <c r="AN203" s="160">
        <f t="shared" si="213"/>
        <v>0</v>
      </c>
      <c r="AO203" s="167">
        <f t="shared" si="214"/>
        <v>0</v>
      </c>
      <c r="AP203" s="168">
        <f t="shared" si="215"/>
        <v>1</v>
      </c>
      <c r="AQ203" s="160">
        <f t="shared" si="216"/>
        <v>0</v>
      </c>
      <c r="AR203" s="167">
        <f t="shared" si="217"/>
        <v>0</v>
      </c>
      <c r="AS203" s="168">
        <f t="shared" si="218"/>
        <v>1</v>
      </c>
      <c r="AT203" s="160">
        <f t="shared" si="219"/>
        <v>0</v>
      </c>
      <c r="AU203" s="167">
        <f t="shared" si="220"/>
        <v>0</v>
      </c>
      <c r="AV203" s="168">
        <f t="shared" si="221"/>
        <v>1</v>
      </c>
      <c r="AW203" s="160">
        <f t="shared" si="222"/>
        <v>0</v>
      </c>
      <c r="AX203" s="167">
        <f t="shared" si="223"/>
        <v>0</v>
      </c>
      <c r="AY203" s="168">
        <f t="shared" si="224"/>
        <v>1</v>
      </c>
      <c r="AZ203" s="160">
        <f t="shared" si="184"/>
        <v>0</v>
      </c>
      <c r="BA203" s="167">
        <f t="shared" si="225"/>
        <v>0</v>
      </c>
      <c r="BB203" s="168">
        <f t="shared" si="226"/>
        <v>1</v>
      </c>
      <c r="BC203" s="160">
        <f t="shared" si="227"/>
        <v>0</v>
      </c>
    </row>
    <row r="204" spans="3:55" ht="17.45" customHeight="1" x14ac:dyDescent="0.2">
      <c r="C204" s="192"/>
      <c r="D204" s="192"/>
      <c r="E204" s="192"/>
      <c r="F204" s="158">
        <f>DATOS!$E$10</f>
        <v>2020</v>
      </c>
      <c r="G204" s="194">
        <v>0.05</v>
      </c>
      <c r="H204" s="192"/>
      <c r="I204" s="178"/>
      <c r="J204" s="166">
        <f t="shared" si="185"/>
        <v>0</v>
      </c>
      <c r="K204" s="160">
        <f t="shared" si="186"/>
        <v>0</v>
      </c>
      <c r="L204" s="160">
        <f t="shared" si="187"/>
        <v>0</v>
      </c>
      <c r="M204" s="160">
        <f t="shared" si="188"/>
        <v>0</v>
      </c>
      <c r="N204" s="160">
        <f t="shared" si="189"/>
        <v>0</v>
      </c>
      <c r="O204" s="195"/>
      <c r="P204" s="167">
        <f t="shared" si="190"/>
        <v>0</v>
      </c>
      <c r="Q204" s="168">
        <f t="shared" si="191"/>
        <v>1</v>
      </c>
      <c r="R204" s="160">
        <f t="shared" si="192"/>
        <v>0</v>
      </c>
      <c r="T204" s="40">
        <f t="shared" si="193"/>
        <v>0</v>
      </c>
      <c r="U204" s="42">
        <f t="shared" si="194"/>
        <v>1</v>
      </c>
      <c r="V204" s="160">
        <f t="shared" si="195"/>
        <v>0</v>
      </c>
      <c r="W204" s="167">
        <f t="shared" si="196"/>
        <v>0</v>
      </c>
      <c r="X204" s="168">
        <f t="shared" si="197"/>
        <v>1</v>
      </c>
      <c r="Y204" s="160">
        <f t="shared" si="198"/>
        <v>0</v>
      </c>
      <c r="Z204" s="167">
        <f t="shared" si="199"/>
        <v>0</v>
      </c>
      <c r="AA204" s="168">
        <f t="shared" si="200"/>
        <v>1</v>
      </c>
      <c r="AB204" s="160">
        <f t="shared" si="201"/>
        <v>0</v>
      </c>
      <c r="AC204" s="167">
        <f t="shared" si="202"/>
        <v>0</v>
      </c>
      <c r="AD204" s="168">
        <f t="shared" si="203"/>
        <v>1</v>
      </c>
      <c r="AE204" s="160">
        <f t="shared" si="204"/>
        <v>0</v>
      </c>
      <c r="AF204" s="167">
        <f t="shared" si="205"/>
        <v>0</v>
      </c>
      <c r="AG204" s="168">
        <f t="shared" si="206"/>
        <v>1</v>
      </c>
      <c r="AH204" s="160">
        <f t="shared" si="207"/>
        <v>0</v>
      </c>
      <c r="AI204" s="167">
        <f t="shared" si="208"/>
        <v>0</v>
      </c>
      <c r="AJ204" s="168">
        <f t="shared" si="209"/>
        <v>1</v>
      </c>
      <c r="AK204" s="160">
        <f t="shared" si="210"/>
        <v>0</v>
      </c>
      <c r="AL204" s="167">
        <f t="shared" si="211"/>
        <v>0</v>
      </c>
      <c r="AM204" s="168">
        <f t="shared" si="212"/>
        <v>1</v>
      </c>
      <c r="AN204" s="160">
        <f t="shared" si="213"/>
        <v>0</v>
      </c>
      <c r="AO204" s="167">
        <f t="shared" si="214"/>
        <v>0</v>
      </c>
      <c r="AP204" s="168">
        <f t="shared" si="215"/>
        <v>1</v>
      </c>
      <c r="AQ204" s="160">
        <f t="shared" si="216"/>
        <v>0</v>
      </c>
      <c r="AR204" s="167">
        <f t="shared" si="217"/>
        <v>0</v>
      </c>
      <c r="AS204" s="168">
        <f t="shared" si="218"/>
        <v>1</v>
      </c>
      <c r="AT204" s="160">
        <f t="shared" si="219"/>
        <v>0</v>
      </c>
      <c r="AU204" s="167">
        <f t="shared" si="220"/>
        <v>0</v>
      </c>
      <c r="AV204" s="168">
        <f t="shared" si="221"/>
        <v>1</v>
      </c>
      <c r="AW204" s="160">
        <f t="shared" si="222"/>
        <v>0</v>
      </c>
      <c r="AX204" s="167">
        <f t="shared" si="223"/>
        <v>0</v>
      </c>
      <c r="AY204" s="168">
        <f t="shared" si="224"/>
        <v>1</v>
      </c>
      <c r="AZ204" s="160">
        <f t="shared" si="184"/>
        <v>0</v>
      </c>
      <c r="BA204" s="167">
        <f t="shared" si="225"/>
        <v>0</v>
      </c>
      <c r="BB204" s="168">
        <f t="shared" si="226"/>
        <v>1</v>
      </c>
      <c r="BC204" s="160">
        <f t="shared" si="227"/>
        <v>0</v>
      </c>
    </row>
    <row r="205" spans="3:55" ht="17.45" customHeight="1" x14ac:dyDescent="0.2">
      <c r="C205" s="192"/>
      <c r="D205" s="192"/>
      <c r="E205" s="192"/>
      <c r="F205" s="158">
        <f>DATOS!$E$10</f>
        <v>2020</v>
      </c>
      <c r="G205" s="194">
        <v>0.05</v>
      </c>
      <c r="H205" s="192"/>
      <c r="I205" s="178"/>
      <c r="J205" s="166">
        <f t="shared" si="185"/>
        <v>0</v>
      </c>
      <c r="K205" s="160">
        <f t="shared" si="186"/>
        <v>0</v>
      </c>
      <c r="L205" s="160">
        <f t="shared" si="187"/>
        <v>0</v>
      </c>
      <c r="M205" s="160">
        <f t="shared" si="188"/>
        <v>0</v>
      </c>
      <c r="N205" s="160">
        <f t="shared" si="189"/>
        <v>0</v>
      </c>
      <c r="O205" s="195"/>
      <c r="P205" s="167">
        <f t="shared" si="190"/>
        <v>0</v>
      </c>
      <c r="Q205" s="168">
        <f t="shared" si="191"/>
        <v>1</v>
      </c>
      <c r="R205" s="160">
        <f t="shared" si="192"/>
        <v>0</v>
      </c>
      <c r="T205" s="40">
        <f t="shared" si="193"/>
        <v>0</v>
      </c>
      <c r="U205" s="42">
        <f t="shared" si="194"/>
        <v>1</v>
      </c>
      <c r="V205" s="160">
        <f t="shared" si="195"/>
        <v>0</v>
      </c>
      <c r="W205" s="167">
        <f t="shared" si="196"/>
        <v>0</v>
      </c>
      <c r="X205" s="168">
        <f t="shared" si="197"/>
        <v>1</v>
      </c>
      <c r="Y205" s="160">
        <f t="shared" si="198"/>
        <v>0</v>
      </c>
      <c r="Z205" s="167">
        <f t="shared" si="199"/>
        <v>0</v>
      </c>
      <c r="AA205" s="168">
        <f t="shared" si="200"/>
        <v>1</v>
      </c>
      <c r="AB205" s="160">
        <f t="shared" si="201"/>
        <v>0</v>
      </c>
      <c r="AC205" s="167">
        <f t="shared" si="202"/>
        <v>0</v>
      </c>
      <c r="AD205" s="168">
        <f t="shared" si="203"/>
        <v>1</v>
      </c>
      <c r="AE205" s="160">
        <f t="shared" si="204"/>
        <v>0</v>
      </c>
      <c r="AF205" s="167">
        <f t="shared" si="205"/>
        <v>0</v>
      </c>
      <c r="AG205" s="168">
        <f t="shared" si="206"/>
        <v>1</v>
      </c>
      <c r="AH205" s="160">
        <f t="shared" si="207"/>
        <v>0</v>
      </c>
      <c r="AI205" s="167">
        <f t="shared" si="208"/>
        <v>0</v>
      </c>
      <c r="AJ205" s="168">
        <f t="shared" si="209"/>
        <v>1</v>
      </c>
      <c r="AK205" s="160">
        <f t="shared" si="210"/>
        <v>0</v>
      </c>
      <c r="AL205" s="167">
        <f t="shared" si="211"/>
        <v>0</v>
      </c>
      <c r="AM205" s="168">
        <f t="shared" si="212"/>
        <v>1</v>
      </c>
      <c r="AN205" s="160">
        <f t="shared" si="213"/>
        <v>0</v>
      </c>
      <c r="AO205" s="167">
        <f t="shared" si="214"/>
        <v>0</v>
      </c>
      <c r="AP205" s="168">
        <f t="shared" si="215"/>
        <v>1</v>
      </c>
      <c r="AQ205" s="160">
        <f t="shared" si="216"/>
        <v>0</v>
      </c>
      <c r="AR205" s="167">
        <f t="shared" si="217"/>
        <v>0</v>
      </c>
      <c r="AS205" s="168">
        <f t="shared" si="218"/>
        <v>1</v>
      </c>
      <c r="AT205" s="160">
        <f t="shared" si="219"/>
        <v>0</v>
      </c>
      <c r="AU205" s="167">
        <f t="shared" si="220"/>
        <v>0</v>
      </c>
      <c r="AV205" s="168">
        <f t="shared" si="221"/>
        <v>1</v>
      </c>
      <c r="AW205" s="160">
        <f t="shared" si="222"/>
        <v>0</v>
      </c>
      <c r="AX205" s="167">
        <f t="shared" si="223"/>
        <v>0</v>
      </c>
      <c r="AY205" s="168">
        <f t="shared" si="224"/>
        <v>1</v>
      </c>
      <c r="AZ205" s="160">
        <f t="shared" si="184"/>
        <v>0</v>
      </c>
      <c r="BA205" s="167">
        <f t="shared" si="225"/>
        <v>0</v>
      </c>
      <c r="BB205" s="168">
        <f t="shared" si="226"/>
        <v>1</v>
      </c>
      <c r="BC205" s="160">
        <f t="shared" si="227"/>
        <v>0</v>
      </c>
    </row>
    <row r="206" spans="3:55" ht="17.45" customHeight="1" x14ac:dyDescent="0.2">
      <c r="C206" s="192"/>
      <c r="D206" s="192"/>
      <c r="E206" s="192"/>
      <c r="F206" s="158">
        <f>DATOS!$E$10</f>
        <v>2020</v>
      </c>
      <c r="G206" s="194">
        <v>0.05</v>
      </c>
      <c r="H206" s="192"/>
      <c r="I206" s="178"/>
      <c r="J206" s="166">
        <f t="shared" si="185"/>
        <v>0</v>
      </c>
      <c r="K206" s="160">
        <f t="shared" si="186"/>
        <v>0</v>
      </c>
      <c r="L206" s="160">
        <f t="shared" si="187"/>
        <v>0</v>
      </c>
      <c r="M206" s="160">
        <f t="shared" si="188"/>
        <v>0</v>
      </c>
      <c r="N206" s="160">
        <f t="shared" si="189"/>
        <v>0</v>
      </c>
      <c r="O206" s="195"/>
      <c r="P206" s="167">
        <f t="shared" si="190"/>
        <v>0</v>
      </c>
      <c r="Q206" s="168">
        <f t="shared" si="191"/>
        <v>1</v>
      </c>
      <c r="R206" s="160">
        <f t="shared" si="192"/>
        <v>0</v>
      </c>
      <c r="T206" s="40">
        <f t="shared" si="193"/>
        <v>0</v>
      </c>
      <c r="U206" s="42">
        <f t="shared" si="194"/>
        <v>1</v>
      </c>
      <c r="V206" s="160">
        <f t="shared" si="195"/>
        <v>0</v>
      </c>
      <c r="W206" s="167">
        <f t="shared" si="196"/>
        <v>0</v>
      </c>
      <c r="X206" s="168">
        <f t="shared" si="197"/>
        <v>1</v>
      </c>
      <c r="Y206" s="160">
        <f t="shared" si="198"/>
        <v>0</v>
      </c>
      <c r="Z206" s="167">
        <f t="shared" si="199"/>
        <v>0</v>
      </c>
      <c r="AA206" s="168">
        <f t="shared" si="200"/>
        <v>1</v>
      </c>
      <c r="AB206" s="160">
        <f t="shared" si="201"/>
        <v>0</v>
      </c>
      <c r="AC206" s="167">
        <f t="shared" si="202"/>
        <v>0</v>
      </c>
      <c r="AD206" s="168">
        <f t="shared" si="203"/>
        <v>1</v>
      </c>
      <c r="AE206" s="160">
        <f t="shared" si="204"/>
        <v>0</v>
      </c>
      <c r="AF206" s="167">
        <f t="shared" si="205"/>
        <v>0</v>
      </c>
      <c r="AG206" s="168">
        <f t="shared" si="206"/>
        <v>1</v>
      </c>
      <c r="AH206" s="160">
        <f t="shared" si="207"/>
        <v>0</v>
      </c>
      <c r="AI206" s="167">
        <f t="shared" si="208"/>
        <v>0</v>
      </c>
      <c r="AJ206" s="168">
        <f t="shared" si="209"/>
        <v>1</v>
      </c>
      <c r="AK206" s="160">
        <f t="shared" si="210"/>
        <v>0</v>
      </c>
      <c r="AL206" s="167">
        <f t="shared" si="211"/>
        <v>0</v>
      </c>
      <c r="AM206" s="168">
        <f t="shared" si="212"/>
        <v>1</v>
      </c>
      <c r="AN206" s="160">
        <f t="shared" si="213"/>
        <v>0</v>
      </c>
      <c r="AO206" s="167">
        <f t="shared" si="214"/>
        <v>0</v>
      </c>
      <c r="AP206" s="168">
        <f t="shared" si="215"/>
        <v>1</v>
      </c>
      <c r="AQ206" s="160">
        <f t="shared" si="216"/>
        <v>0</v>
      </c>
      <c r="AR206" s="167">
        <f t="shared" si="217"/>
        <v>0</v>
      </c>
      <c r="AS206" s="168">
        <f t="shared" si="218"/>
        <v>1</v>
      </c>
      <c r="AT206" s="160">
        <f t="shared" si="219"/>
        <v>0</v>
      </c>
      <c r="AU206" s="167">
        <f t="shared" si="220"/>
        <v>0</v>
      </c>
      <c r="AV206" s="168">
        <f t="shared" si="221"/>
        <v>1</v>
      </c>
      <c r="AW206" s="160">
        <f t="shared" si="222"/>
        <v>0</v>
      </c>
      <c r="AX206" s="167">
        <f t="shared" si="223"/>
        <v>0</v>
      </c>
      <c r="AY206" s="168">
        <f t="shared" si="224"/>
        <v>1</v>
      </c>
      <c r="AZ206" s="160">
        <f t="shared" si="184"/>
        <v>0</v>
      </c>
      <c r="BA206" s="167">
        <f t="shared" si="225"/>
        <v>0</v>
      </c>
      <c r="BB206" s="168">
        <f t="shared" si="226"/>
        <v>1</v>
      </c>
      <c r="BC206" s="160">
        <f t="shared" si="227"/>
        <v>0</v>
      </c>
    </row>
    <row r="207" spans="3:55" ht="17.45" customHeight="1" x14ac:dyDescent="0.2">
      <c r="C207" s="192"/>
      <c r="D207" s="192"/>
      <c r="E207" s="192"/>
      <c r="F207" s="158">
        <f>DATOS!$E$10</f>
        <v>2020</v>
      </c>
      <c r="G207" s="194">
        <v>0.05</v>
      </c>
      <c r="H207" s="192"/>
      <c r="I207" s="178"/>
      <c r="J207" s="166">
        <f t="shared" si="185"/>
        <v>0</v>
      </c>
      <c r="K207" s="160">
        <f t="shared" si="186"/>
        <v>0</v>
      </c>
      <c r="L207" s="160">
        <f t="shared" si="187"/>
        <v>0</v>
      </c>
      <c r="M207" s="160">
        <f t="shared" si="188"/>
        <v>0</v>
      </c>
      <c r="N207" s="160">
        <f t="shared" si="189"/>
        <v>0</v>
      </c>
      <c r="O207" s="195"/>
      <c r="P207" s="167">
        <f t="shared" si="190"/>
        <v>0</v>
      </c>
      <c r="Q207" s="168">
        <f t="shared" si="191"/>
        <v>1</v>
      </c>
      <c r="R207" s="160">
        <f t="shared" si="192"/>
        <v>0</v>
      </c>
      <c r="T207" s="40">
        <f t="shared" si="193"/>
        <v>0</v>
      </c>
      <c r="U207" s="42">
        <f t="shared" si="194"/>
        <v>1</v>
      </c>
      <c r="V207" s="160">
        <f t="shared" si="195"/>
        <v>0</v>
      </c>
      <c r="W207" s="167">
        <f t="shared" si="196"/>
        <v>0</v>
      </c>
      <c r="X207" s="168">
        <f t="shared" si="197"/>
        <v>1</v>
      </c>
      <c r="Y207" s="160">
        <f t="shared" si="198"/>
        <v>0</v>
      </c>
      <c r="Z207" s="167">
        <f t="shared" si="199"/>
        <v>0</v>
      </c>
      <c r="AA207" s="168">
        <f t="shared" si="200"/>
        <v>1</v>
      </c>
      <c r="AB207" s="160">
        <f t="shared" si="201"/>
        <v>0</v>
      </c>
      <c r="AC207" s="167">
        <f t="shared" si="202"/>
        <v>0</v>
      </c>
      <c r="AD207" s="168">
        <f t="shared" si="203"/>
        <v>1</v>
      </c>
      <c r="AE207" s="160">
        <f t="shared" si="204"/>
        <v>0</v>
      </c>
      <c r="AF207" s="167">
        <f t="shared" si="205"/>
        <v>0</v>
      </c>
      <c r="AG207" s="168">
        <f t="shared" si="206"/>
        <v>1</v>
      </c>
      <c r="AH207" s="160">
        <f t="shared" si="207"/>
        <v>0</v>
      </c>
      <c r="AI207" s="167">
        <f t="shared" si="208"/>
        <v>0</v>
      </c>
      <c r="AJ207" s="168">
        <f t="shared" si="209"/>
        <v>1</v>
      </c>
      <c r="AK207" s="160">
        <f t="shared" si="210"/>
        <v>0</v>
      </c>
      <c r="AL207" s="167">
        <f t="shared" si="211"/>
        <v>0</v>
      </c>
      <c r="AM207" s="168">
        <f t="shared" si="212"/>
        <v>1</v>
      </c>
      <c r="AN207" s="160">
        <f t="shared" si="213"/>
        <v>0</v>
      </c>
      <c r="AO207" s="167">
        <f t="shared" si="214"/>
        <v>0</v>
      </c>
      <c r="AP207" s="168">
        <f t="shared" si="215"/>
        <v>1</v>
      </c>
      <c r="AQ207" s="160">
        <f t="shared" si="216"/>
        <v>0</v>
      </c>
      <c r="AR207" s="167">
        <f t="shared" si="217"/>
        <v>0</v>
      </c>
      <c r="AS207" s="168">
        <f t="shared" si="218"/>
        <v>1</v>
      </c>
      <c r="AT207" s="160">
        <f t="shared" si="219"/>
        <v>0</v>
      </c>
      <c r="AU207" s="167">
        <f t="shared" si="220"/>
        <v>0</v>
      </c>
      <c r="AV207" s="168">
        <f t="shared" si="221"/>
        <v>1</v>
      </c>
      <c r="AW207" s="160">
        <f t="shared" si="222"/>
        <v>0</v>
      </c>
      <c r="AX207" s="167">
        <f t="shared" si="223"/>
        <v>0</v>
      </c>
      <c r="AY207" s="168">
        <f t="shared" si="224"/>
        <v>1</v>
      </c>
      <c r="AZ207" s="160">
        <f t="shared" si="184"/>
        <v>0</v>
      </c>
      <c r="BA207" s="167">
        <f t="shared" si="225"/>
        <v>0</v>
      </c>
      <c r="BB207" s="168">
        <f t="shared" si="226"/>
        <v>1</v>
      </c>
      <c r="BC207" s="160">
        <f t="shared" si="227"/>
        <v>0</v>
      </c>
    </row>
    <row r="208" spans="3:55" ht="17.45" customHeight="1" x14ac:dyDescent="0.2">
      <c r="C208" s="192"/>
      <c r="D208" s="192"/>
      <c r="E208" s="192"/>
      <c r="F208" s="158">
        <f>DATOS!$E$10</f>
        <v>2020</v>
      </c>
      <c r="G208" s="194">
        <v>0.05</v>
      </c>
      <c r="H208" s="192"/>
      <c r="I208" s="178"/>
      <c r="J208" s="166">
        <f t="shared" si="185"/>
        <v>0</v>
      </c>
      <c r="K208" s="160">
        <f t="shared" si="186"/>
        <v>0</v>
      </c>
      <c r="L208" s="160">
        <f t="shared" si="187"/>
        <v>0</v>
      </c>
      <c r="M208" s="160">
        <f t="shared" si="188"/>
        <v>0</v>
      </c>
      <c r="N208" s="160">
        <f t="shared" si="189"/>
        <v>0</v>
      </c>
      <c r="O208" s="195"/>
      <c r="P208" s="167">
        <f t="shared" si="190"/>
        <v>0</v>
      </c>
      <c r="Q208" s="168">
        <f t="shared" si="191"/>
        <v>1</v>
      </c>
      <c r="R208" s="160">
        <f t="shared" si="192"/>
        <v>0</v>
      </c>
      <c r="T208" s="40">
        <f t="shared" si="193"/>
        <v>0</v>
      </c>
      <c r="U208" s="42">
        <f t="shared" si="194"/>
        <v>1</v>
      </c>
      <c r="V208" s="160">
        <f t="shared" si="195"/>
        <v>0</v>
      </c>
      <c r="W208" s="167">
        <f t="shared" si="196"/>
        <v>0</v>
      </c>
      <c r="X208" s="168">
        <f t="shared" si="197"/>
        <v>1</v>
      </c>
      <c r="Y208" s="160">
        <f t="shared" si="198"/>
        <v>0</v>
      </c>
      <c r="Z208" s="167">
        <f t="shared" si="199"/>
        <v>0</v>
      </c>
      <c r="AA208" s="168">
        <f t="shared" si="200"/>
        <v>1</v>
      </c>
      <c r="AB208" s="160">
        <f t="shared" si="201"/>
        <v>0</v>
      </c>
      <c r="AC208" s="167">
        <f t="shared" si="202"/>
        <v>0</v>
      </c>
      <c r="AD208" s="168">
        <f t="shared" si="203"/>
        <v>1</v>
      </c>
      <c r="AE208" s="160">
        <f t="shared" si="204"/>
        <v>0</v>
      </c>
      <c r="AF208" s="167">
        <f t="shared" si="205"/>
        <v>0</v>
      </c>
      <c r="AG208" s="168">
        <f t="shared" si="206"/>
        <v>1</v>
      </c>
      <c r="AH208" s="160">
        <f t="shared" si="207"/>
        <v>0</v>
      </c>
      <c r="AI208" s="167">
        <f t="shared" si="208"/>
        <v>0</v>
      </c>
      <c r="AJ208" s="168">
        <f t="shared" si="209"/>
        <v>1</v>
      </c>
      <c r="AK208" s="160">
        <f t="shared" si="210"/>
        <v>0</v>
      </c>
      <c r="AL208" s="167">
        <f t="shared" si="211"/>
        <v>0</v>
      </c>
      <c r="AM208" s="168">
        <f t="shared" si="212"/>
        <v>1</v>
      </c>
      <c r="AN208" s="160">
        <f t="shared" si="213"/>
        <v>0</v>
      </c>
      <c r="AO208" s="167">
        <f t="shared" si="214"/>
        <v>0</v>
      </c>
      <c r="AP208" s="168">
        <f t="shared" si="215"/>
        <v>1</v>
      </c>
      <c r="AQ208" s="160">
        <f t="shared" si="216"/>
        <v>0</v>
      </c>
      <c r="AR208" s="167">
        <f t="shared" si="217"/>
        <v>0</v>
      </c>
      <c r="AS208" s="168">
        <f t="shared" si="218"/>
        <v>1</v>
      </c>
      <c r="AT208" s="160">
        <f t="shared" si="219"/>
        <v>0</v>
      </c>
      <c r="AU208" s="167">
        <f t="shared" si="220"/>
        <v>0</v>
      </c>
      <c r="AV208" s="168">
        <f t="shared" si="221"/>
        <v>1</v>
      </c>
      <c r="AW208" s="160">
        <f t="shared" si="222"/>
        <v>0</v>
      </c>
      <c r="AX208" s="167">
        <f t="shared" si="223"/>
        <v>0</v>
      </c>
      <c r="AY208" s="168">
        <f t="shared" si="224"/>
        <v>1</v>
      </c>
      <c r="AZ208" s="160">
        <f t="shared" si="184"/>
        <v>0</v>
      </c>
      <c r="BA208" s="167">
        <f t="shared" si="225"/>
        <v>0</v>
      </c>
      <c r="BB208" s="168">
        <f t="shared" si="226"/>
        <v>1</v>
      </c>
      <c r="BC208" s="160">
        <f t="shared" si="227"/>
        <v>0</v>
      </c>
    </row>
    <row r="209" spans="3:55" ht="17.45" customHeight="1" x14ac:dyDescent="0.2">
      <c r="C209" s="192"/>
      <c r="D209" s="192"/>
      <c r="E209" s="192"/>
      <c r="F209" s="158">
        <f>DATOS!$E$10</f>
        <v>2020</v>
      </c>
      <c r="G209" s="194">
        <v>0.05</v>
      </c>
      <c r="H209" s="192"/>
      <c r="I209" s="178"/>
      <c r="J209" s="166">
        <f t="shared" si="185"/>
        <v>0</v>
      </c>
      <c r="K209" s="160">
        <f t="shared" si="186"/>
        <v>0</v>
      </c>
      <c r="L209" s="160">
        <f t="shared" si="187"/>
        <v>0</v>
      </c>
      <c r="M209" s="160">
        <f t="shared" si="188"/>
        <v>0</v>
      </c>
      <c r="N209" s="160">
        <f t="shared" si="189"/>
        <v>0</v>
      </c>
      <c r="O209" s="195"/>
      <c r="P209" s="167">
        <f t="shared" si="190"/>
        <v>0</v>
      </c>
      <c r="Q209" s="168">
        <f t="shared" si="191"/>
        <v>1</v>
      </c>
      <c r="R209" s="160">
        <f t="shared" si="192"/>
        <v>0</v>
      </c>
      <c r="T209" s="40">
        <f t="shared" si="193"/>
        <v>0</v>
      </c>
      <c r="U209" s="42">
        <f t="shared" si="194"/>
        <v>1</v>
      </c>
      <c r="V209" s="160">
        <f t="shared" si="195"/>
        <v>0</v>
      </c>
      <c r="W209" s="167">
        <f t="shared" si="196"/>
        <v>0</v>
      </c>
      <c r="X209" s="168">
        <f t="shared" si="197"/>
        <v>1</v>
      </c>
      <c r="Y209" s="160">
        <f t="shared" si="198"/>
        <v>0</v>
      </c>
      <c r="Z209" s="167">
        <f t="shared" si="199"/>
        <v>0</v>
      </c>
      <c r="AA209" s="168">
        <f t="shared" si="200"/>
        <v>1</v>
      </c>
      <c r="AB209" s="160">
        <f t="shared" si="201"/>
        <v>0</v>
      </c>
      <c r="AC209" s="167">
        <f t="shared" si="202"/>
        <v>0</v>
      </c>
      <c r="AD209" s="168">
        <f t="shared" si="203"/>
        <v>1</v>
      </c>
      <c r="AE209" s="160">
        <f t="shared" si="204"/>
        <v>0</v>
      </c>
      <c r="AF209" s="167">
        <f t="shared" si="205"/>
        <v>0</v>
      </c>
      <c r="AG209" s="168">
        <f t="shared" si="206"/>
        <v>1</v>
      </c>
      <c r="AH209" s="160">
        <f t="shared" si="207"/>
        <v>0</v>
      </c>
      <c r="AI209" s="167">
        <f t="shared" si="208"/>
        <v>0</v>
      </c>
      <c r="AJ209" s="168">
        <f t="shared" si="209"/>
        <v>1</v>
      </c>
      <c r="AK209" s="160">
        <f t="shared" si="210"/>
        <v>0</v>
      </c>
      <c r="AL209" s="167">
        <f t="shared" si="211"/>
        <v>0</v>
      </c>
      <c r="AM209" s="168">
        <f t="shared" si="212"/>
        <v>1</v>
      </c>
      <c r="AN209" s="160">
        <f t="shared" si="213"/>
        <v>0</v>
      </c>
      <c r="AO209" s="167">
        <f t="shared" si="214"/>
        <v>0</v>
      </c>
      <c r="AP209" s="168">
        <f t="shared" si="215"/>
        <v>1</v>
      </c>
      <c r="AQ209" s="160">
        <f t="shared" si="216"/>
        <v>0</v>
      </c>
      <c r="AR209" s="167">
        <f t="shared" si="217"/>
        <v>0</v>
      </c>
      <c r="AS209" s="168">
        <f t="shared" si="218"/>
        <v>1</v>
      </c>
      <c r="AT209" s="160">
        <f t="shared" si="219"/>
        <v>0</v>
      </c>
      <c r="AU209" s="167">
        <f t="shared" si="220"/>
        <v>0</v>
      </c>
      <c r="AV209" s="168">
        <f t="shared" si="221"/>
        <v>1</v>
      </c>
      <c r="AW209" s="160">
        <f t="shared" si="222"/>
        <v>0</v>
      </c>
      <c r="AX209" s="167">
        <f t="shared" si="223"/>
        <v>0</v>
      </c>
      <c r="AY209" s="168">
        <f t="shared" si="224"/>
        <v>1</v>
      </c>
      <c r="AZ209" s="160">
        <f t="shared" si="184"/>
        <v>0</v>
      </c>
      <c r="BA209" s="167">
        <f t="shared" si="225"/>
        <v>0</v>
      </c>
      <c r="BB209" s="168">
        <f t="shared" si="226"/>
        <v>1</v>
      </c>
      <c r="BC209" s="160">
        <f t="shared" si="227"/>
        <v>0</v>
      </c>
    </row>
    <row r="210" spans="3:55" ht="17.45" customHeight="1" x14ac:dyDescent="0.2">
      <c r="C210" s="192"/>
      <c r="D210" s="192"/>
      <c r="E210" s="192"/>
      <c r="F210" s="158">
        <f>DATOS!$E$10</f>
        <v>2020</v>
      </c>
      <c r="G210" s="194">
        <v>0.05</v>
      </c>
      <c r="H210" s="192"/>
      <c r="I210" s="178"/>
      <c r="J210" s="166">
        <f t="shared" si="185"/>
        <v>0</v>
      </c>
      <c r="K210" s="160">
        <f t="shared" si="186"/>
        <v>0</v>
      </c>
      <c r="L210" s="160">
        <f t="shared" si="187"/>
        <v>0</v>
      </c>
      <c r="M210" s="160">
        <f t="shared" si="188"/>
        <v>0</v>
      </c>
      <c r="N210" s="160">
        <f t="shared" si="189"/>
        <v>0</v>
      </c>
      <c r="O210" s="195"/>
      <c r="P210" s="167">
        <f t="shared" si="190"/>
        <v>0</v>
      </c>
      <c r="Q210" s="168">
        <f t="shared" si="191"/>
        <v>1</v>
      </c>
      <c r="R210" s="160">
        <f t="shared" si="192"/>
        <v>0</v>
      </c>
      <c r="T210" s="40">
        <f t="shared" si="193"/>
        <v>0</v>
      </c>
      <c r="U210" s="42">
        <f t="shared" si="194"/>
        <v>1</v>
      </c>
      <c r="V210" s="160">
        <f t="shared" si="195"/>
        <v>0</v>
      </c>
      <c r="W210" s="167">
        <f t="shared" si="196"/>
        <v>0</v>
      </c>
      <c r="X210" s="168">
        <f t="shared" si="197"/>
        <v>1</v>
      </c>
      <c r="Y210" s="160">
        <f t="shared" si="198"/>
        <v>0</v>
      </c>
      <c r="Z210" s="167">
        <f t="shared" si="199"/>
        <v>0</v>
      </c>
      <c r="AA210" s="168">
        <f t="shared" si="200"/>
        <v>1</v>
      </c>
      <c r="AB210" s="160">
        <f t="shared" si="201"/>
        <v>0</v>
      </c>
      <c r="AC210" s="167">
        <f t="shared" si="202"/>
        <v>0</v>
      </c>
      <c r="AD210" s="168">
        <f t="shared" si="203"/>
        <v>1</v>
      </c>
      <c r="AE210" s="160">
        <f t="shared" si="204"/>
        <v>0</v>
      </c>
      <c r="AF210" s="167">
        <f t="shared" si="205"/>
        <v>0</v>
      </c>
      <c r="AG210" s="168">
        <f t="shared" si="206"/>
        <v>1</v>
      </c>
      <c r="AH210" s="160">
        <f t="shared" si="207"/>
        <v>0</v>
      </c>
      <c r="AI210" s="167">
        <f t="shared" si="208"/>
        <v>0</v>
      </c>
      <c r="AJ210" s="168">
        <f t="shared" si="209"/>
        <v>1</v>
      </c>
      <c r="AK210" s="160">
        <f t="shared" si="210"/>
        <v>0</v>
      </c>
      <c r="AL210" s="167">
        <f t="shared" si="211"/>
        <v>0</v>
      </c>
      <c r="AM210" s="168">
        <f t="shared" si="212"/>
        <v>1</v>
      </c>
      <c r="AN210" s="160">
        <f t="shared" si="213"/>
        <v>0</v>
      </c>
      <c r="AO210" s="167">
        <f t="shared" si="214"/>
        <v>0</v>
      </c>
      <c r="AP210" s="168">
        <f t="shared" si="215"/>
        <v>1</v>
      </c>
      <c r="AQ210" s="160">
        <f t="shared" si="216"/>
        <v>0</v>
      </c>
      <c r="AR210" s="167">
        <f t="shared" si="217"/>
        <v>0</v>
      </c>
      <c r="AS210" s="168">
        <f t="shared" si="218"/>
        <v>1</v>
      </c>
      <c r="AT210" s="160">
        <f t="shared" si="219"/>
        <v>0</v>
      </c>
      <c r="AU210" s="167">
        <f t="shared" si="220"/>
        <v>0</v>
      </c>
      <c r="AV210" s="168">
        <f t="shared" si="221"/>
        <v>1</v>
      </c>
      <c r="AW210" s="160">
        <f t="shared" si="222"/>
        <v>0</v>
      </c>
      <c r="AX210" s="167">
        <f t="shared" si="223"/>
        <v>0</v>
      </c>
      <c r="AY210" s="168">
        <f t="shared" si="224"/>
        <v>1</v>
      </c>
      <c r="AZ210" s="160">
        <f t="shared" si="184"/>
        <v>0</v>
      </c>
      <c r="BA210" s="167">
        <f t="shared" si="225"/>
        <v>0</v>
      </c>
      <c r="BB210" s="168">
        <f t="shared" si="226"/>
        <v>1</v>
      </c>
      <c r="BC210" s="160">
        <f t="shared" si="227"/>
        <v>0</v>
      </c>
    </row>
    <row r="211" spans="3:55" ht="17.45" customHeight="1" x14ac:dyDescent="0.2">
      <c r="C211" s="192"/>
      <c r="D211" s="192"/>
      <c r="E211" s="192"/>
      <c r="F211" s="158">
        <f>DATOS!$E$10</f>
        <v>2020</v>
      </c>
      <c r="G211" s="194">
        <v>0.05</v>
      </c>
      <c r="H211" s="192"/>
      <c r="I211" s="178"/>
      <c r="J211" s="166">
        <f t="shared" si="185"/>
        <v>0</v>
      </c>
      <c r="K211" s="160">
        <f t="shared" si="186"/>
        <v>0</v>
      </c>
      <c r="L211" s="160">
        <f t="shared" si="187"/>
        <v>0</v>
      </c>
      <c r="M211" s="160">
        <f t="shared" si="188"/>
        <v>0</v>
      </c>
      <c r="N211" s="160">
        <f t="shared" si="189"/>
        <v>0</v>
      </c>
      <c r="O211" s="195"/>
      <c r="P211" s="167">
        <f t="shared" si="190"/>
        <v>0</v>
      </c>
      <c r="Q211" s="168">
        <f t="shared" si="191"/>
        <v>1</v>
      </c>
      <c r="R211" s="160">
        <f t="shared" si="192"/>
        <v>0</v>
      </c>
      <c r="T211" s="40">
        <f t="shared" si="193"/>
        <v>0</v>
      </c>
      <c r="U211" s="42">
        <f t="shared" si="194"/>
        <v>1</v>
      </c>
      <c r="V211" s="160">
        <f t="shared" si="195"/>
        <v>0</v>
      </c>
      <c r="W211" s="167">
        <f t="shared" si="196"/>
        <v>0</v>
      </c>
      <c r="X211" s="168">
        <f t="shared" si="197"/>
        <v>1</v>
      </c>
      <c r="Y211" s="160">
        <f t="shared" si="198"/>
        <v>0</v>
      </c>
      <c r="Z211" s="167">
        <f t="shared" si="199"/>
        <v>0</v>
      </c>
      <c r="AA211" s="168">
        <f t="shared" si="200"/>
        <v>1</v>
      </c>
      <c r="AB211" s="160">
        <f t="shared" si="201"/>
        <v>0</v>
      </c>
      <c r="AC211" s="167">
        <f t="shared" si="202"/>
        <v>0</v>
      </c>
      <c r="AD211" s="168">
        <f t="shared" si="203"/>
        <v>1</v>
      </c>
      <c r="AE211" s="160">
        <f t="shared" si="204"/>
        <v>0</v>
      </c>
      <c r="AF211" s="167">
        <f t="shared" si="205"/>
        <v>0</v>
      </c>
      <c r="AG211" s="168">
        <f t="shared" si="206"/>
        <v>1</v>
      </c>
      <c r="AH211" s="160">
        <f t="shared" si="207"/>
        <v>0</v>
      </c>
      <c r="AI211" s="167">
        <f t="shared" si="208"/>
        <v>0</v>
      </c>
      <c r="AJ211" s="168">
        <f t="shared" si="209"/>
        <v>1</v>
      </c>
      <c r="AK211" s="160">
        <f t="shared" si="210"/>
        <v>0</v>
      </c>
      <c r="AL211" s="167">
        <f t="shared" si="211"/>
        <v>0</v>
      </c>
      <c r="AM211" s="168">
        <f t="shared" si="212"/>
        <v>1</v>
      </c>
      <c r="AN211" s="160">
        <f t="shared" si="213"/>
        <v>0</v>
      </c>
      <c r="AO211" s="167">
        <f t="shared" si="214"/>
        <v>0</v>
      </c>
      <c r="AP211" s="168">
        <f t="shared" si="215"/>
        <v>1</v>
      </c>
      <c r="AQ211" s="160">
        <f t="shared" si="216"/>
        <v>0</v>
      </c>
      <c r="AR211" s="167">
        <f t="shared" si="217"/>
        <v>0</v>
      </c>
      <c r="AS211" s="168">
        <f t="shared" si="218"/>
        <v>1</v>
      </c>
      <c r="AT211" s="160">
        <f t="shared" si="219"/>
        <v>0</v>
      </c>
      <c r="AU211" s="167">
        <f t="shared" si="220"/>
        <v>0</v>
      </c>
      <c r="AV211" s="168">
        <f t="shared" si="221"/>
        <v>1</v>
      </c>
      <c r="AW211" s="160">
        <f t="shared" si="222"/>
        <v>0</v>
      </c>
      <c r="AX211" s="167">
        <f t="shared" si="223"/>
        <v>0</v>
      </c>
      <c r="AY211" s="168">
        <f t="shared" si="224"/>
        <v>1</v>
      </c>
      <c r="AZ211" s="160">
        <f t="shared" si="184"/>
        <v>0</v>
      </c>
      <c r="BA211" s="167">
        <f t="shared" si="225"/>
        <v>0</v>
      </c>
      <c r="BB211" s="168">
        <f t="shared" si="226"/>
        <v>1</v>
      </c>
      <c r="BC211" s="160">
        <f t="shared" si="227"/>
        <v>0</v>
      </c>
    </row>
    <row r="212" spans="3:55" ht="17.45" customHeight="1" x14ac:dyDescent="0.2">
      <c r="C212" s="192"/>
      <c r="D212" s="192"/>
      <c r="E212" s="192"/>
      <c r="F212" s="158">
        <f>DATOS!$E$10</f>
        <v>2020</v>
      </c>
      <c r="G212" s="194">
        <v>0.05</v>
      </c>
      <c r="H212" s="192"/>
      <c r="I212" s="178"/>
      <c r="J212" s="166">
        <f t="shared" si="185"/>
        <v>0</v>
      </c>
      <c r="K212" s="160">
        <f t="shared" si="186"/>
        <v>0</v>
      </c>
      <c r="L212" s="160">
        <f t="shared" si="187"/>
        <v>0</v>
      </c>
      <c r="M212" s="160">
        <f t="shared" si="188"/>
        <v>0</v>
      </c>
      <c r="N212" s="160">
        <f t="shared" si="189"/>
        <v>0</v>
      </c>
      <c r="O212" s="195"/>
      <c r="P212" s="167">
        <f t="shared" si="190"/>
        <v>0</v>
      </c>
      <c r="Q212" s="168">
        <f t="shared" si="191"/>
        <v>1</v>
      </c>
      <c r="R212" s="160">
        <f t="shared" si="192"/>
        <v>0</v>
      </c>
      <c r="T212" s="40">
        <f t="shared" si="193"/>
        <v>0</v>
      </c>
      <c r="U212" s="42">
        <f t="shared" si="194"/>
        <v>1</v>
      </c>
      <c r="V212" s="160">
        <f t="shared" si="195"/>
        <v>0</v>
      </c>
      <c r="W212" s="167">
        <f t="shared" si="196"/>
        <v>0</v>
      </c>
      <c r="X212" s="168">
        <f t="shared" si="197"/>
        <v>1</v>
      </c>
      <c r="Y212" s="160">
        <f t="shared" si="198"/>
        <v>0</v>
      </c>
      <c r="Z212" s="167">
        <f t="shared" si="199"/>
        <v>0</v>
      </c>
      <c r="AA212" s="168">
        <f t="shared" si="200"/>
        <v>1</v>
      </c>
      <c r="AB212" s="160">
        <f t="shared" si="201"/>
        <v>0</v>
      </c>
      <c r="AC212" s="167">
        <f t="shared" si="202"/>
        <v>0</v>
      </c>
      <c r="AD212" s="168">
        <f t="shared" si="203"/>
        <v>1</v>
      </c>
      <c r="AE212" s="160">
        <f t="shared" si="204"/>
        <v>0</v>
      </c>
      <c r="AF212" s="167">
        <f t="shared" si="205"/>
        <v>0</v>
      </c>
      <c r="AG212" s="168">
        <f t="shared" si="206"/>
        <v>1</v>
      </c>
      <c r="AH212" s="160">
        <f t="shared" si="207"/>
        <v>0</v>
      </c>
      <c r="AI212" s="167">
        <f t="shared" si="208"/>
        <v>0</v>
      </c>
      <c r="AJ212" s="168">
        <f t="shared" si="209"/>
        <v>1</v>
      </c>
      <c r="AK212" s="160">
        <f t="shared" si="210"/>
        <v>0</v>
      </c>
      <c r="AL212" s="167">
        <f t="shared" si="211"/>
        <v>0</v>
      </c>
      <c r="AM212" s="168">
        <f t="shared" si="212"/>
        <v>1</v>
      </c>
      <c r="AN212" s="160">
        <f t="shared" si="213"/>
        <v>0</v>
      </c>
      <c r="AO212" s="167">
        <f t="shared" si="214"/>
        <v>0</v>
      </c>
      <c r="AP212" s="168">
        <f t="shared" si="215"/>
        <v>1</v>
      </c>
      <c r="AQ212" s="160">
        <f t="shared" si="216"/>
        <v>0</v>
      </c>
      <c r="AR212" s="167">
        <f t="shared" si="217"/>
        <v>0</v>
      </c>
      <c r="AS212" s="168">
        <f t="shared" si="218"/>
        <v>1</v>
      </c>
      <c r="AT212" s="160">
        <f t="shared" si="219"/>
        <v>0</v>
      </c>
      <c r="AU212" s="167">
        <f t="shared" si="220"/>
        <v>0</v>
      </c>
      <c r="AV212" s="168">
        <f t="shared" si="221"/>
        <v>1</v>
      </c>
      <c r="AW212" s="160">
        <f t="shared" si="222"/>
        <v>0</v>
      </c>
      <c r="AX212" s="167">
        <f t="shared" si="223"/>
        <v>0</v>
      </c>
      <c r="AY212" s="168">
        <f t="shared" si="224"/>
        <v>1</v>
      </c>
      <c r="AZ212" s="160">
        <f t="shared" si="184"/>
        <v>0</v>
      </c>
      <c r="BA212" s="167">
        <f t="shared" si="225"/>
        <v>0</v>
      </c>
      <c r="BB212" s="168">
        <f t="shared" si="226"/>
        <v>1</v>
      </c>
      <c r="BC212" s="160">
        <f t="shared" si="227"/>
        <v>0</v>
      </c>
    </row>
    <row r="213" spans="3:55" ht="17.45" customHeight="1" x14ac:dyDescent="0.2">
      <c r="C213" s="192"/>
      <c r="D213" s="192"/>
      <c r="E213" s="192"/>
      <c r="F213" s="158">
        <f>DATOS!$E$10</f>
        <v>2020</v>
      </c>
      <c r="G213" s="194">
        <v>0.05</v>
      </c>
      <c r="H213" s="192"/>
      <c r="I213" s="178"/>
      <c r="J213" s="166">
        <f t="shared" si="185"/>
        <v>0</v>
      </c>
      <c r="K213" s="160">
        <f t="shared" si="186"/>
        <v>0</v>
      </c>
      <c r="L213" s="160">
        <f t="shared" si="187"/>
        <v>0</v>
      </c>
      <c r="M213" s="160">
        <f t="shared" si="188"/>
        <v>0</v>
      </c>
      <c r="N213" s="160">
        <f t="shared" si="189"/>
        <v>0</v>
      </c>
      <c r="O213" s="195"/>
      <c r="P213" s="167">
        <f t="shared" si="190"/>
        <v>0</v>
      </c>
      <c r="Q213" s="168">
        <f t="shared" si="191"/>
        <v>1</v>
      </c>
      <c r="R213" s="160">
        <f t="shared" si="192"/>
        <v>0</v>
      </c>
      <c r="T213" s="40">
        <f t="shared" si="193"/>
        <v>0</v>
      </c>
      <c r="U213" s="42">
        <f t="shared" si="194"/>
        <v>1</v>
      </c>
      <c r="V213" s="160">
        <f t="shared" si="195"/>
        <v>0</v>
      </c>
      <c r="W213" s="167">
        <f t="shared" si="196"/>
        <v>0</v>
      </c>
      <c r="X213" s="168">
        <f t="shared" si="197"/>
        <v>1</v>
      </c>
      <c r="Y213" s="160">
        <f t="shared" si="198"/>
        <v>0</v>
      </c>
      <c r="Z213" s="167">
        <f t="shared" si="199"/>
        <v>0</v>
      </c>
      <c r="AA213" s="168">
        <f t="shared" si="200"/>
        <v>1</v>
      </c>
      <c r="AB213" s="160">
        <f t="shared" si="201"/>
        <v>0</v>
      </c>
      <c r="AC213" s="167">
        <f t="shared" si="202"/>
        <v>0</v>
      </c>
      <c r="AD213" s="168">
        <f t="shared" si="203"/>
        <v>1</v>
      </c>
      <c r="AE213" s="160">
        <f t="shared" si="204"/>
        <v>0</v>
      </c>
      <c r="AF213" s="167">
        <f t="shared" si="205"/>
        <v>0</v>
      </c>
      <c r="AG213" s="168">
        <f t="shared" si="206"/>
        <v>1</v>
      </c>
      <c r="AH213" s="160">
        <f t="shared" si="207"/>
        <v>0</v>
      </c>
      <c r="AI213" s="167">
        <f t="shared" si="208"/>
        <v>0</v>
      </c>
      <c r="AJ213" s="168">
        <f t="shared" si="209"/>
        <v>1</v>
      </c>
      <c r="AK213" s="160">
        <f t="shared" si="210"/>
        <v>0</v>
      </c>
      <c r="AL213" s="167">
        <f t="shared" si="211"/>
        <v>0</v>
      </c>
      <c r="AM213" s="168">
        <f t="shared" si="212"/>
        <v>1</v>
      </c>
      <c r="AN213" s="160">
        <f t="shared" si="213"/>
        <v>0</v>
      </c>
      <c r="AO213" s="167">
        <f t="shared" si="214"/>
        <v>0</v>
      </c>
      <c r="AP213" s="168">
        <f t="shared" si="215"/>
        <v>1</v>
      </c>
      <c r="AQ213" s="160">
        <f t="shared" si="216"/>
        <v>0</v>
      </c>
      <c r="AR213" s="167">
        <f t="shared" si="217"/>
        <v>0</v>
      </c>
      <c r="AS213" s="168">
        <f t="shared" si="218"/>
        <v>1</v>
      </c>
      <c r="AT213" s="160">
        <f t="shared" si="219"/>
        <v>0</v>
      </c>
      <c r="AU213" s="167">
        <f t="shared" si="220"/>
        <v>0</v>
      </c>
      <c r="AV213" s="168">
        <f t="shared" si="221"/>
        <v>1</v>
      </c>
      <c r="AW213" s="160">
        <f t="shared" si="222"/>
        <v>0</v>
      </c>
      <c r="AX213" s="167">
        <f t="shared" si="223"/>
        <v>0</v>
      </c>
      <c r="AY213" s="168">
        <f t="shared" si="224"/>
        <v>1</v>
      </c>
      <c r="AZ213" s="160">
        <f t="shared" si="184"/>
        <v>0</v>
      </c>
      <c r="BA213" s="167">
        <f t="shared" si="225"/>
        <v>0</v>
      </c>
      <c r="BB213" s="168">
        <f t="shared" si="226"/>
        <v>1</v>
      </c>
      <c r="BC213" s="160">
        <f t="shared" si="227"/>
        <v>0</v>
      </c>
    </row>
    <row r="214" spans="3:55" ht="17.45" customHeight="1" x14ac:dyDescent="0.2">
      <c r="C214" s="192"/>
      <c r="D214" s="192"/>
      <c r="E214" s="192"/>
      <c r="F214" s="158">
        <f>DATOS!$E$10</f>
        <v>2020</v>
      </c>
      <c r="G214" s="194">
        <v>0.05</v>
      </c>
      <c r="H214" s="192"/>
      <c r="I214" s="178"/>
      <c r="J214" s="166">
        <f t="shared" si="185"/>
        <v>0</v>
      </c>
      <c r="K214" s="160">
        <f t="shared" si="186"/>
        <v>0</v>
      </c>
      <c r="L214" s="160">
        <f t="shared" si="187"/>
        <v>0</v>
      </c>
      <c r="M214" s="160">
        <f t="shared" si="188"/>
        <v>0</v>
      </c>
      <c r="N214" s="160">
        <f t="shared" si="189"/>
        <v>0</v>
      </c>
      <c r="O214" s="195"/>
      <c r="P214" s="167">
        <f t="shared" si="190"/>
        <v>0</v>
      </c>
      <c r="Q214" s="168">
        <f t="shared" si="191"/>
        <v>1</v>
      </c>
      <c r="R214" s="160">
        <f t="shared" si="192"/>
        <v>0</v>
      </c>
      <c r="T214" s="40">
        <f t="shared" ref="T214:T234" si="228">IF($E214=0,0,IF($E214=$F214,LOOKUP($D214,$T$4:$T$15,V$4:V$15),V$3))</f>
        <v>0</v>
      </c>
      <c r="U214" s="42">
        <f t="shared" ref="U214:U234" si="229">IF($O214=0,1,T214/$O214)</f>
        <v>1</v>
      </c>
      <c r="V214" s="160">
        <f t="shared" si="195"/>
        <v>0</v>
      </c>
      <c r="W214" s="167">
        <f t="shared" si="196"/>
        <v>0</v>
      </c>
      <c r="X214" s="168">
        <f t="shared" si="197"/>
        <v>1</v>
      </c>
      <c r="Y214" s="160">
        <f t="shared" si="198"/>
        <v>0</v>
      </c>
      <c r="Z214" s="167">
        <f t="shared" si="199"/>
        <v>0</v>
      </c>
      <c r="AA214" s="168">
        <f t="shared" si="200"/>
        <v>1</v>
      </c>
      <c r="AB214" s="160">
        <f t="shared" si="201"/>
        <v>0</v>
      </c>
      <c r="AC214" s="167">
        <f t="shared" si="202"/>
        <v>0</v>
      </c>
      <c r="AD214" s="168">
        <f t="shared" si="203"/>
        <v>1</v>
      </c>
      <c r="AE214" s="160">
        <f t="shared" si="204"/>
        <v>0</v>
      </c>
      <c r="AF214" s="167">
        <f t="shared" si="205"/>
        <v>0</v>
      </c>
      <c r="AG214" s="168">
        <f t="shared" si="206"/>
        <v>1</v>
      </c>
      <c r="AH214" s="160">
        <f t="shared" si="207"/>
        <v>0</v>
      </c>
      <c r="AI214" s="167">
        <f t="shared" si="208"/>
        <v>0</v>
      </c>
      <c r="AJ214" s="168">
        <f t="shared" si="209"/>
        <v>1</v>
      </c>
      <c r="AK214" s="160">
        <f t="shared" si="210"/>
        <v>0</v>
      </c>
      <c r="AL214" s="167">
        <f t="shared" si="211"/>
        <v>0</v>
      </c>
      <c r="AM214" s="168">
        <f t="shared" si="212"/>
        <v>1</v>
      </c>
      <c r="AN214" s="160">
        <f t="shared" si="213"/>
        <v>0</v>
      </c>
      <c r="AO214" s="167">
        <f t="shared" si="214"/>
        <v>0</v>
      </c>
      <c r="AP214" s="168">
        <f t="shared" si="215"/>
        <v>1</v>
      </c>
      <c r="AQ214" s="160">
        <f t="shared" si="216"/>
        <v>0</v>
      </c>
      <c r="AR214" s="167">
        <f t="shared" si="217"/>
        <v>0</v>
      </c>
      <c r="AS214" s="168">
        <f t="shared" si="218"/>
        <v>1</v>
      </c>
      <c r="AT214" s="160">
        <f t="shared" si="219"/>
        <v>0</v>
      </c>
      <c r="AU214" s="167">
        <f t="shared" si="220"/>
        <v>0</v>
      </c>
      <c r="AV214" s="168">
        <f t="shared" si="221"/>
        <v>1</v>
      </c>
      <c r="AW214" s="160">
        <f t="shared" si="222"/>
        <v>0</v>
      </c>
      <c r="AX214" s="167">
        <f t="shared" si="223"/>
        <v>0</v>
      </c>
      <c r="AY214" s="168">
        <f t="shared" si="224"/>
        <v>1</v>
      </c>
      <c r="AZ214" s="160">
        <f t="shared" si="184"/>
        <v>0</v>
      </c>
      <c r="BA214" s="167">
        <f t="shared" si="225"/>
        <v>0</v>
      </c>
      <c r="BB214" s="168">
        <f t="shared" si="226"/>
        <v>1</v>
      </c>
      <c r="BC214" s="160">
        <f t="shared" si="227"/>
        <v>0</v>
      </c>
    </row>
    <row r="215" spans="3:55" ht="17.45" customHeight="1" x14ac:dyDescent="0.2">
      <c r="C215" s="192"/>
      <c r="D215" s="192"/>
      <c r="E215" s="192"/>
      <c r="F215" s="158">
        <f>DATOS!$E$10</f>
        <v>2020</v>
      </c>
      <c r="G215" s="194">
        <v>0.05</v>
      </c>
      <c r="H215" s="192"/>
      <c r="I215" s="178"/>
      <c r="J215" s="166">
        <f t="shared" si="185"/>
        <v>0</v>
      </c>
      <c r="K215" s="160">
        <f t="shared" si="186"/>
        <v>0</v>
      </c>
      <c r="L215" s="160">
        <f t="shared" si="187"/>
        <v>0</v>
      </c>
      <c r="M215" s="160">
        <f t="shared" si="188"/>
        <v>0</v>
      </c>
      <c r="N215" s="160">
        <f t="shared" si="189"/>
        <v>0</v>
      </c>
      <c r="O215" s="195"/>
      <c r="P215" s="167">
        <f t="shared" si="190"/>
        <v>0</v>
      </c>
      <c r="Q215" s="168">
        <f t="shared" si="191"/>
        <v>1</v>
      </c>
      <c r="R215" s="160">
        <f t="shared" si="192"/>
        <v>0</v>
      </c>
      <c r="T215" s="40">
        <f t="shared" si="228"/>
        <v>0</v>
      </c>
      <c r="U215" s="42">
        <f t="shared" si="229"/>
        <v>1</v>
      </c>
      <c r="V215" s="160">
        <f t="shared" si="195"/>
        <v>0</v>
      </c>
      <c r="W215" s="167">
        <f t="shared" si="196"/>
        <v>0</v>
      </c>
      <c r="X215" s="168">
        <f t="shared" si="197"/>
        <v>1</v>
      </c>
      <c r="Y215" s="160">
        <f t="shared" si="198"/>
        <v>0</v>
      </c>
      <c r="Z215" s="167">
        <f t="shared" si="199"/>
        <v>0</v>
      </c>
      <c r="AA215" s="168">
        <f t="shared" si="200"/>
        <v>1</v>
      </c>
      <c r="AB215" s="160">
        <f t="shared" si="201"/>
        <v>0</v>
      </c>
      <c r="AC215" s="167">
        <f t="shared" si="202"/>
        <v>0</v>
      </c>
      <c r="AD215" s="168">
        <f t="shared" si="203"/>
        <v>1</v>
      </c>
      <c r="AE215" s="160">
        <f t="shared" si="204"/>
        <v>0</v>
      </c>
      <c r="AF215" s="167">
        <f t="shared" si="205"/>
        <v>0</v>
      </c>
      <c r="AG215" s="168">
        <f t="shared" si="206"/>
        <v>1</v>
      </c>
      <c r="AH215" s="160">
        <f t="shared" si="207"/>
        <v>0</v>
      </c>
      <c r="AI215" s="167">
        <f t="shared" si="208"/>
        <v>0</v>
      </c>
      <c r="AJ215" s="168">
        <f t="shared" si="209"/>
        <v>1</v>
      </c>
      <c r="AK215" s="160">
        <f t="shared" si="210"/>
        <v>0</v>
      </c>
      <c r="AL215" s="167">
        <f t="shared" si="211"/>
        <v>0</v>
      </c>
      <c r="AM215" s="168">
        <f t="shared" si="212"/>
        <v>1</v>
      </c>
      <c r="AN215" s="160">
        <f t="shared" si="213"/>
        <v>0</v>
      </c>
      <c r="AO215" s="167">
        <f t="shared" si="214"/>
        <v>0</v>
      </c>
      <c r="AP215" s="168">
        <f t="shared" si="215"/>
        <v>1</v>
      </c>
      <c r="AQ215" s="160">
        <f t="shared" si="216"/>
        <v>0</v>
      </c>
      <c r="AR215" s="167">
        <f t="shared" si="217"/>
        <v>0</v>
      </c>
      <c r="AS215" s="168">
        <f t="shared" si="218"/>
        <v>1</v>
      </c>
      <c r="AT215" s="160">
        <f t="shared" si="219"/>
        <v>0</v>
      </c>
      <c r="AU215" s="167">
        <f t="shared" si="220"/>
        <v>0</v>
      </c>
      <c r="AV215" s="168">
        <f t="shared" si="221"/>
        <v>1</v>
      </c>
      <c r="AW215" s="160">
        <f t="shared" si="222"/>
        <v>0</v>
      </c>
      <c r="AX215" s="167">
        <f t="shared" si="223"/>
        <v>0</v>
      </c>
      <c r="AY215" s="168">
        <f t="shared" si="224"/>
        <v>1</v>
      </c>
      <c r="AZ215" s="160">
        <f t="shared" si="184"/>
        <v>0</v>
      </c>
      <c r="BA215" s="167">
        <f t="shared" si="225"/>
        <v>0</v>
      </c>
      <c r="BB215" s="168">
        <f t="shared" si="226"/>
        <v>1</v>
      </c>
      <c r="BC215" s="160">
        <f t="shared" si="227"/>
        <v>0</v>
      </c>
    </row>
    <row r="216" spans="3:55" ht="17.45" customHeight="1" x14ac:dyDescent="0.2">
      <c r="C216" s="192"/>
      <c r="D216" s="192"/>
      <c r="E216" s="192"/>
      <c r="F216" s="158">
        <f>DATOS!$E$10</f>
        <v>2020</v>
      </c>
      <c r="G216" s="194">
        <v>0.05</v>
      </c>
      <c r="H216" s="192"/>
      <c r="I216" s="178"/>
      <c r="J216" s="166">
        <f t="shared" si="185"/>
        <v>0</v>
      </c>
      <c r="K216" s="160">
        <f t="shared" si="186"/>
        <v>0</v>
      </c>
      <c r="L216" s="160">
        <f t="shared" si="187"/>
        <v>0</v>
      </c>
      <c r="M216" s="160">
        <f t="shared" si="188"/>
        <v>0</v>
      </c>
      <c r="N216" s="160">
        <f t="shared" si="189"/>
        <v>0</v>
      </c>
      <c r="O216" s="195"/>
      <c r="P216" s="167">
        <f t="shared" si="190"/>
        <v>0</v>
      </c>
      <c r="Q216" s="168">
        <f t="shared" si="191"/>
        <v>1</v>
      </c>
      <c r="R216" s="160">
        <f t="shared" si="192"/>
        <v>0</v>
      </c>
      <c r="T216" s="40">
        <f t="shared" si="228"/>
        <v>0</v>
      </c>
      <c r="U216" s="42">
        <f t="shared" si="229"/>
        <v>1</v>
      </c>
      <c r="V216" s="160">
        <f t="shared" si="195"/>
        <v>0</v>
      </c>
      <c r="W216" s="167">
        <f t="shared" si="196"/>
        <v>0</v>
      </c>
      <c r="X216" s="168">
        <f t="shared" si="197"/>
        <v>1</v>
      </c>
      <c r="Y216" s="160">
        <f t="shared" si="198"/>
        <v>0</v>
      </c>
      <c r="Z216" s="167">
        <f t="shared" si="199"/>
        <v>0</v>
      </c>
      <c r="AA216" s="168">
        <f t="shared" si="200"/>
        <v>1</v>
      </c>
      <c r="AB216" s="160">
        <f t="shared" si="201"/>
        <v>0</v>
      </c>
      <c r="AC216" s="167">
        <f t="shared" si="202"/>
        <v>0</v>
      </c>
      <c r="AD216" s="168">
        <f t="shared" si="203"/>
        <v>1</v>
      </c>
      <c r="AE216" s="160">
        <f t="shared" si="204"/>
        <v>0</v>
      </c>
      <c r="AF216" s="167">
        <f t="shared" si="205"/>
        <v>0</v>
      </c>
      <c r="AG216" s="168">
        <f t="shared" si="206"/>
        <v>1</v>
      </c>
      <c r="AH216" s="160">
        <f t="shared" si="207"/>
        <v>0</v>
      </c>
      <c r="AI216" s="167">
        <f t="shared" si="208"/>
        <v>0</v>
      </c>
      <c r="AJ216" s="168">
        <f t="shared" si="209"/>
        <v>1</v>
      </c>
      <c r="AK216" s="160">
        <f t="shared" si="210"/>
        <v>0</v>
      </c>
      <c r="AL216" s="167">
        <f t="shared" si="211"/>
        <v>0</v>
      </c>
      <c r="AM216" s="168">
        <f t="shared" si="212"/>
        <v>1</v>
      </c>
      <c r="AN216" s="160">
        <f t="shared" si="213"/>
        <v>0</v>
      </c>
      <c r="AO216" s="167">
        <f t="shared" si="214"/>
        <v>0</v>
      </c>
      <c r="AP216" s="168">
        <f t="shared" si="215"/>
        <v>1</v>
      </c>
      <c r="AQ216" s="160">
        <f t="shared" si="216"/>
        <v>0</v>
      </c>
      <c r="AR216" s="167">
        <f t="shared" si="217"/>
        <v>0</v>
      </c>
      <c r="AS216" s="168">
        <f t="shared" si="218"/>
        <v>1</v>
      </c>
      <c r="AT216" s="160">
        <f t="shared" si="219"/>
        <v>0</v>
      </c>
      <c r="AU216" s="167">
        <f t="shared" si="220"/>
        <v>0</v>
      </c>
      <c r="AV216" s="168">
        <f t="shared" si="221"/>
        <v>1</v>
      </c>
      <c r="AW216" s="160">
        <f t="shared" si="222"/>
        <v>0</v>
      </c>
      <c r="AX216" s="167">
        <f t="shared" si="223"/>
        <v>0</v>
      </c>
      <c r="AY216" s="168">
        <f t="shared" si="224"/>
        <v>1</v>
      </c>
      <c r="AZ216" s="160">
        <f t="shared" si="184"/>
        <v>0</v>
      </c>
      <c r="BA216" s="167">
        <f t="shared" si="225"/>
        <v>0</v>
      </c>
      <c r="BB216" s="168">
        <f t="shared" si="226"/>
        <v>1</v>
      </c>
      <c r="BC216" s="160">
        <f t="shared" si="227"/>
        <v>0</v>
      </c>
    </row>
    <row r="217" spans="3:55" ht="17.45" customHeight="1" x14ac:dyDescent="0.2">
      <c r="C217" s="192"/>
      <c r="D217" s="192"/>
      <c r="E217" s="192"/>
      <c r="F217" s="158">
        <f>DATOS!$E$10</f>
        <v>2020</v>
      </c>
      <c r="G217" s="194">
        <v>0.05</v>
      </c>
      <c r="H217" s="192"/>
      <c r="I217" s="178"/>
      <c r="J217" s="166">
        <f t="shared" si="185"/>
        <v>0</v>
      </c>
      <c r="K217" s="160">
        <f t="shared" si="186"/>
        <v>0</v>
      </c>
      <c r="L217" s="160">
        <f t="shared" si="187"/>
        <v>0</v>
      </c>
      <c r="M217" s="160">
        <f t="shared" si="188"/>
        <v>0</v>
      </c>
      <c r="N217" s="160">
        <f t="shared" si="189"/>
        <v>0</v>
      </c>
      <c r="O217" s="195"/>
      <c r="P217" s="167">
        <f t="shared" si="190"/>
        <v>0</v>
      </c>
      <c r="Q217" s="168">
        <f t="shared" si="191"/>
        <v>1</v>
      </c>
      <c r="R217" s="160">
        <f t="shared" si="192"/>
        <v>0</v>
      </c>
      <c r="T217" s="40">
        <f t="shared" si="228"/>
        <v>0</v>
      </c>
      <c r="U217" s="42">
        <f t="shared" si="229"/>
        <v>1</v>
      </c>
      <c r="V217" s="160">
        <f t="shared" si="195"/>
        <v>0</v>
      </c>
      <c r="W217" s="167">
        <f t="shared" si="196"/>
        <v>0</v>
      </c>
      <c r="X217" s="168">
        <f t="shared" si="197"/>
        <v>1</v>
      </c>
      <c r="Y217" s="160">
        <f t="shared" si="198"/>
        <v>0</v>
      </c>
      <c r="Z217" s="167">
        <f t="shared" si="199"/>
        <v>0</v>
      </c>
      <c r="AA217" s="168">
        <f t="shared" si="200"/>
        <v>1</v>
      </c>
      <c r="AB217" s="160">
        <f t="shared" si="201"/>
        <v>0</v>
      </c>
      <c r="AC217" s="167">
        <f t="shared" si="202"/>
        <v>0</v>
      </c>
      <c r="AD217" s="168">
        <f t="shared" si="203"/>
        <v>1</v>
      </c>
      <c r="AE217" s="160">
        <f t="shared" si="204"/>
        <v>0</v>
      </c>
      <c r="AF217" s="167">
        <f t="shared" si="205"/>
        <v>0</v>
      </c>
      <c r="AG217" s="168">
        <f t="shared" si="206"/>
        <v>1</v>
      </c>
      <c r="AH217" s="160">
        <f t="shared" si="207"/>
        <v>0</v>
      </c>
      <c r="AI217" s="167">
        <f t="shared" si="208"/>
        <v>0</v>
      </c>
      <c r="AJ217" s="168">
        <f t="shared" si="209"/>
        <v>1</v>
      </c>
      <c r="AK217" s="160">
        <f t="shared" si="210"/>
        <v>0</v>
      </c>
      <c r="AL217" s="167">
        <f t="shared" si="211"/>
        <v>0</v>
      </c>
      <c r="AM217" s="168">
        <f t="shared" si="212"/>
        <v>1</v>
      </c>
      <c r="AN217" s="160">
        <f t="shared" si="213"/>
        <v>0</v>
      </c>
      <c r="AO217" s="167">
        <f t="shared" si="214"/>
        <v>0</v>
      </c>
      <c r="AP217" s="168">
        <f t="shared" si="215"/>
        <v>1</v>
      </c>
      <c r="AQ217" s="160">
        <f t="shared" si="216"/>
        <v>0</v>
      </c>
      <c r="AR217" s="167">
        <f t="shared" si="217"/>
        <v>0</v>
      </c>
      <c r="AS217" s="168">
        <f t="shared" si="218"/>
        <v>1</v>
      </c>
      <c r="AT217" s="160">
        <f t="shared" si="219"/>
        <v>0</v>
      </c>
      <c r="AU217" s="167">
        <f t="shared" si="220"/>
        <v>0</v>
      </c>
      <c r="AV217" s="168">
        <f t="shared" si="221"/>
        <v>1</v>
      </c>
      <c r="AW217" s="160">
        <f t="shared" si="222"/>
        <v>0</v>
      </c>
      <c r="AX217" s="167">
        <f t="shared" si="223"/>
        <v>0</v>
      </c>
      <c r="AY217" s="168">
        <f t="shared" si="224"/>
        <v>1</v>
      </c>
      <c r="AZ217" s="160">
        <f t="shared" si="184"/>
        <v>0</v>
      </c>
      <c r="BA217" s="167">
        <f t="shared" si="225"/>
        <v>0</v>
      </c>
      <c r="BB217" s="168">
        <f t="shared" si="226"/>
        <v>1</v>
      </c>
      <c r="BC217" s="160">
        <f t="shared" si="227"/>
        <v>0</v>
      </c>
    </row>
    <row r="218" spans="3:55" ht="17.45" customHeight="1" x14ac:dyDescent="0.2">
      <c r="C218" s="192"/>
      <c r="D218" s="192"/>
      <c r="E218" s="192"/>
      <c r="F218" s="158">
        <f>DATOS!$E$10</f>
        <v>2020</v>
      </c>
      <c r="G218" s="194">
        <v>0.05</v>
      </c>
      <c r="H218" s="192"/>
      <c r="I218" s="178"/>
      <c r="J218" s="166">
        <f t="shared" si="185"/>
        <v>0</v>
      </c>
      <c r="K218" s="160">
        <f t="shared" si="186"/>
        <v>0</v>
      </c>
      <c r="L218" s="160">
        <f t="shared" si="187"/>
        <v>0</v>
      </c>
      <c r="M218" s="160">
        <f t="shared" si="188"/>
        <v>0</v>
      </c>
      <c r="N218" s="160">
        <f t="shared" si="189"/>
        <v>0</v>
      </c>
      <c r="O218" s="195"/>
      <c r="P218" s="167">
        <f t="shared" si="190"/>
        <v>0</v>
      </c>
      <c r="Q218" s="168">
        <f t="shared" si="191"/>
        <v>1</v>
      </c>
      <c r="R218" s="160">
        <f t="shared" si="192"/>
        <v>0</v>
      </c>
      <c r="T218" s="40">
        <f t="shared" si="228"/>
        <v>0</v>
      </c>
      <c r="U218" s="42">
        <f t="shared" si="229"/>
        <v>1</v>
      </c>
      <c r="V218" s="160">
        <f t="shared" si="195"/>
        <v>0</v>
      </c>
      <c r="W218" s="167">
        <f t="shared" si="196"/>
        <v>0</v>
      </c>
      <c r="X218" s="168">
        <f t="shared" si="197"/>
        <v>1</v>
      </c>
      <c r="Y218" s="160">
        <f t="shared" si="198"/>
        <v>0</v>
      </c>
      <c r="Z218" s="167">
        <f t="shared" si="199"/>
        <v>0</v>
      </c>
      <c r="AA218" s="168">
        <f t="shared" si="200"/>
        <v>1</v>
      </c>
      <c r="AB218" s="160">
        <f t="shared" si="201"/>
        <v>0</v>
      </c>
      <c r="AC218" s="167">
        <f t="shared" si="202"/>
        <v>0</v>
      </c>
      <c r="AD218" s="168">
        <f t="shared" si="203"/>
        <v>1</v>
      </c>
      <c r="AE218" s="160">
        <f t="shared" si="204"/>
        <v>0</v>
      </c>
      <c r="AF218" s="167">
        <f t="shared" si="205"/>
        <v>0</v>
      </c>
      <c r="AG218" s="168">
        <f t="shared" si="206"/>
        <v>1</v>
      </c>
      <c r="AH218" s="160">
        <f t="shared" si="207"/>
        <v>0</v>
      </c>
      <c r="AI218" s="167">
        <f t="shared" si="208"/>
        <v>0</v>
      </c>
      <c r="AJ218" s="168">
        <f t="shared" si="209"/>
        <v>1</v>
      </c>
      <c r="AK218" s="160">
        <f t="shared" si="210"/>
        <v>0</v>
      </c>
      <c r="AL218" s="167">
        <f t="shared" si="211"/>
        <v>0</v>
      </c>
      <c r="AM218" s="168">
        <f t="shared" si="212"/>
        <v>1</v>
      </c>
      <c r="AN218" s="160">
        <f t="shared" si="213"/>
        <v>0</v>
      </c>
      <c r="AO218" s="167">
        <f t="shared" si="214"/>
        <v>0</v>
      </c>
      <c r="AP218" s="168">
        <f t="shared" si="215"/>
        <v>1</v>
      </c>
      <c r="AQ218" s="160">
        <f t="shared" si="216"/>
        <v>0</v>
      </c>
      <c r="AR218" s="167">
        <f t="shared" si="217"/>
        <v>0</v>
      </c>
      <c r="AS218" s="168">
        <f t="shared" si="218"/>
        <v>1</v>
      </c>
      <c r="AT218" s="160">
        <f t="shared" si="219"/>
        <v>0</v>
      </c>
      <c r="AU218" s="167">
        <f t="shared" si="220"/>
        <v>0</v>
      </c>
      <c r="AV218" s="168">
        <f t="shared" si="221"/>
        <v>1</v>
      </c>
      <c r="AW218" s="160">
        <f t="shared" si="222"/>
        <v>0</v>
      </c>
      <c r="AX218" s="167">
        <f t="shared" si="223"/>
        <v>0</v>
      </c>
      <c r="AY218" s="168">
        <f t="shared" si="224"/>
        <v>1</v>
      </c>
      <c r="AZ218" s="160">
        <f t="shared" si="184"/>
        <v>0</v>
      </c>
      <c r="BA218" s="167">
        <f t="shared" si="225"/>
        <v>0</v>
      </c>
      <c r="BB218" s="168">
        <f t="shared" si="226"/>
        <v>1</v>
      </c>
      <c r="BC218" s="160">
        <f t="shared" si="227"/>
        <v>0</v>
      </c>
    </row>
    <row r="219" spans="3:55" ht="17.45" customHeight="1" x14ac:dyDescent="0.2">
      <c r="C219" s="192"/>
      <c r="D219" s="192"/>
      <c r="E219" s="192"/>
      <c r="F219" s="158">
        <f>DATOS!$E$10</f>
        <v>2020</v>
      </c>
      <c r="G219" s="194">
        <v>0.05</v>
      </c>
      <c r="H219" s="192"/>
      <c r="I219" s="178"/>
      <c r="J219" s="166">
        <f t="shared" si="185"/>
        <v>0</v>
      </c>
      <c r="K219" s="160">
        <f t="shared" si="186"/>
        <v>0</v>
      </c>
      <c r="L219" s="160">
        <f t="shared" si="187"/>
        <v>0</v>
      </c>
      <c r="M219" s="160">
        <f t="shared" si="188"/>
        <v>0</v>
      </c>
      <c r="N219" s="160">
        <f t="shared" si="189"/>
        <v>0</v>
      </c>
      <c r="O219" s="195"/>
      <c r="P219" s="167">
        <f t="shared" si="190"/>
        <v>0</v>
      </c>
      <c r="Q219" s="168">
        <f t="shared" si="191"/>
        <v>1</v>
      </c>
      <c r="R219" s="160">
        <f t="shared" si="192"/>
        <v>0</v>
      </c>
      <c r="T219" s="40">
        <f t="shared" si="228"/>
        <v>0</v>
      </c>
      <c r="U219" s="42">
        <f t="shared" si="229"/>
        <v>1</v>
      </c>
      <c r="V219" s="160">
        <f t="shared" si="195"/>
        <v>0</v>
      </c>
      <c r="W219" s="167">
        <f t="shared" si="196"/>
        <v>0</v>
      </c>
      <c r="X219" s="168">
        <f t="shared" si="197"/>
        <v>1</v>
      </c>
      <c r="Y219" s="160">
        <f t="shared" si="198"/>
        <v>0</v>
      </c>
      <c r="Z219" s="167">
        <f t="shared" si="199"/>
        <v>0</v>
      </c>
      <c r="AA219" s="168">
        <f t="shared" si="200"/>
        <v>1</v>
      </c>
      <c r="AB219" s="160">
        <f t="shared" si="201"/>
        <v>0</v>
      </c>
      <c r="AC219" s="167">
        <f t="shared" si="202"/>
        <v>0</v>
      </c>
      <c r="AD219" s="168">
        <f t="shared" si="203"/>
        <v>1</v>
      </c>
      <c r="AE219" s="160">
        <f t="shared" si="204"/>
        <v>0</v>
      </c>
      <c r="AF219" s="167">
        <f t="shared" si="205"/>
        <v>0</v>
      </c>
      <c r="AG219" s="168">
        <f t="shared" si="206"/>
        <v>1</v>
      </c>
      <c r="AH219" s="160">
        <f t="shared" si="207"/>
        <v>0</v>
      </c>
      <c r="AI219" s="167">
        <f t="shared" si="208"/>
        <v>0</v>
      </c>
      <c r="AJ219" s="168">
        <f t="shared" si="209"/>
        <v>1</v>
      </c>
      <c r="AK219" s="160">
        <f t="shared" si="210"/>
        <v>0</v>
      </c>
      <c r="AL219" s="167">
        <f t="shared" si="211"/>
        <v>0</v>
      </c>
      <c r="AM219" s="168">
        <f t="shared" si="212"/>
        <v>1</v>
      </c>
      <c r="AN219" s="160">
        <f t="shared" si="213"/>
        <v>0</v>
      </c>
      <c r="AO219" s="167">
        <f t="shared" si="214"/>
        <v>0</v>
      </c>
      <c r="AP219" s="168">
        <f t="shared" si="215"/>
        <v>1</v>
      </c>
      <c r="AQ219" s="160">
        <f t="shared" si="216"/>
        <v>0</v>
      </c>
      <c r="AR219" s="167">
        <f t="shared" si="217"/>
        <v>0</v>
      </c>
      <c r="AS219" s="168">
        <f t="shared" si="218"/>
        <v>1</v>
      </c>
      <c r="AT219" s="160">
        <f t="shared" si="219"/>
        <v>0</v>
      </c>
      <c r="AU219" s="167">
        <f t="shared" si="220"/>
        <v>0</v>
      </c>
      <c r="AV219" s="168">
        <f t="shared" si="221"/>
        <v>1</v>
      </c>
      <c r="AW219" s="160">
        <f t="shared" si="222"/>
        <v>0</v>
      </c>
      <c r="AX219" s="167">
        <f t="shared" si="223"/>
        <v>0</v>
      </c>
      <c r="AY219" s="168">
        <f t="shared" si="224"/>
        <v>1</v>
      </c>
      <c r="AZ219" s="160">
        <f t="shared" si="184"/>
        <v>0</v>
      </c>
      <c r="BA219" s="167">
        <f t="shared" si="225"/>
        <v>0</v>
      </c>
      <c r="BB219" s="168">
        <f t="shared" si="226"/>
        <v>1</v>
      </c>
      <c r="BC219" s="160">
        <f t="shared" si="227"/>
        <v>0</v>
      </c>
    </row>
    <row r="220" spans="3:55" ht="17.45" customHeight="1" x14ac:dyDescent="0.2">
      <c r="C220" s="192"/>
      <c r="D220" s="192"/>
      <c r="E220" s="192"/>
      <c r="F220" s="158">
        <f>DATOS!$E$10</f>
        <v>2020</v>
      </c>
      <c r="G220" s="194">
        <v>0.05</v>
      </c>
      <c r="H220" s="192"/>
      <c r="I220" s="178"/>
      <c r="J220" s="166">
        <f t="shared" si="185"/>
        <v>0</v>
      </c>
      <c r="K220" s="160">
        <f t="shared" si="186"/>
        <v>0</v>
      </c>
      <c r="L220" s="160">
        <f t="shared" si="187"/>
        <v>0</v>
      </c>
      <c r="M220" s="160">
        <f t="shared" si="188"/>
        <v>0</v>
      </c>
      <c r="N220" s="160">
        <f t="shared" si="189"/>
        <v>0</v>
      </c>
      <c r="O220" s="195"/>
      <c r="P220" s="167">
        <f t="shared" si="190"/>
        <v>0</v>
      </c>
      <c r="Q220" s="168">
        <f t="shared" si="191"/>
        <v>1</v>
      </c>
      <c r="R220" s="160">
        <f t="shared" si="192"/>
        <v>0</v>
      </c>
      <c r="T220" s="40">
        <f t="shared" si="228"/>
        <v>0</v>
      </c>
      <c r="U220" s="42">
        <f t="shared" si="229"/>
        <v>1</v>
      </c>
      <c r="V220" s="160">
        <f t="shared" si="195"/>
        <v>0</v>
      </c>
      <c r="W220" s="167">
        <f t="shared" si="196"/>
        <v>0</v>
      </c>
      <c r="X220" s="168">
        <f t="shared" si="197"/>
        <v>1</v>
      </c>
      <c r="Y220" s="160">
        <f t="shared" si="198"/>
        <v>0</v>
      </c>
      <c r="Z220" s="167">
        <f t="shared" si="199"/>
        <v>0</v>
      </c>
      <c r="AA220" s="168">
        <f t="shared" si="200"/>
        <v>1</v>
      </c>
      <c r="AB220" s="160">
        <f t="shared" si="201"/>
        <v>0</v>
      </c>
      <c r="AC220" s="167">
        <f t="shared" si="202"/>
        <v>0</v>
      </c>
      <c r="AD220" s="168">
        <f t="shared" si="203"/>
        <v>1</v>
      </c>
      <c r="AE220" s="160">
        <f t="shared" si="204"/>
        <v>0</v>
      </c>
      <c r="AF220" s="167">
        <f t="shared" si="205"/>
        <v>0</v>
      </c>
      <c r="AG220" s="168">
        <f t="shared" si="206"/>
        <v>1</v>
      </c>
      <c r="AH220" s="160">
        <f t="shared" si="207"/>
        <v>0</v>
      </c>
      <c r="AI220" s="167">
        <f t="shared" si="208"/>
        <v>0</v>
      </c>
      <c r="AJ220" s="168">
        <f t="shared" si="209"/>
        <v>1</v>
      </c>
      <c r="AK220" s="160">
        <f t="shared" si="210"/>
        <v>0</v>
      </c>
      <c r="AL220" s="167">
        <f t="shared" si="211"/>
        <v>0</v>
      </c>
      <c r="AM220" s="168">
        <f t="shared" si="212"/>
        <v>1</v>
      </c>
      <c r="AN220" s="160">
        <f t="shared" si="213"/>
        <v>0</v>
      </c>
      <c r="AO220" s="167">
        <f t="shared" si="214"/>
        <v>0</v>
      </c>
      <c r="AP220" s="168">
        <f t="shared" si="215"/>
        <v>1</v>
      </c>
      <c r="AQ220" s="160">
        <f t="shared" si="216"/>
        <v>0</v>
      </c>
      <c r="AR220" s="167">
        <f t="shared" si="217"/>
        <v>0</v>
      </c>
      <c r="AS220" s="168">
        <f t="shared" si="218"/>
        <v>1</v>
      </c>
      <c r="AT220" s="160">
        <f t="shared" si="219"/>
        <v>0</v>
      </c>
      <c r="AU220" s="167">
        <f t="shared" si="220"/>
        <v>0</v>
      </c>
      <c r="AV220" s="168">
        <f t="shared" si="221"/>
        <v>1</v>
      </c>
      <c r="AW220" s="160">
        <f t="shared" si="222"/>
        <v>0</v>
      </c>
      <c r="AX220" s="167">
        <f t="shared" si="223"/>
        <v>0</v>
      </c>
      <c r="AY220" s="168">
        <f t="shared" si="224"/>
        <v>1</v>
      </c>
      <c r="AZ220" s="160">
        <f t="shared" si="184"/>
        <v>0</v>
      </c>
      <c r="BA220" s="167">
        <f t="shared" si="225"/>
        <v>0</v>
      </c>
      <c r="BB220" s="168">
        <f t="shared" si="226"/>
        <v>1</v>
      </c>
      <c r="BC220" s="160">
        <f t="shared" si="227"/>
        <v>0</v>
      </c>
    </row>
    <row r="221" spans="3:55" ht="17.45" customHeight="1" x14ac:dyDescent="0.2">
      <c r="C221" s="192"/>
      <c r="D221" s="192"/>
      <c r="E221" s="192"/>
      <c r="F221" s="158">
        <f>DATOS!$E$10</f>
        <v>2020</v>
      </c>
      <c r="G221" s="194">
        <v>0.05</v>
      </c>
      <c r="H221" s="192"/>
      <c r="I221" s="178"/>
      <c r="J221" s="166">
        <f t="shared" si="185"/>
        <v>0</v>
      </c>
      <c r="K221" s="160">
        <f t="shared" si="186"/>
        <v>0</v>
      </c>
      <c r="L221" s="160">
        <f t="shared" si="187"/>
        <v>0</v>
      </c>
      <c r="M221" s="160">
        <f t="shared" si="188"/>
        <v>0</v>
      </c>
      <c r="N221" s="160">
        <f t="shared" si="189"/>
        <v>0</v>
      </c>
      <c r="O221" s="195"/>
      <c r="P221" s="167">
        <f t="shared" si="190"/>
        <v>0</v>
      </c>
      <c r="Q221" s="168">
        <f t="shared" si="191"/>
        <v>1</v>
      </c>
      <c r="R221" s="160">
        <f t="shared" si="192"/>
        <v>0</v>
      </c>
      <c r="T221" s="40">
        <f t="shared" si="228"/>
        <v>0</v>
      </c>
      <c r="U221" s="42">
        <f t="shared" si="229"/>
        <v>1</v>
      </c>
      <c r="V221" s="160">
        <f t="shared" si="195"/>
        <v>0</v>
      </c>
      <c r="W221" s="167">
        <f t="shared" si="196"/>
        <v>0</v>
      </c>
      <c r="X221" s="168">
        <f t="shared" si="197"/>
        <v>1</v>
      </c>
      <c r="Y221" s="160">
        <f t="shared" si="198"/>
        <v>0</v>
      </c>
      <c r="Z221" s="167">
        <f t="shared" si="199"/>
        <v>0</v>
      </c>
      <c r="AA221" s="168">
        <f t="shared" si="200"/>
        <v>1</v>
      </c>
      <c r="AB221" s="160">
        <f t="shared" si="201"/>
        <v>0</v>
      </c>
      <c r="AC221" s="167">
        <f t="shared" si="202"/>
        <v>0</v>
      </c>
      <c r="AD221" s="168">
        <f t="shared" si="203"/>
        <v>1</v>
      </c>
      <c r="AE221" s="160">
        <f t="shared" si="204"/>
        <v>0</v>
      </c>
      <c r="AF221" s="167">
        <f t="shared" si="205"/>
        <v>0</v>
      </c>
      <c r="AG221" s="168">
        <f t="shared" si="206"/>
        <v>1</v>
      </c>
      <c r="AH221" s="160">
        <f t="shared" si="207"/>
        <v>0</v>
      </c>
      <c r="AI221" s="167">
        <f t="shared" si="208"/>
        <v>0</v>
      </c>
      <c r="AJ221" s="168">
        <f t="shared" si="209"/>
        <v>1</v>
      </c>
      <c r="AK221" s="160">
        <f t="shared" si="210"/>
        <v>0</v>
      </c>
      <c r="AL221" s="167">
        <f t="shared" si="211"/>
        <v>0</v>
      </c>
      <c r="AM221" s="168">
        <f t="shared" si="212"/>
        <v>1</v>
      </c>
      <c r="AN221" s="160">
        <f t="shared" si="213"/>
        <v>0</v>
      </c>
      <c r="AO221" s="167">
        <f t="shared" si="214"/>
        <v>0</v>
      </c>
      <c r="AP221" s="168">
        <f t="shared" si="215"/>
        <v>1</v>
      </c>
      <c r="AQ221" s="160">
        <f t="shared" si="216"/>
        <v>0</v>
      </c>
      <c r="AR221" s="167">
        <f t="shared" si="217"/>
        <v>0</v>
      </c>
      <c r="AS221" s="168">
        <f t="shared" si="218"/>
        <v>1</v>
      </c>
      <c r="AT221" s="160">
        <f t="shared" si="219"/>
        <v>0</v>
      </c>
      <c r="AU221" s="167">
        <f t="shared" si="220"/>
        <v>0</v>
      </c>
      <c r="AV221" s="168">
        <f t="shared" si="221"/>
        <v>1</v>
      </c>
      <c r="AW221" s="160">
        <f t="shared" si="222"/>
        <v>0</v>
      </c>
      <c r="AX221" s="167">
        <f t="shared" si="223"/>
        <v>0</v>
      </c>
      <c r="AY221" s="168">
        <f t="shared" si="224"/>
        <v>1</v>
      </c>
      <c r="AZ221" s="160">
        <f t="shared" si="184"/>
        <v>0</v>
      </c>
      <c r="BA221" s="167">
        <f t="shared" si="225"/>
        <v>0</v>
      </c>
      <c r="BB221" s="168">
        <f t="shared" si="226"/>
        <v>1</v>
      </c>
      <c r="BC221" s="160">
        <f t="shared" si="227"/>
        <v>0</v>
      </c>
    </row>
    <row r="222" spans="3:55" ht="17.45" customHeight="1" x14ac:dyDescent="0.2">
      <c r="C222" s="192"/>
      <c r="D222" s="192"/>
      <c r="E222" s="192"/>
      <c r="F222" s="158">
        <f>DATOS!$E$10</f>
        <v>2020</v>
      </c>
      <c r="G222" s="194">
        <v>0.05</v>
      </c>
      <c r="H222" s="192"/>
      <c r="I222" s="178"/>
      <c r="J222" s="166">
        <f t="shared" si="185"/>
        <v>0</v>
      </c>
      <c r="K222" s="160">
        <f t="shared" si="186"/>
        <v>0</v>
      </c>
      <c r="L222" s="160">
        <f t="shared" si="187"/>
        <v>0</v>
      </c>
      <c r="M222" s="160">
        <f t="shared" si="188"/>
        <v>0</v>
      </c>
      <c r="N222" s="160">
        <f t="shared" si="189"/>
        <v>0</v>
      </c>
      <c r="O222" s="195"/>
      <c r="P222" s="167">
        <f t="shared" si="190"/>
        <v>0</v>
      </c>
      <c r="Q222" s="168">
        <f t="shared" si="191"/>
        <v>1</v>
      </c>
      <c r="R222" s="160">
        <f t="shared" si="192"/>
        <v>0</v>
      </c>
      <c r="T222" s="40">
        <f t="shared" si="228"/>
        <v>0</v>
      </c>
      <c r="U222" s="42">
        <f t="shared" si="229"/>
        <v>1</v>
      </c>
      <c r="V222" s="160">
        <f t="shared" si="195"/>
        <v>0</v>
      </c>
      <c r="W222" s="167">
        <f t="shared" si="196"/>
        <v>0</v>
      </c>
      <c r="X222" s="168">
        <f t="shared" si="197"/>
        <v>1</v>
      </c>
      <c r="Y222" s="160">
        <f t="shared" si="198"/>
        <v>0</v>
      </c>
      <c r="Z222" s="167">
        <f t="shared" si="199"/>
        <v>0</v>
      </c>
      <c r="AA222" s="168">
        <f t="shared" si="200"/>
        <v>1</v>
      </c>
      <c r="AB222" s="160">
        <f t="shared" si="201"/>
        <v>0</v>
      </c>
      <c r="AC222" s="167">
        <f t="shared" si="202"/>
        <v>0</v>
      </c>
      <c r="AD222" s="168">
        <f t="shared" si="203"/>
        <v>1</v>
      </c>
      <c r="AE222" s="160">
        <f t="shared" si="204"/>
        <v>0</v>
      </c>
      <c r="AF222" s="167">
        <f t="shared" si="205"/>
        <v>0</v>
      </c>
      <c r="AG222" s="168">
        <f t="shared" si="206"/>
        <v>1</v>
      </c>
      <c r="AH222" s="160">
        <f t="shared" si="207"/>
        <v>0</v>
      </c>
      <c r="AI222" s="167">
        <f t="shared" si="208"/>
        <v>0</v>
      </c>
      <c r="AJ222" s="168">
        <f t="shared" si="209"/>
        <v>1</v>
      </c>
      <c r="AK222" s="160">
        <f t="shared" si="210"/>
        <v>0</v>
      </c>
      <c r="AL222" s="167">
        <f t="shared" si="211"/>
        <v>0</v>
      </c>
      <c r="AM222" s="168">
        <f t="shared" si="212"/>
        <v>1</v>
      </c>
      <c r="AN222" s="160">
        <f t="shared" si="213"/>
        <v>0</v>
      </c>
      <c r="AO222" s="167">
        <f t="shared" si="214"/>
        <v>0</v>
      </c>
      <c r="AP222" s="168">
        <f t="shared" si="215"/>
        <v>1</v>
      </c>
      <c r="AQ222" s="160">
        <f t="shared" si="216"/>
        <v>0</v>
      </c>
      <c r="AR222" s="167">
        <f t="shared" si="217"/>
        <v>0</v>
      </c>
      <c r="AS222" s="168">
        <f t="shared" si="218"/>
        <v>1</v>
      </c>
      <c r="AT222" s="160">
        <f t="shared" si="219"/>
        <v>0</v>
      </c>
      <c r="AU222" s="167">
        <f t="shared" si="220"/>
        <v>0</v>
      </c>
      <c r="AV222" s="168">
        <f t="shared" si="221"/>
        <v>1</v>
      </c>
      <c r="AW222" s="160">
        <f t="shared" si="222"/>
        <v>0</v>
      </c>
      <c r="AX222" s="167">
        <f t="shared" si="223"/>
        <v>0</v>
      </c>
      <c r="AY222" s="168">
        <f t="shared" si="224"/>
        <v>1</v>
      </c>
      <c r="AZ222" s="160">
        <f t="shared" si="184"/>
        <v>0</v>
      </c>
      <c r="BA222" s="167">
        <f t="shared" si="225"/>
        <v>0</v>
      </c>
      <c r="BB222" s="168">
        <f t="shared" si="226"/>
        <v>1</v>
      </c>
      <c r="BC222" s="160">
        <f t="shared" si="227"/>
        <v>0</v>
      </c>
    </row>
    <row r="223" spans="3:55" ht="17.45" customHeight="1" x14ac:dyDescent="0.2">
      <c r="C223" s="192"/>
      <c r="D223" s="192"/>
      <c r="E223" s="192"/>
      <c r="F223" s="158">
        <f>DATOS!$E$10</f>
        <v>2020</v>
      </c>
      <c r="G223" s="194">
        <v>0.05</v>
      </c>
      <c r="H223" s="192"/>
      <c r="I223" s="178"/>
      <c r="J223" s="166">
        <f t="shared" si="185"/>
        <v>0</v>
      </c>
      <c r="K223" s="160">
        <f t="shared" si="186"/>
        <v>0</v>
      </c>
      <c r="L223" s="160">
        <f t="shared" si="187"/>
        <v>0</v>
      </c>
      <c r="M223" s="160">
        <f t="shared" si="188"/>
        <v>0</v>
      </c>
      <c r="N223" s="160">
        <f t="shared" si="189"/>
        <v>0</v>
      </c>
      <c r="O223" s="195"/>
      <c r="P223" s="167">
        <f t="shared" si="190"/>
        <v>0</v>
      </c>
      <c r="Q223" s="168">
        <f t="shared" si="191"/>
        <v>1</v>
      </c>
      <c r="R223" s="160">
        <f t="shared" si="192"/>
        <v>0</v>
      </c>
      <c r="T223" s="40">
        <f t="shared" si="228"/>
        <v>0</v>
      </c>
      <c r="U223" s="42">
        <f t="shared" si="229"/>
        <v>1</v>
      </c>
      <c r="V223" s="160">
        <f t="shared" si="195"/>
        <v>0</v>
      </c>
      <c r="W223" s="167">
        <f t="shared" si="196"/>
        <v>0</v>
      </c>
      <c r="X223" s="168">
        <f t="shared" si="197"/>
        <v>1</v>
      </c>
      <c r="Y223" s="160">
        <f t="shared" si="198"/>
        <v>0</v>
      </c>
      <c r="Z223" s="167">
        <f t="shared" si="199"/>
        <v>0</v>
      </c>
      <c r="AA223" s="168">
        <f t="shared" si="200"/>
        <v>1</v>
      </c>
      <c r="AB223" s="160">
        <f t="shared" si="201"/>
        <v>0</v>
      </c>
      <c r="AC223" s="167">
        <f t="shared" si="202"/>
        <v>0</v>
      </c>
      <c r="AD223" s="168">
        <f t="shared" si="203"/>
        <v>1</v>
      </c>
      <c r="AE223" s="160">
        <f t="shared" si="204"/>
        <v>0</v>
      </c>
      <c r="AF223" s="167">
        <f t="shared" si="205"/>
        <v>0</v>
      </c>
      <c r="AG223" s="168">
        <f t="shared" si="206"/>
        <v>1</v>
      </c>
      <c r="AH223" s="160">
        <f t="shared" si="207"/>
        <v>0</v>
      </c>
      <c r="AI223" s="167">
        <f t="shared" si="208"/>
        <v>0</v>
      </c>
      <c r="AJ223" s="168">
        <f t="shared" si="209"/>
        <v>1</v>
      </c>
      <c r="AK223" s="160">
        <f t="shared" si="210"/>
        <v>0</v>
      </c>
      <c r="AL223" s="167">
        <f t="shared" si="211"/>
        <v>0</v>
      </c>
      <c r="AM223" s="168">
        <f t="shared" si="212"/>
        <v>1</v>
      </c>
      <c r="AN223" s="160">
        <f t="shared" si="213"/>
        <v>0</v>
      </c>
      <c r="AO223" s="167">
        <f t="shared" si="214"/>
        <v>0</v>
      </c>
      <c r="AP223" s="168">
        <f t="shared" si="215"/>
        <v>1</v>
      </c>
      <c r="AQ223" s="160">
        <f t="shared" si="216"/>
        <v>0</v>
      </c>
      <c r="AR223" s="167">
        <f t="shared" si="217"/>
        <v>0</v>
      </c>
      <c r="AS223" s="168">
        <f t="shared" si="218"/>
        <v>1</v>
      </c>
      <c r="AT223" s="160">
        <f t="shared" si="219"/>
        <v>0</v>
      </c>
      <c r="AU223" s="167">
        <f t="shared" si="220"/>
        <v>0</v>
      </c>
      <c r="AV223" s="168">
        <f t="shared" si="221"/>
        <v>1</v>
      </c>
      <c r="AW223" s="160">
        <f t="shared" si="222"/>
        <v>0</v>
      </c>
      <c r="AX223" s="167">
        <f t="shared" si="223"/>
        <v>0</v>
      </c>
      <c r="AY223" s="168">
        <f t="shared" si="224"/>
        <v>1</v>
      </c>
      <c r="AZ223" s="160">
        <f t="shared" si="184"/>
        <v>0</v>
      </c>
      <c r="BA223" s="167">
        <f t="shared" si="225"/>
        <v>0</v>
      </c>
      <c r="BB223" s="168">
        <f t="shared" si="226"/>
        <v>1</v>
      </c>
      <c r="BC223" s="160">
        <f t="shared" si="227"/>
        <v>0</v>
      </c>
    </row>
    <row r="224" spans="3:55" ht="17.45" customHeight="1" x14ac:dyDescent="0.2">
      <c r="C224" s="192"/>
      <c r="D224" s="192"/>
      <c r="E224" s="192"/>
      <c r="F224" s="158">
        <f>DATOS!$E$10</f>
        <v>2020</v>
      </c>
      <c r="G224" s="194">
        <v>0.05</v>
      </c>
      <c r="H224" s="192"/>
      <c r="I224" s="178"/>
      <c r="J224" s="166">
        <f t="shared" si="185"/>
        <v>0</v>
      </c>
      <c r="K224" s="160">
        <f t="shared" si="186"/>
        <v>0</v>
      </c>
      <c r="L224" s="160">
        <f t="shared" si="187"/>
        <v>0</v>
      </c>
      <c r="M224" s="160">
        <f t="shared" si="188"/>
        <v>0</v>
      </c>
      <c r="N224" s="160">
        <f t="shared" si="189"/>
        <v>0</v>
      </c>
      <c r="O224" s="195"/>
      <c r="P224" s="167">
        <f t="shared" si="190"/>
        <v>0</v>
      </c>
      <c r="Q224" s="168">
        <f t="shared" si="191"/>
        <v>1</v>
      </c>
      <c r="R224" s="160">
        <f t="shared" si="192"/>
        <v>0</v>
      </c>
      <c r="T224" s="40">
        <f t="shared" si="228"/>
        <v>0</v>
      </c>
      <c r="U224" s="42">
        <f t="shared" si="229"/>
        <v>1</v>
      </c>
      <c r="V224" s="160">
        <f t="shared" si="195"/>
        <v>0</v>
      </c>
      <c r="W224" s="167">
        <f t="shared" si="196"/>
        <v>0</v>
      </c>
      <c r="X224" s="168">
        <f t="shared" si="197"/>
        <v>1</v>
      </c>
      <c r="Y224" s="160">
        <f t="shared" si="198"/>
        <v>0</v>
      </c>
      <c r="Z224" s="167">
        <f t="shared" si="199"/>
        <v>0</v>
      </c>
      <c r="AA224" s="168">
        <f t="shared" si="200"/>
        <v>1</v>
      </c>
      <c r="AB224" s="160">
        <f t="shared" si="201"/>
        <v>0</v>
      </c>
      <c r="AC224" s="167">
        <f t="shared" si="202"/>
        <v>0</v>
      </c>
      <c r="AD224" s="168">
        <f t="shared" si="203"/>
        <v>1</v>
      </c>
      <c r="AE224" s="160">
        <f t="shared" si="204"/>
        <v>0</v>
      </c>
      <c r="AF224" s="167">
        <f t="shared" si="205"/>
        <v>0</v>
      </c>
      <c r="AG224" s="168">
        <f t="shared" si="206"/>
        <v>1</v>
      </c>
      <c r="AH224" s="160">
        <f t="shared" si="207"/>
        <v>0</v>
      </c>
      <c r="AI224" s="167">
        <f t="shared" si="208"/>
        <v>0</v>
      </c>
      <c r="AJ224" s="168">
        <f t="shared" si="209"/>
        <v>1</v>
      </c>
      <c r="AK224" s="160">
        <f t="shared" si="210"/>
        <v>0</v>
      </c>
      <c r="AL224" s="167">
        <f t="shared" si="211"/>
        <v>0</v>
      </c>
      <c r="AM224" s="168">
        <f t="shared" si="212"/>
        <v>1</v>
      </c>
      <c r="AN224" s="160">
        <f t="shared" si="213"/>
        <v>0</v>
      </c>
      <c r="AO224" s="167">
        <f t="shared" si="214"/>
        <v>0</v>
      </c>
      <c r="AP224" s="168">
        <f t="shared" si="215"/>
        <v>1</v>
      </c>
      <c r="AQ224" s="160">
        <f t="shared" si="216"/>
        <v>0</v>
      </c>
      <c r="AR224" s="167">
        <f t="shared" si="217"/>
        <v>0</v>
      </c>
      <c r="AS224" s="168">
        <f t="shared" si="218"/>
        <v>1</v>
      </c>
      <c r="AT224" s="160">
        <f t="shared" si="219"/>
        <v>0</v>
      </c>
      <c r="AU224" s="167">
        <f t="shared" si="220"/>
        <v>0</v>
      </c>
      <c r="AV224" s="168">
        <f t="shared" si="221"/>
        <v>1</v>
      </c>
      <c r="AW224" s="160">
        <f t="shared" si="222"/>
        <v>0</v>
      </c>
      <c r="AX224" s="167">
        <f t="shared" si="223"/>
        <v>0</v>
      </c>
      <c r="AY224" s="168">
        <f t="shared" si="224"/>
        <v>1</v>
      </c>
      <c r="AZ224" s="160">
        <f t="shared" si="184"/>
        <v>0</v>
      </c>
      <c r="BA224" s="167">
        <f t="shared" si="225"/>
        <v>0</v>
      </c>
      <c r="BB224" s="168">
        <f t="shared" si="226"/>
        <v>1</v>
      </c>
      <c r="BC224" s="160">
        <f t="shared" si="227"/>
        <v>0</v>
      </c>
    </row>
    <row r="225" spans="3:55" ht="17.45" customHeight="1" x14ac:dyDescent="0.2">
      <c r="C225" s="192"/>
      <c r="D225" s="192"/>
      <c r="E225" s="192"/>
      <c r="F225" s="158">
        <f>DATOS!$E$10</f>
        <v>2020</v>
      </c>
      <c r="G225" s="194">
        <v>0.05</v>
      </c>
      <c r="H225" s="192"/>
      <c r="I225" s="178"/>
      <c r="J225" s="166">
        <f t="shared" si="185"/>
        <v>0</v>
      </c>
      <c r="K225" s="160">
        <f t="shared" si="186"/>
        <v>0</v>
      </c>
      <c r="L225" s="160">
        <f t="shared" si="187"/>
        <v>0</v>
      </c>
      <c r="M225" s="160">
        <f t="shared" si="188"/>
        <v>0</v>
      </c>
      <c r="N225" s="160">
        <f t="shared" si="189"/>
        <v>0</v>
      </c>
      <c r="O225" s="195"/>
      <c r="P225" s="167">
        <f t="shared" si="190"/>
        <v>0</v>
      </c>
      <c r="Q225" s="168">
        <f t="shared" si="191"/>
        <v>1</v>
      </c>
      <c r="R225" s="160">
        <f t="shared" si="192"/>
        <v>0</v>
      </c>
      <c r="T225" s="40">
        <f t="shared" si="228"/>
        <v>0</v>
      </c>
      <c r="U225" s="42">
        <f t="shared" si="229"/>
        <v>1</v>
      </c>
      <c r="V225" s="160">
        <f t="shared" si="195"/>
        <v>0</v>
      </c>
      <c r="W225" s="167">
        <f t="shared" si="196"/>
        <v>0</v>
      </c>
      <c r="X225" s="168">
        <f t="shared" si="197"/>
        <v>1</v>
      </c>
      <c r="Y225" s="160">
        <f t="shared" si="198"/>
        <v>0</v>
      </c>
      <c r="Z225" s="167">
        <f t="shared" si="199"/>
        <v>0</v>
      </c>
      <c r="AA225" s="168">
        <f t="shared" si="200"/>
        <v>1</v>
      </c>
      <c r="AB225" s="160">
        <f t="shared" si="201"/>
        <v>0</v>
      </c>
      <c r="AC225" s="167">
        <f t="shared" si="202"/>
        <v>0</v>
      </c>
      <c r="AD225" s="168">
        <f t="shared" si="203"/>
        <v>1</v>
      </c>
      <c r="AE225" s="160">
        <f t="shared" si="204"/>
        <v>0</v>
      </c>
      <c r="AF225" s="167">
        <f t="shared" si="205"/>
        <v>0</v>
      </c>
      <c r="AG225" s="168">
        <f t="shared" si="206"/>
        <v>1</v>
      </c>
      <c r="AH225" s="160">
        <f t="shared" si="207"/>
        <v>0</v>
      </c>
      <c r="AI225" s="167">
        <f t="shared" si="208"/>
        <v>0</v>
      </c>
      <c r="AJ225" s="168">
        <f t="shared" si="209"/>
        <v>1</v>
      </c>
      <c r="AK225" s="160">
        <f t="shared" si="210"/>
        <v>0</v>
      </c>
      <c r="AL225" s="167">
        <f t="shared" si="211"/>
        <v>0</v>
      </c>
      <c r="AM225" s="168">
        <f t="shared" si="212"/>
        <v>1</v>
      </c>
      <c r="AN225" s="160">
        <f t="shared" si="213"/>
        <v>0</v>
      </c>
      <c r="AO225" s="167">
        <f t="shared" si="214"/>
        <v>0</v>
      </c>
      <c r="AP225" s="168">
        <f t="shared" si="215"/>
        <v>1</v>
      </c>
      <c r="AQ225" s="160">
        <f t="shared" si="216"/>
        <v>0</v>
      </c>
      <c r="AR225" s="167">
        <f t="shared" si="217"/>
        <v>0</v>
      </c>
      <c r="AS225" s="168">
        <f t="shared" si="218"/>
        <v>1</v>
      </c>
      <c r="AT225" s="160">
        <f t="shared" si="219"/>
        <v>0</v>
      </c>
      <c r="AU225" s="167">
        <f t="shared" si="220"/>
        <v>0</v>
      </c>
      <c r="AV225" s="168">
        <f t="shared" si="221"/>
        <v>1</v>
      </c>
      <c r="AW225" s="160">
        <f t="shared" si="222"/>
        <v>0</v>
      </c>
      <c r="AX225" s="167">
        <f t="shared" si="223"/>
        <v>0</v>
      </c>
      <c r="AY225" s="168">
        <f t="shared" si="224"/>
        <v>1</v>
      </c>
      <c r="AZ225" s="160">
        <f t="shared" si="184"/>
        <v>0</v>
      </c>
      <c r="BA225" s="167">
        <f t="shared" si="225"/>
        <v>0</v>
      </c>
      <c r="BB225" s="168">
        <f t="shared" si="226"/>
        <v>1</v>
      </c>
      <c r="BC225" s="160">
        <f t="shared" si="227"/>
        <v>0</v>
      </c>
    </row>
    <row r="226" spans="3:55" ht="17.45" customHeight="1" x14ac:dyDescent="0.2">
      <c r="C226" s="192"/>
      <c r="D226" s="192"/>
      <c r="E226" s="192"/>
      <c r="F226" s="158">
        <f>DATOS!$E$10</f>
        <v>2020</v>
      </c>
      <c r="G226" s="194">
        <v>0.05</v>
      </c>
      <c r="H226" s="192"/>
      <c r="I226" s="178"/>
      <c r="J226" s="166">
        <f t="shared" si="185"/>
        <v>0</v>
      </c>
      <c r="K226" s="160">
        <f t="shared" si="186"/>
        <v>0</v>
      </c>
      <c r="L226" s="160">
        <f t="shared" si="187"/>
        <v>0</v>
      </c>
      <c r="M226" s="160">
        <f t="shared" si="188"/>
        <v>0</v>
      </c>
      <c r="N226" s="160">
        <f t="shared" si="189"/>
        <v>0</v>
      </c>
      <c r="O226" s="195"/>
      <c r="P226" s="167">
        <f t="shared" si="190"/>
        <v>0</v>
      </c>
      <c r="Q226" s="168">
        <f t="shared" si="191"/>
        <v>1</v>
      </c>
      <c r="R226" s="160">
        <f t="shared" si="192"/>
        <v>0</v>
      </c>
      <c r="T226" s="40">
        <f t="shared" si="228"/>
        <v>0</v>
      </c>
      <c r="U226" s="42">
        <f t="shared" si="229"/>
        <v>1</v>
      </c>
      <c r="V226" s="160">
        <f t="shared" si="195"/>
        <v>0</v>
      </c>
      <c r="W226" s="167">
        <f t="shared" si="196"/>
        <v>0</v>
      </c>
      <c r="X226" s="168">
        <f t="shared" si="197"/>
        <v>1</v>
      </c>
      <c r="Y226" s="160">
        <f t="shared" si="198"/>
        <v>0</v>
      </c>
      <c r="Z226" s="167">
        <f t="shared" si="199"/>
        <v>0</v>
      </c>
      <c r="AA226" s="168">
        <f t="shared" si="200"/>
        <v>1</v>
      </c>
      <c r="AB226" s="160">
        <f t="shared" si="201"/>
        <v>0</v>
      </c>
      <c r="AC226" s="167">
        <f t="shared" si="202"/>
        <v>0</v>
      </c>
      <c r="AD226" s="168">
        <f t="shared" si="203"/>
        <v>1</v>
      </c>
      <c r="AE226" s="160">
        <f t="shared" si="204"/>
        <v>0</v>
      </c>
      <c r="AF226" s="167">
        <f t="shared" si="205"/>
        <v>0</v>
      </c>
      <c r="AG226" s="168">
        <f t="shared" si="206"/>
        <v>1</v>
      </c>
      <c r="AH226" s="160">
        <f t="shared" si="207"/>
        <v>0</v>
      </c>
      <c r="AI226" s="167">
        <f t="shared" si="208"/>
        <v>0</v>
      </c>
      <c r="AJ226" s="168">
        <f t="shared" si="209"/>
        <v>1</v>
      </c>
      <c r="AK226" s="160">
        <f t="shared" si="210"/>
        <v>0</v>
      </c>
      <c r="AL226" s="167">
        <f t="shared" si="211"/>
        <v>0</v>
      </c>
      <c r="AM226" s="168">
        <f t="shared" si="212"/>
        <v>1</v>
      </c>
      <c r="AN226" s="160">
        <f t="shared" si="213"/>
        <v>0</v>
      </c>
      <c r="AO226" s="167">
        <f t="shared" si="214"/>
        <v>0</v>
      </c>
      <c r="AP226" s="168">
        <f t="shared" si="215"/>
        <v>1</v>
      </c>
      <c r="AQ226" s="160">
        <f t="shared" si="216"/>
        <v>0</v>
      </c>
      <c r="AR226" s="167">
        <f t="shared" si="217"/>
        <v>0</v>
      </c>
      <c r="AS226" s="168">
        <f t="shared" si="218"/>
        <v>1</v>
      </c>
      <c r="AT226" s="160">
        <f t="shared" si="219"/>
        <v>0</v>
      </c>
      <c r="AU226" s="167">
        <f t="shared" si="220"/>
        <v>0</v>
      </c>
      <c r="AV226" s="168">
        <f t="shared" si="221"/>
        <v>1</v>
      </c>
      <c r="AW226" s="160">
        <f t="shared" si="222"/>
        <v>0</v>
      </c>
      <c r="AX226" s="167">
        <f t="shared" si="223"/>
        <v>0</v>
      </c>
      <c r="AY226" s="168">
        <f t="shared" si="224"/>
        <v>1</v>
      </c>
      <c r="AZ226" s="160">
        <f t="shared" si="184"/>
        <v>0</v>
      </c>
      <c r="BA226" s="167">
        <f t="shared" si="225"/>
        <v>0</v>
      </c>
      <c r="BB226" s="168">
        <f t="shared" si="226"/>
        <v>1</v>
      </c>
      <c r="BC226" s="160">
        <f t="shared" si="227"/>
        <v>0</v>
      </c>
    </row>
    <row r="227" spans="3:55" ht="17.45" customHeight="1" x14ac:dyDescent="0.2">
      <c r="C227" s="192"/>
      <c r="D227" s="192"/>
      <c r="E227" s="192"/>
      <c r="F227" s="158">
        <f>DATOS!$E$10</f>
        <v>2020</v>
      </c>
      <c r="G227" s="194">
        <v>0.05</v>
      </c>
      <c r="H227" s="192"/>
      <c r="I227" s="178"/>
      <c r="J227" s="166">
        <f t="shared" si="185"/>
        <v>0</v>
      </c>
      <c r="K227" s="160">
        <f t="shared" si="186"/>
        <v>0</v>
      </c>
      <c r="L227" s="160">
        <f t="shared" si="187"/>
        <v>0</v>
      </c>
      <c r="M227" s="160">
        <f t="shared" si="188"/>
        <v>0</v>
      </c>
      <c r="N227" s="160">
        <f t="shared" si="189"/>
        <v>0</v>
      </c>
      <c r="O227" s="195"/>
      <c r="P227" s="167">
        <f t="shared" si="190"/>
        <v>0</v>
      </c>
      <c r="Q227" s="168">
        <f t="shared" si="191"/>
        <v>1</v>
      </c>
      <c r="R227" s="160">
        <f t="shared" si="192"/>
        <v>0</v>
      </c>
      <c r="T227" s="40">
        <f t="shared" si="228"/>
        <v>0</v>
      </c>
      <c r="U227" s="42">
        <f t="shared" si="229"/>
        <v>1</v>
      </c>
      <c r="V227" s="160">
        <f t="shared" si="195"/>
        <v>0</v>
      </c>
      <c r="W227" s="167">
        <f t="shared" si="196"/>
        <v>0</v>
      </c>
      <c r="X227" s="168">
        <f t="shared" si="197"/>
        <v>1</v>
      </c>
      <c r="Y227" s="160">
        <f t="shared" si="198"/>
        <v>0</v>
      </c>
      <c r="Z227" s="167">
        <f t="shared" si="199"/>
        <v>0</v>
      </c>
      <c r="AA227" s="168">
        <f t="shared" si="200"/>
        <v>1</v>
      </c>
      <c r="AB227" s="160">
        <f t="shared" si="201"/>
        <v>0</v>
      </c>
      <c r="AC227" s="167">
        <f t="shared" si="202"/>
        <v>0</v>
      </c>
      <c r="AD227" s="168">
        <f t="shared" si="203"/>
        <v>1</v>
      </c>
      <c r="AE227" s="160">
        <f t="shared" si="204"/>
        <v>0</v>
      </c>
      <c r="AF227" s="167">
        <f t="shared" si="205"/>
        <v>0</v>
      </c>
      <c r="AG227" s="168">
        <f t="shared" si="206"/>
        <v>1</v>
      </c>
      <c r="AH227" s="160">
        <f t="shared" si="207"/>
        <v>0</v>
      </c>
      <c r="AI227" s="167">
        <f t="shared" si="208"/>
        <v>0</v>
      </c>
      <c r="AJ227" s="168">
        <f t="shared" si="209"/>
        <v>1</v>
      </c>
      <c r="AK227" s="160">
        <f t="shared" si="210"/>
        <v>0</v>
      </c>
      <c r="AL227" s="167">
        <f t="shared" si="211"/>
        <v>0</v>
      </c>
      <c r="AM227" s="168">
        <f t="shared" si="212"/>
        <v>1</v>
      </c>
      <c r="AN227" s="160">
        <f t="shared" si="213"/>
        <v>0</v>
      </c>
      <c r="AO227" s="167">
        <f t="shared" si="214"/>
        <v>0</v>
      </c>
      <c r="AP227" s="168">
        <f t="shared" si="215"/>
        <v>1</v>
      </c>
      <c r="AQ227" s="160">
        <f t="shared" si="216"/>
        <v>0</v>
      </c>
      <c r="AR227" s="167">
        <f t="shared" si="217"/>
        <v>0</v>
      </c>
      <c r="AS227" s="168">
        <f t="shared" si="218"/>
        <v>1</v>
      </c>
      <c r="AT227" s="160">
        <f t="shared" si="219"/>
        <v>0</v>
      </c>
      <c r="AU227" s="167">
        <f t="shared" si="220"/>
        <v>0</v>
      </c>
      <c r="AV227" s="168">
        <f t="shared" si="221"/>
        <v>1</v>
      </c>
      <c r="AW227" s="160">
        <f t="shared" si="222"/>
        <v>0</v>
      </c>
      <c r="AX227" s="167">
        <f t="shared" si="223"/>
        <v>0</v>
      </c>
      <c r="AY227" s="168">
        <f t="shared" si="224"/>
        <v>1</v>
      </c>
      <c r="AZ227" s="160">
        <f t="shared" si="184"/>
        <v>0</v>
      </c>
      <c r="BA227" s="167">
        <f t="shared" si="225"/>
        <v>0</v>
      </c>
      <c r="BB227" s="168">
        <f t="shared" si="226"/>
        <v>1</v>
      </c>
      <c r="BC227" s="160">
        <f t="shared" si="227"/>
        <v>0</v>
      </c>
    </row>
    <row r="228" spans="3:55" ht="17.45" customHeight="1" x14ac:dyDescent="0.2">
      <c r="C228" s="192"/>
      <c r="D228" s="192"/>
      <c r="E228" s="192"/>
      <c r="F228" s="158">
        <f>DATOS!$E$10</f>
        <v>2020</v>
      </c>
      <c r="G228" s="194">
        <v>0.05</v>
      </c>
      <c r="H228" s="192"/>
      <c r="I228" s="178"/>
      <c r="J228" s="166">
        <f t="shared" si="185"/>
        <v>0</v>
      </c>
      <c r="K228" s="160">
        <f t="shared" si="186"/>
        <v>0</v>
      </c>
      <c r="L228" s="160">
        <f t="shared" si="187"/>
        <v>0</v>
      </c>
      <c r="M228" s="160">
        <f t="shared" si="188"/>
        <v>0</v>
      </c>
      <c r="N228" s="160">
        <f t="shared" si="189"/>
        <v>0</v>
      </c>
      <c r="O228" s="195"/>
      <c r="P228" s="167">
        <f t="shared" si="190"/>
        <v>0</v>
      </c>
      <c r="Q228" s="168">
        <f t="shared" si="191"/>
        <v>1</v>
      </c>
      <c r="R228" s="160">
        <f t="shared" si="192"/>
        <v>0</v>
      </c>
      <c r="T228" s="40">
        <f t="shared" si="228"/>
        <v>0</v>
      </c>
      <c r="U228" s="42">
        <f t="shared" si="229"/>
        <v>1</v>
      </c>
      <c r="V228" s="160">
        <f t="shared" si="195"/>
        <v>0</v>
      </c>
      <c r="W228" s="167">
        <f t="shared" si="196"/>
        <v>0</v>
      </c>
      <c r="X228" s="168">
        <f t="shared" si="197"/>
        <v>1</v>
      </c>
      <c r="Y228" s="160">
        <f t="shared" si="198"/>
        <v>0</v>
      </c>
      <c r="Z228" s="167">
        <f t="shared" si="199"/>
        <v>0</v>
      </c>
      <c r="AA228" s="168">
        <f t="shared" si="200"/>
        <v>1</v>
      </c>
      <c r="AB228" s="160">
        <f t="shared" si="201"/>
        <v>0</v>
      </c>
      <c r="AC228" s="167">
        <f t="shared" si="202"/>
        <v>0</v>
      </c>
      <c r="AD228" s="168">
        <f t="shared" si="203"/>
        <v>1</v>
      </c>
      <c r="AE228" s="160">
        <f t="shared" si="204"/>
        <v>0</v>
      </c>
      <c r="AF228" s="167">
        <f t="shared" si="205"/>
        <v>0</v>
      </c>
      <c r="AG228" s="168">
        <f t="shared" si="206"/>
        <v>1</v>
      </c>
      <c r="AH228" s="160">
        <f t="shared" si="207"/>
        <v>0</v>
      </c>
      <c r="AI228" s="167">
        <f t="shared" si="208"/>
        <v>0</v>
      </c>
      <c r="AJ228" s="168">
        <f t="shared" si="209"/>
        <v>1</v>
      </c>
      <c r="AK228" s="160">
        <f t="shared" si="210"/>
        <v>0</v>
      </c>
      <c r="AL228" s="167">
        <f t="shared" si="211"/>
        <v>0</v>
      </c>
      <c r="AM228" s="168">
        <f t="shared" si="212"/>
        <v>1</v>
      </c>
      <c r="AN228" s="160">
        <f t="shared" si="213"/>
        <v>0</v>
      </c>
      <c r="AO228" s="167">
        <f t="shared" si="214"/>
        <v>0</v>
      </c>
      <c r="AP228" s="168">
        <f t="shared" si="215"/>
        <v>1</v>
      </c>
      <c r="AQ228" s="160">
        <f t="shared" si="216"/>
        <v>0</v>
      </c>
      <c r="AR228" s="167">
        <f t="shared" si="217"/>
        <v>0</v>
      </c>
      <c r="AS228" s="168">
        <f t="shared" si="218"/>
        <v>1</v>
      </c>
      <c r="AT228" s="160">
        <f t="shared" si="219"/>
        <v>0</v>
      </c>
      <c r="AU228" s="167">
        <f t="shared" si="220"/>
        <v>0</v>
      </c>
      <c r="AV228" s="168">
        <f t="shared" si="221"/>
        <v>1</v>
      </c>
      <c r="AW228" s="160">
        <f t="shared" si="222"/>
        <v>0</v>
      </c>
      <c r="AX228" s="167">
        <f t="shared" si="223"/>
        <v>0</v>
      </c>
      <c r="AY228" s="168">
        <f t="shared" si="224"/>
        <v>1</v>
      </c>
      <c r="AZ228" s="160">
        <f t="shared" si="184"/>
        <v>0</v>
      </c>
      <c r="BA228" s="167">
        <f t="shared" si="225"/>
        <v>0</v>
      </c>
      <c r="BB228" s="168">
        <f t="shared" si="226"/>
        <v>1</v>
      </c>
      <c r="BC228" s="160">
        <f t="shared" si="227"/>
        <v>0</v>
      </c>
    </row>
    <row r="229" spans="3:55" ht="17.45" customHeight="1" x14ac:dyDescent="0.2">
      <c r="C229" s="192"/>
      <c r="D229" s="192"/>
      <c r="E229" s="192"/>
      <c r="F229" s="158">
        <f>DATOS!$E$10</f>
        <v>2020</v>
      </c>
      <c r="G229" s="194">
        <v>0.05</v>
      </c>
      <c r="H229" s="192"/>
      <c r="I229" s="178"/>
      <c r="J229" s="166">
        <f t="shared" si="185"/>
        <v>0</v>
      </c>
      <c r="K229" s="160">
        <f t="shared" si="186"/>
        <v>0</v>
      </c>
      <c r="L229" s="160">
        <f t="shared" si="187"/>
        <v>0</v>
      </c>
      <c r="M229" s="160">
        <f t="shared" si="188"/>
        <v>0</v>
      </c>
      <c r="N229" s="160">
        <f t="shared" si="189"/>
        <v>0</v>
      </c>
      <c r="O229" s="195"/>
      <c r="P229" s="167">
        <f t="shared" si="190"/>
        <v>0</v>
      </c>
      <c r="Q229" s="168">
        <f t="shared" si="191"/>
        <v>1</v>
      </c>
      <c r="R229" s="160">
        <f t="shared" si="192"/>
        <v>0</v>
      </c>
      <c r="T229" s="40">
        <f t="shared" si="228"/>
        <v>0</v>
      </c>
      <c r="U229" s="42">
        <f t="shared" si="229"/>
        <v>1</v>
      </c>
      <c r="V229" s="160">
        <f t="shared" si="195"/>
        <v>0</v>
      </c>
      <c r="W229" s="167">
        <f t="shared" si="196"/>
        <v>0</v>
      </c>
      <c r="X229" s="168">
        <f t="shared" si="197"/>
        <v>1</v>
      </c>
      <c r="Y229" s="160">
        <f t="shared" si="198"/>
        <v>0</v>
      </c>
      <c r="Z229" s="167">
        <f t="shared" si="199"/>
        <v>0</v>
      </c>
      <c r="AA229" s="168">
        <f t="shared" si="200"/>
        <v>1</v>
      </c>
      <c r="AB229" s="160">
        <f t="shared" si="201"/>
        <v>0</v>
      </c>
      <c r="AC229" s="167">
        <f t="shared" si="202"/>
        <v>0</v>
      </c>
      <c r="AD229" s="168">
        <f t="shared" si="203"/>
        <v>1</v>
      </c>
      <c r="AE229" s="160">
        <f t="shared" si="204"/>
        <v>0</v>
      </c>
      <c r="AF229" s="167">
        <f t="shared" si="205"/>
        <v>0</v>
      </c>
      <c r="AG229" s="168">
        <f t="shared" si="206"/>
        <v>1</v>
      </c>
      <c r="AH229" s="160">
        <f t="shared" si="207"/>
        <v>0</v>
      </c>
      <c r="AI229" s="167">
        <f t="shared" si="208"/>
        <v>0</v>
      </c>
      <c r="AJ229" s="168">
        <f t="shared" si="209"/>
        <v>1</v>
      </c>
      <c r="AK229" s="160">
        <f t="shared" si="210"/>
        <v>0</v>
      </c>
      <c r="AL229" s="167">
        <f t="shared" si="211"/>
        <v>0</v>
      </c>
      <c r="AM229" s="168">
        <f t="shared" si="212"/>
        <v>1</v>
      </c>
      <c r="AN229" s="160">
        <f t="shared" si="213"/>
        <v>0</v>
      </c>
      <c r="AO229" s="167">
        <f t="shared" si="214"/>
        <v>0</v>
      </c>
      <c r="AP229" s="168">
        <f t="shared" si="215"/>
        <v>1</v>
      </c>
      <c r="AQ229" s="160">
        <f t="shared" si="216"/>
        <v>0</v>
      </c>
      <c r="AR229" s="167">
        <f t="shared" si="217"/>
        <v>0</v>
      </c>
      <c r="AS229" s="168">
        <f t="shared" si="218"/>
        <v>1</v>
      </c>
      <c r="AT229" s="160">
        <f t="shared" si="219"/>
        <v>0</v>
      </c>
      <c r="AU229" s="167">
        <f t="shared" si="220"/>
        <v>0</v>
      </c>
      <c r="AV229" s="168">
        <f t="shared" si="221"/>
        <v>1</v>
      </c>
      <c r="AW229" s="160">
        <f t="shared" si="222"/>
        <v>0</v>
      </c>
      <c r="AX229" s="167">
        <f t="shared" si="223"/>
        <v>0</v>
      </c>
      <c r="AY229" s="168">
        <f t="shared" si="224"/>
        <v>1</v>
      </c>
      <c r="AZ229" s="160">
        <f t="shared" si="184"/>
        <v>0</v>
      </c>
      <c r="BA229" s="167">
        <f t="shared" si="225"/>
        <v>0</v>
      </c>
      <c r="BB229" s="168">
        <f t="shared" si="226"/>
        <v>1</v>
      </c>
      <c r="BC229" s="160">
        <f t="shared" si="227"/>
        <v>0</v>
      </c>
    </row>
    <row r="230" spans="3:55" ht="17.45" customHeight="1" x14ac:dyDescent="0.2">
      <c r="C230" s="192"/>
      <c r="D230" s="192"/>
      <c r="E230" s="192"/>
      <c r="F230" s="158">
        <f>DATOS!$E$10</f>
        <v>2020</v>
      </c>
      <c r="G230" s="194">
        <v>0.05</v>
      </c>
      <c r="H230" s="192"/>
      <c r="I230" s="178"/>
      <c r="J230" s="166">
        <f t="shared" si="185"/>
        <v>0</v>
      </c>
      <c r="K230" s="160">
        <f t="shared" si="186"/>
        <v>0</v>
      </c>
      <c r="L230" s="160">
        <f t="shared" si="187"/>
        <v>0</v>
      </c>
      <c r="M230" s="160">
        <f t="shared" si="188"/>
        <v>0</v>
      </c>
      <c r="N230" s="160">
        <f t="shared" si="189"/>
        <v>0</v>
      </c>
      <c r="O230" s="195"/>
      <c r="P230" s="167">
        <f t="shared" si="190"/>
        <v>0</v>
      </c>
      <c r="Q230" s="168">
        <f t="shared" si="191"/>
        <v>1</v>
      </c>
      <c r="R230" s="160">
        <f t="shared" si="192"/>
        <v>0</v>
      </c>
      <c r="T230" s="40">
        <f t="shared" si="228"/>
        <v>0</v>
      </c>
      <c r="U230" s="42">
        <f t="shared" si="229"/>
        <v>1</v>
      </c>
      <c r="V230" s="160">
        <f t="shared" si="195"/>
        <v>0</v>
      </c>
      <c r="W230" s="167">
        <f t="shared" si="196"/>
        <v>0</v>
      </c>
      <c r="X230" s="168">
        <f t="shared" si="197"/>
        <v>1</v>
      </c>
      <c r="Y230" s="160">
        <f t="shared" si="198"/>
        <v>0</v>
      </c>
      <c r="Z230" s="167">
        <f t="shared" si="199"/>
        <v>0</v>
      </c>
      <c r="AA230" s="168">
        <f t="shared" si="200"/>
        <v>1</v>
      </c>
      <c r="AB230" s="160">
        <f t="shared" si="201"/>
        <v>0</v>
      </c>
      <c r="AC230" s="167">
        <f t="shared" si="202"/>
        <v>0</v>
      </c>
      <c r="AD230" s="168">
        <f t="shared" si="203"/>
        <v>1</v>
      </c>
      <c r="AE230" s="160">
        <f t="shared" si="204"/>
        <v>0</v>
      </c>
      <c r="AF230" s="167">
        <f t="shared" si="205"/>
        <v>0</v>
      </c>
      <c r="AG230" s="168">
        <f t="shared" si="206"/>
        <v>1</v>
      </c>
      <c r="AH230" s="160">
        <f t="shared" si="207"/>
        <v>0</v>
      </c>
      <c r="AI230" s="167">
        <f t="shared" si="208"/>
        <v>0</v>
      </c>
      <c r="AJ230" s="168">
        <f t="shared" si="209"/>
        <v>1</v>
      </c>
      <c r="AK230" s="160">
        <f t="shared" si="210"/>
        <v>0</v>
      </c>
      <c r="AL230" s="167">
        <f t="shared" si="211"/>
        <v>0</v>
      </c>
      <c r="AM230" s="168">
        <f t="shared" si="212"/>
        <v>1</v>
      </c>
      <c r="AN230" s="160">
        <f t="shared" si="213"/>
        <v>0</v>
      </c>
      <c r="AO230" s="167">
        <f t="shared" si="214"/>
        <v>0</v>
      </c>
      <c r="AP230" s="168">
        <f t="shared" si="215"/>
        <v>1</v>
      </c>
      <c r="AQ230" s="160">
        <f t="shared" si="216"/>
        <v>0</v>
      </c>
      <c r="AR230" s="167">
        <f t="shared" si="217"/>
        <v>0</v>
      </c>
      <c r="AS230" s="168">
        <f t="shared" si="218"/>
        <v>1</v>
      </c>
      <c r="AT230" s="160">
        <f t="shared" si="219"/>
        <v>0</v>
      </c>
      <c r="AU230" s="167">
        <f t="shared" si="220"/>
        <v>0</v>
      </c>
      <c r="AV230" s="168">
        <f t="shared" si="221"/>
        <v>1</v>
      </c>
      <c r="AW230" s="160">
        <f t="shared" si="222"/>
        <v>0</v>
      </c>
      <c r="AX230" s="167">
        <f t="shared" si="223"/>
        <v>0</v>
      </c>
      <c r="AY230" s="168">
        <f t="shared" si="224"/>
        <v>1</v>
      </c>
      <c r="AZ230" s="160">
        <f t="shared" si="184"/>
        <v>0</v>
      </c>
      <c r="BA230" s="167">
        <f t="shared" si="225"/>
        <v>0</v>
      </c>
      <c r="BB230" s="168">
        <f t="shared" si="226"/>
        <v>1</v>
      </c>
      <c r="BC230" s="160">
        <f t="shared" si="227"/>
        <v>0</v>
      </c>
    </row>
    <row r="231" spans="3:55" ht="17.45" customHeight="1" x14ac:dyDescent="0.2">
      <c r="C231" s="192"/>
      <c r="D231" s="192"/>
      <c r="E231" s="192"/>
      <c r="F231" s="158">
        <f>DATOS!$E$10</f>
        <v>2020</v>
      </c>
      <c r="G231" s="194">
        <v>0.05</v>
      </c>
      <c r="H231" s="192"/>
      <c r="I231" s="178"/>
      <c r="J231" s="166">
        <f t="shared" si="185"/>
        <v>0</v>
      </c>
      <c r="K231" s="160">
        <f t="shared" si="186"/>
        <v>0</v>
      </c>
      <c r="L231" s="160">
        <f t="shared" si="187"/>
        <v>0</v>
      </c>
      <c r="M231" s="160">
        <f t="shared" si="188"/>
        <v>0</v>
      </c>
      <c r="N231" s="160">
        <f t="shared" si="189"/>
        <v>0</v>
      </c>
      <c r="O231" s="195"/>
      <c r="P231" s="167">
        <f t="shared" si="190"/>
        <v>0</v>
      </c>
      <c r="Q231" s="168">
        <f t="shared" si="191"/>
        <v>1</v>
      </c>
      <c r="R231" s="160">
        <f t="shared" si="192"/>
        <v>0</v>
      </c>
      <c r="T231" s="40">
        <f t="shared" si="228"/>
        <v>0</v>
      </c>
      <c r="U231" s="42">
        <f t="shared" si="229"/>
        <v>1</v>
      </c>
      <c r="V231" s="160">
        <f t="shared" si="195"/>
        <v>0</v>
      </c>
      <c r="W231" s="167">
        <f t="shared" si="196"/>
        <v>0</v>
      </c>
      <c r="X231" s="168">
        <f t="shared" si="197"/>
        <v>1</v>
      </c>
      <c r="Y231" s="160">
        <f t="shared" si="198"/>
        <v>0</v>
      </c>
      <c r="Z231" s="167">
        <f t="shared" si="199"/>
        <v>0</v>
      </c>
      <c r="AA231" s="168">
        <f t="shared" si="200"/>
        <v>1</v>
      </c>
      <c r="AB231" s="160">
        <f t="shared" si="201"/>
        <v>0</v>
      </c>
      <c r="AC231" s="167">
        <f t="shared" si="202"/>
        <v>0</v>
      </c>
      <c r="AD231" s="168">
        <f t="shared" si="203"/>
        <v>1</v>
      </c>
      <c r="AE231" s="160">
        <f t="shared" si="204"/>
        <v>0</v>
      </c>
      <c r="AF231" s="167">
        <f t="shared" si="205"/>
        <v>0</v>
      </c>
      <c r="AG231" s="168">
        <f t="shared" si="206"/>
        <v>1</v>
      </c>
      <c r="AH231" s="160">
        <f t="shared" si="207"/>
        <v>0</v>
      </c>
      <c r="AI231" s="167">
        <f t="shared" si="208"/>
        <v>0</v>
      </c>
      <c r="AJ231" s="168">
        <f t="shared" si="209"/>
        <v>1</v>
      </c>
      <c r="AK231" s="160">
        <f t="shared" si="210"/>
        <v>0</v>
      </c>
      <c r="AL231" s="167">
        <f t="shared" si="211"/>
        <v>0</v>
      </c>
      <c r="AM231" s="168">
        <f t="shared" si="212"/>
        <v>1</v>
      </c>
      <c r="AN231" s="160">
        <f t="shared" si="213"/>
        <v>0</v>
      </c>
      <c r="AO231" s="167">
        <f t="shared" si="214"/>
        <v>0</v>
      </c>
      <c r="AP231" s="168">
        <f t="shared" si="215"/>
        <v>1</v>
      </c>
      <c r="AQ231" s="160">
        <f t="shared" si="216"/>
        <v>0</v>
      </c>
      <c r="AR231" s="167">
        <f t="shared" si="217"/>
        <v>0</v>
      </c>
      <c r="AS231" s="168">
        <f t="shared" si="218"/>
        <v>1</v>
      </c>
      <c r="AT231" s="160">
        <f t="shared" si="219"/>
        <v>0</v>
      </c>
      <c r="AU231" s="167">
        <f t="shared" si="220"/>
        <v>0</v>
      </c>
      <c r="AV231" s="168">
        <f t="shared" si="221"/>
        <v>1</v>
      </c>
      <c r="AW231" s="160">
        <f t="shared" si="222"/>
        <v>0</v>
      </c>
      <c r="AX231" s="167">
        <f t="shared" si="223"/>
        <v>0</v>
      </c>
      <c r="AY231" s="168">
        <f t="shared" si="224"/>
        <v>1</v>
      </c>
      <c r="AZ231" s="160">
        <f t="shared" si="184"/>
        <v>0</v>
      </c>
      <c r="BA231" s="167">
        <f t="shared" si="225"/>
        <v>0</v>
      </c>
      <c r="BB231" s="168">
        <f t="shared" si="226"/>
        <v>1</v>
      </c>
      <c r="BC231" s="160">
        <f t="shared" si="227"/>
        <v>0</v>
      </c>
    </row>
    <row r="232" spans="3:55" ht="17.45" customHeight="1" x14ac:dyDescent="0.2">
      <c r="C232" s="192"/>
      <c r="D232" s="192"/>
      <c r="E232" s="192"/>
      <c r="F232" s="158">
        <f>DATOS!$E$10</f>
        <v>2020</v>
      </c>
      <c r="G232" s="194">
        <v>0.05</v>
      </c>
      <c r="H232" s="192"/>
      <c r="I232" s="178"/>
      <c r="J232" s="166">
        <f t="shared" si="185"/>
        <v>0</v>
      </c>
      <c r="K232" s="160">
        <f t="shared" si="186"/>
        <v>0</v>
      </c>
      <c r="L232" s="160">
        <f t="shared" si="187"/>
        <v>0</v>
      </c>
      <c r="M232" s="160">
        <f t="shared" si="188"/>
        <v>0</v>
      </c>
      <c r="N232" s="160">
        <f t="shared" si="189"/>
        <v>0</v>
      </c>
      <c r="O232" s="195"/>
      <c r="P232" s="167">
        <f t="shared" si="190"/>
        <v>0</v>
      </c>
      <c r="Q232" s="168">
        <f t="shared" si="191"/>
        <v>1</v>
      </c>
      <c r="R232" s="160">
        <f t="shared" si="192"/>
        <v>0</v>
      </c>
      <c r="T232" s="40">
        <f t="shared" si="228"/>
        <v>0</v>
      </c>
      <c r="U232" s="42">
        <f t="shared" si="229"/>
        <v>1</v>
      </c>
      <c r="V232" s="160">
        <f t="shared" si="195"/>
        <v>0</v>
      </c>
      <c r="W232" s="167">
        <f t="shared" si="196"/>
        <v>0</v>
      </c>
      <c r="X232" s="168">
        <f t="shared" si="197"/>
        <v>1</v>
      </c>
      <c r="Y232" s="160">
        <f t="shared" si="198"/>
        <v>0</v>
      </c>
      <c r="Z232" s="167">
        <f t="shared" si="199"/>
        <v>0</v>
      </c>
      <c r="AA232" s="168">
        <f t="shared" si="200"/>
        <v>1</v>
      </c>
      <c r="AB232" s="160">
        <f t="shared" si="201"/>
        <v>0</v>
      </c>
      <c r="AC232" s="167">
        <f t="shared" si="202"/>
        <v>0</v>
      </c>
      <c r="AD232" s="168">
        <f t="shared" si="203"/>
        <v>1</v>
      </c>
      <c r="AE232" s="160">
        <f t="shared" si="204"/>
        <v>0</v>
      </c>
      <c r="AF232" s="167">
        <f t="shared" si="205"/>
        <v>0</v>
      </c>
      <c r="AG232" s="168">
        <f t="shared" si="206"/>
        <v>1</v>
      </c>
      <c r="AH232" s="160">
        <f t="shared" si="207"/>
        <v>0</v>
      </c>
      <c r="AI232" s="167">
        <f t="shared" si="208"/>
        <v>0</v>
      </c>
      <c r="AJ232" s="168">
        <f t="shared" si="209"/>
        <v>1</v>
      </c>
      <c r="AK232" s="160">
        <f t="shared" si="210"/>
        <v>0</v>
      </c>
      <c r="AL232" s="167">
        <f t="shared" si="211"/>
        <v>0</v>
      </c>
      <c r="AM232" s="168">
        <f t="shared" si="212"/>
        <v>1</v>
      </c>
      <c r="AN232" s="160">
        <f t="shared" si="213"/>
        <v>0</v>
      </c>
      <c r="AO232" s="167">
        <f t="shared" si="214"/>
        <v>0</v>
      </c>
      <c r="AP232" s="168">
        <f t="shared" si="215"/>
        <v>1</v>
      </c>
      <c r="AQ232" s="160">
        <f t="shared" si="216"/>
        <v>0</v>
      </c>
      <c r="AR232" s="167">
        <f t="shared" si="217"/>
        <v>0</v>
      </c>
      <c r="AS232" s="168">
        <f t="shared" si="218"/>
        <v>1</v>
      </c>
      <c r="AT232" s="160">
        <f t="shared" si="219"/>
        <v>0</v>
      </c>
      <c r="AU232" s="167">
        <f t="shared" si="220"/>
        <v>0</v>
      </c>
      <c r="AV232" s="168">
        <f t="shared" si="221"/>
        <v>1</v>
      </c>
      <c r="AW232" s="160">
        <f t="shared" si="222"/>
        <v>0</v>
      </c>
      <c r="AX232" s="167">
        <f t="shared" si="223"/>
        <v>0</v>
      </c>
      <c r="AY232" s="168">
        <f t="shared" si="224"/>
        <v>1</v>
      </c>
      <c r="AZ232" s="160">
        <f t="shared" si="184"/>
        <v>0</v>
      </c>
      <c r="BA232" s="167">
        <f t="shared" si="225"/>
        <v>0</v>
      </c>
      <c r="BB232" s="168">
        <f t="shared" si="226"/>
        <v>1</v>
      </c>
      <c r="BC232" s="160">
        <f t="shared" si="227"/>
        <v>0</v>
      </c>
    </row>
    <row r="233" spans="3:55" ht="17.45" customHeight="1" x14ac:dyDescent="0.2">
      <c r="C233" s="192"/>
      <c r="D233" s="192"/>
      <c r="E233" s="192"/>
      <c r="F233" s="158">
        <f>DATOS!$E$10</f>
        <v>2020</v>
      </c>
      <c r="G233" s="194">
        <v>0.05</v>
      </c>
      <c r="H233" s="192"/>
      <c r="I233" s="178"/>
      <c r="J233" s="166">
        <f t="shared" si="185"/>
        <v>0</v>
      </c>
      <c r="K233" s="160">
        <f t="shared" si="186"/>
        <v>0</v>
      </c>
      <c r="L233" s="160">
        <f t="shared" si="187"/>
        <v>0</v>
      </c>
      <c r="M233" s="160">
        <f t="shared" si="188"/>
        <v>0</v>
      </c>
      <c r="N233" s="160">
        <f t="shared" si="189"/>
        <v>0</v>
      </c>
      <c r="O233" s="195"/>
      <c r="P233" s="167">
        <f t="shared" si="190"/>
        <v>0</v>
      </c>
      <c r="Q233" s="168">
        <f t="shared" si="191"/>
        <v>1</v>
      </c>
      <c r="R233" s="160">
        <f t="shared" si="192"/>
        <v>0</v>
      </c>
      <c r="T233" s="40">
        <f t="shared" si="228"/>
        <v>0</v>
      </c>
      <c r="U233" s="42">
        <f t="shared" si="229"/>
        <v>1</v>
      </c>
      <c r="V233" s="160">
        <f t="shared" si="195"/>
        <v>0</v>
      </c>
      <c r="W233" s="167">
        <f t="shared" si="196"/>
        <v>0</v>
      </c>
      <c r="X233" s="168">
        <f t="shared" si="197"/>
        <v>1</v>
      </c>
      <c r="Y233" s="160">
        <f t="shared" si="198"/>
        <v>0</v>
      </c>
      <c r="Z233" s="167">
        <f t="shared" si="199"/>
        <v>0</v>
      </c>
      <c r="AA233" s="168">
        <f t="shared" si="200"/>
        <v>1</v>
      </c>
      <c r="AB233" s="160">
        <f t="shared" si="201"/>
        <v>0</v>
      </c>
      <c r="AC233" s="167">
        <f t="shared" si="202"/>
        <v>0</v>
      </c>
      <c r="AD233" s="168">
        <f t="shared" si="203"/>
        <v>1</v>
      </c>
      <c r="AE233" s="160">
        <f t="shared" si="204"/>
        <v>0</v>
      </c>
      <c r="AF233" s="167">
        <f t="shared" si="205"/>
        <v>0</v>
      </c>
      <c r="AG233" s="168">
        <f t="shared" si="206"/>
        <v>1</v>
      </c>
      <c r="AH233" s="160">
        <f t="shared" si="207"/>
        <v>0</v>
      </c>
      <c r="AI233" s="167">
        <f t="shared" si="208"/>
        <v>0</v>
      </c>
      <c r="AJ233" s="168">
        <f t="shared" si="209"/>
        <v>1</v>
      </c>
      <c r="AK233" s="160">
        <f t="shared" si="210"/>
        <v>0</v>
      </c>
      <c r="AL233" s="167">
        <f t="shared" si="211"/>
        <v>0</v>
      </c>
      <c r="AM233" s="168">
        <f t="shared" si="212"/>
        <v>1</v>
      </c>
      <c r="AN233" s="160">
        <f t="shared" si="213"/>
        <v>0</v>
      </c>
      <c r="AO233" s="167">
        <f t="shared" si="214"/>
        <v>0</v>
      </c>
      <c r="AP233" s="168">
        <f t="shared" si="215"/>
        <v>1</v>
      </c>
      <c r="AQ233" s="160">
        <f t="shared" si="216"/>
        <v>0</v>
      </c>
      <c r="AR233" s="167">
        <f t="shared" si="217"/>
        <v>0</v>
      </c>
      <c r="AS233" s="168">
        <f t="shared" si="218"/>
        <v>1</v>
      </c>
      <c r="AT233" s="160">
        <f t="shared" si="219"/>
        <v>0</v>
      </c>
      <c r="AU233" s="167">
        <f t="shared" si="220"/>
        <v>0</v>
      </c>
      <c r="AV233" s="168">
        <f t="shared" si="221"/>
        <v>1</v>
      </c>
      <c r="AW233" s="160">
        <f t="shared" si="222"/>
        <v>0</v>
      </c>
      <c r="AX233" s="167">
        <f t="shared" si="223"/>
        <v>0</v>
      </c>
      <c r="AY233" s="168">
        <f t="shared" si="224"/>
        <v>1</v>
      </c>
      <c r="AZ233" s="160">
        <f t="shared" si="184"/>
        <v>0</v>
      </c>
      <c r="BA233" s="167">
        <f t="shared" si="225"/>
        <v>0</v>
      </c>
      <c r="BB233" s="168">
        <f t="shared" si="226"/>
        <v>1</v>
      </c>
      <c r="BC233" s="160">
        <f t="shared" si="227"/>
        <v>0</v>
      </c>
    </row>
    <row r="234" spans="3:55" ht="17.45" customHeight="1" x14ac:dyDescent="0.2">
      <c r="C234" s="192"/>
      <c r="D234" s="192"/>
      <c r="E234" s="192"/>
      <c r="F234" s="158">
        <f>DATOS!$E$10</f>
        <v>2020</v>
      </c>
      <c r="G234" s="194">
        <v>0.05</v>
      </c>
      <c r="H234" s="192"/>
      <c r="I234" s="178"/>
      <c r="J234" s="166">
        <f t="shared" si="185"/>
        <v>0</v>
      </c>
      <c r="K234" s="160">
        <f t="shared" si="186"/>
        <v>0</v>
      </c>
      <c r="L234" s="160">
        <f t="shared" si="187"/>
        <v>0</v>
      </c>
      <c r="M234" s="160">
        <f t="shared" si="188"/>
        <v>0</v>
      </c>
      <c r="N234" s="160">
        <f t="shared" si="189"/>
        <v>0</v>
      </c>
      <c r="O234" s="195"/>
      <c r="P234" s="167">
        <f t="shared" si="190"/>
        <v>0</v>
      </c>
      <c r="Q234" s="168">
        <f t="shared" si="191"/>
        <v>1</v>
      </c>
      <c r="R234" s="160">
        <f t="shared" si="192"/>
        <v>0</v>
      </c>
      <c r="T234" s="40">
        <f t="shared" si="228"/>
        <v>0</v>
      </c>
      <c r="U234" s="42">
        <f t="shared" si="229"/>
        <v>1</v>
      </c>
      <c r="V234" s="160">
        <f t="shared" si="195"/>
        <v>0</v>
      </c>
      <c r="W234" s="167">
        <f t="shared" si="196"/>
        <v>0</v>
      </c>
      <c r="X234" s="168">
        <f t="shared" si="197"/>
        <v>1</v>
      </c>
      <c r="Y234" s="160">
        <f t="shared" si="198"/>
        <v>0</v>
      </c>
      <c r="Z234" s="167">
        <f t="shared" si="199"/>
        <v>0</v>
      </c>
      <c r="AA234" s="168">
        <f t="shared" si="200"/>
        <v>1</v>
      </c>
      <c r="AB234" s="160">
        <f t="shared" si="201"/>
        <v>0</v>
      </c>
      <c r="AC234" s="167">
        <f t="shared" si="202"/>
        <v>0</v>
      </c>
      <c r="AD234" s="168">
        <f t="shared" si="203"/>
        <v>1</v>
      </c>
      <c r="AE234" s="160">
        <f t="shared" si="204"/>
        <v>0</v>
      </c>
      <c r="AF234" s="167">
        <f t="shared" si="205"/>
        <v>0</v>
      </c>
      <c r="AG234" s="168">
        <f t="shared" si="206"/>
        <v>1</v>
      </c>
      <c r="AH234" s="160">
        <f t="shared" si="207"/>
        <v>0</v>
      </c>
      <c r="AI234" s="167">
        <f t="shared" si="208"/>
        <v>0</v>
      </c>
      <c r="AJ234" s="168">
        <f t="shared" si="209"/>
        <v>1</v>
      </c>
      <c r="AK234" s="160">
        <f t="shared" si="210"/>
        <v>0</v>
      </c>
      <c r="AL234" s="167">
        <f t="shared" si="211"/>
        <v>0</v>
      </c>
      <c r="AM234" s="168">
        <f t="shared" si="212"/>
        <v>1</v>
      </c>
      <c r="AN234" s="160">
        <f t="shared" si="213"/>
        <v>0</v>
      </c>
      <c r="AO234" s="167">
        <f t="shared" si="214"/>
        <v>0</v>
      </c>
      <c r="AP234" s="168">
        <f t="shared" si="215"/>
        <v>1</v>
      </c>
      <c r="AQ234" s="160">
        <f t="shared" si="216"/>
        <v>0</v>
      </c>
      <c r="AR234" s="167">
        <f t="shared" si="217"/>
        <v>0</v>
      </c>
      <c r="AS234" s="168">
        <f t="shared" si="218"/>
        <v>1</v>
      </c>
      <c r="AT234" s="160">
        <f t="shared" si="219"/>
        <v>0</v>
      </c>
      <c r="AU234" s="167">
        <f t="shared" si="220"/>
        <v>0</v>
      </c>
      <c r="AV234" s="168">
        <f t="shared" si="221"/>
        <v>1</v>
      </c>
      <c r="AW234" s="160">
        <f t="shared" si="222"/>
        <v>0</v>
      </c>
      <c r="AX234" s="167">
        <f t="shared" si="223"/>
        <v>0</v>
      </c>
      <c r="AY234" s="168">
        <f t="shared" si="224"/>
        <v>1</v>
      </c>
      <c r="AZ234" s="160">
        <f t="shared" si="184"/>
        <v>0</v>
      </c>
      <c r="BA234" s="167">
        <f t="shared" si="225"/>
        <v>0</v>
      </c>
      <c r="BB234" s="168">
        <f t="shared" si="226"/>
        <v>1</v>
      </c>
      <c r="BC234" s="160">
        <f t="shared" si="227"/>
        <v>0</v>
      </c>
    </row>
    <row r="235" spans="3:55" ht="17.45" customHeight="1" thickBot="1" x14ac:dyDescent="0.25">
      <c r="C235" s="36"/>
      <c r="D235" s="36"/>
      <c r="E235" s="37"/>
      <c r="F235" s="37"/>
      <c r="G235" s="37"/>
      <c r="H235" s="56"/>
      <c r="I235" s="44">
        <f>SUM(I195:I234)</f>
        <v>0</v>
      </c>
      <c r="J235" s="45"/>
      <c r="K235" s="44">
        <f>SUM(K195:K234)</f>
        <v>0</v>
      </c>
      <c r="L235" s="44">
        <f>SUM(L195:L234)</f>
        <v>0</v>
      </c>
      <c r="M235" s="44">
        <f>SUM(M195:M234)</f>
        <v>0</v>
      </c>
      <c r="N235" s="44">
        <f>SUM(N195:N234)</f>
        <v>0</v>
      </c>
      <c r="O235" s="46"/>
      <c r="P235" s="47"/>
      <c r="Q235" s="44"/>
      <c r="R235" s="44">
        <f>SUM(R195:R234)</f>
        <v>0</v>
      </c>
      <c r="T235" s="44"/>
      <c r="U235" s="44"/>
      <c r="V235" s="44">
        <f>SUM(V195:V234)</f>
        <v>0</v>
      </c>
      <c r="W235" s="44"/>
      <c r="X235" s="44"/>
      <c r="Y235" s="44">
        <f>SUM(Y195:Y234)</f>
        <v>0</v>
      </c>
      <c r="Z235" s="44"/>
      <c r="AA235" s="44"/>
      <c r="AB235" s="44">
        <f>SUM(AB195:AB234)</f>
        <v>0</v>
      </c>
      <c r="AC235" s="44"/>
      <c r="AD235" s="44"/>
      <c r="AE235" s="44">
        <f>SUM(AE195:AE234)</f>
        <v>0</v>
      </c>
      <c r="AF235" s="44"/>
      <c r="AG235" s="44"/>
      <c r="AH235" s="44">
        <f>SUM(AH195:AH234)</f>
        <v>0</v>
      </c>
      <c r="AI235" s="44"/>
      <c r="AJ235" s="44"/>
      <c r="AK235" s="44">
        <f>SUM(AK195:AK234)</f>
        <v>0</v>
      </c>
      <c r="AL235" s="44"/>
      <c r="AM235" s="44"/>
      <c r="AN235" s="44">
        <f>SUM(AN195:AN234)</f>
        <v>0</v>
      </c>
      <c r="AO235" s="44"/>
      <c r="AP235" s="44"/>
      <c r="AQ235" s="44">
        <f>SUM(AQ195:AQ234)</f>
        <v>0</v>
      </c>
      <c r="AR235" s="44"/>
      <c r="AS235" s="44"/>
      <c r="AT235" s="44">
        <f>SUM(AT195:AT234)</f>
        <v>0</v>
      </c>
      <c r="AU235" s="44"/>
      <c r="AV235" s="44"/>
      <c r="AW235" s="44">
        <f>SUM(AW195:AW234)</f>
        <v>0</v>
      </c>
      <c r="AX235" s="44"/>
      <c r="AY235" s="44"/>
      <c r="AZ235" s="44">
        <f>SUM(AZ195:AZ234)</f>
        <v>0</v>
      </c>
      <c r="BA235" s="44"/>
      <c r="BB235" s="44"/>
      <c r="BC235" s="44">
        <f>SUM(BC195:BC234)</f>
        <v>0</v>
      </c>
    </row>
    <row r="236" spans="3:55" ht="17.45" customHeight="1" thickTop="1" x14ac:dyDescent="0.2">
      <c r="C236" s="39" t="s">
        <v>115</v>
      </c>
      <c r="D236" s="36"/>
      <c r="E236" s="37"/>
      <c r="F236" s="37"/>
      <c r="G236" s="37"/>
      <c r="H236" s="38"/>
      <c r="I236" s="38"/>
      <c r="J236" s="38"/>
      <c r="K236" s="38"/>
      <c r="L236" s="38"/>
      <c r="M236" s="38"/>
      <c r="N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</row>
    <row r="237" spans="3:55" ht="17.45" customHeight="1" x14ac:dyDescent="0.2">
      <c r="C237" s="192"/>
      <c r="D237" s="192"/>
      <c r="E237" s="192"/>
      <c r="F237" s="158">
        <f>DATOS!$E$10</f>
        <v>2020</v>
      </c>
      <c r="G237" s="194">
        <v>0.2</v>
      </c>
      <c r="H237" s="192"/>
      <c r="I237" s="178"/>
      <c r="J237" s="166">
        <f>IF(E237=0,0,IF(E237=F237,0,IF((((F237)-E237)*12)-D237&gt;1/G237*12,1/G237*12,(((F237)-E237)*12)-D237)))</f>
        <v>0</v>
      </c>
      <c r="K237" s="160">
        <f>I237*G237/12*J237</f>
        <v>0</v>
      </c>
      <c r="L237" s="160">
        <f>I237-K237</f>
        <v>0</v>
      </c>
      <c r="M237" s="160">
        <f>I237*G237/12</f>
        <v>0</v>
      </c>
      <c r="N237" s="160">
        <f>IF(F237=E237,(12-D237)*M237,IF(K237+(M237*12)&gt;I237,I237-K237,M237*12))</f>
        <v>0</v>
      </c>
      <c r="O237" s="195"/>
      <c r="P237" s="167">
        <f>IF(E237=0,0,IF(E237=F237,LOOKUP(D237,$V$1:$BC$1,$V$2:$BC$2),$AK$19))</f>
        <v>0</v>
      </c>
      <c r="Q237" s="168">
        <f>IF(O237=0,1,ROUND(P237/O237,4))</f>
        <v>1</v>
      </c>
      <c r="R237" s="160">
        <f>N237*Q237</f>
        <v>0</v>
      </c>
      <c r="T237" s="40">
        <f>IF($E237=0,0,IF($E237=$F237,LOOKUP($D237,$T$4:$T$15,V$4:V$15),V$3))</f>
        <v>0</v>
      </c>
      <c r="U237" s="42">
        <f>IF($O237=0,1,T237/$O237)</f>
        <v>1</v>
      </c>
      <c r="V237" s="160">
        <f>(IF(F237=E237,IF(D237&gt;=1,0,M237*(1-D237)*U237),IF(J237+1&lt;=(1/G237*12),(M237*1*U237),0)))</f>
        <v>0</v>
      </c>
      <c r="W237" s="167">
        <f>IF($E237=0,0,IF($E237=$F237,LOOKUP($D237,$T$4:$T$15,Y$4:Y$15),Y$3))</f>
        <v>0</v>
      </c>
      <c r="X237" s="168">
        <f>IF($O237=0,1,W237/$O237)</f>
        <v>1</v>
      </c>
      <c r="Y237" s="160">
        <f>((IF(F237=E237,IF(D237&gt;=2,0,(M237*(2-D237)*X237)-(V237)),IF(J237+2&lt;=(1/G237*12),(M237*2*X237)-(V237),0))))</f>
        <v>0</v>
      </c>
      <c r="Z237" s="167">
        <f>IF($E237=0,0,IF($E237=$F237,LOOKUP($D237,$T$4:$T$15,AB$4:AB$15),AB$3))</f>
        <v>0</v>
      </c>
      <c r="AA237" s="168">
        <f>IF($O237=0,1,Z237/$O237)</f>
        <v>1</v>
      </c>
      <c r="AB237" s="160">
        <f>((IF(F237=E237,IF(D237&gt;=3,0,(M237*(3-D237)*AA237)-(V237+Y237)),IF(J237+3&lt;=(1/G237*12),(M237*3*AA237)-(V237+Y237),0))))</f>
        <v>0</v>
      </c>
      <c r="AC237" s="167">
        <f>IF($E237=0,0,IF($E237=$F237,LOOKUP($D237,$T$4:$T$15,AE$4:AE$15),AE$3))</f>
        <v>0</v>
      </c>
      <c r="AD237" s="168">
        <f>IF($O237=0,1,AC237/$O237)</f>
        <v>1</v>
      </c>
      <c r="AE237" s="160">
        <f>((IF(F237=E237,IF(D237&gt;=4,0,(M237*(4-D237)*AD237)-(V237+Y237+AB237)),IF(J237+4&lt;=(1/G237*12),(M237*4*AD237)-(V237+Y237+AB237),0))))</f>
        <v>0</v>
      </c>
      <c r="AF237" s="167">
        <f>IF($E237=0,0,IF($E237=$F237,LOOKUP($D237,$T$4:$T$15,AH$4:AH$15),AH$3))</f>
        <v>0</v>
      </c>
      <c r="AG237" s="168">
        <f>IF($O237=0,1,AF237/$O237)</f>
        <v>1</v>
      </c>
      <c r="AH237" s="160">
        <f>((IF(F237=E237,IF(D237&gt;=5,0,(M237*(5-D237)*AG237)-(V237+Y237+AB237+AE237)),IF(J237+5&lt;=(1/G237*12),(M237*5*AG237)-(V237+Y237+AB237+AE237),0))))</f>
        <v>0</v>
      </c>
      <c r="AI237" s="167">
        <f>IF($E237=0,0,IF($E237=$F237,LOOKUP($D237,$T$4:$T$15,AK$4:AK$15),AK$3))</f>
        <v>0</v>
      </c>
      <c r="AJ237" s="168">
        <f>IF($O237=0,1,AI237/$O237)</f>
        <v>1</v>
      </c>
      <c r="AK237" s="160">
        <f>((IF(F237=E237,IF(D237&gt;=6,0,(M237*(6-D237)*AJ237)-(V237+Y237+AB237+AE237+AH237)),IF(J237+6&lt;=(1/G237*12),(M237*6*AJ237)-(V237+Y237+AB237+AE237+AH237),0))))</f>
        <v>0</v>
      </c>
      <c r="AL237" s="167">
        <f>IF($E237=0,0,IF($E237=$F237,LOOKUP($D237,$T$4:$T$15,AN$4:AN$15),AN$3))</f>
        <v>0</v>
      </c>
      <c r="AM237" s="168">
        <f>IF($O237=0,1,AL237/$O237)</f>
        <v>1</v>
      </c>
      <c r="AN237" s="160">
        <f>((IF(F237=E237,IF(D237&gt;=7,0,(M237*(7-D237)*AM237)-(V237+Y237+AB237+AE237+AH237+AK237)),IF(J237+7&lt;=(1/G237*12),(M237*7*AM237)-(V237+Y237+AB237+AE237+AH237+AK237),0))))</f>
        <v>0</v>
      </c>
      <c r="AO237" s="167">
        <f>IF($E237=0,0,IF($E237=$F237,LOOKUP($D237,$T$4:$T$15,AQ$4:AQ$15),AQ$3))</f>
        <v>0</v>
      </c>
      <c r="AP237" s="168">
        <f>IF($O237=0,1,AO237/$O237)</f>
        <v>1</v>
      </c>
      <c r="AQ237" s="160">
        <f>((IF(F237=E237,IF(D237&gt;=8,0,(M237*(8-D237)*AP237)-(V237+Y237+AB237+AE237+AH237+AK237+AN237)),IF(J237+8&lt;=(1/G237*12),(M237*8*AP237)-(V237+Y237+AB237+AE237+AH237+AK237+AN237),0))))</f>
        <v>0</v>
      </c>
      <c r="AR237" s="167">
        <f>IF($E237=0,0,IF($E237=$F237,LOOKUP($D237,$T$4:$T$15,AT$4:AT$15),AT$3))</f>
        <v>0</v>
      </c>
      <c r="AS237" s="168">
        <f>IF($O237=0,1,AR237/$O237)</f>
        <v>1</v>
      </c>
      <c r="AT237" s="160">
        <f>((IF(F237=E237,IF(D237&gt;=9,0,(M237*(9-D237)*AS237)-(V237+Y237+AB237+AE237+AH237+AK237+AN237+AQ237)),IF(J237+9&lt;=(1/G237*12),(M237*9*AS237)-(V237+Y237+AB237+AE237+AH237+AK237+AN237+AQ237),0))))</f>
        <v>0</v>
      </c>
      <c r="AU237" s="167">
        <f>IF($E237=0,0,IF($E237=$F237,LOOKUP($D237,$T$4:$T$15,AW$4:AW$15),AW$3))</f>
        <v>0</v>
      </c>
      <c r="AV237" s="168">
        <f>IF($O237=0,1,AU237/$O237)</f>
        <v>1</v>
      </c>
      <c r="AW237" s="160">
        <f>((IF(F237=E237,IF(D237&gt;=10,0,(M237*(10-D237)*AV237)-(V237+Y237+AB237+AE237+AH237+AK237+AN237+AQ237+AT237)),IF(J237+10&lt;=(1/G237*12),(M237*10*AV237)-(V237+Y237+AB237+AE237+AH237+AK237+AN237+AQ237+AT237),0))))</f>
        <v>0</v>
      </c>
      <c r="AX237" s="167">
        <f>IF($E237=0,0,IF($E237=$F237,LOOKUP($D237,$T$4:$T$15,AZ$4:AZ$15),AZ$3))</f>
        <v>0</v>
      </c>
      <c r="AY237" s="168">
        <f>IF($O237=0,1,AX237/$O237)</f>
        <v>1</v>
      </c>
      <c r="AZ237" s="160">
        <f t="shared" ref="AZ237:AZ276" si="230">((IF(F237=E237,IF(D237&gt;=11,0,(M237*(11-D237)*AY237)-(V237+Y237+AB237+AE237+AH237+AK237+AN237+AQ237+AT237+AW237)),IF(J237+11&lt;=(1/G237*12),(M237*11*AY237)-(V237+Y237+AB237+AE237+AH237+AK237+AN237+AQ237+AT237+AW237),0))))</f>
        <v>0</v>
      </c>
      <c r="BA237" s="167">
        <f>IF($E237=0,0,IF($E237=$F237,LOOKUP($D237,$T$4:$T$15,BC$4:BC$15),BC$3))</f>
        <v>0</v>
      </c>
      <c r="BB237" s="168">
        <f>IF($O237=0,1,BA237/$O237)</f>
        <v>1</v>
      </c>
      <c r="BC237" s="160">
        <f>((IF(F237=E237,IF(D237&gt;=12,0,(M237*(12-D237)*BB237)-(V237+Y237+AB237+AE237+AH237+AK237+AN237+AQ237+AT237+AW237+AZ237)),IF(J237+12&lt;=(1/G237*12),(M237*12*BB237)-(V237+Y237+AB237+AE237+AH237+AK237+AN237+AQ237+AT237+AW237+AZ237),0))))</f>
        <v>0</v>
      </c>
    </row>
    <row r="238" spans="3:55" ht="17.45" customHeight="1" x14ac:dyDescent="0.2">
      <c r="C238" s="192"/>
      <c r="D238" s="192"/>
      <c r="E238" s="192"/>
      <c r="F238" s="158">
        <f>DATOS!$E$10</f>
        <v>2020</v>
      </c>
      <c r="G238" s="194">
        <v>0.2</v>
      </c>
      <c r="H238" s="192"/>
      <c r="I238" s="178"/>
      <c r="J238" s="166">
        <f>IF(E238=0,0,IF(E238=F238,0,IF((((F238)-E238)*12)-D238&gt;1/G238*12,1/G238*12,(((F238)-E238)*12)-D238)))</f>
        <v>0</v>
      </c>
      <c r="K238" s="160">
        <f>I238*G238/12*J238</f>
        <v>0</v>
      </c>
      <c r="L238" s="160">
        <f>I238-K238</f>
        <v>0</v>
      </c>
      <c r="M238" s="160">
        <f>I238*G238/12</f>
        <v>0</v>
      </c>
      <c r="N238" s="160">
        <f>IF(F238=E238,(12-D238)*M238,IF(K238+(M238*12)&gt;I238,I238-K238,M238*12))</f>
        <v>0</v>
      </c>
      <c r="O238" s="195"/>
      <c r="P238" s="167">
        <f>IF(E238=0,0,IF(E238=F238,LOOKUP(D238,$V$1:$BC$1,$V$2:$BC$2),$AK$19))</f>
        <v>0</v>
      </c>
      <c r="Q238" s="168">
        <f>IF(O238=0,1,ROUND(P238/O238,4))</f>
        <v>1</v>
      </c>
      <c r="R238" s="160">
        <f>N238*Q238</f>
        <v>0</v>
      </c>
      <c r="T238" s="40">
        <f>IF($E238=0,0,IF($E238=$F238,LOOKUP($D238,$T$4:$T$15,V$4:V$15),V$3))</f>
        <v>0</v>
      </c>
      <c r="U238" s="42">
        <f>IF($O238=0,1,T238/$O238)</f>
        <v>1</v>
      </c>
      <c r="V238" s="160">
        <f>(IF(F238=E238,IF(D238&gt;=1,0,M238*(1-D238)*U238),IF(J238+1&lt;=(1/G238*12),(M238*1*U238),0)))</f>
        <v>0</v>
      </c>
      <c r="W238" s="167">
        <f>IF($E238=0,0,IF($E238=$F238,LOOKUP($D238,$T$4:$T$15,Y$4:Y$15),Y$3))</f>
        <v>0</v>
      </c>
      <c r="X238" s="168">
        <f>IF($O238=0,1,W238/$O238)</f>
        <v>1</v>
      </c>
      <c r="Y238" s="160">
        <f>((IF(F238=E238,IF(D238&gt;=2,0,(M238*(2-D238)*X238)-(V238)),IF(J238+2&lt;=(1/G238*12),(M238*2*X238)-(V238),0))))</f>
        <v>0</v>
      </c>
      <c r="Z238" s="167">
        <f>IF($E238=0,0,IF($E238=$F238,LOOKUP($D238,$T$4:$T$15,AB$4:AB$15),AB$3))</f>
        <v>0</v>
      </c>
      <c r="AA238" s="168">
        <f>IF($O238=0,1,Z238/$O238)</f>
        <v>1</v>
      </c>
      <c r="AB238" s="160">
        <f>((IF(F238=E238,IF(D238&gt;=3,0,(M238*(3-D238)*AA238)-(V238+Y238)),IF(J238+3&lt;=(1/G238*12),(M238*3*AA238)-(V238+Y238),0))))</f>
        <v>0</v>
      </c>
      <c r="AC238" s="167">
        <f>IF($E238=0,0,IF($E238=$F238,LOOKUP($D238,$T$4:$T$15,AE$4:AE$15),AE$3))</f>
        <v>0</v>
      </c>
      <c r="AD238" s="168">
        <f>IF($O238=0,1,AC238/$O238)</f>
        <v>1</v>
      </c>
      <c r="AE238" s="160">
        <f>((IF(F238=E238,IF(D238&gt;=4,0,(M238*(4-D238)*AD238)-(V238+Y238+AB238)),IF(J238+4&lt;=(1/G238*12),(M238*4*AD238)-(V238+Y238+AB238),0))))</f>
        <v>0</v>
      </c>
      <c r="AF238" s="167">
        <f>IF($E238=0,0,IF($E238=$F238,LOOKUP($D238,$T$4:$T$15,AH$4:AH$15),AH$3))</f>
        <v>0</v>
      </c>
      <c r="AG238" s="168">
        <f>IF($O238=0,1,AF238/$O238)</f>
        <v>1</v>
      </c>
      <c r="AH238" s="160">
        <f>((IF(F238=E238,IF(D238&gt;=5,0,(M238*(5-D238)*AG238)-(V238+Y238+AB238+AE238)),IF(J238+5&lt;=(1/G238*12),(M238*5*AG238)-(V238+Y238+AB238+AE238),0))))</f>
        <v>0</v>
      </c>
      <c r="AI238" s="167">
        <f>IF($E238=0,0,IF($E238=$F238,LOOKUP($D238,$T$4:$T$15,AK$4:AK$15),AK$3))</f>
        <v>0</v>
      </c>
      <c r="AJ238" s="168">
        <f>IF($O238=0,1,AI238/$O238)</f>
        <v>1</v>
      </c>
      <c r="AK238" s="160">
        <f>((IF(F238=E238,IF(D238&gt;=6,0,(M238*(6-D238)*AJ238)-(V238+Y238+AB238+AE238+AH238)),IF(J238+6&lt;=(1/G238*12),(M238*6*AJ238)-(V238+Y238+AB238+AE238+AH238),0))))</f>
        <v>0</v>
      </c>
      <c r="AL238" s="167">
        <f>IF($E238=0,0,IF($E238=$F238,LOOKUP($D238,$T$4:$T$15,AN$4:AN$15),AN$3))</f>
        <v>0</v>
      </c>
      <c r="AM238" s="168">
        <f>IF($O238=0,1,AL238/$O238)</f>
        <v>1</v>
      </c>
      <c r="AN238" s="160">
        <f>((IF(F238=E238,IF(D238&gt;=7,0,(M238*(7-D238)*AM238)-(V238+Y238+AB238+AE238+AH238+AK238)),IF(J238+7&lt;=(1/G238*12),(M238*7*AM238)-(V238+Y238+AB238+AE238+AH238+AK238),0))))</f>
        <v>0</v>
      </c>
      <c r="AO238" s="167">
        <f>IF($E238=0,0,IF($E238=$F238,LOOKUP($D238,$T$4:$T$15,AQ$4:AQ$15),AQ$3))</f>
        <v>0</v>
      </c>
      <c r="AP238" s="168">
        <f>IF($O238=0,1,AO238/$O238)</f>
        <v>1</v>
      </c>
      <c r="AQ238" s="160">
        <f>((IF(F238=E238,IF(D238&gt;=8,0,(M238*(8-D238)*AP238)-(V238+Y238+AB238+AE238+AH238+AK238+AN238)),IF(J238+8&lt;=(1/G238*12),(M238*8*AP238)-(V238+Y238+AB238+AE238+AH238+AK238+AN238),0))))</f>
        <v>0</v>
      </c>
      <c r="AR238" s="167">
        <f>IF($E238=0,0,IF($E238=$F238,LOOKUP($D238,$T$4:$T$15,AT$4:AT$15),AT$3))</f>
        <v>0</v>
      </c>
      <c r="AS238" s="168">
        <f>IF($O238=0,1,AR238/$O238)</f>
        <v>1</v>
      </c>
      <c r="AT238" s="160">
        <f>((IF(F238=E238,IF(D238&gt;=9,0,(M238*(9-D238)*AS238)-(V238+Y238+AB238+AE238+AH238+AK238+AN238+AQ238)),IF(J238+9&lt;=(1/G238*12),(M238*9*AS238)-(V238+Y238+AB238+AE238+AH238+AK238+AN238+AQ238),0))))</f>
        <v>0</v>
      </c>
      <c r="AU238" s="167">
        <f>IF($E238=0,0,IF($E238=$F238,LOOKUP($D238,$T$4:$T$15,AW$4:AW$15),AW$3))</f>
        <v>0</v>
      </c>
      <c r="AV238" s="168">
        <f>IF($O238=0,1,AU238/$O238)</f>
        <v>1</v>
      </c>
      <c r="AW238" s="160">
        <f>((IF(F238=E238,IF(D238&gt;=10,0,(M238*(10-D238)*AV238)-(V238+Y238+AB238+AE238+AH238+AK238+AN238+AQ238+AT238)),IF(J238+10&lt;=(1/G238*12),(M238*10*AV238)-(V238+Y238+AB238+AE238+AH238+AK238+AN238+AQ238+AT238),0))))</f>
        <v>0</v>
      </c>
      <c r="AX238" s="167">
        <f>IF($E238=0,0,IF($E238=$F238,LOOKUP($D238,$T$4:$T$15,AZ$4:AZ$15),AZ$3))</f>
        <v>0</v>
      </c>
      <c r="AY238" s="168">
        <f>IF($O238=0,1,AX238/$O238)</f>
        <v>1</v>
      </c>
      <c r="AZ238" s="160">
        <f t="shared" si="230"/>
        <v>0</v>
      </c>
      <c r="BA238" s="167">
        <f>IF($E238=0,0,IF($E238=$F238,LOOKUP($D238,$T$4:$T$15,BC$4:BC$15),BC$3))</f>
        <v>0</v>
      </c>
      <c r="BB238" s="168">
        <f>IF($O238=0,1,BA238/$O238)</f>
        <v>1</v>
      </c>
      <c r="BC238" s="160">
        <f>((IF(F238=E238,IF(D238&gt;=12,0,(M238*(12-D238)*BB238)-(V238+Y238+AB238+AE238+AH238+AK238+AN238+AQ238+AT238+AW238+AZ238)),IF(J238+12&lt;=(1/G238*12),(M238*12*BB238)-(V238+Y238+AB238+AE238+AH238+AK238+AN238+AQ238+AT238+AW238+AZ238),0))))</f>
        <v>0</v>
      </c>
    </row>
    <row r="239" spans="3:55" ht="17.45" customHeight="1" x14ac:dyDescent="0.2">
      <c r="C239" s="192"/>
      <c r="D239" s="192"/>
      <c r="E239" s="192"/>
      <c r="F239" s="158">
        <f>DATOS!$E$10</f>
        <v>2020</v>
      </c>
      <c r="G239" s="194">
        <v>0.2</v>
      </c>
      <c r="H239" s="192"/>
      <c r="I239" s="178"/>
      <c r="J239" s="166">
        <f>IF(E239=0,0,IF(E239=F239,0,IF((((F239)-E239)*12)-D239&gt;1/G239*12,1/G239*12,(((F239)-E239)*12)-D239)))</f>
        <v>0</v>
      </c>
      <c r="K239" s="160">
        <f>I239*G239/12*J239</f>
        <v>0</v>
      </c>
      <c r="L239" s="160">
        <f>I239-K239</f>
        <v>0</v>
      </c>
      <c r="M239" s="160">
        <f>I239*G239/12</f>
        <v>0</v>
      </c>
      <c r="N239" s="160">
        <f>IF(F239=E239,(12-D239)*M239,IF(K239+(M239*12)&gt;I239,I239-K239,M239*12))</f>
        <v>0</v>
      </c>
      <c r="O239" s="195"/>
      <c r="P239" s="167">
        <f>IF(E239=0,0,IF(E239=F239,LOOKUP(D239,$V$1:$BC$1,$V$2:$BC$2),$AK$19))</f>
        <v>0</v>
      </c>
      <c r="Q239" s="168">
        <f>IF(O239=0,1,ROUND(P239/O239,4))</f>
        <v>1</v>
      </c>
      <c r="R239" s="160">
        <f>N239*Q239</f>
        <v>0</v>
      </c>
      <c r="T239" s="40">
        <f>IF($E239=0,0,IF($E239=$F239,LOOKUP($D239,$T$4:$T$15,V$4:V$15),V$3))</f>
        <v>0</v>
      </c>
      <c r="U239" s="42">
        <f>IF($O239=0,1,T239/$O239)</f>
        <v>1</v>
      </c>
      <c r="V239" s="160">
        <f>(IF(F239=E239,IF(D239&gt;=1,0,M239*(1-D239)*U239),IF(J239+1&lt;=(1/G239*12),(M239*1*U239),0)))</f>
        <v>0</v>
      </c>
      <c r="W239" s="167">
        <f>IF($E239=0,0,IF($E239=$F239,LOOKUP($D239,$T$4:$T$15,Y$4:Y$15),Y$3))</f>
        <v>0</v>
      </c>
      <c r="X239" s="168">
        <f>IF($O239=0,1,W239/$O239)</f>
        <v>1</v>
      </c>
      <c r="Y239" s="160">
        <f>((IF(F239=E239,IF(D239&gt;=2,0,(M239*(2-D239)*X239)-(V239)),IF(J239+2&lt;=(1/G239*12),(M239*2*X239)-(V239),0))))</f>
        <v>0</v>
      </c>
      <c r="Z239" s="167">
        <f>IF($E239=0,0,IF($E239=$F239,LOOKUP($D239,$T$4:$T$15,AB$4:AB$15),AB$3))</f>
        <v>0</v>
      </c>
      <c r="AA239" s="168">
        <f>IF($O239=0,1,Z239/$O239)</f>
        <v>1</v>
      </c>
      <c r="AB239" s="160">
        <f>((IF(F239=E239,IF(D239&gt;=3,0,(M239*(3-D239)*AA239)-(V239+Y239)),IF(J239+3&lt;=(1/G239*12),(M239*3*AA239)-(V239+Y239),0))))</f>
        <v>0</v>
      </c>
      <c r="AC239" s="167">
        <f>IF($E239=0,0,IF($E239=$F239,LOOKUP($D239,$T$4:$T$15,AE$4:AE$15),AE$3))</f>
        <v>0</v>
      </c>
      <c r="AD239" s="168">
        <f>IF($O239=0,1,AC239/$O239)</f>
        <v>1</v>
      </c>
      <c r="AE239" s="160">
        <f>((IF(F239=E239,IF(D239&gt;=4,0,(M239*(4-D239)*AD239)-(V239+Y239+AB239)),IF(J239+4&lt;=(1/G239*12),(M239*4*AD239)-(V239+Y239+AB239),0))))</f>
        <v>0</v>
      </c>
      <c r="AF239" s="167">
        <f>IF($E239=0,0,IF($E239=$F239,LOOKUP($D239,$T$4:$T$15,AH$4:AH$15),AH$3))</f>
        <v>0</v>
      </c>
      <c r="AG239" s="168">
        <f>IF($O239=0,1,AF239/$O239)</f>
        <v>1</v>
      </c>
      <c r="AH239" s="160">
        <f>((IF(F239=E239,IF(D239&gt;=5,0,(M239*(5-D239)*AG239)-(V239+Y239+AB239+AE239)),IF(J239+5&lt;=(1/G239*12),(M239*5*AG239)-(V239+Y239+AB239+AE239),0))))</f>
        <v>0</v>
      </c>
      <c r="AI239" s="167">
        <f>IF($E239=0,0,IF($E239=$F239,LOOKUP($D239,$T$4:$T$15,AK$4:AK$15),AK$3))</f>
        <v>0</v>
      </c>
      <c r="AJ239" s="168">
        <f>IF($O239=0,1,AI239/$O239)</f>
        <v>1</v>
      </c>
      <c r="AK239" s="160">
        <f>((IF(F239=E239,IF(D239&gt;=6,0,(M239*(6-D239)*AJ239)-(V239+Y239+AB239+AE239+AH239)),IF(J239+6&lt;=(1/G239*12),(M239*6*AJ239)-(V239+Y239+AB239+AE239+AH239),0))))</f>
        <v>0</v>
      </c>
      <c r="AL239" s="167">
        <f>IF($E239=0,0,IF($E239=$F239,LOOKUP($D239,$T$4:$T$15,AN$4:AN$15),AN$3))</f>
        <v>0</v>
      </c>
      <c r="AM239" s="168">
        <f>IF($O239=0,1,AL239/$O239)</f>
        <v>1</v>
      </c>
      <c r="AN239" s="160">
        <f>((IF(F239=E239,IF(D239&gt;=7,0,(M239*(7-D239)*AM239)-(V239+Y239+AB239+AE239+AH239+AK239)),IF(J239+7&lt;=(1/G239*12),(M239*7*AM239)-(V239+Y239+AB239+AE239+AH239+AK239),0))))</f>
        <v>0</v>
      </c>
      <c r="AO239" s="167">
        <f>IF($E239=0,0,IF($E239=$F239,LOOKUP($D239,$T$4:$T$15,AQ$4:AQ$15),AQ$3))</f>
        <v>0</v>
      </c>
      <c r="AP239" s="168">
        <f>IF($O239=0,1,AO239/$O239)</f>
        <v>1</v>
      </c>
      <c r="AQ239" s="160">
        <f>((IF(F239=E239,IF(D239&gt;=8,0,(M239*(8-D239)*AP239)-(V239+Y239+AB239+AE239+AH239+AK239+AN239)),IF(J239+8&lt;=(1/G239*12),(M239*8*AP239)-(V239+Y239+AB239+AE239+AH239+AK239+AN239),0))))</f>
        <v>0</v>
      </c>
      <c r="AR239" s="167">
        <f>IF($E239=0,0,IF($E239=$F239,LOOKUP($D239,$T$4:$T$15,AT$4:AT$15),AT$3))</f>
        <v>0</v>
      </c>
      <c r="AS239" s="168">
        <f>IF($O239=0,1,AR239/$O239)</f>
        <v>1</v>
      </c>
      <c r="AT239" s="160">
        <f>((IF(F239=E239,IF(D239&gt;=9,0,(M239*(9-D239)*AS239)-(V239+Y239+AB239+AE239+AH239+AK239+AN239+AQ239)),IF(J239+9&lt;=(1/G239*12),(M239*9*AS239)-(V239+Y239+AB239+AE239+AH239+AK239+AN239+AQ239),0))))</f>
        <v>0</v>
      </c>
      <c r="AU239" s="167">
        <f>IF($E239=0,0,IF($E239=$F239,LOOKUP($D239,$T$4:$T$15,AW$4:AW$15),AW$3))</f>
        <v>0</v>
      </c>
      <c r="AV239" s="168">
        <f>IF($O239=0,1,AU239/$O239)</f>
        <v>1</v>
      </c>
      <c r="AW239" s="160">
        <f>((IF(F239=E239,IF(D239&gt;=10,0,(M239*(10-D239)*AV239)-(V239+Y239+AB239+AE239+AH239+AK239+AN239+AQ239+AT239)),IF(J239+10&lt;=(1/G239*12),(M239*10*AV239)-(V239+Y239+AB239+AE239+AH239+AK239+AN239+AQ239+AT239),0))))</f>
        <v>0</v>
      </c>
      <c r="AX239" s="167">
        <f>IF($E239=0,0,IF($E239=$F239,LOOKUP($D239,$T$4:$T$15,AZ$4:AZ$15),AZ$3))</f>
        <v>0</v>
      </c>
      <c r="AY239" s="168">
        <f>IF($O239=0,1,AX239/$O239)</f>
        <v>1</v>
      </c>
      <c r="AZ239" s="160">
        <f t="shared" si="230"/>
        <v>0</v>
      </c>
      <c r="BA239" s="167">
        <f>IF($E239=0,0,IF($E239=$F239,LOOKUP($D239,$T$4:$T$15,BC$4:BC$15),BC$3))</f>
        <v>0</v>
      </c>
      <c r="BB239" s="168">
        <f>IF($O239=0,1,BA239/$O239)</f>
        <v>1</v>
      </c>
      <c r="BC239" s="160">
        <f>((IF(F239=E239,IF(D239&gt;=12,0,(M239*(12-D239)*BB239)-(V239+Y239+AB239+AE239+AH239+AK239+AN239+AQ239+AT239+AW239+AZ239)),IF(J239+12&lt;=(1/G239*12),(M239*12*BB239)-(V239+Y239+AB239+AE239+AH239+AK239+AN239+AQ239+AT239+AW239+AZ239),0))))</f>
        <v>0</v>
      </c>
    </row>
    <row r="240" spans="3:55" ht="17.45" customHeight="1" x14ac:dyDescent="0.2">
      <c r="C240" s="192"/>
      <c r="D240" s="192"/>
      <c r="E240" s="192"/>
      <c r="F240" s="158">
        <f>DATOS!$E$10</f>
        <v>2020</v>
      </c>
      <c r="G240" s="194">
        <v>0.2</v>
      </c>
      <c r="H240" s="192"/>
      <c r="I240" s="178"/>
      <c r="J240" s="166">
        <f>IF(E240=0,0,IF(E240=F240,0,IF((((F240)-E240)*12)-D240&gt;1/G240*12,1/G240*12,(((F240)-E240)*12)-D240)))</f>
        <v>0</v>
      </c>
      <c r="K240" s="160">
        <f>I240*G240/12*J240</f>
        <v>0</v>
      </c>
      <c r="L240" s="160">
        <f>I240-K240</f>
        <v>0</v>
      </c>
      <c r="M240" s="160">
        <f>I240*G240/12</f>
        <v>0</v>
      </c>
      <c r="N240" s="160">
        <f>IF(F240=E240,(12-D240)*M240,IF(K240+(M240*12)&gt;I240,I240-K240,M240*12))</f>
        <v>0</v>
      </c>
      <c r="O240" s="195"/>
      <c r="P240" s="167">
        <f>IF(E240=0,0,IF(E240=F240,LOOKUP(D240,$V$1:$BC$1,$V$2:$BC$2),$AK$19))</f>
        <v>0</v>
      </c>
      <c r="Q240" s="168">
        <f>IF(O240=0,1,ROUND(P240/O240,4))</f>
        <v>1</v>
      </c>
      <c r="R240" s="160">
        <f>N240*Q240</f>
        <v>0</v>
      </c>
      <c r="T240" s="40">
        <f>IF($E240=0,0,IF($E240=$F240,LOOKUP($D240,$T$4:$T$15,V$4:V$15),V$3))</f>
        <v>0</v>
      </c>
      <c r="U240" s="42">
        <f>IF($O240=0,1,T240/$O240)</f>
        <v>1</v>
      </c>
      <c r="V240" s="160">
        <f>(IF(F240=E240,IF(D240&gt;=1,0,M240*(1-D240)*U240),IF(J240+1&lt;=(1/G240*12),(M240*1*U240),0)))</f>
        <v>0</v>
      </c>
      <c r="W240" s="167">
        <f>IF($E240=0,0,IF($E240=$F240,LOOKUP($D240,$T$4:$T$15,Y$4:Y$15),Y$3))</f>
        <v>0</v>
      </c>
      <c r="X240" s="168">
        <f>IF($O240=0,1,W240/$O240)</f>
        <v>1</v>
      </c>
      <c r="Y240" s="160">
        <f>((IF(F240=E240,IF(D240&gt;=2,0,(M240*(2-D240)*X240)-(V240)),IF(J240+2&lt;=(1/G240*12),(M240*2*X240)-(V240),0))))</f>
        <v>0</v>
      </c>
      <c r="Z240" s="167">
        <f>IF($E240=0,0,IF($E240=$F240,LOOKUP($D240,$T$4:$T$15,AB$4:AB$15),AB$3))</f>
        <v>0</v>
      </c>
      <c r="AA240" s="168">
        <f>IF($O240=0,1,Z240/$O240)</f>
        <v>1</v>
      </c>
      <c r="AB240" s="160">
        <f>((IF(F240=E240,IF(D240&gt;=3,0,(M240*(3-D240)*AA240)-(V240+Y240)),IF(J240+3&lt;=(1/G240*12),(M240*3*AA240)-(V240+Y240),0))))</f>
        <v>0</v>
      </c>
      <c r="AC240" s="167">
        <f>IF($E240=0,0,IF($E240=$F240,LOOKUP($D240,$T$4:$T$15,AE$4:AE$15),AE$3))</f>
        <v>0</v>
      </c>
      <c r="AD240" s="168">
        <f>IF($O240=0,1,AC240/$O240)</f>
        <v>1</v>
      </c>
      <c r="AE240" s="160">
        <f>((IF(F240=E240,IF(D240&gt;=4,0,(M240*(4-D240)*AD240)-(V240+Y240+AB240)),IF(J240+4&lt;=(1/G240*12),(M240*4*AD240)-(V240+Y240+AB240),0))))</f>
        <v>0</v>
      </c>
      <c r="AF240" s="167">
        <f>IF($E240=0,0,IF($E240=$F240,LOOKUP($D240,$T$4:$T$15,AH$4:AH$15),AH$3))</f>
        <v>0</v>
      </c>
      <c r="AG240" s="168">
        <f>IF($O240=0,1,AF240/$O240)</f>
        <v>1</v>
      </c>
      <c r="AH240" s="160">
        <f>((IF(F240=E240,IF(D240&gt;=5,0,(M240*(5-D240)*AG240)-(V240+Y240+AB240+AE240)),IF(J240+5&lt;=(1/G240*12),(M240*5*AG240)-(V240+Y240+AB240+AE240),0))))</f>
        <v>0</v>
      </c>
      <c r="AI240" s="167">
        <f>IF($E240=0,0,IF($E240=$F240,LOOKUP($D240,$T$4:$T$15,AK$4:AK$15),AK$3))</f>
        <v>0</v>
      </c>
      <c r="AJ240" s="168">
        <f>IF($O240=0,1,AI240/$O240)</f>
        <v>1</v>
      </c>
      <c r="AK240" s="160">
        <f>((IF(F240=E240,IF(D240&gt;=6,0,(M240*(6-D240)*AJ240)-(V240+Y240+AB240+AE240+AH240)),IF(J240+6&lt;=(1/G240*12),(M240*6*AJ240)-(V240+Y240+AB240+AE240+AH240),0))))</f>
        <v>0</v>
      </c>
      <c r="AL240" s="167">
        <f>IF($E240=0,0,IF($E240=$F240,LOOKUP($D240,$T$4:$T$15,AN$4:AN$15),AN$3))</f>
        <v>0</v>
      </c>
      <c r="AM240" s="168">
        <f>IF($O240=0,1,AL240/$O240)</f>
        <v>1</v>
      </c>
      <c r="AN240" s="160">
        <f>((IF(F240=E240,IF(D240&gt;=7,0,(M240*(7-D240)*AM240)-(V240+Y240+AB240+AE240+AH240+AK240)),IF(J240+7&lt;=(1/G240*12),(M240*7*AM240)-(V240+Y240+AB240+AE240+AH240+AK240),0))))</f>
        <v>0</v>
      </c>
      <c r="AO240" s="167">
        <f>IF($E240=0,0,IF($E240=$F240,LOOKUP($D240,$T$4:$T$15,AQ$4:AQ$15),AQ$3))</f>
        <v>0</v>
      </c>
      <c r="AP240" s="168">
        <f>IF($O240=0,1,AO240/$O240)</f>
        <v>1</v>
      </c>
      <c r="AQ240" s="160">
        <f>((IF(F240=E240,IF(D240&gt;=8,0,(M240*(8-D240)*AP240)-(V240+Y240+AB240+AE240+AH240+AK240+AN240)),IF(J240+8&lt;=(1/G240*12),(M240*8*AP240)-(V240+Y240+AB240+AE240+AH240+AK240+AN240),0))))</f>
        <v>0</v>
      </c>
      <c r="AR240" s="167">
        <f>IF($E240=0,0,IF($E240=$F240,LOOKUP($D240,$T$4:$T$15,AT$4:AT$15),AT$3))</f>
        <v>0</v>
      </c>
      <c r="AS240" s="168">
        <f>IF($O240=0,1,AR240/$O240)</f>
        <v>1</v>
      </c>
      <c r="AT240" s="160">
        <f>((IF(F240=E240,IF(D240&gt;=9,0,(M240*(9-D240)*AS240)-(V240+Y240+AB240+AE240+AH240+AK240+AN240+AQ240)),IF(J240+9&lt;=(1/G240*12),(M240*9*AS240)-(V240+Y240+AB240+AE240+AH240+AK240+AN240+AQ240),0))))</f>
        <v>0</v>
      </c>
      <c r="AU240" s="167">
        <f>IF($E240=0,0,IF($E240=$F240,LOOKUP($D240,$T$4:$T$15,AW$4:AW$15),AW$3))</f>
        <v>0</v>
      </c>
      <c r="AV240" s="168">
        <f>IF($O240=0,1,AU240/$O240)</f>
        <v>1</v>
      </c>
      <c r="AW240" s="160">
        <f>((IF(F240=E240,IF(D240&gt;=10,0,(M240*(10-D240)*AV240)-(V240+Y240+AB240+AE240+AH240+AK240+AN240+AQ240+AT240)),IF(J240+10&lt;=(1/G240*12),(M240*10*AV240)-(V240+Y240+AB240+AE240+AH240+AK240+AN240+AQ240+AT240),0))))</f>
        <v>0</v>
      </c>
      <c r="AX240" s="167">
        <f>IF($E240=0,0,IF($E240=$F240,LOOKUP($D240,$T$4:$T$15,AZ$4:AZ$15),AZ$3))</f>
        <v>0</v>
      </c>
      <c r="AY240" s="168">
        <f>IF($O240=0,1,AX240/$O240)</f>
        <v>1</v>
      </c>
      <c r="AZ240" s="160">
        <f t="shared" si="230"/>
        <v>0</v>
      </c>
      <c r="BA240" s="167">
        <f>IF($E240=0,0,IF($E240=$F240,LOOKUP($D240,$T$4:$T$15,BC$4:BC$15),BC$3))</f>
        <v>0</v>
      </c>
      <c r="BB240" s="168">
        <f>IF($O240=0,1,BA240/$O240)</f>
        <v>1</v>
      </c>
      <c r="BC240" s="160">
        <f>((IF(F240=E240,IF(D240&gt;=12,0,(M240*(12-D240)*BB240)-(V240+Y240+AB240+AE240+AH240+AK240+AN240+AQ240+AT240+AW240+AZ240)),IF(J240+12&lt;=(1/G240*12),(M240*12*BB240)-(V240+Y240+AB240+AE240+AH240+AK240+AN240+AQ240+AT240+AW240+AZ240),0))))</f>
        <v>0</v>
      </c>
    </row>
    <row r="241" spans="3:55" ht="17.45" customHeight="1" x14ac:dyDescent="0.2">
      <c r="C241" s="192"/>
      <c r="D241" s="192"/>
      <c r="E241" s="192"/>
      <c r="F241" s="158">
        <f>DATOS!$E$10</f>
        <v>2020</v>
      </c>
      <c r="G241" s="194">
        <v>0.2</v>
      </c>
      <c r="H241" s="192"/>
      <c r="I241" s="178"/>
      <c r="J241" s="166">
        <f t="shared" ref="J241:J276" si="231">IF(E241=0,0,IF(E241=F241,0,IF((((F241)-E241)*12)-D241&gt;1/G241*12,1/G241*12,(((F241)-E241)*12)-D241)))</f>
        <v>0</v>
      </c>
      <c r="K241" s="160">
        <f t="shared" ref="K241:K276" si="232">I241*G241/12*J241</f>
        <v>0</v>
      </c>
      <c r="L241" s="160">
        <f t="shared" ref="L241:L276" si="233">I241-K241</f>
        <v>0</v>
      </c>
      <c r="M241" s="160">
        <f t="shared" ref="M241:M276" si="234">I241*G241/12</f>
        <v>0</v>
      </c>
      <c r="N241" s="160">
        <f t="shared" ref="N241:N276" si="235">IF(F241=E241,(12-D241)*M241,IF(K241+(M241*12)&gt;I241,I241-K241,M241*12))</f>
        <v>0</v>
      </c>
      <c r="O241" s="195"/>
      <c r="P241" s="167">
        <f t="shared" ref="P241:P276" si="236">IF(E241=0,0,IF(E241=F241,LOOKUP(D241,$V$1:$BC$1,$V$2:$BC$2),$AK$19))</f>
        <v>0</v>
      </c>
      <c r="Q241" s="168">
        <f t="shared" ref="Q241:Q276" si="237">IF(O241=0,1,ROUND(P241/O241,4))</f>
        <v>1</v>
      </c>
      <c r="R241" s="160">
        <f t="shared" ref="R241:R276" si="238">N241*Q241</f>
        <v>0</v>
      </c>
      <c r="T241" s="40">
        <f t="shared" ref="T241:T255" si="239">IF($E241=0,0,IF($E241=$F241,LOOKUP($D241,$T$4:$T$15,V$4:V$15),V$3))</f>
        <v>0</v>
      </c>
      <c r="U241" s="42">
        <f t="shared" ref="U241:U255" si="240">IF($O241=0,1,T241/$O241)</f>
        <v>1</v>
      </c>
      <c r="V241" s="160">
        <f t="shared" ref="V241:V276" si="241">(IF(F241=E241,IF(D241&gt;=1,0,M241*(1-D241)*U241),IF(J241+1&lt;=(1/G241*12),(M241*1*U241),0)))</f>
        <v>0</v>
      </c>
      <c r="W241" s="167">
        <f t="shared" ref="W241:W276" si="242">IF($E241=0,0,IF($E241=$F241,LOOKUP($D241,$T$4:$T$15,Y$4:Y$15),Y$3))</f>
        <v>0</v>
      </c>
      <c r="X241" s="168">
        <f t="shared" ref="X241:X276" si="243">IF($O241=0,1,W241/$O241)</f>
        <v>1</v>
      </c>
      <c r="Y241" s="160">
        <f t="shared" ref="Y241:Y276" si="244">((IF(F241=E241,IF(D241&gt;=2,0,(M241*(2-D241)*X241)-(V241)),IF(J241+2&lt;=(1/G241*12),(M241*2*X241)-(V241),0))))</f>
        <v>0</v>
      </c>
      <c r="Z241" s="167">
        <f t="shared" ref="Z241:Z276" si="245">IF($E241=0,0,IF($E241=$F241,LOOKUP($D241,$T$4:$T$15,AB$4:AB$15),AB$3))</f>
        <v>0</v>
      </c>
      <c r="AA241" s="168">
        <f t="shared" ref="AA241:AA276" si="246">IF($O241=0,1,Z241/$O241)</f>
        <v>1</v>
      </c>
      <c r="AB241" s="160">
        <f t="shared" ref="AB241:AB276" si="247">((IF(F241=E241,IF(D241&gt;=3,0,(M241*(3-D241)*AA241)-(V241+Y241)),IF(J241+3&lt;=(1/G241*12),(M241*3*AA241)-(V241+Y241),0))))</f>
        <v>0</v>
      </c>
      <c r="AC241" s="167">
        <f t="shared" ref="AC241:AC276" si="248">IF($E241=0,0,IF($E241=$F241,LOOKUP($D241,$T$4:$T$15,AE$4:AE$15),AE$3))</f>
        <v>0</v>
      </c>
      <c r="AD241" s="168">
        <f t="shared" ref="AD241:AD276" si="249">IF($O241=0,1,AC241/$O241)</f>
        <v>1</v>
      </c>
      <c r="AE241" s="160">
        <f t="shared" ref="AE241:AE276" si="250">((IF(F241=E241,IF(D241&gt;=4,0,(M241*(4-D241)*AD241)-(V241+Y241+AB241)),IF(J241+4&lt;=(1/G241*12),(M241*4*AD241)-(V241+Y241+AB241),0))))</f>
        <v>0</v>
      </c>
      <c r="AF241" s="167">
        <f t="shared" ref="AF241:AF276" si="251">IF($E241=0,0,IF($E241=$F241,LOOKUP($D241,$T$4:$T$15,AH$4:AH$15),AH$3))</f>
        <v>0</v>
      </c>
      <c r="AG241" s="168">
        <f t="shared" ref="AG241:AG276" si="252">IF($O241=0,1,AF241/$O241)</f>
        <v>1</v>
      </c>
      <c r="AH241" s="160">
        <f t="shared" ref="AH241:AH276" si="253">((IF(F241=E241,IF(D241&gt;=5,0,(M241*(5-D241)*AG241)-(V241+Y241+AB241+AE241)),IF(J241+5&lt;=(1/G241*12),(M241*5*AG241)-(V241+Y241+AB241+AE241),0))))</f>
        <v>0</v>
      </c>
      <c r="AI241" s="167">
        <f t="shared" ref="AI241:AI276" si="254">IF($E241=0,0,IF($E241=$F241,LOOKUP($D241,$T$4:$T$15,AK$4:AK$15),AK$3))</f>
        <v>0</v>
      </c>
      <c r="AJ241" s="168">
        <f t="shared" ref="AJ241:AJ276" si="255">IF($O241=0,1,AI241/$O241)</f>
        <v>1</v>
      </c>
      <c r="AK241" s="160">
        <f t="shared" ref="AK241:AK276" si="256">((IF(F241=E241,IF(D241&gt;=6,0,(M241*(6-D241)*AJ241)-(V241+Y241+AB241+AE241+AH241)),IF(J241+6&lt;=(1/G241*12),(M241*6*AJ241)-(V241+Y241+AB241+AE241+AH241),0))))</f>
        <v>0</v>
      </c>
      <c r="AL241" s="167">
        <f t="shared" ref="AL241:AL276" si="257">IF($E241=0,0,IF($E241=$F241,LOOKUP($D241,$T$4:$T$15,AN$4:AN$15),AN$3))</f>
        <v>0</v>
      </c>
      <c r="AM241" s="168">
        <f t="shared" ref="AM241:AM276" si="258">IF($O241=0,1,AL241/$O241)</f>
        <v>1</v>
      </c>
      <c r="AN241" s="160">
        <f t="shared" ref="AN241:AN276" si="259">((IF(F241=E241,IF(D241&gt;=7,0,(M241*(7-D241)*AM241)-(V241+Y241+AB241+AE241+AH241+AK241)),IF(J241+7&lt;=(1/G241*12),(M241*7*AM241)-(V241+Y241+AB241+AE241+AH241+AK241),0))))</f>
        <v>0</v>
      </c>
      <c r="AO241" s="167">
        <f t="shared" ref="AO241:AO276" si="260">IF($E241=0,0,IF($E241=$F241,LOOKUP($D241,$T$4:$T$15,AQ$4:AQ$15),AQ$3))</f>
        <v>0</v>
      </c>
      <c r="AP241" s="168">
        <f t="shared" ref="AP241:AP276" si="261">IF($O241=0,1,AO241/$O241)</f>
        <v>1</v>
      </c>
      <c r="AQ241" s="160">
        <f t="shared" ref="AQ241:AQ276" si="262">((IF(F241=E241,IF(D241&gt;=8,0,(M241*(8-D241)*AP241)-(V241+Y241+AB241+AE241+AH241+AK241+AN241)),IF(J241+8&lt;=(1/G241*12),(M241*8*AP241)-(V241+Y241+AB241+AE241+AH241+AK241+AN241),0))))</f>
        <v>0</v>
      </c>
      <c r="AR241" s="167">
        <f t="shared" ref="AR241:AR276" si="263">IF($E241=0,0,IF($E241=$F241,LOOKUP($D241,$T$4:$T$15,AT$4:AT$15),AT$3))</f>
        <v>0</v>
      </c>
      <c r="AS241" s="168">
        <f t="shared" ref="AS241:AS276" si="264">IF($O241=0,1,AR241/$O241)</f>
        <v>1</v>
      </c>
      <c r="AT241" s="160">
        <f t="shared" ref="AT241:AT276" si="265">((IF(F241=E241,IF(D241&gt;=9,0,(M241*(9-D241)*AS241)-(V241+Y241+AB241+AE241+AH241+AK241+AN241+AQ241)),IF(J241+9&lt;=(1/G241*12),(M241*9*AS241)-(V241+Y241+AB241+AE241+AH241+AK241+AN241+AQ241),0))))</f>
        <v>0</v>
      </c>
      <c r="AU241" s="167">
        <f t="shared" ref="AU241:AU276" si="266">IF($E241=0,0,IF($E241=$F241,LOOKUP($D241,$T$4:$T$15,AW$4:AW$15),AW$3))</f>
        <v>0</v>
      </c>
      <c r="AV241" s="168">
        <f t="shared" ref="AV241:AV276" si="267">IF($O241=0,1,AU241/$O241)</f>
        <v>1</v>
      </c>
      <c r="AW241" s="160">
        <f t="shared" ref="AW241:AW276" si="268">((IF(F241=E241,IF(D241&gt;=10,0,(M241*(10-D241)*AV241)-(V241+Y241+AB241+AE241+AH241+AK241+AN241+AQ241+AT241)),IF(J241+10&lt;=(1/G241*12),(M241*10*AV241)-(V241+Y241+AB241+AE241+AH241+AK241+AN241+AQ241+AT241),0))))</f>
        <v>0</v>
      </c>
      <c r="AX241" s="167">
        <f t="shared" ref="AX241:AX276" si="269">IF($E241=0,0,IF($E241=$F241,LOOKUP($D241,$T$4:$T$15,AZ$4:AZ$15),AZ$3))</f>
        <v>0</v>
      </c>
      <c r="AY241" s="168">
        <f t="shared" ref="AY241:AY276" si="270">IF($O241=0,1,AX241/$O241)</f>
        <v>1</v>
      </c>
      <c r="AZ241" s="160">
        <f t="shared" si="230"/>
        <v>0</v>
      </c>
      <c r="BA241" s="167">
        <f t="shared" ref="BA241:BA276" si="271">IF($E241=0,0,IF($E241=$F241,LOOKUP($D241,$T$4:$T$15,BC$4:BC$15),BC$3))</f>
        <v>0</v>
      </c>
      <c r="BB241" s="168">
        <f t="shared" ref="BB241:BB276" si="272">IF($O241=0,1,BA241/$O241)</f>
        <v>1</v>
      </c>
      <c r="BC241" s="160">
        <f t="shared" ref="BC241:BC276" si="273">((IF(F241=E241,IF(D241&gt;=12,0,(M241*(12-D241)*BB241)-(V241+Y241+AB241+AE241+AH241+AK241+AN241+AQ241+AT241+AW241+AZ241)),IF(J241+12&lt;=(1/G241*12),(M241*12*BB241)-(V241+Y241+AB241+AE241+AH241+AK241+AN241+AQ241+AT241+AW241+AZ241),0))))</f>
        <v>0</v>
      </c>
    </row>
    <row r="242" spans="3:55" ht="17.45" customHeight="1" x14ac:dyDescent="0.2">
      <c r="C242" s="192"/>
      <c r="D242" s="192"/>
      <c r="E242" s="192"/>
      <c r="F242" s="158">
        <f>DATOS!$E$10</f>
        <v>2020</v>
      </c>
      <c r="G242" s="194">
        <v>0.2</v>
      </c>
      <c r="H242" s="192"/>
      <c r="I242" s="178"/>
      <c r="J242" s="166">
        <f t="shared" si="231"/>
        <v>0</v>
      </c>
      <c r="K242" s="160">
        <f t="shared" si="232"/>
        <v>0</v>
      </c>
      <c r="L242" s="160">
        <f t="shared" si="233"/>
        <v>0</v>
      </c>
      <c r="M242" s="160">
        <f t="shared" si="234"/>
        <v>0</v>
      </c>
      <c r="N242" s="160">
        <f t="shared" si="235"/>
        <v>0</v>
      </c>
      <c r="O242" s="195"/>
      <c r="P242" s="167">
        <f t="shared" si="236"/>
        <v>0</v>
      </c>
      <c r="Q242" s="168">
        <f t="shared" si="237"/>
        <v>1</v>
      </c>
      <c r="R242" s="160">
        <f t="shared" si="238"/>
        <v>0</v>
      </c>
      <c r="T242" s="40">
        <f t="shared" si="239"/>
        <v>0</v>
      </c>
      <c r="U242" s="42">
        <f t="shared" si="240"/>
        <v>1</v>
      </c>
      <c r="V242" s="160">
        <f t="shared" si="241"/>
        <v>0</v>
      </c>
      <c r="W242" s="167">
        <f t="shared" si="242"/>
        <v>0</v>
      </c>
      <c r="X242" s="168">
        <f t="shared" si="243"/>
        <v>1</v>
      </c>
      <c r="Y242" s="160">
        <f t="shared" si="244"/>
        <v>0</v>
      </c>
      <c r="Z242" s="167">
        <f t="shared" si="245"/>
        <v>0</v>
      </c>
      <c r="AA242" s="168">
        <f t="shared" si="246"/>
        <v>1</v>
      </c>
      <c r="AB242" s="160">
        <f t="shared" si="247"/>
        <v>0</v>
      </c>
      <c r="AC242" s="167">
        <f t="shared" si="248"/>
        <v>0</v>
      </c>
      <c r="AD242" s="168">
        <f t="shared" si="249"/>
        <v>1</v>
      </c>
      <c r="AE242" s="160">
        <f t="shared" si="250"/>
        <v>0</v>
      </c>
      <c r="AF242" s="167">
        <f t="shared" si="251"/>
        <v>0</v>
      </c>
      <c r="AG242" s="168">
        <f t="shared" si="252"/>
        <v>1</v>
      </c>
      <c r="AH242" s="160">
        <f t="shared" si="253"/>
        <v>0</v>
      </c>
      <c r="AI242" s="167">
        <f t="shared" si="254"/>
        <v>0</v>
      </c>
      <c r="AJ242" s="168">
        <f t="shared" si="255"/>
        <v>1</v>
      </c>
      <c r="AK242" s="160">
        <f t="shared" si="256"/>
        <v>0</v>
      </c>
      <c r="AL242" s="167">
        <f t="shared" si="257"/>
        <v>0</v>
      </c>
      <c r="AM242" s="168">
        <f t="shared" si="258"/>
        <v>1</v>
      </c>
      <c r="AN242" s="160">
        <f t="shared" si="259"/>
        <v>0</v>
      </c>
      <c r="AO242" s="167">
        <f t="shared" si="260"/>
        <v>0</v>
      </c>
      <c r="AP242" s="168">
        <f t="shared" si="261"/>
        <v>1</v>
      </c>
      <c r="AQ242" s="160">
        <f t="shared" si="262"/>
        <v>0</v>
      </c>
      <c r="AR242" s="167">
        <f t="shared" si="263"/>
        <v>0</v>
      </c>
      <c r="AS242" s="168">
        <f t="shared" si="264"/>
        <v>1</v>
      </c>
      <c r="AT242" s="160">
        <f t="shared" si="265"/>
        <v>0</v>
      </c>
      <c r="AU242" s="167">
        <f t="shared" si="266"/>
        <v>0</v>
      </c>
      <c r="AV242" s="168">
        <f t="shared" si="267"/>
        <v>1</v>
      </c>
      <c r="AW242" s="160">
        <f t="shared" si="268"/>
        <v>0</v>
      </c>
      <c r="AX242" s="167">
        <f t="shared" si="269"/>
        <v>0</v>
      </c>
      <c r="AY242" s="168">
        <f t="shared" si="270"/>
        <v>1</v>
      </c>
      <c r="AZ242" s="160">
        <f t="shared" si="230"/>
        <v>0</v>
      </c>
      <c r="BA242" s="167">
        <f t="shared" si="271"/>
        <v>0</v>
      </c>
      <c r="BB242" s="168">
        <f t="shared" si="272"/>
        <v>1</v>
      </c>
      <c r="BC242" s="160">
        <f t="shared" si="273"/>
        <v>0</v>
      </c>
    </row>
    <row r="243" spans="3:55" ht="17.45" customHeight="1" x14ac:dyDescent="0.2">
      <c r="C243" s="192"/>
      <c r="D243" s="192"/>
      <c r="E243" s="192"/>
      <c r="F243" s="158">
        <f>DATOS!$E$10</f>
        <v>2020</v>
      </c>
      <c r="G243" s="194">
        <v>0.2</v>
      </c>
      <c r="H243" s="192"/>
      <c r="I243" s="178"/>
      <c r="J243" s="166">
        <f t="shared" si="231"/>
        <v>0</v>
      </c>
      <c r="K243" s="160">
        <f t="shared" si="232"/>
        <v>0</v>
      </c>
      <c r="L243" s="160">
        <f t="shared" si="233"/>
        <v>0</v>
      </c>
      <c r="M243" s="160">
        <f t="shared" si="234"/>
        <v>0</v>
      </c>
      <c r="N243" s="160">
        <f t="shared" si="235"/>
        <v>0</v>
      </c>
      <c r="O243" s="195"/>
      <c r="P243" s="167">
        <f t="shared" si="236"/>
        <v>0</v>
      </c>
      <c r="Q243" s="168">
        <f t="shared" si="237"/>
        <v>1</v>
      </c>
      <c r="R243" s="160">
        <f t="shared" si="238"/>
        <v>0</v>
      </c>
      <c r="T243" s="40">
        <f t="shared" si="239"/>
        <v>0</v>
      </c>
      <c r="U243" s="42">
        <f t="shared" si="240"/>
        <v>1</v>
      </c>
      <c r="V243" s="160">
        <f t="shared" si="241"/>
        <v>0</v>
      </c>
      <c r="W243" s="167">
        <f t="shared" si="242"/>
        <v>0</v>
      </c>
      <c r="X243" s="168">
        <f t="shared" si="243"/>
        <v>1</v>
      </c>
      <c r="Y243" s="160">
        <f t="shared" si="244"/>
        <v>0</v>
      </c>
      <c r="Z243" s="167">
        <f t="shared" si="245"/>
        <v>0</v>
      </c>
      <c r="AA243" s="168">
        <f t="shared" si="246"/>
        <v>1</v>
      </c>
      <c r="AB243" s="160">
        <f t="shared" si="247"/>
        <v>0</v>
      </c>
      <c r="AC243" s="167">
        <f t="shared" si="248"/>
        <v>0</v>
      </c>
      <c r="AD243" s="168">
        <f t="shared" si="249"/>
        <v>1</v>
      </c>
      <c r="AE243" s="160">
        <f t="shared" si="250"/>
        <v>0</v>
      </c>
      <c r="AF243" s="167">
        <f t="shared" si="251"/>
        <v>0</v>
      </c>
      <c r="AG243" s="168">
        <f t="shared" si="252"/>
        <v>1</v>
      </c>
      <c r="AH243" s="160">
        <f t="shared" si="253"/>
        <v>0</v>
      </c>
      <c r="AI243" s="167">
        <f t="shared" si="254"/>
        <v>0</v>
      </c>
      <c r="AJ243" s="168">
        <f t="shared" si="255"/>
        <v>1</v>
      </c>
      <c r="AK243" s="160">
        <f t="shared" si="256"/>
        <v>0</v>
      </c>
      <c r="AL243" s="167">
        <f t="shared" si="257"/>
        <v>0</v>
      </c>
      <c r="AM243" s="168">
        <f t="shared" si="258"/>
        <v>1</v>
      </c>
      <c r="AN243" s="160">
        <f t="shared" si="259"/>
        <v>0</v>
      </c>
      <c r="AO243" s="167">
        <f t="shared" si="260"/>
        <v>0</v>
      </c>
      <c r="AP243" s="168">
        <f t="shared" si="261"/>
        <v>1</v>
      </c>
      <c r="AQ243" s="160">
        <f t="shared" si="262"/>
        <v>0</v>
      </c>
      <c r="AR243" s="167">
        <f t="shared" si="263"/>
        <v>0</v>
      </c>
      <c r="AS243" s="168">
        <f t="shared" si="264"/>
        <v>1</v>
      </c>
      <c r="AT243" s="160">
        <f t="shared" si="265"/>
        <v>0</v>
      </c>
      <c r="AU243" s="167">
        <f t="shared" si="266"/>
        <v>0</v>
      </c>
      <c r="AV243" s="168">
        <f t="shared" si="267"/>
        <v>1</v>
      </c>
      <c r="AW243" s="160">
        <f t="shared" si="268"/>
        <v>0</v>
      </c>
      <c r="AX243" s="167">
        <f t="shared" si="269"/>
        <v>0</v>
      </c>
      <c r="AY243" s="168">
        <f t="shared" si="270"/>
        <v>1</v>
      </c>
      <c r="AZ243" s="160">
        <f t="shared" si="230"/>
        <v>0</v>
      </c>
      <c r="BA243" s="167">
        <f t="shared" si="271"/>
        <v>0</v>
      </c>
      <c r="BB243" s="168">
        <f t="shared" si="272"/>
        <v>1</v>
      </c>
      <c r="BC243" s="160">
        <f t="shared" si="273"/>
        <v>0</v>
      </c>
    </row>
    <row r="244" spans="3:55" ht="17.45" customHeight="1" x14ac:dyDescent="0.2">
      <c r="C244" s="192"/>
      <c r="D244" s="192"/>
      <c r="E244" s="192"/>
      <c r="F244" s="158">
        <f>DATOS!$E$10</f>
        <v>2020</v>
      </c>
      <c r="G244" s="194">
        <v>0.2</v>
      </c>
      <c r="H244" s="192"/>
      <c r="I244" s="178"/>
      <c r="J244" s="166">
        <f t="shared" si="231"/>
        <v>0</v>
      </c>
      <c r="K244" s="160">
        <f t="shared" si="232"/>
        <v>0</v>
      </c>
      <c r="L244" s="160">
        <f t="shared" si="233"/>
        <v>0</v>
      </c>
      <c r="M244" s="160">
        <f t="shared" si="234"/>
        <v>0</v>
      </c>
      <c r="N244" s="160">
        <f t="shared" si="235"/>
        <v>0</v>
      </c>
      <c r="O244" s="195"/>
      <c r="P244" s="167">
        <f t="shared" si="236"/>
        <v>0</v>
      </c>
      <c r="Q244" s="168">
        <f t="shared" si="237"/>
        <v>1</v>
      </c>
      <c r="R244" s="160">
        <f t="shared" si="238"/>
        <v>0</v>
      </c>
      <c r="T244" s="40">
        <f t="shared" si="239"/>
        <v>0</v>
      </c>
      <c r="U244" s="42">
        <f t="shared" si="240"/>
        <v>1</v>
      </c>
      <c r="V244" s="160">
        <f t="shared" si="241"/>
        <v>0</v>
      </c>
      <c r="W244" s="167">
        <f t="shared" si="242"/>
        <v>0</v>
      </c>
      <c r="X244" s="168">
        <f t="shared" si="243"/>
        <v>1</v>
      </c>
      <c r="Y244" s="160">
        <f t="shared" si="244"/>
        <v>0</v>
      </c>
      <c r="Z244" s="167">
        <f t="shared" si="245"/>
        <v>0</v>
      </c>
      <c r="AA244" s="168">
        <f t="shared" si="246"/>
        <v>1</v>
      </c>
      <c r="AB244" s="160">
        <f t="shared" si="247"/>
        <v>0</v>
      </c>
      <c r="AC244" s="167">
        <f t="shared" si="248"/>
        <v>0</v>
      </c>
      <c r="AD244" s="168">
        <f t="shared" si="249"/>
        <v>1</v>
      </c>
      <c r="AE244" s="160">
        <f t="shared" si="250"/>
        <v>0</v>
      </c>
      <c r="AF244" s="167">
        <f t="shared" si="251"/>
        <v>0</v>
      </c>
      <c r="AG244" s="168">
        <f t="shared" si="252"/>
        <v>1</v>
      </c>
      <c r="AH244" s="160">
        <f t="shared" si="253"/>
        <v>0</v>
      </c>
      <c r="AI244" s="167">
        <f t="shared" si="254"/>
        <v>0</v>
      </c>
      <c r="AJ244" s="168">
        <f t="shared" si="255"/>
        <v>1</v>
      </c>
      <c r="AK244" s="160">
        <f t="shared" si="256"/>
        <v>0</v>
      </c>
      <c r="AL244" s="167">
        <f t="shared" si="257"/>
        <v>0</v>
      </c>
      <c r="AM244" s="168">
        <f t="shared" si="258"/>
        <v>1</v>
      </c>
      <c r="AN244" s="160">
        <f t="shared" si="259"/>
        <v>0</v>
      </c>
      <c r="AO244" s="167">
        <f t="shared" si="260"/>
        <v>0</v>
      </c>
      <c r="AP244" s="168">
        <f t="shared" si="261"/>
        <v>1</v>
      </c>
      <c r="AQ244" s="160">
        <f t="shared" si="262"/>
        <v>0</v>
      </c>
      <c r="AR244" s="167">
        <f t="shared" si="263"/>
        <v>0</v>
      </c>
      <c r="AS244" s="168">
        <f t="shared" si="264"/>
        <v>1</v>
      </c>
      <c r="AT244" s="160">
        <f t="shared" si="265"/>
        <v>0</v>
      </c>
      <c r="AU244" s="167">
        <f t="shared" si="266"/>
        <v>0</v>
      </c>
      <c r="AV244" s="168">
        <f t="shared" si="267"/>
        <v>1</v>
      </c>
      <c r="AW244" s="160">
        <f t="shared" si="268"/>
        <v>0</v>
      </c>
      <c r="AX244" s="167">
        <f t="shared" si="269"/>
        <v>0</v>
      </c>
      <c r="AY244" s="168">
        <f t="shared" si="270"/>
        <v>1</v>
      </c>
      <c r="AZ244" s="160">
        <f t="shared" si="230"/>
        <v>0</v>
      </c>
      <c r="BA244" s="167">
        <f t="shared" si="271"/>
        <v>0</v>
      </c>
      <c r="BB244" s="168">
        <f t="shared" si="272"/>
        <v>1</v>
      </c>
      <c r="BC244" s="160">
        <f t="shared" si="273"/>
        <v>0</v>
      </c>
    </row>
    <row r="245" spans="3:55" ht="17.45" customHeight="1" x14ac:dyDescent="0.2">
      <c r="C245" s="192"/>
      <c r="D245" s="192"/>
      <c r="E245" s="192"/>
      <c r="F245" s="158">
        <f>DATOS!$E$10</f>
        <v>2020</v>
      </c>
      <c r="G245" s="194">
        <v>0.2</v>
      </c>
      <c r="H245" s="192"/>
      <c r="I245" s="178"/>
      <c r="J245" s="166">
        <f t="shared" si="231"/>
        <v>0</v>
      </c>
      <c r="K245" s="160">
        <f t="shared" si="232"/>
        <v>0</v>
      </c>
      <c r="L245" s="160">
        <f t="shared" si="233"/>
        <v>0</v>
      </c>
      <c r="M245" s="160">
        <f t="shared" si="234"/>
        <v>0</v>
      </c>
      <c r="N245" s="160">
        <f t="shared" si="235"/>
        <v>0</v>
      </c>
      <c r="O245" s="195"/>
      <c r="P245" s="167">
        <f t="shared" si="236"/>
        <v>0</v>
      </c>
      <c r="Q245" s="168">
        <f t="shared" si="237"/>
        <v>1</v>
      </c>
      <c r="R245" s="160">
        <f t="shared" si="238"/>
        <v>0</v>
      </c>
      <c r="T245" s="40">
        <f t="shared" si="239"/>
        <v>0</v>
      </c>
      <c r="U245" s="42">
        <f t="shared" si="240"/>
        <v>1</v>
      </c>
      <c r="V245" s="160">
        <f t="shared" si="241"/>
        <v>0</v>
      </c>
      <c r="W245" s="167">
        <f t="shared" si="242"/>
        <v>0</v>
      </c>
      <c r="X245" s="168">
        <f t="shared" si="243"/>
        <v>1</v>
      </c>
      <c r="Y245" s="160">
        <f t="shared" si="244"/>
        <v>0</v>
      </c>
      <c r="Z245" s="167">
        <f t="shared" si="245"/>
        <v>0</v>
      </c>
      <c r="AA245" s="168">
        <f t="shared" si="246"/>
        <v>1</v>
      </c>
      <c r="AB245" s="160">
        <f t="shared" si="247"/>
        <v>0</v>
      </c>
      <c r="AC245" s="167">
        <f t="shared" si="248"/>
        <v>0</v>
      </c>
      <c r="AD245" s="168">
        <f t="shared" si="249"/>
        <v>1</v>
      </c>
      <c r="AE245" s="160">
        <f t="shared" si="250"/>
        <v>0</v>
      </c>
      <c r="AF245" s="167">
        <f t="shared" si="251"/>
        <v>0</v>
      </c>
      <c r="AG245" s="168">
        <f t="shared" si="252"/>
        <v>1</v>
      </c>
      <c r="AH245" s="160">
        <f t="shared" si="253"/>
        <v>0</v>
      </c>
      <c r="AI245" s="167">
        <f t="shared" si="254"/>
        <v>0</v>
      </c>
      <c r="AJ245" s="168">
        <f t="shared" si="255"/>
        <v>1</v>
      </c>
      <c r="AK245" s="160">
        <f t="shared" si="256"/>
        <v>0</v>
      </c>
      <c r="AL245" s="167">
        <f t="shared" si="257"/>
        <v>0</v>
      </c>
      <c r="AM245" s="168">
        <f t="shared" si="258"/>
        <v>1</v>
      </c>
      <c r="AN245" s="160">
        <f t="shared" si="259"/>
        <v>0</v>
      </c>
      <c r="AO245" s="167">
        <f t="shared" si="260"/>
        <v>0</v>
      </c>
      <c r="AP245" s="168">
        <f t="shared" si="261"/>
        <v>1</v>
      </c>
      <c r="AQ245" s="160">
        <f t="shared" si="262"/>
        <v>0</v>
      </c>
      <c r="AR245" s="167">
        <f t="shared" si="263"/>
        <v>0</v>
      </c>
      <c r="AS245" s="168">
        <f t="shared" si="264"/>
        <v>1</v>
      </c>
      <c r="AT245" s="160">
        <f t="shared" si="265"/>
        <v>0</v>
      </c>
      <c r="AU245" s="167">
        <f t="shared" si="266"/>
        <v>0</v>
      </c>
      <c r="AV245" s="168">
        <f t="shared" si="267"/>
        <v>1</v>
      </c>
      <c r="AW245" s="160">
        <f t="shared" si="268"/>
        <v>0</v>
      </c>
      <c r="AX245" s="167">
        <f t="shared" si="269"/>
        <v>0</v>
      </c>
      <c r="AY245" s="168">
        <f t="shared" si="270"/>
        <v>1</v>
      </c>
      <c r="AZ245" s="160">
        <f t="shared" si="230"/>
        <v>0</v>
      </c>
      <c r="BA245" s="167">
        <f t="shared" si="271"/>
        <v>0</v>
      </c>
      <c r="BB245" s="168">
        <f t="shared" si="272"/>
        <v>1</v>
      </c>
      <c r="BC245" s="160">
        <f t="shared" si="273"/>
        <v>0</v>
      </c>
    </row>
    <row r="246" spans="3:55" ht="17.45" customHeight="1" x14ac:dyDescent="0.2">
      <c r="C246" s="192"/>
      <c r="D246" s="192"/>
      <c r="E246" s="192"/>
      <c r="F246" s="158">
        <f>DATOS!$E$10</f>
        <v>2020</v>
      </c>
      <c r="G246" s="194">
        <v>0.2</v>
      </c>
      <c r="H246" s="192"/>
      <c r="I246" s="178"/>
      <c r="J246" s="166">
        <f t="shared" si="231"/>
        <v>0</v>
      </c>
      <c r="K246" s="160">
        <f t="shared" si="232"/>
        <v>0</v>
      </c>
      <c r="L246" s="160">
        <f t="shared" si="233"/>
        <v>0</v>
      </c>
      <c r="M246" s="160">
        <f t="shared" si="234"/>
        <v>0</v>
      </c>
      <c r="N246" s="160">
        <f t="shared" si="235"/>
        <v>0</v>
      </c>
      <c r="O246" s="195"/>
      <c r="P246" s="167">
        <f t="shared" si="236"/>
        <v>0</v>
      </c>
      <c r="Q246" s="168">
        <f t="shared" si="237"/>
        <v>1</v>
      </c>
      <c r="R246" s="160">
        <f t="shared" si="238"/>
        <v>0</v>
      </c>
      <c r="T246" s="40">
        <f t="shared" si="239"/>
        <v>0</v>
      </c>
      <c r="U246" s="42">
        <f t="shared" si="240"/>
        <v>1</v>
      </c>
      <c r="V246" s="160">
        <f t="shared" si="241"/>
        <v>0</v>
      </c>
      <c r="W246" s="167">
        <f t="shared" si="242"/>
        <v>0</v>
      </c>
      <c r="X246" s="168">
        <f t="shared" si="243"/>
        <v>1</v>
      </c>
      <c r="Y246" s="160">
        <f t="shared" si="244"/>
        <v>0</v>
      </c>
      <c r="Z246" s="167">
        <f t="shared" si="245"/>
        <v>0</v>
      </c>
      <c r="AA246" s="168">
        <f t="shared" si="246"/>
        <v>1</v>
      </c>
      <c r="AB246" s="160">
        <f t="shared" si="247"/>
        <v>0</v>
      </c>
      <c r="AC246" s="167">
        <f t="shared" si="248"/>
        <v>0</v>
      </c>
      <c r="AD246" s="168">
        <f t="shared" si="249"/>
        <v>1</v>
      </c>
      <c r="AE246" s="160">
        <f t="shared" si="250"/>
        <v>0</v>
      </c>
      <c r="AF246" s="167">
        <f t="shared" si="251"/>
        <v>0</v>
      </c>
      <c r="AG246" s="168">
        <f t="shared" si="252"/>
        <v>1</v>
      </c>
      <c r="AH246" s="160">
        <f t="shared" si="253"/>
        <v>0</v>
      </c>
      <c r="AI246" s="167">
        <f t="shared" si="254"/>
        <v>0</v>
      </c>
      <c r="AJ246" s="168">
        <f t="shared" si="255"/>
        <v>1</v>
      </c>
      <c r="AK246" s="160">
        <f t="shared" si="256"/>
        <v>0</v>
      </c>
      <c r="AL246" s="167">
        <f t="shared" si="257"/>
        <v>0</v>
      </c>
      <c r="AM246" s="168">
        <f t="shared" si="258"/>
        <v>1</v>
      </c>
      <c r="AN246" s="160">
        <f t="shared" si="259"/>
        <v>0</v>
      </c>
      <c r="AO246" s="167">
        <f t="shared" si="260"/>
        <v>0</v>
      </c>
      <c r="AP246" s="168">
        <f t="shared" si="261"/>
        <v>1</v>
      </c>
      <c r="AQ246" s="160">
        <f t="shared" si="262"/>
        <v>0</v>
      </c>
      <c r="AR246" s="167">
        <f t="shared" si="263"/>
        <v>0</v>
      </c>
      <c r="AS246" s="168">
        <f t="shared" si="264"/>
        <v>1</v>
      </c>
      <c r="AT246" s="160">
        <f t="shared" si="265"/>
        <v>0</v>
      </c>
      <c r="AU246" s="167">
        <f t="shared" si="266"/>
        <v>0</v>
      </c>
      <c r="AV246" s="168">
        <f t="shared" si="267"/>
        <v>1</v>
      </c>
      <c r="AW246" s="160">
        <f t="shared" si="268"/>
        <v>0</v>
      </c>
      <c r="AX246" s="167">
        <f t="shared" si="269"/>
        <v>0</v>
      </c>
      <c r="AY246" s="168">
        <f t="shared" si="270"/>
        <v>1</v>
      </c>
      <c r="AZ246" s="160">
        <f t="shared" si="230"/>
        <v>0</v>
      </c>
      <c r="BA246" s="167">
        <f t="shared" si="271"/>
        <v>0</v>
      </c>
      <c r="BB246" s="168">
        <f t="shared" si="272"/>
        <v>1</v>
      </c>
      <c r="BC246" s="160">
        <f t="shared" si="273"/>
        <v>0</v>
      </c>
    </row>
    <row r="247" spans="3:55" ht="17.45" customHeight="1" x14ac:dyDescent="0.2">
      <c r="C247" s="192"/>
      <c r="D247" s="192"/>
      <c r="E247" s="192"/>
      <c r="F247" s="158">
        <f>DATOS!$E$10</f>
        <v>2020</v>
      </c>
      <c r="G247" s="194">
        <v>0.2</v>
      </c>
      <c r="H247" s="192"/>
      <c r="I247" s="178"/>
      <c r="J247" s="166">
        <f t="shared" si="231"/>
        <v>0</v>
      </c>
      <c r="K247" s="160">
        <f t="shared" si="232"/>
        <v>0</v>
      </c>
      <c r="L247" s="160">
        <f t="shared" si="233"/>
        <v>0</v>
      </c>
      <c r="M247" s="160">
        <f t="shared" si="234"/>
        <v>0</v>
      </c>
      <c r="N247" s="160">
        <f t="shared" si="235"/>
        <v>0</v>
      </c>
      <c r="O247" s="195"/>
      <c r="P247" s="167">
        <f t="shared" si="236"/>
        <v>0</v>
      </c>
      <c r="Q247" s="168">
        <f t="shared" si="237"/>
        <v>1</v>
      </c>
      <c r="R247" s="160">
        <f t="shared" si="238"/>
        <v>0</v>
      </c>
      <c r="T247" s="40">
        <f t="shared" si="239"/>
        <v>0</v>
      </c>
      <c r="U247" s="42">
        <f t="shared" si="240"/>
        <v>1</v>
      </c>
      <c r="V247" s="160">
        <f t="shared" si="241"/>
        <v>0</v>
      </c>
      <c r="W247" s="167">
        <f t="shared" si="242"/>
        <v>0</v>
      </c>
      <c r="X247" s="168">
        <f t="shared" si="243"/>
        <v>1</v>
      </c>
      <c r="Y247" s="160">
        <f t="shared" si="244"/>
        <v>0</v>
      </c>
      <c r="Z247" s="167">
        <f t="shared" si="245"/>
        <v>0</v>
      </c>
      <c r="AA247" s="168">
        <f t="shared" si="246"/>
        <v>1</v>
      </c>
      <c r="AB247" s="160">
        <f t="shared" si="247"/>
        <v>0</v>
      </c>
      <c r="AC247" s="167">
        <f t="shared" si="248"/>
        <v>0</v>
      </c>
      <c r="AD247" s="168">
        <f t="shared" si="249"/>
        <v>1</v>
      </c>
      <c r="AE247" s="160">
        <f t="shared" si="250"/>
        <v>0</v>
      </c>
      <c r="AF247" s="167">
        <f t="shared" si="251"/>
        <v>0</v>
      </c>
      <c r="AG247" s="168">
        <f t="shared" si="252"/>
        <v>1</v>
      </c>
      <c r="AH247" s="160">
        <f t="shared" si="253"/>
        <v>0</v>
      </c>
      <c r="AI247" s="167">
        <f t="shared" si="254"/>
        <v>0</v>
      </c>
      <c r="AJ247" s="168">
        <f t="shared" si="255"/>
        <v>1</v>
      </c>
      <c r="AK247" s="160">
        <f t="shared" si="256"/>
        <v>0</v>
      </c>
      <c r="AL247" s="167">
        <f t="shared" si="257"/>
        <v>0</v>
      </c>
      <c r="AM247" s="168">
        <f t="shared" si="258"/>
        <v>1</v>
      </c>
      <c r="AN247" s="160">
        <f t="shared" si="259"/>
        <v>0</v>
      </c>
      <c r="AO247" s="167">
        <f t="shared" si="260"/>
        <v>0</v>
      </c>
      <c r="AP247" s="168">
        <f t="shared" si="261"/>
        <v>1</v>
      </c>
      <c r="AQ247" s="160">
        <f t="shared" si="262"/>
        <v>0</v>
      </c>
      <c r="AR247" s="167">
        <f t="shared" si="263"/>
        <v>0</v>
      </c>
      <c r="AS247" s="168">
        <f t="shared" si="264"/>
        <v>1</v>
      </c>
      <c r="AT247" s="160">
        <f t="shared" si="265"/>
        <v>0</v>
      </c>
      <c r="AU247" s="167">
        <f t="shared" si="266"/>
        <v>0</v>
      </c>
      <c r="AV247" s="168">
        <f t="shared" si="267"/>
        <v>1</v>
      </c>
      <c r="AW247" s="160">
        <f t="shared" si="268"/>
        <v>0</v>
      </c>
      <c r="AX247" s="167">
        <f t="shared" si="269"/>
        <v>0</v>
      </c>
      <c r="AY247" s="168">
        <f t="shared" si="270"/>
        <v>1</v>
      </c>
      <c r="AZ247" s="160">
        <f t="shared" si="230"/>
        <v>0</v>
      </c>
      <c r="BA247" s="167">
        <f t="shared" si="271"/>
        <v>0</v>
      </c>
      <c r="BB247" s="168">
        <f t="shared" si="272"/>
        <v>1</v>
      </c>
      <c r="BC247" s="160">
        <f t="shared" si="273"/>
        <v>0</v>
      </c>
    </row>
    <row r="248" spans="3:55" ht="17.45" customHeight="1" x14ac:dyDescent="0.2">
      <c r="C248" s="192"/>
      <c r="D248" s="192"/>
      <c r="E248" s="192"/>
      <c r="F248" s="158">
        <f>DATOS!$E$10</f>
        <v>2020</v>
      </c>
      <c r="G248" s="194">
        <v>0.2</v>
      </c>
      <c r="H248" s="192"/>
      <c r="I248" s="178"/>
      <c r="J248" s="166">
        <f t="shared" si="231"/>
        <v>0</v>
      </c>
      <c r="K248" s="160">
        <f t="shared" si="232"/>
        <v>0</v>
      </c>
      <c r="L248" s="160">
        <f t="shared" si="233"/>
        <v>0</v>
      </c>
      <c r="M248" s="160">
        <f t="shared" si="234"/>
        <v>0</v>
      </c>
      <c r="N248" s="160">
        <f t="shared" si="235"/>
        <v>0</v>
      </c>
      <c r="O248" s="195"/>
      <c r="P248" s="167">
        <f t="shared" si="236"/>
        <v>0</v>
      </c>
      <c r="Q248" s="168">
        <f t="shared" si="237"/>
        <v>1</v>
      </c>
      <c r="R248" s="160">
        <f t="shared" si="238"/>
        <v>0</v>
      </c>
      <c r="T248" s="40">
        <f t="shared" si="239"/>
        <v>0</v>
      </c>
      <c r="U248" s="42">
        <f t="shared" si="240"/>
        <v>1</v>
      </c>
      <c r="V248" s="160">
        <f t="shared" si="241"/>
        <v>0</v>
      </c>
      <c r="W248" s="167">
        <f t="shared" si="242"/>
        <v>0</v>
      </c>
      <c r="X248" s="168">
        <f t="shared" si="243"/>
        <v>1</v>
      </c>
      <c r="Y248" s="160">
        <f t="shared" si="244"/>
        <v>0</v>
      </c>
      <c r="Z248" s="167">
        <f t="shared" si="245"/>
        <v>0</v>
      </c>
      <c r="AA248" s="168">
        <f t="shared" si="246"/>
        <v>1</v>
      </c>
      <c r="AB248" s="160">
        <f t="shared" si="247"/>
        <v>0</v>
      </c>
      <c r="AC248" s="167">
        <f t="shared" si="248"/>
        <v>0</v>
      </c>
      <c r="AD248" s="168">
        <f t="shared" si="249"/>
        <v>1</v>
      </c>
      <c r="AE248" s="160">
        <f t="shared" si="250"/>
        <v>0</v>
      </c>
      <c r="AF248" s="167">
        <f t="shared" si="251"/>
        <v>0</v>
      </c>
      <c r="AG248" s="168">
        <f t="shared" si="252"/>
        <v>1</v>
      </c>
      <c r="AH248" s="160">
        <f t="shared" si="253"/>
        <v>0</v>
      </c>
      <c r="AI248" s="167">
        <f t="shared" si="254"/>
        <v>0</v>
      </c>
      <c r="AJ248" s="168">
        <f t="shared" si="255"/>
        <v>1</v>
      </c>
      <c r="AK248" s="160">
        <f t="shared" si="256"/>
        <v>0</v>
      </c>
      <c r="AL248" s="167">
        <f t="shared" si="257"/>
        <v>0</v>
      </c>
      <c r="AM248" s="168">
        <f t="shared" si="258"/>
        <v>1</v>
      </c>
      <c r="AN248" s="160">
        <f t="shared" si="259"/>
        <v>0</v>
      </c>
      <c r="AO248" s="167">
        <f t="shared" si="260"/>
        <v>0</v>
      </c>
      <c r="AP248" s="168">
        <f t="shared" si="261"/>
        <v>1</v>
      </c>
      <c r="AQ248" s="160">
        <f t="shared" si="262"/>
        <v>0</v>
      </c>
      <c r="AR248" s="167">
        <f t="shared" si="263"/>
        <v>0</v>
      </c>
      <c r="AS248" s="168">
        <f t="shared" si="264"/>
        <v>1</v>
      </c>
      <c r="AT248" s="160">
        <f t="shared" si="265"/>
        <v>0</v>
      </c>
      <c r="AU248" s="167">
        <f t="shared" si="266"/>
        <v>0</v>
      </c>
      <c r="AV248" s="168">
        <f t="shared" si="267"/>
        <v>1</v>
      </c>
      <c r="AW248" s="160">
        <f t="shared" si="268"/>
        <v>0</v>
      </c>
      <c r="AX248" s="167">
        <f t="shared" si="269"/>
        <v>0</v>
      </c>
      <c r="AY248" s="168">
        <f t="shared" si="270"/>
        <v>1</v>
      </c>
      <c r="AZ248" s="160">
        <f t="shared" si="230"/>
        <v>0</v>
      </c>
      <c r="BA248" s="167">
        <f t="shared" si="271"/>
        <v>0</v>
      </c>
      <c r="BB248" s="168">
        <f t="shared" si="272"/>
        <v>1</v>
      </c>
      <c r="BC248" s="160">
        <f t="shared" si="273"/>
        <v>0</v>
      </c>
    </row>
    <row r="249" spans="3:55" ht="17.45" customHeight="1" x14ac:dyDescent="0.2">
      <c r="C249" s="192"/>
      <c r="D249" s="192"/>
      <c r="E249" s="192"/>
      <c r="F249" s="158">
        <f>DATOS!$E$10</f>
        <v>2020</v>
      </c>
      <c r="G249" s="194">
        <v>0.2</v>
      </c>
      <c r="H249" s="192"/>
      <c r="I249" s="178"/>
      <c r="J249" s="166">
        <f t="shared" si="231"/>
        <v>0</v>
      </c>
      <c r="K249" s="160">
        <f t="shared" si="232"/>
        <v>0</v>
      </c>
      <c r="L249" s="160">
        <f t="shared" si="233"/>
        <v>0</v>
      </c>
      <c r="M249" s="160">
        <f t="shared" si="234"/>
        <v>0</v>
      </c>
      <c r="N249" s="160">
        <f t="shared" si="235"/>
        <v>0</v>
      </c>
      <c r="O249" s="195"/>
      <c r="P249" s="167">
        <f t="shared" si="236"/>
        <v>0</v>
      </c>
      <c r="Q249" s="168">
        <f t="shared" si="237"/>
        <v>1</v>
      </c>
      <c r="R249" s="160">
        <f t="shared" si="238"/>
        <v>0</v>
      </c>
      <c r="T249" s="40">
        <f t="shared" si="239"/>
        <v>0</v>
      </c>
      <c r="U249" s="42">
        <f t="shared" si="240"/>
        <v>1</v>
      </c>
      <c r="V249" s="160">
        <f t="shared" si="241"/>
        <v>0</v>
      </c>
      <c r="W249" s="167">
        <f t="shared" si="242"/>
        <v>0</v>
      </c>
      <c r="X249" s="168">
        <f t="shared" si="243"/>
        <v>1</v>
      </c>
      <c r="Y249" s="160">
        <f t="shared" si="244"/>
        <v>0</v>
      </c>
      <c r="Z249" s="167">
        <f t="shared" si="245"/>
        <v>0</v>
      </c>
      <c r="AA249" s="168">
        <f t="shared" si="246"/>
        <v>1</v>
      </c>
      <c r="AB249" s="160">
        <f t="shared" si="247"/>
        <v>0</v>
      </c>
      <c r="AC249" s="167">
        <f t="shared" si="248"/>
        <v>0</v>
      </c>
      <c r="AD249" s="168">
        <f t="shared" si="249"/>
        <v>1</v>
      </c>
      <c r="AE249" s="160">
        <f t="shared" si="250"/>
        <v>0</v>
      </c>
      <c r="AF249" s="167">
        <f t="shared" si="251"/>
        <v>0</v>
      </c>
      <c r="AG249" s="168">
        <f t="shared" si="252"/>
        <v>1</v>
      </c>
      <c r="AH249" s="160">
        <f t="shared" si="253"/>
        <v>0</v>
      </c>
      <c r="AI249" s="167">
        <f t="shared" si="254"/>
        <v>0</v>
      </c>
      <c r="AJ249" s="168">
        <f t="shared" si="255"/>
        <v>1</v>
      </c>
      <c r="AK249" s="160">
        <f t="shared" si="256"/>
        <v>0</v>
      </c>
      <c r="AL249" s="167">
        <f t="shared" si="257"/>
        <v>0</v>
      </c>
      <c r="AM249" s="168">
        <f t="shared" si="258"/>
        <v>1</v>
      </c>
      <c r="AN249" s="160">
        <f t="shared" si="259"/>
        <v>0</v>
      </c>
      <c r="AO249" s="167">
        <f t="shared" si="260"/>
        <v>0</v>
      </c>
      <c r="AP249" s="168">
        <f t="shared" si="261"/>
        <v>1</v>
      </c>
      <c r="AQ249" s="160">
        <f t="shared" si="262"/>
        <v>0</v>
      </c>
      <c r="AR249" s="167">
        <f t="shared" si="263"/>
        <v>0</v>
      </c>
      <c r="AS249" s="168">
        <f t="shared" si="264"/>
        <v>1</v>
      </c>
      <c r="AT249" s="160">
        <f t="shared" si="265"/>
        <v>0</v>
      </c>
      <c r="AU249" s="167">
        <f t="shared" si="266"/>
        <v>0</v>
      </c>
      <c r="AV249" s="168">
        <f t="shared" si="267"/>
        <v>1</v>
      </c>
      <c r="AW249" s="160">
        <f t="shared" si="268"/>
        <v>0</v>
      </c>
      <c r="AX249" s="167">
        <f t="shared" si="269"/>
        <v>0</v>
      </c>
      <c r="AY249" s="168">
        <f t="shared" si="270"/>
        <v>1</v>
      </c>
      <c r="AZ249" s="160">
        <f t="shared" si="230"/>
        <v>0</v>
      </c>
      <c r="BA249" s="167">
        <f t="shared" si="271"/>
        <v>0</v>
      </c>
      <c r="BB249" s="168">
        <f t="shared" si="272"/>
        <v>1</v>
      </c>
      <c r="BC249" s="160">
        <f t="shared" si="273"/>
        <v>0</v>
      </c>
    </row>
    <row r="250" spans="3:55" ht="17.45" customHeight="1" x14ac:dyDescent="0.2">
      <c r="C250" s="192"/>
      <c r="D250" s="192"/>
      <c r="E250" s="192"/>
      <c r="F250" s="158">
        <f>DATOS!$E$10</f>
        <v>2020</v>
      </c>
      <c r="G250" s="194">
        <v>0.2</v>
      </c>
      <c r="H250" s="192"/>
      <c r="I250" s="178"/>
      <c r="J250" s="166">
        <f t="shared" si="231"/>
        <v>0</v>
      </c>
      <c r="K250" s="160">
        <f t="shared" si="232"/>
        <v>0</v>
      </c>
      <c r="L250" s="160">
        <f t="shared" si="233"/>
        <v>0</v>
      </c>
      <c r="M250" s="160">
        <f t="shared" si="234"/>
        <v>0</v>
      </c>
      <c r="N250" s="160">
        <f t="shared" si="235"/>
        <v>0</v>
      </c>
      <c r="O250" s="195"/>
      <c r="P250" s="167">
        <f t="shared" si="236"/>
        <v>0</v>
      </c>
      <c r="Q250" s="168">
        <f t="shared" si="237"/>
        <v>1</v>
      </c>
      <c r="R250" s="160">
        <f t="shared" si="238"/>
        <v>0</v>
      </c>
      <c r="T250" s="40">
        <f t="shared" si="239"/>
        <v>0</v>
      </c>
      <c r="U250" s="42">
        <f t="shared" si="240"/>
        <v>1</v>
      </c>
      <c r="V250" s="160">
        <f t="shared" si="241"/>
        <v>0</v>
      </c>
      <c r="W250" s="167">
        <f t="shared" si="242"/>
        <v>0</v>
      </c>
      <c r="X250" s="168">
        <f t="shared" si="243"/>
        <v>1</v>
      </c>
      <c r="Y250" s="160">
        <f t="shared" si="244"/>
        <v>0</v>
      </c>
      <c r="Z250" s="167">
        <f t="shared" si="245"/>
        <v>0</v>
      </c>
      <c r="AA250" s="168">
        <f t="shared" si="246"/>
        <v>1</v>
      </c>
      <c r="AB250" s="160">
        <f t="shared" si="247"/>
        <v>0</v>
      </c>
      <c r="AC250" s="167">
        <f t="shared" si="248"/>
        <v>0</v>
      </c>
      <c r="AD250" s="168">
        <f t="shared" si="249"/>
        <v>1</v>
      </c>
      <c r="AE250" s="160">
        <f t="shared" si="250"/>
        <v>0</v>
      </c>
      <c r="AF250" s="167">
        <f t="shared" si="251"/>
        <v>0</v>
      </c>
      <c r="AG250" s="168">
        <f t="shared" si="252"/>
        <v>1</v>
      </c>
      <c r="AH250" s="160">
        <f t="shared" si="253"/>
        <v>0</v>
      </c>
      <c r="AI250" s="167">
        <f t="shared" si="254"/>
        <v>0</v>
      </c>
      <c r="AJ250" s="168">
        <f t="shared" si="255"/>
        <v>1</v>
      </c>
      <c r="AK250" s="160">
        <f t="shared" si="256"/>
        <v>0</v>
      </c>
      <c r="AL250" s="167">
        <f t="shared" si="257"/>
        <v>0</v>
      </c>
      <c r="AM250" s="168">
        <f t="shared" si="258"/>
        <v>1</v>
      </c>
      <c r="AN250" s="160">
        <f t="shared" si="259"/>
        <v>0</v>
      </c>
      <c r="AO250" s="167">
        <f t="shared" si="260"/>
        <v>0</v>
      </c>
      <c r="AP250" s="168">
        <f t="shared" si="261"/>
        <v>1</v>
      </c>
      <c r="AQ250" s="160">
        <f t="shared" si="262"/>
        <v>0</v>
      </c>
      <c r="AR250" s="167">
        <f t="shared" si="263"/>
        <v>0</v>
      </c>
      <c r="AS250" s="168">
        <f t="shared" si="264"/>
        <v>1</v>
      </c>
      <c r="AT250" s="160">
        <f t="shared" si="265"/>
        <v>0</v>
      </c>
      <c r="AU250" s="167">
        <f t="shared" si="266"/>
        <v>0</v>
      </c>
      <c r="AV250" s="168">
        <f t="shared" si="267"/>
        <v>1</v>
      </c>
      <c r="AW250" s="160">
        <f t="shared" si="268"/>
        <v>0</v>
      </c>
      <c r="AX250" s="167">
        <f t="shared" si="269"/>
        <v>0</v>
      </c>
      <c r="AY250" s="168">
        <f t="shared" si="270"/>
        <v>1</v>
      </c>
      <c r="AZ250" s="160">
        <f t="shared" si="230"/>
        <v>0</v>
      </c>
      <c r="BA250" s="167">
        <f t="shared" si="271"/>
        <v>0</v>
      </c>
      <c r="BB250" s="168">
        <f t="shared" si="272"/>
        <v>1</v>
      </c>
      <c r="BC250" s="160">
        <f t="shared" si="273"/>
        <v>0</v>
      </c>
    </row>
    <row r="251" spans="3:55" ht="17.45" customHeight="1" x14ac:dyDescent="0.2">
      <c r="C251" s="192"/>
      <c r="D251" s="192"/>
      <c r="E251" s="192"/>
      <c r="F251" s="158">
        <f>DATOS!$E$10</f>
        <v>2020</v>
      </c>
      <c r="G251" s="194">
        <v>0.2</v>
      </c>
      <c r="H251" s="192"/>
      <c r="I251" s="178"/>
      <c r="J251" s="166">
        <f t="shared" si="231"/>
        <v>0</v>
      </c>
      <c r="K251" s="160">
        <f t="shared" si="232"/>
        <v>0</v>
      </c>
      <c r="L251" s="160">
        <f t="shared" si="233"/>
        <v>0</v>
      </c>
      <c r="M251" s="160">
        <f t="shared" si="234"/>
        <v>0</v>
      </c>
      <c r="N251" s="160">
        <f t="shared" si="235"/>
        <v>0</v>
      </c>
      <c r="O251" s="195"/>
      <c r="P251" s="167">
        <f t="shared" si="236"/>
        <v>0</v>
      </c>
      <c r="Q251" s="168">
        <f t="shared" si="237"/>
        <v>1</v>
      </c>
      <c r="R251" s="160">
        <f t="shared" si="238"/>
        <v>0</v>
      </c>
      <c r="T251" s="40">
        <f t="shared" si="239"/>
        <v>0</v>
      </c>
      <c r="U251" s="42">
        <f t="shared" si="240"/>
        <v>1</v>
      </c>
      <c r="V251" s="160">
        <f t="shared" si="241"/>
        <v>0</v>
      </c>
      <c r="W251" s="167">
        <f t="shared" si="242"/>
        <v>0</v>
      </c>
      <c r="X251" s="168">
        <f t="shared" si="243"/>
        <v>1</v>
      </c>
      <c r="Y251" s="160">
        <f t="shared" si="244"/>
        <v>0</v>
      </c>
      <c r="Z251" s="167">
        <f t="shared" si="245"/>
        <v>0</v>
      </c>
      <c r="AA251" s="168">
        <f t="shared" si="246"/>
        <v>1</v>
      </c>
      <c r="AB251" s="160">
        <f t="shared" si="247"/>
        <v>0</v>
      </c>
      <c r="AC251" s="167">
        <f t="shared" si="248"/>
        <v>0</v>
      </c>
      <c r="AD251" s="168">
        <f t="shared" si="249"/>
        <v>1</v>
      </c>
      <c r="AE251" s="160">
        <f t="shared" si="250"/>
        <v>0</v>
      </c>
      <c r="AF251" s="167">
        <f t="shared" si="251"/>
        <v>0</v>
      </c>
      <c r="AG251" s="168">
        <f t="shared" si="252"/>
        <v>1</v>
      </c>
      <c r="AH251" s="160">
        <f t="shared" si="253"/>
        <v>0</v>
      </c>
      <c r="AI251" s="167">
        <f t="shared" si="254"/>
        <v>0</v>
      </c>
      <c r="AJ251" s="168">
        <f t="shared" si="255"/>
        <v>1</v>
      </c>
      <c r="AK251" s="160">
        <f t="shared" si="256"/>
        <v>0</v>
      </c>
      <c r="AL251" s="167">
        <f t="shared" si="257"/>
        <v>0</v>
      </c>
      <c r="AM251" s="168">
        <f t="shared" si="258"/>
        <v>1</v>
      </c>
      <c r="AN251" s="160">
        <f t="shared" si="259"/>
        <v>0</v>
      </c>
      <c r="AO251" s="167">
        <f t="shared" si="260"/>
        <v>0</v>
      </c>
      <c r="AP251" s="168">
        <f t="shared" si="261"/>
        <v>1</v>
      </c>
      <c r="AQ251" s="160">
        <f t="shared" si="262"/>
        <v>0</v>
      </c>
      <c r="AR251" s="167">
        <f t="shared" si="263"/>
        <v>0</v>
      </c>
      <c r="AS251" s="168">
        <f t="shared" si="264"/>
        <v>1</v>
      </c>
      <c r="AT251" s="160">
        <f t="shared" si="265"/>
        <v>0</v>
      </c>
      <c r="AU251" s="167">
        <f t="shared" si="266"/>
        <v>0</v>
      </c>
      <c r="AV251" s="168">
        <f t="shared" si="267"/>
        <v>1</v>
      </c>
      <c r="AW251" s="160">
        <f t="shared" si="268"/>
        <v>0</v>
      </c>
      <c r="AX251" s="167">
        <f t="shared" si="269"/>
        <v>0</v>
      </c>
      <c r="AY251" s="168">
        <f t="shared" si="270"/>
        <v>1</v>
      </c>
      <c r="AZ251" s="160">
        <f t="shared" si="230"/>
        <v>0</v>
      </c>
      <c r="BA251" s="167">
        <f t="shared" si="271"/>
        <v>0</v>
      </c>
      <c r="BB251" s="168">
        <f t="shared" si="272"/>
        <v>1</v>
      </c>
      <c r="BC251" s="160">
        <f t="shared" si="273"/>
        <v>0</v>
      </c>
    </row>
    <row r="252" spans="3:55" ht="17.45" customHeight="1" x14ac:dyDescent="0.2">
      <c r="C252" s="192"/>
      <c r="D252" s="192"/>
      <c r="E252" s="192"/>
      <c r="F252" s="158">
        <f>DATOS!$E$10</f>
        <v>2020</v>
      </c>
      <c r="G252" s="194">
        <v>0.2</v>
      </c>
      <c r="H252" s="192"/>
      <c r="I252" s="178"/>
      <c r="J252" s="166">
        <f t="shared" si="231"/>
        <v>0</v>
      </c>
      <c r="K252" s="160">
        <f t="shared" si="232"/>
        <v>0</v>
      </c>
      <c r="L252" s="160">
        <f t="shared" si="233"/>
        <v>0</v>
      </c>
      <c r="M252" s="160">
        <f t="shared" si="234"/>
        <v>0</v>
      </c>
      <c r="N252" s="160">
        <f t="shared" si="235"/>
        <v>0</v>
      </c>
      <c r="O252" s="195"/>
      <c r="P252" s="167">
        <f t="shared" si="236"/>
        <v>0</v>
      </c>
      <c r="Q252" s="168">
        <f t="shared" si="237"/>
        <v>1</v>
      </c>
      <c r="R252" s="160">
        <f t="shared" si="238"/>
        <v>0</v>
      </c>
      <c r="T252" s="40">
        <f t="shared" si="239"/>
        <v>0</v>
      </c>
      <c r="U252" s="42">
        <f t="shared" si="240"/>
        <v>1</v>
      </c>
      <c r="V252" s="160">
        <f t="shared" si="241"/>
        <v>0</v>
      </c>
      <c r="W252" s="167">
        <f t="shared" si="242"/>
        <v>0</v>
      </c>
      <c r="X252" s="168">
        <f t="shared" si="243"/>
        <v>1</v>
      </c>
      <c r="Y252" s="160">
        <f t="shared" si="244"/>
        <v>0</v>
      </c>
      <c r="Z252" s="167">
        <f t="shared" si="245"/>
        <v>0</v>
      </c>
      <c r="AA252" s="168">
        <f t="shared" si="246"/>
        <v>1</v>
      </c>
      <c r="AB252" s="160">
        <f t="shared" si="247"/>
        <v>0</v>
      </c>
      <c r="AC252" s="167">
        <f t="shared" si="248"/>
        <v>0</v>
      </c>
      <c r="AD252" s="168">
        <f t="shared" si="249"/>
        <v>1</v>
      </c>
      <c r="AE252" s="160">
        <f t="shared" si="250"/>
        <v>0</v>
      </c>
      <c r="AF252" s="167">
        <f t="shared" si="251"/>
        <v>0</v>
      </c>
      <c r="AG252" s="168">
        <f t="shared" si="252"/>
        <v>1</v>
      </c>
      <c r="AH252" s="160">
        <f t="shared" si="253"/>
        <v>0</v>
      </c>
      <c r="AI252" s="167">
        <f t="shared" si="254"/>
        <v>0</v>
      </c>
      <c r="AJ252" s="168">
        <f t="shared" si="255"/>
        <v>1</v>
      </c>
      <c r="AK252" s="160">
        <f t="shared" si="256"/>
        <v>0</v>
      </c>
      <c r="AL252" s="167">
        <f t="shared" si="257"/>
        <v>0</v>
      </c>
      <c r="AM252" s="168">
        <f t="shared" si="258"/>
        <v>1</v>
      </c>
      <c r="AN252" s="160">
        <f t="shared" si="259"/>
        <v>0</v>
      </c>
      <c r="AO252" s="167">
        <f t="shared" si="260"/>
        <v>0</v>
      </c>
      <c r="AP252" s="168">
        <f t="shared" si="261"/>
        <v>1</v>
      </c>
      <c r="AQ252" s="160">
        <f t="shared" si="262"/>
        <v>0</v>
      </c>
      <c r="AR252" s="167">
        <f t="shared" si="263"/>
        <v>0</v>
      </c>
      <c r="AS252" s="168">
        <f t="shared" si="264"/>
        <v>1</v>
      </c>
      <c r="AT252" s="160">
        <f t="shared" si="265"/>
        <v>0</v>
      </c>
      <c r="AU252" s="167">
        <f t="shared" si="266"/>
        <v>0</v>
      </c>
      <c r="AV252" s="168">
        <f t="shared" si="267"/>
        <v>1</v>
      </c>
      <c r="AW252" s="160">
        <f t="shared" si="268"/>
        <v>0</v>
      </c>
      <c r="AX252" s="167">
        <f t="shared" si="269"/>
        <v>0</v>
      </c>
      <c r="AY252" s="168">
        <f t="shared" si="270"/>
        <v>1</v>
      </c>
      <c r="AZ252" s="160">
        <f t="shared" si="230"/>
        <v>0</v>
      </c>
      <c r="BA252" s="167">
        <f t="shared" si="271"/>
        <v>0</v>
      </c>
      <c r="BB252" s="168">
        <f t="shared" si="272"/>
        <v>1</v>
      </c>
      <c r="BC252" s="160">
        <f t="shared" si="273"/>
        <v>0</v>
      </c>
    </row>
    <row r="253" spans="3:55" ht="17.45" customHeight="1" x14ac:dyDescent="0.2">
      <c r="C253" s="192"/>
      <c r="D253" s="192"/>
      <c r="E253" s="192"/>
      <c r="F253" s="158">
        <f>DATOS!$E$10</f>
        <v>2020</v>
      </c>
      <c r="G253" s="194">
        <v>0.2</v>
      </c>
      <c r="H253" s="192"/>
      <c r="I253" s="178"/>
      <c r="J253" s="166">
        <f t="shared" si="231"/>
        <v>0</v>
      </c>
      <c r="K253" s="160">
        <f t="shared" si="232"/>
        <v>0</v>
      </c>
      <c r="L253" s="160">
        <f t="shared" si="233"/>
        <v>0</v>
      </c>
      <c r="M253" s="160">
        <f t="shared" si="234"/>
        <v>0</v>
      </c>
      <c r="N253" s="160">
        <f t="shared" si="235"/>
        <v>0</v>
      </c>
      <c r="O253" s="195"/>
      <c r="P253" s="167">
        <f t="shared" si="236"/>
        <v>0</v>
      </c>
      <c r="Q253" s="168">
        <f t="shared" si="237"/>
        <v>1</v>
      </c>
      <c r="R253" s="160">
        <f t="shared" si="238"/>
        <v>0</v>
      </c>
      <c r="T253" s="40">
        <f t="shared" si="239"/>
        <v>0</v>
      </c>
      <c r="U253" s="42">
        <f t="shared" si="240"/>
        <v>1</v>
      </c>
      <c r="V253" s="160">
        <f t="shared" si="241"/>
        <v>0</v>
      </c>
      <c r="W253" s="167">
        <f t="shared" si="242"/>
        <v>0</v>
      </c>
      <c r="X253" s="168">
        <f t="shared" si="243"/>
        <v>1</v>
      </c>
      <c r="Y253" s="160">
        <f t="shared" si="244"/>
        <v>0</v>
      </c>
      <c r="Z253" s="167">
        <f t="shared" si="245"/>
        <v>0</v>
      </c>
      <c r="AA253" s="168">
        <f t="shared" si="246"/>
        <v>1</v>
      </c>
      <c r="AB253" s="160">
        <f t="shared" si="247"/>
        <v>0</v>
      </c>
      <c r="AC253" s="167">
        <f t="shared" si="248"/>
        <v>0</v>
      </c>
      <c r="AD253" s="168">
        <f t="shared" si="249"/>
        <v>1</v>
      </c>
      <c r="AE253" s="160">
        <f t="shared" si="250"/>
        <v>0</v>
      </c>
      <c r="AF253" s="167">
        <f t="shared" si="251"/>
        <v>0</v>
      </c>
      <c r="AG253" s="168">
        <f t="shared" si="252"/>
        <v>1</v>
      </c>
      <c r="AH253" s="160">
        <f t="shared" si="253"/>
        <v>0</v>
      </c>
      <c r="AI253" s="167">
        <f t="shared" si="254"/>
        <v>0</v>
      </c>
      <c r="AJ253" s="168">
        <f t="shared" si="255"/>
        <v>1</v>
      </c>
      <c r="AK253" s="160">
        <f t="shared" si="256"/>
        <v>0</v>
      </c>
      <c r="AL253" s="167">
        <f t="shared" si="257"/>
        <v>0</v>
      </c>
      <c r="AM253" s="168">
        <f t="shared" si="258"/>
        <v>1</v>
      </c>
      <c r="AN253" s="160">
        <f t="shared" si="259"/>
        <v>0</v>
      </c>
      <c r="AO253" s="167">
        <f t="shared" si="260"/>
        <v>0</v>
      </c>
      <c r="AP253" s="168">
        <f t="shared" si="261"/>
        <v>1</v>
      </c>
      <c r="AQ253" s="160">
        <f t="shared" si="262"/>
        <v>0</v>
      </c>
      <c r="AR253" s="167">
        <f t="shared" si="263"/>
        <v>0</v>
      </c>
      <c r="AS253" s="168">
        <f t="shared" si="264"/>
        <v>1</v>
      </c>
      <c r="AT253" s="160">
        <f t="shared" si="265"/>
        <v>0</v>
      </c>
      <c r="AU253" s="167">
        <f t="shared" si="266"/>
        <v>0</v>
      </c>
      <c r="AV253" s="168">
        <f t="shared" si="267"/>
        <v>1</v>
      </c>
      <c r="AW253" s="160">
        <f t="shared" si="268"/>
        <v>0</v>
      </c>
      <c r="AX253" s="167">
        <f t="shared" si="269"/>
        <v>0</v>
      </c>
      <c r="AY253" s="168">
        <f t="shared" si="270"/>
        <v>1</v>
      </c>
      <c r="AZ253" s="160">
        <f t="shared" si="230"/>
        <v>0</v>
      </c>
      <c r="BA253" s="167">
        <f t="shared" si="271"/>
        <v>0</v>
      </c>
      <c r="BB253" s="168">
        <f t="shared" si="272"/>
        <v>1</v>
      </c>
      <c r="BC253" s="160">
        <f t="shared" si="273"/>
        <v>0</v>
      </c>
    </row>
    <row r="254" spans="3:55" ht="17.45" customHeight="1" x14ac:dyDescent="0.2">
      <c r="C254" s="192"/>
      <c r="D254" s="192"/>
      <c r="E254" s="192"/>
      <c r="F254" s="158">
        <f>DATOS!$E$10</f>
        <v>2020</v>
      </c>
      <c r="G254" s="194">
        <v>0.2</v>
      </c>
      <c r="H254" s="192"/>
      <c r="I254" s="178"/>
      <c r="J254" s="166">
        <f t="shared" si="231"/>
        <v>0</v>
      </c>
      <c r="K254" s="160">
        <f t="shared" si="232"/>
        <v>0</v>
      </c>
      <c r="L254" s="160">
        <f t="shared" si="233"/>
        <v>0</v>
      </c>
      <c r="M254" s="160">
        <f t="shared" si="234"/>
        <v>0</v>
      </c>
      <c r="N254" s="160">
        <f t="shared" si="235"/>
        <v>0</v>
      </c>
      <c r="O254" s="195"/>
      <c r="P254" s="167">
        <f t="shared" si="236"/>
        <v>0</v>
      </c>
      <c r="Q254" s="168">
        <f t="shared" si="237"/>
        <v>1</v>
      </c>
      <c r="R254" s="160">
        <f t="shared" si="238"/>
        <v>0</v>
      </c>
      <c r="T254" s="40">
        <f t="shared" si="239"/>
        <v>0</v>
      </c>
      <c r="U254" s="42">
        <f t="shared" si="240"/>
        <v>1</v>
      </c>
      <c r="V254" s="160">
        <f t="shared" si="241"/>
        <v>0</v>
      </c>
      <c r="W254" s="167">
        <f t="shared" si="242"/>
        <v>0</v>
      </c>
      <c r="X254" s="168">
        <f t="shared" si="243"/>
        <v>1</v>
      </c>
      <c r="Y254" s="160">
        <f t="shared" si="244"/>
        <v>0</v>
      </c>
      <c r="Z254" s="167">
        <f t="shared" si="245"/>
        <v>0</v>
      </c>
      <c r="AA254" s="168">
        <f t="shared" si="246"/>
        <v>1</v>
      </c>
      <c r="AB254" s="160">
        <f t="shared" si="247"/>
        <v>0</v>
      </c>
      <c r="AC254" s="167">
        <f t="shared" si="248"/>
        <v>0</v>
      </c>
      <c r="AD254" s="168">
        <f t="shared" si="249"/>
        <v>1</v>
      </c>
      <c r="AE254" s="160">
        <f t="shared" si="250"/>
        <v>0</v>
      </c>
      <c r="AF254" s="167">
        <f t="shared" si="251"/>
        <v>0</v>
      </c>
      <c r="AG254" s="168">
        <f t="shared" si="252"/>
        <v>1</v>
      </c>
      <c r="AH254" s="160">
        <f t="shared" si="253"/>
        <v>0</v>
      </c>
      <c r="AI254" s="167">
        <f t="shared" si="254"/>
        <v>0</v>
      </c>
      <c r="AJ254" s="168">
        <f t="shared" si="255"/>
        <v>1</v>
      </c>
      <c r="AK254" s="160">
        <f t="shared" si="256"/>
        <v>0</v>
      </c>
      <c r="AL254" s="167">
        <f t="shared" si="257"/>
        <v>0</v>
      </c>
      <c r="AM254" s="168">
        <f t="shared" si="258"/>
        <v>1</v>
      </c>
      <c r="AN254" s="160">
        <f t="shared" si="259"/>
        <v>0</v>
      </c>
      <c r="AO254" s="167">
        <f t="shared" si="260"/>
        <v>0</v>
      </c>
      <c r="AP254" s="168">
        <f t="shared" si="261"/>
        <v>1</v>
      </c>
      <c r="AQ254" s="160">
        <f t="shared" si="262"/>
        <v>0</v>
      </c>
      <c r="AR254" s="167">
        <f t="shared" si="263"/>
        <v>0</v>
      </c>
      <c r="AS254" s="168">
        <f t="shared" si="264"/>
        <v>1</v>
      </c>
      <c r="AT254" s="160">
        <f t="shared" si="265"/>
        <v>0</v>
      </c>
      <c r="AU254" s="167">
        <f t="shared" si="266"/>
        <v>0</v>
      </c>
      <c r="AV254" s="168">
        <f t="shared" si="267"/>
        <v>1</v>
      </c>
      <c r="AW254" s="160">
        <f t="shared" si="268"/>
        <v>0</v>
      </c>
      <c r="AX254" s="167">
        <f t="shared" si="269"/>
        <v>0</v>
      </c>
      <c r="AY254" s="168">
        <f t="shared" si="270"/>
        <v>1</v>
      </c>
      <c r="AZ254" s="160">
        <f t="shared" si="230"/>
        <v>0</v>
      </c>
      <c r="BA254" s="167">
        <f t="shared" si="271"/>
        <v>0</v>
      </c>
      <c r="BB254" s="168">
        <f t="shared" si="272"/>
        <v>1</v>
      </c>
      <c r="BC254" s="160">
        <f t="shared" si="273"/>
        <v>0</v>
      </c>
    </row>
    <row r="255" spans="3:55" ht="17.45" customHeight="1" x14ac:dyDescent="0.2">
      <c r="C255" s="192"/>
      <c r="D255" s="192"/>
      <c r="E255" s="192"/>
      <c r="F255" s="158">
        <f>DATOS!$E$10</f>
        <v>2020</v>
      </c>
      <c r="G255" s="194">
        <v>0.2</v>
      </c>
      <c r="H255" s="192"/>
      <c r="I255" s="178"/>
      <c r="J255" s="166">
        <f t="shared" si="231"/>
        <v>0</v>
      </c>
      <c r="K255" s="160">
        <f t="shared" si="232"/>
        <v>0</v>
      </c>
      <c r="L255" s="160">
        <f t="shared" si="233"/>
        <v>0</v>
      </c>
      <c r="M255" s="160">
        <f t="shared" si="234"/>
        <v>0</v>
      </c>
      <c r="N255" s="160">
        <f t="shared" si="235"/>
        <v>0</v>
      </c>
      <c r="O255" s="195"/>
      <c r="P255" s="167">
        <f t="shared" si="236"/>
        <v>0</v>
      </c>
      <c r="Q255" s="168">
        <f t="shared" si="237"/>
        <v>1</v>
      </c>
      <c r="R255" s="160">
        <f t="shared" si="238"/>
        <v>0</v>
      </c>
      <c r="T255" s="40">
        <f t="shared" si="239"/>
        <v>0</v>
      </c>
      <c r="U255" s="42">
        <f t="shared" si="240"/>
        <v>1</v>
      </c>
      <c r="V255" s="160">
        <f t="shared" si="241"/>
        <v>0</v>
      </c>
      <c r="W255" s="167">
        <f t="shared" si="242"/>
        <v>0</v>
      </c>
      <c r="X255" s="168">
        <f t="shared" si="243"/>
        <v>1</v>
      </c>
      <c r="Y255" s="160">
        <f t="shared" si="244"/>
        <v>0</v>
      </c>
      <c r="Z255" s="167">
        <f t="shared" si="245"/>
        <v>0</v>
      </c>
      <c r="AA255" s="168">
        <f t="shared" si="246"/>
        <v>1</v>
      </c>
      <c r="AB255" s="160">
        <f t="shared" si="247"/>
        <v>0</v>
      </c>
      <c r="AC255" s="167">
        <f t="shared" si="248"/>
        <v>0</v>
      </c>
      <c r="AD255" s="168">
        <f t="shared" si="249"/>
        <v>1</v>
      </c>
      <c r="AE255" s="160">
        <f t="shared" si="250"/>
        <v>0</v>
      </c>
      <c r="AF255" s="167">
        <f t="shared" si="251"/>
        <v>0</v>
      </c>
      <c r="AG255" s="168">
        <f t="shared" si="252"/>
        <v>1</v>
      </c>
      <c r="AH255" s="160">
        <f t="shared" si="253"/>
        <v>0</v>
      </c>
      <c r="AI255" s="167">
        <f t="shared" si="254"/>
        <v>0</v>
      </c>
      <c r="AJ255" s="168">
        <f t="shared" si="255"/>
        <v>1</v>
      </c>
      <c r="AK255" s="160">
        <f t="shared" si="256"/>
        <v>0</v>
      </c>
      <c r="AL255" s="167">
        <f t="shared" si="257"/>
        <v>0</v>
      </c>
      <c r="AM255" s="168">
        <f t="shared" si="258"/>
        <v>1</v>
      </c>
      <c r="AN255" s="160">
        <f t="shared" si="259"/>
        <v>0</v>
      </c>
      <c r="AO255" s="167">
        <f t="shared" si="260"/>
        <v>0</v>
      </c>
      <c r="AP255" s="168">
        <f t="shared" si="261"/>
        <v>1</v>
      </c>
      <c r="AQ255" s="160">
        <f t="shared" si="262"/>
        <v>0</v>
      </c>
      <c r="AR255" s="167">
        <f t="shared" si="263"/>
        <v>0</v>
      </c>
      <c r="AS255" s="168">
        <f t="shared" si="264"/>
        <v>1</v>
      </c>
      <c r="AT255" s="160">
        <f t="shared" si="265"/>
        <v>0</v>
      </c>
      <c r="AU255" s="167">
        <f t="shared" si="266"/>
        <v>0</v>
      </c>
      <c r="AV255" s="168">
        <f t="shared" si="267"/>
        <v>1</v>
      </c>
      <c r="AW255" s="160">
        <f t="shared" si="268"/>
        <v>0</v>
      </c>
      <c r="AX255" s="167">
        <f t="shared" si="269"/>
        <v>0</v>
      </c>
      <c r="AY255" s="168">
        <f t="shared" si="270"/>
        <v>1</v>
      </c>
      <c r="AZ255" s="160">
        <f t="shared" si="230"/>
        <v>0</v>
      </c>
      <c r="BA255" s="167">
        <f t="shared" si="271"/>
        <v>0</v>
      </c>
      <c r="BB255" s="168">
        <f t="shared" si="272"/>
        <v>1</v>
      </c>
      <c r="BC255" s="160">
        <f t="shared" si="273"/>
        <v>0</v>
      </c>
    </row>
    <row r="256" spans="3:55" ht="17.45" customHeight="1" x14ac:dyDescent="0.2">
      <c r="C256" s="192"/>
      <c r="D256" s="192"/>
      <c r="E256" s="192"/>
      <c r="F256" s="158">
        <f>DATOS!$E$10</f>
        <v>2020</v>
      </c>
      <c r="G256" s="194">
        <v>0.2</v>
      </c>
      <c r="H256" s="192"/>
      <c r="I256" s="178"/>
      <c r="J256" s="166">
        <f t="shared" si="231"/>
        <v>0</v>
      </c>
      <c r="K256" s="160">
        <f t="shared" si="232"/>
        <v>0</v>
      </c>
      <c r="L256" s="160">
        <f t="shared" si="233"/>
        <v>0</v>
      </c>
      <c r="M256" s="160">
        <f t="shared" si="234"/>
        <v>0</v>
      </c>
      <c r="N256" s="160">
        <f t="shared" si="235"/>
        <v>0</v>
      </c>
      <c r="O256" s="195"/>
      <c r="P256" s="167">
        <f t="shared" si="236"/>
        <v>0</v>
      </c>
      <c r="Q256" s="168">
        <f t="shared" si="237"/>
        <v>1</v>
      </c>
      <c r="R256" s="160">
        <f t="shared" si="238"/>
        <v>0</v>
      </c>
      <c r="T256" s="40">
        <f t="shared" ref="T256:T276" si="274">IF($E256=0,0,IF($E256=$F256,LOOKUP($D256,$T$4:$T$15,V$4:V$15),V$3))</f>
        <v>0</v>
      </c>
      <c r="U256" s="42">
        <f t="shared" ref="U256:U276" si="275">IF($O256=0,1,T256/$O256)</f>
        <v>1</v>
      </c>
      <c r="V256" s="160">
        <f t="shared" si="241"/>
        <v>0</v>
      </c>
      <c r="W256" s="167">
        <f t="shared" si="242"/>
        <v>0</v>
      </c>
      <c r="X256" s="168">
        <f t="shared" si="243"/>
        <v>1</v>
      </c>
      <c r="Y256" s="160">
        <f t="shared" si="244"/>
        <v>0</v>
      </c>
      <c r="Z256" s="167">
        <f t="shared" si="245"/>
        <v>0</v>
      </c>
      <c r="AA256" s="168">
        <f t="shared" si="246"/>
        <v>1</v>
      </c>
      <c r="AB256" s="160">
        <f t="shared" si="247"/>
        <v>0</v>
      </c>
      <c r="AC256" s="167">
        <f t="shared" si="248"/>
        <v>0</v>
      </c>
      <c r="AD256" s="168">
        <f t="shared" si="249"/>
        <v>1</v>
      </c>
      <c r="AE256" s="160">
        <f t="shared" si="250"/>
        <v>0</v>
      </c>
      <c r="AF256" s="167">
        <f t="shared" si="251"/>
        <v>0</v>
      </c>
      <c r="AG256" s="168">
        <f t="shared" si="252"/>
        <v>1</v>
      </c>
      <c r="AH256" s="160">
        <f t="shared" si="253"/>
        <v>0</v>
      </c>
      <c r="AI256" s="167">
        <f t="shared" si="254"/>
        <v>0</v>
      </c>
      <c r="AJ256" s="168">
        <f t="shared" si="255"/>
        <v>1</v>
      </c>
      <c r="AK256" s="160">
        <f t="shared" si="256"/>
        <v>0</v>
      </c>
      <c r="AL256" s="167">
        <f t="shared" si="257"/>
        <v>0</v>
      </c>
      <c r="AM256" s="168">
        <f t="shared" si="258"/>
        <v>1</v>
      </c>
      <c r="AN256" s="160">
        <f t="shared" si="259"/>
        <v>0</v>
      </c>
      <c r="AO256" s="167">
        <f t="shared" si="260"/>
        <v>0</v>
      </c>
      <c r="AP256" s="168">
        <f t="shared" si="261"/>
        <v>1</v>
      </c>
      <c r="AQ256" s="160">
        <f t="shared" si="262"/>
        <v>0</v>
      </c>
      <c r="AR256" s="167">
        <f t="shared" si="263"/>
        <v>0</v>
      </c>
      <c r="AS256" s="168">
        <f t="shared" si="264"/>
        <v>1</v>
      </c>
      <c r="AT256" s="160">
        <f t="shared" si="265"/>
        <v>0</v>
      </c>
      <c r="AU256" s="167">
        <f t="shared" si="266"/>
        <v>0</v>
      </c>
      <c r="AV256" s="168">
        <f t="shared" si="267"/>
        <v>1</v>
      </c>
      <c r="AW256" s="160">
        <f t="shared" si="268"/>
        <v>0</v>
      </c>
      <c r="AX256" s="167">
        <f t="shared" si="269"/>
        <v>0</v>
      </c>
      <c r="AY256" s="168">
        <f t="shared" si="270"/>
        <v>1</v>
      </c>
      <c r="AZ256" s="160">
        <f t="shared" si="230"/>
        <v>0</v>
      </c>
      <c r="BA256" s="167">
        <f t="shared" si="271"/>
        <v>0</v>
      </c>
      <c r="BB256" s="168">
        <f t="shared" si="272"/>
        <v>1</v>
      </c>
      <c r="BC256" s="160">
        <f t="shared" si="273"/>
        <v>0</v>
      </c>
    </row>
    <row r="257" spans="3:55" ht="17.45" customHeight="1" x14ac:dyDescent="0.2">
      <c r="C257" s="192"/>
      <c r="D257" s="192"/>
      <c r="E257" s="192"/>
      <c r="F257" s="158">
        <f>DATOS!$E$10</f>
        <v>2020</v>
      </c>
      <c r="G257" s="194">
        <v>0.2</v>
      </c>
      <c r="H257" s="192"/>
      <c r="I257" s="178"/>
      <c r="J257" s="166">
        <f t="shared" si="231"/>
        <v>0</v>
      </c>
      <c r="K257" s="160">
        <f t="shared" si="232"/>
        <v>0</v>
      </c>
      <c r="L257" s="160">
        <f t="shared" si="233"/>
        <v>0</v>
      </c>
      <c r="M257" s="160">
        <f t="shared" si="234"/>
        <v>0</v>
      </c>
      <c r="N257" s="160">
        <f t="shared" si="235"/>
        <v>0</v>
      </c>
      <c r="O257" s="195"/>
      <c r="P257" s="167">
        <f t="shared" si="236"/>
        <v>0</v>
      </c>
      <c r="Q257" s="168">
        <f t="shared" si="237"/>
        <v>1</v>
      </c>
      <c r="R257" s="160">
        <f t="shared" si="238"/>
        <v>0</v>
      </c>
      <c r="T257" s="40">
        <f t="shared" si="274"/>
        <v>0</v>
      </c>
      <c r="U257" s="42">
        <f t="shared" si="275"/>
        <v>1</v>
      </c>
      <c r="V257" s="160">
        <f t="shared" si="241"/>
        <v>0</v>
      </c>
      <c r="W257" s="167">
        <f t="shared" si="242"/>
        <v>0</v>
      </c>
      <c r="X257" s="168">
        <f t="shared" si="243"/>
        <v>1</v>
      </c>
      <c r="Y257" s="160">
        <f t="shared" si="244"/>
        <v>0</v>
      </c>
      <c r="Z257" s="167">
        <f t="shared" si="245"/>
        <v>0</v>
      </c>
      <c r="AA257" s="168">
        <f t="shared" si="246"/>
        <v>1</v>
      </c>
      <c r="AB257" s="160">
        <f t="shared" si="247"/>
        <v>0</v>
      </c>
      <c r="AC257" s="167">
        <f t="shared" si="248"/>
        <v>0</v>
      </c>
      <c r="AD257" s="168">
        <f t="shared" si="249"/>
        <v>1</v>
      </c>
      <c r="AE257" s="160">
        <f t="shared" si="250"/>
        <v>0</v>
      </c>
      <c r="AF257" s="167">
        <f t="shared" si="251"/>
        <v>0</v>
      </c>
      <c r="AG257" s="168">
        <f t="shared" si="252"/>
        <v>1</v>
      </c>
      <c r="AH257" s="160">
        <f t="shared" si="253"/>
        <v>0</v>
      </c>
      <c r="AI257" s="167">
        <f t="shared" si="254"/>
        <v>0</v>
      </c>
      <c r="AJ257" s="168">
        <f t="shared" si="255"/>
        <v>1</v>
      </c>
      <c r="AK257" s="160">
        <f t="shared" si="256"/>
        <v>0</v>
      </c>
      <c r="AL257" s="167">
        <f t="shared" si="257"/>
        <v>0</v>
      </c>
      <c r="AM257" s="168">
        <f t="shared" si="258"/>
        <v>1</v>
      </c>
      <c r="AN257" s="160">
        <f t="shared" si="259"/>
        <v>0</v>
      </c>
      <c r="AO257" s="167">
        <f t="shared" si="260"/>
        <v>0</v>
      </c>
      <c r="AP257" s="168">
        <f t="shared" si="261"/>
        <v>1</v>
      </c>
      <c r="AQ257" s="160">
        <f t="shared" si="262"/>
        <v>0</v>
      </c>
      <c r="AR257" s="167">
        <f t="shared" si="263"/>
        <v>0</v>
      </c>
      <c r="AS257" s="168">
        <f t="shared" si="264"/>
        <v>1</v>
      </c>
      <c r="AT257" s="160">
        <f t="shared" si="265"/>
        <v>0</v>
      </c>
      <c r="AU257" s="167">
        <f t="shared" si="266"/>
        <v>0</v>
      </c>
      <c r="AV257" s="168">
        <f t="shared" si="267"/>
        <v>1</v>
      </c>
      <c r="AW257" s="160">
        <f t="shared" si="268"/>
        <v>0</v>
      </c>
      <c r="AX257" s="167">
        <f t="shared" si="269"/>
        <v>0</v>
      </c>
      <c r="AY257" s="168">
        <f t="shared" si="270"/>
        <v>1</v>
      </c>
      <c r="AZ257" s="160">
        <f t="shared" si="230"/>
        <v>0</v>
      </c>
      <c r="BA257" s="167">
        <f t="shared" si="271"/>
        <v>0</v>
      </c>
      <c r="BB257" s="168">
        <f t="shared" si="272"/>
        <v>1</v>
      </c>
      <c r="BC257" s="160">
        <f t="shared" si="273"/>
        <v>0</v>
      </c>
    </row>
    <row r="258" spans="3:55" ht="17.45" customHeight="1" x14ac:dyDescent="0.2">
      <c r="C258" s="192"/>
      <c r="D258" s="192"/>
      <c r="E258" s="192"/>
      <c r="F258" s="158">
        <f>DATOS!$E$10</f>
        <v>2020</v>
      </c>
      <c r="G258" s="194">
        <v>0.2</v>
      </c>
      <c r="H258" s="192"/>
      <c r="I258" s="178"/>
      <c r="J258" s="166">
        <f t="shared" si="231"/>
        <v>0</v>
      </c>
      <c r="K258" s="160">
        <f t="shared" si="232"/>
        <v>0</v>
      </c>
      <c r="L258" s="160">
        <f t="shared" si="233"/>
        <v>0</v>
      </c>
      <c r="M258" s="160">
        <f t="shared" si="234"/>
        <v>0</v>
      </c>
      <c r="N258" s="160">
        <f t="shared" si="235"/>
        <v>0</v>
      </c>
      <c r="O258" s="195"/>
      <c r="P258" s="167">
        <f t="shared" si="236"/>
        <v>0</v>
      </c>
      <c r="Q258" s="168">
        <f t="shared" si="237"/>
        <v>1</v>
      </c>
      <c r="R258" s="160">
        <f t="shared" si="238"/>
        <v>0</v>
      </c>
      <c r="T258" s="40">
        <f t="shared" si="274"/>
        <v>0</v>
      </c>
      <c r="U258" s="42">
        <f t="shared" si="275"/>
        <v>1</v>
      </c>
      <c r="V258" s="160">
        <f t="shared" si="241"/>
        <v>0</v>
      </c>
      <c r="W258" s="167">
        <f t="shared" si="242"/>
        <v>0</v>
      </c>
      <c r="X258" s="168">
        <f t="shared" si="243"/>
        <v>1</v>
      </c>
      <c r="Y258" s="160">
        <f t="shared" si="244"/>
        <v>0</v>
      </c>
      <c r="Z258" s="167">
        <f t="shared" si="245"/>
        <v>0</v>
      </c>
      <c r="AA258" s="168">
        <f t="shared" si="246"/>
        <v>1</v>
      </c>
      <c r="AB258" s="160">
        <f t="shared" si="247"/>
        <v>0</v>
      </c>
      <c r="AC258" s="167">
        <f t="shared" si="248"/>
        <v>0</v>
      </c>
      <c r="AD258" s="168">
        <f t="shared" si="249"/>
        <v>1</v>
      </c>
      <c r="AE258" s="160">
        <f t="shared" si="250"/>
        <v>0</v>
      </c>
      <c r="AF258" s="167">
        <f t="shared" si="251"/>
        <v>0</v>
      </c>
      <c r="AG258" s="168">
        <f t="shared" si="252"/>
        <v>1</v>
      </c>
      <c r="AH258" s="160">
        <f t="shared" si="253"/>
        <v>0</v>
      </c>
      <c r="AI258" s="167">
        <f t="shared" si="254"/>
        <v>0</v>
      </c>
      <c r="AJ258" s="168">
        <f t="shared" si="255"/>
        <v>1</v>
      </c>
      <c r="AK258" s="160">
        <f t="shared" si="256"/>
        <v>0</v>
      </c>
      <c r="AL258" s="167">
        <f t="shared" si="257"/>
        <v>0</v>
      </c>
      <c r="AM258" s="168">
        <f t="shared" si="258"/>
        <v>1</v>
      </c>
      <c r="AN258" s="160">
        <f t="shared" si="259"/>
        <v>0</v>
      </c>
      <c r="AO258" s="167">
        <f t="shared" si="260"/>
        <v>0</v>
      </c>
      <c r="AP258" s="168">
        <f t="shared" si="261"/>
        <v>1</v>
      </c>
      <c r="AQ258" s="160">
        <f t="shared" si="262"/>
        <v>0</v>
      </c>
      <c r="AR258" s="167">
        <f t="shared" si="263"/>
        <v>0</v>
      </c>
      <c r="AS258" s="168">
        <f t="shared" si="264"/>
        <v>1</v>
      </c>
      <c r="AT258" s="160">
        <f t="shared" si="265"/>
        <v>0</v>
      </c>
      <c r="AU258" s="167">
        <f t="shared" si="266"/>
        <v>0</v>
      </c>
      <c r="AV258" s="168">
        <f t="shared" si="267"/>
        <v>1</v>
      </c>
      <c r="AW258" s="160">
        <f t="shared" si="268"/>
        <v>0</v>
      </c>
      <c r="AX258" s="167">
        <f t="shared" si="269"/>
        <v>0</v>
      </c>
      <c r="AY258" s="168">
        <f t="shared" si="270"/>
        <v>1</v>
      </c>
      <c r="AZ258" s="160">
        <f t="shared" si="230"/>
        <v>0</v>
      </c>
      <c r="BA258" s="167">
        <f t="shared" si="271"/>
        <v>0</v>
      </c>
      <c r="BB258" s="168">
        <f t="shared" si="272"/>
        <v>1</v>
      </c>
      <c r="BC258" s="160">
        <f t="shared" si="273"/>
        <v>0</v>
      </c>
    </row>
    <row r="259" spans="3:55" ht="17.45" customHeight="1" x14ac:dyDescent="0.2">
      <c r="C259" s="192"/>
      <c r="D259" s="192"/>
      <c r="E259" s="192"/>
      <c r="F259" s="158">
        <f>DATOS!$E$10</f>
        <v>2020</v>
      </c>
      <c r="G259" s="194">
        <v>0.2</v>
      </c>
      <c r="H259" s="192"/>
      <c r="I259" s="178"/>
      <c r="J259" s="166">
        <f t="shared" si="231"/>
        <v>0</v>
      </c>
      <c r="K259" s="160">
        <f t="shared" si="232"/>
        <v>0</v>
      </c>
      <c r="L259" s="160">
        <f t="shared" si="233"/>
        <v>0</v>
      </c>
      <c r="M259" s="160">
        <f t="shared" si="234"/>
        <v>0</v>
      </c>
      <c r="N259" s="160">
        <f t="shared" si="235"/>
        <v>0</v>
      </c>
      <c r="O259" s="195"/>
      <c r="P259" s="167">
        <f t="shared" si="236"/>
        <v>0</v>
      </c>
      <c r="Q259" s="168">
        <f t="shared" si="237"/>
        <v>1</v>
      </c>
      <c r="R259" s="160">
        <f t="shared" si="238"/>
        <v>0</v>
      </c>
      <c r="T259" s="40">
        <f t="shared" si="274"/>
        <v>0</v>
      </c>
      <c r="U259" s="42">
        <f t="shared" si="275"/>
        <v>1</v>
      </c>
      <c r="V259" s="160">
        <f t="shared" si="241"/>
        <v>0</v>
      </c>
      <c r="W259" s="167">
        <f t="shared" si="242"/>
        <v>0</v>
      </c>
      <c r="X259" s="168">
        <f t="shared" si="243"/>
        <v>1</v>
      </c>
      <c r="Y259" s="160">
        <f t="shared" si="244"/>
        <v>0</v>
      </c>
      <c r="Z259" s="167">
        <f t="shared" si="245"/>
        <v>0</v>
      </c>
      <c r="AA259" s="168">
        <f t="shared" si="246"/>
        <v>1</v>
      </c>
      <c r="AB259" s="160">
        <f t="shared" si="247"/>
        <v>0</v>
      </c>
      <c r="AC259" s="167">
        <f t="shared" si="248"/>
        <v>0</v>
      </c>
      <c r="AD259" s="168">
        <f t="shared" si="249"/>
        <v>1</v>
      </c>
      <c r="AE259" s="160">
        <f t="shared" si="250"/>
        <v>0</v>
      </c>
      <c r="AF259" s="167">
        <f t="shared" si="251"/>
        <v>0</v>
      </c>
      <c r="AG259" s="168">
        <f t="shared" si="252"/>
        <v>1</v>
      </c>
      <c r="AH259" s="160">
        <f t="shared" si="253"/>
        <v>0</v>
      </c>
      <c r="AI259" s="167">
        <f t="shared" si="254"/>
        <v>0</v>
      </c>
      <c r="AJ259" s="168">
        <f t="shared" si="255"/>
        <v>1</v>
      </c>
      <c r="AK259" s="160">
        <f t="shared" si="256"/>
        <v>0</v>
      </c>
      <c r="AL259" s="167">
        <f t="shared" si="257"/>
        <v>0</v>
      </c>
      <c r="AM259" s="168">
        <f t="shared" si="258"/>
        <v>1</v>
      </c>
      <c r="AN259" s="160">
        <f t="shared" si="259"/>
        <v>0</v>
      </c>
      <c r="AO259" s="167">
        <f t="shared" si="260"/>
        <v>0</v>
      </c>
      <c r="AP259" s="168">
        <f t="shared" si="261"/>
        <v>1</v>
      </c>
      <c r="AQ259" s="160">
        <f t="shared" si="262"/>
        <v>0</v>
      </c>
      <c r="AR259" s="167">
        <f t="shared" si="263"/>
        <v>0</v>
      </c>
      <c r="AS259" s="168">
        <f t="shared" si="264"/>
        <v>1</v>
      </c>
      <c r="AT259" s="160">
        <f t="shared" si="265"/>
        <v>0</v>
      </c>
      <c r="AU259" s="167">
        <f t="shared" si="266"/>
        <v>0</v>
      </c>
      <c r="AV259" s="168">
        <f t="shared" si="267"/>
        <v>1</v>
      </c>
      <c r="AW259" s="160">
        <f t="shared" si="268"/>
        <v>0</v>
      </c>
      <c r="AX259" s="167">
        <f t="shared" si="269"/>
        <v>0</v>
      </c>
      <c r="AY259" s="168">
        <f t="shared" si="270"/>
        <v>1</v>
      </c>
      <c r="AZ259" s="160">
        <f t="shared" si="230"/>
        <v>0</v>
      </c>
      <c r="BA259" s="167">
        <f t="shared" si="271"/>
        <v>0</v>
      </c>
      <c r="BB259" s="168">
        <f t="shared" si="272"/>
        <v>1</v>
      </c>
      <c r="BC259" s="160">
        <f t="shared" si="273"/>
        <v>0</v>
      </c>
    </row>
    <row r="260" spans="3:55" ht="17.45" customHeight="1" x14ac:dyDescent="0.2">
      <c r="C260" s="192"/>
      <c r="D260" s="192"/>
      <c r="E260" s="192"/>
      <c r="F260" s="158">
        <f>DATOS!$E$10</f>
        <v>2020</v>
      </c>
      <c r="G260" s="194">
        <v>0.2</v>
      </c>
      <c r="H260" s="192"/>
      <c r="I260" s="178"/>
      <c r="J260" s="166">
        <f t="shared" si="231"/>
        <v>0</v>
      </c>
      <c r="K260" s="160">
        <f t="shared" si="232"/>
        <v>0</v>
      </c>
      <c r="L260" s="160">
        <f t="shared" si="233"/>
        <v>0</v>
      </c>
      <c r="M260" s="160">
        <f t="shared" si="234"/>
        <v>0</v>
      </c>
      <c r="N260" s="160">
        <f t="shared" si="235"/>
        <v>0</v>
      </c>
      <c r="O260" s="195"/>
      <c r="P260" s="167">
        <f t="shared" si="236"/>
        <v>0</v>
      </c>
      <c r="Q260" s="168">
        <f t="shared" si="237"/>
        <v>1</v>
      </c>
      <c r="R260" s="160">
        <f t="shared" si="238"/>
        <v>0</v>
      </c>
      <c r="T260" s="40">
        <f t="shared" si="274"/>
        <v>0</v>
      </c>
      <c r="U260" s="42">
        <f t="shared" si="275"/>
        <v>1</v>
      </c>
      <c r="V260" s="160">
        <f t="shared" si="241"/>
        <v>0</v>
      </c>
      <c r="W260" s="167">
        <f t="shared" si="242"/>
        <v>0</v>
      </c>
      <c r="X260" s="168">
        <f t="shared" si="243"/>
        <v>1</v>
      </c>
      <c r="Y260" s="160">
        <f t="shared" si="244"/>
        <v>0</v>
      </c>
      <c r="Z260" s="167">
        <f t="shared" si="245"/>
        <v>0</v>
      </c>
      <c r="AA260" s="168">
        <f t="shared" si="246"/>
        <v>1</v>
      </c>
      <c r="AB260" s="160">
        <f t="shared" si="247"/>
        <v>0</v>
      </c>
      <c r="AC260" s="167">
        <f t="shared" si="248"/>
        <v>0</v>
      </c>
      <c r="AD260" s="168">
        <f t="shared" si="249"/>
        <v>1</v>
      </c>
      <c r="AE260" s="160">
        <f t="shared" si="250"/>
        <v>0</v>
      </c>
      <c r="AF260" s="167">
        <f t="shared" si="251"/>
        <v>0</v>
      </c>
      <c r="AG260" s="168">
        <f t="shared" si="252"/>
        <v>1</v>
      </c>
      <c r="AH260" s="160">
        <f t="shared" si="253"/>
        <v>0</v>
      </c>
      <c r="AI260" s="167">
        <f t="shared" si="254"/>
        <v>0</v>
      </c>
      <c r="AJ260" s="168">
        <f t="shared" si="255"/>
        <v>1</v>
      </c>
      <c r="AK260" s="160">
        <f t="shared" si="256"/>
        <v>0</v>
      </c>
      <c r="AL260" s="167">
        <f t="shared" si="257"/>
        <v>0</v>
      </c>
      <c r="AM260" s="168">
        <f t="shared" si="258"/>
        <v>1</v>
      </c>
      <c r="AN260" s="160">
        <f t="shared" si="259"/>
        <v>0</v>
      </c>
      <c r="AO260" s="167">
        <f t="shared" si="260"/>
        <v>0</v>
      </c>
      <c r="AP260" s="168">
        <f t="shared" si="261"/>
        <v>1</v>
      </c>
      <c r="AQ260" s="160">
        <f t="shared" si="262"/>
        <v>0</v>
      </c>
      <c r="AR260" s="167">
        <f t="shared" si="263"/>
        <v>0</v>
      </c>
      <c r="AS260" s="168">
        <f t="shared" si="264"/>
        <v>1</v>
      </c>
      <c r="AT260" s="160">
        <f t="shared" si="265"/>
        <v>0</v>
      </c>
      <c r="AU260" s="167">
        <f t="shared" si="266"/>
        <v>0</v>
      </c>
      <c r="AV260" s="168">
        <f t="shared" si="267"/>
        <v>1</v>
      </c>
      <c r="AW260" s="160">
        <f t="shared" si="268"/>
        <v>0</v>
      </c>
      <c r="AX260" s="167">
        <f t="shared" si="269"/>
        <v>0</v>
      </c>
      <c r="AY260" s="168">
        <f t="shared" si="270"/>
        <v>1</v>
      </c>
      <c r="AZ260" s="160">
        <f t="shared" si="230"/>
        <v>0</v>
      </c>
      <c r="BA260" s="167">
        <f t="shared" si="271"/>
        <v>0</v>
      </c>
      <c r="BB260" s="168">
        <f t="shared" si="272"/>
        <v>1</v>
      </c>
      <c r="BC260" s="160">
        <f t="shared" si="273"/>
        <v>0</v>
      </c>
    </row>
    <row r="261" spans="3:55" ht="17.45" customHeight="1" x14ac:dyDescent="0.2">
      <c r="C261" s="192"/>
      <c r="D261" s="192"/>
      <c r="E261" s="192"/>
      <c r="F261" s="158">
        <f>DATOS!$E$10</f>
        <v>2020</v>
      </c>
      <c r="G261" s="194">
        <v>0.2</v>
      </c>
      <c r="H261" s="192"/>
      <c r="I261" s="178"/>
      <c r="J261" s="166">
        <f t="shared" si="231"/>
        <v>0</v>
      </c>
      <c r="K261" s="160">
        <f t="shared" si="232"/>
        <v>0</v>
      </c>
      <c r="L261" s="160">
        <f t="shared" si="233"/>
        <v>0</v>
      </c>
      <c r="M261" s="160">
        <f t="shared" si="234"/>
        <v>0</v>
      </c>
      <c r="N261" s="160">
        <f t="shared" si="235"/>
        <v>0</v>
      </c>
      <c r="O261" s="195"/>
      <c r="P261" s="167">
        <f t="shared" si="236"/>
        <v>0</v>
      </c>
      <c r="Q261" s="168">
        <f t="shared" si="237"/>
        <v>1</v>
      </c>
      <c r="R261" s="160">
        <f t="shared" si="238"/>
        <v>0</v>
      </c>
      <c r="T261" s="40">
        <f t="shared" si="274"/>
        <v>0</v>
      </c>
      <c r="U261" s="42">
        <f t="shared" si="275"/>
        <v>1</v>
      </c>
      <c r="V261" s="160">
        <f t="shared" si="241"/>
        <v>0</v>
      </c>
      <c r="W261" s="167">
        <f t="shared" si="242"/>
        <v>0</v>
      </c>
      <c r="X261" s="168">
        <f t="shared" si="243"/>
        <v>1</v>
      </c>
      <c r="Y261" s="160">
        <f t="shared" si="244"/>
        <v>0</v>
      </c>
      <c r="Z261" s="167">
        <f t="shared" si="245"/>
        <v>0</v>
      </c>
      <c r="AA261" s="168">
        <f t="shared" si="246"/>
        <v>1</v>
      </c>
      <c r="AB261" s="160">
        <f t="shared" si="247"/>
        <v>0</v>
      </c>
      <c r="AC261" s="167">
        <f t="shared" si="248"/>
        <v>0</v>
      </c>
      <c r="AD261" s="168">
        <f t="shared" si="249"/>
        <v>1</v>
      </c>
      <c r="AE261" s="160">
        <f t="shared" si="250"/>
        <v>0</v>
      </c>
      <c r="AF261" s="167">
        <f t="shared" si="251"/>
        <v>0</v>
      </c>
      <c r="AG261" s="168">
        <f t="shared" si="252"/>
        <v>1</v>
      </c>
      <c r="AH261" s="160">
        <f t="shared" si="253"/>
        <v>0</v>
      </c>
      <c r="AI261" s="167">
        <f t="shared" si="254"/>
        <v>0</v>
      </c>
      <c r="AJ261" s="168">
        <f t="shared" si="255"/>
        <v>1</v>
      </c>
      <c r="AK261" s="160">
        <f t="shared" si="256"/>
        <v>0</v>
      </c>
      <c r="AL261" s="167">
        <f t="shared" si="257"/>
        <v>0</v>
      </c>
      <c r="AM261" s="168">
        <f t="shared" si="258"/>
        <v>1</v>
      </c>
      <c r="AN261" s="160">
        <f t="shared" si="259"/>
        <v>0</v>
      </c>
      <c r="AO261" s="167">
        <f t="shared" si="260"/>
        <v>0</v>
      </c>
      <c r="AP261" s="168">
        <f t="shared" si="261"/>
        <v>1</v>
      </c>
      <c r="AQ261" s="160">
        <f t="shared" si="262"/>
        <v>0</v>
      </c>
      <c r="AR261" s="167">
        <f t="shared" si="263"/>
        <v>0</v>
      </c>
      <c r="AS261" s="168">
        <f t="shared" si="264"/>
        <v>1</v>
      </c>
      <c r="AT261" s="160">
        <f t="shared" si="265"/>
        <v>0</v>
      </c>
      <c r="AU261" s="167">
        <f t="shared" si="266"/>
        <v>0</v>
      </c>
      <c r="AV261" s="168">
        <f t="shared" si="267"/>
        <v>1</v>
      </c>
      <c r="AW261" s="160">
        <f t="shared" si="268"/>
        <v>0</v>
      </c>
      <c r="AX261" s="167">
        <f t="shared" si="269"/>
        <v>0</v>
      </c>
      <c r="AY261" s="168">
        <f t="shared" si="270"/>
        <v>1</v>
      </c>
      <c r="AZ261" s="160">
        <f t="shared" si="230"/>
        <v>0</v>
      </c>
      <c r="BA261" s="167">
        <f t="shared" si="271"/>
        <v>0</v>
      </c>
      <c r="BB261" s="168">
        <f t="shared" si="272"/>
        <v>1</v>
      </c>
      <c r="BC261" s="160">
        <f t="shared" si="273"/>
        <v>0</v>
      </c>
    </row>
    <row r="262" spans="3:55" ht="17.45" customHeight="1" x14ac:dyDescent="0.2">
      <c r="C262" s="192"/>
      <c r="D262" s="192"/>
      <c r="E262" s="192"/>
      <c r="F262" s="158">
        <f>DATOS!$E$10</f>
        <v>2020</v>
      </c>
      <c r="G262" s="194">
        <v>0.2</v>
      </c>
      <c r="H262" s="192"/>
      <c r="I262" s="178"/>
      <c r="J262" s="166">
        <f t="shared" si="231"/>
        <v>0</v>
      </c>
      <c r="K262" s="160">
        <f t="shared" si="232"/>
        <v>0</v>
      </c>
      <c r="L262" s="160">
        <f t="shared" si="233"/>
        <v>0</v>
      </c>
      <c r="M262" s="160">
        <f t="shared" si="234"/>
        <v>0</v>
      </c>
      <c r="N262" s="160">
        <f t="shared" si="235"/>
        <v>0</v>
      </c>
      <c r="O262" s="195"/>
      <c r="P262" s="167">
        <f t="shared" si="236"/>
        <v>0</v>
      </c>
      <c r="Q262" s="168">
        <f t="shared" si="237"/>
        <v>1</v>
      </c>
      <c r="R262" s="160">
        <f t="shared" si="238"/>
        <v>0</v>
      </c>
      <c r="T262" s="40">
        <f t="shared" si="274"/>
        <v>0</v>
      </c>
      <c r="U262" s="42">
        <f t="shared" si="275"/>
        <v>1</v>
      </c>
      <c r="V262" s="160">
        <f t="shared" si="241"/>
        <v>0</v>
      </c>
      <c r="W262" s="167">
        <f t="shared" si="242"/>
        <v>0</v>
      </c>
      <c r="X262" s="168">
        <f t="shared" si="243"/>
        <v>1</v>
      </c>
      <c r="Y262" s="160">
        <f t="shared" si="244"/>
        <v>0</v>
      </c>
      <c r="Z262" s="167">
        <f t="shared" si="245"/>
        <v>0</v>
      </c>
      <c r="AA262" s="168">
        <f t="shared" si="246"/>
        <v>1</v>
      </c>
      <c r="AB262" s="160">
        <f t="shared" si="247"/>
        <v>0</v>
      </c>
      <c r="AC262" s="167">
        <f t="shared" si="248"/>
        <v>0</v>
      </c>
      <c r="AD262" s="168">
        <f t="shared" si="249"/>
        <v>1</v>
      </c>
      <c r="AE262" s="160">
        <f t="shared" si="250"/>
        <v>0</v>
      </c>
      <c r="AF262" s="167">
        <f t="shared" si="251"/>
        <v>0</v>
      </c>
      <c r="AG262" s="168">
        <f t="shared" si="252"/>
        <v>1</v>
      </c>
      <c r="AH262" s="160">
        <f t="shared" si="253"/>
        <v>0</v>
      </c>
      <c r="AI262" s="167">
        <f t="shared" si="254"/>
        <v>0</v>
      </c>
      <c r="AJ262" s="168">
        <f t="shared" si="255"/>
        <v>1</v>
      </c>
      <c r="AK262" s="160">
        <f t="shared" si="256"/>
        <v>0</v>
      </c>
      <c r="AL262" s="167">
        <f t="shared" si="257"/>
        <v>0</v>
      </c>
      <c r="AM262" s="168">
        <f t="shared" si="258"/>
        <v>1</v>
      </c>
      <c r="AN262" s="160">
        <f t="shared" si="259"/>
        <v>0</v>
      </c>
      <c r="AO262" s="167">
        <f t="shared" si="260"/>
        <v>0</v>
      </c>
      <c r="AP262" s="168">
        <f t="shared" si="261"/>
        <v>1</v>
      </c>
      <c r="AQ262" s="160">
        <f t="shared" si="262"/>
        <v>0</v>
      </c>
      <c r="AR262" s="167">
        <f t="shared" si="263"/>
        <v>0</v>
      </c>
      <c r="AS262" s="168">
        <f t="shared" si="264"/>
        <v>1</v>
      </c>
      <c r="AT262" s="160">
        <f t="shared" si="265"/>
        <v>0</v>
      </c>
      <c r="AU262" s="167">
        <f t="shared" si="266"/>
        <v>0</v>
      </c>
      <c r="AV262" s="168">
        <f t="shared" si="267"/>
        <v>1</v>
      </c>
      <c r="AW262" s="160">
        <f t="shared" si="268"/>
        <v>0</v>
      </c>
      <c r="AX262" s="167">
        <f t="shared" si="269"/>
        <v>0</v>
      </c>
      <c r="AY262" s="168">
        <f t="shared" si="270"/>
        <v>1</v>
      </c>
      <c r="AZ262" s="160">
        <f t="shared" si="230"/>
        <v>0</v>
      </c>
      <c r="BA262" s="167">
        <f t="shared" si="271"/>
        <v>0</v>
      </c>
      <c r="BB262" s="168">
        <f t="shared" si="272"/>
        <v>1</v>
      </c>
      <c r="BC262" s="160">
        <f t="shared" si="273"/>
        <v>0</v>
      </c>
    </row>
    <row r="263" spans="3:55" ht="17.45" customHeight="1" x14ac:dyDescent="0.2">
      <c r="C263" s="192"/>
      <c r="D263" s="192"/>
      <c r="E263" s="192"/>
      <c r="F263" s="158">
        <f>DATOS!$E$10</f>
        <v>2020</v>
      </c>
      <c r="G263" s="194">
        <v>0.2</v>
      </c>
      <c r="H263" s="192"/>
      <c r="I263" s="178"/>
      <c r="J263" s="166">
        <f t="shared" si="231"/>
        <v>0</v>
      </c>
      <c r="K263" s="160">
        <f t="shared" si="232"/>
        <v>0</v>
      </c>
      <c r="L263" s="160">
        <f t="shared" si="233"/>
        <v>0</v>
      </c>
      <c r="M263" s="160">
        <f t="shared" si="234"/>
        <v>0</v>
      </c>
      <c r="N263" s="160">
        <f t="shared" si="235"/>
        <v>0</v>
      </c>
      <c r="O263" s="195"/>
      <c r="P263" s="167">
        <f t="shared" si="236"/>
        <v>0</v>
      </c>
      <c r="Q263" s="168">
        <f t="shared" si="237"/>
        <v>1</v>
      </c>
      <c r="R263" s="160">
        <f t="shared" si="238"/>
        <v>0</v>
      </c>
      <c r="T263" s="40">
        <f t="shared" si="274"/>
        <v>0</v>
      </c>
      <c r="U263" s="42">
        <f t="shared" si="275"/>
        <v>1</v>
      </c>
      <c r="V263" s="160">
        <f t="shared" si="241"/>
        <v>0</v>
      </c>
      <c r="W263" s="167">
        <f t="shared" si="242"/>
        <v>0</v>
      </c>
      <c r="X263" s="168">
        <f t="shared" si="243"/>
        <v>1</v>
      </c>
      <c r="Y263" s="160">
        <f t="shared" si="244"/>
        <v>0</v>
      </c>
      <c r="Z263" s="167">
        <f t="shared" si="245"/>
        <v>0</v>
      </c>
      <c r="AA263" s="168">
        <f t="shared" si="246"/>
        <v>1</v>
      </c>
      <c r="AB263" s="160">
        <f t="shared" si="247"/>
        <v>0</v>
      </c>
      <c r="AC263" s="167">
        <f t="shared" si="248"/>
        <v>0</v>
      </c>
      <c r="AD263" s="168">
        <f t="shared" si="249"/>
        <v>1</v>
      </c>
      <c r="AE263" s="160">
        <f t="shared" si="250"/>
        <v>0</v>
      </c>
      <c r="AF263" s="167">
        <f t="shared" si="251"/>
        <v>0</v>
      </c>
      <c r="AG263" s="168">
        <f t="shared" si="252"/>
        <v>1</v>
      </c>
      <c r="AH263" s="160">
        <f t="shared" si="253"/>
        <v>0</v>
      </c>
      <c r="AI263" s="167">
        <f t="shared" si="254"/>
        <v>0</v>
      </c>
      <c r="AJ263" s="168">
        <f t="shared" si="255"/>
        <v>1</v>
      </c>
      <c r="AK263" s="160">
        <f t="shared" si="256"/>
        <v>0</v>
      </c>
      <c r="AL263" s="167">
        <f t="shared" si="257"/>
        <v>0</v>
      </c>
      <c r="AM263" s="168">
        <f t="shared" si="258"/>
        <v>1</v>
      </c>
      <c r="AN263" s="160">
        <f t="shared" si="259"/>
        <v>0</v>
      </c>
      <c r="AO263" s="167">
        <f t="shared" si="260"/>
        <v>0</v>
      </c>
      <c r="AP263" s="168">
        <f t="shared" si="261"/>
        <v>1</v>
      </c>
      <c r="AQ263" s="160">
        <f t="shared" si="262"/>
        <v>0</v>
      </c>
      <c r="AR263" s="167">
        <f t="shared" si="263"/>
        <v>0</v>
      </c>
      <c r="AS263" s="168">
        <f t="shared" si="264"/>
        <v>1</v>
      </c>
      <c r="AT263" s="160">
        <f t="shared" si="265"/>
        <v>0</v>
      </c>
      <c r="AU263" s="167">
        <f t="shared" si="266"/>
        <v>0</v>
      </c>
      <c r="AV263" s="168">
        <f t="shared" si="267"/>
        <v>1</v>
      </c>
      <c r="AW263" s="160">
        <f t="shared" si="268"/>
        <v>0</v>
      </c>
      <c r="AX263" s="167">
        <f t="shared" si="269"/>
        <v>0</v>
      </c>
      <c r="AY263" s="168">
        <f t="shared" si="270"/>
        <v>1</v>
      </c>
      <c r="AZ263" s="160">
        <f t="shared" si="230"/>
        <v>0</v>
      </c>
      <c r="BA263" s="167">
        <f t="shared" si="271"/>
        <v>0</v>
      </c>
      <c r="BB263" s="168">
        <f t="shared" si="272"/>
        <v>1</v>
      </c>
      <c r="BC263" s="160">
        <f t="shared" si="273"/>
        <v>0</v>
      </c>
    </row>
    <row r="264" spans="3:55" ht="17.45" customHeight="1" x14ac:dyDescent="0.2">
      <c r="C264" s="192"/>
      <c r="D264" s="192"/>
      <c r="E264" s="192"/>
      <c r="F264" s="158">
        <f>DATOS!$E$10</f>
        <v>2020</v>
      </c>
      <c r="G264" s="194">
        <v>0.2</v>
      </c>
      <c r="H264" s="192"/>
      <c r="I264" s="178"/>
      <c r="J264" s="166">
        <f t="shared" si="231"/>
        <v>0</v>
      </c>
      <c r="K264" s="160">
        <f t="shared" si="232"/>
        <v>0</v>
      </c>
      <c r="L264" s="160">
        <f t="shared" si="233"/>
        <v>0</v>
      </c>
      <c r="M264" s="160">
        <f t="shared" si="234"/>
        <v>0</v>
      </c>
      <c r="N264" s="160">
        <f t="shared" si="235"/>
        <v>0</v>
      </c>
      <c r="O264" s="195"/>
      <c r="P264" s="167">
        <f t="shared" si="236"/>
        <v>0</v>
      </c>
      <c r="Q264" s="168">
        <f t="shared" si="237"/>
        <v>1</v>
      </c>
      <c r="R264" s="160">
        <f t="shared" si="238"/>
        <v>0</v>
      </c>
      <c r="T264" s="40">
        <f t="shared" si="274"/>
        <v>0</v>
      </c>
      <c r="U264" s="42">
        <f t="shared" si="275"/>
        <v>1</v>
      </c>
      <c r="V264" s="160">
        <f t="shared" si="241"/>
        <v>0</v>
      </c>
      <c r="W264" s="167">
        <f t="shared" si="242"/>
        <v>0</v>
      </c>
      <c r="X264" s="168">
        <f t="shared" si="243"/>
        <v>1</v>
      </c>
      <c r="Y264" s="160">
        <f t="shared" si="244"/>
        <v>0</v>
      </c>
      <c r="Z264" s="167">
        <f t="shared" si="245"/>
        <v>0</v>
      </c>
      <c r="AA264" s="168">
        <f t="shared" si="246"/>
        <v>1</v>
      </c>
      <c r="AB264" s="160">
        <f t="shared" si="247"/>
        <v>0</v>
      </c>
      <c r="AC264" s="167">
        <f t="shared" si="248"/>
        <v>0</v>
      </c>
      <c r="AD264" s="168">
        <f t="shared" si="249"/>
        <v>1</v>
      </c>
      <c r="AE264" s="160">
        <f t="shared" si="250"/>
        <v>0</v>
      </c>
      <c r="AF264" s="167">
        <f t="shared" si="251"/>
        <v>0</v>
      </c>
      <c r="AG264" s="168">
        <f t="shared" si="252"/>
        <v>1</v>
      </c>
      <c r="AH264" s="160">
        <f t="shared" si="253"/>
        <v>0</v>
      </c>
      <c r="AI264" s="167">
        <f t="shared" si="254"/>
        <v>0</v>
      </c>
      <c r="AJ264" s="168">
        <f t="shared" si="255"/>
        <v>1</v>
      </c>
      <c r="AK264" s="160">
        <f t="shared" si="256"/>
        <v>0</v>
      </c>
      <c r="AL264" s="167">
        <f t="shared" si="257"/>
        <v>0</v>
      </c>
      <c r="AM264" s="168">
        <f t="shared" si="258"/>
        <v>1</v>
      </c>
      <c r="AN264" s="160">
        <f t="shared" si="259"/>
        <v>0</v>
      </c>
      <c r="AO264" s="167">
        <f t="shared" si="260"/>
        <v>0</v>
      </c>
      <c r="AP264" s="168">
        <f t="shared" si="261"/>
        <v>1</v>
      </c>
      <c r="AQ264" s="160">
        <f t="shared" si="262"/>
        <v>0</v>
      </c>
      <c r="AR264" s="167">
        <f t="shared" si="263"/>
        <v>0</v>
      </c>
      <c r="AS264" s="168">
        <f t="shared" si="264"/>
        <v>1</v>
      </c>
      <c r="AT264" s="160">
        <f t="shared" si="265"/>
        <v>0</v>
      </c>
      <c r="AU264" s="167">
        <f t="shared" si="266"/>
        <v>0</v>
      </c>
      <c r="AV264" s="168">
        <f t="shared" si="267"/>
        <v>1</v>
      </c>
      <c r="AW264" s="160">
        <f t="shared" si="268"/>
        <v>0</v>
      </c>
      <c r="AX264" s="167">
        <f t="shared" si="269"/>
        <v>0</v>
      </c>
      <c r="AY264" s="168">
        <f t="shared" si="270"/>
        <v>1</v>
      </c>
      <c r="AZ264" s="160">
        <f t="shared" si="230"/>
        <v>0</v>
      </c>
      <c r="BA264" s="167">
        <f t="shared" si="271"/>
        <v>0</v>
      </c>
      <c r="BB264" s="168">
        <f t="shared" si="272"/>
        <v>1</v>
      </c>
      <c r="BC264" s="160">
        <f t="shared" si="273"/>
        <v>0</v>
      </c>
    </row>
    <row r="265" spans="3:55" ht="17.45" customHeight="1" x14ac:dyDescent="0.2">
      <c r="C265" s="192"/>
      <c r="D265" s="192"/>
      <c r="E265" s="192"/>
      <c r="F265" s="158">
        <f>DATOS!$E$10</f>
        <v>2020</v>
      </c>
      <c r="G265" s="194">
        <v>0.2</v>
      </c>
      <c r="H265" s="192"/>
      <c r="I265" s="178"/>
      <c r="J265" s="166">
        <f t="shared" si="231"/>
        <v>0</v>
      </c>
      <c r="K265" s="160">
        <f t="shared" si="232"/>
        <v>0</v>
      </c>
      <c r="L265" s="160">
        <f t="shared" si="233"/>
        <v>0</v>
      </c>
      <c r="M265" s="160">
        <f t="shared" si="234"/>
        <v>0</v>
      </c>
      <c r="N265" s="160">
        <f t="shared" si="235"/>
        <v>0</v>
      </c>
      <c r="O265" s="195"/>
      <c r="P265" s="167">
        <f t="shared" si="236"/>
        <v>0</v>
      </c>
      <c r="Q265" s="168">
        <f t="shared" si="237"/>
        <v>1</v>
      </c>
      <c r="R265" s="160">
        <f t="shared" si="238"/>
        <v>0</v>
      </c>
      <c r="T265" s="40">
        <f t="shared" si="274"/>
        <v>0</v>
      </c>
      <c r="U265" s="42">
        <f t="shared" si="275"/>
        <v>1</v>
      </c>
      <c r="V265" s="160">
        <f t="shared" si="241"/>
        <v>0</v>
      </c>
      <c r="W265" s="167">
        <f t="shared" si="242"/>
        <v>0</v>
      </c>
      <c r="X265" s="168">
        <f t="shared" si="243"/>
        <v>1</v>
      </c>
      <c r="Y265" s="160">
        <f t="shared" si="244"/>
        <v>0</v>
      </c>
      <c r="Z265" s="167">
        <f t="shared" si="245"/>
        <v>0</v>
      </c>
      <c r="AA265" s="168">
        <f t="shared" si="246"/>
        <v>1</v>
      </c>
      <c r="AB265" s="160">
        <f t="shared" si="247"/>
        <v>0</v>
      </c>
      <c r="AC265" s="167">
        <f t="shared" si="248"/>
        <v>0</v>
      </c>
      <c r="AD265" s="168">
        <f t="shared" si="249"/>
        <v>1</v>
      </c>
      <c r="AE265" s="160">
        <f t="shared" si="250"/>
        <v>0</v>
      </c>
      <c r="AF265" s="167">
        <f t="shared" si="251"/>
        <v>0</v>
      </c>
      <c r="AG265" s="168">
        <f t="shared" si="252"/>
        <v>1</v>
      </c>
      <c r="AH265" s="160">
        <f t="shared" si="253"/>
        <v>0</v>
      </c>
      <c r="AI265" s="167">
        <f t="shared" si="254"/>
        <v>0</v>
      </c>
      <c r="AJ265" s="168">
        <f t="shared" si="255"/>
        <v>1</v>
      </c>
      <c r="AK265" s="160">
        <f t="shared" si="256"/>
        <v>0</v>
      </c>
      <c r="AL265" s="167">
        <f t="shared" si="257"/>
        <v>0</v>
      </c>
      <c r="AM265" s="168">
        <f t="shared" si="258"/>
        <v>1</v>
      </c>
      <c r="AN265" s="160">
        <f t="shared" si="259"/>
        <v>0</v>
      </c>
      <c r="AO265" s="167">
        <f t="shared" si="260"/>
        <v>0</v>
      </c>
      <c r="AP265" s="168">
        <f t="shared" si="261"/>
        <v>1</v>
      </c>
      <c r="AQ265" s="160">
        <f t="shared" si="262"/>
        <v>0</v>
      </c>
      <c r="AR265" s="167">
        <f t="shared" si="263"/>
        <v>0</v>
      </c>
      <c r="AS265" s="168">
        <f t="shared" si="264"/>
        <v>1</v>
      </c>
      <c r="AT265" s="160">
        <f t="shared" si="265"/>
        <v>0</v>
      </c>
      <c r="AU265" s="167">
        <f t="shared" si="266"/>
        <v>0</v>
      </c>
      <c r="AV265" s="168">
        <f t="shared" si="267"/>
        <v>1</v>
      </c>
      <c r="AW265" s="160">
        <f t="shared" si="268"/>
        <v>0</v>
      </c>
      <c r="AX265" s="167">
        <f t="shared" si="269"/>
        <v>0</v>
      </c>
      <c r="AY265" s="168">
        <f t="shared" si="270"/>
        <v>1</v>
      </c>
      <c r="AZ265" s="160">
        <f t="shared" si="230"/>
        <v>0</v>
      </c>
      <c r="BA265" s="167">
        <f t="shared" si="271"/>
        <v>0</v>
      </c>
      <c r="BB265" s="168">
        <f t="shared" si="272"/>
        <v>1</v>
      </c>
      <c r="BC265" s="160">
        <f t="shared" si="273"/>
        <v>0</v>
      </c>
    </row>
    <row r="266" spans="3:55" ht="17.45" customHeight="1" x14ac:dyDescent="0.2">
      <c r="C266" s="192"/>
      <c r="D266" s="192"/>
      <c r="E266" s="192"/>
      <c r="F266" s="158">
        <f>DATOS!$E$10</f>
        <v>2020</v>
      </c>
      <c r="G266" s="194">
        <v>0.2</v>
      </c>
      <c r="H266" s="192"/>
      <c r="I266" s="178"/>
      <c r="J266" s="166">
        <f t="shared" si="231"/>
        <v>0</v>
      </c>
      <c r="K266" s="160">
        <f t="shared" si="232"/>
        <v>0</v>
      </c>
      <c r="L266" s="160">
        <f t="shared" si="233"/>
        <v>0</v>
      </c>
      <c r="M266" s="160">
        <f t="shared" si="234"/>
        <v>0</v>
      </c>
      <c r="N266" s="160">
        <f t="shared" si="235"/>
        <v>0</v>
      </c>
      <c r="O266" s="195"/>
      <c r="P266" s="167">
        <f t="shared" si="236"/>
        <v>0</v>
      </c>
      <c r="Q266" s="168">
        <f t="shared" si="237"/>
        <v>1</v>
      </c>
      <c r="R266" s="160">
        <f t="shared" si="238"/>
        <v>0</v>
      </c>
      <c r="T266" s="40">
        <f t="shared" si="274"/>
        <v>0</v>
      </c>
      <c r="U266" s="42">
        <f t="shared" si="275"/>
        <v>1</v>
      </c>
      <c r="V266" s="160">
        <f t="shared" si="241"/>
        <v>0</v>
      </c>
      <c r="W266" s="167">
        <f t="shared" si="242"/>
        <v>0</v>
      </c>
      <c r="X266" s="168">
        <f t="shared" si="243"/>
        <v>1</v>
      </c>
      <c r="Y266" s="160">
        <f t="shared" si="244"/>
        <v>0</v>
      </c>
      <c r="Z266" s="167">
        <f t="shared" si="245"/>
        <v>0</v>
      </c>
      <c r="AA266" s="168">
        <f t="shared" si="246"/>
        <v>1</v>
      </c>
      <c r="AB266" s="160">
        <f t="shared" si="247"/>
        <v>0</v>
      </c>
      <c r="AC266" s="167">
        <f t="shared" si="248"/>
        <v>0</v>
      </c>
      <c r="AD266" s="168">
        <f t="shared" si="249"/>
        <v>1</v>
      </c>
      <c r="AE266" s="160">
        <f t="shared" si="250"/>
        <v>0</v>
      </c>
      <c r="AF266" s="167">
        <f t="shared" si="251"/>
        <v>0</v>
      </c>
      <c r="AG266" s="168">
        <f t="shared" si="252"/>
        <v>1</v>
      </c>
      <c r="AH266" s="160">
        <f t="shared" si="253"/>
        <v>0</v>
      </c>
      <c r="AI266" s="167">
        <f t="shared" si="254"/>
        <v>0</v>
      </c>
      <c r="AJ266" s="168">
        <f t="shared" si="255"/>
        <v>1</v>
      </c>
      <c r="AK266" s="160">
        <f t="shared" si="256"/>
        <v>0</v>
      </c>
      <c r="AL266" s="167">
        <f t="shared" si="257"/>
        <v>0</v>
      </c>
      <c r="AM266" s="168">
        <f t="shared" si="258"/>
        <v>1</v>
      </c>
      <c r="AN266" s="160">
        <f t="shared" si="259"/>
        <v>0</v>
      </c>
      <c r="AO266" s="167">
        <f t="shared" si="260"/>
        <v>0</v>
      </c>
      <c r="AP266" s="168">
        <f t="shared" si="261"/>
        <v>1</v>
      </c>
      <c r="AQ266" s="160">
        <f t="shared" si="262"/>
        <v>0</v>
      </c>
      <c r="AR266" s="167">
        <f t="shared" si="263"/>
        <v>0</v>
      </c>
      <c r="AS266" s="168">
        <f t="shared" si="264"/>
        <v>1</v>
      </c>
      <c r="AT266" s="160">
        <f t="shared" si="265"/>
        <v>0</v>
      </c>
      <c r="AU266" s="167">
        <f t="shared" si="266"/>
        <v>0</v>
      </c>
      <c r="AV266" s="168">
        <f t="shared" si="267"/>
        <v>1</v>
      </c>
      <c r="AW266" s="160">
        <f t="shared" si="268"/>
        <v>0</v>
      </c>
      <c r="AX266" s="167">
        <f t="shared" si="269"/>
        <v>0</v>
      </c>
      <c r="AY266" s="168">
        <f t="shared" si="270"/>
        <v>1</v>
      </c>
      <c r="AZ266" s="160">
        <f t="shared" si="230"/>
        <v>0</v>
      </c>
      <c r="BA266" s="167">
        <f t="shared" si="271"/>
        <v>0</v>
      </c>
      <c r="BB266" s="168">
        <f t="shared" si="272"/>
        <v>1</v>
      </c>
      <c r="BC266" s="160">
        <f t="shared" si="273"/>
        <v>0</v>
      </c>
    </row>
    <row r="267" spans="3:55" ht="17.45" customHeight="1" x14ac:dyDescent="0.2">
      <c r="C267" s="192"/>
      <c r="D267" s="192"/>
      <c r="E267" s="192"/>
      <c r="F267" s="158">
        <f>DATOS!$E$10</f>
        <v>2020</v>
      </c>
      <c r="G267" s="194">
        <v>0.2</v>
      </c>
      <c r="H267" s="192"/>
      <c r="I267" s="178"/>
      <c r="J267" s="166">
        <f t="shared" si="231"/>
        <v>0</v>
      </c>
      <c r="K267" s="160">
        <f t="shared" si="232"/>
        <v>0</v>
      </c>
      <c r="L267" s="160">
        <f t="shared" si="233"/>
        <v>0</v>
      </c>
      <c r="M267" s="160">
        <f t="shared" si="234"/>
        <v>0</v>
      </c>
      <c r="N267" s="160">
        <f t="shared" si="235"/>
        <v>0</v>
      </c>
      <c r="O267" s="195"/>
      <c r="P267" s="167">
        <f t="shared" si="236"/>
        <v>0</v>
      </c>
      <c r="Q267" s="168">
        <f t="shared" si="237"/>
        <v>1</v>
      </c>
      <c r="R267" s="160">
        <f t="shared" si="238"/>
        <v>0</v>
      </c>
      <c r="T267" s="40">
        <f t="shared" si="274"/>
        <v>0</v>
      </c>
      <c r="U267" s="42">
        <f t="shared" si="275"/>
        <v>1</v>
      </c>
      <c r="V267" s="160">
        <f t="shared" si="241"/>
        <v>0</v>
      </c>
      <c r="W267" s="167">
        <f t="shared" si="242"/>
        <v>0</v>
      </c>
      <c r="X267" s="168">
        <f t="shared" si="243"/>
        <v>1</v>
      </c>
      <c r="Y267" s="160">
        <f t="shared" si="244"/>
        <v>0</v>
      </c>
      <c r="Z267" s="167">
        <f t="shared" si="245"/>
        <v>0</v>
      </c>
      <c r="AA267" s="168">
        <f t="shared" si="246"/>
        <v>1</v>
      </c>
      <c r="AB267" s="160">
        <f t="shared" si="247"/>
        <v>0</v>
      </c>
      <c r="AC267" s="167">
        <f t="shared" si="248"/>
        <v>0</v>
      </c>
      <c r="AD267" s="168">
        <f t="shared" si="249"/>
        <v>1</v>
      </c>
      <c r="AE267" s="160">
        <f t="shared" si="250"/>
        <v>0</v>
      </c>
      <c r="AF267" s="167">
        <f t="shared" si="251"/>
        <v>0</v>
      </c>
      <c r="AG267" s="168">
        <f t="shared" si="252"/>
        <v>1</v>
      </c>
      <c r="AH267" s="160">
        <f t="shared" si="253"/>
        <v>0</v>
      </c>
      <c r="AI267" s="167">
        <f t="shared" si="254"/>
        <v>0</v>
      </c>
      <c r="AJ267" s="168">
        <f t="shared" si="255"/>
        <v>1</v>
      </c>
      <c r="AK267" s="160">
        <f t="shared" si="256"/>
        <v>0</v>
      </c>
      <c r="AL267" s="167">
        <f t="shared" si="257"/>
        <v>0</v>
      </c>
      <c r="AM267" s="168">
        <f t="shared" si="258"/>
        <v>1</v>
      </c>
      <c r="AN267" s="160">
        <f t="shared" si="259"/>
        <v>0</v>
      </c>
      <c r="AO267" s="167">
        <f t="shared" si="260"/>
        <v>0</v>
      </c>
      <c r="AP267" s="168">
        <f t="shared" si="261"/>
        <v>1</v>
      </c>
      <c r="AQ267" s="160">
        <f t="shared" si="262"/>
        <v>0</v>
      </c>
      <c r="AR267" s="167">
        <f t="shared" si="263"/>
        <v>0</v>
      </c>
      <c r="AS267" s="168">
        <f t="shared" si="264"/>
        <v>1</v>
      </c>
      <c r="AT267" s="160">
        <f t="shared" si="265"/>
        <v>0</v>
      </c>
      <c r="AU267" s="167">
        <f t="shared" si="266"/>
        <v>0</v>
      </c>
      <c r="AV267" s="168">
        <f t="shared" si="267"/>
        <v>1</v>
      </c>
      <c r="AW267" s="160">
        <f t="shared" si="268"/>
        <v>0</v>
      </c>
      <c r="AX267" s="167">
        <f t="shared" si="269"/>
        <v>0</v>
      </c>
      <c r="AY267" s="168">
        <f t="shared" si="270"/>
        <v>1</v>
      </c>
      <c r="AZ267" s="160">
        <f t="shared" si="230"/>
        <v>0</v>
      </c>
      <c r="BA267" s="167">
        <f t="shared" si="271"/>
        <v>0</v>
      </c>
      <c r="BB267" s="168">
        <f t="shared" si="272"/>
        <v>1</v>
      </c>
      <c r="BC267" s="160">
        <f t="shared" si="273"/>
        <v>0</v>
      </c>
    </row>
    <row r="268" spans="3:55" ht="17.45" customHeight="1" x14ac:dyDescent="0.2">
      <c r="C268" s="192"/>
      <c r="D268" s="192"/>
      <c r="E268" s="192"/>
      <c r="F268" s="158">
        <f>DATOS!$E$10</f>
        <v>2020</v>
      </c>
      <c r="G268" s="194">
        <v>0.2</v>
      </c>
      <c r="H268" s="192"/>
      <c r="I268" s="178"/>
      <c r="J268" s="166">
        <f t="shared" si="231"/>
        <v>0</v>
      </c>
      <c r="K268" s="160">
        <f t="shared" si="232"/>
        <v>0</v>
      </c>
      <c r="L268" s="160">
        <f t="shared" si="233"/>
        <v>0</v>
      </c>
      <c r="M268" s="160">
        <f t="shared" si="234"/>
        <v>0</v>
      </c>
      <c r="N268" s="160">
        <f t="shared" si="235"/>
        <v>0</v>
      </c>
      <c r="O268" s="195"/>
      <c r="P268" s="167">
        <f t="shared" si="236"/>
        <v>0</v>
      </c>
      <c r="Q268" s="168">
        <f t="shared" si="237"/>
        <v>1</v>
      </c>
      <c r="R268" s="160">
        <f t="shared" si="238"/>
        <v>0</v>
      </c>
      <c r="T268" s="40">
        <f t="shared" si="274"/>
        <v>0</v>
      </c>
      <c r="U268" s="42">
        <f t="shared" si="275"/>
        <v>1</v>
      </c>
      <c r="V268" s="160">
        <f t="shared" si="241"/>
        <v>0</v>
      </c>
      <c r="W268" s="167">
        <f t="shared" si="242"/>
        <v>0</v>
      </c>
      <c r="X268" s="168">
        <f t="shared" si="243"/>
        <v>1</v>
      </c>
      <c r="Y268" s="160">
        <f t="shared" si="244"/>
        <v>0</v>
      </c>
      <c r="Z268" s="167">
        <f t="shared" si="245"/>
        <v>0</v>
      </c>
      <c r="AA268" s="168">
        <f t="shared" si="246"/>
        <v>1</v>
      </c>
      <c r="AB268" s="160">
        <f t="shared" si="247"/>
        <v>0</v>
      </c>
      <c r="AC268" s="167">
        <f t="shared" si="248"/>
        <v>0</v>
      </c>
      <c r="AD268" s="168">
        <f t="shared" si="249"/>
        <v>1</v>
      </c>
      <c r="AE268" s="160">
        <f t="shared" si="250"/>
        <v>0</v>
      </c>
      <c r="AF268" s="167">
        <f t="shared" si="251"/>
        <v>0</v>
      </c>
      <c r="AG268" s="168">
        <f t="shared" si="252"/>
        <v>1</v>
      </c>
      <c r="AH268" s="160">
        <f t="shared" si="253"/>
        <v>0</v>
      </c>
      <c r="AI268" s="167">
        <f t="shared" si="254"/>
        <v>0</v>
      </c>
      <c r="AJ268" s="168">
        <f t="shared" si="255"/>
        <v>1</v>
      </c>
      <c r="AK268" s="160">
        <f t="shared" si="256"/>
        <v>0</v>
      </c>
      <c r="AL268" s="167">
        <f t="shared" si="257"/>
        <v>0</v>
      </c>
      <c r="AM268" s="168">
        <f t="shared" si="258"/>
        <v>1</v>
      </c>
      <c r="AN268" s="160">
        <f t="shared" si="259"/>
        <v>0</v>
      </c>
      <c r="AO268" s="167">
        <f t="shared" si="260"/>
        <v>0</v>
      </c>
      <c r="AP268" s="168">
        <f t="shared" si="261"/>
        <v>1</v>
      </c>
      <c r="AQ268" s="160">
        <f t="shared" si="262"/>
        <v>0</v>
      </c>
      <c r="AR268" s="167">
        <f t="shared" si="263"/>
        <v>0</v>
      </c>
      <c r="AS268" s="168">
        <f t="shared" si="264"/>
        <v>1</v>
      </c>
      <c r="AT268" s="160">
        <f t="shared" si="265"/>
        <v>0</v>
      </c>
      <c r="AU268" s="167">
        <f t="shared" si="266"/>
        <v>0</v>
      </c>
      <c r="AV268" s="168">
        <f t="shared" si="267"/>
        <v>1</v>
      </c>
      <c r="AW268" s="160">
        <f t="shared" si="268"/>
        <v>0</v>
      </c>
      <c r="AX268" s="167">
        <f t="shared" si="269"/>
        <v>0</v>
      </c>
      <c r="AY268" s="168">
        <f t="shared" si="270"/>
        <v>1</v>
      </c>
      <c r="AZ268" s="160">
        <f t="shared" si="230"/>
        <v>0</v>
      </c>
      <c r="BA268" s="167">
        <f t="shared" si="271"/>
        <v>0</v>
      </c>
      <c r="BB268" s="168">
        <f t="shared" si="272"/>
        <v>1</v>
      </c>
      <c r="BC268" s="160">
        <f t="shared" si="273"/>
        <v>0</v>
      </c>
    </row>
    <row r="269" spans="3:55" ht="17.45" customHeight="1" x14ac:dyDescent="0.2">
      <c r="C269" s="192"/>
      <c r="D269" s="192"/>
      <c r="E269" s="192"/>
      <c r="F269" s="158">
        <f>DATOS!$E$10</f>
        <v>2020</v>
      </c>
      <c r="G269" s="194">
        <v>0.2</v>
      </c>
      <c r="H269" s="192"/>
      <c r="I269" s="178"/>
      <c r="J269" s="166">
        <f t="shared" si="231"/>
        <v>0</v>
      </c>
      <c r="K269" s="160">
        <f t="shared" si="232"/>
        <v>0</v>
      </c>
      <c r="L269" s="160">
        <f t="shared" si="233"/>
        <v>0</v>
      </c>
      <c r="M269" s="160">
        <f t="shared" si="234"/>
        <v>0</v>
      </c>
      <c r="N269" s="160">
        <f t="shared" si="235"/>
        <v>0</v>
      </c>
      <c r="O269" s="195"/>
      <c r="P269" s="167">
        <f t="shared" si="236"/>
        <v>0</v>
      </c>
      <c r="Q269" s="168">
        <f t="shared" si="237"/>
        <v>1</v>
      </c>
      <c r="R269" s="160">
        <f t="shared" si="238"/>
        <v>0</v>
      </c>
      <c r="T269" s="40">
        <f t="shared" si="274"/>
        <v>0</v>
      </c>
      <c r="U269" s="42">
        <f t="shared" si="275"/>
        <v>1</v>
      </c>
      <c r="V269" s="160">
        <f t="shared" si="241"/>
        <v>0</v>
      </c>
      <c r="W269" s="167">
        <f t="shared" si="242"/>
        <v>0</v>
      </c>
      <c r="X269" s="168">
        <f t="shared" si="243"/>
        <v>1</v>
      </c>
      <c r="Y269" s="160">
        <f t="shared" si="244"/>
        <v>0</v>
      </c>
      <c r="Z269" s="167">
        <f t="shared" si="245"/>
        <v>0</v>
      </c>
      <c r="AA269" s="168">
        <f t="shared" si="246"/>
        <v>1</v>
      </c>
      <c r="AB269" s="160">
        <f t="shared" si="247"/>
        <v>0</v>
      </c>
      <c r="AC269" s="167">
        <f t="shared" si="248"/>
        <v>0</v>
      </c>
      <c r="AD269" s="168">
        <f t="shared" si="249"/>
        <v>1</v>
      </c>
      <c r="AE269" s="160">
        <f t="shared" si="250"/>
        <v>0</v>
      </c>
      <c r="AF269" s="167">
        <f t="shared" si="251"/>
        <v>0</v>
      </c>
      <c r="AG269" s="168">
        <f t="shared" si="252"/>
        <v>1</v>
      </c>
      <c r="AH269" s="160">
        <f t="shared" si="253"/>
        <v>0</v>
      </c>
      <c r="AI269" s="167">
        <f t="shared" si="254"/>
        <v>0</v>
      </c>
      <c r="AJ269" s="168">
        <f t="shared" si="255"/>
        <v>1</v>
      </c>
      <c r="AK269" s="160">
        <f t="shared" si="256"/>
        <v>0</v>
      </c>
      <c r="AL269" s="167">
        <f t="shared" si="257"/>
        <v>0</v>
      </c>
      <c r="AM269" s="168">
        <f t="shared" si="258"/>
        <v>1</v>
      </c>
      <c r="AN269" s="160">
        <f t="shared" si="259"/>
        <v>0</v>
      </c>
      <c r="AO269" s="167">
        <f t="shared" si="260"/>
        <v>0</v>
      </c>
      <c r="AP269" s="168">
        <f t="shared" si="261"/>
        <v>1</v>
      </c>
      <c r="AQ269" s="160">
        <f t="shared" si="262"/>
        <v>0</v>
      </c>
      <c r="AR269" s="167">
        <f t="shared" si="263"/>
        <v>0</v>
      </c>
      <c r="AS269" s="168">
        <f t="shared" si="264"/>
        <v>1</v>
      </c>
      <c r="AT269" s="160">
        <f t="shared" si="265"/>
        <v>0</v>
      </c>
      <c r="AU269" s="167">
        <f t="shared" si="266"/>
        <v>0</v>
      </c>
      <c r="AV269" s="168">
        <f t="shared" si="267"/>
        <v>1</v>
      </c>
      <c r="AW269" s="160">
        <f t="shared" si="268"/>
        <v>0</v>
      </c>
      <c r="AX269" s="167">
        <f t="shared" si="269"/>
        <v>0</v>
      </c>
      <c r="AY269" s="168">
        <f t="shared" si="270"/>
        <v>1</v>
      </c>
      <c r="AZ269" s="160">
        <f t="shared" si="230"/>
        <v>0</v>
      </c>
      <c r="BA269" s="167">
        <f t="shared" si="271"/>
        <v>0</v>
      </c>
      <c r="BB269" s="168">
        <f t="shared" si="272"/>
        <v>1</v>
      </c>
      <c r="BC269" s="160">
        <f t="shared" si="273"/>
        <v>0</v>
      </c>
    </row>
    <row r="270" spans="3:55" ht="17.45" customHeight="1" x14ac:dyDescent="0.2">
      <c r="C270" s="192"/>
      <c r="D270" s="192"/>
      <c r="E270" s="192"/>
      <c r="F270" s="158">
        <f>DATOS!$E$10</f>
        <v>2020</v>
      </c>
      <c r="G270" s="194">
        <v>0.2</v>
      </c>
      <c r="H270" s="192"/>
      <c r="I270" s="178"/>
      <c r="J270" s="166">
        <f t="shared" si="231"/>
        <v>0</v>
      </c>
      <c r="K270" s="160">
        <f t="shared" si="232"/>
        <v>0</v>
      </c>
      <c r="L270" s="160">
        <f t="shared" si="233"/>
        <v>0</v>
      </c>
      <c r="M270" s="160">
        <f t="shared" si="234"/>
        <v>0</v>
      </c>
      <c r="N270" s="160">
        <f t="shared" si="235"/>
        <v>0</v>
      </c>
      <c r="O270" s="195"/>
      <c r="P270" s="167">
        <f t="shared" si="236"/>
        <v>0</v>
      </c>
      <c r="Q270" s="168">
        <f t="shared" si="237"/>
        <v>1</v>
      </c>
      <c r="R270" s="160">
        <f t="shared" si="238"/>
        <v>0</v>
      </c>
      <c r="T270" s="40">
        <f t="shared" si="274"/>
        <v>0</v>
      </c>
      <c r="U270" s="42">
        <f t="shared" si="275"/>
        <v>1</v>
      </c>
      <c r="V270" s="160">
        <f t="shared" si="241"/>
        <v>0</v>
      </c>
      <c r="W270" s="167">
        <f t="shared" si="242"/>
        <v>0</v>
      </c>
      <c r="X270" s="168">
        <f t="shared" si="243"/>
        <v>1</v>
      </c>
      <c r="Y270" s="160">
        <f t="shared" si="244"/>
        <v>0</v>
      </c>
      <c r="Z270" s="167">
        <f t="shared" si="245"/>
        <v>0</v>
      </c>
      <c r="AA270" s="168">
        <f t="shared" si="246"/>
        <v>1</v>
      </c>
      <c r="AB270" s="160">
        <f t="shared" si="247"/>
        <v>0</v>
      </c>
      <c r="AC270" s="167">
        <f t="shared" si="248"/>
        <v>0</v>
      </c>
      <c r="AD270" s="168">
        <f t="shared" si="249"/>
        <v>1</v>
      </c>
      <c r="AE270" s="160">
        <f t="shared" si="250"/>
        <v>0</v>
      </c>
      <c r="AF270" s="167">
        <f t="shared" si="251"/>
        <v>0</v>
      </c>
      <c r="AG270" s="168">
        <f t="shared" si="252"/>
        <v>1</v>
      </c>
      <c r="AH270" s="160">
        <f t="shared" si="253"/>
        <v>0</v>
      </c>
      <c r="AI270" s="167">
        <f t="shared" si="254"/>
        <v>0</v>
      </c>
      <c r="AJ270" s="168">
        <f t="shared" si="255"/>
        <v>1</v>
      </c>
      <c r="AK270" s="160">
        <f t="shared" si="256"/>
        <v>0</v>
      </c>
      <c r="AL270" s="167">
        <f t="shared" si="257"/>
        <v>0</v>
      </c>
      <c r="AM270" s="168">
        <f t="shared" si="258"/>
        <v>1</v>
      </c>
      <c r="AN270" s="160">
        <f t="shared" si="259"/>
        <v>0</v>
      </c>
      <c r="AO270" s="167">
        <f t="shared" si="260"/>
        <v>0</v>
      </c>
      <c r="AP270" s="168">
        <f t="shared" si="261"/>
        <v>1</v>
      </c>
      <c r="AQ270" s="160">
        <f t="shared" si="262"/>
        <v>0</v>
      </c>
      <c r="AR270" s="167">
        <f t="shared" si="263"/>
        <v>0</v>
      </c>
      <c r="AS270" s="168">
        <f t="shared" si="264"/>
        <v>1</v>
      </c>
      <c r="AT270" s="160">
        <f t="shared" si="265"/>
        <v>0</v>
      </c>
      <c r="AU270" s="167">
        <f t="shared" si="266"/>
        <v>0</v>
      </c>
      <c r="AV270" s="168">
        <f t="shared" si="267"/>
        <v>1</v>
      </c>
      <c r="AW270" s="160">
        <f t="shared" si="268"/>
        <v>0</v>
      </c>
      <c r="AX270" s="167">
        <f t="shared" si="269"/>
        <v>0</v>
      </c>
      <c r="AY270" s="168">
        <f t="shared" si="270"/>
        <v>1</v>
      </c>
      <c r="AZ270" s="160">
        <f t="shared" si="230"/>
        <v>0</v>
      </c>
      <c r="BA270" s="167">
        <f t="shared" si="271"/>
        <v>0</v>
      </c>
      <c r="BB270" s="168">
        <f t="shared" si="272"/>
        <v>1</v>
      </c>
      <c r="BC270" s="160">
        <f t="shared" si="273"/>
        <v>0</v>
      </c>
    </row>
    <row r="271" spans="3:55" ht="17.45" customHeight="1" x14ac:dyDescent="0.2">
      <c r="C271" s="192"/>
      <c r="D271" s="192"/>
      <c r="E271" s="192"/>
      <c r="F271" s="158">
        <f>DATOS!$E$10</f>
        <v>2020</v>
      </c>
      <c r="G271" s="194">
        <v>0.2</v>
      </c>
      <c r="H271" s="192"/>
      <c r="I271" s="178"/>
      <c r="J271" s="166">
        <f t="shared" si="231"/>
        <v>0</v>
      </c>
      <c r="K271" s="160">
        <f t="shared" si="232"/>
        <v>0</v>
      </c>
      <c r="L271" s="160">
        <f t="shared" si="233"/>
        <v>0</v>
      </c>
      <c r="M271" s="160">
        <f t="shared" si="234"/>
        <v>0</v>
      </c>
      <c r="N271" s="160">
        <f t="shared" si="235"/>
        <v>0</v>
      </c>
      <c r="O271" s="195"/>
      <c r="P271" s="167">
        <f t="shared" si="236"/>
        <v>0</v>
      </c>
      <c r="Q271" s="168">
        <f t="shared" si="237"/>
        <v>1</v>
      </c>
      <c r="R271" s="160">
        <f t="shared" si="238"/>
        <v>0</v>
      </c>
      <c r="T271" s="40">
        <f t="shared" si="274"/>
        <v>0</v>
      </c>
      <c r="U271" s="42">
        <f t="shared" si="275"/>
        <v>1</v>
      </c>
      <c r="V271" s="160">
        <f t="shared" si="241"/>
        <v>0</v>
      </c>
      <c r="W271" s="167">
        <f t="shared" si="242"/>
        <v>0</v>
      </c>
      <c r="X271" s="168">
        <f t="shared" si="243"/>
        <v>1</v>
      </c>
      <c r="Y271" s="160">
        <f t="shared" si="244"/>
        <v>0</v>
      </c>
      <c r="Z271" s="167">
        <f t="shared" si="245"/>
        <v>0</v>
      </c>
      <c r="AA271" s="168">
        <f t="shared" si="246"/>
        <v>1</v>
      </c>
      <c r="AB271" s="160">
        <f t="shared" si="247"/>
        <v>0</v>
      </c>
      <c r="AC271" s="167">
        <f t="shared" si="248"/>
        <v>0</v>
      </c>
      <c r="AD271" s="168">
        <f t="shared" si="249"/>
        <v>1</v>
      </c>
      <c r="AE271" s="160">
        <f t="shared" si="250"/>
        <v>0</v>
      </c>
      <c r="AF271" s="167">
        <f t="shared" si="251"/>
        <v>0</v>
      </c>
      <c r="AG271" s="168">
        <f t="shared" si="252"/>
        <v>1</v>
      </c>
      <c r="AH271" s="160">
        <f t="shared" si="253"/>
        <v>0</v>
      </c>
      <c r="AI271" s="167">
        <f t="shared" si="254"/>
        <v>0</v>
      </c>
      <c r="AJ271" s="168">
        <f t="shared" si="255"/>
        <v>1</v>
      </c>
      <c r="AK271" s="160">
        <f t="shared" si="256"/>
        <v>0</v>
      </c>
      <c r="AL271" s="167">
        <f t="shared" si="257"/>
        <v>0</v>
      </c>
      <c r="AM271" s="168">
        <f t="shared" si="258"/>
        <v>1</v>
      </c>
      <c r="AN271" s="160">
        <f t="shared" si="259"/>
        <v>0</v>
      </c>
      <c r="AO271" s="167">
        <f t="shared" si="260"/>
        <v>0</v>
      </c>
      <c r="AP271" s="168">
        <f t="shared" si="261"/>
        <v>1</v>
      </c>
      <c r="AQ271" s="160">
        <f t="shared" si="262"/>
        <v>0</v>
      </c>
      <c r="AR271" s="167">
        <f t="shared" si="263"/>
        <v>0</v>
      </c>
      <c r="AS271" s="168">
        <f t="shared" si="264"/>
        <v>1</v>
      </c>
      <c r="AT271" s="160">
        <f t="shared" si="265"/>
        <v>0</v>
      </c>
      <c r="AU271" s="167">
        <f t="shared" si="266"/>
        <v>0</v>
      </c>
      <c r="AV271" s="168">
        <f t="shared" si="267"/>
        <v>1</v>
      </c>
      <c r="AW271" s="160">
        <f t="shared" si="268"/>
        <v>0</v>
      </c>
      <c r="AX271" s="167">
        <f t="shared" si="269"/>
        <v>0</v>
      </c>
      <c r="AY271" s="168">
        <f t="shared" si="270"/>
        <v>1</v>
      </c>
      <c r="AZ271" s="160">
        <f t="shared" si="230"/>
        <v>0</v>
      </c>
      <c r="BA271" s="167">
        <f t="shared" si="271"/>
        <v>0</v>
      </c>
      <c r="BB271" s="168">
        <f t="shared" si="272"/>
        <v>1</v>
      </c>
      <c r="BC271" s="160">
        <f t="shared" si="273"/>
        <v>0</v>
      </c>
    </row>
    <row r="272" spans="3:55" ht="17.45" customHeight="1" x14ac:dyDescent="0.2">
      <c r="C272" s="192"/>
      <c r="D272" s="192"/>
      <c r="E272" s="192"/>
      <c r="F272" s="158">
        <f>DATOS!$E$10</f>
        <v>2020</v>
      </c>
      <c r="G272" s="194">
        <v>0.2</v>
      </c>
      <c r="H272" s="192"/>
      <c r="I272" s="178"/>
      <c r="J272" s="166">
        <f t="shared" si="231"/>
        <v>0</v>
      </c>
      <c r="K272" s="160">
        <f t="shared" si="232"/>
        <v>0</v>
      </c>
      <c r="L272" s="160">
        <f t="shared" si="233"/>
        <v>0</v>
      </c>
      <c r="M272" s="160">
        <f t="shared" si="234"/>
        <v>0</v>
      </c>
      <c r="N272" s="160">
        <f t="shared" si="235"/>
        <v>0</v>
      </c>
      <c r="O272" s="195"/>
      <c r="P272" s="167">
        <f t="shared" si="236"/>
        <v>0</v>
      </c>
      <c r="Q272" s="168">
        <f t="shared" si="237"/>
        <v>1</v>
      </c>
      <c r="R272" s="160">
        <f t="shared" si="238"/>
        <v>0</v>
      </c>
      <c r="T272" s="40">
        <f t="shared" si="274"/>
        <v>0</v>
      </c>
      <c r="U272" s="42">
        <f t="shared" si="275"/>
        <v>1</v>
      </c>
      <c r="V272" s="160">
        <f t="shared" si="241"/>
        <v>0</v>
      </c>
      <c r="W272" s="167">
        <f t="shared" si="242"/>
        <v>0</v>
      </c>
      <c r="X272" s="168">
        <f t="shared" si="243"/>
        <v>1</v>
      </c>
      <c r="Y272" s="160">
        <f t="shared" si="244"/>
        <v>0</v>
      </c>
      <c r="Z272" s="167">
        <f t="shared" si="245"/>
        <v>0</v>
      </c>
      <c r="AA272" s="168">
        <f t="shared" si="246"/>
        <v>1</v>
      </c>
      <c r="AB272" s="160">
        <f t="shared" si="247"/>
        <v>0</v>
      </c>
      <c r="AC272" s="167">
        <f t="shared" si="248"/>
        <v>0</v>
      </c>
      <c r="AD272" s="168">
        <f t="shared" si="249"/>
        <v>1</v>
      </c>
      <c r="AE272" s="160">
        <f t="shared" si="250"/>
        <v>0</v>
      </c>
      <c r="AF272" s="167">
        <f t="shared" si="251"/>
        <v>0</v>
      </c>
      <c r="AG272" s="168">
        <f t="shared" si="252"/>
        <v>1</v>
      </c>
      <c r="AH272" s="160">
        <f t="shared" si="253"/>
        <v>0</v>
      </c>
      <c r="AI272" s="167">
        <f t="shared" si="254"/>
        <v>0</v>
      </c>
      <c r="AJ272" s="168">
        <f t="shared" si="255"/>
        <v>1</v>
      </c>
      <c r="AK272" s="160">
        <f t="shared" si="256"/>
        <v>0</v>
      </c>
      <c r="AL272" s="167">
        <f t="shared" si="257"/>
        <v>0</v>
      </c>
      <c r="AM272" s="168">
        <f t="shared" si="258"/>
        <v>1</v>
      </c>
      <c r="AN272" s="160">
        <f t="shared" si="259"/>
        <v>0</v>
      </c>
      <c r="AO272" s="167">
        <f t="shared" si="260"/>
        <v>0</v>
      </c>
      <c r="AP272" s="168">
        <f t="shared" si="261"/>
        <v>1</v>
      </c>
      <c r="AQ272" s="160">
        <f t="shared" si="262"/>
        <v>0</v>
      </c>
      <c r="AR272" s="167">
        <f t="shared" si="263"/>
        <v>0</v>
      </c>
      <c r="AS272" s="168">
        <f t="shared" si="264"/>
        <v>1</v>
      </c>
      <c r="AT272" s="160">
        <f t="shared" si="265"/>
        <v>0</v>
      </c>
      <c r="AU272" s="167">
        <f t="shared" si="266"/>
        <v>0</v>
      </c>
      <c r="AV272" s="168">
        <f t="shared" si="267"/>
        <v>1</v>
      </c>
      <c r="AW272" s="160">
        <f t="shared" si="268"/>
        <v>0</v>
      </c>
      <c r="AX272" s="167">
        <f t="shared" si="269"/>
        <v>0</v>
      </c>
      <c r="AY272" s="168">
        <f t="shared" si="270"/>
        <v>1</v>
      </c>
      <c r="AZ272" s="160">
        <f t="shared" si="230"/>
        <v>0</v>
      </c>
      <c r="BA272" s="167">
        <f t="shared" si="271"/>
        <v>0</v>
      </c>
      <c r="BB272" s="168">
        <f t="shared" si="272"/>
        <v>1</v>
      </c>
      <c r="BC272" s="160">
        <f t="shared" si="273"/>
        <v>0</v>
      </c>
    </row>
    <row r="273" spans="3:55" ht="17.45" customHeight="1" x14ac:dyDescent="0.2">
      <c r="C273" s="192"/>
      <c r="D273" s="192"/>
      <c r="E273" s="192"/>
      <c r="F273" s="158">
        <f>DATOS!$E$10</f>
        <v>2020</v>
      </c>
      <c r="G273" s="194">
        <v>0.2</v>
      </c>
      <c r="H273" s="192"/>
      <c r="I273" s="178"/>
      <c r="J273" s="166">
        <f t="shared" si="231"/>
        <v>0</v>
      </c>
      <c r="K273" s="160">
        <f t="shared" si="232"/>
        <v>0</v>
      </c>
      <c r="L273" s="160">
        <f t="shared" si="233"/>
        <v>0</v>
      </c>
      <c r="M273" s="160">
        <f t="shared" si="234"/>
        <v>0</v>
      </c>
      <c r="N273" s="160">
        <f t="shared" si="235"/>
        <v>0</v>
      </c>
      <c r="O273" s="195"/>
      <c r="P273" s="167">
        <f t="shared" si="236"/>
        <v>0</v>
      </c>
      <c r="Q273" s="168">
        <f t="shared" si="237"/>
        <v>1</v>
      </c>
      <c r="R273" s="160">
        <f t="shared" si="238"/>
        <v>0</v>
      </c>
      <c r="T273" s="40">
        <f t="shared" si="274"/>
        <v>0</v>
      </c>
      <c r="U273" s="42">
        <f t="shared" si="275"/>
        <v>1</v>
      </c>
      <c r="V273" s="160">
        <f t="shared" si="241"/>
        <v>0</v>
      </c>
      <c r="W273" s="167">
        <f t="shared" si="242"/>
        <v>0</v>
      </c>
      <c r="X273" s="168">
        <f t="shared" si="243"/>
        <v>1</v>
      </c>
      <c r="Y273" s="160">
        <f t="shared" si="244"/>
        <v>0</v>
      </c>
      <c r="Z273" s="167">
        <f t="shared" si="245"/>
        <v>0</v>
      </c>
      <c r="AA273" s="168">
        <f t="shared" si="246"/>
        <v>1</v>
      </c>
      <c r="AB273" s="160">
        <f t="shared" si="247"/>
        <v>0</v>
      </c>
      <c r="AC273" s="167">
        <f t="shared" si="248"/>
        <v>0</v>
      </c>
      <c r="AD273" s="168">
        <f t="shared" si="249"/>
        <v>1</v>
      </c>
      <c r="AE273" s="160">
        <f t="shared" si="250"/>
        <v>0</v>
      </c>
      <c r="AF273" s="167">
        <f t="shared" si="251"/>
        <v>0</v>
      </c>
      <c r="AG273" s="168">
        <f t="shared" si="252"/>
        <v>1</v>
      </c>
      <c r="AH273" s="160">
        <f t="shared" si="253"/>
        <v>0</v>
      </c>
      <c r="AI273" s="167">
        <f t="shared" si="254"/>
        <v>0</v>
      </c>
      <c r="AJ273" s="168">
        <f t="shared" si="255"/>
        <v>1</v>
      </c>
      <c r="AK273" s="160">
        <f t="shared" si="256"/>
        <v>0</v>
      </c>
      <c r="AL273" s="167">
        <f t="shared" si="257"/>
        <v>0</v>
      </c>
      <c r="AM273" s="168">
        <f t="shared" si="258"/>
        <v>1</v>
      </c>
      <c r="AN273" s="160">
        <f t="shared" si="259"/>
        <v>0</v>
      </c>
      <c r="AO273" s="167">
        <f t="shared" si="260"/>
        <v>0</v>
      </c>
      <c r="AP273" s="168">
        <f t="shared" si="261"/>
        <v>1</v>
      </c>
      <c r="AQ273" s="160">
        <f t="shared" si="262"/>
        <v>0</v>
      </c>
      <c r="AR273" s="167">
        <f t="shared" si="263"/>
        <v>0</v>
      </c>
      <c r="AS273" s="168">
        <f t="shared" si="264"/>
        <v>1</v>
      </c>
      <c r="AT273" s="160">
        <f t="shared" si="265"/>
        <v>0</v>
      </c>
      <c r="AU273" s="167">
        <f t="shared" si="266"/>
        <v>0</v>
      </c>
      <c r="AV273" s="168">
        <f t="shared" si="267"/>
        <v>1</v>
      </c>
      <c r="AW273" s="160">
        <f t="shared" si="268"/>
        <v>0</v>
      </c>
      <c r="AX273" s="167">
        <f t="shared" si="269"/>
        <v>0</v>
      </c>
      <c r="AY273" s="168">
        <f t="shared" si="270"/>
        <v>1</v>
      </c>
      <c r="AZ273" s="160">
        <f t="shared" si="230"/>
        <v>0</v>
      </c>
      <c r="BA273" s="167">
        <f t="shared" si="271"/>
        <v>0</v>
      </c>
      <c r="BB273" s="168">
        <f t="shared" si="272"/>
        <v>1</v>
      </c>
      <c r="BC273" s="160">
        <f t="shared" si="273"/>
        <v>0</v>
      </c>
    </row>
    <row r="274" spans="3:55" ht="17.45" customHeight="1" x14ac:dyDescent="0.2">
      <c r="C274" s="192"/>
      <c r="D274" s="192"/>
      <c r="E274" s="192"/>
      <c r="F274" s="158">
        <f>DATOS!$E$10</f>
        <v>2020</v>
      </c>
      <c r="G274" s="194">
        <v>0.2</v>
      </c>
      <c r="H274" s="192"/>
      <c r="I274" s="178"/>
      <c r="J274" s="166">
        <f t="shared" si="231"/>
        <v>0</v>
      </c>
      <c r="K274" s="160">
        <f t="shared" si="232"/>
        <v>0</v>
      </c>
      <c r="L274" s="160">
        <f t="shared" si="233"/>
        <v>0</v>
      </c>
      <c r="M274" s="160">
        <f t="shared" si="234"/>
        <v>0</v>
      </c>
      <c r="N274" s="160">
        <f t="shared" si="235"/>
        <v>0</v>
      </c>
      <c r="O274" s="195"/>
      <c r="P274" s="167">
        <f t="shared" si="236"/>
        <v>0</v>
      </c>
      <c r="Q274" s="168">
        <f t="shared" si="237"/>
        <v>1</v>
      </c>
      <c r="R274" s="160">
        <f t="shared" si="238"/>
        <v>0</v>
      </c>
      <c r="T274" s="40">
        <f t="shared" si="274"/>
        <v>0</v>
      </c>
      <c r="U274" s="42">
        <f t="shared" si="275"/>
        <v>1</v>
      </c>
      <c r="V274" s="160">
        <f t="shared" si="241"/>
        <v>0</v>
      </c>
      <c r="W274" s="167">
        <f t="shared" si="242"/>
        <v>0</v>
      </c>
      <c r="X274" s="168">
        <f t="shared" si="243"/>
        <v>1</v>
      </c>
      <c r="Y274" s="160">
        <f t="shared" si="244"/>
        <v>0</v>
      </c>
      <c r="Z274" s="167">
        <f t="shared" si="245"/>
        <v>0</v>
      </c>
      <c r="AA274" s="168">
        <f t="shared" si="246"/>
        <v>1</v>
      </c>
      <c r="AB274" s="160">
        <f t="shared" si="247"/>
        <v>0</v>
      </c>
      <c r="AC274" s="167">
        <f t="shared" si="248"/>
        <v>0</v>
      </c>
      <c r="AD274" s="168">
        <f t="shared" si="249"/>
        <v>1</v>
      </c>
      <c r="AE274" s="160">
        <f t="shared" si="250"/>
        <v>0</v>
      </c>
      <c r="AF274" s="167">
        <f t="shared" si="251"/>
        <v>0</v>
      </c>
      <c r="AG274" s="168">
        <f t="shared" si="252"/>
        <v>1</v>
      </c>
      <c r="AH274" s="160">
        <f t="shared" si="253"/>
        <v>0</v>
      </c>
      <c r="AI274" s="167">
        <f t="shared" si="254"/>
        <v>0</v>
      </c>
      <c r="AJ274" s="168">
        <f t="shared" si="255"/>
        <v>1</v>
      </c>
      <c r="AK274" s="160">
        <f t="shared" si="256"/>
        <v>0</v>
      </c>
      <c r="AL274" s="167">
        <f t="shared" si="257"/>
        <v>0</v>
      </c>
      <c r="AM274" s="168">
        <f t="shared" si="258"/>
        <v>1</v>
      </c>
      <c r="AN274" s="160">
        <f t="shared" si="259"/>
        <v>0</v>
      </c>
      <c r="AO274" s="167">
        <f t="shared" si="260"/>
        <v>0</v>
      </c>
      <c r="AP274" s="168">
        <f t="shared" si="261"/>
        <v>1</v>
      </c>
      <c r="AQ274" s="160">
        <f t="shared" si="262"/>
        <v>0</v>
      </c>
      <c r="AR274" s="167">
        <f t="shared" si="263"/>
        <v>0</v>
      </c>
      <c r="AS274" s="168">
        <f t="shared" si="264"/>
        <v>1</v>
      </c>
      <c r="AT274" s="160">
        <f t="shared" si="265"/>
        <v>0</v>
      </c>
      <c r="AU274" s="167">
        <f t="shared" si="266"/>
        <v>0</v>
      </c>
      <c r="AV274" s="168">
        <f t="shared" si="267"/>
        <v>1</v>
      </c>
      <c r="AW274" s="160">
        <f t="shared" si="268"/>
        <v>0</v>
      </c>
      <c r="AX274" s="167">
        <f t="shared" si="269"/>
        <v>0</v>
      </c>
      <c r="AY274" s="168">
        <f t="shared" si="270"/>
        <v>1</v>
      </c>
      <c r="AZ274" s="160">
        <f t="shared" si="230"/>
        <v>0</v>
      </c>
      <c r="BA274" s="167">
        <f t="shared" si="271"/>
        <v>0</v>
      </c>
      <c r="BB274" s="168">
        <f t="shared" si="272"/>
        <v>1</v>
      </c>
      <c r="BC274" s="160">
        <f t="shared" si="273"/>
        <v>0</v>
      </c>
    </row>
    <row r="275" spans="3:55" ht="17.45" customHeight="1" x14ac:dyDescent="0.2">
      <c r="C275" s="192"/>
      <c r="D275" s="192"/>
      <c r="E275" s="192"/>
      <c r="F275" s="158">
        <f>DATOS!$E$10</f>
        <v>2020</v>
      </c>
      <c r="G275" s="194">
        <v>0.2</v>
      </c>
      <c r="H275" s="192"/>
      <c r="I275" s="178"/>
      <c r="J275" s="166">
        <f t="shared" si="231"/>
        <v>0</v>
      </c>
      <c r="K275" s="160">
        <f t="shared" si="232"/>
        <v>0</v>
      </c>
      <c r="L275" s="160">
        <f t="shared" si="233"/>
        <v>0</v>
      </c>
      <c r="M275" s="160">
        <f t="shared" si="234"/>
        <v>0</v>
      </c>
      <c r="N275" s="160">
        <f t="shared" si="235"/>
        <v>0</v>
      </c>
      <c r="O275" s="195"/>
      <c r="P275" s="167">
        <f t="shared" si="236"/>
        <v>0</v>
      </c>
      <c r="Q275" s="168">
        <f t="shared" si="237"/>
        <v>1</v>
      </c>
      <c r="R275" s="160">
        <f t="shared" si="238"/>
        <v>0</v>
      </c>
      <c r="T275" s="40">
        <f t="shared" si="274"/>
        <v>0</v>
      </c>
      <c r="U275" s="42">
        <f t="shared" si="275"/>
        <v>1</v>
      </c>
      <c r="V275" s="160">
        <f t="shared" si="241"/>
        <v>0</v>
      </c>
      <c r="W275" s="167">
        <f t="shared" si="242"/>
        <v>0</v>
      </c>
      <c r="X275" s="168">
        <f t="shared" si="243"/>
        <v>1</v>
      </c>
      <c r="Y275" s="160">
        <f t="shared" si="244"/>
        <v>0</v>
      </c>
      <c r="Z275" s="167">
        <f t="shared" si="245"/>
        <v>0</v>
      </c>
      <c r="AA275" s="168">
        <f t="shared" si="246"/>
        <v>1</v>
      </c>
      <c r="AB275" s="160">
        <f t="shared" si="247"/>
        <v>0</v>
      </c>
      <c r="AC275" s="167">
        <f t="shared" si="248"/>
        <v>0</v>
      </c>
      <c r="AD275" s="168">
        <f t="shared" si="249"/>
        <v>1</v>
      </c>
      <c r="AE275" s="160">
        <f t="shared" si="250"/>
        <v>0</v>
      </c>
      <c r="AF275" s="167">
        <f t="shared" si="251"/>
        <v>0</v>
      </c>
      <c r="AG275" s="168">
        <f t="shared" si="252"/>
        <v>1</v>
      </c>
      <c r="AH275" s="160">
        <f t="shared" si="253"/>
        <v>0</v>
      </c>
      <c r="AI275" s="167">
        <f t="shared" si="254"/>
        <v>0</v>
      </c>
      <c r="AJ275" s="168">
        <f t="shared" si="255"/>
        <v>1</v>
      </c>
      <c r="AK275" s="160">
        <f t="shared" si="256"/>
        <v>0</v>
      </c>
      <c r="AL275" s="167">
        <f t="shared" si="257"/>
        <v>0</v>
      </c>
      <c r="AM275" s="168">
        <f t="shared" si="258"/>
        <v>1</v>
      </c>
      <c r="AN275" s="160">
        <f t="shared" si="259"/>
        <v>0</v>
      </c>
      <c r="AO275" s="167">
        <f t="shared" si="260"/>
        <v>0</v>
      </c>
      <c r="AP275" s="168">
        <f t="shared" si="261"/>
        <v>1</v>
      </c>
      <c r="AQ275" s="160">
        <f t="shared" si="262"/>
        <v>0</v>
      </c>
      <c r="AR275" s="167">
        <f t="shared" si="263"/>
        <v>0</v>
      </c>
      <c r="AS275" s="168">
        <f t="shared" si="264"/>
        <v>1</v>
      </c>
      <c r="AT275" s="160">
        <f t="shared" si="265"/>
        <v>0</v>
      </c>
      <c r="AU275" s="167">
        <f t="shared" si="266"/>
        <v>0</v>
      </c>
      <c r="AV275" s="168">
        <f t="shared" si="267"/>
        <v>1</v>
      </c>
      <c r="AW275" s="160">
        <f t="shared" si="268"/>
        <v>0</v>
      </c>
      <c r="AX275" s="167">
        <f t="shared" si="269"/>
        <v>0</v>
      </c>
      <c r="AY275" s="168">
        <f t="shared" si="270"/>
        <v>1</v>
      </c>
      <c r="AZ275" s="160">
        <f t="shared" si="230"/>
        <v>0</v>
      </c>
      <c r="BA275" s="167">
        <f t="shared" si="271"/>
        <v>0</v>
      </c>
      <c r="BB275" s="168">
        <f t="shared" si="272"/>
        <v>1</v>
      </c>
      <c r="BC275" s="160">
        <f t="shared" si="273"/>
        <v>0</v>
      </c>
    </row>
    <row r="276" spans="3:55" ht="17.45" customHeight="1" x14ac:dyDescent="0.2">
      <c r="C276" s="192"/>
      <c r="D276" s="192"/>
      <c r="E276" s="192"/>
      <c r="F276" s="158">
        <f>DATOS!$E$10</f>
        <v>2020</v>
      </c>
      <c r="G276" s="194">
        <v>0.2</v>
      </c>
      <c r="H276" s="192"/>
      <c r="I276" s="178"/>
      <c r="J276" s="166">
        <f t="shared" si="231"/>
        <v>0</v>
      </c>
      <c r="K276" s="160">
        <f t="shared" si="232"/>
        <v>0</v>
      </c>
      <c r="L276" s="160">
        <f t="shared" si="233"/>
        <v>0</v>
      </c>
      <c r="M276" s="160">
        <f t="shared" si="234"/>
        <v>0</v>
      </c>
      <c r="N276" s="160">
        <f t="shared" si="235"/>
        <v>0</v>
      </c>
      <c r="O276" s="195"/>
      <c r="P276" s="167">
        <f t="shared" si="236"/>
        <v>0</v>
      </c>
      <c r="Q276" s="168">
        <f t="shared" si="237"/>
        <v>1</v>
      </c>
      <c r="R276" s="160">
        <f t="shared" si="238"/>
        <v>0</v>
      </c>
      <c r="T276" s="40">
        <f t="shared" si="274"/>
        <v>0</v>
      </c>
      <c r="U276" s="42">
        <f t="shared" si="275"/>
        <v>1</v>
      </c>
      <c r="V276" s="160">
        <f t="shared" si="241"/>
        <v>0</v>
      </c>
      <c r="W276" s="167">
        <f t="shared" si="242"/>
        <v>0</v>
      </c>
      <c r="X276" s="168">
        <f t="shared" si="243"/>
        <v>1</v>
      </c>
      <c r="Y276" s="160">
        <f t="shared" si="244"/>
        <v>0</v>
      </c>
      <c r="Z276" s="167">
        <f t="shared" si="245"/>
        <v>0</v>
      </c>
      <c r="AA276" s="168">
        <f t="shared" si="246"/>
        <v>1</v>
      </c>
      <c r="AB276" s="160">
        <f t="shared" si="247"/>
        <v>0</v>
      </c>
      <c r="AC276" s="167">
        <f t="shared" si="248"/>
        <v>0</v>
      </c>
      <c r="AD276" s="168">
        <f t="shared" si="249"/>
        <v>1</v>
      </c>
      <c r="AE276" s="160">
        <f t="shared" si="250"/>
        <v>0</v>
      </c>
      <c r="AF276" s="167">
        <f t="shared" si="251"/>
        <v>0</v>
      </c>
      <c r="AG276" s="168">
        <f t="shared" si="252"/>
        <v>1</v>
      </c>
      <c r="AH276" s="160">
        <f t="shared" si="253"/>
        <v>0</v>
      </c>
      <c r="AI276" s="167">
        <f t="shared" si="254"/>
        <v>0</v>
      </c>
      <c r="AJ276" s="168">
        <f t="shared" si="255"/>
        <v>1</v>
      </c>
      <c r="AK276" s="160">
        <f t="shared" si="256"/>
        <v>0</v>
      </c>
      <c r="AL276" s="167">
        <f t="shared" si="257"/>
        <v>0</v>
      </c>
      <c r="AM276" s="168">
        <f t="shared" si="258"/>
        <v>1</v>
      </c>
      <c r="AN276" s="160">
        <f t="shared" si="259"/>
        <v>0</v>
      </c>
      <c r="AO276" s="167">
        <f t="shared" si="260"/>
        <v>0</v>
      </c>
      <c r="AP276" s="168">
        <f t="shared" si="261"/>
        <v>1</v>
      </c>
      <c r="AQ276" s="160">
        <f t="shared" si="262"/>
        <v>0</v>
      </c>
      <c r="AR276" s="167">
        <f t="shared" si="263"/>
        <v>0</v>
      </c>
      <c r="AS276" s="168">
        <f t="shared" si="264"/>
        <v>1</v>
      </c>
      <c r="AT276" s="160">
        <f t="shared" si="265"/>
        <v>0</v>
      </c>
      <c r="AU276" s="167">
        <f t="shared" si="266"/>
        <v>0</v>
      </c>
      <c r="AV276" s="168">
        <f t="shared" si="267"/>
        <v>1</v>
      </c>
      <c r="AW276" s="160">
        <f t="shared" si="268"/>
        <v>0</v>
      </c>
      <c r="AX276" s="167">
        <f t="shared" si="269"/>
        <v>0</v>
      </c>
      <c r="AY276" s="168">
        <f t="shared" si="270"/>
        <v>1</v>
      </c>
      <c r="AZ276" s="160">
        <f t="shared" si="230"/>
        <v>0</v>
      </c>
      <c r="BA276" s="167">
        <f t="shared" si="271"/>
        <v>0</v>
      </c>
      <c r="BB276" s="168">
        <f t="shared" si="272"/>
        <v>1</v>
      </c>
      <c r="BC276" s="160">
        <f t="shared" si="273"/>
        <v>0</v>
      </c>
    </row>
    <row r="277" spans="3:55" ht="17.45" customHeight="1" thickBot="1" x14ac:dyDescent="0.25">
      <c r="C277" s="36"/>
      <c r="D277" s="36"/>
      <c r="E277" s="37"/>
      <c r="F277" s="37"/>
      <c r="G277" s="37"/>
      <c r="H277" s="56"/>
      <c r="I277" s="44">
        <f>SUM(I237:I276)</f>
        <v>0</v>
      </c>
      <c r="J277" s="45"/>
      <c r="K277" s="44">
        <f>SUM(K237:K276)</f>
        <v>0</v>
      </c>
      <c r="L277" s="44">
        <f>SUM(L237:L276)</f>
        <v>0</v>
      </c>
      <c r="M277" s="44">
        <f>SUM(M237:M276)</f>
        <v>0</v>
      </c>
      <c r="N277" s="44">
        <f>SUM(N237:N276)</f>
        <v>0</v>
      </c>
      <c r="O277" s="46"/>
      <c r="P277" s="47"/>
      <c r="Q277" s="44"/>
      <c r="R277" s="44">
        <f>SUM(R237:R276)</f>
        <v>0</v>
      </c>
      <c r="T277" s="44"/>
      <c r="U277" s="44"/>
      <c r="V277" s="44">
        <f>SUM(V237:V276)</f>
        <v>0</v>
      </c>
      <c r="W277" s="44"/>
      <c r="X277" s="44"/>
      <c r="Y277" s="44">
        <f>SUM(Y237:Y276)</f>
        <v>0</v>
      </c>
      <c r="Z277" s="44"/>
      <c r="AA277" s="44"/>
      <c r="AB277" s="44">
        <f>SUM(AB237:AB276)</f>
        <v>0</v>
      </c>
      <c r="AC277" s="44"/>
      <c r="AD277" s="44"/>
      <c r="AE277" s="44">
        <f>SUM(AE237:AE276)</f>
        <v>0</v>
      </c>
      <c r="AF277" s="44"/>
      <c r="AG277" s="44"/>
      <c r="AH277" s="44">
        <f>SUM(AH237:AH276)</f>
        <v>0</v>
      </c>
      <c r="AI277" s="44"/>
      <c r="AJ277" s="44"/>
      <c r="AK277" s="44">
        <f>SUM(AK237:AK276)</f>
        <v>0</v>
      </c>
      <c r="AL277" s="44"/>
      <c r="AM277" s="44"/>
      <c r="AN277" s="44">
        <f>SUM(AN237:AN276)</f>
        <v>0</v>
      </c>
      <c r="AO277" s="44"/>
      <c r="AP277" s="44"/>
      <c r="AQ277" s="44">
        <f>SUM(AQ237:AQ276)</f>
        <v>0</v>
      </c>
      <c r="AR277" s="44"/>
      <c r="AS277" s="44"/>
      <c r="AT277" s="44">
        <f>SUM(AT237:AT276)</f>
        <v>0</v>
      </c>
      <c r="AU277" s="44"/>
      <c r="AV277" s="44"/>
      <c r="AW277" s="44">
        <f>SUM(AW237:AW276)</f>
        <v>0</v>
      </c>
      <c r="AX277" s="44"/>
      <c r="AY277" s="44"/>
      <c r="AZ277" s="44">
        <f>SUM(AZ237:AZ276)</f>
        <v>0</v>
      </c>
      <c r="BA277" s="44"/>
      <c r="BB277" s="44"/>
      <c r="BC277" s="44">
        <f>SUM(BC237:BC276)</f>
        <v>0</v>
      </c>
    </row>
    <row r="278" spans="3:55" ht="17.45" customHeight="1" thickTop="1" thickBot="1" x14ac:dyDescent="0.25">
      <c r="C278" s="36"/>
      <c r="D278" s="36"/>
      <c r="E278" s="37"/>
      <c r="F278" s="37"/>
      <c r="G278" s="37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  <c r="BA278" s="56"/>
      <c r="BB278" s="56"/>
      <c r="BC278" s="56"/>
    </row>
    <row r="279" spans="3:55" ht="17.45" customHeight="1" thickBot="1" x14ac:dyDescent="0.25">
      <c r="C279" s="36"/>
      <c r="D279" s="36"/>
      <c r="E279" s="37"/>
      <c r="F279" s="37"/>
      <c r="G279" s="37"/>
      <c r="H279" s="43" t="s">
        <v>118</v>
      </c>
      <c r="I279" s="58">
        <f>I64+I107+I150+I193+I235+I277</f>
        <v>0</v>
      </c>
      <c r="J279" s="59"/>
      <c r="K279" s="58">
        <f>K64+K107+K150+K193+K235+K277</f>
        <v>0</v>
      </c>
      <c r="L279" s="58">
        <f>L64+L107+L150+L193+L235+L277</f>
        <v>0</v>
      </c>
      <c r="M279" s="58">
        <f>M64+M107+M150+M193+M235+M277</f>
        <v>0</v>
      </c>
      <c r="N279" s="58">
        <f>N64+N107+N150+N193+N235+N277</f>
        <v>0</v>
      </c>
      <c r="O279" s="59"/>
      <c r="P279" s="59"/>
      <c r="Q279" s="59"/>
      <c r="R279" s="58">
        <f>R64+R107+R150+R193+R235+R277</f>
        <v>0</v>
      </c>
      <c r="T279" s="58"/>
      <c r="U279" s="58"/>
      <c r="V279" s="58">
        <f>V64+V107+V150+V193+V235+V277</f>
        <v>0</v>
      </c>
      <c r="W279" s="58"/>
      <c r="X279" s="58"/>
      <c r="Y279" s="58">
        <f>Y64+Y107+Y150+Y193+Y235+Y277</f>
        <v>0</v>
      </c>
      <c r="Z279" s="58"/>
      <c r="AA279" s="58"/>
      <c r="AB279" s="58">
        <f>AB64+AB107+AB150+AB193+AB235+AB277</f>
        <v>0</v>
      </c>
      <c r="AC279" s="58"/>
      <c r="AD279" s="58"/>
      <c r="AE279" s="58">
        <f>AE64+AE107+AE150+AE193+AE235+AE277</f>
        <v>0</v>
      </c>
      <c r="AF279" s="58"/>
      <c r="AG279" s="58"/>
      <c r="AH279" s="58">
        <f>AH64+AH107+AH150+AH193+AH235+AH277</f>
        <v>0</v>
      </c>
      <c r="AI279" s="58"/>
      <c r="AJ279" s="58"/>
      <c r="AK279" s="58">
        <f>AK64+AK107+AK150+AK193+AK235+AK277</f>
        <v>0</v>
      </c>
      <c r="AL279" s="58"/>
      <c r="AM279" s="58"/>
      <c r="AN279" s="58">
        <f>AN64+AN107+AN150+AN193+AN235+AN277</f>
        <v>0</v>
      </c>
      <c r="AO279" s="58"/>
      <c r="AP279" s="58"/>
      <c r="AQ279" s="58">
        <f>AQ64+AQ107+AQ150+AQ193+AQ235+AQ277</f>
        <v>0</v>
      </c>
      <c r="AR279" s="58"/>
      <c r="AS279" s="58"/>
      <c r="AT279" s="58">
        <f>AT64+AT107+AT150+AT193+AT235+AT277</f>
        <v>0</v>
      </c>
      <c r="AU279" s="58"/>
      <c r="AV279" s="58"/>
      <c r="AW279" s="58">
        <f>AW64+AW107+AW150+AW193+AW235+AW277</f>
        <v>0</v>
      </c>
      <c r="AX279" s="58"/>
      <c r="AY279" s="58"/>
      <c r="AZ279" s="58">
        <f>AZ64+AZ107+AZ150+AZ193+AZ235+AZ277</f>
        <v>0</v>
      </c>
      <c r="BA279" s="58"/>
      <c r="BB279" s="58"/>
      <c r="BC279" s="58">
        <f>BC64+BC107+BC150+BC193+BC235+BC277</f>
        <v>0</v>
      </c>
    </row>
    <row r="280" spans="3:55" ht="17.45" customHeight="1" x14ac:dyDescent="0.2">
      <c r="C280" s="48"/>
      <c r="D280" s="48"/>
      <c r="E280" s="49"/>
      <c r="F280" s="49"/>
      <c r="G280" s="49"/>
      <c r="H280" s="50"/>
      <c r="I280" s="50"/>
      <c r="J280" s="50"/>
      <c r="K280" s="50"/>
      <c r="L280" s="50"/>
      <c r="M280" s="50"/>
      <c r="N280" s="50"/>
      <c r="O280" s="51"/>
      <c r="P280" s="52"/>
      <c r="Q280" s="52"/>
      <c r="R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0"/>
      <c r="AR280" s="50"/>
      <c r="AS280" s="50"/>
      <c r="AT280" s="50"/>
      <c r="AU280" s="50"/>
      <c r="AV280" s="50"/>
      <c r="AW280" s="50"/>
      <c r="AX280" s="50"/>
      <c r="AY280" s="50"/>
      <c r="AZ280" s="50"/>
      <c r="BA280" s="50"/>
      <c r="BB280" s="50"/>
      <c r="BC280" s="50"/>
    </row>
    <row r="281" spans="3:55" ht="17.45" customHeight="1" x14ac:dyDescent="0.2">
      <c r="C281" s="48"/>
      <c r="D281" s="48"/>
      <c r="E281" s="49"/>
      <c r="F281" s="49"/>
      <c r="G281" s="49"/>
      <c r="H281" s="50"/>
      <c r="I281" s="50"/>
      <c r="J281" s="50"/>
      <c r="K281" s="50"/>
      <c r="L281" s="50"/>
      <c r="M281" s="50"/>
      <c r="N281" s="50"/>
      <c r="O281" s="51"/>
      <c r="P281" s="52"/>
      <c r="Q281" s="52"/>
      <c r="R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50"/>
      <c r="AR281" s="50"/>
      <c r="AS281" s="50"/>
      <c r="AT281" s="50"/>
      <c r="AU281" s="50"/>
      <c r="AV281" s="50"/>
      <c r="AW281" s="50"/>
      <c r="AX281" s="50"/>
      <c r="AY281" s="50"/>
      <c r="AZ281" s="50"/>
      <c r="BA281" s="50"/>
      <c r="BB281" s="50"/>
      <c r="BC281" s="50"/>
    </row>
    <row r="282" spans="3:55" ht="17.45" customHeight="1" x14ac:dyDescent="0.2">
      <c r="C282" s="48"/>
      <c r="D282" s="48"/>
      <c r="E282" s="49"/>
      <c r="F282" s="49"/>
      <c r="G282" s="49"/>
      <c r="H282" s="50"/>
      <c r="I282" s="50"/>
      <c r="J282" s="50"/>
      <c r="K282" s="50"/>
      <c r="L282" s="50"/>
      <c r="M282" s="50"/>
      <c r="N282" s="50"/>
      <c r="O282" s="51"/>
      <c r="P282" s="52"/>
      <c r="Q282" s="52"/>
      <c r="R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50"/>
      <c r="AR282" s="50"/>
      <c r="AS282" s="50"/>
      <c r="AT282" s="50"/>
      <c r="AU282" s="50"/>
      <c r="AV282" s="50"/>
      <c r="AW282" s="50"/>
      <c r="AX282" s="50"/>
      <c r="AY282" s="50"/>
      <c r="AZ282" s="50"/>
      <c r="BA282" s="50"/>
      <c r="BB282" s="50"/>
      <c r="BC282" s="50"/>
    </row>
    <row r="283" spans="3:55" ht="17.45" customHeight="1" x14ac:dyDescent="0.2">
      <c r="C283" s="48"/>
      <c r="D283" s="48"/>
      <c r="E283" s="49"/>
      <c r="F283" s="49"/>
      <c r="G283" s="49"/>
      <c r="H283" s="50"/>
      <c r="I283" s="50"/>
      <c r="J283" s="50"/>
      <c r="K283" s="50"/>
      <c r="L283" s="50"/>
      <c r="M283" s="50"/>
      <c r="N283" s="50"/>
      <c r="O283" s="51"/>
      <c r="P283" s="52"/>
      <c r="Q283" s="52"/>
      <c r="R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  <c r="AR283" s="50"/>
      <c r="AS283" s="50"/>
      <c r="AT283" s="50"/>
      <c r="AU283" s="50"/>
      <c r="AV283" s="50"/>
      <c r="AW283" s="50"/>
      <c r="AX283" s="50"/>
      <c r="AY283" s="50"/>
      <c r="AZ283" s="50"/>
      <c r="BA283" s="50"/>
      <c r="BB283" s="50"/>
      <c r="BC283" s="50"/>
    </row>
    <row r="284" spans="3:55" ht="17.45" customHeight="1" x14ac:dyDescent="0.2">
      <c r="C284" s="48"/>
      <c r="D284" s="48"/>
      <c r="E284" s="49"/>
      <c r="F284" s="49"/>
      <c r="G284" s="49"/>
      <c r="H284" s="50"/>
      <c r="I284" s="50"/>
      <c r="J284" s="50"/>
      <c r="K284" s="50"/>
      <c r="L284" s="50"/>
      <c r="M284" s="50"/>
      <c r="N284" s="50"/>
      <c r="O284" s="51"/>
      <c r="P284" s="52"/>
      <c r="Q284" s="52"/>
      <c r="R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  <c r="AR284" s="50"/>
      <c r="AS284" s="50"/>
      <c r="AT284" s="50"/>
      <c r="AU284" s="50"/>
      <c r="AV284" s="50"/>
      <c r="AW284" s="50"/>
      <c r="AX284" s="50"/>
      <c r="AY284" s="50"/>
      <c r="AZ284" s="50"/>
      <c r="BA284" s="50"/>
      <c r="BB284" s="50"/>
      <c r="BC284" s="50"/>
    </row>
    <row r="285" spans="3:55" ht="17.45" customHeight="1" x14ac:dyDescent="0.2">
      <c r="C285" s="48"/>
      <c r="D285" s="48"/>
      <c r="E285" s="49"/>
      <c r="F285" s="49"/>
      <c r="G285" s="49"/>
      <c r="H285" s="50"/>
      <c r="I285" s="50"/>
      <c r="J285" s="50"/>
      <c r="K285" s="50"/>
      <c r="L285" s="50"/>
      <c r="M285" s="50"/>
      <c r="N285" s="50"/>
      <c r="O285" s="51"/>
      <c r="P285" s="52"/>
      <c r="Q285" s="52"/>
      <c r="R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  <c r="AR285" s="50"/>
      <c r="AS285" s="50"/>
      <c r="AT285" s="50"/>
      <c r="AU285" s="50"/>
      <c r="AV285" s="50"/>
      <c r="AW285" s="50"/>
      <c r="AX285" s="50"/>
      <c r="AY285" s="50"/>
      <c r="AZ285" s="50"/>
      <c r="BA285" s="50"/>
      <c r="BB285" s="50"/>
      <c r="BC285" s="50"/>
    </row>
    <row r="286" spans="3:55" ht="17.45" customHeight="1" x14ac:dyDescent="0.2">
      <c r="C286" s="48"/>
      <c r="D286" s="48"/>
      <c r="E286" s="49"/>
      <c r="F286" s="49"/>
      <c r="G286" s="49"/>
      <c r="H286" s="50"/>
      <c r="I286" s="50"/>
      <c r="J286" s="50"/>
      <c r="K286" s="50"/>
      <c r="L286" s="50"/>
      <c r="M286" s="50"/>
      <c r="N286" s="50"/>
      <c r="O286" s="51"/>
      <c r="P286" s="52"/>
      <c r="Q286" s="52"/>
      <c r="R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0"/>
      <c r="AR286" s="50"/>
      <c r="AS286" s="50"/>
      <c r="AT286" s="50"/>
      <c r="AU286" s="50"/>
      <c r="AV286" s="50"/>
      <c r="AW286" s="50"/>
      <c r="AX286" s="50"/>
      <c r="AY286" s="50"/>
      <c r="AZ286" s="50"/>
      <c r="BA286" s="50"/>
      <c r="BB286" s="50"/>
      <c r="BC286" s="50"/>
    </row>
    <row r="287" spans="3:55" ht="17.45" customHeight="1" x14ac:dyDescent="0.2">
      <c r="C287" s="48"/>
      <c r="D287" s="48"/>
      <c r="E287" s="49"/>
      <c r="F287" s="49"/>
      <c r="G287" s="49"/>
      <c r="H287" s="50"/>
      <c r="I287" s="50"/>
      <c r="J287" s="50"/>
      <c r="K287" s="50"/>
      <c r="L287" s="50"/>
      <c r="M287" s="50"/>
      <c r="N287" s="50"/>
      <c r="O287" s="51"/>
      <c r="P287" s="52"/>
      <c r="Q287" s="52"/>
      <c r="R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0"/>
      <c r="AR287" s="50"/>
      <c r="AS287" s="50"/>
      <c r="AT287" s="50"/>
      <c r="AU287" s="50"/>
      <c r="AV287" s="50"/>
      <c r="AW287" s="50"/>
      <c r="AX287" s="50"/>
      <c r="AY287" s="50"/>
      <c r="AZ287" s="50"/>
      <c r="BA287" s="50"/>
      <c r="BB287" s="50"/>
      <c r="BC287" s="50"/>
    </row>
    <row r="288" spans="3:55" ht="17.45" customHeight="1" x14ac:dyDescent="0.2">
      <c r="C288" s="48"/>
      <c r="D288" s="48"/>
      <c r="E288" s="49"/>
      <c r="F288" s="49"/>
      <c r="G288" s="49"/>
      <c r="H288" s="50"/>
      <c r="I288" s="50"/>
      <c r="J288" s="50"/>
      <c r="K288" s="50"/>
      <c r="L288" s="50"/>
      <c r="M288" s="50"/>
      <c r="N288" s="50"/>
      <c r="O288" s="51"/>
      <c r="P288" s="52"/>
      <c r="Q288" s="52"/>
      <c r="R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  <c r="AT288" s="50"/>
      <c r="AU288" s="50"/>
      <c r="AV288" s="50"/>
      <c r="AW288" s="50"/>
      <c r="AX288" s="50"/>
      <c r="AY288" s="50"/>
      <c r="AZ288" s="50"/>
      <c r="BA288" s="50"/>
      <c r="BB288" s="50"/>
      <c r="BC288" s="50"/>
    </row>
    <row r="289" spans="3:55" ht="17.45" customHeight="1" x14ac:dyDescent="0.2">
      <c r="C289" s="48"/>
      <c r="D289" s="48"/>
      <c r="E289" s="49"/>
      <c r="F289" s="49"/>
      <c r="G289" s="49"/>
      <c r="H289" s="50"/>
      <c r="I289" s="50"/>
      <c r="J289" s="50"/>
      <c r="K289" s="50"/>
      <c r="L289" s="50"/>
      <c r="M289" s="50"/>
      <c r="N289" s="50"/>
      <c r="O289" s="51"/>
      <c r="P289" s="52"/>
      <c r="Q289" s="52"/>
      <c r="R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0"/>
      <c r="AR289" s="50"/>
      <c r="AS289" s="50"/>
      <c r="AT289" s="50"/>
      <c r="AU289" s="50"/>
      <c r="AV289" s="50"/>
      <c r="AW289" s="50"/>
      <c r="AX289" s="50"/>
      <c r="AY289" s="50"/>
      <c r="AZ289" s="50"/>
      <c r="BA289" s="50"/>
      <c r="BB289" s="50"/>
      <c r="BC289" s="50"/>
    </row>
    <row r="290" spans="3:55" ht="17.45" customHeight="1" x14ac:dyDescent="0.2">
      <c r="C290" s="48"/>
      <c r="D290" s="48"/>
      <c r="E290" s="49"/>
      <c r="F290" s="49"/>
      <c r="G290" s="49"/>
      <c r="H290" s="50"/>
      <c r="I290" s="50"/>
      <c r="J290" s="50"/>
      <c r="K290" s="50"/>
      <c r="L290" s="50"/>
      <c r="M290" s="50"/>
      <c r="N290" s="50"/>
      <c r="O290" s="51"/>
      <c r="P290" s="52"/>
      <c r="Q290" s="52"/>
      <c r="R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  <c r="AR290" s="50"/>
      <c r="AS290" s="50"/>
      <c r="AT290" s="50"/>
      <c r="AU290" s="50"/>
      <c r="AV290" s="50"/>
      <c r="AW290" s="50"/>
      <c r="AX290" s="50"/>
      <c r="AY290" s="50"/>
      <c r="AZ290" s="50"/>
      <c r="BA290" s="50"/>
      <c r="BB290" s="50"/>
      <c r="BC290" s="50"/>
    </row>
    <row r="291" spans="3:55" ht="17.45" customHeight="1" x14ac:dyDescent="0.2">
      <c r="C291" s="48"/>
      <c r="D291" s="48"/>
      <c r="E291" s="49"/>
      <c r="F291" s="49"/>
      <c r="G291" s="49"/>
      <c r="H291" s="50"/>
      <c r="I291" s="50"/>
      <c r="J291" s="50"/>
      <c r="K291" s="50"/>
      <c r="L291" s="50"/>
      <c r="M291" s="50"/>
      <c r="N291" s="50"/>
      <c r="O291" s="51"/>
      <c r="P291" s="52"/>
      <c r="Q291" s="52"/>
      <c r="R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0"/>
      <c r="AT291" s="50"/>
      <c r="AU291" s="50"/>
      <c r="AV291" s="50"/>
      <c r="AW291" s="50"/>
      <c r="AX291" s="50"/>
      <c r="AY291" s="50"/>
      <c r="AZ291" s="50"/>
      <c r="BA291" s="50"/>
      <c r="BB291" s="50"/>
      <c r="BC291" s="50"/>
    </row>
    <row r="292" spans="3:55" ht="17.45" customHeight="1" x14ac:dyDescent="0.2">
      <c r="C292" s="48"/>
      <c r="D292" s="48"/>
      <c r="E292" s="49"/>
      <c r="F292" s="49"/>
      <c r="G292" s="49"/>
      <c r="H292" s="50"/>
      <c r="I292" s="50"/>
      <c r="J292" s="50"/>
      <c r="K292" s="50"/>
      <c r="L292" s="50"/>
      <c r="M292" s="50"/>
      <c r="N292" s="50"/>
      <c r="O292" s="51"/>
      <c r="P292" s="52"/>
      <c r="Q292" s="52"/>
      <c r="R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0"/>
      <c r="AR292" s="50"/>
      <c r="AS292" s="50"/>
      <c r="AT292" s="50"/>
      <c r="AU292" s="50"/>
      <c r="AV292" s="50"/>
      <c r="AW292" s="50"/>
      <c r="AX292" s="50"/>
      <c r="AY292" s="50"/>
      <c r="AZ292" s="50"/>
      <c r="BA292" s="50"/>
      <c r="BB292" s="50"/>
      <c r="BC292" s="50"/>
    </row>
    <row r="293" spans="3:55" ht="17.45" customHeight="1" x14ac:dyDescent="0.2">
      <c r="C293" s="48"/>
      <c r="D293" s="48"/>
      <c r="E293" s="49"/>
      <c r="F293" s="49"/>
      <c r="G293" s="49"/>
      <c r="H293" s="50"/>
      <c r="I293" s="50"/>
      <c r="J293" s="50"/>
      <c r="K293" s="50"/>
      <c r="L293" s="50"/>
      <c r="M293" s="50"/>
      <c r="N293" s="50"/>
      <c r="O293" s="51"/>
      <c r="P293" s="52"/>
      <c r="Q293" s="52"/>
      <c r="R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0"/>
      <c r="AT293" s="50"/>
      <c r="AU293" s="50"/>
      <c r="AV293" s="50"/>
      <c r="AW293" s="50"/>
      <c r="AX293" s="50"/>
      <c r="AY293" s="50"/>
      <c r="AZ293" s="50"/>
      <c r="BA293" s="50"/>
      <c r="BB293" s="50"/>
      <c r="BC293" s="50"/>
    </row>
    <row r="294" spans="3:55" ht="17.45" customHeight="1" x14ac:dyDescent="0.2">
      <c r="C294" s="48"/>
      <c r="D294" s="48"/>
      <c r="E294" s="49"/>
      <c r="F294" s="49"/>
      <c r="G294" s="49"/>
      <c r="H294" s="50"/>
      <c r="I294" s="50"/>
      <c r="J294" s="50"/>
      <c r="K294" s="50"/>
      <c r="L294" s="50"/>
      <c r="M294" s="50"/>
      <c r="N294" s="50"/>
      <c r="O294" s="51"/>
      <c r="P294" s="52"/>
      <c r="Q294" s="52"/>
      <c r="R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  <c r="AT294" s="50"/>
      <c r="AU294" s="50"/>
      <c r="AV294" s="50"/>
      <c r="AW294" s="50"/>
      <c r="AX294" s="50"/>
      <c r="AY294" s="50"/>
      <c r="AZ294" s="50"/>
      <c r="BA294" s="50"/>
      <c r="BB294" s="50"/>
      <c r="BC294" s="50"/>
    </row>
    <row r="295" spans="3:55" ht="17.45" customHeight="1" x14ac:dyDescent="0.2">
      <c r="C295" s="48"/>
      <c r="D295" s="48"/>
      <c r="E295" s="49"/>
      <c r="F295" s="49"/>
      <c r="G295" s="49"/>
      <c r="H295" s="50"/>
      <c r="I295" s="50"/>
      <c r="J295" s="50"/>
      <c r="K295" s="50"/>
      <c r="L295" s="50"/>
      <c r="M295" s="50"/>
      <c r="N295" s="50"/>
      <c r="O295" s="51"/>
      <c r="P295" s="52"/>
      <c r="Q295" s="52"/>
      <c r="R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0"/>
      <c r="AR295" s="50"/>
      <c r="AS295" s="50"/>
      <c r="AT295" s="50"/>
      <c r="AU295" s="50"/>
      <c r="AV295" s="50"/>
      <c r="AW295" s="50"/>
      <c r="AX295" s="50"/>
      <c r="AY295" s="50"/>
      <c r="AZ295" s="50"/>
      <c r="BA295" s="50"/>
      <c r="BB295" s="50"/>
      <c r="BC295" s="50"/>
    </row>
    <row r="296" spans="3:55" ht="17.45" customHeight="1" x14ac:dyDescent="0.2">
      <c r="C296" s="48"/>
      <c r="D296" s="48"/>
      <c r="E296" s="49"/>
      <c r="F296" s="49"/>
      <c r="G296" s="49"/>
      <c r="H296" s="50"/>
      <c r="I296" s="50"/>
      <c r="J296" s="50"/>
      <c r="K296" s="50"/>
      <c r="L296" s="50"/>
      <c r="M296" s="50"/>
      <c r="N296" s="50"/>
      <c r="O296" s="51"/>
      <c r="P296" s="52"/>
      <c r="Q296" s="52"/>
      <c r="R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50"/>
      <c r="AR296" s="50"/>
      <c r="AS296" s="50"/>
      <c r="AT296" s="50"/>
      <c r="AU296" s="50"/>
      <c r="AV296" s="50"/>
      <c r="AW296" s="50"/>
      <c r="AX296" s="50"/>
      <c r="AY296" s="50"/>
      <c r="AZ296" s="50"/>
      <c r="BA296" s="50"/>
      <c r="BB296" s="50"/>
      <c r="BC296" s="50"/>
    </row>
    <row r="297" spans="3:55" ht="17.45" customHeight="1" x14ac:dyDescent="0.2">
      <c r="C297" s="48"/>
      <c r="D297" s="48"/>
      <c r="E297" s="49"/>
      <c r="F297" s="49"/>
      <c r="G297" s="49"/>
      <c r="H297" s="50"/>
      <c r="I297" s="50"/>
      <c r="J297" s="50"/>
      <c r="K297" s="50"/>
      <c r="L297" s="50"/>
      <c r="M297" s="50"/>
      <c r="N297" s="50"/>
      <c r="O297" s="51"/>
      <c r="P297" s="52"/>
      <c r="Q297" s="52"/>
      <c r="R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  <c r="AW297" s="50"/>
      <c r="AX297" s="50"/>
      <c r="AY297" s="50"/>
      <c r="AZ297" s="50"/>
      <c r="BA297" s="50"/>
      <c r="BB297" s="50"/>
      <c r="BC297" s="50"/>
    </row>
    <row r="298" spans="3:55" ht="17.45" customHeight="1" x14ac:dyDescent="0.2">
      <c r="C298" s="48"/>
      <c r="D298" s="48"/>
      <c r="E298" s="49"/>
      <c r="F298" s="49"/>
      <c r="G298" s="49"/>
      <c r="H298" s="50"/>
      <c r="I298" s="50"/>
      <c r="J298" s="50"/>
      <c r="K298" s="50"/>
      <c r="L298" s="50"/>
      <c r="M298" s="50"/>
      <c r="N298" s="50"/>
      <c r="O298" s="51"/>
      <c r="P298" s="52"/>
      <c r="Q298" s="52"/>
      <c r="R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0"/>
      <c r="AT298" s="50"/>
      <c r="AU298" s="50"/>
      <c r="AV298" s="50"/>
      <c r="AW298" s="50"/>
      <c r="AX298" s="50"/>
      <c r="AY298" s="50"/>
      <c r="AZ298" s="50"/>
      <c r="BA298" s="50"/>
      <c r="BB298" s="50"/>
      <c r="BC298" s="50"/>
    </row>
    <row r="299" spans="3:55" ht="17.45" customHeight="1" x14ac:dyDescent="0.2">
      <c r="C299" s="48"/>
      <c r="D299" s="48"/>
      <c r="E299" s="49"/>
      <c r="F299" s="49"/>
      <c r="G299" s="49"/>
      <c r="H299" s="50"/>
      <c r="I299" s="50"/>
      <c r="J299" s="50"/>
      <c r="K299" s="50"/>
      <c r="L299" s="50"/>
      <c r="M299" s="50"/>
      <c r="N299" s="50"/>
      <c r="O299" s="51"/>
      <c r="P299" s="52"/>
      <c r="Q299" s="52"/>
      <c r="R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  <c r="AT299" s="50"/>
      <c r="AU299" s="50"/>
      <c r="AV299" s="50"/>
      <c r="AW299" s="50"/>
      <c r="AX299" s="50"/>
      <c r="AY299" s="50"/>
      <c r="AZ299" s="50"/>
      <c r="BA299" s="50"/>
      <c r="BB299" s="50"/>
      <c r="BC299" s="50"/>
    </row>
    <row r="300" spans="3:55" ht="17.45" customHeight="1" x14ac:dyDescent="0.2">
      <c r="C300" s="48"/>
      <c r="D300" s="48"/>
      <c r="E300" s="49"/>
      <c r="F300" s="49"/>
      <c r="G300" s="49"/>
      <c r="H300" s="50"/>
      <c r="I300" s="50"/>
      <c r="J300" s="50"/>
      <c r="K300" s="50"/>
      <c r="L300" s="50"/>
      <c r="M300" s="50"/>
      <c r="N300" s="50"/>
      <c r="O300" s="51"/>
      <c r="P300" s="52"/>
      <c r="Q300" s="52"/>
      <c r="R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  <c r="AT300" s="50"/>
      <c r="AU300" s="50"/>
      <c r="AV300" s="50"/>
      <c r="AW300" s="50"/>
      <c r="AX300" s="50"/>
      <c r="AY300" s="50"/>
      <c r="AZ300" s="50"/>
      <c r="BA300" s="50"/>
      <c r="BB300" s="50"/>
      <c r="BC300" s="50"/>
    </row>
    <row r="301" spans="3:55" ht="17.45" customHeight="1" x14ac:dyDescent="0.2">
      <c r="C301" s="48"/>
      <c r="D301" s="48"/>
      <c r="E301" s="49"/>
      <c r="F301" s="49"/>
      <c r="G301" s="49"/>
      <c r="H301" s="50"/>
      <c r="I301" s="50"/>
      <c r="J301" s="50"/>
      <c r="K301" s="50"/>
      <c r="L301" s="50"/>
      <c r="M301" s="50"/>
      <c r="N301" s="50"/>
      <c r="O301" s="51"/>
      <c r="P301" s="52"/>
      <c r="Q301" s="52"/>
      <c r="R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0"/>
      <c r="AI301" s="50"/>
      <c r="AJ301" s="50"/>
      <c r="AK301" s="50"/>
      <c r="AL301" s="50"/>
      <c r="AM301" s="50"/>
      <c r="AN301" s="50"/>
      <c r="AO301" s="50"/>
      <c r="AP301" s="50"/>
      <c r="AQ301" s="50"/>
      <c r="AR301" s="50"/>
      <c r="AS301" s="50"/>
      <c r="AT301" s="50"/>
      <c r="AU301" s="50"/>
      <c r="AV301" s="50"/>
      <c r="AW301" s="50"/>
      <c r="AX301" s="50"/>
      <c r="AY301" s="50"/>
      <c r="AZ301" s="50"/>
      <c r="BA301" s="50"/>
      <c r="BB301" s="50"/>
      <c r="BC301" s="50"/>
    </row>
    <row r="302" spans="3:55" ht="17.45" customHeight="1" x14ac:dyDescent="0.2">
      <c r="C302" s="48"/>
      <c r="D302" s="48"/>
      <c r="E302" s="49"/>
      <c r="F302" s="49"/>
      <c r="G302" s="49"/>
      <c r="H302" s="50"/>
      <c r="I302" s="50"/>
      <c r="J302" s="50"/>
      <c r="K302" s="50"/>
      <c r="L302" s="50"/>
      <c r="M302" s="50"/>
      <c r="N302" s="50"/>
      <c r="O302" s="51"/>
      <c r="P302" s="52"/>
      <c r="Q302" s="52"/>
      <c r="R302" s="50"/>
      <c r="V302" s="50"/>
      <c r="W302" s="50"/>
      <c r="X302" s="50"/>
      <c r="Y302" s="50"/>
      <c r="Z302" s="50"/>
      <c r="AA302" s="50"/>
      <c r="AB302" s="50"/>
      <c r="AC302" s="50"/>
      <c r="AD302" s="50"/>
      <c r="AE302" s="50"/>
      <c r="AF302" s="50"/>
      <c r="AG302" s="50"/>
      <c r="AH302" s="50"/>
      <c r="AI302" s="50"/>
      <c r="AJ302" s="50"/>
      <c r="AK302" s="50"/>
      <c r="AL302" s="50"/>
      <c r="AM302" s="50"/>
      <c r="AN302" s="50"/>
      <c r="AO302" s="50"/>
      <c r="AP302" s="50"/>
      <c r="AQ302" s="50"/>
      <c r="AR302" s="50"/>
      <c r="AS302" s="50"/>
      <c r="AT302" s="50"/>
      <c r="AU302" s="50"/>
      <c r="AV302" s="50"/>
      <c r="AW302" s="50"/>
      <c r="AX302" s="50"/>
      <c r="AY302" s="50"/>
      <c r="AZ302" s="50"/>
      <c r="BA302" s="50"/>
      <c r="BB302" s="50"/>
      <c r="BC302" s="50"/>
    </row>
    <row r="303" spans="3:55" ht="17.45" customHeight="1" x14ac:dyDescent="0.2">
      <c r="C303" s="48"/>
      <c r="D303" s="48"/>
      <c r="E303" s="49"/>
      <c r="F303" s="49"/>
      <c r="G303" s="49"/>
      <c r="H303" s="50"/>
      <c r="I303" s="50"/>
      <c r="J303" s="50"/>
      <c r="K303" s="50"/>
      <c r="L303" s="50"/>
      <c r="M303" s="50"/>
      <c r="N303" s="50"/>
      <c r="O303" s="51"/>
      <c r="P303" s="52"/>
      <c r="Q303" s="52"/>
      <c r="R303" s="50"/>
      <c r="V303" s="50"/>
      <c r="W303" s="50"/>
      <c r="X303" s="50"/>
      <c r="Y303" s="50"/>
      <c r="Z303" s="50"/>
      <c r="AA303" s="50"/>
      <c r="AB303" s="50"/>
      <c r="AC303" s="50"/>
      <c r="AD303" s="50"/>
      <c r="AE303" s="50"/>
      <c r="AF303" s="50"/>
      <c r="AG303" s="50"/>
      <c r="AH303" s="50"/>
      <c r="AI303" s="50"/>
      <c r="AJ303" s="50"/>
      <c r="AK303" s="50"/>
      <c r="AL303" s="50"/>
      <c r="AM303" s="50"/>
      <c r="AN303" s="50"/>
      <c r="AO303" s="50"/>
      <c r="AP303" s="50"/>
      <c r="AQ303" s="50"/>
      <c r="AR303" s="50"/>
      <c r="AS303" s="50"/>
      <c r="AT303" s="50"/>
      <c r="AU303" s="50"/>
      <c r="AV303" s="50"/>
      <c r="AW303" s="50"/>
      <c r="AX303" s="50"/>
      <c r="AY303" s="50"/>
      <c r="AZ303" s="50"/>
      <c r="BA303" s="50"/>
      <c r="BB303" s="50"/>
      <c r="BC303" s="50"/>
    </row>
    <row r="304" spans="3:55" ht="17.45" customHeight="1" x14ac:dyDescent="0.2">
      <c r="C304" s="48"/>
      <c r="D304" s="48"/>
      <c r="E304" s="49"/>
      <c r="F304" s="49"/>
      <c r="G304" s="49"/>
      <c r="H304" s="50"/>
      <c r="I304" s="50"/>
      <c r="J304" s="50"/>
      <c r="K304" s="50"/>
      <c r="L304" s="50"/>
      <c r="M304" s="50"/>
      <c r="N304" s="50"/>
      <c r="O304" s="51"/>
      <c r="P304" s="52"/>
      <c r="Q304" s="52"/>
      <c r="R304" s="50"/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0"/>
      <c r="AI304" s="50"/>
      <c r="AJ304" s="50"/>
      <c r="AK304" s="50"/>
      <c r="AL304" s="50"/>
      <c r="AM304" s="50"/>
      <c r="AN304" s="50"/>
      <c r="AO304" s="50"/>
      <c r="AP304" s="50"/>
      <c r="AQ304" s="50"/>
      <c r="AR304" s="50"/>
      <c r="AS304" s="50"/>
      <c r="AT304" s="50"/>
      <c r="AU304" s="50"/>
      <c r="AV304" s="50"/>
      <c r="AW304" s="50"/>
      <c r="AX304" s="50"/>
      <c r="AY304" s="50"/>
      <c r="AZ304" s="50"/>
      <c r="BA304" s="50"/>
      <c r="BB304" s="50"/>
      <c r="BC304" s="50"/>
    </row>
    <row r="305" spans="3:55" ht="17.45" customHeight="1" x14ac:dyDescent="0.2">
      <c r="C305" s="48"/>
      <c r="D305" s="48"/>
      <c r="E305" s="49"/>
      <c r="F305" s="49"/>
      <c r="G305" s="49"/>
      <c r="H305" s="50"/>
      <c r="I305" s="50"/>
      <c r="J305" s="50"/>
      <c r="K305" s="50"/>
      <c r="L305" s="50"/>
      <c r="M305" s="50"/>
      <c r="N305" s="50"/>
      <c r="O305" s="51"/>
      <c r="P305" s="52"/>
      <c r="Q305" s="52"/>
      <c r="R305" s="50"/>
      <c r="V305" s="50"/>
      <c r="W305" s="50"/>
      <c r="X305" s="50"/>
      <c r="Y305" s="50"/>
      <c r="Z305" s="50"/>
      <c r="AA305" s="50"/>
      <c r="AB305" s="50"/>
      <c r="AC305" s="50"/>
      <c r="AD305" s="50"/>
      <c r="AE305" s="50"/>
      <c r="AF305" s="50"/>
      <c r="AG305" s="50"/>
      <c r="AH305" s="50"/>
      <c r="AI305" s="50"/>
      <c r="AJ305" s="50"/>
      <c r="AK305" s="50"/>
      <c r="AL305" s="50"/>
      <c r="AM305" s="50"/>
      <c r="AN305" s="50"/>
      <c r="AO305" s="50"/>
      <c r="AP305" s="50"/>
      <c r="AQ305" s="50"/>
      <c r="AR305" s="50"/>
      <c r="AS305" s="50"/>
      <c r="AT305" s="50"/>
      <c r="AU305" s="50"/>
      <c r="AV305" s="50"/>
      <c r="AW305" s="50"/>
      <c r="AX305" s="50"/>
      <c r="AY305" s="50"/>
      <c r="AZ305" s="50"/>
      <c r="BA305" s="50"/>
      <c r="BB305" s="50"/>
      <c r="BC305" s="50"/>
    </row>
    <row r="306" spans="3:55" ht="17.45" customHeight="1" x14ac:dyDescent="0.2">
      <c r="C306" s="48"/>
      <c r="D306" s="48"/>
      <c r="E306" s="49"/>
      <c r="F306" s="49"/>
      <c r="G306" s="49"/>
      <c r="H306" s="50"/>
      <c r="I306" s="50"/>
      <c r="J306" s="50"/>
      <c r="K306" s="50"/>
      <c r="L306" s="50"/>
      <c r="M306" s="50"/>
      <c r="N306" s="50"/>
      <c r="O306" s="51"/>
      <c r="P306" s="52"/>
      <c r="Q306" s="52"/>
      <c r="R306" s="50"/>
      <c r="V306" s="50"/>
      <c r="W306" s="50"/>
      <c r="X306" s="50"/>
      <c r="Y306" s="50"/>
      <c r="Z306" s="50"/>
      <c r="AA306" s="50"/>
      <c r="AB306" s="50"/>
      <c r="AC306" s="50"/>
      <c r="AD306" s="50"/>
      <c r="AE306" s="50"/>
      <c r="AF306" s="50"/>
      <c r="AG306" s="50"/>
      <c r="AH306" s="50"/>
      <c r="AI306" s="50"/>
      <c r="AJ306" s="50"/>
      <c r="AK306" s="50"/>
      <c r="AL306" s="50"/>
      <c r="AM306" s="50"/>
      <c r="AN306" s="50"/>
      <c r="AO306" s="50"/>
      <c r="AP306" s="50"/>
      <c r="AQ306" s="50"/>
      <c r="AR306" s="50"/>
      <c r="AS306" s="50"/>
      <c r="AT306" s="50"/>
      <c r="AU306" s="50"/>
      <c r="AV306" s="50"/>
      <c r="AW306" s="50"/>
      <c r="AX306" s="50"/>
      <c r="AY306" s="50"/>
      <c r="AZ306" s="50"/>
      <c r="BA306" s="50"/>
      <c r="BB306" s="50"/>
      <c r="BC306" s="50"/>
    </row>
    <row r="307" spans="3:55" ht="17.45" customHeight="1" x14ac:dyDescent="0.2">
      <c r="C307" s="48"/>
      <c r="D307" s="48"/>
      <c r="E307" s="49"/>
      <c r="F307" s="49"/>
      <c r="G307" s="49"/>
      <c r="H307" s="50"/>
      <c r="I307" s="50"/>
      <c r="J307" s="50"/>
      <c r="K307" s="50"/>
      <c r="L307" s="50"/>
      <c r="M307" s="50"/>
      <c r="N307" s="50"/>
      <c r="O307" s="51"/>
      <c r="P307" s="52"/>
      <c r="Q307" s="52"/>
      <c r="R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0"/>
      <c r="AI307" s="50"/>
      <c r="AJ307" s="50"/>
      <c r="AK307" s="50"/>
      <c r="AL307" s="50"/>
      <c r="AM307" s="50"/>
      <c r="AN307" s="50"/>
      <c r="AO307" s="50"/>
      <c r="AP307" s="50"/>
      <c r="AQ307" s="50"/>
      <c r="AR307" s="50"/>
      <c r="AS307" s="50"/>
      <c r="AT307" s="50"/>
      <c r="AU307" s="50"/>
      <c r="AV307" s="50"/>
      <c r="AW307" s="50"/>
      <c r="AX307" s="50"/>
      <c r="AY307" s="50"/>
      <c r="AZ307" s="50"/>
      <c r="BA307" s="50"/>
      <c r="BB307" s="50"/>
      <c r="BC307" s="50"/>
    </row>
    <row r="308" spans="3:55" ht="17.45" customHeight="1" x14ac:dyDescent="0.2">
      <c r="C308" s="48"/>
      <c r="D308" s="48"/>
      <c r="E308" s="49"/>
      <c r="F308" s="49"/>
      <c r="G308" s="49"/>
      <c r="H308" s="50"/>
      <c r="I308" s="50"/>
      <c r="J308" s="50"/>
      <c r="K308" s="50"/>
      <c r="L308" s="50"/>
      <c r="M308" s="50"/>
      <c r="N308" s="50"/>
      <c r="O308" s="51"/>
      <c r="P308" s="52"/>
      <c r="Q308" s="52"/>
      <c r="R308" s="50"/>
      <c r="V308" s="50"/>
      <c r="W308" s="50"/>
      <c r="X308" s="50"/>
      <c r="Y308" s="50"/>
      <c r="Z308" s="50"/>
      <c r="AA308" s="50"/>
      <c r="AB308" s="50"/>
      <c r="AC308" s="50"/>
      <c r="AD308" s="50"/>
      <c r="AE308" s="50"/>
      <c r="AF308" s="50"/>
      <c r="AG308" s="50"/>
      <c r="AH308" s="50"/>
      <c r="AI308" s="50"/>
      <c r="AJ308" s="50"/>
      <c r="AK308" s="50"/>
      <c r="AL308" s="50"/>
      <c r="AM308" s="50"/>
      <c r="AN308" s="50"/>
      <c r="AO308" s="50"/>
      <c r="AP308" s="50"/>
      <c r="AQ308" s="50"/>
      <c r="AR308" s="50"/>
      <c r="AS308" s="50"/>
      <c r="AT308" s="50"/>
      <c r="AU308" s="50"/>
      <c r="AV308" s="50"/>
      <c r="AW308" s="50"/>
      <c r="AX308" s="50"/>
      <c r="AY308" s="50"/>
      <c r="AZ308" s="50"/>
      <c r="BA308" s="50"/>
      <c r="BB308" s="50"/>
      <c r="BC308" s="50"/>
    </row>
    <row r="309" spans="3:55" ht="17.45" customHeight="1" x14ac:dyDescent="0.2">
      <c r="C309" s="48"/>
      <c r="D309" s="48"/>
      <c r="E309" s="49"/>
      <c r="F309" s="49"/>
      <c r="G309" s="49"/>
      <c r="H309" s="50"/>
      <c r="I309" s="50"/>
      <c r="J309" s="50"/>
      <c r="K309" s="50"/>
      <c r="L309" s="50"/>
      <c r="M309" s="50"/>
      <c r="N309" s="50"/>
      <c r="O309" s="51"/>
      <c r="P309" s="52"/>
      <c r="Q309" s="52"/>
      <c r="R309" s="50"/>
      <c r="V309" s="50"/>
      <c r="W309" s="50"/>
      <c r="X309" s="50"/>
      <c r="Y309" s="50"/>
      <c r="Z309" s="50"/>
      <c r="AA309" s="50"/>
      <c r="AB309" s="50"/>
      <c r="AC309" s="50"/>
      <c r="AD309" s="50"/>
      <c r="AE309" s="50"/>
      <c r="AF309" s="50"/>
      <c r="AG309" s="50"/>
      <c r="AH309" s="50"/>
      <c r="AI309" s="50"/>
      <c r="AJ309" s="50"/>
      <c r="AK309" s="50"/>
      <c r="AL309" s="50"/>
      <c r="AM309" s="50"/>
      <c r="AN309" s="50"/>
      <c r="AO309" s="50"/>
      <c r="AP309" s="50"/>
      <c r="AQ309" s="50"/>
      <c r="AR309" s="50"/>
      <c r="AS309" s="50"/>
      <c r="AT309" s="50"/>
      <c r="AU309" s="50"/>
      <c r="AV309" s="50"/>
      <c r="AW309" s="50"/>
      <c r="AX309" s="50"/>
      <c r="AY309" s="50"/>
      <c r="AZ309" s="50"/>
      <c r="BA309" s="50"/>
      <c r="BB309" s="50"/>
      <c r="BC309" s="50"/>
    </row>
    <row r="310" spans="3:55" ht="17.45" customHeight="1" x14ac:dyDescent="0.2">
      <c r="C310" s="48"/>
      <c r="D310" s="48"/>
      <c r="E310" s="49"/>
      <c r="F310" s="49"/>
      <c r="G310" s="49"/>
      <c r="H310" s="50"/>
      <c r="I310" s="50"/>
      <c r="J310" s="50"/>
      <c r="K310" s="50"/>
      <c r="L310" s="50"/>
      <c r="M310" s="50"/>
      <c r="N310" s="50"/>
      <c r="O310" s="51"/>
      <c r="P310" s="52"/>
      <c r="Q310" s="52"/>
      <c r="R310" s="50"/>
      <c r="V310" s="50"/>
      <c r="W310" s="50"/>
      <c r="X310" s="50"/>
      <c r="Y310" s="50"/>
      <c r="Z310" s="50"/>
      <c r="AA310" s="50"/>
      <c r="AB310" s="50"/>
      <c r="AC310" s="50"/>
      <c r="AD310" s="50"/>
      <c r="AE310" s="50"/>
      <c r="AF310" s="50"/>
      <c r="AG310" s="50"/>
      <c r="AH310" s="50"/>
      <c r="AI310" s="50"/>
      <c r="AJ310" s="50"/>
      <c r="AK310" s="50"/>
      <c r="AL310" s="50"/>
      <c r="AM310" s="50"/>
      <c r="AN310" s="50"/>
      <c r="AO310" s="50"/>
      <c r="AP310" s="50"/>
      <c r="AQ310" s="50"/>
      <c r="AR310" s="50"/>
      <c r="AS310" s="50"/>
      <c r="AT310" s="50"/>
      <c r="AU310" s="50"/>
      <c r="AV310" s="50"/>
      <c r="AW310" s="50"/>
      <c r="AX310" s="50"/>
      <c r="AY310" s="50"/>
      <c r="AZ310" s="50"/>
      <c r="BA310" s="50"/>
      <c r="BB310" s="50"/>
      <c r="BC310" s="50"/>
    </row>
    <row r="311" spans="3:55" ht="17.45" customHeight="1" x14ac:dyDescent="0.2">
      <c r="C311" s="48"/>
      <c r="D311" s="48"/>
      <c r="E311" s="49"/>
      <c r="F311" s="49"/>
      <c r="G311" s="49"/>
      <c r="H311" s="50"/>
      <c r="I311" s="50"/>
      <c r="J311" s="50"/>
      <c r="K311" s="50"/>
      <c r="L311" s="50"/>
      <c r="M311" s="50"/>
      <c r="N311" s="50"/>
      <c r="O311" s="51"/>
      <c r="P311" s="52"/>
      <c r="Q311" s="52"/>
      <c r="R311" s="50"/>
      <c r="V311" s="50"/>
      <c r="W311" s="50"/>
      <c r="X311" s="50"/>
      <c r="Y311" s="50"/>
      <c r="Z311" s="50"/>
      <c r="AA311" s="50"/>
      <c r="AB311" s="50"/>
      <c r="AC311" s="50"/>
      <c r="AD311" s="50"/>
      <c r="AE311" s="50"/>
      <c r="AF311" s="50"/>
      <c r="AG311" s="50"/>
      <c r="AH311" s="50"/>
      <c r="AI311" s="50"/>
      <c r="AJ311" s="50"/>
      <c r="AK311" s="50"/>
      <c r="AL311" s="50"/>
      <c r="AM311" s="50"/>
      <c r="AN311" s="50"/>
      <c r="AO311" s="50"/>
      <c r="AP311" s="50"/>
      <c r="AQ311" s="50"/>
      <c r="AR311" s="50"/>
      <c r="AS311" s="50"/>
      <c r="AT311" s="50"/>
      <c r="AU311" s="50"/>
      <c r="AV311" s="50"/>
      <c r="AW311" s="50"/>
      <c r="AX311" s="50"/>
      <c r="AY311" s="50"/>
      <c r="AZ311" s="50"/>
      <c r="BA311" s="50"/>
      <c r="BB311" s="50"/>
      <c r="BC311" s="50"/>
    </row>
    <row r="312" spans="3:55" ht="17.45" customHeight="1" x14ac:dyDescent="0.2">
      <c r="C312" s="48"/>
      <c r="D312" s="48"/>
      <c r="E312" s="49"/>
      <c r="F312" s="49"/>
      <c r="G312" s="49"/>
      <c r="H312" s="50"/>
      <c r="I312" s="50"/>
      <c r="J312" s="50"/>
      <c r="K312" s="50"/>
      <c r="L312" s="50"/>
      <c r="M312" s="50"/>
      <c r="N312" s="50"/>
      <c r="O312" s="51"/>
      <c r="P312" s="52"/>
      <c r="Q312" s="52"/>
      <c r="R312" s="50"/>
      <c r="V312" s="50"/>
      <c r="W312" s="50"/>
      <c r="X312" s="50"/>
      <c r="Y312" s="50"/>
      <c r="Z312" s="50"/>
      <c r="AA312" s="50"/>
      <c r="AB312" s="50"/>
      <c r="AC312" s="50"/>
      <c r="AD312" s="50"/>
      <c r="AE312" s="50"/>
      <c r="AF312" s="50"/>
      <c r="AG312" s="50"/>
      <c r="AH312" s="50"/>
      <c r="AI312" s="50"/>
      <c r="AJ312" s="50"/>
      <c r="AK312" s="50"/>
      <c r="AL312" s="50"/>
      <c r="AM312" s="50"/>
      <c r="AN312" s="50"/>
      <c r="AO312" s="50"/>
      <c r="AP312" s="50"/>
      <c r="AQ312" s="50"/>
      <c r="AR312" s="50"/>
      <c r="AS312" s="50"/>
      <c r="AT312" s="50"/>
      <c r="AU312" s="50"/>
      <c r="AV312" s="50"/>
      <c r="AW312" s="50"/>
      <c r="AX312" s="50"/>
      <c r="AY312" s="50"/>
      <c r="AZ312" s="50"/>
      <c r="BA312" s="50"/>
      <c r="BB312" s="50"/>
      <c r="BC312" s="50"/>
    </row>
    <row r="313" spans="3:55" ht="17.45" customHeight="1" x14ac:dyDescent="0.2">
      <c r="C313" s="48"/>
      <c r="D313" s="48"/>
      <c r="E313" s="49"/>
      <c r="F313" s="49"/>
      <c r="G313" s="49"/>
      <c r="H313" s="50"/>
      <c r="I313" s="50"/>
      <c r="J313" s="50"/>
      <c r="K313" s="50"/>
      <c r="L313" s="50"/>
      <c r="M313" s="50"/>
      <c r="N313" s="50"/>
      <c r="O313" s="51"/>
      <c r="P313" s="52"/>
      <c r="Q313" s="52"/>
      <c r="R313" s="50"/>
      <c r="V313" s="50"/>
      <c r="W313" s="50"/>
      <c r="X313" s="50"/>
      <c r="Y313" s="50"/>
      <c r="Z313" s="50"/>
      <c r="AA313" s="50"/>
      <c r="AB313" s="50"/>
      <c r="AC313" s="50"/>
      <c r="AD313" s="50"/>
      <c r="AE313" s="50"/>
      <c r="AF313" s="50"/>
      <c r="AG313" s="50"/>
      <c r="AH313" s="50"/>
      <c r="AI313" s="50"/>
      <c r="AJ313" s="50"/>
      <c r="AK313" s="50"/>
      <c r="AL313" s="50"/>
      <c r="AM313" s="50"/>
      <c r="AN313" s="50"/>
      <c r="AO313" s="50"/>
      <c r="AP313" s="50"/>
      <c r="AQ313" s="50"/>
      <c r="AR313" s="50"/>
      <c r="AS313" s="50"/>
      <c r="AT313" s="50"/>
      <c r="AU313" s="50"/>
      <c r="AV313" s="50"/>
      <c r="AW313" s="50"/>
      <c r="AX313" s="50"/>
      <c r="AY313" s="50"/>
      <c r="AZ313" s="50"/>
      <c r="BA313" s="50"/>
      <c r="BB313" s="50"/>
      <c r="BC313" s="50"/>
    </row>
    <row r="314" spans="3:55" ht="17.45" customHeight="1" x14ac:dyDescent="0.2">
      <c r="C314" s="48"/>
      <c r="D314" s="48"/>
      <c r="E314" s="49"/>
      <c r="F314" s="49"/>
      <c r="G314" s="49"/>
      <c r="H314" s="50"/>
      <c r="I314" s="50"/>
      <c r="J314" s="50"/>
      <c r="K314" s="50"/>
      <c r="L314" s="50"/>
      <c r="M314" s="50"/>
      <c r="N314" s="50"/>
      <c r="O314" s="51"/>
      <c r="P314" s="52"/>
      <c r="Q314" s="52"/>
      <c r="R314" s="50"/>
      <c r="V314" s="50"/>
      <c r="W314" s="50"/>
      <c r="X314" s="50"/>
      <c r="Y314" s="50"/>
      <c r="Z314" s="50"/>
      <c r="AA314" s="50"/>
      <c r="AB314" s="50"/>
      <c r="AC314" s="50"/>
      <c r="AD314" s="50"/>
      <c r="AE314" s="50"/>
      <c r="AF314" s="50"/>
      <c r="AG314" s="50"/>
      <c r="AH314" s="50"/>
      <c r="AI314" s="50"/>
      <c r="AJ314" s="50"/>
      <c r="AK314" s="50"/>
      <c r="AL314" s="50"/>
      <c r="AM314" s="50"/>
      <c r="AN314" s="50"/>
      <c r="AO314" s="50"/>
      <c r="AP314" s="50"/>
      <c r="AQ314" s="50"/>
      <c r="AR314" s="50"/>
      <c r="AS314" s="50"/>
      <c r="AT314" s="50"/>
      <c r="AU314" s="50"/>
      <c r="AV314" s="50"/>
      <c r="AW314" s="50"/>
      <c r="AX314" s="50"/>
      <c r="AY314" s="50"/>
      <c r="AZ314" s="50"/>
      <c r="BA314" s="50"/>
      <c r="BB314" s="50"/>
      <c r="BC314" s="50"/>
    </row>
    <row r="315" spans="3:55" ht="17.45" customHeight="1" x14ac:dyDescent="0.2">
      <c r="C315" s="48"/>
      <c r="D315" s="48"/>
      <c r="E315" s="49"/>
      <c r="F315" s="49"/>
      <c r="G315" s="49"/>
      <c r="H315" s="50"/>
      <c r="I315" s="50"/>
      <c r="J315" s="50"/>
      <c r="K315" s="50"/>
      <c r="L315" s="50"/>
      <c r="M315" s="50"/>
      <c r="N315" s="50"/>
      <c r="O315" s="51"/>
      <c r="P315" s="52"/>
      <c r="Q315" s="52"/>
      <c r="R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0"/>
      <c r="AI315" s="50"/>
      <c r="AJ315" s="50"/>
      <c r="AK315" s="50"/>
      <c r="AL315" s="50"/>
      <c r="AM315" s="50"/>
      <c r="AN315" s="50"/>
      <c r="AO315" s="50"/>
      <c r="AP315" s="50"/>
      <c r="AQ315" s="50"/>
      <c r="AR315" s="50"/>
      <c r="AS315" s="50"/>
      <c r="AT315" s="50"/>
      <c r="AU315" s="50"/>
      <c r="AV315" s="50"/>
      <c r="AW315" s="50"/>
      <c r="AX315" s="50"/>
      <c r="AY315" s="50"/>
      <c r="AZ315" s="50"/>
      <c r="BA315" s="50"/>
      <c r="BB315" s="50"/>
      <c r="BC315" s="50"/>
    </row>
    <row r="316" spans="3:55" ht="17.45" customHeight="1" x14ac:dyDescent="0.2">
      <c r="C316" s="48"/>
      <c r="D316" s="48"/>
      <c r="E316" s="49"/>
      <c r="F316" s="49"/>
      <c r="G316" s="49"/>
      <c r="H316" s="50"/>
      <c r="I316" s="50"/>
      <c r="J316" s="50"/>
      <c r="K316" s="50"/>
      <c r="L316" s="50"/>
      <c r="M316" s="50"/>
      <c r="N316" s="50"/>
      <c r="O316" s="51"/>
      <c r="P316" s="52"/>
      <c r="Q316" s="52"/>
      <c r="R316" s="50"/>
      <c r="V316" s="50"/>
      <c r="W316" s="50"/>
      <c r="X316" s="50"/>
      <c r="Y316" s="50"/>
      <c r="Z316" s="50"/>
      <c r="AA316" s="50"/>
      <c r="AB316" s="50"/>
      <c r="AC316" s="50"/>
      <c r="AD316" s="50"/>
      <c r="AE316" s="50"/>
      <c r="AF316" s="50"/>
      <c r="AG316" s="50"/>
      <c r="AH316" s="50"/>
      <c r="AI316" s="50"/>
      <c r="AJ316" s="50"/>
      <c r="AK316" s="50"/>
      <c r="AL316" s="50"/>
      <c r="AM316" s="50"/>
      <c r="AN316" s="50"/>
      <c r="AO316" s="50"/>
      <c r="AP316" s="50"/>
      <c r="AQ316" s="50"/>
      <c r="AR316" s="50"/>
      <c r="AS316" s="50"/>
      <c r="AT316" s="50"/>
      <c r="AU316" s="50"/>
      <c r="AV316" s="50"/>
      <c r="AW316" s="50"/>
      <c r="AX316" s="50"/>
      <c r="AY316" s="50"/>
      <c r="AZ316" s="50"/>
      <c r="BA316" s="50"/>
      <c r="BB316" s="50"/>
      <c r="BC316" s="50"/>
    </row>
    <row r="317" spans="3:55" ht="17.45" customHeight="1" x14ac:dyDescent="0.2">
      <c r="C317" s="48"/>
      <c r="D317" s="48"/>
      <c r="E317" s="49"/>
      <c r="F317" s="49"/>
      <c r="G317" s="49"/>
      <c r="H317" s="50"/>
      <c r="I317" s="50"/>
      <c r="J317" s="50"/>
      <c r="K317" s="50"/>
      <c r="L317" s="50"/>
      <c r="M317" s="50"/>
      <c r="N317" s="50"/>
      <c r="O317" s="51"/>
      <c r="P317" s="52"/>
      <c r="Q317" s="52"/>
      <c r="R317" s="50"/>
      <c r="V317" s="50"/>
      <c r="W317" s="50"/>
      <c r="X317" s="50"/>
      <c r="Y317" s="50"/>
      <c r="Z317" s="50"/>
      <c r="AA317" s="50"/>
      <c r="AB317" s="50"/>
      <c r="AC317" s="50"/>
      <c r="AD317" s="50"/>
      <c r="AE317" s="50"/>
      <c r="AF317" s="50"/>
      <c r="AG317" s="50"/>
      <c r="AH317" s="50"/>
      <c r="AI317" s="50"/>
      <c r="AJ317" s="50"/>
      <c r="AK317" s="50"/>
      <c r="AL317" s="50"/>
      <c r="AM317" s="50"/>
      <c r="AN317" s="50"/>
      <c r="AO317" s="50"/>
      <c r="AP317" s="50"/>
      <c r="AQ317" s="50"/>
      <c r="AR317" s="50"/>
      <c r="AS317" s="50"/>
      <c r="AT317" s="50"/>
      <c r="AU317" s="50"/>
      <c r="AV317" s="50"/>
      <c r="AW317" s="50"/>
      <c r="AX317" s="50"/>
      <c r="AY317" s="50"/>
      <c r="AZ317" s="50"/>
      <c r="BA317" s="50"/>
      <c r="BB317" s="50"/>
      <c r="BC317" s="50"/>
    </row>
    <row r="318" spans="3:55" ht="17.45" customHeight="1" x14ac:dyDescent="0.2">
      <c r="C318" s="48"/>
      <c r="D318" s="48"/>
      <c r="E318" s="49"/>
      <c r="F318" s="49"/>
      <c r="G318" s="49"/>
      <c r="H318" s="50"/>
      <c r="I318" s="50"/>
      <c r="J318" s="50"/>
      <c r="K318" s="50"/>
      <c r="L318" s="50"/>
      <c r="M318" s="50"/>
      <c r="N318" s="50"/>
      <c r="O318" s="51"/>
      <c r="P318" s="52"/>
      <c r="Q318" s="52"/>
      <c r="R318" s="50"/>
      <c r="V318" s="50"/>
      <c r="W318" s="50"/>
      <c r="X318" s="50"/>
      <c r="Y318" s="50"/>
      <c r="Z318" s="50"/>
      <c r="AA318" s="50"/>
      <c r="AB318" s="50"/>
      <c r="AC318" s="50"/>
      <c r="AD318" s="50"/>
      <c r="AE318" s="50"/>
      <c r="AF318" s="50"/>
      <c r="AG318" s="50"/>
      <c r="AH318" s="50"/>
      <c r="AI318" s="50"/>
      <c r="AJ318" s="50"/>
      <c r="AK318" s="50"/>
      <c r="AL318" s="50"/>
      <c r="AM318" s="50"/>
      <c r="AN318" s="50"/>
      <c r="AO318" s="50"/>
      <c r="AP318" s="50"/>
      <c r="AQ318" s="50"/>
      <c r="AR318" s="50"/>
      <c r="AS318" s="50"/>
      <c r="AT318" s="50"/>
      <c r="AU318" s="50"/>
      <c r="AV318" s="50"/>
      <c r="AW318" s="50"/>
      <c r="AX318" s="50"/>
      <c r="AY318" s="50"/>
      <c r="AZ318" s="50"/>
      <c r="BA318" s="50"/>
      <c r="BB318" s="50"/>
      <c r="BC318" s="50"/>
    </row>
    <row r="319" spans="3:55" ht="17.45" customHeight="1" x14ac:dyDescent="0.2">
      <c r="C319" s="48"/>
      <c r="D319" s="48"/>
      <c r="E319" s="49"/>
      <c r="F319" s="49"/>
      <c r="G319" s="49"/>
      <c r="H319" s="50"/>
      <c r="I319" s="50"/>
      <c r="J319" s="50"/>
      <c r="K319" s="50"/>
      <c r="L319" s="50"/>
      <c r="M319" s="50"/>
      <c r="N319" s="50"/>
      <c r="O319" s="51"/>
      <c r="P319" s="52"/>
      <c r="Q319" s="52"/>
      <c r="R319" s="50"/>
      <c r="V319" s="50"/>
      <c r="W319" s="50"/>
      <c r="X319" s="50"/>
      <c r="Y319" s="50"/>
      <c r="Z319" s="50"/>
      <c r="AA319" s="50"/>
      <c r="AB319" s="50"/>
      <c r="AC319" s="50"/>
      <c r="AD319" s="50"/>
      <c r="AE319" s="50"/>
      <c r="AF319" s="50"/>
      <c r="AG319" s="50"/>
      <c r="AH319" s="50"/>
      <c r="AI319" s="50"/>
      <c r="AJ319" s="50"/>
      <c r="AK319" s="50"/>
      <c r="AL319" s="50"/>
      <c r="AM319" s="50"/>
      <c r="AN319" s="50"/>
      <c r="AO319" s="50"/>
      <c r="AP319" s="50"/>
      <c r="AQ319" s="50"/>
      <c r="AR319" s="50"/>
      <c r="AS319" s="50"/>
      <c r="AT319" s="50"/>
      <c r="AU319" s="50"/>
      <c r="AV319" s="50"/>
      <c r="AW319" s="50"/>
      <c r="AX319" s="50"/>
      <c r="AY319" s="50"/>
      <c r="AZ319" s="50"/>
      <c r="BA319" s="50"/>
      <c r="BB319" s="50"/>
      <c r="BC319" s="50"/>
    </row>
    <row r="320" spans="3:55" ht="17.45" customHeight="1" x14ac:dyDescent="0.2">
      <c r="C320" s="48"/>
      <c r="D320" s="48"/>
      <c r="E320" s="49"/>
      <c r="F320" s="49"/>
      <c r="G320" s="49"/>
      <c r="H320" s="50"/>
      <c r="I320" s="50"/>
      <c r="J320" s="50"/>
      <c r="K320" s="50"/>
      <c r="L320" s="50"/>
      <c r="M320" s="50"/>
      <c r="N320" s="50"/>
      <c r="O320" s="51"/>
      <c r="P320" s="52"/>
      <c r="Q320" s="52"/>
      <c r="R320" s="50"/>
      <c r="V320" s="50"/>
      <c r="W320" s="50"/>
      <c r="X320" s="50"/>
      <c r="Y320" s="50"/>
      <c r="Z320" s="50"/>
      <c r="AA320" s="50"/>
      <c r="AB320" s="50"/>
      <c r="AC320" s="50"/>
      <c r="AD320" s="50"/>
      <c r="AE320" s="50"/>
      <c r="AF320" s="50"/>
      <c r="AG320" s="50"/>
      <c r="AH320" s="50"/>
      <c r="AI320" s="50"/>
      <c r="AJ320" s="50"/>
      <c r="AK320" s="50"/>
      <c r="AL320" s="50"/>
      <c r="AM320" s="50"/>
      <c r="AN320" s="50"/>
      <c r="AO320" s="50"/>
      <c r="AP320" s="50"/>
      <c r="AQ320" s="50"/>
      <c r="AR320" s="50"/>
      <c r="AS320" s="50"/>
      <c r="AT320" s="50"/>
      <c r="AU320" s="50"/>
      <c r="AV320" s="50"/>
      <c r="AW320" s="50"/>
      <c r="AX320" s="50"/>
      <c r="AY320" s="50"/>
      <c r="AZ320" s="50"/>
      <c r="BA320" s="50"/>
      <c r="BB320" s="50"/>
      <c r="BC320" s="50"/>
    </row>
    <row r="321" spans="3:55" ht="17.45" customHeight="1" x14ac:dyDescent="0.2">
      <c r="C321" s="48"/>
      <c r="D321" s="48"/>
      <c r="E321" s="49"/>
      <c r="F321" s="49"/>
      <c r="G321" s="49"/>
      <c r="H321" s="50"/>
      <c r="I321" s="50"/>
      <c r="J321" s="50"/>
      <c r="K321" s="50"/>
      <c r="L321" s="50"/>
      <c r="M321" s="50"/>
      <c r="N321" s="50"/>
      <c r="O321" s="51"/>
      <c r="P321" s="52"/>
      <c r="Q321" s="52"/>
      <c r="R321" s="50"/>
      <c r="V321" s="50"/>
      <c r="W321" s="50"/>
      <c r="X321" s="50"/>
      <c r="Y321" s="50"/>
      <c r="Z321" s="50"/>
      <c r="AA321" s="50"/>
      <c r="AB321" s="50"/>
      <c r="AC321" s="50"/>
      <c r="AD321" s="50"/>
      <c r="AE321" s="50"/>
      <c r="AF321" s="50"/>
      <c r="AG321" s="50"/>
      <c r="AH321" s="50"/>
      <c r="AI321" s="50"/>
      <c r="AJ321" s="50"/>
      <c r="AK321" s="50"/>
      <c r="AL321" s="50"/>
      <c r="AM321" s="50"/>
      <c r="AN321" s="50"/>
      <c r="AO321" s="50"/>
      <c r="AP321" s="50"/>
      <c r="AQ321" s="50"/>
      <c r="AR321" s="50"/>
      <c r="AS321" s="50"/>
      <c r="AT321" s="50"/>
      <c r="AU321" s="50"/>
      <c r="AV321" s="50"/>
      <c r="AW321" s="50"/>
      <c r="AX321" s="50"/>
      <c r="AY321" s="50"/>
      <c r="AZ321" s="50"/>
      <c r="BA321" s="50"/>
      <c r="BB321" s="50"/>
      <c r="BC321" s="50"/>
    </row>
    <row r="322" spans="3:55" ht="17.45" customHeight="1" x14ac:dyDescent="0.2">
      <c r="C322" s="48"/>
      <c r="D322" s="48"/>
      <c r="E322" s="49"/>
      <c r="F322" s="49"/>
      <c r="G322" s="49"/>
      <c r="H322" s="50"/>
      <c r="I322" s="50"/>
      <c r="J322" s="50"/>
      <c r="K322" s="50"/>
      <c r="L322" s="50"/>
      <c r="M322" s="50"/>
      <c r="N322" s="50"/>
      <c r="O322" s="51"/>
      <c r="P322" s="52"/>
      <c r="Q322" s="52"/>
      <c r="R322" s="50"/>
      <c r="V322" s="50"/>
      <c r="W322" s="50"/>
      <c r="X322" s="50"/>
      <c r="Y322" s="50"/>
      <c r="Z322" s="50"/>
      <c r="AA322" s="50"/>
      <c r="AB322" s="50"/>
      <c r="AC322" s="50"/>
      <c r="AD322" s="50"/>
      <c r="AE322" s="50"/>
      <c r="AF322" s="50"/>
      <c r="AG322" s="50"/>
      <c r="AH322" s="50"/>
      <c r="AI322" s="50"/>
      <c r="AJ322" s="50"/>
      <c r="AK322" s="50"/>
      <c r="AL322" s="50"/>
      <c r="AM322" s="50"/>
      <c r="AN322" s="50"/>
      <c r="AO322" s="50"/>
      <c r="AP322" s="50"/>
      <c r="AQ322" s="50"/>
      <c r="AR322" s="50"/>
      <c r="AS322" s="50"/>
      <c r="AT322" s="50"/>
      <c r="AU322" s="50"/>
      <c r="AV322" s="50"/>
      <c r="AW322" s="50"/>
      <c r="AX322" s="50"/>
      <c r="AY322" s="50"/>
      <c r="AZ322" s="50"/>
      <c r="BA322" s="50"/>
      <c r="BB322" s="50"/>
      <c r="BC322" s="50"/>
    </row>
    <row r="323" spans="3:55" ht="17.45" customHeight="1" x14ac:dyDescent="0.2">
      <c r="C323" s="48"/>
      <c r="D323" s="48"/>
      <c r="E323" s="49"/>
      <c r="F323" s="49"/>
      <c r="G323" s="49"/>
      <c r="H323" s="50"/>
      <c r="I323" s="50"/>
      <c r="J323" s="50"/>
      <c r="K323" s="50"/>
      <c r="L323" s="50"/>
      <c r="M323" s="50"/>
      <c r="N323" s="50"/>
      <c r="O323" s="51"/>
      <c r="P323" s="52"/>
      <c r="Q323" s="52"/>
      <c r="R323" s="50"/>
      <c r="V323" s="50"/>
      <c r="W323" s="50"/>
      <c r="X323" s="50"/>
      <c r="Y323" s="50"/>
      <c r="Z323" s="50"/>
      <c r="AA323" s="50"/>
      <c r="AB323" s="50"/>
      <c r="AC323" s="50"/>
      <c r="AD323" s="50"/>
      <c r="AE323" s="50"/>
      <c r="AF323" s="50"/>
      <c r="AG323" s="50"/>
      <c r="AH323" s="50"/>
      <c r="AI323" s="50"/>
      <c r="AJ323" s="50"/>
      <c r="AK323" s="50"/>
      <c r="AL323" s="50"/>
      <c r="AM323" s="50"/>
      <c r="AN323" s="50"/>
      <c r="AO323" s="50"/>
      <c r="AP323" s="50"/>
      <c r="AQ323" s="50"/>
      <c r="AR323" s="50"/>
      <c r="AS323" s="50"/>
      <c r="AT323" s="50"/>
      <c r="AU323" s="50"/>
      <c r="AV323" s="50"/>
      <c r="AW323" s="50"/>
      <c r="AX323" s="50"/>
      <c r="AY323" s="50"/>
      <c r="AZ323" s="50"/>
      <c r="BA323" s="50"/>
      <c r="BB323" s="50"/>
      <c r="BC323" s="50"/>
    </row>
    <row r="324" spans="3:55" ht="17.45" customHeight="1" x14ac:dyDescent="0.2">
      <c r="C324" s="48"/>
      <c r="D324" s="48"/>
      <c r="E324" s="49"/>
      <c r="F324" s="49"/>
      <c r="G324" s="49"/>
      <c r="H324" s="50"/>
      <c r="I324" s="50"/>
      <c r="J324" s="50"/>
      <c r="K324" s="50"/>
      <c r="L324" s="50"/>
      <c r="M324" s="50"/>
      <c r="N324" s="50"/>
      <c r="O324" s="51"/>
      <c r="P324" s="52"/>
      <c r="Q324" s="52"/>
      <c r="R324" s="50"/>
      <c r="V324" s="50"/>
      <c r="W324" s="50"/>
      <c r="X324" s="50"/>
      <c r="Y324" s="50"/>
      <c r="Z324" s="50"/>
      <c r="AA324" s="50"/>
      <c r="AB324" s="50"/>
      <c r="AC324" s="50"/>
      <c r="AD324" s="50"/>
      <c r="AE324" s="50"/>
      <c r="AF324" s="50"/>
      <c r="AG324" s="50"/>
      <c r="AH324" s="50"/>
      <c r="AI324" s="50"/>
      <c r="AJ324" s="50"/>
      <c r="AK324" s="50"/>
      <c r="AL324" s="50"/>
      <c r="AM324" s="50"/>
      <c r="AN324" s="50"/>
      <c r="AO324" s="50"/>
      <c r="AP324" s="50"/>
      <c r="AQ324" s="50"/>
      <c r="AR324" s="50"/>
      <c r="AS324" s="50"/>
      <c r="AT324" s="50"/>
      <c r="AU324" s="50"/>
      <c r="AV324" s="50"/>
      <c r="AW324" s="50"/>
      <c r="AX324" s="50"/>
      <c r="AY324" s="50"/>
      <c r="AZ324" s="50"/>
      <c r="BA324" s="50"/>
      <c r="BB324" s="50"/>
      <c r="BC324" s="50"/>
    </row>
    <row r="325" spans="3:55" ht="17.45" customHeight="1" x14ac:dyDescent="0.2">
      <c r="C325" s="48"/>
      <c r="D325" s="48"/>
      <c r="E325" s="49"/>
      <c r="F325" s="49"/>
      <c r="G325" s="49"/>
      <c r="H325" s="50"/>
      <c r="I325" s="50"/>
      <c r="J325" s="50"/>
      <c r="K325" s="50"/>
      <c r="L325" s="50"/>
      <c r="M325" s="50"/>
      <c r="N325" s="50"/>
      <c r="O325" s="51"/>
      <c r="P325" s="52"/>
      <c r="Q325" s="52"/>
      <c r="R325" s="50"/>
      <c r="V325" s="50"/>
      <c r="W325" s="50"/>
      <c r="X325" s="50"/>
      <c r="Y325" s="50"/>
      <c r="Z325" s="50"/>
      <c r="AA325" s="50"/>
      <c r="AB325" s="50"/>
      <c r="AC325" s="50"/>
      <c r="AD325" s="50"/>
      <c r="AE325" s="50"/>
      <c r="AF325" s="50"/>
      <c r="AG325" s="50"/>
      <c r="AH325" s="50"/>
      <c r="AI325" s="50"/>
      <c r="AJ325" s="50"/>
      <c r="AK325" s="50"/>
      <c r="AL325" s="50"/>
      <c r="AM325" s="50"/>
      <c r="AN325" s="50"/>
      <c r="AO325" s="50"/>
      <c r="AP325" s="50"/>
      <c r="AQ325" s="50"/>
      <c r="AR325" s="50"/>
      <c r="AS325" s="50"/>
      <c r="AT325" s="50"/>
      <c r="AU325" s="50"/>
      <c r="AV325" s="50"/>
      <c r="AW325" s="50"/>
      <c r="AX325" s="50"/>
      <c r="AY325" s="50"/>
      <c r="AZ325" s="50"/>
      <c r="BA325" s="50"/>
      <c r="BB325" s="50"/>
      <c r="BC325" s="50"/>
    </row>
    <row r="326" spans="3:55" ht="17.45" customHeight="1" x14ac:dyDescent="0.2">
      <c r="C326" s="48"/>
      <c r="D326" s="48"/>
      <c r="E326" s="49"/>
      <c r="F326" s="49"/>
      <c r="G326" s="49"/>
      <c r="H326" s="50"/>
      <c r="I326" s="50"/>
      <c r="J326" s="50"/>
      <c r="K326" s="50"/>
      <c r="L326" s="50"/>
      <c r="M326" s="50"/>
      <c r="N326" s="50"/>
      <c r="O326" s="51"/>
      <c r="P326" s="52"/>
      <c r="Q326" s="52"/>
      <c r="R326" s="50"/>
      <c r="V326" s="50"/>
      <c r="W326" s="50"/>
      <c r="X326" s="50"/>
      <c r="Y326" s="50"/>
      <c r="Z326" s="50"/>
      <c r="AA326" s="50"/>
      <c r="AB326" s="50"/>
      <c r="AC326" s="50"/>
      <c r="AD326" s="50"/>
      <c r="AE326" s="50"/>
      <c r="AF326" s="50"/>
      <c r="AG326" s="50"/>
      <c r="AH326" s="50"/>
      <c r="AI326" s="50"/>
      <c r="AJ326" s="50"/>
      <c r="AK326" s="50"/>
      <c r="AL326" s="50"/>
      <c r="AM326" s="50"/>
      <c r="AN326" s="50"/>
      <c r="AO326" s="50"/>
      <c r="AP326" s="50"/>
      <c r="AQ326" s="50"/>
      <c r="AR326" s="50"/>
      <c r="AS326" s="50"/>
      <c r="AT326" s="50"/>
      <c r="AU326" s="50"/>
      <c r="AV326" s="50"/>
      <c r="AW326" s="50"/>
      <c r="AX326" s="50"/>
      <c r="AY326" s="50"/>
      <c r="AZ326" s="50"/>
      <c r="BA326" s="50"/>
      <c r="BB326" s="50"/>
      <c r="BC326" s="50"/>
    </row>
    <row r="327" spans="3:55" ht="17.45" customHeight="1" x14ac:dyDescent="0.2">
      <c r="C327" s="48"/>
      <c r="D327" s="48"/>
      <c r="E327" s="49"/>
      <c r="F327" s="49"/>
      <c r="G327" s="49"/>
      <c r="H327" s="50"/>
      <c r="I327" s="50"/>
      <c r="J327" s="50"/>
      <c r="K327" s="50"/>
      <c r="L327" s="50"/>
      <c r="M327" s="50"/>
      <c r="N327" s="50"/>
      <c r="O327" s="51"/>
      <c r="P327" s="52"/>
      <c r="Q327" s="52"/>
      <c r="R327" s="50"/>
      <c r="V327" s="50"/>
      <c r="W327" s="50"/>
      <c r="X327" s="50"/>
      <c r="Y327" s="50"/>
      <c r="Z327" s="50"/>
      <c r="AA327" s="50"/>
      <c r="AB327" s="50"/>
      <c r="AC327" s="50"/>
      <c r="AD327" s="50"/>
      <c r="AE327" s="50"/>
      <c r="AF327" s="50"/>
      <c r="AG327" s="50"/>
      <c r="AH327" s="50"/>
      <c r="AI327" s="50"/>
      <c r="AJ327" s="50"/>
      <c r="AK327" s="50"/>
      <c r="AL327" s="50"/>
      <c r="AM327" s="50"/>
      <c r="AN327" s="50"/>
      <c r="AO327" s="50"/>
      <c r="AP327" s="50"/>
      <c r="AQ327" s="50"/>
      <c r="AR327" s="50"/>
      <c r="AS327" s="50"/>
      <c r="AT327" s="50"/>
      <c r="AU327" s="50"/>
      <c r="AV327" s="50"/>
      <c r="AW327" s="50"/>
      <c r="AX327" s="50"/>
      <c r="AY327" s="50"/>
      <c r="AZ327" s="50"/>
      <c r="BA327" s="50"/>
      <c r="BB327" s="50"/>
      <c r="BC327" s="50"/>
    </row>
    <row r="328" spans="3:55" ht="17.45" customHeight="1" x14ac:dyDescent="0.2">
      <c r="C328" s="48"/>
      <c r="D328" s="48"/>
      <c r="E328" s="49"/>
      <c r="F328" s="49"/>
      <c r="G328" s="49"/>
      <c r="H328" s="50"/>
      <c r="I328" s="50"/>
      <c r="J328" s="50"/>
      <c r="K328" s="50"/>
      <c r="L328" s="50"/>
      <c r="M328" s="50"/>
      <c r="N328" s="50"/>
      <c r="O328" s="51"/>
      <c r="P328" s="52"/>
      <c r="Q328" s="52"/>
      <c r="R328" s="50"/>
      <c r="V328" s="50"/>
      <c r="W328" s="50"/>
      <c r="X328" s="50"/>
      <c r="Y328" s="50"/>
      <c r="Z328" s="50"/>
      <c r="AA328" s="50"/>
      <c r="AB328" s="50"/>
      <c r="AC328" s="50"/>
      <c r="AD328" s="50"/>
      <c r="AE328" s="50"/>
      <c r="AF328" s="50"/>
      <c r="AG328" s="50"/>
      <c r="AH328" s="50"/>
      <c r="AI328" s="50"/>
      <c r="AJ328" s="50"/>
      <c r="AK328" s="50"/>
      <c r="AL328" s="50"/>
      <c r="AM328" s="50"/>
      <c r="AN328" s="50"/>
      <c r="AO328" s="50"/>
      <c r="AP328" s="50"/>
      <c r="AQ328" s="50"/>
      <c r="AR328" s="50"/>
      <c r="AS328" s="50"/>
      <c r="AT328" s="50"/>
      <c r="AU328" s="50"/>
      <c r="AV328" s="50"/>
      <c r="AW328" s="50"/>
      <c r="AX328" s="50"/>
      <c r="AY328" s="50"/>
      <c r="AZ328" s="50"/>
      <c r="BA328" s="50"/>
      <c r="BB328" s="50"/>
      <c r="BC328" s="50"/>
    </row>
    <row r="329" spans="3:55" ht="17.45" customHeight="1" x14ac:dyDescent="0.2">
      <c r="C329" s="48"/>
      <c r="D329" s="48"/>
      <c r="E329" s="49"/>
      <c r="F329" s="49"/>
      <c r="G329" s="49"/>
      <c r="H329" s="50"/>
      <c r="I329" s="50"/>
      <c r="J329" s="50"/>
      <c r="K329" s="50"/>
      <c r="L329" s="50"/>
      <c r="M329" s="50"/>
      <c r="N329" s="50"/>
      <c r="O329" s="51"/>
      <c r="P329" s="52"/>
      <c r="Q329" s="52"/>
      <c r="R329" s="50"/>
      <c r="V329" s="50"/>
      <c r="W329" s="50"/>
      <c r="X329" s="50"/>
      <c r="Y329" s="50"/>
      <c r="Z329" s="50"/>
      <c r="AA329" s="50"/>
      <c r="AB329" s="50"/>
      <c r="AC329" s="50"/>
      <c r="AD329" s="50"/>
      <c r="AE329" s="50"/>
      <c r="AF329" s="50"/>
      <c r="AG329" s="50"/>
      <c r="AH329" s="50"/>
      <c r="AI329" s="50"/>
      <c r="AJ329" s="50"/>
      <c r="AK329" s="50"/>
      <c r="AL329" s="50"/>
      <c r="AM329" s="50"/>
      <c r="AN329" s="50"/>
      <c r="AO329" s="50"/>
      <c r="AP329" s="50"/>
      <c r="AQ329" s="50"/>
      <c r="AR329" s="50"/>
      <c r="AS329" s="50"/>
      <c r="AT329" s="50"/>
      <c r="AU329" s="50"/>
      <c r="AV329" s="50"/>
      <c r="AW329" s="50"/>
      <c r="AX329" s="50"/>
      <c r="AY329" s="50"/>
      <c r="AZ329" s="50"/>
      <c r="BA329" s="50"/>
      <c r="BB329" s="50"/>
      <c r="BC329" s="50"/>
    </row>
    <row r="330" spans="3:55" ht="17.45" customHeight="1" x14ac:dyDescent="0.2">
      <c r="C330" s="48"/>
      <c r="D330" s="48"/>
      <c r="E330" s="49"/>
      <c r="F330" s="49"/>
      <c r="G330" s="49"/>
      <c r="H330" s="50"/>
      <c r="I330" s="50"/>
      <c r="J330" s="50"/>
      <c r="K330" s="50"/>
      <c r="L330" s="50"/>
      <c r="M330" s="50"/>
      <c r="N330" s="50"/>
      <c r="O330" s="51"/>
      <c r="P330" s="52"/>
      <c r="Q330" s="52"/>
      <c r="R330" s="50"/>
      <c r="V330" s="50"/>
      <c r="W330" s="50"/>
      <c r="X330" s="50"/>
      <c r="Y330" s="50"/>
      <c r="Z330" s="50"/>
      <c r="AA330" s="50"/>
      <c r="AB330" s="50"/>
      <c r="AC330" s="50"/>
      <c r="AD330" s="50"/>
      <c r="AE330" s="50"/>
      <c r="AF330" s="50"/>
      <c r="AG330" s="50"/>
      <c r="AH330" s="50"/>
      <c r="AI330" s="50"/>
      <c r="AJ330" s="50"/>
      <c r="AK330" s="50"/>
      <c r="AL330" s="50"/>
      <c r="AM330" s="50"/>
      <c r="AN330" s="50"/>
      <c r="AO330" s="50"/>
      <c r="AP330" s="50"/>
      <c r="AQ330" s="50"/>
      <c r="AR330" s="50"/>
      <c r="AS330" s="50"/>
      <c r="AT330" s="50"/>
      <c r="AU330" s="50"/>
      <c r="AV330" s="50"/>
      <c r="AW330" s="50"/>
      <c r="AX330" s="50"/>
      <c r="AY330" s="50"/>
      <c r="AZ330" s="50"/>
      <c r="BA330" s="50"/>
      <c r="BB330" s="50"/>
      <c r="BC330" s="50"/>
    </row>
    <row r="331" spans="3:55" ht="17.45" customHeight="1" x14ac:dyDescent="0.2">
      <c r="C331" s="48"/>
      <c r="D331" s="48"/>
      <c r="E331" s="49"/>
      <c r="F331" s="49"/>
      <c r="G331" s="49"/>
      <c r="H331" s="50"/>
      <c r="I331" s="50"/>
      <c r="J331" s="50"/>
      <c r="K331" s="50"/>
      <c r="L331" s="50"/>
      <c r="M331" s="50"/>
      <c r="N331" s="50"/>
      <c r="O331" s="51"/>
      <c r="P331" s="52"/>
      <c r="Q331" s="52"/>
      <c r="R331" s="50"/>
      <c r="V331" s="50"/>
      <c r="W331" s="50"/>
      <c r="X331" s="50"/>
      <c r="Y331" s="50"/>
      <c r="Z331" s="50"/>
      <c r="AA331" s="50"/>
      <c r="AB331" s="50"/>
      <c r="AC331" s="50"/>
      <c r="AD331" s="50"/>
      <c r="AE331" s="50"/>
      <c r="AF331" s="50"/>
      <c r="AG331" s="50"/>
      <c r="AH331" s="50"/>
      <c r="AI331" s="50"/>
      <c r="AJ331" s="50"/>
      <c r="AK331" s="50"/>
      <c r="AL331" s="50"/>
      <c r="AM331" s="50"/>
      <c r="AN331" s="50"/>
      <c r="AO331" s="50"/>
      <c r="AP331" s="50"/>
      <c r="AQ331" s="50"/>
      <c r="AR331" s="50"/>
      <c r="AS331" s="50"/>
      <c r="AT331" s="50"/>
      <c r="AU331" s="50"/>
      <c r="AV331" s="50"/>
      <c r="AW331" s="50"/>
      <c r="AX331" s="50"/>
      <c r="AY331" s="50"/>
      <c r="AZ331" s="50"/>
      <c r="BA331" s="50"/>
      <c r="BB331" s="50"/>
      <c r="BC331" s="50"/>
    </row>
  </sheetData>
  <sheetProtection algorithmName="SHA-512" hashValue="WmjtCv1sjNzVnsL95w9RCqJAB3WgXji46lUstRIN15lW1dYTBJ0xnpiWDgteARkO3LhsYxAiqSXtCq5EEz14kA==" saltValue="hQQUdecNqFpIPKE0zn2iLw==" spinCount="100000" sheet="1" objects="1" scenarios="1" formatColumns="0" formatRows="0" autoFilter="0"/>
  <mergeCells count="19">
    <mergeCell ref="A30:A31"/>
    <mergeCell ref="BC20:BC22"/>
    <mergeCell ref="AE20:AE22"/>
    <mergeCell ref="AH20:AH22"/>
    <mergeCell ref="AK20:AK22"/>
    <mergeCell ref="AN20:AN22"/>
    <mergeCell ref="AQ20:AQ22"/>
    <mergeCell ref="AT20:AT22"/>
    <mergeCell ref="A1:A4"/>
    <mergeCell ref="A5:A6"/>
    <mergeCell ref="AW20:AW22"/>
    <mergeCell ref="AZ20:AZ22"/>
    <mergeCell ref="Y16:AB16"/>
    <mergeCell ref="C20:E20"/>
    <mergeCell ref="V20:V22"/>
    <mergeCell ref="Y20:Y22"/>
    <mergeCell ref="AB20:AB22"/>
    <mergeCell ref="A16:A19"/>
    <mergeCell ref="A20:A21"/>
  </mergeCells>
  <hyperlinks>
    <hyperlink ref="A30:A31" location="CONTACTO!A1" display="Contacto" xr:uid="{00000000-0004-0000-2C00-000000000000}"/>
    <hyperlink ref="A20:A21" location="MENU!A1" display="M e n ú" xr:uid="{00000000-0004-0000-2C00-000001000000}"/>
    <hyperlink ref="A25" location="'INVERSIONES ARRENDAMIENTO'!A1" display="Inversiones Arrendamiento" xr:uid="{00000000-0004-0000-2C00-000002000000}"/>
    <hyperlink ref="A29" location="PROVEEDORES!A1" display="Catálogo de Proveedores" xr:uid="{00000000-0004-0000-2C00-000003000000}"/>
    <hyperlink ref="A28" location="DIOT!A1" display="Declaración del DIOT" xr:uid="{00000000-0004-0000-2C00-000004000000}"/>
    <hyperlink ref="A27" location="TARIFAS!A1" display="Tablas y Tarifas de ISR" xr:uid="{00000000-0004-0000-2C00-000005000000}"/>
    <hyperlink ref="A26" location="IMPUESTOS!A1" display="Impuestos" xr:uid="{00000000-0004-0000-2C00-000006000000}"/>
    <hyperlink ref="A24" location="'INVERSIONES EMPR PROF'!A1" display="Inversiones Empresarial y P" xr:uid="{00000000-0004-0000-2C00-000007000000}"/>
    <hyperlink ref="A23" location="'INGRESOS Y EGRESOS'!A1" display="Ingresos y Egresos" xr:uid="{00000000-0004-0000-2C00-000008000000}"/>
    <hyperlink ref="A22" location="DATOS!A1" display="Datos de la Empresa" xr:uid="{00000000-0004-0000-2C00-000009000000}"/>
  </hyperlinks>
  <printOptions horizontalCentered="1"/>
  <pageMargins left="0.59055118110236227" right="0.59055118110236227" top="0.59055118110236227" bottom="0.59055118110236227" header="0" footer="0"/>
  <pageSetup scale="11" orientation="landscape" blackAndWhite="1" r:id="rId1"/>
  <headerFooter alignWithMargins="0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BC331"/>
  <sheetViews>
    <sheetView topLeftCell="A16" zoomScaleNormal="100" workbookViewId="0">
      <pane xSplit="2" ySplit="7" topLeftCell="C23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4.7109375" style="30" customWidth="1"/>
    <col min="4" max="4" width="5.28515625" style="30" customWidth="1"/>
    <col min="5" max="5" width="7.5703125" style="31" customWidth="1"/>
    <col min="6" max="6" width="9.140625" style="31" customWidth="1"/>
    <col min="7" max="7" width="6.7109375" style="31" customWidth="1"/>
    <col min="8" max="8" width="32.7109375" style="21" customWidth="1"/>
    <col min="9" max="9" width="10.7109375" style="21" customWidth="1"/>
    <col min="10" max="10" width="7.7109375" style="21" customWidth="1"/>
    <col min="11" max="14" width="10.7109375" style="21" customWidth="1"/>
    <col min="15" max="15" width="10.42578125" style="32" bestFit="1" customWidth="1"/>
    <col min="16" max="16" width="12" style="33" bestFit="1" customWidth="1"/>
    <col min="17" max="17" width="9" style="33" customWidth="1"/>
    <col min="18" max="18" width="12" style="21" customWidth="1"/>
    <col min="19" max="19" width="1.7109375" style="21" customWidth="1"/>
    <col min="20" max="21" width="10.7109375" style="21" hidden="1" customWidth="1"/>
    <col min="22" max="22" width="10.7109375" style="21" customWidth="1"/>
    <col min="23" max="24" width="10.7109375" style="21" hidden="1" customWidth="1"/>
    <col min="25" max="25" width="10.7109375" style="21" customWidth="1"/>
    <col min="26" max="27" width="10.7109375" style="21" hidden="1" customWidth="1"/>
    <col min="28" max="28" width="10.7109375" style="21" customWidth="1"/>
    <col min="29" max="30" width="10.7109375" style="21" hidden="1" customWidth="1"/>
    <col min="31" max="31" width="10.7109375" style="21" customWidth="1"/>
    <col min="32" max="33" width="10.7109375" style="21" hidden="1" customWidth="1"/>
    <col min="34" max="34" width="10.7109375" style="21" customWidth="1"/>
    <col min="35" max="36" width="10.7109375" style="21" hidden="1" customWidth="1"/>
    <col min="37" max="37" width="10.7109375" style="21" customWidth="1"/>
    <col min="38" max="39" width="10.7109375" style="21" hidden="1" customWidth="1"/>
    <col min="40" max="40" width="10.7109375" style="21" customWidth="1"/>
    <col min="41" max="42" width="10.7109375" style="21" hidden="1" customWidth="1"/>
    <col min="43" max="43" width="10.7109375" style="21" customWidth="1"/>
    <col min="44" max="45" width="10.7109375" style="21" hidden="1" customWidth="1"/>
    <col min="46" max="46" width="10.7109375" style="21" customWidth="1"/>
    <col min="47" max="48" width="10.7109375" style="21" hidden="1" customWidth="1"/>
    <col min="49" max="49" width="10.7109375" style="21" customWidth="1"/>
    <col min="50" max="51" width="10.7109375" style="21" hidden="1" customWidth="1"/>
    <col min="52" max="52" width="10.7109375" style="21" customWidth="1"/>
    <col min="53" max="54" width="10.7109375" style="21" hidden="1" customWidth="1"/>
    <col min="55" max="55" width="10.7109375" style="21" customWidth="1"/>
    <col min="56" max="16384" width="11.42578125" style="21"/>
  </cols>
  <sheetData>
    <row r="1" spans="1:55" ht="17.45" hidden="1" customHeight="1" x14ac:dyDescent="0.2">
      <c r="A1" s="212"/>
      <c r="T1" s="21" t="s">
        <v>131</v>
      </c>
      <c r="V1" s="60">
        <v>1</v>
      </c>
      <c r="Y1" s="60">
        <v>2</v>
      </c>
      <c r="AB1" s="60">
        <v>3</v>
      </c>
      <c r="AE1" s="60">
        <v>4</v>
      </c>
      <c r="AH1" s="60">
        <v>5</v>
      </c>
      <c r="AK1" s="60">
        <v>6</v>
      </c>
      <c r="AN1" s="60">
        <v>7</v>
      </c>
      <c r="AQ1" s="60">
        <v>8</v>
      </c>
      <c r="AT1" s="60">
        <v>9</v>
      </c>
      <c r="AW1" s="60">
        <v>10</v>
      </c>
      <c r="AZ1" s="60">
        <v>11</v>
      </c>
      <c r="BC1" s="60">
        <v>12</v>
      </c>
    </row>
    <row r="2" spans="1:55" ht="17.45" hidden="1" customHeight="1" x14ac:dyDescent="0.2">
      <c r="A2" s="260"/>
      <c r="T2" s="21" t="s">
        <v>134</v>
      </c>
      <c r="V2" s="41">
        <f>AK19</f>
        <v>0</v>
      </c>
      <c r="Y2" s="41">
        <f>AN19</f>
        <v>0</v>
      </c>
      <c r="AB2" s="41">
        <f>AN19</f>
        <v>0</v>
      </c>
      <c r="AE2" s="41">
        <f>AQ19</f>
        <v>0</v>
      </c>
      <c r="AH2" s="41">
        <f>AQ19</f>
        <v>0</v>
      </c>
      <c r="AK2" s="41">
        <f>AT19</f>
        <v>0</v>
      </c>
      <c r="AN2" s="41">
        <f>AT19</f>
        <v>0</v>
      </c>
      <c r="AQ2" s="41">
        <f>AW19</f>
        <v>0</v>
      </c>
      <c r="AT2" s="41">
        <f>AW19</f>
        <v>0</v>
      </c>
      <c r="AW2" s="41">
        <f>AZ19</f>
        <v>0</v>
      </c>
      <c r="AZ2" s="41">
        <f>AZ19</f>
        <v>0</v>
      </c>
      <c r="BC2" s="41">
        <f>$BC$19</f>
        <v>0</v>
      </c>
    </row>
    <row r="3" spans="1:55" ht="17.45" hidden="1" customHeight="1" x14ac:dyDescent="0.2">
      <c r="A3" s="260"/>
      <c r="T3" s="21" t="s">
        <v>135</v>
      </c>
      <c r="V3" s="41">
        <f>V17</f>
        <v>0</v>
      </c>
      <c r="Y3" s="41">
        <f>V19</f>
        <v>0</v>
      </c>
      <c r="AB3" s="41">
        <f>V19</f>
        <v>0</v>
      </c>
      <c r="AE3" s="41">
        <f>Y19</f>
        <v>0</v>
      </c>
      <c r="AH3" s="41">
        <f>Y19</f>
        <v>0</v>
      </c>
      <c r="AK3" s="41">
        <f>AB19</f>
        <v>0</v>
      </c>
      <c r="AN3" s="41">
        <f>AB19</f>
        <v>0</v>
      </c>
      <c r="AQ3" s="41">
        <f>AE19</f>
        <v>0</v>
      </c>
      <c r="AT3" s="41">
        <f>AE19</f>
        <v>0</v>
      </c>
      <c r="AW3" s="41">
        <f>AH19</f>
        <v>0</v>
      </c>
      <c r="AZ3" s="41">
        <f>AH19</f>
        <v>0</v>
      </c>
      <c r="BC3" s="41">
        <f>AK19</f>
        <v>0</v>
      </c>
    </row>
    <row r="4" spans="1:55" ht="17.45" hidden="1" customHeight="1" x14ac:dyDescent="0.2">
      <c r="A4" s="261"/>
      <c r="T4" s="21">
        <v>1</v>
      </c>
      <c r="V4" s="41"/>
      <c r="Y4" s="41">
        <f>$V$19</f>
        <v>0</v>
      </c>
      <c r="AB4" s="41">
        <f>$Y$19</f>
        <v>0</v>
      </c>
      <c r="AE4" s="41">
        <f>$Y$19</f>
        <v>0</v>
      </c>
      <c r="AH4" s="41">
        <f>$AB$19</f>
        <v>0</v>
      </c>
      <c r="AK4" s="41">
        <f>$AB$19</f>
        <v>0</v>
      </c>
      <c r="AN4" s="41">
        <f>$AE$19</f>
        <v>0</v>
      </c>
      <c r="AQ4" s="41">
        <f>$AE$19</f>
        <v>0</v>
      </c>
      <c r="AT4" s="41">
        <f>$AH$19</f>
        <v>0</v>
      </c>
      <c r="AW4" s="41">
        <f>$AH$19</f>
        <v>0</v>
      </c>
      <c r="AZ4" s="41">
        <f>$AK$19</f>
        <v>0</v>
      </c>
      <c r="BC4" s="41">
        <f>$AK$19</f>
        <v>0</v>
      </c>
    </row>
    <row r="5" spans="1:55" ht="17.45" hidden="1" customHeight="1" x14ac:dyDescent="0.2">
      <c r="A5" s="262"/>
      <c r="T5" s="21">
        <v>2</v>
      </c>
      <c r="V5" s="41"/>
      <c r="Y5" s="41"/>
      <c r="AB5" s="41">
        <f>$Y$19</f>
        <v>0</v>
      </c>
      <c r="AE5" s="41">
        <f>$AB$19</f>
        <v>0</v>
      </c>
      <c r="AH5" s="41">
        <f>$AB$19</f>
        <v>0</v>
      </c>
      <c r="AK5" s="41">
        <f>$AE$19</f>
        <v>0</v>
      </c>
      <c r="AN5" s="41">
        <f>$AE$19</f>
        <v>0</v>
      </c>
      <c r="AQ5" s="41">
        <f>$AH$19</f>
        <v>0</v>
      </c>
      <c r="AT5" s="41">
        <f>$AH$19</f>
        <v>0</v>
      </c>
      <c r="AW5" s="41">
        <f>$AK$19</f>
        <v>0</v>
      </c>
      <c r="AZ5" s="41">
        <f>$AK$19</f>
        <v>0</v>
      </c>
      <c r="BC5" s="41">
        <f>$AN$19</f>
        <v>0</v>
      </c>
    </row>
    <row r="6" spans="1:55" ht="17.45" hidden="1" customHeight="1" x14ac:dyDescent="0.2">
      <c r="A6" s="263"/>
      <c r="T6" s="21">
        <v>3</v>
      </c>
      <c r="V6" s="41"/>
      <c r="Y6" s="41"/>
      <c r="AB6" s="41"/>
      <c r="AE6" s="41">
        <f>$AB$19</f>
        <v>0</v>
      </c>
      <c r="AH6" s="41">
        <f>$AE$19</f>
        <v>0</v>
      </c>
      <c r="AK6" s="41">
        <f>$AE$19</f>
        <v>0</v>
      </c>
      <c r="AN6" s="41">
        <f>$AH$19</f>
        <v>0</v>
      </c>
      <c r="AQ6" s="41">
        <f>$AH$19</f>
        <v>0</v>
      </c>
      <c r="AT6" s="41">
        <f>$AK$19</f>
        <v>0</v>
      </c>
      <c r="AW6" s="41">
        <f>$AK$19</f>
        <v>0</v>
      </c>
      <c r="AZ6" s="41">
        <f>$AN$19</f>
        <v>0</v>
      </c>
      <c r="BC6" s="41">
        <f>$AN$19</f>
        <v>0</v>
      </c>
    </row>
    <row r="7" spans="1:55" ht="17.45" hidden="1" customHeight="1" x14ac:dyDescent="0.2">
      <c r="A7" s="114"/>
      <c r="T7" s="21">
        <v>4</v>
      </c>
      <c r="V7" s="41"/>
      <c r="Y7" s="41"/>
      <c r="AB7" s="41"/>
      <c r="AE7" s="41"/>
      <c r="AH7" s="41">
        <f>$AE$19</f>
        <v>0</v>
      </c>
      <c r="AK7" s="41">
        <f>$AH$19</f>
        <v>0</v>
      </c>
      <c r="AN7" s="41">
        <f>$AH$19</f>
        <v>0</v>
      </c>
      <c r="AQ7" s="41">
        <f>$AK$19</f>
        <v>0</v>
      </c>
      <c r="AT7" s="41">
        <f>$AK$19</f>
        <v>0</v>
      </c>
      <c r="AW7" s="41">
        <f>$AN$19</f>
        <v>0</v>
      </c>
      <c r="AZ7" s="41">
        <f>$AN$19</f>
        <v>0</v>
      </c>
      <c r="BC7" s="41">
        <f>$AQ$19</f>
        <v>0</v>
      </c>
    </row>
    <row r="8" spans="1:55" ht="17.45" hidden="1" customHeight="1" x14ac:dyDescent="0.2">
      <c r="A8" s="114"/>
      <c r="T8" s="21">
        <v>5</v>
      </c>
      <c r="V8" s="41"/>
      <c r="Y8" s="41"/>
      <c r="AB8" s="41"/>
      <c r="AE8" s="41"/>
      <c r="AH8" s="41"/>
      <c r="AK8" s="41">
        <f>$AH$19</f>
        <v>0</v>
      </c>
      <c r="AN8" s="41">
        <f>$AK$19</f>
        <v>0</v>
      </c>
      <c r="AQ8" s="41">
        <f>$AK$19</f>
        <v>0</v>
      </c>
      <c r="AT8" s="41">
        <f>$AN$19</f>
        <v>0</v>
      </c>
      <c r="AW8" s="41">
        <f>$AN$19</f>
        <v>0</v>
      </c>
      <c r="AZ8" s="41">
        <f>$AQ$19</f>
        <v>0</v>
      </c>
      <c r="BC8" s="41">
        <f>$AQ$19</f>
        <v>0</v>
      </c>
    </row>
    <row r="9" spans="1:55" ht="17.45" hidden="1" customHeight="1" x14ac:dyDescent="0.2">
      <c r="A9" s="114"/>
      <c r="T9" s="21">
        <v>6</v>
      </c>
      <c r="V9" s="41"/>
      <c r="Y9" s="41"/>
      <c r="AB9" s="41"/>
      <c r="AE9" s="41"/>
      <c r="AH9" s="41"/>
      <c r="AK9" s="41"/>
      <c r="AN9" s="41">
        <f>$AK$19</f>
        <v>0</v>
      </c>
      <c r="AQ9" s="41">
        <f>$AN$19</f>
        <v>0</v>
      </c>
      <c r="AT9" s="41">
        <f>$AN$19</f>
        <v>0</v>
      </c>
      <c r="AW9" s="41">
        <f>$AQ$19</f>
        <v>0</v>
      </c>
      <c r="AZ9" s="41">
        <f>$AQ$19</f>
        <v>0</v>
      </c>
      <c r="BC9" s="41">
        <f>$AT$19</f>
        <v>0</v>
      </c>
    </row>
    <row r="10" spans="1:55" ht="17.45" hidden="1" customHeight="1" x14ac:dyDescent="0.2">
      <c r="A10" s="114"/>
      <c r="T10" s="21">
        <v>7</v>
      </c>
      <c r="V10" s="41"/>
      <c r="Y10" s="41"/>
      <c r="AB10" s="41"/>
      <c r="AE10" s="41"/>
      <c r="AH10" s="41"/>
      <c r="AK10" s="41"/>
      <c r="AN10" s="41"/>
      <c r="AQ10" s="41">
        <f>$AN$19</f>
        <v>0</v>
      </c>
      <c r="AT10" s="41">
        <f>$AQ$19</f>
        <v>0</v>
      </c>
      <c r="AW10" s="41">
        <f>$AQ$19</f>
        <v>0</v>
      </c>
      <c r="AZ10" s="41">
        <f>$AT$19</f>
        <v>0</v>
      </c>
      <c r="BC10" s="41">
        <f>$AT$19</f>
        <v>0</v>
      </c>
    </row>
    <row r="11" spans="1:55" ht="17.45" hidden="1" customHeight="1" x14ac:dyDescent="0.2">
      <c r="A11" s="114"/>
      <c r="T11" s="21">
        <v>8</v>
      </c>
      <c r="V11" s="41"/>
      <c r="Y11" s="41"/>
      <c r="AB11" s="41"/>
      <c r="AE11" s="41"/>
      <c r="AH11" s="41"/>
      <c r="AK11" s="41"/>
      <c r="AN11" s="41"/>
      <c r="AQ11" s="41"/>
      <c r="AT11" s="41">
        <f>$AQ$19</f>
        <v>0</v>
      </c>
      <c r="AW11" s="41">
        <f>$AT$19</f>
        <v>0</v>
      </c>
      <c r="AZ11" s="41">
        <f>$AT$19</f>
        <v>0</v>
      </c>
      <c r="BC11" s="41">
        <f>$AW$19</f>
        <v>0</v>
      </c>
    </row>
    <row r="12" spans="1:55" ht="17.45" hidden="1" customHeight="1" x14ac:dyDescent="0.2">
      <c r="A12" s="114"/>
      <c r="T12" s="21">
        <v>9</v>
      </c>
      <c r="V12" s="41"/>
      <c r="Y12" s="41"/>
      <c r="AB12" s="41"/>
      <c r="AE12" s="41"/>
      <c r="AH12" s="41"/>
      <c r="AK12" s="41"/>
      <c r="AN12" s="41"/>
      <c r="AQ12" s="41"/>
      <c r="AT12" s="41"/>
      <c r="AW12" s="41">
        <f>$AT$19</f>
        <v>0</v>
      </c>
      <c r="AZ12" s="41">
        <f>$AW$19</f>
        <v>0</v>
      </c>
      <c r="BC12" s="41">
        <f>$AW$19</f>
        <v>0</v>
      </c>
    </row>
    <row r="13" spans="1:55" ht="17.45" hidden="1" customHeight="1" x14ac:dyDescent="0.2">
      <c r="A13" s="114"/>
      <c r="T13" s="21">
        <v>10</v>
      </c>
      <c r="V13" s="41"/>
      <c r="Y13" s="41"/>
      <c r="AB13" s="41"/>
      <c r="AE13" s="41"/>
      <c r="AH13" s="41"/>
      <c r="AK13" s="41"/>
      <c r="AN13" s="41"/>
      <c r="AQ13" s="41"/>
      <c r="AT13" s="41"/>
      <c r="AW13" s="41"/>
      <c r="AZ13" s="41">
        <f>$AW$19</f>
        <v>0</v>
      </c>
      <c r="BC13" s="41">
        <f>$AZ$19</f>
        <v>0</v>
      </c>
    </row>
    <row r="14" spans="1:55" ht="17.45" hidden="1" customHeight="1" x14ac:dyDescent="0.2">
      <c r="A14" s="114"/>
      <c r="T14" s="21">
        <v>11</v>
      </c>
      <c r="V14" s="41"/>
      <c r="Y14" s="41"/>
      <c r="AB14" s="41"/>
      <c r="AE14" s="41"/>
      <c r="AH14" s="41"/>
      <c r="AK14" s="41"/>
      <c r="AN14" s="41"/>
      <c r="AQ14" s="41"/>
      <c r="AT14" s="41"/>
      <c r="AW14" s="41"/>
      <c r="AZ14" s="41"/>
      <c r="BC14" s="41">
        <f>$AZ$19</f>
        <v>0</v>
      </c>
    </row>
    <row r="15" spans="1:55" ht="17.45" hidden="1" customHeight="1" x14ac:dyDescent="0.2">
      <c r="A15" s="124"/>
      <c r="T15" s="21">
        <v>12</v>
      </c>
      <c r="V15" s="76"/>
      <c r="Y15" s="41"/>
      <c r="AB15" s="41"/>
      <c r="AE15" s="41"/>
      <c r="AH15" s="41"/>
      <c r="AK15" s="41"/>
      <c r="AN15" s="41"/>
      <c r="AQ15" s="41"/>
      <c r="AT15" s="41"/>
      <c r="AW15" s="41"/>
      <c r="AZ15" s="41"/>
      <c r="BC15" s="41"/>
    </row>
    <row r="16" spans="1:55" ht="17.45" customHeight="1" x14ac:dyDescent="0.3">
      <c r="A16" s="212" t="s">
        <v>244</v>
      </c>
      <c r="C16" s="107" t="str">
        <f>IF(DATOS!H18=DATOS!I1,DATOS!$E$6&amp;" "&amp;DATOS!$I$6&amp;" "&amp;DATOS!$M$6, "N o m b r e")</f>
        <v>N o m b r e</v>
      </c>
      <c r="D16" s="201"/>
      <c r="E16" s="202"/>
      <c r="F16" s="202"/>
      <c r="G16" s="202"/>
      <c r="H16" s="199"/>
      <c r="I16" s="199"/>
      <c r="J16" s="199"/>
      <c r="V16" s="123" t="str">
        <f>"INPC DIC "&amp;DATOS!$E$10-1</f>
        <v>INPC DIC 2019</v>
      </c>
      <c r="Y16" s="275" t="s">
        <v>147</v>
      </c>
      <c r="Z16" s="275"/>
      <c r="AA16" s="275"/>
      <c r="AB16" s="275"/>
    </row>
    <row r="17" spans="1:55" ht="17.45" customHeight="1" x14ac:dyDescent="0.3">
      <c r="A17" s="260"/>
      <c r="C17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17" s="201"/>
      <c r="E17" s="202"/>
      <c r="F17" s="202"/>
      <c r="G17" s="202"/>
      <c r="H17" s="199"/>
      <c r="I17" s="199"/>
      <c r="J17" s="199"/>
      <c r="V17" s="197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</row>
    <row r="18" spans="1:55" ht="17.45" customHeight="1" x14ac:dyDescent="0.25">
      <c r="A18" s="260"/>
      <c r="C18" s="203" t="str">
        <f>"ACTIVIDAD EMPRESARIAL Y PROFESIONAL - DEPRECIACION Y AMORTIZACIONES DEL "&amp;DATOS!E10</f>
        <v>ACTIVIDAD EMPRESARIAL Y PROFESIONAL - DEPRECIACION Y AMORTIZACIONES DEL 2020</v>
      </c>
      <c r="D18" s="201"/>
      <c r="E18" s="202"/>
      <c r="F18" s="202"/>
      <c r="G18" s="202"/>
      <c r="H18" s="199"/>
      <c r="I18" s="199"/>
      <c r="J18" s="199"/>
      <c r="O18" s="35"/>
      <c r="V18" s="123" t="str">
        <f>"INPC ENE "&amp;DATOS!$E$10</f>
        <v>INPC ENE 2020</v>
      </c>
      <c r="W18" s="123" t="str">
        <f>"INPC DIC "&amp;DATOS!$E$10</f>
        <v>INPC DIC 2020</v>
      </c>
      <c r="X18" s="123" t="str">
        <f>"INPC DIC "&amp;DATOS!$E$10</f>
        <v>INPC DIC 2020</v>
      </c>
      <c r="Y18" s="123" t="str">
        <f>"INPC FEB "&amp;DATOS!$E$10</f>
        <v>INPC FEB 2020</v>
      </c>
      <c r="Z18" s="123" t="str">
        <f>"INPC DIC "&amp;DATOS!$E$10</f>
        <v>INPC DIC 2020</v>
      </c>
      <c r="AA18" s="123" t="str">
        <f>"INPC DIC "&amp;DATOS!$E$10</f>
        <v>INPC DIC 2020</v>
      </c>
      <c r="AB18" s="123" t="str">
        <f>"INPC MAR "&amp;DATOS!$E$10</f>
        <v>INPC MAR 2020</v>
      </c>
      <c r="AC18" s="123" t="str">
        <f>"INPC DIC "&amp;DATOS!$E$10</f>
        <v>INPC DIC 2020</v>
      </c>
      <c r="AD18" s="123" t="str">
        <f>"INPC DIC "&amp;DATOS!$E$10</f>
        <v>INPC DIC 2020</v>
      </c>
      <c r="AE18" s="123" t="str">
        <f>"INPC ABR "&amp;DATOS!$E$10</f>
        <v>INPC ABR 2020</v>
      </c>
      <c r="AF18" s="123" t="str">
        <f>"INPC DIC "&amp;DATOS!$E$10</f>
        <v>INPC DIC 2020</v>
      </c>
      <c r="AG18" s="123" t="str">
        <f>"INPC DIC "&amp;DATOS!$E$10</f>
        <v>INPC DIC 2020</v>
      </c>
      <c r="AH18" s="123" t="str">
        <f>"INPC MAY "&amp;DATOS!$E$10</f>
        <v>INPC MAY 2020</v>
      </c>
      <c r="AI18" s="123" t="str">
        <f>"INPC DIC "&amp;DATOS!$E$10</f>
        <v>INPC DIC 2020</v>
      </c>
      <c r="AJ18" s="123" t="str">
        <f>"INPC DIC "&amp;DATOS!$E$10</f>
        <v>INPC DIC 2020</v>
      </c>
      <c r="AK18" s="123" t="str">
        <f>"INPC JUN "&amp;DATOS!$E$10</f>
        <v>INPC JUN 2020</v>
      </c>
      <c r="AL18" s="123" t="str">
        <f>"INPC DIC "&amp;DATOS!$E$10</f>
        <v>INPC DIC 2020</v>
      </c>
      <c r="AM18" s="123" t="str">
        <f>"INPC DIC "&amp;DATOS!$E$10</f>
        <v>INPC DIC 2020</v>
      </c>
      <c r="AN18" s="123" t="str">
        <f>"INPC JUL "&amp;DATOS!$E$10</f>
        <v>INPC JUL 2020</v>
      </c>
      <c r="AO18" s="123" t="str">
        <f>"INPC DIC "&amp;DATOS!$E$10</f>
        <v>INPC DIC 2020</v>
      </c>
      <c r="AP18" s="123" t="str">
        <f>"INPC DIC "&amp;DATOS!$E$10</f>
        <v>INPC DIC 2020</v>
      </c>
      <c r="AQ18" s="123" t="str">
        <f>"INPC AGO "&amp;DATOS!$E$10</f>
        <v>INPC AGO 2020</v>
      </c>
      <c r="AR18" s="123" t="str">
        <f>"INPC DIC "&amp;DATOS!$E$10</f>
        <v>INPC DIC 2020</v>
      </c>
      <c r="AS18" s="123" t="str">
        <f>"INPC DIC "&amp;DATOS!$E$10</f>
        <v>INPC DIC 2020</v>
      </c>
      <c r="AT18" s="123" t="str">
        <f>"INPC SEP "&amp;DATOS!$E$10</f>
        <v>INPC SEP 2020</v>
      </c>
      <c r="AU18" s="123" t="str">
        <f>"INPC DIC "&amp;DATOS!$E$10</f>
        <v>INPC DIC 2020</v>
      </c>
      <c r="AV18" s="123" t="str">
        <f>"INPC DIC "&amp;DATOS!$E$10</f>
        <v>INPC DIC 2020</v>
      </c>
      <c r="AW18" s="123" t="str">
        <f>"INPC OCT "&amp;DATOS!$E$10</f>
        <v>INPC OCT 2020</v>
      </c>
      <c r="AX18" s="123" t="str">
        <f>"INPC DIC "&amp;DATOS!$E$10</f>
        <v>INPC DIC 2020</v>
      </c>
      <c r="AY18" s="123" t="str">
        <f>"INPC DIC "&amp;DATOS!$E$10</f>
        <v>INPC DIC 2020</v>
      </c>
      <c r="AZ18" s="123" t="str">
        <f>"INPC NOV "&amp;DATOS!$E$10</f>
        <v>INPC NOV 2020</v>
      </c>
      <c r="BA18" s="123" t="str">
        <f>"INPC DIC "&amp;DATOS!$E$10</f>
        <v>INPC DIC 2020</v>
      </c>
      <c r="BB18" s="123" t="str">
        <f>"INPC DIC "&amp;DATOS!$E$10</f>
        <v>INPC DIC 2020</v>
      </c>
      <c r="BC18" s="123" t="str">
        <f>"INPC DIC "&amp;DATOS!$E$10</f>
        <v>INPC DIC 2020</v>
      </c>
    </row>
    <row r="19" spans="1:55" ht="17.45" customHeight="1" x14ac:dyDescent="0.2">
      <c r="A19" s="261"/>
      <c r="C19" s="35"/>
      <c r="D19" s="36"/>
      <c r="E19" s="37"/>
      <c r="F19" s="37"/>
      <c r="G19" s="37"/>
      <c r="H19" s="38"/>
      <c r="I19" s="38"/>
      <c r="J19" s="38"/>
      <c r="K19" s="38"/>
      <c r="L19" s="38"/>
      <c r="M19" s="38"/>
      <c r="N19" s="38"/>
      <c r="O19" s="38"/>
      <c r="P19" s="38"/>
      <c r="Q19" s="38"/>
      <c r="V19" s="197"/>
      <c r="W19" s="178"/>
      <c r="X19" s="178"/>
      <c r="Y19" s="197"/>
      <c r="Z19" s="178"/>
      <c r="AA19" s="178"/>
      <c r="AB19" s="197"/>
      <c r="AC19" s="178"/>
      <c r="AD19" s="178"/>
      <c r="AE19" s="197"/>
      <c r="AF19" s="178"/>
      <c r="AG19" s="178"/>
      <c r="AH19" s="197"/>
      <c r="AI19" s="178"/>
      <c r="AJ19" s="178"/>
      <c r="AK19" s="197"/>
      <c r="AL19" s="178"/>
      <c r="AM19" s="178"/>
      <c r="AN19" s="197"/>
      <c r="AO19" s="178"/>
      <c r="AP19" s="178"/>
      <c r="AQ19" s="197"/>
      <c r="AR19" s="178"/>
      <c r="AS19" s="178"/>
      <c r="AT19" s="197"/>
      <c r="AU19" s="178"/>
      <c r="AV19" s="178"/>
      <c r="AW19" s="197"/>
      <c r="AX19" s="178"/>
      <c r="AY19" s="178"/>
      <c r="AZ19" s="197"/>
      <c r="BA19" s="178"/>
      <c r="BB19" s="178"/>
      <c r="BC19" s="197"/>
    </row>
    <row r="20" spans="1:55" ht="17.45" customHeight="1" x14ac:dyDescent="0.2">
      <c r="A20" s="262" t="s">
        <v>251</v>
      </c>
      <c r="C20" s="276" t="s">
        <v>108</v>
      </c>
      <c r="D20" s="276"/>
      <c r="E20" s="276"/>
      <c r="F20" s="122"/>
      <c r="G20" s="121"/>
      <c r="H20" s="122"/>
      <c r="I20" s="121" t="s">
        <v>86</v>
      </c>
      <c r="J20" s="121" t="s">
        <v>87</v>
      </c>
      <c r="K20" s="121" t="s">
        <v>88</v>
      </c>
      <c r="L20" s="121" t="s">
        <v>89</v>
      </c>
      <c r="M20" s="121" t="s">
        <v>88</v>
      </c>
      <c r="N20" s="121" t="s">
        <v>88</v>
      </c>
      <c r="O20" s="121" t="s">
        <v>90</v>
      </c>
      <c r="P20" s="121" t="s">
        <v>91</v>
      </c>
      <c r="Q20" s="121" t="s">
        <v>92</v>
      </c>
      <c r="R20" s="121" t="s">
        <v>88</v>
      </c>
      <c r="T20" s="53" t="s">
        <v>91</v>
      </c>
      <c r="U20" s="77" t="s">
        <v>92</v>
      </c>
      <c r="V20" s="240" t="s">
        <v>24</v>
      </c>
      <c r="W20" s="106" t="s">
        <v>91</v>
      </c>
      <c r="X20" s="106" t="s">
        <v>92</v>
      </c>
      <c r="Y20" s="240" t="s">
        <v>25</v>
      </c>
      <c r="Z20" s="106" t="s">
        <v>91</v>
      </c>
      <c r="AA20" s="106" t="s">
        <v>92</v>
      </c>
      <c r="AB20" s="240" t="s">
        <v>26</v>
      </c>
      <c r="AC20" s="106" t="s">
        <v>91</v>
      </c>
      <c r="AD20" s="106" t="s">
        <v>92</v>
      </c>
      <c r="AE20" s="240" t="s">
        <v>27</v>
      </c>
      <c r="AF20" s="106" t="s">
        <v>91</v>
      </c>
      <c r="AG20" s="106" t="s">
        <v>92</v>
      </c>
      <c r="AH20" s="240" t="s">
        <v>28</v>
      </c>
      <c r="AI20" s="106" t="s">
        <v>91</v>
      </c>
      <c r="AJ20" s="106" t="s">
        <v>92</v>
      </c>
      <c r="AK20" s="240" t="s">
        <v>29</v>
      </c>
      <c r="AL20" s="106" t="s">
        <v>91</v>
      </c>
      <c r="AM20" s="106" t="s">
        <v>92</v>
      </c>
      <c r="AN20" s="240" t="s">
        <v>30</v>
      </c>
      <c r="AO20" s="106" t="s">
        <v>91</v>
      </c>
      <c r="AP20" s="106" t="s">
        <v>92</v>
      </c>
      <c r="AQ20" s="240" t="s">
        <v>31</v>
      </c>
      <c r="AR20" s="106" t="s">
        <v>91</v>
      </c>
      <c r="AS20" s="106" t="s">
        <v>92</v>
      </c>
      <c r="AT20" s="240" t="s">
        <v>32</v>
      </c>
      <c r="AU20" s="106" t="s">
        <v>91</v>
      </c>
      <c r="AV20" s="106" t="s">
        <v>92</v>
      </c>
      <c r="AW20" s="240" t="s">
        <v>33</v>
      </c>
      <c r="AX20" s="106" t="s">
        <v>91</v>
      </c>
      <c r="AY20" s="106" t="s">
        <v>92</v>
      </c>
      <c r="AZ20" s="240" t="s">
        <v>34</v>
      </c>
      <c r="BA20" s="106" t="s">
        <v>91</v>
      </c>
      <c r="BB20" s="106" t="s">
        <v>92</v>
      </c>
      <c r="BC20" s="240" t="s">
        <v>35</v>
      </c>
    </row>
    <row r="21" spans="1:55" ht="17.45" customHeight="1" x14ac:dyDescent="0.2">
      <c r="A21" s="263"/>
      <c r="C21" s="121" t="s">
        <v>102</v>
      </c>
      <c r="D21" s="121" t="s">
        <v>103</v>
      </c>
      <c r="E21" s="121" t="s">
        <v>85</v>
      </c>
      <c r="F21" s="121" t="s">
        <v>107</v>
      </c>
      <c r="G21" s="121" t="s">
        <v>93</v>
      </c>
      <c r="H21" s="121" t="s">
        <v>104</v>
      </c>
      <c r="I21" s="121" t="s">
        <v>94</v>
      </c>
      <c r="J21" s="121" t="s">
        <v>95</v>
      </c>
      <c r="K21" s="121" t="s">
        <v>96</v>
      </c>
      <c r="L21" s="121" t="s">
        <v>97</v>
      </c>
      <c r="M21" s="121" t="s">
        <v>110</v>
      </c>
      <c r="N21" s="121" t="s">
        <v>98</v>
      </c>
      <c r="O21" s="121" t="s">
        <v>99</v>
      </c>
      <c r="P21" s="121" t="s">
        <v>100</v>
      </c>
      <c r="Q21" s="121" t="s">
        <v>95</v>
      </c>
      <c r="R21" s="121" t="s">
        <v>101</v>
      </c>
      <c r="T21" s="54" t="s">
        <v>100</v>
      </c>
      <c r="U21" s="78" t="s">
        <v>95</v>
      </c>
      <c r="V21" s="240"/>
      <c r="W21" s="106" t="s">
        <v>100</v>
      </c>
      <c r="X21" s="106" t="s">
        <v>95</v>
      </c>
      <c r="Y21" s="240"/>
      <c r="Z21" s="106" t="s">
        <v>100</v>
      </c>
      <c r="AA21" s="106" t="s">
        <v>95</v>
      </c>
      <c r="AB21" s="240"/>
      <c r="AC21" s="106" t="s">
        <v>100</v>
      </c>
      <c r="AD21" s="106" t="s">
        <v>95</v>
      </c>
      <c r="AE21" s="240"/>
      <c r="AF21" s="106" t="s">
        <v>100</v>
      </c>
      <c r="AG21" s="106" t="s">
        <v>95</v>
      </c>
      <c r="AH21" s="240"/>
      <c r="AI21" s="106" t="s">
        <v>100</v>
      </c>
      <c r="AJ21" s="106" t="s">
        <v>95</v>
      </c>
      <c r="AK21" s="240"/>
      <c r="AL21" s="106" t="s">
        <v>100</v>
      </c>
      <c r="AM21" s="106" t="s">
        <v>95</v>
      </c>
      <c r="AN21" s="240"/>
      <c r="AO21" s="106" t="s">
        <v>100</v>
      </c>
      <c r="AP21" s="106" t="s">
        <v>95</v>
      </c>
      <c r="AQ21" s="240"/>
      <c r="AR21" s="106" t="s">
        <v>100</v>
      </c>
      <c r="AS21" s="106" t="s">
        <v>95</v>
      </c>
      <c r="AT21" s="240"/>
      <c r="AU21" s="106" t="s">
        <v>100</v>
      </c>
      <c r="AV21" s="106" t="s">
        <v>95</v>
      </c>
      <c r="AW21" s="240"/>
      <c r="AX21" s="106" t="s">
        <v>100</v>
      </c>
      <c r="AY21" s="106" t="s">
        <v>95</v>
      </c>
      <c r="AZ21" s="240"/>
      <c r="BA21" s="106" t="s">
        <v>100</v>
      </c>
      <c r="BB21" s="106" t="s">
        <v>95</v>
      </c>
      <c r="BC21" s="240"/>
    </row>
    <row r="22" spans="1:55" ht="17.45" customHeight="1" x14ac:dyDescent="0.2">
      <c r="A22" s="114" t="s">
        <v>163</v>
      </c>
      <c r="C22" s="121"/>
      <c r="D22" s="121"/>
      <c r="E22" s="121"/>
      <c r="F22" s="121"/>
      <c r="G22" s="121"/>
      <c r="H22" s="121"/>
      <c r="I22" s="121" t="s">
        <v>117</v>
      </c>
      <c r="J22" s="121" t="s">
        <v>116</v>
      </c>
      <c r="K22" s="121" t="str">
        <f>"01 Ene "&amp;DATOS!$E$10</f>
        <v>01 Ene 2020</v>
      </c>
      <c r="L22" s="121" t="str">
        <f>"01 Ene "&amp;DATOS!$E$10</f>
        <v>01 Ene 2020</v>
      </c>
      <c r="M22" s="121"/>
      <c r="N22" s="121">
        <f>DATOS!E10</f>
        <v>2020</v>
      </c>
      <c r="O22" s="121" t="s">
        <v>94</v>
      </c>
      <c r="P22" s="121" t="s">
        <v>105</v>
      </c>
      <c r="Q22" s="121" t="s">
        <v>106</v>
      </c>
      <c r="R22" s="121" t="s">
        <v>105</v>
      </c>
      <c r="T22" s="55" t="s">
        <v>105</v>
      </c>
      <c r="U22" s="79" t="s">
        <v>106</v>
      </c>
      <c r="V22" s="240"/>
      <c r="W22" s="106" t="s">
        <v>105</v>
      </c>
      <c r="X22" s="106" t="s">
        <v>106</v>
      </c>
      <c r="Y22" s="240"/>
      <c r="Z22" s="106" t="s">
        <v>105</v>
      </c>
      <c r="AA22" s="106" t="s">
        <v>106</v>
      </c>
      <c r="AB22" s="240"/>
      <c r="AC22" s="106" t="s">
        <v>105</v>
      </c>
      <c r="AD22" s="106" t="s">
        <v>106</v>
      </c>
      <c r="AE22" s="240"/>
      <c r="AF22" s="106" t="s">
        <v>105</v>
      </c>
      <c r="AG22" s="106" t="s">
        <v>106</v>
      </c>
      <c r="AH22" s="240"/>
      <c r="AI22" s="106" t="s">
        <v>105</v>
      </c>
      <c r="AJ22" s="106" t="s">
        <v>106</v>
      </c>
      <c r="AK22" s="240"/>
      <c r="AL22" s="106" t="s">
        <v>105</v>
      </c>
      <c r="AM22" s="106" t="s">
        <v>106</v>
      </c>
      <c r="AN22" s="240"/>
      <c r="AO22" s="106" t="s">
        <v>105</v>
      </c>
      <c r="AP22" s="106" t="s">
        <v>106</v>
      </c>
      <c r="AQ22" s="240"/>
      <c r="AR22" s="106" t="s">
        <v>105</v>
      </c>
      <c r="AS22" s="106" t="s">
        <v>106</v>
      </c>
      <c r="AT22" s="240"/>
      <c r="AU22" s="106" t="s">
        <v>105</v>
      </c>
      <c r="AV22" s="106" t="s">
        <v>106</v>
      </c>
      <c r="AW22" s="240"/>
      <c r="AX22" s="106" t="s">
        <v>105</v>
      </c>
      <c r="AY22" s="106" t="s">
        <v>106</v>
      </c>
      <c r="AZ22" s="240"/>
      <c r="BA22" s="106" t="s">
        <v>105</v>
      </c>
      <c r="BB22" s="106" t="s">
        <v>106</v>
      </c>
      <c r="BC22" s="240"/>
    </row>
    <row r="23" spans="1:55" ht="17.45" customHeight="1" x14ac:dyDescent="0.2">
      <c r="A23" s="114" t="s">
        <v>166</v>
      </c>
      <c r="C23" s="204" t="s">
        <v>111</v>
      </c>
      <c r="D23" s="201"/>
      <c r="E23" s="37"/>
      <c r="F23" s="37"/>
      <c r="G23" s="37"/>
      <c r="H23" s="38"/>
      <c r="I23" s="38"/>
      <c r="J23" s="38"/>
      <c r="K23" s="38"/>
      <c r="L23" s="38"/>
      <c r="M23" s="38"/>
      <c r="N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</row>
    <row r="24" spans="1:55" ht="17.45" customHeight="1" x14ac:dyDescent="0.2">
      <c r="A24" s="114" t="s">
        <v>205</v>
      </c>
      <c r="C24" s="192"/>
      <c r="D24" s="192"/>
      <c r="E24" s="192"/>
      <c r="F24" s="158">
        <f>DATOS!$E$10</f>
        <v>2020</v>
      </c>
      <c r="G24" s="194">
        <v>0.05</v>
      </c>
      <c r="H24" s="192"/>
      <c r="I24" s="178"/>
      <c r="J24" s="166">
        <f>IF(E24=0,0,IF(E24=F24,0,IF((((F24)-E24)*12)-D24&gt;1/G24*12,1/G24*12,(((F24)-E24)*12)-D24)))</f>
        <v>0</v>
      </c>
      <c r="K24" s="160">
        <f>I24*G24/12*J24</f>
        <v>0</v>
      </c>
      <c r="L24" s="160">
        <f>I24-K24</f>
        <v>0</v>
      </c>
      <c r="M24" s="160">
        <f>I24*G24/12</f>
        <v>0</v>
      </c>
      <c r="N24" s="160">
        <f>IF(F24=E24,(12-D24)*M24,IF(K24+(M24*12)&gt;I24,I24-K24,M24*12))</f>
        <v>0</v>
      </c>
      <c r="O24" s="195"/>
      <c r="P24" s="167">
        <f>IF(E24=0,0,IF(E24=F24,LOOKUP(D24,$V$1:$BC$1,$V$2:$BC$2),$AK$19))</f>
        <v>0</v>
      </c>
      <c r="Q24" s="168">
        <f>IF(O24=0,1,ROUND(P24/O24,4))</f>
        <v>1</v>
      </c>
      <c r="R24" s="160">
        <f>N24*Q24</f>
        <v>0</v>
      </c>
      <c r="T24" s="40">
        <f>IF($E24=0,0,IF($E24=$F24,LOOKUP($D24,$T$4:$T$15,V$4:V$15),V$3))</f>
        <v>0</v>
      </c>
      <c r="U24" s="42">
        <f>IF($O24=0,1,T24/$O24)</f>
        <v>1</v>
      </c>
      <c r="V24" s="160">
        <f>(IF(F24=E24,IF(D24&gt;=1,0,M24*(1-D24)*U24),IF(J24+1&lt;=(1/G24*12),(M24*1*U24),0)))</f>
        <v>0</v>
      </c>
      <c r="W24" s="167">
        <f>IF($E24=0,0,IF($E24=$F24,LOOKUP($D24,$T$4:$T$15,Y$4:Y$15),Y$3))</f>
        <v>0</v>
      </c>
      <c r="X24" s="168">
        <f>IF($O24=0,1,W24/$O24)</f>
        <v>1</v>
      </c>
      <c r="Y24" s="160">
        <f>((IF(F24=E24,IF(D24&gt;=2,0,(M24*(2-D24)*X24)-(V24)),IF(J24+2&lt;=(1/G24*12),(M24*2*X24)-(V24),0))))</f>
        <v>0</v>
      </c>
      <c r="Z24" s="167">
        <f>IF($E24=0,0,IF($E24=$F24,LOOKUP($D24,$T$4:$T$15,AB$4:AB$15),AB$3))</f>
        <v>0</v>
      </c>
      <c r="AA24" s="168">
        <f>IF($O24=0,1,Z24/$O24)</f>
        <v>1</v>
      </c>
      <c r="AB24" s="160">
        <f>((IF(F24=E24,IF(D24&gt;=3,0,(M24*(3-D24)*AA24)-(V24+Y24)),IF(J24+3&lt;=(1/G24*12),(M24*3*AA24)-(V24+Y24),0))))</f>
        <v>0</v>
      </c>
      <c r="AC24" s="167">
        <f>IF($E24=0,0,IF($E24=$F24,LOOKUP($D24,$T$4:$T$15,AE$4:AE$15),AE$3))</f>
        <v>0</v>
      </c>
      <c r="AD24" s="168">
        <f>IF($O24=0,1,AC24/$O24)</f>
        <v>1</v>
      </c>
      <c r="AE24" s="160">
        <f>((IF(F24=E24,IF(D24&gt;=4,0,(M24*(4-D24)*AD24)-(V24+Y24+AB24)),IF(J24+4&lt;=(1/G24*12),(M24*4*AD24)-(V24+Y24+AB24),0))))</f>
        <v>0</v>
      </c>
      <c r="AF24" s="167">
        <f>IF($E24=0,0,IF($E24=$F24,LOOKUP($D24,$T$4:$T$15,AH$4:AH$15),AH$3))</f>
        <v>0</v>
      </c>
      <c r="AG24" s="168">
        <f>IF($O24=0,1,AF24/$O24)</f>
        <v>1</v>
      </c>
      <c r="AH24" s="160">
        <f>((IF(F24=E24,IF(D24&gt;=5,0,(M24*(5-D24)*AG24)-(V24+Y24+AB24+AE24)),IF(J24+5&lt;=(1/G24*12),(M24*5*AG24)-(V24+Y24+AB24+AE24),0))))</f>
        <v>0</v>
      </c>
      <c r="AI24" s="167">
        <f>IF($E24=0,0,IF($E24=$F24,LOOKUP($D24,$T$4:$T$15,AK$4:AK$15),AK$3))</f>
        <v>0</v>
      </c>
      <c r="AJ24" s="168">
        <f>IF($O24=0,1,AI24/$O24)</f>
        <v>1</v>
      </c>
      <c r="AK24" s="160">
        <f>((IF(F24=E24,IF(D24&gt;=6,0,(M24*(6-D24)*AJ24)-(V24+Y24+AB24+AE24+AH24)),IF(J24+6&lt;=(1/G24*12),(M24*6*AJ24)-(V24+Y24+AB24+AE24+AH24),0))))</f>
        <v>0</v>
      </c>
      <c r="AL24" s="167">
        <f>IF($E24=0,0,IF($E24=$F24,LOOKUP($D24,$T$4:$T$15,AN$4:AN$15),AN$3))</f>
        <v>0</v>
      </c>
      <c r="AM24" s="168">
        <f>IF($O24=0,1,AL24/$O24)</f>
        <v>1</v>
      </c>
      <c r="AN24" s="160">
        <f>((IF(F24=E24,IF(D24&gt;=7,0,(M24*(7-D24)*AM24)-(V24+Y24+AB24+AE24+AH24+AK24)),IF(J24+7&lt;=(1/G24*12),(M24*7*AM24)-(V24+Y24+AB24+AE24+AH24+AK24),0))))</f>
        <v>0</v>
      </c>
      <c r="AO24" s="167">
        <f>IF($E24=0,0,IF($E24=$F24,LOOKUP($D24,$T$4:$T$15,AQ$4:AQ$15),AQ$3))</f>
        <v>0</v>
      </c>
      <c r="AP24" s="168">
        <f>IF($O24=0,1,AO24/$O24)</f>
        <v>1</v>
      </c>
      <c r="AQ24" s="160">
        <f>((IF(F24=E24,IF(D24&gt;=8,0,(M24*(8-D24)*AP24)-(V24+Y24+AB24+AE24+AH24+AK24+AN24)),IF(J24+8&lt;=(1/G24*12),(M24*8*AP24)-(V24+Y24+AB24+AE24+AH24+AK24+AN24),0))))</f>
        <v>0</v>
      </c>
      <c r="AR24" s="167">
        <f>IF($E24=0,0,IF($E24=$F24,LOOKUP($D24,$T$4:$T$15,AT$4:AT$15),AT$3))</f>
        <v>0</v>
      </c>
      <c r="AS24" s="168">
        <f>IF($O24=0,1,AR24/$O24)</f>
        <v>1</v>
      </c>
      <c r="AT24" s="160">
        <f>((IF(F24=E24,IF(D24&gt;=9,0,(M24*(9-D24)*AS24)-(V24+Y24+AB24+AE24+AH24+AK24+AN24+AQ24)),IF(J24+9&lt;=(1/G24*12),(M24*9*AS24)-(V24+Y24+AB24+AE24+AH24+AK24+AN24+AQ24),0))))</f>
        <v>0</v>
      </c>
      <c r="AU24" s="167">
        <f>IF($E24=0,0,IF($E24=$F24,LOOKUP($D24,$T$4:$T$15,AW$4:AW$15),AW$3))</f>
        <v>0</v>
      </c>
      <c r="AV24" s="168">
        <f>IF($O24=0,1,AU24/$O24)</f>
        <v>1</v>
      </c>
      <c r="AW24" s="160">
        <f>((IF(F24=E24,IF(D24&gt;=10,0,(M24*(10-D24)*AV24)-(V24+Y24+AB24+AE24+AH24+AK24+AN24+AQ24+AT24)),IF(J24+10&lt;=(1/G24*12),(M24*10*AV24)-(V24+Y24+AB24+AE24+AH24+AK24+AN24+AQ24+AT24),0))))</f>
        <v>0</v>
      </c>
      <c r="AX24" s="167">
        <f>IF($E24=0,0,IF($E24=$F24,LOOKUP($D24,$T$4:$T$15,AZ$4:AZ$15),AZ$3))</f>
        <v>0</v>
      </c>
      <c r="AY24" s="168">
        <f>IF($O24=0,1,AX24/$O24)</f>
        <v>1</v>
      </c>
      <c r="AZ24" s="160">
        <f>((IF(F24=E24,IF(D24&gt;=11,0,(M24*(11-D24)*AY24)-(V24+Y24+AB24+AE24+AH24+AK24+AN24+AQ24+AT24+AW24)),IF(J24+11&lt;=(1/G24*12),(M24*11*AY24)-(V24+Y24+AB24+AE24+AH24+AK24+AN24+AQ24+AT24+AW24),0))))</f>
        <v>0</v>
      </c>
      <c r="BA24" s="167">
        <f>IF($E24=0,0,IF($E24=$F24,LOOKUP($D24,$T$4:$T$15,BC$4:BC$15),BC$3))</f>
        <v>0</v>
      </c>
      <c r="BB24" s="168">
        <f>IF($O24=0,1,BA24/$O24)</f>
        <v>1</v>
      </c>
      <c r="BC24" s="160">
        <f>((IF(F24=E24,IF(D24&gt;=12,0,(M24*(12-D24)*BB24)-(V24+Y24+AB24+AE24+AH24+AK24+AN24+AQ24+AT24+AW24+AZ24)),IF(J24+12&lt;=(1/G24*12),(M24*12*BB24)-(V24+Y24+AB24+AE24+AH24+AK24+AN24+AQ24+AT24+AW24+AZ24),0))))</f>
        <v>0</v>
      </c>
    </row>
    <row r="25" spans="1:55" ht="17.45" customHeight="1" x14ac:dyDescent="0.2">
      <c r="A25" s="114" t="s">
        <v>206</v>
      </c>
      <c r="C25" s="192"/>
      <c r="D25" s="192"/>
      <c r="E25" s="192"/>
      <c r="F25" s="158">
        <f>DATOS!$E$10</f>
        <v>2020</v>
      </c>
      <c r="G25" s="194">
        <v>0.05</v>
      </c>
      <c r="H25" s="192"/>
      <c r="I25" s="178"/>
      <c r="J25" s="166">
        <f>IF(E25=0,0,IF(E25=F25,0,IF((((F25)-E25)*12)-D25&gt;1/G25*12,1/G25*12,(((F25)-E25)*12)-D25)))</f>
        <v>0</v>
      </c>
      <c r="K25" s="160">
        <f>I25*G25/12*J25</f>
        <v>0</v>
      </c>
      <c r="L25" s="160">
        <f>I25-K25</f>
        <v>0</v>
      </c>
      <c r="M25" s="160">
        <f>I25*G25/12</f>
        <v>0</v>
      </c>
      <c r="N25" s="160">
        <f>IF(F25=E25,(12-D25)*M25,IF(K25+(M25*12)&gt;I25,I25-K25,M25*12))</f>
        <v>0</v>
      </c>
      <c r="O25" s="195"/>
      <c r="P25" s="167">
        <f>IF(E25=0,0,IF(E25=F25,LOOKUP(D25,$V$1:$BC$1,$V$2:$BC$2),$AK$19))</f>
        <v>0</v>
      </c>
      <c r="Q25" s="168">
        <f>IF(O25=0,1,ROUND(P25/O25,4))</f>
        <v>1</v>
      </c>
      <c r="R25" s="160">
        <f>N25*Q25</f>
        <v>0</v>
      </c>
      <c r="T25" s="40">
        <f>IF($E25=0,0,IF($E25=$F25,LOOKUP($D25,$T$4:$T$15,V$4:V$15),V$3))</f>
        <v>0</v>
      </c>
      <c r="U25" s="42">
        <f>IF($O25=0,1,T25/$O25)</f>
        <v>1</v>
      </c>
      <c r="V25" s="160">
        <f>(IF(F25=E25,IF(D25&gt;=1,0,M25*(1-D25)*U25),IF(J25+1&lt;=(1/G25*12),(M25*1*U25),0)))</f>
        <v>0</v>
      </c>
      <c r="W25" s="167">
        <f>IF($E25=0,0,IF($E25=$F25,LOOKUP($D25,$T$4:$T$15,Y$4:Y$15),Y$3))</f>
        <v>0</v>
      </c>
      <c r="X25" s="168">
        <f>IF($O25=0,1,W25/$O25)</f>
        <v>1</v>
      </c>
      <c r="Y25" s="160">
        <f>((IF(F25=E25,IF(D25&gt;=2,0,(M25*(2-D25)*X25)-(V25)),IF(J25+2&lt;=(1/G25*12),(M25*2*X25)-(V25),0))))</f>
        <v>0</v>
      </c>
      <c r="Z25" s="167">
        <f>IF($E25=0,0,IF($E25=$F25,LOOKUP($D25,$T$4:$T$15,AB$4:AB$15),AB$3))</f>
        <v>0</v>
      </c>
      <c r="AA25" s="168">
        <f>IF($O25=0,1,Z25/$O25)</f>
        <v>1</v>
      </c>
      <c r="AB25" s="160">
        <f>((IF(F25=E25,IF(D25&gt;=3,0,(M25*(3-D25)*AA25)-(V25+Y25)),IF(J25+3&lt;=(1/G25*12),(M25*3*AA25)-(V25+Y25),0))))</f>
        <v>0</v>
      </c>
      <c r="AC25" s="167">
        <f>IF($E25=0,0,IF($E25=$F25,LOOKUP($D25,$T$4:$T$15,AE$4:AE$15),AE$3))</f>
        <v>0</v>
      </c>
      <c r="AD25" s="168">
        <f>IF($O25=0,1,AC25/$O25)</f>
        <v>1</v>
      </c>
      <c r="AE25" s="160">
        <f>((IF(F25=E25,IF(D25&gt;=4,0,(M25*(4-D25)*AD25)-(V25+Y25+AB25)),IF(J25+4&lt;=(1/G25*12),(M25*4*AD25)-(V25+Y25+AB25),0))))</f>
        <v>0</v>
      </c>
      <c r="AF25" s="167">
        <f>IF($E25=0,0,IF($E25=$F25,LOOKUP($D25,$T$4:$T$15,AH$4:AH$15),AH$3))</f>
        <v>0</v>
      </c>
      <c r="AG25" s="168">
        <f>IF($O25=0,1,AF25/$O25)</f>
        <v>1</v>
      </c>
      <c r="AH25" s="160">
        <f>((IF(F25=E25,IF(D25&gt;=5,0,(M25*(5-D25)*AG25)-(V25+Y25+AB25+AE25)),IF(J25+5&lt;=(1/G25*12),(M25*5*AG25)-(V25+Y25+AB25+AE25),0))))</f>
        <v>0</v>
      </c>
      <c r="AI25" s="167">
        <f>IF($E25=0,0,IF($E25=$F25,LOOKUP($D25,$T$4:$T$15,AK$4:AK$15),AK$3))</f>
        <v>0</v>
      </c>
      <c r="AJ25" s="168">
        <f>IF($O25=0,1,AI25/$O25)</f>
        <v>1</v>
      </c>
      <c r="AK25" s="160">
        <f>((IF(F25=E25,IF(D25&gt;=6,0,(M25*(6-D25)*AJ25)-(V25+Y25+AB25+AE25+AH25)),IF(J25+6&lt;=(1/G25*12),(M25*6*AJ25)-(V25+Y25+AB25+AE25+AH25),0))))</f>
        <v>0</v>
      </c>
      <c r="AL25" s="167">
        <f>IF($E25=0,0,IF($E25=$F25,LOOKUP($D25,$T$4:$T$15,AN$4:AN$15),AN$3))</f>
        <v>0</v>
      </c>
      <c r="AM25" s="168">
        <f>IF($O25=0,1,AL25/$O25)</f>
        <v>1</v>
      </c>
      <c r="AN25" s="160">
        <f>((IF(F25=E25,IF(D25&gt;=7,0,(M25*(7-D25)*AM25)-(V25+Y25+AB25+AE25+AH25+AK25)),IF(J25+7&lt;=(1/G25*12),(M25*7*AM25)-(V25+Y25+AB25+AE25+AH25+AK25),0))))</f>
        <v>0</v>
      </c>
      <c r="AO25" s="167">
        <f>IF($E25=0,0,IF($E25=$F25,LOOKUP($D25,$T$4:$T$15,AQ$4:AQ$15),AQ$3))</f>
        <v>0</v>
      </c>
      <c r="AP25" s="168">
        <f>IF($O25=0,1,AO25/$O25)</f>
        <v>1</v>
      </c>
      <c r="AQ25" s="160">
        <f>((IF(F25=E25,IF(D25&gt;=8,0,(M25*(8-D25)*AP25)-(V25+Y25+AB25+AE25+AH25+AK25+AN25)),IF(J25+8&lt;=(1/G25*12),(M25*8*AP25)-(V25+Y25+AB25+AE25+AH25+AK25+AN25),0))))</f>
        <v>0</v>
      </c>
      <c r="AR25" s="167">
        <f>IF($E25=0,0,IF($E25=$F25,LOOKUP($D25,$T$4:$T$15,AT$4:AT$15),AT$3))</f>
        <v>0</v>
      </c>
      <c r="AS25" s="168">
        <f>IF($O25=0,1,AR25/$O25)</f>
        <v>1</v>
      </c>
      <c r="AT25" s="160">
        <f>((IF(F25=E25,IF(D25&gt;=9,0,(M25*(9-D25)*AS25)-(V25+Y25+AB25+AE25+AH25+AK25+AN25+AQ25)),IF(J25+9&lt;=(1/G25*12),(M25*9*AS25)-(V25+Y25+AB25+AE25+AH25+AK25+AN25+AQ25),0))))</f>
        <v>0</v>
      </c>
      <c r="AU25" s="167">
        <f>IF($E25=0,0,IF($E25=$F25,LOOKUP($D25,$T$4:$T$15,AW$4:AW$15),AW$3))</f>
        <v>0</v>
      </c>
      <c r="AV25" s="168">
        <f>IF($O25=0,1,AU25/$O25)</f>
        <v>1</v>
      </c>
      <c r="AW25" s="160">
        <f>((IF(F25=E25,IF(D25&gt;=10,0,(M25*(10-D25)*AV25)-(V25+Y25+AB25+AE25+AH25+AK25+AN25+AQ25+AT25)),IF(J25+10&lt;=(1/G25*12),(M25*10*AV25)-(V25+Y25+AB25+AE25+AH25+AK25+AN25+AQ25+AT25),0))))</f>
        <v>0</v>
      </c>
      <c r="AX25" s="167">
        <f>IF($E25=0,0,IF($E25=$F25,LOOKUP($D25,$T$4:$T$15,AZ$4:AZ$15),AZ$3))</f>
        <v>0</v>
      </c>
      <c r="AY25" s="168">
        <f>IF($O25=0,1,AX25/$O25)</f>
        <v>1</v>
      </c>
      <c r="AZ25" s="160">
        <f t="shared" ref="AZ25:AZ42" si="0">((IF(F25=E25,IF(D25&gt;=11,0,(M25*(11-D25)*AY25)-(V25+Y25+AB25+AE25+AH25+AK25+AN25+AQ25+AT25+AW25)),IF(J25+11&lt;=(1/G25*12),(M25*11*AY25)-(V25+Y25+AB25+AE25+AH25+AK25+AN25+AQ25+AT25+AW25),0))))</f>
        <v>0</v>
      </c>
      <c r="BA25" s="167">
        <f>IF($E25=0,0,IF($E25=$F25,LOOKUP($D25,$T$4:$T$15,BC$4:BC$15),BC$3))</f>
        <v>0</v>
      </c>
      <c r="BB25" s="168">
        <f>IF($O25=0,1,BA25/$O25)</f>
        <v>1</v>
      </c>
      <c r="BC25" s="160">
        <f>((IF(F25=E25,IF(D25&gt;=12,0,(M25*(12-D25)*BB25)-(V25+Y25+AB25+AE25+AH25+AK25+AN25+AQ25+AT25+AW25+AZ25)),IF(J25+12&lt;=(1/G25*12),(M25*12*BB25)-(V25+Y25+AB25+AE25+AH25+AK25+AN25+AQ25+AT25+AW25+AZ25),0))))</f>
        <v>0</v>
      </c>
    </row>
    <row r="26" spans="1:55" ht="17.45" customHeight="1" x14ac:dyDescent="0.2">
      <c r="A26" s="114" t="s">
        <v>137</v>
      </c>
      <c r="C26" s="192"/>
      <c r="D26" s="192"/>
      <c r="E26" s="192"/>
      <c r="F26" s="158">
        <f>DATOS!$E$10</f>
        <v>2020</v>
      </c>
      <c r="G26" s="194">
        <v>0.05</v>
      </c>
      <c r="H26" s="192"/>
      <c r="I26" s="178"/>
      <c r="J26" s="166">
        <f>IF(E26=0,0,IF(E26=F26,0,IF((((F26)-E26)*12)-D26&gt;1/G26*12,1/G26*12,(((F26)-E26)*12)-D26)))</f>
        <v>0</v>
      </c>
      <c r="K26" s="160">
        <f>I26*G26/12*J26</f>
        <v>0</v>
      </c>
      <c r="L26" s="160">
        <f>I26-K26</f>
        <v>0</v>
      </c>
      <c r="M26" s="160">
        <f>I26*G26/12</f>
        <v>0</v>
      </c>
      <c r="N26" s="160">
        <f>IF(F26=E26,(12-D26)*M26,IF(K26+(M26*12)&gt;I26,I26-K26,M26*12))</f>
        <v>0</v>
      </c>
      <c r="O26" s="195"/>
      <c r="P26" s="167">
        <f>IF(E26=0,0,IF(E26=F26,LOOKUP(D26,$V$1:$BC$1,$V$2:$BC$2),$AK$19))</f>
        <v>0</v>
      </c>
      <c r="Q26" s="168">
        <f>IF(O26=0,1,ROUND(P26/O26,4))</f>
        <v>1</v>
      </c>
      <c r="R26" s="160">
        <f>N26*Q26</f>
        <v>0</v>
      </c>
      <c r="T26" s="40">
        <f>IF($E26=0,0,IF($E26=$F26,LOOKUP($D26,$T$4:$T$15,V$4:V$15),V$3))</f>
        <v>0</v>
      </c>
      <c r="U26" s="42">
        <f>IF($O26=0,1,T26/$O26)</f>
        <v>1</v>
      </c>
      <c r="V26" s="160">
        <f>(IF(F26=E26,IF(D26&gt;=1,0,M26*(1-D26)*U26),IF(J26+1&lt;=(1/G26*12),(M26*1*U26),0)))</f>
        <v>0</v>
      </c>
      <c r="W26" s="167">
        <f>IF($E26=0,0,IF($E26=$F26,LOOKUP($D26,$T$4:$T$15,Y$4:Y$15),Y$3))</f>
        <v>0</v>
      </c>
      <c r="X26" s="168">
        <f>IF($O26=0,1,W26/$O26)</f>
        <v>1</v>
      </c>
      <c r="Y26" s="160">
        <f>((IF(F26=E26,IF(D26&gt;=2,0,(M26*(2-D26)*X26)-(V26)),IF(J26+2&lt;=(1/G26*12),(M26*2*X26)-(V26),0))))</f>
        <v>0</v>
      </c>
      <c r="Z26" s="167">
        <f>IF($E26=0,0,IF($E26=$F26,LOOKUP($D26,$T$4:$T$15,AB$4:AB$15),AB$3))</f>
        <v>0</v>
      </c>
      <c r="AA26" s="168">
        <f>IF($O26=0,1,Z26/$O26)</f>
        <v>1</v>
      </c>
      <c r="AB26" s="160">
        <f>((IF(F26=E26,IF(D26&gt;=3,0,(M26*(3-D26)*AA26)-(V26+Y26)),IF(J26+3&lt;=(1/G26*12),(M26*3*AA26)-(V26+Y26),0))))</f>
        <v>0</v>
      </c>
      <c r="AC26" s="167">
        <f>IF($E26=0,0,IF($E26=$F26,LOOKUP($D26,$T$4:$T$15,AE$4:AE$15),AE$3))</f>
        <v>0</v>
      </c>
      <c r="AD26" s="168">
        <f>IF($O26=0,1,AC26/$O26)</f>
        <v>1</v>
      </c>
      <c r="AE26" s="160">
        <f>((IF(F26=E26,IF(D26&gt;=4,0,(M26*(4-D26)*AD26)-(V26+Y26+AB26)),IF(J26+4&lt;=(1/G26*12),(M26*4*AD26)-(V26+Y26+AB26),0))))</f>
        <v>0</v>
      </c>
      <c r="AF26" s="167">
        <f>IF($E26=0,0,IF($E26=$F26,LOOKUP($D26,$T$4:$T$15,AH$4:AH$15),AH$3))</f>
        <v>0</v>
      </c>
      <c r="AG26" s="168">
        <f>IF($O26=0,1,AF26/$O26)</f>
        <v>1</v>
      </c>
      <c r="AH26" s="160">
        <f>((IF(F26=E26,IF(D26&gt;=5,0,(M26*(5-D26)*AG26)-(V26+Y26+AB26+AE26)),IF(J26+5&lt;=(1/G26*12),(M26*5*AG26)-(V26+Y26+AB26+AE26),0))))</f>
        <v>0</v>
      </c>
      <c r="AI26" s="167">
        <f>IF($E26=0,0,IF($E26=$F26,LOOKUP($D26,$T$4:$T$15,AK$4:AK$15),AK$3))</f>
        <v>0</v>
      </c>
      <c r="AJ26" s="168">
        <f>IF($O26=0,1,AI26/$O26)</f>
        <v>1</v>
      </c>
      <c r="AK26" s="160">
        <f>((IF(F26=E26,IF(D26&gt;=6,0,(M26*(6-D26)*AJ26)-(V26+Y26+AB26+AE26+AH26)),IF(J26+6&lt;=(1/G26*12),(M26*6*AJ26)-(V26+Y26+AB26+AE26+AH26),0))))</f>
        <v>0</v>
      </c>
      <c r="AL26" s="167">
        <f>IF($E26=0,0,IF($E26=$F26,LOOKUP($D26,$T$4:$T$15,AN$4:AN$15),AN$3))</f>
        <v>0</v>
      </c>
      <c r="AM26" s="168">
        <f>IF($O26=0,1,AL26/$O26)</f>
        <v>1</v>
      </c>
      <c r="AN26" s="160">
        <f>((IF(F26=E26,IF(D26&gt;=7,0,(M26*(7-D26)*AM26)-(V26+Y26+AB26+AE26+AH26+AK26)),IF(J26+7&lt;=(1/G26*12),(M26*7*AM26)-(V26+Y26+AB26+AE26+AH26+AK26),0))))</f>
        <v>0</v>
      </c>
      <c r="AO26" s="167">
        <f>IF($E26=0,0,IF($E26=$F26,LOOKUP($D26,$T$4:$T$15,AQ$4:AQ$15),AQ$3))</f>
        <v>0</v>
      </c>
      <c r="AP26" s="168">
        <f>IF($O26=0,1,AO26/$O26)</f>
        <v>1</v>
      </c>
      <c r="AQ26" s="160">
        <f>((IF(F26=E26,IF(D26&gt;=8,0,(M26*(8-D26)*AP26)-(V26+Y26+AB26+AE26+AH26+AK26+AN26)),IF(J26+8&lt;=(1/G26*12),(M26*8*AP26)-(V26+Y26+AB26+AE26+AH26+AK26+AN26),0))))</f>
        <v>0</v>
      </c>
      <c r="AR26" s="167">
        <f>IF($E26=0,0,IF($E26=$F26,LOOKUP($D26,$T$4:$T$15,AT$4:AT$15),AT$3))</f>
        <v>0</v>
      </c>
      <c r="AS26" s="168">
        <f>IF($O26=0,1,AR26/$O26)</f>
        <v>1</v>
      </c>
      <c r="AT26" s="160">
        <f>((IF(F26=E26,IF(D26&gt;=9,0,(M26*(9-D26)*AS26)-(V26+Y26+AB26+AE26+AH26+AK26+AN26+AQ26)),IF(J26+9&lt;=(1/G26*12),(M26*9*AS26)-(V26+Y26+AB26+AE26+AH26+AK26+AN26+AQ26),0))))</f>
        <v>0</v>
      </c>
      <c r="AU26" s="167">
        <f>IF($E26=0,0,IF($E26=$F26,LOOKUP($D26,$T$4:$T$15,AW$4:AW$15),AW$3))</f>
        <v>0</v>
      </c>
      <c r="AV26" s="168">
        <f>IF($O26=0,1,AU26/$O26)</f>
        <v>1</v>
      </c>
      <c r="AW26" s="160">
        <f>((IF(F26=E26,IF(D26&gt;=10,0,(M26*(10-D26)*AV26)-(V26+Y26+AB26+AE26+AH26+AK26+AN26+AQ26+AT26)),IF(J26+10&lt;=(1/G26*12),(M26*10*AV26)-(V26+Y26+AB26+AE26+AH26+AK26+AN26+AQ26+AT26),0))))</f>
        <v>0</v>
      </c>
      <c r="AX26" s="167">
        <f>IF($E26=0,0,IF($E26=$F26,LOOKUP($D26,$T$4:$T$15,AZ$4:AZ$15),AZ$3))</f>
        <v>0</v>
      </c>
      <c r="AY26" s="168">
        <f>IF($O26=0,1,AX26/$O26)</f>
        <v>1</v>
      </c>
      <c r="AZ26" s="160">
        <f t="shared" si="0"/>
        <v>0</v>
      </c>
      <c r="BA26" s="167">
        <f>IF($E26=0,0,IF($E26=$F26,LOOKUP($D26,$T$4:$T$15,BC$4:BC$15),BC$3))</f>
        <v>0</v>
      </c>
      <c r="BB26" s="168">
        <f>IF($O26=0,1,BA26/$O26)</f>
        <v>1</v>
      </c>
      <c r="BC26" s="160">
        <f>((IF(F26=E26,IF(D26&gt;=12,0,(M26*(12-D26)*BB26)-(V26+Y26+AB26+AE26+AH26+AK26+AN26+AQ26+AT26+AW26+AZ26)),IF(J26+12&lt;=(1/G26*12),(M26*12*BB26)-(V26+Y26+AB26+AE26+AH26+AK26+AN26+AQ26+AT26+AW26+AZ26),0))))</f>
        <v>0</v>
      </c>
    </row>
    <row r="27" spans="1:55" ht="17.45" customHeight="1" x14ac:dyDescent="0.2">
      <c r="A27" s="114" t="s">
        <v>164</v>
      </c>
      <c r="C27" s="192"/>
      <c r="D27" s="192"/>
      <c r="E27" s="192"/>
      <c r="F27" s="158">
        <f>DATOS!$E$10</f>
        <v>2020</v>
      </c>
      <c r="G27" s="194">
        <v>0.05</v>
      </c>
      <c r="H27" s="192"/>
      <c r="I27" s="178"/>
      <c r="J27" s="166">
        <f>IF(E27=0,0,IF(E27=F27,0,IF((((F27)-E27)*12)-D27&gt;1/G27*12,1/G27*12,(((F27)-E27)*12)-D27)))</f>
        <v>0</v>
      </c>
      <c r="K27" s="160">
        <f>I27*G27/12*J27</f>
        <v>0</v>
      </c>
      <c r="L27" s="160">
        <f>I27-K27</f>
        <v>0</v>
      </c>
      <c r="M27" s="160">
        <f>I27*G27/12</f>
        <v>0</v>
      </c>
      <c r="N27" s="160">
        <f>IF(F27=E27,(12-D27)*M27,IF(K27+(M27*12)&gt;I27,I27-K27,M27*12))</f>
        <v>0</v>
      </c>
      <c r="O27" s="195"/>
      <c r="P27" s="167">
        <f>IF(E27=0,0,IF(E27=F27,LOOKUP(D27,$V$1:$BC$1,$V$2:$BC$2),$AK$19))</f>
        <v>0</v>
      </c>
      <c r="Q27" s="168">
        <f>IF(O27=0,1,ROUND(P27/O27,4))</f>
        <v>1</v>
      </c>
      <c r="R27" s="160">
        <f>N27*Q27</f>
        <v>0</v>
      </c>
      <c r="T27" s="40">
        <f>IF($E27=0,0,IF($E27=$F27,LOOKUP($D27,$T$4:$T$15,V$4:V$15),V$3))</f>
        <v>0</v>
      </c>
      <c r="U27" s="42">
        <f>IF($O27=0,1,T27/$O27)</f>
        <v>1</v>
      </c>
      <c r="V27" s="160">
        <f>(IF(F27=E27,IF(D27&gt;=1,0,M27*(1-D27)*U27),IF(J27+1&lt;=(1/G27*12),(M27*1*U27),0)))</f>
        <v>0</v>
      </c>
      <c r="W27" s="167">
        <f>IF($E27=0,0,IF($E27=$F27,LOOKUP($D27,$T$4:$T$15,Y$4:Y$15),Y$3))</f>
        <v>0</v>
      </c>
      <c r="X27" s="168">
        <f>IF($O27=0,1,W27/$O27)</f>
        <v>1</v>
      </c>
      <c r="Y27" s="160">
        <f>((IF(F27=E27,IF(D27&gt;=2,0,(M27*(2-D27)*X27)-(V27)),IF(J27+2&lt;=(1/G27*12),(M27*2*X27)-(V27),0))))</f>
        <v>0</v>
      </c>
      <c r="Z27" s="167">
        <f>IF($E27=0,0,IF($E27=$F27,LOOKUP($D27,$T$4:$T$15,AB$4:AB$15),AB$3))</f>
        <v>0</v>
      </c>
      <c r="AA27" s="168">
        <f>IF($O27=0,1,Z27/$O27)</f>
        <v>1</v>
      </c>
      <c r="AB27" s="160">
        <f>((IF(F27=E27,IF(D27&gt;=3,0,(M27*(3-D27)*AA27)-(V27+Y27)),IF(J27+3&lt;=(1/G27*12),(M27*3*AA27)-(V27+Y27),0))))</f>
        <v>0</v>
      </c>
      <c r="AC27" s="167">
        <f>IF($E27=0,0,IF($E27=$F27,LOOKUP($D27,$T$4:$T$15,AE$4:AE$15),AE$3))</f>
        <v>0</v>
      </c>
      <c r="AD27" s="168">
        <f>IF($O27=0,1,AC27/$O27)</f>
        <v>1</v>
      </c>
      <c r="AE27" s="160">
        <f>((IF(F27=E27,IF(D27&gt;=4,0,(M27*(4-D27)*AD27)-(V27+Y27+AB27)),IF(J27+4&lt;=(1/G27*12),(M27*4*AD27)-(V27+Y27+AB27),0))))</f>
        <v>0</v>
      </c>
      <c r="AF27" s="167">
        <f>IF($E27=0,0,IF($E27=$F27,LOOKUP($D27,$T$4:$T$15,AH$4:AH$15),AH$3))</f>
        <v>0</v>
      </c>
      <c r="AG27" s="168">
        <f>IF($O27=0,1,AF27/$O27)</f>
        <v>1</v>
      </c>
      <c r="AH27" s="160">
        <f>((IF(F27=E27,IF(D27&gt;=5,0,(M27*(5-D27)*AG27)-(V27+Y27+AB27+AE27)),IF(J27+5&lt;=(1/G27*12),(M27*5*AG27)-(V27+Y27+AB27+AE27),0))))</f>
        <v>0</v>
      </c>
      <c r="AI27" s="167">
        <f>IF($E27=0,0,IF($E27=$F27,LOOKUP($D27,$T$4:$T$15,AK$4:AK$15),AK$3))</f>
        <v>0</v>
      </c>
      <c r="AJ27" s="168">
        <f>IF($O27=0,1,AI27/$O27)</f>
        <v>1</v>
      </c>
      <c r="AK27" s="160">
        <f>((IF(F27=E27,IF(D27&gt;=6,0,(M27*(6-D27)*AJ27)-(V27+Y27+AB27+AE27+AH27)),IF(J27+6&lt;=(1/G27*12),(M27*6*AJ27)-(V27+Y27+AB27+AE27+AH27),0))))</f>
        <v>0</v>
      </c>
      <c r="AL27" s="167">
        <f>IF($E27=0,0,IF($E27=$F27,LOOKUP($D27,$T$4:$T$15,AN$4:AN$15),AN$3))</f>
        <v>0</v>
      </c>
      <c r="AM27" s="168">
        <f>IF($O27=0,1,AL27/$O27)</f>
        <v>1</v>
      </c>
      <c r="AN27" s="160">
        <f>((IF(F27=E27,IF(D27&gt;=7,0,(M27*(7-D27)*AM27)-(V27+Y27+AB27+AE27+AH27+AK27)),IF(J27+7&lt;=(1/G27*12),(M27*7*AM27)-(V27+Y27+AB27+AE27+AH27+AK27),0))))</f>
        <v>0</v>
      </c>
      <c r="AO27" s="167">
        <f>IF($E27=0,0,IF($E27=$F27,LOOKUP($D27,$T$4:$T$15,AQ$4:AQ$15),AQ$3))</f>
        <v>0</v>
      </c>
      <c r="AP27" s="168">
        <f>IF($O27=0,1,AO27/$O27)</f>
        <v>1</v>
      </c>
      <c r="AQ27" s="160">
        <f>((IF(F27=E27,IF(D27&gt;=8,0,(M27*(8-D27)*AP27)-(V27+Y27+AB27+AE27+AH27+AK27+AN27)),IF(J27+8&lt;=(1/G27*12),(M27*8*AP27)-(V27+Y27+AB27+AE27+AH27+AK27+AN27),0))))</f>
        <v>0</v>
      </c>
      <c r="AR27" s="167">
        <f>IF($E27=0,0,IF($E27=$F27,LOOKUP($D27,$T$4:$T$15,AT$4:AT$15),AT$3))</f>
        <v>0</v>
      </c>
      <c r="AS27" s="168">
        <f>IF($O27=0,1,AR27/$O27)</f>
        <v>1</v>
      </c>
      <c r="AT27" s="160">
        <f>((IF(F27=E27,IF(D27&gt;=9,0,(M27*(9-D27)*AS27)-(V27+Y27+AB27+AE27+AH27+AK27+AN27+AQ27)),IF(J27+9&lt;=(1/G27*12),(M27*9*AS27)-(V27+Y27+AB27+AE27+AH27+AK27+AN27+AQ27),0))))</f>
        <v>0</v>
      </c>
      <c r="AU27" s="167">
        <f>IF($E27=0,0,IF($E27=$F27,LOOKUP($D27,$T$4:$T$15,AW$4:AW$15),AW$3))</f>
        <v>0</v>
      </c>
      <c r="AV27" s="168">
        <f>IF($O27=0,1,AU27/$O27)</f>
        <v>1</v>
      </c>
      <c r="AW27" s="160">
        <f>((IF(F27=E27,IF(D27&gt;=10,0,(M27*(10-D27)*AV27)-(V27+Y27+AB27+AE27+AH27+AK27+AN27+AQ27+AT27)),IF(J27+10&lt;=(1/G27*12),(M27*10*AV27)-(V27+Y27+AB27+AE27+AH27+AK27+AN27+AQ27+AT27),0))))</f>
        <v>0</v>
      </c>
      <c r="AX27" s="167">
        <f>IF($E27=0,0,IF($E27=$F27,LOOKUP($D27,$T$4:$T$15,AZ$4:AZ$15),AZ$3))</f>
        <v>0</v>
      </c>
      <c r="AY27" s="168">
        <f>IF($O27=0,1,AX27/$O27)</f>
        <v>1</v>
      </c>
      <c r="AZ27" s="160">
        <f t="shared" si="0"/>
        <v>0</v>
      </c>
      <c r="BA27" s="167">
        <f>IF($E27=0,0,IF($E27=$F27,LOOKUP($D27,$T$4:$T$15,BC$4:BC$15),BC$3))</f>
        <v>0</v>
      </c>
      <c r="BB27" s="168">
        <f>IF($O27=0,1,BA27/$O27)</f>
        <v>1</v>
      </c>
      <c r="BC27" s="160">
        <f>((IF(F27=E27,IF(D27&gt;=12,0,(M27*(12-D27)*BB27)-(V27+Y27+AB27+AE27+AH27+AK27+AN27+AQ27+AT27+AW27+AZ27)),IF(J27+12&lt;=(1/G27*12),(M27*12*BB27)-(V27+Y27+AB27+AE27+AH27+AK27+AN27+AQ27+AT27+AW27+AZ27),0))))</f>
        <v>0</v>
      </c>
    </row>
    <row r="28" spans="1:55" ht="17.45" customHeight="1" x14ac:dyDescent="0.2">
      <c r="A28" s="114" t="s">
        <v>165</v>
      </c>
      <c r="C28" s="192"/>
      <c r="D28" s="192"/>
      <c r="E28" s="192"/>
      <c r="F28" s="158">
        <f>DATOS!$E$10</f>
        <v>2020</v>
      </c>
      <c r="G28" s="194">
        <v>0.05</v>
      </c>
      <c r="H28" s="192"/>
      <c r="I28" s="178"/>
      <c r="J28" s="166">
        <f t="shared" ref="J28:J42" si="1">IF(E28=0,0,IF(E28=F28,0,IF((((F28)-E28)*12)-D28&gt;1/G28*12,1/G28*12,(((F28)-E28)*12)-D28)))</f>
        <v>0</v>
      </c>
      <c r="K28" s="160">
        <f t="shared" ref="K28:K42" si="2">I28*G28/12*J28</f>
        <v>0</v>
      </c>
      <c r="L28" s="160">
        <f t="shared" ref="L28:L42" si="3">I28-K28</f>
        <v>0</v>
      </c>
      <c r="M28" s="160">
        <f t="shared" ref="M28:M42" si="4">I28*G28/12</f>
        <v>0</v>
      </c>
      <c r="N28" s="160">
        <f t="shared" ref="N28:N42" si="5">IF(F28=E28,(12-D28)*M28,IF(K28+(M28*12)&gt;I28,I28-K28,M28*12))</f>
        <v>0</v>
      </c>
      <c r="O28" s="195"/>
      <c r="P28" s="167">
        <f t="shared" ref="P28:P42" si="6">IF(E28=0,0,IF(E28=F28,LOOKUP(D28,$V$1:$BC$1,$V$2:$BC$2),$AK$19))</f>
        <v>0</v>
      </c>
      <c r="Q28" s="168">
        <f t="shared" ref="Q28:Q42" si="7">IF(O28=0,1,ROUND(P28/O28,4))</f>
        <v>1</v>
      </c>
      <c r="R28" s="160">
        <f t="shared" ref="R28:R42" si="8">N28*Q28</f>
        <v>0</v>
      </c>
      <c r="T28" s="40">
        <f t="shared" ref="T28:T42" si="9">IF($E28=0,0,IF($E28=$F28,LOOKUP($D28,$T$4:$T$15,V$4:V$15),V$3))</f>
        <v>0</v>
      </c>
      <c r="U28" s="42">
        <f t="shared" ref="U28:U42" si="10">IF($O28=0,1,T28/$O28)</f>
        <v>1</v>
      </c>
      <c r="V28" s="160">
        <f t="shared" ref="V28:V42" si="11">(IF(F28=E28,IF(D28&gt;=1,0,M28*(1-D28)*U28),IF(J28+1&lt;=(1/G28*12),(M28*1*U28),0)))</f>
        <v>0</v>
      </c>
      <c r="W28" s="167">
        <f t="shared" ref="W28:W42" si="12">IF($E28=0,0,IF($E28=$F28,LOOKUP($D28,$T$4:$T$15,Y$4:Y$15),Y$3))</f>
        <v>0</v>
      </c>
      <c r="X28" s="168">
        <f t="shared" ref="X28:X42" si="13">IF($O28=0,1,W28/$O28)</f>
        <v>1</v>
      </c>
      <c r="Y28" s="160">
        <f t="shared" ref="Y28:Y42" si="14">((IF(F28=E28,IF(D28&gt;=2,0,(M28*(2-D28)*X28)-(V28)),IF(J28+2&lt;=(1/G28*12),(M28*2*X28)-(V28),0))))</f>
        <v>0</v>
      </c>
      <c r="Z28" s="167">
        <f t="shared" ref="Z28:Z42" si="15">IF($E28=0,0,IF($E28=$F28,LOOKUP($D28,$T$4:$T$15,AB$4:AB$15),AB$3))</f>
        <v>0</v>
      </c>
      <c r="AA28" s="168">
        <f t="shared" ref="AA28:AA42" si="16">IF($O28=0,1,Z28/$O28)</f>
        <v>1</v>
      </c>
      <c r="AB28" s="160">
        <f t="shared" ref="AB28:AB42" si="17">((IF(F28=E28,IF(D28&gt;=3,0,(M28*(3-D28)*AA28)-(V28+Y28)),IF(J28+3&lt;=(1/G28*12),(M28*3*AA28)-(V28+Y28),0))))</f>
        <v>0</v>
      </c>
      <c r="AC28" s="167">
        <f t="shared" ref="AC28:AC42" si="18">IF($E28=0,0,IF($E28=$F28,LOOKUP($D28,$T$4:$T$15,AE$4:AE$15),AE$3))</f>
        <v>0</v>
      </c>
      <c r="AD28" s="168">
        <f t="shared" ref="AD28:AD42" si="19">IF($O28=0,1,AC28/$O28)</f>
        <v>1</v>
      </c>
      <c r="AE28" s="160">
        <f t="shared" ref="AE28:AE42" si="20">((IF(F28=E28,IF(D28&gt;=4,0,(M28*(4-D28)*AD28)-(V28+Y28+AB28)),IF(J28+4&lt;=(1/G28*12),(M28*4*AD28)-(V28+Y28+AB28),0))))</f>
        <v>0</v>
      </c>
      <c r="AF28" s="167">
        <f t="shared" ref="AF28:AF42" si="21">IF($E28=0,0,IF($E28=$F28,LOOKUP($D28,$T$4:$T$15,AH$4:AH$15),AH$3))</f>
        <v>0</v>
      </c>
      <c r="AG28" s="168">
        <f t="shared" ref="AG28:AG42" si="22">IF($O28=0,1,AF28/$O28)</f>
        <v>1</v>
      </c>
      <c r="AH28" s="160">
        <f t="shared" ref="AH28:AH42" si="23">((IF(F28=E28,IF(D28&gt;=5,0,(M28*(5-D28)*AG28)-(V28+Y28+AB28+AE28)),IF(J28+5&lt;=(1/G28*12),(M28*5*AG28)-(V28+Y28+AB28+AE28),0))))</f>
        <v>0</v>
      </c>
      <c r="AI28" s="167">
        <f t="shared" ref="AI28:AI42" si="24">IF($E28=0,0,IF($E28=$F28,LOOKUP($D28,$T$4:$T$15,AK$4:AK$15),AK$3))</f>
        <v>0</v>
      </c>
      <c r="AJ28" s="168">
        <f t="shared" ref="AJ28:AJ42" si="25">IF($O28=0,1,AI28/$O28)</f>
        <v>1</v>
      </c>
      <c r="AK28" s="160">
        <f t="shared" ref="AK28:AK42" si="26">((IF(F28=E28,IF(D28&gt;=6,0,(M28*(6-D28)*AJ28)-(V28+Y28+AB28+AE28+AH28)),IF(J28+6&lt;=(1/G28*12),(M28*6*AJ28)-(V28+Y28+AB28+AE28+AH28),0))))</f>
        <v>0</v>
      </c>
      <c r="AL28" s="167">
        <f t="shared" ref="AL28:AL42" si="27">IF($E28=0,0,IF($E28=$F28,LOOKUP($D28,$T$4:$T$15,AN$4:AN$15),AN$3))</f>
        <v>0</v>
      </c>
      <c r="AM28" s="168">
        <f t="shared" ref="AM28:AM42" si="28">IF($O28=0,1,AL28/$O28)</f>
        <v>1</v>
      </c>
      <c r="AN28" s="160">
        <f t="shared" ref="AN28:AN42" si="29">((IF(F28=E28,IF(D28&gt;=7,0,(M28*(7-D28)*AM28)-(V28+Y28+AB28+AE28+AH28+AK28)),IF(J28+7&lt;=(1/G28*12),(M28*7*AM28)-(V28+Y28+AB28+AE28+AH28+AK28),0))))</f>
        <v>0</v>
      </c>
      <c r="AO28" s="167">
        <f t="shared" ref="AO28:AO42" si="30">IF($E28=0,0,IF($E28=$F28,LOOKUP($D28,$T$4:$T$15,AQ$4:AQ$15),AQ$3))</f>
        <v>0</v>
      </c>
      <c r="AP28" s="168">
        <f t="shared" ref="AP28:AP42" si="31">IF($O28=0,1,AO28/$O28)</f>
        <v>1</v>
      </c>
      <c r="AQ28" s="160">
        <f t="shared" ref="AQ28:AQ42" si="32">((IF(F28=E28,IF(D28&gt;=8,0,(M28*(8-D28)*AP28)-(V28+Y28+AB28+AE28+AH28+AK28+AN28)),IF(J28+8&lt;=(1/G28*12),(M28*8*AP28)-(V28+Y28+AB28+AE28+AH28+AK28+AN28),0))))</f>
        <v>0</v>
      </c>
      <c r="AR28" s="167">
        <f t="shared" ref="AR28:AR42" si="33">IF($E28=0,0,IF($E28=$F28,LOOKUP($D28,$T$4:$T$15,AT$4:AT$15),AT$3))</f>
        <v>0</v>
      </c>
      <c r="AS28" s="168">
        <f t="shared" ref="AS28:AS42" si="34">IF($O28=0,1,AR28/$O28)</f>
        <v>1</v>
      </c>
      <c r="AT28" s="160">
        <f t="shared" ref="AT28:AT42" si="35">((IF(F28=E28,IF(D28&gt;=9,0,(M28*(9-D28)*AS28)-(V28+Y28+AB28+AE28+AH28+AK28+AN28+AQ28)),IF(J28+9&lt;=(1/G28*12),(M28*9*AS28)-(V28+Y28+AB28+AE28+AH28+AK28+AN28+AQ28),0))))</f>
        <v>0</v>
      </c>
      <c r="AU28" s="167">
        <f t="shared" ref="AU28:AU42" si="36">IF($E28=0,0,IF($E28=$F28,LOOKUP($D28,$T$4:$T$15,AW$4:AW$15),AW$3))</f>
        <v>0</v>
      </c>
      <c r="AV28" s="168">
        <f t="shared" ref="AV28:AV42" si="37">IF($O28=0,1,AU28/$O28)</f>
        <v>1</v>
      </c>
      <c r="AW28" s="160">
        <f t="shared" ref="AW28:AW42" si="38">((IF(F28=E28,IF(D28&gt;=10,0,(M28*(10-D28)*AV28)-(V28+Y28+AB28+AE28+AH28+AK28+AN28+AQ28+AT28)),IF(J28+10&lt;=(1/G28*12),(M28*10*AV28)-(V28+Y28+AB28+AE28+AH28+AK28+AN28+AQ28+AT28),0))))</f>
        <v>0</v>
      </c>
      <c r="AX28" s="167">
        <f t="shared" ref="AX28:AX42" si="39">IF($E28=0,0,IF($E28=$F28,LOOKUP($D28,$T$4:$T$15,AZ$4:AZ$15),AZ$3))</f>
        <v>0</v>
      </c>
      <c r="AY28" s="168">
        <f t="shared" ref="AY28:AY42" si="40">IF($O28=0,1,AX28/$O28)</f>
        <v>1</v>
      </c>
      <c r="AZ28" s="160">
        <f t="shared" si="0"/>
        <v>0</v>
      </c>
      <c r="BA28" s="167">
        <f t="shared" ref="BA28:BA42" si="41">IF($E28=0,0,IF($E28=$F28,LOOKUP($D28,$T$4:$T$15,BC$4:BC$15),BC$3))</f>
        <v>0</v>
      </c>
      <c r="BB28" s="168">
        <f t="shared" ref="BB28:BB42" si="42">IF($O28=0,1,BA28/$O28)</f>
        <v>1</v>
      </c>
      <c r="BC28" s="160">
        <f t="shared" ref="BC28:BC42" si="43">((IF(F28=E28,IF(D28&gt;=12,0,(M28*(12-D28)*BB28)-(V28+Y28+AB28+AE28+AH28+AK28+AN28+AQ28+AT28+AW28+AZ28)),IF(J28+12&lt;=(1/G28*12),(M28*12*BB28)-(V28+Y28+AB28+AE28+AH28+AK28+AN28+AQ28+AT28+AW28+AZ28),0))))</f>
        <v>0</v>
      </c>
    </row>
    <row r="29" spans="1:55" ht="17.45" customHeight="1" x14ac:dyDescent="0.2">
      <c r="A29" s="114" t="s">
        <v>160</v>
      </c>
      <c r="C29" s="192"/>
      <c r="D29" s="192"/>
      <c r="E29" s="192"/>
      <c r="F29" s="158">
        <f>DATOS!$E$10</f>
        <v>2020</v>
      </c>
      <c r="G29" s="194">
        <v>0.05</v>
      </c>
      <c r="H29" s="192"/>
      <c r="I29" s="178"/>
      <c r="J29" s="166">
        <f t="shared" si="1"/>
        <v>0</v>
      </c>
      <c r="K29" s="160">
        <f t="shared" si="2"/>
        <v>0</v>
      </c>
      <c r="L29" s="160">
        <f t="shared" si="3"/>
        <v>0</v>
      </c>
      <c r="M29" s="160">
        <f t="shared" si="4"/>
        <v>0</v>
      </c>
      <c r="N29" s="160">
        <f t="shared" si="5"/>
        <v>0</v>
      </c>
      <c r="O29" s="195"/>
      <c r="P29" s="167">
        <f t="shared" si="6"/>
        <v>0</v>
      </c>
      <c r="Q29" s="168">
        <f t="shared" si="7"/>
        <v>1</v>
      </c>
      <c r="R29" s="160">
        <f t="shared" si="8"/>
        <v>0</v>
      </c>
      <c r="T29" s="40">
        <f t="shared" si="9"/>
        <v>0</v>
      </c>
      <c r="U29" s="42">
        <f t="shared" si="10"/>
        <v>1</v>
      </c>
      <c r="V29" s="160">
        <f t="shared" si="11"/>
        <v>0</v>
      </c>
      <c r="W29" s="167">
        <f t="shared" si="12"/>
        <v>0</v>
      </c>
      <c r="X29" s="168">
        <f t="shared" si="13"/>
        <v>1</v>
      </c>
      <c r="Y29" s="160">
        <f t="shared" si="14"/>
        <v>0</v>
      </c>
      <c r="Z29" s="167">
        <f t="shared" si="15"/>
        <v>0</v>
      </c>
      <c r="AA29" s="168">
        <f t="shared" si="16"/>
        <v>1</v>
      </c>
      <c r="AB29" s="160">
        <f t="shared" si="17"/>
        <v>0</v>
      </c>
      <c r="AC29" s="167">
        <f t="shared" si="18"/>
        <v>0</v>
      </c>
      <c r="AD29" s="168">
        <f t="shared" si="19"/>
        <v>1</v>
      </c>
      <c r="AE29" s="160">
        <f t="shared" si="20"/>
        <v>0</v>
      </c>
      <c r="AF29" s="167">
        <f t="shared" si="21"/>
        <v>0</v>
      </c>
      <c r="AG29" s="168">
        <f t="shared" si="22"/>
        <v>1</v>
      </c>
      <c r="AH29" s="160">
        <f t="shared" si="23"/>
        <v>0</v>
      </c>
      <c r="AI29" s="167">
        <f t="shared" si="24"/>
        <v>0</v>
      </c>
      <c r="AJ29" s="168">
        <f t="shared" si="25"/>
        <v>1</v>
      </c>
      <c r="AK29" s="160">
        <f t="shared" si="26"/>
        <v>0</v>
      </c>
      <c r="AL29" s="167">
        <f t="shared" si="27"/>
        <v>0</v>
      </c>
      <c r="AM29" s="168">
        <f t="shared" si="28"/>
        <v>1</v>
      </c>
      <c r="AN29" s="160">
        <f t="shared" si="29"/>
        <v>0</v>
      </c>
      <c r="AO29" s="167">
        <f t="shared" si="30"/>
        <v>0</v>
      </c>
      <c r="AP29" s="168">
        <f t="shared" si="31"/>
        <v>1</v>
      </c>
      <c r="AQ29" s="160">
        <f t="shared" si="32"/>
        <v>0</v>
      </c>
      <c r="AR29" s="167">
        <f t="shared" si="33"/>
        <v>0</v>
      </c>
      <c r="AS29" s="168">
        <f t="shared" si="34"/>
        <v>1</v>
      </c>
      <c r="AT29" s="160">
        <f t="shared" si="35"/>
        <v>0</v>
      </c>
      <c r="AU29" s="167">
        <f t="shared" si="36"/>
        <v>0</v>
      </c>
      <c r="AV29" s="168">
        <f t="shared" si="37"/>
        <v>1</v>
      </c>
      <c r="AW29" s="160">
        <f t="shared" si="38"/>
        <v>0</v>
      </c>
      <c r="AX29" s="167">
        <f t="shared" si="39"/>
        <v>0</v>
      </c>
      <c r="AY29" s="168">
        <f t="shared" si="40"/>
        <v>1</v>
      </c>
      <c r="AZ29" s="160">
        <f t="shared" si="0"/>
        <v>0</v>
      </c>
      <c r="BA29" s="167">
        <f t="shared" si="41"/>
        <v>0</v>
      </c>
      <c r="BB29" s="168">
        <f t="shared" si="42"/>
        <v>1</v>
      </c>
      <c r="BC29" s="160">
        <f t="shared" si="43"/>
        <v>0</v>
      </c>
    </row>
    <row r="30" spans="1:55" ht="17.45" customHeight="1" x14ac:dyDescent="0.2">
      <c r="A30" s="258" t="s">
        <v>250</v>
      </c>
      <c r="C30" s="192"/>
      <c r="D30" s="192"/>
      <c r="E30" s="192"/>
      <c r="F30" s="158">
        <f>DATOS!$E$10</f>
        <v>2020</v>
      </c>
      <c r="G30" s="194">
        <v>0.05</v>
      </c>
      <c r="H30" s="192"/>
      <c r="I30" s="178"/>
      <c r="J30" s="166">
        <f t="shared" si="1"/>
        <v>0</v>
      </c>
      <c r="K30" s="160">
        <f t="shared" si="2"/>
        <v>0</v>
      </c>
      <c r="L30" s="160">
        <f t="shared" si="3"/>
        <v>0</v>
      </c>
      <c r="M30" s="160">
        <f t="shared" si="4"/>
        <v>0</v>
      </c>
      <c r="N30" s="160">
        <f t="shared" si="5"/>
        <v>0</v>
      </c>
      <c r="O30" s="195"/>
      <c r="P30" s="167">
        <f t="shared" si="6"/>
        <v>0</v>
      </c>
      <c r="Q30" s="168">
        <f t="shared" si="7"/>
        <v>1</v>
      </c>
      <c r="R30" s="160">
        <f t="shared" si="8"/>
        <v>0</v>
      </c>
      <c r="T30" s="40">
        <f t="shared" si="9"/>
        <v>0</v>
      </c>
      <c r="U30" s="42">
        <f t="shared" si="10"/>
        <v>1</v>
      </c>
      <c r="V30" s="160">
        <f t="shared" si="11"/>
        <v>0</v>
      </c>
      <c r="W30" s="167">
        <f t="shared" si="12"/>
        <v>0</v>
      </c>
      <c r="X30" s="168">
        <f t="shared" si="13"/>
        <v>1</v>
      </c>
      <c r="Y30" s="160">
        <f t="shared" si="14"/>
        <v>0</v>
      </c>
      <c r="Z30" s="167">
        <f t="shared" si="15"/>
        <v>0</v>
      </c>
      <c r="AA30" s="168">
        <f t="shared" si="16"/>
        <v>1</v>
      </c>
      <c r="AB30" s="160">
        <f t="shared" si="17"/>
        <v>0</v>
      </c>
      <c r="AC30" s="167">
        <f t="shared" si="18"/>
        <v>0</v>
      </c>
      <c r="AD30" s="168">
        <f t="shared" si="19"/>
        <v>1</v>
      </c>
      <c r="AE30" s="160">
        <f t="shared" si="20"/>
        <v>0</v>
      </c>
      <c r="AF30" s="167">
        <f t="shared" si="21"/>
        <v>0</v>
      </c>
      <c r="AG30" s="168">
        <f t="shared" si="22"/>
        <v>1</v>
      </c>
      <c r="AH30" s="160">
        <f t="shared" si="23"/>
        <v>0</v>
      </c>
      <c r="AI30" s="167">
        <f t="shared" si="24"/>
        <v>0</v>
      </c>
      <c r="AJ30" s="168">
        <f t="shared" si="25"/>
        <v>1</v>
      </c>
      <c r="AK30" s="160">
        <f t="shared" si="26"/>
        <v>0</v>
      </c>
      <c r="AL30" s="167">
        <f t="shared" si="27"/>
        <v>0</v>
      </c>
      <c r="AM30" s="168">
        <f t="shared" si="28"/>
        <v>1</v>
      </c>
      <c r="AN30" s="160">
        <f t="shared" si="29"/>
        <v>0</v>
      </c>
      <c r="AO30" s="167">
        <f t="shared" si="30"/>
        <v>0</v>
      </c>
      <c r="AP30" s="168">
        <f t="shared" si="31"/>
        <v>1</v>
      </c>
      <c r="AQ30" s="160">
        <f t="shared" si="32"/>
        <v>0</v>
      </c>
      <c r="AR30" s="167">
        <f t="shared" si="33"/>
        <v>0</v>
      </c>
      <c r="AS30" s="168">
        <f t="shared" si="34"/>
        <v>1</v>
      </c>
      <c r="AT30" s="160">
        <f t="shared" si="35"/>
        <v>0</v>
      </c>
      <c r="AU30" s="167">
        <f t="shared" si="36"/>
        <v>0</v>
      </c>
      <c r="AV30" s="168">
        <f t="shared" si="37"/>
        <v>1</v>
      </c>
      <c r="AW30" s="160">
        <f t="shared" si="38"/>
        <v>0</v>
      </c>
      <c r="AX30" s="167">
        <f t="shared" si="39"/>
        <v>0</v>
      </c>
      <c r="AY30" s="168">
        <f t="shared" si="40"/>
        <v>1</v>
      </c>
      <c r="AZ30" s="160">
        <f t="shared" si="0"/>
        <v>0</v>
      </c>
      <c r="BA30" s="167">
        <f t="shared" si="41"/>
        <v>0</v>
      </c>
      <c r="BB30" s="168">
        <f t="shared" si="42"/>
        <v>1</v>
      </c>
      <c r="BC30" s="160">
        <f t="shared" si="43"/>
        <v>0</v>
      </c>
    </row>
    <row r="31" spans="1:55" ht="17.45" customHeight="1" x14ac:dyDescent="0.2">
      <c r="A31" s="259"/>
      <c r="C31" s="192"/>
      <c r="D31" s="192"/>
      <c r="E31" s="192"/>
      <c r="F31" s="158">
        <f>DATOS!$E$10</f>
        <v>2020</v>
      </c>
      <c r="G31" s="194">
        <v>0.05</v>
      </c>
      <c r="H31" s="192"/>
      <c r="I31" s="178"/>
      <c r="J31" s="166">
        <f t="shared" si="1"/>
        <v>0</v>
      </c>
      <c r="K31" s="160">
        <f t="shared" si="2"/>
        <v>0</v>
      </c>
      <c r="L31" s="160">
        <f t="shared" si="3"/>
        <v>0</v>
      </c>
      <c r="M31" s="160">
        <f t="shared" si="4"/>
        <v>0</v>
      </c>
      <c r="N31" s="160">
        <f t="shared" si="5"/>
        <v>0</v>
      </c>
      <c r="O31" s="195"/>
      <c r="P31" s="167">
        <f t="shared" si="6"/>
        <v>0</v>
      </c>
      <c r="Q31" s="168">
        <f t="shared" si="7"/>
        <v>1</v>
      </c>
      <c r="R31" s="160">
        <f t="shared" si="8"/>
        <v>0</v>
      </c>
      <c r="T31" s="40">
        <f t="shared" si="9"/>
        <v>0</v>
      </c>
      <c r="U31" s="42">
        <f t="shared" si="10"/>
        <v>1</v>
      </c>
      <c r="V31" s="160">
        <f t="shared" si="11"/>
        <v>0</v>
      </c>
      <c r="W31" s="167">
        <f t="shared" si="12"/>
        <v>0</v>
      </c>
      <c r="X31" s="168">
        <f t="shared" si="13"/>
        <v>1</v>
      </c>
      <c r="Y31" s="160">
        <f t="shared" si="14"/>
        <v>0</v>
      </c>
      <c r="Z31" s="167">
        <f t="shared" si="15"/>
        <v>0</v>
      </c>
      <c r="AA31" s="168">
        <f t="shared" si="16"/>
        <v>1</v>
      </c>
      <c r="AB31" s="160">
        <f t="shared" si="17"/>
        <v>0</v>
      </c>
      <c r="AC31" s="167">
        <f t="shared" si="18"/>
        <v>0</v>
      </c>
      <c r="AD31" s="168">
        <f t="shared" si="19"/>
        <v>1</v>
      </c>
      <c r="AE31" s="160">
        <f t="shared" si="20"/>
        <v>0</v>
      </c>
      <c r="AF31" s="167">
        <f t="shared" si="21"/>
        <v>0</v>
      </c>
      <c r="AG31" s="168">
        <f t="shared" si="22"/>
        <v>1</v>
      </c>
      <c r="AH31" s="160">
        <f t="shared" si="23"/>
        <v>0</v>
      </c>
      <c r="AI31" s="167">
        <f t="shared" si="24"/>
        <v>0</v>
      </c>
      <c r="AJ31" s="168">
        <f t="shared" si="25"/>
        <v>1</v>
      </c>
      <c r="AK31" s="160">
        <f t="shared" si="26"/>
        <v>0</v>
      </c>
      <c r="AL31" s="167">
        <f t="shared" si="27"/>
        <v>0</v>
      </c>
      <c r="AM31" s="168">
        <f t="shared" si="28"/>
        <v>1</v>
      </c>
      <c r="AN31" s="160">
        <f t="shared" si="29"/>
        <v>0</v>
      </c>
      <c r="AO31" s="167">
        <f t="shared" si="30"/>
        <v>0</v>
      </c>
      <c r="AP31" s="168">
        <f t="shared" si="31"/>
        <v>1</v>
      </c>
      <c r="AQ31" s="160">
        <f t="shared" si="32"/>
        <v>0</v>
      </c>
      <c r="AR31" s="167">
        <f t="shared" si="33"/>
        <v>0</v>
      </c>
      <c r="AS31" s="168">
        <f t="shared" si="34"/>
        <v>1</v>
      </c>
      <c r="AT31" s="160">
        <f t="shared" si="35"/>
        <v>0</v>
      </c>
      <c r="AU31" s="167">
        <f t="shared" si="36"/>
        <v>0</v>
      </c>
      <c r="AV31" s="168">
        <f t="shared" si="37"/>
        <v>1</v>
      </c>
      <c r="AW31" s="160">
        <f t="shared" si="38"/>
        <v>0</v>
      </c>
      <c r="AX31" s="167">
        <f t="shared" si="39"/>
        <v>0</v>
      </c>
      <c r="AY31" s="168">
        <f t="shared" si="40"/>
        <v>1</v>
      </c>
      <c r="AZ31" s="160">
        <f t="shared" si="0"/>
        <v>0</v>
      </c>
      <c r="BA31" s="167">
        <f t="shared" si="41"/>
        <v>0</v>
      </c>
      <c r="BB31" s="168">
        <f t="shared" si="42"/>
        <v>1</v>
      </c>
      <c r="BC31" s="160">
        <f t="shared" si="43"/>
        <v>0</v>
      </c>
    </row>
    <row r="32" spans="1:55" ht="17.45" customHeight="1" x14ac:dyDescent="0.2">
      <c r="A32" s="111"/>
      <c r="C32" s="192"/>
      <c r="D32" s="192"/>
      <c r="E32" s="192"/>
      <c r="F32" s="158">
        <f>DATOS!$E$10</f>
        <v>2020</v>
      </c>
      <c r="G32" s="194">
        <v>0.05</v>
      </c>
      <c r="H32" s="192"/>
      <c r="I32" s="178"/>
      <c r="J32" s="166">
        <f t="shared" si="1"/>
        <v>0</v>
      </c>
      <c r="K32" s="160">
        <f t="shared" si="2"/>
        <v>0</v>
      </c>
      <c r="L32" s="160">
        <f t="shared" si="3"/>
        <v>0</v>
      </c>
      <c r="M32" s="160">
        <f t="shared" si="4"/>
        <v>0</v>
      </c>
      <c r="N32" s="160">
        <f t="shared" si="5"/>
        <v>0</v>
      </c>
      <c r="O32" s="195"/>
      <c r="P32" s="167">
        <f t="shared" si="6"/>
        <v>0</v>
      </c>
      <c r="Q32" s="168">
        <f t="shared" si="7"/>
        <v>1</v>
      </c>
      <c r="R32" s="160">
        <f t="shared" si="8"/>
        <v>0</v>
      </c>
      <c r="T32" s="40">
        <f t="shared" si="9"/>
        <v>0</v>
      </c>
      <c r="U32" s="42">
        <f t="shared" si="10"/>
        <v>1</v>
      </c>
      <c r="V32" s="160">
        <f t="shared" si="11"/>
        <v>0</v>
      </c>
      <c r="W32" s="167">
        <f t="shared" si="12"/>
        <v>0</v>
      </c>
      <c r="X32" s="168">
        <f t="shared" si="13"/>
        <v>1</v>
      </c>
      <c r="Y32" s="160">
        <f t="shared" si="14"/>
        <v>0</v>
      </c>
      <c r="Z32" s="167">
        <f t="shared" si="15"/>
        <v>0</v>
      </c>
      <c r="AA32" s="168">
        <f t="shared" si="16"/>
        <v>1</v>
      </c>
      <c r="AB32" s="160">
        <f t="shared" si="17"/>
        <v>0</v>
      </c>
      <c r="AC32" s="167">
        <f t="shared" si="18"/>
        <v>0</v>
      </c>
      <c r="AD32" s="168">
        <f t="shared" si="19"/>
        <v>1</v>
      </c>
      <c r="AE32" s="160">
        <f t="shared" si="20"/>
        <v>0</v>
      </c>
      <c r="AF32" s="167">
        <f t="shared" si="21"/>
        <v>0</v>
      </c>
      <c r="AG32" s="168">
        <f t="shared" si="22"/>
        <v>1</v>
      </c>
      <c r="AH32" s="160">
        <f t="shared" si="23"/>
        <v>0</v>
      </c>
      <c r="AI32" s="167">
        <f t="shared" si="24"/>
        <v>0</v>
      </c>
      <c r="AJ32" s="168">
        <f t="shared" si="25"/>
        <v>1</v>
      </c>
      <c r="AK32" s="160">
        <f t="shared" si="26"/>
        <v>0</v>
      </c>
      <c r="AL32" s="167">
        <f t="shared" si="27"/>
        <v>0</v>
      </c>
      <c r="AM32" s="168">
        <f t="shared" si="28"/>
        <v>1</v>
      </c>
      <c r="AN32" s="160">
        <f t="shared" si="29"/>
        <v>0</v>
      </c>
      <c r="AO32" s="167">
        <f t="shared" si="30"/>
        <v>0</v>
      </c>
      <c r="AP32" s="168">
        <f t="shared" si="31"/>
        <v>1</v>
      </c>
      <c r="AQ32" s="160">
        <f t="shared" si="32"/>
        <v>0</v>
      </c>
      <c r="AR32" s="167">
        <f t="shared" si="33"/>
        <v>0</v>
      </c>
      <c r="AS32" s="168">
        <f t="shared" si="34"/>
        <v>1</v>
      </c>
      <c r="AT32" s="160">
        <f t="shared" si="35"/>
        <v>0</v>
      </c>
      <c r="AU32" s="167">
        <f t="shared" si="36"/>
        <v>0</v>
      </c>
      <c r="AV32" s="168">
        <f t="shared" si="37"/>
        <v>1</v>
      </c>
      <c r="AW32" s="160">
        <f t="shared" si="38"/>
        <v>0</v>
      </c>
      <c r="AX32" s="167">
        <f t="shared" si="39"/>
        <v>0</v>
      </c>
      <c r="AY32" s="168">
        <f t="shared" si="40"/>
        <v>1</v>
      </c>
      <c r="AZ32" s="160">
        <f t="shared" si="0"/>
        <v>0</v>
      </c>
      <c r="BA32" s="167">
        <f t="shared" si="41"/>
        <v>0</v>
      </c>
      <c r="BB32" s="168">
        <f t="shared" si="42"/>
        <v>1</v>
      </c>
      <c r="BC32" s="160">
        <f t="shared" si="43"/>
        <v>0</v>
      </c>
    </row>
    <row r="33" spans="1:55" ht="17.45" customHeight="1" x14ac:dyDescent="0.2">
      <c r="A33" s="111"/>
      <c r="C33" s="192"/>
      <c r="D33" s="192"/>
      <c r="E33" s="192"/>
      <c r="F33" s="158">
        <f>DATOS!$E$10</f>
        <v>2020</v>
      </c>
      <c r="G33" s="194">
        <v>0.05</v>
      </c>
      <c r="H33" s="192"/>
      <c r="I33" s="178"/>
      <c r="J33" s="166">
        <f t="shared" si="1"/>
        <v>0</v>
      </c>
      <c r="K33" s="160">
        <f t="shared" si="2"/>
        <v>0</v>
      </c>
      <c r="L33" s="160">
        <f t="shared" si="3"/>
        <v>0</v>
      </c>
      <c r="M33" s="160">
        <f t="shared" si="4"/>
        <v>0</v>
      </c>
      <c r="N33" s="160">
        <f t="shared" si="5"/>
        <v>0</v>
      </c>
      <c r="O33" s="195"/>
      <c r="P33" s="167">
        <f t="shared" si="6"/>
        <v>0</v>
      </c>
      <c r="Q33" s="168">
        <f t="shared" si="7"/>
        <v>1</v>
      </c>
      <c r="R33" s="160">
        <f t="shared" si="8"/>
        <v>0</v>
      </c>
      <c r="T33" s="40">
        <f t="shared" si="9"/>
        <v>0</v>
      </c>
      <c r="U33" s="42">
        <f t="shared" si="10"/>
        <v>1</v>
      </c>
      <c r="V33" s="160">
        <f t="shared" si="11"/>
        <v>0</v>
      </c>
      <c r="W33" s="167">
        <f t="shared" si="12"/>
        <v>0</v>
      </c>
      <c r="X33" s="168">
        <f t="shared" si="13"/>
        <v>1</v>
      </c>
      <c r="Y33" s="160">
        <f t="shared" si="14"/>
        <v>0</v>
      </c>
      <c r="Z33" s="167">
        <f t="shared" si="15"/>
        <v>0</v>
      </c>
      <c r="AA33" s="168">
        <f t="shared" si="16"/>
        <v>1</v>
      </c>
      <c r="AB33" s="160">
        <f t="shared" si="17"/>
        <v>0</v>
      </c>
      <c r="AC33" s="167">
        <f t="shared" si="18"/>
        <v>0</v>
      </c>
      <c r="AD33" s="168">
        <f t="shared" si="19"/>
        <v>1</v>
      </c>
      <c r="AE33" s="160">
        <f t="shared" si="20"/>
        <v>0</v>
      </c>
      <c r="AF33" s="167">
        <f t="shared" si="21"/>
        <v>0</v>
      </c>
      <c r="AG33" s="168">
        <f t="shared" si="22"/>
        <v>1</v>
      </c>
      <c r="AH33" s="160">
        <f t="shared" si="23"/>
        <v>0</v>
      </c>
      <c r="AI33" s="167">
        <f t="shared" si="24"/>
        <v>0</v>
      </c>
      <c r="AJ33" s="168">
        <f t="shared" si="25"/>
        <v>1</v>
      </c>
      <c r="AK33" s="160">
        <f t="shared" si="26"/>
        <v>0</v>
      </c>
      <c r="AL33" s="167">
        <f t="shared" si="27"/>
        <v>0</v>
      </c>
      <c r="AM33" s="168">
        <f t="shared" si="28"/>
        <v>1</v>
      </c>
      <c r="AN33" s="160">
        <f t="shared" si="29"/>
        <v>0</v>
      </c>
      <c r="AO33" s="167">
        <f t="shared" si="30"/>
        <v>0</v>
      </c>
      <c r="AP33" s="168">
        <f t="shared" si="31"/>
        <v>1</v>
      </c>
      <c r="AQ33" s="160">
        <f t="shared" si="32"/>
        <v>0</v>
      </c>
      <c r="AR33" s="167">
        <f t="shared" si="33"/>
        <v>0</v>
      </c>
      <c r="AS33" s="168">
        <f t="shared" si="34"/>
        <v>1</v>
      </c>
      <c r="AT33" s="160">
        <f t="shared" si="35"/>
        <v>0</v>
      </c>
      <c r="AU33" s="167">
        <f t="shared" si="36"/>
        <v>0</v>
      </c>
      <c r="AV33" s="168">
        <f t="shared" si="37"/>
        <v>1</v>
      </c>
      <c r="AW33" s="160">
        <f t="shared" si="38"/>
        <v>0</v>
      </c>
      <c r="AX33" s="167">
        <f t="shared" si="39"/>
        <v>0</v>
      </c>
      <c r="AY33" s="168">
        <f t="shared" si="40"/>
        <v>1</v>
      </c>
      <c r="AZ33" s="160">
        <f t="shared" si="0"/>
        <v>0</v>
      </c>
      <c r="BA33" s="167">
        <f t="shared" si="41"/>
        <v>0</v>
      </c>
      <c r="BB33" s="168">
        <f t="shared" si="42"/>
        <v>1</v>
      </c>
      <c r="BC33" s="160">
        <f t="shared" si="43"/>
        <v>0</v>
      </c>
    </row>
    <row r="34" spans="1:55" ht="17.45" customHeight="1" x14ac:dyDescent="0.2">
      <c r="A34" s="111"/>
      <c r="C34" s="192"/>
      <c r="D34" s="192"/>
      <c r="E34" s="192"/>
      <c r="F34" s="158">
        <f>DATOS!$E$10</f>
        <v>2020</v>
      </c>
      <c r="G34" s="194">
        <v>0.05</v>
      </c>
      <c r="H34" s="192"/>
      <c r="I34" s="178"/>
      <c r="J34" s="166">
        <f t="shared" si="1"/>
        <v>0</v>
      </c>
      <c r="K34" s="160">
        <f t="shared" si="2"/>
        <v>0</v>
      </c>
      <c r="L34" s="160">
        <f t="shared" si="3"/>
        <v>0</v>
      </c>
      <c r="M34" s="160">
        <f t="shared" si="4"/>
        <v>0</v>
      </c>
      <c r="N34" s="160">
        <f t="shared" si="5"/>
        <v>0</v>
      </c>
      <c r="O34" s="195"/>
      <c r="P34" s="167">
        <f t="shared" si="6"/>
        <v>0</v>
      </c>
      <c r="Q34" s="168">
        <f t="shared" si="7"/>
        <v>1</v>
      </c>
      <c r="R34" s="160">
        <f t="shared" si="8"/>
        <v>0</v>
      </c>
      <c r="T34" s="40">
        <f t="shared" si="9"/>
        <v>0</v>
      </c>
      <c r="U34" s="42">
        <f t="shared" si="10"/>
        <v>1</v>
      </c>
      <c r="V34" s="160">
        <f t="shared" si="11"/>
        <v>0</v>
      </c>
      <c r="W34" s="167">
        <f t="shared" si="12"/>
        <v>0</v>
      </c>
      <c r="X34" s="168">
        <f t="shared" si="13"/>
        <v>1</v>
      </c>
      <c r="Y34" s="160">
        <f t="shared" si="14"/>
        <v>0</v>
      </c>
      <c r="Z34" s="167">
        <f t="shared" si="15"/>
        <v>0</v>
      </c>
      <c r="AA34" s="168">
        <f t="shared" si="16"/>
        <v>1</v>
      </c>
      <c r="AB34" s="160">
        <f t="shared" si="17"/>
        <v>0</v>
      </c>
      <c r="AC34" s="167">
        <f t="shared" si="18"/>
        <v>0</v>
      </c>
      <c r="AD34" s="168">
        <f t="shared" si="19"/>
        <v>1</v>
      </c>
      <c r="AE34" s="160">
        <f t="shared" si="20"/>
        <v>0</v>
      </c>
      <c r="AF34" s="167">
        <f t="shared" si="21"/>
        <v>0</v>
      </c>
      <c r="AG34" s="168">
        <f t="shared" si="22"/>
        <v>1</v>
      </c>
      <c r="AH34" s="160">
        <f t="shared" si="23"/>
        <v>0</v>
      </c>
      <c r="AI34" s="167">
        <f t="shared" si="24"/>
        <v>0</v>
      </c>
      <c r="AJ34" s="168">
        <f t="shared" si="25"/>
        <v>1</v>
      </c>
      <c r="AK34" s="160">
        <f t="shared" si="26"/>
        <v>0</v>
      </c>
      <c r="AL34" s="167">
        <f t="shared" si="27"/>
        <v>0</v>
      </c>
      <c r="AM34" s="168">
        <f t="shared" si="28"/>
        <v>1</v>
      </c>
      <c r="AN34" s="160">
        <f t="shared" si="29"/>
        <v>0</v>
      </c>
      <c r="AO34" s="167">
        <f t="shared" si="30"/>
        <v>0</v>
      </c>
      <c r="AP34" s="168">
        <f t="shared" si="31"/>
        <v>1</v>
      </c>
      <c r="AQ34" s="160">
        <f t="shared" si="32"/>
        <v>0</v>
      </c>
      <c r="AR34" s="167">
        <f t="shared" si="33"/>
        <v>0</v>
      </c>
      <c r="AS34" s="168">
        <f t="shared" si="34"/>
        <v>1</v>
      </c>
      <c r="AT34" s="160">
        <f t="shared" si="35"/>
        <v>0</v>
      </c>
      <c r="AU34" s="167">
        <f t="shared" si="36"/>
        <v>0</v>
      </c>
      <c r="AV34" s="168">
        <f t="shared" si="37"/>
        <v>1</v>
      </c>
      <c r="AW34" s="160">
        <f t="shared" si="38"/>
        <v>0</v>
      </c>
      <c r="AX34" s="167">
        <f t="shared" si="39"/>
        <v>0</v>
      </c>
      <c r="AY34" s="168">
        <f t="shared" si="40"/>
        <v>1</v>
      </c>
      <c r="AZ34" s="160">
        <f t="shared" si="0"/>
        <v>0</v>
      </c>
      <c r="BA34" s="167">
        <f t="shared" si="41"/>
        <v>0</v>
      </c>
      <c r="BB34" s="168">
        <f t="shared" si="42"/>
        <v>1</v>
      </c>
      <c r="BC34" s="160">
        <f t="shared" si="43"/>
        <v>0</v>
      </c>
    </row>
    <row r="35" spans="1:55" ht="17.45" customHeight="1" x14ac:dyDescent="0.2">
      <c r="A35" s="111"/>
      <c r="C35" s="192"/>
      <c r="D35" s="192"/>
      <c r="E35" s="192"/>
      <c r="F35" s="158">
        <f>DATOS!$E$10</f>
        <v>2020</v>
      </c>
      <c r="G35" s="194">
        <v>0.05</v>
      </c>
      <c r="H35" s="192"/>
      <c r="I35" s="178"/>
      <c r="J35" s="166">
        <f t="shared" si="1"/>
        <v>0</v>
      </c>
      <c r="K35" s="160">
        <f t="shared" si="2"/>
        <v>0</v>
      </c>
      <c r="L35" s="160">
        <f t="shared" si="3"/>
        <v>0</v>
      </c>
      <c r="M35" s="160">
        <f t="shared" si="4"/>
        <v>0</v>
      </c>
      <c r="N35" s="160">
        <f t="shared" si="5"/>
        <v>0</v>
      </c>
      <c r="O35" s="195"/>
      <c r="P35" s="167">
        <f t="shared" si="6"/>
        <v>0</v>
      </c>
      <c r="Q35" s="168">
        <f t="shared" si="7"/>
        <v>1</v>
      </c>
      <c r="R35" s="160">
        <f t="shared" si="8"/>
        <v>0</v>
      </c>
      <c r="T35" s="40">
        <f t="shared" si="9"/>
        <v>0</v>
      </c>
      <c r="U35" s="42">
        <f t="shared" si="10"/>
        <v>1</v>
      </c>
      <c r="V35" s="160">
        <f t="shared" si="11"/>
        <v>0</v>
      </c>
      <c r="W35" s="167">
        <f t="shared" si="12"/>
        <v>0</v>
      </c>
      <c r="X35" s="168">
        <f t="shared" si="13"/>
        <v>1</v>
      </c>
      <c r="Y35" s="160">
        <f t="shared" si="14"/>
        <v>0</v>
      </c>
      <c r="Z35" s="167">
        <f t="shared" si="15"/>
        <v>0</v>
      </c>
      <c r="AA35" s="168">
        <f t="shared" si="16"/>
        <v>1</v>
      </c>
      <c r="AB35" s="160">
        <f t="shared" si="17"/>
        <v>0</v>
      </c>
      <c r="AC35" s="167">
        <f t="shared" si="18"/>
        <v>0</v>
      </c>
      <c r="AD35" s="168">
        <f t="shared" si="19"/>
        <v>1</v>
      </c>
      <c r="AE35" s="160">
        <f t="shared" si="20"/>
        <v>0</v>
      </c>
      <c r="AF35" s="167">
        <f t="shared" si="21"/>
        <v>0</v>
      </c>
      <c r="AG35" s="168">
        <f t="shared" si="22"/>
        <v>1</v>
      </c>
      <c r="AH35" s="160">
        <f t="shared" si="23"/>
        <v>0</v>
      </c>
      <c r="AI35" s="167">
        <f t="shared" si="24"/>
        <v>0</v>
      </c>
      <c r="AJ35" s="168">
        <f t="shared" si="25"/>
        <v>1</v>
      </c>
      <c r="AK35" s="160">
        <f t="shared" si="26"/>
        <v>0</v>
      </c>
      <c r="AL35" s="167">
        <f t="shared" si="27"/>
        <v>0</v>
      </c>
      <c r="AM35" s="168">
        <f t="shared" si="28"/>
        <v>1</v>
      </c>
      <c r="AN35" s="160">
        <f t="shared" si="29"/>
        <v>0</v>
      </c>
      <c r="AO35" s="167">
        <f t="shared" si="30"/>
        <v>0</v>
      </c>
      <c r="AP35" s="168">
        <f t="shared" si="31"/>
        <v>1</v>
      </c>
      <c r="AQ35" s="160">
        <f t="shared" si="32"/>
        <v>0</v>
      </c>
      <c r="AR35" s="167">
        <f t="shared" si="33"/>
        <v>0</v>
      </c>
      <c r="AS35" s="168">
        <f t="shared" si="34"/>
        <v>1</v>
      </c>
      <c r="AT35" s="160">
        <f t="shared" si="35"/>
        <v>0</v>
      </c>
      <c r="AU35" s="167">
        <f t="shared" si="36"/>
        <v>0</v>
      </c>
      <c r="AV35" s="168">
        <f t="shared" si="37"/>
        <v>1</v>
      </c>
      <c r="AW35" s="160">
        <f t="shared" si="38"/>
        <v>0</v>
      </c>
      <c r="AX35" s="167">
        <f t="shared" si="39"/>
        <v>0</v>
      </c>
      <c r="AY35" s="168">
        <f t="shared" si="40"/>
        <v>1</v>
      </c>
      <c r="AZ35" s="160">
        <f t="shared" si="0"/>
        <v>0</v>
      </c>
      <c r="BA35" s="167">
        <f t="shared" si="41"/>
        <v>0</v>
      </c>
      <c r="BB35" s="168">
        <f t="shared" si="42"/>
        <v>1</v>
      </c>
      <c r="BC35" s="160">
        <f t="shared" si="43"/>
        <v>0</v>
      </c>
    </row>
    <row r="36" spans="1:55" ht="17.45" customHeight="1" x14ac:dyDescent="0.2">
      <c r="A36" s="111"/>
      <c r="C36" s="192"/>
      <c r="D36" s="192"/>
      <c r="E36" s="192"/>
      <c r="F36" s="158">
        <f>DATOS!$E$10</f>
        <v>2020</v>
      </c>
      <c r="G36" s="194">
        <v>0.05</v>
      </c>
      <c r="H36" s="192"/>
      <c r="I36" s="178"/>
      <c r="J36" s="166">
        <f t="shared" si="1"/>
        <v>0</v>
      </c>
      <c r="K36" s="160">
        <f t="shared" si="2"/>
        <v>0</v>
      </c>
      <c r="L36" s="160">
        <f t="shared" si="3"/>
        <v>0</v>
      </c>
      <c r="M36" s="160">
        <f t="shared" si="4"/>
        <v>0</v>
      </c>
      <c r="N36" s="160">
        <f t="shared" si="5"/>
        <v>0</v>
      </c>
      <c r="O36" s="195"/>
      <c r="P36" s="167">
        <f t="shared" si="6"/>
        <v>0</v>
      </c>
      <c r="Q36" s="168">
        <f t="shared" si="7"/>
        <v>1</v>
      </c>
      <c r="R36" s="160">
        <f t="shared" si="8"/>
        <v>0</v>
      </c>
      <c r="T36" s="40">
        <f t="shared" si="9"/>
        <v>0</v>
      </c>
      <c r="U36" s="42">
        <f t="shared" si="10"/>
        <v>1</v>
      </c>
      <c r="V36" s="160">
        <f t="shared" si="11"/>
        <v>0</v>
      </c>
      <c r="W36" s="167">
        <f t="shared" si="12"/>
        <v>0</v>
      </c>
      <c r="X36" s="168">
        <f t="shared" si="13"/>
        <v>1</v>
      </c>
      <c r="Y36" s="160">
        <f t="shared" si="14"/>
        <v>0</v>
      </c>
      <c r="Z36" s="167">
        <f t="shared" si="15"/>
        <v>0</v>
      </c>
      <c r="AA36" s="168">
        <f t="shared" si="16"/>
        <v>1</v>
      </c>
      <c r="AB36" s="160">
        <f t="shared" si="17"/>
        <v>0</v>
      </c>
      <c r="AC36" s="167">
        <f t="shared" si="18"/>
        <v>0</v>
      </c>
      <c r="AD36" s="168">
        <f t="shared" si="19"/>
        <v>1</v>
      </c>
      <c r="AE36" s="160">
        <f t="shared" si="20"/>
        <v>0</v>
      </c>
      <c r="AF36" s="167">
        <f t="shared" si="21"/>
        <v>0</v>
      </c>
      <c r="AG36" s="168">
        <f t="shared" si="22"/>
        <v>1</v>
      </c>
      <c r="AH36" s="160">
        <f t="shared" si="23"/>
        <v>0</v>
      </c>
      <c r="AI36" s="167">
        <f t="shared" si="24"/>
        <v>0</v>
      </c>
      <c r="AJ36" s="168">
        <f t="shared" si="25"/>
        <v>1</v>
      </c>
      <c r="AK36" s="160">
        <f t="shared" si="26"/>
        <v>0</v>
      </c>
      <c r="AL36" s="167">
        <f t="shared" si="27"/>
        <v>0</v>
      </c>
      <c r="AM36" s="168">
        <f t="shared" si="28"/>
        <v>1</v>
      </c>
      <c r="AN36" s="160">
        <f t="shared" si="29"/>
        <v>0</v>
      </c>
      <c r="AO36" s="167">
        <f t="shared" si="30"/>
        <v>0</v>
      </c>
      <c r="AP36" s="168">
        <f t="shared" si="31"/>
        <v>1</v>
      </c>
      <c r="AQ36" s="160">
        <f t="shared" si="32"/>
        <v>0</v>
      </c>
      <c r="AR36" s="167">
        <f t="shared" si="33"/>
        <v>0</v>
      </c>
      <c r="AS36" s="168">
        <f t="shared" si="34"/>
        <v>1</v>
      </c>
      <c r="AT36" s="160">
        <f t="shared" si="35"/>
        <v>0</v>
      </c>
      <c r="AU36" s="167">
        <f t="shared" si="36"/>
        <v>0</v>
      </c>
      <c r="AV36" s="168">
        <f t="shared" si="37"/>
        <v>1</v>
      </c>
      <c r="AW36" s="160">
        <f t="shared" si="38"/>
        <v>0</v>
      </c>
      <c r="AX36" s="167">
        <f t="shared" si="39"/>
        <v>0</v>
      </c>
      <c r="AY36" s="168">
        <f t="shared" si="40"/>
        <v>1</v>
      </c>
      <c r="AZ36" s="160">
        <f t="shared" si="0"/>
        <v>0</v>
      </c>
      <c r="BA36" s="167">
        <f t="shared" si="41"/>
        <v>0</v>
      </c>
      <c r="BB36" s="168">
        <f t="shared" si="42"/>
        <v>1</v>
      </c>
      <c r="BC36" s="160">
        <f t="shared" si="43"/>
        <v>0</v>
      </c>
    </row>
    <row r="37" spans="1:55" ht="17.45" customHeight="1" x14ac:dyDescent="0.2">
      <c r="A37" s="111"/>
      <c r="C37" s="192"/>
      <c r="D37" s="192"/>
      <c r="E37" s="192"/>
      <c r="F37" s="158">
        <f>DATOS!$E$10</f>
        <v>2020</v>
      </c>
      <c r="G37" s="194">
        <v>0.05</v>
      </c>
      <c r="H37" s="192"/>
      <c r="I37" s="178"/>
      <c r="J37" s="166">
        <f t="shared" si="1"/>
        <v>0</v>
      </c>
      <c r="K37" s="160">
        <f t="shared" si="2"/>
        <v>0</v>
      </c>
      <c r="L37" s="160">
        <f t="shared" si="3"/>
        <v>0</v>
      </c>
      <c r="M37" s="160">
        <f t="shared" si="4"/>
        <v>0</v>
      </c>
      <c r="N37" s="160">
        <f t="shared" si="5"/>
        <v>0</v>
      </c>
      <c r="O37" s="195"/>
      <c r="P37" s="167">
        <f t="shared" si="6"/>
        <v>0</v>
      </c>
      <c r="Q37" s="168">
        <f t="shared" si="7"/>
        <v>1</v>
      </c>
      <c r="R37" s="160">
        <f t="shared" si="8"/>
        <v>0</v>
      </c>
      <c r="T37" s="40">
        <f t="shared" si="9"/>
        <v>0</v>
      </c>
      <c r="U37" s="42">
        <f t="shared" si="10"/>
        <v>1</v>
      </c>
      <c r="V37" s="160">
        <f t="shared" si="11"/>
        <v>0</v>
      </c>
      <c r="W37" s="167">
        <f t="shared" si="12"/>
        <v>0</v>
      </c>
      <c r="X37" s="168">
        <f t="shared" si="13"/>
        <v>1</v>
      </c>
      <c r="Y37" s="160">
        <f t="shared" si="14"/>
        <v>0</v>
      </c>
      <c r="Z37" s="167">
        <f t="shared" si="15"/>
        <v>0</v>
      </c>
      <c r="AA37" s="168">
        <f t="shared" si="16"/>
        <v>1</v>
      </c>
      <c r="AB37" s="160">
        <f t="shared" si="17"/>
        <v>0</v>
      </c>
      <c r="AC37" s="167">
        <f t="shared" si="18"/>
        <v>0</v>
      </c>
      <c r="AD37" s="168">
        <f t="shared" si="19"/>
        <v>1</v>
      </c>
      <c r="AE37" s="160">
        <f t="shared" si="20"/>
        <v>0</v>
      </c>
      <c r="AF37" s="167">
        <f t="shared" si="21"/>
        <v>0</v>
      </c>
      <c r="AG37" s="168">
        <f t="shared" si="22"/>
        <v>1</v>
      </c>
      <c r="AH37" s="160">
        <f t="shared" si="23"/>
        <v>0</v>
      </c>
      <c r="AI37" s="167">
        <f t="shared" si="24"/>
        <v>0</v>
      </c>
      <c r="AJ37" s="168">
        <f t="shared" si="25"/>
        <v>1</v>
      </c>
      <c r="AK37" s="160">
        <f t="shared" si="26"/>
        <v>0</v>
      </c>
      <c r="AL37" s="167">
        <f t="shared" si="27"/>
        <v>0</v>
      </c>
      <c r="AM37" s="168">
        <f t="shared" si="28"/>
        <v>1</v>
      </c>
      <c r="AN37" s="160">
        <f t="shared" si="29"/>
        <v>0</v>
      </c>
      <c r="AO37" s="167">
        <f t="shared" si="30"/>
        <v>0</v>
      </c>
      <c r="AP37" s="168">
        <f t="shared" si="31"/>
        <v>1</v>
      </c>
      <c r="AQ37" s="160">
        <f t="shared" si="32"/>
        <v>0</v>
      </c>
      <c r="AR37" s="167">
        <f t="shared" si="33"/>
        <v>0</v>
      </c>
      <c r="AS37" s="168">
        <f t="shared" si="34"/>
        <v>1</v>
      </c>
      <c r="AT37" s="160">
        <f t="shared" si="35"/>
        <v>0</v>
      </c>
      <c r="AU37" s="167">
        <f t="shared" si="36"/>
        <v>0</v>
      </c>
      <c r="AV37" s="168">
        <f t="shared" si="37"/>
        <v>1</v>
      </c>
      <c r="AW37" s="160">
        <f t="shared" si="38"/>
        <v>0</v>
      </c>
      <c r="AX37" s="167">
        <f t="shared" si="39"/>
        <v>0</v>
      </c>
      <c r="AY37" s="168">
        <f t="shared" si="40"/>
        <v>1</v>
      </c>
      <c r="AZ37" s="160">
        <f t="shared" si="0"/>
        <v>0</v>
      </c>
      <c r="BA37" s="167">
        <f t="shared" si="41"/>
        <v>0</v>
      </c>
      <c r="BB37" s="168">
        <f t="shared" si="42"/>
        <v>1</v>
      </c>
      <c r="BC37" s="160">
        <f t="shared" si="43"/>
        <v>0</v>
      </c>
    </row>
    <row r="38" spans="1:55" ht="17.45" customHeight="1" x14ac:dyDescent="0.2">
      <c r="A38" s="111"/>
      <c r="C38" s="192"/>
      <c r="D38" s="192"/>
      <c r="E38" s="192"/>
      <c r="F38" s="158">
        <f>DATOS!$E$10</f>
        <v>2020</v>
      </c>
      <c r="G38" s="194">
        <v>0.05</v>
      </c>
      <c r="H38" s="192"/>
      <c r="I38" s="178"/>
      <c r="J38" s="166">
        <f t="shared" si="1"/>
        <v>0</v>
      </c>
      <c r="K38" s="160">
        <f t="shared" si="2"/>
        <v>0</v>
      </c>
      <c r="L38" s="160">
        <f t="shared" si="3"/>
        <v>0</v>
      </c>
      <c r="M38" s="160">
        <f t="shared" si="4"/>
        <v>0</v>
      </c>
      <c r="N38" s="160">
        <f t="shared" si="5"/>
        <v>0</v>
      </c>
      <c r="O38" s="195"/>
      <c r="P38" s="167">
        <f t="shared" si="6"/>
        <v>0</v>
      </c>
      <c r="Q38" s="168">
        <f t="shared" si="7"/>
        <v>1</v>
      </c>
      <c r="R38" s="160">
        <f t="shared" si="8"/>
        <v>0</v>
      </c>
      <c r="T38" s="40">
        <f t="shared" si="9"/>
        <v>0</v>
      </c>
      <c r="U38" s="42">
        <f t="shared" si="10"/>
        <v>1</v>
      </c>
      <c r="V38" s="160">
        <f t="shared" si="11"/>
        <v>0</v>
      </c>
      <c r="W38" s="167">
        <f t="shared" si="12"/>
        <v>0</v>
      </c>
      <c r="X38" s="168">
        <f t="shared" si="13"/>
        <v>1</v>
      </c>
      <c r="Y38" s="160">
        <f t="shared" si="14"/>
        <v>0</v>
      </c>
      <c r="Z38" s="167">
        <f t="shared" si="15"/>
        <v>0</v>
      </c>
      <c r="AA38" s="168">
        <f t="shared" si="16"/>
        <v>1</v>
      </c>
      <c r="AB38" s="160">
        <f t="shared" si="17"/>
        <v>0</v>
      </c>
      <c r="AC38" s="167">
        <f t="shared" si="18"/>
        <v>0</v>
      </c>
      <c r="AD38" s="168">
        <f t="shared" si="19"/>
        <v>1</v>
      </c>
      <c r="AE38" s="160">
        <f t="shared" si="20"/>
        <v>0</v>
      </c>
      <c r="AF38" s="167">
        <f t="shared" si="21"/>
        <v>0</v>
      </c>
      <c r="AG38" s="168">
        <f t="shared" si="22"/>
        <v>1</v>
      </c>
      <c r="AH38" s="160">
        <f t="shared" si="23"/>
        <v>0</v>
      </c>
      <c r="AI38" s="167">
        <f t="shared" si="24"/>
        <v>0</v>
      </c>
      <c r="AJ38" s="168">
        <f t="shared" si="25"/>
        <v>1</v>
      </c>
      <c r="AK38" s="160">
        <f t="shared" si="26"/>
        <v>0</v>
      </c>
      <c r="AL38" s="167">
        <f t="shared" si="27"/>
        <v>0</v>
      </c>
      <c r="AM38" s="168">
        <f t="shared" si="28"/>
        <v>1</v>
      </c>
      <c r="AN38" s="160">
        <f t="shared" si="29"/>
        <v>0</v>
      </c>
      <c r="AO38" s="167">
        <f t="shared" si="30"/>
        <v>0</v>
      </c>
      <c r="AP38" s="168">
        <f t="shared" si="31"/>
        <v>1</v>
      </c>
      <c r="AQ38" s="160">
        <f t="shared" si="32"/>
        <v>0</v>
      </c>
      <c r="AR38" s="167">
        <f t="shared" si="33"/>
        <v>0</v>
      </c>
      <c r="AS38" s="168">
        <f t="shared" si="34"/>
        <v>1</v>
      </c>
      <c r="AT38" s="160">
        <f t="shared" si="35"/>
        <v>0</v>
      </c>
      <c r="AU38" s="167">
        <f t="shared" si="36"/>
        <v>0</v>
      </c>
      <c r="AV38" s="168">
        <f t="shared" si="37"/>
        <v>1</v>
      </c>
      <c r="AW38" s="160">
        <f t="shared" si="38"/>
        <v>0</v>
      </c>
      <c r="AX38" s="167">
        <f t="shared" si="39"/>
        <v>0</v>
      </c>
      <c r="AY38" s="168">
        <f t="shared" si="40"/>
        <v>1</v>
      </c>
      <c r="AZ38" s="160">
        <f t="shared" si="0"/>
        <v>0</v>
      </c>
      <c r="BA38" s="167">
        <f t="shared" si="41"/>
        <v>0</v>
      </c>
      <c r="BB38" s="168">
        <f t="shared" si="42"/>
        <v>1</v>
      </c>
      <c r="BC38" s="160">
        <f t="shared" si="43"/>
        <v>0</v>
      </c>
    </row>
    <row r="39" spans="1:55" ht="17.45" customHeight="1" x14ac:dyDescent="0.2">
      <c r="A39" s="111"/>
      <c r="C39" s="192"/>
      <c r="D39" s="192"/>
      <c r="E39" s="192"/>
      <c r="F39" s="158">
        <f>DATOS!$E$10</f>
        <v>2020</v>
      </c>
      <c r="G39" s="194">
        <v>0.05</v>
      </c>
      <c r="H39" s="192"/>
      <c r="I39" s="178"/>
      <c r="J39" s="166">
        <f t="shared" si="1"/>
        <v>0</v>
      </c>
      <c r="K39" s="160">
        <f t="shared" si="2"/>
        <v>0</v>
      </c>
      <c r="L39" s="160">
        <f t="shared" si="3"/>
        <v>0</v>
      </c>
      <c r="M39" s="160">
        <f t="shared" si="4"/>
        <v>0</v>
      </c>
      <c r="N39" s="160">
        <f t="shared" si="5"/>
        <v>0</v>
      </c>
      <c r="O39" s="195"/>
      <c r="P39" s="167">
        <f t="shared" si="6"/>
        <v>0</v>
      </c>
      <c r="Q39" s="168">
        <f t="shared" si="7"/>
        <v>1</v>
      </c>
      <c r="R39" s="160">
        <f t="shared" si="8"/>
        <v>0</v>
      </c>
      <c r="T39" s="40">
        <f t="shared" si="9"/>
        <v>0</v>
      </c>
      <c r="U39" s="42">
        <f t="shared" si="10"/>
        <v>1</v>
      </c>
      <c r="V39" s="160">
        <f t="shared" si="11"/>
        <v>0</v>
      </c>
      <c r="W39" s="167">
        <f t="shared" si="12"/>
        <v>0</v>
      </c>
      <c r="X39" s="168">
        <f t="shared" si="13"/>
        <v>1</v>
      </c>
      <c r="Y39" s="160">
        <f t="shared" si="14"/>
        <v>0</v>
      </c>
      <c r="Z39" s="167">
        <f t="shared" si="15"/>
        <v>0</v>
      </c>
      <c r="AA39" s="168">
        <f t="shared" si="16"/>
        <v>1</v>
      </c>
      <c r="AB39" s="160">
        <f t="shared" si="17"/>
        <v>0</v>
      </c>
      <c r="AC39" s="167">
        <f t="shared" si="18"/>
        <v>0</v>
      </c>
      <c r="AD39" s="168">
        <f t="shared" si="19"/>
        <v>1</v>
      </c>
      <c r="AE39" s="160">
        <f t="shared" si="20"/>
        <v>0</v>
      </c>
      <c r="AF39" s="167">
        <f t="shared" si="21"/>
        <v>0</v>
      </c>
      <c r="AG39" s="168">
        <f t="shared" si="22"/>
        <v>1</v>
      </c>
      <c r="AH39" s="160">
        <f t="shared" si="23"/>
        <v>0</v>
      </c>
      <c r="AI39" s="167">
        <f t="shared" si="24"/>
        <v>0</v>
      </c>
      <c r="AJ39" s="168">
        <f t="shared" si="25"/>
        <v>1</v>
      </c>
      <c r="AK39" s="160">
        <f t="shared" si="26"/>
        <v>0</v>
      </c>
      <c r="AL39" s="167">
        <f t="shared" si="27"/>
        <v>0</v>
      </c>
      <c r="AM39" s="168">
        <f t="shared" si="28"/>
        <v>1</v>
      </c>
      <c r="AN39" s="160">
        <f t="shared" si="29"/>
        <v>0</v>
      </c>
      <c r="AO39" s="167">
        <f t="shared" si="30"/>
        <v>0</v>
      </c>
      <c r="AP39" s="168">
        <f t="shared" si="31"/>
        <v>1</v>
      </c>
      <c r="AQ39" s="160">
        <f t="shared" si="32"/>
        <v>0</v>
      </c>
      <c r="AR39" s="167">
        <f t="shared" si="33"/>
        <v>0</v>
      </c>
      <c r="AS39" s="168">
        <f t="shared" si="34"/>
        <v>1</v>
      </c>
      <c r="AT39" s="160">
        <f t="shared" si="35"/>
        <v>0</v>
      </c>
      <c r="AU39" s="167">
        <f t="shared" si="36"/>
        <v>0</v>
      </c>
      <c r="AV39" s="168">
        <f t="shared" si="37"/>
        <v>1</v>
      </c>
      <c r="AW39" s="160">
        <f t="shared" si="38"/>
        <v>0</v>
      </c>
      <c r="AX39" s="167">
        <f t="shared" si="39"/>
        <v>0</v>
      </c>
      <c r="AY39" s="168">
        <f t="shared" si="40"/>
        <v>1</v>
      </c>
      <c r="AZ39" s="160">
        <f t="shared" si="0"/>
        <v>0</v>
      </c>
      <c r="BA39" s="167">
        <f t="shared" si="41"/>
        <v>0</v>
      </c>
      <c r="BB39" s="168">
        <f t="shared" si="42"/>
        <v>1</v>
      </c>
      <c r="BC39" s="160">
        <f t="shared" si="43"/>
        <v>0</v>
      </c>
    </row>
    <row r="40" spans="1:55" ht="17.45" customHeight="1" x14ac:dyDescent="0.2">
      <c r="A40" s="111"/>
      <c r="C40" s="192"/>
      <c r="D40" s="192"/>
      <c r="E40" s="192"/>
      <c r="F40" s="158">
        <f>DATOS!$E$10</f>
        <v>2020</v>
      </c>
      <c r="G40" s="194">
        <v>0.05</v>
      </c>
      <c r="H40" s="192"/>
      <c r="I40" s="178"/>
      <c r="J40" s="166">
        <f t="shared" si="1"/>
        <v>0</v>
      </c>
      <c r="K40" s="160">
        <f t="shared" si="2"/>
        <v>0</v>
      </c>
      <c r="L40" s="160">
        <f t="shared" si="3"/>
        <v>0</v>
      </c>
      <c r="M40" s="160">
        <f t="shared" si="4"/>
        <v>0</v>
      </c>
      <c r="N40" s="160">
        <f t="shared" si="5"/>
        <v>0</v>
      </c>
      <c r="O40" s="195"/>
      <c r="P40" s="167">
        <f t="shared" si="6"/>
        <v>0</v>
      </c>
      <c r="Q40" s="168">
        <f t="shared" si="7"/>
        <v>1</v>
      </c>
      <c r="R40" s="160">
        <f t="shared" si="8"/>
        <v>0</v>
      </c>
      <c r="T40" s="40">
        <f t="shared" si="9"/>
        <v>0</v>
      </c>
      <c r="U40" s="42">
        <f t="shared" si="10"/>
        <v>1</v>
      </c>
      <c r="V40" s="160">
        <f t="shared" si="11"/>
        <v>0</v>
      </c>
      <c r="W40" s="167">
        <f t="shared" si="12"/>
        <v>0</v>
      </c>
      <c r="X40" s="168">
        <f t="shared" si="13"/>
        <v>1</v>
      </c>
      <c r="Y40" s="160">
        <f t="shared" si="14"/>
        <v>0</v>
      </c>
      <c r="Z40" s="167">
        <f t="shared" si="15"/>
        <v>0</v>
      </c>
      <c r="AA40" s="168">
        <f t="shared" si="16"/>
        <v>1</v>
      </c>
      <c r="AB40" s="160">
        <f t="shared" si="17"/>
        <v>0</v>
      </c>
      <c r="AC40" s="167">
        <f t="shared" si="18"/>
        <v>0</v>
      </c>
      <c r="AD40" s="168">
        <f t="shared" si="19"/>
        <v>1</v>
      </c>
      <c r="AE40" s="160">
        <f t="shared" si="20"/>
        <v>0</v>
      </c>
      <c r="AF40" s="167">
        <f t="shared" si="21"/>
        <v>0</v>
      </c>
      <c r="AG40" s="168">
        <f t="shared" si="22"/>
        <v>1</v>
      </c>
      <c r="AH40" s="160">
        <f t="shared" si="23"/>
        <v>0</v>
      </c>
      <c r="AI40" s="167">
        <f t="shared" si="24"/>
        <v>0</v>
      </c>
      <c r="AJ40" s="168">
        <f t="shared" si="25"/>
        <v>1</v>
      </c>
      <c r="AK40" s="160">
        <f t="shared" si="26"/>
        <v>0</v>
      </c>
      <c r="AL40" s="167">
        <f t="shared" si="27"/>
        <v>0</v>
      </c>
      <c r="AM40" s="168">
        <f t="shared" si="28"/>
        <v>1</v>
      </c>
      <c r="AN40" s="160">
        <f t="shared" si="29"/>
        <v>0</v>
      </c>
      <c r="AO40" s="167">
        <f t="shared" si="30"/>
        <v>0</v>
      </c>
      <c r="AP40" s="168">
        <f t="shared" si="31"/>
        <v>1</v>
      </c>
      <c r="AQ40" s="160">
        <f t="shared" si="32"/>
        <v>0</v>
      </c>
      <c r="AR40" s="167">
        <f t="shared" si="33"/>
        <v>0</v>
      </c>
      <c r="AS40" s="168">
        <f t="shared" si="34"/>
        <v>1</v>
      </c>
      <c r="AT40" s="160">
        <f t="shared" si="35"/>
        <v>0</v>
      </c>
      <c r="AU40" s="167">
        <f t="shared" si="36"/>
        <v>0</v>
      </c>
      <c r="AV40" s="168">
        <f t="shared" si="37"/>
        <v>1</v>
      </c>
      <c r="AW40" s="160">
        <f t="shared" si="38"/>
        <v>0</v>
      </c>
      <c r="AX40" s="167">
        <f t="shared" si="39"/>
        <v>0</v>
      </c>
      <c r="AY40" s="168">
        <f t="shared" si="40"/>
        <v>1</v>
      </c>
      <c r="AZ40" s="160">
        <f t="shared" si="0"/>
        <v>0</v>
      </c>
      <c r="BA40" s="167">
        <f t="shared" si="41"/>
        <v>0</v>
      </c>
      <c r="BB40" s="168">
        <f t="shared" si="42"/>
        <v>1</v>
      </c>
      <c r="BC40" s="160">
        <f t="shared" si="43"/>
        <v>0</v>
      </c>
    </row>
    <row r="41" spans="1:55" ht="17.45" customHeight="1" x14ac:dyDescent="0.2">
      <c r="A41" s="111"/>
      <c r="C41" s="192"/>
      <c r="D41" s="192"/>
      <c r="E41" s="192"/>
      <c r="F41" s="158">
        <f>DATOS!$E$10</f>
        <v>2020</v>
      </c>
      <c r="G41" s="194">
        <v>0.05</v>
      </c>
      <c r="H41" s="192"/>
      <c r="I41" s="178"/>
      <c r="J41" s="166">
        <f t="shared" si="1"/>
        <v>0</v>
      </c>
      <c r="K41" s="160">
        <f t="shared" si="2"/>
        <v>0</v>
      </c>
      <c r="L41" s="160">
        <f t="shared" si="3"/>
        <v>0</v>
      </c>
      <c r="M41" s="160">
        <f t="shared" si="4"/>
        <v>0</v>
      </c>
      <c r="N41" s="160">
        <f t="shared" si="5"/>
        <v>0</v>
      </c>
      <c r="O41" s="195"/>
      <c r="P41" s="167">
        <f t="shared" si="6"/>
        <v>0</v>
      </c>
      <c r="Q41" s="168">
        <f t="shared" si="7"/>
        <v>1</v>
      </c>
      <c r="R41" s="160">
        <f t="shared" si="8"/>
        <v>0</v>
      </c>
      <c r="T41" s="40">
        <f t="shared" si="9"/>
        <v>0</v>
      </c>
      <c r="U41" s="42">
        <f t="shared" si="10"/>
        <v>1</v>
      </c>
      <c r="V41" s="160">
        <f t="shared" si="11"/>
        <v>0</v>
      </c>
      <c r="W41" s="167">
        <f t="shared" si="12"/>
        <v>0</v>
      </c>
      <c r="X41" s="168">
        <f t="shared" si="13"/>
        <v>1</v>
      </c>
      <c r="Y41" s="160">
        <f t="shared" si="14"/>
        <v>0</v>
      </c>
      <c r="Z41" s="167">
        <f t="shared" si="15"/>
        <v>0</v>
      </c>
      <c r="AA41" s="168">
        <f t="shared" si="16"/>
        <v>1</v>
      </c>
      <c r="AB41" s="160">
        <f t="shared" si="17"/>
        <v>0</v>
      </c>
      <c r="AC41" s="167">
        <f t="shared" si="18"/>
        <v>0</v>
      </c>
      <c r="AD41" s="168">
        <f t="shared" si="19"/>
        <v>1</v>
      </c>
      <c r="AE41" s="160">
        <f t="shared" si="20"/>
        <v>0</v>
      </c>
      <c r="AF41" s="167">
        <f t="shared" si="21"/>
        <v>0</v>
      </c>
      <c r="AG41" s="168">
        <f t="shared" si="22"/>
        <v>1</v>
      </c>
      <c r="AH41" s="160">
        <f t="shared" si="23"/>
        <v>0</v>
      </c>
      <c r="AI41" s="167">
        <f t="shared" si="24"/>
        <v>0</v>
      </c>
      <c r="AJ41" s="168">
        <f t="shared" si="25"/>
        <v>1</v>
      </c>
      <c r="AK41" s="160">
        <f t="shared" si="26"/>
        <v>0</v>
      </c>
      <c r="AL41" s="167">
        <f t="shared" si="27"/>
        <v>0</v>
      </c>
      <c r="AM41" s="168">
        <f t="shared" si="28"/>
        <v>1</v>
      </c>
      <c r="AN41" s="160">
        <f t="shared" si="29"/>
        <v>0</v>
      </c>
      <c r="AO41" s="167">
        <f t="shared" si="30"/>
        <v>0</v>
      </c>
      <c r="AP41" s="168">
        <f t="shared" si="31"/>
        <v>1</v>
      </c>
      <c r="AQ41" s="160">
        <f t="shared" si="32"/>
        <v>0</v>
      </c>
      <c r="AR41" s="167">
        <f t="shared" si="33"/>
        <v>0</v>
      </c>
      <c r="AS41" s="168">
        <f t="shared" si="34"/>
        <v>1</v>
      </c>
      <c r="AT41" s="160">
        <f t="shared" si="35"/>
        <v>0</v>
      </c>
      <c r="AU41" s="167">
        <f t="shared" si="36"/>
        <v>0</v>
      </c>
      <c r="AV41" s="168">
        <f t="shared" si="37"/>
        <v>1</v>
      </c>
      <c r="AW41" s="160">
        <f t="shared" si="38"/>
        <v>0</v>
      </c>
      <c r="AX41" s="167">
        <f t="shared" si="39"/>
        <v>0</v>
      </c>
      <c r="AY41" s="168">
        <f t="shared" si="40"/>
        <v>1</v>
      </c>
      <c r="AZ41" s="160">
        <f t="shared" si="0"/>
        <v>0</v>
      </c>
      <c r="BA41" s="167">
        <f t="shared" si="41"/>
        <v>0</v>
      </c>
      <c r="BB41" s="168">
        <f t="shared" si="42"/>
        <v>1</v>
      </c>
      <c r="BC41" s="160">
        <f t="shared" si="43"/>
        <v>0</v>
      </c>
    </row>
    <row r="42" spans="1:55" ht="17.45" customHeight="1" x14ac:dyDescent="0.2">
      <c r="A42" s="111"/>
      <c r="C42" s="192"/>
      <c r="D42" s="192"/>
      <c r="E42" s="192"/>
      <c r="F42" s="158">
        <f>DATOS!$E$10</f>
        <v>2020</v>
      </c>
      <c r="G42" s="194">
        <v>0.05</v>
      </c>
      <c r="H42" s="192"/>
      <c r="I42" s="178"/>
      <c r="J42" s="166">
        <f t="shared" si="1"/>
        <v>0</v>
      </c>
      <c r="K42" s="160">
        <f t="shared" si="2"/>
        <v>0</v>
      </c>
      <c r="L42" s="160">
        <f t="shared" si="3"/>
        <v>0</v>
      </c>
      <c r="M42" s="160">
        <f t="shared" si="4"/>
        <v>0</v>
      </c>
      <c r="N42" s="160">
        <f t="shared" si="5"/>
        <v>0</v>
      </c>
      <c r="O42" s="195"/>
      <c r="P42" s="167">
        <f t="shared" si="6"/>
        <v>0</v>
      </c>
      <c r="Q42" s="168">
        <f t="shared" si="7"/>
        <v>1</v>
      </c>
      <c r="R42" s="160">
        <f t="shared" si="8"/>
        <v>0</v>
      </c>
      <c r="T42" s="40">
        <f t="shared" si="9"/>
        <v>0</v>
      </c>
      <c r="U42" s="42">
        <f t="shared" si="10"/>
        <v>1</v>
      </c>
      <c r="V42" s="160">
        <f t="shared" si="11"/>
        <v>0</v>
      </c>
      <c r="W42" s="167">
        <f t="shared" si="12"/>
        <v>0</v>
      </c>
      <c r="X42" s="168">
        <f t="shared" si="13"/>
        <v>1</v>
      </c>
      <c r="Y42" s="160">
        <f t="shared" si="14"/>
        <v>0</v>
      </c>
      <c r="Z42" s="167">
        <f t="shared" si="15"/>
        <v>0</v>
      </c>
      <c r="AA42" s="168">
        <f t="shared" si="16"/>
        <v>1</v>
      </c>
      <c r="AB42" s="160">
        <f t="shared" si="17"/>
        <v>0</v>
      </c>
      <c r="AC42" s="167">
        <f t="shared" si="18"/>
        <v>0</v>
      </c>
      <c r="AD42" s="168">
        <f t="shared" si="19"/>
        <v>1</v>
      </c>
      <c r="AE42" s="160">
        <f t="shared" si="20"/>
        <v>0</v>
      </c>
      <c r="AF42" s="167">
        <f t="shared" si="21"/>
        <v>0</v>
      </c>
      <c r="AG42" s="168">
        <f t="shared" si="22"/>
        <v>1</v>
      </c>
      <c r="AH42" s="160">
        <f t="shared" si="23"/>
        <v>0</v>
      </c>
      <c r="AI42" s="167">
        <f t="shared" si="24"/>
        <v>0</v>
      </c>
      <c r="AJ42" s="168">
        <f t="shared" si="25"/>
        <v>1</v>
      </c>
      <c r="AK42" s="160">
        <f t="shared" si="26"/>
        <v>0</v>
      </c>
      <c r="AL42" s="167">
        <f t="shared" si="27"/>
        <v>0</v>
      </c>
      <c r="AM42" s="168">
        <f t="shared" si="28"/>
        <v>1</v>
      </c>
      <c r="AN42" s="160">
        <f t="shared" si="29"/>
        <v>0</v>
      </c>
      <c r="AO42" s="167">
        <f t="shared" si="30"/>
        <v>0</v>
      </c>
      <c r="AP42" s="168">
        <f t="shared" si="31"/>
        <v>1</v>
      </c>
      <c r="AQ42" s="160">
        <f t="shared" si="32"/>
        <v>0</v>
      </c>
      <c r="AR42" s="167">
        <f t="shared" si="33"/>
        <v>0</v>
      </c>
      <c r="AS42" s="168">
        <f t="shared" si="34"/>
        <v>1</v>
      </c>
      <c r="AT42" s="160">
        <f t="shared" si="35"/>
        <v>0</v>
      </c>
      <c r="AU42" s="167">
        <f t="shared" si="36"/>
        <v>0</v>
      </c>
      <c r="AV42" s="168">
        <f t="shared" si="37"/>
        <v>1</v>
      </c>
      <c r="AW42" s="160">
        <f t="shared" si="38"/>
        <v>0</v>
      </c>
      <c r="AX42" s="167">
        <f t="shared" si="39"/>
        <v>0</v>
      </c>
      <c r="AY42" s="168">
        <f t="shared" si="40"/>
        <v>1</v>
      </c>
      <c r="AZ42" s="160">
        <f t="shared" si="0"/>
        <v>0</v>
      </c>
      <c r="BA42" s="167">
        <f t="shared" si="41"/>
        <v>0</v>
      </c>
      <c r="BB42" s="168">
        <f t="shared" si="42"/>
        <v>1</v>
      </c>
      <c r="BC42" s="160">
        <f t="shared" si="43"/>
        <v>0</v>
      </c>
    </row>
    <row r="43" spans="1:55" ht="17.45" customHeight="1" x14ac:dyDescent="0.2">
      <c r="A43" s="111"/>
      <c r="C43" s="192"/>
      <c r="D43" s="192"/>
      <c r="E43" s="192"/>
      <c r="F43" s="158">
        <f>DATOS!$E$10</f>
        <v>2020</v>
      </c>
      <c r="G43" s="194">
        <v>0.05</v>
      </c>
      <c r="H43" s="192"/>
      <c r="I43" s="178"/>
      <c r="J43" s="166">
        <f t="shared" ref="J43:J63" si="44">IF(E43=0,0,IF(E43=F43,0,IF((((F43)-E43)*12)-D43&gt;1/G43*12,1/G43*12,(((F43)-E43)*12)-D43)))</f>
        <v>0</v>
      </c>
      <c r="K43" s="160">
        <f t="shared" ref="K43:K63" si="45">I43*G43/12*J43</f>
        <v>0</v>
      </c>
      <c r="L43" s="160">
        <f t="shared" ref="L43:L63" si="46">I43-K43</f>
        <v>0</v>
      </c>
      <c r="M43" s="160">
        <f t="shared" ref="M43:M63" si="47">I43*G43/12</f>
        <v>0</v>
      </c>
      <c r="N43" s="160">
        <f t="shared" ref="N43:N63" si="48">IF(F43=E43,(12-D43)*M43,IF(K43+(M43*12)&gt;I43,I43-K43,M43*12))</f>
        <v>0</v>
      </c>
      <c r="O43" s="195"/>
      <c r="P43" s="167">
        <f t="shared" ref="P43:P63" si="49">IF(E43=0,0,IF(E43=F43,LOOKUP(D43,$V$1:$BC$1,$V$2:$BC$2),$AK$19))</f>
        <v>0</v>
      </c>
      <c r="Q43" s="168">
        <f t="shared" ref="Q43:Q63" si="50">IF(O43=0,1,ROUND(P43/O43,4))</f>
        <v>1</v>
      </c>
      <c r="R43" s="160">
        <f t="shared" ref="R43:R63" si="51">N43*Q43</f>
        <v>0</v>
      </c>
      <c r="T43" s="40">
        <f t="shared" ref="T43:T63" si="52">IF($E43=0,0,IF($E43=$F43,LOOKUP($D43,$T$4:$T$15,V$4:V$15),V$3))</f>
        <v>0</v>
      </c>
      <c r="U43" s="42">
        <f t="shared" ref="U43:U63" si="53">IF($O43=0,1,T43/$O43)</f>
        <v>1</v>
      </c>
      <c r="V43" s="160">
        <f t="shared" ref="V43:V63" si="54">(IF(F43=E43,IF(D43&gt;=1,0,M43*(1-D43)*U43),IF(J43+1&lt;=(1/G43*12),(M43*1*U43),0)))</f>
        <v>0</v>
      </c>
      <c r="W43" s="167">
        <f t="shared" ref="W43:W63" si="55">IF($E43=0,0,IF($E43=$F43,LOOKUP($D43,$T$4:$T$15,Y$4:Y$15),Y$3))</f>
        <v>0</v>
      </c>
      <c r="X43" s="168">
        <f t="shared" ref="X43:X63" si="56">IF($O43=0,1,W43/$O43)</f>
        <v>1</v>
      </c>
      <c r="Y43" s="160">
        <f t="shared" ref="Y43:Y63" si="57">((IF(F43=E43,IF(D43&gt;=2,0,(M43*(2-D43)*X43)-(V43)),IF(J43+2&lt;=(1/G43*12),(M43*2*X43)-(V43),0))))</f>
        <v>0</v>
      </c>
      <c r="Z43" s="167">
        <f t="shared" ref="Z43:Z63" si="58">IF($E43=0,0,IF($E43=$F43,LOOKUP($D43,$T$4:$T$15,AB$4:AB$15),AB$3))</f>
        <v>0</v>
      </c>
      <c r="AA43" s="168">
        <f t="shared" ref="AA43:AA63" si="59">IF($O43=0,1,Z43/$O43)</f>
        <v>1</v>
      </c>
      <c r="AB43" s="160">
        <f t="shared" ref="AB43:AB63" si="60">((IF(F43=E43,IF(D43&gt;=3,0,(M43*(3-D43)*AA43)-(V43+Y43)),IF(J43+3&lt;=(1/G43*12),(M43*3*AA43)-(V43+Y43),0))))</f>
        <v>0</v>
      </c>
      <c r="AC43" s="167">
        <f t="shared" ref="AC43:AC63" si="61">IF($E43=0,0,IF($E43=$F43,LOOKUP($D43,$T$4:$T$15,AE$4:AE$15),AE$3))</f>
        <v>0</v>
      </c>
      <c r="AD43" s="168">
        <f t="shared" ref="AD43:AD63" si="62">IF($O43=0,1,AC43/$O43)</f>
        <v>1</v>
      </c>
      <c r="AE43" s="160">
        <f t="shared" ref="AE43:AE63" si="63">((IF(F43=E43,IF(D43&gt;=4,0,(M43*(4-D43)*AD43)-(V43+Y43+AB43)),IF(J43+4&lt;=(1/G43*12),(M43*4*AD43)-(V43+Y43+AB43),0))))</f>
        <v>0</v>
      </c>
      <c r="AF43" s="167">
        <f t="shared" ref="AF43:AF63" si="64">IF($E43=0,0,IF($E43=$F43,LOOKUP($D43,$T$4:$T$15,AH$4:AH$15),AH$3))</f>
        <v>0</v>
      </c>
      <c r="AG43" s="168">
        <f t="shared" ref="AG43:AG63" si="65">IF($O43=0,1,AF43/$O43)</f>
        <v>1</v>
      </c>
      <c r="AH43" s="160">
        <f t="shared" ref="AH43:AH63" si="66">((IF(F43=E43,IF(D43&gt;=5,0,(M43*(5-D43)*AG43)-(V43+Y43+AB43+AE43)),IF(J43+5&lt;=(1/G43*12),(M43*5*AG43)-(V43+Y43+AB43+AE43),0))))</f>
        <v>0</v>
      </c>
      <c r="AI43" s="167">
        <f t="shared" ref="AI43:AI63" si="67">IF($E43=0,0,IF($E43=$F43,LOOKUP($D43,$T$4:$T$15,AK$4:AK$15),AK$3))</f>
        <v>0</v>
      </c>
      <c r="AJ43" s="168">
        <f t="shared" ref="AJ43:AJ63" si="68">IF($O43=0,1,AI43/$O43)</f>
        <v>1</v>
      </c>
      <c r="AK43" s="160">
        <f t="shared" ref="AK43:AK63" si="69">((IF(F43=E43,IF(D43&gt;=6,0,(M43*(6-D43)*AJ43)-(V43+Y43+AB43+AE43+AH43)),IF(J43+6&lt;=(1/G43*12),(M43*6*AJ43)-(V43+Y43+AB43+AE43+AH43),0))))</f>
        <v>0</v>
      </c>
      <c r="AL43" s="167">
        <f t="shared" ref="AL43:AL63" si="70">IF($E43=0,0,IF($E43=$F43,LOOKUP($D43,$T$4:$T$15,AN$4:AN$15),AN$3))</f>
        <v>0</v>
      </c>
      <c r="AM43" s="168">
        <f t="shared" ref="AM43:AM63" si="71">IF($O43=0,1,AL43/$O43)</f>
        <v>1</v>
      </c>
      <c r="AN43" s="160">
        <f t="shared" ref="AN43:AN63" si="72">((IF(F43=E43,IF(D43&gt;=7,0,(M43*(7-D43)*AM43)-(V43+Y43+AB43+AE43+AH43+AK43)),IF(J43+7&lt;=(1/G43*12),(M43*7*AM43)-(V43+Y43+AB43+AE43+AH43+AK43),0))))</f>
        <v>0</v>
      </c>
      <c r="AO43" s="167">
        <f t="shared" ref="AO43:AO63" si="73">IF($E43=0,0,IF($E43=$F43,LOOKUP($D43,$T$4:$T$15,AQ$4:AQ$15),AQ$3))</f>
        <v>0</v>
      </c>
      <c r="AP43" s="168">
        <f t="shared" ref="AP43:AP63" si="74">IF($O43=0,1,AO43/$O43)</f>
        <v>1</v>
      </c>
      <c r="AQ43" s="160">
        <f t="shared" ref="AQ43:AQ63" si="75">((IF(F43=E43,IF(D43&gt;=8,0,(M43*(8-D43)*AP43)-(V43+Y43+AB43+AE43+AH43+AK43+AN43)),IF(J43+8&lt;=(1/G43*12),(M43*8*AP43)-(V43+Y43+AB43+AE43+AH43+AK43+AN43),0))))</f>
        <v>0</v>
      </c>
      <c r="AR43" s="167">
        <f t="shared" ref="AR43:AR63" si="76">IF($E43=0,0,IF($E43=$F43,LOOKUP($D43,$T$4:$T$15,AT$4:AT$15),AT$3))</f>
        <v>0</v>
      </c>
      <c r="AS43" s="168">
        <f t="shared" ref="AS43:AS63" si="77">IF($O43=0,1,AR43/$O43)</f>
        <v>1</v>
      </c>
      <c r="AT43" s="160">
        <f t="shared" ref="AT43:AT63" si="78">((IF(F43=E43,IF(D43&gt;=9,0,(M43*(9-D43)*AS43)-(V43+Y43+AB43+AE43+AH43+AK43+AN43+AQ43)),IF(J43+9&lt;=(1/G43*12),(M43*9*AS43)-(V43+Y43+AB43+AE43+AH43+AK43+AN43+AQ43),0))))</f>
        <v>0</v>
      </c>
      <c r="AU43" s="167">
        <f t="shared" ref="AU43:AU63" si="79">IF($E43=0,0,IF($E43=$F43,LOOKUP($D43,$T$4:$T$15,AW$4:AW$15),AW$3))</f>
        <v>0</v>
      </c>
      <c r="AV43" s="168">
        <f t="shared" ref="AV43:AV63" si="80">IF($O43=0,1,AU43/$O43)</f>
        <v>1</v>
      </c>
      <c r="AW43" s="160">
        <f t="shared" ref="AW43:AW63" si="81">((IF(F43=E43,IF(D43&gt;=10,0,(M43*(10-D43)*AV43)-(V43+Y43+AB43+AE43+AH43+AK43+AN43+AQ43+AT43)),IF(J43+10&lt;=(1/G43*12),(M43*10*AV43)-(V43+Y43+AB43+AE43+AH43+AK43+AN43+AQ43+AT43),0))))</f>
        <v>0</v>
      </c>
      <c r="AX43" s="167">
        <f t="shared" ref="AX43:AX63" si="82">IF($E43=0,0,IF($E43=$F43,LOOKUP($D43,$T$4:$T$15,AZ$4:AZ$15),AZ$3))</f>
        <v>0</v>
      </c>
      <c r="AY43" s="168">
        <f t="shared" ref="AY43:AY63" si="83">IF($O43=0,1,AX43/$O43)</f>
        <v>1</v>
      </c>
      <c r="AZ43" s="160">
        <f t="shared" ref="AZ43:AZ63" si="84">((IF(F43=E43,IF(D43&gt;=11,0,(M43*(11-D43)*AY43)-(V43+Y43+AB43+AE43+AH43+AK43+AN43+AQ43+AT43+AW43)),IF(J43+11&lt;=(1/G43*12),(M43*11*AY43)-(V43+Y43+AB43+AE43+AH43+AK43+AN43+AQ43+AT43+AW43),0))))</f>
        <v>0</v>
      </c>
      <c r="BA43" s="167">
        <f t="shared" ref="BA43:BA63" si="85">IF($E43=0,0,IF($E43=$F43,LOOKUP($D43,$T$4:$T$15,BC$4:BC$15),BC$3))</f>
        <v>0</v>
      </c>
      <c r="BB43" s="168">
        <f t="shared" ref="BB43:BB63" si="86">IF($O43=0,1,BA43/$O43)</f>
        <v>1</v>
      </c>
      <c r="BC43" s="160">
        <f t="shared" ref="BC43:BC63" si="87">((IF(F43=E43,IF(D43&gt;=12,0,(M43*(12-D43)*BB43)-(V43+Y43+AB43+AE43+AH43+AK43+AN43+AQ43+AT43+AW43+AZ43)),IF(J43+12&lt;=(1/G43*12),(M43*12*BB43)-(V43+Y43+AB43+AE43+AH43+AK43+AN43+AQ43+AT43+AW43+AZ43),0))))</f>
        <v>0</v>
      </c>
    </row>
    <row r="44" spans="1:55" ht="17.45" customHeight="1" x14ac:dyDescent="0.2">
      <c r="A44" s="111"/>
      <c r="C44" s="192"/>
      <c r="D44" s="192"/>
      <c r="E44" s="192"/>
      <c r="F44" s="158">
        <f>DATOS!$E$10</f>
        <v>2020</v>
      </c>
      <c r="G44" s="194">
        <v>0.05</v>
      </c>
      <c r="H44" s="192"/>
      <c r="I44" s="178"/>
      <c r="J44" s="166">
        <f t="shared" si="44"/>
        <v>0</v>
      </c>
      <c r="K44" s="160">
        <f t="shared" si="45"/>
        <v>0</v>
      </c>
      <c r="L44" s="160">
        <f t="shared" si="46"/>
        <v>0</v>
      </c>
      <c r="M44" s="160">
        <f t="shared" si="47"/>
        <v>0</v>
      </c>
      <c r="N44" s="160">
        <f t="shared" si="48"/>
        <v>0</v>
      </c>
      <c r="O44" s="195"/>
      <c r="P44" s="167">
        <f t="shared" si="49"/>
        <v>0</v>
      </c>
      <c r="Q44" s="168">
        <f t="shared" si="50"/>
        <v>1</v>
      </c>
      <c r="R44" s="160">
        <f t="shared" si="51"/>
        <v>0</v>
      </c>
      <c r="T44" s="40">
        <f t="shared" si="52"/>
        <v>0</v>
      </c>
      <c r="U44" s="42">
        <f t="shared" si="53"/>
        <v>1</v>
      </c>
      <c r="V44" s="160">
        <f t="shared" si="54"/>
        <v>0</v>
      </c>
      <c r="W44" s="167">
        <f t="shared" si="55"/>
        <v>0</v>
      </c>
      <c r="X44" s="168">
        <f t="shared" si="56"/>
        <v>1</v>
      </c>
      <c r="Y44" s="160">
        <f t="shared" si="57"/>
        <v>0</v>
      </c>
      <c r="Z44" s="167">
        <f t="shared" si="58"/>
        <v>0</v>
      </c>
      <c r="AA44" s="168">
        <f t="shared" si="59"/>
        <v>1</v>
      </c>
      <c r="AB44" s="160">
        <f t="shared" si="60"/>
        <v>0</v>
      </c>
      <c r="AC44" s="167">
        <f t="shared" si="61"/>
        <v>0</v>
      </c>
      <c r="AD44" s="168">
        <f t="shared" si="62"/>
        <v>1</v>
      </c>
      <c r="AE44" s="160">
        <f t="shared" si="63"/>
        <v>0</v>
      </c>
      <c r="AF44" s="167">
        <f t="shared" si="64"/>
        <v>0</v>
      </c>
      <c r="AG44" s="168">
        <f t="shared" si="65"/>
        <v>1</v>
      </c>
      <c r="AH44" s="160">
        <f t="shared" si="66"/>
        <v>0</v>
      </c>
      <c r="AI44" s="167">
        <f t="shared" si="67"/>
        <v>0</v>
      </c>
      <c r="AJ44" s="168">
        <f t="shared" si="68"/>
        <v>1</v>
      </c>
      <c r="AK44" s="160">
        <f t="shared" si="69"/>
        <v>0</v>
      </c>
      <c r="AL44" s="167">
        <f t="shared" si="70"/>
        <v>0</v>
      </c>
      <c r="AM44" s="168">
        <f t="shared" si="71"/>
        <v>1</v>
      </c>
      <c r="AN44" s="160">
        <f t="shared" si="72"/>
        <v>0</v>
      </c>
      <c r="AO44" s="167">
        <f t="shared" si="73"/>
        <v>0</v>
      </c>
      <c r="AP44" s="168">
        <f t="shared" si="74"/>
        <v>1</v>
      </c>
      <c r="AQ44" s="160">
        <f t="shared" si="75"/>
        <v>0</v>
      </c>
      <c r="AR44" s="167">
        <f t="shared" si="76"/>
        <v>0</v>
      </c>
      <c r="AS44" s="168">
        <f t="shared" si="77"/>
        <v>1</v>
      </c>
      <c r="AT44" s="160">
        <f t="shared" si="78"/>
        <v>0</v>
      </c>
      <c r="AU44" s="167">
        <f t="shared" si="79"/>
        <v>0</v>
      </c>
      <c r="AV44" s="168">
        <f t="shared" si="80"/>
        <v>1</v>
      </c>
      <c r="AW44" s="160">
        <f t="shared" si="81"/>
        <v>0</v>
      </c>
      <c r="AX44" s="167">
        <f t="shared" si="82"/>
        <v>0</v>
      </c>
      <c r="AY44" s="168">
        <f t="shared" si="83"/>
        <v>1</v>
      </c>
      <c r="AZ44" s="160">
        <f t="shared" si="84"/>
        <v>0</v>
      </c>
      <c r="BA44" s="167">
        <f t="shared" si="85"/>
        <v>0</v>
      </c>
      <c r="BB44" s="168">
        <f t="shared" si="86"/>
        <v>1</v>
      </c>
      <c r="BC44" s="160">
        <f t="shared" si="87"/>
        <v>0</v>
      </c>
    </row>
    <row r="45" spans="1:55" ht="17.45" customHeight="1" x14ac:dyDescent="0.2">
      <c r="A45" s="111"/>
      <c r="C45" s="192"/>
      <c r="D45" s="192"/>
      <c r="E45" s="192"/>
      <c r="F45" s="158">
        <f>DATOS!$E$10</f>
        <v>2020</v>
      </c>
      <c r="G45" s="194">
        <v>0.05</v>
      </c>
      <c r="H45" s="192"/>
      <c r="I45" s="178"/>
      <c r="J45" s="166">
        <f t="shared" si="44"/>
        <v>0</v>
      </c>
      <c r="K45" s="160">
        <f t="shared" si="45"/>
        <v>0</v>
      </c>
      <c r="L45" s="160">
        <f t="shared" si="46"/>
        <v>0</v>
      </c>
      <c r="M45" s="160">
        <f t="shared" si="47"/>
        <v>0</v>
      </c>
      <c r="N45" s="160">
        <f t="shared" si="48"/>
        <v>0</v>
      </c>
      <c r="O45" s="195"/>
      <c r="P45" s="167">
        <f t="shared" si="49"/>
        <v>0</v>
      </c>
      <c r="Q45" s="168">
        <f t="shared" si="50"/>
        <v>1</v>
      </c>
      <c r="R45" s="160">
        <f t="shared" si="51"/>
        <v>0</v>
      </c>
      <c r="T45" s="40">
        <f t="shared" si="52"/>
        <v>0</v>
      </c>
      <c r="U45" s="42">
        <f t="shared" si="53"/>
        <v>1</v>
      </c>
      <c r="V45" s="160">
        <f t="shared" si="54"/>
        <v>0</v>
      </c>
      <c r="W45" s="167">
        <f t="shared" si="55"/>
        <v>0</v>
      </c>
      <c r="X45" s="168">
        <f t="shared" si="56"/>
        <v>1</v>
      </c>
      <c r="Y45" s="160">
        <f t="shared" si="57"/>
        <v>0</v>
      </c>
      <c r="Z45" s="167">
        <f t="shared" si="58"/>
        <v>0</v>
      </c>
      <c r="AA45" s="168">
        <f t="shared" si="59"/>
        <v>1</v>
      </c>
      <c r="AB45" s="160">
        <f t="shared" si="60"/>
        <v>0</v>
      </c>
      <c r="AC45" s="167">
        <f t="shared" si="61"/>
        <v>0</v>
      </c>
      <c r="AD45" s="168">
        <f t="shared" si="62"/>
        <v>1</v>
      </c>
      <c r="AE45" s="160">
        <f t="shared" si="63"/>
        <v>0</v>
      </c>
      <c r="AF45" s="167">
        <f t="shared" si="64"/>
        <v>0</v>
      </c>
      <c r="AG45" s="168">
        <f t="shared" si="65"/>
        <v>1</v>
      </c>
      <c r="AH45" s="160">
        <f t="shared" si="66"/>
        <v>0</v>
      </c>
      <c r="AI45" s="167">
        <f t="shared" si="67"/>
        <v>0</v>
      </c>
      <c r="AJ45" s="168">
        <f t="shared" si="68"/>
        <v>1</v>
      </c>
      <c r="AK45" s="160">
        <f t="shared" si="69"/>
        <v>0</v>
      </c>
      <c r="AL45" s="167">
        <f t="shared" si="70"/>
        <v>0</v>
      </c>
      <c r="AM45" s="168">
        <f t="shared" si="71"/>
        <v>1</v>
      </c>
      <c r="AN45" s="160">
        <f t="shared" si="72"/>
        <v>0</v>
      </c>
      <c r="AO45" s="167">
        <f t="shared" si="73"/>
        <v>0</v>
      </c>
      <c r="AP45" s="168">
        <f t="shared" si="74"/>
        <v>1</v>
      </c>
      <c r="AQ45" s="160">
        <f t="shared" si="75"/>
        <v>0</v>
      </c>
      <c r="AR45" s="167">
        <f t="shared" si="76"/>
        <v>0</v>
      </c>
      <c r="AS45" s="168">
        <f t="shared" si="77"/>
        <v>1</v>
      </c>
      <c r="AT45" s="160">
        <f t="shared" si="78"/>
        <v>0</v>
      </c>
      <c r="AU45" s="167">
        <f t="shared" si="79"/>
        <v>0</v>
      </c>
      <c r="AV45" s="168">
        <f t="shared" si="80"/>
        <v>1</v>
      </c>
      <c r="AW45" s="160">
        <f t="shared" si="81"/>
        <v>0</v>
      </c>
      <c r="AX45" s="167">
        <f t="shared" si="82"/>
        <v>0</v>
      </c>
      <c r="AY45" s="168">
        <f t="shared" si="83"/>
        <v>1</v>
      </c>
      <c r="AZ45" s="160">
        <f t="shared" si="84"/>
        <v>0</v>
      </c>
      <c r="BA45" s="167">
        <f t="shared" si="85"/>
        <v>0</v>
      </c>
      <c r="BB45" s="168">
        <f t="shared" si="86"/>
        <v>1</v>
      </c>
      <c r="BC45" s="160">
        <f t="shared" si="87"/>
        <v>0</v>
      </c>
    </row>
    <row r="46" spans="1:55" ht="17.45" customHeight="1" x14ac:dyDescent="0.2">
      <c r="C46" s="192"/>
      <c r="D46" s="192"/>
      <c r="E46" s="192"/>
      <c r="F46" s="158">
        <f>DATOS!$E$10</f>
        <v>2020</v>
      </c>
      <c r="G46" s="194">
        <v>0.05</v>
      </c>
      <c r="H46" s="192"/>
      <c r="I46" s="178"/>
      <c r="J46" s="166">
        <f t="shared" si="44"/>
        <v>0</v>
      </c>
      <c r="K46" s="160">
        <f t="shared" si="45"/>
        <v>0</v>
      </c>
      <c r="L46" s="160">
        <f t="shared" si="46"/>
        <v>0</v>
      </c>
      <c r="M46" s="160">
        <f t="shared" si="47"/>
        <v>0</v>
      </c>
      <c r="N46" s="160">
        <f t="shared" si="48"/>
        <v>0</v>
      </c>
      <c r="O46" s="195"/>
      <c r="P46" s="167">
        <f t="shared" si="49"/>
        <v>0</v>
      </c>
      <c r="Q46" s="168">
        <f t="shared" si="50"/>
        <v>1</v>
      </c>
      <c r="R46" s="160">
        <f t="shared" si="51"/>
        <v>0</v>
      </c>
      <c r="T46" s="40">
        <f t="shared" si="52"/>
        <v>0</v>
      </c>
      <c r="U46" s="42">
        <f t="shared" si="53"/>
        <v>1</v>
      </c>
      <c r="V46" s="160">
        <f t="shared" si="54"/>
        <v>0</v>
      </c>
      <c r="W46" s="167">
        <f t="shared" si="55"/>
        <v>0</v>
      </c>
      <c r="X46" s="168">
        <f t="shared" si="56"/>
        <v>1</v>
      </c>
      <c r="Y46" s="160">
        <f t="shared" si="57"/>
        <v>0</v>
      </c>
      <c r="Z46" s="167">
        <f t="shared" si="58"/>
        <v>0</v>
      </c>
      <c r="AA46" s="168">
        <f t="shared" si="59"/>
        <v>1</v>
      </c>
      <c r="AB46" s="160">
        <f t="shared" si="60"/>
        <v>0</v>
      </c>
      <c r="AC46" s="167">
        <f t="shared" si="61"/>
        <v>0</v>
      </c>
      <c r="AD46" s="168">
        <f t="shared" si="62"/>
        <v>1</v>
      </c>
      <c r="AE46" s="160">
        <f t="shared" si="63"/>
        <v>0</v>
      </c>
      <c r="AF46" s="167">
        <f t="shared" si="64"/>
        <v>0</v>
      </c>
      <c r="AG46" s="168">
        <f t="shared" si="65"/>
        <v>1</v>
      </c>
      <c r="AH46" s="160">
        <f t="shared" si="66"/>
        <v>0</v>
      </c>
      <c r="AI46" s="167">
        <f t="shared" si="67"/>
        <v>0</v>
      </c>
      <c r="AJ46" s="168">
        <f t="shared" si="68"/>
        <v>1</v>
      </c>
      <c r="AK46" s="160">
        <f t="shared" si="69"/>
        <v>0</v>
      </c>
      <c r="AL46" s="167">
        <f t="shared" si="70"/>
        <v>0</v>
      </c>
      <c r="AM46" s="168">
        <f t="shared" si="71"/>
        <v>1</v>
      </c>
      <c r="AN46" s="160">
        <f t="shared" si="72"/>
        <v>0</v>
      </c>
      <c r="AO46" s="167">
        <f t="shared" si="73"/>
        <v>0</v>
      </c>
      <c r="AP46" s="168">
        <f t="shared" si="74"/>
        <v>1</v>
      </c>
      <c r="AQ46" s="160">
        <f t="shared" si="75"/>
        <v>0</v>
      </c>
      <c r="AR46" s="167">
        <f t="shared" si="76"/>
        <v>0</v>
      </c>
      <c r="AS46" s="168">
        <f t="shared" si="77"/>
        <v>1</v>
      </c>
      <c r="AT46" s="160">
        <f t="shared" si="78"/>
        <v>0</v>
      </c>
      <c r="AU46" s="167">
        <f t="shared" si="79"/>
        <v>0</v>
      </c>
      <c r="AV46" s="168">
        <f t="shared" si="80"/>
        <v>1</v>
      </c>
      <c r="AW46" s="160">
        <f t="shared" si="81"/>
        <v>0</v>
      </c>
      <c r="AX46" s="167">
        <f t="shared" si="82"/>
        <v>0</v>
      </c>
      <c r="AY46" s="168">
        <f t="shared" si="83"/>
        <v>1</v>
      </c>
      <c r="AZ46" s="160">
        <f t="shared" si="84"/>
        <v>0</v>
      </c>
      <c r="BA46" s="167">
        <f t="shared" si="85"/>
        <v>0</v>
      </c>
      <c r="BB46" s="168">
        <f t="shared" si="86"/>
        <v>1</v>
      </c>
      <c r="BC46" s="160">
        <f t="shared" si="87"/>
        <v>0</v>
      </c>
    </row>
    <row r="47" spans="1:55" ht="17.45" customHeight="1" x14ac:dyDescent="0.2">
      <c r="C47" s="192"/>
      <c r="D47" s="192"/>
      <c r="E47" s="192"/>
      <c r="F47" s="158">
        <f>DATOS!$E$10</f>
        <v>2020</v>
      </c>
      <c r="G47" s="194">
        <v>0.05</v>
      </c>
      <c r="H47" s="192"/>
      <c r="I47" s="178"/>
      <c r="J47" s="166">
        <f t="shared" si="44"/>
        <v>0</v>
      </c>
      <c r="K47" s="160">
        <f t="shared" si="45"/>
        <v>0</v>
      </c>
      <c r="L47" s="160">
        <f t="shared" si="46"/>
        <v>0</v>
      </c>
      <c r="M47" s="160">
        <f t="shared" si="47"/>
        <v>0</v>
      </c>
      <c r="N47" s="160">
        <f t="shared" si="48"/>
        <v>0</v>
      </c>
      <c r="O47" s="195"/>
      <c r="P47" s="167">
        <f t="shared" si="49"/>
        <v>0</v>
      </c>
      <c r="Q47" s="168">
        <f t="shared" si="50"/>
        <v>1</v>
      </c>
      <c r="R47" s="160">
        <f t="shared" si="51"/>
        <v>0</v>
      </c>
      <c r="T47" s="40">
        <f t="shared" si="52"/>
        <v>0</v>
      </c>
      <c r="U47" s="42">
        <f t="shared" si="53"/>
        <v>1</v>
      </c>
      <c r="V47" s="160">
        <f t="shared" si="54"/>
        <v>0</v>
      </c>
      <c r="W47" s="167">
        <f t="shared" si="55"/>
        <v>0</v>
      </c>
      <c r="X47" s="168">
        <f t="shared" si="56"/>
        <v>1</v>
      </c>
      <c r="Y47" s="160">
        <f t="shared" si="57"/>
        <v>0</v>
      </c>
      <c r="Z47" s="167">
        <f t="shared" si="58"/>
        <v>0</v>
      </c>
      <c r="AA47" s="168">
        <f t="shared" si="59"/>
        <v>1</v>
      </c>
      <c r="AB47" s="160">
        <f t="shared" si="60"/>
        <v>0</v>
      </c>
      <c r="AC47" s="167">
        <f t="shared" si="61"/>
        <v>0</v>
      </c>
      <c r="AD47" s="168">
        <f t="shared" si="62"/>
        <v>1</v>
      </c>
      <c r="AE47" s="160">
        <f t="shared" si="63"/>
        <v>0</v>
      </c>
      <c r="AF47" s="167">
        <f t="shared" si="64"/>
        <v>0</v>
      </c>
      <c r="AG47" s="168">
        <f t="shared" si="65"/>
        <v>1</v>
      </c>
      <c r="AH47" s="160">
        <f t="shared" si="66"/>
        <v>0</v>
      </c>
      <c r="AI47" s="167">
        <f t="shared" si="67"/>
        <v>0</v>
      </c>
      <c r="AJ47" s="168">
        <f t="shared" si="68"/>
        <v>1</v>
      </c>
      <c r="AK47" s="160">
        <f t="shared" si="69"/>
        <v>0</v>
      </c>
      <c r="AL47" s="167">
        <f t="shared" si="70"/>
        <v>0</v>
      </c>
      <c r="AM47" s="168">
        <f t="shared" si="71"/>
        <v>1</v>
      </c>
      <c r="AN47" s="160">
        <f t="shared" si="72"/>
        <v>0</v>
      </c>
      <c r="AO47" s="167">
        <f t="shared" si="73"/>
        <v>0</v>
      </c>
      <c r="AP47" s="168">
        <f t="shared" si="74"/>
        <v>1</v>
      </c>
      <c r="AQ47" s="160">
        <f t="shared" si="75"/>
        <v>0</v>
      </c>
      <c r="AR47" s="167">
        <f t="shared" si="76"/>
        <v>0</v>
      </c>
      <c r="AS47" s="168">
        <f t="shared" si="77"/>
        <v>1</v>
      </c>
      <c r="AT47" s="160">
        <f t="shared" si="78"/>
        <v>0</v>
      </c>
      <c r="AU47" s="167">
        <f t="shared" si="79"/>
        <v>0</v>
      </c>
      <c r="AV47" s="168">
        <f t="shared" si="80"/>
        <v>1</v>
      </c>
      <c r="AW47" s="160">
        <f t="shared" si="81"/>
        <v>0</v>
      </c>
      <c r="AX47" s="167">
        <f t="shared" si="82"/>
        <v>0</v>
      </c>
      <c r="AY47" s="168">
        <f t="shared" si="83"/>
        <v>1</v>
      </c>
      <c r="AZ47" s="160">
        <f t="shared" si="84"/>
        <v>0</v>
      </c>
      <c r="BA47" s="167">
        <f t="shared" si="85"/>
        <v>0</v>
      </c>
      <c r="BB47" s="168">
        <f t="shared" si="86"/>
        <v>1</v>
      </c>
      <c r="BC47" s="160">
        <f t="shared" si="87"/>
        <v>0</v>
      </c>
    </row>
    <row r="48" spans="1:55" ht="17.45" customHeight="1" x14ac:dyDescent="0.2">
      <c r="C48" s="192"/>
      <c r="D48" s="192"/>
      <c r="E48" s="192"/>
      <c r="F48" s="158">
        <f>DATOS!$E$10</f>
        <v>2020</v>
      </c>
      <c r="G48" s="194">
        <v>0.05</v>
      </c>
      <c r="H48" s="192"/>
      <c r="I48" s="178"/>
      <c r="J48" s="166">
        <f t="shared" si="44"/>
        <v>0</v>
      </c>
      <c r="K48" s="160">
        <f t="shared" si="45"/>
        <v>0</v>
      </c>
      <c r="L48" s="160">
        <f t="shared" si="46"/>
        <v>0</v>
      </c>
      <c r="M48" s="160">
        <f t="shared" si="47"/>
        <v>0</v>
      </c>
      <c r="N48" s="160">
        <f t="shared" si="48"/>
        <v>0</v>
      </c>
      <c r="O48" s="195"/>
      <c r="P48" s="167">
        <f t="shared" si="49"/>
        <v>0</v>
      </c>
      <c r="Q48" s="168">
        <f t="shared" si="50"/>
        <v>1</v>
      </c>
      <c r="R48" s="160">
        <f t="shared" si="51"/>
        <v>0</v>
      </c>
      <c r="T48" s="40">
        <f t="shared" si="52"/>
        <v>0</v>
      </c>
      <c r="U48" s="42">
        <f t="shared" si="53"/>
        <v>1</v>
      </c>
      <c r="V48" s="160">
        <f t="shared" si="54"/>
        <v>0</v>
      </c>
      <c r="W48" s="167">
        <f t="shared" si="55"/>
        <v>0</v>
      </c>
      <c r="X48" s="168">
        <f t="shared" si="56"/>
        <v>1</v>
      </c>
      <c r="Y48" s="160">
        <f t="shared" si="57"/>
        <v>0</v>
      </c>
      <c r="Z48" s="167">
        <f t="shared" si="58"/>
        <v>0</v>
      </c>
      <c r="AA48" s="168">
        <f t="shared" si="59"/>
        <v>1</v>
      </c>
      <c r="AB48" s="160">
        <f t="shared" si="60"/>
        <v>0</v>
      </c>
      <c r="AC48" s="167">
        <f t="shared" si="61"/>
        <v>0</v>
      </c>
      <c r="AD48" s="168">
        <f t="shared" si="62"/>
        <v>1</v>
      </c>
      <c r="AE48" s="160">
        <f t="shared" si="63"/>
        <v>0</v>
      </c>
      <c r="AF48" s="167">
        <f t="shared" si="64"/>
        <v>0</v>
      </c>
      <c r="AG48" s="168">
        <f t="shared" si="65"/>
        <v>1</v>
      </c>
      <c r="AH48" s="160">
        <f t="shared" si="66"/>
        <v>0</v>
      </c>
      <c r="AI48" s="167">
        <f t="shared" si="67"/>
        <v>0</v>
      </c>
      <c r="AJ48" s="168">
        <f t="shared" si="68"/>
        <v>1</v>
      </c>
      <c r="AK48" s="160">
        <f t="shared" si="69"/>
        <v>0</v>
      </c>
      <c r="AL48" s="167">
        <f t="shared" si="70"/>
        <v>0</v>
      </c>
      <c r="AM48" s="168">
        <f t="shared" si="71"/>
        <v>1</v>
      </c>
      <c r="AN48" s="160">
        <f t="shared" si="72"/>
        <v>0</v>
      </c>
      <c r="AO48" s="167">
        <f t="shared" si="73"/>
        <v>0</v>
      </c>
      <c r="AP48" s="168">
        <f t="shared" si="74"/>
        <v>1</v>
      </c>
      <c r="AQ48" s="160">
        <f t="shared" si="75"/>
        <v>0</v>
      </c>
      <c r="AR48" s="167">
        <f t="shared" si="76"/>
        <v>0</v>
      </c>
      <c r="AS48" s="168">
        <f t="shared" si="77"/>
        <v>1</v>
      </c>
      <c r="AT48" s="160">
        <f t="shared" si="78"/>
        <v>0</v>
      </c>
      <c r="AU48" s="167">
        <f t="shared" si="79"/>
        <v>0</v>
      </c>
      <c r="AV48" s="168">
        <f t="shared" si="80"/>
        <v>1</v>
      </c>
      <c r="AW48" s="160">
        <f t="shared" si="81"/>
        <v>0</v>
      </c>
      <c r="AX48" s="167">
        <f t="shared" si="82"/>
        <v>0</v>
      </c>
      <c r="AY48" s="168">
        <f t="shared" si="83"/>
        <v>1</v>
      </c>
      <c r="AZ48" s="160">
        <f t="shared" si="84"/>
        <v>0</v>
      </c>
      <c r="BA48" s="167">
        <f t="shared" si="85"/>
        <v>0</v>
      </c>
      <c r="BB48" s="168">
        <f t="shared" si="86"/>
        <v>1</v>
      </c>
      <c r="BC48" s="160">
        <f t="shared" si="87"/>
        <v>0</v>
      </c>
    </row>
    <row r="49" spans="3:55" ht="17.45" customHeight="1" x14ac:dyDescent="0.2">
      <c r="C49" s="192"/>
      <c r="D49" s="192"/>
      <c r="E49" s="192"/>
      <c r="F49" s="158">
        <f>DATOS!$E$10</f>
        <v>2020</v>
      </c>
      <c r="G49" s="194">
        <v>0.05</v>
      </c>
      <c r="H49" s="192"/>
      <c r="I49" s="178"/>
      <c r="J49" s="166">
        <f t="shared" si="44"/>
        <v>0</v>
      </c>
      <c r="K49" s="160">
        <f t="shared" si="45"/>
        <v>0</v>
      </c>
      <c r="L49" s="160">
        <f t="shared" si="46"/>
        <v>0</v>
      </c>
      <c r="M49" s="160">
        <f t="shared" si="47"/>
        <v>0</v>
      </c>
      <c r="N49" s="160">
        <f t="shared" si="48"/>
        <v>0</v>
      </c>
      <c r="O49" s="195"/>
      <c r="P49" s="167">
        <f t="shared" si="49"/>
        <v>0</v>
      </c>
      <c r="Q49" s="168">
        <f t="shared" si="50"/>
        <v>1</v>
      </c>
      <c r="R49" s="160">
        <f t="shared" si="51"/>
        <v>0</v>
      </c>
      <c r="T49" s="40">
        <f t="shared" si="52"/>
        <v>0</v>
      </c>
      <c r="U49" s="42">
        <f t="shared" si="53"/>
        <v>1</v>
      </c>
      <c r="V49" s="160">
        <f t="shared" si="54"/>
        <v>0</v>
      </c>
      <c r="W49" s="167">
        <f t="shared" si="55"/>
        <v>0</v>
      </c>
      <c r="X49" s="168">
        <f t="shared" si="56"/>
        <v>1</v>
      </c>
      <c r="Y49" s="160">
        <f t="shared" si="57"/>
        <v>0</v>
      </c>
      <c r="Z49" s="167">
        <f t="shared" si="58"/>
        <v>0</v>
      </c>
      <c r="AA49" s="168">
        <f t="shared" si="59"/>
        <v>1</v>
      </c>
      <c r="AB49" s="160">
        <f t="shared" si="60"/>
        <v>0</v>
      </c>
      <c r="AC49" s="167">
        <f t="shared" si="61"/>
        <v>0</v>
      </c>
      <c r="AD49" s="168">
        <f t="shared" si="62"/>
        <v>1</v>
      </c>
      <c r="AE49" s="160">
        <f t="shared" si="63"/>
        <v>0</v>
      </c>
      <c r="AF49" s="167">
        <f t="shared" si="64"/>
        <v>0</v>
      </c>
      <c r="AG49" s="168">
        <f t="shared" si="65"/>
        <v>1</v>
      </c>
      <c r="AH49" s="160">
        <f t="shared" si="66"/>
        <v>0</v>
      </c>
      <c r="AI49" s="167">
        <f t="shared" si="67"/>
        <v>0</v>
      </c>
      <c r="AJ49" s="168">
        <f t="shared" si="68"/>
        <v>1</v>
      </c>
      <c r="AK49" s="160">
        <f t="shared" si="69"/>
        <v>0</v>
      </c>
      <c r="AL49" s="167">
        <f t="shared" si="70"/>
        <v>0</v>
      </c>
      <c r="AM49" s="168">
        <f t="shared" si="71"/>
        <v>1</v>
      </c>
      <c r="AN49" s="160">
        <f t="shared" si="72"/>
        <v>0</v>
      </c>
      <c r="AO49" s="167">
        <f t="shared" si="73"/>
        <v>0</v>
      </c>
      <c r="AP49" s="168">
        <f t="shared" si="74"/>
        <v>1</v>
      </c>
      <c r="AQ49" s="160">
        <f t="shared" si="75"/>
        <v>0</v>
      </c>
      <c r="AR49" s="167">
        <f t="shared" si="76"/>
        <v>0</v>
      </c>
      <c r="AS49" s="168">
        <f t="shared" si="77"/>
        <v>1</v>
      </c>
      <c r="AT49" s="160">
        <f t="shared" si="78"/>
        <v>0</v>
      </c>
      <c r="AU49" s="167">
        <f t="shared" si="79"/>
        <v>0</v>
      </c>
      <c r="AV49" s="168">
        <f t="shared" si="80"/>
        <v>1</v>
      </c>
      <c r="AW49" s="160">
        <f t="shared" si="81"/>
        <v>0</v>
      </c>
      <c r="AX49" s="167">
        <f t="shared" si="82"/>
        <v>0</v>
      </c>
      <c r="AY49" s="168">
        <f t="shared" si="83"/>
        <v>1</v>
      </c>
      <c r="AZ49" s="160">
        <f t="shared" si="84"/>
        <v>0</v>
      </c>
      <c r="BA49" s="167">
        <f t="shared" si="85"/>
        <v>0</v>
      </c>
      <c r="BB49" s="168">
        <f t="shared" si="86"/>
        <v>1</v>
      </c>
      <c r="BC49" s="160">
        <f t="shared" si="87"/>
        <v>0</v>
      </c>
    </row>
    <row r="50" spans="3:55" ht="17.45" customHeight="1" x14ac:dyDescent="0.2">
      <c r="C50" s="192"/>
      <c r="D50" s="192"/>
      <c r="E50" s="192"/>
      <c r="F50" s="158">
        <f>DATOS!$E$10</f>
        <v>2020</v>
      </c>
      <c r="G50" s="194">
        <v>0.05</v>
      </c>
      <c r="H50" s="192"/>
      <c r="I50" s="178"/>
      <c r="J50" s="166">
        <f t="shared" si="44"/>
        <v>0</v>
      </c>
      <c r="K50" s="160">
        <f t="shared" si="45"/>
        <v>0</v>
      </c>
      <c r="L50" s="160">
        <f t="shared" si="46"/>
        <v>0</v>
      </c>
      <c r="M50" s="160">
        <f t="shared" si="47"/>
        <v>0</v>
      </c>
      <c r="N50" s="160">
        <f t="shared" si="48"/>
        <v>0</v>
      </c>
      <c r="O50" s="195"/>
      <c r="P50" s="167">
        <f t="shared" si="49"/>
        <v>0</v>
      </c>
      <c r="Q50" s="168">
        <f t="shared" si="50"/>
        <v>1</v>
      </c>
      <c r="R50" s="160">
        <f t="shared" si="51"/>
        <v>0</v>
      </c>
      <c r="T50" s="40">
        <f t="shared" si="52"/>
        <v>0</v>
      </c>
      <c r="U50" s="42">
        <f t="shared" si="53"/>
        <v>1</v>
      </c>
      <c r="V50" s="160">
        <f t="shared" si="54"/>
        <v>0</v>
      </c>
      <c r="W50" s="167">
        <f t="shared" si="55"/>
        <v>0</v>
      </c>
      <c r="X50" s="168">
        <f t="shared" si="56"/>
        <v>1</v>
      </c>
      <c r="Y50" s="160">
        <f t="shared" si="57"/>
        <v>0</v>
      </c>
      <c r="Z50" s="167">
        <f t="shared" si="58"/>
        <v>0</v>
      </c>
      <c r="AA50" s="168">
        <f t="shared" si="59"/>
        <v>1</v>
      </c>
      <c r="AB50" s="160">
        <f t="shared" si="60"/>
        <v>0</v>
      </c>
      <c r="AC50" s="167">
        <f t="shared" si="61"/>
        <v>0</v>
      </c>
      <c r="AD50" s="168">
        <f t="shared" si="62"/>
        <v>1</v>
      </c>
      <c r="AE50" s="160">
        <f t="shared" si="63"/>
        <v>0</v>
      </c>
      <c r="AF50" s="167">
        <f t="shared" si="64"/>
        <v>0</v>
      </c>
      <c r="AG50" s="168">
        <f t="shared" si="65"/>
        <v>1</v>
      </c>
      <c r="AH50" s="160">
        <f t="shared" si="66"/>
        <v>0</v>
      </c>
      <c r="AI50" s="167">
        <f t="shared" si="67"/>
        <v>0</v>
      </c>
      <c r="AJ50" s="168">
        <f t="shared" si="68"/>
        <v>1</v>
      </c>
      <c r="AK50" s="160">
        <f t="shared" si="69"/>
        <v>0</v>
      </c>
      <c r="AL50" s="167">
        <f t="shared" si="70"/>
        <v>0</v>
      </c>
      <c r="AM50" s="168">
        <f t="shared" si="71"/>
        <v>1</v>
      </c>
      <c r="AN50" s="160">
        <f t="shared" si="72"/>
        <v>0</v>
      </c>
      <c r="AO50" s="167">
        <f t="shared" si="73"/>
        <v>0</v>
      </c>
      <c r="AP50" s="168">
        <f t="shared" si="74"/>
        <v>1</v>
      </c>
      <c r="AQ50" s="160">
        <f t="shared" si="75"/>
        <v>0</v>
      </c>
      <c r="AR50" s="167">
        <f t="shared" si="76"/>
        <v>0</v>
      </c>
      <c r="AS50" s="168">
        <f t="shared" si="77"/>
        <v>1</v>
      </c>
      <c r="AT50" s="160">
        <f t="shared" si="78"/>
        <v>0</v>
      </c>
      <c r="AU50" s="167">
        <f t="shared" si="79"/>
        <v>0</v>
      </c>
      <c r="AV50" s="168">
        <f t="shared" si="80"/>
        <v>1</v>
      </c>
      <c r="AW50" s="160">
        <f t="shared" si="81"/>
        <v>0</v>
      </c>
      <c r="AX50" s="167">
        <f t="shared" si="82"/>
        <v>0</v>
      </c>
      <c r="AY50" s="168">
        <f t="shared" si="83"/>
        <v>1</v>
      </c>
      <c r="AZ50" s="160">
        <f t="shared" si="84"/>
        <v>0</v>
      </c>
      <c r="BA50" s="167">
        <f t="shared" si="85"/>
        <v>0</v>
      </c>
      <c r="BB50" s="168">
        <f t="shared" si="86"/>
        <v>1</v>
      </c>
      <c r="BC50" s="160">
        <f t="shared" si="87"/>
        <v>0</v>
      </c>
    </row>
    <row r="51" spans="3:55" ht="17.45" customHeight="1" x14ac:dyDescent="0.2">
      <c r="C51" s="192"/>
      <c r="D51" s="192"/>
      <c r="E51" s="192"/>
      <c r="F51" s="158">
        <f>DATOS!$E$10</f>
        <v>2020</v>
      </c>
      <c r="G51" s="194">
        <v>0.05</v>
      </c>
      <c r="H51" s="192"/>
      <c r="I51" s="178"/>
      <c r="J51" s="166">
        <f t="shared" si="44"/>
        <v>0</v>
      </c>
      <c r="K51" s="160">
        <f t="shared" si="45"/>
        <v>0</v>
      </c>
      <c r="L51" s="160">
        <f t="shared" si="46"/>
        <v>0</v>
      </c>
      <c r="M51" s="160">
        <f t="shared" si="47"/>
        <v>0</v>
      </c>
      <c r="N51" s="160">
        <f t="shared" si="48"/>
        <v>0</v>
      </c>
      <c r="O51" s="195"/>
      <c r="P51" s="167">
        <f t="shared" si="49"/>
        <v>0</v>
      </c>
      <c r="Q51" s="168">
        <f t="shared" si="50"/>
        <v>1</v>
      </c>
      <c r="R51" s="160">
        <f t="shared" si="51"/>
        <v>0</v>
      </c>
      <c r="T51" s="40">
        <f t="shared" si="52"/>
        <v>0</v>
      </c>
      <c r="U51" s="42">
        <f t="shared" si="53"/>
        <v>1</v>
      </c>
      <c r="V51" s="160">
        <f t="shared" si="54"/>
        <v>0</v>
      </c>
      <c r="W51" s="167">
        <f t="shared" si="55"/>
        <v>0</v>
      </c>
      <c r="X51" s="168">
        <f t="shared" si="56"/>
        <v>1</v>
      </c>
      <c r="Y51" s="160">
        <f t="shared" si="57"/>
        <v>0</v>
      </c>
      <c r="Z51" s="167">
        <f t="shared" si="58"/>
        <v>0</v>
      </c>
      <c r="AA51" s="168">
        <f t="shared" si="59"/>
        <v>1</v>
      </c>
      <c r="AB51" s="160">
        <f t="shared" si="60"/>
        <v>0</v>
      </c>
      <c r="AC51" s="167">
        <f t="shared" si="61"/>
        <v>0</v>
      </c>
      <c r="AD51" s="168">
        <f t="shared" si="62"/>
        <v>1</v>
      </c>
      <c r="AE51" s="160">
        <f t="shared" si="63"/>
        <v>0</v>
      </c>
      <c r="AF51" s="167">
        <f t="shared" si="64"/>
        <v>0</v>
      </c>
      <c r="AG51" s="168">
        <f t="shared" si="65"/>
        <v>1</v>
      </c>
      <c r="AH51" s="160">
        <f t="shared" si="66"/>
        <v>0</v>
      </c>
      <c r="AI51" s="167">
        <f t="shared" si="67"/>
        <v>0</v>
      </c>
      <c r="AJ51" s="168">
        <f t="shared" si="68"/>
        <v>1</v>
      </c>
      <c r="AK51" s="160">
        <f t="shared" si="69"/>
        <v>0</v>
      </c>
      <c r="AL51" s="167">
        <f t="shared" si="70"/>
        <v>0</v>
      </c>
      <c r="AM51" s="168">
        <f t="shared" si="71"/>
        <v>1</v>
      </c>
      <c r="AN51" s="160">
        <f t="shared" si="72"/>
        <v>0</v>
      </c>
      <c r="AO51" s="167">
        <f t="shared" si="73"/>
        <v>0</v>
      </c>
      <c r="AP51" s="168">
        <f t="shared" si="74"/>
        <v>1</v>
      </c>
      <c r="AQ51" s="160">
        <f t="shared" si="75"/>
        <v>0</v>
      </c>
      <c r="AR51" s="167">
        <f t="shared" si="76"/>
        <v>0</v>
      </c>
      <c r="AS51" s="168">
        <f t="shared" si="77"/>
        <v>1</v>
      </c>
      <c r="AT51" s="160">
        <f t="shared" si="78"/>
        <v>0</v>
      </c>
      <c r="AU51" s="167">
        <f t="shared" si="79"/>
        <v>0</v>
      </c>
      <c r="AV51" s="168">
        <f t="shared" si="80"/>
        <v>1</v>
      </c>
      <c r="AW51" s="160">
        <f t="shared" si="81"/>
        <v>0</v>
      </c>
      <c r="AX51" s="167">
        <f t="shared" si="82"/>
        <v>0</v>
      </c>
      <c r="AY51" s="168">
        <f t="shared" si="83"/>
        <v>1</v>
      </c>
      <c r="AZ51" s="160">
        <f t="shared" si="84"/>
        <v>0</v>
      </c>
      <c r="BA51" s="167">
        <f t="shared" si="85"/>
        <v>0</v>
      </c>
      <c r="BB51" s="168">
        <f t="shared" si="86"/>
        <v>1</v>
      </c>
      <c r="BC51" s="160">
        <f t="shared" si="87"/>
        <v>0</v>
      </c>
    </row>
    <row r="52" spans="3:55" ht="17.45" customHeight="1" x14ac:dyDescent="0.2">
      <c r="C52" s="192"/>
      <c r="D52" s="192"/>
      <c r="E52" s="192"/>
      <c r="F52" s="158">
        <f>DATOS!$E$10</f>
        <v>2020</v>
      </c>
      <c r="G52" s="194">
        <v>0.05</v>
      </c>
      <c r="H52" s="192"/>
      <c r="I52" s="178"/>
      <c r="J52" s="166">
        <f t="shared" si="44"/>
        <v>0</v>
      </c>
      <c r="K52" s="160">
        <f t="shared" si="45"/>
        <v>0</v>
      </c>
      <c r="L52" s="160">
        <f t="shared" si="46"/>
        <v>0</v>
      </c>
      <c r="M52" s="160">
        <f t="shared" si="47"/>
        <v>0</v>
      </c>
      <c r="N52" s="160">
        <f t="shared" si="48"/>
        <v>0</v>
      </c>
      <c r="O52" s="195"/>
      <c r="P52" s="167">
        <f t="shared" si="49"/>
        <v>0</v>
      </c>
      <c r="Q52" s="168">
        <f t="shared" si="50"/>
        <v>1</v>
      </c>
      <c r="R52" s="160">
        <f t="shared" si="51"/>
        <v>0</v>
      </c>
      <c r="T52" s="40">
        <f t="shared" si="52"/>
        <v>0</v>
      </c>
      <c r="U52" s="42">
        <f t="shared" si="53"/>
        <v>1</v>
      </c>
      <c r="V52" s="160">
        <f t="shared" si="54"/>
        <v>0</v>
      </c>
      <c r="W52" s="167">
        <f t="shared" si="55"/>
        <v>0</v>
      </c>
      <c r="X52" s="168">
        <f t="shared" si="56"/>
        <v>1</v>
      </c>
      <c r="Y52" s="160">
        <f t="shared" si="57"/>
        <v>0</v>
      </c>
      <c r="Z52" s="167">
        <f t="shared" si="58"/>
        <v>0</v>
      </c>
      <c r="AA52" s="168">
        <f t="shared" si="59"/>
        <v>1</v>
      </c>
      <c r="AB52" s="160">
        <f t="shared" si="60"/>
        <v>0</v>
      </c>
      <c r="AC52" s="167">
        <f t="shared" si="61"/>
        <v>0</v>
      </c>
      <c r="AD52" s="168">
        <f t="shared" si="62"/>
        <v>1</v>
      </c>
      <c r="AE52" s="160">
        <f t="shared" si="63"/>
        <v>0</v>
      </c>
      <c r="AF52" s="167">
        <f t="shared" si="64"/>
        <v>0</v>
      </c>
      <c r="AG52" s="168">
        <f t="shared" si="65"/>
        <v>1</v>
      </c>
      <c r="AH52" s="160">
        <f t="shared" si="66"/>
        <v>0</v>
      </c>
      <c r="AI52" s="167">
        <f t="shared" si="67"/>
        <v>0</v>
      </c>
      <c r="AJ52" s="168">
        <f t="shared" si="68"/>
        <v>1</v>
      </c>
      <c r="AK52" s="160">
        <f t="shared" si="69"/>
        <v>0</v>
      </c>
      <c r="AL52" s="167">
        <f t="shared" si="70"/>
        <v>0</v>
      </c>
      <c r="AM52" s="168">
        <f t="shared" si="71"/>
        <v>1</v>
      </c>
      <c r="AN52" s="160">
        <f t="shared" si="72"/>
        <v>0</v>
      </c>
      <c r="AO52" s="167">
        <f t="shared" si="73"/>
        <v>0</v>
      </c>
      <c r="AP52" s="168">
        <f t="shared" si="74"/>
        <v>1</v>
      </c>
      <c r="AQ52" s="160">
        <f t="shared" si="75"/>
        <v>0</v>
      </c>
      <c r="AR52" s="167">
        <f t="shared" si="76"/>
        <v>0</v>
      </c>
      <c r="AS52" s="168">
        <f t="shared" si="77"/>
        <v>1</v>
      </c>
      <c r="AT52" s="160">
        <f t="shared" si="78"/>
        <v>0</v>
      </c>
      <c r="AU52" s="167">
        <f t="shared" si="79"/>
        <v>0</v>
      </c>
      <c r="AV52" s="168">
        <f t="shared" si="80"/>
        <v>1</v>
      </c>
      <c r="AW52" s="160">
        <f t="shared" si="81"/>
        <v>0</v>
      </c>
      <c r="AX52" s="167">
        <f t="shared" si="82"/>
        <v>0</v>
      </c>
      <c r="AY52" s="168">
        <f t="shared" si="83"/>
        <v>1</v>
      </c>
      <c r="AZ52" s="160">
        <f t="shared" si="84"/>
        <v>0</v>
      </c>
      <c r="BA52" s="167">
        <f t="shared" si="85"/>
        <v>0</v>
      </c>
      <c r="BB52" s="168">
        <f t="shared" si="86"/>
        <v>1</v>
      </c>
      <c r="BC52" s="160">
        <f t="shared" si="87"/>
        <v>0</v>
      </c>
    </row>
    <row r="53" spans="3:55" ht="17.45" customHeight="1" x14ac:dyDescent="0.2">
      <c r="C53" s="192"/>
      <c r="D53" s="192"/>
      <c r="E53" s="192"/>
      <c r="F53" s="158">
        <f>DATOS!$E$10</f>
        <v>2020</v>
      </c>
      <c r="G53" s="194">
        <v>0.05</v>
      </c>
      <c r="H53" s="192"/>
      <c r="I53" s="178"/>
      <c r="J53" s="166">
        <f t="shared" si="44"/>
        <v>0</v>
      </c>
      <c r="K53" s="160">
        <f t="shared" si="45"/>
        <v>0</v>
      </c>
      <c r="L53" s="160">
        <f t="shared" si="46"/>
        <v>0</v>
      </c>
      <c r="M53" s="160">
        <f t="shared" si="47"/>
        <v>0</v>
      </c>
      <c r="N53" s="160">
        <f t="shared" si="48"/>
        <v>0</v>
      </c>
      <c r="O53" s="195"/>
      <c r="P53" s="167">
        <f t="shared" si="49"/>
        <v>0</v>
      </c>
      <c r="Q53" s="168">
        <f t="shared" si="50"/>
        <v>1</v>
      </c>
      <c r="R53" s="160">
        <f t="shared" si="51"/>
        <v>0</v>
      </c>
      <c r="T53" s="40">
        <f t="shared" si="52"/>
        <v>0</v>
      </c>
      <c r="U53" s="42">
        <f t="shared" si="53"/>
        <v>1</v>
      </c>
      <c r="V53" s="160">
        <f t="shared" si="54"/>
        <v>0</v>
      </c>
      <c r="W53" s="167">
        <f t="shared" si="55"/>
        <v>0</v>
      </c>
      <c r="X53" s="168">
        <f t="shared" si="56"/>
        <v>1</v>
      </c>
      <c r="Y53" s="160">
        <f t="shared" si="57"/>
        <v>0</v>
      </c>
      <c r="Z53" s="167">
        <f t="shared" si="58"/>
        <v>0</v>
      </c>
      <c r="AA53" s="168">
        <f t="shared" si="59"/>
        <v>1</v>
      </c>
      <c r="AB53" s="160">
        <f t="shared" si="60"/>
        <v>0</v>
      </c>
      <c r="AC53" s="167">
        <f t="shared" si="61"/>
        <v>0</v>
      </c>
      <c r="AD53" s="168">
        <f t="shared" si="62"/>
        <v>1</v>
      </c>
      <c r="AE53" s="160">
        <f t="shared" si="63"/>
        <v>0</v>
      </c>
      <c r="AF53" s="167">
        <f t="shared" si="64"/>
        <v>0</v>
      </c>
      <c r="AG53" s="168">
        <f t="shared" si="65"/>
        <v>1</v>
      </c>
      <c r="AH53" s="160">
        <f t="shared" si="66"/>
        <v>0</v>
      </c>
      <c r="AI53" s="167">
        <f t="shared" si="67"/>
        <v>0</v>
      </c>
      <c r="AJ53" s="168">
        <f t="shared" si="68"/>
        <v>1</v>
      </c>
      <c r="AK53" s="160">
        <f t="shared" si="69"/>
        <v>0</v>
      </c>
      <c r="AL53" s="167">
        <f t="shared" si="70"/>
        <v>0</v>
      </c>
      <c r="AM53" s="168">
        <f t="shared" si="71"/>
        <v>1</v>
      </c>
      <c r="AN53" s="160">
        <f t="shared" si="72"/>
        <v>0</v>
      </c>
      <c r="AO53" s="167">
        <f t="shared" si="73"/>
        <v>0</v>
      </c>
      <c r="AP53" s="168">
        <f t="shared" si="74"/>
        <v>1</v>
      </c>
      <c r="AQ53" s="160">
        <f t="shared" si="75"/>
        <v>0</v>
      </c>
      <c r="AR53" s="167">
        <f t="shared" si="76"/>
        <v>0</v>
      </c>
      <c r="AS53" s="168">
        <f t="shared" si="77"/>
        <v>1</v>
      </c>
      <c r="AT53" s="160">
        <f t="shared" si="78"/>
        <v>0</v>
      </c>
      <c r="AU53" s="167">
        <f t="shared" si="79"/>
        <v>0</v>
      </c>
      <c r="AV53" s="168">
        <f t="shared" si="80"/>
        <v>1</v>
      </c>
      <c r="AW53" s="160">
        <f t="shared" si="81"/>
        <v>0</v>
      </c>
      <c r="AX53" s="167">
        <f t="shared" si="82"/>
        <v>0</v>
      </c>
      <c r="AY53" s="168">
        <f t="shared" si="83"/>
        <v>1</v>
      </c>
      <c r="AZ53" s="160">
        <f t="shared" si="84"/>
        <v>0</v>
      </c>
      <c r="BA53" s="167">
        <f t="shared" si="85"/>
        <v>0</v>
      </c>
      <c r="BB53" s="168">
        <f t="shared" si="86"/>
        <v>1</v>
      </c>
      <c r="BC53" s="160">
        <f t="shared" si="87"/>
        <v>0</v>
      </c>
    </row>
    <row r="54" spans="3:55" ht="17.45" customHeight="1" x14ac:dyDescent="0.2">
      <c r="C54" s="192"/>
      <c r="D54" s="192"/>
      <c r="E54" s="192"/>
      <c r="F54" s="158">
        <f>DATOS!$E$10</f>
        <v>2020</v>
      </c>
      <c r="G54" s="194">
        <v>0.05</v>
      </c>
      <c r="H54" s="192"/>
      <c r="I54" s="178"/>
      <c r="J54" s="166">
        <f t="shared" si="44"/>
        <v>0</v>
      </c>
      <c r="K54" s="160">
        <f t="shared" si="45"/>
        <v>0</v>
      </c>
      <c r="L54" s="160">
        <f t="shared" si="46"/>
        <v>0</v>
      </c>
      <c r="M54" s="160">
        <f t="shared" si="47"/>
        <v>0</v>
      </c>
      <c r="N54" s="160">
        <f t="shared" si="48"/>
        <v>0</v>
      </c>
      <c r="O54" s="195"/>
      <c r="P54" s="167">
        <f t="shared" si="49"/>
        <v>0</v>
      </c>
      <c r="Q54" s="168">
        <f t="shared" si="50"/>
        <v>1</v>
      </c>
      <c r="R54" s="160">
        <f t="shared" si="51"/>
        <v>0</v>
      </c>
      <c r="T54" s="40">
        <f t="shared" si="52"/>
        <v>0</v>
      </c>
      <c r="U54" s="42">
        <f t="shared" si="53"/>
        <v>1</v>
      </c>
      <c r="V54" s="160">
        <f t="shared" si="54"/>
        <v>0</v>
      </c>
      <c r="W54" s="167">
        <f t="shared" si="55"/>
        <v>0</v>
      </c>
      <c r="X54" s="168">
        <f t="shared" si="56"/>
        <v>1</v>
      </c>
      <c r="Y54" s="160">
        <f t="shared" si="57"/>
        <v>0</v>
      </c>
      <c r="Z54" s="167">
        <f t="shared" si="58"/>
        <v>0</v>
      </c>
      <c r="AA54" s="168">
        <f t="shared" si="59"/>
        <v>1</v>
      </c>
      <c r="AB54" s="160">
        <f t="shared" si="60"/>
        <v>0</v>
      </c>
      <c r="AC54" s="167">
        <f t="shared" si="61"/>
        <v>0</v>
      </c>
      <c r="AD54" s="168">
        <f t="shared" si="62"/>
        <v>1</v>
      </c>
      <c r="AE54" s="160">
        <f t="shared" si="63"/>
        <v>0</v>
      </c>
      <c r="AF54" s="167">
        <f t="shared" si="64"/>
        <v>0</v>
      </c>
      <c r="AG54" s="168">
        <f t="shared" si="65"/>
        <v>1</v>
      </c>
      <c r="AH54" s="160">
        <f t="shared" si="66"/>
        <v>0</v>
      </c>
      <c r="AI54" s="167">
        <f t="shared" si="67"/>
        <v>0</v>
      </c>
      <c r="AJ54" s="168">
        <f t="shared" si="68"/>
        <v>1</v>
      </c>
      <c r="AK54" s="160">
        <f t="shared" si="69"/>
        <v>0</v>
      </c>
      <c r="AL54" s="167">
        <f t="shared" si="70"/>
        <v>0</v>
      </c>
      <c r="AM54" s="168">
        <f t="shared" si="71"/>
        <v>1</v>
      </c>
      <c r="AN54" s="160">
        <f t="shared" si="72"/>
        <v>0</v>
      </c>
      <c r="AO54" s="167">
        <f t="shared" si="73"/>
        <v>0</v>
      </c>
      <c r="AP54" s="168">
        <f t="shared" si="74"/>
        <v>1</v>
      </c>
      <c r="AQ54" s="160">
        <f t="shared" si="75"/>
        <v>0</v>
      </c>
      <c r="AR54" s="167">
        <f t="shared" si="76"/>
        <v>0</v>
      </c>
      <c r="AS54" s="168">
        <f t="shared" si="77"/>
        <v>1</v>
      </c>
      <c r="AT54" s="160">
        <f t="shared" si="78"/>
        <v>0</v>
      </c>
      <c r="AU54" s="167">
        <f t="shared" si="79"/>
        <v>0</v>
      </c>
      <c r="AV54" s="168">
        <f t="shared" si="80"/>
        <v>1</v>
      </c>
      <c r="AW54" s="160">
        <f t="shared" si="81"/>
        <v>0</v>
      </c>
      <c r="AX54" s="167">
        <f t="shared" si="82"/>
        <v>0</v>
      </c>
      <c r="AY54" s="168">
        <f t="shared" si="83"/>
        <v>1</v>
      </c>
      <c r="AZ54" s="160">
        <f t="shared" si="84"/>
        <v>0</v>
      </c>
      <c r="BA54" s="167">
        <f t="shared" si="85"/>
        <v>0</v>
      </c>
      <c r="BB54" s="168">
        <f t="shared" si="86"/>
        <v>1</v>
      </c>
      <c r="BC54" s="160">
        <f t="shared" si="87"/>
        <v>0</v>
      </c>
    </row>
    <row r="55" spans="3:55" ht="17.45" customHeight="1" x14ac:dyDescent="0.2">
      <c r="C55" s="192"/>
      <c r="D55" s="192"/>
      <c r="E55" s="192"/>
      <c r="F55" s="158">
        <f>DATOS!$E$10</f>
        <v>2020</v>
      </c>
      <c r="G55" s="194">
        <v>0.05</v>
      </c>
      <c r="H55" s="192"/>
      <c r="I55" s="178"/>
      <c r="J55" s="166">
        <f t="shared" si="44"/>
        <v>0</v>
      </c>
      <c r="K55" s="160">
        <f t="shared" si="45"/>
        <v>0</v>
      </c>
      <c r="L55" s="160">
        <f t="shared" si="46"/>
        <v>0</v>
      </c>
      <c r="M55" s="160">
        <f t="shared" si="47"/>
        <v>0</v>
      </c>
      <c r="N55" s="160">
        <f t="shared" si="48"/>
        <v>0</v>
      </c>
      <c r="O55" s="195"/>
      <c r="P55" s="167">
        <f t="shared" si="49"/>
        <v>0</v>
      </c>
      <c r="Q55" s="168">
        <f t="shared" si="50"/>
        <v>1</v>
      </c>
      <c r="R55" s="160">
        <f t="shared" si="51"/>
        <v>0</v>
      </c>
      <c r="T55" s="40">
        <f t="shared" si="52"/>
        <v>0</v>
      </c>
      <c r="U55" s="42">
        <f t="shared" si="53"/>
        <v>1</v>
      </c>
      <c r="V55" s="160">
        <f t="shared" si="54"/>
        <v>0</v>
      </c>
      <c r="W55" s="167">
        <f t="shared" si="55"/>
        <v>0</v>
      </c>
      <c r="X55" s="168">
        <f t="shared" si="56"/>
        <v>1</v>
      </c>
      <c r="Y55" s="160">
        <f t="shared" si="57"/>
        <v>0</v>
      </c>
      <c r="Z55" s="167">
        <f t="shared" si="58"/>
        <v>0</v>
      </c>
      <c r="AA55" s="168">
        <f t="shared" si="59"/>
        <v>1</v>
      </c>
      <c r="AB55" s="160">
        <f t="shared" si="60"/>
        <v>0</v>
      </c>
      <c r="AC55" s="167">
        <f t="shared" si="61"/>
        <v>0</v>
      </c>
      <c r="AD55" s="168">
        <f t="shared" si="62"/>
        <v>1</v>
      </c>
      <c r="AE55" s="160">
        <f t="shared" si="63"/>
        <v>0</v>
      </c>
      <c r="AF55" s="167">
        <f t="shared" si="64"/>
        <v>0</v>
      </c>
      <c r="AG55" s="168">
        <f t="shared" si="65"/>
        <v>1</v>
      </c>
      <c r="AH55" s="160">
        <f t="shared" si="66"/>
        <v>0</v>
      </c>
      <c r="AI55" s="167">
        <f t="shared" si="67"/>
        <v>0</v>
      </c>
      <c r="AJ55" s="168">
        <f t="shared" si="68"/>
        <v>1</v>
      </c>
      <c r="AK55" s="160">
        <f t="shared" si="69"/>
        <v>0</v>
      </c>
      <c r="AL55" s="167">
        <f t="shared" si="70"/>
        <v>0</v>
      </c>
      <c r="AM55" s="168">
        <f t="shared" si="71"/>
        <v>1</v>
      </c>
      <c r="AN55" s="160">
        <f t="shared" si="72"/>
        <v>0</v>
      </c>
      <c r="AO55" s="167">
        <f t="shared" si="73"/>
        <v>0</v>
      </c>
      <c r="AP55" s="168">
        <f t="shared" si="74"/>
        <v>1</v>
      </c>
      <c r="AQ55" s="160">
        <f t="shared" si="75"/>
        <v>0</v>
      </c>
      <c r="AR55" s="167">
        <f t="shared" si="76"/>
        <v>0</v>
      </c>
      <c r="AS55" s="168">
        <f t="shared" si="77"/>
        <v>1</v>
      </c>
      <c r="AT55" s="160">
        <f t="shared" si="78"/>
        <v>0</v>
      </c>
      <c r="AU55" s="167">
        <f t="shared" si="79"/>
        <v>0</v>
      </c>
      <c r="AV55" s="168">
        <f t="shared" si="80"/>
        <v>1</v>
      </c>
      <c r="AW55" s="160">
        <f t="shared" si="81"/>
        <v>0</v>
      </c>
      <c r="AX55" s="167">
        <f t="shared" si="82"/>
        <v>0</v>
      </c>
      <c r="AY55" s="168">
        <f t="shared" si="83"/>
        <v>1</v>
      </c>
      <c r="AZ55" s="160">
        <f t="shared" si="84"/>
        <v>0</v>
      </c>
      <c r="BA55" s="167">
        <f t="shared" si="85"/>
        <v>0</v>
      </c>
      <c r="BB55" s="168">
        <f t="shared" si="86"/>
        <v>1</v>
      </c>
      <c r="BC55" s="160">
        <f t="shared" si="87"/>
        <v>0</v>
      </c>
    </row>
    <row r="56" spans="3:55" ht="17.45" customHeight="1" x14ac:dyDescent="0.2">
      <c r="C56" s="192"/>
      <c r="D56" s="192"/>
      <c r="E56" s="192"/>
      <c r="F56" s="158">
        <f>DATOS!$E$10</f>
        <v>2020</v>
      </c>
      <c r="G56" s="194">
        <v>0.05</v>
      </c>
      <c r="H56" s="192"/>
      <c r="I56" s="178"/>
      <c r="J56" s="166">
        <f t="shared" si="44"/>
        <v>0</v>
      </c>
      <c r="K56" s="160">
        <f t="shared" si="45"/>
        <v>0</v>
      </c>
      <c r="L56" s="160">
        <f t="shared" si="46"/>
        <v>0</v>
      </c>
      <c r="M56" s="160">
        <f t="shared" si="47"/>
        <v>0</v>
      </c>
      <c r="N56" s="160">
        <f t="shared" si="48"/>
        <v>0</v>
      </c>
      <c r="O56" s="195"/>
      <c r="P56" s="167">
        <f t="shared" si="49"/>
        <v>0</v>
      </c>
      <c r="Q56" s="168">
        <f t="shared" si="50"/>
        <v>1</v>
      </c>
      <c r="R56" s="160">
        <f t="shared" si="51"/>
        <v>0</v>
      </c>
      <c r="T56" s="40">
        <f t="shared" si="52"/>
        <v>0</v>
      </c>
      <c r="U56" s="42">
        <f t="shared" si="53"/>
        <v>1</v>
      </c>
      <c r="V56" s="160">
        <f t="shared" si="54"/>
        <v>0</v>
      </c>
      <c r="W56" s="167">
        <f t="shared" si="55"/>
        <v>0</v>
      </c>
      <c r="X56" s="168">
        <f t="shared" si="56"/>
        <v>1</v>
      </c>
      <c r="Y56" s="160">
        <f t="shared" si="57"/>
        <v>0</v>
      </c>
      <c r="Z56" s="167">
        <f t="shared" si="58"/>
        <v>0</v>
      </c>
      <c r="AA56" s="168">
        <f t="shared" si="59"/>
        <v>1</v>
      </c>
      <c r="AB56" s="160">
        <f t="shared" si="60"/>
        <v>0</v>
      </c>
      <c r="AC56" s="167">
        <f t="shared" si="61"/>
        <v>0</v>
      </c>
      <c r="AD56" s="168">
        <f t="shared" si="62"/>
        <v>1</v>
      </c>
      <c r="AE56" s="160">
        <f t="shared" si="63"/>
        <v>0</v>
      </c>
      <c r="AF56" s="167">
        <f t="shared" si="64"/>
        <v>0</v>
      </c>
      <c r="AG56" s="168">
        <f t="shared" si="65"/>
        <v>1</v>
      </c>
      <c r="AH56" s="160">
        <f t="shared" si="66"/>
        <v>0</v>
      </c>
      <c r="AI56" s="167">
        <f t="shared" si="67"/>
        <v>0</v>
      </c>
      <c r="AJ56" s="168">
        <f t="shared" si="68"/>
        <v>1</v>
      </c>
      <c r="AK56" s="160">
        <f t="shared" si="69"/>
        <v>0</v>
      </c>
      <c r="AL56" s="167">
        <f t="shared" si="70"/>
        <v>0</v>
      </c>
      <c r="AM56" s="168">
        <f t="shared" si="71"/>
        <v>1</v>
      </c>
      <c r="AN56" s="160">
        <f t="shared" si="72"/>
        <v>0</v>
      </c>
      <c r="AO56" s="167">
        <f t="shared" si="73"/>
        <v>0</v>
      </c>
      <c r="AP56" s="168">
        <f t="shared" si="74"/>
        <v>1</v>
      </c>
      <c r="AQ56" s="160">
        <f t="shared" si="75"/>
        <v>0</v>
      </c>
      <c r="AR56" s="167">
        <f t="shared" si="76"/>
        <v>0</v>
      </c>
      <c r="AS56" s="168">
        <f t="shared" si="77"/>
        <v>1</v>
      </c>
      <c r="AT56" s="160">
        <f t="shared" si="78"/>
        <v>0</v>
      </c>
      <c r="AU56" s="167">
        <f t="shared" si="79"/>
        <v>0</v>
      </c>
      <c r="AV56" s="168">
        <f t="shared" si="80"/>
        <v>1</v>
      </c>
      <c r="AW56" s="160">
        <f t="shared" si="81"/>
        <v>0</v>
      </c>
      <c r="AX56" s="167">
        <f t="shared" si="82"/>
        <v>0</v>
      </c>
      <c r="AY56" s="168">
        <f t="shared" si="83"/>
        <v>1</v>
      </c>
      <c r="AZ56" s="160">
        <f t="shared" si="84"/>
        <v>0</v>
      </c>
      <c r="BA56" s="167">
        <f t="shared" si="85"/>
        <v>0</v>
      </c>
      <c r="BB56" s="168">
        <f t="shared" si="86"/>
        <v>1</v>
      </c>
      <c r="BC56" s="160">
        <f t="shared" si="87"/>
        <v>0</v>
      </c>
    </row>
    <row r="57" spans="3:55" ht="17.45" customHeight="1" x14ac:dyDescent="0.2">
      <c r="C57" s="192"/>
      <c r="D57" s="192"/>
      <c r="E57" s="192"/>
      <c r="F57" s="158">
        <f>DATOS!$E$10</f>
        <v>2020</v>
      </c>
      <c r="G57" s="194">
        <v>0.05</v>
      </c>
      <c r="H57" s="192"/>
      <c r="I57" s="178"/>
      <c r="J57" s="166">
        <f t="shared" si="44"/>
        <v>0</v>
      </c>
      <c r="K57" s="160">
        <f t="shared" si="45"/>
        <v>0</v>
      </c>
      <c r="L57" s="160">
        <f t="shared" si="46"/>
        <v>0</v>
      </c>
      <c r="M57" s="160">
        <f t="shared" si="47"/>
        <v>0</v>
      </c>
      <c r="N57" s="160">
        <f t="shared" si="48"/>
        <v>0</v>
      </c>
      <c r="O57" s="195"/>
      <c r="P57" s="167">
        <f t="shared" si="49"/>
        <v>0</v>
      </c>
      <c r="Q57" s="168">
        <f t="shared" si="50"/>
        <v>1</v>
      </c>
      <c r="R57" s="160">
        <f t="shared" si="51"/>
        <v>0</v>
      </c>
      <c r="T57" s="40">
        <f t="shared" si="52"/>
        <v>0</v>
      </c>
      <c r="U57" s="42">
        <f t="shared" si="53"/>
        <v>1</v>
      </c>
      <c r="V57" s="160">
        <f t="shared" si="54"/>
        <v>0</v>
      </c>
      <c r="W57" s="167">
        <f t="shared" si="55"/>
        <v>0</v>
      </c>
      <c r="X57" s="168">
        <f t="shared" si="56"/>
        <v>1</v>
      </c>
      <c r="Y57" s="160">
        <f t="shared" si="57"/>
        <v>0</v>
      </c>
      <c r="Z57" s="167">
        <f t="shared" si="58"/>
        <v>0</v>
      </c>
      <c r="AA57" s="168">
        <f t="shared" si="59"/>
        <v>1</v>
      </c>
      <c r="AB57" s="160">
        <f t="shared" si="60"/>
        <v>0</v>
      </c>
      <c r="AC57" s="167">
        <f t="shared" si="61"/>
        <v>0</v>
      </c>
      <c r="AD57" s="168">
        <f t="shared" si="62"/>
        <v>1</v>
      </c>
      <c r="AE57" s="160">
        <f t="shared" si="63"/>
        <v>0</v>
      </c>
      <c r="AF57" s="167">
        <f t="shared" si="64"/>
        <v>0</v>
      </c>
      <c r="AG57" s="168">
        <f t="shared" si="65"/>
        <v>1</v>
      </c>
      <c r="AH57" s="160">
        <f t="shared" si="66"/>
        <v>0</v>
      </c>
      <c r="AI57" s="167">
        <f t="shared" si="67"/>
        <v>0</v>
      </c>
      <c r="AJ57" s="168">
        <f t="shared" si="68"/>
        <v>1</v>
      </c>
      <c r="AK57" s="160">
        <f t="shared" si="69"/>
        <v>0</v>
      </c>
      <c r="AL57" s="167">
        <f t="shared" si="70"/>
        <v>0</v>
      </c>
      <c r="AM57" s="168">
        <f t="shared" si="71"/>
        <v>1</v>
      </c>
      <c r="AN57" s="160">
        <f t="shared" si="72"/>
        <v>0</v>
      </c>
      <c r="AO57" s="167">
        <f t="shared" si="73"/>
        <v>0</v>
      </c>
      <c r="AP57" s="168">
        <f t="shared" si="74"/>
        <v>1</v>
      </c>
      <c r="AQ57" s="160">
        <f t="shared" si="75"/>
        <v>0</v>
      </c>
      <c r="AR57" s="167">
        <f t="shared" si="76"/>
        <v>0</v>
      </c>
      <c r="AS57" s="168">
        <f t="shared" si="77"/>
        <v>1</v>
      </c>
      <c r="AT57" s="160">
        <f t="shared" si="78"/>
        <v>0</v>
      </c>
      <c r="AU57" s="167">
        <f t="shared" si="79"/>
        <v>0</v>
      </c>
      <c r="AV57" s="168">
        <f t="shared" si="80"/>
        <v>1</v>
      </c>
      <c r="AW57" s="160">
        <f t="shared" si="81"/>
        <v>0</v>
      </c>
      <c r="AX57" s="167">
        <f t="shared" si="82"/>
        <v>0</v>
      </c>
      <c r="AY57" s="168">
        <f t="shared" si="83"/>
        <v>1</v>
      </c>
      <c r="AZ57" s="160">
        <f t="shared" si="84"/>
        <v>0</v>
      </c>
      <c r="BA57" s="167">
        <f t="shared" si="85"/>
        <v>0</v>
      </c>
      <c r="BB57" s="168">
        <f t="shared" si="86"/>
        <v>1</v>
      </c>
      <c r="BC57" s="160">
        <f t="shared" si="87"/>
        <v>0</v>
      </c>
    </row>
    <row r="58" spans="3:55" ht="17.45" customHeight="1" x14ac:dyDescent="0.2">
      <c r="C58" s="192"/>
      <c r="D58" s="192"/>
      <c r="E58" s="192"/>
      <c r="F58" s="158">
        <f>DATOS!$E$10</f>
        <v>2020</v>
      </c>
      <c r="G58" s="194">
        <v>0.05</v>
      </c>
      <c r="H58" s="192"/>
      <c r="I58" s="178"/>
      <c r="J58" s="166">
        <f t="shared" si="44"/>
        <v>0</v>
      </c>
      <c r="K58" s="160">
        <f t="shared" si="45"/>
        <v>0</v>
      </c>
      <c r="L58" s="160">
        <f t="shared" si="46"/>
        <v>0</v>
      </c>
      <c r="M58" s="160">
        <f t="shared" si="47"/>
        <v>0</v>
      </c>
      <c r="N58" s="160">
        <f t="shared" si="48"/>
        <v>0</v>
      </c>
      <c r="O58" s="195"/>
      <c r="P58" s="167">
        <f t="shared" si="49"/>
        <v>0</v>
      </c>
      <c r="Q58" s="168">
        <f t="shared" si="50"/>
        <v>1</v>
      </c>
      <c r="R58" s="160">
        <f t="shared" si="51"/>
        <v>0</v>
      </c>
      <c r="T58" s="40">
        <f t="shared" si="52"/>
        <v>0</v>
      </c>
      <c r="U58" s="42">
        <f t="shared" si="53"/>
        <v>1</v>
      </c>
      <c r="V58" s="160">
        <f t="shared" si="54"/>
        <v>0</v>
      </c>
      <c r="W58" s="167">
        <f t="shared" si="55"/>
        <v>0</v>
      </c>
      <c r="X58" s="168">
        <f t="shared" si="56"/>
        <v>1</v>
      </c>
      <c r="Y58" s="160">
        <f t="shared" si="57"/>
        <v>0</v>
      </c>
      <c r="Z58" s="167">
        <f t="shared" si="58"/>
        <v>0</v>
      </c>
      <c r="AA58" s="168">
        <f t="shared" si="59"/>
        <v>1</v>
      </c>
      <c r="AB58" s="160">
        <f t="shared" si="60"/>
        <v>0</v>
      </c>
      <c r="AC58" s="167">
        <f t="shared" si="61"/>
        <v>0</v>
      </c>
      <c r="AD58" s="168">
        <f t="shared" si="62"/>
        <v>1</v>
      </c>
      <c r="AE58" s="160">
        <f t="shared" si="63"/>
        <v>0</v>
      </c>
      <c r="AF58" s="167">
        <f t="shared" si="64"/>
        <v>0</v>
      </c>
      <c r="AG58" s="168">
        <f t="shared" si="65"/>
        <v>1</v>
      </c>
      <c r="AH58" s="160">
        <f t="shared" si="66"/>
        <v>0</v>
      </c>
      <c r="AI58" s="167">
        <f t="shared" si="67"/>
        <v>0</v>
      </c>
      <c r="AJ58" s="168">
        <f t="shared" si="68"/>
        <v>1</v>
      </c>
      <c r="AK58" s="160">
        <f t="shared" si="69"/>
        <v>0</v>
      </c>
      <c r="AL58" s="167">
        <f t="shared" si="70"/>
        <v>0</v>
      </c>
      <c r="AM58" s="168">
        <f t="shared" si="71"/>
        <v>1</v>
      </c>
      <c r="AN58" s="160">
        <f t="shared" si="72"/>
        <v>0</v>
      </c>
      <c r="AO58" s="167">
        <f t="shared" si="73"/>
        <v>0</v>
      </c>
      <c r="AP58" s="168">
        <f t="shared" si="74"/>
        <v>1</v>
      </c>
      <c r="AQ58" s="160">
        <f t="shared" si="75"/>
        <v>0</v>
      </c>
      <c r="AR58" s="167">
        <f t="shared" si="76"/>
        <v>0</v>
      </c>
      <c r="AS58" s="168">
        <f t="shared" si="77"/>
        <v>1</v>
      </c>
      <c r="AT58" s="160">
        <f t="shared" si="78"/>
        <v>0</v>
      </c>
      <c r="AU58" s="167">
        <f t="shared" si="79"/>
        <v>0</v>
      </c>
      <c r="AV58" s="168">
        <f t="shared" si="80"/>
        <v>1</v>
      </c>
      <c r="AW58" s="160">
        <f t="shared" si="81"/>
        <v>0</v>
      </c>
      <c r="AX58" s="167">
        <f t="shared" si="82"/>
        <v>0</v>
      </c>
      <c r="AY58" s="168">
        <f t="shared" si="83"/>
        <v>1</v>
      </c>
      <c r="AZ58" s="160">
        <f t="shared" si="84"/>
        <v>0</v>
      </c>
      <c r="BA58" s="167">
        <f t="shared" si="85"/>
        <v>0</v>
      </c>
      <c r="BB58" s="168">
        <f t="shared" si="86"/>
        <v>1</v>
      </c>
      <c r="BC58" s="160">
        <f t="shared" si="87"/>
        <v>0</v>
      </c>
    </row>
    <row r="59" spans="3:55" ht="17.45" customHeight="1" x14ac:dyDescent="0.2">
      <c r="C59" s="192"/>
      <c r="D59" s="192"/>
      <c r="E59" s="192"/>
      <c r="F59" s="158">
        <f>DATOS!$E$10</f>
        <v>2020</v>
      </c>
      <c r="G59" s="194">
        <v>0.05</v>
      </c>
      <c r="H59" s="192"/>
      <c r="I59" s="178"/>
      <c r="J59" s="166">
        <f t="shared" si="44"/>
        <v>0</v>
      </c>
      <c r="K59" s="160">
        <f t="shared" si="45"/>
        <v>0</v>
      </c>
      <c r="L59" s="160">
        <f t="shared" si="46"/>
        <v>0</v>
      </c>
      <c r="M59" s="160">
        <f t="shared" si="47"/>
        <v>0</v>
      </c>
      <c r="N59" s="160">
        <f t="shared" si="48"/>
        <v>0</v>
      </c>
      <c r="O59" s="195"/>
      <c r="P59" s="167">
        <f t="shared" si="49"/>
        <v>0</v>
      </c>
      <c r="Q59" s="168">
        <f t="shared" si="50"/>
        <v>1</v>
      </c>
      <c r="R59" s="160">
        <f t="shared" si="51"/>
        <v>0</v>
      </c>
      <c r="T59" s="40">
        <f t="shared" si="52"/>
        <v>0</v>
      </c>
      <c r="U59" s="42">
        <f t="shared" si="53"/>
        <v>1</v>
      </c>
      <c r="V59" s="160">
        <f t="shared" si="54"/>
        <v>0</v>
      </c>
      <c r="W59" s="167">
        <f t="shared" si="55"/>
        <v>0</v>
      </c>
      <c r="X59" s="168">
        <f t="shared" si="56"/>
        <v>1</v>
      </c>
      <c r="Y59" s="160">
        <f t="shared" si="57"/>
        <v>0</v>
      </c>
      <c r="Z59" s="167">
        <f t="shared" si="58"/>
        <v>0</v>
      </c>
      <c r="AA59" s="168">
        <f t="shared" si="59"/>
        <v>1</v>
      </c>
      <c r="AB59" s="160">
        <f t="shared" si="60"/>
        <v>0</v>
      </c>
      <c r="AC59" s="167">
        <f t="shared" si="61"/>
        <v>0</v>
      </c>
      <c r="AD59" s="168">
        <f t="shared" si="62"/>
        <v>1</v>
      </c>
      <c r="AE59" s="160">
        <f t="shared" si="63"/>
        <v>0</v>
      </c>
      <c r="AF59" s="167">
        <f t="shared" si="64"/>
        <v>0</v>
      </c>
      <c r="AG59" s="168">
        <f t="shared" si="65"/>
        <v>1</v>
      </c>
      <c r="AH59" s="160">
        <f t="shared" si="66"/>
        <v>0</v>
      </c>
      <c r="AI59" s="167">
        <f t="shared" si="67"/>
        <v>0</v>
      </c>
      <c r="AJ59" s="168">
        <f t="shared" si="68"/>
        <v>1</v>
      </c>
      <c r="AK59" s="160">
        <f t="shared" si="69"/>
        <v>0</v>
      </c>
      <c r="AL59" s="167">
        <f t="shared" si="70"/>
        <v>0</v>
      </c>
      <c r="AM59" s="168">
        <f t="shared" si="71"/>
        <v>1</v>
      </c>
      <c r="AN59" s="160">
        <f t="shared" si="72"/>
        <v>0</v>
      </c>
      <c r="AO59" s="167">
        <f t="shared" si="73"/>
        <v>0</v>
      </c>
      <c r="AP59" s="168">
        <f t="shared" si="74"/>
        <v>1</v>
      </c>
      <c r="AQ59" s="160">
        <f t="shared" si="75"/>
        <v>0</v>
      </c>
      <c r="AR59" s="167">
        <f t="shared" si="76"/>
        <v>0</v>
      </c>
      <c r="AS59" s="168">
        <f t="shared" si="77"/>
        <v>1</v>
      </c>
      <c r="AT59" s="160">
        <f t="shared" si="78"/>
        <v>0</v>
      </c>
      <c r="AU59" s="167">
        <f t="shared" si="79"/>
        <v>0</v>
      </c>
      <c r="AV59" s="168">
        <f t="shared" si="80"/>
        <v>1</v>
      </c>
      <c r="AW59" s="160">
        <f t="shared" si="81"/>
        <v>0</v>
      </c>
      <c r="AX59" s="167">
        <f t="shared" si="82"/>
        <v>0</v>
      </c>
      <c r="AY59" s="168">
        <f t="shared" si="83"/>
        <v>1</v>
      </c>
      <c r="AZ59" s="160">
        <f t="shared" si="84"/>
        <v>0</v>
      </c>
      <c r="BA59" s="167">
        <f t="shared" si="85"/>
        <v>0</v>
      </c>
      <c r="BB59" s="168">
        <f t="shared" si="86"/>
        <v>1</v>
      </c>
      <c r="BC59" s="160">
        <f t="shared" si="87"/>
        <v>0</v>
      </c>
    </row>
    <row r="60" spans="3:55" ht="17.45" customHeight="1" x14ac:dyDescent="0.2">
      <c r="C60" s="192"/>
      <c r="D60" s="192"/>
      <c r="E60" s="192"/>
      <c r="F60" s="158">
        <f>DATOS!$E$10</f>
        <v>2020</v>
      </c>
      <c r="G60" s="194">
        <v>0.05</v>
      </c>
      <c r="H60" s="192"/>
      <c r="I60" s="178"/>
      <c r="J60" s="166">
        <f t="shared" si="44"/>
        <v>0</v>
      </c>
      <c r="K60" s="160">
        <f t="shared" si="45"/>
        <v>0</v>
      </c>
      <c r="L60" s="160">
        <f t="shared" si="46"/>
        <v>0</v>
      </c>
      <c r="M60" s="160">
        <f t="shared" si="47"/>
        <v>0</v>
      </c>
      <c r="N60" s="160">
        <f t="shared" si="48"/>
        <v>0</v>
      </c>
      <c r="O60" s="195"/>
      <c r="P60" s="167">
        <f t="shared" si="49"/>
        <v>0</v>
      </c>
      <c r="Q60" s="168">
        <f t="shared" si="50"/>
        <v>1</v>
      </c>
      <c r="R60" s="160">
        <f t="shared" si="51"/>
        <v>0</v>
      </c>
      <c r="T60" s="40">
        <f t="shared" si="52"/>
        <v>0</v>
      </c>
      <c r="U60" s="42">
        <f t="shared" si="53"/>
        <v>1</v>
      </c>
      <c r="V60" s="160">
        <f t="shared" si="54"/>
        <v>0</v>
      </c>
      <c r="W60" s="167">
        <f t="shared" si="55"/>
        <v>0</v>
      </c>
      <c r="X60" s="168">
        <f t="shared" si="56"/>
        <v>1</v>
      </c>
      <c r="Y60" s="160">
        <f t="shared" si="57"/>
        <v>0</v>
      </c>
      <c r="Z60" s="167">
        <f t="shared" si="58"/>
        <v>0</v>
      </c>
      <c r="AA60" s="168">
        <f t="shared" si="59"/>
        <v>1</v>
      </c>
      <c r="AB60" s="160">
        <f t="shared" si="60"/>
        <v>0</v>
      </c>
      <c r="AC60" s="167">
        <f t="shared" si="61"/>
        <v>0</v>
      </c>
      <c r="AD60" s="168">
        <f t="shared" si="62"/>
        <v>1</v>
      </c>
      <c r="AE60" s="160">
        <f t="shared" si="63"/>
        <v>0</v>
      </c>
      <c r="AF60" s="167">
        <f t="shared" si="64"/>
        <v>0</v>
      </c>
      <c r="AG60" s="168">
        <f t="shared" si="65"/>
        <v>1</v>
      </c>
      <c r="AH60" s="160">
        <f t="shared" si="66"/>
        <v>0</v>
      </c>
      <c r="AI60" s="167">
        <f t="shared" si="67"/>
        <v>0</v>
      </c>
      <c r="AJ60" s="168">
        <f t="shared" si="68"/>
        <v>1</v>
      </c>
      <c r="AK60" s="160">
        <f t="shared" si="69"/>
        <v>0</v>
      </c>
      <c r="AL60" s="167">
        <f t="shared" si="70"/>
        <v>0</v>
      </c>
      <c r="AM60" s="168">
        <f t="shared" si="71"/>
        <v>1</v>
      </c>
      <c r="AN60" s="160">
        <f t="shared" si="72"/>
        <v>0</v>
      </c>
      <c r="AO60" s="167">
        <f t="shared" si="73"/>
        <v>0</v>
      </c>
      <c r="AP60" s="168">
        <f t="shared" si="74"/>
        <v>1</v>
      </c>
      <c r="AQ60" s="160">
        <f t="shared" si="75"/>
        <v>0</v>
      </c>
      <c r="AR60" s="167">
        <f t="shared" si="76"/>
        <v>0</v>
      </c>
      <c r="AS60" s="168">
        <f t="shared" si="77"/>
        <v>1</v>
      </c>
      <c r="AT60" s="160">
        <f t="shared" si="78"/>
        <v>0</v>
      </c>
      <c r="AU60" s="167">
        <f t="shared" si="79"/>
        <v>0</v>
      </c>
      <c r="AV60" s="168">
        <f t="shared" si="80"/>
        <v>1</v>
      </c>
      <c r="AW60" s="160">
        <f t="shared" si="81"/>
        <v>0</v>
      </c>
      <c r="AX60" s="167">
        <f t="shared" si="82"/>
        <v>0</v>
      </c>
      <c r="AY60" s="168">
        <f t="shared" si="83"/>
        <v>1</v>
      </c>
      <c r="AZ60" s="160">
        <f t="shared" si="84"/>
        <v>0</v>
      </c>
      <c r="BA60" s="167">
        <f t="shared" si="85"/>
        <v>0</v>
      </c>
      <c r="BB60" s="168">
        <f t="shared" si="86"/>
        <v>1</v>
      </c>
      <c r="BC60" s="160">
        <f t="shared" si="87"/>
        <v>0</v>
      </c>
    </row>
    <row r="61" spans="3:55" ht="17.45" customHeight="1" x14ac:dyDescent="0.2">
      <c r="C61" s="192"/>
      <c r="D61" s="192"/>
      <c r="E61" s="192"/>
      <c r="F61" s="158">
        <f>DATOS!$E$10</f>
        <v>2020</v>
      </c>
      <c r="G61" s="194">
        <v>0.05</v>
      </c>
      <c r="H61" s="192"/>
      <c r="I61" s="178"/>
      <c r="J61" s="166">
        <f t="shared" si="44"/>
        <v>0</v>
      </c>
      <c r="K61" s="160">
        <f t="shared" si="45"/>
        <v>0</v>
      </c>
      <c r="L61" s="160">
        <f t="shared" si="46"/>
        <v>0</v>
      </c>
      <c r="M61" s="160">
        <f t="shared" si="47"/>
        <v>0</v>
      </c>
      <c r="N61" s="160">
        <f t="shared" si="48"/>
        <v>0</v>
      </c>
      <c r="O61" s="195"/>
      <c r="P61" s="167">
        <f t="shared" si="49"/>
        <v>0</v>
      </c>
      <c r="Q61" s="168">
        <f t="shared" si="50"/>
        <v>1</v>
      </c>
      <c r="R61" s="160">
        <f t="shared" si="51"/>
        <v>0</v>
      </c>
      <c r="T61" s="40">
        <f t="shared" si="52"/>
        <v>0</v>
      </c>
      <c r="U61" s="42">
        <f t="shared" si="53"/>
        <v>1</v>
      </c>
      <c r="V61" s="160">
        <f t="shared" si="54"/>
        <v>0</v>
      </c>
      <c r="W61" s="167">
        <f t="shared" si="55"/>
        <v>0</v>
      </c>
      <c r="X61" s="168">
        <f t="shared" si="56"/>
        <v>1</v>
      </c>
      <c r="Y61" s="160">
        <f t="shared" si="57"/>
        <v>0</v>
      </c>
      <c r="Z61" s="167">
        <f t="shared" si="58"/>
        <v>0</v>
      </c>
      <c r="AA61" s="168">
        <f t="shared" si="59"/>
        <v>1</v>
      </c>
      <c r="AB61" s="160">
        <f t="shared" si="60"/>
        <v>0</v>
      </c>
      <c r="AC61" s="167">
        <f t="shared" si="61"/>
        <v>0</v>
      </c>
      <c r="AD61" s="168">
        <f t="shared" si="62"/>
        <v>1</v>
      </c>
      <c r="AE61" s="160">
        <f t="shared" si="63"/>
        <v>0</v>
      </c>
      <c r="AF61" s="167">
        <f t="shared" si="64"/>
        <v>0</v>
      </c>
      <c r="AG61" s="168">
        <f t="shared" si="65"/>
        <v>1</v>
      </c>
      <c r="AH61" s="160">
        <f t="shared" si="66"/>
        <v>0</v>
      </c>
      <c r="AI61" s="167">
        <f t="shared" si="67"/>
        <v>0</v>
      </c>
      <c r="AJ61" s="168">
        <f t="shared" si="68"/>
        <v>1</v>
      </c>
      <c r="AK61" s="160">
        <f t="shared" si="69"/>
        <v>0</v>
      </c>
      <c r="AL61" s="167">
        <f t="shared" si="70"/>
        <v>0</v>
      </c>
      <c r="AM61" s="168">
        <f t="shared" si="71"/>
        <v>1</v>
      </c>
      <c r="AN61" s="160">
        <f t="shared" si="72"/>
        <v>0</v>
      </c>
      <c r="AO61" s="167">
        <f t="shared" si="73"/>
        <v>0</v>
      </c>
      <c r="AP61" s="168">
        <f t="shared" si="74"/>
        <v>1</v>
      </c>
      <c r="AQ61" s="160">
        <f t="shared" si="75"/>
        <v>0</v>
      </c>
      <c r="AR61" s="167">
        <f t="shared" si="76"/>
        <v>0</v>
      </c>
      <c r="AS61" s="168">
        <f t="shared" si="77"/>
        <v>1</v>
      </c>
      <c r="AT61" s="160">
        <f t="shared" si="78"/>
        <v>0</v>
      </c>
      <c r="AU61" s="167">
        <f t="shared" si="79"/>
        <v>0</v>
      </c>
      <c r="AV61" s="168">
        <f t="shared" si="80"/>
        <v>1</v>
      </c>
      <c r="AW61" s="160">
        <f t="shared" si="81"/>
        <v>0</v>
      </c>
      <c r="AX61" s="167">
        <f t="shared" si="82"/>
        <v>0</v>
      </c>
      <c r="AY61" s="168">
        <f t="shared" si="83"/>
        <v>1</v>
      </c>
      <c r="AZ61" s="160">
        <f t="shared" si="84"/>
        <v>0</v>
      </c>
      <c r="BA61" s="167">
        <f t="shared" si="85"/>
        <v>0</v>
      </c>
      <c r="BB61" s="168">
        <f t="shared" si="86"/>
        <v>1</v>
      </c>
      <c r="BC61" s="160">
        <f t="shared" si="87"/>
        <v>0</v>
      </c>
    </row>
    <row r="62" spans="3:55" ht="17.45" customHeight="1" x14ac:dyDescent="0.2">
      <c r="C62" s="192"/>
      <c r="D62" s="192"/>
      <c r="E62" s="192"/>
      <c r="F62" s="158">
        <f>DATOS!$E$10</f>
        <v>2020</v>
      </c>
      <c r="G62" s="194">
        <v>0.05</v>
      </c>
      <c r="H62" s="192"/>
      <c r="I62" s="178"/>
      <c r="J62" s="166">
        <f t="shared" si="44"/>
        <v>0</v>
      </c>
      <c r="K62" s="160">
        <f t="shared" si="45"/>
        <v>0</v>
      </c>
      <c r="L62" s="160">
        <f t="shared" si="46"/>
        <v>0</v>
      </c>
      <c r="M62" s="160">
        <f t="shared" si="47"/>
        <v>0</v>
      </c>
      <c r="N62" s="160">
        <f t="shared" si="48"/>
        <v>0</v>
      </c>
      <c r="O62" s="195"/>
      <c r="P62" s="167">
        <f t="shared" si="49"/>
        <v>0</v>
      </c>
      <c r="Q62" s="168">
        <f t="shared" si="50"/>
        <v>1</v>
      </c>
      <c r="R62" s="160">
        <f t="shared" si="51"/>
        <v>0</v>
      </c>
      <c r="T62" s="40">
        <f t="shared" si="52"/>
        <v>0</v>
      </c>
      <c r="U62" s="42">
        <f t="shared" si="53"/>
        <v>1</v>
      </c>
      <c r="V62" s="160">
        <f t="shared" si="54"/>
        <v>0</v>
      </c>
      <c r="W62" s="167">
        <f t="shared" si="55"/>
        <v>0</v>
      </c>
      <c r="X62" s="168">
        <f t="shared" si="56"/>
        <v>1</v>
      </c>
      <c r="Y62" s="160">
        <f t="shared" si="57"/>
        <v>0</v>
      </c>
      <c r="Z62" s="167">
        <f t="shared" si="58"/>
        <v>0</v>
      </c>
      <c r="AA62" s="168">
        <f t="shared" si="59"/>
        <v>1</v>
      </c>
      <c r="AB62" s="160">
        <f t="shared" si="60"/>
        <v>0</v>
      </c>
      <c r="AC62" s="167">
        <f t="shared" si="61"/>
        <v>0</v>
      </c>
      <c r="AD62" s="168">
        <f t="shared" si="62"/>
        <v>1</v>
      </c>
      <c r="AE62" s="160">
        <f t="shared" si="63"/>
        <v>0</v>
      </c>
      <c r="AF62" s="167">
        <f t="shared" si="64"/>
        <v>0</v>
      </c>
      <c r="AG62" s="168">
        <f t="shared" si="65"/>
        <v>1</v>
      </c>
      <c r="AH62" s="160">
        <f t="shared" si="66"/>
        <v>0</v>
      </c>
      <c r="AI62" s="167">
        <f t="shared" si="67"/>
        <v>0</v>
      </c>
      <c r="AJ62" s="168">
        <f t="shared" si="68"/>
        <v>1</v>
      </c>
      <c r="AK62" s="160">
        <f t="shared" si="69"/>
        <v>0</v>
      </c>
      <c r="AL62" s="167">
        <f t="shared" si="70"/>
        <v>0</v>
      </c>
      <c r="AM62" s="168">
        <f t="shared" si="71"/>
        <v>1</v>
      </c>
      <c r="AN62" s="160">
        <f t="shared" si="72"/>
        <v>0</v>
      </c>
      <c r="AO62" s="167">
        <f t="shared" si="73"/>
        <v>0</v>
      </c>
      <c r="AP62" s="168">
        <f t="shared" si="74"/>
        <v>1</v>
      </c>
      <c r="AQ62" s="160">
        <f t="shared" si="75"/>
        <v>0</v>
      </c>
      <c r="AR62" s="167">
        <f t="shared" si="76"/>
        <v>0</v>
      </c>
      <c r="AS62" s="168">
        <f t="shared" si="77"/>
        <v>1</v>
      </c>
      <c r="AT62" s="160">
        <f t="shared" si="78"/>
        <v>0</v>
      </c>
      <c r="AU62" s="167">
        <f t="shared" si="79"/>
        <v>0</v>
      </c>
      <c r="AV62" s="168">
        <f t="shared" si="80"/>
        <v>1</v>
      </c>
      <c r="AW62" s="160">
        <f t="shared" si="81"/>
        <v>0</v>
      </c>
      <c r="AX62" s="167">
        <f t="shared" si="82"/>
        <v>0</v>
      </c>
      <c r="AY62" s="168">
        <f t="shared" si="83"/>
        <v>1</v>
      </c>
      <c r="AZ62" s="160">
        <f t="shared" si="84"/>
        <v>0</v>
      </c>
      <c r="BA62" s="167">
        <f t="shared" si="85"/>
        <v>0</v>
      </c>
      <c r="BB62" s="168">
        <f t="shared" si="86"/>
        <v>1</v>
      </c>
      <c r="BC62" s="160">
        <f t="shared" si="87"/>
        <v>0</v>
      </c>
    </row>
    <row r="63" spans="3:55" ht="17.45" customHeight="1" x14ac:dyDescent="0.2">
      <c r="C63" s="192"/>
      <c r="D63" s="192"/>
      <c r="E63" s="192"/>
      <c r="F63" s="158">
        <f>DATOS!$E$10</f>
        <v>2020</v>
      </c>
      <c r="G63" s="194">
        <v>0.05</v>
      </c>
      <c r="H63" s="192"/>
      <c r="I63" s="178"/>
      <c r="J63" s="166">
        <f t="shared" si="44"/>
        <v>0</v>
      </c>
      <c r="K63" s="160">
        <f t="shared" si="45"/>
        <v>0</v>
      </c>
      <c r="L63" s="160">
        <f t="shared" si="46"/>
        <v>0</v>
      </c>
      <c r="M63" s="160">
        <f t="shared" si="47"/>
        <v>0</v>
      </c>
      <c r="N63" s="160">
        <f t="shared" si="48"/>
        <v>0</v>
      </c>
      <c r="O63" s="195"/>
      <c r="P63" s="167">
        <f t="shared" si="49"/>
        <v>0</v>
      </c>
      <c r="Q63" s="168">
        <f t="shared" si="50"/>
        <v>1</v>
      </c>
      <c r="R63" s="160">
        <f t="shared" si="51"/>
        <v>0</v>
      </c>
      <c r="T63" s="40">
        <f t="shared" si="52"/>
        <v>0</v>
      </c>
      <c r="U63" s="42">
        <f t="shared" si="53"/>
        <v>1</v>
      </c>
      <c r="V63" s="160">
        <f t="shared" si="54"/>
        <v>0</v>
      </c>
      <c r="W63" s="167">
        <f t="shared" si="55"/>
        <v>0</v>
      </c>
      <c r="X63" s="168">
        <f t="shared" si="56"/>
        <v>1</v>
      </c>
      <c r="Y63" s="160">
        <f t="shared" si="57"/>
        <v>0</v>
      </c>
      <c r="Z63" s="167">
        <f t="shared" si="58"/>
        <v>0</v>
      </c>
      <c r="AA63" s="168">
        <f t="shared" si="59"/>
        <v>1</v>
      </c>
      <c r="AB63" s="160">
        <f t="shared" si="60"/>
        <v>0</v>
      </c>
      <c r="AC63" s="167">
        <f t="shared" si="61"/>
        <v>0</v>
      </c>
      <c r="AD63" s="168">
        <f t="shared" si="62"/>
        <v>1</v>
      </c>
      <c r="AE63" s="160">
        <f t="shared" si="63"/>
        <v>0</v>
      </c>
      <c r="AF63" s="167">
        <f t="shared" si="64"/>
        <v>0</v>
      </c>
      <c r="AG63" s="168">
        <f t="shared" si="65"/>
        <v>1</v>
      </c>
      <c r="AH63" s="160">
        <f t="shared" si="66"/>
        <v>0</v>
      </c>
      <c r="AI63" s="167">
        <f t="shared" si="67"/>
        <v>0</v>
      </c>
      <c r="AJ63" s="168">
        <f t="shared" si="68"/>
        <v>1</v>
      </c>
      <c r="AK63" s="160">
        <f t="shared" si="69"/>
        <v>0</v>
      </c>
      <c r="AL63" s="167">
        <f t="shared" si="70"/>
        <v>0</v>
      </c>
      <c r="AM63" s="168">
        <f t="shared" si="71"/>
        <v>1</v>
      </c>
      <c r="AN63" s="160">
        <f t="shared" si="72"/>
        <v>0</v>
      </c>
      <c r="AO63" s="167">
        <f t="shared" si="73"/>
        <v>0</v>
      </c>
      <c r="AP63" s="168">
        <f t="shared" si="74"/>
        <v>1</v>
      </c>
      <c r="AQ63" s="160">
        <f t="shared" si="75"/>
        <v>0</v>
      </c>
      <c r="AR63" s="167">
        <f t="shared" si="76"/>
        <v>0</v>
      </c>
      <c r="AS63" s="168">
        <f t="shared" si="77"/>
        <v>1</v>
      </c>
      <c r="AT63" s="160">
        <f t="shared" si="78"/>
        <v>0</v>
      </c>
      <c r="AU63" s="167">
        <f t="shared" si="79"/>
        <v>0</v>
      </c>
      <c r="AV63" s="168">
        <f t="shared" si="80"/>
        <v>1</v>
      </c>
      <c r="AW63" s="160">
        <f t="shared" si="81"/>
        <v>0</v>
      </c>
      <c r="AX63" s="167">
        <f t="shared" si="82"/>
        <v>0</v>
      </c>
      <c r="AY63" s="168">
        <f t="shared" si="83"/>
        <v>1</v>
      </c>
      <c r="AZ63" s="160">
        <f t="shared" si="84"/>
        <v>0</v>
      </c>
      <c r="BA63" s="167">
        <f t="shared" si="85"/>
        <v>0</v>
      </c>
      <c r="BB63" s="168">
        <f t="shared" si="86"/>
        <v>1</v>
      </c>
      <c r="BC63" s="160">
        <f t="shared" si="87"/>
        <v>0</v>
      </c>
    </row>
    <row r="64" spans="3:55" ht="17.45" customHeight="1" thickBot="1" x14ac:dyDescent="0.25">
      <c r="C64" s="36"/>
      <c r="D64" s="36"/>
      <c r="E64" s="37"/>
      <c r="F64" s="37"/>
      <c r="G64" s="37"/>
      <c r="H64" s="43" t="s">
        <v>112</v>
      </c>
      <c r="I64" s="44">
        <f>SUM(I24:I63)</f>
        <v>0</v>
      </c>
      <c r="J64" s="45"/>
      <c r="K64" s="44">
        <f>SUM(K24:K63)</f>
        <v>0</v>
      </c>
      <c r="L64" s="44">
        <f>SUM(L24:L63)</f>
        <v>0</v>
      </c>
      <c r="M64" s="44">
        <f>SUM(M24:M63)</f>
        <v>0</v>
      </c>
      <c r="N64" s="44">
        <f>SUM(N24:N63)</f>
        <v>0</v>
      </c>
      <c r="O64" s="46"/>
      <c r="P64" s="47"/>
      <c r="Q64" s="44"/>
      <c r="R64" s="44">
        <f>SUM(R24:R63)</f>
        <v>0</v>
      </c>
      <c r="T64" s="44"/>
      <c r="U64" s="44"/>
      <c r="V64" s="44">
        <f>SUM(V24:V63)</f>
        <v>0</v>
      </c>
      <c r="W64" s="44"/>
      <c r="X64" s="44"/>
      <c r="Y64" s="44">
        <f>SUM(Y24:Y63)</f>
        <v>0</v>
      </c>
      <c r="Z64" s="44"/>
      <c r="AA64" s="44"/>
      <c r="AB64" s="44">
        <f>SUM(AB24:AB63)</f>
        <v>0</v>
      </c>
      <c r="AC64" s="44"/>
      <c r="AD64" s="44"/>
      <c r="AE64" s="44">
        <f>SUM(AE24:AE63)</f>
        <v>0</v>
      </c>
      <c r="AF64" s="44"/>
      <c r="AG64" s="44"/>
      <c r="AH64" s="44">
        <f>SUM(AH24:AH63)</f>
        <v>0</v>
      </c>
      <c r="AI64" s="44"/>
      <c r="AJ64" s="44"/>
      <c r="AK64" s="44">
        <f>SUM(AK24:AK63)</f>
        <v>0</v>
      </c>
      <c r="AL64" s="44"/>
      <c r="AM64" s="44"/>
      <c r="AN64" s="44">
        <f>SUM(AN24:AN63)</f>
        <v>0</v>
      </c>
      <c r="AO64" s="44"/>
      <c r="AP64" s="44"/>
      <c r="AQ64" s="44">
        <f>SUM(AQ24:AQ63)</f>
        <v>0</v>
      </c>
      <c r="AR64" s="44"/>
      <c r="AS64" s="44"/>
      <c r="AT64" s="44">
        <f>SUM(AT24:AT63)</f>
        <v>0</v>
      </c>
      <c r="AU64" s="44"/>
      <c r="AV64" s="44"/>
      <c r="AW64" s="44">
        <f>SUM(AW24:AW63)</f>
        <v>0</v>
      </c>
      <c r="AX64" s="44"/>
      <c r="AY64" s="44"/>
      <c r="AZ64" s="44">
        <f>SUM(AZ24:AZ63)</f>
        <v>0</v>
      </c>
      <c r="BA64" s="44"/>
      <c r="BB64" s="44"/>
      <c r="BC64" s="44">
        <f>SUM(BC24:BC63)</f>
        <v>0</v>
      </c>
    </row>
    <row r="65" spans="3:55" ht="17.45" customHeight="1" thickTop="1" x14ac:dyDescent="0.2">
      <c r="C65" s="36"/>
      <c r="D65" s="36"/>
      <c r="E65" s="37"/>
      <c r="F65" s="37"/>
      <c r="G65" s="37"/>
      <c r="H65" s="56"/>
      <c r="I65" s="38"/>
      <c r="J65" s="38"/>
      <c r="M65" s="61"/>
      <c r="P65" s="57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</row>
    <row r="66" spans="3:55" ht="17.45" customHeight="1" x14ac:dyDescent="0.2">
      <c r="C66" s="39" t="s">
        <v>109</v>
      </c>
      <c r="D66" s="36"/>
      <c r="E66" s="37"/>
      <c r="F66" s="37"/>
      <c r="G66" s="37"/>
      <c r="H66" s="38"/>
      <c r="I66" s="38"/>
      <c r="J66" s="38"/>
      <c r="K66" s="38"/>
      <c r="L66" s="38"/>
      <c r="M66" s="38"/>
      <c r="N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</row>
    <row r="67" spans="3:55" ht="17.45" customHeight="1" x14ac:dyDescent="0.2">
      <c r="C67" s="192"/>
      <c r="D67" s="192"/>
      <c r="E67" s="192"/>
      <c r="F67" s="158">
        <f>DATOS!$E$10</f>
        <v>2020</v>
      </c>
      <c r="G67" s="194">
        <v>0.1</v>
      </c>
      <c r="H67" s="192"/>
      <c r="I67" s="178"/>
      <c r="J67" s="166">
        <f>IF(E67=0,0,IF(E67=F67,0,IF((((F67)-E67)*12)-D67&gt;1/G67*12,1/G67*12,(((F67)-E67)*12)-D67)))</f>
        <v>0</v>
      </c>
      <c r="K67" s="160">
        <f>I67*G67/12*J67</f>
        <v>0</v>
      </c>
      <c r="L67" s="160">
        <f>I67-K67</f>
        <v>0</v>
      </c>
      <c r="M67" s="160">
        <f>I67*G67/12</f>
        <v>0</v>
      </c>
      <c r="N67" s="160">
        <f>IF(F67=E67,(12-D67)*M67,IF(K67+(M67*12)&gt;I67,I67-K67,M67*12))</f>
        <v>0</v>
      </c>
      <c r="O67" s="195"/>
      <c r="P67" s="167">
        <f>IF(E67=0,0,IF(E67=F67,LOOKUP(D67,$V$1:$BC$1,$V$2:$BC$2),$AK$19))</f>
        <v>0</v>
      </c>
      <c r="Q67" s="168">
        <f>IF(O67=0,1,ROUND(P67/O67,4))</f>
        <v>1</v>
      </c>
      <c r="R67" s="160">
        <f>N67*Q67</f>
        <v>0</v>
      </c>
      <c r="T67" s="40">
        <f>IF($E67=0,0,IF($E67=$F67,LOOKUP($D67,$T$4:$T$15,V$4:V$15),V$3))</f>
        <v>0</v>
      </c>
      <c r="U67" s="42">
        <f>IF($O67=0,1,T67/$O67)</f>
        <v>1</v>
      </c>
      <c r="V67" s="160">
        <f>(IF(F67=E67,IF(D67&gt;=1,0,M67*(1-D67)*U67),IF(J67+1&lt;=(1/G67*12),(M67*1*U67),0)))</f>
        <v>0</v>
      </c>
      <c r="W67" s="167">
        <f>IF($E67=0,0,IF($E67=$F67,LOOKUP($D67,$T$4:$T$15,Y$4:Y$15),Y$3))</f>
        <v>0</v>
      </c>
      <c r="X67" s="168">
        <f>IF($O67=0,1,W67/$O67)</f>
        <v>1</v>
      </c>
      <c r="Y67" s="160">
        <f>((IF(F67=E67,IF(D67&gt;=2,0,(M67*(2-D67)*X67)-(V67)),IF(J67+2&lt;=(1/G67*12),(M67*2*X67)-(V67),0))))</f>
        <v>0</v>
      </c>
      <c r="Z67" s="167">
        <f>IF($E67=0,0,IF($E67=$F67,LOOKUP($D67,$T$4:$T$15,AB$4:AB$15),AB$3))</f>
        <v>0</v>
      </c>
      <c r="AA67" s="168">
        <f>IF($O67=0,1,Z67/$O67)</f>
        <v>1</v>
      </c>
      <c r="AB67" s="160">
        <f>((IF(F67=E67,IF(D67&gt;=3,0,(M67*(3-D67)*AA67)-(V67+Y67)),IF(J67+3&lt;=(1/G67*12),(M67*3*AA67)-(V67+Y67),0))))</f>
        <v>0</v>
      </c>
      <c r="AC67" s="167">
        <f>IF($E67=0,0,IF($E67=$F67,LOOKUP($D67,$T$4:$T$15,AE$4:AE$15),AE$3))</f>
        <v>0</v>
      </c>
      <c r="AD67" s="168">
        <f>IF($O67=0,1,AC67/$O67)</f>
        <v>1</v>
      </c>
      <c r="AE67" s="160">
        <f>((IF(F67=E67,IF(D67&gt;=4,0,(M67*(4-D67)*AD67)-(V67+Y67+AB67)),IF(J67+4&lt;=(1/G67*12),(M67*4*AD67)-(V67+Y67+AB67),0))))</f>
        <v>0</v>
      </c>
      <c r="AF67" s="167">
        <f>IF($E67=0,0,IF($E67=$F67,LOOKUP($D67,$T$4:$T$15,AH$4:AH$15),AH$3))</f>
        <v>0</v>
      </c>
      <c r="AG67" s="168">
        <f>IF($O67=0,1,AF67/$O67)</f>
        <v>1</v>
      </c>
      <c r="AH67" s="160">
        <f>((IF(F67=E67,IF(D67&gt;=5,0,(M67*(5-D67)*AG67)-(V67+Y67+AB67+AE67)),IF(J67+5&lt;=(1/G67*12),(M67*5*AG67)-(V67+Y67+AB67+AE67),0))))</f>
        <v>0</v>
      </c>
      <c r="AI67" s="167">
        <f>IF($E67=0,0,IF($E67=$F67,LOOKUP($D67,$T$4:$T$15,AK$4:AK$15),AK$3))</f>
        <v>0</v>
      </c>
      <c r="AJ67" s="168">
        <f>IF($O67=0,1,AI67/$O67)</f>
        <v>1</v>
      </c>
      <c r="AK67" s="160">
        <f>((IF(F67=E67,IF(D67&gt;=6,0,(M67*(6-D67)*AJ67)-(V67+Y67+AB67+AE67+AH67)),IF(J67+6&lt;=(1/G67*12),(M67*6*AJ67)-(V67+Y67+AB67+AE67+AH67),0))))</f>
        <v>0</v>
      </c>
      <c r="AL67" s="167">
        <f>IF($E67=0,0,IF($E67=$F67,LOOKUP($D67,$T$4:$T$15,AN$4:AN$15),AN$3))</f>
        <v>0</v>
      </c>
      <c r="AM67" s="168">
        <f>IF($O67=0,1,AL67/$O67)</f>
        <v>1</v>
      </c>
      <c r="AN67" s="160">
        <f>((IF(F67=E67,IF(D67&gt;=7,0,(M67*(7-D67)*AM67)-(V67+Y67+AB67+AE67+AH67+AK67)),IF(J67+7&lt;=(1/G67*12),(M67*7*AM67)-(V67+Y67+AB67+AE67+AH67+AK67),0))))</f>
        <v>0</v>
      </c>
      <c r="AO67" s="167">
        <f>IF($E67=0,0,IF($E67=$F67,LOOKUP($D67,$T$4:$T$15,AQ$4:AQ$15),AQ$3))</f>
        <v>0</v>
      </c>
      <c r="AP67" s="168">
        <f>IF($O67=0,1,AO67/$O67)</f>
        <v>1</v>
      </c>
      <c r="AQ67" s="160">
        <f>((IF(F67=E67,IF(D67&gt;=8,0,(M67*(8-D67)*AP67)-(V67+Y67+AB67+AE67+AH67+AK67+AN67)),IF(J67+8&lt;=(1/G67*12),(M67*8*AP67)-(V67+Y67+AB67+AE67+AH67+AK67+AN67),0))))</f>
        <v>0</v>
      </c>
      <c r="AR67" s="167">
        <f>IF($E67=0,0,IF($E67=$F67,LOOKUP($D67,$T$4:$T$15,AT$4:AT$15),AT$3))</f>
        <v>0</v>
      </c>
      <c r="AS67" s="168">
        <f>IF($O67=0,1,AR67/$O67)</f>
        <v>1</v>
      </c>
      <c r="AT67" s="160">
        <f>((IF(F67=E67,IF(D67&gt;=9,0,(M67*(9-D67)*AS67)-(V67+Y67+AB67+AE67+AH67+AK67+AN67+AQ67)),IF(J67+9&lt;=(1/G67*12),(M67*9*AS67)-(V67+Y67+AB67+AE67+AH67+AK67+AN67+AQ67),0))))</f>
        <v>0</v>
      </c>
      <c r="AU67" s="167">
        <f>IF($E67=0,0,IF($E67=$F67,LOOKUP($D67,$T$4:$T$15,AW$4:AW$15),AW$3))</f>
        <v>0</v>
      </c>
      <c r="AV67" s="168">
        <f>IF($O67=0,1,AU67/$O67)</f>
        <v>1</v>
      </c>
      <c r="AW67" s="160">
        <f>((IF(F67=E67,IF(D67&gt;=10,0,(M67*(10-D67)*AV67)-(V67+Y67+AB67+AE67+AH67+AK67+AN67+AQ67+AT67)),IF(J67+10&lt;=(1/G67*12),(M67*10*AV67)-(V67+Y67+AB67+AE67+AH67+AK67+AN67+AQ67+AT67),0))))</f>
        <v>0</v>
      </c>
      <c r="AX67" s="167">
        <f>IF($E67=0,0,IF($E67=$F67,LOOKUP($D67,$T$4:$T$15,AZ$4:AZ$15),AZ$3))</f>
        <v>0</v>
      </c>
      <c r="AY67" s="168">
        <f>IF($O67=0,1,AX67/$O67)</f>
        <v>1</v>
      </c>
      <c r="AZ67" s="160">
        <f t="shared" ref="AZ67:AZ85" si="88">((IF(F67=E67,IF(D67&gt;=11,0,(M67*(11-D67)*AY67)-(V67+Y67+AB67+AE67+AH67+AK67+AN67+AQ67+AT67+AW67)),IF(J67+11&lt;=(1/G67*12),(M67*11*AY67)-(V67+Y67+AB67+AE67+AH67+AK67+AN67+AQ67+AT67+AW67),0))))</f>
        <v>0</v>
      </c>
      <c r="BA67" s="167">
        <f>IF($E67=0,0,IF($E67=$F67,LOOKUP($D67,$T$4:$T$15,BC$4:BC$15),BC$3))</f>
        <v>0</v>
      </c>
      <c r="BB67" s="168">
        <f>IF($O67=0,1,BA67/$O67)</f>
        <v>1</v>
      </c>
      <c r="BC67" s="160">
        <f>((IF(F67=E67,IF(D67&gt;=12,0,(M67*(12-D67)*BB67)-(V67+Y67+AB67+AE67+AH67+AK67+AN67+AQ67+AT67+AW67+AZ67)),IF(J67+12&lt;=(1/G67*12),(M67*12*BB67)-(V67+Y67+AB67+AE67+AH67+AK67+AN67+AQ67+AT67+AW67+AZ67),0))))</f>
        <v>0</v>
      </c>
    </row>
    <row r="68" spans="3:55" ht="17.45" customHeight="1" x14ac:dyDescent="0.2">
      <c r="C68" s="192"/>
      <c r="D68" s="192"/>
      <c r="E68" s="192"/>
      <c r="F68" s="158">
        <f>DATOS!$E$10</f>
        <v>2020</v>
      </c>
      <c r="G68" s="194">
        <v>0.1</v>
      </c>
      <c r="H68" s="192"/>
      <c r="I68" s="178"/>
      <c r="J68" s="166">
        <f>IF(E68=0,0,IF(E68=F68,0,IF((((F68)-E68)*12)-D68&gt;1/G68*12,1/G68*12,(((F68)-E68)*12)-D68)))</f>
        <v>0</v>
      </c>
      <c r="K68" s="160">
        <f>I68*G68/12*J68</f>
        <v>0</v>
      </c>
      <c r="L68" s="160">
        <f>I68-K68</f>
        <v>0</v>
      </c>
      <c r="M68" s="160">
        <f>I68*G68/12</f>
        <v>0</v>
      </c>
      <c r="N68" s="160">
        <f>IF(F68=E68,(12-D68)*M68,IF(K68+(M68*12)&gt;I68,I68-K68,M68*12))</f>
        <v>0</v>
      </c>
      <c r="O68" s="195"/>
      <c r="P68" s="167">
        <f>IF(E68=0,0,IF(E68=F68,LOOKUP(D68,$V$1:$BC$1,$V$2:$BC$2),$AK$19))</f>
        <v>0</v>
      </c>
      <c r="Q68" s="168">
        <f>IF(O68=0,1,ROUND(P68/O68,4))</f>
        <v>1</v>
      </c>
      <c r="R68" s="160">
        <f>N68*Q68</f>
        <v>0</v>
      </c>
      <c r="T68" s="40">
        <f>IF($E68=0,0,IF($E68=$F68,LOOKUP($D68,$T$4:$T$15,V$4:V$15),V$3))</f>
        <v>0</v>
      </c>
      <c r="U68" s="42">
        <f>IF($O68=0,1,T68/$O68)</f>
        <v>1</v>
      </c>
      <c r="V68" s="160">
        <f>(IF(F68=E68,IF(D68&gt;=1,0,M68*(1-D68)*U68),IF(J68+1&lt;=(1/G68*12),(M68*1*U68),0)))</f>
        <v>0</v>
      </c>
      <c r="W68" s="167">
        <f>IF($E68=0,0,IF($E68=$F68,LOOKUP($D68,$T$4:$T$15,Y$4:Y$15),Y$3))</f>
        <v>0</v>
      </c>
      <c r="X68" s="168">
        <f>IF($O68=0,1,W68/$O68)</f>
        <v>1</v>
      </c>
      <c r="Y68" s="160">
        <f>((IF(F68=E68,IF(D68&gt;=2,0,(M68*(2-D68)*X68)-(V68)),IF(J68+2&lt;=(1/G68*12),(M68*2*X68)-(V68),0))))</f>
        <v>0</v>
      </c>
      <c r="Z68" s="167">
        <f>IF($E68=0,0,IF($E68=$F68,LOOKUP($D68,$T$4:$T$15,AB$4:AB$15),AB$3))</f>
        <v>0</v>
      </c>
      <c r="AA68" s="168">
        <f>IF($O68=0,1,Z68/$O68)</f>
        <v>1</v>
      </c>
      <c r="AB68" s="160">
        <f>((IF(F68=E68,IF(D68&gt;=3,0,(M68*(3-D68)*AA68)-(V68+Y68)),IF(J68+3&lt;=(1/G68*12),(M68*3*AA68)-(V68+Y68),0))))</f>
        <v>0</v>
      </c>
      <c r="AC68" s="167">
        <f>IF($E68=0,0,IF($E68=$F68,LOOKUP($D68,$T$4:$T$15,AE$4:AE$15),AE$3))</f>
        <v>0</v>
      </c>
      <c r="AD68" s="168">
        <f>IF($O68=0,1,AC68/$O68)</f>
        <v>1</v>
      </c>
      <c r="AE68" s="160">
        <f>((IF(F68=E68,IF(D68&gt;=4,0,(M68*(4-D68)*AD68)-(V68+Y68+AB68)),IF(J68+4&lt;=(1/G68*12),(M68*4*AD68)-(V68+Y68+AB68),0))))</f>
        <v>0</v>
      </c>
      <c r="AF68" s="167">
        <f>IF($E68=0,0,IF($E68=$F68,LOOKUP($D68,$T$4:$T$15,AH$4:AH$15),AH$3))</f>
        <v>0</v>
      </c>
      <c r="AG68" s="168">
        <f>IF($O68=0,1,AF68/$O68)</f>
        <v>1</v>
      </c>
      <c r="AH68" s="160">
        <f>((IF(F68=E68,IF(D68&gt;=5,0,(M68*(5-D68)*AG68)-(V68+Y68+AB68+AE68)),IF(J68+5&lt;=(1/G68*12),(M68*5*AG68)-(V68+Y68+AB68+AE68),0))))</f>
        <v>0</v>
      </c>
      <c r="AI68" s="167">
        <f>IF($E68=0,0,IF($E68=$F68,LOOKUP($D68,$T$4:$T$15,AK$4:AK$15),AK$3))</f>
        <v>0</v>
      </c>
      <c r="AJ68" s="168">
        <f>IF($O68=0,1,AI68/$O68)</f>
        <v>1</v>
      </c>
      <c r="AK68" s="160">
        <f>((IF(F68=E68,IF(D68&gt;=6,0,(M68*(6-D68)*AJ68)-(V68+Y68+AB68+AE68+AH68)),IF(J68+6&lt;=(1/G68*12),(M68*6*AJ68)-(V68+Y68+AB68+AE68+AH68),0))))</f>
        <v>0</v>
      </c>
      <c r="AL68" s="167">
        <f>IF($E68=0,0,IF($E68=$F68,LOOKUP($D68,$T$4:$T$15,AN$4:AN$15),AN$3))</f>
        <v>0</v>
      </c>
      <c r="AM68" s="168">
        <f>IF($O68=0,1,AL68/$O68)</f>
        <v>1</v>
      </c>
      <c r="AN68" s="160">
        <f>((IF(F68=E68,IF(D68&gt;=7,0,(M68*(7-D68)*AM68)-(V68+Y68+AB68+AE68+AH68+AK68)),IF(J68+7&lt;=(1/G68*12),(M68*7*AM68)-(V68+Y68+AB68+AE68+AH68+AK68),0))))</f>
        <v>0</v>
      </c>
      <c r="AO68" s="167">
        <f>IF($E68=0,0,IF($E68=$F68,LOOKUP($D68,$T$4:$T$15,AQ$4:AQ$15),AQ$3))</f>
        <v>0</v>
      </c>
      <c r="AP68" s="168">
        <f>IF($O68=0,1,AO68/$O68)</f>
        <v>1</v>
      </c>
      <c r="AQ68" s="160">
        <f>((IF(F68=E68,IF(D68&gt;=8,0,(M68*(8-D68)*AP68)-(V68+Y68+AB68+AE68+AH68+AK68+AN68)),IF(J68+8&lt;=(1/G68*12),(M68*8*AP68)-(V68+Y68+AB68+AE68+AH68+AK68+AN68),0))))</f>
        <v>0</v>
      </c>
      <c r="AR68" s="167">
        <f>IF($E68=0,0,IF($E68=$F68,LOOKUP($D68,$T$4:$T$15,AT$4:AT$15),AT$3))</f>
        <v>0</v>
      </c>
      <c r="AS68" s="168">
        <f>IF($O68=0,1,AR68/$O68)</f>
        <v>1</v>
      </c>
      <c r="AT68" s="160">
        <f>((IF(F68=E68,IF(D68&gt;=9,0,(M68*(9-D68)*AS68)-(V68+Y68+AB68+AE68+AH68+AK68+AN68+AQ68)),IF(J68+9&lt;=(1/G68*12),(M68*9*AS68)-(V68+Y68+AB68+AE68+AH68+AK68+AN68+AQ68),0))))</f>
        <v>0</v>
      </c>
      <c r="AU68" s="167">
        <f>IF($E68=0,0,IF($E68=$F68,LOOKUP($D68,$T$4:$T$15,AW$4:AW$15),AW$3))</f>
        <v>0</v>
      </c>
      <c r="AV68" s="168">
        <f>IF($O68=0,1,AU68/$O68)</f>
        <v>1</v>
      </c>
      <c r="AW68" s="160">
        <f>((IF(F68=E68,IF(D68&gt;=10,0,(M68*(10-D68)*AV68)-(V68+Y68+AB68+AE68+AH68+AK68+AN68+AQ68+AT68)),IF(J68+10&lt;=(1/G68*12),(M68*10*AV68)-(V68+Y68+AB68+AE68+AH68+AK68+AN68+AQ68+AT68),0))))</f>
        <v>0</v>
      </c>
      <c r="AX68" s="167">
        <f>IF($E68=0,0,IF($E68=$F68,LOOKUP($D68,$T$4:$T$15,AZ$4:AZ$15),AZ$3))</f>
        <v>0</v>
      </c>
      <c r="AY68" s="168">
        <f>IF($O68=0,1,AX68/$O68)</f>
        <v>1</v>
      </c>
      <c r="AZ68" s="160">
        <f t="shared" si="88"/>
        <v>0</v>
      </c>
      <c r="BA68" s="167">
        <f>IF($E68=0,0,IF($E68=$F68,LOOKUP($D68,$T$4:$T$15,BC$4:BC$15),BC$3))</f>
        <v>0</v>
      </c>
      <c r="BB68" s="168">
        <f>IF($O68=0,1,BA68/$O68)</f>
        <v>1</v>
      </c>
      <c r="BC68" s="160">
        <f>((IF(F68=E68,IF(D68&gt;=12,0,(M68*(12-D68)*BB68)-(V68+Y68+AB68+AE68+AH68+AK68+AN68+AQ68+AT68+AW68+AZ68)),IF(J68+12&lt;=(1/G68*12),(M68*12*BB68)-(V68+Y68+AB68+AE68+AH68+AK68+AN68+AQ68+AT68+AW68+AZ68),0))))</f>
        <v>0</v>
      </c>
    </row>
    <row r="69" spans="3:55" ht="17.45" customHeight="1" x14ac:dyDescent="0.2">
      <c r="C69" s="192"/>
      <c r="D69" s="192"/>
      <c r="E69" s="192"/>
      <c r="F69" s="158">
        <f>DATOS!$E$10</f>
        <v>2020</v>
      </c>
      <c r="G69" s="194">
        <v>0.1</v>
      </c>
      <c r="H69" s="192"/>
      <c r="I69" s="178"/>
      <c r="J69" s="166">
        <f>IF(E69=0,0,IF(E69=F69,0,IF((((F69)-E69)*12)-D69&gt;1/G69*12,1/G69*12,(((F69)-E69)*12)-D69)))</f>
        <v>0</v>
      </c>
      <c r="K69" s="160">
        <f>I69*G69/12*J69</f>
        <v>0</v>
      </c>
      <c r="L69" s="160">
        <f>I69-K69</f>
        <v>0</v>
      </c>
      <c r="M69" s="160">
        <f>I69*G69/12</f>
        <v>0</v>
      </c>
      <c r="N69" s="160">
        <f>IF(F69=E69,(12-D69)*M69,IF(K69+(M69*12)&gt;I69,I69-K69,M69*12))</f>
        <v>0</v>
      </c>
      <c r="O69" s="195"/>
      <c r="P69" s="167">
        <f>IF(E69=0,0,IF(E69=F69,LOOKUP(D69,$V$1:$BC$1,$V$2:$BC$2),$AK$19))</f>
        <v>0</v>
      </c>
      <c r="Q69" s="168">
        <f>IF(O69=0,1,ROUND(P69/O69,4))</f>
        <v>1</v>
      </c>
      <c r="R69" s="160">
        <f>N69*Q69</f>
        <v>0</v>
      </c>
      <c r="T69" s="40">
        <f>IF($E69=0,0,IF($E69=$F69,LOOKUP($D69,$T$4:$T$15,V$4:V$15),V$3))</f>
        <v>0</v>
      </c>
      <c r="U69" s="42">
        <f>IF($O69=0,1,T69/$O69)</f>
        <v>1</v>
      </c>
      <c r="V69" s="160">
        <f>(IF(F69=E69,IF(D69&gt;=1,0,M69*(1-D69)*U69),IF(J69+1&lt;=(1/G69*12),(M69*1*U69),0)))</f>
        <v>0</v>
      </c>
      <c r="W69" s="167">
        <f>IF($E69=0,0,IF($E69=$F69,LOOKUP($D69,$T$4:$T$15,Y$4:Y$15),Y$3))</f>
        <v>0</v>
      </c>
      <c r="X69" s="168">
        <f>IF($O69=0,1,W69/$O69)</f>
        <v>1</v>
      </c>
      <c r="Y69" s="160">
        <f>((IF(F69=E69,IF(D69&gt;=2,0,(M69*(2-D69)*X69)-(V69)),IF(J69+2&lt;=(1/G69*12),(M69*2*X69)-(V69),0))))</f>
        <v>0</v>
      </c>
      <c r="Z69" s="167">
        <f>IF($E69=0,0,IF($E69=$F69,LOOKUP($D69,$T$4:$T$15,AB$4:AB$15),AB$3))</f>
        <v>0</v>
      </c>
      <c r="AA69" s="168">
        <f>IF($O69=0,1,Z69/$O69)</f>
        <v>1</v>
      </c>
      <c r="AB69" s="160">
        <f>((IF(F69=E69,IF(D69&gt;=3,0,(M69*(3-D69)*AA69)-(V69+Y69)),IF(J69+3&lt;=(1/G69*12),(M69*3*AA69)-(V69+Y69),0))))</f>
        <v>0</v>
      </c>
      <c r="AC69" s="167">
        <f>IF($E69=0,0,IF($E69=$F69,LOOKUP($D69,$T$4:$T$15,AE$4:AE$15),AE$3))</f>
        <v>0</v>
      </c>
      <c r="AD69" s="168">
        <f>IF($O69=0,1,AC69/$O69)</f>
        <v>1</v>
      </c>
      <c r="AE69" s="160">
        <f>((IF(F69=E69,IF(D69&gt;=4,0,(M69*(4-D69)*AD69)-(V69+Y69+AB69)),IF(J69+4&lt;=(1/G69*12),(M69*4*AD69)-(V69+Y69+AB69),0))))</f>
        <v>0</v>
      </c>
      <c r="AF69" s="167">
        <f>IF($E69=0,0,IF($E69=$F69,LOOKUP($D69,$T$4:$T$15,AH$4:AH$15),AH$3))</f>
        <v>0</v>
      </c>
      <c r="AG69" s="168">
        <f>IF($O69=0,1,AF69/$O69)</f>
        <v>1</v>
      </c>
      <c r="AH69" s="160">
        <f>((IF(F69=E69,IF(D69&gt;=5,0,(M69*(5-D69)*AG69)-(V69+Y69+AB69+AE69)),IF(J69+5&lt;=(1/G69*12),(M69*5*AG69)-(V69+Y69+AB69+AE69),0))))</f>
        <v>0</v>
      </c>
      <c r="AI69" s="167">
        <f>IF($E69=0,0,IF($E69=$F69,LOOKUP($D69,$T$4:$T$15,AK$4:AK$15),AK$3))</f>
        <v>0</v>
      </c>
      <c r="AJ69" s="168">
        <f>IF($O69=0,1,AI69/$O69)</f>
        <v>1</v>
      </c>
      <c r="AK69" s="160">
        <f>((IF(F69=E69,IF(D69&gt;=6,0,(M69*(6-D69)*AJ69)-(V69+Y69+AB69+AE69+AH69)),IF(J69+6&lt;=(1/G69*12),(M69*6*AJ69)-(V69+Y69+AB69+AE69+AH69),0))))</f>
        <v>0</v>
      </c>
      <c r="AL69" s="167">
        <f>IF($E69=0,0,IF($E69=$F69,LOOKUP($D69,$T$4:$T$15,AN$4:AN$15),AN$3))</f>
        <v>0</v>
      </c>
      <c r="AM69" s="168">
        <f>IF($O69=0,1,AL69/$O69)</f>
        <v>1</v>
      </c>
      <c r="AN69" s="160">
        <f>((IF(F69=E69,IF(D69&gt;=7,0,(M69*(7-D69)*AM69)-(V69+Y69+AB69+AE69+AH69+AK69)),IF(J69+7&lt;=(1/G69*12),(M69*7*AM69)-(V69+Y69+AB69+AE69+AH69+AK69),0))))</f>
        <v>0</v>
      </c>
      <c r="AO69" s="167">
        <f>IF($E69=0,0,IF($E69=$F69,LOOKUP($D69,$T$4:$T$15,AQ$4:AQ$15),AQ$3))</f>
        <v>0</v>
      </c>
      <c r="AP69" s="168">
        <f>IF($O69=0,1,AO69/$O69)</f>
        <v>1</v>
      </c>
      <c r="AQ69" s="160">
        <f>((IF(F69=E69,IF(D69&gt;=8,0,(M69*(8-D69)*AP69)-(V69+Y69+AB69+AE69+AH69+AK69+AN69)),IF(J69+8&lt;=(1/G69*12),(M69*8*AP69)-(V69+Y69+AB69+AE69+AH69+AK69+AN69),0))))</f>
        <v>0</v>
      </c>
      <c r="AR69" s="167">
        <f>IF($E69=0,0,IF($E69=$F69,LOOKUP($D69,$T$4:$T$15,AT$4:AT$15),AT$3))</f>
        <v>0</v>
      </c>
      <c r="AS69" s="168">
        <f>IF($O69=0,1,AR69/$O69)</f>
        <v>1</v>
      </c>
      <c r="AT69" s="160">
        <f>((IF(F69=E69,IF(D69&gt;=9,0,(M69*(9-D69)*AS69)-(V69+Y69+AB69+AE69+AH69+AK69+AN69+AQ69)),IF(J69+9&lt;=(1/G69*12),(M69*9*AS69)-(V69+Y69+AB69+AE69+AH69+AK69+AN69+AQ69),0))))</f>
        <v>0</v>
      </c>
      <c r="AU69" s="167">
        <f>IF($E69=0,0,IF($E69=$F69,LOOKUP($D69,$T$4:$T$15,AW$4:AW$15),AW$3))</f>
        <v>0</v>
      </c>
      <c r="AV69" s="168">
        <f>IF($O69=0,1,AU69/$O69)</f>
        <v>1</v>
      </c>
      <c r="AW69" s="160">
        <f>((IF(F69=E69,IF(D69&gt;=10,0,(M69*(10-D69)*AV69)-(V69+Y69+AB69+AE69+AH69+AK69+AN69+AQ69+AT69)),IF(J69+10&lt;=(1/G69*12),(M69*10*AV69)-(V69+Y69+AB69+AE69+AH69+AK69+AN69+AQ69+AT69),0))))</f>
        <v>0</v>
      </c>
      <c r="AX69" s="167">
        <f>IF($E69=0,0,IF($E69=$F69,LOOKUP($D69,$T$4:$T$15,AZ$4:AZ$15),AZ$3))</f>
        <v>0</v>
      </c>
      <c r="AY69" s="168">
        <f>IF($O69=0,1,AX69/$O69)</f>
        <v>1</v>
      </c>
      <c r="AZ69" s="160">
        <f t="shared" si="88"/>
        <v>0</v>
      </c>
      <c r="BA69" s="167">
        <f>IF($E69=0,0,IF($E69=$F69,LOOKUP($D69,$T$4:$T$15,BC$4:BC$15),BC$3))</f>
        <v>0</v>
      </c>
      <c r="BB69" s="168">
        <f>IF($O69=0,1,BA69/$O69)</f>
        <v>1</v>
      </c>
      <c r="BC69" s="160">
        <f>((IF(F69=E69,IF(D69&gt;=12,0,(M69*(12-D69)*BB69)-(V69+Y69+AB69+AE69+AH69+AK69+AN69+AQ69+AT69+AW69+AZ69)),IF(J69+12&lt;=(1/G69*12),(M69*12*BB69)-(V69+Y69+AB69+AE69+AH69+AK69+AN69+AQ69+AT69+AW69+AZ69),0))))</f>
        <v>0</v>
      </c>
    </row>
    <row r="70" spans="3:55" ht="17.45" customHeight="1" x14ac:dyDescent="0.2">
      <c r="C70" s="192"/>
      <c r="D70" s="192"/>
      <c r="E70" s="192"/>
      <c r="F70" s="158">
        <f>DATOS!$E$10</f>
        <v>2020</v>
      </c>
      <c r="G70" s="194">
        <v>0.1</v>
      </c>
      <c r="H70" s="192"/>
      <c r="I70" s="178"/>
      <c r="J70" s="166">
        <f>IF(E70=0,0,IF(E70=F70,0,IF((((F70)-E70)*12)-D70&gt;1/G70*12,1/G70*12,(((F70)-E70)*12)-D70)))</f>
        <v>0</v>
      </c>
      <c r="K70" s="160">
        <f>I70*G70/12*J70</f>
        <v>0</v>
      </c>
      <c r="L70" s="160">
        <f>I70-K70</f>
        <v>0</v>
      </c>
      <c r="M70" s="160">
        <f>I70*G70/12</f>
        <v>0</v>
      </c>
      <c r="N70" s="160">
        <f>IF(F70=E70,(12-D70)*M70,IF(K70+(M70*12)&gt;I70,I70-K70,M70*12))</f>
        <v>0</v>
      </c>
      <c r="O70" s="195"/>
      <c r="P70" s="167">
        <f>IF(E70=0,0,IF(E70=F70,LOOKUP(D70,$V$1:$BC$1,$V$2:$BC$2),$AK$19))</f>
        <v>0</v>
      </c>
      <c r="Q70" s="168">
        <f>IF(O70=0,1,ROUND(P70/O70,4))</f>
        <v>1</v>
      </c>
      <c r="R70" s="160">
        <f>N70*Q70</f>
        <v>0</v>
      </c>
      <c r="T70" s="40">
        <f>IF($E70=0,0,IF($E70=$F70,LOOKUP($D70,$T$4:$T$15,V$4:V$15),V$3))</f>
        <v>0</v>
      </c>
      <c r="U70" s="42">
        <f>IF($O70=0,1,T70/$O70)</f>
        <v>1</v>
      </c>
      <c r="V70" s="160">
        <f>(IF(F70=E70,IF(D70&gt;=1,0,M70*(1-D70)*U70),IF(J70+1&lt;=(1/G70*12),(M70*1*U70),0)))</f>
        <v>0</v>
      </c>
      <c r="W70" s="167">
        <f>IF($E70=0,0,IF($E70=$F70,LOOKUP($D70,$T$4:$T$15,Y$4:Y$15),Y$3))</f>
        <v>0</v>
      </c>
      <c r="X70" s="168">
        <f>IF($O70=0,1,W70/$O70)</f>
        <v>1</v>
      </c>
      <c r="Y70" s="160">
        <f>((IF(F70=E70,IF(D70&gt;=2,0,(M70*(2-D70)*X70)-(V70)),IF(J70+2&lt;=(1/G70*12),(M70*2*X70)-(V70),0))))</f>
        <v>0</v>
      </c>
      <c r="Z70" s="167">
        <f>IF($E70=0,0,IF($E70=$F70,LOOKUP($D70,$T$4:$T$15,AB$4:AB$15),AB$3))</f>
        <v>0</v>
      </c>
      <c r="AA70" s="168">
        <f>IF($O70=0,1,Z70/$O70)</f>
        <v>1</v>
      </c>
      <c r="AB70" s="160">
        <f>((IF(F70=E70,IF(D70&gt;=3,0,(M70*(3-D70)*AA70)-(V70+Y70)),IF(J70+3&lt;=(1/G70*12),(M70*3*AA70)-(V70+Y70),0))))</f>
        <v>0</v>
      </c>
      <c r="AC70" s="167">
        <f>IF($E70=0,0,IF($E70=$F70,LOOKUP($D70,$T$4:$T$15,AE$4:AE$15),AE$3))</f>
        <v>0</v>
      </c>
      <c r="AD70" s="168">
        <f>IF($O70=0,1,AC70/$O70)</f>
        <v>1</v>
      </c>
      <c r="AE70" s="160">
        <f>((IF(F70=E70,IF(D70&gt;=4,0,(M70*(4-D70)*AD70)-(V70+Y70+AB70)),IF(J70+4&lt;=(1/G70*12),(M70*4*AD70)-(V70+Y70+AB70),0))))</f>
        <v>0</v>
      </c>
      <c r="AF70" s="167">
        <f>IF($E70=0,0,IF($E70=$F70,LOOKUP($D70,$T$4:$T$15,AH$4:AH$15),AH$3))</f>
        <v>0</v>
      </c>
      <c r="AG70" s="168">
        <f>IF($O70=0,1,AF70/$O70)</f>
        <v>1</v>
      </c>
      <c r="AH70" s="160">
        <f>((IF(F70=E70,IF(D70&gt;=5,0,(M70*(5-D70)*AG70)-(V70+Y70+AB70+AE70)),IF(J70+5&lt;=(1/G70*12),(M70*5*AG70)-(V70+Y70+AB70+AE70),0))))</f>
        <v>0</v>
      </c>
      <c r="AI70" s="167">
        <f>IF($E70=0,0,IF($E70=$F70,LOOKUP($D70,$T$4:$T$15,AK$4:AK$15),AK$3))</f>
        <v>0</v>
      </c>
      <c r="AJ70" s="168">
        <f>IF($O70=0,1,AI70/$O70)</f>
        <v>1</v>
      </c>
      <c r="AK70" s="160">
        <f>((IF(F70=E70,IF(D70&gt;=6,0,(M70*(6-D70)*AJ70)-(V70+Y70+AB70+AE70+AH70)),IF(J70+6&lt;=(1/G70*12),(M70*6*AJ70)-(V70+Y70+AB70+AE70+AH70),0))))</f>
        <v>0</v>
      </c>
      <c r="AL70" s="167">
        <f>IF($E70=0,0,IF($E70=$F70,LOOKUP($D70,$T$4:$T$15,AN$4:AN$15),AN$3))</f>
        <v>0</v>
      </c>
      <c r="AM70" s="168">
        <f>IF($O70=0,1,AL70/$O70)</f>
        <v>1</v>
      </c>
      <c r="AN70" s="160">
        <f>((IF(F70=E70,IF(D70&gt;=7,0,(M70*(7-D70)*AM70)-(V70+Y70+AB70+AE70+AH70+AK70)),IF(J70+7&lt;=(1/G70*12),(M70*7*AM70)-(V70+Y70+AB70+AE70+AH70+AK70),0))))</f>
        <v>0</v>
      </c>
      <c r="AO70" s="167">
        <f>IF($E70=0,0,IF($E70=$F70,LOOKUP($D70,$T$4:$T$15,AQ$4:AQ$15),AQ$3))</f>
        <v>0</v>
      </c>
      <c r="AP70" s="168">
        <f>IF($O70=0,1,AO70/$O70)</f>
        <v>1</v>
      </c>
      <c r="AQ70" s="160">
        <f>((IF(F70=E70,IF(D70&gt;=8,0,(M70*(8-D70)*AP70)-(V70+Y70+AB70+AE70+AH70+AK70+AN70)),IF(J70+8&lt;=(1/G70*12),(M70*8*AP70)-(V70+Y70+AB70+AE70+AH70+AK70+AN70),0))))</f>
        <v>0</v>
      </c>
      <c r="AR70" s="167">
        <f>IF($E70=0,0,IF($E70=$F70,LOOKUP($D70,$T$4:$T$15,AT$4:AT$15),AT$3))</f>
        <v>0</v>
      </c>
      <c r="AS70" s="168">
        <f>IF($O70=0,1,AR70/$O70)</f>
        <v>1</v>
      </c>
      <c r="AT70" s="160">
        <f>((IF(F70=E70,IF(D70&gt;=9,0,(M70*(9-D70)*AS70)-(V70+Y70+AB70+AE70+AH70+AK70+AN70+AQ70)),IF(J70+9&lt;=(1/G70*12),(M70*9*AS70)-(V70+Y70+AB70+AE70+AH70+AK70+AN70+AQ70),0))))</f>
        <v>0</v>
      </c>
      <c r="AU70" s="167">
        <f>IF($E70=0,0,IF($E70=$F70,LOOKUP($D70,$T$4:$T$15,AW$4:AW$15),AW$3))</f>
        <v>0</v>
      </c>
      <c r="AV70" s="168">
        <f>IF($O70=0,1,AU70/$O70)</f>
        <v>1</v>
      </c>
      <c r="AW70" s="160">
        <f>((IF(F70=E70,IF(D70&gt;=10,0,(M70*(10-D70)*AV70)-(V70+Y70+AB70+AE70+AH70+AK70+AN70+AQ70+AT70)),IF(J70+10&lt;=(1/G70*12),(M70*10*AV70)-(V70+Y70+AB70+AE70+AH70+AK70+AN70+AQ70+AT70),0))))</f>
        <v>0</v>
      </c>
      <c r="AX70" s="167">
        <f>IF($E70=0,0,IF($E70=$F70,LOOKUP($D70,$T$4:$T$15,AZ$4:AZ$15),AZ$3))</f>
        <v>0</v>
      </c>
      <c r="AY70" s="168">
        <f>IF($O70=0,1,AX70/$O70)</f>
        <v>1</v>
      </c>
      <c r="AZ70" s="160">
        <f t="shared" si="88"/>
        <v>0</v>
      </c>
      <c r="BA70" s="167">
        <f>IF($E70=0,0,IF($E70=$F70,LOOKUP($D70,$T$4:$T$15,BC$4:BC$15),BC$3))</f>
        <v>0</v>
      </c>
      <c r="BB70" s="168">
        <f>IF($O70=0,1,BA70/$O70)</f>
        <v>1</v>
      </c>
      <c r="BC70" s="160">
        <f>((IF(F70=E70,IF(D70&gt;=12,0,(M70*(12-D70)*BB70)-(V70+Y70+AB70+AE70+AH70+AK70+AN70+AQ70+AT70+AW70+AZ70)),IF(J70+12&lt;=(1/G70*12),(M70*12*BB70)-(V70+Y70+AB70+AE70+AH70+AK70+AN70+AQ70+AT70+AW70+AZ70),0))))</f>
        <v>0</v>
      </c>
    </row>
    <row r="71" spans="3:55" ht="17.45" customHeight="1" x14ac:dyDescent="0.2">
      <c r="C71" s="192"/>
      <c r="D71" s="192"/>
      <c r="E71" s="192"/>
      <c r="F71" s="158">
        <f>DATOS!$E$10</f>
        <v>2020</v>
      </c>
      <c r="G71" s="194">
        <v>0.1</v>
      </c>
      <c r="H71" s="192"/>
      <c r="I71" s="178"/>
      <c r="J71" s="166">
        <f t="shared" ref="J71:J85" si="89">IF(E71=0,0,IF(E71=F71,0,IF((((F71)-E71)*12)-D71&gt;1/G71*12,1/G71*12,(((F71)-E71)*12)-D71)))</f>
        <v>0</v>
      </c>
      <c r="K71" s="160">
        <f t="shared" ref="K71:K85" si="90">I71*G71/12*J71</f>
        <v>0</v>
      </c>
      <c r="L71" s="160">
        <f t="shared" ref="L71:L85" si="91">I71-K71</f>
        <v>0</v>
      </c>
      <c r="M71" s="160">
        <f t="shared" ref="M71:M85" si="92">I71*G71/12</f>
        <v>0</v>
      </c>
      <c r="N71" s="160">
        <f t="shared" ref="N71:N85" si="93">IF(F71=E71,(12-D71)*M71,IF(K71+(M71*12)&gt;I71,I71-K71,M71*12))</f>
        <v>0</v>
      </c>
      <c r="O71" s="195"/>
      <c r="P71" s="167">
        <f t="shared" ref="P71:P85" si="94">IF(E71=0,0,IF(E71=F71,LOOKUP(D71,$V$1:$BC$1,$V$2:$BC$2),$AK$19))</f>
        <v>0</v>
      </c>
      <c r="Q71" s="168">
        <f t="shared" ref="Q71:Q85" si="95">IF(O71=0,1,ROUND(P71/O71,4))</f>
        <v>1</v>
      </c>
      <c r="R71" s="160">
        <f t="shared" ref="R71:R85" si="96">N71*Q71</f>
        <v>0</v>
      </c>
      <c r="T71" s="40">
        <f t="shared" ref="T71:T85" si="97">IF($E71=0,0,IF($E71=$F71,LOOKUP($D71,$T$4:$T$15,V$4:V$15),V$3))</f>
        <v>0</v>
      </c>
      <c r="U71" s="42">
        <f t="shared" ref="U71:U85" si="98">IF($O71=0,1,T71/$O71)</f>
        <v>1</v>
      </c>
      <c r="V71" s="160">
        <f t="shared" ref="V71:V85" si="99">(IF(F71=E71,IF(D71&gt;=1,0,M71*(1-D71)*U71),IF(J71+1&lt;=(1/G71*12),(M71*1*U71),0)))</f>
        <v>0</v>
      </c>
      <c r="W71" s="167">
        <f t="shared" ref="W71:W85" si="100">IF($E71=0,0,IF($E71=$F71,LOOKUP($D71,$T$4:$T$15,Y$4:Y$15),Y$3))</f>
        <v>0</v>
      </c>
      <c r="X71" s="168">
        <f t="shared" ref="X71:X85" si="101">IF($O71=0,1,W71/$O71)</f>
        <v>1</v>
      </c>
      <c r="Y71" s="160">
        <f t="shared" ref="Y71:Y85" si="102">((IF(F71=E71,IF(D71&gt;=2,0,(M71*(2-D71)*X71)-(V71)),IF(J71+2&lt;=(1/G71*12),(M71*2*X71)-(V71),0))))</f>
        <v>0</v>
      </c>
      <c r="Z71" s="167">
        <f t="shared" ref="Z71:Z85" si="103">IF($E71=0,0,IF($E71=$F71,LOOKUP($D71,$T$4:$T$15,AB$4:AB$15),AB$3))</f>
        <v>0</v>
      </c>
      <c r="AA71" s="168">
        <f t="shared" ref="AA71:AA85" si="104">IF($O71=0,1,Z71/$O71)</f>
        <v>1</v>
      </c>
      <c r="AB71" s="160">
        <f t="shared" ref="AB71:AB85" si="105">((IF(F71=E71,IF(D71&gt;=3,0,(M71*(3-D71)*AA71)-(V71+Y71)),IF(J71+3&lt;=(1/G71*12),(M71*3*AA71)-(V71+Y71),0))))</f>
        <v>0</v>
      </c>
      <c r="AC71" s="167">
        <f t="shared" ref="AC71:AC85" si="106">IF($E71=0,0,IF($E71=$F71,LOOKUP($D71,$T$4:$T$15,AE$4:AE$15),AE$3))</f>
        <v>0</v>
      </c>
      <c r="AD71" s="168">
        <f t="shared" ref="AD71:AD85" si="107">IF($O71=0,1,AC71/$O71)</f>
        <v>1</v>
      </c>
      <c r="AE71" s="160">
        <f t="shared" ref="AE71:AE85" si="108">((IF(F71=E71,IF(D71&gt;=4,0,(M71*(4-D71)*AD71)-(V71+Y71+AB71)),IF(J71+4&lt;=(1/G71*12),(M71*4*AD71)-(V71+Y71+AB71),0))))</f>
        <v>0</v>
      </c>
      <c r="AF71" s="167">
        <f t="shared" ref="AF71:AF85" si="109">IF($E71=0,0,IF($E71=$F71,LOOKUP($D71,$T$4:$T$15,AH$4:AH$15),AH$3))</f>
        <v>0</v>
      </c>
      <c r="AG71" s="168">
        <f t="shared" ref="AG71:AG85" si="110">IF($O71=0,1,AF71/$O71)</f>
        <v>1</v>
      </c>
      <c r="AH71" s="160">
        <f t="shared" ref="AH71:AH85" si="111">((IF(F71=E71,IF(D71&gt;=5,0,(M71*(5-D71)*AG71)-(V71+Y71+AB71+AE71)),IF(J71+5&lt;=(1/G71*12),(M71*5*AG71)-(V71+Y71+AB71+AE71),0))))</f>
        <v>0</v>
      </c>
      <c r="AI71" s="167">
        <f t="shared" ref="AI71:AI85" si="112">IF($E71=0,0,IF($E71=$F71,LOOKUP($D71,$T$4:$T$15,AK$4:AK$15),AK$3))</f>
        <v>0</v>
      </c>
      <c r="AJ71" s="168">
        <f t="shared" ref="AJ71:AJ85" si="113">IF($O71=0,1,AI71/$O71)</f>
        <v>1</v>
      </c>
      <c r="AK71" s="160">
        <f t="shared" ref="AK71:AK85" si="114">((IF(F71=E71,IF(D71&gt;=6,0,(M71*(6-D71)*AJ71)-(V71+Y71+AB71+AE71+AH71)),IF(J71+6&lt;=(1/G71*12),(M71*6*AJ71)-(V71+Y71+AB71+AE71+AH71),0))))</f>
        <v>0</v>
      </c>
      <c r="AL71" s="167">
        <f t="shared" ref="AL71:AL85" si="115">IF($E71=0,0,IF($E71=$F71,LOOKUP($D71,$T$4:$T$15,AN$4:AN$15),AN$3))</f>
        <v>0</v>
      </c>
      <c r="AM71" s="168">
        <f t="shared" ref="AM71:AM85" si="116">IF($O71=0,1,AL71/$O71)</f>
        <v>1</v>
      </c>
      <c r="AN71" s="160">
        <f t="shared" ref="AN71:AN85" si="117">((IF(F71=E71,IF(D71&gt;=7,0,(M71*(7-D71)*AM71)-(V71+Y71+AB71+AE71+AH71+AK71)),IF(J71+7&lt;=(1/G71*12),(M71*7*AM71)-(V71+Y71+AB71+AE71+AH71+AK71),0))))</f>
        <v>0</v>
      </c>
      <c r="AO71" s="167">
        <f t="shared" ref="AO71:AO85" si="118">IF($E71=0,0,IF($E71=$F71,LOOKUP($D71,$T$4:$T$15,AQ$4:AQ$15),AQ$3))</f>
        <v>0</v>
      </c>
      <c r="AP71" s="168">
        <f t="shared" ref="AP71:AP85" si="119">IF($O71=0,1,AO71/$O71)</f>
        <v>1</v>
      </c>
      <c r="AQ71" s="160">
        <f t="shared" ref="AQ71:AQ85" si="120">((IF(F71=E71,IF(D71&gt;=8,0,(M71*(8-D71)*AP71)-(V71+Y71+AB71+AE71+AH71+AK71+AN71)),IF(J71+8&lt;=(1/G71*12),(M71*8*AP71)-(V71+Y71+AB71+AE71+AH71+AK71+AN71),0))))</f>
        <v>0</v>
      </c>
      <c r="AR71" s="167">
        <f t="shared" ref="AR71:AR85" si="121">IF($E71=0,0,IF($E71=$F71,LOOKUP($D71,$T$4:$T$15,AT$4:AT$15),AT$3))</f>
        <v>0</v>
      </c>
      <c r="AS71" s="168">
        <f t="shared" ref="AS71:AS85" si="122">IF($O71=0,1,AR71/$O71)</f>
        <v>1</v>
      </c>
      <c r="AT71" s="160">
        <f t="shared" ref="AT71:AT85" si="123">((IF(F71=E71,IF(D71&gt;=9,0,(M71*(9-D71)*AS71)-(V71+Y71+AB71+AE71+AH71+AK71+AN71+AQ71)),IF(J71+9&lt;=(1/G71*12),(M71*9*AS71)-(V71+Y71+AB71+AE71+AH71+AK71+AN71+AQ71),0))))</f>
        <v>0</v>
      </c>
      <c r="AU71" s="167">
        <f t="shared" ref="AU71:AU85" si="124">IF($E71=0,0,IF($E71=$F71,LOOKUP($D71,$T$4:$T$15,AW$4:AW$15),AW$3))</f>
        <v>0</v>
      </c>
      <c r="AV71" s="168">
        <f t="shared" ref="AV71:AV85" si="125">IF($O71=0,1,AU71/$O71)</f>
        <v>1</v>
      </c>
      <c r="AW71" s="160">
        <f t="shared" ref="AW71:AW85" si="126">((IF(F71=E71,IF(D71&gt;=10,0,(M71*(10-D71)*AV71)-(V71+Y71+AB71+AE71+AH71+AK71+AN71+AQ71+AT71)),IF(J71+10&lt;=(1/G71*12),(M71*10*AV71)-(V71+Y71+AB71+AE71+AH71+AK71+AN71+AQ71+AT71),0))))</f>
        <v>0</v>
      </c>
      <c r="AX71" s="167">
        <f t="shared" ref="AX71:AX85" si="127">IF($E71=0,0,IF($E71=$F71,LOOKUP($D71,$T$4:$T$15,AZ$4:AZ$15),AZ$3))</f>
        <v>0</v>
      </c>
      <c r="AY71" s="168">
        <f t="shared" ref="AY71:AY85" si="128">IF($O71=0,1,AX71/$O71)</f>
        <v>1</v>
      </c>
      <c r="AZ71" s="160">
        <f t="shared" si="88"/>
        <v>0</v>
      </c>
      <c r="BA71" s="167">
        <f t="shared" ref="BA71:BA85" si="129">IF($E71=0,0,IF($E71=$F71,LOOKUP($D71,$T$4:$T$15,BC$4:BC$15),BC$3))</f>
        <v>0</v>
      </c>
      <c r="BB71" s="168">
        <f t="shared" ref="BB71:BB85" si="130">IF($O71=0,1,BA71/$O71)</f>
        <v>1</v>
      </c>
      <c r="BC71" s="160">
        <f t="shared" ref="BC71:BC85" si="131">((IF(F71=E71,IF(D71&gt;=12,0,(M71*(12-D71)*BB71)-(V71+Y71+AB71+AE71+AH71+AK71+AN71+AQ71+AT71+AW71+AZ71)),IF(J71+12&lt;=(1/G71*12),(M71*12*BB71)-(V71+Y71+AB71+AE71+AH71+AK71+AN71+AQ71+AT71+AW71+AZ71),0))))</f>
        <v>0</v>
      </c>
    </row>
    <row r="72" spans="3:55" ht="17.45" customHeight="1" x14ac:dyDescent="0.2">
      <c r="C72" s="192"/>
      <c r="D72" s="192"/>
      <c r="E72" s="192"/>
      <c r="F72" s="158">
        <f>DATOS!$E$10</f>
        <v>2020</v>
      </c>
      <c r="G72" s="194">
        <v>0.1</v>
      </c>
      <c r="H72" s="192"/>
      <c r="I72" s="178"/>
      <c r="J72" s="166">
        <f t="shared" si="89"/>
        <v>0</v>
      </c>
      <c r="K72" s="160">
        <f t="shared" si="90"/>
        <v>0</v>
      </c>
      <c r="L72" s="160">
        <f t="shared" si="91"/>
        <v>0</v>
      </c>
      <c r="M72" s="160">
        <f t="shared" si="92"/>
        <v>0</v>
      </c>
      <c r="N72" s="160">
        <f t="shared" si="93"/>
        <v>0</v>
      </c>
      <c r="O72" s="195"/>
      <c r="P72" s="167">
        <f t="shared" si="94"/>
        <v>0</v>
      </c>
      <c r="Q72" s="168">
        <f t="shared" si="95"/>
        <v>1</v>
      </c>
      <c r="R72" s="160">
        <f t="shared" si="96"/>
        <v>0</v>
      </c>
      <c r="T72" s="40">
        <f t="shared" si="97"/>
        <v>0</v>
      </c>
      <c r="U72" s="42">
        <f t="shared" si="98"/>
        <v>1</v>
      </c>
      <c r="V72" s="160">
        <f t="shared" si="99"/>
        <v>0</v>
      </c>
      <c r="W72" s="167">
        <f t="shared" si="100"/>
        <v>0</v>
      </c>
      <c r="X72" s="168">
        <f t="shared" si="101"/>
        <v>1</v>
      </c>
      <c r="Y72" s="160">
        <f t="shared" si="102"/>
        <v>0</v>
      </c>
      <c r="Z72" s="167">
        <f t="shared" si="103"/>
        <v>0</v>
      </c>
      <c r="AA72" s="168">
        <f t="shared" si="104"/>
        <v>1</v>
      </c>
      <c r="AB72" s="160">
        <f t="shared" si="105"/>
        <v>0</v>
      </c>
      <c r="AC72" s="167">
        <f t="shared" si="106"/>
        <v>0</v>
      </c>
      <c r="AD72" s="168">
        <f t="shared" si="107"/>
        <v>1</v>
      </c>
      <c r="AE72" s="160">
        <f t="shared" si="108"/>
        <v>0</v>
      </c>
      <c r="AF72" s="167">
        <f t="shared" si="109"/>
        <v>0</v>
      </c>
      <c r="AG72" s="168">
        <f t="shared" si="110"/>
        <v>1</v>
      </c>
      <c r="AH72" s="160">
        <f t="shared" si="111"/>
        <v>0</v>
      </c>
      <c r="AI72" s="167">
        <f t="shared" si="112"/>
        <v>0</v>
      </c>
      <c r="AJ72" s="168">
        <f t="shared" si="113"/>
        <v>1</v>
      </c>
      <c r="AK72" s="160">
        <f t="shared" si="114"/>
        <v>0</v>
      </c>
      <c r="AL72" s="167">
        <f t="shared" si="115"/>
        <v>0</v>
      </c>
      <c r="AM72" s="168">
        <f t="shared" si="116"/>
        <v>1</v>
      </c>
      <c r="AN72" s="160">
        <f t="shared" si="117"/>
        <v>0</v>
      </c>
      <c r="AO72" s="167">
        <f t="shared" si="118"/>
        <v>0</v>
      </c>
      <c r="AP72" s="168">
        <f t="shared" si="119"/>
        <v>1</v>
      </c>
      <c r="AQ72" s="160">
        <f t="shared" si="120"/>
        <v>0</v>
      </c>
      <c r="AR72" s="167">
        <f t="shared" si="121"/>
        <v>0</v>
      </c>
      <c r="AS72" s="168">
        <f t="shared" si="122"/>
        <v>1</v>
      </c>
      <c r="AT72" s="160">
        <f t="shared" si="123"/>
        <v>0</v>
      </c>
      <c r="AU72" s="167">
        <f t="shared" si="124"/>
        <v>0</v>
      </c>
      <c r="AV72" s="168">
        <f t="shared" si="125"/>
        <v>1</v>
      </c>
      <c r="AW72" s="160">
        <f t="shared" si="126"/>
        <v>0</v>
      </c>
      <c r="AX72" s="167">
        <f t="shared" si="127"/>
        <v>0</v>
      </c>
      <c r="AY72" s="168">
        <f t="shared" si="128"/>
        <v>1</v>
      </c>
      <c r="AZ72" s="160">
        <f t="shared" si="88"/>
        <v>0</v>
      </c>
      <c r="BA72" s="167">
        <f t="shared" si="129"/>
        <v>0</v>
      </c>
      <c r="BB72" s="168">
        <f t="shared" si="130"/>
        <v>1</v>
      </c>
      <c r="BC72" s="160">
        <f t="shared" si="131"/>
        <v>0</v>
      </c>
    </row>
    <row r="73" spans="3:55" ht="17.45" customHeight="1" x14ac:dyDescent="0.2">
      <c r="C73" s="192"/>
      <c r="D73" s="192"/>
      <c r="E73" s="192"/>
      <c r="F73" s="158">
        <f>DATOS!$E$10</f>
        <v>2020</v>
      </c>
      <c r="G73" s="194">
        <v>0.1</v>
      </c>
      <c r="H73" s="192"/>
      <c r="I73" s="178"/>
      <c r="J73" s="166">
        <f t="shared" si="89"/>
        <v>0</v>
      </c>
      <c r="K73" s="160">
        <f t="shared" si="90"/>
        <v>0</v>
      </c>
      <c r="L73" s="160">
        <f t="shared" si="91"/>
        <v>0</v>
      </c>
      <c r="M73" s="160">
        <f t="shared" si="92"/>
        <v>0</v>
      </c>
      <c r="N73" s="160">
        <f t="shared" si="93"/>
        <v>0</v>
      </c>
      <c r="O73" s="195"/>
      <c r="P73" s="167">
        <f t="shared" si="94"/>
        <v>0</v>
      </c>
      <c r="Q73" s="168">
        <f t="shared" si="95"/>
        <v>1</v>
      </c>
      <c r="R73" s="160">
        <f t="shared" si="96"/>
        <v>0</v>
      </c>
      <c r="T73" s="40">
        <f t="shared" si="97"/>
        <v>0</v>
      </c>
      <c r="U73" s="42">
        <f t="shared" si="98"/>
        <v>1</v>
      </c>
      <c r="V73" s="160">
        <f t="shared" si="99"/>
        <v>0</v>
      </c>
      <c r="W73" s="167">
        <f t="shared" si="100"/>
        <v>0</v>
      </c>
      <c r="X73" s="168">
        <f t="shared" si="101"/>
        <v>1</v>
      </c>
      <c r="Y73" s="160">
        <f t="shared" si="102"/>
        <v>0</v>
      </c>
      <c r="Z73" s="167">
        <f t="shared" si="103"/>
        <v>0</v>
      </c>
      <c r="AA73" s="168">
        <f t="shared" si="104"/>
        <v>1</v>
      </c>
      <c r="AB73" s="160">
        <f t="shared" si="105"/>
        <v>0</v>
      </c>
      <c r="AC73" s="167">
        <f t="shared" si="106"/>
        <v>0</v>
      </c>
      <c r="AD73" s="168">
        <f t="shared" si="107"/>
        <v>1</v>
      </c>
      <c r="AE73" s="160">
        <f t="shared" si="108"/>
        <v>0</v>
      </c>
      <c r="AF73" s="167">
        <f t="shared" si="109"/>
        <v>0</v>
      </c>
      <c r="AG73" s="168">
        <f t="shared" si="110"/>
        <v>1</v>
      </c>
      <c r="AH73" s="160">
        <f t="shared" si="111"/>
        <v>0</v>
      </c>
      <c r="AI73" s="167">
        <f t="shared" si="112"/>
        <v>0</v>
      </c>
      <c r="AJ73" s="168">
        <f t="shared" si="113"/>
        <v>1</v>
      </c>
      <c r="AK73" s="160">
        <f t="shared" si="114"/>
        <v>0</v>
      </c>
      <c r="AL73" s="167">
        <f t="shared" si="115"/>
        <v>0</v>
      </c>
      <c r="AM73" s="168">
        <f t="shared" si="116"/>
        <v>1</v>
      </c>
      <c r="AN73" s="160">
        <f t="shared" si="117"/>
        <v>0</v>
      </c>
      <c r="AO73" s="167">
        <f t="shared" si="118"/>
        <v>0</v>
      </c>
      <c r="AP73" s="168">
        <f t="shared" si="119"/>
        <v>1</v>
      </c>
      <c r="AQ73" s="160">
        <f t="shared" si="120"/>
        <v>0</v>
      </c>
      <c r="AR73" s="167">
        <f t="shared" si="121"/>
        <v>0</v>
      </c>
      <c r="AS73" s="168">
        <f t="shared" si="122"/>
        <v>1</v>
      </c>
      <c r="AT73" s="160">
        <f t="shared" si="123"/>
        <v>0</v>
      </c>
      <c r="AU73" s="167">
        <f t="shared" si="124"/>
        <v>0</v>
      </c>
      <c r="AV73" s="168">
        <f t="shared" si="125"/>
        <v>1</v>
      </c>
      <c r="AW73" s="160">
        <f t="shared" si="126"/>
        <v>0</v>
      </c>
      <c r="AX73" s="167">
        <f t="shared" si="127"/>
        <v>0</v>
      </c>
      <c r="AY73" s="168">
        <f t="shared" si="128"/>
        <v>1</v>
      </c>
      <c r="AZ73" s="160">
        <f t="shared" si="88"/>
        <v>0</v>
      </c>
      <c r="BA73" s="167">
        <f t="shared" si="129"/>
        <v>0</v>
      </c>
      <c r="BB73" s="168">
        <f t="shared" si="130"/>
        <v>1</v>
      </c>
      <c r="BC73" s="160">
        <f t="shared" si="131"/>
        <v>0</v>
      </c>
    </row>
    <row r="74" spans="3:55" ht="17.45" customHeight="1" x14ac:dyDescent="0.2">
      <c r="C74" s="192"/>
      <c r="D74" s="192"/>
      <c r="E74" s="192"/>
      <c r="F74" s="158">
        <f>DATOS!$E$10</f>
        <v>2020</v>
      </c>
      <c r="G74" s="194">
        <v>0.1</v>
      </c>
      <c r="H74" s="192"/>
      <c r="I74" s="178"/>
      <c r="J74" s="166">
        <f t="shared" si="89"/>
        <v>0</v>
      </c>
      <c r="K74" s="160">
        <f t="shared" si="90"/>
        <v>0</v>
      </c>
      <c r="L74" s="160">
        <f t="shared" si="91"/>
        <v>0</v>
      </c>
      <c r="M74" s="160">
        <f t="shared" si="92"/>
        <v>0</v>
      </c>
      <c r="N74" s="160">
        <f t="shared" si="93"/>
        <v>0</v>
      </c>
      <c r="O74" s="195"/>
      <c r="P74" s="167">
        <f t="shared" si="94"/>
        <v>0</v>
      </c>
      <c r="Q74" s="168">
        <f t="shared" si="95"/>
        <v>1</v>
      </c>
      <c r="R74" s="160">
        <f t="shared" si="96"/>
        <v>0</v>
      </c>
      <c r="T74" s="40">
        <f t="shared" si="97"/>
        <v>0</v>
      </c>
      <c r="U74" s="42">
        <f t="shared" si="98"/>
        <v>1</v>
      </c>
      <c r="V74" s="160">
        <f t="shared" si="99"/>
        <v>0</v>
      </c>
      <c r="W74" s="167">
        <f t="shared" si="100"/>
        <v>0</v>
      </c>
      <c r="X74" s="168">
        <f t="shared" si="101"/>
        <v>1</v>
      </c>
      <c r="Y74" s="160">
        <f t="shared" si="102"/>
        <v>0</v>
      </c>
      <c r="Z74" s="167">
        <f t="shared" si="103"/>
        <v>0</v>
      </c>
      <c r="AA74" s="168">
        <f t="shared" si="104"/>
        <v>1</v>
      </c>
      <c r="AB74" s="160">
        <f t="shared" si="105"/>
        <v>0</v>
      </c>
      <c r="AC74" s="167">
        <f t="shared" si="106"/>
        <v>0</v>
      </c>
      <c r="AD74" s="168">
        <f t="shared" si="107"/>
        <v>1</v>
      </c>
      <c r="AE74" s="160">
        <f t="shared" si="108"/>
        <v>0</v>
      </c>
      <c r="AF74" s="167">
        <f t="shared" si="109"/>
        <v>0</v>
      </c>
      <c r="AG74" s="168">
        <f t="shared" si="110"/>
        <v>1</v>
      </c>
      <c r="AH74" s="160">
        <f t="shared" si="111"/>
        <v>0</v>
      </c>
      <c r="AI74" s="167">
        <f t="shared" si="112"/>
        <v>0</v>
      </c>
      <c r="AJ74" s="168">
        <f t="shared" si="113"/>
        <v>1</v>
      </c>
      <c r="AK74" s="160">
        <f t="shared" si="114"/>
        <v>0</v>
      </c>
      <c r="AL74" s="167">
        <f t="shared" si="115"/>
        <v>0</v>
      </c>
      <c r="AM74" s="168">
        <f t="shared" si="116"/>
        <v>1</v>
      </c>
      <c r="AN74" s="160">
        <f t="shared" si="117"/>
        <v>0</v>
      </c>
      <c r="AO74" s="167">
        <f t="shared" si="118"/>
        <v>0</v>
      </c>
      <c r="AP74" s="168">
        <f t="shared" si="119"/>
        <v>1</v>
      </c>
      <c r="AQ74" s="160">
        <f t="shared" si="120"/>
        <v>0</v>
      </c>
      <c r="AR74" s="167">
        <f t="shared" si="121"/>
        <v>0</v>
      </c>
      <c r="AS74" s="168">
        <f t="shared" si="122"/>
        <v>1</v>
      </c>
      <c r="AT74" s="160">
        <f t="shared" si="123"/>
        <v>0</v>
      </c>
      <c r="AU74" s="167">
        <f t="shared" si="124"/>
        <v>0</v>
      </c>
      <c r="AV74" s="168">
        <f t="shared" si="125"/>
        <v>1</v>
      </c>
      <c r="AW74" s="160">
        <f t="shared" si="126"/>
        <v>0</v>
      </c>
      <c r="AX74" s="167">
        <f t="shared" si="127"/>
        <v>0</v>
      </c>
      <c r="AY74" s="168">
        <f t="shared" si="128"/>
        <v>1</v>
      </c>
      <c r="AZ74" s="160">
        <f t="shared" si="88"/>
        <v>0</v>
      </c>
      <c r="BA74" s="167">
        <f t="shared" si="129"/>
        <v>0</v>
      </c>
      <c r="BB74" s="168">
        <f t="shared" si="130"/>
        <v>1</v>
      </c>
      <c r="BC74" s="160">
        <f t="shared" si="131"/>
        <v>0</v>
      </c>
    </row>
    <row r="75" spans="3:55" ht="17.45" customHeight="1" x14ac:dyDescent="0.2">
      <c r="C75" s="192"/>
      <c r="D75" s="192"/>
      <c r="E75" s="192"/>
      <c r="F75" s="158">
        <f>DATOS!$E$10</f>
        <v>2020</v>
      </c>
      <c r="G75" s="194">
        <v>0.1</v>
      </c>
      <c r="H75" s="192"/>
      <c r="I75" s="178"/>
      <c r="J75" s="166">
        <f t="shared" si="89"/>
        <v>0</v>
      </c>
      <c r="K75" s="160">
        <f t="shared" si="90"/>
        <v>0</v>
      </c>
      <c r="L75" s="160">
        <f t="shared" si="91"/>
        <v>0</v>
      </c>
      <c r="M75" s="160">
        <f t="shared" si="92"/>
        <v>0</v>
      </c>
      <c r="N75" s="160">
        <f t="shared" si="93"/>
        <v>0</v>
      </c>
      <c r="O75" s="195"/>
      <c r="P75" s="167">
        <f t="shared" si="94"/>
        <v>0</v>
      </c>
      <c r="Q75" s="168">
        <f t="shared" si="95"/>
        <v>1</v>
      </c>
      <c r="R75" s="160">
        <f t="shared" si="96"/>
        <v>0</v>
      </c>
      <c r="T75" s="40">
        <f t="shared" si="97"/>
        <v>0</v>
      </c>
      <c r="U75" s="42">
        <f t="shared" si="98"/>
        <v>1</v>
      </c>
      <c r="V75" s="160">
        <f t="shared" si="99"/>
        <v>0</v>
      </c>
      <c r="W75" s="167">
        <f t="shared" si="100"/>
        <v>0</v>
      </c>
      <c r="X75" s="168">
        <f t="shared" si="101"/>
        <v>1</v>
      </c>
      <c r="Y75" s="160">
        <f t="shared" si="102"/>
        <v>0</v>
      </c>
      <c r="Z75" s="167">
        <f t="shared" si="103"/>
        <v>0</v>
      </c>
      <c r="AA75" s="168">
        <f t="shared" si="104"/>
        <v>1</v>
      </c>
      <c r="AB75" s="160">
        <f t="shared" si="105"/>
        <v>0</v>
      </c>
      <c r="AC75" s="167">
        <f t="shared" si="106"/>
        <v>0</v>
      </c>
      <c r="AD75" s="168">
        <f t="shared" si="107"/>
        <v>1</v>
      </c>
      <c r="AE75" s="160">
        <f t="shared" si="108"/>
        <v>0</v>
      </c>
      <c r="AF75" s="167">
        <f t="shared" si="109"/>
        <v>0</v>
      </c>
      <c r="AG75" s="168">
        <f t="shared" si="110"/>
        <v>1</v>
      </c>
      <c r="AH75" s="160">
        <f t="shared" si="111"/>
        <v>0</v>
      </c>
      <c r="AI75" s="167">
        <f t="shared" si="112"/>
        <v>0</v>
      </c>
      <c r="AJ75" s="168">
        <f t="shared" si="113"/>
        <v>1</v>
      </c>
      <c r="AK75" s="160">
        <f t="shared" si="114"/>
        <v>0</v>
      </c>
      <c r="AL75" s="167">
        <f t="shared" si="115"/>
        <v>0</v>
      </c>
      <c r="AM75" s="168">
        <f t="shared" si="116"/>
        <v>1</v>
      </c>
      <c r="AN75" s="160">
        <f t="shared" si="117"/>
        <v>0</v>
      </c>
      <c r="AO75" s="167">
        <f t="shared" si="118"/>
        <v>0</v>
      </c>
      <c r="AP75" s="168">
        <f t="shared" si="119"/>
        <v>1</v>
      </c>
      <c r="AQ75" s="160">
        <f t="shared" si="120"/>
        <v>0</v>
      </c>
      <c r="AR75" s="167">
        <f t="shared" si="121"/>
        <v>0</v>
      </c>
      <c r="AS75" s="168">
        <f t="shared" si="122"/>
        <v>1</v>
      </c>
      <c r="AT75" s="160">
        <f t="shared" si="123"/>
        <v>0</v>
      </c>
      <c r="AU75" s="167">
        <f t="shared" si="124"/>
        <v>0</v>
      </c>
      <c r="AV75" s="168">
        <f t="shared" si="125"/>
        <v>1</v>
      </c>
      <c r="AW75" s="160">
        <f t="shared" si="126"/>
        <v>0</v>
      </c>
      <c r="AX75" s="167">
        <f t="shared" si="127"/>
        <v>0</v>
      </c>
      <c r="AY75" s="168">
        <f t="shared" si="128"/>
        <v>1</v>
      </c>
      <c r="AZ75" s="160">
        <f t="shared" si="88"/>
        <v>0</v>
      </c>
      <c r="BA75" s="167">
        <f t="shared" si="129"/>
        <v>0</v>
      </c>
      <c r="BB75" s="168">
        <f t="shared" si="130"/>
        <v>1</v>
      </c>
      <c r="BC75" s="160">
        <f t="shared" si="131"/>
        <v>0</v>
      </c>
    </row>
    <row r="76" spans="3:55" ht="17.45" customHeight="1" x14ac:dyDescent="0.2">
      <c r="C76" s="192"/>
      <c r="D76" s="192"/>
      <c r="E76" s="192"/>
      <c r="F76" s="158">
        <f>DATOS!$E$10</f>
        <v>2020</v>
      </c>
      <c r="G76" s="194">
        <v>0.1</v>
      </c>
      <c r="H76" s="192"/>
      <c r="I76" s="178"/>
      <c r="J76" s="166">
        <f t="shared" si="89"/>
        <v>0</v>
      </c>
      <c r="K76" s="160">
        <f t="shared" si="90"/>
        <v>0</v>
      </c>
      <c r="L76" s="160">
        <f t="shared" si="91"/>
        <v>0</v>
      </c>
      <c r="M76" s="160">
        <f t="shared" si="92"/>
        <v>0</v>
      </c>
      <c r="N76" s="160">
        <f t="shared" si="93"/>
        <v>0</v>
      </c>
      <c r="O76" s="195"/>
      <c r="P76" s="167">
        <f t="shared" si="94"/>
        <v>0</v>
      </c>
      <c r="Q76" s="168">
        <f t="shared" si="95"/>
        <v>1</v>
      </c>
      <c r="R76" s="160">
        <f t="shared" si="96"/>
        <v>0</v>
      </c>
      <c r="T76" s="40">
        <f t="shared" si="97"/>
        <v>0</v>
      </c>
      <c r="U76" s="42">
        <f t="shared" si="98"/>
        <v>1</v>
      </c>
      <c r="V76" s="160">
        <f t="shared" si="99"/>
        <v>0</v>
      </c>
      <c r="W76" s="167">
        <f t="shared" si="100"/>
        <v>0</v>
      </c>
      <c r="X76" s="168">
        <f t="shared" si="101"/>
        <v>1</v>
      </c>
      <c r="Y76" s="160">
        <f t="shared" si="102"/>
        <v>0</v>
      </c>
      <c r="Z76" s="167">
        <f t="shared" si="103"/>
        <v>0</v>
      </c>
      <c r="AA76" s="168">
        <f t="shared" si="104"/>
        <v>1</v>
      </c>
      <c r="AB76" s="160">
        <f t="shared" si="105"/>
        <v>0</v>
      </c>
      <c r="AC76" s="167">
        <f t="shared" si="106"/>
        <v>0</v>
      </c>
      <c r="AD76" s="168">
        <f t="shared" si="107"/>
        <v>1</v>
      </c>
      <c r="AE76" s="160">
        <f t="shared" si="108"/>
        <v>0</v>
      </c>
      <c r="AF76" s="167">
        <f t="shared" si="109"/>
        <v>0</v>
      </c>
      <c r="AG76" s="168">
        <f t="shared" si="110"/>
        <v>1</v>
      </c>
      <c r="AH76" s="160">
        <f t="shared" si="111"/>
        <v>0</v>
      </c>
      <c r="AI76" s="167">
        <f t="shared" si="112"/>
        <v>0</v>
      </c>
      <c r="AJ76" s="168">
        <f t="shared" si="113"/>
        <v>1</v>
      </c>
      <c r="AK76" s="160">
        <f t="shared" si="114"/>
        <v>0</v>
      </c>
      <c r="AL76" s="167">
        <f t="shared" si="115"/>
        <v>0</v>
      </c>
      <c r="AM76" s="168">
        <f t="shared" si="116"/>
        <v>1</v>
      </c>
      <c r="AN76" s="160">
        <f t="shared" si="117"/>
        <v>0</v>
      </c>
      <c r="AO76" s="167">
        <f t="shared" si="118"/>
        <v>0</v>
      </c>
      <c r="AP76" s="168">
        <f t="shared" si="119"/>
        <v>1</v>
      </c>
      <c r="AQ76" s="160">
        <f t="shared" si="120"/>
        <v>0</v>
      </c>
      <c r="AR76" s="167">
        <f t="shared" si="121"/>
        <v>0</v>
      </c>
      <c r="AS76" s="168">
        <f t="shared" si="122"/>
        <v>1</v>
      </c>
      <c r="AT76" s="160">
        <f t="shared" si="123"/>
        <v>0</v>
      </c>
      <c r="AU76" s="167">
        <f t="shared" si="124"/>
        <v>0</v>
      </c>
      <c r="AV76" s="168">
        <f t="shared" si="125"/>
        <v>1</v>
      </c>
      <c r="AW76" s="160">
        <f t="shared" si="126"/>
        <v>0</v>
      </c>
      <c r="AX76" s="167">
        <f t="shared" si="127"/>
        <v>0</v>
      </c>
      <c r="AY76" s="168">
        <f t="shared" si="128"/>
        <v>1</v>
      </c>
      <c r="AZ76" s="160">
        <f t="shared" si="88"/>
        <v>0</v>
      </c>
      <c r="BA76" s="167">
        <f t="shared" si="129"/>
        <v>0</v>
      </c>
      <c r="BB76" s="168">
        <f t="shared" si="130"/>
        <v>1</v>
      </c>
      <c r="BC76" s="160">
        <f t="shared" si="131"/>
        <v>0</v>
      </c>
    </row>
    <row r="77" spans="3:55" ht="17.45" customHeight="1" x14ac:dyDescent="0.2">
      <c r="C77" s="192"/>
      <c r="D77" s="192"/>
      <c r="E77" s="192"/>
      <c r="F77" s="158">
        <f>DATOS!$E$10</f>
        <v>2020</v>
      </c>
      <c r="G77" s="194">
        <v>0.1</v>
      </c>
      <c r="H77" s="192"/>
      <c r="I77" s="178"/>
      <c r="J77" s="166">
        <f t="shared" si="89"/>
        <v>0</v>
      </c>
      <c r="K77" s="160">
        <f t="shared" si="90"/>
        <v>0</v>
      </c>
      <c r="L77" s="160">
        <f t="shared" si="91"/>
        <v>0</v>
      </c>
      <c r="M77" s="160">
        <f t="shared" si="92"/>
        <v>0</v>
      </c>
      <c r="N77" s="160">
        <f t="shared" si="93"/>
        <v>0</v>
      </c>
      <c r="O77" s="195"/>
      <c r="P77" s="167">
        <f t="shared" si="94"/>
        <v>0</v>
      </c>
      <c r="Q77" s="168">
        <f t="shared" si="95"/>
        <v>1</v>
      </c>
      <c r="R77" s="160">
        <f t="shared" si="96"/>
        <v>0</v>
      </c>
      <c r="T77" s="40">
        <f t="shared" si="97"/>
        <v>0</v>
      </c>
      <c r="U77" s="42">
        <f t="shared" si="98"/>
        <v>1</v>
      </c>
      <c r="V77" s="160">
        <f t="shared" si="99"/>
        <v>0</v>
      </c>
      <c r="W77" s="167">
        <f t="shared" si="100"/>
        <v>0</v>
      </c>
      <c r="X77" s="168">
        <f t="shared" si="101"/>
        <v>1</v>
      </c>
      <c r="Y77" s="160">
        <f t="shared" si="102"/>
        <v>0</v>
      </c>
      <c r="Z77" s="167">
        <f t="shared" si="103"/>
        <v>0</v>
      </c>
      <c r="AA77" s="168">
        <f t="shared" si="104"/>
        <v>1</v>
      </c>
      <c r="AB77" s="160">
        <f t="shared" si="105"/>
        <v>0</v>
      </c>
      <c r="AC77" s="167">
        <f t="shared" si="106"/>
        <v>0</v>
      </c>
      <c r="AD77" s="168">
        <f t="shared" si="107"/>
        <v>1</v>
      </c>
      <c r="AE77" s="160">
        <f t="shared" si="108"/>
        <v>0</v>
      </c>
      <c r="AF77" s="167">
        <f t="shared" si="109"/>
        <v>0</v>
      </c>
      <c r="AG77" s="168">
        <f t="shared" si="110"/>
        <v>1</v>
      </c>
      <c r="AH77" s="160">
        <f t="shared" si="111"/>
        <v>0</v>
      </c>
      <c r="AI77" s="167">
        <f t="shared" si="112"/>
        <v>0</v>
      </c>
      <c r="AJ77" s="168">
        <f t="shared" si="113"/>
        <v>1</v>
      </c>
      <c r="AK77" s="160">
        <f t="shared" si="114"/>
        <v>0</v>
      </c>
      <c r="AL77" s="167">
        <f t="shared" si="115"/>
        <v>0</v>
      </c>
      <c r="AM77" s="168">
        <f t="shared" si="116"/>
        <v>1</v>
      </c>
      <c r="AN77" s="160">
        <f t="shared" si="117"/>
        <v>0</v>
      </c>
      <c r="AO77" s="167">
        <f t="shared" si="118"/>
        <v>0</v>
      </c>
      <c r="AP77" s="168">
        <f t="shared" si="119"/>
        <v>1</v>
      </c>
      <c r="AQ77" s="160">
        <f t="shared" si="120"/>
        <v>0</v>
      </c>
      <c r="AR77" s="167">
        <f t="shared" si="121"/>
        <v>0</v>
      </c>
      <c r="AS77" s="168">
        <f t="shared" si="122"/>
        <v>1</v>
      </c>
      <c r="AT77" s="160">
        <f t="shared" si="123"/>
        <v>0</v>
      </c>
      <c r="AU77" s="167">
        <f t="shared" si="124"/>
        <v>0</v>
      </c>
      <c r="AV77" s="168">
        <f t="shared" si="125"/>
        <v>1</v>
      </c>
      <c r="AW77" s="160">
        <f t="shared" si="126"/>
        <v>0</v>
      </c>
      <c r="AX77" s="167">
        <f t="shared" si="127"/>
        <v>0</v>
      </c>
      <c r="AY77" s="168">
        <f t="shared" si="128"/>
        <v>1</v>
      </c>
      <c r="AZ77" s="160">
        <f t="shared" si="88"/>
        <v>0</v>
      </c>
      <c r="BA77" s="167">
        <f t="shared" si="129"/>
        <v>0</v>
      </c>
      <c r="BB77" s="168">
        <f t="shared" si="130"/>
        <v>1</v>
      </c>
      <c r="BC77" s="160">
        <f t="shared" si="131"/>
        <v>0</v>
      </c>
    </row>
    <row r="78" spans="3:55" ht="17.45" customHeight="1" x14ac:dyDescent="0.2">
      <c r="C78" s="192"/>
      <c r="D78" s="192"/>
      <c r="E78" s="192"/>
      <c r="F78" s="158">
        <f>DATOS!$E$10</f>
        <v>2020</v>
      </c>
      <c r="G78" s="194">
        <v>0.1</v>
      </c>
      <c r="H78" s="192"/>
      <c r="I78" s="178"/>
      <c r="J78" s="166">
        <f t="shared" si="89"/>
        <v>0</v>
      </c>
      <c r="K78" s="160">
        <f t="shared" si="90"/>
        <v>0</v>
      </c>
      <c r="L78" s="160">
        <f t="shared" si="91"/>
        <v>0</v>
      </c>
      <c r="M78" s="160">
        <f t="shared" si="92"/>
        <v>0</v>
      </c>
      <c r="N78" s="160">
        <f t="shared" si="93"/>
        <v>0</v>
      </c>
      <c r="O78" s="195"/>
      <c r="P78" s="167">
        <f t="shared" si="94"/>
        <v>0</v>
      </c>
      <c r="Q78" s="168">
        <f t="shared" si="95"/>
        <v>1</v>
      </c>
      <c r="R78" s="160">
        <f t="shared" si="96"/>
        <v>0</v>
      </c>
      <c r="T78" s="40">
        <f t="shared" si="97"/>
        <v>0</v>
      </c>
      <c r="U78" s="42">
        <f t="shared" si="98"/>
        <v>1</v>
      </c>
      <c r="V78" s="160">
        <f t="shared" si="99"/>
        <v>0</v>
      </c>
      <c r="W78" s="167">
        <f t="shared" si="100"/>
        <v>0</v>
      </c>
      <c r="X78" s="168">
        <f t="shared" si="101"/>
        <v>1</v>
      </c>
      <c r="Y78" s="160">
        <f t="shared" si="102"/>
        <v>0</v>
      </c>
      <c r="Z78" s="167">
        <f t="shared" si="103"/>
        <v>0</v>
      </c>
      <c r="AA78" s="168">
        <f t="shared" si="104"/>
        <v>1</v>
      </c>
      <c r="AB78" s="160">
        <f t="shared" si="105"/>
        <v>0</v>
      </c>
      <c r="AC78" s="167">
        <f t="shared" si="106"/>
        <v>0</v>
      </c>
      <c r="AD78" s="168">
        <f t="shared" si="107"/>
        <v>1</v>
      </c>
      <c r="AE78" s="160">
        <f t="shared" si="108"/>
        <v>0</v>
      </c>
      <c r="AF78" s="167">
        <f t="shared" si="109"/>
        <v>0</v>
      </c>
      <c r="AG78" s="168">
        <f t="shared" si="110"/>
        <v>1</v>
      </c>
      <c r="AH78" s="160">
        <f t="shared" si="111"/>
        <v>0</v>
      </c>
      <c r="AI78" s="167">
        <f t="shared" si="112"/>
        <v>0</v>
      </c>
      <c r="AJ78" s="168">
        <f t="shared" si="113"/>
        <v>1</v>
      </c>
      <c r="AK78" s="160">
        <f t="shared" si="114"/>
        <v>0</v>
      </c>
      <c r="AL78" s="167">
        <f t="shared" si="115"/>
        <v>0</v>
      </c>
      <c r="AM78" s="168">
        <f t="shared" si="116"/>
        <v>1</v>
      </c>
      <c r="AN78" s="160">
        <f t="shared" si="117"/>
        <v>0</v>
      </c>
      <c r="AO78" s="167">
        <f t="shared" si="118"/>
        <v>0</v>
      </c>
      <c r="AP78" s="168">
        <f t="shared" si="119"/>
        <v>1</v>
      </c>
      <c r="AQ78" s="160">
        <f t="shared" si="120"/>
        <v>0</v>
      </c>
      <c r="AR78" s="167">
        <f t="shared" si="121"/>
        <v>0</v>
      </c>
      <c r="AS78" s="168">
        <f t="shared" si="122"/>
        <v>1</v>
      </c>
      <c r="AT78" s="160">
        <f t="shared" si="123"/>
        <v>0</v>
      </c>
      <c r="AU78" s="167">
        <f t="shared" si="124"/>
        <v>0</v>
      </c>
      <c r="AV78" s="168">
        <f t="shared" si="125"/>
        <v>1</v>
      </c>
      <c r="AW78" s="160">
        <f t="shared" si="126"/>
        <v>0</v>
      </c>
      <c r="AX78" s="167">
        <f t="shared" si="127"/>
        <v>0</v>
      </c>
      <c r="AY78" s="168">
        <f t="shared" si="128"/>
        <v>1</v>
      </c>
      <c r="AZ78" s="160">
        <f t="shared" si="88"/>
        <v>0</v>
      </c>
      <c r="BA78" s="167">
        <f t="shared" si="129"/>
        <v>0</v>
      </c>
      <c r="BB78" s="168">
        <f t="shared" si="130"/>
        <v>1</v>
      </c>
      <c r="BC78" s="160">
        <f t="shared" si="131"/>
        <v>0</v>
      </c>
    </row>
    <row r="79" spans="3:55" ht="17.45" customHeight="1" x14ac:dyDescent="0.2">
      <c r="C79" s="192"/>
      <c r="D79" s="192"/>
      <c r="E79" s="192"/>
      <c r="F79" s="158">
        <f>DATOS!$E$10</f>
        <v>2020</v>
      </c>
      <c r="G79" s="194">
        <v>0.1</v>
      </c>
      <c r="H79" s="192"/>
      <c r="I79" s="178"/>
      <c r="J79" s="166">
        <f t="shared" si="89"/>
        <v>0</v>
      </c>
      <c r="K79" s="160">
        <f t="shared" si="90"/>
        <v>0</v>
      </c>
      <c r="L79" s="160">
        <f t="shared" si="91"/>
        <v>0</v>
      </c>
      <c r="M79" s="160">
        <f t="shared" si="92"/>
        <v>0</v>
      </c>
      <c r="N79" s="160">
        <f t="shared" si="93"/>
        <v>0</v>
      </c>
      <c r="O79" s="195"/>
      <c r="P79" s="167">
        <f t="shared" si="94"/>
        <v>0</v>
      </c>
      <c r="Q79" s="168">
        <f t="shared" si="95"/>
        <v>1</v>
      </c>
      <c r="R79" s="160">
        <f t="shared" si="96"/>
        <v>0</v>
      </c>
      <c r="T79" s="40">
        <f t="shared" si="97"/>
        <v>0</v>
      </c>
      <c r="U79" s="42">
        <f t="shared" si="98"/>
        <v>1</v>
      </c>
      <c r="V79" s="160">
        <f t="shared" si="99"/>
        <v>0</v>
      </c>
      <c r="W79" s="167">
        <f t="shared" si="100"/>
        <v>0</v>
      </c>
      <c r="X79" s="168">
        <f t="shared" si="101"/>
        <v>1</v>
      </c>
      <c r="Y79" s="160">
        <f t="shared" si="102"/>
        <v>0</v>
      </c>
      <c r="Z79" s="167">
        <f t="shared" si="103"/>
        <v>0</v>
      </c>
      <c r="AA79" s="168">
        <f t="shared" si="104"/>
        <v>1</v>
      </c>
      <c r="AB79" s="160">
        <f t="shared" si="105"/>
        <v>0</v>
      </c>
      <c r="AC79" s="167">
        <f t="shared" si="106"/>
        <v>0</v>
      </c>
      <c r="AD79" s="168">
        <f t="shared" si="107"/>
        <v>1</v>
      </c>
      <c r="AE79" s="160">
        <f t="shared" si="108"/>
        <v>0</v>
      </c>
      <c r="AF79" s="167">
        <f t="shared" si="109"/>
        <v>0</v>
      </c>
      <c r="AG79" s="168">
        <f t="shared" si="110"/>
        <v>1</v>
      </c>
      <c r="AH79" s="160">
        <f t="shared" si="111"/>
        <v>0</v>
      </c>
      <c r="AI79" s="167">
        <f t="shared" si="112"/>
        <v>0</v>
      </c>
      <c r="AJ79" s="168">
        <f t="shared" si="113"/>
        <v>1</v>
      </c>
      <c r="AK79" s="160">
        <f t="shared" si="114"/>
        <v>0</v>
      </c>
      <c r="AL79" s="167">
        <f t="shared" si="115"/>
        <v>0</v>
      </c>
      <c r="AM79" s="168">
        <f t="shared" si="116"/>
        <v>1</v>
      </c>
      <c r="AN79" s="160">
        <f t="shared" si="117"/>
        <v>0</v>
      </c>
      <c r="AO79" s="167">
        <f t="shared" si="118"/>
        <v>0</v>
      </c>
      <c r="AP79" s="168">
        <f t="shared" si="119"/>
        <v>1</v>
      </c>
      <c r="AQ79" s="160">
        <f t="shared" si="120"/>
        <v>0</v>
      </c>
      <c r="AR79" s="167">
        <f t="shared" si="121"/>
        <v>0</v>
      </c>
      <c r="AS79" s="168">
        <f t="shared" si="122"/>
        <v>1</v>
      </c>
      <c r="AT79" s="160">
        <f t="shared" si="123"/>
        <v>0</v>
      </c>
      <c r="AU79" s="167">
        <f t="shared" si="124"/>
        <v>0</v>
      </c>
      <c r="AV79" s="168">
        <f t="shared" si="125"/>
        <v>1</v>
      </c>
      <c r="AW79" s="160">
        <f t="shared" si="126"/>
        <v>0</v>
      </c>
      <c r="AX79" s="167">
        <f t="shared" si="127"/>
        <v>0</v>
      </c>
      <c r="AY79" s="168">
        <f t="shared" si="128"/>
        <v>1</v>
      </c>
      <c r="AZ79" s="160">
        <f t="shared" si="88"/>
        <v>0</v>
      </c>
      <c r="BA79" s="167">
        <f t="shared" si="129"/>
        <v>0</v>
      </c>
      <c r="BB79" s="168">
        <f t="shared" si="130"/>
        <v>1</v>
      </c>
      <c r="BC79" s="160">
        <f t="shared" si="131"/>
        <v>0</v>
      </c>
    </row>
    <row r="80" spans="3:55" ht="17.45" customHeight="1" x14ac:dyDescent="0.2">
      <c r="C80" s="192"/>
      <c r="D80" s="192"/>
      <c r="E80" s="192"/>
      <c r="F80" s="158">
        <f>DATOS!$E$10</f>
        <v>2020</v>
      </c>
      <c r="G80" s="194">
        <v>0.1</v>
      </c>
      <c r="H80" s="192"/>
      <c r="I80" s="178"/>
      <c r="J80" s="166">
        <f t="shared" si="89"/>
        <v>0</v>
      </c>
      <c r="K80" s="160">
        <f t="shared" si="90"/>
        <v>0</v>
      </c>
      <c r="L80" s="160">
        <f t="shared" si="91"/>
        <v>0</v>
      </c>
      <c r="M80" s="160">
        <f t="shared" si="92"/>
        <v>0</v>
      </c>
      <c r="N80" s="160">
        <f t="shared" si="93"/>
        <v>0</v>
      </c>
      <c r="O80" s="195"/>
      <c r="P80" s="167">
        <f t="shared" si="94"/>
        <v>0</v>
      </c>
      <c r="Q80" s="168">
        <f t="shared" si="95"/>
        <v>1</v>
      </c>
      <c r="R80" s="160">
        <f t="shared" si="96"/>
        <v>0</v>
      </c>
      <c r="T80" s="40">
        <f t="shared" si="97"/>
        <v>0</v>
      </c>
      <c r="U80" s="42">
        <f t="shared" si="98"/>
        <v>1</v>
      </c>
      <c r="V80" s="160">
        <f t="shared" si="99"/>
        <v>0</v>
      </c>
      <c r="W80" s="167">
        <f t="shared" si="100"/>
        <v>0</v>
      </c>
      <c r="X80" s="168">
        <f t="shared" si="101"/>
        <v>1</v>
      </c>
      <c r="Y80" s="160">
        <f t="shared" si="102"/>
        <v>0</v>
      </c>
      <c r="Z80" s="167">
        <f t="shared" si="103"/>
        <v>0</v>
      </c>
      <c r="AA80" s="168">
        <f t="shared" si="104"/>
        <v>1</v>
      </c>
      <c r="AB80" s="160">
        <f t="shared" si="105"/>
        <v>0</v>
      </c>
      <c r="AC80" s="167">
        <f t="shared" si="106"/>
        <v>0</v>
      </c>
      <c r="AD80" s="168">
        <f t="shared" si="107"/>
        <v>1</v>
      </c>
      <c r="AE80" s="160">
        <f t="shared" si="108"/>
        <v>0</v>
      </c>
      <c r="AF80" s="167">
        <f t="shared" si="109"/>
        <v>0</v>
      </c>
      <c r="AG80" s="168">
        <f t="shared" si="110"/>
        <v>1</v>
      </c>
      <c r="AH80" s="160">
        <f t="shared" si="111"/>
        <v>0</v>
      </c>
      <c r="AI80" s="167">
        <f t="shared" si="112"/>
        <v>0</v>
      </c>
      <c r="AJ80" s="168">
        <f t="shared" si="113"/>
        <v>1</v>
      </c>
      <c r="AK80" s="160">
        <f t="shared" si="114"/>
        <v>0</v>
      </c>
      <c r="AL80" s="167">
        <f t="shared" si="115"/>
        <v>0</v>
      </c>
      <c r="AM80" s="168">
        <f t="shared" si="116"/>
        <v>1</v>
      </c>
      <c r="AN80" s="160">
        <f t="shared" si="117"/>
        <v>0</v>
      </c>
      <c r="AO80" s="167">
        <f t="shared" si="118"/>
        <v>0</v>
      </c>
      <c r="AP80" s="168">
        <f t="shared" si="119"/>
        <v>1</v>
      </c>
      <c r="AQ80" s="160">
        <f t="shared" si="120"/>
        <v>0</v>
      </c>
      <c r="AR80" s="167">
        <f t="shared" si="121"/>
        <v>0</v>
      </c>
      <c r="AS80" s="168">
        <f t="shared" si="122"/>
        <v>1</v>
      </c>
      <c r="AT80" s="160">
        <f t="shared" si="123"/>
        <v>0</v>
      </c>
      <c r="AU80" s="167">
        <f t="shared" si="124"/>
        <v>0</v>
      </c>
      <c r="AV80" s="168">
        <f t="shared" si="125"/>
        <v>1</v>
      </c>
      <c r="AW80" s="160">
        <f t="shared" si="126"/>
        <v>0</v>
      </c>
      <c r="AX80" s="167">
        <f t="shared" si="127"/>
        <v>0</v>
      </c>
      <c r="AY80" s="168">
        <f t="shared" si="128"/>
        <v>1</v>
      </c>
      <c r="AZ80" s="160">
        <f t="shared" si="88"/>
        <v>0</v>
      </c>
      <c r="BA80" s="167">
        <f t="shared" si="129"/>
        <v>0</v>
      </c>
      <c r="BB80" s="168">
        <f t="shared" si="130"/>
        <v>1</v>
      </c>
      <c r="BC80" s="160">
        <f t="shared" si="131"/>
        <v>0</v>
      </c>
    </row>
    <row r="81" spans="3:55" ht="17.45" customHeight="1" x14ac:dyDescent="0.2">
      <c r="C81" s="192"/>
      <c r="D81" s="192"/>
      <c r="E81" s="192"/>
      <c r="F81" s="158">
        <f>DATOS!$E$10</f>
        <v>2020</v>
      </c>
      <c r="G81" s="194">
        <v>0.1</v>
      </c>
      <c r="H81" s="192"/>
      <c r="I81" s="178"/>
      <c r="J81" s="166">
        <f t="shared" si="89"/>
        <v>0</v>
      </c>
      <c r="K81" s="160">
        <f t="shared" si="90"/>
        <v>0</v>
      </c>
      <c r="L81" s="160">
        <f t="shared" si="91"/>
        <v>0</v>
      </c>
      <c r="M81" s="160">
        <f t="shared" si="92"/>
        <v>0</v>
      </c>
      <c r="N81" s="160">
        <f t="shared" si="93"/>
        <v>0</v>
      </c>
      <c r="O81" s="195"/>
      <c r="P81" s="167">
        <f t="shared" si="94"/>
        <v>0</v>
      </c>
      <c r="Q81" s="168">
        <f t="shared" si="95"/>
        <v>1</v>
      </c>
      <c r="R81" s="160">
        <f t="shared" si="96"/>
        <v>0</v>
      </c>
      <c r="T81" s="40">
        <f t="shared" si="97"/>
        <v>0</v>
      </c>
      <c r="U81" s="42">
        <f t="shared" si="98"/>
        <v>1</v>
      </c>
      <c r="V81" s="160">
        <f t="shared" si="99"/>
        <v>0</v>
      </c>
      <c r="W81" s="167">
        <f t="shared" si="100"/>
        <v>0</v>
      </c>
      <c r="X81" s="168">
        <f t="shared" si="101"/>
        <v>1</v>
      </c>
      <c r="Y81" s="160">
        <f t="shared" si="102"/>
        <v>0</v>
      </c>
      <c r="Z81" s="167">
        <f t="shared" si="103"/>
        <v>0</v>
      </c>
      <c r="AA81" s="168">
        <f t="shared" si="104"/>
        <v>1</v>
      </c>
      <c r="AB81" s="160">
        <f t="shared" si="105"/>
        <v>0</v>
      </c>
      <c r="AC81" s="167">
        <f t="shared" si="106"/>
        <v>0</v>
      </c>
      <c r="AD81" s="168">
        <f t="shared" si="107"/>
        <v>1</v>
      </c>
      <c r="AE81" s="160">
        <f t="shared" si="108"/>
        <v>0</v>
      </c>
      <c r="AF81" s="167">
        <f t="shared" si="109"/>
        <v>0</v>
      </c>
      <c r="AG81" s="168">
        <f t="shared" si="110"/>
        <v>1</v>
      </c>
      <c r="AH81" s="160">
        <f t="shared" si="111"/>
        <v>0</v>
      </c>
      <c r="AI81" s="167">
        <f t="shared" si="112"/>
        <v>0</v>
      </c>
      <c r="AJ81" s="168">
        <f t="shared" si="113"/>
        <v>1</v>
      </c>
      <c r="AK81" s="160">
        <f t="shared" si="114"/>
        <v>0</v>
      </c>
      <c r="AL81" s="167">
        <f t="shared" si="115"/>
        <v>0</v>
      </c>
      <c r="AM81" s="168">
        <f t="shared" si="116"/>
        <v>1</v>
      </c>
      <c r="AN81" s="160">
        <f t="shared" si="117"/>
        <v>0</v>
      </c>
      <c r="AO81" s="167">
        <f t="shared" si="118"/>
        <v>0</v>
      </c>
      <c r="AP81" s="168">
        <f t="shared" si="119"/>
        <v>1</v>
      </c>
      <c r="AQ81" s="160">
        <f t="shared" si="120"/>
        <v>0</v>
      </c>
      <c r="AR81" s="167">
        <f t="shared" si="121"/>
        <v>0</v>
      </c>
      <c r="AS81" s="168">
        <f t="shared" si="122"/>
        <v>1</v>
      </c>
      <c r="AT81" s="160">
        <f t="shared" si="123"/>
        <v>0</v>
      </c>
      <c r="AU81" s="167">
        <f t="shared" si="124"/>
        <v>0</v>
      </c>
      <c r="AV81" s="168">
        <f t="shared" si="125"/>
        <v>1</v>
      </c>
      <c r="AW81" s="160">
        <f t="shared" si="126"/>
        <v>0</v>
      </c>
      <c r="AX81" s="167">
        <f t="shared" si="127"/>
        <v>0</v>
      </c>
      <c r="AY81" s="168">
        <f t="shared" si="128"/>
        <v>1</v>
      </c>
      <c r="AZ81" s="160">
        <f t="shared" si="88"/>
        <v>0</v>
      </c>
      <c r="BA81" s="167">
        <f t="shared" si="129"/>
        <v>0</v>
      </c>
      <c r="BB81" s="168">
        <f t="shared" si="130"/>
        <v>1</v>
      </c>
      <c r="BC81" s="160">
        <f t="shared" si="131"/>
        <v>0</v>
      </c>
    </row>
    <row r="82" spans="3:55" ht="17.45" customHeight="1" x14ac:dyDescent="0.2">
      <c r="C82" s="192"/>
      <c r="D82" s="192"/>
      <c r="E82" s="192"/>
      <c r="F82" s="158">
        <f>DATOS!$E$10</f>
        <v>2020</v>
      </c>
      <c r="G82" s="194">
        <v>0.1</v>
      </c>
      <c r="H82" s="192"/>
      <c r="I82" s="178"/>
      <c r="J82" s="166">
        <f t="shared" si="89"/>
        <v>0</v>
      </c>
      <c r="K82" s="160">
        <f t="shared" si="90"/>
        <v>0</v>
      </c>
      <c r="L82" s="160">
        <f t="shared" si="91"/>
        <v>0</v>
      </c>
      <c r="M82" s="160">
        <f t="shared" si="92"/>
        <v>0</v>
      </c>
      <c r="N82" s="160">
        <f t="shared" si="93"/>
        <v>0</v>
      </c>
      <c r="O82" s="195"/>
      <c r="P82" s="167">
        <f t="shared" si="94"/>
        <v>0</v>
      </c>
      <c r="Q82" s="168">
        <f t="shared" si="95"/>
        <v>1</v>
      </c>
      <c r="R82" s="160">
        <f t="shared" si="96"/>
        <v>0</v>
      </c>
      <c r="T82" s="40">
        <f t="shared" si="97"/>
        <v>0</v>
      </c>
      <c r="U82" s="42">
        <f t="shared" si="98"/>
        <v>1</v>
      </c>
      <c r="V82" s="160">
        <f t="shared" si="99"/>
        <v>0</v>
      </c>
      <c r="W82" s="167">
        <f t="shared" si="100"/>
        <v>0</v>
      </c>
      <c r="X82" s="168">
        <f t="shared" si="101"/>
        <v>1</v>
      </c>
      <c r="Y82" s="160">
        <f t="shared" si="102"/>
        <v>0</v>
      </c>
      <c r="Z82" s="167">
        <f t="shared" si="103"/>
        <v>0</v>
      </c>
      <c r="AA82" s="168">
        <f t="shared" si="104"/>
        <v>1</v>
      </c>
      <c r="AB82" s="160">
        <f t="shared" si="105"/>
        <v>0</v>
      </c>
      <c r="AC82" s="167">
        <f t="shared" si="106"/>
        <v>0</v>
      </c>
      <c r="AD82" s="168">
        <f t="shared" si="107"/>
        <v>1</v>
      </c>
      <c r="AE82" s="160">
        <f t="shared" si="108"/>
        <v>0</v>
      </c>
      <c r="AF82" s="167">
        <f t="shared" si="109"/>
        <v>0</v>
      </c>
      <c r="AG82" s="168">
        <f t="shared" si="110"/>
        <v>1</v>
      </c>
      <c r="AH82" s="160">
        <f t="shared" si="111"/>
        <v>0</v>
      </c>
      <c r="AI82" s="167">
        <f t="shared" si="112"/>
        <v>0</v>
      </c>
      <c r="AJ82" s="168">
        <f t="shared" si="113"/>
        <v>1</v>
      </c>
      <c r="AK82" s="160">
        <f t="shared" si="114"/>
        <v>0</v>
      </c>
      <c r="AL82" s="167">
        <f t="shared" si="115"/>
        <v>0</v>
      </c>
      <c r="AM82" s="168">
        <f t="shared" si="116"/>
        <v>1</v>
      </c>
      <c r="AN82" s="160">
        <f t="shared" si="117"/>
        <v>0</v>
      </c>
      <c r="AO82" s="167">
        <f t="shared" si="118"/>
        <v>0</v>
      </c>
      <c r="AP82" s="168">
        <f t="shared" si="119"/>
        <v>1</v>
      </c>
      <c r="AQ82" s="160">
        <f t="shared" si="120"/>
        <v>0</v>
      </c>
      <c r="AR82" s="167">
        <f t="shared" si="121"/>
        <v>0</v>
      </c>
      <c r="AS82" s="168">
        <f t="shared" si="122"/>
        <v>1</v>
      </c>
      <c r="AT82" s="160">
        <f t="shared" si="123"/>
        <v>0</v>
      </c>
      <c r="AU82" s="167">
        <f t="shared" si="124"/>
        <v>0</v>
      </c>
      <c r="AV82" s="168">
        <f t="shared" si="125"/>
        <v>1</v>
      </c>
      <c r="AW82" s="160">
        <f t="shared" si="126"/>
        <v>0</v>
      </c>
      <c r="AX82" s="167">
        <f t="shared" si="127"/>
        <v>0</v>
      </c>
      <c r="AY82" s="168">
        <f t="shared" si="128"/>
        <v>1</v>
      </c>
      <c r="AZ82" s="160">
        <f t="shared" si="88"/>
        <v>0</v>
      </c>
      <c r="BA82" s="167">
        <f t="shared" si="129"/>
        <v>0</v>
      </c>
      <c r="BB82" s="168">
        <f t="shared" si="130"/>
        <v>1</v>
      </c>
      <c r="BC82" s="160">
        <f t="shared" si="131"/>
        <v>0</v>
      </c>
    </row>
    <row r="83" spans="3:55" ht="17.45" customHeight="1" x14ac:dyDescent="0.2">
      <c r="C83" s="192"/>
      <c r="D83" s="192"/>
      <c r="E83" s="192"/>
      <c r="F83" s="158">
        <f>DATOS!$E$10</f>
        <v>2020</v>
      </c>
      <c r="G83" s="194">
        <v>0.1</v>
      </c>
      <c r="H83" s="192"/>
      <c r="I83" s="178"/>
      <c r="J83" s="166">
        <f t="shared" si="89"/>
        <v>0</v>
      </c>
      <c r="K83" s="160">
        <f t="shared" si="90"/>
        <v>0</v>
      </c>
      <c r="L83" s="160">
        <f t="shared" si="91"/>
        <v>0</v>
      </c>
      <c r="M83" s="160">
        <f t="shared" si="92"/>
        <v>0</v>
      </c>
      <c r="N83" s="160">
        <f t="shared" si="93"/>
        <v>0</v>
      </c>
      <c r="O83" s="195"/>
      <c r="P83" s="167">
        <f t="shared" si="94"/>
        <v>0</v>
      </c>
      <c r="Q83" s="168">
        <f t="shared" si="95"/>
        <v>1</v>
      </c>
      <c r="R83" s="160">
        <f t="shared" si="96"/>
        <v>0</v>
      </c>
      <c r="T83" s="40">
        <f t="shared" si="97"/>
        <v>0</v>
      </c>
      <c r="U83" s="42">
        <f t="shared" si="98"/>
        <v>1</v>
      </c>
      <c r="V83" s="160">
        <f t="shared" si="99"/>
        <v>0</v>
      </c>
      <c r="W83" s="167">
        <f t="shared" si="100"/>
        <v>0</v>
      </c>
      <c r="X83" s="168">
        <f t="shared" si="101"/>
        <v>1</v>
      </c>
      <c r="Y83" s="160">
        <f t="shared" si="102"/>
        <v>0</v>
      </c>
      <c r="Z83" s="167">
        <f t="shared" si="103"/>
        <v>0</v>
      </c>
      <c r="AA83" s="168">
        <f t="shared" si="104"/>
        <v>1</v>
      </c>
      <c r="AB83" s="160">
        <f t="shared" si="105"/>
        <v>0</v>
      </c>
      <c r="AC83" s="167">
        <f t="shared" si="106"/>
        <v>0</v>
      </c>
      <c r="AD83" s="168">
        <f t="shared" si="107"/>
        <v>1</v>
      </c>
      <c r="AE83" s="160">
        <f t="shared" si="108"/>
        <v>0</v>
      </c>
      <c r="AF83" s="167">
        <f t="shared" si="109"/>
        <v>0</v>
      </c>
      <c r="AG83" s="168">
        <f t="shared" si="110"/>
        <v>1</v>
      </c>
      <c r="AH83" s="160">
        <f t="shared" si="111"/>
        <v>0</v>
      </c>
      <c r="AI83" s="167">
        <f t="shared" si="112"/>
        <v>0</v>
      </c>
      <c r="AJ83" s="168">
        <f t="shared" si="113"/>
        <v>1</v>
      </c>
      <c r="AK83" s="160">
        <f t="shared" si="114"/>
        <v>0</v>
      </c>
      <c r="AL83" s="167">
        <f t="shared" si="115"/>
        <v>0</v>
      </c>
      <c r="AM83" s="168">
        <f t="shared" si="116"/>
        <v>1</v>
      </c>
      <c r="AN83" s="160">
        <f t="shared" si="117"/>
        <v>0</v>
      </c>
      <c r="AO83" s="167">
        <f t="shared" si="118"/>
        <v>0</v>
      </c>
      <c r="AP83" s="168">
        <f t="shared" si="119"/>
        <v>1</v>
      </c>
      <c r="AQ83" s="160">
        <f t="shared" si="120"/>
        <v>0</v>
      </c>
      <c r="AR83" s="167">
        <f t="shared" si="121"/>
        <v>0</v>
      </c>
      <c r="AS83" s="168">
        <f t="shared" si="122"/>
        <v>1</v>
      </c>
      <c r="AT83" s="160">
        <f t="shared" si="123"/>
        <v>0</v>
      </c>
      <c r="AU83" s="167">
        <f t="shared" si="124"/>
        <v>0</v>
      </c>
      <c r="AV83" s="168">
        <f t="shared" si="125"/>
        <v>1</v>
      </c>
      <c r="AW83" s="160">
        <f t="shared" si="126"/>
        <v>0</v>
      </c>
      <c r="AX83" s="167">
        <f t="shared" si="127"/>
        <v>0</v>
      </c>
      <c r="AY83" s="168">
        <f t="shared" si="128"/>
        <v>1</v>
      </c>
      <c r="AZ83" s="160">
        <f t="shared" si="88"/>
        <v>0</v>
      </c>
      <c r="BA83" s="167">
        <f t="shared" si="129"/>
        <v>0</v>
      </c>
      <c r="BB83" s="168">
        <f t="shared" si="130"/>
        <v>1</v>
      </c>
      <c r="BC83" s="160">
        <f t="shared" si="131"/>
        <v>0</v>
      </c>
    </row>
    <row r="84" spans="3:55" ht="17.45" customHeight="1" x14ac:dyDescent="0.2">
      <c r="C84" s="192"/>
      <c r="D84" s="192"/>
      <c r="E84" s="192"/>
      <c r="F84" s="158">
        <f>DATOS!$E$10</f>
        <v>2020</v>
      </c>
      <c r="G84" s="194">
        <v>0.1</v>
      </c>
      <c r="H84" s="192"/>
      <c r="I84" s="178"/>
      <c r="J84" s="166">
        <f t="shared" si="89"/>
        <v>0</v>
      </c>
      <c r="K84" s="160">
        <f t="shared" si="90"/>
        <v>0</v>
      </c>
      <c r="L84" s="160">
        <f t="shared" si="91"/>
        <v>0</v>
      </c>
      <c r="M84" s="160">
        <f t="shared" si="92"/>
        <v>0</v>
      </c>
      <c r="N84" s="160">
        <f t="shared" si="93"/>
        <v>0</v>
      </c>
      <c r="O84" s="195"/>
      <c r="P84" s="167">
        <f t="shared" si="94"/>
        <v>0</v>
      </c>
      <c r="Q84" s="168">
        <f t="shared" si="95"/>
        <v>1</v>
      </c>
      <c r="R84" s="160">
        <f t="shared" si="96"/>
        <v>0</v>
      </c>
      <c r="T84" s="40">
        <f t="shared" si="97"/>
        <v>0</v>
      </c>
      <c r="U84" s="42">
        <f t="shared" si="98"/>
        <v>1</v>
      </c>
      <c r="V84" s="160">
        <f t="shared" si="99"/>
        <v>0</v>
      </c>
      <c r="W84" s="167">
        <f t="shared" si="100"/>
        <v>0</v>
      </c>
      <c r="X84" s="168">
        <f t="shared" si="101"/>
        <v>1</v>
      </c>
      <c r="Y84" s="160">
        <f t="shared" si="102"/>
        <v>0</v>
      </c>
      <c r="Z84" s="167">
        <f t="shared" si="103"/>
        <v>0</v>
      </c>
      <c r="AA84" s="168">
        <f t="shared" si="104"/>
        <v>1</v>
      </c>
      <c r="AB84" s="160">
        <f t="shared" si="105"/>
        <v>0</v>
      </c>
      <c r="AC84" s="167">
        <f t="shared" si="106"/>
        <v>0</v>
      </c>
      <c r="AD84" s="168">
        <f t="shared" si="107"/>
        <v>1</v>
      </c>
      <c r="AE84" s="160">
        <f t="shared" si="108"/>
        <v>0</v>
      </c>
      <c r="AF84" s="167">
        <f t="shared" si="109"/>
        <v>0</v>
      </c>
      <c r="AG84" s="168">
        <f t="shared" si="110"/>
        <v>1</v>
      </c>
      <c r="AH84" s="160">
        <f t="shared" si="111"/>
        <v>0</v>
      </c>
      <c r="AI84" s="167">
        <f t="shared" si="112"/>
        <v>0</v>
      </c>
      <c r="AJ84" s="168">
        <f t="shared" si="113"/>
        <v>1</v>
      </c>
      <c r="AK84" s="160">
        <f t="shared" si="114"/>
        <v>0</v>
      </c>
      <c r="AL84" s="167">
        <f t="shared" si="115"/>
        <v>0</v>
      </c>
      <c r="AM84" s="168">
        <f t="shared" si="116"/>
        <v>1</v>
      </c>
      <c r="AN84" s="160">
        <f t="shared" si="117"/>
        <v>0</v>
      </c>
      <c r="AO84" s="167">
        <f t="shared" si="118"/>
        <v>0</v>
      </c>
      <c r="AP84" s="168">
        <f t="shared" si="119"/>
        <v>1</v>
      </c>
      <c r="AQ84" s="160">
        <f t="shared" si="120"/>
        <v>0</v>
      </c>
      <c r="AR84" s="167">
        <f t="shared" si="121"/>
        <v>0</v>
      </c>
      <c r="AS84" s="168">
        <f t="shared" si="122"/>
        <v>1</v>
      </c>
      <c r="AT84" s="160">
        <f t="shared" si="123"/>
        <v>0</v>
      </c>
      <c r="AU84" s="167">
        <f t="shared" si="124"/>
        <v>0</v>
      </c>
      <c r="AV84" s="168">
        <f t="shared" si="125"/>
        <v>1</v>
      </c>
      <c r="AW84" s="160">
        <f t="shared" si="126"/>
        <v>0</v>
      </c>
      <c r="AX84" s="167">
        <f t="shared" si="127"/>
        <v>0</v>
      </c>
      <c r="AY84" s="168">
        <f t="shared" si="128"/>
        <v>1</v>
      </c>
      <c r="AZ84" s="160">
        <f t="shared" si="88"/>
        <v>0</v>
      </c>
      <c r="BA84" s="167">
        <f t="shared" si="129"/>
        <v>0</v>
      </c>
      <c r="BB84" s="168">
        <f t="shared" si="130"/>
        <v>1</v>
      </c>
      <c r="BC84" s="160">
        <f t="shared" si="131"/>
        <v>0</v>
      </c>
    </row>
    <row r="85" spans="3:55" ht="17.45" customHeight="1" x14ac:dyDescent="0.2">
      <c r="C85" s="192"/>
      <c r="D85" s="192"/>
      <c r="E85" s="192"/>
      <c r="F85" s="158">
        <f>DATOS!$E$10</f>
        <v>2020</v>
      </c>
      <c r="G85" s="194">
        <v>0.1</v>
      </c>
      <c r="H85" s="192"/>
      <c r="I85" s="178"/>
      <c r="J85" s="166">
        <f t="shared" si="89"/>
        <v>0</v>
      </c>
      <c r="K85" s="160">
        <f t="shared" si="90"/>
        <v>0</v>
      </c>
      <c r="L85" s="160">
        <f t="shared" si="91"/>
        <v>0</v>
      </c>
      <c r="M85" s="160">
        <f t="shared" si="92"/>
        <v>0</v>
      </c>
      <c r="N85" s="160">
        <f t="shared" si="93"/>
        <v>0</v>
      </c>
      <c r="O85" s="195"/>
      <c r="P85" s="167">
        <f t="shared" si="94"/>
        <v>0</v>
      </c>
      <c r="Q85" s="168">
        <f t="shared" si="95"/>
        <v>1</v>
      </c>
      <c r="R85" s="160">
        <f t="shared" si="96"/>
        <v>0</v>
      </c>
      <c r="T85" s="40">
        <f t="shared" si="97"/>
        <v>0</v>
      </c>
      <c r="U85" s="42">
        <f t="shared" si="98"/>
        <v>1</v>
      </c>
      <c r="V85" s="160">
        <f t="shared" si="99"/>
        <v>0</v>
      </c>
      <c r="W85" s="167">
        <f t="shared" si="100"/>
        <v>0</v>
      </c>
      <c r="X85" s="168">
        <f t="shared" si="101"/>
        <v>1</v>
      </c>
      <c r="Y85" s="160">
        <f t="shared" si="102"/>
        <v>0</v>
      </c>
      <c r="Z85" s="167">
        <f t="shared" si="103"/>
        <v>0</v>
      </c>
      <c r="AA85" s="168">
        <f t="shared" si="104"/>
        <v>1</v>
      </c>
      <c r="AB85" s="160">
        <f t="shared" si="105"/>
        <v>0</v>
      </c>
      <c r="AC85" s="167">
        <f t="shared" si="106"/>
        <v>0</v>
      </c>
      <c r="AD85" s="168">
        <f t="shared" si="107"/>
        <v>1</v>
      </c>
      <c r="AE85" s="160">
        <f t="shared" si="108"/>
        <v>0</v>
      </c>
      <c r="AF85" s="167">
        <f t="shared" si="109"/>
        <v>0</v>
      </c>
      <c r="AG85" s="168">
        <f t="shared" si="110"/>
        <v>1</v>
      </c>
      <c r="AH85" s="160">
        <f t="shared" si="111"/>
        <v>0</v>
      </c>
      <c r="AI85" s="167">
        <f t="shared" si="112"/>
        <v>0</v>
      </c>
      <c r="AJ85" s="168">
        <f t="shared" si="113"/>
        <v>1</v>
      </c>
      <c r="AK85" s="160">
        <f t="shared" si="114"/>
        <v>0</v>
      </c>
      <c r="AL85" s="167">
        <f t="shared" si="115"/>
        <v>0</v>
      </c>
      <c r="AM85" s="168">
        <f t="shared" si="116"/>
        <v>1</v>
      </c>
      <c r="AN85" s="160">
        <f t="shared" si="117"/>
        <v>0</v>
      </c>
      <c r="AO85" s="167">
        <f t="shared" si="118"/>
        <v>0</v>
      </c>
      <c r="AP85" s="168">
        <f t="shared" si="119"/>
        <v>1</v>
      </c>
      <c r="AQ85" s="160">
        <f t="shared" si="120"/>
        <v>0</v>
      </c>
      <c r="AR85" s="167">
        <f t="shared" si="121"/>
        <v>0</v>
      </c>
      <c r="AS85" s="168">
        <f t="shared" si="122"/>
        <v>1</v>
      </c>
      <c r="AT85" s="160">
        <f t="shared" si="123"/>
        <v>0</v>
      </c>
      <c r="AU85" s="167">
        <f t="shared" si="124"/>
        <v>0</v>
      </c>
      <c r="AV85" s="168">
        <f t="shared" si="125"/>
        <v>1</v>
      </c>
      <c r="AW85" s="160">
        <f t="shared" si="126"/>
        <v>0</v>
      </c>
      <c r="AX85" s="167">
        <f t="shared" si="127"/>
        <v>0</v>
      </c>
      <c r="AY85" s="168">
        <f t="shared" si="128"/>
        <v>1</v>
      </c>
      <c r="AZ85" s="160">
        <f t="shared" si="88"/>
        <v>0</v>
      </c>
      <c r="BA85" s="167">
        <f t="shared" si="129"/>
        <v>0</v>
      </c>
      <c r="BB85" s="168">
        <f t="shared" si="130"/>
        <v>1</v>
      </c>
      <c r="BC85" s="160">
        <f t="shared" si="131"/>
        <v>0</v>
      </c>
    </row>
    <row r="86" spans="3:55" ht="17.45" customHeight="1" x14ac:dyDescent="0.2">
      <c r="C86" s="192"/>
      <c r="D86" s="192"/>
      <c r="E86" s="192"/>
      <c r="F86" s="158">
        <f>DATOS!$E$10</f>
        <v>2020</v>
      </c>
      <c r="G86" s="194">
        <v>0.1</v>
      </c>
      <c r="H86" s="192"/>
      <c r="I86" s="178"/>
      <c r="J86" s="166">
        <f t="shared" ref="J86:J106" si="132">IF(E86=0,0,IF(E86=F86,0,IF((((F86)-E86)*12)-D86&gt;1/G86*12,1/G86*12,(((F86)-E86)*12)-D86)))</f>
        <v>0</v>
      </c>
      <c r="K86" s="160">
        <f t="shared" ref="K86:K106" si="133">I86*G86/12*J86</f>
        <v>0</v>
      </c>
      <c r="L86" s="160">
        <f t="shared" ref="L86:L106" si="134">I86-K86</f>
        <v>0</v>
      </c>
      <c r="M86" s="160">
        <f t="shared" ref="M86:M106" si="135">I86*G86/12</f>
        <v>0</v>
      </c>
      <c r="N86" s="160">
        <f t="shared" ref="N86:N106" si="136">IF(F86=E86,(12-D86)*M86,IF(K86+(M86*12)&gt;I86,I86-K86,M86*12))</f>
        <v>0</v>
      </c>
      <c r="O86" s="195"/>
      <c r="P86" s="167">
        <f t="shared" ref="P86:P106" si="137">IF(E86=0,0,IF(E86=F86,LOOKUP(D86,$V$1:$BC$1,$V$2:$BC$2),$AK$19))</f>
        <v>0</v>
      </c>
      <c r="Q86" s="168">
        <f t="shared" ref="Q86:Q106" si="138">IF(O86=0,1,ROUND(P86/O86,4))</f>
        <v>1</v>
      </c>
      <c r="R86" s="160">
        <f t="shared" ref="R86:R106" si="139">N86*Q86</f>
        <v>0</v>
      </c>
      <c r="T86" s="40">
        <f t="shared" ref="T86:T106" si="140">IF($E86=0,0,IF($E86=$F86,LOOKUP($D86,$T$4:$T$15,V$4:V$15),V$3))</f>
        <v>0</v>
      </c>
      <c r="U86" s="42">
        <f t="shared" ref="U86:U106" si="141">IF($O86=0,1,T86/$O86)</f>
        <v>1</v>
      </c>
      <c r="V86" s="160">
        <f t="shared" ref="V86:V106" si="142">(IF(F86=E86,IF(D86&gt;=1,0,M86*(1-D86)*U86),IF(J86+1&lt;=(1/G86*12),(M86*1*U86),0)))</f>
        <v>0</v>
      </c>
      <c r="W86" s="167">
        <f t="shared" ref="W86:W106" si="143">IF($E86=0,0,IF($E86=$F86,LOOKUP($D86,$T$4:$T$15,Y$4:Y$15),Y$3))</f>
        <v>0</v>
      </c>
      <c r="X86" s="168">
        <f t="shared" ref="X86:X106" si="144">IF($O86=0,1,W86/$O86)</f>
        <v>1</v>
      </c>
      <c r="Y86" s="160">
        <f t="shared" ref="Y86:Y106" si="145">((IF(F86=E86,IF(D86&gt;=2,0,(M86*(2-D86)*X86)-(V86)),IF(J86+2&lt;=(1/G86*12),(M86*2*X86)-(V86),0))))</f>
        <v>0</v>
      </c>
      <c r="Z86" s="167">
        <f t="shared" ref="Z86:Z106" si="146">IF($E86=0,0,IF($E86=$F86,LOOKUP($D86,$T$4:$T$15,AB$4:AB$15),AB$3))</f>
        <v>0</v>
      </c>
      <c r="AA86" s="168">
        <f t="shared" ref="AA86:AA106" si="147">IF($O86=0,1,Z86/$O86)</f>
        <v>1</v>
      </c>
      <c r="AB86" s="160">
        <f t="shared" ref="AB86:AB106" si="148">((IF(F86=E86,IF(D86&gt;=3,0,(M86*(3-D86)*AA86)-(V86+Y86)),IF(J86+3&lt;=(1/G86*12),(M86*3*AA86)-(V86+Y86),0))))</f>
        <v>0</v>
      </c>
      <c r="AC86" s="167">
        <f t="shared" ref="AC86:AC106" si="149">IF($E86=0,0,IF($E86=$F86,LOOKUP($D86,$T$4:$T$15,AE$4:AE$15),AE$3))</f>
        <v>0</v>
      </c>
      <c r="AD86" s="168">
        <f t="shared" ref="AD86:AD106" si="150">IF($O86=0,1,AC86/$O86)</f>
        <v>1</v>
      </c>
      <c r="AE86" s="160">
        <f t="shared" ref="AE86:AE106" si="151">((IF(F86=E86,IF(D86&gt;=4,0,(M86*(4-D86)*AD86)-(V86+Y86+AB86)),IF(J86+4&lt;=(1/G86*12),(M86*4*AD86)-(V86+Y86+AB86),0))))</f>
        <v>0</v>
      </c>
      <c r="AF86" s="167">
        <f t="shared" ref="AF86:AF106" si="152">IF($E86=0,0,IF($E86=$F86,LOOKUP($D86,$T$4:$T$15,AH$4:AH$15),AH$3))</f>
        <v>0</v>
      </c>
      <c r="AG86" s="168">
        <f t="shared" ref="AG86:AG106" si="153">IF($O86=0,1,AF86/$O86)</f>
        <v>1</v>
      </c>
      <c r="AH86" s="160">
        <f t="shared" ref="AH86:AH106" si="154">((IF(F86=E86,IF(D86&gt;=5,0,(M86*(5-D86)*AG86)-(V86+Y86+AB86+AE86)),IF(J86+5&lt;=(1/G86*12),(M86*5*AG86)-(V86+Y86+AB86+AE86),0))))</f>
        <v>0</v>
      </c>
      <c r="AI86" s="167">
        <f t="shared" ref="AI86:AI106" si="155">IF($E86=0,0,IF($E86=$F86,LOOKUP($D86,$T$4:$T$15,AK$4:AK$15),AK$3))</f>
        <v>0</v>
      </c>
      <c r="AJ86" s="168">
        <f t="shared" ref="AJ86:AJ106" si="156">IF($O86=0,1,AI86/$O86)</f>
        <v>1</v>
      </c>
      <c r="AK86" s="160">
        <f t="shared" ref="AK86:AK106" si="157">((IF(F86=E86,IF(D86&gt;=6,0,(M86*(6-D86)*AJ86)-(V86+Y86+AB86+AE86+AH86)),IF(J86+6&lt;=(1/G86*12),(M86*6*AJ86)-(V86+Y86+AB86+AE86+AH86),0))))</f>
        <v>0</v>
      </c>
      <c r="AL86" s="167">
        <f t="shared" ref="AL86:AL106" si="158">IF($E86=0,0,IF($E86=$F86,LOOKUP($D86,$T$4:$T$15,AN$4:AN$15),AN$3))</f>
        <v>0</v>
      </c>
      <c r="AM86" s="168">
        <f t="shared" ref="AM86:AM106" si="159">IF($O86=0,1,AL86/$O86)</f>
        <v>1</v>
      </c>
      <c r="AN86" s="160">
        <f t="shared" ref="AN86:AN106" si="160">((IF(F86=E86,IF(D86&gt;=7,0,(M86*(7-D86)*AM86)-(V86+Y86+AB86+AE86+AH86+AK86)),IF(J86+7&lt;=(1/G86*12),(M86*7*AM86)-(V86+Y86+AB86+AE86+AH86+AK86),0))))</f>
        <v>0</v>
      </c>
      <c r="AO86" s="167">
        <f t="shared" ref="AO86:AO106" si="161">IF($E86=0,0,IF($E86=$F86,LOOKUP($D86,$T$4:$T$15,AQ$4:AQ$15),AQ$3))</f>
        <v>0</v>
      </c>
      <c r="AP86" s="168">
        <f t="shared" ref="AP86:AP106" si="162">IF($O86=0,1,AO86/$O86)</f>
        <v>1</v>
      </c>
      <c r="AQ86" s="160">
        <f t="shared" ref="AQ86:AQ106" si="163">((IF(F86=E86,IF(D86&gt;=8,0,(M86*(8-D86)*AP86)-(V86+Y86+AB86+AE86+AH86+AK86+AN86)),IF(J86+8&lt;=(1/G86*12),(M86*8*AP86)-(V86+Y86+AB86+AE86+AH86+AK86+AN86),0))))</f>
        <v>0</v>
      </c>
      <c r="AR86" s="167">
        <f t="shared" ref="AR86:AR106" si="164">IF($E86=0,0,IF($E86=$F86,LOOKUP($D86,$T$4:$T$15,AT$4:AT$15),AT$3))</f>
        <v>0</v>
      </c>
      <c r="AS86" s="168">
        <f t="shared" ref="AS86:AS106" si="165">IF($O86=0,1,AR86/$O86)</f>
        <v>1</v>
      </c>
      <c r="AT86" s="160">
        <f t="shared" ref="AT86:AT106" si="166">((IF(F86=E86,IF(D86&gt;=9,0,(M86*(9-D86)*AS86)-(V86+Y86+AB86+AE86+AH86+AK86+AN86+AQ86)),IF(J86+9&lt;=(1/G86*12),(M86*9*AS86)-(V86+Y86+AB86+AE86+AH86+AK86+AN86+AQ86),0))))</f>
        <v>0</v>
      </c>
      <c r="AU86" s="167">
        <f t="shared" ref="AU86:AU106" si="167">IF($E86=0,0,IF($E86=$F86,LOOKUP($D86,$T$4:$T$15,AW$4:AW$15),AW$3))</f>
        <v>0</v>
      </c>
      <c r="AV86" s="168">
        <f t="shared" ref="AV86:AV106" si="168">IF($O86=0,1,AU86/$O86)</f>
        <v>1</v>
      </c>
      <c r="AW86" s="160">
        <f t="shared" ref="AW86:AW106" si="169">((IF(F86=E86,IF(D86&gt;=10,0,(M86*(10-D86)*AV86)-(V86+Y86+AB86+AE86+AH86+AK86+AN86+AQ86+AT86)),IF(J86+10&lt;=(1/G86*12),(M86*10*AV86)-(V86+Y86+AB86+AE86+AH86+AK86+AN86+AQ86+AT86),0))))</f>
        <v>0</v>
      </c>
      <c r="AX86" s="167">
        <f t="shared" ref="AX86:AX106" si="170">IF($E86=0,0,IF($E86=$F86,LOOKUP($D86,$T$4:$T$15,AZ$4:AZ$15),AZ$3))</f>
        <v>0</v>
      </c>
      <c r="AY86" s="168">
        <f t="shared" ref="AY86:AY106" si="171">IF($O86=0,1,AX86/$O86)</f>
        <v>1</v>
      </c>
      <c r="AZ86" s="160">
        <f t="shared" ref="AZ86:AZ106" si="172">((IF(F86=E86,IF(D86&gt;=11,0,(M86*(11-D86)*AY86)-(V86+Y86+AB86+AE86+AH86+AK86+AN86+AQ86+AT86+AW86)),IF(J86+11&lt;=(1/G86*12),(M86*11*AY86)-(V86+Y86+AB86+AE86+AH86+AK86+AN86+AQ86+AT86+AW86),0))))</f>
        <v>0</v>
      </c>
      <c r="BA86" s="167">
        <f t="shared" ref="BA86:BA106" si="173">IF($E86=0,0,IF($E86=$F86,LOOKUP($D86,$T$4:$T$15,BC$4:BC$15),BC$3))</f>
        <v>0</v>
      </c>
      <c r="BB86" s="168">
        <f t="shared" ref="BB86:BB106" si="174">IF($O86=0,1,BA86/$O86)</f>
        <v>1</v>
      </c>
      <c r="BC86" s="160">
        <f t="shared" ref="BC86:BC106" si="175">((IF(F86=E86,IF(D86&gt;=12,0,(M86*(12-D86)*BB86)-(V86+Y86+AB86+AE86+AH86+AK86+AN86+AQ86+AT86+AW86+AZ86)),IF(J86+12&lt;=(1/G86*12),(M86*12*BB86)-(V86+Y86+AB86+AE86+AH86+AK86+AN86+AQ86+AT86+AW86+AZ86),0))))</f>
        <v>0</v>
      </c>
    </row>
    <row r="87" spans="3:55" ht="17.45" customHeight="1" x14ac:dyDescent="0.2">
      <c r="C87" s="192"/>
      <c r="D87" s="192"/>
      <c r="E87" s="192"/>
      <c r="F87" s="158">
        <f>DATOS!$E$10</f>
        <v>2020</v>
      </c>
      <c r="G87" s="194">
        <v>0.1</v>
      </c>
      <c r="H87" s="192"/>
      <c r="I87" s="178"/>
      <c r="J87" s="166">
        <f t="shared" si="132"/>
        <v>0</v>
      </c>
      <c r="K87" s="160">
        <f t="shared" si="133"/>
        <v>0</v>
      </c>
      <c r="L87" s="160">
        <f t="shared" si="134"/>
        <v>0</v>
      </c>
      <c r="M87" s="160">
        <f t="shared" si="135"/>
        <v>0</v>
      </c>
      <c r="N87" s="160">
        <f t="shared" si="136"/>
        <v>0</v>
      </c>
      <c r="O87" s="195"/>
      <c r="P87" s="167">
        <f t="shared" si="137"/>
        <v>0</v>
      </c>
      <c r="Q87" s="168">
        <f t="shared" si="138"/>
        <v>1</v>
      </c>
      <c r="R87" s="160">
        <f t="shared" si="139"/>
        <v>0</v>
      </c>
      <c r="T87" s="40">
        <f t="shared" si="140"/>
        <v>0</v>
      </c>
      <c r="U87" s="42">
        <f t="shared" si="141"/>
        <v>1</v>
      </c>
      <c r="V87" s="160">
        <f t="shared" si="142"/>
        <v>0</v>
      </c>
      <c r="W87" s="167">
        <f t="shared" si="143"/>
        <v>0</v>
      </c>
      <c r="X87" s="168">
        <f t="shared" si="144"/>
        <v>1</v>
      </c>
      <c r="Y87" s="160">
        <f t="shared" si="145"/>
        <v>0</v>
      </c>
      <c r="Z87" s="167">
        <f t="shared" si="146"/>
        <v>0</v>
      </c>
      <c r="AA87" s="168">
        <f t="shared" si="147"/>
        <v>1</v>
      </c>
      <c r="AB87" s="160">
        <f t="shared" si="148"/>
        <v>0</v>
      </c>
      <c r="AC87" s="167">
        <f t="shared" si="149"/>
        <v>0</v>
      </c>
      <c r="AD87" s="168">
        <f t="shared" si="150"/>
        <v>1</v>
      </c>
      <c r="AE87" s="160">
        <f t="shared" si="151"/>
        <v>0</v>
      </c>
      <c r="AF87" s="167">
        <f t="shared" si="152"/>
        <v>0</v>
      </c>
      <c r="AG87" s="168">
        <f t="shared" si="153"/>
        <v>1</v>
      </c>
      <c r="AH87" s="160">
        <f t="shared" si="154"/>
        <v>0</v>
      </c>
      <c r="AI87" s="167">
        <f t="shared" si="155"/>
        <v>0</v>
      </c>
      <c r="AJ87" s="168">
        <f t="shared" si="156"/>
        <v>1</v>
      </c>
      <c r="AK87" s="160">
        <f t="shared" si="157"/>
        <v>0</v>
      </c>
      <c r="AL87" s="167">
        <f t="shared" si="158"/>
        <v>0</v>
      </c>
      <c r="AM87" s="168">
        <f t="shared" si="159"/>
        <v>1</v>
      </c>
      <c r="AN87" s="160">
        <f t="shared" si="160"/>
        <v>0</v>
      </c>
      <c r="AO87" s="167">
        <f t="shared" si="161"/>
        <v>0</v>
      </c>
      <c r="AP87" s="168">
        <f t="shared" si="162"/>
        <v>1</v>
      </c>
      <c r="AQ87" s="160">
        <f t="shared" si="163"/>
        <v>0</v>
      </c>
      <c r="AR87" s="167">
        <f t="shared" si="164"/>
        <v>0</v>
      </c>
      <c r="AS87" s="168">
        <f t="shared" si="165"/>
        <v>1</v>
      </c>
      <c r="AT87" s="160">
        <f t="shared" si="166"/>
        <v>0</v>
      </c>
      <c r="AU87" s="167">
        <f t="shared" si="167"/>
        <v>0</v>
      </c>
      <c r="AV87" s="168">
        <f t="shared" si="168"/>
        <v>1</v>
      </c>
      <c r="AW87" s="160">
        <f t="shared" si="169"/>
        <v>0</v>
      </c>
      <c r="AX87" s="167">
        <f t="shared" si="170"/>
        <v>0</v>
      </c>
      <c r="AY87" s="168">
        <f t="shared" si="171"/>
        <v>1</v>
      </c>
      <c r="AZ87" s="160">
        <f t="shared" si="172"/>
        <v>0</v>
      </c>
      <c r="BA87" s="167">
        <f t="shared" si="173"/>
        <v>0</v>
      </c>
      <c r="BB87" s="168">
        <f t="shared" si="174"/>
        <v>1</v>
      </c>
      <c r="BC87" s="160">
        <f t="shared" si="175"/>
        <v>0</v>
      </c>
    </row>
    <row r="88" spans="3:55" ht="17.45" customHeight="1" x14ac:dyDescent="0.2">
      <c r="C88" s="192"/>
      <c r="D88" s="192"/>
      <c r="E88" s="192"/>
      <c r="F88" s="158">
        <f>DATOS!$E$10</f>
        <v>2020</v>
      </c>
      <c r="G88" s="194">
        <v>0.1</v>
      </c>
      <c r="H88" s="192"/>
      <c r="I88" s="178"/>
      <c r="J88" s="166">
        <f t="shared" si="132"/>
        <v>0</v>
      </c>
      <c r="K88" s="160">
        <f t="shared" si="133"/>
        <v>0</v>
      </c>
      <c r="L88" s="160">
        <f t="shared" si="134"/>
        <v>0</v>
      </c>
      <c r="M88" s="160">
        <f t="shared" si="135"/>
        <v>0</v>
      </c>
      <c r="N88" s="160">
        <f t="shared" si="136"/>
        <v>0</v>
      </c>
      <c r="O88" s="195"/>
      <c r="P88" s="167">
        <f t="shared" si="137"/>
        <v>0</v>
      </c>
      <c r="Q88" s="168">
        <f t="shared" si="138"/>
        <v>1</v>
      </c>
      <c r="R88" s="160">
        <f t="shared" si="139"/>
        <v>0</v>
      </c>
      <c r="T88" s="40">
        <f t="shared" si="140"/>
        <v>0</v>
      </c>
      <c r="U88" s="42">
        <f t="shared" si="141"/>
        <v>1</v>
      </c>
      <c r="V88" s="160">
        <f t="shared" si="142"/>
        <v>0</v>
      </c>
      <c r="W88" s="167">
        <f t="shared" si="143"/>
        <v>0</v>
      </c>
      <c r="X88" s="168">
        <f t="shared" si="144"/>
        <v>1</v>
      </c>
      <c r="Y88" s="160">
        <f t="shared" si="145"/>
        <v>0</v>
      </c>
      <c r="Z88" s="167">
        <f t="shared" si="146"/>
        <v>0</v>
      </c>
      <c r="AA88" s="168">
        <f t="shared" si="147"/>
        <v>1</v>
      </c>
      <c r="AB88" s="160">
        <f t="shared" si="148"/>
        <v>0</v>
      </c>
      <c r="AC88" s="167">
        <f t="shared" si="149"/>
        <v>0</v>
      </c>
      <c r="AD88" s="168">
        <f t="shared" si="150"/>
        <v>1</v>
      </c>
      <c r="AE88" s="160">
        <f t="shared" si="151"/>
        <v>0</v>
      </c>
      <c r="AF88" s="167">
        <f t="shared" si="152"/>
        <v>0</v>
      </c>
      <c r="AG88" s="168">
        <f t="shared" si="153"/>
        <v>1</v>
      </c>
      <c r="AH88" s="160">
        <f t="shared" si="154"/>
        <v>0</v>
      </c>
      <c r="AI88" s="167">
        <f t="shared" si="155"/>
        <v>0</v>
      </c>
      <c r="AJ88" s="168">
        <f t="shared" si="156"/>
        <v>1</v>
      </c>
      <c r="AK88" s="160">
        <f t="shared" si="157"/>
        <v>0</v>
      </c>
      <c r="AL88" s="167">
        <f t="shared" si="158"/>
        <v>0</v>
      </c>
      <c r="AM88" s="168">
        <f t="shared" si="159"/>
        <v>1</v>
      </c>
      <c r="AN88" s="160">
        <f t="shared" si="160"/>
        <v>0</v>
      </c>
      <c r="AO88" s="167">
        <f t="shared" si="161"/>
        <v>0</v>
      </c>
      <c r="AP88" s="168">
        <f t="shared" si="162"/>
        <v>1</v>
      </c>
      <c r="AQ88" s="160">
        <f t="shared" si="163"/>
        <v>0</v>
      </c>
      <c r="AR88" s="167">
        <f t="shared" si="164"/>
        <v>0</v>
      </c>
      <c r="AS88" s="168">
        <f t="shared" si="165"/>
        <v>1</v>
      </c>
      <c r="AT88" s="160">
        <f t="shared" si="166"/>
        <v>0</v>
      </c>
      <c r="AU88" s="167">
        <f t="shared" si="167"/>
        <v>0</v>
      </c>
      <c r="AV88" s="168">
        <f t="shared" si="168"/>
        <v>1</v>
      </c>
      <c r="AW88" s="160">
        <f t="shared" si="169"/>
        <v>0</v>
      </c>
      <c r="AX88" s="167">
        <f t="shared" si="170"/>
        <v>0</v>
      </c>
      <c r="AY88" s="168">
        <f t="shared" si="171"/>
        <v>1</v>
      </c>
      <c r="AZ88" s="160">
        <f t="shared" si="172"/>
        <v>0</v>
      </c>
      <c r="BA88" s="167">
        <f t="shared" si="173"/>
        <v>0</v>
      </c>
      <c r="BB88" s="168">
        <f t="shared" si="174"/>
        <v>1</v>
      </c>
      <c r="BC88" s="160">
        <f t="shared" si="175"/>
        <v>0</v>
      </c>
    </row>
    <row r="89" spans="3:55" ht="17.45" customHeight="1" x14ac:dyDescent="0.2">
      <c r="C89" s="192"/>
      <c r="D89" s="192"/>
      <c r="E89" s="192"/>
      <c r="F89" s="158">
        <f>DATOS!$E$10</f>
        <v>2020</v>
      </c>
      <c r="G89" s="194">
        <v>0.1</v>
      </c>
      <c r="H89" s="192"/>
      <c r="I89" s="178"/>
      <c r="J89" s="166">
        <f t="shared" si="132"/>
        <v>0</v>
      </c>
      <c r="K89" s="160">
        <f t="shared" si="133"/>
        <v>0</v>
      </c>
      <c r="L89" s="160">
        <f t="shared" si="134"/>
        <v>0</v>
      </c>
      <c r="M89" s="160">
        <f t="shared" si="135"/>
        <v>0</v>
      </c>
      <c r="N89" s="160">
        <f t="shared" si="136"/>
        <v>0</v>
      </c>
      <c r="O89" s="195"/>
      <c r="P89" s="167">
        <f t="shared" si="137"/>
        <v>0</v>
      </c>
      <c r="Q89" s="168">
        <f t="shared" si="138"/>
        <v>1</v>
      </c>
      <c r="R89" s="160">
        <f t="shared" si="139"/>
        <v>0</v>
      </c>
      <c r="T89" s="40">
        <f t="shared" si="140"/>
        <v>0</v>
      </c>
      <c r="U89" s="42">
        <f t="shared" si="141"/>
        <v>1</v>
      </c>
      <c r="V89" s="160">
        <f t="shared" si="142"/>
        <v>0</v>
      </c>
      <c r="W89" s="167">
        <f t="shared" si="143"/>
        <v>0</v>
      </c>
      <c r="X89" s="168">
        <f t="shared" si="144"/>
        <v>1</v>
      </c>
      <c r="Y89" s="160">
        <f t="shared" si="145"/>
        <v>0</v>
      </c>
      <c r="Z89" s="167">
        <f t="shared" si="146"/>
        <v>0</v>
      </c>
      <c r="AA89" s="168">
        <f t="shared" si="147"/>
        <v>1</v>
      </c>
      <c r="AB89" s="160">
        <f t="shared" si="148"/>
        <v>0</v>
      </c>
      <c r="AC89" s="167">
        <f t="shared" si="149"/>
        <v>0</v>
      </c>
      <c r="AD89" s="168">
        <f t="shared" si="150"/>
        <v>1</v>
      </c>
      <c r="AE89" s="160">
        <f t="shared" si="151"/>
        <v>0</v>
      </c>
      <c r="AF89" s="167">
        <f t="shared" si="152"/>
        <v>0</v>
      </c>
      <c r="AG89" s="168">
        <f t="shared" si="153"/>
        <v>1</v>
      </c>
      <c r="AH89" s="160">
        <f t="shared" si="154"/>
        <v>0</v>
      </c>
      <c r="AI89" s="167">
        <f t="shared" si="155"/>
        <v>0</v>
      </c>
      <c r="AJ89" s="168">
        <f t="shared" si="156"/>
        <v>1</v>
      </c>
      <c r="AK89" s="160">
        <f t="shared" si="157"/>
        <v>0</v>
      </c>
      <c r="AL89" s="167">
        <f t="shared" si="158"/>
        <v>0</v>
      </c>
      <c r="AM89" s="168">
        <f t="shared" si="159"/>
        <v>1</v>
      </c>
      <c r="AN89" s="160">
        <f t="shared" si="160"/>
        <v>0</v>
      </c>
      <c r="AO89" s="167">
        <f t="shared" si="161"/>
        <v>0</v>
      </c>
      <c r="AP89" s="168">
        <f t="shared" si="162"/>
        <v>1</v>
      </c>
      <c r="AQ89" s="160">
        <f t="shared" si="163"/>
        <v>0</v>
      </c>
      <c r="AR89" s="167">
        <f t="shared" si="164"/>
        <v>0</v>
      </c>
      <c r="AS89" s="168">
        <f t="shared" si="165"/>
        <v>1</v>
      </c>
      <c r="AT89" s="160">
        <f t="shared" si="166"/>
        <v>0</v>
      </c>
      <c r="AU89" s="167">
        <f t="shared" si="167"/>
        <v>0</v>
      </c>
      <c r="AV89" s="168">
        <f t="shared" si="168"/>
        <v>1</v>
      </c>
      <c r="AW89" s="160">
        <f t="shared" si="169"/>
        <v>0</v>
      </c>
      <c r="AX89" s="167">
        <f t="shared" si="170"/>
        <v>0</v>
      </c>
      <c r="AY89" s="168">
        <f t="shared" si="171"/>
        <v>1</v>
      </c>
      <c r="AZ89" s="160">
        <f t="shared" si="172"/>
        <v>0</v>
      </c>
      <c r="BA89" s="167">
        <f t="shared" si="173"/>
        <v>0</v>
      </c>
      <c r="BB89" s="168">
        <f t="shared" si="174"/>
        <v>1</v>
      </c>
      <c r="BC89" s="160">
        <f t="shared" si="175"/>
        <v>0</v>
      </c>
    </row>
    <row r="90" spans="3:55" ht="17.45" customHeight="1" x14ac:dyDescent="0.2">
      <c r="C90" s="192"/>
      <c r="D90" s="192"/>
      <c r="E90" s="192"/>
      <c r="F90" s="158">
        <f>DATOS!$E$10</f>
        <v>2020</v>
      </c>
      <c r="G90" s="194">
        <v>0.1</v>
      </c>
      <c r="H90" s="192"/>
      <c r="I90" s="178"/>
      <c r="J90" s="166">
        <f t="shared" si="132"/>
        <v>0</v>
      </c>
      <c r="K90" s="160">
        <f t="shared" si="133"/>
        <v>0</v>
      </c>
      <c r="L90" s="160">
        <f t="shared" si="134"/>
        <v>0</v>
      </c>
      <c r="M90" s="160">
        <f t="shared" si="135"/>
        <v>0</v>
      </c>
      <c r="N90" s="160">
        <f t="shared" si="136"/>
        <v>0</v>
      </c>
      <c r="O90" s="195"/>
      <c r="P90" s="167">
        <f t="shared" si="137"/>
        <v>0</v>
      </c>
      <c r="Q90" s="168">
        <f t="shared" si="138"/>
        <v>1</v>
      </c>
      <c r="R90" s="160">
        <f t="shared" si="139"/>
        <v>0</v>
      </c>
      <c r="T90" s="40">
        <f t="shared" si="140"/>
        <v>0</v>
      </c>
      <c r="U90" s="42">
        <f t="shared" si="141"/>
        <v>1</v>
      </c>
      <c r="V90" s="160">
        <f t="shared" si="142"/>
        <v>0</v>
      </c>
      <c r="W90" s="167">
        <f t="shared" si="143"/>
        <v>0</v>
      </c>
      <c r="X90" s="168">
        <f t="shared" si="144"/>
        <v>1</v>
      </c>
      <c r="Y90" s="160">
        <f t="shared" si="145"/>
        <v>0</v>
      </c>
      <c r="Z90" s="167">
        <f t="shared" si="146"/>
        <v>0</v>
      </c>
      <c r="AA90" s="168">
        <f t="shared" si="147"/>
        <v>1</v>
      </c>
      <c r="AB90" s="160">
        <f t="shared" si="148"/>
        <v>0</v>
      </c>
      <c r="AC90" s="167">
        <f t="shared" si="149"/>
        <v>0</v>
      </c>
      <c r="AD90" s="168">
        <f t="shared" si="150"/>
        <v>1</v>
      </c>
      <c r="AE90" s="160">
        <f t="shared" si="151"/>
        <v>0</v>
      </c>
      <c r="AF90" s="167">
        <f t="shared" si="152"/>
        <v>0</v>
      </c>
      <c r="AG90" s="168">
        <f t="shared" si="153"/>
        <v>1</v>
      </c>
      <c r="AH90" s="160">
        <f t="shared" si="154"/>
        <v>0</v>
      </c>
      <c r="AI90" s="167">
        <f t="shared" si="155"/>
        <v>0</v>
      </c>
      <c r="AJ90" s="168">
        <f t="shared" si="156"/>
        <v>1</v>
      </c>
      <c r="AK90" s="160">
        <f t="shared" si="157"/>
        <v>0</v>
      </c>
      <c r="AL90" s="167">
        <f t="shared" si="158"/>
        <v>0</v>
      </c>
      <c r="AM90" s="168">
        <f t="shared" si="159"/>
        <v>1</v>
      </c>
      <c r="AN90" s="160">
        <f t="shared" si="160"/>
        <v>0</v>
      </c>
      <c r="AO90" s="167">
        <f t="shared" si="161"/>
        <v>0</v>
      </c>
      <c r="AP90" s="168">
        <f t="shared" si="162"/>
        <v>1</v>
      </c>
      <c r="AQ90" s="160">
        <f t="shared" si="163"/>
        <v>0</v>
      </c>
      <c r="AR90" s="167">
        <f t="shared" si="164"/>
        <v>0</v>
      </c>
      <c r="AS90" s="168">
        <f t="shared" si="165"/>
        <v>1</v>
      </c>
      <c r="AT90" s="160">
        <f t="shared" si="166"/>
        <v>0</v>
      </c>
      <c r="AU90" s="167">
        <f t="shared" si="167"/>
        <v>0</v>
      </c>
      <c r="AV90" s="168">
        <f t="shared" si="168"/>
        <v>1</v>
      </c>
      <c r="AW90" s="160">
        <f t="shared" si="169"/>
        <v>0</v>
      </c>
      <c r="AX90" s="167">
        <f t="shared" si="170"/>
        <v>0</v>
      </c>
      <c r="AY90" s="168">
        <f t="shared" si="171"/>
        <v>1</v>
      </c>
      <c r="AZ90" s="160">
        <f t="shared" si="172"/>
        <v>0</v>
      </c>
      <c r="BA90" s="167">
        <f t="shared" si="173"/>
        <v>0</v>
      </c>
      <c r="BB90" s="168">
        <f t="shared" si="174"/>
        <v>1</v>
      </c>
      <c r="BC90" s="160">
        <f t="shared" si="175"/>
        <v>0</v>
      </c>
    </row>
    <row r="91" spans="3:55" ht="17.45" customHeight="1" x14ac:dyDescent="0.2">
      <c r="C91" s="192"/>
      <c r="D91" s="192"/>
      <c r="E91" s="192"/>
      <c r="F91" s="158">
        <f>DATOS!$E$10</f>
        <v>2020</v>
      </c>
      <c r="G91" s="194">
        <v>0.1</v>
      </c>
      <c r="H91" s="192"/>
      <c r="I91" s="178"/>
      <c r="J91" s="166">
        <f t="shared" si="132"/>
        <v>0</v>
      </c>
      <c r="K91" s="160">
        <f t="shared" si="133"/>
        <v>0</v>
      </c>
      <c r="L91" s="160">
        <f t="shared" si="134"/>
        <v>0</v>
      </c>
      <c r="M91" s="160">
        <f t="shared" si="135"/>
        <v>0</v>
      </c>
      <c r="N91" s="160">
        <f t="shared" si="136"/>
        <v>0</v>
      </c>
      <c r="O91" s="195"/>
      <c r="P91" s="167">
        <f t="shared" si="137"/>
        <v>0</v>
      </c>
      <c r="Q91" s="168">
        <f t="shared" si="138"/>
        <v>1</v>
      </c>
      <c r="R91" s="160">
        <f t="shared" si="139"/>
        <v>0</v>
      </c>
      <c r="T91" s="40">
        <f t="shared" si="140"/>
        <v>0</v>
      </c>
      <c r="U91" s="42">
        <f t="shared" si="141"/>
        <v>1</v>
      </c>
      <c r="V91" s="160">
        <f t="shared" si="142"/>
        <v>0</v>
      </c>
      <c r="W91" s="167">
        <f t="shared" si="143"/>
        <v>0</v>
      </c>
      <c r="X91" s="168">
        <f t="shared" si="144"/>
        <v>1</v>
      </c>
      <c r="Y91" s="160">
        <f t="shared" si="145"/>
        <v>0</v>
      </c>
      <c r="Z91" s="167">
        <f t="shared" si="146"/>
        <v>0</v>
      </c>
      <c r="AA91" s="168">
        <f t="shared" si="147"/>
        <v>1</v>
      </c>
      <c r="AB91" s="160">
        <f t="shared" si="148"/>
        <v>0</v>
      </c>
      <c r="AC91" s="167">
        <f t="shared" si="149"/>
        <v>0</v>
      </c>
      <c r="AD91" s="168">
        <f t="shared" si="150"/>
        <v>1</v>
      </c>
      <c r="AE91" s="160">
        <f t="shared" si="151"/>
        <v>0</v>
      </c>
      <c r="AF91" s="167">
        <f t="shared" si="152"/>
        <v>0</v>
      </c>
      <c r="AG91" s="168">
        <f t="shared" si="153"/>
        <v>1</v>
      </c>
      <c r="AH91" s="160">
        <f t="shared" si="154"/>
        <v>0</v>
      </c>
      <c r="AI91" s="167">
        <f t="shared" si="155"/>
        <v>0</v>
      </c>
      <c r="AJ91" s="168">
        <f t="shared" si="156"/>
        <v>1</v>
      </c>
      <c r="AK91" s="160">
        <f t="shared" si="157"/>
        <v>0</v>
      </c>
      <c r="AL91" s="167">
        <f t="shared" si="158"/>
        <v>0</v>
      </c>
      <c r="AM91" s="168">
        <f t="shared" si="159"/>
        <v>1</v>
      </c>
      <c r="AN91" s="160">
        <f t="shared" si="160"/>
        <v>0</v>
      </c>
      <c r="AO91" s="167">
        <f t="shared" si="161"/>
        <v>0</v>
      </c>
      <c r="AP91" s="168">
        <f t="shared" si="162"/>
        <v>1</v>
      </c>
      <c r="AQ91" s="160">
        <f t="shared" si="163"/>
        <v>0</v>
      </c>
      <c r="AR91" s="167">
        <f t="shared" si="164"/>
        <v>0</v>
      </c>
      <c r="AS91" s="168">
        <f t="shared" si="165"/>
        <v>1</v>
      </c>
      <c r="AT91" s="160">
        <f t="shared" si="166"/>
        <v>0</v>
      </c>
      <c r="AU91" s="167">
        <f t="shared" si="167"/>
        <v>0</v>
      </c>
      <c r="AV91" s="168">
        <f t="shared" si="168"/>
        <v>1</v>
      </c>
      <c r="AW91" s="160">
        <f t="shared" si="169"/>
        <v>0</v>
      </c>
      <c r="AX91" s="167">
        <f t="shared" si="170"/>
        <v>0</v>
      </c>
      <c r="AY91" s="168">
        <f t="shared" si="171"/>
        <v>1</v>
      </c>
      <c r="AZ91" s="160">
        <f t="shared" si="172"/>
        <v>0</v>
      </c>
      <c r="BA91" s="167">
        <f t="shared" si="173"/>
        <v>0</v>
      </c>
      <c r="BB91" s="168">
        <f t="shared" si="174"/>
        <v>1</v>
      </c>
      <c r="BC91" s="160">
        <f t="shared" si="175"/>
        <v>0</v>
      </c>
    </row>
    <row r="92" spans="3:55" ht="17.45" customHeight="1" x14ac:dyDescent="0.2">
      <c r="C92" s="192"/>
      <c r="D92" s="192"/>
      <c r="E92" s="192"/>
      <c r="F92" s="158">
        <f>DATOS!$E$10</f>
        <v>2020</v>
      </c>
      <c r="G92" s="194">
        <v>0.1</v>
      </c>
      <c r="H92" s="192"/>
      <c r="I92" s="178"/>
      <c r="J92" s="166">
        <f t="shared" si="132"/>
        <v>0</v>
      </c>
      <c r="K92" s="160">
        <f t="shared" si="133"/>
        <v>0</v>
      </c>
      <c r="L92" s="160">
        <f t="shared" si="134"/>
        <v>0</v>
      </c>
      <c r="M92" s="160">
        <f t="shared" si="135"/>
        <v>0</v>
      </c>
      <c r="N92" s="160">
        <f t="shared" si="136"/>
        <v>0</v>
      </c>
      <c r="O92" s="195"/>
      <c r="P92" s="167">
        <f t="shared" si="137"/>
        <v>0</v>
      </c>
      <c r="Q92" s="168">
        <f t="shared" si="138"/>
        <v>1</v>
      </c>
      <c r="R92" s="160">
        <f t="shared" si="139"/>
        <v>0</v>
      </c>
      <c r="T92" s="40">
        <f t="shared" si="140"/>
        <v>0</v>
      </c>
      <c r="U92" s="42">
        <f t="shared" si="141"/>
        <v>1</v>
      </c>
      <c r="V92" s="160">
        <f t="shared" si="142"/>
        <v>0</v>
      </c>
      <c r="W92" s="167">
        <f t="shared" si="143"/>
        <v>0</v>
      </c>
      <c r="X92" s="168">
        <f t="shared" si="144"/>
        <v>1</v>
      </c>
      <c r="Y92" s="160">
        <f t="shared" si="145"/>
        <v>0</v>
      </c>
      <c r="Z92" s="167">
        <f t="shared" si="146"/>
        <v>0</v>
      </c>
      <c r="AA92" s="168">
        <f t="shared" si="147"/>
        <v>1</v>
      </c>
      <c r="AB92" s="160">
        <f t="shared" si="148"/>
        <v>0</v>
      </c>
      <c r="AC92" s="167">
        <f t="shared" si="149"/>
        <v>0</v>
      </c>
      <c r="AD92" s="168">
        <f t="shared" si="150"/>
        <v>1</v>
      </c>
      <c r="AE92" s="160">
        <f t="shared" si="151"/>
        <v>0</v>
      </c>
      <c r="AF92" s="167">
        <f t="shared" si="152"/>
        <v>0</v>
      </c>
      <c r="AG92" s="168">
        <f t="shared" si="153"/>
        <v>1</v>
      </c>
      <c r="AH92" s="160">
        <f t="shared" si="154"/>
        <v>0</v>
      </c>
      <c r="AI92" s="167">
        <f t="shared" si="155"/>
        <v>0</v>
      </c>
      <c r="AJ92" s="168">
        <f t="shared" si="156"/>
        <v>1</v>
      </c>
      <c r="AK92" s="160">
        <f t="shared" si="157"/>
        <v>0</v>
      </c>
      <c r="AL92" s="167">
        <f t="shared" si="158"/>
        <v>0</v>
      </c>
      <c r="AM92" s="168">
        <f t="shared" si="159"/>
        <v>1</v>
      </c>
      <c r="AN92" s="160">
        <f t="shared" si="160"/>
        <v>0</v>
      </c>
      <c r="AO92" s="167">
        <f t="shared" si="161"/>
        <v>0</v>
      </c>
      <c r="AP92" s="168">
        <f t="shared" si="162"/>
        <v>1</v>
      </c>
      <c r="AQ92" s="160">
        <f t="shared" si="163"/>
        <v>0</v>
      </c>
      <c r="AR92" s="167">
        <f t="shared" si="164"/>
        <v>0</v>
      </c>
      <c r="AS92" s="168">
        <f t="shared" si="165"/>
        <v>1</v>
      </c>
      <c r="AT92" s="160">
        <f t="shared" si="166"/>
        <v>0</v>
      </c>
      <c r="AU92" s="167">
        <f t="shared" si="167"/>
        <v>0</v>
      </c>
      <c r="AV92" s="168">
        <f t="shared" si="168"/>
        <v>1</v>
      </c>
      <c r="AW92" s="160">
        <f t="shared" si="169"/>
        <v>0</v>
      </c>
      <c r="AX92" s="167">
        <f t="shared" si="170"/>
        <v>0</v>
      </c>
      <c r="AY92" s="168">
        <f t="shared" si="171"/>
        <v>1</v>
      </c>
      <c r="AZ92" s="160">
        <f t="shared" si="172"/>
        <v>0</v>
      </c>
      <c r="BA92" s="167">
        <f t="shared" si="173"/>
        <v>0</v>
      </c>
      <c r="BB92" s="168">
        <f t="shared" si="174"/>
        <v>1</v>
      </c>
      <c r="BC92" s="160">
        <f t="shared" si="175"/>
        <v>0</v>
      </c>
    </row>
    <row r="93" spans="3:55" ht="17.45" customHeight="1" x14ac:dyDescent="0.2">
      <c r="C93" s="192"/>
      <c r="D93" s="192"/>
      <c r="E93" s="192"/>
      <c r="F93" s="158">
        <f>DATOS!$E$10</f>
        <v>2020</v>
      </c>
      <c r="G93" s="194">
        <v>0.1</v>
      </c>
      <c r="H93" s="192"/>
      <c r="I93" s="178"/>
      <c r="J93" s="166">
        <f t="shared" si="132"/>
        <v>0</v>
      </c>
      <c r="K93" s="160">
        <f t="shared" si="133"/>
        <v>0</v>
      </c>
      <c r="L93" s="160">
        <f t="shared" si="134"/>
        <v>0</v>
      </c>
      <c r="M93" s="160">
        <f t="shared" si="135"/>
        <v>0</v>
      </c>
      <c r="N93" s="160">
        <f t="shared" si="136"/>
        <v>0</v>
      </c>
      <c r="O93" s="195"/>
      <c r="P93" s="167">
        <f t="shared" si="137"/>
        <v>0</v>
      </c>
      <c r="Q93" s="168">
        <f t="shared" si="138"/>
        <v>1</v>
      </c>
      <c r="R93" s="160">
        <f t="shared" si="139"/>
        <v>0</v>
      </c>
      <c r="T93" s="40">
        <f t="shared" si="140"/>
        <v>0</v>
      </c>
      <c r="U93" s="42">
        <f t="shared" si="141"/>
        <v>1</v>
      </c>
      <c r="V93" s="160">
        <f t="shared" si="142"/>
        <v>0</v>
      </c>
      <c r="W93" s="167">
        <f t="shared" si="143"/>
        <v>0</v>
      </c>
      <c r="X93" s="168">
        <f t="shared" si="144"/>
        <v>1</v>
      </c>
      <c r="Y93" s="160">
        <f t="shared" si="145"/>
        <v>0</v>
      </c>
      <c r="Z93" s="167">
        <f t="shared" si="146"/>
        <v>0</v>
      </c>
      <c r="AA93" s="168">
        <f t="shared" si="147"/>
        <v>1</v>
      </c>
      <c r="AB93" s="160">
        <f t="shared" si="148"/>
        <v>0</v>
      </c>
      <c r="AC93" s="167">
        <f t="shared" si="149"/>
        <v>0</v>
      </c>
      <c r="AD93" s="168">
        <f t="shared" si="150"/>
        <v>1</v>
      </c>
      <c r="AE93" s="160">
        <f t="shared" si="151"/>
        <v>0</v>
      </c>
      <c r="AF93" s="167">
        <f t="shared" si="152"/>
        <v>0</v>
      </c>
      <c r="AG93" s="168">
        <f t="shared" si="153"/>
        <v>1</v>
      </c>
      <c r="AH93" s="160">
        <f t="shared" si="154"/>
        <v>0</v>
      </c>
      <c r="AI93" s="167">
        <f t="shared" si="155"/>
        <v>0</v>
      </c>
      <c r="AJ93" s="168">
        <f t="shared" si="156"/>
        <v>1</v>
      </c>
      <c r="AK93" s="160">
        <f t="shared" si="157"/>
        <v>0</v>
      </c>
      <c r="AL93" s="167">
        <f t="shared" si="158"/>
        <v>0</v>
      </c>
      <c r="AM93" s="168">
        <f t="shared" si="159"/>
        <v>1</v>
      </c>
      <c r="AN93" s="160">
        <f t="shared" si="160"/>
        <v>0</v>
      </c>
      <c r="AO93" s="167">
        <f t="shared" si="161"/>
        <v>0</v>
      </c>
      <c r="AP93" s="168">
        <f t="shared" si="162"/>
        <v>1</v>
      </c>
      <c r="AQ93" s="160">
        <f t="shared" si="163"/>
        <v>0</v>
      </c>
      <c r="AR93" s="167">
        <f t="shared" si="164"/>
        <v>0</v>
      </c>
      <c r="AS93" s="168">
        <f t="shared" si="165"/>
        <v>1</v>
      </c>
      <c r="AT93" s="160">
        <f t="shared" si="166"/>
        <v>0</v>
      </c>
      <c r="AU93" s="167">
        <f t="shared" si="167"/>
        <v>0</v>
      </c>
      <c r="AV93" s="168">
        <f t="shared" si="168"/>
        <v>1</v>
      </c>
      <c r="AW93" s="160">
        <f t="shared" si="169"/>
        <v>0</v>
      </c>
      <c r="AX93" s="167">
        <f t="shared" si="170"/>
        <v>0</v>
      </c>
      <c r="AY93" s="168">
        <f t="shared" si="171"/>
        <v>1</v>
      </c>
      <c r="AZ93" s="160">
        <f t="shared" si="172"/>
        <v>0</v>
      </c>
      <c r="BA93" s="167">
        <f t="shared" si="173"/>
        <v>0</v>
      </c>
      <c r="BB93" s="168">
        <f t="shared" si="174"/>
        <v>1</v>
      </c>
      <c r="BC93" s="160">
        <f t="shared" si="175"/>
        <v>0</v>
      </c>
    </row>
    <row r="94" spans="3:55" ht="17.45" customHeight="1" x14ac:dyDescent="0.2">
      <c r="C94" s="192"/>
      <c r="D94" s="192"/>
      <c r="E94" s="192"/>
      <c r="F94" s="158">
        <f>DATOS!$E$10</f>
        <v>2020</v>
      </c>
      <c r="G94" s="194">
        <v>0.1</v>
      </c>
      <c r="H94" s="192"/>
      <c r="I94" s="178"/>
      <c r="J94" s="166">
        <f t="shared" si="132"/>
        <v>0</v>
      </c>
      <c r="K94" s="160">
        <f t="shared" si="133"/>
        <v>0</v>
      </c>
      <c r="L94" s="160">
        <f t="shared" si="134"/>
        <v>0</v>
      </c>
      <c r="M94" s="160">
        <f t="shared" si="135"/>
        <v>0</v>
      </c>
      <c r="N94" s="160">
        <f t="shared" si="136"/>
        <v>0</v>
      </c>
      <c r="O94" s="195"/>
      <c r="P94" s="167">
        <f t="shared" si="137"/>
        <v>0</v>
      </c>
      <c r="Q94" s="168">
        <f t="shared" si="138"/>
        <v>1</v>
      </c>
      <c r="R94" s="160">
        <f t="shared" si="139"/>
        <v>0</v>
      </c>
      <c r="T94" s="40">
        <f t="shared" si="140"/>
        <v>0</v>
      </c>
      <c r="U94" s="42">
        <f t="shared" si="141"/>
        <v>1</v>
      </c>
      <c r="V94" s="160">
        <f t="shared" si="142"/>
        <v>0</v>
      </c>
      <c r="W94" s="167">
        <f t="shared" si="143"/>
        <v>0</v>
      </c>
      <c r="X94" s="168">
        <f t="shared" si="144"/>
        <v>1</v>
      </c>
      <c r="Y94" s="160">
        <f t="shared" si="145"/>
        <v>0</v>
      </c>
      <c r="Z94" s="167">
        <f t="shared" si="146"/>
        <v>0</v>
      </c>
      <c r="AA94" s="168">
        <f t="shared" si="147"/>
        <v>1</v>
      </c>
      <c r="AB94" s="160">
        <f t="shared" si="148"/>
        <v>0</v>
      </c>
      <c r="AC94" s="167">
        <f t="shared" si="149"/>
        <v>0</v>
      </c>
      <c r="AD94" s="168">
        <f t="shared" si="150"/>
        <v>1</v>
      </c>
      <c r="AE94" s="160">
        <f t="shared" si="151"/>
        <v>0</v>
      </c>
      <c r="AF94" s="167">
        <f t="shared" si="152"/>
        <v>0</v>
      </c>
      <c r="AG94" s="168">
        <f t="shared" si="153"/>
        <v>1</v>
      </c>
      <c r="AH94" s="160">
        <f t="shared" si="154"/>
        <v>0</v>
      </c>
      <c r="AI94" s="167">
        <f t="shared" si="155"/>
        <v>0</v>
      </c>
      <c r="AJ94" s="168">
        <f t="shared" si="156"/>
        <v>1</v>
      </c>
      <c r="AK94" s="160">
        <f t="shared" si="157"/>
        <v>0</v>
      </c>
      <c r="AL94" s="167">
        <f t="shared" si="158"/>
        <v>0</v>
      </c>
      <c r="AM94" s="168">
        <f t="shared" si="159"/>
        <v>1</v>
      </c>
      <c r="AN94" s="160">
        <f t="shared" si="160"/>
        <v>0</v>
      </c>
      <c r="AO94" s="167">
        <f t="shared" si="161"/>
        <v>0</v>
      </c>
      <c r="AP94" s="168">
        <f t="shared" si="162"/>
        <v>1</v>
      </c>
      <c r="AQ94" s="160">
        <f t="shared" si="163"/>
        <v>0</v>
      </c>
      <c r="AR94" s="167">
        <f t="shared" si="164"/>
        <v>0</v>
      </c>
      <c r="AS94" s="168">
        <f t="shared" si="165"/>
        <v>1</v>
      </c>
      <c r="AT94" s="160">
        <f t="shared" si="166"/>
        <v>0</v>
      </c>
      <c r="AU94" s="167">
        <f t="shared" si="167"/>
        <v>0</v>
      </c>
      <c r="AV94" s="168">
        <f t="shared" si="168"/>
        <v>1</v>
      </c>
      <c r="AW94" s="160">
        <f t="shared" si="169"/>
        <v>0</v>
      </c>
      <c r="AX94" s="167">
        <f t="shared" si="170"/>
        <v>0</v>
      </c>
      <c r="AY94" s="168">
        <f t="shared" si="171"/>
        <v>1</v>
      </c>
      <c r="AZ94" s="160">
        <f t="shared" si="172"/>
        <v>0</v>
      </c>
      <c r="BA94" s="167">
        <f t="shared" si="173"/>
        <v>0</v>
      </c>
      <c r="BB94" s="168">
        <f t="shared" si="174"/>
        <v>1</v>
      </c>
      <c r="BC94" s="160">
        <f t="shared" si="175"/>
        <v>0</v>
      </c>
    </row>
    <row r="95" spans="3:55" ht="17.45" customHeight="1" x14ac:dyDescent="0.2">
      <c r="C95" s="192"/>
      <c r="D95" s="192"/>
      <c r="E95" s="192"/>
      <c r="F95" s="158">
        <f>DATOS!$E$10</f>
        <v>2020</v>
      </c>
      <c r="G95" s="194">
        <v>0.1</v>
      </c>
      <c r="H95" s="192"/>
      <c r="I95" s="178"/>
      <c r="J95" s="166">
        <f t="shared" si="132"/>
        <v>0</v>
      </c>
      <c r="K95" s="160">
        <f t="shared" si="133"/>
        <v>0</v>
      </c>
      <c r="L95" s="160">
        <f t="shared" si="134"/>
        <v>0</v>
      </c>
      <c r="M95" s="160">
        <f t="shared" si="135"/>
        <v>0</v>
      </c>
      <c r="N95" s="160">
        <f t="shared" si="136"/>
        <v>0</v>
      </c>
      <c r="O95" s="195"/>
      <c r="P95" s="167">
        <f t="shared" si="137"/>
        <v>0</v>
      </c>
      <c r="Q95" s="168">
        <f t="shared" si="138"/>
        <v>1</v>
      </c>
      <c r="R95" s="160">
        <f t="shared" si="139"/>
        <v>0</v>
      </c>
      <c r="T95" s="40">
        <f t="shared" si="140"/>
        <v>0</v>
      </c>
      <c r="U95" s="42">
        <f t="shared" si="141"/>
        <v>1</v>
      </c>
      <c r="V95" s="160">
        <f t="shared" si="142"/>
        <v>0</v>
      </c>
      <c r="W95" s="167">
        <f t="shared" si="143"/>
        <v>0</v>
      </c>
      <c r="X95" s="168">
        <f t="shared" si="144"/>
        <v>1</v>
      </c>
      <c r="Y95" s="160">
        <f t="shared" si="145"/>
        <v>0</v>
      </c>
      <c r="Z95" s="167">
        <f t="shared" si="146"/>
        <v>0</v>
      </c>
      <c r="AA95" s="168">
        <f t="shared" si="147"/>
        <v>1</v>
      </c>
      <c r="AB95" s="160">
        <f t="shared" si="148"/>
        <v>0</v>
      </c>
      <c r="AC95" s="167">
        <f t="shared" si="149"/>
        <v>0</v>
      </c>
      <c r="AD95" s="168">
        <f t="shared" si="150"/>
        <v>1</v>
      </c>
      <c r="AE95" s="160">
        <f t="shared" si="151"/>
        <v>0</v>
      </c>
      <c r="AF95" s="167">
        <f t="shared" si="152"/>
        <v>0</v>
      </c>
      <c r="AG95" s="168">
        <f t="shared" si="153"/>
        <v>1</v>
      </c>
      <c r="AH95" s="160">
        <f t="shared" si="154"/>
        <v>0</v>
      </c>
      <c r="AI95" s="167">
        <f t="shared" si="155"/>
        <v>0</v>
      </c>
      <c r="AJ95" s="168">
        <f t="shared" si="156"/>
        <v>1</v>
      </c>
      <c r="AK95" s="160">
        <f t="shared" si="157"/>
        <v>0</v>
      </c>
      <c r="AL95" s="167">
        <f t="shared" si="158"/>
        <v>0</v>
      </c>
      <c r="AM95" s="168">
        <f t="shared" si="159"/>
        <v>1</v>
      </c>
      <c r="AN95" s="160">
        <f t="shared" si="160"/>
        <v>0</v>
      </c>
      <c r="AO95" s="167">
        <f t="shared" si="161"/>
        <v>0</v>
      </c>
      <c r="AP95" s="168">
        <f t="shared" si="162"/>
        <v>1</v>
      </c>
      <c r="AQ95" s="160">
        <f t="shared" si="163"/>
        <v>0</v>
      </c>
      <c r="AR95" s="167">
        <f t="shared" si="164"/>
        <v>0</v>
      </c>
      <c r="AS95" s="168">
        <f t="shared" si="165"/>
        <v>1</v>
      </c>
      <c r="AT95" s="160">
        <f t="shared" si="166"/>
        <v>0</v>
      </c>
      <c r="AU95" s="167">
        <f t="shared" si="167"/>
        <v>0</v>
      </c>
      <c r="AV95" s="168">
        <f t="shared" si="168"/>
        <v>1</v>
      </c>
      <c r="AW95" s="160">
        <f t="shared" si="169"/>
        <v>0</v>
      </c>
      <c r="AX95" s="167">
        <f t="shared" si="170"/>
        <v>0</v>
      </c>
      <c r="AY95" s="168">
        <f t="shared" si="171"/>
        <v>1</v>
      </c>
      <c r="AZ95" s="160">
        <f t="shared" si="172"/>
        <v>0</v>
      </c>
      <c r="BA95" s="167">
        <f t="shared" si="173"/>
        <v>0</v>
      </c>
      <c r="BB95" s="168">
        <f t="shared" si="174"/>
        <v>1</v>
      </c>
      <c r="BC95" s="160">
        <f t="shared" si="175"/>
        <v>0</v>
      </c>
    </row>
    <row r="96" spans="3:55" ht="17.45" customHeight="1" x14ac:dyDescent="0.2">
      <c r="C96" s="192"/>
      <c r="D96" s="192"/>
      <c r="E96" s="192"/>
      <c r="F96" s="158">
        <f>DATOS!$E$10</f>
        <v>2020</v>
      </c>
      <c r="G96" s="194">
        <v>0.1</v>
      </c>
      <c r="H96" s="192"/>
      <c r="I96" s="178"/>
      <c r="J96" s="166">
        <f t="shared" si="132"/>
        <v>0</v>
      </c>
      <c r="K96" s="160">
        <f t="shared" si="133"/>
        <v>0</v>
      </c>
      <c r="L96" s="160">
        <f t="shared" si="134"/>
        <v>0</v>
      </c>
      <c r="M96" s="160">
        <f t="shared" si="135"/>
        <v>0</v>
      </c>
      <c r="N96" s="160">
        <f t="shared" si="136"/>
        <v>0</v>
      </c>
      <c r="O96" s="195"/>
      <c r="P96" s="167">
        <f t="shared" si="137"/>
        <v>0</v>
      </c>
      <c r="Q96" s="168">
        <f t="shared" si="138"/>
        <v>1</v>
      </c>
      <c r="R96" s="160">
        <f t="shared" si="139"/>
        <v>0</v>
      </c>
      <c r="T96" s="40">
        <f t="shared" si="140"/>
        <v>0</v>
      </c>
      <c r="U96" s="42">
        <f t="shared" si="141"/>
        <v>1</v>
      </c>
      <c r="V96" s="160">
        <f t="shared" si="142"/>
        <v>0</v>
      </c>
      <c r="W96" s="167">
        <f t="shared" si="143"/>
        <v>0</v>
      </c>
      <c r="X96" s="168">
        <f t="shared" si="144"/>
        <v>1</v>
      </c>
      <c r="Y96" s="160">
        <f t="shared" si="145"/>
        <v>0</v>
      </c>
      <c r="Z96" s="167">
        <f t="shared" si="146"/>
        <v>0</v>
      </c>
      <c r="AA96" s="168">
        <f t="shared" si="147"/>
        <v>1</v>
      </c>
      <c r="AB96" s="160">
        <f t="shared" si="148"/>
        <v>0</v>
      </c>
      <c r="AC96" s="167">
        <f t="shared" si="149"/>
        <v>0</v>
      </c>
      <c r="AD96" s="168">
        <f t="shared" si="150"/>
        <v>1</v>
      </c>
      <c r="AE96" s="160">
        <f t="shared" si="151"/>
        <v>0</v>
      </c>
      <c r="AF96" s="167">
        <f t="shared" si="152"/>
        <v>0</v>
      </c>
      <c r="AG96" s="168">
        <f t="shared" si="153"/>
        <v>1</v>
      </c>
      <c r="AH96" s="160">
        <f t="shared" si="154"/>
        <v>0</v>
      </c>
      <c r="AI96" s="167">
        <f t="shared" si="155"/>
        <v>0</v>
      </c>
      <c r="AJ96" s="168">
        <f t="shared" si="156"/>
        <v>1</v>
      </c>
      <c r="AK96" s="160">
        <f t="shared" si="157"/>
        <v>0</v>
      </c>
      <c r="AL96" s="167">
        <f t="shared" si="158"/>
        <v>0</v>
      </c>
      <c r="AM96" s="168">
        <f t="shared" si="159"/>
        <v>1</v>
      </c>
      <c r="AN96" s="160">
        <f t="shared" si="160"/>
        <v>0</v>
      </c>
      <c r="AO96" s="167">
        <f t="shared" si="161"/>
        <v>0</v>
      </c>
      <c r="AP96" s="168">
        <f t="shared" si="162"/>
        <v>1</v>
      </c>
      <c r="AQ96" s="160">
        <f t="shared" si="163"/>
        <v>0</v>
      </c>
      <c r="AR96" s="167">
        <f t="shared" si="164"/>
        <v>0</v>
      </c>
      <c r="AS96" s="168">
        <f t="shared" si="165"/>
        <v>1</v>
      </c>
      <c r="AT96" s="160">
        <f t="shared" si="166"/>
        <v>0</v>
      </c>
      <c r="AU96" s="167">
        <f t="shared" si="167"/>
        <v>0</v>
      </c>
      <c r="AV96" s="168">
        <f t="shared" si="168"/>
        <v>1</v>
      </c>
      <c r="AW96" s="160">
        <f t="shared" si="169"/>
        <v>0</v>
      </c>
      <c r="AX96" s="167">
        <f t="shared" si="170"/>
        <v>0</v>
      </c>
      <c r="AY96" s="168">
        <f t="shared" si="171"/>
        <v>1</v>
      </c>
      <c r="AZ96" s="160">
        <f t="shared" si="172"/>
        <v>0</v>
      </c>
      <c r="BA96" s="167">
        <f t="shared" si="173"/>
        <v>0</v>
      </c>
      <c r="BB96" s="168">
        <f t="shared" si="174"/>
        <v>1</v>
      </c>
      <c r="BC96" s="160">
        <f t="shared" si="175"/>
        <v>0</v>
      </c>
    </row>
    <row r="97" spans="3:55" ht="17.45" customHeight="1" x14ac:dyDescent="0.2">
      <c r="C97" s="192"/>
      <c r="D97" s="192"/>
      <c r="E97" s="192"/>
      <c r="F97" s="158">
        <f>DATOS!$E$10</f>
        <v>2020</v>
      </c>
      <c r="G97" s="194">
        <v>0.1</v>
      </c>
      <c r="H97" s="192"/>
      <c r="I97" s="178"/>
      <c r="J97" s="166">
        <f t="shared" si="132"/>
        <v>0</v>
      </c>
      <c r="K97" s="160">
        <f t="shared" si="133"/>
        <v>0</v>
      </c>
      <c r="L97" s="160">
        <f t="shared" si="134"/>
        <v>0</v>
      </c>
      <c r="M97" s="160">
        <f t="shared" si="135"/>
        <v>0</v>
      </c>
      <c r="N97" s="160">
        <f t="shared" si="136"/>
        <v>0</v>
      </c>
      <c r="O97" s="195"/>
      <c r="P97" s="167">
        <f t="shared" si="137"/>
        <v>0</v>
      </c>
      <c r="Q97" s="168">
        <f t="shared" si="138"/>
        <v>1</v>
      </c>
      <c r="R97" s="160">
        <f t="shared" si="139"/>
        <v>0</v>
      </c>
      <c r="T97" s="40">
        <f t="shared" si="140"/>
        <v>0</v>
      </c>
      <c r="U97" s="42">
        <f t="shared" si="141"/>
        <v>1</v>
      </c>
      <c r="V97" s="160">
        <f t="shared" si="142"/>
        <v>0</v>
      </c>
      <c r="W97" s="167">
        <f t="shared" si="143"/>
        <v>0</v>
      </c>
      <c r="X97" s="168">
        <f t="shared" si="144"/>
        <v>1</v>
      </c>
      <c r="Y97" s="160">
        <f t="shared" si="145"/>
        <v>0</v>
      </c>
      <c r="Z97" s="167">
        <f t="shared" si="146"/>
        <v>0</v>
      </c>
      <c r="AA97" s="168">
        <f t="shared" si="147"/>
        <v>1</v>
      </c>
      <c r="AB97" s="160">
        <f t="shared" si="148"/>
        <v>0</v>
      </c>
      <c r="AC97" s="167">
        <f t="shared" si="149"/>
        <v>0</v>
      </c>
      <c r="AD97" s="168">
        <f t="shared" si="150"/>
        <v>1</v>
      </c>
      <c r="AE97" s="160">
        <f t="shared" si="151"/>
        <v>0</v>
      </c>
      <c r="AF97" s="167">
        <f t="shared" si="152"/>
        <v>0</v>
      </c>
      <c r="AG97" s="168">
        <f t="shared" si="153"/>
        <v>1</v>
      </c>
      <c r="AH97" s="160">
        <f t="shared" si="154"/>
        <v>0</v>
      </c>
      <c r="AI97" s="167">
        <f t="shared" si="155"/>
        <v>0</v>
      </c>
      <c r="AJ97" s="168">
        <f t="shared" si="156"/>
        <v>1</v>
      </c>
      <c r="AK97" s="160">
        <f t="shared" si="157"/>
        <v>0</v>
      </c>
      <c r="AL97" s="167">
        <f t="shared" si="158"/>
        <v>0</v>
      </c>
      <c r="AM97" s="168">
        <f t="shared" si="159"/>
        <v>1</v>
      </c>
      <c r="AN97" s="160">
        <f t="shared" si="160"/>
        <v>0</v>
      </c>
      <c r="AO97" s="167">
        <f t="shared" si="161"/>
        <v>0</v>
      </c>
      <c r="AP97" s="168">
        <f t="shared" si="162"/>
        <v>1</v>
      </c>
      <c r="AQ97" s="160">
        <f t="shared" si="163"/>
        <v>0</v>
      </c>
      <c r="AR97" s="167">
        <f t="shared" si="164"/>
        <v>0</v>
      </c>
      <c r="AS97" s="168">
        <f t="shared" si="165"/>
        <v>1</v>
      </c>
      <c r="AT97" s="160">
        <f t="shared" si="166"/>
        <v>0</v>
      </c>
      <c r="AU97" s="167">
        <f t="shared" si="167"/>
        <v>0</v>
      </c>
      <c r="AV97" s="168">
        <f t="shared" si="168"/>
        <v>1</v>
      </c>
      <c r="AW97" s="160">
        <f t="shared" si="169"/>
        <v>0</v>
      </c>
      <c r="AX97" s="167">
        <f t="shared" si="170"/>
        <v>0</v>
      </c>
      <c r="AY97" s="168">
        <f t="shared" si="171"/>
        <v>1</v>
      </c>
      <c r="AZ97" s="160">
        <f t="shared" si="172"/>
        <v>0</v>
      </c>
      <c r="BA97" s="167">
        <f t="shared" si="173"/>
        <v>0</v>
      </c>
      <c r="BB97" s="168">
        <f t="shared" si="174"/>
        <v>1</v>
      </c>
      <c r="BC97" s="160">
        <f t="shared" si="175"/>
        <v>0</v>
      </c>
    </row>
    <row r="98" spans="3:55" ht="17.45" customHeight="1" x14ac:dyDescent="0.2">
      <c r="C98" s="192"/>
      <c r="D98" s="192"/>
      <c r="E98" s="192"/>
      <c r="F98" s="158">
        <f>DATOS!$E$10</f>
        <v>2020</v>
      </c>
      <c r="G98" s="194">
        <v>0.1</v>
      </c>
      <c r="H98" s="192"/>
      <c r="I98" s="178"/>
      <c r="J98" s="166">
        <f t="shared" si="132"/>
        <v>0</v>
      </c>
      <c r="K98" s="160">
        <f t="shared" si="133"/>
        <v>0</v>
      </c>
      <c r="L98" s="160">
        <f t="shared" si="134"/>
        <v>0</v>
      </c>
      <c r="M98" s="160">
        <f t="shared" si="135"/>
        <v>0</v>
      </c>
      <c r="N98" s="160">
        <f t="shared" si="136"/>
        <v>0</v>
      </c>
      <c r="O98" s="195"/>
      <c r="P98" s="167">
        <f t="shared" si="137"/>
        <v>0</v>
      </c>
      <c r="Q98" s="168">
        <f t="shared" si="138"/>
        <v>1</v>
      </c>
      <c r="R98" s="160">
        <f t="shared" si="139"/>
        <v>0</v>
      </c>
      <c r="T98" s="40">
        <f t="shared" si="140"/>
        <v>0</v>
      </c>
      <c r="U98" s="42">
        <f t="shared" si="141"/>
        <v>1</v>
      </c>
      <c r="V98" s="160">
        <f t="shared" si="142"/>
        <v>0</v>
      </c>
      <c r="W98" s="167">
        <f t="shared" si="143"/>
        <v>0</v>
      </c>
      <c r="X98" s="168">
        <f t="shared" si="144"/>
        <v>1</v>
      </c>
      <c r="Y98" s="160">
        <f t="shared" si="145"/>
        <v>0</v>
      </c>
      <c r="Z98" s="167">
        <f t="shared" si="146"/>
        <v>0</v>
      </c>
      <c r="AA98" s="168">
        <f t="shared" si="147"/>
        <v>1</v>
      </c>
      <c r="AB98" s="160">
        <f t="shared" si="148"/>
        <v>0</v>
      </c>
      <c r="AC98" s="167">
        <f t="shared" si="149"/>
        <v>0</v>
      </c>
      <c r="AD98" s="168">
        <f t="shared" si="150"/>
        <v>1</v>
      </c>
      <c r="AE98" s="160">
        <f t="shared" si="151"/>
        <v>0</v>
      </c>
      <c r="AF98" s="167">
        <f t="shared" si="152"/>
        <v>0</v>
      </c>
      <c r="AG98" s="168">
        <f t="shared" si="153"/>
        <v>1</v>
      </c>
      <c r="AH98" s="160">
        <f t="shared" si="154"/>
        <v>0</v>
      </c>
      <c r="AI98" s="167">
        <f t="shared" si="155"/>
        <v>0</v>
      </c>
      <c r="AJ98" s="168">
        <f t="shared" si="156"/>
        <v>1</v>
      </c>
      <c r="AK98" s="160">
        <f t="shared" si="157"/>
        <v>0</v>
      </c>
      <c r="AL98" s="167">
        <f t="shared" si="158"/>
        <v>0</v>
      </c>
      <c r="AM98" s="168">
        <f t="shared" si="159"/>
        <v>1</v>
      </c>
      <c r="AN98" s="160">
        <f t="shared" si="160"/>
        <v>0</v>
      </c>
      <c r="AO98" s="167">
        <f t="shared" si="161"/>
        <v>0</v>
      </c>
      <c r="AP98" s="168">
        <f t="shared" si="162"/>
        <v>1</v>
      </c>
      <c r="AQ98" s="160">
        <f t="shared" si="163"/>
        <v>0</v>
      </c>
      <c r="AR98" s="167">
        <f t="shared" si="164"/>
        <v>0</v>
      </c>
      <c r="AS98" s="168">
        <f t="shared" si="165"/>
        <v>1</v>
      </c>
      <c r="AT98" s="160">
        <f t="shared" si="166"/>
        <v>0</v>
      </c>
      <c r="AU98" s="167">
        <f t="shared" si="167"/>
        <v>0</v>
      </c>
      <c r="AV98" s="168">
        <f t="shared" si="168"/>
        <v>1</v>
      </c>
      <c r="AW98" s="160">
        <f t="shared" si="169"/>
        <v>0</v>
      </c>
      <c r="AX98" s="167">
        <f t="shared" si="170"/>
        <v>0</v>
      </c>
      <c r="AY98" s="168">
        <f t="shared" si="171"/>
        <v>1</v>
      </c>
      <c r="AZ98" s="160">
        <f t="shared" si="172"/>
        <v>0</v>
      </c>
      <c r="BA98" s="167">
        <f t="shared" si="173"/>
        <v>0</v>
      </c>
      <c r="BB98" s="168">
        <f t="shared" si="174"/>
        <v>1</v>
      </c>
      <c r="BC98" s="160">
        <f t="shared" si="175"/>
        <v>0</v>
      </c>
    </row>
    <row r="99" spans="3:55" ht="17.45" customHeight="1" x14ac:dyDescent="0.2">
      <c r="C99" s="192"/>
      <c r="D99" s="192"/>
      <c r="E99" s="192"/>
      <c r="F99" s="158">
        <f>DATOS!$E$10</f>
        <v>2020</v>
      </c>
      <c r="G99" s="194">
        <v>0.1</v>
      </c>
      <c r="H99" s="192"/>
      <c r="I99" s="178"/>
      <c r="J99" s="166">
        <f t="shared" si="132"/>
        <v>0</v>
      </c>
      <c r="K99" s="160">
        <f t="shared" si="133"/>
        <v>0</v>
      </c>
      <c r="L99" s="160">
        <f t="shared" si="134"/>
        <v>0</v>
      </c>
      <c r="M99" s="160">
        <f t="shared" si="135"/>
        <v>0</v>
      </c>
      <c r="N99" s="160">
        <f t="shared" si="136"/>
        <v>0</v>
      </c>
      <c r="O99" s="195"/>
      <c r="P99" s="167">
        <f t="shared" si="137"/>
        <v>0</v>
      </c>
      <c r="Q99" s="168">
        <f t="shared" si="138"/>
        <v>1</v>
      </c>
      <c r="R99" s="160">
        <f t="shared" si="139"/>
        <v>0</v>
      </c>
      <c r="T99" s="40">
        <f t="shared" si="140"/>
        <v>0</v>
      </c>
      <c r="U99" s="42">
        <f t="shared" si="141"/>
        <v>1</v>
      </c>
      <c r="V99" s="160">
        <f t="shared" si="142"/>
        <v>0</v>
      </c>
      <c r="W99" s="167">
        <f t="shared" si="143"/>
        <v>0</v>
      </c>
      <c r="X99" s="168">
        <f t="shared" si="144"/>
        <v>1</v>
      </c>
      <c r="Y99" s="160">
        <f t="shared" si="145"/>
        <v>0</v>
      </c>
      <c r="Z99" s="167">
        <f t="shared" si="146"/>
        <v>0</v>
      </c>
      <c r="AA99" s="168">
        <f t="shared" si="147"/>
        <v>1</v>
      </c>
      <c r="AB99" s="160">
        <f t="shared" si="148"/>
        <v>0</v>
      </c>
      <c r="AC99" s="167">
        <f t="shared" si="149"/>
        <v>0</v>
      </c>
      <c r="AD99" s="168">
        <f t="shared" si="150"/>
        <v>1</v>
      </c>
      <c r="AE99" s="160">
        <f t="shared" si="151"/>
        <v>0</v>
      </c>
      <c r="AF99" s="167">
        <f t="shared" si="152"/>
        <v>0</v>
      </c>
      <c r="AG99" s="168">
        <f t="shared" si="153"/>
        <v>1</v>
      </c>
      <c r="AH99" s="160">
        <f t="shared" si="154"/>
        <v>0</v>
      </c>
      <c r="AI99" s="167">
        <f t="shared" si="155"/>
        <v>0</v>
      </c>
      <c r="AJ99" s="168">
        <f t="shared" si="156"/>
        <v>1</v>
      </c>
      <c r="AK99" s="160">
        <f t="shared" si="157"/>
        <v>0</v>
      </c>
      <c r="AL99" s="167">
        <f t="shared" si="158"/>
        <v>0</v>
      </c>
      <c r="AM99" s="168">
        <f t="shared" si="159"/>
        <v>1</v>
      </c>
      <c r="AN99" s="160">
        <f t="shared" si="160"/>
        <v>0</v>
      </c>
      <c r="AO99" s="167">
        <f t="shared" si="161"/>
        <v>0</v>
      </c>
      <c r="AP99" s="168">
        <f t="shared" si="162"/>
        <v>1</v>
      </c>
      <c r="AQ99" s="160">
        <f t="shared" si="163"/>
        <v>0</v>
      </c>
      <c r="AR99" s="167">
        <f t="shared" si="164"/>
        <v>0</v>
      </c>
      <c r="AS99" s="168">
        <f t="shared" si="165"/>
        <v>1</v>
      </c>
      <c r="AT99" s="160">
        <f t="shared" si="166"/>
        <v>0</v>
      </c>
      <c r="AU99" s="167">
        <f t="shared" si="167"/>
        <v>0</v>
      </c>
      <c r="AV99" s="168">
        <f t="shared" si="168"/>
        <v>1</v>
      </c>
      <c r="AW99" s="160">
        <f t="shared" si="169"/>
        <v>0</v>
      </c>
      <c r="AX99" s="167">
        <f t="shared" si="170"/>
        <v>0</v>
      </c>
      <c r="AY99" s="168">
        <f t="shared" si="171"/>
        <v>1</v>
      </c>
      <c r="AZ99" s="160">
        <f t="shared" si="172"/>
        <v>0</v>
      </c>
      <c r="BA99" s="167">
        <f t="shared" si="173"/>
        <v>0</v>
      </c>
      <c r="BB99" s="168">
        <f t="shared" si="174"/>
        <v>1</v>
      </c>
      <c r="BC99" s="160">
        <f t="shared" si="175"/>
        <v>0</v>
      </c>
    </row>
    <row r="100" spans="3:55" ht="17.45" customHeight="1" x14ac:dyDescent="0.2">
      <c r="C100" s="192"/>
      <c r="D100" s="192"/>
      <c r="E100" s="192"/>
      <c r="F100" s="158">
        <f>DATOS!$E$10</f>
        <v>2020</v>
      </c>
      <c r="G100" s="194">
        <v>0.1</v>
      </c>
      <c r="H100" s="192"/>
      <c r="I100" s="178"/>
      <c r="J100" s="166">
        <f t="shared" si="132"/>
        <v>0</v>
      </c>
      <c r="K100" s="160">
        <f t="shared" si="133"/>
        <v>0</v>
      </c>
      <c r="L100" s="160">
        <f t="shared" si="134"/>
        <v>0</v>
      </c>
      <c r="M100" s="160">
        <f t="shared" si="135"/>
        <v>0</v>
      </c>
      <c r="N100" s="160">
        <f t="shared" si="136"/>
        <v>0</v>
      </c>
      <c r="O100" s="195"/>
      <c r="P100" s="167">
        <f t="shared" si="137"/>
        <v>0</v>
      </c>
      <c r="Q100" s="168">
        <f t="shared" si="138"/>
        <v>1</v>
      </c>
      <c r="R100" s="160">
        <f t="shared" si="139"/>
        <v>0</v>
      </c>
      <c r="T100" s="40">
        <f t="shared" si="140"/>
        <v>0</v>
      </c>
      <c r="U100" s="42">
        <f t="shared" si="141"/>
        <v>1</v>
      </c>
      <c r="V100" s="160">
        <f t="shared" si="142"/>
        <v>0</v>
      </c>
      <c r="W100" s="167">
        <f t="shared" si="143"/>
        <v>0</v>
      </c>
      <c r="X100" s="168">
        <f t="shared" si="144"/>
        <v>1</v>
      </c>
      <c r="Y100" s="160">
        <f t="shared" si="145"/>
        <v>0</v>
      </c>
      <c r="Z100" s="167">
        <f t="shared" si="146"/>
        <v>0</v>
      </c>
      <c r="AA100" s="168">
        <f t="shared" si="147"/>
        <v>1</v>
      </c>
      <c r="AB100" s="160">
        <f t="shared" si="148"/>
        <v>0</v>
      </c>
      <c r="AC100" s="167">
        <f t="shared" si="149"/>
        <v>0</v>
      </c>
      <c r="AD100" s="168">
        <f t="shared" si="150"/>
        <v>1</v>
      </c>
      <c r="AE100" s="160">
        <f t="shared" si="151"/>
        <v>0</v>
      </c>
      <c r="AF100" s="167">
        <f t="shared" si="152"/>
        <v>0</v>
      </c>
      <c r="AG100" s="168">
        <f t="shared" si="153"/>
        <v>1</v>
      </c>
      <c r="AH100" s="160">
        <f t="shared" si="154"/>
        <v>0</v>
      </c>
      <c r="AI100" s="167">
        <f t="shared" si="155"/>
        <v>0</v>
      </c>
      <c r="AJ100" s="168">
        <f t="shared" si="156"/>
        <v>1</v>
      </c>
      <c r="AK100" s="160">
        <f t="shared" si="157"/>
        <v>0</v>
      </c>
      <c r="AL100" s="167">
        <f t="shared" si="158"/>
        <v>0</v>
      </c>
      <c r="AM100" s="168">
        <f t="shared" si="159"/>
        <v>1</v>
      </c>
      <c r="AN100" s="160">
        <f t="shared" si="160"/>
        <v>0</v>
      </c>
      <c r="AO100" s="167">
        <f t="shared" si="161"/>
        <v>0</v>
      </c>
      <c r="AP100" s="168">
        <f t="shared" si="162"/>
        <v>1</v>
      </c>
      <c r="AQ100" s="160">
        <f t="shared" si="163"/>
        <v>0</v>
      </c>
      <c r="AR100" s="167">
        <f t="shared" si="164"/>
        <v>0</v>
      </c>
      <c r="AS100" s="168">
        <f t="shared" si="165"/>
        <v>1</v>
      </c>
      <c r="AT100" s="160">
        <f t="shared" si="166"/>
        <v>0</v>
      </c>
      <c r="AU100" s="167">
        <f t="shared" si="167"/>
        <v>0</v>
      </c>
      <c r="AV100" s="168">
        <f t="shared" si="168"/>
        <v>1</v>
      </c>
      <c r="AW100" s="160">
        <f t="shared" si="169"/>
        <v>0</v>
      </c>
      <c r="AX100" s="167">
        <f t="shared" si="170"/>
        <v>0</v>
      </c>
      <c r="AY100" s="168">
        <f t="shared" si="171"/>
        <v>1</v>
      </c>
      <c r="AZ100" s="160">
        <f t="shared" si="172"/>
        <v>0</v>
      </c>
      <c r="BA100" s="167">
        <f t="shared" si="173"/>
        <v>0</v>
      </c>
      <c r="BB100" s="168">
        <f t="shared" si="174"/>
        <v>1</v>
      </c>
      <c r="BC100" s="160">
        <f t="shared" si="175"/>
        <v>0</v>
      </c>
    </row>
    <row r="101" spans="3:55" ht="17.45" customHeight="1" x14ac:dyDescent="0.2">
      <c r="C101" s="192"/>
      <c r="D101" s="192"/>
      <c r="E101" s="192"/>
      <c r="F101" s="158">
        <f>DATOS!$E$10</f>
        <v>2020</v>
      </c>
      <c r="G101" s="194">
        <v>0.1</v>
      </c>
      <c r="H101" s="192"/>
      <c r="I101" s="178"/>
      <c r="J101" s="166">
        <f t="shared" si="132"/>
        <v>0</v>
      </c>
      <c r="K101" s="160">
        <f t="shared" si="133"/>
        <v>0</v>
      </c>
      <c r="L101" s="160">
        <f t="shared" si="134"/>
        <v>0</v>
      </c>
      <c r="M101" s="160">
        <f t="shared" si="135"/>
        <v>0</v>
      </c>
      <c r="N101" s="160">
        <f t="shared" si="136"/>
        <v>0</v>
      </c>
      <c r="O101" s="195"/>
      <c r="P101" s="167">
        <f t="shared" si="137"/>
        <v>0</v>
      </c>
      <c r="Q101" s="168">
        <f t="shared" si="138"/>
        <v>1</v>
      </c>
      <c r="R101" s="160">
        <f t="shared" si="139"/>
        <v>0</v>
      </c>
      <c r="T101" s="40">
        <f t="shared" si="140"/>
        <v>0</v>
      </c>
      <c r="U101" s="42">
        <f t="shared" si="141"/>
        <v>1</v>
      </c>
      <c r="V101" s="160">
        <f t="shared" si="142"/>
        <v>0</v>
      </c>
      <c r="W101" s="167">
        <f t="shared" si="143"/>
        <v>0</v>
      </c>
      <c r="X101" s="168">
        <f t="shared" si="144"/>
        <v>1</v>
      </c>
      <c r="Y101" s="160">
        <f t="shared" si="145"/>
        <v>0</v>
      </c>
      <c r="Z101" s="167">
        <f t="shared" si="146"/>
        <v>0</v>
      </c>
      <c r="AA101" s="168">
        <f t="shared" si="147"/>
        <v>1</v>
      </c>
      <c r="AB101" s="160">
        <f t="shared" si="148"/>
        <v>0</v>
      </c>
      <c r="AC101" s="167">
        <f t="shared" si="149"/>
        <v>0</v>
      </c>
      <c r="AD101" s="168">
        <f t="shared" si="150"/>
        <v>1</v>
      </c>
      <c r="AE101" s="160">
        <f t="shared" si="151"/>
        <v>0</v>
      </c>
      <c r="AF101" s="167">
        <f t="shared" si="152"/>
        <v>0</v>
      </c>
      <c r="AG101" s="168">
        <f t="shared" si="153"/>
        <v>1</v>
      </c>
      <c r="AH101" s="160">
        <f t="shared" si="154"/>
        <v>0</v>
      </c>
      <c r="AI101" s="167">
        <f t="shared" si="155"/>
        <v>0</v>
      </c>
      <c r="AJ101" s="168">
        <f t="shared" si="156"/>
        <v>1</v>
      </c>
      <c r="AK101" s="160">
        <f t="shared" si="157"/>
        <v>0</v>
      </c>
      <c r="AL101" s="167">
        <f t="shared" si="158"/>
        <v>0</v>
      </c>
      <c r="AM101" s="168">
        <f t="shared" si="159"/>
        <v>1</v>
      </c>
      <c r="AN101" s="160">
        <f t="shared" si="160"/>
        <v>0</v>
      </c>
      <c r="AO101" s="167">
        <f t="shared" si="161"/>
        <v>0</v>
      </c>
      <c r="AP101" s="168">
        <f t="shared" si="162"/>
        <v>1</v>
      </c>
      <c r="AQ101" s="160">
        <f t="shared" si="163"/>
        <v>0</v>
      </c>
      <c r="AR101" s="167">
        <f t="shared" si="164"/>
        <v>0</v>
      </c>
      <c r="AS101" s="168">
        <f t="shared" si="165"/>
        <v>1</v>
      </c>
      <c r="AT101" s="160">
        <f t="shared" si="166"/>
        <v>0</v>
      </c>
      <c r="AU101" s="167">
        <f t="shared" si="167"/>
        <v>0</v>
      </c>
      <c r="AV101" s="168">
        <f t="shared" si="168"/>
        <v>1</v>
      </c>
      <c r="AW101" s="160">
        <f t="shared" si="169"/>
        <v>0</v>
      </c>
      <c r="AX101" s="167">
        <f t="shared" si="170"/>
        <v>0</v>
      </c>
      <c r="AY101" s="168">
        <f t="shared" si="171"/>
        <v>1</v>
      </c>
      <c r="AZ101" s="160">
        <f t="shared" si="172"/>
        <v>0</v>
      </c>
      <c r="BA101" s="167">
        <f t="shared" si="173"/>
        <v>0</v>
      </c>
      <c r="BB101" s="168">
        <f t="shared" si="174"/>
        <v>1</v>
      </c>
      <c r="BC101" s="160">
        <f t="shared" si="175"/>
        <v>0</v>
      </c>
    </row>
    <row r="102" spans="3:55" ht="17.45" customHeight="1" x14ac:dyDescent="0.2">
      <c r="C102" s="192"/>
      <c r="D102" s="192"/>
      <c r="E102" s="192"/>
      <c r="F102" s="158">
        <f>DATOS!$E$10</f>
        <v>2020</v>
      </c>
      <c r="G102" s="194">
        <v>0.1</v>
      </c>
      <c r="H102" s="192"/>
      <c r="I102" s="178"/>
      <c r="J102" s="166">
        <f t="shared" si="132"/>
        <v>0</v>
      </c>
      <c r="K102" s="160">
        <f t="shared" si="133"/>
        <v>0</v>
      </c>
      <c r="L102" s="160">
        <f t="shared" si="134"/>
        <v>0</v>
      </c>
      <c r="M102" s="160">
        <f t="shared" si="135"/>
        <v>0</v>
      </c>
      <c r="N102" s="160">
        <f t="shared" si="136"/>
        <v>0</v>
      </c>
      <c r="O102" s="195"/>
      <c r="P102" s="167">
        <f t="shared" si="137"/>
        <v>0</v>
      </c>
      <c r="Q102" s="168">
        <f t="shared" si="138"/>
        <v>1</v>
      </c>
      <c r="R102" s="160">
        <f t="shared" si="139"/>
        <v>0</v>
      </c>
      <c r="T102" s="40">
        <f t="shared" si="140"/>
        <v>0</v>
      </c>
      <c r="U102" s="42">
        <f t="shared" si="141"/>
        <v>1</v>
      </c>
      <c r="V102" s="160">
        <f t="shared" si="142"/>
        <v>0</v>
      </c>
      <c r="W102" s="167">
        <f t="shared" si="143"/>
        <v>0</v>
      </c>
      <c r="X102" s="168">
        <f t="shared" si="144"/>
        <v>1</v>
      </c>
      <c r="Y102" s="160">
        <f t="shared" si="145"/>
        <v>0</v>
      </c>
      <c r="Z102" s="167">
        <f t="shared" si="146"/>
        <v>0</v>
      </c>
      <c r="AA102" s="168">
        <f t="shared" si="147"/>
        <v>1</v>
      </c>
      <c r="AB102" s="160">
        <f t="shared" si="148"/>
        <v>0</v>
      </c>
      <c r="AC102" s="167">
        <f t="shared" si="149"/>
        <v>0</v>
      </c>
      <c r="AD102" s="168">
        <f t="shared" si="150"/>
        <v>1</v>
      </c>
      <c r="AE102" s="160">
        <f t="shared" si="151"/>
        <v>0</v>
      </c>
      <c r="AF102" s="167">
        <f t="shared" si="152"/>
        <v>0</v>
      </c>
      <c r="AG102" s="168">
        <f t="shared" si="153"/>
        <v>1</v>
      </c>
      <c r="AH102" s="160">
        <f t="shared" si="154"/>
        <v>0</v>
      </c>
      <c r="AI102" s="167">
        <f t="shared" si="155"/>
        <v>0</v>
      </c>
      <c r="AJ102" s="168">
        <f t="shared" si="156"/>
        <v>1</v>
      </c>
      <c r="AK102" s="160">
        <f t="shared" si="157"/>
        <v>0</v>
      </c>
      <c r="AL102" s="167">
        <f t="shared" si="158"/>
        <v>0</v>
      </c>
      <c r="AM102" s="168">
        <f t="shared" si="159"/>
        <v>1</v>
      </c>
      <c r="AN102" s="160">
        <f t="shared" si="160"/>
        <v>0</v>
      </c>
      <c r="AO102" s="167">
        <f t="shared" si="161"/>
        <v>0</v>
      </c>
      <c r="AP102" s="168">
        <f t="shared" si="162"/>
        <v>1</v>
      </c>
      <c r="AQ102" s="160">
        <f t="shared" si="163"/>
        <v>0</v>
      </c>
      <c r="AR102" s="167">
        <f t="shared" si="164"/>
        <v>0</v>
      </c>
      <c r="AS102" s="168">
        <f t="shared" si="165"/>
        <v>1</v>
      </c>
      <c r="AT102" s="160">
        <f t="shared" si="166"/>
        <v>0</v>
      </c>
      <c r="AU102" s="167">
        <f t="shared" si="167"/>
        <v>0</v>
      </c>
      <c r="AV102" s="168">
        <f t="shared" si="168"/>
        <v>1</v>
      </c>
      <c r="AW102" s="160">
        <f t="shared" si="169"/>
        <v>0</v>
      </c>
      <c r="AX102" s="167">
        <f t="shared" si="170"/>
        <v>0</v>
      </c>
      <c r="AY102" s="168">
        <f t="shared" si="171"/>
        <v>1</v>
      </c>
      <c r="AZ102" s="160">
        <f t="shared" si="172"/>
        <v>0</v>
      </c>
      <c r="BA102" s="167">
        <f t="shared" si="173"/>
        <v>0</v>
      </c>
      <c r="BB102" s="168">
        <f t="shared" si="174"/>
        <v>1</v>
      </c>
      <c r="BC102" s="160">
        <f t="shared" si="175"/>
        <v>0</v>
      </c>
    </row>
    <row r="103" spans="3:55" ht="17.45" customHeight="1" x14ac:dyDescent="0.2">
      <c r="C103" s="192"/>
      <c r="D103" s="192"/>
      <c r="E103" s="192"/>
      <c r="F103" s="158">
        <f>DATOS!$E$10</f>
        <v>2020</v>
      </c>
      <c r="G103" s="194">
        <v>0.1</v>
      </c>
      <c r="H103" s="192"/>
      <c r="I103" s="178"/>
      <c r="J103" s="166">
        <f t="shared" si="132"/>
        <v>0</v>
      </c>
      <c r="K103" s="160">
        <f t="shared" si="133"/>
        <v>0</v>
      </c>
      <c r="L103" s="160">
        <f t="shared" si="134"/>
        <v>0</v>
      </c>
      <c r="M103" s="160">
        <f t="shared" si="135"/>
        <v>0</v>
      </c>
      <c r="N103" s="160">
        <f t="shared" si="136"/>
        <v>0</v>
      </c>
      <c r="O103" s="195"/>
      <c r="P103" s="167">
        <f t="shared" si="137"/>
        <v>0</v>
      </c>
      <c r="Q103" s="168">
        <f t="shared" si="138"/>
        <v>1</v>
      </c>
      <c r="R103" s="160">
        <f t="shared" si="139"/>
        <v>0</v>
      </c>
      <c r="T103" s="40">
        <f t="shared" si="140"/>
        <v>0</v>
      </c>
      <c r="U103" s="42">
        <f t="shared" si="141"/>
        <v>1</v>
      </c>
      <c r="V103" s="160">
        <f t="shared" si="142"/>
        <v>0</v>
      </c>
      <c r="W103" s="167">
        <f t="shared" si="143"/>
        <v>0</v>
      </c>
      <c r="X103" s="168">
        <f t="shared" si="144"/>
        <v>1</v>
      </c>
      <c r="Y103" s="160">
        <f t="shared" si="145"/>
        <v>0</v>
      </c>
      <c r="Z103" s="167">
        <f t="shared" si="146"/>
        <v>0</v>
      </c>
      <c r="AA103" s="168">
        <f t="shared" si="147"/>
        <v>1</v>
      </c>
      <c r="AB103" s="160">
        <f t="shared" si="148"/>
        <v>0</v>
      </c>
      <c r="AC103" s="167">
        <f t="shared" si="149"/>
        <v>0</v>
      </c>
      <c r="AD103" s="168">
        <f t="shared" si="150"/>
        <v>1</v>
      </c>
      <c r="AE103" s="160">
        <f t="shared" si="151"/>
        <v>0</v>
      </c>
      <c r="AF103" s="167">
        <f t="shared" si="152"/>
        <v>0</v>
      </c>
      <c r="AG103" s="168">
        <f t="shared" si="153"/>
        <v>1</v>
      </c>
      <c r="AH103" s="160">
        <f t="shared" si="154"/>
        <v>0</v>
      </c>
      <c r="AI103" s="167">
        <f t="shared" si="155"/>
        <v>0</v>
      </c>
      <c r="AJ103" s="168">
        <f t="shared" si="156"/>
        <v>1</v>
      </c>
      <c r="AK103" s="160">
        <f t="shared" si="157"/>
        <v>0</v>
      </c>
      <c r="AL103" s="167">
        <f t="shared" si="158"/>
        <v>0</v>
      </c>
      <c r="AM103" s="168">
        <f t="shared" si="159"/>
        <v>1</v>
      </c>
      <c r="AN103" s="160">
        <f t="shared" si="160"/>
        <v>0</v>
      </c>
      <c r="AO103" s="167">
        <f t="shared" si="161"/>
        <v>0</v>
      </c>
      <c r="AP103" s="168">
        <f t="shared" si="162"/>
        <v>1</v>
      </c>
      <c r="AQ103" s="160">
        <f t="shared" si="163"/>
        <v>0</v>
      </c>
      <c r="AR103" s="167">
        <f t="shared" si="164"/>
        <v>0</v>
      </c>
      <c r="AS103" s="168">
        <f t="shared" si="165"/>
        <v>1</v>
      </c>
      <c r="AT103" s="160">
        <f t="shared" si="166"/>
        <v>0</v>
      </c>
      <c r="AU103" s="167">
        <f t="shared" si="167"/>
        <v>0</v>
      </c>
      <c r="AV103" s="168">
        <f t="shared" si="168"/>
        <v>1</v>
      </c>
      <c r="AW103" s="160">
        <f t="shared" si="169"/>
        <v>0</v>
      </c>
      <c r="AX103" s="167">
        <f t="shared" si="170"/>
        <v>0</v>
      </c>
      <c r="AY103" s="168">
        <f t="shared" si="171"/>
        <v>1</v>
      </c>
      <c r="AZ103" s="160">
        <f t="shared" si="172"/>
        <v>0</v>
      </c>
      <c r="BA103" s="167">
        <f t="shared" si="173"/>
        <v>0</v>
      </c>
      <c r="BB103" s="168">
        <f t="shared" si="174"/>
        <v>1</v>
      </c>
      <c r="BC103" s="160">
        <f t="shared" si="175"/>
        <v>0</v>
      </c>
    </row>
    <row r="104" spans="3:55" ht="17.45" customHeight="1" x14ac:dyDescent="0.2">
      <c r="C104" s="192"/>
      <c r="D104" s="192"/>
      <c r="E104" s="192"/>
      <c r="F104" s="158">
        <f>DATOS!$E$10</f>
        <v>2020</v>
      </c>
      <c r="G104" s="194">
        <v>0.1</v>
      </c>
      <c r="H104" s="192"/>
      <c r="I104" s="178"/>
      <c r="J104" s="166">
        <f t="shared" si="132"/>
        <v>0</v>
      </c>
      <c r="K104" s="160">
        <f t="shared" si="133"/>
        <v>0</v>
      </c>
      <c r="L104" s="160">
        <f t="shared" si="134"/>
        <v>0</v>
      </c>
      <c r="M104" s="160">
        <f t="shared" si="135"/>
        <v>0</v>
      </c>
      <c r="N104" s="160">
        <f t="shared" si="136"/>
        <v>0</v>
      </c>
      <c r="O104" s="195"/>
      <c r="P104" s="167">
        <f t="shared" si="137"/>
        <v>0</v>
      </c>
      <c r="Q104" s="168">
        <f t="shared" si="138"/>
        <v>1</v>
      </c>
      <c r="R104" s="160">
        <f t="shared" si="139"/>
        <v>0</v>
      </c>
      <c r="T104" s="40">
        <f t="shared" si="140"/>
        <v>0</v>
      </c>
      <c r="U104" s="42">
        <f t="shared" si="141"/>
        <v>1</v>
      </c>
      <c r="V104" s="160">
        <f t="shared" si="142"/>
        <v>0</v>
      </c>
      <c r="W104" s="167">
        <f t="shared" si="143"/>
        <v>0</v>
      </c>
      <c r="X104" s="168">
        <f t="shared" si="144"/>
        <v>1</v>
      </c>
      <c r="Y104" s="160">
        <f t="shared" si="145"/>
        <v>0</v>
      </c>
      <c r="Z104" s="167">
        <f t="shared" si="146"/>
        <v>0</v>
      </c>
      <c r="AA104" s="168">
        <f t="shared" si="147"/>
        <v>1</v>
      </c>
      <c r="AB104" s="160">
        <f t="shared" si="148"/>
        <v>0</v>
      </c>
      <c r="AC104" s="167">
        <f t="shared" si="149"/>
        <v>0</v>
      </c>
      <c r="AD104" s="168">
        <f t="shared" si="150"/>
        <v>1</v>
      </c>
      <c r="AE104" s="160">
        <f t="shared" si="151"/>
        <v>0</v>
      </c>
      <c r="AF104" s="167">
        <f t="shared" si="152"/>
        <v>0</v>
      </c>
      <c r="AG104" s="168">
        <f t="shared" si="153"/>
        <v>1</v>
      </c>
      <c r="AH104" s="160">
        <f t="shared" si="154"/>
        <v>0</v>
      </c>
      <c r="AI104" s="167">
        <f t="shared" si="155"/>
        <v>0</v>
      </c>
      <c r="AJ104" s="168">
        <f t="shared" si="156"/>
        <v>1</v>
      </c>
      <c r="AK104" s="160">
        <f t="shared" si="157"/>
        <v>0</v>
      </c>
      <c r="AL104" s="167">
        <f t="shared" si="158"/>
        <v>0</v>
      </c>
      <c r="AM104" s="168">
        <f t="shared" si="159"/>
        <v>1</v>
      </c>
      <c r="AN104" s="160">
        <f t="shared" si="160"/>
        <v>0</v>
      </c>
      <c r="AO104" s="167">
        <f t="shared" si="161"/>
        <v>0</v>
      </c>
      <c r="AP104" s="168">
        <f t="shared" si="162"/>
        <v>1</v>
      </c>
      <c r="AQ104" s="160">
        <f t="shared" si="163"/>
        <v>0</v>
      </c>
      <c r="AR104" s="167">
        <f t="shared" si="164"/>
        <v>0</v>
      </c>
      <c r="AS104" s="168">
        <f t="shared" si="165"/>
        <v>1</v>
      </c>
      <c r="AT104" s="160">
        <f t="shared" si="166"/>
        <v>0</v>
      </c>
      <c r="AU104" s="167">
        <f t="shared" si="167"/>
        <v>0</v>
      </c>
      <c r="AV104" s="168">
        <f t="shared" si="168"/>
        <v>1</v>
      </c>
      <c r="AW104" s="160">
        <f t="shared" si="169"/>
        <v>0</v>
      </c>
      <c r="AX104" s="167">
        <f t="shared" si="170"/>
        <v>0</v>
      </c>
      <c r="AY104" s="168">
        <f t="shared" si="171"/>
        <v>1</v>
      </c>
      <c r="AZ104" s="160">
        <f t="shared" si="172"/>
        <v>0</v>
      </c>
      <c r="BA104" s="167">
        <f t="shared" si="173"/>
        <v>0</v>
      </c>
      <c r="BB104" s="168">
        <f t="shared" si="174"/>
        <v>1</v>
      </c>
      <c r="BC104" s="160">
        <f t="shared" si="175"/>
        <v>0</v>
      </c>
    </row>
    <row r="105" spans="3:55" ht="17.45" customHeight="1" x14ac:dyDescent="0.2">
      <c r="C105" s="192"/>
      <c r="D105" s="192"/>
      <c r="E105" s="192"/>
      <c r="F105" s="158">
        <f>DATOS!$E$10</f>
        <v>2020</v>
      </c>
      <c r="G105" s="194">
        <v>0.1</v>
      </c>
      <c r="H105" s="192"/>
      <c r="I105" s="178"/>
      <c r="J105" s="166">
        <f t="shared" si="132"/>
        <v>0</v>
      </c>
      <c r="K105" s="160">
        <f t="shared" si="133"/>
        <v>0</v>
      </c>
      <c r="L105" s="160">
        <f t="shared" si="134"/>
        <v>0</v>
      </c>
      <c r="M105" s="160">
        <f t="shared" si="135"/>
        <v>0</v>
      </c>
      <c r="N105" s="160">
        <f t="shared" si="136"/>
        <v>0</v>
      </c>
      <c r="O105" s="195"/>
      <c r="P105" s="167">
        <f t="shared" si="137"/>
        <v>0</v>
      </c>
      <c r="Q105" s="168">
        <f t="shared" si="138"/>
        <v>1</v>
      </c>
      <c r="R105" s="160">
        <f t="shared" si="139"/>
        <v>0</v>
      </c>
      <c r="T105" s="40">
        <f t="shared" si="140"/>
        <v>0</v>
      </c>
      <c r="U105" s="42">
        <f t="shared" si="141"/>
        <v>1</v>
      </c>
      <c r="V105" s="160">
        <f t="shared" si="142"/>
        <v>0</v>
      </c>
      <c r="W105" s="167">
        <f t="shared" si="143"/>
        <v>0</v>
      </c>
      <c r="X105" s="168">
        <f t="shared" si="144"/>
        <v>1</v>
      </c>
      <c r="Y105" s="160">
        <f t="shared" si="145"/>
        <v>0</v>
      </c>
      <c r="Z105" s="167">
        <f t="shared" si="146"/>
        <v>0</v>
      </c>
      <c r="AA105" s="168">
        <f t="shared" si="147"/>
        <v>1</v>
      </c>
      <c r="AB105" s="160">
        <f t="shared" si="148"/>
        <v>0</v>
      </c>
      <c r="AC105" s="167">
        <f t="shared" si="149"/>
        <v>0</v>
      </c>
      <c r="AD105" s="168">
        <f t="shared" si="150"/>
        <v>1</v>
      </c>
      <c r="AE105" s="160">
        <f t="shared" si="151"/>
        <v>0</v>
      </c>
      <c r="AF105" s="167">
        <f t="shared" si="152"/>
        <v>0</v>
      </c>
      <c r="AG105" s="168">
        <f t="shared" si="153"/>
        <v>1</v>
      </c>
      <c r="AH105" s="160">
        <f t="shared" si="154"/>
        <v>0</v>
      </c>
      <c r="AI105" s="167">
        <f t="shared" si="155"/>
        <v>0</v>
      </c>
      <c r="AJ105" s="168">
        <f t="shared" si="156"/>
        <v>1</v>
      </c>
      <c r="AK105" s="160">
        <f t="shared" si="157"/>
        <v>0</v>
      </c>
      <c r="AL105" s="167">
        <f t="shared" si="158"/>
        <v>0</v>
      </c>
      <c r="AM105" s="168">
        <f t="shared" si="159"/>
        <v>1</v>
      </c>
      <c r="AN105" s="160">
        <f t="shared" si="160"/>
        <v>0</v>
      </c>
      <c r="AO105" s="167">
        <f t="shared" si="161"/>
        <v>0</v>
      </c>
      <c r="AP105" s="168">
        <f t="shared" si="162"/>
        <v>1</v>
      </c>
      <c r="AQ105" s="160">
        <f t="shared" si="163"/>
        <v>0</v>
      </c>
      <c r="AR105" s="167">
        <f t="shared" si="164"/>
        <v>0</v>
      </c>
      <c r="AS105" s="168">
        <f t="shared" si="165"/>
        <v>1</v>
      </c>
      <c r="AT105" s="160">
        <f t="shared" si="166"/>
        <v>0</v>
      </c>
      <c r="AU105" s="167">
        <f t="shared" si="167"/>
        <v>0</v>
      </c>
      <c r="AV105" s="168">
        <f t="shared" si="168"/>
        <v>1</v>
      </c>
      <c r="AW105" s="160">
        <f t="shared" si="169"/>
        <v>0</v>
      </c>
      <c r="AX105" s="167">
        <f t="shared" si="170"/>
        <v>0</v>
      </c>
      <c r="AY105" s="168">
        <f t="shared" si="171"/>
        <v>1</v>
      </c>
      <c r="AZ105" s="160">
        <f t="shared" si="172"/>
        <v>0</v>
      </c>
      <c r="BA105" s="167">
        <f t="shared" si="173"/>
        <v>0</v>
      </c>
      <c r="BB105" s="168">
        <f t="shared" si="174"/>
        <v>1</v>
      </c>
      <c r="BC105" s="160">
        <f t="shared" si="175"/>
        <v>0</v>
      </c>
    </row>
    <row r="106" spans="3:55" ht="17.45" customHeight="1" x14ac:dyDescent="0.2">
      <c r="C106" s="192"/>
      <c r="D106" s="192"/>
      <c r="E106" s="192"/>
      <c r="F106" s="158">
        <f>DATOS!$E$10</f>
        <v>2020</v>
      </c>
      <c r="G106" s="194">
        <v>0.1</v>
      </c>
      <c r="H106" s="192"/>
      <c r="I106" s="178"/>
      <c r="J106" s="166">
        <f t="shared" si="132"/>
        <v>0</v>
      </c>
      <c r="K106" s="160">
        <f t="shared" si="133"/>
        <v>0</v>
      </c>
      <c r="L106" s="160">
        <f t="shared" si="134"/>
        <v>0</v>
      </c>
      <c r="M106" s="160">
        <f t="shared" si="135"/>
        <v>0</v>
      </c>
      <c r="N106" s="160">
        <f t="shared" si="136"/>
        <v>0</v>
      </c>
      <c r="O106" s="195"/>
      <c r="P106" s="167">
        <f t="shared" si="137"/>
        <v>0</v>
      </c>
      <c r="Q106" s="168">
        <f t="shared" si="138"/>
        <v>1</v>
      </c>
      <c r="R106" s="160">
        <f t="shared" si="139"/>
        <v>0</v>
      </c>
      <c r="T106" s="40">
        <f t="shared" si="140"/>
        <v>0</v>
      </c>
      <c r="U106" s="42">
        <f t="shared" si="141"/>
        <v>1</v>
      </c>
      <c r="V106" s="160">
        <f t="shared" si="142"/>
        <v>0</v>
      </c>
      <c r="W106" s="167">
        <f t="shared" si="143"/>
        <v>0</v>
      </c>
      <c r="X106" s="168">
        <f t="shared" si="144"/>
        <v>1</v>
      </c>
      <c r="Y106" s="160">
        <f t="shared" si="145"/>
        <v>0</v>
      </c>
      <c r="Z106" s="167">
        <f t="shared" si="146"/>
        <v>0</v>
      </c>
      <c r="AA106" s="168">
        <f t="shared" si="147"/>
        <v>1</v>
      </c>
      <c r="AB106" s="160">
        <f t="shared" si="148"/>
        <v>0</v>
      </c>
      <c r="AC106" s="167">
        <f t="shared" si="149"/>
        <v>0</v>
      </c>
      <c r="AD106" s="168">
        <f t="shared" si="150"/>
        <v>1</v>
      </c>
      <c r="AE106" s="160">
        <f t="shared" si="151"/>
        <v>0</v>
      </c>
      <c r="AF106" s="167">
        <f t="shared" si="152"/>
        <v>0</v>
      </c>
      <c r="AG106" s="168">
        <f t="shared" si="153"/>
        <v>1</v>
      </c>
      <c r="AH106" s="160">
        <f t="shared" si="154"/>
        <v>0</v>
      </c>
      <c r="AI106" s="167">
        <f t="shared" si="155"/>
        <v>0</v>
      </c>
      <c r="AJ106" s="168">
        <f t="shared" si="156"/>
        <v>1</v>
      </c>
      <c r="AK106" s="160">
        <f t="shared" si="157"/>
        <v>0</v>
      </c>
      <c r="AL106" s="167">
        <f t="shared" si="158"/>
        <v>0</v>
      </c>
      <c r="AM106" s="168">
        <f t="shared" si="159"/>
        <v>1</v>
      </c>
      <c r="AN106" s="160">
        <f t="shared" si="160"/>
        <v>0</v>
      </c>
      <c r="AO106" s="167">
        <f t="shared" si="161"/>
        <v>0</v>
      </c>
      <c r="AP106" s="168">
        <f t="shared" si="162"/>
        <v>1</v>
      </c>
      <c r="AQ106" s="160">
        <f t="shared" si="163"/>
        <v>0</v>
      </c>
      <c r="AR106" s="167">
        <f t="shared" si="164"/>
        <v>0</v>
      </c>
      <c r="AS106" s="168">
        <f t="shared" si="165"/>
        <v>1</v>
      </c>
      <c r="AT106" s="160">
        <f t="shared" si="166"/>
        <v>0</v>
      </c>
      <c r="AU106" s="167">
        <f t="shared" si="167"/>
        <v>0</v>
      </c>
      <c r="AV106" s="168">
        <f t="shared" si="168"/>
        <v>1</v>
      </c>
      <c r="AW106" s="160">
        <f t="shared" si="169"/>
        <v>0</v>
      </c>
      <c r="AX106" s="167">
        <f t="shared" si="170"/>
        <v>0</v>
      </c>
      <c r="AY106" s="168">
        <f t="shared" si="171"/>
        <v>1</v>
      </c>
      <c r="AZ106" s="160">
        <f t="shared" si="172"/>
        <v>0</v>
      </c>
      <c r="BA106" s="167">
        <f t="shared" si="173"/>
        <v>0</v>
      </c>
      <c r="BB106" s="168">
        <f t="shared" si="174"/>
        <v>1</v>
      </c>
      <c r="BC106" s="160">
        <f t="shared" si="175"/>
        <v>0</v>
      </c>
    </row>
    <row r="107" spans="3:55" ht="17.45" customHeight="1" thickBot="1" x14ac:dyDescent="0.25">
      <c r="C107" s="36"/>
      <c r="D107" s="36"/>
      <c r="E107" s="37"/>
      <c r="F107" s="37"/>
      <c r="G107" s="37"/>
      <c r="H107" s="43" t="s">
        <v>112</v>
      </c>
      <c r="I107" s="44">
        <f>SUM(I67:I106)</f>
        <v>0</v>
      </c>
      <c r="J107" s="45"/>
      <c r="K107" s="44">
        <f>SUM(K67:K106)</f>
        <v>0</v>
      </c>
      <c r="L107" s="44">
        <f>SUM(L67:L106)</f>
        <v>0</v>
      </c>
      <c r="M107" s="44">
        <f>SUM(M67:M106)</f>
        <v>0</v>
      </c>
      <c r="N107" s="44">
        <f>SUM(N67:N106)</f>
        <v>0</v>
      </c>
      <c r="O107" s="46"/>
      <c r="P107" s="47"/>
      <c r="Q107" s="44"/>
      <c r="R107" s="44">
        <f>SUM(R67:R106)</f>
        <v>0</v>
      </c>
      <c r="T107" s="44"/>
      <c r="U107" s="44"/>
      <c r="V107" s="44">
        <f>SUM(V67:V106)</f>
        <v>0</v>
      </c>
      <c r="W107" s="44"/>
      <c r="X107" s="44"/>
      <c r="Y107" s="44">
        <f>SUM(Y67:Y106)</f>
        <v>0</v>
      </c>
      <c r="Z107" s="44"/>
      <c r="AA107" s="44"/>
      <c r="AB107" s="44">
        <f>SUM(AB67:AB106)</f>
        <v>0</v>
      </c>
      <c r="AC107" s="44"/>
      <c r="AD107" s="44"/>
      <c r="AE107" s="44">
        <f>SUM(AE67:AE106)</f>
        <v>0</v>
      </c>
      <c r="AF107" s="44"/>
      <c r="AG107" s="44"/>
      <c r="AH107" s="44">
        <f>SUM(AH67:AH106)</f>
        <v>0</v>
      </c>
      <c r="AI107" s="44"/>
      <c r="AJ107" s="44"/>
      <c r="AK107" s="44">
        <f>SUM(AK67:AK106)</f>
        <v>0</v>
      </c>
      <c r="AL107" s="44"/>
      <c r="AM107" s="44"/>
      <c r="AN107" s="44">
        <f>SUM(AN67:AN106)</f>
        <v>0</v>
      </c>
      <c r="AO107" s="44"/>
      <c r="AP107" s="44"/>
      <c r="AQ107" s="44">
        <f>SUM(AQ67:AQ106)</f>
        <v>0</v>
      </c>
      <c r="AR107" s="44"/>
      <c r="AS107" s="44"/>
      <c r="AT107" s="44">
        <f>SUM(AT67:AT106)</f>
        <v>0</v>
      </c>
      <c r="AU107" s="44"/>
      <c r="AV107" s="44"/>
      <c r="AW107" s="44">
        <f>SUM(AW67:AW106)</f>
        <v>0</v>
      </c>
      <c r="AX107" s="44"/>
      <c r="AY107" s="44"/>
      <c r="AZ107" s="44">
        <f>SUM(AZ67:AZ106)</f>
        <v>0</v>
      </c>
      <c r="BA107" s="44"/>
      <c r="BB107" s="44"/>
      <c r="BC107" s="44">
        <f>SUM(BC67:BC106)</f>
        <v>0</v>
      </c>
    </row>
    <row r="108" spans="3:55" ht="17.45" customHeight="1" thickTop="1" x14ac:dyDescent="0.2"/>
    <row r="109" spans="3:55" ht="17.45" customHeight="1" x14ac:dyDescent="0.2">
      <c r="C109" s="39" t="s">
        <v>113</v>
      </c>
      <c r="D109" s="36"/>
      <c r="E109" s="37"/>
      <c r="F109" s="37"/>
      <c r="G109" s="37"/>
      <c r="H109" s="38"/>
      <c r="I109" s="38"/>
      <c r="J109" s="38"/>
      <c r="K109" s="38"/>
      <c r="L109" s="38"/>
      <c r="M109" s="38"/>
      <c r="N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</row>
    <row r="110" spans="3:55" ht="17.45" customHeight="1" x14ac:dyDescent="0.2">
      <c r="C110" s="192"/>
      <c r="D110" s="192"/>
      <c r="E110" s="192"/>
      <c r="F110" s="158">
        <f>DATOS!$E$10</f>
        <v>2020</v>
      </c>
      <c r="G110" s="194">
        <v>0.25</v>
      </c>
      <c r="H110" s="192"/>
      <c r="I110" s="178"/>
      <c r="J110" s="166">
        <f>IF(E110=0,0,IF(E110=F110,0,IF((((F110)-E110)*12)-D110&gt;1/G110*12,1/G110*12,(((F110)-E110)*12)-D110)))</f>
        <v>0</v>
      </c>
      <c r="K110" s="160">
        <f>I110*G110/12*J110</f>
        <v>0</v>
      </c>
      <c r="L110" s="160">
        <f>I110-K110</f>
        <v>0</v>
      </c>
      <c r="M110" s="160">
        <f>I110*G110/12</f>
        <v>0</v>
      </c>
      <c r="N110" s="160">
        <f>IF(F110=E110,(12-D110)*M110,IF(K110+(M110*12)&gt;I110,I110-K110,M110*12))</f>
        <v>0</v>
      </c>
      <c r="O110" s="195"/>
      <c r="P110" s="167">
        <f>IF(E110=0,0,IF(E110=F110,LOOKUP(D110,$V$1:$BC$1,$V$2:$BC$2),$AK$19))</f>
        <v>0</v>
      </c>
      <c r="Q110" s="168">
        <f>IF(O110=0,1,ROUND(P110/O110,4))</f>
        <v>1</v>
      </c>
      <c r="R110" s="160">
        <f>N110*Q110</f>
        <v>0</v>
      </c>
      <c r="T110" s="40">
        <f>IF($E110=0,0,IF($E110=$F110,LOOKUP($D110,$T$4:$T$15,V$4:V$15),V$3))</f>
        <v>0</v>
      </c>
      <c r="U110" s="42">
        <f>IF($O110=0,1,T110/$O110)</f>
        <v>1</v>
      </c>
      <c r="V110" s="160">
        <f>(IF(F110=E110,IF(D110&gt;=1,0,M110*(1-D110)*U110),IF(J110+1&lt;=(1/G110*12),(M110*1*U110),0)))</f>
        <v>0</v>
      </c>
      <c r="W110" s="167">
        <f>IF($E110=0,0,IF($E110=$F110,LOOKUP($D110,$T$4:$T$15,Y$4:Y$15),Y$3))</f>
        <v>0</v>
      </c>
      <c r="X110" s="168">
        <f>IF($O110=0,1,W110/$O110)</f>
        <v>1</v>
      </c>
      <c r="Y110" s="160">
        <f>((IF(F110=E110,IF(D110&gt;=2,0,(M110*(2-D110)*X110)-(V110)),IF(J110+2&lt;=(1/G110*12),(M110*2*X110)-(V110),0))))</f>
        <v>0</v>
      </c>
      <c r="Z110" s="167">
        <f>IF($E110=0,0,IF($E110=$F110,LOOKUP($D110,$T$4:$T$15,AB$4:AB$15),AB$3))</f>
        <v>0</v>
      </c>
      <c r="AA110" s="168">
        <f>IF($O110=0,1,Z110/$O110)</f>
        <v>1</v>
      </c>
      <c r="AB110" s="160">
        <f>((IF(F110=E110,IF(D110&gt;=3,0,(M110*(3-D110)*AA110)-(V110+Y110)),IF(J110+3&lt;=(1/G110*12),(M110*3*AA110)-(V110+Y110),0))))</f>
        <v>0</v>
      </c>
      <c r="AC110" s="167">
        <f>IF($E110=0,0,IF($E110=$F110,LOOKUP($D110,$T$4:$T$15,AE$4:AE$15),AE$3))</f>
        <v>0</v>
      </c>
      <c r="AD110" s="168">
        <f>IF($O110=0,1,AC110/$O110)</f>
        <v>1</v>
      </c>
      <c r="AE110" s="160">
        <f>((IF(F110=E110,IF(D110&gt;=4,0,(M110*(4-D110)*AD110)-(V110+Y110+AB110)),IF(J110+4&lt;=(1/G110*12),(M110*4*AD110)-(V110+Y110+AB110),0))))</f>
        <v>0</v>
      </c>
      <c r="AF110" s="167">
        <f>IF($E110=0,0,IF($E110=$F110,LOOKUP($D110,$T$4:$T$15,AH$4:AH$15),AH$3))</f>
        <v>0</v>
      </c>
      <c r="AG110" s="168">
        <f>IF($O110=0,1,AF110/$O110)</f>
        <v>1</v>
      </c>
      <c r="AH110" s="160">
        <f>((IF(F110=E110,IF(D110&gt;=5,0,(M110*(5-D110)*AG110)-(V110+Y110+AB110+AE110)),IF(J110+5&lt;=(1/G110*12),(M110*5*AG110)-(V110+Y110+AB110+AE110),0))))</f>
        <v>0</v>
      </c>
      <c r="AI110" s="167">
        <f>IF($E110=0,0,IF($E110=$F110,LOOKUP($D110,$T$4:$T$15,AK$4:AK$15),AK$3))</f>
        <v>0</v>
      </c>
      <c r="AJ110" s="168">
        <f>IF($O110=0,1,AI110/$O110)</f>
        <v>1</v>
      </c>
      <c r="AK110" s="160">
        <f>((IF(F110=E110,IF(D110&gt;=6,0,(M110*(6-D110)*AJ110)-(V110+Y110+AB110+AE110+AH110)),IF(J110+6&lt;=(1/G110*12),(M110*6*AJ110)-(V110+Y110+AB110+AE110+AH110),0))))</f>
        <v>0</v>
      </c>
      <c r="AL110" s="167">
        <f>IF($E110=0,0,IF($E110=$F110,LOOKUP($D110,$T$4:$T$15,AN$4:AN$15),AN$3))</f>
        <v>0</v>
      </c>
      <c r="AM110" s="168">
        <f>IF($O110=0,1,AL110/$O110)</f>
        <v>1</v>
      </c>
      <c r="AN110" s="160">
        <f>((IF(F110=E110,IF(D110&gt;=7,0,(M110*(7-D110)*AM110)-(V110+Y110+AB110+AE110+AH110+AK110)),IF(J110+7&lt;=(1/G110*12),(M110*7*AM110)-(V110+Y110+AB110+AE110+AH110+AK110),0))))</f>
        <v>0</v>
      </c>
      <c r="AO110" s="167">
        <f>IF($E110=0,0,IF($E110=$F110,LOOKUP($D110,$T$4:$T$15,AQ$4:AQ$15),AQ$3))</f>
        <v>0</v>
      </c>
      <c r="AP110" s="168">
        <f>IF($O110=0,1,AO110/$O110)</f>
        <v>1</v>
      </c>
      <c r="AQ110" s="160">
        <f>((IF(F110=E110,IF(D110&gt;=8,0,(M110*(8-D110)*AP110)-(V110+Y110+AB110+AE110+AH110+AK110+AN110)),IF(J110+8&lt;=(1/G110*12),(M110*8*AP110)-(V110+Y110+AB110+AE110+AH110+AK110+AN110),0))))</f>
        <v>0</v>
      </c>
      <c r="AR110" s="167">
        <f>IF($E110=0,0,IF($E110=$F110,LOOKUP($D110,$T$4:$T$15,AT$4:AT$15),AT$3))</f>
        <v>0</v>
      </c>
      <c r="AS110" s="168">
        <f>IF($O110=0,1,AR110/$O110)</f>
        <v>1</v>
      </c>
      <c r="AT110" s="160">
        <f>((IF(F110=E110,IF(D110&gt;=9,0,(M110*(9-D110)*AS110)-(V110+Y110+AB110+AE110+AH110+AK110+AN110+AQ110)),IF(J110+9&lt;=(1/G110*12),(M110*9*AS110)-(V110+Y110+AB110+AE110+AH110+AK110+AN110+AQ110),0))))</f>
        <v>0</v>
      </c>
      <c r="AU110" s="167">
        <f>IF($E110=0,0,IF($E110=$F110,LOOKUP($D110,$T$4:$T$15,AW$4:AW$15),AW$3))</f>
        <v>0</v>
      </c>
      <c r="AV110" s="168">
        <f>IF($O110=0,1,AU110/$O110)</f>
        <v>1</v>
      </c>
      <c r="AW110" s="160">
        <f>((IF(F110=E110,IF(D110&gt;=10,0,(M110*(10-D110)*AV110)-(V110+Y110+AB110+AE110+AH110+AK110+AN110+AQ110+AT110)),IF(J110+10&lt;=(1/G110*12),(M110*10*AV110)-(V110+Y110+AB110+AE110+AH110+AK110+AN110+AQ110+AT110),0))))</f>
        <v>0</v>
      </c>
      <c r="AX110" s="167">
        <f>IF($E110=0,0,IF($E110=$F110,LOOKUP($D110,$T$4:$T$15,AZ$4:AZ$15),AZ$3))</f>
        <v>0</v>
      </c>
      <c r="AY110" s="168">
        <f>IF($O110=0,1,AX110/$O110)</f>
        <v>1</v>
      </c>
      <c r="AZ110" s="160">
        <f t="shared" ref="AZ110:AZ128" si="176">((IF(F110=E110,IF(D110&gt;=11,0,(M110*(11-D110)*AY110)-(V110+Y110+AB110+AE110+AH110+AK110+AN110+AQ110+AT110+AW110)),IF(J110+11&lt;=(1/G110*12),(M110*11*AY110)-(V110+Y110+AB110+AE110+AH110+AK110+AN110+AQ110+AT110+AW110),0))))</f>
        <v>0</v>
      </c>
      <c r="BA110" s="167">
        <f>IF($E110=0,0,IF($E110=$F110,LOOKUP($D110,$T$4:$T$15,BC$4:BC$15),BC$3))</f>
        <v>0</v>
      </c>
      <c r="BB110" s="168">
        <f>IF($O110=0,1,BA110/$O110)</f>
        <v>1</v>
      </c>
      <c r="BC110" s="160">
        <f>((IF(F110=E110,IF(D110&gt;=12,0,(M110*(12-D110)*BB110)-(V110+Y110+AB110+AE110+AH110+AK110+AN110+AQ110+AT110+AW110+AZ110)),IF(J110+12&lt;=(1/G110*12),(M110*12*BB110)-(V110+Y110+AB110+AE110+AH110+AK110+AN110+AQ110+AT110+AW110+AZ110),0))))</f>
        <v>0</v>
      </c>
    </row>
    <row r="111" spans="3:55" ht="17.45" customHeight="1" x14ac:dyDescent="0.2">
      <c r="C111" s="192"/>
      <c r="D111" s="192"/>
      <c r="E111" s="192"/>
      <c r="F111" s="158">
        <f>DATOS!$E$10</f>
        <v>2020</v>
      </c>
      <c r="G111" s="194">
        <v>0.25</v>
      </c>
      <c r="H111" s="192"/>
      <c r="I111" s="178"/>
      <c r="J111" s="166">
        <f>IF(E111=0,0,IF(E111=F111,0,IF((((F111)-E111)*12)-D111&gt;1/G111*12,1/G111*12,(((F111)-E111)*12)-D111)))</f>
        <v>0</v>
      </c>
      <c r="K111" s="160">
        <f>I111*G111/12*J111</f>
        <v>0</v>
      </c>
      <c r="L111" s="160">
        <f>I111-K111</f>
        <v>0</v>
      </c>
      <c r="M111" s="160">
        <f>I111*G111/12</f>
        <v>0</v>
      </c>
      <c r="N111" s="160">
        <f>IF(F111=E111,(12-D111)*M111,IF(K111+(M111*12)&gt;I111,I111-K111,M111*12))</f>
        <v>0</v>
      </c>
      <c r="O111" s="195"/>
      <c r="P111" s="167">
        <f>IF(E111=0,0,IF(E111=F111,LOOKUP(D111,$V$1:$BC$1,$V$2:$BC$2),$AK$19))</f>
        <v>0</v>
      </c>
      <c r="Q111" s="168">
        <f>IF(O111=0,1,ROUND(P111/O111,4))</f>
        <v>1</v>
      </c>
      <c r="R111" s="160">
        <f>N111*Q111</f>
        <v>0</v>
      </c>
      <c r="T111" s="40">
        <f>IF($E111=0,0,IF($E111=$F111,LOOKUP($D111,$T$4:$T$15,V$4:V$15),V$3))</f>
        <v>0</v>
      </c>
      <c r="U111" s="42">
        <f>IF($O111=0,1,T111/$O111)</f>
        <v>1</v>
      </c>
      <c r="V111" s="160">
        <f>(IF(F111=E111,IF(D111&gt;=1,0,M111*(1-D111)*U111),IF(J111+1&lt;=(1/G111*12),(M111*1*U111),0)))</f>
        <v>0</v>
      </c>
      <c r="W111" s="167">
        <f>IF($E111=0,0,IF($E111=$F111,LOOKUP($D111,$T$4:$T$15,Y$4:Y$15),Y$3))</f>
        <v>0</v>
      </c>
      <c r="X111" s="168">
        <f>IF($O111=0,1,W111/$O111)</f>
        <v>1</v>
      </c>
      <c r="Y111" s="160">
        <f>((IF(F111=E111,IF(D111&gt;=2,0,(M111*(2-D111)*X111)-(V111)),IF(J111+2&lt;=(1/G111*12),(M111*2*X111)-(V111),0))))</f>
        <v>0</v>
      </c>
      <c r="Z111" s="167">
        <f>IF($E111=0,0,IF($E111=$F111,LOOKUP($D111,$T$4:$T$15,AB$4:AB$15),AB$3))</f>
        <v>0</v>
      </c>
      <c r="AA111" s="168">
        <f>IF($O111=0,1,Z111/$O111)</f>
        <v>1</v>
      </c>
      <c r="AB111" s="160">
        <f>((IF(F111=E111,IF(D111&gt;=3,0,(M111*(3-D111)*AA111)-(V111+Y111)),IF(J111+3&lt;=(1/G111*12),(M111*3*AA111)-(V111+Y111),0))))</f>
        <v>0</v>
      </c>
      <c r="AC111" s="167">
        <f>IF($E111=0,0,IF($E111=$F111,LOOKUP($D111,$T$4:$T$15,AE$4:AE$15),AE$3))</f>
        <v>0</v>
      </c>
      <c r="AD111" s="168">
        <f>IF($O111=0,1,AC111/$O111)</f>
        <v>1</v>
      </c>
      <c r="AE111" s="160">
        <f>((IF(F111=E111,IF(D111&gt;=4,0,(M111*(4-D111)*AD111)-(V111+Y111+AB111)),IF(J111+4&lt;=(1/G111*12),(M111*4*AD111)-(V111+Y111+AB111),0))))</f>
        <v>0</v>
      </c>
      <c r="AF111" s="167">
        <f>IF($E111=0,0,IF($E111=$F111,LOOKUP($D111,$T$4:$T$15,AH$4:AH$15),AH$3))</f>
        <v>0</v>
      </c>
      <c r="AG111" s="168">
        <f>IF($O111=0,1,AF111/$O111)</f>
        <v>1</v>
      </c>
      <c r="AH111" s="160">
        <f>((IF(F111=E111,IF(D111&gt;=5,0,(M111*(5-D111)*AG111)-(V111+Y111+AB111+AE111)),IF(J111+5&lt;=(1/G111*12),(M111*5*AG111)-(V111+Y111+AB111+AE111),0))))</f>
        <v>0</v>
      </c>
      <c r="AI111" s="167">
        <f>IF($E111=0,0,IF($E111=$F111,LOOKUP($D111,$T$4:$T$15,AK$4:AK$15),AK$3))</f>
        <v>0</v>
      </c>
      <c r="AJ111" s="168">
        <f>IF($O111=0,1,AI111/$O111)</f>
        <v>1</v>
      </c>
      <c r="AK111" s="160">
        <f>((IF(F111=E111,IF(D111&gt;=6,0,(M111*(6-D111)*AJ111)-(V111+Y111+AB111+AE111+AH111)),IF(J111+6&lt;=(1/G111*12),(M111*6*AJ111)-(V111+Y111+AB111+AE111+AH111),0))))</f>
        <v>0</v>
      </c>
      <c r="AL111" s="167">
        <f>IF($E111=0,0,IF($E111=$F111,LOOKUP($D111,$T$4:$T$15,AN$4:AN$15),AN$3))</f>
        <v>0</v>
      </c>
      <c r="AM111" s="168">
        <f>IF($O111=0,1,AL111/$O111)</f>
        <v>1</v>
      </c>
      <c r="AN111" s="160">
        <f>((IF(F111=E111,IF(D111&gt;=7,0,(M111*(7-D111)*AM111)-(V111+Y111+AB111+AE111+AH111+AK111)),IF(J111+7&lt;=(1/G111*12),(M111*7*AM111)-(V111+Y111+AB111+AE111+AH111+AK111),0))))</f>
        <v>0</v>
      </c>
      <c r="AO111" s="167">
        <f>IF($E111=0,0,IF($E111=$F111,LOOKUP($D111,$T$4:$T$15,AQ$4:AQ$15),AQ$3))</f>
        <v>0</v>
      </c>
      <c r="AP111" s="168">
        <f>IF($O111=0,1,AO111/$O111)</f>
        <v>1</v>
      </c>
      <c r="AQ111" s="160">
        <f>((IF(F111=E111,IF(D111&gt;=8,0,(M111*(8-D111)*AP111)-(V111+Y111+AB111+AE111+AH111+AK111+AN111)),IF(J111+8&lt;=(1/G111*12),(M111*8*AP111)-(V111+Y111+AB111+AE111+AH111+AK111+AN111),0))))</f>
        <v>0</v>
      </c>
      <c r="AR111" s="167">
        <f>IF($E111=0,0,IF($E111=$F111,LOOKUP($D111,$T$4:$T$15,AT$4:AT$15),AT$3))</f>
        <v>0</v>
      </c>
      <c r="AS111" s="168">
        <f>IF($O111=0,1,AR111/$O111)</f>
        <v>1</v>
      </c>
      <c r="AT111" s="160">
        <f>((IF(F111=E111,IF(D111&gt;=9,0,(M111*(9-D111)*AS111)-(V111+Y111+AB111+AE111+AH111+AK111+AN111+AQ111)),IF(J111+9&lt;=(1/G111*12),(M111*9*AS111)-(V111+Y111+AB111+AE111+AH111+AK111+AN111+AQ111),0))))</f>
        <v>0</v>
      </c>
      <c r="AU111" s="167">
        <f>IF($E111=0,0,IF($E111=$F111,LOOKUP($D111,$T$4:$T$15,AW$4:AW$15),AW$3))</f>
        <v>0</v>
      </c>
      <c r="AV111" s="168">
        <f>IF($O111=0,1,AU111/$O111)</f>
        <v>1</v>
      </c>
      <c r="AW111" s="160">
        <f>((IF(F111=E111,IF(D111&gt;=10,0,(M111*(10-D111)*AV111)-(V111+Y111+AB111+AE111+AH111+AK111+AN111+AQ111+AT111)),IF(J111+10&lt;=(1/G111*12),(M111*10*AV111)-(V111+Y111+AB111+AE111+AH111+AK111+AN111+AQ111+AT111),0))))</f>
        <v>0</v>
      </c>
      <c r="AX111" s="167">
        <f>IF($E111=0,0,IF($E111=$F111,LOOKUP($D111,$T$4:$T$15,AZ$4:AZ$15),AZ$3))</f>
        <v>0</v>
      </c>
      <c r="AY111" s="168">
        <f>IF($O111=0,1,AX111/$O111)</f>
        <v>1</v>
      </c>
      <c r="AZ111" s="160">
        <f t="shared" si="176"/>
        <v>0</v>
      </c>
      <c r="BA111" s="167">
        <f>IF($E111=0,0,IF($E111=$F111,LOOKUP($D111,$T$4:$T$15,BC$4:BC$15),BC$3))</f>
        <v>0</v>
      </c>
      <c r="BB111" s="168">
        <f>IF($O111=0,1,BA111/$O111)</f>
        <v>1</v>
      </c>
      <c r="BC111" s="160">
        <f>((IF(F111=E111,IF(D111&gt;=12,0,(M111*(12-D111)*BB111)-(V111+Y111+AB111+AE111+AH111+AK111+AN111+AQ111+AT111+AW111+AZ111)),IF(J111+12&lt;=(1/G111*12),(M111*12*BB111)-(V111+Y111+AB111+AE111+AH111+AK111+AN111+AQ111+AT111+AW111+AZ111),0))))</f>
        <v>0</v>
      </c>
    </row>
    <row r="112" spans="3:55" ht="17.45" customHeight="1" x14ac:dyDescent="0.2">
      <c r="C112" s="192"/>
      <c r="D112" s="192"/>
      <c r="E112" s="192"/>
      <c r="F112" s="158">
        <f>DATOS!$E$10</f>
        <v>2020</v>
      </c>
      <c r="G112" s="194">
        <v>0.25</v>
      </c>
      <c r="H112" s="192"/>
      <c r="I112" s="178"/>
      <c r="J112" s="166">
        <f>IF(E112=0,0,IF(E112=F112,0,IF((((F112)-E112)*12)-D112&gt;1/G112*12,1/G112*12,(((F112)-E112)*12)-D112)))</f>
        <v>0</v>
      </c>
      <c r="K112" s="160">
        <f>I112*G112/12*J112</f>
        <v>0</v>
      </c>
      <c r="L112" s="160">
        <f>I112-K112</f>
        <v>0</v>
      </c>
      <c r="M112" s="160">
        <f>I112*G112/12</f>
        <v>0</v>
      </c>
      <c r="N112" s="160">
        <f>IF(F112=E112,(12-D112)*M112,IF(K112+(M112*12)&gt;I112,I112-K112,M112*12))</f>
        <v>0</v>
      </c>
      <c r="O112" s="195"/>
      <c r="P112" s="167">
        <f>IF(E112=0,0,IF(E112=F112,LOOKUP(D112,$V$1:$BC$1,$V$2:$BC$2),$AK$19))</f>
        <v>0</v>
      </c>
      <c r="Q112" s="168">
        <f>IF(O112=0,1,ROUND(P112/O112,4))</f>
        <v>1</v>
      </c>
      <c r="R112" s="160">
        <f>N112*Q112</f>
        <v>0</v>
      </c>
      <c r="T112" s="40">
        <f>IF($E112=0,0,IF($E112=$F112,LOOKUP($D112,$T$4:$T$15,V$4:V$15),V$3))</f>
        <v>0</v>
      </c>
      <c r="U112" s="42">
        <f>IF($O112=0,1,T112/$O112)</f>
        <v>1</v>
      </c>
      <c r="V112" s="160">
        <f>(IF(F112=E112,IF(D112&gt;=1,0,M112*(1-D112)*U112),IF(J112+1&lt;=(1/G112*12),(M112*1*U112),0)))</f>
        <v>0</v>
      </c>
      <c r="W112" s="167">
        <f>IF($E112=0,0,IF($E112=$F112,LOOKUP($D112,$T$4:$T$15,Y$4:Y$15),Y$3))</f>
        <v>0</v>
      </c>
      <c r="X112" s="168">
        <f>IF($O112=0,1,W112/$O112)</f>
        <v>1</v>
      </c>
      <c r="Y112" s="160">
        <f>((IF(F112=E112,IF(D112&gt;=2,0,(M112*(2-D112)*X112)-(V112)),IF(J112+2&lt;=(1/G112*12),(M112*2*X112)-(V112),0))))</f>
        <v>0</v>
      </c>
      <c r="Z112" s="167">
        <f>IF($E112=0,0,IF($E112=$F112,LOOKUP($D112,$T$4:$T$15,AB$4:AB$15),AB$3))</f>
        <v>0</v>
      </c>
      <c r="AA112" s="168">
        <f>IF($O112=0,1,Z112/$O112)</f>
        <v>1</v>
      </c>
      <c r="AB112" s="160">
        <f>((IF(F112=E112,IF(D112&gt;=3,0,(M112*(3-D112)*AA112)-(V112+Y112)),IF(J112+3&lt;=(1/G112*12),(M112*3*AA112)-(V112+Y112),0))))</f>
        <v>0</v>
      </c>
      <c r="AC112" s="167">
        <f>IF($E112=0,0,IF($E112=$F112,LOOKUP($D112,$T$4:$T$15,AE$4:AE$15),AE$3))</f>
        <v>0</v>
      </c>
      <c r="AD112" s="168">
        <f>IF($O112=0,1,AC112/$O112)</f>
        <v>1</v>
      </c>
      <c r="AE112" s="160">
        <f>((IF(F112=E112,IF(D112&gt;=4,0,(M112*(4-D112)*AD112)-(V112+Y112+AB112)),IF(J112+4&lt;=(1/G112*12),(M112*4*AD112)-(V112+Y112+AB112),0))))</f>
        <v>0</v>
      </c>
      <c r="AF112" s="167">
        <f>IF($E112=0,0,IF($E112=$F112,LOOKUP($D112,$T$4:$T$15,AH$4:AH$15),AH$3))</f>
        <v>0</v>
      </c>
      <c r="AG112" s="168">
        <f>IF($O112=0,1,AF112/$O112)</f>
        <v>1</v>
      </c>
      <c r="AH112" s="160">
        <f>((IF(F112=E112,IF(D112&gt;=5,0,(M112*(5-D112)*AG112)-(V112+Y112+AB112+AE112)),IF(J112+5&lt;=(1/G112*12),(M112*5*AG112)-(V112+Y112+AB112+AE112),0))))</f>
        <v>0</v>
      </c>
      <c r="AI112" s="167">
        <f>IF($E112=0,0,IF($E112=$F112,LOOKUP($D112,$T$4:$T$15,AK$4:AK$15),AK$3))</f>
        <v>0</v>
      </c>
      <c r="AJ112" s="168">
        <f>IF($O112=0,1,AI112/$O112)</f>
        <v>1</v>
      </c>
      <c r="AK112" s="160">
        <f>((IF(F112=E112,IF(D112&gt;=6,0,(M112*(6-D112)*AJ112)-(V112+Y112+AB112+AE112+AH112)),IF(J112+6&lt;=(1/G112*12),(M112*6*AJ112)-(V112+Y112+AB112+AE112+AH112),0))))</f>
        <v>0</v>
      </c>
      <c r="AL112" s="167">
        <f>IF($E112=0,0,IF($E112=$F112,LOOKUP($D112,$T$4:$T$15,AN$4:AN$15),AN$3))</f>
        <v>0</v>
      </c>
      <c r="AM112" s="168">
        <f>IF($O112=0,1,AL112/$O112)</f>
        <v>1</v>
      </c>
      <c r="AN112" s="160">
        <f>((IF(F112=E112,IF(D112&gt;=7,0,(M112*(7-D112)*AM112)-(V112+Y112+AB112+AE112+AH112+AK112)),IF(J112+7&lt;=(1/G112*12),(M112*7*AM112)-(V112+Y112+AB112+AE112+AH112+AK112),0))))</f>
        <v>0</v>
      </c>
      <c r="AO112" s="167">
        <f>IF($E112=0,0,IF($E112=$F112,LOOKUP($D112,$T$4:$T$15,AQ$4:AQ$15),AQ$3))</f>
        <v>0</v>
      </c>
      <c r="AP112" s="168">
        <f>IF($O112=0,1,AO112/$O112)</f>
        <v>1</v>
      </c>
      <c r="AQ112" s="160">
        <f>((IF(F112=E112,IF(D112&gt;=8,0,(M112*(8-D112)*AP112)-(V112+Y112+AB112+AE112+AH112+AK112+AN112)),IF(J112+8&lt;=(1/G112*12),(M112*8*AP112)-(V112+Y112+AB112+AE112+AH112+AK112+AN112),0))))</f>
        <v>0</v>
      </c>
      <c r="AR112" s="167">
        <f>IF($E112=0,0,IF($E112=$F112,LOOKUP($D112,$T$4:$T$15,AT$4:AT$15),AT$3))</f>
        <v>0</v>
      </c>
      <c r="AS112" s="168">
        <f>IF($O112=0,1,AR112/$O112)</f>
        <v>1</v>
      </c>
      <c r="AT112" s="160">
        <f>((IF(F112=E112,IF(D112&gt;=9,0,(M112*(9-D112)*AS112)-(V112+Y112+AB112+AE112+AH112+AK112+AN112+AQ112)),IF(J112+9&lt;=(1/G112*12),(M112*9*AS112)-(V112+Y112+AB112+AE112+AH112+AK112+AN112+AQ112),0))))</f>
        <v>0</v>
      </c>
      <c r="AU112" s="167">
        <f>IF($E112=0,0,IF($E112=$F112,LOOKUP($D112,$T$4:$T$15,AW$4:AW$15),AW$3))</f>
        <v>0</v>
      </c>
      <c r="AV112" s="168">
        <f>IF($O112=0,1,AU112/$O112)</f>
        <v>1</v>
      </c>
      <c r="AW112" s="160">
        <f>((IF(F112=E112,IF(D112&gt;=10,0,(M112*(10-D112)*AV112)-(V112+Y112+AB112+AE112+AH112+AK112+AN112+AQ112+AT112)),IF(J112+10&lt;=(1/G112*12),(M112*10*AV112)-(V112+Y112+AB112+AE112+AH112+AK112+AN112+AQ112+AT112),0))))</f>
        <v>0</v>
      </c>
      <c r="AX112" s="167">
        <f>IF($E112=0,0,IF($E112=$F112,LOOKUP($D112,$T$4:$T$15,AZ$4:AZ$15),AZ$3))</f>
        <v>0</v>
      </c>
      <c r="AY112" s="168">
        <f>IF($O112=0,1,AX112/$O112)</f>
        <v>1</v>
      </c>
      <c r="AZ112" s="160">
        <f t="shared" si="176"/>
        <v>0</v>
      </c>
      <c r="BA112" s="167">
        <f>IF($E112=0,0,IF($E112=$F112,LOOKUP($D112,$T$4:$T$15,BC$4:BC$15),BC$3))</f>
        <v>0</v>
      </c>
      <c r="BB112" s="168">
        <f>IF($O112=0,1,BA112/$O112)</f>
        <v>1</v>
      </c>
      <c r="BC112" s="160">
        <f>((IF(F112=E112,IF(D112&gt;=12,0,(M112*(12-D112)*BB112)-(V112+Y112+AB112+AE112+AH112+AK112+AN112+AQ112+AT112+AW112+AZ112)),IF(J112+12&lt;=(1/G112*12),(M112*12*BB112)-(V112+Y112+AB112+AE112+AH112+AK112+AN112+AQ112+AT112+AW112+AZ112),0))))</f>
        <v>0</v>
      </c>
    </row>
    <row r="113" spans="3:55" ht="17.45" customHeight="1" x14ac:dyDescent="0.2">
      <c r="C113" s="192"/>
      <c r="D113" s="192"/>
      <c r="E113" s="192"/>
      <c r="F113" s="158">
        <f>DATOS!$E$10</f>
        <v>2020</v>
      </c>
      <c r="G113" s="194">
        <v>0.25</v>
      </c>
      <c r="H113" s="192"/>
      <c r="I113" s="178"/>
      <c r="J113" s="166">
        <f>IF(E113=0,0,IF(E113=F113,0,IF((((F113)-E113)*12)-D113&gt;1/G113*12,1/G113*12,(((F113)-E113)*12)-D113)))</f>
        <v>0</v>
      </c>
      <c r="K113" s="160">
        <f>I113*G113/12*J113</f>
        <v>0</v>
      </c>
      <c r="L113" s="160">
        <f>I113-K113</f>
        <v>0</v>
      </c>
      <c r="M113" s="160">
        <f>I113*G113/12</f>
        <v>0</v>
      </c>
      <c r="N113" s="160">
        <f>IF(F113=E113,(12-D113)*M113,IF(K113+(M113*12)&gt;I113,I113-K113,M113*12))</f>
        <v>0</v>
      </c>
      <c r="O113" s="195"/>
      <c r="P113" s="167">
        <f>IF(E113=0,0,IF(E113=F113,LOOKUP(D113,$V$1:$BC$1,$V$2:$BC$2),$AK$19))</f>
        <v>0</v>
      </c>
      <c r="Q113" s="168">
        <f>IF(O113=0,1,ROUND(P113/O113,4))</f>
        <v>1</v>
      </c>
      <c r="R113" s="160">
        <f>N113*Q113</f>
        <v>0</v>
      </c>
      <c r="T113" s="40">
        <f>IF($E113=0,0,IF($E113=$F113,LOOKUP($D113,$T$4:$T$15,V$4:V$15),V$3))</f>
        <v>0</v>
      </c>
      <c r="U113" s="42">
        <f>IF($O113=0,1,T113/$O113)</f>
        <v>1</v>
      </c>
      <c r="V113" s="160">
        <f>(IF(F113=E113,IF(D113&gt;=1,0,M113*(1-D113)*U113),IF(J113+1&lt;=(1/G113*12),(M113*1*U113),0)))</f>
        <v>0</v>
      </c>
      <c r="W113" s="167">
        <f>IF($E113=0,0,IF($E113=$F113,LOOKUP($D113,$T$4:$T$15,Y$4:Y$15),Y$3))</f>
        <v>0</v>
      </c>
      <c r="X113" s="168">
        <f>IF($O113=0,1,W113/$O113)</f>
        <v>1</v>
      </c>
      <c r="Y113" s="160">
        <f>((IF(F113=E113,IF(D113&gt;=2,0,(M113*(2-D113)*X113)-(V113)),IF(J113+2&lt;=(1/G113*12),(M113*2*X113)-(V113),0))))</f>
        <v>0</v>
      </c>
      <c r="Z113" s="167">
        <f>IF($E113=0,0,IF($E113=$F113,LOOKUP($D113,$T$4:$T$15,AB$4:AB$15),AB$3))</f>
        <v>0</v>
      </c>
      <c r="AA113" s="168">
        <f>IF($O113=0,1,Z113/$O113)</f>
        <v>1</v>
      </c>
      <c r="AB113" s="160">
        <f>((IF(F113=E113,IF(D113&gt;=3,0,(M113*(3-D113)*AA113)-(V113+Y113)),IF(J113+3&lt;=(1/G113*12),(M113*3*AA113)-(V113+Y113),0))))</f>
        <v>0</v>
      </c>
      <c r="AC113" s="167">
        <f>IF($E113=0,0,IF($E113=$F113,LOOKUP($D113,$T$4:$T$15,AE$4:AE$15),AE$3))</f>
        <v>0</v>
      </c>
      <c r="AD113" s="168">
        <f>IF($O113=0,1,AC113/$O113)</f>
        <v>1</v>
      </c>
      <c r="AE113" s="160">
        <f>((IF(F113=E113,IF(D113&gt;=4,0,(M113*(4-D113)*AD113)-(V113+Y113+AB113)),IF(J113+4&lt;=(1/G113*12),(M113*4*AD113)-(V113+Y113+AB113),0))))</f>
        <v>0</v>
      </c>
      <c r="AF113" s="167">
        <f>IF($E113=0,0,IF($E113=$F113,LOOKUP($D113,$T$4:$T$15,AH$4:AH$15),AH$3))</f>
        <v>0</v>
      </c>
      <c r="AG113" s="168">
        <f>IF($O113=0,1,AF113/$O113)</f>
        <v>1</v>
      </c>
      <c r="AH113" s="160">
        <f>((IF(F113=E113,IF(D113&gt;=5,0,(M113*(5-D113)*AG113)-(V113+Y113+AB113+AE113)),IF(J113+5&lt;=(1/G113*12),(M113*5*AG113)-(V113+Y113+AB113+AE113),0))))</f>
        <v>0</v>
      </c>
      <c r="AI113" s="167">
        <f>IF($E113=0,0,IF($E113=$F113,LOOKUP($D113,$T$4:$T$15,AK$4:AK$15),AK$3))</f>
        <v>0</v>
      </c>
      <c r="AJ113" s="168">
        <f>IF($O113=0,1,AI113/$O113)</f>
        <v>1</v>
      </c>
      <c r="AK113" s="160">
        <f>((IF(F113=E113,IF(D113&gt;=6,0,(M113*(6-D113)*AJ113)-(V113+Y113+AB113+AE113+AH113)),IF(J113+6&lt;=(1/G113*12),(M113*6*AJ113)-(V113+Y113+AB113+AE113+AH113),0))))</f>
        <v>0</v>
      </c>
      <c r="AL113" s="167">
        <f>IF($E113=0,0,IF($E113=$F113,LOOKUP($D113,$T$4:$T$15,AN$4:AN$15),AN$3))</f>
        <v>0</v>
      </c>
      <c r="AM113" s="168">
        <f>IF($O113=0,1,AL113/$O113)</f>
        <v>1</v>
      </c>
      <c r="AN113" s="160">
        <f>((IF(F113=E113,IF(D113&gt;=7,0,(M113*(7-D113)*AM113)-(V113+Y113+AB113+AE113+AH113+AK113)),IF(J113+7&lt;=(1/G113*12),(M113*7*AM113)-(V113+Y113+AB113+AE113+AH113+AK113),0))))</f>
        <v>0</v>
      </c>
      <c r="AO113" s="167">
        <f>IF($E113=0,0,IF($E113=$F113,LOOKUP($D113,$T$4:$T$15,AQ$4:AQ$15),AQ$3))</f>
        <v>0</v>
      </c>
      <c r="AP113" s="168">
        <f>IF($O113=0,1,AO113/$O113)</f>
        <v>1</v>
      </c>
      <c r="AQ113" s="160">
        <f>((IF(F113=E113,IF(D113&gt;=8,0,(M113*(8-D113)*AP113)-(V113+Y113+AB113+AE113+AH113+AK113+AN113)),IF(J113+8&lt;=(1/G113*12),(M113*8*AP113)-(V113+Y113+AB113+AE113+AH113+AK113+AN113),0))))</f>
        <v>0</v>
      </c>
      <c r="AR113" s="167">
        <f>IF($E113=0,0,IF($E113=$F113,LOOKUP($D113,$T$4:$T$15,AT$4:AT$15),AT$3))</f>
        <v>0</v>
      </c>
      <c r="AS113" s="168">
        <f>IF($O113=0,1,AR113/$O113)</f>
        <v>1</v>
      </c>
      <c r="AT113" s="160">
        <f>((IF(F113=E113,IF(D113&gt;=9,0,(M113*(9-D113)*AS113)-(V113+Y113+AB113+AE113+AH113+AK113+AN113+AQ113)),IF(J113+9&lt;=(1/G113*12),(M113*9*AS113)-(V113+Y113+AB113+AE113+AH113+AK113+AN113+AQ113),0))))</f>
        <v>0</v>
      </c>
      <c r="AU113" s="167">
        <f>IF($E113=0,0,IF($E113=$F113,LOOKUP($D113,$T$4:$T$15,AW$4:AW$15),AW$3))</f>
        <v>0</v>
      </c>
      <c r="AV113" s="168">
        <f>IF($O113=0,1,AU113/$O113)</f>
        <v>1</v>
      </c>
      <c r="AW113" s="160">
        <f>((IF(F113=E113,IF(D113&gt;=10,0,(M113*(10-D113)*AV113)-(V113+Y113+AB113+AE113+AH113+AK113+AN113+AQ113+AT113)),IF(J113+10&lt;=(1/G113*12),(M113*10*AV113)-(V113+Y113+AB113+AE113+AH113+AK113+AN113+AQ113+AT113),0))))</f>
        <v>0</v>
      </c>
      <c r="AX113" s="167">
        <f>IF($E113=0,0,IF($E113=$F113,LOOKUP($D113,$T$4:$T$15,AZ$4:AZ$15),AZ$3))</f>
        <v>0</v>
      </c>
      <c r="AY113" s="168">
        <f>IF($O113=0,1,AX113/$O113)</f>
        <v>1</v>
      </c>
      <c r="AZ113" s="160">
        <f t="shared" si="176"/>
        <v>0</v>
      </c>
      <c r="BA113" s="167">
        <f>IF($E113=0,0,IF($E113=$F113,LOOKUP($D113,$T$4:$T$15,BC$4:BC$15),BC$3))</f>
        <v>0</v>
      </c>
      <c r="BB113" s="168">
        <f>IF($O113=0,1,BA113/$O113)</f>
        <v>1</v>
      </c>
      <c r="BC113" s="160">
        <f>((IF(F113=E113,IF(D113&gt;=12,0,(M113*(12-D113)*BB113)-(V113+Y113+AB113+AE113+AH113+AK113+AN113+AQ113+AT113+AW113+AZ113)),IF(J113+12&lt;=(1/G113*12),(M113*12*BB113)-(V113+Y113+AB113+AE113+AH113+AK113+AN113+AQ113+AT113+AW113+AZ113),0))))</f>
        <v>0</v>
      </c>
    </row>
    <row r="114" spans="3:55" ht="17.45" customHeight="1" x14ac:dyDescent="0.2">
      <c r="C114" s="192"/>
      <c r="D114" s="192"/>
      <c r="E114" s="192"/>
      <c r="F114" s="158">
        <f>DATOS!$E$10</f>
        <v>2020</v>
      </c>
      <c r="G114" s="194">
        <v>0.25</v>
      </c>
      <c r="H114" s="192"/>
      <c r="I114" s="178"/>
      <c r="J114" s="166">
        <f t="shared" ref="J114:J128" si="177">IF(E114=0,0,IF(E114=F114,0,IF((((F114)-E114)*12)-D114&gt;1/G114*12,1/G114*12,(((F114)-E114)*12)-D114)))</f>
        <v>0</v>
      </c>
      <c r="K114" s="160">
        <f t="shared" ref="K114:K128" si="178">I114*G114/12*J114</f>
        <v>0</v>
      </c>
      <c r="L114" s="160">
        <f t="shared" ref="L114:L128" si="179">I114-K114</f>
        <v>0</v>
      </c>
      <c r="M114" s="160">
        <f t="shared" ref="M114:M128" si="180">I114*G114/12</f>
        <v>0</v>
      </c>
      <c r="N114" s="160">
        <f t="shared" ref="N114:N128" si="181">IF(F114=E114,(12-D114)*M114,IF(K114+(M114*12)&gt;I114,I114-K114,M114*12))</f>
        <v>0</v>
      </c>
      <c r="O114" s="195"/>
      <c r="P114" s="167">
        <f t="shared" ref="P114:P128" si="182">IF(E114=0,0,IF(E114=F114,LOOKUP(D114,$V$1:$BC$1,$V$2:$BC$2),$AK$19))</f>
        <v>0</v>
      </c>
      <c r="Q114" s="168">
        <f t="shared" ref="Q114:Q128" si="183">IF(O114=0,1,ROUND(P114/O114,4))</f>
        <v>1</v>
      </c>
      <c r="R114" s="160">
        <f t="shared" ref="R114:R128" si="184">N114*Q114</f>
        <v>0</v>
      </c>
      <c r="T114" s="40">
        <f t="shared" ref="T114:T128" si="185">IF($E114=0,0,IF($E114=$F114,LOOKUP($D114,$T$4:$T$15,V$4:V$15),V$3))</f>
        <v>0</v>
      </c>
      <c r="U114" s="42">
        <f t="shared" ref="U114:U128" si="186">IF($O114=0,1,T114/$O114)</f>
        <v>1</v>
      </c>
      <c r="V114" s="160">
        <f t="shared" ref="V114:V128" si="187">(IF(F114=E114,IF(D114&gt;=1,0,M114*(1-D114)*U114),IF(J114+1&lt;=(1/G114*12),(M114*1*U114),0)))</f>
        <v>0</v>
      </c>
      <c r="W114" s="167">
        <f t="shared" ref="W114:W128" si="188">IF($E114=0,0,IF($E114=$F114,LOOKUP($D114,$T$4:$T$15,Y$4:Y$15),Y$3))</f>
        <v>0</v>
      </c>
      <c r="X114" s="168">
        <f t="shared" ref="X114:X128" si="189">IF($O114=0,1,W114/$O114)</f>
        <v>1</v>
      </c>
      <c r="Y114" s="160">
        <f t="shared" ref="Y114:Y128" si="190">((IF(F114=E114,IF(D114&gt;=2,0,(M114*(2-D114)*X114)-(V114)),IF(J114+2&lt;=(1/G114*12),(M114*2*X114)-(V114),0))))</f>
        <v>0</v>
      </c>
      <c r="Z114" s="167">
        <f t="shared" ref="Z114:Z128" si="191">IF($E114=0,0,IF($E114=$F114,LOOKUP($D114,$T$4:$T$15,AB$4:AB$15),AB$3))</f>
        <v>0</v>
      </c>
      <c r="AA114" s="168">
        <f t="shared" ref="AA114:AA128" si="192">IF($O114=0,1,Z114/$O114)</f>
        <v>1</v>
      </c>
      <c r="AB114" s="160">
        <f t="shared" ref="AB114:AB128" si="193">((IF(F114=E114,IF(D114&gt;=3,0,(M114*(3-D114)*AA114)-(V114+Y114)),IF(J114+3&lt;=(1/G114*12),(M114*3*AA114)-(V114+Y114),0))))</f>
        <v>0</v>
      </c>
      <c r="AC114" s="167">
        <f t="shared" ref="AC114:AC128" si="194">IF($E114=0,0,IF($E114=$F114,LOOKUP($D114,$T$4:$T$15,AE$4:AE$15),AE$3))</f>
        <v>0</v>
      </c>
      <c r="AD114" s="168">
        <f t="shared" ref="AD114:AD128" si="195">IF($O114=0,1,AC114/$O114)</f>
        <v>1</v>
      </c>
      <c r="AE114" s="160">
        <f t="shared" ref="AE114:AE128" si="196">((IF(F114=E114,IF(D114&gt;=4,0,(M114*(4-D114)*AD114)-(V114+Y114+AB114)),IF(J114+4&lt;=(1/G114*12),(M114*4*AD114)-(V114+Y114+AB114),0))))</f>
        <v>0</v>
      </c>
      <c r="AF114" s="167">
        <f t="shared" ref="AF114:AF128" si="197">IF($E114=0,0,IF($E114=$F114,LOOKUP($D114,$T$4:$T$15,AH$4:AH$15),AH$3))</f>
        <v>0</v>
      </c>
      <c r="AG114" s="168">
        <f t="shared" ref="AG114:AG128" si="198">IF($O114=0,1,AF114/$O114)</f>
        <v>1</v>
      </c>
      <c r="AH114" s="160">
        <f t="shared" ref="AH114:AH128" si="199">((IF(F114=E114,IF(D114&gt;=5,0,(M114*(5-D114)*AG114)-(V114+Y114+AB114+AE114)),IF(J114+5&lt;=(1/G114*12),(M114*5*AG114)-(V114+Y114+AB114+AE114),0))))</f>
        <v>0</v>
      </c>
      <c r="AI114" s="167">
        <f t="shared" ref="AI114:AI128" si="200">IF($E114=0,0,IF($E114=$F114,LOOKUP($D114,$T$4:$T$15,AK$4:AK$15),AK$3))</f>
        <v>0</v>
      </c>
      <c r="AJ114" s="168">
        <f t="shared" ref="AJ114:AJ128" si="201">IF($O114=0,1,AI114/$O114)</f>
        <v>1</v>
      </c>
      <c r="AK114" s="160">
        <f t="shared" ref="AK114:AK128" si="202">((IF(F114=E114,IF(D114&gt;=6,0,(M114*(6-D114)*AJ114)-(V114+Y114+AB114+AE114+AH114)),IF(J114+6&lt;=(1/G114*12),(M114*6*AJ114)-(V114+Y114+AB114+AE114+AH114),0))))</f>
        <v>0</v>
      </c>
      <c r="AL114" s="167">
        <f t="shared" ref="AL114:AL128" si="203">IF($E114=0,0,IF($E114=$F114,LOOKUP($D114,$T$4:$T$15,AN$4:AN$15),AN$3))</f>
        <v>0</v>
      </c>
      <c r="AM114" s="168">
        <f t="shared" ref="AM114:AM128" si="204">IF($O114=0,1,AL114/$O114)</f>
        <v>1</v>
      </c>
      <c r="AN114" s="160">
        <f t="shared" ref="AN114:AN128" si="205">((IF(F114=E114,IF(D114&gt;=7,0,(M114*(7-D114)*AM114)-(V114+Y114+AB114+AE114+AH114+AK114)),IF(J114+7&lt;=(1/G114*12),(M114*7*AM114)-(V114+Y114+AB114+AE114+AH114+AK114),0))))</f>
        <v>0</v>
      </c>
      <c r="AO114" s="167">
        <f t="shared" ref="AO114:AO128" si="206">IF($E114=0,0,IF($E114=$F114,LOOKUP($D114,$T$4:$T$15,AQ$4:AQ$15),AQ$3))</f>
        <v>0</v>
      </c>
      <c r="AP114" s="168">
        <f t="shared" ref="AP114:AP128" si="207">IF($O114=0,1,AO114/$O114)</f>
        <v>1</v>
      </c>
      <c r="AQ114" s="160">
        <f t="shared" ref="AQ114:AQ128" si="208">((IF(F114=E114,IF(D114&gt;=8,0,(M114*(8-D114)*AP114)-(V114+Y114+AB114+AE114+AH114+AK114+AN114)),IF(J114+8&lt;=(1/G114*12),(M114*8*AP114)-(V114+Y114+AB114+AE114+AH114+AK114+AN114),0))))</f>
        <v>0</v>
      </c>
      <c r="AR114" s="167">
        <f t="shared" ref="AR114:AR128" si="209">IF($E114=0,0,IF($E114=$F114,LOOKUP($D114,$T$4:$T$15,AT$4:AT$15),AT$3))</f>
        <v>0</v>
      </c>
      <c r="AS114" s="168">
        <f t="shared" ref="AS114:AS128" si="210">IF($O114=0,1,AR114/$O114)</f>
        <v>1</v>
      </c>
      <c r="AT114" s="160">
        <f t="shared" ref="AT114:AT128" si="211">((IF(F114=E114,IF(D114&gt;=9,0,(M114*(9-D114)*AS114)-(V114+Y114+AB114+AE114+AH114+AK114+AN114+AQ114)),IF(J114+9&lt;=(1/G114*12),(M114*9*AS114)-(V114+Y114+AB114+AE114+AH114+AK114+AN114+AQ114),0))))</f>
        <v>0</v>
      </c>
      <c r="AU114" s="167">
        <f t="shared" ref="AU114:AU128" si="212">IF($E114=0,0,IF($E114=$F114,LOOKUP($D114,$T$4:$T$15,AW$4:AW$15),AW$3))</f>
        <v>0</v>
      </c>
      <c r="AV114" s="168">
        <f t="shared" ref="AV114:AV128" si="213">IF($O114=0,1,AU114/$O114)</f>
        <v>1</v>
      </c>
      <c r="AW114" s="160">
        <f t="shared" ref="AW114:AW128" si="214">((IF(F114=E114,IF(D114&gt;=10,0,(M114*(10-D114)*AV114)-(V114+Y114+AB114+AE114+AH114+AK114+AN114+AQ114+AT114)),IF(J114+10&lt;=(1/G114*12),(M114*10*AV114)-(V114+Y114+AB114+AE114+AH114+AK114+AN114+AQ114+AT114),0))))</f>
        <v>0</v>
      </c>
      <c r="AX114" s="167">
        <f t="shared" ref="AX114:AX128" si="215">IF($E114=0,0,IF($E114=$F114,LOOKUP($D114,$T$4:$T$15,AZ$4:AZ$15),AZ$3))</f>
        <v>0</v>
      </c>
      <c r="AY114" s="168">
        <f t="shared" ref="AY114:AY128" si="216">IF($O114=0,1,AX114/$O114)</f>
        <v>1</v>
      </c>
      <c r="AZ114" s="160">
        <f t="shared" si="176"/>
        <v>0</v>
      </c>
      <c r="BA114" s="167">
        <f t="shared" ref="BA114:BA128" si="217">IF($E114=0,0,IF($E114=$F114,LOOKUP($D114,$T$4:$T$15,BC$4:BC$15),BC$3))</f>
        <v>0</v>
      </c>
      <c r="BB114" s="168">
        <f t="shared" ref="BB114:BB128" si="218">IF($O114=0,1,BA114/$O114)</f>
        <v>1</v>
      </c>
      <c r="BC114" s="160">
        <f t="shared" ref="BC114:BC128" si="219">((IF(F114=E114,IF(D114&gt;=12,0,(M114*(12-D114)*BB114)-(V114+Y114+AB114+AE114+AH114+AK114+AN114+AQ114+AT114+AW114+AZ114)),IF(J114+12&lt;=(1/G114*12),(M114*12*BB114)-(V114+Y114+AB114+AE114+AH114+AK114+AN114+AQ114+AT114+AW114+AZ114),0))))</f>
        <v>0</v>
      </c>
    </row>
    <row r="115" spans="3:55" ht="17.45" customHeight="1" x14ac:dyDescent="0.2">
      <c r="C115" s="192"/>
      <c r="D115" s="192"/>
      <c r="E115" s="192"/>
      <c r="F115" s="158">
        <f>DATOS!$E$10</f>
        <v>2020</v>
      </c>
      <c r="G115" s="194">
        <v>0.25</v>
      </c>
      <c r="H115" s="192"/>
      <c r="I115" s="178"/>
      <c r="J115" s="166">
        <f t="shared" si="177"/>
        <v>0</v>
      </c>
      <c r="K115" s="160">
        <f t="shared" si="178"/>
        <v>0</v>
      </c>
      <c r="L115" s="160">
        <f t="shared" si="179"/>
        <v>0</v>
      </c>
      <c r="M115" s="160">
        <f t="shared" si="180"/>
        <v>0</v>
      </c>
      <c r="N115" s="160">
        <f t="shared" si="181"/>
        <v>0</v>
      </c>
      <c r="O115" s="195"/>
      <c r="P115" s="167">
        <f t="shared" si="182"/>
        <v>0</v>
      </c>
      <c r="Q115" s="168">
        <f t="shared" si="183"/>
        <v>1</v>
      </c>
      <c r="R115" s="160">
        <f t="shared" si="184"/>
        <v>0</v>
      </c>
      <c r="T115" s="40">
        <f t="shared" si="185"/>
        <v>0</v>
      </c>
      <c r="U115" s="42">
        <f t="shared" si="186"/>
        <v>1</v>
      </c>
      <c r="V115" s="160">
        <f t="shared" si="187"/>
        <v>0</v>
      </c>
      <c r="W115" s="167">
        <f t="shared" si="188"/>
        <v>0</v>
      </c>
      <c r="X115" s="168">
        <f t="shared" si="189"/>
        <v>1</v>
      </c>
      <c r="Y115" s="160">
        <f t="shared" si="190"/>
        <v>0</v>
      </c>
      <c r="Z115" s="167">
        <f t="shared" si="191"/>
        <v>0</v>
      </c>
      <c r="AA115" s="168">
        <f t="shared" si="192"/>
        <v>1</v>
      </c>
      <c r="AB115" s="160">
        <f t="shared" si="193"/>
        <v>0</v>
      </c>
      <c r="AC115" s="167">
        <f t="shared" si="194"/>
        <v>0</v>
      </c>
      <c r="AD115" s="168">
        <f t="shared" si="195"/>
        <v>1</v>
      </c>
      <c r="AE115" s="160">
        <f t="shared" si="196"/>
        <v>0</v>
      </c>
      <c r="AF115" s="167">
        <f t="shared" si="197"/>
        <v>0</v>
      </c>
      <c r="AG115" s="168">
        <f t="shared" si="198"/>
        <v>1</v>
      </c>
      <c r="AH115" s="160">
        <f t="shared" si="199"/>
        <v>0</v>
      </c>
      <c r="AI115" s="167">
        <f t="shared" si="200"/>
        <v>0</v>
      </c>
      <c r="AJ115" s="168">
        <f t="shared" si="201"/>
        <v>1</v>
      </c>
      <c r="AK115" s="160">
        <f t="shared" si="202"/>
        <v>0</v>
      </c>
      <c r="AL115" s="167">
        <f t="shared" si="203"/>
        <v>0</v>
      </c>
      <c r="AM115" s="168">
        <f t="shared" si="204"/>
        <v>1</v>
      </c>
      <c r="AN115" s="160">
        <f t="shared" si="205"/>
        <v>0</v>
      </c>
      <c r="AO115" s="167">
        <f t="shared" si="206"/>
        <v>0</v>
      </c>
      <c r="AP115" s="168">
        <f t="shared" si="207"/>
        <v>1</v>
      </c>
      <c r="AQ115" s="160">
        <f t="shared" si="208"/>
        <v>0</v>
      </c>
      <c r="AR115" s="167">
        <f t="shared" si="209"/>
        <v>0</v>
      </c>
      <c r="AS115" s="168">
        <f t="shared" si="210"/>
        <v>1</v>
      </c>
      <c r="AT115" s="160">
        <f t="shared" si="211"/>
        <v>0</v>
      </c>
      <c r="AU115" s="167">
        <f t="shared" si="212"/>
        <v>0</v>
      </c>
      <c r="AV115" s="168">
        <f t="shared" si="213"/>
        <v>1</v>
      </c>
      <c r="AW115" s="160">
        <f t="shared" si="214"/>
        <v>0</v>
      </c>
      <c r="AX115" s="167">
        <f t="shared" si="215"/>
        <v>0</v>
      </c>
      <c r="AY115" s="168">
        <f t="shared" si="216"/>
        <v>1</v>
      </c>
      <c r="AZ115" s="160">
        <f t="shared" si="176"/>
        <v>0</v>
      </c>
      <c r="BA115" s="167">
        <f t="shared" si="217"/>
        <v>0</v>
      </c>
      <c r="BB115" s="168">
        <f t="shared" si="218"/>
        <v>1</v>
      </c>
      <c r="BC115" s="160">
        <f t="shared" si="219"/>
        <v>0</v>
      </c>
    </row>
    <row r="116" spans="3:55" ht="17.45" customHeight="1" x14ac:dyDescent="0.2">
      <c r="C116" s="192"/>
      <c r="D116" s="192"/>
      <c r="E116" s="192"/>
      <c r="F116" s="158">
        <f>DATOS!$E$10</f>
        <v>2020</v>
      </c>
      <c r="G116" s="194">
        <v>0.25</v>
      </c>
      <c r="H116" s="192"/>
      <c r="I116" s="178"/>
      <c r="J116" s="166">
        <f t="shared" si="177"/>
        <v>0</v>
      </c>
      <c r="K116" s="160">
        <f t="shared" si="178"/>
        <v>0</v>
      </c>
      <c r="L116" s="160">
        <f t="shared" si="179"/>
        <v>0</v>
      </c>
      <c r="M116" s="160">
        <f t="shared" si="180"/>
        <v>0</v>
      </c>
      <c r="N116" s="160">
        <f t="shared" si="181"/>
        <v>0</v>
      </c>
      <c r="O116" s="195"/>
      <c r="P116" s="167">
        <f t="shared" si="182"/>
        <v>0</v>
      </c>
      <c r="Q116" s="168">
        <f t="shared" si="183"/>
        <v>1</v>
      </c>
      <c r="R116" s="160">
        <f t="shared" si="184"/>
        <v>0</v>
      </c>
      <c r="T116" s="40">
        <f t="shared" si="185"/>
        <v>0</v>
      </c>
      <c r="U116" s="42">
        <f t="shared" si="186"/>
        <v>1</v>
      </c>
      <c r="V116" s="160">
        <f t="shared" si="187"/>
        <v>0</v>
      </c>
      <c r="W116" s="167">
        <f t="shared" si="188"/>
        <v>0</v>
      </c>
      <c r="X116" s="168">
        <f t="shared" si="189"/>
        <v>1</v>
      </c>
      <c r="Y116" s="160">
        <f t="shared" si="190"/>
        <v>0</v>
      </c>
      <c r="Z116" s="167">
        <f t="shared" si="191"/>
        <v>0</v>
      </c>
      <c r="AA116" s="168">
        <f t="shared" si="192"/>
        <v>1</v>
      </c>
      <c r="AB116" s="160">
        <f t="shared" si="193"/>
        <v>0</v>
      </c>
      <c r="AC116" s="167">
        <f t="shared" si="194"/>
        <v>0</v>
      </c>
      <c r="AD116" s="168">
        <f t="shared" si="195"/>
        <v>1</v>
      </c>
      <c r="AE116" s="160">
        <f t="shared" si="196"/>
        <v>0</v>
      </c>
      <c r="AF116" s="167">
        <f t="shared" si="197"/>
        <v>0</v>
      </c>
      <c r="AG116" s="168">
        <f t="shared" si="198"/>
        <v>1</v>
      </c>
      <c r="AH116" s="160">
        <f t="shared" si="199"/>
        <v>0</v>
      </c>
      <c r="AI116" s="167">
        <f t="shared" si="200"/>
        <v>0</v>
      </c>
      <c r="AJ116" s="168">
        <f t="shared" si="201"/>
        <v>1</v>
      </c>
      <c r="AK116" s="160">
        <f t="shared" si="202"/>
        <v>0</v>
      </c>
      <c r="AL116" s="167">
        <f t="shared" si="203"/>
        <v>0</v>
      </c>
      <c r="AM116" s="168">
        <f t="shared" si="204"/>
        <v>1</v>
      </c>
      <c r="AN116" s="160">
        <f t="shared" si="205"/>
        <v>0</v>
      </c>
      <c r="AO116" s="167">
        <f t="shared" si="206"/>
        <v>0</v>
      </c>
      <c r="AP116" s="168">
        <f t="shared" si="207"/>
        <v>1</v>
      </c>
      <c r="AQ116" s="160">
        <f t="shared" si="208"/>
        <v>0</v>
      </c>
      <c r="AR116" s="167">
        <f t="shared" si="209"/>
        <v>0</v>
      </c>
      <c r="AS116" s="168">
        <f t="shared" si="210"/>
        <v>1</v>
      </c>
      <c r="AT116" s="160">
        <f t="shared" si="211"/>
        <v>0</v>
      </c>
      <c r="AU116" s="167">
        <f t="shared" si="212"/>
        <v>0</v>
      </c>
      <c r="AV116" s="168">
        <f t="shared" si="213"/>
        <v>1</v>
      </c>
      <c r="AW116" s="160">
        <f t="shared" si="214"/>
        <v>0</v>
      </c>
      <c r="AX116" s="167">
        <f t="shared" si="215"/>
        <v>0</v>
      </c>
      <c r="AY116" s="168">
        <f t="shared" si="216"/>
        <v>1</v>
      </c>
      <c r="AZ116" s="160">
        <f t="shared" si="176"/>
        <v>0</v>
      </c>
      <c r="BA116" s="167">
        <f t="shared" si="217"/>
        <v>0</v>
      </c>
      <c r="BB116" s="168">
        <f t="shared" si="218"/>
        <v>1</v>
      </c>
      <c r="BC116" s="160">
        <f t="shared" si="219"/>
        <v>0</v>
      </c>
    </row>
    <row r="117" spans="3:55" ht="17.45" customHeight="1" x14ac:dyDescent="0.2">
      <c r="C117" s="192"/>
      <c r="D117" s="192"/>
      <c r="E117" s="192"/>
      <c r="F117" s="158">
        <f>DATOS!$E$10</f>
        <v>2020</v>
      </c>
      <c r="G117" s="194">
        <v>0.25</v>
      </c>
      <c r="H117" s="192"/>
      <c r="I117" s="178"/>
      <c r="J117" s="166">
        <f t="shared" si="177"/>
        <v>0</v>
      </c>
      <c r="K117" s="160">
        <f t="shared" si="178"/>
        <v>0</v>
      </c>
      <c r="L117" s="160">
        <f t="shared" si="179"/>
        <v>0</v>
      </c>
      <c r="M117" s="160">
        <f t="shared" si="180"/>
        <v>0</v>
      </c>
      <c r="N117" s="160">
        <f t="shared" si="181"/>
        <v>0</v>
      </c>
      <c r="O117" s="195"/>
      <c r="P117" s="167">
        <f t="shared" si="182"/>
        <v>0</v>
      </c>
      <c r="Q117" s="168">
        <f t="shared" si="183"/>
        <v>1</v>
      </c>
      <c r="R117" s="160">
        <f t="shared" si="184"/>
        <v>0</v>
      </c>
      <c r="T117" s="40">
        <f t="shared" si="185"/>
        <v>0</v>
      </c>
      <c r="U117" s="42">
        <f t="shared" si="186"/>
        <v>1</v>
      </c>
      <c r="V117" s="160">
        <f t="shared" si="187"/>
        <v>0</v>
      </c>
      <c r="W117" s="167">
        <f t="shared" si="188"/>
        <v>0</v>
      </c>
      <c r="X117" s="168">
        <f t="shared" si="189"/>
        <v>1</v>
      </c>
      <c r="Y117" s="160">
        <f t="shared" si="190"/>
        <v>0</v>
      </c>
      <c r="Z117" s="167">
        <f t="shared" si="191"/>
        <v>0</v>
      </c>
      <c r="AA117" s="168">
        <f t="shared" si="192"/>
        <v>1</v>
      </c>
      <c r="AB117" s="160">
        <f t="shared" si="193"/>
        <v>0</v>
      </c>
      <c r="AC117" s="167">
        <f t="shared" si="194"/>
        <v>0</v>
      </c>
      <c r="AD117" s="168">
        <f t="shared" si="195"/>
        <v>1</v>
      </c>
      <c r="AE117" s="160">
        <f t="shared" si="196"/>
        <v>0</v>
      </c>
      <c r="AF117" s="167">
        <f t="shared" si="197"/>
        <v>0</v>
      </c>
      <c r="AG117" s="168">
        <f t="shared" si="198"/>
        <v>1</v>
      </c>
      <c r="AH117" s="160">
        <f t="shared" si="199"/>
        <v>0</v>
      </c>
      <c r="AI117" s="167">
        <f t="shared" si="200"/>
        <v>0</v>
      </c>
      <c r="AJ117" s="168">
        <f t="shared" si="201"/>
        <v>1</v>
      </c>
      <c r="AK117" s="160">
        <f t="shared" si="202"/>
        <v>0</v>
      </c>
      <c r="AL117" s="167">
        <f t="shared" si="203"/>
        <v>0</v>
      </c>
      <c r="AM117" s="168">
        <f t="shared" si="204"/>
        <v>1</v>
      </c>
      <c r="AN117" s="160">
        <f t="shared" si="205"/>
        <v>0</v>
      </c>
      <c r="AO117" s="167">
        <f t="shared" si="206"/>
        <v>0</v>
      </c>
      <c r="AP117" s="168">
        <f t="shared" si="207"/>
        <v>1</v>
      </c>
      <c r="AQ117" s="160">
        <f t="shared" si="208"/>
        <v>0</v>
      </c>
      <c r="AR117" s="167">
        <f t="shared" si="209"/>
        <v>0</v>
      </c>
      <c r="AS117" s="168">
        <f t="shared" si="210"/>
        <v>1</v>
      </c>
      <c r="AT117" s="160">
        <f t="shared" si="211"/>
        <v>0</v>
      </c>
      <c r="AU117" s="167">
        <f t="shared" si="212"/>
        <v>0</v>
      </c>
      <c r="AV117" s="168">
        <f t="shared" si="213"/>
        <v>1</v>
      </c>
      <c r="AW117" s="160">
        <f t="shared" si="214"/>
        <v>0</v>
      </c>
      <c r="AX117" s="167">
        <f t="shared" si="215"/>
        <v>0</v>
      </c>
      <c r="AY117" s="168">
        <f t="shared" si="216"/>
        <v>1</v>
      </c>
      <c r="AZ117" s="160">
        <f t="shared" si="176"/>
        <v>0</v>
      </c>
      <c r="BA117" s="167">
        <f t="shared" si="217"/>
        <v>0</v>
      </c>
      <c r="BB117" s="168">
        <f t="shared" si="218"/>
        <v>1</v>
      </c>
      <c r="BC117" s="160">
        <f t="shared" si="219"/>
        <v>0</v>
      </c>
    </row>
    <row r="118" spans="3:55" ht="17.45" customHeight="1" x14ac:dyDescent="0.2">
      <c r="C118" s="192"/>
      <c r="D118" s="192"/>
      <c r="E118" s="192"/>
      <c r="F118" s="158">
        <f>DATOS!$E$10</f>
        <v>2020</v>
      </c>
      <c r="G118" s="194">
        <v>0.25</v>
      </c>
      <c r="H118" s="192"/>
      <c r="I118" s="178"/>
      <c r="J118" s="166">
        <f t="shared" si="177"/>
        <v>0</v>
      </c>
      <c r="K118" s="160">
        <f t="shared" si="178"/>
        <v>0</v>
      </c>
      <c r="L118" s="160">
        <f t="shared" si="179"/>
        <v>0</v>
      </c>
      <c r="M118" s="160">
        <f t="shared" si="180"/>
        <v>0</v>
      </c>
      <c r="N118" s="160">
        <f t="shared" si="181"/>
        <v>0</v>
      </c>
      <c r="O118" s="195"/>
      <c r="P118" s="167">
        <f t="shared" si="182"/>
        <v>0</v>
      </c>
      <c r="Q118" s="168">
        <f t="shared" si="183"/>
        <v>1</v>
      </c>
      <c r="R118" s="160">
        <f t="shared" si="184"/>
        <v>0</v>
      </c>
      <c r="T118" s="40">
        <f t="shared" si="185"/>
        <v>0</v>
      </c>
      <c r="U118" s="42">
        <f t="shared" si="186"/>
        <v>1</v>
      </c>
      <c r="V118" s="160">
        <f t="shared" si="187"/>
        <v>0</v>
      </c>
      <c r="W118" s="167">
        <f t="shared" si="188"/>
        <v>0</v>
      </c>
      <c r="X118" s="168">
        <f t="shared" si="189"/>
        <v>1</v>
      </c>
      <c r="Y118" s="160">
        <f t="shared" si="190"/>
        <v>0</v>
      </c>
      <c r="Z118" s="167">
        <f t="shared" si="191"/>
        <v>0</v>
      </c>
      <c r="AA118" s="168">
        <f t="shared" si="192"/>
        <v>1</v>
      </c>
      <c r="AB118" s="160">
        <f t="shared" si="193"/>
        <v>0</v>
      </c>
      <c r="AC118" s="167">
        <f t="shared" si="194"/>
        <v>0</v>
      </c>
      <c r="AD118" s="168">
        <f t="shared" si="195"/>
        <v>1</v>
      </c>
      <c r="AE118" s="160">
        <f t="shared" si="196"/>
        <v>0</v>
      </c>
      <c r="AF118" s="167">
        <f t="shared" si="197"/>
        <v>0</v>
      </c>
      <c r="AG118" s="168">
        <f t="shared" si="198"/>
        <v>1</v>
      </c>
      <c r="AH118" s="160">
        <f t="shared" si="199"/>
        <v>0</v>
      </c>
      <c r="AI118" s="167">
        <f t="shared" si="200"/>
        <v>0</v>
      </c>
      <c r="AJ118" s="168">
        <f t="shared" si="201"/>
        <v>1</v>
      </c>
      <c r="AK118" s="160">
        <f t="shared" si="202"/>
        <v>0</v>
      </c>
      <c r="AL118" s="167">
        <f t="shared" si="203"/>
        <v>0</v>
      </c>
      <c r="AM118" s="168">
        <f t="shared" si="204"/>
        <v>1</v>
      </c>
      <c r="AN118" s="160">
        <f t="shared" si="205"/>
        <v>0</v>
      </c>
      <c r="AO118" s="167">
        <f t="shared" si="206"/>
        <v>0</v>
      </c>
      <c r="AP118" s="168">
        <f t="shared" si="207"/>
        <v>1</v>
      </c>
      <c r="AQ118" s="160">
        <f t="shared" si="208"/>
        <v>0</v>
      </c>
      <c r="AR118" s="167">
        <f t="shared" si="209"/>
        <v>0</v>
      </c>
      <c r="AS118" s="168">
        <f t="shared" si="210"/>
        <v>1</v>
      </c>
      <c r="AT118" s="160">
        <f t="shared" si="211"/>
        <v>0</v>
      </c>
      <c r="AU118" s="167">
        <f t="shared" si="212"/>
        <v>0</v>
      </c>
      <c r="AV118" s="168">
        <f t="shared" si="213"/>
        <v>1</v>
      </c>
      <c r="AW118" s="160">
        <f t="shared" si="214"/>
        <v>0</v>
      </c>
      <c r="AX118" s="167">
        <f t="shared" si="215"/>
        <v>0</v>
      </c>
      <c r="AY118" s="168">
        <f t="shared" si="216"/>
        <v>1</v>
      </c>
      <c r="AZ118" s="160">
        <f t="shared" si="176"/>
        <v>0</v>
      </c>
      <c r="BA118" s="167">
        <f t="shared" si="217"/>
        <v>0</v>
      </c>
      <c r="BB118" s="168">
        <f t="shared" si="218"/>
        <v>1</v>
      </c>
      <c r="BC118" s="160">
        <f t="shared" si="219"/>
        <v>0</v>
      </c>
    </row>
    <row r="119" spans="3:55" ht="17.45" customHeight="1" x14ac:dyDescent="0.2">
      <c r="C119" s="192"/>
      <c r="D119" s="192"/>
      <c r="E119" s="192"/>
      <c r="F119" s="158">
        <f>DATOS!$E$10</f>
        <v>2020</v>
      </c>
      <c r="G119" s="194">
        <v>0.25</v>
      </c>
      <c r="H119" s="192"/>
      <c r="I119" s="178"/>
      <c r="J119" s="166">
        <f t="shared" si="177"/>
        <v>0</v>
      </c>
      <c r="K119" s="160">
        <f t="shared" si="178"/>
        <v>0</v>
      </c>
      <c r="L119" s="160">
        <f t="shared" si="179"/>
        <v>0</v>
      </c>
      <c r="M119" s="160">
        <f t="shared" si="180"/>
        <v>0</v>
      </c>
      <c r="N119" s="160">
        <f t="shared" si="181"/>
        <v>0</v>
      </c>
      <c r="O119" s="195"/>
      <c r="P119" s="167">
        <f t="shared" si="182"/>
        <v>0</v>
      </c>
      <c r="Q119" s="168">
        <f t="shared" si="183"/>
        <v>1</v>
      </c>
      <c r="R119" s="160">
        <f t="shared" si="184"/>
        <v>0</v>
      </c>
      <c r="T119" s="40">
        <f t="shared" si="185"/>
        <v>0</v>
      </c>
      <c r="U119" s="42">
        <f t="shared" si="186"/>
        <v>1</v>
      </c>
      <c r="V119" s="160">
        <f t="shared" si="187"/>
        <v>0</v>
      </c>
      <c r="W119" s="167">
        <f t="shared" si="188"/>
        <v>0</v>
      </c>
      <c r="X119" s="168">
        <f t="shared" si="189"/>
        <v>1</v>
      </c>
      <c r="Y119" s="160">
        <f t="shared" si="190"/>
        <v>0</v>
      </c>
      <c r="Z119" s="167">
        <f t="shared" si="191"/>
        <v>0</v>
      </c>
      <c r="AA119" s="168">
        <f t="shared" si="192"/>
        <v>1</v>
      </c>
      <c r="AB119" s="160">
        <f t="shared" si="193"/>
        <v>0</v>
      </c>
      <c r="AC119" s="167">
        <f t="shared" si="194"/>
        <v>0</v>
      </c>
      <c r="AD119" s="168">
        <f t="shared" si="195"/>
        <v>1</v>
      </c>
      <c r="AE119" s="160">
        <f t="shared" si="196"/>
        <v>0</v>
      </c>
      <c r="AF119" s="167">
        <f t="shared" si="197"/>
        <v>0</v>
      </c>
      <c r="AG119" s="168">
        <f t="shared" si="198"/>
        <v>1</v>
      </c>
      <c r="AH119" s="160">
        <f t="shared" si="199"/>
        <v>0</v>
      </c>
      <c r="AI119" s="167">
        <f t="shared" si="200"/>
        <v>0</v>
      </c>
      <c r="AJ119" s="168">
        <f t="shared" si="201"/>
        <v>1</v>
      </c>
      <c r="AK119" s="160">
        <f t="shared" si="202"/>
        <v>0</v>
      </c>
      <c r="AL119" s="167">
        <f t="shared" si="203"/>
        <v>0</v>
      </c>
      <c r="AM119" s="168">
        <f t="shared" si="204"/>
        <v>1</v>
      </c>
      <c r="AN119" s="160">
        <f t="shared" si="205"/>
        <v>0</v>
      </c>
      <c r="AO119" s="167">
        <f t="shared" si="206"/>
        <v>0</v>
      </c>
      <c r="AP119" s="168">
        <f t="shared" si="207"/>
        <v>1</v>
      </c>
      <c r="AQ119" s="160">
        <f t="shared" si="208"/>
        <v>0</v>
      </c>
      <c r="AR119" s="167">
        <f t="shared" si="209"/>
        <v>0</v>
      </c>
      <c r="AS119" s="168">
        <f t="shared" si="210"/>
        <v>1</v>
      </c>
      <c r="AT119" s="160">
        <f t="shared" si="211"/>
        <v>0</v>
      </c>
      <c r="AU119" s="167">
        <f t="shared" si="212"/>
        <v>0</v>
      </c>
      <c r="AV119" s="168">
        <f t="shared" si="213"/>
        <v>1</v>
      </c>
      <c r="AW119" s="160">
        <f t="shared" si="214"/>
        <v>0</v>
      </c>
      <c r="AX119" s="167">
        <f t="shared" si="215"/>
        <v>0</v>
      </c>
      <c r="AY119" s="168">
        <f t="shared" si="216"/>
        <v>1</v>
      </c>
      <c r="AZ119" s="160">
        <f t="shared" si="176"/>
        <v>0</v>
      </c>
      <c r="BA119" s="167">
        <f t="shared" si="217"/>
        <v>0</v>
      </c>
      <c r="BB119" s="168">
        <f t="shared" si="218"/>
        <v>1</v>
      </c>
      <c r="BC119" s="160">
        <f t="shared" si="219"/>
        <v>0</v>
      </c>
    </row>
    <row r="120" spans="3:55" ht="17.45" customHeight="1" x14ac:dyDescent="0.2">
      <c r="C120" s="192"/>
      <c r="D120" s="192"/>
      <c r="E120" s="192"/>
      <c r="F120" s="158">
        <f>DATOS!$E$10</f>
        <v>2020</v>
      </c>
      <c r="G120" s="194">
        <v>0.25</v>
      </c>
      <c r="H120" s="192"/>
      <c r="I120" s="178"/>
      <c r="J120" s="166">
        <f t="shared" si="177"/>
        <v>0</v>
      </c>
      <c r="K120" s="160">
        <f t="shared" si="178"/>
        <v>0</v>
      </c>
      <c r="L120" s="160">
        <f t="shared" si="179"/>
        <v>0</v>
      </c>
      <c r="M120" s="160">
        <f t="shared" si="180"/>
        <v>0</v>
      </c>
      <c r="N120" s="160">
        <f t="shared" si="181"/>
        <v>0</v>
      </c>
      <c r="O120" s="195"/>
      <c r="P120" s="167">
        <f t="shared" si="182"/>
        <v>0</v>
      </c>
      <c r="Q120" s="168">
        <f t="shared" si="183"/>
        <v>1</v>
      </c>
      <c r="R120" s="160">
        <f t="shared" si="184"/>
        <v>0</v>
      </c>
      <c r="T120" s="40">
        <f t="shared" si="185"/>
        <v>0</v>
      </c>
      <c r="U120" s="42">
        <f t="shared" si="186"/>
        <v>1</v>
      </c>
      <c r="V120" s="160">
        <f t="shared" si="187"/>
        <v>0</v>
      </c>
      <c r="W120" s="167">
        <f t="shared" si="188"/>
        <v>0</v>
      </c>
      <c r="X120" s="168">
        <f t="shared" si="189"/>
        <v>1</v>
      </c>
      <c r="Y120" s="160">
        <f t="shared" si="190"/>
        <v>0</v>
      </c>
      <c r="Z120" s="167">
        <f t="shared" si="191"/>
        <v>0</v>
      </c>
      <c r="AA120" s="168">
        <f t="shared" si="192"/>
        <v>1</v>
      </c>
      <c r="AB120" s="160">
        <f t="shared" si="193"/>
        <v>0</v>
      </c>
      <c r="AC120" s="167">
        <f t="shared" si="194"/>
        <v>0</v>
      </c>
      <c r="AD120" s="168">
        <f t="shared" si="195"/>
        <v>1</v>
      </c>
      <c r="AE120" s="160">
        <f t="shared" si="196"/>
        <v>0</v>
      </c>
      <c r="AF120" s="167">
        <f t="shared" si="197"/>
        <v>0</v>
      </c>
      <c r="AG120" s="168">
        <f t="shared" si="198"/>
        <v>1</v>
      </c>
      <c r="AH120" s="160">
        <f t="shared" si="199"/>
        <v>0</v>
      </c>
      <c r="AI120" s="167">
        <f t="shared" si="200"/>
        <v>0</v>
      </c>
      <c r="AJ120" s="168">
        <f t="shared" si="201"/>
        <v>1</v>
      </c>
      <c r="AK120" s="160">
        <f t="shared" si="202"/>
        <v>0</v>
      </c>
      <c r="AL120" s="167">
        <f t="shared" si="203"/>
        <v>0</v>
      </c>
      <c r="AM120" s="168">
        <f t="shared" si="204"/>
        <v>1</v>
      </c>
      <c r="AN120" s="160">
        <f t="shared" si="205"/>
        <v>0</v>
      </c>
      <c r="AO120" s="167">
        <f t="shared" si="206"/>
        <v>0</v>
      </c>
      <c r="AP120" s="168">
        <f t="shared" si="207"/>
        <v>1</v>
      </c>
      <c r="AQ120" s="160">
        <f t="shared" si="208"/>
        <v>0</v>
      </c>
      <c r="AR120" s="167">
        <f t="shared" si="209"/>
        <v>0</v>
      </c>
      <c r="AS120" s="168">
        <f t="shared" si="210"/>
        <v>1</v>
      </c>
      <c r="AT120" s="160">
        <f t="shared" si="211"/>
        <v>0</v>
      </c>
      <c r="AU120" s="167">
        <f t="shared" si="212"/>
        <v>0</v>
      </c>
      <c r="AV120" s="168">
        <f t="shared" si="213"/>
        <v>1</v>
      </c>
      <c r="AW120" s="160">
        <f t="shared" si="214"/>
        <v>0</v>
      </c>
      <c r="AX120" s="167">
        <f t="shared" si="215"/>
        <v>0</v>
      </c>
      <c r="AY120" s="168">
        <f t="shared" si="216"/>
        <v>1</v>
      </c>
      <c r="AZ120" s="160">
        <f t="shared" si="176"/>
        <v>0</v>
      </c>
      <c r="BA120" s="167">
        <f t="shared" si="217"/>
        <v>0</v>
      </c>
      <c r="BB120" s="168">
        <f t="shared" si="218"/>
        <v>1</v>
      </c>
      <c r="BC120" s="160">
        <f t="shared" si="219"/>
        <v>0</v>
      </c>
    </row>
    <row r="121" spans="3:55" ht="17.45" customHeight="1" x14ac:dyDescent="0.2">
      <c r="C121" s="192"/>
      <c r="D121" s="192"/>
      <c r="E121" s="192"/>
      <c r="F121" s="158">
        <f>DATOS!$E$10</f>
        <v>2020</v>
      </c>
      <c r="G121" s="194">
        <v>0.25</v>
      </c>
      <c r="H121" s="192"/>
      <c r="I121" s="178"/>
      <c r="J121" s="166">
        <f t="shared" si="177"/>
        <v>0</v>
      </c>
      <c r="K121" s="160">
        <f t="shared" si="178"/>
        <v>0</v>
      </c>
      <c r="L121" s="160">
        <f t="shared" si="179"/>
        <v>0</v>
      </c>
      <c r="M121" s="160">
        <f t="shared" si="180"/>
        <v>0</v>
      </c>
      <c r="N121" s="160">
        <f t="shared" si="181"/>
        <v>0</v>
      </c>
      <c r="O121" s="195"/>
      <c r="P121" s="167">
        <f t="shared" si="182"/>
        <v>0</v>
      </c>
      <c r="Q121" s="168">
        <f t="shared" si="183"/>
        <v>1</v>
      </c>
      <c r="R121" s="160">
        <f t="shared" si="184"/>
        <v>0</v>
      </c>
      <c r="T121" s="40">
        <f t="shared" si="185"/>
        <v>0</v>
      </c>
      <c r="U121" s="42">
        <f t="shared" si="186"/>
        <v>1</v>
      </c>
      <c r="V121" s="160">
        <f t="shared" si="187"/>
        <v>0</v>
      </c>
      <c r="W121" s="167">
        <f t="shared" si="188"/>
        <v>0</v>
      </c>
      <c r="X121" s="168">
        <f t="shared" si="189"/>
        <v>1</v>
      </c>
      <c r="Y121" s="160">
        <f t="shared" si="190"/>
        <v>0</v>
      </c>
      <c r="Z121" s="167">
        <f t="shared" si="191"/>
        <v>0</v>
      </c>
      <c r="AA121" s="168">
        <f t="shared" si="192"/>
        <v>1</v>
      </c>
      <c r="AB121" s="160">
        <f t="shared" si="193"/>
        <v>0</v>
      </c>
      <c r="AC121" s="167">
        <f t="shared" si="194"/>
        <v>0</v>
      </c>
      <c r="AD121" s="168">
        <f t="shared" si="195"/>
        <v>1</v>
      </c>
      <c r="AE121" s="160">
        <f t="shared" si="196"/>
        <v>0</v>
      </c>
      <c r="AF121" s="167">
        <f t="shared" si="197"/>
        <v>0</v>
      </c>
      <c r="AG121" s="168">
        <f t="shared" si="198"/>
        <v>1</v>
      </c>
      <c r="AH121" s="160">
        <f t="shared" si="199"/>
        <v>0</v>
      </c>
      <c r="AI121" s="167">
        <f t="shared" si="200"/>
        <v>0</v>
      </c>
      <c r="AJ121" s="168">
        <f t="shared" si="201"/>
        <v>1</v>
      </c>
      <c r="AK121" s="160">
        <f t="shared" si="202"/>
        <v>0</v>
      </c>
      <c r="AL121" s="167">
        <f t="shared" si="203"/>
        <v>0</v>
      </c>
      <c r="AM121" s="168">
        <f t="shared" si="204"/>
        <v>1</v>
      </c>
      <c r="AN121" s="160">
        <f t="shared" si="205"/>
        <v>0</v>
      </c>
      <c r="AO121" s="167">
        <f t="shared" si="206"/>
        <v>0</v>
      </c>
      <c r="AP121" s="168">
        <f t="shared" si="207"/>
        <v>1</v>
      </c>
      <c r="AQ121" s="160">
        <f t="shared" si="208"/>
        <v>0</v>
      </c>
      <c r="AR121" s="167">
        <f t="shared" si="209"/>
        <v>0</v>
      </c>
      <c r="AS121" s="168">
        <f t="shared" si="210"/>
        <v>1</v>
      </c>
      <c r="AT121" s="160">
        <f t="shared" si="211"/>
        <v>0</v>
      </c>
      <c r="AU121" s="167">
        <f t="shared" si="212"/>
        <v>0</v>
      </c>
      <c r="AV121" s="168">
        <f t="shared" si="213"/>
        <v>1</v>
      </c>
      <c r="AW121" s="160">
        <f t="shared" si="214"/>
        <v>0</v>
      </c>
      <c r="AX121" s="167">
        <f t="shared" si="215"/>
        <v>0</v>
      </c>
      <c r="AY121" s="168">
        <f t="shared" si="216"/>
        <v>1</v>
      </c>
      <c r="AZ121" s="160">
        <f t="shared" si="176"/>
        <v>0</v>
      </c>
      <c r="BA121" s="167">
        <f t="shared" si="217"/>
        <v>0</v>
      </c>
      <c r="BB121" s="168">
        <f t="shared" si="218"/>
        <v>1</v>
      </c>
      <c r="BC121" s="160">
        <f t="shared" si="219"/>
        <v>0</v>
      </c>
    </row>
    <row r="122" spans="3:55" ht="17.45" customHeight="1" x14ac:dyDescent="0.2">
      <c r="C122" s="192"/>
      <c r="D122" s="192"/>
      <c r="E122" s="192"/>
      <c r="F122" s="158">
        <f>DATOS!$E$10</f>
        <v>2020</v>
      </c>
      <c r="G122" s="194">
        <v>0.25</v>
      </c>
      <c r="H122" s="192"/>
      <c r="I122" s="178"/>
      <c r="J122" s="166">
        <f t="shared" si="177"/>
        <v>0</v>
      </c>
      <c r="K122" s="160">
        <f t="shared" si="178"/>
        <v>0</v>
      </c>
      <c r="L122" s="160">
        <f t="shared" si="179"/>
        <v>0</v>
      </c>
      <c r="M122" s="160">
        <f t="shared" si="180"/>
        <v>0</v>
      </c>
      <c r="N122" s="160">
        <f t="shared" si="181"/>
        <v>0</v>
      </c>
      <c r="O122" s="195"/>
      <c r="P122" s="167">
        <f t="shared" si="182"/>
        <v>0</v>
      </c>
      <c r="Q122" s="168">
        <f t="shared" si="183"/>
        <v>1</v>
      </c>
      <c r="R122" s="160">
        <f t="shared" si="184"/>
        <v>0</v>
      </c>
      <c r="T122" s="40">
        <f t="shared" si="185"/>
        <v>0</v>
      </c>
      <c r="U122" s="42">
        <f t="shared" si="186"/>
        <v>1</v>
      </c>
      <c r="V122" s="160">
        <f t="shared" si="187"/>
        <v>0</v>
      </c>
      <c r="W122" s="167">
        <f t="shared" si="188"/>
        <v>0</v>
      </c>
      <c r="X122" s="168">
        <f t="shared" si="189"/>
        <v>1</v>
      </c>
      <c r="Y122" s="160">
        <f t="shared" si="190"/>
        <v>0</v>
      </c>
      <c r="Z122" s="167">
        <f t="shared" si="191"/>
        <v>0</v>
      </c>
      <c r="AA122" s="168">
        <f t="shared" si="192"/>
        <v>1</v>
      </c>
      <c r="AB122" s="160">
        <f t="shared" si="193"/>
        <v>0</v>
      </c>
      <c r="AC122" s="167">
        <f t="shared" si="194"/>
        <v>0</v>
      </c>
      <c r="AD122" s="168">
        <f t="shared" si="195"/>
        <v>1</v>
      </c>
      <c r="AE122" s="160">
        <f t="shared" si="196"/>
        <v>0</v>
      </c>
      <c r="AF122" s="167">
        <f t="shared" si="197"/>
        <v>0</v>
      </c>
      <c r="AG122" s="168">
        <f t="shared" si="198"/>
        <v>1</v>
      </c>
      <c r="AH122" s="160">
        <f t="shared" si="199"/>
        <v>0</v>
      </c>
      <c r="AI122" s="167">
        <f t="shared" si="200"/>
        <v>0</v>
      </c>
      <c r="AJ122" s="168">
        <f t="shared" si="201"/>
        <v>1</v>
      </c>
      <c r="AK122" s="160">
        <f t="shared" si="202"/>
        <v>0</v>
      </c>
      <c r="AL122" s="167">
        <f t="shared" si="203"/>
        <v>0</v>
      </c>
      <c r="AM122" s="168">
        <f t="shared" si="204"/>
        <v>1</v>
      </c>
      <c r="AN122" s="160">
        <f t="shared" si="205"/>
        <v>0</v>
      </c>
      <c r="AO122" s="167">
        <f t="shared" si="206"/>
        <v>0</v>
      </c>
      <c r="AP122" s="168">
        <f t="shared" si="207"/>
        <v>1</v>
      </c>
      <c r="AQ122" s="160">
        <f t="shared" si="208"/>
        <v>0</v>
      </c>
      <c r="AR122" s="167">
        <f t="shared" si="209"/>
        <v>0</v>
      </c>
      <c r="AS122" s="168">
        <f t="shared" si="210"/>
        <v>1</v>
      </c>
      <c r="AT122" s="160">
        <f t="shared" si="211"/>
        <v>0</v>
      </c>
      <c r="AU122" s="167">
        <f t="shared" si="212"/>
        <v>0</v>
      </c>
      <c r="AV122" s="168">
        <f t="shared" si="213"/>
        <v>1</v>
      </c>
      <c r="AW122" s="160">
        <f t="shared" si="214"/>
        <v>0</v>
      </c>
      <c r="AX122" s="167">
        <f t="shared" si="215"/>
        <v>0</v>
      </c>
      <c r="AY122" s="168">
        <f t="shared" si="216"/>
        <v>1</v>
      </c>
      <c r="AZ122" s="160">
        <f t="shared" si="176"/>
        <v>0</v>
      </c>
      <c r="BA122" s="167">
        <f t="shared" si="217"/>
        <v>0</v>
      </c>
      <c r="BB122" s="168">
        <f t="shared" si="218"/>
        <v>1</v>
      </c>
      <c r="BC122" s="160">
        <f t="shared" si="219"/>
        <v>0</v>
      </c>
    </row>
    <row r="123" spans="3:55" ht="17.45" customHeight="1" x14ac:dyDescent="0.2">
      <c r="C123" s="192"/>
      <c r="D123" s="192"/>
      <c r="E123" s="192"/>
      <c r="F123" s="158">
        <f>DATOS!$E$10</f>
        <v>2020</v>
      </c>
      <c r="G123" s="194">
        <v>0.25</v>
      </c>
      <c r="H123" s="192"/>
      <c r="I123" s="178"/>
      <c r="J123" s="166">
        <f t="shared" si="177"/>
        <v>0</v>
      </c>
      <c r="K123" s="160">
        <f t="shared" si="178"/>
        <v>0</v>
      </c>
      <c r="L123" s="160">
        <f t="shared" si="179"/>
        <v>0</v>
      </c>
      <c r="M123" s="160">
        <f t="shared" si="180"/>
        <v>0</v>
      </c>
      <c r="N123" s="160">
        <f t="shared" si="181"/>
        <v>0</v>
      </c>
      <c r="O123" s="195"/>
      <c r="P123" s="167">
        <f t="shared" si="182"/>
        <v>0</v>
      </c>
      <c r="Q123" s="168">
        <f t="shared" si="183"/>
        <v>1</v>
      </c>
      <c r="R123" s="160">
        <f t="shared" si="184"/>
        <v>0</v>
      </c>
      <c r="T123" s="40">
        <f t="shared" si="185"/>
        <v>0</v>
      </c>
      <c r="U123" s="42">
        <f t="shared" si="186"/>
        <v>1</v>
      </c>
      <c r="V123" s="160">
        <f t="shared" si="187"/>
        <v>0</v>
      </c>
      <c r="W123" s="167">
        <f t="shared" si="188"/>
        <v>0</v>
      </c>
      <c r="X123" s="168">
        <f t="shared" si="189"/>
        <v>1</v>
      </c>
      <c r="Y123" s="160">
        <f t="shared" si="190"/>
        <v>0</v>
      </c>
      <c r="Z123" s="167">
        <f t="shared" si="191"/>
        <v>0</v>
      </c>
      <c r="AA123" s="168">
        <f t="shared" si="192"/>
        <v>1</v>
      </c>
      <c r="AB123" s="160">
        <f t="shared" si="193"/>
        <v>0</v>
      </c>
      <c r="AC123" s="167">
        <f t="shared" si="194"/>
        <v>0</v>
      </c>
      <c r="AD123" s="168">
        <f t="shared" si="195"/>
        <v>1</v>
      </c>
      <c r="AE123" s="160">
        <f t="shared" si="196"/>
        <v>0</v>
      </c>
      <c r="AF123" s="167">
        <f t="shared" si="197"/>
        <v>0</v>
      </c>
      <c r="AG123" s="168">
        <f t="shared" si="198"/>
        <v>1</v>
      </c>
      <c r="AH123" s="160">
        <f t="shared" si="199"/>
        <v>0</v>
      </c>
      <c r="AI123" s="167">
        <f t="shared" si="200"/>
        <v>0</v>
      </c>
      <c r="AJ123" s="168">
        <f t="shared" si="201"/>
        <v>1</v>
      </c>
      <c r="AK123" s="160">
        <f t="shared" si="202"/>
        <v>0</v>
      </c>
      <c r="AL123" s="167">
        <f t="shared" si="203"/>
        <v>0</v>
      </c>
      <c r="AM123" s="168">
        <f t="shared" si="204"/>
        <v>1</v>
      </c>
      <c r="AN123" s="160">
        <f t="shared" si="205"/>
        <v>0</v>
      </c>
      <c r="AO123" s="167">
        <f t="shared" si="206"/>
        <v>0</v>
      </c>
      <c r="AP123" s="168">
        <f t="shared" si="207"/>
        <v>1</v>
      </c>
      <c r="AQ123" s="160">
        <f t="shared" si="208"/>
        <v>0</v>
      </c>
      <c r="AR123" s="167">
        <f t="shared" si="209"/>
        <v>0</v>
      </c>
      <c r="AS123" s="168">
        <f t="shared" si="210"/>
        <v>1</v>
      </c>
      <c r="AT123" s="160">
        <f t="shared" si="211"/>
        <v>0</v>
      </c>
      <c r="AU123" s="167">
        <f t="shared" si="212"/>
        <v>0</v>
      </c>
      <c r="AV123" s="168">
        <f t="shared" si="213"/>
        <v>1</v>
      </c>
      <c r="AW123" s="160">
        <f t="shared" si="214"/>
        <v>0</v>
      </c>
      <c r="AX123" s="167">
        <f t="shared" si="215"/>
        <v>0</v>
      </c>
      <c r="AY123" s="168">
        <f t="shared" si="216"/>
        <v>1</v>
      </c>
      <c r="AZ123" s="160">
        <f t="shared" si="176"/>
        <v>0</v>
      </c>
      <c r="BA123" s="167">
        <f t="shared" si="217"/>
        <v>0</v>
      </c>
      <c r="BB123" s="168">
        <f t="shared" si="218"/>
        <v>1</v>
      </c>
      <c r="BC123" s="160">
        <f t="shared" si="219"/>
        <v>0</v>
      </c>
    </row>
    <row r="124" spans="3:55" ht="17.45" customHeight="1" x14ac:dyDescent="0.2">
      <c r="C124" s="192"/>
      <c r="D124" s="192"/>
      <c r="E124" s="192"/>
      <c r="F124" s="158">
        <f>DATOS!$E$10</f>
        <v>2020</v>
      </c>
      <c r="G124" s="194">
        <v>0.25</v>
      </c>
      <c r="H124" s="192"/>
      <c r="I124" s="178"/>
      <c r="J124" s="166">
        <f t="shared" si="177"/>
        <v>0</v>
      </c>
      <c r="K124" s="160">
        <f t="shared" si="178"/>
        <v>0</v>
      </c>
      <c r="L124" s="160">
        <f t="shared" si="179"/>
        <v>0</v>
      </c>
      <c r="M124" s="160">
        <f t="shared" si="180"/>
        <v>0</v>
      </c>
      <c r="N124" s="160">
        <f t="shared" si="181"/>
        <v>0</v>
      </c>
      <c r="O124" s="195"/>
      <c r="P124" s="167">
        <f t="shared" si="182"/>
        <v>0</v>
      </c>
      <c r="Q124" s="168">
        <f t="shared" si="183"/>
        <v>1</v>
      </c>
      <c r="R124" s="160">
        <f t="shared" si="184"/>
        <v>0</v>
      </c>
      <c r="T124" s="40">
        <f t="shared" si="185"/>
        <v>0</v>
      </c>
      <c r="U124" s="42">
        <f t="shared" si="186"/>
        <v>1</v>
      </c>
      <c r="V124" s="160">
        <f t="shared" si="187"/>
        <v>0</v>
      </c>
      <c r="W124" s="167">
        <f t="shared" si="188"/>
        <v>0</v>
      </c>
      <c r="X124" s="168">
        <f t="shared" si="189"/>
        <v>1</v>
      </c>
      <c r="Y124" s="160">
        <f t="shared" si="190"/>
        <v>0</v>
      </c>
      <c r="Z124" s="167">
        <f t="shared" si="191"/>
        <v>0</v>
      </c>
      <c r="AA124" s="168">
        <f t="shared" si="192"/>
        <v>1</v>
      </c>
      <c r="AB124" s="160">
        <f t="shared" si="193"/>
        <v>0</v>
      </c>
      <c r="AC124" s="167">
        <f t="shared" si="194"/>
        <v>0</v>
      </c>
      <c r="AD124" s="168">
        <f t="shared" si="195"/>
        <v>1</v>
      </c>
      <c r="AE124" s="160">
        <f t="shared" si="196"/>
        <v>0</v>
      </c>
      <c r="AF124" s="167">
        <f t="shared" si="197"/>
        <v>0</v>
      </c>
      <c r="AG124" s="168">
        <f t="shared" si="198"/>
        <v>1</v>
      </c>
      <c r="AH124" s="160">
        <f t="shared" si="199"/>
        <v>0</v>
      </c>
      <c r="AI124" s="167">
        <f t="shared" si="200"/>
        <v>0</v>
      </c>
      <c r="AJ124" s="168">
        <f t="shared" si="201"/>
        <v>1</v>
      </c>
      <c r="AK124" s="160">
        <f t="shared" si="202"/>
        <v>0</v>
      </c>
      <c r="AL124" s="167">
        <f t="shared" si="203"/>
        <v>0</v>
      </c>
      <c r="AM124" s="168">
        <f t="shared" si="204"/>
        <v>1</v>
      </c>
      <c r="AN124" s="160">
        <f t="shared" si="205"/>
        <v>0</v>
      </c>
      <c r="AO124" s="167">
        <f t="shared" si="206"/>
        <v>0</v>
      </c>
      <c r="AP124" s="168">
        <f t="shared" si="207"/>
        <v>1</v>
      </c>
      <c r="AQ124" s="160">
        <f t="shared" si="208"/>
        <v>0</v>
      </c>
      <c r="AR124" s="167">
        <f t="shared" si="209"/>
        <v>0</v>
      </c>
      <c r="AS124" s="168">
        <f t="shared" si="210"/>
        <v>1</v>
      </c>
      <c r="AT124" s="160">
        <f t="shared" si="211"/>
        <v>0</v>
      </c>
      <c r="AU124" s="167">
        <f t="shared" si="212"/>
        <v>0</v>
      </c>
      <c r="AV124" s="168">
        <f t="shared" si="213"/>
        <v>1</v>
      </c>
      <c r="AW124" s="160">
        <f t="shared" si="214"/>
        <v>0</v>
      </c>
      <c r="AX124" s="167">
        <f t="shared" si="215"/>
        <v>0</v>
      </c>
      <c r="AY124" s="168">
        <f t="shared" si="216"/>
        <v>1</v>
      </c>
      <c r="AZ124" s="160">
        <f t="shared" si="176"/>
        <v>0</v>
      </c>
      <c r="BA124" s="167">
        <f t="shared" si="217"/>
        <v>0</v>
      </c>
      <c r="BB124" s="168">
        <f t="shared" si="218"/>
        <v>1</v>
      </c>
      <c r="BC124" s="160">
        <f t="shared" si="219"/>
        <v>0</v>
      </c>
    </row>
    <row r="125" spans="3:55" ht="17.45" customHeight="1" x14ac:dyDescent="0.2">
      <c r="C125" s="192"/>
      <c r="D125" s="192"/>
      <c r="E125" s="192"/>
      <c r="F125" s="158">
        <f>DATOS!$E$10</f>
        <v>2020</v>
      </c>
      <c r="G125" s="194">
        <v>0.25</v>
      </c>
      <c r="H125" s="192"/>
      <c r="I125" s="178"/>
      <c r="J125" s="166">
        <f t="shared" si="177"/>
        <v>0</v>
      </c>
      <c r="K125" s="160">
        <f t="shared" si="178"/>
        <v>0</v>
      </c>
      <c r="L125" s="160">
        <f t="shared" si="179"/>
        <v>0</v>
      </c>
      <c r="M125" s="160">
        <f t="shared" si="180"/>
        <v>0</v>
      </c>
      <c r="N125" s="160">
        <f t="shared" si="181"/>
        <v>0</v>
      </c>
      <c r="O125" s="195"/>
      <c r="P125" s="167">
        <f t="shared" si="182"/>
        <v>0</v>
      </c>
      <c r="Q125" s="168">
        <f t="shared" si="183"/>
        <v>1</v>
      </c>
      <c r="R125" s="160">
        <f t="shared" si="184"/>
        <v>0</v>
      </c>
      <c r="T125" s="40">
        <f t="shared" si="185"/>
        <v>0</v>
      </c>
      <c r="U125" s="42">
        <f t="shared" si="186"/>
        <v>1</v>
      </c>
      <c r="V125" s="160">
        <f t="shared" si="187"/>
        <v>0</v>
      </c>
      <c r="W125" s="167">
        <f t="shared" si="188"/>
        <v>0</v>
      </c>
      <c r="X125" s="168">
        <f t="shared" si="189"/>
        <v>1</v>
      </c>
      <c r="Y125" s="160">
        <f t="shared" si="190"/>
        <v>0</v>
      </c>
      <c r="Z125" s="167">
        <f t="shared" si="191"/>
        <v>0</v>
      </c>
      <c r="AA125" s="168">
        <f t="shared" si="192"/>
        <v>1</v>
      </c>
      <c r="AB125" s="160">
        <f t="shared" si="193"/>
        <v>0</v>
      </c>
      <c r="AC125" s="167">
        <f t="shared" si="194"/>
        <v>0</v>
      </c>
      <c r="AD125" s="168">
        <f t="shared" si="195"/>
        <v>1</v>
      </c>
      <c r="AE125" s="160">
        <f t="shared" si="196"/>
        <v>0</v>
      </c>
      <c r="AF125" s="167">
        <f t="shared" si="197"/>
        <v>0</v>
      </c>
      <c r="AG125" s="168">
        <f t="shared" si="198"/>
        <v>1</v>
      </c>
      <c r="AH125" s="160">
        <f t="shared" si="199"/>
        <v>0</v>
      </c>
      <c r="AI125" s="167">
        <f t="shared" si="200"/>
        <v>0</v>
      </c>
      <c r="AJ125" s="168">
        <f t="shared" si="201"/>
        <v>1</v>
      </c>
      <c r="AK125" s="160">
        <f t="shared" si="202"/>
        <v>0</v>
      </c>
      <c r="AL125" s="167">
        <f t="shared" si="203"/>
        <v>0</v>
      </c>
      <c r="AM125" s="168">
        <f t="shared" si="204"/>
        <v>1</v>
      </c>
      <c r="AN125" s="160">
        <f t="shared" si="205"/>
        <v>0</v>
      </c>
      <c r="AO125" s="167">
        <f t="shared" si="206"/>
        <v>0</v>
      </c>
      <c r="AP125" s="168">
        <f t="shared" si="207"/>
        <v>1</v>
      </c>
      <c r="AQ125" s="160">
        <f t="shared" si="208"/>
        <v>0</v>
      </c>
      <c r="AR125" s="167">
        <f t="shared" si="209"/>
        <v>0</v>
      </c>
      <c r="AS125" s="168">
        <f t="shared" si="210"/>
        <v>1</v>
      </c>
      <c r="AT125" s="160">
        <f t="shared" si="211"/>
        <v>0</v>
      </c>
      <c r="AU125" s="167">
        <f t="shared" si="212"/>
        <v>0</v>
      </c>
      <c r="AV125" s="168">
        <f t="shared" si="213"/>
        <v>1</v>
      </c>
      <c r="AW125" s="160">
        <f t="shared" si="214"/>
        <v>0</v>
      </c>
      <c r="AX125" s="167">
        <f t="shared" si="215"/>
        <v>0</v>
      </c>
      <c r="AY125" s="168">
        <f t="shared" si="216"/>
        <v>1</v>
      </c>
      <c r="AZ125" s="160">
        <f t="shared" si="176"/>
        <v>0</v>
      </c>
      <c r="BA125" s="167">
        <f t="shared" si="217"/>
        <v>0</v>
      </c>
      <c r="BB125" s="168">
        <f t="shared" si="218"/>
        <v>1</v>
      </c>
      <c r="BC125" s="160">
        <f t="shared" si="219"/>
        <v>0</v>
      </c>
    </row>
    <row r="126" spans="3:55" ht="17.45" customHeight="1" x14ac:dyDescent="0.2">
      <c r="C126" s="192"/>
      <c r="D126" s="192"/>
      <c r="E126" s="192"/>
      <c r="F126" s="158">
        <f>DATOS!$E$10</f>
        <v>2020</v>
      </c>
      <c r="G126" s="194">
        <v>0.25</v>
      </c>
      <c r="H126" s="192"/>
      <c r="I126" s="178"/>
      <c r="J126" s="166">
        <f t="shared" si="177"/>
        <v>0</v>
      </c>
      <c r="K126" s="160">
        <f t="shared" si="178"/>
        <v>0</v>
      </c>
      <c r="L126" s="160">
        <f t="shared" si="179"/>
        <v>0</v>
      </c>
      <c r="M126" s="160">
        <f t="shared" si="180"/>
        <v>0</v>
      </c>
      <c r="N126" s="160">
        <f t="shared" si="181"/>
        <v>0</v>
      </c>
      <c r="O126" s="195"/>
      <c r="P126" s="167">
        <f t="shared" si="182"/>
        <v>0</v>
      </c>
      <c r="Q126" s="168">
        <f t="shared" si="183"/>
        <v>1</v>
      </c>
      <c r="R126" s="160">
        <f t="shared" si="184"/>
        <v>0</v>
      </c>
      <c r="T126" s="40">
        <f t="shared" si="185"/>
        <v>0</v>
      </c>
      <c r="U126" s="42">
        <f t="shared" si="186"/>
        <v>1</v>
      </c>
      <c r="V126" s="160">
        <f t="shared" si="187"/>
        <v>0</v>
      </c>
      <c r="W126" s="167">
        <f t="shared" si="188"/>
        <v>0</v>
      </c>
      <c r="X126" s="168">
        <f t="shared" si="189"/>
        <v>1</v>
      </c>
      <c r="Y126" s="160">
        <f t="shared" si="190"/>
        <v>0</v>
      </c>
      <c r="Z126" s="167">
        <f t="shared" si="191"/>
        <v>0</v>
      </c>
      <c r="AA126" s="168">
        <f t="shared" si="192"/>
        <v>1</v>
      </c>
      <c r="AB126" s="160">
        <f t="shared" si="193"/>
        <v>0</v>
      </c>
      <c r="AC126" s="167">
        <f t="shared" si="194"/>
        <v>0</v>
      </c>
      <c r="AD126" s="168">
        <f t="shared" si="195"/>
        <v>1</v>
      </c>
      <c r="AE126" s="160">
        <f t="shared" si="196"/>
        <v>0</v>
      </c>
      <c r="AF126" s="167">
        <f t="shared" si="197"/>
        <v>0</v>
      </c>
      <c r="AG126" s="168">
        <f t="shared" si="198"/>
        <v>1</v>
      </c>
      <c r="AH126" s="160">
        <f t="shared" si="199"/>
        <v>0</v>
      </c>
      <c r="AI126" s="167">
        <f t="shared" si="200"/>
        <v>0</v>
      </c>
      <c r="AJ126" s="168">
        <f t="shared" si="201"/>
        <v>1</v>
      </c>
      <c r="AK126" s="160">
        <f t="shared" si="202"/>
        <v>0</v>
      </c>
      <c r="AL126" s="167">
        <f t="shared" si="203"/>
        <v>0</v>
      </c>
      <c r="AM126" s="168">
        <f t="shared" si="204"/>
        <v>1</v>
      </c>
      <c r="AN126" s="160">
        <f t="shared" si="205"/>
        <v>0</v>
      </c>
      <c r="AO126" s="167">
        <f t="shared" si="206"/>
        <v>0</v>
      </c>
      <c r="AP126" s="168">
        <f t="shared" si="207"/>
        <v>1</v>
      </c>
      <c r="AQ126" s="160">
        <f t="shared" si="208"/>
        <v>0</v>
      </c>
      <c r="AR126" s="167">
        <f t="shared" si="209"/>
        <v>0</v>
      </c>
      <c r="AS126" s="168">
        <f t="shared" si="210"/>
        <v>1</v>
      </c>
      <c r="AT126" s="160">
        <f t="shared" si="211"/>
        <v>0</v>
      </c>
      <c r="AU126" s="167">
        <f t="shared" si="212"/>
        <v>0</v>
      </c>
      <c r="AV126" s="168">
        <f t="shared" si="213"/>
        <v>1</v>
      </c>
      <c r="AW126" s="160">
        <f t="shared" si="214"/>
        <v>0</v>
      </c>
      <c r="AX126" s="167">
        <f t="shared" si="215"/>
        <v>0</v>
      </c>
      <c r="AY126" s="168">
        <f t="shared" si="216"/>
        <v>1</v>
      </c>
      <c r="AZ126" s="160">
        <f t="shared" si="176"/>
        <v>0</v>
      </c>
      <c r="BA126" s="167">
        <f t="shared" si="217"/>
        <v>0</v>
      </c>
      <c r="BB126" s="168">
        <f t="shared" si="218"/>
        <v>1</v>
      </c>
      <c r="BC126" s="160">
        <f t="shared" si="219"/>
        <v>0</v>
      </c>
    </row>
    <row r="127" spans="3:55" ht="17.45" customHeight="1" x14ac:dyDescent="0.2">
      <c r="C127" s="192"/>
      <c r="D127" s="192"/>
      <c r="E127" s="192"/>
      <c r="F127" s="158">
        <f>DATOS!$E$10</f>
        <v>2020</v>
      </c>
      <c r="G127" s="194">
        <v>0.25</v>
      </c>
      <c r="H127" s="192"/>
      <c r="I127" s="178"/>
      <c r="J127" s="166">
        <f t="shared" si="177"/>
        <v>0</v>
      </c>
      <c r="K127" s="160">
        <f t="shared" si="178"/>
        <v>0</v>
      </c>
      <c r="L127" s="160">
        <f t="shared" si="179"/>
        <v>0</v>
      </c>
      <c r="M127" s="160">
        <f t="shared" si="180"/>
        <v>0</v>
      </c>
      <c r="N127" s="160">
        <f t="shared" si="181"/>
        <v>0</v>
      </c>
      <c r="O127" s="195"/>
      <c r="P127" s="167">
        <f t="shared" si="182"/>
        <v>0</v>
      </c>
      <c r="Q127" s="168">
        <f t="shared" si="183"/>
        <v>1</v>
      </c>
      <c r="R127" s="160">
        <f t="shared" si="184"/>
        <v>0</v>
      </c>
      <c r="T127" s="40">
        <f t="shared" si="185"/>
        <v>0</v>
      </c>
      <c r="U127" s="42">
        <f t="shared" si="186"/>
        <v>1</v>
      </c>
      <c r="V127" s="160">
        <f t="shared" si="187"/>
        <v>0</v>
      </c>
      <c r="W127" s="167">
        <f t="shared" si="188"/>
        <v>0</v>
      </c>
      <c r="X127" s="168">
        <f t="shared" si="189"/>
        <v>1</v>
      </c>
      <c r="Y127" s="160">
        <f t="shared" si="190"/>
        <v>0</v>
      </c>
      <c r="Z127" s="167">
        <f t="shared" si="191"/>
        <v>0</v>
      </c>
      <c r="AA127" s="168">
        <f t="shared" si="192"/>
        <v>1</v>
      </c>
      <c r="AB127" s="160">
        <f t="shared" si="193"/>
        <v>0</v>
      </c>
      <c r="AC127" s="167">
        <f t="shared" si="194"/>
        <v>0</v>
      </c>
      <c r="AD127" s="168">
        <f t="shared" si="195"/>
        <v>1</v>
      </c>
      <c r="AE127" s="160">
        <f t="shared" si="196"/>
        <v>0</v>
      </c>
      <c r="AF127" s="167">
        <f t="shared" si="197"/>
        <v>0</v>
      </c>
      <c r="AG127" s="168">
        <f t="shared" si="198"/>
        <v>1</v>
      </c>
      <c r="AH127" s="160">
        <f t="shared" si="199"/>
        <v>0</v>
      </c>
      <c r="AI127" s="167">
        <f t="shared" si="200"/>
        <v>0</v>
      </c>
      <c r="AJ127" s="168">
        <f t="shared" si="201"/>
        <v>1</v>
      </c>
      <c r="AK127" s="160">
        <f t="shared" si="202"/>
        <v>0</v>
      </c>
      <c r="AL127" s="167">
        <f t="shared" si="203"/>
        <v>0</v>
      </c>
      <c r="AM127" s="168">
        <f t="shared" si="204"/>
        <v>1</v>
      </c>
      <c r="AN127" s="160">
        <f t="shared" si="205"/>
        <v>0</v>
      </c>
      <c r="AO127" s="167">
        <f t="shared" si="206"/>
        <v>0</v>
      </c>
      <c r="AP127" s="168">
        <f t="shared" si="207"/>
        <v>1</v>
      </c>
      <c r="AQ127" s="160">
        <f t="shared" si="208"/>
        <v>0</v>
      </c>
      <c r="AR127" s="167">
        <f t="shared" si="209"/>
        <v>0</v>
      </c>
      <c r="AS127" s="168">
        <f t="shared" si="210"/>
        <v>1</v>
      </c>
      <c r="AT127" s="160">
        <f t="shared" si="211"/>
        <v>0</v>
      </c>
      <c r="AU127" s="167">
        <f t="shared" si="212"/>
        <v>0</v>
      </c>
      <c r="AV127" s="168">
        <f t="shared" si="213"/>
        <v>1</v>
      </c>
      <c r="AW127" s="160">
        <f t="shared" si="214"/>
        <v>0</v>
      </c>
      <c r="AX127" s="167">
        <f t="shared" si="215"/>
        <v>0</v>
      </c>
      <c r="AY127" s="168">
        <f t="shared" si="216"/>
        <v>1</v>
      </c>
      <c r="AZ127" s="160">
        <f t="shared" si="176"/>
        <v>0</v>
      </c>
      <c r="BA127" s="167">
        <f t="shared" si="217"/>
        <v>0</v>
      </c>
      <c r="BB127" s="168">
        <f t="shared" si="218"/>
        <v>1</v>
      </c>
      <c r="BC127" s="160">
        <f t="shared" si="219"/>
        <v>0</v>
      </c>
    </row>
    <row r="128" spans="3:55" ht="17.45" customHeight="1" x14ac:dyDescent="0.2">
      <c r="C128" s="192"/>
      <c r="D128" s="192"/>
      <c r="E128" s="192"/>
      <c r="F128" s="158">
        <f>DATOS!$E$10</f>
        <v>2020</v>
      </c>
      <c r="G128" s="194">
        <v>0.25</v>
      </c>
      <c r="H128" s="192"/>
      <c r="I128" s="178"/>
      <c r="J128" s="166">
        <f t="shared" si="177"/>
        <v>0</v>
      </c>
      <c r="K128" s="160">
        <f t="shared" si="178"/>
        <v>0</v>
      </c>
      <c r="L128" s="160">
        <f t="shared" si="179"/>
        <v>0</v>
      </c>
      <c r="M128" s="160">
        <f t="shared" si="180"/>
        <v>0</v>
      </c>
      <c r="N128" s="160">
        <f t="shared" si="181"/>
        <v>0</v>
      </c>
      <c r="O128" s="195"/>
      <c r="P128" s="167">
        <f t="shared" si="182"/>
        <v>0</v>
      </c>
      <c r="Q128" s="168">
        <f t="shared" si="183"/>
        <v>1</v>
      </c>
      <c r="R128" s="160">
        <f t="shared" si="184"/>
        <v>0</v>
      </c>
      <c r="T128" s="40">
        <f t="shared" si="185"/>
        <v>0</v>
      </c>
      <c r="U128" s="42">
        <f t="shared" si="186"/>
        <v>1</v>
      </c>
      <c r="V128" s="160">
        <f t="shared" si="187"/>
        <v>0</v>
      </c>
      <c r="W128" s="167">
        <f t="shared" si="188"/>
        <v>0</v>
      </c>
      <c r="X128" s="168">
        <f t="shared" si="189"/>
        <v>1</v>
      </c>
      <c r="Y128" s="160">
        <f t="shared" si="190"/>
        <v>0</v>
      </c>
      <c r="Z128" s="167">
        <f t="shared" si="191"/>
        <v>0</v>
      </c>
      <c r="AA128" s="168">
        <f t="shared" si="192"/>
        <v>1</v>
      </c>
      <c r="AB128" s="160">
        <f t="shared" si="193"/>
        <v>0</v>
      </c>
      <c r="AC128" s="167">
        <f t="shared" si="194"/>
        <v>0</v>
      </c>
      <c r="AD128" s="168">
        <f t="shared" si="195"/>
        <v>1</v>
      </c>
      <c r="AE128" s="160">
        <f t="shared" si="196"/>
        <v>0</v>
      </c>
      <c r="AF128" s="167">
        <f t="shared" si="197"/>
        <v>0</v>
      </c>
      <c r="AG128" s="168">
        <f t="shared" si="198"/>
        <v>1</v>
      </c>
      <c r="AH128" s="160">
        <f t="shared" si="199"/>
        <v>0</v>
      </c>
      <c r="AI128" s="167">
        <f t="shared" si="200"/>
        <v>0</v>
      </c>
      <c r="AJ128" s="168">
        <f t="shared" si="201"/>
        <v>1</v>
      </c>
      <c r="AK128" s="160">
        <f t="shared" si="202"/>
        <v>0</v>
      </c>
      <c r="AL128" s="167">
        <f t="shared" si="203"/>
        <v>0</v>
      </c>
      <c r="AM128" s="168">
        <f t="shared" si="204"/>
        <v>1</v>
      </c>
      <c r="AN128" s="160">
        <f t="shared" si="205"/>
        <v>0</v>
      </c>
      <c r="AO128" s="167">
        <f t="shared" si="206"/>
        <v>0</v>
      </c>
      <c r="AP128" s="168">
        <f t="shared" si="207"/>
        <v>1</v>
      </c>
      <c r="AQ128" s="160">
        <f t="shared" si="208"/>
        <v>0</v>
      </c>
      <c r="AR128" s="167">
        <f t="shared" si="209"/>
        <v>0</v>
      </c>
      <c r="AS128" s="168">
        <f t="shared" si="210"/>
        <v>1</v>
      </c>
      <c r="AT128" s="160">
        <f t="shared" si="211"/>
        <v>0</v>
      </c>
      <c r="AU128" s="167">
        <f t="shared" si="212"/>
        <v>0</v>
      </c>
      <c r="AV128" s="168">
        <f t="shared" si="213"/>
        <v>1</v>
      </c>
      <c r="AW128" s="160">
        <f t="shared" si="214"/>
        <v>0</v>
      </c>
      <c r="AX128" s="167">
        <f t="shared" si="215"/>
        <v>0</v>
      </c>
      <c r="AY128" s="168">
        <f t="shared" si="216"/>
        <v>1</v>
      </c>
      <c r="AZ128" s="160">
        <f t="shared" si="176"/>
        <v>0</v>
      </c>
      <c r="BA128" s="167">
        <f t="shared" si="217"/>
        <v>0</v>
      </c>
      <c r="BB128" s="168">
        <f t="shared" si="218"/>
        <v>1</v>
      </c>
      <c r="BC128" s="160">
        <f t="shared" si="219"/>
        <v>0</v>
      </c>
    </row>
    <row r="129" spans="3:55" ht="17.45" customHeight="1" x14ac:dyDescent="0.2">
      <c r="C129" s="192"/>
      <c r="D129" s="192"/>
      <c r="E129" s="192"/>
      <c r="F129" s="158">
        <f>DATOS!$E$10</f>
        <v>2020</v>
      </c>
      <c r="G129" s="194">
        <v>0.25</v>
      </c>
      <c r="H129" s="192"/>
      <c r="I129" s="178"/>
      <c r="J129" s="166">
        <f t="shared" ref="J129:J149" si="220">IF(E129=0,0,IF(E129=F129,0,IF((((F129)-E129)*12)-D129&gt;1/G129*12,1/G129*12,(((F129)-E129)*12)-D129)))</f>
        <v>0</v>
      </c>
      <c r="K129" s="160">
        <f t="shared" ref="K129:K149" si="221">I129*G129/12*J129</f>
        <v>0</v>
      </c>
      <c r="L129" s="160">
        <f t="shared" ref="L129:L149" si="222">I129-K129</f>
        <v>0</v>
      </c>
      <c r="M129" s="160">
        <f t="shared" ref="M129:M149" si="223">I129*G129/12</f>
        <v>0</v>
      </c>
      <c r="N129" s="160">
        <f t="shared" ref="N129:N149" si="224">IF(F129=E129,(12-D129)*M129,IF(K129+(M129*12)&gt;I129,I129-K129,M129*12))</f>
        <v>0</v>
      </c>
      <c r="O129" s="195"/>
      <c r="P129" s="167">
        <f t="shared" ref="P129:P149" si="225">IF(E129=0,0,IF(E129=F129,LOOKUP(D129,$V$1:$BC$1,$V$2:$BC$2),$AK$19))</f>
        <v>0</v>
      </c>
      <c r="Q129" s="168">
        <f t="shared" ref="Q129:Q149" si="226">IF(O129=0,1,ROUND(P129/O129,4))</f>
        <v>1</v>
      </c>
      <c r="R129" s="160">
        <f t="shared" ref="R129:R149" si="227">N129*Q129</f>
        <v>0</v>
      </c>
      <c r="T129" s="40">
        <f t="shared" ref="T129:T149" si="228">IF($E129=0,0,IF($E129=$F129,LOOKUP($D129,$T$4:$T$15,V$4:V$15),V$3))</f>
        <v>0</v>
      </c>
      <c r="U129" s="42">
        <f t="shared" ref="U129:U149" si="229">IF($O129=0,1,T129/$O129)</f>
        <v>1</v>
      </c>
      <c r="V129" s="160">
        <f t="shared" ref="V129:V149" si="230">(IF(F129=E129,IF(D129&gt;=1,0,M129*(1-D129)*U129),IF(J129+1&lt;=(1/G129*12),(M129*1*U129),0)))</f>
        <v>0</v>
      </c>
      <c r="W129" s="167">
        <f t="shared" ref="W129:W149" si="231">IF($E129=0,0,IF($E129=$F129,LOOKUP($D129,$T$4:$T$15,Y$4:Y$15),Y$3))</f>
        <v>0</v>
      </c>
      <c r="X129" s="168">
        <f t="shared" ref="X129:X149" si="232">IF($O129=0,1,W129/$O129)</f>
        <v>1</v>
      </c>
      <c r="Y129" s="160">
        <f t="shared" ref="Y129:Y149" si="233">((IF(F129=E129,IF(D129&gt;=2,0,(M129*(2-D129)*X129)-(V129)),IF(J129+2&lt;=(1/G129*12),(M129*2*X129)-(V129),0))))</f>
        <v>0</v>
      </c>
      <c r="Z129" s="167">
        <f t="shared" ref="Z129:Z149" si="234">IF($E129=0,0,IF($E129=$F129,LOOKUP($D129,$T$4:$T$15,AB$4:AB$15),AB$3))</f>
        <v>0</v>
      </c>
      <c r="AA129" s="168">
        <f t="shared" ref="AA129:AA149" si="235">IF($O129=0,1,Z129/$O129)</f>
        <v>1</v>
      </c>
      <c r="AB129" s="160">
        <f t="shared" ref="AB129:AB149" si="236">((IF(F129=E129,IF(D129&gt;=3,0,(M129*(3-D129)*AA129)-(V129+Y129)),IF(J129+3&lt;=(1/G129*12),(M129*3*AA129)-(V129+Y129),0))))</f>
        <v>0</v>
      </c>
      <c r="AC129" s="167">
        <f t="shared" ref="AC129:AC149" si="237">IF($E129=0,0,IF($E129=$F129,LOOKUP($D129,$T$4:$T$15,AE$4:AE$15),AE$3))</f>
        <v>0</v>
      </c>
      <c r="AD129" s="168">
        <f t="shared" ref="AD129:AD149" si="238">IF($O129=0,1,AC129/$O129)</f>
        <v>1</v>
      </c>
      <c r="AE129" s="160">
        <f t="shared" ref="AE129:AE149" si="239">((IF(F129=E129,IF(D129&gt;=4,0,(M129*(4-D129)*AD129)-(V129+Y129+AB129)),IF(J129+4&lt;=(1/G129*12),(M129*4*AD129)-(V129+Y129+AB129),0))))</f>
        <v>0</v>
      </c>
      <c r="AF129" s="167">
        <f t="shared" ref="AF129:AF149" si="240">IF($E129=0,0,IF($E129=$F129,LOOKUP($D129,$T$4:$T$15,AH$4:AH$15),AH$3))</f>
        <v>0</v>
      </c>
      <c r="AG129" s="168">
        <f t="shared" ref="AG129:AG149" si="241">IF($O129=0,1,AF129/$O129)</f>
        <v>1</v>
      </c>
      <c r="AH129" s="160">
        <f t="shared" ref="AH129:AH149" si="242">((IF(F129=E129,IF(D129&gt;=5,0,(M129*(5-D129)*AG129)-(V129+Y129+AB129+AE129)),IF(J129+5&lt;=(1/G129*12),(M129*5*AG129)-(V129+Y129+AB129+AE129),0))))</f>
        <v>0</v>
      </c>
      <c r="AI129" s="167">
        <f t="shared" ref="AI129:AI149" si="243">IF($E129=0,0,IF($E129=$F129,LOOKUP($D129,$T$4:$T$15,AK$4:AK$15),AK$3))</f>
        <v>0</v>
      </c>
      <c r="AJ129" s="168">
        <f t="shared" ref="AJ129:AJ149" si="244">IF($O129=0,1,AI129/$O129)</f>
        <v>1</v>
      </c>
      <c r="AK129" s="160">
        <f t="shared" ref="AK129:AK149" si="245">((IF(F129=E129,IF(D129&gt;=6,0,(M129*(6-D129)*AJ129)-(V129+Y129+AB129+AE129+AH129)),IF(J129+6&lt;=(1/G129*12),(M129*6*AJ129)-(V129+Y129+AB129+AE129+AH129),0))))</f>
        <v>0</v>
      </c>
      <c r="AL129" s="167">
        <f t="shared" ref="AL129:AL149" si="246">IF($E129=0,0,IF($E129=$F129,LOOKUP($D129,$T$4:$T$15,AN$4:AN$15),AN$3))</f>
        <v>0</v>
      </c>
      <c r="AM129" s="168">
        <f t="shared" ref="AM129:AM149" si="247">IF($O129=0,1,AL129/$O129)</f>
        <v>1</v>
      </c>
      <c r="AN129" s="160">
        <f t="shared" ref="AN129:AN149" si="248">((IF(F129=E129,IF(D129&gt;=7,0,(M129*(7-D129)*AM129)-(V129+Y129+AB129+AE129+AH129+AK129)),IF(J129+7&lt;=(1/G129*12),(M129*7*AM129)-(V129+Y129+AB129+AE129+AH129+AK129),0))))</f>
        <v>0</v>
      </c>
      <c r="AO129" s="167">
        <f t="shared" ref="AO129:AO149" si="249">IF($E129=0,0,IF($E129=$F129,LOOKUP($D129,$T$4:$T$15,AQ$4:AQ$15),AQ$3))</f>
        <v>0</v>
      </c>
      <c r="AP129" s="168">
        <f t="shared" ref="AP129:AP149" si="250">IF($O129=0,1,AO129/$O129)</f>
        <v>1</v>
      </c>
      <c r="AQ129" s="160">
        <f t="shared" ref="AQ129:AQ149" si="251">((IF(F129=E129,IF(D129&gt;=8,0,(M129*(8-D129)*AP129)-(V129+Y129+AB129+AE129+AH129+AK129+AN129)),IF(J129+8&lt;=(1/G129*12),(M129*8*AP129)-(V129+Y129+AB129+AE129+AH129+AK129+AN129),0))))</f>
        <v>0</v>
      </c>
      <c r="AR129" s="167">
        <f t="shared" ref="AR129:AR149" si="252">IF($E129=0,0,IF($E129=$F129,LOOKUP($D129,$T$4:$T$15,AT$4:AT$15),AT$3))</f>
        <v>0</v>
      </c>
      <c r="AS129" s="168">
        <f t="shared" ref="AS129:AS149" si="253">IF($O129=0,1,AR129/$O129)</f>
        <v>1</v>
      </c>
      <c r="AT129" s="160">
        <f t="shared" ref="AT129:AT149" si="254">((IF(F129=E129,IF(D129&gt;=9,0,(M129*(9-D129)*AS129)-(V129+Y129+AB129+AE129+AH129+AK129+AN129+AQ129)),IF(J129+9&lt;=(1/G129*12),(M129*9*AS129)-(V129+Y129+AB129+AE129+AH129+AK129+AN129+AQ129),0))))</f>
        <v>0</v>
      </c>
      <c r="AU129" s="167">
        <f t="shared" ref="AU129:AU149" si="255">IF($E129=0,0,IF($E129=$F129,LOOKUP($D129,$T$4:$T$15,AW$4:AW$15),AW$3))</f>
        <v>0</v>
      </c>
      <c r="AV129" s="168">
        <f t="shared" ref="AV129:AV149" si="256">IF($O129=0,1,AU129/$O129)</f>
        <v>1</v>
      </c>
      <c r="AW129" s="160">
        <f t="shared" ref="AW129:AW149" si="257">((IF(F129=E129,IF(D129&gt;=10,0,(M129*(10-D129)*AV129)-(V129+Y129+AB129+AE129+AH129+AK129+AN129+AQ129+AT129)),IF(J129+10&lt;=(1/G129*12),(M129*10*AV129)-(V129+Y129+AB129+AE129+AH129+AK129+AN129+AQ129+AT129),0))))</f>
        <v>0</v>
      </c>
      <c r="AX129" s="167">
        <f t="shared" ref="AX129:AX149" si="258">IF($E129=0,0,IF($E129=$F129,LOOKUP($D129,$T$4:$T$15,AZ$4:AZ$15),AZ$3))</f>
        <v>0</v>
      </c>
      <c r="AY129" s="168">
        <f t="shared" ref="AY129:AY149" si="259">IF($O129=0,1,AX129/$O129)</f>
        <v>1</v>
      </c>
      <c r="AZ129" s="160">
        <f t="shared" ref="AZ129:AZ149" si="260">((IF(F129=E129,IF(D129&gt;=11,0,(M129*(11-D129)*AY129)-(V129+Y129+AB129+AE129+AH129+AK129+AN129+AQ129+AT129+AW129)),IF(J129+11&lt;=(1/G129*12),(M129*11*AY129)-(V129+Y129+AB129+AE129+AH129+AK129+AN129+AQ129+AT129+AW129),0))))</f>
        <v>0</v>
      </c>
      <c r="BA129" s="167">
        <f t="shared" ref="BA129:BA149" si="261">IF($E129=0,0,IF($E129=$F129,LOOKUP($D129,$T$4:$T$15,BC$4:BC$15),BC$3))</f>
        <v>0</v>
      </c>
      <c r="BB129" s="168">
        <f t="shared" ref="BB129:BB149" si="262">IF($O129=0,1,BA129/$O129)</f>
        <v>1</v>
      </c>
      <c r="BC129" s="160">
        <f t="shared" ref="BC129:BC149" si="263">((IF(F129=E129,IF(D129&gt;=12,0,(M129*(12-D129)*BB129)-(V129+Y129+AB129+AE129+AH129+AK129+AN129+AQ129+AT129+AW129+AZ129)),IF(J129+12&lt;=(1/G129*12),(M129*12*BB129)-(V129+Y129+AB129+AE129+AH129+AK129+AN129+AQ129+AT129+AW129+AZ129),0))))</f>
        <v>0</v>
      </c>
    </row>
    <row r="130" spans="3:55" ht="17.45" customHeight="1" x14ac:dyDescent="0.2">
      <c r="C130" s="192"/>
      <c r="D130" s="192"/>
      <c r="E130" s="192"/>
      <c r="F130" s="158">
        <f>DATOS!$E$10</f>
        <v>2020</v>
      </c>
      <c r="G130" s="194">
        <v>0.25</v>
      </c>
      <c r="H130" s="192"/>
      <c r="I130" s="178"/>
      <c r="J130" s="166">
        <f t="shared" si="220"/>
        <v>0</v>
      </c>
      <c r="K130" s="160">
        <f t="shared" si="221"/>
        <v>0</v>
      </c>
      <c r="L130" s="160">
        <f t="shared" si="222"/>
        <v>0</v>
      </c>
      <c r="M130" s="160">
        <f t="shared" si="223"/>
        <v>0</v>
      </c>
      <c r="N130" s="160">
        <f t="shared" si="224"/>
        <v>0</v>
      </c>
      <c r="O130" s="195"/>
      <c r="P130" s="167">
        <f t="shared" si="225"/>
        <v>0</v>
      </c>
      <c r="Q130" s="168">
        <f t="shared" si="226"/>
        <v>1</v>
      </c>
      <c r="R130" s="160">
        <f t="shared" si="227"/>
        <v>0</v>
      </c>
      <c r="T130" s="40">
        <f t="shared" si="228"/>
        <v>0</v>
      </c>
      <c r="U130" s="42">
        <f t="shared" si="229"/>
        <v>1</v>
      </c>
      <c r="V130" s="160">
        <f t="shared" si="230"/>
        <v>0</v>
      </c>
      <c r="W130" s="167">
        <f t="shared" si="231"/>
        <v>0</v>
      </c>
      <c r="X130" s="168">
        <f t="shared" si="232"/>
        <v>1</v>
      </c>
      <c r="Y130" s="160">
        <f t="shared" si="233"/>
        <v>0</v>
      </c>
      <c r="Z130" s="167">
        <f t="shared" si="234"/>
        <v>0</v>
      </c>
      <c r="AA130" s="168">
        <f t="shared" si="235"/>
        <v>1</v>
      </c>
      <c r="AB130" s="160">
        <f t="shared" si="236"/>
        <v>0</v>
      </c>
      <c r="AC130" s="167">
        <f t="shared" si="237"/>
        <v>0</v>
      </c>
      <c r="AD130" s="168">
        <f t="shared" si="238"/>
        <v>1</v>
      </c>
      <c r="AE130" s="160">
        <f t="shared" si="239"/>
        <v>0</v>
      </c>
      <c r="AF130" s="167">
        <f t="shared" si="240"/>
        <v>0</v>
      </c>
      <c r="AG130" s="168">
        <f t="shared" si="241"/>
        <v>1</v>
      </c>
      <c r="AH130" s="160">
        <f t="shared" si="242"/>
        <v>0</v>
      </c>
      <c r="AI130" s="167">
        <f t="shared" si="243"/>
        <v>0</v>
      </c>
      <c r="AJ130" s="168">
        <f t="shared" si="244"/>
        <v>1</v>
      </c>
      <c r="AK130" s="160">
        <f t="shared" si="245"/>
        <v>0</v>
      </c>
      <c r="AL130" s="167">
        <f t="shared" si="246"/>
        <v>0</v>
      </c>
      <c r="AM130" s="168">
        <f t="shared" si="247"/>
        <v>1</v>
      </c>
      <c r="AN130" s="160">
        <f t="shared" si="248"/>
        <v>0</v>
      </c>
      <c r="AO130" s="167">
        <f t="shared" si="249"/>
        <v>0</v>
      </c>
      <c r="AP130" s="168">
        <f t="shared" si="250"/>
        <v>1</v>
      </c>
      <c r="AQ130" s="160">
        <f t="shared" si="251"/>
        <v>0</v>
      </c>
      <c r="AR130" s="167">
        <f t="shared" si="252"/>
        <v>0</v>
      </c>
      <c r="AS130" s="168">
        <f t="shared" si="253"/>
        <v>1</v>
      </c>
      <c r="AT130" s="160">
        <f t="shared" si="254"/>
        <v>0</v>
      </c>
      <c r="AU130" s="167">
        <f t="shared" si="255"/>
        <v>0</v>
      </c>
      <c r="AV130" s="168">
        <f t="shared" si="256"/>
        <v>1</v>
      </c>
      <c r="AW130" s="160">
        <f t="shared" si="257"/>
        <v>0</v>
      </c>
      <c r="AX130" s="167">
        <f t="shared" si="258"/>
        <v>0</v>
      </c>
      <c r="AY130" s="168">
        <f t="shared" si="259"/>
        <v>1</v>
      </c>
      <c r="AZ130" s="160">
        <f t="shared" si="260"/>
        <v>0</v>
      </c>
      <c r="BA130" s="167">
        <f t="shared" si="261"/>
        <v>0</v>
      </c>
      <c r="BB130" s="168">
        <f t="shared" si="262"/>
        <v>1</v>
      </c>
      <c r="BC130" s="160">
        <f t="shared" si="263"/>
        <v>0</v>
      </c>
    </row>
    <row r="131" spans="3:55" ht="17.45" customHeight="1" x14ac:dyDescent="0.2">
      <c r="C131" s="192"/>
      <c r="D131" s="192"/>
      <c r="E131" s="192"/>
      <c r="F131" s="158">
        <f>DATOS!$E$10</f>
        <v>2020</v>
      </c>
      <c r="G131" s="194">
        <v>0.25</v>
      </c>
      <c r="H131" s="192"/>
      <c r="I131" s="178"/>
      <c r="J131" s="166">
        <f t="shared" si="220"/>
        <v>0</v>
      </c>
      <c r="K131" s="160">
        <f t="shared" si="221"/>
        <v>0</v>
      </c>
      <c r="L131" s="160">
        <f t="shared" si="222"/>
        <v>0</v>
      </c>
      <c r="M131" s="160">
        <f t="shared" si="223"/>
        <v>0</v>
      </c>
      <c r="N131" s="160">
        <f t="shared" si="224"/>
        <v>0</v>
      </c>
      <c r="O131" s="195"/>
      <c r="P131" s="167">
        <f t="shared" si="225"/>
        <v>0</v>
      </c>
      <c r="Q131" s="168">
        <f t="shared" si="226"/>
        <v>1</v>
      </c>
      <c r="R131" s="160">
        <f t="shared" si="227"/>
        <v>0</v>
      </c>
      <c r="T131" s="40">
        <f t="shared" si="228"/>
        <v>0</v>
      </c>
      <c r="U131" s="42">
        <f t="shared" si="229"/>
        <v>1</v>
      </c>
      <c r="V131" s="160">
        <f t="shared" si="230"/>
        <v>0</v>
      </c>
      <c r="W131" s="167">
        <f t="shared" si="231"/>
        <v>0</v>
      </c>
      <c r="X131" s="168">
        <f t="shared" si="232"/>
        <v>1</v>
      </c>
      <c r="Y131" s="160">
        <f t="shared" si="233"/>
        <v>0</v>
      </c>
      <c r="Z131" s="167">
        <f t="shared" si="234"/>
        <v>0</v>
      </c>
      <c r="AA131" s="168">
        <f t="shared" si="235"/>
        <v>1</v>
      </c>
      <c r="AB131" s="160">
        <f t="shared" si="236"/>
        <v>0</v>
      </c>
      <c r="AC131" s="167">
        <f t="shared" si="237"/>
        <v>0</v>
      </c>
      <c r="AD131" s="168">
        <f t="shared" si="238"/>
        <v>1</v>
      </c>
      <c r="AE131" s="160">
        <f t="shared" si="239"/>
        <v>0</v>
      </c>
      <c r="AF131" s="167">
        <f t="shared" si="240"/>
        <v>0</v>
      </c>
      <c r="AG131" s="168">
        <f t="shared" si="241"/>
        <v>1</v>
      </c>
      <c r="AH131" s="160">
        <f t="shared" si="242"/>
        <v>0</v>
      </c>
      <c r="AI131" s="167">
        <f t="shared" si="243"/>
        <v>0</v>
      </c>
      <c r="AJ131" s="168">
        <f t="shared" si="244"/>
        <v>1</v>
      </c>
      <c r="AK131" s="160">
        <f t="shared" si="245"/>
        <v>0</v>
      </c>
      <c r="AL131" s="167">
        <f t="shared" si="246"/>
        <v>0</v>
      </c>
      <c r="AM131" s="168">
        <f t="shared" si="247"/>
        <v>1</v>
      </c>
      <c r="AN131" s="160">
        <f t="shared" si="248"/>
        <v>0</v>
      </c>
      <c r="AO131" s="167">
        <f t="shared" si="249"/>
        <v>0</v>
      </c>
      <c r="AP131" s="168">
        <f t="shared" si="250"/>
        <v>1</v>
      </c>
      <c r="AQ131" s="160">
        <f t="shared" si="251"/>
        <v>0</v>
      </c>
      <c r="AR131" s="167">
        <f t="shared" si="252"/>
        <v>0</v>
      </c>
      <c r="AS131" s="168">
        <f t="shared" si="253"/>
        <v>1</v>
      </c>
      <c r="AT131" s="160">
        <f t="shared" si="254"/>
        <v>0</v>
      </c>
      <c r="AU131" s="167">
        <f t="shared" si="255"/>
        <v>0</v>
      </c>
      <c r="AV131" s="168">
        <f t="shared" si="256"/>
        <v>1</v>
      </c>
      <c r="AW131" s="160">
        <f t="shared" si="257"/>
        <v>0</v>
      </c>
      <c r="AX131" s="167">
        <f t="shared" si="258"/>
        <v>0</v>
      </c>
      <c r="AY131" s="168">
        <f t="shared" si="259"/>
        <v>1</v>
      </c>
      <c r="AZ131" s="160">
        <f t="shared" si="260"/>
        <v>0</v>
      </c>
      <c r="BA131" s="167">
        <f t="shared" si="261"/>
        <v>0</v>
      </c>
      <c r="BB131" s="168">
        <f t="shared" si="262"/>
        <v>1</v>
      </c>
      <c r="BC131" s="160">
        <f t="shared" si="263"/>
        <v>0</v>
      </c>
    </row>
    <row r="132" spans="3:55" ht="17.45" customHeight="1" x14ac:dyDescent="0.2">
      <c r="C132" s="192"/>
      <c r="D132" s="192"/>
      <c r="E132" s="192"/>
      <c r="F132" s="158">
        <f>DATOS!$E$10</f>
        <v>2020</v>
      </c>
      <c r="G132" s="194">
        <v>0.25</v>
      </c>
      <c r="H132" s="192"/>
      <c r="I132" s="178"/>
      <c r="J132" s="166">
        <f t="shared" si="220"/>
        <v>0</v>
      </c>
      <c r="K132" s="160">
        <f t="shared" si="221"/>
        <v>0</v>
      </c>
      <c r="L132" s="160">
        <f t="shared" si="222"/>
        <v>0</v>
      </c>
      <c r="M132" s="160">
        <f t="shared" si="223"/>
        <v>0</v>
      </c>
      <c r="N132" s="160">
        <f t="shared" si="224"/>
        <v>0</v>
      </c>
      <c r="O132" s="195"/>
      <c r="P132" s="167">
        <f t="shared" si="225"/>
        <v>0</v>
      </c>
      <c r="Q132" s="168">
        <f t="shared" si="226"/>
        <v>1</v>
      </c>
      <c r="R132" s="160">
        <f t="shared" si="227"/>
        <v>0</v>
      </c>
      <c r="T132" s="40">
        <f t="shared" si="228"/>
        <v>0</v>
      </c>
      <c r="U132" s="42">
        <f t="shared" si="229"/>
        <v>1</v>
      </c>
      <c r="V132" s="160">
        <f t="shared" si="230"/>
        <v>0</v>
      </c>
      <c r="W132" s="167">
        <f t="shared" si="231"/>
        <v>0</v>
      </c>
      <c r="X132" s="168">
        <f t="shared" si="232"/>
        <v>1</v>
      </c>
      <c r="Y132" s="160">
        <f t="shared" si="233"/>
        <v>0</v>
      </c>
      <c r="Z132" s="167">
        <f t="shared" si="234"/>
        <v>0</v>
      </c>
      <c r="AA132" s="168">
        <f t="shared" si="235"/>
        <v>1</v>
      </c>
      <c r="AB132" s="160">
        <f t="shared" si="236"/>
        <v>0</v>
      </c>
      <c r="AC132" s="167">
        <f t="shared" si="237"/>
        <v>0</v>
      </c>
      <c r="AD132" s="168">
        <f t="shared" si="238"/>
        <v>1</v>
      </c>
      <c r="AE132" s="160">
        <f t="shared" si="239"/>
        <v>0</v>
      </c>
      <c r="AF132" s="167">
        <f t="shared" si="240"/>
        <v>0</v>
      </c>
      <c r="AG132" s="168">
        <f t="shared" si="241"/>
        <v>1</v>
      </c>
      <c r="AH132" s="160">
        <f t="shared" si="242"/>
        <v>0</v>
      </c>
      <c r="AI132" s="167">
        <f t="shared" si="243"/>
        <v>0</v>
      </c>
      <c r="AJ132" s="168">
        <f t="shared" si="244"/>
        <v>1</v>
      </c>
      <c r="AK132" s="160">
        <f t="shared" si="245"/>
        <v>0</v>
      </c>
      <c r="AL132" s="167">
        <f t="shared" si="246"/>
        <v>0</v>
      </c>
      <c r="AM132" s="168">
        <f t="shared" si="247"/>
        <v>1</v>
      </c>
      <c r="AN132" s="160">
        <f t="shared" si="248"/>
        <v>0</v>
      </c>
      <c r="AO132" s="167">
        <f t="shared" si="249"/>
        <v>0</v>
      </c>
      <c r="AP132" s="168">
        <f t="shared" si="250"/>
        <v>1</v>
      </c>
      <c r="AQ132" s="160">
        <f t="shared" si="251"/>
        <v>0</v>
      </c>
      <c r="AR132" s="167">
        <f t="shared" si="252"/>
        <v>0</v>
      </c>
      <c r="AS132" s="168">
        <f t="shared" si="253"/>
        <v>1</v>
      </c>
      <c r="AT132" s="160">
        <f t="shared" si="254"/>
        <v>0</v>
      </c>
      <c r="AU132" s="167">
        <f t="shared" si="255"/>
        <v>0</v>
      </c>
      <c r="AV132" s="168">
        <f t="shared" si="256"/>
        <v>1</v>
      </c>
      <c r="AW132" s="160">
        <f t="shared" si="257"/>
        <v>0</v>
      </c>
      <c r="AX132" s="167">
        <f t="shared" si="258"/>
        <v>0</v>
      </c>
      <c r="AY132" s="168">
        <f t="shared" si="259"/>
        <v>1</v>
      </c>
      <c r="AZ132" s="160">
        <f t="shared" si="260"/>
        <v>0</v>
      </c>
      <c r="BA132" s="167">
        <f t="shared" si="261"/>
        <v>0</v>
      </c>
      <c r="BB132" s="168">
        <f t="shared" si="262"/>
        <v>1</v>
      </c>
      <c r="BC132" s="160">
        <f t="shared" si="263"/>
        <v>0</v>
      </c>
    </row>
    <row r="133" spans="3:55" ht="17.45" customHeight="1" x14ac:dyDescent="0.2">
      <c r="C133" s="192"/>
      <c r="D133" s="192"/>
      <c r="E133" s="192"/>
      <c r="F133" s="158">
        <f>DATOS!$E$10</f>
        <v>2020</v>
      </c>
      <c r="G133" s="194">
        <v>0.25</v>
      </c>
      <c r="H133" s="192"/>
      <c r="I133" s="178"/>
      <c r="J133" s="166">
        <f t="shared" si="220"/>
        <v>0</v>
      </c>
      <c r="K133" s="160">
        <f t="shared" si="221"/>
        <v>0</v>
      </c>
      <c r="L133" s="160">
        <f t="shared" si="222"/>
        <v>0</v>
      </c>
      <c r="M133" s="160">
        <f t="shared" si="223"/>
        <v>0</v>
      </c>
      <c r="N133" s="160">
        <f t="shared" si="224"/>
        <v>0</v>
      </c>
      <c r="O133" s="195"/>
      <c r="P133" s="167">
        <f t="shared" si="225"/>
        <v>0</v>
      </c>
      <c r="Q133" s="168">
        <f t="shared" si="226"/>
        <v>1</v>
      </c>
      <c r="R133" s="160">
        <f t="shared" si="227"/>
        <v>0</v>
      </c>
      <c r="T133" s="40">
        <f t="shared" si="228"/>
        <v>0</v>
      </c>
      <c r="U133" s="42">
        <f t="shared" si="229"/>
        <v>1</v>
      </c>
      <c r="V133" s="160">
        <f t="shared" si="230"/>
        <v>0</v>
      </c>
      <c r="W133" s="167">
        <f t="shared" si="231"/>
        <v>0</v>
      </c>
      <c r="X133" s="168">
        <f t="shared" si="232"/>
        <v>1</v>
      </c>
      <c r="Y133" s="160">
        <f t="shared" si="233"/>
        <v>0</v>
      </c>
      <c r="Z133" s="167">
        <f t="shared" si="234"/>
        <v>0</v>
      </c>
      <c r="AA133" s="168">
        <f t="shared" si="235"/>
        <v>1</v>
      </c>
      <c r="AB133" s="160">
        <f t="shared" si="236"/>
        <v>0</v>
      </c>
      <c r="AC133" s="167">
        <f t="shared" si="237"/>
        <v>0</v>
      </c>
      <c r="AD133" s="168">
        <f t="shared" si="238"/>
        <v>1</v>
      </c>
      <c r="AE133" s="160">
        <f t="shared" si="239"/>
        <v>0</v>
      </c>
      <c r="AF133" s="167">
        <f t="shared" si="240"/>
        <v>0</v>
      </c>
      <c r="AG133" s="168">
        <f t="shared" si="241"/>
        <v>1</v>
      </c>
      <c r="AH133" s="160">
        <f t="shared" si="242"/>
        <v>0</v>
      </c>
      <c r="AI133" s="167">
        <f t="shared" si="243"/>
        <v>0</v>
      </c>
      <c r="AJ133" s="168">
        <f t="shared" si="244"/>
        <v>1</v>
      </c>
      <c r="AK133" s="160">
        <f t="shared" si="245"/>
        <v>0</v>
      </c>
      <c r="AL133" s="167">
        <f t="shared" si="246"/>
        <v>0</v>
      </c>
      <c r="AM133" s="168">
        <f t="shared" si="247"/>
        <v>1</v>
      </c>
      <c r="AN133" s="160">
        <f t="shared" si="248"/>
        <v>0</v>
      </c>
      <c r="AO133" s="167">
        <f t="shared" si="249"/>
        <v>0</v>
      </c>
      <c r="AP133" s="168">
        <f t="shared" si="250"/>
        <v>1</v>
      </c>
      <c r="AQ133" s="160">
        <f t="shared" si="251"/>
        <v>0</v>
      </c>
      <c r="AR133" s="167">
        <f t="shared" si="252"/>
        <v>0</v>
      </c>
      <c r="AS133" s="168">
        <f t="shared" si="253"/>
        <v>1</v>
      </c>
      <c r="AT133" s="160">
        <f t="shared" si="254"/>
        <v>0</v>
      </c>
      <c r="AU133" s="167">
        <f t="shared" si="255"/>
        <v>0</v>
      </c>
      <c r="AV133" s="168">
        <f t="shared" si="256"/>
        <v>1</v>
      </c>
      <c r="AW133" s="160">
        <f t="shared" si="257"/>
        <v>0</v>
      </c>
      <c r="AX133" s="167">
        <f t="shared" si="258"/>
        <v>0</v>
      </c>
      <c r="AY133" s="168">
        <f t="shared" si="259"/>
        <v>1</v>
      </c>
      <c r="AZ133" s="160">
        <f t="shared" si="260"/>
        <v>0</v>
      </c>
      <c r="BA133" s="167">
        <f t="shared" si="261"/>
        <v>0</v>
      </c>
      <c r="BB133" s="168">
        <f t="shared" si="262"/>
        <v>1</v>
      </c>
      <c r="BC133" s="160">
        <f t="shared" si="263"/>
        <v>0</v>
      </c>
    </row>
    <row r="134" spans="3:55" ht="17.45" customHeight="1" x14ac:dyDescent="0.2">
      <c r="C134" s="192"/>
      <c r="D134" s="192"/>
      <c r="E134" s="192"/>
      <c r="F134" s="158">
        <f>DATOS!$E$10</f>
        <v>2020</v>
      </c>
      <c r="G134" s="194">
        <v>0.25</v>
      </c>
      <c r="H134" s="192"/>
      <c r="I134" s="178"/>
      <c r="J134" s="166">
        <f t="shared" si="220"/>
        <v>0</v>
      </c>
      <c r="K134" s="160">
        <f t="shared" si="221"/>
        <v>0</v>
      </c>
      <c r="L134" s="160">
        <f t="shared" si="222"/>
        <v>0</v>
      </c>
      <c r="M134" s="160">
        <f t="shared" si="223"/>
        <v>0</v>
      </c>
      <c r="N134" s="160">
        <f t="shared" si="224"/>
        <v>0</v>
      </c>
      <c r="O134" s="195"/>
      <c r="P134" s="167">
        <f t="shared" si="225"/>
        <v>0</v>
      </c>
      <c r="Q134" s="168">
        <f t="shared" si="226"/>
        <v>1</v>
      </c>
      <c r="R134" s="160">
        <f t="shared" si="227"/>
        <v>0</v>
      </c>
      <c r="T134" s="40">
        <f t="shared" si="228"/>
        <v>0</v>
      </c>
      <c r="U134" s="42">
        <f t="shared" si="229"/>
        <v>1</v>
      </c>
      <c r="V134" s="160">
        <f t="shared" si="230"/>
        <v>0</v>
      </c>
      <c r="W134" s="167">
        <f t="shared" si="231"/>
        <v>0</v>
      </c>
      <c r="X134" s="168">
        <f t="shared" si="232"/>
        <v>1</v>
      </c>
      <c r="Y134" s="160">
        <f t="shared" si="233"/>
        <v>0</v>
      </c>
      <c r="Z134" s="167">
        <f t="shared" si="234"/>
        <v>0</v>
      </c>
      <c r="AA134" s="168">
        <f t="shared" si="235"/>
        <v>1</v>
      </c>
      <c r="AB134" s="160">
        <f t="shared" si="236"/>
        <v>0</v>
      </c>
      <c r="AC134" s="167">
        <f t="shared" si="237"/>
        <v>0</v>
      </c>
      <c r="AD134" s="168">
        <f t="shared" si="238"/>
        <v>1</v>
      </c>
      <c r="AE134" s="160">
        <f t="shared" si="239"/>
        <v>0</v>
      </c>
      <c r="AF134" s="167">
        <f t="shared" si="240"/>
        <v>0</v>
      </c>
      <c r="AG134" s="168">
        <f t="shared" si="241"/>
        <v>1</v>
      </c>
      <c r="AH134" s="160">
        <f t="shared" si="242"/>
        <v>0</v>
      </c>
      <c r="AI134" s="167">
        <f t="shared" si="243"/>
        <v>0</v>
      </c>
      <c r="AJ134" s="168">
        <f t="shared" si="244"/>
        <v>1</v>
      </c>
      <c r="AK134" s="160">
        <f t="shared" si="245"/>
        <v>0</v>
      </c>
      <c r="AL134" s="167">
        <f t="shared" si="246"/>
        <v>0</v>
      </c>
      <c r="AM134" s="168">
        <f t="shared" si="247"/>
        <v>1</v>
      </c>
      <c r="AN134" s="160">
        <f t="shared" si="248"/>
        <v>0</v>
      </c>
      <c r="AO134" s="167">
        <f t="shared" si="249"/>
        <v>0</v>
      </c>
      <c r="AP134" s="168">
        <f t="shared" si="250"/>
        <v>1</v>
      </c>
      <c r="AQ134" s="160">
        <f t="shared" si="251"/>
        <v>0</v>
      </c>
      <c r="AR134" s="167">
        <f t="shared" si="252"/>
        <v>0</v>
      </c>
      <c r="AS134" s="168">
        <f t="shared" si="253"/>
        <v>1</v>
      </c>
      <c r="AT134" s="160">
        <f t="shared" si="254"/>
        <v>0</v>
      </c>
      <c r="AU134" s="167">
        <f t="shared" si="255"/>
        <v>0</v>
      </c>
      <c r="AV134" s="168">
        <f t="shared" si="256"/>
        <v>1</v>
      </c>
      <c r="AW134" s="160">
        <f t="shared" si="257"/>
        <v>0</v>
      </c>
      <c r="AX134" s="167">
        <f t="shared" si="258"/>
        <v>0</v>
      </c>
      <c r="AY134" s="168">
        <f t="shared" si="259"/>
        <v>1</v>
      </c>
      <c r="AZ134" s="160">
        <f t="shared" si="260"/>
        <v>0</v>
      </c>
      <c r="BA134" s="167">
        <f t="shared" si="261"/>
        <v>0</v>
      </c>
      <c r="BB134" s="168">
        <f t="shared" si="262"/>
        <v>1</v>
      </c>
      <c r="BC134" s="160">
        <f t="shared" si="263"/>
        <v>0</v>
      </c>
    </row>
    <row r="135" spans="3:55" ht="17.45" customHeight="1" x14ac:dyDescent="0.2">
      <c r="C135" s="192"/>
      <c r="D135" s="192"/>
      <c r="E135" s="192"/>
      <c r="F135" s="158">
        <f>DATOS!$E$10</f>
        <v>2020</v>
      </c>
      <c r="G135" s="194">
        <v>0.25</v>
      </c>
      <c r="H135" s="192"/>
      <c r="I135" s="178"/>
      <c r="J135" s="166">
        <f t="shared" si="220"/>
        <v>0</v>
      </c>
      <c r="K135" s="160">
        <f t="shared" si="221"/>
        <v>0</v>
      </c>
      <c r="L135" s="160">
        <f t="shared" si="222"/>
        <v>0</v>
      </c>
      <c r="M135" s="160">
        <f t="shared" si="223"/>
        <v>0</v>
      </c>
      <c r="N135" s="160">
        <f t="shared" si="224"/>
        <v>0</v>
      </c>
      <c r="O135" s="195"/>
      <c r="P135" s="167">
        <f t="shared" si="225"/>
        <v>0</v>
      </c>
      <c r="Q135" s="168">
        <f t="shared" si="226"/>
        <v>1</v>
      </c>
      <c r="R135" s="160">
        <f t="shared" si="227"/>
        <v>0</v>
      </c>
      <c r="T135" s="40">
        <f t="shared" si="228"/>
        <v>0</v>
      </c>
      <c r="U135" s="42">
        <f t="shared" si="229"/>
        <v>1</v>
      </c>
      <c r="V135" s="160">
        <f t="shared" si="230"/>
        <v>0</v>
      </c>
      <c r="W135" s="167">
        <f t="shared" si="231"/>
        <v>0</v>
      </c>
      <c r="X135" s="168">
        <f t="shared" si="232"/>
        <v>1</v>
      </c>
      <c r="Y135" s="160">
        <f t="shared" si="233"/>
        <v>0</v>
      </c>
      <c r="Z135" s="167">
        <f t="shared" si="234"/>
        <v>0</v>
      </c>
      <c r="AA135" s="168">
        <f t="shared" si="235"/>
        <v>1</v>
      </c>
      <c r="AB135" s="160">
        <f t="shared" si="236"/>
        <v>0</v>
      </c>
      <c r="AC135" s="167">
        <f t="shared" si="237"/>
        <v>0</v>
      </c>
      <c r="AD135" s="168">
        <f t="shared" si="238"/>
        <v>1</v>
      </c>
      <c r="AE135" s="160">
        <f t="shared" si="239"/>
        <v>0</v>
      </c>
      <c r="AF135" s="167">
        <f t="shared" si="240"/>
        <v>0</v>
      </c>
      <c r="AG135" s="168">
        <f t="shared" si="241"/>
        <v>1</v>
      </c>
      <c r="AH135" s="160">
        <f t="shared" si="242"/>
        <v>0</v>
      </c>
      <c r="AI135" s="167">
        <f t="shared" si="243"/>
        <v>0</v>
      </c>
      <c r="AJ135" s="168">
        <f t="shared" si="244"/>
        <v>1</v>
      </c>
      <c r="AK135" s="160">
        <f t="shared" si="245"/>
        <v>0</v>
      </c>
      <c r="AL135" s="167">
        <f t="shared" si="246"/>
        <v>0</v>
      </c>
      <c r="AM135" s="168">
        <f t="shared" si="247"/>
        <v>1</v>
      </c>
      <c r="AN135" s="160">
        <f t="shared" si="248"/>
        <v>0</v>
      </c>
      <c r="AO135" s="167">
        <f t="shared" si="249"/>
        <v>0</v>
      </c>
      <c r="AP135" s="168">
        <f t="shared" si="250"/>
        <v>1</v>
      </c>
      <c r="AQ135" s="160">
        <f t="shared" si="251"/>
        <v>0</v>
      </c>
      <c r="AR135" s="167">
        <f t="shared" si="252"/>
        <v>0</v>
      </c>
      <c r="AS135" s="168">
        <f t="shared" si="253"/>
        <v>1</v>
      </c>
      <c r="AT135" s="160">
        <f t="shared" si="254"/>
        <v>0</v>
      </c>
      <c r="AU135" s="167">
        <f t="shared" si="255"/>
        <v>0</v>
      </c>
      <c r="AV135" s="168">
        <f t="shared" si="256"/>
        <v>1</v>
      </c>
      <c r="AW135" s="160">
        <f t="shared" si="257"/>
        <v>0</v>
      </c>
      <c r="AX135" s="167">
        <f t="shared" si="258"/>
        <v>0</v>
      </c>
      <c r="AY135" s="168">
        <f t="shared" si="259"/>
        <v>1</v>
      </c>
      <c r="AZ135" s="160">
        <f t="shared" si="260"/>
        <v>0</v>
      </c>
      <c r="BA135" s="167">
        <f t="shared" si="261"/>
        <v>0</v>
      </c>
      <c r="BB135" s="168">
        <f t="shared" si="262"/>
        <v>1</v>
      </c>
      <c r="BC135" s="160">
        <f t="shared" si="263"/>
        <v>0</v>
      </c>
    </row>
    <row r="136" spans="3:55" ht="17.45" customHeight="1" x14ac:dyDescent="0.2">
      <c r="C136" s="192"/>
      <c r="D136" s="192"/>
      <c r="E136" s="192"/>
      <c r="F136" s="158">
        <f>DATOS!$E$10</f>
        <v>2020</v>
      </c>
      <c r="G136" s="194">
        <v>0.25</v>
      </c>
      <c r="H136" s="192"/>
      <c r="I136" s="178"/>
      <c r="J136" s="166">
        <f t="shared" si="220"/>
        <v>0</v>
      </c>
      <c r="K136" s="160">
        <f t="shared" si="221"/>
        <v>0</v>
      </c>
      <c r="L136" s="160">
        <f t="shared" si="222"/>
        <v>0</v>
      </c>
      <c r="M136" s="160">
        <f t="shared" si="223"/>
        <v>0</v>
      </c>
      <c r="N136" s="160">
        <f t="shared" si="224"/>
        <v>0</v>
      </c>
      <c r="O136" s="195"/>
      <c r="P136" s="167">
        <f t="shared" si="225"/>
        <v>0</v>
      </c>
      <c r="Q136" s="168">
        <f t="shared" si="226"/>
        <v>1</v>
      </c>
      <c r="R136" s="160">
        <f t="shared" si="227"/>
        <v>0</v>
      </c>
      <c r="T136" s="40">
        <f t="shared" si="228"/>
        <v>0</v>
      </c>
      <c r="U136" s="42">
        <f t="shared" si="229"/>
        <v>1</v>
      </c>
      <c r="V136" s="160">
        <f t="shared" si="230"/>
        <v>0</v>
      </c>
      <c r="W136" s="167">
        <f t="shared" si="231"/>
        <v>0</v>
      </c>
      <c r="X136" s="168">
        <f t="shared" si="232"/>
        <v>1</v>
      </c>
      <c r="Y136" s="160">
        <f t="shared" si="233"/>
        <v>0</v>
      </c>
      <c r="Z136" s="167">
        <f t="shared" si="234"/>
        <v>0</v>
      </c>
      <c r="AA136" s="168">
        <f t="shared" si="235"/>
        <v>1</v>
      </c>
      <c r="AB136" s="160">
        <f t="shared" si="236"/>
        <v>0</v>
      </c>
      <c r="AC136" s="167">
        <f t="shared" si="237"/>
        <v>0</v>
      </c>
      <c r="AD136" s="168">
        <f t="shared" si="238"/>
        <v>1</v>
      </c>
      <c r="AE136" s="160">
        <f t="shared" si="239"/>
        <v>0</v>
      </c>
      <c r="AF136" s="167">
        <f t="shared" si="240"/>
        <v>0</v>
      </c>
      <c r="AG136" s="168">
        <f t="shared" si="241"/>
        <v>1</v>
      </c>
      <c r="AH136" s="160">
        <f t="shared" si="242"/>
        <v>0</v>
      </c>
      <c r="AI136" s="167">
        <f t="shared" si="243"/>
        <v>0</v>
      </c>
      <c r="AJ136" s="168">
        <f t="shared" si="244"/>
        <v>1</v>
      </c>
      <c r="AK136" s="160">
        <f t="shared" si="245"/>
        <v>0</v>
      </c>
      <c r="AL136" s="167">
        <f t="shared" si="246"/>
        <v>0</v>
      </c>
      <c r="AM136" s="168">
        <f t="shared" si="247"/>
        <v>1</v>
      </c>
      <c r="AN136" s="160">
        <f t="shared" si="248"/>
        <v>0</v>
      </c>
      <c r="AO136" s="167">
        <f t="shared" si="249"/>
        <v>0</v>
      </c>
      <c r="AP136" s="168">
        <f t="shared" si="250"/>
        <v>1</v>
      </c>
      <c r="AQ136" s="160">
        <f t="shared" si="251"/>
        <v>0</v>
      </c>
      <c r="AR136" s="167">
        <f t="shared" si="252"/>
        <v>0</v>
      </c>
      <c r="AS136" s="168">
        <f t="shared" si="253"/>
        <v>1</v>
      </c>
      <c r="AT136" s="160">
        <f t="shared" si="254"/>
        <v>0</v>
      </c>
      <c r="AU136" s="167">
        <f t="shared" si="255"/>
        <v>0</v>
      </c>
      <c r="AV136" s="168">
        <f t="shared" si="256"/>
        <v>1</v>
      </c>
      <c r="AW136" s="160">
        <f t="shared" si="257"/>
        <v>0</v>
      </c>
      <c r="AX136" s="167">
        <f t="shared" si="258"/>
        <v>0</v>
      </c>
      <c r="AY136" s="168">
        <f t="shared" si="259"/>
        <v>1</v>
      </c>
      <c r="AZ136" s="160">
        <f t="shared" si="260"/>
        <v>0</v>
      </c>
      <c r="BA136" s="167">
        <f t="shared" si="261"/>
        <v>0</v>
      </c>
      <c r="BB136" s="168">
        <f t="shared" si="262"/>
        <v>1</v>
      </c>
      <c r="BC136" s="160">
        <f t="shared" si="263"/>
        <v>0</v>
      </c>
    </row>
    <row r="137" spans="3:55" ht="17.45" customHeight="1" x14ac:dyDescent="0.2">
      <c r="C137" s="192"/>
      <c r="D137" s="192"/>
      <c r="E137" s="192"/>
      <c r="F137" s="158">
        <f>DATOS!$E$10</f>
        <v>2020</v>
      </c>
      <c r="G137" s="194">
        <v>0.25</v>
      </c>
      <c r="H137" s="192"/>
      <c r="I137" s="178"/>
      <c r="J137" s="166">
        <f t="shared" si="220"/>
        <v>0</v>
      </c>
      <c r="K137" s="160">
        <f t="shared" si="221"/>
        <v>0</v>
      </c>
      <c r="L137" s="160">
        <f t="shared" si="222"/>
        <v>0</v>
      </c>
      <c r="M137" s="160">
        <f t="shared" si="223"/>
        <v>0</v>
      </c>
      <c r="N137" s="160">
        <f t="shared" si="224"/>
        <v>0</v>
      </c>
      <c r="O137" s="195"/>
      <c r="P137" s="167">
        <f t="shared" si="225"/>
        <v>0</v>
      </c>
      <c r="Q137" s="168">
        <f t="shared" si="226"/>
        <v>1</v>
      </c>
      <c r="R137" s="160">
        <f t="shared" si="227"/>
        <v>0</v>
      </c>
      <c r="T137" s="40">
        <f t="shared" si="228"/>
        <v>0</v>
      </c>
      <c r="U137" s="42">
        <f t="shared" si="229"/>
        <v>1</v>
      </c>
      <c r="V137" s="160">
        <f t="shared" si="230"/>
        <v>0</v>
      </c>
      <c r="W137" s="167">
        <f t="shared" si="231"/>
        <v>0</v>
      </c>
      <c r="X137" s="168">
        <f t="shared" si="232"/>
        <v>1</v>
      </c>
      <c r="Y137" s="160">
        <f t="shared" si="233"/>
        <v>0</v>
      </c>
      <c r="Z137" s="167">
        <f t="shared" si="234"/>
        <v>0</v>
      </c>
      <c r="AA137" s="168">
        <f t="shared" si="235"/>
        <v>1</v>
      </c>
      <c r="AB137" s="160">
        <f t="shared" si="236"/>
        <v>0</v>
      </c>
      <c r="AC137" s="167">
        <f t="shared" si="237"/>
        <v>0</v>
      </c>
      <c r="AD137" s="168">
        <f t="shared" si="238"/>
        <v>1</v>
      </c>
      <c r="AE137" s="160">
        <f t="shared" si="239"/>
        <v>0</v>
      </c>
      <c r="AF137" s="167">
        <f t="shared" si="240"/>
        <v>0</v>
      </c>
      <c r="AG137" s="168">
        <f t="shared" si="241"/>
        <v>1</v>
      </c>
      <c r="AH137" s="160">
        <f t="shared" si="242"/>
        <v>0</v>
      </c>
      <c r="AI137" s="167">
        <f t="shared" si="243"/>
        <v>0</v>
      </c>
      <c r="AJ137" s="168">
        <f t="shared" si="244"/>
        <v>1</v>
      </c>
      <c r="AK137" s="160">
        <f t="shared" si="245"/>
        <v>0</v>
      </c>
      <c r="AL137" s="167">
        <f t="shared" si="246"/>
        <v>0</v>
      </c>
      <c r="AM137" s="168">
        <f t="shared" si="247"/>
        <v>1</v>
      </c>
      <c r="AN137" s="160">
        <f t="shared" si="248"/>
        <v>0</v>
      </c>
      <c r="AO137" s="167">
        <f t="shared" si="249"/>
        <v>0</v>
      </c>
      <c r="AP137" s="168">
        <f t="shared" si="250"/>
        <v>1</v>
      </c>
      <c r="AQ137" s="160">
        <f t="shared" si="251"/>
        <v>0</v>
      </c>
      <c r="AR137" s="167">
        <f t="shared" si="252"/>
        <v>0</v>
      </c>
      <c r="AS137" s="168">
        <f t="shared" si="253"/>
        <v>1</v>
      </c>
      <c r="AT137" s="160">
        <f t="shared" si="254"/>
        <v>0</v>
      </c>
      <c r="AU137" s="167">
        <f t="shared" si="255"/>
        <v>0</v>
      </c>
      <c r="AV137" s="168">
        <f t="shared" si="256"/>
        <v>1</v>
      </c>
      <c r="AW137" s="160">
        <f t="shared" si="257"/>
        <v>0</v>
      </c>
      <c r="AX137" s="167">
        <f t="shared" si="258"/>
        <v>0</v>
      </c>
      <c r="AY137" s="168">
        <f t="shared" si="259"/>
        <v>1</v>
      </c>
      <c r="AZ137" s="160">
        <f t="shared" si="260"/>
        <v>0</v>
      </c>
      <c r="BA137" s="167">
        <f t="shared" si="261"/>
        <v>0</v>
      </c>
      <c r="BB137" s="168">
        <f t="shared" si="262"/>
        <v>1</v>
      </c>
      <c r="BC137" s="160">
        <f t="shared" si="263"/>
        <v>0</v>
      </c>
    </row>
    <row r="138" spans="3:55" ht="17.45" customHeight="1" x14ac:dyDescent="0.2">
      <c r="C138" s="192"/>
      <c r="D138" s="192"/>
      <c r="E138" s="192"/>
      <c r="F138" s="158">
        <f>DATOS!$E$10</f>
        <v>2020</v>
      </c>
      <c r="G138" s="194">
        <v>0.25</v>
      </c>
      <c r="H138" s="192"/>
      <c r="I138" s="178"/>
      <c r="J138" s="166">
        <f t="shared" si="220"/>
        <v>0</v>
      </c>
      <c r="K138" s="160">
        <f t="shared" si="221"/>
        <v>0</v>
      </c>
      <c r="L138" s="160">
        <f t="shared" si="222"/>
        <v>0</v>
      </c>
      <c r="M138" s="160">
        <f t="shared" si="223"/>
        <v>0</v>
      </c>
      <c r="N138" s="160">
        <f t="shared" si="224"/>
        <v>0</v>
      </c>
      <c r="O138" s="195"/>
      <c r="P138" s="167">
        <f t="shared" si="225"/>
        <v>0</v>
      </c>
      <c r="Q138" s="168">
        <f t="shared" si="226"/>
        <v>1</v>
      </c>
      <c r="R138" s="160">
        <f t="shared" si="227"/>
        <v>0</v>
      </c>
      <c r="T138" s="40">
        <f t="shared" si="228"/>
        <v>0</v>
      </c>
      <c r="U138" s="42">
        <f t="shared" si="229"/>
        <v>1</v>
      </c>
      <c r="V138" s="160">
        <f t="shared" si="230"/>
        <v>0</v>
      </c>
      <c r="W138" s="167">
        <f t="shared" si="231"/>
        <v>0</v>
      </c>
      <c r="X138" s="168">
        <f t="shared" si="232"/>
        <v>1</v>
      </c>
      <c r="Y138" s="160">
        <f t="shared" si="233"/>
        <v>0</v>
      </c>
      <c r="Z138" s="167">
        <f t="shared" si="234"/>
        <v>0</v>
      </c>
      <c r="AA138" s="168">
        <f t="shared" si="235"/>
        <v>1</v>
      </c>
      <c r="AB138" s="160">
        <f t="shared" si="236"/>
        <v>0</v>
      </c>
      <c r="AC138" s="167">
        <f t="shared" si="237"/>
        <v>0</v>
      </c>
      <c r="AD138" s="168">
        <f t="shared" si="238"/>
        <v>1</v>
      </c>
      <c r="AE138" s="160">
        <f t="shared" si="239"/>
        <v>0</v>
      </c>
      <c r="AF138" s="167">
        <f t="shared" si="240"/>
        <v>0</v>
      </c>
      <c r="AG138" s="168">
        <f t="shared" si="241"/>
        <v>1</v>
      </c>
      <c r="AH138" s="160">
        <f t="shared" si="242"/>
        <v>0</v>
      </c>
      <c r="AI138" s="167">
        <f t="shared" si="243"/>
        <v>0</v>
      </c>
      <c r="AJ138" s="168">
        <f t="shared" si="244"/>
        <v>1</v>
      </c>
      <c r="AK138" s="160">
        <f t="shared" si="245"/>
        <v>0</v>
      </c>
      <c r="AL138" s="167">
        <f t="shared" si="246"/>
        <v>0</v>
      </c>
      <c r="AM138" s="168">
        <f t="shared" si="247"/>
        <v>1</v>
      </c>
      <c r="AN138" s="160">
        <f t="shared" si="248"/>
        <v>0</v>
      </c>
      <c r="AO138" s="167">
        <f t="shared" si="249"/>
        <v>0</v>
      </c>
      <c r="AP138" s="168">
        <f t="shared" si="250"/>
        <v>1</v>
      </c>
      <c r="AQ138" s="160">
        <f t="shared" si="251"/>
        <v>0</v>
      </c>
      <c r="AR138" s="167">
        <f t="shared" si="252"/>
        <v>0</v>
      </c>
      <c r="AS138" s="168">
        <f t="shared" si="253"/>
        <v>1</v>
      </c>
      <c r="AT138" s="160">
        <f t="shared" si="254"/>
        <v>0</v>
      </c>
      <c r="AU138" s="167">
        <f t="shared" si="255"/>
        <v>0</v>
      </c>
      <c r="AV138" s="168">
        <f t="shared" si="256"/>
        <v>1</v>
      </c>
      <c r="AW138" s="160">
        <f t="shared" si="257"/>
        <v>0</v>
      </c>
      <c r="AX138" s="167">
        <f t="shared" si="258"/>
        <v>0</v>
      </c>
      <c r="AY138" s="168">
        <f t="shared" si="259"/>
        <v>1</v>
      </c>
      <c r="AZ138" s="160">
        <f t="shared" si="260"/>
        <v>0</v>
      </c>
      <c r="BA138" s="167">
        <f t="shared" si="261"/>
        <v>0</v>
      </c>
      <c r="BB138" s="168">
        <f t="shared" si="262"/>
        <v>1</v>
      </c>
      <c r="BC138" s="160">
        <f t="shared" si="263"/>
        <v>0</v>
      </c>
    </row>
    <row r="139" spans="3:55" ht="17.45" customHeight="1" x14ac:dyDescent="0.2">
      <c r="C139" s="192"/>
      <c r="D139" s="192"/>
      <c r="E139" s="192"/>
      <c r="F139" s="158">
        <f>DATOS!$E$10</f>
        <v>2020</v>
      </c>
      <c r="G139" s="194">
        <v>0.25</v>
      </c>
      <c r="H139" s="192"/>
      <c r="I139" s="178"/>
      <c r="J139" s="166">
        <f t="shared" si="220"/>
        <v>0</v>
      </c>
      <c r="K139" s="160">
        <f t="shared" si="221"/>
        <v>0</v>
      </c>
      <c r="L139" s="160">
        <f t="shared" si="222"/>
        <v>0</v>
      </c>
      <c r="M139" s="160">
        <f t="shared" si="223"/>
        <v>0</v>
      </c>
      <c r="N139" s="160">
        <f t="shared" si="224"/>
        <v>0</v>
      </c>
      <c r="O139" s="195"/>
      <c r="P139" s="167">
        <f t="shared" si="225"/>
        <v>0</v>
      </c>
      <c r="Q139" s="168">
        <f t="shared" si="226"/>
        <v>1</v>
      </c>
      <c r="R139" s="160">
        <f t="shared" si="227"/>
        <v>0</v>
      </c>
      <c r="T139" s="40">
        <f t="shared" si="228"/>
        <v>0</v>
      </c>
      <c r="U139" s="42">
        <f t="shared" si="229"/>
        <v>1</v>
      </c>
      <c r="V139" s="160">
        <f t="shared" si="230"/>
        <v>0</v>
      </c>
      <c r="W139" s="167">
        <f t="shared" si="231"/>
        <v>0</v>
      </c>
      <c r="X139" s="168">
        <f t="shared" si="232"/>
        <v>1</v>
      </c>
      <c r="Y139" s="160">
        <f t="shared" si="233"/>
        <v>0</v>
      </c>
      <c r="Z139" s="167">
        <f t="shared" si="234"/>
        <v>0</v>
      </c>
      <c r="AA139" s="168">
        <f t="shared" si="235"/>
        <v>1</v>
      </c>
      <c r="AB139" s="160">
        <f t="shared" si="236"/>
        <v>0</v>
      </c>
      <c r="AC139" s="167">
        <f t="shared" si="237"/>
        <v>0</v>
      </c>
      <c r="AD139" s="168">
        <f t="shared" si="238"/>
        <v>1</v>
      </c>
      <c r="AE139" s="160">
        <f t="shared" si="239"/>
        <v>0</v>
      </c>
      <c r="AF139" s="167">
        <f t="shared" si="240"/>
        <v>0</v>
      </c>
      <c r="AG139" s="168">
        <f t="shared" si="241"/>
        <v>1</v>
      </c>
      <c r="AH139" s="160">
        <f t="shared" si="242"/>
        <v>0</v>
      </c>
      <c r="AI139" s="167">
        <f t="shared" si="243"/>
        <v>0</v>
      </c>
      <c r="AJ139" s="168">
        <f t="shared" si="244"/>
        <v>1</v>
      </c>
      <c r="AK139" s="160">
        <f t="shared" si="245"/>
        <v>0</v>
      </c>
      <c r="AL139" s="167">
        <f t="shared" si="246"/>
        <v>0</v>
      </c>
      <c r="AM139" s="168">
        <f t="shared" si="247"/>
        <v>1</v>
      </c>
      <c r="AN139" s="160">
        <f t="shared" si="248"/>
        <v>0</v>
      </c>
      <c r="AO139" s="167">
        <f t="shared" si="249"/>
        <v>0</v>
      </c>
      <c r="AP139" s="168">
        <f t="shared" si="250"/>
        <v>1</v>
      </c>
      <c r="AQ139" s="160">
        <f t="shared" si="251"/>
        <v>0</v>
      </c>
      <c r="AR139" s="167">
        <f t="shared" si="252"/>
        <v>0</v>
      </c>
      <c r="AS139" s="168">
        <f t="shared" si="253"/>
        <v>1</v>
      </c>
      <c r="AT139" s="160">
        <f t="shared" si="254"/>
        <v>0</v>
      </c>
      <c r="AU139" s="167">
        <f t="shared" si="255"/>
        <v>0</v>
      </c>
      <c r="AV139" s="168">
        <f t="shared" si="256"/>
        <v>1</v>
      </c>
      <c r="AW139" s="160">
        <f t="shared" si="257"/>
        <v>0</v>
      </c>
      <c r="AX139" s="167">
        <f t="shared" si="258"/>
        <v>0</v>
      </c>
      <c r="AY139" s="168">
        <f t="shared" si="259"/>
        <v>1</v>
      </c>
      <c r="AZ139" s="160">
        <f t="shared" si="260"/>
        <v>0</v>
      </c>
      <c r="BA139" s="167">
        <f t="shared" si="261"/>
        <v>0</v>
      </c>
      <c r="BB139" s="168">
        <f t="shared" si="262"/>
        <v>1</v>
      </c>
      <c r="BC139" s="160">
        <f t="shared" si="263"/>
        <v>0</v>
      </c>
    </row>
    <row r="140" spans="3:55" ht="17.45" customHeight="1" x14ac:dyDescent="0.2">
      <c r="C140" s="192"/>
      <c r="D140" s="192"/>
      <c r="E140" s="192"/>
      <c r="F140" s="158">
        <f>DATOS!$E$10</f>
        <v>2020</v>
      </c>
      <c r="G140" s="194">
        <v>0.25</v>
      </c>
      <c r="H140" s="192"/>
      <c r="I140" s="178"/>
      <c r="J140" s="166">
        <f t="shared" si="220"/>
        <v>0</v>
      </c>
      <c r="K140" s="160">
        <f t="shared" si="221"/>
        <v>0</v>
      </c>
      <c r="L140" s="160">
        <f t="shared" si="222"/>
        <v>0</v>
      </c>
      <c r="M140" s="160">
        <f t="shared" si="223"/>
        <v>0</v>
      </c>
      <c r="N140" s="160">
        <f t="shared" si="224"/>
        <v>0</v>
      </c>
      <c r="O140" s="195"/>
      <c r="P140" s="167">
        <f t="shared" si="225"/>
        <v>0</v>
      </c>
      <c r="Q140" s="168">
        <f t="shared" si="226"/>
        <v>1</v>
      </c>
      <c r="R140" s="160">
        <f t="shared" si="227"/>
        <v>0</v>
      </c>
      <c r="T140" s="40">
        <f t="shared" si="228"/>
        <v>0</v>
      </c>
      <c r="U140" s="42">
        <f t="shared" si="229"/>
        <v>1</v>
      </c>
      <c r="V140" s="160">
        <f t="shared" si="230"/>
        <v>0</v>
      </c>
      <c r="W140" s="167">
        <f t="shared" si="231"/>
        <v>0</v>
      </c>
      <c r="X140" s="168">
        <f t="shared" si="232"/>
        <v>1</v>
      </c>
      <c r="Y140" s="160">
        <f t="shared" si="233"/>
        <v>0</v>
      </c>
      <c r="Z140" s="167">
        <f t="shared" si="234"/>
        <v>0</v>
      </c>
      <c r="AA140" s="168">
        <f t="shared" si="235"/>
        <v>1</v>
      </c>
      <c r="AB140" s="160">
        <f t="shared" si="236"/>
        <v>0</v>
      </c>
      <c r="AC140" s="167">
        <f t="shared" si="237"/>
        <v>0</v>
      </c>
      <c r="AD140" s="168">
        <f t="shared" si="238"/>
        <v>1</v>
      </c>
      <c r="AE140" s="160">
        <f t="shared" si="239"/>
        <v>0</v>
      </c>
      <c r="AF140" s="167">
        <f t="shared" si="240"/>
        <v>0</v>
      </c>
      <c r="AG140" s="168">
        <f t="shared" si="241"/>
        <v>1</v>
      </c>
      <c r="AH140" s="160">
        <f t="shared" si="242"/>
        <v>0</v>
      </c>
      <c r="AI140" s="167">
        <f t="shared" si="243"/>
        <v>0</v>
      </c>
      <c r="AJ140" s="168">
        <f t="shared" si="244"/>
        <v>1</v>
      </c>
      <c r="AK140" s="160">
        <f t="shared" si="245"/>
        <v>0</v>
      </c>
      <c r="AL140" s="167">
        <f t="shared" si="246"/>
        <v>0</v>
      </c>
      <c r="AM140" s="168">
        <f t="shared" si="247"/>
        <v>1</v>
      </c>
      <c r="AN140" s="160">
        <f t="shared" si="248"/>
        <v>0</v>
      </c>
      <c r="AO140" s="167">
        <f t="shared" si="249"/>
        <v>0</v>
      </c>
      <c r="AP140" s="168">
        <f t="shared" si="250"/>
        <v>1</v>
      </c>
      <c r="AQ140" s="160">
        <f t="shared" si="251"/>
        <v>0</v>
      </c>
      <c r="AR140" s="167">
        <f t="shared" si="252"/>
        <v>0</v>
      </c>
      <c r="AS140" s="168">
        <f t="shared" si="253"/>
        <v>1</v>
      </c>
      <c r="AT140" s="160">
        <f t="shared" si="254"/>
        <v>0</v>
      </c>
      <c r="AU140" s="167">
        <f t="shared" si="255"/>
        <v>0</v>
      </c>
      <c r="AV140" s="168">
        <f t="shared" si="256"/>
        <v>1</v>
      </c>
      <c r="AW140" s="160">
        <f t="shared" si="257"/>
        <v>0</v>
      </c>
      <c r="AX140" s="167">
        <f t="shared" si="258"/>
        <v>0</v>
      </c>
      <c r="AY140" s="168">
        <f t="shared" si="259"/>
        <v>1</v>
      </c>
      <c r="AZ140" s="160">
        <f t="shared" si="260"/>
        <v>0</v>
      </c>
      <c r="BA140" s="167">
        <f t="shared" si="261"/>
        <v>0</v>
      </c>
      <c r="BB140" s="168">
        <f t="shared" si="262"/>
        <v>1</v>
      </c>
      <c r="BC140" s="160">
        <f t="shared" si="263"/>
        <v>0</v>
      </c>
    </row>
    <row r="141" spans="3:55" ht="17.45" customHeight="1" x14ac:dyDescent="0.2">
      <c r="C141" s="192"/>
      <c r="D141" s="192"/>
      <c r="E141" s="192"/>
      <c r="F141" s="158">
        <f>DATOS!$E$10</f>
        <v>2020</v>
      </c>
      <c r="G141" s="194">
        <v>0.25</v>
      </c>
      <c r="H141" s="192"/>
      <c r="I141" s="178"/>
      <c r="J141" s="166">
        <f t="shared" si="220"/>
        <v>0</v>
      </c>
      <c r="K141" s="160">
        <f t="shared" si="221"/>
        <v>0</v>
      </c>
      <c r="L141" s="160">
        <f t="shared" si="222"/>
        <v>0</v>
      </c>
      <c r="M141" s="160">
        <f t="shared" si="223"/>
        <v>0</v>
      </c>
      <c r="N141" s="160">
        <f t="shared" si="224"/>
        <v>0</v>
      </c>
      <c r="O141" s="195"/>
      <c r="P141" s="167">
        <f t="shared" si="225"/>
        <v>0</v>
      </c>
      <c r="Q141" s="168">
        <f t="shared" si="226"/>
        <v>1</v>
      </c>
      <c r="R141" s="160">
        <f t="shared" si="227"/>
        <v>0</v>
      </c>
      <c r="T141" s="40">
        <f t="shared" si="228"/>
        <v>0</v>
      </c>
      <c r="U141" s="42">
        <f t="shared" si="229"/>
        <v>1</v>
      </c>
      <c r="V141" s="160">
        <f t="shared" si="230"/>
        <v>0</v>
      </c>
      <c r="W141" s="167">
        <f t="shared" si="231"/>
        <v>0</v>
      </c>
      <c r="X141" s="168">
        <f t="shared" si="232"/>
        <v>1</v>
      </c>
      <c r="Y141" s="160">
        <f t="shared" si="233"/>
        <v>0</v>
      </c>
      <c r="Z141" s="167">
        <f t="shared" si="234"/>
        <v>0</v>
      </c>
      <c r="AA141" s="168">
        <f t="shared" si="235"/>
        <v>1</v>
      </c>
      <c r="AB141" s="160">
        <f t="shared" si="236"/>
        <v>0</v>
      </c>
      <c r="AC141" s="167">
        <f t="shared" si="237"/>
        <v>0</v>
      </c>
      <c r="AD141" s="168">
        <f t="shared" si="238"/>
        <v>1</v>
      </c>
      <c r="AE141" s="160">
        <f t="shared" si="239"/>
        <v>0</v>
      </c>
      <c r="AF141" s="167">
        <f t="shared" si="240"/>
        <v>0</v>
      </c>
      <c r="AG141" s="168">
        <f t="shared" si="241"/>
        <v>1</v>
      </c>
      <c r="AH141" s="160">
        <f t="shared" si="242"/>
        <v>0</v>
      </c>
      <c r="AI141" s="167">
        <f t="shared" si="243"/>
        <v>0</v>
      </c>
      <c r="AJ141" s="168">
        <f t="shared" si="244"/>
        <v>1</v>
      </c>
      <c r="AK141" s="160">
        <f t="shared" si="245"/>
        <v>0</v>
      </c>
      <c r="AL141" s="167">
        <f t="shared" si="246"/>
        <v>0</v>
      </c>
      <c r="AM141" s="168">
        <f t="shared" si="247"/>
        <v>1</v>
      </c>
      <c r="AN141" s="160">
        <f t="shared" si="248"/>
        <v>0</v>
      </c>
      <c r="AO141" s="167">
        <f t="shared" si="249"/>
        <v>0</v>
      </c>
      <c r="AP141" s="168">
        <f t="shared" si="250"/>
        <v>1</v>
      </c>
      <c r="AQ141" s="160">
        <f t="shared" si="251"/>
        <v>0</v>
      </c>
      <c r="AR141" s="167">
        <f t="shared" si="252"/>
        <v>0</v>
      </c>
      <c r="AS141" s="168">
        <f t="shared" si="253"/>
        <v>1</v>
      </c>
      <c r="AT141" s="160">
        <f t="shared" si="254"/>
        <v>0</v>
      </c>
      <c r="AU141" s="167">
        <f t="shared" si="255"/>
        <v>0</v>
      </c>
      <c r="AV141" s="168">
        <f t="shared" si="256"/>
        <v>1</v>
      </c>
      <c r="AW141" s="160">
        <f t="shared" si="257"/>
        <v>0</v>
      </c>
      <c r="AX141" s="167">
        <f t="shared" si="258"/>
        <v>0</v>
      </c>
      <c r="AY141" s="168">
        <f t="shared" si="259"/>
        <v>1</v>
      </c>
      <c r="AZ141" s="160">
        <f t="shared" si="260"/>
        <v>0</v>
      </c>
      <c r="BA141" s="167">
        <f t="shared" si="261"/>
        <v>0</v>
      </c>
      <c r="BB141" s="168">
        <f t="shared" si="262"/>
        <v>1</v>
      </c>
      <c r="BC141" s="160">
        <f t="shared" si="263"/>
        <v>0</v>
      </c>
    </row>
    <row r="142" spans="3:55" ht="17.45" customHeight="1" x14ac:dyDescent="0.2">
      <c r="C142" s="192"/>
      <c r="D142" s="192"/>
      <c r="E142" s="192"/>
      <c r="F142" s="158">
        <f>DATOS!$E$10</f>
        <v>2020</v>
      </c>
      <c r="G142" s="194">
        <v>0.25</v>
      </c>
      <c r="H142" s="192"/>
      <c r="I142" s="178"/>
      <c r="J142" s="166">
        <f t="shared" si="220"/>
        <v>0</v>
      </c>
      <c r="K142" s="160">
        <f t="shared" si="221"/>
        <v>0</v>
      </c>
      <c r="L142" s="160">
        <f t="shared" si="222"/>
        <v>0</v>
      </c>
      <c r="M142" s="160">
        <f t="shared" si="223"/>
        <v>0</v>
      </c>
      <c r="N142" s="160">
        <f t="shared" si="224"/>
        <v>0</v>
      </c>
      <c r="O142" s="195"/>
      <c r="P142" s="167">
        <f t="shared" si="225"/>
        <v>0</v>
      </c>
      <c r="Q142" s="168">
        <f t="shared" si="226"/>
        <v>1</v>
      </c>
      <c r="R142" s="160">
        <f t="shared" si="227"/>
        <v>0</v>
      </c>
      <c r="T142" s="40">
        <f t="shared" si="228"/>
        <v>0</v>
      </c>
      <c r="U142" s="42">
        <f t="shared" si="229"/>
        <v>1</v>
      </c>
      <c r="V142" s="160">
        <f t="shared" si="230"/>
        <v>0</v>
      </c>
      <c r="W142" s="167">
        <f t="shared" si="231"/>
        <v>0</v>
      </c>
      <c r="X142" s="168">
        <f t="shared" si="232"/>
        <v>1</v>
      </c>
      <c r="Y142" s="160">
        <f t="shared" si="233"/>
        <v>0</v>
      </c>
      <c r="Z142" s="167">
        <f t="shared" si="234"/>
        <v>0</v>
      </c>
      <c r="AA142" s="168">
        <f t="shared" si="235"/>
        <v>1</v>
      </c>
      <c r="AB142" s="160">
        <f t="shared" si="236"/>
        <v>0</v>
      </c>
      <c r="AC142" s="167">
        <f t="shared" si="237"/>
        <v>0</v>
      </c>
      <c r="AD142" s="168">
        <f t="shared" si="238"/>
        <v>1</v>
      </c>
      <c r="AE142" s="160">
        <f t="shared" si="239"/>
        <v>0</v>
      </c>
      <c r="AF142" s="167">
        <f t="shared" si="240"/>
        <v>0</v>
      </c>
      <c r="AG142" s="168">
        <f t="shared" si="241"/>
        <v>1</v>
      </c>
      <c r="AH142" s="160">
        <f t="shared" si="242"/>
        <v>0</v>
      </c>
      <c r="AI142" s="167">
        <f t="shared" si="243"/>
        <v>0</v>
      </c>
      <c r="AJ142" s="168">
        <f t="shared" si="244"/>
        <v>1</v>
      </c>
      <c r="AK142" s="160">
        <f t="shared" si="245"/>
        <v>0</v>
      </c>
      <c r="AL142" s="167">
        <f t="shared" si="246"/>
        <v>0</v>
      </c>
      <c r="AM142" s="168">
        <f t="shared" si="247"/>
        <v>1</v>
      </c>
      <c r="AN142" s="160">
        <f t="shared" si="248"/>
        <v>0</v>
      </c>
      <c r="AO142" s="167">
        <f t="shared" si="249"/>
        <v>0</v>
      </c>
      <c r="AP142" s="168">
        <f t="shared" si="250"/>
        <v>1</v>
      </c>
      <c r="AQ142" s="160">
        <f t="shared" si="251"/>
        <v>0</v>
      </c>
      <c r="AR142" s="167">
        <f t="shared" si="252"/>
        <v>0</v>
      </c>
      <c r="AS142" s="168">
        <f t="shared" si="253"/>
        <v>1</v>
      </c>
      <c r="AT142" s="160">
        <f t="shared" si="254"/>
        <v>0</v>
      </c>
      <c r="AU142" s="167">
        <f t="shared" si="255"/>
        <v>0</v>
      </c>
      <c r="AV142" s="168">
        <f t="shared" si="256"/>
        <v>1</v>
      </c>
      <c r="AW142" s="160">
        <f t="shared" si="257"/>
        <v>0</v>
      </c>
      <c r="AX142" s="167">
        <f t="shared" si="258"/>
        <v>0</v>
      </c>
      <c r="AY142" s="168">
        <f t="shared" si="259"/>
        <v>1</v>
      </c>
      <c r="AZ142" s="160">
        <f t="shared" si="260"/>
        <v>0</v>
      </c>
      <c r="BA142" s="167">
        <f t="shared" si="261"/>
        <v>0</v>
      </c>
      <c r="BB142" s="168">
        <f t="shared" si="262"/>
        <v>1</v>
      </c>
      <c r="BC142" s="160">
        <f t="shared" si="263"/>
        <v>0</v>
      </c>
    </row>
    <row r="143" spans="3:55" ht="17.45" customHeight="1" x14ac:dyDescent="0.2">
      <c r="C143" s="192"/>
      <c r="D143" s="192"/>
      <c r="E143" s="192"/>
      <c r="F143" s="158">
        <f>DATOS!$E$10</f>
        <v>2020</v>
      </c>
      <c r="G143" s="194">
        <v>0.25</v>
      </c>
      <c r="H143" s="192"/>
      <c r="I143" s="178"/>
      <c r="J143" s="166">
        <f t="shared" si="220"/>
        <v>0</v>
      </c>
      <c r="K143" s="160">
        <f t="shared" si="221"/>
        <v>0</v>
      </c>
      <c r="L143" s="160">
        <f t="shared" si="222"/>
        <v>0</v>
      </c>
      <c r="M143" s="160">
        <f t="shared" si="223"/>
        <v>0</v>
      </c>
      <c r="N143" s="160">
        <f t="shared" si="224"/>
        <v>0</v>
      </c>
      <c r="O143" s="195"/>
      <c r="P143" s="167">
        <f t="shared" si="225"/>
        <v>0</v>
      </c>
      <c r="Q143" s="168">
        <f t="shared" si="226"/>
        <v>1</v>
      </c>
      <c r="R143" s="160">
        <f t="shared" si="227"/>
        <v>0</v>
      </c>
      <c r="T143" s="40">
        <f t="shared" si="228"/>
        <v>0</v>
      </c>
      <c r="U143" s="42">
        <f t="shared" si="229"/>
        <v>1</v>
      </c>
      <c r="V143" s="160">
        <f t="shared" si="230"/>
        <v>0</v>
      </c>
      <c r="W143" s="167">
        <f t="shared" si="231"/>
        <v>0</v>
      </c>
      <c r="X143" s="168">
        <f t="shared" si="232"/>
        <v>1</v>
      </c>
      <c r="Y143" s="160">
        <f t="shared" si="233"/>
        <v>0</v>
      </c>
      <c r="Z143" s="167">
        <f t="shared" si="234"/>
        <v>0</v>
      </c>
      <c r="AA143" s="168">
        <f t="shared" si="235"/>
        <v>1</v>
      </c>
      <c r="AB143" s="160">
        <f t="shared" si="236"/>
        <v>0</v>
      </c>
      <c r="AC143" s="167">
        <f t="shared" si="237"/>
        <v>0</v>
      </c>
      <c r="AD143" s="168">
        <f t="shared" si="238"/>
        <v>1</v>
      </c>
      <c r="AE143" s="160">
        <f t="shared" si="239"/>
        <v>0</v>
      </c>
      <c r="AF143" s="167">
        <f t="shared" si="240"/>
        <v>0</v>
      </c>
      <c r="AG143" s="168">
        <f t="shared" si="241"/>
        <v>1</v>
      </c>
      <c r="AH143" s="160">
        <f t="shared" si="242"/>
        <v>0</v>
      </c>
      <c r="AI143" s="167">
        <f t="shared" si="243"/>
        <v>0</v>
      </c>
      <c r="AJ143" s="168">
        <f t="shared" si="244"/>
        <v>1</v>
      </c>
      <c r="AK143" s="160">
        <f t="shared" si="245"/>
        <v>0</v>
      </c>
      <c r="AL143" s="167">
        <f t="shared" si="246"/>
        <v>0</v>
      </c>
      <c r="AM143" s="168">
        <f t="shared" si="247"/>
        <v>1</v>
      </c>
      <c r="AN143" s="160">
        <f t="shared" si="248"/>
        <v>0</v>
      </c>
      <c r="AO143" s="167">
        <f t="shared" si="249"/>
        <v>0</v>
      </c>
      <c r="AP143" s="168">
        <f t="shared" si="250"/>
        <v>1</v>
      </c>
      <c r="AQ143" s="160">
        <f t="shared" si="251"/>
        <v>0</v>
      </c>
      <c r="AR143" s="167">
        <f t="shared" si="252"/>
        <v>0</v>
      </c>
      <c r="AS143" s="168">
        <f t="shared" si="253"/>
        <v>1</v>
      </c>
      <c r="AT143" s="160">
        <f t="shared" si="254"/>
        <v>0</v>
      </c>
      <c r="AU143" s="167">
        <f t="shared" si="255"/>
        <v>0</v>
      </c>
      <c r="AV143" s="168">
        <f t="shared" si="256"/>
        <v>1</v>
      </c>
      <c r="AW143" s="160">
        <f t="shared" si="257"/>
        <v>0</v>
      </c>
      <c r="AX143" s="167">
        <f t="shared" si="258"/>
        <v>0</v>
      </c>
      <c r="AY143" s="168">
        <f t="shared" si="259"/>
        <v>1</v>
      </c>
      <c r="AZ143" s="160">
        <f t="shared" si="260"/>
        <v>0</v>
      </c>
      <c r="BA143" s="167">
        <f t="shared" si="261"/>
        <v>0</v>
      </c>
      <c r="BB143" s="168">
        <f t="shared" si="262"/>
        <v>1</v>
      </c>
      <c r="BC143" s="160">
        <f t="shared" si="263"/>
        <v>0</v>
      </c>
    </row>
    <row r="144" spans="3:55" ht="17.45" customHeight="1" x14ac:dyDescent="0.2">
      <c r="C144" s="192"/>
      <c r="D144" s="192"/>
      <c r="E144" s="192"/>
      <c r="F144" s="158">
        <f>DATOS!$E$10</f>
        <v>2020</v>
      </c>
      <c r="G144" s="194">
        <v>0.25</v>
      </c>
      <c r="H144" s="192"/>
      <c r="I144" s="178"/>
      <c r="J144" s="166">
        <f t="shared" si="220"/>
        <v>0</v>
      </c>
      <c r="K144" s="160">
        <f t="shared" si="221"/>
        <v>0</v>
      </c>
      <c r="L144" s="160">
        <f t="shared" si="222"/>
        <v>0</v>
      </c>
      <c r="M144" s="160">
        <f t="shared" si="223"/>
        <v>0</v>
      </c>
      <c r="N144" s="160">
        <f t="shared" si="224"/>
        <v>0</v>
      </c>
      <c r="O144" s="195"/>
      <c r="P144" s="167">
        <f t="shared" si="225"/>
        <v>0</v>
      </c>
      <c r="Q144" s="168">
        <f t="shared" si="226"/>
        <v>1</v>
      </c>
      <c r="R144" s="160">
        <f t="shared" si="227"/>
        <v>0</v>
      </c>
      <c r="T144" s="40">
        <f t="shared" si="228"/>
        <v>0</v>
      </c>
      <c r="U144" s="42">
        <f t="shared" si="229"/>
        <v>1</v>
      </c>
      <c r="V144" s="160">
        <f t="shared" si="230"/>
        <v>0</v>
      </c>
      <c r="W144" s="167">
        <f t="shared" si="231"/>
        <v>0</v>
      </c>
      <c r="X144" s="168">
        <f t="shared" si="232"/>
        <v>1</v>
      </c>
      <c r="Y144" s="160">
        <f t="shared" si="233"/>
        <v>0</v>
      </c>
      <c r="Z144" s="167">
        <f t="shared" si="234"/>
        <v>0</v>
      </c>
      <c r="AA144" s="168">
        <f t="shared" si="235"/>
        <v>1</v>
      </c>
      <c r="AB144" s="160">
        <f t="shared" si="236"/>
        <v>0</v>
      </c>
      <c r="AC144" s="167">
        <f t="shared" si="237"/>
        <v>0</v>
      </c>
      <c r="AD144" s="168">
        <f t="shared" si="238"/>
        <v>1</v>
      </c>
      <c r="AE144" s="160">
        <f t="shared" si="239"/>
        <v>0</v>
      </c>
      <c r="AF144" s="167">
        <f t="shared" si="240"/>
        <v>0</v>
      </c>
      <c r="AG144" s="168">
        <f t="shared" si="241"/>
        <v>1</v>
      </c>
      <c r="AH144" s="160">
        <f t="shared" si="242"/>
        <v>0</v>
      </c>
      <c r="AI144" s="167">
        <f t="shared" si="243"/>
        <v>0</v>
      </c>
      <c r="AJ144" s="168">
        <f t="shared" si="244"/>
        <v>1</v>
      </c>
      <c r="AK144" s="160">
        <f t="shared" si="245"/>
        <v>0</v>
      </c>
      <c r="AL144" s="167">
        <f t="shared" si="246"/>
        <v>0</v>
      </c>
      <c r="AM144" s="168">
        <f t="shared" si="247"/>
        <v>1</v>
      </c>
      <c r="AN144" s="160">
        <f t="shared" si="248"/>
        <v>0</v>
      </c>
      <c r="AO144" s="167">
        <f t="shared" si="249"/>
        <v>0</v>
      </c>
      <c r="AP144" s="168">
        <f t="shared" si="250"/>
        <v>1</v>
      </c>
      <c r="AQ144" s="160">
        <f t="shared" si="251"/>
        <v>0</v>
      </c>
      <c r="AR144" s="167">
        <f t="shared" si="252"/>
        <v>0</v>
      </c>
      <c r="AS144" s="168">
        <f t="shared" si="253"/>
        <v>1</v>
      </c>
      <c r="AT144" s="160">
        <f t="shared" si="254"/>
        <v>0</v>
      </c>
      <c r="AU144" s="167">
        <f t="shared" si="255"/>
        <v>0</v>
      </c>
      <c r="AV144" s="168">
        <f t="shared" si="256"/>
        <v>1</v>
      </c>
      <c r="AW144" s="160">
        <f t="shared" si="257"/>
        <v>0</v>
      </c>
      <c r="AX144" s="167">
        <f t="shared" si="258"/>
        <v>0</v>
      </c>
      <c r="AY144" s="168">
        <f t="shared" si="259"/>
        <v>1</v>
      </c>
      <c r="AZ144" s="160">
        <f t="shared" si="260"/>
        <v>0</v>
      </c>
      <c r="BA144" s="167">
        <f t="shared" si="261"/>
        <v>0</v>
      </c>
      <c r="BB144" s="168">
        <f t="shared" si="262"/>
        <v>1</v>
      </c>
      <c r="BC144" s="160">
        <f t="shared" si="263"/>
        <v>0</v>
      </c>
    </row>
    <row r="145" spans="3:55" ht="17.45" customHeight="1" x14ac:dyDescent="0.2">
      <c r="C145" s="192"/>
      <c r="D145" s="192"/>
      <c r="E145" s="192"/>
      <c r="F145" s="158">
        <f>DATOS!$E$10</f>
        <v>2020</v>
      </c>
      <c r="G145" s="194">
        <v>0.25</v>
      </c>
      <c r="H145" s="192"/>
      <c r="I145" s="178"/>
      <c r="J145" s="166">
        <f t="shared" si="220"/>
        <v>0</v>
      </c>
      <c r="K145" s="160">
        <f t="shared" si="221"/>
        <v>0</v>
      </c>
      <c r="L145" s="160">
        <f t="shared" si="222"/>
        <v>0</v>
      </c>
      <c r="M145" s="160">
        <f t="shared" si="223"/>
        <v>0</v>
      </c>
      <c r="N145" s="160">
        <f t="shared" si="224"/>
        <v>0</v>
      </c>
      <c r="O145" s="195"/>
      <c r="P145" s="167">
        <f t="shared" si="225"/>
        <v>0</v>
      </c>
      <c r="Q145" s="168">
        <f t="shared" si="226"/>
        <v>1</v>
      </c>
      <c r="R145" s="160">
        <f t="shared" si="227"/>
        <v>0</v>
      </c>
      <c r="T145" s="40">
        <f t="shared" si="228"/>
        <v>0</v>
      </c>
      <c r="U145" s="42">
        <f t="shared" si="229"/>
        <v>1</v>
      </c>
      <c r="V145" s="160">
        <f t="shared" si="230"/>
        <v>0</v>
      </c>
      <c r="W145" s="167">
        <f t="shared" si="231"/>
        <v>0</v>
      </c>
      <c r="X145" s="168">
        <f t="shared" si="232"/>
        <v>1</v>
      </c>
      <c r="Y145" s="160">
        <f t="shared" si="233"/>
        <v>0</v>
      </c>
      <c r="Z145" s="167">
        <f t="shared" si="234"/>
        <v>0</v>
      </c>
      <c r="AA145" s="168">
        <f t="shared" si="235"/>
        <v>1</v>
      </c>
      <c r="AB145" s="160">
        <f t="shared" si="236"/>
        <v>0</v>
      </c>
      <c r="AC145" s="167">
        <f t="shared" si="237"/>
        <v>0</v>
      </c>
      <c r="AD145" s="168">
        <f t="shared" si="238"/>
        <v>1</v>
      </c>
      <c r="AE145" s="160">
        <f t="shared" si="239"/>
        <v>0</v>
      </c>
      <c r="AF145" s="167">
        <f t="shared" si="240"/>
        <v>0</v>
      </c>
      <c r="AG145" s="168">
        <f t="shared" si="241"/>
        <v>1</v>
      </c>
      <c r="AH145" s="160">
        <f t="shared" si="242"/>
        <v>0</v>
      </c>
      <c r="AI145" s="167">
        <f t="shared" si="243"/>
        <v>0</v>
      </c>
      <c r="AJ145" s="168">
        <f t="shared" si="244"/>
        <v>1</v>
      </c>
      <c r="AK145" s="160">
        <f t="shared" si="245"/>
        <v>0</v>
      </c>
      <c r="AL145" s="167">
        <f t="shared" si="246"/>
        <v>0</v>
      </c>
      <c r="AM145" s="168">
        <f t="shared" si="247"/>
        <v>1</v>
      </c>
      <c r="AN145" s="160">
        <f t="shared" si="248"/>
        <v>0</v>
      </c>
      <c r="AO145" s="167">
        <f t="shared" si="249"/>
        <v>0</v>
      </c>
      <c r="AP145" s="168">
        <f t="shared" si="250"/>
        <v>1</v>
      </c>
      <c r="AQ145" s="160">
        <f t="shared" si="251"/>
        <v>0</v>
      </c>
      <c r="AR145" s="167">
        <f t="shared" si="252"/>
        <v>0</v>
      </c>
      <c r="AS145" s="168">
        <f t="shared" si="253"/>
        <v>1</v>
      </c>
      <c r="AT145" s="160">
        <f t="shared" si="254"/>
        <v>0</v>
      </c>
      <c r="AU145" s="167">
        <f t="shared" si="255"/>
        <v>0</v>
      </c>
      <c r="AV145" s="168">
        <f t="shared" si="256"/>
        <v>1</v>
      </c>
      <c r="AW145" s="160">
        <f t="shared" si="257"/>
        <v>0</v>
      </c>
      <c r="AX145" s="167">
        <f t="shared" si="258"/>
        <v>0</v>
      </c>
      <c r="AY145" s="168">
        <f t="shared" si="259"/>
        <v>1</v>
      </c>
      <c r="AZ145" s="160">
        <f t="shared" si="260"/>
        <v>0</v>
      </c>
      <c r="BA145" s="167">
        <f t="shared" si="261"/>
        <v>0</v>
      </c>
      <c r="BB145" s="168">
        <f t="shared" si="262"/>
        <v>1</v>
      </c>
      <c r="BC145" s="160">
        <f t="shared" si="263"/>
        <v>0</v>
      </c>
    </row>
    <row r="146" spans="3:55" ht="17.45" customHeight="1" x14ac:dyDescent="0.2">
      <c r="C146" s="192"/>
      <c r="D146" s="192"/>
      <c r="E146" s="192"/>
      <c r="F146" s="158">
        <f>DATOS!$E$10</f>
        <v>2020</v>
      </c>
      <c r="G146" s="194">
        <v>0.25</v>
      </c>
      <c r="H146" s="192"/>
      <c r="I146" s="178"/>
      <c r="J146" s="166">
        <f t="shared" si="220"/>
        <v>0</v>
      </c>
      <c r="K146" s="160">
        <f t="shared" si="221"/>
        <v>0</v>
      </c>
      <c r="L146" s="160">
        <f t="shared" si="222"/>
        <v>0</v>
      </c>
      <c r="M146" s="160">
        <f t="shared" si="223"/>
        <v>0</v>
      </c>
      <c r="N146" s="160">
        <f t="shared" si="224"/>
        <v>0</v>
      </c>
      <c r="O146" s="195"/>
      <c r="P146" s="167">
        <f t="shared" si="225"/>
        <v>0</v>
      </c>
      <c r="Q146" s="168">
        <f t="shared" si="226"/>
        <v>1</v>
      </c>
      <c r="R146" s="160">
        <f t="shared" si="227"/>
        <v>0</v>
      </c>
      <c r="T146" s="40">
        <f t="shared" si="228"/>
        <v>0</v>
      </c>
      <c r="U146" s="42">
        <f t="shared" si="229"/>
        <v>1</v>
      </c>
      <c r="V146" s="160">
        <f t="shared" si="230"/>
        <v>0</v>
      </c>
      <c r="W146" s="167">
        <f t="shared" si="231"/>
        <v>0</v>
      </c>
      <c r="X146" s="168">
        <f t="shared" si="232"/>
        <v>1</v>
      </c>
      <c r="Y146" s="160">
        <f t="shared" si="233"/>
        <v>0</v>
      </c>
      <c r="Z146" s="167">
        <f t="shared" si="234"/>
        <v>0</v>
      </c>
      <c r="AA146" s="168">
        <f t="shared" si="235"/>
        <v>1</v>
      </c>
      <c r="AB146" s="160">
        <f t="shared" si="236"/>
        <v>0</v>
      </c>
      <c r="AC146" s="167">
        <f t="shared" si="237"/>
        <v>0</v>
      </c>
      <c r="AD146" s="168">
        <f t="shared" si="238"/>
        <v>1</v>
      </c>
      <c r="AE146" s="160">
        <f t="shared" si="239"/>
        <v>0</v>
      </c>
      <c r="AF146" s="167">
        <f t="shared" si="240"/>
        <v>0</v>
      </c>
      <c r="AG146" s="168">
        <f t="shared" si="241"/>
        <v>1</v>
      </c>
      <c r="AH146" s="160">
        <f t="shared" si="242"/>
        <v>0</v>
      </c>
      <c r="AI146" s="167">
        <f t="shared" si="243"/>
        <v>0</v>
      </c>
      <c r="AJ146" s="168">
        <f t="shared" si="244"/>
        <v>1</v>
      </c>
      <c r="AK146" s="160">
        <f t="shared" si="245"/>
        <v>0</v>
      </c>
      <c r="AL146" s="167">
        <f t="shared" si="246"/>
        <v>0</v>
      </c>
      <c r="AM146" s="168">
        <f t="shared" si="247"/>
        <v>1</v>
      </c>
      <c r="AN146" s="160">
        <f t="shared" si="248"/>
        <v>0</v>
      </c>
      <c r="AO146" s="167">
        <f t="shared" si="249"/>
        <v>0</v>
      </c>
      <c r="AP146" s="168">
        <f t="shared" si="250"/>
        <v>1</v>
      </c>
      <c r="AQ146" s="160">
        <f t="shared" si="251"/>
        <v>0</v>
      </c>
      <c r="AR146" s="167">
        <f t="shared" si="252"/>
        <v>0</v>
      </c>
      <c r="AS146" s="168">
        <f t="shared" si="253"/>
        <v>1</v>
      </c>
      <c r="AT146" s="160">
        <f t="shared" si="254"/>
        <v>0</v>
      </c>
      <c r="AU146" s="167">
        <f t="shared" si="255"/>
        <v>0</v>
      </c>
      <c r="AV146" s="168">
        <f t="shared" si="256"/>
        <v>1</v>
      </c>
      <c r="AW146" s="160">
        <f t="shared" si="257"/>
        <v>0</v>
      </c>
      <c r="AX146" s="167">
        <f t="shared" si="258"/>
        <v>0</v>
      </c>
      <c r="AY146" s="168">
        <f t="shared" si="259"/>
        <v>1</v>
      </c>
      <c r="AZ146" s="160">
        <f t="shared" si="260"/>
        <v>0</v>
      </c>
      <c r="BA146" s="167">
        <f t="shared" si="261"/>
        <v>0</v>
      </c>
      <c r="BB146" s="168">
        <f t="shared" si="262"/>
        <v>1</v>
      </c>
      <c r="BC146" s="160">
        <f t="shared" si="263"/>
        <v>0</v>
      </c>
    </row>
    <row r="147" spans="3:55" ht="17.45" customHeight="1" x14ac:dyDescent="0.2">
      <c r="C147" s="192"/>
      <c r="D147" s="192"/>
      <c r="E147" s="192"/>
      <c r="F147" s="158">
        <f>DATOS!$E$10</f>
        <v>2020</v>
      </c>
      <c r="G147" s="194">
        <v>0.25</v>
      </c>
      <c r="H147" s="192"/>
      <c r="I147" s="178"/>
      <c r="J147" s="166">
        <f t="shared" si="220"/>
        <v>0</v>
      </c>
      <c r="K147" s="160">
        <f t="shared" si="221"/>
        <v>0</v>
      </c>
      <c r="L147" s="160">
        <f t="shared" si="222"/>
        <v>0</v>
      </c>
      <c r="M147" s="160">
        <f t="shared" si="223"/>
        <v>0</v>
      </c>
      <c r="N147" s="160">
        <f t="shared" si="224"/>
        <v>0</v>
      </c>
      <c r="O147" s="195"/>
      <c r="P147" s="167">
        <f t="shared" si="225"/>
        <v>0</v>
      </c>
      <c r="Q147" s="168">
        <f t="shared" si="226"/>
        <v>1</v>
      </c>
      <c r="R147" s="160">
        <f t="shared" si="227"/>
        <v>0</v>
      </c>
      <c r="T147" s="40">
        <f t="shared" si="228"/>
        <v>0</v>
      </c>
      <c r="U147" s="42">
        <f t="shared" si="229"/>
        <v>1</v>
      </c>
      <c r="V147" s="160">
        <f t="shared" si="230"/>
        <v>0</v>
      </c>
      <c r="W147" s="167">
        <f t="shared" si="231"/>
        <v>0</v>
      </c>
      <c r="X147" s="168">
        <f t="shared" si="232"/>
        <v>1</v>
      </c>
      <c r="Y147" s="160">
        <f t="shared" si="233"/>
        <v>0</v>
      </c>
      <c r="Z147" s="167">
        <f t="shared" si="234"/>
        <v>0</v>
      </c>
      <c r="AA147" s="168">
        <f t="shared" si="235"/>
        <v>1</v>
      </c>
      <c r="AB147" s="160">
        <f t="shared" si="236"/>
        <v>0</v>
      </c>
      <c r="AC147" s="167">
        <f t="shared" si="237"/>
        <v>0</v>
      </c>
      <c r="AD147" s="168">
        <f t="shared" si="238"/>
        <v>1</v>
      </c>
      <c r="AE147" s="160">
        <f t="shared" si="239"/>
        <v>0</v>
      </c>
      <c r="AF147" s="167">
        <f t="shared" si="240"/>
        <v>0</v>
      </c>
      <c r="AG147" s="168">
        <f t="shared" si="241"/>
        <v>1</v>
      </c>
      <c r="AH147" s="160">
        <f t="shared" si="242"/>
        <v>0</v>
      </c>
      <c r="AI147" s="167">
        <f t="shared" si="243"/>
        <v>0</v>
      </c>
      <c r="AJ147" s="168">
        <f t="shared" si="244"/>
        <v>1</v>
      </c>
      <c r="AK147" s="160">
        <f t="shared" si="245"/>
        <v>0</v>
      </c>
      <c r="AL147" s="167">
        <f t="shared" si="246"/>
        <v>0</v>
      </c>
      <c r="AM147" s="168">
        <f t="shared" si="247"/>
        <v>1</v>
      </c>
      <c r="AN147" s="160">
        <f t="shared" si="248"/>
        <v>0</v>
      </c>
      <c r="AO147" s="167">
        <f t="shared" si="249"/>
        <v>0</v>
      </c>
      <c r="AP147" s="168">
        <f t="shared" si="250"/>
        <v>1</v>
      </c>
      <c r="AQ147" s="160">
        <f t="shared" si="251"/>
        <v>0</v>
      </c>
      <c r="AR147" s="167">
        <f t="shared" si="252"/>
        <v>0</v>
      </c>
      <c r="AS147" s="168">
        <f t="shared" si="253"/>
        <v>1</v>
      </c>
      <c r="AT147" s="160">
        <f t="shared" si="254"/>
        <v>0</v>
      </c>
      <c r="AU147" s="167">
        <f t="shared" si="255"/>
        <v>0</v>
      </c>
      <c r="AV147" s="168">
        <f t="shared" si="256"/>
        <v>1</v>
      </c>
      <c r="AW147" s="160">
        <f t="shared" si="257"/>
        <v>0</v>
      </c>
      <c r="AX147" s="167">
        <f t="shared" si="258"/>
        <v>0</v>
      </c>
      <c r="AY147" s="168">
        <f t="shared" si="259"/>
        <v>1</v>
      </c>
      <c r="AZ147" s="160">
        <f t="shared" si="260"/>
        <v>0</v>
      </c>
      <c r="BA147" s="167">
        <f t="shared" si="261"/>
        <v>0</v>
      </c>
      <c r="BB147" s="168">
        <f t="shared" si="262"/>
        <v>1</v>
      </c>
      <c r="BC147" s="160">
        <f t="shared" si="263"/>
        <v>0</v>
      </c>
    </row>
    <row r="148" spans="3:55" ht="17.45" customHeight="1" x14ac:dyDescent="0.2">
      <c r="C148" s="192"/>
      <c r="D148" s="192"/>
      <c r="E148" s="192"/>
      <c r="F148" s="158">
        <f>DATOS!$E$10</f>
        <v>2020</v>
      </c>
      <c r="G148" s="194">
        <v>0.25</v>
      </c>
      <c r="H148" s="192"/>
      <c r="I148" s="178"/>
      <c r="J148" s="166">
        <f t="shared" si="220"/>
        <v>0</v>
      </c>
      <c r="K148" s="160">
        <f t="shared" si="221"/>
        <v>0</v>
      </c>
      <c r="L148" s="160">
        <f t="shared" si="222"/>
        <v>0</v>
      </c>
      <c r="M148" s="160">
        <f t="shared" si="223"/>
        <v>0</v>
      </c>
      <c r="N148" s="160">
        <f t="shared" si="224"/>
        <v>0</v>
      </c>
      <c r="O148" s="195"/>
      <c r="P148" s="167">
        <f t="shared" si="225"/>
        <v>0</v>
      </c>
      <c r="Q148" s="168">
        <f t="shared" si="226"/>
        <v>1</v>
      </c>
      <c r="R148" s="160">
        <f t="shared" si="227"/>
        <v>0</v>
      </c>
      <c r="T148" s="40">
        <f t="shared" si="228"/>
        <v>0</v>
      </c>
      <c r="U148" s="42">
        <f t="shared" si="229"/>
        <v>1</v>
      </c>
      <c r="V148" s="160">
        <f t="shared" si="230"/>
        <v>0</v>
      </c>
      <c r="W148" s="167">
        <f t="shared" si="231"/>
        <v>0</v>
      </c>
      <c r="X148" s="168">
        <f t="shared" si="232"/>
        <v>1</v>
      </c>
      <c r="Y148" s="160">
        <f t="shared" si="233"/>
        <v>0</v>
      </c>
      <c r="Z148" s="167">
        <f t="shared" si="234"/>
        <v>0</v>
      </c>
      <c r="AA148" s="168">
        <f t="shared" si="235"/>
        <v>1</v>
      </c>
      <c r="AB148" s="160">
        <f t="shared" si="236"/>
        <v>0</v>
      </c>
      <c r="AC148" s="167">
        <f t="shared" si="237"/>
        <v>0</v>
      </c>
      <c r="AD148" s="168">
        <f t="shared" si="238"/>
        <v>1</v>
      </c>
      <c r="AE148" s="160">
        <f t="shared" si="239"/>
        <v>0</v>
      </c>
      <c r="AF148" s="167">
        <f t="shared" si="240"/>
        <v>0</v>
      </c>
      <c r="AG148" s="168">
        <f t="shared" si="241"/>
        <v>1</v>
      </c>
      <c r="AH148" s="160">
        <f t="shared" si="242"/>
        <v>0</v>
      </c>
      <c r="AI148" s="167">
        <f t="shared" si="243"/>
        <v>0</v>
      </c>
      <c r="AJ148" s="168">
        <f t="shared" si="244"/>
        <v>1</v>
      </c>
      <c r="AK148" s="160">
        <f t="shared" si="245"/>
        <v>0</v>
      </c>
      <c r="AL148" s="167">
        <f t="shared" si="246"/>
        <v>0</v>
      </c>
      <c r="AM148" s="168">
        <f t="shared" si="247"/>
        <v>1</v>
      </c>
      <c r="AN148" s="160">
        <f t="shared" si="248"/>
        <v>0</v>
      </c>
      <c r="AO148" s="167">
        <f t="shared" si="249"/>
        <v>0</v>
      </c>
      <c r="AP148" s="168">
        <f t="shared" si="250"/>
        <v>1</v>
      </c>
      <c r="AQ148" s="160">
        <f t="shared" si="251"/>
        <v>0</v>
      </c>
      <c r="AR148" s="167">
        <f t="shared" si="252"/>
        <v>0</v>
      </c>
      <c r="AS148" s="168">
        <f t="shared" si="253"/>
        <v>1</v>
      </c>
      <c r="AT148" s="160">
        <f t="shared" si="254"/>
        <v>0</v>
      </c>
      <c r="AU148" s="167">
        <f t="shared" si="255"/>
        <v>0</v>
      </c>
      <c r="AV148" s="168">
        <f t="shared" si="256"/>
        <v>1</v>
      </c>
      <c r="AW148" s="160">
        <f t="shared" si="257"/>
        <v>0</v>
      </c>
      <c r="AX148" s="167">
        <f t="shared" si="258"/>
        <v>0</v>
      </c>
      <c r="AY148" s="168">
        <f t="shared" si="259"/>
        <v>1</v>
      </c>
      <c r="AZ148" s="160">
        <f t="shared" si="260"/>
        <v>0</v>
      </c>
      <c r="BA148" s="167">
        <f t="shared" si="261"/>
        <v>0</v>
      </c>
      <c r="BB148" s="168">
        <f t="shared" si="262"/>
        <v>1</v>
      </c>
      <c r="BC148" s="160">
        <f t="shared" si="263"/>
        <v>0</v>
      </c>
    </row>
    <row r="149" spans="3:55" ht="17.45" customHeight="1" x14ac:dyDescent="0.2">
      <c r="C149" s="192"/>
      <c r="D149" s="192"/>
      <c r="E149" s="192"/>
      <c r="F149" s="158">
        <f>DATOS!$E$10</f>
        <v>2020</v>
      </c>
      <c r="G149" s="194">
        <v>0.25</v>
      </c>
      <c r="H149" s="192"/>
      <c r="I149" s="178"/>
      <c r="J149" s="166">
        <f t="shared" si="220"/>
        <v>0</v>
      </c>
      <c r="K149" s="160">
        <f t="shared" si="221"/>
        <v>0</v>
      </c>
      <c r="L149" s="160">
        <f t="shared" si="222"/>
        <v>0</v>
      </c>
      <c r="M149" s="160">
        <f t="shared" si="223"/>
        <v>0</v>
      </c>
      <c r="N149" s="160">
        <f t="shared" si="224"/>
        <v>0</v>
      </c>
      <c r="O149" s="195"/>
      <c r="P149" s="167">
        <f t="shared" si="225"/>
        <v>0</v>
      </c>
      <c r="Q149" s="168">
        <f t="shared" si="226"/>
        <v>1</v>
      </c>
      <c r="R149" s="160">
        <f t="shared" si="227"/>
        <v>0</v>
      </c>
      <c r="T149" s="40">
        <f t="shared" si="228"/>
        <v>0</v>
      </c>
      <c r="U149" s="42">
        <f t="shared" si="229"/>
        <v>1</v>
      </c>
      <c r="V149" s="160">
        <f t="shared" si="230"/>
        <v>0</v>
      </c>
      <c r="W149" s="167">
        <f t="shared" si="231"/>
        <v>0</v>
      </c>
      <c r="X149" s="168">
        <f t="shared" si="232"/>
        <v>1</v>
      </c>
      <c r="Y149" s="160">
        <f t="shared" si="233"/>
        <v>0</v>
      </c>
      <c r="Z149" s="167">
        <f t="shared" si="234"/>
        <v>0</v>
      </c>
      <c r="AA149" s="168">
        <f t="shared" si="235"/>
        <v>1</v>
      </c>
      <c r="AB149" s="160">
        <f t="shared" si="236"/>
        <v>0</v>
      </c>
      <c r="AC149" s="167">
        <f t="shared" si="237"/>
        <v>0</v>
      </c>
      <c r="AD149" s="168">
        <f t="shared" si="238"/>
        <v>1</v>
      </c>
      <c r="AE149" s="160">
        <f t="shared" si="239"/>
        <v>0</v>
      </c>
      <c r="AF149" s="167">
        <f t="shared" si="240"/>
        <v>0</v>
      </c>
      <c r="AG149" s="168">
        <f t="shared" si="241"/>
        <v>1</v>
      </c>
      <c r="AH149" s="160">
        <f t="shared" si="242"/>
        <v>0</v>
      </c>
      <c r="AI149" s="167">
        <f t="shared" si="243"/>
        <v>0</v>
      </c>
      <c r="AJ149" s="168">
        <f t="shared" si="244"/>
        <v>1</v>
      </c>
      <c r="AK149" s="160">
        <f t="shared" si="245"/>
        <v>0</v>
      </c>
      <c r="AL149" s="167">
        <f t="shared" si="246"/>
        <v>0</v>
      </c>
      <c r="AM149" s="168">
        <f t="shared" si="247"/>
        <v>1</v>
      </c>
      <c r="AN149" s="160">
        <f t="shared" si="248"/>
        <v>0</v>
      </c>
      <c r="AO149" s="167">
        <f t="shared" si="249"/>
        <v>0</v>
      </c>
      <c r="AP149" s="168">
        <f t="shared" si="250"/>
        <v>1</v>
      </c>
      <c r="AQ149" s="160">
        <f t="shared" si="251"/>
        <v>0</v>
      </c>
      <c r="AR149" s="167">
        <f t="shared" si="252"/>
        <v>0</v>
      </c>
      <c r="AS149" s="168">
        <f t="shared" si="253"/>
        <v>1</v>
      </c>
      <c r="AT149" s="160">
        <f t="shared" si="254"/>
        <v>0</v>
      </c>
      <c r="AU149" s="167">
        <f t="shared" si="255"/>
        <v>0</v>
      </c>
      <c r="AV149" s="168">
        <f t="shared" si="256"/>
        <v>1</v>
      </c>
      <c r="AW149" s="160">
        <f t="shared" si="257"/>
        <v>0</v>
      </c>
      <c r="AX149" s="167">
        <f t="shared" si="258"/>
        <v>0</v>
      </c>
      <c r="AY149" s="168">
        <f t="shared" si="259"/>
        <v>1</v>
      </c>
      <c r="AZ149" s="160">
        <f t="shared" si="260"/>
        <v>0</v>
      </c>
      <c r="BA149" s="167">
        <f t="shared" si="261"/>
        <v>0</v>
      </c>
      <c r="BB149" s="168">
        <f t="shared" si="262"/>
        <v>1</v>
      </c>
      <c r="BC149" s="160">
        <f t="shared" si="263"/>
        <v>0</v>
      </c>
    </row>
    <row r="150" spans="3:55" ht="17.45" customHeight="1" thickBot="1" x14ac:dyDescent="0.25">
      <c r="C150" s="36"/>
      <c r="D150" s="36"/>
      <c r="E150" s="37"/>
      <c r="F150" s="37"/>
      <c r="G150" s="37"/>
      <c r="H150" s="43" t="s">
        <v>112</v>
      </c>
      <c r="I150" s="44">
        <f>SUM(I110:I149)</f>
        <v>0</v>
      </c>
      <c r="J150" s="45"/>
      <c r="K150" s="44">
        <f>SUM(K110:K149)</f>
        <v>0</v>
      </c>
      <c r="L150" s="44">
        <f>SUM(L110:L149)</f>
        <v>0</v>
      </c>
      <c r="M150" s="44">
        <f>SUM(M110:M149)</f>
        <v>0</v>
      </c>
      <c r="N150" s="44">
        <f>SUM(N110:N149)</f>
        <v>0</v>
      </c>
      <c r="O150" s="46"/>
      <c r="P150" s="47"/>
      <c r="Q150" s="44"/>
      <c r="R150" s="44">
        <f>SUM(R110:R149)</f>
        <v>0</v>
      </c>
      <c r="T150" s="44"/>
      <c r="U150" s="44"/>
      <c r="V150" s="44">
        <f>SUM(V110:V149)</f>
        <v>0</v>
      </c>
      <c r="W150" s="44"/>
      <c r="X150" s="44"/>
      <c r="Y150" s="44">
        <f>SUM(Y110:Y149)</f>
        <v>0</v>
      </c>
      <c r="Z150" s="44"/>
      <c r="AA150" s="44"/>
      <c r="AB150" s="44">
        <f>SUM(AB110:AB149)</f>
        <v>0</v>
      </c>
      <c r="AC150" s="44"/>
      <c r="AD150" s="44"/>
      <c r="AE150" s="44">
        <f>SUM(AE110:AE149)</f>
        <v>0</v>
      </c>
      <c r="AF150" s="44"/>
      <c r="AG150" s="44"/>
      <c r="AH150" s="44">
        <f>SUM(AH110:AH149)</f>
        <v>0</v>
      </c>
      <c r="AI150" s="44"/>
      <c r="AJ150" s="44"/>
      <c r="AK150" s="44">
        <f>SUM(AK110:AK149)</f>
        <v>0</v>
      </c>
      <c r="AL150" s="44"/>
      <c r="AM150" s="44"/>
      <c r="AN150" s="44">
        <f>SUM(AN110:AN149)</f>
        <v>0</v>
      </c>
      <c r="AO150" s="44"/>
      <c r="AP150" s="44"/>
      <c r="AQ150" s="44">
        <f>SUM(AQ110:AQ149)</f>
        <v>0</v>
      </c>
      <c r="AR150" s="44"/>
      <c r="AS150" s="44"/>
      <c r="AT150" s="44">
        <f>SUM(AT110:AT149)</f>
        <v>0</v>
      </c>
      <c r="AU150" s="44"/>
      <c r="AV150" s="44"/>
      <c r="AW150" s="44">
        <f>SUM(AW110:AW149)</f>
        <v>0</v>
      </c>
      <c r="AX150" s="44"/>
      <c r="AY150" s="44"/>
      <c r="AZ150" s="44">
        <f>SUM(AZ110:AZ149)</f>
        <v>0</v>
      </c>
      <c r="BA150" s="44"/>
      <c r="BB150" s="44"/>
      <c r="BC150" s="44">
        <f>SUM(BC110:BC149)</f>
        <v>0</v>
      </c>
    </row>
    <row r="151" spans="3:55" ht="17.45" customHeight="1" thickTop="1" x14ac:dyDescent="0.2">
      <c r="C151" s="48"/>
      <c r="D151" s="48"/>
      <c r="E151" s="49"/>
      <c r="F151" s="49"/>
      <c r="G151" s="49"/>
      <c r="H151" s="50"/>
      <c r="I151" s="50"/>
      <c r="J151" s="50"/>
      <c r="K151" s="50"/>
      <c r="L151" s="50"/>
      <c r="M151" s="50"/>
      <c r="N151" s="50"/>
      <c r="O151" s="51"/>
      <c r="P151" s="52"/>
      <c r="Q151" s="52"/>
      <c r="R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50"/>
      <c r="AP151" s="50"/>
      <c r="AQ151" s="50"/>
      <c r="AR151" s="50"/>
      <c r="AS151" s="50"/>
      <c r="AT151" s="50"/>
      <c r="AU151" s="50"/>
      <c r="AV151" s="50"/>
      <c r="AW151" s="50"/>
      <c r="AX151" s="50"/>
      <c r="AY151" s="50"/>
      <c r="AZ151" s="50"/>
      <c r="BA151" s="50"/>
      <c r="BB151" s="50"/>
      <c r="BC151" s="50"/>
    </row>
    <row r="152" spans="3:55" ht="17.45" customHeight="1" x14ac:dyDescent="0.2">
      <c r="C152" s="39" t="s">
        <v>114</v>
      </c>
      <c r="D152" s="36"/>
      <c r="E152" s="37"/>
      <c r="F152" s="37"/>
      <c r="G152" s="37"/>
      <c r="H152" s="38"/>
      <c r="I152" s="38"/>
      <c r="J152" s="38"/>
      <c r="K152" s="38"/>
      <c r="L152" s="38"/>
      <c r="M152" s="38"/>
      <c r="N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</row>
    <row r="153" spans="3:55" ht="17.45" customHeight="1" x14ac:dyDescent="0.2">
      <c r="C153" s="192"/>
      <c r="D153" s="192"/>
      <c r="E153" s="192"/>
      <c r="F153" s="158">
        <f>DATOS!$E$10</f>
        <v>2020</v>
      </c>
      <c r="G153" s="194">
        <v>0.3</v>
      </c>
      <c r="H153" s="192"/>
      <c r="I153" s="178"/>
      <c r="J153" s="166">
        <f>IF(E153=0,0,IF(E153=F153,0,IF((((F153)-E153)*12)-D153&gt;1/G153*12,1/G153*12,(((F153)-E153)*12)-D153)))</f>
        <v>0</v>
      </c>
      <c r="K153" s="160">
        <f>I153*G153/12*J153</f>
        <v>0</v>
      </c>
      <c r="L153" s="160">
        <f>I153-K153</f>
        <v>0</v>
      </c>
      <c r="M153" s="160">
        <f>I153*G153/12</f>
        <v>0</v>
      </c>
      <c r="N153" s="160">
        <f>IF(F153=E153,(12-D153)*M153,IF(K153+(M153*12)&gt;I153,I153-K153,M153*12))</f>
        <v>0</v>
      </c>
      <c r="O153" s="195"/>
      <c r="P153" s="167">
        <f>IF(E153=0,0,IF(E153=F153,LOOKUP(D153,$V$1:$BC$1,$V$2:$BC$2),$AK$19))</f>
        <v>0</v>
      </c>
      <c r="Q153" s="168">
        <f>IF(O153=0,1,ROUND(P153/O153,4))</f>
        <v>1</v>
      </c>
      <c r="R153" s="160">
        <f>N153*Q153</f>
        <v>0</v>
      </c>
      <c r="T153" s="40">
        <f>IF($E153=0,0,IF($E153=$F153,LOOKUP($D153,$T$4:$T$15,V$4:V$15),V$3))</f>
        <v>0</v>
      </c>
      <c r="U153" s="42">
        <f>IF($O153=0,1,T153/$O153)</f>
        <v>1</v>
      </c>
      <c r="V153" s="160">
        <f>(IF(F153=E153,IF(D153&gt;=1,0,M153*(1-D153)*U153),IF(J153+1&lt;=(1/G153*12),(M153*1*U153),0)))</f>
        <v>0</v>
      </c>
      <c r="W153" s="167">
        <f>IF($E153=0,0,IF($E153=$F153,LOOKUP($D153,$T$4:$T$15,Y$4:Y$15),Y$3))</f>
        <v>0</v>
      </c>
      <c r="X153" s="168">
        <f>IF($O153=0,1,W153/$O153)</f>
        <v>1</v>
      </c>
      <c r="Y153" s="160">
        <f>((IF(F153=E153,IF(D153&gt;=2,0,(M153*(2-D153)*X153)-(V153)),IF(J153+2&lt;=(1/G153*12),(M153*2*X153)-(V153),0))))</f>
        <v>0</v>
      </c>
      <c r="Z153" s="167">
        <f>IF($E153=0,0,IF($E153=$F153,LOOKUP($D153,$T$4:$T$15,AB$4:AB$15),AB$3))</f>
        <v>0</v>
      </c>
      <c r="AA153" s="168">
        <f>IF($O153=0,1,Z153/$O153)</f>
        <v>1</v>
      </c>
      <c r="AB153" s="160">
        <f>((IF(F153=E153,IF(D153&gt;=3,0,(M153*(3-D153)*AA153)-(V153+Y153)),IF(J153+3&lt;=(1/G153*12),(M153*3*AA153)-(V153+Y153),0))))</f>
        <v>0</v>
      </c>
      <c r="AC153" s="167">
        <f>IF($E153=0,0,IF($E153=$F153,LOOKUP($D153,$T$4:$T$15,AE$4:AE$15),AE$3))</f>
        <v>0</v>
      </c>
      <c r="AD153" s="168">
        <f>IF($O153=0,1,AC153/$O153)</f>
        <v>1</v>
      </c>
      <c r="AE153" s="160">
        <f>((IF(F153=E153,IF(D153&gt;=4,0,(M153*(4-D153)*AD153)-(V153+Y153+AB153)),IF(J153+4&lt;=(1/G153*12),(M153*4*AD153)-(V153+Y153+AB153),0))))</f>
        <v>0</v>
      </c>
      <c r="AF153" s="167">
        <f>IF($E153=0,0,IF($E153=$F153,LOOKUP($D153,$T$4:$T$15,AH$4:AH$15),AH$3))</f>
        <v>0</v>
      </c>
      <c r="AG153" s="168">
        <f>IF($O153=0,1,AF153/$O153)</f>
        <v>1</v>
      </c>
      <c r="AH153" s="160">
        <f>((IF(F153=E153,IF(D153&gt;=5,0,(M153*(5-D153)*AG153)-(V153+Y153+AB153+AE153)),IF(J153+5&lt;=(1/G153*12),(M153*5*AG153)-(V153+Y153+AB153+AE153),0))))</f>
        <v>0</v>
      </c>
      <c r="AI153" s="167">
        <f>IF($E153=0,0,IF($E153=$F153,LOOKUP($D153,$T$4:$T$15,AK$4:AK$15),AK$3))</f>
        <v>0</v>
      </c>
      <c r="AJ153" s="168">
        <f>IF($O153=0,1,AI153/$O153)</f>
        <v>1</v>
      </c>
      <c r="AK153" s="160">
        <f>((IF(F153=E153,IF(D153&gt;=6,0,(M153*(6-D153)*AJ153)-(V153+Y153+AB153+AE153+AH153)),IF(J153+6&lt;=(1/G153*12),(M153*6*AJ153)-(V153+Y153+AB153+AE153+AH153),0))))</f>
        <v>0</v>
      </c>
      <c r="AL153" s="167">
        <f>IF($E153=0,0,IF($E153=$F153,LOOKUP($D153,$T$4:$T$15,AN$4:AN$15),AN$3))</f>
        <v>0</v>
      </c>
      <c r="AM153" s="168">
        <f>IF($O153=0,1,AL153/$O153)</f>
        <v>1</v>
      </c>
      <c r="AN153" s="160">
        <f>((IF(F153=E153,IF(D153&gt;=7,0,(M153*(7-D153)*AM153)-(V153+Y153+AB153+AE153+AH153+AK153)),IF(J153+7&lt;=(1/G153*12),(M153*7*AM153)-(V153+Y153+AB153+AE153+AH153+AK153),0))))</f>
        <v>0</v>
      </c>
      <c r="AO153" s="167">
        <f>IF($E153=0,0,IF($E153=$F153,LOOKUP($D153,$T$4:$T$15,AQ$4:AQ$15),AQ$3))</f>
        <v>0</v>
      </c>
      <c r="AP153" s="168">
        <f>IF($O153=0,1,AO153/$O153)</f>
        <v>1</v>
      </c>
      <c r="AQ153" s="160">
        <f>((IF(F153=E153,IF(D153&gt;=8,0,(M153*(8-D153)*AP153)-(V153+Y153+AB153+AE153+AH153+AK153+AN153)),IF(J153+8&lt;=(1/G153*12),(M153*8*AP153)-(V153+Y153+AB153+AE153+AH153+AK153+AN153),0))))</f>
        <v>0</v>
      </c>
      <c r="AR153" s="167">
        <f>IF($E153=0,0,IF($E153=$F153,LOOKUP($D153,$T$4:$T$15,AT$4:AT$15),AT$3))</f>
        <v>0</v>
      </c>
      <c r="AS153" s="168">
        <f>IF($O153=0,1,AR153/$O153)</f>
        <v>1</v>
      </c>
      <c r="AT153" s="160">
        <f>((IF(F153=E153,IF(D153&gt;=9,0,(M153*(9-D153)*AS153)-(V153+Y153+AB153+AE153+AH153+AK153+AN153+AQ153)),IF(J153+9&lt;=(1/G153*12),(M153*9*AS153)-(V153+Y153+AB153+AE153+AH153+AK153+AN153+AQ153),0))))</f>
        <v>0</v>
      </c>
      <c r="AU153" s="167">
        <f>IF($E153=0,0,IF($E153=$F153,LOOKUP($D153,$T$4:$T$15,AW$4:AW$15),AW$3))</f>
        <v>0</v>
      </c>
      <c r="AV153" s="168">
        <f>IF($O153=0,1,AU153/$O153)</f>
        <v>1</v>
      </c>
      <c r="AW153" s="160">
        <f>((IF(F153=E153,IF(D153&gt;=10,0,(M153*(10-D153)*AV153)-(V153+Y153+AB153+AE153+AH153+AK153+AN153+AQ153+AT153)),IF(J153+10&lt;=(1/G153*12),(M153*10*AV153)-(V153+Y153+AB153+AE153+AH153+AK153+AN153+AQ153+AT153),0))))</f>
        <v>0</v>
      </c>
      <c r="AX153" s="167">
        <f>IF($E153=0,0,IF($E153=$F153,LOOKUP($D153,$T$4:$T$15,AZ$4:AZ$15),AZ$3))</f>
        <v>0</v>
      </c>
      <c r="AY153" s="168">
        <f>IF($O153=0,1,AX153/$O153)</f>
        <v>1</v>
      </c>
      <c r="AZ153" s="160">
        <f t="shared" ref="AZ153:AZ171" si="264">((IF(F153=E153,IF(D153&gt;=11,0,(M153*(11-D153)*AY153)-(V153+Y153+AB153+AE153+AH153+AK153+AN153+AQ153+AT153+AW153)),IF(J153+11&lt;=(1/G153*12),(M153*11*AY153)-(V153+Y153+AB153+AE153+AH153+AK153+AN153+AQ153+AT153+AW153),0))))</f>
        <v>0</v>
      </c>
      <c r="BA153" s="167">
        <f>IF($E153=0,0,IF($E153=$F153,LOOKUP($D153,$T$4:$T$15,BC$4:BC$15),BC$3))</f>
        <v>0</v>
      </c>
      <c r="BB153" s="168">
        <f>IF($O153=0,1,BA153/$O153)</f>
        <v>1</v>
      </c>
      <c r="BC153" s="160">
        <f>((IF(F153=E153,IF(D153&gt;=12,0,(M153*(12-D153)*BB153)-(V153+Y153+AB153+AE153+AH153+AK153+AN153+AQ153+AT153+AW153+AZ153)),IF(J153+12&lt;=(1/G153*12),(M153*12*BB153)-(V153+Y153+AB153+AE153+AH153+AK153+AN153+AQ153+AT153+AW153+AZ153),0))))</f>
        <v>0</v>
      </c>
    </row>
    <row r="154" spans="3:55" ht="17.45" customHeight="1" x14ac:dyDescent="0.2">
      <c r="C154" s="192"/>
      <c r="D154" s="192"/>
      <c r="E154" s="192"/>
      <c r="F154" s="158">
        <f>DATOS!$E$10</f>
        <v>2020</v>
      </c>
      <c r="G154" s="194">
        <v>0.3</v>
      </c>
      <c r="H154" s="192"/>
      <c r="I154" s="178"/>
      <c r="J154" s="166">
        <f>IF(E154=0,0,IF(E154=F154,0,IF((((F154)-E154)*12)-D154&gt;1/G154*12,1/G154*12,(((F154)-E154)*12)-D154)))</f>
        <v>0</v>
      </c>
      <c r="K154" s="160">
        <f>I154*G154/12*J154</f>
        <v>0</v>
      </c>
      <c r="L154" s="160">
        <f>I154-K154</f>
        <v>0</v>
      </c>
      <c r="M154" s="160">
        <f>I154*G154/12</f>
        <v>0</v>
      </c>
      <c r="N154" s="160">
        <f>IF(F154=E154,(12-D154)*M154,IF(K154+(M154*12)&gt;I154,I154-K154,M154*12))</f>
        <v>0</v>
      </c>
      <c r="O154" s="195"/>
      <c r="P154" s="167">
        <f>IF(E154=0,0,IF(E154=F154,LOOKUP(D154,$V$1:$BC$1,$V$2:$BC$2),$AK$19))</f>
        <v>0</v>
      </c>
      <c r="Q154" s="168">
        <f>IF(O154=0,1,ROUND(P154/O154,4))</f>
        <v>1</v>
      </c>
      <c r="R154" s="160">
        <f>N154*Q154</f>
        <v>0</v>
      </c>
      <c r="T154" s="40">
        <f>IF($E154=0,0,IF($E154=$F154,LOOKUP($D154,$T$4:$T$15,V$4:V$15),V$3))</f>
        <v>0</v>
      </c>
      <c r="U154" s="42">
        <f>IF($O154=0,1,T154/$O154)</f>
        <v>1</v>
      </c>
      <c r="V154" s="160">
        <f>(IF(F154=E154,IF(D154&gt;=1,0,M154*(1-D154)*U154),IF(J154+1&lt;=(1/G154*12),(M154*1*U154),0)))</f>
        <v>0</v>
      </c>
      <c r="W154" s="167">
        <f>IF($E154=0,0,IF($E154=$F154,LOOKUP($D154,$T$4:$T$15,Y$4:Y$15),Y$3))</f>
        <v>0</v>
      </c>
      <c r="X154" s="168">
        <f>IF($O154=0,1,W154/$O154)</f>
        <v>1</v>
      </c>
      <c r="Y154" s="160">
        <f>((IF(F154=E154,IF(D154&gt;=2,0,(M154*(2-D154)*X154)-(V154)),IF(J154+2&lt;=(1/G154*12),(M154*2*X154)-(V154),0))))</f>
        <v>0</v>
      </c>
      <c r="Z154" s="167">
        <f>IF($E154=0,0,IF($E154=$F154,LOOKUP($D154,$T$4:$T$15,AB$4:AB$15),AB$3))</f>
        <v>0</v>
      </c>
      <c r="AA154" s="168">
        <f>IF($O154=0,1,Z154/$O154)</f>
        <v>1</v>
      </c>
      <c r="AB154" s="160">
        <f>((IF(F154=E154,IF(D154&gt;=3,0,(M154*(3-D154)*AA154)-(V154+Y154)),IF(J154+3&lt;=(1/G154*12),(M154*3*AA154)-(V154+Y154),0))))</f>
        <v>0</v>
      </c>
      <c r="AC154" s="167">
        <f>IF($E154=0,0,IF($E154=$F154,LOOKUP($D154,$T$4:$T$15,AE$4:AE$15),AE$3))</f>
        <v>0</v>
      </c>
      <c r="AD154" s="168">
        <f>IF($O154=0,1,AC154/$O154)</f>
        <v>1</v>
      </c>
      <c r="AE154" s="160">
        <f>((IF(F154=E154,IF(D154&gt;=4,0,(M154*(4-D154)*AD154)-(V154+Y154+AB154)),IF(J154+4&lt;=(1/G154*12),(M154*4*AD154)-(V154+Y154+AB154),0))))</f>
        <v>0</v>
      </c>
      <c r="AF154" s="167">
        <f>IF($E154=0,0,IF($E154=$F154,LOOKUP($D154,$T$4:$T$15,AH$4:AH$15),AH$3))</f>
        <v>0</v>
      </c>
      <c r="AG154" s="168">
        <f>IF($O154=0,1,AF154/$O154)</f>
        <v>1</v>
      </c>
      <c r="AH154" s="160">
        <f>((IF(F154=E154,IF(D154&gt;=5,0,(M154*(5-D154)*AG154)-(V154+Y154+AB154+AE154)),IF(J154+5&lt;=(1/G154*12),(M154*5*AG154)-(V154+Y154+AB154+AE154),0))))</f>
        <v>0</v>
      </c>
      <c r="AI154" s="167">
        <f>IF($E154=0,0,IF($E154=$F154,LOOKUP($D154,$T$4:$T$15,AK$4:AK$15),AK$3))</f>
        <v>0</v>
      </c>
      <c r="AJ154" s="168">
        <f>IF($O154=0,1,AI154/$O154)</f>
        <v>1</v>
      </c>
      <c r="AK154" s="160">
        <f>((IF(F154=E154,IF(D154&gt;=6,0,(M154*(6-D154)*AJ154)-(V154+Y154+AB154+AE154+AH154)),IF(J154+6&lt;=(1/G154*12),(M154*6*AJ154)-(V154+Y154+AB154+AE154+AH154),0))))</f>
        <v>0</v>
      </c>
      <c r="AL154" s="167">
        <f>IF($E154=0,0,IF($E154=$F154,LOOKUP($D154,$T$4:$T$15,AN$4:AN$15),AN$3))</f>
        <v>0</v>
      </c>
      <c r="AM154" s="168">
        <f>IF($O154=0,1,AL154/$O154)</f>
        <v>1</v>
      </c>
      <c r="AN154" s="160">
        <f>((IF(F154=E154,IF(D154&gt;=7,0,(M154*(7-D154)*AM154)-(V154+Y154+AB154+AE154+AH154+AK154)),IF(J154+7&lt;=(1/G154*12),(M154*7*AM154)-(V154+Y154+AB154+AE154+AH154+AK154),0))))</f>
        <v>0</v>
      </c>
      <c r="AO154" s="167">
        <f>IF($E154=0,0,IF($E154=$F154,LOOKUP($D154,$T$4:$T$15,AQ$4:AQ$15),AQ$3))</f>
        <v>0</v>
      </c>
      <c r="AP154" s="168">
        <f>IF($O154=0,1,AO154/$O154)</f>
        <v>1</v>
      </c>
      <c r="AQ154" s="160">
        <f>((IF(F154=E154,IF(D154&gt;=8,0,(M154*(8-D154)*AP154)-(V154+Y154+AB154+AE154+AH154+AK154+AN154)),IF(J154+8&lt;=(1/G154*12),(M154*8*AP154)-(V154+Y154+AB154+AE154+AH154+AK154+AN154),0))))</f>
        <v>0</v>
      </c>
      <c r="AR154" s="167">
        <f>IF($E154=0,0,IF($E154=$F154,LOOKUP($D154,$T$4:$T$15,AT$4:AT$15),AT$3))</f>
        <v>0</v>
      </c>
      <c r="AS154" s="168">
        <f>IF($O154=0,1,AR154/$O154)</f>
        <v>1</v>
      </c>
      <c r="AT154" s="160">
        <f>((IF(F154=E154,IF(D154&gt;=9,0,(M154*(9-D154)*AS154)-(V154+Y154+AB154+AE154+AH154+AK154+AN154+AQ154)),IF(J154+9&lt;=(1/G154*12),(M154*9*AS154)-(V154+Y154+AB154+AE154+AH154+AK154+AN154+AQ154),0))))</f>
        <v>0</v>
      </c>
      <c r="AU154" s="167">
        <f>IF($E154=0,0,IF($E154=$F154,LOOKUP($D154,$T$4:$T$15,AW$4:AW$15),AW$3))</f>
        <v>0</v>
      </c>
      <c r="AV154" s="168">
        <f>IF($O154=0,1,AU154/$O154)</f>
        <v>1</v>
      </c>
      <c r="AW154" s="160">
        <f>((IF(F154=E154,IF(D154&gt;=10,0,(M154*(10-D154)*AV154)-(V154+Y154+AB154+AE154+AH154+AK154+AN154+AQ154+AT154)),IF(J154+10&lt;=(1/G154*12),(M154*10*AV154)-(V154+Y154+AB154+AE154+AH154+AK154+AN154+AQ154+AT154),0))))</f>
        <v>0</v>
      </c>
      <c r="AX154" s="167">
        <f>IF($E154=0,0,IF($E154=$F154,LOOKUP($D154,$T$4:$T$15,AZ$4:AZ$15),AZ$3))</f>
        <v>0</v>
      </c>
      <c r="AY154" s="168">
        <f>IF($O154=0,1,AX154/$O154)</f>
        <v>1</v>
      </c>
      <c r="AZ154" s="160">
        <f t="shared" si="264"/>
        <v>0</v>
      </c>
      <c r="BA154" s="167">
        <f>IF($E154=0,0,IF($E154=$F154,LOOKUP($D154,$T$4:$T$15,BC$4:BC$15),BC$3))</f>
        <v>0</v>
      </c>
      <c r="BB154" s="168">
        <f>IF($O154=0,1,BA154/$O154)</f>
        <v>1</v>
      </c>
      <c r="BC154" s="160">
        <f>((IF(F154=E154,IF(D154&gt;=12,0,(M154*(12-D154)*BB154)-(V154+Y154+AB154+AE154+AH154+AK154+AN154+AQ154+AT154+AW154+AZ154)),IF(J154+12&lt;=(1/G154*12),(M154*12*BB154)-(V154+Y154+AB154+AE154+AH154+AK154+AN154+AQ154+AT154+AW154+AZ154),0))))</f>
        <v>0</v>
      </c>
    </row>
    <row r="155" spans="3:55" ht="17.45" customHeight="1" x14ac:dyDescent="0.2">
      <c r="C155" s="192"/>
      <c r="D155" s="192"/>
      <c r="E155" s="192"/>
      <c r="F155" s="158">
        <f>DATOS!$E$10</f>
        <v>2020</v>
      </c>
      <c r="G155" s="194">
        <v>0.3</v>
      </c>
      <c r="H155" s="192"/>
      <c r="I155" s="178"/>
      <c r="J155" s="166">
        <f>IF(E155=0,0,IF(E155=F155,0,IF((((F155)-E155)*12)-D155&gt;1/G155*12,1/G155*12,(((F155)-E155)*12)-D155)))</f>
        <v>0</v>
      </c>
      <c r="K155" s="160">
        <f>I155*G155/12*J155</f>
        <v>0</v>
      </c>
      <c r="L155" s="160">
        <f>I155-K155</f>
        <v>0</v>
      </c>
      <c r="M155" s="160">
        <f>I155*G155/12</f>
        <v>0</v>
      </c>
      <c r="N155" s="160">
        <f>IF(F155=E155,(12-D155)*M155,IF(K155+(M155*12)&gt;I155,I155-K155,M155*12))</f>
        <v>0</v>
      </c>
      <c r="O155" s="195"/>
      <c r="P155" s="167">
        <f>IF(E155=0,0,IF(E155=F155,LOOKUP(D155,$V$1:$BC$1,$V$2:$BC$2),$AK$19))</f>
        <v>0</v>
      </c>
      <c r="Q155" s="168">
        <f>IF(O155=0,1,ROUND(P155/O155,4))</f>
        <v>1</v>
      </c>
      <c r="R155" s="160">
        <f>N155*Q155</f>
        <v>0</v>
      </c>
      <c r="T155" s="40">
        <f>IF($E155=0,0,IF($E155=$F155,LOOKUP($D155,$T$4:$T$15,V$4:V$15),V$3))</f>
        <v>0</v>
      </c>
      <c r="U155" s="42">
        <f>IF($O155=0,1,T155/$O155)</f>
        <v>1</v>
      </c>
      <c r="V155" s="160">
        <f>(IF(F155=E155,IF(D155&gt;=1,0,M155*(1-D155)*U155),IF(J155+1&lt;=(1/G155*12),(M155*1*U155),0)))</f>
        <v>0</v>
      </c>
      <c r="W155" s="167">
        <f>IF($E155=0,0,IF($E155=$F155,LOOKUP($D155,$T$4:$T$15,Y$4:Y$15),Y$3))</f>
        <v>0</v>
      </c>
      <c r="X155" s="168">
        <f>IF($O155=0,1,W155/$O155)</f>
        <v>1</v>
      </c>
      <c r="Y155" s="160">
        <f>((IF(F155=E155,IF(D155&gt;=2,0,(M155*(2-D155)*X155)-(V155)),IF(J155+2&lt;=(1/G155*12),(M155*2*X155)-(V155),0))))</f>
        <v>0</v>
      </c>
      <c r="Z155" s="167">
        <f>IF($E155=0,0,IF($E155=$F155,LOOKUP($D155,$T$4:$T$15,AB$4:AB$15),AB$3))</f>
        <v>0</v>
      </c>
      <c r="AA155" s="168">
        <f>IF($O155=0,1,Z155/$O155)</f>
        <v>1</v>
      </c>
      <c r="AB155" s="160">
        <f>((IF(F155=E155,IF(D155&gt;=3,0,(M155*(3-D155)*AA155)-(V155+Y155)),IF(J155+3&lt;=(1/G155*12),(M155*3*AA155)-(V155+Y155),0))))</f>
        <v>0</v>
      </c>
      <c r="AC155" s="167">
        <f>IF($E155=0,0,IF($E155=$F155,LOOKUP($D155,$T$4:$T$15,AE$4:AE$15),AE$3))</f>
        <v>0</v>
      </c>
      <c r="AD155" s="168">
        <f>IF($O155=0,1,AC155/$O155)</f>
        <v>1</v>
      </c>
      <c r="AE155" s="160">
        <f>((IF(F155=E155,IF(D155&gt;=4,0,(M155*(4-D155)*AD155)-(V155+Y155+AB155)),IF(J155+4&lt;=(1/G155*12),(M155*4*AD155)-(V155+Y155+AB155),0))))</f>
        <v>0</v>
      </c>
      <c r="AF155" s="167">
        <f>IF($E155=0,0,IF($E155=$F155,LOOKUP($D155,$T$4:$T$15,AH$4:AH$15),AH$3))</f>
        <v>0</v>
      </c>
      <c r="AG155" s="168">
        <f>IF($O155=0,1,AF155/$O155)</f>
        <v>1</v>
      </c>
      <c r="AH155" s="160">
        <f>((IF(F155=E155,IF(D155&gt;=5,0,(M155*(5-D155)*AG155)-(V155+Y155+AB155+AE155)),IF(J155+5&lt;=(1/G155*12),(M155*5*AG155)-(V155+Y155+AB155+AE155),0))))</f>
        <v>0</v>
      </c>
      <c r="AI155" s="167">
        <f>IF($E155=0,0,IF($E155=$F155,LOOKUP($D155,$T$4:$T$15,AK$4:AK$15),AK$3))</f>
        <v>0</v>
      </c>
      <c r="AJ155" s="168">
        <f>IF($O155=0,1,AI155/$O155)</f>
        <v>1</v>
      </c>
      <c r="AK155" s="160">
        <f>((IF(F155=E155,IF(D155&gt;=6,0,(M155*(6-D155)*AJ155)-(V155+Y155+AB155+AE155+AH155)),IF(J155+6&lt;=(1/G155*12),(M155*6*AJ155)-(V155+Y155+AB155+AE155+AH155),0))))</f>
        <v>0</v>
      </c>
      <c r="AL155" s="167">
        <f>IF($E155=0,0,IF($E155=$F155,LOOKUP($D155,$T$4:$T$15,AN$4:AN$15),AN$3))</f>
        <v>0</v>
      </c>
      <c r="AM155" s="168">
        <f>IF($O155=0,1,AL155/$O155)</f>
        <v>1</v>
      </c>
      <c r="AN155" s="160">
        <f>((IF(F155=E155,IF(D155&gt;=7,0,(M155*(7-D155)*AM155)-(V155+Y155+AB155+AE155+AH155+AK155)),IF(J155+7&lt;=(1/G155*12),(M155*7*AM155)-(V155+Y155+AB155+AE155+AH155+AK155),0))))</f>
        <v>0</v>
      </c>
      <c r="AO155" s="167">
        <f>IF($E155=0,0,IF($E155=$F155,LOOKUP($D155,$T$4:$T$15,AQ$4:AQ$15),AQ$3))</f>
        <v>0</v>
      </c>
      <c r="AP155" s="168">
        <f>IF($O155=0,1,AO155/$O155)</f>
        <v>1</v>
      </c>
      <c r="AQ155" s="160">
        <f>((IF(F155=E155,IF(D155&gt;=8,0,(M155*(8-D155)*AP155)-(V155+Y155+AB155+AE155+AH155+AK155+AN155)),IF(J155+8&lt;=(1/G155*12),(M155*8*AP155)-(V155+Y155+AB155+AE155+AH155+AK155+AN155),0))))</f>
        <v>0</v>
      </c>
      <c r="AR155" s="167">
        <f>IF($E155=0,0,IF($E155=$F155,LOOKUP($D155,$T$4:$T$15,AT$4:AT$15),AT$3))</f>
        <v>0</v>
      </c>
      <c r="AS155" s="168">
        <f>IF($O155=0,1,AR155/$O155)</f>
        <v>1</v>
      </c>
      <c r="AT155" s="160">
        <f>((IF(F155=E155,IF(D155&gt;=9,0,(M155*(9-D155)*AS155)-(V155+Y155+AB155+AE155+AH155+AK155+AN155+AQ155)),IF(J155+9&lt;=(1/G155*12),(M155*9*AS155)-(V155+Y155+AB155+AE155+AH155+AK155+AN155+AQ155),0))))</f>
        <v>0</v>
      </c>
      <c r="AU155" s="167">
        <f>IF($E155=0,0,IF($E155=$F155,LOOKUP($D155,$T$4:$T$15,AW$4:AW$15),AW$3))</f>
        <v>0</v>
      </c>
      <c r="AV155" s="168">
        <f>IF($O155=0,1,AU155/$O155)</f>
        <v>1</v>
      </c>
      <c r="AW155" s="160">
        <f>((IF(F155=E155,IF(D155&gt;=10,0,(M155*(10-D155)*AV155)-(V155+Y155+AB155+AE155+AH155+AK155+AN155+AQ155+AT155)),IF(J155+10&lt;=(1/G155*12),(M155*10*AV155)-(V155+Y155+AB155+AE155+AH155+AK155+AN155+AQ155+AT155),0))))</f>
        <v>0</v>
      </c>
      <c r="AX155" s="167">
        <f>IF($E155=0,0,IF($E155=$F155,LOOKUP($D155,$T$4:$T$15,AZ$4:AZ$15),AZ$3))</f>
        <v>0</v>
      </c>
      <c r="AY155" s="168">
        <f>IF($O155=0,1,AX155/$O155)</f>
        <v>1</v>
      </c>
      <c r="AZ155" s="160">
        <f t="shared" si="264"/>
        <v>0</v>
      </c>
      <c r="BA155" s="167">
        <f>IF($E155=0,0,IF($E155=$F155,LOOKUP($D155,$T$4:$T$15,BC$4:BC$15),BC$3))</f>
        <v>0</v>
      </c>
      <c r="BB155" s="168">
        <f>IF($O155=0,1,BA155/$O155)</f>
        <v>1</v>
      </c>
      <c r="BC155" s="160">
        <f>((IF(F155=E155,IF(D155&gt;=12,0,(M155*(12-D155)*BB155)-(V155+Y155+AB155+AE155+AH155+AK155+AN155+AQ155+AT155+AW155+AZ155)),IF(J155+12&lt;=(1/G155*12),(M155*12*BB155)-(V155+Y155+AB155+AE155+AH155+AK155+AN155+AQ155+AT155+AW155+AZ155),0))))</f>
        <v>0</v>
      </c>
    </row>
    <row r="156" spans="3:55" ht="17.45" customHeight="1" x14ac:dyDescent="0.2">
      <c r="C156" s="192"/>
      <c r="D156" s="192"/>
      <c r="E156" s="192"/>
      <c r="F156" s="158">
        <f>DATOS!$E$10</f>
        <v>2020</v>
      </c>
      <c r="G156" s="194">
        <v>0.3</v>
      </c>
      <c r="H156" s="192"/>
      <c r="I156" s="178"/>
      <c r="J156" s="166">
        <f>IF(E156=0,0,IF(E156=F156,0,IF((((F156)-E156)*12)-D156&gt;1/G156*12,1/G156*12,(((F156)-E156)*12)-D156)))</f>
        <v>0</v>
      </c>
      <c r="K156" s="160">
        <f>I156*G156/12*J156</f>
        <v>0</v>
      </c>
      <c r="L156" s="160">
        <f>I156-K156</f>
        <v>0</v>
      </c>
      <c r="M156" s="160">
        <f>I156*G156/12</f>
        <v>0</v>
      </c>
      <c r="N156" s="160">
        <f>IF(F156=E156,(12-D156)*M156,IF(K156+(M156*12)&gt;I156,I156-K156,M156*12))</f>
        <v>0</v>
      </c>
      <c r="O156" s="195"/>
      <c r="P156" s="167">
        <f>IF(E156=0,0,IF(E156=F156,LOOKUP(D156,$V$1:$BC$1,$V$2:$BC$2),$AK$19))</f>
        <v>0</v>
      </c>
      <c r="Q156" s="168">
        <f>IF(O156=0,1,ROUND(P156/O156,4))</f>
        <v>1</v>
      </c>
      <c r="R156" s="160">
        <f>N156*Q156</f>
        <v>0</v>
      </c>
      <c r="T156" s="40">
        <f>IF($E156=0,0,IF($E156=$F156,LOOKUP($D156,$T$4:$T$15,V$4:V$15),V$3))</f>
        <v>0</v>
      </c>
      <c r="U156" s="42">
        <f>IF($O156=0,1,T156/$O156)</f>
        <v>1</v>
      </c>
      <c r="V156" s="160">
        <f>(IF(F156=E156,IF(D156&gt;=1,0,M156*(1-D156)*U156),IF(J156+1&lt;=(1/G156*12),(M156*1*U156),0)))</f>
        <v>0</v>
      </c>
      <c r="W156" s="167">
        <f>IF($E156=0,0,IF($E156=$F156,LOOKUP($D156,$T$4:$T$15,Y$4:Y$15),Y$3))</f>
        <v>0</v>
      </c>
      <c r="X156" s="168">
        <f>IF($O156=0,1,W156/$O156)</f>
        <v>1</v>
      </c>
      <c r="Y156" s="160">
        <f>((IF(F156=E156,IF(D156&gt;=2,0,(M156*(2-D156)*X156)-(V156)),IF(J156+2&lt;=(1/G156*12),(M156*2*X156)-(V156),0))))</f>
        <v>0</v>
      </c>
      <c r="Z156" s="167">
        <f>IF($E156=0,0,IF($E156=$F156,LOOKUP($D156,$T$4:$T$15,AB$4:AB$15),AB$3))</f>
        <v>0</v>
      </c>
      <c r="AA156" s="168">
        <f>IF($O156=0,1,Z156/$O156)</f>
        <v>1</v>
      </c>
      <c r="AB156" s="160">
        <f>((IF(F156=E156,IF(D156&gt;=3,0,(M156*(3-D156)*AA156)-(V156+Y156)),IF(J156+3&lt;=(1/G156*12),(M156*3*AA156)-(V156+Y156),0))))</f>
        <v>0</v>
      </c>
      <c r="AC156" s="167">
        <f>IF($E156=0,0,IF($E156=$F156,LOOKUP($D156,$T$4:$T$15,AE$4:AE$15),AE$3))</f>
        <v>0</v>
      </c>
      <c r="AD156" s="168">
        <f>IF($O156=0,1,AC156/$O156)</f>
        <v>1</v>
      </c>
      <c r="AE156" s="160">
        <f>((IF(F156=E156,IF(D156&gt;=4,0,(M156*(4-D156)*AD156)-(V156+Y156+AB156)),IF(J156+4&lt;=(1/G156*12),(M156*4*AD156)-(V156+Y156+AB156),0))))</f>
        <v>0</v>
      </c>
      <c r="AF156" s="167">
        <f>IF($E156=0,0,IF($E156=$F156,LOOKUP($D156,$T$4:$T$15,AH$4:AH$15),AH$3))</f>
        <v>0</v>
      </c>
      <c r="AG156" s="168">
        <f>IF($O156=0,1,AF156/$O156)</f>
        <v>1</v>
      </c>
      <c r="AH156" s="160">
        <f>((IF(F156=E156,IF(D156&gt;=5,0,(M156*(5-D156)*AG156)-(V156+Y156+AB156+AE156)),IF(J156+5&lt;=(1/G156*12),(M156*5*AG156)-(V156+Y156+AB156+AE156),0))))</f>
        <v>0</v>
      </c>
      <c r="AI156" s="167">
        <f>IF($E156=0,0,IF($E156=$F156,LOOKUP($D156,$T$4:$T$15,AK$4:AK$15),AK$3))</f>
        <v>0</v>
      </c>
      <c r="AJ156" s="168">
        <f>IF($O156=0,1,AI156/$O156)</f>
        <v>1</v>
      </c>
      <c r="AK156" s="160">
        <f>((IF(F156=E156,IF(D156&gt;=6,0,(M156*(6-D156)*AJ156)-(V156+Y156+AB156+AE156+AH156)),IF(J156+6&lt;=(1/G156*12),(M156*6*AJ156)-(V156+Y156+AB156+AE156+AH156),0))))</f>
        <v>0</v>
      </c>
      <c r="AL156" s="167">
        <f>IF($E156=0,0,IF($E156=$F156,LOOKUP($D156,$T$4:$T$15,AN$4:AN$15),AN$3))</f>
        <v>0</v>
      </c>
      <c r="AM156" s="168">
        <f>IF($O156=0,1,AL156/$O156)</f>
        <v>1</v>
      </c>
      <c r="AN156" s="160">
        <f>((IF(F156=E156,IF(D156&gt;=7,0,(M156*(7-D156)*AM156)-(V156+Y156+AB156+AE156+AH156+AK156)),IF(J156+7&lt;=(1/G156*12),(M156*7*AM156)-(V156+Y156+AB156+AE156+AH156+AK156),0))))</f>
        <v>0</v>
      </c>
      <c r="AO156" s="167">
        <f>IF($E156=0,0,IF($E156=$F156,LOOKUP($D156,$T$4:$T$15,AQ$4:AQ$15),AQ$3))</f>
        <v>0</v>
      </c>
      <c r="AP156" s="168">
        <f>IF($O156=0,1,AO156/$O156)</f>
        <v>1</v>
      </c>
      <c r="AQ156" s="160">
        <f>((IF(F156=E156,IF(D156&gt;=8,0,(M156*(8-D156)*AP156)-(V156+Y156+AB156+AE156+AH156+AK156+AN156)),IF(J156+8&lt;=(1/G156*12),(M156*8*AP156)-(V156+Y156+AB156+AE156+AH156+AK156+AN156),0))))</f>
        <v>0</v>
      </c>
      <c r="AR156" s="167">
        <f>IF($E156=0,0,IF($E156=$F156,LOOKUP($D156,$T$4:$T$15,AT$4:AT$15),AT$3))</f>
        <v>0</v>
      </c>
      <c r="AS156" s="168">
        <f>IF($O156=0,1,AR156/$O156)</f>
        <v>1</v>
      </c>
      <c r="AT156" s="160">
        <f>((IF(F156=E156,IF(D156&gt;=9,0,(M156*(9-D156)*AS156)-(V156+Y156+AB156+AE156+AH156+AK156+AN156+AQ156)),IF(J156+9&lt;=(1/G156*12),(M156*9*AS156)-(V156+Y156+AB156+AE156+AH156+AK156+AN156+AQ156),0))))</f>
        <v>0</v>
      </c>
      <c r="AU156" s="167">
        <f>IF($E156=0,0,IF($E156=$F156,LOOKUP($D156,$T$4:$T$15,AW$4:AW$15),AW$3))</f>
        <v>0</v>
      </c>
      <c r="AV156" s="168">
        <f>IF($O156=0,1,AU156/$O156)</f>
        <v>1</v>
      </c>
      <c r="AW156" s="160">
        <f>((IF(F156=E156,IF(D156&gt;=10,0,(M156*(10-D156)*AV156)-(V156+Y156+AB156+AE156+AH156+AK156+AN156+AQ156+AT156)),IF(J156+10&lt;=(1/G156*12),(M156*10*AV156)-(V156+Y156+AB156+AE156+AH156+AK156+AN156+AQ156+AT156),0))))</f>
        <v>0</v>
      </c>
      <c r="AX156" s="167">
        <f>IF($E156=0,0,IF($E156=$F156,LOOKUP($D156,$T$4:$T$15,AZ$4:AZ$15),AZ$3))</f>
        <v>0</v>
      </c>
      <c r="AY156" s="168">
        <f>IF($O156=0,1,AX156/$O156)</f>
        <v>1</v>
      </c>
      <c r="AZ156" s="160">
        <f t="shared" si="264"/>
        <v>0</v>
      </c>
      <c r="BA156" s="167">
        <f>IF($E156=0,0,IF($E156=$F156,LOOKUP($D156,$T$4:$T$15,BC$4:BC$15),BC$3))</f>
        <v>0</v>
      </c>
      <c r="BB156" s="168">
        <f>IF($O156=0,1,BA156/$O156)</f>
        <v>1</v>
      </c>
      <c r="BC156" s="160">
        <f>((IF(F156=E156,IF(D156&gt;=12,0,(M156*(12-D156)*BB156)-(V156+Y156+AB156+AE156+AH156+AK156+AN156+AQ156+AT156+AW156+AZ156)),IF(J156+12&lt;=(1/G156*12),(M156*12*BB156)-(V156+Y156+AB156+AE156+AH156+AK156+AN156+AQ156+AT156+AW156+AZ156),0))))</f>
        <v>0</v>
      </c>
    </row>
    <row r="157" spans="3:55" ht="17.45" customHeight="1" x14ac:dyDescent="0.2">
      <c r="C157" s="192"/>
      <c r="D157" s="192"/>
      <c r="E157" s="192"/>
      <c r="F157" s="158">
        <f>DATOS!$E$10</f>
        <v>2020</v>
      </c>
      <c r="G157" s="194">
        <v>0.3</v>
      </c>
      <c r="H157" s="192"/>
      <c r="I157" s="178"/>
      <c r="J157" s="166">
        <f t="shared" ref="J157:J171" si="265">IF(E157=0,0,IF(E157=F157,0,IF((((F157)-E157)*12)-D157&gt;1/G157*12,1/G157*12,(((F157)-E157)*12)-D157)))</f>
        <v>0</v>
      </c>
      <c r="K157" s="160">
        <f t="shared" ref="K157:K171" si="266">I157*G157/12*J157</f>
        <v>0</v>
      </c>
      <c r="L157" s="160">
        <f t="shared" ref="L157:L171" si="267">I157-K157</f>
        <v>0</v>
      </c>
      <c r="M157" s="160">
        <f t="shared" ref="M157:M171" si="268">I157*G157/12</f>
        <v>0</v>
      </c>
      <c r="N157" s="160">
        <f t="shared" ref="N157:N171" si="269">IF(F157=E157,(12-D157)*M157,IF(K157+(M157*12)&gt;I157,I157-K157,M157*12))</f>
        <v>0</v>
      </c>
      <c r="O157" s="195"/>
      <c r="P157" s="167">
        <f t="shared" ref="P157:P171" si="270">IF(E157=0,0,IF(E157=F157,LOOKUP(D157,$V$1:$BC$1,$V$2:$BC$2),$AK$19))</f>
        <v>0</v>
      </c>
      <c r="Q157" s="168">
        <f t="shared" ref="Q157:Q171" si="271">IF(O157=0,1,ROUND(P157/O157,4))</f>
        <v>1</v>
      </c>
      <c r="R157" s="160">
        <f t="shared" ref="R157:R171" si="272">N157*Q157</f>
        <v>0</v>
      </c>
      <c r="T157" s="40">
        <f t="shared" ref="T157:T171" si="273">IF($E157=0,0,IF($E157=$F157,LOOKUP($D157,$T$4:$T$15,V$4:V$15),V$3))</f>
        <v>0</v>
      </c>
      <c r="U157" s="42">
        <f t="shared" ref="U157:U171" si="274">IF($O157=0,1,T157/$O157)</f>
        <v>1</v>
      </c>
      <c r="V157" s="160">
        <f t="shared" ref="V157:V171" si="275">(IF(F157=E157,IF(D157&gt;=1,0,M157*(1-D157)*U157),IF(J157+1&lt;=(1/G157*12),(M157*1*U157),0)))</f>
        <v>0</v>
      </c>
      <c r="W157" s="167">
        <f t="shared" ref="W157:W171" si="276">IF($E157=0,0,IF($E157=$F157,LOOKUP($D157,$T$4:$T$15,Y$4:Y$15),Y$3))</f>
        <v>0</v>
      </c>
      <c r="X157" s="168">
        <f t="shared" ref="X157:X171" si="277">IF($O157=0,1,W157/$O157)</f>
        <v>1</v>
      </c>
      <c r="Y157" s="160">
        <f t="shared" ref="Y157:Y171" si="278">((IF(F157=E157,IF(D157&gt;=2,0,(M157*(2-D157)*X157)-(V157)),IF(J157+2&lt;=(1/G157*12),(M157*2*X157)-(V157),0))))</f>
        <v>0</v>
      </c>
      <c r="Z157" s="167">
        <f t="shared" ref="Z157:Z171" si="279">IF($E157=0,0,IF($E157=$F157,LOOKUP($D157,$T$4:$T$15,AB$4:AB$15),AB$3))</f>
        <v>0</v>
      </c>
      <c r="AA157" s="168">
        <f t="shared" ref="AA157:AA171" si="280">IF($O157=0,1,Z157/$O157)</f>
        <v>1</v>
      </c>
      <c r="AB157" s="160">
        <f t="shared" ref="AB157:AB171" si="281">((IF(F157=E157,IF(D157&gt;=3,0,(M157*(3-D157)*AA157)-(V157+Y157)),IF(J157+3&lt;=(1/G157*12),(M157*3*AA157)-(V157+Y157),0))))</f>
        <v>0</v>
      </c>
      <c r="AC157" s="167">
        <f t="shared" ref="AC157:AC171" si="282">IF($E157=0,0,IF($E157=$F157,LOOKUP($D157,$T$4:$T$15,AE$4:AE$15),AE$3))</f>
        <v>0</v>
      </c>
      <c r="AD157" s="168">
        <f t="shared" ref="AD157:AD171" si="283">IF($O157=0,1,AC157/$O157)</f>
        <v>1</v>
      </c>
      <c r="AE157" s="160">
        <f t="shared" ref="AE157:AE171" si="284">((IF(F157=E157,IF(D157&gt;=4,0,(M157*(4-D157)*AD157)-(V157+Y157+AB157)),IF(J157+4&lt;=(1/G157*12),(M157*4*AD157)-(V157+Y157+AB157),0))))</f>
        <v>0</v>
      </c>
      <c r="AF157" s="167">
        <f t="shared" ref="AF157:AF171" si="285">IF($E157=0,0,IF($E157=$F157,LOOKUP($D157,$T$4:$T$15,AH$4:AH$15),AH$3))</f>
        <v>0</v>
      </c>
      <c r="AG157" s="168">
        <f t="shared" ref="AG157:AG171" si="286">IF($O157=0,1,AF157/$O157)</f>
        <v>1</v>
      </c>
      <c r="AH157" s="160">
        <f t="shared" ref="AH157:AH171" si="287">((IF(F157=E157,IF(D157&gt;=5,0,(M157*(5-D157)*AG157)-(V157+Y157+AB157+AE157)),IF(J157+5&lt;=(1/G157*12),(M157*5*AG157)-(V157+Y157+AB157+AE157),0))))</f>
        <v>0</v>
      </c>
      <c r="AI157" s="167">
        <f t="shared" ref="AI157:AI171" si="288">IF($E157=0,0,IF($E157=$F157,LOOKUP($D157,$T$4:$T$15,AK$4:AK$15),AK$3))</f>
        <v>0</v>
      </c>
      <c r="AJ157" s="168">
        <f t="shared" ref="AJ157:AJ171" si="289">IF($O157=0,1,AI157/$O157)</f>
        <v>1</v>
      </c>
      <c r="AK157" s="160">
        <f t="shared" ref="AK157:AK171" si="290">((IF(F157=E157,IF(D157&gt;=6,0,(M157*(6-D157)*AJ157)-(V157+Y157+AB157+AE157+AH157)),IF(J157+6&lt;=(1/G157*12),(M157*6*AJ157)-(V157+Y157+AB157+AE157+AH157),0))))</f>
        <v>0</v>
      </c>
      <c r="AL157" s="167">
        <f t="shared" ref="AL157:AL171" si="291">IF($E157=0,0,IF($E157=$F157,LOOKUP($D157,$T$4:$T$15,AN$4:AN$15),AN$3))</f>
        <v>0</v>
      </c>
      <c r="AM157" s="168">
        <f t="shared" ref="AM157:AM171" si="292">IF($O157=0,1,AL157/$O157)</f>
        <v>1</v>
      </c>
      <c r="AN157" s="160">
        <f t="shared" ref="AN157:AN171" si="293">((IF(F157=E157,IF(D157&gt;=7,0,(M157*(7-D157)*AM157)-(V157+Y157+AB157+AE157+AH157+AK157)),IF(J157+7&lt;=(1/G157*12),(M157*7*AM157)-(V157+Y157+AB157+AE157+AH157+AK157),0))))</f>
        <v>0</v>
      </c>
      <c r="AO157" s="167">
        <f t="shared" ref="AO157:AO171" si="294">IF($E157=0,0,IF($E157=$F157,LOOKUP($D157,$T$4:$T$15,AQ$4:AQ$15),AQ$3))</f>
        <v>0</v>
      </c>
      <c r="AP157" s="168">
        <f t="shared" ref="AP157:AP171" si="295">IF($O157=0,1,AO157/$O157)</f>
        <v>1</v>
      </c>
      <c r="AQ157" s="160">
        <f t="shared" ref="AQ157:AQ171" si="296">((IF(F157=E157,IF(D157&gt;=8,0,(M157*(8-D157)*AP157)-(V157+Y157+AB157+AE157+AH157+AK157+AN157)),IF(J157+8&lt;=(1/G157*12),(M157*8*AP157)-(V157+Y157+AB157+AE157+AH157+AK157+AN157),0))))</f>
        <v>0</v>
      </c>
      <c r="AR157" s="167">
        <f t="shared" ref="AR157:AR171" si="297">IF($E157=0,0,IF($E157=$F157,LOOKUP($D157,$T$4:$T$15,AT$4:AT$15),AT$3))</f>
        <v>0</v>
      </c>
      <c r="AS157" s="168">
        <f t="shared" ref="AS157:AS171" si="298">IF($O157=0,1,AR157/$O157)</f>
        <v>1</v>
      </c>
      <c r="AT157" s="160">
        <f t="shared" ref="AT157:AT171" si="299">((IF(F157=E157,IF(D157&gt;=9,0,(M157*(9-D157)*AS157)-(V157+Y157+AB157+AE157+AH157+AK157+AN157+AQ157)),IF(J157+9&lt;=(1/G157*12),(M157*9*AS157)-(V157+Y157+AB157+AE157+AH157+AK157+AN157+AQ157),0))))</f>
        <v>0</v>
      </c>
      <c r="AU157" s="167">
        <f t="shared" ref="AU157:AU171" si="300">IF($E157=0,0,IF($E157=$F157,LOOKUP($D157,$T$4:$T$15,AW$4:AW$15),AW$3))</f>
        <v>0</v>
      </c>
      <c r="AV157" s="168">
        <f t="shared" ref="AV157:AV171" si="301">IF($O157=0,1,AU157/$O157)</f>
        <v>1</v>
      </c>
      <c r="AW157" s="160">
        <f t="shared" ref="AW157:AW171" si="302">((IF(F157=E157,IF(D157&gt;=10,0,(M157*(10-D157)*AV157)-(V157+Y157+AB157+AE157+AH157+AK157+AN157+AQ157+AT157)),IF(J157+10&lt;=(1/G157*12),(M157*10*AV157)-(V157+Y157+AB157+AE157+AH157+AK157+AN157+AQ157+AT157),0))))</f>
        <v>0</v>
      </c>
      <c r="AX157" s="167">
        <f t="shared" ref="AX157:AX171" si="303">IF($E157=0,0,IF($E157=$F157,LOOKUP($D157,$T$4:$T$15,AZ$4:AZ$15),AZ$3))</f>
        <v>0</v>
      </c>
      <c r="AY157" s="168">
        <f t="shared" ref="AY157:AY171" si="304">IF($O157=0,1,AX157/$O157)</f>
        <v>1</v>
      </c>
      <c r="AZ157" s="160">
        <f t="shared" si="264"/>
        <v>0</v>
      </c>
      <c r="BA157" s="167">
        <f t="shared" ref="BA157:BA171" si="305">IF($E157=0,0,IF($E157=$F157,LOOKUP($D157,$T$4:$T$15,BC$4:BC$15),BC$3))</f>
        <v>0</v>
      </c>
      <c r="BB157" s="168">
        <f t="shared" ref="BB157:BB171" si="306">IF($O157=0,1,BA157/$O157)</f>
        <v>1</v>
      </c>
      <c r="BC157" s="160">
        <f t="shared" ref="BC157:BC171" si="307">((IF(F157=E157,IF(D157&gt;=12,0,(M157*(12-D157)*BB157)-(V157+Y157+AB157+AE157+AH157+AK157+AN157+AQ157+AT157+AW157+AZ157)),IF(J157+12&lt;=(1/G157*12),(M157*12*BB157)-(V157+Y157+AB157+AE157+AH157+AK157+AN157+AQ157+AT157+AW157+AZ157),0))))</f>
        <v>0</v>
      </c>
    </row>
    <row r="158" spans="3:55" ht="17.45" customHeight="1" x14ac:dyDescent="0.2">
      <c r="C158" s="192"/>
      <c r="D158" s="192"/>
      <c r="E158" s="192"/>
      <c r="F158" s="158">
        <f>DATOS!$E$10</f>
        <v>2020</v>
      </c>
      <c r="G158" s="194">
        <v>0.3</v>
      </c>
      <c r="H158" s="192"/>
      <c r="I158" s="178"/>
      <c r="J158" s="166">
        <f t="shared" si="265"/>
        <v>0</v>
      </c>
      <c r="K158" s="160">
        <f t="shared" si="266"/>
        <v>0</v>
      </c>
      <c r="L158" s="160">
        <f t="shared" si="267"/>
        <v>0</v>
      </c>
      <c r="M158" s="160">
        <f t="shared" si="268"/>
        <v>0</v>
      </c>
      <c r="N158" s="160">
        <f t="shared" si="269"/>
        <v>0</v>
      </c>
      <c r="O158" s="195"/>
      <c r="P158" s="167">
        <f t="shared" si="270"/>
        <v>0</v>
      </c>
      <c r="Q158" s="168">
        <f t="shared" si="271"/>
        <v>1</v>
      </c>
      <c r="R158" s="160">
        <f t="shared" si="272"/>
        <v>0</v>
      </c>
      <c r="T158" s="40">
        <f t="shared" si="273"/>
        <v>0</v>
      </c>
      <c r="U158" s="42">
        <f t="shared" si="274"/>
        <v>1</v>
      </c>
      <c r="V158" s="160">
        <f t="shared" si="275"/>
        <v>0</v>
      </c>
      <c r="W158" s="167">
        <f t="shared" si="276"/>
        <v>0</v>
      </c>
      <c r="X158" s="168">
        <f t="shared" si="277"/>
        <v>1</v>
      </c>
      <c r="Y158" s="160">
        <f t="shared" si="278"/>
        <v>0</v>
      </c>
      <c r="Z158" s="167">
        <f t="shared" si="279"/>
        <v>0</v>
      </c>
      <c r="AA158" s="168">
        <f t="shared" si="280"/>
        <v>1</v>
      </c>
      <c r="AB158" s="160">
        <f t="shared" si="281"/>
        <v>0</v>
      </c>
      <c r="AC158" s="167">
        <f t="shared" si="282"/>
        <v>0</v>
      </c>
      <c r="AD158" s="168">
        <f t="shared" si="283"/>
        <v>1</v>
      </c>
      <c r="AE158" s="160">
        <f t="shared" si="284"/>
        <v>0</v>
      </c>
      <c r="AF158" s="167">
        <f t="shared" si="285"/>
        <v>0</v>
      </c>
      <c r="AG158" s="168">
        <f t="shared" si="286"/>
        <v>1</v>
      </c>
      <c r="AH158" s="160">
        <f t="shared" si="287"/>
        <v>0</v>
      </c>
      <c r="AI158" s="167">
        <f t="shared" si="288"/>
        <v>0</v>
      </c>
      <c r="AJ158" s="168">
        <f t="shared" si="289"/>
        <v>1</v>
      </c>
      <c r="AK158" s="160">
        <f t="shared" si="290"/>
        <v>0</v>
      </c>
      <c r="AL158" s="167">
        <f t="shared" si="291"/>
        <v>0</v>
      </c>
      <c r="AM158" s="168">
        <f t="shared" si="292"/>
        <v>1</v>
      </c>
      <c r="AN158" s="160">
        <f t="shared" si="293"/>
        <v>0</v>
      </c>
      <c r="AO158" s="167">
        <f t="shared" si="294"/>
        <v>0</v>
      </c>
      <c r="AP158" s="168">
        <f t="shared" si="295"/>
        <v>1</v>
      </c>
      <c r="AQ158" s="160">
        <f t="shared" si="296"/>
        <v>0</v>
      </c>
      <c r="AR158" s="167">
        <f t="shared" si="297"/>
        <v>0</v>
      </c>
      <c r="AS158" s="168">
        <f t="shared" si="298"/>
        <v>1</v>
      </c>
      <c r="AT158" s="160">
        <f t="shared" si="299"/>
        <v>0</v>
      </c>
      <c r="AU158" s="167">
        <f t="shared" si="300"/>
        <v>0</v>
      </c>
      <c r="AV158" s="168">
        <f t="shared" si="301"/>
        <v>1</v>
      </c>
      <c r="AW158" s="160">
        <f t="shared" si="302"/>
        <v>0</v>
      </c>
      <c r="AX158" s="167">
        <f t="shared" si="303"/>
        <v>0</v>
      </c>
      <c r="AY158" s="168">
        <f t="shared" si="304"/>
        <v>1</v>
      </c>
      <c r="AZ158" s="160">
        <f t="shared" si="264"/>
        <v>0</v>
      </c>
      <c r="BA158" s="167">
        <f t="shared" si="305"/>
        <v>0</v>
      </c>
      <c r="BB158" s="168">
        <f t="shared" si="306"/>
        <v>1</v>
      </c>
      <c r="BC158" s="160">
        <f t="shared" si="307"/>
        <v>0</v>
      </c>
    </row>
    <row r="159" spans="3:55" ht="17.45" customHeight="1" x14ac:dyDescent="0.2">
      <c r="C159" s="192"/>
      <c r="D159" s="192"/>
      <c r="E159" s="192"/>
      <c r="F159" s="158">
        <f>DATOS!$E$10</f>
        <v>2020</v>
      </c>
      <c r="G159" s="194">
        <v>0.3</v>
      </c>
      <c r="H159" s="192"/>
      <c r="I159" s="178"/>
      <c r="J159" s="166">
        <f t="shared" si="265"/>
        <v>0</v>
      </c>
      <c r="K159" s="160">
        <f t="shared" si="266"/>
        <v>0</v>
      </c>
      <c r="L159" s="160">
        <f t="shared" si="267"/>
        <v>0</v>
      </c>
      <c r="M159" s="160">
        <f t="shared" si="268"/>
        <v>0</v>
      </c>
      <c r="N159" s="160">
        <f t="shared" si="269"/>
        <v>0</v>
      </c>
      <c r="O159" s="195"/>
      <c r="P159" s="167">
        <f t="shared" si="270"/>
        <v>0</v>
      </c>
      <c r="Q159" s="168">
        <f t="shared" si="271"/>
        <v>1</v>
      </c>
      <c r="R159" s="160">
        <f t="shared" si="272"/>
        <v>0</v>
      </c>
      <c r="T159" s="40">
        <f t="shared" si="273"/>
        <v>0</v>
      </c>
      <c r="U159" s="42">
        <f t="shared" si="274"/>
        <v>1</v>
      </c>
      <c r="V159" s="160">
        <f t="shared" si="275"/>
        <v>0</v>
      </c>
      <c r="W159" s="167">
        <f t="shared" si="276"/>
        <v>0</v>
      </c>
      <c r="X159" s="168">
        <f t="shared" si="277"/>
        <v>1</v>
      </c>
      <c r="Y159" s="160">
        <f t="shared" si="278"/>
        <v>0</v>
      </c>
      <c r="Z159" s="167">
        <f t="shared" si="279"/>
        <v>0</v>
      </c>
      <c r="AA159" s="168">
        <f t="shared" si="280"/>
        <v>1</v>
      </c>
      <c r="AB159" s="160">
        <f t="shared" si="281"/>
        <v>0</v>
      </c>
      <c r="AC159" s="167">
        <f t="shared" si="282"/>
        <v>0</v>
      </c>
      <c r="AD159" s="168">
        <f t="shared" si="283"/>
        <v>1</v>
      </c>
      <c r="AE159" s="160">
        <f t="shared" si="284"/>
        <v>0</v>
      </c>
      <c r="AF159" s="167">
        <f t="shared" si="285"/>
        <v>0</v>
      </c>
      <c r="AG159" s="168">
        <f t="shared" si="286"/>
        <v>1</v>
      </c>
      <c r="AH159" s="160">
        <f t="shared" si="287"/>
        <v>0</v>
      </c>
      <c r="AI159" s="167">
        <f t="shared" si="288"/>
        <v>0</v>
      </c>
      <c r="AJ159" s="168">
        <f t="shared" si="289"/>
        <v>1</v>
      </c>
      <c r="AK159" s="160">
        <f t="shared" si="290"/>
        <v>0</v>
      </c>
      <c r="AL159" s="167">
        <f t="shared" si="291"/>
        <v>0</v>
      </c>
      <c r="AM159" s="168">
        <f t="shared" si="292"/>
        <v>1</v>
      </c>
      <c r="AN159" s="160">
        <f t="shared" si="293"/>
        <v>0</v>
      </c>
      <c r="AO159" s="167">
        <f t="shared" si="294"/>
        <v>0</v>
      </c>
      <c r="AP159" s="168">
        <f t="shared" si="295"/>
        <v>1</v>
      </c>
      <c r="AQ159" s="160">
        <f t="shared" si="296"/>
        <v>0</v>
      </c>
      <c r="AR159" s="167">
        <f t="shared" si="297"/>
        <v>0</v>
      </c>
      <c r="AS159" s="168">
        <f t="shared" si="298"/>
        <v>1</v>
      </c>
      <c r="AT159" s="160">
        <f t="shared" si="299"/>
        <v>0</v>
      </c>
      <c r="AU159" s="167">
        <f t="shared" si="300"/>
        <v>0</v>
      </c>
      <c r="AV159" s="168">
        <f t="shared" si="301"/>
        <v>1</v>
      </c>
      <c r="AW159" s="160">
        <f t="shared" si="302"/>
        <v>0</v>
      </c>
      <c r="AX159" s="167">
        <f t="shared" si="303"/>
        <v>0</v>
      </c>
      <c r="AY159" s="168">
        <f t="shared" si="304"/>
        <v>1</v>
      </c>
      <c r="AZ159" s="160">
        <f t="shared" si="264"/>
        <v>0</v>
      </c>
      <c r="BA159" s="167">
        <f t="shared" si="305"/>
        <v>0</v>
      </c>
      <c r="BB159" s="168">
        <f t="shared" si="306"/>
        <v>1</v>
      </c>
      <c r="BC159" s="160">
        <f t="shared" si="307"/>
        <v>0</v>
      </c>
    </row>
    <row r="160" spans="3:55" ht="17.45" customHeight="1" x14ac:dyDescent="0.2">
      <c r="C160" s="192"/>
      <c r="D160" s="192"/>
      <c r="E160" s="192"/>
      <c r="F160" s="158">
        <f>DATOS!$E$10</f>
        <v>2020</v>
      </c>
      <c r="G160" s="194">
        <v>0.3</v>
      </c>
      <c r="H160" s="192"/>
      <c r="I160" s="178"/>
      <c r="J160" s="166">
        <f t="shared" si="265"/>
        <v>0</v>
      </c>
      <c r="K160" s="160">
        <f t="shared" si="266"/>
        <v>0</v>
      </c>
      <c r="L160" s="160">
        <f t="shared" si="267"/>
        <v>0</v>
      </c>
      <c r="M160" s="160">
        <f t="shared" si="268"/>
        <v>0</v>
      </c>
      <c r="N160" s="160">
        <f t="shared" si="269"/>
        <v>0</v>
      </c>
      <c r="O160" s="195"/>
      <c r="P160" s="167">
        <f t="shared" si="270"/>
        <v>0</v>
      </c>
      <c r="Q160" s="168">
        <f t="shared" si="271"/>
        <v>1</v>
      </c>
      <c r="R160" s="160">
        <f t="shared" si="272"/>
        <v>0</v>
      </c>
      <c r="T160" s="40">
        <f t="shared" si="273"/>
        <v>0</v>
      </c>
      <c r="U160" s="42">
        <f t="shared" si="274"/>
        <v>1</v>
      </c>
      <c r="V160" s="160">
        <f t="shared" si="275"/>
        <v>0</v>
      </c>
      <c r="W160" s="167">
        <f t="shared" si="276"/>
        <v>0</v>
      </c>
      <c r="X160" s="168">
        <f t="shared" si="277"/>
        <v>1</v>
      </c>
      <c r="Y160" s="160">
        <f t="shared" si="278"/>
        <v>0</v>
      </c>
      <c r="Z160" s="167">
        <f t="shared" si="279"/>
        <v>0</v>
      </c>
      <c r="AA160" s="168">
        <f t="shared" si="280"/>
        <v>1</v>
      </c>
      <c r="AB160" s="160">
        <f t="shared" si="281"/>
        <v>0</v>
      </c>
      <c r="AC160" s="167">
        <f t="shared" si="282"/>
        <v>0</v>
      </c>
      <c r="AD160" s="168">
        <f t="shared" si="283"/>
        <v>1</v>
      </c>
      <c r="AE160" s="160">
        <f t="shared" si="284"/>
        <v>0</v>
      </c>
      <c r="AF160" s="167">
        <f t="shared" si="285"/>
        <v>0</v>
      </c>
      <c r="AG160" s="168">
        <f t="shared" si="286"/>
        <v>1</v>
      </c>
      <c r="AH160" s="160">
        <f t="shared" si="287"/>
        <v>0</v>
      </c>
      <c r="AI160" s="167">
        <f t="shared" si="288"/>
        <v>0</v>
      </c>
      <c r="AJ160" s="168">
        <f t="shared" si="289"/>
        <v>1</v>
      </c>
      <c r="AK160" s="160">
        <f t="shared" si="290"/>
        <v>0</v>
      </c>
      <c r="AL160" s="167">
        <f t="shared" si="291"/>
        <v>0</v>
      </c>
      <c r="AM160" s="168">
        <f t="shared" si="292"/>
        <v>1</v>
      </c>
      <c r="AN160" s="160">
        <f t="shared" si="293"/>
        <v>0</v>
      </c>
      <c r="AO160" s="167">
        <f t="shared" si="294"/>
        <v>0</v>
      </c>
      <c r="AP160" s="168">
        <f t="shared" si="295"/>
        <v>1</v>
      </c>
      <c r="AQ160" s="160">
        <f t="shared" si="296"/>
        <v>0</v>
      </c>
      <c r="AR160" s="167">
        <f t="shared" si="297"/>
        <v>0</v>
      </c>
      <c r="AS160" s="168">
        <f t="shared" si="298"/>
        <v>1</v>
      </c>
      <c r="AT160" s="160">
        <f t="shared" si="299"/>
        <v>0</v>
      </c>
      <c r="AU160" s="167">
        <f t="shared" si="300"/>
        <v>0</v>
      </c>
      <c r="AV160" s="168">
        <f t="shared" si="301"/>
        <v>1</v>
      </c>
      <c r="AW160" s="160">
        <f t="shared" si="302"/>
        <v>0</v>
      </c>
      <c r="AX160" s="167">
        <f t="shared" si="303"/>
        <v>0</v>
      </c>
      <c r="AY160" s="168">
        <f t="shared" si="304"/>
        <v>1</v>
      </c>
      <c r="AZ160" s="160">
        <f t="shared" si="264"/>
        <v>0</v>
      </c>
      <c r="BA160" s="167">
        <f t="shared" si="305"/>
        <v>0</v>
      </c>
      <c r="BB160" s="168">
        <f t="shared" si="306"/>
        <v>1</v>
      </c>
      <c r="BC160" s="160">
        <f t="shared" si="307"/>
        <v>0</v>
      </c>
    </row>
    <row r="161" spans="3:55" ht="17.45" customHeight="1" x14ac:dyDescent="0.2">
      <c r="C161" s="192"/>
      <c r="D161" s="192"/>
      <c r="E161" s="192"/>
      <c r="F161" s="158">
        <f>DATOS!$E$10</f>
        <v>2020</v>
      </c>
      <c r="G161" s="194">
        <v>0.3</v>
      </c>
      <c r="H161" s="192"/>
      <c r="I161" s="178"/>
      <c r="J161" s="166">
        <f t="shared" si="265"/>
        <v>0</v>
      </c>
      <c r="K161" s="160">
        <f t="shared" si="266"/>
        <v>0</v>
      </c>
      <c r="L161" s="160">
        <f t="shared" si="267"/>
        <v>0</v>
      </c>
      <c r="M161" s="160">
        <f t="shared" si="268"/>
        <v>0</v>
      </c>
      <c r="N161" s="160">
        <f t="shared" si="269"/>
        <v>0</v>
      </c>
      <c r="O161" s="195"/>
      <c r="P161" s="167">
        <f t="shared" si="270"/>
        <v>0</v>
      </c>
      <c r="Q161" s="168">
        <f t="shared" si="271"/>
        <v>1</v>
      </c>
      <c r="R161" s="160">
        <f t="shared" si="272"/>
        <v>0</v>
      </c>
      <c r="T161" s="40">
        <f t="shared" si="273"/>
        <v>0</v>
      </c>
      <c r="U161" s="42">
        <f t="shared" si="274"/>
        <v>1</v>
      </c>
      <c r="V161" s="160">
        <f t="shared" si="275"/>
        <v>0</v>
      </c>
      <c r="W161" s="167">
        <f t="shared" si="276"/>
        <v>0</v>
      </c>
      <c r="X161" s="168">
        <f t="shared" si="277"/>
        <v>1</v>
      </c>
      <c r="Y161" s="160">
        <f t="shared" si="278"/>
        <v>0</v>
      </c>
      <c r="Z161" s="167">
        <f t="shared" si="279"/>
        <v>0</v>
      </c>
      <c r="AA161" s="168">
        <f t="shared" si="280"/>
        <v>1</v>
      </c>
      <c r="AB161" s="160">
        <f t="shared" si="281"/>
        <v>0</v>
      </c>
      <c r="AC161" s="167">
        <f t="shared" si="282"/>
        <v>0</v>
      </c>
      <c r="AD161" s="168">
        <f t="shared" si="283"/>
        <v>1</v>
      </c>
      <c r="AE161" s="160">
        <f t="shared" si="284"/>
        <v>0</v>
      </c>
      <c r="AF161" s="167">
        <f t="shared" si="285"/>
        <v>0</v>
      </c>
      <c r="AG161" s="168">
        <f t="shared" si="286"/>
        <v>1</v>
      </c>
      <c r="AH161" s="160">
        <f t="shared" si="287"/>
        <v>0</v>
      </c>
      <c r="AI161" s="167">
        <f t="shared" si="288"/>
        <v>0</v>
      </c>
      <c r="AJ161" s="168">
        <f t="shared" si="289"/>
        <v>1</v>
      </c>
      <c r="AK161" s="160">
        <f t="shared" si="290"/>
        <v>0</v>
      </c>
      <c r="AL161" s="167">
        <f t="shared" si="291"/>
        <v>0</v>
      </c>
      <c r="AM161" s="168">
        <f t="shared" si="292"/>
        <v>1</v>
      </c>
      <c r="AN161" s="160">
        <f t="shared" si="293"/>
        <v>0</v>
      </c>
      <c r="AO161" s="167">
        <f t="shared" si="294"/>
        <v>0</v>
      </c>
      <c r="AP161" s="168">
        <f t="shared" si="295"/>
        <v>1</v>
      </c>
      <c r="AQ161" s="160">
        <f t="shared" si="296"/>
        <v>0</v>
      </c>
      <c r="AR161" s="167">
        <f t="shared" si="297"/>
        <v>0</v>
      </c>
      <c r="AS161" s="168">
        <f t="shared" si="298"/>
        <v>1</v>
      </c>
      <c r="AT161" s="160">
        <f t="shared" si="299"/>
        <v>0</v>
      </c>
      <c r="AU161" s="167">
        <f t="shared" si="300"/>
        <v>0</v>
      </c>
      <c r="AV161" s="168">
        <f t="shared" si="301"/>
        <v>1</v>
      </c>
      <c r="AW161" s="160">
        <f t="shared" si="302"/>
        <v>0</v>
      </c>
      <c r="AX161" s="167">
        <f t="shared" si="303"/>
        <v>0</v>
      </c>
      <c r="AY161" s="168">
        <f t="shared" si="304"/>
        <v>1</v>
      </c>
      <c r="AZ161" s="160">
        <f t="shared" si="264"/>
        <v>0</v>
      </c>
      <c r="BA161" s="167">
        <f t="shared" si="305"/>
        <v>0</v>
      </c>
      <c r="BB161" s="168">
        <f t="shared" si="306"/>
        <v>1</v>
      </c>
      <c r="BC161" s="160">
        <f t="shared" si="307"/>
        <v>0</v>
      </c>
    </row>
    <row r="162" spans="3:55" ht="17.45" customHeight="1" x14ac:dyDescent="0.2">
      <c r="C162" s="192"/>
      <c r="D162" s="192"/>
      <c r="E162" s="192"/>
      <c r="F162" s="158">
        <f>DATOS!$E$10</f>
        <v>2020</v>
      </c>
      <c r="G162" s="194">
        <v>0.3</v>
      </c>
      <c r="H162" s="192"/>
      <c r="I162" s="178"/>
      <c r="J162" s="166">
        <f t="shared" si="265"/>
        <v>0</v>
      </c>
      <c r="K162" s="160">
        <f t="shared" si="266"/>
        <v>0</v>
      </c>
      <c r="L162" s="160">
        <f t="shared" si="267"/>
        <v>0</v>
      </c>
      <c r="M162" s="160">
        <f t="shared" si="268"/>
        <v>0</v>
      </c>
      <c r="N162" s="160">
        <f t="shared" si="269"/>
        <v>0</v>
      </c>
      <c r="O162" s="195"/>
      <c r="P162" s="167">
        <f t="shared" si="270"/>
        <v>0</v>
      </c>
      <c r="Q162" s="168">
        <f t="shared" si="271"/>
        <v>1</v>
      </c>
      <c r="R162" s="160">
        <f t="shared" si="272"/>
        <v>0</v>
      </c>
      <c r="T162" s="40">
        <f t="shared" si="273"/>
        <v>0</v>
      </c>
      <c r="U162" s="42">
        <f t="shared" si="274"/>
        <v>1</v>
      </c>
      <c r="V162" s="160">
        <f t="shared" si="275"/>
        <v>0</v>
      </c>
      <c r="W162" s="167">
        <f t="shared" si="276"/>
        <v>0</v>
      </c>
      <c r="X162" s="168">
        <f t="shared" si="277"/>
        <v>1</v>
      </c>
      <c r="Y162" s="160">
        <f t="shared" si="278"/>
        <v>0</v>
      </c>
      <c r="Z162" s="167">
        <f t="shared" si="279"/>
        <v>0</v>
      </c>
      <c r="AA162" s="168">
        <f t="shared" si="280"/>
        <v>1</v>
      </c>
      <c r="AB162" s="160">
        <f t="shared" si="281"/>
        <v>0</v>
      </c>
      <c r="AC162" s="167">
        <f t="shared" si="282"/>
        <v>0</v>
      </c>
      <c r="AD162" s="168">
        <f t="shared" si="283"/>
        <v>1</v>
      </c>
      <c r="AE162" s="160">
        <f t="shared" si="284"/>
        <v>0</v>
      </c>
      <c r="AF162" s="167">
        <f t="shared" si="285"/>
        <v>0</v>
      </c>
      <c r="AG162" s="168">
        <f t="shared" si="286"/>
        <v>1</v>
      </c>
      <c r="AH162" s="160">
        <f t="shared" si="287"/>
        <v>0</v>
      </c>
      <c r="AI162" s="167">
        <f t="shared" si="288"/>
        <v>0</v>
      </c>
      <c r="AJ162" s="168">
        <f t="shared" si="289"/>
        <v>1</v>
      </c>
      <c r="AK162" s="160">
        <f t="shared" si="290"/>
        <v>0</v>
      </c>
      <c r="AL162" s="167">
        <f t="shared" si="291"/>
        <v>0</v>
      </c>
      <c r="AM162" s="168">
        <f t="shared" si="292"/>
        <v>1</v>
      </c>
      <c r="AN162" s="160">
        <f t="shared" si="293"/>
        <v>0</v>
      </c>
      <c r="AO162" s="167">
        <f t="shared" si="294"/>
        <v>0</v>
      </c>
      <c r="AP162" s="168">
        <f t="shared" si="295"/>
        <v>1</v>
      </c>
      <c r="AQ162" s="160">
        <f t="shared" si="296"/>
        <v>0</v>
      </c>
      <c r="AR162" s="167">
        <f t="shared" si="297"/>
        <v>0</v>
      </c>
      <c r="AS162" s="168">
        <f t="shared" si="298"/>
        <v>1</v>
      </c>
      <c r="AT162" s="160">
        <f t="shared" si="299"/>
        <v>0</v>
      </c>
      <c r="AU162" s="167">
        <f t="shared" si="300"/>
        <v>0</v>
      </c>
      <c r="AV162" s="168">
        <f t="shared" si="301"/>
        <v>1</v>
      </c>
      <c r="AW162" s="160">
        <f t="shared" si="302"/>
        <v>0</v>
      </c>
      <c r="AX162" s="167">
        <f t="shared" si="303"/>
        <v>0</v>
      </c>
      <c r="AY162" s="168">
        <f t="shared" si="304"/>
        <v>1</v>
      </c>
      <c r="AZ162" s="160">
        <f t="shared" si="264"/>
        <v>0</v>
      </c>
      <c r="BA162" s="167">
        <f t="shared" si="305"/>
        <v>0</v>
      </c>
      <c r="BB162" s="168">
        <f t="shared" si="306"/>
        <v>1</v>
      </c>
      <c r="BC162" s="160">
        <f t="shared" si="307"/>
        <v>0</v>
      </c>
    </row>
    <row r="163" spans="3:55" ht="17.45" customHeight="1" x14ac:dyDescent="0.2">
      <c r="C163" s="192"/>
      <c r="D163" s="192"/>
      <c r="E163" s="192"/>
      <c r="F163" s="158">
        <f>DATOS!$E$10</f>
        <v>2020</v>
      </c>
      <c r="G163" s="194">
        <v>0.3</v>
      </c>
      <c r="H163" s="192"/>
      <c r="I163" s="178"/>
      <c r="J163" s="166">
        <f t="shared" si="265"/>
        <v>0</v>
      </c>
      <c r="K163" s="160">
        <f t="shared" si="266"/>
        <v>0</v>
      </c>
      <c r="L163" s="160">
        <f t="shared" si="267"/>
        <v>0</v>
      </c>
      <c r="M163" s="160">
        <f t="shared" si="268"/>
        <v>0</v>
      </c>
      <c r="N163" s="160">
        <f t="shared" si="269"/>
        <v>0</v>
      </c>
      <c r="O163" s="195"/>
      <c r="P163" s="167">
        <f t="shared" si="270"/>
        <v>0</v>
      </c>
      <c r="Q163" s="168">
        <f t="shared" si="271"/>
        <v>1</v>
      </c>
      <c r="R163" s="160">
        <f t="shared" si="272"/>
        <v>0</v>
      </c>
      <c r="T163" s="40">
        <f t="shared" si="273"/>
        <v>0</v>
      </c>
      <c r="U163" s="42">
        <f t="shared" si="274"/>
        <v>1</v>
      </c>
      <c r="V163" s="160">
        <f t="shared" si="275"/>
        <v>0</v>
      </c>
      <c r="W163" s="167">
        <f t="shared" si="276"/>
        <v>0</v>
      </c>
      <c r="X163" s="168">
        <f t="shared" si="277"/>
        <v>1</v>
      </c>
      <c r="Y163" s="160">
        <f t="shared" si="278"/>
        <v>0</v>
      </c>
      <c r="Z163" s="167">
        <f t="shared" si="279"/>
        <v>0</v>
      </c>
      <c r="AA163" s="168">
        <f t="shared" si="280"/>
        <v>1</v>
      </c>
      <c r="AB163" s="160">
        <f t="shared" si="281"/>
        <v>0</v>
      </c>
      <c r="AC163" s="167">
        <f t="shared" si="282"/>
        <v>0</v>
      </c>
      <c r="AD163" s="168">
        <f t="shared" si="283"/>
        <v>1</v>
      </c>
      <c r="AE163" s="160">
        <f t="shared" si="284"/>
        <v>0</v>
      </c>
      <c r="AF163" s="167">
        <f t="shared" si="285"/>
        <v>0</v>
      </c>
      <c r="AG163" s="168">
        <f t="shared" si="286"/>
        <v>1</v>
      </c>
      <c r="AH163" s="160">
        <f t="shared" si="287"/>
        <v>0</v>
      </c>
      <c r="AI163" s="167">
        <f t="shared" si="288"/>
        <v>0</v>
      </c>
      <c r="AJ163" s="168">
        <f t="shared" si="289"/>
        <v>1</v>
      </c>
      <c r="AK163" s="160">
        <f t="shared" si="290"/>
        <v>0</v>
      </c>
      <c r="AL163" s="167">
        <f t="shared" si="291"/>
        <v>0</v>
      </c>
      <c r="AM163" s="168">
        <f t="shared" si="292"/>
        <v>1</v>
      </c>
      <c r="AN163" s="160">
        <f t="shared" si="293"/>
        <v>0</v>
      </c>
      <c r="AO163" s="167">
        <f t="shared" si="294"/>
        <v>0</v>
      </c>
      <c r="AP163" s="168">
        <f t="shared" si="295"/>
        <v>1</v>
      </c>
      <c r="AQ163" s="160">
        <f t="shared" si="296"/>
        <v>0</v>
      </c>
      <c r="AR163" s="167">
        <f t="shared" si="297"/>
        <v>0</v>
      </c>
      <c r="AS163" s="168">
        <f t="shared" si="298"/>
        <v>1</v>
      </c>
      <c r="AT163" s="160">
        <f t="shared" si="299"/>
        <v>0</v>
      </c>
      <c r="AU163" s="167">
        <f t="shared" si="300"/>
        <v>0</v>
      </c>
      <c r="AV163" s="168">
        <f t="shared" si="301"/>
        <v>1</v>
      </c>
      <c r="AW163" s="160">
        <f t="shared" si="302"/>
        <v>0</v>
      </c>
      <c r="AX163" s="167">
        <f t="shared" si="303"/>
        <v>0</v>
      </c>
      <c r="AY163" s="168">
        <f t="shared" si="304"/>
        <v>1</v>
      </c>
      <c r="AZ163" s="160">
        <f t="shared" si="264"/>
        <v>0</v>
      </c>
      <c r="BA163" s="167">
        <f t="shared" si="305"/>
        <v>0</v>
      </c>
      <c r="BB163" s="168">
        <f t="shared" si="306"/>
        <v>1</v>
      </c>
      <c r="BC163" s="160">
        <f t="shared" si="307"/>
        <v>0</v>
      </c>
    </row>
    <row r="164" spans="3:55" ht="17.45" customHeight="1" x14ac:dyDescent="0.2">
      <c r="C164" s="192"/>
      <c r="D164" s="192"/>
      <c r="E164" s="192"/>
      <c r="F164" s="158">
        <f>DATOS!$E$10</f>
        <v>2020</v>
      </c>
      <c r="G164" s="194">
        <v>0.3</v>
      </c>
      <c r="H164" s="192"/>
      <c r="I164" s="178"/>
      <c r="J164" s="166">
        <f t="shared" si="265"/>
        <v>0</v>
      </c>
      <c r="K164" s="160">
        <f t="shared" si="266"/>
        <v>0</v>
      </c>
      <c r="L164" s="160">
        <f t="shared" si="267"/>
        <v>0</v>
      </c>
      <c r="M164" s="160">
        <f t="shared" si="268"/>
        <v>0</v>
      </c>
      <c r="N164" s="160">
        <f t="shared" si="269"/>
        <v>0</v>
      </c>
      <c r="O164" s="195"/>
      <c r="P164" s="167">
        <f t="shared" si="270"/>
        <v>0</v>
      </c>
      <c r="Q164" s="168">
        <f t="shared" si="271"/>
        <v>1</v>
      </c>
      <c r="R164" s="160">
        <f t="shared" si="272"/>
        <v>0</v>
      </c>
      <c r="T164" s="40">
        <f t="shared" si="273"/>
        <v>0</v>
      </c>
      <c r="U164" s="42">
        <f t="shared" si="274"/>
        <v>1</v>
      </c>
      <c r="V164" s="160">
        <f t="shared" si="275"/>
        <v>0</v>
      </c>
      <c r="W164" s="167">
        <f t="shared" si="276"/>
        <v>0</v>
      </c>
      <c r="X164" s="168">
        <f t="shared" si="277"/>
        <v>1</v>
      </c>
      <c r="Y164" s="160">
        <f t="shared" si="278"/>
        <v>0</v>
      </c>
      <c r="Z164" s="167">
        <f t="shared" si="279"/>
        <v>0</v>
      </c>
      <c r="AA164" s="168">
        <f t="shared" si="280"/>
        <v>1</v>
      </c>
      <c r="AB164" s="160">
        <f t="shared" si="281"/>
        <v>0</v>
      </c>
      <c r="AC164" s="167">
        <f t="shared" si="282"/>
        <v>0</v>
      </c>
      <c r="AD164" s="168">
        <f t="shared" si="283"/>
        <v>1</v>
      </c>
      <c r="AE164" s="160">
        <f t="shared" si="284"/>
        <v>0</v>
      </c>
      <c r="AF164" s="167">
        <f t="shared" si="285"/>
        <v>0</v>
      </c>
      <c r="AG164" s="168">
        <f t="shared" si="286"/>
        <v>1</v>
      </c>
      <c r="AH164" s="160">
        <f t="shared" si="287"/>
        <v>0</v>
      </c>
      <c r="AI164" s="167">
        <f t="shared" si="288"/>
        <v>0</v>
      </c>
      <c r="AJ164" s="168">
        <f t="shared" si="289"/>
        <v>1</v>
      </c>
      <c r="AK164" s="160">
        <f t="shared" si="290"/>
        <v>0</v>
      </c>
      <c r="AL164" s="167">
        <f t="shared" si="291"/>
        <v>0</v>
      </c>
      <c r="AM164" s="168">
        <f t="shared" si="292"/>
        <v>1</v>
      </c>
      <c r="AN164" s="160">
        <f t="shared" si="293"/>
        <v>0</v>
      </c>
      <c r="AO164" s="167">
        <f t="shared" si="294"/>
        <v>0</v>
      </c>
      <c r="AP164" s="168">
        <f t="shared" si="295"/>
        <v>1</v>
      </c>
      <c r="AQ164" s="160">
        <f t="shared" si="296"/>
        <v>0</v>
      </c>
      <c r="AR164" s="167">
        <f t="shared" si="297"/>
        <v>0</v>
      </c>
      <c r="AS164" s="168">
        <f t="shared" si="298"/>
        <v>1</v>
      </c>
      <c r="AT164" s="160">
        <f t="shared" si="299"/>
        <v>0</v>
      </c>
      <c r="AU164" s="167">
        <f t="shared" si="300"/>
        <v>0</v>
      </c>
      <c r="AV164" s="168">
        <f t="shared" si="301"/>
        <v>1</v>
      </c>
      <c r="AW164" s="160">
        <f t="shared" si="302"/>
        <v>0</v>
      </c>
      <c r="AX164" s="167">
        <f t="shared" si="303"/>
        <v>0</v>
      </c>
      <c r="AY164" s="168">
        <f t="shared" si="304"/>
        <v>1</v>
      </c>
      <c r="AZ164" s="160">
        <f t="shared" si="264"/>
        <v>0</v>
      </c>
      <c r="BA164" s="167">
        <f t="shared" si="305"/>
        <v>0</v>
      </c>
      <c r="BB164" s="168">
        <f t="shared" si="306"/>
        <v>1</v>
      </c>
      <c r="BC164" s="160">
        <f t="shared" si="307"/>
        <v>0</v>
      </c>
    </row>
    <row r="165" spans="3:55" ht="17.45" customHeight="1" x14ac:dyDescent="0.2">
      <c r="C165" s="192"/>
      <c r="D165" s="192"/>
      <c r="E165" s="192"/>
      <c r="F165" s="158">
        <f>DATOS!$E$10</f>
        <v>2020</v>
      </c>
      <c r="G165" s="194">
        <v>0.3</v>
      </c>
      <c r="H165" s="192"/>
      <c r="I165" s="178"/>
      <c r="J165" s="166">
        <f t="shared" si="265"/>
        <v>0</v>
      </c>
      <c r="K165" s="160">
        <f t="shared" si="266"/>
        <v>0</v>
      </c>
      <c r="L165" s="160">
        <f t="shared" si="267"/>
        <v>0</v>
      </c>
      <c r="M165" s="160">
        <f t="shared" si="268"/>
        <v>0</v>
      </c>
      <c r="N165" s="160">
        <f t="shared" si="269"/>
        <v>0</v>
      </c>
      <c r="O165" s="195"/>
      <c r="P165" s="167">
        <f t="shared" si="270"/>
        <v>0</v>
      </c>
      <c r="Q165" s="168">
        <f t="shared" si="271"/>
        <v>1</v>
      </c>
      <c r="R165" s="160">
        <f t="shared" si="272"/>
        <v>0</v>
      </c>
      <c r="T165" s="40">
        <f t="shared" si="273"/>
        <v>0</v>
      </c>
      <c r="U165" s="42">
        <f t="shared" si="274"/>
        <v>1</v>
      </c>
      <c r="V165" s="160">
        <f t="shared" si="275"/>
        <v>0</v>
      </c>
      <c r="W165" s="167">
        <f t="shared" si="276"/>
        <v>0</v>
      </c>
      <c r="X165" s="168">
        <f t="shared" si="277"/>
        <v>1</v>
      </c>
      <c r="Y165" s="160">
        <f t="shared" si="278"/>
        <v>0</v>
      </c>
      <c r="Z165" s="167">
        <f t="shared" si="279"/>
        <v>0</v>
      </c>
      <c r="AA165" s="168">
        <f t="shared" si="280"/>
        <v>1</v>
      </c>
      <c r="AB165" s="160">
        <f t="shared" si="281"/>
        <v>0</v>
      </c>
      <c r="AC165" s="167">
        <f t="shared" si="282"/>
        <v>0</v>
      </c>
      <c r="AD165" s="168">
        <f t="shared" si="283"/>
        <v>1</v>
      </c>
      <c r="AE165" s="160">
        <f t="shared" si="284"/>
        <v>0</v>
      </c>
      <c r="AF165" s="167">
        <f t="shared" si="285"/>
        <v>0</v>
      </c>
      <c r="AG165" s="168">
        <f t="shared" si="286"/>
        <v>1</v>
      </c>
      <c r="AH165" s="160">
        <f t="shared" si="287"/>
        <v>0</v>
      </c>
      <c r="AI165" s="167">
        <f t="shared" si="288"/>
        <v>0</v>
      </c>
      <c r="AJ165" s="168">
        <f t="shared" si="289"/>
        <v>1</v>
      </c>
      <c r="AK165" s="160">
        <f t="shared" si="290"/>
        <v>0</v>
      </c>
      <c r="AL165" s="167">
        <f t="shared" si="291"/>
        <v>0</v>
      </c>
      <c r="AM165" s="168">
        <f t="shared" si="292"/>
        <v>1</v>
      </c>
      <c r="AN165" s="160">
        <f t="shared" si="293"/>
        <v>0</v>
      </c>
      <c r="AO165" s="167">
        <f t="shared" si="294"/>
        <v>0</v>
      </c>
      <c r="AP165" s="168">
        <f t="shared" si="295"/>
        <v>1</v>
      </c>
      <c r="AQ165" s="160">
        <f t="shared" si="296"/>
        <v>0</v>
      </c>
      <c r="AR165" s="167">
        <f t="shared" si="297"/>
        <v>0</v>
      </c>
      <c r="AS165" s="168">
        <f t="shared" si="298"/>
        <v>1</v>
      </c>
      <c r="AT165" s="160">
        <f t="shared" si="299"/>
        <v>0</v>
      </c>
      <c r="AU165" s="167">
        <f t="shared" si="300"/>
        <v>0</v>
      </c>
      <c r="AV165" s="168">
        <f t="shared" si="301"/>
        <v>1</v>
      </c>
      <c r="AW165" s="160">
        <f t="shared" si="302"/>
        <v>0</v>
      </c>
      <c r="AX165" s="167">
        <f t="shared" si="303"/>
        <v>0</v>
      </c>
      <c r="AY165" s="168">
        <f t="shared" si="304"/>
        <v>1</v>
      </c>
      <c r="AZ165" s="160">
        <f t="shared" si="264"/>
        <v>0</v>
      </c>
      <c r="BA165" s="167">
        <f t="shared" si="305"/>
        <v>0</v>
      </c>
      <c r="BB165" s="168">
        <f t="shared" si="306"/>
        <v>1</v>
      </c>
      <c r="BC165" s="160">
        <f t="shared" si="307"/>
        <v>0</v>
      </c>
    </row>
    <row r="166" spans="3:55" ht="17.45" customHeight="1" x14ac:dyDescent="0.2">
      <c r="C166" s="192"/>
      <c r="D166" s="192"/>
      <c r="E166" s="192"/>
      <c r="F166" s="158">
        <f>DATOS!$E$10</f>
        <v>2020</v>
      </c>
      <c r="G166" s="194">
        <v>0.3</v>
      </c>
      <c r="H166" s="192"/>
      <c r="I166" s="178"/>
      <c r="J166" s="166">
        <f t="shared" si="265"/>
        <v>0</v>
      </c>
      <c r="K166" s="160">
        <f t="shared" si="266"/>
        <v>0</v>
      </c>
      <c r="L166" s="160">
        <f t="shared" si="267"/>
        <v>0</v>
      </c>
      <c r="M166" s="160">
        <f t="shared" si="268"/>
        <v>0</v>
      </c>
      <c r="N166" s="160">
        <f t="shared" si="269"/>
        <v>0</v>
      </c>
      <c r="O166" s="195"/>
      <c r="P166" s="167">
        <f t="shared" si="270"/>
        <v>0</v>
      </c>
      <c r="Q166" s="168">
        <f t="shared" si="271"/>
        <v>1</v>
      </c>
      <c r="R166" s="160">
        <f t="shared" si="272"/>
        <v>0</v>
      </c>
      <c r="T166" s="40">
        <f t="shared" si="273"/>
        <v>0</v>
      </c>
      <c r="U166" s="42">
        <f t="shared" si="274"/>
        <v>1</v>
      </c>
      <c r="V166" s="160">
        <f t="shared" si="275"/>
        <v>0</v>
      </c>
      <c r="W166" s="167">
        <f t="shared" si="276"/>
        <v>0</v>
      </c>
      <c r="X166" s="168">
        <f t="shared" si="277"/>
        <v>1</v>
      </c>
      <c r="Y166" s="160">
        <f t="shared" si="278"/>
        <v>0</v>
      </c>
      <c r="Z166" s="167">
        <f t="shared" si="279"/>
        <v>0</v>
      </c>
      <c r="AA166" s="168">
        <f t="shared" si="280"/>
        <v>1</v>
      </c>
      <c r="AB166" s="160">
        <f t="shared" si="281"/>
        <v>0</v>
      </c>
      <c r="AC166" s="167">
        <f t="shared" si="282"/>
        <v>0</v>
      </c>
      <c r="AD166" s="168">
        <f t="shared" si="283"/>
        <v>1</v>
      </c>
      <c r="AE166" s="160">
        <f t="shared" si="284"/>
        <v>0</v>
      </c>
      <c r="AF166" s="167">
        <f t="shared" si="285"/>
        <v>0</v>
      </c>
      <c r="AG166" s="168">
        <f t="shared" si="286"/>
        <v>1</v>
      </c>
      <c r="AH166" s="160">
        <f t="shared" si="287"/>
        <v>0</v>
      </c>
      <c r="AI166" s="167">
        <f t="shared" si="288"/>
        <v>0</v>
      </c>
      <c r="AJ166" s="168">
        <f t="shared" si="289"/>
        <v>1</v>
      </c>
      <c r="AK166" s="160">
        <f t="shared" si="290"/>
        <v>0</v>
      </c>
      <c r="AL166" s="167">
        <f t="shared" si="291"/>
        <v>0</v>
      </c>
      <c r="AM166" s="168">
        <f t="shared" si="292"/>
        <v>1</v>
      </c>
      <c r="AN166" s="160">
        <f t="shared" si="293"/>
        <v>0</v>
      </c>
      <c r="AO166" s="167">
        <f t="shared" si="294"/>
        <v>0</v>
      </c>
      <c r="AP166" s="168">
        <f t="shared" si="295"/>
        <v>1</v>
      </c>
      <c r="AQ166" s="160">
        <f t="shared" si="296"/>
        <v>0</v>
      </c>
      <c r="AR166" s="167">
        <f t="shared" si="297"/>
        <v>0</v>
      </c>
      <c r="AS166" s="168">
        <f t="shared" si="298"/>
        <v>1</v>
      </c>
      <c r="AT166" s="160">
        <f t="shared" si="299"/>
        <v>0</v>
      </c>
      <c r="AU166" s="167">
        <f t="shared" si="300"/>
        <v>0</v>
      </c>
      <c r="AV166" s="168">
        <f t="shared" si="301"/>
        <v>1</v>
      </c>
      <c r="AW166" s="160">
        <f t="shared" si="302"/>
        <v>0</v>
      </c>
      <c r="AX166" s="167">
        <f t="shared" si="303"/>
        <v>0</v>
      </c>
      <c r="AY166" s="168">
        <f t="shared" si="304"/>
        <v>1</v>
      </c>
      <c r="AZ166" s="160">
        <f t="shared" si="264"/>
        <v>0</v>
      </c>
      <c r="BA166" s="167">
        <f t="shared" si="305"/>
        <v>0</v>
      </c>
      <c r="BB166" s="168">
        <f t="shared" si="306"/>
        <v>1</v>
      </c>
      <c r="BC166" s="160">
        <f t="shared" si="307"/>
        <v>0</v>
      </c>
    </row>
    <row r="167" spans="3:55" ht="17.45" customHeight="1" x14ac:dyDescent="0.2">
      <c r="C167" s="192"/>
      <c r="D167" s="192"/>
      <c r="E167" s="192"/>
      <c r="F167" s="158">
        <f>DATOS!$E$10</f>
        <v>2020</v>
      </c>
      <c r="G167" s="194">
        <v>0.3</v>
      </c>
      <c r="H167" s="192"/>
      <c r="I167" s="178"/>
      <c r="J167" s="166">
        <f t="shared" si="265"/>
        <v>0</v>
      </c>
      <c r="K167" s="160">
        <f t="shared" si="266"/>
        <v>0</v>
      </c>
      <c r="L167" s="160">
        <f t="shared" si="267"/>
        <v>0</v>
      </c>
      <c r="M167" s="160">
        <f t="shared" si="268"/>
        <v>0</v>
      </c>
      <c r="N167" s="160">
        <f t="shared" si="269"/>
        <v>0</v>
      </c>
      <c r="O167" s="195"/>
      <c r="P167" s="167">
        <f t="shared" si="270"/>
        <v>0</v>
      </c>
      <c r="Q167" s="168">
        <f t="shared" si="271"/>
        <v>1</v>
      </c>
      <c r="R167" s="160">
        <f t="shared" si="272"/>
        <v>0</v>
      </c>
      <c r="T167" s="40">
        <f t="shared" si="273"/>
        <v>0</v>
      </c>
      <c r="U167" s="42">
        <f t="shared" si="274"/>
        <v>1</v>
      </c>
      <c r="V167" s="160">
        <f t="shared" si="275"/>
        <v>0</v>
      </c>
      <c r="W167" s="167">
        <f t="shared" si="276"/>
        <v>0</v>
      </c>
      <c r="X167" s="168">
        <f t="shared" si="277"/>
        <v>1</v>
      </c>
      <c r="Y167" s="160">
        <f t="shared" si="278"/>
        <v>0</v>
      </c>
      <c r="Z167" s="167">
        <f t="shared" si="279"/>
        <v>0</v>
      </c>
      <c r="AA167" s="168">
        <f t="shared" si="280"/>
        <v>1</v>
      </c>
      <c r="AB167" s="160">
        <f t="shared" si="281"/>
        <v>0</v>
      </c>
      <c r="AC167" s="167">
        <f t="shared" si="282"/>
        <v>0</v>
      </c>
      <c r="AD167" s="168">
        <f t="shared" si="283"/>
        <v>1</v>
      </c>
      <c r="AE167" s="160">
        <f t="shared" si="284"/>
        <v>0</v>
      </c>
      <c r="AF167" s="167">
        <f t="shared" si="285"/>
        <v>0</v>
      </c>
      <c r="AG167" s="168">
        <f t="shared" si="286"/>
        <v>1</v>
      </c>
      <c r="AH167" s="160">
        <f t="shared" si="287"/>
        <v>0</v>
      </c>
      <c r="AI167" s="167">
        <f t="shared" si="288"/>
        <v>0</v>
      </c>
      <c r="AJ167" s="168">
        <f t="shared" si="289"/>
        <v>1</v>
      </c>
      <c r="AK167" s="160">
        <f t="shared" si="290"/>
        <v>0</v>
      </c>
      <c r="AL167" s="167">
        <f t="shared" si="291"/>
        <v>0</v>
      </c>
      <c r="AM167" s="168">
        <f t="shared" si="292"/>
        <v>1</v>
      </c>
      <c r="AN167" s="160">
        <f t="shared" si="293"/>
        <v>0</v>
      </c>
      <c r="AO167" s="167">
        <f t="shared" si="294"/>
        <v>0</v>
      </c>
      <c r="AP167" s="168">
        <f t="shared" si="295"/>
        <v>1</v>
      </c>
      <c r="AQ167" s="160">
        <f t="shared" si="296"/>
        <v>0</v>
      </c>
      <c r="AR167" s="167">
        <f t="shared" si="297"/>
        <v>0</v>
      </c>
      <c r="AS167" s="168">
        <f t="shared" si="298"/>
        <v>1</v>
      </c>
      <c r="AT167" s="160">
        <f t="shared" si="299"/>
        <v>0</v>
      </c>
      <c r="AU167" s="167">
        <f t="shared" si="300"/>
        <v>0</v>
      </c>
      <c r="AV167" s="168">
        <f t="shared" si="301"/>
        <v>1</v>
      </c>
      <c r="AW167" s="160">
        <f t="shared" si="302"/>
        <v>0</v>
      </c>
      <c r="AX167" s="167">
        <f t="shared" si="303"/>
        <v>0</v>
      </c>
      <c r="AY167" s="168">
        <f t="shared" si="304"/>
        <v>1</v>
      </c>
      <c r="AZ167" s="160">
        <f t="shared" si="264"/>
        <v>0</v>
      </c>
      <c r="BA167" s="167">
        <f t="shared" si="305"/>
        <v>0</v>
      </c>
      <c r="BB167" s="168">
        <f t="shared" si="306"/>
        <v>1</v>
      </c>
      <c r="BC167" s="160">
        <f t="shared" si="307"/>
        <v>0</v>
      </c>
    </row>
    <row r="168" spans="3:55" ht="17.45" customHeight="1" x14ac:dyDescent="0.2">
      <c r="C168" s="192"/>
      <c r="D168" s="192"/>
      <c r="E168" s="192"/>
      <c r="F168" s="158">
        <f>DATOS!$E$10</f>
        <v>2020</v>
      </c>
      <c r="G168" s="194">
        <v>0.3</v>
      </c>
      <c r="H168" s="192"/>
      <c r="I168" s="178"/>
      <c r="J168" s="166">
        <f t="shared" si="265"/>
        <v>0</v>
      </c>
      <c r="K168" s="160">
        <f t="shared" si="266"/>
        <v>0</v>
      </c>
      <c r="L168" s="160">
        <f t="shared" si="267"/>
        <v>0</v>
      </c>
      <c r="M168" s="160">
        <f t="shared" si="268"/>
        <v>0</v>
      </c>
      <c r="N168" s="160">
        <f t="shared" si="269"/>
        <v>0</v>
      </c>
      <c r="O168" s="195"/>
      <c r="P168" s="167">
        <f t="shared" si="270"/>
        <v>0</v>
      </c>
      <c r="Q168" s="168">
        <f t="shared" si="271"/>
        <v>1</v>
      </c>
      <c r="R168" s="160">
        <f t="shared" si="272"/>
        <v>0</v>
      </c>
      <c r="T168" s="40">
        <f t="shared" si="273"/>
        <v>0</v>
      </c>
      <c r="U168" s="42">
        <f t="shared" si="274"/>
        <v>1</v>
      </c>
      <c r="V168" s="160">
        <f t="shared" si="275"/>
        <v>0</v>
      </c>
      <c r="W168" s="167">
        <f t="shared" si="276"/>
        <v>0</v>
      </c>
      <c r="X168" s="168">
        <f t="shared" si="277"/>
        <v>1</v>
      </c>
      <c r="Y168" s="160">
        <f t="shared" si="278"/>
        <v>0</v>
      </c>
      <c r="Z168" s="167">
        <f t="shared" si="279"/>
        <v>0</v>
      </c>
      <c r="AA168" s="168">
        <f t="shared" si="280"/>
        <v>1</v>
      </c>
      <c r="AB168" s="160">
        <f t="shared" si="281"/>
        <v>0</v>
      </c>
      <c r="AC168" s="167">
        <f t="shared" si="282"/>
        <v>0</v>
      </c>
      <c r="AD168" s="168">
        <f t="shared" si="283"/>
        <v>1</v>
      </c>
      <c r="AE168" s="160">
        <f t="shared" si="284"/>
        <v>0</v>
      </c>
      <c r="AF168" s="167">
        <f t="shared" si="285"/>
        <v>0</v>
      </c>
      <c r="AG168" s="168">
        <f t="shared" si="286"/>
        <v>1</v>
      </c>
      <c r="AH168" s="160">
        <f t="shared" si="287"/>
        <v>0</v>
      </c>
      <c r="AI168" s="167">
        <f t="shared" si="288"/>
        <v>0</v>
      </c>
      <c r="AJ168" s="168">
        <f t="shared" si="289"/>
        <v>1</v>
      </c>
      <c r="AK168" s="160">
        <f t="shared" si="290"/>
        <v>0</v>
      </c>
      <c r="AL168" s="167">
        <f t="shared" si="291"/>
        <v>0</v>
      </c>
      <c r="AM168" s="168">
        <f t="shared" si="292"/>
        <v>1</v>
      </c>
      <c r="AN168" s="160">
        <f t="shared" si="293"/>
        <v>0</v>
      </c>
      <c r="AO168" s="167">
        <f t="shared" si="294"/>
        <v>0</v>
      </c>
      <c r="AP168" s="168">
        <f t="shared" si="295"/>
        <v>1</v>
      </c>
      <c r="AQ168" s="160">
        <f t="shared" si="296"/>
        <v>0</v>
      </c>
      <c r="AR168" s="167">
        <f t="shared" si="297"/>
        <v>0</v>
      </c>
      <c r="AS168" s="168">
        <f t="shared" si="298"/>
        <v>1</v>
      </c>
      <c r="AT168" s="160">
        <f t="shared" si="299"/>
        <v>0</v>
      </c>
      <c r="AU168" s="167">
        <f t="shared" si="300"/>
        <v>0</v>
      </c>
      <c r="AV168" s="168">
        <f t="shared" si="301"/>
        <v>1</v>
      </c>
      <c r="AW168" s="160">
        <f t="shared" si="302"/>
        <v>0</v>
      </c>
      <c r="AX168" s="167">
        <f t="shared" si="303"/>
        <v>0</v>
      </c>
      <c r="AY168" s="168">
        <f t="shared" si="304"/>
        <v>1</v>
      </c>
      <c r="AZ168" s="160">
        <f t="shared" si="264"/>
        <v>0</v>
      </c>
      <c r="BA168" s="167">
        <f t="shared" si="305"/>
        <v>0</v>
      </c>
      <c r="BB168" s="168">
        <f t="shared" si="306"/>
        <v>1</v>
      </c>
      <c r="BC168" s="160">
        <f t="shared" si="307"/>
        <v>0</v>
      </c>
    </row>
    <row r="169" spans="3:55" ht="17.45" customHeight="1" x14ac:dyDescent="0.2">
      <c r="C169" s="192"/>
      <c r="D169" s="192"/>
      <c r="E169" s="192"/>
      <c r="F169" s="158">
        <f>DATOS!$E$10</f>
        <v>2020</v>
      </c>
      <c r="G169" s="194">
        <v>0.3</v>
      </c>
      <c r="H169" s="192"/>
      <c r="I169" s="178"/>
      <c r="J169" s="166">
        <f t="shared" si="265"/>
        <v>0</v>
      </c>
      <c r="K169" s="160">
        <f t="shared" si="266"/>
        <v>0</v>
      </c>
      <c r="L169" s="160">
        <f t="shared" si="267"/>
        <v>0</v>
      </c>
      <c r="M169" s="160">
        <f t="shared" si="268"/>
        <v>0</v>
      </c>
      <c r="N169" s="160">
        <f t="shared" si="269"/>
        <v>0</v>
      </c>
      <c r="O169" s="195"/>
      <c r="P169" s="167">
        <f t="shared" si="270"/>
        <v>0</v>
      </c>
      <c r="Q169" s="168">
        <f t="shared" si="271"/>
        <v>1</v>
      </c>
      <c r="R169" s="160">
        <f t="shared" si="272"/>
        <v>0</v>
      </c>
      <c r="T169" s="40">
        <f t="shared" si="273"/>
        <v>0</v>
      </c>
      <c r="U169" s="42">
        <f t="shared" si="274"/>
        <v>1</v>
      </c>
      <c r="V169" s="160">
        <f t="shared" si="275"/>
        <v>0</v>
      </c>
      <c r="W169" s="167">
        <f t="shared" si="276"/>
        <v>0</v>
      </c>
      <c r="X169" s="168">
        <f t="shared" si="277"/>
        <v>1</v>
      </c>
      <c r="Y169" s="160">
        <f t="shared" si="278"/>
        <v>0</v>
      </c>
      <c r="Z169" s="167">
        <f t="shared" si="279"/>
        <v>0</v>
      </c>
      <c r="AA169" s="168">
        <f t="shared" si="280"/>
        <v>1</v>
      </c>
      <c r="AB169" s="160">
        <f t="shared" si="281"/>
        <v>0</v>
      </c>
      <c r="AC169" s="167">
        <f t="shared" si="282"/>
        <v>0</v>
      </c>
      <c r="AD169" s="168">
        <f t="shared" si="283"/>
        <v>1</v>
      </c>
      <c r="AE169" s="160">
        <f t="shared" si="284"/>
        <v>0</v>
      </c>
      <c r="AF169" s="167">
        <f t="shared" si="285"/>
        <v>0</v>
      </c>
      <c r="AG169" s="168">
        <f t="shared" si="286"/>
        <v>1</v>
      </c>
      <c r="AH169" s="160">
        <f t="shared" si="287"/>
        <v>0</v>
      </c>
      <c r="AI169" s="167">
        <f t="shared" si="288"/>
        <v>0</v>
      </c>
      <c r="AJ169" s="168">
        <f t="shared" si="289"/>
        <v>1</v>
      </c>
      <c r="AK169" s="160">
        <f t="shared" si="290"/>
        <v>0</v>
      </c>
      <c r="AL169" s="167">
        <f t="shared" si="291"/>
        <v>0</v>
      </c>
      <c r="AM169" s="168">
        <f t="shared" si="292"/>
        <v>1</v>
      </c>
      <c r="AN169" s="160">
        <f t="shared" si="293"/>
        <v>0</v>
      </c>
      <c r="AO169" s="167">
        <f t="shared" si="294"/>
        <v>0</v>
      </c>
      <c r="AP169" s="168">
        <f t="shared" si="295"/>
        <v>1</v>
      </c>
      <c r="AQ169" s="160">
        <f t="shared" si="296"/>
        <v>0</v>
      </c>
      <c r="AR169" s="167">
        <f t="shared" si="297"/>
        <v>0</v>
      </c>
      <c r="AS169" s="168">
        <f t="shared" si="298"/>
        <v>1</v>
      </c>
      <c r="AT169" s="160">
        <f t="shared" si="299"/>
        <v>0</v>
      </c>
      <c r="AU169" s="167">
        <f t="shared" si="300"/>
        <v>0</v>
      </c>
      <c r="AV169" s="168">
        <f t="shared" si="301"/>
        <v>1</v>
      </c>
      <c r="AW169" s="160">
        <f t="shared" si="302"/>
        <v>0</v>
      </c>
      <c r="AX169" s="167">
        <f t="shared" si="303"/>
        <v>0</v>
      </c>
      <c r="AY169" s="168">
        <f t="shared" si="304"/>
        <v>1</v>
      </c>
      <c r="AZ169" s="160">
        <f t="shared" si="264"/>
        <v>0</v>
      </c>
      <c r="BA169" s="167">
        <f t="shared" si="305"/>
        <v>0</v>
      </c>
      <c r="BB169" s="168">
        <f t="shared" si="306"/>
        <v>1</v>
      </c>
      <c r="BC169" s="160">
        <f t="shared" si="307"/>
        <v>0</v>
      </c>
    </row>
    <row r="170" spans="3:55" ht="17.45" customHeight="1" x14ac:dyDescent="0.2">
      <c r="C170" s="192"/>
      <c r="D170" s="192"/>
      <c r="E170" s="192"/>
      <c r="F170" s="158">
        <f>DATOS!$E$10</f>
        <v>2020</v>
      </c>
      <c r="G170" s="194">
        <v>0.3</v>
      </c>
      <c r="H170" s="192"/>
      <c r="I170" s="178"/>
      <c r="J170" s="166">
        <f t="shared" si="265"/>
        <v>0</v>
      </c>
      <c r="K170" s="160">
        <f t="shared" si="266"/>
        <v>0</v>
      </c>
      <c r="L170" s="160">
        <f t="shared" si="267"/>
        <v>0</v>
      </c>
      <c r="M170" s="160">
        <f t="shared" si="268"/>
        <v>0</v>
      </c>
      <c r="N170" s="160">
        <f t="shared" si="269"/>
        <v>0</v>
      </c>
      <c r="O170" s="195"/>
      <c r="P170" s="167">
        <f t="shared" si="270"/>
        <v>0</v>
      </c>
      <c r="Q170" s="168">
        <f t="shared" si="271"/>
        <v>1</v>
      </c>
      <c r="R170" s="160">
        <f t="shared" si="272"/>
        <v>0</v>
      </c>
      <c r="T170" s="40">
        <f t="shared" si="273"/>
        <v>0</v>
      </c>
      <c r="U170" s="42">
        <f t="shared" si="274"/>
        <v>1</v>
      </c>
      <c r="V170" s="160">
        <f t="shared" si="275"/>
        <v>0</v>
      </c>
      <c r="W170" s="167">
        <f t="shared" si="276"/>
        <v>0</v>
      </c>
      <c r="X170" s="168">
        <f t="shared" si="277"/>
        <v>1</v>
      </c>
      <c r="Y170" s="160">
        <f t="shared" si="278"/>
        <v>0</v>
      </c>
      <c r="Z170" s="167">
        <f t="shared" si="279"/>
        <v>0</v>
      </c>
      <c r="AA170" s="168">
        <f t="shared" si="280"/>
        <v>1</v>
      </c>
      <c r="AB170" s="160">
        <f t="shared" si="281"/>
        <v>0</v>
      </c>
      <c r="AC170" s="167">
        <f t="shared" si="282"/>
        <v>0</v>
      </c>
      <c r="AD170" s="168">
        <f t="shared" si="283"/>
        <v>1</v>
      </c>
      <c r="AE170" s="160">
        <f t="shared" si="284"/>
        <v>0</v>
      </c>
      <c r="AF170" s="167">
        <f t="shared" si="285"/>
        <v>0</v>
      </c>
      <c r="AG170" s="168">
        <f t="shared" si="286"/>
        <v>1</v>
      </c>
      <c r="AH170" s="160">
        <f t="shared" si="287"/>
        <v>0</v>
      </c>
      <c r="AI170" s="167">
        <f t="shared" si="288"/>
        <v>0</v>
      </c>
      <c r="AJ170" s="168">
        <f t="shared" si="289"/>
        <v>1</v>
      </c>
      <c r="AK170" s="160">
        <f t="shared" si="290"/>
        <v>0</v>
      </c>
      <c r="AL170" s="167">
        <f t="shared" si="291"/>
        <v>0</v>
      </c>
      <c r="AM170" s="168">
        <f t="shared" si="292"/>
        <v>1</v>
      </c>
      <c r="AN170" s="160">
        <f t="shared" si="293"/>
        <v>0</v>
      </c>
      <c r="AO170" s="167">
        <f t="shared" si="294"/>
        <v>0</v>
      </c>
      <c r="AP170" s="168">
        <f t="shared" si="295"/>
        <v>1</v>
      </c>
      <c r="AQ170" s="160">
        <f t="shared" si="296"/>
        <v>0</v>
      </c>
      <c r="AR170" s="167">
        <f t="shared" si="297"/>
        <v>0</v>
      </c>
      <c r="AS170" s="168">
        <f t="shared" si="298"/>
        <v>1</v>
      </c>
      <c r="AT170" s="160">
        <f t="shared" si="299"/>
        <v>0</v>
      </c>
      <c r="AU170" s="167">
        <f t="shared" si="300"/>
        <v>0</v>
      </c>
      <c r="AV170" s="168">
        <f t="shared" si="301"/>
        <v>1</v>
      </c>
      <c r="AW170" s="160">
        <f t="shared" si="302"/>
        <v>0</v>
      </c>
      <c r="AX170" s="167">
        <f t="shared" si="303"/>
        <v>0</v>
      </c>
      <c r="AY170" s="168">
        <f t="shared" si="304"/>
        <v>1</v>
      </c>
      <c r="AZ170" s="160">
        <f t="shared" si="264"/>
        <v>0</v>
      </c>
      <c r="BA170" s="167">
        <f t="shared" si="305"/>
        <v>0</v>
      </c>
      <c r="BB170" s="168">
        <f t="shared" si="306"/>
        <v>1</v>
      </c>
      <c r="BC170" s="160">
        <f t="shared" si="307"/>
        <v>0</v>
      </c>
    </row>
    <row r="171" spans="3:55" ht="17.45" customHeight="1" x14ac:dyDescent="0.2">
      <c r="C171" s="192"/>
      <c r="D171" s="192"/>
      <c r="E171" s="192"/>
      <c r="F171" s="158">
        <f>DATOS!$E$10</f>
        <v>2020</v>
      </c>
      <c r="G171" s="194">
        <v>0.3</v>
      </c>
      <c r="H171" s="192"/>
      <c r="I171" s="178"/>
      <c r="J171" s="166">
        <f t="shared" si="265"/>
        <v>0</v>
      </c>
      <c r="K171" s="160">
        <f t="shared" si="266"/>
        <v>0</v>
      </c>
      <c r="L171" s="160">
        <f t="shared" si="267"/>
        <v>0</v>
      </c>
      <c r="M171" s="160">
        <f t="shared" si="268"/>
        <v>0</v>
      </c>
      <c r="N171" s="160">
        <f t="shared" si="269"/>
        <v>0</v>
      </c>
      <c r="O171" s="195"/>
      <c r="P171" s="167">
        <f t="shared" si="270"/>
        <v>0</v>
      </c>
      <c r="Q171" s="168">
        <f t="shared" si="271"/>
        <v>1</v>
      </c>
      <c r="R171" s="160">
        <f t="shared" si="272"/>
        <v>0</v>
      </c>
      <c r="T171" s="40">
        <f t="shared" si="273"/>
        <v>0</v>
      </c>
      <c r="U171" s="42">
        <f t="shared" si="274"/>
        <v>1</v>
      </c>
      <c r="V171" s="160">
        <f t="shared" si="275"/>
        <v>0</v>
      </c>
      <c r="W171" s="167">
        <f t="shared" si="276"/>
        <v>0</v>
      </c>
      <c r="X171" s="168">
        <f t="shared" si="277"/>
        <v>1</v>
      </c>
      <c r="Y171" s="160">
        <f t="shared" si="278"/>
        <v>0</v>
      </c>
      <c r="Z171" s="167">
        <f t="shared" si="279"/>
        <v>0</v>
      </c>
      <c r="AA171" s="168">
        <f t="shared" si="280"/>
        <v>1</v>
      </c>
      <c r="AB171" s="160">
        <f t="shared" si="281"/>
        <v>0</v>
      </c>
      <c r="AC171" s="167">
        <f t="shared" si="282"/>
        <v>0</v>
      </c>
      <c r="AD171" s="168">
        <f t="shared" si="283"/>
        <v>1</v>
      </c>
      <c r="AE171" s="160">
        <f t="shared" si="284"/>
        <v>0</v>
      </c>
      <c r="AF171" s="167">
        <f t="shared" si="285"/>
        <v>0</v>
      </c>
      <c r="AG171" s="168">
        <f t="shared" si="286"/>
        <v>1</v>
      </c>
      <c r="AH171" s="160">
        <f t="shared" si="287"/>
        <v>0</v>
      </c>
      <c r="AI171" s="167">
        <f t="shared" si="288"/>
        <v>0</v>
      </c>
      <c r="AJ171" s="168">
        <f t="shared" si="289"/>
        <v>1</v>
      </c>
      <c r="AK171" s="160">
        <f t="shared" si="290"/>
        <v>0</v>
      </c>
      <c r="AL171" s="167">
        <f t="shared" si="291"/>
        <v>0</v>
      </c>
      <c r="AM171" s="168">
        <f t="shared" si="292"/>
        <v>1</v>
      </c>
      <c r="AN171" s="160">
        <f t="shared" si="293"/>
        <v>0</v>
      </c>
      <c r="AO171" s="167">
        <f t="shared" si="294"/>
        <v>0</v>
      </c>
      <c r="AP171" s="168">
        <f t="shared" si="295"/>
        <v>1</v>
      </c>
      <c r="AQ171" s="160">
        <f t="shared" si="296"/>
        <v>0</v>
      </c>
      <c r="AR171" s="167">
        <f t="shared" si="297"/>
        <v>0</v>
      </c>
      <c r="AS171" s="168">
        <f t="shared" si="298"/>
        <v>1</v>
      </c>
      <c r="AT171" s="160">
        <f t="shared" si="299"/>
        <v>0</v>
      </c>
      <c r="AU171" s="167">
        <f t="shared" si="300"/>
        <v>0</v>
      </c>
      <c r="AV171" s="168">
        <f t="shared" si="301"/>
        <v>1</v>
      </c>
      <c r="AW171" s="160">
        <f t="shared" si="302"/>
        <v>0</v>
      </c>
      <c r="AX171" s="167">
        <f t="shared" si="303"/>
        <v>0</v>
      </c>
      <c r="AY171" s="168">
        <f t="shared" si="304"/>
        <v>1</v>
      </c>
      <c r="AZ171" s="160">
        <f t="shared" si="264"/>
        <v>0</v>
      </c>
      <c r="BA171" s="167">
        <f t="shared" si="305"/>
        <v>0</v>
      </c>
      <c r="BB171" s="168">
        <f t="shared" si="306"/>
        <v>1</v>
      </c>
      <c r="BC171" s="160">
        <f t="shared" si="307"/>
        <v>0</v>
      </c>
    </row>
    <row r="172" spans="3:55" ht="17.45" customHeight="1" x14ac:dyDescent="0.2">
      <c r="C172" s="192"/>
      <c r="D172" s="192"/>
      <c r="E172" s="192"/>
      <c r="F172" s="158">
        <f>DATOS!$E$10</f>
        <v>2020</v>
      </c>
      <c r="G172" s="194">
        <v>0.3</v>
      </c>
      <c r="H172" s="192"/>
      <c r="I172" s="178"/>
      <c r="J172" s="166">
        <f t="shared" ref="J172:J192" si="308">IF(E172=0,0,IF(E172=F172,0,IF((((F172)-E172)*12)-D172&gt;1/G172*12,1/G172*12,(((F172)-E172)*12)-D172)))</f>
        <v>0</v>
      </c>
      <c r="K172" s="160">
        <f t="shared" ref="K172:K192" si="309">I172*G172/12*J172</f>
        <v>0</v>
      </c>
      <c r="L172" s="160">
        <f t="shared" ref="L172:L192" si="310">I172-K172</f>
        <v>0</v>
      </c>
      <c r="M172" s="160">
        <f t="shared" ref="M172:M192" si="311">I172*G172/12</f>
        <v>0</v>
      </c>
      <c r="N172" s="160">
        <f t="shared" ref="N172:N192" si="312">IF(F172=E172,(12-D172)*M172,IF(K172+(M172*12)&gt;I172,I172-K172,M172*12))</f>
        <v>0</v>
      </c>
      <c r="O172" s="195"/>
      <c r="P172" s="167">
        <f t="shared" ref="P172:P192" si="313">IF(E172=0,0,IF(E172=F172,LOOKUP(D172,$V$1:$BC$1,$V$2:$BC$2),$AK$19))</f>
        <v>0</v>
      </c>
      <c r="Q172" s="168">
        <f t="shared" ref="Q172:Q192" si="314">IF(O172=0,1,ROUND(P172/O172,4))</f>
        <v>1</v>
      </c>
      <c r="R172" s="160">
        <f t="shared" ref="R172:R192" si="315">N172*Q172</f>
        <v>0</v>
      </c>
      <c r="T172" s="40">
        <f t="shared" ref="T172:T192" si="316">IF($E172=0,0,IF($E172=$F172,LOOKUP($D172,$T$4:$T$15,V$4:V$15),V$3))</f>
        <v>0</v>
      </c>
      <c r="U172" s="42">
        <f t="shared" ref="U172:U192" si="317">IF($O172=0,1,T172/$O172)</f>
        <v>1</v>
      </c>
      <c r="V172" s="160">
        <f t="shared" ref="V172:V192" si="318">(IF(F172=E172,IF(D172&gt;=1,0,M172*(1-D172)*U172),IF(J172+1&lt;=(1/G172*12),(M172*1*U172),0)))</f>
        <v>0</v>
      </c>
      <c r="W172" s="167">
        <f t="shared" ref="W172:W192" si="319">IF($E172=0,0,IF($E172=$F172,LOOKUP($D172,$T$4:$T$15,Y$4:Y$15),Y$3))</f>
        <v>0</v>
      </c>
      <c r="X172" s="168">
        <f t="shared" ref="X172:X192" si="320">IF($O172=0,1,W172/$O172)</f>
        <v>1</v>
      </c>
      <c r="Y172" s="160">
        <f t="shared" ref="Y172:Y192" si="321">((IF(F172=E172,IF(D172&gt;=2,0,(M172*(2-D172)*X172)-(V172)),IF(J172+2&lt;=(1/G172*12),(M172*2*X172)-(V172),0))))</f>
        <v>0</v>
      </c>
      <c r="Z172" s="167">
        <f t="shared" ref="Z172:Z192" si="322">IF($E172=0,0,IF($E172=$F172,LOOKUP($D172,$T$4:$T$15,AB$4:AB$15),AB$3))</f>
        <v>0</v>
      </c>
      <c r="AA172" s="168">
        <f t="shared" ref="AA172:AA192" si="323">IF($O172=0,1,Z172/$O172)</f>
        <v>1</v>
      </c>
      <c r="AB172" s="160">
        <f t="shared" ref="AB172:AB192" si="324">((IF(F172=E172,IF(D172&gt;=3,0,(M172*(3-D172)*AA172)-(V172+Y172)),IF(J172+3&lt;=(1/G172*12),(M172*3*AA172)-(V172+Y172),0))))</f>
        <v>0</v>
      </c>
      <c r="AC172" s="167">
        <f t="shared" ref="AC172:AC192" si="325">IF($E172=0,0,IF($E172=$F172,LOOKUP($D172,$T$4:$T$15,AE$4:AE$15),AE$3))</f>
        <v>0</v>
      </c>
      <c r="AD172" s="168">
        <f t="shared" ref="AD172:AD192" si="326">IF($O172=0,1,AC172/$O172)</f>
        <v>1</v>
      </c>
      <c r="AE172" s="160">
        <f t="shared" ref="AE172:AE192" si="327">((IF(F172=E172,IF(D172&gt;=4,0,(M172*(4-D172)*AD172)-(V172+Y172+AB172)),IF(J172+4&lt;=(1/G172*12),(M172*4*AD172)-(V172+Y172+AB172),0))))</f>
        <v>0</v>
      </c>
      <c r="AF172" s="167">
        <f t="shared" ref="AF172:AF192" si="328">IF($E172=0,0,IF($E172=$F172,LOOKUP($D172,$T$4:$T$15,AH$4:AH$15),AH$3))</f>
        <v>0</v>
      </c>
      <c r="AG172" s="168">
        <f t="shared" ref="AG172:AG192" si="329">IF($O172=0,1,AF172/$O172)</f>
        <v>1</v>
      </c>
      <c r="AH172" s="160">
        <f t="shared" ref="AH172:AH192" si="330">((IF(F172=E172,IF(D172&gt;=5,0,(M172*(5-D172)*AG172)-(V172+Y172+AB172+AE172)),IF(J172+5&lt;=(1/G172*12),(M172*5*AG172)-(V172+Y172+AB172+AE172),0))))</f>
        <v>0</v>
      </c>
      <c r="AI172" s="167">
        <f t="shared" ref="AI172:AI192" si="331">IF($E172=0,0,IF($E172=$F172,LOOKUP($D172,$T$4:$T$15,AK$4:AK$15),AK$3))</f>
        <v>0</v>
      </c>
      <c r="AJ172" s="168">
        <f t="shared" ref="AJ172:AJ192" si="332">IF($O172=0,1,AI172/$O172)</f>
        <v>1</v>
      </c>
      <c r="AK172" s="160">
        <f t="shared" ref="AK172:AK192" si="333">((IF(F172=E172,IF(D172&gt;=6,0,(M172*(6-D172)*AJ172)-(V172+Y172+AB172+AE172+AH172)),IF(J172+6&lt;=(1/G172*12),(M172*6*AJ172)-(V172+Y172+AB172+AE172+AH172),0))))</f>
        <v>0</v>
      </c>
      <c r="AL172" s="167">
        <f t="shared" ref="AL172:AL192" si="334">IF($E172=0,0,IF($E172=$F172,LOOKUP($D172,$T$4:$T$15,AN$4:AN$15),AN$3))</f>
        <v>0</v>
      </c>
      <c r="AM172" s="168">
        <f t="shared" ref="AM172:AM192" si="335">IF($O172=0,1,AL172/$O172)</f>
        <v>1</v>
      </c>
      <c r="AN172" s="160">
        <f t="shared" ref="AN172:AN192" si="336">((IF(F172=E172,IF(D172&gt;=7,0,(M172*(7-D172)*AM172)-(V172+Y172+AB172+AE172+AH172+AK172)),IF(J172+7&lt;=(1/G172*12),(M172*7*AM172)-(V172+Y172+AB172+AE172+AH172+AK172),0))))</f>
        <v>0</v>
      </c>
      <c r="AO172" s="167">
        <f t="shared" ref="AO172:AO192" si="337">IF($E172=0,0,IF($E172=$F172,LOOKUP($D172,$T$4:$T$15,AQ$4:AQ$15),AQ$3))</f>
        <v>0</v>
      </c>
      <c r="AP172" s="168">
        <f t="shared" ref="AP172:AP192" si="338">IF($O172=0,1,AO172/$O172)</f>
        <v>1</v>
      </c>
      <c r="AQ172" s="160">
        <f t="shared" ref="AQ172:AQ192" si="339">((IF(F172=E172,IF(D172&gt;=8,0,(M172*(8-D172)*AP172)-(V172+Y172+AB172+AE172+AH172+AK172+AN172)),IF(J172+8&lt;=(1/G172*12),(M172*8*AP172)-(V172+Y172+AB172+AE172+AH172+AK172+AN172),0))))</f>
        <v>0</v>
      </c>
      <c r="AR172" s="167">
        <f t="shared" ref="AR172:AR192" si="340">IF($E172=0,0,IF($E172=$F172,LOOKUP($D172,$T$4:$T$15,AT$4:AT$15),AT$3))</f>
        <v>0</v>
      </c>
      <c r="AS172" s="168">
        <f t="shared" ref="AS172:AS192" si="341">IF($O172=0,1,AR172/$O172)</f>
        <v>1</v>
      </c>
      <c r="AT172" s="160">
        <f t="shared" ref="AT172:AT192" si="342">((IF(F172=E172,IF(D172&gt;=9,0,(M172*(9-D172)*AS172)-(V172+Y172+AB172+AE172+AH172+AK172+AN172+AQ172)),IF(J172+9&lt;=(1/G172*12),(M172*9*AS172)-(V172+Y172+AB172+AE172+AH172+AK172+AN172+AQ172),0))))</f>
        <v>0</v>
      </c>
      <c r="AU172" s="167">
        <f t="shared" ref="AU172:AU192" si="343">IF($E172=0,0,IF($E172=$F172,LOOKUP($D172,$T$4:$T$15,AW$4:AW$15),AW$3))</f>
        <v>0</v>
      </c>
      <c r="AV172" s="168">
        <f t="shared" ref="AV172:AV192" si="344">IF($O172=0,1,AU172/$O172)</f>
        <v>1</v>
      </c>
      <c r="AW172" s="160">
        <f t="shared" ref="AW172:AW192" si="345">((IF(F172=E172,IF(D172&gt;=10,0,(M172*(10-D172)*AV172)-(V172+Y172+AB172+AE172+AH172+AK172+AN172+AQ172+AT172)),IF(J172+10&lt;=(1/G172*12),(M172*10*AV172)-(V172+Y172+AB172+AE172+AH172+AK172+AN172+AQ172+AT172),0))))</f>
        <v>0</v>
      </c>
      <c r="AX172" s="167">
        <f t="shared" ref="AX172:AX192" si="346">IF($E172=0,0,IF($E172=$F172,LOOKUP($D172,$T$4:$T$15,AZ$4:AZ$15),AZ$3))</f>
        <v>0</v>
      </c>
      <c r="AY172" s="168">
        <f t="shared" ref="AY172:AY192" si="347">IF($O172=0,1,AX172/$O172)</f>
        <v>1</v>
      </c>
      <c r="AZ172" s="160">
        <f t="shared" ref="AZ172:AZ192" si="348">((IF(F172=E172,IF(D172&gt;=11,0,(M172*(11-D172)*AY172)-(V172+Y172+AB172+AE172+AH172+AK172+AN172+AQ172+AT172+AW172)),IF(J172+11&lt;=(1/G172*12),(M172*11*AY172)-(V172+Y172+AB172+AE172+AH172+AK172+AN172+AQ172+AT172+AW172),0))))</f>
        <v>0</v>
      </c>
      <c r="BA172" s="167">
        <f t="shared" ref="BA172:BA192" si="349">IF($E172=0,0,IF($E172=$F172,LOOKUP($D172,$T$4:$T$15,BC$4:BC$15),BC$3))</f>
        <v>0</v>
      </c>
      <c r="BB172" s="168">
        <f t="shared" ref="BB172:BB192" si="350">IF($O172=0,1,BA172/$O172)</f>
        <v>1</v>
      </c>
      <c r="BC172" s="160">
        <f t="shared" ref="BC172:BC192" si="351">((IF(F172=E172,IF(D172&gt;=12,0,(M172*(12-D172)*BB172)-(V172+Y172+AB172+AE172+AH172+AK172+AN172+AQ172+AT172+AW172+AZ172)),IF(J172+12&lt;=(1/G172*12),(M172*12*BB172)-(V172+Y172+AB172+AE172+AH172+AK172+AN172+AQ172+AT172+AW172+AZ172),0))))</f>
        <v>0</v>
      </c>
    </row>
    <row r="173" spans="3:55" ht="17.45" customHeight="1" x14ac:dyDescent="0.2">
      <c r="C173" s="192"/>
      <c r="D173" s="192"/>
      <c r="E173" s="192"/>
      <c r="F173" s="158">
        <f>DATOS!$E$10</f>
        <v>2020</v>
      </c>
      <c r="G173" s="194">
        <v>0.3</v>
      </c>
      <c r="H173" s="192"/>
      <c r="I173" s="178"/>
      <c r="J173" s="166">
        <f t="shared" si="308"/>
        <v>0</v>
      </c>
      <c r="K173" s="160">
        <f t="shared" si="309"/>
        <v>0</v>
      </c>
      <c r="L173" s="160">
        <f t="shared" si="310"/>
        <v>0</v>
      </c>
      <c r="M173" s="160">
        <f t="shared" si="311"/>
        <v>0</v>
      </c>
      <c r="N173" s="160">
        <f t="shared" si="312"/>
        <v>0</v>
      </c>
      <c r="O173" s="195"/>
      <c r="P173" s="167">
        <f t="shared" si="313"/>
        <v>0</v>
      </c>
      <c r="Q173" s="168">
        <f t="shared" si="314"/>
        <v>1</v>
      </c>
      <c r="R173" s="160">
        <f t="shared" si="315"/>
        <v>0</v>
      </c>
      <c r="T173" s="40">
        <f t="shared" si="316"/>
        <v>0</v>
      </c>
      <c r="U173" s="42">
        <f t="shared" si="317"/>
        <v>1</v>
      </c>
      <c r="V173" s="160">
        <f t="shared" si="318"/>
        <v>0</v>
      </c>
      <c r="W173" s="167">
        <f t="shared" si="319"/>
        <v>0</v>
      </c>
      <c r="X173" s="168">
        <f t="shared" si="320"/>
        <v>1</v>
      </c>
      <c r="Y173" s="160">
        <f t="shared" si="321"/>
        <v>0</v>
      </c>
      <c r="Z173" s="167">
        <f t="shared" si="322"/>
        <v>0</v>
      </c>
      <c r="AA173" s="168">
        <f t="shared" si="323"/>
        <v>1</v>
      </c>
      <c r="AB173" s="160">
        <f t="shared" si="324"/>
        <v>0</v>
      </c>
      <c r="AC173" s="167">
        <f t="shared" si="325"/>
        <v>0</v>
      </c>
      <c r="AD173" s="168">
        <f t="shared" si="326"/>
        <v>1</v>
      </c>
      <c r="AE173" s="160">
        <f t="shared" si="327"/>
        <v>0</v>
      </c>
      <c r="AF173" s="167">
        <f t="shared" si="328"/>
        <v>0</v>
      </c>
      <c r="AG173" s="168">
        <f t="shared" si="329"/>
        <v>1</v>
      </c>
      <c r="AH173" s="160">
        <f t="shared" si="330"/>
        <v>0</v>
      </c>
      <c r="AI173" s="167">
        <f t="shared" si="331"/>
        <v>0</v>
      </c>
      <c r="AJ173" s="168">
        <f t="shared" si="332"/>
        <v>1</v>
      </c>
      <c r="AK173" s="160">
        <f t="shared" si="333"/>
        <v>0</v>
      </c>
      <c r="AL173" s="167">
        <f t="shared" si="334"/>
        <v>0</v>
      </c>
      <c r="AM173" s="168">
        <f t="shared" si="335"/>
        <v>1</v>
      </c>
      <c r="AN173" s="160">
        <f t="shared" si="336"/>
        <v>0</v>
      </c>
      <c r="AO173" s="167">
        <f t="shared" si="337"/>
        <v>0</v>
      </c>
      <c r="AP173" s="168">
        <f t="shared" si="338"/>
        <v>1</v>
      </c>
      <c r="AQ173" s="160">
        <f t="shared" si="339"/>
        <v>0</v>
      </c>
      <c r="AR173" s="167">
        <f t="shared" si="340"/>
        <v>0</v>
      </c>
      <c r="AS173" s="168">
        <f t="shared" si="341"/>
        <v>1</v>
      </c>
      <c r="AT173" s="160">
        <f t="shared" si="342"/>
        <v>0</v>
      </c>
      <c r="AU173" s="167">
        <f t="shared" si="343"/>
        <v>0</v>
      </c>
      <c r="AV173" s="168">
        <f t="shared" si="344"/>
        <v>1</v>
      </c>
      <c r="AW173" s="160">
        <f t="shared" si="345"/>
        <v>0</v>
      </c>
      <c r="AX173" s="167">
        <f t="shared" si="346"/>
        <v>0</v>
      </c>
      <c r="AY173" s="168">
        <f t="shared" si="347"/>
        <v>1</v>
      </c>
      <c r="AZ173" s="160">
        <f t="shared" si="348"/>
        <v>0</v>
      </c>
      <c r="BA173" s="167">
        <f t="shared" si="349"/>
        <v>0</v>
      </c>
      <c r="BB173" s="168">
        <f t="shared" si="350"/>
        <v>1</v>
      </c>
      <c r="BC173" s="160">
        <f t="shared" si="351"/>
        <v>0</v>
      </c>
    </row>
    <row r="174" spans="3:55" ht="17.45" customHeight="1" x14ac:dyDescent="0.2">
      <c r="C174" s="192"/>
      <c r="D174" s="192"/>
      <c r="E174" s="192"/>
      <c r="F174" s="158">
        <f>DATOS!$E$10</f>
        <v>2020</v>
      </c>
      <c r="G174" s="194">
        <v>0.3</v>
      </c>
      <c r="H174" s="192"/>
      <c r="I174" s="178"/>
      <c r="J174" s="166">
        <f t="shared" si="308"/>
        <v>0</v>
      </c>
      <c r="K174" s="160">
        <f t="shared" si="309"/>
        <v>0</v>
      </c>
      <c r="L174" s="160">
        <f t="shared" si="310"/>
        <v>0</v>
      </c>
      <c r="M174" s="160">
        <f t="shared" si="311"/>
        <v>0</v>
      </c>
      <c r="N174" s="160">
        <f t="shared" si="312"/>
        <v>0</v>
      </c>
      <c r="O174" s="195"/>
      <c r="P174" s="167">
        <f t="shared" si="313"/>
        <v>0</v>
      </c>
      <c r="Q174" s="168">
        <f t="shared" si="314"/>
        <v>1</v>
      </c>
      <c r="R174" s="160">
        <f t="shared" si="315"/>
        <v>0</v>
      </c>
      <c r="T174" s="40">
        <f t="shared" si="316"/>
        <v>0</v>
      </c>
      <c r="U174" s="42">
        <f t="shared" si="317"/>
        <v>1</v>
      </c>
      <c r="V174" s="160">
        <f t="shared" si="318"/>
        <v>0</v>
      </c>
      <c r="W174" s="167">
        <f t="shared" si="319"/>
        <v>0</v>
      </c>
      <c r="X174" s="168">
        <f t="shared" si="320"/>
        <v>1</v>
      </c>
      <c r="Y174" s="160">
        <f t="shared" si="321"/>
        <v>0</v>
      </c>
      <c r="Z174" s="167">
        <f t="shared" si="322"/>
        <v>0</v>
      </c>
      <c r="AA174" s="168">
        <f t="shared" si="323"/>
        <v>1</v>
      </c>
      <c r="AB174" s="160">
        <f t="shared" si="324"/>
        <v>0</v>
      </c>
      <c r="AC174" s="167">
        <f t="shared" si="325"/>
        <v>0</v>
      </c>
      <c r="AD174" s="168">
        <f t="shared" si="326"/>
        <v>1</v>
      </c>
      <c r="AE174" s="160">
        <f t="shared" si="327"/>
        <v>0</v>
      </c>
      <c r="AF174" s="167">
        <f t="shared" si="328"/>
        <v>0</v>
      </c>
      <c r="AG174" s="168">
        <f t="shared" si="329"/>
        <v>1</v>
      </c>
      <c r="AH174" s="160">
        <f t="shared" si="330"/>
        <v>0</v>
      </c>
      <c r="AI174" s="167">
        <f t="shared" si="331"/>
        <v>0</v>
      </c>
      <c r="AJ174" s="168">
        <f t="shared" si="332"/>
        <v>1</v>
      </c>
      <c r="AK174" s="160">
        <f t="shared" si="333"/>
        <v>0</v>
      </c>
      <c r="AL174" s="167">
        <f t="shared" si="334"/>
        <v>0</v>
      </c>
      <c r="AM174" s="168">
        <f t="shared" si="335"/>
        <v>1</v>
      </c>
      <c r="AN174" s="160">
        <f t="shared" si="336"/>
        <v>0</v>
      </c>
      <c r="AO174" s="167">
        <f t="shared" si="337"/>
        <v>0</v>
      </c>
      <c r="AP174" s="168">
        <f t="shared" si="338"/>
        <v>1</v>
      </c>
      <c r="AQ174" s="160">
        <f t="shared" si="339"/>
        <v>0</v>
      </c>
      <c r="AR174" s="167">
        <f t="shared" si="340"/>
        <v>0</v>
      </c>
      <c r="AS174" s="168">
        <f t="shared" si="341"/>
        <v>1</v>
      </c>
      <c r="AT174" s="160">
        <f t="shared" si="342"/>
        <v>0</v>
      </c>
      <c r="AU174" s="167">
        <f t="shared" si="343"/>
        <v>0</v>
      </c>
      <c r="AV174" s="168">
        <f t="shared" si="344"/>
        <v>1</v>
      </c>
      <c r="AW174" s="160">
        <f t="shared" si="345"/>
        <v>0</v>
      </c>
      <c r="AX174" s="167">
        <f t="shared" si="346"/>
        <v>0</v>
      </c>
      <c r="AY174" s="168">
        <f t="shared" si="347"/>
        <v>1</v>
      </c>
      <c r="AZ174" s="160">
        <f t="shared" si="348"/>
        <v>0</v>
      </c>
      <c r="BA174" s="167">
        <f t="shared" si="349"/>
        <v>0</v>
      </c>
      <c r="BB174" s="168">
        <f t="shared" si="350"/>
        <v>1</v>
      </c>
      <c r="BC174" s="160">
        <f t="shared" si="351"/>
        <v>0</v>
      </c>
    </row>
    <row r="175" spans="3:55" ht="17.45" customHeight="1" x14ac:dyDescent="0.2">
      <c r="C175" s="192"/>
      <c r="D175" s="192"/>
      <c r="E175" s="192"/>
      <c r="F175" s="158">
        <f>DATOS!$E$10</f>
        <v>2020</v>
      </c>
      <c r="G175" s="194">
        <v>0.3</v>
      </c>
      <c r="H175" s="192"/>
      <c r="I175" s="178"/>
      <c r="J175" s="166">
        <f t="shared" si="308"/>
        <v>0</v>
      </c>
      <c r="K175" s="160">
        <f t="shared" si="309"/>
        <v>0</v>
      </c>
      <c r="L175" s="160">
        <f t="shared" si="310"/>
        <v>0</v>
      </c>
      <c r="M175" s="160">
        <f t="shared" si="311"/>
        <v>0</v>
      </c>
      <c r="N175" s="160">
        <f t="shared" si="312"/>
        <v>0</v>
      </c>
      <c r="O175" s="195"/>
      <c r="P175" s="167">
        <f t="shared" si="313"/>
        <v>0</v>
      </c>
      <c r="Q175" s="168">
        <f t="shared" si="314"/>
        <v>1</v>
      </c>
      <c r="R175" s="160">
        <f t="shared" si="315"/>
        <v>0</v>
      </c>
      <c r="T175" s="40">
        <f t="shared" si="316"/>
        <v>0</v>
      </c>
      <c r="U175" s="42">
        <f t="shared" si="317"/>
        <v>1</v>
      </c>
      <c r="V175" s="160">
        <f t="shared" si="318"/>
        <v>0</v>
      </c>
      <c r="W175" s="167">
        <f t="shared" si="319"/>
        <v>0</v>
      </c>
      <c r="X175" s="168">
        <f t="shared" si="320"/>
        <v>1</v>
      </c>
      <c r="Y175" s="160">
        <f t="shared" si="321"/>
        <v>0</v>
      </c>
      <c r="Z175" s="167">
        <f t="shared" si="322"/>
        <v>0</v>
      </c>
      <c r="AA175" s="168">
        <f t="shared" si="323"/>
        <v>1</v>
      </c>
      <c r="AB175" s="160">
        <f t="shared" si="324"/>
        <v>0</v>
      </c>
      <c r="AC175" s="167">
        <f t="shared" si="325"/>
        <v>0</v>
      </c>
      <c r="AD175" s="168">
        <f t="shared" si="326"/>
        <v>1</v>
      </c>
      <c r="AE175" s="160">
        <f t="shared" si="327"/>
        <v>0</v>
      </c>
      <c r="AF175" s="167">
        <f t="shared" si="328"/>
        <v>0</v>
      </c>
      <c r="AG175" s="168">
        <f t="shared" si="329"/>
        <v>1</v>
      </c>
      <c r="AH175" s="160">
        <f t="shared" si="330"/>
        <v>0</v>
      </c>
      <c r="AI175" s="167">
        <f t="shared" si="331"/>
        <v>0</v>
      </c>
      <c r="AJ175" s="168">
        <f t="shared" si="332"/>
        <v>1</v>
      </c>
      <c r="AK175" s="160">
        <f t="shared" si="333"/>
        <v>0</v>
      </c>
      <c r="AL175" s="167">
        <f t="shared" si="334"/>
        <v>0</v>
      </c>
      <c r="AM175" s="168">
        <f t="shared" si="335"/>
        <v>1</v>
      </c>
      <c r="AN175" s="160">
        <f t="shared" si="336"/>
        <v>0</v>
      </c>
      <c r="AO175" s="167">
        <f t="shared" si="337"/>
        <v>0</v>
      </c>
      <c r="AP175" s="168">
        <f t="shared" si="338"/>
        <v>1</v>
      </c>
      <c r="AQ175" s="160">
        <f t="shared" si="339"/>
        <v>0</v>
      </c>
      <c r="AR175" s="167">
        <f t="shared" si="340"/>
        <v>0</v>
      </c>
      <c r="AS175" s="168">
        <f t="shared" si="341"/>
        <v>1</v>
      </c>
      <c r="AT175" s="160">
        <f t="shared" si="342"/>
        <v>0</v>
      </c>
      <c r="AU175" s="167">
        <f t="shared" si="343"/>
        <v>0</v>
      </c>
      <c r="AV175" s="168">
        <f t="shared" si="344"/>
        <v>1</v>
      </c>
      <c r="AW175" s="160">
        <f t="shared" si="345"/>
        <v>0</v>
      </c>
      <c r="AX175" s="167">
        <f t="shared" si="346"/>
        <v>0</v>
      </c>
      <c r="AY175" s="168">
        <f t="shared" si="347"/>
        <v>1</v>
      </c>
      <c r="AZ175" s="160">
        <f t="shared" si="348"/>
        <v>0</v>
      </c>
      <c r="BA175" s="167">
        <f t="shared" si="349"/>
        <v>0</v>
      </c>
      <c r="BB175" s="168">
        <f t="shared" si="350"/>
        <v>1</v>
      </c>
      <c r="BC175" s="160">
        <f t="shared" si="351"/>
        <v>0</v>
      </c>
    </row>
    <row r="176" spans="3:55" ht="17.45" customHeight="1" x14ac:dyDescent="0.2">
      <c r="C176" s="192"/>
      <c r="D176" s="192"/>
      <c r="E176" s="192"/>
      <c r="F176" s="158">
        <f>DATOS!$E$10</f>
        <v>2020</v>
      </c>
      <c r="G176" s="194">
        <v>0.3</v>
      </c>
      <c r="H176" s="192"/>
      <c r="I176" s="178"/>
      <c r="J176" s="166">
        <f t="shared" si="308"/>
        <v>0</v>
      </c>
      <c r="K176" s="160">
        <f t="shared" si="309"/>
        <v>0</v>
      </c>
      <c r="L176" s="160">
        <f t="shared" si="310"/>
        <v>0</v>
      </c>
      <c r="M176" s="160">
        <f t="shared" si="311"/>
        <v>0</v>
      </c>
      <c r="N176" s="160">
        <f t="shared" si="312"/>
        <v>0</v>
      </c>
      <c r="O176" s="195"/>
      <c r="P176" s="167">
        <f t="shared" si="313"/>
        <v>0</v>
      </c>
      <c r="Q176" s="168">
        <f t="shared" si="314"/>
        <v>1</v>
      </c>
      <c r="R176" s="160">
        <f t="shared" si="315"/>
        <v>0</v>
      </c>
      <c r="T176" s="40">
        <f t="shared" si="316"/>
        <v>0</v>
      </c>
      <c r="U176" s="42">
        <f t="shared" si="317"/>
        <v>1</v>
      </c>
      <c r="V176" s="160">
        <f t="shared" si="318"/>
        <v>0</v>
      </c>
      <c r="W176" s="167">
        <f t="shared" si="319"/>
        <v>0</v>
      </c>
      <c r="X176" s="168">
        <f t="shared" si="320"/>
        <v>1</v>
      </c>
      <c r="Y176" s="160">
        <f t="shared" si="321"/>
        <v>0</v>
      </c>
      <c r="Z176" s="167">
        <f t="shared" si="322"/>
        <v>0</v>
      </c>
      <c r="AA176" s="168">
        <f t="shared" si="323"/>
        <v>1</v>
      </c>
      <c r="AB176" s="160">
        <f t="shared" si="324"/>
        <v>0</v>
      </c>
      <c r="AC176" s="167">
        <f t="shared" si="325"/>
        <v>0</v>
      </c>
      <c r="AD176" s="168">
        <f t="shared" si="326"/>
        <v>1</v>
      </c>
      <c r="AE176" s="160">
        <f t="shared" si="327"/>
        <v>0</v>
      </c>
      <c r="AF176" s="167">
        <f t="shared" si="328"/>
        <v>0</v>
      </c>
      <c r="AG176" s="168">
        <f t="shared" si="329"/>
        <v>1</v>
      </c>
      <c r="AH176" s="160">
        <f t="shared" si="330"/>
        <v>0</v>
      </c>
      <c r="AI176" s="167">
        <f t="shared" si="331"/>
        <v>0</v>
      </c>
      <c r="AJ176" s="168">
        <f t="shared" si="332"/>
        <v>1</v>
      </c>
      <c r="AK176" s="160">
        <f t="shared" si="333"/>
        <v>0</v>
      </c>
      <c r="AL176" s="167">
        <f t="shared" si="334"/>
        <v>0</v>
      </c>
      <c r="AM176" s="168">
        <f t="shared" si="335"/>
        <v>1</v>
      </c>
      <c r="AN176" s="160">
        <f t="shared" si="336"/>
        <v>0</v>
      </c>
      <c r="AO176" s="167">
        <f t="shared" si="337"/>
        <v>0</v>
      </c>
      <c r="AP176" s="168">
        <f t="shared" si="338"/>
        <v>1</v>
      </c>
      <c r="AQ176" s="160">
        <f t="shared" si="339"/>
        <v>0</v>
      </c>
      <c r="AR176" s="167">
        <f t="shared" si="340"/>
        <v>0</v>
      </c>
      <c r="AS176" s="168">
        <f t="shared" si="341"/>
        <v>1</v>
      </c>
      <c r="AT176" s="160">
        <f t="shared" si="342"/>
        <v>0</v>
      </c>
      <c r="AU176" s="167">
        <f t="shared" si="343"/>
        <v>0</v>
      </c>
      <c r="AV176" s="168">
        <f t="shared" si="344"/>
        <v>1</v>
      </c>
      <c r="AW176" s="160">
        <f t="shared" si="345"/>
        <v>0</v>
      </c>
      <c r="AX176" s="167">
        <f t="shared" si="346"/>
        <v>0</v>
      </c>
      <c r="AY176" s="168">
        <f t="shared" si="347"/>
        <v>1</v>
      </c>
      <c r="AZ176" s="160">
        <f t="shared" si="348"/>
        <v>0</v>
      </c>
      <c r="BA176" s="167">
        <f t="shared" si="349"/>
        <v>0</v>
      </c>
      <c r="BB176" s="168">
        <f t="shared" si="350"/>
        <v>1</v>
      </c>
      <c r="BC176" s="160">
        <f t="shared" si="351"/>
        <v>0</v>
      </c>
    </row>
    <row r="177" spans="3:55" ht="17.45" customHeight="1" x14ac:dyDescent="0.2">
      <c r="C177" s="192"/>
      <c r="D177" s="192"/>
      <c r="E177" s="192"/>
      <c r="F177" s="158">
        <f>DATOS!$E$10</f>
        <v>2020</v>
      </c>
      <c r="G177" s="194">
        <v>0.3</v>
      </c>
      <c r="H177" s="192"/>
      <c r="I177" s="178"/>
      <c r="J177" s="166">
        <f t="shared" si="308"/>
        <v>0</v>
      </c>
      <c r="K177" s="160">
        <f t="shared" si="309"/>
        <v>0</v>
      </c>
      <c r="L177" s="160">
        <f t="shared" si="310"/>
        <v>0</v>
      </c>
      <c r="M177" s="160">
        <f t="shared" si="311"/>
        <v>0</v>
      </c>
      <c r="N177" s="160">
        <f t="shared" si="312"/>
        <v>0</v>
      </c>
      <c r="O177" s="195"/>
      <c r="P177" s="167">
        <f t="shared" si="313"/>
        <v>0</v>
      </c>
      <c r="Q177" s="168">
        <f t="shared" si="314"/>
        <v>1</v>
      </c>
      <c r="R177" s="160">
        <f t="shared" si="315"/>
        <v>0</v>
      </c>
      <c r="T177" s="40">
        <f t="shared" si="316"/>
        <v>0</v>
      </c>
      <c r="U177" s="42">
        <f t="shared" si="317"/>
        <v>1</v>
      </c>
      <c r="V177" s="160">
        <f t="shared" si="318"/>
        <v>0</v>
      </c>
      <c r="W177" s="167">
        <f t="shared" si="319"/>
        <v>0</v>
      </c>
      <c r="X177" s="168">
        <f t="shared" si="320"/>
        <v>1</v>
      </c>
      <c r="Y177" s="160">
        <f t="shared" si="321"/>
        <v>0</v>
      </c>
      <c r="Z177" s="167">
        <f t="shared" si="322"/>
        <v>0</v>
      </c>
      <c r="AA177" s="168">
        <f t="shared" si="323"/>
        <v>1</v>
      </c>
      <c r="AB177" s="160">
        <f t="shared" si="324"/>
        <v>0</v>
      </c>
      <c r="AC177" s="167">
        <f t="shared" si="325"/>
        <v>0</v>
      </c>
      <c r="AD177" s="168">
        <f t="shared" si="326"/>
        <v>1</v>
      </c>
      <c r="AE177" s="160">
        <f t="shared" si="327"/>
        <v>0</v>
      </c>
      <c r="AF177" s="167">
        <f t="shared" si="328"/>
        <v>0</v>
      </c>
      <c r="AG177" s="168">
        <f t="shared" si="329"/>
        <v>1</v>
      </c>
      <c r="AH177" s="160">
        <f t="shared" si="330"/>
        <v>0</v>
      </c>
      <c r="AI177" s="167">
        <f t="shared" si="331"/>
        <v>0</v>
      </c>
      <c r="AJ177" s="168">
        <f t="shared" si="332"/>
        <v>1</v>
      </c>
      <c r="AK177" s="160">
        <f t="shared" si="333"/>
        <v>0</v>
      </c>
      <c r="AL177" s="167">
        <f t="shared" si="334"/>
        <v>0</v>
      </c>
      <c r="AM177" s="168">
        <f t="shared" si="335"/>
        <v>1</v>
      </c>
      <c r="AN177" s="160">
        <f t="shared" si="336"/>
        <v>0</v>
      </c>
      <c r="AO177" s="167">
        <f t="shared" si="337"/>
        <v>0</v>
      </c>
      <c r="AP177" s="168">
        <f t="shared" si="338"/>
        <v>1</v>
      </c>
      <c r="AQ177" s="160">
        <f t="shared" si="339"/>
        <v>0</v>
      </c>
      <c r="AR177" s="167">
        <f t="shared" si="340"/>
        <v>0</v>
      </c>
      <c r="AS177" s="168">
        <f t="shared" si="341"/>
        <v>1</v>
      </c>
      <c r="AT177" s="160">
        <f t="shared" si="342"/>
        <v>0</v>
      </c>
      <c r="AU177" s="167">
        <f t="shared" si="343"/>
        <v>0</v>
      </c>
      <c r="AV177" s="168">
        <f t="shared" si="344"/>
        <v>1</v>
      </c>
      <c r="AW177" s="160">
        <f t="shared" si="345"/>
        <v>0</v>
      </c>
      <c r="AX177" s="167">
        <f t="shared" si="346"/>
        <v>0</v>
      </c>
      <c r="AY177" s="168">
        <f t="shared" si="347"/>
        <v>1</v>
      </c>
      <c r="AZ177" s="160">
        <f t="shared" si="348"/>
        <v>0</v>
      </c>
      <c r="BA177" s="167">
        <f t="shared" si="349"/>
        <v>0</v>
      </c>
      <c r="BB177" s="168">
        <f t="shared" si="350"/>
        <v>1</v>
      </c>
      <c r="BC177" s="160">
        <f t="shared" si="351"/>
        <v>0</v>
      </c>
    </row>
    <row r="178" spans="3:55" ht="17.45" customHeight="1" x14ac:dyDescent="0.2">
      <c r="C178" s="192"/>
      <c r="D178" s="192"/>
      <c r="E178" s="192"/>
      <c r="F178" s="158">
        <f>DATOS!$E$10</f>
        <v>2020</v>
      </c>
      <c r="G178" s="194">
        <v>0.3</v>
      </c>
      <c r="H178" s="192"/>
      <c r="I178" s="178"/>
      <c r="J178" s="166">
        <f t="shared" si="308"/>
        <v>0</v>
      </c>
      <c r="K178" s="160">
        <f t="shared" si="309"/>
        <v>0</v>
      </c>
      <c r="L178" s="160">
        <f t="shared" si="310"/>
        <v>0</v>
      </c>
      <c r="M178" s="160">
        <f t="shared" si="311"/>
        <v>0</v>
      </c>
      <c r="N178" s="160">
        <f t="shared" si="312"/>
        <v>0</v>
      </c>
      <c r="O178" s="195"/>
      <c r="P178" s="167">
        <f t="shared" si="313"/>
        <v>0</v>
      </c>
      <c r="Q178" s="168">
        <f t="shared" si="314"/>
        <v>1</v>
      </c>
      <c r="R178" s="160">
        <f t="shared" si="315"/>
        <v>0</v>
      </c>
      <c r="T178" s="40">
        <f t="shared" si="316"/>
        <v>0</v>
      </c>
      <c r="U178" s="42">
        <f t="shared" si="317"/>
        <v>1</v>
      </c>
      <c r="V178" s="160">
        <f t="shared" si="318"/>
        <v>0</v>
      </c>
      <c r="W178" s="167">
        <f t="shared" si="319"/>
        <v>0</v>
      </c>
      <c r="X178" s="168">
        <f t="shared" si="320"/>
        <v>1</v>
      </c>
      <c r="Y178" s="160">
        <f t="shared" si="321"/>
        <v>0</v>
      </c>
      <c r="Z178" s="167">
        <f t="shared" si="322"/>
        <v>0</v>
      </c>
      <c r="AA178" s="168">
        <f t="shared" si="323"/>
        <v>1</v>
      </c>
      <c r="AB178" s="160">
        <f t="shared" si="324"/>
        <v>0</v>
      </c>
      <c r="AC178" s="167">
        <f t="shared" si="325"/>
        <v>0</v>
      </c>
      <c r="AD178" s="168">
        <f t="shared" si="326"/>
        <v>1</v>
      </c>
      <c r="AE178" s="160">
        <f t="shared" si="327"/>
        <v>0</v>
      </c>
      <c r="AF178" s="167">
        <f t="shared" si="328"/>
        <v>0</v>
      </c>
      <c r="AG178" s="168">
        <f t="shared" si="329"/>
        <v>1</v>
      </c>
      <c r="AH178" s="160">
        <f t="shared" si="330"/>
        <v>0</v>
      </c>
      <c r="AI178" s="167">
        <f t="shared" si="331"/>
        <v>0</v>
      </c>
      <c r="AJ178" s="168">
        <f t="shared" si="332"/>
        <v>1</v>
      </c>
      <c r="AK178" s="160">
        <f t="shared" si="333"/>
        <v>0</v>
      </c>
      <c r="AL178" s="167">
        <f t="shared" si="334"/>
        <v>0</v>
      </c>
      <c r="AM178" s="168">
        <f t="shared" si="335"/>
        <v>1</v>
      </c>
      <c r="AN178" s="160">
        <f t="shared" si="336"/>
        <v>0</v>
      </c>
      <c r="AO178" s="167">
        <f t="shared" si="337"/>
        <v>0</v>
      </c>
      <c r="AP178" s="168">
        <f t="shared" si="338"/>
        <v>1</v>
      </c>
      <c r="AQ178" s="160">
        <f t="shared" si="339"/>
        <v>0</v>
      </c>
      <c r="AR178" s="167">
        <f t="shared" si="340"/>
        <v>0</v>
      </c>
      <c r="AS178" s="168">
        <f t="shared" si="341"/>
        <v>1</v>
      </c>
      <c r="AT178" s="160">
        <f t="shared" si="342"/>
        <v>0</v>
      </c>
      <c r="AU178" s="167">
        <f t="shared" si="343"/>
        <v>0</v>
      </c>
      <c r="AV178" s="168">
        <f t="shared" si="344"/>
        <v>1</v>
      </c>
      <c r="AW178" s="160">
        <f t="shared" si="345"/>
        <v>0</v>
      </c>
      <c r="AX178" s="167">
        <f t="shared" si="346"/>
        <v>0</v>
      </c>
      <c r="AY178" s="168">
        <f t="shared" si="347"/>
        <v>1</v>
      </c>
      <c r="AZ178" s="160">
        <f t="shared" si="348"/>
        <v>0</v>
      </c>
      <c r="BA178" s="167">
        <f t="shared" si="349"/>
        <v>0</v>
      </c>
      <c r="BB178" s="168">
        <f t="shared" si="350"/>
        <v>1</v>
      </c>
      <c r="BC178" s="160">
        <f t="shared" si="351"/>
        <v>0</v>
      </c>
    </row>
    <row r="179" spans="3:55" ht="17.45" customHeight="1" x14ac:dyDescent="0.2">
      <c r="C179" s="192"/>
      <c r="D179" s="192"/>
      <c r="E179" s="192"/>
      <c r="F179" s="158">
        <f>DATOS!$E$10</f>
        <v>2020</v>
      </c>
      <c r="G179" s="194">
        <v>0.3</v>
      </c>
      <c r="H179" s="192"/>
      <c r="I179" s="178"/>
      <c r="J179" s="166">
        <f t="shared" si="308"/>
        <v>0</v>
      </c>
      <c r="K179" s="160">
        <f t="shared" si="309"/>
        <v>0</v>
      </c>
      <c r="L179" s="160">
        <f t="shared" si="310"/>
        <v>0</v>
      </c>
      <c r="M179" s="160">
        <f t="shared" si="311"/>
        <v>0</v>
      </c>
      <c r="N179" s="160">
        <f t="shared" si="312"/>
        <v>0</v>
      </c>
      <c r="O179" s="195"/>
      <c r="P179" s="167">
        <f t="shared" si="313"/>
        <v>0</v>
      </c>
      <c r="Q179" s="168">
        <f t="shared" si="314"/>
        <v>1</v>
      </c>
      <c r="R179" s="160">
        <f t="shared" si="315"/>
        <v>0</v>
      </c>
      <c r="T179" s="40">
        <f t="shared" si="316"/>
        <v>0</v>
      </c>
      <c r="U179" s="42">
        <f t="shared" si="317"/>
        <v>1</v>
      </c>
      <c r="V179" s="160">
        <f t="shared" si="318"/>
        <v>0</v>
      </c>
      <c r="W179" s="167">
        <f t="shared" si="319"/>
        <v>0</v>
      </c>
      <c r="X179" s="168">
        <f t="shared" si="320"/>
        <v>1</v>
      </c>
      <c r="Y179" s="160">
        <f t="shared" si="321"/>
        <v>0</v>
      </c>
      <c r="Z179" s="167">
        <f t="shared" si="322"/>
        <v>0</v>
      </c>
      <c r="AA179" s="168">
        <f t="shared" si="323"/>
        <v>1</v>
      </c>
      <c r="AB179" s="160">
        <f t="shared" si="324"/>
        <v>0</v>
      </c>
      <c r="AC179" s="167">
        <f t="shared" si="325"/>
        <v>0</v>
      </c>
      <c r="AD179" s="168">
        <f t="shared" si="326"/>
        <v>1</v>
      </c>
      <c r="AE179" s="160">
        <f t="shared" si="327"/>
        <v>0</v>
      </c>
      <c r="AF179" s="167">
        <f t="shared" si="328"/>
        <v>0</v>
      </c>
      <c r="AG179" s="168">
        <f t="shared" si="329"/>
        <v>1</v>
      </c>
      <c r="AH179" s="160">
        <f t="shared" si="330"/>
        <v>0</v>
      </c>
      <c r="AI179" s="167">
        <f t="shared" si="331"/>
        <v>0</v>
      </c>
      <c r="AJ179" s="168">
        <f t="shared" si="332"/>
        <v>1</v>
      </c>
      <c r="AK179" s="160">
        <f t="shared" si="333"/>
        <v>0</v>
      </c>
      <c r="AL179" s="167">
        <f t="shared" si="334"/>
        <v>0</v>
      </c>
      <c r="AM179" s="168">
        <f t="shared" si="335"/>
        <v>1</v>
      </c>
      <c r="AN179" s="160">
        <f t="shared" si="336"/>
        <v>0</v>
      </c>
      <c r="AO179" s="167">
        <f t="shared" si="337"/>
        <v>0</v>
      </c>
      <c r="AP179" s="168">
        <f t="shared" si="338"/>
        <v>1</v>
      </c>
      <c r="AQ179" s="160">
        <f t="shared" si="339"/>
        <v>0</v>
      </c>
      <c r="AR179" s="167">
        <f t="shared" si="340"/>
        <v>0</v>
      </c>
      <c r="AS179" s="168">
        <f t="shared" si="341"/>
        <v>1</v>
      </c>
      <c r="AT179" s="160">
        <f t="shared" si="342"/>
        <v>0</v>
      </c>
      <c r="AU179" s="167">
        <f t="shared" si="343"/>
        <v>0</v>
      </c>
      <c r="AV179" s="168">
        <f t="shared" si="344"/>
        <v>1</v>
      </c>
      <c r="AW179" s="160">
        <f t="shared" si="345"/>
        <v>0</v>
      </c>
      <c r="AX179" s="167">
        <f t="shared" si="346"/>
        <v>0</v>
      </c>
      <c r="AY179" s="168">
        <f t="shared" si="347"/>
        <v>1</v>
      </c>
      <c r="AZ179" s="160">
        <f t="shared" si="348"/>
        <v>0</v>
      </c>
      <c r="BA179" s="167">
        <f t="shared" si="349"/>
        <v>0</v>
      </c>
      <c r="BB179" s="168">
        <f t="shared" si="350"/>
        <v>1</v>
      </c>
      <c r="BC179" s="160">
        <f t="shared" si="351"/>
        <v>0</v>
      </c>
    </row>
    <row r="180" spans="3:55" ht="17.45" customHeight="1" x14ac:dyDescent="0.2">
      <c r="C180" s="192"/>
      <c r="D180" s="192"/>
      <c r="E180" s="192"/>
      <c r="F180" s="158">
        <f>DATOS!$E$10</f>
        <v>2020</v>
      </c>
      <c r="G180" s="194">
        <v>0.3</v>
      </c>
      <c r="H180" s="192"/>
      <c r="I180" s="178"/>
      <c r="J180" s="166">
        <f t="shared" si="308"/>
        <v>0</v>
      </c>
      <c r="K180" s="160">
        <f t="shared" si="309"/>
        <v>0</v>
      </c>
      <c r="L180" s="160">
        <f t="shared" si="310"/>
        <v>0</v>
      </c>
      <c r="M180" s="160">
        <f t="shared" si="311"/>
        <v>0</v>
      </c>
      <c r="N180" s="160">
        <f t="shared" si="312"/>
        <v>0</v>
      </c>
      <c r="O180" s="195"/>
      <c r="P180" s="167">
        <f t="shared" si="313"/>
        <v>0</v>
      </c>
      <c r="Q180" s="168">
        <f t="shared" si="314"/>
        <v>1</v>
      </c>
      <c r="R180" s="160">
        <f t="shared" si="315"/>
        <v>0</v>
      </c>
      <c r="T180" s="40">
        <f t="shared" si="316"/>
        <v>0</v>
      </c>
      <c r="U180" s="42">
        <f t="shared" si="317"/>
        <v>1</v>
      </c>
      <c r="V180" s="160">
        <f t="shared" si="318"/>
        <v>0</v>
      </c>
      <c r="W180" s="167">
        <f t="shared" si="319"/>
        <v>0</v>
      </c>
      <c r="X180" s="168">
        <f t="shared" si="320"/>
        <v>1</v>
      </c>
      <c r="Y180" s="160">
        <f t="shared" si="321"/>
        <v>0</v>
      </c>
      <c r="Z180" s="167">
        <f t="shared" si="322"/>
        <v>0</v>
      </c>
      <c r="AA180" s="168">
        <f t="shared" si="323"/>
        <v>1</v>
      </c>
      <c r="AB180" s="160">
        <f t="shared" si="324"/>
        <v>0</v>
      </c>
      <c r="AC180" s="167">
        <f t="shared" si="325"/>
        <v>0</v>
      </c>
      <c r="AD180" s="168">
        <f t="shared" si="326"/>
        <v>1</v>
      </c>
      <c r="AE180" s="160">
        <f t="shared" si="327"/>
        <v>0</v>
      </c>
      <c r="AF180" s="167">
        <f t="shared" si="328"/>
        <v>0</v>
      </c>
      <c r="AG180" s="168">
        <f t="shared" si="329"/>
        <v>1</v>
      </c>
      <c r="AH180" s="160">
        <f t="shared" si="330"/>
        <v>0</v>
      </c>
      <c r="AI180" s="167">
        <f t="shared" si="331"/>
        <v>0</v>
      </c>
      <c r="AJ180" s="168">
        <f t="shared" si="332"/>
        <v>1</v>
      </c>
      <c r="AK180" s="160">
        <f t="shared" si="333"/>
        <v>0</v>
      </c>
      <c r="AL180" s="167">
        <f t="shared" si="334"/>
        <v>0</v>
      </c>
      <c r="AM180" s="168">
        <f t="shared" si="335"/>
        <v>1</v>
      </c>
      <c r="AN180" s="160">
        <f t="shared" si="336"/>
        <v>0</v>
      </c>
      <c r="AO180" s="167">
        <f t="shared" si="337"/>
        <v>0</v>
      </c>
      <c r="AP180" s="168">
        <f t="shared" si="338"/>
        <v>1</v>
      </c>
      <c r="AQ180" s="160">
        <f t="shared" si="339"/>
        <v>0</v>
      </c>
      <c r="AR180" s="167">
        <f t="shared" si="340"/>
        <v>0</v>
      </c>
      <c r="AS180" s="168">
        <f t="shared" si="341"/>
        <v>1</v>
      </c>
      <c r="AT180" s="160">
        <f t="shared" si="342"/>
        <v>0</v>
      </c>
      <c r="AU180" s="167">
        <f t="shared" si="343"/>
        <v>0</v>
      </c>
      <c r="AV180" s="168">
        <f t="shared" si="344"/>
        <v>1</v>
      </c>
      <c r="AW180" s="160">
        <f t="shared" si="345"/>
        <v>0</v>
      </c>
      <c r="AX180" s="167">
        <f t="shared" si="346"/>
        <v>0</v>
      </c>
      <c r="AY180" s="168">
        <f t="shared" si="347"/>
        <v>1</v>
      </c>
      <c r="AZ180" s="160">
        <f t="shared" si="348"/>
        <v>0</v>
      </c>
      <c r="BA180" s="167">
        <f t="shared" si="349"/>
        <v>0</v>
      </c>
      <c r="BB180" s="168">
        <f t="shared" si="350"/>
        <v>1</v>
      </c>
      <c r="BC180" s="160">
        <f t="shared" si="351"/>
        <v>0</v>
      </c>
    </row>
    <row r="181" spans="3:55" ht="17.45" customHeight="1" x14ac:dyDescent="0.2">
      <c r="C181" s="192"/>
      <c r="D181" s="192"/>
      <c r="E181" s="192"/>
      <c r="F181" s="158">
        <f>DATOS!$E$10</f>
        <v>2020</v>
      </c>
      <c r="G181" s="194">
        <v>0.3</v>
      </c>
      <c r="H181" s="192"/>
      <c r="I181" s="178"/>
      <c r="J181" s="166">
        <f t="shared" si="308"/>
        <v>0</v>
      </c>
      <c r="K181" s="160">
        <f t="shared" si="309"/>
        <v>0</v>
      </c>
      <c r="L181" s="160">
        <f t="shared" si="310"/>
        <v>0</v>
      </c>
      <c r="M181" s="160">
        <f t="shared" si="311"/>
        <v>0</v>
      </c>
      <c r="N181" s="160">
        <f t="shared" si="312"/>
        <v>0</v>
      </c>
      <c r="O181" s="195"/>
      <c r="P181" s="167">
        <f t="shared" si="313"/>
        <v>0</v>
      </c>
      <c r="Q181" s="168">
        <f t="shared" si="314"/>
        <v>1</v>
      </c>
      <c r="R181" s="160">
        <f t="shared" si="315"/>
        <v>0</v>
      </c>
      <c r="T181" s="40">
        <f t="shared" si="316"/>
        <v>0</v>
      </c>
      <c r="U181" s="42">
        <f t="shared" si="317"/>
        <v>1</v>
      </c>
      <c r="V181" s="160">
        <f t="shared" si="318"/>
        <v>0</v>
      </c>
      <c r="W181" s="167">
        <f t="shared" si="319"/>
        <v>0</v>
      </c>
      <c r="X181" s="168">
        <f t="shared" si="320"/>
        <v>1</v>
      </c>
      <c r="Y181" s="160">
        <f t="shared" si="321"/>
        <v>0</v>
      </c>
      <c r="Z181" s="167">
        <f t="shared" si="322"/>
        <v>0</v>
      </c>
      <c r="AA181" s="168">
        <f t="shared" si="323"/>
        <v>1</v>
      </c>
      <c r="AB181" s="160">
        <f t="shared" si="324"/>
        <v>0</v>
      </c>
      <c r="AC181" s="167">
        <f t="shared" si="325"/>
        <v>0</v>
      </c>
      <c r="AD181" s="168">
        <f t="shared" si="326"/>
        <v>1</v>
      </c>
      <c r="AE181" s="160">
        <f t="shared" si="327"/>
        <v>0</v>
      </c>
      <c r="AF181" s="167">
        <f t="shared" si="328"/>
        <v>0</v>
      </c>
      <c r="AG181" s="168">
        <f t="shared" si="329"/>
        <v>1</v>
      </c>
      <c r="AH181" s="160">
        <f t="shared" si="330"/>
        <v>0</v>
      </c>
      <c r="AI181" s="167">
        <f t="shared" si="331"/>
        <v>0</v>
      </c>
      <c r="AJ181" s="168">
        <f t="shared" si="332"/>
        <v>1</v>
      </c>
      <c r="AK181" s="160">
        <f t="shared" si="333"/>
        <v>0</v>
      </c>
      <c r="AL181" s="167">
        <f t="shared" si="334"/>
        <v>0</v>
      </c>
      <c r="AM181" s="168">
        <f t="shared" si="335"/>
        <v>1</v>
      </c>
      <c r="AN181" s="160">
        <f t="shared" si="336"/>
        <v>0</v>
      </c>
      <c r="AO181" s="167">
        <f t="shared" si="337"/>
        <v>0</v>
      </c>
      <c r="AP181" s="168">
        <f t="shared" si="338"/>
        <v>1</v>
      </c>
      <c r="AQ181" s="160">
        <f t="shared" si="339"/>
        <v>0</v>
      </c>
      <c r="AR181" s="167">
        <f t="shared" si="340"/>
        <v>0</v>
      </c>
      <c r="AS181" s="168">
        <f t="shared" si="341"/>
        <v>1</v>
      </c>
      <c r="AT181" s="160">
        <f t="shared" si="342"/>
        <v>0</v>
      </c>
      <c r="AU181" s="167">
        <f t="shared" si="343"/>
        <v>0</v>
      </c>
      <c r="AV181" s="168">
        <f t="shared" si="344"/>
        <v>1</v>
      </c>
      <c r="AW181" s="160">
        <f t="shared" si="345"/>
        <v>0</v>
      </c>
      <c r="AX181" s="167">
        <f t="shared" si="346"/>
        <v>0</v>
      </c>
      <c r="AY181" s="168">
        <f t="shared" si="347"/>
        <v>1</v>
      </c>
      <c r="AZ181" s="160">
        <f t="shared" si="348"/>
        <v>0</v>
      </c>
      <c r="BA181" s="167">
        <f t="shared" si="349"/>
        <v>0</v>
      </c>
      <c r="BB181" s="168">
        <f t="shared" si="350"/>
        <v>1</v>
      </c>
      <c r="BC181" s="160">
        <f t="shared" si="351"/>
        <v>0</v>
      </c>
    </row>
    <row r="182" spans="3:55" ht="17.45" customHeight="1" x14ac:dyDescent="0.2">
      <c r="C182" s="192"/>
      <c r="D182" s="192"/>
      <c r="E182" s="192"/>
      <c r="F182" s="158">
        <f>DATOS!$E$10</f>
        <v>2020</v>
      </c>
      <c r="G182" s="194">
        <v>0.3</v>
      </c>
      <c r="H182" s="192"/>
      <c r="I182" s="178"/>
      <c r="J182" s="166">
        <f t="shared" si="308"/>
        <v>0</v>
      </c>
      <c r="K182" s="160">
        <f t="shared" si="309"/>
        <v>0</v>
      </c>
      <c r="L182" s="160">
        <f t="shared" si="310"/>
        <v>0</v>
      </c>
      <c r="M182" s="160">
        <f t="shared" si="311"/>
        <v>0</v>
      </c>
      <c r="N182" s="160">
        <f t="shared" si="312"/>
        <v>0</v>
      </c>
      <c r="O182" s="195"/>
      <c r="P182" s="167">
        <f t="shared" si="313"/>
        <v>0</v>
      </c>
      <c r="Q182" s="168">
        <f t="shared" si="314"/>
        <v>1</v>
      </c>
      <c r="R182" s="160">
        <f t="shared" si="315"/>
        <v>0</v>
      </c>
      <c r="T182" s="40">
        <f t="shared" si="316"/>
        <v>0</v>
      </c>
      <c r="U182" s="42">
        <f t="shared" si="317"/>
        <v>1</v>
      </c>
      <c r="V182" s="160">
        <f t="shared" si="318"/>
        <v>0</v>
      </c>
      <c r="W182" s="167">
        <f t="shared" si="319"/>
        <v>0</v>
      </c>
      <c r="X182" s="168">
        <f t="shared" si="320"/>
        <v>1</v>
      </c>
      <c r="Y182" s="160">
        <f t="shared" si="321"/>
        <v>0</v>
      </c>
      <c r="Z182" s="167">
        <f t="shared" si="322"/>
        <v>0</v>
      </c>
      <c r="AA182" s="168">
        <f t="shared" si="323"/>
        <v>1</v>
      </c>
      <c r="AB182" s="160">
        <f t="shared" si="324"/>
        <v>0</v>
      </c>
      <c r="AC182" s="167">
        <f t="shared" si="325"/>
        <v>0</v>
      </c>
      <c r="AD182" s="168">
        <f t="shared" si="326"/>
        <v>1</v>
      </c>
      <c r="AE182" s="160">
        <f t="shared" si="327"/>
        <v>0</v>
      </c>
      <c r="AF182" s="167">
        <f t="shared" si="328"/>
        <v>0</v>
      </c>
      <c r="AG182" s="168">
        <f t="shared" si="329"/>
        <v>1</v>
      </c>
      <c r="AH182" s="160">
        <f t="shared" si="330"/>
        <v>0</v>
      </c>
      <c r="AI182" s="167">
        <f t="shared" si="331"/>
        <v>0</v>
      </c>
      <c r="AJ182" s="168">
        <f t="shared" si="332"/>
        <v>1</v>
      </c>
      <c r="AK182" s="160">
        <f t="shared" si="333"/>
        <v>0</v>
      </c>
      <c r="AL182" s="167">
        <f t="shared" si="334"/>
        <v>0</v>
      </c>
      <c r="AM182" s="168">
        <f t="shared" si="335"/>
        <v>1</v>
      </c>
      <c r="AN182" s="160">
        <f t="shared" si="336"/>
        <v>0</v>
      </c>
      <c r="AO182" s="167">
        <f t="shared" si="337"/>
        <v>0</v>
      </c>
      <c r="AP182" s="168">
        <f t="shared" si="338"/>
        <v>1</v>
      </c>
      <c r="AQ182" s="160">
        <f t="shared" si="339"/>
        <v>0</v>
      </c>
      <c r="AR182" s="167">
        <f t="shared" si="340"/>
        <v>0</v>
      </c>
      <c r="AS182" s="168">
        <f t="shared" si="341"/>
        <v>1</v>
      </c>
      <c r="AT182" s="160">
        <f t="shared" si="342"/>
        <v>0</v>
      </c>
      <c r="AU182" s="167">
        <f t="shared" si="343"/>
        <v>0</v>
      </c>
      <c r="AV182" s="168">
        <f t="shared" si="344"/>
        <v>1</v>
      </c>
      <c r="AW182" s="160">
        <f t="shared" si="345"/>
        <v>0</v>
      </c>
      <c r="AX182" s="167">
        <f t="shared" si="346"/>
        <v>0</v>
      </c>
      <c r="AY182" s="168">
        <f t="shared" si="347"/>
        <v>1</v>
      </c>
      <c r="AZ182" s="160">
        <f t="shared" si="348"/>
        <v>0</v>
      </c>
      <c r="BA182" s="167">
        <f t="shared" si="349"/>
        <v>0</v>
      </c>
      <c r="BB182" s="168">
        <f t="shared" si="350"/>
        <v>1</v>
      </c>
      <c r="BC182" s="160">
        <f t="shared" si="351"/>
        <v>0</v>
      </c>
    </row>
    <row r="183" spans="3:55" ht="17.45" customHeight="1" x14ac:dyDescent="0.2">
      <c r="C183" s="192"/>
      <c r="D183" s="192"/>
      <c r="E183" s="192"/>
      <c r="F183" s="158">
        <f>DATOS!$E$10</f>
        <v>2020</v>
      </c>
      <c r="G183" s="194">
        <v>0.3</v>
      </c>
      <c r="H183" s="192"/>
      <c r="I183" s="178"/>
      <c r="J183" s="166">
        <f t="shared" si="308"/>
        <v>0</v>
      </c>
      <c r="K183" s="160">
        <f t="shared" si="309"/>
        <v>0</v>
      </c>
      <c r="L183" s="160">
        <f t="shared" si="310"/>
        <v>0</v>
      </c>
      <c r="M183" s="160">
        <f t="shared" si="311"/>
        <v>0</v>
      </c>
      <c r="N183" s="160">
        <f t="shared" si="312"/>
        <v>0</v>
      </c>
      <c r="O183" s="195"/>
      <c r="P183" s="167">
        <f t="shared" si="313"/>
        <v>0</v>
      </c>
      <c r="Q183" s="168">
        <f t="shared" si="314"/>
        <v>1</v>
      </c>
      <c r="R183" s="160">
        <f t="shared" si="315"/>
        <v>0</v>
      </c>
      <c r="T183" s="40">
        <f t="shared" si="316"/>
        <v>0</v>
      </c>
      <c r="U183" s="42">
        <f t="shared" si="317"/>
        <v>1</v>
      </c>
      <c r="V183" s="160">
        <f t="shared" si="318"/>
        <v>0</v>
      </c>
      <c r="W183" s="167">
        <f t="shared" si="319"/>
        <v>0</v>
      </c>
      <c r="X183" s="168">
        <f t="shared" si="320"/>
        <v>1</v>
      </c>
      <c r="Y183" s="160">
        <f t="shared" si="321"/>
        <v>0</v>
      </c>
      <c r="Z183" s="167">
        <f t="shared" si="322"/>
        <v>0</v>
      </c>
      <c r="AA183" s="168">
        <f t="shared" si="323"/>
        <v>1</v>
      </c>
      <c r="AB183" s="160">
        <f t="shared" si="324"/>
        <v>0</v>
      </c>
      <c r="AC183" s="167">
        <f t="shared" si="325"/>
        <v>0</v>
      </c>
      <c r="AD183" s="168">
        <f t="shared" si="326"/>
        <v>1</v>
      </c>
      <c r="AE183" s="160">
        <f t="shared" si="327"/>
        <v>0</v>
      </c>
      <c r="AF183" s="167">
        <f t="shared" si="328"/>
        <v>0</v>
      </c>
      <c r="AG183" s="168">
        <f t="shared" si="329"/>
        <v>1</v>
      </c>
      <c r="AH183" s="160">
        <f t="shared" si="330"/>
        <v>0</v>
      </c>
      <c r="AI183" s="167">
        <f t="shared" si="331"/>
        <v>0</v>
      </c>
      <c r="AJ183" s="168">
        <f t="shared" si="332"/>
        <v>1</v>
      </c>
      <c r="AK183" s="160">
        <f t="shared" si="333"/>
        <v>0</v>
      </c>
      <c r="AL183" s="167">
        <f t="shared" si="334"/>
        <v>0</v>
      </c>
      <c r="AM183" s="168">
        <f t="shared" si="335"/>
        <v>1</v>
      </c>
      <c r="AN183" s="160">
        <f t="shared" si="336"/>
        <v>0</v>
      </c>
      <c r="AO183" s="167">
        <f t="shared" si="337"/>
        <v>0</v>
      </c>
      <c r="AP183" s="168">
        <f t="shared" si="338"/>
        <v>1</v>
      </c>
      <c r="AQ183" s="160">
        <f t="shared" si="339"/>
        <v>0</v>
      </c>
      <c r="AR183" s="167">
        <f t="shared" si="340"/>
        <v>0</v>
      </c>
      <c r="AS183" s="168">
        <f t="shared" si="341"/>
        <v>1</v>
      </c>
      <c r="AT183" s="160">
        <f t="shared" si="342"/>
        <v>0</v>
      </c>
      <c r="AU183" s="167">
        <f t="shared" si="343"/>
        <v>0</v>
      </c>
      <c r="AV183" s="168">
        <f t="shared" si="344"/>
        <v>1</v>
      </c>
      <c r="AW183" s="160">
        <f t="shared" si="345"/>
        <v>0</v>
      </c>
      <c r="AX183" s="167">
        <f t="shared" si="346"/>
        <v>0</v>
      </c>
      <c r="AY183" s="168">
        <f t="shared" si="347"/>
        <v>1</v>
      </c>
      <c r="AZ183" s="160">
        <f t="shared" si="348"/>
        <v>0</v>
      </c>
      <c r="BA183" s="167">
        <f t="shared" si="349"/>
        <v>0</v>
      </c>
      <c r="BB183" s="168">
        <f t="shared" si="350"/>
        <v>1</v>
      </c>
      <c r="BC183" s="160">
        <f t="shared" si="351"/>
        <v>0</v>
      </c>
    </row>
    <row r="184" spans="3:55" ht="17.45" customHeight="1" x14ac:dyDescent="0.2">
      <c r="C184" s="192"/>
      <c r="D184" s="192"/>
      <c r="E184" s="192"/>
      <c r="F184" s="158">
        <f>DATOS!$E$10</f>
        <v>2020</v>
      </c>
      <c r="G184" s="194">
        <v>0.3</v>
      </c>
      <c r="H184" s="192"/>
      <c r="I184" s="178"/>
      <c r="J184" s="166">
        <f t="shared" si="308"/>
        <v>0</v>
      </c>
      <c r="K184" s="160">
        <f t="shared" si="309"/>
        <v>0</v>
      </c>
      <c r="L184" s="160">
        <f t="shared" si="310"/>
        <v>0</v>
      </c>
      <c r="M184" s="160">
        <f t="shared" si="311"/>
        <v>0</v>
      </c>
      <c r="N184" s="160">
        <f t="shared" si="312"/>
        <v>0</v>
      </c>
      <c r="O184" s="195"/>
      <c r="P184" s="167">
        <f t="shared" si="313"/>
        <v>0</v>
      </c>
      <c r="Q184" s="168">
        <f t="shared" si="314"/>
        <v>1</v>
      </c>
      <c r="R184" s="160">
        <f t="shared" si="315"/>
        <v>0</v>
      </c>
      <c r="T184" s="40">
        <f t="shared" si="316"/>
        <v>0</v>
      </c>
      <c r="U184" s="42">
        <f t="shared" si="317"/>
        <v>1</v>
      </c>
      <c r="V184" s="160">
        <f t="shared" si="318"/>
        <v>0</v>
      </c>
      <c r="W184" s="167">
        <f t="shared" si="319"/>
        <v>0</v>
      </c>
      <c r="X184" s="168">
        <f t="shared" si="320"/>
        <v>1</v>
      </c>
      <c r="Y184" s="160">
        <f t="shared" si="321"/>
        <v>0</v>
      </c>
      <c r="Z184" s="167">
        <f t="shared" si="322"/>
        <v>0</v>
      </c>
      <c r="AA184" s="168">
        <f t="shared" si="323"/>
        <v>1</v>
      </c>
      <c r="AB184" s="160">
        <f t="shared" si="324"/>
        <v>0</v>
      </c>
      <c r="AC184" s="167">
        <f t="shared" si="325"/>
        <v>0</v>
      </c>
      <c r="AD184" s="168">
        <f t="shared" si="326"/>
        <v>1</v>
      </c>
      <c r="AE184" s="160">
        <f t="shared" si="327"/>
        <v>0</v>
      </c>
      <c r="AF184" s="167">
        <f t="shared" si="328"/>
        <v>0</v>
      </c>
      <c r="AG184" s="168">
        <f t="shared" si="329"/>
        <v>1</v>
      </c>
      <c r="AH184" s="160">
        <f t="shared" si="330"/>
        <v>0</v>
      </c>
      <c r="AI184" s="167">
        <f t="shared" si="331"/>
        <v>0</v>
      </c>
      <c r="AJ184" s="168">
        <f t="shared" si="332"/>
        <v>1</v>
      </c>
      <c r="AK184" s="160">
        <f t="shared" si="333"/>
        <v>0</v>
      </c>
      <c r="AL184" s="167">
        <f t="shared" si="334"/>
        <v>0</v>
      </c>
      <c r="AM184" s="168">
        <f t="shared" si="335"/>
        <v>1</v>
      </c>
      <c r="AN184" s="160">
        <f t="shared" si="336"/>
        <v>0</v>
      </c>
      <c r="AO184" s="167">
        <f t="shared" si="337"/>
        <v>0</v>
      </c>
      <c r="AP184" s="168">
        <f t="shared" si="338"/>
        <v>1</v>
      </c>
      <c r="AQ184" s="160">
        <f t="shared" si="339"/>
        <v>0</v>
      </c>
      <c r="AR184" s="167">
        <f t="shared" si="340"/>
        <v>0</v>
      </c>
      <c r="AS184" s="168">
        <f t="shared" si="341"/>
        <v>1</v>
      </c>
      <c r="AT184" s="160">
        <f t="shared" si="342"/>
        <v>0</v>
      </c>
      <c r="AU184" s="167">
        <f t="shared" si="343"/>
        <v>0</v>
      </c>
      <c r="AV184" s="168">
        <f t="shared" si="344"/>
        <v>1</v>
      </c>
      <c r="AW184" s="160">
        <f t="shared" si="345"/>
        <v>0</v>
      </c>
      <c r="AX184" s="167">
        <f t="shared" si="346"/>
        <v>0</v>
      </c>
      <c r="AY184" s="168">
        <f t="shared" si="347"/>
        <v>1</v>
      </c>
      <c r="AZ184" s="160">
        <f t="shared" si="348"/>
        <v>0</v>
      </c>
      <c r="BA184" s="167">
        <f t="shared" si="349"/>
        <v>0</v>
      </c>
      <c r="BB184" s="168">
        <f t="shared" si="350"/>
        <v>1</v>
      </c>
      <c r="BC184" s="160">
        <f t="shared" si="351"/>
        <v>0</v>
      </c>
    </row>
    <row r="185" spans="3:55" ht="17.45" customHeight="1" x14ac:dyDescent="0.2">
      <c r="C185" s="192"/>
      <c r="D185" s="192"/>
      <c r="E185" s="192"/>
      <c r="F185" s="158">
        <f>DATOS!$E$10</f>
        <v>2020</v>
      </c>
      <c r="G185" s="194">
        <v>0.3</v>
      </c>
      <c r="H185" s="192"/>
      <c r="I185" s="178"/>
      <c r="J185" s="166">
        <f t="shared" si="308"/>
        <v>0</v>
      </c>
      <c r="K185" s="160">
        <f t="shared" si="309"/>
        <v>0</v>
      </c>
      <c r="L185" s="160">
        <f t="shared" si="310"/>
        <v>0</v>
      </c>
      <c r="M185" s="160">
        <f t="shared" si="311"/>
        <v>0</v>
      </c>
      <c r="N185" s="160">
        <f t="shared" si="312"/>
        <v>0</v>
      </c>
      <c r="O185" s="195"/>
      <c r="P185" s="167">
        <f t="shared" si="313"/>
        <v>0</v>
      </c>
      <c r="Q185" s="168">
        <f t="shared" si="314"/>
        <v>1</v>
      </c>
      <c r="R185" s="160">
        <f t="shared" si="315"/>
        <v>0</v>
      </c>
      <c r="T185" s="40">
        <f t="shared" si="316"/>
        <v>0</v>
      </c>
      <c r="U185" s="42">
        <f t="shared" si="317"/>
        <v>1</v>
      </c>
      <c r="V185" s="160">
        <f t="shared" si="318"/>
        <v>0</v>
      </c>
      <c r="W185" s="167">
        <f t="shared" si="319"/>
        <v>0</v>
      </c>
      <c r="X185" s="168">
        <f t="shared" si="320"/>
        <v>1</v>
      </c>
      <c r="Y185" s="160">
        <f t="shared" si="321"/>
        <v>0</v>
      </c>
      <c r="Z185" s="167">
        <f t="shared" si="322"/>
        <v>0</v>
      </c>
      <c r="AA185" s="168">
        <f t="shared" si="323"/>
        <v>1</v>
      </c>
      <c r="AB185" s="160">
        <f t="shared" si="324"/>
        <v>0</v>
      </c>
      <c r="AC185" s="167">
        <f t="shared" si="325"/>
        <v>0</v>
      </c>
      <c r="AD185" s="168">
        <f t="shared" si="326"/>
        <v>1</v>
      </c>
      <c r="AE185" s="160">
        <f t="shared" si="327"/>
        <v>0</v>
      </c>
      <c r="AF185" s="167">
        <f t="shared" si="328"/>
        <v>0</v>
      </c>
      <c r="AG185" s="168">
        <f t="shared" si="329"/>
        <v>1</v>
      </c>
      <c r="AH185" s="160">
        <f t="shared" si="330"/>
        <v>0</v>
      </c>
      <c r="AI185" s="167">
        <f t="shared" si="331"/>
        <v>0</v>
      </c>
      <c r="AJ185" s="168">
        <f t="shared" si="332"/>
        <v>1</v>
      </c>
      <c r="AK185" s="160">
        <f t="shared" si="333"/>
        <v>0</v>
      </c>
      <c r="AL185" s="167">
        <f t="shared" si="334"/>
        <v>0</v>
      </c>
      <c r="AM185" s="168">
        <f t="shared" si="335"/>
        <v>1</v>
      </c>
      <c r="AN185" s="160">
        <f t="shared" si="336"/>
        <v>0</v>
      </c>
      <c r="AO185" s="167">
        <f t="shared" si="337"/>
        <v>0</v>
      </c>
      <c r="AP185" s="168">
        <f t="shared" si="338"/>
        <v>1</v>
      </c>
      <c r="AQ185" s="160">
        <f t="shared" si="339"/>
        <v>0</v>
      </c>
      <c r="AR185" s="167">
        <f t="shared" si="340"/>
        <v>0</v>
      </c>
      <c r="AS185" s="168">
        <f t="shared" si="341"/>
        <v>1</v>
      </c>
      <c r="AT185" s="160">
        <f t="shared" si="342"/>
        <v>0</v>
      </c>
      <c r="AU185" s="167">
        <f t="shared" si="343"/>
        <v>0</v>
      </c>
      <c r="AV185" s="168">
        <f t="shared" si="344"/>
        <v>1</v>
      </c>
      <c r="AW185" s="160">
        <f t="shared" si="345"/>
        <v>0</v>
      </c>
      <c r="AX185" s="167">
        <f t="shared" si="346"/>
        <v>0</v>
      </c>
      <c r="AY185" s="168">
        <f t="shared" si="347"/>
        <v>1</v>
      </c>
      <c r="AZ185" s="160">
        <f t="shared" si="348"/>
        <v>0</v>
      </c>
      <c r="BA185" s="167">
        <f t="shared" si="349"/>
        <v>0</v>
      </c>
      <c r="BB185" s="168">
        <f t="shared" si="350"/>
        <v>1</v>
      </c>
      <c r="BC185" s="160">
        <f t="shared" si="351"/>
        <v>0</v>
      </c>
    </row>
    <row r="186" spans="3:55" ht="17.45" customHeight="1" x14ac:dyDescent="0.2">
      <c r="C186" s="192"/>
      <c r="D186" s="192"/>
      <c r="E186" s="192"/>
      <c r="F186" s="158">
        <f>DATOS!$E$10</f>
        <v>2020</v>
      </c>
      <c r="G186" s="194">
        <v>0.3</v>
      </c>
      <c r="H186" s="192"/>
      <c r="I186" s="178"/>
      <c r="J186" s="166">
        <f t="shared" si="308"/>
        <v>0</v>
      </c>
      <c r="K186" s="160">
        <f t="shared" si="309"/>
        <v>0</v>
      </c>
      <c r="L186" s="160">
        <f t="shared" si="310"/>
        <v>0</v>
      </c>
      <c r="M186" s="160">
        <f t="shared" si="311"/>
        <v>0</v>
      </c>
      <c r="N186" s="160">
        <f t="shared" si="312"/>
        <v>0</v>
      </c>
      <c r="O186" s="195"/>
      <c r="P186" s="167">
        <f t="shared" si="313"/>
        <v>0</v>
      </c>
      <c r="Q186" s="168">
        <f t="shared" si="314"/>
        <v>1</v>
      </c>
      <c r="R186" s="160">
        <f t="shared" si="315"/>
        <v>0</v>
      </c>
      <c r="T186" s="40">
        <f t="shared" si="316"/>
        <v>0</v>
      </c>
      <c r="U186" s="42">
        <f t="shared" si="317"/>
        <v>1</v>
      </c>
      <c r="V186" s="160">
        <f t="shared" si="318"/>
        <v>0</v>
      </c>
      <c r="W186" s="167">
        <f t="shared" si="319"/>
        <v>0</v>
      </c>
      <c r="X186" s="168">
        <f t="shared" si="320"/>
        <v>1</v>
      </c>
      <c r="Y186" s="160">
        <f t="shared" si="321"/>
        <v>0</v>
      </c>
      <c r="Z186" s="167">
        <f t="shared" si="322"/>
        <v>0</v>
      </c>
      <c r="AA186" s="168">
        <f t="shared" si="323"/>
        <v>1</v>
      </c>
      <c r="AB186" s="160">
        <f t="shared" si="324"/>
        <v>0</v>
      </c>
      <c r="AC186" s="167">
        <f t="shared" si="325"/>
        <v>0</v>
      </c>
      <c r="AD186" s="168">
        <f t="shared" si="326"/>
        <v>1</v>
      </c>
      <c r="AE186" s="160">
        <f t="shared" si="327"/>
        <v>0</v>
      </c>
      <c r="AF186" s="167">
        <f t="shared" si="328"/>
        <v>0</v>
      </c>
      <c r="AG186" s="168">
        <f t="shared" si="329"/>
        <v>1</v>
      </c>
      <c r="AH186" s="160">
        <f t="shared" si="330"/>
        <v>0</v>
      </c>
      <c r="AI186" s="167">
        <f t="shared" si="331"/>
        <v>0</v>
      </c>
      <c r="AJ186" s="168">
        <f t="shared" si="332"/>
        <v>1</v>
      </c>
      <c r="AK186" s="160">
        <f t="shared" si="333"/>
        <v>0</v>
      </c>
      <c r="AL186" s="167">
        <f t="shared" si="334"/>
        <v>0</v>
      </c>
      <c r="AM186" s="168">
        <f t="shared" si="335"/>
        <v>1</v>
      </c>
      <c r="AN186" s="160">
        <f t="shared" si="336"/>
        <v>0</v>
      </c>
      <c r="AO186" s="167">
        <f t="shared" si="337"/>
        <v>0</v>
      </c>
      <c r="AP186" s="168">
        <f t="shared" si="338"/>
        <v>1</v>
      </c>
      <c r="AQ186" s="160">
        <f t="shared" si="339"/>
        <v>0</v>
      </c>
      <c r="AR186" s="167">
        <f t="shared" si="340"/>
        <v>0</v>
      </c>
      <c r="AS186" s="168">
        <f t="shared" si="341"/>
        <v>1</v>
      </c>
      <c r="AT186" s="160">
        <f t="shared" si="342"/>
        <v>0</v>
      </c>
      <c r="AU186" s="167">
        <f t="shared" si="343"/>
        <v>0</v>
      </c>
      <c r="AV186" s="168">
        <f t="shared" si="344"/>
        <v>1</v>
      </c>
      <c r="AW186" s="160">
        <f t="shared" si="345"/>
        <v>0</v>
      </c>
      <c r="AX186" s="167">
        <f t="shared" si="346"/>
        <v>0</v>
      </c>
      <c r="AY186" s="168">
        <f t="shared" si="347"/>
        <v>1</v>
      </c>
      <c r="AZ186" s="160">
        <f t="shared" si="348"/>
        <v>0</v>
      </c>
      <c r="BA186" s="167">
        <f t="shared" si="349"/>
        <v>0</v>
      </c>
      <c r="BB186" s="168">
        <f t="shared" si="350"/>
        <v>1</v>
      </c>
      <c r="BC186" s="160">
        <f t="shared" si="351"/>
        <v>0</v>
      </c>
    </row>
    <row r="187" spans="3:55" ht="17.45" customHeight="1" x14ac:dyDescent="0.2">
      <c r="C187" s="192"/>
      <c r="D187" s="192"/>
      <c r="E187" s="192"/>
      <c r="F187" s="158">
        <f>DATOS!$E$10</f>
        <v>2020</v>
      </c>
      <c r="G187" s="194">
        <v>0.3</v>
      </c>
      <c r="H187" s="192"/>
      <c r="I187" s="178"/>
      <c r="J187" s="166">
        <f t="shared" si="308"/>
        <v>0</v>
      </c>
      <c r="K187" s="160">
        <f t="shared" si="309"/>
        <v>0</v>
      </c>
      <c r="L187" s="160">
        <f t="shared" si="310"/>
        <v>0</v>
      </c>
      <c r="M187" s="160">
        <f t="shared" si="311"/>
        <v>0</v>
      </c>
      <c r="N187" s="160">
        <f t="shared" si="312"/>
        <v>0</v>
      </c>
      <c r="O187" s="195"/>
      <c r="P187" s="167">
        <f t="shared" si="313"/>
        <v>0</v>
      </c>
      <c r="Q187" s="168">
        <f t="shared" si="314"/>
        <v>1</v>
      </c>
      <c r="R187" s="160">
        <f t="shared" si="315"/>
        <v>0</v>
      </c>
      <c r="T187" s="40">
        <f t="shared" si="316"/>
        <v>0</v>
      </c>
      <c r="U187" s="42">
        <f t="shared" si="317"/>
        <v>1</v>
      </c>
      <c r="V187" s="160">
        <f t="shared" si="318"/>
        <v>0</v>
      </c>
      <c r="W187" s="167">
        <f t="shared" si="319"/>
        <v>0</v>
      </c>
      <c r="X187" s="168">
        <f t="shared" si="320"/>
        <v>1</v>
      </c>
      <c r="Y187" s="160">
        <f t="shared" si="321"/>
        <v>0</v>
      </c>
      <c r="Z187" s="167">
        <f t="shared" si="322"/>
        <v>0</v>
      </c>
      <c r="AA187" s="168">
        <f t="shared" si="323"/>
        <v>1</v>
      </c>
      <c r="AB187" s="160">
        <f t="shared" si="324"/>
        <v>0</v>
      </c>
      <c r="AC187" s="167">
        <f t="shared" si="325"/>
        <v>0</v>
      </c>
      <c r="AD187" s="168">
        <f t="shared" si="326"/>
        <v>1</v>
      </c>
      <c r="AE187" s="160">
        <f t="shared" si="327"/>
        <v>0</v>
      </c>
      <c r="AF187" s="167">
        <f t="shared" si="328"/>
        <v>0</v>
      </c>
      <c r="AG187" s="168">
        <f t="shared" si="329"/>
        <v>1</v>
      </c>
      <c r="AH187" s="160">
        <f t="shared" si="330"/>
        <v>0</v>
      </c>
      <c r="AI187" s="167">
        <f t="shared" si="331"/>
        <v>0</v>
      </c>
      <c r="AJ187" s="168">
        <f t="shared" si="332"/>
        <v>1</v>
      </c>
      <c r="AK187" s="160">
        <f t="shared" si="333"/>
        <v>0</v>
      </c>
      <c r="AL187" s="167">
        <f t="shared" si="334"/>
        <v>0</v>
      </c>
      <c r="AM187" s="168">
        <f t="shared" si="335"/>
        <v>1</v>
      </c>
      <c r="AN187" s="160">
        <f t="shared" si="336"/>
        <v>0</v>
      </c>
      <c r="AO187" s="167">
        <f t="shared" si="337"/>
        <v>0</v>
      </c>
      <c r="AP187" s="168">
        <f t="shared" si="338"/>
        <v>1</v>
      </c>
      <c r="AQ187" s="160">
        <f t="shared" si="339"/>
        <v>0</v>
      </c>
      <c r="AR187" s="167">
        <f t="shared" si="340"/>
        <v>0</v>
      </c>
      <c r="AS187" s="168">
        <f t="shared" si="341"/>
        <v>1</v>
      </c>
      <c r="AT187" s="160">
        <f t="shared" si="342"/>
        <v>0</v>
      </c>
      <c r="AU187" s="167">
        <f t="shared" si="343"/>
        <v>0</v>
      </c>
      <c r="AV187" s="168">
        <f t="shared" si="344"/>
        <v>1</v>
      </c>
      <c r="AW187" s="160">
        <f t="shared" si="345"/>
        <v>0</v>
      </c>
      <c r="AX187" s="167">
        <f t="shared" si="346"/>
        <v>0</v>
      </c>
      <c r="AY187" s="168">
        <f t="shared" si="347"/>
        <v>1</v>
      </c>
      <c r="AZ187" s="160">
        <f t="shared" si="348"/>
        <v>0</v>
      </c>
      <c r="BA187" s="167">
        <f t="shared" si="349"/>
        <v>0</v>
      </c>
      <c r="BB187" s="168">
        <f t="shared" si="350"/>
        <v>1</v>
      </c>
      <c r="BC187" s="160">
        <f t="shared" si="351"/>
        <v>0</v>
      </c>
    </row>
    <row r="188" spans="3:55" ht="17.45" customHeight="1" x14ac:dyDescent="0.2">
      <c r="C188" s="192"/>
      <c r="D188" s="192"/>
      <c r="E188" s="192"/>
      <c r="F188" s="158">
        <f>DATOS!$E$10</f>
        <v>2020</v>
      </c>
      <c r="G188" s="194">
        <v>0.3</v>
      </c>
      <c r="H188" s="192"/>
      <c r="I188" s="178"/>
      <c r="J188" s="166">
        <f t="shared" si="308"/>
        <v>0</v>
      </c>
      <c r="K188" s="160">
        <f t="shared" si="309"/>
        <v>0</v>
      </c>
      <c r="L188" s="160">
        <f t="shared" si="310"/>
        <v>0</v>
      </c>
      <c r="M188" s="160">
        <f t="shared" si="311"/>
        <v>0</v>
      </c>
      <c r="N188" s="160">
        <f t="shared" si="312"/>
        <v>0</v>
      </c>
      <c r="O188" s="195"/>
      <c r="P188" s="167">
        <f t="shared" si="313"/>
        <v>0</v>
      </c>
      <c r="Q188" s="168">
        <f t="shared" si="314"/>
        <v>1</v>
      </c>
      <c r="R188" s="160">
        <f t="shared" si="315"/>
        <v>0</v>
      </c>
      <c r="T188" s="40">
        <f t="shared" si="316"/>
        <v>0</v>
      </c>
      <c r="U188" s="42">
        <f t="shared" si="317"/>
        <v>1</v>
      </c>
      <c r="V188" s="160">
        <f t="shared" si="318"/>
        <v>0</v>
      </c>
      <c r="W188" s="167">
        <f t="shared" si="319"/>
        <v>0</v>
      </c>
      <c r="X188" s="168">
        <f t="shared" si="320"/>
        <v>1</v>
      </c>
      <c r="Y188" s="160">
        <f t="shared" si="321"/>
        <v>0</v>
      </c>
      <c r="Z188" s="167">
        <f t="shared" si="322"/>
        <v>0</v>
      </c>
      <c r="AA188" s="168">
        <f t="shared" si="323"/>
        <v>1</v>
      </c>
      <c r="AB188" s="160">
        <f t="shared" si="324"/>
        <v>0</v>
      </c>
      <c r="AC188" s="167">
        <f t="shared" si="325"/>
        <v>0</v>
      </c>
      <c r="AD188" s="168">
        <f t="shared" si="326"/>
        <v>1</v>
      </c>
      <c r="AE188" s="160">
        <f t="shared" si="327"/>
        <v>0</v>
      </c>
      <c r="AF188" s="167">
        <f t="shared" si="328"/>
        <v>0</v>
      </c>
      <c r="AG188" s="168">
        <f t="shared" si="329"/>
        <v>1</v>
      </c>
      <c r="AH188" s="160">
        <f t="shared" si="330"/>
        <v>0</v>
      </c>
      <c r="AI188" s="167">
        <f t="shared" si="331"/>
        <v>0</v>
      </c>
      <c r="AJ188" s="168">
        <f t="shared" si="332"/>
        <v>1</v>
      </c>
      <c r="AK188" s="160">
        <f t="shared" si="333"/>
        <v>0</v>
      </c>
      <c r="AL188" s="167">
        <f t="shared" si="334"/>
        <v>0</v>
      </c>
      <c r="AM188" s="168">
        <f t="shared" si="335"/>
        <v>1</v>
      </c>
      <c r="AN188" s="160">
        <f t="shared" si="336"/>
        <v>0</v>
      </c>
      <c r="AO188" s="167">
        <f t="shared" si="337"/>
        <v>0</v>
      </c>
      <c r="AP188" s="168">
        <f t="shared" si="338"/>
        <v>1</v>
      </c>
      <c r="AQ188" s="160">
        <f t="shared" si="339"/>
        <v>0</v>
      </c>
      <c r="AR188" s="167">
        <f t="shared" si="340"/>
        <v>0</v>
      </c>
      <c r="AS188" s="168">
        <f t="shared" si="341"/>
        <v>1</v>
      </c>
      <c r="AT188" s="160">
        <f t="shared" si="342"/>
        <v>0</v>
      </c>
      <c r="AU188" s="167">
        <f t="shared" si="343"/>
        <v>0</v>
      </c>
      <c r="AV188" s="168">
        <f t="shared" si="344"/>
        <v>1</v>
      </c>
      <c r="AW188" s="160">
        <f t="shared" si="345"/>
        <v>0</v>
      </c>
      <c r="AX188" s="167">
        <f t="shared" si="346"/>
        <v>0</v>
      </c>
      <c r="AY188" s="168">
        <f t="shared" si="347"/>
        <v>1</v>
      </c>
      <c r="AZ188" s="160">
        <f t="shared" si="348"/>
        <v>0</v>
      </c>
      <c r="BA188" s="167">
        <f t="shared" si="349"/>
        <v>0</v>
      </c>
      <c r="BB188" s="168">
        <f t="shared" si="350"/>
        <v>1</v>
      </c>
      <c r="BC188" s="160">
        <f t="shared" si="351"/>
        <v>0</v>
      </c>
    </row>
    <row r="189" spans="3:55" ht="17.45" customHeight="1" x14ac:dyDescent="0.2">
      <c r="C189" s="192"/>
      <c r="D189" s="192"/>
      <c r="E189" s="192"/>
      <c r="F189" s="158">
        <f>DATOS!$E$10</f>
        <v>2020</v>
      </c>
      <c r="G189" s="194">
        <v>0.3</v>
      </c>
      <c r="H189" s="192"/>
      <c r="I189" s="178"/>
      <c r="J189" s="166">
        <f t="shared" si="308"/>
        <v>0</v>
      </c>
      <c r="K189" s="160">
        <f t="shared" si="309"/>
        <v>0</v>
      </c>
      <c r="L189" s="160">
        <f t="shared" si="310"/>
        <v>0</v>
      </c>
      <c r="M189" s="160">
        <f t="shared" si="311"/>
        <v>0</v>
      </c>
      <c r="N189" s="160">
        <f t="shared" si="312"/>
        <v>0</v>
      </c>
      <c r="O189" s="195"/>
      <c r="P189" s="167">
        <f t="shared" si="313"/>
        <v>0</v>
      </c>
      <c r="Q189" s="168">
        <f t="shared" si="314"/>
        <v>1</v>
      </c>
      <c r="R189" s="160">
        <f t="shared" si="315"/>
        <v>0</v>
      </c>
      <c r="T189" s="40">
        <f t="shared" si="316"/>
        <v>0</v>
      </c>
      <c r="U189" s="42">
        <f t="shared" si="317"/>
        <v>1</v>
      </c>
      <c r="V189" s="160">
        <f t="shared" si="318"/>
        <v>0</v>
      </c>
      <c r="W189" s="167">
        <f t="shared" si="319"/>
        <v>0</v>
      </c>
      <c r="X189" s="168">
        <f t="shared" si="320"/>
        <v>1</v>
      </c>
      <c r="Y189" s="160">
        <f t="shared" si="321"/>
        <v>0</v>
      </c>
      <c r="Z189" s="167">
        <f t="shared" si="322"/>
        <v>0</v>
      </c>
      <c r="AA189" s="168">
        <f t="shared" si="323"/>
        <v>1</v>
      </c>
      <c r="AB189" s="160">
        <f t="shared" si="324"/>
        <v>0</v>
      </c>
      <c r="AC189" s="167">
        <f t="shared" si="325"/>
        <v>0</v>
      </c>
      <c r="AD189" s="168">
        <f t="shared" si="326"/>
        <v>1</v>
      </c>
      <c r="AE189" s="160">
        <f t="shared" si="327"/>
        <v>0</v>
      </c>
      <c r="AF189" s="167">
        <f t="shared" si="328"/>
        <v>0</v>
      </c>
      <c r="AG189" s="168">
        <f t="shared" si="329"/>
        <v>1</v>
      </c>
      <c r="AH189" s="160">
        <f t="shared" si="330"/>
        <v>0</v>
      </c>
      <c r="AI189" s="167">
        <f t="shared" si="331"/>
        <v>0</v>
      </c>
      <c r="AJ189" s="168">
        <f t="shared" si="332"/>
        <v>1</v>
      </c>
      <c r="AK189" s="160">
        <f t="shared" si="333"/>
        <v>0</v>
      </c>
      <c r="AL189" s="167">
        <f t="shared" si="334"/>
        <v>0</v>
      </c>
      <c r="AM189" s="168">
        <f t="shared" si="335"/>
        <v>1</v>
      </c>
      <c r="AN189" s="160">
        <f t="shared" si="336"/>
        <v>0</v>
      </c>
      <c r="AO189" s="167">
        <f t="shared" si="337"/>
        <v>0</v>
      </c>
      <c r="AP189" s="168">
        <f t="shared" si="338"/>
        <v>1</v>
      </c>
      <c r="AQ189" s="160">
        <f t="shared" si="339"/>
        <v>0</v>
      </c>
      <c r="AR189" s="167">
        <f t="shared" si="340"/>
        <v>0</v>
      </c>
      <c r="AS189" s="168">
        <f t="shared" si="341"/>
        <v>1</v>
      </c>
      <c r="AT189" s="160">
        <f t="shared" si="342"/>
        <v>0</v>
      </c>
      <c r="AU189" s="167">
        <f t="shared" si="343"/>
        <v>0</v>
      </c>
      <c r="AV189" s="168">
        <f t="shared" si="344"/>
        <v>1</v>
      </c>
      <c r="AW189" s="160">
        <f t="shared" si="345"/>
        <v>0</v>
      </c>
      <c r="AX189" s="167">
        <f t="shared" si="346"/>
        <v>0</v>
      </c>
      <c r="AY189" s="168">
        <f t="shared" si="347"/>
        <v>1</v>
      </c>
      <c r="AZ189" s="160">
        <f t="shared" si="348"/>
        <v>0</v>
      </c>
      <c r="BA189" s="167">
        <f t="shared" si="349"/>
        <v>0</v>
      </c>
      <c r="BB189" s="168">
        <f t="shared" si="350"/>
        <v>1</v>
      </c>
      <c r="BC189" s="160">
        <f t="shared" si="351"/>
        <v>0</v>
      </c>
    </row>
    <row r="190" spans="3:55" ht="17.45" customHeight="1" x14ac:dyDescent="0.2">
      <c r="C190" s="192"/>
      <c r="D190" s="192"/>
      <c r="E190" s="192"/>
      <c r="F190" s="158">
        <f>DATOS!$E$10</f>
        <v>2020</v>
      </c>
      <c r="G190" s="194">
        <v>0.3</v>
      </c>
      <c r="H190" s="192"/>
      <c r="I190" s="178"/>
      <c r="J190" s="166">
        <f t="shared" si="308"/>
        <v>0</v>
      </c>
      <c r="K190" s="160">
        <f t="shared" si="309"/>
        <v>0</v>
      </c>
      <c r="L190" s="160">
        <f t="shared" si="310"/>
        <v>0</v>
      </c>
      <c r="M190" s="160">
        <f t="shared" si="311"/>
        <v>0</v>
      </c>
      <c r="N190" s="160">
        <f t="shared" si="312"/>
        <v>0</v>
      </c>
      <c r="O190" s="195"/>
      <c r="P190" s="167">
        <f t="shared" si="313"/>
        <v>0</v>
      </c>
      <c r="Q190" s="168">
        <f t="shared" si="314"/>
        <v>1</v>
      </c>
      <c r="R190" s="160">
        <f t="shared" si="315"/>
        <v>0</v>
      </c>
      <c r="T190" s="40">
        <f t="shared" si="316"/>
        <v>0</v>
      </c>
      <c r="U190" s="42">
        <f t="shared" si="317"/>
        <v>1</v>
      </c>
      <c r="V190" s="160">
        <f t="shared" si="318"/>
        <v>0</v>
      </c>
      <c r="W190" s="167">
        <f t="shared" si="319"/>
        <v>0</v>
      </c>
      <c r="X190" s="168">
        <f t="shared" si="320"/>
        <v>1</v>
      </c>
      <c r="Y190" s="160">
        <f t="shared" si="321"/>
        <v>0</v>
      </c>
      <c r="Z190" s="167">
        <f t="shared" si="322"/>
        <v>0</v>
      </c>
      <c r="AA190" s="168">
        <f t="shared" si="323"/>
        <v>1</v>
      </c>
      <c r="AB190" s="160">
        <f t="shared" si="324"/>
        <v>0</v>
      </c>
      <c r="AC190" s="167">
        <f t="shared" si="325"/>
        <v>0</v>
      </c>
      <c r="AD190" s="168">
        <f t="shared" si="326"/>
        <v>1</v>
      </c>
      <c r="AE190" s="160">
        <f t="shared" si="327"/>
        <v>0</v>
      </c>
      <c r="AF190" s="167">
        <f t="shared" si="328"/>
        <v>0</v>
      </c>
      <c r="AG190" s="168">
        <f t="shared" si="329"/>
        <v>1</v>
      </c>
      <c r="AH190" s="160">
        <f t="shared" si="330"/>
        <v>0</v>
      </c>
      <c r="AI190" s="167">
        <f t="shared" si="331"/>
        <v>0</v>
      </c>
      <c r="AJ190" s="168">
        <f t="shared" si="332"/>
        <v>1</v>
      </c>
      <c r="AK190" s="160">
        <f t="shared" si="333"/>
        <v>0</v>
      </c>
      <c r="AL190" s="167">
        <f t="shared" si="334"/>
        <v>0</v>
      </c>
      <c r="AM190" s="168">
        <f t="shared" si="335"/>
        <v>1</v>
      </c>
      <c r="AN190" s="160">
        <f t="shared" si="336"/>
        <v>0</v>
      </c>
      <c r="AO190" s="167">
        <f t="shared" si="337"/>
        <v>0</v>
      </c>
      <c r="AP190" s="168">
        <f t="shared" si="338"/>
        <v>1</v>
      </c>
      <c r="AQ190" s="160">
        <f t="shared" si="339"/>
        <v>0</v>
      </c>
      <c r="AR190" s="167">
        <f t="shared" si="340"/>
        <v>0</v>
      </c>
      <c r="AS190" s="168">
        <f t="shared" si="341"/>
        <v>1</v>
      </c>
      <c r="AT190" s="160">
        <f t="shared" si="342"/>
        <v>0</v>
      </c>
      <c r="AU190" s="167">
        <f t="shared" si="343"/>
        <v>0</v>
      </c>
      <c r="AV190" s="168">
        <f t="shared" si="344"/>
        <v>1</v>
      </c>
      <c r="AW190" s="160">
        <f t="shared" si="345"/>
        <v>0</v>
      </c>
      <c r="AX190" s="167">
        <f t="shared" si="346"/>
        <v>0</v>
      </c>
      <c r="AY190" s="168">
        <f t="shared" si="347"/>
        <v>1</v>
      </c>
      <c r="AZ190" s="160">
        <f t="shared" si="348"/>
        <v>0</v>
      </c>
      <c r="BA190" s="167">
        <f t="shared" si="349"/>
        <v>0</v>
      </c>
      <c r="BB190" s="168">
        <f t="shared" si="350"/>
        <v>1</v>
      </c>
      <c r="BC190" s="160">
        <f t="shared" si="351"/>
        <v>0</v>
      </c>
    </row>
    <row r="191" spans="3:55" ht="17.45" customHeight="1" x14ac:dyDescent="0.2">
      <c r="C191" s="192"/>
      <c r="D191" s="192"/>
      <c r="E191" s="192"/>
      <c r="F191" s="158">
        <f>DATOS!$E$10</f>
        <v>2020</v>
      </c>
      <c r="G191" s="194">
        <v>0.3</v>
      </c>
      <c r="H191" s="192"/>
      <c r="I191" s="178"/>
      <c r="J191" s="166">
        <f t="shared" si="308"/>
        <v>0</v>
      </c>
      <c r="K191" s="160">
        <f t="shared" si="309"/>
        <v>0</v>
      </c>
      <c r="L191" s="160">
        <f t="shared" si="310"/>
        <v>0</v>
      </c>
      <c r="M191" s="160">
        <f t="shared" si="311"/>
        <v>0</v>
      </c>
      <c r="N191" s="160">
        <f t="shared" si="312"/>
        <v>0</v>
      </c>
      <c r="O191" s="195"/>
      <c r="P191" s="167">
        <f t="shared" si="313"/>
        <v>0</v>
      </c>
      <c r="Q191" s="168">
        <f t="shared" si="314"/>
        <v>1</v>
      </c>
      <c r="R191" s="160">
        <f t="shared" si="315"/>
        <v>0</v>
      </c>
      <c r="T191" s="40">
        <f t="shared" si="316"/>
        <v>0</v>
      </c>
      <c r="U191" s="42">
        <f t="shared" si="317"/>
        <v>1</v>
      </c>
      <c r="V191" s="160">
        <f t="shared" si="318"/>
        <v>0</v>
      </c>
      <c r="W191" s="167">
        <f t="shared" si="319"/>
        <v>0</v>
      </c>
      <c r="X191" s="168">
        <f t="shared" si="320"/>
        <v>1</v>
      </c>
      <c r="Y191" s="160">
        <f t="shared" si="321"/>
        <v>0</v>
      </c>
      <c r="Z191" s="167">
        <f t="shared" si="322"/>
        <v>0</v>
      </c>
      <c r="AA191" s="168">
        <f t="shared" si="323"/>
        <v>1</v>
      </c>
      <c r="AB191" s="160">
        <f t="shared" si="324"/>
        <v>0</v>
      </c>
      <c r="AC191" s="167">
        <f t="shared" si="325"/>
        <v>0</v>
      </c>
      <c r="AD191" s="168">
        <f t="shared" si="326"/>
        <v>1</v>
      </c>
      <c r="AE191" s="160">
        <f t="shared" si="327"/>
        <v>0</v>
      </c>
      <c r="AF191" s="167">
        <f t="shared" si="328"/>
        <v>0</v>
      </c>
      <c r="AG191" s="168">
        <f t="shared" si="329"/>
        <v>1</v>
      </c>
      <c r="AH191" s="160">
        <f t="shared" si="330"/>
        <v>0</v>
      </c>
      <c r="AI191" s="167">
        <f t="shared" si="331"/>
        <v>0</v>
      </c>
      <c r="AJ191" s="168">
        <f t="shared" si="332"/>
        <v>1</v>
      </c>
      <c r="AK191" s="160">
        <f t="shared" si="333"/>
        <v>0</v>
      </c>
      <c r="AL191" s="167">
        <f t="shared" si="334"/>
        <v>0</v>
      </c>
      <c r="AM191" s="168">
        <f t="shared" si="335"/>
        <v>1</v>
      </c>
      <c r="AN191" s="160">
        <f t="shared" si="336"/>
        <v>0</v>
      </c>
      <c r="AO191" s="167">
        <f t="shared" si="337"/>
        <v>0</v>
      </c>
      <c r="AP191" s="168">
        <f t="shared" si="338"/>
        <v>1</v>
      </c>
      <c r="AQ191" s="160">
        <f t="shared" si="339"/>
        <v>0</v>
      </c>
      <c r="AR191" s="167">
        <f t="shared" si="340"/>
        <v>0</v>
      </c>
      <c r="AS191" s="168">
        <f t="shared" si="341"/>
        <v>1</v>
      </c>
      <c r="AT191" s="160">
        <f t="shared" si="342"/>
        <v>0</v>
      </c>
      <c r="AU191" s="167">
        <f t="shared" si="343"/>
        <v>0</v>
      </c>
      <c r="AV191" s="168">
        <f t="shared" si="344"/>
        <v>1</v>
      </c>
      <c r="AW191" s="160">
        <f t="shared" si="345"/>
        <v>0</v>
      </c>
      <c r="AX191" s="167">
        <f t="shared" si="346"/>
        <v>0</v>
      </c>
      <c r="AY191" s="168">
        <f t="shared" si="347"/>
        <v>1</v>
      </c>
      <c r="AZ191" s="160">
        <f t="shared" si="348"/>
        <v>0</v>
      </c>
      <c r="BA191" s="167">
        <f t="shared" si="349"/>
        <v>0</v>
      </c>
      <c r="BB191" s="168">
        <f t="shared" si="350"/>
        <v>1</v>
      </c>
      <c r="BC191" s="160">
        <f t="shared" si="351"/>
        <v>0</v>
      </c>
    </row>
    <row r="192" spans="3:55" ht="17.45" customHeight="1" x14ac:dyDescent="0.2">
      <c r="C192" s="192"/>
      <c r="D192" s="192"/>
      <c r="E192" s="192"/>
      <c r="F192" s="158">
        <f>DATOS!$E$10</f>
        <v>2020</v>
      </c>
      <c r="G192" s="194">
        <v>0.3</v>
      </c>
      <c r="H192" s="192"/>
      <c r="I192" s="178"/>
      <c r="J192" s="166">
        <f t="shared" si="308"/>
        <v>0</v>
      </c>
      <c r="K192" s="160">
        <f t="shared" si="309"/>
        <v>0</v>
      </c>
      <c r="L192" s="160">
        <f t="shared" si="310"/>
        <v>0</v>
      </c>
      <c r="M192" s="160">
        <f t="shared" si="311"/>
        <v>0</v>
      </c>
      <c r="N192" s="160">
        <f t="shared" si="312"/>
        <v>0</v>
      </c>
      <c r="O192" s="195"/>
      <c r="P192" s="167">
        <f t="shared" si="313"/>
        <v>0</v>
      </c>
      <c r="Q192" s="168">
        <f t="shared" si="314"/>
        <v>1</v>
      </c>
      <c r="R192" s="160">
        <f t="shared" si="315"/>
        <v>0</v>
      </c>
      <c r="T192" s="40">
        <f t="shared" si="316"/>
        <v>0</v>
      </c>
      <c r="U192" s="42">
        <f t="shared" si="317"/>
        <v>1</v>
      </c>
      <c r="V192" s="160">
        <f t="shared" si="318"/>
        <v>0</v>
      </c>
      <c r="W192" s="167">
        <f t="shared" si="319"/>
        <v>0</v>
      </c>
      <c r="X192" s="168">
        <f t="shared" si="320"/>
        <v>1</v>
      </c>
      <c r="Y192" s="160">
        <f t="shared" si="321"/>
        <v>0</v>
      </c>
      <c r="Z192" s="167">
        <f t="shared" si="322"/>
        <v>0</v>
      </c>
      <c r="AA192" s="168">
        <f t="shared" si="323"/>
        <v>1</v>
      </c>
      <c r="AB192" s="160">
        <f t="shared" si="324"/>
        <v>0</v>
      </c>
      <c r="AC192" s="167">
        <f t="shared" si="325"/>
        <v>0</v>
      </c>
      <c r="AD192" s="168">
        <f t="shared" si="326"/>
        <v>1</v>
      </c>
      <c r="AE192" s="160">
        <f t="shared" si="327"/>
        <v>0</v>
      </c>
      <c r="AF192" s="167">
        <f t="shared" si="328"/>
        <v>0</v>
      </c>
      <c r="AG192" s="168">
        <f t="shared" si="329"/>
        <v>1</v>
      </c>
      <c r="AH192" s="160">
        <f t="shared" si="330"/>
        <v>0</v>
      </c>
      <c r="AI192" s="167">
        <f t="shared" si="331"/>
        <v>0</v>
      </c>
      <c r="AJ192" s="168">
        <f t="shared" si="332"/>
        <v>1</v>
      </c>
      <c r="AK192" s="160">
        <f t="shared" si="333"/>
        <v>0</v>
      </c>
      <c r="AL192" s="167">
        <f t="shared" si="334"/>
        <v>0</v>
      </c>
      <c r="AM192" s="168">
        <f t="shared" si="335"/>
        <v>1</v>
      </c>
      <c r="AN192" s="160">
        <f t="shared" si="336"/>
        <v>0</v>
      </c>
      <c r="AO192" s="167">
        <f t="shared" si="337"/>
        <v>0</v>
      </c>
      <c r="AP192" s="168">
        <f t="shared" si="338"/>
        <v>1</v>
      </c>
      <c r="AQ192" s="160">
        <f t="shared" si="339"/>
        <v>0</v>
      </c>
      <c r="AR192" s="167">
        <f t="shared" si="340"/>
        <v>0</v>
      </c>
      <c r="AS192" s="168">
        <f t="shared" si="341"/>
        <v>1</v>
      </c>
      <c r="AT192" s="160">
        <f t="shared" si="342"/>
        <v>0</v>
      </c>
      <c r="AU192" s="167">
        <f t="shared" si="343"/>
        <v>0</v>
      </c>
      <c r="AV192" s="168">
        <f t="shared" si="344"/>
        <v>1</v>
      </c>
      <c r="AW192" s="160">
        <f t="shared" si="345"/>
        <v>0</v>
      </c>
      <c r="AX192" s="167">
        <f t="shared" si="346"/>
        <v>0</v>
      </c>
      <c r="AY192" s="168">
        <f t="shared" si="347"/>
        <v>1</v>
      </c>
      <c r="AZ192" s="160">
        <f t="shared" si="348"/>
        <v>0</v>
      </c>
      <c r="BA192" s="167">
        <f t="shared" si="349"/>
        <v>0</v>
      </c>
      <c r="BB192" s="168">
        <f t="shared" si="350"/>
        <v>1</v>
      </c>
      <c r="BC192" s="160">
        <f t="shared" si="351"/>
        <v>0</v>
      </c>
    </row>
    <row r="193" spans="3:55" ht="17.45" customHeight="1" thickBot="1" x14ac:dyDescent="0.25">
      <c r="C193" s="36"/>
      <c r="D193" s="36"/>
      <c r="E193" s="37"/>
      <c r="F193" s="37"/>
      <c r="G193" s="37"/>
      <c r="H193" s="43" t="s">
        <v>112</v>
      </c>
      <c r="I193" s="44">
        <f>SUM(I153:I192)</f>
        <v>0</v>
      </c>
      <c r="J193" s="45"/>
      <c r="K193" s="44">
        <f>SUM(K153:K192)</f>
        <v>0</v>
      </c>
      <c r="L193" s="44">
        <f>SUM(L153:L192)</f>
        <v>0</v>
      </c>
      <c r="M193" s="44">
        <f>SUM(M153:M192)</f>
        <v>0</v>
      </c>
      <c r="N193" s="44">
        <f>SUM(N153:N192)</f>
        <v>0</v>
      </c>
      <c r="O193" s="46"/>
      <c r="P193" s="47"/>
      <c r="Q193" s="44"/>
      <c r="R193" s="44">
        <f>SUM(R153:R192)</f>
        <v>0</v>
      </c>
      <c r="T193" s="44"/>
      <c r="U193" s="44"/>
      <c r="V193" s="44">
        <f>SUM(V153:V192)</f>
        <v>0</v>
      </c>
      <c r="W193" s="44"/>
      <c r="X193" s="44"/>
      <c r="Y193" s="44">
        <f>SUM(Y153:Y192)</f>
        <v>0</v>
      </c>
      <c r="Z193" s="44"/>
      <c r="AA193" s="44"/>
      <c r="AB193" s="44">
        <f>SUM(AB153:AB192)</f>
        <v>0</v>
      </c>
      <c r="AC193" s="44"/>
      <c r="AD193" s="44"/>
      <c r="AE193" s="44">
        <f>SUM(AE153:AE192)</f>
        <v>0</v>
      </c>
      <c r="AF193" s="44"/>
      <c r="AG193" s="44"/>
      <c r="AH193" s="44">
        <f>SUM(AH153:AH192)</f>
        <v>0</v>
      </c>
      <c r="AI193" s="44"/>
      <c r="AJ193" s="44"/>
      <c r="AK193" s="44">
        <f>SUM(AK153:AK192)</f>
        <v>0</v>
      </c>
      <c r="AL193" s="44"/>
      <c r="AM193" s="44"/>
      <c r="AN193" s="44">
        <f>SUM(AN153:AN192)</f>
        <v>0</v>
      </c>
      <c r="AO193" s="44"/>
      <c r="AP193" s="44"/>
      <c r="AQ193" s="44">
        <f>SUM(AQ153:AQ192)</f>
        <v>0</v>
      </c>
      <c r="AR193" s="44"/>
      <c r="AS193" s="44"/>
      <c r="AT193" s="44">
        <f>SUM(AT153:AT192)</f>
        <v>0</v>
      </c>
      <c r="AU193" s="44"/>
      <c r="AV193" s="44"/>
      <c r="AW193" s="44">
        <f>SUM(AW153:AW192)</f>
        <v>0</v>
      </c>
      <c r="AX193" s="44"/>
      <c r="AY193" s="44"/>
      <c r="AZ193" s="44">
        <f>SUM(AZ153:AZ192)</f>
        <v>0</v>
      </c>
      <c r="BA193" s="44"/>
      <c r="BB193" s="44"/>
      <c r="BC193" s="44">
        <f>SUM(BC153:BC192)</f>
        <v>0</v>
      </c>
    </row>
    <row r="194" spans="3:55" ht="17.45" customHeight="1" thickTop="1" x14ac:dyDescent="0.2">
      <c r="C194" s="39" t="s">
        <v>143</v>
      </c>
      <c r="D194" s="36"/>
      <c r="E194" s="37"/>
      <c r="F194" s="37"/>
      <c r="G194" s="37"/>
      <c r="H194" s="38"/>
      <c r="I194" s="38"/>
      <c r="J194" s="38"/>
      <c r="K194" s="38"/>
      <c r="L194" s="38"/>
      <c r="M194" s="38"/>
      <c r="N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</row>
    <row r="195" spans="3:55" ht="17.45" customHeight="1" x14ac:dyDescent="0.2">
      <c r="C195" s="192"/>
      <c r="D195" s="192"/>
      <c r="E195" s="192"/>
      <c r="F195" s="158">
        <f>DATOS!$E$10</f>
        <v>2020</v>
      </c>
      <c r="G195" s="194">
        <v>0.05</v>
      </c>
      <c r="H195" s="192"/>
      <c r="I195" s="178"/>
      <c r="J195" s="166">
        <f>IF(E195=0,0,IF(E195=F195,0,IF((((F195)-E195)*12)-D195&gt;1/G195*12,1/G195*12,(((F195)-E195)*12)-D195)))</f>
        <v>0</v>
      </c>
      <c r="K195" s="160">
        <f>I195*G195/12*J195</f>
        <v>0</v>
      </c>
      <c r="L195" s="160">
        <f>I195-K195</f>
        <v>0</v>
      </c>
      <c r="M195" s="160">
        <f>I195*G195/12</f>
        <v>0</v>
      </c>
      <c r="N195" s="160">
        <f>IF(F195=E195,(12-D195)*M195,IF(K195+(M195*12)&gt;I195,I195-K195,M195*12))</f>
        <v>0</v>
      </c>
      <c r="O195" s="195"/>
      <c r="P195" s="167">
        <f>IF(E195=0,0,IF(E195=F195,LOOKUP(D195,$V$1:$BC$1,$V$2:$BC$2),$AK$19))</f>
        <v>0</v>
      </c>
      <c r="Q195" s="168">
        <f>IF(O195=0,1,ROUND(P195/O195,4))</f>
        <v>1</v>
      </c>
      <c r="R195" s="160">
        <f>N195*Q195</f>
        <v>0</v>
      </c>
      <c r="T195" s="40">
        <f>IF($E195=0,0,IF($E195=$F195,LOOKUP($D195,$T$4:$T$15,V$4:V$15),V$3))</f>
        <v>0</v>
      </c>
      <c r="U195" s="42">
        <f>IF($O195=0,1,T195/$O195)</f>
        <v>1</v>
      </c>
      <c r="V195" s="160">
        <f>(IF(F195=E195,IF(D195&gt;=1,0,M195*(1-D195)*U195),IF(J195+1&lt;=(1/G195*12),(M195*1*U195),0)))</f>
        <v>0</v>
      </c>
      <c r="W195" s="167">
        <f>IF($E195=0,0,IF($E195=$F195,LOOKUP($D195,$T$4:$T$15,Y$4:Y$15),Y$3))</f>
        <v>0</v>
      </c>
      <c r="X195" s="168">
        <f>IF($O195=0,1,W195/$O195)</f>
        <v>1</v>
      </c>
      <c r="Y195" s="160">
        <f>((IF(F195=E195,IF(D195&gt;=2,0,(M195*(2-D195)*X195)-(V195)),IF(J195+2&lt;=(1/G195*12),(M195*2*X195)-(V195),0))))</f>
        <v>0</v>
      </c>
      <c r="Z195" s="167">
        <f>IF($E195=0,0,IF($E195=$F195,LOOKUP($D195,$T$4:$T$15,AB$4:AB$15),AB$3))</f>
        <v>0</v>
      </c>
      <c r="AA195" s="168">
        <f>IF($O195=0,1,Z195/$O195)</f>
        <v>1</v>
      </c>
      <c r="AB195" s="160">
        <f>((IF(F195=E195,IF(D195&gt;=3,0,(M195*(3-D195)*AA195)-(V195+Y195)),IF(J195+3&lt;=(1/G195*12),(M195*3*AA195)-(V195+Y195),0))))</f>
        <v>0</v>
      </c>
      <c r="AC195" s="167">
        <f>IF($E195=0,0,IF($E195=$F195,LOOKUP($D195,$T$4:$T$15,AE$4:AE$15),AE$3))</f>
        <v>0</v>
      </c>
      <c r="AD195" s="168">
        <f>IF($O195=0,1,AC195/$O195)</f>
        <v>1</v>
      </c>
      <c r="AE195" s="160">
        <f>((IF(F195=E195,IF(D195&gt;=4,0,(M195*(4-D195)*AD195)-(V195+Y195+AB195)),IF(J195+4&lt;=(1/G195*12),(M195*4*AD195)-(V195+Y195+AB195),0))))</f>
        <v>0</v>
      </c>
      <c r="AF195" s="167">
        <f>IF($E195=0,0,IF($E195=$F195,LOOKUP($D195,$T$4:$T$15,AH$4:AH$15),AH$3))</f>
        <v>0</v>
      </c>
      <c r="AG195" s="168">
        <f>IF($O195=0,1,AF195/$O195)</f>
        <v>1</v>
      </c>
      <c r="AH195" s="160">
        <f>((IF(F195=E195,IF(D195&gt;=5,0,(M195*(5-D195)*AG195)-(V195+Y195+AB195+AE195)),IF(J195+5&lt;=(1/G195*12),(M195*5*AG195)-(V195+Y195+AB195+AE195),0))))</f>
        <v>0</v>
      </c>
      <c r="AI195" s="167">
        <f>IF($E195=0,0,IF($E195=$F195,LOOKUP($D195,$T$4:$T$15,AK$4:AK$15),AK$3))</f>
        <v>0</v>
      </c>
      <c r="AJ195" s="168">
        <f>IF($O195=0,1,AI195/$O195)</f>
        <v>1</v>
      </c>
      <c r="AK195" s="160">
        <f>((IF(F195=E195,IF(D195&gt;=6,0,(M195*(6-D195)*AJ195)-(V195+Y195+AB195+AE195+AH195)),IF(J195+6&lt;=(1/G195*12),(M195*6*AJ195)-(V195+Y195+AB195+AE195+AH195),0))))</f>
        <v>0</v>
      </c>
      <c r="AL195" s="167">
        <f>IF($E195=0,0,IF($E195=$F195,LOOKUP($D195,$T$4:$T$15,AN$4:AN$15),AN$3))</f>
        <v>0</v>
      </c>
      <c r="AM195" s="168">
        <f>IF($O195=0,1,AL195/$O195)</f>
        <v>1</v>
      </c>
      <c r="AN195" s="160">
        <f>((IF(F195=E195,IF(D195&gt;=7,0,(M195*(7-D195)*AM195)-(V195+Y195+AB195+AE195+AH195+AK195)),IF(J195+7&lt;=(1/G195*12),(M195*7*AM195)-(V195+Y195+AB195+AE195+AH195+AK195),0))))</f>
        <v>0</v>
      </c>
      <c r="AO195" s="167">
        <f>IF($E195=0,0,IF($E195=$F195,LOOKUP($D195,$T$4:$T$15,AQ$4:AQ$15),AQ$3))</f>
        <v>0</v>
      </c>
      <c r="AP195" s="168">
        <f>IF($O195=0,1,AO195/$O195)</f>
        <v>1</v>
      </c>
      <c r="AQ195" s="160">
        <f>((IF(F195=E195,IF(D195&gt;=8,0,(M195*(8-D195)*AP195)-(V195+Y195+AB195+AE195+AH195+AK195+AN195)),IF(J195+8&lt;=(1/G195*12),(M195*8*AP195)-(V195+Y195+AB195+AE195+AH195+AK195+AN195),0))))</f>
        <v>0</v>
      </c>
      <c r="AR195" s="167">
        <f>IF($E195=0,0,IF($E195=$F195,LOOKUP($D195,$T$4:$T$15,AT$4:AT$15),AT$3))</f>
        <v>0</v>
      </c>
      <c r="AS195" s="168">
        <f>IF($O195=0,1,AR195/$O195)</f>
        <v>1</v>
      </c>
      <c r="AT195" s="160">
        <f>((IF(F195=E195,IF(D195&gt;=9,0,(M195*(9-D195)*AS195)-(V195+Y195+AB195+AE195+AH195+AK195+AN195+AQ195)),IF(J195+9&lt;=(1/G195*12),(M195*9*AS195)-(V195+Y195+AB195+AE195+AH195+AK195+AN195+AQ195),0))))</f>
        <v>0</v>
      </c>
      <c r="AU195" s="167">
        <f>IF($E195=0,0,IF($E195=$F195,LOOKUP($D195,$T$4:$T$15,AW$4:AW$15),AW$3))</f>
        <v>0</v>
      </c>
      <c r="AV195" s="168">
        <f>IF($O195=0,1,AU195/$O195)</f>
        <v>1</v>
      </c>
      <c r="AW195" s="160">
        <f>((IF(F195=E195,IF(D195&gt;=10,0,(M195*(10-D195)*AV195)-(V195+Y195+AB195+AE195+AH195+AK195+AN195+AQ195+AT195)),IF(J195+10&lt;=(1/G195*12),(M195*10*AV195)-(V195+Y195+AB195+AE195+AH195+AK195+AN195+AQ195+AT195),0))))</f>
        <v>0</v>
      </c>
      <c r="AX195" s="167">
        <f>IF($E195=0,0,IF($E195=$F195,LOOKUP($D195,$T$4:$T$15,AZ$4:AZ$15),AZ$3))</f>
        <v>0</v>
      </c>
      <c r="AY195" s="168">
        <f>IF($O195=0,1,AX195/$O195)</f>
        <v>1</v>
      </c>
      <c r="AZ195" s="160">
        <f t="shared" ref="AZ195:AZ213" si="352">((IF(F195=E195,IF(D195&gt;=11,0,(M195*(11-D195)*AY195)-(V195+Y195+AB195+AE195+AH195+AK195+AN195+AQ195+AT195+AW195)),IF(J195+11&lt;=(1/G195*12),(M195*11*AY195)-(V195+Y195+AB195+AE195+AH195+AK195+AN195+AQ195+AT195+AW195),0))))</f>
        <v>0</v>
      </c>
      <c r="BA195" s="167">
        <f>IF($E195=0,0,IF($E195=$F195,LOOKUP($D195,$T$4:$T$15,BC$4:BC$15),BC$3))</f>
        <v>0</v>
      </c>
      <c r="BB195" s="168">
        <f>IF($O195=0,1,BA195/$O195)</f>
        <v>1</v>
      </c>
      <c r="BC195" s="160">
        <f>((IF(F195=E195,IF(D195&gt;=12,0,(M195*(12-D195)*BB195)-(V195+Y195+AB195+AE195+AH195+AK195+AN195+AQ195+AT195+AW195+AZ195)),IF(J195+12&lt;=(1/G195*12),(M195*12*BB195)-(V195+Y195+AB195+AE195+AH195+AK195+AN195+AQ195+AT195+AW195+AZ195),0))))</f>
        <v>0</v>
      </c>
    </row>
    <row r="196" spans="3:55" ht="17.45" customHeight="1" x14ac:dyDescent="0.2">
      <c r="C196" s="192"/>
      <c r="D196" s="192"/>
      <c r="E196" s="192"/>
      <c r="F196" s="158">
        <f>DATOS!$E$10</f>
        <v>2020</v>
      </c>
      <c r="G196" s="194">
        <v>0.05</v>
      </c>
      <c r="H196" s="192"/>
      <c r="I196" s="178"/>
      <c r="J196" s="166">
        <f>IF(E196=0,0,IF(E196=F196,0,IF((((F196)-E196)*12)-D196&gt;1/G196*12,1/G196*12,(((F196)-E196)*12)-D196)))</f>
        <v>0</v>
      </c>
      <c r="K196" s="160">
        <f>I196*G196/12*J196</f>
        <v>0</v>
      </c>
      <c r="L196" s="160">
        <f>I196-K196</f>
        <v>0</v>
      </c>
      <c r="M196" s="160">
        <f>I196*G196/12</f>
        <v>0</v>
      </c>
      <c r="N196" s="160">
        <f>IF(F196=E196,(12-D196)*M196,IF(K196+(M196*12)&gt;I196,I196-K196,M196*12))</f>
        <v>0</v>
      </c>
      <c r="O196" s="195"/>
      <c r="P196" s="167">
        <f>IF(E196=0,0,IF(E196=F196,LOOKUP(D196,$V$1:$BC$1,$V$2:$BC$2),$AK$19))</f>
        <v>0</v>
      </c>
      <c r="Q196" s="168">
        <f>IF(O196=0,1,ROUND(P196/O196,4))</f>
        <v>1</v>
      </c>
      <c r="R196" s="160">
        <f>N196*Q196</f>
        <v>0</v>
      </c>
      <c r="T196" s="40">
        <f>IF($E196=0,0,IF($E196=$F196,LOOKUP($D196,$T$4:$T$15,V$4:V$15),V$3))</f>
        <v>0</v>
      </c>
      <c r="U196" s="42">
        <f>IF($O196=0,1,T196/$O196)</f>
        <v>1</v>
      </c>
      <c r="V196" s="160">
        <f>(IF(F196=E196,IF(D196&gt;=1,0,M196*(1-D196)*U196),IF(J196+1&lt;=(1/G196*12),(M196*1*U196),0)))</f>
        <v>0</v>
      </c>
      <c r="W196" s="167">
        <f>IF($E196=0,0,IF($E196=$F196,LOOKUP($D196,$T$4:$T$15,Y$4:Y$15),Y$3))</f>
        <v>0</v>
      </c>
      <c r="X196" s="168">
        <f>IF($O196=0,1,W196/$O196)</f>
        <v>1</v>
      </c>
      <c r="Y196" s="160">
        <f>((IF(F196=E196,IF(D196&gt;=2,0,(M196*(2-D196)*X196)-(V196)),IF(J196+2&lt;=(1/G196*12),(M196*2*X196)-(V196),0))))</f>
        <v>0</v>
      </c>
      <c r="Z196" s="167">
        <f>IF($E196=0,0,IF($E196=$F196,LOOKUP($D196,$T$4:$T$15,AB$4:AB$15),AB$3))</f>
        <v>0</v>
      </c>
      <c r="AA196" s="168">
        <f>IF($O196=0,1,Z196/$O196)</f>
        <v>1</v>
      </c>
      <c r="AB196" s="160">
        <f>((IF(F196=E196,IF(D196&gt;=3,0,(M196*(3-D196)*AA196)-(V196+Y196)),IF(J196+3&lt;=(1/G196*12),(M196*3*AA196)-(V196+Y196),0))))</f>
        <v>0</v>
      </c>
      <c r="AC196" s="167">
        <f>IF($E196=0,0,IF($E196=$F196,LOOKUP($D196,$T$4:$T$15,AE$4:AE$15),AE$3))</f>
        <v>0</v>
      </c>
      <c r="AD196" s="168">
        <f>IF($O196=0,1,AC196/$O196)</f>
        <v>1</v>
      </c>
      <c r="AE196" s="160">
        <f>((IF(F196=E196,IF(D196&gt;=4,0,(M196*(4-D196)*AD196)-(V196+Y196+AB196)),IF(J196+4&lt;=(1/G196*12),(M196*4*AD196)-(V196+Y196+AB196),0))))</f>
        <v>0</v>
      </c>
      <c r="AF196" s="167">
        <f>IF($E196=0,0,IF($E196=$F196,LOOKUP($D196,$T$4:$T$15,AH$4:AH$15),AH$3))</f>
        <v>0</v>
      </c>
      <c r="AG196" s="168">
        <f>IF($O196=0,1,AF196/$O196)</f>
        <v>1</v>
      </c>
      <c r="AH196" s="160">
        <f>((IF(F196=E196,IF(D196&gt;=5,0,(M196*(5-D196)*AG196)-(V196+Y196+AB196+AE196)),IF(J196+5&lt;=(1/G196*12),(M196*5*AG196)-(V196+Y196+AB196+AE196),0))))</f>
        <v>0</v>
      </c>
      <c r="AI196" s="167">
        <f>IF($E196=0,0,IF($E196=$F196,LOOKUP($D196,$T$4:$T$15,AK$4:AK$15),AK$3))</f>
        <v>0</v>
      </c>
      <c r="AJ196" s="168">
        <f>IF($O196=0,1,AI196/$O196)</f>
        <v>1</v>
      </c>
      <c r="AK196" s="160">
        <f>((IF(F196=E196,IF(D196&gt;=6,0,(M196*(6-D196)*AJ196)-(V196+Y196+AB196+AE196+AH196)),IF(J196+6&lt;=(1/G196*12),(M196*6*AJ196)-(V196+Y196+AB196+AE196+AH196),0))))</f>
        <v>0</v>
      </c>
      <c r="AL196" s="167">
        <f>IF($E196=0,0,IF($E196=$F196,LOOKUP($D196,$T$4:$T$15,AN$4:AN$15),AN$3))</f>
        <v>0</v>
      </c>
      <c r="AM196" s="168">
        <f>IF($O196=0,1,AL196/$O196)</f>
        <v>1</v>
      </c>
      <c r="AN196" s="160">
        <f>((IF(F196=E196,IF(D196&gt;=7,0,(M196*(7-D196)*AM196)-(V196+Y196+AB196+AE196+AH196+AK196)),IF(J196+7&lt;=(1/G196*12),(M196*7*AM196)-(V196+Y196+AB196+AE196+AH196+AK196),0))))</f>
        <v>0</v>
      </c>
      <c r="AO196" s="167">
        <f>IF($E196=0,0,IF($E196=$F196,LOOKUP($D196,$T$4:$T$15,AQ$4:AQ$15),AQ$3))</f>
        <v>0</v>
      </c>
      <c r="AP196" s="168">
        <f>IF($O196=0,1,AO196/$O196)</f>
        <v>1</v>
      </c>
      <c r="AQ196" s="160">
        <f>((IF(F196=E196,IF(D196&gt;=8,0,(M196*(8-D196)*AP196)-(V196+Y196+AB196+AE196+AH196+AK196+AN196)),IF(J196+8&lt;=(1/G196*12),(M196*8*AP196)-(V196+Y196+AB196+AE196+AH196+AK196+AN196),0))))</f>
        <v>0</v>
      </c>
      <c r="AR196" s="167">
        <f>IF($E196=0,0,IF($E196=$F196,LOOKUP($D196,$T$4:$T$15,AT$4:AT$15),AT$3))</f>
        <v>0</v>
      </c>
      <c r="AS196" s="168">
        <f>IF($O196=0,1,AR196/$O196)</f>
        <v>1</v>
      </c>
      <c r="AT196" s="160">
        <f>((IF(F196=E196,IF(D196&gt;=9,0,(M196*(9-D196)*AS196)-(V196+Y196+AB196+AE196+AH196+AK196+AN196+AQ196)),IF(J196+9&lt;=(1/G196*12),(M196*9*AS196)-(V196+Y196+AB196+AE196+AH196+AK196+AN196+AQ196),0))))</f>
        <v>0</v>
      </c>
      <c r="AU196" s="167">
        <f>IF($E196=0,0,IF($E196=$F196,LOOKUP($D196,$T$4:$T$15,AW$4:AW$15),AW$3))</f>
        <v>0</v>
      </c>
      <c r="AV196" s="168">
        <f>IF($O196=0,1,AU196/$O196)</f>
        <v>1</v>
      </c>
      <c r="AW196" s="160">
        <f>((IF(F196=E196,IF(D196&gt;=10,0,(M196*(10-D196)*AV196)-(V196+Y196+AB196+AE196+AH196+AK196+AN196+AQ196+AT196)),IF(J196+10&lt;=(1/G196*12),(M196*10*AV196)-(V196+Y196+AB196+AE196+AH196+AK196+AN196+AQ196+AT196),0))))</f>
        <v>0</v>
      </c>
      <c r="AX196" s="167">
        <f>IF($E196=0,0,IF($E196=$F196,LOOKUP($D196,$T$4:$T$15,AZ$4:AZ$15),AZ$3))</f>
        <v>0</v>
      </c>
      <c r="AY196" s="168">
        <f>IF($O196=0,1,AX196/$O196)</f>
        <v>1</v>
      </c>
      <c r="AZ196" s="160">
        <f t="shared" si="352"/>
        <v>0</v>
      </c>
      <c r="BA196" s="167">
        <f>IF($E196=0,0,IF($E196=$F196,LOOKUP($D196,$T$4:$T$15,BC$4:BC$15),BC$3))</f>
        <v>0</v>
      </c>
      <c r="BB196" s="168">
        <f>IF($O196=0,1,BA196/$O196)</f>
        <v>1</v>
      </c>
      <c r="BC196" s="160">
        <f>((IF(F196=E196,IF(D196&gt;=12,0,(M196*(12-D196)*BB196)-(V196+Y196+AB196+AE196+AH196+AK196+AN196+AQ196+AT196+AW196+AZ196)),IF(J196+12&lt;=(1/G196*12),(M196*12*BB196)-(V196+Y196+AB196+AE196+AH196+AK196+AN196+AQ196+AT196+AW196+AZ196),0))))</f>
        <v>0</v>
      </c>
    </row>
    <row r="197" spans="3:55" ht="17.45" customHeight="1" x14ac:dyDescent="0.2">
      <c r="C197" s="192"/>
      <c r="D197" s="192"/>
      <c r="E197" s="192"/>
      <c r="F197" s="158">
        <f>DATOS!$E$10</f>
        <v>2020</v>
      </c>
      <c r="G197" s="194">
        <v>0.05</v>
      </c>
      <c r="H197" s="192"/>
      <c r="I197" s="178"/>
      <c r="J197" s="166">
        <f>IF(E197=0,0,IF(E197=F197,0,IF((((F197)-E197)*12)-D197&gt;1/G197*12,1/G197*12,(((F197)-E197)*12)-D197)))</f>
        <v>0</v>
      </c>
      <c r="K197" s="160">
        <f>I197*G197/12*J197</f>
        <v>0</v>
      </c>
      <c r="L197" s="160">
        <f>I197-K197</f>
        <v>0</v>
      </c>
      <c r="M197" s="160">
        <f>I197*G197/12</f>
        <v>0</v>
      </c>
      <c r="N197" s="160">
        <f>IF(F197=E197,(12-D197)*M197,IF(K197+(M197*12)&gt;I197,I197-K197,M197*12))</f>
        <v>0</v>
      </c>
      <c r="O197" s="195"/>
      <c r="P197" s="167">
        <f>IF(E197=0,0,IF(E197=F197,LOOKUP(D197,$V$1:$BC$1,$V$2:$BC$2),$AK$19))</f>
        <v>0</v>
      </c>
      <c r="Q197" s="168">
        <f>IF(O197=0,1,ROUND(P197/O197,4))</f>
        <v>1</v>
      </c>
      <c r="R197" s="160">
        <f>N197*Q197</f>
        <v>0</v>
      </c>
      <c r="T197" s="40">
        <f>IF($E197=0,0,IF($E197=$F197,LOOKUP($D197,$T$4:$T$15,V$4:V$15),V$3))</f>
        <v>0</v>
      </c>
      <c r="U197" s="42">
        <f>IF($O197=0,1,T197/$O197)</f>
        <v>1</v>
      </c>
      <c r="V197" s="160">
        <f>(IF(F197=E197,IF(D197&gt;=1,0,M197*(1-D197)*U197),IF(J197+1&lt;=(1/G197*12),(M197*1*U197),0)))</f>
        <v>0</v>
      </c>
      <c r="W197" s="167">
        <f>IF($E197=0,0,IF($E197=$F197,LOOKUP($D197,$T$4:$T$15,Y$4:Y$15),Y$3))</f>
        <v>0</v>
      </c>
      <c r="X197" s="168">
        <f>IF($O197=0,1,W197/$O197)</f>
        <v>1</v>
      </c>
      <c r="Y197" s="160">
        <f>((IF(F197=E197,IF(D197&gt;=2,0,(M197*(2-D197)*X197)-(V197)),IF(J197+2&lt;=(1/G197*12),(M197*2*X197)-(V197),0))))</f>
        <v>0</v>
      </c>
      <c r="Z197" s="167">
        <f>IF($E197=0,0,IF($E197=$F197,LOOKUP($D197,$T$4:$T$15,AB$4:AB$15),AB$3))</f>
        <v>0</v>
      </c>
      <c r="AA197" s="168">
        <f>IF($O197=0,1,Z197/$O197)</f>
        <v>1</v>
      </c>
      <c r="AB197" s="160">
        <f>((IF(F197=E197,IF(D197&gt;=3,0,(M197*(3-D197)*AA197)-(V197+Y197)),IF(J197+3&lt;=(1/G197*12),(M197*3*AA197)-(V197+Y197),0))))</f>
        <v>0</v>
      </c>
      <c r="AC197" s="167">
        <f>IF($E197=0,0,IF($E197=$F197,LOOKUP($D197,$T$4:$T$15,AE$4:AE$15),AE$3))</f>
        <v>0</v>
      </c>
      <c r="AD197" s="168">
        <f>IF($O197=0,1,AC197/$O197)</f>
        <v>1</v>
      </c>
      <c r="AE197" s="160">
        <f>((IF(F197=E197,IF(D197&gt;=4,0,(M197*(4-D197)*AD197)-(V197+Y197+AB197)),IF(J197+4&lt;=(1/G197*12),(M197*4*AD197)-(V197+Y197+AB197),0))))</f>
        <v>0</v>
      </c>
      <c r="AF197" s="167">
        <f>IF($E197=0,0,IF($E197=$F197,LOOKUP($D197,$T$4:$T$15,AH$4:AH$15),AH$3))</f>
        <v>0</v>
      </c>
      <c r="AG197" s="168">
        <f>IF($O197=0,1,AF197/$O197)</f>
        <v>1</v>
      </c>
      <c r="AH197" s="160">
        <f>((IF(F197=E197,IF(D197&gt;=5,0,(M197*(5-D197)*AG197)-(V197+Y197+AB197+AE197)),IF(J197+5&lt;=(1/G197*12),(M197*5*AG197)-(V197+Y197+AB197+AE197),0))))</f>
        <v>0</v>
      </c>
      <c r="AI197" s="167">
        <f>IF($E197=0,0,IF($E197=$F197,LOOKUP($D197,$T$4:$T$15,AK$4:AK$15),AK$3))</f>
        <v>0</v>
      </c>
      <c r="AJ197" s="168">
        <f>IF($O197=0,1,AI197/$O197)</f>
        <v>1</v>
      </c>
      <c r="AK197" s="160">
        <f>((IF(F197=E197,IF(D197&gt;=6,0,(M197*(6-D197)*AJ197)-(V197+Y197+AB197+AE197+AH197)),IF(J197+6&lt;=(1/G197*12),(M197*6*AJ197)-(V197+Y197+AB197+AE197+AH197),0))))</f>
        <v>0</v>
      </c>
      <c r="AL197" s="167">
        <f>IF($E197=0,0,IF($E197=$F197,LOOKUP($D197,$T$4:$T$15,AN$4:AN$15),AN$3))</f>
        <v>0</v>
      </c>
      <c r="AM197" s="168">
        <f>IF($O197=0,1,AL197/$O197)</f>
        <v>1</v>
      </c>
      <c r="AN197" s="160">
        <f>((IF(F197=E197,IF(D197&gt;=7,0,(M197*(7-D197)*AM197)-(V197+Y197+AB197+AE197+AH197+AK197)),IF(J197+7&lt;=(1/G197*12),(M197*7*AM197)-(V197+Y197+AB197+AE197+AH197+AK197),0))))</f>
        <v>0</v>
      </c>
      <c r="AO197" s="167">
        <f>IF($E197=0,0,IF($E197=$F197,LOOKUP($D197,$T$4:$T$15,AQ$4:AQ$15),AQ$3))</f>
        <v>0</v>
      </c>
      <c r="AP197" s="168">
        <f>IF($O197=0,1,AO197/$O197)</f>
        <v>1</v>
      </c>
      <c r="AQ197" s="160">
        <f>((IF(F197=E197,IF(D197&gt;=8,0,(M197*(8-D197)*AP197)-(V197+Y197+AB197+AE197+AH197+AK197+AN197)),IF(J197+8&lt;=(1/G197*12),(M197*8*AP197)-(V197+Y197+AB197+AE197+AH197+AK197+AN197),0))))</f>
        <v>0</v>
      </c>
      <c r="AR197" s="167">
        <f>IF($E197=0,0,IF($E197=$F197,LOOKUP($D197,$T$4:$T$15,AT$4:AT$15),AT$3))</f>
        <v>0</v>
      </c>
      <c r="AS197" s="168">
        <f>IF($O197=0,1,AR197/$O197)</f>
        <v>1</v>
      </c>
      <c r="AT197" s="160">
        <f>((IF(F197=E197,IF(D197&gt;=9,0,(M197*(9-D197)*AS197)-(V197+Y197+AB197+AE197+AH197+AK197+AN197+AQ197)),IF(J197+9&lt;=(1/G197*12),(M197*9*AS197)-(V197+Y197+AB197+AE197+AH197+AK197+AN197+AQ197),0))))</f>
        <v>0</v>
      </c>
      <c r="AU197" s="167">
        <f>IF($E197=0,0,IF($E197=$F197,LOOKUP($D197,$T$4:$T$15,AW$4:AW$15),AW$3))</f>
        <v>0</v>
      </c>
      <c r="AV197" s="168">
        <f>IF($O197=0,1,AU197/$O197)</f>
        <v>1</v>
      </c>
      <c r="AW197" s="160">
        <f>((IF(F197=E197,IF(D197&gt;=10,0,(M197*(10-D197)*AV197)-(V197+Y197+AB197+AE197+AH197+AK197+AN197+AQ197+AT197)),IF(J197+10&lt;=(1/G197*12),(M197*10*AV197)-(V197+Y197+AB197+AE197+AH197+AK197+AN197+AQ197+AT197),0))))</f>
        <v>0</v>
      </c>
      <c r="AX197" s="167">
        <f>IF($E197=0,0,IF($E197=$F197,LOOKUP($D197,$T$4:$T$15,AZ$4:AZ$15),AZ$3))</f>
        <v>0</v>
      </c>
      <c r="AY197" s="168">
        <f>IF($O197=0,1,AX197/$O197)</f>
        <v>1</v>
      </c>
      <c r="AZ197" s="160">
        <f t="shared" si="352"/>
        <v>0</v>
      </c>
      <c r="BA197" s="167">
        <f>IF($E197=0,0,IF($E197=$F197,LOOKUP($D197,$T$4:$T$15,BC$4:BC$15),BC$3))</f>
        <v>0</v>
      </c>
      <c r="BB197" s="168">
        <f>IF($O197=0,1,BA197/$O197)</f>
        <v>1</v>
      </c>
      <c r="BC197" s="160">
        <f>((IF(F197=E197,IF(D197&gt;=12,0,(M197*(12-D197)*BB197)-(V197+Y197+AB197+AE197+AH197+AK197+AN197+AQ197+AT197+AW197+AZ197)),IF(J197+12&lt;=(1/G197*12),(M197*12*BB197)-(V197+Y197+AB197+AE197+AH197+AK197+AN197+AQ197+AT197+AW197+AZ197),0))))</f>
        <v>0</v>
      </c>
    </row>
    <row r="198" spans="3:55" ht="17.45" customHeight="1" x14ac:dyDescent="0.2">
      <c r="C198" s="192"/>
      <c r="D198" s="192"/>
      <c r="E198" s="192"/>
      <c r="F198" s="158">
        <f>DATOS!$E$10</f>
        <v>2020</v>
      </c>
      <c r="G198" s="194">
        <v>0.05</v>
      </c>
      <c r="H198" s="192"/>
      <c r="I198" s="178"/>
      <c r="J198" s="166">
        <f>IF(E198=0,0,IF(E198=F198,0,IF((((F198)-E198)*12)-D198&gt;1/G198*12,1/G198*12,(((F198)-E198)*12)-D198)))</f>
        <v>0</v>
      </c>
      <c r="K198" s="160">
        <f>I198*G198/12*J198</f>
        <v>0</v>
      </c>
      <c r="L198" s="160">
        <f>I198-K198</f>
        <v>0</v>
      </c>
      <c r="M198" s="160">
        <f>I198*G198/12</f>
        <v>0</v>
      </c>
      <c r="N198" s="160">
        <f>IF(F198=E198,(12-D198)*M198,IF(K198+(M198*12)&gt;I198,I198-K198,M198*12))</f>
        <v>0</v>
      </c>
      <c r="O198" s="195"/>
      <c r="P198" s="167">
        <f>IF(E198=0,0,IF(E198=F198,LOOKUP(D198,$V$1:$BC$1,$V$2:$BC$2),$AK$19))</f>
        <v>0</v>
      </c>
      <c r="Q198" s="168">
        <f>IF(O198=0,1,ROUND(P198/O198,4))</f>
        <v>1</v>
      </c>
      <c r="R198" s="160">
        <f>N198*Q198</f>
        <v>0</v>
      </c>
      <c r="T198" s="40">
        <f>IF($E198=0,0,IF($E198=$F198,LOOKUP($D198,$T$4:$T$15,V$4:V$15),V$3))</f>
        <v>0</v>
      </c>
      <c r="U198" s="42">
        <f>IF($O198=0,1,T198/$O198)</f>
        <v>1</v>
      </c>
      <c r="V198" s="160">
        <f>(IF(F198=E198,IF(D198&gt;=1,0,M198*(1-D198)*U198),IF(J198+1&lt;=(1/G198*12),(M198*1*U198),0)))</f>
        <v>0</v>
      </c>
      <c r="W198" s="167">
        <f>IF($E198=0,0,IF($E198=$F198,LOOKUP($D198,$T$4:$T$15,Y$4:Y$15),Y$3))</f>
        <v>0</v>
      </c>
      <c r="X198" s="168">
        <f>IF($O198=0,1,W198/$O198)</f>
        <v>1</v>
      </c>
      <c r="Y198" s="160">
        <f>((IF(F198=E198,IF(D198&gt;=2,0,(M198*(2-D198)*X198)-(V198)),IF(J198+2&lt;=(1/G198*12),(M198*2*X198)-(V198),0))))</f>
        <v>0</v>
      </c>
      <c r="Z198" s="167">
        <f>IF($E198=0,0,IF($E198=$F198,LOOKUP($D198,$T$4:$T$15,AB$4:AB$15),AB$3))</f>
        <v>0</v>
      </c>
      <c r="AA198" s="168">
        <f>IF($O198=0,1,Z198/$O198)</f>
        <v>1</v>
      </c>
      <c r="AB198" s="160">
        <f>((IF(F198=E198,IF(D198&gt;=3,0,(M198*(3-D198)*AA198)-(V198+Y198)),IF(J198+3&lt;=(1/G198*12),(M198*3*AA198)-(V198+Y198),0))))</f>
        <v>0</v>
      </c>
      <c r="AC198" s="167">
        <f>IF($E198=0,0,IF($E198=$F198,LOOKUP($D198,$T$4:$T$15,AE$4:AE$15),AE$3))</f>
        <v>0</v>
      </c>
      <c r="AD198" s="168">
        <f>IF($O198=0,1,AC198/$O198)</f>
        <v>1</v>
      </c>
      <c r="AE198" s="160">
        <f>((IF(F198=E198,IF(D198&gt;=4,0,(M198*(4-D198)*AD198)-(V198+Y198+AB198)),IF(J198+4&lt;=(1/G198*12),(M198*4*AD198)-(V198+Y198+AB198),0))))</f>
        <v>0</v>
      </c>
      <c r="AF198" s="167">
        <f>IF($E198=0,0,IF($E198=$F198,LOOKUP($D198,$T$4:$T$15,AH$4:AH$15),AH$3))</f>
        <v>0</v>
      </c>
      <c r="AG198" s="168">
        <f>IF($O198=0,1,AF198/$O198)</f>
        <v>1</v>
      </c>
      <c r="AH198" s="160">
        <f>((IF(F198=E198,IF(D198&gt;=5,0,(M198*(5-D198)*AG198)-(V198+Y198+AB198+AE198)),IF(J198+5&lt;=(1/G198*12),(M198*5*AG198)-(V198+Y198+AB198+AE198),0))))</f>
        <v>0</v>
      </c>
      <c r="AI198" s="167">
        <f>IF($E198=0,0,IF($E198=$F198,LOOKUP($D198,$T$4:$T$15,AK$4:AK$15),AK$3))</f>
        <v>0</v>
      </c>
      <c r="AJ198" s="168">
        <f>IF($O198=0,1,AI198/$O198)</f>
        <v>1</v>
      </c>
      <c r="AK198" s="160">
        <f>((IF(F198=E198,IF(D198&gt;=6,0,(M198*(6-D198)*AJ198)-(V198+Y198+AB198+AE198+AH198)),IF(J198+6&lt;=(1/G198*12),(M198*6*AJ198)-(V198+Y198+AB198+AE198+AH198),0))))</f>
        <v>0</v>
      </c>
      <c r="AL198" s="167">
        <f>IF($E198=0,0,IF($E198=$F198,LOOKUP($D198,$T$4:$T$15,AN$4:AN$15),AN$3))</f>
        <v>0</v>
      </c>
      <c r="AM198" s="168">
        <f>IF($O198=0,1,AL198/$O198)</f>
        <v>1</v>
      </c>
      <c r="AN198" s="160">
        <f>((IF(F198=E198,IF(D198&gt;=7,0,(M198*(7-D198)*AM198)-(V198+Y198+AB198+AE198+AH198+AK198)),IF(J198+7&lt;=(1/G198*12),(M198*7*AM198)-(V198+Y198+AB198+AE198+AH198+AK198),0))))</f>
        <v>0</v>
      </c>
      <c r="AO198" s="167">
        <f>IF($E198=0,0,IF($E198=$F198,LOOKUP($D198,$T$4:$T$15,AQ$4:AQ$15),AQ$3))</f>
        <v>0</v>
      </c>
      <c r="AP198" s="168">
        <f>IF($O198=0,1,AO198/$O198)</f>
        <v>1</v>
      </c>
      <c r="AQ198" s="160">
        <f>((IF(F198=E198,IF(D198&gt;=8,0,(M198*(8-D198)*AP198)-(V198+Y198+AB198+AE198+AH198+AK198+AN198)),IF(J198+8&lt;=(1/G198*12),(M198*8*AP198)-(V198+Y198+AB198+AE198+AH198+AK198+AN198),0))))</f>
        <v>0</v>
      </c>
      <c r="AR198" s="167">
        <f>IF($E198=0,0,IF($E198=$F198,LOOKUP($D198,$T$4:$T$15,AT$4:AT$15),AT$3))</f>
        <v>0</v>
      </c>
      <c r="AS198" s="168">
        <f>IF($O198=0,1,AR198/$O198)</f>
        <v>1</v>
      </c>
      <c r="AT198" s="160">
        <f>((IF(F198=E198,IF(D198&gt;=9,0,(M198*(9-D198)*AS198)-(V198+Y198+AB198+AE198+AH198+AK198+AN198+AQ198)),IF(J198+9&lt;=(1/G198*12),(M198*9*AS198)-(V198+Y198+AB198+AE198+AH198+AK198+AN198+AQ198),0))))</f>
        <v>0</v>
      </c>
      <c r="AU198" s="167">
        <f>IF($E198=0,0,IF($E198=$F198,LOOKUP($D198,$T$4:$T$15,AW$4:AW$15),AW$3))</f>
        <v>0</v>
      </c>
      <c r="AV198" s="168">
        <f>IF($O198=0,1,AU198/$O198)</f>
        <v>1</v>
      </c>
      <c r="AW198" s="160">
        <f>((IF(F198=E198,IF(D198&gt;=10,0,(M198*(10-D198)*AV198)-(V198+Y198+AB198+AE198+AH198+AK198+AN198+AQ198+AT198)),IF(J198+10&lt;=(1/G198*12),(M198*10*AV198)-(V198+Y198+AB198+AE198+AH198+AK198+AN198+AQ198+AT198),0))))</f>
        <v>0</v>
      </c>
      <c r="AX198" s="167">
        <f>IF($E198=0,0,IF($E198=$F198,LOOKUP($D198,$T$4:$T$15,AZ$4:AZ$15),AZ$3))</f>
        <v>0</v>
      </c>
      <c r="AY198" s="168">
        <f>IF($O198=0,1,AX198/$O198)</f>
        <v>1</v>
      </c>
      <c r="AZ198" s="160">
        <f t="shared" si="352"/>
        <v>0</v>
      </c>
      <c r="BA198" s="167">
        <f>IF($E198=0,0,IF($E198=$F198,LOOKUP($D198,$T$4:$T$15,BC$4:BC$15),BC$3))</f>
        <v>0</v>
      </c>
      <c r="BB198" s="168">
        <f>IF($O198=0,1,BA198/$O198)</f>
        <v>1</v>
      </c>
      <c r="BC198" s="160">
        <f>((IF(F198=E198,IF(D198&gt;=12,0,(M198*(12-D198)*BB198)-(V198+Y198+AB198+AE198+AH198+AK198+AN198+AQ198+AT198+AW198+AZ198)),IF(J198+12&lt;=(1/G198*12),(M198*12*BB198)-(V198+Y198+AB198+AE198+AH198+AK198+AN198+AQ198+AT198+AW198+AZ198),0))))</f>
        <v>0</v>
      </c>
    </row>
    <row r="199" spans="3:55" ht="17.45" customHeight="1" x14ac:dyDescent="0.2">
      <c r="C199" s="192"/>
      <c r="D199" s="192"/>
      <c r="E199" s="192"/>
      <c r="F199" s="158">
        <f>DATOS!$E$10</f>
        <v>2020</v>
      </c>
      <c r="G199" s="194">
        <v>0.05</v>
      </c>
      <c r="H199" s="192"/>
      <c r="I199" s="178"/>
      <c r="J199" s="166">
        <f t="shared" ref="J199:J213" si="353">IF(E199=0,0,IF(E199=F199,0,IF((((F199)-E199)*12)-D199&gt;1/G199*12,1/G199*12,(((F199)-E199)*12)-D199)))</f>
        <v>0</v>
      </c>
      <c r="K199" s="160">
        <f t="shared" ref="K199:K213" si="354">I199*G199/12*J199</f>
        <v>0</v>
      </c>
      <c r="L199" s="160">
        <f t="shared" ref="L199:L213" si="355">I199-K199</f>
        <v>0</v>
      </c>
      <c r="M199" s="160">
        <f t="shared" ref="M199:M213" si="356">I199*G199/12</f>
        <v>0</v>
      </c>
      <c r="N199" s="160">
        <f t="shared" ref="N199:N213" si="357">IF(F199=E199,(12-D199)*M199,IF(K199+(M199*12)&gt;I199,I199-K199,M199*12))</f>
        <v>0</v>
      </c>
      <c r="O199" s="195"/>
      <c r="P199" s="167">
        <f t="shared" ref="P199:P213" si="358">IF(E199=0,0,IF(E199=F199,LOOKUP(D199,$V$1:$BC$1,$V$2:$BC$2),$AK$19))</f>
        <v>0</v>
      </c>
      <c r="Q199" s="168">
        <f t="shared" ref="Q199:Q213" si="359">IF(O199=0,1,ROUND(P199/O199,4))</f>
        <v>1</v>
      </c>
      <c r="R199" s="160">
        <f t="shared" ref="R199:R213" si="360">N199*Q199</f>
        <v>0</v>
      </c>
      <c r="T199" s="40">
        <f t="shared" ref="T199:T213" si="361">IF($E199=0,0,IF($E199=$F199,LOOKUP($D199,$T$4:$T$15,V$4:V$15),V$3))</f>
        <v>0</v>
      </c>
      <c r="U199" s="42">
        <f t="shared" ref="U199:U213" si="362">IF($O199=0,1,T199/$O199)</f>
        <v>1</v>
      </c>
      <c r="V199" s="160">
        <f t="shared" ref="V199:V213" si="363">(IF(F199=E199,IF(D199&gt;=1,0,M199*(1-D199)*U199),IF(J199+1&lt;=(1/G199*12),(M199*1*U199),0)))</f>
        <v>0</v>
      </c>
      <c r="W199" s="167">
        <f t="shared" ref="W199:W213" si="364">IF($E199=0,0,IF($E199=$F199,LOOKUP($D199,$T$4:$T$15,Y$4:Y$15),Y$3))</f>
        <v>0</v>
      </c>
      <c r="X199" s="168">
        <f t="shared" ref="X199:X213" si="365">IF($O199=0,1,W199/$O199)</f>
        <v>1</v>
      </c>
      <c r="Y199" s="160">
        <f t="shared" ref="Y199:Y213" si="366">((IF(F199=E199,IF(D199&gt;=2,0,(M199*(2-D199)*X199)-(V199)),IF(J199+2&lt;=(1/G199*12),(M199*2*X199)-(V199),0))))</f>
        <v>0</v>
      </c>
      <c r="Z199" s="167">
        <f t="shared" ref="Z199:Z213" si="367">IF($E199=0,0,IF($E199=$F199,LOOKUP($D199,$T$4:$T$15,AB$4:AB$15),AB$3))</f>
        <v>0</v>
      </c>
      <c r="AA199" s="168">
        <f t="shared" ref="AA199:AA213" si="368">IF($O199=0,1,Z199/$O199)</f>
        <v>1</v>
      </c>
      <c r="AB199" s="160">
        <f t="shared" ref="AB199:AB213" si="369">((IF(F199=E199,IF(D199&gt;=3,0,(M199*(3-D199)*AA199)-(V199+Y199)),IF(J199+3&lt;=(1/G199*12),(M199*3*AA199)-(V199+Y199),0))))</f>
        <v>0</v>
      </c>
      <c r="AC199" s="167">
        <f t="shared" ref="AC199:AC213" si="370">IF($E199=0,0,IF($E199=$F199,LOOKUP($D199,$T$4:$T$15,AE$4:AE$15),AE$3))</f>
        <v>0</v>
      </c>
      <c r="AD199" s="168">
        <f t="shared" ref="AD199:AD213" si="371">IF($O199=0,1,AC199/$O199)</f>
        <v>1</v>
      </c>
      <c r="AE199" s="160">
        <f t="shared" ref="AE199:AE213" si="372">((IF(F199=E199,IF(D199&gt;=4,0,(M199*(4-D199)*AD199)-(V199+Y199+AB199)),IF(J199+4&lt;=(1/G199*12),(M199*4*AD199)-(V199+Y199+AB199),0))))</f>
        <v>0</v>
      </c>
      <c r="AF199" s="167">
        <f t="shared" ref="AF199:AF213" si="373">IF($E199=0,0,IF($E199=$F199,LOOKUP($D199,$T$4:$T$15,AH$4:AH$15),AH$3))</f>
        <v>0</v>
      </c>
      <c r="AG199" s="168">
        <f t="shared" ref="AG199:AG213" si="374">IF($O199=0,1,AF199/$O199)</f>
        <v>1</v>
      </c>
      <c r="AH199" s="160">
        <f t="shared" ref="AH199:AH213" si="375">((IF(F199=E199,IF(D199&gt;=5,0,(M199*(5-D199)*AG199)-(V199+Y199+AB199+AE199)),IF(J199+5&lt;=(1/G199*12),(M199*5*AG199)-(V199+Y199+AB199+AE199),0))))</f>
        <v>0</v>
      </c>
      <c r="AI199" s="167">
        <f t="shared" ref="AI199:AI213" si="376">IF($E199=0,0,IF($E199=$F199,LOOKUP($D199,$T$4:$T$15,AK$4:AK$15),AK$3))</f>
        <v>0</v>
      </c>
      <c r="AJ199" s="168">
        <f t="shared" ref="AJ199:AJ213" si="377">IF($O199=0,1,AI199/$O199)</f>
        <v>1</v>
      </c>
      <c r="AK199" s="160">
        <f t="shared" ref="AK199:AK213" si="378">((IF(F199=E199,IF(D199&gt;=6,0,(M199*(6-D199)*AJ199)-(V199+Y199+AB199+AE199+AH199)),IF(J199+6&lt;=(1/G199*12),(M199*6*AJ199)-(V199+Y199+AB199+AE199+AH199),0))))</f>
        <v>0</v>
      </c>
      <c r="AL199" s="167">
        <f t="shared" ref="AL199:AL213" si="379">IF($E199=0,0,IF($E199=$F199,LOOKUP($D199,$T$4:$T$15,AN$4:AN$15),AN$3))</f>
        <v>0</v>
      </c>
      <c r="AM199" s="168">
        <f t="shared" ref="AM199:AM213" si="380">IF($O199=0,1,AL199/$O199)</f>
        <v>1</v>
      </c>
      <c r="AN199" s="160">
        <f t="shared" ref="AN199:AN213" si="381">((IF(F199=E199,IF(D199&gt;=7,0,(M199*(7-D199)*AM199)-(V199+Y199+AB199+AE199+AH199+AK199)),IF(J199+7&lt;=(1/G199*12),(M199*7*AM199)-(V199+Y199+AB199+AE199+AH199+AK199),0))))</f>
        <v>0</v>
      </c>
      <c r="AO199" s="167">
        <f t="shared" ref="AO199:AO213" si="382">IF($E199=0,0,IF($E199=$F199,LOOKUP($D199,$T$4:$T$15,AQ$4:AQ$15),AQ$3))</f>
        <v>0</v>
      </c>
      <c r="AP199" s="168">
        <f t="shared" ref="AP199:AP213" si="383">IF($O199=0,1,AO199/$O199)</f>
        <v>1</v>
      </c>
      <c r="AQ199" s="160">
        <f t="shared" ref="AQ199:AQ213" si="384">((IF(F199=E199,IF(D199&gt;=8,0,(M199*(8-D199)*AP199)-(V199+Y199+AB199+AE199+AH199+AK199+AN199)),IF(J199+8&lt;=(1/G199*12),(M199*8*AP199)-(V199+Y199+AB199+AE199+AH199+AK199+AN199),0))))</f>
        <v>0</v>
      </c>
      <c r="AR199" s="167">
        <f t="shared" ref="AR199:AR213" si="385">IF($E199=0,0,IF($E199=$F199,LOOKUP($D199,$T$4:$T$15,AT$4:AT$15),AT$3))</f>
        <v>0</v>
      </c>
      <c r="AS199" s="168">
        <f t="shared" ref="AS199:AS213" si="386">IF($O199=0,1,AR199/$O199)</f>
        <v>1</v>
      </c>
      <c r="AT199" s="160">
        <f t="shared" ref="AT199:AT213" si="387">((IF(F199=E199,IF(D199&gt;=9,0,(M199*(9-D199)*AS199)-(V199+Y199+AB199+AE199+AH199+AK199+AN199+AQ199)),IF(J199+9&lt;=(1/G199*12),(M199*9*AS199)-(V199+Y199+AB199+AE199+AH199+AK199+AN199+AQ199),0))))</f>
        <v>0</v>
      </c>
      <c r="AU199" s="167">
        <f t="shared" ref="AU199:AU213" si="388">IF($E199=0,0,IF($E199=$F199,LOOKUP($D199,$T$4:$T$15,AW$4:AW$15),AW$3))</f>
        <v>0</v>
      </c>
      <c r="AV199" s="168">
        <f t="shared" ref="AV199:AV213" si="389">IF($O199=0,1,AU199/$O199)</f>
        <v>1</v>
      </c>
      <c r="AW199" s="160">
        <f t="shared" ref="AW199:AW213" si="390">((IF(F199=E199,IF(D199&gt;=10,0,(M199*(10-D199)*AV199)-(V199+Y199+AB199+AE199+AH199+AK199+AN199+AQ199+AT199)),IF(J199+10&lt;=(1/G199*12),(M199*10*AV199)-(V199+Y199+AB199+AE199+AH199+AK199+AN199+AQ199+AT199),0))))</f>
        <v>0</v>
      </c>
      <c r="AX199" s="167">
        <f t="shared" ref="AX199:AX213" si="391">IF($E199=0,0,IF($E199=$F199,LOOKUP($D199,$T$4:$T$15,AZ$4:AZ$15),AZ$3))</f>
        <v>0</v>
      </c>
      <c r="AY199" s="168">
        <f t="shared" ref="AY199:AY213" si="392">IF($O199=0,1,AX199/$O199)</f>
        <v>1</v>
      </c>
      <c r="AZ199" s="160">
        <f t="shared" si="352"/>
        <v>0</v>
      </c>
      <c r="BA199" s="167">
        <f t="shared" ref="BA199:BA213" si="393">IF($E199=0,0,IF($E199=$F199,LOOKUP($D199,$T$4:$T$15,BC$4:BC$15),BC$3))</f>
        <v>0</v>
      </c>
      <c r="BB199" s="168">
        <f t="shared" ref="BB199:BB213" si="394">IF($O199=0,1,BA199/$O199)</f>
        <v>1</v>
      </c>
      <c r="BC199" s="160">
        <f t="shared" ref="BC199:BC213" si="395">((IF(F199=E199,IF(D199&gt;=12,0,(M199*(12-D199)*BB199)-(V199+Y199+AB199+AE199+AH199+AK199+AN199+AQ199+AT199+AW199+AZ199)),IF(J199+12&lt;=(1/G199*12),(M199*12*BB199)-(V199+Y199+AB199+AE199+AH199+AK199+AN199+AQ199+AT199+AW199+AZ199),0))))</f>
        <v>0</v>
      </c>
    </row>
    <row r="200" spans="3:55" ht="17.45" customHeight="1" x14ac:dyDescent="0.2">
      <c r="C200" s="192"/>
      <c r="D200" s="192"/>
      <c r="E200" s="192"/>
      <c r="F200" s="158">
        <f>DATOS!$E$10</f>
        <v>2020</v>
      </c>
      <c r="G200" s="194">
        <v>0.05</v>
      </c>
      <c r="H200" s="192"/>
      <c r="I200" s="178"/>
      <c r="J200" s="166">
        <f t="shared" si="353"/>
        <v>0</v>
      </c>
      <c r="K200" s="160">
        <f t="shared" si="354"/>
        <v>0</v>
      </c>
      <c r="L200" s="160">
        <f t="shared" si="355"/>
        <v>0</v>
      </c>
      <c r="M200" s="160">
        <f t="shared" si="356"/>
        <v>0</v>
      </c>
      <c r="N200" s="160">
        <f t="shared" si="357"/>
        <v>0</v>
      </c>
      <c r="O200" s="195"/>
      <c r="P200" s="167">
        <f t="shared" si="358"/>
        <v>0</v>
      </c>
      <c r="Q200" s="168">
        <f t="shared" si="359"/>
        <v>1</v>
      </c>
      <c r="R200" s="160">
        <f t="shared" si="360"/>
        <v>0</v>
      </c>
      <c r="T200" s="40">
        <f t="shared" si="361"/>
        <v>0</v>
      </c>
      <c r="U200" s="42">
        <f t="shared" si="362"/>
        <v>1</v>
      </c>
      <c r="V200" s="160">
        <f t="shared" si="363"/>
        <v>0</v>
      </c>
      <c r="W200" s="167">
        <f t="shared" si="364"/>
        <v>0</v>
      </c>
      <c r="X200" s="168">
        <f t="shared" si="365"/>
        <v>1</v>
      </c>
      <c r="Y200" s="160">
        <f t="shared" si="366"/>
        <v>0</v>
      </c>
      <c r="Z200" s="167">
        <f t="shared" si="367"/>
        <v>0</v>
      </c>
      <c r="AA200" s="168">
        <f t="shared" si="368"/>
        <v>1</v>
      </c>
      <c r="AB200" s="160">
        <f t="shared" si="369"/>
        <v>0</v>
      </c>
      <c r="AC200" s="167">
        <f t="shared" si="370"/>
        <v>0</v>
      </c>
      <c r="AD200" s="168">
        <f t="shared" si="371"/>
        <v>1</v>
      </c>
      <c r="AE200" s="160">
        <f t="shared" si="372"/>
        <v>0</v>
      </c>
      <c r="AF200" s="167">
        <f t="shared" si="373"/>
        <v>0</v>
      </c>
      <c r="AG200" s="168">
        <f t="shared" si="374"/>
        <v>1</v>
      </c>
      <c r="AH200" s="160">
        <f t="shared" si="375"/>
        <v>0</v>
      </c>
      <c r="AI200" s="167">
        <f t="shared" si="376"/>
        <v>0</v>
      </c>
      <c r="AJ200" s="168">
        <f t="shared" si="377"/>
        <v>1</v>
      </c>
      <c r="AK200" s="160">
        <f t="shared" si="378"/>
        <v>0</v>
      </c>
      <c r="AL200" s="167">
        <f t="shared" si="379"/>
        <v>0</v>
      </c>
      <c r="AM200" s="168">
        <f t="shared" si="380"/>
        <v>1</v>
      </c>
      <c r="AN200" s="160">
        <f t="shared" si="381"/>
        <v>0</v>
      </c>
      <c r="AO200" s="167">
        <f t="shared" si="382"/>
        <v>0</v>
      </c>
      <c r="AP200" s="168">
        <f t="shared" si="383"/>
        <v>1</v>
      </c>
      <c r="AQ200" s="160">
        <f t="shared" si="384"/>
        <v>0</v>
      </c>
      <c r="AR200" s="167">
        <f t="shared" si="385"/>
        <v>0</v>
      </c>
      <c r="AS200" s="168">
        <f t="shared" si="386"/>
        <v>1</v>
      </c>
      <c r="AT200" s="160">
        <f t="shared" si="387"/>
        <v>0</v>
      </c>
      <c r="AU200" s="167">
        <f t="shared" si="388"/>
        <v>0</v>
      </c>
      <c r="AV200" s="168">
        <f t="shared" si="389"/>
        <v>1</v>
      </c>
      <c r="AW200" s="160">
        <f t="shared" si="390"/>
        <v>0</v>
      </c>
      <c r="AX200" s="167">
        <f t="shared" si="391"/>
        <v>0</v>
      </c>
      <c r="AY200" s="168">
        <f t="shared" si="392"/>
        <v>1</v>
      </c>
      <c r="AZ200" s="160">
        <f t="shared" si="352"/>
        <v>0</v>
      </c>
      <c r="BA200" s="167">
        <f t="shared" si="393"/>
        <v>0</v>
      </c>
      <c r="BB200" s="168">
        <f t="shared" si="394"/>
        <v>1</v>
      </c>
      <c r="BC200" s="160">
        <f t="shared" si="395"/>
        <v>0</v>
      </c>
    </row>
    <row r="201" spans="3:55" ht="17.45" customHeight="1" x14ac:dyDescent="0.2">
      <c r="C201" s="192"/>
      <c r="D201" s="192"/>
      <c r="E201" s="192"/>
      <c r="F201" s="158">
        <f>DATOS!$E$10</f>
        <v>2020</v>
      </c>
      <c r="G201" s="194">
        <v>0.05</v>
      </c>
      <c r="H201" s="192"/>
      <c r="I201" s="178"/>
      <c r="J201" s="166">
        <f t="shared" si="353"/>
        <v>0</v>
      </c>
      <c r="K201" s="160">
        <f t="shared" si="354"/>
        <v>0</v>
      </c>
      <c r="L201" s="160">
        <f t="shared" si="355"/>
        <v>0</v>
      </c>
      <c r="M201" s="160">
        <f t="shared" si="356"/>
        <v>0</v>
      </c>
      <c r="N201" s="160">
        <f t="shared" si="357"/>
        <v>0</v>
      </c>
      <c r="O201" s="195"/>
      <c r="P201" s="167">
        <f t="shared" si="358"/>
        <v>0</v>
      </c>
      <c r="Q201" s="168">
        <f t="shared" si="359"/>
        <v>1</v>
      </c>
      <c r="R201" s="160">
        <f t="shared" si="360"/>
        <v>0</v>
      </c>
      <c r="T201" s="40">
        <f t="shared" si="361"/>
        <v>0</v>
      </c>
      <c r="U201" s="42">
        <f t="shared" si="362"/>
        <v>1</v>
      </c>
      <c r="V201" s="160">
        <f t="shared" si="363"/>
        <v>0</v>
      </c>
      <c r="W201" s="167">
        <f t="shared" si="364"/>
        <v>0</v>
      </c>
      <c r="X201" s="168">
        <f t="shared" si="365"/>
        <v>1</v>
      </c>
      <c r="Y201" s="160">
        <f t="shared" si="366"/>
        <v>0</v>
      </c>
      <c r="Z201" s="167">
        <f t="shared" si="367"/>
        <v>0</v>
      </c>
      <c r="AA201" s="168">
        <f t="shared" si="368"/>
        <v>1</v>
      </c>
      <c r="AB201" s="160">
        <f t="shared" si="369"/>
        <v>0</v>
      </c>
      <c r="AC201" s="167">
        <f t="shared" si="370"/>
        <v>0</v>
      </c>
      <c r="AD201" s="168">
        <f t="shared" si="371"/>
        <v>1</v>
      </c>
      <c r="AE201" s="160">
        <f t="shared" si="372"/>
        <v>0</v>
      </c>
      <c r="AF201" s="167">
        <f t="shared" si="373"/>
        <v>0</v>
      </c>
      <c r="AG201" s="168">
        <f t="shared" si="374"/>
        <v>1</v>
      </c>
      <c r="AH201" s="160">
        <f t="shared" si="375"/>
        <v>0</v>
      </c>
      <c r="AI201" s="167">
        <f t="shared" si="376"/>
        <v>0</v>
      </c>
      <c r="AJ201" s="168">
        <f t="shared" si="377"/>
        <v>1</v>
      </c>
      <c r="AK201" s="160">
        <f t="shared" si="378"/>
        <v>0</v>
      </c>
      <c r="AL201" s="167">
        <f t="shared" si="379"/>
        <v>0</v>
      </c>
      <c r="AM201" s="168">
        <f t="shared" si="380"/>
        <v>1</v>
      </c>
      <c r="AN201" s="160">
        <f t="shared" si="381"/>
        <v>0</v>
      </c>
      <c r="AO201" s="167">
        <f t="shared" si="382"/>
        <v>0</v>
      </c>
      <c r="AP201" s="168">
        <f t="shared" si="383"/>
        <v>1</v>
      </c>
      <c r="AQ201" s="160">
        <f t="shared" si="384"/>
        <v>0</v>
      </c>
      <c r="AR201" s="167">
        <f t="shared" si="385"/>
        <v>0</v>
      </c>
      <c r="AS201" s="168">
        <f t="shared" si="386"/>
        <v>1</v>
      </c>
      <c r="AT201" s="160">
        <f t="shared" si="387"/>
        <v>0</v>
      </c>
      <c r="AU201" s="167">
        <f t="shared" si="388"/>
        <v>0</v>
      </c>
      <c r="AV201" s="168">
        <f t="shared" si="389"/>
        <v>1</v>
      </c>
      <c r="AW201" s="160">
        <f t="shared" si="390"/>
        <v>0</v>
      </c>
      <c r="AX201" s="167">
        <f t="shared" si="391"/>
        <v>0</v>
      </c>
      <c r="AY201" s="168">
        <f t="shared" si="392"/>
        <v>1</v>
      </c>
      <c r="AZ201" s="160">
        <f t="shared" si="352"/>
        <v>0</v>
      </c>
      <c r="BA201" s="167">
        <f t="shared" si="393"/>
        <v>0</v>
      </c>
      <c r="BB201" s="168">
        <f t="shared" si="394"/>
        <v>1</v>
      </c>
      <c r="BC201" s="160">
        <f t="shared" si="395"/>
        <v>0</v>
      </c>
    </row>
    <row r="202" spans="3:55" ht="17.45" customHeight="1" x14ac:dyDescent="0.2">
      <c r="C202" s="192"/>
      <c r="D202" s="192"/>
      <c r="E202" s="192"/>
      <c r="F202" s="158">
        <f>DATOS!$E$10</f>
        <v>2020</v>
      </c>
      <c r="G202" s="194">
        <v>0.05</v>
      </c>
      <c r="H202" s="192"/>
      <c r="I202" s="178"/>
      <c r="J202" s="166">
        <f t="shared" si="353"/>
        <v>0</v>
      </c>
      <c r="K202" s="160">
        <f t="shared" si="354"/>
        <v>0</v>
      </c>
      <c r="L202" s="160">
        <f t="shared" si="355"/>
        <v>0</v>
      </c>
      <c r="M202" s="160">
        <f t="shared" si="356"/>
        <v>0</v>
      </c>
      <c r="N202" s="160">
        <f t="shared" si="357"/>
        <v>0</v>
      </c>
      <c r="O202" s="195"/>
      <c r="P202" s="167">
        <f t="shared" si="358"/>
        <v>0</v>
      </c>
      <c r="Q202" s="168">
        <f t="shared" si="359"/>
        <v>1</v>
      </c>
      <c r="R202" s="160">
        <f t="shared" si="360"/>
        <v>0</v>
      </c>
      <c r="T202" s="40">
        <f t="shared" si="361"/>
        <v>0</v>
      </c>
      <c r="U202" s="42">
        <f t="shared" si="362"/>
        <v>1</v>
      </c>
      <c r="V202" s="160">
        <f t="shared" si="363"/>
        <v>0</v>
      </c>
      <c r="W202" s="167">
        <f t="shared" si="364"/>
        <v>0</v>
      </c>
      <c r="X202" s="168">
        <f t="shared" si="365"/>
        <v>1</v>
      </c>
      <c r="Y202" s="160">
        <f t="shared" si="366"/>
        <v>0</v>
      </c>
      <c r="Z202" s="167">
        <f t="shared" si="367"/>
        <v>0</v>
      </c>
      <c r="AA202" s="168">
        <f t="shared" si="368"/>
        <v>1</v>
      </c>
      <c r="AB202" s="160">
        <f t="shared" si="369"/>
        <v>0</v>
      </c>
      <c r="AC202" s="167">
        <f t="shared" si="370"/>
        <v>0</v>
      </c>
      <c r="AD202" s="168">
        <f t="shared" si="371"/>
        <v>1</v>
      </c>
      <c r="AE202" s="160">
        <f t="shared" si="372"/>
        <v>0</v>
      </c>
      <c r="AF202" s="167">
        <f t="shared" si="373"/>
        <v>0</v>
      </c>
      <c r="AG202" s="168">
        <f t="shared" si="374"/>
        <v>1</v>
      </c>
      <c r="AH202" s="160">
        <f t="shared" si="375"/>
        <v>0</v>
      </c>
      <c r="AI202" s="167">
        <f t="shared" si="376"/>
        <v>0</v>
      </c>
      <c r="AJ202" s="168">
        <f t="shared" si="377"/>
        <v>1</v>
      </c>
      <c r="AK202" s="160">
        <f t="shared" si="378"/>
        <v>0</v>
      </c>
      <c r="AL202" s="167">
        <f t="shared" si="379"/>
        <v>0</v>
      </c>
      <c r="AM202" s="168">
        <f t="shared" si="380"/>
        <v>1</v>
      </c>
      <c r="AN202" s="160">
        <f t="shared" si="381"/>
        <v>0</v>
      </c>
      <c r="AO202" s="167">
        <f t="shared" si="382"/>
        <v>0</v>
      </c>
      <c r="AP202" s="168">
        <f t="shared" si="383"/>
        <v>1</v>
      </c>
      <c r="AQ202" s="160">
        <f t="shared" si="384"/>
        <v>0</v>
      </c>
      <c r="AR202" s="167">
        <f t="shared" si="385"/>
        <v>0</v>
      </c>
      <c r="AS202" s="168">
        <f t="shared" si="386"/>
        <v>1</v>
      </c>
      <c r="AT202" s="160">
        <f t="shared" si="387"/>
        <v>0</v>
      </c>
      <c r="AU202" s="167">
        <f t="shared" si="388"/>
        <v>0</v>
      </c>
      <c r="AV202" s="168">
        <f t="shared" si="389"/>
        <v>1</v>
      </c>
      <c r="AW202" s="160">
        <f t="shared" si="390"/>
        <v>0</v>
      </c>
      <c r="AX202" s="167">
        <f t="shared" si="391"/>
        <v>0</v>
      </c>
      <c r="AY202" s="168">
        <f t="shared" si="392"/>
        <v>1</v>
      </c>
      <c r="AZ202" s="160">
        <f t="shared" si="352"/>
        <v>0</v>
      </c>
      <c r="BA202" s="167">
        <f t="shared" si="393"/>
        <v>0</v>
      </c>
      <c r="BB202" s="168">
        <f t="shared" si="394"/>
        <v>1</v>
      </c>
      <c r="BC202" s="160">
        <f t="shared" si="395"/>
        <v>0</v>
      </c>
    </row>
    <row r="203" spans="3:55" ht="17.45" customHeight="1" x14ac:dyDescent="0.2">
      <c r="C203" s="192"/>
      <c r="D203" s="192"/>
      <c r="E203" s="192"/>
      <c r="F203" s="158">
        <f>DATOS!$E$10</f>
        <v>2020</v>
      </c>
      <c r="G203" s="194">
        <v>0.05</v>
      </c>
      <c r="H203" s="192"/>
      <c r="I203" s="178"/>
      <c r="J203" s="166">
        <f t="shared" si="353"/>
        <v>0</v>
      </c>
      <c r="K203" s="160">
        <f t="shared" si="354"/>
        <v>0</v>
      </c>
      <c r="L203" s="160">
        <f t="shared" si="355"/>
        <v>0</v>
      </c>
      <c r="M203" s="160">
        <f t="shared" si="356"/>
        <v>0</v>
      </c>
      <c r="N203" s="160">
        <f t="shared" si="357"/>
        <v>0</v>
      </c>
      <c r="O203" s="195"/>
      <c r="P203" s="167">
        <f t="shared" si="358"/>
        <v>0</v>
      </c>
      <c r="Q203" s="168">
        <f t="shared" si="359"/>
        <v>1</v>
      </c>
      <c r="R203" s="160">
        <f t="shared" si="360"/>
        <v>0</v>
      </c>
      <c r="T203" s="40">
        <f t="shared" si="361"/>
        <v>0</v>
      </c>
      <c r="U203" s="42">
        <f t="shared" si="362"/>
        <v>1</v>
      </c>
      <c r="V203" s="160">
        <f t="shared" si="363"/>
        <v>0</v>
      </c>
      <c r="W203" s="167">
        <f t="shared" si="364"/>
        <v>0</v>
      </c>
      <c r="X203" s="168">
        <f t="shared" si="365"/>
        <v>1</v>
      </c>
      <c r="Y203" s="160">
        <f t="shared" si="366"/>
        <v>0</v>
      </c>
      <c r="Z203" s="167">
        <f t="shared" si="367"/>
        <v>0</v>
      </c>
      <c r="AA203" s="168">
        <f t="shared" si="368"/>
        <v>1</v>
      </c>
      <c r="AB203" s="160">
        <f t="shared" si="369"/>
        <v>0</v>
      </c>
      <c r="AC203" s="167">
        <f t="shared" si="370"/>
        <v>0</v>
      </c>
      <c r="AD203" s="168">
        <f t="shared" si="371"/>
        <v>1</v>
      </c>
      <c r="AE203" s="160">
        <f t="shared" si="372"/>
        <v>0</v>
      </c>
      <c r="AF203" s="167">
        <f t="shared" si="373"/>
        <v>0</v>
      </c>
      <c r="AG203" s="168">
        <f t="shared" si="374"/>
        <v>1</v>
      </c>
      <c r="AH203" s="160">
        <f t="shared" si="375"/>
        <v>0</v>
      </c>
      <c r="AI203" s="167">
        <f t="shared" si="376"/>
        <v>0</v>
      </c>
      <c r="AJ203" s="168">
        <f t="shared" si="377"/>
        <v>1</v>
      </c>
      <c r="AK203" s="160">
        <f t="shared" si="378"/>
        <v>0</v>
      </c>
      <c r="AL203" s="167">
        <f t="shared" si="379"/>
        <v>0</v>
      </c>
      <c r="AM203" s="168">
        <f t="shared" si="380"/>
        <v>1</v>
      </c>
      <c r="AN203" s="160">
        <f t="shared" si="381"/>
        <v>0</v>
      </c>
      <c r="AO203" s="167">
        <f t="shared" si="382"/>
        <v>0</v>
      </c>
      <c r="AP203" s="168">
        <f t="shared" si="383"/>
        <v>1</v>
      </c>
      <c r="AQ203" s="160">
        <f t="shared" si="384"/>
        <v>0</v>
      </c>
      <c r="AR203" s="167">
        <f t="shared" si="385"/>
        <v>0</v>
      </c>
      <c r="AS203" s="168">
        <f t="shared" si="386"/>
        <v>1</v>
      </c>
      <c r="AT203" s="160">
        <f t="shared" si="387"/>
        <v>0</v>
      </c>
      <c r="AU203" s="167">
        <f t="shared" si="388"/>
        <v>0</v>
      </c>
      <c r="AV203" s="168">
        <f t="shared" si="389"/>
        <v>1</v>
      </c>
      <c r="AW203" s="160">
        <f t="shared" si="390"/>
        <v>0</v>
      </c>
      <c r="AX203" s="167">
        <f t="shared" si="391"/>
        <v>0</v>
      </c>
      <c r="AY203" s="168">
        <f t="shared" si="392"/>
        <v>1</v>
      </c>
      <c r="AZ203" s="160">
        <f t="shared" si="352"/>
        <v>0</v>
      </c>
      <c r="BA203" s="167">
        <f t="shared" si="393"/>
        <v>0</v>
      </c>
      <c r="BB203" s="168">
        <f t="shared" si="394"/>
        <v>1</v>
      </c>
      <c r="BC203" s="160">
        <f t="shared" si="395"/>
        <v>0</v>
      </c>
    </row>
    <row r="204" spans="3:55" ht="17.45" customHeight="1" x14ac:dyDescent="0.2">
      <c r="C204" s="192"/>
      <c r="D204" s="192"/>
      <c r="E204" s="192"/>
      <c r="F204" s="158">
        <f>DATOS!$E$10</f>
        <v>2020</v>
      </c>
      <c r="G204" s="194">
        <v>0.05</v>
      </c>
      <c r="H204" s="192"/>
      <c r="I204" s="178"/>
      <c r="J204" s="166">
        <f t="shared" si="353"/>
        <v>0</v>
      </c>
      <c r="K204" s="160">
        <f t="shared" si="354"/>
        <v>0</v>
      </c>
      <c r="L204" s="160">
        <f t="shared" si="355"/>
        <v>0</v>
      </c>
      <c r="M204" s="160">
        <f t="shared" si="356"/>
        <v>0</v>
      </c>
      <c r="N204" s="160">
        <f t="shared" si="357"/>
        <v>0</v>
      </c>
      <c r="O204" s="195"/>
      <c r="P204" s="167">
        <f t="shared" si="358"/>
        <v>0</v>
      </c>
      <c r="Q204" s="168">
        <f t="shared" si="359"/>
        <v>1</v>
      </c>
      <c r="R204" s="160">
        <f t="shared" si="360"/>
        <v>0</v>
      </c>
      <c r="T204" s="40">
        <f t="shared" si="361"/>
        <v>0</v>
      </c>
      <c r="U204" s="42">
        <f t="shared" si="362"/>
        <v>1</v>
      </c>
      <c r="V204" s="160">
        <f t="shared" si="363"/>
        <v>0</v>
      </c>
      <c r="W204" s="167">
        <f t="shared" si="364"/>
        <v>0</v>
      </c>
      <c r="X204" s="168">
        <f t="shared" si="365"/>
        <v>1</v>
      </c>
      <c r="Y204" s="160">
        <f t="shared" si="366"/>
        <v>0</v>
      </c>
      <c r="Z204" s="167">
        <f t="shared" si="367"/>
        <v>0</v>
      </c>
      <c r="AA204" s="168">
        <f t="shared" si="368"/>
        <v>1</v>
      </c>
      <c r="AB204" s="160">
        <f t="shared" si="369"/>
        <v>0</v>
      </c>
      <c r="AC204" s="167">
        <f t="shared" si="370"/>
        <v>0</v>
      </c>
      <c r="AD204" s="168">
        <f t="shared" si="371"/>
        <v>1</v>
      </c>
      <c r="AE204" s="160">
        <f t="shared" si="372"/>
        <v>0</v>
      </c>
      <c r="AF204" s="167">
        <f t="shared" si="373"/>
        <v>0</v>
      </c>
      <c r="AG204" s="168">
        <f t="shared" si="374"/>
        <v>1</v>
      </c>
      <c r="AH204" s="160">
        <f t="shared" si="375"/>
        <v>0</v>
      </c>
      <c r="AI204" s="167">
        <f t="shared" si="376"/>
        <v>0</v>
      </c>
      <c r="AJ204" s="168">
        <f t="shared" si="377"/>
        <v>1</v>
      </c>
      <c r="AK204" s="160">
        <f t="shared" si="378"/>
        <v>0</v>
      </c>
      <c r="AL204" s="167">
        <f t="shared" si="379"/>
        <v>0</v>
      </c>
      <c r="AM204" s="168">
        <f t="shared" si="380"/>
        <v>1</v>
      </c>
      <c r="AN204" s="160">
        <f t="shared" si="381"/>
        <v>0</v>
      </c>
      <c r="AO204" s="167">
        <f t="shared" si="382"/>
        <v>0</v>
      </c>
      <c r="AP204" s="168">
        <f t="shared" si="383"/>
        <v>1</v>
      </c>
      <c r="AQ204" s="160">
        <f t="shared" si="384"/>
        <v>0</v>
      </c>
      <c r="AR204" s="167">
        <f t="shared" si="385"/>
        <v>0</v>
      </c>
      <c r="AS204" s="168">
        <f t="shared" si="386"/>
        <v>1</v>
      </c>
      <c r="AT204" s="160">
        <f t="shared" si="387"/>
        <v>0</v>
      </c>
      <c r="AU204" s="167">
        <f t="shared" si="388"/>
        <v>0</v>
      </c>
      <c r="AV204" s="168">
        <f t="shared" si="389"/>
        <v>1</v>
      </c>
      <c r="AW204" s="160">
        <f t="shared" si="390"/>
        <v>0</v>
      </c>
      <c r="AX204" s="167">
        <f t="shared" si="391"/>
        <v>0</v>
      </c>
      <c r="AY204" s="168">
        <f t="shared" si="392"/>
        <v>1</v>
      </c>
      <c r="AZ204" s="160">
        <f t="shared" si="352"/>
        <v>0</v>
      </c>
      <c r="BA204" s="167">
        <f t="shared" si="393"/>
        <v>0</v>
      </c>
      <c r="BB204" s="168">
        <f t="shared" si="394"/>
        <v>1</v>
      </c>
      <c r="BC204" s="160">
        <f t="shared" si="395"/>
        <v>0</v>
      </c>
    </row>
    <row r="205" spans="3:55" ht="17.45" customHeight="1" x14ac:dyDescent="0.2">
      <c r="C205" s="192"/>
      <c r="D205" s="192"/>
      <c r="E205" s="192"/>
      <c r="F205" s="158">
        <f>DATOS!$E$10</f>
        <v>2020</v>
      </c>
      <c r="G205" s="194">
        <v>0.05</v>
      </c>
      <c r="H205" s="192"/>
      <c r="I205" s="178"/>
      <c r="J205" s="166">
        <f t="shared" si="353"/>
        <v>0</v>
      </c>
      <c r="K205" s="160">
        <f t="shared" si="354"/>
        <v>0</v>
      </c>
      <c r="L205" s="160">
        <f t="shared" si="355"/>
        <v>0</v>
      </c>
      <c r="M205" s="160">
        <f t="shared" si="356"/>
        <v>0</v>
      </c>
      <c r="N205" s="160">
        <f t="shared" si="357"/>
        <v>0</v>
      </c>
      <c r="O205" s="195"/>
      <c r="P205" s="167">
        <f t="shared" si="358"/>
        <v>0</v>
      </c>
      <c r="Q205" s="168">
        <f t="shared" si="359"/>
        <v>1</v>
      </c>
      <c r="R205" s="160">
        <f t="shared" si="360"/>
        <v>0</v>
      </c>
      <c r="T205" s="40">
        <f t="shared" si="361"/>
        <v>0</v>
      </c>
      <c r="U205" s="42">
        <f t="shared" si="362"/>
        <v>1</v>
      </c>
      <c r="V205" s="160">
        <f t="shared" si="363"/>
        <v>0</v>
      </c>
      <c r="W205" s="167">
        <f t="shared" si="364"/>
        <v>0</v>
      </c>
      <c r="X205" s="168">
        <f t="shared" si="365"/>
        <v>1</v>
      </c>
      <c r="Y205" s="160">
        <f t="shared" si="366"/>
        <v>0</v>
      </c>
      <c r="Z205" s="167">
        <f t="shared" si="367"/>
        <v>0</v>
      </c>
      <c r="AA205" s="168">
        <f t="shared" si="368"/>
        <v>1</v>
      </c>
      <c r="AB205" s="160">
        <f t="shared" si="369"/>
        <v>0</v>
      </c>
      <c r="AC205" s="167">
        <f t="shared" si="370"/>
        <v>0</v>
      </c>
      <c r="AD205" s="168">
        <f t="shared" si="371"/>
        <v>1</v>
      </c>
      <c r="AE205" s="160">
        <f t="shared" si="372"/>
        <v>0</v>
      </c>
      <c r="AF205" s="167">
        <f t="shared" si="373"/>
        <v>0</v>
      </c>
      <c r="AG205" s="168">
        <f t="shared" si="374"/>
        <v>1</v>
      </c>
      <c r="AH205" s="160">
        <f t="shared" si="375"/>
        <v>0</v>
      </c>
      <c r="AI205" s="167">
        <f t="shared" si="376"/>
        <v>0</v>
      </c>
      <c r="AJ205" s="168">
        <f t="shared" si="377"/>
        <v>1</v>
      </c>
      <c r="AK205" s="160">
        <f t="shared" si="378"/>
        <v>0</v>
      </c>
      <c r="AL205" s="167">
        <f t="shared" si="379"/>
        <v>0</v>
      </c>
      <c r="AM205" s="168">
        <f t="shared" si="380"/>
        <v>1</v>
      </c>
      <c r="AN205" s="160">
        <f t="shared" si="381"/>
        <v>0</v>
      </c>
      <c r="AO205" s="167">
        <f t="shared" si="382"/>
        <v>0</v>
      </c>
      <c r="AP205" s="168">
        <f t="shared" si="383"/>
        <v>1</v>
      </c>
      <c r="AQ205" s="160">
        <f t="shared" si="384"/>
        <v>0</v>
      </c>
      <c r="AR205" s="167">
        <f t="shared" si="385"/>
        <v>0</v>
      </c>
      <c r="AS205" s="168">
        <f t="shared" si="386"/>
        <v>1</v>
      </c>
      <c r="AT205" s="160">
        <f t="shared" si="387"/>
        <v>0</v>
      </c>
      <c r="AU205" s="167">
        <f t="shared" si="388"/>
        <v>0</v>
      </c>
      <c r="AV205" s="168">
        <f t="shared" si="389"/>
        <v>1</v>
      </c>
      <c r="AW205" s="160">
        <f t="shared" si="390"/>
        <v>0</v>
      </c>
      <c r="AX205" s="167">
        <f t="shared" si="391"/>
        <v>0</v>
      </c>
      <c r="AY205" s="168">
        <f t="shared" si="392"/>
        <v>1</v>
      </c>
      <c r="AZ205" s="160">
        <f t="shared" si="352"/>
        <v>0</v>
      </c>
      <c r="BA205" s="167">
        <f t="shared" si="393"/>
        <v>0</v>
      </c>
      <c r="BB205" s="168">
        <f t="shared" si="394"/>
        <v>1</v>
      </c>
      <c r="BC205" s="160">
        <f t="shared" si="395"/>
        <v>0</v>
      </c>
    </row>
    <row r="206" spans="3:55" ht="17.45" customHeight="1" x14ac:dyDescent="0.2">
      <c r="C206" s="192"/>
      <c r="D206" s="192"/>
      <c r="E206" s="192"/>
      <c r="F206" s="158">
        <f>DATOS!$E$10</f>
        <v>2020</v>
      </c>
      <c r="G206" s="194">
        <v>0.05</v>
      </c>
      <c r="H206" s="192"/>
      <c r="I206" s="178"/>
      <c r="J206" s="166">
        <f t="shared" si="353"/>
        <v>0</v>
      </c>
      <c r="K206" s="160">
        <f t="shared" si="354"/>
        <v>0</v>
      </c>
      <c r="L206" s="160">
        <f t="shared" si="355"/>
        <v>0</v>
      </c>
      <c r="M206" s="160">
        <f t="shared" si="356"/>
        <v>0</v>
      </c>
      <c r="N206" s="160">
        <f t="shared" si="357"/>
        <v>0</v>
      </c>
      <c r="O206" s="195"/>
      <c r="P206" s="167">
        <f t="shared" si="358"/>
        <v>0</v>
      </c>
      <c r="Q206" s="168">
        <f t="shared" si="359"/>
        <v>1</v>
      </c>
      <c r="R206" s="160">
        <f t="shared" si="360"/>
        <v>0</v>
      </c>
      <c r="T206" s="40">
        <f t="shared" si="361"/>
        <v>0</v>
      </c>
      <c r="U206" s="42">
        <f t="shared" si="362"/>
        <v>1</v>
      </c>
      <c r="V206" s="160">
        <f t="shared" si="363"/>
        <v>0</v>
      </c>
      <c r="W206" s="167">
        <f t="shared" si="364"/>
        <v>0</v>
      </c>
      <c r="X206" s="168">
        <f t="shared" si="365"/>
        <v>1</v>
      </c>
      <c r="Y206" s="160">
        <f t="shared" si="366"/>
        <v>0</v>
      </c>
      <c r="Z206" s="167">
        <f t="shared" si="367"/>
        <v>0</v>
      </c>
      <c r="AA206" s="168">
        <f t="shared" si="368"/>
        <v>1</v>
      </c>
      <c r="AB206" s="160">
        <f t="shared" si="369"/>
        <v>0</v>
      </c>
      <c r="AC206" s="167">
        <f t="shared" si="370"/>
        <v>0</v>
      </c>
      <c r="AD206" s="168">
        <f t="shared" si="371"/>
        <v>1</v>
      </c>
      <c r="AE206" s="160">
        <f t="shared" si="372"/>
        <v>0</v>
      </c>
      <c r="AF206" s="167">
        <f t="shared" si="373"/>
        <v>0</v>
      </c>
      <c r="AG206" s="168">
        <f t="shared" si="374"/>
        <v>1</v>
      </c>
      <c r="AH206" s="160">
        <f t="shared" si="375"/>
        <v>0</v>
      </c>
      <c r="AI206" s="167">
        <f t="shared" si="376"/>
        <v>0</v>
      </c>
      <c r="AJ206" s="168">
        <f t="shared" si="377"/>
        <v>1</v>
      </c>
      <c r="AK206" s="160">
        <f t="shared" si="378"/>
        <v>0</v>
      </c>
      <c r="AL206" s="167">
        <f t="shared" si="379"/>
        <v>0</v>
      </c>
      <c r="AM206" s="168">
        <f t="shared" si="380"/>
        <v>1</v>
      </c>
      <c r="AN206" s="160">
        <f t="shared" si="381"/>
        <v>0</v>
      </c>
      <c r="AO206" s="167">
        <f t="shared" si="382"/>
        <v>0</v>
      </c>
      <c r="AP206" s="168">
        <f t="shared" si="383"/>
        <v>1</v>
      </c>
      <c r="AQ206" s="160">
        <f t="shared" si="384"/>
        <v>0</v>
      </c>
      <c r="AR206" s="167">
        <f t="shared" si="385"/>
        <v>0</v>
      </c>
      <c r="AS206" s="168">
        <f t="shared" si="386"/>
        <v>1</v>
      </c>
      <c r="AT206" s="160">
        <f t="shared" si="387"/>
        <v>0</v>
      </c>
      <c r="AU206" s="167">
        <f t="shared" si="388"/>
        <v>0</v>
      </c>
      <c r="AV206" s="168">
        <f t="shared" si="389"/>
        <v>1</v>
      </c>
      <c r="AW206" s="160">
        <f t="shared" si="390"/>
        <v>0</v>
      </c>
      <c r="AX206" s="167">
        <f t="shared" si="391"/>
        <v>0</v>
      </c>
      <c r="AY206" s="168">
        <f t="shared" si="392"/>
        <v>1</v>
      </c>
      <c r="AZ206" s="160">
        <f t="shared" si="352"/>
        <v>0</v>
      </c>
      <c r="BA206" s="167">
        <f t="shared" si="393"/>
        <v>0</v>
      </c>
      <c r="BB206" s="168">
        <f t="shared" si="394"/>
        <v>1</v>
      </c>
      <c r="BC206" s="160">
        <f t="shared" si="395"/>
        <v>0</v>
      </c>
    </row>
    <row r="207" spans="3:55" ht="17.45" customHeight="1" x14ac:dyDescent="0.2">
      <c r="C207" s="192"/>
      <c r="D207" s="192"/>
      <c r="E207" s="192"/>
      <c r="F207" s="158">
        <f>DATOS!$E$10</f>
        <v>2020</v>
      </c>
      <c r="G207" s="194">
        <v>0.05</v>
      </c>
      <c r="H207" s="192"/>
      <c r="I207" s="178"/>
      <c r="J207" s="166">
        <f t="shared" si="353"/>
        <v>0</v>
      </c>
      <c r="K207" s="160">
        <f t="shared" si="354"/>
        <v>0</v>
      </c>
      <c r="L207" s="160">
        <f t="shared" si="355"/>
        <v>0</v>
      </c>
      <c r="M207" s="160">
        <f t="shared" si="356"/>
        <v>0</v>
      </c>
      <c r="N207" s="160">
        <f t="shared" si="357"/>
        <v>0</v>
      </c>
      <c r="O207" s="195"/>
      <c r="P207" s="167">
        <f t="shared" si="358"/>
        <v>0</v>
      </c>
      <c r="Q207" s="168">
        <f t="shared" si="359"/>
        <v>1</v>
      </c>
      <c r="R207" s="160">
        <f t="shared" si="360"/>
        <v>0</v>
      </c>
      <c r="T207" s="40">
        <f t="shared" si="361"/>
        <v>0</v>
      </c>
      <c r="U207" s="42">
        <f t="shared" si="362"/>
        <v>1</v>
      </c>
      <c r="V207" s="160">
        <f t="shared" si="363"/>
        <v>0</v>
      </c>
      <c r="W207" s="167">
        <f t="shared" si="364"/>
        <v>0</v>
      </c>
      <c r="X207" s="168">
        <f t="shared" si="365"/>
        <v>1</v>
      </c>
      <c r="Y207" s="160">
        <f t="shared" si="366"/>
        <v>0</v>
      </c>
      <c r="Z207" s="167">
        <f t="shared" si="367"/>
        <v>0</v>
      </c>
      <c r="AA207" s="168">
        <f t="shared" si="368"/>
        <v>1</v>
      </c>
      <c r="AB207" s="160">
        <f t="shared" si="369"/>
        <v>0</v>
      </c>
      <c r="AC207" s="167">
        <f t="shared" si="370"/>
        <v>0</v>
      </c>
      <c r="AD207" s="168">
        <f t="shared" si="371"/>
        <v>1</v>
      </c>
      <c r="AE207" s="160">
        <f t="shared" si="372"/>
        <v>0</v>
      </c>
      <c r="AF207" s="167">
        <f t="shared" si="373"/>
        <v>0</v>
      </c>
      <c r="AG207" s="168">
        <f t="shared" si="374"/>
        <v>1</v>
      </c>
      <c r="AH207" s="160">
        <f t="shared" si="375"/>
        <v>0</v>
      </c>
      <c r="AI207" s="167">
        <f t="shared" si="376"/>
        <v>0</v>
      </c>
      <c r="AJ207" s="168">
        <f t="shared" si="377"/>
        <v>1</v>
      </c>
      <c r="AK207" s="160">
        <f t="shared" si="378"/>
        <v>0</v>
      </c>
      <c r="AL207" s="167">
        <f t="shared" si="379"/>
        <v>0</v>
      </c>
      <c r="AM207" s="168">
        <f t="shared" si="380"/>
        <v>1</v>
      </c>
      <c r="AN207" s="160">
        <f t="shared" si="381"/>
        <v>0</v>
      </c>
      <c r="AO207" s="167">
        <f t="shared" si="382"/>
        <v>0</v>
      </c>
      <c r="AP207" s="168">
        <f t="shared" si="383"/>
        <v>1</v>
      </c>
      <c r="AQ207" s="160">
        <f t="shared" si="384"/>
        <v>0</v>
      </c>
      <c r="AR207" s="167">
        <f t="shared" si="385"/>
        <v>0</v>
      </c>
      <c r="AS207" s="168">
        <f t="shared" si="386"/>
        <v>1</v>
      </c>
      <c r="AT207" s="160">
        <f t="shared" si="387"/>
        <v>0</v>
      </c>
      <c r="AU207" s="167">
        <f t="shared" si="388"/>
        <v>0</v>
      </c>
      <c r="AV207" s="168">
        <f t="shared" si="389"/>
        <v>1</v>
      </c>
      <c r="AW207" s="160">
        <f t="shared" si="390"/>
        <v>0</v>
      </c>
      <c r="AX207" s="167">
        <f t="shared" si="391"/>
        <v>0</v>
      </c>
      <c r="AY207" s="168">
        <f t="shared" si="392"/>
        <v>1</v>
      </c>
      <c r="AZ207" s="160">
        <f t="shared" si="352"/>
        <v>0</v>
      </c>
      <c r="BA207" s="167">
        <f t="shared" si="393"/>
        <v>0</v>
      </c>
      <c r="BB207" s="168">
        <f t="shared" si="394"/>
        <v>1</v>
      </c>
      <c r="BC207" s="160">
        <f t="shared" si="395"/>
        <v>0</v>
      </c>
    </row>
    <row r="208" spans="3:55" ht="17.45" customHeight="1" x14ac:dyDescent="0.2">
      <c r="C208" s="192"/>
      <c r="D208" s="192"/>
      <c r="E208" s="192"/>
      <c r="F208" s="158">
        <f>DATOS!$E$10</f>
        <v>2020</v>
      </c>
      <c r="G208" s="194">
        <v>0.05</v>
      </c>
      <c r="H208" s="192"/>
      <c r="I208" s="178"/>
      <c r="J208" s="166">
        <f t="shared" si="353"/>
        <v>0</v>
      </c>
      <c r="K208" s="160">
        <f t="shared" si="354"/>
        <v>0</v>
      </c>
      <c r="L208" s="160">
        <f t="shared" si="355"/>
        <v>0</v>
      </c>
      <c r="M208" s="160">
        <f t="shared" si="356"/>
        <v>0</v>
      </c>
      <c r="N208" s="160">
        <f t="shared" si="357"/>
        <v>0</v>
      </c>
      <c r="O208" s="195"/>
      <c r="P208" s="167">
        <f t="shared" si="358"/>
        <v>0</v>
      </c>
      <c r="Q208" s="168">
        <f t="shared" si="359"/>
        <v>1</v>
      </c>
      <c r="R208" s="160">
        <f t="shared" si="360"/>
        <v>0</v>
      </c>
      <c r="T208" s="40">
        <f t="shared" si="361"/>
        <v>0</v>
      </c>
      <c r="U208" s="42">
        <f t="shared" si="362"/>
        <v>1</v>
      </c>
      <c r="V208" s="160">
        <f t="shared" si="363"/>
        <v>0</v>
      </c>
      <c r="W208" s="167">
        <f t="shared" si="364"/>
        <v>0</v>
      </c>
      <c r="X208" s="168">
        <f t="shared" si="365"/>
        <v>1</v>
      </c>
      <c r="Y208" s="160">
        <f t="shared" si="366"/>
        <v>0</v>
      </c>
      <c r="Z208" s="167">
        <f t="shared" si="367"/>
        <v>0</v>
      </c>
      <c r="AA208" s="168">
        <f t="shared" si="368"/>
        <v>1</v>
      </c>
      <c r="AB208" s="160">
        <f t="shared" si="369"/>
        <v>0</v>
      </c>
      <c r="AC208" s="167">
        <f t="shared" si="370"/>
        <v>0</v>
      </c>
      <c r="AD208" s="168">
        <f t="shared" si="371"/>
        <v>1</v>
      </c>
      <c r="AE208" s="160">
        <f t="shared" si="372"/>
        <v>0</v>
      </c>
      <c r="AF208" s="167">
        <f t="shared" si="373"/>
        <v>0</v>
      </c>
      <c r="AG208" s="168">
        <f t="shared" si="374"/>
        <v>1</v>
      </c>
      <c r="AH208" s="160">
        <f t="shared" si="375"/>
        <v>0</v>
      </c>
      <c r="AI208" s="167">
        <f t="shared" si="376"/>
        <v>0</v>
      </c>
      <c r="AJ208" s="168">
        <f t="shared" si="377"/>
        <v>1</v>
      </c>
      <c r="AK208" s="160">
        <f t="shared" si="378"/>
        <v>0</v>
      </c>
      <c r="AL208" s="167">
        <f t="shared" si="379"/>
        <v>0</v>
      </c>
      <c r="AM208" s="168">
        <f t="shared" si="380"/>
        <v>1</v>
      </c>
      <c r="AN208" s="160">
        <f t="shared" si="381"/>
        <v>0</v>
      </c>
      <c r="AO208" s="167">
        <f t="shared" si="382"/>
        <v>0</v>
      </c>
      <c r="AP208" s="168">
        <f t="shared" si="383"/>
        <v>1</v>
      </c>
      <c r="AQ208" s="160">
        <f t="shared" si="384"/>
        <v>0</v>
      </c>
      <c r="AR208" s="167">
        <f t="shared" si="385"/>
        <v>0</v>
      </c>
      <c r="AS208" s="168">
        <f t="shared" si="386"/>
        <v>1</v>
      </c>
      <c r="AT208" s="160">
        <f t="shared" si="387"/>
        <v>0</v>
      </c>
      <c r="AU208" s="167">
        <f t="shared" si="388"/>
        <v>0</v>
      </c>
      <c r="AV208" s="168">
        <f t="shared" si="389"/>
        <v>1</v>
      </c>
      <c r="AW208" s="160">
        <f t="shared" si="390"/>
        <v>0</v>
      </c>
      <c r="AX208" s="167">
        <f t="shared" si="391"/>
        <v>0</v>
      </c>
      <c r="AY208" s="168">
        <f t="shared" si="392"/>
        <v>1</v>
      </c>
      <c r="AZ208" s="160">
        <f t="shared" si="352"/>
        <v>0</v>
      </c>
      <c r="BA208" s="167">
        <f t="shared" si="393"/>
        <v>0</v>
      </c>
      <c r="BB208" s="168">
        <f t="shared" si="394"/>
        <v>1</v>
      </c>
      <c r="BC208" s="160">
        <f t="shared" si="395"/>
        <v>0</v>
      </c>
    </row>
    <row r="209" spans="3:55" ht="17.45" customHeight="1" x14ac:dyDescent="0.2">
      <c r="C209" s="192"/>
      <c r="D209" s="192"/>
      <c r="E209" s="192"/>
      <c r="F209" s="158">
        <f>DATOS!$E$10</f>
        <v>2020</v>
      </c>
      <c r="G209" s="194">
        <v>0.05</v>
      </c>
      <c r="H209" s="192"/>
      <c r="I209" s="178"/>
      <c r="J209" s="166">
        <f t="shared" si="353"/>
        <v>0</v>
      </c>
      <c r="K209" s="160">
        <f t="shared" si="354"/>
        <v>0</v>
      </c>
      <c r="L209" s="160">
        <f t="shared" si="355"/>
        <v>0</v>
      </c>
      <c r="M209" s="160">
        <f t="shared" si="356"/>
        <v>0</v>
      </c>
      <c r="N209" s="160">
        <f t="shared" si="357"/>
        <v>0</v>
      </c>
      <c r="O209" s="195"/>
      <c r="P209" s="167">
        <f t="shared" si="358"/>
        <v>0</v>
      </c>
      <c r="Q209" s="168">
        <f t="shared" si="359"/>
        <v>1</v>
      </c>
      <c r="R209" s="160">
        <f t="shared" si="360"/>
        <v>0</v>
      </c>
      <c r="T209" s="40">
        <f t="shared" si="361"/>
        <v>0</v>
      </c>
      <c r="U209" s="42">
        <f t="shared" si="362"/>
        <v>1</v>
      </c>
      <c r="V209" s="160">
        <f t="shared" si="363"/>
        <v>0</v>
      </c>
      <c r="W209" s="167">
        <f t="shared" si="364"/>
        <v>0</v>
      </c>
      <c r="X209" s="168">
        <f t="shared" si="365"/>
        <v>1</v>
      </c>
      <c r="Y209" s="160">
        <f t="shared" si="366"/>
        <v>0</v>
      </c>
      <c r="Z209" s="167">
        <f t="shared" si="367"/>
        <v>0</v>
      </c>
      <c r="AA209" s="168">
        <f t="shared" si="368"/>
        <v>1</v>
      </c>
      <c r="AB209" s="160">
        <f t="shared" si="369"/>
        <v>0</v>
      </c>
      <c r="AC209" s="167">
        <f t="shared" si="370"/>
        <v>0</v>
      </c>
      <c r="AD209" s="168">
        <f t="shared" si="371"/>
        <v>1</v>
      </c>
      <c r="AE209" s="160">
        <f t="shared" si="372"/>
        <v>0</v>
      </c>
      <c r="AF209" s="167">
        <f t="shared" si="373"/>
        <v>0</v>
      </c>
      <c r="AG209" s="168">
        <f t="shared" si="374"/>
        <v>1</v>
      </c>
      <c r="AH209" s="160">
        <f t="shared" si="375"/>
        <v>0</v>
      </c>
      <c r="AI209" s="167">
        <f t="shared" si="376"/>
        <v>0</v>
      </c>
      <c r="AJ209" s="168">
        <f t="shared" si="377"/>
        <v>1</v>
      </c>
      <c r="AK209" s="160">
        <f t="shared" si="378"/>
        <v>0</v>
      </c>
      <c r="AL209" s="167">
        <f t="shared" si="379"/>
        <v>0</v>
      </c>
      <c r="AM209" s="168">
        <f t="shared" si="380"/>
        <v>1</v>
      </c>
      <c r="AN209" s="160">
        <f t="shared" si="381"/>
        <v>0</v>
      </c>
      <c r="AO209" s="167">
        <f t="shared" si="382"/>
        <v>0</v>
      </c>
      <c r="AP209" s="168">
        <f t="shared" si="383"/>
        <v>1</v>
      </c>
      <c r="AQ209" s="160">
        <f t="shared" si="384"/>
        <v>0</v>
      </c>
      <c r="AR209" s="167">
        <f t="shared" si="385"/>
        <v>0</v>
      </c>
      <c r="AS209" s="168">
        <f t="shared" si="386"/>
        <v>1</v>
      </c>
      <c r="AT209" s="160">
        <f t="shared" si="387"/>
        <v>0</v>
      </c>
      <c r="AU209" s="167">
        <f t="shared" si="388"/>
        <v>0</v>
      </c>
      <c r="AV209" s="168">
        <f t="shared" si="389"/>
        <v>1</v>
      </c>
      <c r="AW209" s="160">
        <f t="shared" si="390"/>
        <v>0</v>
      </c>
      <c r="AX209" s="167">
        <f t="shared" si="391"/>
        <v>0</v>
      </c>
      <c r="AY209" s="168">
        <f t="shared" si="392"/>
        <v>1</v>
      </c>
      <c r="AZ209" s="160">
        <f t="shared" si="352"/>
        <v>0</v>
      </c>
      <c r="BA209" s="167">
        <f t="shared" si="393"/>
        <v>0</v>
      </c>
      <c r="BB209" s="168">
        <f t="shared" si="394"/>
        <v>1</v>
      </c>
      <c r="BC209" s="160">
        <f t="shared" si="395"/>
        <v>0</v>
      </c>
    </row>
    <row r="210" spans="3:55" ht="17.45" customHeight="1" x14ac:dyDescent="0.2">
      <c r="C210" s="192"/>
      <c r="D210" s="192"/>
      <c r="E210" s="192"/>
      <c r="F210" s="158">
        <f>DATOS!$E$10</f>
        <v>2020</v>
      </c>
      <c r="G210" s="194">
        <v>0.05</v>
      </c>
      <c r="H210" s="192"/>
      <c r="I210" s="178"/>
      <c r="J210" s="166">
        <f t="shared" si="353"/>
        <v>0</v>
      </c>
      <c r="K210" s="160">
        <f t="shared" si="354"/>
        <v>0</v>
      </c>
      <c r="L210" s="160">
        <f t="shared" si="355"/>
        <v>0</v>
      </c>
      <c r="M210" s="160">
        <f t="shared" si="356"/>
        <v>0</v>
      </c>
      <c r="N210" s="160">
        <f t="shared" si="357"/>
        <v>0</v>
      </c>
      <c r="O210" s="195"/>
      <c r="P210" s="167">
        <f t="shared" si="358"/>
        <v>0</v>
      </c>
      <c r="Q210" s="168">
        <f t="shared" si="359"/>
        <v>1</v>
      </c>
      <c r="R210" s="160">
        <f t="shared" si="360"/>
        <v>0</v>
      </c>
      <c r="T210" s="40">
        <f t="shared" si="361"/>
        <v>0</v>
      </c>
      <c r="U210" s="42">
        <f t="shared" si="362"/>
        <v>1</v>
      </c>
      <c r="V210" s="160">
        <f t="shared" si="363"/>
        <v>0</v>
      </c>
      <c r="W210" s="167">
        <f t="shared" si="364"/>
        <v>0</v>
      </c>
      <c r="X210" s="168">
        <f t="shared" si="365"/>
        <v>1</v>
      </c>
      <c r="Y210" s="160">
        <f t="shared" si="366"/>
        <v>0</v>
      </c>
      <c r="Z210" s="167">
        <f t="shared" si="367"/>
        <v>0</v>
      </c>
      <c r="AA210" s="168">
        <f t="shared" si="368"/>
        <v>1</v>
      </c>
      <c r="AB210" s="160">
        <f t="shared" si="369"/>
        <v>0</v>
      </c>
      <c r="AC210" s="167">
        <f t="shared" si="370"/>
        <v>0</v>
      </c>
      <c r="AD210" s="168">
        <f t="shared" si="371"/>
        <v>1</v>
      </c>
      <c r="AE210" s="160">
        <f t="shared" si="372"/>
        <v>0</v>
      </c>
      <c r="AF210" s="167">
        <f t="shared" si="373"/>
        <v>0</v>
      </c>
      <c r="AG210" s="168">
        <f t="shared" si="374"/>
        <v>1</v>
      </c>
      <c r="AH210" s="160">
        <f t="shared" si="375"/>
        <v>0</v>
      </c>
      <c r="AI210" s="167">
        <f t="shared" si="376"/>
        <v>0</v>
      </c>
      <c r="AJ210" s="168">
        <f t="shared" si="377"/>
        <v>1</v>
      </c>
      <c r="AK210" s="160">
        <f t="shared" si="378"/>
        <v>0</v>
      </c>
      <c r="AL210" s="167">
        <f t="shared" si="379"/>
        <v>0</v>
      </c>
      <c r="AM210" s="168">
        <f t="shared" si="380"/>
        <v>1</v>
      </c>
      <c r="AN210" s="160">
        <f t="shared" si="381"/>
        <v>0</v>
      </c>
      <c r="AO210" s="167">
        <f t="shared" si="382"/>
        <v>0</v>
      </c>
      <c r="AP210" s="168">
        <f t="shared" si="383"/>
        <v>1</v>
      </c>
      <c r="AQ210" s="160">
        <f t="shared" si="384"/>
        <v>0</v>
      </c>
      <c r="AR210" s="167">
        <f t="shared" si="385"/>
        <v>0</v>
      </c>
      <c r="AS210" s="168">
        <f t="shared" si="386"/>
        <v>1</v>
      </c>
      <c r="AT210" s="160">
        <f t="shared" si="387"/>
        <v>0</v>
      </c>
      <c r="AU210" s="167">
        <f t="shared" si="388"/>
        <v>0</v>
      </c>
      <c r="AV210" s="168">
        <f t="shared" si="389"/>
        <v>1</v>
      </c>
      <c r="AW210" s="160">
        <f t="shared" si="390"/>
        <v>0</v>
      </c>
      <c r="AX210" s="167">
        <f t="shared" si="391"/>
        <v>0</v>
      </c>
      <c r="AY210" s="168">
        <f t="shared" si="392"/>
        <v>1</v>
      </c>
      <c r="AZ210" s="160">
        <f t="shared" si="352"/>
        <v>0</v>
      </c>
      <c r="BA210" s="167">
        <f t="shared" si="393"/>
        <v>0</v>
      </c>
      <c r="BB210" s="168">
        <f t="shared" si="394"/>
        <v>1</v>
      </c>
      <c r="BC210" s="160">
        <f t="shared" si="395"/>
        <v>0</v>
      </c>
    </row>
    <row r="211" spans="3:55" ht="17.45" customHeight="1" x14ac:dyDescent="0.2">
      <c r="C211" s="192"/>
      <c r="D211" s="192"/>
      <c r="E211" s="192"/>
      <c r="F211" s="158">
        <f>DATOS!$E$10</f>
        <v>2020</v>
      </c>
      <c r="G211" s="194">
        <v>0.05</v>
      </c>
      <c r="H211" s="192"/>
      <c r="I211" s="178"/>
      <c r="J211" s="166">
        <f t="shared" si="353"/>
        <v>0</v>
      </c>
      <c r="K211" s="160">
        <f t="shared" si="354"/>
        <v>0</v>
      </c>
      <c r="L211" s="160">
        <f t="shared" si="355"/>
        <v>0</v>
      </c>
      <c r="M211" s="160">
        <f t="shared" si="356"/>
        <v>0</v>
      </c>
      <c r="N211" s="160">
        <f t="shared" si="357"/>
        <v>0</v>
      </c>
      <c r="O211" s="195"/>
      <c r="P211" s="167">
        <f t="shared" si="358"/>
        <v>0</v>
      </c>
      <c r="Q211" s="168">
        <f t="shared" si="359"/>
        <v>1</v>
      </c>
      <c r="R211" s="160">
        <f t="shared" si="360"/>
        <v>0</v>
      </c>
      <c r="T211" s="40">
        <f t="shared" si="361"/>
        <v>0</v>
      </c>
      <c r="U211" s="42">
        <f t="shared" si="362"/>
        <v>1</v>
      </c>
      <c r="V211" s="160">
        <f t="shared" si="363"/>
        <v>0</v>
      </c>
      <c r="W211" s="167">
        <f t="shared" si="364"/>
        <v>0</v>
      </c>
      <c r="X211" s="168">
        <f t="shared" si="365"/>
        <v>1</v>
      </c>
      <c r="Y211" s="160">
        <f t="shared" si="366"/>
        <v>0</v>
      </c>
      <c r="Z211" s="167">
        <f t="shared" si="367"/>
        <v>0</v>
      </c>
      <c r="AA211" s="168">
        <f t="shared" si="368"/>
        <v>1</v>
      </c>
      <c r="AB211" s="160">
        <f t="shared" si="369"/>
        <v>0</v>
      </c>
      <c r="AC211" s="167">
        <f t="shared" si="370"/>
        <v>0</v>
      </c>
      <c r="AD211" s="168">
        <f t="shared" si="371"/>
        <v>1</v>
      </c>
      <c r="AE211" s="160">
        <f t="shared" si="372"/>
        <v>0</v>
      </c>
      <c r="AF211" s="167">
        <f t="shared" si="373"/>
        <v>0</v>
      </c>
      <c r="AG211" s="168">
        <f t="shared" si="374"/>
        <v>1</v>
      </c>
      <c r="AH211" s="160">
        <f t="shared" si="375"/>
        <v>0</v>
      </c>
      <c r="AI211" s="167">
        <f t="shared" si="376"/>
        <v>0</v>
      </c>
      <c r="AJ211" s="168">
        <f t="shared" si="377"/>
        <v>1</v>
      </c>
      <c r="AK211" s="160">
        <f t="shared" si="378"/>
        <v>0</v>
      </c>
      <c r="AL211" s="167">
        <f t="shared" si="379"/>
        <v>0</v>
      </c>
      <c r="AM211" s="168">
        <f t="shared" si="380"/>
        <v>1</v>
      </c>
      <c r="AN211" s="160">
        <f t="shared" si="381"/>
        <v>0</v>
      </c>
      <c r="AO211" s="167">
        <f t="shared" si="382"/>
        <v>0</v>
      </c>
      <c r="AP211" s="168">
        <f t="shared" si="383"/>
        <v>1</v>
      </c>
      <c r="AQ211" s="160">
        <f t="shared" si="384"/>
        <v>0</v>
      </c>
      <c r="AR211" s="167">
        <f t="shared" si="385"/>
        <v>0</v>
      </c>
      <c r="AS211" s="168">
        <f t="shared" si="386"/>
        <v>1</v>
      </c>
      <c r="AT211" s="160">
        <f t="shared" si="387"/>
        <v>0</v>
      </c>
      <c r="AU211" s="167">
        <f t="shared" si="388"/>
        <v>0</v>
      </c>
      <c r="AV211" s="168">
        <f t="shared" si="389"/>
        <v>1</v>
      </c>
      <c r="AW211" s="160">
        <f t="shared" si="390"/>
        <v>0</v>
      </c>
      <c r="AX211" s="167">
        <f t="shared" si="391"/>
        <v>0</v>
      </c>
      <c r="AY211" s="168">
        <f t="shared" si="392"/>
        <v>1</v>
      </c>
      <c r="AZ211" s="160">
        <f t="shared" si="352"/>
        <v>0</v>
      </c>
      <c r="BA211" s="167">
        <f t="shared" si="393"/>
        <v>0</v>
      </c>
      <c r="BB211" s="168">
        <f t="shared" si="394"/>
        <v>1</v>
      </c>
      <c r="BC211" s="160">
        <f t="shared" si="395"/>
        <v>0</v>
      </c>
    </row>
    <row r="212" spans="3:55" ht="17.45" customHeight="1" x14ac:dyDescent="0.2">
      <c r="C212" s="192"/>
      <c r="D212" s="192"/>
      <c r="E212" s="192"/>
      <c r="F212" s="158">
        <f>DATOS!$E$10</f>
        <v>2020</v>
      </c>
      <c r="G212" s="194">
        <v>0.05</v>
      </c>
      <c r="H212" s="192"/>
      <c r="I212" s="178"/>
      <c r="J212" s="166">
        <f t="shared" si="353"/>
        <v>0</v>
      </c>
      <c r="K212" s="160">
        <f t="shared" si="354"/>
        <v>0</v>
      </c>
      <c r="L212" s="160">
        <f t="shared" si="355"/>
        <v>0</v>
      </c>
      <c r="M212" s="160">
        <f t="shared" si="356"/>
        <v>0</v>
      </c>
      <c r="N212" s="160">
        <f t="shared" si="357"/>
        <v>0</v>
      </c>
      <c r="O212" s="195"/>
      <c r="P212" s="167">
        <f t="shared" si="358"/>
        <v>0</v>
      </c>
      <c r="Q212" s="168">
        <f t="shared" si="359"/>
        <v>1</v>
      </c>
      <c r="R212" s="160">
        <f t="shared" si="360"/>
        <v>0</v>
      </c>
      <c r="T212" s="40">
        <f t="shared" si="361"/>
        <v>0</v>
      </c>
      <c r="U212" s="42">
        <f t="shared" si="362"/>
        <v>1</v>
      </c>
      <c r="V212" s="160">
        <f t="shared" si="363"/>
        <v>0</v>
      </c>
      <c r="W212" s="167">
        <f t="shared" si="364"/>
        <v>0</v>
      </c>
      <c r="X212" s="168">
        <f t="shared" si="365"/>
        <v>1</v>
      </c>
      <c r="Y212" s="160">
        <f t="shared" si="366"/>
        <v>0</v>
      </c>
      <c r="Z212" s="167">
        <f t="shared" si="367"/>
        <v>0</v>
      </c>
      <c r="AA212" s="168">
        <f t="shared" si="368"/>
        <v>1</v>
      </c>
      <c r="AB212" s="160">
        <f t="shared" si="369"/>
        <v>0</v>
      </c>
      <c r="AC212" s="167">
        <f t="shared" si="370"/>
        <v>0</v>
      </c>
      <c r="AD212" s="168">
        <f t="shared" si="371"/>
        <v>1</v>
      </c>
      <c r="AE212" s="160">
        <f t="shared" si="372"/>
        <v>0</v>
      </c>
      <c r="AF212" s="167">
        <f t="shared" si="373"/>
        <v>0</v>
      </c>
      <c r="AG212" s="168">
        <f t="shared" si="374"/>
        <v>1</v>
      </c>
      <c r="AH212" s="160">
        <f t="shared" si="375"/>
        <v>0</v>
      </c>
      <c r="AI212" s="167">
        <f t="shared" si="376"/>
        <v>0</v>
      </c>
      <c r="AJ212" s="168">
        <f t="shared" si="377"/>
        <v>1</v>
      </c>
      <c r="AK212" s="160">
        <f t="shared" si="378"/>
        <v>0</v>
      </c>
      <c r="AL212" s="167">
        <f t="shared" si="379"/>
        <v>0</v>
      </c>
      <c r="AM212" s="168">
        <f t="shared" si="380"/>
        <v>1</v>
      </c>
      <c r="AN212" s="160">
        <f t="shared" si="381"/>
        <v>0</v>
      </c>
      <c r="AO212" s="167">
        <f t="shared" si="382"/>
        <v>0</v>
      </c>
      <c r="AP212" s="168">
        <f t="shared" si="383"/>
        <v>1</v>
      </c>
      <c r="AQ212" s="160">
        <f t="shared" si="384"/>
        <v>0</v>
      </c>
      <c r="AR212" s="167">
        <f t="shared" si="385"/>
        <v>0</v>
      </c>
      <c r="AS212" s="168">
        <f t="shared" si="386"/>
        <v>1</v>
      </c>
      <c r="AT212" s="160">
        <f t="shared" si="387"/>
        <v>0</v>
      </c>
      <c r="AU212" s="167">
        <f t="shared" si="388"/>
        <v>0</v>
      </c>
      <c r="AV212" s="168">
        <f t="shared" si="389"/>
        <v>1</v>
      </c>
      <c r="AW212" s="160">
        <f t="shared" si="390"/>
        <v>0</v>
      </c>
      <c r="AX212" s="167">
        <f t="shared" si="391"/>
        <v>0</v>
      </c>
      <c r="AY212" s="168">
        <f t="shared" si="392"/>
        <v>1</v>
      </c>
      <c r="AZ212" s="160">
        <f t="shared" si="352"/>
        <v>0</v>
      </c>
      <c r="BA212" s="167">
        <f t="shared" si="393"/>
        <v>0</v>
      </c>
      <c r="BB212" s="168">
        <f t="shared" si="394"/>
        <v>1</v>
      </c>
      <c r="BC212" s="160">
        <f t="shared" si="395"/>
        <v>0</v>
      </c>
    </row>
    <row r="213" spans="3:55" ht="17.45" customHeight="1" x14ac:dyDescent="0.2">
      <c r="C213" s="192"/>
      <c r="D213" s="192"/>
      <c r="E213" s="192"/>
      <c r="F213" s="158">
        <f>DATOS!$E$10</f>
        <v>2020</v>
      </c>
      <c r="G213" s="194">
        <v>0.05</v>
      </c>
      <c r="H213" s="192"/>
      <c r="I213" s="178"/>
      <c r="J213" s="166">
        <f t="shared" si="353"/>
        <v>0</v>
      </c>
      <c r="K213" s="160">
        <f t="shared" si="354"/>
        <v>0</v>
      </c>
      <c r="L213" s="160">
        <f t="shared" si="355"/>
        <v>0</v>
      </c>
      <c r="M213" s="160">
        <f t="shared" si="356"/>
        <v>0</v>
      </c>
      <c r="N213" s="160">
        <f t="shared" si="357"/>
        <v>0</v>
      </c>
      <c r="O213" s="195"/>
      <c r="P213" s="167">
        <f t="shared" si="358"/>
        <v>0</v>
      </c>
      <c r="Q213" s="168">
        <f t="shared" si="359"/>
        <v>1</v>
      </c>
      <c r="R213" s="160">
        <f t="shared" si="360"/>
        <v>0</v>
      </c>
      <c r="T213" s="40">
        <f t="shared" si="361"/>
        <v>0</v>
      </c>
      <c r="U213" s="42">
        <f t="shared" si="362"/>
        <v>1</v>
      </c>
      <c r="V213" s="160">
        <f t="shared" si="363"/>
        <v>0</v>
      </c>
      <c r="W213" s="167">
        <f t="shared" si="364"/>
        <v>0</v>
      </c>
      <c r="X213" s="168">
        <f t="shared" si="365"/>
        <v>1</v>
      </c>
      <c r="Y213" s="160">
        <f t="shared" si="366"/>
        <v>0</v>
      </c>
      <c r="Z213" s="167">
        <f t="shared" si="367"/>
        <v>0</v>
      </c>
      <c r="AA213" s="168">
        <f t="shared" si="368"/>
        <v>1</v>
      </c>
      <c r="AB213" s="160">
        <f t="shared" si="369"/>
        <v>0</v>
      </c>
      <c r="AC213" s="167">
        <f t="shared" si="370"/>
        <v>0</v>
      </c>
      <c r="AD213" s="168">
        <f t="shared" si="371"/>
        <v>1</v>
      </c>
      <c r="AE213" s="160">
        <f t="shared" si="372"/>
        <v>0</v>
      </c>
      <c r="AF213" s="167">
        <f t="shared" si="373"/>
        <v>0</v>
      </c>
      <c r="AG213" s="168">
        <f t="shared" si="374"/>
        <v>1</v>
      </c>
      <c r="AH213" s="160">
        <f t="shared" si="375"/>
        <v>0</v>
      </c>
      <c r="AI213" s="167">
        <f t="shared" si="376"/>
        <v>0</v>
      </c>
      <c r="AJ213" s="168">
        <f t="shared" si="377"/>
        <v>1</v>
      </c>
      <c r="AK213" s="160">
        <f t="shared" si="378"/>
        <v>0</v>
      </c>
      <c r="AL213" s="167">
        <f t="shared" si="379"/>
        <v>0</v>
      </c>
      <c r="AM213" s="168">
        <f t="shared" si="380"/>
        <v>1</v>
      </c>
      <c r="AN213" s="160">
        <f t="shared" si="381"/>
        <v>0</v>
      </c>
      <c r="AO213" s="167">
        <f t="shared" si="382"/>
        <v>0</v>
      </c>
      <c r="AP213" s="168">
        <f t="shared" si="383"/>
        <v>1</v>
      </c>
      <c r="AQ213" s="160">
        <f t="shared" si="384"/>
        <v>0</v>
      </c>
      <c r="AR213" s="167">
        <f t="shared" si="385"/>
        <v>0</v>
      </c>
      <c r="AS213" s="168">
        <f t="shared" si="386"/>
        <v>1</v>
      </c>
      <c r="AT213" s="160">
        <f t="shared" si="387"/>
        <v>0</v>
      </c>
      <c r="AU213" s="167">
        <f t="shared" si="388"/>
        <v>0</v>
      </c>
      <c r="AV213" s="168">
        <f t="shared" si="389"/>
        <v>1</v>
      </c>
      <c r="AW213" s="160">
        <f t="shared" si="390"/>
        <v>0</v>
      </c>
      <c r="AX213" s="167">
        <f t="shared" si="391"/>
        <v>0</v>
      </c>
      <c r="AY213" s="168">
        <f t="shared" si="392"/>
        <v>1</v>
      </c>
      <c r="AZ213" s="160">
        <f t="shared" si="352"/>
        <v>0</v>
      </c>
      <c r="BA213" s="167">
        <f t="shared" si="393"/>
        <v>0</v>
      </c>
      <c r="BB213" s="168">
        <f t="shared" si="394"/>
        <v>1</v>
      </c>
      <c r="BC213" s="160">
        <f t="shared" si="395"/>
        <v>0</v>
      </c>
    </row>
    <row r="214" spans="3:55" ht="17.45" customHeight="1" x14ac:dyDescent="0.2">
      <c r="C214" s="192"/>
      <c r="D214" s="192"/>
      <c r="E214" s="192"/>
      <c r="F214" s="158">
        <f>DATOS!$E$10</f>
        <v>2020</v>
      </c>
      <c r="G214" s="194">
        <v>0.05</v>
      </c>
      <c r="H214" s="192"/>
      <c r="I214" s="178"/>
      <c r="J214" s="166">
        <f t="shared" ref="J214:J234" si="396">IF(E214=0,0,IF(E214=F214,0,IF((((F214)-E214)*12)-D214&gt;1/G214*12,1/G214*12,(((F214)-E214)*12)-D214)))</f>
        <v>0</v>
      </c>
      <c r="K214" s="160">
        <f t="shared" ref="K214:K234" si="397">I214*G214/12*J214</f>
        <v>0</v>
      </c>
      <c r="L214" s="160">
        <f t="shared" ref="L214:L234" si="398">I214-K214</f>
        <v>0</v>
      </c>
      <c r="M214" s="160">
        <f t="shared" ref="M214:M234" si="399">I214*G214/12</f>
        <v>0</v>
      </c>
      <c r="N214" s="160">
        <f t="shared" ref="N214:N234" si="400">IF(F214=E214,(12-D214)*M214,IF(K214+(M214*12)&gt;I214,I214-K214,M214*12))</f>
        <v>0</v>
      </c>
      <c r="O214" s="195"/>
      <c r="P214" s="167">
        <f t="shared" ref="P214:P234" si="401">IF(E214=0,0,IF(E214=F214,LOOKUP(D214,$V$1:$BC$1,$V$2:$BC$2),$AK$19))</f>
        <v>0</v>
      </c>
      <c r="Q214" s="168">
        <f t="shared" ref="Q214:Q234" si="402">IF(O214=0,1,ROUND(P214/O214,4))</f>
        <v>1</v>
      </c>
      <c r="R214" s="160">
        <f t="shared" ref="R214:R234" si="403">N214*Q214</f>
        <v>0</v>
      </c>
      <c r="T214" s="40">
        <f t="shared" ref="T214:T234" si="404">IF($E214=0,0,IF($E214=$F214,LOOKUP($D214,$T$4:$T$15,V$4:V$15),V$3))</f>
        <v>0</v>
      </c>
      <c r="U214" s="42">
        <f t="shared" ref="U214:U234" si="405">IF($O214=0,1,T214/$O214)</f>
        <v>1</v>
      </c>
      <c r="V214" s="160">
        <f t="shared" ref="V214:V234" si="406">(IF(F214=E214,IF(D214&gt;=1,0,M214*(1-D214)*U214),IF(J214+1&lt;=(1/G214*12),(M214*1*U214),0)))</f>
        <v>0</v>
      </c>
      <c r="W214" s="167">
        <f t="shared" ref="W214:W234" si="407">IF($E214=0,0,IF($E214=$F214,LOOKUP($D214,$T$4:$T$15,Y$4:Y$15),Y$3))</f>
        <v>0</v>
      </c>
      <c r="X214" s="168">
        <f t="shared" ref="X214:X234" si="408">IF($O214=0,1,W214/$O214)</f>
        <v>1</v>
      </c>
      <c r="Y214" s="160">
        <f t="shared" ref="Y214:Y234" si="409">((IF(F214=E214,IF(D214&gt;=2,0,(M214*(2-D214)*X214)-(V214)),IF(J214+2&lt;=(1/G214*12),(M214*2*X214)-(V214),0))))</f>
        <v>0</v>
      </c>
      <c r="Z214" s="167">
        <f t="shared" ref="Z214:Z234" si="410">IF($E214=0,0,IF($E214=$F214,LOOKUP($D214,$T$4:$T$15,AB$4:AB$15),AB$3))</f>
        <v>0</v>
      </c>
      <c r="AA214" s="168">
        <f t="shared" ref="AA214:AA234" si="411">IF($O214=0,1,Z214/$O214)</f>
        <v>1</v>
      </c>
      <c r="AB214" s="160">
        <f t="shared" ref="AB214:AB234" si="412">((IF(F214=E214,IF(D214&gt;=3,0,(M214*(3-D214)*AA214)-(V214+Y214)),IF(J214+3&lt;=(1/G214*12),(M214*3*AA214)-(V214+Y214),0))))</f>
        <v>0</v>
      </c>
      <c r="AC214" s="167">
        <f t="shared" ref="AC214:AC234" si="413">IF($E214=0,0,IF($E214=$F214,LOOKUP($D214,$T$4:$T$15,AE$4:AE$15),AE$3))</f>
        <v>0</v>
      </c>
      <c r="AD214" s="168">
        <f t="shared" ref="AD214:AD234" si="414">IF($O214=0,1,AC214/$O214)</f>
        <v>1</v>
      </c>
      <c r="AE214" s="160">
        <f t="shared" ref="AE214:AE234" si="415">((IF(F214=E214,IF(D214&gt;=4,0,(M214*(4-D214)*AD214)-(V214+Y214+AB214)),IF(J214+4&lt;=(1/G214*12),(M214*4*AD214)-(V214+Y214+AB214),0))))</f>
        <v>0</v>
      </c>
      <c r="AF214" s="167">
        <f t="shared" ref="AF214:AF234" si="416">IF($E214=0,0,IF($E214=$F214,LOOKUP($D214,$T$4:$T$15,AH$4:AH$15),AH$3))</f>
        <v>0</v>
      </c>
      <c r="AG214" s="168">
        <f t="shared" ref="AG214:AG234" si="417">IF($O214=0,1,AF214/$O214)</f>
        <v>1</v>
      </c>
      <c r="AH214" s="160">
        <f t="shared" ref="AH214:AH234" si="418">((IF(F214=E214,IF(D214&gt;=5,0,(M214*(5-D214)*AG214)-(V214+Y214+AB214+AE214)),IF(J214+5&lt;=(1/G214*12),(M214*5*AG214)-(V214+Y214+AB214+AE214),0))))</f>
        <v>0</v>
      </c>
      <c r="AI214" s="167">
        <f t="shared" ref="AI214:AI234" si="419">IF($E214=0,0,IF($E214=$F214,LOOKUP($D214,$T$4:$T$15,AK$4:AK$15),AK$3))</f>
        <v>0</v>
      </c>
      <c r="AJ214" s="168">
        <f t="shared" ref="AJ214:AJ234" si="420">IF($O214=0,1,AI214/$O214)</f>
        <v>1</v>
      </c>
      <c r="AK214" s="160">
        <f t="shared" ref="AK214:AK234" si="421">((IF(F214=E214,IF(D214&gt;=6,0,(M214*(6-D214)*AJ214)-(V214+Y214+AB214+AE214+AH214)),IF(J214+6&lt;=(1/G214*12),(M214*6*AJ214)-(V214+Y214+AB214+AE214+AH214),0))))</f>
        <v>0</v>
      </c>
      <c r="AL214" s="167">
        <f t="shared" ref="AL214:AL234" si="422">IF($E214=0,0,IF($E214=$F214,LOOKUP($D214,$T$4:$T$15,AN$4:AN$15),AN$3))</f>
        <v>0</v>
      </c>
      <c r="AM214" s="168">
        <f t="shared" ref="AM214:AM234" si="423">IF($O214=0,1,AL214/$O214)</f>
        <v>1</v>
      </c>
      <c r="AN214" s="160">
        <f t="shared" ref="AN214:AN234" si="424">((IF(F214=E214,IF(D214&gt;=7,0,(M214*(7-D214)*AM214)-(V214+Y214+AB214+AE214+AH214+AK214)),IF(J214+7&lt;=(1/G214*12),(M214*7*AM214)-(V214+Y214+AB214+AE214+AH214+AK214),0))))</f>
        <v>0</v>
      </c>
      <c r="AO214" s="167">
        <f t="shared" ref="AO214:AO234" si="425">IF($E214=0,0,IF($E214=$F214,LOOKUP($D214,$T$4:$T$15,AQ$4:AQ$15),AQ$3))</f>
        <v>0</v>
      </c>
      <c r="AP214" s="168">
        <f t="shared" ref="AP214:AP234" si="426">IF($O214=0,1,AO214/$O214)</f>
        <v>1</v>
      </c>
      <c r="AQ214" s="160">
        <f t="shared" ref="AQ214:AQ234" si="427">((IF(F214=E214,IF(D214&gt;=8,0,(M214*(8-D214)*AP214)-(V214+Y214+AB214+AE214+AH214+AK214+AN214)),IF(J214+8&lt;=(1/G214*12),(M214*8*AP214)-(V214+Y214+AB214+AE214+AH214+AK214+AN214),0))))</f>
        <v>0</v>
      </c>
      <c r="AR214" s="167">
        <f t="shared" ref="AR214:AR234" si="428">IF($E214=0,0,IF($E214=$F214,LOOKUP($D214,$T$4:$T$15,AT$4:AT$15),AT$3))</f>
        <v>0</v>
      </c>
      <c r="AS214" s="168">
        <f t="shared" ref="AS214:AS234" si="429">IF($O214=0,1,AR214/$O214)</f>
        <v>1</v>
      </c>
      <c r="AT214" s="160">
        <f t="shared" ref="AT214:AT234" si="430">((IF(F214=E214,IF(D214&gt;=9,0,(M214*(9-D214)*AS214)-(V214+Y214+AB214+AE214+AH214+AK214+AN214+AQ214)),IF(J214+9&lt;=(1/G214*12),(M214*9*AS214)-(V214+Y214+AB214+AE214+AH214+AK214+AN214+AQ214),0))))</f>
        <v>0</v>
      </c>
      <c r="AU214" s="167">
        <f t="shared" ref="AU214:AU234" si="431">IF($E214=0,0,IF($E214=$F214,LOOKUP($D214,$T$4:$T$15,AW$4:AW$15),AW$3))</f>
        <v>0</v>
      </c>
      <c r="AV214" s="168">
        <f t="shared" ref="AV214:AV234" si="432">IF($O214=0,1,AU214/$O214)</f>
        <v>1</v>
      </c>
      <c r="AW214" s="160">
        <f t="shared" ref="AW214:AW234" si="433">((IF(F214=E214,IF(D214&gt;=10,0,(M214*(10-D214)*AV214)-(V214+Y214+AB214+AE214+AH214+AK214+AN214+AQ214+AT214)),IF(J214+10&lt;=(1/G214*12),(M214*10*AV214)-(V214+Y214+AB214+AE214+AH214+AK214+AN214+AQ214+AT214),0))))</f>
        <v>0</v>
      </c>
      <c r="AX214" s="167">
        <f t="shared" ref="AX214:AX234" si="434">IF($E214=0,0,IF($E214=$F214,LOOKUP($D214,$T$4:$T$15,AZ$4:AZ$15),AZ$3))</f>
        <v>0</v>
      </c>
      <c r="AY214" s="168">
        <f t="shared" ref="AY214:AY234" si="435">IF($O214=0,1,AX214/$O214)</f>
        <v>1</v>
      </c>
      <c r="AZ214" s="160">
        <f t="shared" ref="AZ214:AZ234" si="436">((IF(F214=E214,IF(D214&gt;=11,0,(M214*(11-D214)*AY214)-(V214+Y214+AB214+AE214+AH214+AK214+AN214+AQ214+AT214+AW214)),IF(J214+11&lt;=(1/G214*12),(M214*11*AY214)-(V214+Y214+AB214+AE214+AH214+AK214+AN214+AQ214+AT214+AW214),0))))</f>
        <v>0</v>
      </c>
      <c r="BA214" s="167">
        <f t="shared" ref="BA214:BA234" si="437">IF($E214=0,0,IF($E214=$F214,LOOKUP($D214,$T$4:$T$15,BC$4:BC$15),BC$3))</f>
        <v>0</v>
      </c>
      <c r="BB214" s="168">
        <f t="shared" ref="BB214:BB234" si="438">IF($O214=0,1,BA214/$O214)</f>
        <v>1</v>
      </c>
      <c r="BC214" s="160">
        <f t="shared" ref="BC214:BC234" si="439">((IF(F214=E214,IF(D214&gt;=12,0,(M214*(12-D214)*BB214)-(V214+Y214+AB214+AE214+AH214+AK214+AN214+AQ214+AT214+AW214+AZ214)),IF(J214+12&lt;=(1/G214*12),(M214*12*BB214)-(V214+Y214+AB214+AE214+AH214+AK214+AN214+AQ214+AT214+AW214+AZ214),0))))</f>
        <v>0</v>
      </c>
    </row>
    <row r="215" spans="3:55" ht="17.45" customHeight="1" x14ac:dyDescent="0.2">
      <c r="C215" s="192"/>
      <c r="D215" s="192"/>
      <c r="E215" s="192"/>
      <c r="F215" s="158">
        <f>DATOS!$E$10</f>
        <v>2020</v>
      </c>
      <c r="G215" s="194">
        <v>0.05</v>
      </c>
      <c r="H215" s="192"/>
      <c r="I215" s="178"/>
      <c r="J215" s="166">
        <f t="shared" si="396"/>
        <v>0</v>
      </c>
      <c r="K215" s="160">
        <f t="shared" si="397"/>
        <v>0</v>
      </c>
      <c r="L215" s="160">
        <f t="shared" si="398"/>
        <v>0</v>
      </c>
      <c r="M215" s="160">
        <f t="shared" si="399"/>
        <v>0</v>
      </c>
      <c r="N215" s="160">
        <f t="shared" si="400"/>
        <v>0</v>
      </c>
      <c r="O215" s="195"/>
      <c r="P215" s="167">
        <f t="shared" si="401"/>
        <v>0</v>
      </c>
      <c r="Q215" s="168">
        <f t="shared" si="402"/>
        <v>1</v>
      </c>
      <c r="R215" s="160">
        <f t="shared" si="403"/>
        <v>0</v>
      </c>
      <c r="T215" s="40">
        <f t="shared" si="404"/>
        <v>0</v>
      </c>
      <c r="U215" s="42">
        <f t="shared" si="405"/>
        <v>1</v>
      </c>
      <c r="V215" s="160">
        <f t="shared" si="406"/>
        <v>0</v>
      </c>
      <c r="W215" s="167">
        <f t="shared" si="407"/>
        <v>0</v>
      </c>
      <c r="X215" s="168">
        <f t="shared" si="408"/>
        <v>1</v>
      </c>
      <c r="Y215" s="160">
        <f t="shared" si="409"/>
        <v>0</v>
      </c>
      <c r="Z215" s="167">
        <f t="shared" si="410"/>
        <v>0</v>
      </c>
      <c r="AA215" s="168">
        <f t="shared" si="411"/>
        <v>1</v>
      </c>
      <c r="AB215" s="160">
        <f t="shared" si="412"/>
        <v>0</v>
      </c>
      <c r="AC215" s="167">
        <f t="shared" si="413"/>
        <v>0</v>
      </c>
      <c r="AD215" s="168">
        <f t="shared" si="414"/>
        <v>1</v>
      </c>
      <c r="AE215" s="160">
        <f t="shared" si="415"/>
        <v>0</v>
      </c>
      <c r="AF215" s="167">
        <f t="shared" si="416"/>
        <v>0</v>
      </c>
      <c r="AG215" s="168">
        <f t="shared" si="417"/>
        <v>1</v>
      </c>
      <c r="AH215" s="160">
        <f t="shared" si="418"/>
        <v>0</v>
      </c>
      <c r="AI215" s="167">
        <f t="shared" si="419"/>
        <v>0</v>
      </c>
      <c r="AJ215" s="168">
        <f t="shared" si="420"/>
        <v>1</v>
      </c>
      <c r="AK215" s="160">
        <f t="shared" si="421"/>
        <v>0</v>
      </c>
      <c r="AL215" s="167">
        <f t="shared" si="422"/>
        <v>0</v>
      </c>
      <c r="AM215" s="168">
        <f t="shared" si="423"/>
        <v>1</v>
      </c>
      <c r="AN215" s="160">
        <f t="shared" si="424"/>
        <v>0</v>
      </c>
      <c r="AO215" s="167">
        <f t="shared" si="425"/>
        <v>0</v>
      </c>
      <c r="AP215" s="168">
        <f t="shared" si="426"/>
        <v>1</v>
      </c>
      <c r="AQ215" s="160">
        <f t="shared" si="427"/>
        <v>0</v>
      </c>
      <c r="AR215" s="167">
        <f t="shared" si="428"/>
        <v>0</v>
      </c>
      <c r="AS215" s="168">
        <f t="shared" si="429"/>
        <v>1</v>
      </c>
      <c r="AT215" s="160">
        <f t="shared" si="430"/>
        <v>0</v>
      </c>
      <c r="AU215" s="167">
        <f t="shared" si="431"/>
        <v>0</v>
      </c>
      <c r="AV215" s="168">
        <f t="shared" si="432"/>
        <v>1</v>
      </c>
      <c r="AW215" s="160">
        <f t="shared" si="433"/>
        <v>0</v>
      </c>
      <c r="AX215" s="167">
        <f t="shared" si="434"/>
        <v>0</v>
      </c>
      <c r="AY215" s="168">
        <f t="shared" si="435"/>
        <v>1</v>
      </c>
      <c r="AZ215" s="160">
        <f t="shared" si="436"/>
        <v>0</v>
      </c>
      <c r="BA215" s="167">
        <f t="shared" si="437"/>
        <v>0</v>
      </c>
      <c r="BB215" s="168">
        <f t="shared" si="438"/>
        <v>1</v>
      </c>
      <c r="BC215" s="160">
        <f t="shared" si="439"/>
        <v>0</v>
      </c>
    </row>
    <row r="216" spans="3:55" ht="17.45" customHeight="1" x14ac:dyDescent="0.2">
      <c r="C216" s="192"/>
      <c r="D216" s="192"/>
      <c r="E216" s="192"/>
      <c r="F216" s="158">
        <f>DATOS!$E$10</f>
        <v>2020</v>
      </c>
      <c r="G216" s="194">
        <v>0.05</v>
      </c>
      <c r="H216" s="192"/>
      <c r="I216" s="178"/>
      <c r="J216" s="166">
        <f t="shared" si="396"/>
        <v>0</v>
      </c>
      <c r="K216" s="160">
        <f t="shared" si="397"/>
        <v>0</v>
      </c>
      <c r="L216" s="160">
        <f t="shared" si="398"/>
        <v>0</v>
      </c>
      <c r="M216" s="160">
        <f t="shared" si="399"/>
        <v>0</v>
      </c>
      <c r="N216" s="160">
        <f t="shared" si="400"/>
        <v>0</v>
      </c>
      <c r="O216" s="195"/>
      <c r="P216" s="167">
        <f t="shared" si="401"/>
        <v>0</v>
      </c>
      <c r="Q216" s="168">
        <f t="shared" si="402"/>
        <v>1</v>
      </c>
      <c r="R216" s="160">
        <f t="shared" si="403"/>
        <v>0</v>
      </c>
      <c r="T216" s="40">
        <f t="shared" si="404"/>
        <v>0</v>
      </c>
      <c r="U216" s="42">
        <f t="shared" si="405"/>
        <v>1</v>
      </c>
      <c r="V216" s="160">
        <f t="shared" si="406"/>
        <v>0</v>
      </c>
      <c r="W216" s="167">
        <f t="shared" si="407"/>
        <v>0</v>
      </c>
      <c r="X216" s="168">
        <f t="shared" si="408"/>
        <v>1</v>
      </c>
      <c r="Y216" s="160">
        <f t="shared" si="409"/>
        <v>0</v>
      </c>
      <c r="Z216" s="167">
        <f t="shared" si="410"/>
        <v>0</v>
      </c>
      <c r="AA216" s="168">
        <f t="shared" si="411"/>
        <v>1</v>
      </c>
      <c r="AB216" s="160">
        <f t="shared" si="412"/>
        <v>0</v>
      </c>
      <c r="AC216" s="167">
        <f t="shared" si="413"/>
        <v>0</v>
      </c>
      <c r="AD216" s="168">
        <f t="shared" si="414"/>
        <v>1</v>
      </c>
      <c r="AE216" s="160">
        <f t="shared" si="415"/>
        <v>0</v>
      </c>
      <c r="AF216" s="167">
        <f t="shared" si="416"/>
        <v>0</v>
      </c>
      <c r="AG216" s="168">
        <f t="shared" si="417"/>
        <v>1</v>
      </c>
      <c r="AH216" s="160">
        <f t="shared" si="418"/>
        <v>0</v>
      </c>
      <c r="AI216" s="167">
        <f t="shared" si="419"/>
        <v>0</v>
      </c>
      <c r="AJ216" s="168">
        <f t="shared" si="420"/>
        <v>1</v>
      </c>
      <c r="AK216" s="160">
        <f t="shared" si="421"/>
        <v>0</v>
      </c>
      <c r="AL216" s="167">
        <f t="shared" si="422"/>
        <v>0</v>
      </c>
      <c r="AM216" s="168">
        <f t="shared" si="423"/>
        <v>1</v>
      </c>
      <c r="AN216" s="160">
        <f t="shared" si="424"/>
        <v>0</v>
      </c>
      <c r="AO216" s="167">
        <f t="shared" si="425"/>
        <v>0</v>
      </c>
      <c r="AP216" s="168">
        <f t="shared" si="426"/>
        <v>1</v>
      </c>
      <c r="AQ216" s="160">
        <f t="shared" si="427"/>
        <v>0</v>
      </c>
      <c r="AR216" s="167">
        <f t="shared" si="428"/>
        <v>0</v>
      </c>
      <c r="AS216" s="168">
        <f t="shared" si="429"/>
        <v>1</v>
      </c>
      <c r="AT216" s="160">
        <f t="shared" si="430"/>
        <v>0</v>
      </c>
      <c r="AU216" s="167">
        <f t="shared" si="431"/>
        <v>0</v>
      </c>
      <c r="AV216" s="168">
        <f t="shared" si="432"/>
        <v>1</v>
      </c>
      <c r="AW216" s="160">
        <f t="shared" si="433"/>
        <v>0</v>
      </c>
      <c r="AX216" s="167">
        <f t="shared" si="434"/>
        <v>0</v>
      </c>
      <c r="AY216" s="168">
        <f t="shared" si="435"/>
        <v>1</v>
      </c>
      <c r="AZ216" s="160">
        <f t="shared" si="436"/>
        <v>0</v>
      </c>
      <c r="BA216" s="167">
        <f t="shared" si="437"/>
        <v>0</v>
      </c>
      <c r="BB216" s="168">
        <f t="shared" si="438"/>
        <v>1</v>
      </c>
      <c r="BC216" s="160">
        <f t="shared" si="439"/>
        <v>0</v>
      </c>
    </row>
    <row r="217" spans="3:55" ht="17.45" customHeight="1" x14ac:dyDescent="0.2">
      <c r="C217" s="192"/>
      <c r="D217" s="192"/>
      <c r="E217" s="192"/>
      <c r="F217" s="158">
        <f>DATOS!$E$10</f>
        <v>2020</v>
      </c>
      <c r="G217" s="194">
        <v>0.05</v>
      </c>
      <c r="H217" s="192"/>
      <c r="I217" s="178"/>
      <c r="J217" s="166">
        <f t="shared" si="396"/>
        <v>0</v>
      </c>
      <c r="K217" s="160">
        <f t="shared" si="397"/>
        <v>0</v>
      </c>
      <c r="L217" s="160">
        <f t="shared" si="398"/>
        <v>0</v>
      </c>
      <c r="M217" s="160">
        <f t="shared" si="399"/>
        <v>0</v>
      </c>
      <c r="N217" s="160">
        <f t="shared" si="400"/>
        <v>0</v>
      </c>
      <c r="O217" s="195"/>
      <c r="P217" s="167">
        <f t="shared" si="401"/>
        <v>0</v>
      </c>
      <c r="Q217" s="168">
        <f t="shared" si="402"/>
        <v>1</v>
      </c>
      <c r="R217" s="160">
        <f t="shared" si="403"/>
        <v>0</v>
      </c>
      <c r="T217" s="40">
        <f t="shared" si="404"/>
        <v>0</v>
      </c>
      <c r="U217" s="42">
        <f t="shared" si="405"/>
        <v>1</v>
      </c>
      <c r="V217" s="160">
        <f t="shared" si="406"/>
        <v>0</v>
      </c>
      <c r="W217" s="167">
        <f t="shared" si="407"/>
        <v>0</v>
      </c>
      <c r="X217" s="168">
        <f t="shared" si="408"/>
        <v>1</v>
      </c>
      <c r="Y217" s="160">
        <f t="shared" si="409"/>
        <v>0</v>
      </c>
      <c r="Z217" s="167">
        <f t="shared" si="410"/>
        <v>0</v>
      </c>
      <c r="AA217" s="168">
        <f t="shared" si="411"/>
        <v>1</v>
      </c>
      <c r="AB217" s="160">
        <f t="shared" si="412"/>
        <v>0</v>
      </c>
      <c r="AC217" s="167">
        <f t="shared" si="413"/>
        <v>0</v>
      </c>
      <c r="AD217" s="168">
        <f t="shared" si="414"/>
        <v>1</v>
      </c>
      <c r="AE217" s="160">
        <f t="shared" si="415"/>
        <v>0</v>
      </c>
      <c r="AF217" s="167">
        <f t="shared" si="416"/>
        <v>0</v>
      </c>
      <c r="AG217" s="168">
        <f t="shared" si="417"/>
        <v>1</v>
      </c>
      <c r="AH217" s="160">
        <f t="shared" si="418"/>
        <v>0</v>
      </c>
      <c r="AI217" s="167">
        <f t="shared" si="419"/>
        <v>0</v>
      </c>
      <c r="AJ217" s="168">
        <f t="shared" si="420"/>
        <v>1</v>
      </c>
      <c r="AK217" s="160">
        <f t="shared" si="421"/>
        <v>0</v>
      </c>
      <c r="AL217" s="167">
        <f t="shared" si="422"/>
        <v>0</v>
      </c>
      <c r="AM217" s="168">
        <f t="shared" si="423"/>
        <v>1</v>
      </c>
      <c r="AN217" s="160">
        <f t="shared" si="424"/>
        <v>0</v>
      </c>
      <c r="AO217" s="167">
        <f t="shared" si="425"/>
        <v>0</v>
      </c>
      <c r="AP217" s="168">
        <f t="shared" si="426"/>
        <v>1</v>
      </c>
      <c r="AQ217" s="160">
        <f t="shared" si="427"/>
        <v>0</v>
      </c>
      <c r="AR217" s="167">
        <f t="shared" si="428"/>
        <v>0</v>
      </c>
      <c r="AS217" s="168">
        <f t="shared" si="429"/>
        <v>1</v>
      </c>
      <c r="AT217" s="160">
        <f t="shared" si="430"/>
        <v>0</v>
      </c>
      <c r="AU217" s="167">
        <f t="shared" si="431"/>
        <v>0</v>
      </c>
      <c r="AV217" s="168">
        <f t="shared" si="432"/>
        <v>1</v>
      </c>
      <c r="AW217" s="160">
        <f t="shared" si="433"/>
        <v>0</v>
      </c>
      <c r="AX217" s="167">
        <f t="shared" si="434"/>
        <v>0</v>
      </c>
      <c r="AY217" s="168">
        <f t="shared" si="435"/>
        <v>1</v>
      </c>
      <c r="AZ217" s="160">
        <f t="shared" si="436"/>
        <v>0</v>
      </c>
      <c r="BA217" s="167">
        <f t="shared" si="437"/>
        <v>0</v>
      </c>
      <c r="BB217" s="168">
        <f t="shared" si="438"/>
        <v>1</v>
      </c>
      <c r="BC217" s="160">
        <f t="shared" si="439"/>
        <v>0</v>
      </c>
    </row>
    <row r="218" spans="3:55" ht="17.45" customHeight="1" x14ac:dyDescent="0.2">
      <c r="C218" s="192"/>
      <c r="D218" s="192"/>
      <c r="E218" s="192"/>
      <c r="F218" s="158">
        <f>DATOS!$E$10</f>
        <v>2020</v>
      </c>
      <c r="G218" s="194">
        <v>0.05</v>
      </c>
      <c r="H218" s="192"/>
      <c r="I218" s="178"/>
      <c r="J218" s="166">
        <f t="shared" si="396"/>
        <v>0</v>
      </c>
      <c r="K218" s="160">
        <f t="shared" si="397"/>
        <v>0</v>
      </c>
      <c r="L218" s="160">
        <f t="shared" si="398"/>
        <v>0</v>
      </c>
      <c r="M218" s="160">
        <f t="shared" si="399"/>
        <v>0</v>
      </c>
      <c r="N218" s="160">
        <f t="shared" si="400"/>
        <v>0</v>
      </c>
      <c r="O218" s="195"/>
      <c r="P218" s="167">
        <f t="shared" si="401"/>
        <v>0</v>
      </c>
      <c r="Q218" s="168">
        <f t="shared" si="402"/>
        <v>1</v>
      </c>
      <c r="R218" s="160">
        <f t="shared" si="403"/>
        <v>0</v>
      </c>
      <c r="T218" s="40">
        <f t="shared" si="404"/>
        <v>0</v>
      </c>
      <c r="U218" s="42">
        <f t="shared" si="405"/>
        <v>1</v>
      </c>
      <c r="V218" s="160">
        <f t="shared" si="406"/>
        <v>0</v>
      </c>
      <c r="W218" s="167">
        <f t="shared" si="407"/>
        <v>0</v>
      </c>
      <c r="X218" s="168">
        <f t="shared" si="408"/>
        <v>1</v>
      </c>
      <c r="Y218" s="160">
        <f t="shared" si="409"/>
        <v>0</v>
      </c>
      <c r="Z218" s="167">
        <f t="shared" si="410"/>
        <v>0</v>
      </c>
      <c r="AA218" s="168">
        <f t="shared" si="411"/>
        <v>1</v>
      </c>
      <c r="AB218" s="160">
        <f t="shared" si="412"/>
        <v>0</v>
      </c>
      <c r="AC218" s="167">
        <f t="shared" si="413"/>
        <v>0</v>
      </c>
      <c r="AD218" s="168">
        <f t="shared" si="414"/>
        <v>1</v>
      </c>
      <c r="AE218" s="160">
        <f t="shared" si="415"/>
        <v>0</v>
      </c>
      <c r="AF218" s="167">
        <f t="shared" si="416"/>
        <v>0</v>
      </c>
      <c r="AG218" s="168">
        <f t="shared" si="417"/>
        <v>1</v>
      </c>
      <c r="AH218" s="160">
        <f t="shared" si="418"/>
        <v>0</v>
      </c>
      <c r="AI218" s="167">
        <f t="shared" si="419"/>
        <v>0</v>
      </c>
      <c r="AJ218" s="168">
        <f t="shared" si="420"/>
        <v>1</v>
      </c>
      <c r="AK218" s="160">
        <f t="shared" si="421"/>
        <v>0</v>
      </c>
      <c r="AL218" s="167">
        <f t="shared" si="422"/>
        <v>0</v>
      </c>
      <c r="AM218" s="168">
        <f t="shared" si="423"/>
        <v>1</v>
      </c>
      <c r="AN218" s="160">
        <f t="shared" si="424"/>
        <v>0</v>
      </c>
      <c r="AO218" s="167">
        <f t="shared" si="425"/>
        <v>0</v>
      </c>
      <c r="AP218" s="168">
        <f t="shared" si="426"/>
        <v>1</v>
      </c>
      <c r="AQ218" s="160">
        <f t="shared" si="427"/>
        <v>0</v>
      </c>
      <c r="AR218" s="167">
        <f t="shared" si="428"/>
        <v>0</v>
      </c>
      <c r="AS218" s="168">
        <f t="shared" si="429"/>
        <v>1</v>
      </c>
      <c r="AT218" s="160">
        <f t="shared" si="430"/>
        <v>0</v>
      </c>
      <c r="AU218" s="167">
        <f t="shared" si="431"/>
        <v>0</v>
      </c>
      <c r="AV218" s="168">
        <f t="shared" si="432"/>
        <v>1</v>
      </c>
      <c r="AW218" s="160">
        <f t="shared" si="433"/>
        <v>0</v>
      </c>
      <c r="AX218" s="167">
        <f t="shared" si="434"/>
        <v>0</v>
      </c>
      <c r="AY218" s="168">
        <f t="shared" si="435"/>
        <v>1</v>
      </c>
      <c r="AZ218" s="160">
        <f t="shared" si="436"/>
        <v>0</v>
      </c>
      <c r="BA218" s="167">
        <f t="shared" si="437"/>
        <v>0</v>
      </c>
      <c r="BB218" s="168">
        <f t="shared" si="438"/>
        <v>1</v>
      </c>
      <c r="BC218" s="160">
        <f t="shared" si="439"/>
        <v>0</v>
      </c>
    </row>
    <row r="219" spans="3:55" ht="17.45" customHeight="1" x14ac:dyDescent="0.2">
      <c r="C219" s="192"/>
      <c r="D219" s="192"/>
      <c r="E219" s="192"/>
      <c r="F219" s="158">
        <f>DATOS!$E$10</f>
        <v>2020</v>
      </c>
      <c r="G219" s="194">
        <v>0.05</v>
      </c>
      <c r="H219" s="192"/>
      <c r="I219" s="178"/>
      <c r="J219" s="166">
        <f t="shared" si="396"/>
        <v>0</v>
      </c>
      <c r="K219" s="160">
        <f t="shared" si="397"/>
        <v>0</v>
      </c>
      <c r="L219" s="160">
        <f t="shared" si="398"/>
        <v>0</v>
      </c>
      <c r="M219" s="160">
        <f t="shared" si="399"/>
        <v>0</v>
      </c>
      <c r="N219" s="160">
        <f t="shared" si="400"/>
        <v>0</v>
      </c>
      <c r="O219" s="195"/>
      <c r="P219" s="167">
        <f t="shared" si="401"/>
        <v>0</v>
      </c>
      <c r="Q219" s="168">
        <f t="shared" si="402"/>
        <v>1</v>
      </c>
      <c r="R219" s="160">
        <f t="shared" si="403"/>
        <v>0</v>
      </c>
      <c r="T219" s="40">
        <f t="shared" si="404"/>
        <v>0</v>
      </c>
      <c r="U219" s="42">
        <f t="shared" si="405"/>
        <v>1</v>
      </c>
      <c r="V219" s="160">
        <f t="shared" si="406"/>
        <v>0</v>
      </c>
      <c r="W219" s="167">
        <f t="shared" si="407"/>
        <v>0</v>
      </c>
      <c r="X219" s="168">
        <f t="shared" si="408"/>
        <v>1</v>
      </c>
      <c r="Y219" s="160">
        <f t="shared" si="409"/>
        <v>0</v>
      </c>
      <c r="Z219" s="167">
        <f t="shared" si="410"/>
        <v>0</v>
      </c>
      <c r="AA219" s="168">
        <f t="shared" si="411"/>
        <v>1</v>
      </c>
      <c r="AB219" s="160">
        <f t="shared" si="412"/>
        <v>0</v>
      </c>
      <c r="AC219" s="167">
        <f t="shared" si="413"/>
        <v>0</v>
      </c>
      <c r="AD219" s="168">
        <f t="shared" si="414"/>
        <v>1</v>
      </c>
      <c r="AE219" s="160">
        <f t="shared" si="415"/>
        <v>0</v>
      </c>
      <c r="AF219" s="167">
        <f t="shared" si="416"/>
        <v>0</v>
      </c>
      <c r="AG219" s="168">
        <f t="shared" si="417"/>
        <v>1</v>
      </c>
      <c r="AH219" s="160">
        <f t="shared" si="418"/>
        <v>0</v>
      </c>
      <c r="AI219" s="167">
        <f t="shared" si="419"/>
        <v>0</v>
      </c>
      <c r="AJ219" s="168">
        <f t="shared" si="420"/>
        <v>1</v>
      </c>
      <c r="AK219" s="160">
        <f t="shared" si="421"/>
        <v>0</v>
      </c>
      <c r="AL219" s="167">
        <f t="shared" si="422"/>
        <v>0</v>
      </c>
      <c r="AM219" s="168">
        <f t="shared" si="423"/>
        <v>1</v>
      </c>
      <c r="AN219" s="160">
        <f t="shared" si="424"/>
        <v>0</v>
      </c>
      <c r="AO219" s="167">
        <f t="shared" si="425"/>
        <v>0</v>
      </c>
      <c r="AP219" s="168">
        <f t="shared" si="426"/>
        <v>1</v>
      </c>
      <c r="AQ219" s="160">
        <f t="shared" si="427"/>
        <v>0</v>
      </c>
      <c r="AR219" s="167">
        <f t="shared" si="428"/>
        <v>0</v>
      </c>
      <c r="AS219" s="168">
        <f t="shared" si="429"/>
        <v>1</v>
      </c>
      <c r="AT219" s="160">
        <f t="shared" si="430"/>
        <v>0</v>
      </c>
      <c r="AU219" s="167">
        <f t="shared" si="431"/>
        <v>0</v>
      </c>
      <c r="AV219" s="168">
        <f t="shared" si="432"/>
        <v>1</v>
      </c>
      <c r="AW219" s="160">
        <f t="shared" si="433"/>
        <v>0</v>
      </c>
      <c r="AX219" s="167">
        <f t="shared" si="434"/>
        <v>0</v>
      </c>
      <c r="AY219" s="168">
        <f t="shared" si="435"/>
        <v>1</v>
      </c>
      <c r="AZ219" s="160">
        <f t="shared" si="436"/>
        <v>0</v>
      </c>
      <c r="BA219" s="167">
        <f t="shared" si="437"/>
        <v>0</v>
      </c>
      <c r="BB219" s="168">
        <f t="shared" si="438"/>
        <v>1</v>
      </c>
      <c r="BC219" s="160">
        <f t="shared" si="439"/>
        <v>0</v>
      </c>
    </row>
    <row r="220" spans="3:55" ht="17.45" customHeight="1" x14ac:dyDescent="0.2">
      <c r="C220" s="192"/>
      <c r="D220" s="192"/>
      <c r="E220" s="192"/>
      <c r="F220" s="158">
        <f>DATOS!$E$10</f>
        <v>2020</v>
      </c>
      <c r="G220" s="194">
        <v>0.05</v>
      </c>
      <c r="H220" s="192"/>
      <c r="I220" s="178"/>
      <c r="J220" s="166">
        <f t="shared" si="396"/>
        <v>0</v>
      </c>
      <c r="K220" s="160">
        <f t="shared" si="397"/>
        <v>0</v>
      </c>
      <c r="L220" s="160">
        <f t="shared" si="398"/>
        <v>0</v>
      </c>
      <c r="M220" s="160">
        <f t="shared" si="399"/>
        <v>0</v>
      </c>
      <c r="N220" s="160">
        <f t="shared" si="400"/>
        <v>0</v>
      </c>
      <c r="O220" s="195"/>
      <c r="P220" s="167">
        <f t="shared" si="401"/>
        <v>0</v>
      </c>
      <c r="Q220" s="168">
        <f t="shared" si="402"/>
        <v>1</v>
      </c>
      <c r="R220" s="160">
        <f t="shared" si="403"/>
        <v>0</v>
      </c>
      <c r="T220" s="40">
        <f t="shared" si="404"/>
        <v>0</v>
      </c>
      <c r="U220" s="42">
        <f t="shared" si="405"/>
        <v>1</v>
      </c>
      <c r="V220" s="160">
        <f t="shared" si="406"/>
        <v>0</v>
      </c>
      <c r="W220" s="167">
        <f t="shared" si="407"/>
        <v>0</v>
      </c>
      <c r="X220" s="168">
        <f t="shared" si="408"/>
        <v>1</v>
      </c>
      <c r="Y220" s="160">
        <f t="shared" si="409"/>
        <v>0</v>
      </c>
      <c r="Z220" s="167">
        <f t="shared" si="410"/>
        <v>0</v>
      </c>
      <c r="AA220" s="168">
        <f t="shared" si="411"/>
        <v>1</v>
      </c>
      <c r="AB220" s="160">
        <f t="shared" si="412"/>
        <v>0</v>
      </c>
      <c r="AC220" s="167">
        <f t="shared" si="413"/>
        <v>0</v>
      </c>
      <c r="AD220" s="168">
        <f t="shared" si="414"/>
        <v>1</v>
      </c>
      <c r="AE220" s="160">
        <f t="shared" si="415"/>
        <v>0</v>
      </c>
      <c r="AF220" s="167">
        <f t="shared" si="416"/>
        <v>0</v>
      </c>
      <c r="AG220" s="168">
        <f t="shared" si="417"/>
        <v>1</v>
      </c>
      <c r="AH220" s="160">
        <f t="shared" si="418"/>
        <v>0</v>
      </c>
      <c r="AI220" s="167">
        <f t="shared" si="419"/>
        <v>0</v>
      </c>
      <c r="AJ220" s="168">
        <f t="shared" si="420"/>
        <v>1</v>
      </c>
      <c r="AK220" s="160">
        <f t="shared" si="421"/>
        <v>0</v>
      </c>
      <c r="AL220" s="167">
        <f t="shared" si="422"/>
        <v>0</v>
      </c>
      <c r="AM220" s="168">
        <f t="shared" si="423"/>
        <v>1</v>
      </c>
      <c r="AN220" s="160">
        <f t="shared" si="424"/>
        <v>0</v>
      </c>
      <c r="AO220" s="167">
        <f t="shared" si="425"/>
        <v>0</v>
      </c>
      <c r="AP220" s="168">
        <f t="shared" si="426"/>
        <v>1</v>
      </c>
      <c r="AQ220" s="160">
        <f t="shared" si="427"/>
        <v>0</v>
      </c>
      <c r="AR220" s="167">
        <f t="shared" si="428"/>
        <v>0</v>
      </c>
      <c r="AS220" s="168">
        <f t="shared" si="429"/>
        <v>1</v>
      </c>
      <c r="AT220" s="160">
        <f t="shared" si="430"/>
        <v>0</v>
      </c>
      <c r="AU220" s="167">
        <f t="shared" si="431"/>
        <v>0</v>
      </c>
      <c r="AV220" s="168">
        <f t="shared" si="432"/>
        <v>1</v>
      </c>
      <c r="AW220" s="160">
        <f t="shared" si="433"/>
        <v>0</v>
      </c>
      <c r="AX220" s="167">
        <f t="shared" si="434"/>
        <v>0</v>
      </c>
      <c r="AY220" s="168">
        <f t="shared" si="435"/>
        <v>1</v>
      </c>
      <c r="AZ220" s="160">
        <f t="shared" si="436"/>
        <v>0</v>
      </c>
      <c r="BA220" s="167">
        <f t="shared" si="437"/>
        <v>0</v>
      </c>
      <c r="BB220" s="168">
        <f t="shared" si="438"/>
        <v>1</v>
      </c>
      <c r="BC220" s="160">
        <f t="shared" si="439"/>
        <v>0</v>
      </c>
    </row>
    <row r="221" spans="3:55" ht="17.45" customHeight="1" x14ac:dyDescent="0.2">
      <c r="C221" s="192"/>
      <c r="D221" s="192"/>
      <c r="E221" s="192"/>
      <c r="F221" s="158">
        <f>DATOS!$E$10</f>
        <v>2020</v>
      </c>
      <c r="G221" s="194">
        <v>0.05</v>
      </c>
      <c r="H221" s="192"/>
      <c r="I221" s="178"/>
      <c r="J221" s="166">
        <f t="shared" si="396"/>
        <v>0</v>
      </c>
      <c r="K221" s="160">
        <f t="shared" si="397"/>
        <v>0</v>
      </c>
      <c r="L221" s="160">
        <f t="shared" si="398"/>
        <v>0</v>
      </c>
      <c r="M221" s="160">
        <f t="shared" si="399"/>
        <v>0</v>
      </c>
      <c r="N221" s="160">
        <f t="shared" si="400"/>
        <v>0</v>
      </c>
      <c r="O221" s="195"/>
      <c r="P221" s="167">
        <f t="shared" si="401"/>
        <v>0</v>
      </c>
      <c r="Q221" s="168">
        <f t="shared" si="402"/>
        <v>1</v>
      </c>
      <c r="R221" s="160">
        <f t="shared" si="403"/>
        <v>0</v>
      </c>
      <c r="T221" s="40">
        <f t="shared" si="404"/>
        <v>0</v>
      </c>
      <c r="U221" s="42">
        <f t="shared" si="405"/>
        <v>1</v>
      </c>
      <c r="V221" s="160">
        <f t="shared" si="406"/>
        <v>0</v>
      </c>
      <c r="W221" s="167">
        <f t="shared" si="407"/>
        <v>0</v>
      </c>
      <c r="X221" s="168">
        <f t="shared" si="408"/>
        <v>1</v>
      </c>
      <c r="Y221" s="160">
        <f t="shared" si="409"/>
        <v>0</v>
      </c>
      <c r="Z221" s="167">
        <f t="shared" si="410"/>
        <v>0</v>
      </c>
      <c r="AA221" s="168">
        <f t="shared" si="411"/>
        <v>1</v>
      </c>
      <c r="AB221" s="160">
        <f t="shared" si="412"/>
        <v>0</v>
      </c>
      <c r="AC221" s="167">
        <f t="shared" si="413"/>
        <v>0</v>
      </c>
      <c r="AD221" s="168">
        <f t="shared" si="414"/>
        <v>1</v>
      </c>
      <c r="AE221" s="160">
        <f t="shared" si="415"/>
        <v>0</v>
      </c>
      <c r="AF221" s="167">
        <f t="shared" si="416"/>
        <v>0</v>
      </c>
      <c r="AG221" s="168">
        <f t="shared" si="417"/>
        <v>1</v>
      </c>
      <c r="AH221" s="160">
        <f t="shared" si="418"/>
        <v>0</v>
      </c>
      <c r="AI221" s="167">
        <f t="shared" si="419"/>
        <v>0</v>
      </c>
      <c r="AJ221" s="168">
        <f t="shared" si="420"/>
        <v>1</v>
      </c>
      <c r="AK221" s="160">
        <f t="shared" si="421"/>
        <v>0</v>
      </c>
      <c r="AL221" s="167">
        <f t="shared" si="422"/>
        <v>0</v>
      </c>
      <c r="AM221" s="168">
        <f t="shared" si="423"/>
        <v>1</v>
      </c>
      <c r="AN221" s="160">
        <f t="shared" si="424"/>
        <v>0</v>
      </c>
      <c r="AO221" s="167">
        <f t="shared" si="425"/>
        <v>0</v>
      </c>
      <c r="AP221" s="168">
        <f t="shared" si="426"/>
        <v>1</v>
      </c>
      <c r="AQ221" s="160">
        <f t="shared" si="427"/>
        <v>0</v>
      </c>
      <c r="AR221" s="167">
        <f t="shared" si="428"/>
        <v>0</v>
      </c>
      <c r="AS221" s="168">
        <f t="shared" si="429"/>
        <v>1</v>
      </c>
      <c r="AT221" s="160">
        <f t="shared" si="430"/>
        <v>0</v>
      </c>
      <c r="AU221" s="167">
        <f t="shared" si="431"/>
        <v>0</v>
      </c>
      <c r="AV221" s="168">
        <f t="shared" si="432"/>
        <v>1</v>
      </c>
      <c r="AW221" s="160">
        <f t="shared" si="433"/>
        <v>0</v>
      </c>
      <c r="AX221" s="167">
        <f t="shared" si="434"/>
        <v>0</v>
      </c>
      <c r="AY221" s="168">
        <f t="shared" si="435"/>
        <v>1</v>
      </c>
      <c r="AZ221" s="160">
        <f t="shared" si="436"/>
        <v>0</v>
      </c>
      <c r="BA221" s="167">
        <f t="shared" si="437"/>
        <v>0</v>
      </c>
      <c r="BB221" s="168">
        <f t="shared" si="438"/>
        <v>1</v>
      </c>
      <c r="BC221" s="160">
        <f t="shared" si="439"/>
        <v>0</v>
      </c>
    </row>
    <row r="222" spans="3:55" ht="17.45" customHeight="1" x14ac:dyDescent="0.2">
      <c r="C222" s="192"/>
      <c r="D222" s="192"/>
      <c r="E222" s="192"/>
      <c r="F222" s="158">
        <f>DATOS!$E$10</f>
        <v>2020</v>
      </c>
      <c r="G222" s="194">
        <v>0.05</v>
      </c>
      <c r="H222" s="192"/>
      <c r="I222" s="178"/>
      <c r="J222" s="166">
        <f t="shared" si="396"/>
        <v>0</v>
      </c>
      <c r="K222" s="160">
        <f t="shared" si="397"/>
        <v>0</v>
      </c>
      <c r="L222" s="160">
        <f t="shared" si="398"/>
        <v>0</v>
      </c>
      <c r="M222" s="160">
        <f t="shared" si="399"/>
        <v>0</v>
      </c>
      <c r="N222" s="160">
        <f t="shared" si="400"/>
        <v>0</v>
      </c>
      <c r="O222" s="195"/>
      <c r="P222" s="167">
        <f t="shared" si="401"/>
        <v>0</v>
      </c>
      <c r="Q222" s="168">
        <f t="shared" si="402"/>
        <v>1</v>
      </c>
      <c r="R222" s="160">
        <f t="shared" si="403"/>
        <v>0</v>
      </c>
      <c r="T222" s="40">
        <f t="shared" si="404"/>
        <v>0</v>
      </c>
      <c r="U222" s="42">
        <f t="shared" si="405"/>
        <v>1</v>
      </c>
      <c r="V222" s="160">
        <f t="shared" si="406"/>
        <v>0</v>
      </c>
      <c r="W222" s="167">
        <f t="shared" si="407"/>
        <v>0</v>
      </c>
      <c r="X222" s="168">
        <f t="shared" si="408"/>
        <v>1</v>
      </c>
      <c r="Y222" s="160">
        <f t="shared" si="409"/>
        <v>0</v>
      </c>
      <c r="Z222" s="167">
        <f t="shared" si="410"/>
        <v>0</v>
      </c>
      <c r="AA222" s="168">
        <f t="shared" si="411"/>
        <v>1</v>
      </c>
      <c r="AB222" s="160">
        <f t="shared" si="412"/>
        <v>0</v>
      </c>
      <c r="AC222" s="167">
        <f t="shared" si="413"/>
        <v>0</v>
      </c>
      <c r="AD222" s="168">
        <f t="shared" si="414"/>
        <v>1</v>
      </c>
      <c r="AE222" s="160">
        <f t="shared" si="415"/>
        <v>0</v>
      </c>
      <c r="AF222" s="167">
        <f t="shared" si="416"/>
        <v>0</v>
      </c>
      <c r="AG222" s="168">
        <f t="shared" si="417"/>
        <v>1</v>
      </c>
      <c r="AH222" s="160">
        <f t="shared" si="418"/>
        <v>0</v>
      </c>
      <c r="AI222" s="167">
        <f t="shared" si="419"/>
        <v>0</v>
      </c>
      <c r="AJ222" s="168">
        <f t="shared" si="420"/>
        <v>1</v>
      </c>
      <c r="AK222" s="160">
        <f t="shared" si="421"/>
        <v>0</v>
      </c>
      <c r="AL222" s="167">
        <f t="shared" si="422"/>
        <v>0</v>
      </c>
      <c r="AM222" s="168">
        <f t="shared" si="423"/>
        <v>1</v>
      </c>
      <c r="AN222" s="160">
        <f t="shared" si="424"/>
        <v>0</v>
      </c>
      <c r="AO222" s="167">
        <f t="shared" si="425"/>
        <v>0</v>
      </c>
      <c r="AP222" s="168">
        <f t="shared" si="426"/>
        <v>1</v>
      </c>
      <c r="AQ222" s="160">
        <f t="shared" si="427"/>
        <v>0</v>
      </c>
      <c r="AR222" s="167">
        <f t="shared" si="428"/>
        <v>0</v>
      </c>
      <c r="AS222" s="168">
        <f t="shared" si="429"/>
        <v>1</v>
      </c>
      <c r="AT222" s="160">
        <f t="shared" si="430"/>
        <v>0</v>
      </c>
      <c r="AU222" s="167">
        <f t="shared" si="431"/>
        <v>0</v>
      </c>
      <c r="AV222" s="168">
        <f t="shared" si="432"/>
        <v>1</v>
      </c>
      <c r="AW222" s="160">
        <f t="shared" si="433"/>
        <v>0</v>
      </c>
      <c r="AX222" s="167">
        <f t="shared" si="434"/>
        <v>0</v>
      </c>
      <c r="AY222" s="168">
        <f t="shared" si="435"/>
        <v>1</v>
      </c>
      <c r="AZ222" s="160">
        <f t="shared" si="436"/>
        <v>0</v>
      </c>
      <c r="BA222" s="167">
        <f t="shared" si="437"/>
        <v>0</v>
      </c>
      <c r="BB222" s="168">
        <f t="shared" si="438"/>
        <v>1</v>
      </c>
      <c r="BC222" s="160">
        <f t="shared" si="439"/>
        <v>0</v>
      </c>
    </row>
    <row r="223" spans="3:55" ht="17.45" customHeight="1" x14ac:dyDescent="0.2">
      <c r="C223" s="192"/>
      <c r="D223" s="192"/>
      <c r="E223" s="192"/>
      <c r="F223" s="158">
        <f>DATOS!$E$10</f>
        <v>2020</v>
      </c>
      <c r="G223" s="194">
        <v>0.05</v>
      </c>
      <c r="H223" s="192"/>
      <c r="I223" s="178"/>
      <c r="J223" s="166">
        <f t="shared" si="396"/>
        <v>0</v>
      </c>
      <c r="K223" s="160">
        <f t="shared" si="397"/>
        <v>0</v>
      </c>
      <c r="L223" s="160">
        <f t="shared" si="398"/>
        <v>0</v>
      </c>
      <c r="M223" s="160">
        <f t="shared" si="399"/>
        <v>0</v>
      </c>
      <c r="N223" s="160">
        <f t="shared" si="400"/>
        <v>0</v>
      </c>
      <c r="O223" s="195"/>
      <c r="P223" s="167">
        <f t="shared" si="401"/>
        <v>0</v>
      </c>
      <c r="Q223" s="168">
        <f t="shared" si="402"/>
        <v>1</v>
      </c>
      <c r="R223" s="160">
        <f t="shared" si="403"/>
        <v>0</v>
      </c>
      <c r="T223" s="40">
        <f t="shared" si="404"/>
        <v>0</v>
      </c>
      <c r="U223" s="42">
        <f t="shared" si="405"/>
        <v>1</v>
      </c>
      <c r="V223" s="160">
        <f t="shared" si="406"/>
        <v>0</v>
      </c>
      <c r="W223" s="167">
        <f t="shared" si="407"/>
        <v>0</v>
      </c>
      <c r="X223" s="168">
        <f t="shared" si="408"/>
        <v>1</v>
      </c>
      <c r="Y223" s="160">
        <f t="shared" si="409"/>
        <v>0</v>
      </c>
      <c r="Z223" s="167">
        <f t="shared" si="410"/>
        <v>0</v>
      </c>
      <c r="AA223" s="168">
        <f t="shared" si="411"/>
        <v>1</v>
      </c>
      <c r="AB223" s="160">
        <f t="shared" si="412"/>
        <v>0</v>
      </c>
      <c r="AC223" s="167">
        <f t="shared" si="413"/>
        <v>0</v>
      </c>
      <c r="AD223" s="168">
        <f t="shared" si="414"/>
        <v>1</v>
      </c>
      <c r="AE223" s="160">
        <f t="shared" si="415"/>
        <v>0</v>
      </c>
      <c r="AF223" s="167">
        <f t="shared" si="416"/>
        <v>0</v>
      </c>
      <c r="AG223" s="168">
        <f t="shared" si="417"/>
        <v>1</v>
      </c>
      <c r="AH223" s="160">
        <f t="shared" si="418"/>
        <v>0</v>
      </c>
      <c r="AI223" s="167">
        <f t="shared" si="419"/>
        <v>0</v>
      </c>
      <c r="AJ223" s="168">
        <f t="shared" si="420"/>
        <v>1</v>
      </c>
      <c r="AK223" s="160">
        <f t="shared" si="421"/>
        <v>0</v>
      </c>
      <c r="AL223" s="167">
        <f t="shared" si="422"/>
        <v>0</v>
      </c>
      <c r="AM223" s="168">
        <f t="shared" si="423"/>
        <v>1</v>
      </c>
      <c r="AN223" s="160">
        <f t="shared" si="424"/>
        <v>0</v>
      </c>
      <c r="AO223" s="167">
        <f t="shared" si="425"/>
        <v>0</v>
      </c>
      <c r="AP223" s="168">
        <f t="shared" si="426"/>
        <v>1</v>
      </c>
      <c r="AQ223" s="160">
        <f t="shared" si="427"/>
        <v>0</v>
      </c>
      <c r="AR223" s="167">
        <f t="shared" si="428"/>
        <v>0</v>
      </c>
      <c r="AS223" s="168">
        <f t="shared" si="429"/>
        <v>1</v>
      </c>
      <c r="AT223" s="160">
        <f t="shared" si="430"/>
        <v>0</v>
      </c>
      <c r="AU223" s="167">
        <f t="shared" si="431"/>
        <v>0</v>
      </c>
      <c r="AV223" s="168">
        <f t="shared" si="432"/>
        <v>1</v>
      </c>
      <c r="AW223" s="160">
        <f t="shared" si="433"/>
        <v>0</v>
      </c>
      <c r="AX223" s="167">
        <f t="shared" si="434"/>
        <v>0</v>
      </c>
      <c r="AY223" s="168">
        <f t="shared" si="435"/>
        <v>1</v>
      </c>
      <c r="AZ223" s="160">
        <f t="shared" si="436"/>
        <v>0</v>
      </c>
      <c r="BA223" s="167">
        <f t="shared" si="437"/>
        <v>0</v>
      </c>
      <c r="BB223" s="168">
        <f t="shared" si="438"/>
        <v>1</v>
      </c>
      <c r="BC223" s="160">
        <f t="shared" si="439"/>
        <v>0</v>
      </c>
    </row>
    <row r="224" spans="3:55" ht="17.45" customHeight="1" x14ac:dyDescent="0.2">
      <c r="C224" s="192"/>
      <c r="D224" s="192"/>
      <c r="E224" s="192"/>
      <c r="F224" s="158">
        <f>DATOS!$E$10</f>
        <v>2020</v>
      </c>
      <c r="G224" s="194">
        <v>0.05</v>
      </c>
      <c r="H224" s="192"/>
      <c r="I224" s="178"/>
      <c r="J224" s="166">
        <f t="shared" si="396"/>
        <v>0</v>
      </c>
      <c r="K224" s="160">
        <f t="shared" si="397"/>
        <v>0</v>
      </c>
      <c r="L224" s="160">
        <f t="shared" si="398"/>
        <v>0</v>
      </c>
      <c r="M224" s="160">
        <f t="shared" si="399"/>
        <v>0</v>
      </c>
      <c r="N224" s="160">
        <f t="shared" si="400"/>
        <v>0</v>
      </c>
      <c r="O224" s="195"/>
      <c r="P224" s="167">
        <f t="shared" si="401"/>
        <v>0</v>
      </c>
      <c r="Q224" s="168">
        <f t="shared" si="402"/>
        <v>1</v>
      </c>
      <c r="R224" s="160">
        <f t="shared" si="403"/>
        <v>0</v>
      </c>
      <c r="T224" s="40">
        <f t="shared" si="404"/>
        <v>0</v>
      </c>
      <c r="U224" s="42">
        <f t="shared" si="405"/>
        <v>1</v>
      </c>
      <c r="V224" s="160">
        <f t="shared" si="406"/>
        <v>0</v>
      </c>
      <c r="W224" s="167">
        <f t="shared" si="407"/>
        <v>0</v>
      </c>
      <c r="X224" s="168">
        <f t="shared" si="408"/>
        <v>1</v>
      </c>
      <c r="Y224" s="160">
        <f t="shared" si="409"/>
        <v>0</v>
      </c>
      <c r="Z224" s="167">
        <f t="shared" si="410"/>
        <v>0</v>
      </c>
      <c r="AA224" s="168">
        <f t="shared" si="411"/>
        <v>1</v>
      </c>
      <c r="AB224" s="160">
        <f t="shared" si="412"/>
        <v>0</v>
      </c>
      <c r="AC224" s="167">
        <f t="shared" si="413"/>
        <v>0</v>
      </c>
      <c r="AD224" s="168">
        <f t="shared" si="414"/>
        <v>1</v>
      </c>
      <c r="AE224" s="160">
        <f t="shared" si="415"/>
        <v>0</v>
      </c>
      <c r="AF224" s="167">
        <f t="shared" si="416"/>
        <v>0</v>
      </c>
      <c r="AG224" s="168">
        <f t="shared" si="417"/>
        <v>1</v>
      </c>
      <c r="AH224" s="160">
        <f t="shared" si="418"/>
        <v>0</v>
      </c>
      <c r="AI224" s="167">
        <f t="shared" si="419"/>
        <v>0</v>
      </c>
      <c r="AJ224" s="168">
        <f t="shared" si="420"/>
        <v>1</v>
      </c>
      <c r="AK224" s="160">
        <f t="shared" si="421"/>
        <v>0</v>
      </c>
      <c r="AL224" s="167">
        <f t="shared" si="422"/>
        <v>0</v>
      </c>
      <c r="AM224" s="168">
        <f t="shared" si="423"/>
        <v>1</v>
      </c>
      <c r="AN224" s="160">
        <f t="shared" si="424"/>
        <v>0</v>
      </c>
      <c r="AO224" s="167">
        <f t="shared" si="425"/>
        <v>0</v>
      </c>
      <c r="AP224" s="168">
        <f t="shared" si="426"/>
        <v>1</v>
      </c>
      <c r="AQ224" s="160">
        <f t="shared" si="427"/>
        <v>0</v>
      </c>
      <c r="AR224" s="167">
        <f t="shared" si="428"/>
        <v>0</v>
      </c>
      <c r="AS224" s="168">
        <f t="shared" si="429"/>
        <v>1</v>
      </c>
      <c r="AT224" s="160">
        <f t="shared" si="430"/>
        <v>0</v>
      </c>
      <c r="AU224" s="167">
        <f t="shared" si="431"/>
        <v>0</v>
      </c>
      <c r="AV224" s="168">
        <f t="shared" si="432"/>
        <v>1</v>
      </c>
      <c r="AW224" s="160">
        <f t="shared" si="433"/>
        <v>0</v>
      </c>
      <c r="AX224" s="167">
        <f t="shared" si="434"/>
        <v>0</v>
      </c>
      <c r="AY224" s="168">
        <f t="shared" si="435"/>
        <v>1</v>
      </c>
      <c r="AZ224" s="160">
        <f t="shared" si="436"/>
        <v>0</v>
      </c>
      <c r="BA224" s="167">
        <f t="shared" si="437"/>
        <v>0</v>
      </c>
      <c r="BB224" s="168">
        <f t="shared" si="438"/>
        <v>1</v>
      </c>
      <c r="BC224" s="160">
        <f t="shared" si="439"/>
        <v>0</v>
      </c>
    </row>
    <row r="225" spans="3:55" ht="17.45" customHeight="1" x14ac:dyDescent="0.2">
      <c r="C225" s="192"/>
      <c r="D225" s="192"/>
      <c r="E225" s="192"/>
      <c r="F225" s="158">
        <f>DATOS!$E$10</f>
        <v>2020</v>
      </c>
      <c r="G225" s="194">
        <v>0.05</v>
      </c>
      <c r="H225" s="192"/>
      <c r="I225" s="178"/>
      <c r="J225" s="166">
        <f t="shared" si="396"/>
        <v>0</v>
      </c>
      <c r="K225" s="160">
        <f t="shared" si="397"/>
        <v>0</v>
      </c>
      <c r="L225" s="160">
        <f t="shared" si="398"/>
        <v>0</v>
      </c>
      <c r="M225" s="160">
        <f t="shared" si="399"/>
        <v>0</v>
      </c>
      <c r="N225" s="160">
        <f t="shared" si="400"/>
        <v>0</v>
      </c>
      <c r="O225" s="195"/>
      <c r="P225" s="167">
        <f t="shared" si="401"/>
        <v>0</v>
      </c>
      <c r="Q225" s="168">
        <f t="shared" si="402"/>
        <v>1</v>
      </c>
      <c r="R225" s="160">
        <f t="shared" si="403"/>
        <v>0</v>
      </c>
      <c r="T225" s="40">
        <f t="shared" si="404"/>
        <v>0</v>
      </c>
      <c r="U225" s="42">
        <f t="shared" si="405"/>
        <v>1</v>
      </c>
      <c r="V225" s="160">
        <f t="shared" si="406"/>
        <v>0</v>
      </c>
      <c r="W225" s="167">
        <f t="shared" si="407"/>
        <v>0</v>
      </c>
      <c r="X225" s="168">
        <f t="shared" si="408"/>
        <v>1</v>
      </c>
      <c r="Y225" s="160">
        <f t="shared" si="409"/>
        <v>0</v>
      </c>
      <c r="Z225" s="167">
        <f t="shared" si="410"/>
        <v>0</v>
      </c>
      <c r="AA225" s="168">
        <f t="shared" si="411"/>
        <v>1</v>
      </c>
      <c r="AB225" s="160">
        <f t="shared" si="412"/>
        <v>0</v>
      </c>
      <c r="AC225" s="167">
        <f t="shared" si="413"/>
        <v>0</v>
      </c>
      <c r="AD225" s="168">
        <f t="shared" si="414"/>
        <v>1</v>
      </c>
      <c r="AE225" s="160">
        <f t="shared" si="415"/>
        <v>0</v>
      </c>
      <c r="AF225" s="167">
        <f t="shared" si="416"/>
        <v>0</v>
      </c>
      <c r="AG225" s="168">
        <f t="shared" si="417"/>
        <v>1</v>
      </c>
      <c r="AH225" s="160">
        <f t="shared" si="418"/>
        <v>0</v>
      </c>
      <c r="AI225" s="167">
        <f t="shared" si="419"/>
        <v>0</v>
      </c>
      <c r="AJ225" s="168">
        <f t="shared" si="420"/>
        <v>1</v>
      </c>
      <c r="AK225" s="160">
        <f t="shared" si="421"/>
        <v>0</v>
      </c>
      <c r="AL225" s="167">
        <f t="shared" si="422"/>
        <v>0</v>
      </c>
      <c r="AM225" s="168">
        <f t="shared" si="423"/>
        <v>1</v>
      </c>
      <c r="AN225" s="160">
        <f t="shared" si="424"/>
        <v>0</v>
      </c>
      <c r="AO225" s="167">
        <f t="shared" si="425"/>
        <v>0</v>
      </c>
      <c r="AP225" s="168">
        <f t="shared" si="426"/>
        <v>1</v>
      </c>
      <c r="AQ225" s="160">
        <f t="shared" si="427"/>
        <v>0</v>
      </c>
      <c r="AR225" s="167">
        <f t="shared" si="428"/>
        <v>0</v>
      </c>
      <c r="AS225" s="168">
        <f t="shared" si="429"/>
        <v>1</v>
      </c>
      <c r="AT225" s="160">
        <f t="shared" si="430"/>
        <v>0</v>
      </c>
      <c r="AU225" s="167">
        <f t="shared" si="431"/>
        <v>0</v>
      </c>
      <c r="AV225" s="168">
        <f t="shared" si="432"/>
        <v>1</v>
      </c>
      <c r="AW225" s="160">
        <f t="shared" si="433"/>
        <v>0</v>
      </c>
      <c r="AX225" s="167">
        <f t="shared" si="434"/>
        <v>0</v>
      </c>
      <c r="AY225" s="168">
        <f t="shared" si="435"/>
        <v>1</v>
      </c>
      <c r="AZ225" s="160">
        <f t="shared" si="436"/>
        <v>0</v>
      </c>
      <c r="BA225" s="167">
        <f t="shared" si="437"/>
        <v>0</v>
      </c>
      <c r="BB225" s="168">
        <f t="shared" si="438"/>
        <v>1</v>
      </c>
      <c r="BC225" s="160">
        <f t="shared" si="439"/>
        <v>0</v>
      </c>
    </row>
    <row r="226" spans="3:55" ht="17.45" customHeight="1" x14ac:dyDescent="0.2">
      <c r="C226" s="192"/>
      <c r="D226" s="192"/>
      <c r="E226" s="192"/>
      <c r="F226" s="158">
        <f>DATOS!$E$10</f>
        <v>2020</v>
      </c>
      <c r="G226" s="194">
        <v>0.05</v>
      </c>
      <c r="H226" s="192"/>
      <c r="I226" s="178"/>
      <c r="J226" s="166">
        <f t="shared" si="396"/>
        <v>0</v>
      </c>
      <c r="K226" s="160">
        <f t="shared" si="397"/>
        <v>0</v>
      </c>
      <c r="L226" s="160">
        <f t="shared" si="398"/>
        <v>0</v>
      </c>
      <c r="M226" s="160">
        <f t="shared" si="399"/>
        <v>0</v>
      </c>
      <c r="N226" s="160">
        <f t="shared" si="400"/>
        <v>0</v>
      </c>
      <c r="O226" s="195"/>
      <c r="P226" s="167">
        <f t="shared" si="401"/>
        <v>0</v>
      </c>
      <c r="Q226" s="168">
        <f t="shared" si="402"/>
        <v>1</v>
      </c>
      <c r="R226" s="160">
        <f t="shared" si="403"/>
        <v>0</v>
      </c>
      <c r="T226" s="40">
        <f t="shared" si="404"/>
        <v>0</v>
      </c>
      <c r="U226" s="42">
        <f t="shared" si="405"/>
        <v>1</v>
      </c>
      <c r="V226" s="160">
        <f t="shared" si="406"/>
        <v>0</v>
      </c>
      <c r="W226" s="167">
        <f t="shared" si="407"/>
        <v>0</v>
      </c>
      <c r="X226" s="168">
        <f t="shared" si="408"/>
        <v>1</v>
      </c>
      <c r="Y226" s="160">
        <f t="shared" si="409"/>
        <v>0</v>
      </c>
      <c r="Z226" s="167">
        <f t="shared" si="410"/>
        <v>0</v>
      </c>
      <c r="AA226" s="168">
        <f t="shared" si="411"/>
        <v>1</v>
      </c>
      <c r="AB226" s="160">
        <f t="shared" si="412"/>
        <v>0</v>
      </c>
      <c r="AC226" s="167">
        <f t="shared" si="413"/>
        <v>0</v>
      </c>
      <c r="AD226" s="168">
        <f t="shared" si="414"/>
        <v>1</v>
      </c>
      <c r="AE226" s="160">
        <f t="shared" si="415"/>
        <v>0</v>
      </c>
      <c r="AF226" s="167">
        <f t="shared" si="416"/>
        <v>0</v>
      </c>
      <c r="AG226" s="168">
        <f t="shared" si="417"/>
        <v>1</v>
      </c>
      <c r="AH226" s="160">
        <f t="shared" si="418"/>
        <v>0</v>
      </c>
      <c r="AI226" s="167">
        <f t="shared" si="419"/>
        <v>0</v>
      </c>
      <c r="AJ226" s="168">
        <f t="shared" si="420"/>
        <v>1</v>
      </c>
      <c r="AK226" s="160">
        <f t="shared" si="421"/>
        <v>0</v>
      </c>
      <c r="AL226" s="167">
        <f t="shared" si="422"/>
        <v>0</v>
      </c>
      <c r="AM226" s="168">
        <f t="shared" si="423"/>
        <v>1</v>
      </c>
      <c r="AN226" s="160">
        <f t="shared" si="424"/>
        <v>0</v>
      </c>
      <c r="AO226" s="167">
        <f t="shared" si="425"/>
        <v>0</v>
      </c>
      <c r="AP226" s="168">
        <f t="shared" si="426"/>
        <v>1</v>
      </c>
      <c r="AQ226" s="160">
        <f t="shared" si="427"/>
        <v>0</v>
      </c>
      <c r="AR226" s="167">
        <f t="shared" si="428"/>
        <v>0</v>
      </c>
      <c r="AS226" s="168">
        <f t="shared" si="429"/>
        <v>1</v>
      </c>
      <c r="AT226" s="160">
        <f t="shared" si="430"/>
        <v>0</v>
      </c>
      <c r="AU226" s="167">
        <f t="shared" si="431"/>
        <v>0</v>
      </c>
      <c r="AV226" s="168">
        <f t="shared" si="432"/>
        <v>1</v>
      </c>
      <c r="AW226" s="160">
        <f t="shared" si="433"/>
        <v>0</v>
      </c>
      <c r="AX226" s="167">
        <f t="shared" si="434"/>
        <v>0</v>
      </c>
      <c r="AY226" s="168">
        <f t="shared" si="435"/>
        <v>1</v>
      </c>
      <c r="AZ226" s="160">
        <f t="shared" si="436"/>
        <v>0</v>
      </c>
      <c r="BA226" s="167">
        <f t="shared" si="437"/>
        <v>0</v>
      </c>
      <c r="BB226" s="168">
        <f t="shared" si="438"/>
        <v>1</v>
      </c>
      <c r="BC226" s="160">
        <f t="shared" si="439"/>
        <v>0</v>
      </c>
    </row>
    <row r="227" spans="3:55" ht="17.45" customHeight="1" x14ac:dyDescent="0.2">
      <c r="C227" s="192"/>
      <c r="D227" s="192"/>
      <c r="E227" s="192"/>
      <c r="F227" s="158">
        <f>DATOS!$E$10</f>
        <v>2020</v>
      </c>
      <c r="G227" s="194">
        <v>0.05</v>
      </c>
      <c r="H227" s="192"/>
      <c r="I227" s="178"/>
      <c r="J227" s="166">
        <f t="shared" si="396"/>
        <v>0</v>
      </c>
      <c r="K227" s="160">
        <f t="shared" si="397"/>
        <v>0</v>
      </c>
      <c r="L227" s="160">
        <f t="shared" si="398"/>
        <v>0</v>
      </c>
      <c r="M227" s="160">
        <f t="shared" si="399"/>
        <v>0</v>
      </c>
      <c r="N227" s="160">
        <f t="shared" si="400"/>
        <v>0</v>
      </c>
      <c r="O227" s="195"/>
      <c r="P227" s="167">
        <f t="shared" si="401"/>
        <v>0</v>
      </c>
      <c r="Q227" s="168">
        <f t="shared" si="402"/>
        <v>1</v>
      </c>
      <c r="R227" s="160">
        <f t="shared" si="403"/>
        <v>0</v>
      </c>
      <c r="T227" s="40">
        <f t="shared" si="404"/>
        <v>0</v>
      </c>
      <c r="U227" s="42">
        <f t="shared" si="405"/>
        <v>1</v>
      </c>
      <c r="V227" s="160">
        <f t="shared" si="406"/>
        <v>0</v>
      </c>
      <c r="W227" s="167">
        <f t="shared" si="407"/>
        <v>0</v>
      </c>
      <c r="X227" s="168">
        <f t="shared" si="408"/>
        <v>1</v>
      </c>
      <c r="Y227" s="160">
        <f t="shared" si="409"/>
        <v>0</v>
      </c>
      <c r="Z227" s="167">
        <f t="shared" si="410"/>
        <v>0</v>
      </c>
      <c r="AA227" s="168">
        <f t="shared" si="411"/>
        <v>1</v>
      </c>
      <c r="AB227" s="160">
        <f t="shared" si="412"/>
        <v>0</v>
      </c>
      <c r="AC227" s="167">
        <f t="shared" si="413"/>
        <v>0</v>
      </c>
      <c r="AD227" s="168">
        <f t="shared" si="414"/>
        <v>1</v>
      </c>
      <c r="AE227" s="160">
        <f t="shared" si="415"/>
        <v>0</v>
      </c>
      <c r="AF227" s="167">
        <f t="shared" si="416"/>
        <v>0</v>
      </c>
      <c r="AG227" s="168">
        <f t="shared" si="417"/>
        <v>1</v>
      </c>
      <c r="AH227" s="160">
        <f t="shared" si="418"/>
        <v>0</v>
      </c>
      <c r="AI227" s="167">
        <f t="shared" si="419"/>
        <v>0</v>
      </c>
      <c r="AJ227" s="168">
        <f t="shared" si="420"/>
        <v>1</v>
      </c>
      <c r="AK227" s="160">
        <f t="shared" si="421"/>
        <v>0</v>
      </c>
      <c r="AL227" s="167">
        <f t="shared" si="422"/>
        <v>0</v>
      </c>
      <c r="AM227" s="168">
        <f t="shared" si="423"/>
        <v>1</v>
      </c>
      <c r="AN227" s="160">
        <f t="shared" si="424"/>
        <v>0</v>
      </c>
      <c r="AO227" s="167">
        <f t="shared" si="425"/>
        <v>0</v>
      </c>
      <c r="AP227" s="168">
        <f t="shared" si="426"/>
        <v>1</v>
      </c>
      <c r="AQ227" s="160">
        <f t="shared" si="427"/>
        <v>0</v>
      </c>
      <c r="AR227" s="167">
        <f t="shared" si="428"/>
        <v>0</v>
      </c>
      <c r="AS227" s="168">
        <f t="shared" si="429"/>
        <v>1</v>
      </c>
      <c r="AT227" s="160">
        <f t="shared" si="430"/>
        <v>0</v>
      </c>
      <c r="AU227" s="167">
        <f t="shared" si="431"/>
        <v>0</v>
      </c>
      <c r="AV227" s="168">
        <f t="shared" si="432"/>
        <v>1</v>
      </c>
      <c r="AW227" s="160">
        <f t="shared" si="433"/>
        <v>0</v>
      </c>
      <c r="AX227" s="167">
        <f t="shared" si="434"/>
        <v>0</v>
      </c>
      <c r="AY227" s="168">
        <f t="shared" si="435"/>
        <v>1</v>
      </c>
      <c r="AZ227" s="160">
        <f t="shared" si="436"/>
        <v>0</v>
      </c>
      <c r="BA227" s="167">
        <f t="shared" si="437"/>
        <v>0</v>
      </c>
      <c r="BB227" s="168">
        <f t="shared" si="438"/>
        <v>1</v>
      </c>
      <c r="BC227" s="160">
        <f t="shared" si="439"/>
        <v>0</v>
      </c>
    </row>
    <row r="228" spans="3:55" ht="17.45" customHeight="1" x14ac:dyDescent="0.2">
      <c r="C228" s="192"/>
      <c r="D228" s="192"/>
      <c r="E228" s="192"/>
      <c r="F228" s="158">
        <f>DATOS!$E$10</f>
        <v>2020</v>
      </c>
      <c r="G228" s="194">
        <v>0.05</v>
      </c>
      <c r="H228" s="192"/>
      <c r="I228" s="178"/>
      <c r="J228" s="166">
        <f t="shared" si="396"/>
        <v>0</v>
      </c>
      <c r="K228" s="160">
        <f t="shared" si="397"/>
        <v>0</v>
      </c>
      <c r="L228" s="160">
        <f t="shared" si="398"/>
        <v>0</v>
      </c>
      <c r="M228" s="160">
        <f t="shared" si="399"/>
        <v>0</v>
      </c>
      <c r="N228" s="160">
        <f t="shared" si="400"/>
        <v>0</v>
      </c>
      <c r="O228" s="195"/>
      <c r="P228" s="167">
        <f t="shared" si="401"/>
        <v>0</v>
      </c>
      <c r="Q228" s="168">
        <f t="shared" si="402"/>
        <v>1</v>
      </c>
      <c r="R228" s="160">
        <f t="shared" si="403"/>
        <v>0</v>
      </c>
      <c r="T228" s="40">
        <f t="shared" si="404"/>
        <v>0</v>
      </c>
      <c r="U228" s="42">
        <f t="shared" si="405"/>
        <v>1</v>
      </c>
      <c r="V228" s="160">
        <f t="shared" si="406"/>
        <v>0</v>
      </c>
      <c r="W228" s="167">
        <f t="shared" si="407"/>
        <v>0</v>
      </c>
      <c r="X228" s="168">
        <f t="shared" si="408"/>
        <v>1</v>
      </c>
      <c r="Y228" s="160">
        <f t="shared" si="409"/>
        <v>0</v>
      </c>
      <c r="Z228" s="167">
        <f t="shared" si="410"/>
        <v>0</v>
      </c>
      <c r="AA228" s="168">
        <f t="shared" si="411"/>
        <v>1</v>
      </c>
      <c r="AB228" s="160">
        <f t="shared" si="412"/>
        <v>0</v>
      </c>
      <c r="AC228" s="167">
        <f t="shared" si="413"/>
        <v>0</v>
      </c>
      <c r="AD228" s="168">
        <f t="shared" si="414"/>
        <v>1</v>
      </c>
      <c r="AE228" s="160">
        <f t="shared" si="415"/>
        <v>0</v>
      </c>
      <c r="AF228" s="167">
        <f t="shared" si="416"/>
        <v>0</v>
      </c>
      <c r="AG228" s="168">
        <f t="shared" si="417"/>
        <v>1</v>
      </c>
      <c r="AH228" s="160">
        <f t="shared" si="418"/>
        <v>0</v>
      </c>
      <c r="AI228" s="167">
        <f t="shared" si="419"/>
        <v>0</v>
      </c>
      <c r="AJ228" s="168">
        <f t="shared" si="420"/>
        <v>1</v>
      </c>
      <c r="AK228" s="160">
        <f t="shared" si="421"/>
        <v>0</v>
      </c>
      <c r="AL228" s="167">
        <f t="shared" si="422"/>
        <v>0</v>
      </c>
      <c r="AM228" s="168">
        <f t="shared" si="423"/>
        <v>1</v>
      </c>
      <c r="AN228" s="160">
        <f t="shared" si="424"/>
        <v>0</v>
      </c>
      <c r="AO228" s="167">
        <f t="shared" si="425"/>
        <v>0</v>
      </c>
      <c r="AP228" s="168">
        <f t="shared" si="426"/>
        <v>1</v>
      </c>
      <c r="AQ228" s="160">
        <f t="shared" si="427"/>
        <v>0</v>
      </c>
      <c r="AR228" s="167">
        <f t="shared" si="428"/>
        <v>0</v>
      </c>
      <c r="AS228" s="168">
        <f t="shared" si="429"/>
        <v>1</v>
      </c>
      <c r="AT228" s="160">
        <f t="shared" si="430"/>
        <v>0</v>
      </c>
      <c r="AU228" s="167">
        <f t="shared" si="431"/>
        <v>0</v>
      </c>
      <c r="AV228" s="168">
        <f t="shared" si="432"/>
        <v>1</v>
      </c>
      <c r="AW228" s="160">
        <f t="shared" si="433"/>
        <v>0</v>
      </c>
      <c r="AX228" s="167">
        <f t="shared" si="434"/>
        <v>0</v>
      </c>
      <c r="AY228" s="168">
        <f t="shared" si="435"/>
        <v>1</v>
      </c>
      <c r="AZ228" s="160">
        <f t="shared" si="436"/>
        <v>0</v>
      </c>
      <c r="BA228" s="167">
        <f t="shared" si="437"/>
        <v>0</v>
      </c>
      <c r="BB228" s="168">
        <f t="shared" si="438"/>
        <v>1</v>
      </c>
      <c r="BC228" s="160">
        <f t="shared" si="439"/>
        <v>0</v>
      </c>
    </row>
    <row r="229" spans="3:55" ht="17.45" customHeight="1" x14ac:dyDescent="0.2">
      <c r="C229" s="192"/>
      <c r="D229" s="192"/>
      <c r="E229" s="192"/>
      <c r="F229" s="158">
        <f>DATOS!$E$10</f>
        <v>2020</v>
      </c>
      <c r="G229" s="194">
        <v>0.05</v>
      </c>
      <c r="H229" s="192"/>
      <c r="I229" s="178"/>
      <c r="J229" s="166">
        <f t="shared" si="396"/>
        <v>0</v>
      </c>
      <c r="K229" s="160">
        <f t="shared" si="397"/>
        <v>0</v>
      </c>
      <c r="L229" s="160">
        <f t="shared" si="398"/>
        <v>0</v>
      </c>
      <c r="M229" s="160">
        <f t="shared" si="399"/>
        <v>0</v>
      </c>
      <c r="N229" s="160">
        <f t="shared" si="400"/>
        <v>0</v>
      </c>
      <c r="O229" s="195"/>
      <c r="P229" s="167">
        <f t="shared" si="401"/>
        <v>0</v>
      </c>
      <c r="Q229" s="168">
        <f t="shared" si="402"/>
        <v>1</v>
      </c>
      <c r="R229" s="160">
        <f t="shared" si="403"/>
        <v>0</v>
      </c>
      <c r="T229" s="40">
        <f t="shared" si="404"/>
        <v>0</v>
      </c>
      <c r="U229" s="42">
        <f t="shared" si="405"/>
        <v>1</v>
      </c>
      <c r="V229" s="160">
        <f t="shared" si="406"/>
        <v>0</v>
      </c>
      <c r="W229" s="167">
        <f t="shared" si="407"/>
        <v>0</v>
      </c>
      <c r="X229" s="168">
        <f t="shared" si="408"/>
        <v>1</v>
      </c>
      <c r="Y229" s="160">
        <f t="shared" si="409"/>
        <v>0</v>
      </c>
      <c r="Z229" s="167">
        <f t="shared" si="410"/>
        <v>0</v>
      </c>
      <c r="AA229" s="168">
        <f t="shared" si="411"/>
        <v>1</v>
      </c>
      <c r="AB229" s="160">
        <f t="shared" si="412"/>
        <v>0</v>
      </c>
      <c r="AC229" s="167">
        <f t="shared" si="413"/>
        <v>0</v>
      </c>
      <c r="AD229" s="168">
        <f t="shared" si="414"/>
        <v>1</v>
      </c>
      <c r="AE229" s="160">
        <f t="shared" si="415"/>
        <v>0</v>
      </c>
      <c r="AF229" s="167">
        <f t="shared" si="416"/>
        <v>0</v>
      </c>
      <c r="AG229" s="168">
        <f t="shared" si="417"/>
        <v>1</v>
      </c>
      <c r="AH229" s="160">
        <f t="shared" si="418"/>
        <v>0</v>
      </c>
      <c r="AI229" s="167">
        <f t="shared" si="419"/>
        <v>0</v>
      </c>
      <c r="AJ229" s="168">
        <f t="shared" si="420"/>
        <v>1</v>
      </c>
      <c r="AK229" s="160">
        <f t="shared" si="421"/>
        <v>0</v>
      </c>
      <c r="AL229" s="167">
        <f t="shared" si="422"/>
        <v>0</v>
      </c>
      <c r="AM229" s="168">
        <f t="shared" si="423"/>
        <v>1</v>
      </c>
      <c r="AN229" s="160">
        <f t="shared" si="424"/>
        <v>0</v>
      </c>
      <c r="AO229" s="167">
        <f t="shared" si="425"/>
        <v>0</v>
      </c>
      <c r="AP229" s="168">
        <f t="shared" si="426"/>
        <v>1</v>
      </c>
      <c r="AQ229" s="160">
        <f t="shared" si="427"/>
        <v>0</v>
      </c>
      <c r="AR229" s="167">
        <f t="shared" si="428"/>
        <v>0</v>
      </c>
      <c r="AS229" s="168">
        <f t="shared" si="429"/>
        <v>1</v>
      </c>
      <c r="AT229" s="160">
        <f t="shared" si="430"/>
        <v>0</v>
      </c>
      <c r="AU229" s="167">
        <f t="shared" si="431"/>
        <v>0</v>
      </c>
      <c r="AV229" s="168">
        <f t="shared" si="432"/>
        <v>1</v>
      </c>
      <c r="AW229" s="160">
        <f t="shared" si="433"/>
        <v>0</v>
      </c>
      <c r="AX229" s="167">
        <f t="shared" si="434"/>
        <v>0</v>
      </c>
      <c r="AY229" s="168">
        <f t="shared" si="435"/>
        <v>1</v>
      </c>
      <c r="AZ229" s="160">
        <f t="shared" si="436"/>
        <v>0</v>
      </c>
      <c r="BA229" s="167">
        <f t="shared" si="437"/>
        <v>0</v>
      </c>
      <c r="BB229" s="168">
        <f t="shared" si="438"/>
        <v>1</v>
      </c>
      <c r="BC229" s="160">
        <f t="shared" si="439"/>
        <v>0</v>
      </c>
    </row>
    <row r="230" spans="3:55" ht="17.45" customHeight="1" x14ac:dyDescent="0.2">
      <c r="C230" s="192"/>
      <c r="D230" s="192"/>
      <c r="E230" s="192"/>
      <c r="F230" s="158">
        <f>DATOS!$E$10</f>
        <v>2020</v>
      </c>
      <c r="G230" s="194">
        <v>0.05</v>
      </c>
      <c r="H230" s="192"/>
      <c r="I230" s="178"/>
      <c r="J230" s="166">
        <f t="shared" si="396"/>
        <v>0</v>
      </c>
      <c r="K230" s="160">
        <f t="shared" si="397"/>
        <v>0</v>
      </c>
      <c r="L230" s="160">
        <f t="shared" si="398"/>
        <v>0</v>
      </c>
      <c r="M230" s="160">
        <f t="shared" si="399"/>
        <v>0</v>
      </c>
      <c r="N230" s="160">
        <f t="shared" si="400"/>
        <v>0</v>
      </c>
      <c r="O230" s="195"/>
      <c r="P230" s="167">
        <f t="shared" si="401"/>
        <v>0</v>
      </c>
      <c r="Q230" s="168">
        <f t="shared" si="402"/>
        <v>1</v>
      </c>
      <c r="R230" s="160">
        <f t="shared" si="403"/>
        <v>0</v>
      </c>
      <c r="T230" s="40">
        <f t="shared" si="404"/>
        <v>0</v>
      </c>
      <c r="U230" s="42">
        <f t="shared" si="405"/>
        <v>1</v>
      </c>
      <c r="V230" s="160">
        <f t="shared" si="406"/>
        <v>0</v>
      </c>
      <c r="W230" s="167">
        <f t="shared" si="407"/>
        <v>0</v>
      </c>
      <c r="X230" s="168">
        <f t="shared" si="408"/>
        <v>1</v>
      </c>
      <c r="Y230" s="160">
        <f t="shared" si="409"/>
        <v>0</v>
      </c>
      <c r="Z230" s="167">
        <f t="shared" si="410"/>
        <v>0</v>
      </c>
      <c r="AA230" s="168">
        <f t="shared" si="411"/>
        <v>1</v>
      </c>
      <c r="AB230" s="160">
        <f t="shared" si="412"/>
        <v>0</v>
      </c>
      <c r="AC230" s="167">
        <f t="shared" si="413"/>
        <v>0</v>
      </c>
      <c r="AD230" s="168">
        <f t="shared" si="414"/>
        <v>1</v>
      </c>
      <c r="AE230" s="160">
        <f t="shared" si="415"/>
        <v>0</v>
      </c>
      <c r="AF230" s="167">
        <f t="shared" si="416"/>
        <v>0</v>
      </c>
      <c r="AG230" s="168">
        <f t="shared" si="417"/>
        <v>1</v>
      </c>
      <c r="AH230" s="160">
        <f t="shared" si="418"/>
        <v>0</v>
      </c>
      <c r="AI230" s="167">
        <f t="shared" si="419"/>
        <v>0</v>
      </c>
      <c r="AJ230" s="168">
        <f t="shared" si="420"/>
        <v>1</v>
      </c>
      <c r="AK230" s="160">
        <f t="shared" si="421"/>
        <v>0</v>
      </c>
      <c r="AL230" s="167">
        <f t="shared" si="422"/>
        <v>0</v>
      </c>
      <c r="AM230" s="168">
        <f t="shared" si="423"/>
        <v>1</v>
      </c>
      <c r="AN230" s="160">
        <f t="shared" si="424"/>
        <v>0</v>
      </c>
      <c r="AO230" s="167">
        <f t="shared" si="425"/>
        <v>0</v>
      </c>
      <c r="AP230" s="168">
        <f t="shared" si="426"/>
        <v>1</v>
      </c>
      <c r="AQ230" s="160">
        <f t="shared" si="427"/>
        <v>0</v>
      </c>
      <c r="AR230" s="167">
        <f t="shared" si="428"/>
        <v>0</v>
      </c>
      <c r="AS230" s="168">
        <f t="shared" si="429"/>
        <v>1</v>
      </c>
      <c r="AT230" s="160">
        <f t="shared" si="430"/>
        <v>0</v>
      </c>
      <c r="AU230" s="167">
        <f t="shared" si="431"/>
        <v>0</v>
      </c>
      <c r="AV230" s="168">
        <f t="shared" si="432"/>
        <v>1</v>
      </c>
      <c r="AW230" s="160">
        <f t="shared" si="433"/>
        <v>0</v>
      </c>
      <c r="AX230" s="167">
        <f t="shared" si="434"/>
        <v>0</v>
      </c>
      <c r="AY230" s="168">
        <f t="shared" si="435"/>
        <v>1</v>
      </c>
      <c r="AZ230" s="160">
        <f t="shared" si="436"/>
        <v>0</v>
      </c>
      <c r="BA230" s="167">
        <f t="shared" si="437"/>
        <v>0</v>
      </c>
      <c r="BB230" s="168">
        <f t="shared" si="438"/>
        <v>1</v>
      </c>
      <c r="BC230" s="160">
        <f t="shared" si="439"/>
        <v>0</v>
      </c>
    </row>
    <row r="231" spans="3:55" ht="17.45" customHeight="1" x14ac:dyDescent="0.2">
      <c r="C231" s="192"/>
      <c r="D231" s="192"/>
      <c r="E231" s="192"/>
      <c r="F231" s="158">
        <f>DATOS!$E$10</f>
        <v>2020</v>
      </c>
      <c r="G231" s="194">
        <v>0.05</v>
      </c>
      <c r="H231" s="192"/>
      <c r="I231" s="178"/>
      <c r="J231" s="166">
        <f t="shared" si="396"/>
        <v>0</v>
      </c>
      <c r="K231" s="160">
        <f t="shared" si="397"/>
        <v>0</v>
      </c>
      <c r="L231" s="160">
        <f t="shared" si="398"/>
        <v>0</v>
      </c>
      <c r="M231" s="160">
        <f t="shared" si="399"/>
        <v>0</v>
      </c>
      <c r="N231" s="160">
        <f t="shared" si="400"/>
        <v>0</v>
      </c>
      <c r="O231" s="195"/>
      <c r="P231" s="167">
        <f t="shared" si="401"/>
        <v>0</v>
      </c>
      <c r="Q231" s="168">
        <f t="shared" si="402"/>
        <v>1</v>
      </c>
      <c r="R231" s="160">
        <f t="shared" si="403"/>
        <v>0</v>
      </c>
      <c r="T231" s="40">
        <f t="shared" si="404"/>
        <v>0</v>
      </c>
      <c r="U231" s="42">
        <f t="shared" si="405"/>
        <v>1</v>
      </c>
      <c r="V231" s="160">
        <f t="shared" si="406"/>
        <v>0</v>
      </c>
      <c r="W231" s="167">
        <f t="shared" si="407"/>
        <v>0</v>
      </c>
      <c r="X231" s="168">
        <f t="shared" si="408"/>
        <v>1</v>
      </c>
      <c r="Y231" s="160">
        <f t="shared" si="409"/>
        <v>0</v>
      </c>
      <c r="Z231" s="167">
        <f t="shared" si="410"/>
        <v>0</v>
      </c>
      <c r="AA231" s="168">
        <f t="shared" si="411"/>
        <v>1</v>
      </c>
      <c r="AB231" s="160">
        <f t="shared" si="412"/>
        <v>0</v>
      </c>
      <c r="AC231" s="167">
        <f t="shared" si="413"/>
        <v>0</v>
      </c>
      <c r="AD231" s="168">
        <f t="shared" si="414"/>
        <v>1</v>
      </c>
      <c r="AE231" s="160">
        <f t="shared" si="415"/>
        <v>0</v>
      </c>
      <c r="AF231" s="167">
        <f t="shared" si="416"/>
        <v>0</v>
      </c>
      <c r="AG231" s="168">
        <f t="shared" si="417"/>
        <v>1</v>
      </c>
      <c r="AH231" s="160">
        <f t="shared" si="418"/>
        <v>0</v>
      </c>
      <c r="AI231" s="167">
        <f t="shared" si="419"/>
        <v>0</v>
      </c>
      <c r="AJ231" s="168">
        <f t="shared" si="420"/>
        <v>1</v>
      </c>
      <c r="AK231" s="160">
        <f t="shared" si="421"/>
        <v>0</v>
      </c>
      <c r="AL231" s="167">
        <f t="shared" si="422"/>
        <v>0</v>
      </c>
      <c r="AM231" s="168">
        <f t="shared" si="423"/>
        <v>1</v>
      </c>
      <c r="AN231" s="160">
        <f t="shared" si="424"/>
        <v>0</v>
      </c>
      <c r="AO231" s="167">
        <f t="shared" si="425"/>
        <v>0</v>
      </c>
      <c r="AP231" s="168">
        <f t="shared" si="426"/>
        <v>1</v>
      </c>
      <c r="AQ231" s="160">
        <f t="shared" si="427"/>
        <v>0</v>
      </c>
      <c r="AR231" s="167">
        <f t="shared" si="428"/>
        <v>0</v>
      </c>
      <c r="AS231" s="168">
        <f t="shared" si="429"/>
        <v>1</v>
      </c>
      <c r="AT231" s="160">
        <f t="shared" si="430"/>
        <v>0</v>
      </c>
      <c r="AU231" s="167">
        <f t="shared" si="431"/>
        <v>0</v>
      </c>
      <c r="AV231" s="168">
        <f t="shared" si="432"/>
        <v>1</v>
      </c>
      <c r="AW231" s="160">
        <f t="shared" si="433"/>
        <v>0</v>
      </c>
      <c r="AX231" s="167">
        <f t="shared" si="434"/>
        <v>0</v>
      </c>
      <c r="AY231" s="168">
        <f t="shared" si="435"/>
        <v>1</v>
      </c>
      <c r="AZ231" s="160">
        <f t="shared" si="436"/>
        <v>0</v>
      </c>
      <c r="BA231" s="167">
        <f t="shared" si="437"/>
        <v>0</v>
      </c>
      <c r="BB231" s="168">
        <f t="shared" si="438"/>
        <v>1</v>
      </c>
      <c r="BC231" s="160">
        <f t="shared" si="439"/>
        <v>0</v>
      </c>
    </row>
    <row r="232" spans="3:55" ht="17.45" customHeight="1" x14ac:dyDescent="0.2">
      <c r="C232" s="192"/>
      <c r="D232" s="192"/>
      <c r="E232" s="192"/>
      <c r="F232" s="158">
        <f>DATOS!$E$10</f>
        <v>2020</v>
      </c>
      <c r="G232" s="194">
        <v>0.05</v>
      </c>
      <c r="H232" s="192"/>
      <c r="I232" s="178"/>
      <c r="J232" s="166">
        <f t="shared" si="396"/>
        <v>0</v>
      </c>
      <c r="K232" s="160">
        <f t="shared" si="397"/>
        <v>0</v>
      </c>
      <c r="L232" s="160">
        <f t="shared" si="398"/>
        <v>0</v>
      </c>
      <c r="M232" s="160">
        <f t="shared" si="399"/>
        <v>0</v>
      </c>
      <c r="N232" s="160">
        <f t="shared" si="400"/>
        <v>0</v>
      </c>
      <c r="O232" s="195"/>
      <c r="P232" s="167">
        <f t="shared" si="401"/>
        <v>0</v>
      </c>
      <c r="Q232" s="168">
        <f t="shared" si="402"/>
        <v>1</v>
      </c>
      <c r="R232" s="160">
        <f t="shared" si="403"/>
        <v>0</v>
      </c>
      <c r="T232" s="40">
        <f t="shared" si="404"/>
        <v>0</v>
      </c>
      <c r="U232" s="42">
        <f t="shared" si="405"/>
        <v>1</v>
      </c>
      <c r="V232" s="160">
        <f t="shared" si="406"/>
        <v>0</v>
      </c>
      <c r="W232" s="167">
        <f t="shared" si="407"/>
        <v>0</v>
      </c>
      <c r="X232" s="168">
        <f t="shared" si="408"/>
        <v>1</v>
      </c>
      <c r="Y232" s="160">
        <f t="shared" si="409"/>
        <v>0</v>
      </c>
      <c r="Z232" s="167">
        <f t="shared" si="410"/>
        <v>0</v>
      </c>
      <c r="AA232" s="168">
        <f t="shared" si="411"/>
        <v>1</v>
      </c>
      <c r="AB232" s="160">
        <f t="shared" si="412"/>
        <v>0</v>
      </c>
      <c r="AC232" s="167">
        <f t="shared" si="413"/>
        <v>0</v>
      </c>
      <c r="AD232" s="168">
        <f t="shared" si="414"/>
        <v>1</v>
      </c>
      <c r="AE232" s="160">
        <f t="shared" si="415"/>
        <v>0</v>
      </c>
      <c r="AF232" s="167">
        <f t="shared" si="416"/>
        <v>0</v>
      </c>
      <c r="AG232" s="168">
        <f t="shared" si="417"/>
        <v>1</v>
      </c>
      <c r="AH232" s="160">
        <f t="shared" si="418"/>
        <v>0</v>
      </c>
      <c r="AI232" s="167">
        <f t="shared" si="419"/>
        <v>0</v>
      </c>
      <c r="AJ232" s="168">
        <f t="shared" si="420"/>
        <v>1</v>
      </c>
      <c r="AK232" s="160">
        <f t="shared" si="421"/>
        <v>0</v>
      </c>
      <c r="AL232" s="167">
        <f t="shared" si="422"/>
        <v>0</v>
      </c>
      <c r="AM232" s="168">
        <f t="shared" si="423"/>
        <v>1</v>
      </c>
      <c r="AN232" s="160">
        <f t="shared" si="424"/>
        <v>0</v>
      </c>
      <c r="AO232" s="167">
        <f t="shared" si="425"/>
        <v>0</v>
      </c>
      <c r="AP232" s="168">
        <f t="shared" si="426"/>
        <v>1</v>
      </c>
      <c r="AQ232" s="160">
        <f t="shared" si="427"/>
        <v>0</v>
      </c>
      <c r="AR232" s="167">
        <f t="shared" si="428"/>
        <v>0</v>
      </c>
      <c r="AS232" s="168">
        <f t="shared" si="429"/>
        <v>1</v>
      </c>
      <c r="AT232" s="160">
        <f t="shared" si="430"/>
        <v>0</v>
      </c>
      <c r="AU232" s="167">
        <f t="shared" si="431"/>
        <v>0</v>
      </c>
      <c r="AV232" s="168">
        <f t="shared" si="432"/>
        <v>1</v>
      </c>
      <c r="AW232" s="160">
        <f t="shared" si="433"/>
        <v>0</v>
      </c>
      <c r="AX232" s="167">
        <f t="shared" si="434"/>
        <v>0</v>
      </c>
      <c r="AY232" s="168">
        <f t="shared" si="435"/>
        <v>1</v>
      </c>
      <c r="AZ232" s="160">
        <f t="shared" si="436"/>
        <v>0</v>
      </c>
      <c r="BA232" s="167">
        <f t="shared" si="437"/>
        <v>0</v>
      </c>
      <c r="BB232" s="168">
        <f t="shared" si="438"/>
        <v>1</v>
      </c>
      <c r="BC232" s="160">
        <f t="shared" si="439"/>
        <v>0</v>
      </c>
    </row>
    <row r="233" spans="3:55" ht="17.45" customHeight="1" x14ac:dyDescent="0.2">
      <c r="C233" s="192"/>
      <c r="D233" s="192"/>
      <c r="E233" s="192"/>
      <c r="F233" s="158">
        <f>DATOS!$E$10</f>
        <v>2020</v>
      </c>
      <c r="G233" s="194">
        <v>0.05</v>
      </c>
      <c r="H233" s="192"/>
      <c r="I233" s="178"/>
      <c r="J233" s="166">
        <f t="shared" si="396"/>
        <v>0</v>
      </c>
      <c r="K233" s="160">
        <f t="shared" si="397"/>
        <v>0</v>
      </c>
      <c r="L233" s="160">
        <f t="shared" si="398"/>
        <v>0</v>
      </c>
      <c r="M233" s="160">
        <f t="shared" si="399"/>
        <v>0</v>
      </c>
      <c r="N233" s="160">
        <f t="shared" si="400"/>
        <v>0</v>
      </c>
      <c r="O233" s="195"/>
      <c r="P233" s="167">
        <f t="shared" si="401"/>
        <v>0</v>
      </c>
      <c r="Q233" s="168">
        <f t="shared" si="402"/>
        <v>1</v>
      </c>
      <c r="R233" s="160">
        <f t="shared" si="403"/>
        <v>0</v>
      </c>
      <c r="T233" s="40">
        <f t="shared" si="404"/>
        <v>0</v>
      </c>
      <c r="U233" s="42">
        <f t="shared" si="405"/>
        <v>1</v>
      </c>
      <c r="V233" s="160">
        <f t="shared" si="406"/>
        <v>0</v>
      </c>
      <c r="W233" s="167">
        <f t="shared" si="407"/>
        <v>0</v>
      </c>
      <c r="X233" s="168">
        <f t="shared" si="408"/>
        <v>1</v>
      </c>
      <c r="Y233" s="160">
        <f t="shared" si="409"/>
        <v>0</v>
      </c>
      <c r="Z233" s="167">
        <f t="shared" si="410"/>
        <v>0</v>
      </c>
      <c r="AA233" s="168">
        <f t="shared" si="411"/>
        <v>1</v>
      </c>
      <c r="AB233" s="160">
        <f t="shared" si="412"/>
        <v>0</v>
      </c>
      <c r="AC233" s="167">
        <f t="shared" si="413"/>
        <v>0</v>
      </c>
      <c r="AD233" s="168">
        <f t="shared" si="414"/>
        <v>1</v>
      </c>
      <c r="AE233" s="160">
        <f t="shared" si="415"/>
        <v>0</v>
      </c>
      <c r="AF233" s="167">
        <f t="shared" si="416"/>
        <v>0</v>
      </c>
      <c r="AG233" s="168">
        <f t="shared" si="417"/>
        <v>1</v>
      </c>
      <c r="AH233" s="160">
        <f t="shared" si="418"/>
        <v>0</v>
      </c>
      <c r="AI233" s="167">
        <f t="shared" si="419"/>
        <v>0</v>
      </c>
      <c r="AJ233" s="168">
        <f t="shared" si="420"/>
        <v>1</v>
      </c>
      <c r="AK233" s="160">
        <f t="shared" si="421"/>
        <v>0</v>
      </c>
      <c r="AL233" s="167">
        <f t="shared" si="422"/>
        <v>0</v>
      </c>
      <c r="AM233" s="168">
        <f t="shared" si="423"/>
        <v>1</v>
      </c>
      <c r="AN233" s="160">
        <f t="shared" si="424"/>
        <v>0</v>
      </c>
      <c r="AO233" s="167">
        <f t="shared" si="425"/>
        <v>0</v>
      </c>
      <c r="AP233" s="168">
        <f t="shared" si="426"/>
        <v>1</v>
      </c>
      <c r="AQ233" s="160">
        <f t="shared" si="427"/>
        <v>0</v>
      </c>
      <c r="AR233" s="167">
        <f t="shared" si="428"/>
        <v>0</v>
      </c>
      <c r="AS233" s="168">
        <f t="shared" si="429"/>
        <v>1</v>
      </c>
      <c r="AT233" s="160">
        <f t="shared" si="430"/>
        <v>0</v>
      </c>
      <c r="AU233" s="167">
        <f t="shared" si="431"/>
        <v>0</v>
      </c>
      <c r="AV233" s="168">
        <f t="shared" si="432"/>
        <v>1</v>
      </c>
      <c r="AW233" s="160">
        <f t="shared" si="433"/>
        <v>0</v>
      </c>
      <c r="AX233" s="167">
        <f t="shared" si="434"/>
        <v>0</v>
      </c>
      <c r="AY233" s="168">
        <f t="shared" si="435"/>
        <v>1</v>
      </c>
      <c r="AZ233" s="160">
        <f t="shared" si="436"/>
        <v>0</v>
      </c>
      <c r="BA233" s="167">
        <f t="shared" si="437"/>
        <v>0</v>
      </c>
      <c r="BB233" s="168">
        <f t="shared" si="438"/>
        <v>1</v>
      </c>
      <c r="BC233" s="160">
        <f t="shared" si="439"/>
        <v>0</v>
      </c>
    </row>
    <row r="234" spans="3:55" ht="17.45" customHeight="1" x14ac:dyDescent="0.2">
      <c r="C234" s="192"/>
      <c r="D234" s="192"/>
      <c r="E234" s="192"/>
      <c r="F234" s="158">
        <f>DATOS!$E$10</f>
        <v>2020</v>
      </c>
      <c r="G234" s="194">
        <v>0.05</v>
      </c>
      <c r="H234" s="192"/>
      <c r="I234" s="178"/>
      <c r="J234" s="166">
        <f t="shared" si="396"/>
        <v>0</v>
      </c>
      <c r="K234" s="160">
        <f t="shared" si="397"/>
        <v>0</v>
      </c>
      <c r="L234" s="160">
        <f t="shared" si="398"/>
        <v>0</v>
      </c>
      <c r="M234" s="160">
        <f t="shared" si="399"/>
        <v>0</v>
      </c>
      <c r="N234" s="160">
        <f t="shared" si="400"/>
        <v>0</v>
      </c>
      <c r="O234" s="195"/>
      <c r="P234" s="167">
        <f t="shared" si="401"/>
        <v>0</v>
      </c>
      <c r="Q234" s="168">
        <f t="shared" si="402"/>
        <v>1</v>
      </c>
      <c r="R234" s="160">
        <f t="shared" si="403"/>
        <v>0</v>
      </c>
      <c r="T234" s="40">
        <f t="shared" si="404"/>
        <v>0</v>
      </c>
      <c r="U234" s="42">
        <f t="shared" si="405"/>
        <v>1</v>
      </c>
      <c r="V234" s="160">
        <f t="shared" si="406"/>
        <v>0</v>
      </c>
      <c r="W234" s="167">
        <f t="shared" si="407"/>
        <v>0</v>
      </c>
      <c r="X234" s="168">
        <f t="shared" si="408"/>
        <v>1</v>
      </c>
      <c r="Y234" s="160">
        <f t="shared" si="409"/>
        <v>0</v>
      </c>
      <c r="Z234" s="167">
        <f t="shared" si="410"/>
        <v>0</v>
      </c>
      <c r="AA234" s="168">
        <f t="shared" si="411"/>
        <v>1</v>
      </c>
      <c r="AB234" s="160">
        <f t="shared" si="412"/>
        <v>0</v>
      </c>
      <c r="AC234" s="167">
        <f t="shared" si="413"/>
        <v>0</v>
      </c>
      <c r="AD234" s="168">
        <f t="shared" si="414"/>
        <v>1</v>
      </c>
      <c r="AE234" s="160">
        <f t="shared" si="415"/>
        <v>0</v>
      </c>
      <c r="AF234" s="167">
        <f t="shared" si="416"/>
        <v>0</v>
      </c>
      <c r="AG234" s="168">
        <f t="shared" si="417"/>
        <v>1</v>
      </c>
      <c r="AH234" s="160">
        <f t="shared" si="418"/>
        <v>0</v>
      </c>
      <c r="AI234" s="167">
        <f t="shared" si="419"/>
        <v>0</v>
      </c>
      <c r="AJ234" s="168">
        <f t="shared" si="420"/>
        <v>1</v>
      </c>
      <c r="AK234" s="160">
        <f t="shared" si="421"/>
        <v>0</v>
      </c>
      <c r="AL234" s="167">
        <f t="shared" si="422"/>
        <v>0</v>
      </c>
      <c r="AM234" s="168">
        <f t="shared" si="423"/>
        <v>1</v>
      </c>
      <c r="AN234" s="160">
        <f t="shared" si="424"/>
        <v>0</v>
      </c>
      <c r="AO234" s="167">
        <f t="shared" si="425"/>
        <v>0</v>
      </c>
      <c r="AP234" s="168">
        <f t="shared" si="426"/>
        <v>1</v>
      </c>
      <c r="AQ234" s="160">
        <f t="shared" si="427"/>
        <v>0</v>
      </c>
      <c r="AR234" s="167">
        <f t="shared" si="428"/>
        <v>0</v>
      </c>
      <c r="AS234" s="168">
        <f t="shared" si="429"/>
        <v>1</v>
      </c>
      <c r="AT234" s="160">
        <f t="shared" si="430"/>
        <v>0</v>
      </c>
      <c r="AU234" s="167">
        <f t="shared" si="431"/>
        <v>0</v>
      </c>
      <c r="AV234" s="168">
        <f t="shared" si="432"/>
        <v>1</v>
      </c>
      <c r="AW234" s="160">
        <f t="shared" si="433"/>
        <v>0</v>
      </c>
      <c r="AX234" s="167">
        <f t="shared" si="434"/>
        <v>0</v>
      </c>
      <c r="AY234" s="168">
        <f t="shared" si="435"/>
        <v>1</v>
      </c>
      <c r="AZ234" s="160">
        <f t="shared" si="436"/>
        <v>0</v>
      </c>
      <c r="BA234" s="167">
        <f t="shared" si="437"/>
        <v>0</v>
      </c>
      <c r="BB234" s="168">
        <f t="shared" si="438"/>
        <v>1</v>
      </c>
      <c r="BC234" s="160">
        <f t="shared" si="439"/>
        <v>0</v>
      </c>
    </row>
    <row r="235" spans="3:55" ht="17.45" customHeight="1" thickBot="1" x14ac:dyDescent="0.25">
      <c r="C235" s="36"/>
      <c r="D235" s="36"/>
      <c r="E235" s="37"/>
      <c r="F235" s="37"/>
      <c r="G235" s="37"/>
      <c r="H235" s="56"/>
      <c r="I235" s="44">
        <f>SUM(I195:I234)</f>
        <v>0</v>
      </c>
      <c r="J235" s="45"/>
      <c r="K235" s="44">
        <f>SUM(K195:K234)</f>
        <v>0</v>
      </c>
      <c r="L235" s="44">
        <f>SUM(L195:L234)</f>
        <v>0</v>
      </c>
      <c r="M235" s="44">
        <f>SUM(M195:M234)</f>
        <v>0</v>
      </c>
      <c r="N235" s="44">
        <f>SUM(N195:N234)</f>
        <v>0</v>
      </c>
      <c r="O235" s="46"/>
      <c r="P235" s="47"/>
      <c r="Q235" s="44"/>
      <c r="R235" s="44">
        <f>SUM(R195:R234)</f>
        <v>0</v>
      </c>
      <c r="T235" s="44"/>
      <c r="U235" s="44"/>
      <c r="V235" s="44">
        <f>SUM(V195:V234)</f>
        <v>0</v>
      </c>
      <c r="W235" s="44"/>
      <c r="X235" s="44"/>
      <c r="Y235" s="44">
        <f>SUM(Y195:Y234)</f>
        <v>0</v>
      </c>
      <c r="Z235" s="44"/>
      <c r="AA235" s="44"/>
      <c r="AB235" s="44">
        <f>SUM(AB195:AB234)</f>
        <v>0</v>
      </c>
      <c r="AC235" s="44"/>
      <c r="AD235" s="44"/>
      <c r="AE235" s="44">
        <f>SUM(AE195:AE234)</f>
        <v>0</v>
      </c>
      <c r="AF235" s="44"/>
      <c r="AG235" s="44"/>
      <c r="AH235" s="44">
        <f>SUM(AH195:AH234)</f>
        <v>0</v>
      </c>
      <c r="AI235" s="44"/>
      <c r="AJ235" s="44"/>
      <c r="AK235" s="44">
        <f>SUM(AK195:AK234)</f>
        <v>0</v>
      </c>
      <c r="AL235" s="44"/>
      <c r="AM235" s="44"/>
      <c r="AN235" s="44">
        <f>SUM(AN195:AN234)</f>
        <v>0</v>
      </c>
      <c r="AO235" s="44"/>
      <c r="AP235" s="44"/>
      <c r="AQ235" s="44">
        <f>SUM(AQ195:AQ234)</f>
        <v>0</v>
      </c>
      <c r="AR235" s="44"/>
      <c r="AS235" s="44"/>
      <c r="AT235" s="44">
        <f>SUM(AT195:AT234)</f>
        <v>0</v>
      </c>
      <c r="AU235" s="44"/>
      <c r="AV235" s="44"/>
      <c r="AW235" s="44">
        <f>SUM(AW195:AW234)</f>
        <v>0</v>
      </c>
      <c r="AX235" s="44"/>
      <c r="AY235" s="44"/>
      <c r="AZ235" s="44">
        <f>SUM(AZ195:AZ234)</f>
        <v>0</v>
      </c>
      <c r="BA235" s="44"/>
      <c r="BB235" s="44"/>
      <c r="BC235" s="44">
        <f>SUM(BC195:BC234)</f>
        <v>0</v>
      </c>
    </row>
    <row r="236" spans="3:55" ht="17.45" customHeight="1" thickTop="1" x14ac:dyDescent="0.2">
      <c r="C236" s="39" t="s">
        <v>115</v>
      </c>
      <c r="D236" s="36"/>
      <c r="E236" s="37"/>
      <c r="F236" s="37"/>
      <c r="G236" s="37"/>
      <c r="H236" s="38"/>
      <c r="I236" s="38"/>
      <c r="J236" s="38"/>
      <c r="K236" s="38"/>
      <c r="L236" s="38"/>
      <c r="M236" s="38"/>
      <c r="N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</row>
    <row r="237" spans="3:55" ht="17.45" customHeight="1" x14ac:dyDescent="0.2">
      <c r="C237" s="192"/>
      <c r="D237" s="192"/>
      <c r="E237" s="192"/>
      <c r="F237" s="158">
        <f>DATOS!$E$10</f>
        <v>2020</v>
      </c>
      <c r="G237" s="194">
        <v>0.2</v>
      </c>
      <c r="H237" s="192"/>
      <c r="I237" s="178"/>
      <c r="J237" s="166">
        <f>IF(E237=0,0,IF(E237=F237,0,IF((((F237)-E237)*12)-D237&gt;1/G237*12,1/G237*12,(((F237)-E237)*12)-D237)))</f>
        <v>0</v>
      </c>
      <c r="K237" s="160">
        <f>I237*G237/12*J237</f>
        <v>0</v>
      </c>
      <c r="L237" s="160">
        <f>I237-K237</f>
        <v>0</v>
      </c>
      <c r="M237" s="160">
        <f>I237*G237/12</f>
        <v>0</v>
      </c>
      <c r="N237" s="160">
        <f>IF(F237=E237,(12-D237)*M237,IF(K237+(M237*12)&gt;I237,I237-K237,M237*12))</f>
        <v>0</v>
      </c>
      <c r="O237" s="195"/>
      <c r="P237" s="167">
        <f>IF(E237=0,0,IF(E237=F237,LOOKUP(D237,$V$1:$BC$1,$V$2:$BC$2),$AK$19))</f>
        <v>0</v>
      </c>
      <c r="Q237" s="168">
        <f>IF(O237=0,1,ROUND(P237/O237,4))</f>
        <v>1</v>
      </c>
      <c r="R237" s="160">
        <f>N237*Q237</f>
        <v>0</v>
      </c>
      <c r="T237" s="40">
        <f>IF($E237=0,0,IF($E237=$F237,LOOKUP($D237,$T$4:$T$15,V$4:V$15),V$3))</f>
        <v>0</v>
      </c>
      <c r="U237" s="42">
        <f>IF($O237=0,1,T237/$O237)</f>
        <v>1</v>
      </c>
      <c r="V237" s="160">
        <f>(IF(F237=E237,IF(D237&gt;=1,0,M237*(1-D237)*U237),IF(J237+1&lt;=(1/G237*12),(M237*1*U237),0)))</f>
        <v>0</v>
      </c>
      <c r="W237" s="167">
        <f>IF($E237=0,0,IF($E237=$F237,LOOKUP($D237,$T$4:$T$15,Y$4:Y$15),Y$3))</f>
        <v>0</v>
      </c>
      <c r="X237" s="168">
        <f>IF($O237=0,1,W237/$O237)</f>
        <v>1</v>
      </c>
      <c r="Y237" s="160">
        <f>((IF(F237=E237,IF(D237&gt;=2,0,(M237*(2-D237)*X237)-(V237)),IF(J237+2&lt;=(1/G237*12),(M237*2*X237)-(V237),0))))</f>
        <v>0</v>
      </c>
      <c r="Z237" s="167">
        <f>IF($E237=0,0,IF($E237=$F237,LOOKUP($D237,$T$4:$T$15,AB$4:AB$15),AB$3))</f>
        <v>0</v>
      </c>
      <c r="AA237" s="168">
        <f>IF($O237=0,1,Z237/$O237)</f>
        <v>1</v>
      </c>
      <c r="AB237" s="160">
        <f>((IF(F237=E237,IF(D237&gt;=3,0,(M237*(3-D237)*AA237)-(V237+Y237)),IF(J237+3&lt;=(1/G237*12),(M237*3*AA237)-(V237+Y237),0))))</f>
        <v>0</v>
      </c>
      <c r="AC237" s="167">
        <f>IF($E237=0,0,IF($E237=$F237,LOOKUP($D237,$T$4:$T$15,AE$4:AE$15),AE$3))</f>
        <v>0</v>
      </c>
      <c r="AD237" s="168">
        <f>IF($O237=0,1,AC237/$O237)</f>
        <v>1</v>
      </c>
      <c r="AE237" s="160">
        <f>((IF(F237=E237,IF(D237&gt;=4,0,(M237*(4-D237)*AD237)-(V237+Y237+AB237)),IF(J237+4&lt;=(1/G237*12),(M237*4*AD237)-(V237+Y237+AB237),0))))</f>
        <v>0</v>
      </c>
      <c r="AF237" s="167">
        <f>IF($E237=0,0,IF($E237=$F237,LOOKUP($D237,$T$4:$T$15,AH$4:AH$15),AH$3))</f>
        <v>0</v>
      </c>
      <c r="AG237" s="168">
        <f>IF($O237=0,1,AF237/$O237)</f>
        <v>1</v>
      </c>
      <c r="AH237" s="160">
        <f>((IF(F237=E237,IF(D237&gt;=5,0,(M237*(5-D237)*AG237)-(V237+Y237+AB237+AE237)),IF(J237+5&lt;=(1/G237*12),(M237*5*AG237)-(V237+Y237+AB237+AE237),0))))</f>
        <v>0</v>
      </c>
      <c r="AI237" s="167">
        <f>IF($E237=0,0,IF($E237=$F237,LOOKUP($D237,$T$4:$T$15,AK$4:AK$15),AK$3))</f>
        <v>0</v>
      </c>
      <c r="AJ237" s="168">
        <f>IF($O237=0,1,AI237/$O237)</f>
        <v>1</v>
      </c>
      <c r="AK237" s="160">
        <f>((IF(F237=E237,IF(D237&gt;=6,0,(M237*(6-D237)*AJ237)-(V237+Y237+AB237+AE237+AH237)),IF(J237+6&lt;=(1/G237*12),(M237*6*AJ237)-(V237+Y237+AB237+AE237+AH237),0))))</f>
        <v>0</v>
      </c>
      <c r="AL237" s="167">
        <f>IF($E237=0,0,IF($E237=$F237,LOOKUP($D237,$T$4:$T$15,AN$4:AN$15),AN$3))</f>
        <v>0</v>
      </c>
      <c r="AM237" s="168">
        <f>IF($O237=0,1,AL237/$O237)</f>
        <v>1</v>
      </c>
      <c r="AN237" s="160">
        <f>((IF(F237=E237,IF(D237&gt;=7,0,(M237*(7-D237)*AM237)-(V237+Y237+AB237+AE237+AH237+AK237)),IF(J237+7&lt;=(1/G237*12),(M237*7*AM237)-(V237+Y237+AB237+AE237+AH237+AK237),0))))</f>
        <v>0</v>
      </c>
      <c r="AO237" s="167">
        <f>IF($E237=0,0,IF($E237=$F237,LOOKUP($D237,$T$4:$T$15,AQ$4:AQ$15),AQ$3))</f>
        <v>0</v>
      </c>
      <c r="AP237" s="168">
        <f>IF($O237=0,1,AO237/$O237)</f>
        <v>1</v>
      </c>
      <c r="AQ237" s="160">
        <f>((IF(F237=E237,IF(D237&gt;=8,0,(M237*(8-D237)*AP237)-(V237+Y237+AB237+AE237+AH237+AK237+AN237)),IF(J237+8&lt;=(1/G237*12),(M237*8*AP237)-(V237+Y237+AB237+AE237+AH237+AK237+AN237),0))))</f>
        <v>0</v>
      </c>
      <c r="AR237" s="167">
        <f>IF($E237=0,0,IF($E237=$F237,LOOKUP($D237,$T$4:$T$15,AT$4:AT$15),AT$3))</f>
        <v>0</v>
      </c>
      <c r="AS237" s="168">
        <f>IF($O237=0,1,AR237/$O237)</f>
        <v>1</v>
      </c>
      <c r="AT237" s="160">
        <f>((IF(F237=E237,IF(D237&gt;=9,0,(M237*(9-D237)*AS237)-(V237+Y237+AB237+AE237+AH237+AK237+AN237+AQ237)),IF(J237+9&lt;=(1/G237*12),(M237*9*AS237)-(V237+Y237+AB237+AE237+AH237+AK237+AN237+AQ237),0))))</f>
        <v>0</v>
      </c>
      <c r="AU237" s="167">
        <f>IF($E237=0,0,IF($E237=$F237,LOOKUP($D237,$T$4:$T$15,AW$4:AW$15),AW$3))</f>
        <v>0</v>
      </c>
      <c r="AV237" s="168">
        <f>IF($O237=0,1,AU237/$O237)</f>
        <v>1</v>
      </c>
      <c r="AW237" s="160">
        <f>((IF(F237=E237,IF(D237&gt;=10,0,(M237*(10-D237)*AV237)-(V237+Y237+AB237+AE237+AH237+AK237+AN237+AQ237+AT237)),IF(J237+10&lt;=(1/G237*12),(M237*10*AV237)-(V237+Y237+AB237+AE237+AH237+AK237+AN237+AQ237+AT237),0))))</f>
        <v>0</v>
      </c>
      <c r="AX237" s="167">
        <f>IF($E237=0,0,IF($E237=$F237,LOOKUP($D237,$T$4:$T$15,AZ$4:AZ$15),AZ$3))</f>
        <v>0</v>
      </c>
      <c r="AY237" s="168">
        <f>IF($O237=0,1,AX237/$O237)</f>
        <v>1</v>
      </c>
      <c r="AZ237" s="160">
        <f t="shared" ref="AZ237:AZ255" si="440">((IF(F237=E237,IF(D237&gt;=11,0,(M237*(11-D237)*AY237)-(V237+Y237+AB237+AE237+AH237+AK237+AN237+AQ237+AT237+AW237)),IF(J237+11&lt;=(1/G237*12),(M237*11*AY237)-(V237+Y237+AB237+AE237+AH237+AK237+AN237+AQ237+AT237+AW237),0))))</f>
        <v>0</v>
      </c>
      <c r="BA237" s="167">
        <f>IF($E237=0,0,IF($E237=$F237,LOOKUP($D237,$T$4:$T$15,BC$4:BC$15),BC$3))</f>
        <v>0</v>
      </c>
      <c r="BB237" s="168">
        <f>IF($O237=0,1,BA237/$O237)</f>
        <v>1</v>
      </c>
      <c r="BC237" s="160">
        <f>((IF(F237=E237,IF(D237&gt;=12,0,(M237*(12-D237)*BB237)-(V237+Y237+AB237+AE237+AH237+AK237+AN237+AQ237+AT237+AW237+AZ237)),IF(J237+12&lt;=(1/G237*12),(M237*12*BB237)-(V237+Y237+AB237+AE237+AH237+AK237+AN237+AQ237+AT237+AW237+AZ237),0))))</f>
        <v>0</v>
      </c>
    </row>
    <row r="238" spans="3:55" ht="17.45" customHeight="1" x14ac:dyDescent="0.2">
      <c r="C238" s="192"/>
      <c r="D238" s="192"/>
      <c r="E238" s="192"/>
      <c r="F238" s="158">
        <f>DATOS!$E$10</f>
        <v>2020</v>
      </c>
      <c r="G238" s="194">
        <v>0.2</v>
      </c>
      <c r="H238" s="192"/>
      <c r="I238" s="178"/>
      <c r="J238" s="166">
        <f>IF(E238=0,0,IF(E238=F238,0,IF((((F238)-E238)*12)-D238&gt;1/G238*12,1/G238*12,(((F238)-E238)*12)-D238)))</f>
        <v>0</v>
      </c>
      <c r="K238" s="160">
        <f>I238*G238/12*J238</f>
        <v>0</v>
      </c>
      <c r="L238" s="160">
        <f>I238-K238</f>
        <v>0</v>
      </c>
      <c r="M238" s="160">
        <f>I238*G238/12</f>
        <v>0</v>
      </c>
      <c r="N238" s="160">
        <f>IF(F238=E238,(12-D238)*M238,IF(K238+(M238*12)&gt;I238,I238-K238,M238*12))</f>
        <v>0</v>
      </c>
      <c r="O238" s="195"/>
      <c r="P238" s="167">
        <f>IF(E238=0,0,IF(E238=F238,LOOKUP(D238,$V$1:$BC$1,$V$2:$BC$2),$AK$19))</f>
        <v>0</v>
      </c>
      <c r="Q238" s="168">
        <f>IF(O238=0,1,ROUND(P238/O238,4))</f>
        <v>1</v>
      </c>
      <c r="R238" s="160">
        <f>N238*Q238</f>
        <v>0</v>
      </c>
      <c r="T238" s="40">
        <f>IF($E238=0,0,IF($E238=$F238,LOOKUP($D238,$T$4:$T$15,V$4:V$15),V$3))</f>
        <v>0</v>
      </c>
      <c r="U238" s="42">
        <f>IF($O238=0,1,T238/$O238)</f>
        <v>1</v>
      </c>
      <c r="V238" s="160">
        <f>(IF(F238=E238,IF(D238&gt;=1,0,M238*(1-D238)*U238),IF(J238+1&lt;=(1/G238*12),(M238*1*U238),0)))</f>
        <v>0</v>
      </c>
      <c r="W238" s="167">
        <f>IF($E238=0,0,IF($E238=$F238,LOOKUP($D238,$T$4:$T$15,Y$4:Y$15),Y$3))</f>
        <v>0</v>
      </c>
      <c r="X238" s="168">
        <f>IF($O238=0,1,W238/$O238)</f>
        <v>1</v>
      </c>
      <c r="Y238" s="160">
        <f>((IF(F238=E238,IF(D238&gt;=2,0,(M238*(2-D238)*X238)-(V238)),IF(J238+2&lt;=(1/G238*12),(M238*2*X238)-(V238),0))))</f>
        <v>0</v>
      </c>
      <c r="Z238" s="167">
        <f>IF($E238=0,0,IF($E238=$F238,LOOKUP($D238,$T$4:$T$15,AB$4:AB$15),AB$3))</f>
        <v>0</v>
      </c>
      <c r="AA238" s="168">
        <f>IF($O238=0,1,Z238/$O238)</f>
        <v>1</v>
      </c>
      <c r="AB238" s="160">
        <f>((IF(F238=E238,IF(D238&gt;=3,0,(M238*(3-D238)*AA238)-(V238+Y238)),IF(J238+3&lt;=(1/G238*12),(M238*3*AA238)-(V238+Y238),0))))</f>
        <v>0</v>
      </c>
      <c r="AC238" s="167">
        <f>IF($E238=0,0,IF($E238=$F238,LOOKUP($D238,$T$4:$T$15,AE$4:AE$15),AE$3))</f>
        <v>0</v>
      </c>
      <c r="AD238" s="168">
        <f>IF($O238=0,1,AC238/$O238)</f>
        <v>1</v>
      </c>
      <c r="AE238" s="160">
        <f>((IF(F238=E238,IF(D238&gt;=4,0,(M238*(4-D238)*AD238)-(V238+Y238+AB238)),IF(J238+4&lt;=(1/G238*12),(M238*4*AD238)-(V238+Y238+AB238),0))))</f>
        <v>0</v>
      </c>
      <c r="AF238" s="167">
        <f>IF($E238=0,0,IF($E238=$F238,LOOKUP($D238,$T$4:$T$15,AH$4:AH$15),AH$3))</f>
        <v>0</v>
      </c>
      <c r="AG238" s="168">
        <f>IF($O238=0,1,AF238/$O238)</f>
        <v>1</v>
      </c>
      <c r="AH238" s="160">
        <f>((IF(F238=E238,IF(D238&gt;=5,0,(M238*(5-D238)*AG238)-(V238+Y238+AB238+AE238)),IF(J238+5&lt;=(1/G238*12),(M238*5*AG238)-(V238+Y238+AB238+AE238),0))))</f>
        <v>0</v>
      </c>
      <c r="AI238" s="167">
        <f>IF($E238=0,0,IF($E238=$F238,LOOKUP($D238,$T$4:$T$15,AK$4:AK$15),AK$3))</f>
        <v>0</v>
      </c>
      <c r="AJ238" s="168">
        <f>IF($O238=0,1,AI238/$O238)</f>
        <v>1</v>
      </c>
      <c r="AK238" s="160">
        <f>((IF(F238=E238,IF(D238&gt;=6,0,(M238*(6-D238)*AJ238)-(V238+Y238+AB238+AE238+AH238)),IF(J238+6&lt;=(1/G238*12),(M238*6*AJ238)-(V238+Y238+AB238+AE238+AH238),0))))</f>
        <v>0</v>
      </c>
      <c r="AL238" s="167">
        <f>IF($E238=0,0,IF($E238=$F238,LOOKUP($D238,$T$4:$T$15,AN$4:AN$15),AN$3))</f>
        <v>0</v>
      </c>
      <c r="AM238" s="168">
        <f>IF($O238=0,1,AL238/$O238)</f>
        <v>1</v>
      </c>
      <c r="AN238" s="160">
        <f>((IF(F238=E238,IF(D238&gt;=7,0,(M238*(7-D238)*AM238)-(V238+Y238+AB238+AE238+AH238+AK238)),IF(J238+7&lt;=(1/G238*12),(M238*7*AM238)-(V238+Y238+AB238+AE238+AH238+AK238),0))))</f>
        <v>0</v>
      </c>
      <c r="AO238" s="167">
        <f>IF($E238=0,0,IF($E238=$F238,LOOKUP($D238,$T$4:$T$15,AQ$4:AQ$15),AQ$3))</f>
        <v>0</v>
      </c>
      <c r="AP238" s="168">
        <f>IF($O238=0,1,AO238/$O238)</f>
        <v>1</v>
      </c>
      <c r="AQ238" s="160">
        <f>((IF(F238=E238,IF(D238&gt;=8,0,(M238*(8-D238)*AP238)-(V238+Y238+AB238+AE238+AH238+AK238+AN238)),IF(J238+8&lt;=(1/G238*12),(M238*8*AP238)-(V238+Y238+AB238+AE238+AH238+AK238+AN238),0))))</f>
        <v>0</v>
      </c>
      <c r="AR238" s="167">
        <f>IF($E238=0,0,IF($E238=$F238,LOOKUP($D238,$T$4:$T$15,AT$4:AT$15),AT$3))</f>
        <v>0</v>
      </c>
      <c r="AS238" s="168">
        <f>IF($O238=0,1,AR238/$O238)</f>
        <v>1</v>
      </c>
      <c r="AT238" s="160">
        <f>((IF(F238=E238,IF(D238&gt;=9,0,(M238*(9-D238)*AS238)-(V238+Y238+AB238+AE238+AH238+AK238+AN238+AQ238)),IF(J238+9&lt;=(1/G238*12),(M238*9*AS238)-(V238+Y238+AB238+AE238+AH238+AK238+AN238+AQ238),0))))</f>
        <v>0</v>
      </c>
      <c r="AU238" s="167">
        <f>IF($E238=0,0,IF($E238=$F238,LOOKUP($D238,$T$4:$T$15,AW$4:AW$15),AW$3))</f>
        <v>0</v>
      </c>
      <c r="AV238" s="168">
        <f>IF($O238=0,1,AU238/$O238)</f>
        <v>1</v>
      </c>
      <c r="AW238" s="160">
        <f>((IF(F238=E238,IF(D238&gt;=10,0,(M238*(10-D238)*AV238)-(V238+Y238+AB238+AE238+AH238+AK238+AN238+AQ238+AT238)),IF(J238+10&lt;=(1/G238*12),(M238*10*AV238)-(V238+Y238+AB238+AE238+AH238+AK238+AN238+AQ238+AT238),0))))</f>
        <v>0</v>
      </c>
      <c r="AX238" s="167">
        <f>IF($E238=0,0,IF($E238=$F238,LOOKUP($D238,$T$4:$T$15,AZ$4:AZ$15),AZ$3))</f>
        <v>0</v>
      </c>
      <c r="AY238" s="168">
        <f>IF($O238=0,1,AX238/$O238)</f>
        <v>1</v>
      </c>
      <c r="AZ238" s="160">
        <f t="shared" si="440"/>
        <v>0</v>
      </c>
      <c r="BA238" s="167">
        <f>IF($E238=0,0,IF($E238=$F238,LOOKUP($D238,$T$4:$T$15,BC$4:BC$15),BC$3))</f>
        <v>0</v>
      </c>
      <c r="BB238" s="168">
        <f>IF($O238=0,1,BA238/$O238)</f>
        <v>1</v>
      </c>
      <c r="BC238" s="160">
        <f>((IF(F238=E238,IF(D238&gt;=12,0,(M238*(12-D238)*BB238)-(V238+Y238+AB238+AE238+AH238+AK238+AN238+AQ238+AT238+AW238+AZ238)),IF(J238+12&lt;=(1/G238*12),(M238*12*BB238)-(V238+Y238+AB238+AE238+AH238+AK238+AN238+AQ238+AT238+AW238+AZ238),0))))</f>
        <v>0</v>
      </c>
    </row>
    <row r="239" spans="3:55" ht="17.45" customHeight="1" x14ac:dyDescent="0.2">
      <c r="C239" s="192"/>
      <c r="D239" s="192"/>
      <c r="E239" s="192"/>
      <c r="F239" s="158">
        <f>DATOS!$E$10</f>
        <v>2020</v>
      </c>
      <c r="G239" s="194">
        <v>0.2</v>
      </c>
      <c r="H239" s="192"/>
      <c r="I239" s="178"/>
      <c r="J239" s="166">
        <f>IF(E239=0,0,IF(E239=F239,0,IF((((F239)-E239)*12)-D239&gt;1/G239*12,1/G239*12,(((F239)-E239)*12)-D239)))</f>
        <v>0</v>
      </c>
      <c r="K239" s="160">
        <f>I239*G239/12*J239</f>
        <v>0</v>
      </c>
      <c r="L239" s="160">
        <f>I239-K239</f>
        <v>0</v>
      </c>
      <c r="M239" s="160">
        <f>I239*G239/12</f>
        <v>0</v>
      </c>
      <c r="N239" s="160">
        <f>IF(F239=E239,(12-D239)*M239,IF(K239+(M239*12)&gt;I239,I239-K239,M239*12))</f>
        <v>0</v>
      </c>
      <c r="O239" s="195"/>
      <c r="P239" s="167">
        <f>IF(E239=0,0,IF(E239=F239,LOOKUP(D239,$V$1:$BC$1,$V$2:$BC$2),$AK$19))</f>
        <v>0</v>
      </c>
      <c r="Q239" s="168">
        <f>IF(O239=0,1,ROUND(P239/O239,4))</f>
        <v>1</v>
      </c>
      <c r="R239" s="160">
        <f>N239*Q239</f>
        <v>0</v>
      </c>
      <c r="T239" s="40">
        <f>IF($E239=0,0,IF($E239=$F239,LOOKUP($D239,$T$4:$T$15,V$4:V$15),V$3))</f>
        <v>0</v>
      </c>
      <c r="U239" s="42">
        <f>IF($O239=0,1,T239/$O239)</f>
        <v>1</v>
      </c>
      <c r="V239" s="160">
        <f>(IF(F239=E239,IF(D239&gt;=1,0,M239*(1-D239)*U239),IF(J239+1&lt;=(1/G239*12),(M239*1*U239),0)))</f>
        <v>0</v>
      </c>
      <c r="W239" s="167">
        <f>IF($E239=0,0,IF($E239=$F239,LOOKUP($D239,$T$4:$T$15,Y$4:Y$15),Y$3))</f>
        <v>0</v>
      </c>
      <c r="X239" s="168">
        <f>IF($O239=0,1,W239/$O239)</f>
        <v>1</v>
      </c>
      <c r="Y239" s="160">
        <f>((IF(F239=E239,IF(D239&gt;=2,0,(M239*(2-D239)*X239)-(V239)),IF(J239+2&lt;=(1/G239*12),(M239*2*X239)-(V239),0))))</f>
        <v>0</v>
      </c>
      <c r="Z239" s="167">
        <f>IF($E239=0,0,IF($E239=$F239,LOOKUP($D239,$T$4:$T$15,AB$4:AB$15),AB$3))</f>
        <v>0</v>
      </c>
      <c r="AA239" s="168">
        <f>IF($O239=0,1,Z239/$O239)</f>
        <v>1</v>
      </c>
      <c r="AB239" s="160">
        <f>((IF(F239=E239,IF(D239&gt;=3,0,(M239*(3-D239)*AA239)-(V239+Y239)),IF(J239+3&lt;=(1/G239*12),(M239*3*AA239)-(V239+Y239),0))))</f>
        <v>0</v>
      </c>
      <c r="AC239" s="167">
        <f>IF($E239=0,0,IF($E239=$F239,LOOKUP($D239,$T$4:$T$15,AE$4:AE$15),AE$3))</f>
        <v>0</v>
      </c>
      <c r="AD239" s="168">
        <f>IF($O239=0,1,AC239/$O239)</f>
        <v>1</v>
      </c>
      <c r="AE239" s="160">
        <f>((IF(F239=E239,IF(D239&gt;=4,0,(M239*(4-D239)*AD239)-(V239+Y239+AB239)),IF(J239+4&lt;=(1/G239*12),(M239*4*AD239)-(V239+Y239+AB239),0))))</f>
        <v>0</v>
      </c>
      <c r="AF239" s="167">
        <f>IF($E239=0,0,IF($E239=$F239,LOOKUP($D239,$T$4:$T$15,AH$4:AH$15),AH$3))</f>
        <v>0</v>
      </c>
      <c r="AG239" s="168">
        <f>IF($O239=0,1,AF239/$O239)</f>
        <v>1</v>
      </c>
      <c r="AH239" s="160">
        <f>((IF(F239=E239,IF(D239&gt;=5,0,(M239*(5-D239)*AG239)-(V239+Y239+AB239+AE239)),IF(J239+5&lt;=(1/G239*12),(M239*5*AG239)-(V239+Y239+AB239+AE239),0))))</f>
        <v>0</v>
      </c>
      <c r="AI239" s="167">
        <f>IF($E239=0,0,IF($E239=$F239,LOOKUP($D239,$T$4:$T$15,AK$4:AK$15),AK$3))</f>
        <v>0</v>
      </c>
      <c r="AJ239" s="168">
        <f>IF($O239=0,1,AI239/$O239)</f>
        <v>1</v>
      </c>
      <c r="AK239" s="160">
        <f>((IF(F239=E239,IF(D239&gt;=6,0,(M239*(6-D239)*AJ239)-(V239+Y239+AB239+AE239+AH239)),IF(J239+6&lt;=(1/G239*12),(M239*6*AJ239)-(V239+Y239+AB239+AE239+AH239),0))))</f>
        <v>0</v>
      </c>
      <c r="AL239" s="167">
        <f>IF($E239=0,0,IF($E239=$F239,LOOKUP($D239,$T$4:$T$15,AN$4:AN$15),AN$3))</f>
        <v>0</v>
      </c>
      <c r="AM239" s="168">
        <f>IF($O239=0,1,AL239/$O239)</f>
        <v>1</v>
      </c>
      <c r="AN239" s="160">
        <f>((IF(F239=E239,IF(D239&gt;=7,0,(M239*(7-D239)*AM239)-(V239+Y239+AB239+AE239+AH239+AK239)),IF(J239+7&lt;=(1/G239*12),(M239*7*AM239)-(V239+Y239+AB239+AE239+AH239+AK239),0))))</f>
        <v>0</v>
      </c>
      <c r="AO239" s="167">
        <f>IF($E239=0,0,IF($E239=$F239,LOOKUP($D239,$T$4:$T$15,AQ$4:AQ$15),AQ$3))</f>
        <v>0</v>
      </c>
      <c r="AP239" s="168">
        <f>IF($O239=0,1,AO239/$O239)</f>
        <v>1</v>
      </c>
      <c r="AQ239" s="160">
        <f>((IF(F239=E239,IF(D239&gt;=8,0,(M239*(8-D239)*AP239)-(V239+Y239+AB239+AE239+AH239+AK239+AN239)),IF(J239+8&lt;=(1/G239*12),(M239*8*AP239)-(V239+Y239+AB239+AE239+AH239+AK239+AN239),0))))</f>
        <v>0</v>
      </c>
      <c r="AR239" s="167">
        <f>IF($E239=0,0,IF($E239=$F239,LOOKUP($D239,$T$4:$T$15,AT$4:AT$15),AT$3))</f>
        <v>0</v>
      </c>
      <c r="AS239" s="168">
        <f>IF($O239=0,1,AR239/$O239)</f>
        <v>1</v>
      </c>
      <c r="AT239" s="160">
        <f>((IF(F239=E239,IF(D239&gt;=9,0,(M239*(9-D239)*AS239)-(V239+Y239+AB239+AE239+AH239+AK239+AN239+AQ239)),IF(J239+9&lt;=(1/G239*12),(M239*9*AS239)-(V239+Y239+AB239+AE239+AH239+AK239+AN239+AQ239),0))))</f>
        <v>0</v>
      </c>
      <c r="AU239" s="167">
        <f>IF($E239=0,0,IF($E239=$F239,LOOKUP($D239,$T$4:$T$15,AW$4:AW$15),AW$3))</f>
        <v>0</v>
      </c>
      <c r="AV239" s="168">
        <f>IF($O239=0,1,AU239/$O239)</f>
        <v>1</v>
      </c>
      <c r="AW239" s="160">
        <f>((IF(F239=E239,IF(D239&gt;=10,0,(M239*(10-D239)*AV239)-(V239+Y239+AB239+AE239+AH239+AK239+AN239+AQ239+AT239)),IF(J239+10&lt;=(1/G239*12),(M239*10*AV239)-(V239+Y239+AB239+AE239+AH239+AK239+AN239+AQ239+AT239),0))))</f>
        <v>0</v>
      </c>
      <c r="AX239" s="167">
        <f>IF($E239=0,0,IF($E239=$F239,LOOKUP($D239,$T$4:$T$15,AZ$4:AZ$15),AZ$3))</f>
        <v>0</v>
      </c>
      <c r="AY239" s="168">
        <f>IF($O239=0,1,AX239/$O239)</f>
        <v>1</v>
      </c>
      <c r="AZ239" s="160">
        <f t="shared" si="440"/>
        <v>0</v>
      </c>
      <c r="BA239" s="167">
        <f>IF($E239=0,0,IF($E239=$F239,LOOKUP($D239,$T$4:$T$15,BC$4:BC$15),BC$3))</f>
        <v>0</v>
      </c>
      <c r="BB239" s="168">
        <f>IF($O239=0,1,BA239/$O239)</f>
        <v>1</v>
      </c>
      <c r="BC239" s="160">
        <f>((IF(F239=E239,IF(D239&gt;=12,0,(M239*(12-D239)*BB239)-(V239+Y239+AB239+AE239+AH239+AK239+AN239+AQ239+AT239+AW239+AZ239)),IF(J239+12&lt;=(1/G239*12),(M239*12*BB239)-(V239+Y239+AB239+AE239+AH239+AK239+AN239+AQ239+AT239+AW239+AZ239),0))))</f>
        <v>0</v>
      </c>
    </row>
    <row r="240" spans="3:55" ht="17.45" customHeight="1" x14ac:dyDescent="0.2">
      <c r="C240" s="192"/>
      <c r="D240" s="192"/>
      <c r="E240" s="192"/>
      <c r="F240" s="158">
        <f>DATOS!$E$10</f>
        <v>2020</v>
      </c>
      <c r="G240" s="194">
        <v>0.2</v>
      </c>
      <c r="H240" s="192"/>
      <c r="I240" s="178"/>
      <c r="J240" s="166">
        <f>IF(E240=0,0,IF(E240=F240,0,IF((((F240)-E240)*12)-D240&gt;1/G240*12,1/G240*12,(((F240)-E240)*12)-D240)))</f>
        <v>0</v>
      </c>
      <c r="K240" s="160">
        <f>I240*G240/12*J240</f>
        <v>0</v>
      </c>
      <c r="L240" s="160">
        <f>I240-K240</f>
        <v>0</v>
      </c>
      <c r="M240" s="160">
        <f>I240*G240/12</f>
        <v>0</v>
      </c>
      <c r="N240" s="160">
        <f>IF(F240=E240,(12-D240)*M240,IF(K240+(M240*12)&gt;I240,I240-K240,M240*12))</f>
        <v>0</v>
      </c>
      <c r="O240" s="195"/>
      <c r="P240" s="167">
        <f>IF(E240=0,0,IF(E240=F240,LOOKUP(D240,$V$1:$BC$1,$V$2:$BC$2),$AK$19))</f>
        <v>0</v>
      </c>
      <c r="Q240" s="168">
        <f>IF(O240=0,1,ROUND(P240/O240,4))</f>
        <v>1</v>
      </c>
      <c r="R240" s="160">
        <f>N240*Q240</f>
        <v>0</v>
      </c>
      <c r="T240" s="40">
        <f>IF($E240=0,0,IF($E240=$F240,LOOKUP($D240,$T$4:$T$15,V$4:V$15),V$3))</f>
        <v>0</v>
      </c>
      <c r="U240" s="42">
        <f>IF($O240=0,1,T240/$O240)</f>
        <v>1</v>
      </c>
      <c r="V240" s="160">
        <f>(IF(F240=E240,IF(D240&gt;=1,0,M240*(1-D240)*U240),IF(J240+1&lt;=(1/G240*12),(M240*1*U240),0)))</f>
        <v>0</v>
      </c>
      <c r="W240" s="167">
        <f>IF($E240=0,0,IF($E240=$F240,LOOKUP($D240,$T$4:$T$15,Y$4:Y$15),Y$3))</f>
        <v>0</v>
      </c>
      <c r="X240" s="168">
        <f>IF($O240=0,1,W240/$O240)</f>
        <v>1</v>
      </c>
      <c r="Y240" s="160">
        <f>((IF(F240=E240,IF(D240&gt;=2,0,(M240*(2-D240)*X240)-(V240)),IF(J240+2&lt;=(1/G240*12),(M240*2*X240)-(V240),0))))</f>
        <v>0</v>
      </c>
      <c r="Z240" s="167">
        <f>IF($E240=0,0,IF($E240=$F240,LOOKUP($D240,$T$4:$T$15,AB$4:AB$15),AB$3))</f>
        <v>0</v>
      </c>
      <c r="AA240" s="168">
        <f>IF($O240=0,1,Z240/$O240)</f>
        <v>1</v>
      </c>
      <c r="AB240" s="160">
        <f>((IF(F240=E240,IF(D240&gt;=3,0,(M240*(3-D240)*AA240)-(V240+Y240)),IF(J240+3&lt;=(1/G240*12),(M240*3*AA240)-(V240+Y240),0))))</f>
        <v>0</v>
      </c>
      <c r="AC240" s="167">
        <f>IF($E240=0,0,IF($E240=$F240,LOOKUP($D240,$T$4:$T$15,AE$4:AE$15),AE$3))</f>
        <v>0</v>
      </c>
      <c r="AD240" s="168">
        <f>IF($O240=0,1,AC240/$O240)</f>
        <v>1</v>
      </c>
      <c r="AE240" s="160">
        <f>((IF(F240=E240,IF(D240&gt;=4,0,(M240*(4-D240)*AD240)-(V240+Y240+AB240)),IF(J240+4&lt;=(1/G240*12),(M240*4*AD240)-(V240+Y240+AB240),0))))</f>
        <v>0</v>
      </c>
      <c r="AF240" s="167">
        <f>IF($E240=0,0,IF($E240=$F240,LOOKUP($D240,$T$4:$T$15,AH$4:AH$15),AH$3))</f>
        <v>0</v>
      </c>
      <c r="AG240" s="168">
        <f>IF($O240=0,1,AF240/$O240)</f>
        <v>1</v>
      </c>
      <c r="AH240" s="160">
        <f>((IF(F240=E240,IF(D240&gt;=5,0,(M240*(5-D240)*AG240)-(V240+Y240+AB240+AE240)),IF(J240+5&lt;=(1/G240*12),(M240*5*AG240)-(V240+Y240+AB240+AE240),0))))</f>
        <v>0</v>
      </c>
      <c r="AI240" s="167">
        <f>IF($E240=0,0,IF($E240=$F240,LOOKUP($D240,$T$4:$T$15,AK$4:AK$15),AK$3))</f>
        <v>0</v>
      </c>
      <c r="AJ240" s="168">
        <f>IF($O240=0,1,AI240/$O240)</f>
        <v>1</v>
      </c>
      <c r="AK240" s="160">
        <f>((IF(F240=E240,IF(D240&gt;=6,0,(M240*(6-D240)*AJ240)-(V240+Y240+AB240+AE240+AH240)),IF(J240+6&lt;=(1/G240*12),(M240*6*AJ240)-(V240+Y240+AB240+AE240+AH240),0))))</f>
        <v>0</v>
      </c>
      <c r="AL240" s="167">
        <f>IF($E240=0,0,IF($E240=$F240,LOOKUP($D240,$T$4:$T$15,AN$4:AN$15),AN$3))</f>
        <v>0</v>
      </c>
      <c r="AM240" s="168">
        <f>IF($O240=0,1,AL240/$O240)</f>
        <v>1</v>
      </c>
      <c r="AN240" s="160">
        <f>((IF(F240=E240,IF(D240&gt;=7,0,(M240*(7-D240)*AM240)-(V240+Y240+AB240+AE240+AH240+AK240)),IF(J240+7&lt;=(1/G240*12),(M240*7*AM240)-(V240+Y240+AB240+AE240+AH240+AK240),0))))</f>
        <v>0</v>
      </c>
      <c r="AO240" s="167">
        <f>IF($E240=0,0,IF($E240=$F240,LOOKUP($D240,$T$4:$T$15,AQ$4:AQ$15),AQ$3))</f>
        <v>0</v>
      </c>
      <c r="AP240" s="168">
        <f>IF($O240=0,1,AO240/$O240)</f>
        <v>1</v>
      </c>
      <c r="AQ240" s="160">
        <f>((IF(F240=E240,IF(D240&gt;=8,0,(M240*(8-D240)*AP240)-(V240+Y240+AB240+AE240+AH240+AK240+AN240)),IF(J240+8&lt;=(1/G240*12),(M240*8*AP240)-(V240+Y240+AB240+AE240+AH240+AK240+AN240),0))))</f>
        <v>0</v>
      </c>
      <c r="AR240" s="167">
        <f>IF($E240=0,0,IF($E240=$F240,LOOKUP($D240,$T$4:$T$15,AT$4:AT$15),AT$3))</f>
        <v>0</v>
      </c>
      <c r="AS240" s="168">
        <f>IF($O240=0,1,AR240/$O240)</f>
        <v>1</v>
      </c>
      <c r="AT240" s="160">
        <f>((IF(F240=E240,IF(D240&gt;=9,0,(M240*(9-D240)*AS240)-(V240+Y240+AB240+AE240+AH240+AK240+AN240+AQ240)),IF(J240+9&lt;=(1/G240*12),(M240*9*AS240)-(V240+Y240+AB240+AE240+AH240+AK240+AN240+AQ240),0))))</f>
        <v>0</v>
      </c>
      <c r="AU240" s="167">
        <f>IF($E240=0,0,IF($E240=$F240,LOOKUP($D240,$T$4:$T$15,AW$4:AW$15),AW$3))</f>
        <v>0</v>
      </c>
      <c r="AV240" s="168">
        <f>IF($O240=0,1,AU240/$O240)</f>
        <v>1</v>
      </c>
      <c r="AW240" s="160">
        <f>((IF(F240=E240,IF(D240&gt;=10,0,(M240*(10-D240)*AV240)-(V240+Y240+AB240+AE240+AH240+AK240+AN240+AQ240+AT240)),IF(J240+10&lt;=(1/G240*12),(M240*10*AV240)-(V240+Y240+AB240+AE240+AH240+AK240+AN240+AQ240+AT240),0))))</f>
        <v>0</v>
      </c>
      <c r="AX240" s="167">
        <f>IF($E240=0,0,IF($E240=$F240,LOOKUP($D240,$T$4:$T$15,AZ$4:AZ$15),AZ$3))</f>
        <v>0</v>
      </c>
      <c r="AY240" s="168">
        <f>IF($O240=0,1,AX240/$O240)</f>
        <v>1</v>
      </c>
      <c r="AZ240" s="160">
        <f t="shared" si="440"/>
        <v>0</v>
      </c>
      <c r="BA240" s="167">
        <f>IF($E240=0,0,IF($E240=$F240,LOOKUP($D240,$T$4:$T$15,BC$4:BC$15),BC$3))</f>
        <v>0</v>
      </c>
      <c r="BB240" s="168">
        <f>IF($O240=0,1,BA240/$O240)</f>
        <v>1</v>
      </c>
      <c r="BC240" s="160">
        <f>((IF(F240=E240,IF(D240&gt;=12,0,(M240*(12-D240)*BB240)-(V240+Y240+AB240+AE240+AH240+AK240+AN240+AQ240+AT240+AW240+AZ240)),IF(J240+12&lt;=(1/G240*12),(M240*12*BB240)-(V240+Y240+AB240+AE240+AH240+AK240+AN240+AQ240+AT240+AW240+AZ240),0))))</f>
        <v>0</v>
      </c>
    </row>
    <row r="241" spans="3:55" ht="17.45" customHeight="1" x14ac:dyDescent="0.2">
      <c r="C241" s="192"/>
      <c r="D241" s="192"/>
      <c r="E241" s="192"/>
      <c r="F241" s="158">
        <f>DATOS!$E$10</f>
        <v>2020</v>
      </c>
      <c r="G241" s="194">
        <v>0.2</v>
      </c>
      <c r="H241" s="192"/>
      <c r="I241" s="178"/>
      <c r="J241" s="166">
        <f t="shared" ref="J241:J255" si="441">IF(E241=0,0,IF(E241=F241,0,IF((((F241)-E241)*12)-D241&gt;1/G241*12,1/G241*12,(((F241)-E241)*12)-D241)))</f>
        <v>0</v>
      </c>
      <c r="K241" s="160">
        <f t="shared" ref="K241:K255" si="442">I241*G241/12*J241</f>
        <v>0</v>
      </c>
      <c r="L241" s="160">
        <f t="shared" ref="L241:L255" si="443">I241-K241</f>
        <v>0</v>
      </c>
      <c r="M241" s="160">
        <f t="shared" ref="M241:M255" si="444">I241*G241/12</f>
        <v>0</v>
      </c>
      <c r="N241" s="160">
        <f t="shared" ref="N241:N255" si="445">IF(F241=E241,(12-D241)*M241,IF(K241+(M241*12)&gt;I241,I241-K241,M241*12))</f>
        <v>0</v>
      </c>
      <c r="O241" s="195"/>
      <c r="P241" s="167">
        <f t="shared" ref="P241:P255" si="446">IF(E241=0,0,IF(E241=F241,LOOKUP(D241,$V$1:$BC$1,$V$2:$BC$2),$AK$19))</f>
        <v>0</v>
      </c>
      <c r="Q241" s="168">
        <f t="shared" ref="Q241:Q255" si="447">IF(O241=0,1,ROUND(P241/O241,4))</f>
        <v>1</v>
      </c>
      <c r="R241" s="160">
        <f t="shared" ref="R241:R255" si="448">N241*Q241</f>
        <v>0</v>
      </c>
      <c r="T241" s="40">
        <f t="shared" ref="T241:T255" si="449">IF($E241=0,0,IF($E241=$F241,LOOKUP($D241,$T$4:$T$15,V$4:V$15),V$3))</f>
        <v>0</v>
      </c>
      <c r="U241" s="42">
        <f t="shared" ref="U241:U255" si="450">IF($O241=0,1,T241/$O241)</f>
        <v>1</v>
      </c>
      <c r="V241" s="160">
        <f t="shared" ref="V241:V255" si="451">(IF(F241=E241,IF(D241&gt;=1,0,M241*(1-D241)*U241),IF(J241+1&lt;=(1/G241*12),(M241*1*U241),0)))</f>
        <v>0</v>
      </c>
      <c r="W241" s="167">
        <f t="shared" ref="W241:W255" si="452">IF($E241=0,0,IF($E241=$F241,LOOKUP($D241,$T$4:$T$15,Y$4:Y$15),Y$3))</f>
        <v>0</v>
      </c>
      <c r="X241" s="168">
        <f t="shared" ref="X241:X255" si="453">IF($O241=0,1,W241/$O241)</f>
        <v>1</v>
      </c>
      <c r="Y241" s="160">
        <f t="shared" ref="Y241:Y255" si="454">((IF(F241=E241,IF(D241&gt;=2,0,(M241*(2-D241)*X241)-(V241)),IF(J241+2&lt;=(1/G241*12),(M241*2*X241)-(V241),0))))</f>
        <v>0</v>
      </c>
      <c r="Z241" s="167">
        <f t="shared" ref="Z241:Z255" si="455">IF($E241=0,0,IF($E241=$F241,LOOKUP($D241,$T$4:$T$15,AB$4:AB$15),AB$3))</f>
        <v>0</v>
      </c>
      <c r="AA241" s="168">
        <f t="shared" ref="AA241:AA255" si="456">IF($O241=0,1,Z241/$O241)</f>
        <v>1</v>
      </c>
      <c r="AB241" s="160">
        <f t="shared" ref="AB241:AB255" si="457">((IF(F241=E241,IF(D241&gt;=3,0,(M241*(3-D241)*AA241)-(V241+Y241)),IF(J241+3&lt;=(1/G241*12),(M241*3*AA241)-(V241+Y241),0))))</f>
        <v>0</v>
      </c>
      <c r="AC241" s="167">
        <f t="shared" ref="AC241:AC255" si="458">IF($E241=0,0,IF($E241=$F241,LOOKUP($D241,$T$4:$T$15,AE$4:AE$15),AE$3))</f>
        <v>0</v>
      </c>
      <c r="AD241" s="168">
        <f t="shared" ref="AD241:AD255" si="459">IF($O241=0,1,AC241/$O241)</f>
        <v>1</v>
      </c>
      <c r="AE241" s="160">
        <f t="shared" ref="AE241:AE255" si="460">((IF(F241=E241,IF(D241&gt;=4,0,(M241*(4-D241)*AD241)-(V241+Y241+AB241)),IF(J241+4&lt;=(1/G241*12),(M241*4*AD241)-(V241+Y241+AB241),0))))</f>
        <v>0</v>
      </c>
      <c r="AF241" s="167">
        <f t="shared" ref="AF241:AF255" si="461">IF($E241=0,0,IF($E241=$F241,LOOKUP($D241,$T$4:$T$15,AH$4:AH$15),AH$3))</f>
        <v>0</v>
      </c>
      <c r="AG241" s="168">
        <f t="shared" ref="AG241:AG255" si="462">IF($O241=0,1,AF241/$O241)</f>
        <v>1</v>
      </c>
      <c r="AH241" s="160">
        <f t="shared" ref="AH241:AH255" si="463">((IF(F241=E241,IF(D241&gt;=5,0,(M241*(5-D241)*AG241)-(V241+Y241+AB241+AE241)),IF(J241+5&lt;=(1/G241*12),(M241*5*AG241)-(V241+Y241+AB241+AE241),0))))</f>
        <v>0</v>
      </c>
      <c r="AI241" s="167">
        <f t="shared" ref="AI241:AI255" si="464">IF($E241=0,0,IF($E241=$F241,LOOKUP($D241,$T$4:$T$15,AK$4:AK$15),AK$3))</f>
        <v>0</v>
      </c>
      <c r="AJ241" s="168">
        <f t="shared" ref="AJ241:AJ255" si="465">IF($O241=0,1,AI241/$O241)</f>
        <v>1</v>
      </c>
      <c r="AK241" s="160">
        <f t="shared" ref="AK241:AK255" si="466">((IF(F241=E241,IF(D241&gt;=6,0,(M241*(6-D241)*AJ241)-(V241+Y241+AB241+AE241+AH241)),IF(J241+6&lt;=(1/G241*12),(M241*6*AJ241)-(V241+Y241+AB241+AE241+AH241),0))))</f>
        <v>0</v>
      </c>
      <c r="AL241" s="167">
        <f t="shared" ref="AL241:AL255" si="467">IF($E241=0,0,IF($E241=$F241,LOOKUP($D241,$T$4:$T$15,AN$4:AN$15),AN$3))</f>
        <v>0</v>
      </c>
      <c r="AM241" s="168">
        <f t="shared" ref="AM241:AM255" si="468">IF($O241=0,1,AL241/$O241)</f>
        <v>1</v>
      </c>
      <c r="AN241" s="160">
        <f t="shared" ref="AN241:AN255" si="469">((IF(F241=E241,IF(D241&gt;=7,0,(M241*(7-D241)*AM241)-(V241+Y241+AB241+AE241+AH241+AK241)),IF(J241+7&lt;=(1/G241*12),(M241*7*AM241)-(V241+Y241+AB241+AE241+AH241+AK241),0))))</f>
        <v>0</v>
      </c>
      <c r="AO241" s="167">
        <f t="shared" ref="AO241:AO255" si="470">IF($E241=0,0,IF($E241=$F241,LOOKUP($D241,$T$4:$T$15,AQ$4:AQ$15),AQ$3))</f>
        <v>0</v>
      </c>
      <c r="AP241" s="168">
        <f t="shared" ref="AP241:AP255" si="471">IF($O241=0,1,AO241/$O241)</f>
        <v>1</v>
      </c>
      <c r="AQ241" s="160">
        <f t="shared" ref="AQ241:AQ255" si="472">((IF(F241=E241,IF(D241&gt;=8,0,(M241*(8-D241)*AP241)-(V241+Y241+AB241+AE241+AH241+AK241+AN241)),IF(J241+8&lt;=(1/G241*12),(M241*8*AP241)-(V241+Y241+AB241+AE241+AH241+AK241+AN241),0))))</f>
        <v>0</v>
      </c>
      <c r="AR241" s="167">
        <f t="shared" ref="AR241:AR255" si="473">IF($E241=0,0,IF($E241=$F241,LOOKUP($D241,$T$4:$T$15,AT$4:AT$15),AT$3))</f>
        <v>0</v>
      </c>
      <c r="AS241" s="168">
        <f t="shared" ref="AS241:AS255" si="474">IF($O241=0,1,AR241/$O241)</f>
        <v>1</v>
      </c>
      <c r="AT241" s="160">
        <f t="shared" ref="AT241:AT255" si="475">((IF(F241=E241,IF(D241&gt;=9,0,(M241*(9-D241)*AS241)-(V241+Y241+AB241+AE241+AH241+AK241+AN241+AQ241)),IF(J241+9&lt;=(1/G241*12),(M241*9*AS241)-(V241+Y241+AB241+AE241+AH241+AK241+AN241+AQ241),0))))</f>
        <v>0</v>
      </c>
      <c r="AU241" s="167">
        <f t="shared" ref="AU241:AU255" si="476">IF($E241=0,0,IF($E241=$F241,LOOKUP($D241,$T$4:$T$15,AW$4:AW$15),AW$3))</f>
        <v>0</v>
      </c>
      <c r="AV241" s="168">
        <f t="shared" ref="AV241:AV255" si="477">IF($O241=0,1,AU241/$O241)</f>
        <v>1</v>
      </c>
      <c r="AW241" s="160">
        <f t="shared" ref="AW241:AW255" si="478">((IF(F241=E241,IF(D241&gt;=10,0,(M241*(10-D241)*AV241)-(V241+Y241+AB241+AE241+AH241+AK241+AN241+AQ241+AT241)),IF(J241+10&lt;=(1/G241*12),(M241*10*AV241)-(V241+Y241+AB241+AE241+AH241+AK241+AN241+AQ241+AT241),0))))</f>
        <v>0</v>
      </c>
      <c r="AX241" s="167">
        <f t="shared" ref="AX241:AX255" si="479">IF($E241=0,0,IF($E241=$F241,LOOKUP($D241,$T$4:$T$15,AZ$4:AZ$15),AZ$3))</f>
        <v>0</v>
      </c>
      <c r="AY241" s="168">
        <f t="shared" ref="AY241:AY255" si="480">IF($O241=0,1,AX241/$O241)</f>
        <v>1</v>
      </c>
      <c r="AZ241" s="160">
        <f t="shared" si="440"/>
        <v>0</v>
      </c>
      <c r="BA241" s="167">
        <f t="shared" ref="BA241:BA255" si="481">IF($E241=0,0,IF($E241=$F241,LOOKUP($D241,$T$4:$T$15,BC$4:BC$15),BC$3))</f>
        <v>0</v>
      </c>
      <c r="BB241" s="168">
        <f t="shared" ref="BB241:BB255" si="482">IF($O241=0,1,BA241/$O241)</f>
        <v>1</v>
      </c>
      <c r="BC241" s="160">
        <f t="shared" ref="BC241:BC255" si="483">((IF(F241=E241,IF(D241&gt;=12,0,(M241*(12-D241)*BB241)-(V241+Y241+AB241+AE241+AH241+AK241+AN241+AQ241+AT241+AW241+AZ241)),IF(J241+12&lt;=(1/G241*12),(M241*12*BB241)-(V241+Y241+AB241+AE241+AH241+AK241+AN241+AQ241+AT241+AW241+AZ241),0))))</f>
        <v>0</v>
      </c>
    </row>
    <row r="242" spans="3:55" ht="17.45" customHeight="1" x14ac:dyDescent="0.2">
      <c r="C242" s="192"/>
      <c r="D242" s="192"/>
      <c r="E242" s="192"/>
      <c r="F242" s="158">
        <f>DATOS!$E$10</f>
        <v>2020</v>
      </c>
      <c r="G242" s="194">
        <v>0.2</v>
      </c>
      <c r="H242" s="192"/>
      <c r="I242" s="178"/>
      <c r="J242" s="166">
        <f t="shared" si="441"/>
        <v>0</v>
      </c>
      <c r="K242" s="160">
        <f t="shared" si="442"/>
        <v>0</v>
      </c>
      <c r="L242" s="160">
        <f t="shared" si="443"/>
        <v>0</v>
      </c>
      <c r="M242" s="160">
        <f t="shared" si="444"/>
        <v>0</v>
      </c>
      <c r="N242" s="160">
        <f t="shared" si="445"/>
        <v>0</v>
      </c>
      <c r="O242" s="195"/>
      <c r="P242" s="167">
        <f t="shared" si="446"/>
        <v>0</v>
      </c>
      <c r="Q242" s="168">
        <f t="shared" si="447"/>
        <v>1</v>
      </c>
      <c r="R242" s="160">
        <f t="shared" si="448"/>
        <v>0</v>
      </c>
      <c r="T242" s="40">
        <f t="shared" si="449"/>
        <v>0</v>
      </c>
      <c r="U242" s="42">
        <f t="shared" si="450"/>
        <v>1</v>
      </c>
      <c r="V242" s="160">
        <f t="shared" si="451"/>
        <v>0</v>
      </c>
      <c r="W242" s="167">
        <f t="shared" si="452"/>
        <v>0</v>
      </c>
      <c r="X242" s="168">
        <f t="shared" si="453"/>
        <v>1</v>
      </c>
      <c r="Y242" s="160">
        <f t="shared" si="454"/>
        <v>0</v>
      </c>
      <c r="Z242" s="167">
        <f t="shared" si="455"/>
        <v>0</v>
      </c>
      <c r="AA242" s="168">
        <f t="shared" si="456"/>
        <v>1</v>
      </c>
      <c r="AB242" s="160">
        <f t="shared" si="457"/>
        <v>0</v>
      </c>
      <c r="AC242" s="167">
        <f t="shared" si="458"/>
        <v>0</v>
      </c>
      <c r="AD242" s="168">
        <f t="shared" si="459"/>
        <v>1</v>
      </c>
      <c r="AE242" s="160">
        <f t="shared" si="460"/>
        <v>0</v>
      </c>
      <c r="AF242" s="167">
        <f t="shared" si="461"/>
        <v>0</v>
      </c>
      <c r="AG242" s="168">
        <f t="shared" si="462"/>
        <v>1</v>
      </c>
      <c r="AH242" s="160">
        <f t="shared" si="463"/>
        <v>0</v>
      </c>
      <c r="AI242" s="167">
        <f t="shared" si="464"/>
        <v>0</v>
      </c>
      <c r="AJ242" s="168">
        <f t="shared" si="465"/>
        <v>1</v>
      </c>
      <c r="AK242" s="160">
        <f t="shared" si="466"/>
        <v>0</v>
      </c>
      <c r="AL242" s="167">
        <f t="shared" si="467"/>
        <v>0</v>
      </c>
      <c r="AM242" s="168">
        <f t="shared" si="468"/>
        <v>1</v>
      </c>
      <c r="AN242" s="160">
        <f t="shared" si="469"/>
        <v>0</v>
      </c>
      <c r="AO242" s="167">
        <f t="shared" si="470"/>
        <v>0</v>
      </c>
      <c r="AP242" s="168">
        <f t="shared" si="471"/>
        <v>1</v>
      </c>
      <c r="AQ242" s="160">
        <f t="shared" si="472"/>
        <v>0</v>
      </c>
      <c r="AR242" s="167">
        <f t="shared" si="473"/>
        <v>0</v>
      </c>
      <c r="AS242" s="168">
        <f t="shared" si="474"/>
        <v>1</v>
      </c>
      <c r="AT242" s="160">
        <f t="shared" si="475"/>
        <v>0</v>
      </c>
      <c r="AU242" s="167">
        <f t="shared" si="476"/>
        <v>0</v>
      </c>
      <c r="AV242" s="168">
        <f t="shared" si="477"/>
        <v>1</v>
      </c>
      <c r="AW242" s="160">
        <f t="shared" si="478"/>
        <v>0</v>
      </c>
      <c r="AX242" s="167">
        <f t="shared" si="479"/>
        <v>0</v>
      </c>
      <c r="AY242" s="168">
        <f t="shared" si="480"/>
        <v>1</v>
      </c>
      <c r="AZ242" s="160">
        <f t="shared" si="440"/>
        <v>0</v>
      </c>
      <c r="BA242" s="167">
        <f t="shared" si="481"/>
        <v>0</v>
      </c>
      <c r="BB242" s="168">
        <f t="shared" si="482"/>
        <v>1</v>
      </c>
      <c r="BC242" s="160">
        <f t="shared" si="483"/>
        <v>0</v>
      </c>
    </row>
    <row r="243" spans="3:55" ht="17.45" customHeight="1" x14ac:dyDescent="0.2">
      <c r="C243" s="192"/>
      <c r="D243" s="192"/>
      <c r="E243" s="192"/>
      <c r="F243" s="158">
        <f>DATOS!$E$10</f>
        <v>2020</v>
      </c>
      <c r="G243" s="194">
        <v>0.2</v>
      </c>
      <c r="H243" s="192"/>
      <c r="I243" s="178"/>
      <c r="J243" s="166">
        <f t="shared" si="441"/>
        <v>0</v>
      </c>
      <c r="K243" s="160">
        <f t="shared" si="442"/>
        <v>0</v>
      </c>
      <c r="L243" s="160">
        <f t="shared" si="443"/>
        <v>0</v>
      </c>
      <c r="M243" s="160">
        <f t="shared" si="444"/>
        <v>0</v>
      </c>
      <c r="N243" s="160">
        <f t="shared" si="445"/>
        <v>0</v>
      </c>
      <c r="O243" s="195"/>
      <c r="P243" s="167">
        <f t="shared" si="446"/>
        <v>0</v>
      </c>
      <c r="Q243" s="168">
        <f t="shared" si="447"/>
        <v>1</v>
      </c>
      <c r="R243" s="160">
        <f t="shared" si="448"/>
        <v>0</v>
      </c>
      <c r="T243" s="40">
        <f t="shared" si="449"/>
        <v>0</v>
      </c>
      <c r="U243" s="42">
        <f t="shared" si="450"/>
        <v>1</v>
      </c>
      <c r="V243" s="160">
        <f t="shared" si="451"/>
        <v>0</v>
      </c>
      <c r="W243" s="167">
        <f t="shared" si="452"/>
        <v>0</v>
      </c>
      <c r="X243" s="168">
        <f t="shared" si="453"/>
        <v>1</v>
      </c>
      <c r="Y243" s="160">
        <f t="shared" si="454"/>
        <v>0</v>
      </c>
      <c r="Z243" s="167">
        <f t="shared" si="455"/>
        <v>0</v>
      </c>
      <c r="AA243" s="168">
        <f t="shared" si="456"/>
        <v>1</v>
      </c>
      <c r="AB243" s="160">
        <f t="shared" si="457"/>
        <v>0</v>
      </c>
      <c r="AC243" s="167">
        <f t="shared" si="458"/>
        <v>0</v>
      </c>
      <c r="AD243" s="168">
        <f t="shared" si="459"/>
        <v>1</v>
      </c>
      <c r="AE243" s="160">
        <f t="shared" si="460"/>
        <v>0</v>
      </c>
      <c r="AF243" s="167">
        <f t="shared" si="461"/>
        <v>0</v>
      </c>
      <c r="AG243" s="168">
        <f t="shared" si="462"/>
        <v>1</v>
      </c>
      <c r="AH243" s="160">
        <f t="shared" si="463"/>
        <v>0</v>
      </c>
      <c r="AI243" s="167">
        <f t="shared" si="464"/>
        <v>0</v>
      </c>
      <c r="AJ243" s="168">
        <f t="shared" si="465"/>
        <v>1</v>
      </c>
      <c r="AK243" s="160">
        <f t="shared" si="466"/>
        <v>0</v>
      </c>
      <c r="AL243" s="167">
        <f t="shared" si="467"/>
        <v>0</v>
      </c>
      <c r="AM243" s="168">
        <f t="shared" si="468"/>
        <v>1</v>
      </c>
      <c r="AN243" s="160">
        <f t="shared" si="469"/>
        <v>0</v>
      </c>
      <c r="AO243" s="167">
        <f t="shared" si="470"/>
        <v>0</v>
      </c>
      <c r="AP243" s="168">
        <f t="shared" si="471"/>
        <v>1</v>
      </c>
      <c r="AQ243" s="160">
        <f t="shared" si="472"/>
        <v>0</v>
      </c>
      <c r="AR243" s="167">
        <f t="shared" si="473"/>
        <v>0</v>
      </c>
      <c r="AS243" s="168">
        <f t="shared" si="474"/>
        <v>1</v>
      </c>
      <c r="AT243" s="160">
        <f t="shared" si="475"/>
        <v>0</v>
      </c>
      <c r="AU243" s="167">
        <f t="shared" si="476"/>
        <v>0</v>
      </c>
      <c r="AV243" s="168">
        <f t="shared" si="477"/>
        <v>1</v>
      </c>
      <c r="AW243" s="160">
        <f t="shared" si="478"/>
        <v>0</v>
      </c>
      <c r="AX243" s="167">
        <f t="shared" si="479"/>
        <v>0</v>
      </c>
      <c r="AY243" s="168">
        <f t="shared" si="480"/>
        <v>1</v>
      </c>
      <c r="AZ243" s="160">
        <f t="shared" si="440"/>
        <v>0</v>
      </c>
      <c r="BA243" s="167">
        <f t="shared" si="481"/>
        <v>0</v>
      </c>
      <c r="BB243" s="168">
        <f t="shared" si="482"/>
        <v>1</v>
      </c>
      <c r="BC243" s="160">
        <f t="shared" si="483"/>
        <v>0</v>
      </c>
    </row>
    <row r="244" spans="3:55" ht="17.45" customHeight="1" x14ac:dyDescent="0.2">
      <c r="C244" s="192"/>
      <c r="D244" s="192"/>
      <c r="E244" s="192"/>
      <c r="F244" s="158">
        <f>DATOS!$E$10</f>
        <v>2020</v>
      </c>
      <c r="G244" s="194">
        <v>0.2</v>
      </c>
      <c r="H244" s="192"/>
      <c r="I244" s="178"/>
      <c r="J244" s="166">
        <f t="shared" si="441"/>
        <v>0</v>
      </c>
      <c r="K244" s="160">
        <f t="shared" si="442"/>
        <v>0</v>
      </c>
      <c r="L244" s="160">
        <f t="shared" si="443"/>
        <v>0</v>
      </c>
      <c r="M244" s="160">
        <f t="shared" si="444"/>
        <v>0</v>
      </c>
      <c r="N244" s="160">
        <f t="shared" si="445"/>
        <v>0</v>
      </c>
      <c r="O244" s="195"/>
      <c r="P244" s="167">
        <f t="shared" si="446"/>
        <v>0</v>
      </c>
      <c r="Q244" s="168">
        <f t="shared" si="447"/>
        <v>1</v>
      </c>
      <c r="R244" s="160">
        <f t="shared" si="448"/>
        <v>0</v>
      </c>
      <c r="T244" s="40">
        <f t="shared" si="449"/>
        <v>0</v>
      </c>
      <c r="U244" s="42">
        <f t="shared" si="450"/>
        <v>1</v>
      </c>
      <c r="V244" s="160">
        <f t="shared" si="451"/>
        <v>0</v>
      </c>
      <c r="W244" s="167">
        <f t="shared" si="452"/>
        <v>0</v>
      </c>
      <c r="X244" s="168">
        <f t="shared" si="453"/>
        <v>1</v>
      </c>
      <c r="Y244" s="160">
        <f t="shared" si="454"/>
        <v>0</v>
      </c>
      <c r="Z244" s="167">
        <f t="shared" si="455"/>
        <v>0</v>
      </c>
      <c r="AA244" s="168">
        <f t="shared" si="456"/>
        <v>1</v>
      </c>
      <c r="AB244" s="160">
        <f t="shared" si="457"/>
        <v>0</v>
      </c>
      <c r="AC244" s="167">
        <f t="shared" si="458"/>
        <v>0</v>
      </c>
      <c r="AD244" s="168">
        <f t="shared" si="459"/>
        <v>1</v>
      </c>
      <c r="AE244" s="160">
        <f t="shared" si="460"/>
        <v>0</v>
      </c>
      <c r="AF244" s="167">
        <f t="shared" si="461"/>
        <v>0</v>
      </c>
      <c r="AG244" s="168">
        <f t="shared" si="462"/>
        <v>1</v>
      </c>
      <c r="AH244" s="160">
        <f t="shared" si="463"/>
        <v>0</v>
      </c>
      <c r="AI244" s="167">
        <f t="shared" si="464"/>
        <v>0</v>
      </c>
      <c r="AJ244" s="168">
        <f t="shared" si="465"/>
        <v>1</v>
      </c>
      <c r="AK244" s="160">
        <f t="shared" si="466"/>
        <v>0</v>
      </c>
      <c r="AL244" s="167">
        <f t="shared" si="467"/>
        <v>0</v>
      </c>
      <c r="AM244" s="168">
        <f t="shared" si="468"/>
        <v>1</v>
      </c>
      <c r="AN244" s="160">
        <f t="shared" si="469"/>
        <v>0</v>
      </c>
      <c r="AO244" s="167">
        <f t="shared" si="470"/>
        <v>0</v>
      </c>
      <c r="AP244" s="168">
        <f t="shared" si="471"/>
        <v>1</v>
      </c>
      <c r="AQ244" s="160">
        <f t="shared" si="472"/>
        <v>0</v>
      </c>
      <c r="AR244" s="167">
        <f t="shared" si="473"/>
        <v>0</v>
      </c>
      <c r="AS244" s="168">
        <f t="shared" si="474"/>
        <v>1</v>
      </c>
      <c r="AT244" s="160">
        <f t="shared" si="475"/>
        <v>0</v>
      </c>
      <c r="AU244" s="167">
        <f t="shared" si="476"/>
        <v>0</v>
      </c>
      <c r="AV244" s="168">
        <f t="shared" si="477"/>
        <v>1</v>
      </c>
      <c r="AW244" s="160">
        <f t="shared" si="478"/>
        <v>0</v>
      </c>
      <c r="AX244" s="167">
        <f t="shared" si="479"/>
        <v>0</v>
      </c>
      <c r="AY244" s="168">
        <f t="shared" si="480"/>
        <v>1</v>
      </c>
      <c r="AZ244" s="160">
        <f t="shared" si="440"/>
        <v>0</v>
      </c>
      <c r="BA244" s="167">
        <f t="shared" si="481"/>
        <v>0</v>
      </c>
      <c r="BB244" s="168">
        <f t="shared" si="482"/>
        <v>1</v>
      </c>
      <c r="BC244" s="160">
        <f t="shared" si="483"/>
        <v>0</v>
      </c>
    </row>
    <row r="245" spans="3:55" ht="17.45" customHeight="1" x14ac:dyDescent="0.2">
      <c r="C245" s="192"/>
      <c r="D245" s="192"/>
      <c r="E245" s="192"/>
      <c r="F245" s="158">
        <f>DATOS!$E$10</f>
        <v>2020</v>
      </c>
      <c r="G245" s="194">
        <v>0.2</v>
      </c>
      <c r="H245" s="192"/>
      <c r="I245" s="178"/>
      <c r="J245" s="166">
        <f t="shared" si="441"/>
        <v>0</v>
      </c>
      <c r="K245" s="160">
        <f t="shared" si="442"/>
        <v>0</v>
      </c>
      <c r="L245" s="160">
        <f t="shared" si="443"/>
        <v>0</v>
      </c>
      <c r="M245" s="160">
        <f t="shared" si="444"/>
        <v>0</v>
      </c>
      <c r="N245" s="160">
        <f t="shared" si="445"/>
        <v>0</v>
      </c>
      <c r="O245" s="195"/>
      <c r="P245" s="167">
        <f t="shared" si="446"/>
        <v>0</v>
      </c>
      <c r="Q245" s="168">
        <f t="shared" si="447"/>
        <v>1</v>
      </c>
      <c r="R245" s="160">
        <f t="shared" si="448"/>
        <v>0</v>
      </c>
      <c r="T245" s="40">
        <f t="shared" si="449"/>
        <v>0</v>
      </c>
      <c r="U245" s="42">
        <f t="shared" si="450"/>
        <v>1</v>
      </c>
      <c r="V245" s="160">
        <f t="shared" si="451"/>
        <v>0</v>
      </c>
      <c r="W245" s="167">
        <f t="shared" si="452"/>
        <v>0</v>
      </c>
      <c r="X245" s="168">
        <f t="shared" si="453"/>
        <v>1</v>
      </c>
      <c r="Y245" s="160">
        <f t="shared" si="454"/>
        <v>0</v>
      </c>
      <c r="Z245" s="167">
        <f t="shared" si="455"/>
        <v>0</v>
      </c>
      <c r="AA245" s="168">
        <f t="shared" si="456"/>
        <v>1</v>
      </c>
      <c r="AB245" s="160">
        <f t="shared" si="457"/>
        <v>0</v>
      </c>
      <c r="AC245" s="167">
        <f t="shared" si="458"/>
        <v>0</v>
      </c>
      <c r="AD245" s="168">
        <f t="shared" si="459"/>
        <v>1</v>
      </c>
      <c r="AE245" s="160">
        <f t="shared" si="460"/>
        <v>0</v>
      </c>
      <c r="AF245" s="167">
        <f t="shared" si="461"/>
        <v>0</v>
      </c>
      <c r="AG245" s="168">
        <f t="shared" si="462"/>
        <v>1</v>
      </c>
      <c r="AH245" s="160">
        <f t="shared" si="463"/>
        <v>0</v>
      </c>
      <c r="AI245" s="167">
        <f t="shared" si="464"/>
        <v>0</v>
      </c>
      <c r="AJ245" s="168">
        <f t="shared" si="465"/>
        <v>1</v>
      </c>
      <c r="AK245" s="160">
        <f t="shared" si="466"/>
        <v>0</v>
      </c>
      <c r="AL245" s="167">
        <f t="shared" si="467"/>
        <v>0</v>
      </c>
      <c r="AM245" s="168">
        <f t="shared" si="468"/>
        <v>1</v>
      </c>
      <c r="AN245" s="160">
        <f t="shared" si="469"/>
        <v>0</v>
      </c>
      <c r="AO245" s="167">
        <f t="shared" si="470"/>
        <v>0</v>
      </c>
      <c r="AP245" s="168">
        <f t="shared" si="471"/>
        <v>1</v>
      </c>
      <c r="AQ245" s="160">
        <f t="shared" si="472"/>
        <v>0</v>
      </c>
      <c r="AR245" s="167">
        <f t="shared" si="473"/>
        <v>0</v>
      </c>
      <c r="AS245" s="168">
        <f t="shared" si="474"/>
        <v>1</v>
      </c>
      <c r="AT245" s="160">
        <f t="shared" si="475"/>
        <v>0</v>
      </c>
      <c r="AU245" s="167">
        <f t="shared" si="476"/>
        <v>0</v>
      </c>
      <c r="AV245" s="168">
        <f t="shared" si="477"/>
        <v>1</v>
      </c>
      <c r="AW245" s="160">
        <f t="shared" si="478"/>
        <v>0</v>
      </c>
      <c r="AX245" s="167">
        <f t="shared" si="479"/>
        <v>0</v>
      </c>
      <c r="AY245" s="168">
        <f t="shared" si="480"/>
        <v>1</v>
      </c>
      <c r="AZ245" s="160">
        <f t="shared" si="440"/>
        <v>0</v>
      </c>
      <c r="BA245" s="167">
        <f t="shared" si="481"/>
        <v>0</v>
      </c>
      <c r="BB245" s="168">
        <f t="shared" si="482"/>
        <v>1</v>
      </c>
      <c r="BC245" s="160">
        <f t="shared" si="483"/>
        <v>0</v>
      </c>
    </row>
    <row r="246" spans="3:55" ht="17.45" customHeight="1" x14ac:dyDescent="0.2">
      <c r="C246" s="192"/>
      <c r="D246" s="192"/>
      <c r="E246" s="192"/>
      <c r="F246" s="158">
        <f>DATOS!$E$10</f>
        <v>2020</v>
      </c>
      <c r="G246" s="194">
        <v>0.2</v>
      </c>
      <c r="H246" s="192"/>
      <c r="I246" s="178"/>
      <c r="J246" s="166">
        <f t="shared" si="441"/>
        <v>0</v>
      </c>
      <c r="K246" s="160">
        <f t="shared" si="442"/>
        <v>0</v>
      </c>
      <c r="L246" s="160">
        <f t="shared" si="443"/>
        <v>0</v>
      </c>
      <c r="M246" s="160">
        <f t="shared" si="444"/>
        <v>0</v>
      </c>
      <c r="N246" s="160">
        <f t="shared" si="445"/>
        <v>0</v>
      </c>
      <c r="O246" s="195"/>
      <c r="P246" s="167">
        <f t="shared" si="446"/>
        <v>0</v>
      </c>
      <c r="Q246" s="168">
        <f t="shared" si="447"/>
        <v>1</v>
      </c>
      <c r="R246" s="160">
        <f t="shared" si="448"/>
        <v>0</v>
      </c>
      <c r="T246" s="40">
        <f t="shared" si="449"/>
        <v>0</v>
      </c>
      <c r="U246" s="42">
        <f t="shared" si="450"/>
        <v>1</v>
      </c>
      <c r="V246" s="160">
        <f t="shared" si="451"/>
        <v>0</v>
      </c>
      <c r="W246" s="167">
        <f t="shared" si="452"/>
        <v>0</v>
      </c>
      <c r="X246" s="168">
        <f t="shared" si="453"/>
        <v>1</v>
      </c>
      <c r="Y246" s="160">
        <f t="shared" si="454"/>
        <v>0</v>
      </c>
      <c r="Z246" s="167">
        <f t="shared" si="455"/>
        <v>0</v>
      </c>
      <c r="AA246" s="168">
        <f t="shared" si="456"/>
        <v>1</v>
      </c>
      <c r="AB246" s="160">
        <f t="shared" si="457"/>
        <v>0</v>
      </c>
      <c r="AC246" s="167">
        <f t="shared" si="458"/>
        <v>0</v>
      </c>
      <c r="AD246" s="168">
        <f t="shared" si="459"/>
        <v>1</v>
      </c>
      <c r="AE246" s="160">
        <f t="shared" si="460"/>
        <v>0</v>
      </c>
      <c r="AF246" s="167">
        <f t="shared" si="461"/>
        <v>0</v>
      </c>
      <c r="AG246" s="168">
        <f t="shared" si="462"/>
        <v>1</v>
      </c>
      <c r="AH246" s="160">
        <f t="shared" si="463"/>
        <v>0</v>
      </c>
      <c r="AI246" s="167">
        <f t="shared" si="464"/>
        <v>0</v>
      </c>
      <c r="AJ246" s="168">
        <f t="shared" si="465"/>
        <v>1</v>
      </c>
      <c r="AK246" s="160">
        <f t="shared" si="466"/>
        <v>0</v>
      </c>
      <c r="AL246" s="167">
        <f t="shared" si="467"/>
        <v>0</v>
      </c>
      <c r="AM246" s="168">
        <f t="shared" si="468"/>
        <v>1</v>
      </c>
      <c r="AN246" s="160">
        <f t="shared" si="469"/>
        <v>0</v>
      </c>
      <c r="AO246" s="167">
        <f t="shared" si="470"/>
        <v>0</v>
      </c>
      <c r="AP246" s="168">
        <f t="shared" si="471"/>
        <v>1</v>
      </c>
      <c r="AQ246" s="160">
        <f t="shared" si="472"/>
        <v>0</v>
      </c>
      <c r="AR246" s="167">
        <f t="shared" si="473"/>
        <v>0</v>
      </c>
      <c r="AS246" s="168">
        <f t="shared" si="474"/>
        <v>1</v>
      </c>
      <c r="AT246" s="160">
        <f t="shared" si="475"/>
        <v>0</v>
      </c>
      <c r="AU246" s="167">
        <f t="shared" si="476"/>
        <v>0</v>
      </c>
      <c r="AV246" s="168">
        <f t="shared" si="477"/>
        <v>1</v>
      </c>
      <c r="AW246" s="160">
        <f t="shared" si="478"/>
        <v>0</v>
      </c>
      <c r="AX246" s="167">
        <f t="shared" si="479"/>
        <v>0</v>
      </c>
      <c r="AY246" s="168">
        <f t="shared" si="480"/>
        <v>1</v>
      </c>
      <c r="AZ246" s="160">
        <f t="shared" si="440"/>
        <v>0</v>
      </c>
      <c r="BA246" s="167">
        <f t="shared" si="481"/>
        <v>0</v>
      </c>
      <c r="BB246" s="168">
        <f t="shared" si="482"/>
        <v>1</v>
      </c>
      <c r="BC246" s="160">
        <f t="shared" si="483"/>
        <v>0</v>
      </c>
    </row>
    <row r="247" spans="3:55" ht="17.45" customHeight="1" x14ac:dyDescent="0.2">
      <c r="C247" s="192"/>
      <c r="D247" s="192"/>
      <c r="E247" s="192"/>
      <c r="F247" s="158">
        <f>DATOS!$E$10</f>
        <v>2020</v>
      </c>
      <c r="G247" s="194">
        <v>0.2</v>
      </c>
      <c r="H247" s="192"/>
      <c r="I247" s="178"/>
      <c r="J247" s="166">
        <f t="shared" si="441"/>
        <v>0</v>
      </c>
      <c r="K247" s="160">
        <f t="shared" si="442"/>
        <v>0</v>
      </c>
      <c r="L247" s="160">
        <f t="shared" si="443"/>
        <v>0</v>
      </c>
      <c r="M247" s="160">
        <f t="shared" si="444"/>
        <v>0</v>
      </c>
      <c r="N247" s="160">
        <f t="shared" si="445"/>
        <v>0</v>
      </c>
      <c r="O247" s="195"/>
      <c r="P247" s="167">
        <f t="shared" si="446"/>
        <v>0</v>
      </c>
      <c r="Q247" s="168">
        <f t="shared" si="447"/>
        <v>1</v>
      </c>
      <c r="R247" s="160">
        <f t="shared" si="448"/>
        <v>0</v>
      </c>
      <c r="T247" s="40">
        <f t="shared" si="449"/>
        <v>0</v>
      </c>
      <c r="U247" s="42">
        <f t="shared" si="450"/>
        <v>1</v>
      </c>
      <c r="V247" s="160">
        <f t="shared" si="451"/>
        <v>0</v>
      </c>
      <c r="W247" s="167">
        <f t="shared" si="452"/>
        <v>0</v>
      </c>
      <c r="X247" s="168">
        <f t="shared" si="453"/>
        <v>1</v>
      </c>
      <c r="Y247" s="160">
        <f t="shared" si="454"/>
        <v>0</v>
      </c>
      <c r="Z247" s="167">
        <f t="shared" si="455"/>
        <v>0</v>
      </c>
      <c r="AA247" s="168">
        <f t="shared" si="456"/>
        <v>1</v>
      </c>
      <c r="AB247" s="160">
        <f t="shared" si="457"/>
        <v>0</v>
      </c>
      <c r="AC247" s="167">
        <f t="shared" si="458"/>
        <v>0</v>
      </c>
      <c r="AD247" s="168">
        <f t="shared" si="459"/>
        <v>1</v>
      </c>
      <c r="AE247" s="160">
        <f t="shared" si="460"/>
        <v>0</v>
      </c>
      <c r="AF247" s="167">
        <f t="shared" si="461"/>
        <v>0</v>
      </c>
      <c r="AG247" s="168">
        <f t="shared" si="462"/>
        <v>1</v>
      </c>
      <c r="AH247" s="160">
        <f t="shared" si="463"/>
        <v>0</v>
      </c>
      <c r="AI247" s="167">
        <f t="shared" si="464"/>
        <v>0</v>
      </c>
      <c r="AJ247" s="168">
        <f t="shared" si="465"/>
        <v>1</v>
      </c>
      <c r="AK247" s="160">
        <f t="shared" si="466"/>
        <v>0</v>
      </c>
      <c r="AL247" s="167">
        <f t="shared" si="467"/>
        <v>0</v>
      </c>
      <c r="AM247" s="168">
        <f t="shared" si="468"/>
        <v>1</v>
      </c>
      <c r="AN247" s="160">
        <f t="shared" si="469"/>
        <v>0</v>
      </c>
      <c r="AO247" s="167">
        <f t="shared" si="470"/>
        <v>0</v>
      </c>
      <c r="AP247" s="168">
        <f t="shared" si="471"/>
        <v>1</v>
      </c>
      <c r="AQ247" s="160">
        <f t="shared" si="472"/>
        <v>0</v>
      </c>
      <c r="AR247" s="167">
        <f t="shared" si="473"/>
        <v>0</v>
      </c>
      <c r="AS247" s="168">
        <f t="shared" si="474"/>
        <v>1</v>
      </c>
      <c r="AT247" s="160">
        <f t="shared" si="475"/>
        <v>0</v>
      </c>
      <c r="AU247" s="167">
        <f t="shared" si="476"/>
        <v>0</v>
      </c>
      <c r="AV247" s="168">
        <f t="shared" si="477"/>
        <v>1</v>
      </c>
      <c r="AW247" s="160">
        <f t="shared" si="478"/>
        <v>0</v>
      </c>
      <c r="AX247" s="167">
        <f t="shared" si="479"/>
        <v>0</v>
      </c>
      <c r="AY247" s="168">
        <f t="shared" si="480"/>
        <v>1</v>
      </c>
      <c r="AZ247" s="160">
        <f t="shared" si="440"/>
        <v>0</v>
      </c>
      <c r="BA247" s="167">
        <f t="shared" si="481"/>
        <v>0</v>
      </c>
      <c r="BB247" s="168">
        <f t="shared" si="482"/>
        <v>1</v>
      </c>
      <c r="BC247" s="160">
        <f t="shared" si="483"/>
        <v>0</v>
      </c>
    </row>
    <row r="248" spans="3:55" ht="17.45" customHeight="1" x14ac:dyDescent="0.2">
      <c r="C248" s="192"/>
      <c r="D248" s="192"/>
      <c r="E248" s="192"/>
      <c r="F248" s="158">
        <f>DATOS!$E$10</f>
        <v>2020</v>
      </c>
      <c r="G248" s="194">
        <v>0.2</v>
      </c>
      <c r="H248" s="192"/>
      <c r="I248" s="178"/>
      <c r="J248" s="166">
        <f t="shared" si="441"/>
        <v>0</v>
      </c>
      <c r="K248" s="160">
        <f t="shared" si="442"/>
        <v>0</v>
      </c>
      <c r="L248" s="160">
        <f t="shared" si="443"/>
        <v>0</v>
      </c>
      <c r="M248" s="160">
        <f t="shared" si="444"/>
        <v>0</v>
      </c>
      <c r="N248" s="160">
        <f t="shared" si="445"/>
        <v>0</v>
      </c>
      <c r="O248" s="195"/>
      <c r="P248" s="167">
        <f t="shared" si="446"/>
        <v>0</v>
      </c>
      <c r="Q248" s="168">
        <f t="shared" si="447"/>
        <v>1</v>
      </c>
      <c r="R248" s="160">
        <f t="shared" si="448"/>
        <v>0</v>
      </c>
      <c r="T248" s="40">
        <f t="shared" si="449"/>
        <v>0</v>
      </c>
      <c r="U248" s="42">
        <f t="shared" si="450"/>
        <v>1</v>
      </c>
      <c r="V248" s="160">
        <f t="shared" si="451"/>
        <v>0</v>
      </c>
      <c r="W248" s="167">
        <f t="shared" si="452"/>
        <v>0</v>
      </c>
      <c r="X248" s="168">
        <f t="shared" si="453"/>
        <v>1</v>
      </c>
      <c r="Y248" s="160">
        <f t="shared" si="454"/>
        <v>0</v>
      </c>
      <c r="Z248" s="167">
        <f t="shared" si="455"/>
        <v>0</v>
      </c>
      <c r="AA248" s="168">
        <f t="shared" si="456"/>
        <v>1</v>
      </c>
      <c r="AB248" s="160">
        <f t="shared" si="457"/>
        <v>0</v>
      </c>
      <c r="AC248" s="167">
        <f t="shared" si="458"/>
        <v>0</v>
      </c>
      <c r="AD248" s="168">
        <f t="shared" si="459"/>
        <v>1</v>
      </c>
      <c r="AE248" s="160">
        <f t="shared" si="460"/>
        <v>0</v>
      </c>
      <c r="AF248" s="167">
        <f t="shared" si="461"/>
        <v>0</v>
      </c>
      <c r="AG248" s="168">
        <f t="shared" si="462"/>
        <v>1</v>
      </c>
      <c r="AH248" s="160">
        <f t="shared" si="463"/>
        <v>0</v>
      </c>
      <c r="AI248" s="167">
        <f t="shared" si="464"/>
        <v>0</v>
      </c>
      <c r="AJ248" s="168">
        <f t="shared" si="465"/>
        <v>1</v>
      </c>
      <c r="AK248" s="160">
        <f t="shared" si="466"/>
        <v>0</v>
      </c>
      <c r="AL248" s="167">
        <f t="shared" si="467"/>
        <v>0</v>
      </c>
      <c r="AM248" s="168">
        <f t="shared" si="468"/>
        <v>1</v>
      </c>
      <c r="AN248" s="160">
        <f t="shared" si="469"/>
        <v>0</v>
      </c>
      <c r="AO248" s="167">
        <f t="shared" si="470"/>
        <v>0</v>
      </c>
      <c r="AP248" s="168">
        <f t="shared" si="471"/>
        <v>1</v>
      </c>
      <c r="AQ248" s="160">
        <f t="shared" si="472"/>
        <v>0</v>
      </c>
      <c r="AR248" s="167">
        <f t="shared" si="473"/>
        <v>0</v>
      </c>
      <c r="AS248" s="168">
        <f t="shared" si="474"/>
        <v>1</v>
      </c>
      <c r="AT248" s="160">
        <f t="shared" si="475"/>
        <v>0</v>
      </c>
      <c r="AU248" s="167">
        <f t="shared" si="476"/>
        <v>0</v>
      </c>
      <c r="AV248" s="168">
        <f t="shared" si="477"/>
        <v>1</v>
      </c>
      <c r="AW248" s="160">
        <f t="shared" si="478"/>
        <v>0</v>
      </c>
      <c r="AX248" s="167">
        <f t="shared" si="479"/>
        <v>0</v>
      </c>
      <c r="AY248" s="168">
        <f t="shared" si="480"/>
        <v>1</v>
      </c>
      <c r="AZ248" s="160">
        <f t="shared" si="440"/>
        <v>0</v>
      </c>
      <c r="BA248" s="167">
        <f t="shared" si="481"/>
        <v>0</v>
      </c>
      <c r="BB248" s="168">
        <f t="shared" si="482"/>
        <v>1</v>
      </c>
      <c r="BC248" s="160">
        <f t="shared" si="483"/>
        <v>0</v>
      </c>
    </row>
    <row r="249" spans="3:55" ht="17.45" customHeight="1" x14ac:dyDescent="0.2">
      <c r="C249" s="192"/>
      <c r="D249" s="192"/>
      <c r="E249" s="192"/>
      <c r="F249" s="158">
        <f>DATOS!$E$10</f>
        <v>2020</v>
      </c>
      <c r="G249" s="194">
        <v>0.2</v>
      </c>
      <c r="H249" s="192"/>
      <c r="I249" s="178"/>
      <c r="J249" s="166">
        <f t="shared" si="441"/>
        <v>0</v>
      </c>
      <c r="K249" s="160">
        <f t="shared" si="442"/>
        <v>0</v>
      </c>
      <c r="L249" s="160">
        <f t="shared" si="443"/>
        <v>0</v>
      </c>
      <c r="M249" s="160">
        <f t="shared" si="444"/>
        <v>0</v>
      </c>
      <c r="N249" s="160">
        <f t="shared" si="445"/>
        <v>0</v>
      </c>
      <c r="O249" s="195"/>
      <c r="P249" s="167">
        <f t="shared" si="446"/>
        <v>0</v>
      </c>
      <c r="Q249" s="168">
        <f t="shared" si="447"/>
        <v>1</v>
      </c>
      <c r="R249" s="160">
        <f t="shared" si="448"/>
        <v>0</v>
      </c>
      <c r="T249" s="40">
        <f t="shared" si="449"/>
        <v>0</v>
      </c>
      <c r="U249" s="42">
        <f t="shared" si="450"/>
        <v>1</v>
      </c>
      <c r="V249" s="160">
        <f t="shared" si="451"/>
        <v>0</v>
      </c>
      <c r="W249" s="167">
        <f t="shared" si="452"/>
        <v>0</v>
      </c>
      <c r="X249" s="168">
        <f t="shared" si="453"/>
        <v>1</v>
      </c>
      <c r="Y249" s="160">
        <f t="shared" si="454"/>
        <v>0</v>
      </c>
      <c r="Z249" s="167">
        <f t="shared" si="455"/>
        <v>0</v>
      </c>
      <c r="AA249" s="168">
        <f t="shared" si="456"/>
        <v>1</v>
      </c>
      <c r="AB249" s="160">
        <f t="shared" si="457"/>
        <v>0</v>
      </c>
      <c r="AC249" s="167">
        <f t="shared" si="458"/>
        <v>0</v>
      </c>
      <c r="AD249" s="168">
        <f t="shared" si="459"/>
        <v>1</v>
      </c>
      <c r="AE249" s="160">
        <f t="shared" si="460"/>
        <v>0</v>
      </c>
      <c r="AF249" s="167">
        <f t="shared" si="461"/>
        <v>0</v>
      </c>
      <c r="AG249" s="168">
        <f t="shared" si="462"/>
        <v>1</v>
      </c>
      <c r="AH249" s="160">
        <f t="shared" si="463"/>
        <v>0</v>
      </c>
      <c r="AI249" s="167">
        <f t="shared" si="464"/>
        <v>0</v>
      </c>
      <c r="AJ249" s="168">
        <f t="shared" si="465"/>
        <v>1</v>
      </c>
      <c r="AK249" s="160">
        <f t="shared" si="466"/>
        <v>0</v>
      </c>
      <c r="AL249" s="167">
        <f t="shared" si="467"/>
        <v>0</v>
      </c>
      <c r="AM249" s="168">
        <f t="shared" si="468"/>
        <v>1</v>
      </c>
      <c r="AN249" s="160">
        <f t="shared" si="469"/>
        <v>0</v>
      </c>
      <c r="AO249" s="167">
        <f t="shared" si="470"/>
        <v>0</v>
      </c>
      <c r="AP249" s="168">
        <f t="shared" si="471"/>
        <v>1</v>
      </c>
      <c r="AQ249" s="160">
        <f t="shared" si="472"/>
        <v>0</v>
      </c>
      <c r="AR249" s="167">
        <f t="shared" si="473"/>
        <v>0</v>
      </c>
      <c r="AS249" s="168">
        <f t="shared" si="474"/>
        <v>1</v>
      </c>
      <c r="AT249" s="160">
        <f t="shared" si="475"/>
        <v>0</v>
      </c>
      <c r="AU249" s="167">
        <f t="shared" si="476"/>
        <v>0</v>
      </c>
      <c r="AV249" s="168">
        <f t="shared" si="477"/>
        <v>1</v>
      </c>
      <c r="AW249" s="160">
        <f t="shared" si="478"/>
        <v>0</v>
      </c>
      <c r="AX249" s="167">
        <f t="shared" si="479"/>
        <v>0</v>
      </c>
      <c r="AY249" s="168">
        <f t="shared" si="480"/>
        <v>1</v>
      </c>
      <c r="AZ249" s="160">
        <f t="shared" si="440"/>
        <v>0</v>
      </c>
      <c r="BA249" s="167">
        <f t="shared" si="481"/>
        <v>0</v>
      </c>
      <c r="BB249" s="168">
        <f t="shared" si="482"/>
        <v>1</v>
      </c>
      <c r="BC249" s="160">
        <f t="shared" si="483"/>
        <v>0</v>
      </c>
    </row>
    <row r="250" spans="3:55" ht="17.45" customHeight="1" x14ac:dyDescent="0.2">
      <c r="C250" s="192"/>
      <c r="D250" s="192"/>
      <c r="E250" s="192"/>
      <c r="F250" s="158">
        <f>DATOS!$E$10</f>
        <v>2020</v>
      </c>
      <c r="G250" s="194">
        <v>0.2</v>
      </c>
      <c r="H250" s="192"/>
      <c r="I250" s="178"/>
      <c r="J250" s="166">
        <f t="shared" si="441"/>
        <v>0</v>
      </c>
      <c r="K250" s="160">
        <f t="shared" si="442"/>
        <v>0</v>
      </c>
      <c r="L250" s="160">
        <f t="shared" si="443"/>
        <v>0</v>
      </c>
      <c r="M250" s="160">
        <f t="shared" si="444"/>
        <v>0</v>
      </c>
      <c r="N250" s="160">
        <f t="shared" si="445"/>
        <v>0</v>
      </c>
      <c r="O250" s="195"/>
      <c r="P250" s="167">
        <f t="shared" si="446"/>
        <v>0</v>
      </c>
      <c r="Q250" s="168">
        <f t="shared" si="447"/>
        <v>1</v>
      </c>
      <c r="R250" s="160">
        <f t="shared" si="448"/>
        <v>0</v>
      </c>
      <c r="T250" s="40">
        <f t="shared" si="449"/>
        <v>0</v>
      </c>
      <c r="U250" s="42">
        <f t="shared" si="450"/>
        <v>1</v>
      </c>
      <c r="V250" s="160">
        <f t="shared" si="451"/>
        <v>0</v>
      </c>
      <c r="W250" s="167">
        <f t="shared" si="452"/>
        <v>0</v>
      </c>
      <c r="X250" s="168">
        <f t="shared" si="453"/>
        <v>1</v>
      </c>
      <c r="Y250" s="160">
        <f t="shared" si="454"/>
        <v>0</v>
      </c>
      <c r="Z250" s="167">
        <f t="shared" si="455"/>
        <v>0</v>
      </c>
      <c r="AA250" s="168">
        <f t="shared" si="456"/>
        <v>1</v>
      </c>
      <c r="AB250" s="160">
        <f t="shared" si="457"/>
        <v>0</v>
      </c>
      <c r="AC250" s="167">
        <f t="shared" si="458"/>
        <v>0</v>
      </c>
      <c r="AD250" s="168">
        <f t="shared" si="459"/>
        <v>1</v>
      </c>
      <c r="AE250" s="160">
        <f t="shared" si="460"/>
        <v>0</v>
      </c>
      <c r="AF250" s="167">
        <f t="shared" si="461"/>
        <v>0</v>
      </c>
      <c r="AG250" s="168">
        <f t="shared" si="462"/>
        <v>1</v>
      </c>
      <c r="AH250" s="160">
        <f t="shared" si="463"/>
        <v>0</v>
      </c>
      <c r="AI250" s="167">
        <f t="shared" si="464"/>
        <v>0</v>
      </c>
      <c r="AJ250" s="168">
        <f t="shared" si="465"/>
        <v>1</v>
      </c>
      <c r="AK250" s="160">
        <f t="shared" si="466"/>
        <v>0</v>
      </c>
      <c r="AL250" s="167">
        <f t="shared" si="467"/>
        <v>0</v>
      </c>
      <c r="AM250" s="168">
        <f t="shared" si="468"/>
        <v>1</v>
      </c>
      <c r="AN250" s="160">
        <f t="shared" si="469"/>
        <v>0</v>
      </c>
      <c r="AO250" s="167">
        <f t="shared" si="470"/>
        <v>0</v>
      </c>
      <c r="AP250" s="168">
        <f t="shared" si="471"/>
        <v>1</v>
      </c>
      <c r="AQ250" s="160">
        <f t="shared" si="472"/>
        <v>0</v>
      </c>
      <c r="AR250" s="167">
        <f t="shared" si="473"/>
        <v>0</v>
      </c>
      <c r="AS250" s="168">
        <f t="shared" si="474"/>
        <v>1</v>
      </c>
      <c r="AT250" s="160">
        <f t="shared" si="475"/>
        <v>0</v>
      </c>
      <c r="AU250" s="167">
        <f t="shared" si="476"/>
        <v>0</v>
      </c>
      <c r="AV250" s="168">
        <f t="shared" si="477"/>
        <v>1</v>
      </c>
      <c r="AW250" s="160">
        <f t="shared" si="478"/>
        <v>0</v>
      </c>
      <c r="AX250" s="167">
        <f t="shared" si="479"/>
        <v>0</v>
      </c>
      <c r="AY250" s="168">
        <f t="shared" si="480"/>
        <v>1</v>
      </c>
      <c r="AZ250" s="160">
        <f t="shared" si="440"/>
        <v>0</v>
      </c>
      <c r="BA250" s="167">
        <f t="shared" si="481"/>
        <v>0</v>
      </c>
      <c r="BB250" s="168">
        <f t="shared" si="482"/>
        <v>1</v>
      </c>
      <c r="BC250" s="160">
        <f t="shared" si="483"/>
        <v>0</v>
      </c>
    </row>
    <row r="251" spans="3:55" ht="17.45" customHeight="1" x14ac:dyDescent="0.2">
      <c r="C251" s="192"/>
      <c r="D251" s="192"/>
      <c r="E251" s="192"/>
      <c r="F251" s="158">
        <f>DATOS!$E$10</f>
        <v>2020</v>
      </c>
      <c r="G251" s="194">
        <v>0.2</v>
      </c>
      <c r="H251" s="192"/>
      <c r="I251" s="178"/>
      <c r="J251" s="166">
        <f t="shared" si="441"/>
        <v>0</v>
      </c>
      <c r="K251" s="160">
        <f t="shared" si="442"/>
        <v>0</v>
      </c>
      <c r="L251" s="160">
        <f t="shared" si="443"/>
        <v>0</v>
      </c>
      <c r="M251" s="160">
        <f t="shared" si="444"/>
        <v>0</v>
      </c>
      <c r="N251" s="160">
        <f t="shared" si="445"/>
        <v>0</v>
      </c>
      <c r="O251" s="195"/>
      <c r="P251" s="167">
        <f t="shared" si="446"/>
        <v>0</v>
      </c>
      <c r="Q251" s="168">
        <f t="shared" si="447"/>
        <v>1</v>
      </c>
      <c r="R251" s="160">
        <f t="shared" si="448"/>
        <v>0</v>
      </c>
      <c r="T251" s="40">
        <f t="shared" si="449"/>
        <v>0</v>
      </c>
      <c r="U251" s="42">
        <f t="shared" si="450"/>
        <v>1</v>
      </c>
      <c r="V251" s="160">
        <f t="shared" si="451"/>
        <v>0</v>
      </c>
      <c r="W251" s="167">
        <f t="shared" si="452"/>
        <v>0</v>
      </c>
      <c r="X251" s="168">
        <f t="shared" si="453"/>
        <v>1</v>
      </c>
      <c r="Y251" s="160">
        <f t="shared" si="454"/>
        <v>0</v>
      </c>
      <c r="Z251" s="167">
        <f t="shared" si="455"/>
        <v>0</v>
      </c>
      <c r="AA251" s="168">
        <f t="shared" si="456"/>
        <v>1</v>
      </c>
      <c r="AB251" s="160">
        <f t="shared" si="457"/>
        <v>0</v>
      </c>
      <c r="AC251" s="167">
        <f t="shared" si="458"/>
        <v>0</v>
      </c>
      <c r="AD251" s="168">
        <f t="shared" si="459"/>
        <v>1</v>
      </c>
      <c r="AE251" s="160">
        <f t="shared" si="460"/>
        <v>0</v>
      </c>
      <c r="AF251" s="167">
        <f t="shared" si="461"/>
        <v>0</v>
      </c>
      <c r="AG251" s="168">
        <f t="shared" si="462"/>
        <v>1</v>
      </c>
      <c r="AH251" s="160">
        <f t="shared" si="463"/>
        <v>0</v>
      </c>
      <c r="AI251" s="167">
        <f t="shared" si="464"/>
        <v>0</v>
      </c>
      <c r="AJ251" s="168">
        <f t="shared" si="465"/>
        <v>1</v>
      </c>
      <c r="AK251" s="160">
        <f t="shared" si="466"/>
        <v>0</v>
      </c>
      <c r="AL251" s="167">
        <f t="shared" si="467"/>
        <v>0</v>
      </c>
      <c r="AM251" s="168">
        <f t="shared" si="468"/>
        <v>1</v>
      </c>
      <c r="AN251" s="160">
        <f t="shared" si="469"/>
        <v>0</v>
      </c>
      <c r="AO251" s="167">
        <f t="shared" si="470"/>
        <v>0</v>
      </c>
      <c r="AP251" s="168">
        <f t="shared" si="471"/>
        <v>1</v>
      </c>
      <c r="AQ251" s="160">
        <f t="shared" si="472"/>
        <v>0</v>
      </c>
      <c r="AR251" s="167">
        <f t="shared" si="473"/>
        <v>0</v>
      </c>
      <c r="AS251" s="168">
        <f t="shared" si="474"/>
        <v>1</v>
      </c>
      <c r="AT251" s="160">
        <f t="shared" si="475"/>
        <v>0</v>
      </c>
      <c r="AU251" s="167">
        <f t="shared" si="476"/>
        <v>0</v>
      </c>
      <c r="AV251" s="168">
        <f t="shared" si="477"/>
        <v>1</v>
      </c>
      <c r="AW251" s="160">
        <f t="shared" si="478"/>
        <v>0</v>
      </c>
      <c r="AX251" s="167">
        <f t="shared" si="479"/>
        <v>0</v>
      </c>
      <c r="AY251" s="168">
        <f t="shared" si="480"/>
        <v>1</v>
      </c>
      <c r="AZ251" s="160">
        <f t="shared" si="440"/>
        <v>0</v>
      </c>
      <c r="BA251" s="167">
        <f t="shared" si="481"/>
        <v>0</v>
      </c>
      <c r="BB251" s="168">
        <f t="shared" si="482"/>
        <v>1</v>
      </c>
      <c r="BC251" s="160">
        <f t="shared" si="483"/>
        <v>0</v>
      </c>
    </row>
    <row r="252" spans="3:55" ht="17.45" customHeight="1" x14ac:dyDescent="0.2">
      <c r="C252" s="192"/>
      <c r="D252" s="192"/>
      <c r="E252" s="192"/>
      <c r="F252" s="158">
        <f>DATOS!$E$10</f>
        <v>2020</v>
      </c>
      <c r="G252" s="194">
        <v>0.2</v>
      </c>
      <c r="H252" s="192"/>
      <c r="I252" s="178"/>
      <c r="J252" s="166">
        <f t="shared" si="441"/>
        <v>0</v>
      </c>
      <c r="K252" s="160">
        <f t="shared" si="442"/>
        <v>0</v>
      </c>
      <c r="L252" s="160">
        <f t="shared" si="443"/>
        <v>0</v>
      </c>
      <c r="M252" s="160">
        <f t="shared" si="444"/>
        <v>0</v>
      </c>
      <c r="N252" s="160">
        <f t="shared" si="445"/>
        <v>0</v>
      </c>
      <c r="O252" s="195"/>
      <c r="P252" s="167">
        <f t="shared" si="446"/>
        <v>0</v>
      </c>
      <c r="Q252" s="168">
        <f t="shared" si="447"/>
        <v>1</v>
      </c>
      <c r="R252" s="160">
        <f t="shared" si="448"/>
        <v>0</v>
      </c>
      <c r="T252" s="40">
        <f t="shared" si="449"/>
        <v>0</v>
      </c>
      <c r="U252" s="42">
        <f t="shared" si="450"/>
        <v>1</v>
      </c>
      <c r="V252" s="160">
        <f t="shared" si="451"/>
        <v>0</v>
      </c>
      <c r="W252" s="167">
        <f t="shared" si="452"/>
        <v>0</v>
      </c>
      <c r="X252" s="168">
        <f t="shared" si="453"/>
        <v>1</v>
      </c>
      <c r="Y252" s="160">
        <f t="shared" si="454"/>
        <v>0</v>
      </c>
      <c r="Z252" s="167">
        <f t="shared" si="455"/>
        <v>0</v>
      </c>
      <c r="AA252" s="168">
        <f t="shared" si="456"/>
        <v>1</v>
      </c>
      <c r="AB252" s="160">
        <f t="shared" si="457"/>
        <v>0</v>
      </c>
      <c r="AC252" s="167">
        <f t="shared" si="458"/>
        <v>0</v>
      </c>
      <c r="AD252" s="168">
        <f t="shared" si="459"/>
        <v>1</v>
      </c>
      <c r="AE252" s="160">
        <f t="shared" si="460"/>
        <v>0</v>
      </c>
      <c r="AF252" s="167">
        <f t="shared" si="461"/>
        <v>0</v>
      </c>
      <c r="AG252" s="168">
        <f t="shared" si="462"/>
        <v>1</v>
      </c>
      <c r="AH252" s="160">
        <f t="shared" si="463"/>
        <v>0</v>
      </c>
      <c r="AI252" s="167">
        <f t="shared" si="464"/>
        <v>0</v>
      </c>
      <c r="AJ252" s="168">
        <f t="shared" si="465"/>
        <v>1</v>
      </c>
      <c r="AK252" s="160">
        <f t="shared" si="466"/>
        <v>0</v>
      </c>
      <c r="AL252" s="167">
        <f t="shared" si="467"/>
        <v>0</v>
      </c>
      <c r="AM252" s="168">
        <f t="shared" si="468"/>
        <v>1</v>
      </c>
      <c r="AN252" s="160">
        <f t="shared" si="469"/>
        <v>0</v>
      </c>
      <c r="AO252" s="167">
        <f t="shared" si="470"/>
        <v>0</v>
      </c>
      <c r="AP252" s="168">
        <f t="shared" si="471"/>
        <v>1</v>
      </c>
      <c r="AQ252" s="160">
        <f t="shared" si="472"/>
        <v>0</v>
      </c>
      <c r="AR252" s="167">
        <f t="shared" si="473"/>
        <v>0</v>
      </c>
      <c r="AS252" s="168">
        <f t="shared" si="474"/>
        <v>1</v>
      </c>
      <c r="AT252" s="160">
        <f t="shared" si="475"/>
        <v>0</v>
      </c>
      <c r="AU252" s="167">
        <f t="shared" si="476"/>
        <v>0</v>
      </c>
      <c r="AV252" s="168">
        <f t="shared" si="477"/>
        <v>1</v>
      </c>
      <c r="AW252" s="160">
        <f t="shared" si="478"/>
        <v>0</v>
      </c>
      <c r="AX252" s="167">
        <f t="shared" si="479"/>
        <v>0</v>
      </c>
      <c r="AY252" s="168">
        <f t="shared" si="480"/>
        <v>1</v>
      </c>
      <c r="AZ252" s="160">
        <f t="shared" si="440"/>
        <v>0</v>
      </c>
      <c r="BA252" s="167">
        <f t="shared" si="481"/>
        <v>0</v>
      </c>
      <c r="BB252" s="168">
        <f t="shared" si="482"/>
        <v>1</v>
      </c>
      <c r="BC252" s="160">
        <f t="shared" si="483"/>
        <v>0</v>
      </c>
    </row>
    <row r="253" spans="3:55" ht="17.45" customHeight="1" x14ac:dyDescent="0.2">
      <c r="C253" s="192"/>
      <c r="D253" s="192"/>
      <c r="E253" s="192"/>
      <c r="F253" s="158">
        <f>DATOS!$E$10</f>
        <v>2020</v>
      </c>
      <c r="G253" s="194">
        <v>0.2</v>
      </c>
      <c r="H253" s="192"/>
      <c r="I253" s="178"/>
      <c r="J253" s="166">
        <f t="shared" si="441"/>
        <v>0</v>
      </c>
      <c r="K253" s="160">
        <f t="shared" si="442"/>
        <v>0</v>
      </c>
      <c r="L253" s="160">
        <f t="shared" si="443"/>
        <v>0</v>
      </c>
      <c r="M253" s="160">
        <f t="shared" si="444"/>
        <v>0</v>
      </c>
      <c r="N253" s="160">
        <f t="shared" si="445"/>
        <v>0</v>
      </c>
      <c r="O253" s="195"/>
      <c r="P253" s="167">
        <f t="shared" si="446"/>
        <v>0</v>
      </c>
      <c r="Q253" s="168">
        <f t="shared" si="447"/>
        <v>1</v>
      </c>
      <c r="R253" s="160">
        <f t="shared" si="448"/>
        <v>0</v>
      </c>
      <c r="T253" s="40">
        <f t="shared" si="449"/>
        <v>0</v>
      </c>
      <c r="U253" s="42">
        <f t="shared" si="450"/>
        <v>1</v>
      </c>
      <c r="V253" s="160">
        <f t="shared" si="451"/>
        <v>0</v>
      </c>
      <c r="W253" s="167">
        <f t="shared" si="452"/>
        <v>0</v>
      </c>
      <c r="X253" s="168">
        <f t="shared" si="453"/>
        <v>1</v>
      </c>
      <c r="Y253" s="160">
        <f t="shared" si="454"/>
        <v>0</v>
      </c>
      <c r="Z253" s="167">
        <f t="shared" si="455"/>
        <v>0</v>
      </c>
      <c r="AA253" s="168">
        <f t="shared" si="456"/>
        <v>1</v>
      </c>
      <c r="AB253" s="160">
        <f t="shared" si="457"/>
        <v>0</v>
      </c>
      <c r="AC253" s="167">
        <f t="shared" si="458"/>
        <v>0</v>
      </c>
      <c r="AD253" s="168">
        <f t="shared" si="459"/>
        <v>1</v>
      </c>
      <c r="AE253" s="160">
        <f t="shared" si="460"/>
        <v>0</v>
      </c>
      <c r="AF253" s="167">
        <f t="shared" si="461"/>
        <v>0</v>
      </c>
      <c r="AG253" s="168">
        <f t="shared" si="462"/>
        <v>1</v>
      </c>
      <c r="AH253" s="160">
        <f t="shared" si="463"/>
        <v>0</v>
      </c>
      <c r="AI253" s="167">
        <f t="shared" si="464"/>
        <v>0</v>
      </c>
      <c r="AJ253" s="168">
        <f t="shared" si="465"/>
        <v>1</v>
      </c>
      <c r="AK253" s="160">
        <f t="shared" si="466"/>
        <v>0</v>
      </c>
      <c r="AL253" s="167">
        <f t="shared" si="467"/>
        <v>0</v>
      </c>
      <c r="AM253" s="168">
        <f t="shared" si="468"/>
        <v>1</v>
      </c>
      <c r="AN253" s="160">
        <f t="shared" si="469"/>
        <v>0</v>
      </c>
      <c r="AO253" s="167">
        <f t="shared" si="470"/>
        <v>0</v>
      </c>
      <c r="AP253" s="168">
        <f t="shared" si="471"/>
        <v>1</v>
      </c>
      <c r="AQ253" s="160">
        <f t="shared" si="472"/>
        <v>0</v>
      </c>
      <c r="AR253" s="167">
        <f t="shared" si="473"/>
        <v>0</v>
      </c>
      <c r="AS253" s="168">
        <f t="shared" si="474"/>
        <v>1</v>
      </c>
      <c r="AT253" s="160">
        <f t="shared" si="475"/>
        <v>0</v>
      </c>
      <c r="AU253" s="167">
        <f t="shared" si="476"/>
        <v>0</v>
      </c>
      <c r="AV253" s="168">
        <f t="shared" si="477"/>
        <v>1</v>
      </c>
      <c r="AW253" s="160">
        <f t="shared" si="478"/>
        <v>0</v>
      </c>
      <c r="AX253" s="167">
        <f t="shared" si="479"/>
        <v>0</v>
      </c>
      <c r="AY253" s="168">
        <f t="shared" si="480"/>
        <v>1</v>
      </c>
      <c r="AZ253" s="160">
        <f t="shared" si="440"/>
        <v>0</v>
      </c>
      <c r="BA253" s="167">
        <f t="shared" si="481"/>
        <v>0</v>
      </c>
      <c r="BB253" s="168">
        <f t="shared" si="482"/>
        <v>1</v>
      </c>
      <c r="BC253" s="160">
        <f t="shared" si="483"/>
        <v>0</v>
      </c>
    </row>
    <row r="254" spans="3:55" ht="17.45" customHeight="1" x14ac:dyDescent="0.2">
      <c r="C254" s="192"/>
      <c r="D254" s="192"/>
      <c r="E254" s="192"/>
      <c r="F254" s="158">
        <f>DATOS!$E$10</f>
        <v>2020</v>
      </c>
      <c r="G254" s="194">
        <v>0.2</v>
      </c>
      <c r="H254" s="192"/>
      <c r="I254" s="178"/>
      <c r="J254" s="166">
        <f t="shared" si="441"/>
        <v>0</v>
      </c>
      <c r="K254" s="160">
        <f t="shared" si="442"/>
        <v>0</v>
      </c>
      <c r="L254" s="160">
        <f t="shared" si="443"/>
        <v>0</v>
      </c>
      <c r="M254" s="160">
        <f t="shared" si="444"/>
        <v>0</v>
      </c>
      <c r="N254" s="160">
        <f t="shared" si="445"/>
        <v>0</v>
      </c>
      <c r="O254" s="195"/>
      <c r="P254" s="167">
        <f t="shared" si="446"/>
        <v>0</v>
      </c>
      <c r="Q254" s="168">
        <f t="shared" si="447"/>
        <v>1</v>
      </c>
      <c r="R254" s="160">
        <f t="shared" si="448"/>
        <v>0</v>
      </c>
      <c r="T254" s="40">
        <f t="shared" si="449"/>
        <v>0</v>
      </c>
      <c r="U254" s="42">
        <f t="shared" si="450"/>
        <v>1</v>
      </c>
      <c r="V254" s="160">
        <f t="shared" si="451"/>
        <v>0</v>
      </c>
      <c r="W254" s="167">
        <f t="shared" si="452"/>
        <v>0</v>
      </c>
      <c r="X254" s="168">
        <f t="shared" si="453"/>
        <v>1</v>
      </c>
      <c r="Y254" s="160">
        <f t="shared" si="454"/>
        <v>0</v>
      </c>
      <c r="Z254" s="167">
        <f t="shared" si="455"/>
        <v>0</v>
      </c>
      <c r="AA254" s="168">
        <f t="shared" si="456"/>
        <v>1</v>
      </c>
      <c r="AB254" s="160">
        <f t="shared" si="457"/>
        <v>0</v>
      </c>
      <c r="AC254" s="167">
        <f t="shared" si="458"/>
        <v>0</v>
      </c>
      <c r="AD254" s="168">
        <f t="shared" si="459"/>
        <v>1</v>
      </c>
      <c r="AE254" s="160">
        <f t="shared" si="460"/>
        <v>0</v>
      </c>
      <c r="AF254" s="167">
        <f t="shared" si="461"/>
        <v>0</v>
      </c>
      <c r="AG254" s="168">
        <f t="shared" si="462"/>
        <v>1</v>
      </c>
      <c r="AH254" s="160">
        <f t="shared" si="463"/>
        <v>0</v>
      </c>
      <c r="AI254" s="167">
        <f t="shared" si="464"/>
        <v>0</v>
      </c>
      <c r="AJ254" s="168">
        <f t="shared" si="465"/>
        <v>1</v>
      </c>
      <c r="AK254" s="160">
        <f t="shared" si="466"/>
        <v>0</v>
      </c>
      <c r="AL254" s="167">
        <f t="shared" si="467"/>
        <v>0</v>
      </c>
      <c r="AM254" s="168">
        <f t="shared" si="468"/>
        <v>1</v>
      </c>
      <c r="AN254" s="160">
        <f t="shared" si="469"/>
        <v>0</v>
      </c>
      <c r="AO254" s="167">
        <f t="shared" si="470"/>
        <v>0</v>
      </c>
      <c r="AP254" s="168">
        <f t="shared" si="471"/>
        <v>1</v>
      </c>
      <c r="AQ254" s="160">
        <f t="shared" si="472"/>
        <v>0</v>
      </c>
      <c r="AR254" s="167">
        <f t="shared" si="473"/>
        <v>0</v>
      </c>
      <c r="AS254" s="168">
        <f t="shared" si="474"/>
        <v>1</v>
      </c>
      <c r="AT254" s="160">
        <f t="shared" si="475"/>
        <v>0</v>
      </c>
      <c r="AU254" s="167">
        <f t="shared" si="476"/>
        <v>0</v>
      </c>
      <c r="AV254" s="168">
        <f t="shared" si="477"/>
        <v>1</v>
      </c>
      <c r="AW254" s="160">
        <f t="shared" si="478"/>
        <v>0</v>
      </c>
      <c r="AX254" s="167">
        <f t="shared" si="479"/>
        <v>0</v>
      </c>
      <c r="AY254" s="168">
        <f t="shared" si="480"/>
        <v>1</v>
      </c>
      <c r="AZ254" s="160">
        <f t="shared" si="440"/>
        <v>0</v>
      </c>
      <c r="BA254" s="167">
        <f t="shared" si="481"/>
        <v>0</v>
      </c>
      <c r="BB254" s="168">
        <f t="shared" si="482"/>
        <v>1</v>
      </c>
      <c r="BC254" s="160">
        <f t="shared" si="483"/>
        <v>0</v>
      </c>
    </row>
    <row r="255" spans="3:55" ht="17.45" customHeight="1" x14ac:dyDescent="0.2">
      <c r="C255" s="192"/>
      <c r="D255" s="192"/>
      <c r="E255" s="192"/>
      <c r="F255" s="158">
        <f>DATOS!$E$10</f>
        <v>2020</v>
      </c>
      <c r="G255" s="194">
        <v>0.2</v>
      </c>
      <c r="H255" s="192"/>
      <c r="I255" s="178"/>
      <c r="J255" s="166">
        <f t="shared" si="441"/>
        <v>0</v>
      </c>
      <c r="K255" s="160">
        <f t="shared" si="442"/>
        <v>0</v>
      </c>
      <c r="L255" s="160">
        <f t="shared" si="443"/>
        <v>0</v>
      </c>
      <c r="M255" s="160">
        <f t="shared" si="444"/>
        <v>0</v>
      </c>
      <c r="N255" s="160">
        <f t="shared" si="445"/>
        <v>0</v>
      </c>
      <c r="O255" s="195"/>
      <c r="P255" s="167">
        <f t="shared" si="446"/>
        <v>0</v>
      </c>
      <c r="Q255" s="168">
        <f t="shared" si="447"/>
        <v>1</v>
      </c>
      <c r="R255" s="160">
        <f t="shared" si="448"/>
        <v>0</v>
      </c>
      <c r="T255" s="40">
        <f t="shared" si="449"/>
        <v>0</v>
      </c>
      <c r="U255" s="42">
        <f t="shared" si="450"/>
        <v>1</v>
      </c>
      <c r="V255" s="160">
        <f t="shared" si="451"/>
        <v>0</v>
      </c>
      <c r="W255" s="167">
        <f t="shared" si="452"/>
        <v>0</v>
      </c>
      <c r="X255" s="168">
        <f t="shared" si="453"/>
        <v>1</v>
      </c>
      <c r="Y255" s="160">
        <f t="shared" si="454"/>
        <v>0</v>
      </c>
      <c r="Z255" s="167">
        <f t="shared" si="455"/>
        <v>0</v>
      </c>
      <c r="AA255" s="168">
        <f t="shared" si="456"/>
        <v>1</v>
      </c>
      <c r="AB255" s="160">
        <f t="shared" si="457"/>
        <v>0</v>
      </c>
      <c r="AC255" s="167">
        <f t="shared" si="458"/>
        <v>0</v>
      </c>
      <c r="AD255" s="168">
        <f t="shared" si="459"/>
        <v>1</v>
      </c>
      <c r="AE255" s="160">
        <f t="shared" si="460"/>
        <v>0</v>
      </c>
      <c r="AF255" s="167">
        <f t="shared" si="461"/>
        <v>0</v>
      </c>
      <c r="AG255" s="168">
        <f t="shared" si="462"/>
        <v>1</v>
      </c>
      <c r="AH255" s="160">
        <f t="shared" si="463"/>
        <v>0</v>
      </c>
      <c r="AI255" s="167">
        <f t="shared" si="464"/>
        <v>0</v>
      </c>
      <c r="AJ255" s="168">
        <f t="shared" si="465"/>
        <v>1</v>
      </c>
      <c r="AK255" s="160">
        <f t="shared" si="466"/>
        <v>0</v>
      </c>
      <c r="AL255" s="167">
        <f t="shared" si="467"/>
        <v>0</v>
      </c>
      <c r="AM255" s="168">
        <f t="shared" si="468"/>
        <v>1</v>
      </c>
      <c r="AN255" s="160">
        <f t="shared" si="469"/>
        <v>0</v>
      </c>
      <c r="AO255" s="167">
        <f t="shared" si="470"/>
        <v>0</v>
      </c>
      <c r="AP255" s="168">
        <f t="shared" si="471"/>
        <v>1</v>
      </c>
      <c r="AQ255" s="160">
        <f t="shared" si="472"/>
        <v>0</v>
      </c>
      <c r="AR255" s="167">
        <f t="shared" si="473"/>
        <v>0</v>
      </c>
      <c r="AS255" s="168">
        <f t="shared" si="474"/>
        <v>1</v>
      </c>
      <c r="AT255" s="160">
        <f t="shared" si="475"/>
        <v>0</v>
      </c>
      <c r="AU255" s="167">
        <f t="shared" si="476"/>
        <v>0</v>
      </c>
      <c r="AV255" s="168">
        <f t="shared" si="477"/>
        <v>1</v>
      </c>
      <c r="AW255" s="160">
        <f t="shared" si="478"/>
        <v>0</v>
      </c>
      <c r="AX255" s="167">
        <f t="shared" si="479"/>
        <v>0</v>
      </c>
      <c r="AY255" s="168">
        <f t="shared" si="480"/>
        <v>1</v>
      </c>
      <c r="AZ255" s="160">
        <f t="shared" si="440"/>
        <v>0</v>
      </c>
      <c r="BA255" s="167">
        <f t="shared" si="481"/>
        <v>0</v>
      </c>
      <c r="BB255" s="168">
        <f t="shared" si="482"/>
        <v>1</v>
      </c>
      <c r="BC255" s="160">
        <f t="shared" si="483"/>
        <v>0</v>
      </c>
    </row>
    <row r="256" spans="3:55" ht="17.45" customHeight="1" x14ac:dyDescent="0.2">
      <c r="C256" s="192"/>
      <c r="D256" s="192"/>
      <c r="E256" s="192"/>
      <c r="F256" s="158">
        <f>DATOS!$E$10</f>
        <v>2020</v>
      </c>
      <c r="G256" s="194">
        <v>0.2</v>
      </c>
      <c r="H256" s="192"/>
      <c r="I256" s="178"/>
      <c r="J256" s="166">
        <f t="shared" ref="J256:J276" si="484">IF(E256=0,0,IF(E256=F256,0,IF((((F256)-E256)*12)-D256&gt;1/G256*12,1/G256*12,(((F256)-E256)*12)-D256)))</f>
        <v>0</v>
      </c>
      <c r="K256" s="160">
        <f t="shared" ref="K256:K276" si="485">I256*G256/12*J256</f>
        <v>0</v>
      </c>
      <c r="L256" s="160">
        <f t="shared" ref="L256:L276" si="486">I256-K256</f>
        <v>0</v>
      </c>
      <c r="M256" s="160">
        <f t="shared" ref="M256:M276" si="487">I256*G256/12</f>
        <v>0</v>
      </c>
      <c r="N256" s="160">
        <f t="shared" ref="N256:N276" si="488">IF(F256=E256,(12-D256)*M256,IF(K256+(M256*12)&gt;I256,I256-K256,M256*12))</f>
        <v>0</v>
      </c>
      <c r="O256" s="195"/>
      <c r="P256" s="167">
        <f t="shared" ref="P256:P276" si="489">IF(E256=0,0,IF(E256=F256,LOOKUP(D256,$V$1:$BC$1,$V$2:$BC$2),$AK$19))</f>
        <v>0</v>
      </c>
      <c r="Q256" s="168">
        <f t="shared" ref="Q256:Q276" si="490">IF(O256=0,1,ROUND(P256/O256,4))</f>
        <v>1</v>
      </c>
      <c r="R256" s="160">
        <f t="shared" ref="R256:R276" si="491">N256*Q256</f>
        <v>0</v>
      </c>
      <c r="T256" s="40">
        <f t="shared" ref="T256:T276" si="492">IF($E256=0,0,IF($E256=$F256,LOOKUP($D256,$T$4:$T$15,V$4:V$15),V$3))</f>
        <v>0</v>
      </c>
      <c r="U256" s="42">
        <f t="shared" ref="U256:U276" si="493">IF($O256=0,1,T256/$O256)</f>
        <v>1</v>
      </c>
      <c r="V256" s="160">
        <f t="shared" ref="V256:V276" si="494">(IF(F256=E256,IF(D256&gt;=1,0,M256*(1-D256)*U256),IF(J256+1&lt;=(1/G256*12),(M256*1*U256),0)))</f>
        <v>0</v>
      </c>
      <c r="W256" s="167">
        <f t="shared" ref="W256:W276" si="495">IF($E256=0,0,IF($E256=$F256,LOOKUP($D256,$T$4:$T$15,Y$4:Y$15),Y$3))</f>
        <v>0</v>
      </c>
      <c r="X256" s="168">
        <f t="shared" ref="X256:X276" si="496">IF($O256=0,1,W256/$O256)</f>
        <v>1</v>
      </c>
      <c r="Y256" s="160">
        <f t="shared" ref="Y256:Y276" si="497">((IF(F256=E256,IF(D256&gt;=2,0,(M256*(2-D256)*X256)-(V256)),IF(J256+2&lt;=(1/G256*12),(M256*2*X256)-(V256),0))))</f>
        <v>0</v>
      </c>
      <c r="Z256" s="167">
        <f t="shared" ref="Z256:Z276" si="498">IF($E256=0,0,IF($E256=$F256,LOOKUP($D256,$T$4:$T$15,AB$4:AB$15),AB$3))</f>
        <v>0</v>
      </c>
      <c r="AA256" s="168">
        <f t="shared" ref="AA256:AA276" si="499">IF($O256=0,1,Z256/$O256)</f>
        <v>1</v>
      </c>
      <c r="AB256" s="160">
        <f t="shared" ref="AB256:AB276" si="500">((IF(F256=E256,IF(D256&gt;=3,0,(M256*(3-D256)*AA256)-(V256+Y256)),IF(J256+3&lt;=(1/G256*12),(M256*3*AA256)-(V256+Y256),0))))</f>
        <v>0</v>
      </c>
      <c r="AC256" s="167">
        <f t="shared" ref="AC256:AC276" si="501">IF($E256=0,0,IF($E256=$F256,LOOKUP($D256,$T$4:$T$15,AE$4:AE$15),AE$3))</f>
        <v>0</v>
      </c>
      <c r="AD256" s="168">
        <f t="shared" ref="AD256:AD276" si="502">IF($O256=0,1,AC256/$O256)</f>
        <v>1</v>
      </c>
      <c r="AE256" s="160">
        <f t="shared" ref="AE256:AE276" si="503">((IF(F256=E256,IF(D256&gt;=4,0,(M256*(4-D256)*AD256)-(V256+Y256+AB256)),IF(J256+4&lt;=(1/G256*12),(M256*4*AD256)-(V256+Y256+AB256),0))))</f>
        <v>0</v>
      </c>
      <c r="AF256" s="167">
        <f t="shared" ref="AF256:AF276" si="504">IF($E256=0,0,IF($E256=$F256,LOOKUP($D256,$T$4:$T$15,AH$4:AH$15),AH$3))</f>
        <v>0</v>
      </c>
      <c r="AG256" s="168">
        <f t="shared" ref="AG256:AG276" si="505">IF($O256=0,1,AF256/$O256)</f>
        <v>1</v>
      </c>
      <c r="AH256" s="160">
        <f t="shared" ref="AH256:AH276" si="506">((IF(F256=E256,IF(D256&gt;=5,0,(M256*(5-D256)*AG256)-(V256+Y256+AB256+AE256)),IF(J256+5&lt;=(1/G256*12),(M256*5*AG256)-(V256+Y256+AB256+AE256),0))))</f>
        <v>0</v>
      </c>
      <c r="AI256" s="167">
        <f t="shared" ref="AI256:AI276" si="507">IF($E256=0,0,IF($E256=$F256,LOOKUP($D256,$T$4:$T$15,AK$4:AK$15),AK$3))</f>
        <v>0</v>
      </c>
      <c r="AJ256" s="168">
        <f t="shared" ref="AJ256:AJ276" si="508">IF($O256=0,1,AI256/$O256)</f>
        <v>1</v>
      </c>
      <c r="AK256" s="160">
        <f t="shared" ref="AK256:AK276" si="509">((IF(F256=E256,IF(D256&gt;=6,0,(M256*(6-D256)*AJ256)-(V256+Y256+AB256+AE256+AH256)),IF(J256+6&lt;=(1/G256*12),(M256*6*AJ256)-(V256+Y256+AB256+AE256+AH256),0))))</f>
        <v>0</v>
      </c>
      <c r="AL256" s="167">
        <f t="shared" ref="AL256:AL276" si="510">IF($E256=0,0,IF($E256=$F256,LOOKUP($D256,$T$4:$T$15,AN$4:AN$15),AN$3))</f>
        <v>0</v>
      </c>
      <c r="AM256" s="168">
        <f t="shared" ref="AM256:AM276" si="511">IF($O256=0,1,AL256/$O256)</f>
        <v>1</v>
      </c>
      <c r="AN256" s="160">
        <f t="shared" ref="AN256:AN276" si="512">((IF(F256=E256,IF(D256&gt;=7,0,(M256*(7-D256)*AM256)-(V256+Y256+AB256+AE256+AH256+AK256)),IF(J256+7&lt;=(1/G256*12),(M256*7*AM256)-(V256+Y256+AB256+AE256+AH256+AK256),0))))</f>
        <v>0</v>
      </c>
      <c r="AO256" s="167">
        <f t="shared" ref="AO256:AO276" si="513">IF($E256=0,0,IF($E256=$F256,LOOKUP($D256,$T$4:$T$15,AQ$4:AQ$15),AQ$3))</f>
        <v>0</v>
      </c>
      <c r="AP256" s="168">
        <f t="shared" ref="AP256:AP276" si="514">IF($O256=0,1,AO256/$O256)</f>
        <v>1</v>
      </c>
      <c r="AQ256" s="160">
        <f t="shared" ref="AQ256:AQ276" si="515">((IF(F256=E256,IF(D256&gt;=8,0,(M256*(8-D256)*AP256)-(V256+Y256+AB256+AE256+AH256+AK256+AN256)),IF(J256+8&lt;=(1/G256*12),(M256*8*AP256)-(V256+Y256+AB256+AE256+AH256+AK256+AN256),0))))</f>
        <v>0</v>
      </c>
      <c r="AR256" s="167">
        <f t="shared" ref="AR256:AR276" si="516">IF($E256=0,0,IF($E256=$F256,LOOKUP($D256,$T$4:$T$15,AT$4:AT$15),AT$3))</f>
        <v>0</v>
      </c>
      <c r="AS256" s="168">
        <f t="shared" ref="AS256:AS276" si="517">IF($O256=0,1,AR256/$O256)</f>
        <v>1</v>
      </c>
      <c r="AT256" s="160">
        <f t="shared" ref="AT256:AT276" si="518">((IF(F256=E256,IF(D256&gt;=9,0,(M256*(9-D256)*AS256)-(V256+Y256+AB256+AE256+AH256+AK256+AN256+AQ256)),IF(J256+9&lt;=(1/G256*12),(M256*9*AS256)-(V256+Y256+AB256+AE256+AH256+AK256+AN256+AQ256),0))))</f>
        <v>0</v>
      </c>
      <c r="AU256" s="167">
        <f t="shared" ref="AU256:AU276" si="519">IF($E256=0,0,IF($E256=$F256,LOOKUP($D256,$T$4:$T$15,AW$4:AW$15),AW$3))</f>
        <v>0</v>
      </c>
      <c r="AV256" s="168">
        <f t="shared" ref="AV256:AV276" si="520">IF($O256=0,1,AU256/$O256)</f>
        <v>1</v>
      </c>
      <c r="AW256" s="160">
        <f t="shared" ref="AW256:AW276" si="521">((IF(F256=E256,IF(D256&gt;=10,0,(M256*(10-D256)*AV256)-(V256+Y256+AB256+AE256+AH256+AK256+AN256+AQ256+AT256)),IF(J256+10&lt;=(1/G256*12),(M256*10*AV256)-(V256+Y256+AB256+AE256+AH256+AK256+AN256+AQ256+AT256),0))))</f>
        <v>0</v>
      </c>
      <c r="AX256" s="167">
        <f t="shared" ref="AX256:AX276" si="522">IF($E256=0,0,IF($E256=$F256,LOOKUP($D256,$T$4:$T$15,AZ$4:AZ$15),AZ$3))</f>
        <v>0</v>
      </c>
      <c r="AY256" s="168">
        <f t="shared" ref="AY256:AY276" si="523">IF($O256=0,1,AX256/$O256)</f>
        <v>1</v>
      </c>
      <c r="AZ256" s="160">
        <f t="shared" ref="AZ256:AZ276" si="524">((IF(F256=E256,IF(D256&gt;=11,0,(M256*(11-D256)*AY256)-(V256+Y256+AB256+AE256+AH256+AK256+AN256+AQ256+AT256+AW256)),IF(J256+11&lt;=(1/G256*12),(M256*11*AY256)-(V256+Y256+AB256+AE256+AH256+AK256+AN256+AQ256+AT256+AW256),0))))</f>
        <v>0</v>
      </c>
      <c r="BA256" s="167">
        <f t="shared" ref="BA256:BA276" si="525">IF($E256=0,0,IF($E256=$F256,LOOKUP($D256,$T$4:$T$15,BC$4:BC$15),BC$3))</f>
        <v>0</v>
      </c>
      <c r="BB256" s="168">
        <f t="shared" ref="BB256:BB276" si="526">IF($O256=0,1,BA256/$O256)</f>
        <v>1</v>
      </c>
      <c r="BC256" s="160">
        <f t="shared" ref="BC256:BC276" si="527">((IF(F256=E256,IF(D256&gt;=12,0,(M256*(12-D256)*BB256)-(V256+Y256+AB256+AE256+AH256+AK256+AN256+AQ256+AT256+AW256+AZ256)),IF(J256+12&lt;=(1/G256*12),(M256*12*BB256)-(V256+Y256+AB256+AE256+AH256+AK256+AN256+AQ256+AT256+AW256+AZ256),0))))</f>
        <v>0</v>
      </c>
    </row>
    <row r="257" spans="3:55" ht="17.45" customHeight="1" x14ac:dyDescent="0.2">
      <c r="C257" s="192"/>
      <c r="D257" s="192"/>
      <c r="E257" s="192"/>
      <c r="F257" s="158">
        <f>DATOS!$E$10</f>
        <v>2020</v>
      </c>
      <c r="G257" s="194">
        <v>0.2</v>
      </c>
      <c r="H257" s="192"/>
      <c r="I257" s="178"/>
      <c r="J257" s="166">
        <f t="shared" si="484"/>
        <v>0</v>
      </c>
      <c r="K257" s="160">
        <f t="shared" si="485"/>
        <v>0</v>
      </c>
      <c r="L257" s="160">
        <f t="shared" si="486"/>
        <v>0</v>
      </c>
      <c r="M257" s="160">
        <f t="shared" si="487"/>
        <v>0</v>
      </c>
      <c r="N257" s="160">
        <f t="shared" si="488"/>
        <v>0</v>
      </c>
      <c r="O257" s="195"/>
      <c r="P257" s="167">
        <f t="shared" si="489"/>
        <v>0</v>
      </c>
      <c r="Q257" s="168">
        <f t="shared" si="490"/>
        <v>1</v>
      </c>
      <c r="R257" s="160">
        <f t="shared" si="491"/>
        <v>0</v>
      </c>
      <c r="T257" s="40">
        <f t="shared" si="492"/>
        <v>0</v>
      </c>
      <c r="U257" s="42">
        <f t="shared" si="493"/>
        <v>1</v>
      </c>
      <c r="V257" s="160">
        <f t="shared" si="494"/>
        <v>0</v>
      </c>
      <c r="W257" s="167">
        <f t="shared" si="495"/>
        <v>0</v>
      </c>
      <c r="X257" s="168">
        <f t="shared" si="496"/>
        <v>1</v>
      </c>
      <c r="Y257" s="160">
        <f t="shared" si="497"/>
        <v>0</v>
      </c>
      <c r="Z257" s="167">
        <f t="shared" si="498"/>
        <v>0</v>
      </c>
      <c r="AA257" s="168">
        <f t="shared" si="499"/>
        <v>1</v>
      </c>
      <c r="AB257" s="160">
        <f t="shared" si="500"/>
        <v>0</v>
      </c>
      <c r="AC257" s="167">
        <f t="shared" si="501"/>
        <v>0</v>
      </c>
      <c r="AD257" s="168">
        <f t="shared" si="502"/>
        <v>1</v>
      </c>
      <c r="AE257" s="160">
        <f t="shared" si="503"/>
        <v>0</v>
      </c>
      <c r="AF257" s="167">
        <f t="shared" si="504"/>
        <v>0</v>
      </c>
      <c r="AG257" s="168">
        <f t="shared" si="505"/>
        <v>1</v>
      </c>
      <c r="AH257" s="160">
        <f t="shared" si="506"/>
        <v>0</v>
      </c>
      <c r="AI257" s="167">
        <f t="shared" si="507"/>
        <v>0</v>
      </c>
      <c r="AJ257" s="168">
        <f t="shared" si="508"/>
        <v>1</v>
      </c>
      <c r="AK257" s="160">
        <f t="shared" si="509"/>
        <v>0</v>
      </c>
      <c r="AL257" s="167">
        <f t="shared" si="510"/>
        <v>0</v>
      </c>
      <c r="AM257" s="168">
        <f t="shared" si="511"/>
        <v>1</v>
      </c>
      <c r="AN257" s="160">
        <f t="shared" si="512"/>
        <v>0</v>
      </c>
      <c r="AO257" s="167">
        <f t="shared" si="513"/>
        <v>0</v>
      </c>
      <c r="AP257" s="168">
        <f t="shared" si="514"/>
        <v>1</v>
      </c>
      <c r="AQ257" s="160">
        <f t="shared" si="515"/>
        <v>0</v>
      </c>
      <c r="AR257" s="167">
        <f t="shared" si="516"/>
        <v>0</v>
      </c>
      <c r="AS257" s="168">
        <f t="shared" si="517"/>
        <v>1</v>
      </c>
      <c r="AT257" s="160">
        <f t="shared" si="518"/>
        <v>0</v>
      </c>
      <c r="AU257" s="167">
        <f t="shared" si="519"/>
        <v>0</v>
      </c>
      <c r="AV257" s="168">
        <f t="shared" si="520"/>
        <v>1</v>
      </c>
      <c r="AW257" s="160">
        <f t="shared" si="521"/>
        <v>0</v>
      </c>
      <c r="AX257" s="167">
        <f t="shared" si="522"/>
        <v>0</v>
      </c>
      <c r="AY257" s="168">
        <f t="shared" si="523"/>
        <v>1</v>
      </c>
      <c r="AZ257" s="160">
        <f t="shared" si="524"/>
        <v>0</v>
      </c>
      <c r="BA257" s="167">
        <f t="shared" si="525"/>
        <v>0</v>
      </c>
      <c r="BB257" s="168">
        <f t="shared" si="526"/>
        <v>1</v>
      </c>
      <c r="BC257" s="160">
        <f t="shared" si="527"/>
        <v>0</v>
      </c>
    </row>
    <row r="258" spans="3:55" ht="17.45" customHeight="1" x14ac:dyDescent="0.2">
      <c r="C258" s="192"/>
      <c r="D258" s="192"/>
      <c r="E258" s="192"/>
      <c r="F258" s="158">
        <f>DATOS!$E$10</f>
        <v>2020</v>
      </c>
      <c r="G258" s="194">
        <v>0.2</v>
      </c>
      <c r="H258" s="192"/>
      <c r="I258" s="178"/>
      <c r="J258" s="166">
        <f t="shared" si="484"/>
        <v>0</v>
      </c>
      <c r="K258" s="160">
        <f t="shared" si="485"/>
        <v>0</v>
      </c>
      <c r="L258" s="160">
        <f t="shared" si="486"/>
        <v>0</v>
      </c>
      <c r="M258" s="160">
        <f t="shared" si="487"/>
        <v>0</v>
      </c>
      <c r="N258" s="160">
        <f t="shared" si="488"/>
        <v>0</v>
      </c>
      <c r="O258" s="195"/>
      <c r="P258" s="167">
        <f t="shared" si="489"/>
        <v>0</v>
      </c>
      <c r="Q258" s="168">
        <f t="shared" si="490"/>
        <v>1</v>
      </c>
      <c r="R258" s="160">
        <f t="shared" si="491"/>
        <v>0</v>
      </c>
      <c r="T258" s="40">
        <f t="shared" si="492"/>
        <v>0</v>
      </c>
      <c r="U258" s="42">
        <f t="shared" si="493"/>
        <v>1</v>
      </c>
      <c r="V258" s="160">
        <f t="shared" si="494"/>
        <v>0</v>
      </c>
      <c r="W258" s="167">
        <f t="shared" si="495"/>
        <v>0</v>
      </c>
      <c r="X258" s="168">
        <f t="shared" si="496"/>
        <v>1</v>
      </c>
      <c r="Y258" s="160">
        <f t="shared" si="497"/>
        <v>0</v>
      </c>
      <c r="Z258" s="167">
        <f t="shared" si="498"/>
        <v>0</v>
      </c>
      <c r="AA258" s="168">
        <f t="shared" si="499"/>
        <v>1</v>
      </c>
      <c r="AB258" s="160">
        <f t="shared" si="500"/>
        <v>0</v>
      </c>
      <c r="AC258" s="167">
        <f t="shared" si="501"/>
        <v>0</v>
      </c>
      <c r="AD258" s="168">
        <f t="shared" si="502"/>
        <v>1</v>
      </c>
      <c r="AE258" s="160">
        <f t="shared" si="503"/>
        <v>0</v>
      </c>
      <c r="AF258" s="167">
        <f t="shared" si="504"/>
        <v>0</v>
      </c>
      <c r="AG258" s="168">
        <f t="shared" si="505"/>
        <v>1</v>
      </c>
      <c r="AH258" s="160">
        <f t="shared" si="506"/>
        <v>0</v>
      </c>
      <c r="AI258" s="167">
        <f t="shared" si="507"/>
        <v>0</v>
      </c>
      <c r="AJ258" s="168">
        <f t="shared" si="508"/>
        <v>1</v>
      </c>
      <c r="AK258" s="160">
        <f t="shared" si="509"/>
        <v>0</v>
      </c>
      <c r="AL258" s="167">
        <f t="shared" si="510"/>
        <v>0</v>
      </c>
      <c r="AM258" s="168">
        <f t="shared" si="511"/>
        <v>1</v>
      </c>
      <c r="AN258" s="160">
        <f t="shared" si="512"/>
        <v>0</v>
      </c>
      <c r="AO258" s="167">
        <f t="shared" si="513"/>
        <v>0</v>
      </c>
      <c r="AP258" s="168">
        <f t="shared" si="514"/>
        <v>1</v>
      </c>
      <c r="AQ258" s="160">
        <f t="shared" si="515"/>
        <v>0</v>
      </c>
      <c r="AR258" s="167">
        <f t="shared" si="516"/>
        <v>0</v>
      </c>
      <c r="AS258" s="168">
        <f t="shared" si="517"/>
        <v>1</v>
      </c>
      <c r="AT258" s="160">
        <f t="shared" si="518"/>
        <v>0</v>
      </c>
      <c r="AU258" s="167">
        <f t="shared" si="519"/>
        <v>0</v>
      </c>
      <c r="AV258" s="168">
        <f t="shared" si="520"/>
        <v>1</v>
      </c>
      <c r="AW258" s="160">
        <f t="shared" si="521"/>
        <v>0</v>
      </c>
      <c r="AX258" s="167">
        <f t="shared" si="522"/>
        <v>0</v>
      </c>
      <c r="AY258" s="168">
        <f t="shared" si="523"/>
        <v>1</v>
      </c>
      <c r="AZ258" s="160">
        <f t="shared" si="524"/>
        <v>0</v>
      </c>
      <c r="BA258" s="167">
        <f t="shared" si="525"/>
        <v>0</v>
      </c>
      <c r="BB258" s="168">
        <f t="shared" si="526"/>
        <v>1</v>
      </c>
      <c r="BC258" s="160">
        <f t="shared" si="527"/>
        <v>0</v>
      </c>
    </row>
    <row r="259" spans="3:55" ht="17.45" customHeight="1" x14ac:dyDescent="0.2">
      <c r="C259" s="192"/>
      <c r="D259" s="192"/>
      <c r="E259" s="192"/>
      <c r="F259" s="158">
        <f>DATOS!$E$10</f>
        <v>2020</v>
      </c>
      <c r="G259" s="194">
        <v>0.2</v>
      </c>
      <c r="H259" s="192"/>
      <c r="I259" s="178"/>
      <c r="J259" s="166">
        <f t="shared" si="484"/>
        <v>0</v>
      </c>
      <c r="K259" s="160">
        <f t="shared" si="485"/>
        <v>0</v>
      </c>
      <c r="L259" s="160">
        <f t="shared" si="486"/>
        <v>0</v>
      </c>
      <c r="M259" s="160">
        <f t="shared" si="487"/>
        <v>0</v>
      </c>
      <c r="N259" s="160">
        <f t="shared" si="488"/>
        <v>0</v>
      </c>
      <c r="O259" s="195"/>
      <c r="P259" s="167">
        <f t="shared" si="489"/>
        <v>0</v>
      </c>
      <c r="Q259" s="168">
        <f t="shared" si="490"/>
        <v>1</v>
      </c>
      <c r="R259" s="160">
        <f t="shared" si="491"/>
        <v>0</v>
      </c>
      <c r="T259" s="40">
        <f t="shared" si="492"/>
        <v>0</v>
      </c>
      <c r="U259" s="42">
        <f t="shared" si="493"/>
        <v>1</v>
      </c>
      <c r="V259" s="160">
        <f t="shared" si="494"/>
        <v>0</v>
      </c>
      <c r="W259" s="167">
        <f t="shared" si="495"/>
        <v>0</v>
      </c>
      <c r="X259" s="168">
        <f t="shared" si="496"/>
        <v>1</v>
      </c>
      <c r="Y259" s="160">
        <f t="shared" si="497"/>
        <v>0</v>
      </c>
      <c r="Z259" s="167">
        <f t="shared" si="498"/>
        <v>0</v>
      </c>
      <c r="AA259" s="168">
        <f t="shared" si="499"/>
        <v>1</v>
      </c>
      <c r="AB259" s="160">
        <f t="shared" si="500"/>
        <v>0</v>
      </c>
      <c r="AC259" s="167">
        <f t="shared" si="501"/>
        <v>0</v>
      </c>
      <c r="AD259" s="168">
        <f t="shared" si="502"/>
        <v>1</v>
      </c>
      <c r="AE259" s="160">
        <f t="shared" si="503"/>
        <v>0</v>
      </c>
      <c r="AF259" s="167">
        <f t="shared" si="504"/>
        <v>0</v>
      </c>
      <c r="AG259" s="168">
        <f t="shared" si="505"/>
        <v>1</v>
      </c>
      <c r="AH259" s="160">
        <f t="shared" si="506"/>
        <v>0</v>
      </c>
      <c r="AI259" s="167">
        <f t="shared" si="507"/>
        <v>0</v>
      </c>
      <c r="AJ259" s="168">
        <f t="shared" si="508"/>
        <v>1</v>
      </c>
      <c r="AK259" s="160">
        <f t="shared" si="509"/>
        <v>0</v>
      </c>
      <c r="AL259" s="167">
        <f t="shared" si="510"/>
        <v>0</v>
      </c>
      <c r="AM259" s="168">
        <f t="shared" si="511"/>
        <v>1</v>
      </c>
      <c r="AN259" s="160">
        <f t="shared" si="512"/>
        <v>0</v>
      </c>
      <c r="AO259" s="167">
        <f t="shared" si="513"/>
        <v>0</v>
      </c>
      <c r="AP259" s="168">
        <f t="shared" si="514"/>
        <v>1</v>
      </c>
      <c r="AQ259" s="160">
        <f t="shared" si="515"/>
        <v>0</v>
      </c>
      <c r="AR259" s="167">
        <f t="shared" si="516"/>
        <v>0</v>
      </c>
      <c r="AS259" s="168">
        <f t="shared" si="517"/>
        <v>1</v>
      </c>
      <c r="AT259" s="160">
        <f t="shared" si="518"/>
        <v>0</v>
      </c>
      <c r="AU259" s="167">
        <f t="shared" si="519"/>
        <v>0</v>
      </c>
      <c r="AV259" s="168">
        <f t="shared" si="520"/>
        <v>1</v>
      </c>
      <c r="AW259" s="160">
        <f t="shared" si="521"/>
        <v>0</v>
      </c>
      <c r="AX259" s="167">
        <f t="shared" si="522"/>
        <v>0</v>
      </c>
      <c r="AY259" s="168">
        <f t="shared" si="523"/>
        <v>1</v>
      </c>
      <c r="AZ259" s="160">
        <f t="shared" si="524"/>
        <v>0</v>
      </c>
      <c r="BA259" s="167">
        <f t="shared" si="525"/>
        <v>0</v>
      </c>
      <c r="BB259" s="168">
        <f t="shared" si="526"/>
        <v>1</v>
      </c>
      <c r="BC259" s="160">
        <f t="shared" si="527"/>
        <v>0</v>
      </c>
    </row>
    <row r="260" spans="3:55" ht="17.45" customHeight="1" x14ac:dyDescent="0.2">
      <c r="C260" s="192"/>
      <c r="D260" s="192"/>
      <c r="E260" s="192"/>
      <c r="F260" s="158">
        <f>DATOS!$E$10</f>
        <v>2020</v>
      </c>
      <c r="G260" s="194">
        <v>0.2</v>
      </c>
      <c r="H260" s="192"/>
      <c r="I260" s="178"/>
      <c r="J260" s="166">
        <f t="shared" si="484"/>
        <v>0</v>
      </c>
      <c r="K260" s="160">
        <f t="shared" si="485"/>
        <v>0</v>
      </c>
      <c r="L260" s="160">
        <f t="shared" si="486"/>
        <v>0</v>
      </c>
      <c r="M260" s="160">
        <f t="shared" si="487"/>
        <v>0</v>
      </c>
      <c r="N260" s="160">
        <f t="shared" si="488"/>
        <v>0</v>
      </c>
      <c r="O260" s="195"/>
      <c r="P260" s="167">
        <f t="shared" si="489"/>
        <v>0</v>
      </c>
      <c r="Q260" s="168">
        <f t="shared" si="490"/>
        <v>1</v>
      </c>
      <c r="R260" s="160">
        <f t="shared" si="491"/>
        <v>0</v>
      </c>
      <c r="T260" s="40">
        <f t="shared" si="492"/>
        <v>0</v>
      </c>
      <c r="U260" s="42">
        <f t="shared" si="493"/>
        <v>1</v>
      </c>
      <c r="V260" s="160">
        <f t="shared" si="494"/>
        <v>0</v>
      </c>
      <c r="W260" s="167">
        <f t="shared" si="495"/>
        <v>0</v>
      </c>
      <c r="X260" s="168">
        <f t="shared" si="496"/>
        <v>1</v>
      </c>
      <c r="Y260" s="160">
        <f t="shared" si="497"/>
        <v>0</v>
      </c>
      <c r="Z260" s="167">
        <f t="shared" si="498"/>
        <v>0</v>
      </c>
      <c r="AA260" s="168">
        <f t="shared" si="499"/>
        <v>1</v>
      </c>
      <c r="AB260" s="160">
        <f t="shared" si="500"/>
        <v>0</v>
      </c>
      <c r="AC260" s="167">
        <f t="shared" si="501"/>
        <v>0</v>
      </c>
      <c r="AD260" s="168">
        <f t="shared" si="502"/>
        <v>1</v>
      </c>
      <c r="AE260" s="160">
        <f t="shared" si="503"/>
        <v>0</v>
      </c>
      <c r="AF260" s="167">
        <f t="shared" si="504"/>
        <v>0</v>
      </c>
      <c r="AG260" s="168">
        <f t="shared" si="505"/>
        <v>1</v>
      </c>
      <c r="AH260" s="160">
        <f t="shared" si="506"/>
        <v>0</v>
      </c>
      <c r="AI260" s="167">
        <f t="shared" si="507"/>
        <v>0</v>
      </c>
      <c r="AJ260" s="168">
        <f t="shared" si="508"/>
        <v>1</v>
      </c>
      <c r="AK260" s="160">
        <f t="shared" si="509"/>
        <v>0</v>
      </c>
      <c r="AL260" s="167">
        <f t="shared" si="510"/>
        <v>0</v>
      </c>
      <c r="AM260" s="168">
        <f t="shared" si="511"/>
        <v>1</v>
      </c>
      <c r="AN260" s="160">
        <f t="shared" si="512"/>
        <v>0</v>
      </c>
      <c r="AO260" s="167">
        <f t="shared" si="513"/>
        <v>0</v>
      </c>
      <c r="AP260" s="168">
        <f t="shared" si="514"/>
        <v>1</v>
      </c>
      <c r="AQ260" s="160">
        <f t="shared" si="515"/>
        <v>0</v>
      </c>
      <c r="AR260" s="167">
        <f t="shared" si="516"/>
        <v>0</v>
      </c>
      <c r="AS260" s="168">
        <f t="shared" si="517"/>
        <v>1</v>
      </c>
      <c r="AT260" s="160">
        <f t="shared" si="518"/>
        <v>0</v>
      </c>
      <c r="AU260" s="167">
        <f t="shared" si="519"/>
        <v>0</v>
      </c>
      <c r="AV260" s="168">
        <f t="shared" si="520"/>
        <v>1</v>
      </c>
      <c r="AW260" s="160">
        <f t="shared" si="521"/>
        <v>0</v>
      </c>
      <c r="AX260" s="167">
        <f t="shared" si="522"/>
        <v>0</v>
      </c>
      <c r="AY260" s="168">
        <f t="shared" si="523"/>
        <v>1</v>
      </c>
      <c r="AZ260" s="160">
        <f t="shared" si="524"/>
        <v>0</v>
      </c>
      <c r="BA260" s="167">
        <f t="shared" si="525"/>
        <v>0</v>
      </c>
      <c r="BB260" s="168">
        <f t="shared" si="526"/>
        <v>1</v>
      </c>
      <c r="BC260" s="160">
        <f t="shared" si="527"/>
        <v>0</v>
      </c>
    </row>
    <row r="261" spans="3:55" ht="17.45" customHeight="1" x14ac:dyDescent="0.2">
      <c r="C261" s="192"/>
      <c r="D261" s="192"/>
      <c r="E261" s="192"/>
      <c r="F261" s="158">
        <f>DATOS!$E$10</f>
        <v>2020</v>
      </c>
      <c r="G261" s="194">
        <v>0.2</v>
      </c>
      <c r="H261" s="192"/>
      <c r="I261" s="178"/>
      <c r="J261" s="166">
        <f t="shared" si="484"/>
        <v>0</v>
      </c>
      <c r="K261" s="160">
        <f t="shared" si="485"/>
        <v>0</v>
      </c>
      <c r="L261" s="160">
        <f t="shared" si="486"/>
        <v>0</v>
      </c>
      <c r="M261" s="160">
        <f t="shared" si="487"/>
        <v>0</v>
      </c>
      <c r="N261" s="160">
        <f t="shared" si="488"/>
        <v>0</v>
      </c>
      <c r="O261" s="195"/>
      <c r="P261" s="167">
        <f t="shared" si="489"/>
        <v>0</v>
      </c>
      <c r="Q261" s="168">
        <f t="shared" si="490"/>
        <v>1</v>
      </c>
      <c r="R261" s="160">
        <f t="shared" si="491"/>
        <v>0</v>
      </c>
      <c r="T261" s="40">
        <f t="shared" si="492"/>
        <v>0</v>
      </c>
      <c r="U261" s="42">
        <f t="shared" si="493"/>
        <v>1</v>
      </c>
      <c r="V261" s="160">
        <f t="shared" si="494"/>
        <v>0</v>
      </c>
      <c r="W261" s="167">
        <f t="shared" si="495"/>
        <v>0</v>
      </c>
      <c r="X261" s="168">
        <f t="shared" si="496"/>
        <v>1</v>
      </c>
      <c r="Y261" s="160">
        <f t="shared" si="497"/>
        <v>0</v>
      </c>
      <c r="Z261" s="167">
        <f t="shared" si="498"/>
        <v>0</v>
      </c>
      <c r="AA261" s="168">
        <f t="shared" si="499"/>
        <v>1</v>
      </c>
      <c r="AB261" s="160">
        <f t="shared" si="500"/>
        <v>0</v>
      </c>
      <c r="AC261" s="167">
        <f t="shared" si="501"/>
        <v>0</v>
      </c>
      <c r="AD261" s="168">
        <f t="shared" si="502"/>
        <v>1</v>
      </c>
      <c r="AE261" s="160">
        <f t="shared" si="503"/>
        <v>0</v>
      </c>
      <c r="AF261" s="167">
        <f t="shared" si="504"/>
        <v>0</v>
      </c>
      <c r="AG261" s="168">
        <f t="shared" si="505"/>
        <v>1</v>
      </c>
      <c r="AH261" s="160">
        <f t="shared" si="506"/>
        <v>0</v>
      </c>
      <c r="AI261" s="167">
        <f t="shared" si="507"/>
        <v>0</v>
      </c>
      <c r="AJ261" s="168">
        <f t="shared" si="508"/>
        <v>1</v>
      </c>
      <c r="AK261" s="160">
        <f t="shared" si="509"/>
        <v>0</v>
      </c>
      <c r="AL261" s="167">
        <f t="shared" si="510"/>
        <v>0</v>
      </c>
      <c r="AM261" s="168">
        <f t="shared" si="511"/>
        <v>1</v>
      </c>
      <c r="AN261" s="160">
        <f t="shared" si="512"/>
        <v>0</v>
      </c>
      <c r="AO261" s="167">
        <f t="shared" si="513"/>
        <v>0</v>
      </c>
      <c r="AP261" s="168">
        <f t="shared" si="514"/>
        <v>1</v>
      </c>
      <c r="AQ261" s="160">
        <f t="shared" si="515"/>
        <v>0</v>
      </c>
      <c r="AR261" s="167">
        <f t="shared" si="516"/>
        <v>0</v>
      </c>
      <c r="AS261" s="168">
        <f t="shared" si="517"/>
        <v>1</v>
      </c>
      <c r="AT261" s="160">
        <f t="shared" si="518"/>
        <v>0</v>
      </c>
      <c r="AU261" s="167">
        <f t="shared" si="519"/>
        <v>0</v>
      </c>
      <c r="AV261" s="168">
        <f t="shared" si="520"/>
        <v>1</v>
      </c>
      <c r="AW261" s="160">
        <f t="shared" si="521"/>
        <v>0</v>
      </c>
      <c r="AX261" s="167">
        <f t="shared" si="522"/>
        <v>0</v>
      </c>
      <c r="AY261" s="168">
        <f t="shared" si="523"/>
        <v>1</v>
      </c>
      <c r="AZ261" s="160">
        <f t="shared" si="524"/>
        <v>0</v>
      </c>
      <c r="BA261" s="167">
        <f t="shared" si="525"/>
        <v>0</v>
      </c>
      <c r="BB261" s="168">
        <f t="shared" si="526"/>
        <v>1</v>
      </c>
      <c r="BC261" s="160">
        <f t="shared" si="527"/>
        <v>0</v>
      </c>
    </row>
    <row r="262" spans="3:55" ht="17.45" customHeight="1" x14ac:dyDescent="0.2">
      <c r="C262" s="192"/>
      <c r="D262" s="192"/>
      <c r="E262" s="192"/>
      <c r="F262" s="158">
        <f>DATOS!$E$10</f>
        <v>2020</v>
      </c>
      <c r="G262" s="194">
        <v>0.2</v>
      </c>
      <c r="H262" s="192"/>
      <c r="I262" s="178"/>
      <c r="J262" s="166">
        <f t="shared" si="484"/>
        <v>0</v>
      </c>
      <c r="K262" s="160">
        <f t="shared" si="485"/>
        <v>0</v>
      </c>
      <c r="L262" s="160">
        <f t="shared" si="486"/>
        <v>0</v>
      </c>
      <c r="M262" s="160">
        <f t="shared" si="487"/>
        <v>0</v>
      </c>
      <c r="N262" s="160">
        <f t="shared" si="488"/>
        <v>0</v>
      </c>
      <c r="O262" s="195"/>
      <c r="P262" s="167">
        <f t="shared" si="489"/>
        <v>0</v>
      </c>
      <c r="Q262" s="168">
        <f t="shared" si="490"/>
        <v>1</v>
      </c>
      <c r="R262" s="160">
        <f t="shared" si="491"/>
        <v>0</v>
      </c>
      <c r="T262" s="40">
        <f t="shared" si="492"/>
        <v>0</v>
      </c>
      <c r="U262" s="42">
        <f t="shared" si="493"/>
        <v>1</v>
      </c>
      <c r="V262" s="160">
        <f t="shared" si="494"/>
        <v>0</v>
      </c>
      <c r="W262" s="167">
        <f t="shared" si="495"/>
        <v>0</v>
      </c>
      <c r="X262" s="168">
        <f t="shared" si="496"/>
        <v>1</v>
      </c>
      <c r="Y262" s="160">
        <f t="shared" si="497"/>
        <v>0</v>
      </c>
      <c r="Z262" s="167">
        <f t="shared" si="498"/>
        <v>0</v>
      </c>
      <c r="AA262" s="168">
        <f t="shared" si="499"/>
        <v>1</v>
      </c>
      <c r="AB262" s="160">
        <f t="shared" si="500"/>
        <v>0</v>
      </c>
      <c r="AC262" s="167">
        <f t="shared" si="501"/>
        <v>0</v>
      </c>
      <c r="AD262" s="168">
        <f t="shared" si="502"/>
        <v>1</v>
      </c>
      <c r="AE262" s="160">
        <f t="shared" si="503"/>
        <v>0</v>
      </c>
      <c r="AF262" s="167">
        <f t="shared" si="504"/>
        <v>0</v>
      </c>
      <c r="AG262" s="168">
        <f t="shared" si="505"/>
        <v>1</v>
      </c>
      <c r="AH262" s="160">
        <f t="shared" si="506"/>
        <v>0</v>
      </c>
      <c r="AI262" s="167">
        <f t="shared" si="507"/>
        <v>0</v>
      </c>
      <c r="AJ262" s="168">
        <f t="shared" si="508"/>
        <v>1</v>
      </c>
      <c r="AK262" s="160">
        <f t="shared" si="509"/>
        <v>0</v>
      </c>
      <c r="AL262" s="167">
        <f t="shared" si="510"/>
        <v>0</v>
      </c>
      <c r="AM262" s="168">
        <f t="shared" si="511"/>
        <v>1</v>
      </c>
      <c r="AN262" s="160">
        <f t="shared" si="512"/>
        <v>0</v>
      </c>
      <c r="AO262" s="167">
        <f t="shared" si="513"/>
        <v>0</v>
      </c>
      <c r="AP262" s="168">
        <f t="shared" si="514"/>
        <v>1</v>
      </c>
      <c r="AQ262" s="160">
        <f t="shared" si="515"/>
        <v>0</v>
      </c>
      <c r="AR262" s="167">
        <f t="shared" si="516"/>
        <v>0</v>
      </c>
      <c r="AS262" s="168">
        <f t="shared" si="517"/>
        <v>1</v>
      </c>
      <c r="AT262" s="160">
        <f t="shared" si="518"/>
        <v>0</v>
      </c>
      <c r="AU262" s="167">
        <f t="shared" si="519"/>
        <v>0</v>
      </c>
      <c r="AV262" s="168">
        <f t="shared" si="520"/>
        <v>1</v>
      </c>
      <c r="AW262" s="160">
        <f t="shared" si="521"/>
        <v>0</v>
      </c>
      <c r="AX262" s="167">
        <f t="shared" si="522"/>
        <v>0</v>
      </c>
      <c r="AY262" s="168">
        <f t="shared" si="523"/>
        <v>1</v>
      </c>
      <c r="AZ262" s="160">
        <f t="shared" si="524"/>
        <v>0</v>
      </c>
      <c r="BA262" s="167">
        <f t="shared" si="525"/>
        <v>0</v>
      </c>
      <c r="BB262" s="168">
        <f t="shared" si="526"/>
        <v>1</v>
      </c>
      <c r="BC262" s="160">
        <f t="shared" si="527"/>
        <v>0</v>
      </c>
    </row>
    <row r="263" spans="3:55" ht="17.45" customHeight="1" x14ac:dyDescent="0.2">
      <c r="C263" s="192"/>
      <c r="D263" s="192"/>
      <c r="E263" s="192"/>
      <c r="F263" s="158">
        <f>DATOS!$E$10</f>
        <v>2020</v>
      </c>
      <c r="G263" s="194">
        <v>0.2</v>
      </c>
      <c r="H263" s="192"/>
      <c r="I263" s="178"/>
      <c r="J263" s="166">
        <f t="shared" si="484"/>
        <v>0</v>
      </c>
      <c r="K263" s="160">
        <f t="shared" si="485"/>
        <v>0</v>
      </c>
      <c r="L263" s="160">
        <f t="shared" si="486"/>
        <v>0</v>
      </c>
      <c r="M263" s="160">
        <f t="shared" si="487"/>
        <v>0</v>
      </c>
      <c r="N263" s="160">
        <f t="shared" si="488"/>
        <v>0</v>
      </c>
      <c r="O263" s="195"/>
      <c r="P263" s="167">
        <f t="shared" si="489"/>
        <v>0</v>
      </c>
      <c r="Q263" s="168">
        <f t="shared" si="490"/>
        <v>1</v>
      </c>
      <c r="R263" s="160">
        <f t="shared" si="491"/>
        <v>0</v>
      </c>
      <c r="T263" s="40">
        <f t="shared" si="492"/>
        <v>0</v>
      </c>
      <c r="U263" s="42">
        <f t="shared" si="493"/>
        <v>1</v>
      </c>
      <c r="V263" s="160">
        <f t="shared" si="494"/>
        <v>0</v>
      </c>
      <c r="W263" s="167">
        <f t="shared" si="495"/>
        <v>0</v>
      </c>
      <c r="X263" s="168">
        <f t="shared" si="496"/>
        <v>1</v>
      </c>
      <c r="Y263" s="160">
        <f t="shared" si="497"/>
        <v>0</v>
      </c>
      <c r="Z263" s="167">
        <f t="shared" si="498"/>
        <v>0</v>
      </c>
      <c r="AA263" s="168">
        <f t="shared" si="499"/>
        <v>1</v>
      </c>
      <c r="AB263" s="160">
        <f t="shared" si="500"/>
        <v>0</v>
      </c>
      <c r="AC263" s="167">
        <f t="shared" si="501"/>
        <v>0</v>
      </c>
      <c r="AD263" s="168">
        <f t="shared" si="502"/>
        <v>1</v>
      </c>
      <c r="AE263" s="160">
        <f t="shared" si="503"/>
        <v>0</v>
      </c>
      <c r="AF263" s="167">
        <f t="shared" si="504"/>
        <v>0</v>
      </c>
      <c r="AG263" s="168">
        <f t="shared" si="505"/>
        <v>1</v>
      </c>
      <c r="AH263" s="160">
        <f t="shared" si="506"/>
        <v>0</v>
      </c>
      <c r="AI263" s="167">
        <f t="shared" si="507"/>
        <v>0</v>
      </c>
      <c r="AJ263" s="168">
        <f t="shared" si="508"/>
        <v>1</v>
      </c>
      <c r="AK263" s="160">
        <f t="shared" si="509"/>
        <v>0</v>
      </c>
      <c r="AL263" s="167">
        <f t="shared" si="510"/>
        <v>0</v>
      </c>
      <c r="AM263" s="168">
        <f t="shared" si="511"/>
        <v>1</v>
      </c>
      <c r="AN263" s="160">
        <f t="shared" si="512"/>
        <v>0</v>
      </c>
      <c r="AO263" s="167">
        <f t="shared" si="513"/>
        <v>0</v>
      </c>
      <c r="AP263" s="168">
        <f t="shared" si="514"/>
        <v>1</v>
      </c>
      <c r="AQ263" s="160">
        <f t="shared" si="515"/>
        <v>0</v>
      </c>
      <c r="AR263" s="167">
        <f t="shared" si="516"/>
        <v>0</v>
      </c>
      <c r="AS263" s="168">
        <f t="shared" si="517"/>
        <v>1</v>
      </c>
      <c r="AT263" s="160">
        <f t="shared" si="518"/>
        <v>0</v>
      </c>
      <c r="AU263" s="167">
        <f t="shared" si="519"/>
        <v>0</v>
      </c>
      <c r="AV263" s="168">
        <f t="shared" si="520"/>
        <v>1</v>
      </c>
      <c r="AW263" s="160">
        <f t="shared" si="521"/>
        <v>0</v>
      </c>
      <c r="AX263" s="167">
        <f t="shared" si="522"/>
        <v>0</v>
      </c>
      <c r="AY263" s="168">
        <f t="shared" si="523"/>
        <v>1</v>
      </c>
      <c r="AZ263" s="160">
        <f t="shared" si="524"/>
        <v>0</v>
      </c>
      <c r="BA263" s="167">
        <f t="shared" si="525"/>
        <v>0</v>
      </c>
      <c r="BB263" s="168">
        <f t="shared" si="526"/>
        <v>1</v>
      </c>
      <c r="BC263" s="160">
        <f t="shared" si="527"/>
        <v>0</v>
      </c>
    </row>
    <row r="264" spans="3:55" ht="17.45" customHeight="1" x14ac:dyDescent="0.2">
      <c r="C264" s="192"/>
      <c r="D264" s="192"/>
      <c r="E264" s="192"/>
      <c r="F264" s="158">
        <f>DATOS!$E$10</f>
        <v>2020</v>
      </c>
      <c r="G264" s="194">
        <v>0.2</v>
      </c>
      <c r="H264" s="192"/>
      <c r="I264" s="178"/>
      <c r="J264" s="166">
        <f t="shared" si="484"/>
        <v>0</v>
      </c>
      <c r="K264" s="160">
        <f t="shared" si="485"/>
        <v>0</v>
      </c>
      <c r="L264" s="160">
        <f t="shared" si="486"/>
        <v>0</v>
      </c>
      <c r="M264" s="160">
        <f t="shared" si="487"/>
        <v>0</v>
      </c>
      <c r="N264" s="160">
        <f t="shared" si="488"/>
        <v>0</v>
      </c>
      <c r="O264" s="195"/>
      <c r="P264" s="167">
        <f t="shared" si="489"/>
        <v>0</v>
      </c>
      <c r="Q264" s="168">
        <f t="shared" si="490"/>
        <v>1</v>
      </c>
      <c r="R264" s="160">
        <f t="shared" si="491"/>
        <v>0</v>
      </c>
      <c r="T264" s="40">
        <f t="shared" si="492"/>
        <v>0</v>
      </c>
      <c r="U264" s="42">
        <f t="shared" si="493"/>
        <v>1</v>
      </c>
      <c r="V264" s="160">
        <f t="shared" si="494"/>
        <v>0</v>
      </c>
      <c r="W264" s="167">
        <f t="shared" si="495"/>
        <v>0</v>
      </c>
      <c r="X264" s="168">
        <f t="shared" si="496"/>
        <v>1</v>
      </c>
      <c r="Y264" s="160">
        <f t="shared" si="497"/>
        <v>0</v>
      </c>
      <c r="Z264" s="167">
        <f t="shared" si="498"/>
        <v>0</v>
      </c>
      <c r="AA264" s="168">
        <f t="shared" si="499"/>
        <v>1</v>
      </c>
      <c r="AB264" s="160">
        <f t="shared" si="500"/>
        <v>0</v>
      </c>
      <c r="AC264" s="167">
        <f t="shared" si="501"/>
        <v>0</v>
      </c>
      <c r="AD264" s="168">
        <f t="shared" si="502"/>
        <v>1</v>
      </c>
      <c r="AE264" s="160">
        <f t="shared" si="503"/>
        <v>0</v>
      </c>
      <c r="AF264" s="167">
        <f t="shared" si="504"/>
        <v>0</v>
      </c>
      <c r="AG264" s="168">
        <f t="shared" si="505"/>
        <v>1</v>
      </c>
      <c r="AH264" s="160">
        <f t="shared" si="506"/>
        <v>0</v>
      </c>
      <c r="AI264" s="167">
        <f t="shared" si="507"/>
        <v>0</v>
      </c>
      <c r="AJ264" s="168">
        <f t="shared" si="508"/>
        <v>1</v>
      </c>
      <c r="AK264" s="160">
        <f t="shared" si="509"/>
        <v>0</v>
      </c>
      <c r="AL264" s="167">
        <f t="shared" si="510"/>
        <v>0</v>
      </c>
      <c r="AM264" s="168">
        <f t="shared" si="511"/>
        <v>1</v>
      </c>
      <c r="AN264" s="160">
        <f t="shared" si="512"/>
        <v>0</v>
      </c>
      <c r="AO264" s="167">
        <f t="shared" si="513"/>
        <v>0</v>
      </c>
      <c r="AP264" s="168">
        <f t="shared" si="514"/>
        <v>1</v>
      </c>
      <c r="AQ264" s="160">
        <f t="shared" si="515"/>
        <v>0</v>
      </c>
      <c r="AR264" s="167">
        <f t="shared" si="516"/>
        <v>0</v>
      </c>
      <c r="AS264" s="168">
        <f t="shared" si="517"/>
        <v>1</v>
      </c>
      <c r="AT264" s="160">
        <f t="shared" si="518"/>
        <v>0</v>
      </c>
      <c r="AU264" s="167">
        <f t="shared" si="519"/>
        <v>0</v>
      </c>
      <c r="AV264" s="168">
        <f t="shared" si="520"/>
        <v>1</v>
      </c>
      <c r="AW264" s="160">
        <f t="shared" si="521"/>
        <v>0</v>
      </c>
      <c r="AX264" s="167">
        <f t="shared" si="522"/>
        <v>0</v>
      </c>
      <c r="AY264" s="168">
        <f t="shared" si="523"/>
        <v>1</v>
      </c>
      <c r="AZ264" s="160">
        <f t="shared" si="524"/>
        <v>0</v>
      </c>
      <c r="BA264" s="167">
        <f t="shared" si="525"/>
        <v>0</v>
      </c>
      <c r="BB264" s="168">
        <f t="shared" si="526"/>
        <v>1</v>
      </c>
      <c r="BC264" s="160">
        <f t="shared" si="527"/>
        <v>0</v>
      </c>
    </row>
    <row r="265" spans="3:55" ht="17.45" customHeight="1" x14ac:dyDescent="0.2">
      <c r="C265" s="192"/>
      <c r="D265" s="192"/>
      <c r="E265" s="192"/>
      <c r="F265" s="158">
        <f>DATOS!$E$10</f>
        <v>2020</v>
      </c>
      <c r="G265" s="194">
        <v>0.2</v>
      </c>
      <c r="H265" s="192"/>
      <c r="I265" s="178"/>
      <c r="J265" s="166">
        <f t="shared" si="484"/>
        <v>0</v>
      </c>
      <c r="K265" s="160">
        <f t="shared" si="485"/>
        <v>0</v>
      </c>
      <c r="L265" s="160">
        <f t="shared" si="486"/>
        <v>0</v>
      </c>
      <c r="M265" s="160">
        <f t="shared" si="487"/>
        <v>0</v>
      </c>
      <c r="N265" s="160">
        <f t="shared" si="488"/>
        <v>0</v>
      </c>
      <c r="O265" s="195"/>
      <c r="P265" s="167">
        <f t="shared" si="489"/>
        <v>0</v>
      </c>
      <c r="Q265" s="168">
        <f t="shared" si="490"/>
        <v>1</v>
      </c>
      <c r="R265" s="160">
        <f t="shared" si="491"/>
        <v>0</v>
      </c>
      <c r="T265" s="40">
        <f t="shared" si="492"/>
        <v>0</v>
      </c>
      <c r="U265" s="42">
        <f t="shared" si="493"/>
        <v>1</v>
      </c>
      <c r="V265" s="160">
        <f t="shared" si="494"/>
        <v>0</v>
      </c>
      <c r="W265" s="167">
        <f t="shared" si="495"/>
        <v>0</v>
      </c>
      <c r="X265" s="168">
        <f t="shared" si="496"/>
        <v>1</v>
      </c>
      <c r="Y265" s="160">
        <f t="shared" si="497"/>
        <v>0</v>
      </c>
      <c r="Z265" s="167">
        <f t="shared" si="498"/>
        <v>0</v>
      </c>
      <c r="AA265" s="168">
        <f t="shared" si="499"/>
        <v>1</v>
      </c>
      <c r="AB265" s="160">
        <f t="shared" si="500"/>
        <v>0</v>
      </c>
      <c r="AC265" s="167">
        <f t="shared" si="501"/>
        <v>0</v>
      </c>
      <c r="AD265" s="168">
        <f t="shared" si="502"/>
        <v>1</v>
      </c>
      <c r="AE265" s="160">
        <f t="shared" si="503"/>
        <v>0</v>
      </c>
      <c r="AF265" s="167">
        <f t="shared" si="504"/>
        <v>0</v>
      </c>
      <c r="AG265" s="168">
        <f t="shared" si="505"/>
        <v>1</v>
      </c>
      <c r="AH265" s="160">
        <f t="shared" si="506"/>
        <v>0</v>
      </c>
      <c r="AI265" s="167">
        <f t="shared" si="507"/>
        <v>0</v>
      </c>
      <c r="AJ265" s="168">
        <f t="shared" si="508"/>
        <v>1</v>
      </c>
      <c r="AK265" s="160">
        <f t="shared" si="509"/>
        <v>0</v>
      </c>
      <c r="AL265" s="167">
        <f t="shared" si="510"/>
        <v>0</v>
      </c>
      <c r="AM265" s="168">
        <f t="shared" si="511"/>
        <v>1</v>
      </c>
      <c r="AN265" s="160">
        <f t="shared" si="512"/>
        <v>0</v>
      </c>
      <c r="AO265" s="167">
        <f t="shared" si="513"/>
        <v>0</v>
      </c>
      <c r="AP265" s="168">
        <f t="shared" si="514"/>
        <v>1</v>
      </c>
      <c r="AQ265" s="160">
        <f t="shared" si="515"/>
        <v>0</v>
      </c>
      <c r="AR265" s="167">
        <f t="shared" si="516"/>
        <v>0</v>
      </c>
      <c r="AS265" s="168">
        <f t="shared" si="517"/>
        <v>1</v>
      </c>
      <c r="AT265" s="160">
        <f t="shared" si="518"/>
        <v>0</v>
      </c>
      <c r="AU265" s="167">
        <f t="shared" si="519"/>
        <v>0</v>
      </c>
      <c r="AV265" s="168">
        <f t="shared" si="520"/>
        <v>1</v>
      </c>
      <c r="AW265" s="160">
        <f t="shared" si="521"/>
        <v>0</v>
      </c>
      <c r="AX265" s="167">
        <f t="shared" si="522"/>
        <v>0</v>
      </c>
      <c r="AY265" s="168">
        <f t="shared" si="523"/>
        <v>1</v>
      </c>
      <c r="AZ265" s="160">
        <f t="shared" si="524"/>
        <v>0</v>
      </c>
      <c r="BA265" s="167">
        <f t="shared" si="525"/>
        <v>0</v>
      </c>
      <c r="BB265" s="168">
        <f t="shared" si="526"/>
        <v>1</v>
      </c>
      <c r="BC265" s="160">
        <f t="shared" si="527"/>
        <v>0</v>
      </c>
    </row>
    <row r="266" spans="3:55" ht="17.45" customHeight="1" x14ac:dyDescent="0.2">
      <c r="C266" s="192"/>
      <c r="D266" s="192"/>
      <c r="E266" s="192"/>
      <c r="F266" s="158">
        <f>DATOS!$E$10</f>
        <v>2020</v>
      </c>
      <c r="G266" s="194">
        <v>0.2</v>
      </c>
      <c r="H266" s="192"/>
      <c r="I266" s="178"/>
      <c r="J266" s="166">
        <f t="shared" si="484"/>
        <v>0</v>
      </c>
      <c r="K266" s="160">
        <f t="shared" si="485"/>
        <v>0</v>
      </c>
      <c r="L266" s="160">
        <f t="shared" si="486"/>
        <v>0</v>
      </c>
      <c r="M266" s="160">
        <f t="shared" si="487"/>
        <v>0</v>
      </c>
      <c r="N266" s="160">
        <f t="shared" si="488"/>
        <v>0</v>
      </c>
      <c r="O266" s="195"/>
      <c r="P266" s="167">
        <f t="shared" si="489"/>
        <v>0</v>
      </c>
      <c r="Q266" s="168">
        <f t="shared" si="490"/>
        <v>1</v>
      </c>
      <c r="R266" s="160">
        <f t="shared" si="491"/>
        <v>0</v>
      </c>
      <c r="T266" s="40">
        <f t="shared" si="492"/>
        <v>0</v>
      </c>
      <c r="U266" s="42">
        <f t="shared" si="493"/>
        <v>1</v>
      </c>
      <c r="V266" s="160">
        <f t="shared" si="494"/>
        <v>0</v>
      </c>
      <c r="W266" s="167">
        <f t="shared" si="495"/>
        <v>0</v>
      </c>
      <c r="X266" s="168">
        <f t="shared" si="496"/>
        <v>1</v>
      </c>
      <c r="Y266" s="160">
        <f t="shared" si="497"/>
        <v>0</v>
      </c>
      <c r="Z266" s="167">
        <f t="shared" si="498"/>
        <v>0</v>
      </c>
      <c r="AA266" s="168">
        <f t="shared" si="499"/>
        <v>1</v>
      </c>
      <c r="AB266" s="160">
        <f t="shared" si="500"/>
        <v>0</v>
      </c>
      <c r="AC266" s="167">
        <f t="shared" si="501"/>
        <v>0</v>
      </c>
      <c r="AD266" s="168">
        <f t="shared" si="502"/>
        <v>1</v>
      </c>
      <c r="AE266" s="160">
        <f t="shared" si="503"/>
        <v>0</v>
      </c>
      <c r="AF266" s="167">
        <f t="shared" si="504"/>
        <v>0</v>
      </c>
      <c r="AG266" s="168">
        <f t="shared" si="505"/>
        <v>1</v>
      </c>
      <c r="AH266" s="160">
        <f t="shared" si="506"/>
        <v>0</v>
      </c>
      <c r="AI266" s="167">
        <f t="shared" si="507"/>
        <v>0</v>
      </c>
      <c r="AJ266" s="168">
        <f t="shared" si="508"/>
        <v>1</v>
      </c>
      <c r="AK266" s="160">
        <f t="shared" si="509"/>
        <v>0</v>
      </c>
      <c r="AL266" s="167">
        <f t="shared" si="510"/>
        <v>0</v>
      </c>
      <c r="AM266" s="168">
        <f t="shared" si="511"/>
        <v>1</v>
      </c>
      <c r="AN266" s="160">
        <f t="shared" si="512"/>
        <v>0</v>
      </c>
      <c r="AO266" s="167">
        <f t="shared" si="513"/>
        <v>0</v>
      </c>
      <c r="AP266" s="168">
        <f t="shared" si="514"/>
        <v>1</v>
      </c>
      <c r="AQ266" s="160">
        <f t="shared" si="515"/>
        <v>0</v>
      </c>
      <c r="AR266" s="167">
        <f t="shared" si="516"/>
        <v>0</v>
      </c>
      <c r="AS266" s="168">
        <f t="shared" si="517"/>
        <v>1</v>
      </c>
      <c r="AT266" s="160">
        <f t="shared" si="518"/>
        <v>0</v>
      </c>
      <c r="AU266" s="167">
        <f t="shared" si="519"/>
        <v>0</v>
      </c>
      <c r="AV266" s="168">
        <f t="shared" si="520"/>
        <v>1</v>
      </c>
      <c r="AW266" s="160">
        <f t="shared" si="521"/>
        <v>0</v>
      </c>
      <c r="AX266" s="167">
        <f t="shared" si="522"/>
        <v>0</v>
      </c>
      <c r="AY266" s="168">
        <f t="shared" si="523"/>
        <v>1</v>
      </c>
      <c r="AZ266" s="160">
        <f t="shared" si="524"/>
        <v>0</v>
      </c>
      <c r="BA266" s="167">
        <f t="shared" si="525"/>
        <v>0</v>
      </c>
      <c r="BB266" s="168">
        <f t="shared" si="526"/>
        <v>1</v>
      </c>
      <c r="BC266" s="160">
        <f t="shared" si="527"/>
        <v>0</v>
      </c>
    </row>
    <row r="267" spans="3:55" ht="17.45" customHeight="1" x14ac:dyDescent="0.2">
      <c r="C267" s="192"/>
      <c r="D267" s="192"/>
      <c r="E267" s="192"/>
      <c r="F267" s="158">
        <f>DATOS!$E$10</f>
        <v>2020</v>
      </c>
      <c r="G267" s="194">
        <v>0.2</v>
      </c>
      <c r="H267" s="192"/>
      <c r="I267" s="178"/>
      <c r="J267" s="166">
        <f t="shared" si="484"/>
        <v>0</v>
      </c>
      <c r="K267" s="160">
        <f t="shared" si="485"/>
        <v>0</v>
      </c>
      <c r="L267" s="160">
        <f t="shared" si="486"/>
        <v>0</v>
      </c>
      <c r="M267" s="160">
        <f t="shared" si="487"/>
        <v>0</v>
      </c>
      <c r="N267" s="160">
        <f t="shared" si="488"/>
        <v>0</v>
      </c>
      <c r="O267" s="195"/>
      <c r="P267" s="167">
        <f t="shared" si="489"/>
        <v>0</v>
      </c>
      <c r="Q267" s="168">
        <f t="shared" si="490"/>
        <v>1</v>
      </c>
      <c r="R267" s="160">
        <f t="shared" si="491"/>
        <v>0</v>
      </c>
      <c r="T267" s="40">
        <f t="shared" si="492"/>
        <v>0</v>
      </c>
      <c r="U267" s="42">
        <f t="shared" si="493"/>
        <v>1</v>
      </c>
      <c r="V267" s="160">
        <f t="shared" si="494"/>
        <v>0</v>
      </c>
      <c r="W267" s="167">
        <f t="shared" si="495"/>
        <v>0</v>
      </c>
      <c r="X267" s="168">
        <f t="shared" si="496"/>
        <v>1</v>
      </c>
      <c r="Y267" s="160">
        <f t="shared" si="497"/>
        <v>0</v>
      </c>
      <c r="Z267" s="167">
        <f t="shared" si="498"/>
        <v>0</v>
      </c>
      <c r="AA267" s="168">
        <f t="shared" si="499"/>
        <v>1</v>
      </c>
      <c r="AB267" s="160">
        <f t="shared" si="500"/>
        <v>0</v>
      </c>
      <c r="AC267" s="167">
        <f t="shared" si="501"/>
        <v>0</v>
      </c>
      <c r="AD267" s="168">
        <f t="shared" si="502"/>
        <v>1</v>
      </c>
      <c r="AE267" s="160">
        <f t="shared" si="503"/>
        <v>0</v>
      </c>
      <c r="AF267" s="167">
        <f t="shared" si="504"/>
        <v>0</v>
      </c>
      <c r="AG267" s="168">
        <f t="shared" si="505"/>
        <v>1</v>
      </c>
      <c r="AH267" s="160">
        <f t="shared" si="506"/>
        <v>0</v>
      </c>
      <c r="AI267" s="167">
        <f t="shared" si="507"/>
        <v>0</v>
      </c>
      <c r="AJ267" s="168">
        <f t="shared" si="508"/>
        <v>1</v>
      </c>
      <c r="AK267" s="160">
        <f t="shared" si="509"/>
        <v>0</v>
      </c>
      <c r="AL267" s="167">
        <f t="shared" si="510"/>
        <v>0</v>
      </c>
      <c r="AM267" s="168">
        <f t="shared" si="511"/>
        <v>1</v>
      </c>
      <c r="AN267" s="160">
        <f t="shared" si="512"/>
        <v>0</v>
      </c>
      <c r="AO267" s="167">
        <f t="shared" si="513"/>
        <v>0</v>
      </c>
      <c r="AP267" s="168">
        <f t="shared" si="514"/>
        <v>1</v>
      </c>
      <c r="AQ267" s="160">
        <f t="shared" si="515"/>
        <v>0</v>
      </c>
      <c r="AR267" s="167">
        <f t="shared" si="516"/>
        <v>0</v>
      </c>
      <c r="AS267" s="168">
        <f t="shared" si="517"/>
        <v>1</v>
      </c>
      <c r="AT267" s="160">
        <f t="shared" si="518"/>
        <v>0</v>
      </c>
      <c r="AU267" s="167">
        <f t="shared" si="519"/>
        <v>0</v>
      </c>
      <c r="AV267" s="168">
        <f t="shared" si="520"/>
        <v>1</v>
      </c>
      <c r="AW267" s="160">
        <f t="shared" si="521"/>
        <v>0</v>
      </c>
      <c r="AX267" s="167">
        <f t="shared" si="522"/>
        <v>0</v>
      </c>
      <c r="AY267" s="168">
        <f t="shared" si="523"/>
        <v>1</v>
      </c>
      <c r="AZ267" s="160">
        <f t="shared" si="524"/>
        <v>0</v>
      </c>
      <c r="BA267" s="167">
        <f t="shared" si="525"/>
        <v>0</v>
      </c>
      <c r="BB267" s="168">
        <f t="shared" si="526"/>
        <v>1</v>
      </c>
      <c r="BC267" s="160">
        <f t="shared" si="527"/>
        <v>0</v>
      </c>
    </row>
    <row r="268" spans="3:55" ht="17.45" customHeight="1" x14ac:dyDescent="0.2">
      <c r="C268" s="192"/>
      <c r="D268" s="192"/>
      <c r="E268" s="192"/>
      <c r="F268" s="158">
        <f>DATOS!$E$10</f>
        <v>2020</v>
      </c>
      <c r="G268" s="194">
        <v>0.2</v>
      </c>
      <c r="H268" s="192"/>
      <c r="I268" s="178"/>
      <c r="J268" s="166">
        <f t="shared" si="484"/>
        <v>0</v>
      </c>
      <c r="K268" s="160">
        <f t="shared" si="485"/>
        <v>0</v>
      </c>
      <c r="L268" s="160">
        <f t="shared" si="486"/>
        <v>0</v>
      </c>
      <c r="M268" s="160">
        <f t="shared" si="487"/>
        <v>0</v>
      </c>
      <c r="N268" s="160">
        <f t="shared" si="488"/>
        <v>0</v>
      </c>
      <c r="O268" s="195"/>
      <c r="P268" s="167">
        <f t="shared" si="489"/>
        <v>0</v>
      </c>
      <c r="Q268" s="168">
        <f t="shared" si="490"/>
        <v>1</v>
      </c>
      <c r="R268" s="160">
        <f t="shared" si="491"/>
        <v>0</v>
      </c>
      <c r="T268" s="40">
        <f t="shared" si="492"/>
        <v>0</v>
      </c>
      <c r="U268" s="42">
        <f t="shared" si="493"/>
        <v>1</v>
      </c>
      <c r="V268" s="160">
        <f t="shared" si="494"/>
        <v>0</v>
      </c>
      <c r="W268" s="167">
        <f t="shared" si="495"/>
        <v>0</v>
      </c>
      <c r="X268" s="168">
        <f t="shared" si="496"/>
        <v>1</v>
      </c>
      <c r="Y268" s="160">
        <f t="shared" si="497"/>
        <v>0</v>
      </c>
      <c r="Z268" s="167">
        <f t="shared" si="498"/>
        <v>0</v>
      </c>
      <c r="AA268" s="168">
        <f t="shared" si="499"/>
        <v>1</v>
      </c>
      <c r="AB268" s="160">
        <f t="shared" si="500"/>
        <v>0</v>
      </c>
      <c r="AC268" s="167">
        <f t="shared" si="501"/>
        <v>0</v>
      </c>
      <c r="AD268" s="168">
        <f t="shared" si="502"/>
        <v>1</v>
      </c>
      <c r="AE268" s="160">
        <f t="shared" si="503"/>
        <v>0</v>
      </c>
      <c r="AF268" s="167">
        <f t="shared" si="504"/>
        <v>0</v>
      </c>
      <c r="AG268" s="168">
        <f t="shared" si="505"/>
        <v>1</v>
      </c>
      <c r="AH268" s="160">
        <f t="shared" si="506"/>
        <v>0</v>
      </c>
      <c r="AI268" s="167">
        <f t="shared" si="507"/>
        <v>0</v>
      </c>
      <c r="AJ268" s="168">
        <f t="shared" si="508"/>
        <v>1</v>
      </c>
      <c r="AK268" s="160">
        <f t="shared" si="509"/>
        <v>0</v>
      </c>
      <c r="AL268" s="167">
        <f t="shared" si="510"/>
        <v>0</v>
      </c>
      <c r="AM268" s="168">
        <f t="shared" si="511"/>
        <v>1</v>
      </c>
      <c r="AN268" s="160">
        <f t="shared" si="512"/>
        <v>0</v>
      </c>
      <c r="AO268" s="167">
        <f t="shared" si="513"/>
        <v>0</v>
      </c>
      <c r="AP268" s="168">
        <f t="shared" si="514"/>
        <v>1</v>
      </c>
      <c r="AQ268" s="160">
        <f t="shared" si="515"/>
        <v>0</v>
      </c>
      <c r="AR268" s="167">
        <f t="shared" si="516"/>
        <v>0</v>
      </c>
      <c r="AS268" s="168">
        <f t="shared" si="517"/>
        <v>1</v>
      </c>
      <c r="AT268" s="160">
        <f t="shared" si="518"/>
        <v>0</v>
      </c>
      <c r="AU268" s="167">
        <f t="shared" si="519"/>
        <v>0</v>
      </c>
      <c r="AV268" s="168">
        <f t="shared" si="520"/>
        <v>1</v>
      </c>
      <c r="AW268" s="160">
        <f t="shared" si="521"/>
        <v>0</v>
      </c>
      <c r="AX268" s="167">
        <f t="shared" si="522"/>
        <v>0</v>
      </c>
      <c r="AY268" s="168">
        <f t="shared" si="523"/>
        <v>1</v>
      </c>
      <c r="AZ268" s="160">
        <f t="shared" si="524"/>
        <v>0</v>
      </c>
      <c r="BA268" s="167">
        <f t="shared" si="525"/>
        <v>0</v>
      </c>
      <c r="BB268" s="168">
        <f t="shared" si="526"/>
        <v>1</v>
      </c>
      <c r="BC268" s="160">
        <f t="shared" si="527"/>
        <v>0</v>
      </c>
    </row>
    <row r="269" spans="3:55" ht="17.45" customHeight="1" x14ac:dyDescent="0.2">
      <c r="C269" s="192"/>
      <c r="D269" s="192"/>
      <c r="E269" s="192"/>
      <c r="F269" s="158">
        <f>DATOS!$E$10</f>
        <v>2020</v>
      </c>
      <c r="G269" s="194">
        <v>0.2</v>
      </c>
      <c r="H269" s="192"/>
      <c r="I269" s="178"/>
      <c r="J269" s="166">
        <f t="shared" si="484"/>
        <v>0</v>
      </c>
      <c r="K269" s="160">
        <f t="shared" si="485"/>
        <v>0</v>
      </c>
      <c r="L269" s="160">
        <f t="shared" si="486"/>
        <v>0</v>
      </c>
      <c r="M269" s="160">
        <f t="shared" si="487"/>
        <v>0</v>
      </c>
      <c r="N269" s="160">
        <f t="shared" si="488"/>
        <v>0</v>
      </c>
      <c r="O269" s="195"/>
      <c r="P269" s="167">
        <f t="shared" si="489"/>
        <v>0</v>
      </c>
      <c r="Q269" s="168">
        <f t="shared" si="490"/>
        <v>1</v>
      </c>
      <c r="R269" s="160">
        <f t="shared" si="491"/>
        <v>0</v>
      </c>
      <c r="T269" s="40">
        <f t="shared" si="492"/>
        <v>0</v>
      </c>
      <c r="U269" s="42">
        <f t="shared" si="493"/>
        <v>1</v>
      </c>
      <c r="V269" s="160">
        <f t="shared" si="494"/>
        <v>0</v>
      </c>
      <c r="W269" s="167">
        <f t="shared" si="495"/>
        <v>0</v>
      </c>
      <c r="X269" s="168">
        <f t="shared" si="496"/>
        <v>1</v>
      </c>
      <c r="Y269" s="160">
        <f t="shared" si="497"/>
        <v>0</v>
      </c>
      <c r="Z269" s="167">
        <f t="shared" si="498"/>
        <v>0</v>
      </c>
      <c r="AA269" s="168">
        <f t="shared" si="499"/>
        <v>1</v>
      </c>
      <c r="AB269" s="160">
        <f t="shared" si="500"/>
        <v>0</v>
      </c>
      <c r="AC269" s="167">
        <f t="shared" si="501"/>
        <v>0</v>
      </c>
      <c r="AD269" s="168">
        <f t="shared" si="502"/>
        <v>1</v>
      </c>
      <c r="AE269" s="160">
        <f t="shared" si="503"/>
        <v>0</v>
      </c>
      <c r="AF269" s="167">
        <f t="shared" si="504"/>
        <v>0</v>
      </c>
      <c r="AG269" s="168">
        <f t="shared" si="505"/>
        <v>1</v>
      </c>
      <c r="AH269" s="160">
        <f t="shared" si="506"/>
        <v>0</v>
      </c>
      <c r="AI269" s="167">
        <f t="shared" si="507"/>
        <v>0</v>
      </c>
      <c r="AJ269" s="168">
        <f t="shared" si="508"/>
        <v>1</v>
      </c>
      <c r="AK269" s="160">
        <f t="shared" si="509"/>
        <v>0</v>
      </c>
      <c r="AL269" s="167">
        <f t="shared" si="510"/>
        <v>0</v>
      </c>
      <c r="AM269" s="168">
        <f t="shared" si="511"/>
        <v>1</v>
      </c>
      <c r="AN269" s="160">
        <f t="shared" si="512"/>
        <v>0</v>
      </c>
      <c r="AO269" s="167">
        <f t="shared" si="513"/>
        <v>0</v>
      </c>
      <c r="AP269" s="168">
        <f t="shared" si="514"/>
        <v>1</v>
      </c>
      <c r="AQ269" s="160">
        <f t="shared" si="515"/>
        <v>0</v>
      </c>
      <c r="AR269" s="167">
        <f t="shared" si="516"/>
        <v>0</v>
      </c>
      <c r="AS269" s="168">
        <f t="shared" si="517"/>
        <v>1</v>
      </c>
      <c r="AT269" s="160">
        <f t="shared" si="518"/>
        <v>0</v>
      </c>
      <c r="AU269" s="167">
        <f t="shared" si="519"/>
        <v>0</v>
      </c>
      <c r="AV269" s="168">
        <f t="shared" si="520"/>
        <v>1</v>
      </c>
      <c r="AW269" s="160">
        <f t="shared" si="521"/>
        <v>0</v>
      </c>
      <c r="AX269" s="167">
        <f t="shared" si="522"/>
        <v>0</v>
      </c>
      <c r="AY269" s="168">
        <f t="shared" si="523"/>
        <v>1</v>
      </c>
      <c r="AZ269" s="160">
        <f t="shared" si="524"/>
        <v>0</v>
      </c>
      <c r="BA269" s="167">
        <f t="shared" si="525"/>
        <v>0</v>
      </c>
      <c r="BB269" s="168">
        <f t="shared" si="526"/>
        <v>1</v>
      </c>
      <c r="BC269" s="160">
        <f t="shared" si="527"/>
        <v>0</v>
      </c>
    </row>
    <row r="270" spans="3:55" ht="17.45" customHeight="1" x14ac:dyDescent="0.2">
      <c r="C270" s="192"/>
      <c r="D270" s="192"/>
      <c r="E270" s="192"/>
      <c r="F270" s="158">
        <f>DATOS!$E$10</f>
        <v>2020</v>
      </c>
      <c r="G270" s="194">
        <v>0.2</v>
      </c>
      <c r="H270" s="192"/>
      <c r="I270" s="178"/>
      <c r="J270" s="166">
        <f t="shared" si="484"/>
        <v>0</v>
      </c>
      <c r="K270" s="160">
        <f t="shared" si="485"/>
        <v>0</v>
      </c>
      <c r="L270" s="160">
        <f t="shared" si="486"/>
        <v>0</v>
      </c>
      <c r="M270" s="160">
        <f t="shared" si="487"/>
        <v>0</v>
      </c>
      <c r="N270" s="160">
        <f t="shared" si="488"/>
        <v>0</v>
      </c>
      <c r="O270" s="195"/>
      <c r="P270" s="167">
        <f t="shared" si="489"/>
        <v>0</v>
      </c>
      <c r="Q270" s="168">
        <f t="shared" si="490"/>
        <v>1</v>
      </c>
      <c r="R270" s="160">
        <f t="shared" si="491"/>
        <v>0</v>
      </c>
      <c r="T270" s="40">
        <f t="shared" si="492"/>
        <v>0</v>
      </c>
      <c r="U270" s="42">
        <f t="shared" si="493"/>
        <v>1</v>
      </c>
      <c r="V270" s="160">
        <f t="shared" si="494"/>
        <v>0</v>
      </c>
      <c r="W270" s="167">
        <f t="shared" si="495"/>
        <v>0</v>
      </c>
      <c r="X270" s="168">
        <f t="shared" si="496"/>
        <v>1</v>
      </c>
      <c r="Y270" s="160">
        <f t="shared" si="497"/>
        <v>0</v>
      </c>
      <c r="Z270" s="167">
        <f t="shared" si="498"/>
        <v>0</v>
      </c>
      <c r="AA270" s="168">
        <f t="shared" si="499"/>
        <v>1</v>
      </c>
      <c r="AB270" s="160">
        <f t="shared" si="500"/>
        <v>0</v>
      </c>
      <c r="AC270" s="167">
        <f t="shared" si="501"/>
        <v>0</v>
      </c>
      <c r="AD270" s="168">
        <f t="shared" si="502"/>
        <v>1</v>
      </c>
      <c r="AE270" s="160">
        <f t="shared" si="503"/>
        <v>0</v>
      </c>
      <c r="AF270" s="167">
        <f t="shared" si="504"/>
        <v>0</v>
      </c>
      <c r="AG270" s="168">
        <f t="shared" si="505"/>
        <v>1</v>
      </c>
      <c r="AH270" s="160">
        <f t="shared" si="506"/>
        <v>0</v>
      </c>
      <c r="AI270" s="167">
        <f t="shared" si="507"/>
        <v>0</v>
      </c>
      <c r="AJ270" s="168">
        <f t="shared" si="508"/>
        <v>1</v>
      </c>
      <c r="AK270" s="160">
        <f t="shared" si="509"/>
        <v>0</v>
      </c>
      <c r="AL270" s="167">
        <f t="shared" si="510"/>
        <v>0</v>
      </c>
      <c r="AM270" s="168">
        <f t="shared" si="511"/>
        <v>1</v>
      </c>
      <c r="AN270" s="160">
        <f t="shared" si="512"/>
        <v>0</v>
      </c>
      <c r="AO270" s="167">
        <f t="shared" si="513"/>
        <v>0</v>
      </c>
      <c r="AP270" s="168">
        <f t="shared" si="514"/>
        <v>1</v>
      </c>
      <c r="AQ270" s="160">
        <f t="shared" si="515"/>
        <v>0</v>
      </c>
      <c r="AR270" s="167">
        <f t="shared" si="516"/>
        <v>0</v>
      </c>
      <c r="AS270" s="168">
        <f t="shared" si="517"/>
        <v>1</v>
      </c>
      <c r="AT270" s="160">
        <f t="shared" si="518"/>
        <v>0</v>
      </c>
      <c r="AU270" s="167">
        <f t="shared" si="519"/>
        <v>0</v>
      </c>
      <c r="AV270" s="168">
        <f t="shared" si="520"/>
        <v>1</v>
      </c>
      <c r="AW270" s="160">
        <f t="shared" si="521"/>
        <v>0</v>
      </c>
      <c r="AX270" s="167">
        <f t="shared" si="522"/>
        <v>0</v>
      </c>
      <c r="AY270" s="168">
        <f t="shared" si="523"/>
        <v>1</v>
      </c>
      <c r="AZ270" s="160">
        <f t="shared" si="524"/>
        <v>0</v>
      </c>
      <c r="BA270" s="167">
        <f t="shared" si="525"/>
        <v>0</v>
      </c>
      <c r="BB270" s="168">
        <f t="shared" si="526"/>
        <v>1</v>
      </c>
      <c r="BC270" s="160">
        <f t="shared" si="527"/>
        <v>0</v>
      </c>
    </row>
    <row r="271" spans="3:55" ht="17.45" customHeight="1" x14ac:dyDescent="0.2">
      <c r="C271" s="192"/>
      <c r="D271" s="192"/>
      <c r="E271" s="192"/>
      <c r="F271" s="158">
        <f>DATOS!$E$10</f>
        <v>2020</v>
      </c>
      <c r="G271" s="194">
        <v>0.2</v>
      </c>
      <c r="H271" s="192"/>
      <c r="I271" s="178"/>
      <c r="J271" s="166">
        <f t="shared" si="484"/>
        <v>0</v>
      </c>
      <c r="K271" s="160">
        <f t="shared" si="485"/>
        <v>0</v>
      </c>
      <c r="L271" s="160">
        <f t="shared" si="486"/>
        <v>0</v>
      </c>
      <c r="M271" s="160">
        <f t="shared" si="487"/>
        <v>0</v>
      </c>
      <c r="N271" s="160">
        <f t="shared" si="488"/>
        <v>0</v>
      </c>
      <c r="O271" s="195"/>
      <c r="P271" s="167">
        <f t="shared" si="489"/>
        <v>0</v>
      </c>
      <c r="Q271" s="168">
        <f t="shared" si="490"/>
        <v>1</v>
      </c>
      <c r="R271" s="160">
        <f t="shared" si="491"/>
        <v>0</v>
      </c>
      <c r="T271" s="40">
        <f t="shared" si="492"/>
        <v>0</v>
      </c>
      <c r="U271" s="42">
        <f t="shared" si="493"/>
        <v>1</v>
      </c>
      <c r="V271" s="160">
        <f t="shared" si="494"/>
        <v>0</v>
      </c>
      <c r="W271" s="167">
        <f t="shared" si="495"/>
        <v>0</v>
      </c>
      <c r="X271" s="168">
        <f t="shared" si="496"/>
        <v>1</v>
      </c>
      <c r="Y271" s="160">
        <f t="shared" si="497"/>
        <v>0</v>
      </c>
      <c r="Z271" s="167">
        <f t="shared" si="498"/>
        <v>0</v>
      </c>
      <c r="AA271" s="168">
        <f t="shared" si="499"/>
        <v>1</v>
      </c>
      <c r="AB271" s="160">
        <f t="shared" si="500"/>
        <v>0</v>
      </c>
      <c r="AC271" s="167">
        <f t="shared" si="501"/>
        <v>0</v>
      </c>
      <c r="AD271" s="168">
        <f t="shared" si="502"/>
        <v>1</v>
      </c>
      <c r="AE271" s="160">
        <f t="shared" si="503"/>
        <v>0</v>
      </c>
      <c r="AF271" s="167">
        <f t="shared" si="504"/>
        <v>0</v>
      </c>
      <c r="AG271" s="168">
        <f t="shared" si="505"/>
        <v>1</v>
      </c>
      <c r="AH271" s="160">
        <f t="shared" si="506"/>
        <v>0</v>
      </c>
      <c r="AI271" s="167">
        <f t="shared" si="507"/>
        <v>0</v>
      </c>
      <c r="AJ271" s="168">
        <f t="shared" si="508"/>
        <v>1</v>
      </c>
      <c r="AK271" s="160">
        <f t="shared" si="509"/>
        <v>0</v>
      </c>
      <c r="AL271" s="167">
        <f t="shared" si="510"/>
        <v>0</v>
      </c>
      <c r="AM271" s="168">
        <f t="shared" si="511"/>
        <v>1</v>
      </c>
      <c r="AN271" s="160">
        <f t="shared" si="512"/>
        <v>0</v>
      </c>
      <c r="AO271" s="167">
        <f t="shared" si="513"/>
        <v>0</v>
      </c>
      <c r="AP271" s="168">
        <f t="shared" si="514"/>
        <v>1</v>
      </c>
      <c r="AQ271" s="160">
        <f t="shared" si="515"/>
        <v>0</v>
      </c>
      <c r="AR271" s="167">
        <f t="shared" si="516"/>
        <v>0</v>
      </c>
      <c r="AS271" s="168">
        <f t="shared" si="517"/>
        <v>1</v>
      </c>
      <c r="AT271" s="160">
        <f t="shared" si="518"/>
        <v>0</v>
      </c>
      <c r="AU271" s="167">
        <f t="shared" si="519"/>
        <v>0</v>
      </c>
      <c r="AV271" s="168">
        <f t="shared" si="520"/>
        <v>1</v>
      </c>
      <c r="AW271" s="160">
        <f t="shared" si="521"/>
        <v>0</v>
      </c>
      <c r="AX271" s="167">
        <f t="shared" si="522"/>
        <v>0</v>
      </c>
      <c r="AY271" s="168">
        <f t="shared" si="523"/>
        <v>1</v>
      </c>
      <c r="AZ271" s="160">
        <f t="shared" si="524"/>
        <v>0</v>
      </c>
      <c r="BA271" s="167">
        <f t="shared" si="525"/>
        <v>0</v>
      </c>
      <c r="BB271" s="168">
        <f t="shared" si="526"/>
        <v>1</v>
      </c>
      <c r="BC271" s="160">
        <f t="shared" si="527"/>
        <v>0</v>
      </c>
    </row>
    <row r="272" spans="3:55" ht="17.45" customHeight="1" x14ac:dyDescent="0.2">
      <c r="C272" s="192"/>
      <c r="D272" s="192"/>
      <c r="E272" s="192"/>
      <c r="F272" s="158">
        <f>DATOS!$E$10</f>
        <v>2020</v>
      </c>
      <c r="G272" s="194">
        <v>0.2</v>
      </c>
      <c r="H272" s="192"/>
      <c r="I272" s="178"/>
      <c r="J272" s="166">
        <f t="shared" si="484"/>
        <v>0</v>
      </c>
      <c r="K272" s="160">
        <f t="shared" si="485"/>
        <v>0</v>
      </c>
      <c r="L272" s="160">
        <f t="shared" si="486"/>
        <v>0</v>
      </c>
      <c r="M272" s="160">
        <f t="shared" si="487"/>
        <v>0</v>
      </c>
      <c r="N272" s="160">
        <f t="shared" si="488"/>
        <v>0</v>
      </c>
      <c r="O272" s="195"/>
      <c r="P272" s="167">
        <f t="shared" si="489"/>
        <v>0</v>
      </c>
      <c r="Q272" s="168">
        <f t="shared" si="490"/>
        <v>1</v>
      </c>
      <c r="R272" s="160">
        <f t="shared" si="491"/>
        <v>0</v>
      </c>
      <c r="T272" s="40">
        <f t="shared" si="492"/>
        <v>0</v>
      </c>
      <c r="U272" s="42">
        <f t="shared" si="493"/>
        <v>1</v>
      </c>
      <c r="V272" s="160">
        <f t="shared" si="494"/>
        <v>0</v>
      </c>
      <c r="W272" s="167">
        <f t="shared" si="495"/>
        <v>0</v>
      </c>
      <c r="X272" s="168">
        <f t="shared" si="496"/>
        <v>1</v>
      </c>
      <c r="Y272" s="160">
        <f t="shared" si="497"/>
        <v>0</v>
      </c>
      <c r="Z272" s="167">
        <f t="shared" si="498"/>
        <v>0</v>
      </c>
      <c r="AA272" s="168">
        <f t="shared" si="499"/>
        <v>1</v>
      </c>
      <c r="AB272" s="160">
        <f t="shared" si="500"/>
        <v>0</v>
      </c>
      <c r="AC272" s="167">
        <f t="shared" si="501"/>
        <v>0</v>
      </c>
      <c r="AD272" s="168">
        <f t="shared" si="502"/>
        <v>1</v>
      </c>
      <c r="AE272" s="160">
        <f t="shared" si="503"/>
        <v>0</v>
      </c>
      <c r="AF272" s="167">
        <f t="shared" si="504"/>
        <v>0</v>
      </c>
      <c r="AG272" s="168">
        <f t="shared" si="505"/>
        <v>1</v>
      </c>
      <c r="AH272" s="160">
        <f t="shared" si="506"/>
        <v>0</v>
      </c>
      <c r="AI272" s="167">
        <f t="shared" si="507"/>
        <v>0</v>
      </c>
      <c r="AJ272" s="168">
        <f t="shared" si="508"/>
        <v>1</v>
      </c>
      <c r="AK272" s="160">
        <f t="shared" si="509"/>
        <v>0</v>
      </c>
      <c r="AL272" s="167">
        <f t="shared" si="510"/>
        <v>0</v>
      </c>
      <c r="AM272" s="168">
        <f t="shared" si="511"/>
        <v>1</v>
      </c>
      <c r="AN272" s="160">
        <f t="shared" si="512"/>
        <v>0</v>
      </c>
      <c r="AO272" s="167">
        <f t="shared" si="513"/>
        <v>0</v>
      </c>
      <c r="AP272" s="168">
        <f t="shared" si="514"/>
        <v>1</v>
      </c>
      <c r="AQ272" s="160">
        <f t="shared" si="515"/>
        <v>0</v>
      </c>
      <c r="AR272" s="167">
        <f t="shared" si="516"/>
        <v>0</v>
      </c>
      <c r="AS272" s="168">
        <f t="shared" si="517"/>
        <v>1</v>
      </c>
      <c r="AT272" s="160">
        <f t="shared" si="518"/>
        <v>0</v>
      </c>
      <c r="AU272" s="167">
        <f t="shared" si="519"/>
        <v>0</v>
      </c>
      <c r="AV272" s="168">
        <f t="shared" si="520"/>
        <v>1</v>
      </c>
      <c r="AW272" s="160">
        <f t="shared" si="521"/>
        <v>0</v>
      </c>
      <c r="AX272" s="167">
        <f t="shared" si="522"/>
        <v>0</v>
      </c>
      <c r="AY272" s="168">
        <f t="shared" si="523"/>
        <v>1</v>
      </c>
      <c r="AZ272" s="160">
        <f t="shared" si="524"/>
        <v>0</v>
      </c>
      <c r="BA272" s="167">
        <f t="shared" si="525"/>
        <v>0</v>
      </c>
      <c r="BB272" s="168">
        <f t="shared" si="526"/>
        <v>1</v>
      </c>
      <c r="BC272" s="160">
        <f t="shared" si="527"/>
        <v>0</v>
      </c>
    </row>
    <row r="273" spans="3:55" ht="17.45" customHeight="1" x14ac:dyDescent="0.2">
      <c r="C273" s="192"/>
      <c r="D273" s="192"/>
      <c r="E273" s="192"/>
      <c r="F273" s="158">
        <f>DATOS!$E$10</f>
        <v>2020</v>
      </c>
      <c r="G273" s="194">
        <v>0.2</v>
      </c>
      <c r="H273" s="192"/>
      <c r="I273" s="178"/>
      <c r="J273" s="166">
        <f t="shared" si="484"/>
        <v>0</v>
      </c>
      <c r="K273" s="160">
        <f t="shared" si="485"/>
        <v>0</v>
      </c>
      <c r="L273" s="160">
        <f t="shared" si="486"/>
        <v>0</v>
      </c>
      <c r="M273" s="160">
        <f t="shared" si="487"/>
        <v>0</v>
      </c>
      <c r="N273" s="160">
        <f t="shared" si="488"/>
        <v>0</v>
      </c>
      <c r="O273" s="195"/>
      <c r="P273" s="167">
        <f t="shared" si="489"/>
        <v>0</v>
      </c>
      <c r="Q273" s="168">
        <f t="shared" si="490"/>
        <v>1</v>
      </c>
      <c r="R273" s="160">
        <f t="shared" si="491"/>
        <v>0</v>
      </c>
      <c r="T273" s="40">
        <f t="shared" si="492"/>
        <v>0</v>
      </c>
      <c r="U273" s="42">
        <f t="shared" si="493"/>
        <v>1</v>
      </c>
      <c r="V273" s="160">
        <f t="shared" si="494"/>
        <v>0</v>
      </c>
      <c r="W273" s="167">
        <f t="shared" si="495"/>
        <v>0</v>
      </c>
      <c r="X273" s="168">
        <f t="shared" si="496"/>
        <v>1</v>
      </c>
      <c r="Y273" s="160">
        <f t="shared" si="497"/>
        <v>0</v>
      </c>
      <c r="Z273" s="167">
        <f t="shared" si="498"/>
        <v>0</v>
      </c>
      <c r="AA273" s="168">
        <f t="shared" si="499"/>
        <v>1</v>
      </c>
      <c r="AB273" s="160">
        <f t="shared" si="500"/>
        <v>0</v>
      </c>
      <c r="AC273" s="167">
        <f t="shared" si="501"/>
        <v>0</v>
      </c>
      <c r="AD273" s="168">
        <f t="shared" si="502"/>
        <v>1</v>
      </c>
      <c r="AE273" s="160">
        <f t="shared" si="503"/>
        <v>0</v>
      </c>
      <c r="AF273" s="167">
        <f t="shared" si="504"/>
        <v>0</v>
      </c>
      <c r="AG273" s="168">
        <f t="shared" si="505"/>
        <v>1</v>
      </c>
      <c r="AH273" s="160">
        <f t="shared" si="506"/>
        <v>0</v>
      </c>
      <c r="AI273" s="167">
        <f t="shared" si="507"/>
        <v>0</v>
      </c>
      <c r="AJ273" s="168">
        <f t="shared" si="508"/>
        <v>1</v>
      </c>
      <c r="AK273" s="160">
        <f t="shared" si="509"/>
        <v>0</v>
      </c>
      <c r="AL273" s="167">
        <f t="shared" si="510"/>
        <v>0</v>
      </c>
      <c r="AM273" s="168">
        <f t="shared" si="511"/>
        <v>1</v>
      </c>
      <c r="AN273" s="160">
        <f t="shared" si="512"/>
        <v>0</v>
      </c>
      <c r="AO273" s="167">
        <f t="shared" si="513"/>
        <v>0</v>
      </c>
      <c r="AP273" s="168">
        <f t="shared" si="514"/>
        <v>1</v>
      </c>
      <c r="AQ273" s="160">
        <f t="shared" si="515"/>
        <v>0</v>
      </c>
      <c r="AR273" s="167">
        <f t="shared" si="516"/>
        <v>0</v>
      </c>
      <c r="AS273" s="168">
        <f t="shared" si="517"/>
        <v>1</v>
      </c>
      <c r="AT273" s="160">
        <f t="shared" si="518"/>
        <v>0</v>
      </c>
      <c r="AU273" s="167">
        <f t="shared" si="519"/>
        <v>0</v>
      </c>
      <c r="AV273" s="168">
        <f t="shared" si="520"/>
        <v>1</v>
      </c>
      <c r="AW273" s="160">
        <f t="shared" si="521"/>
        <v>0</v>
      </c>
      <c r="AX273" s="167">
        <f t="shared" si="522"/>
        <v>0</v>
      </c>
      <c r="AY273" s="168">
        <f t="shared" si="523"/>
        <v>1</v>
      </c>
      <c r="AZ273" s="160">
        <f t="shared" si="524"/>
        <v>0</v>
      </c>
      <c r="BA273" s="167">
        <f t="shared" si="525"/>
        <v>0</v>
      </c>
      <c r="BB273" s="168">
        <f t="shared" si="526"/>
        <v>1</v>
      </c>
      <c r="BC273" s="160">
        <f t="shared" si="527"/>
        <v>0</v>
      </c>
    </row>
    <row r="274" spans="3:55" ht="17.45" customHeight="1" x14ac:dyDescent="0.2">
      <c r="C274" s="192"/>
      <c r="D274" s="192"/>
      <c r="E274" s="192"/>
      <c r="F274" s="158">
        <f>DATOS!$E$10</f>
        <v>2020</v>
      </c>
      <c r="G274" s="194">
        <v>0.2</v>
      </c>
      <c r="H274" s="192"/>
      <c r="I274" s="178"/>
      <c r="J274" s="166">
        <f t="shared" si="484"/>
        <v>0</v>
      </c>
      <c r="K274" s="160">
        <f t="shared" si="485"/>
        <v>0</v>
      </c>
      <c r="L274" s="160">
        <f t="shared" si="486"/>
        <v>0</v>
      </c>
      <c r="M274" s="160">
        <f t="shared" si="487"/>
        <v>0</v>
      </c>
      <c r="N274" s="160">
        <f t="shared" si="488"/>
        <v>0</v>
      </c>
      <c r="O274" s="195"/>
      <c r="P274" s="167">
        <f t="shared" si="489"/>
        <v>0</v>
      </c>
      <c r="Q274" s="168">
        <f t="shared" si="490"/>
        <v>1</v>
      </c>
      <c r="R274" s="160">
        <f t="shared" si="491"/>
        <v>0</v>
      </c>
      <c r="T274" s="40">
        <f t="shared" si="492"/>
        <v>0</v>
      </c>
      <c r="U274" s="42">
        <f t="shared" si="493"/>
        <v>1</v>
      </c>
      <c r="V274" s="160">
        <f t="shared" si="494"/>
        <v>0</v>
      </c>
      <c r="W274" s="167">
        <f t="shared" si="495"/>
        <v>0</v>
      </c>
      <c r="X274" s="168">
        <f t="shared" si="496"/>
        <v>1</v>
      </c>
      <c r="Y274" s="160">
        <f t="shared" si="497"/>
        <v>0</v>
      </c>
      <c r="Z274" s="167">
        <f t="shared" si="498"/>
        <v>0</v>
      </c>
      <c r="AA274" s="168">
        <f t="shared" si="499"/>
        <v>1</v>
      </c>
      <c r="AB274" s="160">
        <f t="shared" si="500"/>
        <v>0</v>
      </c>
      <c r="AC274" s="167">
        <f t="shared" si="501"/>
        <v>0</v>
      </c>
      <c r="AD274" s="168">
        <f t="shared" si="502"/>
        <v>1</v>
      </c>
      <c r="AE274" s="160">
        <f t="shared" si="503"/>
        <v>0</v>
      </c>
      <c r="AF274" s="167">
        <f t="shared" si="504"/>
        <v>0</v>
      </c>
      <c r="AG274" s="168">
        <f t="shared" si="505"/>
        <v>1</v>
      </c>
      <c r="AH274" s="160">
        <f t="shared" si="506"/>
        <v>0</v>
      </c>
      <c r="AI274" s="167">
        <f t="shared" si="507"/>
        <v>0</v>
      </c>
      <c r="AJ274" s="168">
        <f t="shared" si="508"/>
        <v>1</v>
      </c>
      <c r="AK274" s="160">
        <f t="shared" si="509"/>
        <v>0</v>
      </c>
      <c r="AL274" s="167">
        <f t="shared" si="510"/>
        <v>0</v>
      </c>
      <c r="AM274" s="168">
        <f t="shared" si="511"/>
        <v>1</v>
      </c>
      <c r="AN274" s="160">
        <f t="shared" si="512"/>
        <v>0</v>
      </c>
      <c r="AO274" s="167">
        <f t="shared" si="513"/>
        <v>0</v>
      </c>
      <c r="AP274" s="168">
        <f t="shared" si="514"/>
        <v>1</v>
      </c>
      <c r="AQ274" s="160">
        <f t="shared" si="515"/>
        <v>0</v>
      </c>
      <c r="AR274" s="167">
        <f t="shared" si="516"/>
        <v>0</v>
      </c>
      <c r="AS274" s="168">
        <f t="shared" si="517"/>
        <v>1</v>
      </c>
      <c r="AT274" s="160">
        <f t="shared" si="518"/>
        <v>0</v>
      </c>
      <c r="AU274" s="167">
        <f t="shared" si="519"/>
        <v>0</v>
      </c>
      <c r="AV274" s="168">
        <f t="shared" si="520"/>
        <v>1</v>
      </c>
      <c r="AW274" s="160">
        <f t="shared" si="521"/>
        <v>0</v>
      </c>
      <c r="AX274" s="167">
        <f t="shared" si="522"/>
        <v>0</v>
      </c>
      <c r="AY274" s="168">
        <f t="shared" si="523"/>
        <v>1</v>
      </c>
      <c r="AZ274" s="160">
        <f t="shared" si="524"/>
        <v>0</v>
      </c>
      <c r="BA274" s="167">
        <f t="shared" si="525"/>
        <v>0</v>
      </c>
      <c r="BB274" s="168">
        <f t="shared" si="526"/>
        <v>1</v>
      </c>
      <c r="BC274" s="160">
        <f t="shared" si="527"/>
        <v>0</v>
      </c>
    </row>
    <row r="275" spans="3:55" ht="17.45" customHeight="1" x14ac:dyDescent="0.2">
      <c r="C275" s="192"/>
      <c r="D275" s="192"/>
      <c r="E275" s="192"/>
      <c r="F275" s="158">
        <f>DATOS!$E$10</f>
        <v>2020</v>
      </c>
      <c r="G275" s="194">
        <v>0.2</v>
      </c>
      <c r="H275" s="192"/>
      <c r="I275" s="178"/>
      <c r="J275" s="166">
        <f t="shared" si="484"/>
        <v>0</v>
      </c>
      <c r="K275" s="160">
        <f t="shared" si="485"/>
        <v>0</v>
      </c>
      <c r="L275" s="160">
        <f t="shared" si="486"/>
        <v>0</v>
      </c>
      <c r="M275" s="160">
        <f t="shared" si="487"/>
        <v>0</v>
      </c>
      <c r="N275" s="160">
        <f t="shared" si="488"/>
        <v>0</v>
      </c>
      <c r="O275" s="195"/>
      <c r="P275" s="167">
        <f t="shared" si="489"/>
        <v>0</v>
      </c>
      <c r="Q275" s="168">
        <f t="shared" si="490"/>
        <v>1</v>
      </c>
      <c r="R275" s="160">
        <f t="shared" si="491"/>
        <v>0</v>
      </c>
      <c r="T275" s="40">
        <f t="shared" si="492"/>
        <v>0</v>
      </c>
      <c r="U275" s="42">
        <f t="shared" si="493"/>
        <v>1</v>
      </c>
      <c r="V275" s="160">
        <f t="shared" si="494"/>
        <v>0</v>
      </c>
      <c r="W275" s="167">
        <f t="shared" si="495"/>
        <v>0</v>
      </c>
      <c r="X275" s="168">
        <f t="shared" si="496"/>
        <v>1</v>
      </c>
      <c r="Y275" s="160">
        <f t="shared" si="497"/>
        <v>0</v>
      </c>
      <c r="Z275" s="167">
        <f t="shared" si="498"/>
        <v>0</v>
      </c>
      <c r="AA275" s="168">
        <f t="shared" si="499"/>
        <v>1</v>
      </c>
      <c r="AB275" s="160">
        <f t="shared" si="500"/>
        <v>0</v>
      </c>
      <c r="AC275" s="167">
        <f t="shared" si="501"/>
        <v>0</v>
      </c>
      <c r="AD275" s="168">
        <f t="shared" si="502"/>
        <v>1</v>
      </c>
      <c r="AE275" s="160">
        <f t="shared" si="503"/>
        <v>0</v>
      </c>
      <c r="AF275" s="167">
        <f t="shared" si="504"/>
        <v>0</v>
      </c>
      <c r="AG275" s="168">
        <f t="shared" si="505"/>
        <v>1</v>
      </c>
      <c r="AH275" s="160">
        <f t="shared" si="506"/>
        <v>0</v>
      </c>
      <c r="AI275" s="167">
        <f t="shared" si="507"/>
        <v>0</v>
      </c>
      <c r="AJ275" s="168">
        <f t="shared" si="508"/>
        <v>1</v>
      </c>
      <c r="AK275" s="160">
        <f t="shared" si="509"/>
        <v>0</v>
      </c>
      <c r="AL275" s="167">
        <f t="shared" si="510"/>
        <v>0</v>
      </c>
      <c r="AM275" s="168">
        <f t="shared" si="511"/>
        <v>1</v>
      </c>
      <c r="AN275" s="160">
        <f t="shared" si="512"/>
        <v>0</v>
      </c>
      <c r="AO275" s="167">
        <f t="shared" si="513"/>
        <v>0</v>
      </c>
      <c r="AP275" s="168">
        <f t="shared" si="514"/>
        <v>1</v>
      </c>
      <c r="AQ275" s="160">
        <f t="shared" si="515"/>
        <v>0</v>
      </c>
      <c r="AR275" s="167">
        <f t="shared" si="516"/>
        <v>0</v>
      </c>
      <c r="AS275" s="168">
        <f t="shared" si="517"/>
        <v>1</v>
      </c>
      <c r="AT275" s="160">
        <f t="shared" si="518"/>
        <v>0</v>
      </c>
      <c r="AU275" s="167">
        <f t="shared" si="519"/>
        <v>0</v>
      </c>
      <c r="AV275" s="168">
        <f t="shared" si="520"/>
        <v>1</v>
      </c>
      <c r="AW275" s="160">
        <f t="shared" si="521"/>
        <v>0</v>
      </c>
      <c r="AX275" s="167">
        <f t="shared" si="522"/>
        <v>0</v>
      </c>
      <c r="AY275" s="168">
        <f t="shared" si="523"/>
        <v>1</v>
      </c>
      <c r="AZ275" s="160">
        <f t="shared" si="524"/>
        <v>0</v>
      </c>
      <c r="BA275" s="167">
        <f t="shared" si="525"/>
        <v>0</v>
      </c>
      <c r="BB275" s="168">
        <f t="shared" si="526"/>
        <v>1</v>
      </c>
      <c r="BC275" s="160">
        <f t="shared" si="527"/>
        <v>0</v>
      </c>
    </row>
    <row r="276" spans="3:55" ht="17.45" customHeight="1" x14ac:dyDescent="0.2">
      <c r="C276" s="192"/>
      <c r="D276" s="192"/>
      <c r="E276" s="192"/>
      <c r="F276" s="158">
        <f>DATOS!$E$10</f>
        <v>2020</v>
      </c>
      <c r="G276" s="194">
        <v>0.2</v>
      </c>
      <c r="H276" s="192"/>
      <c r="I276" s="178"/>
      <c r="J276" s="166">
        <f t="shared" si="484"/>
        <v>0</v>
      </c>
      <c r="K276" s="160">
        <f t="shared" si="485"/>
        <v>0</v>
      </c>
      <c r="L276" s="160">
        <f t="shared" si="486"/>
        <v>0</v>
      </c>
      <c r="M276" s="160">
        <f t="shared" si="487"/>
        <v>0</v>
      </c>
      <c r="N276" s="160">
        <f t="shared" si="488"/>
        <v>0</v>
      </c>
      <c r="O276" s="195"/>
      <c r="P276" s="167">
        <f t="shared" si="489"/>
        <v>0</v>
      </c>
      <c r="Q276" s="168">
        <f t="shared" si="490"/>
        <v>1</v>
      </c>
      <c r="R276" s="160">
        <f t="shared" si="491"/>
        <v>0</v>
      </c>
      <c r="T276" s="40">
        <f t="shared" si="492"/>
        <v>0</v>
      </c>
      <c r="U276" s="42">
        <f t="shared" si="493"/>
        <v>1</v>
      </c>
      <c r="V276" s="160">
        <f t="shared" si="494"/>
        <v>0</v>
      </c>
      <c r="W276" s="167">
        <f t="shared" si="495"/>
        <v>0</v>
      </c>
      <c r="X276" s="168">
        <f t="shared" si="496"/>
        <v>1</v>
      </c>
      <c r="Y276" s="160">
        <f t="shared" si="497"/>
        <v>0</v>
      </c>
      <c r="Z276" s="167">
        <f t="shared" si="498"/>
        <v>0</v>
      </c>
      <c r="AA276" s="168">
        <f t="shared" si="499"/>
        <v>1</v>
      </c>
      <c r="AB276" s="160">
        <f t="shared" si="500"/>
        <v>0</v>
      </c>
      <c r="AC276" s="167">
        <f t="shared" si="501"/>
        <v>0</v>
      </c>
      <c r="AD276" s="168">
        <f t="shared" si="502"/>
        <v>1</v>
      </c>
      <c r="AE276" s="160">
        <f t="shared" si="503"/>
        <v>0</v>
      </c>
      <c r="AF276" s="167">
        <f t="shared" si="504"/>
        <v>0</v>
      </c>
      <c r="AG276" s="168">
        <f t="shared" si="505"/>
        <v>1</v>
      </c>
      <c r="AH276" s="160">
        <f t="shared" si="506"/>
        <v>0</v>
      </c>
      <c r="AI276" s="167">
        <f t="shared" si="507"/>
        <v>0</v>
      </c>
      <c r="AJ276" s="168">
        <f t="shared" si="508"/>
        <v>1</v>
      </c>
      <c r="AK276" s="160">
        <f t="shared" si="509"/>
        <v>0</v>
      </c>
      <c r="AL276" s="167">
        <f t="shared" si="510"/>
        <v>0</v>
      </c>
      <c r="AM276" s="168">
        <f t="shared" si="511"/>
        <v>1</v>
      </c>
      <c r="AN276" s="160">
        <f t="shared" si="512"/>
        <v>0</v>
      </c>
      <c r="AO276" s="167">
        <f t="shared" si="513"/>
        <v>0</v>
      </c>
      <c r="AP276" s="168">
        <f t="shared" si="514"/>
        <v>1</v>
      </c>
      <c r="AQ276" s="160">
        <f t="shared" si="515"/>
        <v>0</v>
      </c>
      <c r="AR276" s="167">
        <f t="shared" si="516"/>
        <v>0</v>
      </c>
      <c r="AS276" s="168">
        <f t="shared" si="517"/>
        <v>1</v>
      </c>
      <c r="AT276" s="160">
        <f t="shared" si="518"/>
        <v>0</v>
      </c>
      <c r="AU276" s="167">
        <f t="shared" si="519"/>
        <v>0</v>
      </c>
      <c r="AV276" s="168">
        <f t="shared" si="520"/>
        <v>1</v>
      </c>
      <c r="AW276" s="160">
        <f t="shared" si="521"/>
        <v>0</v>
      </c>
      <c r="AX276" s="167">
        <f t="shared" si="522"/>
        <v>0</v>
      </c>
      <c r="AY276" s="168">
        <f t="shared" si="523"/>
        <v>1</v>
      </c>
      <c r="AZ276" s="160">
        <f t="shared" si="524"/>
        <v>0</v>
      </c>
      <c r="BA276" s="167">
        <f t="shared" si="525"/>
        <v>0</v>
      </c>
      <c r="BB276" s="168">
        <f t="shared" si="526"/>
        <v>1</v>
      </c>
      <c r="BC276" s="160">
        <f t="shared" si="527"/>
        <v>0</v>
      </c>
    </row>
    <row r="277" spans="3:55" ht="17.45" customHeight="1" thickBot="1" x14ac:dyDescent="0.25">
      <c r="C277" s="36"/>
      <c r="D277" s="36"/>
      <c r="E277" s="37"/>
      <c r="F277" s="37"/>
      <c r="G277" s="37"/>
      <c r="H277" s="56"/>
      <c r="I277" s="44">
        <f>SUM(I237:I276)</f>
        <v>0</v>
      </c>
      <c r="J277" s="45"/>
      <c r="K277" s="44">
        <f>SUM(K237:K276)</f>
        <v>0</v>
      </c>
      <c r="L277" s="44">
        <f>SUM(L237:L276)</f>
        <v>0</v>
      </c>
      <c r="M277" s="44">
        <f>SUM(M237:M276)</f>
        <v>0</v>
      </c>
      <c r="N277" s="44">
        <f>SUM(N237:N276)</f>
        <v>0</v>
      </c>
      <c r="O277" s="46"/>
      <c r="P277" s="47"/>
      <c r="Q277" s="44"/>
      <c r="R277" s="44">
        <f>SUM(R237:R276)</f>
        <v>0</v>
      </c>
      <c r="T277" s="44"/>
      <c r="U277" s="44"/>
      <c r="V277" s="44">
        <f>SUM(V237:V276)</f>
        <v>0</v>
      </c>
      <c r="W277" s="44"/>
      <c r="X277" s="44"/>
      <c r="Y277" s="44">
        <f>SUM(Y237:Y276)</f>
        <v>0</v>
      </c>
      <c r="Z277" s="44"/>
      <c r="AA277" s="44"/>
      <c r="AB277" s="44">
        <f>SUM(AB237:AB276)</f>
        <v>0</v>
      </c>
      <c r="AC277" s="44"/>
      <c r="AD277" s="44"/>
      <c r="AE277" s="44">
        <f>SUM(AE237:AE276)</f>
        <v>0</v>
      </c>
      <c r="AF277" s="44"/>
      <c r="AG277" s="44"/>
      <c r="AH277" s="44">
        <f>SUM(AH237:AH276)</f>
        <v>0</v>
      </c>
      <c r="AI277" s="44"/>
      <c r="AJ277" s="44"/>
      <c r="AK277" s="44">
        <f>SUM(AK237:AK276)</f>
        <v>0</v>
      </c>
      <c r="AL277" s="44"/>
      <c r="AM277" s="44"/>
      <c r="AN277" s="44">
        <f>SUM(AN237:AN276)</f>
        <v>0</v>
      </c>
      <c r="AO277" s="44"/>
      <c r="AP277" s="44"/>
      <c r="AQ277" s="44">
        <f>SUM(AQ237:AQ276)</f>
        <v>0</v>
      </c>
      <c r="AR277" s="44"/>
      <c r="AS277" s="44"/>
      <c r="AT277" s="44">
        <f>SUM(AT237:AT276)</f>
        <v>0</v>
      </c>
      <c r="AU277" s="44"/>
      <c r="AV277" s="44"/>
      <c r="AW277" s="44">
        <f>SUM(AW237:AW276)</f>
        <v>0</v>
      </c>
      <c r="AX277" s="44"/>
      <c r="AY277" s="44"/>
      <c r="AZ277" s="44">
        <f>SUM(AZ237:AZ276)</f>
        <v>0</v>
      </c>
      <c r="BA277" s="44"/>
      <c r="BB277" s="44"/>
      <c r="BC277" s="44">
        <f>SUM(BC237:BC276)</f>
        <v>0</v>
      </c>
    </row>
    <row r="278" spans="3:55" ht="17.45" customHeight="1" thickTop="1" thickBot="1" x14ac:dyDescent="0.25">
      <c r="C278" s="36"/>
      <c r="D278" s="36"/>
      <c r="E278" s="37"/>
      <c r="F278" s="37"/>
      <c r="G278" s="37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  <c r="BA278" s="56"/>
      <c r="BB278" s="56"/>
      <c r="BC278" s="56"/>
    </row>
    <row r="279" spans="3:55" ht="17.45" customHeight="1" thickBot="1" x14ac:dyDescent="0.25">
      <c r="C279" s="36"/>
      <c r="D279" s="36"/>
      <c r="E279" s="37"/>
      <c r="F279" s="37"/>
      <c r="G279" s="37"/>
      <c r="H279" s="43" t="s">
        <v>118</v>
      </c>
      <c r="I279" s="58">
        <f>I64+I107+I150+I193+I235+I277</f>
        <v>0</v>
      </c>
      <c r="J279" s="59"/>
      <c r="K279" s="58">
        <f>K64+K107+K150+K193+K235+K277</f>
        <v>0</v>
      </c>
      <c r="L279" s="58">
        <f>L64+L107+L150+L193+L235+L277</f>
        <v>0</v>
      </c>
      <c r="M279" s="58">
        <f>M64+M107+M150+M193+M235+M277</f>
        <v>0</v>
      </c>
      <c r="N279" s="58">
        <f>N64+N107+N150+N193+N235+N277</f>
        <v>0</v>
      </c>
      <c r="O279" s="59"/>
      <c r="P279" s="59"/>
      <c r="Q279" s="59"/>
      <c r="R279" s="58">
        <f>R64+R107+R150+R193+R235+R277</f>
        <v>0</v>
      </c>
      <c r="T279" s="58"/>
      <c r="U279" s="58"/>
      <c r="V279" s="58">
        <f>V64+V107+V150+V193+V235+V277</f>
        <v>0</v>
      </c>
      <c r="W279" s="58"/>
      <c r="X279" s="58"/>
      <c r="Y279" s="58">
        <f>Y64+Y107+Y150+Y193+Y235+Y277</f>
        <v>0</v>
      </c>
      <c r="Z279" s="58"/>
      <c r="AA279" s="58"/>
      <c r="AB279" s="58">
        <f>AB64+AB107+AB150+AB193+AB235+AB277</f>
        <v>0</v>
      </c>
      <c r="AC279" s="58"/>
      <c r="AD279" s="58"/>
      <c r="AE279" s="58">
        <f>AE64+AE107+AE150+AE193+AE235+AE277</f>
        <v>0</v>
      </c>
      <c r="AF279" s="58"/>
      <c r="AG279" s="58"/>
      <c r="AH279" s="58">
        <f>AH64+AH107+AH150+AH193+AH235+AH277</f>
        <v>0</v>
      </c>
      <c r="AI279" s="58"/>
      <c r="AJ279" s="58"/>
      <c r="AK279" s="58">
        <f>AK64+AK107+AK150+AK193+AK235+AK277</f>
        <v>0</v>
      </c>
      <c r="AL279" s="58"/>
      <c r="AM279" s="58"/>
      <c r="AN279" s="58">
        <f>AN64+AN107+AN150+AN193+AN235+AN277</f>
        <v>0</v>
      </c>
      <c r="AO279" s="58"/>
      <c r="AP279" s="58"/>
      <c r="AQ279" s="58">
        <f>AQ64+AQ107+AQ150+AQ193+AQ235+AQ277</f>
        <v>0</v>
      </c>
      <c r="AR279" s="58"/>
      <c r="AS279" s="58"/>
      <c r="AT279" s="58">
        <f>AT64+AT107+AT150+AT193+AT235+AT277</f>
        <v>0</v>
      </c>
      <c r="AU279" s="58"/>
      <c r="AV279" s="58"/>
      <c r="AW279" s="58">
        <f>AW64+AW107+AW150+AW193+AW235+AW277</f>
        <v>0</v>
      </c>
      <c r="AX279" s="58"/>
      <c r="AY279" s="58"/>
      <c r="AZ279" s="58">
        <f>AZ64+AZ107+AZ150+AZ193+AZ235+AZ277</f>
        <v>0</v>
      </c>
      <c r="BA279" s="58"/>
      <c r="BB279" s="58"/>
      <c r="BC279" s="58">
        <f>BC64+BC107+BC150+BC193+BC235+BC277</f>
        <v>0</v>
      </c>
    </row>
    <row r="280" spans="3:55" ht="17.45" customHeight="1" x14ac:dyDescent="0.2">
      <c r="C280" s="48"/>
      <c r="D280" s="48"/>
      <c r="E280" s="49"/>
      <c r="F280" s="49"/>
      <c r="G280" s="49"/>
      <c r="H280" s="50"/>
      <c r="I280" s="50"/>
      <c r="J280" s="50"/>
      <c r="K280" s="50"/>
      <c r="L280" s="50"/>
      <c r="M280" s="50"/>
      <c r="N280" s="50"/>
      <c r="O280" s="51"/>
      <c r="P280" s="52"/>
      <c r="Q280" s="52"/>
      <c r="R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0"/>
      <c r="AR280" s="50"/>
      <c r="AS280" s="50"/>
      <c r="AT280" s="50"/>
      <c r="AU280" s="50"/>
      <c r="AV280" s="50"/>
      <c r="AW280" s="50"/>
      <c r="AX280" s="50"/>
      <c r="AY280" s="50"/>
      <c r="AZ280" s="50"/>
      <c r="BA280" s="50"/>
      <c r="BB280" s="50"/>
      <c r="BC280" s="50"/>
    </row>
    <row r="281" spans="3:55" ht="17.45" customHeight="1" x14ac:dyDescent="0.2">
      <c r="C281" s="48"/>
      <c r="D281" s="48"/>
      <c r="E281" s="49"/>
      <c r="F281" s="49"/>
      <c r="G281" s="49"/>
      <c r="H281" s="50"/>
      <c r="I281" s="50"/>
      <c r="J281" s="50"/>
      <c r="K281" s="50"/>
      <c r="L281" s="50"/>
      <c r="M281" s="50"/>
      <c r="N281" s="50"/>
      <c r="O281" s="51"/>
      <c r="P281" s="52"/>
      <c r="Q281" s="52"/>
      <c r="R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50"/>
      <c r="AR281" s="50"/>
      <c r="AS281" s="50"/>
      <c r="AT281" s="50"/>
      <c r="AU281" s="50"/>
      <c r="AV281" s="50"/>
      <c r="AW281" s="50"/>
      <c r="AX281" s="50"/>
      <c r="AY281" s="50"/>
      <c r="AZ281" s="50"/>
      <c r="BA281" s="50"/>
      <c r="BB281" s="50"/>
      <c r="BC281" s="50"/>
    </row>
    <row r="282" spans="3:55" ht="17.45" customHeight="1" x14ac:dyDescent="0.2">
      <c r="C282" s="48"/>
      <c r="D282" s="48"/>
      <c r="E282" s="49"/>
      <c r="F282" s="49"/>
      <c r="G282" s="49"/>
      <c r="H282" s="50"/>
      <c r="I282" s="50"/>
      <c r="J282" s="50"/>
      <c r="K282" s="50"/>
      <c r="L282" s="50"/>
      <c r="M282" s="50"/>
      <c r="N282" s="50"/>
      <c r="O282" s="51"/>
      <c r="P282" s="52"/>
      <c r="Q282" s="52"/>
      <c r="R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50"/>
      <c r="AR282" s="50"/>
      <c r="AS282" s="50"/>
      <c r="AT282" s="50"/>
      <c r="AU282" s="50"/>
      <c r="AV282" s="50"/>
      <c r="AW282" s="50"/>
      <c r="AX282" s="50"/>
      <c r="AY282" s="50"/>
      <c r="AZ282" s="50"/>
      <c r="BA282" s="50"/>
      <c r="BB282" s="50"/>
      <c r="BC282" s="50"/>
    </row>
    <row r="283" spans="3:55" ht="17.45" customHeight="1" x14ac:dyDescent="0.2">
      <c r="C283" s="48"/>
      <c r="D283" s="48"/>
      <c r="E283" s="49"/>
      <c r="F283" s="49"/>
      <c r="G283" s="49"/>
      <c r="H283" s="50"/>
      <c r="I283" s="50"/>
      <c r="J283" s="50"/>
      <c r="K283" s="50"/>
      <c r="L283" s="50"/>
      <c r="M283" s="50"/>
      <c r="N283" s="50"/>
      <c r="O283" s="51"/>
      <c r="P283" s="52"/>
      <c r="Q283" s="52"/>
      <c r="R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  <c r="AR283" s="50"/>
      <c r="AS283" s="50"/>
      <c r="AT283" s="50"/>
      <c r="AU283" s="50"/>
      <c r="AV283" s="50"/>
      <c r="AW283" s="50"/>
      <c r="AX283" s="50"/>
      <c r="AY283" s="50"/>
      <c r="AZ283" s="50"/>
      <c r="BA283" s="50"/>
      <c r="BB283" s="50"/>
      <c r="BC283" s="50"/>
    </row>
    <row r="284" spans="3:55" ht="17.45" customHeight="1" x14ac:dyDescent="0.2">
      <c r="C284" s="48"/>
      <c r="D284" s="48"/>
      <c r="E284" s="49"/>
      <c r="F284" s="49"/>
      <c r="G284" s="49"/>
      <c r="H284" s="50"/>
      <c r="I284" s="50"/>
      <c r="J284" s="50"/>
      <c r="K284" s="50"/>
      <c r="L284" s="50"/>
      <c r="M284" s="50"/>
      <c r="N284" s="50"/>
      <c r="O284" s="51"/>
      <c r="P284" s="52"/>
      <c r="Q284" s="52"/>
      <c r="R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  <c r="AR284" s="50"/>
      <c r="AS284" s="50"/>
      <c r="AT284" s="50"/>
      <c r="AU284" s="50"/>
      <c r="AV284" s="50"/>
      <c r="AW284" s="50"/>
      <c r="AX284" s="50"/>
      <c r="AY284" s="50"/>
      <c r="AZ284" s="50"/>
      <c r="BA284" s="50"/>
      <c r="BB284" s="50"/>
      <c r="BC284" s="50"/>
    </row>
    <row r="285" spans="3:55" ht="17.45" customHeight="1" x14ac:dyDescent="0.2">
      <c r="C285" s="48"/>
      <c r="D285" s="48"/>
      <c r="E285" s="49"/>
      <c r="F285" s="49"/>
      <c r="G285" s="49"/>
      <c r="H285" s="50"/>
      <c r="I285" s="50"/>
      <c r="J285" s="50"/>
      <c r="K285" s="50"/>
      <c r="L285" s="50"/>
      <c r="M285" s="50"/>
      <c r="N285" s="50"/>
      <c r="O285" s="51"/>
      <c r="P285" s="52"/>
      <c r="Q285" s="52"/>
      <c r="R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  <c r="AR285" s="50"/>
      <c r="AS285" s="50"/>
      <c r="AT285" s="50"/>
      <c r="AU285" s="50"/>
      <c r="AV285" s="50"/>
      <c r="AW285" s="50"/>
      <c r="AX285" s="50"/>
      <c r="AY285" s="50"/>
      <c r="AZ285" s="50"/>
      <c r="BA285" s="50"/>
      <c r="BB285" s="50"/>
      <c r="BC285" s="50"/>
    </row>
    <row r="286" spans="3:55" ht="17.45" customHeight="1" x14ac:dyDescent="0.2">
      <c r="C286" s="48"/>
      <c r="D286" s="48"/>
      <c r="E286" s="49"/>
      <c r="F286" s="49"/>
      <c r="G286" s="49"/>
      <c r="H286" s="50"/>
      <c r="I286" s="50"/>
      <c r="J286" s="50"/>
      <c r="K286" s="50"/>
      <c r="L286" s="50"/>
      <c r="M286" s="50"/>
      <c r="N286" s="50"/>
      <c r="O286" s="51"/>
      <c r="P286" s="52"/>
      <c r="Q286" s="52"/>
      <c r="R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0"/>
      <c r="AR286" s="50"/>
      <c r="AS286" s="50"/>
      <c r="AT286" s="50"/>
      <c r="AU286" s="50"/>
      <c r="AV286" s="50"/>
      <c r="AW286" s="50"/>
      <c r="AX286" s="50"/>
      <c r="AY286" s="50"/>
      <c r="AZ286" s="50"/>
      <c r="BA286" s="50"/>
      <c r="BB286" s="50"/>
      <c r="BC286" s="50"/>
    </row>
    <row r="287" spans="3:55" ht="17.45" customHeight="1" x14ac:dyDescent="0.2">
      <c r="C287" s="48"/>
      <c r="D287" s="48"/>
      <c r="E287" s="49"/>
      <c r="F287" s="49"/>
      <c r="G287" s="49"/>
      <c r="H287" s="50"/>
      <c r="I287" s="50"/>
      <c r="J287" s="50"/>
      <c r="K287" s="50"/>
      <c r="L287" s="50"/>
      <c r="M287" s="50"/>
      <c r="N287" s="50"/>
      <c r="O287" s="51"/>
      <c r="P287" s="52"/>
      <c r="Q287" s="52"/>
      <c r="R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0"/>
      <c r="AR287" s="50"/>
      <c r="AS287" s="50"/>
      <c r="AT287" s="50"/>
      <c r="AU287" s="50"/>
      <c r="AV287" s="50"/>
      <c r="AW287" s="50"/>
      <c r="AX287" s="50"/>
      <c r="AY287" s="50"/>
      <c r="AZ287" s="50"/>
      <c r="BA287" s="50"/>
      <c r="BB287" s="50"/>
      <c r="BC287" s="50"/>
    </row>
    <row r="288" spans="3:55" ht="17.45" customHeight="1" x14ac:dyDescent="0.2">
      <c r="C288" s="48"/>
      <c r="D288" s="48"/>
      <c r="E288" s="49"/>
      <c r="F288" s="49"/>
      <c r="G288" s="49"/>
      <c r="H288" s="50"/>
      <c r="I288" s="50"/>
      <c r="J288" s="50"/>
      <c r="K288" s="50"/>
      <c r="L288" s="50"/>
      <c r="M288" s="50"/>
      <c r="N288" s="50"/>
      <c r="O288" s="51"/>
      <c r="P288" s="52"/>
      <c r="Q288" s="52"/>
      <c r="R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  <c r="AT288" s="50"/>
      <c r="AU288" s="50"/>
      <c r="AV288" s="50"/>
      <c r="AW288" s="50"/>
      <c r="AX288" s="50"/>
      <c r="AY288" s="50"/>
      <c r="AZ288" s="50"/>
      <c r="BA288" s="50"/>
      <c r="BB288" s="50"/>
      <c r="BC288" s="50"/>
    </row>
    <row r="289" spans="3:55" ht="17.45" customHeight="1" x14ac:dyDescent="0.2">
      <c r="C289" s="48"/>
      <c r="D289" s="48"/>
      <c r="E289" s="49"/>
      <c r="F289" s="49"/>
      <c r="G289" s="49"/>
      <c r="H289" s="50"/>
      <c r="I289" s="50"/>
      <c r="J289" s="50"/>
      <c r="K289" s="50"/>
      <c r="L289" s="50"/>
      <c r="M289" s="50"/>
      <c r="N289" s="50"/>
      <c r="O289" s="51"/>
      <c r="P289" s="52"/>
      <c r="Q289" s="52"/>
      <c r="R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0"/>
      <c r="AR289" s="50"/>
      <c r="AS289" s="50"/>
      <c r="AT289" s="50"/>
      <c r="AU289" s="50"/>
      <c r="AV289" s="50"/>
      <c r="AW289" s="50"/>
      <c r="AX289" s="50"/>
      <c r="AY289" s="50"/>
      <c r="AZ289" s="50"/>
      <c r="BA289" s="50"/>
      <c r="BB289" s="50"/>
      <c r="BC289" s="50"/>
    </row>
    <row r="290" spans="3:55" ht="17.45" customHeight="1" x14ac:dyDescent="0.2">
      <c r="C290" s="48"/>
      <c r="D290" s="48"/>
      <c r="E290" s="49"/>
      <c r="F290" s="49"/>
      <c r="G290" s="49"/>
      <c r="H290" s="50"/>
      <c r="I290" s="50"/>
      <c r="J290" s="50"/>
      <c r="K290" s="50"/>
      <c r="L290" s="50"/>
      <c r="M290" s="50"/>
      <c r="N290" s="50"/>
      <c r="O290" s="51"/>
      <c r="P290" s="52"/>
      <c r="Q290" s="52"/>
      <c r="R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  <c r="AR290" s="50"/>
      <c r="AS290" s="50"/>
      <c r="AT290" s="50"/>
      <c r="AU290" s="50"/>
      <c r="AV290" s="50"/>
      <c r="AW290" s="50"/>
      <c r="AX290" s="50"/>
      <c r="AY290" s="50"/>
      <c r="AZ290" s="50"/>
      <c r="BA290" s="50"/>
      <c r="BB290" s="50"/>
      <c r="BC290" s="50"/>
    </row>
    <row r="291" spans="3:55" ht="17.45" customHeight="1" x14ac:dyDescent="0.2">
      <c r="C291" s="48"/>
      <c r="D291" s="48"/>
      <c r="E291" s="49"/>
      <c r="F291" s="49"/>
      <c r="G291" s="49"/>
      <c r="H291" s="50"/>
      <c r="I291" s="50"/>
      <c r="J291" s="50"/>
      <c r="K291" s="50"/>
      <c r="L291" s="50"/>
      <c r="M291" s="50"/>
      <c r="N291" s="50"/>
      <c r="O291" s="51"/>
      <c r="P291" s="52"/>
      <c r="Q291" s="52"/>
      <c r="R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0"/>
      <c r="AT291" s="50"/>
      <c r="AU291" s="50"/>
      <c r="AV291" s="50"/>
      <c r="AW291" s="50"/>
      <c r="AX291" s="50"/>
      <c r="AY291" s="50"/>
      <c r="AZ291" s="50"/>
      <c r="BA291" s="50"/>
      <c r="BB291" s="50"/>
      <c r="BC291" s="50"/>
    </row>
    <row r="292" spans="3:55" ht="17.45" customHeight="1" x14ac:dyDescent="0.2">
      <c r="C292" s="48"/>
      <c r="D292" s="48"/>
      <c r="E292" s="49"/>
      <c r="F292" s="49"/>
      <c r="G292" s="49"/>
      <c r="H292" s="50"/>
      <c r="I292" s="50"/>
      <c r="J292" s="50"/>
      <c r="K292" s="50"/>
      <c r="L292" s="50"/>
      <c r="M292" s="50"/>
      <c r="N292" s="50"/>
      <c r="O292" s="51"/>
      <c r="P292" s="52"/>
      <c r="Q292" s="52"/>
      <c r="R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0"/>
      <c r="AR292" s="50"/>
      <c r="AS292" s="50"/>
      <c r="AT292" s="50"/>
      <c r="AU292" s="50"/>
      <c r="AV292" s="50"/>
      <c r="AW292" s="50"/>
      <c r="AX292" s="50"/>
      <c r="AY292" s="50"/>
      <c r="AZ292" s="50"/>
      <c r="BA292" s="50"/>
      <c r="BB292" s="50"/>
      <c r="BC292" s="50"/>
    </row>
    <row r="293" spans="3:55" ht="17.45" customHeight="1" x14ac:dyDescent="0.2">
      <c r="C293" s="48"/>
      <c r="D293" s="48"/>
      <c r="E293" s="49"/>
      <c r="F293" s="49"/>
      <c r="G293" s="49"/>
      <c r="H293" s="50"/>
      <c r="I293" s="50"/>
      <c r="J293" s="50"/>
      <c r="K293" s="50"/>
      <c r="L293" s="50"/>
      <c r="M293" s="50"/>
      <c r="N293" s="50"/>
      <c r="O293" s="51"/>
      <c r="P293" s="52"/>
      <c r="Q293" s="52"/>
      <c r="R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0"/>
      <c r="AT293" s="50"/>
      <c r="AU293" s="50"/>
      <c r="AV293" s="50"/>
      <c r="AW293" s="50"/>
      <c r="AX293" s="50"/>
      <c r="AY293" s="50"/>
      <c r="AZ293" s="50"/>
      <c r="BA293" s="50"/>
      <c r="BB293" s="50"/>
      <c r="BC293" s="50"/>
    </row>
    <row r="294" spans="3:55" ht="17.45" customHeight="1" x14ac:dyDescent="0.2">
      <c r="C294" s="48"/>
      <c r="D294" s="48"/>
      <c r="E294" s="49"/>
      <c r="F294" s="49"/>
      <c r="G294" s="49"/>
      <c r="H294" s="50"/>
      <c r="I294" s="50"/>
      <c r="J294" s="50"/>
      <c r="K294" s="50"/>
      <c r="L294" s="50"/>
      <c r="M294" s="50"/>
      <c r="N294" s="50"/>
      <c r="O294" s="51"/>
      <c r="P294" s="52"/>
      <c r="Q294" s="52"/>
      <c r="R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  <c r="AT294" s="50"/>
      <c r="AU294" s="50"/>
      <c r="AV294" s="50"/>
      <c r="AW294" s="50"/>
      <c r="AX294" s="50"/>
      <c r="AY294" s="50"/>
      <c r="AZ294" s="50"/>
      <c r="BA294" s="50"/>
      <c r="BB294" s="50"/>
      <c r="BC294" s="50"/>
    </row>
    <row r="295" spans="3:55" ht="17.45" customHeight="1" x14ac:dyDescent="0.2">
      <c r="C295" s="48"/>
      <c r="D295" s="48"/>
      <c r="E295" s="49"/>
      <c r="F295" s="49"/>
      <c r="G295" s="49"/>
      <c r="H295" s="50"/>
      <c r="I295" s="50"/>
      <c r="J295" s="50"/>
      <c r="K295" s="50"/>
      <c r="L295" s="50"/>
      <c r="M295" s="50"/>
      <c r="N295" s="50"/>
      <c r="O295" s="51"/>
      <c r="P295" s="52"/>
      <c r="Q295" s="52"/>
      <c r="R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0"/>
      <c r="AR295" s="50"/>
      <c r="AS295" s="50"/>
      <c r="AT295" s="50"/>
      <c r="AU295" s="50"/>
      <c r="AV295" s="50"/>
      <c r="AW295" s="50"/>
      <c r="AX295" s="50"/>
      <c r="AY295" s="50"/>
      <c r="AZ295" s="50"/>
      <c r="BA295" s="50"/>
      <c r="BB295" s="50"/>
      <c r="BC295" s="50"/>
    </row>
    <row r="296" spans="3:55" ht="17.45" customHeight="1" x14ac:dyDescent="0.2">
      <c r="C296" s="48"/>
      <c r="D296" s="48"/>
      <c r="E296" s="49"/>
      <c r="F296" s="49"/>
      <c r="G296" s="49"/>
      <c r="H296" s="50"/>
      <c r="I296" s="50"/>
      <c r="J296" s="50"/>
      <c r="K296" s="50"/>
      <c r="L296" s="50"/>
      <c r="M296" s="50"/>
      <c r="N296" s="50"/>
      <c r="O296" s="51"/>
      <c r="P296" s="52"/>
      <c r="Q296" s="52"/>
      <c r="R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50"/>
      <c r="AR296" s="50"/>
      <c r="AS296" s="50"/>
      <c r="AT296" s="50"/>
      <c r="AU296" s="50"/>
      <c r="AV296" s="50"/>
      <c r="AW296" s="50"/>
      <c r="AX296" s="50"/>
      <c r="AY296" s="50"/>
      <c r="AZ296" s="50"/>
      <c r="BA296" s="50"/>
      <c r="BB296" s="50"/>
      <c r="BC296" s="50"/>
    </row>
    <row r="297" spans="3:55" ht="17.45" customHeight="1" x14ac:dyDescent="0.2">
      <c r="C297" s="48"/>
      <c r="D297" s="48"/>
      <c r="E297" s="49"/>
      <c r="F297" s="49"/>
      <c r="G297" s="49"/>
      <c r="H297" s="50"/>
      <c r="I297" s="50"/>
      <c r="J297" s="50"/>
      <c r="K297" s="50"/>
      <c r="L297" s="50"/>
      <c r="M297" s="50"/>
      <c r="N297" s="50"/>
      <c r="O297" s="51"/>
      <c r="P297" s="52"/>
      <c r="Q297" s="52"/>
      <c r="R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  <c r="AW297" s="50"/>
      <c r="AX297" s="50"/>
      <c r="AY297" s="50"/>
      <c r="AZ297" s="50"/>
      <c r="BA297" s="50"/>
      <c r="BB297" s="50"/>
      <c r="BC297" s="50"/>
    </row>
    <row r="298" spans="3:55" ht="17.45" customHeight="1" x14ac:dyDescent="0.2">
      <c r="C298" s="48"/>
      <c r="D298" s="48"/>
      <c r="E298" s="49"/>
      <c r="F298" s="49"/>
      <c r="G298" s="49"/>
      <c r="H298" s="50"/>
      <c r="I298" s="50"/>
      <c r="J298" s="50"/>
      <c r="K298" s="50"/>
      <c r="L298" s="50"/>
      <c r="M298" s="50"/>
      <c r="N298" s="50"/>
      <c r="O298" s="51"/>
      <c r="P298" s="52"/>
      <c r="Q298" s="52"/>
      <c r="R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0"/>
      <c r="AT298" s="50"/>
      <c r="AU298" s="50"/>
      <c r="AV298" s="50"/>
      <c r="AW298" s="50"/>
      <c r="AX298" s="50"/>
      <c r="AY298" s="50"/>
      <c r="AZ298" s="50"/>
      <c r="BA298" s="50"/>
      <c r="BB298" s="50"/>
      <c r="BC298" s="50"/>
    </row>
    <row r="299" spans="3:55" ht="17.45" customHeight="1" x14ac:dyDescent="0.2">
      <c r="C299" s="48"/>
      <c r="D299" s="48"/>
      <c r="E299" s="49"/>
      <c r="F299" s="49"/>
      <c r="G299" s="49"/>
      <c r="H299" s="50"/>
      <c r="I299" s="50"/>
      <c r="J299" s="50"/>
      <c r="K299" s="50"/>
      <c r="L299" s="50"/>
      <c r="M299" s="50"/>
      <c r="N299" s="50"/>
      <c r="O299" s="51"/>
      <c r="P299" s="52"/>
      <c r="Q299" s="52"/>
      <c r="R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  <c r="AT299" s="50"/>
      <c r="AU299" s="50"/>
      <c r="AV299" s="50"/>
      <c r="AW299" s="50"/>
      <c r="AX299" s="50"/>
      <c r="AY299" s="50"/>
      <c r="AZ299" s="50"/>
      <c r="BA299" s="50"/>
      <c r="BB299" s="50"/>
      <c r="BC299" s="50"/>
    </row>
    <row r="300" spans="3:55" ht="17.45" customHeight="1" x14ac:dyDescent="0.2">
      <c r="C300" s="48"/>
      <c r="D300" s="48"/>
      <c r="E300" s="49"/>
      <c r="F300" s="49"/>
      <c r="G300" s="49"/>
      <c r="H300" s="50"/>
      <c r="I300" s="50"/>
      <c r="J300" s="50"/>
      <c r="K300" s="50"/>
      <c r="L300" s="50"/>
      <c r="M300" s="50"/>
      <c r="N300" s="50"/>
      <c r="O300" s="51"/>
      <c r="P300" s="52"/>
      <c r="Q300" s="52"/>
      <c r="R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  <c r="AT300" s="50"/>
      <c r="AU300" s="50"/>
      <c r="AV300" s="50"/>
      <c r="AW300" s="50"/>
      <c r="AX300" s="50"/>
      <c r="AY300" s="50"/>
      <c r="AZ300" s="50"/>
      <c r="BA300" s="50"/>
      <c r="BB300" s="50"/>
      <c r="BC300" s="50"/>
    </row>
    <row r="301" spans="3:55" ht="17.45" customHeight="1" x14ac:dyDescent="0.2">
      <c r="C301" s="48"/>
      <c r="D301" s="48"/>
      <c r="E301" s="49"/>
      <c r="F301" s="49"/>
      <c r="G301" s="49"/>
      <c r="H301" s="50"/>
      <c r="I301" s="50"/>
      <c r="J301" s="50"/>
      <c r="K301" s="50"/>
      <c r="L301" s="50"/>
      <c r="M301" s="50"/>
      <c r="N301" s="50"/>
      <c r="O301" s="51"/>
      <c r="P301" s="52"/>
      <c r="Q301" s="52"/>
      <c r="R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0"/>
      <c r="AI301" s="50"/>
      <c r="AJ301" s="50"/>
      <c r="AK301" s="50"/>
      <c r="AL301" s="50"/>
      <c r="AM301" s="50"/>
      <c r="AN301" s="50"/>
      <c r="AO301" s="50"/>
      <c r="AP301" s="50"/>
      <c r="AQ301" s="50"/>
      <c r="AR301" s="50"/>
      <c r="AS301" s="50"/>
      <c r="AT301" s="50"/>
      <c r="AU301" s="50"/>
      <c r="AV301" s="50"/>
      <c r="AW301" s="50"/>
      <c r="AX301" s="50"/>
      <c r="AY301" s="50"/>
      <c r="AZ301" s="50"/>
      <c r="BA301" s="50"/>
      <c r="BB301" s="50"/>
      <c r="BC301" s="50"/>
    </row>
    <row r="302" spans="3:55" ht="17.45" customHeight="1" x14ac:dyDescent="0.2">
      <c r="C302" s="48"/>
      <c r="D302" s="48"/>
      <c r="E302" s="49"/>
      <c r="F302" s="49"/>
      <c r="G302" s="49"/>
      <c r="H302" s="50"/>
      <c r="I302" s="50"/>
      <c r="J302" s="50"/>
      <c r="K302" s="50"/>
      <c r="L302" s="50"/>
      <c r="M302" s="50"/>
      <c r="N302" s="50"/>
      <c r="O302" s="51"/>
      <c r="P302" s="52"/>
      <c r="Q302" s="52"/>
      <c r="R302" s="50"/>
      <c r="V302" s="50"/>
      <c r="W302" s="50"/>
      <c r="X302" s="50"/>
      <c r="Y302" s="50"/>
      <c r="Z302" s="50"/>
      <c r="AA302" s="50"/>
      <c r="AB302" s="50"/>
      <c r="AC302" s="50"/>
      <c r="AD302" s="50"/>
      <c r="AE302" s="50"/>
      <c r="AF302" s="50"/>
      <c r="AG302" s="50"/>
      <c r="AH302" s="50"/>
      <c r="AI302" s="50"/>
      <c r="AJ302" s="50"/>
      <c r="AK302" s="50"/>
      <c r="AL302" s="50"/>
      <c r="AM302" s="50"/>
      <c r="AN302" s="50"/>
      <c r="AO302" s="50"/>
      <c r="AP302" s="50"/>
      <c r="AQ302" s="50"/>
      <c r="AR302" s="50"/>
      <c r="AS302" s="50"/>
      <c r="AT302" s="50"/>
      <c r="AU302" s="50"/>
      <c r="AV302" s="50"/>
      <c r="AW302" s="50"/>
      <c r="AX302" s="50"/>
      <c r="AY302" s="50"/>
      <c r="AZ302" s="50"/>
      <c r="BA302" s="50"/>
      <c r="BB302" s="50"/>
      <c r="BC302" s="50"/>
    </row>
    <row r="303" spans="3:55" ht="17.45" customHeight="1" x14ac:dyDescent="0.2">
      <c r="C303" s="48"/>
      <c r="D303" s="48"/>
      <c r="E303" s="49"/>
      <c r="F303" s="49"/>
      <c r="G303" s="49"/>
      <c r="H303" s="50"/>
      <c r="I303" s="50"/>
      <c r="J303" s="50"/>
      <c r="K303" s="50"/>
      <c r="L303" s="50"/>
      <c r="M303" s="50"/>
      <c r="N303" s="50"/>
      <c r="O303" s="51"/>
      <c r="P303" s="52"/>
      <c r="Q303" s="52"/>
      <c r="R303" s="50"/>
      <c r="V303" s="50"/>
      <c r="W303" s="50"/>
      <c r="X303" s="50"/>
      <c r="Y303" s="50"/>
      <c r="Z303" s="50"/>
      <c r="AA303" s="50"/>
      <c r="AB303" s="50"/>
      <c r="AC303" s="50"/>
      <c r="AD303" s="50"/>
      <c r="AE303" s="50"/>
      <c r="AF303" s="50"/>
      <c r="AG303" s="50"/>
      <c r="AH303" s="50"/>
      <c r="AI303" s="50"/>
      <c r="AJ303" s="50"/>
      <c r="AK303" s="50"/>
      <c r="AL303" s="50"/>
      <c r="AM303" s="50"/>
      <c r="AN303" s="50"/>
      <c r="AO303" s="50"/>
      <c r="AP303" s="50"/>
      <c r="AQ303" s="50"/>
      <c r="AR303" s="50"/>
      <c r="AS303" s="50"/>
      <c r="AT303" s="50"/>
      <c r="AU303" s="50"/>
      <c r="AV303" s="50"/>
      <c r="AW303" s="50"/>
      <c r="AX303" s="50"/>
      <c r="AY303" s="50"/>
      <c r="AZ303" s="50"/>
      <c r="BA303" s="50"/>
      <c r="BB303" s="50"/>
      <c r="BC303" s="50"/>
    </row>
    <row r="304" spans="3:55" ht="17.45" customHeight="1" x14ac:dyDescent="0.2">
      <c r="C304" s="48"/>
      <c r="D304" s="48"/>
      <c r="E304" s="49"/>
      <c r="F304" s="49"/>
      <c r="G304" s="49"/>
      <c r="H304" s="50"/>
      <c r="I304" s="50"/>
      <c r="J304" s="50"/>
      <c r="K304" s="50"/>
      <c r="L304" s="50"/>
      <c r="M304" s="50"/>
      <c r="N304" s="50"/>
      <c r="O304" s="51"/>
      <c r="P304" s="52"/>
      <c r="Q304" s="52"/>
      <c r="R304" s="50"/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0"/>
      <c r="AI304" s="50"/>
      <c r="AJ304" s="50"/>
      <c r="AK304" s="50"/>
      <c r="AL304" s="50"/>
      <c r="AM304" s="50"/>
      <c r="AN304" s="50"/>
      <c r="AO304" s="50"/>
      <c r="AP304" s="50"/>
      <c r="AQ304" s="50"/>
      <c r="AR304" s="50"/>
      <c r="AS304" s="50"/>
      <c r="AT304" s="50"/>
      <c r="AU304" s="50"/>
      <c r="AV304" s="50"/>
      <c r="AW304" s="50"/>
      <c r="AX304" s="50"/>
      <c r="AY304" s="50"/>
      <c r="AZ304" s="50"/>
      <c r="BA304" s="50"/>
      <c r="BB304" s="50"/>
      <c r="BC304" s="50"/>
    </row>
    <row r="305" spans="3:55" ht="17.45" customHeight="1" x14ac:dyDescent="0.2">
      <c r="C305" s="48"/>
      <c r="D305" s="48"/>
      <c r="E305" s="49"/>
      <c r="F305" s="49"/>
      <c r="G305" s="49"/>
      <c r="H305" s="50"/>
      <c r="I305" s="50"/>
      <c r="J305" s="50"/>
      <c r="K305" s="50"/>
      <c r="L305" s="50"/>
      <c r="M305" s="50"/>
      <c r="N305" s="50"/>
      <c r="O305" s="51"/>
      <c r="P305" s="52"/>
      <c r="Q305" s="52"/>
      <c r="R305" s="50"/>
      <c r="V305" s="50"/>
      <c r="W305" s="50"/>
      <c r="X305" s="50"/>
      <c r="Y305" s="50"/>
      <c r="Z305" s="50"/>
      <c r="AA305" s="50"/>
      <c r="AB305" s="50"/>
      <c r="AC305" s="50"/>
      <c r="AD305" s="50"/>
      <c r="AE305" s="50"/>
      <c r="AF305" s="50"/>
      <c r="AG305" s="50"/>
      <c r="AH305" s="50"/>
      <c r="AI305" s="50"/>
      <c r="AJ305" s="50"/>
      <c r="AK305" s="50"/>
      <c r="AL305" s="50"/>
      <c r="AM305" s="50"/>
      <c r="AN305" s="50"/>
      <c r="AO305" s="50"/>
      <c r="AP305" s="50"/>
      <c r="AQ305" s="50"/>
      <c r="AR305" s="50"/>
      <c r="AS305" s="50"/>
      <c r="AT305" s="50"/>
      <c r="AU305" s="50"/>
      <c r="AV305" s="50"/>
      <c r="AW305" s="50"/>
      <c r="AX305" s="50"/>
      <c r="AY305" s="50"/>
      <c r="AZ305" s="50"/>
      <c r="BA305" s="50"/>
      <c r="BB305" s="50"/>
      <c r="BC305" s="50"/>
    </row>
    <row r="306" spans="3:55" ht="17.45" customHeight="1" x14ac:dyDescent="0.2">
      <c r="C306" s="48"/>
      <c r="D306" s="48"/>
      <c r="E306" s="49"/>
      <c r="F306" s="49"/>
      <c r="G306" s="49"/>
      <c r="H306" s="50"/>
      <c r="I306" s="50"/>
      <c r="J306" s="50"/>
      <c r="K306" s="50"/>
      <c r="L306" s="50"/>
      <c r="M306" s="50"/>
      <c r="N306" s="50"/>
      <c r="O306" s="51"/>
      <c r="P306" s="52"/>
      <c r="Q306" s="52"/>
      <c r="R306" s="50"/>
      <c r="V306" s="50"/>
      <c r="W306" s="50"/>
      <c r="X306" s="50"/>
      <c r="Y306" s="50"/>
      <c r="Z306" s="50"/>
      <c r="AA306" s="50"/>
      <c r="AB306" s="50"/>
      <c r="AC306" s="50"/>
      <c r="AD306" s="50"/>
      <c r="AE306" s="50"/>
      <c r="AF306" s="50"/>
      <c r="AG306" s="50"/>
      <c r="AH306" s="50"/>
      <c r="AI306" s="50"/>
      <c r="AJ306" s="50"/>
      <c r="AK306" s="50"/>
      <c r="AL306" s="50"/>
      <c r="AM306" s="50"/>
      <c r="AN306" s="50"/>
      <c r="AO306" s="50"/>
      <c r="AP306" s="50"/>
      <c r="AQ306" s="50"/>
      <c r="AR306" s="50"/>
      <c r="AS306" s="50"/>
      <c r="AT306" s="50"/>
      <c r="AU306" s="50"/>
      <c r="AV306" s="50"/>
      <c r="AW306" s="50"/>
      <c r="AX306" s="50"/>
      <c r="AY306" s="50"/>
      <c r="AZ306" s="50"/>
      <c r="BA306" s="50"/>
      <c r="BB306" s="50"/>
      <c r="BC306" s="50"/>
    </row>
    <row r="307" spans="3:55" ht="17.45" customHeight="1" x14ac:dyDescent="0.2">
      <c r="C307" s="48"/>
      <c r="D307" s="48"/>
      <c r="E307" s="49"/>
      <c r="F307" s="49"/>
      <c r="G307" s="49"/>
      <c r="H307" s="50"/>
      <c r="I307" s="50"/>
      <c r="J307" s="50"/>
      <c r="K307" s="50"/>
      <c r="L307" s="50"/>
      <c r="M307" s="50"/>
      <c r="N307" s="50"/>
      <c r="O307" s="51"/>
      <c r="P307" s="52"/>
      <c r="Q307" s="52"/>
      <c r="R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0"/>
      <c r="AI307" s="50"/>
      <c r="AJ307" s="50"/>
      <c r="AK307" s="50"/>
      <c r="AL307" s="50"/>
      <c r="AM307" s="50"/>
      <c r="AN307" s="50"/>
      <c r="AO307" s="50"/>
      <c r="AP307" s="50"/>
      <c r="AQ307" s="50"/>
      <c r="AR307" s="50"/>
      <c r="AS307" s="50"/>
      <c r="AT307" s="50"/>
      <c r="AU307" s="50"/>
      <c r="AV307" s="50"/>
      <c r="AW307" s="50"/>
      <c r="AX307" s="50"/>
      <c r="AY307" s="50"/>
      <c r="AZ307" s="50"/>
      <c r="BA307" s="50"/>
      <c r="BB307" s="50"/>
      <c r="BC307" s="50"/>
    </row>
    <row r="308" spans="3:55" ht="17.45" customHeight="1" x14ac:dyDescent="0.2">
      <c r="C308" s="48"/>
      <c r="D308" s="48"/>
      <c r="E308" s="49"/>
      <c r="F308" s="49"/>
      <c r="G308" s="49"/>
      <c r="H308" s="50"/>
      <c r="I308" s="50"/>
      <c r="J308" s="50"/>
      <c r="K308" s="50"/>
      <c r="L308" s="50"/>
      <c r="M308" s="50"/>
      <c r="N308" s="50"/>
      <c r="O308" s="51"/>
      <c r="P308" s="52"/>
      <c r="Q308" s="52"/>
      <c r="R308" s="50"/>
      <c r="V308" s="50"/>
      <c r="W308" s="50"/>
      <c r="X308" s="50"/>
      <c r="Y308" s="50"/>
      <c r="Z308" s="50"/>
      <c r="AA308" s="50"/>
      <c r="AB308" s="50"/>
      <c r="AC308" s="50"/>
      <c r="AD308" s="50"/>
      <c r="AE308" s="50"/>
      <c r="AF308" s="50"/>
      <c r="AG308" s="50"/>
      <c r="AH308" s="50"/>
      <c r="AI308" s="50"/>
      <c r="AJ308" s="50"/>
      <c r="AK308" s="50"/>
      <c r="AL308" s="50"/>
      <c r="AM308" s="50"/>
      <c r="AN308" s="50"/>
      <c r="AO308" s="50"/>
      <c r="AP308" s="50"/>
      <c r="AQ308" s="50"/>
      <c r="AR308" s="50"/>
      <c r="AS308" s="50"/>
      <c r="AT308" s="50"/>
      <c r="AU308" s="50"/>
      <c r="AV308" s="50"/>
      <c r="AW308" s="50"/>
      <c r="AX308" s="50"/>
      <c r="AY308" s="50"/>
      <c r="AZ308" s="50"/>
      <c r="BA308" s="50"/>
      <c r="BB308" s="50"/>
      <c r="BC308" s="50"/>
    </row>
    <row r="309" spans="3:55" ht="17.45" customHeight="1" x14ac:dyDescent="0.2">
      <c r="C309" s="48"/>
      <c r="D309" s="48"/>
      <c r="E309" s="49"/>
      <c r="F309" s="49"/>
      <c r="G309" s="49"/>
      <c r="H309" s="50"/>
      <c r="I309" s="50"/>
      <c r="J309" s="50"/>
      <c r="K309" s="50"/>
      <c r="L309" s="50"/>
      <c r="M309" s="50"/>
      <c r="N309" s="50"/>
      <c r="O309" s="51"/>
      <c r="P309" s="52"/>
      <c r="Q309" s="52"/>
      <c r="R309" s="50"/>
      <c r="V309" s="50"/>
      <c r="W309" s="50"/>
      <c r="X309" s="50"/>
      <c r="Y309" s="50"/>
      <c r="Z309" s="50"/>
      <c r="AA309" s="50"/>
      <c r="AB309" s="50"/>
      <c r="AC309" s="50"/>
      <c r="AD309" s="50"/>
      <c r="AE309" s="50"/>
      <c r="AF309" s="50"/>
      <c r="AG309" s="50"/>
      <c r="AH309" s="50"/>
      <c r="AI309" s="50"/>
      <c r="AJ309" s="50"/>
      <c r="AK309" s="50"/>
      <c r="AL309" s="50"/>
      <c r="AM309" s="50"/>
      <c r="AN309" s="50"/>
      <c r="AO309" s="50"/>
      <c r="AP309" s="50"/>
      <c r="AQ309" s="50"/>
      <c r="AR309" s="50"/>
      <c r="AS309" s="50"/>
      <c r="AT309" s="50"/>
      <c r="AU309" s="50"/>
      <c r="AV309" s="50"/>
      <c r="AW309" s="50"/>
      <c r="AX309" s="50"/>
      <c r="AY309" s="50"/>
      <c r="AZ309" s="50"/>
      <c r="BA309" s="50"/>
      <c r="BB309" s="50"/>
      <c r="BC309" s="50"/>
    </row>
    <row r="310" spans="3:55" ht="17.45" customHeight="1" x14ac:dyDescent="0.2">
      <c r="C310" s="48"/>
      <c r="D310" s="48"/>
      <c r="E310" s="49"/>
      <c r="F310" s="49"/>
      <c r="G310" s="49"/>
      <c r="H310" s="50"/>
      <c r="I310" s="50"/>
      <c r="J310" s="50"/>
      <c r="K310" s="50"/>
      <c r="L310" s="50"/>
      <c r="M310" s="50"/>
      <c r="N310" s="50"/>
      <c r="O310" s="51"/>
      <c r="P310" s="52"/>
      <c r="Q310" s="52"/>
      <c r="R310" s="50"/>
      <c r="V310" s="50"/>
      <c r="W310" s="50"/>
      <c r="X310" s="50"/>
      <c r="Y310" s="50"/>
      <c r="Z310" s="50"/>
      <c r="AA310" s="50"/>
      <c r="AB310" s="50"/>
      <c r="AC310" s="50"/>
      <c r="AD310" s="50"/>
      <c r="AE310" s="50"/>
      <c r="AF310" s="50"/>
      <c r="AG310" s="50"/>
      <c r="AH310" s="50"/>
      <c r="AI310" s="50"/>
      <c r="AJ310" s="50"/>
      <c r="AK310" s="50"/>
      <c r="AL310" s="50"/>
      <c r="AM310" s="50"/>
      <c r="AN310" s="50"/>
      <c r="AO310" s="50"/>
      <c r="AP310" s="50"/>
      <c r="AQ310" s="50"/>
      <c r="AR310" s="50"/>
      <c r="AS310" s="50"/>
      <c r="AT310" s="50"/>
      <c r="AU310" s="50"/>
      <c r="AV310" s="50"/>
      <c r="AW310" s="50"/>
      <c r="AX310" s="50"/>
      <c r="AY310" s="50"/>
      <c r="AZ310" s="50"/>
      <c r="BA310" s="50"/>
      <c r="BB310" s="50"/>
      <c r="BC310" s="50"/>
    </row>
    <row r="311" spans="3:55" ht="17.45" customHeight="1" x14ac:dyDescent="0.2">
      <c r="C311" s="48"/>
      <c r="D311" s="48"/>
      <c r="E311" s="49"/>
      <c r="F311" s="49"/>
      <c r="G311" s="49"/>
      <c r="H311" s="50"/>
      <c r="I311" s="50"/>
      <c r="J311" s="50"/>
      <c r="K311" s="50"/>
      <c r="L311" s="50"/>
      <c r="M311" s="50"/>
      <c r="N311" s="50"/>
      <c r="O311" s="51"/>
      <c r="P311" s="52"/>
      <c r="Q311" s="52"/>
      <c r="R311" s="50"/>
      <c r="V311" s="50"/>
      <c r="W311" s="50"/>
      <c r="X311" s="50"/>
      <c r="Y311" s="50"/>
      <c r="Z311" s="50"/>
      <c r="AA311" s="50"/>
      <c r="AB311" s="50"/>
      <c r="AC311" s="50"/>
      <c r="AD311" s="50"/>
      <c r="AE311" s="50"/>
      <c r="AF311" s="50"/>
      <c r="AG311" s="50"/>
      <c r="AH311" s="50"/>
      <c r="AI311" s="50"/>
      <c r="AJ311" s="50"/>
      <c r="AK311" s="50"/>
      <c r="AL311" s="50"/>
      <c r="AM311" s="50"/>
      <c r="AN311" s="50"/>
      <c r="AO311" s="50"/>
      <c r="AP311" s="50"/>
      <c r="AQ311" s="50"/>
      <c r="AR311" s="50"/>
      <c r="AS311" s="50"/>
      <c r="AT311" s="50"/>
      <c r="AU311" s="50"/>
      <c r="AV311" s="50"/>
      <c r="AW311" s="50"/>
      <c r="AX311" s="50"/>
      <c r="AY311" s="50"/>
      <c r="AZ311" s="50"/>
      <c r="BA311" s="50"/>
      <c r="BB311" s="50"/>
      <c r="BC311" s="50"/>
    </row>
    <row r="312" spans="3:55" ht="17.45" customHeight="1" x14ac:dyDescent="0.2">
      <c r="C312" s="48"/>
      <c r="D312" s="48"/>
      <c r="E312" s="49"/>
      <c r="F312" s="49"/>
      <c r="G312" s="49"/>
      <c r="H312" s="50"/>
      <c r="I312" s="50"/>
      <c r="J312" s="50"/>
      <c r="K312" s="50"/>
      <c r="L312" s="50"/>
      <c r="M312" s="50"/>
      <c r="N312" s="50"/>
      <c r="O312" s="51"/>
      <c r="P312" s="52"/>
      <c r="Q312" s="52"/>
      <c r="R312" s="50"/>
      <c r="V312" s="50"/>
      <c r="W312" s="50"/>
      <c r="X312" s="50"/>
      <c r="Y312" s="50"/>
      <c r="Z312" s="50"/>
      <c r="AA312" s="50"/>
      <c r="AB312" s="50"/>
      <c r="AC312" s="50"/>
      <c r="AD312" s="50"/>
      <c r="AE312" s="50"/>
      <c r="AF312" s="50"/>
      <c r="AG312" s="50"/>
      <c r="AH312" s="50"/>
      <c r="AI312" s="50"/>
      <c r="AJ312" s="50"/>
      <c r="AK312" s="50"/>
      <c r="AL312" s="50"/>
      <c r="AM312" s="50"/>
      <c r="AN312" s="50"/>
      <c r="AO312" s="50"/>
      <c r="AP312" s="50"/>
      <c r="AQ312" s="50"/>
      <c r="AR312" s="50"/>
      <c r="AS312" s="50"/>
      <c r="AT312" s="50"/>
      <c r="AU312" s="50"/>
      <c r="AV312" s="50"/>
      <c r="AW312" s="50"/>
      <c r="AX312" s="50"/>
      <c r="AY312" s="50"/>
      <c r="AZ312" s="50"/>
      <c r="BA312" s="50"/>
      <c r="BB312" s="50"/>
      <c r="BC312" s="50"/>
    </row>
    <row r="313" spans="3:55" ht="17.45" customHeight="1" x14ac:dyDescent="0.2">
      <c r="C313" s="48"/>
      <c r="D313" s="48"/>
      <c r="E313" s="49"/>
      <c r="F313" s="49"/>
      <c r="G313" s="49"/>
      <c r="H313" s="50"/>
      <c r="I313" s="50"/>
      <c r="J313" s="50"/>
      <c r="K313" s="50"/>
      <c r="L313" s="50"/>
      <c r="M313" s="50"/>
      <c r="N313" s="50"/>
      <c r="O313" s="51"/>
      <c r="P313" s="52"/>
      <c r="Q313" s="52"/>
      <c r="R313" s="50"/>
      <c r="V313" s="50"/>
      <c r="W313" s="50"/>
      <c r="X313" s="50"/>
      <c r="Y313" s="50"/>
      <c r="Z313" s="50"/>
      <c r="AA313" s="50"/>
      <c r="AB313" s="50"/>
      <c r="AC313" s="50"/>
      <c r="AD313" s="50"/>
      <c r="AE313" s="50"/>
      <c r="AF313" s="50"/>
      <c r="AG313" s="50"/>
      <c r="AH313" s="50"/>
      <c r="AI313" s="50"/>
      <c r="AJ313" s="50"/>
      <c r="AK313" s="50"/>
      <c r="AL313" s="50"/>
      <c r="AM313" s="50"/>
      <c r="AN313" s="50"/>
      <c r="AO313" s="50"/>
      <c r="AP313" s="50"/>
      <c r="AQ313" s="50"/>
      <c r="AR313" s="50"/>
      <c r="AS313" s="50"/>
      <c r="AT313" s="50"/>
      <c r="AU313" s="50"/>
      <c r="AV313" s="50"/>
      <c r="AW313" s="50"/>
      <c r="AX313" s="50"/>
      <c r="AY313" s="50"/>
      <c r="AZ313" s="50"/>
      <c r="BA313" s="50"/>
      <c r="BB313" s="50"/>
      <c r="BC313" s="50"/>
    </row>
    <row r="314" spans="3:55" ht="17.45" customHeight="1" x14ac:dyDescent="0.2">
      <c r="C314" s="48"/>
      <c r="D314" s="48"/>
      <c r="E314" s="49"/>
      <c r="F314" s="49"/>
      <c r="G314" s="49"/>
      <c r="H314" s="50"/>
      <c r="I314" s="50"/>
      <c r="J314" s="50"/>
      <c r="K314" s="50"/>
      <c r="L314" s="50"/>
      <c r="M314" s="50"/>
      <c r="N314" s="50"/>
      <c r="O314" s="51"/>
      <c r="P314" s="52"/>
      <c r="Q314" s="52"/>
      <c r="R314" s="50"/>
      <c r="V314" s="50"/>
      <c r="W314" s="50"/>
      <c r="X314" s="50"/>
      <c r="Y314" s="50"/>
      <c r="Z314" s="50"/>
      <c r="AA314" s="50"/>
      <c r="AB314" s="50"/>
      <c r="AC314" s="50"/>
      <c r="AD314" s="50"/>
      <c r="AE314" s="50"/>
      <c r="AF314" s="50"/>
      <c r="AG314" s="50"/>
      <c r="AH314" s="50"/>
      <c r="AI314" s="50"/>
      <c r="AJ314" s="50"/>
      <c r="AK314" s="50"/>
      <c r="AL314" s="50"/>
      <c r="AM314" s="50"/>
      <c r="AN314" s="50"/>
      <c r="AO314" s="50"/>
      <c r="AP314" s="50"/>
      <c r="AQ314" s="50"/>
      <c r="AR314" s="50"/>
      <c r="AS314" s="50"/>
      <c r="AT314" s="50"/>
      <c r="AU314" s="50"/>
      <c r="AV314" s="50"/>
      <c r="AW314" s="50"/>
      <c r="AX314" s="50"/>
      <c r="AY314" s="50"/>
      <c r="AZ314" s="50"/>
      <c r="BA314" s="50"/>
      <c r="BB314" s="50"/>
      <c r="BC314" s="50"/>
    </row>
    <row r="315" spans="3:55" ht="17.45" customHeight="1" x14ac:dyDescent="0.2">
      <c r="C315" s="48"/>
      <c r="D315" s="48"/>
      <c r="E315" s="49"/>
      <c r="F315" s="49"/>
      <c r="G315" s="49"/>
      <c r="H315" s="50"/>
      <c r="I315" s="50"/>
      <c r="J315" s="50"/>
      <c r="K315" s="50"/>
      <c r="L315" s="50"/>
      <c r="M315" s="50"/>
      <c r="N315" s="50"/>
      <c r="O315" s="51"/>
      <c r="P315" s="52"/>
      <c r="Q315" s="52"/>
      <c r="R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0"/>
      <c r="AI315" s="50"/>
      <c r="AJ315" s="50"/>
      <c r="AK315" s="50"/>
      <c r="AL315" s="50"/>
      <c r="AM315" s="50"/>
      <c r="AN315" s="50"/>
      <c r="AO315" s="50"/>
      <c r="AP315" s="50"/>
      <c r="AQ315" s="50"/>
      <c r="AR315" s="50"/>
      <c r="AS315" s="50"/>
      <c r="AT315" s="50"/>
      <c r="AU315" s="50"/>
      <c r="AV315" s="50"/>
      <c r="AW315" s="50"/>
      <c r="AX315" s="50"/>
      <c r="AY315" s="50"/>
      <c r="AZ315" s="50"/>
      <c r="BA315" s="50"/>
      <c r="BB315" s="50"/>
      <c r="BC315" s="50"/>
    </row>
    <row r="316" spans="3:55" ht="17.45" customHeight="1" x14ac:dyDescent="0.2">
      <c r="C316" s="48"/>
      <c r="D316" s="48"/>
      <c r="E316" s="49"/>
      <c r="F316" s="49"/>
      <c r="G316" s="49"/>
      <c r="H316" s="50"/>
      <c r="I316" s="50"/>
      <c r="J316" s="50"/>
      <c r="K316" s="50"/>
      <c r="L316" s="50"/>
      <c r="M316" s="50"/>
      <c r="N316" s="50"/>
      <c r="O316" s="51"/>
      <c r="P316" s="52"/>
      <c r="Q316" s="52"/>
      <c r="R316" s="50"/>
      <c r="V316" s="50"/>
      <c r="W316" s="50"/>
      <c r="X316" s="50"/>
      <c r="Y316" s="50"/>
      <c r="Z316" s="50"/>
      <c r="AA316" s="50"/>
      <c r="AB316" s="50"/>
      <c r="AC316" s="50"/>
      <c r="AD316" s="50"/>
      <c r="AE316" s="50"/>
      <c r="AF316" s="50"/>
      <c r="AG316" s="50"/>
      <c r="AH316" s="50"/>
      <c r="AI316" s="50"/>
      <c r="AJ316" s="50"/>
      <c r="AK316" s="50"/>
      <c r="AL316" s="50"/>
      <c r="AM316" s="50"/>
      <c r="AN316" s="50"/>
      <c r="AO316" s="50"/>
      <c r="AP316" s="50"/>
      <c r="AQ316" s="50"/>
      <c r="AR316" s="50"/>
      <c r="AS316" s="50"/>
      <c r="AT316" s="50"/>
      <c r="AU316" s="50"/>
      <c r="AV316" s="50"/>
      <c r="AW316" s="50"/>
      <c r="AX316" s="50"/>
      <c r="AY316" s="50"/>
      <c r="AZ316" s="50"/>
      <c r="BA316" s="50"/>
      <c r="BB316" s="50"/>
      <c r="BC316" s="50"/>
    </row>
    <row r="317" spans="3:55" ht="17.45" customHeight="1" x14ac:dyDescent="0.2">
      <c r="C317" s="48"/>
      <c r="D317" s="48"/>
      <c r="E317" s="49"/>
      <c r="F317" s="49"/>
      <c r="G317" s="49"/>
      <c r="H317" s="50"/>
      <c r="I317" s="50"/>
      <c r="J317" s="50"/>
      <c r="K317" s="50"/>
      <c r="L317" s="50"/>
      <c r="M317" s="50"/>
      <c r="N317" s="50"/>
      <c r="O317" s="51"/>
      <c r="P317" s="52"/>
      <c r="Q317" s="52"/>
      <c r="R317" s="50"/>
      <c r="V317" s="50"/>
      <c r="W317" s="50"/>
      <c r="X317" s="50"/>
      <c r="Y317" s="50"/>
      <c r="Z317" s="50"/>
      <c r="AA317" s="50"/>
      <c r="AB317" s="50"/>
      <c r="AC317" s="50"/>
      <c r="AD317" s="50"/>
      <c r="AE317" s="50"/>
      <c r="AF317" s="50"/>
      <c r="AG317" s="50"/>
      <c r="AH317" s="50"/>
      <c r="AI317" s="50"/>
      <c r="AJ317" s="50"/>
      <c r="AK317" s="50"/>
      <c r="AL317" s="50"/>
      <c r="AM317" s="50"/>
      <c r="AN317" s="50"/>
      <c r="AO317" s="50"/>
      <c r="AP317" s="50"/>
      <c r="AQ317" s="50"/>
      <c r="AR317" s="50"/>
      <c r="AS317" s="50"/>
      <c r="AT317" s="50"/>
      <c r="AU317" s="50"/>
      <c r="AV317" s="50"/>
      <c r="AW317" s="50"/>
      <c r="AX317" s="50"/>
      <c r="AY317" s="50"/>
      <c r="AZ317" s="50"/>
      <c r="BA317" s="50"/>
      <c r="BB317" s="50"/>
      <c r="BC317" s="50"/>
    </row>
    <row r="318" spans="3:55" ht="17.45" customHeight="1" x14ac:dyDescent="0.2">
      <c r="C318" s="48"/>
      <c r="D318" s="48"/>
      <c r="E318" s="49"/>
      <c r="F318" s="49"/>
      <c r="G318" s="49"/>
      <c r="H318" s="50"/>
      <c r="I318" s="50"/>
      <c r="J318" s="50"/>
      <c r="K318" s="50"/>
      <c r="L318" s="50"/>
      <c r="M318" s="50"/>
      <c r="N318" s="50"/>
      <c r="O318" s="51"/>
      <c r="P318" s="52"/>
      <c r="Q318" s="52"/>
      <c r="R318" s="50"/>
      <c r="V318" s="50"/>
      <c r="W318" s="50"/>
      <c r="X318" s="50"/>
      <c r="Y318" s="50"/>
      <c r="Z318" s="50"/>
      <c r="AA318" s="50"/>
      <c r="AB318" s="50"/>
      <c r="AC318" s="50"/>
      <c r="AD318" s="50"/>
      <c r="AE318" s="50"/>
      <c r="AF318" s="50"/>
      <c r="AG318" s="50"/>
      <c r="AH318" s="50"/>
      <c r="AI318" s="50"/>
      <c r="AJ318" s="50"/>
      <c r="AK318" s="50"/>
      <c r="AL318" s="50"/>
      <c r="AM318" s="50"/>
      <c r="AN318" s="50"/>
      <c r="AO318" s="50"/>
      <c r="AP318" s="50"/>
      <c r="AQ318" s="50"/>
      <c r="AR318" s="50"/>
      <c r="AS318" s="50"/>
      <c r="AT318" s="50"/>
      <c r="AU318" s="50"/>
      <c r="AV318" s="50"/>
      <c r="AW318" s="50"/>
      <c r="AX318" s="50"/>
      <c r="AY318" s="50"/>
      <c r="AZ318" s="50"/>
      <c r="BA318" s="50"/>
      <c r="BB318" s="50"/>
      <c r="BC318" s="50"/>
    </row>
    <row r="319" spans="3:55" ht="17.45" customHeight="1" x14ac:dyDescent="0.2">
      <c r="C319" s="48"/>
      <c r="D319" s="48"/>
      <c r="E319" s="49"/>
      <c r="F319" s="49"/>
      <c r="G319" s="49"/>
      <c r="H319" s="50"/>
      <c r="I319" s="50"/>
      <c r="J319" s="50"/>
      <c r="K319" s="50"/>
      <c r="L319" s="50"/>
      <c r="M319" s="50"/>
      <c r="N319" s="50"/>
      <c r="O319" s="51"/>
      <c r="P319" s="52"/>
      <c r="Q319" s="52"/>
      <c r="R319" s="50"/>
      <c r="V319" s="50"/>
      <c r="W319" s="50"/>
      <c r="X319" s="50"/>
      <c r="Y319" s="50"/>
      <c r="Z319" s="50"/>
      <c r="AA319" s="50"/>
      <c r="AB319" s="50"/>
      <c r="AC319" s="50"/>
      <c r="AD319" s="50"/>
      <c r="AE319" s="50"/>
      <c r="AF319" s="50"/>
      <c r="AG319" s="50"/>
      <c r="AH319" s="50"/>
      <c r="AI319" s="50"/>
      <c r="AJ319" s="50"/>
      <c r="AK319" s="50"/>
      <c r="AL319" s="50"/>
      <c r="AM319" s="50"/>
      <c r="AN319" s="50"/>
      <c r="AO319" s="50"/>
      <c r="AP319" s="50"/>
      <c r="AQ319" s="50"/>
      <c r="AR319" s="50"/>
      <c r="AS319" s="50"/>
      <c r="AT319" s="50"/>
      <c r="AU319" s="50"/>
      <c r="AV319" s="50"/>
      <c r="AW319" s="50"/>
      <c r="AX319" s="50"/>
      <c r="AY319" s="50"/>
      <c r="AZ319" s="50"/>
      <c r="BA319" s="50"/>
      <c r="BB319" s="50"/>
      <c r="BC319" s="50"/>
    </row>
    <row r="320" spans="3:55" ht="17.45" customHeight="1" x14ac:dyDescent="0.2">
      <c r="C320" s="48"/>
      <c r="D320" s="48"/>
      <c r="E320" s="49"/>
      <c r="F320" s="49"/>
      <c r="G320" s="49"/>
      <c r="H320" s="50"/>
      <c r="I320" s="50"/>
      <c r="J320" s="50"/>
      <c r="K320" s="50"/>
      <c r="L320" s="50"/>
      <c r="M320" s="50"/>
      <c r="N320" s="50"/>
      <c r="O320" s="51"/>
      <c r="P320" s="52"/>
      <c r="Q320" s="52"/>
      <c r="R320" s="50"/>
      <c r="V320" s="50"/>
      <c r="W320" s="50"/>
      <c r="X320" s="50"/>
      <c r="Y320" s="50"/>
      <c r="Z320" s="50"/>
      <c r="AA320" s="50"/>
      <c r="AB320" s="50"/>
      <c r="AC320" s="50"/>
      <c r="AD320" s="50"/>
      <c r="AE320" s="50"/>
      <c r="AF320" s="50"/>
      <c r="AG320" s="50"/>
      <c r="AH320" s="50"/>
      <c r="AI320" s="50"/>
      <c r="AJ320" s="50"/>
      <c r="AK320" s="50"/>
      <c r="AL320" s="50"/>
      <c r="AM320" s="50"/>
      <c r="AN320" s="50"/>
      <c r="AO320" s="50"/>
      <c r="AP320" s="50"/>
      <c r="AQ320" s="50"/>
      <c r="AR320" s="50"/>
      <c r="AS320" s="50"/>
      <c r="AT320" s="50"/>
      <c r="AU320" s="50"/>
      <c r="AV320" s="50"/>
      <c r="AW320" s="50"/>
      <c r="AX320" s="50"/>
      <c r="AY320" s="50"/>
      <c r="AZ320" s="50"/>
      <c r="BA320" s="50"/>
      <c r="BB320" s="50"/>
      <c r="BC320" s="50"/>
    </row>
    <row r="321" spans="3:55" ht="17.45" customHeight="1" x14ac:dyDescent="0.2">
      <c r="C321" s="48"/>
      <c r="D321" s="48"/>
      <c r="E321" s="49"/>
      <c r="F321" s="49"/>
      <c r="G321" s="49"/>
      <c r="H321" s="50"/>
      <c r="I321" s="50"/>
      <c r="J321" s="50"/>
      <c r="K321" s="50"/>
      <c r="L321" s="50"/>
      <c r="M321" s="50"/>
      <c r="N321" s="50"/>
      <c r="O321" s="51"/>
      <c r="P321" s="52"/>
      <c r="Q321" s="52"/>
      <c r="R321" s="50"/>
      <c r="V321" s="50"/>
      <c r="W321" s="50"/>
      <c r="X321" s="50"/>
      <c r="Y321" s="50"/>
      <c r="Z321" s="50"/>
      <c r="AA321" s="50"/>
      <c r="AB321" s="50"/>
      <c r="AC321" s="50"/>
      <c r="AD321" s="50"/>
      <c r="AE321" s="50"/>
      <c r="AF321" s="50"/>
      <c r="AG321" s="50"/>
      <c r="AH321" s="50"/>
      <c r="AI321" s="50"/>
      <c r="AJ321" s="50"/>
      <c r="AK321" s="50"/>
      <c r="AL321" s="50"/>
      <c r="AM321" s="50"/>
      <c r="AN321" s="50"/>
      <c r="AO321" s="50"/>
      <c r="AP321" s="50"/>
      <c r="AQ321" s="50"/>
      <c r="AR321" s="50"/>
      <c r="AS321" s="50"/>
      <c r="AT321" s="50"/>
      <c r="AU321" s="50"/>
      <c r="AV321" s="50"/>
      <c r="AW321" s="50"/>
      <c r="AX321" s="50"/>
      <c r="AY321" s="50"/>
      <c r="AZ321" s="50"/>
      <c r="BA321" s="50"/>
      <c r="BB321" s="50"/>
      <c r="BC321" s="50"/>
    </row>
    <row r="322" spans="3:55" ht="17.45" customHeight="1" x14ac:dyDescent="0.2">
      <c r="C322" s="48"/>
      <c r="D322" s="48"/>
      <c r="E322" s="49"/>
      <c r="F322" s="49"/>
      <c r="G322" s="49"/>
      <c r="H322" s="50"/>
      <c r="I322" s="50"/>
      <c r="J322" s="50"/>
      <c r="K322" s="50"/>
      <c r="L322" s="50"/>
      <c r="M322" s="50"/>
      <c r="N322" s="50"/>
      <c r="O322" s="51"/>
      <c r="P322" s="52"/>
      <c r="Q322" s="52"/>
      <c r="R322" s="50"/>
      <c r="V322" s="50"/>
      <c r="W322" s="50"/>
      <c r="X322" s="50"/>
      <c r="Y322" s="50"/>
      <c r="Z322" s="50"/>
      <c r="AA322" s="50"/>
      <c r="AB322" s="50"/>
      <c r="AC322" s="50"/>
      <c r="AD322" s="50"/>
      <c r="AE322" s="50"/>
      <c r="AF322" s="50"/>
      <c r="AG322" s="50"/>
      <c r="AH322" s="50"/>
      <c r="AI322" s="50"/>
      <c r="AJ322" s="50"/>
      <c r="AK322" s="50"/>
      <c r="AL322" s="50"/>
      <c r="AM322" s="50"/>
      <c r="AN322" s="50"/>
      <c r="AO322" s="50"/>
      <c r="AP322" s="50"/>
      <c r="AQ322" s="50"/>
      <c r="AR322" s="50"/>
      <c r="AS322" s="50"/>
      <c r="AT322" s="50"/>
      <c r="AU322" s="50"/>
      <c r="AV322" s="50"/>
      <c r="AW322" s="50"/>
      <c r="AX322" s="50"/>
      <c r="AY322" s="50"/>
      <c r="AZ322" s="50"/>
      <c r="BA322" s="50"/>
      <c r="BB322" s="50"/>
      <c r="BC322" s="50"/>
    </row>
    <row r="323" spans="3:55" ht="17.45" customHeight="1" x14ac:dyDescent="0.2">
      <c r="C323" s="48"/>
      <c r="D323" s="48"/>
      <c r="E323" s="49"/>
      <c r="F323" s="49"/>
      <c r="G323" s="49"/>
      <c r="H323" s="50"/>
      <c r="I323" s="50"/>
      <c r="J323" s="50"/>
      <c r="K323" s="50"/>
      <c r="L323" s="50"/>
      <c r="M323" s="50"/>
      <c r="N323" s="50"/>
      <c r="O323" s="51"/>
      <c r="P323" s="52"/>
      <c r="Q323" s="52"/>
      <c r="R323" s="50"/>
      <c r="V323" s="50"/>
      <c r="W323" s="50"/>
      <c r="X323" s="50"/>
      <c r="Y323" s="50"/>
      <c r="Z323" s="50"/>
      <c r="AA323" s="50"/>
      <c r="AB323" s="50"/>
      <c r="AC323" s="50"/>
      <c r="AD323" s="50"/>
      <c r="AE323" s="50"/>
      <c r="AF323" s="50"/>
      <c r="AG323" s="50"/>
      <c r="AH323" s="50"/>
      <c r="AI323" s="50"/>
      <c r="AJ323" s="50"/>
      <c r="AK323" s="50"/>
      <c r="AL323" s="50"/>
      <c r="AM323" s="50"/>
      <c r="AN323" s="50"/>
      <c r="AO323" s="50"/>
      <c r="AP323" s="50"/>
      <c r="AQ323" s="50"/>
      <c r="AR323" s="50"/>
      <c r="AS323" s="50"/>
      <c r="AT323" s="50"/>
      <c r="AU323" s="50"/>
      <c r="AV323" s="50"/>
      <c r="AW323" s="50"/>
      <c r="AX323" s="50"/>
      <c r="AY323" s="50"/>
      <c r="AZ323" s="50"/>
      <c r="BA323" s="50"/>
      <c r="BB323" s="50"/>
      <c r="BC323" s="50"/>
    </row>
    <row r="324" spans="3:55" ht="17.45" customHeight="1" x14ac:dyDescent="0.2">
      <c r="C324" s="48"/>
      <c r="D324" s="48"/>
      <c r="E324" s="49"/>
      <c r="F324" s="49"/>
      <c r="G324" s="49"/>
      <c r="H324" s="50"/>
      <c r="I324" s="50"/>
      <c r="J324" s="50"/>
      <c r="K324" s="50"/>
      <c r="L324" s="50"/>
      <c r="M324" s="50"/>
      <c r="N324" s="50"/>
      <c r="O324" s="51"/>
      <c r="P324" s="52"/>
      <c r="Q324" s="52"/>
      <c r="R324" s="50"/>
      <c r="V324" s="50"/>
      <c r="W324" s="50"/>
      <c r="X324" s="50"/>
      <c r="Y324" s="50"/>
      <c r="Z324" s="50"/>
      <c r="AA324" s="50"/>
      <c r="AB324" s="50"/>
      <c r="AC324" s="50"/>
      <c r="AD324" s="50"/>
      <c r="AE324" s="50"/>
      <c r="AF324" s="50"/>
      <c r="AG324" s="50"/>
      <c r="AH324" s="50"/>
      <c r="AI324" s="50"/>
      <c r="AJ324" s="50"/>
      <c r="AK324" s="50"/>
      <c r="AL324" s="50"/>
      <c r="AM324" s="50"/>
      <c r="AN324" s="50"/>
      <c r="AO324" s="50"/>
      <c r="AP324" s="50"/>
      <c r="AQ324" s="50"/>
      <c r="AR324" s="50"/>
      <c r="AS324" s="50"/>
      <c r="AT324" s="50"/>
      <c r="AU324" s="50"/>
      <c r="AV324" s="50"/>
      <c r="AW324" s="50"/>
      <c r="AX324" s="50"/>
      <c r="AY324" s="50"/>
      <c r="AZ324" s="50"/>
      <c r="BA324" s="50"/>
      <c r="BB324" s="50"/>
      <c r="BC324" s="50"/>
    </row>
    <row r="325" spans="3:55" ht="17.45" customHeight="1" x14ac:dyDescent="0.2">
      <c r="C325" s="48"/>
      <c r="D325" s="48"/>
      <c r="E325" s="49"/>
      <c r="F325" s="49"/>
      <c r="G325" s="49"/>
      <c r="H325" s="50"/>
      <c r="I325" s="50"/>
      <c r="J325" s="50"/>
      <c r="K325" s="50"/>
      <c r="L325" s="50"/>
      <c r="M325" s="50"/>
      <c r="N325" s="50"/>
      <c r="O325" s="51"/>
      <c r="P325" s="52"/>
      <c r="Q325" s="52"/>
      <c r="R325" s="50"/>
      <c r="V325" s="50"/>
      <c r="W325" s="50"/>
      <c r="X325" s="50"/>
      <c r="Y325" s="50"/>
      <c r="Z325" s="50"/>
      <c r="AA325" s="50"/>
      <c r="AB325" s="50"/>
      <c r="AC325" s="50"/>
      <c r="AD325" s="50"/>
      <c r="AE325" s="50"/>
      <c r="AF325" s="50"/>
      <c r="AG325" s="50"/>
      <c r="AH325" s="50"/>
      <c r="AI325" s="50"/>
      <c r="AJ325" s="50"/>
      <c r="AK325" s="50"/>
      <c r="AL325" s="50"/>
      <c r="AM325" s="50"/>
      <c r="AN325" s="50"/>
      <c r="AO325" s="50"/>
      <c r="AP325" s="50"/>
      <c r="AQ325" s="50"/>
      <c r="AR325" s="50"/>
      <c r="AS325" s="50"/>
      <c r="AT325" s="50"/>
      <c r="AU325" s="50"/>
      <c r="AV325" s="50"/>
      <c r="AW325" s="50"/>
      <c r="AX325" s="50"/>
      <c r="AY325" s="50"/>
      <c r="AZ325" s="50"/>
      <c r="BA325" s="50"/>
      <c r="BB325" s="50"/>
      <c r="BC325" s="50"/>
    </row>
    <row r="326" spans="3:55" ht="17.45" customHeight="1" x14ac:dyDescent="0.2">
      <c r="C326" s="48"/>
      <c r="D326" s="48"/>
      <c r="E326" s="49"/>
      <c r="F326" s="49"/>
      <c r="G326" s="49"/>
      <c r="H326" s="50"/>
      <c r="I326" s="50"/>
      <c r="J326" s="50"/>
      <c r="K326" s="50"/>
      <c r="L326" s="50"/>
      <c r="M326" s="50"/>
      <c r="N326" s="50"/>
      <c r="O326" s="51"/>
      <c r="P326" s="52"/>
      <c r="Q326" s="52"/>
      <c r="R326" s="50"/>
      <c r="V326" s="50"/>
      <c r="W326" s="50"/>
      <c r="X326" s="50"/>
      <c r="Y326" s="50"/>
      <c r="Z326" s="50"/>
      <c r="AA326" s="50"/>
      <c r="AB326" s="50"/>
      <c r="AC326" s="50"/>
      <c r="AD326" s="50"/>
      <c r="AE326" s="50"/>
      <c r="AF326" s="50"/>
      <c r="AG326" s="50"/>
      <c r="AH326" s="50"/>
      <c r="AI326" s="50"/>
      <c r="AJ326" s="50"/>
      <c r="AK326" s="50"/>
      <c r="AL326" s="50"/>
      <c r="AM326" s="50"/>
      <c r="AN326" s="50"/>
      <c r="AO326" s="50"/>
      <c r="AP326" s="50"/>
      <c r="AQ326" s="50"/>
      <c r="AR326" s="50"/>
      <c r="AS326" s="50"/>
      <c r="AT326" s="50"/>
      <c r="AU326" s="50"/>
      <c r="AV326" s="50"/>
      <c r="AW326" s="50"/>
      <c r="AX326" s="50"/>
      <c r="AY326" s="50"/>
      <c r="AZ326" s="50"/>
      <c r="BA326" s="50"/>
      <c r="BB326" s="50"/>
      <c r="BC326" s="50"/>
    </row>
    <row r="327" spans="3:55" ht="17.45" customHeight="1" x14ac:dyDescent="0.2">
      <c r="C327" s="48"/>
      <c r="D327" s="48"/>
      <c r="E327" s="49"/>
      <c r="F327" s="49"/>
      <c r="G327" s="49"/>
      <c r="H327" s="50"/>
      <c r="I327" s="50"/>
      <c r="J327" s="50"/>
      <c r="K327" s="50"/>
      <c r="L327" s="50"/>
      <c r="M327" s="50"/>
      <c r="N327" s="50"/>
      <c r="O327" s="51"/>
      <c r="P327" s="52"/>
      <c r="Q327" s="52"/>
      <c r="R327" s="50"/>
      <c r="V327" s="50"/>
      <c r="W327" s="50"/>
      <c r="X327" s="50"/>
      <c r="Y327" s="50"/>
      <c r="Z327" s="50"/>
      <c r="AA327" s="50"/>
      <c r="AB327" s="50"/>
      <c r="AC327" s="50"/>
      <c r="AD327" s="50"/>
      <c r="AE327" s="50"/>
      <c r="AF327" s="50"/>
      <c r="AG327" s="50"/>
      <c r="AH327" s="50"/>
      <c r="AI327" s="50"/>
      <c r="AJ327" s="50"/>
      <c r="AK327" s="50"/>
      <c r="AL327" s="50"/>
      <c r="AM327" s="50"/>
      <c r="AN327" s="50"/>
      <c r="AO327" s="50"/>
      <c r="AP327" s="50"/>
      <c r="AQ327" s="50"/>
      <c r="AR327" s="50"/>
      <c r="AS327" s="50"/>
      <c r="AT327" s="50"/>
      <c r="AU327" s="50"/>
      <c r="AV327" s="50"/>
      <c r="AW327" s="50"/>
      <c r="AX327" s="50"/>
      <c r="AY327" s="50"/>
      <c r="AZ327" s="50"/>
      <c r="BA327" s="50"/>
      <c r="BB327" s="50"/>
      <c r="BC327" s="50"/>
    </row>
    <row r="328" spans="3:55" ht="17.45" customHeight="1" x14ac:dyDescent="0.2">
      <c r="C328" s="48"/>
      <c r="D328" s="48"/>
      <c r="E328" s="49"/>
      <c r="F328" s="49"/>
      <c r="G328" s="49"/>
      <c r="H328" s="50"/>
      <c r="I328" s="50"/>
      <c r="J328" s="50"/>
      <c r="K328" s="50"/>
      <c r="L328" s="50"/>
      <c r="M328" s="50"/>
      <c r="N328" s="50"/>
      <c r="O328" s="51"/>
      <c r="P328" s="52"/>
      <c r="Q328" s="52"/>
      <c r="R328" s="50"/>
      <c r="V328" s="50"/>
      <c r="W328" s="50"/>
      <c r="X328" s="50"/>
      <c r="Y328" s="50"/>
      <c r="Z328" s="50"/>
      <c r="AA328" s="50"/>
      <c r="AB328" s="50"/>
      <c r="AC328" s="50"/>
      <c r="AD328" s="50"/>
      <c r="AE328" s="50"/>
      <c r="AF328" s="50"/>
      <c r="AG328" s="50"/>
      <c r="AH328" s="50"/>
      <c r="AI328" s="50"/>
      <c r="AJ328" s="50"/>
      <c r="AK328" s="50"/>
      <c r="AL328" s="50"/>
      <c r="AM328" s="50"/>
      <c r="AN328" s="50"/>
      <c r="AO328" s="50"/>
      <c r="AP328" s="50"/>
      <c r="AQ328" s="50"/>
      <c r="AR328" s="50"/>
      <c r="AS328" s="50"/>
      <c r="AT328" s="50"/>
      <c r="AU328" s="50"/>
      <c r="AV328" s="50"/>
      <c r="AW328" s="50"/>
      <c r="AX328" s="50"/>
      <c r="AY328" s="50"/>
      <c r="AZ328" s="50"/>
      <c r="BA328" s="50"/>
      <c r="BB328" s="50"/>
      <c r="BC328" s="50"/>
    </row>
    <row r="329" spans="3:55" ht="17.45" customHeight="1" x14ac:dyDescent="0.2">
      <c r="C329" s="48"/>
      <c r="D329" s="48"/>
      <c r="E329" s="49"/>
      <c r="F329" s="49"/>
      <c r="G329" s="49"/>
      <c r="H329" s="50"/>
      <c r="I329" s="50"/>
      <c r="J329" s="50"/>
      <c r="K329" s="50"/>
      <c r="L329" s="50"/>
      <c r="M329" s="50"/>
      <c r="N329" s="50"/>
      <c r="O329" s="51"/>
      <c r="P329" s="52"/>
      <c r="Q329" s="52"/>
      <c r="R329" s="50"/>
      <c r="V329" s="50"/>
      <c r="W329" s="50"/>
      <c r="X329" s="50"/>
      <c r="Y329" s="50"/>
      <c r="Z329" s="50"/>
      <c r="AA329" s="50"/>
      <c r="AB329" s="50"/>
      <c r="AC329" s="50"/>
      <c r="AD329" s="50"/>
      <c r="AE329" s="50"/>
      <c r="AF329" s="50"/>
      <c r="AG329" s="50"/>
      <c r="AH329" s="50"/>
      <c r="AI329" s="50"/>
      <c r="AJ329" s="50"/>
      <c r="AK329" s="50"/>
      <c r="AL329" s="50"/>
      <c r="AM329" s="50"/>
      <c r="AN329" s="50"/>
      <c r="AO329" s="50"/>
      <c r="AP329" s="50"/>
      <c r="AQ329" s="50"/>
      <c r="AR329" s="50"/>
      <c r="AS329" s="50"/>
      <c r="AT329" s="50"/>
      <c r="AU329" s="50"/>
      <c r="AV329" s="50"/>
      <c r="AW329" s="50"/>
      <c r="AX329" s="50"/>
      <c r="AY329" s="50"/>
      <c r="AZ329" s="50"/>
      <c r="BA329" s="50"/>
      <c r="BB329" s="50"/>
      <c r="BC329" s="50"/>
    </row>
    <row r="330" spans="3:55" ht="17.45" customHeight="1" x14ac:dyDescent="0.2">
      <c r="C330" s="48"/>
      <c r="D330" s="48"/>
      <c r="E330" s="49"/>
      <c r="F330" s="49"/>
      <c r="G330" s="49"/>
      <c r="H330" s="50"/>
      <c r="I330" s="50"/>
      <c r="J330" s="50"/>
      <c r="K330" s="50"/>
      <c r="L330" s="50"/>
      <c r="M330" s="50"/>
      <c r="N330" s="50"/>
      <c r="O330" s="51"/>
      <c r="P330" s="52"/>
      <c r="Q330" s="52"/>
      <c r="R330" s="50"/>
      <c r="V330" s="50"/>
      <c r="W330" s="50"/>
      <c r="X330" s="50"/>
      <c r="Y330" s="50"/>
      <c r="Z330" s="50"/>
      <c r="AA330" s="50"/>
      <c r="AB330" s="50"/>
      <c r="AC330" s="50"/>
      <c r="AD330" s="50"/>
      <c r="AE330" s="50"/>
      <c r="AF330" s="50"/>
      <c r="AG330" s="50"/>
      <c r="AH330" s="50"/>
      <c r="AI330" s="50"/>
      <c r="AJ330" s="50"/>
      <c r="AK330" s="50"/>
      <c r="AL330" s="50"/>
      <c r="AM330" s="50"/>
      <c r="AN330" s="50"/>
      <c r="AO330" s="50"/>
      <c r="AP330" s="50"/>
      <c r="AQ330" s="50"/>
      <c r="AR330" s="50"/>
      <c r="AS330" s="50"/>
      <c r="AT330" s="50"/>
      <c r="AU330" s="50"/>
      <c r="AV330" s="50"/>
      <c r="AW330" s="50"/>
      <c r="AX330" s="50"/>
      <c r="AY330" s="50"/>
      <c r="AZ330" s="50"/>
      <c r="BA330" s="50"/>
      <c r="BB330" s="50"/>
      <c r="BC330" s="50"/>
    </row>
    <row r="331" spans="3:55" ht="17.45" customHeight="1" x14ac:dyDescent="0.2">
      <c r="C331" s="48"/>
      <c r="D331" s="48"/>
      <c r="E331" s="49"/>
      <c r="F331" s="49"/>
      <c r="G331" s="49"/>
      <c r="H331" s="50"/>
      <c r="I331" s="50"/>
      <c r="J331" s="50"/>
      <c r="K331" s="50"/>
      <c r="L331" s="50"/>
      <c r="M331" s="50"/>
      <c r="N331" s="50"/>
      <c r="O331" s="51"/>
      <c r="P331" s="52"/>
      <c r="Q331" s="52"/>
      <c r="R331" s="50"/>
      <c r="V331" s="50"/>
      <c r="W331" s="50"/>
      <c r="X331" s="50"/>
      <c r="Y331" s="50"/>
      <c r="Z331" s="50"/>
      <c r="AA331" s="50"/>
      <c r="AB331" s="50"/>
      <c r="AC331" s="50"/>
      <c r="AD331" s="50"/>
      <c r="AE331" s="50"/>
      <c r="AF331" s="50"/>
      <c r="AG331" s="50"/>
      <c r="AH331" s="50"/>
      <c r="AI331" s="50"/>
      <c r="AJ331" s="50"/>
      <c r="AK331" s="50"/>
      <c r="AL331" s="50"/>
      <c r="AM331" s="50"/>
      <c r="AN331" s="50"/>
      <c r="AO331" s="50"/>
      <c r="AP331" s="50"/>
      <c r="AQ331" s="50"/>
      <c r="AR331" s="50"/>
      <c r="AS331" s="50"/>
      <c r="AT331" s="50"/>
      <c r="AU331" s="50"/>
      <c r="AV331" s="50"/>
      <c r="AW331" s="50"/>
      <c r="AX331" s="50"/>
      <c r="AY331" s="50"/>
      <c r="AZ331" s="50"/>
      <c r="BA331" s="50"/>
      <c r="BB331" s="50"/>
      <c r="BC331" s="50"/>
    </row>
  </sheetData>
  <sheetProtection algorithmName="SHA-512" hashValue="FAPOjzWS64H7GG3sNDs9580pyqhGYCuN3XGlcOZaVDO8Rfdmdeqs+z3wrJ32cO9XTu4m6OV5mHoYIw8PhHXy7Q==" saltValue="p9D49KtS5tGGtW0qTFEbuw==" spinCount="100000" sheet="1" objects="1" scenarios="1" formatColumns="0" formatRows="0" autoFilter="0"/>
  <mergeCells count="19">
    <mergeCell ref="A30:A31"/>
    <mergeCell ref="AK20:AK22"/>
    <mergeCell ref="AE20:AE22"/>
    <mergeCell ref="AH20:AH22"/>
    <mergeCell ref="BC20:BC22"/>
    <mergeCell ref="AN20:AN22"/>
    <mergeCell ref="AQ20:AQ22"/>
    <mergeCell ref="AT20:AT22"/>
    <mergeCell ref="AW20:AW22"/>
    <mergeCell ref="AZ20:AZ22"/>
    <mergeCell ref="A1:A4"/>
    <mergeCell ref="A5:A6"/>
    <mergeCell ref="Y16:AB16"/>
    <mergeCell ref="Y20:Y22"/>
    <mergeCell ref="AB20:AB22"/>
    <mergeCell ref="C20:E20"/>
    <mergeCell ref="V20:V22"/>
    <mergeCell ref="A16:A19"/>
    <mergeCell ref="A20:A21"/>
  </mergeCells>
  <phoneticPr fontId="0" type="noConversion"/>
  <hyperlinks>
    <hyperlink ref="A30:A31" location="CONTACTO!A1" display="Contacto" xr:uid="{00000000-0004-0000-2D00-000000000000}"/>
    <hyperlink ref="A20:A21" location="MENU!A1" display="M e n ú" xr:uid="{00000000-0004-0000-2D00-000001000000}"/>
    <hyperlink ref="A25" location="'INVERSIONES ARRENDAMIENTO'!A1" display="Inversiones Arrendamiento" xr:uid="{00000000-0004-0000-2D00-000002000000}"/>
    <hyperlink ref="A29" location="PROVEEDORES!A1" display="Catálogo de Proveedores" xr:uid="{00000000-0004-0000-2D00-000003000000}"/>
    <hyperlink ref="A28" location="DIOT!A1" display="Declaración del DIOT" xr:uid="{00000000-0004-0000-2D00-000004000000}"/>
    <hyperlink ref="A27" location="TARIFAS!A1" display="Tablas y Tarifas de ISR" xr:uid="{00000000-0004-0000-2D00-000005000000}"/>
    <hyperlink ref="A26" location="IMPUESTOS!A1" display="Impuestos" xr:uid="{00000000-0004-0000-2D00-000006000000}"/>
    <hyperlink ref="A24" location="'INVERSIONES EMPR PROF'!A1" display="Inversiones Empresarial y P" xr:uid="{00000000-0004-0000-2D00-000007000000}"/>
    <hyperlink ref="A23" location="'INGRESOS Y EGRESOS'!A1" display="Ingresos y Egresos" xr:uid="{00000000-0004-0000-2D00-000008000000}"/>
    <hyperlink ref="A22" location="DATOS!A1" display="Datos de la Empresa" xr:uid="{00000000-0004-0000-2D00-000009000000}"/>
  </hyperlinks>
  <printOptions horizontalCentered="1"/>
  <pageMargins left="0.59055118110236227" right="0.59055118110236227" top="0.59055118110236227" bottom="0.59055118110236227" header="0" footer="0"/>
  <pageSetup scale="11" orientation="landscape" blackAndWhite="1" r:id="rId1"/>
  <headerFooter alignWithMargins="0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3">
    <pageSetUpPr fitToPage="1"/>
  </sheetPr>
  <dimension ref="A1:W45"/>
  <sheetViews>
    <sheetView zoomScaleNormal="100" workbookViewId="0">
      <pane xSplit="1" topLeftCell="B1" activePane="topRight" state="frozen"/>
      <selection pane="topRight"/>
    </sheetView>
  </sheetViews>
  <sheetFormatPr baseColWidth="10" defaultColWidth="5.7109375" defaultRowHeight="17.45" customHeight="1" x14ac:dyDescent="0.2"/>
  <cols>
    <col min="1" max="1" width="21.7109375" style="112" customWidth="1"/>
    <col min="2" max="2" width="1.7109375" style="82" customWidth="1"/>
    <col min="3" max="16384" width="5.7109375" style="7"/>
  </cols>
  <sheetData>
    <row r="1" spans="1:23" ht="17.45" customHeight="1" x14ac:dyDescent="0.2">
      <c r="A1" s="212" t="s">
        <v>244</v>
      </c>
    </row>
    <row r="2" spans="1:23" ht="17.45" customHeight="1" x14ac:dyDescent="0.2">
      <c r="A2" s="260"/>
      <c r="D2" s="279" t="s">
        <v>36</v>
      </c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</row>
    <row r="3" spans="1:23" ht="17.45" customHeight="1" x14ac:dyDescent="0.2">
      <c r="A3" s="260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18"/>
      <c r="Q3" s="18"/>
      <c r="R3" s="18"/>
      <c r="S3" s="18"/>
      <c r="T3" s="18"/>
      <c r="U3" s="18"/>
      <c r="V3" s="18"/>
      <c r="W3" s="18"/>
    </row>
    <row r="4" spans="1:23" ht="17.45" customHeight="1" x14ac:dyDescent="0.2">
      <c r="A4" s="261"/>
      <c r="H4" s="6"/>
      <c r="I4" s="6"/>
      <c r="J4" s="6"/>
      <c r="K4" s="5"/>
      <c r="L4" s="5"/>
      <c r="M4" s="85"/>
      <c r="N4" s="85"/>
      <c r="O4" s="18"/>
      <c r="P4" s="18"/>
      <c r="Q4" s="18"/>
      <c r="R4" s="18"/>
      <c r="S4" s="18"/>
      <c r="T4" s="18"/>
      <c r="U4" s="18"/>
      <c r="V4" s="18"/>
      <c r="W4" s="18"/>
    </row>
    <row r="5" spans="1:23" ht="17.45" customHeight="1" x14ac:dyDescent="0.2">
      <c r="A5" s="262" t="s">
        <v>251</v>
      </c>
      <c r="H5" s="277" t="s">
        <v>24</v>
      </c>
      <c r="I5" s="277"/>
      <c r="J5" s="277"/>
      <c r="K5" s="125"/>
      <c r="L5" s="125"/>
      <c r="M5" s="126"/>
      <c r="N5" s="126"/>
      <c r="O5" s="18"/>
      <c r="P5" s="18"/>
      <c r="Q5" s="18"/>
      <c r="R5" s="18"/>
      <c r="S5" s="18"/>
      <c r="T5" s="18"/>
      <c r="U5" s="18"/>
      <c r="V5" s="18"/>
      <c r="W5" s="18"/>
    </row>
    <row r="6" spans="1:23" ht="17.45" customHeight="1" x14ac:dyDescent="0.2">
      <c r="A6" s="263"/>
      <c r="H6" s="127"/>
      <c r="I6" s="127"/>
      <c r="J6" s="127"/>
      <c r="K6" s="125"/>
      <c r="L6" s="125"/>
      <c r="M6" s="126"/>
      <c r="N6" s="126"/>
      <c r="O6" s="18"/>
      <c r="P6" s="18"/>
      <c r="Q6" s="18"/>
      <c r="R6" s="18"/>
      <c r="S6" s="18"/>
      <c r="T6" s="18"/>
      <c r="U6" s="18"/>
      <c r="V6" s="18"/>
      <c r="W6" s="18"/>
    </row>
    <row r="7" spans="1:23" ht="17.45" customHeight="1" x14ac:dyDescent="0.2">
      <c r="A7" s="114" t="s">
        <v>163</v>
      </c>
      <c r="H7" s="277" t="s">
        <v>25</v>
      </c>
      <c r="I7" s="277"/>
      <c r="J7" s="277"/>
      <c r="K7" s="125"/>
      <c r="L7" s="125"/>
      <c r="M7" s="126"/>
      <c r="N7" s="126"/>
      <c r="O7" s="18"/>
      <c r="P7" s="18"/>
      <c r="Q7" s="18"/>
      <c r="R7" s="18"/>
      <c r="S7" s="18"/>
      <c r="T7" s="18"/>
      <c r="U7" s="18"/>
      <c r="V7" s="18"/>
      <c r="W7" s="18"/>
    </row>
    <row r="8" spans="1:23" ht="17.45" customHeight="1" x14ac:dyDescent="0.2">
      <c r="A8" s="114" t="s">
        <v>166</v>
      </c>
      <c r="H8" s="127"/>
      <c r="I8" s="127"/>
      <c r="J8" s="127"/>
      <c r="K8" s="125"/>
      <c r="L8" s="125"/>
      <c r="M8" s="125"/>
      <c r="N8" s="125"/>
    </row>
    <row r="9" spans="1:23" ht="17.45" customHeight="1" x14ac:dyDescent="0.2">
      <c r="A9" s="114" t="s">
        <v>205</v>
      </c>
      <c r="H9" s="277" t="s">
        <v>26</v>
      </c>
      <c r="I9" s="277"/>
      <c r="J9" s="277"/>
      <c r="K9" s="125"/>
      <c r="L9" s="125"/>
      <c r="M9" s="125"/>
      <c r="N9" s="125"/>
    </row>
    <row r="10" spans="1:23" ht="17.45" customHeight="1" x14ac:dyDescent="0.2">
      <c r="A10" s="114" t="s">
        <v>206</v>
      </c>
      <c r="H10" s="127"/>
      <c r="I10" s="127"/>
      <c r="J10" s="127"/>
      <c r="K10" s="125"/>
      <c r="L10" s="125"/>
      <c r="M10" s="125"/>
      <c r="N10" s="125"/>
    </row>
    <row r="11" spans="1:23" ht="17.45" customHeight="1" x14ac:dyDescent="0.2">
      <c r="A11" s="114" t="s">
        <v>137</v>
      </c>
      <c r="H11" s="277" t="s">
        <v>27</v>
      </c>
      <c r="I11" s="277"/>
      <c r="J11" s="277"/>
      <c r="K11" s="125"/>
      <c r="L11" s="280" t="s">
        <v>237</v>
      </c>
      <c r="M11" s="281"/>
      <c r="N11" s="281"/>
    </row>
    <row r="12" spans="1:23" ht="17.45" customHeight="1" x14ac:dyDescent="0.2">
      <c r="A12" s="114" t="s">
        <v>164</v>
      </c>
      <c r="H12" s="127"/>
      <c r="I12" s="127"/>
      <c r="J12" s="127"/>
      <c r="K12" s="125"/>
      <c r="L12" s="281"/>
      <c r="M12" s="281"/>
      <c r="N12" s="281"/>
    </row>
    <row r="13" spans="1:23" ht="17.45" customHeight="1" x14ac:dyDescent="0.2">
      <c r="A13" s="114" t="s">
        <v>165</v>
      </c>
      <c r="H13" s="278" t="s">
        <v>28</v>
      </c>
      <c r="I13" s="278"/>
      <c r="J13" s="278"/>
      <c r="K13" s="125"/>
      <c r="L13" s="281"/>
      <c r="M13" s="281"/>
      <c r="N13" s="281"/>
    </row>
    <row r="14" spans="1:23" ht="17.45" customHeight="1" x14ac:dyDescent="0.2">
      <c r="A14" s="114" t="s">
        <v>160</v>
      </c>
      <c r="H14" s="127"/>
      <c r="I14" s="127"/>
      <c r="J14" s="127"/>
      <c r="K14" s="125"/>
      <c r="L14" s="125"/>
      <c r="M14" s="125"/>
      <c r="N14" s="125"/>
    </row>
    <row r="15" spans="1:23" ht="17.45" customHeight="1" x14ac:dyDescent="0.2">
      <c r="A15" s="258" t="s">
        <v>250</v>
      </c>
      <c r="H15" s="277" t="s">
        <v>29</v>
      </c>
      <c r="I15" s="277"/>
      <c r="J15" s="277"/>
      <c r="K15" s="125"/>
      <c r="L15" s="280" t="s">
        <v>129</v>
      </c>
      <c r="M15" s="281"/>
      <c r="N15" s="281"/>
    </row>
    <row r="16" spans="1:23" ht="17.45" customHeight="1" x14ac:dyDescent="0.2">
      <c r="A16" s="259"/>
      <c r="H16" s="127"/>
      <c r="I16" s="127"/>
      <c r="J16" s="127"/>
      <c r="K16" s="125"/>
      <c r="L16" s="281"/>
      <c r="M16" s="281"/>
      <c r="N16" s="281"/>
    </row>
    <row r="17" spans="1:14" ht="17.45" customHeight="1" x14ac:dyDescent="0.2">
      <c r="A17" s="113"/>
      <c r="H17" s="277" t="s">
        <v>30</v>
      </c>
      <c r="I17" s="277"/>
      <c r="J17" s="277"/>
      <c r="K17" s="125"/>
      <c r="L17" s="281"/>
      <c r="M17" s="281"/>
      <c r="N17" s="281"/>
    </row>
    <row r="18" spans="1:14" ht="17.45" customHeight="1" x14ac:dyDescent="0.2">
      <c r="A18" s="110"/>
      <c r="H18" s="127"/>
      <c r="I18" s="127"/>
      <c r="J18" s="127"/>
      <c r="K18" s="125"/>
      <c r="L18" s="125"/>
      <c r="M18" s="125"/>
      <c r="N18" s="125"/>
    </row>
    <row r="19" spans="1:14" ht="17.45" customHeight="1" x14ac:dyDescent="0.2">
      <c r="A19" s="110"/>
      <c r="H19" s="277" t="s">
        <v>31</v>
      </c>
      <c r="I19" s="277"/>
      <c r="J19" s="277"/>
      <c r="K19" s="125"/>
      <c r="L19" s="125"/>
      <c r="M19" s="125"/>
      <c r="N19" s="125"/>
    </row>
    <row r="20" spans="1:14" ht="17.45" customHeight="1" x14ac:dyDescent="0.2">
      <c r="A20" s="110"/>
      <c r="H20" s="127"/>
      <c r="I20" s="127"/>
      <c r="J20" s="127"/>
      <c r="K20" s="125"/>
      <c r="L20" s="125"/>
      <c r="M20" s="125"/>
      <c r="N20" s="125"/>
    </row>
    <row r="21" spans="1:14" ht="17.45" customHeight="1" x14ac:dyDescent="0.2">
      <c r="A21" s="110"/>
      <c r="H21" s="277" t="s">
        <v>32</v>
      </c>
      <c r="I21" s="277"/>
      <c r="J21" s="277"/>
      <c r="K21" s="125"/>
      <c r="L21" s="125"/>
      <c r="M21" s="125"/>
      <c r="N21" s="125"/>
    </row>
    <row r="22" spans="1:14" ht="17.45" customHeight="1" x14ac:dyDescent="0.2">
      <c r="A22" s="110"/>
      <c r="H22" s="127"/>
      <c r="I22" s="127"/>
      <c r="J22" s="127"/>
      <c r="K22" s="125"/>
      <c r="L22" s="125"/>
      <c r="M22" s="125"/>
      <c r="N22" s="125"/>
    </row>
    <row r="23" spans="1:14" ht="17.45" customHeight="1" x14ac:dyDescent="0.2">
      <c r="A23" s="110"/>
      <c r="H23" s="277" t="s">
        <v>33</v>
      </c>
      <c r="I23" s="277"/>
      <c r="J23" s="277"/>
      <c r="K23" s="125"/>
      <c r="L23" s="125"/>
      <c r="M23" s="125"/>
      <c r="N23" s="125"/>
    </row>
    <row r="24" spans="1:14" ht="17.45" customHeight="1" x14ac:dyDescent="0.2">
      <c r="A24" s="110"/>
      <c r="H24" s="127"/>
      <c r="I24" s="127"/>
      <c r="J24" s="127"/>
      <c r="K24" s="125"/>
      <c r="L24" s="125"/>
      <c r="M24" s="125"/>
      <c r="N24" s="125"/>
    </row>
    <row r="25" spans="1:14" ht="17.45" customHeight="1" x14ac:dyDescent="0.2">
      <c r="A25" s="110"/>
      <c r="H25" s="277" t="s">
        <v>34</v>
      </c>
      <c r="I25" s="277"/>
      <c r="J25" s="277"/>
      <c r="K25" s="125"/>
      <c r="L25" s="125"/>
      <c r="M25" s="125"/>
      <c r="N25" s="125"/>
    </row>
    <row r="26" spans="1:14" ht="17.45" customHeight="1" x14ac:dyDescent="0.2">
      <c r="A26" s="110"/>
      <c r="H26" s="127"/>
      <c r="I26" s="127"/>
      <c r="J26" s="127"/>
      <c r="K26" s="125"/>
      <c r="L26" s="125"/>
      <c r="M26" s="125"/>
      <c r="N26" s="125"/>
    </row>
    <row r="27" spans="1:14" ht="17.45" customHeight="1" x14ac:dyDescent="0.2">
      <c r="A27" s="110"/>
      <c r="H27" s="277" t="s">
        <v>35</v>
      </c>
      <c r="I27" s="277"/>
      <c r="J27" s="277"/>
      <c r="K27" s="125"/>
      <c r="L27" s="125"/>
      <c r="M27" s="125"/>
      <c r="N27" s="125"/>
    </row>
    <row r="28" spans="1:14" ht="17.45" customHeight="1" x14ac:dyDescent="0.2">
      <c r="A28" s="111"/>
    </row>
    <row r="29" spans="1:14" ht="17.45" customHeight="1" x14ac:dyDescent="0.2">
      <c r="A29" s="111"/>
      <c r="H29" s="12"/>
      <c r="I29" s="12"/>
    </row>
    <row r="30" spans="1:14" ht="17.45" customHeight="1" x14ac:dyDescent="0.2">
      <c r="A30" s="111"/>
      <c r="G30" s="12"/>
      <c r="H30" s="12"/>
      <c r="I30" s="12"/>
    </row>
    <row r="31" spans="1:14" ht="17.45" customHeight="1" x14ac:dyDescent="0.2">
      <c r="A31" s="111"/>
    </row>
    <row r="32" spans="1:14" ht="17.45" customHeight="1" x14ac:dyDescent="0.2">
      <c r="A32" s="111"/>
    </row>
    <row r="33" spans="1:1" ht="17.45" customHeight="1" x14ac:dyDescent="0.2">
      <c r="A33" s="111"/>
    </row>
    <row r="34" spans="1:1" ht="17.45" customHeight="1" x14ac:dyDescent="0.2">
      <c r="A34" s="111"/>
    </row>
    <row r="35" spans="1:1" ht="17.45" customHeight="1" x14ac:dyDescent="0.2">
      <c r="A35" s="111"/>
    </row>
    <row r="36" spans="1:1" ht="17.45" customHeight="1" x14ac:dyDescent="0.2">
      <c r="A36" s="111"/>
    </row>
    <row r="37" spans="1:1" ht="17.45" customHeight="1" x14ac:dyDescent="0.2">
      <c r="A37" s="111"/>
    </row>
    <row r="38" spans="1:1" ht="17.45" customHeight="1" x14ac:dyDescent="0.2">
      <c r="A38" s="111"/>
    </row>
    <row r="39" spans="1:1" ht="17.45" customHeight="1" x14ac:dyDescent="0.2">
      <c r="A39" s="111"/>
    </row>
    <row r="40" spans="1:1" ht="17.45" customHeight="1" x14ac:dyDescent="0.2">
      <c r="A40" s="111"/>
    </row>
    <row r="41" spans="1:1" ht="17.45" customHeight="1" x14ac:dyDescent="0.2">
      <c r="A41" s="111"/>
    </row>
    <row r="42" spans="1:1" ht="17.45" customHeight="1" x14ac:dyDescent="0.2">
      <c r="A42" s="111"/>
    </row>
    <row r="43" spans="1:1" ht="17.45" customHeight="1" x14ac:dyDescent="0.2">
      <c r="A43" s="111"/>
    </row>
    <row r="44" spans="1:1" ht="17.45" customHeight="1" x14ac:dyDescent="0.2">
      <c r="A44" s="111"/>
    </row>
    <row r="45" spans="1:1" ht="17.45" customHeight="1" x14ac:dyDescent="0.2">
      <c r="A45" s="111"/>
    </row>
  </sheetData>
  <sheetProtection algorithmName="SHA-512" hashValue="GZSpiHSUGXyncA6MZL9fr042IKIF1+n7t5Eiq7pLqXUbLv9IKr1+jdCLwZriHSpBP3vEIiakfG5SXsA4rzvO7w==" saltValue="v8f5q4AywPDuBU4Z71jqpQ==" spinCount="100000" sheet="1" objects="1" scenarios="1" formatColumns="0" formatRows="0" autoFilter="0"/>
  <mergeCells count="18">
    <mergeCell ref="A1:A4"/>
    <mergeCell ref="A5:A6"/>
    <mergeCell ref="H23:J23"/>
    <mergeCell ref="D2:O3"/>
    <mergeCell ref="H5:J5"/>
    <mergeCell ref="H7:J7"/>
    <mergeCell ref="H9:J9"/>
    <mergeCell ref="L15:N17"/>
    <mergeCell ref="A15:A16"/>
    <mergeCell ref="L11:N13"/>
    <mergeCell ref="H27:J27"/>
    <mergeCell ref="H17:J17"/>
    <mergeCell ref="H19:J19"/>
    <mergeCell ref="H21:J21"/>
    <mergeCell ref="H11:J11"/>
    <mergeCell ref="H13:J13"/>
    <mergeCell ref="H15:J15"/>
    <mergeCell ref="H25:J25"/>
  </mergeCells>
  <phoneticPr fontId="0" type="noConversion"/>
  <hyperlinks>
    <hyperlink ref="H5:J5" location="'IMP-ENE'!A1" display="ENERO" xr:uid="{00000000-0004-0000-2E00-000000000000}"/>
    <hyperlink ref="H7:J7" location="'IMP-FEB'!A1" display="FEBRERO" xr:uid="{00000000-0004-0000-2E00-000001000000}"/>
    <hyperlink ref="H11:J11" location="'IMP-ABR'!A1" display="ABRIL" xr:uid="{00000000-0004-0000-2E00-000002000000}"/>
    <hyperlink ref="H13:J13" location="'IMP-MAY'!A1" display="MAYO" xr:uid="{00000000-0004-0000-2E00-000003000000}"/>
    <hyperlink ref="H15:J15" location="'IMP-JUN'!A1" display="JUNIO" xr:uid="{00000000-0004-0000-2E00-000004000000}"/>
    <hyperlink ref="H17:J17" location="'IMP-JUL'!A1" display="JULIO" xr:uid="{00000000-0004-0000-2E00-000005000000}"/>
    <hyperlink ref="H21:J21" location="'IMP-SEP'!A1" display="SEPTIEMBRE" xr:uid="{00000000-0004-0000-2E00-000006000000}"/>
    <hyperlink ref="H23:J23" location="'IMP-OCT'!A1" display="OCTUBRE" xr:uid="{00000000-0004-0000-2E00-000007000000}"/>
    <hyperlink ref="H25:J25" location="'IMP-NOV'!A1" display="NOVIEMBRE" xr:uid="{00000000-0004-0000-2E00-000008000000}"/>
    <hyperlink ref="H27:J27" location="'IMP-DIC'!A1" display="DICIEMBRE" xr:uid="{00000000-0004-0000-2E00-000009000000}"/>
    <hyperlink ref="H9:J9" location="'IMP-MAR'!A1" display="MARZO" xr:uid="{00000000-0004-0000-2E00-00000A000000}"/>
    <hyperlink ref="H19:J19" location="'IMP-AGO'!A1" display="AGOSTO" xr:uid="{00000000-0004-0000-2E00-00000B000000}"/>
    <hyperlink ref="L15:N17" location="'IMP-ANUAL'!A1" display="CALCULO ANUAL" xr:uid="{00000000-0004-0000-2E00-00000C000000}"/>
    <hyperlink ref="L11:N13" location="RESUMEN!A1" display="RESUMEN" xr:uid="{00000000-0004-0000-2E00-00000D000000}"/>
    <hyperlink ref="A15:A16" location="CONTACTO!A1" display="Contacto" xr:uid="{00000000-0004-0000-2E00-00000E000000}"/>
    <hyperlink ref="A5:A6" location="MENU!A1" display="M e n ú" xr:uid="{00000000-0004-0000-2E00-00000F000000}"/>
    <hyperlink ref="A10" location="'INVERSIONES ARRENDAMIENTO'!A1" display="Inversiones Arrendamiento" xr:uid="{00000000-0004-0000-2E00-000010000000}"/>
    <hyperlink ref="A14" location="PROVEEDORES!A1" display="Catálogo de Proveedores" xr:uid="{00000000-0004-0000-2E00-000011000000}"/>
    <hyperlink ref="A13" location="DIOT!A1" display="Declaración del DIOT" xr:uid="{00000000-0004-0000-2E00-000012000000}"/>
    <hyperlink ref="A12" location="TARIFAS!A1" display="Tablas y Tarifas de ISR" xr:uid="{00000000-0004-0000-2E00-000013000000}"/>
    <hyperlink ref="A11" location="IMPUESTOS!A1" display="Impuestos" xr:uid="{00000000-0004-0000-2E00-000014000000}"/>
    <hyperlink ref="A9" location="'INVERSIONES EMPR PROF'!A1" display="Inversiones Empresarial y P" xr:uid="{00000000-0004-0000-2E00-000015000000}"/>
    <hyperlink ref="A8" location="'INGRESOS Y EGRESOS'!A1" display="Ingresos y Egresos" xr:uid="{00000000-0004-0000-2E00-000016000000}"/>
    <hyperlink ref="A7" location="DATOS!A1" display="Datos de la Empresa" xr:uid="{00000000-0004-0000-2E00-000017000000}"/>
  </hyperlinks>
  <printOptions horizontalCentered="1" verticalCentered="1"/>
  <pageMargins left="0.78740157480314965" right="0.78740157480314965" top="0.98425196850393704" bottom="0.98425196850393704" header="0" footer="0"/>
  <pageSetup scale="63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E82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29" customWidth="1"/>
    <col min="4" max="4" width="55.7109375" style="13" customWidth="1"/>
    <col min="5" max="5" width="12.7109375" style="21" customWidth="1"/>
    <col min="6" max="6" width="5.7109375" style="13" customWidth="1"/>
    <col min="7" max="16384" width="11.42578125" style="13"/>
  </cols>
  <sheetData>
    <row r="1" spans="1:5" ht="17.45" customHeight="1" x14ac:dyDescent="0.3">
      <c r="A1" s="212" t="s">
        <v>244</v>
      </c>
      <c r="C1" s="107" t="str">
        <f>IF(DATOS!H18=DATOS!I1,DATOS!$E$6&amp;" "&amp;DATOS!$I$6&amp;" "&amp;DATOS!$M$6, "N o m b r e")</f>
        <v>N o m b r e</v>
      </c>
      <c r="D1" s="198"/>
    </row>
    <row r="2" spans="1:5" ht="17.45" customHeight="1" x14ac:dyDescent="0.3">
      <c r="A2" s="260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</row>
    <row r="3" spans="1:5" ht="17.45" customHeight="1" x14ac:dyDescent="0.25">
      <c r="A3" s="260"/>
      <c r="C3" s="282" t="str">
        <f>"IMPUESTOS DE ENERO DE "&amp;DATOS!E10</f>
        <v>IMPUESTOS DE ENERO DE 2020</v>
      </c>
      <c r="D3" s="282"/>
    </row>
    <row r="4" spans="1:5" ht="17.45" customHeight="1" x14ac:dyDescent="0.2">
      <c r="A4" s="261"/>
      <c r="C4" s="200"/>
      <c r="D4" s="198"/>
    </row>
    <row r="5" spans="1:5" ht="17.45" customHeight="1" x14ac:dyDescent="0.3">
      <c r="A5" s="262" t="s">
        <v>251</v>
      </c>
      <c r="C5" s="205" t="s">
        <v>200</v>
      </c>
      <c r="D5" s="198"/>
    </row>
    <row r="6" spans="1:5" ht="17.45" customHeight="1" x14ac:dyDescent="0.2">
      <c r="A6" s="263"/>
      <c r="C6" s="128"/>
      <c r="D6" s="128" t="s">
        <v>6</v>
      </c>
      <c r="E6" s="129" t="s">
        <v>47</v>
      </c>
    </row>
    <row r="7" spans="1:5" ht="17.45" customHeight="1" x14ac:dyDescent="0.2">
      <c r="A7" s="114" t="s">
        <v>163</v>
      </c>
      <c r="C7" s="145"/>
      <c r="D7" s="145" t="s">
        <v>123</v>
      </c>
      <c r="E7" s="160">
        <f>ROUND('ING-ENE'!H12,0)</f>
        <v>0</v>
      </c>
    </row>
    <row r="8" spans="1:5" ht="17.45" customHeight="1" x14ac:dyDescent="0.2">
      <c r="A8" s="114" t="s">
        <v>166</v>
      </c>
      <c r="C8" s="145" t="s">
        <v>8</v>
      </c>
      <c r="D8" s="145" t="s">
        <v>188</v>
      </c>
      <c r="E8" s="169"/>
    </row>
    <row r="9" spans="1:5" ht="17.45" customHeight="1" x14ac:dyDescent="0.2">
      <c r="A9" s="114" t="s">
        <v>205</v>
      </c>
      <c r="C9" s="145" t="s">
        <v>8</v>
      </c>
      <c r="D9" s="145" t="s">
        <v>79</v>
      </c>
      <c r="E9" s="160">
        <f>ROUND('EG-ENE'!H12,0)</f>
        <v>0</v>
      </c>
    </row>
    <row r="10" spans="1:5" ht="17.45" customHeight="1" x14ac:dyDescent="0.2">
      <c r="A10" s="114" t="s">
        <v>206</v>
      </c>
      <c r="C10" s="145" t="s">
        <v>8</v>
      </c>
      <c r="D10" s="145" t="s">
        <v>175</v>
      </c>
      <c r="E10" s="170"/>
    </row>
    <row r="11" spans="1:5" ht="17.45" customHeight="1" x14ac:dyDescent="0.2">
      <c r="A11" s="114" t="s">
        <v>137</v>
      </c>
      <c r="C11" s="145" t="s">
        <v>8</v>
      </c>
      <c r="D11" s="145" t="s">
        <v>9</v>
      </c>
      <c r="E11" s="169"/>
    </row>
    <row r="12" spans="1:5" ht="17.45" customHeight="1" x14ac:dyDescent="0.2">
      <c r="A12" s="114" t="s">
        <v>164</v>
      </c>
      <c r="C12" s="145" t="s">
        <v>10</v>
      </c>
      <c r="D12" s="146" t="s">
        <v>11</v>
      </c>
      <c r="E12" s="160">
        <f>IF(E7-E8-E9-E10-E11&lt;0,0,E7-E8-E9-E10-E11)</f>
        <v>0</v>
      </c>
    </row>
    <row r="13" spans="1:5" ht="17.45" customHeight="1" x14ac:dyDescent="0.2">
      <c r="A13" s="114" t="s">
        <v>165</v>
      </c>
      <c r="C13" s="24"/>
      <c r="D13" s="25"/>
      <c r="E13" s="26"/>
    </row>
    <row r="14" spans="1:5" ht="17.45" customHeight="1" x14ac:dyDescent="0.2">
      <c r="A14" s="114" t="s">
        <v>160</v>
      </c>
      <c r="C14" s="23"/>
      <c r="D14" s="206" t="s">
        <v>238</v>
      </c>
    </row>
    <row r="15" spans="1:5" ht="17.45" customHeight="1" x14ac:dyDescent="0.2">
      <c r="A15" s="258" t="s">
        <v>250</v>
      </c>
      <c r="C15" s="145" t="s">
        <v>5</v>
      </c>
      <c r="D15" s="146" t="s">
        <v>11</v>
      </c>
      <c r="E15" s="160">
        <f>E12</f>
        <v>0</v>
      </c>
    </row>
    <row r="16" spans="1:5" ht="17.45" customHeight="1" x14ac:dyDescent="0.2">
      <c r="A16" s="259"/>
      <c r="C16" s="145" t="s">
        <v>8</v>
      </c>
      <c r="D16" s="146" t="s">
        <v>74</v>
      </c>
      <c r="E16" s="160">
        <f>IF(E15=0,0,LOOKUP(E15,ISRENE!C8:C18))</f>
        <v>0</v>
      </c>
    </row>
    <row r="17" spans="1:5" ht="17.45" customHeight="1" x14ac:dyDescent="0.2">
      <c r="A17" s="113"/>
      <c r="C17" s="145" t="s">
        <v>10</v>
      </c>
      <c r="D17" s="146" t="s">
        <v>12</v>
      </c>
      <c r="E17" s="160">
        <f>E15-E16</f>
        <v>0</v>
      </c>
    </row>
    <row r="18" spans="1:5" ht="17.45" customHeight="1" x14ac:dyDescent="0.2">
      <c r="A18" s="110"/>
      <c r="C18" s="145" t="s">
        <v>13</v>
      </c>
      <c r="D18" s="146" t="s">
        <v>14</v>
      </c>
      <c r="E18" s="171">
        <f>IF(E15=0,0,LOOKUP(E15,ISRENE!C8:C18,ISRENE!F8:F18))</f>
        <v>0</v>
      </c>
    </row>
    <row r="19" spans="1:5" ht="17.45" customHeight="1" x14ac:dyDescent="0.2">
      <c r="A19" s="110"/>
      <c r="C19" s="145" t="s">
        <v>10</v>
      </c>
      <c r="D19" s="146" t="s">
        <v>15</v>
      </c>
      <c r="E19" s="160">
        <f>E17*E18</f>
        <v>0</v>
      </c>
    </row>
    <row r="20" spans="1:5" ht="17.45" customHeight="1" x14ac:dyDescent="0.2">
      <c r="A20" s="110"/>
      <c r="C20" s="145" t="s">
        <v>16</v>
      </c>
      <c r="D20" s="146" t="s">
        <v>17</v>
      </c>
      <c r="E20" s="160">
        <f>IF(E15=0,0,LOOKUP(E15,ISRENE!C8:C18,ISRENE!E8:E18))</f>
        <v>0</v>
      </c>
    </row>
    <row r="21" spans="1:5" ht="17.45" customHeight="1" x14ac:dyDescent="0.2">
      <c r="A21" s="110"/>
      <c r="C21" s="145" t="s">
        <v>10</v>
      </c>
      <c r="D21" s="145" t="s">
        <v>76</v>
      </c>
      <c r="E21" s="160">
        <f>E19+E20</f>
        <v>0</v>
      </c>
    </row>
    <row r="22" spans="1:5" ht="17.45" customHeight="1" x14ac:dyDescent="0.2">
      <c r="A22" s="110"/>
      <c r="C22" s="145" t="s">
        <v>8</v>
      </c>
      <c r="D22" s="145" t="s">
        <v>187</v>
      </c>
      <c r="E22" s="169">
        <v>0</v>
      </c>
    </row>
    <row r="23" spans="1:5" ht="17.45" customHeight="1" x14ac:dyDescent="0.2">
      <c r="A23" s="110"/>
      <c r="C23" s="145" t="s">
        <v>10</v>
      </c>
      <c r="D23" s="145" t="s">
        <v>77</v>
      </c>
      <c r="E23" s="160">
        <f>ROUND(E21-E22,0)</f>
        <v>0</v>
      </c>
    </row>
    <row r="24" spans="1:5" ht="17.45" customHeight="1" x14ac:dyDescent="0.2">
      <c r="A24" s="110"/>
      <c r="C24" s="24"/>
      <c r="D24" s="27"/>
      <c r="E24" s="28"/>
    </row>
    <row r="25" spans="1:5" ht="17.45" customHeight="1" x14ac:dyDescent="0.2">
      <c r="A25" s="110"/>
      <c r="C25" s="165"/>
      <c r="D25" s="145" t="s">
        <v>73</v>
      </c>
      <c r="E25" s="160">
        <f>E23</f>
        <v>0</v>
      </c>
    </row>
    <row r="26" spans="1:5" ht="17.45" customHeight="1" x14ac:dyDescent="0.2">
      <c r="A26" s="110"/>
      <c r="C26" s="165" t="s">
        <v>8</v>
      </c>
      <c r="D26" s="146" t="s">
        <v>80</v>
      </c>
      <c r="E26" s="160">
        <v>0</v>
      </c>
    </row>
    <row r="27" spans="1:5" ht="17.45" customHeight="1" x14ac:dyDescent="0.2">
      <c r="A27" s="110"/>
      <c r="C27" s="165" t="s">
        <v>8</v>
      </c>
      <c r="D27" s="146" t="s">
        <v>81</v>
      </c>
      <c r="E27" s="160">
        <f>'ING-ENE'!L12</f>
        <v>0</v>
      </c>
    </row>
    <row r="28" spans="1:5" ht="17.45" customHeight="1" x14ac:dyDescent="0.2">
      <c r="A28" s="111"/>
      <c r="C28" s="165" t="s">
        <v>8</v>
      </c>
      <c r="D28" s="146" t="s">
        <v>75</v>
      </c>
      <c r="E28" s="169">
        <v>0</v>
      </c>
    </row>
    <row r="29" spans="1:5" ht="17.45" customHeight="1" x14ac:dyDescent="0.2">
      <c r="A29" s="111"/>
      <c r="C29" s="172" t="s">
        <v>18</v>
      </c>
      <c r="D29" s="173" t="s">
        <v>82</v>
      </c>
      <c r="E29" s="174">
        <f>IF(E25-E26-E27-E28&lt;0,0,E25-E26-E27-E28)</f>
        <v>0</v>
      </c>
    </row>
    <row r="30" spans="1:5" ht="17.45" customHeight="1" x14ac:dyDescent="0.2">
      <c r="A30" s="111"/>
      <c r="C30" s="165" t="s">
        <v>8</v>
      </c>
      <c r="D30" s="146" t="s">
        <v>181</v>
      </c>
      <c r="E30" s="175">
        <v>0</v>
      </c>
    </row>
    <row r="31" spans="1:5" ht="17.45" customHeight="1" x14ac:dyDescent="0.2">
      <c r="A31" s="111"/>
      <c r="C31" s="172" t="s">
        <v>18</v>
      </c>
      <c r="D31" s="173" t="s">
        <v>138</v>
      </c>
      <c r="E31" s="174">
        <f>IF(E29&gt;(E30),E29-E30,0)</f>
        <v>0</v>
      </c>
    </row>
    <row r="32" spans="1:5" ht="17.45" customHeight="1" x14ac:dyDescent="0.2">
      <c r="A32" s="111"/>
      <c r="C32" s="13"/>
      <c r="E32" s="13"/>
    </row>
    <row r="33" spans="1:5" ht="17.45" customHeight="1" x14ac:dyDescent="0.2">
      <c r="A33" s="111"/>
      <c r="E33" s="17"/>
    </row>
    <row r="34" spans="1:5" ht="17.45" customHeight="1" x14ac:dyDescent="0.3">
      <c r="A34" s="111"/>
      <c r="C34" s="205" t="s">
        <v>202</v>
      </c>
      <c r="D34" s="198"/>
    </row>
    <row r="35" spans="1:5" ht="17.45" customHeight="1" x14ac:dyDescent="0.2">
      <c r="A35" s="111"/>
      <c r="C35" s="128"/>
      <c r="D35" s="128" t="s">
        <v>6</v>
      </c>
      <c r="E35" s="129" t="s">
        <v>47</v>
      </c>
    </row>
    <row r="36" spans="1:5" ht="17.45" customHeight="1" x14ac:dyDescent="0.2">
      <c r="A36" s="111"/>
      <c r="C36" s="145"/>
      <c r="D36" s="145" t="s">
        <v>123</v>
      </c>
      <c r="E36" s="160">
        <f>ROUND('ING-ENE'!H10,0)</f>
        <v>0</v>
      </c>
    </row>
    <row r="37" spans="1:5" ht="17.45" customHeight="1" x14ac:dyDescent="0.2">
      <c r="A37" s="111"/>
      <c r="C37" s="145" t="s">
        <v>8</v>
      </c>
      <c r="D37" s="145" t="s">
        <v>188</v>
      </c>
      <c r="E37" s="169"/>
    </row>
    <row r="38" spans="1:5" ht="17.45" customHeight="1" x14ac:dyDescent="0.2">
      <c r="A38" s="111"/>
      <c r="C38" s="145" t="s">
        <v>8</v>
      </c>
      <c r="D38" s="145" t="s">
        <v>79</v>
      </c>
      <c r="E38" s="160">
        <f>ROUND('EG-ENE'!H10,0)</f>
        <v>0</v>
      </c>
    </row>
    <row r="39" spans="1:5" ht="17.45" customHeight="1" x14ac:dyDescent="0.2">
      <c r="A39" s="111"/>
      <c r="C39" s="145" t="s">
        <v>8</v>
      </c>
      <c r="D39" s="145" t="s">
        <v>175</v>
      </c>
      <c r="E39" s="169"/>
    </row>
    <row r="40" spans="1:5" ht="17.45" customHeight="1" x14ac:dyDescent="0.2">
      <c r="A40" s="111"/>
      <c r="C40" s="145" t="s">
        <v>8</v>
      </c>
      <c r="D40" s="145" t="s">
        <v>9</v>
      </c>
      <c r="E40" s="169"/>
    </row>
    <row r="41" spans="1:5" ht="17.45" customHeight="1" x14ac:dyDescent="0.2">
      <c r="A41" s="111"/>
      <c r="C41" s="145" t="s">
        <v>10</v>
      </c>
      <c r="D41" s="146" t="s">
        <v>11</v>
      </c>
      <c r="E41" s="160">
        <f>IF(E36-E37-E38-E39-E40&lt;0,0,E36-E37-E38-E39-E40)</f>
        <v>0</v>
      </c>
    </row>
    <row r="42" spans="1:5" ht="17.45" customHeight="1" x14ac:dyDescent="0.2">
      <c r="A42" s="111"/>
      <c r="C42" s="24"/>
      <c r="D42" s="25"/>
      <c r="E42" s="26"/>
    </row>
    <row r="43" spans="1:5" ht="17.45" customHeight="1" x14ac:dyDescent="0.2">
      <c r="A43" s="111"/>
      <c r="C43" s="23"/>
      <c r="D43" s="206" t="s">
        <v>238</v>
      </c>
    </row>
    <row r="44" spans="1:5" ht="17.45" customHeight="1" x14ac:dyDescent="0.2">
      <c r="A44" s="111"/>
      <c r="C44" s="145" t="s">
        <v>5</v>
      </c>
      <c r="D44" s="146" t="s">
        <v>11</v>
      </c>
      <c r="E44" s="160">
        <f>E41</f>
        <v>0</v>
      </c>
    </row>
    <row r="45" spans="1:5" ht="17.45" customHeight="1" x14ac:dyDescent="0.2">
      <c r="A45" s="111"/>
      <c r="C45" s="145" t="s">
        <v>8</v>
      </c>
      <c r="D45" s="146" t="s">
        <v>74</v>
      </c>
      <c r="E45" s="160">
        <f>IF(E44=0,0,LOOKUP(E44,ISRENE!C23:C33))</f>
        <v>0</v>
      </c>
    </row>
    <row r="46" spans="1:5" ht="17.45" customHeight="1" x14ac:dyDescent="0.2">
      <c r="C46" s="145" t="s">
        <v>10</v>
      </c>
      <c r="D46" s="146" t="s">
        <v>12</v>
      </c>
      <c r="E46" s="160">
        <f>E44-E45</f>
        <v>0</v>
      </c>
    </row>
    <row r="47" spans="1:5" ht="17.45" customHeight="1" x14ac:dyDescent="0.2">
      <c r="C47" s="145" t="s">
        <v>13</v>
      </c>
      <c r="D47" s="146" t="s">
        <v>14</v>
      </c>
      <c r="E47" s="171">
        <f>IF(E44=0,0,LOOKUP(E44,ISRENE!C23:C33,ISRENE!F23:F33))</f>
        <v>0</v>
      </c>
    </row>
    <row r="48" spans="1:5" ht="17.45" customHeight="1" x14ac:dyDescent="0.2">
      <c r="C48" s="145" t="s">
        <v>10</v>
      </c>
      <c r="D48" s="146" t="s">
        <v>15</v>
      </c>
      <c r="E48" s="160">
        <f>E46*E47</f>
        <v>0</v>
      </c>
    </row>
    <row r="49" spans="3:5" ht="17.45" customHeight="1" x14ac:dyDescent="0.2">
      <c r="C49" s="145" t="s">
        <v>16</v>
      </c>
      <c r="D49" s="146" t="s">
        <v>17</v>
      </c>
      <c r="E49" s="160">
        <f>IF(E44=0,0,LOOKUP(E44,ISRENE!C23:C33,ISRENE!E23:E33))</f>
        <v>0</v>
      </c>
    </row>
    <row r="50" spans="3:5" ht="17.45" customHeight="1" x14ac:dyDescent="0.2">
      <c r="C50" s="145" t="s">
        <v>10</v>
      </c>
      <c r="D50" s="145" t="s">
        <v>76</v>
      </c>
      <c r="E50" s="160">
        <f>E48+E49</f>
        <v>0</v>
      </c>
    </row>
    <row r="51" spans="3:5" ht="17.45" customHeight="1" x14ac:dyDescent="0.2">
      <c r="C51" s="145" t="s">
        <v>8</v>
      </c>
      <c r="D51" s="145" t="s">
        <v>187</v>
      </c>
      <c r="E51" s="169">
        <v>0</v>
      </c>
    </row>
    <row r="52" spans="3:5" ht="17.45" customHeight="1" x14ac:dyDescent="0.2">
      <c r="C52" s="145" t="s">
        <v>10</v>
      </c>
      <c r="D52" s="145" t="s">
        <v>77</v>
      </c>
      <c r="E52" s="160">
        <f>ROUND(E50-E51,0)</f>
        <v>0</v>
      </c>
    </row>
    <row r="53" spans="3:5" ht="17.45" customHeight="1" x14ac:dyDescent="0.2">
      <c r="C53" s="24"/>
      <c r="D53" s="27"/>
      <c r="E53" s="28"/>
    </row>
    <row r="54" spans="3:5" ht="17.45" customHeight="1" x14ac:dyDescent="0.2">
      <c r="C54" s="165"/>
      <c r="D54" s="145" t="s">
        <v>73</v>
      </c>
      <c r="E54" s="160">
        <f>E52</f>
        <v>0</v>
      </c>
    </row>
    <row r="55" spans="3:5" ht="17.45" customHeight="1" x14ac:dyDescent="0.2">
      <c r="C55" s="165" t="s">
        <v>8</v>
      </c>
      <c r="D55" s="146" t="s">
        <v>81</v>
      </c>
      <c r="E55" s="160">
        <f>'ING-ENE'!L10</f>
        <v>0</v>
      </c>
    </row>
    <row r="56" spans="3:5" ht="17.45" customHeight="1" x14ac:dyDescent="0.2">
      <c r="C56" s="165" t="s">
        <v>8</v>
      </c>
      <c r="D56" s="146" t="s">
        <v>75</v>
      </c>
      <c r="E56" s="169">
        <v>0</v>
      </c>
    </row>
    <row r="57" spans="3:5" ht="17.45" customHeight="1" x14ac:dyDescent="0.2">
      <c r="C57" s="172" t="s">
        <v>18</v>
      </c>
      <c r="D57" s="173" t="s">
        <v>82</v>
      </c>
      <c r="E57" s="174">
        <f>IF(E54-E55-E56&lt;0,0,E54-E55-E56)</f>
        <v>0</v>
      </c>
    </row>
    <row r="58" spans="3:5" ht="17.45" customHeight="1" thickBot="1" x14ac:dyDescent="0.25">
      <c r="C58" s="165" t="s">
        <v>8</v>
      </c>
      <c r="D58" s="146" t="s">
        <v>181</v>
      </c>
      <c r="E58" s="184">
        <v>0</v>
      </c>
    </row>
    <row r="59" spans="3:5" ht="17.45" customHeight="1" thickBot="1" x14ac:dyDescent="0.25">
      <c r="C59" s="172" t="s">
        <v>18</v>
      </c>
      <c r="D59" s="176" t="s">
        <v>138</v>
      </c>
      <c r="E59" s="177">
        <f>IF(E57&gt;(E58),E57-E58,0)</f>
        <v>0</v>
      </c>
    </row>
    <row r="60" spans="3:5" ht="17.45" customHeight="1" x14ac:dyDescent="0.2">
      <c r="E60" s="17"/>
    </row>
    <row r="61" spans="3:5" ht="17.45" customHeight="1" x14ac:dyDescent="0.2">
      <c r="E61" s="17"/>
    </row>
    <row r="62" spans="3:5" ht="17.45" customHeight="1" x14ac:dyDescent="0.3">
      <c r="C62" s="205" t="s">
        <v>2</v>
      </c>
    </row>
    <row r="63" spans="3:5" ht="17.45" customHeight="1" x14ac:dyDescent="0.2">
      <c r="C63" s="128"/>
      <c r="D63" s="128" t="s">
        <v>6</v>
      </c>
      <c r="E63" s="129" t="s">
        <v>47</v>
      </c>
    </row>
    <row r="64" spans="3:5" ht="17.45" customHeight="1" x14ac:dyDescent="0.2">
      <c r="C64" s="145"/>
      <c r="D64" s="145" t="s">
        <v>20</v>
      </c>
      <c r="E64" s="160">
        <f>ROUND('ING-ENE'!J11,0)</f>
        <v>0</v>
      </c>
    </row>
    <row r="65" spans="3:5" ht="17.45" customHeight="1" x14ac:dyDescent="0.2">
      <c r="C65" s="145" t="s">
        <v>8</v>
      </c>
      <c r="D65" s="145" t="s">
        <v>21</v>
      </c>
      <c r="E65" s="160">
        <f>ROUND('ING-ENE'!M11,0)</f>
        <v>0</v>
      </c>
    </row>
    <row r="66" spans="3:5" ht="17.45" customHeight="1" x14ac:dyDescent="0.2">
      <c r="C66" s="145" t="s">
        <v>8</v>
      </c>
      <c r="D66" s="145" t="s">
        <v>22</v>
      </c>
      <c r="E66" s="160">
        <f>ROUND('EG-ENE'!J11,0)</f>
        <v>0</v>
      </c>
    </row>
    <row r="67" spans="3:5" ht="17.45" customHeight="1" x14ac:dyDescent="0.2">
      <c r="C67" s="145" t="s">
        <v>10</v>
      </c>
      <c r="D67" s="146" t="s">
        <v>83</v>
      </c>
      <c r="E67" s="160">
        <f>ROUND(E64-E65-E66,0)</f>
        <v>0</v>
      </c>
    </row>
    <row r="68" spans="3:5" ht="17.45" customHeight="1" x14ac:dyDescent="0.2">
      <c r="C68" s="145" t="s">
        <v>8</v>
      </c>
      <c r="D68" s="146" t="s">
        <v>84</v>
      </c>
      <c r="E68" s="169">
        <v>0</v>
      </c>
    </row>
    <row r="69" spans="3:5" ht="17.45" customHeight="1" thickBot="1" x14ac:dyDescent="0.25">
      <c r="C69" s="145" t="s">
        <v>8</v>
      </c>
      <c r="D69" s="146" t="s">
        <v>204</v>
      </c>
      <c r="E69" s="185">
        <v>0</v>
      </c>
    </row>
    <row r="70" spans="3:5" ht="17.45" customHeight="1" thickBot="1" x14ac:dyDescent="0.25">
      <c r="C70" s="179" t="s">
        <v>10</v>
      </c>
      <c r="D70" s="180" t="s">
        <v>19</v>
      </c>
      <c r="E70" s="181">
        <f>E67-E68+E69</f>
        <v>0</v>
      </c>
    </row>
    <row r="73" spans="3:5" ht="17.45" customHeight="1" x14ac:dyDescent="0.3">
      <c r="C73" s="205" t="s">
        <v>182</v>
      </c>
    </row>
    <row r="74" spans="3:5" ht="17.45" customHeight="1" x14ac:dyDescent="0.2">
      <c r="C74" s="122"/>
      <c r="D74" s="122" t="s">
        <v>6</v>
      </c>
      <c r="E74" s="121" t="s">
        <v>47</v>
      </c>
    </row>
    <row r="75" spans="3:5" ht="17.45" customHeight="1" x14ac:dyDescent="0.2">
      <c r="C75" s="145"/>
      <c r="D75" s="145" t="s">
        <v>211</v>
      </c>
      <c r="E75" s="160">
        <f>ROUND('ING-ENE'!K11,0)</f>
        <v>0</v>
      </c>
    </row>
    <row r="76" spans="3:5" ht="17.45" customHeight="1" x14ac:dyDescent="0.2">
      <c r="C76" s="145" t="s">
        <v>8</v>
      </c>
      <c r="D76" s="145" t="s">
        <v>212</v>
      </c>
      <c r="E76" s="160">
        <f>ROUND('EG-ENE'!K11,0)</f>
        <v>0</v>
      </c>
    </row>
    <row r="77" spans="3:5" ht="17.45" customHeight="1" x14ac:dyDescent="0.2">
      <c r="C77" s="145" t="s">
        <v>10</v>
      </c>
      <c r="D77" s="146" t="s">
        <v>213</v>
      </c>
      <c r="E77" s="160">
        <f>ROUND(E75-E76,0)</f>
        <v>0</v>
      </c>
    </row>
    <row r="78" spans="3:5" ht="17.45" customHeight="1" x14ac:dyDescent="0.2">
      <c r="C78" s="145" t="s">
        <v>8</v>
      </c>
      <c r="D78" s="146" t="s">
        <v>84</v>
      </c>
      <c r="E78" s="169">
        <v>0</v>
      </c>
    </row>
    <row r="79" spans="3:5" ht="17.45" customHeight="1" thickBot="1" x14ac:dyDescent="0.25">
      <c r="C79" s="145" t="s">
        <v>8</v>
      </c>
      <c r="D79" s="146" t="s">
        <v>214</v>
      </c>
      <c r="E79" s="185">
        <v>0</v>
      </c>
    </row>
    <row r="80" spans="3:5" ht="17.45" customHeight="1" thickBot="1" x14ac:dyDescent="0.25">
      <c r="C80" s="179" t="s">
        <v>10</v>
      </c>
      <c r="D80" s="180" t="s">
        <v>19</v>
      </c>
      <c r="E80" s="181">
        <f>E77-E78+E79</f>
        <v>0</v>
      </c>
    </row>
    <row r="81" spans="4:5" ht="17.45" customHeight="1" thickBot="1" x14ac:dyDescent="0.25"/>
    <row r="82" spans="4:5" ht="17.45" customHeight="1" thickBot="1" x14ac:dyDescent="0.25">
      <c r="D82" s="182" t="s">
        <v>210</v>
      </c>
      <c r="E82" s="183">
        <f>IF(E31&gt;0,E31,0)+IF(E59&gt;0,E59,0)+IF(E70&gt;0,E70,0)+IF(E80&gt;0,E80,0)</f>
        <v>0</v>
      </c>
    </row>
  </sheetData>
  <sheetProtection algorithmName="SHA-512" hashValue="2HTMIY+HBwnP0UESwUkX3POhC7UVkKm2Wk87Nzts0wTfmBXjVllVQFOjIHxdtW6QB3JVmq4UfUCIwmYATEdgCw==" saltValue="WX19PnExe93OiGVmgBrPjA==" spinCount="100000" sheet="1" objects="1" scenarios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00000000-0004-0000-2F00-000000000000}"/>
    <hyperlink ref="A5:A6" location="MENU!A1" display="M e n ú" xr:uid="{00000000-0004-0000-2F00-000001000000}"/>
    <hyperlink ref="A10" location="'INVERSIONES ARRENDAMIENTO'!A1" display="Inversiones Arrendamiento" xr:uid="{00000000-0004-0000-2F00-000002000000}"/>
    <hyperlink ref="A14" location="PROVEEDORES!A1" display="Catálogo de Proveedores" xr:uid="{00000000-0004-0000-2F00-000003000000}"/>
    <hyperlink ref="A13" location="DIOT!A1" display="Declaración del DIOT" xr:uid="{00000000-0004-0000-2F00-000004000000}"/>
    <hyperlink ref="A12" location="TARIFAS!A1" display="Tablas y Tarifas de ISR" xr:uid="{00000000-0004-0000-2F00-000005000000}"/>
    <hyperlink ref="A11" location="IMPUESTOS!A1" display="Impuestos" xr:uid="{00000000-0004-0000-2F00-000006000000}"/>
    <hyperlink ref="A9" location="'INVERSIONES EMPR PROF'!A1" display="Inversiones Empresarial y P" xr:uid="{00000000-0004-0000-2F00-000007000000}"/>
    <hyperlink ref="A8" location="'INGRESOS Y EGRESOS'!A1" display="Ingresos y Egresos" xr:uid="{00000000-0004-0000-2F00-000008000000}"/>
    <hyperlink ref="A7" location="DATOS!A1" display="Datos de la Empresa" xr:uid="{00000000-0004-0000-2F00-000009000000}"/>
  </hyperlinks>
  <printOptions horizontalCentered="1"/>
  <pageMargins left="1.1811023622047245" right="1.1811023622047245" top="0.59055118110236227" bottom="0.59055118110236227" header="0" footer="0"/>
  <pageSetup paperSize="119" scale="80" fitToHeight="2" orientation="portrait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E82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29" customWidth="1"/>
    <col min="4" max="4" width="55.7109375" style="13" customWidth="1"/>
    <col min="5" max="5" width="12.7109375" style="21" customWidth="1"/>
    <col min="6" max="6" width="5.7109375" style="13" customWidth="1"/>
    <col min="7" max="16384" width="11.42578125" style="13"/>
  </cols>
  <sheetData>
    <row r="1" spans="1:5" ht="17.45" customHeight="1" x14ac:dyDescent="0.3">
      <c r="A1" s="212" t="s">
        <v>244</v>
      </c>
      <c r="C1" s="107" t="str">
        <f>IF(DATOS!H18=DATOS!I1,DATOS!$E$6&amp;" "&amp;DATOS!$I$6&amp;" "&amp;DATOS!$M$6, "N o m b r e")</f>
        <v>N o m b r e</v>
      </c>
      <c r="D1" s="198"/>
    </row>
    <row r="2" spans="1:5" ht="17.45" customHeight="1" x14ac:dyDescent="0.3">
      <c r="A2" s="260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</row>
    <row r="3" spans="1:5" ht="17.45" customHeight="1" x14ac:dyDescent="0.25">
      <c r="A3" s="260"/>
      <c r="C3" s="282" t="str">
        <f>"IMPUESTOS DE FEBRERO DE "&amp;DATOS!E10</f>
        <v>IMPUESTOS DE FEBRERO DE 2020</v>
      </c>
      <c r="D3" s="282"/>
    </row>
    <row r="4" spans="1:5" ht="17.45" customHeight="1" x14ac:dyDescent="0.2">
      <c r="A4" s="261"/>
      <c r="C4" s="200"/>
      <c r="D4" s="198"/>
    </row>
    <row r="5" spans="1:5" ht="17.45" customHeight="1" x14ac:dyDescent="0.3">
      <c r="A5" s="262" t="s">
        <v>251</v>
      </c>
      <c r="C5" s="205" t="s">
        <v>200</v>
      </c>
      <c r="D5" s="198"/>
    </row>
    <row r="6" spans="1:5" ht="17.45" customHeight="1" x14ac:dyDescent="0.2">
      <c r="A6" s="263"/>
      <c r="C6" s="128"/>
      <c r="D6" s="128" t="s">
        <v>6</v>
      </c>
      <c r="E6" s="129" t="s">
        <v>47</v>
      </c>
    </row>
    <row r="7" spans="1:5" ht="17.45" customHeight="1" x14ac:dyDescent="0.2">
      <c r="A7" s="114" t="s">
        <v>163</v>
      </c>
      <c r="C7" s="145"/>
      <c r="D7" s="145" t="s">
        <v>7</v>
      </c>
      <c r="E7" s="160">
        <f>ROUND('ING-FEB'!H12,0)</f>
        <v>0</v>
      </c>
    </row>
    <row r="8" spans="1:5" ht="17.45" customHeight="1" x14ac:dyDescent="0.2">
      <c r="A8" s="114" t="s">
        <v>166</v>
      </c>
      <c r="C8" s="145" t="s">
        <v>8</v>
      </c>
      <c r="D8" s="145" t="s">
        <v>188</v>
      </c>
      <c r="E8" s="169">
        <v>0</v>
      </c>
    </row>
    <row r="9" spans="1:5" ht="17.45" customHeight="1" x14ac:dyDescent="0.2">
      <c r="A9" s="114" t="s">
        <v>205</v>
      </c>
      <c r="C9" s="145" t="s">
        <v>8</v>
      </c>
      <c r="D9" s="145" t="s">
        <v>79</v>
      </c>
      <c r="E9" s="160">
        <f>ROUND('EG-FEB'!H12,0)</f>
        <v>0</v>
      </c>
    </row>
    <row r="10" spans="1:5" ht="17.45" customHeight="1" x14ac:dyDescent="0.2">
      <c r="A10" s="114" t="s">
        <v>206</v>
      </c>
      <c r="C10" s="145" t="s">
        <v>8</v>
      </c>
      <c r="D10" s="145" t="s">
        <v>175</v>
      </c>
      <c r="E10" s="170">
        <v>0</v>
      </c>
    </row>
    <row r="11" spans="1:5" ht="17.45" customHeight="1" x14ac:dyDescent="0.2">
      <c r="A11" s="114" t="s">
        <v>137</v>
      </c>
      <c r="C11" s="145" t="s">
        <v>8</v>
      </c>
      <c r="D11" s="145" t="s">
        <v>9</v>
      </c>
      <c r="E11" s="169">
        <v>0</v>
      </c>
    </row>
    <row r="12" spans="1:5" ht="17.45" customHeight="1" x14ac:dyDescent="0.2">
      <c r="A12" s="114" t="s">
        <v>164</v>
      </c>
      <c r="C12" s="145" t="s">
        <v>10</v>
      </c>
      <c r="D12" s="146" t="s">
        <v>11</v>
      </c>
      <c r="E12" s="160">
        <f>IF(E7-E8-E9-E10-E11&lt;0,0,E7-E8-E9-E10-E11)</f>
        <v>0</v>
      </c>
    </row>
    <row r="13" spans="1:5" ht="17.45" customHeight="1" x14ac:dyDescent="0.2">
      <c r="A13" s="114" t="s">
        <v>165</v>
      </c>
      <c r="C13" s="24"/>
      <c r="D13" s="25"/>
      <c r="E13" s="26"/>
    </row>
    <row r="14" spans="1:5" ht="17.45" customHeight="1" x14ac:dyDescent="0.2">
      <c r="A14" s="114" t="s">
        <v>160</v>
      </c>
      <c r="C14" s="23"/>
      <c r="D14" s="206" t="s">
        <v>238</v>
      </c>
      <c r="E14" s="38"/>
    </row>
    <row r="15" spans="1:5" ht="17.45" customHeight="1" x14ac:dyDescent="0.2">
      <c r="A15" s="258" t="s">
        <v>250</v>
      </c>
      <c r="C15" s="145" t="s">
        <v>5</v>
      </c>
      <c r="D15" s="146" t="s">
        <v>11</v>
      </c>
      <c r="E15" s="160">
        <f>E12</f>
        <v>0</v>
      </c>
    </row>
    <row r="16" spans="1:5" ht="17.45" customHeight="1" x14ac:dyDescent="0.2">
      <c r="A16" s="259"/>
      <c r="C16" s="145" t="s">
        <v>8</v>
      </c>
      <c r="D16" s="146" t="s">
        <v>74</v>
      </c>
      <c r="E16" s="160">
        <f>IF(E15=0,0,LOOKUP(E15,ISRFEB!C8:C18))</f>
        <v>0</v>
      </c>
    </row>
    <row r="17" spans="1:5" ht="17.45" customHeight="1" x14ac:dyDescent="0.2">
      <c r="A17" s="113"/>
      <c r="C17" s="145" t="s">
        <v>10</v>
      </c>
      <c r="D17" s="146" t="s">
        <v>12</v>
      </c>
      <c r="E17" s="160">
        <f>E15-E16</f>
        <v>0</v>
      </c>
    </row>
    <row r="18" spans="1:5" ht="17.45" customHeight="1" x14ac:dyDescent="0.2">
      <c r="A18" s="110"/>
      <c r="C18" s="145" t="s">
        <v>13</v>
      </c>
      <c r="D18" s="146" t="s">
        <v>14</v>
      </c>
      <c r="E18" s="171">
        <f>IF(E15=0,0,LOOKUP(E15,ISRFEB!C8:C18,ISRFEB!F8:F18))</f>
        <v>0</v>
      </c>
    </row>
    <row r="19" spans="1:5" ht="17.45" customHeight="1" x14ac:dyDescent="0.2">
      <c r="A19" s="110"/>
      <c r="C19" s="145" t="s">
        <v>10</v>
      </c>
      <c r="D19" s="146" t="s">
        <v>15</v>
      </c>
      <c r="E19" s="160">
        <f>E17*E18</f>
        <v>0</v>
      </c>
    </row>
    <row r="20" spans="1:5" ht="17.45" customHeight="1" x14ac:dyDescent="0.2">
      <c r="A20" s="110"/>
      <c r="C20" s="145" t="s">
        <v>16</v>
      </c>
      <c r="D20" s="146" t="s">
        <v>17</v>
      </c>
      <c r="E20" s="160">
        <f>IF(E15=0,0,LOOKUP(E15,ISRFEB!C8:C18,ISRFEB!E8:E18))</f>
        <v>0</v>
      </c>
    </row>
    <row r="21" spans="1:5" ht="17.45" customHeight="1" x14ac:dyDescent="0.2">
      <c r="A21" s="110"/>
      <c r="C21" s="145" t="s">
        <v>10</v>
      </c>
      <c r="D21" s="145" t="s">
        <v>73</v>
      </c>
      <c r="E21" s="160">
        <f>E19+E20</f>
        <v>0</v>
      </c>
    </row>
    <row r="22" spans="1:5" ht="17.45" customHeight="1" x14ac:dyDescent="0.2">
      <c r="A22" s="110"/>
      <c r="C22" s="145" t="s">
        <v>8</v>
      </c>
      <c r="D22" s="145" t="s">
        <v>187</v>
      </c>
      <c r="E22" s="169">
        <v>0</v>
      </c>
    </row>
    <row r="23" spans="1:5" ht="17.45" customHeight="1" x14ac:dyDescent="0.2">
      <c r="A23" s="110"/>
      <c r="C23" s="145" t="s">
        <v>10</v>
      </c>
      <c r="D23" s="145" t="s">
        <v>77</v>
      </c>
      <c r="E23" s="160">
        <f>ROUND(E21-E22,0)</f>
        <v>0</v>
      </c>
    </row>
    <row r="24" spans="1:5" ht="17.45" customHeight="1" x14ac:dyDescent="0.2">
      <c r="A24" s="110"/>
      <c r="C24" s="24"/>
      <c r="D24" s="27"/>
      <c r="E24" s="28"/>
    </row>
    <row r="25" spans="1:5" ht="17.45" customHeight="1" x14ac:dyDescent="0.2">
      <c r="A25" s="110"/>
      <c r="C25" s="165"/>
      <c r="D25" s="145" t="s">
        <v>73</v>
      </c>
      <c r="E25" s="160">
        <f>E23</f>
        <v>0</v>
      </c>
    </row>
    <row r="26" spans="1:5" ht="17.45" customHeight="1" x14ac:dyDescent="0.2">
      <c r="A26" s="110"/>
      <c r="C26" s="165" t="s">
        <v>8</v>
      </c>
      <c r="D26" s="146" t="s">
        <v>80</v>
      </c>
      <c r="E26" s="160">
        <f>'IMP-ENE'!E29</f>
        <v>0</v>
      </c>
    </row>
    <row r="27" spans="1:5" ht="17.45" customHeight="1" x14ac:dyDescent="0.2">
      <c r="A27" s="110"/>
      <c r="C27" s="165" t="s">
        <v>8</v>
      </c>
      <c r="D27" s="146" t="s">
        <v>81</v>
      </c>
      <c r="E27" s="160">
        <f>'ING-FEB'!L12</f>
        <v>0</v>
      </c>
    </row>
    <row r="28" spans="1:5" ht="17.45" customHeight="1" x14ac:dyDescent="0.2">
      <c r="A28" s="111"/>
      <c r="C28" s="165" t="s">
        <v>8</v>
      </c>
      <c r="D28" s="146" t="s">
        <v>75</v>
      </c>
      <c r="E28" s="169">
        <v>0</v>
      </c>
    </row>
    <row r="29" spans="1:5" ht="17.45" customHeight="1" x14ac:dyDescent="0.2">
      <c r="A29" s="111"/>
      <c r="C29" s="172" t="s">
        <v>18</v>
      </c>
      <c r="D29" s="173" t="s">
        <v>82</v>
      </c>
      <c r="E29" s="174">
        <f>IF(E25-E26-E27-E28&lt;0,0,E25-E26-E27-E28)</f>
        <v>0</v>
      </c>
    </row>
    <row r="30" spans="1:5" ht="17.45" customHeight="1" x14ac:dyDescent="0.2">
      <c r="A30" s="111"/>
      <c r="C30" s="165" t="s">
        <v>8</v>
      </c>
      <c r="D30" s="146" t="s">
        <v>181</v>
      </c>
      <c r="E30" s="175"/>
    </row>
    <row r="31" spans="1:5" ht="17.45" customHeight="1" x14ac:dyDescent="0.2">
      <c r="A31" s="111"/>
      <c r="C31" s="172" t="s">
        <v>18</v>
      </c>
      <c r="D31" s="173" t="s">
        <v>138</v>
      </c>
      <c r="E31" s="174">
        <f>IF(E29&gt;(E30),E29-E30,0)</f>
        <v>0</v>
      </c>
    </row>
    <row r="32" spans="1:5" ht="17.45" customHeight="1" x14ac:dyDescent="0.2">
      <c r="A32" s="111"/>
      <c r="C32" s="13"/>
      <c r="E32" s="13"/>
    </row>
    <row r="33" spans="1:5" ht="17.45" customHeight="1" x14ac:dyDescent="0.2">
      <c r="A33" s="111"/>
      <c r="E33" s="17"/>
    </row>
    <row r="34" spans="1:5" ht="17.45" customHeight="1" x14ac:dyDescent="0.3">
      <c r="A34" s="111"/>
      <c r="C34" s="205" t="s">
        <v>202</v>
      </c>
      <c r="D34" s="198"/>
      <c r="E34" s="38"/>
    </row>
    <row r="35" spans="1:5" ht="17.45" customHeight="1" x14ac:dyDescent="0.2">
      <c r="A35" s="111"/>
      <c r="C35" s="128"/>
      <c r="D35" s="128" t="s">
        <v>6</v>
      </c>
      <c r="E35" s="129" t="s">
        <v>47</v>
      </c>
    </row>
    <row r="36" spans="1:5" ht="17.45" customHeight="1" x14ac:dyDescent="0.2">
      <c r="A36" s="111"/>
      <c r="C36" s="145"/>
      <c r="D36" s="145" t="s">
        <v>7</v>
      </c>
      <c r="E36" s="160">
        <f>ROUND('ING-FEB'!H10,0)</f>
        <v>0</v>
      </c>
    </row>
    <row r="37" spans="1:5" ht="17.45" customHeight="1" x14ac:dyDescent="0.2">
      <c r="A37" s="111"/>
      <c r="C37" s="145" t="s">
        <v>8</v>
      </c>
      <c r="D37" s="145" t="s">
        <v>188</v>
      </c>
      <c r="E37" s="169">
        <v>0</v>
      </c>
    </row>
    <row r="38" spans="1:5" ht="17.45" customHeight="1" x14ac:dyDescent="0.2">
      <c r="A38" s="111"/>
      <c r="C38" s="145" t="s">
        <v>8</v>
      </c>
      <c r="D38" s="145" t="s">
        <v>79</v>
      </c>
      <c r="E38" s="160">
        <f>ROUND('EG-FEB'!H10,0)</f>
        <v>0</v>
      </c>
    </row>
    <row r="39" spans="1:5" ht="17.45" customHeight="1" x14ac:dyDescent="0.2">
      <c r="A39" s="111"/>
      <c r="C39" s="145" t="s">
        <v>8</v>
      </c>
      <c r="D39" s="145" t="s">
        <v>175</v>
      </c>
      <c r="E39" s="169">
        <v>0</v>
      </c>
    </row>
    <row r="40" spans="1:5" ht="17.45" customHeight="1" x14ac:dyDescent="0.2">
      <c r="A40" s="111"/>
      <c r="C40" s="145" t="s">
        <v>8</v>
      </c>
      <c r="D40" s="145" t="s">
        <v>9</v>
      </c>
      <c r="E40" s="169">
        <v>0</v>
      </c>
    </row>
    <row r="41" spans="1:5" ht="17.45" customHeight="1" x14ac:dyDescent="0.2">
      <c r="A41" s="111"/>
      <c r="C41" s="145" t="s">
        <v>10</v>
      </c>
      <c r="D41" s="146" t="s">
        <v>11</v>
      </c>
      <c r="E41" s="160">
        <f>IF(E36-E37-E38-E39-E40&lt;0,0,E36-E37-E38-E39-E40)</f>
        <v>0</v>
      </c>
    </row>
    <row r="42" spans="1:5" ht="17.45" customHeight="1" x14ac:dyDescent="0.2">
      <c r="A42" s="111"/>
      <c r="C42" s="24"/>
      <c r="D42" s="25"/>
      <c r="E42" s="26"/>
    </row>
    <row r="43" spans="1:5" ht="17.45" customHeight="1" x14ac:dyDescent="0.2">
      <c r="A43" s="111"/>
      <c r="C43" s="23"/>
      <c r="D43" s="206" t="s">
        <v>238</v>
      </c>
      <c r="E43" s="38"/>
    </row>
    <row r="44" spans="1:5" ht="17.45" customHeight="1" x14ac:dyDescent="0.2">
      <c r="A44" s="111"/>
      <c r="C44" s="145" t="s">
        <v>5</v>
      </c>
      <c r="D44" s="146" t="s">
        <v>11</v>
      </c>
      <c r="E44" s="160">
        <f>E41</f>
        <v>0</v>
      </c>
    </row>
    <row r="45" spans="1:5" ht="17.45" customHeight="1" x14ac:dyDescent="0.2">
      <c r="A45" s="111"/>
      <c r="C45" s="145" t="s">
        <v>8</v>
      </c>
      <c r="D45" s="146" t="s">
        <v>74</v>
      </c>
      <c r="E45" s="160">
        <f>IF(E44=0,0,LOOKUP(E44,ISRFEB!C23:C33))</f>
        <v>0</v>
      </c>
    </row>
    <row r="46" spans="1:5" ht="17.45" customHeight="1" x14ac:dyDescent="0.2">
      <c r="C46" s="145" t="s">
        <v>10</v>
      </c>
      <c r="D46" s="146" t="s">
        <v>12</v>
      </c>
      <c r="E46" s="160">
        <f>E44-E45</f>
        <v>0</v>
      </c>
    </row>
    <row r="47" spans="1:5" ht="17.45" customHeight="1" x14ac:dyDescent="0.2">
      <c r="C47" s="145" t="s">
        <v>13</v>
      </c>
      <c r="D47" s="146" t="s">
        <v>14</v>
      </c>
      <c r="E47" s="171">
        <f>IF(E44=0,0,LOOKUP(E44,ISRFEB!C23:C33,ISRFEB!F23:F33))</f>
        <v>0</v>
      </c>
    </row>
    <row r="48" spans="1:5" ht="17.45" customHeight="1" x14ac:dyDescent="0.2">
      <c r="C48" s="145" t="s">
        <v>10</v>
      </c>
      <c r="D48" s="146" t="s">
        <v>15</v>
      </c>
      <c r="E48" s="160">
        <f>E46*E47</f>
        <v>0</v>
      </c>
    </row>
    <row r="49" spans="3:5" ht="17.45" customHeight="1" x14ac:dyDescent="0.2">
      <c r="C49" s="145" t="s">
        <v>16</v>
      </c>
      <c r="D49" s="146" t="s">
        <v>17</v>
      </c>
      <c r="E49" s="160">
        <f>IF(E44=0,0,LOOKUP(E44,ISRFEB!C23:C33,ISRFEB!E23:E33))</f>
        <v>0</v>
      </c>
    </row>
    <row r="50" spans="3:5" ht="17.45" customHeight="1" x14ac:dyDescent="0.2">
      <c r="C50" s="145" t="s">
        <v>10</v>
      </c>
      <c r="D50" s="145" t="s">
        <v>73</v>
      </c>
      <c r="E50" s="160">
        <f>E48+E49</f>
        <v>0</v>
      </c>
    </row>
    <row r="51" spans="3:5" ht="17.45" customHeight="1" x14ac:dyDescent="0.2">
      <c r="C51" s="145" t="s">
        <v>8</v>
      </c>
      <c r="D51" s="145" t="s">
        <v>187</v>
      </c>
      <c r="E51" s="169">
        <v>0</v>
      </c>
    </row>
    <row r="52" spans="3:5" ht="17.45" customHeight="1" x14ac:dyDescent="0.2">
      <c r="C52" s="145" t="s">
        <v>10</v>
      </c>
      <c r="D52" s="145" t="s">
        <v>77</v>
      </c>
      <c r="E52" s="160">
        <f>ROUND(E50-E51,0)</f>
        <v>0</v>
      </c>
    </row>
    <row r="53" spans="3:5" ht="17.45" customHeight="1" x14ac:dyDescent="0.2">
      <c r="C53" s="24"/>
      <c r="D53" s="27"/>
      <c r="E53" s="28"/>
    </row>
    <row r="54" spans="3:5" ht="17.45" customHeight="1" x14ac:dyDescent="0.2">
      <c r="C54" s="165"/>
      <c r="D54" s="145" t="s">
        <v>73</v>
      </c>
      <c r="E54" s="160">
        <f>E52</f>
        <v>0</v>
      </c>
    </row>
    <row r="55" spans="3:5" ht="17.45" customHeight="1" x14ac:dyDescent="0.2">
      <c r="C55" s="165" t="s">
        <v>8</v>
      </c>
      <c r="D55" s="146" t="s">
        <v>81</v>
      </c>
      <c r="E55" s="160">
        <f>'ING-FEB'!L10</f>
        <v>0</v>
      </c>
    </row>
    <row r="56" spans="3:5" ht="17.45" customHeight="1" x14ac:dyDescent="0.2">
      <c r="C56" s="165" t="s">
        <v>8</v>
      </c>
      <c r="D56" s="146" t="s">
        <v>75</v>
      </c>
      <c r="E56" s="169">
        <v>0</v>
      </c>
    </row>
    <row r="57" spans="3:5" ht="17.45" customHeight="1" x14ac:dyDescent="0.2">
      <c r="C57" s="172" t="s">
        <v>18</v>
      </c>
      <c r="D57" s="173" t="s">
        <v>82</v>
      </c>
      <c r="E57" s="174">
        <f>IF(E54-E55-E56&lt;0,0,E54-E55-E56)</f>
        <v>0</v>
      </c>
    </row>
    <row r="58" spans="3:5" ht="17.45" customHeight="1" thickBot="1" x14ac:dyDescent="0.25">
      <c r="C58" s="165" t="s">
        <v>8</v>
      </c>
      <c r="D58" s="146" t="s">
        <v>181</v>
      </c>
      <c r="E58" s="184"/>
    </row>
    <row r="59" spans="3:5" ht="17.45" customHeight="1" thickBot="1" x14ac:dyDescent="0.25">
      <c r="C59" s="172" t="s">
        <v>18</v>
      </c>
      <c r="D59" s="176" t="s">
        <v>138</v>
      </c>
      <c r="E59" s="177">
        <f>IF(E57&gt;(E58),E57-E58,0)</f>
        <v>0</v>
      </c>
    </row>
    <row r="60" spans="3:5" ht="17.45" customHeight="1" x14ac:dyDescent="0.2">
      <c r="E60" s="17"/>
    </row>
    <row r="61" spans="3:5" ht="17.45" customHeight="1" x14ac:dyDescent="0.2">
      <c r="E61" s="17"/>
    </row>
    <row r="62" spans="3:5" ht="17.45" customHeight="1" x14ac:dyDescent="0.3">
      <c r="C62" s="205" t="s">
        <v>2</v>
      </c>
      <c r="E62" s="38"/>
    </row>
    <row r="63" spans="3:5" ht="17.45" customHeight="1" x14ac:dyDescent="0.2">
      <c r="C63" s="128"/>
      <c r="D63" s="128" t="s">
        <v>6</v>
      </c>
      <c r="E63" s="129" t="s">
        <v>47</v>
      </c>
    </row>
    <row r="64" spans="3:5" ht="17.45" customHeight="1" x14ac:dyDescent="0.2">
      <c r="C64" s="145"/>
      <c r="D64" s="145" t="s">
        <v>20</v>
      </c>
      <c r="E64" s="160">
        <f>ROUND('ING-FEB'!J11,0)</f>
        <v>0</v>
      </c>
    </row>
    <row r="65" spans="3:5" ht="17.45" customHeight="1" x14ac:dyDescent="0.2">
      <c r="C65" s="145" t="s">
        <v>8</v>
      </c>
      <c r="D65" s="145" t="s">
        <v>21</v>
      </c>
      <c r="E65" s="160">
        <f>ROUND('ING-FEB'!M11,0)</f>
        <v>0</v>
      </c>
    </row>
    <row r="66" spans="3:5" ht="17.45" customHeight="1" x14ac:dyDescent="0.2">
      <c r="C66" s="145" t="s">
        <v>8</v>
      </c>
      <c r="D66" s="145" t="s">
        <v>22</v>
      </c>
      <c r="E66" s="160">
        <f>ROUND('EG-FEB'!J11,0)</f>
        <v>0</v>
      </c>
    </row>
    <row r="67" spans="3:5" ht="17.45" customHeight="1" x14ac:dyDescent="0.2">
      <c r="C67" s="145" t="s">
        <v>10</v>
      </c>
      <c r="D67" s="146" t="s">
        <v>83</v>
      </c>
      <c r="E67" s="160">
        <f>ROUND(E64-E65-E66,0)</f>
        <v>0</v>
      </c>
    </row>
    <row r="68" spans="3:5" ht="17.45" customHeight="1" x14ac:dyDescent="0.2">
      <c r="C68" s="145" t="s">
        <v>8</v>
      </c>
      <c r="D68" s="146" t="s">
        <v>84</v>
      </c>
      <c r="E68" s="169">
        <f>-IF('IMP-ENE'!E70&lt;0,'IMP-ENE'!E70,0)</f>
        <v>0</v>
      </c>
    </row>
    <row r="69" spans="3:5" ht="17.45" customHeight="1" thickBot="1" x14ac:dyDescent="0.25">
      <c r="C69" s="145" t="s">
        <v>8</v>
      </c>
      <c r="D69" s="146" t="s">
        <v>204</v>
      </c>
      <c r="E69" s="185">
        <v>0</v>
      </c>
    </row>
    <row r="70" spans="3:5" ht="17.45" customHeight="1" thickBot="1" x14ac:dyDescent="0.25">
      <c r="C70" s="179" t="s">
        <v>10</v>
      </c>
      <c r="D70" s="180" t="s">
        <v>19</v>
      </c>
      <c r="E70" s="181">
        <f>E67-E68+E69</f>
        <v>0</v>
      </c>
    </row>
    <row r="71" spans="3:5" ht="17.45" customHeight="1" x14ac:dyDescent="0.2">
      <c r="E71" s="38"/>
    </row>
    <row r="72" spans="3:5" ht="17.45" customHeight="1" x14ac:dyDescent="0.2">
      <c r="E72" s="38"/>
    </row>
    <row r="73" spans="3:5" ht="17.45" customHeight="1" x14ac:dyDescent="0.3">
      <c r="C73" s="205" t="s">
        <v>182</v>
      </c>
      <c r="E73" s="38"/>
    </row>
    <row r="74" spans="3:5" ht="17.45" customHeight="1" x14ac:dyDescent="0.2">
      <c r="C74" s="122"/>
      <c r="D74" s="122" t="s">
        <v>6</v>
      </c>
      <c r="E74" s="121" t="s">
        <v>47</v>
      </c>
    </row>
    <row r="75" spans="3:5" ht="17.45" customHeight="1" x14ac:dyDescent="0.2">
      <c r="C75" s="145"/>
      <c r="D75" s="145" t="s">
        <v>211</v>
      </c>
      <c r="E75" s="160">
        <f>ROUND('ING-FEB'!K11,0)</f>
        <v>0</v>
      </c>
    </row>
    <row r="76" spans="3:5" ht="17.45" customHeight="1" x14ac:dyDescent="0.2">
      <c r="C76" s="145" t="s">
        <v>8</v>
      </c>
      <c r="D76" s="145" t="s">
        <v>212</v>
      </c>
      <c r="E76" s="160">
        <f>ROUND('EG-FEB'!K11,0)</f>
        <v>0</v>
      </c>
    </row>
    <row r="77" spans="3:5" ht="17.45" customHeight="1" x14ac:dyDescent="0.2">
      <c r="C77" s="145" t="s">
        <v>10</v>
      </c>
      <c r="D77" s="146" t="s">
        <v>213</v>
      </c>
      <c r="E77" s="160">
        <f>ROUND(E75-E76,0)</f>
        <v>0</v>
      </c>
    </row>
    <row r="78" spans="3:5" ht="17.45" customHeight="1" x14ac:dyDescent="0.2">
      <c r="C78" s="145" t="s">
        <v>8</v>
      </c>
      <c r="D78" s="146" t="s">
        <v>84</v>
      </c>
      <c r="E78" s="169">
        <f>-IF('IMP-ENE'!E80&lt;0,'IMP-ENE'!E80,0)</f>
        <v>0</v>
      </c>
    </row>
    <row r="79" spans="3:5" ht="17.45" customHeight="1" thickBot="1" x14ac:dyDescent="0.25">
      <c r="C79" s="145" t="s">
        <v>8</v>
      </c>
      <c r="D79" s="146" t="s">
        <v>214</v>
      </c>
      <c r="E79" s="185">
        <v>0</v>
      </c>
    </row>
    <row r="80" spans="3:5" ht="17.45" customHeight="1" thickBot="1" x14ac:dyDescent="0.25">
      <c r="C80" s="179" t="s">
        <v>10</v>
      </c>
      <c r="D80" s="180" t="s">
        <v>19</v>
      </c>
      <c r="E80" s="181">
        <f>E77-E78+E79</f>
        <v>0</v>
      </c>
    </row>
    <row r="81" spans="4:5" ht="17.45" customHeight="1" thickBot="1" x14ac:dyDescent="0.25">
      <c r="E81" s="38"/>
    </row>
    <row r="82" spans="4:5" ht="17.45" customHeight="1" thickBot="1" x14ac:dyDescent="0.25">
      <c r="D82" s="182" t="s">
        <v>210</v>
      </c>
      <c r="E82" s="183">
        <f>IF(E31&gt;0,E31,0)+IF(E59&gt;0,E59,0)+IF(E70&gt;0,E70,0)+IF(E80&gt;0,E80,0)</f>
        <v>0</v>
      </c>
    </row>
  </sheetData>
  <sheetProtection algorithmName="SHA-512" hashValue="3ZRIoK0j9bia1Fkp8RI65Ny2LpV55ZV/xeCNP6dxBwTLCbjZ0e2fL7xMeEFceJCO0TJ/HF14hBJyRYnH/fpHBg==" saltValue="vCtd7hZ6mNgSXg3eIu1BNw==" spinCount="100000" sheet="1" objects="1" scenarios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00000000-0004-0000-3000-000000000000}"/>
    <hyperlink ref="A5:A6" location="MENU!A1" display="M e n ú" xr:uid="{00000000-0004-0000-3000-000001000000}"/>
    <hyperlink ref="A10" location="'INVERSIONES ARRENDAMIENTO'!A1" display="Inversiones Arrendamiento" xr:uid="{00000000-0004-0000-3000-000002000000}"/>
    <hyperlink ref="A14" location="PROVEEDORES!A1" display="Catálogo de Proveedores" xr:uid="{00000000-0004-0000-3000-000003000000}"/>
    <hyperlink ref="A13" location="DIOT!A1" display="Declaración del DIOT" xr:uid="{00000000-0004-0000-3000-000004000000}"/>
    <hyperlink ref="A12" location="TARIFAS!A1" display="Tablas y Tarifas de ISR" xr:uid="{00000000-0004-0000-3000-000005000000}"/>
    <hyperlink ref="A11" location="IMPUESTOS!A1" display="Impuestos" xr:uid="{00000000-0004-0000-3000-000006000000}"/>
    <hyperlink ref="A9" location="'INVERSIONES EMPR PROF'!A1" display="Inversiones Empresarial y P" xr:uid="{00000000-0004-0000-3000-000007000000}"/>
    <hyperlink ref="A8" location="'INGRESOS Y EGRESOS'!A1" display="Ingresos y Egresos" xr:uid="{00000000-0004-0000-3000-000008000000}"/>
    <hyperlink ref="A7" location="DATOS!A1" display="Datos de la Empresa" xr:uid="{00000000-0004-0000-3000-000009000000}"/>
  </hyperlinks>
  <printOptions horizontalCentered="1"/>
  <pageMargins left="1.1811023622047245" right="1.1811023622047245" top="0.59055118110236227" bottom="0.59055118110236227" header="0" footer="0"/>
  <pageSetup paperSize="119" scale="80" fitToHeight="2" orientation="portrait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fitToPage="1"/>
  </sheetPr>
  <dimension ref="A1:Y45"/>
  <sheetViews>
    <sheetView zoomScaleNormal="100" workbookViewId="0">
      <pane xSplit="1" topLeftCell="B1" activePane="topRight" state="frozen"/>
      <selection pane="topRight"/>
    </sheetView>
  </sheetViews>
  <sheetFormatPr baseColWidth="10" defaultColWidth="5.7109375" defaultRowHeight="17.45" customHeight="1" x14ac:dyDescent="0.2"/>
  <cols>
    <col min="1" max="1" width="21.7109375" style="112" customWidth="1"/>
    <col min="2" max="2" width="1.7109375" style="82" customWidth="1"/>
    <col min="3" max="16" width="5.7109375" style="7"/>
    <col min="17" max="17" width="5.7109375" style="7" customWidth="1"/>
    <col min="18" max="16384" width="5.7109375" style="7"/>
  </cols>
  <sheetData>
    <row r="1" spans="1:25" ht="17.45" customHeight="1" x14ac:dyDescent="0.2">
      <c r="A1" s="211" t="s">
        <v>244</v>
      </c>
    </row>
    <row r="2" spans="1:25" ht="17.45" customHeight="1" x14ac:dyDescent="0.2">
      <c r="A2" s="211"/>
      <c r="D2" s="241" t="s">
        <v>168</v>
      </c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</row>
    <row r="3" spans="1:25" ht="17.45" customHeight="1" x14ac:dyDescent="0.2">
      <c r="A3" s="21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18"/>
      <c r="S3" s="18"/>
      <c r="T3" s="18"/>
      <c r="U3" s="18"/>
      <c r="V3" s="18"/>
      <c r="W3" s="18"/>
      <c r="X3" s="18"/>
      <c r="Y3" s="18"/>
    </row>
    <row r="4" spans="1:25" ht="17.45" customHeight="1" x14ac:dyDescent="0.2">
      <c r="A4" s="212"/>
      <c r="I4" s="11"/>
      <c r="J4" s="11"/>
      <c r="K4" s="11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</row>
    <row r="5" spans="1:25" ht="17.45" customHeight="1" x14ac:dyDescent="0.2">
      <c r="A5" s="213" t="s">
        <v>251</v>
      </c>
      <c r="F5" s="239" t="s">
        <v>24</v>
      </c>
      <c r="G5" s="239"/>
      <c r="H5" s="239"/>
      <c r="I5" s="239"/>
      <c r="J5" s="5"/>
      <c r="K5" s="5"/>
      <c r="L5" s="239" t="s">
        <v>30</v>
      </c>
      <c r="M5" s="239"/>
      <c r="N5" s="239"/>
      <c r="O5" s="239"/>
      <c r="P5" s="18"/>
      <c r="Q5" s="18"/>
      <c r="R5" s="18"/>
      <c r="S5" s="18"/>
      <c r="T5" s="18"/>
      <c r="U5" s="18"/>
      <c r="V5" s="18"/>
      <c r="W5" s="18"/>
      <c r="X5" s="18"/>
      <c r="Y5" s="18"/>
    </row>
    <row r="6" spans="1:25" ht="17.45" customHeight="1" x14ac:dyDescent="0.2">
      <c r="A6" s="213"/>
      <c r="F6" s="238" t="s">
        <v>132</v>
      </c>
      <c r="G6" s="238"/>
      <c r="H6" s="238" t="s">
        <v>133</v>
      </c>
      <c r="I6" s="238"/>
      <c r="J6" s="5"/>
      <c r="K6" s="5"/>
      <c r="L6" s="238" t="s">
        <v>132</v>
      </c>
      <c r="M6" s="238"/>
      <c r="N6" s="238" t="s">
        <v>133</v>
      </c>
      <c r="O6" s="238"/>
      <c r="P6" s="69"/>
      <c r="Q6" s="18"/>
      <c r="R6" s="18"/>
      <c r="S6" s="18"/>
      <c r="T6" s="18"/>
      <c r="U6" s="18"/>
      <c r="V6" s="18"/>
      <c r="W6" s="18"/>
      <c r="X6" s="18"/>
      <c r="Y6" s="18"/>
    </row>
    <row r="7" spans="1:25" ht="17.25" customHeight="1" x14ac:dyDescent="0.2">
      <c r="A7" s="114" t="s">
        <v>163</v>
      </c>
      <c r="F7" s="6"/>
      <c r="G7" s="6"/>
      <c r="H7" s="6"/>
      <c r="I7" s="6"/>
      <c r="J7" s="5"/>
      <c r="K7" s="5"/>
      <c r="L7" s="6"/>
      <c r="M7" s="6"/>
      <c r="N7" s="6"/>
      <c r="O7" s="6"/>
      <c r="P7" s="18"/>
      <c r="Q7" s="18"/>
      <c r="R7" s="18"/>
      <c r="S7" s="18"/>
      <c r="T7" s="18"/>
      <c r="U7" s="18"/>
      <c r="V7" s="18"/>
      <c r="W7" s="18"/>
      <c r="X7" s="18"/>
      <c r="Y7" s="18"/>
    </row>
    <row r="8" spans="1:25" ht="17.45" customHeight="1" x14ac:dyDescent="0.2">
      <c r="A8" s="114" t="s">
        <v>166</v>
      </c>
      <c r="F8" s="239" t="s">
        <v>25</v>
      </c>
      <c r="G8" s="239"/>
      <c r="H8" s="239"/>
      <c r="I8" s="239"/>
      <c r="J8" s="5"/>
      <c r="K8" s="5"/>
      <c r="L8" s="239" t="s">
        <v>31</v>
      </c>
      <c r="M8" s="239"/>
      <c r="N8" s="239"/>
      <c r="O8" s="239"/>
      <c r="P8" s="18"/>
      <c r="Q8" s="242" t="s">
        <v>237</v>
      </c>
      <c r="R8" s="242"/>
      <c r="S8" s="242"/>
      <c r="T8" s="242"/>
      <c r="U8" s="18"/>
      <c r="V8" s="18"/>
      <c r="W8" s="18"/>
      <c r="X8" s="18"/>
      <c r="Y8" s="18"/>
    </row>
    <row r="9" spans="1:25" ht="17.45" customHeight="1" x14ac:dyDescent="0.2">
      <c r="A9" s="114" t="s">
        <v>205</v>
      </c>
      <c r="F9" s="238" t="s">
        <v>132</v>
      </c>
      <c r="G9" s="238"/>
      <c r="H9" s="238" t="s">
        <v>133</v>
      </c>
      <c r="I9" s="238"/>
      <c r="J9" s="5"/>
      <c r="K9" s="5"/>
      <c r="L9" s="238" t="s">
        <v>132</v>
      </c>
      <c r="M9" s="238"/>
      <c r="N9" s="238" t="s">
        <v>133</v>
      </c>
      <c r="O9" s="238"/>
      <c r="P9" s="18"/>
      <c r="Q9" s="242"/>
      <c r="R9" s="242"/>
      <c r="S9" s="242"/>
      <c r="T9" s="242"/>
      <c r="U9" s="18"/>
      <c r="V9" s="18"/>
      <c r="W9" s="18"/>
      <c r="X9" s="18"/>
      <c r="Y9" s="18"/>
    </row>
    <row r="10" spans="1:25" ht="17.45" customHeight="1" x14ac:dyDescent="0.2">
      <c r="A10" s="114" t="s">
        <v>206</v>
      </c>
      <c r="F10" s="6"/>
      <c r="G10" s="6"/>
      <c r="H10" s="6"/>
      <c r="I10" s="6"/>
      <c r="J10" s="5"/>
      <c r="K10" s="5"/>
      <c r="L10" s="6"/>
      <c r="M10" s="6"/>
      <c r="N10" s="6"/>
      <c r="O10" s="6"/>
    </row>
    <row r="11" spans="1:25" ht="17.45" customHeight="1" x14ac:dyDescent="0.2">
      <c r="A11" s="114" t="s">
        <v>137</v>
      </c>
      <c r="F11" s="239" t="s">
        <v>26</v>
      </c>
      <c r="G11" s="239"/>
      <c r="H11" s="239"/>
      <c r="I11" s="239"/>
      <c r="J11" s="5"/>
      <c r="K11" s="5"/>
      <c r="L11" s="239" t="s">
        <v>32</v>
      </c>
      <c r="M11" s="239"/>
      <c r="N11" s="239"/>
      <c r="O11" s="239"/>
    </row>
    <row r="12" spans="1:25" ht="17.45" customHeight="1" x14ac:dyDescent="0.2">
      <c r="A12" s="114" t="s">
        <v>164</v>
      </c>
      <c r="F12" s="238" t="s">
        <v>132</v>
      </c>
      <c r="G12" s="238"/>
      <c r="H12" s="238" t="s">
        <v>133</v>
      </c>
      <c r="I12" s="238"/>
      <c r="J12" s="5"/>
      <c r="K12" s="5"/>
      <c r="L12" s="238" t="s">
        <v>132</v>
      </c>
      <c r="M12" s="238"/>
      <c r="N12" s="238" t="s">
        <v>133</v>
      </c>
      <c r="O12" s="238"/>
      <c r="P12" s="70"/>
    </row>
    <row r="13" spans="1:25" ht="17.45" customHeight="1" x14ac:dyDescent="0.2">
      <c r="A13" s="114" t="s">
        <v>165</v>
      </c>
      <c r="F13" s="6"/>
      <c r="G13" s="6"/>
      <c r="H13" s="6"/>
      <c r="I13" s="6"/>
      <c r="J13" s="5"/>
      <c r="K13" s="5"/>
      <c r="L13" s="6"/>
      <c r="M13" s="6"/>
      <c r="N13" s="6"/>
      <c r="O13" s="6"/>
    </row>
    <row r="14" spans="1:25" ht="17.45" customHeight="1" x14ac:dyDescent="0.2">
      <c r="A14" s="114" t="s">
        <v>160</v>
      </c>
      <c r="F14" s="240" t="s">
        <v>27</v>
      </c>
      <c r="G14" s="240"/>
      <c r="H14" s="240"/>
      <c r="I14" s="240"/>
      <c r="J14" s="5"/>
      <c r="K14" s="5"/>
      <c r="L14" s="239" t="s">
        <v>33</v>
      </c>
      <c r="M14" s="239"/>
      <c r="N14" s="239"/>
      <c r="O14" s="239"/>
    </row>
    <row r="15" spans="1:25" ht="17.45" customHeight="1" x14ac:dyDescent="0.2">
      <c r="A15" s="210" t="s">
        <v>250</v>
      </c>
      <c r="F15" s="238" t="s">
        <v>132</v>
      </c>
      <c r="G15" s="238"/>
      <c r="H15" s="238" t="s">
        <v>133</v>
      </c>
      <c r="I15" s="238"/>
      <c r="J15" s="5"/>
      <c r="K15" s="5"/>
      <c r="L15" s="238" t="s">
        <v>132</v>
      </c>
      <c r="M15" s="238"/>
      <c r="N15" s="238" t="s">
        <v>133</v>
      </c>
      <c r="O15" s="238"/>
    </row>
    <row r="16" spans="1:25" ht="17.45" customHeight="1" x14ac:dyDescent="0.2">
      <c r="A16" s="210"/>
      <c r="F16" s="6"/>
      <c r="G16" s="6"/>
      <c r="H16" s="6"/>
      <c r="I16" s="6"/>
      <c r="J16" s="5"/>
      <c r="K16" s="5"/>
      <c r="L16" s="6"/>
      <c r="M16" s="6"/>
      <c r="N16" s="6"/>
      <c r="O16" s="6"/>
    </row>
    <row r="17" spans="1:16" ht="17.45" customHeight="1" x14ac:dyDescent="0.2">
      <c r="A17" s="113"/>
      <c r="F17" s="239" t="s">
        <v>28</v>
      </c>
      <c r="G17" s="239"/>
      <c r="H17" s="239"/>
      <c r="I17" s="239"/>
      <c r="J17" s="5"/>
      <c r="K17" s="5"/>
      <c r="L17" s="239" t="s">
        <v>34</v>
      </c>
      <c r="M17" s="239"/>
      <c r="N17" s="239"/>
      <c r="O17" s="239"/>
    </row>
    <row r="18" spans="1:16" ht="17.45" customHeight="1" x14ac:dyDescent="0.2">
      <c r="A18" s="110"/>
      <c r="F18" s="238" t="s">
        <v>132</v>
      </c>
      <c r="G18" s="238"/>
      <c r="H18" s="238" t="s">
        <v>133</v>
      </c>
      <c r="I18" s="238"/>
      <c r="J18" s="5"/>
      <c r="K18" s="5"/>
      <c r="L18" s="238" t="s">
        <v>132</v>
      </c>
      <c r="M18" s="238"/>
      <c r="N18" s="238" t="s">
        <v>133</v>
      </c>
      <c r="O18" s="238"/>
    </row>
    <row r="19" spans="1:16" ht="17.45" customHeight="1" x14ac:dyDescent="0.2">
      <c r="A19" s="110"/>
      <c r="F19" s="6"/>
      <c r="G19" s="6"/>
      <c r="H19" s="6"/>
      <c r="I19" s="6"/>
      <c r="J19" s="5"/>
      <c r="K19" s="5"/>
      <c r="L19" s="6"/>
      <c r="M19" s="6"/>
      <c r="N19" s="6"/>
      <c r="O19" s="6"/>
    </row>
    <row r="20" spans="1:16" ht="17.45" customHeight="1" x14ac:dyDescent="0.2">
      <c r="A20" s="110"/>
      <c r="F20" s="239" t="s">
        <v>29</v>
      </c>
      <c r="G20" s="239"/>
      <c r="H20" s="239"/>
      <c r="I20" s="239"/>
      <c r="J20" s="5"/>
      <c r="K20" s="5"/>
      <c r="L20" s="239" t="s">
        <v>35</v>
      </c>
      <c r="M20" s="239"/>
      <c r="N20" s="239"/>
      <c r="O20" s="239"/>
    </row>
    <row r="21" spans="1:16" ht="17.45" customHeight="1" x14ac:dyDescent="0.2">
      <c r="A21" s="110"/>
      <c r="F21" s="238" t="s">
        <v>132</v>
      </c>
      <c r="G21" s="238"/>
      <c r="H21" s="238" t="s">
        <v>133</v>
      </c>
      <c r="I21" s="238"/>
      <c r="J21" s="5"/>
      <c r="K21" s="5"/>
      <c r="L21" s="238" t="s">
        <v>132</v>
      </c>
      <c r="M21" s="238"/>
      <c r="N21" s="238" t="s">
        <v>133</v>
      </c>
      <c r="O21" s="238"/>
    </row>
    <row r="22" spans="1:16" ht="17.45" customHeight="1" x14ac:dyDescent="0.2">
      <c r="A22" s="110"/>
    </row>
    <row r="23" spans="1:16" ht="17.45" customHeight="1" x14ac:dyDescent="0.2">
      <c r="A23" s="110"/>
      <c r="P23" s="73"/>
    </row>
    <row r="24" spans="1:16" ht="17.45" customHeight="1" x14ac:dyDescent="0.2">
      <c r="A24" s="110"/>
      <c r="P24" s="73"/>
    </row>
    <row r="25" spans="1:16" ht="17.45" customHeight="1" x14ac:dyDescent="0.2">
      <c r="A25" s="110"/>
      <c r="P25" s="73"/>
    </row>
    <row r="26" spans="1:16" ht="17.45" customHeight="1" x14ac:dyDescent="0.2">
      <c r="A26" s="110"/>
      <c r="P26" s="73"/>
    </row>
    <row r="27" spans="1:16" ht="17.45" customHeight="1" x14ac:dyDescent="0.2">
      <c r="A27" s="110"/>
      <c r="P27" s="73"/>
    </row>
    <row r="28" spans="1:16" ht="17.45" customHeight="1" x14ac:dyDescent="0.2">
      <c r="A28" s="111"/>
    </row>
    <row r="29" spans="1:16" ht="17.45" customHeight="1" x14ac:dyDescent="0.2">
      <c r="A29" s="111"/>
    </row>
    <row r="30" spans="1:16" ht="17.45" customHeight="1" x14ac:dyDescent="0.2">
      <c r="A30" s="111"/>
    </row>
    <row r="31" spans="1:16" ht="17.45" customHeight="1" x14ac:dyDescent="0.2">
      <c r="A31" s="111"/>
    </row>
    <row r="32" spans="1:16" ht="17.45" customHeight="1" x14ac:dyDescent="0.2">
      <c r="A32" s="111"/>
    </row>
    <row r="33" spans="1:8" ht="17.45" customHeight="1" x14ac:dyDescent="0.2">
      <c r="A33" s="111"/>
    </row>
    <row r="34" spans="1:8" ht="17.45" customHeight="1" x14ac:dyDescent="0.2">
      <c r="A34" s="111"/>
    </row>
    <row r="35" spans="1:8" ht="17.45" customHeight="1" x14ac:dyDescent="0.2">
      <c r="A35" s="111"/>
    </row>
    <row r="36" spans="1:8" ht="17.45" customHeight="1" x14ac:dyDescent="0.2">
      <c r="A36" s="111"/>
    </row>
    <row r="37" spans="1:8" ht="17.45" customHeight="1" x14ac:dyDescent="0.2">
      <c r="A37" s="111"/>
      <c r="G37" s="12"/>
      <c r="H37" s="12"/>
    </row>
    <row r="38" spans="1:8" ht="17.45" customHeight="1" x14ac:dyDescent="0.2">
      <c r="A38" s="111"/>
    </row>
    <row r="39" spans="1:8" ht="17.45" customHeight="1" x14ac:dyDescent="0.2">
      <c r="A39" s="111"/>
    </row>
    <row r="40" spans="1:8" ht="17.45" customHeight="1" x14ac:dyDescent="0.2">
      <c r="A40" s="111"/>
    </row>
    <row r="41" spans="1:8" ht="17.45" customHeight="1" x14ac:dyDescent="0.2">
      <c r="A41" s="111"/>
    </row>
    <row r="42" spans="1:8" ht="17.45" customHeight="1" x14ac:dyDescent="0.2">
      <c r="A42" s="111"/>
    </row>
    <row r="43" spans="1:8" ht="17.45" customHeight="1" x14ac:dyDescent="0.2">
      <c r="A43" s="111"/>
    </row>
    <row r="44" spans="1:8" ht="17.45" customHeight="1" x14ac:dyDescent="0.2">
      <c r="A44" s="111"/>
    </row>
    <row r="45" spans="1:8" ht="17.45" customHeight="1" x14ac:dyDescent="0.2">
      <c r="A45" s="111"/>
    </row>
  </sheetData>
  <sheetProtection algorithmName="SHA-512" hashValue="g5Y1LVvopPLGoorIc0f6p4HOZ4faMrFFmwxTKONLkUcmd0ScHZBlJEWcf/nDijlt+5tIafnV3eLUR2bJVT3wkg==" saltValue="LOLm5IGTCxAEcLv5zP7fGQ==" spinCount="100000" sheet="1" objects="1" scenarios="1" formatColumns="0" formatRows="0" autoFilter="0"/>
  <mergeCells count="41">
    <mergeCell ref="L5:O5"/>
    <mergeCell ref="N12:O12"/>
    <mergeCell ref="L17:O17"/>
    <mergeCell ref="D2:Q3"/>
    <mergeCell ref="F5:I5"/>
    <mergeCell ref="F8:I8"/>
    <mergeCell ref="F6:G6"/>
    <mergeCell ref="F15:G15"/>
    <mergeCell ref="H15:I15"/>
    <mergeCell ref="N15:O15"/>
    <mergeCell ref="L6:M6"/>
    <mergeCell ref="N6:O6"/>
    <mergeCell ref="L9:M9"/>
    <mergeCell ref="N9:O9"/>
    <mergeCell ref="L8:O8"/>
    <mergeCell ref="Q8:T9"/>
    <mergeCell ref="A1:A4"/>
    <mergeCell ref="A5:A6"/>
    <mergeCell ref="F18:G18"/>
    <mergeCell ref="H18:I18"/>
    <mergeCell ref="H6:I6"/>
    <mergeCell ref="F9:G9"/>
    <mergeCell ref="H9:I9"/>
    <mergeCell ref="F12:G12"/>
    <mergeCell ref="H12:I12"/>
    <mergeCell ref="F11:I11"/>
    <mergeCell ref="A15:A16"/>
    <mergeCell ref="N21:O21"/>
    <mergeCell ref="L20:O20"/>
    <mergeCell ref="H21:I21"/>
    <mergeCell ref="L15:M15"/>
    <mergeCell ref="L11:O11"/>
    <mergeCell ref="L18:M18"/>
    <mergeCell ref="N18:O18"/>
    <mergeCell ref="L14:O14"/>
    <mergeCell ref="L12:M12"/>
    <mergeCell ref="F20:I20"/>
    <mergeCell ref="F21:G21"/>
    <mergeCell ref="F17:I17"/>
    <mergeCell ref="F14:I14"/>
    <mergeCell ref="L21:M21"/>
  </mergeCells>
  <phoneticPr fontId="0" type="noConversion"/>
  <hyperlinks>
    <hyperlink ref="F6:G6" location="'ING-ENE'!A1" display="INGRESOS" xr:uid="{00000000-0004-0000-0400-000000000000}"/>
    <hyperlink ref="H6:I6" location="'EG-ENE'!A1" display="EGRESOS" xr:uid="{00000000-0004-0000-0400-000001000000}"/>
    <hyperlink ref="F9:G9" location="'ING-FEB'!A1" display="INGRESOS" xr:uid="{00000000-0004-0000-0400-000002000000}"/>
    <hyperlink ref="H9:I9" location="'EG-FEB'!A1" display="EGRESOS" xr:uid="{00000000-0004-0000-0400-000003000000}"/>
    <hyperlink ref="F12:G12" location="'ING-MAR'!A1" display="INGRESOS" xr:uid="{00000000-0004-0000-0400-000004000000}"/>
    <hyperlink ref="H12:I12" location="'EG-MAR'!A1" display="EGRESOS" xr:uid="{00000000-0004-0000-0400-000005000000}"/>
    <hyperlink ref="F15:G15" location="'ING-ABR'!A1" display="INGRESOS" xr:uid="{00000000-0004-0000-0400-000006000000}"/>
    <hyperlink ref="H15:I15" location="'EG-ABR'!A1" display="EGRESOS" xr:uid="{00000000-0004-0000-0400-000007000000}"/>
    <hyperlink ref="F18:G18" location="'ING-MAY'!A1" display="INGRESOS" xr:uid="{00000000-0004-0000-0400-000008000000}"/>
    <hyperlink ref="H18:I18" location="'EG-MAY'!A1" display="EGRESOS" xr:uid="{00000000-0004-0000-0400-000009000000}"/>
    <hyperlink ref="F21:G21" location="'ING-JUN'!A1" display="INGRESOS" xr:uid="{00000000-0004-0000-0400-00000A000000}"/>
    <hyperlink ref="H21:I21" location="'EG-JUN'!A1" display="EGRESOS" xr:uid="{00000000-0004-0000-0400-00000B000000}"/>
    <hyperlink ref="L6:M6" location="'ING-JUL'!A1" display="INGRESOS" xr:uid="{00000000-0004-0000-0400-00000C000000}"/>
    <hyperlink ref="N6:O6" location="'EG-JUL'!A1" display="EGRESOS" xr:uid="{00000000-0004-0000-0400-00000D000000}"/>
    <hyperlink ref="L9:M9" location="'ING-AGO'!A1" display="INGRESOS" xr:uid="{00000000-0004-0000-0400-00000E000000}"/>
    <hyperlink ref="N9:O9" location="'EG-AGO'!A1" display="EGRESOS" xr:uid="{00000000-0004-0000-0400-00000F000000}"/>
    <hyperlink ref="L12:M12" location="'ING-SEP'!A1" display="INGRESOS" xr:uid="{00000000-0004-0000-0400-000010000000}"/>
    <hyperlink ref="N12:O12" location="'EG-SEP'!A1" display="EGRESOS" xr:uid="{00000000-0004-0000-0400-000011000000}"/>
    <hyperlink ref="L15:M15" location="'ING-OCT'!A1" display="INGRESOS" xr:uid="{00000000-0004-0000-0400-000012000000}"/>
    <hyperlink ref="N15:O15" location="'EG-OCT'!A1" display="EGRESOS" xr:uid="{00000000-0004-0000-0400-000013000000}"/>
    <hyperlink ref="L18:M18" location="'ING-NOV'!A1" display="INGRESOS" xr:uid="{00000000-0004-0000-0400-000014000000}"/>
    <hyperlink ref="N18:O18" location="'EG-NOV'!A1" display="EGRESOS" xr:uid="{00000000-0004-0000-0400-000015000000}"/>
    <hyperlink ref="L21:M21" location="'ING-DIC'!A1" display="INGRESOS" xr:uid="{00000000-0004-0000-0400-000016000000}"/>
    <hyperlink ref="N21:O21" location="'EG-DIC'!A1" display="EGRESOS" xr:uid="{00000000-0004-0000-0400-000017000000}"/>
    <hyperlink ref="Q8:T9" location="RESUMEN!A1" display="Resumen" xr:uid="{00000000-0004-0000-0400-000018000000}"/>
    <hyperlink ref="A15:A16" location="CONTACTO!A1" display="Contacto" xr:uid="{00000000-0004-0000-0400-000019000000}"/>
    <hyperlink ref="A5:A6" location="MENU!A1" display="M e n ú" xr:uid="{00000000-0004-0000-0400-00001A000000}"/>
    <hyperlink ref="A10" location="'INVERSIONES ARRENDAMIENTO'!A1" display="Inversiones Arrendamiento" xr:uid="{00000000-0004-0000-0400-00001B000000}"/>
    <hyperlink ref="A14" location="PROVEEDORES!A1" display="Catálogo de Proveedores" xr:uid="{00000000-0004-0000-0400-00001C000000}"/>
    <hyperlink ref="A13" location="DIOT!A1" display="Declaración del DIOT" xr:uid="{00000000-0004-0000-0400-00001D000000}"/>
    <hyperlink ref="A12" location="TARIFAS!A1" display="Tablas y Tarifas de ISR" xr:uid="{00000000-0004-0000-0400-00001E000000}"/>
    <hyperlink ref="A11" location="IMPUESTOS!A1" display="Impuestos" xr:uid="{00000000-0004-0000-0400-00001F000000}"/>
    <hyperlink ref="A9" location="'INVERSIONES EMPR PROF'!A1" display="Inversiones Empresarial y P" xr:uid="{00000000-0004-0000-0400-000020000000}"/>
    <hyperlink ref="A8" location="'INGRESOS Y EGRESOS'!A1" display="Ingresos y Egresos" xr:uid="{00000000-0004-0000-0400-000021000000}"/>
    <hyperlink ref="A7" location="DATOS!A1" display="Datos de la Empresa" xr:uid="{00000000-0004-0000-0400-000022000000}"/>
  </hyperlinks>
  <printOptions horizontalCentered="1" verticalCentered="1"/>
  <pageMargins left="0.78740157480314965" right="0.78740157480314965" top="0.98425196850393704" bottom="0.98425196850393704" header="0" footer="0"/>
  <pageSetup paperSize="119" scale="63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E82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29" customWidth="1"/>
    <col min="4" max="4" width="55.7109375" style="13" customWidth="1"/>
    <col min="5" max="5" width="12.7109375" style="21" customWidth="1"/>
    <col min="6" max="6" width="5.7109375" style="13" customWidth="1"/>
    <col min="7" max="16384" width="11.42578125" style="13"/>
  </cols>
  <sheetData>
    <row r="1" spans="1:5" ht="17.45" customHeight="1" x14ac:dyDescent="0.3">
      <c r="A1" s="212" t="s">
        <v>244</v>
      </c>
      <c r="C1" s="107" t="str">
        <f>IF(DATOS!H18=DATOS!I1,DATOS!$E$6&amp;" "&amp;DATOS!$I$6&amp;" "&amp;DATOS!$M$6, "N o m b r e")</f>
        <v>N o m b r e</v>
      </c>
      <c r="D1" s="198"/>
    </row>
    <row r="2" spans="1:5" ht="17.45" customHeight="1" x14ac:dyDescent="0.3">
      <c r="A2" s="260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</row>
    <row r="3" spans="1:5" ht="17.45" customHeight="1" x14ac:dyDescent="0.25">
      <c r="A3" s="260"/>
      <c r="C3" s="282" t="str">
        <f>"IMPUESTOS DE MARZO DE "&amp;DATOS!E10</f>
        <v>IMPUESTOS DE MARZO DE 2020</v>
      </c>
      <c r="D3" s="282"/>
    </row>
    <row r="4" spans="1:5" ht="17.45" customHeight="1" x14ac:dyDescent="0.2">
      <c r="A4" s="261"/>
      <c r="C4" s="200"/>
      <c r="D4" s="198"/>
    </row>
    <row r="5" spans="1:5" ht="17.45" customHeight="1" x14ac:dyDescent="0.3">
      <c r="A5" s="262" t="s">
        <v>251</v>
      </c>
      <c r="C5" s="205" t="s">
        <v>200</v>
      </c>
      <c r="D5" s="198"/>
    </row>
    <row r="6" spans="1:5" ht="17.45" customHeight="1" x14ac:dyDescent="0.2">
      <c r="A6" s="263"/>
      <c r="C6" s="128"/>
      <c r="D6" s="128" t="s">
        <v>6</v>
      </c>
      <c r="E6" s="129" t="s">
        <v>47</v>
      </c>
    </row>
    <row r="7" spans="1:5" ht="17.45" customHeight="1" x14ac:dyDescent="0.2">
      <c r="A7" s="114" t="s">
        <v>163</v>
      </c>
      <c r="C7" s="145"/>
      <c r="D7" s="145" t="s">
        <v>7</v>
      </c>
      <c r="E7" s="160">
        <f>ROUND('ING-MAR'!H12,0)</f>
        <v>0</v>
      </c>
    </row>
    <row r="8" spans="1:5" ht="17.45" customHeight="1" x14ac:dyDescent="0.2">
      <c r="A8" s="114" t="s">
        <v>166</v>
      </c>
      <c r="C8" s="145" t="s">
        <v>8</v>
      </c>
      <c r="D8" s="145" t="s">
        <v>188</v>
      </c>
      <c r="E8" s="169">
        <v>0</v>
      </c>
    </row>
    <row r="9" spans="1:5" ht="17.45" customHeight="1" x14ac:dyDescent="0.2">
      <c r="A9" s="114" t="s">
        <v>205</v>
      </c>
      <c r="C9" s="145" t="s">
        <v>8</v>
      </c>
      <c r="D9" s="145" t="s">
        <v>79</v>
      </c>
      <c r="E9" s="160">
        <f>ROUND('EG-MAR'!H12,0)</f>
        <v>0</v>
      </c>
    </row>
    <row r="10" spans="1:5" ht="17.45" customHeight="1" x14ac:dyDescent="0.2">
      <c r="A10" s="114" t="s">
        <v>206</v>
      </c>
      <c r="C10" s="145" t="s">
        <v>8</v>
      </c>
      <c r="D10" s="145" t="s">
        <v>175</v>
      </c>
      <c r="E10" s="170">
        <v>0</v>
      </c>
    </row>
    <row r="11" spans="1:5" ht="17.45" customHeight="1" x14ac:dyDescent="0.2">
      <c r="A11" s="114" t="s">
        <v>137</v>
      </c>
      <c r="C11" s="145" t="s">
        <v>8</v>
      </c>
      <c r="D11" s="145" t="s">
        <v>9</v>
      </c>
      <c r="E11" s="169">
        <v>0</v>
      </c>
    </row>
    <row r="12" spans="1:5" ht="17.45" customHeight="1" x14ac:dyDescent="0.2">
      <c r="A12" s="114" t="s">
        <v>164</v>
      </c>
      <c r="C12" s="145" t="s">
        <v>10</v>
      </c>
      <c r="D12" s="146" t="s">
        <v>11</v>
      </c>
      <c r="E12" s="160">
        <f>IF(E7-E8-E9-E10-E11&lt;0,0,E7-E8-E9-E10-E11)</f>
        <v>0</v>
      </c>
    </row>
    <row r="13" spans="1:5" ht="17.45" customHeight="1" x14ac:dyDescent="0.2">
      <c r="A13" s="114" t="s">
        <v>165</v>
      </c>
      <c r="C13" s="24"/>
      <c r="D13" s="25"/>
      <c r="E13" s="26"/>
    </row>
    <row r="14" spans="1:5" ht="17.45" customHeight="1" x14ac:dyDescent="0.2">
      <c r="A14" s="114" t="s">
        <v>160</v>
      </c>
      <c r="C14" s="23"/>
      <c r="D14" s="206" t="s">
        <v>238</v>
      </c>
      <c r="E14" s="38"/>
    </row>
    <row r="15" spans="1:5" ht="17.45" customHeight="1" x14ac:dyDescent="0.2">
      <c r="A15" s="258" t="s">
        <v>250</v>
      </c>
      <c r="C15" s="145" t="s">
        <v>5</v>
      </c>
      <c r="D15" s="146" t="s">
        <v>11</v>
      </c>
      <c r="E15" s="160">
        <f>E12</f>
        <v>0</v>
      </c>
    </row>
    <row r="16" spans="1:5" ht="17.45" customHeight="1" x14ac:dyDescent="0.2">
      <c r="A16" s="259"/>
      <c r="C16" s="145" t="s">
        <v>8</v>
      </c>
      <c r="D16" s="146" t="s">
        <v>74</v>
      </c>
      <c r="E16" s="160">
        <f>IF(E15=0,0,LOOKUP(E15,ISRMAR!C8:C18))</f>
        <v>0</v>
      </c>
    </row>
    <row r="17" spans="1:5" ht="17.45" customHeight="1" x14ac:dyDescent="0.2">
      <c r="A17" s="113"/>
      <c r="C17" s="145" t="s">
        <v>10</v>
      </c>
      <c r="D17" s="146" t="s">
        <v>12</v>
      </c>
      <c r="E17" s="160">
        <f>E15-E16</f>
        <v>0</v>
      </c>
    </row>
    <row r="18" spans="1:5" ht="17.45" customHeight="1" x14ac:dyDescent="0.2">
      <c r="A18" s="110"/>
      <c r="C18" s="145" t="s">
        <v>13</v>
      </c>
      <c r="D18" s="146" t="s">
        <v>14</v>
      </c>
      <c r="E18" s="171">
        <f>IF(E15=0,0,LOOKUP(E15,ISRMAR!C8:C18,ISRMAR!F8:F18))</f>
        <v>0</v>
      </c>
    </row>
    <row r="19" spans="1:5" ht="17.45" customHeight="1" x14ac:dyDescent="0.2">
      <c r="A19" s="110"/>
      <c r="C19" s="145" t="s">
        <v>10</v>
      </c>
      <c r="D19" s="146" t="s">
        <v>15</v>
      </c>
      <c r="E19" s="160">
        <f>E17*E18</f>
        <v>0</v>
      </c>
    </row>
    <row r="20" spans="1:5" ht="17.45" customHeight="1" x14ac:dyDescent="0.2">
      <c r="A20" s="110"/>
      <c r="C20" s="145" t="s">
        <v>16</v>
      </c>
      <c r="D20" s="146" t="s">
        <v>17</v>
      </c>
      <c r="E20" s="160">
        <f>IF(E15=0,0,LOOKUP(E15,ISRMAR!C8:C18,ISRMAR!E8:E18))</f>
        <v>0</v>
      </c>
    </row>
    <row r="21" spans="1:5" ht="17.45" customHeight="1" x14ac:dyDescent="0.2">
      <c r="A21" s="110"/>
      <c r="C21" s="145" t="s">
        <v>10</v>
      </c>
      <c r="D21" s="145" t="s">
        <v>73</v>
      </c>
      <c r="E21" s="160">
        <f>E19+E20</f>
        <v>0</v>
      </c>
    </row>
    <row r="22" spans="1:5" ht="17.45" customHeight="1" x14ac:dyDescent="0.2">
      <c r="A22" s="110"/>
      <c r="C22" s="145" t="s">
        <v>8</v>
      </c>
      <c r="D22" s="145" t="s">
        <v>187</v>
      </c>
      <c r="E22" s="169">
        <v>0</v>
      </c>
    </row>
    <row r="23" spans="1:5" ht="17.45" customHeight="1" x14ac:dyDescent="0.2">
      <c r="A23" s="110"/>
      <c r="C23" s="145" t="s">
        <v>10</v>
      </c>
      <c r="D23" s="145" t="s">
        <v>77</v>
      </c>
      <c r="E23" s="160">
        <f>ROUND(E21-E22,0)</f>
        <v>0</v>
      </c>
    </row>
    <row r="24" spans="1:5" ht="17.45" customHeight="1" x14ac:dyDescent="0.2">
      <c r="A24" s="110"/>
      <c r="C24" s="24"/>
      <c r="D24" s="27"/>
      <c r="E24" s="28"/>
    </row>
    <row r="25" spans="1:5" ht="17.45" customHeight="1" x14ac:dyDescent="0.2">
      <c r="A25" s="110"/>
      <c r="C25" s="165"/>
      <c r="D25" s="145" t="s">
        <v>73</v>
      </c>
      <c r="E25" s="160">
        <f>E23</f>
        <v>0</v>
      </c>
    </row>
    <row r="26" spans="1:5" ht="17.45" customHeight="1" x14ac:dyDescent="0.2">
      <c r="A26" s="110"/>
      <c r="C26" s="165" t="s">
        <v>8</v>
      </c>
      <c r="D26" s="146" t="s">
        <v>80</v>
      </c>
      <c r="E26" s="160">
        <f>('IMP-ENE'!E29+'IMP-FEB'!E29)</f>
        <v>0</v>
      </c>
    </row>
    <row r="27" spans="1:5" ht="17.45" customHeight="1" x14ac:dyDescent="0.2">
      <c r="A27" s="110"/>
      <c r="C27" s="165" t="s">
        <v>8</v>
      </c>
      <c r="D27" s="146" t="s">
        <v>81</v>
      </c>
      <c r="E27" s="160">
        <f>'ING-MAR'!L12</f>
        <v>0</v>
      </c>
    </row>
    <row r="28" spans="1:5" ht="17.45" customHeight="1" x14ac:dyDescent="0.2">
      <c r="A28" s="111"/>
      <c r="C28" s="165" t="s">
        <v>8</v>
      </c>
      <c r="D28" s="146" t="s">
        <v>75</v>
      </c>
      <c r="E28" s="169">
        <v>0</v>
      </c>
    </row>
    <row r="29" spans="1:5" ht="17.45" customHeight="1" x14ac:dyDescent="0.2">
      <c r="A29" s="111"/>
      <c r="C29" s="172" t="s">
        <v>18</v>
      </c>
      <c r="D29" s="173" t="s">
        <v>82</v>
      </c>
      <c r="E29" s="174">
        <f>IF(E25-E26-E27-E28&lt;0,0,E25-E26-E27-E28)</f>
        <v>0</v>
      </c>
    </row>
    <row r="30" spans="1:5" ht="17.45" customHeight="1" x14ac:dyDescent="0.2">
      <c r="A30" s="111"/>
      <c r="C30" s="165" t="s">
        <v>8</v>
      </c>
      <c r="D30" s="146" t="s">
        <v>181</v>
      </c>
      <c r="E30" s="175"/>
    </row>
    <row r="31" spans="1:5" ht="17.45" customHeight="1" x14ac:dyDescent="0.2">
      <c r="A31" s="111"/>
      <c r="C31" s="172" t="s">
        <v>18</v>
      </c>
      <c r="D31" s="173" t="s">
        <v>138</v>
      </c>
      <c r="E31" s="174">
        <f>IF(E29&gt;(E30),E29-E30,0)</f>
        <v>0</v>
      </c>
    </row>
    <row r="32" spans="1:5" ht="17.45" customHeight="1" x14ac:dyDescent="0.2">
      <c r="A32" s="111"/>
      <c r="C32" s="13"/>
      <c r="E32" s="13"/>
    </row>
    <row r="33" spans="1:5" ht="17.45" customHeight="1" x14ac:dyDescent="0.2">
      <c r="A33" s="111"/>
      <c r="E33" s="17"/>
    </row>
    <row r="34" spans="1:5" ht="17.45" customHeight="1" x14ac:dyDescent="0.3">
      <c r="A34" s="111"/>
      <c r="C34" s="205" t="s">
        <v>202</v>
      </c>
      <c r="D34" s="198"/>
      <c r="E34" s="38"/>
    </row>
    <row r="35" spans="1:5" ht="17.45" customHeight="1" x14ac:dyDescent="0.2">
      <c r="A35" s="111"/>
      <c r="C35" s="128"/>
      <c r="D35" s="128" t="s">
        <v>6</v>
      </c>
      <c r="E35" s="129" t="s">
        <v>47</v>
      </c>
    </row>
    <row r="36" spans="1:5" ht="17.45" customHeight="1" x14ac:dyDescent="0.2">
      <c r="A36" s="111"/>
      <c r="C36" s="145"/>
      <c r="D36" s="145" t="s">
        <v>7</v>
      </c>
      <c r="E36" s="160">
        <f>ROUND('ING-MAR'!H10,0)</f>
        <v>0</v>
      </c>
    </row>
    <row r="37" spans="1:5" ht="17.45" customHeight="1" x14ac:dyDescent="0.2">
      <c r="A37" s="111"/>
      <c r="C37" s="145" t="s">
        <v>8</v>
      </c>
      <c r="D37" s="145" t="s">
        <v>188</v>
      </c>
      <c r="E37" s="169">
        <v>0</v>
      </c>
    </row>
    <row r="38" spans="1:5" ht="17.45" customHeight="1" x14ac:dyDescent="0.2">
      <c r="A38" s="111"/>
      <c r="C38" s="145" t="s">
        <v>8</v>
      </c>
      <c r="D38" s="145" t="s">
        <v>79</v>
      </c>
      <c r="E38" s="160">
        <f>ROUND('EG-MAR'!H10,0)</f>
        <v>0</v>
      </c>
    </row>
    <row r="39" spans="1:5" ht="17.45" customHeight="1" x14ac:dyDescent="0.2">
      <c r="A39" s="111"/>
      <c r="C39" s="145" t="s">
        <v>8</v>
      </c>
      <c r="D39" s="145" t="s">
        <v>175</v>
      </c>
      <c r="E39" s="169">
        <v>0</v>
      </c>
    </row>
    <row r="40" spans="1:5" ht="17.45" customHeight="1" x14ac:dyDescent="0.2">
      <c r="A40" s="111"/>
      <c r="C40" s="145" t="s">
        <v>8</v>
      </c>
      <c r="D40" s="145" t="s">
        <v>9</v>
      </c>
      <c r="E40" s="169">
        <v>0</v>
      </c>
    </row>
    <row r="41" spans="1:5" ht="17.45" customHeight="1" x14ac:dyDescent="0.2">
      <c r="A41" s="111"/>
      <c r="C41" s="145" t="s">
        <v>10</v>
      </c>
      <c r="D41" s="146" t="s">
        <v>11</v>
      </c>
      <c r="E41" s="160">
        <f>IF(E36-E37-E38-E39-E40&lt;0,0,E36-E37-E38-E39-E40)</f>
        <v>0</v>
      </c>
    </row>
    <row r="42" spans="1:5" ht="17.45" customHeight="1" x14ac:dyDescent="0.2">
      <c r="A42" s="111"/>
      <c r="C42" s="24"/>
      <c r="D42" s="25"/>
      <c r="E42" s="26"/>
    </row>
    <row r="43" spans="1:5" ht="17.45" customHeight="1" x14ac:dyDescent="0.2">
      <c r="A43" s="111"/>
      <c r="C43" s="23"/>
      <c r="D43" s="206" t="s">
        <v>238</v>
      </c>
      <c r="E43" s="38"/>
    </row>
    <row r="44" spans="1:5" ht="17.45" customHeight="1" x14ac:dyDescent="0.2">
      <c r="A44" s="111"/>
      <c r="C44" s="145" t="s">
        <v>5</v>
      </c>
      <c r="D44" s="146" t="s">
        <v>11</v>
      </c>
      <c r="E44" s="160">
        <f>E41</f>
        <v>0</v>
      </c>
    </row>
    <row r="45" spans="1:5" ht="17.45" customHeight="1" x14ac:dyDescent="0.2">
      <c r="A45" s="111"/>
      <c r="C45" s="145" t="s">
        <v>8</v>
      </c>
      <c r="D45" s="146" t="s">
        <v>74</v>
      </c>
      <c r="E45" s="160">
        <f>IF(E44=0,0,LOOKUP(E44,ISRMAR!C23:C33))</f>
        <v>0</v>
      </c>
    </row>
    <row r="46" spans="1:5" ht="17.45" customHeight="1" x14ac:dyDescent="0.2">
      <c r="C46" s="145" t="s">
        <v>10</v>
      </c>
      <c r="D46" s="146" t="s">
        <v>12</v>
      </c>
      <c r="E46" s="160">
        <f>E44-E45</f>
        <v>0</v>
      </c>
    </row>
    <row r="47" spans="1:5" ht="17.45" customHeight="1" x14ac:dyDescent="0.2">
      <c r="C47" s="145" t="s">
        <v>13</v>
      </c>
      <c r="D47" s="146" t="s">
        <v>14</v>
      </c>
      <c r="E47" s="171">
        <f>IF(E44=0,0,LOOKUP(E44,ISRMAR!C23:C33,ISRMAR!F23:F33))</f>
        <v>0</v>
      </c>
    </row>
    <row r="48" spans="1:5" ht="17.45" customHeight="1" x14ac:dyDescent="0.2">
      <c r="C48" s="145" t="s">
        <v>10</v>
      </c>
      <c r="D48" s="146" t="s">
        <v>15</v>
      </c>
      <c r="E48" s="160">
        <f>E46*E47</f>
        <v>0</v>
      </c>
    </row>
    <row r="49" spans="3:5" ht="17.45" customHeight="1" x14ac:dyDescent="0.2">
      <c r="C49" s="145" t="s">
        <v>16</v>
      </c>
      <c r="D49" s="146" t="s">
        <v>17</v>
      </c>
      <c r="E49" s="160">
        <f>IF(E44=0,0,LOOKUP(E44,ISRMAR!C23:C33,ISRMAR!E23:E33))</f>
        <v>0</v>
      </c>
    </row>
    <row r="50" spans="3:5" ht="17.45" customHeight="1" x14ac:dyDescent="0.2">
      <c r="C50" s="145" t="s">
        <v>10</v>
      </c>
      <c r="D50" s="145" t="s">
        <v>73</v>
      </c>
      <c r="E50" s="160">
        <f>E48+E49</f>
        <v>0</v>
      </c>
    </row>
    <row r="51" spans="3:5" ht="17.45" customHeight="1" x14ac:dyDescent="0.2">
      <c r="C51" s="145" t="s">
        <v>8</v>
      </c>
      <c r="D51" s="145" t="s">
        <v>187</v>
      </c>
      <c r="E51" s="169">
        <v>0</v>
      </c>
    </row>
    <row r="52" spans="3:5" ht="17.45" customHeight="1" x14ac:dyDescent="0.2">
      <c r="C52" s="145" t="s">
        <v>10</v>
      </c>
      <c r="D52" s="145" t="s">
        <v>77</v>
      </c>
      <c r="E52" s="160">
        <f>ROUND(E50-E51,0)</f>
        <v>0</v>
      </c>
    </row>
    <row r="53" spans="3:5" ht="17.45" customHeight="1" x14ac:dyDescent="0.2">
      <c r="C53" s="24"/>
      <c r="D53" s="27"/>
      <c r="E53" s="28"/>
    </row>
    <row r="54" spans="3:5" ht="17.45" customHeight="1" x14ac:dyDescent="0.2">
      <c r="C54" s="165"/>
      <c r="D54" s="145" t="s">
        <v>73</v>
      </c>
      <c r="E54" s="160">
        <f>E52</f>
        <v>0</v>
      </c>
    </row>
    <row r="55" spans="3:5" ht="17.45" customHeight="1" x14ac:dyDescent="0.2">
      <c r="C55" s="165" t="s">
        <v>8</v>
      </c>
      <c r="D55" s="146" t="s">
        <v>81</v>
      </c>
      <c r="E55" s="160">
        <f>'ING-MAR'!L10</f>
        <v>0</v>
      </c>
    </row>
    <row r="56" spans="3:5" ht="17.45" customHeight="1" x14ac:dyDescent="0.2">
      <c r="C56" s="165" t="s">
        <v>8</v>
      </c>
      <c r="D56" s="146" t="s">
        <v>75</v>
      </c>
      <c r="E56" s="169">
        <v>0</v>
      </c>
    </row>
    <row r="57" spans="3:5" ht="17.45" customHeight="1" x14ac:dyDescent="0.2">
      <c r="C57" s="172" t="s">
        <v>18</v>
      </c>
      <c r="D57" s="173" t="s">
        <v>82</v>
      </c>
      <c r="E57" s="174">
        <f>IF(E54-E55-E56&lt;0,0,E54-E55-E56)</f>
        <v>0</v>
      </c>
    </row>
    <row r="58" spans="3:5" ht="17.45" customHeight="1" thickBot="1" x14ac:dyDescent="0.25">
      <c r="C58" s="165" t="s">
        <v>8</v>
      </c>
      <c r="D58" s="146" t="s">
        <v>181</v>
      </c>
      <c r="E58" s="184"/>
    </row>
    <row r="59" spans="3:5" ht="17.45" customHeight="1" thickBot="1" x14ac:dyDescent="0.25">
      <c r="C59" s="172" t="s">
        <v>18</v>
      </c>
      <c r="D59" s="176" t="s">
        <v>138</v>
      </c>
      <c r="E59" s="177">
        <f>IF(E57&gt;(E58),E57-E58,0)</f>
        <v>0</v>
      </c>
    </row>
    <row r="60" spans="3:5" ht="17.45" customHeight="1" x14ac:dyDescent="0.2">
      <c r="E60" s="17"/>
    </row>
    <row r="61" spans="3:5" ht="17.45" customHeight="1" x14ac:dyDescent="0.2">
      <c r="E61" s="17"/>
    </row>
    <row r="62" spans="3:5" ht="17.45" customHeight="1" x14ac:dyDescent="0.3">
      <c r="C62" s="205" t="s">
        <v>2</v>
      </c>
      <c r="E62" s="38"/>
    </row>
    <row r="63" spans="3:5" ht="17.45" customHeight="1" x14ac:dyDescent="0.2">
      <c r="C63" s="128"/>
      <c r="D63" s="128" t="s">
        <v>6</v>
      </c>
      <c r="E63" s="129" t="s">
        <v>47</v>
      </c>
    </row>
    <row r="64" spans="3:5" ht="17.45" customHeight="1" x14ac:dyDescent="0.2">
      <c r="C64" s="145"/>
      <c r="D64" s="145" t="s">
        <v>20</v>
      </c>
      <c r="E64" s="160">
        <f>ROUND('ING-MAR'!J11,0)</f>
        <v>0</v>
      </c>
    </row>
    <row r="65" spans="3:5" ht="17.45" customHeight="1" x14ac:dyDescent="0.2">
      <c r="C65" s="145" t="s">
        <v>8</v>
      </c>
      <c r="D65" s="145" t="s">
        <v>21</v>
      </c>
      <c r="E65" s="160">
        <f>ROUND('ING-MAR'!M11,0)</f>
        <v>0</v>
      </c>
    </row>
    <row r="66" spans="3:5" ht="17.45" customHeight="1" x14ac:dyDescent="0.2">
      <c r="C66" s="145" t="s">
        <v>8</v>
      </c>
      <c r="D66" s="145" t="s">
        <v>22</v>
      </c>
      <c r="E66" s="160">
        <f>ROUND('EG-MAR'!J11,0)</f>
        <v>0</v>
      </c>
    </row>
    <row r="67" spans="3:5" ht="17.45" customHeight="1" x14ac:dyDescent="0.2">
      <c r="C67" s="145" t="s">
        <v>10</v>
      </c>
      <c r="D67" s="146" t="s">
        <v>83</v>
      </c>
      <c r="E67" s="160">
        <f>ROUND(E64-E65-E66,0)</f>
        <v>0</v>
      </c>
    </row>
    <row r="68" spans="3:5" ht="17.45" customHeight="1" x14ac:dyDescent="0.2">
      <c r="C68" s="145" t="s">
        <v>8</v>
      </c>
      <c r="D68" s="146" t="s">
        <v>84</v>
      </c>
      <c r="E68" s="169">
        <f>-IF('IMP-FEB'!E70&lt;0,'IMP-FEB'!E70,0)</f>
        <v>0</v>
      </c>
    </row>
    <row r="69" spans="3:5" ht="17.45" customHeight="1" thickBot="1" x14ac:dyDescent="0.25">
      <c r="C69" s="145" t="s">
        <v>8</v>
      </c>
      <c r="D69" s="146" t="s">
        <v>204</v>
      </c>
      <c r="E69" s="185">
        <v>0</v>
      </c>
    </row>
    <row r="70" spans="3:5" ht="17.45" customHeight="1" thickBot="1" x14ac:dyDescent="0.25">
      <c r="C70" s="179" t="s">
        <v>10</v>
      </c>
      <c r="D70" s="180" t="s">
        <v>19</v>
      </c>
      <c r="E70" s="181">
        <f>E67-E68+E69</f>
        <v>0</v>
      </c>
    </row>
    <row r="71" spans="3:5" ht="17.45" customHeight="1" x14ac:dyDescent="0.2">
      <c r="E71" s="38"/>
    </row>
    <row r="72" spans="3:5" ht="17.45" customHeight="1" x14ac:dyDescent="0.2">
      <c r="E72" s="38"/>
    </row>
    <row r="73" spans="3:5" ht="17.45" customHeight="1" x14ac:dyDescent="0.3">
      <c r="C73" s="205" t="s">
        <v>182</v>
      </c>
      <c r="E73" s="38"/>
    </row>
    <row r="74" spans="3:5" ht="17.45" customHeight="1" x14ac:dyDescent="0.2">
      <c r="C74" s="122"/>
      <c r="D74" s="122" t="s">
        <v>6</v>
      </c>
      <c r="E74" s="121" t="s">
        <v>47</v>
      </c>
    </row>
    <row r="75" spans="3:5" ht="17.45" customHeight="1" x14ac:dyDescent="0.2">
      <c r="C75" s="145"/>
      <c r="D75" s="145" t="s">
        <v>211</v>
      </c>
      <c r="E75" s="160">
        <f>ROUND('ING-MAR'!K11,0)</f>
        <v>0</v>
      </c>
    </row>
    <row r="76" spans="3:5" ht="17.45" customHeight="1" x14ac:dyDescent="0.2">
      <c r="C76" s="145" t="s">
        <v>8</v>
      </c>
      <c r="D76" s="145" t="s">
        <v>212</v>
      </c>
      <c r="E76" s="160">
        <f>ROUND('EG-MAR'!K11,0)</f>
        <v>0</v>
      </c>
    </row>
    <row r="77" spans="3:5" ht="17.45" customHeight="1" x14ac:dyDescent="0.2">
      <c r="C77" s="145" t="s">
        <v>10</v>
      </c>
      <c r="D77" s="146" t="s">
        <v>213</v>
      </c>
      <c r="E77" s="160">
        <f>ROUND(E75-E76,0)</f>
        <v>0</v>
      </c>
    </row>
    <row r="78" spans="3:5" ht="17.45" customHeight="1" x14ac:dyDescent="0.2">
      <c r="C78" s="145" t="s">
        <v>8</v>
      </c>
      <c r="D78" s="146" t="s">
        <v>84</v>
      </c>
      <c r="E78" s="169">
        <f>-IF('IMP-FEB'!E80&lt;0,'IMP-FEB'!E80,0)</f>
        <v>0</v>
      </c>
    </row>
    <row r="79" spans="3:5" ht="17.45" customHeight="1" thickBot="1" x14ac:dyDescent="0.25">
      <c r="C79" s="145" t="s">
        <v>8</v>
      </c>
      <c r="D79" s="146" t="s">
        <v>214</v>
      </c>
      <c r="E79" s="185">
        <v>0</v>
      </c>
    </row>
    <row r="80" spans="3:5" ht="17.45" customHeight="1" thickBot="1" x14ac:dyDescent="0.25">
      <c r="C80" s="179" t="s">
        <v>10</v>
      </c>
      <c r="D80" s="180" t="s">
        <v>19</v>
      </c>
      <c r="E80" s="181">
        <f>E77-E78+E79</f>
        <v>0</v>
      </c>
    </row>
    <row r="81" spans="4:5" ht="17.45" customHeight="1" thickBot="1" x14ac:dyDescent="0.25">
      <c r="E81" s="38"/>
    </row>
    <row r="82" spans="4:5" ht="17.45" customHeight="1" thickBot="1" x14ac:dyDescent="0.25">
      <c r="D82" s="182" t="s">
        <v>210</v>
      </c>
      <c r="E82" s="183">
        <f>IF(E31&gt;0,E31,0)+IF(E59&gt;0,E59,0)+IF(E70&gt;0,E70,0)+IF(E80&gt;0,E80,0)</f>
        <v>0</v>
      </c>
    </row>
  </sheetData>
  <sheetProtection algorithmName="SHA-512" hashValue="s4fRpyK/OUE9IgP9KWbC7sBG8Yc5lZC2DL2qRBSQh9T8KZl7ZUwV7kVHIi3N2aEXpyVlk2P/peZWEbHzppVqQg==" saltValue="pnda85/vKi1RVGJa0dliYA==" spinCount="100000" sheet="1" objects="1" scenarios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00000000-0004-0000-3100-000000000000}"/>
    <hyperlink ref="A5:A6" location="MENU!A1" display="M e n ú" xr:uid="{00000000-0004-0000-3100-000001000000}"/>
    <hyperlink ref="A10" location="'INVERSIONES ARRENDAMIENTO'!A1" display="Inversiones Arrendamiento" xr:uid="{00000000-0004-0000-3100-000002000000}"/>
    <hyperlink ref="A14" location="PROVEEDORES!A1" display="Catálogo de Proveedores" xr:uid="{00000000-0004-0000-3100-000003000000}"/>
    <hyperlink ref="A13" location="DIOT!A1" display="Declaración del DIOT" xr:uid="{00000000-0004-0000-3100-000004000000}"/>
    <hyperlink ref="A12" location="TARIFAS!A1" display="Tablas y Tarifas de ISR" xr:uid="{00000000-0004-0000-3100-000005000000}"/>
    <hyperlink ref="A11" location="IMPUESTOS!A1" display="Impuestos" xr:uid="{00000000-0004-0000-3100-000006000000}"/>
    <hyperlink ref="A9" location="'INVERSIONES EMPR PROF'!A1" display="Inversiones Empresarial y P" xr:uid="{00000000-0004-0000-3100-000007000000}"/>
    <hyperlink ref="A8" location="'INGRESOS Y EGRESOS'!A1" display="Ingresos y Egresos" xr:uid="{00000000-0004-0000-3100-000008000000}"/>
    <hyperlink ref="A7" location="DATOS!A1" display="Datos de la Empresa" xr:uid="{00000000-0004-0000-3100-000009000000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E82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29" customWidth="1"/>
    <col min="4" max="4" width="55.7109375" style="13" customWidth="1"/>
    <col min="5" max="5" width="12.7109375" style="21" customWidth="1"/>
    <col min="6" max="6" width="5.7109375" style="13" customWidth="1"/>
    <col min="7" max="16384" width="11.42578125" style="13"/>
  </cols>
  <sheetData>
    <row r="1" spans="1:5" ht="17.45" customHeight="1" x14ac:dyDescent="0.3">
      <c r="A1" s="212" t="s">
        <v>244</v>
      </c>
      <c r="C1" s="107" t="str">
        <f>IF(DATOS!H18=DATOS!I1,DATOS!$E$6&amp;" "&amp;DATOS!$I$6&amp;" "&amp;DATOS!$M$6, "N o m b r e")</f>
        <v>N o m b r e</v>
      </c>
      <c r="D1" s="198"/>
    </row>
    <row r="2" spans="1:5" ht="17.45" customHeight="1" x14ac:dyDescent="0.3">
      <c r="A2" s="260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</row>
    <row r="3" spans="1:5" ht="17.45" customHeight="1" x14ac:dyDescent="0.25">
      <c r="A3" s="260"/>
      <c r="C3" s="282" t="str">
        <f>"IMPUESTOS DE ABRIL DE "&amp;DATOS!E10</f>
        <v>IMPUESTOS DE ABRIL DE 2020</v>
      </c>
      <c r="D3" s="282"/>
    </row>
    <row r="4" spans="1:5" ht="17.45" customHeight="1" x14ac:dyDescent="0.2">
      <c r="A4" s="261"/>
      <c r="C4" s="200"/>
      <c r="D4" s="198"/>
    </row>
    <row r="5" spans="1:5" ht="17.45" customHeight="1" x14ac:dyDescent="0.3">
      <c r="A5" s="262" t="s">
        <v>251</v>
      </c>
      <c r="C5" s="205" t="s">
        <v>200</v>
      </c>
      <c r="D5" s="198"/>
    </row>
    <row r="6" spans="1:5" ht="17.45" customHeight="1" x14ac:dyDescent="0.2">
      <c r="A6" s="263"/>
      <c r="C6" s="128"/>
      <c r="D6" s="128" t="s">
        <v>6</v>
      </c>
      <c r="E6" s="129" t="s">
        <v>47</v>
      </c>
    </row>
    <row r="7" spans="1:5" ht="17.45" customHeight="1" x14ac:dyDescent="0.2">
      <c r="A7" s="114" t="s">
        <v>163</v>
      </c>
      <c r="C7" s="145"/>
      <c r="D7" s="145" t="s">
        <v>7</v>
      </c>
      <c r="E7" s="160">
        <f>ROUND('ING-ABR'!H12,0)</f>
        <v>0</v>
      </c>
    </row>
    <row r="8" spans="1:5" ht="17.45" customHeight="1" x14ac:dyDescent="0.2">
      <c r="A8" s="114" t="s">
        <v>166</v>
      </c>
      <c r="C8" s="145" t="s">
        <v>8</v>
      </c>
      <c r="D8" s="145" t="s">
        <v>188</v>
      </c>
      <c r="E8" s="169">
        <v>0</v>
      </c>
    </row>
    <row r="9" spans="1:5" ht="17.45" customHeight="1" x14ac:dyDescent="0.2">
      <c r="A9" s="114" t="s">
        <v>205</v>
      </c>
      <c r="C9" s="145" t="s">
        <v>8</v>
      </c>
      <c r="D9" s="145" t="s">
        <v>79</v>
      </c>
      <c r="E9" s="160">
        <f>ROUND('EG-ABR'!H12,0)</f>
        <v>0</v>
      </c>
    </row>
    <row r="10" spans="1:5" ht="17.45" customHeight="1" x14ac:dyDescent="0.2">
      <c r="A10" s="114" t="s">
        <v>206</v>
      </c>
      <c r="C10" s="145" t="s">
        <v>8</v>
      </c>
      <c r="D10" s="145" t="s">
        <v>175</v>
      </c>
      <c r="E10" s="170">
        <v>0</v>
      </c>
    </row>
    <row r="11" spans="1:5" ht="17.45" customHeight="1" x14ac:dyDescent="0.2">
      <c r="A11" s="114" t="s">
        <v>137</v>
      </c>
      <c r="C11" s="145" t="s">
        <v>8</v>
      </c>
      <c r="D11" s="145" t="s">
        <v>9</v>
      </c>
      <c r="E11" s="169">
        <v>0</v>
      </c>
    </row>
    <row r="12" spans="1:5" ht="17.45" customHeight="1" x14ac:dyDescent="0.2">
      <c r="A12" s="114" t="s">
        <v>164</v>
      </c>
      <c r="C12" s="145" t="s">
        <v>10</v>
      </c>
      <c r="D12" s="146" t="s">
        <v>11</v>
      </c>
      <c r="E12" s="160">
        <f>IF(E7-E8-E9-E10-E11&lt;0,0,E7-E8-E9-E10-E11)</f>
        <v>0</v>
      </c>
    </row>
    <row r="13" spans="1:5" ht="17.45" customHeight="1" x14ac:dyDescent="0.2">
      <c r="A13" s="114" t="s">
        <v>165</v>
      </c>
      <c r="C13" s="24"/>
      <c r="D13" s="25"/>
      <c r="E13" s="26"/>
    </row>
    <row r="14" spans="1:5" ht="17.45" customHeight="1" x14ac:dyDescent="0.2">
      <c r="A14" s="114" t="s">
        <v>160</v>
      </c>
      <c r="C14" s="23"/>
      <c r="D14" s="206" t="s">
        <v>238</v>
      </c>
      <c r="E14" s="38"/>
    </row>
    <row r="15" spans="1:5" ht="17.45" customHeight="1" x14ac:dyDescent="0.2">
      <c r="A15" s="258" t="s">
        <v>250</v>
      </c>
      <c r="C15" s="145" t="s">
        <v>5</v>
      </c>
      <c r="D15" s="146" t="s">
        <v>11</v>
      </c>
      <c r="E15" s="160">
        <f>E12</f>
        <v>0</v>
      </c>
    </row>
    <row r="16" spans="1:5" ht="17.45" customHeight="1" x14ac:dyDescent="0.2">
      <c r="A16" s="259"/>
      <c r="C16" s="145" t="s">
        <v>8</v>
      </c>
      <c r="D16" s="146" t="s">
        <v>74</v>
      </c>
      <c r="E16" s="160">
        <f>IF(E15=0,0,LOOKUP(E15,ISRABR!C8:C18))</f>
        <v>0</v>
      </c>
    </row>
    <row r="17" spans="1:5" ht="17.45" customHeight="1" x14ac:dyDescent="0.2">
      <c r="A17" s="113"/>
      <c r="C17" s="145" t="s">
        <v>10</v>
      </c>
      <c r="D17" s="146" t="s">
        <v>12</v>
      </c>
      <c r="E17" s="160">
        <f>E15-E16</f>
        <v>0</v>
      </c>
    </row>
    <row r="18" spans="1:5" ht="17.45" customHeight="1" x14ac:dyDescent="0.2">
      <c r="A18" s="110"/>
      <c r="C18" s="145" t="s">
        <v>13</v>
      </c>
      <c r="D18" s="146" t="s">
        <v>14</v>
      </c>
      <c r="E18" s="171">
        <f>IF(E15=0,0,LOOKUP(E15,ISRABR!C8:C18,ISRABR!F8:F18))</f>
        <v>0</v>
      </c>
    </row>
    <row r="19" spans="1:5" ht="17.45" customHeight="1" x14ac:dyDescent="0.2">
      <c r="A19" s="110"/>
      <c r="C19" s="145" t="s">
        <v>10</v>
      </c>
      <c r="D19" s="146" t="s">
        <v>15</v>
      </c>
      <c r="E19" s="160">
        <f>E17*E18</f>
        <v>0</v>
      </c>
    </row>
    <row r="20" spans="1:5" ht="17.45" customHeight="1" x14ac:dyDescent="0.2">
      <c r="A20" s="110"/>
      <c r="C20" s="145" t="s">
        <v>16</v>
      </c>
      <c r="D20" s="146" t="s">
        <v>17</v>
      </c>
      <c r="E20" s="160">
        <f>IF(E15=0,0,LOOKUP(E15,ISRABR!C8:C18,ISRABR!E8:E18))</f>
        <v>0</v>
      </c>
    </row>
    <row r="21" spans="1:5" ht="17.45" customHeight="1" x14ac:dyDescent="0.2">
      <c r="A21" s="110"/>
      <c r="C21" s="145" t="s">
        <v>10</v>
      </c>
      <c r="D21" s="145" t="s">
        <v>73</v>
      </c>
      <c r="E21" s="160">
        <f>E19+E20</f>
        <v>0</v>
      </c>
    </row>
    <row r="22" spans="1:5" ht="17.45" customHeight="1" x14ac:dyDescent="0.2">
      <c r="A22" s="110"/>
      <c r="C22" s="145" t="s">
        <v>8</v>
      </c>
      <c r="D22" s="145" t="s">
        <v>187</v>
      </c>
      <c r="E22" s="169">
        <v>0</v>
      </c>
    </row>
    <row r="23" spans="1:5" ht="17.45" customHeight="1" x14ac:dyDescent="0.2">
      <c r="A23" s="110"/>
      <c r="C23" s="145" t="s">
        <v>10</v>
      </c>
      <c r="D23" s="145" t="s">
        <v>77</v>
      </c>
      <c r="E23" s="160">
        <f>ROUND(E21-E22,0)</f>
        <v>0</v>
      </c>
    </row>
    <row r="24" spans="1:5" ht="17.45" customHeight="1" x14ac:dyDescent="0.2">
      <c r="A24" s="110"/>
      <c r="C24" s="24"/>
      <c r="D24" s="27"/>
      <c r="E24" s="28"/>
    </row>
    <row r="25" spans="1:5" ht="17.45" customHeight="1" x14ac:dyDescent="0.2">
      <c r="A25" s="110"/>
      <c r="C25" s="165"/>
      <c r="D25" s="145" t="s">
        <v>73</v>
      </c>
      <c r="E25" s="160">
        <f>E23</f>
        <v>0</v>
      </c>
    </row>
    <row r="26" spans="1:5" ht="17.45" customHeight="1" x14ac:dyDescent="0.2">
      <c r="A26" s="110"/>
      <c r="C26" s="165" t="s">
        <v>8</v>
      </c>
      <c r="D26" s="146" t="s">
        <v>80</v>
      </c>
      <c r="E26" s="160">
        <f>('IMP-ENE'!E29+'IMP-FEB'!E29+'IMP-MAR'!E29)</f>
        <v>0</v>
      </c>
    </row>
    <row r="27" spans="1:5" ht="17.45" customHeight="1" x14ac:dyDescent="0.2">
      <c r="A27" s="110"/>
      <c r="C27" s="165" t="s">
        <v>8</v>
      </c>
      <c r="D27" s="146" t="s">
        <v>81</v>
      </c>
      <c r="E27" s="160">
        <f>'ING-ABR'!L12</f>
        <v>0</v>
      </c>
    </row>
    <row r="28" spans="1:5" ht="17.45" customHeight="1" x14ac:dyDescent="0.2">
      <c r="A28" s="111"/>
      <c r="C28" s="165" t="s">
        <v>8</v>
      </c>
      <c r="D28" s="146" t="s">
        <v>75</v>
      </c>
      <c r="E28" s="169">
        <v>0</v>
      </c>
    </row>
    <row r="29" spans="1:5" ht="17.45" customHeight="1" x14ac:dyDescent="0.2">
      <c r="A29" s="111"/>
      <c r="C29" s="172" t="s">
        <v>18</v>
      </c>
      <c r="D29" s="173" t="s">
        <v>82</v>
      </c>
      <c r="E29" s="174">
        <f>IF(E25-E26-E27-E28&lt;0,0,E25-E26-E27-E28)</f>
        <v>0</v>
      </c>
    </row>
    <row r="30" spans="1:5" ht="17.45" customHeight="1" x14ac:dyDescent="0.2">
      <c r="A30" s="111"/>
      <c r="C30" s="165" t="s">
        <v>8</v>
      </c>
      <c r="D30" s="146" t="s">
        <v>181</v>
      </c>
      <c r="E30" s="175"/>
    </row>
    <row r="31" spans="1:5" ht="17.45" customHeight="1" x14ac:dyDescent="0.2">
      <c r="A31" s="111"/>
      <c r="C31" s="172" t="s">
        <v>18</v>
      </c>
      <c r="D31" s="173" t="s">
        <v>138</v>
      </c>
      <c r="E31" s="174">
        <f>IF(E29&gt;(E30),E29-E30,0)</f>
        <v>0</v>
      </c>
    </row>
    <row r="32" spans="1:5" ht="17.45" customHeight="1" x14ac:dyDescent="0.2">
      <c r="A32" s="111"/>
      <c r="C32" s="13"/>
      <c r="E32" s="13"/>
    </row>
    <row r="33" spans="1:5" ht="17.45" customHeight="1" x14ac:dyDescent="0.2">
      <c r="A33" s="111"/>
      <c r="E33" s="17"/>
    </row>
    <row r="34" spans="1:5" ht="17.45" customHeight="1" x14ac:dyDescent="0.3">
      <c r="A34" s="111"/>
      <c r="C34" s="205" t="s">
        <v>202</v>
      </c>
      <c r="D34" s="198"/>
      <c r="E34" s="38"/>
    </row>
    <row r="35" spans="1:5" ht="17.45" customHeight="1" x14ac:dyDescent="0.2">
      <c r="A35" s="111"/>
      <c r="C35" s="128"/>
      <c r="D35" s="128" t="s">
        <v>6</v>
      </c>
      <c r="E35" s="129" t="s">
        <v>47</v>
      </c>
    </row>
    <row r="36" spans="1:5" ht="17.45" customHeight="1" x14ac:dyDescent="0.2">
      <c r="A36" s="111"/>
      <c r="C36" s="145"/>
      <c r="D36" s="145" t="s">
        <v>7</v>
      </c>
      <c r="E36" s="160">
        <f>ROUND('ING-ABR'!H10,0)</f>
        <v>0</v>
      </c>
    </row>
    <row r="37" spans="1:5" ht="17.45" customHeight="1" x14ac:dyDescent="0.2">
      <c r="A37" s="111"/>
      <c r="C37" s="145" t="s">
        <v>8</v>
      </c>
      <c r="D37" s="145" t="s">
        <v>188</v>
      </c>
      <c r="E37" s="169">
        <v>0</v>
      </c>
    </row>
    <row r="38" spans="1:5" ht="17.45" customHeight="1" x14ac:dyDescent="0.2">
      <c r="A38" s="111"/>
      <c r="C38" s="145" t="s">
        <v>8</v>
      </c>
      <c r="D38" s="145" t="s">
        <v>79</v>
      </c>
      <c r="E38" s="160">
        <f>ROUND('EG-ABR'!H10,0)</f>
        <v>0</v>
      </c>
    </row>
    <row r="39" spans="1:5" ht="17.45" customHeight="1" x14ac:dyDescent="0.2">
      <c r="A39" s="111"/>
      <c r="C39" s="145" t="s">
        <v>8</v>
      </c>
      <c r="D39" s="145" t="s">
        <v>175</v>
      </c>
      <c r="E39" s="169">
        <v>0</v>
      </c>
    </row>
    <row r="40" spans="1:5" ht="17.45" customHeight="1" x14ac:dyDescent="0.2">
      <c r="A40" s="111"/>
      <c r="C40" s="145" t="s">
        <v>8</v>
      </c>
      <c r="D40" s="145" t="s">
        <v>9</v>
      </c>
      <c r="E40" s="169">
        <v>0</v>
      </c>
    </row>
    <row r="41" spans="1:5" ht="17.45" customHeight="1" x14ac:dyDescent="0.2">
      <c r="A41" s="111"/>
      <c r="C41" s="145" t="s">
        <v>10</v>
      </c>
      <c r="D41" s="146" t="s">
        <v>11</v>
      </c>
      <c r="E41" s="160">
        <f>IF(E36-E37-E38-E39-E40&lt;0,0,E36-E37-E38-E39-E40)</f>
        <v>0</v>
      </c>
    </row>
    <row r="42" spans="1:5" ht="17.45" customHeight="1" x14ac:dyDescent="0.2">
      <c r="A42" s="111"/>
      <c r="C42" s="24"/>
      <c r="D42" s="25"/>
      <c r="E42" s="26"/>
    </row>
    <row r="43" spans="1:5" ht="17.45" customHeight="1" x14ac:dyDescent="0.2">
      <c r="A43" s="111"/>
      <c r="C43" s="23"/>
      <c r="D43" s="206" t="s">
        <v>238</v>
      </c>
      <c r="E43" s="38"/>
    </row>
    <row r="44" spans="1:5" ht="17.45" customHeight="1" x14ac:dyDescent="0.2">
      <c r="A44" s="111"/>
      <c r="C44" s="145" t="s">
        <v>5</v>
      </c>
      <c r="D44" s="146" t="s">
        <v>11</v>
      </c>
      <c r="E44" s="160">
        <f>E41</f>
        <v>0</v>
      </c>
    </row>
    <row r="45" spans="1:5" ht="17.45" customHeight="1" x14ac:dyDescent="0.2">
      <c r="A45" s="111"/>
      <c r="C45" s="145" t="s">
        <v>8</v>
      </c>
      <c r="D45" s="146" t="s">
        <v>74</v>
      </c>
      <c r="E45" s="160">
        <f>IF(E44=0,0,LOOKUP(E44,ISRABR!C23:C33))</f>
        <v>0</v>
      </c>
    </row>
    <row r="46" spans="1:5" ht="17.45" customHeight="1" x14ac:dyDescent="0.2">
      <c r="C46" s="145" t="s">
        <v>10</v>
      </c>
      <c r="D46" s="146" t="s">
        <v>12</v>
      </c>
      <c r="E46" s="160">
        <f>E44-E45</f>
        <v>0</v>
      </c>
    </row>
    <row r="47" spans="1:5" ht="17.45" customHeight="1" x14ac:dyDescent="0.2">
      <c r="C47" s="145" t="s">
        <v>13</v>
      </c>
      <c r="D47" s="146" t="s">
        <v>14</v>
      </c>
      <c r="E47" s="171">
        <f>IF(E44=0,0,LOOKUP(E44,ISRABR!C23:C33,ISRABR!F23:F33))</f>
        <v>0</v>
      </c>
    </row>
    <row r="48" spans="1:5" ht="17.45" customHeight="1" x14ac:dyDescent="0.2">
      <c r="C48" s="145" t="s">
        <v>10</v>
      </c>
      <c r="D48" s="146" t="s">
        <v>15</v>
      </c>
      <c r="E48" s="160">
        <f>E46*E47</f>
        <v>0</v>
      </c>
    </row>
    <row r="49" spans="3:5" ht="17.45" customHeight="1" x14ac:dyDescent="0.2">
      <c r="C49" s="145" t="s">
        <v>16</v>
      </c>
      <c r="D49" s="146" t="s">
        <v>17</v>
      </c>
      <c r="E49" s="160">
        <f>IF(E44=0,0,LOOKUP(E44,ISRABR!C23:C33,ISRABR!E23:E33))</f>
        <v>0</v>
      </c>
    </row>
    <row r="50" spans="3:5" ht="17.45" customHeight="1" x14ac:dyDescent="0.2">
      <c r="C50" s="145" t="s">
        <v>10</v>
      </c>
      <c r="D50" s="145" t="s">
        <v>73</v>
      </c>
      <c r="E50" s="160">
        <f>E48+E49</f>
        <v>0</v>
      </c>
    </row>
    <row r="51" spans="3:5" ht="17.45" customHeight="1" x14ac:dyDescent="0.2">
      <c r="C51" s="145" t="s">
        <v>8</v>
      </c>
      <c r="D51" s="145" t="s">
        <v>187</v>
      </c>
      <c r="E51" s="169">
        <v>0</v>
      </c>
    </row>
    <row r="52" spans="3:5" ht="17.45" customHeight="1" x14ac:dyDescent="0.2">
      <c r="C52" s="145" t="s">
        <v>10</v>
      </c>
      <c r="D52" s="145" t="s">
        <v>77</v>
      </c>
      <c r="E52" s="160">
        <f>ROUND(E50-E51,0)</f>
        <v>0</v>
      </c>
    </row>
    <row r="53" spans="3:5" ht="17.45" customHeight="1" x14ac:dyDescent="0.2">
      <c r="C53" s="24"/>
      <c r="D53" s="27"/>
      <c r="E53" s="28"/>
    </row>
    <row r="54" spans="3:5" ht="17.45" customHeight="1" x14ac:dyDescent="0.2">
      <c r="C54" s="165"/>
      <c r="D54" s="145" t="s">
        <v>73</v>
      </c>
      <c r="E54" s="160">
        <f>E52</f>
        <v>0</v>
      </c>
    </row>
    <row r="55" spans="3:5" ht="17.45" customHeight="1" x14ac:dyDescent="0.2">
      <c r="C55" s="165" t="s">
        <v>8</v>
      </c>
      <c r="D55" s="146" t="s">
        <v>81</v>
      </c>
      <c r="E55" s="160">
        <f>'ING-ABR'!L10</f>
        <v>0</v>
      </c>
    </row>
    <row r="56" spans="3:5" ht="17.45" customHeight="1" x14ac:dyDescent="0.2">
      <c r="C56" s="165" t="s">
        <v>8</v>
      </c>
      <c r="D56" s="146" t="s">
        <v>75</v>
      </c>
      <c r="E56" s="169">
        <v>0</v>
      </c>
    </row>
    <row r="57" spans="3:5" ht="17.45" customHeight="1" x14ac:dyDescent="0.2">
      <c r="C57" s="172" t="s">
        <v>18</v>
      </c>
      <c r="D57" s="173" t="s">
        <v>82</v>
      </c>
      <c r="E57" s="174">
        <f>IF(E54-E55-E56&lt;0,0,E54-E55-E56)</f>
        <v>0</v>
      </c>
    </row>
    <row r="58" spans="3:5" ht="17.45" customHeight="1" thickBot="1" x14ac:dyDescent="0.25">
      <c r="C58" s="165" t="s">
        <v>8</v>
      </c>
      <c r="D58" s="146" t="s">
        <v>181</v>
      </c>
      <c r="E58" s="184"/>
    </row>
    <row r="59" spans="3:5" ht="17.45" customHeight="1" thickBot="1" x14ac:dyDescent="0.25">
      <c r="C59" s="172" t="s">
        <v>18</v>
      </c>
      <c r="D59" s="176" t="s">
        <v>138</v>
      </c>
      <c r="E59" s="177">
        <f>IF(E57&gt;(E58),E57-E58,0)</f>
        <v>0</v>
      </c>
    </row>
    <row r="60" spans="3:5" ht="17.45" customHeight="1" x14ac:dyDescent="0.2">
      <c r="E60" s="17"/>
    </row>
    <row r="61" spans="3:5" ht="17.45" customHeight="1" x14ac:dyDescent="0.2">
      <c r="E61" s="17"/>
    </row>
    <row r="62" spans="3:5" ht="17.45" customHeight="1" x14ac:dyDescent="0.3">
      <c r="C62" s="205" t="s">
        <v>2</v>
      </c>
      <c r="E62" s="38"/>
    </row>
    <row r="63" spans="3:5" ht="17.45" customHeight="1" x14ac:dyDescent="0.2">
      <c r="C63" s="128"/>
      <c r="D63" s="128" t="s">
        <v>6</v>
      </c>
      <c r="E63" s="129" t="s">
        <v>47</v>
      </c>
    </row>
    <row r="64" spans="3:5" ht="17.45" customHeight="1" x14ac:dyDescent="0.2">
      <c r="C64" s="145"/>
      <c r="D64" s="145" t="s">
        <v>20</v>
      </c>
      <c r="E64" s="160">
        <f>ROUND('ING-ABR'!J11,0)</f>
        <v>0</v>
      </c>
    </row>
    <row r="65" spans="3:5" ht="17.45" customHeight="1" x14ac:dyDescent="0.2">
      <c r="C65" s="145" t="s">
        <v>8</v>
      </c>
      <c r="D65" s="145" t="s">
        <v>21</v>
      </c>
      <c r="E65" s="160">
        <f>ROUND('ING-ABR'!M11,0)</f>
        <v>0</v>
      </c>
    </row>
    <row r="66" spans="3:5" ht="17.45" customHeight="1" x14ac:dyDescent="0.2">
      <c r="C66" s="145" t="s">
        <v>8</v>
      </c>
      <c r="D66" s="145" t="s">
        <v>22</v>
      </c>
      <c r="E66" s="160">
        <f>ROUND('EG-ABR'!J11,0)</f>
        <v>0</v>
      </c>
    </row>
    <row r="67" spans="3:5" ht="17.45" customHeight="1" x14ac:dyDescent="0.2">
      <c r="C67" s="145" t="s">
        <v>10</v>
      </c>
      <c r="D67" s="146" t="s">
        <v>83</v>
      </c>
      <c r="E67" s="160">
        <f>ROUND(E64-E65-E66,0)</f>
        <v>0</v>
      </c>
    </row>
    <row r="68" spans="3:5" ht="17.45" customHeight="1" x14ac:dyDescent="0.2">
      <c r="C68" s="145" t="s">
        <v>8</v>
      </c>
      <c r="D68" s="146" t="s">
        <v>84</v>
      </c>
      <c r="E68" s="169">
        <f>-IF('IMP-MAR'!E70&lt;0,'IMP-MAR'!E70,0)</f>
        <v>0</v>
      </c>
    </row>
    <row r="69" spans="3:5" ht="17.45" customHeight="1" thickBot="1" x14ac:dyDescent="0.25">
      <c r="C69" s="145" t="s">
        <v>8</v>
      </c>
      <c r="D69" s="146" t="s">
        <v>204</v>
      </c>
      <c r="E69" s="185">
        <v>0</v>
      </c>
    </row>
    <row r="70" spans="3:5" ht="17.45" customHeight="1" thickBot="1" x14ac:dyDescent="0.25">
      <c r="C70" s="179" t="s">
        <v>10</v>
      </c>
      <c r="D70" s="180" t="s">
        <v>19</v>
      </c>
      <c r="E70" s="181">
        <f>E67-E68+E69</f>
        <v>0</v>
      </c>
    </row>
    <row r="71" spans="3:5" ht="17.45" customHeight="1" x14ac:dyDescent="0.2">
      <c r="E71" s="38"/>
    </row>
    <row r="72" spans="3:5" ht="17.45" customHeight="1" x14ac:dyDescent="0.2">
      <c r="E72" s="38"/>
    </row>
    <row r="73" spans="3:5" ht="17.45" customHeight="1" x14ac:dyDescent="0.3">
      <c r="C73" s="205" t="s">
        <v>182</v>
      </c>
      <c r="E73" s="38"/>
    </row>
    <row r="74" spans="3:5" ht="17.45" customHeight="1" x14ac:dyDescent="0.2">
      <c r="C74" s="122"/>
      <c r="D74" s="122" t="s">
        <v>6</v>
      </c>
      <c r="E74" s="121" t="s">
        <v>47</v>
      </c>
    </row>
    <row r="75" spans="3:5" ht="17.45" customHeight="1" x14ac:dyDescent="0.2">
      <c r="C75" s="145"/>
      <c r="D75" s="145" t="s">
        <v>211</v>
      </c>
      <c r="E75" s="160">
        <f>ROUND('ING-ABR'!K11,0)</f>
        <v>0</v>
      </c>
    </row>
    <row r="76" spans="3:5" ht="17.45" customHeight="1" x14ac:dyDescent="0.2">
      <c r="C76" s="145" t="s">
        <v>8</v>
      </c>
      <c r="D76" s="145" t="s">
        <v>212</v>
      </c>
      <c r="E76" s="160">
        <f>ROUND('EG-ABR'!K11,0)</f>
        <v>0</v>
      </c>
    </row>
    <row r="77" spans="3:5" ht="17.45" customHeight="1" x14ac:dyDescent="0.2">
      <c r="C77" s="145" t="s">
        <v>10</v>
      </c>
      <c r="D77" s="146" t="s">
        <v>213</v>
      </c>
      <c r="E77" s="160">
        <f>ROUND(E75-E76,0)</f>
        <v>0</v>
      </c>
    </row>
    <row r="78" spans="3:5" ht="17.45" customHeight="1" x14ac:dyDescent="0.2">
      <c r="C78" s="145" t="s">
        <v>8</v>
      </c>
      <c r="D78" s="146" t="s">
        <v>84</v>
      </c>
      <c r="E78" s="169">
        <f>-IF('IMP-MAR'!E80&lt;0,'IMP-MAR'!E80,0)</f>
        <v>0</v>
      </c>
    </row>
    <row r="79" spans="3:5" ht="17.45" customHeight="1" thickBot="1" x14ac:dyDescent="0.25">
      <c r="C79" s="145" t="s">
        <v>8</v>
      </c>
      <c r="D79" s="146" t="s">
        <v>214</v>
      </c>
      <c r="E79" s="185">
        <v>0</v>
      </c>
    </row>
    <row r="80" spans="3:5" ht="17.45" customHeight="1" thickBot="1" x14ac:dyDescent="0.25">
      <c r="C80" s="179" t="s">
        <v>10</v>
      </c>
      <c r="D80" s="180" t="s">
        <v>19</v>
      </c>
      <c r="E80" s="181">
        <f>E77-E78+E79</f>
        <v>0</v>
      </c>
    </row>
    <row r="81" spans="4:5" ht="17.45" customHeight="1" thickBot="1" x14ac:dyDescent="0.25">
      <c r="E81" s="38"/>
    </row>
    <row r="82" spans="4:5" ht="17.45" customHeight="1" thickBot="1" x14ac:dyDescent="0.25">
      <c r="D82" s="182" t="s">
        <v>210</v>
      </c>
      <c r="E82" s="183">
        <f>IF(E31&gt;0,E31,0)+IF(E59&gt;0,E59,0)+IF(E70&gt;0,E70,0)+IF(E80&gt;0,E80,0)</f>
        <v>0</v>
      </c>
    </row>
  </sheetData>
  <sheetProtection algorithmName="SHA-512" hashValue="rJjbwtimghC9W4yjuJC5UhOFgz113L3Slkewel73kIBCIymRvQt3QyGRCQnRXiJvfqkIou5SQZ0+WyfQgk23pA==" saltValue="ljskQKCUVp0MEMDwKGkOVA==" spinCount="100000" sheet="1" objects="1" scenarios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00000000-0004-0000-3200-000000000000}"/>
    <hyperlink ref="A5:A6" location="MENU!A1" display="M e n ú" xr:uid="{00000000-0004-0000-3200-000001000000}"/>
    <hyperlink ref="A10" location="'INVERSIONES ARRENDAMIENTO'!A1" display="Inversiones Arrendamiento" xr:uid="{00000000-0004-0000-3200-000002000000}"/>
    <hyperlink ref="A14" location="PROVEEDORES!A1" display="Catálogo de Proveedores" xr:uid="{00000000-0004-0000-3200-000003000000}"/>
    <hyperlink ref="A13" location="DIOT!A1" display="Declaración del DIOT" xr:uid="{00000000-0004-0000-3200-000004000000}"/>
    <hyperlink ref="A12" location="TARIFAS!A1" display="Tablas y Tarifas de ISR" xr:uid="{00000000-0004-0000-3200-000005000000}"/>
    <hyperlink ref="A11" location="IMPUESTOS!A1" display="Impuestos" xr:uid="{00000000-0004-0000-3200-000006000000}"/>
    <hyperlink ref="A9" location="'INVERSIONES EMPR PROF'!A1" display="Inversiones Empresarial y P" xr:uid="{00000000-0004-0000-3200-000007000000}"/>
    <hyperlink ref="A8" location="'INGRESOS Y EGRESOS'!A1" display="Ingresos y Egresos" xr:uid="{00000000-0004-0000-3200-000008000000}"/>
    <hyperlink ref="A7" location="DATOS!A1" display="Datos de la Empresa" xr:uid="{00000000-0004-0000-3200-000009000000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E82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29" customWidth="1"/>
    <col min="4" max="4" width="55.7109375" style="13" customWidth="1"/>
    <col min="5" max="5" width="12.7109375" style="21" customWidth="1"/>
    <col min="6" max="6" width="5.7109375" style="13" customWidth="1"/>
    <col min="7" max="16384" width="11.42578125" style="13"/>
  </cols>
  <sheetData>
    <row r="1" spans="1:5" ht="17.45" customHeight="1" x14ac:dyDescent="0.3">
      <c r="A1" s="212" t="s">
        <v>244</v>
      </c>
      <c r="C1" s="107" t="str">
        <f>IF(DATOS!H18=DATOS!I1,DATOS!$E$6&amp;" "&amp;DATOS!$I$6&amp;" "&amp;DATOS!$M$6, "N o m b r e")</f>
        <v>N o m b r e</v>
      </c>
      <c r="D1" s="198"/>
    </row>
    <row r="2" spans="1:5" ht="17.45" customHeight="1" x14ac:dyDescent="0.3">
      <c r="A2" s="260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</row>
    <row r="3" spans="1:5" ht="17.45" customHeight="1" x14ac:dyDescent="0.25">
      <c r="A3" s="260"/>
      <c r="C3" s="282" t="str">
        <f>"IMPUESTOS DE MAYO DE "&amp;DATOS!E10</f>
        <v>IMPUESTOS DE MAYO DE 2020</v>
      </c>
      <c r="D3" s="282"/>
    </row>
    <row r="4" spans="1:5" ht="17.45" customHeight="1" x14ac:dyDescent="0.2">
      <c r="A4" s="261"/>
      <c r="C4" s="200"/>
      <c r="D4" s="198"/>
    </row>
    <row r="5" spans="1:5" ht="17.45" customHeight="1" x14ac:dyDescent="0.3">
      <c r="A5" s="262" t="s">
        <v>251</v>
      </c>
      <c r="C5" s="205" t="s">
        <v>200</v>
      </c>
      <c r="D5" s="198"/>
    </row>
    <row r="6" spans="1:5" ht="17.45" customHeight="1" x14ac:dyDescent="0.2">
      <c r="A6" s="263"/>
      <c r="C6" s="128"/>
      <c r="D6" s="128" t="s">
        <v>6</v>
      </c>
      <c r="E6" s="129" t="s">
        <v>47</v>
      </c>
    </row>
    <row r="7" spans="1:5" ht="17.45" customHeight="1" x14ac:dyDescent="0.2">
      <c r="A7" s="114" t="s">
        <v>163</v>
      </c>
      <c r="C7" s="145"/>
      <c r="D7" s="145" t="s">
        <v>7</v>
      </c>
      <c r="E7" s="160">
        <f>ROUND('ING-MAY'!H12,0)</f>
        <v>0</v>
      </c>
    </row>
    <row r="8" spans="1:5" ht="17.45" customHeight="1" x14ac:dyDescent="0.2">
      <c r="A8" s="114" t="s">
        <v>166</v>
      </c>
      <c r="C8" s="145" t="s">
        <v>8</v>
      </c>
      <c r="D8" s="145" t="s">
        <v>188</v>
      </c>
      <c r="E8" s="169">
        <v>0</v>
      </c>
    </row>
    <row r="9" spans="1:5" ht="17.45" customHeight="1" x14ac:dyDescent="0.2">
      <c r="A9" s="114" t="s">
        <v>205</v>
      </c>
      <c r="C9" s="145" t="s">
        <v>8</v>
      </c>
      <c r="D9" s="145" t="s">
        <v>79</v>
      </c>
      <c r="E9" s="160">
        <f>ROUND('EG-MAY'!H12,0)</f>
        <v>0</v>
      </c>
    </row>
    <row r="10" spans="1:5" ht="17.45" customHeight="1" x14ac:dyDescent="0.2">
      <c r="A10" s="114" t="s">
        <v>206</v>
      </c>
      <c r="C10" s="145" t="s">
        <v>8</v>
      </c>
      <c r="D10" s="145" t="s">
        <v>175</v>
      </c>
      <c r="E10" s="170">
        <v>0</v>
      </c>
    </row>
    <row r="11" spans="1:5" ht="17.45" customHeight="1" x14ac:dyDescent="0.2">
      <c r="A11" s="114" t="s">
        <v>137</v>
      </c>
      <c r="C11" s="145" t="s">
        <v>8</v>
      </c>
      <c r="D11" s="145" t="s">
        <v>9</v>
      </c>
      <c r="E11" s="169">
        <v>0</v>
      </c>
    </row>
    <row r="12" spans="1:5" ht="17.45" customHeight="1" x14ac:dyDescent="0.2">
      <c r="A12" s="114" t="s">
        <v>164</v>
      </c>
      <c r="C12" s="145" t="s">
        <v>10</v>
      </c>
      <c r="D12" s="146" t="s">
        <v>11</v>
      </c>
      <c r="E12" s="160">
        <f>IF(E7-E8-E9-E10-E11&lt;0,0,E7-E8-E9-E10-E11)</f>
        <v>0</v>
      </c>
    </row>
    <row r="13" spans="1:5" ht="17.45" customHeight="1" x14ac:dyDescent="0.2">
      <c r="A13" s="114" t="s">
        <v>165</v>
      </c>
      <c r="C13" s="24"/>
      <c r="D13" s="25"/>
      <c r="E13" s="26"/>
    </row>
    <row r="14" spans="1:5" ht="17.45" customHeight="1" x14ac:dyDescent="0.2">
      <c r="A14" s="114" t="s">
        <v>160</v>
      </c>
      <c r="C14" s="23"/>
      <c r="D14" s="206" t="s">
        <v>238</v>
      </c>
      <c r="E14" s="38"/>
    </row>
    <row r="15" spans="1:5" ht="17.45" customHeight="1" x14ac:dyDescent="0.2">
      <c r="A15" s="258" t="s">
        <v>250</v>
      </c>
      <c r="C15" s="145" t="s">
        <v>5</v>
      </c>
      <c r="D15" s="146" t="s">
        <v>11</v>
      </c>
      <c r="E15" s="160">
        <f>E12</f>
        <v>0</v>
      </c>
    </row>
    <row r="16" spans="1:5" ht="17.45" customHeight="1" x14ac:dyDescent="0.2">
      <c r="A16" s="259"/>
      <c r="C16" s="145" t="s">
        <v>8</v>
      </c>
      <c r="D16" s="146" t="s">
        <v>74</v>
      </c>
      <c r="E16" s="160">
        <f>IF(E15=0,0,LOOKUP(E15,ISRMAY!C8:C18))</f>
        <v>0</v>
      </c>
    </row>
    <row r="17" spans="1:5" ht="17.45" customHeight="1" x14ac:dyDescent="0.2">
      <c r="A17" s="113"/>
      <c r="C17" s="145" t="s">
        <v>10</v>
      </c>
      <c r="D17" s="146" t="s">
        <v>12</v>
      </c>
      <c r="E17" s="160">
        <f>E15-E16</f>
        <v>0</v>
      </c>
    </row>
    <row r="18" spans="1:5" ht="17.45" customHeight="1" x14ac:dyDescent="0.2">
      <c r="A18" s="110"/>
      <c r="C18" s="145" t="s">
        <v>13</v>
      </c>
      <c r="D18" s="146" t="s">
        <v>14</v>
      </c>
      <c r="E18" s="171">
        <f>IF(E15=0,0,LOOKUP(E15,ISRMAY!C8:C18,ISRMAY!F8:F18))</f>
        <v>0</v>
      </c>
    </row>
    <row r="19" spans="1:5" ht="17.45" customHeight="1" x14ac:dyDescent="0.2">
      <c r="A19" s="110"/>
      <c r="C19" s="145" t="s">
        <v>10</v>
      </c>
      <c r="D19" s="146" t="s">
        <v>15</v>
      </c>
      <c r="E19" s="160">
        <f>E17*E18</f>
        <v>0</v>
      </c>
    </row>
    <row r="20" spans="1:5" ht="17.45" customHeight="1" x14ac:dyDescent="0.2">
      <c r="A20" s="110"/>
      <c r="C20" s="145" t="s">
        <v>16</v>
      </c>
      <c r="D20" s="146" t="s">
        <v>17</v>
      </c>
      <c r="E20" s="160">
        <f>IF(E15=0,0,LOOKUP(E15,ISRMAY!C8:C18,ISRMAY!E8:E18))</f>
        <v>0</v>
      </c>
    </row>
    <row r="21" spans="1:5" ht="17.45" customHeight="1" x14ac:dyDescent="0.2">
      <c r="A21" s="110"/>
      <c r="C21" s="145" t="s">
        <v>10</v>
      </c>
      <c r="D21" s="145" t="s">
        <v>73</v>
      </c>
      <c r="E21" s="160">
        <f>E19+E20</f>
        <v>0</v>
      </c>
    </row>
    <row r="22" spans="1:5" ht="17.45" customHeight="1" x14ac:dyDescent="0.2">
      <c r="A22" s="110"/>
      <c r="C22" s="145" t="s">
        <v>8</v>
      </c>
      <c r="D22" s="145" t="s">
        <v>187</v>
      </c>
      <c r="E22" s="169">
        <v>0</v>
      </c>
    </row>
    <row r="23" spans="1:5" ht="17.45" customHeight="1" x14ac:dyDescent="0.2">
      <c r="A23" s="110"/>
      <c r="C23" s="145" t="s">
        <v>10</v>
      </c>
      <c r="D23" s="145" t="s">
        <v>77</v>
      </c>
      <c r="E23" s="160">
        <f>ROUND(E21-E22,0)</f>
        <v>0</v>
      </c>
    </row>
    <row r="24" spans="1:5" ht="17.45" customHeight="1" x14ac:dyDescent="0.2">
      <c r="A24" s="110"/>
      <c r="C24" s="24"/>
      <c r="D24" s="27"/>
      <c r="E24" s="28"/>
    </row>
    <row r="25" spans="1:5" ht="17.45" customHeight="1" x14ac:dyDescent="0.2">
      <c r="A25" s="110"/>
      <c r="C25" s="165"/>
      <c r="D25" s="145" t="s">
        <v>73</v>
      </c>
      <c r="E25" s="160">
        <f>E23</f>
        <v>0</v>
      </c>
    </row>
    <row r="26" spans="1:5" ht="17.45" customHeight="1" x14ac:dyDescent="0.2">
      <c r="A26" s="110"/>
      <c r="C26" s="165" t="s">
        <v>8</v>
      </c>
      <c r="D26" s="146" t="s">
        <v>80</v>
      </c>
      <c r="E26" s="160">
        <f>('IMP-ENE'!E29+'IMP-FEB'!E29+'IMP-MAR'!E29+'IMP-ABR'!E29)</f>
        <v>0</v>
      </c>
    </row>
    <row r="27" spans="1:5" ht="17.45" customHeight="1" x14ac:dyDescent="0.2">
      <c r="A27" s="110"/>
      <c r="C27" s="165" t="s">
        <v>8</v>
      </c>
      <c r="D27" s="146" t="s">
        <v>81</v>
      </c>
      <c r="E27" s="160">
        <f>'ING-MAY'!L12</f>
        <v>0</v>
      </c>
    </row>
    <row r="28" spans="1:5" ht="17.45" customHeight="1" x14ac:dyDescent="0.2">
      <c r="A28" s="111"/>
      <c r="C28" s="165" t="s">
        <v>8</v>
      </c>
      <c r="D28" s="146" t="s">
        <v>75</v>
      </c>
      <c r="E28" s="169">
        <v>0</v>
      </c>
    </row>
    <row r="29" spans="1:5" ht="17.45" customHeight="1" x14ac:dyDescent="0.2">
      <c r="A29" s="111"/>
      <c r="C29" s="172" t="s">
        <v>18</v>
      </c>
      <c r="D29" s="173" t="s">
        <v>82</v>
      </c>
      <c r="E29" s="174">
        <f>IF(E25-E26-E27-E28&lt;0,0,E25-E26-E27-E28)</f>
        <v>0</v>
      </c>
    </row>
    <row r="30" spans="1:5" ht="17.45" customHeight="1" x14ac:dyDescent="0.2">
      <c r="A30" s="111"/>
      <c r="C30" s="165" t="s">
        <v>8</v>
      </c>
      <c r="D30" s="146" t="s">
        <v>181</v>
      </c>
      <c r="E30" s="175"/>
    </row>
    <row r="31" spans="1:5" ht="17.45" customHeight="1" x14ac:dyDescent="0.2">
      <c r="A31" s="111"/>
      <c r="C31" s="172" t="s">
        <v>18</v>
      </c>
      <c r="D31" s="173" t="s">
        <v>138</v>
      </c>
      <c r="E31" s="174">
        <f>IF(E29&gt;(E30),E29-E30,0)</f>
        <v>0</v>
      </c>
    </row>
    <row r="32" spans="1:5" ht="17.45" customHeight="1" x14ac:dyDescent="0.2">
      <c r="A32" s="111"/>
      <c r="C32" s="13"/>
      <c r="E32" s="13"/>
    </row>
    <row r="33" spans="1:5" ht="17.45" customHeight="1" x14ac:dyDescent="0.2">
      <c r="A33" s="111"/>
      <c r="E33" s="17"/>
    </row>
    <row r="34" spans="1:5" ht="17.45" customHeight="1" x14ac:dyDescent="0.3">
      <c r="A34" s="111"/>
      <c r="C34" s="205" t="s">
        <v>202</v>
      </c>
      <c r="D34" s="198"/>
      <c r="E34" s="38"/>
    </row>
    <row r="35" spans="1:5" ht="17.45" customHeight="1" x14ac:dyDescent="0.2">
      <c r="A35" s="111"/>
      <c r="C35" s="128"/>
      <c r="D35" s="128" t="s">
        <v>6</v>
      </c>
      <c r="E35" s="129" t="s">
        <v>47</v>
      </c>
    </row>
    <row r="36" spans="1:5" ht="17.45" customHeight="1" x14ac:dyDescent="0.2">
      <c r="A36" s="111"/>
      <c r="C36" s="145"/>
      <c r="D36" s="145" t="s">
        <v>7</v>
      </c>
      <c r="E36" s="160">
        <f>ROUND('ING-MAY'!H10,0)</f>
        <v>0</v>
      </c>
    </row>
    <row r="37" spans="1:5" ht="17.45" customHeight="1" x14ac:dyDescent="0.2">
      <c r="A37" s="111"/>
      <c r="C37" s="145" t="s">
        <v>8</v>
      </c>
      <c r="D37" s="145" t="s">
        <v>188</v>
      </c>
      <c r="E37" s="169">
        <v>0</v>
      </c>
    </row>
    <row r="38" spans="1:5" ht="17.45" customHeight="1" x14ac:dyDescent="0.2">
      <c r="A38" s="111"/>
      <c r="C38" s="145" t="s">
        <v>8</v>
      </c>
      <c r="D38" s="145" t="s">
        <v>79</v>
      </c>
      <c r="E38" s="160">
        <f>ROUND('EG-MAY'!H10,0)</f>
        <v>0</v>
      </c>
    </row>
    <row r="39" spans="1:5" ht="17.45" customHeight="1" x14ac:dyDescent="0.2">
      <c r="A39" s="111"/>
      <c r="C39" s="145" t="s">
        <v>8</v>
      </c>
      <c r="D39" s="145" t="s">
        <v>175</v>
      </c>
      <c r="E39" s="169">
        <v>0</v>
      </c>
    </row>
    <row r="40" spans="1:5" ht="17.45" customHeight="1" x14ac:dyDescent="0.2">
      <c r="A40" s="111"/>
      <c r="C40" s="145" t="s">
        <v>8</v>
      </c>
      <c r="D40" s="145" t="s">
        <v>9</v>
      </c>
      <c r="E40" s="169">
        <v>0</v>
      </c>
    </row>
    <row r="41" spans="1:5" ht="17.45" customHeight="1" x14ac:dyDescent="0.2">
      <c r="A41" s="111"/>
      <c r="C41" s="145" t="s">
        <v>10</v>
      </c>
      <c r="D41" s="146" t="s">
        <v>11</v>
      </c>
      <c r="E41" s="160">
        <f>IF(E36-E37-E38-E39-E40&lt;0,0,E36-E37-E38-E39-E40)</f>
        <v>0</v>
      </c>
    </row>
    <row r="42" spans="1:5" ht="17.45" customHeight="1" x14ac:dyDescent="0.2">
      <c r="A42" s="111"/>
      <c r="C42" s="24"/>
      <c r="D42" s="25"/>
      <c r="E42" s="26"/>
    </row>
    <row r="43" spans="1:5" ht="17.45" customHeight="1" x14ac:dyDescent="0.2">
      <c r="A43" s="111"/>
      <c r="C43" s="23"/>
      <c r="D43" s="206" t="s">
        <v>238</v>
      </c>
      <c r="E43" s="38"/>
    </row>
    <row r="44" spans="1:5" ht="17.45" customHeight="1" x14ac:dyDescent="0.2">
      <c r="A44" s="111"/>
      <c r="C44" s="145" t="s">
        <v>5</v>
      </c>
      <c r="D44" s="146" t="s">
        <v>11</v>
      </c>
      <c r="E44" s="160">
        <f>E41</f>
        <v>0</v>
      </c>
    </row>
    <row r="45" spans="1:5" ht="17.45" customHeight="1" x14ac:dyDescent="0.2">
      <c r="A45" s="111"/>
      <c r="C45" s="145" t="s">
        <v>8</v>
      </c>
      <c r="D45" s="146" t="s">
        <v>74</v>
      </c>
      <c r="E45" s="160">
        <f>IF(E44=0,0,LOOKUP(E44,ISRMAY!C23:C33))</f>
        <v>0</v>
      </c>
    </row>
    <row r="46" spans="1:5" ht="17.45" customHeight="1" x14ac:dyDescent="0.2">
      <c r="C46" s="145" t="s">
        <v>10</v>
      </c>
      <c r="D46" s="146" t="s">
        <v>12</v>
      </c>
      <c r="E46" s="160">
        <f>E44-E45</f>
        <v>0</v>
      </c>
    </row>
    <row r="47" spans="1:5" ht="17.45" customHeight="1" x14ac:dyDescent="0.2">
      <c r="C47" s="145" t="s">
        <v>13</v>
      </c>
      <c r="D47" s="146" t="s">
        <v>14</v>
      </c>
      <c r="E47" s="171">
        <f>IF(E44=0,0,LOOKUP(E44,ISRMAY!C23:C33,ISRMAY!F23:F33))</f>
        <v>0</v>
      </c>
    </row>
    <row r="48" spans="1:5" ht="17.45" customHeight="1" x14ac:dyDescent="0.2">
      <c r="C48" s="145" t="s">
        <v>10</v>
      </c>
      <c r="D48" s="146" t="s">
        <v>15</v>
      </c>
      <c r="E48" s="160">
        <f>E46*E47</f>
        <v>0</v>
      </c>
    </row>
    <row r="49" spans="3:5" ht="17.45" customHeight="1" x14ac:dyDescent="0.2">
      <c r="C49" s="145" t="s">
        <v>16</v>
      </c>
      <c r="D49" s="146" t="s">
        <v>17</v>
      </c>
      <c r="E49" s="160">
        <f>IF(E44=0,0,LOOKUP(E44,ISRMAY!C23:C33,ISRMAY!E23:E33))</f>
        <v>0</v>
      </c>
    </row>
    <row r="50" spans="3:5" ht="17.45" customHeight="1" x14ac:dyDescent="0.2">
      <c r="C50" s="145" t="s">
        <v>10</v>
      </c>
      <c r="D50" s="145" t="s">
        <v>73</v>
      </c>
      <c r="E50" s="160">
        <f>E48+E49</f>
        <v>0</v>
      </c>
    </row>
    <row r="51" spans="3:5" ht="17.45" customHeight="1" x14ac:dyDescent="0.2">
      <c r="C51" s="145" t="s">
        <v>8</v>
      </c>
      <c r="D51" s="145" t="s">
        <v>187</v>
      </c>
      <c r="E51" s="169">
        <v>0</v>
      </c>
    </row>
    <row r="52" spans="3:5" ht="17.45" customHeight="1" x14ac:dyDescent="0.2">
      <c r="C52" s="145" t="s">
        <v>10</v>
      </c>
      <c r="D52" s="145" t="s">
        <v>77</v>
      </c>
      <c r="E52" s="160">
        <f>ROUND(E50-E51,0)</f>
        <v>0</v>
      </c>
    </row>
    <row r="53" spans="3:5" ht="17.45" customHeight="1" x14ac:dyDescent="0.2">
      <c r="C53" s="24"/>
      <c r="D53" s="27"/>
      <c r="E53" s="28"/>
    </row>
    <row r="54" spans="3:5" ht="17.45" customHeight="1" x14ac:dyDescent="0.2">
      <c r="C54" s="165"/>
      <c r="D54" s="145" t="s">
        <v>73</v>
      </c>
      <c r="E54" s="160">
        <f>E52</f>
        <v>0</v>
      </c>
    </row>
    <row r="55" spans="3:5" ht="17.45" customHeight="1" x14ac:dyDescent="0.2">
      <c r="C55" s="165" t="s">
        <v>8</v>
      </c>
      <c r="D55" s="146" t="s">
        <v>81</v>
      </c>
      <c r="E55" s="160">
        <f>'ING-MAY'!L10</f>
        <v>0</v>
      </c>
    </row>
    <row r="56" spans="3:5" ht="17.45" customHeight="1" x14ac:dyDescent="0.2">
      <c r="C56" s="165" t="s">
        <v>8</v>
      </c>
      <c r="D56" s="146" t="s">
        <v>75</v>
      </c>
      <c r="E56" s="169">
        <v>0</v>
      </c>
    </row>
    <row r="57" spans="3:5" ht="17.45" customHeight="1" x14ac:dyDescent="0.2">
      <c r="C57" s="172" t="s">
        <v>18</v>
      </c>
      <c r="D57" s="173" t="s">
        <v>82</v>
      </c>
      <c r="E57" s="174">
        <f>IF(E54-E55-E56&lt;0,0,E54-E55-E56)</f>
        <v>0</v>
      </c>
    </row>
    <row r="58" spans="3:5" ht="17.45" customHeight="1" thickBot="1" x14ac:dyDescent="0.25">
      <c r="C58" s="165" t="s">
        <v>8</v>
      </c>
      <c r="D58" s="146" t="s">
        <v>181</v>
      </c>
      <c r="E58" s="184"/>
    </row>
    <row r="59" spans="3:5" ht="17.45" customHeight="1" thickBot="1" x14ac:dyDescent="0.25">
      <c r="C59" s="172" t="s">
        <v>18</v>
      </c>
      <c r="D59" s="176" t="s">
        <v>138</v>
      </c>
      <c r="E59" s="177">
        <f>IF(E57&gt;(E58),E57-E58,0)</f>
        <v>0</v>
      </c>
    </row>
    <row r="60" spans="3:5" ht="17.45" customHeight="1" x14ac:dyDescent="0.2">
      <c r="E60" s="17"/>
    </row>
    <row r="61" spans="3:5" ht="17.45" customHeight="1" x14ac:dyDescent="0.2">
      <c r="E61" s="17"/>
    </row>
    <row r="62" spans="3:5" ht="17.45" customHeight="1" x14ac:dyDescent="0.3">
      <c r="C62" s="205" t="s">
        <v>2</v>
      </c>
      <c r="E62" s="38"/>
    </row>
    <row r="63" spans="3:5" ht="17.45" customHeight="1" x14ac:dyDescent="0.2">
      <c r="C63" s="128"/>
      <c r="D63" s="128" t="s">
        <v>6</v>
      </c>
      <c r="E63" s="129" t="s">
        <v>47</v>
      </c>
    </row>
    <row r="64" spans="3:5" ht="17.45" customHeight="1" x14ac:dyDescent="0.2">
      <c r="C64" s="145"/>
      <c r="D64" s="145" t="s">
        <v>20</v>
      </c>
      <c r="E64" s="160">
        <f>ROUND('ING-MAY'!J11,0)</f>
        <v>0</v>
      </c>
    </row>
    <row r="65" spans="3:5" ht="17.45" customHeight="1" x14ac:dyDescent="0.2">
      <c r="C65" s="145" t="s">
        <v>8</v>
      </c>
      <c r="D65" s="145" t="s">
        <v>21</v>
      </c>
      <c r="E65" s="160">
        <f>ROUND('ING-MAY'!M11,0)</f>
        <v>0</v>
      </c>
    </row>
    <row r="66" spans="3:5" ht="17.45" customHeight="1" x14ac:dyDescent="0.2">
      <c r="C66" s="145" t="s">
        <v>8</v>
      </c>
      <c r="D66" s="145" t="s">
        <v>22</v>
      </c>
      <c r="E66" s="160">
        <f>ROUND('EG-MAY'!J11,0)</f>
        <v>0</v>
      </c>
    </row>
    <row r="67" spans="3:5" ht="17.45" customHeight="1" x14ac:dyDescent="0.2">
      <c r="C67" s="145" t="s">
        <v>10</v>
      </c>
      <c r="D67" s="146" t="s">
        <v>83</v>
      </c>
      <c r="E67" s="160">
        <f>ROUND(E64-E65-E66,0)</f>
        <v>0</v>
      </c>
    </row>
    <row r="68" spans="3:5" ht="17.45" customHeight="1" x14ac:dyDescent="0.2">
      <c r="C68" s="145" t="s">
        <v>8</v>
      </c>
      <c r="D68" s="146" t="s">
        <v>84</v>
      </c>
      <c r="E68" s="169">
        <f>-IF('IMP-ABR'!E70&lt;0,'IMP-ABR'!E70,0)</f>
        <v>0</v>
      </c>
    </row>
    <row r="69" spans="3:5" ht="17.45" customHeight="1" thickBot="1" x14ac:dyDescent="0.25">
      <c r="C69" s="145" t="s">
        <v>8</v>
      </c>
      <c r="D69" s="146" t="s">
        <v>204</v>
      </c>
      <c r="E69" s="185">
        <v>0</v>
      </c>
    </row>
    <row r="70" spans="3:5" ht="17.45" customHeight="1" thickBot="1" x14ac:dyDescent="0.25">
      <c r="C70" s="179" t="s">
        <v>10</v>
      </c>
      <c r="D70" s="180" t="s">
        <v>19</v>
      </c>
      <c r="E70" s="181">
        <f>E67-E68+E69</f>
        <v>0</v>
      </c>
    </row>
    <row r="71" spans="3:5" ht="17.45" customHeight="1" x14ac:dyDescent="0.2">
      <c r="E71" s="38"/>
    </row>
    <row r="72" spans="3:5" ht="17.45" customHeight="1" x14ac:dyDescent="0.2">
      <c r="E72" s="38"/>
    </row>
    <row r="73" spans="3:5" ht="17.45" customHeight="1" x14ac:dyDescent="0.3">
      <c r="C73" s="205" t="s">
        <v>182</v>
      </c>
      <c r="E73" s="38"/>
    </row>
    <row r="74" spans="3:5" ht="17.45" customHeight="1" x14ac:dyDescent="0.2">
      <c r="C74" s="122"/>
      <c r="D74" s="122" t="s">
        <v>6</v>
      </c>
      <c r="E74" s="121" t="s">
        <v>47</v>
      </c>
    </row>
    <row r="75" spans="3:5" ht="17.45" customHeight="1" x14ac:dyDescent="0.2">
      <c r="C75" s="145"/>
      <c r="D75" s="145" t="s">
        <v>211</v>
      </c>
      <c r="E75" s="160">
        <f>ROUND('ING-MAY'!K11,0)</f>
        <v>0</v>
      </c>
    </row>
    <row r="76" spans="3:5" ht="17.45" customHeight="1" x14ac:dyDescent="0.2">
      <c r="C76" s="145" t="s">
        <v>8</v>
      </c>
      <c r="D76" s="145" t="s">
        <v>212</v>
      </c>
      <c r="E76" s="160">
        <f>ROUND('EG-MAY'!K11,0)</f>
        <v>0</v>
      </c>
    </row>
    <row r="77" spans="3:5" ht="17.45" customHeight="1" x14ac:dyDescent="0.2">
      <c r="C77" s="145" t="s">
        <v>10</v>
      </c>
      <c r="D77" s="146" t="s">
        <v>213</v>
      </c>
      <c r="E77" s="160">
        <f>ROUND(E75-E76,0)</f>
        <v>0</v>
      </c>
    </row>
    <row r="78" spans="3:5" ht="17.45" customHeight="1" x14ac:dyDescent="0.2">
      <c r="C78" s="145" t="s">
        <v>8</v>
      </c>
      <c r="D78" s="146" t="s">
        <v>84</v>
      </c>
      <c r="E78" s="169">
        <f>-IF('IMP-ABR'!E80&lt;0,'IMP-ABR'!E80,0)</f>
        <v>0</v>
      </c>
    </row>
    <row r="79" spans="3:5" ht="17.45" customHeight="1" thickBot="1" x14ac:dyDescent="0.25">
      <c r="C79" s="145" t="s">
        <v>8</v>
      </c>
      <c r="D79" s="146" t="s">
        <v>214</v>
      </c>
      <c r="E79" s="185">
        <v>0</v>
      </c>
    </row>
    <row r="80" spans="3:5" ht="17.45" customHeight="1" thickBot="1" x14ac:dyDescent="0.25">
      <c r="C80" s="179" t="s">
        <v>10</v>
      </c>
      <c r="D80" s="180" t="s">
        <v>19</v>
      </c>
      <c r="E80" s="181">
        <f>E77-E78+E79</f>
        <v>0</v>
      </c>
    </row>
    <row r="81" spans="4:5" ht="17.45" customHeight="1" thickBot="1" x14ac:dyDescent="0.25">
      <c r="E81" s="38"/>
    </row>
    <row r="82" spans="4:5" ht="17.45" customHeight="1" thickBot="1" x14ac:dyDescent="0.25">
      <c r="D82" s="182" t="s">
        <v>210</v>
      </c>
      <c r="E82" s="183">
        <f>IF(E31&gt;0,E31,0)+IF(E59&gt;0,E59,0)+IF(E70&gt;0,E70,0)+IF(E80&gt;0,E80,0)</f>
        <v>0</v>
      </c>
    </row>
  </sheetData>
  <sheetProtection algorithmName="SHA-512" hashValue="sDgH722niElcRHGoL9XmIRjNUKlbbU4Lb/ODDGn8gjKG7ZDE0mo8YhDfYqaXVCW3bobWiTVLakHjVGeVqLgJ2w==" saltValue="agUbdbPASAEqhnMeowQOvw==" spinCount="100000" sheet="1" objects="1" scenarios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00000000-0004-0000-3300-000000000000}"/>
    <hyperlink ref="A5:A6" location="MENU!A1" display="M e n ú" xr:uid="{00000000-0004-0000-3300-000001000000}"/>
    <hyperlink ref="A10" location="'INVERSIONES ARRENDAMIENTO'!A1" display="Inversiones Arrendamiento" xr:uid="{00000000-0004-0000-3300-000002000000}"/>
    <hyperlink ref="A14" location="PROVEEDORES!A1" display="Catálogo de Proveedores" xr:uid="{00000000-0004-0000-3300-000003000000}"/>
    <hyperlink ref="A13" location="DIOT!A1" display="Declaración del DIOT" xr:uid="{00000000-0004-0000-3300-000004000000}"/>
    <hyperlink ref="A12" location="TARIFAS!A1" display="Tablas y Tarifas de ISR" xr:uid="{00000000-0004-0000-3300-000005000000}"/>
    <hyperlink ref="A11" location="IMPUESTOS!A1" display="Impuestos" xr:uid="{00000000-0004-0000-3300-000006000000}"/>
    <hyperlink ref="A9" location="'INVERSIONES EMPR PROF'!A1" display="Inversiones Empresarial y P" xr:uid="{00000000-0004-0000-3300-000007000000}"/>
    <hyperlink ref="A8" location="'INGRESOS Y EGRESOS'!A1" display="Ingresos y Egresos" xr:uid="{00000000-0004-0000-3300-000008000000}"/>
    <hyperlink ref="A7" location="DATOS!A1" display="Datos de la Empresa" xr:uid="{00000000-0004-0000-3300-000009000000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E82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29" customWidth="1"/>
    <col min="4" max="4" width="55.7109375" style="13" customWidth="1"/>
    <col min="5" max="5" width="12.7109375" style="13" customWidth="1"/>
    <col min="6" max="6" width="5.7109375" style="13" customWidth="1"/>
    <col min="7" max="16384" width="11.42578125" style="13"/>
  </cols>
  <sheetData>
    <row r="1" spans="1:5" ht="17.45" customHeight="1" x14ac:dyDescent="0.3">
      <c r="A1" s="212" t="s">
        <v>244</v>
      </c>
      <c r="C1" s="107" t="str">
        <f>IF(DATOS!H18=DATOS!I1,DATOS!$E$6&amp;" "&amp;DATOS!$I$6&amp;" "&amp;DATOS!$M$6, "N o m b r e")</f>
        <v>N o m b r e</v>
      </c>
      <c r="D1" s="198"/>
      <c r="E1" s="21"/>
    </row>
    <row r="2" spans="1:5" ht="17.45" customHeight="1" x14ac:dyDescent="0.3">
      <c r="A2" s="260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21"/>
    </row>
    <row r="3" spans="1:5" ht="17.45" customHeight="1" x14ac:dyDescent="0.25">
      <c r="A3" s="260"/>
      <c r="C3" s="282" t="str">
        <f>"IMPUESTOS DE JUNIO DE "&amp;DATOS!E10</f>
        <v>IMPUESTOS DE JUNIO DE 2020</v>
      </c>
      <c r="D3" s="282"/>
      <c r="E3" s="21"/>
    </row>
    <row r="4" spans="1:5" ht="17.45" customHeight="1" x14ac:dyDescent="0.2">
      <c r="A4" s="261"/>
      <c r="C4" s="200"/>
      <c r="D4" s="198"/>
    </row>
    <row r="5" spans="1:5" ht="17.45" customHeight="1" x14ac:dyDescent="0.3">
      <c r="A5" s="262" t="s">
        <v>251</v>
      </c>
      <c r="C5" s="205" t="s">
        <v>200</v>
      </c>
      <c r="D5" s="198"/>
    </row>
    <row r="6" spans="1:5" ht="17.45" customHeight="1" x14ac:dyDescent="0.2">
      <c r="A6" s="263"/>
      <c r="C6" s="128"/>
      <c r="D6" s="128" t="s">
        <v>6</v>
      </c>
      <c r="E6" s="129" t="s">
        <v>47</v>
      </c>
    </row>
    <row r="7" spans="1:5" ht="17.45" customHeight="1" x14ac:dyDescent="0.2">
      <c r="A7" s="114" t="s">
        <v>163</v>
      </c>
      <c r="C7" s="145"/>
      <c r="D7" s="145" t="s">
        <v>7</v>
      </c>
      <c r="E7" s="160">
        <f>ROUND('ING-JUN'!H12,0)</f>
        <v>0</v>
      </c>
    </row>
    <row r="8" spans="1:5" ht="17.45" customHeight="1" x14ac:dyDescent="0.2">
      <c r="A8" s="114" t="s">
        <v>166</v>
      </c>
      <c r="C8" s="145" t="s">
        <v>8</v>
      </c>
      <c r="D8" s="145" t="s">
        <v>188</v>
      </c>
      <c r="E8" s="169"/>
    </row>
    <row r="9" spans="1:5" ht="17.45" customHeight="1" x14ac:dyDescent="0.2">
      <c r="A9" s="114" t="s">
        <v>205</v>
      </c>
      <c r="C9" s="145" t="s">
        <v>8</v>
      </c>
      <c r="D9" s="145" t="s">
        <v>79</v>
      </c>
      <c r="E9" s="160">
        <f>ROUND('EG-JUN'!H12,0)</f>
        <v>0</v>
      </c>
    </row>
    <row r="10" spans="1:5" ht="17.45" customHeight="1" x14ac:dyDescent="0.2">
      <c r="A10" s="114" t="s">
        <v>206</v>
      </c>
      <c r="C10" s="145" t="s">
        <v>8</v>
      </c>
      <c r="D10" s="145" t="s">
        <v>175</v>
      </c>
      <c r="E10" s="170"/>
    </row>
    <row r="11" spans="1:5" ht="17.45" customHeight="1" x14ac:dyDescent="0.2">
      <c r="A11" s="114" t="s">
        <v>137</v>
      </c>
      <c r="C11" s="145" t="s">
        <v>8</v>
      </c>
      <c r="D11" s="145" t="s">
        <v>9</v>
      </c>
      <c r="E11" s="169"/>
    </row>
    <row r="12" spans="1:5" ht="17.45" customHeight="1" x14ac:dyDescent="0.2">
      <c r="A12" s="114" t="s">
        <v>164</v>
      </c>
      <c r="C12" s="145" t="s">
        <v>10</v>
      </c>
      <c r="D12" s="146" t="s">
        <v>11</v>
      </c>
      <c r="E12" s="160">
        <f>IF(E7-E8-E9-E10-E11&lt;0,0,E7-E8-E9-E10-E11)</f>
        <v>0</v>
      </c>
    </row>
    <row r="13" spans="1:5" ht="17.45" customHeight="1" x14ac:dyDescent="0.2">
      <c r="A13" s="114" t="s">
        <v>165</v>
      </c>
      <c r="C13" s="24"/>
      <c r="D13" s="25"/>
      <c r="E13" s="26"/>
    </row>
    <row r="14" spans="1:5" ht="17.45" customHeight="1" x14ac:dyDescent="0.2">
      <c r="A14" s="114" t="s">
        <v>160</v>
      </c>
      <c r="C14" s="23"/>
      <c r="D14" s="206" t="s">
        <v>238</v>
      </c>
      <c r="E14" s="38"/>
    </row>
    <row r="15" spans="1:5" ht="17.45" customHeight="1" x14ac:dyDescent="0.2">
      <c r="A15" s="258" t="s">
        <v>250</v>
      </c>
      <c r="C15" s="145" t="s">
        <v>5</v>
      </c>
      <c r="D15" s="146" t="s">
        <v>11</v>
      </c>
      <c r="E15" s="160">
        <f>E12</f>
        <v>0</v>
      </c>
    </row>
    <row r="16" spans="1:5" ht="17.45" customHeight="1" x14ac:dyDescent="0.2">
      <c r="A16" s="259"/>
      <c r="C16" s="145" t="s">
        <v>8</v>
      </c>
      <c r="D16" s="146" t="s">
        <v>74</v>
      </c>
      <c r="E16" s="160">
        <f>IF(E15=0,0,LOOKUP(E15,ISRJUN!C8:C18))</f>
        <v>0</v>
      </c>
    </row>
    <row r="17" spans="1:5" ht="17.45" customHeight="1" x14ac:dyDescent="0.2">
      <c r="A17" s="113"/>
      <c r="C17" s="145" t="s">
        <v>10</v>
      </c>
      <c r="D17" s="146" t="s">
        <v>12</v>
      </c>
      <c r="E17" s="160">
        <f>E15-E16</f>
        <v>0</v>
      </c>
    </row>
    <row r="18" spans="1:5" ht="17.45" customHeight="1" x14ac:dyDescent="0.2">
      <c r="A18" s="110"/>
      <c r="C18" s="145" t="s">
        <v>13</v>
      </c>
      <c r="D18" s="146" t="s">
        <v>14</v>
      </c>
      <c r="E18" s="171">
        <f>IF(E15=0,0,LOOKUP(E15,ISRJUN!C8:C18,ISRJUN!F8:F18))</f>
        <v>0</v>
      </c>
    </row>
    <row r="19" spans="1:5" ht="17.45" customHeight="1" x14ac:dyDescent="0.2">
      <c r="A19" s="110"/>
      <c r="C19" s="145" t="s">
        <v>10</v>
      </c>
      <c r="D19" s="146" t="s">
        <v>15</v>
      </c>
      <c r="E19" s="160">
        <f>E17*E18</f>
        <v>0</v>
      </c>
    </row>
    <row r="20" spans="1:5" ht="17.45" customHeight="1" x14ac:dyDescent="0.2">
      <c r="A20" s="110"/>
      <c r="C20" s="145" t="s">
        <v>16</v>
      </c>
      <c r="D20" s="146" t="s">
        <v>17</v>
      </c>
      <c r="E20" s="160">
        <f>IF(E15=0,0,LOOKUP(E15,ISRJUN!C8:C18,ISRJUN!E8:E18))</f>
        <v>0</v>
      </c>
    </row>
    <row r="21" spans="1:5" ht="17.45" customHeight="1" x14ac:dyDescent="0.2">
      <c r="A21" s="110"/>
      <c r="C21" s="145" t="s">
        <v>10</v>
      </c>
      <c r="D21" s="145" t="s">
        <v>73</v>
      </c>
      <c r="E21" s="160">
        <f>E19+E20</f>
        <v>0</v>
      </c>
    </row>
    <row r="22" spans="1:5" ht="17.45" customHeight="1" x14ac:dyDescent="0.2">
      <c r="A22" s="110"/>
      <c r="C22" s="145" t="s">
        <v>8</v>
      </c>
      <c r="D22" s="145" t="s">
        <v>187</v>
      </c>
      <c r="E22" s="169">
        <v>0</v>
      </c>
    </row>
    <row r="23" spans="1:5" ht="17.45" customHeight="1" x14ac:dyDescent="0.2">
      <c r="A23" s="110"/>
      <c r="C23" s="145" t="s">
        <v>10</v>
      </c>
      <c r="D23" s="145" t="s">
        <v>77</v>
      </c>
      <c r="E23" s="160">
        <f>ROUND(E21-E22,0)</f>
        <v>0</v>
      </c>
    </row>
    <row r="24" spans="1:5" ht="17.45" customHeight="1" x14ac:dyDescent="0.2">
      <c r="A24" s="110"/>
      <c r="C24" s="24"/>
      <c r="D24" s="27"/>
      <c r="E24" s="28"/>
    </row>
    <row r="25" spans="1:5" ht="17.45" customHeight="1" x14ac:dyDescent="0.2">
      <c r="A25" s="110"/>
      <c r="C25" s="165"/>
      <c r="D25" s="145" t="s">
        <v>73</v>
      </c>
      <c r="E25" s="160">
        <f>E23</f>
        <v>0</v>
      </c>
    </row>
    <row r="26" spans="1:5" ht="17.45" customHeight="1" x14ac:dyDescent="0.2">
      <c r="A26" s="110"/>
      <c r="C26" s="165" t="s">
        <v>8</v>
      </c>
      <c r="D26" s="146" t="s">
        <v>80</v>
      </c>
      <c r="E26" s="160">
        <f>('IMP-ENE'!E29+'IMP-FEB'!E29+'IMP-MAR'!E29+'IMP-ABR'!E29+'IMP-MAY'!E29)</f>
        <v>0</v>
      </c>
    </row>
    <row r="27" spans="1:5" ht="17.45" customHeight="1" x14ac:dyDescent="0.2">
      <c r="A27" s="110"/>
      <c r="C27" s="165" t="s">
        <v>8</v>
      </c>
      <c r="D27" s="146" t="s">
        <v>81</v>
      </c>
      <c r="E27" s="160">
        <f>'ING-JUN'!L12</f>
        <v>0</v>
      </c>
    </row>
    <row r="28" spans="1:5" ht="17.45" customHeight="1" x14ac:dyDescent="0.2">
      <c r="A28" s="111"/>
      <c r="C28" s="165" t="s">
        <v>8</v>
      </c>
      <c r="D28" s="146" t="s">
        <v>75</v>
      </c>
      <c r="E28" s="169"/>
    </row>
    <row r="29" spans="1:5" ht="17.45" customHeight="1" x14ac:dyDescent="0.2">
      <c r="A29" s="111"/>
      <c r="C29" s="172" t="s">
        <v>18</v>
      </c>
      <c r="D29" s="173" t="s">
        <v>82</v>
      </c>
      <c r="E29" s="174">
        <f>IF(E25-E26-E27-E28&lt;0,0,E25-E26-E27-E28)</f>
        <v>0</v>
      </c>
    </row>
    <row r="30" spans="1:5" ht="17.45" customHeight="1" x14ac:dyDescent="0.2">
      <c r="A30" s="111"/>
      <c r="C30" s="165" t="s">
        <v>8</v>
      </c>
      <c r="D30" s="146" t="s">
        <v>181</v>
      </c>
      <c r="E30" s="175"/>
    </row>
    <row r="31" spans="1:5" ht="17.45" customHeight="1" x14ac:dyDescent="0.2">
      <c r="A31" s="111"/>
      <c r="C31" s="172" t="s">
        <v>18</v>
      </c>
      <c r="D31" s="173" t="s">
        <v>138</v>
      </c>
      <c r="E31" s="174">
        <f>IF(E29&gt;(E30),E29-E30,0)</f>
        <v>0</v>
      </c>
    </row>
    <row r="32" spans="1:5" ht="17.45" customHeight="1" x14ac:dyDescent="0.2">
      <c r="A32" s="111"/>
      <c r="C32" s="13"/>
    </row>
    <row r="33" spans="1:5" ht="17.45" customHeight="1" x14ac:dyDescent="0.2">
      <c r="A33" s="111"/>
      <c r="E33" s="17"/>
    </row>
    <row r="34" spans="1:5" ht="17.45" customHeight="1" x14ac:dyDescent="0.3">
      <c r="A34" s="111"/>
      <c r="C34" s="205" t="s">
        <v>202</v>
      </c>
      <c r="D34" s="198"/>
      <c r="E34" s="38"/>
    </row>
    <row r="35" spans="1:5" ht="17.45" customHeight="1" x14ac:dyDescent="0.2">
      <c r="A35" s="111"/>
      <c r="C35" s="128"/>
      <c r="D35" s="128" t="s">
        <v>6</v>
      </c>
      <c r="E35" s="129" t="s">
        <v>47</v>
      </c>
    </row>
    <row r="36" spans="1:5" ht="17.45" customHeight="1" x14ac:dyDescent="0.2">
      <c r="A36" s="111"/>
      <c r="C36" s="145"/>
      <c r="D36" s="145" t="s">
        <v>7</v>
      </c>
      <c r="E36" s="160">
        <f>ROUND('ING-JUN'!H10,0)</f>
        <v>0</v>
      </c>
    </row>
    <row r="37" spans="1:5" ht="17.45" customHeight="1" x14ac:dyDescent="0.2">
      <c r="A37" s="111"/>
      <c r="C37" s="145" t="s">
        <v>8</v>
      </c>
      <c r="D37" s="145" t="s">
        <v>188</v>
      </c>
      <c r="E37" s="169"/>
    </row>
    <row r="38" spans="1:5" ht="17.45" customHeight="1" x14ac:dyDescent="0.2">
      <c r="A38" s="111"/>
      <c r="C38" s="145" t="s">
        <v>8</v>
      </c>
      <c r="D38" s="145" t="s">
        <v>79</v>
      </c>
      <c r="E38" s="160">
        <f>ROUND('EG-JUN'!H10,0)</f>
        <v>0</v>
      </c>
    </row>
    <row r="39" spans="1:5" ht="17.45" customHeight="1" x14ac:dyDescent="0.2">
      <c r="A39" s="111"/>
      <c r="C39" s="145" t="s">
        <v>8</v>
      </c>
      <c r="D39" s="145" t="s">
        <v>175</v>
      </c>
      <c r="E39" s="169"/>
    </row>
    <row r="40" spans="1:5" ht="17.45" customHeight="1" x14ac:dyDescent="0.2">
      <c r="A40" s="111"/>
      <c r="C40" s="145" t="s">
        <v>8</v>
      </c>
      <c r="D40" s="145" t="s">
        <v>9</v>
      </c>
      <c r="E40" s="169"/>
    </row>
    <row r="41" spans="1:5" ht="17.45" customHeight="1" x14ac:dyDescent="0.2">
      <c r="A41" s="111"/>
      <c r="C41" s="145" t="s">
        <v>10</v>
      </c>
      <c r="D41" s="146" t="s">
        <v>11</v>
      </c>
      <c r="E41" s="160">
        <f>IF(E36-E37-E38-E39-E40&lt;0,0,E36-E37-E38-E39-E40)</f>
        <v>0</v>
      </c>
    </row>
    <row r="42" spans="1:5" ht="17.45" customHeight="1" x14ac:dyDescent="0.2">
      <c r="A42" s="111"/>
      <c r="C42" s="24"/>
      <c r="D42" s="25"/>
      <c r="E42" s="26"/>
    </row>
    <row r="43" spans="1:5" ht="17.45" customHeight="1" x14ac:dyDescent="0.2">
      <c r="A43" s="111"/>
      <c r="C43" s="23"/>
      <c r="D43" s="206" t="s">
        <v>238</v>
      </c>
      <c r="E43" s="38"/>
    </row>
    <row r="44" spans="1:5" ht="17.45" customHeight="1" x14ac:dyDescent="0.2">
      <c r="A44" s="111"/>
      <c r="C44" s="145" t="s">
        <v>5</v>
      </c>
      <c r="D44" s="146" t="s">
        <v>11</v>
      </c>
      <c r="E44" s="160">
        <f>E41</f>
        <v>0</v>
      </c>
    </row>
    <row r="45" spans="1:5" ht="17.45" customHeight="1" x14ac:dyDescent="0.2">
      <c r="A45" s="111"/>
      <c r="C45" s="145" t="s">
        <v>8</v>
      </c>
      <c r="D45" s="146" t="s">
        <v>74</v>
      </c>
      <c r="E45" s="160">
        <f>IF(E44=0,0,LOOKUP(E44,ISRJUN!C23:C33))</f>
        <v>0</v>
      </c>
    </row>
    <row r="46" spans="1:5" ht="17.45" customHeight="1" x14ac:dyDescent="0.2">
      <c r="C46" s="145" t="s">
        <v>10</v>
      </c>
      <c r="D46" s="146" t="s">
        <v>12</v>
      </c>
      <c r="E46" s="160">
        <f>E44-E45</f>
        <v>0</v>
      </c>
    </row>
    <row r="47" spans="1:5" ht="17.45" customHeight="1" x14ac:dyDescent="0.2">
      <c r="C47" s="145" t="s">
        <v>13</v>
      </c>
      <c r="D47" s="146" t="s">
        <v>14</v>
      </c>
      <c r="E47" s="171">
        <f>IF(E44=0,0,LOOKUP(E44,ISRJUN!C23:C33,ISRJUN!F23:F33))</f>
        <v>0</v>
      </c>
    </row>
    <row r="48" spans="1:5" ht="17.45" customHeight="1" x14ac:dyDescent="0.2">
      <c r="C48" s="145" t="s">
        <v>10</v>
      </c>
      <c r="D48" s="146" t="s">
        <v>15</v>
      </c>
      <c r="E48" s="160">
        <f>E46*E47</f>
        <v>0</v>
      </c>
    </row>
    <row r="49" spans="3:5" ht="17.45" customHeight="1" x14ac:dyDescent="0.2">
      <c r="C49" s="145" t="s">
        <v>16</v>
      </c>
      <c r="D49" s="146" t="s">
        <v>17</v>
      </c>
      <c r="E49" s="160">
        <f>IF(E44=0,0,LOOKUP(E44,ISRJUN!C23:C33,ISRJUN!E23:E33))</f>
        <v>0</v>
      </c>
    </row>
    <row r="50" spans="3:5" ht="17.45" customHeight="1" x14ac:dyDescent="0.2">
      <c r="C50" s="145" t="s">
        <v>10</v>
      </c>
      <c r="D50" s="145" t="s">
        <v>73</v>
      </c>
      <c r="E50" s="160">
        <f>E48+E49</f>
        <v>0</v>
      </c>
    </row>
    <row r="51" spans="3:5" ht="17.45" customHeight="1" x14ac:dyDescent="0.2">
      <c r="C51" s="145" t="s">
        <v>8</v>
      </c>
      <c r="D51" s="145" t="s">
        <v>187</v>
      </c>
      <c r="E51" s="169">
        <v>0</v>
      </c>
    </row>
    <row r="52" spans="3:5" ht="17.45" customHeight="1" x14ac:dyDescent="0.2">
      <c r="C52" s="145" t="s">
        <v>10</v>
      </c>
      <c r="D52" s="145" t="s">
        <v>77</v>
      </c>
      <c r="E52" s="160">
        <f>ROUND(E50-E51,0)</f>
        <v>0</v>
      </c>
    </row>
    <row r="53" spans="3:5" ht="17.45" customHeight="1" x14ac:dyDescent="0.2">
      <c r="C53" s="24"/>
      <c r="D53" s="27"/>
      <c r="E53" s="28"/>
    </row>
    <row r="54" spans="3:5" ht="17.45" customHeight="1" x14ac:dyDescent="0.2">
      <c r="C54" s="165"/>
      <c r="D54" s="145" t="s">
        <v>73</v>
      </c>
      <c r="E54" s="160">
        <f>E52</f>
        <v>0</v>
      </c>
    </row>
    <row r="55" spans="3:5" ht="17.45" customHeight="1" x14ac:dyDescent="0.2">
      <c r="C55" s="165" t="s">
        <v>8</v>
      </c>
      <c r="D55" s="146" t="s">
        <v>81</v>
      </c>
      <c r="E55" s="160">
        <f>'ING-JUN'!L10</f>
        <v>0</v>
      </c>
    </row>
    <row r="56" spans="3:5" ht="17.45" customHeight="1" x14ac:dyDescent="0.2">
      <c r="C56" s="165" t="s">
        <v>8</v>
      </c>
      <c r="D56" s="146" t="s">
        <v>75</v>
      </c>
      <c r="E56" s="169"/>
    </row>
    <row r="57" spans="3:5" ht="17.45" customHeight="1" x14ac:dyDescent="0.2">
      <c r="C57" s="172" t="s">
        <v>18</v>
      </c>
      <c r="D57" s="173" t="s">
        <v>82</v>
      </c>
      <c r="E57" s="174">
        <f>IF(E54-E55-E56&lt;0,0,E54-E55-E56)</f>
        <v>0</v>
      </c>
    </row>
    <row r="58" spans="3:5" ht="17.45" customHeight="1" thickBot="1" x14ac:dyDescent="0.25">
      <c r="C58" s="165" t="s">
        <v>8</v>
      </c>
      <c r="D58" s="146" t="s">
        <v>181</v>
      </c>
      <c r="E58" s="184"/>
    </row>
    <row r="59" spans="3:5" ht="17.45" customHeight="1" thickBot="1" x14ac:dyDescent="0.25">
      <c r="C59" s="172" t="s">
        <v>18</v>
      </c>
      <c r="D59" s="176" t="s">
        <v>138</v>
      </c>
      <c r="E59" s="177">
        <f>IF(E57&gt;(E58),E57-E58,0)</f>
        <v>0</v>
      </c>
    </row>
    <row r="60" spans="3:5" ht="17.45" customHeight="1" x14ac:dyDescent="0.2">
      <c r="E60" s="17"/>
    </row>
    <row r="61" spans="3:5" ht="17.45" customHeight="1" x14ac:dyDescent="0.2">
      <c r="E61" s="17"/>
    </row>
    <row r="62" spans="3:5" ht="17.45" customHeight="1" x14ac:dyDescent="0.3">
      <c r="C62" s="205" t="s">
        <v>2</v>
      </c>
      <c r="E62" s="38"/>
    </row>
    <row r="63" spans="3:5" ht="17.45" customHeight="1" x14ac:dyDescent="0.2">
      <c r="C63" s="128"/>
      <c r="D63" s="128" t="s">
        <v>6</v>
      </c>
      <c r="E63" s="129" t="s">
        <v>47</v>
      </c>
    </row>
    <row r="64" spans="3:5" ht="17.45" customHeight="1" x14ac:dyDescent="0.2">
      <c r="C64" s="145"/>
      <c r="D64" s="145" t="s">
        <v>20</v>
      </c>
      <c r="E64" s="160">
        <f>ROUND('ING-JUN'!J11,0)</f>
        <v>0</v>
      </c>
    </row>
    <row r="65" spans="3:5" ht="17.45" customHeight="1" x14ac:dyDescent="0.2">
      <c r="C65" s="145" t="s">
        <v>8</v>
      </c>
      <c r="D65" s="145" t="s">
        <v>21</v>
      </c>
      <c r="E65" s="160">
        <f>ROUND('ING-JUN'!M11,0)</f>
        <v>0</v>
      </c>
    </row>
    <row r="66" spans="3:5" ht="17.45" customHeight="1" x14ac:dyDescent="0.2">
      <c r="C66" s="145" t="s">
        <v>8</v>
      </c>
      <c r="D66" s="145" t="s">
        <v>22</v>
      </c>
      <c r="E66" s="160">
        <f>ROUND('EG-JUN'!J11,0)</f>
        <v>0</v>
      </c>
    </row>
    <row r="67" spans="3:5" ht="17.45" customHeight="1" x14ac:dyDescent="0.2">
      <c r="C67" s="145" t="s">
        <v>10</v>
      </c>
      <c r="D67" s="146" t="s">
        <v>83</v>
      </c>
      <c r="E67" s="160">
        <f>ROUND(E64-E65-E66,0)</f>
        <v>0</v>
      </c>
    </row>
    <row r="68" spans="3:5" ht="17.45" customHeight="1" x14ac:dyDescent="0.2">
      <c r="C68" s="145" t="s">
        <v>8</v>
      </c>
      <c r="D68" s="146" t="s">
        <v>84</v>
      </c>
      <c r="E68" s="169">
        <f>-IF('IMP-MAY'!E70&lt;0,'IMP-MAY'!E70,0)</f>
        <v>0</v>
      </c>
    </row>
    <row r="69" spans="3:5" ht="17.45" customHeight="1" thickBot="1" x14ac:dyDescent="0.25">
      <c r="C69" s="145" t="s">
        <v>8</v>
      </c>
      <c r="D69" s="146" t="s">
        <v>204</v>
      </c>
      <c r="E69" s="185">
        <v>0</v>
      </c>
    </row>
    <row r="70" spans="3:5" ht="17.45" customHeight="1" thickBot="1" x14ac:dyDescent="0.25">
      <c r="C70" s="179" t="s">
        <v>10</v>
      </c>
      <c r="D70" s="180" t="s">
        <v>19</v>
      </c>
      <c r="E70" s="181">
        <f>E67-E68+E69</f>
        <v>0</v>
      </c>
    </row>
    <row r="71" spans="3:5" ht="17.45" customHeight="1" x14ac:dyDescent="0.2">
      <c r="E71" s="38"/>
    </row>
    <row r="72" spans="3:5" ht="17.45" customHeight="1" x14ac:dyDescent="0.2">
      <c r="E72" s="38"/>
    </row>
    <row r="73" spans="3:5" ht="17.45" customHeight="1" x14ac:dyDescent="0.3">
      <c r="C73" s="205" t="s">
        <v>182</v>
      </c>
      <c r="E73" s="38"/>
    </row>
    <row r="74" spans="3:5" ht="17.45" customHeight="1" x14ac:dyDescent="0.2">
      <c r="C74" s="122"/>
      <c r="D74" s="122" t="s">
        <v>6</v>
      </c>
      <c r="E74" s="121" t="s">
        <v>47</v>
      </c>
    </row>
    <row r="75" spans="3:5" ht="17.45" customHeight="1" x14ac:dyDescent="0.2">
      <c r="C75" s="145"/>
      <c r="D75" s="145" t="s">
        <v>211</v>
      </c>
      <c r="E75" s="160">
        <f>ROUND('ING-JUN'!K11,0)</f>
        <v>0</v>
      </c>
    </row>
    <row r="76" spans="3:5" ht="17.45" customHeight="1" x14ac:dyDescent="0.2">
      <c r="C76" s="145" t="s">
        <v>8</v>
      </c>
      <c r="D76" s="145" t="s">
        <v>212</v>
      </c>
      <c r="E76" s="160">
        <f>ROUND('EG-JUN'!K11,0)</f>
        <v>0</v>
      </c>
    </row>
    <row r="77" spans="3:5" ht="17.45" customHeight="1" x14ac:dyDescent="0.2">
      <c r="C77" s="145" t="s">
        <v>10</v>
      </c>
      <c r="D77" s="146" t="s">
        <v>213</v>
      </c>
      <c r="E77" s="160">
        <f>ROUND(E75-E76,0)</f>
        <v>0</v>
      </c>
    </row>
    <row r="78" spans="3:5" ht="17.45" customHeight="1" x14ac:dyDescent="0.2">
      <c r="C78" s="145" t="s">
        <v>8</v>
      </c>
      <c r="D78" s="146" t="s">
        <v>84</v>
      </c>
      <c r="E78" s="169">
        <f>-IF('IMP-MAY'!E80&lt;0,'IMP-MAY'!E80,0)</f>
        <v>0</v>
      </c>
    </row>
    <row r="79" spans="3:5" ht="17.45" customHeight="1" thickBot="1" x14ac:dyDescent="0.25">
      <c r="C79" s="145" t="s">
        <v>8</v>
      </c>
      <c r="D79" s="146" t="s">
        <v>214</v>
      </c>
      <c r="E79" s="185">
        <v>0</v>
      </c>
    </row>
    <row r="80" spans="3:5" ht="17.45" customHeight="1" thickBot="1" x14ac:dyDescent="0.25">
      <c r="C80" s="179" t="s">
        <v>10</v>
      </c>
      <c r="D80" s="180" t="s">
        <v>19</v>
      </c>
      <c r="E80" s="181">
        <f>E77-E78+E79</f>
        <v>0</v>
      </c>
    </row>
    <row r="81" spans="4:5" ht="17.45" customHeight="1" thickBot="1" x14ac:dyDescent="0.25">
      <c r="E81" s="38"/>
    </row>
    <row r="82" spans="4:5" ht="17.45" customHeight="1" thickBot="1" x14ac:dyDescent="0.25">
      <c r="D82" s="182" t="s">
        <v>210</v>
      </c>
      <c r="E82" s="183">
        <f>IF(E31&gt;0,E31,0)+IF(E59&gt;0,E59,0)+IF(E70&gt;0,E70,0)+IF(E80&gt;0,E80,0)</f>
        <v>0</v>
      </c>
    </row>
  </sheetData>
  <sheetProtection algorithmName="SHA-512" hashValue="oiecnjMNWZNAtk5hkWewrY/qVEx8q3VnYu7VvmrAf1qOj+RLoeSUAaB2LTnWtTaZcmOaMd5M66y06JwLQ3SVwg==" saltValue="cFn35U1i81+16h1LPmAlNw==" spinCount="100000" sheet="1" objects="1" scenarios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00000000-0004-0000-3400-000000000000}"/>
    <hyperlink ref="A5:A6" location="MENU!A1" display="M e n ú" xr:uid="{00000000-0004-0000-3400-000001000000}"/>
    <hyperlink ref="A10" location="'INVERSIONES ARRENDAMIENTO'!A1" display="Inversiones Arrendamiento" xr:uid="{00000000-0004-0000-3400-000002000000}"/>
    <hyperlink ref="A14" location="PROVEEDORES!A1" display="Catálogo de Proveedores" xr:uid="{00000000-0004-0000-3400-000003000000}"/>
    <hyperlink ref="A13" location="DIOT!A1" display="Declaración del DIOT" xr:uid="{00000000-0004-0000-3400-000004000000}"/>
    <hyperlink ref="A12" location="TARIFAS!A1" display="Tablas y Tarifas de ISR" xr:uid="{00000000-0004-0000-3400-000005000000}"/>
    <hyperlink ref="A11" location="IMPUESTOS!A1" display="Impuestos" xr:uid="{00000000-0004-0000-3400-000006000000}"/>
    <hyperlink ref="A9" location="'INVERSIONES EMPR PROF'!A1" display="Inversiones Empresarial y P" xr:uid="{00000000-0004-0000-3400-000007000000}"/>
    <hyperlink ref="A8" location="'INGRESOS Y EGRESOS'!A1" display="Ingresos y Egresos" xr:uid="{00000000-0004-0000-3400-000008000000}"/>
    <hyperlink ref="A7" location="DATOS!A1" display="Datos de la Empresa" xr:uid="{00000000-0004-0000-3400-000009000000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E82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29" customWidth="1"/>
    <col min="4" max="4" width="55.7109375" style="13" customWidth="1"/>
    <col min="5" max="5" width="12.7109375" style="13" customWidth="1"/>
    <col min="6" max="6" width="5.7109375" style="13" customWidth="1"/>
    <col min="7" max="16384" width="11.42578125" style="13"/>
  </cols>
  <sheetData>
    <row r="1" spans="1:5" ht="17.45" customHeight="1" x14ac:dyDescent="0.3">
      <c r="A1" s="212" t="s">
        <v>244</v>
      </c>
      <c r="C1" s="107" t="str">
        <f>IF(DATOS!H18=DATOS!I1,DATOS!$E$6&amp;" "&amp;DATOS!$I$6&amp;" "&amp;DATOS!$M$6, "N o m b r e")</f>
        <v>N o m b r e</v>
      </c>
      <c r="D1" s="198"/>
      <c r="E1" s="21"/>
    </row>
    <row r="2" spans="1:5" ht="17.45" customHeight="1" x14ac:dyDescent="0.3">
      <c r="A2" s="260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21"/>
    </row>
    <row r="3" spans="1:5" ht="17.45" customHeight="1" x14ac:dyDescent="0.25">
      <c r="A3" s="260"/>
      <c r="C3" s="282" t="str">
        <f>"IMPUESTOS DE JULIO DE "&amp;DATOS!E10</f>
        <v>IMPUESTOS DE JULIO DE 2020</v>
      </c>
      <c r="D3" s="282"/>
      <c r="E3" s="21"/>
    </row>
    <row r="4" spans="1:5" ht="17.45" customHeight="1" x14ac:dyDescent="0.2">
      <c r="A4" s="261"/>
      <c r="C4" s="200"/>
      <c r="D4" s="198"/>
    </row>
    <row r="5" spans="1:5" ht="17.45" customHeight="1" x14ac:dyDescent="0.3">
      <c r="A5" s="262" t="s">
        <v>251</v>
      </c>
      <c r="C5" s="205" t="s">
        <v>200</v>
      </c>
      <c r="D5" s="198"/>
    </row>
    <row r="6" spans="1:5" ht="17.45" customHeight="1" x14ac:dyDescent="0.2">
      <c r="A6" s="263"/>
      <c r="C6" s="128"/>
      <c r="D6" s="128" t="s">
        <v>6</v>
      </c>
      <c r="E6" s="129" t="s">
        <v>47</v>
      </c>
    </row>
    <row r="7" spans="1:5" ht="17.45" customHeight="1" x14ac:dyDescent="0.2">
      <c r="A7" s="114" t="s">
        <v>163</v>
      </c>
      <c r="C7" s="145"/>
      <c r="D7" s="145" t="s">
        <v>7</v>
      </c>
      <c r="E7" s="160">
        <f>ROUND('ING-JUL'!H12,0)</f>
        <v>0</v>
      </c>
    </row>
    <row r="8" spans="1:5" ht="17.45" customHeight="1" x14ac:dyDescent="0.2">
      <c r="A8" s="114" t="s">
        <v>166</v>
      </c>
      <c r="C8" s="145" t="s">
        <v>8</v>
      </c>
      <c r="D8" s="145" t="s">
        <v>188</v>
      </c>
      <c r="E8" s="169">
        <v>0</v>
      </c>
    </row>
    <row r="9" spans="1:5" ht="17.45" customHeight="1" x14ac:dyDescent="0.2">
      <c r="A9" s="114" t="s">
        <v>205</v>
      </c>
      <c r="C9" s="145" t="s">
        <v>8</v>
      </c>
      <c r="D9" s="145" t="s">
        <v>79</v>
      </c>
      <c r="E9" s="160">
        <f>ROUND('EG-JUL'!H12,0)</f>
        <v>0</v>
      </c>
    </row>
    <row r="10" spans="1:5" ht="17.45" customHeight="1" x14ac:dyDescent="0.2">
      <c r="A10" s="114" t="s">
        <v>206</v>
      </c>
      <c r="C10" s="145" t="s">
        <v>8</v>
      </c>
      <c r="D10" s="145" t="s">
        <v>175</v>
      </c>
      <c r="E10" s="170">
        <v>0</v>
      </c>
    </row>
    <row r="11" spans="1:5" ht="17.45" customHeight="1" x14ac:dyDescent="0.2">
      <c r="A11" s="114" t="s">
        <v>137</v>
      </c>
      <c r="C11" s="145" t="s">
        <v>8</v>
      </c>
      <c r="D11" s="145" t="s">
        <v>9</v>
      </c>
      <c r="E11" s="169">
        <v>0</v>
      </c>
    </row>
    <row r="12" spans="1:5" ht="17.45" customHeight="1" x14ac:dyDescent="0.2">
      <c r="A12" s="114" t="s">
        <v>164</v>
      </c>
      <c r="C12" s="145" t="s">
        <v>10</v>
      </c>
      <c r="D12" s="146" t="s">
        <v>11</v>
      </c>
      <c r="E12" s="160">
        <f>IF(E7-E8-E9-E10-E11&lt;0,0,E7-E8-E9-E10-E11)</f>
        <v>0</v>
      </c>
    </row>
    <row r="13" spans="1:5" ht="17.45" customHeight="1" x14ac:dyDescent="0.2">
      <c r="A13" s="114" t="s">
        <v>165</v>
      </c>
      <c r="C13" s="24"/>
      <c r="D13" s="25"/>
      <c r="E13" s="26"/>
    </row>
    <row r="14" spans="1:5" ht="17.45" customHeight="1" x14ac:dyDescent="0.2">
      <c r="A14" s="114" t="s">
        <v>160</v>
      </c>
      <c r="C14" s="23"/>
      <c r="D14" s="206" t="s">
        <v>238</v>
      </c>
      <c r="E14" s="38"/>
    </row>
    <row r="15" spans="1:5" ht="17.45" customHeight="1" x14ac:dyDescent="0.2">
      <c r="A15" s="258" t="s">
        <v>250</v>
      </c>
      <c r="C15" s="145" t="s">
        <v>5</v>
      </c>
      <c r="D15" s="146" t="s">
        <v>11</v>
      </c>
      <c r="E15" s="160">
        <f>E12</f>
        <v>0</v>
      </c>
    </row>
    <row r="16" spans="1:5" ht="17.45" customHeight="1" x14ac:dyDescent="0.2">
      <c r="A16" s="259"/>
      <c r="C16" s="145" t="s">
        <v>8</v>
      </c>
      <c r="D16" s="146" t="s">
        <v>74</v>
      </c>
      <c r="E16" s="160">
        <f>IF(E15=0,0,LOOKUP(E15,ISRJUL!C8:C18))</f>
        <v>0</v>
      </c>
    </row>
    <row r="17" spans="1:5" ht="17.45" customHeight="1" x14ac:dyDescent="0.2">
      <c r="A17" s="113"/>
      <c r="C17" s="145" t="s">
        <v>10</v>
      </c>
      <c r="D17" s="146" t="s">
        <v>12</v>
      </c>
      <c r="E17" s="160">
        <f>E15-E16</f>
        <v>0</v>
      </c>
    </row>
    <row r="18" spans="1:5" ht="17.45" customHeight="1" x14ac:dyDescent="0.2">
      <c r="A18" s="110"/>
      <c r="C18" s="145" t="s">
        <v>13</v>
      </c>
      <c r="D18" s="146" t="s">
        <v>14</v>
      </c>
      <c r="E18" s="171">
        <f>IF(E15=0,0,LOOKUP(E15,ISRJUL!C8:C18,ISRJUL!F8:F18))</f>
        <v>0</v>
      </c>
    </row>
    <row r="19" spans="1:5" ht="17.45" customHeight="1" x14ac:dyDescent="0.2">
      <c r="A19" s="110"/>
      <c r="C19" s="145" t="s">
        <v>10</v>
      </c>
      <c r="D19" s="146" t="s">
        <v>15</v>
      </c>
      <c r="E19" s="160">
        <f>E17*E18</f>
        <v>0</v>
      </c>
    </row>
    <row r="20" spans="1:5" ht="17.45" customHeight="1" x14ac:dyDescent="0.2">
      <c r="A20" s="110"/>
      <c r="C20" s="145" t="s">
        <v>16</v>
      </c>
      <c r="D20" s="146" t="s">
        <v>17</v>
      </c>
      <c r="E20" s="160">
        <f>IF(E15=0,0,LOOKUP(E15,ISRJUL!C8:C18,ISRJUL!E8:E18))</f>
        <v>0</v>
      </c>
    </row>
    <row r="21" spans="1:5" ht="17.45" customHeight="1" x14ac:dyDescent="0.2">
      <c r="A21" s="110"/>
      <c r="C21" s="145" t="s">
        <v>10</v>
      </c>
      <c r="D21" s="145" t="s">
        <v>73</v>
      </c>
      <c r="E21" s="160">
        <f>E19+E20</f>
        <v>0</v>
      </c>
    </row>
    <row r="22" spans="1:5" ht="17.45" customHeight="1" x14ac:dyDescent="0.2">
      <c r="A22" s="110"/>
      <c r="C22" s="145" t="s">
        <v>8</v>
      </c>
      <c r="D22" s="145" t="s">
        <v>187</v>
      </c>
      <c r="E22" s="169">
        <v>0</v>
      </c>
    </row>
    <row r="23" spans="1:5" ht="17.45" customHeight="1" x14ac:dyDescent="0.2">
      <c r="A23" s="110"/>
      <c r="C23" s="145" t="s">
        <v>10</v>
      </c>
      <c r="D23" s="145" t="s">
        <v>77</v>
      </c>
      <c r="E23" s="160">
        <f>ROUND(E21-E22,0)</f>
        <v>0</v>
      </c>
    </row>
    <row r="24" spans="1:5" ht="17.45" customHeight="1" x14ac:dyDescent="0.2">
      <c r="A24" s="110"/>
      <c r="C24" s="24"/>
      <c r="D24" s="27"/>
      <c r="E24" s="28"/>
    </row>
    <row r="25" spans="1:5" ht="17.45" customHeight="1" x14ac:dyDescent="0.2">
      <c r="A25" s="110"/>
      <c r="C25" s="165"/>
      <c r="D25" s="145" t="s">
        <v>73</v>
      </c>
      <c r="E25" s="160">
        <f>E23</f>
        <v>0</v>
      </c>
    </row>
    <row r="26" spans="1:5" ht="17.45" customHeight="1" x14ac:dyDescent="0.2">
      <c r="A26" s="110"/>
      <c r="C26" s="165" t="s">
        <v>8</v>
      </c>
      <c r="D26" s="146" t="s">
        <v>80</v>
      </c>
      <c r="E26" s="160">
        <f>('IMP-ENE'!E29+'IMP-FEB'!E29+'IMP-MAR'!E29+'IMP-ABR'!E29+'IMP-MAY'!E29+'IMP-JUN'!E29)</f>
        <v>0</v>
      </c>
    </row>
    <row r="27" spans="1:5" ht="17.45" customHeight="1" x14ac:dyDescent="0.2">
      <c r="A27" s="110"/>
      <c r="C27" s="165" t="s">
        <v>8</v>
      </c>
      <c r="D27" s="146" t="s">
        <v>81</v>
      </c>
      <c r="E27" s="160">
        <f>'ING-JUL'!L12</f>
        <v>0</v>
      </c>
    </row>
    <row r="28" spans="1:5" ht="17.45" customHeight="1" x14ac:dyDescent="0.2">
      <c r="A28" s="111"/>
      <c r="C28" s="165" t="s">
        <v>8</v>
      </c>
      <c r="D28" s="146" t="s">
        <v>75</v>
      </c>
      <c r="E28" s="169">
        <v>0</v>
      </c>
    </row>
    <row r="29" spans="1:5" ht="17.45" customHeight="1" x14ac:dyDescent="0.2">
      <c r="A29" s="111"/>
      <c r="C29" s="172" t="s">
        <v>18</v>
      </c>
      <c r="D29" s="173" t="s">
        <v>82</v>
      </c>
      <c r="E29" s="174">
        <f>IF(E25-E26-E27-E28&lt;0,0,E25-E26-E27-E28)</f>
        <v>0</v>
      </c>
    </row>
    <row r="30" spans="1:5" ht="17.45" customHeight="1" x14ac:dyDescent="0.2">
      <c r="A30" s="111"/>
      <c r="C30" s="165" t="s">
        <v>8</v>
      </c>
      <c r="D30" s="146" t="s">
        <v>181</v>
      </c>
      <c r="E30" s="175"/>
    </row>
    <row r="31" spans="1:5" ht="17.45" customHeight="1" x14ac:dyDescent="0.2">
      <c r="A31" s="111"/>
      <c r="C31" s="172" t="s">
        <v>18</v>
      </c>
      <c r="D31" s="173" t="s">
        <v>138</v>
      </c>
      <c r="E31" s="174">
        <f>IF(E29&gt;(E30),E29-E30,0)</f>
        <v>0</v>
      </c>
    </row>
    <row r="32" spans="1:5" ht="17.45" customHeight="1" x14ac:dyDescent="0.2">
      <c r="A32" s="111"/>
      <c r="C32" s="13"/>
    </row>
    <row r="33" spans="1:5" ht="17.45" customHeight="1" x14ac:dyDescent="0.2">
      <c r="A33" s="111"/>
      <c r="E33" s="17"/>
    </row>
    <row r="34" spans="1:5" ht="17.45" customHeight="1" x14ac:dyDescent="0.3">
      <c r="A34" s="111"/>
      <c r="C34" s="205" t="s">
        <v>202</v>
      </c>
      <c r="D34" s="198"/>
      <c r="E34" s="38"/>
    </row>
    <row r="35" spans="1:5" ht="17.45" customHeight="1" x14ac:dyDescent="0.2">
      <c r="A35" s="111"/>
      <c r="C35" s="128"/>
      <c r="D35" s="128" t="s">
        <v>6</v>
      </c>
      <c r="E35" s="129" t="s">
        <v>47</v>
      </c>
    </row>
    <row r="36" spans="1:5" ht="17.45" customHeight="1" x14ac:dyDescent="0.2">
      <c r="A36" s="111"/>
      <c r="C36" s="145"/>
      <c r="D36" s="145" t="s">
        <v>7</v>
      </c>
      <c r="E36" s="160">
        <f>ROUND('ING-JUL'!H10,0)</f>
        <v>0</v>
      </c>
    </row>
    <row r="37" spans="1:5" ht="17.45" customHeight="1" x14ac:dyDescent="0.2">
      <c r="A37" s="111"/>
      <c r="C37" s="145" t="s">
        <v>8</v>
      </c>
      <c r="D37" s="145" t="s">
        <v>188</v>
      </c>
      <c r="E37" s="169">
        <v>0</v>
      </c>
    </row>
    <row r="38" spans="1:5" ht="17.45" customHeight="1" x14ac:dyDescent="0.2">
      <c r="A38" s="111"/>
      <c r="C38" s="145" t="s">
        <v>8</v>
      </c>
      <c r="D38" s="145" t="s">
        <v>79</v>
      </c>
      <c r="E38" s="160">
        <f>ROUND('EG-JUL'!H10,0)</f>
        <v>0</v>
      </c>
    </row>
    <row r="39" spans="1:5" ht="17.45" customHeight="1" x14ac:dyDescent="0.2">
      <c r="A39" s="111"/>
      <c r="C39" s="145" t="s">
        <v>8</v>
      </c>
      <c r="D39" s="145" t="s">
        <v>175</v>
      </c>
      <c r="E39" s="169">
        <v>0</v>
      </c>
    </row>
    <row r="40" spans="1:5" ht="17.45" customHeight="1" x14ac:dyDescent="0.2">
      <c r="A40" s="111"/>
      <c r="C40" s="145" t="s">
        <v>8</v>
      </c>
      <c r="D40" s="145" t="s">
        <v>9</v>
      </c>
      <c r="E40" s="169">
        <v>0</v>
      </c>
    </row>
    <row r="41" spans="1:5" ht="17.45" customHeight="1" x14ac:dyDescent="0.2">
      <c r="A41" s="111"/>
      <c r="C41" s="145" t="s">
        <v>10</v>
      </c>
      <c r="D41" s="146" t="s">
        <v>11</v>
      </c>
      <c r="E41" s="160">
        <f>IF(E36-E37-E38-E39-E40&lt;0,0,E36-E37-E38-E39-E40)</f>
        <v>0</v>
      </c>
    </row>
    <row r="42" spans="1:5" ht="17.45" customHeight="1" x14ac:dyDescent="0.2">
      <c r="A42" s="111"/>
      <c r="C42" s="24"/>
      <c r="D42" s="25"/>
      <c r="E42" s="26"/>
    </row>
    <row r="43" spans="1:5" ht="17.45" customHeight="1" x14ac:dyDescent="0.2">
      <c r="A43" s="111"/>
      <c r="C43" s="23"/>
      <c r="D43" s="206" t="s">
        <v>238</v>
      </c>
      <c r="E43" s="38"/>
    </row>
    <row r="44" spans="1:5" ht="17.45" customHeight="1" x14ac:dyDescent="0.2">
      <c r="A44" s="111"/>
      <c r="C44" s="145" t="s">
        <v>5</v>
      </c>
      <c r="D44" s="146" t="s">
        <v>11</v>
      </c>
      <c r="E44" s="160">
        <f>E41</f>
        <v>0</v>
      </c>
    </row>
    <row r="45" spans="1:5" ht="17.45" customHeight="1" x14ac:dyDescent="0.2">
      <c r="A45" s="111"/>
      <c r="C45" s="145" t="s">
        <v>8</v>
      </c>
      <c r="D45" s="146" t="s">
        <v>74</v>
      </c>
      <c r="E45" s="160">
        <f>IF(E44=0,0,LOOKUP(E44,ISRJUL!C23:C33))</f>
        <v>0</v>
      </c>
    </row>
    <row r="46" spans="1:5" ht="17.45" customHeight="1" x14ac:dyDescent="0.2">
      <c r="C46" s="145" t="s">
        <v>10</v>
      </c>
      <c r="D46" s="146" t="s">
        <v>12</v>
      </c>
      <c r="E46" s="160">
        <f>E44-E45</f>
        <v>0</v>
      </c>
    </row>
    <row r="47" spans="1:5" ht="17.45" customHeight="1" x14ac:dyDescent="0.2">
      <c r="C47" s="145" t="s">
        <v>13</v>
      </c>
      <c r="D47" s="146" t="s">
        <v>14</v>
      </c>
      <c r="E47" s="171">
        <f>IF(E44=0,0,LOOKUP(E44,ISRJUL!C23:C33,ISRJUL!F23:F33))</f>
        <v>0</v>
      </c>
    </row>
    <row r="48" spans="1:5" ht="17.45" customHeight="1" x14ac:dyDescent="0.2">
      <c r="C48" s="145" t="s">
        <v>10</v>
      </c>
      <c r="D48" s="146" t="s">
        <v>15</v>
      </c>
      <c r="E48" s="160">
        <f>E46*E47</f>
        <v>0</v>
      </c>
    </row>
    <row r="49" spans="3:5" ht="17.45" customHeight="1" x14ac:dyDescent="0.2">
      <c r="C49" s="145" t="s">
        <v>16</v>
      </c>
      <c r="D49" s="146" t="s">
        <v>17</v>
      </c>
      <c r="E49" s="160">
        <f>IF(E44=0,0,LOOKUP(E44,ISRJUL!C23:C33,ISRJUL!E23:E33))</f>
        <v>0</v>
      </c>
    </row>
    <row r="50" spans="3:5" ht="17.45" customHeight="1" x14ac:dyDescent="0.2">
      <c r="C50" s="145" t="s">
        <v>10</v>
      </c>
      <c r="D50" s="145" t="s">
        <v>73</v>
      </c>
      <c r="E50" s="160">
        <f>E48+E49</f>
        <v>0</v>
      </c>
    </row>
    <row r="51" spans="3:5" ht="17.45" customHeight="1" x14ac:dyDescent="0.2">
      <c r="C51" s="145" t="s">
        <v>8</v>
      </c>
      <c r="D51" s="145" t="s">
        <v>187</v>
      </c>
      <c r="E51" s="169">
        <v>0</v>
      </c>
    </row>
    <row r="52" spans="3:5" ht="17.45" customHeight="1" x14ac:dyDescent="0.2">
      <c r="C52" s="145" t="s">
        <v>10</v>
      </c>
      <c r="D52" s="145" t="s">
        <v>77</v>
      </c>
      <c r="E52" s="160">
        <f>ROUND(E50-E51,0)</f>
        <v>0</v>
      </c>
    </row>
    <row r="53" spans="3:5" ht="17.45" customHeight="1" x14ac:dyDescent="0.2">
      <c r="C53" s="24"/>
      <c r="D53" s="27"/>
      <c r="E53" s="28"/>
    </row>
    <row r="54" spans="3:5" ht="17.45" customHeight="1" x14ac:dyDescent="0.2">
      <c r="C54" s="165"/>
      <c r="D54" s="145" t="s">
        <v>73</v>
      </c>
      <c r="E54" s="160">
        <f>E52</f>
        <v>0</v>
      </c>
    </row>
    <row r="55" spans="3:5" ht="17.45" customHeight="1" x14ac:dyDescent="0.2">
      <c r="C55" s="165" t="s">
        <v>8</v>
      </c>
      <c r="D55" s="146" t="s">
        <v>81</v>
      </c>
      <c r="E55" s="160">
        <f>'ING-JUL'!L10</f>
        <v>0</v>
      </c>
    </row>
    <row r="56" spans="3:5" ht="17.45" customHeight="1" x14ac:dyDescent="0.2">
      <c r="C56" s="165" t="s">
        <v>8</v>
      </c>
      <c r="D56" s="146" t="s">
        <v>75</v>
      </c>
      <c r="E56" s="169">
        <v>0</v>
      </c>
    </row>
    <row r="57" spans="3:5" ht="17.45" customHeight="1" x14ac:dyDescent="0.2">
      <c r="C57" s="172" t="s">
        <v>18</v>
      </c>
      <c r="D57" s="173" t="s">
        <v>82</v>
      </c>
      <c r="E57" s="174">
        <f>IF(E54-E55-E56&lt;0,0,E54-E55-E56)</f>
        <v>0</v>
      </c>
    </row>
    <row r="58" spans="3:5" ht="17.45" customHeight="1" thickBot="1" x14ac:dyDescent="0.25">
      <c r="C58" s="165" t="s">
        <v>8</v>
      </c>
      <c r="D58" s="146" t="s">
        <v>181</v>
      </c>
      <c r="E58" s="184"/>
    </row>
    <row r="59" spans="3:5" ht="17.45" customHeight="1" thickBot="1" x14ac:dyDescent="0.25">
      <c r="C59" s="172" t="s">
        <v>18</v>
      </c>
      <c r="D59" s="176" t="s">
        <v>138</v>
      </c>
      <c r="E59" s="177">
        <f>IF(E57&gt;(E58),E57-E58,0)</f>
        <v>0</v>
      </c>
    </row>
    <row r="60" spans="3:5" ht="17.45" customHeight="1" x14ac:dyDescent="0.2">
      <c r="E60" s="17"/>
    </row>
    <row r="61" spans="3:5" ht="17.45" customHeight="1" x14ac:dyDescent="0.2">
      <c r="E61" s="17"/>
    </row>
    <row r="62" spans="3:5" ht="17.45" customHeight="1" x14ac:dyDescent="0.3">
      <c r="C62" s="205" t="s">
        <v>2</v>
      </c>
      <c r="E62" s="38"/>
    </row>
    <row r="63" spans="3:5" ht="17.45" customHeight="1" x14ac:dyDescent="0.2">
      <c r="C63" s="128"/>
      <c r="D63" s="128" t="s">
        <v>6</v>
      </c>
      <c r="E63" s="129" t="s">
        <v>47</v>
      </c>
    </row>
    <row r="64" spans="3:5" ht="17.45" customHeight="1" x14ac:dyDescent="0.2">
      <c r="C64" s="145"/>
      <c r="D64" s="145" t="s">
        <v>20</v>
      </c>
      <c r="E64" s="160">
        <f>ROUND('ING-JUL'!J11,0)</f>
        <v>0</v>
      </c>
    </row>
    <row r="65" spans="3:5" ht="17.45" customHeight="1" x14ac:dyDescent="0.2">
      <c r="C65" s="145" t="s">
        <v>8</v>
      </c>
      <c r="D65" s="145" t="s">
        <v>21</v>
      </c>
      <c r="E65" s="160">
        <f>ROUND('ING-JUL'!M11,0)</f>
        <v>0</v>
      </c>
    </row>
    <row r="66" spans="3:5" ht="17.45" customHeight="1" x14ac:dyDescent="0.2">
      <c r="C66" s="145" t="s">
        <v>8</v>
      </c>
      <c r="D66" s="145" t="s">
        <v>22</v>
      </c>
      <c r="E66" s="160">
        <f>ROUND('EG-JUL'!J11,0)</f>
        <v>0</v>
      </c>
    </row>
    <row r="67" spans="3:5" ht="17.45" customHeight="1" x14ac:dyDescent="0.2">
      <c r="C67" s="145" t="s">
        <v>10</v>
      </c>
      <c r="D67" s="146" t="s">
        <v>83</v>
      </c>
      <c r="E67" s="160">
        <f>ROUND(E64-E65-E66,0)</f>
        <v>0</v>
      </c>
    </row>
    <row r="68" spans="3:5" ht="17.45" customHeight="1" x14ac:dyDescent="0.2">
      <c r="C68" s="145" t="s">
        <v>8</v>
      </c>
      <c r="D68" s="146" t="s">
        <v>84</v>
      </c>
      <c r="E68" s="169">
        <f>-IF('IMP-JUN'!E70&lt;0,'IMP-JUN'!E70,0)</f>
        <v>0</v>
      </c>
    </row>
    <row r="69" spans="3:5" ht="17.45" customHeight="1" thickBot="1" x14ac:dyDescent="0.25">
      <c r="C69" s="145" t="s">
        <v>8</v>
      </c>
      <c r="D69" s="146" t="s">
        <v>204</v>
      </c>
      <c r="E69" s="185">
        <v>0</v>
      </c>
    </row>
    <row r="70" spans="3:5" ht="17.45" customHeight="1" thickBot="1" x14ac:dyDescent="0.25">
      <c r="C70" s="179" t="s">
        <v>10</v>
      </c>
      <c r="D70" s="180" t="s">
        <v>19</v>
      </c>
      <c r="E70" s="181">
        <f>E67-E68+E69</f>
        <v>0</v>
      </c>
    </row>
    <row r="71" spans="3:5" ht="17.45" customHeight="1" x14ac:dyDescent="0.2">
      <c r="E71" s="38"/>
    </row>
    <row r="72" spans="3:5" ht="17.45" customHeight="1" x14ac:dyDescent="0.2">
      <c r="E72" s="38"/>
    </row>
    <row r="73" spans="3:5" ht="17.45" customHeight="1" x14ac:dyDescent="0.3">
      <c r="C73" s="205" t="s">
        <v>182</v>
      </c>
      <c r="E73" s="38"/>
    </row>
    <row r="74" spans="3:5" ht="17.45" customHeight="1" x14ac:dyDescent="0.2">
      <c r="C74" s="122"/>
      <c r="D74" s="122" t="s">
        <v>6</v>
      </c>
      <c r="E74" s="121" t="s">
        <v>47</v>
      </c>
    </row>
    <row r="75" spans="3:5" ht="17.45" customHeight="1" x14ac:dyDescent="0.2">
      <c r="C75" s="145"/>
      <c r="D75" s="145" t="s">
        <v>211</v>
      </c>
      <c r="E75" s="160">
        <f>ROUND('ING-JUL'!K11,0)</f>
        <v>0</v>
      </c>
    </row>
    <row r="76" spans="3:5" ht="17.45" customHeight="1" x14ac:dyDescent="0.2">
      <c r="C76" s="145" t="s">
        <v>8</v>
      </c>
      <c r="D76" s="145" t="s">
        <v>212</v>
      </c>
      <c r="E76" s="160">
        <f>ROUND('EG-JUL'!K11,0)</f>
        <v>0</v>
      </c>
    </row>
    <row r="77" spans="3:5" ht="17.45" customHeight="1" x14ac:dyDescent="0.2">
      <c r="C77" s="145" t="s">
        <v>10</v>
      </c>
      <c r="D77" s="146" t="s">
        <v>213</v>
      </c>
      <c r="E77" s="160">
        <f>ROUND(E75-E76,0)</f>
        <v>0</v>
      </c>
    </row>
    <row r="78" spans="3:5" ht="17.45" customHeight="1" x14ac:dyDescent="0.2">
      <c r="C78" s="145" t="s">
        <v>8</v>
      </c>
      <c r="D78" s="146" t="s">
        <v>84</v>
      </c>
      <c r="E78" s="169">
        <f>-IF('IMP-JUN'!E80&lt;0,'IMP-JUN'!E80,0)</f>
        <v>0</v>
      </c>
    </row>
    <row r="79" spans="3:5" ht="17.45" customHeight="1" thickBot="1" x14ac:dyDescent="0.25">
      <c r="C79" s="145" t="s">
        <v>8</v>
      </c>
      <c r="D79" s="146" t="s">
        <v>214</v>
      </c>
      <c r="E79" s="185">
        <v>0</v>
      </c>
    </row>
    <row r="80" spans="3:5" ht="17.45" customHeight="1" thickBot="1" x14ac:dyDescent="0.25">
      <c r="C80" s="179" t="s">
        <v>10</v>
      </c>
      <c r="D80" s="180" t="s">
        <v>19</v>
      </c>
      <c r="E80" s="181">
        <f>E77-E78+E79</f>
        <v>0</v>
      </c>
    </row>
    <row r="81" spans="4:5" ht="17.45" customHeight="1" thickBot="1" x14ac:dyDescent="0.25">
      <c r="E81" s="38"/>
    </row>
    <row r="82" spans="4:5" ht="17.45" customHeight="1" thickBot="1" x14ac:dyDescent="0.25">
      <c r="D82" s="182" t="s">
        <v>210</v>
      </c>
      <c r="E82" s="183">
        <f>IF(E31&gt;0,E31,0)+IF(E59&gt;0,E59,0)+IF(E70&gt;0,E70,0)+IF(E80&gt;0,E80,0)</f>
        <v>0</v>
      </c>
    </row>
  </sheetData>
  <sheetProtection algorithmName="SHA-512" hashValue="b0B1VdyFwv8k2WCE9yt7nKBXqv3lVabtIlIjUFeDEl4vusg8AN8tZEiAl8IWnQCKK3Vw5wrwF/X+ongtCxJxVQ==" saltValue="QaLnSHZNBHD61jG62QE19w==" spinCount="100000" sheet="1" objects="1" scenarios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00000000-0004-0000-3500-000000000000}"/>
    <hyperlink ref="A5:A6" location="MENU!A1" display="M e n ú" xr:uid="{00000000-0004-0000-3500-000001000000}"/>
    <hyperlink ref="A10" location="'INVERSIONES ARRENDAMIENTO'!A1" display="Inversiones Arrendamiento" xr:uid="{00000000-0004-0000-3500-000002000000}"/>
    <hyperlink ref="A14" location="PROVEEDORES!A1" display="Catálogo de Proveedores" xr:uid="{00000000-0004-0000-3500-000003000000}"/>
    <hyperlink ref="A13" location="DIOT!A1" display="Declaración del DIOT" xr:uid="{00000000-0004-0000-3500-000004000000}"/>
    <hyperlink ref="A12" location="TARIFAS!A1" display="Tablas y Tarifas de ISR" xr:uid="{00000000-0004-0000-3500-000005000000}"/>
    <hyperlink ref="A11" location="IMPUESTOS!A1" display="Impuestos" xr:uid="{00000000-0004-0000-3500-000006000000}"/>
    <hyperlink ref="A9" location="'INVERSIONES EMPR PROF'!A1" display="Inversiones Empresarial y P" xr:uid="{00000000-0004-0000-3500-000007000000}"/>
    <hyperlink ref="A8" location="'INGRESOS Y EGRESOS'!A1" display="Ingresos y Egresos" xr:uid="{00000000-0004-0000-3500-000008000000}"/>
    <hyperlink ref="A7" location="DATOS!A1" display="Datos de la Empresa" xr:uid="{00000000-0004-0000-3500-000009000000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E82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29" customWidth="1"/>
    <col min="4" max="4" width="55.7109375" style="13" customWidth="1"/>
    <col min="5" max="5" width="12.7109375" style="13" customWidth="1"/>
    <col min="6" max="6" width="5.7109375" style="13" customWidth="1"/>
    <col min="7" max="16384" width="11.42578125" style="13"/>
  </cols>
  <sheetData>
    <row r="1" spans="1:5" ht="17.45" customHeight="1" x14ac:dyDescent="0.3">
      <c r="A1" s="212" t="s">
        <v>244</v>
      </c>
      <c r="C1" s="107" t="str">
        <f>IF(DATOS!H18=DATOS!I1,DATOS!$E$6&amp;" "&amp;DATOS!$I$6&amp;" "&amp;DATOS!$M$6, "N o m b r e")</f>
        <v>N o m b r e</v>
      </c>
      <c r="D1" s="198"/>
      <c r="E1" s="21"/>
    </row>
    <row r="2" spans="1:5" ht="17.45" customHeight="1" x14ac:dyDescent="0.3">
      <c r="A2" s="260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21"/>
    </row>
    <row r="3" spans="1:5" ht="17.45" customHeight="1" x14ac:dyDescent="0.25">
      <c r="A3" s="260"/>
      <c r="C3" s="282" t="str">
        <f>"IMPUESTOS DE AGOSTO DE "&amp;DATOS!E10</f>
        <v>IMPUESTOS DE AGOSTO DE 2020</v>
      </c>
      <c r="D3" s="282"/>
      <c r="E3" s="21"/>
    </row>
    <row r="4" spans="1:5" ht="17.45" customHeight="1" x14ac:dyDescent="0.2">
      <c r="A4" s="261"/>
      <c r="C4" s="200"/>
      <c r="D4" s="198"/>
    </row>
    <row r="5" spans="1:5" ht="17.45" customHeight="1" x14ac:dyDescent="0.3">
      <c r="A5" s="262" t="s">
        <v>251</v>
      </c>
      <c r="C5" s="205" t="s">
        <v>200</v>
      </c>
      <c r="D5" s="198"/>
    </row>
    <row r="6" spans="1:5" ht="17.45" customHeight="1" x14ac:dyDescent="0.2">
      <c r="A6" s="263"/>
      <c r="C6" s="128"/>
      <c r="D6" s="128" t="s">
        <v>6</v>
      </c>
      <c r="E6" s="129" t="s">
        <v>47</v>
      </c>
    </row>
    <row r="7" spans="1:5" ht="17.45" customHeight="1" x14ac:dyDescent="0.2">
      <c r="A7" s="114" t="s">
        <v>163</v>
      </c>
      <c r="C7" s="145"/>
      <c r="D7" s="145" t="s">
        <v>7</v>
      </c>
      <c r="E7" s="160">
        <f>ROUND('ING-AGO'!H12,0)</f>
        <v>0</v>
      </c>
    </row>
    <row r="8" spans="1:5" ht="17.45" customHeight="1" x14ac:dyDescent="0.2">
      <c r="A8" s="114" t="s">
        <v>166</v>
      </c>
      <c r="C8" s="145" t="s">
        <v>8</v>
      </c>
      <c r="D8" s="145" t="s">
        <v>188</v>
      </c>
      <c r="E8" s="169">
        <v>0</v>
      </c>
    </row>
    <row r="9" spans="1:5" ht="17.45" customHeight="1" x14ac:dyDescent="0.2">
      <c r="A9" s="114" t="s">
        <v>205</v>
      </c>
      <c r="C9" s="145" t="s">
        <v>8</v>
      </c>
      <c r="D9" s="145" t="s">
        <v>79</v>
      </c>
      <c r="E9" s="160">
        <f>ROUND('EG-AGO'!H12,0)</f>
        <v>0</v>
      </c>
    </row>
    <row r="10" spans="1:5" ht="17.45" customHeight="1" x14ac:dyDescent="0.2">
      <c r="A10" s="114" t="s">
        <v>206</v>
      </c>
      <c r="C10" s="145" t="s">
        <v>8</v>
      </c>
      <c r="D10" s="145" t="s">
        <v>175</v>
      </c>
      <c r="E10" s="170">
        <v>0</v>
      </c>
    </row>
    <row r="11" spans="1:5" ht="17.45" customHeight="1" x14ac:dyDescent="0.2">
      <c r="A11" s="114" t="s">
        <v>137</v>
      </c>
      <c r="C11" s="145" t="s">
        <v>8</v>
      </c>
      <c r="D11" s="145" t="s">
        <v>9</v>
      </c>
      <c r="E11" s="169">
        <v>0</v>
      </c>
    </row>
    <row r="12" spans="1:5" ht="17.45" customHeight="1" x14ac:dyDescent="0.2">
      <c r="A12" s="114" t="s">
        <v>164</v>
      </c>
      <c r="C12" s="145" t="s">
        <v>10</v>
      </c>
      <c r="D12" s="146" t="s">
        <v>11</v>
      </c>
      <c r="E12" s="160">
        <f>IF(E7-E8-E9-E10-E11&lt;0,0,E7-E8-E9-E10-E11)</f>
        <v>0</v>
      </c>
    </row>
    <row r="13" spans="1:5" ht="17.45" customHeight="1" x14ac:dyDescent="0.2">
      <c r="A13" s="114" t="s">
        <v>165</v>
      </c>
      <c r="C13" s="24"/>
      <c r="D13" s="25"/>
      <c r="E13" s="26"/>
    </row>
    <row r="14" spans="1:5" ht="17.45" customHeight="1" x14ac:dyDescent="0.2">
      <c r="A14" s="114" t="s">
        <v>160</v>
      </c>
      <c r="C14" s="23"/>
      <c r="D14" s="206" t="s">
        <v>238</v>
      </c>
      <c r="E14" s="38"/>
    </row>
    <row r="15" spans="1:5" ht="17.45" customHeight="1" x14ac:dyDescent="0.2">
      <c r="A15" s="258" t="s">
        <v>250</v>
      </c>
      <c r="C15" s="145" t="s">
        <v>5</v>
      </c>
      <c r="D15" s="146" t="s">
        <v>11</v>
      </c>
      <c r="E15" s="160">
        <f>E12</f>
        <v>0</v>
      </c>
    </row>
    <row r="16" spans="1:5" ht="17.45" customHeight="1" x14ac:dyDescent="0.2">
      <c r="A16" s="259"/>
      <c r="C16" s="145" t="s">
        <v>8</v>
      </c>
      <c r="D16" s="146" t="s">
        <v>74</v>
      </c>
      <c r="E16" s="160">
        <f>IF(E15=0,0,LOOKUP(E15,ISRAGO!C8:C18))</f>
        <v>0</v>
      </c>
    </row>
    <row r="17" spans="1:5" ht="17.45" customHeight="1" x14ac:dyDescent="0.2">
      <c r="A17" s="113"/>
      <c r="C17" s="145" t="s">
        <v>10</v>
      </c>
      <c r="D17" s="146" t="s">
        <v>12</v>
      </c>
      <c r="E17" s="160">
        <f>E15-E16</f>
        <v>0</v>
      </c>
    </row>
    <row r="18" spans="1:5" ht="17.45" customHeight="1" x14ac:dyDescent="0.2">
      <c r="A18" s="110"/>
      <c r="C18" s="145" t="s">
        <v>13</v>
      </c>
      <c r="D18" s="146" t="s">
        <v>14</v>
      </c>
      <c r="E18" s="171">
        <f>IF(E15=0,0,LOOKUP(E15,ISRAGO!C8:C18,ISRAGO!F8:F18))</f>
        <v>0</v>
      </c>
    </row>
    <row r="19" spans="1:5" ht="17.45" customHeight="1" x14ac:dyDescent="0.2">
      <c r="A19" s="110"/>
      <c r="C19" s="145" t="s">
        <v>10</v>
      </c>
      <c r="D19" s="146" t="s">
        <v>15</v>
      </c>
      <c r="E19" s="160">
        <f>E17*E18</f>
        <v>0</v>
      </c>
    </row>
    <row r="20" spans="1:5" ht="17.45" customHeight="1" x14ac:dyDescent="0.2">
      <c r="A20" s="110"/>
      <c r="C20" s="145" t="s">
        <v>16</v>
      </c>
      <c r="D20" s="146" t="s">
        <v>17</v>
      </c>
      <c r="E20" s="160">
        <f>IF(E15=0,0,LOOKUP(E15,ISRAGO!C8:C18,ISRAGO!E8:E18))</f>
        <v>0</v>
      </c>
    </row>
    <row r="21" spans="1:5" ht="17.45" customHeight="1" x14ac:dyDescent="0.2">
      <c r="A21" s="110"/>
      <c r="C21" s="145" t="s">
        <v>10</v>
      </c>
      <c r="D21" s="145" t="s">
        <v>73</v>
      </c>
      <c r="E21" s="160">
        <f>E19+E20</f>
        <v>0</v>
      </c>
    </row>
    <row r="22" spans="1:5" ht="17.45" customHeight="1" x14ac:dyDescent="0.2">
      <c r="A22" s="110"/>
      <c r="C22" s="145" t="s">
        <v>8</v>
      </c>
      <c r="D22" s="145" t="s">
        <v>187</v>
      </c>
      <c r="E22" s="169">
        <v>0</v>
      </c>
    </row>
    <row r="23" spans="1:5" ht="17.45" customHeight="1" x14ac:dyDescent="0.2">
      <c r="A23" s="110"/>
      <c r="C23" s="145" t="s">
        <v>10</v>
      </c>
      <c r="D23" s="145" t="s">
        <v>77</v>
      </c>
      <c r="E23" s="160">
        <f>ROUND(E21-E22,0)</f>
        <v>0</v>
      </c>
    </row>
    <row r="24" spans="1:5" ht="17.45" customHeight="1" x14ac:dyDescent="0.2">
      <c r="A24" s="110"/>
      <c r="C24" s="24"/>
      <c r="D24" s="27"/>
      <c r="E24" s="28"/>
    </row>
    <row r="25" spans="1:5" ht="17.45" customHeight="1" x14ac:dyDescent="0.2">
      <c r="A25" s="110"/>
      <c r="C25" s="165"/>
      <c r="D25" s="145" t="s">
        <v>73</v>
      </c>
      <c r="E25" s="160">
        <f>E23</f>
        <v>0</v>
      </c>
    </row>
    <row r="26" spans="1:5" ht="17.45" customHeight="1" x14ac:dyDescent="0.2">
      <c r="A26" s="110"/>
      <c r="C26" s="165" t="s">
        <v>8</v>
      </c>
      <c r="D26" s="146" t="s">
        <v>80</v>
      </c>
      <c r="E26" s="160">
        <f>('IMP-ENE'!E29+'IMP-FEB'!E29+'IMP-MAR'!E29+'IMP-ABR'!E29+'IMP-MAY'!E29+'IMP-JUN'!E29+'IMP-JUL'!E29)</f>
        <v>0</v>
      </c>
    </row>
    <row r="27" spans="1:5" ht="17.45" customHeight="1" x14ac:dyDescent="0.2">
      <c r="A27" s="110"/>
      <c r="C27" s="165" t="s">
        <v>8</v>
      </c>
      <c r="D27" s="146" t="s">
        <v>81</v>
      </c>
      <c r="E27" s="160">
        <f>'ING-AGO'!L12</f>
        <v>0</v>
      </c>
    </row>
    <row r="28" spans="1:5" ht="17.45" customHeight="1" x14ac:dyDescent="0.2">
      <c r="A28" s="111"/>
      <c r="C28" s="165" t="s">
        <v>8</v>
      </c>
      <c r="D28" s="146" t="s">
        <v>75</v>
      </c>
      <c r="E28" s="169">
        <v>0</v>
      </c>
    </row>
    <row r="29" spans="1:5" ht="17.45" customHeight="1" x14ac:dyDescent="0.2">
      <c r="A29" s="111"/>
      <c r="C29" s="172" t="s">
        <v>18</v>
      </c>
      <c r="D29" s="173" t="s">
        <v>82</v>
      </c>
      <c r="E29" s="174">
        <f>IF(E25-E26-E27-E28&lt;0,0,E25-E26-E27-E28)</f>
        <v>0</v>
      </c>
    </row>
    <row r="30" spans="1:5" ht="17.45" customHeight="1" x14ac:dyDescent="0.2">
      <c r="A30" s="111"/>
      <c r="C30" s="165" t="s">
        <v>8</v>
      </c>
      <c r="D30" s="146" t="s">
        <v>181</v>
      </c>
      <c r="E30" s="175"/>
    </row>
    <row r="31" spans="1:5" ht="17.45" customHeight="1" x14ac:dyDescent="0.2">
      <c r="A31" s="111"/>
      <c r="C31" s="172" t="s">
        <v>18</v>
      </c>
      <c r="D31" s="173" t="s">
        <v>138</v>
      </c>
      <c r="E31" s="174">
        <f>IF(E29&gt;(E30),E29-E30,0)</f>
        <v>0</v>
      </c>
    </row>
    <row r="32" spans="1:5" ht="17.45" customHeight="1" x14ac:dyDescent="0.2">
      <c r="A32" s="111"/>
      <c r="C32" s="13"/>
    </row>
    <row r="33" spans="1:5" ht="17.45" customHeight="1" x14ac:dyDescent="0.2">
      <c r="A33" s="111"/>
      <c r="E33" s="17"/>
    </row>
    <row r="34" spans="1:5" ht="17.45" customHeight="1" x14ac:dyDescent="0.3">
      <c r="A34" s="111"/>
      <c r="C34" s="205" t="s">
        <v>202</v>
      </c>
      <c r="D34" s="198"/>
      <c r="E34" s="38"/>
    </row>
    <row r="35" spans="1:5" ht="17.45" customHeight="1" x14ac:dyDescent="0.2">
      <c r="A35" s="111"/>
      <c r="C35" s="128"/>
      <c r="D35" s="128" t="s">
        <v>6</v>
      </c>
      <c r="E35" s="129" t="s">
        <v>47</v>
      </c>
    </row>
    <row r="36" spans="1:5" ht="17.45" customHeight="1" x14ac:dyDescent="0.2">
      <c r="A36" s="111"/>
      <c r="C36" s="145"/>
      <c r="D36" s="145" t="s">
        <v>7</v>
      </c>
      <c r="E36" s="160">
        <f>ROUND('ING-AGO'!H10,0)</f>
        <v>0</v>
      </c>
    </row>
    <row r="37" spans="1:5" ht="17.45" customHeight="1" x14ac:dyDescent="0.2">
      <c r="A37" s="111"/>
      <c r="C37" s="145" t="s">
        <v>8</v>
      </c>
      <c r="D37" s="145" t="s">
        <v>188</v>
      </c>
      <c r="E37" s="169">
        <v>0</v>
      </c>
    </row>
    <row r="38" spans="1:5" ht="17.45" customHeight="1" x14ac:dyDescent="0.2">
      <c r="A38" s="111"/>
      <c r="C38" s="145" t="s">
        <v>8</v>
      </c>
      <c r="D38" s="145" t="s">
        <v>79</v>
      </c>
      <c r="E38" s="160">
        <f>ROUND('EG-AGO'!H10,0)</f>
        <v>0</v>
      </c>
    </row>
    <row r="39" spans="1:5" ht="17.45" customHeight="1" x14ac:dyDescent="0.2">
      <c r="A39" s="111"/>
      <c r="C39" s="145" t="s">
        <v>8</v>
      </c>
      <c r="D39" s="145" t="s">
        <v>175</v>
      </c>
      <c r="E39" s="169">
        <v>0</v>
      </c>
    </row>
    <row r="40" spans="1:5" ht="17.45" customHeight="1" x14ac:dyDescent="0.2">
      <c r="A40" s="111"/>
      <c r="C40" s="145" t="s">
        <v>8</v>
      </c>
      <c r="D40" s="145" t="s">
        <v>9</v>
      </c>
      <c r="E40" s="169">
        <v>0</v>
      </c>
    </row>
    <row r="41" spans="1:5" ht="17.45" customHeight="1" x14ac:dyDescent="0.2">
      <c r="A41" s="111"/>
      <c r="C41" s="145" t="s">
        <v>10</v>
      </c>
      <c r="D41" s="146" t="s">
        <v>11</v>
      </c>
      <c r="E41" s="160">
        <f>IF(E36-E37-E38-E39-E40&lt;0,0,E36-E37-E38-E39-E40)</f>
        <v>0</v>
      </c>
    </row>
    <row r="42" spans="1:5" ht="17.45" customHeight="1" x14ac:dyDescent="0.2">
      <c r="A42" s="111"/>
      <c r="C42" s="24"/>
      <c r="D42" s="25"/>
      <c r="E42" s="26"/>
    </row>
    <row r="43" spans="1:5" ht="17.45" customHeight="1" x14ac:dyDescent="0.2">
      <c r="A43" s="111"/>
      <c r="C43" s="23"/>
      <c r="D43" s="206" t="s">
        <v>238</v>
      </c>
      <c r="E43" s="38"/>
    </row>
    <row r="44" spans="1:5" ht="17.45" customHeight="1" x14ac:dyDescent="0.2">
      <c r="A44" s="111"/>
      <c r="C44" s="145" t="s">
        <v>5</v>
      </c>
      <c r="D44" s="146" t="s">
        <v>11</v>
      </c>
      <c r="E44" s="160">
        <f>E41</f>
        <v>0</v>
      </c>
    </row>
    <row r="45" spans="1:5" ht="17.45" customHeight="1" x14ac:dyDescent="0.2">
      <c r="A45" s="111"/>
      <c r="C45" s="145" t="s">
        <v>8</v>
      </c>
      <c r="D45" s="146" t="s">
        <v>74</v>
      </c>
      <c r="E45" s="160">
        <f>IF(E44=0,0,LOOKUP(E44,ISRAGO!C23:C33))</f>
        <v>0</v>
      </c>
    </row>
    <row r="46" spans="1:5" ht="17.45" customHeight="1" x14ac:dyDescent="0.2">
      <c r="C46" s="145" t="s">
        <v>10</v>
      </c>
      <c r="D46" s="146" t="s">
        <v>12</v>
      </c>
      <c r="E46" s="160">
        <f>E44-E45</f>
        <v>0</v>
      </c>
    </row>
    <row r="47" spans="1:5" ht="17.45" customHeight="1" x14ac:dyDescent="0.2">
      <c r="C47" s="145" t="s">
        <v>13</v>
      </c>
      <c r="D47" s="146" t="s">
        <v>14</v>
      </c>
      <c r="E47" s="171">
        <f>IF(E44=0,0,LOOKUP(E44,ISRAGO!C23:C33,ISRAGO!F23:F33))</f>
        <v>0</v>
      </c>
    </row>
    <row r="48" spans="1:5" ht="17.45" customHeight="1" x14ac:dyDescent="0.2">
      <c r="C48" s="145" t="s">
        <v>10</v>
      </c>
      <c r="D48" s="146" t="s">
        <v>15</v>
      </c>
      <c r="E48" s="160">
        <f>E46*E47</f>
        <v>0</v>
      </c>
    </row>
    <row r="49" spans="3:5" ht="17.45" customHeight="1" x14ac:dyDescent="0.2">
      <c r="C49" s="145" t="s">
        <v>16</v>
      </c>
      <c r="D49" s="146" t="s">
        <v>17</v>
      </c>
      <c r="E49" s="160">
        <f>IF(E44=0,0,LOOKUP(E44,ISRAGO!C23:C33,ISRAGO!E23:E33))</f>
        <v>0</v>
      </c>
    </row>
    <row r="50" spans="3:5" ht="17.45" customHeight="1" x14ac:dyDescent="0.2">
      <c r="C50" s="145" t="s">
        <v>10</v>
      </c>
      <c r="D50" s="145" t="s">
        <v>73</v>
      </c>
      <c r="E50" s="160">
        <f>E48+E49</f>
        <v>0</v>
      </c>
    </row>
    <row r="51" spans="3:5" ht="17.45" customHeight="1" x14ac:dyDescent="0.2">
      <c r="C51" s="145" t="s">
        <v>8</v>
      </c>
      <c r="D51" s="145" t="s">
        <v>187</v>
      </c>
      <c r="E51" s="169">
        <v>0</v>
      </c>
    </row>
    <row r="52" spans="3:5" ht="17.45" customHeight="1" x14ac:dyDescent="0.2">
      <c r="C52" s="145" t="s">
        <v>10</v>
      </c>
      <c r="D52" s="145" t="s">
        <v>77</v>
      </c>
      <c r="E52" s="160">
        <f>ROUND(E50-E51,0)</f>
        <v>0</v>
      </c>
    </row>
    <row r="53" spans="3:5" ht="17.45" customHeight="1" x14ac:dyDescent="0.2">
      <c r="C53" s="24"/>
      <c r="D53" s="27"/>
      <c r="E53" s="28"/>
    </row>
    <row r="54" spans="3:5" ht="17.45" customHeight="1" x14ac:dyDescent="0.2">
      <c r="C54" s="165"/>
      <c r="D54" s="145" t="s">
        <v>73</v>
      </c>
      <c r="E54" s="160">
        <f>E52</f>
        <v>0</v>
      </c>
    </row>
    <row r="55" spans="3:5" ht="17.45" customHeight="1" x14ac:dyDescent="0.2">
      <c r="C55" s="165" t="s">
        <v>8</v>
      </c>
      <c r="D55" s="146" t="s">
        <v>81</v>
      </c>
      <c r="E55" s="160">
        <f>'ING-AGO'!L10</f>
        <v>0</v>
      </c>
    </row>
    <row r="56" spans="3:5" ht="17.45" customHeight="1" x14ac:dyDescent="0.2">
      <c r="C56" s="165" t="s">
        <v>8</v>
      </c>
      <c r="D56" s="146" t="s">
        <v>75</v>
      </c>
      <c r="E56" s="169">
        <v>0</v>
      </c>
    </row>
    <row r="57" spans="3:5" ht="17.45" customHeight="1" x14ac:dyDescent="0.2">
      <c r="C57" s="172" t="s">
        <v>18</v>
      </c>
      <c r="D57" s="173" t="s">
        <v>82</v>
      </c>
      <c r="E57" s="174">
        <f>IF(E54-E55-E56&lt;0,0,E54-E55-E56)</f>
        <v>0</v>
      </c>
    </row>
    <row r="58" spans="3:5" ht="17.45" customHeight="1" thickBot="1" x14ac:dyDescent="0.25">
      <c r="C58" s="165" t="s">
        <v>8</v>
      </c>
      <c r="D58" s="146" t="s">
        <v>181</v>
      </c>
      <c r="E58" s="184"/>
    </row>
    <row r="59" spans="3:5" ht="17.45" customHeight="1" thickBot="1" x14ac:dyDescent="0.25">
      <c r="C59" s="172" t="s">
        <v>18</v>
      </c>
      <c r="D59" s="176" t="s">
        <v>138</v>
      </c>
      <c r="E59" s="177">
        <f>IF(E57&gt;(E58),E57-E58,0)</f>
        <v>0</v>
      </c>
    </row>
    <row r="60" spans="3:5" ht="17.45" customHeight="1" x14ac:dyDescent="0.2">
      <c r="E60" s="17"/>
    </row>
    <row r="61" spans="3:5" ht="17.45" customHeight="1" x14ac:dyDescent="0.2">
      <c r="E61" s="17"/>
    </row>
    <row r="62" spans="3:5" ht="17.45" customHeight="1" x14ac:dyDescent="0.3">
      <c r="C62" s="205" t="s">
        <v>2</v>
      </c>
      <c r="E62" s="38"/>
    </row>
    <row r="63" spans="3:5" ht="17.45" customHeight="1" x14ac:dyDescent="0.2">
      <c r="C63" s="128"/>
      <c r="D63" s="128" t="s">
        <v>6</v>
      </c>
      <c r="E63" s="129" t="s">
        <v>47</v>
      </c>
    </row>
    <row r="64" spans="3:5" ht="17.45" customHeight="1" x14ac:dyDescent="0.2">
      <c r="C64" s="145"/>
      <c r="D64" s="145" t="s">
        <v>20</v>
      </c>
      <c r="E64" s="160">
        <f>ROUND('ING-AGO'!J11,0)</f>
        <v>0</v>
      </c>
    </row>
    <row r="65" spans="3:5" ht="17.45" customHeight="1" x14ac:dyDescent="0.2">
      <c r="C65" s="145" t="s">
        <v>8</v>
      </c>
      <c r="D65" s="145" t="s">
        <v>21</v>
      </c>
      <c r="E65" s="160">
        <f>ROUND('ING-AGO'!M11,0)</f>
        <v>0</v>
      </c>
    </row>
    <row r="66" spans="3:5" ht="17.45" customHeight="1" x14ac:dyDescent="0.2">
      <c r="C66" s="145" t="s">
        <v>8</v>
      </c>
      <c r="D66" s="145" t="s">
        <v>22</v>
      </c>
      <c r="E66" s="160">
        <f>ROUND('EG-AGO'!J11,0)</f>
        <v>0</v>
      </c>
    </row>
    <row r="67" spans="3:5" ht="17.45" customHeight="1" x14ac:dyDescent="0.2">
      <c r="C67" s="145" t="s">
        <v>10</v>
      </c>
      <c r="D67" s="146" t="s">
        <v>83</v>
      </c>
      <c r="E67" s="160">
        <f>ROUND(E64-E65-E66,0)</f>
        <v>0</v>
      </c>
    </row>
    <row r="68" spans="3:5" ht="17.45" customHeight="1" x14ac:dyDescent="0.2">
      <c r="C68" s="145" t="s">
        <v>8</v>
      </c>
      <c r="D68" s="146" t="s">
        <v>84</v>
      </c>
      <c r="E68" s="169">
        <f>-IF('IMP-JUL'!E70&lt;0,'IMP-JUL'!E70,0)</f>
        <v>0</v>
      </c>
    </row>
    <row r="69" spans="3:5" ht="17.45" customHeight="1" thickBot="1" x14ac:dyDescent="0.25">
      <c r="C69" s="145" t="s">
        <v>8</v>
      </c>
      <c r="D69" s="146" t="s">
        <v>204</v>
      </c>
      <c r="E69" s="185">
        <v>0</v>
      </c>
    </row>
    <row r="70" spans="3:5" ht="17.45" customHeight="1" thickBot="1" x14ac:dyDescent="0.25">
      <c r="C70" s="179" t="s">
        <v>10</v>
      </c>
      <c r="D70" s="180" t="s">
        <v>19</v>
      </c>
      <c r="E70" s="181">
        <f>E67-E68+E69</f>
        <v>0</v>
      </c>
    </row>
    <row r="71" spans="3:5" ht="17.45" customHeight="1" x14ac:dyDescent="0.2">
      <c r="E71" s="38"/>
    </row>
    <row r="72" spans="3:5" ht="17.45" customHeight="1" x14ac:dyDescent="0.2">
      <c r="E72" s="38"/>
    </row>
    <row r="73" spans="3:5" ht="17.45" customHeight="1" x14ac:dyDescent="0.3">
      <c r="C73" s="205" t="s">
        <v>182</v>
      </c>
      <c r="E73" s="38"/>
    </row>
    <row r="74" spans="3:5" ht="17.45" customHeight="1" x14ac:dyDescent="0.2">
      <c r="C74" s="122"/>
      <c r="D74" s="122" t="s">
        <v>6</v>
      </c>
      <c r="E74" s="121" t="s">
        <v>47</v>
      </c>
    </row>
    <row r="75" spans="3:5" ht="17.45" customHeight="1" x14ac:dyDescent="0.2">
      <c r="C75" s="145"/>
      <c r="D75" s="145" t="s">
        <v>211</v>
      </c>
      <c r="E75" s="160">
        <f>ROUND('ING-AGO'!K11,0)</f>
        <v>0</v>
      </c>
    </row>
    <row r="76" spans="3:5" ht="17.45" customHeight="1" x14ac:dyDescent="0.2">
      <c r="C76" s="145" t="s">
        <v>8</v>
      </c>
      <c r="D76" s="145" t="s">
        <v>212</v>
      </c>
      <c r="E76" s="160">
        <f>ROUND('EG-AGO'!K11,0)</f>
        <v>0</v>
      </c>
    </row>
    <row r="77" spans="3:5" ht="17.45" customHeight="1" x14ac:dyDescent="0.2">
      <c r="C77" s="145" t="s">
        <v>10</v>
      </c>
      <c r="D77" s="146" t="s">
        <v>213</v>
      </c>
      <c r="E77" s="160">
        <f>ROUND(E75-E76,0)</f>
        <v>0</v>
      </c>
    </row>
    <row r="78" spans="3:5" ht="17.45" customHeight="1" x14ac:dyDescent="0.2">
      <c r="C78" s="145" t="s">
        <v>8</v>
      </c>
      <c r="D78" s="146" t="s">
        <v>84</v>
      </c>
      <c r="E78" s="169">
        <f>-IF('IMP-JUL'!E80&lt;0,'IMP-JUL'!E80,0)</f>
        <v>0</v>
      </c>
    </row>
    <row r="79" spans="3:5" ht="17.45" customHeight="1" thickBot="1" x14ac:dyDescent="0.25">
      <c r="C79" s="145" t="s">
        <v>8</v>
      </c>
      <c r="D79" s="146" t="s">
        <v>214</v>
      </c>
      <c r="E79" s="185">
        <v>0</v>
      </c>
    </row>
    <row r="80" spans="3:5" ht="17.45" customHeight="1" thickBot="1" x14ac:dyDescent="0.25">
      <c r="C80" s="179" t="s">
        <v>10</v>
      </c>
      <c r="D80" s="180" t="s">
        <v>19</v>
      </c>
      <c r="E80" s="181">
        <f>E77-E78+E79</f>
        <v>0</v>
      </c>
    </row>
    <row r="81" spans="4:5" ht="17.45" customHeight="1" thickBot="1" x14ac:dyDescent="0.25">
      <c r="E81" s="38"/>
    </row>
    <row r="82" spans="4:5" ht="17.45" customHeight="1" thickBot="1" x14ac:dyDescent="0.25">
      <c r="D82" s="182" t="s">
        <v>210</v>
      </c>
      <c r="E82" s="183">
        <f>IF(E31&gt;0,E31,0)+IF(E59&gt;0,E59,0)+IF(E70&gt;0,E70,0)+IF(E80&gt;0,E80,0)</f>
        <v>0</v>
      </c>
    </row>
  </sheetData>
  <sheetProtection algorithmName="SHA-512" hashValue="YOb7WA+AUeJbkIUirj5CFH4OrYo0wNvU5nF5syTm+GSgV0MZqRK0X80jHB6DpWT/Qdk6XJn6Gi4nhrwZC4oTMA==" saltValue="Q2WE0SBSwuwY24C1lmd6Bw==" spinCount="100000" sheet="1" objects="1" scenarios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00000000-0004-0000-3600-000000000000}"/>
    <hyperlink ref="A5:A6" location="MENU!A1" display="M e n ú" xr:uid="{00000000-0004-0000-3600-000001000000}"/>
    <hyperlink ref="A10" location="'INVERSIONES ARRENDAMIENTO'!A1" display="Inversiones Arrendamiento" xr:uid="{00000000-0004-0000-3600-000002000000}"/>
    <hyperlink ref="A14" location="PROVEEDORES!A1" display="Catálogo de Proveedores" xr:uid="{00000000-0004-0000-3600-000003000000}"/>
    <hyperlink ref="A13" location="DIOT!A1" display="Declaración del DIOT" xr:uid="{00000000-0004-0000-3600-000004000000}"/>
    <hyperlink ref="A12" location="TARIFAS!A1" display="Tablas y Tarifas de ISR" xr:uid="{00000000-0004-0000-3600-000005000000}"/>
    <hyperlink ref="A11" location="IMPUESTOS!A1" display="Impuestos" xr:uid="{00000000-0004-0000-3600-000006000000}"/>
    <hyperlink ref="A9" location="'INVERSIONES EMPR PROF'!A1" display="Inversiones Empresarial y P" xr:uid="{00000000-0004-0000-3600-000007000000}"/>
    <hyperlink ref="A8" location="'INGRESOS Y EGRESOS'!A1" display="Ingresos y Egresos" xr:uid="{00000000-0004-0000-3600-000008000000}"/>
    <hyperlink ref="A7" location="DATOS!A1" display="Datos de la Empresa" xr:uid="{00000000-0004-0000-3600-000009000000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E82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29" customWidth="1"/>
    <col min="4" max="4" width="55.7109375" style="13" customWidth="1"/>
    <col min="5" max="5" width="12.7109375" style="13" customWidth="1"/>
    <col min="6" max="6" width="5.7109375" style="13" customWidth="1"/>
    <col min="7" max="16384" width="11.42578125" style="13"/>
  </cols>
  <sheetData>
    <row r="1" spans="1:5" ht="17.45" customHeight="1" x14ac:dyDescent="0.3">
      <c r="A1" s="212" t="s">
        <v>244</v>
      </c>
      <c r="C1" s="107" t="str">
        <f>IF(DATOS!H18=DATOS!I1,DATOS!$E$6&amp;" "&amp;DATOS!$I$6&amp;" "&amp;DATOS!$M$6, "N o m b r e")</f>
        <v>N o m b r e</v>
      </c>
      <c r="D1" s="198"/>
      <c r="E1" s="21"/>
    </row>
    <row r="2" spans="1:5" ht="17.45" customHeight="1" x14ac:dyDescent="0.3">
      <c r="A2" s="260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21"/>
    </row>
    <row r="3" spans="1:5" ht="17.45" customHeight="1" x14ac:dyDescent="0.25">
      <c r="A3" s="260"/>
      <c r="C3" s="282" t="str">
        <f>"IMPUESTOS DE SEPTIEMBRE DE "&amp;DATOS!E10</f>
        <v>IMPUESTOS DE SEPTIEMBRE DE 2020</v>
      </c>
      <c r="D3" s="282"/>
      <c r="E3" s="21"/>
    </row>
    <row r="4" spans="1:5" ht="17.45" customHeight="1" x14ac:dyDescent="0.2">
      <c r="A4" s="261"/>
      <c r="C4" s="200"/>
      <c r="D4" s="198"/>
    </row>
    <row r="5" spans="1:5" ht="17.45" customHeight="1" x14ac:dyDescent="0.3">
      <c r="A5" s="262" t="s">
        <v>251</v>
      </c>
      <c r="C5" s="205" t="s">
        <v>200</v>
      </c>
      <c r="D5" s="198"/>
    </row>
    <row r="6" spans="1:5" ht="17.45" customHeight="1" x14ac:dyDescent="0.2">
      <c r="A6" s="263"/>
      <c r="C6" s="128"/>
      <c r="D6" s="128" t="s">
        <v>6</v>
      </c>
      <c r="E6" s="129" t="s">
        <v>47</v>
      </c>
    </row>
    <row r="7" spans="1:5" ht="17.45" customHeight="1" x14ac:dyDescent="0.2">
      <c r="A7" s="114" t="s">
        <v>163</v>
      </c>
      <c r="C7" s="145"/>
      <c r="D7" s="145" t="s">
        <v>7</v>
      </c>
      <c r="E7" s="160">
        <f>ROUND('ING-SEP'!H12,0)</f>
        <v>0</v>
      </c>
    </row>
    <row r="8" spans="1:5" ht="17.45" customHeight="1" x14ac:dyDescent="0.2">
      <c r="A8" s="114" t="s">
        <v>166</v>
      </c>
      <c r="C8" s="145" t="s">
        <v>8</v>
      </c>
      <c r="D8" s="145" t="s">
        <v>188</v>
      </c>
      <c r="E8" s="169">
        <v>0</v>
      </c>
    </row>
    <row r="9" spans="1:5" ht="17.45" customHeight="1" x14ac:dyDescent="0.2">
      <c r="A9" s="114" t="s">
        <v>205</v>
      </c>
      <c r="C9" s="145" t="s">
        <v>8</v>
      </c>
      <c r="D9" s="145" t="s">
        <v>79</v>
      </c>
      <c r="E9" s="160">
        <f>ROUND('EG-SEP'!H12,0)</f>
        <v>0</v>
      </c>
    </row>
    <row r="10" spans="1:5" ht="17.45" customHeight="1" x14ac:dyDescent="0.2">
      <c r="A10" s="114" t="s">
        <v>206</v>
      </c>
      <c r="C10" s="145" t="s">
        <v>8</v>
      </c>
      <c r="D10" s="145" t="s">
        <v>175</v>
      </c>
      <c r="E10" s="170">
        <v>0</v>
      </c>
    </row>
    <row r="11" spans="1:5" ht="17.45" customHeight="1" x14ac:dyDescent="0.2">
      <c r="A11" s="114" t="s">
        <v>137</v>
      </c>
      <c r="C11" s="145" t="s">
        <v>8</v>
      </c>
      <c r="D11" s="145" t="s">
        <v>9</v>
      </c>
      <c r="E11" s="169">
        <v>0</v>
      </c>
    </row>
    <row r="12" spans="1:5" ht="17.45" customHeight="1" x14ac:dyDescent="0.2">
      <c r="A12" s="114" t="s">
        <v>164</v>
      </c>
      <c r="C12" s="145" t="s">
        <v>10</v>
      </c>
      <c r="D12" s="146" t="s">
        <v>11</v>
      </c>
      <c r="E12" s="160">
        <f>IF(E7-E8-E9-E10-E11&lt;0,0,E7-E8-E9-E10-E11)</f>
        <v>0</v>
      </c>
    </row>
    <row r="13" spans="1:5" ht="17.45" customHeight="1" x14ac:dyDescent="0.2">
      <c r="A13" s="114" t="s">
        <v>165</v>
      </c>
      <c r="C13" s="24"/>
      <c r="D13" s="25"/>
      <c r="E13" s="26"/>
    </row>
    <row r="14" spans="1:5" ht="17.45" customHeight="1" x14ac:dyDescent="0.2">
      <c r="A14" s="114" t="s">
        <v>160</v>
      </c>
      <c r="C14" s="23"/>
      <c r="D14" s="206" t="s">
        <v>238</v>
      </c>
      <c r="E14" s="38"/>
    </row>
    <row r="15" spans="1:5" ht="17.45" customHeight="1" x14ac:dyDescent="0.2">
      <c r="A15" s="258" t="s">
        <v>250</v>
      </c>
      <c r="C15" s="145" t="s">
        <v>5</v>
      </c>
      <c r="D15" s="146" t="s">
        <v>11</v>
      </c>
      <c r="E15" s="160">
        <f>E12</f>
        <v>0</v>
      </c>
    </row>
    <row r="16" spans="1:5" ht="17.45" customHeight="1" x14ac:dyDescent="0.2">
      <c r="A16" s="259"/>
      <c r="C16" s="145" t="s">
        <v>8</v>
      </c>
      <c r="D16" s="146" t="s">
        <v>74</v>
      </c>
      <c r="E16" s="160">
        <f>IF(E15=0,0,LOOKUP(E15,ISRSEP!C8:C18))</f>
        <v>0</v>
      </c>
    </row>
    <row r="17" spans="1:5" ht="17.45" customHeight="1" x14ac:dyDescent="0.2">
      <c r="A17" s="113"/>
      <c r="C17" s="145" t="s">
        <v>10</v>
      </c>
      <c r="D17" s="146" t="s">
        <v>12</v>
      </c>
      <c r="E17" s="160">
        <f>E15-E16</f>
        <v>0</v>
      </c>
    </row>
    <row r="18" spans="1:5" ht="17.45" customHeight="1" x14ac:dyDescent="0.2">
      <c r="A18" s="110"/>
      <c r="C18" s="145" t="s">
        <v>13</v>
      </c>
      <c r="D18" s="146" t="s">
        <v>14</v>
      </c>
      <c r="E18" s="171">
        <f>IF(E15=0,0,LOOKUP(E15,ISRSEP!C8:C18,ISRSEP!F8:F18))</f>
        <v>0</v>
      </c>
    </row>
    <row r="19" spans="1:5" ht="17.45" customHeight="1" x14ac:dyDescent="0.2">
      <c r="A19" s="110"/>
      <c r="C19" s="145" t="s">
        <v>10</v>
      </c>
      <c r="D19" s="146" t="s">
        <v>15</v>
      </c>
      <c r="E19" s="160">
        <f>E17*E18</f>
        <v>0</v>
      </c>
    </row>
    <row r="20" spans="1:5" ht="17.45" customHeight="1" x14ac:dyDescent="0.2">
      <c r="A20" s="110"/>
      <c r="C20" s="145" t="s">
        <v>16</v>
      </c>
      <c r="D20" s="146" t="s">
        <v>17</v>
      </c>
      <c r="E20" s="160">
        <f>IF(E15=0,0,LOOKUP(E15,ISRSEP!C8:C18,ISRSEP!E8:E18))</f>
        <v>0</v>
      </c>
    </row>
    <row r="21" spans="1:5" ht="17.45" customHeight="1" x14ac:dyDescent="0.2">
      <c r="A21" s="110"/>
      <c r="C21" s="145" t="s">
        <v>10</v>
      </c>
      <c r="D21" s="145" t="s">
        <v>73</v>
      </c>
      <c r="E21" s="160">
        <f>E19+E20</f>
        <v>0</v>
      </c>
    </row>
    <row r="22" spans="1:5" ht="17.45" customHeight="1" x14ac:dyDescent="0.2">
      <c r="A22" s="110"/>
      <c r="C22" s="145" t="s">
        <v>8</v>
      </c>
      <c r="D22" s="145" t="s">
        <v>187</v>
      </c>
      <c r="E22" s="169">
        <v>0</v>
      </c>
    </row>
    <row r="23" spans="1:5" ht="17.45" customHeight="1" x14ac:dyDescent="0.2">
      <c r="A23" s="110"/>
      <c r="C23" s="145" t="s">
        <v>10</v>
      </c>
      <c r="D23" s="145" t="s">
        <v>77</v>
      </c>
      <c r="E23" s="160">
        <f>ROUND(E21-E22,0)</f>
        <v>0</v>
      </c>
    </row>
    <row r="24" spans="1:5" ht="17.45" customHeight="1" x14ac:dyDescent="0.2">
      <c r="A24" s="110"/>
      <c r="C24" s="24"/>
      <c r="D24" s="27"/>
      <c r="E24" s="28"/>
    </row>
    <row r="25" spans="1:5" ht="17.45" customHeight="1" x14ac:dyDescent="0.2">
      <c r="A25" s="110"/>
      <c r="C25" s="165"/>
      <c r="D25" s="145" t="s">
        <v>73</v>
      </c>
      <c r="E25" s="160">
        <f>E23</f>
        <v>0</v>
      </c>
    </row>
    <row r="26" spans="1:5" ht="17.45" customHeight="1" x14ac:dyDescent="0.2">
      <c r="A26" s="110"/>
      <c r="C26" s="165" t="s">
        <v>8</v>
      </c>
      <c r="D26" s="146" t="s">
        <v>80</v>
      </c>
      <c r="E26" s="160">
        <f>('IMP-ENE'!E29+'IMP-FEB'!E29+'IMP-MAR'!E29+'IMP-ABR'!E29+'IMP-MAY'!E29+'IMP-JUN'!E29+'IMP-JUL'!E29+'IMP-AGO'!E29)</f>
        <v>0</v>
      </c>
    </row>
    <row r="27" spans="1:5" ht="17.45" customHeight="1" x14ac:dyDescent="0.2">
      <c r="A27" s="110"/>
      <c r="C27" s="165" t="s">
        <v>8</v>
      </c>
      <c r="D27" s="146" t="s">
        <v>81</v>
      </c>
      <c r="E27" s="160">
        <f>'ING-SEP'!L12</f>
        <v>0</v>
      </c>
    </row>
    <row r="28" spans="1:5" ht="17.45" customHeight="1" x14ac:dyDescent="0.2">
      <c r="A28" s="111"/>
      <c r="C28" s="165" t="s">
        <v>8</v>
      </c>
      <c r="D28" s="146" t="s">
        <v>75</v>
      </c>
      <c r="E28" s="169"/>
    </row>
    <row r="29" spans="1:5" ht="17.45" customHeight="1" x14ac:dyDescent="0.2">
      <c r="A29" s="111"/>
      <c r="C29" s="172" t="s">
        <v>18</v>
      </c>
      <c r="D29" s="173" t="s">
        <v>82</v>
      </c>
      <c r="E29" s="174">
        <f>IF(E25-E26-E27-E28&lt;0,0,E25-E26-E27-E28)</f>
        <v>0</v>
      </c>
    </row>
    <row r="30" spans="1:5" ht="17.45" customHeight="1" x14ac:dyDescent="0.2">
      <c r="A30" s="111"/>
      <c r="C30" s="165" t="s">
        <v>8</v>
      </c>
      <c r="D30" s="146" t="s">
        <v>181</v>
      </c>
      <c r="E30" s="175"/>
    </row>
    <row r="31" spans="1:5" ht="17.45" customHeight="1" x14ac:dyDescent="0.2">
      <c r="A31" s="111"/>
      <c r="C31" s="172" t="s">
        <v>18</v>
      </c>
      <c r="D31" s="173" t="s">
        <v>138</v>
      </c>
      <c r="E31" s="174">
        <f>IF(E29&gt;(E30),E29-E30,0)</f>
        <v>0</v>
      </c>
    </row>
    <row r="32" spans="1:5" ht="17.45" customHeight="1" x14ac:dyDescent="0.2">
      <c r="A32" s="111"/>
      <c r="C32" s="13"/>
    </row>
    <row r="33" spans="1:5" ht="17.45" customHeight="1" x14ac:dyDescent="0.2">
      <c r="A33" s="111"/>
      <c r="E33" s="17"/>
    </row>
    <row r="34" spans="1:5" ht="17.45" customHeight="1" x14ac:dyDescent="0.3">
      <c r="A34" s="111"/>
      <c r="C34" s="205" t="s">
        <v>202</v>
      </c>
      <c r="D34" s="198"/>
      <c r="E34" s="38"/>
    </row>
    <row r="35" spans="1:5" ht="17.45" customHeight="1" x14ac:dyDescent="0.2">
      <c r="A35" s="111"/>
      <c r="C35" s="128"/>
      <c r="D35" s="128" t="s">
        <v>6</v>
      </c>
      <c r="E35" s="129" t="s">
        <v>47</v>
      </c>
    </row>
    <row r="36" spans="1:5" ht="17.45" customHeight="1" x14ac:dyDescent="0.2">
      <c r="A36" s="111"/>
      <c r="C36" s="145"/>
      <c r="D36" s="145" t="s">
        <v>7</v>
      </c>
      <c r="E36" s="160">
        <f>ROUND('ING-SEP'!H10,0)</f>
        <v>0</v>
      </c>
    </row>
    <row r="37" spans="1:5" ht="17.45" customHeight="1" x14ac:dyDescent="0.2">
      <c r="A37" s="111"/>
      <c r="C37" s="145" t="s">
        <v>8</v>
      </c>
      <c r="D37" s="145" t="s">
        <v>188</v>
      </c>
      <c r="E37" s="169">
        <v>0</v>
      </c>
    </row>
    <row r="38" spans="1:5" ht="17.45" customHeight="1" x14ac:dyDescent="0.2">
      <c r="A38" s="111"/>
      <c r="C38" s="145" t="s">
        <v>8</v>
      </c>
      <c r="D38" s="145" t="s">
        <v>79</v>
      </c>
      <c r="E38" s="160">
        <f>ROUND('EG-SEP'!H10,0)</f>
        <v>0</v>
      </c>
    </row>
    <row r="39" spans="1:5" ht="17.45" customHeight="1" x14ac:dyDescent="0.2">
      <c r="A39" s="111"/>
      <c r="C39" s="145" t="s">
        <v>8</v>
      </c>
      <c r="D39" s="145" t="s">
        <v>175</v>
      </c>
      <c r="E39" s="169">
        <v>0</v>
      </c>
    </row>
    <row r="40" spans="1:5" ht="17.45" customHeight="1" x14ac:dyDescent="0.2">
      <c r="A40" s="111"/>
      <c r="C40" s="145" t="s">
        <v>8</v>
      </c>
      <c r="D40" s="145" t="s">
        <v>9</v>
      </c>
      <c r="E40" s="169">
        <v>0</v>
      </c>
    </row>
    <row r="41" spans="1:5" ht="17.45" customHeight="1" x14ac:dyDescent="0.2">
      <c r="A41" s="111"/>
      <c r="C41" s="145" t="s">
        <v>10</v>
      </c>
      <c r="D41" s="146" t="s">
        <v>11</v>
      </c>
      <c r="E41" s="160">
        <f>IF(E36-E37-E38-E39-E40&lt;0,0,E36-E37-E38-E39-E40)</f>
        <v>0</v>
      </c>
    </row>
    <row r="42" spans="1:5" ht="17.45" customHeight="1" x14ac:dyDescent="0.2">
      <c r="A42" s="111"/>
      <c r="C42" s="24"/>
      <c r="D42" s="25"/>
      <c r="E42" s="26"/>
    </row>
    <row r="43" spans="1:5" ht="17.45" customHeight="1" x14ac:dyDescent="0.2">
      <c r="A43" s="111"/>
      <c r="C43" s="23"/>
      <c r="D43" s="206" t="s">
        <v>238</v>
      </c>
      <c r="E43" s="38"/>
    </row>
    <row r="44" spans="1:5" ht="17.45" customHeight="1" x14ac:dyDescent="0.2">
      <c r="A44" s="111"/>
      <c r="C44" s="145" t="s">
        <v>5</v>
      </c>
      <c r="D44" s="146" t="s">
        <v>11</v>
      </c>
      <c r="E44" s="160">
        <f>E41</f>
        <v>0</v>
      </c>
    </row>
    <row r="45" spans="1:5" ht="17.45" customHeight="1" x14ac:dyDescent="0.2">
      <c r="A45" s="111"/>
      <c r="C45" s="145" t="s">
        <v>8</v>
      </c>
      <c r="D45" s="146" t="s">
        <v>74</v>
      </c>
      <c r="E45" s="160">
        <f>IF(E44=0,0,LOOKUP(E44,ISRSEP!C23:C33))</f>
        <v>0</v>
      </c>
    </row>
    <row r="46" spans="1:5" ht="17.45" customHeight="1" x14ac:dyDescent="0.2">
      <c r="C46" s="145" t="s">
        <v>10</v>
      </c>
      <c r="D46" s="146" t="s">
        <v>12</v>
      </c>
      <c r="E46" s="160">
        <f>E44-E45</f>
        <v>0</v>
      </c>
    </row>
    <row r="47" spans="1:5" ht="17.45" customHeight="1" x14ac:dyDescent="0.2">
      <c r="C47" s="145" t="s">
        <v>13</v>
      </c>
      <c r="D47" s="146" t="s">
        <v>14</v>
      </c>
      <c r="E47" s="171">
        <f>IF(E44=0,0,LOOKUP(E44,ISRSEP!C23:C33,ISRSEP!F23:F33))</f>
        <v>0</v>
      </c>
    </row>
    <row r="48" spans="1:5" ht="17.45" customHeight="1" x14ac:dyDescent="0.2">
      <c r="C48" s="145" t="s">
        <v>10</v>
      </c>
      <c r="D48" s="146" t="s">
        <v>15</v>
      </c>
      <c r="E48" s="160">
        <f>E46*E47</f>
        <v>0</v>
      </c>
    </row>
    <row r="49" spans="3:5" ht="17.45" customHeight="1" x14ac:dyDescent="0.2">
      <c r="C49" s="145" t="s">
        <v>16</v>
      </c>
      <c r="D49" s="146" t="s">
        <v>17</v>
      </c>
      <c r="E49" s="160">
        <f>IF(E44=0,0,LOOKUP(E44,ISRSEP!C23:C33,ISRSEP!E23:E33))</f>
        <v>0</v>
      </c>
    </row>
    <row r="50" spans="3:5" ht="17.45" customHeight="1" x14ac:dyDescent="0.2">
      <c r="C50" s="145" t="s">
        <v>10</v>
      </c>
      <c r="D50" s="145" t="s">
        <v>73</v>
      </c>
      <c r="E50" s="160">
        <f>E48+E49</f>
        <v>0</v>
      </c>
    </row>
    <row r="51" spans="3:5" ht="17.45" customHeight="1" x14ac:dyDescent="0.2">
      <c r="C51" s="145" t="s">
        <v>8</v>
      </c>
      <c r="D51" s="145" t="s">
        <v>187</v>
      </c>
      <c r="E51" s="169">
        <v>0</v>
      </c>
    </row>
    <row r="52" spans="3:5" ht="17.45" customHeight="1" x14ac:dyDescent="0.2">
      <c r="C52" s="145" t="s">
        <v>10</v>
      </c>
      <c r="D52" s="145" t="s">
        <v>77</v>
      </c>
      <c r="E52" s="160">
        <f>ROUND(E50-E51,0)</f>
        <v>0</v>
      </c>
    </row>
    <row r="53" spans="3:5" ht="17.45" customHeight="1" x14ac:dyDescent="0.2">
      <c r="C53" s="24"/>
      <c r="D53" s="27"/>
      <c r="E53" s="28"/>
    </row>
    <row r="54" spans="3:5" ht="17.45" customHeight="1" x14ac:dyDescent="0.2">
      <c r="C54" s="165"/>
      <c r="D54" s="145" t="s">
        <v>73</v>
      </c>
      <c r="E54" s="160">
        <f>E52</f>
        <v>0</v>
      </c>
    </row>
    <row r="55" spans="3:5" ht="17.45" customHeight="1" x14ac:dyDescent="0.2">
      <c r="C55" s="165" t="s">
        <v>8</v>
      </c>
      <c r="D55" s="146" t="s">
        <v>81</v>
      </c>
      <c r="E55" s="160">
        <f>'ING-SEP'!L10</f>
        <v>0</v>
      </c>
    </row>
    <row r="56" spans="3:5" ht="17.45" customHeight="1" x14ac:dyDescent="0.2">
      <c r="C56" s="165" t="s">
        <v>8</v>
      </c>
      <c r="D56" s="146" t="s">
        <v>75</v>
      </c>
      <c r="E56" s="169"/>
    </row>
    <row r="57" spans="3:5" ht="17.45" customHeight="1" x14ac:dyDescent="0.2">
      <c r="C57" s="172" t="s">
        <v>18</v>
      </c>
      <c r="D57" s="173" t="s">
        <v>82</v>
      </c>
      <c r="E57" s="174">
        <f>IF(E54-E55-E56&lt;0,0,E54-E55-E56)</f>
        <v>0</v>
      </c>
    </row>
    <row r="58" spans="3:5" ht="17.45" customHeight="1" thickBot="1" x14ac:dyDescent="0.25">
      <c r="C58" s="165" t="s">
        <v>8</v>
      </c>
      <c r="D58" s="146" t="s">
        <v>181</v>
      </c>
      <c r="E58" s="184"/>
    </row>
    <row r="59" spans="3:5" ht="17.45" customHeight="1" thickBot="1" x14ac:dyDescent="0.25">
      <c r="C59" s="172" t="s">
        <v>18</v>
      </c>
      <c r="D59" s="176" t="s">
        <v>138</v>
      </c>
      <c r="E59" s="177">
        <f>IF(E57&gt;(E58),E57-E58,0)</f>
        <v>0</v>
      </c>
    </row>
    <row r="60" spans="3:5" ht="17.45" customHeight="1" x14ac:dyDescent="0.2">
      <c r="E60" s="17"/>
    </row>
    <row r="61" spans="3:5" ht="17.45" customHeight="1" x14ac:dyDescent="0.2">
      <c r="E61" s="17"/>
    </row>
    <row r="62" spans="3:5" ht="17.45" customHeight="1" x14ac:dyDescent="0.3">
      <c r="C62" s="205" t="s">
        <v>2</v>
      </c>
      <c r="E62" s="38"/>
    </row>
    <row r="63" spans="3:5" ht="17.45" customHeight="1" x14ac:dyDescent="0.2">
      <c r="C63" s="128"/>
      <c r="D63" s="128" t="s">
        <v>6</v>
      </c>
      <c r="E63" s="129" t="s">
        <v>47</v>
      </c>
    </row>
    <row r="64" spans="3:5" ht="17.45" customHeight="1" x14ac:dyDescent="0.2">
      <c r="C64" s="145"/>
      <c r="D64" s="145" t="s">
        <v>20</v>
      </c>
      <c r="E64" s="160">
        <f>ROUND('ING-SEP'!J11,0)</f>
        <v>0</v>
      </c>
    </row>
    <row r="65" spans="3:5" ht="17.45" customHeight="1" x14ac:dyDescent="0.2">
      <c r="C65" s="145" t="s">
        <v>8</v>
      </c>
      <c r="D65" s="145" t="s">
        <v>21</v>
      </c>
      <c r="E65" s="160">
        <f>ROUND('ING-SEP'!M11,0)</f>
        <v>0</v>
      </c>
    </row>
    <row r="66" spans="3:5" ht="17.45" customHeight="1" x14ac:dyDescent="0.2">
      <c r="C66" s="145" t="s">
        <v>8</v>
      </c>
      <c r="D66" s="145" t="s">
        <v>22</v>
      </c>
      <c r="E66" s="160">
        <f>ROUND('EG-SEP'!J11,0)</f>
        <v>0</v>
      </c>
    </row>
    <row r="67" spans="3:5" ht="17.45" customHeight="1" x14ac:dyDescent="0.2">
      <c r="C67" s="145" t="s">
        <v>10</v>
      </c>
      <c r="D67" s="146" t="s">
        <v>83</v>
      </c>
      <c r="E67" s="160">
        <f>ROUND(E64-E65-E66,0)</f>
        <v>0</v>
      </c>
    </row>
    <row r="68" spans="3:5" ht="17.45" customHeight="1" x14ac:dyDescent="0.2">
      <c r="C68" s="145" t="s">
        <v>8</v>
      </c>
      <c r="D68" s="146" t="s">
        <v>84</v>
      </c>
      <c r="E68" s="169">
        <f>-IF('IMP-AGO'!E70&lt;0,'IMP-AGO'!E70,0)</f>
        <v>0</v>
      </c>
    </row>
    <row r="69" spans="3:5" ht="17.45" customHeight="1" thickBot="1" x14ac:dyDescent="0.25">
      <c r="C69" s="145" t="s">
        <v>8</v>
      </c>
      <c r="D69" s="146" t="s">
        <v>204</v>
      </c>
      <c r="E69" s="185">
        <v>0</v>
      </c>
    </row>
    <row r="70" spans="3:5" ht="17.45" customHeight="1" thickBot="1" x14ac:dyDescent="0.25">
      <c r="C70" s="179" t="s">
        <v>10</v>
      </c>
      <c r="D70" s="180" t="s">
        <v>19</v>
      </c>
      <c r="E70" s="181">
        <f>E67-E68+E69</f>
        <v>0</v>
      </c>
    </row>
    <row r="71" spans="3:5" ht="17.45" customHeight="1" x14ac:dyDescent="0.2">
      <c r="E71" s="38"/>
    </row>
    <row r="72" spans="3:5" ht="17.45" customHeight="1" x14ac:dyDescent="0.2">
      <c r="E72" s="38"/>
    </row>
    <row r="73" spans="3:5" ht="17.45" customHeight="1" x14ac:dyDescent="0.3">
      <c r="C73" s="205" t="s">
        <v>182</v>
      </c>
      <c r="E73" s="38"/>
    </row>
    <row r="74" spans="3:5" ht="17.45" customHeight="1" x14ac:dyDescent="0.2">
      <c r="C74" s="122"/>
      <c r="D74" s="122" t="s">
        <v>6</v>
      </c>
      <c r="E74" s="121" t="s">
        <v>47</v>
      </c>
    </row>
    <row r="75" spans="3:5" ht="17.45" customHeight="1" x14ac:dyDescent="0.2">
      <c r="C75" s="145"/>
      <c r="D75" s="145" t="s">
        <v>211</v>
      </c>
      <c r="E75" s="160">
        <f>ROUND('ING-SEP'!K11,0)</f>
        <v>0</v>
      </c>
    </row>
    <row r="76" spans="3:5" ht="17.45" customHeight="1" x14ac:dyDescent="0.2">
      <c r="C76" s="145" t="s">
        <v>8</v>
      </c>
      <c r="D76" s="145" t="s">
        <v>212</v>
      </c>
      <c r="E76" s="160">
        <f>ROUND('EG-SEP'!K11,0)</f>
        <v>0</v>
      </c>
    </row>
    <row r="77" spans="3:5" ht="17.45" customHeight="1" x14ac:dyDescent="0.2">
      <c r="C77" s="145" t="s">
        <v>10</v>
      </c>
      <c r="D77" s="146" t="s">
        <v>213</v>
      </c>
      <c r="E77" s="160">
        <f>ROUND(E75-E76,0)</f>
        <v>0</v>
      </c>
    </row>
    <row r="78" spans="3:5" ht="17.45" customHeight="1" x14ac:dyDescent="0.2">
      <c r="C78" s="145" t="s">
        <v>8</v>
      </c>
      <c r="D78" s="146" t="s">
        <v>84</v>
      </c>
      <c r="E78" s="169">
        <f>-IF('IMP-AGO'!E80&lt;0,'IMP-AGO'!E80,0)</f>
        <v>0</v>
      </c>
    </row>
    <row r="79" spans="3:5" ht="17.45" customHeight="1" thickBot="1" x14ac:dyDescent="0.25">
      <c r="C79" s="145" t="s">
        <v>8</v>
      </c>
      <c r="D79" s="146" t="s">
        <v>214</v>
      </c>
      <c r="E79" s="185">
        <v>0</v>
      </c>
    </row>
    <row r="80" spans="3:5" ht="17.45" customHeight="1" thickBot="1" x14ac:dyDescent="0.25">
      <c r="C80" s="179" t="s">
        <v>10</v>
      </c>
      <c r="D80" s="180" t="s">
        <v>19</v>
      </c>
      <c r="E80" s="181">
        <f>E77-E78+E79</f>
        <v>0</v>
      </c>
    </row>
    <row r="81" spans="4:5" ht="17.45" customHeight="1" thickBot="1" x14ac:dyDescent="0.25">
      <c r="E81" s="38"/>
    </row>
    <row r="82" spans="4:5" ht="17.45" customHeight="1" thickBot="1" x14ac:dyDescent="0.25">
      <c r="D82" s="182" t="s">
        <v>210</v>
      </c>
      <c r="E82" s="183">
        <f>IF(E31&gt;0,E31,0)+IF(E59&gt;0,E59,0)+IF(E70&gt;0,E70,0)+IF(E80&gt;0,E80,0)</f>
        <v>0</v>
      </c>
    </row>
  </sheetData>
  <sheetProtection algorithmName="SHA-512" hashValue="R3BDvwTwDcrbaNKO5d/EOWu+QqKWxgOJHzYew/bIalQ45pTATyqIFWjtwW/aLCL9WoMPaghp7nbI3m0ZaUGh0A==" saltValue="laXe2J+XUEklonFcQqAhlg==" spinCount="100000" sheet="1" objects="1" scenarios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00000000-0004-0000-3700-000000000000}"/>
    <hyperlink ref="A5:A6" location="MENU!A1" display="M e n ú" xr:uid="{00000000-0004-0000-3700-000001000000}"/>
    <hyperlink ref="A10" location="'INVERSIONES ARRENDAMIENTO'!A1" display="Inversiones Arrendamiento" xr:uid="{00000000-0004-0000-3700-000002000000}"/>
    <hyperlink ref="A14" location="PROVEEDORES!A1" display="Catálogo de Proveedores" xr:uid="{00000000-0004-0000-3700-000003000000}"/>
    <hyperlink ref="A13" location="DIOT!A1" display="Declaración del DIOT" xr:uid="{00000000-0004-0000-3700-000004000000}"/>
    <hyperlink ref="A12" location="TARIFAS!A1" display="Tablas y Tarifas de ISR" xr:uid="{00000000-0004-0000-3700-000005000000}"/>
    <hyperlink ref="A11" location="IMPUESTOS!A1" display="Impuestos" xr:uid="{00000000-0004-0000-3700-000006000000}"/>
    <hyperlink ref="A9" location="'INVERSIONES EMPR PROF'!A1" display="Inversiones Empresarial y P" xr:uid="{00000000-0004-0000-3700-000007000000}"/>
    <hyperlink ref="A8" location="'INGRESOS Y EGRESOS'!A1" display="Ingresos y Egresos" xr:uid="{00000000-0004-0000-3700-000008000000}"/>
    <hyperlink ref="A7" location="DATOS!A1" display="Datos de la Empresa" xr:uid="{00000000-0004-0000-3700-000009000000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E82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29" customWidth="1"/>
    <col min="4" max="4" width="55.7109375" style="13" customWidth="1"/>
    <col min="5" max="5" width="12.7109375" style="13" customWidth="1"/>
    <col min="6" max="6" width="5.7109375" style="13" customWidth="1"/>
    <col min="7" max="16384" width="11.42578125" style="13"/>
  </cols>
  <sheetData>
    <row r="1" spans="1:5" ht="17.45" customHeight="1" x14ac:dyDescent="0.3">
      <c r="A1" s="212" t="s">
        <v>244</v>
      </c>
      <c r="C1" s="107" t="str">
        <f>IF(DATOS!H18=DATOS!I1,DATOS!$E$6&amp;" "&amp;DATOS!$I$6&amp;" "&amp;DATOS!$M$6, "N o m b r e")</f>
        <v>N o m b r e</v>
      </c>
      <c r="D1" s="198"/>
      <c r="E1" s="21"/>
    </row>
    <row r="2" spans="1:5" ht="17.45" customHeight="1" x14ac:dyDescent="0.3">
      <c r="A2" s="260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21"/>
    </row>
    <row r="3" spans="1:5" ht="17.45" customHeight="1" x14ac:dyDescent="0.25">
      <c r="A3" s="260"/>
      <c r="C3" s="282" t="str">
        <f>"IMPUESTOS DE OCTUBRE DE "&amp;DATOS!E10</f>
        <v>IMPUESTOS DE OCTUBRE DE 2020</v>
      </c>
      <c r="D3" s="282"/>
      <c r="E3" s="21"/>
    </row>
    <row r="4" spans="1:5" ht="17.45" customHeight="1" x14ac:dyDescent="0.2">
      <c r="A4" s="261"/>
      <c r="C4" s="200"/>
      <c r="D4" s="198"/>
    </row>
    <row r="5" spans="1:5" ht="17.45" customHeight="1" x14ac:dyDescent="0.3">
      <c r="A5" s="262" t="s">
        <v>251</v>
      </c>
      <c r="C5" s="205" t="s">
        <v>200</v>
      </c>
      <c r="D5" s="198"/>
    </row>
    <row r="6" spans="1:5" ht="17.45" customHeight="1" x14ac:dyDescent="0.2">
      <c r="A6" s="263"/>
      <c r="C6" s="128"/>
      <c r="D6" s="128" t="s">
        <v>6</v>
      </c>
      <c r="E6" s="129" t="s">
        <v>47</v>
      </c>
    </row>
    <row r="7" spans="1:5" ht="17.45" customHeight="1" x14ac:dyDescent="0.2">
      <c r="A7" s="114" t="s">
        <v>163</v>
      </c>
      <c r="C7" s="145"/>
      <c r="D7" s="145" t="s">
        <v>7</v>
      </c>
      <c r="E7" s="160">
        <f>ROUND('ING-OCT'!H12,0)</f>
        <v>0</v>
      </c>
    </row>
    <row r="8" spans="1:5" ht="17.45" customHeight="1" x14ac:dyDescent="0.2">
      <c r="A8" s="114" t="s">
        <v>166</v>
      </c>
      <c r="C8" s="145" t="s">
        <v>8</v>
      </c>
      <c r="D8" s="145" t="s">
        <v>188</v>
      </c>
      <c r="E8" s="169"/>
    </row>
    <row r="9" spans="1:5" ht="17.45" customHeight="1" x14ac:dyDescent="0.2">
      <c r="A9" s="114" t="s">
        <v>205</v>
      </c>
      <c r="C9" s="145" t="s">
        <v>8</v>
      </c>
      <c r="D9" s="145" t="s">
        <v>79</v>
      </c>
      <c r="E9" s="160">
        <f>ROUND('EG-OCT'!H12,0)</f>
        <v>0</v>
      </c>
    </row>
    <row r="10" spans="1:5" ht="17.45" customHeight="1" x14ac:dyDescent="0.2">
      <c r="A10" s="114" t="s">
        <v>206</v>
      </c>
      <c r="C10" s="145" t="s">
        <v>8</v>
      </c>
      <c r="D10" s="145" t="s">
        <v>175</v>
      </c>
      <c r="E10" s="170"/>
    </row>
    <row r="11" spans="1:5" ht="17.45" customHeight="1" x14ac:dyDescent="0.2">
      <c r="A11" s="114" t="s">
        <v>137</v>
      </c>
      <c r="C11" s="145" t="s">
        <v>8</v>
      </c>
      <c r="D11" s="145" t="s">
        <v>9</v>
      </c>
      <c r="E11" s="169"/>
    </row>
    <row r="12" spans="1:5" ht="17.45" customHeight="1" x14ac:dyDescent="0.2">
      <c r="A12" s="114" t="s">
        <v>164</v>
      </c>
      <c r="C12" s="145" t="s">
        <v>10</v>
      </c>
      <c r="D12" s="146" t="s">
        <v>11</v>
      </c>
      <c r="E12" s="160">
        <f>IF(E7-E8-E9-E10-E11&lt;0,0,E7-E8-E9-E10-E11)</f>
        <v>0</v>
      </c>
    </row>
    <row r="13" spans="1:5" ht="17.45" customHeight="1" x14ac:dyDescent="0.2">
      <c r="A13" s="114" t="s">
        <v>165</v>
      </c>
      <c r="C13" s="24"/>
      <c r="D13" s="25"/>
      <c r="E13" s="26"/>
    </row>
    <row r="14" spans="1:5" ht="17.45" customHeight="1" x14ac:dyDescent="0.2">
      <c r="A14" s="114" t="s">
        <v>160</v>
      </c>
      <c r="C14" s="23"/>
      <c r="D14" s="206" t="s">
        <v>238</v>
      </c>
      <c r="E14" s="38"/>
    </row>
    <row r="15" spans="1:5" ht="17.45" customHeight="1" x14ac:dyDescent="0.2">
      <c r="A15" s="258" t="s">
        <v>250</v>
      </c>
      <c r="C15" s="145" t="s">
        <v>5</v>
      </c>
      <c r="D15" s="146" t="s">
        <v>11</v>
      </c>
      <c r="E15" s="160">
        <f>E12</f>
        <v>0</v>
      </c>
    </row>
    <row r="16" spans="1:5" ht="17.45" customHeight="1" x14ac:dyDescent="0.2">
      <c r="A16" s="259"/>
      <c r="C16" s="145" t="s">
        <v>8</v>
      </c>
      <c r="D16" s="146" t="s">
        <v>74</v>
      </c>
      <c r="E16" s="160">
        <f>IF(E15=0,0,LOOKUP(E15,ISROCT!C8:C18))</f>
        <v>0</v>
      </c>
    </row>
    <row r="17" spans="1:5" ht="17.45" customHeight="1" x14ac:dyDescent="0.2">
      <c r="A17" s="113"/>
      <c r="C17" s="145" t="s">
        <v>10</v>
      </c>
      <c r="D17" s="146" t="s">
        <v>12</v>
      </c>
      <c r="E17" s="160">
        <f>E15-E16</f>
        <v>0</v>
      </c>
    </row>
    <row r="18" spans="1:5" ht="17.45" customHeight="1" x14ac:dyDescent="0.2">
      <c r="A18" s="110"/>
      <c r="C18" s="145" t="s">
        <v>13</v>
      </c>
      <c r="D18" s="146" t="s">
        <v>14</v>
      </c>
      <c r="E18" s="171">
        <f>IF(E15=0,0,LOOKUP(E15,ISROCT!C8:C18,ISROCT!F8:F18))</f>
        <v>0</v>
      </c>
    </row>
    <row r="19" spans="1:5" ht="17.45" customHeight="1" x14ac:dyDescent="0.2">
      <c r="A19" s="110"/>
      <c r="C19" s="145" t="s">
        <v>10</v>
      </c>
      <c r="D19" s="146" t="s">
        <v>15</v>
      </c>
      <c r="E19" s="160">
        <f>E17*E18</f>
        <v>0</v>
      </c>
    </row>
    <row r="20" spans="1:5" ht="17.45" customHeight="1" x14ac:dyDescent="0.2">
      <c r="A20" s="110"/>
      <c r="C20" s="145" t="s">
        <v>16</v>
      </c>
      <c r="D20" s="146" t="s">
        <v>17</v>
      </c>
      <c r="E20" s="160">
        <f>IF(E15=0,0,LOOKUP(E15,ISROCT!C8:C18,ISROCT!E8:E18))</f>
        <v>0</v>
      </c>
    </row>
    <row r="21" spans="1:5" ht="17.45" customHeight="1" x14ac:dyDescent="0.2">
      <c r="A21" s="110"/>
      <c r="C21" s="145" t="s">
        <v>10</v>
      </c>
      <c r="D21" s="145" t="s">
        <v>73</v>
      </c>
      <c r="E21" s="160">
        <f>E19+E20</f>
        <v>0</v>
      </c>
    </row>
    <row r="22" spans="1:5" ht="17.45" customHeight="1" x14ac:dyDescent="0.2">
      <c r="A22" s="110"/>
      <c r="C22" s="145" t="s">
        <v>8</v>
      </c>
      <c r="D22" s="145" t="s">
        <v>187</v>
      </c>
      <c r="E22" s="169">
        <v>0</v>
      </c>
    </row>
    <row r="23" spans="1:5" ht="17.45" customHeight="1" x14ac:dyDescent="0.2">
      <c r="A23" s="110"/>
      <c r="C23" s="145" t="s">
        <v>10</v>
      </c>
      <c r="D23" s="145" t="s">
        <v>77</v>
      </c>
      <c r="E23" s="160">
        <f>ROUND(E21-E22,0)</f>
        <v>0</v>
      </c>
    </row>
    <row r="24" spans="1:5" ht="17.45" customHeight="1" x14ac:dyDescent="0.2">
      <c r="A24" s="110"/>
      <c r="C24" s="24"/>
      <c r="D24" s="27"/>
      <c r="E24" s="28"/>
    </row>
    <row r="25" spans="1:5" ht="17.45" customHeight="1" x14ac:dyDescent="0.2">
      <c r="A25" s="110"/>
      <c r="C25" s="165"/>
      <c r="D25" s="145" t="s">
        <v>73</v>
      </c>
      <c r="E25" s="160">
        <f>E23</f>
        <v>0</v>
      </c>
    </row>
    <row r="26" spans="1:5" ht="17.45" customHeight="1" x14ac:dyDescent="0.2">
      <c r="A26" s="110"/>
      <c r="C26" s="165" t="s">
        <v>8</v>
      </c>
      <c r="D26" s="146" t="s">
        <v>80</v>
      </c>
      <c r="E26" s="160">
        <f>('IMP-ENE'!E29+'IMP-FEB'!E29+'IMP-MAR'!E29+'IMP-ABR'!E29+'IMP-MAY'!E29+'IMP-JUN'!E29+'IMP-JUL'!E29+'IMP-AGO'!E29+'IMP-SEP'!E29)</f>
        <v>0</v>
      </c>
    </row>
    <row r="27" spans="1:5" ht="17.45" customHeight="1" x14ac:dyDescent="0.2">
      <c r="A27" s="110"/>
      <c r="C27" s="165" t="s">
        <v>8</v>
      </c>
      <c r="D27" s="146" t="s">
        <v>81</v>
      </c>
      <c r="E27" s="160">
        <f>'ING-OCT'!L12</f>
        <v>0</v>
      </c>
    </row>
    <row r="28" spans="1:5" ht="17.45" customHeight="1" x14ac:dyDescent="0.2">
      <c r="A28" s="111"/>
      <c r="C28" s="165" t="s">
        <v>8</v>
      </c>
      <c r="D28" s="146" t="s">
        <v>75</v>
      </c>
      <c r="E28" s="169">
        <v>0</v>
      </c>
    </row>
    <row r="29" spans="1:5" ht="17.45" customHeight="1" x14ac:dyDescent="0.2">
      <c r="A29" s="111"/>
      <c r="C29" s="172" t="s">
        <v>18</v>
      </c>
      <c r="D29" s="173" t="s">
        <v>82</v>
      </c>
      <c r="E29" s="174">
        <f>IF(E25-E26-E27-E28&lt;0,0,E25-E26-E27-E28)</f>
        <v>0</v>
      </c>
    </row>
    <row r="30" spans="1:5" ht="17.45" customHeight="1" x14ac:dyDescent="0.2">
      <c r="A30" s="111"/>
      <c r="C30" s="165" t="s">
        <v>8</v>
      </c>
      <c r="D30" s="146" t="s">
        <v>181</v>
      </c>
      <c r="E30" s="175"/>
    </row>
    <row r="31" spans="1:5" ht="17.45" customHeight="1" x14ac:dyDescent="0.2">
      <c r="A31" s="111"/>
      <c r="C31" s="172" t="s">
        <v>18</v>
      </c>
      <c r="D31" s="173" t="s">
        <v>138</v>
      </c>
      <c r="E31" s="174">
        <f>IF(E29&gt;(E30),E29-E30,0)</f>
        <v>0</v>
      </c>
    </row>
    <row r="32" spans="1:5" ht="17.45" customHeight="1" x14ac:dyDescent="0.2">
      <c r="A32" s="111"/>
      <c r="C32" s="13"/>
    </row>
    <row r="33" spans="1:5" ht="17.45" customHeight="1" x14ac:dyDescent="0.2">
      <c r="A33" s="111"/>
      <c r="E33" s="17"/>
    </row>
    <row r="34" spans="1:5" ht="17.45" customHeight="1" x14ac:dyDescent="0.3">
      <c r="A34" s="111"/>
      <c r="C34" s="205" t="s">
        <v>202</v>
      </c>
      <c r="D34" s="198"/>
      <c r="E34" s="38"/>
    </row>
    <row r="35" spans="1:5" ht="17.45" customHeight="1" x14ac:dyDescent="0.2">
      <c r="A35" s="111"/>
      <c r="C35" s="128"/>
      <c r="D35" s="128" t="s">
        <v>6</v>
      </c>
      <c r="E35" s="129" t="s">
        <v>47</v>
      </c>
    </row>
    <row r="36" spans="1:5" ht="17.45" customHeight="1" x14ac:dyDescent="0.2">
      <c r="A36" s="111"/>
      <c r="C36" s="145"/>
      <c r="D36" s="145" t="s">
        <v>7</v>
      </c>
      <c r="E36" s="160">
        <f>ROUND('ING-OCT'!H10,0)</f>
        <v>0</v>
      </c>
    </row>
    <row r="37" spans="1:5" ht="17.45" customHeight="1" x14ac:dyDescent="0.2">
      <c r="A37" s="111"/>
      <c r="C37" s="145" t="s">
        <v>8</v>
      </c>
      <c r="D37" s="145" t="s">
        <v>188</v>
      </c>
      <c r="E37" s="169"/>
    </row>
    <row r="38" spans="1:5" ht="17.45" customHeight="1" x14ac:dyDescent="0.2">
      <c r="A38" s="111"/>
      <c r="C38" s="145" t="s">
        <v>8</v>
      </c>
      <c r="D38" s="145" t="s">
        <v>79</v>
      </c>
      <c r="E38" s="160">
        <f>ROUND('EG-OCT'!H10,0)</f>
        <v>0</v>
      </c>
    </row>
    <row r="39" spans="1:5" ht="17.45" customHeight="1" x14ac:dyDescent="0.2">
      <c r="A39" s="111"/>
      <c r="C39" s="145" t="s">
        <v>8</v>
      </c>
      <c r="D39" s="145" t="s">
        <v>175</v>
      </c>
      <c r="E39" s="169"/>
    </row>
    <row r="40" spans="1:5" ht="17.45" customHeight="1" x14ac:dyDescent="0.2">
      <c r="A40" s="111"/>
      <c r="C40" s="145" t="s">
        <v>8</v>
      </c>
      <c r="D40" s="145" t="s">
        <v>9</v>
      </c>
      <c r="E40" s="169"/>
    </row>
    <row r="41" spans="1:5" ht="17.45" customHeight="1" x14ac:dyDescent="0.2">
      <c r="A41" s="111"/>
      <c r="C41" s="145" t="s">
        <v>10</v>
      </c>
      <c r="D41" s="146" t="s">
        <v>11</v>
      </c>
      <c r="E41" s="160">
        <f>IF(E36-E37-E38-E39-E40&lt;0,0,E36-E37-E38-E39-E40)</f>
        <v>0</v>
      </c>
    </row>
    <row r="42" spans="1:5" ht="17.45" customHeight="1" x14ac:dyDescent="0.2">
      <c r="A42" s="111"/>
      <c r="C42" s="24"/>
      <c r="D42" s="25"/>
      <c r="E42" s="26"/>
    </row>
    <row r="43" spans="1:5" ht="17.45" customHeight="1" x14ac:dyDescent="0.2">
      <c r="A43" s="111"/>
      <c r="C43" s="23"/>
      <c r="D43" s="206" t="s">
        <v>238</v>
      </c>
      <c r="E43" s="38"/>
    </row>
    <row r="44" spans="1:5" ht="17.45" customHeight="1" x14ac:dyDescent="0.2">
      <c r="A44" s="111"/>
      <c r="C44" s="145" t="s">
        <v>5</v>
      </c>
      <c r="D44" s="146" t="s">
        <v>11</v>
      </c>
      <c r="E44" s="160">
        <f>E41</f>
        <v>0</v>
      </c>
    </row>
    <row r="45" spans="1:5" ht="17.45" customHeight="1" x14ac:dyDescent="0.2">
      <c r="A45" s="111"/>
      <c r="C45" s="145" t="s">
        <v>8</v>
      </c>
      <c r="D45" s="146" t="s">
        <v>74</v>
      </c>
      <c r="E45" s="160">
        <f>IF(E44=0,0,LOOKUP(E44,ISROCT!C23:C33))</f>
        <v>0</v>
      </c>
    </row>
    <row r="46" spans="1:5" ht="17.45" customHeight="1" x14ac:dyDescent="0.2">
      <c r="C46" s="145" t="s">
        <v>10</v>
      </c>
      <c r="D46" s="146" t="s">
        <v>12</v>
      </c>
      <c r="E46" s="160">
        <f>E44-E45</f>
        <v>0</v>
      </c>
    </row>
    <row r="47" spans="1:5" ht="17.45" customHeight="1" x14ac:dyDescent="0.2">
      <c r="C47" s="145" t="s">
        <v>13</v>
      </c>
      <c r="D47" s="146" t="s">
        <v>14</v>
      </c>
      <c r="E47" s="171">
        <f>IF(E44=0,0,LOOKUP(E44,ISROCT!C23:C33,ISROCT!F23:F33))</f>
        <v>0</v>
      </c>
    </row>
    <row r="48" spans="1:5" ht="17.45" customHeight="1" x14ac:dyDescent="0.2">
      <c r="C48" s="145" t="s">
        <v>10</v>
      </c>
      <c r="D48" s="146" t="s">
        <v>15</v>
      </c>
      <c r="E48" s="160">
        <f>E46*E47</f>
        <v>0</v>
      </c>
    </row>
    <row r="49" spans="3:5" ht="17.45" customHeight="1" x14ac:dyDescent="0.2">
      <c r="C49" s="145" t="s">
        <v>16</v>
      </c>
      <c r="D49" s="146" t="s">
        <v>17</v>
      </c>
      <c r="E49" s="160">
        <f>IF(E44=0,0,LOOKUP(E44,ISROCT!C23:C33,ISROCT!E23:E33))</f>
        <v>0</v>
      </c>
    </row>
    <row r="50" spans="3:5" ht="17.45" customHeight="1" x14ac:dyDescent="0.2">
      <c r="C50" s="145" t="s">
        <v>10</v>
      </c>
      <c r="D50" s="145" t="s">
        <v>73</v>
      </c>
      <c r="E50" s="160">
        <f>E48+E49</f>
        <v>0</v>
      </c>
    </row>
    <row r="51" spans="3:5" ht="17.45" customHeight="1" x14ac:dyDescent="0.2">
      <c r="C51" s="145" t="s">
        <v>8</v>
      </c>
      <c r="D51" s="145" t="s">
        <v>187</v>
      </c>
      <c r="E51" s="169">
        <v>0</v>
      </c>
    </row>
    <row r="52" spans="3:5" ht="17.45" customHeight="1" x14ac:dyDescent="0.2">
      <c r="C52" s="145" t="s">
        <v>10</v>
      </c>
      <c r="D52" s="145" t="s">
        <v>77</v>
      </c>
      <c r="E52" s="160">
        <f>ROUND(E50-E51,0)</f>
        <v>0</v>
      </c>
    </row>
    <row r="53" spans="3:5" ht="17.45" customHeight="1" x14ac:dyDescent="0.2">
      <c r="C53" s="24"/>
      <c r="D53" s="27"/>
      <c r="E53" s="28"/>
    </row>
    <row r="54" spans="3:5" ht="17.45" customHeight="1" x14ac:dyDescent="0.2">
      <c r="C54" s="165"/>
      <c r="D54" s="145" t="s">
        <v>73</v>
      </c>
      <c r="E54" s="160">
        <f>E52</f>
        <v>0</v>
      </c>
    </row>
    <row r="55" spans="3:5" ht="17.45" customHeight="1" x14ac:dyDescent="0.2">
      <c r="C55" s="165" t="s">
        <v>8</v>
      </c>
      <c r="D55" s="146" t="s">
        <v>81</v>
      </c>
      <c r="E55" s="160">
        <f>'ING-OCT'!L10</f>
        <v>0</v>
      </c>
    </row>
    <row r="56" spans="3:5" ht="17.45" customHeight="1" x14ac:dyDescent="0.2">
      <c r="C56" s="165" t="s">
        <v>8</v>
      </c>
      <c r="D56" s="146" t="s">
        <v>75</v>
      </c>
      <c r="E56" s="169">
        <v>0</v>
      </c>
    </row>
    <row r="57" spans="3:5" ht="17.45" customHeight="1" x14ac:dyDescent="0.2">
      <c r="C57" s="172" t="s">
        <v>18</v>
      </c>
      <c r="D57" s="173" t="s">
        <v>82</v>
      </c>
      <c r="E57" s="174">
        <f>IF(E54-E55-E56&lt;0,0,E54-E55-E56)</f>
        <v>0</v>
      </c>
    </row>
    <row r="58" spans="3:5" ht="17.45" customHeight="1" thickBot="1" x14ac:dyDescent="0.25">
      <c r="C58" s="165" t="s">
        <v>8</v>
      </c>
      <c r="D58" s="146" t="s">
        <v>181</v>
      </c>
      <c r="E58" s="184"/>
    </row>
    <row r="59" spans="3:5" ht="17.45" customHeight="1" thickBot="1" x14ac:dyDescent="0.25">
      <c r="C59" s="172" t="s">
        <v>18</v>
      </c>
      <c r="D59" s="176" t="s">
        <v>138</v>
      </c>
      <c r="E59" s="177">
        <f>IF(E57&gt;(E58),E57-E58,0)</f>
        <v>0</v>
      </c>
    </row>
    <row r="60" spans="3:5" ht="17.45" customHeight="1" x14ac:dyDescent="0.2">
      <c r="E60" s="17"/>
    </row>
    <row r="61" spans="3:5" ht="17.45" customHeight="1" x14ac:dyDescent="0.2">
      <c r="E61" s="17"/>
    </row>
    <row r="62" spans="3:5" ht="17.45" customHeight="1" x14ac:dyDescent="0.3">
      <c r="C62" s="205" t="s">
        <v>2</v>
      </c>
      <c r="E62" s="38"/>
    </row>
    <row r="63" spans="3:5" ht="17.45" customHeight="1" x14ac:dyDescent="0.2">
      <c r="C63" s="128"/>
      <c r="D63" s="128" t="s">
        <v>6</v>
      </c>
      <c r="E63" s="129" t="s">
        <v>47</v>
      </c>
    </row>
    <row r="64" spans="3:5" ht="17.45" customHeight="1" x14ac:dyDescent="0.2">
      <c r="C64" s="145"/>
      <c r="D64" s="145" t="s">
        <v>20</v>
      </c>
      <c r="E64" s="160">
        <f>ROUND('ING-OCT'!J11,0)</f>
        <v>0</v>
      </c>
    </row>
    <row r="65" spans="3:5" ht="17.45" customHeight="1" x14ac:dyDescent="0.2">
      <c r="C65" s="145" t="s">
        <v>8</v>
      </c>
      <c r="D65" s="145" t="s">
        <v>21</v>
      </c>
      <c r="E65" s="160">
        <f>ROUND('ING-OCT'!M11,0)</f>
        <v>0</v>
      </c>
    </row>
    <row r="66" spans="3:5" ht="17.45" customHeight="1" x14ac:dyDescent="0.2">
      <c r="C66" s="145" t="s">
        <v>8</v>
      </c>
      <c r="D66" s="145" t="s">
        <v>22</v>
      </c>
      <c r="E66" s="160">
        <f>ROUND('EG-OCT'!J11,0)</f>
        <v>0</v>
      </c>
    </row>
    <row r="67" spans="3:5" ht="17.45" customHeight="1" x14ac:dyDescent="0.2">
      <c r="C67" s="145" t="s">
        <v>10</v>
      </c>
      <c r="D67" s="146" t="s">
        <v>83</v>
      </c>
      <c r="E67" s="160">
        <f>ROUND(E64-E65-E66,0)</f>
        <v>0</v>
      </c>
    </row>
    <row r="68" spans="3:5" ht="17.45" customHeight="1" x14ac:dyDescent="0.2">
      <c r="C68" s="145" t="s">
        <v>8</v>
      </c>
      <c r="D68" s="146" t="s">
        <v>84</v>
      </c>
      <c r="E68" s="169">
        <f>-IF('IMP-SEP'!E70&lt;0,'IMP-SEP'!E70,0)</f>
        <v>0</v>
      </c>
    </row>
    <row r="69" spans="3:5" ht="17.45" customHeight="1" thickBot="1" x14ac:dyDescent="0.25">
      <c r="C69" s="145" t="s">
        <v>8</v>
      </c>
      <c r="D69" s="146" t="s">
        <v>204</v>
      </c>
      <c r="E69" s="185">
        <v>0</v>
      </c>
    </row>
    <row r="70" spans="3:5" ht="17.45" customHeight="1" thickBot="1" x14ac:dyDescent="0.25">
      <c r="C70" s="179" t="s">
        <v>10</v>
      </c>
      <c r="D70" s="180" t="s">
        <v>19</v>
      </c>
      <c r="E70" s="181">
        <f>E67-E68+E69</f>
        <v>0</v>
      </c>
    </row>
    <row r="71" spans="3:5" ht="17.45" customHeight="1" x14ac:dyDescent="0.2">
      <c r="E71" s="38"/>
    </row>
    <row r="72" spans="3:5" ht="17.45" customHeight="1" x14ac:dyDescent="0.2">
      <c r="E72" s="38"/>
    </row>
    <row r="73" spans="3:5" ht="17.45" customHeight="1" x14ac:dyDescent="0.3">
      <c r="C73" s="205" t="s">
        <v>182</v>
      </c>
      <c r="E73" s="38"/>
    </row>
    <row r="74" spans="3:5" ht="17.45" customHeight="1" x14ac:dyDescent="0.2">
      <c r="C74" s="122"/>
      <c r="D74" s="122" t="s">
        <v>6</v>
      </c>
      <c r="E74" s="121" t="s">
        <v>47</v>
      </c>
    </row>
    <row r="75" spans="3:5" ht="17.45" customHeight="1" x14ac:dyDescent="0.2">
      <c r="C75" s="145"/>
      <c r="D75" s="145" t="s">
        <v>211</v>
      </c>
      <c r="E75" s="160">
        <f>ROUND('ING-OCT'!K11,0)</f>
        <v>0</v>
      </c>
    </row>
    <row r="76" spans="3:5" ht="17.45" customHeight="1" x14ac:dyDescent="0.2">
      <c r="C76" s="145" t="s">
        <v>8</v>
      </c>
      <c r="D76" s="145" t="s">
        <v>212</v>
      </c>
      <c r="E76" s="160">
        <f>ROUND('EG-OCT'!K11,0)</f>
        <v>0</v>
      </c>
    </row>
    <row r="77" spans="3:5" ht="17.45" customHeight="1" x14ac:dyDescent="0.2">
      <c r="C77" s="145" t="s">
        <v>10</v>
      </c>
      <c r="D77" s="146" t="s">
        <v>213</v>
      </c>
      <c r="E77" s="160">
        <f>ROUND(E75-E76,0)</f>
        <v>0</v>
      </c>
    </row>
    <row r="78" spans="3:5" ht="17.45" customHeight="1" x14ac:dyDescent="0.2">
      <c r="C78" s="145" t="s">
        <v>8</v>
      </c>
      <c r="D78" s="146" t="s">
        <v>84</v>
      </c>
      <c r="E78" s="169">
        <f>-IF('IMP-SEP'!E80&lt;0,'IMP-SEP'!E80,0)</f>
        <v>0</v>
      </c>
    </row>
    <row r="79" spans="3:5" ht="17.45" customHeight="1" thickBot="1" x14ac:dyDescent="0.25">
      <c r="C79" s="145" t="s">
        <v>8</v>
      </c>
      <c r="D79" s="146" t="s">
        <v>214</v>
      </c>
      <c r="E79" s="185">
        <v>0</v>
      </c>
    </row>
    <row r="80" spans="3:5" ht="17.45" customHeight="1" thickBot="1" x14ac:dyDescent="0.25">
      <c r="C80" s="179" t="s">
        <v>10</v>
      </c>
      <c r="D80" s="180" t="s">
        <v>19</v>
      </c>
      <c r="E80" s="181">
        <f>E77-E78+E79</f>
        <v>0</v>
      </c>
    </row>
    <row r="81" spans="4:5" ht="17.45" customHeight="1" thickBot="1" x14ac:dyDescent="0.25">
      <c r="E81" s="38"/>
    </row>
    <row r="82" spans="4:5" ht="17.45" customHeight="1" thickBot="1" x14ac:dyDescent="0.25">
      <c r="D82" s="182" t="s">
        <v>210</v>
      </c>
      <c r="E82" s="183">
        <f>IF(E31&gt;0,E31,0)+IF(E59&gt;0,E59,0)+IF(E70&gt;0,E70,0)+IF(E80&gt;0,E80,0)</f>
        <v>0</v>
      </c>
    </row>
  </sheetData>
  <sheetProtection algorithmName="SHA-512" hashValue="NTFamAJzzhaQ+FEtE/GWzDOzYiYKemrRYd3pyu4ffmrN7XnClZbHgr9oFhFxuH2XWSH3/1yIPrTgnu4mEyLMZw==" saltValue="3HtZWSYoP1kXr+myQufr1g==" spinCount="100000" sheet="1" objects="1" scenarios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00000000-0004-0000-3800-000000000000}"/>
    <hyperlink ref="A5:A6" location="MENU!A1" display="M e n ú" xr:uid="{00000000-0004-0000-3800-000001000000}"/>
    <hyperlink ref="A10" location="'INVERSIONES ARRENDAMIENTO'!A1" display="Inversiones Arrendamiento" xr:uid="{00000000-0004-0000-3800-000002000000}"/>
    <hyperlink ref="A14" location="PROVEEDORES!A1" display="Catálogo de Proveedores" xr:uid="{00000000-0004-0000-3800-000003000000}"/>
    <hyperlink ref="A13" location="DIOT!A1" display="Declaración del DIOT" xr:uid="{00000000-0004-0000-3800-000004000000}"/>
    <hyperlink ref="A12" location="TARIFAS!A1" display="Tablas y Tarifas de ISR" xr:uid="{00000000-0004-0000-3800-000005000000}"/>
    <hyperlink ref="A11" location="IMPUESTOS!A1" display="Impuestos" xr:uid="{00000000-0004-0000-3800-000006000000}"/>
    <hyperlink ref="A9" location="'INVERSIONES EMPR PROF'!A1" display="Inversiones Empresarial y P" xr:uid="{00000000-0004-0000-3800-000007000000}"/>
    <hyperlink ref="A8" location="'INGRESOS Y EGRESOS'!A1" display="Ingresos y Egresos" xr:uid="{00000000-0004-0000-3800-000008000000}"/>
    <hyperlink ref="A7" location="DATOS!A1" display="Datos de la Empresa" xr:uid="{00000000-0004-0000-3800-000009000000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E82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29" customWidth="1"/>
    <col min="4" max="4" width="55.7109375" style="13" customWidth="1"/>
    <col min="5" max="5" width="12.7109375" style="13" customWidth="1"/>
    <col min="6" max="6" width="5.7109375" style="13" customWidth="1"/>
    <col min="7" max="16384" width="11.42578125" style="13"/>
  </cols>
  <sheetData>
    <row r="1" spans="1:5" ht="17.45" customHeight="1" x14ac:dyDescent="0.3">
      <c r="A1" s="212" t="s">
        <v>244</v>
      </c>
      <c r="C1" s="107" t="str">
        <f>IF(DATOS!H18=DATOS!I1,DATOS!$E$6&amp;" "&amp;DATOS!$I$6&amp;" "&amp;DATOS!$M$6, "N o m b r e")</f>
        <v>N o m b r e</v>
      </c>
      <c r="D1" s="198"/>
      <c r="E1" s="21"/>
    </row>
    <row r="2" spans="1:5" ht="17.45" customHeight="1" x14ac:dyDescent="0.3">
      <c r="A2" s="260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21"/>
    </row>
    <row r="3" spans="1:5" ht="17.45" customHeight="1" x14ac:dyDescent="0.25">
      <c r="A3" s="260"/>
      <c r="C3" s="282" t="str">
        <f>"IMPUESTOS DE NOVIEMBRE DE "&amp;DATOS!E10</f>
        <v>IMPUESTOS DE NOVIEMBRE DE 2020</v>
      </c>
      <c r="D3" s="282"/>
      <c r="E3" s="21"/>
    </row>
    <row r="4" spans="1:5" ht="17.45" customHeight="1" x14ac:dyDescent="0.2">
      <c r="A4" s="261"/>
      <c r="C4" s="200"/>
      <c r="D4" s="198"/>
    </row>
    <row r="5" spans="1:5" ht="17.45" customHeight="1" x14ac:dyDescent="0.3">
      <c r="A5" s="262" t="s">
        <v>251</v>
      </c>
      <c r="C5" s="205" t="s">
        <v>200</v>
      </c>
      <c r="D5" s="198"/>
    </row>
    <row r="6" spans="1:5" ht="17.45" customHeight="1" x14ac:dyDescent="0.2">
      <c r="A6" s="263"/>
      <c r="C6" s="128"/>
      <c r="D6" s="128" t="s">
        <v>6</v>
      </c>
      <c r="E6" s="129" t="s">
        <v>47</v>
      </c>
    </row>
    <row r="7" spans="1:5" ht="17.45" customHeight="1" x14ac:dyDescent="0.2">
      <c r="A7" s="114" t="s">
        <v>163</v>
      </c>
      <c r="C7" s="145"/>
      <c r="D7" s="145" t="s">
        <v>7</v>
      </c>
      <c r="E7" s="160">
        <f>ROUND('ING-NOV'!H12,0)</f>
        <v>0</v>
      </c>
    </row>
    <row r="8" spans="1:5" ht="17.45" customHeight="1" x14ac:dyDescent="0.2">
      <c r="A8" s="114" t="s">
        <v>166</v>
      </c>
      <c r="C8" s="145" t="s">
        <v>8</v>
      </c>
      <c r="D8" s="145" t="s">
        <v>188</v>
      </c>
      <c r="E8" s="169">
        <v>0</v>
      </c>
    </row>
    <row r="9" spans="1:5" ht="17.45" customHeight="1" x14ac:dyDescent="0.2">
      <c r="A9" s="114" t="s">
        <v>205</v>
      </c>
      <c r="C9" s="145" t="s">
        <v>8</v>
      </c>
      <c r="D9" s="145" t="s">
        <v>79</v>
      </c>
      <c r="E9" s="160">
        <f>ROUND('EG-NOV'!H12,0)</f>
        <v>0</v>
      </c>
    </row>
    <row r="10" spans="1:5" ht="17.45" customHeight="1" x14ac:dyDescent="0.2">
      <c r="A10" s="114" t="s">
        <v>206</v>
      </c>
      <c r="C10" s="145" t="s">
        <v>8</v>
      </c>
      <c r="D10" s="145" t="s">
        <v>175</v>
      </c>
      <c r="E10" s="170">
        <v>0</v>
      </c>
    </row>
    <row r="11" spans="1:5" ht="17.45" customHeight="1" x14ac:dyDescent="0.2">
      <c r="A11" s="114" t="s">
        <v>137</v>
      </c>
      <c r="C11" s="145" t="s">
        <v>8</v>
      </c>
      <c r="D11" s="145" t="s">
        <v>9</v>
      </c>
      <c r="E11" s="169">
        <v>0</v>
      </c>
    </row>
    <row r="12" spans="1:5" ht="17.45" customHeight="1" x14ac:dyDescent="0.2">
      <c r="A12" s="114" t="s">
        <v>164</v>
      </c>
      <c r="C12" s="145" t="s">
        <v>10</v>
      </c>
      <c r="D12" s="146" t="s">
        <v>11</v>
      </c>
      <c r="E12" s="160">
        <f>IF(E7-E8-E9-E10-E11&lt;0,0,E7-E8-E9-E10-E11)</f>
        <v>0</v>
      </c>
    </row>
    <row r="13" spans="1:5" ht="17.45" customHeight="1" x14ac:dyDescent="0.2">
      <c r="A13" s="114" t="s">
        <v>165</v>
      </c>
      <c r="C13" s="24"/>
      <c r="D13" s="25"/>
      <c r="E13" s="26"/>
    </row>
    <row r="14" spans="1:5" ht="17.45" customHeight="1" x14ac:dyDescent="0.2">
      <c r="A14" s="114" t="s">
        <v>160</v>
      </c>
      <c r="C14" s="23"/>
      <c r="D14" s="206" t="s">
        <v>238</v>
      </c>
      <c r="E14" s="38"/>
    </row>
    <row r="15" spans="1:5" ht="17.45" customHeight="1" x14ac:dyDescent="0.2">
      <c r="A15" s="258" t="s">
        <v>250</v>
      </c>
      <c r="C15" s="145" t="s">
        <v>5</v>
      </c>
      <c r="D15" s="146" t="s">
        <v>11</v>
      </c>
      <c r="E15" s="160">
        <f>E12</f>
        <v>0</v>
      </c>
    </row>
    <row r="16" spans="1:5" ht="17.45" customHeight="1" x14ac:dyDescent="0.2">
      <c r="A16" s="259"/>
      <c r="C16" s="145" t="s">
        <v>8</v>
      </c>
      <c r="D16" s="146" t="s">
        <v>74</v>
      </c>
      <c r="E16" s="160">
        <f>IF(E15=0,0,LOOKUP(E15,ISRNOV!C8:C18))</f>
        <v>0</v>
      </c>
    </row>
    <row r="17" spans="1:5" ht="17.45" customHeight="1" x14ac:dyDescent="0.2">
      <c r="A17" s="113"/>
      <c r="C17" s="145" t="s">
        <v>10</v>
      </c>
      <c r="D17" s="146" t="s">
        <v>12</v>
      </c>
      <c r="E17" s="160">
        <f>E15-E16</f>
        <v>0</v>
      </c>
    </row>
    <row r="18" spans="1:5" ht="17.45" customHeight="1" x14ac:dyDescent="0.2">
      <c r="A18" s="110"/>
      <c r="C18" s="145" t="s">
        <v>13</v>
      </c>
      <c r="D18" s="146" t="s">
        <v>14</v>
      </c>
      <c r="E18" s="171">
        <f>IF(E15=0,0,LOOKUP(E15,ISRNOV!C8:C18,ISRNOV!F8:F18))</f>
        <v>0</v>
      </c>
    </row>
    <row r="19" spans="1:5" ht="17.45" customHeight="1" x14ac:dyDescent="0.2">
      <c r="A19" s="110"/>
      <c r="C19" s="145" t="s">
        <v>10</v>
      </c>
      <c r="D19" s="146" t="s">
        <v>15</v>
      </c>
      <c r="E19" s="160">
        <f>E17*E18</f>
        <v>0</v>
      </c>
    </row>
    <row r="20" spans="1:5" ht="17.45" customHeight="1" x14ac:dyDescent="0.2">
      <c r="A20" s="110"/>
      <c r="C20" s="145" t="s">
        <v>16</v>
      </c>
      <c r="D20" s="146" t="s">
        <v>17</v>
      </c>
      <c r="E20" s="160">
        <f>IF(E15=0,0,LOOKUP(E15,ISRNOV!C8:C18,ISRNOV!E8:E18))</f>
        <v>0</v>
      </c>
    </row>
    <row r="21" spans="1:5" ht="17.45" customHeight="1" x14ac:dyDescent="0.2">
      <c r="A21" s="110"/>
      <c r="C21" s="145" t="s">
        <v>10</v>
      </c>
      <c r="D21" s="145" t="s">
        <v>73</v>
      </c>
      <c r="E21" s="160">
        <f>E19+E20</f>
        <v>0</v>
      </c>
    </row>
    <row r="22" spans="1:5" ht="17.45" customHeight="1" x14ac:dyDescent="0.2">
      <c r="A22" s="110"/>
      <c r="C22" s="145" t="s">
        <v>8</v>
      </c>
      <c r="D22" s="145" t="s">
        <v>187</v>
      </c>
      <c r="E22" s="169">
        <v>0</v>
      </c>
    </row>
    <row r="23" spans="1:5" ht="17.45" customHeight="1" x14ac:dyDescent="0.2">
      <c r="A23" s="110"/>
      <c r="C23" s="145" t="s">
        <v>10</v>
      </c>
      <c r="D23" s="145" t="s">
        <v>77</v>
      </c>
      <c r="E23" s="160">
        <f>ROUND(E21-E22,0)</f>
        <v>0</v>
      </c>
    </row>
    <row r="24" spans="1:5" ht="17.45" customHeight="1" x14ac:dyDescent="0.2">
      <c r="A24" s="110"/>
      <c r="C24" s="24"/>
      <c r="D24" s="27"/>
      <c r="E24" s="28"/>
    </row>
    <row r="25" spans="1:5" ht="17.45" customHeight="1" x14ac:dyDescent="0.2">
      <c r="A25" s="110"/>
      <c r="C25" s="165"/>
      <c r="D25" s="145" t="s">
        <v>73</v>
      </c>
      <c r="E25" s="160">
        <f>E23</f>
        <v>0</v>
      </c>
    </row>
    <row r="26" spans="1:5" ht="17.45" customHeight="1" x14ac:dyDescent="0.2">
      <c r="A26" s="110"/>
      <c r="C26" s="165" t="s">
        <v>8</v>
      </c>
      <c r="D26" s="146" t="s">
        <v>80</v>
      </c>
      <c r="E26" s="160">
        <f>('IMP-ENE'!E29+'IMP-FEB'!E29+'IMP-MAR'!E29+'IMP-ABR'!E29+'IMP-MAY'!E29+'IMP-JUN'!E29+'IMP-JUL'!E29+'IMP-AGO'!E29+'IMP-SEP'!E29+'IMP-OCT'!E29)</f>
        <v>0</v>
      </c>
    </row>
    <row r="27" spans="1:5" ht="17.45" customHeight="1" x14ac:dyDescent="0.2">
      <c r="A27" s="110"/>
      <c r="C27" s="165" t="s">
        <v>8</v>
      </c>
      <c r="D27" s="146" t="s">
        <v>81</v>
      </c>
      <c r="E27" s="160">
        <f>'ING-NOV'!L12</f>
        <v>0</v>
      </c>
    </row>
    <row r="28" spans="1:5" ht="17.45" customHeight="1" x14ac:dyDescent="0.2">
      <c r="A28" s="111"/>
      <c r="C28" s="165" t="s">
        <v>8</v>
      </c>
      <c r="D28" s="146" t="s">
        <v>75</v>
      </c>
      <c r="E28" s="169">
        <v>0</v>
      </c>
    </row>
    <row r="29" spans="1:5" ht="17.45" customHeight="1" x14ac:dyDescent="0.2">
      <c r="A29" s="111"/>
      <c r="C29" s="172" t="s">
        <v>18</v>
      </c>
      <c r="D29" s="173" t="s">
        <v>82</v>
      </c>
      <c r="E29" s="174">
        <f>IF(E25-E26-E27-E28&lt;0,0,E25-E26-E27-E28)</f>
        <v>0</v>
      </c>
    </row>
    <row r="30" spans="1:5" ht="17.45" customHeight="1" x14ac:dyDescent="0.2">
      <c r="A30" s="111"/>
      <c r="C30" s="165" t="s">
        <v>8</v>
      </c>
      <c r="D30" s="146" t="s">
        <v>181</v>
      </c>
      <c r="E30" s="175"/>
    </row>
    <row r="31" spans="1:5" ht="17.45" customHeight="1" x14ac:dyDescent="0.2">
      <c r="A31" s="111"/>
      <c r="C31" s="172" t="s">
        <v>18</v>
      </c>
      <c r="D31" s="173" t="s">
        <v>138</v>
      </c>
      <c r="E31" s="174">
        <f>IF(E29&gt;(E30),E29-E30,0)</f>
        <v>0</v>
      </c>
    </row>
    <row r="32" spans="1:5" ht="17.45" customHeight="1" x14ac:dyDescent="0.2">
      <c r="A32" s="111"/>
      <c r="C32" s="13"/>
    </row>
    <row r="33" spans="1:5" ht="17.45" customHeight="1" x14ac:dyDescent="0.2">
      <c r="A33" s="111"/>
      <c r="E33" s="17"/>
    </row>
    <row r="34" spans="1:5" ht="17.45" customHeight="1" x14ac:dyDescent="0.3">
      <c r="A34" s="111"/>
      <c r="C34" s="205" t="s">
        <v>202</v>
      </c>
      <c r="D34" s="198"/>
      <c r="E34" s="38"/>
    </row>
    <row r="35" spans="1:5" ht="17.45" customHeight="1" x14ac:dyDescent="0.2">
      <c r="A35" s="111"/>
      <c r="C35" s="128"/>
      <c r="D35" s="128" t="s">
        <v>6</v>
      </c>
      <c r="E35" s="129" t="s">
        <v>47</v>
      </c>
    </row>
    <row r="36" spans="1:5" ht="17.45" customHeight="1" x14ac:dyDescent="0.2">
      <c r="A36" s="111"/>
      <c r="C36" s="145"/>
      <c r="D36" s="145" t="s">
        <v>7</v>
      </c>
      <c r="E36" s="160">
        <f>ROUND('ING-NOV'!H10,0)</f>
        <v>0</v>
      </c>
    </row>
    <row r="37" spans="1:5" ht="17.45" customHeight="1" x14ac:dyDescent="0.2">
      <c r="A37" s="111"/>
      <c r="C37" s="145" t="s">
        <v>8</v>
      </c>
      <c r="D37" s="145" t="s">
        <v>188</v>
      </c>
      <c r="E37" s="169">
        <v>0</v>
      </c>
    </row>
    <row r="38" spans="1:5" ht="17.45" customHeight="1" x14ac:dyDescent="0.2">
      <c r="A38" s="111"/>
      <c r="C38" s="145" t="s">
        <v>8</v>
      </c>
      <c r="D38" s="145" t="s">
        <v>79</v>
      </c>
      <c r="E38" s="160">
        <f>ROUND('EG-NOV'!H10,0)</f>
        <v>0</v>
      </c>
    </row>
    <row r="39" spans="1:5" ht="17.45" customHeight="1" x14ac:dyDescent="0.2">
      <c r="A39" s="111"/>
      <c r="C39" s="145" t="s">
        <v>8</v>
      </c>
      <c r="D39" s="145" t="s">
        <v>175</v>
      </c>
      <c r="E39" s="169">
        <v>0</v>
      </c>
    </row>
    <row r="40" spans="1:5" ht="17.45" customHeight="1" x14ac:dyDescent="0.2">
      <c r="A40" s="111"/>
      <c r="C40" s="145" t="s">
        <v>8</v>
      </c>
      <c r="D40" s="145" t="s">
        <v>9</v>
      </c>
      <c r="E40" s="169">
        <v>0</v>
      </c>
    </row>
    <row r="41" spans="1:5" ht="17.45" customHeight="1" x14ac:dyDescent="0.2">
      <c r="A41" s="111"/>
      <c r="C41" s="145" t="s">
        <v>10</v>
      </c>
      <c r="D41" s="146" t="s">
        <v>11</v>
      </c>
      <c r="E41" s="160">
        <f>IF(E36-E37-E38-E39-E40&lt;0,0,E36-E37-E38-E39-E40)</f>
        <v>0</v>
      </c>
    </row>
    <row r="42" spans="1:5" ht="17.45" customHeight="1" x14ac:dyDescent="0.2">
      <c r="A42" s="111"/>
      <c r="C42" s="24"/>
      <c r="D42" s="25"/>
      <c r="E42" s="26"/>
    </row>
    <row r="43" spans="1:5" ht="17.45" customHeight="1" x14ac:dyDescent="0.2">
      <c r="A43" s="111"/>
      <c r="C43" s="23"/>
      <c r="D43" s="206" t="s">
        <v>238</v>
      </c>
      <c r="E43" s="38"/>
    </row>
    <row r="44" spans="1:5" ht="17.45" customHeight="1" x14ac:dyDescent="0.2">
      <c r="A44" s="111"/>
      <c r="C44" s="145" t="s">
        <v>5</v>
      </c>
      <c r="D44" s="146" t="s">
        <v>11</v>
      </c>
      <c r="E44" s="160">
        <f>E41</f>
        <v>0</v>
      </c>
    </row>
    <row r="45" spans="1:5" ht="17.45" customHeight="1" x14ac:dyDescent="0.2">
      <c r="A45" s="111"/>
      <c r="C45" s="145" t="s">
        <v>8</v>
      </c>
      <c r="D45" s="146" t="s">
        <v>74</v>
      </c>
      <c r="E45" s="160">
        <f>IF(E44=0,0,LOOKUP(E44,ISRNOV!C23:C33))</f>
        <v>0</v>
      </c>
    </row>
    <row r="46" spans="1:5" ht="17.45" customHeight="1" x14ac:dyDescent="0.2">
      <c r="C46" s="145" t="s">
        <v>10</v>
      </c>
      <c r="D46" s="146" t="s">
        <v>12</v>
      </c>
      <c r="E46" s="160">
        <f>E44-E45</f>
        <v>0</v>
      </c>
    </row>
    <row r="47" spans="1:5" ht="17.45" customHeight="1" x14ac:dyDescent="0.2">
      <c r="C47" s="145" t="s">
        <v>13</v>
      </c>
      <c r="D47" s="146" t="s">
        <v>14</v>
      </c>
      <c r="E47" s="171">
        <f>IF(E44=0,0,LOOKUP(E44,ISRNOV!C23:C33,ISRNOV!F23:F33))</f>
        <v>0</v>
      </c>
    </row>
    <row r="48" spans="1:5" ht="17.45" customHeight="1" x14ac:dyDescent="0.2">
      <c r="C48" s="145" t="s">
        <v>10</v>
      </c>
      <c r="D48" s="146" t="s">
        <v>15</v>
      </c>
      <c r="E48" s="160">
        <f>E46*E47</f>
        <v>0</v>
      </c>
    </row>
    <row r="49" spans="3:5" ht="17.45" customHeight="1" x14ac:dyDescent="0.2">
      <c r="C49" s="145" t="s">
        <v>16</v>
      </c>
      <c r="D49" s="146" t="s">
        <v>17</v>
      </c>
      <c r="E49" s="160">
        <f>IF(E44=0,0,LOOKUP(E44,ISRNOV!C23:C33,ISRNOV!E23:E33))</f>
        <v>0</v>
      </c>
    </row>
    <row r="50" spans="3:5" ht="17.45" customHeight="1" x14ac:dyDescent="0.2">
      <c r="C50" s="145" t="s">
        <v>10</v>
      </c>
      <c r="D50" s="145" t="s">
        <v>73</v>
      </c>
      <c r="E50" s="160">
        <f>E48+E49</f>
        <v>0</v>
      </c>
    </row>
    <row r="51" spans="3:5" ht="17.45" customHeight="1" x14ac:dyDescent="0.2">
      <c r="C51" s="145" t="s">
        <v>8</v>
      </c>
      <c r="D51" s="145" t="s">
        <v>187</v>
      </c>
      <c r="E51" s="169">
        <v>0</v>
      </c>
    </row>
    <row r="52" spans="3:5" ht="17.45" customHeight="1" x14ac:dyDescent="0.2">
      <c r="C52" s="145" t="s">
        <v>10</v>
      </c>
      <c r="D52" s="145" t="s">
        <v>77</v>
      </c>
      <c r="E52" s="160">
        <f>ROUND(E50-E51,0)</f>
        <v>0</v>
      </c>
    </row>
    <row r="53" spans="3:5" ht="17.45" customHeight="1" x14ac:dyDescent="0.2">
      <c r="C53" s="24"/>
      <c r="D53" s="27"/>
      <c r="E53" s="28"/>
    </row>
    <row r="54" spans="3:5" ht="17.45" customHeight="1" x14ac:dyDescent="0.2">
      <c r="C54" s="165"/>
      <c r="D54" s="145" t="s">
        <v>73</v>
      </c>
      <c r="E54" s="160">
        <f>E52</f>
        <v>0</v>
      </c>
    </row>
    <row r="55" spans="3:5" ht="17.45" customHeight="1" x14ac:dyDescent="0.2">
      <c r="C55" s="165" t="s">
        <v>8</v>
      </c>
      <c r="D55" s="146" t="s">
        <v>81</v>
      </c>
      <c r="E55" s="160">
        <f>'ING-NOV'!L10</f>
        <v>0</v>
      </c>
    </row>
    <row r="56" spans="3:5" ht="17.45" customHeight="1" x14ac:dyDescent="0.2">
      <c r="C56" s="165" t="s">
        <v>8</v>
      </c>
      <c r="D56" s="146" t="s">
        <v>75</v>
      </c>
      <c r="E56" s="169">
        <v>0</v>
      </c>
    </row>
    <row r="57" spans="3:5" ht="17.45" customHeight="1" x14ac:dyDescent="0.2">
      <c r="C57" s="172" t="s">
        <v>18</v>
      </c>
      <c r="D57" s="173" t="s">
        <v>82</v>
      </c>
      <c r="E57" s="174">
        <f>IF(E54-E55-E56&lt;0,0,E54-E55-E56)</f>
        <v>0</v>
      </c>
    </row>
    <row r="58" spans="3:5" ht="17.45" customHeight="1" thickBot="1" x14ac:dyDescent="0.25">
      <c r="C58" s="165" t="s">
        <v>8</v>
      </c>
      <c r="D58" s="146" t="s">
        <v>181</v>
      </c>
      <c r="E58" s="184"/>
    </row>
    <row r="59" spans="3:5" ht="17.45" customHeight="1" thickBot="1" x14ac:dyDescent="0.25">
      <c r="C59" s="172" t="s">
        <v>18</v>
      </c>
      <c r="D59" s="176" t="s">
        <v>138</v>
      </c>
      <c r="E59" s="177">
        <f>IF(E57&gt;(E58),E57-E58,0)</f>
        <v>0</v>
      </c>
    </row>
    <row r="60" spans="3:5" ht="17.45" customHeight="1" x14ac:dyDescent="0.2">
      <c r="E60" s="17"/>
    </row>
    <row r="61" spans="3:5" ht="17.45" customHeight="1" x14ac:dyDescent="0.2">
      <c r="E61" s="17"/>
    </row>
    <row r="62" spans="3:5" ht="17.45" customHeight="1" x14ac:dyDescent="0.3">
      <c r="C62" s="205" t="s">
        <v>2</v>
      </c>
      <c r="E62" s="38"/>
    </row>
    <row r="63" spans="3:5" ht="17.45" customHeight="1" x14ac:dyDescent="0.2">
      <c r="C63" s="128"/>
      <c r="D63" s="128" t="s">
        <v>6</v>
      </c>
      <c r="E63" s="129" t="s">
        <v>47</v>
      </c>
    </row>
    <row r="64" spans="3:5" ht="17.45" customHeight="1" x14ac:dyDescent="0.2">
      <c r="C64" s="145"/>
      <c r="D64" s="145" t="s">
        <v>20</v>
      </c>
      <c r="E64" s="160">
        <f>ROUND('ING-NOV'!J11,0)</f>
        <v>0</v>
      </c>
    </row>
    <row r="65" spans="3:5" ht="17.45" customHeight="1" x14ac:dyDescent="0.2">
      <c r="C65" s="145" t="s">
        <v>8</v>
      </c>
      <c r="D65" s="145" t="s">
        <v>21</v>
      </c>
      <c r="E65" s="160">
        <f>ROUND('ING-NOV'!M11,0)</f>
        <v>0</v>
      </c>
    </row>
    <row r="66" spans="3:5" ht="17.45" customHeight="1" x14ac:dyDescent="0.2">
      <c r="C66" s="145" t="s">
        <v>8</v>
      </c>
      <c r="D66" s="145" t="s">
        <v>22</v>
      </c>
      <c r="E66" s="160">
        <f>ROUND('EG-NOV'!J11,0)</f>
        <v>0</v>
      </c>
    </row>
    <row r="67" spans="3:5" ht="17.45" customHeight="1" x14ac:dyDescent="0.2">
      <c r="C67" s="145" t="s">
        <v>10</v>
      </c>
      <c r="D67" s="146" t="s">
        <v>83</v>
      </c>
      <c r="E67" s="160">
        <f>ROUND(E64-E65-E66,0)</f>
        <v>0</v>
      </c>
    </row>
    <row r="68" spans="3:5" ht="17.45" customHeight="1" x14ac:dyDescent="0.2">
      <c r="C68" s="145" t="s">
        <v>8</v>
      </c>
      <c r="D68" s="146" t="s">
        <v>84</v>
      </c>
      <c r="E68" s="169">
        <f>-IF('IMP-OCT'!E70&lt;0,'IMP-OCT'!E70,0)</f>
        <v>0</v>
      </c>
    </row>
    <row r="69" spans="3:5" ht="17.45" customHeight="1" thickBot="1" x14ac:dyDescent="0.25">
      <c r="C69" s="145" t="s">
        <v>8</v>
      </c>
      <c r="D69" s="146" t="s">
        <v>204</v>
      </c>
      <c r="E69" s="185">
        <v>0</v>
      </c>
    </row>
    <row r="70" spans="3:5" ht="17.45" customHeight="1" thickBot="1" x14ac:dyDescent="0.25">
      <c r="C70" s="179" t="s">
        <v>10</v>
      </c>
      <c r="D70" s="180" t="s">
        <v>19</v>
      </c>
      <c r="E70" s="181">
        <f>E67-E68+E69</f>
        <v>0</v>
      </c>
    </row>
    <row r="71" spans="3:5" ht="17.45" customHeight="1" x14ac:dyDescent="0.2">
      <c r="E71" s="38"/>
    </row>
    <row r="72" spans="3:5" ht="17.45" customHeight="1" x14ac:dyDescent="0.2">
      <c r="E72" s="38"/>
    </row>
    <row r="73" spans="3:5" ht="17.45" customHeight="1" x14ac:dyDescent="0.3">
      <c r="C73" s="205" t="s">
        <v>182</v>
      </c>
      <c r="E73" s="38"/>
    </row>
    <row r="74" spans="3:5" ht="17.45" customHeight="1" x14ac:dyDescent="0.2">
      <c r="C74" s="122"/>
      <c r="D74" s="122" t="s">
        <v>6</v>
      </c>
      <c r="E74" s="121" t="s">
        <v>47</v>
      </c>
    </row>
    <row r="75" spans="3:5" ht="17.45" customHeight="1" x14ac:dyDescent="0.2">
      <c r="C75" s="145"/>
      <c r="D75" s="145" t="s">
        <v>211</v>
      </c>
      <c r="E75" s="160">
        <f>ROUND('ING-NOV'!K11,0)</f>
        <v>0</v>
      </c>
    </row>
    <row r="76" spans="3:5" ht="17.45" customHeight="1" x14ac:dyDescent="0.2">
      <c r="C76" s="145" t="s">
        <v>8</v>
      </c>
      <c r="D76" s="145" t="s">
        <v>212</v>
      </c>
      <c r="E76" s="160">
        <f>ROUND('EG-NOV'!K11,0)</f>
        <v>0</v>
      </c>
    </row>
    <row r="77" spans="3:5" ht="17.45" customHeight="1" x14ac:dyDescent="0.2">
      <c r="C77" s="145" t="s">
        <v>10</v>
      </c>
      <c r="D77" s="146" t="s">
        <v>213</v>
      </c>
      <c r="E77" s="160">
        <f>ROUND(E75-E76,0)</f>
        <v>0</v>
      </c>
    </row>
    <row r="78" spans="3:5" ht="17.45" customHeight="1" x14ac:dyDescent="0.2">
      <c r="C78" s="145" t="s">
        <v>8</v>
      </c>
      <c r="D78" s="146" t="s">
        <v>84</v>
      </c>
      <c r="E78" s="169">
        <f>-IF('IMP-OCT'!E80&lt;0,'IMP-OCT'!E80,0)</f>
        <v>0</v>
      </c>
    </row>
    <row r="79" spans="3:5" ht="17.45" customHeight="1" thickBot="1" x14ac:dyDescent="0.25">
      <c r="C79" s="145" t="s">
        <v>8</v>
      </c>
      <c r="D79" s="146" t="s">
        <v>214</v>
      </c>
      <c r="E79" s="185">
        <v>0</v>
      </c>
    </row>
    <row r="80" spans="3:5" ht="17.45" customHeight="1" thickBot="1" x14ac:dyDescent="0.25">
      <c r="C80" s="179" t="s">
        <v>10</v>
      </c>
      <c r="D80" s="180" t="s">
        <v>19</v>
      </c>
      <c r="E80" s="181">
        <f>E77-E78+E79</f>
        <v>0</v>
      </c>
    </row>
    <row r="81" spans="4:5" ht="17.45" customHeight="1" thickBot="1" x14ac:dyDescent="0.25">
      <c r="E81" s="38"/>
    </row>
    <row r="82" spans="4:5" ht="17.45" customHeight="1" thickBot="1" x14ac:dyDescent="0.25">
      <c r="D82" s="182" t="s">
        <v>210</v>
      </c>
      <c r="E82" s="183">
        <f>IF(E31&gt;0,E31,0)+IF(E59&gt;0,E59,0)+IF(E70&gt;0,E70,0)+IF(E80&gt;0,E80,0)</f>
        <v>0</v>
      </c>
    </row>
  </sheetData>
  <sheetProtection algorithmName="SHA-512" hashValue="5buObaqLqAOfA94kf+V1Tac9H69GwgedgJWgw4rApnra1q0cc/kdxZaePFPl2BfF9vlj8SBdO7J66a2d6hw30Q==" saltValue="BumETz3dlgYbX4Txms5HgA==" spinCount="100000" sheet="1" objects="1" scenarios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00000000-0004-0000-3900-000000000000}"/>
    <hyperlink ref="A5:A6" location="MENU!A1" display="M e n ú" xr:uid="{00000000-0004-0000-3900-000001000000}"/>
    <hyperlink ref="A10" location="'INVERSIONES ARRENDAMIENTO'!A1" display="Inversiones Arrendamiento" xr:uid="{00000000-0004-0000-3900-000002000000}"/>
    <hyperlink ref="A14" location="PROVEEDORES!A1" display="Catálogo de Proveedores" xr:uid="{00000000-0004-0000-3900-000003000000}"/>
    <hyperlink ref="A13" location="DIOT!A1" display="Declaración del DIOT" xr:uid="{00000000-0004-0000-3900-000004000000}"/>
    <hyperlink ref="A12" location="TARIFAS!A1" display="Tablas y Tarifas de ISR" xr:uid="{00000000-0004-0000-3900-000005000000}"/>
    <hyperlink ref="A11" location="IMPUESTOS!A1" display="Impuestos" xr:uid="{00000000-0004-0000-3900-000006000000}"/>
    <hyperlink ref="A9" location="'INVERSIONES EMPR PROF'!A1" display="Inversiones Empresarial y P" xr:uid="{00000000-0004-0000-3900-000007000000}"/>
    <hyperlink ref="A8" location="'INGRESOS Y EGRESOS'!A1" display="Ingresos y Egresos" xr:uid="{00000000-0004-0000-3900-000008000000}"/>
    <hyperlink ref="A7" location="DATOS!A1" display="Datos de la Empresa" xr:uid="{00000000-0004-0000-3900-000009000000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E82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29" customWidth="1"/>
    <col min="4" max="4" width="55.7109375" style="13" customWidth="1"/>
    <col min="5" max="5" width="12.7109375" style="13" customWidth="1"/>
    <col min="6" max="6" width="5.7109375" style="13" customWidth="1"/>
    <col min="7" max="16384" width="11.42578125" style="13"/>
  </cols>
  <sheetData>
    <row r="1" spans="1:5" ht="17.45" customHeight="1" x14ac:dyDescent="0.3">
      <c r="A1" s="212" t="s">
        <v>244</v>
      </c>
      <c r="C1" s="107" t="str">
        <f>IF(DATOS!H18=DATOS!I1,DATOS!$E$6&amp;" "&amp;DATOS!$I$6&amp;" "&amp;DATOS!$M$6, "N o m b r e")</f>
        <v>N o m b r e</v>
      </c>
      <c r="D1" s="198"/>
      <c r="E1" s="21"/>
    </row>
    <row r="2" spans="1:5" ht="17.45" customHeight="1" x14ac:dyDescent="0.3">
      <c r="A2" s="260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21"/>
    </row>
    <row r="3" spans="1:5" ht="17.45" customHeight="1" x14ac:dyDescent="0.25">
      <c r="A3" s="260"/>
      <c r="C3" s="282" t="str">
        <f>"IMPUESTOS DE DICIEMBRE DE "&amp;DATOS!E10</f>
        <v>IMPUESTOS DE DICIEMBRE DE 2020</v>
      </c>
      <c r="D3" s="282"/>
      <c r="E3" s="21"/>
    </row>
    <row r="4" spans="1:5" ht="17.45" customHeight="1" x14ac:dyDescent="0.2">
      <c r="A4" s="261"/>
      <c r="C4" s="200"/>
      <c r="D4" s="198"/>
    </row>
    <row r="5" spans="1:5" ht="17.45" customHeight="1" x14ac:dyDescent="0.25">
      <c r="A5" s="262" t="s">
        <v>251</v>
      </c>
      <c r="C5" s="207" t="s">
        <v>200</v>
      </c>
      <c r="D5" s="198"/>
    </row>
    <row r="6" spans="1:5" ht="17.45" customHeight="1" x14ac:dyDescent="0.2">
      <c r="A6" s="263"/>
      <c r="C6" s="128"/>
      <c r="D6" s="128" t="s">
        <v>6</v>
      </c>
      <c r="E6" s="129" t="s">
        <v>47</v>
      </c>
    </row>
    <row r="7" spans="1:5" ht="17.45" customHeight="1" x14ac:dyDescent="0.2">
      <c r="A7" s="114" t="s">
        <v>163</v>
      </c>
      <c r="C7" s="145"/>
      <c r="D7" s="145" t="s">
        <v>7</v>
      </c>
      <c r="E7" s="160">
        <f>ROUND('ING-DIC'!H12,0)</f>
        <v>0</v>
      </c>
    </row>
    <row r="8" spans="1:5" ht="17.45" customHeight="1" x14ac:dyDescent="0.2">
      <c r="A8" s="114" t="s">
        <v>166</v>
      </c>
      <c r="C8" s="145" t="s">
        <v>8</v>
      </c>
      <c r="D8" s="145" t="s">
        <v>188</v>
      </c>
      <c r="E8" s="169">
        <v>0</v>
      </c>
    </row>
    <row r="9" spans="1:5" ht="17.45" customHeight="1" x14ac:dyDescent="0.2">
      <c r="A9" s="114" t="s">
        <v>205</v>
      </c>
      <c r="C9" s="145" t="s">
        <v>8</v>
      </c>
      <c r="D9" s="145" t="s">
        <v>79</v>
      </c>
      <c r="E9" s="160">
        <f>ROUND('EG-DIC'!H12,0)</f>
        <v>0</v>
      </c>
    </row>
    <row r="10" spans="1:5" ht="17.45" customHeight="1" x14ac:dyDescent="0.2">
      <c r="A10" s="114" t="s">
        <v>206</v>
      </c>
      <c r="C10" s="145" t="s">
        <v>8</v>
      </c>
      <c r="D10" s="145" t="s">
        <v>175</v>
      </c>
      <c r="E10" s="170">
        <v>0</v>
      </c>
    </row>
    <row r="11" spans="1:5" ht="17.45" customHeight="1" x14ac:dyDescent="0.2">
      <c r="A11" s="114" t="s">
        <v>137</v>
      </c>
      <c r="C11" s="145" t="s">
        <v>8</v>
      </c>
      <c r="D11" s="145" t="s">
        <v>9</v>
      </c>
      <c r="E11" s="169">
        <v>0</v>
      </c>
    </row>
    <row r="12" spans="1:5" ht="17.45" customHeight="1" x14ac:dyDescent="0.2">
      <c r="A12" s="114" t="s">
        <v>164</v>
      </c>
      <c r="C12" s="145" t="s">
        <v>10</v>
      </c>
      <c r="D12" s="146" t="s">
        <v>11</v>
      </c>
      <c r="E12" s="160">
        <f>IF(E7-E8-E9-E10-E11&lt;0,0,E7-E8-E9-E10-E11)</f>
        <v>0</v>
      </c>
    </row>
    <row r="13" spans="1:5" ht="17.45" customHeight="1" x14ac:dyDescent="0.2">
      <c r="A13" s="114" t="s">
        <v>165</v>
      </c>
      <c r="C13" s="24"/>
      <c r="D13" s="25"/>
      <c r="E13" s="26"/>
    </row>
    <row r="14" spans="1:5" ht="17.45" customHeight="1" x14ac:dyDescent="0.2">
      <c r="A14" s="114" t="s">
        <v>160</v>
      </c>
      <c r="C14" s="23"/>
      <c r="D14" s="206" t="s">
        <v>238</v>
      </c>
      <c r="E14" s="38"/>
    </row>
    <row r="15" spans="1:5" ht="17.45" customHeight="1" x14ac:dyDescent="0.2">
      <c r="A15" s="258" t="s">
        <v>250</v>
      </c>
      <c r="C15" s="145" t="s">
        <v>5</v>
      </c>
      <c r="D15" s="146" t="s">
        <v>11</v>
      </c>
      <c r="E15" s="160">
        <f>E12</f>
        <v>0</v>
      </c>
    </row>
    <row r="16" spans="1:5" ht="17.45" customHeight="1" x14ac:dyDescent="0.2">
      <c r="A16" s="259"/>
      <c r="C16" s="145" t="s">
        <v>8</v>
      </c>
      <c r="D16" s="146" t="s">
        <v>74</v>
      </c>
      <c r="E16" s="160">
        <f>IF(E15=0,0,LOOKUP(E15,ISRDIC!C8:C18))</f>
        <v>0</v>
      </c>
    </row>
    <row r="17" spans="1:5" ht="17.45" customHeight="1" x14ac:dyDescent="0.2">
      <c r="A17" s="113"/>
      <c r="C17" s="145" t="s">
        <v>10</v>
      </c>
      <c r="D17" s="146" t="s">
        <v>12</v>
      </c>
      <c r="E17" s="160">
        <f>E15-E16</f>
        <v>0</v>
      </c>
    </row>
    <row r="18" spans="1:5" ht="17.45" customHeight="1" x14ac:dyDescent="0.2">
      <c r="A18" s="110"/>
      <c r="C18" s="145" t="s">
        <v>13</v>
      </c>
      <c r="D18" s="146" t="s">
        <v>14</v>
      </c>
      <c r="E18" s="171">
        <f>IF(E15=0,0,LOOKUP(E15,ISRDIC!C8:C18,ISRDIC!F8:F18))</f>
        <v>0</v>
      </c>
    </row>
    <row r="19" spans="1:5" ht="17.45" customHeight="1" x14ac:dyDescent="0.2">
      <c r="A19" s="110"/>
      <c r="C19" s="145" t="s">
        <v>10</v>
      </c>
      <c r="D19" s="146" t="s">
        <v>15</v>
      </c>
      <c r="E19" s="160">
        <f>E17*E18</f>
        <v>0</v>
      </c>
    </row>
    <row r="20" spans="1:5" ht="17.45" customHeight="1" x14ac:dyDescent="0.2">
      <c r="A20" s="110"/>
      <c r="C20" s="145" t="s">
        <v>16</v>
      </c>
      <c r="D20" s="146" t="s">
        <v>17</v>
      </c>
      <c r="E20" s="160">
        <f>IF(E15=0,0,LOOKUP(E15,ISRDIC!C8:C18,ISRDIC!E8:E18))</f>
        <v>0</v>
      </c>
    </row>
    <row r="21" spans="1:5" ht="17.45" customHeight="1" x14ac:dyDescent="0.2">
      <c r="A21" s="110"/>
      <c r="C21" s="145" t="s">
        <v>10</v>
      </c>
      <c r="D21" s="145" t="s">
        <v>73</v>
      </c>
      <c r="E21" s="160">
        <f>E19+E20</f>
        <v>0</v>
      </c>
    </row>
    <row r="22" spans="1:5" ht="17.45" customHeight="1" x14ac:dyDescent="0.2">
      <c r="A22" s="110"/>
      <c r="C22" s="145" t="s">
        <v>8</v>
      </c>
      <c r="D22" s="145" t="s">
        <v>187</v>
      </c>
      <c r="E22" s="169">
        <v>0</v>
      </c>
    </row>
    <row r="23" spans="1:5" ht="17.45" customHeight="1" x14ac:dyDescent="0.2">
      <c r="A23" s="110"/>
      <c r="C23" s="145" t="s">
        <v>10</v>
      </c>
      <c r="D23" s="145" t="s">
        <v>77</v>
      </c>
      <c r="E23" s="160">
        <f>ROUND(E21-E22,0)</f>
        <v>0</v>
      </c>
    </row>
    <row r="24" spans="1:5" ht="17.45" customHeight="1" x14ac:dyDescent="0.2">
      <c r="A24" s="110"/>
      <c r="C24" s="24"/>
      <c r="D24" s="27"/>
      <c r="E24" s="28"/>
    </row>
    <row r="25" spans="1:5" ht="17.45" customHeight="1" x14ac:dyDescent="0.2">
      <c r="A25" s="110"/>
      <c r="C25" s="165"/>
      <c r="D25" s="145" t="s">
        <v>73</v>
      </c>
      <c r="E25" s="160">
        <f>E23</f>
        <v>0</v>
      </c>
    </row>
    <row r="26" spans="1:5" ht="17.45" customHeight="1" x14ac:dyDescent="0.2">
      <c r="A26" s="110"/>
      <c r="C26" s="165" t="s">
        <v>8</v>
      </c>
      <c r="D26" s="146" t="s">
        <v>80</v>
      </c>
      <c r="E26" s="160">
        <f>('IMP-ENE'!E29+'IMP-FEB'!E29+'IMP-MAR'!E29+'IMP-ABR'!E29+'IMP-MAY'!E29+'IMP-JUN'!E29+'IMP-JUL'!E29+'IMP-AGO'!E29+'IMP-SEP'!E29+'IMP-OCT'!E29+'IMP-NOV'!E29)</f>
        <v>0</v>
      </c>
    </row>
    <row r="27" spans="1:5" ht="17.45" customHeight="1" x14ac:dyDescent="0.2">
      <c r="A27" s="110"/>
      <c r="C27" s="165" t="s">
        <v>8</v>
      </c>
      <c r="D27" s="146" t="s">
        <v>81</v>
      </c>
      <c r="E27" s="160">
        <f>'ING-DIC'!L12</f>
        <v>0</v>
      </c>
    </row>
    <row r="28" spans="1:5" ht="17.45" customHeight="1" x14ac:dyDescent="0.2">
      <c r="A28" s="111"/>
      <c r="C28" s="165" t="s">
        <v>8</v>
      </c>
      <c r="D28" s="146" t="s">
        <v>75</v>
      </c>
      <c r="E28" s="169">
        <v>0</v>
      </c>
    </row>
    <row r="29" spans="1:5" ht="17.45" customHeight="1" x14ac:dyDescent="0.2">
      <c r="A29" s="111"/>
      <c r="C29" s="172" t="s">
        <v>18</v>
      </c>
      <c r="D29" s="173" t="s">
        <v>82</v>
      </c>
      <c r="E29" s="174">
        <f>IF(E25-E26-E27-E28&lt;0,0,E25-E26-E27-E28)</f>
        <v>0</v>
      </c>
    </row>
    <row r="30" spans="1:5" ht="17.45" customHeight="1" x14ac:dyDescent="0.2">
      <c r="A30" s="111"/>
      <c r="C30" s="165" t="s">
        <v>8</v>
      </c>
      <c r="D30" s="146" t="s">
        <v>181</v>
      </c>
      <c r="E30" s="175"/>
    </row>
    <row r="31" spans="1:5" ht="17.45" customHeight="1" x14ac:dyDescent="0.2">
      <c r="A31" s="111"/>
      <c r="C31" s="172" t="s">
        <v>18</v>
      </c>
      <c r="D31" s="173" t="s">
        <v>138</v>
      </c>
      <c r="E31" s="174">
        <f>IF(E29&gt;(E30),E29-E30,0)</f>
        <v>0</v>
      </c>
    </row>
    <row r="32" spans="1:5" ht="17.45" customHeight="1" x14ac:dyDescent="0.2">
      <c r="A32" s="111"/>
      <c r="C32" s="13"/>
    </row>
    <row r="33" spans="1:5" ht="17.45" customHeight="1" x14ac:dyDescent="0.2">
      <c r="A33" s="111"/>
      <c r="E33" s="17"/>
    </row>
    <row r="34" spans="1:5" ht="17.45" customHeight="1" x14ac:dyDescent="0.3">
      <c r="A34" s="111"/>
      <c r="C34" s="205" t="s">
        <v>202</v>
      </c>
      <c r="D34" s="198"/>
      <c r="E34" s="38"/>
    </row>
    <row r="35" spans="1:5" ht="17.45" customHeight="1" x14ac:dyDescent="0.2">
      <c r="A35" s="111"/>
      <c r="C35" s="128"/>
      <c r="D35" s="128" t="s">
        <v>6</v>
      </c>
      <c r="E35" s="129" t="s">
        <v>47</v>
      </c>
    </row>
    <row r="36" spans="1:5" ht="17.45" customHeight="1" x14ac:dyDescent="0.2">
      <c r="A36" s="111"/>
      <c r="C36" s="145"/>
      <c r="D36" s="145" t="s">
        <v>7</v>
      </c>
      <c r="E36" s="160">
        <f>ROUND('ING-DIC'!H10,0)</f>
        <v>0</v>
      </c>
    </row>
    <row r="37" spans="1:5" ht="17.45" customHeight="1" x14ac:dyDescent="0.2">
      <c r="A37" s="111"/>
      <c r="C37" s="145" t="s">
        <v>8</v>
      </c>
      <c r="D37" s="145" t="s">
        <v>188</v>
      </c>
      <c r="E37" s="169">
        <v>0</v>
      </c>
    </row>
    <row r="38" spans="1:5" ht="17.45" customHeight="1" x14ac:dyDescent="0.2">
      <c r="A38" s="111"/>
      <c r="C38" s="145" t="s">
        <v>8</v>
      </c>
      <c r="D38" s="145" t="s">
        <v>79</v>
      </c>
      <c r="E38" s="160">
        <f>ROUND('EG-DIC'!H10,0)</f>
        <v>0</v>
      </c>
    </row>
    <row r="39" spans="1:5" ht="17.45" customHeight="1" x14ac:dyDescent="0.2">
      <c r="A39" s="111"/>
      <c r="C39" s="145" t="s">
        <v>8</v>
      </c>
      <c r="D39" s="145" t="s">
        <v>175</v>
      </c>
      <c r="E39" s="169">
        <v>0</v>
      </c>
    </row>
    <row r="40" spans="1:5" ht="17.45" customHeight="1" x14ac:dyDescent="0.2">
      <c r="A40" s="111"/>
      <c r="C40" s="145" t="s">
        <v>8</v>
      </c>
      <c r="D40" s="145" t="s">
        <v>9</v>
      </c>
      <c r="E40" s="169">
        <v>0</v>
      </c>
    </row>
    <row r="41" spans="1:5" ht="17.45" customHeight="1" x14ac:dyDescent="0.2">
      <c r="A41" s="111"/>
      <c r="C41" s="145" t="s">
        <v>10</v>
      </c>
      <c r="D41" s="146" t="s">
        <v>11</v>
      </c>
      <c r="E41" s="160">
        <f>IF(E36-E37-E38-E39-E40&lt;0,0,E36-E37-E38-E39-E40)</f>
        <v>0</v>
      </c>
    </row>
    <row r="42" spans="1:5" ht="17.45" customHeight="1" x14ac:dyDescent="0.2">
      <c r="A42" s="111"/>
      <c r="C42" s="24"/>
      <c r="D42" s="25"/>
      <c r="E42" s="26"/>
    </row>
    <row r="43" spans="1:5" ht="17.45" customHeight="1" x14ac:dyDescent="0.2">
      <c r="A43" s="111"/>
      <c r="C43" s="23"/>
      <c r="D43" s="206" t="s">
        <v>238</v>
      </c>
      <c r="E43" s="38"/>
    </row>
    <row r="44" spans="1:5" ht="17.45" customHeight="1" x14ac:dyDescent="0.2">
      <c r="A44" s="111"/>
      <c r="C44" s="145" t="s">
        <v>5</v>
      </c>
      <c r="D44" s="146" t="s">
        <v>11</v>
      </c>
      <c r="E44" s="160">
        <f>E41</f>
        <v>0</v>
      </c>
    </row>
    <row r="45" spans="1:5" ht="17.45" customHeight="1" x14ac:dyDescent="0.2">
      <c r="A45" s="111"/>
      <c r="C45" s="145" t="s">
        <v>8</v>
      </c>
      <c r="D45" s="146" t="s">
        <v>74</v>
      </c>
      <c r="E45" s="160">
        <f>IF(E44=0,0,LOOKUP(E44,ISRDIC!C23:C33))</f>
        <v>0</v>
      </c>
    </row>
    <row r="46" spans="1:5" ht="17.45" customHeight="1" x14ac:dyDescent="0.2">
      <c r="C46" s="145" t="s">
        <v>10</v>
      </c>
      <c r="D46" s="146" t="s">
        <v>12</v>
      </c>
      <c r="E46" s="160">
        <f>E44-E45</f>
        <v>0</v>
      </c>
    </row>
    <row r="47" spans="1:5" ht="17.45" customHeight="1" x14ac:dyDescent="0.2">
      <c r="C47" s="145" t="s">
        <v>13</v>
      </c>
      <c r="D47" s="146" t="s">
        <v>14</v>
      </c>
      <c r="E47" s="171">
        <f>IF(E44=0,0,LOOKUP(E44,ISRDIC!C23:C33,ISRDIC!F23:F33))</f>
        <v>0</v>
      </c>
    </row>
    <row r="48" spans="1:5" ht="17.45" customHeight="1" x14ac:dyDescent="0.2">
      <c r="C48" s="145" t="s">
        <v>10</v>
      </c>
      <c r="D48" s="146" t="s">
        <v>15</v>
      </c>
      <c r="E48" s="160">
        <f>E46*E47</f>
        <v>0</v>
      </c>
    </row>
    <row r="49" spans="3:5" ht="17.45" customHeight="1" x14ac:dyDescent="0.2">
      <c r="C49" s="145" t="s">
        <v>16</v>
      </c>
      <c r="D49" s="146" t="s">
        <v>17</v>
      </c>
      <c r="E49" s="160">
        <f>IF(E44=0,0,LOOKUP(E44,ISRDIC!C23:C33,ISRDIC!E23:E33))</f>
        <v>0</v>
      </c>
    </row>
    <row r="50" spans="3:5" ht="17.45" customHeight="1" x14ac:dyDescent="0.2">
      <c r="C50" s="145" t="s">
        <v>10</v>
      </c>
      <c r="D50" s="145" t="s">
        <v>73</v>
      </c>
      <c r="E50" s="160">
        <f>E48+E49</f>
        <v>0</v>
      </c>
    </row>
    <row r="51" spans="3:5" ht="17.45" customHeight="1" x14ac:dyDescent="0.2">
      <c r="C51" s="145" t="s">
        <v>8</v>
      </c>
      <c r="D51" s="145" t="s">
        <v>187</v>
      </c>
      <c r="E51" s="169">
        <v>0</v>
      </c>
    </row>
    <row r="52" spans="3:5" ht="17.45" customHeight="1" x14ac:dyDescent="0.2">
      <c r="C52" s="145" t="s">
        <v>10</v>
      </c>
      <c r="D52" s="145" t="s">
        <v>77</v>
      </c>
      <c r="E52" s="160">
        <f>ROUND(E50-E51,0)</f>
        <v>0</v>
      </c>
    </row>
    <row r="53" spans="3:5" ht="17.45" customHeight="1" x14ac:dyDescent="0.2">
      <c r="C53" s="24"/>
      <c r="D53" s="27"/>
      <c r="E53" s="28"/>
    </row>
    <row r="54" spans="3:5" ht="17.45" customHeight="1" x14ac:dyDescent="0.2">
      <c r="C54" s="165"/>
      <c r="D54" s="145" t="s">
        <v>73</v>
      </c>
      <c r="E54" s="160">
        <f>E52</f>
        <v>0</v>
      </c>
    </row>
    <row r="55" spans="3:5" ht="17.45" customHeight="1" x14ac:dyDescent="0.2">
      <c r="C55" s="165" t="s">
        <v>8</v>
      </c>
      <c r="D55" s="146" t="s">
        <v>81</v>
      </c>
      <c r="E55" s="160">
        <f>'ING-DIC'!L10</f>
        <v>0</v>
      </c>
    </row>
    <row r="56" spans="3:5" ht="17.45" customHeight="1" x14ac:dyDescent="0.2">
      <c r="C56" s="165" t="s">
        <v>8</v>
      </c>
      <c r="D56" s="146" t="s">
        <v>75</v>
      </c>
      <c r="E56" s="169">
        <v>0</v>
      </c>
    </row>
    <row r="57" spans="3:5" ht="17.45" customHeight="1" x14ac:dyDescent="0.2">
      <c r="C57" s="172" t="s">
        <v>18</v>
      </c>
      <c r="D57" s="173" t="s">
        <v>82</v>
      </c>
      <c r="E57" s="174">
        <f>IF(E54-E55-E56&lt;0,0,E54-E55-E56)</f>
        <v>0</v>
      </c>
    </row>
    <row r="58" spans="3:5" ht="17.45" customHeight="1" thickBot="1" x14ac:dyDescent="0.25">
      <c r="C58" s="165" t="s">
        <v>8</v>
      </c>
      <c r="D58" s="146" t="s">
        <v>181</v>
      </c>
      <c r="E58" s="184"/>
    </row>
    <row r="59" spans="3:5" ht="17.45" customHeight="1" thickBot="1" x14ac:dyDescent="0.25">
      <c r="C59" s="172" t="s">
        <v>18</v>
      </c>
      <c r="D59" s="176" t="s">
        <v>138</v>
      </c>
      <c r="E59" s="177">
        <f>IF(E57&gt;(E58),E57-E58,0)</f>
        <v>0</v>
      </c>
    </row>
    <row r="60" spans="3:5" ht="17.45" customHeight="1" x14ac:dyDescent="0.2">
      <c r="E60" s="17"/>
    </row>
    <row r="61" spans="3:5" ht="17.45" customHeight="1" x14ac:dyDescent="0.2">
      <c r="E61" s="17"/>
    </row>
    <row r="62" spans="3:5" ht="17.45" customHeight="1" x14ac:dyDescent="0.3">
      <c r="C62" s="205" t="s">
        <v>2</v>
      </c>
      <c r="E62" s="38"/>
    </row>
    <row r="63" spans="3:5" ht="17.45" customHeight="1" x14ac:dyDescent="0.2">
      <c r="C63" s="128"/>
      <c r="D63" s="128" t="s">
        <v>6</v>
      </c>
      <c r="E63" s="129" t="s">
        <v>47</v>
      </c>
    </row>
    <row r="64" spans="3:5" ht="17.45" customHeight="1" x14ac:dyDescent="0.2">
      <c r="C64" s="145"/>
      <c r="D64" s="145" t="s">
        <v>20</v>
      </c>
      <c r="E64" s="160">
        <f>ROUND('ING-DIC'!J11,0)</f>
        <v>0</v>
      </c>
    </row>
    <row r="65" spans="3:5" ht="17.45" customHeight="1" x14ac:dyDescent="0.2">
      <c r="C65" s="145" t="s">
        <v>8</v>
      </c>
      <c r="D65" s="145" t="s">
        <v>21</v>
      </c>
      <c r="E65" s="160">
        <f>ROUND('ING-DIC'!M11,0)</f>
        <v>0</v>
      </c>
    </row>
    <row r="66" spans="3:5" ht="17.45" customHeight="1" x14ac:dyDescent="0.2">
      <c r="C66" s="145" t="s">
        <v>8</v>
      </c>
      <c r="D66" s="145" t="s">
        <v>22</v>
      </c>
      <c r="E66" s="160">
        <f>ROUND('EG-DIC'!J11,0)</f>
        <v>0</v>
      </c>
    </row>
    <row r="67" spans="3:5" ht="17.45" customHeight="1" x14ac:dyDescent="0.2">
      <c r="C67" s="145" t="s">
        <v>10</v>
      </c>
      <c r="D67" s="146" t="s">
        <v>83</v>
      </c>
      <c r="E67" s="160">
        <f>ROUND(E64-E65-E66,0)</f>
        <v>0</v>
      </c>
    </row>
    <row r="68" spans="3:5" ht="17.45" customHeight="1" x14ac:dyDescent="0.2">
      <c r="C68" s="145" t="s">
        <v>8</v>
      </c>
      <c r="D68" s="146" t="s">
        <v>84</v>
      </c>
      <c r="E68" s="169">
        <f>-IF('IMP-NOV'!E70&lt;0,'IMP-NOV'!E70,0)</f>
        <v>0</v>
      </c>
    </row>
    <row r="69" spans="3:5" ht="17.45" customHeight="1" thickBot="1" x14ac:dyDescent="0.25">
      <c r="C69" s="145" t="s">
        <v>8</v>
      </c>
      <c r="D69" s="146" t="s">
        <v>204</v>
      </c>
      <c r="E69" s="185">
        <v>0</v>
      </c>
    </row>
    <row r="70" spans="3:5" ht="17.45" customHeight="1" thickBot="1" x14ac:dyDescent="0.25">
      <c r="C70" s="179" t="s">
        <v>10</v>
      </c>
      <c r="D70" s="180" t="s">
        <v>19</v>
      </c>
      <c r="E70" s="181">
        <f>E67-E68+E69</f>
        <v>0</v>
      </c>
    </row>
    <row r="71" spans="3:5" ht="17.45" customHeight="1" x14ac:dyDescent="0.2">
      <c r="E71" s="38"/>
    </row>
    <row r="72" spans="3:5" ht="17.45" customHeight="1" x14ac:dyDescent="0.2">
      <c r="E72" s="38"/>
    </row>
    <row r="73" spans="3:5" ht="17.45" customHeight="1" x14ac:dyDescent="0.3">
      <c r="C73" s="205" t="s">
        <v>182</v>
      </c>
      <c r="E73" s="38"/>
    </row>
    <row r="74" spans="3:5" ht="17.45" customHeight="1" x14ac:dyDescent="0.2">
      <c r="C74" s="122"/>
      <c r="D74" s="122" t="s">
        <v>6</v>
      </c>
      <c r="E74" s="121" t="s">
        <v>47</v>
      </c>
    </row>
    <row r="75" spans="3:5" ht="17.45" customHeight="1" x14ac:dyDescent="0.2">
      <c r="C75" s="145"/>
      <c r="D75" s="145" t="s">
        <v>211</v>
      </c>
      <c r="E75" s="160">
        <f>ROUND('ING-DIC'!K11,0)</f>
        <v>0</v>
      </c>
    </row>
    <row r="76" spans="3:5" ht="17.45" customHeight="1" x14ac:dyDescent="0.2">
      <c r="C76" s="145" t="s">
        <v>8</v>
      </c>
      <c r="D76" s="145" t="s">
        <v>212</v>
      </c>
      <c r="E76" s="160">
        <f>ROUND('EG-DIC'!K11,0)</f>
        <v>0</v>
      </c>
    </row>
    <row r="77" spans="3:5" ht="17.45" customHeight="1" x14ac:dyDescent="0.2">
      <c r="C77" s="145" t="s">
        <v>10</v>
      </c>
      <c r="D77" s="146" t="s">
        <v>213</v>
      </c>
      <c r="E77" s="160">
        <f>ROUND(E75-E76,0)</f>
        <v>0</v>
      </c>
    </row>
    <row r="78" spans="3:5" ht="17.45" customHeight="1" x14ac:dyDescent="0.2">
      <c r="C78" s="145" t="s">
        <v>8</v>
      </c>
      <c r="D78" s="146" t="s">
        <v>84</v>
      </c>
      <c r="E78" s="169">
        <f>-IF('IMP-NOV'!E80&lt;0,'IMP-NOV'!E80,0)</f>
        <v>0</v>
      </c>
    </row>
    <row r="79" spans="3:5" ht="17.45" customHeight="1" thickBot="1" x14ac:dyDescent="0.25">
      <c r="C79" s="145" t="s">
        <v>8</v>
      </c>
      <c r="D79" s="146" t="s">
        <v>214</v>
      </c>
      <c r="E79" s="185">
        <v>0</v>
      </c>
    </row>
    <row r="80" spans="3:5" ht="17.45" customHeight="1" thickBot="1" x14ac:dyDescent="0.25">
      <c r="C80" s="179" t="s">
        <v>10</v>
      </c>
      <c r="D80" s="180" t="s">
        <v>19</v>
      </c>
      <c r="E80" s="181">
        <f>E77-E78+E79</f>
        <v>0</v>
      </c>
    </row>
    <row r="81" spans="4:5" ht="17.45" customHeight="1" thickBot="1" x14ac:dyDescent="0.25">
      <c r="E81" s="38"/>
    </row>
    <row r="82" spans="4:5" ht="17.45" customHeight="1" thickBot="1" x14ac:dyDescent="0.25">
      <c r="D82" s="182" t="s">
        <v>210</v>
      </c>
      <c r="E82" s="183">
        <f>IF(E31&gt;0,E31,0)+IF(E59&gt;0,E59,0)+IF(E70&gt;0,E70,0)+IF(E80&gt;0,E80,0)</f>
        <v>0</v>
      </c>
    </row>
  </sheetData>
  <sheetProtection algorithmName="SHA-512" hashValue="XW7eYlfpi/fZZn2Ku0M8WsseL6y2uuq6grvnH19HF03ouhxKilXRigNomIvalTeNdGCDLf1FcnmHTuvZknOtjQ==" saltValue="+rkD5knpgpf4t/B6+FsuwA==" spinCount="100000" sheet="1" objects="1" scenarios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00000000-0004-0000-3A00-000000000000}"/>
    <hyperlink ref="A5:A6" location="MENU!A1" display="M e n ú" xr:uid="{00000000-0004-0000-3A00-000001000000}"/>
    <hyperlink ref="A10" location="'INVERSIONES ARRENDAMIENTO'!A1" display="Inversiones Arrendamiento" xr:uid="{00000000-0004-0000-3A00-000002000000}"/>
    <hyperlink ref="A14" location="PROVEEDORES!A1" display="Catálogo de Proveedores" xr:uid="{00000000-0004-0000-3A00-000003000000}"/>
    <hyperlink ref="A13" location="DIOT!A1" display="Declaración del DIOT" xr:uid="{00000000-0004-0000-3A00-000004000000}"/>
    <hyperlink ref="A12" location="TARIFAS!A1" display="Tablas y Tarifas de ISR" xr:uid="{00000000-0004-0000-3A00-000005000000}"/>
    <hyperlink ref="A11" location="IMPUESTOS!A1" display="Impuestos" xr:uid="{00000000-0004-0000-3A00-000006000000}"/>
    <hyperlink ref="A9" location="'INVERSIONES EMPR PROF'!A1" display="Inversiones Empresarial y P" xr:uid="{00000000-0004-0000-3A00-000007000000}"/>
    <hyperlink ref="A8" location="'INGRESOS Y EGRESOS'!A1" display="Ingresos y Egresos" xr:uid="{00000000-0004-0000-3A00-000008000000}"/>
    <hyperlink ref="A7" location="DATOS!A1" display="Datos de la Empresa" xr:uid="{00000000-0004-0000-3A00-000009000000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R45"/>
  <sheetViews>
    <sheetView zoomScaleNormal="100" workbookViewId="0"/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8" customWidth="1"/>
    <col min="3" max="3" width="14.7109375" style="88" customWidth="1"/>
    <col min="4" max="6" width="13.28515625" style="88" customWidth="1"/>
    <col min="7" max="7" width="1.7109375" style="88" customWidth="1"/>
    <col min="8" max="10" width="13.28515625" style="88" customWidth="1"/>
    <col min="11" max="11" width="1.7109375" style="88" customWidth="1"/>
    <col min="12" max="12" width="13.28515625" style="88" customWidth="1"/>
    <col min="13" max="13" width="1.7109375" style="88" customWidth="1"/>
    <col min="14" max="18" width="13.28515625" style="88" customWidth="1"/>
    <col min="19" max="16384" width="11.42578125" style="88"/>
  </cols>
  <sheetData>
    <row r="1" spans="1:18" ht="17.45" customHeight="1" x14ac:dyDescent="0.3">
      <c r="A1" s="211" t="s">
        <v>244</v>
      </c>
      <c r="B1" s="94"/>
      <c r="C1" s="107" t="str">
        <f>IF(DATOS!H18=DATOS!I1,DATOS!$E$6&amp;" "&amp;DATOS!$I$6&amp;" "&amp;DATOS!$M$6, "N o m b r e")</f>
        <v>N o m b r e</v>
      </c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</row>
    <row r="2" spans="1:18" ht="17.45" customHeight="1" x14ac:dyDescent="0.3">
      <c r="A2" s="211"/>
      <c r="B2" s="94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</row>
    <row r="3" spans="1:18" ht="17.45" customHeight="1" x14ac:dyDescent="0.2">
      <c r="A3" s="211"/>
      <c r="B3" s="94"/>
      <c r="C3" s="23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</row>
    <row r="4" spans="1:18" ht="17.45" customHeight="1" x14ac:dyDescent="0.3">
      <c r="A4" s="212"/>
      <c r="B4" s="94"/>
      <c r="C4" s="107" t="str">
        <f>"Resumen de Ingresos y Egresos e Impuestos x Pagar "&amp;DATOS!E10</f>
        <v>Resumen de Ingresos y Egresos e Impuestos x Pagar 2020</v>
      </c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</row>
    <row r="5" spans="1:18" ht="17.45" customHeight="1" x14ac:dyDescent="0.25">
      <c r="A5" s="213" t="s">
        <v>251</v>
      </c>
      <c r="B5" s="94"/>
      <c r="C5" s="249" t="s">
        <v>131</v>
      </c>
      <c r="D5" s="252" t="s">
        <v>228</v>
      </c>
      <c r="E5" s="252" t="s">
        <v>229</v>
      </c>
      <c r="F5" s="243" t="s">
        <v>235</v>
      </c>
      <c r="G5" s="95"/>
      <c r="H5" s="255" t="s">
        <v>230</v>
      </c>
      <c r="I5" s="252" t="s">
        <v>231</v>
      </c>
      <c r="J5" s="243" t="s">
        <v>236</v>
      </c>
      <c r="K5" s="95"/>
      <c r="L5" s="246" t="s">
        <v>234</v>
      </c>
      <c r="M5" s="96"/>
      <c r="N5" s="255" t="s">
        <v>232</v>
      </c>
      <c r="O5" s="252" t="s">
        <v>233</v>
      </c>
      <c r="P5" s="252" t="s">
        <v>2</v>
      </c>
      <c r="Q5" s="252" t="s">
        <v>215</v>
      </c>
      <c r="R5" s="243" t="s">
        <v>210</v>
      </c>
    </row>
    <row r="6" spans="1:18" ht="17.45" customHeight="1" x14ac:dyDescent="0.25">
      <c r="A6" s="213"/>
      <c r="B6" s="94"/>
      <c r="C6" s="250"/>
      <c r="D6" s="253"/>
      <c r="E6" s="253"/>
      <c r="F6" s="244"/>
      <c r="G6" s="95"/>
      <c r="H6" s="256"/>
      <c r="I6" s="253"/>
      <c r="J6" s="244"/>
      <c r="K6" s="95"/>
      <c r="L6" s="247"/>
      <c r="M6" s="96"/>
      <c r="N6" s="256"/>
      <c r="O6" s="253"/>
      <c r="P6" s="253"/>
      <c r="Q6" s="253"/>
      <c r="R6" s="244"/>
    </row>
    <row r="7" spans="1:18" ht="17.45" customHeight="1" x14ac:dyDescent="0.25">
      <c r="A7" s="114" t="s">
        <v>163</v>
      </c>
      <c r="B7" s="94"/>
      <c r="C7" s="251"/>
      <c r="D7" s="254"/>
      <c r="E7" s="254"/>
      <c r="F7" s="245"/>
      <c r="G7" s="95"/>
      <c r="H7" s="257"/>
      <c r="I7" s="254"/>
      <c r="J7" s="245"/>
      <c r="K7" s="95"/>
      <c r="L7" s="248"/>
      <c r="M7" s="96"/>
      <c r="N7" s="257"/>
      <c r="O7" s="254"/>
      <c r="P7" s="254"/>
      <c r="Q7" s="254"/>
      <c r="R7" s="245"/>
    </row>
    <row r="8" spans="1:18" ht="17.45" customHeight="1" x14ac:dyDescent="0.25">
      <c r="A8" s="114" t="s">
        <v>166</v>
      </c>
      <c r="B8" s="94"/>
      <c r="C8" s="147" t="s">
        <v>216</v>
      </c>
      <c r="D8" s="148">
        <f>'ING-ENE'!H9</f>
        <v>0</v>
      </c>
      <c r="E8" s="148">
        <f>'ING-ENE'!H10</f>
        <v>0</v>
      </c>
      <c r="F8" s="149">
        <f>SUM(D8:E8)</f>
        <v>0</v>
      </c>
      <c r="G8" s="97"/>
      <c r="H8" s="151">
        <f>'EG-ENE'!H9</f>
        <v>0</v>
      </c>
      <c r="I8" s="151">
        <f>'EG-ENE'!H10</f>
        <v>0</v>
      </c>
      <c r="J8" s="152">
        <f>SUM(H8:I8)</f>
        <v>0</v>
      </c>
      <c r="K8" s="97"/>
      <c r="L8" s="152">
        <f>F8-J8</f>
        <v>0</v>
      </c>
      <c r="M8" s="98"/>
      <c r="N8" s="151">
        <f>'IMP-ENE'!E31</f>
        <v>0</v>
      </c>
      <c r="O8" s="151">
        <f>'IMP-ENE'!E59</f>
        <v>0</v>
      </c>
      <c r="P8" s="151">
        <f>IF('IMP-ENE'!E70&gt;0,'IMP-ENE'!E70,0)</f>
        <v>0</v>
      </c>
      <c r="Q8" s="151">
        <f>IF('IMP-ENE'!E80&gt;0,'IMP-ENE'!E80,0)</f>
        <v>0</v>
      </c>
      <c r="R8" s="152">
        <f t="shared" ref="R8:R19" si="0">SUM(N8:Q8)</f>
        <v>0</v>
      </c>
    </row>
    <row r="9" spans="1:18" ht="17.45" customHeight="1" x14ac:dyDescent="0.25">
      <c r="A9" s="114" t="s">
        <v>205</v>
      </c>
      <c r="B9" s="94"/>
      <c r="C9" s="150" t="s">
        <v>217</v>
      </c>
      <c r="D9" s="151">
        <f>'ING-FEB'!H9</f>
        <v>0</v>
      </c>
      <c r="E9" s="151">
        <f>'ING-FEB'!H10</f>
        <v>0</v>
      </c>
      <c r="F9" s="152">
        <f t="shared" ref="F9:F19" si="1">SUM(D9:E9)</f>
        <v>0</v>
      </c>
      <c r="G9" s="97"/>
      <c r="H9" s="151">
        <f>'EG-FEB'!H9</f>
        <v>0</v>
      </c>
      <c r="I9" s="151">
        <f>'EG-FEB'!H10</f>
        <v>0</v>
      </c>
      <c r="J9" s="152">
        <f t="shared" ref="J9:J19" si="2">SUM(H9:I9)</f>
        <v>0</v>
      </c>
      <c r="K9" s="97"/>
      <c r="L9" s="152">
        <f t="shared" ref="L9:L19" si="3">F9-J9</f>
        <v>0</v>
      </c>
      <c r="M9" s="98"/>
      <c r="N9" s="151">
        <f>'IMP-FEB'!E31</f>
        <v>0</v>
      </c>
      <c r="O9" s="151">
        <f>'IMP-FEB'!E59</f>
        <v>0</v>
      </c>
      <c r="P9" s="151">
        <f>IF('IMP-FEB'!E70&gt;0,'IMP-FEB'!E70,0)</f>
        <v>0</v>
      </c>
      <c r="Q9" s="151">
        <f>IF('IMP-FEB'!E80&gt;0,'IMP-FEB'!E80,0)</f>
        <v>0</v>
      </c>
      <c r="R9" s="152">
        <f t="shared" si="0"/>
        <v>0</v>
      </c>
    </row>
    <row r="10" spans="1:18" ht="17.45" customHeight="1" x14ac:dyDescent="0.25">
      <c r="A10" s="114" t="s">
        <v>206</v>
      </c>
      <c r="B10" s="94"/>
      <c r="C10" s="150" t="s">
        <v>218</v>
      </c>
      <c r="D10" s="151">
        <f>'ING-MAR'!H9</f>
        <v>0</v>
      </c>
      <c r="E10" s="151">
        <f>'ING-MAR'!H10</f>
        <v>0</v>
      </c>
      <c r="F10" s="152">
        <f t="shared" si="1"/>
        <v>0</v>
      </c>
      <c r="G10" s="97"/>
      <c r="H10" s="151">
        <f>'EG-MAR'!H9</f>
        <v>0</v>
      </c>
      <c r="I10" s="151">
        <f>'EG-MAR'!H10</f>
        <v>0</v>
      </c>
      <c r="J10" s="152">
        <f t="shared" si="2"/>
        <v>0</v>
      </c>
      <c r="K10" s="97"/>
      <c r="L10" s="152">
        <f t="shared" si="3"/>
        <v>0</v>
      </c>
      <c r="M10" s="98"/>
      <c r="N10" s="151">
        <f>'IMP-MAR'!E31</f>
        <v>0</v>
      </c>
      <c r="O10" s="151">
        <f>'IMP-MAR'!E59</f>
        <v>0</v>
      </c>
      <c r="P10" s="151">
        <f>IF('IMP-MAR'!E70&gt;0,'IMP-MAR'!E70,0)</f>
        <v>0</v>
      </c>
      <c r="Q10" s="151">
        <f>IF('IMP-MAR'!E80&gt;0,'IMP-MAR'!E80,0)</f>
        <v>0</v>
      </c>
      <c r="R10" s="152">
        <f t="shared" si="0"/>
        <v>0</v>
      </c>
    </row>
    <row r="11" spans="1:18" ht="17.45" customHeight="1" x14ac:dyDescent="0.25">
      <c r="A11" s="114" t="s">
        <v>137</v>
      </c>
      <c r="B11" s="94"/>
      <c r="C11" s="150" t="s">
        <v>219</v>
      </c>
      <c r="D11" s="151">
        <f>'ING-ABR'!H9</f>
        <v>0</v>
      </c>
      <c r="E11" s="151">
        <f>'ING-ABR'!H10</f>
        <v>0</v>
      </c>
      <c r="F11" s="152">
        <f t="shared" si="1"/>
        <v>0</v>
      </c>
      <c r="G11" s="97"/>
      <c r="H11" s="151">
        <f>'EG-ABR'!H9</f>
        <v>0</v>
      </c>
      <c r="I11" s="151">
        <f>'EG-ABR'!H10</f>
        <v>0</v>
      </c>
      <c r="J11" s="152">
        <f t="shared" si="2"/>
        <v>0</v>
      </c>
      <c r="K11" s="97"/>
      <c r="L11" s="152">
        <f t="shared" si="3"/>
        <v>0</v>
      </c>
      <c r="M11" s="98"/>
      <c r="N11" s="151">
        <f>'IMP-ABR'!E31</f>
        <v>0</v>
      </c>
      <c r="O11" s="151">
        <f>'IMP-ABR'!E59</f>
        <v>0</v>
      </c>
      <c r="P11" s="151">
        <f>IF('IMP-ABR'!E70&gt;0,'IMP-ABR'!E70,0)</f>
        <v>0</v>
      </c>
      <c r="Q11" s="151">
        <f>IF('IMP-ABR'!E80&gt;0,'IMP-ABR'!E80,0)</f>
        <v>0</v>
      </c>
      <c r="R11" s="152">
        <f t="shared" si="0"/>
        <v>0</v>
      </c>
    </row>
    <row r="12" spans="1:18" ht="17.45" customHeight="1" x14ac:dyDescent="0.25">
      <c r="A12" s="114" t="s">
        <v>164</v>
      </c>
      <c r="B12" s="94"/>
      <c r="C12" s="150" t="s">
        <v>220</v>
      </c>
      <c r="D12" s="151">
        <f>'ING-MAY'!H9</f>
        <v>0</v>
      </c>
      <c r="E12" s="151">
        <f>'ING-MAY'!H10</f>
        <v>0</v>
      </c>
      <c r="F12" s="152">
        <f t="shared" si="1"/>
        <v>0</v>
      </c>
      <c r="G12" s="97"/>
      <c r="H12" s="151">
        <f>'EG-MAY'!H9</f>
        <v>0</v>
      </c>
      <c r="I12" s="151">
        <f>'EG-MAY'!H10</f>
        <v>0</v>
      </c>
      <c r="J12" s="152">
        <f t="shared" si="2"/>
        <v>0</v>
      </c>
      <c r="K12" s="97"/>
      <c r="L12" s="152">
        <f t="shared" si="3"/>
        <v>0</v>
      </c>
      <c r="M12" s="98"/>
      <c r="N12" s="151">
        <f>'IMP-MAY'!E31</f>
        <v>0</v>
      </c>
      <c r="O12" s="151">
        <f>'IMP-MAY'!E59</f>
        <v>0</v>
      </c>
      <c r="P12" s="151">
        <f>IF('IMP-MAY'!E70&gt;0,'IMP-MAY'!E70,0)</f>
        <v>0</v>
      </c>
      <c r="Q12" s="151">
        <f>IF('IMP-MAY'!E80&gt;0,'IMP-MAY'!E80,0)</f>
        <v>0</v>
      </c>
      <c r="R12" s="152">
        <f t="shared" si="0"/>
        <v>0</v>
      </c>
    </row>
    <row r="13" spans="1:18" ht="17.45" customHeight="1" x14ac:dyDescent="0.25">
      <c r="A13" s="114" t="s">
        <v>165</v>
      </c>
      <c r="B13" s="94"/>
      <c r="C13" s="150" t="s">
        <v>221</v>
      </c>
      <c r="D13" s="151">
        <f>'ING-JUN'!H9</f>
        <v>0</v>
      </c>
      <c r="E13" s="151">
        <f>'ING-JUN'!H10</f>
        <v>0</v>
      </c>
      <c r="F13" s="152">
        <f t="shared" si="1"/>
        <v>0</v>
      </c>
      <c r="G13" s="97"/>
      <c r="H13" s="151">
        <f>'EG-JUN'!H9</f>
        <v>0</v>
      </c>
      <c r="I13" s="151">
        <f>'EG-JUN'!H10</f>
        <v>0</v>
      </c>
      <c r="J13" s="152">
        <f t="shared" si="2"/>
        <v>0</v>
      </c>
      <c r="K13" s="97"/>
      <c r="L13" s="152">
        <f t="shared" si="3"/>
        <v>0</v>
      </c>
      <c r="M13" s="98"/>
      <c r="N13" s="151">
        <f>'IMP-JUN'!E31</f>
        <v>0</v>
      </c>
      <c r="O13" s="151">
        <f>'IMP-JUN'!E59</f>
        <v>0</v>
      </c>
      <c r="P13" s="151">
        <f>IF('IMP-JUN'!E70&gt;0,'IMP-JUN'!E70,0)</f>
        <v>0</v>
      </c>
      <c r="Q13" s="151">
        <f>IF('IMP-JUN'!E80&gt;0,'IMP-JUN'!E80,0)</f>
        <v>0</v>
      </c>
      <c r="R13" s="152">
        <f t="shared" si="0"/>
        <v>0</v>
      </c>
    </row>
    <row r="14" spans="1:18" ht="17.45" customHeight="1" x14ac:dyDescent="0.25">
      <c r="A14" s="114" t="s">
        <v>160</v>
      </c>
      <c r="B14" s="94"/>
      <c r="C14" s="150" t="s">
        <v>222</v>
      </c>
      <c r="D14" s="151">
        <f>'ING-JUL'!H9</f>
        <v>0</v>
      </c>
      <c r="E14" s="151">
        <f>'ING-JUL'!H10</f>
        <v>0</v>
      </c>
      <c r="F14" s="152">
        <f t="shared" si="1"/>
        <v>0</v>
      </c>
      <c r="G14" s="97"/>
      <c r="H14" s="151">
        <f>'EG-JUL'!H9</f>
        <v>0</v>
      </c>
      <c r="I14" s="151">
        <f>'EG-JUL'!H10</f>
        <v>0</v>
      </c>
      <c r="J14" s="152">
        <f t="shared" si="2"/>
        <v>0</v>
      </c>
      <c r="K14" s="97"/>
      <c r="L14" s="152">
        <f t="shared" si="3"/>
        <v>0</v>
      </c>
      <c r="M14" s="98"/>
      <c r="N14" s="151">
        <f>'IMP-JUL'!E31</f>
        <v>0</v>
      </c>
      <c r="O14" s="151">
        <f>'IMP-JUL'!E59</f>
        <v>0</v>
      </c>
      <c r="P14" s="151">
        <f>IF('IMP-JUL'!E70&gt;0,'IMP-JUL'!E70,0)</f>
        <v>0</v>
      </c>
      <c r="Q14" s="151">
        <f>IF('IMP-JUL'!E80&gt;0,'IMP-JUL'!E80,0)</f>
        <v>0</v>
      </c>
      <c r="R14" s="152">
        <f t="shared" si="0"/>
        <v>0</v>
      </c>
    </row>
    <row r="15" spans="1:18" ht="17.45" customHeight="1" x14ac:dyDescent="0.25">
      <c r="A15" s="210" t="s">
        <v>250</v>
      </c>
      <c r="B15" s="94"/>
      <c r="C15" s="150" t="s">
        <v>223</v>
      </c>
      <c r="D15" s="151">
        <f>'ING-AGO'!H9</f>
        <v>0</v>
      </c>
      <c r="E15" s="151">
        <f>'ING-AGO'!H10</f>
        <v>0</v>
      </c>
      <c r="F15" s="152">
        <f t="shared" si="1"/>
        <v>0</v>
      </c>
      <c r="G15" s="97"/>
      <c r="H15" s="151">
        <f>'EG-AGO'!H9</f>
        <v>0</v>
      </c>
      <c r="I15" s="151">
        <f>'EG-AGO'!H10</f>
        <v>0</v>
      </c>
      <c r="J15" s="152">
        <f t="shared" si="2"/>
        <v>0</v>
      </c>
      <c r="K15" s="97"/>
      <c r="L15" s="152">
        <f t="shared" si="3"/>
        <v>0</v>
      </c>
      <c r="M15" s="98"/>
      <c r="N15" s="151">
        <f>'IMP-AGO'!E31</f>
        <v>0</v>
      </c>
      <c r="O15" s="151">
        <f>'IMP-AGO'!E59</f>
        <v>0</v>
      </c>
      <c r="P15" s="151">
        <f>IF('IMP-AGO'!E70&gt;0,'IMP-AGO'!E70,0)</f>
        <v>0</v>
      </c>
      <c r="Q15" s="151">
        <f>IF('IMP-AGO'!E80&gt;0,'IMP-AGO'!E80,0)</f>
        <v>0</v>
      </c>
      <c r="R15" s="152">
        <f t="shared" si="0"/>
        <v>0</v>
      </c>
    </row>
    <row r="16" spans="1:18" ht="17.45" customHeight="1" x14ac:dyDescent="0.25">
      <c r="A16" s="210"/>
      <c r="B16" s="94"/>
      <c r="C16" s="150" t="s">
        <v>224</v>
      </c>
      <c r="D16" s="151">
        <f>'ING-SEP'!H9</f>
        <v>0</v>
      </c>
      <c r="E16" s="151">
        <f>'ING-SEP'!H10</f>
        <v>0</v>
      </c>
      <c r="F16" s="152">
        <f t="shared" si="1"/>
        <v>0</v>
      </c>
      <c r="G16" s="97"/>
      <c r="H16" s="151">
        <f>'EG-SEP'!H9</f>
        <v>0</v>
      </c>
      <c r="I16" s="151">
        <f>'EG-SEP'!H10</f>
        <v>0</v>
      </c>
      <c r="J16" s="152">
        <f t="shared" si="2"/>
        <v>0</v>
      </c>
      <c r="K16" s="97"/>
      <c r="L16" s="152">
        <f t="shared" si="3"/>
        <v>0</v>
      </c>
      <c r="M16" s="98"/>
      <c r="N16" s="151">
        <f>'IMP-SEP'!E31</f>
        <v>0</v>
      </c>
      <c r="O16" s="151">
        <f>'IMP-SEP'!E59</f>
        <v>0</v>
      </c>
      <c r="P16" s="151">
        <f>IF('IMP-SEP'!E70&gt;0,'IMP-SEP'!E70,0)</f>
        <v>0</v>
      </c>
      <c r="Q16" s="151">
        <f>IF('IMP-SEP'!E80&gt;0,'IMP-SEP'!E80,0)</f>
        <v>0</v>
      </c>
      <c r="R16" s="152">
        <f t="shared" si="0"/>
        <v>0</v>
      </c>
    </row>
    <row r="17" spans="1:18" ht="17.45" customHeight="1" x14ac:dyDescent="0.25">
      <c r="A17" s="113"/>
      <c r="B17" s="94"/>
      <c r="C17" s="150" t="s">
        <v>225</v>
      </c>
      <c r="D17" s="151">
        <f>'ING-OCT'!H9</f>
        <v>0</v>
      </c>
      <c r="E17" s="151">
        <f>'ING-OCT'!H10</f>
        <v>0</v>
      </c>
      <c r="F17" s="152">
        <f t="shared" si="1"/>
        <v>0</v>
      </c>
      <c r="G17" s="97"/>
      <c r="H17" s="151">
        <f>'EG-OCT'!H9</f>
        <v>0</v>
      </c>
      <c r="I17" s="151">
        <f>'EG-OCT'!H10</f>
        <v>0</v>
      </c>
      <c r="J17" s="152">
        <f t="shared" si="2"/>
        <v>0</v>
      </c>
      <c r="K17" s="97"/>
      <c r="L17" s="152">
        <f t="shared" si="3"/>
        <v>0</v>
      </c>
      <c r="M17" s="98"/>
      <c r="N17" s="151">
        <f>'IMP-OCT'!E31</f>
        <v>0</v>
      </c>
      <c r="O17" s="151">
        <f>'IMP-OCT'!E59</f>
        <v>0</v>
      </c>
      <c r="P17" s="151">
        <f>IF('IMP-OCT'!E70&gt;0,'IMP-OCT'!E70,0)</f>
        <v>0</v>
      </c>
      <c r="Q17" s="151">
        <f>IF('IMP-OCT'!E80&gt;0,'IMP-OCT'!E80,0)</f>
        <v>0</v>
      </c>
      <c r="R17" s="152">
        <f t="shared" si="0"/>
        <v>0</v>
      </c>
    </row>
    <row r="18" spans="1:18" ht="17.45" customHeight="1" x14ac:dyDescent="0.25">
      <c r="A18" s="110"/>
      <c r="B18" s="94"/>
      <c r="C18" s="150" t="s">
        <v>226</v>
      </c>
      <c r="D18" s="151">
        <f>'ING-NOV'!H9</f>
        <v>0</v>
      </c>
      <c r="E18" s="151">
        <f>'ING-NOV'!H10</f>
        <v>0</v>
      </c>
      <c r="F18" s="152">
        <f t="shared" si="1"/>
        <v>0</v>
      </c>
      <c r="G18" s="97"/>
      <c r="H18" s="151">
        <f>'EG-NOV'!H9</f>
        <v>0</v>
      </c>
      <c r="I18" s="151">
        <f>'EG-NOV'!H10</f>
        <v>0</v>
      </c>
      <c r="J18" s="152">
        <f t="shared" si="2"/>
        <v>0</v>
      </c>
      <c r="K18" s="97"/>
      <c r="L18" s="152">
        <f t="shared" si="3"/>
        <v>0</v>
      </c>
      <c r="M18" s="98"/>
      <c r="N18" s="151">
        <f>'IMP-NOV'!E31</f>
        <v>0</v>
      </c>
      <c r="O18" s="151">
        <f>'IMP-NOV'!E59</f>
        <v>0</v>
      </c>
      <c r="P18" s="151">
        <f>IF('IMP-NOV'!E70&gt;0,'IMP-NOV'!E70,0)</f>
        <v>0</v>
      </c>
      <c r="Q18" s="151">
        <f>IF('IMP-NOV'!E80&gt;0,'IMP-NOV'!E80,0)</f>
        <v>0</v>
      </c>
      <c r="R18" s="152">
        <f t="shared" si="0"/>
        <v>0</v>
      </c>
    </row>
    <row r="19" spans="1:18" ht="17.45" customHeight="1" x14ac:dyDescent="0.25">
      <c r="A19" s="110"/>
      <c r="B19" s="94"/>
      <c r="C19" s="150" t="s">
        <v>227</v>
      </c>
      <c r="D19" s="153">
        <f>'ING-DIC'!H9</f>
        <v>0</v>
      </c>
      <c r="E19" s="153">
        <f>'ING-DIC'!H10</f>
        <v>0</v>
      </c>
      <c r="F19" s="154">
        <f t="shared" si="1"/>
        <v>0</v>
      </c>
      <c r="G19" s="97"/>
      <c r="H19" s="153">
        <f>'EG-DIC'!H9</f>
        <v>0</v>
      </c>
      <c r="I19" s="153">
        <f>'EG-DIC'!H10</f>
        <v>0</v>
      </c>
      <c r="J19" s="154">
        <f t="shared" si="2"/>
        <v>0</v>
      </c>
      <c r="K19" s="97"/>
      <c r="L19" s="152">
        <f t="shared" si="3"/>
        <v>0</v>
      </c>
      <c r="M19" s="98"/>
      <c r="N19" s="151">
        <f>'IMP-DIC'!E31</f>
        <v>0</v>
      </c>
      <c r="O19" s="151">
        <f>'IMP-DIC'!E59</f>
        <v>0</v>
      </c>
      <c r="P19" s="151">
        <f>IF('IMP-DIC'!E70&gt;0,'IMP-DIC'!E70,0)</f>
        <v>0</v>
      </c>
      <c r="Q19" s="151">
        <f>IF('IMP-DIC'!E80&gt;0,'IMP-DIC'!E80,0)</f>
        <v>0</v>
      </c>
      <c r="R19" s="152">
        <f t="shared" si="0"/>
        <v>0</v>
      </c>
    </row>
    <row r="20" spans="1:18" ht="17.45" customHeight="1" thickBot="1" x14ac:dyDescent="0.3">
      <c r="A20" s="110"/>
      <c r="B20" s="94"/>
      <c r="C20" s="97"/>
      <c r="D20" s="109">
        <f>SUM(D8:D19)</f>
        <v>0</v>
      </c>
      <c r="E20" s="109">
        <f>SUM(E8:E19)</f>
        <v>0</v>
      </c>
      <c r="F20" s="109">
        <f>SUM(F8:F19)</f>
        <v>0</v>
      </c>
      <c r="G20" s="97"/>
      <c r="H20" s="155">
        <f t="shared" ref="H20" si="4">SUM(H8:H19)</f>
        <v>0</v>
      </c>
      <c r="I20" s="155">
        <f>SUM(I8:I19)</f>
        <v>0</v>
      </c>
      <c r="J20" s="155">
        <f>SUM(J8:J19)</f>
        <v>0</v>
      </c>
      <c r="K20" s="97"/>
      <c r="L20" s="155">
        <f>SUM(L8:L19)</f>
        <v>0</v>
      </c>
      <c r="M20" s="98"/>
      <c r="N20" s="155">
        <f>SUM(N8:N19)</f>
        <v>0</v>
      </c>
      <c r="O20" s="155">
        <f>SUM(O8:O19)</f>
        <v>0</v>
      </c>
      <c r="P20" s="155">
        <f>SUM(P8:P19)</f>
        <v>0</v>
      </c>
      <c r="Q20" s="155">
        <f>SUM(Q8:Q19)</f>
        <v>0</v>
      </c>
      <c r="R20" s="155">
        <f>SUM(R8:R19)</f>
        <v>0</v>
      </c>
    </row>
    <row r="21" spans="1:18" ht="17.45" customHeight="1" thickTop="1" x14ac:dyDescent="0.2">
      <c r="A21" s="110"/>
      <c r="B21" s="94"/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</row>
    <row r="22" spans="1:18" ht="17.45" customHeight="1" x14ac:dyDescent="0.2">
      <c r="A22" s="110"/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</row>
    <row r="23" spans="1:18" ht="17.45" customHeight="1" x14ac:dyDescent="0.2">
      <c r="A23" s="110"/>
      <c r="B23" s="94"/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</row>
    <row r="24" spans="1:18" ht="17.45" customHeight="1" x14ac:dyDescent="0.2">
      <c r="A24" s="110"/>
      <c r="B24" s="94"/>
      <c r="I24" s="94"/>
      <c r="J24" s="94"/>
      <c r="K24" s="94"/>
      <c r="L24" s="94"/>
      <c r="M24" s="94"/>
    </row>
    <row r="25" spans="1:18" ht="17.45" customHeight="1" x14ac:dyDescent="0.2">
      <c r="A25" s="110"/>
      <c r="B25" s="94"/>
      <c r="I25" s="94"/>
      <c r="J25" s="94"/>
      <c r="K25" s="94"/>
      <c r="L25" s="94"/>
      <c r="M25" s="94"/>
    </row>
    <row r="26" spans="1:18" ht="17.45" customHeight="1" x14ac:dyDescent="0.2">
      <c r="A26" s="110"/>
      <c r="B26" s="94"/>
      <c r="I26" s="94"/>
      <c r="J26" s="94"/>
      <c r="K26" s="94"/>
      <c r="L26" s="94"/>
      <c r="M26" s="94"/>
    </row>
    <row r="27" spans="1:18" ht="17.45" customHeight="1" x14ac:dyDescent="0.2">
      <c r="A27" s="110"/>
      <c r="B27" s="94"/>
      <c r="I27" s="94"/>
      <c r="J27" s="94"/>
      <c r="K27" s="94"/>
      <c r="L27" s="94"/>
      <c r="M27" s="94"/>
    </row>
    <row r="28" spans="1:18" ht="17.45" customHeight="1" x14ac:dyDescent="0.2">
      <c r="A28" s="111"/>
      <c r="B28" s="94"/>
      <c r="I28" s="94"/>
      <c r="J28" s="94"/>
      <c r="K28" s="94"/>
      <c r="L28" s="94"/>
      <c r="M28" s="94"/>
    </row>
    <row r="29" spans="1:18" ht="17.45" customHeight="1" x14ac:dyDescent="0.2">
      <c r="A29" s="111"/>
      <c r="B29" s="94"/>
      <c r="I29" s="94"/>
      <c r="J29" s="94"/>
      <c r="K29" s="94"/>
      <c r="L29" s="94"/>
      <c r="M29" s="94"/>
    </row>
    <row r="30" spans="1:18" ht="17.45" customHeight="1" x14ac:dyDescent="0.2">
      <c r="A30" s="111"/>
      <c r="B30" s="94"/>
      <c r="I30" s="94"/>
      <c r="J30" s="94"/>
      <c r="K30" s="94"/>
      <c r="L30" s="94"/>
      <c r="M30" s="94"/>
    </row>
    <row r="31" spans="1:18" ht="17.45" customHeight="1" x14ac:dyDescent="0.2">
      <c r="A31" s="111"/>
      <c r="B31" s="94"/>
      <c r="I31" s="94"/>
      <c r="J31" s="94"/>
      <c r="K31" s="94"/>
      <c r="L31" s="94"/>
      <c r="M31" s="94"/>
    </row>
    <row r="32" spans="1:18" ht="17.45" customHeight="1" x14ac:dyDescent="0.2">
      <c r="A32" s="111"/>
      <c r="B32" s="94"/>
      <c r="I32" s="94"/>
      <c r="J32" s="94"/>
      <c r="K32" s="94"/>
      <c r="L32" s="94"/>
      <c r="M32" s="94"/>
    </row>
    <row r="33" spans="1:13" ht="17.45" customHeight="1" x14ac:dyDescent="0.2">
      <c r="A33" s="111"/>
      <c r="B33" s="94"/>
      <c r="I33" s="94"/>
      <c r="J33" s="94"/>
      <c r="K33" s="94"/>
      <c r="L33" s="94"/>
      <c r="M33" s="94"/>
    </row>
    <row r="34" spans="1:13" ht="17.45" customHeight="1" x14ac:dyDescent="0.2">
      <c r="A34" s="111"/>
      <c r="B34" s="94"/>
      <c r="I34" s="94"/>
      <c r="J34" s="94"/>
      <c r="K34" s="94"/>
      <c r="L34" s="94"/>
      <c r="M34" s="94"/>
    </row>
    <row r="35" spans="1:13" ht="17.45" customHeight="1" x14ac:dyDescent="0.2">
      <c r="A35" s="111"/>
      <c r="B35" s="94"/>
      <c r="I35" s="94"/>
      <c r="J35" s="94"/>
      <c r="K35" s="94"/>
      <c r="L35" s="94"/>
      <c r="M35" s="94"/>
    </row>
    <row r="36" spans="1:13" ht="17.45" customHeight="1" x14ac:dyDescent="0.2">
      <c r="A36" s="111"/>
      <c r="B36" s="94"/>
      <c r="I36" s="94"/>
      <c r="J36" s="94"/>
      <c r="K36" s="94"/>
      <c r="L36" s="94"/>
      <c r="M36" s="94"/>
    </row>
    <row r="37" spans="1:13" ht="17.45" customHeight="1" x14ac:dyDescent="0.2">
      <c r="A37" s="111"/>
      <c r="B37" s="94"/>
      <c r="I37" s="94"/>
      <c r="J37" s="94"/>
      <c r="K37" s="94"/>
      <c r="L37" s="94"/>
      <c r="M37" s="94"/>
    </row>
    <row r="38" spans="1:13" ht="17.45" customHeight="1" x14ac:dyDescent="0.2">
      <c r="A38" s="111"/>
      <c r="B38" s="94"/>
      <c r="I38" s="94"/>
      <c r="J38" s="94"/>
      <c r="K38" s="94"/>
      <c r="L38" s="94"/>
      <c r="M38" s="94"/>
    </row>
    <row r="39" spans="1:13" ht="17.45" customHeight="1" x14ac:dyDescent="0.2">
      <c r="A39" s="111"/>
    </row>
    <row r="40" spans="1:13" ht="17.45" customHeight="1" x14ac:dyDescent="0.2">
      <c r="A40" s="111"/>
    </row>
    <row r="41" spans="1:13" ht="17.45" customHeight="1" x14ac:dyDescent="0.2">
      <c r="A41" s="111"/>
    </row>
    <row r="42" spans="1:13" ht="17.45" customHeight="1" x14ac:dyDescent="0.2">
      <c r="A42" s="111"/>
    </row>
    <row r="43" spans="1:13" ht="17.45" customHeight="1" x14ac:dyDescent="0.2">
      <c r="A43" s="111"/>
    </row>
    <row r="44" spans="1:13" ht="17.45" customHeight="1" x14ac:dyDescent="0.2">
      <c r="A44" s="111"/>
    </row>
    <row r="45" spans="1:13" ht="17.45" customHeight="1" x14ac:dyDescent="0.2">
      <c r="A45" s="111"/>
    </row>
  </sheetData>
  <sheetProtection algorithmName="SHA-512" hashValue="e7XPAvPdG3WEhowwLLyh2WToh8i/orJiIQbk3NtRgNDP6wsdbbE9OAJCym1W/M/+sHNTOyGg8VPdDJbn+cT59g==" saltValue="xxEvglclCIFOCN7Dm463vw==" spinCount="100000" sheet="1" objects="1" scenarios="1" formatColumns="0" formatRows="0"/>
  <mergeCells count="16">
    <mergeCell ref="A1:A4"/>
    <mergeCell ref="A5:A6"/>
    <mergeCell ref="A15:A16"/>
    <mergeCell ref="R5:R7"/>
    <mergeCell ref="L5:L7"/>
    <mergeCell ref="F5:F7"/>
    <mergeCell ref="J5:J7"/>
    <mergeCell ref="C5:C7"/>
    <mergeCell ref="D5:D7"/>
    <mergeCell ref="H5:H7"/>
    <mergeCell ref="N5:N7"/>
    <mergeCell ref="E5:E7"/>
    <mergeCell ref="I5:I7"/>
    <mergeCell ref="O5:O7"/>
    <mergeCell ref="P5:P7"/>
    <mergeCell ref="Q5:Q7"/>
  </mergeCells>
  <hyperlinks>
    <hyperlink ref="A15:A16" location="CONTACTO!A1" display="Contacto" xr:uid="{00000000-0004-0000-0500-000000000000}"/>
    <hyperlink ref="A5:A6" location="MENU!A1" display="M e n ú" xr:uid="{00000000-0004-0000-0500-000001000000}"/>
    <hyperlink ref="A10" location="'INVERSIONES ARRENDAMIENTO'!A1" display="Inversiones Arrendamiento" xr:uid="{00000000-0004-0000-0500-000002000000}"/>
    <hyperlink ref="A14" location="PROVEEDORES!A1" display="Catálogo de Proveedores" xr:uid="{00000000-0004-0000-0500-000003000000}"/>
    <hyperlink ref="A13" location="DIOT!A1" display="Declaración del DIOT" xr:uid="{00000000-0004-0000-0500-000004000000}"/>
    <hyperlink ref="A12" location="TARIFAS!A1" display="Tablas y Tarifas de ISR" xr:uid="{00000000-0004-0000-0500-000005000000}"/>
    <hyperlink ref="A11" location="IMPUESTOS!A1" display="Impuestos" xr:uid="{00000000-0004-0000-0500-000006000000}"/>
    <hyperlink ref="A9" location="'INVERSIONES EMPR PROF'!A1" display="Inversiones Empresarial y P" xr:uid="{00000000-0004-0000-0500-000007000000}"/>
    <hyperlink ref="A8" location="'INGRESOS Y EGRESOS'!A1" display="Ingresos y Egresos" xr:uid="{00000000-0004-0000-0500-000008000000}"/>
    <hyperlink ref="A7" location="DATOS!A1" display="Datos de la Empresa" xr:uid="{00000000-0004-0000-0500-000009000000}"/>
  </hyperlinks>
  <pageMargins left="0.70866141732283472" right="0.70866141732283472" top="0.74803149606299213" bottom="0.74803149606299213" header="0.31496062992125984" footer="0.31496062992125984"/>
  <pageSetup paperSize="9" scale="74" orientation="landscape" blackAndWhite="1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E45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10.7109375" style="29" customWidth="1"/>
    <col min="4" max="4" width="55.7109375" style="13" customWidth="1"/>
    <col min="5" max="5" width="12.7109375" style="13" customWidth="1"/>
    <col min="6" max="6" width="5.7109375" style="13" customWidth="1"/>
    <col min="7" max="16384" width="11.42578125" style="13"/>
  </cols>
  <sheetData>
    <row r="1" spans="1:5" ht="17.45" customHeight="1" x14ac:dyDescent="0.3">
      <c r="A1" s="212" t="s">
        <v>244</v>
      </c>
      <c r="C1" s="107" t="str">
        <f>IF(DATOS!H18=DATOS!I1,DATOS!$E$6&amp;" "&amp;DATOS!$I$6&amp;" "&amp;DATOS!$M$6, "N o m b r e")</f>
        <v>N o m b r e</v>
      </c>
      <c r="D1" s="198"/>
      <c r="E1" s="21"/>
    </row>
    <row r="2" spans="1:5" ht="17.45" customHeight="1" x14ac:dyDescent="0.3">
      <c r="A2" s="260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21"/>
    </row>
    <row r="3" spans="1:5" ht="17.45" customHeight="1" x14ac:dyDescent="0.25">
      <c r="A3" s="260"/>
      <c r="C3" s="282" t="str">
        <f>"IMPUESTOS DEL EJERCICIO DE "&amp;DATOS!E10</f>
        <v>IMPUESTOS DEL EJERCICIO DE 2020</v>
      </c>
      <c r="D3" s="282"/>
      <c r="E3" s="21"/>
    </row>
    <row r="4" spans="1:5" ht="17.45" customHeight="1" x14ac:dyDescent="0.2">
      <c r="A4" s="261"/>
      <c r="C4" s="200"/>
      <c r="D4" s="198"/>
    </row>
    <row r="5" spans="1:5" ht="17.45" customHeight="1" x14ac:dyDescent="0.25">
      <c r="A5" s="262" t="s">
        <v>251</v>
      </c>
      <c r="C5" s="207" t="s">
        <v>203</v>
      </c>
      <c r="D5" s="198"/>
    </row>
    <row r="6" spans="1:5" ht="17.45" customHeight="1" x14ac:dyDescent="0.2">
      <c r="A6" s="263"/>
      <c r="C6" s="128"/>
      <c r="D6" s="128" t="s">
        <v>6</v>
      </c>
      <c r="E6" s="129" t="s">
        <v>47</v>
      </c>
    </row>
    <row r="7" spans="1:5" ht="17.45" customHeight="1" x14ac:dyDescent="0.2">
      <c r="A7" s="114" t="s">
        <v>163</v>
      </c>
      <c r="C7" s="145"/>
      <c r="D7" s="145" t="s">
        <v>7</v>
      </c>
      <c r="E7" s="160">
        <f>ROUND('ING-DIC'!H14,0)</f>
        <v>0</v>
      </c>
    </row>
    <row r="8" spans="1:5" ht="17.45" customHeight="1" x14ac:dyDescent="0.2">
      <c r="A8" s="114" t="s">
        <v>166</v>
      </c>
      <c r="C8" s="145" t="s">
        <v>8</v>
      </c>
      <c r="D8" s="145" t="s">
        <v>188</v>
      </c>
      <c r="E8" s="169">
        <v>0</v>
      </c>
    </row>
    <row r="9" spans="1:5" ht="17.45" customHeight="1" x14ac:dyDescent="0.2">
      <c r="A9" s="114" t="s">
        <v>205</v>
      </c>
      <c r="C9" s="145" t="s">
        <v>8</v>
      </c>
      <c r="D9" s="145" t="s">
        <v>79</v>
      </c>
      <c r="E9" s="160">
        <f>ROUND('EG-DIC'!H14,0)</f>
        <v>0</v>
      </c>
    </row>
    <row r="10" spans="1:5" ht="17.45" customHeight="1" x14ac:dyDescent="0.2">
      <c r="A10" s="114" t="s">
        <v>206</v>
      </c>
      <c r="C10" s="145" t="s">
        <v>8</v>
      </c>
      <c r="D10" s="145" t="s">
        <v>72</v>
      </c>
      <c r="E10" s="169">
        <v>0</v>
      </c>
    </row>
    <row r="11" spans="1:5" ht="17.45" customHeight="1" x14ac:dyDescent="0.2">
      <c r="A11" s="114" t="s">
        <v>137</v>
      </c>
      <c r="C11" s="145" t="s">
        <v>8</v>
      </c>
      <c r="D11" s="145" t="s">
        <v>9</v>
      </c>
      <c r="E11" s="169">
        <v>0</v>
      </c>
    </row>
    <row r="12" spans="1:5" ht="17.45" customHeight="1" x14ac:dyDescent="0.2">
      <c r="A12" s="114" t="s">
        <v>164</v>
      </c>
      <c r="C12" s="145" t="s">
        <v>10</v>
      </c>
      <c r="D12" s="146" t="s">
        <v>124</v>
      </c>
      <c r="E12" s="160">
        <f>IF(E7-E8-E9-E10-E11&lt;0,0,E7-E8-E9-E10-E11)</f>
        <v>0</v>
      </c>
    </row>
    <row r="13" spans="1:5" ht="17.45" customHeight="1" x14ac:dyDescent="0.2">
      <c r="A13" s="114" t="s">
        <v>165</v>
      </c>
      <c r="C13" s="145" t="s">
        <v>8</v>
      </c>
      <c r="D13" s="146" t="s">
        <v>125</v>
      </c>
      <c r="E13" s="169">
        <v>0</v>
      </c>
    </row>
    <row r="14" spans="1:5" ht="17.45" customHeight="1" x14ac:dyDescent="0.2">
      <c r="A14" s="114" t="s">
        <v>160</v>
      </c>
      <c r="C14" s="145" t="s">
        <v>10</v>
      </c>
      <c r="D14" s="146" t="s">
        <v>126</v>
      </c>
      <c r="E14" s="160">
        <f>IF(E12-E13&lt;0,0,E12-E13)</f>
        <v>0</v>
      </c>
    </row>
    <row r="15" spans="1:5" ht="17.45" customHeight="1" x14ac:dyDescent="0.2">
      <c r="A15" s="258" t="s">
        <v>250</v>
      </c>
      <c r="C15" s="24"/>
      <c r="D15" s="25"/>
      <c r="E15" s="26"/>
    </row>
    <row r="16" spans="1:5" ht="17.45" customHeight="1" x14ac:dyDescent="0.2">
      <c r="A16" s="259"/>
      <c r="C16" s="23"/>
      <c r="D16" s="206" t="s">
        <v>239</v>
      </c>
      <c r="E16" s="21"/>
    </row>
    <row r="17" spans="1:5" ht="17.45" customHeight="1" x14ac:dyDescent="0.2">
      <c r="A17" s="113"/>
      <c r="C17" s="145" t="s">
        <v>5</v>
      </c>
      <c r="D17" s="146" t="s">
        <v>11</v>
      </c>
      <c r="E17" s="160">
        <f>E14</f>
        <v>0</v>
      </c>
    </row>
    <row r="18" spans="1:5" ht="17.45" customHeight="1" x14ac:dyDescent="0.2">
      <c r="A18" s="110"/>
      <c r="C18" s="145" t="s">
        <v>8</v>
      </c>
      <c r="D18" s="146" t="s">
        <v>74</v>
      </c>
      <c r="E18" s="160">
        <f>IF(E17=0,0,LOOKUP(E17,ISRANUAL!C8:C18))</f>
        <v>0</v>
      </c>
    </row>
    <row r="19" spans="1:5" ht="17.45" customHeight="1" x14ac:dyDescent="0.2">
      <c r="A19" s="110"/>
      <c r="C19" s="145" t="s">
        <v>10</v>
      </c>
      <c r="D19" s="146" t="s">
        <v>12</v>
      </c>
      <c r="E19" s="160">
        <f>E17-E18</f>
        <v>0</v>
      </c>
    </row>
    <row r="20" spans="1:5" ht="17.45" customHeight="1" x14ac:dyDescent="0.2">
      <c r="A20" s="110"/>
      <c r="C20" s="145" t="s">
        <v>13</v>
      </c>
      <c r="D20" s="146" t="s">
        <v>14</v>
      </c>
      <c r="E20" s="171">
        <f>IF(E17=0,0,LOOKUP(E17,ISRANUAL!C8:C18,ISRANUAL!F8:F18))</f>
        <v>0</v>
      </c>
    </row>
    <row r="21" spans="1:5" ht="17.45" customHeight="1" x14ac:dyDescent="0.2">
      <c r="A21" s="110"/>
      <c r="C21" s="145" t="s">
        <v>10</v>
      </c>
      <c r="D21" s="146" t="s">
        <v>15</v>
      </c>
      <c r="E21" s="160">
        <f>E19*E20</f>
        <v>0</v>
      </c>
    </row>
    <row r="22" spans="1:5" ht="17.45" customHeight="1" x14ac:dyDescent="0.2">
      <c r="A22" s="110"/>
      <c r="C22" s="145" t="s">
        <v>16</v>
      </c>
      <c r="D22" s="146" t="s">
        <v>17</v>
      </c>
      <c r="E22" s="160">
        <f>IF(E17=0,0,LOOKUP(E17,ISRANUAL!C8:C18,ISRANUAL!E8:E18))</f>
        <v>0</v>
      </c>
    </row>
    <row r="23" spans="1:5" ht="17.45" customHeight="1" x14ac:dyDescent="0.2">
      <c r="A23" s="110"/>
      <c r="C23" s="145" t="s">
        <v>10</v>
      </c>
      <c r="D23" s="145" t="s">
        <v>73</v>
      </c>
      <c r="E23" s="160">
        <f>E21+E22</f>
        <v>0</v>
      </c>
    </row>
    <row r="24" spans="1:5" ht="17.45" customHeight="1" x14ac:dyDescent="0.2">
      <c r="A24" s="110"/>
      <c r="C24" s="145" t="s">
        <v>8</v>
      </c>
      <c r="D24" s="145" t="s">
        <v>189</v>
      </c>
      <c r="E24" s="169">
        <v>0</v>
      </c>
    </row>
    <row r="25" spans="1:5" ht="17.45" customHeight="1" x14ac:dyDescent="0.2">
      <c r="A25" s="110"/>
      <c r="C25" s="145" t="s">
        <v>10</v>
      </c>
      <c r="D25" s="145" t="s">
        <v>77</v>
      </c>
      <c r="E25" s="160">
        <f>ROUND(E23-E24,0)</f>
        <v>0</v>
      </c>
    </row>
    <row r="26" spans="1:5" ht="17.45" customHeight="1" x14ac:dyDescent="0.2">
      <c r="A26" s="110"/>
      <c r="C26" s="24"/>
      <c r="D26" s="27"/>
      <c r="E26" s="28"/>
    </row>
    <row r="27" spans="1:5" ht="17.45" customHeight="1" x14ac:dyDescent="0.2">
      <c r="A27" s="110"/>
      <c r="C27" s="165"/>
      <c r="D27" s="145" t="s">
        <v>73</v>
      </c>
      <c r="E27" s="160">
        <f>E25</f>
        <v>0</v>
      </c>
    </row>
    <row r="28" spans="1:5" ht="17.45" customHeight="1" x14ac:dyDescent="0.2">
      <c r="A28" s="111"/>
      <c r="C28" s="165" t="s">
        <v>8</v>
      </c>
      <c r="D28" s="146" t="s">
        <v>127</v>
      </c>
      <c r="E28" s="160">
        <f>('IMP-ENE'!E29+'IMP-FEB'!E29+'IMP-MAR'!E29+'IMP-ABR'!E29+'IMP-MAY'!E29+'IMP-JUN'!E29+'IMP-JUL'!E29+'IMP-AGO'!E29+'IMP-SEP'!E29+'IMP-OCT'!E29+'IMP-NOV'!E29+'IMP-DIC'!E29)+('IMP-ENE'!E57+'IMP-FEB'!E57+'IMP-MAR'!E57+'IMP-ABR'!E57+'IMP-MAY'!E57+'IMP-JUN'!E57+'IMP-JUL'!E57+'IMP-AGO'!E57+'IMP-SEP'!E57+'IMP-OCT'!E57+'IMP-NOV'!E57+'IMP-DIC'!E57)</f>
        <v>0</v>
      </c>
    </row>
    <row r="29" spans="1:5" ht="17.45" customHeight="1" x14ac:dyDescent="0.2">
      <c r="A29" s="111"/>
      <c r="C29" s="165" t="s">
        <v>8</v>
      </c>
      <c r="D29" s="146" t="s">
        <v>81</v>
      </c>
      <c r="E29" s="160">
        <f>'ING-DIC'!L14</f>
        <v>0</v>
      </c>
    </row>
    <row r="30" spans="1:5" ht="17.45" customHeight="1" x14ac:dyDescent="0.2">
      <c r="A30" s="111"/>
      <c r="C30" s="165" t="s">
        <v>8</v>
      </c>
      <c r="D30" s="146" t="s">
        <v>75</v>
      </c>
      <c r="E30" s="169">
        <v>0</v>
      </c>
    </row>
    <row r="31" spans="1:5" ht="17.45" customHeight="1" x14ac:dyDescent="0.2">
      <c r="A31" s="111"/>
      <c r="C31" s="172" t="s">
        <v>10</v>
      </c>
      <c r="D31" s="173" t="s">
        <v>128</v>
      </c>
      <c r="E31" s="174">
        <f>(E27-E28-E29-E30)</f>
        <v>0</v>
      </c>
    </row>
    <row r="32" spans="1:5" ht="17.45" customHeight="1" x14ac:dyDescent="0.2">
      <c r="A32" s="111"/>
    </row>
    <row r="33" spans="1:5" ht="17.45" customHeight="1" x14ac:dyDescent="0.2">
      <c r="A33" s="111"/>
      <c r="C33" s="24"/>
      <c r="D33" s="25"/>
      <c r="E33" s="28"/>
    </row>
    <row r="34" spans="1:5" ht="17.45" customHeight="1" x14ac:dyDescent="0.2">
      <c r="A34" s="111"/>
    </row>
    <row r="35" spans="1:5" ht="17.45" customHeight="1" x14ac:dyDescent="0.2">
      <c r="A35" s="111"/>
    </row>
    <row r="36" spans="1:5" ht="17.45" customHeight="1" x14ac:dyDescent="0.2">
      <c r="A36" s="111"/>
    </row>
    <row r="37" spans="1:5" ht="17.45" customHeight="1" x14ac:dyDescent="0.2">
      <c r="A37" s="111"/>
    </row>
    <row r="38" spans="1:5" ht="17.45" customHeight="1" x14ac:dyDescent="0.2">
      <c r="A38" s="111"/>
    </row>
    <row r="39" spans="1:5" ht="17.45" customHeight="1" x14ac:dyDescent="0.2">
      <c r="A39" s="111"/>
    </row>
    <row r="40" spans="1:5" ht="17.45" customHeight="1" x14ac:dyDescent="0.2">
      <c r="A40" s="111"/>
    </row>
    <row r="41" spans="1:5" ht="17.45" customHeight="1" x14ac:dyDescent="0.2">
      <c r="A41" s="111"/>
    </row>
    <row r="42" spans="1:5" ht="17.45" customHeight="1" x14ac:dyDescent="0.2">
      <c r="A42" s="111"/>
    </row>
    <row r="43" spans="1:5" ht="17.45" customHeight="1" x14ac:dyDescent="0.2">
      <c r="A43" s="111"/>
    </row>
    <row r="44" spans="1:5" ht="17.45" customHeight="1" x14ac:dyDescent="0.2">
      <c r="A44" s="111"/>
    </row>
    <row r="45" spans="1:5" ht="17.45" customHeight="1" x14ac:dyDescent="0.2">
      <c r="A45" s="111"/>
    </row>
  </sheetData>
  <sheetProtection algorithmName="SHA-512" hashValue="2NPU888SLaBTDob+Yx8wO5+RSemfYXEHQBUgrh0Qgd+Op4awjRGL2KnIXXqYTfwX7gw1psGn+dr4L9I14arYcQ==" saltValue="stygaGKMHfoYqLbdThqfSA==" spinCount="100000" sheet="1" objects="1" scenarios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00000000-0004-0000-3B00-000000000000}"/>
    <hyperlink ref="A5:A6" location="MENU!A1" display="M e n ú" xr:uid="{00000000-0004-0000-3B00-000001000000}"/>
    <hyperlink ref="A10" location="'INVERSIONES ARRENDAMIENTO'!A1" display="Inversiones Arrendamiento" xr:uid="{00000000-0004-0000-3B00-000002000000}"/>
    <hyperlink ref="A14" location="PROVEEDORES!A1" display="Catálogo de Proveedores" xr:uid="{00000000-0004-0000-3B00-000003000000}"/>
    <hyperlink ref="A13" location="DIOT!A1" display="Declaración del DIOT" xr:uid="{00000000-0004-0000-3B00-000004000000}"/>
    <hyperlink ref="A12" location="TARIFAS!A1" display="Tablas y Tarifas de ISR" xr:uid="{00000000-0004-0000-3B00-000005000000}"/>
    <hyperlink ref="A11" location="IMPUESTOS!A1" display="Impuestos" xr:uid="{00000000-0004-0000-3B00-000006000000}"/>
    <hyperlink ref="A9" location="'INVERSIONES EMPR PROF'!A1" display="Inversiones Empresarial y P" xr:uid="{00000000-0004-0000-3B00-000007000000}"/>
    <hyperlink ref="A8" location="'INGRESOS Y EGRESOS'!A1" display="Ingresos y Egresos" xr:uid="{00000000-0004-0000-3B00-000008000000}"/>
    <hyperlink ref="A7" location="DATOS!A1" display="Datos de la Empresa" xr:uid="{00000000-0004-0000-3B00-000009000000}"/>
  </hyperlinks>
  <printOptions horizontalCentered="1"/>
  <pageMargins left="1.1811023622047245" right="1.1811023622047245" top="1.1811023622047245" bottom="1.1811023622047245" header="0" footer="0"/>
  <pageSetup paperSize="119" scale="94" orientation="portrait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X45"/>
  <sheetViews>
    <sheetView zoomScaleNormal="100" workbookViewId="0">
      <pane xSplit="1" topLeftCell="B1" activePane="topRight" state="frozen"/>
      <selection pane="topRight"/>
    </sheetView>
  </sheetViews>
  <sheetFormatPr baseColWidth="10" defaultColWidth="5.7109375" defaultRowHeight="17.45" customHeight="1" x14ac:dyDescent="0.2"/>
  <cols>
    <col min="1" max="1" width="21.7109375" style="112" customWidth="1"/>
    <col min="2" max="2" width="1.7109375" style="82" customWidth="1"/>
    <col min="3" max="16384" width="5.7109375" style="7"/>
  </cols>
  <sheetData>
    <row r="1" spans="1:24" ht="17.45" customHeight="1" x14ac:dyDescent="0.2">
      <c r="A1" s="212" t="s">
        <v>244</v>
      </c>
    </row>
    <row r="2" spans="1:24" ht="17.45" customHeight="1" x14ac:dyDescent="0.2">
      <c r="A2" s="260"/>
      <c r="D2" s="283" t="s">
        <v>146</v>
      </c>
      <c r="E2" s="283"/>
      <c r="F2" s="283"/>
      <c r="G2" s="283"/>
      <c r="H2" s="283"/>
      <c r="I2" s="283"/>
      <c r="J2" s="283"/>
      <c r="K2" s="283"/>
      <c r="L2" s="283"/>
      <c r="M2" s="283"/>
      <c r="N2" s="283"/>
      <c r="O2" s="283"/>
      <c r="P2" s="283"/>
    </row>
    <row r="3" spans="1:24" ht="17.45" customHeight="1" x14ac:dyDescent="0.2">
      <c r="A3" s="260"/>
      <c r="D3" s="283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18"/>
      <c r="R3" s="18"/>
      <c r="S3" s="18"/>
      <c r="T3" s="18"/>
      <c r="U3" s="18"/>
      <c r="V3" s="18"/>
      <c r="W3" s="18"/>
      <c r="X3" s="18"/>
    </row>
    <row r="4" spans="1:24" ht="17.45" customHeight="1" x14ac:dyDescent="0.2">
      <c r="A4" s="261"/>
      <c r="I4" s="11"/>
      <c r="J4" s="11"/>
      <c r="K4" s="11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</row>
    <row r="5" spans="1:24" ht="17.45" customHeight="1" x14ac:dyDescent="0.2">
      <c r="A5" s="262" t="s">
        <v>251</v>
      </c>
      <c r="I5" s="278" t="s">
        <v>24</v>
      </c>
      <c r="J5" s="278"/>
      <c r="K5" s="27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</row>
    <row r="6" spans="1:24" ht="17.45" customHeight="1" x14ac:dyDescent="0.2">
      <c r="A6" s="263"/>
      <c r="I6" s="19"/>
      <c r="J6" s="19"/>
      <c r="K6" s="19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</row>
    <row r="7" spans="1:24" ht="17.45" customHeight="1" x14ac:dyDescent="0.2">
      <c r="A7" s="114" t="s">
        <v>163</v>
      </c>
      <c r="I7" s="278" t="s">
        <v>25</v>
      </c>
      <c r="J7" s="278"/>
      <c r="K7" s="27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</row>
    <row r="8" spans="1:24" ht="17.45" customHeight="1" x14ac:dyDescent="0.2">
      <c r="A8" s="114" t="s">
        <v>166</v>
      </c>
      <c r="I8" s="19"/>
      <c r="J8" s="19"/>
      <c r="K8" s="19"/>
      <c r="N8" s="18"/>
      <c r="O8" s="18"/>
    </row>
    <row r="9" spans="1:24" ht="17.45" customHeight="1" x14ac:dyDescent="0.2">
      <c r="A9" s="114" t="s">
        <v>205</v>
      </c>
      <c r="I9" s="278" t="s">
        <v>26</v>
      </c>
      <c r="J9" s="278"/>
      <c r="K9" s="278"/>
      <c r="N9" s="18"/>
      <c r="O9" s="18"/>
    </row>
    <row r="10" spans="1:24" ht="17.45" customHeight="1" x14ac:dyDescent="0.2">
      <c r="A10" s="114" t="s">
        <v>206</v>
      </c>
      <c r="I10" s="19"/>
      <c r="J10" s="19"/>
      <c r="K10" s="19"/>
      <c r="N10" s="18"/>
      <c r="O10" s="18"/>
    </row>
    <row r="11" spans="1:24" ht="17.45" customHeight="1" x14ac:dyDescent="0.2">
      <c r="A11" s="114" t="s">
        <v>137</v>
      </c>
      <c r="I11" s="278" t="s">
        <v>27</v>
      </c>
      <c r="J11" s="278"/>
      <c r="K11" s="278"/>
      <c r="N11" s="18"/>
      <c r="O11" s="18"/>
    </row>
    <row r="12" spans="1:24" ht="17.45" customHeight="1" x14ac:dyDescent="0.2">
      <c r="A12" s="114" t="s">
        <v>164</v>
      </c>
      <c r="I12" s="19"/>
      <c r="J12" s="19"/>
      <c r="K12" s="19"/>
      <c r="N12" s="18"/>
      <c r="O12" s="18"/>
    </row>
    <row r="13" spans="1:24" ht="17.45" customHeight="1" x14ac:dyDescent="0.2">
      <c r="A13" s="114" t="s">
        <v>165</v>
      </c>
      <c r="I13" s="278" t="s">
        <v>28</v>
      </c>
      <c r="J13" s="278"/>
      <c r="K13" s="278"/>
      <c r="N13" s="18"/>
      <c r="O13" s="18"/>
    </row>
    <row r="14" spans="1:24" ht="17.45" customHeight="1" x14ac:dyDescent="0.2">
      <c r="A14" s="114" t="s">
        <v>160</v>
      </c>
      <c r="I14" s="19"/>
      <c r="J14" s="19"/>
      <c r="K14" s="19"/>
      <c r="N14" s="18"/>
      <c r="O14" s="18"/>
    </row>
    <row r="15" spans="1:24" ht="17.45" customHeight="1" x14ac:dyDescent="0.2">
      <c r="A15" s="258" t="s">
        <v>250</v>
      </c>
      <c r="I15" s="278" t="s">
        <v>29</v>
      </c>
      <c r="J15" s="278"/>
      <c r="K15" s="278"/>
      <c r="N15" s="18"/>
      <c r="O15" s="18"/>
    </row>
    <row r="16" spans="1:24" ht="17.45" customHeight="1" x14ac:dyDescent="0.2">
      <c r="A16" s="259"/>
      <c r="I16" s="19"/>
      <c r="J16" s="19"/>
      <c r="K16" s="19"/>
      <c r="N16" s="18"/>
      <c r="O16" s="18"/>
    </row>
    <row r="17" spans="1:15" ht="17.45" customHeight="1" x14ac:dyDescent="0.2">
      <c r="A17" s="113"/>
      <c r="I17" s="278" t="s">
        <v>30</v>
      </c>
      <c r="J17" s="278"/>
      <c r="K17" s="278"/>
      <c r="N17" s="18"/>
      <c r="O17" s="18"/>
    </row>
    <row r="18" spans="1:15" ht="17.45" customHeight="1" x14ac:dyDescent="0.2">
      <c r="A18" s="110"/>
      <c r="I18" s="19"/>
      <c r="J18" s="19"/>
      <c r="K18" s="19"/>
      <c r="N18" s="18"/>
      <c r="O18" s="18"/>
    </row>
    <row r="19" spans="1:15" ht="17.45" customHeight="1" x14ac:dyDescent="0.2">
      <c r="A19" s="110"/>
      <c r="I19" s="278" t="s">
        <v>31</v>
      </c>
      <c r="J19" s="278"/>
      <c r="K19" s="278"/>
      <c r="N19" s="18"/>
      <c r="O19" s="18"/>
    </row>
    <row r="20" spans="1:15" ht="17.45" customHeight="1" x14ac:dyDescent="0.2">
      <c r="A20" s="110"/>
      <c r="I20" s="19"/>
      <c r="J20" s="19"/>
      <c r="K20" s="19"/>
      <c r="N20" s="18"/>
      <c r="O20" s="18"/>
    </row>
    <row r="21" spans="1:15" ht="17.45" customHeight="1" x14ac:dyDescent="0.2">
      <c r="A21" s="110"/>
      <c r="I21" s="278" t="s">
        <v>32</v>
      </c>
      <c r="J21" s="278"/>
      <c r="K21" s="278"/>
    </row>
    <row r="22" spans="1:15" ht="17.45" customHeight="1" x14ac:dyDescent="0.2">
      <c r="A22" s="110"/>
      <c r="I22" s="19"/>
      <c r="J22" s="19"/>
      <c r="K22" s="19"/>
    </row>
    <row r="23" spans="1:15" ht="17.45" customHeight="1" x14ac:dyDescent="0.2">
      <c r="A23" s="110"/>
      <c r="I23" s="278" t="s">
        <v>33</v>
      </c>
      <c r="J23" s="278"/>
      <c r="K23" s="278"/>
    </row>
    <row r="24" spans="1:15" ht="17.45" customHeight="1" x14ac:dyDescent="0.2">
      <c r="A24" s="110"/>
      <c r="I24" s="19"/>
      <c r="J24" s="19"/>
      <c r="K24" s="19"/>
    </row>
    <row r="25" spans="1:15" ht="17.45" customHeight="1" x14ac:dyDescent="0.2">
      <c r="A25" s="110"/>
      <c r="I25" s="278" t="s">
        <v>34</v>
      </c>
      <c r="J25" s="278"/>
      <c r="K25" s="278"/>
    </row>
    <row r="26" spans="1:15" ht="17.45" customHeight="1" x14ac:dyDescent="0.2">
      <c r="A26" s="110"/>
      <c r="I26" s="19"/>
      <c r="J26" s="19"/>
      <c r="K26" s="19"/>
    </row>
    <row r="27" spans="1:15" ht="17.45" customHeight="1" x14ac:dyDescent="0.2">
      <c r="A27" s="110"/>
      <c r="I27" s="278" t="s">
        <v>35</v>
      </c>
      <c r="J27" s="278"/>
      <c r="K27" s="278"/>
    </row>
    <row r="28" spans="1:15" ht="17.45" customHeight="1" x14ac:dyDescent="0.2">
      <c r="A28" s="111"/>
    </row>
    <row r="29" spans="1:15" ht="17.45" customHeight="1" x14ac:dyDescent="0.2">
      <c r="A29" s="111"/>
      <c r="I29" s="278" t="s">
        <v>130</v>
      </c>
      <c r="J29" s="278"/>
      <c r="K29" s="278"/>
    </row>
    <row r="30" spans="1:15" ht="17.45" customHeight="1" x14ac:dyDescent="0.2">
      <c r="A30" s="111"/>
      <c r="H30" s="12"/>
      <c r="I30" s="12"/>
      <c r="J30" s="12"/>
    </row>
    <row r="31" spans="1:15" ht="17.45" customHeight="1" x14ac:dyDescent="0.2">
      <c r="A31" s="111"/>
    </row>
    <row r="32" spans="1:15" ht="17.45" customHeight="1" x14ac:dyDescent="0.2">
      <c r="A32" s="111"/>
    </row>
    <row r="33" spans="1:1" ht="17.45" customHeight="1" x14ac:dyDescent="0.2">
      <c r="A33" s="111"/>
    </row>
    <row r="34" spans="1:1" ht="17.45" customHeight="1" x14ac:dyDescent="0.2">
      <c r="A34" s="111"/>
    </row>
    <row r="35" spans="1:1" ht="17.45" customHeight="1" x14ac:dyDescent="0.2">
      <c r="A35" s="111"/>
    </row>
    <row r="36" spans="1:1" ht="17.45" customHeight="1" x14ac:dyDescent="0.2">
      <c r="A36" s="111"/>
    </row>
    <row r="37" spans="1:1" ht="17.45" customHeight="1" x14ac:dyDescent="0.2">
      <c r="A37" s="111"/>
    </row>
    <row r="38" spans="1:1" ht="17.45" customHeight="1" x14ac:dyDescent="0.2">
      <c r="A38" s="111"/>
    </row>
    <row r="39" spans="1:1" ht="17.45" customHeight="1" x14ac:dyDescent="0.2">
      <c r="A39" s="111"/>
    </row>
    <row r="40" spans="1:1" ht="17.45" customHeight="1" x14ac:dyDescent="0.2">
      <c r="A40" s="111"/>
    </row>
    <row r="41" spans="1:1" ht="17.45" customHeight="1" x14ac:dyDescent="0.2">
      <c r="A41" s="111"/>
    </row>
    <row r="42" spans="1:1" ht="17.45" customHeight="1" x14ac:dyDescent="0.2">
      <c r="A42" s="111"/>
    </row>
    <row r="43" spans="1:1" ht="17.45" customHeight="1" x14ac:dyDescent="0.2">
      <c r="A43" s="111"/>
    </row>
    <row r="44" spans="1:1" ht="17.45" customHeight="1" x14ac:dyDescent="0.2">
      <c r="A44" s="111"/>
    </row>
    <row r="45" spans="1:1" ht="17.45" customHeight="1" x14ac:dyDescent="0.2">
      <c r="A45" s="111"/>
    </row>
  </sheetData>
  <sheetProtection algorithmName="SHA-512" hashValue="mR7puq478jMtjEJSLpN7g7ags6SN6YRoMLE+3A02Ed4kHDHFc52NAKuN47HL4JYm9w79qGF40MRvWJdUXcZ+KA==" saltValue="NebIi+TlMeO2mRIdrU8hKw==" spinCount="100000" sheet="1" objects="1" scenarios="1" formatColumns="0" formatRows="0" autoFilter="0"/>
  <mergeCells count="17">
    <mergeCell ref="I29:K29"/>
    <mergeCell ref="I19:K19"/>
    <mergeCell ref="I21:K21"/>
    <mergeCell ref="I23:K23"/>
    <mergeCell ref="I25:K25"/>
    <mergeCell ref="A1:A4"/>
    <mergeCell ref="A5:A6"/>
    <mergeCell ref="I27:K27"/>
    <mergeCell ref="I13:K13"/>
    <mergeCell ref="I15:K15"/>
    <mergeCell ref="I17:K17"/>
    <mergeCell ref="D2:P3"/>
    <mergeCell ref="I5:K5"/>
    <mergeCell ref="I7:K7"/>
    <mergeCell ref="I9:K9"/>
    <mergeCell ref="I11:K11"/>
    <mergeCell ref="A15:A16"/>
  </mergeCells>
  <phoneticPr fontId="13" type="noConversion"/>
  <hyperlinks>
    <hyperlink ref="I5:K5" location="ISRENE!A1" display="ENERO" xr:uid="{00000000-0004-0000-3C00-000000000000}"/>
    <hyperlink ref="I7:K7" location="ISRFEB!A1" display="FEBRERO" xr:uid="{00000000-0004-0000-3C00-000001000000}"/>
    <hyperlink ref="I11:K11" location="ISRABR!A1" display="ABRIL" xr:uid="{00000000-0004-0000-3C00-000002000000}"/>
    <hyperlink ref="I13:K13" location="ISRMAY!A1" display="MAYO" xr:uid="{00000000-0004-0000-3C00-000003000000}"/>
    <hyperlink ref="I15:K15" location="ISRJUN!A1" display="JUNIO" xr:uid="{00000000-0004-0000-3C00-000004000000}"/>
    <hyperlink ref="I17:K17" location="ISRJUL!A1" display="JULIO" xr:uid="{00000000-0004-0000-3C00-000005000000}"/>
    <hyperlink ref="I21:K21" location="ISRSEP!A1" display="SEPTIEMBRE" xr:uid="{00000000-0004-0000-3C00-000006000000}"/>
    <hyperlink ref="I23:K23" location="ISROCT!A1" display="OCTUBRE" xr:uid="{00000000-0004-0000-3C00-000007000000}"/>
    <hyperlink ref="I25:K25" location="ISRNOV!A1" display="NOVIEMBRE" xr:uid="{00000000-0004-0000-3C00-000008000000}"/>
    <hyperlink ref="I27:K27" location="ISRDIC!A1" display="DICIEMBRE" xr:uid="{00000000-0004-0000-3C00-000009000000}"/>
    <hyperlink ref="I9:K9" location="ISRMAR!A1" display="MARZO" xr:uid="{00000000-0004-0000-3C00-00000A000000}"/>
    <hyperlink ref="I19:K19" location="ISRAGO!A1" display="AGOSTO" xr:uid="{00000000-0004-0000-3C00-00000B000000}"/>
    <hyperlink ref="I29:K29" location="ISRANUAL!A1" display="DICIEMBRE" xr:uid="{00000000-0004-0000-3C00-00000C000000}"/>
    <hyperlink ref="A15:A16" location="CONTACTO!A1" display="Contacto" xr:uid="{00000000-0004-0000-3C00-00000D000000}"/>
    <hyperlink ref="A5:A6" location="MENU!A1" display="M e n ú" xr:uid="{00000000-0004-0000-3C00-00000E000000}"/>
    <hyperlink ref="A10" location="'INVERSIONES ARRENDAMIENTO'!A1" display="Inversiones Arrendamiento" xr:uid="{00000000-0004-0000-3C00-00000F000000}"/>
    <hyperlink ref="A14" location="PROVEEDORES!A1" display="Catálogo de Proveedores" xr:uid="{00000000-0004-0000-3C00-000010000000}"/>
    <hyperlink ref="A13" location="DIOT!A1" display="Declaración del DIOT" xr:uid="{00000000-0004-0000-3C00-000011000000}"/>
    <hyperlink ref="A12" location="TARIFAS!A1" display="Tablas y Tarifas de ISR" xr:uid="{00000000-0004-0000-3C00-000012000000}"/>
    <hyperlink ref="A11" location="IMPUESTOS!A1" display="Impuestos" xr:uid="{00000000-0004-0000-3C00-000013000000}"/>
    <hyperlink ref="A9" location="'INVERSIONES EMPR PROF'!A1" display="Inversiones Empresarial y P" xr:uid="{00000000-0004-0000-3C00-000014000000}"/>
    <hyperlink ref="A8" location="'INGRESOS Y EGRESOS'!A1" display="Ingresos y Egresos" xr:uid="{00000000-0004-0000-3C00-000015000000}"/>
    <hyperlink ref="A7" location="DATOS!A1" display="Datos de la Empresa" xr:uid="{00000000-0004-0000-3C00-000016000000}"/>
  </hyperlinks>
  <printOptions horizontalCentered="1"/>
  <pageMargins left="0.78740157480314965" right="0.78740157480314965" top="0.98425196850393704" bottom="0.98425196850393704" header="0" footer="0"/>
  <pageSetup scale="63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F45"/>
  <sheetViews>
    <sheetView zoomScaleNormal="100" workbookViewId="0">
      <pane xSplit="1" topLeftCell="B1" activePane="topRight" state="frozen"/>
      <selection pane="top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5" width="15.7109375" style="15" customWidth="1"/>
    <col min="6" max="6" width="20.7109375" style="15" customWidth="1"/>
    <col min="7" max="16384" width="11.42578125" style="15"/>
  </cols>
  <sheetData>
    <row r="1" spans="1:6" ht="17.45" customHeight="1" x14ac:dyDescent="0.2">
      <c r="A1" s="212" t="s">
        <v>244</v>
      </c>
    </row>
    <row r="2" spans="1:6" ht="17.45" customHeight="1" x14ac:dyDescent="0.2">
      <c r="A2" s="260"/>
      <c r="C2" s="285" t="s">
        <v>144</v>
      </c>
      <c r="D2" s="286"/>
      <c r="E2" s="286"/>
      <c r="F2" s="286"/>
    </row>
    <row r="3" spans="1:6" ht="17.45" customHeight="1" x14ac:dyDescent="0.2">
      <c r="A3" s="260"/>
      <c r="C3" s="286"/>
      <c r="D3" s="286"/>
      <c r="E3" s="286"/>
      <c r="F3" s="286"/>
    </row>
    <row r="4" spans="1:6" ht="17.45" customHeight="1" x14ac:dyDescent="0.2">
      <c r="A4" s="261"/>
    </row>
    <row r="5" spans="1:6" ht="17.45" customHeight="1" x14ac:dyDescent="0.25">
      <c r="A5" s="262" t="s">
        <v>251</v>
      </c>
      <c r="C5" s="287" t="s">
        <v>201</v>
      </c>
      <c r="D5" s="287"/>
      <c r="E5" s="287"/>
      <c r="F5" s="287"/>
    </row>
    <row r="6" spans="1:6" ht="17.45" customHeight="1" x14ac:dyDescent="0.2">
      <c r="A6" s="263"/>
      <c r="C6" s="284" t="s">
        <v>24</v>
      </c>
      <c r="D6" s="284"/>
      <c r="E6" s="284"/>
      <c r="F6" s="284"/>
    </row>
    <row r="7" spans="1:6" ht="17.45" customHeight="1" x14ac:dyDescent="0.2">
      <c r="A7" s="114" t="s">
        <v>163</v>
      </c>
      <c r="C7" s="130" t="s">
        <v>39</v>
      </c>
      <c r="D7" s="130" t="s">
        <v>40</v>
      </c>
      <c r="E7" s="130" t="s">
        <v>41</v>
      </c>
      <c r="F7" s="130" t="s">
        <v>42</v>
      </c>
    </row>
    <row r="8" spans="1:6" ht="17.45" customHeight="1" x14ac:dyDescent="0.2">
      <c r="A8" s="114" t="s">
        <v>166</v>
      </c>
      <c r="C8" s="178">
        <v>0.01</v>
      </c>
      <c r="D8" s="178">
        <v>578.52</v>
      </c>
      <c r="E8" s="178">
        <v>0</v>
      </c>
      <c r="F8" s="186">
        <v>1.9199999999999998E-2</v>
      </c>
    </row>
    <row r="9" spans="1:6" ht="17.45" customHeight="1" x14ac:dyDescent="0.2">
      <c r="A9" s="114" t="s">
        <v>205</v>
      </c>
      <c r="C9" s="178">
        <v>578.53</v>
      </c>
      <c r="D9" s="178">
        <v>4910.18</v>
      </c>
      <c r="E9" s="178">
        <v>11.11</v>
      </c>
      <c r="F9" s="186">
        <v>6.4000000000000001E-2</v>
      </c>
    </row>
    <row r="10" spans="1:6" ht="17.45" customHeight="1" x14ac:dyDescent="0.2">
      <c r="A10" s="114" t="s">
        <v>206</v>
      </c>
      <c r="C10" s="178">
        <v>4910.1899999999996</v>
      </c>
      <c r="D10" s="178">
        <v>8629.2000000000007</v>
      </c>
      <c r="E10" s="178">
        <v>288.33</v>
      </c>
      <c r="F10" s="186">
        <v>0.10879999999999999</v>
      </c>
    </row>
    <row r="11" spans="1:6" ht="17.45" customHeight="1" x14ac:dyDescent="0.2">
      <c r="A11" s="114" t="s">
        <v>137</v>
      </c>
      <c r="C11" s="178">
        <v>8629.2099999999991</v>
      </c>
      <c r="D11" s="178">
        <v>10031.07</v>
      </c>
      <c r="E11" s="178">
        <v>692.96</v>
      </c>
      <c r="F11" s="186">
        <v>0.16</v>
      </c>
    </row>
    <row r="12" spans="1:6" ht="17.45" customHeight="1" x14ac:dyDescent="0.2">
      <c r="A12" s="114" t="s">
        <v>164</v>
      </c>
      <c r="C12" s="178">
        <v>10031.08</v>
      </c>
      <c r="D12" s="178">
        <v>12009.94</v>
      </c>
      <c r="E12" s="178">
        <v>917.26</v>
      </c>
      <c r="F12" s="186">
        <v>0.1792</v>
      </c>
    </row>
    <row r="13" spans="1:6" ht="17.45" customHeight="1" x14ac:dyDescent="0.2">
      <c r="A13" s="114" t="s">
        <v>165</v>
      </c>
      <c r="C13" s="178">
        <v>12009.95</v>
      </c>
      <c r="D13" s="178">
        <v>24222.31</v>
      </c>
      <c r="E13" s="178">
        <v>1271.8699999999999</v>
      </c>
      <c r="F13" s="186">
        <v>0.21360000000000001</v>
      </c>
    </row>
    <row r="14" spans="1:6" ht="17.45" customHeight="1" x14ac:dyDescent="0.2">
      <c r="A14" s="114" t="s">
        <v>160</v>
      </c>
      <c r="C14" s="178">
        <v>24222.32</v>
      </c>
      <c r="D14" s="178">
        <v>38177.69</v>
      </c>
      <c r="E14" s="178">
        <v>3880.44</v>
      </c>
      <c r="F14" s="186">
        <v>0.23519999999999999</v>
      </c>
    </row>
    <row r="15" spans="1:6" ht="17.45" customHeight="1" x14ac:dyDescent="0.2">
      <c r="A15" s="258" t="s">
        <v>250</v>
      </c>
      <c r="C15" s="178">
        <v>38177.699999999997</v>
      </c>
      <c r="D15" s="178">
        <v>72887.5</v>
      </c>
      <c r="E15" s="178">
        <v>7162.74</v>
      </c>
      <c r="F15" s="186">
        <v>0.3</v>
      </c>
    </row>
    <row r="16" spans="1:6" ht="17.45" customHeight="1" x14ac:dyDescent="0.2">
      <c r="A16" s="259"/>
      <c r="C16" s="178">
        <v>72887.509999999995</v>
      </c>
      <c r="D16" s="178">
        <v>97183.33</v>
      </c>
      <c r="E16" s="178">
        <v>17575.689999999999</v>
      </c>
      <c r="F16" s="186">
        <v>0.32</v>
      </c>
    </row>
    <row r="17" spans="1:6" ht="17.45" customHeight="1" x14ac:dyDescent="0.2">
      <c r="A17" s="113"/>
      <c r="C17" s="178">
        <v>97183.34</v>
      </c>
      <c r="D17" s="178">
        <v>291550</v>
      </c>
      <c r="E17" s="178">
        <v>25350.35</v>
      </c>
      <c r="F17" s="186">
        <v>0.34</v>
      </c>
    </row>
    <row r="18" spans="1:6" ht="17.45" customHeight="1" x14ac:dyDescent="0.2">
      <c r="A18" s="110"/>
      <c r="C18" s="178">
        <v>291550.01</v>
      </c>
      <c r="D18" s="178">
        <v>9999999999</v>
      </c>
      <c r="E18" s="178">
        <v>91435.02</v>
      </c>
      <c r="F18" s="186">
        <v>0.35</v>
      </c>
    </row>
    <row r="19" spans="1:6" ht="17.45" customHeight="1" x14ac:dyDescent="0.2">
      <c r="A19" s="110"/>
    </row>
    <row r="20" spans="1:6" ht="17.45" customHeight="1" x14ac:dyDescent="0.25">
      <c r="A20" s="110"/>
      <c r="C20" s="287" t="s">
        <v>145</v>
      </c>
      <c r="D20" s="287"/>
      <c r="E20" s="287"/>
      <c r="F20" s="287"/>
    </row>
    <row r="21" spans="1:6" ht="17.45" customHeight="1" x14ac:dyDescent="0.2">
      <c r="A21" s="110"/>
      <c r="C21" s="284" t="s">
        <v>24</v>
      </c>
      <c r="D21" s="284"/>
      <c r="E21" s="284"/>
      <c r="F21" s="284"/>
    </row>
    <row r="22" spans="1:6" ht="17.45" customHeight="1" x14ac:dyDescent="0.2">
      <c r="A22" s="110"/>
      <c r="C22" s="130" t="s">
        <v>39</v>
      </c>
      <c r="D22" s="130" t="s">
        <v>40</v>
      </c>
      <c r="E22" s="130" t="s">
        <v>41</v>
      </c>
      <c r="F22" s="130" t="s">
        <v>42</v>
      </c>
    </row>
    <row r="23" spans="1:6" ht="17.45" customHeight="1" x14ac:dyDescent="0.2">
      <c r="A23" s="110"/>
      <c r="C23" s="178">
        <v>0.01</v>
      </c>
      <c r="D23" s="178">
        <v>578.52</v>
      </c>
      <c r="E23" s="178">
        <v>0</v>
      </c>
      <c r="F23" s="186">
        <v>1.9199999999999998E-2</v>
      </c>
    </row>
    <row r="24" spans="1:6" ht="17.45" customHeight="1" x14ac:dyDescent="0.2">
      <c r="A24" s="110"/>
      <c r="C24" s="178">
        <v>578.53</v>
      </c>
      <c r="D24" s="178">
        <v>4910.18</v>
      </c>
      <c r="E24" s="178">
        <v>11.11</v>
      </c>
      <c r="F24" s="186">
        <v>6.4000000000000001E-2</v>
      </c>
    </row>
    <row r="25" spans="1:6" ht="17.45" customHeight="1" x14ac:dyDescent="0.2">
      <c r="A25" s="110"/>
      <c r="C25" s="178">
        <v>4910.1899999999996</v>
      </c>
      <c r="D25" s="178">
        <v>8629.2000000000007</v>
      </c>
      <c r="E25" s="178">
        <v>288.33</v>
      </c>
      <c r="F25" s="186">
        <v>0.10879999999999999</v>
      </c>
    </row>
    <row r="26" spans="1:6" ht="17.45" customHeight="1" x14ac:dyDescent="0.2">
      <c r="A26" s="110"/>
      <c r="C26" s="178">
        <v>8629.2099999999991</v>
      </c>
      <c r="D26" s="178">
        <v>10031.07</v>
      </c>
      <c r="E26" s="178">
        <v>692.96</v>
      </c>
      <c r="F26" s="186">
        <v>0.16</v>
      </c>
    </row>
    <row r="27" spans="1:6" ht="17.45" customHeight="1" x14ac:dyDescent="0.2">
      <c r="A27" s="110"/>
      <c r="C27" s="178">
        <v>10031.08</v>
      </c>
      <c r="D27" s="178">
        <v>12009.94</v>
      </c>
      <c r="E27" s="178">
        <v>917.26</v>
      </c>
      <c r="F27" s="186">
        <v>0.1792</v>
      </c>
    </row>
    <row r="28" spans="1:6" ht="17.45" customHeight="1" x14ac:dyDescent="0.2">
      <c r="A28" s="111"/>
      <c r="C28" s="178">
        <v>12009.95</v>
      </c>
      <c r="D28" s="178">
        <v>24222.31</v>
      </c>
      <c r="E28" s="178">
        <v>1271.8699999999999</v>
      </c>
      <c r="F28" s="186">
        <v>0.21360000000000001</v>
      </c>
    </row>
    <row r="29" spans="1:6" ht="17.45" customHeight="1" x14ac:dyDescent="0.2">
      <c r="A29" s="111"/>
      <c r="C29" s="178">
        <v>24222.32</v>
      </c>
      <c r="D29" s="178">
        <v>38177.69</v>
      </c>
      <c r="E29" s="178">
        <v>3880.44</v>
      </c>
      <c r="F29" s="186">
        <v>0.23519999999999999</v>
      </c>
    </row>
    <row r="30" spans="1:6" ht="17.45" customHeight="1" x14ac:dyDescent="0.2">
      <c r="A30" s="111"/>
      <c r="C30" s="178">
        <v>38177.699999999997</v>
      </c>
      <c r="D30" s="178">
        <v>72887.5</v>
      </c>
      <c r="E30" s="178">
        <v>7162.74</v>
      </c>
      <c r="F30" s="186">
        <v>0.3</v>
      </c>
    </row>
    <row r="31" spans="1:6" ht="17.45" customHeight="1" x14ac:dyDescent="0.2">
      <c r="A31" s="111"/>
      <c r="C31" s="178">
        <v>72887.509999999995</v>
      </c>
      <c r="D31" s="178">
        <v>97183.33</v>
      </c>
      <c r="E31" s="178">
        <v>17575.689999999999</v>
      </c>
      <c r="F31" s="186">
        <v>0.32</v>
      </c>
    </row>
    <row r="32" spans="1:6" ht="17.45" customHeight="1" x14ac:dyDescent="0.2">
      <c r="A32" s="111"/>
      <c r="C32" s="178">
        <v>97183.34</v>
      </c>
      <c r="D32" s="178">
        <v>291550</v>
      </c>
      <c r="E32" s="178">
        <v>25350.35</v>
      </c>
      <c r="F32" s="186">
        <v>0.34</v>
      </c>
    </row>
    <row r="33" spans="1:6" ht="17.45" customHeight="1" x14ac:dyDescent="0.2">
      <c r="A33" s="111"/>
      <c r="C33" s="178">
        <v>291550.01</v>
      </c>
      <c r="D33" s="178">
        <v>9999999999</v>
      </c>
      <c r="E33" s="178">
        <v>91435.02</v>
      </c>
      <c r="F33" s="186">
        <v>0.35</v>
      </c>
    </row>
    <row r="34" spans="1:6" ht="17.45" customHeight="1" x14ac:dyDescent="0.2">
      <c r="A34" s="111"/>
    </row>
    <row r="35" spans="1:6" ht="17.45" customHeight="1" x14ac:dyDescent="0.2">
      <c r="A35" s="111"/>
    </row>
    <row r="36" spans="1:6" ht="17.45" customHeight="1" x14ac:dyDescent="0.2">
      <c r="A36" s="111"/>
    </row>
    <row r="37" spans="1:6" ht="17.45" customHeight="1" x14ac:dyDescent="0.2">
      <c r="A37" s="111"/>
    </row>
    <row r="38" spans="1:6" ht="17.45" customHeight="1" x14ac:dyDescent="0.2">
      <c r="A38" s="111"/>
    </row>
    <row r="39" spans="1:6" ht="17.45" customHeight="1" x14ac:dyDescent="0.2">
      <c r="A39" s="111"/>
    </row>
    <row r="40" spans="1:6" ht="17.45" customHeight="1" x14ac:dyDescent="0.2">
      <c r="A40" s="111"/>
    </row>
    <row r="41" spans="1:6" ht="17.45" customHeight="1" x14ac:dyDescent="0.2">
      <c r="A41" s="111"/>
    </row>
    <row r="42" spans="1:6" ht="17.45" customHeight="1" x14ac:dyDescent="0.2">
      <c r="A42" s="111"/>
    </row>
    <row r="43" spans="1:6" ht="17.45" customHeight="1" x14ac:dyDescent="0.2">
      <c r="A43" s="111"/>
    </row>
    <row r="44" spans="1:6" ht="17.45" customHeight="1" x14ac:dyDescent="0.2">
      <c r="A44" s="111"/>
    </row>
    <row r="45" spans="1:6" ht="17.45" customHeight="1" x14ac:dyDescent="0.2">
      <c r="A45" s="111"/>
    </row>
  </sheetData>
  <sheetProtection algorithmName="SHA-512" hashValue="yFuV11XByrjZey/kxHMoQUXAqGIbQgg/uWfnt9b9aBUykgZAGiEMr33tPHKQzdmpUgG9/cbqQMW0CcDqAiVGmw==" saltValue="Jcy1MWLbgpnsjY6ybEC9Gg==" spinCount="100000" sheet="1" objects="1" scenarios="1" formatColumns="0" formatRows="0"/>
  <mergeCells count="8">
    <mergeCell ref="A1:A4"/>
    <mergeCell ref="A5:A6"/>
    <mergeCell ref="C21:F21"/>
    <mergeCell ref="C2:F3"/>
    <mergeCell ref="C6:F6"/>
    <mergeCell ref="C5:F5"/>
    <mergeCell ref="C20:F20"/>
    <mergeCell ref="A15:A16"/>
  </mergeCells>
  <phoneticPr fontId="13" type="noConversion"/>
  <hyperlinks>
    <hyperlink ref="A15:A16" location="CONTACTO!A1" display="Contacto" xr:uid="{00000000-0004-0000-3D00-000000000000}"/>
    <hyperlink ref="A5:A6" location="MENU!A1" display="M e n ú" xr:uid="{00000000-0004-0000-3D00-000001000000}"/>
    <hyperlink ref="A10" location="'INVERSIONES ARRENDAMIENTO'!A1" display="Inversiones Arrendamiento" xr:uid="{00000000-0004-0000-3D00-000002000000}"/>
    <hyperlink ref="A14" location="PROVEEDORES!A1" display="Catálogo de Proveedores" xr:uid="{00000000-0004-0000-3D00-000003000000}"/>
    <hyperlink ref="A13" location="DIOT!A1" display="Declaración del DIOT" xr:uid="{00000000-0004-0000-3D00-000004000000}"/>
    <hyperlink ref="A12" location="TARIFAS!A1" display="Tablas y Tarifas de ISR" xr:uid="{00000000-0004-0000-3D00-000005000000}"/>
    <hyperlink ref="A11" location="IMPUESTOS!A1" display="Impuestos" xr:uid="{00000000-0004-0000-3D00-000006000000}"/>
    <hyperlink ref="A9" location="'INVERSIONES EMPR PROF'!A1" display="Inversiones Empresarial y P" xr:uid="{00000000-0004-0000-3D00-000007000000}"/>
    <hyperlink ref="A8" location="'INGRESOS Y EGRESOS'!A1" display="Ingresos y Egresos" xr:uid="{00000000-0004-0000-3D00-000008000000}"/>
    <hyperlink ref="A7" location="DATOS!A1" display="Datos de la Empresa" xr:uid="{00000000-0004-0000-3D00-000009000000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F45"/>
  <sheetViews>
    <sheetView zoomScaleNormal="100" workbookViewId="0">
      <pane xSplit="1" topLeftCell="B1" activePane="topRight" state="frozen"/>
      <selection pane="top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5" width="15.7109375" style="15" customWidth="1"/>
    <col min="6" max="6" width="20.7109375" style="15" customWidth="1"/>
    <col min="7" max="16384" width="11.42578125" style="15"/>
  </cols>
  <sheetData>
    <row r="1" spans="1:6" ht="17.45" customHeight="1" x14ac:dyDescent="0.2">
      <c r="A1" s="212" t="s">
        <v>244</v>
      </c>
    </row>
    <row r="2" spans="1:6" ht="17.45" customHeight="1" x14ac:dyDescent="0.2">
      <c r="A2" s="260"/>
      <c r="C2" s="285" t="s">
        <v>144</v>
      </c>
      <c r="D2" s="286"/>
      <c r="E2" s="286"/>
      <c r="F2" s="286"/>
    </row>
    <row r="3" spans="1:6" ht="17.45" customHeight="1" x14ac:dyDescent="0.2">
      <c r="A3" s="260"/>
      <c r="C3" s="286"/>
      <c r="D3" s="286"/>
      <c r="E3" s="286"/>
      <c r="F3" s="286"/>
    </row>
    <row r="4" spans="1:6" ht="17.45" customHeight="1" x14ac:dyDescent="0.2">
      <c r="A4" s="261"/>
    </row>
    <row r="5" spans="1:6" ht="17.45" customHeight="1" x14ac:dyDescent="0.25">
      <c r="A5" s="262" t="s">
        <v>251</v>
      </c>
      <c r="C5" s="287" t="s">
        <v>201</v>
      </c>
      <c r="D5" s="287"/>
      <c r="E5" s="287"/>
      <c r="F5" s="287"/>
    </row>
    <row r="6" spans="1:6" ht="17.45" customHeight="1" x14ac:dyDescent="0.2">
      <c r="A6" s="263"/>
      <c r="C6" s="284" t="s">
        <v>25</v>
      </c>
      <c r="D6" s="284"/>
      <c r="E6" s="284"/>
      <c r="F6" s="284"/>
    </row>
    <row r="7" spans="1:6" ht="17.45" customHeight="1" x14ac:dyDescent="0.2">
      <c r="A7" s="114" t="s">
        <v>163</v>
      </c>
      <c r="C7" s="130" t="s">
        <v>39</v>
      </c>
      <c r="D7" s="130" t="s">
        <v>40</v>
      </c>
      <c r="E7" s="130" t="s">
        <v>41</v>
      </c>
      <c r="F7" s="130" t="s">
        <v>42</v>
      </c>
    </row>
    <row r="8" spans="1:6" ht="17.45" customHeight="1" x14ac:dyDescent="0.2">
      <c r="A8" s="114" t="s">
        <v>166</v>
      </c>
      <c r="C8" s="178">
        <v>0.01</v>
      </c>
      <c r="D8" s="178">
        <v>1157.04</v>
      </c>
      <c r="E8" s="178">
        <v>0</v>
      </c>
      <c r="F8" s="186">
        <v>1.9199999999999998E-2</v>
      </c>
    </row>
    <row r="9" spans="1:6" ht="17.45" customHeight="1" x14ac:dyDescent="0.2">
      <c r="A9" s="114" t="s">
        <v>205</v>
      </c>
      <c r="C9" s="178">
        <v>1157.05</v>
      </c>
      <c r="D9" s="178">
        <v>9820.36</v>
      </c>
      <c r="E9" s="178">
        <v>22.22</v>
      </c>
      <c r="F9" s="186">
        <v>6.4000000000000001E-2</v>
      </c>
    </row>
    <row r="10" spans="1:6" ht="17.45" customHeight="1" x14ac:dyDescent="0.2">
      <c r="A10" s="114" t="s">
        <v>206</v>
      </c>
      <c r="C10" s="178">
        <v>9820.3700000000008</v>
      </c>
      <c r="D10" s="178">
        <v>17258.400000000001</v>
      </c>
      <c r="E10" s="178">
        <v>576.66</v>
      </c>
      <c r="F10" s="186">
        <v>0.10879999999999999</v>
      </c>
    </row>
    <row r="11" spans="1:6" ht="17.45" customHeight="1" x14ac:dyDescent="0.2">
      <c r="A11" s="114" t="s">
        <v>137</v>
      </c>
      <c r="C11" s="178">
        <v>17258.41</v>
      </c>
      <c r="D11" s="178">
        <v>20062.14</v>
      </c>
      <c r="E11" s="178">
        <v>1385.92</v>
      </c>
      <c r="F11" s="186">
        <v>0.16</v>
      </c>
    </row>
    <row r="12" spans="1:6" ht="17.45" customHeight="1" x14ac:dyDescent="0.2">
      <c r="A12" s="114" t="s">
        <v>164</v>
      </c>
      <c r="C12" s="178">
        <v>20062.150000000001</v>
      </c>
      <c r="D12" s="178">
        <v>24019.88</v>
      </c>
      <c r="E12" s="178">
        <v>1834.52</v>
      </c>
      <c r="F12" s="186">
        <v>0.1792</v>
      </c>
    </row>
    <row r="13" spans="1:6" ht="17.45" customHeight="1" x14ac:dyDescent="0.2">
      <c r="A13" s="114" t="s">
        <v>165</v>
      </c>
      <c r="C13" s="178">
        <v>24019.89</v>
      </c>
      <c r="D13" s="178">
        <v>48444.62</v>
      </c>
      <c r="E13" s="178">
        <v>2543.7399999999998</v>
      </c>
      <c r="F13" s="186">
        <v>0.21360000000000001</v>
      </c>
    </row>
    <row r="14" spans="1:6" ht="17.45" customHeight="1" x14ac:dyDescent="0.2">
      <c r="A14" s="114" t="s">
        <v>160</v>
      </c>
      <c r="C14" s="178">
        <v>48444.63</v>
      </c>
      <c r="D14" s="178">
        <v>76355.38</v>
      </c>
      <c r="E14" s="178">
        <v>7760.88</v>
      </c>
      <c r="F14" s="186">
        <v>0.23519999999999999</v>
      </c>
    </row>
    <row r="15" spans="1:6" ht="17.45" customHeight="1" x14ac:dyDescent="0.2">
      <c r="A15" s="258" t="s">
        <v>250</v>
      </c>
      <c r="C15" s="178">
        <v>76355.39</v>
      </c>
      <c r="D15" s="178">
        <v>145775</v>
      </c>
      <c r="E15" s="178">
        <v>14325.48</v>
      </c>
      <c r="F15" s="186">
        <v>0.3</v>
      </c>
    </row>
    <row r="16" spans="1:6" ht="17.45" customHeight="1" x14ac:dyDescent="0.2">
      <c r="A16" s="259"/>
      <c r="C16" s="178">
        <v>145775.01</v>
      </c>
      <c r="D16" s="178">
        <v>194366.66</v>
      </c>
      <c r="E16" s="178">
        <v>35151.379999999997</v>
      </c>
      <c r="F16" s="186">
        <v>0.32</v>
      </c>
    </row>
    <row r="17" spans="1:6" ht="17.45" customHeight="1" x14ac:dyDescent="0.2">
      <c r="A17" s="113"/>
      <c r="C17" s="178">
        <v>194366.67</v>
      </c>
      <c r="D17" s="178">
        <v>583100</v>
      </c>
      <c r="E17" s="178">
        <v>50700.7</v>
      </c>
      <c r="F17" s="186">
        <v>0.34</v>
      </c>
    </row>
    <row r="18" spans="1:6" ht="17.45" customHeight="1" x14ac:dyDescent="0.2">
      <c r="A18" s="110"/>
      <c r="C18" s="178">
        <v>583100.01</v>
      </c>
      <c r="D18" s="178">
        <v>9999999999</v>
      </c>
      <c r="E18" s="178">
        <v>182870.04</v>
      </c>
      <c r="F18" s="186">
        <v>0.35</v>
      </c>
    </row>
    <row r="19" spans="1:6" ht="17.45" customHeight="1" x14ac:dyDescent="0.2">
      <c r="A19" s="110"/>
    </row>
    <row r="20" spans="1:6" ht="17.45" customHeight="1" x14ac:dyDescent="0.25">
      <c r="A20" s="110"/>
      <c r="C20" s="287" t="s">
        <v>145</v>
      </c>
      <c r="D20" s="287"/>
      <c r="E20" s="287"/>
      <c r="F20" s="287"/>
    </row>
    <row r="21" spans="1:6" ht="17.45" customHeight="1" x14ac:dyDescent="0.2">
      <c r="A21" s="110"/>
      <c r="C21" s="284" t="s">
        <v>25</v>
      </c>
      <c r="D21" s="284"/>
      <c r="E21" s="284"/>
      <c r="F21" s="284"/>
    </row>
    <row r="22" spans="1:6" ht="17.45" customHeight="1" x14ac:dyDescent="0.2">
      <c r="A22" s="110"/>
      <c r="C22" s="130" t="s">
        <v>39</v>
      </c>
      <c r="D22" s="130" t="s">
        <v>40</v>
      </c>
      <c r="E22" s="130" t="s">
        <v>41</v>
      </c>
      <c r="F22" s="130" t="s">
        <v>42</v>
      </c>
    </row>
    <row r="23" spans="1:6" ht="17.45" customHeight="1" x14ac:dyDescent="0.2">
      <c r="A23" s="110"/>
      <c r="C23" s="178">
        <v>0.01</v>
      </c>
      <c r="D23" s="178">
        <v>578.52</v>
      </c>
      <c r="E23" s="178">
        <v>0</v>
      </c>
      <c r="F23" s="186">
        <v>1.9199999999999998E-2</v>
      </c>
    </row>
    <row r="24" spans="1:6" ht="17.45" customHeight="1" x14ac:dyDescent="0.2">
      <c r="A24" s="110"/>
      <c r="C24" s="178">
        <v>578.53</v>
      </c>
      <c r="D24" s="178">
        <v>4910.18</v>
      </c>
      <c r="E24" s="178">
        <v>11.11</v>
      </c>
      <c r="F24" s="186">
        <v>6.4000000000000001E-2</v>
      </c>
    </row>
    <row r="25" spans="1:6" ht="17.45" customHeight="1" x14ac:dyDescent="0.2">
      <c r="A25" s="110"/>
      <c r="C25" s="178">
        <v>4910.1899999999996</v>
      </c>
      <c r="D25" s="178">
        <v>8629.2000000000007</v>
      </c>
      <c r="E25" s="178">
        <v>288.33</v>
      </c>
      <c r="F25" s="186">
        <v>0.10879999999999999</v>
      </c>
    </row>
    <row r="26" spans="1:6" ht="17.45" customHeight="1" x14ac:dyDescent="0.2">
      <c r="A26" s="110"/>
      <c r="C26" s="178">
        <v>8629.2099999999991</v>
      </c>
      <c r="D26" s="178">
        <v>10031.07</v>
      </c>
      <c r="E26" s="178">
        <v>692.96</v>
      </c>
      <c r="F26" s="186">
        <v>0.16</v>
      </c>
    </row>
    <row r="27" spans="1:6" ht="17.45" customHeight="1" x14ac:dyDescent="0.2">
      <c r="A27" s="110"/>
      <c r="C27" s="178">
        <v>10031.08</v>
      </c>
      <c r="D27" s="178">
        <v>12009.94</v>
      </c>
      <c r="E27" s="178">
        <v>917.26</v>
      </c>
      <c r="F27" s="186">
        <v>0.1792</v>
      </c>
    </row>
    <row r="28" spans="1:6" ht="17.45" customHeight="1" x14ac:dyDescent="0.2">
      <c r="A28" s="111"/>
      <c r="C28" s="178">
        <v>12009.95</v>
      </c>
      <c r="D28" s="178">
        <v>24222.31</v>
      </c>
      <c r="E28" s="178">
        <v>1271.8699999999999</v>
      </c>
      <c r="F28" s="186">
        <v>0.21360000000000001</v>
      </c>
    </row>
    <row r="29" spans="1:6" ht="17.45" customHeight="1" x14ac:dyDescent="0.2">
      <c r="A29" s="111"/>
      <c r="C29" s="178">
        <v>24222.32</v>
      </c>
      <c r="D29" s="178">
        <v>38177.69</v>
      </c>
      <c r="E29" s="178">
        <v>3880.44</v>
      </c>
      <c r="F29" s="186">
        <v>0.23519999999999999</v>
      </c>
    </row>
    <row r="30" spans="1:6" ht="17.45" customHeight="1" x14ac:dyDescent="0.2">
      <c r="A30" s="111"/>
      <c r="C30" s="178">
        <v>38177.699999999997</v>
      </c>
      <c r="D30" s="178">
        <v>72887.5</v>
      </c>
      <c r="E30" s="178">
        <v>7162.74</v>
      </c>
      <c r="F30" s="186">
        <v>0.3</v>
      </c>
    </row>
    <row r="31" spans="1:6" ht="17.45" customHeight="1" x14ac:dyDescent="0.2">
      <c r="A31" s="111"/>
      <c r="C31" s="178">
        <v>72887.509999999995</v>
      </c>
      <c r="D31" s="178">
        <v>97183.33</v>
      </c>
      <c r="E31" s="178">
        <v>17575.689999999999</v>
      </c>
      <c r="F31" s="186">
        <v>0.32</v>
      </c>
    </row>
    <row r="32" spans="1:6" ht="17.45" customHeight="1" x14ac:dyDescent="0.2">
      <c r="A32" s="111"/>
      <c r="C32" s="178">
        <v>97183.34</v>
      </c>
      <c r="D32" s="178">
        <v>291550</v>
      </c>
      <c r="E32" s="178">
        <v>25350.35</v>
      </c>
      <c r="F32" s="186">
        <v>0.34</v>
      </c>
    </row>
    <row r="33" spans="1:6" ht="17.45" customHeight="1" x14ac:dyDescent="0.2">
      <c r="A33" s="111"/>
      <c r="C33" s="178">
        <v>291550.01</v>
      </c>
      <c r="D33" s="178">
        <v>9999999999</v>
      </c>
      <c r="E33" s="178">
        <v>91435.02</v>
      </c>
      <c r="F33" s="186">
        <v>0.35</v>
      </c>
    </row>
    <row r="34" spans="1:6" ht="17.45" customHeight="1" x14ac:dyDescent="0.2">
      <c r="A34" s="111"/>
    </row>
    <row r="35" spans="1:6" ht="17.45" customHeight="1" x14ac:dyDescent="0.2">
      <c r="A35" s="111"/>
    </row>
    <row r="36" spans="1:6" ht="17.45" customHeight="1" x14ac:dyDescent="0.2">
      <c r="A36" s="111"/>
    </row>
    <row r="37" spans="1:6" ht="17.45" customHeight="1" x14ac:dyDescent="0.2">
      <c r="A37" s="111"/>
    </row>
    <row r="38" spans="1:6" ht="17.45" customHeight="1" x14ac:dyDescent="0.2">
      <c r="A38" s="111"/>
    </row>
    <row r="39" spans="1:6" ht="17.45" customHeight="1" x14ac:dyDescent="0.2">
      <c r="A39" s="111"/>
    </row>
    <row r="40" spans="1:6" ht="17.45" customHeight="1" x14ac:dyDescent="0.2">
      <c r="A40" s="111"/>
    </row>
    <row r="41" spans="1:6" ht="17.45" customHeight="1" x14ac:dyDescent="0.2">
      <c r="A41" s="111"/>
    </row>
    <row r="42" spans="1:6" ht="17.45" customHeight="1" x14ac:dyDescent="0.2">
      <c r="A42" s="111"/>
    </row>
    <row r="43" spans="1:6" ht="17.45" customHeight="1" x14ac:dyDescent="0.2">
      <c r="A43" s="111"/>
    </row>
    <row r="44" spans="1:6" ht="17.45" customHeight="1" x14ac:dyDescent="0.2">
      <c r="A44" s="111"/>
    </row>
    <row r="45" spans="1:6" ht="17.45" customHeight="1" x14ac:dyDescent="0.2">
      <c r="A45" s="111"/>
    </row>
  </sheetData>
  <sheetProtection algorithmName="SHA-512" hashValue="QYyp7tjx/+K7fbVz2UI5y/v6erabRLooEjT0zT2Q6t7XbtXGk68Ti48RvF4Tur8yUfRbPn/gE53MyWWxvjPgCA==" saltValue="6Ucag4eX5aV3S3kkuFJxYQ==" spinCount="100000" sheet="1" objects="1" scenarios="1" formatColumns="0" formatRows="0"/>
  <mergeCells count="8">
    <mergeCell ref="A1:A4"/>
    <mergeCell ref="A5:A6"/>
    <mergeCell ref="C21:F21"/>
    <mergeCell ref="C2:F3"/>
    <mergeCell ref="C5:F5"/>
    <mergeCell ref="C6:F6"/>
    <mergeCell ref="C20:F20"/>
    <mergeCell ref="A15:A16"/>
  </mergeCells>
  <phoneticPr fontId="13" type="noConversion"/>
  <hyperlinks>
    <hyperlink ref="A15:A16" location="CONTACTO!A1" display="Contacto" xr:uid="{00000000-0004-0000-3E00-000000000000}"/>
    <hyperlink ref="A5:A6" location="MENU!A1" display="M e n ú" xr:uid="{00000000-0004-0000-3E00-000001000000}"/>
    <hyperlink ref="A10" location="'INVERSIONES ARRENDAMIENTO'!A1" display="Inversiones Arrendamiento" xr:uid="{00000000-0004-0000-3E00-000002000000}"/>
    <hyperlink ref="A14" location="PROVEEDORES!A1" display="Catálogo de Proveedores" xr:uid="{00000000-0004-0000-3E00-000003000000}"/>
    <hyperlink ref="A13" location="DIOT!A1" display="Declaración del DIOT" xr:uid="{00000000-0004-0000-3E00-000004000000}"/>
    <hyperlink ref="A12" location="TARIFAS!A1" display="Tablas y Tarifas de ISR" xr:uid="{00000000-0004-0000-3E00-000005000000}"/>
    <hyperlink ref="A11" location="IMPUESTOS!A1" display="Impuestos" xr:uid="{00000000-0004-0000-3E00-000006000000}"/>
    <hyperlink ref="A9" location="'INVERSIONES EMPR PROF'!A1" display="Inversiones Empresarial y P" xr:uid="{00000000-0004-0000-3E00-000007000000}"/>
    <hyperlink ref="A8" location="'INGRESOS Y EGRESOS'!A1" display="Ingresos y Egresos" xr:uid="{00000000-0004-0000-3E00-000008000000}"/>
    <hyperlink ref="A7" location="DATOS!A1" display="Datos de la Empresa" xr:uid="{00000000-0004-0000-3E00-000009000000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F45"/>
  <sheetViews>
    <sheetView zoomScaleNormal="100" workbookViewId="0">
      <pane xSplit="1" topLeftCell="B1" activePane="topRight" state="frozen"/>
      <selection pane="top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5" width="15.7109375" style="15" customWidth="1"/>
    <col min="6" max="6" width="20.7109375" style="15" customWidth="1"/>
    <col min="7" max="16384" width="11.42578125" style="15"/>
  </cols>
  <sheetData>
    <row r="1" spans="1:6" ht="17.45" customHeight="1" x14ac:dyDescent="0.2">
      <c r="A1" s="212" t="s">
        <v>244</v>
      </c>
    </row>
    <row r="2" spans="1:6" ht="17.45" customHeight="1" x14ac:dyDescent="0.2">
      <c r="A2" s="260"/>
      <c r="C2" s="285" t="s">
        <v>144</v>
      </c>
      <c r="D2" s="286"/>
      <c r="E2" s="286"/>
      <c r="F2" s="286"/>
    </row>
    <row r="3" spans="1:6" ht="17.45" customHeight="1" x14ac:dyDescent="0.2">
      <c r="A3" s="260"/>
      <c r="C3" s="286"/>
      <c r="D3" s="286"/>
      <c r="E3" s="286"/>
      <c r="F3" s="286"/>
    </row>
    <row r="4" spans="1:6" ht="17.45" customHeight="1" x14ac:dyDescent="0.2">
      <c r="A4" s="261"/>
    </row>
    <row r="5" spans="1:6" ht="17.45" customHeight="1" x14ac:dyDescent="0.25">
      <c r="A5" s="262" t="s">
        <v>251</v>
      </c>
      <c r="C5" s="287" t="s">
        <v>201</v>
      </c>
      <c r="D5" s="287"/>
      <c r="E5" s="287"/>
      <c r="F5" s="287"/>
    </row>
    <row r="6" spans="1:6" ht="17.45" customHeight="1" x14ac:dyDescent="0.2">
      <c r="A6" s="263"/>
      <c r="C6" s="284" t="s">
        <v>26</v>
      </c>
      <c r="D6" s="284"/>
      <c r="E6" s="284"/>
      <c r="F6" s="284"/>
    </row>
    <row r="7" spans="1:6" ht="17.45" customHeight="1" x14ac:dyDescent="0.2">
      <c r="A7" s="114" t="s">
        <v>163</v>
      </c>
      <c r="C7" s="130" t="s">
        <v>39</v>
      </c>
      <c r="D7" s="130" t="s">
        <v>40</v>
      </c>
      <c r="E7" s="130" t="s">
        <v>41</v>
      </c>
      <c r="F7" s="130" t="s">
        <v>42</v>
      </c>
    </row>
    <row r="8" spans="1:6" ht="17.45" customHeight="1" x14ac:dyDescent="0.2">
      <c r="A8" s="114" t="s">
        <v>166</v>
      </c>
      <c r="C8" s="178">
        <v>0.01</v>
      </c>
      <c r="D8" s="178">
        <v>1735.56</v>
      </c>
      <c r="E8" s="178">
        <v>0</v>
      </c>
      <c r="F8" s="186">
        <v>1.9199999999999998E-2</v>
      </c>
    </row>
    <row r="9" spans="1:6" ht="17.45" customHeight="1" x14ac:dyDescent="0.2">
      <c r="A9" s="114" t="s">
        <v>205</v>
      </c>
      <c r="C9" s="178">
        <v>1735.57</v>
      </c>
      <c r="D9" s="178">
        <v>14730.54</v>
      </c>
      <c r="E9" s="178">
        <v>33.33</v>
      </c>
      <c r="F9" s="186">
        <v>6.4000000000000001E-2</v>
      </c>
    </row>
    <row r="10" spans="1:6" ht="17.45" customHeight="1" x14ac:dyDescent="0.2">
      <c r="A10" s="114" t="s">
        <v>206</v>
      </c>
      <c r="C10" s="178">
        <v>14730.55</v>
      </c>
      <c r="D10" s="178">
        <v>25887.599999999999</v>
      </c>
      <c r="E10" s="178">
        <v>864.99</v>
      </c>
      <c r="F10" s="186">
        <v>0.10879999999999999</v>
      </c>
    </row>
    <row r="11" spans="1:6" ht="17.45" customHeight="1" x14ac:dyDescent="0.2">
      <c r="A11" s="114" t="s">
        <v>137</v>
      </c>
      <c r="C11" s="178">
        <v>25887.61</v>
      </c>
      <c r="D11" s="178">
        <v>30093.21</v>
      </c>
      <c r="E11" s="178">
        <v>2078.88</v>
      </c>
      <c r="F11" s="186">
        <v>0.16</v>
      </c>
    </row>
    <row r="12" spans="1:6" ht="17.45" customHeight="1" x14ac:dyDescent="0.2">
      <c r="A12" s="114" t="s">
        <v>164</v>
      </c>
      <c r="C12" s="178">
        <v>30093.22</v>
      </c>
      <c r="D12" s="178">
        <v>36029.82</v>
      </c>
      <c r="E12" s="178">
        <v>2751.78</v>
      </c>
      <c r="F12" s="186">
        <v>0.1792</v>
      </c>
    </row>
    <row r="13" spans="1:6" ht="17.45" customHeight="1" x14ac:dyDescent="0.2">
      <c r="A13" s="114" t="s">
        <v>165</v>
      </c>
      <c r="C13" s="178">
        <v>36029.83</v>
      </c>
      <c r="D13" s="178">
        <v>72666.929999999993</v>
      </c>
      <c r="E13" s="178">
        <v>3815.61</v>
      </c>
      <c r="F13" s="186">
        <v>0.21360000000000001</v>
      </c>
    </row>
    <row r="14" spans="1:6" ht="17.45" customHeight="1" x14ac:dyDescent="0.2">
      <c r="A14" s="114" t="s">
        <v>160</v>
      </c>
      <c r="C14" s="178">
        <v>72666.94</v>
      </c>
      <c r="D14" s="178">
        <v>114533.07</v>
      </c>
      <c r="E14" s="178">
        <v>11641.32</v>
      </c>
      <c r="F14" s="186">
        <v>0.23519999999999999</v>
      </c>
    </row>
    <row r="15" spans="1:6" ht="17.45" customHeight="1" x14ac:dyDescent="0.2">
      <c r="A15" s="258" t="s">
        <v>250</v>
      </c>
      <c r="C15" s="178">
        <v>114533.08</v>
      </c>
      <c r="D15" s="178">
        <v>218662.5</v>
      </c>
      <c r="E15" s="178">
        <v>21488.22</v>
      </c>
      <c r="F15" s="186">
        <v>0.3</v>
      </c>
    </row>
    <row r="16" spans="1:6" ht="17.45" customHeight="1" x14ac:dyDescent="0.2">
      <c r="A16" s="259"/>
      <c r="C16" s="178">
        <v>218662.51</v>
      </c>
      <c r="D16" s="178">
        <v>291549.99</v>
      </c>
      <c r="E16" s="178">
        <v>52727.07</v>
      </c>
      <c r="F16" s="186">
        <v>0.32</v>
      </c>
    </row>
    <row r="17" spans="1:6" ht="17.45" customHeight="1" x14ac:dyDescent="0.2">
      <c r="A17" s="113"/>
      <c r="C17" s="178">
        <v>291550</v>
      </c>
      <c r="D17" s="178">
        <v>874650</v>
      </c>
      <c r="E17" s="178">
        <v>76051.05</v>
      </c>
      <c r="F17" s="186">
        <v>0.34</v>
      </c>
    </row>
    <row r="18" spans="1:6" ht="17.45" customHeight="1" x14ac:dyDescent="0.2">
      <c r="A18" s="110"/>
      <c r="C18" s="178">
        <v>874650.01</v>
      </c>
      <c r="D18" s="178">
        <v>9999999999</v>
      </c>
      <c r="E18" s="178">
        <v>274305.06</v>
      </c>
      <c r="F18" s="186">
        <v>0.35</v>
      </c>
    </row>
    <row r="19" spans="1:6" ht="17.45" customHeight="1" x14ac:dyDescent="0.2">
      <c r="A19" s="110"/>
    </row>
    <row r="20" spans="1:6" ht="17.45" customHeight="1" x14ac:dyDescent="0.25">
      <c r="A20" s="110"/>
      <c r="C20" s="287" t="s">
        <v>145</v>
      </c>
      <c r="D20" s="287"/>
      <c r="E20" s="287"/>
      <c r="F20" s="287"/>
    </row>
    <row r="21" spans="1:6" ht="17.45" customHeight="1" x14ac:dyDescent="0.2">
      <c r="A21" s="110"/>
      <c r="C21" s="284" t="s">
        <v>26</v>
      </c>
      <c r="D21" s="284"/>
      <c r="E21" s="284"/>
      <c r="F21" s="284"/>
    </row>
    <row r="22" spans="1:6" ht="17.45" customHeight="1" x14ac:dyDescent="0.2">
      <c r="A22" s="110"/>
      <c r="C22" s="130" t="s">
        <v>39</v>
      </c>
      <c r="D22" s="130" t="s">
        <v>40</v>
      </c>
      <c r="E22" s="130" t="s">
        <v>41</v>
      </c>
      <c r="F22" s="130" t="s">
        <v>42</v>
      </c>
    </row>
    <row r="23" spans="1:6" ht="17.45" customHeight="1" x14ac:dyDescent="0.2">
      <c r="A23" s="110"/>
      <c r="C23" s="178">
        <v>0.01</v>
      </c>
      <c r="D23" s="178">
        <v>578.52</v>
      </c>
      <c r="E23" s="178">
        <v>0</v>
      </c>
      <c r="F23" s="186">
        <v>1.9199999999999998E-2</v>
      </c>
    </row>
    <row r="24" spans="1:6" ht="17.45" customHeight="1" x14ac:dyDescent="0.2">
      <c r="A24" s="110"/>
      <c r="C24" s="178">
        <v>578.53</v>
      </c>
      <c r="D24" s="178">
        <v>4910.18</v>
      </c>
      <c r="E24" s="178">
        <v>11.11</v>
      </c>
      <c r="F24" s="186">
        <v>6.4000000000000001E-2</v>
      </c>
    </row>
    <row r="25" spans="1:6" ht="17.45" customHeight="1" x14ac:dyDescent="0.2">
      <c r="A25" s="110"/>
      <c r="C25" s="178">
        <v>4910.1899999999996</v>
      </c>
      <c r="D25" s="178">
        <v>8629.2000000000007</v>
      </c>
      <c r="E25" s="178">
        <v>288.33</v>
      </c>
      <c r="F25" s="186">
        <v>0.10879999999999999</v>
      </c>
    </row>
    <row r="26" spans="1:6" ht="17.45" customHeight="1" x14ac:dyDescent="0.2">
      <c r="A26" s="110"/>
      <c r="C26" s="178">
        <v>8629.2099999999991</v>
      </c>
      <c r="D26" s="178">
        <v>10031.07</v>
      </c>
      <c r="E26" s="178">
        <v>692.96</v>
      </c>
      <c r="F26" s="186">
        <v>0.16</v>
      </c>
    </row>
    <row r="27" spans="1:6" ht="17.45" customHeight="1" x14ac:dyDescent="0.2">
      <c r="A27" s="110"/>
      <c r="C27" s="178">
        <v>10031.08</v>
      </c>
      <c r="D27" s="178">
        <v>12009.94</v>
      </c>
      <c r="E27" s="178">
        <v>917.26</v>
      </c>
      <c r="F27" s="186">
        <v>0.1792</v>
      </c>
    </row>
    <row r="28" spans="1:6" ht="17.45" customHeight="1" x14ac:dyDescent="0.2">
      <c r="A28" s="111"/>
      <c r="C28" s="178">
        <v>12009.95</v>
      </c>
      <c r="D28" s="178">
        <v>24222.31</v>
      </c>
      <c r="E28" s="178">
        <v>1271.8699999999999</v>
      </c>
      <c r="F28" s="186">
        <v>0.21360000000000001</v>
      </c>
    </row>
    <row r="29" spans="1:6" ht="17.45" customHeight="1" x14ac:dyDescent="0.2">
      <c r="A29" s="111"/>
      <c r="C29" s="178">
        <v>24222.32</v>
      </c>
      <c r="D29" s="178">
        <v>38177.69</v>
      </c>
      <c r="E29" s="178">
        <v>3880.44</v>
      </c>
      <c r="F29" s="186">
        <v>0.23519999999999999</v>
      </c>
    </row>
    <row r="30" spans="1:6" ht="17.45" customHeight="1" x14ac:dyDescent="0.2">
      <c r="A30" s="111"/>
      <c r="C30" s="178">
        <v>38177.699999999997</v>
      </c>
      <c r="D30" s="178">
        <v>72887.5</v>
      </c>
      <c r="E30" s="178">
        <v>7162.74</v>
      </c>
      <c r="F30" s="186">
        <v>0.3</v>
      </c>
    </row>
    <row r="31" spans="1:6" ht="17.45" customHeight="1" x14ac:dyDescent="0.2">
      <c r="A31" s="111"/>
      <c r="C31" s="178">
        <v>72887.509999999995</v>
      </c>
      <c r="D31" s="178">
        <v>97183.33</v>
      </c>
      <c r="E31" s="178">
        <v>17575.689999999999</v>
      </c>
      <c r="F31" s="186">
        <v>0.32</v>
      </c>
    </row>
    <row r="32" spans="1:6" ht="17.45" customHeight="1" x14ac:dyDescent="0.2">
      <c r="A32" s="111"/>
      <c r="C32" s="178">
        <v>97183.34</v>
      </c>
      <c r="D32" s="178">
        <v>291550</v>
      </c>
      <c r="E32" s="178">
        <v>25350.35</v>
      </c>
      <c r="F32" s="186">
        <v>0.34</v>
      </c>
    </row>
    <row r="33" spans="1:6" ht="17.45" customHeight="1" x14ac:dyDescent="0.2">
      <c r="A33" s="111"/>
      <c r="C33" s="178">
        <v>291550.01</v>
      </c>
      <c r="D33" s="178">
        <v>9999999999</v>
      </c>
      <c r="E33" s="178">
        <v>91435.02</v>
      </c>
      <c r="F33" s="186">
        <v>0.35</v>
      </c>
    </row>
    <row r="34" spans="1:6" ht="17.45" customHeight="1" x14ac:dyDescent="0.2">
      <c r="A34" s="111"/>
    </row>
    <row r="35" spans="1:6" ht="17.45" customHeight="1" x14ac:dyDescent="0.2">
      <c r="A35" s="111"/>
    </row>
    <row r="36" spans="1:6" ht="17.45" customHeight="1" x14ac:dyDescent="0.2">
      <c r="A36" s="111"/>
    </row>
    <row r="37" spans="1:6" ht="17.45" customHeight="1" x14ac:dyDescent="0.2">
      <c r="A37" s="111"/>
    </row>
    <row r="38" spans="1:6" ht="17.45" customHeight="1" x14ac:dyDescent="0.2">
      <c r="A38" s="111"/>
    </row>
    <row r="39" spans="1:6" ht="17.45" customHeight="1" x14ac:dyDescent="0.2">
      <c r="A39" s="111"/>
    </row>
    <row r="40" spans="1:6" ht="17.45" customHeight="1" x14ac:dyDescent="0.2">
      <c r="A40" s="111"/>
    </row>
    <row r="41" spans="1:6" ht="17.45" customHeight="1" x14ac:dyDescent="0.2">
      <c r="A41" s="111"/>
    </row>
    <row r="42" spans="1:6" ht="17.45" customHeight="1" x14ac:dyDescent="0.2">
      <c r="A42" s="111"/>
    </row>
    <row r="43" spans="1:6" ht="17.45" customHeight="1" x14ac:dyDescent="0.2">
      <c r="A43" s="111"/>
    </row>
    <row r="44" spans="1:6" ht="17.45" customHeight="1" x14ac:dyDescent="0.2">
      <c r="A44" s="111"/>
    </row>
    <row r="45" spans="1:6" ht="17.45" customHeight="1" x14ac:dyDescent="0.2">
      <c r="A45" s="111"/>
    </row>
  </sheetData>
  <sheetProtection algorithmName="SHA-512" hashValue="2ujKk2cODhuQ3I8WOYRn/UCwf4arXUkllBtYINzblJU+TvXgiTnqnagjclRe4OPjxT5/EvCe79gx7QvXwoYqSQ==" saltValue="QgaHNJsVPa3SZJA79kmz6Q==" spinCount="100000" sheet="1" objects="1" scenarios="1" formatColumns="0" formatRows="0"/>
  <mergeCells count="8">
    <mergeCell ref="C21:F21"/>
    <mergeCell ref="C6:F6"/>
    <mergeCell ref="A15:A16"/>
    <mergeCell ref="C2:F3"/>
    <mergeCell ref="C5:F5"/>
    <mergeCell ref="C20:F20"/>
    <mergeCell ref="A1:A4"/>
    <mergeCell ref="A5:A6"/>
  </mergeCells>
  <phoneticPr fontId="13" type="noConversion"/>
  <hyperlinks>
    <hyperlink ref="A15:A16" location="CONTACTO!A1" display="Contacto" xr:uid="{00000000-0004-0000-3F00-000000000000}"/>
    <hyperlink ref="A5:A6" location="MENU!A1" display="M e n ú" xr:uid="{00000000-0004-0000-3F00-000001000000}"/>
    <hyperlink ref="A10" location="'INVERSIONES ARRENDAMIENTO'!A1" display="Inversiones Arrendamiento" xr:uid="{00000000-0004-0000-3F00-000002000000}"/>
    <hyperlink ref="A14" location="PROVEEDORES!A1" display="Catálogo de Proveedores" xr:uid="{00000000-0004-0000-3F00-000003000000}"/>
    <hyperlink ref="A13" location="DIOT!A1" display="Declaración del DIOT" xr:uid="{00000000-0004-0000-3F00-000004000000}"/>
    <hyperlink ref="A12" location="TARIFAS!A1" display="Tablas y Tarifas de ISR" xr:uid="{00000000-0004-0000-3F00-000005000000}"/>
    <hyperlink ref="A11" location="IMPUESTOS!A1" display="Impuestos" xr:uid="{00000000-0004-0000-3F00-000006000000}"/>
    <hyperlink ref="A9" location="'INVERSIONES EMPR PROF'!A1" display="Inversiones Empresarial y P" xr:uid="{00000000-0004-0000-3F00-000007000000}"/>
    <hyperlink ref="A8" location="'INGRESOS Y EGRESOS'!A1" display="Ingresos y Egresos" xr:uid="{00000000-0004-0000-3F00-000008000000}"/>
    <hyperlink ref="A7" location="DATOS!A1" display="Datos de la Empresa" xr:uid="{00000000-0004-0000-3F00-000009000000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F45"/>
  <sheetViews>
    <sheetView zoomScaleNormal="100" workbookViewId="0">
      <pane xSplit="1" topLeftCell="B1" activePane="topRight" state="frozen"/>
      <selection pane="top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5" width="15.7109375" style="15" customWidth="1"/>
    <col min="6" max="6" width="20.7109375" style="15" customWidth="1"/>
    <col min="7" max="16384" width="11.42578125" style="15"/>
  </cols>
  <sheetData>
    <row r="1" spans="1:6" ht="17.45" customHeight="1" x14ac:dyDescent="0.2">
      <c r="A1" s="212" t="s">
        <v>244</v>
      </c>
    </row>
    <row r="2" spans="1:6" ht="17.45" customHeight="1" x14ac:dyDescent="0.2">
      <c r="A2" s="260"/>
      <c r="C2" s="285" t="s">
        <v>144</v>
      </c>
      <c r="D2" s="286"/>
      <c r="E2" s="286"/>
      <c r="F2" s="286"/>
    </row>
    <row r="3" spans="1:6" ht="17.45" customHeight="1" x14ac:dyDescent="0.2">
      <c r="A3" s="260"/>
      <c r="C3" s="286"/>
      <c r="D3" s="286"/>
      <c r="E3" s="286"/>
      <c r="F3" s="286"/>
    </row>
    <row r="4" spans="1:6" ht="17.45" customHeight="1" x14ac:dyDescent="0.2">
      <c r="A4" s="261"/>
    </row>
    <row r="5" spans="1:6" ht="17.45" customHeight="1" x14ac:dyDescent="0.25">
      <c r="A5" s="262" t="s">
        <v>251</v>
      </c>
      <c r="C5" s="287" t="s">
        <v>201</v>
      </c>
      <c r="D5" s="287"/>
      <c r="E5" s="287"/>
      <c r="F5" s="287"/>
    </row>
    <row r="6" spans="1:6" ht="17.45" customHeight="1" x14ac:dyDescent="0.2">
      <c r="A6" s="263"/>
      <c r="C6" s="284" t="s">
        <v>27</v>
      </c>
      <c r="D6" s="284"/>
      <c r="E6" s="284"/>
      <c r="F6" s="284"/>
    </row>
    <row r="7" spans="1:6" ht="17.45" customHeight="1" x14ac:dyDescent="0.2">
      <c r="A7" s="114" t="s">
        <v>163</v>
      </c>
      <c r="C7" s="130" t="s">
        <v>39</v>
      </c>
      <c r="D7" s="130" t="s">
        <v>40</v>
      </c>
      <c r="E7" s="130" t="s">
        <v>41</v>
      </c>
      <c r="F7" s="130" t="s">
        <v>42</v>
      </c>
    </row>
    <row r="8" spans="1:6" ht="17.45" customHeight="1" x14ac:dyDescent="0.2">
      <c r="A8" s="114" t="s">
        <v>166</v>
      </c>
      <c r="C8" s="178">
        <v>0.01</v>
      </c>
      <c r="D8" s="178">
        <v>2314.08</v>
      </c>
      <c r="E8" s="178">
        <v>0</v>
      </c>
      <c r="F8" s="186">
        <v>1.9199999999999998E-2</v>
      </c>
    </row>
    <row r="9" spans="1:6" ht="17.45" customHeight="1" x14ac:dyDescent="0.2">
      <c r="A9" s="114" t="s">
        <v>205</v>
      </c>
      <c r="C9" s="178">
        <v>2314.09</v>
      </c>
      <c r="D9" s="178">
        <v>19640.72</v>
      </c>
      <c r="E9" s="178">
        <v>44.44</v>
      </c>
      <c r="F9" s="186">
        <v>6.4000000000000001E-2</v>
      </c>
    </row>
    <row r="10" spans="1:6" ht="17.45" customHeight="1" x14ac:dyDescent="0.2">
      <c r="A10" s="114" t="s">
        <v>206</v>
      </c>
      <c r="C10" s="178">
        <v>19640.73</v>
      </c>
      <c r="D10" s="178">
        <v>34516.800000000003</v>
      </c>
      <c r="E10" s="178">
        <v>1153.32</v>
      </c>
      <c r="F10" s="186">
        <v>0.10879999999999999</v>
      </c>
    </row>
    <row r="11" spans="1:6" ht="17.45" customHeight="1" x14ac:dyDescent="0.2">
      <c r="A11" s="114" t="s">
        <v>137</v>
      </c>
      <c r="C11" s="178">
        <v>34516.81</v>
      </c>
      <c r="D11" s="178">
        <v>40124.28</v>
      </c>
      <c r="E11" s="178">
        <v>2771.84</v>
      </c>
      <c r="F11" s="186">
        <v>0.16</v>
      </c>
    </row>
    <row r="12" spans="1:6" ht="17.45" customHeight="1" x14ac:dyDescent="0.2">
      <c r="A12" s="114" t="s">
        <v>164</v>
      </c>
      <c r="C12" s="178">
        <v>40124.29</v>
      </c>
      <c r="D12" s="178">
        <v>48039.76</v>
      </c>
      <c r="E12" s="178">
        <v>3669.04</v>
      </c>
      <c r="F12" s="186">
        <v>0.1792</v>
      </c>
    </row>
    <row r="13" spans="1:6" ht="17.45" customHeight="1" x14ac:dyDescent="0.2">
      <c r="A13" s="114" t="s">
        <v>165</v>
      </c>
      <c r="C13" s="178">
        <v>48039.77</v>
      </c>
      <c r="D13" s="178">
        <v>96889.24</v>
      </c>
      <c r="E13" s="178">
        <v>5087.4799999999996</v>
      </c>
      <c r="F13" s="186">
        <v>0.21360000000000001</v>
      </c>
    </row>
    <row r="14" spans="1:6" ht="17.45" customHeight="1" x14ac:dyDescent="0.2">
      <c r="A14" s="114" t="s">
        <v>160</v>
      </c>
      <c r="C14" s="178">
        <v>96889.25</v>
      </c>
      <c r="D14" s="178">
        <v>152710.76</v>
      </c>
      <c r="E14" s="178">
        <v>15521.76</v>
      </c>
      <c r="F14" s="186">
        <v>0.23519999999999999</v>
      </c>
    </row>
    <row r="15" spans="1:6" ht="17.45" customHeight="1" x14ac:dyDescent="0.2">
      <c r="A15" s="258" t="s">
        <v>250</v>
      </c>
      <c r="C15" s="178">
        <v>152710.76999999999</v>
      </c>
      <c r="D15" s="178">
        <v>291550</v>
      </c>
      <c r="E15" s="178">
        <v>28650.959999999999</v>
      </c>
      <c r="F15" s="186">
        <v>0.3</v>
      </c>
    </row>
    <row r="16" spans="1:6" ht="17.45" customHeight="1" x14ac:dyDescent="0.2">
      <c r="A16" s="259"/>
      <c r="C16" s="178">
        <v>291550.01</v>
      </c>
      <c r="D16" s="178">
        <v>388733.32</v>
      </c>
      <c r="E16" s="178">
        <v>70302.759999999995</v>
      </c>
      <c r="F16" s="186">
        <v>0.32</v>
      </c>
    </row>
    <row r="17" spans="1:6" ht="17.45" customHeight="1" x14ac:dyDescent="0.2">
      <c r="A17" s="113"/>
      <c r="C17" s="178">
        <v>388733.33</v>
      </c>
      <c r="D17" s="178">
        <v>1166200</v>
      </c>
      <c r="E17" s="178">
        <v>101401.4</v>
      </c>
      <c r="F17" s="186">
        <v>0.34</v>
      </c>
    </row>
    <row r="18" spans="1:6" ht="17.45" customHeight="1" x14ac:dyDescent="0.2">
      <c r="A18" s="110"/>
      <c r="C18" s="178">
        <v>1166200.01</v>
      </c>
      <c r="D18" s="178">
        <v>9999999999</v>
      </c>
      <c r="E18" s="178">
        <v>365740.08</v>
      </c>
      <c r="F18" s="186">
        <v>0.35</v>
      </c>
    </row>
    <row r="19" spans="1:6" ht="17.45" customHeight="1" x14ac:dyDescent="0.2">
      <c r="A19" s="110"/>
    </row>
    <row r="20" spans="1:6" ht="17.45" customHeight="1" x14ac:dyDescent="0.25">
      <c r="A20" s="110"/>
      <c r="C20" s="287" t="s">
        <v>145</v>
      </c>
      <c r="D20" s="287"/>
      <c r="E20" s="287"/>
      <c r="F20" s="287"/>
    </row>
    <row r="21" spans="1:6" ht="17.45" customHeight="1" x14ac:dyDescent="0.2">
      <c r="A21" s="110"/>
      <c r="C21" s="284" t="s">
        <v>27</v>
      </c>
      <c r="D21" s="284"/>
      <c r="E21" s="284"/>
      <c r="F21" s="284"/>
    </row>
    <row r="22" spans="1:6" ht="17.45" customHeight="1" x14ac:dyDescent="0.2">
      <c r="A22" s="110"/>
      <c r="C22" s="130" t="s">
        <v>39</v>
      </c>
      <c r="D22" s="130" t="s">
        <v>40</v>
      </c>
      <c r="E22" s="130" t="s">
        <v>41</v>
      </c>
      <c r="F22" s="130" t="s">
        <v>42</v>
      </c>
    </row>
    <row r="23" spans="1:6" ht="17.45" customHeight="1" x14ac:dyDescent="0.2">
      <c r="A23" s="110"/>
      <c r="C23" s="178">
        <v>0.01</v>
      </c>
      <c r="D23" s="178">
        <v>578.52</v>
      </c>
      <c r="E23" s="178">
        <v>0</v>
      </c>
      <c r="F23" s="186">
        <v>1.9199999999999998E-2</v>
      </c>
    </row>
    <row r="24" spans="1:6" ht="17.45" customHeight="1" x14ac:dyDescent="0.2">
      <c r="A24" s="110"/>
      <c r="C24" s="178">
        <v>578.53</v>
      </c>
      <c r="D24" s="178">
        <v>4910.18</v>
      </c>
      <c r="E24" s="178">
        <v>11.11</v>
      </c>
      <c r="F24" s="186">
        <v>6.4000000000000001E-2</v>
      </c>
    </row>
    <row r="25" spans="1:6" ht="17.45" customHeight="1" x14ac:dyDescent="0.2">
      <c r="A25" s="110"/>
      <c r="C25" s="178">
        <v>4910.1899999999996</v>
      </c>
      <c r="D25" s="178">
        <v>8629.2000000000007</v>
      </c>
      <c r="E25" s="178">
        <v>288.33</v>
      </c>
      <c r="F25" s="186">
        <v>0.10879999999999999</v>
      </c>
    </row>
    <row r="26" spans="1:6" ht="17.45" customHeight="1" x14ac:dyDescent="0.2">
      <c r="A26" s="110"/>
      <c r="C26" s="178">
        <v>8629.2099999999991</v>
      </c>
      <c r="D26" s="178">
        <v>10031.07</v>
      </c>
      <c r="E26" s="178">
        <v>692.96</v>
      </c>
      <c r="F26" s="186">
        <v>0.16</v>
      </c>
    </row>
    <row r="27" spans="1:6" ht="17.45" customHeight="1" x14ac:dyDescent="0.2">
      <c r="A27" s="110"/>
      <c r="C27" s="178">
        <v>10031.08</v>
      </c>
      <c r="D27" s="178">
        <v>12009.94</v>
      </c>
      <c r="E27" s="178">
        <v>917.26</v>
      </c>
      <c r="F27" s="186">
        <v>0.1792</v>
      </c>
    </row>
    <row r="28" spans="1:6" ht="17.45" customHeight="1" x14ac:dyDescent="0.2">
      <c r="A28" s="111"/>
      <c r="C28" s="178">
        <v>12009.95</v>
      </c>
      <c r="D28" s="178">
        <v>24222.31</v>
      </c>
      <c r="E28" s="178">
        <v>1271.8699999999999</v>
      </c>
      <c r="F28" s="186">
        <v>0.21360000000000001</v>
      </c>
    </row>
    <row r="29" spans="1:6" ht="17.45" customHeight="1" x14ac:dyDescent="0.2">
      <c r="A29" s="111"/>
      <c r="C29" s="178">
        <v>24222.32</v>
      </c>
      <c r="D29" s="178">
        <v>38177.69</v>
      </c>
      <c r="E29" s="178">
        <v>3880.44</v>
      </c>
      <c r="F29" s="186">
        <v>0.23519999999999999</v>
      </c>
    </row>
    <row r="30" spans="1:6" ht="17.45" customHeight="1" x14ac:dyDescent="0.2">
      <c r="A30" s="111"/>
      <c r="C30" s="178">
        <v>38177.699999999997</v>
      </c>
      <c r="D30" s="178">
        <v>72887.5</v>
      </c>
      <c r="E30" s="178">
        <v>7162.74</v>
      </c>
      <c r="F30" s="186">
        <v>0.3</v>
      </c>
    </row>
    <row r="31" spans="1:6" ht="17.45" customHeight="1" x14ac:dyDescent="0.2">
      <c r="A31" s="111"/>
      <c r="C31" s="178">
        <v>72887.509999999995</v>
      </c>
      <c r="D31" s="178">
        <v>97183.33</v>
      </c>
      <c r="E31" s="178">
        <v>17575.689999999999</v>
      </c>
      <c r="F31" s="186">
        <v>0.32</v>
      </c>
    </row>
    <row r="32" spans="1:6" ht="17.45" customHeight="1" x14ac:dyDescent="0.2">
      <c r="A32" s="111"/>
      <c r="C32" s="178">
        <v>97183.34</v>
      </c>
      <c r="D32" s="178">
        <v>291550</v>
      </c>
      <c r="E32" s="178">
        <v>25350.35</v>
      </c>
      <c r="F32" s="186">
        <v>0.34</v>
      </c>
    </row>
    <row r="33" spans="1:6" ht="17.45" customHeight="1" x14ac:dyDescent="0.2">
      <c r="A33" s="111"/>
      <c r="C33" s="178">
        <v>291550.01</v>
      </c>
      <c r="D33" s="178">
        <v>9999999999</v>
      </c>
      <c r="E33" s="178">
        <v>91435.02</v>
      </c>
      <c r="F33" s="186">
        <v>0.35</v>
      </c>
    </row>
    <row r="34" spans="1:6" ht="17.45" customHeight="1" x14ac:dyDescent="0.2">
      <c r="A34" s="111"/>
    </row>
    <row r="35" spans="1:6" ht="17.45" customHeight="1" x14ac:dyDescent="0.2">
      <c r="A35" s="111"/>
    </row>
    <row r="36" spans="1:6" ht="17.45" customHeight="1" x14ac:dyDescent="0.2">
      <c r="A36" s="111"/>
    </row>
    <row r="37" spans="1:6" ht="17.45" customHeight="1" x14ac:dyDescent="0.2">
      <c r="A37" s="111"/>
    </row>
    <row r="38" spans="1:6" ht="17.45" customHeight="1" x14ac:dyDescent="0.2">
      <c r="A38" s="111"/>
    </row>
    <row r="39" spans="1:6" ht="17.45" customHeight="1" x14ac:dyDescent="0.2">
      <c r="A39" s="111"/>
    </row>
    <row r="40" spans="1:6" ht="17.45" customHeight="1" x14ac:dyDescent="0.2">
      <c r="A40" s="111"/>
    </row>
    <row r="41" spans="1:6" ht="17.45" customHeight="1" x14ac:dyDescent="0.2">
      <c r="A41" s="111"/>
    </row>
    <row r="42" spans="1:6" ht="17.45" customHeight="1" x14ac:dyDescent="0.2">
      <c r="A42" s="111"/>
    </row>
    <row r="43" spans="1:6" ht="17.45" customHeight="1" x14ac:dyDescent="0.2">
      <c r="A43" s="111"/>
    </row>
    <row r="44" spans="1:6" ht="17.45" customHeight="1" x14ac:dyDescent="0.2">
      <c r="A44" s="111"/>
    </row>
    <row r="45" spans="1:6" ht="17.45" customHeight="1" x14ac:dyDescent="0.2">
      <c r="A45" s="111"/>
    </row>
  </sheetData>
  <sheetProtection algorithmName="SHA-512" hashValue="QBuR9mmjbi9343L/VjNxX5I6RHoSWi6Y7143F8LmYdz+yfcSGdfnx+0RrlmdO7YXHIDr4shiKkVHfqZAIwFDSQ==" saltValue="kbNVVVrItZPwu3rSOD8Odw==" spinCount="100000" sheet="1" objects="1" scenarios="1" formatColumns="0" formatRows="0"/>
  <mergeCells count="8">
    <mergeCell ref="C6:F6"/>
    <mergeCell ref="C21:F21"/>
    <mergeCell ref="A1:A4"/>
    <mergeCell ref="A5:A6"/>
    <mergeCell ref="C2:F3"/>
    <mergeCell ref="C5:F5"/>
    <mergeCell ref="C20:F20"/>
    <mergeCell ref="A15:A16"/>
  </mergeCells>
  <phoneticPr fontId="13" type="noConversion"/>
  <hyperlinks>
    <hyperlink ref="A15:A16" location="CONTACTO!A1" display="Contacto" xr:uid="{00000000-0004-0000-4000-000000000000}"/>
    <hyperlink ref="A5:A6" location="MENU!A1" display="M e n ú" xr:uid="{00000000-0004-0000-4000-000001000000}"/>
    <hyperlink ref="A10" location="'INVERSIONES ARRENDAMIENTO'!A1" display="Inversiones Arrendamiento" xr:uid="{00000000-0004-0000-4000-000002000000}"/>
    <hyperlink ref="A14" location="PROVEEDORES!A1" display="Catálogo de Proveedores" xr:uid="{00000000-0004-0000-4000-000003000000}"/>
    <hyperlink ref="A13" location="DIOT!A1" display="Declaración del DIOT" xr:uid="{00000000-0004-0000-4000-000004000000}"/>
    <hyperlink ref="A12" location="TARIFAS!A1" display="Tablas y Tarifas de ISR" xr:uid="{00000000-0004-0000-4000-000005000000}"/>
    <hyperlink ref="A11" location="IMPUESTOS!A1" display="Impuestos" xr:uid="{00000000-0004-0000-4000-000006000000}"/>
    <hyperlink ref="A9" location="'INVERSIONES EMPR PROF'!A1" display="Inversiones Empresarial y P" xr:uid="{00000000-0004-0000-4000-000007000000}"/>
    <hyperlink ref="A8" location="'INGRESOS Y EGRESOS'!A1" display="Ingresos y Egresos" xr:uid="{00000000-0004-0000-4000-000008000000}"/>
    <hyperlink ref="A7" location="DATOS!A1" display="Datos de la Empresa" xr:uid="{00000000-0004-0000-4000-000009000000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F45"/>
  <sheetViews>
    <sheetView zoomScaleNormal="100" workbookViewId="0">
      <pane xSplit="1" topLeftCell="B1" activePane="topRight" state="frozen"/>
      <selection pane="top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5" width="15.7109375" style="15" customWidth="1"/>
    <col min="6" max="6" width="20.7109375" style="15" customWidth="1"/>
    <col min="7" max="16384" width="11.42578125" style="15"/>
  </cols>
  <sheetData>
    <row r="1" spans="1:6" ht="17.45" customHeight="1" x14ac:dyDescent="0.2">
      <c r="A1" s="212" t="s">
        <v>244</v>
      </c>
    </row>
    <row r="2" spans="1:6" ht="17.45" customHeight="1" x14ac:dyDescent="0.2">
      <c r="A2" s="260"/>
      <c r="C2" s="285" t="s">
        <v>144</v>
      </c>
      <c r="D2" s="286"/>
      <c r="E2" s="286"/>
      <c r="F2" s="286"/>
    </row>
    <row r="3" spans="1:6" ht="17.45" customHeight="1" x14ac:dyDescent="0.2">
      <c r="A3" s="260"/>
      <c r="C3" s="286"/>
      <c r="D3" s="286"/>
      <c r="E3" s="286"/>
      <c r="F3" s="286"/>
    </row>
    <row r="4" spans="1:6" ht="17.45" customHeight="1" x14ac:dyDescent="0.2">
      <c r="A4" s="261"/>
    </row>
    <row r="5" spans="1:6" ht="17.45" customHeight="1" x14ac:dyDescent="0.25">
      <c r="A5" s="262" t="s">
        <v>251</v>
      </c>
      <c r="C5" s="287" t="s">
        <v>201</v>
      </c>
      <c r="D5" s="287"/>
      <c r="E5" s="287"/>
      <c r="F5" s="287"/>
    </row>
    <row r="6" spans="1:6" ht="17.45" customHeight="1" x14ac:dyDescent="0.2">
      <c r="A6" s="263"/>
      <c r="C6" s="284" t="s">
        <v>28</v>
      </c>
      <c r="D6" s="284"/>
      <c r="E6" s="284"/>
      <c r="F6" s="284"/>
    </row>
    <row r="7" spans="1:6" ht="17.45" customHeight="1" x14ac:dyDescent="0.2">
      <c r="A7" s="114" t="s">
        <v>163</v>
      </c>
      <c r="C7" s="130" t="s">
        <v>39</v>
      </c>
      <c r="D7" s="130" t="s">
        <v>40</v>
      </c>
      <c r="E7" s="130" t="s">
        <v>41</v>
      </c>
      <c r="F7" s="130" t="s">
        <v>42</v>
      </c>
    </row>
    <row r="8" spans="1:6" ht="17.45" customHeight="1" x14ac:dyDescent="0.2">
      <c r="A8" s="114" t="s">
        <v>166</v>
      </c>
      <c r="C8" s="178">
        <v>0.01</v>
      </c>
      <c r="D8" s="178">
        <v>2892.6</v>
      </c>
      <c r="E8" s="178">
        <v>0</v>
      </c>
      <c r="F8" s="186">
        <v>1.9199999999999998E-2</v>
      </c>
    </row>
    <row r="9" spans="1:6" ht="17.45" customHeight="1" x14ac:dyDescent="0.2">
      <c r="A9" s="114" t="s">
        <v>205</v>
      </c>
      <c r="C9" s="178">
        <v>2892.61</v>
      </c>
      <c r="D9" s="178">
        <v>24550.9</v>
      </c>
      <c r="E9" s="178">
        <v>55.55</v>
      </c>
      <c r="F9" s="186">
        <v>6.4000000000000001E-2</v>
      </c>
    </row>
    <row r="10" spans="1:6" ht="17.45" customHeight="1" x14ac:dyDescent="0.2">
      <c r="A10" s="114" t="s">
        <v>206</v>
      </c>
      <c r="C10" s="178">
        <v>24550.91</v>
      </c>
      <c r="D10" s="178">
        <v>43146</v>
      </c>
      <c r="E10" s="178">
        <v>1441.65</v>
      </c>
      <c r="F10" s="186">
        <v>0.10879999999999999</v>
      </c>
    </row>
    <row r="11" spans="1:6" ht="17.45" customHeight="1" x14ac:dyDescent="0.2">
      <c r="A11" s="114" t="s">
        <v>137</v>
      </c>
      <c r="C11" s="178">
        <v>43146.01</v>
      </c>
      <c r="D11" s="178">
        <v>50155.35</v>
      </c>
      <c r="E11" s="178">
        <v>3464.8</v>
      </c>
      <c r="F11" s="186">
        <v>0.16</v>
      </c>
    </row>
    <row r="12" spans="1:6" ht="17.45" customHeight="1" x14ac:dyDescent="0.2">
      <c r="A12" s="114" t="s">
        <v>164</v>
      </c>
      <c r="C12" s="178">
        <v>50155.360000000001</v>
      </c>
      <c r="D12" s="178">
        <v>60049.7</v>
      </c>
      <c r="E12" s="178">
        <v>4586.3</v>
      </c>
      <c r="F12" s="186">
        <v>0.1792</v>
      </c>
    </row>
    <row r="13" spans="1:6" ht="17.45" customHeight="1" x14ac:dyDescent="0.2">
      <c r="A13" s="114" t="s">
        <v>165</v>
      </c>
      <c r="C13" s="178">
        <v>60049.71</v>
      </c>
      <c r="D13" s="178">
        <v>121111.55</v>
      </c>
      <c r="E13" s="178">
        <v>6359.35</v>
      </c>
      <c r="F13" s="186">
        <v>0.21360000000000001</v>
      </c>
    </row>
    <row r="14" spans="1:6" ht="17.45" customHeight="1" x14ac:dyDescent="0.2">
      <c r="A14" s="114" t="s">
        <v>160</v>
      </c>
      <c r="C14" s="178">
        <v>121111.56</v>
      </c>
      <c r="D14" s="178">
        <v>190888.45</v>
      </c>
      <c r="E14" s="178">
        <v>19402.2</v>
      </c>
      <c r="F14" s="186">
        <v>0.23519999999999999</v>
      </c>
    </row>
    <row r="15" spans="1:6" ht="17.45" customHeight="1" x14ac:dyDescent="0.2">
      <c r="A15" s="258" t="s">
        <v>250</v>
      </c>
      <c r="C15" s="178">
        <v>190888.46</v>
      </c>
      <c r="D15" s="178">
        <v>364437.5</v>
      </c>
      <c r="E15" s="178">
        <v>35813.699999999997</v>
      </c>
      <c r="F15" s="186">
        <v>0.3</v>
      </c>
    </row>
    <row r="16" spans="1:6" ht="17.45" customHeight="1" x14ac:dyDescent="0.2">
      <c r="A16" s="259"/>
      <c r="C16" s="178">
        <v>364437.51</v>
      </c>
      <c r="D16" s="178">
        <v>485916.65</v>
      </c>
      <c r="E16" s="178">
        <v>87878.45</v>
      </c>
      <c r="F16" s="186">
        <v>0.32</v>
      </c>
    </row>
    <row r="17" spans="1:6" ht="17.45" customHeight="1" x14ac:dyDescent="0.2">
      <c r="A17" s="113"/>
      <c r="C17" s="178">
        <v>485916.66</v>
      </c>
      <c r="D17" s="178">
        <v>1457750</v>
      </c>
      <c r="E17" s="178">
        <v>126751.75</v>
      </c>
      <c r="F17" s="186">
        <v>0.34</v>
      </c>
    </row>
    <row r="18" spans="1:6" ht="17.45" customHeight="1" x14ac:dyDescent="0.2">
      <c r="A18" s="110"/>
      <c r="C18" s="178">
        <v>1457750.01</v>
      </c>
      <c r="D18" s="178">
        <v>9999999999</v>
      </c>
      <c r="E18" s="178">
        <v>457175.1</v>
      </c>
      <c r="F18" s="186">
        <v>0.35</v>
      </c>
    </row>
    <row r="19" spans="1:6" ht="17.45" customHeight="1" x14ac:dyDescent="0.2">
      <c r="A19" s="110"/>
    </row>
    <row r="20" spans="1:6" ht="17.45" customHeight="1" x14ac:dyDescent="0.25">
      <c r="A20" s="110"/>
      <c r="C20" s="287" t="s">
        <v>145</v>
      </c>
      <c r="D20" s="287"/>
      <c r="E20" s="287"/>
      <c r="F20" s="287"/>
    </row>
    <row r="21" spans="1:6" ht="17.45" customHeight="1" x14ac:dyDescent="0.2">
      <c r="A21" s="110"/>
      <c r="C21" s="284" t="s">
        <v>28</v>
      </c>
      <c r="D21" s="284"/>
      <c r="E21" s="284"/>
      <c r="F21" s="284"/>
    </row>
    <row r="22" spans="1:6" ht="17.45" customHeight="1" x14ac:dyDescent="0.2">
      <c r="A22" s="110"/>
      <c r="C22" s="130" t="s">
        <v>39</v>
      </c>
      <c r="D22" s="130" t="s">
        <v>40</v>
      </c>
      <c r="E22" s="130" t="s">
        <v>41</v>
      </c>
      <c r="F22" s="130" t="s">
        <v>42</v>
      </c>
    </row>
    <row r="23" spans="1:6" ht="17.45" customHeight="1" x14ac:dyDescent="0.2">
      <c r="A23" s="110"/>
      <c r="C23" s="178">
        <v>0.01</v>
      </c>
      <c r="D23" s="178">
        <v>578.52</v>
      </c>
      <c r="E23" s="178">
        <v>0</v>
      </c>
      <c r="F23" s="186">
        <v>1.9199999999999998E-2</v>
      </c>
    </row>
    <row r="24" spans="1:6" ht="17.45" customHeight="1" x14ac:dyDescent="0.2">
      <c r="A24" s="110"/>
      <c r="C24" s="178">
        <v>578.53</v>
      </c>
      <c r="D24" s="178">
        <v>4910.18</v>
      </c>
      <c r="E24" s="178">
        <v>11.11</v>
      </c>
      <c r="F24" s="186">
        <v>6.4000000000000001E-2</v>
      </c>
    </row>
    <row r="25" spans="1:6" ht="17.45" customHeight="1" x14ac:dyDescent="0.2">
      <c r="A25" s="110"/>
      <c r="C25" s="178">
        <v>4910.1899999999996</v>
      </c>
      <c r="D25" s="178">
        <v>8629.2000000000007</v>
      </c>
      <c r="E25" s="178">
        <v>288.33</v>
      </c>
      <c r="F25" s="186">
        <v>0.10879999999999999</v>
      </c>
    </row>
    <row r="26" spans="1:6" ht="17.45" customHeight="1" x14ac:dyDescent="0.2">
      <c r="A26" s="110"/>
      <c r="C26" s="178">
        <v>8629.2099999999991</v>
      </c>
      <c r="D26" s="178">
        <v>10031.07</v>
      </c>
      <c r="E26" s="178">
        <v>692.96</v>
      </c>
      <c r="F26" s="186">
        <v>0.16</v>
      </c>
    </row>
    <row r="27" spans="1:6" ht="17.45" customHeight="1" x14ac:dyDescent="0.2">
      <c r="A27" s="110"/>
      <c r="C27" s="178">
        <v>10031.08</v>
      </c>
      <c r="D27" s="178">
        <v>12009.94</v>
      </c>
      <c r="E27" s="178">
        <v>917.26</v>
      </c>
      <c r="F27" s="186">
        <v>0.1792</v>
      </c>
    </row>
    <row r="28" spans="1:6" ht="17.45" customHeight="1" x14ac:dyDescent="0.2">
      <c r="A28" s="111"/>
      <c r="C28" s="178">
        <v>12009.95</v>
      </c>
      <c r="D28" s="178">
        <v>24222.31</v>
      </c>
      <c r="E28" s="178">
        <v>1271.8699999999999</v>
      </c>
      <c r="F28" s="186">
        <v>0.21360000000000001</v>
      </c>
    </row>
    <row r="29" spans="1:6" ht="17.45" customHeight="1" x14ac:dyDescent="0.2">
      <c r="A29" s="111"/>
      <c r="C29" s="178">
        <v>24222.32</v>
      </c>
      <c r="D29" s="178">
        <v>38177.69</v>
      </c>
      <c r="E29" s="178">
        <v>3880.44</v>
      </c>
      <c r="F29" s="186">
        <v>0.23519999999999999</v>
      </c>
    </row>
    <row r="30" spans="1:6" ht="17.45" customHeight="1" x14ac:dyDescent="0.2">
      <c r="A30" s="111"/>
      <c r="C30" s="178">
        <v>38177.699999999997</v>
      </c>
      <c r="D30" s="178">
        <v>72887.5</v>
      </c>
      <c r="E30" s="178">
        <v>7162.74</v>
      </c>
      <c r="F30" s="186">
        <v>0.3</v>
      </c>
    </row>
    <row r="31" spans="1:6" ht="17.45" customHeight="1" x14ac:dyDescent="0.2">
      <c r="A31" s="111"/>
      <c r="C31" s="178">
        <v>72887.509999999995</v>
      </c>
      <c r="D31" s="178">
        <v>97183.33</v>
      </c>
      <c r="E31" s="178">
        <v>17575.689999999999</v>
      </c>
      <c r="F31" s="186">
        <v>0.32</v>
      </c>
    </row>
    <row r="32" spans="1:6" ht="17.45" customHeight="1" x14ac:dyDescent="0.2">
      <c r="A32" s="111"/>
      <c r="C32" s="178">
        <v>97183.34</v>
      </c>
      <c r="D32" s="178">
        <v>291550</v>
      </c>
      <c r="E32" s="178">
        <v>25350.35</v>
      </c>
      <c r="F32" s="186">
        <v>0.34</v>
      </c>
    </row>
    <row r="33" spans="1:6" ht="17.45" customHeight="1" x14ac:dyDescent="0.2">
      <c r="A33" s="111"/>
      <c r="C33" s="178">
        <v>291550.01</v>
      </c>
      <c r="D33" s="178">
        <v>9999999999</v>
      </c>
      <c r="E33" s="178">
        <v>91435.02</v>
      </c>
      <c r="F33" s="186">
        <v>0.35</v>
      </c>
    </row>
    <row r="34" spans="1:6" ht="17.45" customHeight="1" x14ac:dyDescent="0.2">
      <c r="A34" s="111"/>
    </row>
    <row r="35" spans="1:6" ht="17.45" customHeight="1" x14ac:dyDescent="0.2">
      <c r="A35" s="111"/>
    </row>
    <row r="36" spans="1:6" ht="17.45" customHeight="1" x14ac:dyDescent="0.2">
      <c r="A36" s="111"/>
    </row>
    <row r="37" spans="1:6" ht="17.45" customHeight="1" x14ac:dyDescent="0.2">
      <c r="A37" s="111"/>
    </row>
    <row r="38" spans="1:6" ht="17.45" customHeight="1" x14ac:dyDescent="0.2">
      <c r="A38" s="111"/>
    </row>
    <row r="39" spans="1:6" ht="17.45" customHeight="1" x14ac:dyDescent="0.2">
      <c r="A39" s="111"/>
    </row>
    <row r="40" spans="1:6" ht="17.45" customHeight="1" x14ac:dyDescent="0.2">
      <c r="A40" s="111"/>
    </row>
    <row r="41" spans="1:6" ht="17.45" customHeight="1" x14ac:dyDescent="0.2">
      <c r="A41" s="111"/>
    </row>
    <row r="42" spans="1:6" ht="17.45" customHeight="1" x14ac:dyDescent="0.2">
      <c r="A42" s="111"/>
    </row>
    <row r="43" spans="1:6" ht="17.45" customHeight="1" x14ac:dyDescent="0.2">
      <c r="A43" s="111"/>
    </row>
    <row r="44" spans="1:6" ht="17.45" customHeight="1" x14ac:dyDescent="0.2">
      <c r="A44" s="111"/>
    </row>
    <row r="45" spans="1:6" ht="17.45" customHeight="1" x14ac:dyDescent="0.2">
      <c r="A45" s="111"/>
    </row>
  </sheetData>
  <sheetProtection algorithmName="SHA-512" hashValue="fFkZ+QfgyaI1Frw0V3M3hL3+5ReXHM8u6sSFfp0XxXl4bDC3t+S7tJHHnf8t3H6Y7NIn7fC+rjMT7AczCkLvjg==" saltValue="VBe9B+64ff/r5ZLglThQOw==" spinCount="100000" sheet="1" objects="1" scenarios="1" formatColumns="0" formatRows="0"/>
  <mergeCells count="8">
    <mergeCell ref="C6:F6"/>
    <mergeCell ref="C21:F21"/>
    <mergeCell ref="A1:A4"/>
    <mergeCell ref="A5:A6"/>
    <mergeCell ref="C2:F3"/>
    <mergeCell ref="C5:F5"/>
    <mergeCell ref="C20:F20"/>
    <mergeCell ref="A15:A16"/>
  </mergeCells>
  <phoneticPr fontId="13" type="noConversion"/>
  <hyperlinks>
    <hyperlink ref="A15:A16" location="CONTACTO!A1" display="Contacto" xr:uid="{00000000-0004-0000-4100-000000000000}"/>
    <hyperlink ref="A5:A6" location="MENU!A1" display="M e n ú" xr:uid="{00000000-0004-0000-4100-000001000000}"/>
    <hyperlink ref="A10" location="'INVERSIONES ARRENDAMIENTO'!A1" display="Inversiones Arrendamiento" xr:uid="{00000000-0004-0000-4100-000002000000}"/>
    <hyperlink ref="A14" location="PROVEEDORES!A1" display="Catálogo de Proveedores" xr:uid="{00000000-0004-0000-4100-000003000000}"/>
    <hyperlink ref="A13" location="DIOT!A1" display="Declaración del DIOT" xr:uid="{00000000-0004-0000-4100-000004000000}"/>
    <hyperlink ref="A12" location="TARIFAS!A1" display="Tablas y Tarifas de ISR" xr:uid="{00000000-0004-0000-4100-000005000000}"/>
    <hyperlink ref="A11" location="IMPUESTOS!A1" display="Impuestos" xr:uid="{00000000-0004-0000-4100-000006000000}"/>
    <hyperlink ref="A9" location="'INVERSIONES EMPR PROF'!A1" display="Inversiones Empresarial y P" xr:uid="{00000000-0004-0000-4100-000007000000}"/>
    <hyperlink ref="A8" location="'INGRESOS Y EGRESOS'!A1" display="Ingresos y Egresos" xr:uid="{00000000-0004-0000-4100-000008000000}"/>
    <hyperlink ref="A7" location="DATOS!A1" display="Datos de la Empresa" xr:uid="{00000000-0004-0000-4100-000009000000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F45"/>
  <sheetViews>
    <sheetView zoomScaleNormal="100" workbookViewId="0">
      <pane xSplit="1" topLeftCell="B1" activePane="topRight" state="frozen"/>
      <selection pane="top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5" width="15.7109375" style="15" customWidth="1"/>
    <col min="6" max="6" width="20.7109375" style="15" customWidth="1"/>
    <col min="7" max="16384" width="11.42578125" style="15"/>
  </cols>
  <sheetData>
    <row r="1" spans="1:6" ht="17.45" customHeight="1" x14ac:dyDescent="0.2">
      <c r="A1" s="212" t="s">
        <v>244</v>
      </c>
    </row>
    <row r="2" spans="1:6" ht="17.45" customHeight="1" x14ac:dyDescent="0.2">
      <c r="A2" s="260"/>
      <c r="C2" s="285" t="s">
        <v>144</v>
      </c>
      <c r="D2" s="286"/>
      <c r="E2" s="286"/>
      <c r="F2" s="286"/>
    </row>
    <row r="3" spans="1:6" ht="17.45" customHeight="1" x14ac:dyDescent="0.2">
      <c r="A3" s="260"/>
      <c r="C3" s="286"/>
      <c r="D3" s="286"/>
      <c r="E3" s="286"/>
      <c r="F3" s="286"/>
    </row>
    <row r="4" spans="1:6" ht="17.45" customHeight="1" x14ac:dyDescent="0.2">
      <c r="A4" s="261"/>
    </row>
    <row r="5" spans="1:6" ht="17.45" customHeight="1" x14ac:dyDescent="0.25">
      <c r="A5" s="262" t="s">
        <v>251</v>
      </c>
      <c r="C5" s="287" t="s">
        <v>201</v>
      </c>
      <c r="D5" s="287"/>
      <c r="E5" s="287"/>
      <c r="F5" s="287"/>
    </row>
    <row r="6" spans="1:6" ht="17.45" customHeight="1" x14ac:dyDescent="0.2">
      <c r="A6" s="263"/>
      <c r="C6" s="284" t="s">
        <v>29</v>
      </c>
      <c r="D6" s="284"/>
      <c r="E6" s="284"/>
      <c r="F6" s="284"/>
    </row>
    <row r="7" spans="1:6" ht="17.45" customHeight="1" x14ac:dyDescent="0.2">
      <c r="A7" s="114" t="s">
        <v>163</v>
      </c>
      <c r="C7" s="130" t="s">
        <v>39</v>
      </c>
      <c r="D7" s="130" t="s">
        <v>40</v>
      </c>
      <c r="E7" s="130" t="s">
        <v>41</v>
      </c>
      <c r="F7" s="130" t="s">
        <v>42</v>
      </c>
    </row>
    <row r="8" spans="1:6" ht="17.45" customHeight="1" x14ac:dyDescent="0.2">
      <c r="A8" s="114" t="s">
        <v>166</v>
      </c>
      <c r="C8" s="178">
        <v>0.01</v>
      </c>
      <c r="D8" s="178">
        <v>3471.12</v>
      </c>
      <c r="E8" s="178">
        <v>0</v>
      </c>
      <c r="F8" s="186">
        <v>1.9199999999999998E-2</v>
      </c>
    </row>
    <row r="9" spans="1:6" ht="17.45" customHeight="1" x14ac:dyDescent="0.2">
      <c r="A9" s="114" t="s">
        <v>205</v>
      </c>
      <c r="C9" s="178">
        <v>3471.13</v>
      </c>
      <c r="D9" s="178">
        <v>29461.08</v>
      </c>
      <c r="E9" s="178">
        <v>66.66</v>
      </c>
      <c r="F9" s="186">
        <v>6.4000000000000001E-2</v>
      </c>
    </row>
    <row r="10" spans="1:6" ht="17.45" customHeight="1" x14ac:dyDescent="0.2">
      <c r="A10" s="114" t="s">
        <v>206</v>
      </c>
      <c r="C10" s="178">
        <v>29461.09</v>
      </c>
      <c r="D10" s="178">
        <v>51775.199999999997</v>
      </c>
      <c r="E10" s="178">
        <v>1729.98</v>
      </c>
      <c r="F10" s="186">
        <v>0.10879999999999999</v>
      </c>
    </row>
    <row r="11" spans="1:6" ht="17.45" customHeight="1" x14ac:dyDescent="0.2">
      <c r="A11" s="114" t="s">
        <v>137</v>
      </c>
      <c r="C11" s="178">
        <v>51775.21</v>
      </c>
      <c r="D11" s="178">
        <v>60186.42</v>
      </c>
      <c r="E11" s="178">
        <v>4157.76</v>
      </c>
      <c r="F11" s="186">
        <v>0.16</v>
      </c>
    </row>
    <row r="12" spans="1:6" ht="17.45" customHeight="1" x14ac:dyDescent="0.2">
      <c r="A12" s="114" t="s">
        <v>164</v>
      </c>
      <c r="C12" s="178">
        <v>60186.43</v>
      </c>
      <c r="D12" s="178">
        <v>72059.64</v>
      </c>
      <c r="E12" s="178">
        <v>5503.56</v>
      </c>
      <c r="F12" s="186">
        <v>0.1792</v>
      </c>
    </row>
    <row r="13" spans="1:6" ht="17.45" customHeight="1" x14ac:dyDescent="0.2">
      <c r="A13" s="114" t="s">
        <v>165</v>
      </c>
      <c r="C13" s="178">
        <v>72059.649999999994</v>
      </c>
      <c r="D13" s="178">
        <v>145333.85999999999</v>
      </c>
      <c r="E13" s="178">
        <v>7631.22</v>
      </c>
      <c r="F13" s="186">
        <v>0.21360000000000001</v>
      </c>
    </row>
    <row r="14" spans="1:6" ht="17.45" customHeight="1" x14ac:dyDescent="0.2">
      <c r="A14" s="114" t="s">
        <v>160</v>
      </c>
      <c r="C14" s="178">
        <v>145333.87</v>
      </c>
      <c r="D14" s="178">
        <v>229066.14</v>
      </c>
      <c r="E14" s="178">
        <v>23282.639999999999</v>
      </c>
      <c r="F14" s="186">
        <v>0.23519999999999999</v>
      </c>
    </row>
    <row r="15" spans="1:6" ht="17.45" customHeight="1" x14ac:dyDescent="0.2">
      <c r="A15" s="258" t="s">
        <v>250</v>
      </c>
      <c r="C15" s="178">
        <v>229066.15</v>
      </c>
      <c r="D15" s="178">
        <v>437325</v>
      </c>
      <c r="E15" s="178">
        <v>42976.44</v>
      </c>
      <c r="F15" s="186">
        <v>0.3</v>
      </c>
    </row>
    <row r="16" spans="1:6" ht="17.45" customHeight="1" x14ac:dyDescent="0.2">
      <c r="A16" s="259"/>
      <c r="C16" s="178">
        <v>437325.01</v>
      </c>
      <c r="D16" s="178">
        <v>583099.98</v>
      </c>
      <c r="E16" s="178">
        <v>105454.14</v>
      </c>
      <c r="F16" s="186">
        <v>0.32</v>
      </c>
    </row>
    <row r="17" spans="1:6" ht="17.45" customHeight="1" x14ac:dyDescent="0.2">
      <c r="A17" s="113"/>
      <c r="C17" s="178">
        <v>583099.99</v>
      </c>
      <c r="D17" s="178">
        <v>1749300</v>
      </c>
      <c r="E17" s="178">
        <v>152102.1</v>
      </c>
      <c r="F17" s="186">
        <v>0.34</v>
      </c>
    </row>
    <row r="18" spans="1:6" ht="17.45" customHeight="1" x14ac:dyDescent="0.2">
      <c r="A18" s="110"/>
      <c r="C18" s="178">
        <v>1749300.01</v>
      </c>
      <c r="D18" s="178">
        <v>9999999999</v>
      </c>
      <c r="E18" s="178">
        <v>548610.12</v>
      </c>
      <c r="F18" s="186">
        <v>0.35</v>
      </c>
    </row>
    <row r="19" spans="1:6" ht="17.45" customHeight="1" x14ac:dyDescent="0.2">
      <c r="A19" s="110"/>
    </row>
    <row r="20" spans="1:6" ht="17.45" customHeight="1" x14ac:dyDescent="0.25">
      <c r="A20" s="110"/>
      <c r="C20" s="287" t="s">
        <v>145</v>
      </c>
      <c r="D20" s="287"/>
      <c r="E20" s="287"/>
      <c r="F20" s="287"/>
    </row>
    <row r="21" spans="1:6" ht="17.45" customHeight="1" x14ac:dyDescent="0.2">
      <c r="A21" s="110"/>
      <c r="C21" s="284" t="s">
        <v>29</v>
      </c>
      <c r="D21" s="284"/>
      <c r="E21" s="284"/>
      <c r="F21" s="284"/>
    </row>
    <row r="22" spans="1:6" ht="17.45" customHeight="1" x14ac:dyDescent="0.2">
      <c r="A22" s="110"/>
      <c r="C22" s="130" t="s">
        <v>39</v>
      </c>
      <c r="D22" s="130" t="s">
        <v>40</v>
      </c>
      <c r="E22" s="130" t="s">
        <v>41</v>
      </c>
      <c r="F22" s="130" t="s">
        <v>42</v>
      </c>
    </row>
    <row r="23" spans="1:6" ht="17.45" customHeight="1" x14ac:dyDescent="0.2">
      <c r="A23" s="110"/>
      <c r="C23" s="178">
        <v>0.01</v>
      </c>
      <c r="D23" s="178">
        <v>578.52</v>
      </c>
      <c r="E23" s="178">
        <v>0</v>
      </c>
      <c r="F23" s="186">
        <v>1.9199999999999998E-2</v>
      </c>
    </row>
    <row r="24" spans="1:6" ht="17.45" customHeight="1" x14ac:dyDescent="0.2">
      <c r="A24" s="110"/>
      <c r="C24" s="178">
        <v>578.53</v>
      </c>
      <c r="D24" s="178">
        <v>4910.18</v>
      </c>
      <c r="E24" s="178">
        <v>11.11</v>
      </c>
      <c r="F24" s="186">
        <v>6.4000000000000001E-2</v>
      </c>
    </row>
    <row r="25" spans="1:6" ht="17.45" customHeight="1" x14ac:dyDescent="0.2">
      <c r="A25" s="110"/>
      <c r="C25" s="178">
        <v>4910.1899999999996</v>
      </c>
      <c r="D25" s="178">
        <v>8629.2000000000007</v>
      </c>
      <c r="E25" s="178">
        <v>288.33</v>
      </c>
      <c r="F25" s="186">
        <v>0.10879999999999999</v>
      </c>
    </row>
    <row r="26" spans="1:6" ht="17.45" customHeight="1" x14ac:dyDescent="0.2">
      <c r="A26" s="110"/>
      <c r="C26" s="178">
        <v>8629.2099999999991</v>
      </c>
      <c r="D26" s="178">
        <v>10031.07</v>
      </c>
      <c r="E26" s="178">
        <v>692.96</v>
      </c>
      <c r="F26" s="186">
        <v>0.16</v>
      </c>
    </row>
    <row r="27" spans="1:6" ht="17.45" customHeight="1" x14ac:dyDescent="0.2">
      <c r="A27" s="110"/>
      <c r="C27" s="178">
        <v>10031.08</v>
      </c>
      <c r="D27" s="178">
        <v>12009.94</v>
      </c>
      <c r="E27" s="178">
        <v>917.26</v>
      </c>
      <c r="F27" s="186">
        <v>0.1792</v>
      </c>
    </row>
    <row r="28" spans="1:6" ht="17.45" customHeight="1" x14ac:dyDescent="0.2">
      <c r="A28" s="111"/>
      <c r="C28" s="178">
        <v>12009.95</v>
      </c>
      <c r="D28" s="178">
        <v>24222.31</v>
      </c>
      <c r="E28" s="178">
        <v>1271.8699999999999</v>
      </c>
      <c r="F28" s="186">
        <v>0.21360000000000001</v>
      </c>
    </row>
    <row r="29" spans="1:6" ht="17.45" customHeight="1" x14ac:dyDescent="0.2">
      <c r="A29" s="111"/>
      <c r="C29" s="178">
        <v>24222.32</v>
      </c>
      <c r="D29" s="178">
        <v>38177.69</v>
      </c>
      <c r="E29" s="178">
        <v>3880.44</v>
      </c>
      <c r="F29" s="186">
        <v>0.23519999999999999</v>
      </c>
    </row>
    <row r="30" spans="1:6" ht="17.45" customHeight="1" x14ac:dyDescent="0.2">
      <c r="A30" s="111"/>
      <c r="C30" s="178">
        <v>38177.699999999997</v>
      </c>
      <c r="D30" s="178">
        <v>72887.5</v>
      </c>
      <c r="E30" s="178">
        <v>7162.74</v>
      </c>
      <c r="F30" s="186">
        <v>0.3</v>
      </c>
    </row>
    <row r="31" spans="1:6" ht="17.45" customHeight="1" x14ac:dyDescent="0.2">
      <c r="A31" s="111"/>
      <c r="C31" s="178">
        <v>72887.509999999995</v>
      </c>
      <c r="D31" s="178">
        <v>97183.33</v>
      </c>
      <c r="E31" s="178">
        <v>17575.689999999999</v>
      </c>
      <c r="F31" s="186">
        <v>0.32</v>
      </c>
    </row>
    <row r="32" spans="1:6" ht="17.45" customHeight="1" x14ac:dyDescent="0.2">
      <c r="A32" s="111"/>
      <c r="C32" s="178">
        <v>97183.34</v>
      </c>
      <c r="D32" s="178">
        <v>291550</v>
      </c>
      <c r="E32" s="178">
        <v>25350.35</v>
      </c>
      <c r="F32" s="186">
        <v>0.34</v>
      </c>
    </row>
    <row r="33" spans="1:6" ht="17.45" customHeight="1" x14ac:dyDescent="0.2">
      <c r="A33" s="111"/>
      <c r="C33" s="178">
        <v>291550.01</v>
      </c>
      <c r="D33" s="178">
        <v>9999999999</v>
      </c>
      <c r="E33" s="178">
        <v>91435.02</v>
      </c>
      <c r="F33" s="186">
        <v>0.35</v>
      </c>
    </row>
    <row r="34" spans="1:6" ht="17.45" customHeight="1" x14ac:dyDescent="0.2">
      <c r="A34" s="111"/>
    </row>
    <row r="35" spans="1:6" ht="17.45" customHeight="1" x14ac:dyDescent="0.2">
      <c r="A35" s="111"/>
    </row>
    <row r="36" spans="1:6" ht="17.45" customHeight="1" x14ac:dyDescent="0.2">
      <c r="A36" s="111"/>
    </row>
    <row r="37" spans="1:6" ht="17.45" customHeight="1" x14ac:dyDescent="0.2">
      <c r="A37" s="111"/>
    </row>
    <row r="38" spans="1:6" ht="17.45" customHeight="1" x14ac:dyDescent="0.2">
      <c r="A38" s="111"/>
    </row>
    <row r="39" spans="1:6" ht="17.45" customHeight="1" x14ac:dyDescent="0.2">
      <c r="A39" s="111"/>
    </row>
    <row r="40" spans="1:6" ht="17.45" customHeight="1" x14ac:dyDescent="0.2">
      <c r="A40" s="111"/>
    </row>
    <row r="41" spans="1:6" ht="17.45" customHeight="1" x14ac:dyDescent="0.2">
      <c r="A41" s="111"/>
    </row>
    <row r="42" spans="1:6" ht="17.45" customHeight="1" x14ac:dyDescent="0.2">
      <c r="A42" s="111"/>
    </row>
    <row r="43" spans="1:6" ht="17.45" customHeight="1" x14ac:dyDescent="0.2">
      <c r="A43" s="111"/>
    </row>
    <row r="44" spans="1:6" ht="17.45" customHeight="1" x14ac:dyDescent="0.2">
      <c r="A44" s="111"/>
    </row>
    <row r="45" spans="1:6" ht="17.45" customHeight="1" x14ac:dyDescent="0.2">
      <c r="A45" s="111"/>
    </row>
  </sheetData>
  <sheetProtection algorithmName="SHA-512" hashValue="SBCMDPNapDv6q2Za1NwGkTD1PajYlJ3nHgK5X1556JFDV62+q4Aif4fR5MhmdzdRVB69o5FPIZgZyRno7i+z+Q==" saltValue="Ou79D4+dsuT4ybMgBPGnBA==" spinCount="100000" sheet="1" objects="1" scenarios="1" formatColumns="0" formatRows="0"/>
  <mergeCells count="8">
    <mergeCell ref="C6:F6"/>
    <mergeCell ref="C21:F21"/>
    <mergeCell ref="A1:A4"/>
    <mergeCell ref="A5:A6"/>
    <mergeCell ref="C2:F3"/>
    <mergeCell ref="C5:F5"/>
    <mergeCell ref="C20:F20"/>
    <mergeCell ref="A15:A16"/>
  </mergeCells>
  <phoneticPr fontId="13" type="noConversion"/>
  <hyperlinks>
    <hyperlink ref="A15:A16" location="CONTACTO!A1" display="Contacto" xr:uid="{00000000-0004-0000-4200-000000000000}"/>
    <hyperlink ref="A5:A6" location="MENU!A1" display="M e n ú" xr:uid="{00000000-0004-0000-4200-000001000000}"/>
    <hyperlink ref="A10" location="'INVERSIONES ARRENDAMIENTO'!A1" display="Inversiones Arrendamiento" xr:uid="{00000000-0004-0000-4200-000002000000}"/>
    <hyperlink ref="A14" location="PROVEEDORES!A1" display="Catálogo de Proveedores" xr:uid="{00000000-0004-0000-4200-000003000000}"/>
    <hyperlink ref="A13" location="DIOT!A1" display="Declaración del DIOT" xr:uid="{00000000-0004-0000-4200-000004000000}"/>
    <hyperlink ref="A12" location="TARIFAS!A1" display="Tablas y Tarifas de ISR" xr:uid="{00000000-0004-0000-4200-000005000000}"/>
    <hyperlink ref="A11" location="IMPUESTOS!A1" display="Impuestos" xr:uid="{00000000-0004-0000-4200-000006000000}"/>
    <hyperlink ref="A9" location="'INVERSIONES EMPR PROF'!A1" display="Inversiones Empresarial y P" xr:uid="{00000000-0004-0000-4200-000007000000}"/>
    <hyperlink ref="A8" location="'INGRESOS Y EGRESOS'!A1" display="Ingresos y Egresos" xr:uid="{00000000-0004-0000-4200-000008000000}"/>
    <hyperlink ref="A7" location="DATOS!A1" display="Datos de la Empresa" xr:uid="{00000000-0004-0000-4200-000009000000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F45"/>
  <sheetViews>
    <sheetView zoomScaleNormal="100" workbookViewId="0">
      <pane xSplit="1" topLeftCell="B1" activePane="topRight" state="frozen"/>
      <selection pane="top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5" width="15.7109375" style="15" customWidth="1"/>
    <col min="6" max="6" width="20.7109375" style="15" customWidth="1"/>
    <col min="7" max="16384" width="11.42578125" style="15"/>
  </cols>
  <sheetData>
    <row r="1" spans="1:6" ht="17.45" customHeight="1" x14ac:dyDescent="0.2">
      <c r="A1" s="212" t="s">
        <v>244</v>
      </c>
    </row>
    <row r="2" spans="1:6" ht="17.45" customHeight="1" x14ac:dyDescent="0.2">
      <c r="A2" s="260"/>
      <c r="C2" s="285" t="s">
        <v>144</v>
      </c>
      <c r="D2" s="286"/>
      <c r="E2" s="286"/>
      <c r="F2" s="286"/>
    </row>
    <row r="3" spans="1:6" ht="17.45" customHeight="1" x14ac:dyDescent="0.2">
      <c r="A3" s="260"/>
      <c r="C3" s="286"/>
      <c r="D3" s="286"/>
      <c r="E3" s="286"/>
      <c r="F3" s="286"/>
    </row>
    <row r="4" spans="1:6" ht="17.45" customHeight="1" x14ac:dyDescent="0.2">
      <c r="A4" s="261"/>
    </row>
    <row r="5" spans="1:6" ht="17.45" customHeight="1" x14ac:dyDescent="0.25">
      <c r="A5" s="262" t="s">
        <v>251</v>
      </c>
      <c r="C5" s="287" t="s">
        <v>201</v>
      </c>
      <c r="D5" s="287"/>
      <c r="E5" s="287"/>
      <c r="F5" s="287"/>
    </row>
    <row r="6" spans="1:6" ht="17.45" customHeight="1" x14ac:dyDescent="0.2">
      <c r="A6" s="263"/>
      <c r="C6" s="284" t="s">
        <v>30</v>
      </c>
      <c r="D6" s="284"/>
      <c r="E6" s="284"/>
      <c r="F6" s="284"/>
    </row>
    <row r="7" spans="1:6" ht="17.45" customHeight="1" x14ac:dyDescent="0.2">
      <c r="A7" s="114" t="s">
        <v>163</v>
      </c>
      <c r="C7" s="130" t="s">
        <v>39</v>
      </c>
      <c r="D7" s="130" t="s">
        <v>40</v>
      </c>
      <c r="E7" s="130" t="s">
        <v>41</v>
      </c>
      <c r="F7" s="130" t="s">
        <v>42</v>
      </c>
    </row>
    <row r="8" spans="1:6" ht="17.45" customHeight="1" x14ac:dyDescent="0.2">
      <c r="A8" s="114" t="s">
        <v>166</v>
      </c>
      <c r="C8" s="178">
        <v>0.01</v>
      </c>
      <c r="D8" s="178">
        <v>4049.64</v>
      </c>
      <c r="E8" s="178">
        <v>0</v>
      </c>
      <c r="F8" s="186">
        <v>1.9199999999999998E-2</v>
      </c>
    </row>
    <row r="9" spans="1:6" ht="17.45" customHeight="1" x14ac:dyDescent="0.2">
      <c r="A9" s="114" t="s">
        <v>205</v>
      </c>
      <c r="C9" s="178">
        <v>4049.65</v>
      </c>
      <c r="D9" s="178">
        <v>34371.26</v>
      </c>
      <c r="E9" s="178">
        <v>77.77</v>
      </c>
      <c r="F9" s="186">
        <v>6.4000000000000001E-2</v>
      </c>
    </row>
    <row r="10" spans="1:6" ht="17.45" customHeight="1" x14ac:dyDescent="0.2">
      <c r="A10" s="114" t="s">
        <v>206</v>
      </c>
      <c r="C10" s="178">
        <v>34371.269999999997</v>
      </c>
      <c r="D10" s="178">
        <v>60404.4</v>
      </c>
      <c r="E10" s="178">
        <v>2018.31</v>
      </c>
      <c r="F10" s="186">
        <v>0.10879999999999999</v>
      </c>
    </row>
    <row r="11" spans="1:6" ht="17.45" customHeight="1" x14ac:dyDescent="0.2">
      <c r="A11" s="114" t="s">
        <v>137</v>
      </c>
      <c r="C11" s="178">
        <v>60404.41</v>
      </c>
      <c r="D11" s="178">
        <v>70217.490000000005</v>
      </c>
      <c r="E11" s="178">
        <v>4850.72</v>
      </c>
      <c r="F11" s="186">
        <v>0.16</v>
      </c>
    </row>
    <row r="12" spans="1:6" ht="17.45" customHeight="1" x14ac:dyDescent="0.2">
      <c r="A12" s="114" t="s">
        <v>164</v>
      </c>
      <c r="C12" s="178">
        <v>70217.5</v>
      </c>
      <c r="D12" s="178">
        <v>84069.58</v>
      </c>
      <c r="E12" s="178">
        <v>6420.82</v>
      </c>
      <c r="F12" s="186">
        <v>0.1792</v>
      </c>
    </row>
    <row r="13" spans="1:6" ht="17.45" customHeight="1" x14ac:dyDescent="0.2">
      <c r="A13" s="114" t="s">
        <v>165</v>
      </c>
      <c r="C13" s="178">
        <v>84069.59</v>
      </c>
      <c r="D13" s="178">
        <v>169556.17</v>
      </c>
      <c r="E13" s="178">
        <v>8903.09</v>
      </c>
      <c r="F13" s="186">
        <v>0.21360000000000001</v>
      </c>
    </row>
    <row r="14" spans="1:6" ht="17.45" customHeight="1" x14ac:dyDescent="0.2">
      <c r="A14" s="114" t="s">
        <v>160</v>
      </c>
      <c r="C14" s="178">
        <v>169556.18</v>
      </c>
      <c r="D14" s="178">
        <v>267243.83</v>
      </c>
      <c r="E14" s="178">
        <v>27163.08</v>
      </c>
      <c r="F14" s="186">
        <v>0.23519999999999999</v>
      </c>
    </row>
    <row r="15" spans="1:6" ht="17.45" customHeight="1" x14ac:dyDescent="0.2">
      <c r="A15" s="258" t="s">
        <v>250</v>
      </c>
      <c r="C15" s="178">
        <v>267243.84000000003</v>
      </c>
      <c r="D15" s="178">
        <v>510212.5</v>
      </c>
      <c r="E15" s="178">
        <v>50139.18</v>
      </c>
      <c r="F15" s="186">
        <v>0.3</v>
      </c>
    </row>
    <row r="16" spans="1:6" ht="17.45" customHeight="1" x14ac:dyDescent="0.2">
      <c r="A16" s="259"/>
      <c r="C16" s="178">
        <v>510212.51</v>
      </c>
      <c r="D16" s="178">
        <v>680283.31</v>
      </c>
      <c r="E16" s="178">
        <v>123029.83</v>
      </c>
      <c r="F16" s="186">
        <v>0.32</v>
      </c>
    </row>
    <row r="17" spans="1:6" ht="17.45" customHeight="1" x14ac:dyDescent="0.2">
      <c r="A17" s="113"/>
      <c r="C17" s="178">
        <v>680283.32</v>
      </c>
      <c r="D17" s="178">
        <v>2040850</v>
      </c>
      <c r="E17" s="178">
        <v>177452.45</v>
      </c>
      <c r="F17" s="186">
        <v>0.34</v>
      </c>
    </row>
    <row r="18" spans="1:6" ht="17.45" customHeight="1" x14ac:dyDescent="0.2">
      <c r="A18" s="110"/>
      <c r="C18" s="178">
        <v>2040850.01</v>
      </c>
      <c r="D18" s="178">
        <v>9999999999</v>
      </c>
      <c r="E18" s="178">
        <v>640045.14</v>
      </c>
      <c r="F18" s="186">
        <v>0.35</v>
      </c>
    </row>
    <row r="19" spans="1:6" ht="17.45" customHeight="1" x14ac:dyDescent="0.2">
      <c r="A19" s="110"/>
    </row>
    <row r="20" spans="1:6" ht="17.45" customHeight="1" x14ac:dyDescent="0.25">
      <c r="A20" s="110"/>
      <c r="C20" s="287" t="s">
        <v>145</v>
      </c>
      <c r="D20" s="287"/>
      <c r="E20" s="287"/>
      <c r="F20" s="287"/>
    </row>
    <row r="21" spans="1:6" ht="17.45" customHeight="1" x14ac:dyDescent="0.2">
      <c r="A21" s="110"/>
      <c r="C21" s="284" t="s">
        <v>30</v>
      </c>
      <c r="D21" s="284"/>
      <c r="E21" s="284"/>
      <c r="F21" s="284"/>
    </row>
    <row r="22" spans="1:6" ht="17.45" customHeight="1" x14ac:dyDescent="0.2">
      <c r="A22" s="110"/>
      <c r="C22" s="130" t="s">
        <v>39</v>
      </c>
      <c r="D22" s="130" t="s">
        <v>40</v>
      </c>
      <c r="E22" s="130" t="s">
        <v>41</v>
      </c>
      <c r="F22" s="130" t="s">
        <v>42</v>
      </c>
    </row>
    <row r="23" spans="1:6" ht="17.45" customHeight="1" x14ac:dyDescent="0.2">
      <c r="A23" s="110"/>
      <c r="C23" s="178">
        <v>0.01</v>
      </c>
      <c r="D23" s="178">
        <v>578.52</v>
      </c>
      <c r="E23" s="178">
        <v>0</v>
      </c>
      <c r="F23" s="186">
        <v>1.9199999999999998E-2</v>
      </c>
    </row>
    <row r="24" spans="1:6" ht="17.45" customHeight="1" x14ac:dyDescent="0.2">
      <c r="A24" s="110"/>
      <c r="C24" s="178">
        <v>578.53</v>
      </c>
      <c r="D24" s="178">
        <v>4910.18</v>
      </c>
      <c r="E24" s="178">
        <v>11.11</v>
      </c>
      <c r="F24" s="186">
        <v>6.4000000000000001E-2</v>
      </c>
    </row>
    <row r="25" spans="1:6" ht="17.45" customHeight="1" x14ac:dyDescent="0.2">
      <c r="A25" s="110"/>
      <c r="C25" s="178">
        <v>4910.1899999999996</v>
      </c>
      <c r="D25" s="178">
        <v>8629.2000000000007</v>
      </c>
      <c r="E25" s="178">
        <v>288.33</v>
      </c>
      <c r="F25" s="186">
        <v>0.10879999999999999</v>
      </c>
    </row>
    <row r="26" spans="1:6" ht="17.45" customHeight="1" x14ac:dyDescent="0.2">
      <c r="A26" s="110"/>
      <c r="C26" s="178">
        <v>8629.2099999999991</v>
      </c>
      <c r="D26" s="178">
        <v>10031.07</v>
      </c>
      <c r="E26" s="178">
        <v>692.96</v>
      </c>
      <c r="F26" s="186">
        <v>0.16</v>
      </c>
    </row>
    <row r="27" spans="1:6" ht="17.45" customHeight="1" x14ac:dyDescent="0.2">
      <c r="A27" s="110"/>
      <c r="C27" s="178">
        <v>10031.08</v>
      </c>
      <c r="D27" s="178">
        <v>12009.94</v>
      </c>
      <c r="E27" s="178">
        <v>917.26</v>
      </c>
      <c r="F27" s="186">
        <v>0.1792</v>
      </c>
    </row>
    <row r="28" spans="1:6" ht="17.45" customHeight="1" x14ac:dyDescent="0.2">
      <c r="A28" s="111"/>
      <c r="C28" s="178">
        <v>12009.95</v>
      </c>
      <c r="D28" s="178">
        <v>24222.31</v>
      </c>
      <c r="E28" s="178">
        <v>1271.8699999999999</v>
      </c>
      <c r="F28" s="186">
        <v>0.21360000000000001</v>
      </c>
    </row>
    <row r="29" spans="1:6" ht="17.45" customHeight="1" x14ac:dyDescent="0.2">
      <c r="A29" s="111"/>
      <c r="C29" s="178">
        <v>24222.32</v>
      </c>
      <c r="D29" s="178">
        <v>38177.69</v>
      </c>
      <c r="E29" s="178">
        <v>3880.44</v>
      </c>
      <c r="F29" s="186">
        <v>0.23519999999999999</v>
      </c>
    </row>
    <row r="30" spans="1:6" ht="17.45" customHeight="1" x14ac:dyDescent="0.2">
      <c r="A30" s="111"/>
      <c r="C30" s="178">
        <v>38177.699999999997</v>
      </c>
      <c r="D30" s="178">
        <v>72887.5</v>
      </c>
      <c r="E30" s="178">
        <v>7162.74</v>
      </c>
      <c r="F30" s="186">
        <v>0.3</v>
      </c>
    </row>
    <row r="31" spans="1:6" ht="17.45" customHeight="1" x14ac:dyDescent="0.2">
      <c r="A31" s="111"/>
      <c r="C31" s="178">
        <v>72887.509999999995</v>
      </c>
      <c r="D31" s="178">
        <v>97183.33</v>
      </c>
      <c r="E31" s="178">
        <v>17575.689999999999</v>
      </c>
      <c r="F31" s="186">
        <v>0.32</v>
      </c>
    </row>
    <row r="32" spans="1:6" ht="17.45" customHeight="1" x14ac:dyDescent="0.2">
      <c r="A32" s="111"/>
      <c r="C32" s="178">
        <v>97183.34</v>
      </c>
      <c r="D32" s="178">
        <v>291550</v>
      </c>
      <c r="E32" s="178">
        <v>25350.35</v>
      </c>
      <c r="F32" s="186">
        <v>0.34</v>
      </c>
    </row>
    <row r="33" spans="1:6" ht="17.45" customHeight="1" x14ac:dyDescent="0.2">
      <c r="A33" s="111"/>
      <c r="C33" s="178">
        <v>291550.01</v>
      </c>
      <c r="D33" s="178">
        <v>9999999999</v>
      </c>
      <c r="E33" s="178">
        <v>91435.02</v>
      </c>
      <c r="F33" s="186">
        <v>0.35</v>
      </c>
    </row>
    <row r="34" spans="1:6" ht="17.45" customHeight="1" x14ac:dyDescent="0.2">
      <c r="A34" s="111"/>
    </row>
    <row r="35" spans="1:6" ht="17.45" customHeight="1" x14ac:dyDescent="0.2">
      <c r="A35" s="111"/>
    </row>
    <row r="36" spans="1:6" ht="17.45" customHeight="1" x14ac:dyDescent="0.2">
      <c r="A36" s="111"/>
    </row>
    <row r="37" spans="1:6" ht="17.45" customHeight="1" x14ac:dyDescent="0.2">
      <c r="A37" s="111"/>
    </row>
    <row r="38" spans="1:6" ht="17.45" customHeight="1" x14ac:dyDescent="0.2">
      <c r="A38" s="111"/>
    </row>
    <row r="39" spans="1:6" ht="17.45" customHeight="1" x14ac:dyDescent="0.2">
      <c r="A39" s="111"/>
    </row>
    <row r="40" spans="1:6" ht="17.45" customHeight="1" x14ac:dyDescent="0.2">
      <c r="A40" s="111"/>
    </row>
    <row r="41" spans="1:6" ht="17.45" customHeight="1" x14ac:dyDescent="0.2">
      <c r="A41" s="111"/>
    </row>
    <row r="42" spans="1:6" ht="17.45" customHeight="1" x14ac:dyDescent="0.2">
      <c r="A42" s="111"/>
    </row>
    <row r="43" spans="1:6" ht="17.45" customHeight="1" x14ac:dyDescent="0.2">
      <c r="A43" s="111"/>
    </row>
    <row r="44" spans="1:6" ht="17.45" customHeight="1" x14ac:dyDescent="0.2">
      <c r="A44" s="111"/>
    </row>
    <row r="45" spans="1:6" ht="17.45" customHeight="1" x14ac:dyDescent="0.2">
      <c r="A45" s="111"/>
    </row>
  </sheetData>
  <sheetProtection algorithmName="SHA-512" hashValue="swNbzm+z3v0eWGQ/rpj9Pk18bUR7HsZafbAKLndDzY97iP642a30SjYEhUR3MHsqzhM1RCb6wrn7THauM1r7mA==" saltValue="Klm3PH/Q8M0Am8xzSOhajA==" spinCount="100000" sheet="1" objects="1" scenarios="1" formatColumns="0" formatRows="0"/>
  <mergeCells count="8">
    <mergeCell ref="C6:F6"/>
    <mergeCell ref="C21:F21"/>
    <mergeCell ref="A1:A4"/>
    <mergeCell ref="A5:A6"/>
    <mergeCell ref="C2:F3"/>
    <mergeCell ref="C5:F5"/>
    <mergeCell ref="C20:F20"/>
    <mergeCell ref="A15:A16"/>
  </mergeCells>
  <phoneticPr fontId="13" type="noConversion"/>
  <hyperlinks>
    <hyperlink ref="A15:A16" location="CONTACTO!A1" display="Contacto" xr:uid="{00000000-0004-0000-4300-000000000000}"/>
    <hyperlink ref="A5:A6" location="MENU!A1" display="M e n ú" xr:uid="{00000000-0004-0000-4300-000001000000}"/>
    <hyperlink ref="A10" location="'INVERSIONES ARRENDAMIENTO'!A1" display="Inversiones Arrendamiento" xr:uid="{00000000-0004-0000-4300-000002000000}"/>
    <hyperlink ref="A14" location="PROVEEDORES!A1" display="Catálogo de Proveedores" xr:uid="{00000000-0004-0000-4300-000003000000}"/>
    <hyperlink ref="A13" location="DIOT!A1" display="Declaración del DIOT" xr:uid="{00000000-0004-0000-4300-000004000000}"/>
    <hyperlink ref="A12" location="TARIFAS!A1" display="Tablas y Tarifas de ISR" xr:uid="{00000000-0004-0000-4300-000005000000}"/>
    <hyperlink ref="A11" location="IMPUESTOS!A1" display="Impuestos" xr:uid="{00000000-0004-0000-4300-000006000000}"/>
    <hyperlink ref="A9" location="'INVERSIONES EMPR PROF'!A1" display="Inversiones Empresarial y P" xr:uid="{00000000-0004-0000-4300-000007000000}"/>
    <hyperlink ref="A8" location="'INGRESOS Y EGRESOS'!A1" display="Ingresos y Egresos" xr:uid="{00000000-0004-0000-4300-000008000000}"/>
    <hyperlink ref="A7" location="DATOS!A1" display="Datos de la Empresa" xr:uid="{00000000-0004-0000-4300-000009000000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F45"/>
  <sheetViews>
    <sheetView zoomScaleNormal="100" workbookViewId="0">
      <pane xSplit="1" topLeftCell="B1" activePane="topRight" state="frozen"/>
      <selection pane="top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5" width="15.7109375" style="15" customWidth="1"/>
    <col min="6" max="6" width="20.7109375" style="15" customWidth="1"/>
    <col min="7" max="16384" width="11.42578125" style="15"/>
  </cols>
  <sheetData>
    <row r="1" spans="1:6" ht="17.45" customHeight="1" x14ac:dyDescent="0.2">
      <c r="A1" s="212" t="s">
        <v>244</v>
      </c>
    </row>
    <row r="2" spans="1:6" ht="17.45" customHeight="1" x14ac:dyDescent="0.2">
      <c r="A2" s="260"/>
      <c r="C2" s="285" t="s">
        <v>144</v>
      </c>
      <c r="D2" s="286"/>
      <c r="E2" s="286"/>
      <c r="F2" s="286"/>
    </row>
    <row r="3" spans="1:6" ht="17.45" customHeight="1" x14ac:dyDescent="0.2">
      <c r="A3" s="260"/>
      <c r="C3" s="286"/>
      <c r="D3" s="286"/>
      <c r="E3" s="286"/>
      <c r="F3" s="286"/>
    </row>
    <row r="4" spans="1:6" ht="17.45" customHeight="1" x14ac:dyDescent="0.2">
      <c r="A4" s="261"/>
    </row>
    <row r="5" spans="1:6" ht="17.45" customHeight="1" x14ac:dyDescent="0.25">
      <c r="A5" s="262" t="s">
        <v>251</v>
      </c>
      <c r="C5" s="287" t="s">
        <v>201</v>
      </c>
      <c r="D5" s="287"/>
      <c r="E5" s="287"/>
      <c r="F5" s="287"/>
    </row>
    <row r="6" spans="1:6" ht="17.45" customHeight="1" x14ac:dyDescent="0.2">
      <c r="A6" s="263"/>
      <c r="C6" s="284" t="s">
        <v>31</v>
      </c>
      <c r="D6" s="284"/>
      <c r="E6" s="284"/>
      <c r="F6" s="284"/>
    </row>
    <row r="7" spans="1:6" ht="17.45" customHeight="1" x14ac:dyDescent="0.2">
      <c r="A7" s="114" t="s">
        <v>163</v>
      </c>
      <c r="C7" s="130" t="s">
        <v>39</v>
      </c>
      <c r="D7" s="130" t="s">
        <v>40</v>
      </c>
      <c r="E7" s="130" t="s">
        <v>41</v>
      </c>
      <c r="F7" s="130" t="s">
        <v>42</v>
      </c>
    </row>
    <row r="8" spans="1:6" ht="17.45" customHeight="1" x14ac:dyDescent="0.2">
      <c r="A8" s="114" t="s">
        <v>166</v>
      </c>
      <c r="C8" s="178">
        <v>0.01</v>
      </c>
      <c r="D8" s="178">
        <v>4628.16</v>
      </c>
      <c r="E8" s="178">
        <v>0</v>
      </c>
      <c r="F8" s="186">
        <v>1.9199999999999998E-2</v>
      </c>
    </row>
    <row r="9" spans="1:6" ht="17.45" customHeight="1" x14ac:dyDescent="0.2">
      <c r="A9" s="114" t="s">
        <v>205</v>
      </c>
      <c r="C9" s="178">
        <v>4628.17</v>
      </c>
      <c r="D9" s="178">
        <v>39281.440000000002</v>
      </c>
      <c r="E9" s="178">
        <v>88.88</v>
      </c>
      <c r="F9" s="186">
        <v>6.4000000000000001E-2</v>
      </c>
    </row>
    <row r="10" spans="1:6" ht="17.45" customHeight="1" x14ac:dyDescent="0.2">
      <c r="A10" s="114" t="s">
        <v>206</v>
      </c>
      <c r="C10" s="178">
        <v>39281.449999999997</v>
      </c>
      <c r="D10" s="178">
        <v>69033.600000000006</v>
      </c>
      <c r="E10" s="178">
        <v>2306.64</v>
      </c>
      <c r="F10" s="186">
        <v>0.10879999999999999</v>
      </c>
    </row>
    <row r="11" spans="1:6" ht="17.45" customHeight="1" x14ac:dyDescent="0.2">
      <c r="A11" s="114" t="s">
        <v>137</v>
      </c>
      <c r="C11" s="178">
        <v>69033.61</v>
      </c>
      <c r="D11" s="178">
        <v>80248.56</v>
      </c>
      <c r="E11" s="178">
        <v>5543.68</v>
      </c>
      <c r="F11" s="186">
        <v>0.16</v>
      </c>
    </row>
    <row r="12" spans="1:6" ht="17.45" customHeight="1" x14ac:dyDescent="0.2">
      <c r="A12" s="114" t="s">
        <v>164</v>
      </c>
      <c r="C12" s="178">
        <v>80248.570000000007</v>
      </c>
      <c r="D12" s="178">
        <v>96079.52</v>
      </c>
      <c r="E12" s="178">
        <v>7338.08</v>
      </c>
      <c r="F12" s="186">
        <v>0.1792</v>
      </c>
    </row>
    <row r="13" spans="1:6" ht="17.45" customHeight="1" x14ac:dyDescent="0.2">
      <c r="A13" s="114" t="s">
        <v>165</v>
      </c>
      <c r="C13" s="178">
        <v>96079.53</v>
      </c>
      <c r="D13" s="178">
        <v>193778.48</v>
      </c>
      <c r="E13" s="178">
        <v>10174.959999999999</v>
      </c>
      <c r="F13" s="186">
        <v>0.21360000000000001</v>
      </c>
    </row>
    <row r="14" spans="1:6" ht="17.45" customHeight="1" x14ac:dyDescent="0.2">
      <c r="A14" s="114" t="s">
        <v>160</v>
      </c>
      <c r="C14" s="178">
        <v>193778.49</v>
      </c>
      <c r="D14" s="178">
        <v>305421.52</v>
      </c>
      <c r="E14" s="178">
        <v>31043.52</v>
      </c>
      <c r="F14" s="186">
        <v>0.23519999999999999</v>
      </c>
    </row>
    <row r="15" spans="1:6" ht="17.45" customHeight="1" x14ac:dyDescent="0.2">
      <c r="A15" s="258" t="s">
        <v>250</v>
      </c>
      <c r="C15" s="178">
        <v>305421.53000000003</v>
      </c>
      <c r="D15" s="178">
        <v>583100</v>
      </c>
      <c r="E15" s="178">
        <v>57301.919999999998</v>
      </c>
      <c r="F15" s="186">
        <v>0.3</v>
      </c>
    </row>
    <row r="16" spans="1:6" ht="17.45" customHeight="1" x14ac:dyDescent="0.2">
      <c r="A16" s="259"/>
      <c r="C16" s="178">
        <v>583100.01</v>
      </c>
      <c r="D16" s="178">
        <v>777466.64</v>
      </c>
      <c r="E16" s="178">
        <v>140605.51999999999</v>
      </c>
      <c r="F16" s="186">
        <v>0.32</v>
      </c>
    </row>
    <row r="17" spans="1:6" ht="17.45" customHeight="1" x14ac:dyDescent="0.2">
      <c r="A17" s="113"/>
      <c r="C17" s="178">
        <v>777466.65</v>
      </c>
      <c r="D17" s="178">
        <v>2332400</v>
      </c>
      <c r="E17" s="178">
        <v>202802.8</v>
      </c>
      <c r="F17" s="186">
        <v>0.34</v>
      </c>
    </row>
    <row r="18" spans="1:6" ht="17.45" customHeight="1" x14ac:dyDescent="0.2">
      <c r="A18" s="110"/>
      <c r="C18" s="178">
        <v>2332400.0099999998</v>
      </c>
      <c r="D18" s="178">
        <v>9999999999</v>
      </c>
      <c r="E18" s="178">
        <v>731480.16</v>
      </c>
      <c r="F18" s="186">
        <v>0.35</v>
      </c>
    </row>
    <row r="19" spans="1:6" ht="17.45" customHeight="1" x14ac:dyDescent="0.2">
      <c r="A19" s="110"/>
    </row>
    <row r="20" spans="1:6" ht="17.45" customHeight="1" x14ac:dyDescent="0.25">
      <c r="A20" s="110"/>
      <c r="C20" s="287" t="s">
        <v>145</v>
      </c>
      <c r="D20" s="287"/>
      <c r="E20" s="287"/>
      <c r="F20" s="287"/>
    </row>
    <row r="21" spans="1:6" ht="17.45" customHeight="1" x14ac:dyDescent="0.2">
      <c r="A21" s="110"/>
      <c r="C21" s="284" t="s">
        <v>31</v>
      </c>
      <c r="D21" s="284"/>
      <c r="E21" s="284"/>
      <c r="F21" s="284"/>
    </row>
    <row r="22" spans="1:6" ht="17.45" customHeight="1" x14ac:dyDescent="0.2">
      <c r="A22" s="110"/>
      <c r="C22" s="130" t="s">
        <v>39</v>
      </c>
      <c r="D22" s="130" t="s">
        <v>40</v>
      </c>
      <c r="E22" s="130" t="s">
        <v>41</v>
      </c>
      <c r="F22" s="130" t="s">
        <v>42</v>
      </c>
    </row>
    <row r="23" spans="1:6" ht="17.45" customHeight="1" x14ac:dyDescent="0.2">
      <c r="A23" s="110"/>
      <c r="C23" s="178">
        <v>0.01</v>
      </c>
      <c r="D23" s="178">
        <v>578.52</v>
      </c>
      <c r="E23" s="178">
        <v>0</v>
      </c>
      <c r="F23" s="186">
        <v>1.9199999999999998E-2</v>
      </c>
    </row>
    <row r="24" spans="1:6" ht="17.45" customHeight="1" x14ac:dyDescent="0.2">
      <c r="A24" s="110"/>
      <c r="C24" s="178">
        <v>578.53</v>
      </c>
      <c r="D24" s="178">
        <v>4910.18</v>
      </c>
      <c r="E24" s="178">
        <v>11.11</v>
      </c>
      <c r="F24" s="186">
        <v>6.4000000000000001E-2</v>
      </c>
    </row>
    <row r="25" spans="1:6" ht="17.45" customHeight="1" x14ac:dyDescent="0.2">
      <c r="A25" s="110"/>
      <c r="C25" s="178">
        <v>4910.1899999999996</v>
      </c>
      <c r="D25" s="178">
        <v>8629.2000000000007</v>
      </c>
      <c r="E25" s="178">
        <v>288.33</v>
      </c>
      <c r="F25" s="186">
        <v>0.10879999999999999</v>
      </c>
    </row>
    <row r="26" spans="1:6" ht="17.45" customHeight="1" x14ac:dyDescent="0.2">
      <c r="A26" s="110"/>
      <c r="C26" s="178">
        <v>8629.2099999999991</v>
      </c>
      <c r="D26" s="178">
        <v>10031.07</v>
      </c>
      <c r="E26" s="178">
        <v>692.96</v>
      </c>
      <c r="F26" s="186">
        <v>0.16</v>
      </c>
    </row>
    <row r="27" spans="1:6" ht="17.45" customHeight="1" x14ac:dyDescent="0.2">
      <c r="A27" s="110"/>
      <c r="C27" s="178">
        <v>10031.08</v>
      </c>
      <c r="D27" s="178">
        <v>12009.94</v>
      </c>
      <c r="E27" s="178">
        <v>917.26</v>
      </c>
      <c r="F27" s="186">
        <v>0.1792</v>
      </c>
    </row>
    <row r="28" spans="1:6" ht="17.45" customHeight="1" x14ac:dyDescent="0.2">
      <c r="A28" s="111"/>
      <c r="C28" s="178">
        <v>12009.95</v>
      </c>
      <c r="D28" s="178">
        <v>24222.31</v>
      </c>
      <c r="E28" s="178">
        <v>1271.8699999999999</v>
      </c>
      <c r="F28" s="186">
        <v>0.21360000000000001</v>
      </c>
    </row>
    <row r="29" spans="1:6" ht="17.45" customHeight="1" x14ac:dyDescent="0.2">
      <c r="A29" s="111"/>
      <c r="C29" s="178">
        <v>24222.32</v>
      </c>
      <c r="D29" s="178">
        <v>38177.69</v>
      </c>
      <c r="E29" s="178">
        <v>3880.44</v>
      </c>
      <c r="F29" s="186">
        <v>0.23519999999999999</v>
      </c>
    </row>
    <row r="30" spans="1:6" ht="17.45" customHeight="1" x14ac:dyDescent="0.2">
      <c r="A30" s="111"/>
      <c r="C30" s="178">
        <v>38177.699999999997</v>
      </c>
      <c r="D30" s="178">
        <v>72887.5</v>
      </c>
      <c r="E30" s="178">
        <v>7162.74</v>
      </c>
      <c r="F30" s="186">
        <v>0.3</v>
      </c>
    </row>
    <row r="31" spans="1:6" ht="17.45" customHeight="1" x14ac:dyDescent="0.2">
      <c r="A31" s="111"/>
      <c r="C31" s="178">
        <v>72887.509999999995</v>
      </c>
      <c r="D31" s="178">
        <v>97183.33</v>
      </c>
      <c r="E31" s="178">
        <v>17575.689999999999</v>
      </c>
      <c r="F31" s="186">
        <v>0.32</v>
      </c>
    </row>
    <row r="32" spans="1:6" ht="17.45" customHeight="1" x14ac:dyDescent="0.2">
      <c r="A32" s="111"/>
      <c r="C32" s="178">
        <v>97183.34</v>
      </c>
      <c r="D32" s="178">
        <v>291550</v>
      </c>
      <c r="E32" s="178">
        <v>25350.35</v>
      </c>
      <c r="F32" s="186">
        <v>0.34</v>
      </c>
    </row>
    <row r="33" spans="1:6" ht="17.45" customHeight="1" x14ac:dyDescent="0.2">
      <c r="A33" s="111"/>
      <c r="C33" s="178">
        <v>291550.01</v>
      </c>
      <c r="D33" s="178">
        <v>9999999999</v>
      </c>
      <c r="E33" s="178">
        <v>91435.02</v>
      </c>
      <c r="F33" s="186">
        <v>0.35</v>
      </c>
    </row>
    <row r="34" spans="1:6" ht="17.45" customHeight="1" x14ac:dyDescent="0.2">
      <c r="A34" s="111"/>
    </row>
    <row r="35" spans="1:6" ht="17.45" customHeight="1" x14ac:dyDescent="0.2">
      <c r="A35" s="111"/>
    </row>
    <row r="36" spans="1:6" ht="17.45" customHeight="1" x14ac:dyDescent="0.2">
      <c r="A36" s="111"/>
    </row>
    <row r="37" spans="1:6" ht="17.45" customHeight="1" x14ac:dyDescent="0.2">
      <c r="A37" s="111"/>
    </row>
    <row r="38" spans="1:6" ht="17.45" customHeight="1" x14ac:dyDescent="0.2">
      <c r="A38" s="111"/>
    </row>
    <row r="39" spans="1:6" ht="17.45" customHeight="1" x14ac:dyDescent="0.2">
      <c r="A39" s="111"/>
    </row>
    <row r="40" spans="1:6" ht="17.45" customHeight="1" x14ac:dyDescent="0.2">
      <c r="A40" s="111"/>
    </row>
    <row r="41" spans="1:6" ht="17.45" customHeight="1" x14ac:dyDescent="0.2">
      <c r="A41" s="111"/>
    </row>
    <row r="42" spans="1:6" ht="17.45" customHeight="1" x14ac:dyDescent="0.2">
      <c r="A42" s="111"/>
    </row>
    <row r="43" spans="1:6" ht="17.45" customHeight="1" x14ac:dyDescent="0.2">
      <c r="A43" s="111"/>
    </row>
    <row r="44" spans="1:6" ht="17.45" customHeight="1" x14ac:dyDescent="0.2">
      <c r="A44" s="111"/>
    </row>
    <row r="45" spans="1:6" ht="17.45" customHeight="1" x14ac:dyDescent="0.2">
      <c r="A45" s="111"/>
    </row>
  </sheetData>
  <sheetProtection algorithmName="SHA-512" hashValue="4mMW4It1KoSjT6lyG1E66uW71kWmRs2OkbE1OAugXAoNpYTq6eZiM01MQhhSRSIlnEsR53d/2injpNl68F9aYA==" saltValue="Mf+uo6t7rXrB+A7F1jBuZQ==" spinCount="100000" sheet="1" objects="1" scenarios="1" formatColumns="0" formatRows="0"/>
  <mergeCells count="8">
    <mergeCell ref="C6:F6"/>
    <mergeCell ref="C21:F21"/>
    <mergeCell ref="A1:A4"/>
    <mergeCell ref="A5:A6"/>
    <mergeCell ref="C2:F3"/>
    <mergeCell ref="C5:F5"/>
    <mergeCell ref="C20:F20"/>
    <mergeCell ref="A15:A16"/>
  </mergeCells>
  <phoneticPr fontId="13" type="noConversion"/>
  <hyperlinks>
    <hyperlink ref="A15:A16" location="CONTACTO!A1" display="Contacto" xr:uid="{00000000-0004-0000-4400-000000000000}"/>
    <hyperlink ref="A5:A6" location="MENU!A1" display="M e n ú" xr:uid="{00000000-0004-0000-4400-000001000000}"/>
    <hyperlink ref="A10" location="'INVERSIONES ARRENDAMIENTO'!A1" display="Inversiones Arrendamiento" xr:uid="{00000000-0004-0000-4400-000002000000}"/>
    <hyperlink ref="A14" location="PROVEEDORES!A1" display="Catálogo de Proveedores" xr:uid="{00000000-0004-0000-4400-000003000000}"/>
    <hyperlink ref="A13" location="DIOT!A1" display="Declaración del DIOT" xr:uid="{00000000-0004-0000-4400-000004000000}"/>
    <hyperlink ref="A12" location="TARIFAS!A1" display="Tablas y Tarifas de ISR" xr:uid="{00000000-0004-0000-4400-000005000000}"/>
    <hyperlink ref="A11" location="IMPUESTOS!A1" display="Impuestos" xr:uid="{00000000-0004-0000-4400-000006000000}"/>
    <hyperlink ref="A9" location="'INVERSIONES EMPR PROF'!A1" display="Inversiones Empresarial y P" xr:uid="{00000000-0004-0000-4400-000007000000}"/>
    <hyperlink ref="A8" location="'INGRESOS Y EGRESOS'!A1" display="Ingresos y Egresos" xr:uid="{00000000-0004-0000-4400-000008000000}"/>
    <hyperlink ref="A7" location="DATOS!A1" display="Datos de la Empresa" xr:uid="{00000000-0004-0000-4400-000009000000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507"/>
  <sheetViews>
    <sheetView zoomScaleNormal="100" workbookViewId="0">
      <pane xSplit="1" ySplit="7" topLeftCell="B8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5.7109375" style="15" customWidth="1"/>
    <col min="4" max="4" width="16.5703125" style="15" customWidth="1"/>
    <col min="5" max="5" width="13.85546875" style="15" customWidth="1"/>
    <col min="6" max="6" width="23.85546875" style="15" customWidth="1"/>
    <col min="7" max="7" width="60.7109375" style="15" customWidth="1"/>
    <col min="8" max="8" width="17.28515625" style="15" hidden="1" customWidth="1"/>
    <col min="9" max="16384" width="11.42578125" style="15"/>
  </cols>
  <sheetData>
    <row r="1" spans="1:8" ht="17.45" customHeight="1" x14ac:dyDescent="0.3">
      <c r="A1" s="212" t="s">
        <v>244</v>
      </c>
      <c r="C1" s="107" t="str">
        <f>IF(DATOS!H18=DATOS!I1,DATOS!$E$6&amp;" "&amp;DATOS!$I$6&amp;" "&amp;DATOS!$M$6, "N o m b r e")</f>
        <v>N o m b r e</v>
      </c>
      <c r="D1" s="20"/>
      <c r="E1" s="13"/>
      <c r="F1" s="13"/>
      <c r="G1" s="21"/>
      <c r="H1" s="21"/>
    </row>
    <row r="2" spans="1:8" ht="17.45" customHeight="1" x14ac:dyDescent="0.3">
      <c r="A2" s="260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22"/>
      <c r="E2" s="13"/>
      <c r="F2" s="21"/>
      <c r="G2" s="21"/>
      <c r="H2" s="21"/>
    </row>
    <row r="3" spans="1:8" ht="17.45" customHeight="1" x14ac:dyDescent="0.2">
      <c r="A3" s="260"/>
      <c r="C3" s="23"/>
      <c r="D3" s="23"/>
      <c r="E3" s="13"/>
      <c r="F3" s="21"/>
      <c r="G3" s="21"/>
      <c r="H3" s="21"/>
    </row>
    <row r="4" spans="1:8" ht="17.45" customHeight="1" x14ac:dyDescent="0.3">
      <c r="A4" s="261"/>
      <c r="C4" s="107" t="s">
        <v>148</v>
      </c>
      <c r="D4" s="20"/>
      <c r="E4" s="13"/>
      <c r="F4" s="21"/>
      <c r="G4" s="21"/>
      <c r="H4" s="21"/>
    </row>
    <row r="5" spans="1:8" ht="17.45" customHeight="1" x14ac:dyDescent="0.2">
      <c r="A5" s="262" t="s">
        <v>251</v>
      </c>
      <c r="C5" s="23"/>
      <c r="D5" s="23"/>
      <c r="E5" s="13"/>
      <c r="F5" s="21"/>
      <c r="G5" s="21"/>
      <c r="H5" s="21"/>
    </row>
    <row r="6" spans="1:8" ht="17.45" customHeight="1" x14ac:dyDescent="0.2">
      <c r="A6" s="263"/>
      <c r="C6" s="266" t="s">
        <v>152</v>
      </c>
      <c r="D6" s="266" t="s">
        <v>23</v>
      </c>
      <c r="E6" s="267" t="s">
        <v>149</v>
      </c>
      <c r="F6" s="267" t="s">
        <v>150</v>
      </c>
      <c r="G6" s="266" t="s">
        <v>43</v>
      </c>
      <c r="H6" s="264" t="s">
        <v>43</v>
      </c>
    </row>
    <row r="7" spans="1:8" ht="17.45" customHeight="1" x14ac:dyDescent="0.2">
      <c r="A7" s="114" t="s">
        <v>163</v>
      </c>
      <c r="C7" s="266"/>
      <c r="D7" s="266"/>
      <c r="E7" s="267"/>
      <c r="F7" s="267"/>
      <c r="G7" s="268"/>
      <c r="H7" s="265"/>
    </row>
    <row r="8" spans="1:8" ht="17.45" customHeight="1" x14ac:dyDescent="0.2">
      <c r="A8" s="114" t="s">
        <v>166</v>
      </c>
      <c r="C8" s="156">
        <v>1</v>
      </c>
      <c r="D8" s="192" t="s">
        <v>136</v>
      </c>
      <c r="E8" s="192" t="s">
        <v>158</v>
      </c>
      <c r="F8" s="192" t="s">
        <v>161</v>
      </c>
      <c r="G8" s="192" t="s">
        <v>151</v>
      </c>
      <c r="H8" s="13">
        <f>IF(D8="","",0)</f>
        <v>0</v>
      </c>
    </row>
    <row r="9" spans="1:8" ht="17.45" customHeight="1" x14ac:dyDescent="0.2">
      <c r="A9" s="114" t="s">
        <v>205</v>
      </c>
      <c r="C9" s="157">
        <f>C8+1</f>
        <v>2</v>
      </c>
      <c r="D9" s="192"/>
      <c r="E9" s="192"/>
      <c r="F9" s="192"/>
      <c r="G9" s="192"/>
      <c r="H9" s="13" t="str">
        <f t="shared" ref="H9:H72" si="0">IF(D9="","",0)</f>
        <v/>
      </c>
    </row>
    <row r="10" spans="1:8" ht="17.45" customHeight="1" x14ac:dyDescent="0.2">
      <c r="A10" s="114" t="s">
        <v>206</v>
      </c>
      <c r="C10" s="157">
        <f t="shared" ref="C10:C73" si="1">C9+1</f>
        <v>3</v>
      </c>
      <c r="D10" s="192"/>
      <c r="E10" s="192"/>
      <c r="F10" s="192"/>
      <c r="G10" s="192"/>
      <c r="H10" s="13" t="str">
        <f t="shared" si="0"/>
        <v/>
      </c>
    </row>
    <row r="11" spans="1:8" ht="17.45" customHeight="1" x14ac:dyDescent="0.2">
      <c r="A11" s="114" t="s">
        <v>137</v>
      </c>
      <c r="C11" s="157">
        <f t="shared" si="1"/>
        <v>4</v>
      </c>
      <c r="D11" s="192"/>
      <c r="E11" s="192"/>
      <c r="F11" s="192"/>
      <c r="G11" s="192"/>
      <c r="H11" s="13" t="str">
        <f t="shared" si="0"/>
        <v/>
      </c>
    </row>
    <row r="12" spans="1:8" ht="17.45" customHeight="1" x14ac:dyDescent="0.2">
      <c r="A12" s="114" t="s">
        <v>164</v>
      </c>
      <c r="C12" s="157">
        <f t="shared" si="1"/>
        <v>5</v>
      </c>
      <c r="D12" s="192"/>
      <c r="E12" s="192"/>
      <c r="F12" s="192"/>
      <c r="G12" s="192"/>
      <c r="H12" s="13" t="str">
        <f t="shared" si="0"/>
        <v/>
      </c>
    </row>
    <row r="13" spans="1:8" ht="17.45" customHeight="1" x14ac:dyDescent="0.2">
      <c r="A13" s="114" t="s">
        <v>165</v>
      </c>
      <c r="C13" s="157">
        <f t="shared" si="1"/>
        <v>6</v>
      </c>
      <c r="D13" s="192"/>
      <c r="E13" s="192"/>
      <c r="F13" s="192"/>
      <c r="G13" s="192"/>
      <c r="H13" s="13" t="str">
        <f t="shared" si="0"/>
        <v/>
      </c>
    </row>
    <row r="14" spans="1:8" ht="17.45" customHeight="1" x14ac:dyDescent="0.2">
      <c r="A14" s="114" t="s">
        <v>160</v>
      </c>
      <c r="C14" s="157">
        <f t="shared" si="1"/>
        <v>7</v>
      </c>
      <c r="D14" s="192"/>
      <c r="E14" s="192"/>
      <c r="F14" s="192"/>
      <c r="G14" s="192"/>
      <c r="H14" s="13" t="str">
        <f t="shared" si="0"/>
        <v/>
      </c>
    </row>
    <row r="15" spans="1:8" ht="17.45" customHeight="1" x14ac:dyDescent="0.2">
      <c r="A15" s="258" t="s">
        <v>250</v>
      </c>
      <c r="C15" s="157">
        <f t="shared" si="1"/>
        <v>8</v>
      </c>
      <c r="D15" s="192"/>
      <c r="E15" s="192"/>
      <c r="F15" s="192"/>
      <c r="G15" s="192"/>
      <c r="H15" s="13" t="str">
        <f t="shared" si="0"/>
        <v/>
      </c>
    </row>
    <row r="16" spans="1:8" ht="17.45" customHeight="1" x14ac:dyDescent="0.2">
      <c r="A16" s="259"/>
      <c r="C16" s="157">
        <f t="shared" si="1"/>
        <v>9</v>
      </c>
      <c r="D16" s="192"/>
      <c r="E16" s="192"/>
      <c r="F16" s="192"/>
      <c r="G16" s="192"/>
      <c r="H16" s="13" t="str">
        <f t="shared" si="0"/>
        <v/>
      </c>
    </row>
    <row r="17" spans="1:8" ht="17.45" customHeight="1" x14ac:dyDescent="0.2">
      <c r="A17" s="113"/>
      <c r="C17" s="157">
        <f t="shared" si="1"/>
        <v>10</v>
      </c>
      <c r="D17" s="192"/>
      <c r="E17" s="192"/>
      <c r="F17" s="192"/>
      <c r="G17" s="192"/>
      <c r="H17" s="13" t="str">
        <f t="shared" si="0"/>
        <v/>
      </c>
    </row>
    <row r="18" spans="1:8" ht="17.45" customHeight="1" x14ac:dyDescent="0.2">
      <c r="A18" s="110"/>
      <c r="C18" s="157">
        <f t="shared" si="1"/>
        <v>11</v>
      </c>
      <c r="D18" s="192"/>
      <c r="E18" s="192"/>
      <c r="F18" s="192"/>
      <c r="G18" s="192"/>
      <c r="H18" s="13" t="str">
        <f t="shared" si="0"/>
        <v/>
      </c>
    </row>
    <row r="19" spans="1:8" ht="17.45" customHeight="1" x14ac:dyDescent="0.2">
      <c r="A19" s="110"/>
      <c r="C19" s="157">
        <f t="shared" si="1"/>
        <v>12</v>
      </c>
      <c r="D19" s="192"/>
      <c r="E19" s="192"/>
      <c r="F19" s="192"/>
      <c r="G19" s="192"/>
      <c r="H19" s="13" t="str">
        <f t="shared" si="0"/>
        <v/>
      </c>
    </row>
    <row r="20" spans="1:8" ht="17.45" customHeight="1" x14ac:dyDescent="0.2">
      <c r="A20" s="110"/>
      <c r="C20" s="157">
        <f t="shared" si="1"/>
        <v>13</v>
      </c>
      <c r="D20" s="192"/>
      <c r="E20" s="192"/>
      <c r="F20" s="192"/>
      <c r="G20" s="192"/>
      <c r="H20" s="13" t="str">
        <f t="shared" si="0"/>
        <v/>
      </c>
    </row>
    <row r="21" spans="1:8" ht="17.45" customHeight="1" x14ac:dyDescent="0.2">
      <c r="A21" s="110"/>
      <c r="C21" s="157">
        <f t="shared" si="1"/>
        <v>14</v>
      </c>
      <c r="D21" s="192"/>
      <c r="E21" s="192"/>
      <c r="F21" s="192"/>
      <c r="G21" s="192"/>
      <c r="H21" s="13" t="str">
        <f t="shared" si="0"/>
        <v/>
      </c>
    </row>
    <row r="22" spans="1:8" ht="17.45" customHeight="1" x14ac:dyDescent="0.2">
      <c r="A22" s="110"/>
      <c r="C22" s="157">
        <f t="shared" si="1"/>
        <v>15</v>
      </c>
      <c r="D22" s="192"/>
      <c r="E22" s="192"/>
      <c r="F22" s="192"/>
      <c r="G22" s="192"/>
      <c r="H22" s="13" t="str">
        <f t="shared" si="0"/>
        <v/>
      </c>
    </row>
    <row r="23" spans="1:8" ht="17.45" customHeight="1" x14ac:dyDescent="0.2">
      <c r="A23" s="110"/>
      <c r="C23" s="157">
        <f t="shared" si="1"/>
        <v>16</v>
      </c>
      <c r="D23" s="192"/>
      <c r="E23" s="192"/>
      <c r="F23" s="192"/>
      <c r="G23" s="192"/>
      <c r="H23" s="13" t="str">
        <f t="shared" si="0"/>
        <v/>
      </c>
    </row>
    <row r="24" spans="1:8" ht="17.45" customHeight="1" x14ac:dyDescent="0.2">
      <c r="A24" s="110"/>
      <c r="C24" s="157">
        <f t="shared" si="1"/>
        <v>17</v>
      </c>
      <c r="D24" s="192"/>
      <c r="E24" s="192"/>
      <c r="F24" s="192"/>
      <c r="G24" s="192"/>
      <c r="H24" s="13" t="str">
        <f t="shared" si="0"/>
        <v/>
      </c>
    </row>
    <row r="25" spans="1:8" ht="17.45" customHeight="1" x14ac:dyDescent="0.2">
      <c r="A25" s="110"/>
      <c r="C25" s="157">
        <f t="shared" si="1"/>
        <v>18</v>
      </c>
      <c r="D25" s="192"/>
      <c r="E25" s="192"/>
      <c r="F25" s="192"/>
      <c r="G25" s="192"/>
      <c r="H25" s="13" t="str">
        <f t="shared" si="0"/>
        <v/>
      </c>
    </row>
    <row r="26" spans="1:8" ht="17.45" customHeight="1" x14ac:dyDescent="0.2">
      <c r="A26" s="110"/>
      <c r="C26" s="157">
        <f t="shared" si="1"/>
        <v>19</v>
      </c>
      <c r="D26" s="192"/>
      <c r="E26" s="192"/>
      <c r="F26" s="192"/>
      <c r="G26" s="192"/>
      <c r="H26" s="13" t="str">
        <f t="shared" si="0"/>
        <v/>
      </c>
    </row>
    <row r="27" spans="1:8" ht="17.45" customHeight="1" x14ac:dyDescent="0.2">
      <c r="A27" s="110"/>
      <c r="C27" s="157">
        <f t="shared" si="1"/>
        <v>20</v>
      </c>
      <c r="D27" s="192"/>
      <c r="E27" s="192"/>
      <c r="F27" s="192"/>
      <c r="G27" s="192"/>
      <c r="H27" s="13" t="str">
        <f t="shared" si="0"/>
        <v/>
      </c>
    </row>
    <row r="28" spans="1:8" ht="17.45" customHeight="1" x14ac:dyDescent="0.2">
      <c r="A28" s="111"/>
      <c r="C28" s="157">
        <f t="shared" si="1"/>
        <v>21</v>
      </c>
      <c r="D28" s="192"/>
      <c r="E28" s="192"/>
      <c r="F28" s="192"/>
      <c r="G28" s="192"/>
      <c r="H28" s="13" t="str">
        <f t="shared" si="0"/>
        <v/>
      </c>
    </row>
    <row r="29" spans="1:8" ht="17.45" customHeight="1" x14ac:dyDescent="0.2">
      <c r="A29" s="111"/>
      <c r="C29" s="157">
        <f t="shared" si="1"/>
        <v>22</v>
      </c>
      <c r="D29" s="192"/>
      <c r="E29" s="192"/>
      <c r="F29" s="192"/>
      <c r="G29" s="192"/>
      <c r="H29" s="13" t="str">
        <f t="shared" si="0"/>
        <v/>
      </c>
    </row>
    <row r="30" spans="1:8" ht="17.45" customHeight="1" x14ac:dyDescent="0.2">
      <c r="A30" s="111"/>
      <c r="C30" s="157">
        <f t="shared" si="1"/>
        <v>23</v>
      </c>
      <c r="D30" s="192"/>
      <c r="E30" s="192"/>
      <c r="F30" s="192"/>
      <c r="G30" s="192"/>
      <c r="H30" s="13" t="str">
        <f t="shared" si="0"/>
        <v/>
      </c>
    </row>
    <row r="31" spans="1:8" ht="17.45" customHeight="1" x14ac:dyDescent="0.2">
      <c r="A31" s="111"/>
      <c r="C31" s="157">
        <f t="shared" si="1"/>
        <v>24</v>
      </c>
      <c r="D31" s="192"/>
      <c r="E31" s="192"/>
      <c r="F31" s="192"/>
      <c r="G31" s="192"/>
      <c r="H31" s="13" t="str">
        <f t="shared" si="0"/>
        <v/>
      </c>
    </row>
    <row r="32" spans="1:8" ht="17.45" customHeight="1" x14ac:dyDescent="0.2">
      <c r="A32" s="111"/>
      <c r="C32" s="157">
        <f t="shared" si="1"/>
        <v>25</v>
      </c>
      <c r="D32" s="192"/>
      <c r="E32" s="192"/>
      <c r="F32" s="192"/>
      <c r="G32" s="192"/>
      <c r="H32" s="13" t="str">
        <f t="shared" si="0"/>
        <v/>
      </c>
    </row>
    <row r="33" spans="1:8" ht="17.45" customHeight="1" x14ac:dyDescent="0.2">
      <c r="A33" s="111"/>
      <c r="C33" s="157">
        <f t="shared" si="1"/>
        <v>26</v>
      </c>
      <c r="D33" s="192"/>
      <c r="E33" s="192"/>
      <c r="F33" s="192"/>
      <c r="G33" s="192"/>
      <c r="H33" s="13" t="str">
        <f t="shared" si="0"/>
        <v/>
      </c>
    </row>
    <row r="34" spans="1:8" ht="17.45" customHeight="1" x14ac:dyDescent="0.2">
      <c r="A34" s="111"/>
      <c r="C34" s="157">
        <f t="shared" si="1"/>
        <v>27</v>
      </c>
      <c r="D34" s="192"/>
      <c r="E34" s="192"/>
      <c r="F34" s="192"/>
      <c r="G34" s="192"/>
      <c r="H34" s="13" t="str">
        <f t="shared" si="0"/>
        <v/>
      </c>
    </row>
    <row r="35" spans="1:8" ht="17.45" customHeight="1" x14ac:dyDescent="0.2">
      <c r="A35" s="111"/>
      <c r="C35" s="157">
        <f t="shared" si="1"/>
        <v>28</v>
      </c>
      <c r="D35" s="192"/>
      <c r="E35" s="192"/>
      <c r="F35" s="192"/>
      <c r="G35" s="192"/>
      <c r="H35" s="13" t="str">
        <f t="shared" si="0"/>
        <v/>
      </c>
    </row>
    <row r="36" spans="1:8" ht="17.45" customHeight="1" x14ac:dyDescent="0.2">
      <c r="A36" s="111"/>
      <c r="C36" s="157">
        <f t="shared" si="1"/>
        <v>29</v>
      </c>
      <c r="D36" s="192"/>
      <c r="E36" s="192"/>
      <c r="F36" s="192"/>
      <c r="G36" s="192"/>
      <c r="H36" s="13" t="str">
        <f t="shared" si="0"/>
        <v/>
      </c>
    </row>
    <row r="37" spans="1:8" ht="17.45" customHeight="1" x14ac:dyDescent="0.2">
      <c r="A37" s="111"/>
      <c r="C37" s="157">
        <f t="shared" si="1"/>
        <v>30</v>
      </c>
      <c r="D37" s="192"/>
      <c r="E37" s="192"/>
      <c r="F37" s="192"/>
      <c r="G37" s="192"/>
      <c r="H37" s="13" t="str">
        <f t="shared" si="0"/>
        <v/>
      </c>
    </row>
    <row r="38" spans="1:8" ht="17.45" customHeight="1" x14ac:dyDescent="0.2">
      <c r="A38" s="111"/>
      <c r="C38" s="157">
        <f t="shared" si="1"/>
        <v>31</v>
      </c>
      <c r="D38" s="192"/>
      <c r="E38" s="192"/>
      <c r="F38" s="192"/>
      <c r="G38" s="192"/>
      <c r="H38" s="13" t="str">
        <f t="shared" si="0"/>
        <v/>
      </c>
    </row>
    <row r="39" spans="1:8" ht="17.45" customHeight="1" x14ac:dyDescent="0.2">
      <c r="A39" s="111"/>
      <c r="C39" s="157">
        <f t="shared" si="1"/>
        <v>32</v>
      </c>
      <c r="D39" s="192"/>
      <c r="E39" s="192"/>
      <c r="F39" s="192"/>
      <c r="G39" s="192"/>
      <c r="H39" s="13" t="str">
        <f t="shared" si="0"/>
        <v/>
      </c>
    </row>
    <row r="40" spans="1:8" ht="17.45" customHeight="1" x14ac:dyDescent="0.2">
      <c r="A40" s="111"/>
      <c r="C40" s="157">
        <f t="shared" si="1"/>
        <v>33</v>
      </c>
      <c r="D40" s="192"/>
      <c r="E40" s="192"/>
      <c r="F40" s="192"/>
      <c r="G40" s="192"/>
      <c r="H40" s="13" t="str">
        <f t="shared" si="0"/>
        <v/>
      </c>
    </row>
    <row r="41" spans="1:8" ht="17.45" customHeight="1" x14ac:dyDescent="0.2">
      <c r="A41" s="111"/>
      <c r="C41" s="157">
        <f t="shared" si="1"/>
        <v>34</v>
      </c>
      <c r="D41" s="192"/>
      <c r="E41" s="192"/>
      <c r="F41" s="192"/>
      <c r="G41" s="192"/>
      <c r="H41" s="13" t="str">
        <f t="shared" si="0"/>
        <v/>
      </c>
    </row>
    <row r="42" spans="1:8" ht="17.45" customHeight="1" x14ac:dyDescent="0.2">
      <c r="A42" s="111"/>
      <c r="C42" s="157">
        <f t="shared" si="1"/>
        <v>35</v>
      </c>
      <c r="D42" s="192"/>
      <c r="E42" s="192"/>
      <c r="F42" s="192"/>
      <c r="G42" s="192"/>
      <c r="H42" s="13" t="str">
        <f t="shared" si="0"/>
        <v/>
      </c>
    </row>
    <row r="43" spans="1:8" ht="17.45" customHeight="1" x14ac:dyDescent="0.2">
      <c r="A43" s="111"/>
      <c r="C43" s="157">
        <f t="shared" si="1"/>
        <v>36</v>
      </c>
      <c r="D43" s="192"/>
      <c r="E43" s="192"/>
      <c r="F43" s="192"/>
      <c r="G43" s="192"/>
      <c r="H43" s="13" t="str">
        <f t="shared" si="0"/>
        <v/>
      </c>
    </row>
    <row r="44" spans="1:8" ht="17.45" customHeight="1" x14ac:dyDescent="0.2">
      <c r="A44" s="111"/>
      <c r="C44" s="157">
        <f t="shared" si="1"/>
        <v>37</v>
      </c>
      <c r="D44" s="192"/>
      <c r="E44" s="192"/>
      <c r="F44" s="192"/>
      <c r="G44" s="192"/>
      <c r="H44" s="13" t="str">
        <f t="shared" si="0"/>
        <v/>
      </c>
    </row>
    <row r="45" spans="1:8" ht="17.45" customHeight="1" x14ac:dyDescent="0.2">
      <c r="A45" s="111"/>
      <c r="C45" s="157">
        <f t="shared" si="1"/>
        <v>38</v>
      </c>
      <c r="D45" s="192"/>
      <c r="E45" s="192"/>
      <c r="F45" s="192"/>
      <c r="G45" s="192"/>
      <c r="H45" s="13" t="str">
        <f t="shared" si="0"/>
        <v/>
      </c>
    </row>
    <row r="46" spans="1:8" ht="17.45" customHeight="1" x14ac:dyDescent="0.2">
      <c r="C46" s="157">
        <f t="shared" si="1"/>
        <v>39</v>
      </c>
      <c r="D46" s="192"/>
      <c r="E46" s="192"/>
      <c r="F46" s="192"/>
      <c r="G46" s="192"/>
      <c r="H46" s="13" t="str">
        <f t="shared" si="0"/>
        <v/>
      </c>
    </row>
    <row r="47" spans="1:8" ht="17.45" customHeight="1" x14ac:dyDescent="0.2">
      <c r="C47" s="157">
        <f t="shared" si="1"/>
        <v>40</v>
      </c>
      <c r="D47" s="192"/>
      <c r="E47" s="192"/>
      <c r="F47" s="192"/>
      <c r="G47" s="192"/>
      <c r="H47" s="13" t="str">
        <f t="shared" si="0"/>
        <v/>
      </c>
    </row>
    <row r="48" spans="1:8" ht="17.45" customHeight="1" x14ac:dyDescent="0.2">
      <c r="C48" s="157">
        <f t="shared" si="1"/>
        <v>41</v>
      </c>
      <c r="D48" s="192"/>
      <c r="E48" s="192"/>
      <c r="F48" s="192"/>
      <c r="G48" s="192"/>
      <c r="H48" s="13" t="str">
        <f t="shared" si="0"/>
        <v/>
      </c>
    </row>
    <row r="49" spans="3:8" ht="17.45" customHeight="1" x14ac:dyDescent="0.2">
      <c r="C49" s="157">
        <f t="shared" si="1"/>
        <v>42</v>
      </c>
      <c r="D49" s="192"/>
      <c r="E49" s="192"/>
      <c r="F49" s="192"/>
      <c r="G49" s="192"/>
      <c r="H49" s="13" t="str">
        <f t="shared" si="0"/>
        <v/>
      </c>
    </row>
    <row r="50" spans="3:8" ht="17.45" customHeight="1" x14ac:dyDescent="0.2">
      <c r="C50" s="157">
        <f t="shared" si="1"/>
        <v>43</v>
      </c>
      <c r="D50" s="192"/>
      <c r="E50" s="192"/>
      <c r="F50" s="192"/>
      <c r="G50" s="192"/>
      <c r="H50" s="13" t="str">
        <f t="shared" si="0"/>
        <v/>
      </c>
    </row>
    <row r="51" spans="3:8" ht="17.45" customHeight="1" x14ac:dyDescent="0.2">
      <c r="C51" s="157">
        <f t="shared" si="1"/>
        <v>44</v>
      </c>
      <c r="D51" s="192"/>
      <c r="E51" s="192"/>
      <c r="F51" s="192"/>
      <c r="G51" s="192"/>
      <c r="H51" s="13" t="str">
        <f t="shared" si="0"/>
        <v/>
      </c>
    </row>
    <row r="52" spans="3:8" ht="17.45" customHeight="1" x14ac:dyDescent="0.2">
      <c r="C52" s="157">
        <f t="shared" si="1"/>
        <v>45</v>
      </c>
      <c r="D52" s="192"/>
      <c r="E52" s="192"/>
      <c r="F52" s="192"/>
      <c r="G52" s="192"/>
      <c r="H52" s="13" t="str">
        <f t="shared" si="0"/>
        <v/>
      </c>
    </row>
    <row r="53" spans="3:8" ht="17.45" customHeight="1" x14ac:dyDescent="0.2">
      <c r="C53" s="157">
        <f t="shared" si="1"/>
        <v>46</v>
      </c>
      <c r="D53" s="192"/>
      <c r="E53" s="192"/>
      <c r="F53" s="192"/>
      <c r="G53" s="192"/>
      <c r="H53" s="13" t="str">
        <f t="shared" si="0"/>
        <v/>
      </c>
    </row>
    <row r="54" spans="3:8" ht="17.45" customHeight="1" x14ac:dyDescent="0.2">
      <c r="C54" s="157">
        <f t="shared" si="1"/>
        <v>47</v>
      </c>
      <c r="D54" s="192"/>
      <c r="E54" s="192"/>
      <c r="F54" s="192"/>
      <c r="G54" s="192"/>
      <c r="H54" s="13" t="str">
        <f t="shared" si="0"/>
        <v/>
      </c>
    </row>
    <row r="55" spans="3:8" ht="17.45" customHeight="1" x14ac:dyDescent="0.2">
      <c r="C55" s="157">
        <f t="shared" si="1"/>
        <v>48</v>
      </c>
      <c r="D55" s="192"/>
      <c r="E55" s="192"/>
      <c r="F55" s="192"/>
      <c r="G55" s="192"/>
      <c r="H55" s="13" t="str">
        <f t="shared" si="0"/>
        <v/>
      </c>
    </row>
    <row r="56" spans="3:8" ht="17.45" customHeight="1" x14ac:dyDescent="0.2">
      <c r="C56" s="157">
        <f t="shared" si="1"/>
        <v>49</v>
      </c>
      <c r="D56" s="192"/>
      <c r="E56" s="192"/>
      <c r="F56" s="192"/>
      <c r="G56" s="192"/>
      <c r="H56" s="13" t="str">
        <f t="shared" si="0"/>
        <v/>
      </c>
    </row>
    <row r="57" spans="3:8" ht="17.45" customHeight="1" x14ac:dyDescent="0.2">
      <c r="C57" s="157">
        <f t="shared" si="1"/>
        <v>50</v>
      </c>
      <c r="D57" s="192"/>
      <c r="E57" s="192"/>
      <c r="F57" s="192"/>
      <c r="G57" s="192"/>
      <c r="H57" s="13" t="str">
        <f t="shared" si="0"/>
        <v/>
      </c>
    </row>
    <row r="58" spans="3:8" ht="17.45" customHeight="1" x14ac:dyDescent="0.2">
      <c r="C58" s="157">
        <f t="shared" si="1"/>
        <v>51</v>
      </c>
      <c r="D58" s="192"/>
      <c r="E58" s="192"/>
      <c r="F58" s="192"/>
      <c r="G58" s="192"/>
      <c r="H58" s="13" t="str">
        <f t="shared" si="0"/>
        <v/>
      </c>
    </row>
    <row r="59" spans="3:8" ht="17.45" customHeight="1" x14ac:dyDescent="0.2">
      <c r="C59" s="157">
        <f t="shared" si="1"/>
        <v>52</v>
      </c>
      <c r="D59" s="192"/>
      <c r="E59" s="192"/>
      <c r="F59" s="192"/>
      <c r="G59" s="192"/>
      <c r="H59" s="13" t="str">
        <f t="shared" si="0"/>
        <v/>
      </c>
    </row>
    <row r="60" spans="3:8" ht="17.45" customHeight="1" x14ac:dyDescent="0.2">
      <c r="C60" s="157">
        <f t="shared" si="1"/>
        <v>53</v>
      </c>
      <c r="D60" s="192"/>
      <c r="E60" s="192"/>
      <c r="F60" s="192"/>
      <c r="G60" s="192"/>
      <c r="H60" s="13" t="str">
        <f t="shared" si="0"/>
        <v/>
      </c>
    </row>
    <row r="61" spans="3:8" ht="17.45" customHeight="1" x14ac:dyDescent="0.2">
      <c r="C61" s="157">
        <f t="shared" si="1"/>
        <v>54</v>
      </c>
      <c r="D61" s="192"/>
      <c r="E61" s="192"/>
      <c r="F61" s="192"/>
      <c r="G61" s="192"/>
      <c r="H61" s="13" t="str">
        <f t="shared" si="0"/>
        <v/>
      </c>
    </row>
    <row r="62" spans="3:8" ht="17.45" customHeight="1" x14ac:dyDescent="0.2">
      <c r="C62" s="157">
        <f t="shared" si="1"/>
        <v>55</v>
      </c>
      <c r="D62" s="192"/>
      <c r="E62" s="192"/>
      <c r="F62" s="192"/>
      <c r="G62" s="192"/>
      <c r="H62" s="13" t="str">
        <f t="shared" si="0"/>
        <v/>
      </c>
    </row>
    <row r="63" spans="3:8" ht="17.45" customHeight="1" x14ac:dyDescent="0.2">
      <c r="C63" s="157">
        <f t="shared" si="1"/>
        <v>56</v>
      </c>
      <c r="D63" s="192"/>
      <c r="E63" s="192"/>
      <c r="F63" s="192"/>
      <c r="G63" s="192"/>
      <c r="H63" s="13" t="str">
        <f t="shared" si="0"/>
        <v/>
      </c>
    </row>
    <row r="64" spans="3:8" ht="17.45" customHeight="1" x14ac:dyDescent="0.2">
      <c r="C64" s="157">
        <f t="shared" si="1"/>
        <v>57</v>
      </c>
      <c r="D64" s="192"/>
      <c r="E64" s="192"/>
      <c r="F64" s="192"/>
      <c r="G64" s="192"/>
      <c r="H64" s="13" t="str">
        <f t="shared" si="0"/>
        <v/>
      </c>
    </row>
    <row r="65" spans="3:8" ht="17.45" customHeight="1" x14ac:dyDescent="0.2">
      <c r="C65" s="157">
        <f t="shared" si="1"/>
        <v>58</v>
      </c>
      <c r="D65" s="192"/>
      <c r="E65" s="192"/>
      <c r="F65" s="192"/>
      <c r="G65" s="192"/>
      <c r="H65" s="13" t="str">
        <f t="shared" si="0"/>
        <v/>
      </c>
    </row>
    <row r="66" spans="3:8" ht="17.45" customHeight="1" x14ac:dyDescent="0.2">
      <c r="C66" s="157">
        <f t="shared" si="1"/>
        <v>59</v>
      </c>
      <c r="D66" s="192"/>
      <c r="E66" s="192"/>
      <c r="F66" s="192"/>
      <c r="G66" s="192"/>
      <c r="H66" s="13" t="str">
        <f t="shared" si="0"/>
        <v/>
      </c>
    </row>
    <row r="67" spans="3:8" ht="17.45" customHeight="1" x14ac:dyDescent="0.2">
      <c r="C67" s="157">
        <f t="shared" si="1"/>
        <v>60</v>
      </c>
      <c r="D67" s="192"/>
      <c r="E67" s="192"/>
      <c r="F67" s="192"/>
      <c r="G67" s="192"/>
      <c r="H67" s="13" t="str">
        <f t="shared" si="0"/>
        <v/>
      </c>
    </row>
    <row r="68" spans="3:8" ht="17.45" customHeight="1" x14ac:dyDescent="0.2">
      <c r="C68" s="157">
        <f t="shared" si="1"/>
        <v>61</v>
      </c>
      <c r="D68" s="192"/>
      <c r="E68" s="192"/>
      <c r="F68" s="192"/>
      <c r="G68" s="192"/>
      <c r="H68" s="13" t="str">
        <f t="shared" si="0"/>
        <v/>
      </c>
    </row>
    <row r="69" spans="3:8" ht="17.45" customHeight="1" x14ac:dyDescent="0.2">
      <c r="C69" s="157">
        <f t="shared" si="1"/>
        <v>62</v>
      </c>
      <c r="D69" s="192"/>
      <c r="E69" s="192"/>
      <c r="F69" s="192"/>
      <c r="G69" s="192"/>
      <c r="H69" s="13" t="str">
        <f t="shared" si="0"/>
        <v/>
      </c>
    </row>
    <row r="70" spans="3:8" ht="17.45" customHeight="1" x14ac:dyDescent="0.2">
      <c r="C70" s="157">
        <f t="shared" si="1"/>
        <v>63</v>
      </c>
      <c r="D70" s="192"/>
      <c r="E70" s="192"/>
      <c r="F70" s="192"/>
      <c r="G70" s="192"/>
      <c r="H70" s="13" t="str">
        <f t="shared" si="0"/>
        <v/>
      </c>
    </row>
    <row r="71" spans="3:8" ht="17.45" customHeight="1" x14ac:dyDescent="0.2">
      <c r="C71" s="157">
        <f t="shared" si="1"/>
        <v>64</v>
      </c>
      <c r="D71" s="192"/>
      <c r="E71" s="192"/>
      <c r="F71" s="192"/>
      <c r="G71" s="192"/>
      <c r="H71" s="13" t="str">
        <f t="shared" si="0"/>
        <v/>
      </c>
    </row>
    <row r="72" spans="3:8" ht="17.45" customHeight="1" x14ac:dyDescent="0.2">
      <c r="C72" s="157">
        <f t="shared" si="1"/>
        <v>65</v>
      </c>
      <c r="D72" s="192"/>
      <c r="E72" s="192"/>
      <c r="F72" s="192"/>
      <c r="G72" s="192"/>
      <c r="H72" s="13" t="str">
        <f t="shared" si="0"/>
        <v/>
      </c>
    </row>
    <row r="73" spans="3:8" ht="17.45" customHeight="1" x14ac:dyDescent="0.2">
      <c r="C73" s="157">
        <f t="shared" si="1"/>
        <v>66</v>
      </c>
      <c r="D73" s="192"/>
      <c r="E73" s="192"/>
      <c r="F73" s="192"/>
      <c r="G73" s="192"/>
      <c r="H73" s="13" t="str">
        <f t="shared" ref="H73:H136" si="2">IF(D73="","",0)</f>
        <v/>
      </c>
    </row>
    <row r="74" spans="3:8" ht="17.45" customHeight="1" x14ac:dyDescent="0.2">
      <c r="C74" s="157">
        <f t="shared" ref="C74:C137" si="3">C73+1</f>
        <v>67</v>
      </c>
      <c r="D74" s="192"/>
      <c r="E74" s="192"/>
      <c r="F74" s="192"/>
      <c r="G74" s="192"/>
      <c r="H74" s="13" t="str">
        <f t="shared" si="2"/>
        <v/>
      </c>
    </row>
    <row r="75" spans="3:8" ht="17.45" customHeight="1" x14ac:dyDescent="0.2">
      <c r="C75" s="157">
        <f t="shared" si="3"/>
        <v>68</v>
      </c>
      <c r="D75" s="192"/>
      <c r="E75" s="192"/>
      <c r="F75" s="192"/>
      <c r="G75" s="192"/>
      <c r="H75" s="13" t="str">
        <f t="shared" si="2"/>
        <v/>
      </c>
    </row>
    <row r="76" spans="3:8" ht="17.45" customHeight="1" x14ac:dyDescent="0.2">
      <c r="C76" s="157">
        <f t="shared" si="3"/>
        <v>69</v>
      </c>
      <c r="D76" s="192"/>
      <c r="E76" s="192"/>
      <c r="F76" s="192"/>
      <c r="G76" s="192"/>
      <c r="H76" s="13" t="str">
        <f t="shared" si="2"/>
        <v/>
      </c>
    </row>
    <row r="77" spans="3:8" ht="17.45" customHeight="1" x14ac:dyDescent="0.2">
      <c r="C77" s="157">
        <f t="shared" si="3"/>
        <v>70</v>
      </c>
      <c r="D77" s="192"/>
      <c r="E77" s="192"/>
      <c r="F77" s="192"/>
      <c r="G77" s="192"/>
      <c r="H77" s="13" t="str">
        <f t="shared" si="2"/>
        <v/>
      </c>
    </row>
    <row r="78" spans="3:8" ht="17.45" customHeight="1" x14ac:dyDescent="0.2">
      <c r="C78" s="157">
        <f t="shared" si="3"/>
        <v>71</v>
      </c>
      <c r="D78" s="192"/>
      <c r="E78" s="192"/>
      <c r="F78" s="192"/>
      <c r="G78" s="192"/>
      <c r="H78" s="13" t="str">
        <f t="shared" si="2"/>
        <v/>
      </c>
    </row>
    <row r="79" spans="3:8" ht="17.45" customHeight="1" x14ac:dyDescent="0.2">
      <c r="C79" s="157">
        <f t="shared" si="3"/>
        <v>72</v>
      </c>
      <c r="D79" s="192"/>
      <c r="E79" s="192"/>
      <c r="F79" s="192"/>
      <c r="G79" s="192"/>
      <c r="H79" s="13" t="str">
        <f t="shared" si="2"/>
        <v/>
      </c>
    </row>
    <row r="80" spans="3:8" ht="17.45" customHeight="1" x14ac:dyDescent="0.2">
      <c r="C80" s="157">
        <f t="shared" si="3"/>
        <v>73</v>
      </c>
      <c r="D80" s="192"/>
      <c r="E80" s="192"/>
      <c r="F80" s="192"/>
      <c r="G80" s="192"/>
      <c r="H80" s="13" t="str">
        <f t="shared" si="2"/>
        <v/>
      </c>
    </row>
    <row r="81" spans="3:8" ht="17.45" customHeight="1" x14ac:dyDescent="0.2">
      <c r="C81" s="157">
        <f t="shared" si="3"/>
        <v>74</v>
      </c>
      <c r="D81" s="192"/>
      <c r="E81" s="192"/>
      <c r="F81" s="192"/>
      <c r="G81" s="192"/>
      <c r="H81" s="13" t="str">
        <f t="shared" si="2"/>
        <v/>
      </c>
    </row>
    <row r="82" spans="3:8" ht="17.45" customHeight="1" x14ac:dyDescent="0.2">
      <c r="C82" s="157">
        <f t="shared" si="3"/>
        <v>75</v>
      </c>
      <c r="D82" s="192"/>
      <c r="E82" s="192"/>
      <c r="F82" s="192"/>
      <c r="G82" s="192"/>
      <c r="H82" s="13" t="str">
        <f t="shared" si="2"/>
        <v/>
      </c>
    </row>
    <row r="83" spans="3:8" ht="17.45" customHeight="1" x14ac:dyDescent="0.2">
      <c r="C83" s="157">
        <f t="shared" si="3"/>
        <v>76</v>
      </c>
      <c r="D83" s="192"/>
      <c r="E83" s="192"/>
      <c r="F83" s="192"/>
      <c r="G83" s="192"/>
      <c r="H83" s="13" t="str">
        <f t="shared" si="2"/>
        <v/>
      </c>
    </row>
    <row r="84" spans="3:8" ht="17.45" customHeight="1" x14ac:dyDescent="0.2">
      <c r="C84" s="157">
        <f t="shared" si="3"/>
        <v>77</v>
      </c>
      <c r="D84" s="192"/>
      <c r="E84" s="192"/>
      <c r="F84" s="192"/>
      <c r="G84" s="192"/>
      <c r="H84" s="13" t="str">
        <f t="shared" si="2"/>
        <v/>
      </c>
    </row>
    <row r="85" spans="3:8" ht="17.45" customHeight="1" x14ac:dyDescent="0.2">
      <c r="C85" s="157">
        <f t="shared" si="3"/>
        <v>78</v>
      </c>
      <c r="D85" s="192"/>
      <c r="E85" s="192"/>
      <c r="F85" s="192"/>
      <c r="G85" s="192"/>
      <c r="H85" s="13" t="str">
        <f t="shared" si="2"/>
        <v/>
      </c>
    </row>
    <row r="86" spans="3:8" ht="17.45" customHeight="1" x14ac:dyDescent="0.2">
      <c r="C86" s="157">
        <f t="shared" si="3"/>
        <v>79</v>
      </c>
      <c r="D86" s="192"/>
      <c r="E86" s="192"/>
      <c r="F86" s="192"/>
      <c r="G86" s="192"/>
      <c r="H86" s="13" t="str">
        <f t="shared" si="2"/>
        <v/>
      </c>
    </row>
    <row r="87" spans="3:8" ht="17.45" customHeight="1" x14ac:dyDescent="0.2">
      <c r="C87" s="157">
        <f t="shared" si="3"/>
        <v>80</v>
      </c>
      <c r="D87" s="192"/>
      <c r="E87" s="192"/>
      <c r="F87" s="192"/>
      <c r="G87" s="192"/>
      <c r="H87" s="13" t="str">
        <f t="shared" si="2"/>
        <v/>
      </c>
    </row>
    <row r="88" spans="3:8" ht="17.45" customHeight="1" x14ac:dyDescent="0.2">
      <c r="C88" s="157">
        <f t="shared" si="3"/>
        <v>81</v>
      </c>
      <c r="D88" s="192"/>
      <c r="E88" s="192"/>
      <c r="F88" s="192"/>
      <c r="G88" s="192"/>
      <c r="H88" s="13" t="str">
        <f t="shared" si="2"/>
        <v/>
      </c>
    </row>
    <row r="89" spans="3:8" ht="17.45" customHeight="1" x14ac:dyDescent="0.2">
      <c r="C89" s="157">
        <f t="shared" si="3"/>
        <v>82</v>
      </c>
      <c r="D89" s="192"/>
      <c r="E89" s="192"/>
      <c r="F89" s="192"/>
      <c r="G89" s="192"/>
      <c r="H89" s="13" t="str">
        <f t="shared" si="2"/>
        <v/>
      </c>
    </row>
    <row r="90" spans="3:8" ht="17.45" customHeight="1" x14ac:dyDescent="0.2">
      <c r="C90" s="157">
        <f t="shared" si="3"/>
        <v>83</v>
      </c>
      <c r="D90" s="192"/>
      <c r="E90" s="192"/>
      <c r="F90" s="192"/>
      <c r="G90" s="192"/>
      <c r="H90" s="13" t="str">
        <f t="shared" si="2"/>
        <v/>
      </c>
    </row>
    <row r="91" spans="3:8" ht="17.45" customHeight="1" x14ac:dyDescent="0.2">
      <c r="C91" s="157">
        <f t="shared" si="3"/>
        <v>84</v>
      </c>
      <c r="D91" s="192"/>
      <c r="E91" s="192"/>
      <c r="F91" s="192"/>
      <c r="G91" s="192"/>
      <c r="H91" s="13" t="str">
        <f t="shared" si="2"/>
        <v/>
      </c>
    </row>
    <row r="92" spans="3:8" ht="17.45" customHeight="1" x14ac:dyDescent="0.2">
      <c r="C92" s="157">
        <f t="shared" si="3"/>
        <v>85</v>
      </c>
      <c r="D92" s="192"/>
      <c r="E92" s="192"/>
      <c r="F92" s="192"/>
      <c r="G92" s="192"/>
      <c r="H92" s="13" t="str">
        <f t="shared" si="2"/>
        <v/>
      </c>
    </row>
    <row r="93" spans="3:8" ht="17.45" customHeight="1" x14ac:dyDescent="0.2">
      <c r="C93" s="157">
        <f t="shared" si="3"/>
        <v>86</v>
      </c>
      <c r="D93" s="192"/>
      <c r="E93" s="192"/>
      <c r="F93" s="192"/>
      <c r="G93" s="192"/>
      <c r="H93" s="13" t="str">
        <f t="shared" si="2"/>
        <v/>
      </c>
    </row>
    <row r="94" spans="3:8" ht="17.45" customHeight="1" x14ac:dyDescent="0.2">
      <c r="C94" s="157">
        <f t="shared" si="3"/>
        <v>87</v>
      </c>
      <c r="D94" s="192"/>
      <c r="E94" s="192"/>
      <c r="F94" s="192"/>
      <c r="G94" s="192"/>
      <c r="H94" s="13" t="str">
        <f t="shared" si="2"/>
        <v/>
      </c>
    </row>
    <row r="95" spans="3:8" ht="17.45" customHeight="1" x14ac:dyDescent="0.2">
      <c r="C95" s="157">
        <f t="shared" si="3"/>
        <v>88</v>
      </c>
      <c r="D95" s="192"/>
      <c r="E95" s="192"/>
      <c r="F95" s="192"/>
      <c r="G95" s="192"/>
      <c r="H95" s="13" t="str">
        <f t="shared" si="2"/>
        <v/>
      </c>
    </row>
    <row r="96" spans="3:8" ht="17.45" customHeight="1" x14ac:dyDescent="0.2">
      <c r="C96" s="157">
        <f t="shared" si="3"/>
        <v>89</v>
      </c>
      <c r="D96" s="192"/>
      <c r="E96" s="192"/>
      <c r="F96" s="192"/>
      <c r="G96" s="192"/>
      <c r="H96" s="13" t="str">
        <f t="shared" si="2"/>
        <v/>
      </c>
    </row>
    <row r="97" spans="3:8" ht="17.45" customHeight="1" x14ac:dyDescent="0.2">
      <c r="C97" s="157">
        <f t="shared" si="3"/>
        <v>90</v>
      </c>
      <c r="D97" s="192"/>
      <c r="E97" s="192"/>
      <c r="F97" s="192"/>
      <c r="G97" s="192"/>
      <c r="H97" s="13" t="str">
        <f t="shared" si="2"/>
        <v/>
      </c>
    </row>
    <row r="98" spans="3:8" ht="17.45" customHeight="1" x14ac:dyDescent="0.2">
      <c r="C98" s="157">
        <f t="shared" si="3"/>
        <v>91</v>
      </c>
      <c r="D98" s="192"/>
      <c r="E98" s="192"/>
      <c r="F98" s="192"/>
      <c r="G98" s="192"/>
      <c r="H98" s="13" t="str">
        <f t="shared" si="2"/>
        <v/>
      </c>
    </row>
    <row r="99" spans="3:8" ht="17.45" customHeight="1" x14ac:dyDescent="0.2">
      <c r="C99" s="157">
        <f t="shared" si="3"/>
        <v>92</v>
      </c>
      <c r="D99" s="192"/>
      <c r="E99" s="192"/>
      <c r="F99" s="192"/>
      <c r="G99" s="192"/>
      <c r="H99" s="13" t="str">
        <f t="shared" si="2"/>
        <v/>
      </c>
    </row>
    <row r="100" spans="3:8" ht="17.45" customHeight="1" x14ac:dyDescent="0.2">
      <c r="C100" s="157">
        <f t="shared" si="3"/>
        <v>93</v>
      </c>
      <c r="D100" s="192"/>
      <c r="E100" s="192"/>
      <c r="F100" s="192"/>
      <c r="G100" s="192"/>
      <c r="H100" s="13" t="str">
        <f t="shared" si="2"/>
        <v/>
      </c>
    </row>
    <row r="101" spans="3:8" ht="17.45" customHeight="1" x14ac:dyDescent="0.2">
      <c r="C101" s="157">
        <f t="shared" si="3"/>
        <v>94</v>
      </c>
      <c r="D101" s="192"/>
      <c r="E101" s="192"/>
      <c r="F101" s="192"/>
      <c r="G101" s="192"/>
      <c r="H101" s="13" t="str">
        <f t="shared" si="2"/>
        <v/>
      </c>
    </row>
    <row r="102" spans="3:8" ht="17.45" customHeight="1" x14ac:dyDescent="0.2">
      <c r="C102" s="157">
        <f t="shared" si="3"/>
        <v>95</v>
      </c>
      <c r="D102" s="192"/>
      <c r="E102" s="192"/>
      <c r="F102" s="192"/>
      <c r="G102" s="192"/>
      <c r="H102" s="13" t="str">
        <f t="shared" si="2"/>
        <v/>
      </c>
    </row>
    <row r="103" spans="3:8" ht="17.45" customHeight="1" x14ac:dyDescent="0.2">
      <c r="C103" s="157">
        <f t="shared" si="3"/>
        <v>96</v>
      </c>
      <c r="D103" s="192"/>
      <c r="E103" s="192"/>
      <c r="F103" s="192"/>
      <c r="G103" s="192"/>
      <c r="H103" s="13" t="str">
        <f t="shared" si="2"/>
        <v/>
      </c>
    </row>
    <row r="104" spans="3:8" ht="17.45" customHeight="1" x14ac:dyDescent="0.2">
      <c r="C104" s="157">
        <f t="shared" si="3"/>
        <v>97</v>
      </c>
      <c r="D104" s="192"/>
      <c r="E104" s="192"/>
      <c r="F104" s="192"/>
      <c r="G104" s="192"/>
      <c r="H104" s="13" t="str">
        <f t="shared" si="2"/>
        <v/>
      </c>
    </row>
    <row r="105" spans="3:8" ht="17.45" customHeight="1" x14ac:dyDescent="0.2">
      <c r="C105" s="157">
        <f t="shared" si="3"/>
        <v>98</v>
      </c>
      <c r="D105" s="192"/>
      <c r="E105" s="192"/>
      <c r="F105" s="192"/>
      <c r="G105" s="192"/>
      <c r="H105" s="13" t="str">
        <f t="shared" si="2"/>
        <v/>
      </c>
    </row>
    <row r="106" spans="3:8" ht="17.45" customHeight="1" x14ac:dyDescent="0.2">
      <c r="C106" s="157">
        <f t="shared" si="3"/>
        <v>99</v>
      </c>
      <c r="D106" s="192"/>
      <c r="E106" s="192"/>
      <c r="F106" s="192"/>
      <c r="G106" s="192"/>
      <c r="H106" s="13" t="str">
        <f t="shared" si="2"/>
        <v/>
      </c>
    </row>
    <row r="107" spans="3:8" ht="17.45" customHeight="1" x14ac:dyDescent="0.2">
      <c r="C107" s="157">
        <f t="shared" si="3"/>
        <v>100</v>
      </c>
      <c r="D107" s="192"/>
      <c r="E107" s="192"/>
      <c r="F107" s="192"/>
      <c r="G107" s="192"/>
      <c r="H107" s="13" t="str">
        <f t="shared" si="2"/>
        <v/>
      </c>
    </row>
    <row r="108" spans="3:8" ht="17.45" customHeight="1" x14ac:dyDescent="0.2">
      <c r="C108" s="157">
        <f t="shared" si="3"/>
        <v>101</v>
      </c>
      <c r="D108" s="192"/>
      <c r="E108" s="192"/>
      <c r="F108" s="192"/>
      <c r="G108" s="192"/>
      <c r="H108" s="13" t="str">
        <f t="shared" si="2"/>
        <v/>
      </c>
    </row>
    <row r="109" spans="3:8" ht="17.45" customHeight="1" x14ac:dyDescent="0.2">
      <c r="C109" s="157">
        <f t="shared" si="3"/>
        <v>102</v>
      </c>
      <c r="D109" s="192"/>
      <c r="E109" s="192"/>
      <c r="F109" s="192"/>
      <c r="G109" s="192"/>
      <c r="H109" s="13" t="str">
        <f t="shared" si="2"/>
        <v/>
      </c>
    </row>
    <row r="110" spans="3:8" ht="17.45" customHeight="1" x14ac:dyDescent="0.2">
      <c r="C110" s="157">
        <f t="shared" si="3"/>
        <v>103</v>
      </c>
      <c r="D110" s="192"/>
      <c r="E110" s="192"/>
      <c r="F110" s="192"/>
      <c r="G110" s="192"/>
      <c r="H110" s="13" t="str">
        <f t="shared" si="2"/>
        <v/>
      </c>
    </row>
    <row r="111" spans="3:8" ht="17.45" customHeight="1" x14ac:dyDescent="0.2">
      <c r="C111" s="157">
        <f t="shared" si="3"/>
        <v>104</v>
      </c>
      <c r="D111" s="192"/>
      <c r="E111" s="192"/>
      <c r="F111" s="192"/>
      <c r="G111" s="192"/>
      <c r="H111" s="13" t="str">
        <f t="shared" si="2"/>
        <v/>
      </c>
    </row>
    <row r="112" spans="3:8" ht="17.45" customHeight="1" x14ac:dyDescent="0.2">
      <c r="C112" s="157">
        <f t="shared" si="3"/>
        <v>105</v>
      </c>
      <c r="D112" s="192"/>
      <c r="E112" s="192"/>
      <c r="F112" s="192"/>
      <c r="G112" s="192"/>
      <c r="H112" s="13" t="str">
        <f t="shared" si="2"/>
        <v/>
      </c>
    </row>
    <row r="113" spans="3:8" ht="17.45" customHeight="1" x14ac:dyDescent="0.2">
      <c r="C113" s="157">
        <f t="shared" si="3"/>
        <v>106</v>
      </c>
      <c r="D113" s="192"/>
      <c r="E113" s="192"/>
      <c r="F113" s="192"/>
      <c r="G113" s="192"/>
      <c r="H113" s="13" t="str">
        <f t="shared" si="2"/>
        <v/>
      </c>
    </row>
    <row r="114" spans="3:8" ht="17.45" customHeight="1" x14ac:dyDescent="0.2">
      <c r="C114" s="157">
        <f t="shared" si="3"/>
        <v>107</v>
      </c>
      <c r="D114" s="192"/>
      <c r="E114" s="192"/>
      <c r="F114" s="192"/>
      <c r="G114" s="192"/>
      <c r="H114" s="13" t="str">
        <f t="shared" si="2"/>
        <v/>
      </c>
    </row>
    <row r="115" spans="3:8" ht="17.45" customHeight="1" x14ac:dyDescent="0.2">
      <c r="C115" s="157">
        <f t="shared" si="3"/>
        <v>108</v>
      </c>
      <c r="D115" s="192"/>
      <c r="E115" s="192"/>
      <c r="F115" s="192"/>
      <c r="G115" s="192"/>
      <c r="H115" s="13" t="str">
        <f t="shared" si="2"/>
        <v/>
      </c>
    </row>
    <row r="116" spans="3:8" ht="17.45" customHeight="1" x14ac:dyDescent="0.2">
      <c r="C116" s="157">
        <f t="shared" si="3"/>
        <v>109</v>
      </c>
      <c r="D116" s="192"/>
      <c r="E116" s="192"/>
      <c r="F116" s="192"/>
      <c r="G116" s="192"/>
      <c r="H116" s="13" t="str">
        <f t="shared" si="2"/>
        <v/>
      </c>
    </row>
    <row r="117" spans="3:8" ht="17.45" customHeight="1" x14ac:dyDescent="0.2">
      <c r="C117" s="157">
        <f t="shared" si="3"/>
        <v>110</v>
      </c>
      <c r="D117" s="192"/>
      <c r="E117" s="192"/>
      <c r="F117" s="192"/>
      <c r="G117" s="192"/>
      <c r="H117" s="13" t="str">
        <f t="shared" si="2"/>
        <v/>
      </c>
    </row>
    <row r="118" spans="3:8" ht="17.45" customHeight="1" x14ac:dyDescent="0.2">
      <c r="C118" s="157">
        <f t="shared" si="3"/>
        <v>111</v>
      </c>
      <c r="D118" s="192"/>
      <c r="E118" s="192"/>
      <c r="F118" s="192"/>
      <c r="G118" s="192"/>
      <c r="H118" s="13" t="str">
        <f t="shared" si="2"/>
        <v/>
      </c>
    </row>
    <row r="119" spans="3:8" ht="17.45" customHeight="1" x14ac:dyDescent="0.2">
      <c r="C119" s="157">
        <f t="shared" si="3"/>
        <v>112</v>
      </c>
      <c r="D119" s="192"/>
      <c r="E119" s="192"/>
      <c r="F119" s="192"/>
      <c r="G119" s="192"/>
      <c r="H119" s="13" t="str">
        <f t="shared" si="2"/>
        <v/>
      </c>
    </row>
    <row r="120" spans="3:8" ht="17.45" customHeight="1" x14ac:dyDescent="0.2">
      <c r="C120" s="157">
        <f t="shared" si="3"/>
        <v>113</v>
      </c>
      <c r="D120" s="192"/>
      <c r="E120" s="192"/>
      <c r="F120" s="192"/>
      <c r="G120" s="192"/>
      <c r="H120" s="13" t="str">
        <f t="shared" si="2"/>
        <v/>
      </c>
    </row>
    <row r="121" spans="3:8" ht="17.45" customHeight="1" x14ac:dyDescent="0.2">
      <c r="C121" s="157">
        <f t="shared" si="3"/>
        <v>114</v>
      </c>
      <c r="D121" s="192"/>
      <c r="E121" s="192"/>
      <c r="F121" s="192"/>
      <c r="G121" s="192"/>
      <c r="H121" s="13" t="str">
        <f t="shared" si="2"/>
        <v/>
      </c>
    </row>
    <row r="122" spans="3:8" ht="17.45" customHeight="1" x14ac:dyDescent="0.2">
      <c r="C122" s="157">
        <f t="shared" si="3"/>
        <v>115</v>
      </c>
      <c r="D122" s="192"/>
      <c r="E122" s="192"/>
      <c r="F122" s="192"/>
      <c r="G122" s="192"/>
      <c r="H122" s="13" t="str">
        <f t="shared" si="2"/>
        <v/>
      </c>
    </row>
    <row r="123" spans="3:8" ht="17.45" customHeight="1" x14ac:dyDescent="0.2">
      <c r="C123" s="157">
        <f t="shared" si="3"/>
        <v>116</v>
      </c>
      <c r="D123" s="192"/>
      <c r="E123" s="192"/>
      <c r="F123" s="192"/>
      <c r="G123" s="192"/>
      <c r="H123" s="13" t="str">
        <f t="shared" si="2"/>
        <v/>
      </c>
    </row>
    <row r="124" spans="3:8" ht="17.45" customHeight="1" x14ac:dyDescent="0.2">
      <c r="C124" s="157">
        <f t="shared" si="3"/>
        <v>117</v>
      </c>
      <c r="D124" s="192"/>
      <c r="E124" s="192"/>
      <c r="F124" s="192"/>
      <c r="G124" s="192"/>
      <c r="H124" s="13" t="str">
        <f t="shared" si="2"/>
        <v/>
      </c>
    </row>
    <row r="125" spans="3:8" ht="17.45" customHeight="1" x14ac:dyDescent="0.2">
      <c r="C125" s="157">
        <f t="shared" si="3"/>
        <v>118</v>
      </c>
      <c r="D125" s="192"/>
      <c r="E125" s="192"/>
      <c r="F125" s="192"/>
      <c r="G125" s="192"/>
      <c r="H125" s="13" t="str">
        <f t="shared" si="2"/>
        <v/>
      </c>
    </row>
    <row r="126" spans="3:8" ht="17.45" customHeight="1" x14ac:dyDescent="0.2">
      <c r="C126" s="157">
        <f t="shared" si="3"/>
        <v>119</v>
      </c>
      <c r="D126" s="192"/>
      <c r="E126" s="192"/>
      <c r="F126" s="192"/>
      <c r="G126" s="192"/>
      <c r="H126" s="13" t="str">
        <f t="shared" si="2"/>
        <v/>
      </c>
    </row>
    <row r="127" spans="3:8" ht="17.45" customHeight="1" x14ac:dyDescent="0.2">
      <c r="C127" s="157">
        <f t="shared" si="3"/>
        <v>120</v>
      </c>
      <c r="D127" s="192"/>
      <c r="E127" s="192"/>
      <c r="F127" s="192"/>
      <c r="G127" s="192"/>
      <c r="H127" s="13" t="str">
        <f t="shared" si="2"/>
        <v/>
      </c>
    </row>
    <row r="128" spans="3:8" ht="17.45" customHeight="1" x14ac:dyDescent="0.2">
      <c r="C128" s="157">
        <f t="shared" si="3"/>
        <v>121</v>
      </c>
      <c r="D128" s="192"/>
      <c r="E128" s="192"/>
      <c r="F128" s="192"/>
      <c r="G128" s="192"/>
      <c r="H128" s="13" t="str">
        <f t="shared" si="2"/>
        <v/>
      </c>
    </row>
    <row r="129" spans="3:8" ht="17.45" customHeight="1" x14ac:dyDescent="0.2">
      <c r="C129" s="157">
        <f t="shared" si="3"/>
        <v>122</v>
      </c>
      <c r="D129" s="192"/>
      <c r="E129" s="192"/>
      <c r="F129" s="192"/>
      <c r="G129" s="192"/>
      <c r="H129" s="13" t="str">
        <f t="shared" si="2"/>
        <v/>
      </c>
    </row>
    <row r="130" spans="3:8" ht="17.45" customHeight="1" x14ac:dyDescent="0.2">
      <c r="C130" s="157">
        <f t="shared" si="3"/>
        <v>123</v>
      </c>
      <c r="D130" s="192"/>
      <c r="E130" s="192"/>
      <c r="F130" s="192"/>
      <c r="G130" s="192"/>
      <c r="H130" s="13" t="str">
        <f t="shared" si="2"/>
        <v/>
      </c>
    </row>
    <row r="131" spans="3:8" ht="17.45" customHeight="1" x14ac:dyDescent="0.2">
      <c r="C131" s="157">
        <f t="shared" si="3"/>
        <v>124</v>
      </c>
      <c r="D131" s="192"/>
      <c r="E131" s="192"/>
      <c r="F131" s="192"/>
      <c r="G131" s="192"/>
      <c r="H131" s="13" t="str">
        <f t="shared" si="2"/>
        <v/>
      </c>
    </row>
    <row r="132" spans="3:8" ht="17.45" customHeight="1" x14ac:dyDescent="0.2">
      <c r="C132" s="157">
        <f t="shared" si="3"/>
        <v>125</v>
      </c>
      <c r="D132" s="192"/>
      <c r="E132" s="192"/>
      <c r="F132" s="192"/>
      <c r="G132" s="192"/>
      <c r="H132" s="13" t="str">
        <f t="shared" si="2"/>
        <v/>
      </c>
    </row>
    <row r="133" spans="3:8" ht="17.45" customHeight="1" x14ac:dyDescent="0.2">
      <c r="C133" s="157">
        <f t="shared" si="3"/>
        <v>126</v>
      </c>
      <c r="D133" s="192"/>
      <c r="E133" s="192"/>
      <c r="F133" s="192"/>
      <c r="G133" s="192"/>
      <c r="H133" s="13" t="str">
        <f t="shared" si="2"/>
        <v/>
      </c>
    </row>
    <row r="134" spans="3:8" ht="17.45" customHeight="1" x14ac:dyDescent="0.2">
      <c r="C134" s="157">
        <f t="shared" si="3"/>
        <v>127</v>
      </c>
      <c r="D134" s="192"/>
      <c r="E134" s="192"/>
      <c r="F134" s="192"/>
      <c r="G134" s="192"/>
      <c r="H134" s="13" t="str">
        <f t="shared" si="2"/>
        <v/>
      </c>
    </row>
    <row r="135" spans="3:8" ht="17.45" customHeight="1" x14ac:dyDescent="0.2">
      <c r="C135" s="157">
        <f t="shared" si="3"/>
        <v>128</v>
      </c>
      <c r="D135" s="192"/>
      <c r="E135" s="192"/>
      <c r="F135" s="192"/>
      <c r="G135" s="192"/>
      <c r="H135" s="13" t="str">
        <f t="shared" si="2"/>
        <v/>
      </c>
    </row>
    <row r="136" spans="3:8" ht="17.45" customHeight="1" x14ac:dyDescent="0.2">
      <c r="C136" s="157">
        <f t="shared" si="3"/>
        <v>129</v>
      </c>
      <c r="D136" s="192"/>
      <c r="E136" s="192"/>
      <c r="F136" s="192"/>
      <c r="G136" s="192"/>
      <c r="H136" s="13" t="str">
        <f t="shared" si="2"/>
        <v/>
      </c>
    </row>
    <row r="137" spans="3:8" ht="17.45" customHeight="1" x14ac:dyDescent="0.2">
      <c r="C137" s="157">
        <f t="shared" si="3"/>
        <v>130</v>
      </c>
      <c r="D137" s="192"/>
      <c r="E137" s="192"/>
      <c r="F137" s="192"/>
      <c r="G137" s="192"/>
      <c r="H137" s="13" t="str">
        <f t="shared" ref="H137:H200" si="4">IF(D137="","",0)</f>
        <v/>
      </c>
    </row>
    <row r="138" spans="3:8" ht="17.45" customHeight="1" x14ac:dyDescent="0.2">
      <c r="C138" s="157">
        <f t="shared" ref="C138:C201" si="5">C137+1</f>
        <v>131</v>
      </c>
      <c r="D138" s="192"/>
      <c r="E138" s="192"/>
      <c r="F138" s="192"/>
      <c r="G138" s="192"/>
      <c r="H138" s="13" t="str">
        <f t="shared" si="4"/>
        <v/>
      </c>
    </row>
    <row r="139" spans="3:8" ht="17.45" customHeight="1" x14ac:dyDescent="0.2">
      <c r="C139" s="157">
        <f t="shared" si="5"/>
        <v>132</v>
      </c>
      <c r="D139" s="192"/>
      <c r="E139" s="192"/>
      <c r="F139" s="192"/>
      <c r="G139" s="192"/>
      <c r="H139" s="13" t="str">
        <f t="shared" si="4"/>
        <v/>
      </c>
    </row>
    <row r="140" spans="3:8" ht="17.45" customHeight="1" x14ac:dyDescent="0.2">
      <c r="C140" s="157">
        <f t="shared" si="5"/>
        <v>133</v>
      </c>
      <c r="D140" s="192"/>
      <c r="E140" s="192"/>
      <c r="F140" s="192"/>
      <c r="G140" s="192"/>
      <c r="H140" s="13" t="str">
        <f t="shared" si="4"/>
        <v/>
      </c>
    </row>
    <row r="141" spans="3:8" ht="17.45" customHeight="1" x14ac:dyDescent="0.2">
      <c r="C141" s="157">
        <f t="shared" si="5"/>
        <v>134</v>
      </c>
      <c r="D141" s="192"/>
      <c r="E141" s="192"/>
      <c r="F141" s="192"/>
      <c r="G141" s="192"/>
      <c r="H141" s="13" t="str">
        <f t="shared" si="4"/>
        <v/>
      </c>
    </row>
    <row r="142" spans="3:8" ht="17.45" customHeight="1" x14ac:dyDescent="0.2">
      <c r="C142" s="157">
        <f t="shared" si="5"/>
        <v>135</v>
      </c>
      <c r="D142" s="192"/>
      <c r="E142" s="192"/>
      <c r="F142" s="192"/>
      <c r="G142" s="192"/>
      <c r="H142" s="13" t="str">
        <f t="shared" si="4"/>
        <v/>
      </c>
    </row>
    <row r="143" spans="3:8" ht="17.45" customHeight="1" x14ac:dyDescent="0.2">
      <c r="C143" s="157">
        <f t="shared" si="5"/>
        <v>136</v>
      </c>
      <c r="D143" s="192"/>
      <c r="E143" s="192"/>
      <c r="F143" s="192"/>
      <c r="G143" s="192"/>
      <c r="H143" s="13" t="str">
        <f t="shared" si="4"/>
        <v/>
      </c>
    </row>
    <row r="144" spans="3:8" ht="17.45" customHeight="1" x14ac:dyDescent="0.2">
      <c r="C144" s="157">
        <f t="shared" si="5"/>
        <v>137</v>
      </c>
      <c r="D144" s="192"/>
      <c r="E144" s="192"/>
      <c r="F144" s="192"/>
      <c r="G144" s="192"/>
      <c r="H144" s="13" t="str">
        <f t="shared" si="4"/>
        <v/>
      </c>
    </row>
    <row r="145" spans="3:8" ht="17.45" customHeight="1" x14ac:dyDescent="0.2">
      <c r="C145" s="157">
        <f t="shared" si="5"/>
        <v>138</v>
      </c>
      <c r="D145" s="192"/>
      <c r="E145" s="192"/>
      <c r="F145" s="192"/>
      <c r="G145" s="192"/>
      <c r="H145" s="13" t="str">
        <f t="shared" si="4"/>
        <v/>
      </c>
    </row>
    <row r="146" spans="3:8" ht="17.45" customHeight="1" x14ac:dyDescent="0.2">
      <c r="C146" s="157">
        <f t="shared" si="5"/>
        <v>139</v>
      </c>
      <c r="D146" s="192"/>
      <c r="E146" s="192"/>
      <c r="F146" s="192"/>
      <c r="G146" s="192"/>
      <c r="H146" s="13" t="str">
        <f t="shared" si="4"/>
        <v/>
      </c>
    </row>
    <row r="147" spans="3:8" ht="17.45" customHeight="1" x14ac:dyDescent="0.2">
      <c r="C147" s="157">
        <f t="shared" si="5"/>
        <v>140</v>
      </c>
      <c r="D147" s="192"/>
      <c r="E147" s="192"/>
      <c r="F147" s="192"/>
      <c r="G147" s="192"/>
      <c r="H147" s="13" t="str">
        <f t="shared" si="4"/>
        <v/>
      </c>
    </row>
    <row r="148" spans="3:8" ht="17.45" customHeight="1" x14ac:dyDescent="0.2">
      <c r="C148" s="157">
        <f t="shared" si="5"/>
        <v>141</v>
      </c>
      <c r="D148" s="192"/>
      <c r="E148" s="192"/>
      <c r="F148" s="192"/>
      <c r="G148" s="192"/>
      <c r="H148" s="13" t="str">
        <f t="shared" si="4"/>
        <v/>
      </c>
    </row>
    <row r="149" spans="3:8" ht="17.45" customHeight="1" x14ac:dyDescent="0.2">
      <c r="C149" s="157">
        <f t="shared" si="5"/>
        <v>142</v>
      </c>
      <c r="D149" s="192"/>
      <c r="E149" s="192"/>
      <c r="F149" s="192"/>
      <c r="G149" s="192"/>
      <c r="H149" s="13" t="str">
        <f t="shared" si="4"/>
        <v/>
      </c>
    </row>
    <row r="150" spans="3:8" ht="17.45" customHeight="1" x14ac:dyDescent="0.2">
      <c r="C150" s="157">
        <f t="shared" si="5"/>
        <v>143</v>
      </c>
      <c r="D150" s="192"/>
      <c r="E150" s="192"/>
      <c r="F150" s="192"/>
      <c r="G150" s="192"/>
      <c r="H150" s="13" t="str">
        <f t="shared" si="4"/>
        <v/>
      </c>
    </row>
    <row r="151" spans="3:8" ht="17.45" customHeight="1" x14ac:dyDescent="0.2">
      <c r="C151" s="157">
        <f t="shared" si="5"/>
        <v>144</v>
      </c>
      <c r="D151" s="192"/>
      <c r="E151" s="192"/>
      <c r="F151" s="192"/>
      <c r="G151" s="192"/>
      <c r="H151" s="13" t="str">
        <f t="shared" si="4"/>
        <v/>
      </c>
    </row>
    <row r="152" spans="3:8" ht="17.45" customHeight="1" x14ac:dyDescent="0.2">
      <c r="C152" s="157">
        <f t="shared" si="5"/>
        <v>145</v>
      </c>
      <c r="D152" s="192"/>
      <c r="E152" s="192"/>
      <c r="F152" s="192"/>
      <c r="G152" s="192"/>
      <c r="H152" s="13" t="str">
        <f t="shared" si="4"/>
        <v/>
      </c>
    </row>
    <row r="153" spans="3:8" ht="17.45" customHeight="1" x14ac:dyDescent="0.2">
      <c r="C153" s="157">
        <f t="shared" si="5"/>
        <v>146</v>
      </c>
      <c r="D153" s="192"/>
      <c r="E153" s="192"/>
      <c r="F153" s="192"/>
      <c r="G153" s="192"/>
      <c r="H153" s="13" t="str">
        <f t="shared" si="4"/>
        <v/>
      </c>
    </row>
    <row r="154" spans="3:8" ht="17.45" customHeight="1" x14ac:dyDescent="0.2">
      <c r="C154" s="157">
        <f t="shared" si="5"/>
        <v>147</v>
      </c>
      <c r="D154" s="192"/>
      <c r="E154" s="192"/>
      <c r="F154" s="192"/>
      <c r="G154" s="192"/>
      <c r="H154" s="13" t="str">
        <f t="shared" si="4"/>
        <v/>
      </c>
    </row>
    <row r="155" spans="3:8" ht="17.45" customHeight="1" x14ac:dyDescent="0.2">
      <c r="C155" s="157">
        <f t="shared" si="5"/>
        <v>148</v>
      </c>
      <c r="D155" s="192"/>
      <c r="E155" s="192"/>
      <c r="F155" s="192"/>
      <c r="G155" s="192"/>
      <c r="H155" s="13" t="str">
        <f t="shared" si="4"/>
        <v/>
      </c>
    </row>
    <row r="156" spans="3:8" ht="17.45" customHeight="1" x14ac:dyDescent="0.2">
      <c r="C156" s="157">
        <f t="shared" si="5"/>
        <v>149</v>
      </c>
      <c r="D156" s="192"/>
      <c r="E156" s="192"/>
      <c r="F156" s="192"/>
      <c r="G156" s="192"/>
      <c r="H156" s="13" t="str">
        <f t="shared" si="4"/>
        <v/>
      </c>
    </row>
    <row r="157" spans="3:8" ht="17.45" customHeight="1" x14ac:dyDescent="0.2">
      <c r="C157" s="157">
        <f t="shared" si="5"/>
        <v>150</v>
      </c>
      <c r="D157" s="192"/>
      <c r="E157" s="192"/>
      <c r="F157" s="192"/>
      <c r="G157" s="192"/>
      <c r="H157" s="13" t="str">
        <f t="shared" si="4"/>
        <v/>
      </c>
    </row>
    <row r="158" spans="3:8" ht="17.45" customHeight="1" x14ac:dyDescent="0.2">
      <c r="C158" s="157">
        <f t="shared" si="5"/>
        <v>151</v>
      </c>
      <c r="D158" s="192"/>
      <c r="E158" s="192"/>
      <c r="F158" s="192"/>
      <c r="G158" s="192"/>
      <c r="H158" s="13" t="str">
        <f t="shared" si="4"/>
        <v/>
      </c>
    </row>
    <row r="159" spans="3:8" ht="17.45" customHeight="1" x14ac:dyDescent="0.2">
      <c r="C159" s="157">
        <f t="shared" si="5"/>
        <v>152</v>
      </c>
      <c r="D159" s="192"/>
      <c r="E159" s="192"/>
      <c r="F159" s="192"/>
      <c r="G159" s="192"/>
      <c r="H159" s="13" t="str">
        <f t="shared" si="4"/>
        <v/>
      </c>
    </row>
    <row r="160" spans="3:8" ht="17.45" customHeight="1" x14ac:dyDescent="0.2">
      <c r="C160" s="157">
        <f t="shared" si="5"/>
        <v>153</v>
      </c>
      <c r="D160" s="192"/>
      <c r="E160" s="192"/>
      <c r="F160" s="192"/>
      <c r="G160" s="192"/>
      <c r="H160" s="13" t="str">
        <f t="shared" si="4"/>
        <v/>
      </c>
    </row>
    <row r="161" spans="3:8" ht="17.45" customHeight="1" x14ac:dyDescent="0.2">
      <c r="C161" s="157">
        <f t="shared" si="5"/>
        <v>154</v>
      </c>
      <c r="D161" s="192"/>
      <c r="E161" s="192"/>
      <c r="F161" s="192"/>
      <c r="G161" s="192"/>
      <c r="H161" s="13" t="str">
        <f t="shared" si="4"/>
        <v/>
      </c>
    </row>
    <row r="162" spans="3:8" ht="17.45" customHeight="1" x14ac:dyDescent="0.2">
      <c r="C162" s="157">
        <f t="shared" si="5"/>
        <v>155</v>
      </c>
      <c r="D162" s="192"/>
      <c r="E162" s="192"/>
      <c r="F162" s="192"/>
      <c r="G162" s="192"/>
      <c r="H162" s="13" t="str">
        <f t="shared" si="4"/>
        <v/>
      </c>
    </row>
    <row r="163" spans="3:8" ht="17.45" customHeight="1" x14ac:dyDescent="0.2">
      <c r="C163" s="157">
        <f t="shared" si="5"/>
        <v>156</v>
      </c>
      <c r="D163" s="192"/>
      <c r="E163" s="192"/>
      <c r="F163" s="192"/>
      <c r="G163" s="192"/>
      <c r="H163" s="13" t="str">
        <f t="shared" si="4"/>
        <v/>
      </c>
    </row>
    <row r="164" spans="3:8" ht="17.45" customHeight="1" x14ac:dyDescent="0.2">
      <c r="C164" s="157">
        <f t="shared" si="5"/>
        <v>157</v>
      </c>
      <c r="D164" s="192"/>
      <c r="E164" s="192"/>
      <c r="F164" s="192"/>
      <c r="G164" s="192"/>
      <c r="H164" s="13" t="str">
        <f t="shared" si="4"/>
        <v/>
      </c>
    </row>
    <row r="165" spans="3:8" ht="17.45" customHeight="1" x14ac:dyDescent="0.2">
      <c r="C165" s="157">
        <f t="shared" si="5"/>
        <v>158</v>
      </c>
      <c r="D165" s="192"/>
      <c r="E165" s="192"/>
      <c r="F165" s="192"/>
      <c r="G165" s="192"/>
      <c r="H165" s="13" t="str">
        <f t="shared" si="4"/>
        <v/>
      </c>
    </row>
    <row r="166" spans="3:8" ht="17.45" customHeight="1" x14ac:dyDescent="0.2">
      <c r="C166" s="157">
        <f t="shared" si="5"/>
        <v>159</v>
      </c>
      <c r="D166" s="192"/>
      <c r="E166" s="192"/>
      <c r="F166" s="192"/>
      <c r="G166" s="192"/>
      <c r="H166" s="13" t="str">
        <f t="shared" si="4"/>
        <v/>
      </c>
    </row>
    <row r="167" spans="3:8" ht="17.45" customHeight="1" x14ac:dyDescent="0.2">
      <c r="C167" s="157">
        <f t="shared" si="5"/>
        <v>160</v>
      </c>
      <c r="D167" s="192"/>
      <c r="E167" s="192"/>
      <c r="F167" s="192"/>
      <c r="G167" s="192"/>
      <c r="H167" s="13" t="str">
        <f t="shared" si="4"/>
        <v/>
      </c>
    </row>
    <row r="168" spans="3:8" ht="17.45" customHeight="1" x14ac:dyDescent="0.2">
      <c r="C168" s="157">
        <f t="shared" si="5"/>
        <v>161</v>
      </c>
      <c r="D168" s="192"/>
      <c r="E168" s="192"/>
      <c r="F168" s="192"/>
      <c r="G168" s="192"/>
      <c r="H168" s="13" t="str">
        <f t="shared" si="4"/>
        <v/>
      </c>
    </row>
    <row r="169" spans="3:8" ht="17.45" customHeight="1" x14ac:dyDescent="0.2">
      <c r="C169" s="157">
        <f t="shared" si="5"/>
        <v>162</v>
      </c>
      <c r="D169" s="192"/>
      <c r="E169" s="192"/>
      <c r="F169" s="192"/>
      <c r="G169" s="192"/>
      <c r="H169" s="13" t="str">
        <f t="shared" si="4"/>
        <v/>
      </c>
    </row>
    <row r="170" spans="3:8" ht="17.45" customHeight="1" x14ac:dyDescent="0.2">
      <c r="C170" s="157">
        <f t="shared" si="5"/>
        <v>163</v>
      </c>
      <c r="D170" s="192"/>
      <c r="E170" s="192"/>
      <c r="F170" s="192"/>
      <c r="G170" s="192"/>
      <c r="H170" s="13" t="str">
        <f t="shared" si="4"/>
        <v/>
      </c>
    </row>
    <row r="171" spans="3:8" ht="17.45" customHeight="1" x14ac:dyDescent="0.2">
      <c r="C171" s="157">
        <f t="shared" si="5"/>
        <v>164</v>
      </c>
      <c r="D171" s="192"/>
      <c r="E171" s="192"/>
      <c r="F171" s="192"/>
      <c r="G171" s="192"/>
      <c r="H171" s="13" t="str">
        <f t="shared" si="4"/>
        <v/>
      </c>
    </row>
    <row r="172" spans="3:8" ht="17.45" customHeight="1" x14ac:dyDescent="0.2">
      <c r="C172" s="157">
        <f t="shared" si="5"/>
        <v>165</v>
      </c>
      <c r="D172" s="192"/>
      <c r="E172" s="192"/>
      <c r="F172" s="192"/>
      <c r="G172" s="192"/>
      <c r="H172" s="13" t="str">
        <f t="shared" si="4"/>
        <v/>
      </c>
    </row>
    <row r="173" spans="3:8" ht="17.45" customHeight="1" x14ac:dyDescent="0.2">
      <c r="C173" s="157">
        <f t="shared" si="5"/>
        <v>166</v>
      </c>
      <c r="D173" s="192"/>
      <c r="E173" s="192"/>
      <c r="F173" s="192"/>
      <c r="G173" s="192"/>
      <c r="H173" s="13" t="str">
        <f t="shared" si="4"/>
        <v/>
      </c>
    </row>
    <row r="174" spans="3:8" ht="17.45" customHeight="1" x14ac:dyDescent="0.2">
      <c r="C174" s="157">
        <f t="shared" si="5"/>
        <v>167</v>
      </c>
      <c r="D174" s="192"/>
      <c r="E174" s="192"/>
      <c r="F174" s="192"/>
      <c r="G174" s="192"/>
      <c r="H174" s="13" t="str">
        <f t="shared" si="4"/>
        <v/>
      </c>
    </row>
    <row r="175" spans="3:8" ht="17.45" customHeight="1" x14ac:dyDescent="0.2">
      <c r="C175" s="157">
        <f t="shared" si="5"/>
        <v>168</v>
      </c>
      <c r="D175" s="192"/>
      <c r="E175" s="192"/>
      <c r="F175" s="192"/>
      <c r="G175" s="192"/>
      <c r="H175" s="13" t="str">
        <f t="shared" si="4"/>
        <v/>
      </c>
    </row>
    <row r="176" spans="3:8" ht="17.45" customHeight="1" x14ac:dyDescent="0.2">
      <c r="C176" s="157">
        <f t="shared" si="5"/>
        <v>169</v>
      </c>
      <c r="D176" s="192"/>
      <c r="E176" s="192"/>
      <c r="F176" s="192"/>
      <c r="G176" s="192"/>
      <c r="H176" s="13" t="str">
        <f t="shared" si="4"/>
        <v/>
      </c>
    </row>
    <row r="177" spans="3:8" ht="17.45" customHeight="1" x14ac:dyDescent="0.2">
      <c r="C177" s="157">
        <f t="shared" si="5"/>
        <v>170</v>
      </c>
      <c r="D177" s="192"/>
      <c r="E177" s="192"/>
      <c r="F177" s="192"/>
      <c r="G177" s="192"/>
      <c r="H177" s="13" t="str">
        <f t="shared" si="4"/>
        <v/>
      </c>
    </row>
    <row r="178" spans="3:8" ht="17.45" customHeight="1" x14ac:dyDescent="0.2">
      <c r="C178" s="157">
        <f t="shared" si="5"/>
        <v>171</v>
      </c>
      <c r="D178" s="192"/>
      <c r="E178" s="192"/>
      <c r="F178" s="192"/>
      <c r="G178" s="192"/>
      <c r="H178" s="13" t="str">
        <f t="shared" si="4"/>
        <v/>
      </c>
    </row>
    <row r="179" spans="3:8" ht="17.45" customHeight="1" x14ac:dyDescent="0.2">
      <c r="C179" s="157">
        <f t="shared" si="5"/>
        <v>172</v>
      </c>
      <c r="D179" s="192"/>
      <c r="E179" s="192"/>
      <c r="F179" s="192"/>
      <c r="G179" s="192"/>
      <c r="H179" s="13" t="str">
        <f t="shared" si="4"/>
        <v/>
      </c>
    </row>
    <row r="180" spans="3:8" ht="17.45" customHeight="1" x14ac:dyDescent="0.2">
      <c r="C180" s="157">
        <f t="shared" si="5"/>
        <v>173</v>
      </c>
      <c r="D180" s="192"/>
      <c r="E180" s="192"/>
      <c r="F180" s="192"/>
      <c r="G180" s="192"/>
      <c r="H180" s="13" t="str">
        <f t="shared" si="4"/>
        <v/>
      </c>
    </row>
    <row r="181" spans="3:8" ht="17.45" customHeight="1" x14ac:dyDescent="0.2">
      <c r="C181" s="157">
        <f t="shared" si="5"/>
        <v>174</v>
      </c>
      <c r="D181" s="192"/>
      <c r="E181" s="192"/>
      <c r="F181" s="192"/>
      <c r="G181" s="192"/>
      <c r="H181" s="13" t="str">
        <f t="shared" si="4"/>
        <v/>
      </c>
    </row>
    <row r="182" spans="3:8" ht="17.45" customHeight="1" x14ac:dyDescent="0.2">
      <c r="C182" s="157">
        <f t="shared" si="5"/>
        <v>175</v>
      </c>
      <c r="D182" s="192"/>
      <c r="E182" s="192"/>
      <c r="F182" s="192"/>
      <c r="G182" s="192"/>
      <c r="H182" s="13" t="str">
        <f t="shared" si="4"/>
        <v/>
      </c>
    </row>
    <row r="183" spans="3:8" ht="17.45" customHeight="1" x14ac:dyDescent="0.2">
      <c r="C183" s="157">
        <f t="shared" si="5"/>
        <v>176</v>
      </c>
      <c r="D183" s="192"/>
      <c r="E183" s="192"/>
      <c r="F183" s="192"/>
      <c r="G183" s="192"/>
      <c r="H183" s="13" t="str">
        <f t="shared" si="4"/>
        <v/>
      </c>
    </row>
    <row r="184" spans="3:8" ht="17.45" customHeight="1" x14ac:dyDescent="0.2">
      <c r="C184" s="157">
        <f t="shared" si="5"/>
        <v>177</v>
      </c>
      <c r="D184" s="192"/>
      <c r="E184" s="192"/>
      <c r="F184" s="192"/>
      <c r="G184" s="192"/>
      <c r="H184" s="13" t="str">
        <f t="shared" si="4"/>
        <v/>
      </c>
    </row>
    <row r="185" spans="3:8" ht="17.45" customHeight="1" x14ac:dyDescent="0.2">
      <c r="C185" s="157">
        <f t="shared" si="5"/>
        <v>178</v>
      </c>
      <c r="D185" s="192"/>
      <c r="E185" s="192"/>
      <c r="F185" s="192"/>
      <c r="G185" s="192"/>
      <c r="H185" s="13" t="str">
        <f t="shared" si="4"/>
        <v/>
      </c>
    </row>
    <row r="186" spans="3:8" ht="17.45" customHeight="1" x14ac:dyDescent="0.2">
      <c r="C186" s="157">
        <f t="shared" si="5"/>
        <v>179</v>
      </c>
      <c r="D186" s="192"/>
      <c r="E186" s="192"/>
      <c r="F186" s="192"/>
      <c r="G186" s="192"/>
      <c r="H186" s="13" t="str">
        <f t="shared" si="4"/>
        <v/>
      </c>
    </row>
    <row r="187" spans="3:8" ht="17.45" customHeight="1" x14ac:dyDescent="0.2">
      <c r="C187" s="157">
        <f t="shared" si="5"/>
        <v>180</v>
      </c>
      <c r="D187" s="192"/>
      <c r="E187" s="192"/>
      <c r="F187" s="192"/>
      <c r="G187" s="192"/>
      <c r="H187" s="13" t="str">
        <f t="shared" si="4"/>
        <v/>
      </c>
    </row>
    <row r="188" spans="3:8" ht="17.45" customHeight="1" x14ac:dyDescent="0.2">
      <c r="C188" s="157">
        <f t="shared" si="5"/>
        <v>181</v>
      </c>
      <c r="D188" s="192"/>
      <c r="E188" s="192"/>
      <c r="F188" s="192"/>
      <c r="G188" s="192"/>
      <c r="H188" s="13" t="str">
        <f t="shared" si="4"/>
        <v/>
      </c>
    </row>
    <row r="189" spans="3:8" ht="17.45" customHeight="1" x14ac:dyDescent="0.2">
      <c r="C189" s="157">
        <f t="shared" si="5"/>
        <v>182</v>
      </c>
      <c r="D189" s="192"/>
      <c r="E189" s="192"/>
      <c r="F189" s="192"/>
      <c r="G189" s="192"/>
      <c r="H189" s="13" t="str">
        <f t="shared" si="4"/>
        <v/>
      </c>
    </row>
    <row r="190" spans="3:8" ht="17.45" customHeight="1" x14ac:dyDescent="0.2">
      <c r="C190" s="157">
        <f t="shared" si="5"/>
        <v>183</v>
      </c>
      <c r="D190" s="192"/>
      <c r="E190" s="192"/>
      <c r="F190" s="192"/>
      <c r="G190" s="192"/>
      <c r="H190" s="13" t="str">
        <f t="shared" si="4"/>
        <v/>
      </c>
    </row>
    <row r="191" spans="3:8" ht="17.45" customHeight="1" x14ac:dyDescent="0.2">
      <c r="C191" s="157">
        <f t="shared" si="5"/>
        <v>184</v>
      </c>
      <c r="D191" s="192"/>
      <c r="E191" s="192"/>
      <c r="F191" s="192"/>
      <c r="G191" s="192"/>
      <c r="H191" s="13" t="str">
        <f t="shared" si="4"/>
        <v/>
      </c>
    </row>
    <row r="192" spans="3:8" ht="17.45" customHeight="1" x14ac:dyDescent="0.2">
      <c r="C192" s="157">
        <f t="shared" si="5"/>
        <v>185</v>
      </c>
      <c r="D192" s="192"/>
      <c r="E192" s="192"/>
      <c r="F192" s="192"/>
      <c r="G192" s="192"/>
      <c r="H192" s="13" t="str">
        <f t="shared" si="4"/>
        <v/>
      </c>
    </row>
    <row r="193" spans="3:8" ht="17.45" customHeight="1" x14ac:dyDescent="0.2">
      <c r="C193" s="157">
        <f t="shared" si="5"/>
        <v>186</v>
      </c>
      <c r="D193" s="192"/>
      <c r="E193" s="192"/>
      <c r="F193" s="192"/>
      <c r="G193" s="192"/>
      <c r="H193" s="13" t="str">
        <f t="shared" si="4"/>
        <v/>
      </c>
    </row>
    <row r="194" spans="3:8" ht="17.45" customHeight="1" x14ac:dyDescent="0.2">
      <c r="C194" s="157">
        <f t="shared" si="5"/>
        <v>187</v>
      </c>
      <c r="D194" s="192"/>
      <c r="E194" s="192"/>
      <c r="F194" s="192"/>
      <c r="G194" s="192"/>
      <c r="H194" s="13" t="str">
        <f t="shared" si="4"/>
        <v/>
      </c>
    </row>
    <row r="195" spans="3:8" ht="17.45" customHeight="1" x14ac:dyDescent="0.2">
      <c r="C195" s="157">
        <f t="shared" si="5"/>
        <v>188</v>
      </c>
      <c r="D195" s="192"/>
      <c r="E195" s="192"/>
      <c r="F195" s="192"/>
      <c r="G195" s="192"/>
      <c r="H195" s="13" t="str">
        <f t="shared" si="4"/>
        <v/>
      </c>
    </row>
    <row r="196" spans="3:8" ht="17.45" customHeight="1" x14ac:dyDescent="0.2">
      <c r="C196" s="157">
        <f t="shared" si="5"/>
        <v>189</v>
      </c>
      <c r="D196" s="192"/>
      <c r="E196" s="192"/>
      <c r="F196" s="192"/>
      <c r="G196" s="192"/>
      <c r="H196" s="13" t="str">
        <f t="shared" si="4"/>
        <v/>
      </c>
    </row>
    <row r="197" spans="3:8" ht="17.45" customHeight="1" x14ac:dyDescent="0.2">
      <c r="C197" s="157">
        <f t="shared" si="5"/>
        <v>190</v>
      </c>
      <c r="D197" s="192"/>
      <c r="E197" s="192"/>
      <c r="F197" s="192"/>
      <c r="G197" s="192"/>
      <c r="H197" s="13" t="str">
        <f t="shared" si="4"/>
        <v/>
      </c>
    </row>
    <row r="198" spans="3:8" ht="17.45" customHeight="1" x14ac:dyDescent="0.2">
      <c r="C198" s="157">
        <f t="shared" si="5"/>
        <v>191</v>
      </c>
      <c r="D198" s="192"/>
      <c r="E198" s="192"/>
      <c r="F198" s="192"/>
      <c r="G198" s="192"/>
      <c r="H198" s="13" t="str">
        <f t="shared" si="4"/>
        <v/>
      </c>
    </row>
    <row r="199" spans="3:8" ht="17.45" customHeight="1" x14ac:dyDescent="0.2">
      <c r="C199" s="157">
        <f t="shared" si="5"/>
        <v>192</v>
      </c>
      <c r="D199" s="192"/>
      <c r="E199" s="192"/>
      <c r="F199" s="192"/>
      <c r="G199" s="192"/>
      <c r="H199" s="13" t="str">
        <f t="shared" si="4"/>
        <v/>
      </c>
    </row>
    <row r="200" spans="3:8" ht="17.45" customHeight="1" x14ac:dyDescent="0.2">
      <c r="C200" s="157">
        <f t="shared" si="5"/>
        <v>193</v>
      </c>
      <c r="D200" s="192"/>
      <c r="E200" s="192"/>
      <c r="F200" s="192"/>
      <c r="G200" s="192"/>
      <c r="H200" s="13" t="str">
        <f t="shared" si="4"/>
        <v/>
      </c>
    </row>
    <row r="201" spans="3:8" ht="17.45" customHeight="1" x14ac:dyDescent="0.2">
      <c r="C201" s="157">
        <f t="shared" si="5"/>
        <v>194</v>
      </c>
      <c r="D201" s="192"/>
      <c r="E201" s="192"/>
      <c r="F201" s="192"/>
      <c r="G201" s="192"/>
      <c r="H201" s="13" t="str">
        <f t="shared" ref="H201:H264" si="6">IF(D201="","",0)</f>
        <v/>
      </c>
    </row>
    <row r="202" spans="3:8" ht="17.45" customHeight="1" x14ac:dyDescent="0.2">
      <c r="C202" s="157">
        <f t="shared" ref="C202:C265" si="7">C201+1</f>
        <v>195</v>
      </c>
      <c r="D202" s="192"/>
      <c r="E202" s="192"/>
      <c r="F202" s="192"/>
      <c r="G202" s="192"/>
      <c r="H202" s="13" t="str">
        <f t="shared" si="6"/>
        <v/>
      </c>
    </row>
    <row r="203" spans="3:8" ht="17.45" customHeight="1" x14ac:dyDescent="0.2">
      <c r="C203" s="157">
        <f t="shared" si="7"/>
        <v>196</v>
      </c>
      <c r="D203" s="192"/>
      <c r="E203" s="192"/>
      <c r="F203" s="192"/>
      <c r="G203" s="192"/>
      <c r="H203" s="13" t="str">
        <f t="shared" si="6"/>
        <v/>
      </c>
    </row>
    <row r="204" spans="3:8" ht="17.45" customHeight="1" x14ac:dyDescent="0.2">
      <c r="C204" s="157">
        <f t="shared" si="7"/>
        <v>197</v>
      </c>
      <c r="D204" s="192"/>
      <c r="E204" s="192"/>
      <c r="F204" s="192"/>
      <c r="G204" s="192"/>
      <c r="H204" s="13" t="str">
        <f t="shared" si="6"/>
        <v/>
      </c>
    </row>
    <row r="205" spans="3:8" ht="17.45" customHeight="1" x14ac:dyDescent="0.2">
      <c r="C205" s="157">
        <f t="shared" si="7"/>
        <v>198</v>
      </c>
      <c r="D205" s="192"/>
      <c r="E205" s="192"/>
      <c r="F205" s="192"/>
      <c r="G205" s="192"/>
      <c r="H205" s="13" t="str">
        <f t="shared" si="6"/>
        <v/>
      </c>
    </row>
    <row r="206" spans="3:8" ht="17.45" customHeight="1" x14ac:dyDescent="0.2">
      <c r="C206" s="157">
        <f t="shared" si="7"/>
        <v>199</v>
      </c>
      <c r="D206" s="192"/>
      <c r="E206" s="192"/>
      <c r="F206" s="192"/>
      <c r="G206" s="192"/>
      <c r="H206" s="13" t="str">
        <f t="shared" si="6"/>
        <v/>
      </c>
    </row>
    <row r="207" spans="3:8" ht="17.45" customHeight="1" x14ac:dyDescent="0.2">
      <c r="C207" s="157">
        <f t="shared" si="7"/>
        <v>200</v>
      </c>
      <c r="D207" s="192"/>
      <c r="E207" s="192"/>
      <c r="F207" s="192"/>
      <c r="G207" s="192"/>
      <c r="H207" s="13" t="str">
        <f t="shared" si="6"/>
        <v/>
      </c>
    </row>
    <row r="208" spans="3:8" ht="17.45" customHeight="1" x14ac:dyDescent="0.2">
      <c r="C208" s="157">
        <f t="shared" si="7"/>
        <v>201</v>
      </c>
      <c r="D208" s="192"/>
      <c r="E208" s="192"/>
      <c r="F208" s="192"/>
      <c r="G208" s="192"/>
      <c r="H208" s="13" t="str">
        <f t="shared" si="6"/>
        <v/>
      </c>
    </row>
    <row r="209" spans="3:8" ht="17.45" customHeight="1" x14ac:dyDescent="0.2">
      <c r="C209" s="157">
        <f t="shared" si="7"/>
        <v>202</v>
      </c>
      <c r="D209" s="192"/>
      <c r="E209" s="192"/>
      <c r="F209" s="192"/>
      <c r="G209" s="192"/>
      <c r="H209" s="13" t="str">
        <f t="shared" si="6"/>
        <v/>
      </c>
    </row>
    <row r="210" spans="3:8" ht="17.45" customHeight="1" x14ac:dyDescent="0.2">
      <c r="C210" s="157">
        <f t="shared" si="7"/>
        <v>203</v>
      </c>
      <c r="D210" s="192"/>
      <c r="E210" s="192"/>
      <c r="F210" s="192"/>
      <c r="G210" s="192"/>
      <c r="H210" s="13" t="str">
        <f t="shared" si="6"/>
        <v/>
      </c>
    </row>
    <row r="211" spans="3:8" ht="17.45" customHeight="1" x14ac:dyDescent="0.2">
      <c r="C211" s="157">
        <f t="shared" si="7"/>
        <v>204</v>
      </c>
      <c r="D211" s="192"/>
      <c r="E211" s="192"/>
      <c r="F211" s="192"/>
      <c r="G211" s="192"/>
      <c r="H211" s="13" t="str">
        <f t="shared" si="6"/>
        <v/>
      </c>
    </row>
    <row r="212" spans="3:8" ht="17.45" customHeight="1" x14ac:dyDescent="0.2">
      <c r="C212" s="157">
        <f t="shared" si="7"/>
        <v>205</v>
      </c>
      <c r="D212" s="192"/>
      <c r="E212" s="192"/>
      <c r="F212" s="192"/>
      <c r="G212" s="192"/>
      <c r="H212" s="13" t="str">
        <f t="shared" si="6"/>
        <v/>
      </c>
    </row>
    <row r="213" spans="3:8" ht="17.45" customHeight="1" x14ac:dyDescent="0.2">
      <c r="C213" s="157">
        <f t="shared" si="7"/>
        <v>206</v>
      </c>
      <c r="D213" s="192"/>
      <c r="E213" s="192"/>
      <c r="F213" s="192"/>
      <c r="G213" s="192"/>
      <c r="H213" s="13" t="str">
        <f t="shared" si="6"/>
        <v/>
      </c>
    </row>
    <row r="214" spans="3:8" ht="17.45" customHeight="1" x14ac:dyDescent="0.2">
      <c r="C214" s="157">
        <f t="shared" si="7"/>
        <v>207</v>
      </c>
      <c r="D214" s="192"/>
      <c r="E214" s="192"/>
      <c r="F214" s="192"/>
      <c r="G214" s="192"/>
      <c r="H214" s="13" t="str">
        <f t="shared" si="6"/>
        <v/>
      </c>
    </row>
    <row r="215" spans="3:8" ht="17.45" customHeight="1" x14ac:dyDescent="0.2">
      <c r="C215" s="157">
        <f t="shared" si="7"/>
        <v>208</v>
      </c>
      <c r="D215" s="192"/>
      <c r="E215" s="192"/>
      <c r="F215" s="192"/>
      <c r="G215" s="192"/>
      <c r="H215" s="13" t="str">
        <f t="shared" si="6"/>
        <v/>
      </c>
    </row>
    <row r="216" spans="3:8" ht="17.45" customHeight="1" x14ac:dyDescent="0.2">
      <c r="C216" s="157">
        <f t="shared" si="7"/>
        <v>209</v>
      </c>
      <c r="D216" s="192"/>
      <c r="E216" s="192"/>
      <c r="F216" s="192"/>
      <c r="G216" s="192"/>
      <c r="H216" s="13" t="str">
        <f t="shared" si="6"/>
        <v/>
      </c>
    </row>
    <row r="217" spans="3:8" ht="17.45" customHeight="1" x14ac:dyDescent="0.2">
      <c r="C217" s="157">
        <f t="shared" si="7"/>
        <v>210</v>
      </c>
      <c r="D217" s="192"/>
      <c r="E217" s="192"/>
      <c r="F217" s="192"/>
      <c r="G217" s="192"/>
      <c r="H217" s="13" t="str">
        <f t="shared" si="6"/>
        <v/>
      </c>
    </row>
    <row r="218" spans="3:8" ht="17.45" customHeight="1" x14ac:dyDescent="0.2">
      <c r="C218" s="157">
        <f t="shared" si="7"/>
        <v>211</v>
      </c>
      <c r="D218" s="192"/>
      <c r="E218" s="192"/>
      <c r="F218" s="192"/>
      <c r="G218" s="192"/>
      <c r="H218" s="13" t="str">
        <f t="shared" si="6"/>
        <v/>
      </c>
    </row>
    <row r="219" spans="3:8" ht="17.45" customHeight="1" x14ac:dyDescent="0.2">
      <c r="C219" s="157">
        <f t="shared" si="7"/>
        <v>212</v>
      </c>
      <c r="D219" s="192"/>
      <c r="E219" s="192"/>
      <c r="F219" s="192"/>
      <c r="G219" s="192"/>
      <c r="H219" s="13" t="str">
        <f t="shared" si="6"/>
        <v/>
      </c>
    </row>
    <row r="220" spans="3:8" ht="17.45" customHeight="1" x14ac:dyDescent="0.2">
      <c r="C220" s="157">
        <f t="shared" si="7"/>
        <v>213</v>
      </c>
      <c r="D220" s="192"/>
      <c r="E220" s="192"/>
      <c r="F220" s="192"/>
      <c r="G220" s="192"/>
      <c r="H220" s="13" t="str">
        <f t="shared" si="6"/>
        <v/>
      </c>
    </row>
    <row r="221" spans="3:8" ht="17.45" customHeight="1" x14ac:dyDescent="0.2">
      <c r="C221" s="157">
        <f t="shared" si="7"/>
        <v>214</v>
      </c>
      <c r="D221" s="192"/>
      <c r="E221" s="192"/>
      <c r="F221" s="192"/>
      <c r="G221" s="192"/>
      <c r="H221" s="13" t="str">
        <f t="shared" si="6"/>
        <v/>
      </c>
    </row>
    <row r="222" spans="3:8" ht="17.45" customHeight="1" x14ac:dyDescent="0.2">
      <c r="C222" s="157">
        <f t="shared" si="7"/>
        <v>215</v>
      </c>
      <c r="D222" s="192"/>
      <c r="E222" s="192"/>
      <c r="F222" s="192"/>
      <c r="G222" s="192"/>
      <c r="H222" s="13" t="str">
        <f t="shared" si="6"/>
        <v/>
      </c>
    </row>
    <row r="223" spans="3:8" ht="17.45" customHeight="1" x14ac:dyDescent="0.2">
      <c r="C223" s="157">
        <f t="shared" si="7"/>
        <v>216</v>
      </c>
      <c r="D223" s="192"/>
      <c r="E223" s="192"/>
      <c r="F223" s="192"/>
      <c r="G223" s="192"/>
      <c r="H223" s="13" t="str">
        <f t="shared" si="6"/>
        <v/>
      </c>
    </row>
    <row r="224" spans="3:8" ht="17.45" customHeight="1" x14ac:dyDescent="0.2">
      <c r="C224" s="157">
        <f t="shared" si="7"/>
        <v>217</v>
      </c>
      <c r="D224" s="192"/>
      <c r="E224" s="192"/>
      <c r="F224" s="192"/>
      <c r="G224" s="192"/>
      <c r="H224" s="13" t="str">
        <f t="shared" si="6"/>
        <v/>
      </c>
    </row>
    <row r="225" spans="3:8" ht="17.45" customHeight="1" x14ac:dyDescent="0.2">
      <c r="C225" s="157">
        <f t="shared" si="7"/>
        <v>218</v>
      </c>
      <c r="D225" s="192"/>
      <c r="E225" s="192"/>
      <c r="F225" s="192"/>
      <c r="G225" s="192"/>
      <c r="H225" s="13" t="str">
        <f t="shared" si="6"/>
        <v/>
      </c>
    </row>
    <row r="226" spans="3:8" ht="17.45" customHeight="1" x14ac:dyDescent="0.2">
      <c r="C226" s="157">
        <f t="shared" si="7"/>
        <v>219</v>
      </c>
      <c r="D226" s="192"/>
      <c r="E226" s="192"/>
      <c r="F226" s="192"/>
      <c r="G226" s="192"/>
      <c r="H226" s="13" t="str">
        <f t="shared" si="6"/>
        <v/>
      </c>
    </row>
    <row r="227" spans="3:8" ht="17.45" customHeight="1" x14ac:dyDescent="0.2">
      <c r="C227" s="157">
        <f t="shared" si="7"/>
        <v>220</v>
      </c>
      <c r="D227" s="192"/>
      <c r="E227" s="192"/>
      <c r="F227" s="192"/>
      <c r="G227" s="192"/>
      <c r="H227" s="13" t="str">
        <f t="shared" si="6"/>
        <v/>
      </c>
    </row>
    <row r="228" spans="3:8" ht="17.45" customHeight="1" x14ac:dyDescent="0.2">
      <c r="C228" s="157">
        <f t="shared" si="7"/>
        <v>221</v>
      </c>
      <c r="D228" s="192"/>
      <c r="E228" s="192"/>
      <c r="F228" s="192"/>
      <c r="G228" s="192"/>
      <c r="H228" s="13" t="str">
        <f t="shared" si="6"/>
        <v/>
      </c>
    </row>
    <row r="229" spans="3:8" ht="17.45" customHeight="1" x14ac:dyDescent="0.2">
      <c r="C229" s="157">
        <f t="shared" si="7"/>
        <v>222</v>
      </c>
      <c r="D229" s="192"/>
      <c r="E229" s="192"/>
      <c r="F229" s="192"/>
      <c r="G229" s="192"/>
      <c r="H229" s="13" t="str">
        <f t="shared" si="6"/>
        <v/>
      </c>
    </row>
    <row r="230" spans="3:8" ht="17.45" customHeight="1" x14ac:dyDescent="0.2">
      <c r="C230" s="157">
        <f t="shared" si="7"/>
        <v>223</v>
      </c>
      <c r="D230" s="192"/>
      <c r="E230" s="192"/>
      <c r="F230" s="192"/>
      <c r="G230" s="192"/>
      <c r="H230" s="13" t="str">
        <f t="shared" si="6"/>
        <v/>
      </c>
    </row>
    <row r="231" spans="3:8" ht="17.45" customHeight="1" x14ac:dyDescent="0.2">
      <c r="C231" s="157">
        <f t="shared" si="7"/>
        <v>224</v>
      </c>
      <c r="D231" s="192"/>
      <c r="E231" s="192"/>
      <c r="F231" s="192"/>
      <c r="G231" s="192"/>
      <c r="H231" s="13" t="str">
        <f t="shared" si="6"/>
        <v/>
      </c>
    </row>
    <row r="232" spans="3:8" ht="17.45" customHeight="1" x14ac:dyDescent="0.2">
      <c r="C232" s="157">
        <f t="shared" si="7"/>
        <v>225</v>
      </c>
      <c r="D232" s="192"/>
      <c r="E232" s="192"/>
      <c r="F232" s="192"/>
      <c r="G232" s="192"/>
      <c r="H232" s="13" t="str">
        <f t="shared" si="6"/>
        <v/>
      </c>
    </row>
    <row r="233" spans="3:8" ht="17.45" customHeight="1" x14ac:dyDescent="0.2">
      <c r="C233" s="157">
        <f t="shared" si="7"/>
        <v>226</v>
      </c>
      <c r="D233" s="192"/>
      <c r="E233" s="192"/>
      <c r="F233" s="192"/>
      <c r="G233" s="192"/>
      <c r="H233" s="13" t="str">
        <f t="shared" si="6"/>
        <v/>
      </c>
    </row>
    <row r="234" spans="3:8" ht="17.45" customHeight="1" x14ac:dyDescent="0.2">
      <c r="C234" s="157">
        <f t="shared" si="7"/>
        <v>227</v>
      </c>
      <c r="D234" s="192"/>
      <c r="E234" s="192"/>
      <c r="F234" s="192"/>
      <c r="G234" s="192"/>
      <c r="H234" s="13" t="str">
        <f t="shared" si="6"/>
        <v/>
      </c>
    </row>
    <row r="235" spans="3:8" ht="17.45" customHeight="1" x14ac:dyDescent="0.2">
      <c r="C235" s="157">
        <f t="shared" si="7"/>
        <v>228</v>
      </c>
      <c r="D235" s="192"/>
      <c r="E235" s="192"/>
      <c r="F235" s="192"/>
      <c r="G235" s="192"/>
      <c r="H235" s="13" t="str">
        <f t="shared" si="6"/>
        <v/>
      </c>
    </row>
    <row r="236" spans="3:8" ht="17.45" customHeight="1" x14ac:dyDescent="0.2">
      <c r="C236" s="157">
        <f t="shared" si="7"/>
        <v>229</v>
      </c>
      <c r="D236" s="192"/>
      <c r="E236" s="192"/>
      <c r="F236" s="192"/>
      <c r="G236" s="192"/>
      <c r="H236" s="13" t="str">
        <f t="shared" si="6"/>
        <v/>
      </c>
    </row>
    <row r="237" spans="3:8" ht="17.45" customHeight="1" x14ac:dyDescent="0.2">
      <c r="C237" s="157">
        <f t="shared" si="7"/>
        <v>230</v>
      </c>
      <c r="D237" s="192"/>
      <c r="E237" s="192"/>
      <c r="F237" s="192"/>
      <c r="G237" s="192"/>
      <c r="H237" s="13" t="str">
        <f t="shared" si="6"/>
        <v/>
      </c>
    </row>
    <row r="238" spans="3:8" ht="17.45" customHeight="1" x14ac:dyDescent="0.2">
      <c r="C238" s="157">
        <f t="shared" si="7"/>
        <v>231</v>
      </c>
      <c r="D238" s="192"/>
      <c r="E238" s="192"/>
      <c r="F238" s="192"/>
      <c r="G238" s="192"/>
      <c r="H238" s="13" t="str">
        <f t="shared" si="6"/>
        <v/>
      </c>
    </row>
    <row r="239" spans="3:8" ht="17.45" customHeight="1" x14ac:dyDescent="0.2">
      <c r="C239" s="157">
        <f t="shared" si="7"/>
        <v>232</v>
      </c>
      <c r="D239" s="192"/>
      <c r="E239" s="192"/>
      <c r="F239" s="192"/>
      <c r="G239" s="192"/>
      <c r="H239" s="13" t="str">
        <f t="shared" si="6"/>
        <v/>
      </c>
    </row>
    <row r="240" spans="3:8" ht="17.45" customHeight="1" x14ac:dyDescent="0.2">
      <c r="C240" s="157">
        <f t="shared" si="7"/>
        <v>233</v>
      </c>
      <c r="D240" s="192"/>
      <c r="E240" s="192"/>
      <c r="F240" s="192"/>
      <c r="G240" s="192"/>
      <c r="H240" s="13" t="str">
        <f t="shared" si="6"/>
        <v/>
      </c>
    </row>
    <row r="241" spans="3:8" ht="17.45" customHeight="1" x14ac:dyDescent="0.2">
      <c r="C241" s="157">
        <f t="shared" si="7"/>
        <v>234</v>
      </c>
      <c r="D241" s="192"/>
      <c r="E241" s="192"/>
      <c r="F241" s="192"/>
      <c r="G241" s="192"/>
      <c r="H241" s="13" t="str">
        <f t="shared" si="6"/>
        <v/>
      </c>
    </row>
    <row r="242" spans="3:8" ht="17.45" customHeight="1" x14ac:dyDescent="0.2">
      <c r="C242" s="157">
        <f t="shared" si="7"/>
        <v>235</v>
      </c>
      <c r="D242" s="192"/>
      <c r="E242" s="192"/>
      <c r="F242" s="192"/>
      <c r="G242" s="192"/>
      <c r="H242" s="13" t="str">
        <f t="shared" si="6"/>
        <v/>
      </c>
    </row>
    <row r="243" spans="3:8" ht="17.45" customHeight="1" x14ac:dyDescent="0.2">
      <c r="C243" s="157">
        <f t="shared" si="7"/>
        <v>236</v>
      </c>
      <c r="D243" s="192"/>
      <c r="E243" s="192"/>
      <c r="F243" s="192"/>
      <c r="G243" s="192"/>
      <c r="H243" s="13" t="str">
        <f t="shared" si="6"/>
        <v/>
      </c>
    </row>
    <row r="244" spans="3:8" ht="17.45" customHeight="1" x14ac:dyDescent="0.2">
      <c r="C244" s="157">
        <f t="shared" si="7"/>
        <v>237</v>
      </c>
      <c r="D244" s="192"/>
      <c r="E244" s="192"/>
      <c r="F244" s="192"/>
      <c r="G244" s="192"/>
      <c r="H244" s="13" t="str">
        <f t="shared" si="6"/>
        <v/>
      </c>
    </row>
    <row r="245" spans="3:8" ht="17.45" customHeight="1" x14ac:dyDescent="0.2">
      <c r="C245" s="157">
        <f t="shared" si="7"/>
        <v>238</v>
      </c>
      <c r="D245" s="192"/>
      <c r="E245" s="192"/>
      <c r="F245" s="192"/>
      <c r="G245" s="192"/>
      <c r="H245" s="13" t="str">
        <f t="shared" si="6"/>
        <v/>
      </c>
    </row>
    <row r="246" spans="3:8" ht="17.45" customHeight="1" x14ac:dyDescent="0.2">
      <c r="C246" s="157">
        <f t="shared" si="7"/>
        <v>239</v>
      </c>
      <c r="D246" s="192"/>
      <c r="E246" s="192"/>
      <c r="F246" s="192"/>
      <c r="G246" s="192"/>
      <c r="H246" s="13" t="str">
        <f t="shared" si="6"/>
        <v/>
      </c>
    </row>
    <row r="247" spans="3:8" ht="17.45" customHeight="1" x14ac:dyDescent="0.2">
      <c r="C247" s="157">
        <f t="shared" si="7"/>
        <v>240</v>
      </c>
      <c r="D247" s="192"/>
      <c r="E247" s="192"/>
      <c r="F247" s="192"/>
      <c r="G247" s="192"/>
      <c r="H247" s="13" t="str">
        <f t="shared" si="6"/>
        <v/>
      </c>
    </row>
    <row r="248" spans="3:8" ht="17.45" customHeight="1" x14ac:dyDescent="0.2">
      <c r="C248" s="157">
        <f t="shared" si="7"/>
        <v>241</v>
      </c>
      <c r="D248" s="192"/>
      <c r="E248" s="192"/>
      <c r="F248" s="192"/>
      <c r="G248" s="192"/>
      <c r="H248" s="13" t="str">
        <f t="shared" si="6"/>
        <v/>
      </c>
    </row>
    <row r="249" spans="3:8" ht="17.45" customHeight="1" x14ac:dyDescent="0.2">
      <c r="C249" s="157">
        <f t="shared" si="7"/>
        <v>242</v>
      </c>
      <c r="D249" s="192"/>
      <c r="E249" s="192"/>
      <c r="F249" s="192"/>
      <c r="G249" s="192"/>
      <c r="H249" s="13" t="str">
        <f t="shared" si="6"/>
        <v/>
      </c>
    </row>
    <row r="250" spans="3:8" ht="17.45" customHeight="1" x14ac:dyDescent="0.2">
      <c r="C250" s="157">
        <f t="shared" si="7"/>
        <v>243</v>
      </c>
      <c r="D250" s="192"/>
      <c r="E250" s="192"/>
      <c r="F250" s="192"/>
      <c r="G250" s="192"/>
      <c r="H250" s="13" t="str">
        <f t="shared" si="6"/>
        <v/>
      </c>
    </row>
    <row r="251" spans="3:8" ht="17.45" customHeight="1" x14ac:dyDescent="0.2">
      <c r="C251" s="157">
        <f t="shared" si="7"/>
        <v>244</v>
      </c>
      <c r="D251" s="192"/>
      <c r="E251" s="192"/>
      <c r="F251" s="192"/>
      <c r="G251" s="192"/>
      <c r="H251" s="13" t="str">
        <f t="shared" si="6"/>
        <v/>
      </c>
    </row>
    <row r="252" spans="3:8" ht="17.45" customHeight="1" x14ac:dyDescent="0.2">
      <c r="C252" s="157">
        <f t="shared" si="7"/>
        <v>245</v>
      </c>
      <c r="D252" s="192"/>
      <c r="E252" s="192"/>
      <c r="F252" s="192"/>
      <c r="G252" s="192"/>
      <c r="H252" s="13" t="str">
        <f t="shared" si="6"/>
        <v/>
      </c>
    </row>
    <row r="253" spans="3:8" ht="17.45" customHeight="1" x14ac:dyDescent="0.2">
      <c r="C253" s="157">
        <f t="shared" si="7"/>
        <v>246</v>
      </c>
      <c r="D253" s="192"/>
      <c r="E253" s="192"/>
      <c r="F253" s="192"/>
      <c r="G253" s="192"/>
      <c r="H253" s="13" t="str">
        <f t="shared" si="6"/>
        <v/>
      </c>
    </row>
    <row r="254" spans="3:8" ht="17.45" customHeight="1" x14ac:dyDescent="0.2">
      <c r="C254" s="157">
        <f t="shared" si="7"/>
        <v>247</v>
      </c>
      <c r="D254" s="192"/>
      <c r="E254" s="192"/>
      <c r="F254" s="192"/>
      <c r="G254" s="192"/>
      <c r="H254" s="13" t="str">
        <f t="shared" si="6"/>
        <v/>
      </c>
    </row>
    <row r="255" spans="3:8" ht="17.45" customHeight="1" x14ac:dyDescent="0.2">
      <c r="C255" s="157">
        <f t="shared" si="7"/>
        <v>248</v>
      </c>
      <c r="D255" s="192"/>
      <c r="E255" s="192"/>
      <c r="F255" s="192"/>
      <c r="G255" s="192"/>
      <c r="H255" s="13" t="str">
        <f t="shared" si="6"/>
        <v/>
      </c>
    </row>
    <row r="256" spans="3:8" ht="17.45" customHeight="1" x14ac:dyDescent="0.2">
      <c r="C256" s="157">
        <f t="shared" si="7"/>
        <v>249</v>
      </c>
      <c r="D256" s="192"/>
      <c r="E256" s="192"/>
      <c r="F256" s="192"/>
      <c r="G256" s="192"/>
      <c r="H256" s="13" t="str">
        <f t="shared" si="6"/>
        <v/>
      </c>
    </row>
    <row r="257" spans="3:8" ht="17.45" customHeight="1" x14ac:dyDescent="0.2">
      <c r="C257" s="157">
        <f t="shared" si="7"/>
        <v>250</v>
      </c>
      <c r="D257" s="192"/>
      <c r="E257" s="192"/>
      <c r="F257" s="192"/>
      <c r="G257" s="192"/>
      <c r="H257" s="13" t="str">
        <f t="shared" si="6"/>
        <v/>
      </c>
    </row>
    <row r="258" spans="3:8" ht="17.45" customHeight="1" x14ac:dyDescent="0.2">
      <c r="C258" s="157">
        <f t="shared" si="7"/>
        <v>251</v>
      </c>
      <c r="D258" s="192"/>
      <c r="E258" s="192"/>
      <c r="F258" s="192"/>
      <c r="G258" s="192"/>
      <c r="H258" s="13" t="str">
        <f t="shared" si="6"/>
        <v/>
      </c>
    </row>
    <row r="259" spans="3:8" ht="17.45" customHeight="1" x14ac:dyDescent="0.2">
      <c r="C259" s="157">
        <f t="shared" si="7"/>
        <v>252</v>
      </c>
      <c r="D259" s="192"/>
      <c r="E259" s="192"/>
      <c r="F259" s="192"/>
      <c r="G259" s="192"/>
      <c r="H259" s="13" t="str">
        <f t="shared" si="6"/>
        <v/>
      </c>
    </row>
    <row r="260" spans="3:8" ht="17.45" customHeight="1" x14ac:dyDescent="0.2">
      <c r="C260" s="157">
        <f t="shared" si="7"/>
        <v>253</v>
      </c>
      <c r="D260" s="192"/>
      <c r="E260" s="192"/>
      <c r="F260" s="192"/>
      <c r="G260" s="192"/>
      <c r="H260" s="13" t="str">
        <f t="shared" si="6"/>
        <v/>
      </c>
    </row>
    <row r="261" spans="3:8" ht="17.45" customHeight="1" x14ac:dyDescent="0.2">
      <c r="C261" s="157">
        <f t="shared" si="7"/>
        <v>254</v>
      </c>
      <c r="D261" s="192"/>
      <c r="E261" s="192"/>
      <c r="F261" s="192"/>
      <c r="G261" s="192"/>
      <c r="H261" s="13" t="str">
        <f t="shared" si="6"/>
        <v/>
      </c>
    </row>
    <row r="262" spans="3:8" ht="17.45" customHeight="1" x14ac:dyDescent="0.2">
      <c r="C262" s="157">
        <f t="shared" si="7"/>
        <v>255</v>
      </c>
      <c r="D262" s="192"/>
      <c r="E262" s="192"/>
      <c r="F262" s="192"/>
      <c r="G262" s="192"/>
      <c r="H262" s="13" t="str">
        <f t="shared" si="6"/>
        <v/>
      </c>
    </row>
    <row r="263" spans="3:8" ht="17.45" customHeight="1" x14ac:dyDescent="0.2">
      <c r="C263" s="157">
        <f t="shared" si="7"/>
        <v>256</v>
      </c>
      <c r="D263" s="192"/>
      <c r="E263" s="192"/>
      <c r="F263" s="192"/>
      <c r="G263" s="192"/>
      <c r="H263" s="13" t="str">
        <f t="shared" si="6"/>
        <v/>
      </c>
    </row>
    <row r="264" spans="3:8" ht="17.45" customHeight="1" x14ac:dyDescent="0.2">
      <c r="C264" s="157">
        <f t="shared" si="7"/>
        <v>257</v>
      </c>
      <c r="D264" s="192"/>
      <c r="E264" s="192"/>
      <c r="F264" s="192"/>
      <c r="G264" s="192"/>
      <c r="H264" s="13" t="str">
        <f t="shared" si="6"/>
        <v/>
      </c>
    </row>
    <row r="265" spans="3:8" ht="17.45" customHeight="1" x14ac:dyDescent="0.2">
      <c r="C265" s="157">
        <f t="shared" si="7"/>
        <v>258</v>
      </c>
      <c r="D265" s="192"/>
      <c r="E265" s="192"/>
      <c r="F265" s="192"/>
      <c r="G265" s="192"/>
      <c r="H265" s="13" t="str">
        <f t="shared" ref="H265:H328" si="8">IF(D265="","",0)</f>
        <v/>
      </c>
    </row>
    <row r="266" spans="3:8" ht="17.45" customHeight="1" x14ac:dyDescent="0.2">
      <c r="C266" s="157">
        <f t="shared" ref="C266:C329" si="9">C265+1</f>
        <v>259</v>
      </c>
      <c r="D266" s="192"/>
      <c r="E266" s="192"/>
      <c r="F266" s="192"/>
      <c r="G266" s="192"/>
      <c r="H266" s="13" t="str">
        <f t="shared" si="8"/>
        <v/>
      </c>
    </row>
    <row r="267" spans="3:8" ht="17.45" customHeight="1" x14ac:dyDescent="0.2">
      <c r="C267" s="157">
        <f t="shared" si="9"/>
        <v>260</v>
      </c>
      <c r="D267" s="192"/>
      <c r="E267" s="192"/>
      <c r="F267" s="192"/>
      <c r="G267" s="192"/>
      <c r="H267" s="13" t="str">
        <f t="shared" si="8"/>
        <v/>
      </c>
    </row>
    <row r="268" spans="3:8" ht="17.45" customHeight="1" x14ac:dyDescent="0.2">
      <c r="C268" s="157">
        <f t="shared" si="9"/>
        <v>261</v>
      </c>
      <c r="D268" s="192"/>
      <c r="E268" s="192"/>
      <c r="F268" s="192"/>
      <c r="G268" s="192"/>
      <c r="H268" s="13" t="str">
        <f t="shared" si="8"/>
        <v/>
      </c>
    </row>
    <row r="269" spans="3:8" ht="17.45" customHeight="1" x14ac:dyDescent="0.2">
      <c r="C269" s="157">
        <f t="shared" si="9"/>
        <v>262</v>
      </c>
      <c r="D269" s="192"/>
      <c r="E269" s="192"/>
      <c r="F269" s="192"/>
      <c r="G269" s="192"/>
      <c r="H269" s="13" t="str">
        <f t="shared" si="8"/>
        <v/>
      </c>
    </row>
    <row r="270" spans="3:8" ht="17.45" customHeight="1" x14ac:dyDescent="0.2">
      <c r="C270" s="157">
        <f t="shared" si="9"/>
        <v>263</v>
      </c>
      <c r="D270" s="192"/>
      <c r="E270" s="192"/>
      <c r="F270" s="192"/>
      <c r="G270" s="192"/>
      <c r="H270" s="13" t="str">
        <f t="shared" si="8"/>
        <v/>
      </c>
    </row>
    <row r="271" spans="3:8" ht="17.45" customHeight="1" x14ac:dyDescent="0.2">
      <c r="C271" s="157">
        <f t="shared" si="9"/>
        <v>264</v>
      </c>
      <c r="D271" s="192"/>
      <c r="E271" s="192"/>
      <c r="F271" s="192"/>
      <c r="G271" s="192"/>
      <c r="H271" s="13" t="str">
        <f t="shared" si="8"/>
        <v/>
      </c>
    </row>
    <row r="272" spans="3:8" ht="17.45" customHeight="1" x14ac:dyDescent="0.2">
      <c r="C272" s="157">
        <f t="shared" si="9"/>
        <v>265</v>
      </c>
      <c r="D272" s="192"/>
      <c r="E272" s="192"/>
      <c r="F272" s="192"/>
      <c r="G272" s="192"/>
      <c r="H272" s="13" t="str">
        <f t="shared" si="8"/>
        <v/>
      </c>
    </row>
    <row r="273" spans="3:8" ht="17.45" customHeight="1" x14ac:dyDescent="0.2">
      <c r="C273" s="157">
        <f t="shared" si="9"/>
        <v>266</v>
      </c>
      <c r="D273" s="192"/>
      <c r="E273" s="192"/>
      <c r="F273" s="192"/>
      <c r="G273" s="192"/>
      <c r="H273" s="13" t="str">
        <f t="shared" si="8"/>
        <v/>
      </c>
    </row>
    <row r="274" spans="3:8" ht="17.45" customHeight="1" x14ac:dyDescent="0.2">
      <c r="C274" s="157">
        <f t="shared" si="9"/>
        <v>267</v>
      </c>
      <c r="D274" s="192"/>
      <c r="E274" s="192"/>
      <c r="F274" s="192"/>
      <c r="G274" s="192"/>
      <c r="H274" s="13" t="str">
        <f t="shared" si="8"/>
        <v/>
      </c>
    </row>
    <row r="275" spans="3:8" ht="17.45" customHeight="1" x14ac:dyDescent="0.2">
      <c r="C275" s="157">
        <f t="shared" si="9"/>
        <v>268</v>
      </c>
      <c r="D275" s="192"/>
      <c r="E275" s="192"/>
      <c r="F275" s="192"/>
      <c r="G275" s="192"/>
      <c r="H275" s="13" t="str">
        <f t="shared" si="8"/>
        <v/>
      </c>
    </row>
    <row r="276" spans="3:8" ht="17.45" customHeight="1" x14ac:dyDescent="0.2">
      <c r="C276" s="157">
        <f t="shared" si="9"/>
        <v>269</v>
      </c>
      <c r="D276" s="192"/>
      <c r="E276" s="192"/>
      <c r="F276" s="192"/>
      <c r="G276" s="192"/>
      <c r="H276" s="13" t="str">
        <f t="shared" si="8"/>
        <v/>
      </c>
    </row>
    <row r="277" spans="3:8" ht="17.45" customHeight="1" x14ac:dyDescent="0.2">
      <c r="C277" s="157">
        <f t="shared" si="9"/>
        <v>270</v>
      </c>
      <c r="D277" s="192"/>
      <c r="E277" s="192"/>
      <c r="F277" s="192"/>
      <c r="G277" s="192"/>
      <c r="H277" s="13" t="str">
        <f t="shared" si="8"/>
        <v/>
      </c>
    </row>
    <row r="278" spans="3:8" ht="17.45" customHeight="1" x14ac:dyDescent="0.2">
      <c r="C278" s="157">
        <f t="shared" si="9"/>
        <v>271</v>
      </c>
      <c r="D278" s="192"/>
      <c r="E278" s="192"/>
      <c r="F278" s="192"/>
      <c r="G278" s="192"/>
      <c r="H278" s="13" t="str">
        <f t="shared" si="8"/>
        <v/>
      </c>
    </row>
    <row r="279" spans="3:8" ht="17.45" customHeight="1" x14ac:dyDescent="0.2">
      <c r="C279" s="157">
        <f t="shared" si="9"/>
        <v>272</v>
      </c>
      <c r="D279" s="192"/>
      <c r="E279" s="192"/>
      <c r="F279" s="192"/>
      <c r="G279" s="192"/>
      <c r="H279" s="13" t="str">
        <f t="shared" si="8"/>
        <v/>
      </c>
    </row>
    <row r="280" spans="3:8" ht="17.45" customHeight="1" x14ac:dyDescent="0.2">
      <c r="C280" s="157">
        <f t="shared" si="9"/>
        <v>273</v>
      </c>
      <c r="D280" s="192"/>
      <c r="E280" s="192"/>
      <c r="F280" s="192"/>
      <c r="G280" s="192"/>
      <c r="H280" s="13" t="str">
        <f t="shared" si="8"/>
        <v/>
      </c>
    </row>
    <row r="281" spans="3:8" ht="17.45" customHeight="1" x14ac:dyDescent="0.2">
      <c r="C281" s="157">
        <f t="shared" si="9"/>
        <v>274</v>
      </c>
      <c r="D281" s="192"/>
      <c r="E281" s="192"/>
      <c r="F281" s="192"/>
      <c r="G281" s="192"/>
      <c r="H281" s="13" t="str">
        <f t="shared" si="8"/>
        <v/>
      </c>
    </row>
    <row r="282" spans="3:8" ht="17.45" customHeight="1" x14ac:dyDescent="0.2">
      <c r="C282" s="157">
        <f t="shared" si="9"/>
        <v>275</v>
      </c>
      <c r="D282" s="192"/>
      <c r="E282" s="192"/>
      <c r="F282" s="192"/>
      <c r="G282" s="192"/>
      <c r="H282" s="13" t="str">
        <f t="shared" si="8"/>
        <v/>
      </c>
    </row>
    <row r="283" spans="3:8" ht="17.45" customHeight="1" x14ac:dyDescent="0.2">
      <c r="C283" s="157">
        <f t="shared" si="9"/>
        <v>276</v>
      </c>
      <c r="D283" s="192"/>
      <c r="E283" s="192"/>
      <c r="F283" s="192"/>
      <c r="G283" s="192"/>
      <c r="H283" s="13" t="str">
        <f t="shared" si="8"/>
        <v/>
      </c>
    </row>
    <row r="284" spans="3:8" ht="17.45" customHeight="1" x14ac:dyDescent="0.2">
      <c r="C284" s="157">
        <f t="shared" si="9"/>
        <v>277</v>
      </c>
      <c r="D284" s="192"/>
      <c r="E284" s="192"/>
      <c r="F284" s="192"/>
      <c r="G284" s="192"/>
      <c r="H284" s="13" t="str">
        <f t="shared" si="8"/>
        <v/>
      </c>
    </row>
    <row r="285" spans="3:8" ht="17.45" customHeight="1" x14ac:dyDescent="0.2">
      <c r="C285" s="157">
        <f t="shared" si="9"/>
        <v>278</v>
      </c>
      <c r="D285" s="192"/>
      <c r="E285" s="192"/>
      <c r="F285" s="192"/>
      <c r="G285" s="192"/>
      <c r="H285" s="13" t="str">
        <f t="shared" si="8"/>
        <v/>
      </c>
    </row>
    <row r="286" spans="3:8" ht="17.45" customHeight="1" x14ac:dyDescent="0.2">
      <c r="C286" s="157">
        <f t="shared" si="9"/>
        <v>279</v>
      </c>
      <c r="D286" s="192"/>
      <c r="E286" s="192"/>
      <c r="F286" s="192"/>
      <c r="G286" s="192"/>
      <c r="H286" s="13" t="str">
        <f t="shared" si="8"/>
        <v/>
      </c>
    </row>
    <row r="287" spans="3:8" ht="17.45" customHeight="1" x14ac:dyDescent="0.2">
      <c r="C287" s="157">
        <f t="shared" si="9"/>
        <v>280</v>
      </c>
      <c r="D287" s="192"/>
      <c r="E287" s="192"/>
      <c r="F287" s="192"/>
      <c r="G287" s="192"/>
      <c r="H287" s="13" t="str">
        <f t="shared" si="8"/>
        <v/>
      </c>
    </row>
    <row r="288" spans="3:8" ht="17.45" customHeight="1" x14ac:dyDescent="0.2">
      <c r="C288" s="157">
        <f t="shared" si="9"/>
        <v>281</v>
      </c>
      <c r="D288" s="192"/>
      <c r="E288" s="192"/>
      <c r="F288" s="192"/>
      <c r="G288" s="192"/>
      <c r="H288" s="13" t="str">
        <f t="shared" si="8"/>
        <v/>
      </c>
    </row>
    <row r="289" spans="3:8" ht="17.45" customHeight="1" x14ac:dyDescent="0.2">
      <c r="C289" s="157">
        <f t="shared" si="9"/>
        <v>282</v>
      </c>
      <c r="D289" s="192"/>
      <c r="E289" s="192"/>
      <c r="F289" s="192"/>
      <c r="G289" s="192"/>
      <c r="H289" s="13" t="str">
        <f t="shared" si="8"/>
        <v/>
      </c>
    </row>
    <row r="290" spans="3:8" ht="17.45" customHeight="1" x14ac:dyDescent="0.2">
      <c r="C290" s="157">
        <f t="shared" si="9"/>
        <v>283</v>
      </c>
      <c r="D290" s="192"/>
      <c r="E290" s="192"/>
      <c r="F290" s="192"/>
      <c r="G290" s="192"/>
      <c r="H290" s="13" t="str">
        <f t="shared" si="8"/>
        <v/>
      </c>
    </row>
    <row r="291" spans="3:8" ht="17.45" customHeight="1" x14ac:dyDescent="0.2">
      <c r="C291" s="157">
        <f t="shared" si="9"/>
        <v>284</v>
      </c>
      <c r="D291" s="192"/>
      <c r="E291" s="192"/>
      <c r="F291" s="192"/>
      <c r="G291" s="192"/>
      <c r="H291" s="13" t="str">
        <f t="shared" si="8"/>
        <v/>
      </c>
    </row>
    <row r="292" spans="3:8" ht="17.45" customHeight="1" x14ac:dyDescent="0.2">
      <c r="C292" s="157">
        <f t="shared" si="9"/>
        <v>285</v>
      </c>
      <c r="D292" s="192"/>
      <c r="E292" s="192"/>
      <c r="F292" s="192"/>
      <c r="G292" s="192"/>
      <c r="H292" s="13" t="str">
        <f t="shared" si="8"/>
        <v/>
      </c>
    </row>
    <row r="293" spans="3:8" ht="17.45" customHeight="1" x14ac:dyDescent="0.2">
      <c r="C293" s="157">
        <f t="shared" si="9"/>
        <v>286</v>
      </c>
      <c r="D293" s="192"/>
      <c r="E293" s="192"/>
      <c r="F293" s="192"/>
      <c r="G293" s="192"/>
      <c r="H293" s="13" t="str">
        <f t="shared" si="8"/>
        <v/>
      </c>
    </row>
    <row r="294" spans="3:8" ht="17.45" customHeight="1" x14ac:dyDescent="0.2">
      <c r="C294" s="157">
        <f t="shared" si="9"/>
        <v>287</v>
      </c>
      <c r="D294" s="192"/>
      <c r="E294" s="192"/>
      <c r="F294" s="192"/>
      <c r="G294" s="192"/>
      <c r="H294" s="13" t="str">
        <f t="shared" si="8"/>
        <v/>
      </c>
    </row>
    <row r="295" spans="3:8" ht="17.45" customHeight="1" x14ac:dyDescent="0.2">
      <c r="C295" s="157">
        <f t="shared" si="9"/>
        <v>288</v>
      </c>
      <c r="D295" s="192"/>
      <c r="E295" s="192"/>
      <c r="F295" s="192"/>
      <c r="G295" s="192"/>
      <c r="H295" s="13" t="str">
        <f t="shared" si="8"/>
        <v/>
      </c>
    </row>
    <row r="296" spans="3:8" ht="17.45" customHeight="1" x14ac:dyDescent="0.2">
      <c r="C296" s="157">
        <f t="shared" si="9"/>
        <v>289</v>
      </c>
      <c r="D296" s="192"/>
      <c r="E296" s="192"/>
      <c r="F296" s="192"/>
      <c r="G296" s="192"/>
      <c r="H296" s="13" t="str">
        <f t="shared" si="8"/>
        <v/>
      </c>
    </row>
    <row r="297" spans="3:8" ht="17.45" customHeight="1" x14ac:dyDescent="0.2">
      <c r="C297" s="157">
        <f t="shared" si="9"/>
        <v>290</v>
      </c>
      <c r="D297" s="192"/>
      <c r="E297" s="192"/>
      <c r="F297" s="192"/>
      <c r="G297" s="192"/>
      <c r="H297" s="13" t="str">
        <f t="shared" si="8"/>
        <v/>
      </c>
    </row>
    <row r="298" spans="3:8" ht="17.45" customHeight="1" x14ac:dyDescent="0.2">
      <c r="C298" s="157">
        <f t="shared" si="9"/>
        <v>291</v>
      </c>
      <c r="D298" s="192"/>
      <c r="E298" s="192"/>
      <c r="F298" s="192"/>
      <c r="G298" s="192"/>
      <c r="H298" s="13" t="str">
        <f t="shared" si="8"/>
        <v/>
      </c>
    </row>
    <row r="299" spans="3:8" ht="17.45" customHeight="1" x14ac:dyDescent="0.2">
      <c r="C299" s="157">
        <f t="shared" si="9"/>
        <v>292</v>
      </c>
      <c r="D299" s="192"/>
      <c r="E299" s="192"/>
      <c r="F299" s="192"/>
      <c r="G299" s="192"/>
      <c r="H299" s="13" t="str">
        <f t="shared" si="8"/>
        <v/>
      </c>
    </row>
    <row r="300" spans="3:8" ht="17.45" customHeight="1" x14ac:dyDescent="0.2">
      <c r="C300" s="157">
        <f t="shared" si="9"/>
        <v>293</v>
      </c>
      <c r="D300" s="192"/>
      <c r="E300" s="192"/>
      <c r="F300" s="192"/>
      <c r="G300" s="192"/>
      <c r="H300" s="13" t="str">
        <f t="shared" si="8"/>
        <v/>
      </c>
    </row>
    <row r="301" spans="3:8" ht="17.45" customHeight="1" x14ac:dyDescent="0.2">
      <c r="C301" s="157">
        <f t="shared" si="9"/>
        <v>294</v>
      </c>
      <c r="D301" s="192"/>
      <c r="E301" s="192"/>
      <c r="F301" s="192"/>
      <c r="G301" s="192"/>
      <c r="H301" s="13" t="str">
        <f t="shared" si="8"/>
        <v/>
      </c>
    </row>
    <row r="302" spans="3:8" ht="17.45" customHeight="1" x14ac:dyDescent="0.2">
      <c r="C302" s="157">
        <f t="shared" si="9"/>
        <v>295</v>
      </c>
      <c r="D302" s="192"/>
      <c r="E302" s="192"/>
      <c r="F302" s="192"/>
      <c r="G302" s="192"/>
      <c r="H302" s="13" t="str">
        <f t="shared" si="8"/>
        <v/>
      </c>
    </row>
    <row r="303" spans="3:8" ht="17.45" customHeight="1" x14ac:dyDescent="0.2">
      <c r="C303" s="157">
        <f t="shared" si="9"/>
        <v>296</v>
      </c>
      <c r="D303" s="192"/>
      <c r="E303" s="192"/>
      <c r="F303" s="192"/>
      <c r="G303" s="192"/>
      <c r="H303" s="13" t="str">
        <f t="shared" si="8"/>
        <v/>
      </c>
    </row>
    <row r="304" spans="3:8" ht="17.45" customHeight="1" x14ac:dyDescent="0.2">
      <c r="C304" s="157">
        <f t="shared" si="9"/>
        <v>297</v>
      </c>
      <c r="D304" s="192"/>
      <c r="E304" s="192"/>
      <c r="F304" s="192"/>
      <c r="G304" s="192"/>
      <c r="H304" s="13" t="str">
        <f t="shared" si="8"/>
        <v/>
      </c>
    </row>
    <row r="305" spans="3:8" ht="17.45" customHeight="1" x14ac:dyDescent="0.2">
      <c r="C305" s="157">
        <f t="shared" si="9"/>
        <v>298</v>
      </c>
      <c r="D305" s="192"/>
      <c r="E305" s="192"/>
      <c r="F305" s="192"/>
      <c r="G305" s="192"/>
      <c r="H305" s="13" t="str">
        <f t="shared" si="8"/>
        <v/>
      </c>
    </row>
    <row r="306" spans="3:8" ht="17.45" customHeight="1" x14ac:dyDescent="0.2">
      <c r="C306" s="157">
        <f t="shared" si="9"/>
        <v>299</v>
      </c>
      <c r="D306" s="192"/>
      <c r="E306" s="192"/>
      <c r="F306" s="192"/>
      <c r="G306" s="192"/>
      <c r="H306" s="13" t="str">
        <f t="shared" si="8"/>
        <v/>
      </c>
    </row>
    <row r="307" spans="3:8" ht="17.45" customHeight="1" x14ac:dyDescent="0.2">
      <c r="C307" s="157">
        <f t="shared" si="9"/>
        <v>300</v>
      </c>
      <c r="D307" s="192"/>
      <c r="E307" s="192"/>
      <c r="F307" s="192"/>
      <c r="G307" s="192"/>
      <c r="H307" s="13" t="str">
        <f t="shared" si="8"/>
        <v/>
      </c>
    </row>
    <row r="308" spans="3:8" ht="17.45" customHeight="1" x14ac:dyDescent="0.2">
      <c r="C308" s="157">
        <f t="shared" si="9"/>
        <v>301</v>
      </c>
      <c r="D308" s="192"/>
      <c r="E308" s="192"/>
      <c r="F308" s="192"/>
      <c r="G308" s="192"/>
      <c r="H308" s="13" t="str">
        <f t="shared" si="8"/>
        <v/>
      </c>
    </row>
    <row r="309" spans="3:8" ht="17.45" customHeight="1" x14ac:dyDescent="0.2">
      <c r="C309" s="157">
        <f t="shared" si="9"/>
        <v>302</v>
      </c>
      <c r="D309" s="192"/>
      <c r="E309" s="192"/>
      <c r="F309" s="192"/>
      <c r="G309" s="192"/>
      <c r="H309" s="13" t="str">
        <f t="shared" si="8"/>
        <v/>
      </c>
    </row>
    <row r="310" spans="3:8" ht="17.45" customHeight="1" x14ac:dyDescent="0.2">
      <c r="C310" s="157">
        <f t="shared" si="9"/>
        <v>303</v>
      </c>
      <c r="D310" s="192"/>
      <c r="E310" s="192"/>
      <c r="F310" s="192"/>
      <c r="G310" s="192"/>
      <c r="H310" s="13" t="str">
        <f t="shared" si="8"/>
        <v/>
      </c>
    </row>
    <row r="311" spans="3:8" ht="17.45" customHeight="1" x14ac:dyDescent="0.2">
      <c r="C311" s="157">
        <f t="shared" si="9"/>
        <v>304</v>
      </c>
      <c r="D311" s="192"/>
      <c r="E311" s="192"/>
      <c r="F311" s="192"/>
      <c r="G311" s="192"/>
      <c r="H311" s="13" t="str">
        <f t="shared" si="8"/>
        <v/>
      </c>
    </row>
    <row r="312" spans="3:8" ht="17.45" customHeight="1" x14ac:dyDescent="0.2">
      <c r="C312" s="157">
        <f t="shared" si="9"/>
        <v>305</v>
      </c>
      <c r="D312" s="192"/>
      <c r="E312" s="192"/>
      <c r="F312" s="192"/>
      <c r="G312" s="192"/>
      <c r="H312" s="13" t="str">
        <f t="shared" si="8"/>
        <v/>
      </c>
    </row>
    <row r="313" spans="3:8" ht="17.45" customHeight="1" x14ac:dyDescent="0.2">
      <c r="C313" s="157">
        <f t="shared" si="9"/>
        <v>306</v>
      </c>
      <c r="D313" s="192"/>
      <c r="E313" s="192"/>
      <c r="F313" s="192"/>
      <c r="G313" s="192"/>
      <c r="H313" s="13" t="str">
        <f t="shared" si="8"/>
        <v/>
      </c>
    </row>
    <row r="314" spans="3:8" ht="17.45" customHeight="1" x14ac:dyDescent="0.2">
      <c r="C314" s="157">
        <f t="shared" si="9"/>
        <v>307</v>
      </c>
      <c r="D314" s="192"/>
      <c r="E314" s="192"/>
      <c r="F314" s="192"/>
      <c r="G314" s="192"/>
      <c r="H314" s="13" t="str">
        <f t="shared" si="8"/>
        <v/>
      </c>
    </row>
    <row r="315" spans="3:8" ht="17.45" customHeight="1" x14ac:dyDescent="0.2">
      <c r="C315" s="157">
        <f t="shared" si="9"/>
        <v>308</v>
      </c>
      <c r="D315" s="192"/>
      <c r="E315" s="192"/>
      <c r="F315" s="192"/>
      <c r="G315" s="192"/>
      <c r="H315" s="13" t="str">
        <f t="shared" si="8"/>
        <v/>
      </c>
    </row>
    <row r="316" spans="3:8" ht="17.45" customHeight="1" x14ac:dyDescent="0.2">
      <c r="C316" s="157">
        <f t="shared" si="9"/>
        <v>309</v>
      </c>
      <c r="D316" s="192"/>
      <c r="E316" s="192"/>
      <c r="F316" s="192"/>
      <c r="G316" s="192"/>
      <c r="H316" s="13" t="str">
        <f t="shared" si="8"/>
        <v/>
      </c>
    </row>
    <row r="317" spans="3:8" ht="17.45" customHeight="1" x14ac:dyDescent="0.2">
      <c r="C317" s="157">
        <f t="shared" si="9"/>
        <v>310</v>
      </c>
      <c r="D317" s="192"/>
      <c r="E317" s="192"/>
      <c r="F317" s="192"/>
      <c r="G317" s="192"/>
      <c r="H317" s="13" t="str">
        <f t="shared" si="8"/>
        <v/>
      </c>
    </row>
    <row r="318" spans="3:8" ht="17.45" customHeight="1" x14ac:dyDescent="0.2">
      <c r="C318" s="157">
        <f t="shared" si="9"/>
        <v>311</v>
      </c>
      <c r="D318" s="192"/>
      <c r="E318" s="192"/>
      <c r="F318" s="192"/>
      <c r="G318" s="192"/>
      <c r="H318" s="13" t="str">
        <f t="shared" si="8"/>
        <v/>
      </c>
    </row>
    <row r="319" spans="3:8" ht="17.45" customHeight="1" x14ac:dyDescent="0.2">
      <c r="C319" s="157">
        <f t="shared" si="9"/>
        <v>312</v>
      </c>
      <c r="D319" s="192"/>
      <c r="E319" s="192"/>
      <c r="F319" s="192"/>
      <c r="G319" s="192"/>
      <c r="H319" s="13" t="str">
        <f t="shared" si="8"/>
        <v/>
      </c>
    </row>
    <row r="320" spans="3:8" ht="17.45" customHeight="1" x14ac:dyDescent="0.2">
      <c r="C320" s="157">
        <f t="shared" si="9"/>
        <v>313</v>
      </c>
      <c r="D320" s="192"/>
      <c r="E320" s="192"/>
      <c r="F320" s="192"/>
      <c r="G320" s="192"/>
      <c r="H320" s="13" t="str">
        <f t="shared" si="8"/>
        <v/>
      </c>
    </row>
    <row r="321" spans="3:8" ht="17.45" customHeight="1" x14ac:dyDescent="0.2">
      <c r="C321" s="157">
        <f t="shared" si="9"/>
        <v>314</v>
      </c>
      <c r="D321" s="192"/>
      <c r="E321" s="192"/>
      <c r="F321" s="192"/>
      <c r="G321" s="192"/>
      <c r="H321" s="13" t="str">
        <f t="shared" si="8"/>
        <v/>
      </c>
    </row>
    <row r="322" spans="3:8" ht="17.45" customHeight="1" x14ac:dyDescent="0.2">
      <c r="C322" s="157">
        <f t="shared" si="9"/>
        <v>315</v>
      </c>
      <c r="D322" s="192"/>
      <c r="E322" s="192"/>
      <c r="F322" s="192"/>
      <c r="G322" s="192"/>
      <c r="H322" s="13" t="str">
        <f t="shared" si="8"/>
        <v/>
      </c>
    </row>
    <row r="323" spans="3:8" ht="17.45" customHeight="1" x14ac:dyDescent="0.2">
      <c r="C323" s="157">
        <f t="shared" si="9"/>
        <v>316</v>
      </c>
      <c r="D323" s="192"/>
      <c r="E323" s="192"/>
      <c r="F323" s="192"/>
      <c r="G323" s="192"/>
      <c r="H323" s="13" t="str">
        <f t="shared" si="8"/>
        <v/>
      </c>
    </row>
    <row r="324" spans="3:8" ht="17.45" customHeight="1" x14ac:dyDescent="0.2">
      <c r="C324" s="157">
        <f t="shared" si="9"/>
        <v>317</v>
      </c>
      <c r="D324" s="192"/>
      <c r="E324" s="192"/>
      <c r="F324" s="192"/>
      <c r="G324" s="192"/>
      <c r="H324" s="13" t="str">
        <f t="shared" si="8"/>
        <v/>
      </c>
    </row>
    <row r="325" spans="3:8" ht="17.45" customHeight="1" x14ac:dyDescent="0.2">
      <c r="C325" s="157">
        <f t="shared" si="9"/>
        <v>318</v>
      </c>
      <c r="D325" s="192"/>
      <c r="E325" s="192"/>
      <c r="F325" s="192"/>
      <c r="G325" s="192"/>
      <c r="H325" s="13" t="str">
        <f t="shared" si="8"/>
        <v/>
      </c>
    </row>
    <row r="326" spans="3:8" ht="17.45" customHeight="1" x14ac:dyDescent="0.2">
      <c r="C326" s="157">
        <f t="shared" si="9"/>
        <v>319</v>
      </c>
      <c r="D326" s="192"/>
      <c r="E326" s="192"/>
      <c r="F326" s="192"/>
      <c r="G326" s="192"/>
      <c r="H326" s="13" t="str">
        <f t="shared" si="8"/>
        <v/>
      </c>
    </row>
    <row r="327" spans="3:8" ht="17.45" customHeight="1" x14ac:dyDescent="0.2">
      <c r="C327" s="157">
        <f t="shared" si="9"/>
        <v>320</v>
      </c>
      <c r="D327" s="192"/>
      <c r="E327" s="192"/>
      <c r="F327" s="192"/>
      <c r="G327" s="192"/>
      <c r="H327" s="13" t="str">
        <f t="shared" si="8"/>
        <v/>
      </c>
    </row>
    <row r="328" spans="3:8" ht="17.45" customHeight="1" x14ac:dyDescent="0.2">
      <c r="C328" s="157">
        <f t="shared" si="9"/>
        <v>321</v>
      </c>
      <c r="D328" s="192"/>
      <c r="E328" s="192"/>
      <c r="F328" s="192"/>
      <c r="G328" s="192"/>
      <c r="H328" s="13" t="str">
        <f t="shared" si="8"/>
        <v/>
      </c>
    </row>
    <row r="329" spans="3:8" ht="17.45" customHeight="1" x14ac:dyDescent="0.2">
      <c r="C329" s="157">
        <f t="shared" si="9"/>
        <v>322</v>
      </c>
      <c r="D329" s="192"/>
      <c r="E329" s="192"/>
      <c r="F329" s="192"/>
      <c r="G329" s="192"/>
      <c r="H329" s="13" t="str">
        <f t="shared" ref="H329:H392" si="10">IF(D329="","",0)</f>
        <v/>
      </c>
    </row>
    <row r="330" spans="3:8" ht="17.45" customHeight="1" x14ac:dyDescent="0.2">
      <c r="C330" s="157">
        <f t="shared" ref="C330:C393" si="11">C329+1</f>
        <v>323</v>
      </c>
      <c r="D330" s="192"/>
      <c r="E330" s="192"/>
      <c r="F330" s="192"/>
      <c r="G330" s="192"/>
      <c r="H330" s="13" t="str">
        <f t="shared" si="10"/>
        <v/>
      </c>
    </row>
    <row r="331" spans="3:8" ht="17.45" customHeight="1" x14ac:dyDescent="0.2">
      <c r="C331" s="157">
        <f t="shared" si="11"/>
        <v>324</v>
      </c>
      <c r="D331" s="192"/>
      <c r="E331" s="192"/>
      <c r="F331" s="192"/>
      <c r="G331" s="192"/>
      <c r="H331" s="13" t="str">
        <f t="shared" si="10"/>
        <v/>
      </c>
    </row>
    <row r="332" spans="3:8" ht="17.45" customHeight="1" x14ac:dyDescent="0.2">
      <c r="C332" s="157">
        <f t="shared" si="11"/>
        <v>325</v>
      </c>
      <c r="D332" s="192"/>
      <c r="E332" s="192"/>
      <c r="F332" s="192"/>
      <c r="G332" s="192"/>
      <c r="H332" s="13" t="str">
        <f t="shared" si="10"/>
        <v/>
      </c>
    </row>
    <row r="333" spans="3:8" ht="17.45" customHeight="1" x14ac:dyDescent="0.2">
      <c r="C333" s="157">
        <f t="shared" si="11"/>
        <v>326</v>
      </c>
      <c r="D333" s="192"/>
      <c r="E333" s="192"/>
      <c r="F333" s="192"/>
      <c r="G333" s="192"/>
      <c r="H333" s="13" t="str">
        <f t="shared" si="10"/>
        <v/>
      </c>
    </row>
    <row r="334" spans="3:8" ht="17.45" customHeight="1" x14ac:dyDescent="0.2">
      <c r="C334" s="157">
        <f t="shared" si="11"/>
        <v>327</v>
      </c>
      <c r="D334" s="192"/>
      <c r="E334" s="192"/>
      <c r="F334" s="192"/>
      <c r="G334" s="192"/>
      <c r="H334" s="13" t="str">
        <f t="shared" si="10"/>
        <v/>
      </c>
    </row>
    <row r="335" spans="3:8" ht="17.45" customHeight="1" x14ac:dyDescent="0.2">
      <c r="C335" s="157">
        <f t="shared" si="11"/>
        <v>328</v>
      </c>
      <c r="D335" s="192"/>
      <c r="E335" s="192"/>
      <c r="F335" s="192"/>
      <c r="G335" s="192"/>
      <c r="H335" s="13" t="str">
        <f t="shared" si="10"/>
        <v/>
      </c>
    </row>
    <row r="336" spans="3:8" ht="17.45" customHeight="1" x14ac:dyDescent="0.2">
      <c r="C336" s="157">
        <f t="shared" si="11"/>
        <v>329</v>
      </c>
      <c r="D336" s="192"/>
      <c r="E336" s="192"/>
      <c r="F336" s="192"/>
      <c r="G336" s="192"/>
      <c r="H336" s="13" t="str">
        <f t="shared" si="10"/>
        <v/>
      </c>
    </row>
    <row r="337" spans="3:8" ht="17.45" customHeight="1" x14ac:dyDescent="0.2">
      <c r="C337" s="157">
        <f t="shared" si="11"/>
        <v>330</v>
      </c>
      <c r="D337" s="192"/>
      <c r="E337" s="192"/>
      <c r="F337" s="192"/>
      <c r="G337" s="192"/>
      <c r="H337" s="13" t="str">
        <f t="shared" si="10"/>
        <v/>
      </c>
    </row>
    <row r="338" spans="3:8" ht="17.45" customHeight="1" x14ac:dyDescent="0.2">
      <c r="C338" s="157">
        <f t="shared" si="11"/>
        <v>331</v>
      </c>
      <c r="D338" s="192"/>
      <c r="E338" s="192"/>
      <c r="F338" s="192"/>
      <c r="G338" s="192"/>
      <c r="H338" s="13" t="str">
        <f t="shared" si="10"/>
        <v/>
      </c>
    </row>
    <row r="339" spans="3:8" ht="17.45" customHeight="1" x14ac:dyDescent="0.2">
      <c r="C339" s="157">
        <f t="shared" si="11"/>
        <v>332</v>
      </c>
      <c r="D339" s="192"/>
      <c r="E339" s="192"/>
      <c r="F339" s="192"/>
      <c r="G339" s="192"/>
      <c r="H339" s="13" t="str">
        <f t="shared" si="10"/>
        <v/>
      </c>
    </row>
    <row r="340" spans="3:8" ht="17.45" customHeight="1" x14ac:dyDescent="0.2">
      <c r="C340" s="157">
        <f t="shared" si="11"/>
        <v>333</v>
      </c>
      <c r="D340" s="192"/>
      <c r="E340" s="192"/>
      <c r="F340" s="192"/>
      <c r="G340" s="192"/>
      <c r="H340" s="13" t="str">
        <f t="shared" si="10"/>
        <v/>
      </c>
    </row>
    <row r="341" spans="3:8" ht="17.45" customHeight="1" x14ac:dyDescent="0.2">
      <c r="C341" s="157">
        <f t="shared" si="11"/>
        <v>334</v>
      </c>
      <c r="D341" s="192"/>
      <c r="E341" s="192"/>
      <c r="F341" s="192"/>
      <c r="G341" s="192"/>
      <c r="H341" s="13" t="str">
        <f t="shared" si="10"/>
        <v/>
      </c>
    </row>
    <row r="342" spans="3:8" ht="17.45" customHeight="1" x14ac:dyDescent="0.2">
      <c r="C342" s="157">
        <f t="shared" si="11"/>
        <v>335</v>
      </c>
      <c r="D342" s="192"/>
      <c r="E342" s="192"/>
      <c r="F342" s="192"/>
      <c r="G342" s="192"/>
      <c r="H342" s="13" t="str">
        <f t="shared" si="10"/>
        <v/>
      </c>
    </row>
    <row r="343" spans="3:8" ht="17.45" customHeight="1" x14ac:dyDescent="0.2">
      <c r="C343" s="157">
        <f t="shared" si="11"/>
        <v>336</v>
      </c>
      <c r="D343" s="192"/>
      <c r="E343" s="192"/>
      <c r="F343" s="192"/>
      <c r="G343" s="192"/>
      <c r="H343" s="13" t="str">
        <f t="shared" si="10"/>
        <v/>
      </c>
    </row>
    <row r="344" spans="3:8" ht="17.45" customHeight="1" x14ac:dyDescent="0.2">
      <c r="C344" s="157">
        <f t="shared" si="11"/>
        <v>337</v>
      </c>
      <c r="D344" s="192"/>
      <c r="E344" s="192"/>
      <c r="F344" s="192"/>
      <c r="G344" s="192"/>
      <c r="H344" s="13" t="str">
        <f t="shared" si="10"/>
        <v/>
      </c>
    </row>
    <row r="345" spans="3:8" ht="17.45" customHeight="1" x14ac:dyDescent="0.2">
      <c r="C345" s="157">
        <f t="shared" si="11"/>
        <v>338</v>
      </c>
      <c r="D345" s="192"/>
      <c r="E345" s="192"/>
      <c r="F345" s="192"/>
      <c r="G345" s="192"/>
      <c r="H345" s="13" t="str">
        <f t="shared" si="10"/>
        <v/>
      </c>
    </row>
    <row r="346" spans="3:8" ht="17.45" customHeight="1" x14ac:dyDescent="0.2">
      <c r="C346" s="157">
        <f t="shared" si="11"/>
        <v>339</v>
      </c>
      <c r="D346" s="192"/>
      <c r="E346" s="192"/>
      <c r="F346" s="192"/>
      <c r="G346" s="192"/>
      <c r="H346" s="13" t="str">
        <f t="shared" si="10"/>
        <v/>
      </c>
    </row>
    <row r="347" spans="3:8" ht="17.45" customHeight="1" x14ac:dyDescent="0.2">
      <c r="C347" s="157">
        <f t="shared" si="11"/>
        <v>340</v>
      </c>
      <c r="D347" s="192"/>
      <c r="E347" s="192"/>
      <c r="F347" s="192"/>
      <c r="G347" s="192"/>
      <c r="H347" s="13" t="str">
        <f t="shared" si="10"/>
        <v/>
      </c>
    </row>
    <row r="348" spans="3:8" ht="17.45" customHeight="1" x14ac:dyDescent="0.2">
      <c r="C348" s="157">
        <f t="shared" si="11"/>
        <v>341</v>
      </c>
      <c r="D348" s="192"/>
      <c r="E348" s="192"/>
      <c r="F348" s="192"/>
      <c r="G348" s="192"/>
      <c r="H348" s="13" t="str">
        <f t="shared" si="10"/>
        <v/>
      </c>
    </row>
    <row r="349" spans="3:8" ht="17.45" customHeight="1" x14ac:dyDescent="0.2">
      <c r="C349" s="157">
        <f t="shared" si="11"/>
        <v>342</v>
      </c>
      <c r="D349" s="192"/>
      <c r="E349" s="192"/>
      <c r="F349" s="192"/>
      <c r="G349" s="192"/>
      <c r="H349" s="13" t="str">
        <f t="shared" si="10"/>
        <v/>
      </c>
    </row>
    <row r="350" spans="3:8" ht="17.45" customHeight="1" x14ac:dyDescent="0.2">
      <c r="C350" s="157">
        <f t="shared" si="11"/>
        <v>343</v>
      </c>
      <c r="D350" s="192"/>
      <c r="E350" s="192"/>
      <c r="F350" s="192"/>
      <c r="G350" s="192"/>
      <c r="H350" s="13" t="str">
        <f t="shared" si="10"/>
        <v/>
      </c>
    </row>
    <row r="351" spans="3:8" ht="17.45" customHeight="1" x14ac:dyDescent="0.2">
      <c r="C351" s="157">
        <f t="shared" si="11"/>
        <v>344</v>
      </c>
      <c r="D351" s="192"/>
      <c r="E351" s="192"/>
      <c r="F351" s="192"/>
      <c r="G351" s="192"/>
      <c r="H351" s="13" t="str">
        <f t="shared" si="10"/>
        <v/>
      </c>
    </row>
    <row r="352" spans="3:8" ht="17.45" customHeight="1" x14ac:dyDescent="0.2">
      <c r="C352" s="157">
        <f t="shared" si="11"/>
        <v>345</v>
      </c>
      <c r="D352" s="192"/>
      <c r="E352" s="192"/>
      <c r="F352" s="192"/>
      <c r="G352" s="192"/>
      <c r="H352" s="13" t="str">
        <f t="shared" si="10"/>
        <v/>
      </c>
    </row>
    <row r="353" spans="3:8" ht="17.45" customHeight="1" x14ac:dyDescent="0.2">
      <c r="C353" s="157">
        <f t="shared" si="11"/>
        <v>346</v>
      </c>
      <c r="D353" s="192"/>
      <c r="E353" s="192"/>
      <c r="F353" s="192"/>
      <c r="G353" s="192"/>
      <c r="H353" s="13" t="str">
        <f t="shared" si="10"/>
        <v/>
      </c>
    </row>
    <row r="354" spans="3:8" ht="17.45" customHeight="1" x14ac:dyDescent="0.2">
      <c r="C354" s="157">
        <f t="shared" si="11"/>
        <v>347</v>
      </c>
      <c r="D354" s="192"/>
      <c r="E354" s="192"/>
      <c r="F354" s="192"/>
      <c r="G354" s="192"/>
      <c r="H354" s="13" t="str">
        <f t="shared" si="10"/>
        <v/>
      </c>
    </row>
    <row r="355" spans="3:8" ht="17.45" customHeight="1" x14ac:dyDescent="0.2">
      <c r="C355" s="157">
        <f t="shared" si="11"/>
        <v>348</v>
      </c>
      <c r="D355" s="192"/>
      <c r="E355" s="192"/>
      <c r="F355" s="192"/>
      <c r="G355" s="192"/>
      <c r="H355" s="13" t="str">
        <f t="shared" si="10"/>
        <v/>
      </c>
    </row>
    <row r="356" spans="3:8" ht="17.45" customHeight="1" x14ac:dyDescent="0.2">
      <c r="C356" s="157">
        <f t="shared" si="11"/>
        <v>349</v>
      </c>
      <c r="D356" s="192"/>
      <c r="E356" s="192"/>
      <c r="F356" s="192"/>
      <c r="G356" s="192"/>
      <c r="H356" s="13" t="str">
        <f t="shared" si="10"/>
        <v/>
      </c>
    </row>
    <row r="357" spans="3:8" ht="17.45" customHeight="1" x14ac:dyDescent="0.2">
      <c r="C357" s="157">
        <f t="shared" si="11"/>
        <v>350</v>
      </c>
      <c r="D357" s="192"/>
      <c r="E357" s="192"/>
      <c r="F357" s="192"/>
      <c r="G357" s="192"/>
      <c r="H357" s="13" t="str">
        <f t="shared" si="10"/>
        <v/>
      </c>
    </row>
    <row r="358" spans="3:8" ht="17.45" customHeight="1" x14ac:dyDescent="0.2">
      <c r="C358" s="157">
        <f t="shared" si="11"/>
        <v>351</v>
      </c>
      <c r="D358" s="192"/>
      <c r="E358" s="192"/>
      <c r="F358" s="192"/>
      <c r="G358" s="192"/>
      <c r="H358" s="13" t="str">
        <f t="shared" si="10"/>
        <v/>
      </c>
    </row>
    <row r="359" spans="3:8" ht="17.45" customHeight="1" x14ac:dyDescent="0.2">
      <c r="C359" s="157">
        <f t="shared" si="11"/>
        <v>352</v>
      </c>
      <c r="D359" s="192"/>
      <c r="E359" s="192"/>
      <c r="F359" s="192"/>
      <c r="G359" s="192"/>
      <c r="H359" s="13" t="str">
        <f t="shared" si="10"/>
        <v/>
      </c>
    </row>
    <row r="360" spans="3:8" ht="17.45" customHeight="1" x14ac:dyDescent="0.2">
      <c r="C360" s="157">
        <f t="shared" si="11"/>
        <v>353</v>
      </c>
      <c r="D360" s="192"/>
      <c r="E360" s="192"/>
      <c r="F360" s="192"/>
      <c r="G360" s="192"/>
      <c r="H360" s="13" t="str">
        <f t="shared" si="10"/>
        <v/>
      </c>
    </row>
    <row r="361" spans="3:8" ht="17.45" customHeight="1" x14ac:dyDescent="0.2">
      <c r="C361" s="157">
        <f t="shared" si="11"/>
        <v>354</v>
      </c>
      <c r="D361" s="192"/>
      <c r="E361" s="192"/>
      <c r="F361" s="192"/>
      <c r="G361" s="192"/>
      <c r="H361" s="13" t="str">
        <f t="shared" si="10"/>
        <v/>
      </c>
    </row>
    <row r="362" spans="3:8" ht="17.45" customHeight="1" x14ac:dyDescent="0.2">
      <c r="C362" s="157">
        <f t="shared" si="11"/>
        <v>355</v>
      </c>
      <c r="D362" s="192"/>
      <c r="E362" s="192"/>
      <c r="F362" s="192"/>
      <c r="G362" s="192"/>
      <c r="H362" s="13" t="str">
        <f t="shared" si="10"/>
        <v/>
      </c>
    </row>
    <row r="363" spans="3:8" ht="17.45" customHeight="1" x14ac:dyDescent="0.2">
      <c r="C363" s="157">
        <f t="shared" si="11"/>
        <v>356</v>
      </c>
      <c r="D363" s="192"/>
      <c r="E363" s="192"/>
      <c r="F363" s="192"/>
      <c r="G363" s="192"/>
      <c r="H363" s="13" t="str">
        <f t="shared" si="10"/>
        <v/>
      </c>
    </row>
    <row r="364" spans="3:8" ht="17.45" customHeight="1" x14ac:dyDescent="0.2">
      <c r="C364" s="157">
        <f t="shared" si="11"/>
        <v>357</v>
      </c>
      <c r="D364" s="192"/>
      <c r="E364" s="192"/>
      <c r="F364" s="192"/>
      <c r="G364" s="192"/>
      <c r="H364" s="13" t="str">
        <f t="shared" si="10"/>
        <v/>
      </c>
    </row>
    <row r="365" spans="3:8" ht="17.45" customHeight="1" x14ac:dyDescent="0.2">
      <c r="C365" s="157">
        <f t="shared" si="11"/>
        <v>358</v>
      </c>
      <c r="D365" s="192"/>
      <c r="E365" s="192"/>
      <c r="F365" s="192"/>
      <c r="G365" s="192"/>
      <c r="H365" s="13" t="str">
        <f t="shared" si="10"/>
        <v/>
      </c>
    </row>
    <row r="366" spans="3:8" ht="17.45" customHeight="1" x14ac:dyDescent="0.2">
      <c r="C366" s="157">
        <f t="shared" si="11"/>
        <v>359</v>
      </c>
      <c r="D366" s="192"/>
      <c r="E366" s="192"/>
      <c r="F366" s="192"/>
      <c r="G366" s="192"/>
      <c r="H366" s="13" t="str">
        <f t="shared" si="10"/>
        <v/>
      </c>
    </row>
    <row r="367" spans="3:8" ht="17.45" customHeight="1" x14ac:dyDescent="0.2">
      <c r="C367" s="157">
        <f t="shared" si="11"/>
        <v>360</v>
      </c>
      <c r="D367" s="192"/>
      <c r="E367" s="192"/>
      <c r="F367" s="192"/>
      <c r="G367" s="192"/>
      <c r="H367" s="13" t="str">
        <f t="shared" si="10"/>
        <v/>
      </c>
    </row>
    <row r="368" spans="3:8" ht="17.45" customHeight="1" x14ac:dyDescent="0.2">
      <c r="C368" s="157">
        <f t="shared" si="11"/>
        <v>361</v>
      </c>
      <c r="D368" s="192"/>
      <c r="E368" s="192"/>
      <c r="F368" s="192"/>
      <c r="G368" s="192"/>
      <c r="H368" s="13" t="str">
        <f t="shared" si="10"/>
        <v/>
      </c>
    </row>
    <row r="369" spans="3:8" ht="17.45" customHeight="1" x14ac:dyDescent="0.2">
      <c r="C369" s="157">
        <f t="shared" si="11"/>
        <v>362</v>
      </c>
      <c r="D369" s="192"/>
      <c r="E369" s="192"/>
      <c r="F369" s="192"/>
      <c r="G369" s="192"/>
      <c r="H369" s="13" t="str">
        <f t="shared" si="10"/>
        <v/>
      </c>
    </row>
    <row r="370" spans="3:8" ht="17.45" customHeight="1" x14ac:dyDescent="0.2">
      <c r="C370" s="157">
        <f t="shared" si="11"/>
        <v>363</v>
      </c>
      <c r="D370" s="192"/>
      <c r="E370" s="192"/>
      <c r="F370" s="192"/>
      <c r="G370" s="192"/>
      <c r="H370" s="13" t="str">
        <f t="shared" si="10"/>
        <v/>
      </c>
    </row>
    <row r="371" spans="3:8" ht="17.45" customHeight="1" x14ac:dyDescent="0.2">
      <c r="C371" s="157">
        <f t="shared" si="11"/>
        <v>364</v>
      </c>
      <c r="D371" s="192"/>
      <c r="E371" s="192"/>
      <c r="F371" s="192"/>
      <c r="G371" s="192"/>
      <c r="H371" s="13" t="str">
        <f t="shared" si="10"/>
        <v/>
      </c>
    </row>
    <row r="372" spans="3:8" ht="17.45" customHeight="1" x14ac:dyDescent="0.2">
      <c r="C372" s="157">
        <f t="shared" si="11"/>
        <v>365</v>
      </c>
      <c r="D372" s="192"/>
      <c r="E372" s="192"/>
      <c r="F372" s="192"/>
      <c r="G372" s="192"/>
      <c r="H372" s="13" t="str">
        <f t="shared" si="10"/>
        <v/>
      </c>
    </row>
    <row r="373" spans="3:8" ht="17.45" customHeight="1" x14ac:dyDescent="0.2">
      <c r="C373" s="157">
        <f t="shared" si="11"/>
        <v>366</v>
      </c>
      <c r="D373" s="192"/>
      <c r="E373" s="192"/>
      <c r="F373" s="192"/>
      <c r="G373" s="192"/>
      <c r="H373" s="13" t="str">
        <f t="shared" si="10"/>
        <v/>
      </c>
    </row>
    <row r="374" spans="3:8" ht="17.45" customHeight="1" x14ac:dyDescent="0.2">
      <c r="C374" s="157">
        <f t="shared" si="11"/>
        <v>367</v>
      </c>
      <c r="D374" s="192"/>
      <c r="E374" s="192"/>
      <c r="F374" s="192"/>
      <c r="G374" s="192"/>
      <c r="H374" s="13" t="str">
        <f t="shared" si="10"/>
        <v/>
      </c>
    </row>
    <row r="375" spans="3:8" ht="17.45" customHeight="1" x14ac:dyDescent="0.2">
      <c r="C375" s="157">
        <f t="shared" si="11"/>
        <v>368</v>
      </c>
      <c r="D375" s="192"/>
      <c r="E375" s="192"/>
      <c r="F375" s="192"/>
      <c r="G375" s="192"/>
      <c r="H375" s="13" t="str">
        <f t="shared" si="10"/>
        <v/>
      </c>
    </row>
    <row r="376" spans="3:8" ht="17.45" customHeight="1" x14ac:dyDescent="0.2">
      <c r="C376" s="157">
        <f t="shared" si="11"/>
        <v>369</v>
      </c>
      <c r="D376" s="192"/>
      <c r="E376" s="192"/>
      <c r="F376" s="192"/>
      <c r="G376" s="192"/>
      <c r="H376" s="13" t="str">
        <f t="shared" si="10"/>
        <v/>
      </c>
    </row>
    <row r="377" spans="3:8" ht="17.45" customHeight="1" x14ac:dyDescent="0.2">
      <c r="C377" s="157">
        <f t="shared" si="11"/>
        <v>370</v>
      </c>
      <c r="D377" s="192"/>
      <c r="E377" s="192"/>
      <c r="F377" s="192"/>
      <c r="G377" s="192"/>
      <c r="H377" s="13" t="str">
        <f t="shared" si="10"/>
        <v/>
      </c>
    </row>
    <row r="378" spans="3:8" ht="17.45" customHeight="1" x14ac:dyDescent="0.2">
      <c r="C378" s="157">
        <f t="shared" si="11"/>
        <v>371</v>
      </c>
      <c r="D378" s="192"/>
      <c r="E378" s="192"/>
      <c r="F378" s="192"/>
      <c r="G378" s="192"/>
      <c r="H378" s="13" t="str">
        <f t="shared" si="10"/>
        <v/>
      </c>
    </row>
    <row r="379" spans="3:8" ht="17.45" customHeight="1" x14ac:dyDescent="0.2">
      <c r="C379" s="157">
        <f t="shared" si="11"/>
        <v>372</v>
      </c>
      <c r="D379" s="192"/>
      <c r="E379" s="192"/>
      <c r="F379" s="192"/>
      <c r="G379" s="192"/>
      <c r="H379" s="13" t="str">
        <f t="shared" si="10"/>
        <v/>
      </c>
    </row>
    <row r="380" spans="3:8" ht="17.45" customHeight="1" x14ac:dyDescent="0.2">
      <c r="C380" s="157">
        <f t="shared" si="11"/>
        <v>373</v>
      </c>
      <c r="D380" s="192"/>
      <c r="E380" s="192"/>
      <c r="F380" s="192"/>
      <c r="G380" s="192"/>
      <c r="H380" s="13" t="str">
        <f t="shared" si="10"/>
        <v/>
      </c>
    </row>
    <row r="381" spans="3:8" ht="17.45" customHeight="1" x14ac:dyDescent="0.2">
      <c r="C381" s="157">
        <f t="shared" si="11"/>
        <v>374</v>
      </c>
      <c r="D381" s="192"/>
      <c r="E381" s="192"/>
      <c r="F381" s="192"/>
      <c r="G381" s="192"/>
      <c r="H381" s="13" t="str">
        <f t="shared" si="10"/>
        <v/>
      </c>
    </row>
    <row r="382" spans="3:8" ht="17.45" customHeight="1" x14ac:dyDescent="0.2">
      <c r="C382" s="157">
        <f t="shared" si="11"/>
        <v>375</v>
      </c>
      <c r="D382" s="192"/>
      <c r="E382" s="192"/>
      <c r="F382" s="192"/>
      <c r="G382" s="192"/>
      <c r="H382" s="13" t="str">
        <f t="shared" si="10"/>
        <v/>
      </c>
    </row>
    <row r="383" spans="3:8" ht="17.45" customHeight="1" x14ac:dyDescent="0.2">
      <c r="C383" s="157">
        <f t="shared" si="11"/>
        <v>376</v>
      </c>
      <c r="D383" s="192"/>
      <c r="E383" s="192"/>
      <c r="F383" s="192"/>
      <c r="G383" s="192"/>
      <c r="H383" s="13" t="str">
        <f t="shared" si="10"/>
        <v/>
      </c>
    </row>
    <row r="384" spans="3:8" ht="17.45" customHeight="1" x14ac:dyDescent="0.2">
      <c r="C384" s="157">
        <f t="shared" si="11"/>
        <v>377</v>
      </c>
      <c r="D384" s="192"/>
      <c r="E384" s="192"/>
      <c r="F384" s="192"/>
      <c r="G384" s="192"/>
      <c r="H384" s="13" t="str">
        <f t="shared" si="10"/>
        <v/>
      </c>
    </row>
    <row r="385" spans="3:8" ht="17.45" customHeight="1" x14ac:dyDescent="0.2">
      <c r="C385" s="157">
        <f t="shared" si="11"/>
        <v>378</v>
      </c>
      <c r="D385" s="192"/>
      <c r="E385" s="192"/>
      <c r="F385" s="192"/>
      <c r="G385" s="192"/>
      <c r="H385" s="13" t="str">
        <f t="shared" si="10"/>
        <v/>
      </c>
    </row>
    <row r="386" spans="3:8" ht="17.45" customHeight="1" x14ac:dyDescent="0.2">
      <c r="C386" s="157">
        <f t="shared" si="11"/>
        <v>379</v>
      </c>
      <c r="D386" s="192"/>
      <c r="E386" s="192"/>
      <c r="F386" s="192"/>
      <c r="G386" s="192"/>
      <c r="H386" s="13" t="str">
        <f t="shared" si="10"/>
        <v/>
      </c>
    </row>
    <row r="387" spans="3:8" ht="17.45" customHeight="1" x14ac:dyDescent="0.2">
      <c r="C387" s="157">
        <f t="shared" si="11"/>
        <v>380</v>
      </c>
      <c r="D387" s="192"/>
      <c r="E387" s="192"/>
      <c r="F387" s="192"/>
      <c r="G387" s="192"/>
      <c r="H387" s="13" t="str">
        <f t="shared" si="10"/>
        <v/>
      </c>
    </row>
    <row r="388" spans="3:8" ht="17.45" customHeight="1" x14ac:dyDescent="0.2">
      <c r="C388" s="157">
        <f t="shared" si="11"/>
        <v>381</v>
      </c>
      <c r="D388" s="192"/>
      <c r="E388" s="192"/>
      <c r="F388" s="192"/>
      <c r="G388" s="192"/>
      <c r="H388" s="13" t="str">
        <f t="shared" si="10"/>
        <v/>
      </c>
    </row>
    <row r="389" spans="3:8" ht="17.45" customHeight="1" x14ac:dyDescent="0.2">
      <c r="C389" s="157">
        <f t="shared" si="11"/>
        <v>382</v>
      </c>
      <c r="D389" s="192"/>
      <c r="E389" s="192"/>
      <c r="F389" s="192"/>
      <c r="G389" s="192"/>
      <c r="H389" s="13" t="str">
        <f t="shared" si="10"/>
        <v/>
      </c>
    </row>
    <row r="390" spans="3:8" ht="17.45" customHeight="1" x14ac:dyDescent="0.2">
      <c r="C390" s="157">
        <f t="shared" si="11"/>
        <v>383</v>
      </c>
      <c r="D390" s="192"/>
      <c r="E390" s="192"/>
      <c r="F390" s="192"/>
      <c r="G390" s="192"/>
      <c r="H390" s="13" t="str">
        <f t="shared" si="10"/>
        <v/>
      </c>
    </row>
    <row r="391" spans="3:8" ht="17.45" customHeight="1" x14ac:dyDescent="0.2">
      <c r="C391" s="157">
        <f t="shared" si="11"/>
        <v>384</v>
      </c>
      <c r="D391" s="192"/>
      <c r="E391" s="192"/>
      <c r="F391" s="192"/>
      <c r="G391" s="192"/>
      <c r="H391" s="13" t="str">
        <f t="shared" si="10"/>
        <v/>
      </c>
    </row>
    <row r="392" spans="3:8" ht="17.45" customHeight="1" x14ac:dyDescent="0.2">
      <c r="C392" s="157">
        <f t="shared" si="11"/>
        <v>385</v>
      </c>
      <c r="D392" s="192"/>
      <c r="E392" s="192"/>
      <c r="F392" s="192"/>
      <c r="G392" s="192"/>
      <c r="H392" s="13" t="str">
        <f t="shared" si="10"/>
        <v/>
      </c>
    </row>
    <row r="393" spans="3:8" ht="17.45" customHeight="1" x14ac:dyDescent="0.2">
      <c r="C393" s="157">
        <f t="shared" si="11"/>
        <v>386</v>
      </c>
      <c r="D393" s="192"/>
      <c r="E393" s="192"/>
      <c r="F393" s="192"/>
      <c r="G393" s="192"/>
      <c r="H393" s="13" t="str">
        <f t="shared" ref="H393:H456" si="12">IF(D393="","",0)</f>
        <v/>
      </c>
    </row>
    <row r="394" spans="3:8" ht="17.45" customHeight="1" x14ac:dyDescent="0.2">
      <c r="C394" s="157">
        <f t="shared" ref="C394:C457" si="13">C393+1</f>
        <v>387</v>
      </c>
      <c r="D394" s="192"/>
      <c r="E394" s="192"/>
      <c r="F394" s="192"/>
      <c r="G394" s="192"/>
      <c r="H394" s="13" t="str">
        <f t="shared" si="12"/>
        <v/>
      </c>
    </row>
    <row r="395" spans="3:8" ht="17.45" customHeight="1" x14ac:dyDescent="0.2">
      <c r="C395" s="157">
        <f t="shared" si="13"/>
        <v>388</v>
      </c>
      <c r="D395" s="192"/>
      <c r="E395" s="192"/>
      <c r="F395" s="192"/>
      <c r="G395" s="192"/>
      <c r="H395" s="13" t="str">
        <f t="shared" si="12"/>
        <v/>
      </c>
    </row>
    <row r="396" spans="3:8" ht="17.45" customHeight="1" x14ac:dyDescent="0.2">
      <c r="C396" s="157">
        <f t="shared" si="13"/>
        <v>389</v>
      </c>
      <c r="D396" s="192"/>
      <c r="E396" s="192"/>
      <c r="F396" s="192"/>
      <c r="G396" s="192"/>
      <c r="H396" s="13" t="str">
        <f t="shared" si="12"/>
        <v/>
      </c>
    </row>
    <row r="397" spans="3:8" ht="17.45" customHeight="1" x14ac:dyDescent="0.2">
      <c r="C397" s="157">
        <f t="shared" si="13"/>
        <v>390</v>
      </c>
      <c r="D397" s="192"/>
      <c r="E397" s="192"/>
      <c r="F397" s="192"/>
      <c r="G397" s="192"/>
      <c r="H397" s="13" t="str">
        <f t="shared" si="12"/>
        <v/>
      </c>
    </row>
    <row r="398" spans="3:8" ht="17.45" customHeight="1" x14ac:dyDescent="0.2">
      <c r="C398" s="157">
        <f t="shared" si="13"/>
        <v>391</v>
      </c>
      <c r="D398" s="192"/>
      <c r="E398" s="192"/>
      <c r="F398" s="192"/>
      <c r="G398" s="192"/>
      <c r="H398" s="13" t="str">
        <f t="shared" si="12"/>
        <v/>
      </c>
    </row>
    <row r="399" spans="3:8" ht="17.45" customHeight="1" x14ac:dyDescent="0.2">
      <c r="C399" s="157">
        <f t="shared" si="13"/>
        <v>392</v>
      </c>
      <c r="D399" s="192"/>
      <c r="E399" s="192"/>
      <c r="F399" s="192"/>
      <c r="G399" s="192"/>
      <c r="H399" s="13" t="str">
        <f t="shared" si="12"/>
        <v/>
      </c>
    </row>
    <row r="400" spans="3:8" ht="17.45" customHeight="1" x14ac:dyDescent="0.2">
      <c r="C400" s="157">
        <f t="shared" si="13"/>
        <v>393</v>
      </c>
      <c r="D400" s="192"/>
      <c r="E400" s="192"/>
      <c r="F400" s="192"/>
      <c r="G400" s="192"/>
      <c r="H400" s="13" t="str">
        <f t="shared" si="12"/>
        <v/>
      </c>
    </row>
    <row r="401" spans="3:8" ht="17.45" customHeight="1" x14ac:dyDescent="0.2">
      <c r="C401" s="157">
        <f t="shared" si="13"/>
        <v>394</v>
      </c>
      <c r="D401" s="192"/>
      <c r="E401" s="192"/>
      <c r="F401" s="192"/>
      <c r="G401" s="192"/>
      <c r="H401" s="13" t="str">
        <f t="shared" si="12"/>
        <v/>
      </c>
    </row>
    <row r="402" spans="3:8" ht="17.45" customHeight="1" x14ac:dyDescent="0.2">
      <c r="C402" s="157">
        <f t="shared" si="13"/>
        <v>395</v>
      </c>
      <c r="D402" s="192"/>
      <c r="E402" s="192"/>
      <c r="F402" s="192"/>
      <c r="G402" s="192"/>
      <c r="H402" s="13" t="str">
        <f t="shared" si="12"/>
        <v/>
      </c>
    </row>
    <row r="403" spans="3:8" ht="17.45" customHeight="1" x14ac:dyDescent="0.2">
      <c r="C403" s="157">
        <f t="shared" si="13"/>
        <v>396</v>
      </c>
      <c r="D403" s="192"/>
      <c r="E403" s="192"/>
      <c r="F403" s="192"/>
      <c r="G403" s="192"/>
      <c r="H403" s="13" t="str">
        <f t="shared" si="12"/>
        <v/>
      </c>
    </row>
    <row r="404" spans="3:8" ht="17.45" customHeight="1" x14ac:dyDescent="0.2">
      <c r="C404" s="157">
        <f t="shared" si="13"/>
        <v>397</v>
      </c>
      <c r="D404" s="192"/>
      <c r="E404" s="192"/>
      <c r="F404" s="192"/>
      <c r="G404" s="192"/>
      <c r="H404" s="13" t="str">
        <f t="shared" si="12"/>
        <v/>
      </c>
    </row>
    <row r="405" spans="3:8" ht="17.45" customHeight="1" x14ac:dyDescent="0.2">
      <c r="C405" s="157">
        <f t="shared" si="13"/>
        <v>398</v>
      </c>
      <c r="D405" s="192"/>
      <c r="E405" s="192"/>
      <c r="F405" s="192"/>
      <c r="G405" s="192"/>
      <c r="H405" s="13" t="str">
        <f t="shared" si="12"/>
        <v/>
      </c>
    </row>
    <row r="406" spans="3:8" ht="17.45" customHeight="1" x14ac:dyDescent="0.2">
      <c r="C406" s="157">
        <f t="shared" si="13"/>
        <v>399</v>
      </c>
      <c r="D406" s="192"/>
      <c r="E406" s="192"/>
      <c r="F406" s="192"/>
      <c r="G406" s="192"/>
      <c r="H406" s="13" t="str">
        <f t="shared" si="12"/>
        <v/>
      </c>
    </row>
    <row r="407" spans="3:8" ht="17.45" customHeight="1" x14ac:dyDescent="0.2">
      <c r="C407" s="157">
        <f t="shared" si="13"/>
        <v>400</v>
      </c>
      <c r="D407" s="192"/>
      <c r="E407" s="192"/>
      <c r="F407" s="192"/>
      <c r="G407" s="192"/>
      <c r="H407" s="13" t="str">
        <f t="shared" si="12"/>
        <v/>
      </c>
    </row>
    <row r="408" spans="3:8" ht="17.45" customHeight="1" x14ac:dyDescent="0.2">
      <c r="C408" s="157">
        <f t="shared" si="13"/>
        <v>401</v>
      </c>
      <c r="D408" s="192"/>
      <c r="E408" s="192"/>
      <c r="F408" s="192"/>
      <c r="G408" s="192"/>
      <c r="H408" s="13" t="str">
        <f t="shared" si="12"/>
        <v/>
      </c>
    </row>
    <row r="409" spans="3:8" ht="17.45" customHeight="1" x14ac:dyDescent="0.2">
      <c r="C409" s="157">
        <f t="shared" si="13"/>
        <v>402</v>
      </c>
      <c r="D409" s="192"/>
      <c r="E409" s="192"/>
      <c r="F409" s="192"/>
      <c r="G409" s="192"/>
      <c r="H409" s="13" t="str">
        <f t="shared" si="12"/>
        <v/>
      </c>
    </row>
    <row r="410" spans="3:8" ht="17.45" customHeight="1" x14ac:dyDescent="0.2">
      <c r="C410" s="157">
        <f t="shared" si="13"/>
        <v>403</v>
      </c>
      <c r="D410" s="192"/>
      <c r="E410" s="192"/>
      <c r="F410" s="192"/>
      <c r="G410" s="192"/>
      <c r="H410" s="13" t="str">
        <f t="shared" si="12"/>
        <v/>
      </c>
    </row>
    <row r="411" spans="3:8" ht="17.45" customHeight="1" x14ac:dyDescent="0.2">
      <c r="C411" s="157">
        <f t="shared" si="13"/>
        <v>404</v>
      </c>
      <c r="D411" s="192"/>
      <c r="E411" s="192"/>
      <c r="F411" s="192"/>
      <c r="G411" s="192"/>
      <c r="H411" s="13" t="str">
        <f t="shared" si="12"/>
        <v/>
      </c>
    </row>
    <row r="412" spans="3:8" ht="17.45" customHeight="1" x14ac:dyDescent="0.2">
      <c r="C412" s="157">
        <f t="shared" si="13"/>
        <v>405</v>
      </c>
      <c r="D412" s="192"/>
      <c r="E412" s="192"/>
      <c r="F412" s="192"/>
      <c r="G412" s="192"/>
      <c r="H412" s="13" t="str">
        <f t="shared" si="12"/>
        <v/>
      </c>
    </row>
    <row r="413" spans="3:8" ht="17.45" customHeight="1" x14ac:dyDescent="0.2">
      <c r="C413" s="157">
        <f t="shared" si="13"/>
        <v>406</v>
      </c>
      <c r="D413" s="192"/>
      <c r="E413" s="192"/>
      <c r="F413" s="192"/>
      <c r="G413" s="192"/>
      <c r="H413" s="13" t="str">
        <f t="shared" si="12"/>
        <v/>
      </c>
    </row>
    <row r="414" spans="3:8" ht="17.45" customHeight="1" x14ac:dyDescent="0.2">
      <c r="C414" s="157">
        <f t="shared" si="13"/>
        <v>407</v>
      </c>
      <c r="D414" s="192"/>
      <c r="E414" s="192"/>
      <c r="F414" s="192"/>
      <c r="G414" s="192"/>
      <c r="H414" s="13" t="str">
        <f t="shared" si="12"/>
        <v/>
      </c>
    </row>
    <row r="415" spans="3:8" ht="17.45" customHeight="1" x14ac:dyDescent="0.2">
      <c r="C415" s="157">
        <f t="shared" si="13"/>
        <v>408</v>
      </c>
      <c r="D415" s="192"/>
      <c r="E415" s="192"/>
      <c r="F415" s="192"/>
      <c r="G415" s="192"/>
      <c r="H415" s="13" t="str">
        <f t="shared" si="12"/>
        <v/>
      </c>
    </row>
    <row r="416" spans="3:8" ht="17.45" customHeight="1" x14ac:dyDescent="0.2">
      <c r="C416" s="157">
        <f t="shared" si="13"/>
        <v>409</v>
      </c>
      <c r="D416" s="192"/>
      <c r="E416" s="192"/>
      <c r="F416" s="192"/>
      <c r="G416" s="192"/>
      <c r="H416" s="13" t="str">
        <f t="shared" si="12"/>
        <v/>
      </c>
    </row>
    <row r="417" spans="3:8" ht="17.45" customHeight="1" x14ac:dyDescent="0.2">
      <c r="C417" s="157">
        <f t="shared" si="13"/>
        <v>410</v>
      </c>
      <c r="D417" s="192"/>
      <c r="E417" s="192"/>
      <c r="F417" s="192"/>
      <c r="G417" s="192"/>
      <c r="H417" s="13" t="str">
        <f t="shared" si="12"/>
        <v/>
      </c>
    </row>
    <row r="418" spans="3:8" ht="17.45" customHeight="1" x14ac:dyDescent="0.2">
      <c r="C418" s="157">
        <f t="shared" si="13"/>
        <v>411</v>
      </c>
      <c r="D418" s="192"/>
      <c r="E418" s="192"/>
      <c r="F418" s="192"/>
      <c r="G418" s="192"/>
      <c r="H418" s="13" t="str">
        <f t="shared" si="12"/>
        <v/>
      </c>
    </row>
    <row r="419" spans="3:8" ht="17.45" customHeight="1" x14ac:dyDescent="0.2">
      <c r="C419" s="157">
        <f t="shared" si="13"/>
        <v>412</v>
      </c>
      <c r="D419" s="192"/>
      <c r="E419" s="192"/>
      <c r="F419" s="192"/>
      <c r="G419" s="192"/>
      <c r="H419" s="13" t="str">
        <f t="shared" si="12"/>
        <v/>
      </c>
    </row>
    <row r="420" spans="3:8" ht="17.45" customHeight="1" x14ac:dyDescent="0.2">
      <c r="C420" s="157">
        <f t="shared" si="13"/>
        <v>413</v>
      </c>
      <c r="D420" s="192"/>
      <c r="E420" s="192"/>
      <c r="F420" s="192"/>
      <c r="G420" s="192"/>
      <c r="H420" s="13" t="str">
        <f t="shared" si="12"/>
        <v/>
      </c>
    </row>
    <row r="421" spans="3:8" ht="17.45" customHeight="1" x14ac:dyDescent="0.2">
      <c r="C421" s="157">
        <f t="shared" si="13"/>
        <v>414</v>
      </c>
      <c r="D421" s="192"/>
      <c r="E421" s="192"/>
      <c r="F421" s="192"/>
      <c r="G421" s="192"/>
      <c r="H421" s="13" t="str">
        <f t="shared" si="12"/>
        <v/>
      </c>
    </row>
    <row r="422" spans="3:8" ht="17.45" customHeight="1" x14ac:dyDescent="0.2">
      <c r="C422" s="157">
        <f t="shared" si="13"/>
        <v>415</v>
      </c>
      <c r="D422" s="192"/>
      <c r="E422" s="192"/>
      <c r="F422" s="192"/>
      <c r="G422" s="192"/>
      <c r="H422" s="13" t="str">
        <f t="shared" si="12"/>
        <v/>
      </c>
    </row>
    <row r="423" spans="3:8" ht="17.45" customHeight="1" x14ac:dyDescent="0.2">
      <c r="C423" s="157">
        <f t="shared" si="13"/>
        <v>416</v>
      </c>
      <c r="D423" s="192"/>
      <c r="E423" s="192"/>
      <c r="F423" s="192"/>
      <c r="G423" s="192"/>
      <c r="H423" s="13" t="str">
        <f t="shared" si="12"/>
        <v/>
      </c>
    </row>
    <row r="424" spans="3:8" ht="17.45" customHeight="1" x14ac:dyDescent="0.2">
      <c r="C424" s="157">
        <f t="shared" si="13"/>
        <v>417</v>
      </c>
      <c r="D424" s="192"/>
      <c r="E424" s="192"/>
      <c r="F424" s="192"/>
      <c r="G424" s="192"/>
      <c r="H424" s="13" t="str">
        <f t="shared" si="12"/>
        <v/>
      </c>
    </row>
    <row r="425" spans="3:8" ht="17.45" customHeight="1" x14ac:dyDescent="0.2">
      <c r="C425" s="157">
        <f t="shared" si="13"/>
        <v>418</v>
      </c>
      <c r="D425" s="192"/>
      <c r="E425" s="192"/>
      <c r="F425" s="192"/>
      <c r="G425" s="192"/>
      <c r="H425" s="13" t="str">
        <f t="shared" si="12"/>
        <v/>
      </c>
    </row>
    <row r="426" spans="3:8" ht="17.45" customHeight="1" x14ac:dyDescent="0.2">
      <c r="C426" s="157">
        <f t="shared" si="13"/>
        <v>419</v>
      </c>
      <c r="D426" s="192"/>
      <c r="E426" s="192"/>
      <c r="F426" s="192"/>
      <c r="G426" s="192"/>
      <c r="H426" s="13" t="str">
        <f t="shared" si="12"/>
        <v/>
      </c>
    </row>
    <row r="427" spans="3:8" ht="17.45" customHeight="1" x14ac:dyDescent="0.2">
      <c r="C427" s="157">
        <f t="shared" si="13"/>
        <v>420</v>
      </c>
      <c r="D427" s="192"/>
      <c r="E427" s="192"/>
      <c r="F427" s="192"/>
      <c r="G427" s="192"/>
      <c r="H427" s="13" t="str">
        <f t="shared" si="12"/>
        <v/>
      </c>
    </row>
    <row r="428" spans="3:8" ht="17.45" customHeight="1" x14ac:dyDescent="0.2">
      <c r="C428" s="157">
        <f t="shared" si="13"/>
        <v>421</v>
      </c>
      <c r="D428" s="192"/>
      <c r="E428" s="192"/>
      <c r="F428" s="192"/>
      <c r="G428" s="192"/>
      <c r="H428" s="13" t="str">
        <f t="shared" si="12"/>
        <v/>
      </c>
    </row>
    <row r="429" spans="3:8" ht="17.45" customHeight="1" x14ac:dyDescent="0.2">
      <c r="C429" s="157">
        <f t="shared" si="13"/>
        <v>422</v>
      </c>
      <c r="D429" s="192"/>
      <c r="E429" s="192"/>
      <c r="F429" s="192"/>
      <c r="G429" s="192"/>
      <c r="H429" s="13" t="str">
        <f t="shared" si="12"/>
        <v/>
      </c>
    </row>
    <row r="430" spans="3:8" ht="17.45" customHeight="1" x14ac:dyDescent="0.2">
      <c r="C430" s="157">
        <f t="shared" si="13"/>
        <v>423</v>
      </c>
      <c r="D430" s="192"/>
      <c r="E430" s="192"/>
      <c r="F430" s="192"/>
      <c r="G430" s="192"/>
      <c r="H430" s="13" t="str">
        <f t="shared" si="12"/>
        <v/>
      </c>
    </row>
    <row r="431" spans="3:8" ht="17.45" customHeight="1" x14ac:dyDescent="0.2">
      <c r="C431" s="157">
        <f t="shared" si="13"/>
        <v>424</v>
      </c>
      <c r="D431" s="192"/>
      <c r="E431" s="192"/>
      <c r="F431" s="192"/>
      <c r="G431" s="192"/>
      <c r="H431" s="13" t="str">
        <f t="shared" si="12"/>
        <v/>
      </c>
    </row>
    <row r="432" spans="3:8" ht="17.45" customHeight="1" x14ac:dyDescent="0.2">
      <c r="C432" s="157">
        <f t="shared" si="13"/>
        <v>425</v>
      </c>
      <c r="D432" s="192"/>
      <c r="E432" s="192"/>
      <c r="F432" s="192"/>
      <c r="G432" s="192"/>
      <c r="H432" s="13" t="str">
        <f t="shared" si="12"/>
        <v/>
      </c>
    </row>
    <row r="433" spans="3:8" ht="17.45" customHeight="1" x14ac:dyDescent="0.2">
      <c r="C433" s="157">
        <f t="shared" si="13"/>
        <v>426</v>
      </c>
      <c r="D433" s="192"/>
      <c r="E433" s="192"/>
      <c r="F433" s="192"/>
      <c r="G433" s="192"/>
      <c r="H433" s="13" t="str">
        <f t="shared" si="12"/>
        <v/>
      </c>
    </row>
    <row r="434" spans="3:8" ht="17.45" customHeight="1" x14ac:dyDescent="0.2">
      <c r="C434" s="157">
        <f t="shared" si="13"/>
        <v>427</v>
      </c>
      <c r="D434" s="192"/>
      <c r="E434" s="192"/>
      <c r="F434" s="192"/>
      <c r="G434" s="192"/>
      <c r="H434" s="13" t="str">
        <f t="shared" si="12"/>
        <v/>
      </c>
    </row>
    <row r="435" spans="3:8" ht="17.45" customHeight="1" x14ac:dyDescent="0.2">
      <c r="C435" s="157">
        <f t="shared" si="13"/>
        <v>428</v>
      </c>
      <c r="D435" s="192"/>
      <c r="E435" s="192"/>
      <c r="F435" s="192"/>
      <c r="G435" s="192"/>
      <c r="H435" s="13" t="str">
        <f t="shared" si="12"/>
        <v/>
      </c>
    </row>
    <row r="436" spans="3:8" ht="17.45" customHeight="1" x14ac:dyDescent="0.2">
      <c r="C436" s="157">
        <f t="shared" si="13"/>
        <v>429</v>
      </c>
      <c r="D436" s="192"/>
      <c r="E436" s="192"/>
      <c r="F436" s="192"/>
      <c r="G436" s="192"/>
      <c r="H436" s="13" t="str">
        <f t="shared" si="12"/>
        <v/>
      </c>
    </row>
    <row r="437" spans="3:8" ht="17.45" customHeight="1" x14ac:dyDescent="0.2">
      <c r="C437" s="157">
        <f t="shared" si="13"/>
        <v>430</v>
      </c>
      <c r="D437" s="192"/>
      <c r="E437" s="192"/>
      <c r="F437" s="192"/>
      <c r="G437" s="192"/>
      <c r="H437" s="13" t="str">
        <f t="shared" si="12"/>
        <v/>
      </c>
    </row>
    <row r="438" spans="3:8" ht="17.45" customHeight="1" x14ac:dyDescent="0.2">
      <c r="C438" s="157">
        <f t="shared" si="13"/>
        <v>431</v>
      </c>
      <c r="D438" s="192"/>
      <c r="E438" s="192"/>
      <c r="F438" s="192"/>
      <c r="G438" s="192"/>
      <c r="H438" s="13" t="str">
        <f t="shared" si="12"/>
        <v/>
      </c>
    </row>
    <row r="439" spans="3:8" ht="17.45" customHeight="1" x14ac:dyDescent="0.2">
      <c r="C439" s="157">
        <f t="shared" si="13"/>
        <v>432</v>
      </c>
      <c r="D439" s="192"/>
      <c r="E439" s="192"/>
      <c r="F439" s="192"/>
      <c r="G439" s="192"/>
      <c r="H439" s="13" t="str">
        <f t="shared" si="12"/>
        <v/>
      </c>
    </row>
    <row r="440" spans="3:8" ht="17.45" customHeight="1" x14ac:dyDescent="0.2">
      <c r="C440" s="157">
        <f t="shared" si="13"/>
        <v>433</v>
      </c>
      <c r="D440" s="192"/>
      <c r="E440" s="192"/>
      <c r="F440" s="192"/>
      <c r="G440" s="192"/>
      <c r="H440" s="13" t="str">
        <f t="shared" si="12"/>
        <v/>
      </c>
    </row>
    <row r="441" spans="3:8" ht="17.45" customHeight="1" x14ac:dyDescent="0.2">
      <c r="C441" s="157">
        <f t="shared" si="13"/>
        <v>434</v>
      </c>
      <c r="D441" s="192"/>
      <c r="E441" s="192"/>
      <c r="F441" s="192"/>
      <c r="G441" s="192"/>
      <c r="H441" s="13" t="str">
        <f t="shared" si="12"/>
        <v/>
      </c>
    </row>
    <row r="442" spans="3:8" ht="17.45" customHeight="1" x14ac:dyDescent="0.2">
      <c r="C442" s="157">
        <f t="shared" si="13"/>
        <v>435</v>
      </c>
      <c r="D442" s="192"/>
      <c r="E442" s="192"/>
      <c r="F442" s="192"/>
      <c r="G442" s="192"/>
      <c r="H442" s="13" t="str">
        <f t="shared" si="12"/>
        <v/>
      </c>
    </row>
    <row r="443" spans="3:8" ht="17.45" customHeight="1" x14ac:dyDescent="0.2">
      <c r="C443" s="157">
        <f t="shared" si="13"/>
        <v>436</v>
      </c>
      <c r="D443" s="192"/>
      <c r="E443" s="192"/>
      <c r="F443" s="192"/>
      <c r="G443" s="192"/>
      <c r="H443" s="13" t="str">
        <f t="shared" si="12"/>
        <v/>
      </c>
    </row>
    <row r="444" spans="3:8" ht="17.45" customHeight="1" x14ac:dyDescent="0.2">
      <c r="C444" s="157">
        <f t="shared" si="13"/>
        <v>437</v>
      </c>
      <c r="D444" s="192"/>
      <c r="E444" s="192"/>
      <c r="F444" s="192"/>
      <c r="G444" s="192"/>
      <c r="H444" s="13" t="str">
        <f t="shared" si="12"/>
        <v/>
      </c>
    </row>
    <row r="445" spans="3:8" ht="17.45" customHeight="1" x14ac:dyDescent="0.2">
      <c r="C445" s="157">
        <f t="shared" si="13"/>
        <v>438</v>
      </c>
      <c r="D445" s="192"/>
      <c r="E445" s="192"/>
      <c r="F445" s="192"/>
      <c r="G445" s="192"/>
      <c r="H445" s="13" t="str">
        <f t="shared" si="12"/>
        <v/>
      </c>
    </row>
    <row r="446" spans="3:8" ht="17.45" customHeight="1" x14ac:dyDescent="0.2">
      <c r="C446" s="157">
        <f t="shared" si="13"/>
        <v>439</v>
      </c>
      <c r="D446" s="192"/>
      <c r="E446" s="192"/>
      <c r="F446" s="192"/>
      <c r="G446" s="192"/>
      <c r="H446" s="13" t="str">
        <f t="shared" si="12"/>
        <v/>
      </c>
    </row>
    <row r="447" spans="3:8" ht="17.45" customHeight="1" x14ac:dyDescent="0.2">
      <c r="C447" s="157">
        <f t="shared" si="13"/>
        <v>440</v>
      </c>
      <c r="D447" s="192"/>
      <c r="E447" s="192"/>
      <c r="F447" s="192"/>
      <c r="G447" s="192"/>
      <c r="H447" s="13" t="str">
        <f t="shared" si="12"/>
        <v/>
      </c>
    </row>
    <row r="448" spans="3:8" ht="17.45" customHeight="1" x14ac:dyDescent="0.2">
      <c r="C448" s="157">
        <f t="shared" si="13"/>
        <v>441</v>
      </c>
      <c r="D448" s="192"/>
      <c r="E448" s="192"/>
      <c r="F448" s="192"/>
      <c r="G448" s="192"/>
      <c r="H448" s="13" t="str">
        <f t="shared" si="12"/>
        <v/>
      </c>
    </row>
    <row r="449" spans="3:8" ht="17.45" customHeight="1" x14ac:dyDescent="0.2">
      <c r="C449" s="157">
        <f t="shared" si="13"/>
        <v>442</v>
      </c>
      <c r="D449" s="192"/>
      <c r="E449" s="192"/>
      <c r="F449" s="192"/>
      <c r="G449" s="192"/>
      <c r="H449" s="13" t="str">
        <f t="shared" si="12"/>
        <v/>
      </c>
    </row>
    <row r="450" spans="3:8" ht="17.45" customHeight="1" x14ac:dyDescent="0.2">
      <c r="C450" s="157">
        <f t="shared" si="13"/>
        <v>443</v>
      </c>
      <c r="D450" s="192"/>
      <c r="E450" s="192"/>
      <c r="F450" s="192"/>
      <c r="G450" s="192"/>
      <c r="H450" s="13" t="str">
        <f t="shared" si="12"/>
        <v/>
      </c>
    </row>
    <row r="451" spans="3:8" ht="17.45" customHeight="1" x14ac:dyDescent="0.2">
      <c r="C451" s="157">
        <f t="shared" si="13"/>
        <v>444</v>
      </c>
      <c r="D451" s="192"/>
      <c r="E451" s="192"/>
      <c r="F451" s="192"/>
      <c r="G451" s="192"/>
      <c r="H451" s="13" t="str">
        <f t="shared" si="12"/>
        <v/>
      </c>
    </row>
    <row r="452" spans="3:8" ht="17.45" customHeight="1" x14ac:dyDescent="0.2">
      <c r="C452" s="157">
        <f t="shared" si="13"/>
        <v>445</v>
      </c>
      <c r="D452" s="192"/>
      <c r="E452" s="192"/>
      <c r="F452" s="192"/>
      <c r="G452" s="192"/>
      <c r="H452" s="13" t="str">
        <f t="shared" si="12"/>
        <v/>
      </c>
    </row>
    <row r="453" spans="3:8" ht="17.45" customHeight="1" x14ac:dyDescent="0.2">
      <c r="C453" s="157">
        <f t="shared" si="13"/>
        <v>446</v>
      </c>
      <c r="D453" s="192"/>
      <c r="E453" s="192"/>
      <c r="F453" s="192"/>
      <c r="G453" s="192"/>
      <c r="H453" s="13" t="str">
        <f t="shared" si="12"/>
        <v/>
      </c>
    </row>
    <row r="454" spans="3:8" ht="17.45" customHeight="1" x14ac:dyDescent="0.2">
      <c r="C454" s="157">
        <f t="shared" si="13"/>
        <v>447</v>
      </c>
      <c r="D454" s="192"/>
      <c r="E454" s="192"/>
      <c r="F454" s="192"/>
      <c r="G454" s="192"/>
      <c r="H454" s="13" t="str">
        <f t="shared" si="12"/>
        <v/>
      </c>
    </row>
    <row r="455" spans="3:8" ht="17.45" customHeight="1" x14ac:dyDescent="0.2">
      <c r="C455" s="157">
        <f t="shared" si="13"/>
        <v>448</v>
      </c>
      <c r="D455" s="192"/>
      <c r="E455" s="192"/>
      <c r="F455" s="192"/>
      <c r="G455" s="192"/>
      <c r="H455" s="13" t="str">
        <f t="shared" si="12"/>
        <v/>
      </c>
    </row>
    <row r="456" spans="3:8" ht="17.45" customHeight="1" x14ac:dyDescent="0.2">
      <c r="C456" s="157">
        <f t="shared" si="13"/>
        <v>449</v>
      </c>
      <c r="D456" s="192"/>
      <c r="E456" s="192"/>
      <c r="F456" s="192"/>
      <c r="G456" s="192"/>
      <c r="H456" s="13" t="str">
        <f t="shared" si="12"/>
        <v/>
      </c>
    </row>
    <row r="457" spans="3:8" ht="17.45" customHeight="1" x14ac:dyDescent="0.2">
      <c r="C457" s="157">
        <f t="shared" si="13"/>
        <v>450</v>
      </c>
      <c r="D457" s="192"/>
      <c r="E457" s="192"/>
      <c r="F457" s="192"/>
      <c r="G457" s="192"/>
      <c r="H457" s="13" t="str">
        <f t="shared" ref="H457:H507" si="14">IF(D457="","",0)</f>
        <v/>
      </c>
    </row>
    <row r="458" spans="3:8" ht="17.45" customHeight="1" x14ac:dyDescent="0.2">
      <c r="C458" s="157">
        <f t="shared" ref="C458:C507" si="15">C457+1</f>
        <v>451</v>
      </c>
      <c r="D458" s="192"/>
      <c r="E458" s="192"/>
      <c r="F458" s="192"/>
      <c r="G458" s="192"/>
      <c r="H458" s="13" t="str">
        <f t="shared" si="14"/>
        <v/>
      </c>
    </row>
    <row r="459" spans="3:8" ht="17.45" customHeight="1" x14ac:dyDescent="0.2">
      <c r="C459" s="157">
        <f t="shared" si="15"/>
        <v>452</v>
      </c>
      <c r="D459" s="192"/>
      <c r="E459" s="192"/>
      <c r="F459" s="192"/>
      <c r="G459" s="192"/>
      <c r="H459" s="13" t="str">
        <f t="shared" si="14"/>
        <v/>
      </c>
    </row>
    <row r="460" spans="3:8" ht="17.45" customHeight="1" x14ac:dyDescent="0.2">
      <c r="C460" s="157">
        <f t="shared" si="15"/>
        <v>453</v>
      </c>
      <c r="D460" s="192"/>
      <c r="E460" s="192"/>
      <c r="F460" s="192"/>
      <c r="G460" s="192"/>
      <c r="H460" s="13" t="str">
        <f t="shared" si="14"/>
        <v/>
      </c>
    </row>
    <row r="461" spans="3:8" ht="17.45" customHeight="1" x14ac:dyDescent="0.2">
      <c r="C461" s="157">
        <f t="shared" si="15"/>
        <v>454</v>
      </c>
      <c r="D461" s="192"/>
      <c r="E461" s="192"/>
      <c r="F461" s="192"/>
      <c r="G461" s="192"/>
      <c r="H461" s="13" t="str">
        <f t="shared" si="14"/>
        <v/>
      </c>
    </row>
    <row r="462" spans="3:8" ht="17.45" customHeight="1" x14ac:dyDescent="0.2">
      <c r="C462" s="157">
        <f t="shared" si="15"/>
        <v>455</v>
      </c>
      <c r="D462" s="192"/>
      <c r="E462" s="192"/>
      <c r="F462" s="192"/>
      <c r="G462" s="192"/>
      <c r="H462" s="13" t="str">
        <f t="shared" si="14"/>
        <v/>
      </c>
    </row>
    <row r="463" spans="3:8" ht="17.45" customHeight="1" x14ac:dyDescent="0.2">
      <c r="C463" s="157">
        <f t="shared" si="15"/>
        <v>456</v>
      </c>
      <c r="D463" s="192"/>
      <c r="E463" s="192"/>
      <c r="F463" s="192"/>
      <c r="G463" s="192"/>
      <c r="H463" s="13" t="str">
        <f t="shared" si="14"/>
        <v/>
      </c>
    </row>
    <row r="464" spans="3:8" ht="17.45" customHeight="1" x14ac:dyDescent="0.2">
      <c r="C464" s="157">
        <f t="shared" si="15"/>
        <v>457</v>
      </c>
      <c r="D464" s="192"/>
      <c r="E464" s="192"/>
      <c r="F464" s="192"/>
      <c r="G464" s="192"/>
      <c r="H464" s="13" t="str">
        <f t="shared" si="14"/>
        <v/>
      </c>
    </row>
    <row r="465" spans="3:8" ht="17.45" customHeight="1" x14ac:dyDescent="0.2">
      <c r="C465" s="157">
        <f t="shared" si="15"/>
        <v>458</v>
      </c>
      <c r="D465" s="192"/>
      <c r="E465" s="192"/>
      <c r="F465" s="192"/>
      <c r="G465" s="192"/>
      <c r="H465" s="13" t="str">
        <f t="shared" si="14"/>
        <v/>
      </c>
    </row>
    <row r="466" spans="3:8" ht="17.45" customHeight="1" x14ac:dyDescent="0.2">
      <c r="C466" s="157">
        <f t="shared" si="15"/>
        <v>459</v>
      </c>
      <c r="D466" s="192"/>
      <c r="E466" s="192"/>
      <c r="F466" s="192"/>
      <c r="G466" s="192"/>
      <c r="H466" s="13" t="str">
        <f t="shared" si="14"/>
        <v/>
      </c>
    </row>
    <row r="467" spans="3:8" ht="17.45" customHeight="1" x14ac:dyDescent="0.2">
      <c r="C467" s="157">
        <f t="shared" si="15"/>
        <v>460</v>
      </c>
      <c r="D467" s="192"/>
      <c r="E467" s="192"/>
      <c r="F467" s="192"/>
      <c r="G467" s="192"/>
      <c r="H467" s="13" t="str">
        <f t="shared" si="14"/>
        <v/>
      </c>
    </row>
    <row r="468" spans="3:8" ht="17.45" customHeight="1" x14ac:dyDescent="0.2">
      <c r="C468" s="157">
        <f t="shared" si="15"/>
        <v>461</v>
      </c>
      <c r="D468" s="192"/>
      <c r="E468" s="192"/>
      <c r="F468" s="192"/>
      <c r="G468" s="192"/>
      <c r="H468" s="13" t="str">
        <f t="shared" si="14"/>
        <v/>
      </c>
    </row>
    <row r="469" spans="3:8" ht="17.45" customHeight="1" x14ac:dyDescent="0.2">
      <c r="C469" s="157">
        <f t="shared" si="15"/>
        <v>462</v>
      </c>
      <c r="D469" s="192"/>
      <c r="E469" s="192"/>
      <c r="F469" s="192"/>
      <c r="G469" s="192"/>
      <c r="H469" s="13" t="str">
        <f t="shared" si="14"/>
        <v/>
      </c>
    </row>
    <row r="470" spans="3:8" ht="17.45" customHeight="1" x14ac:dyDescent="0.2">
      <c r="C470" s="157">
        <f t="shared" si="15"/>
        <v>463</v>
      </c>
      <c r="D470" s="192"/>
      <c r="E470" s="192"/>
      <c r="F470" s="192"/>
      <c r="G470" s="192"/>
      <c r="H470" s="13" t="str">
        <f t="shared" si="14"/>
        <v/>
      </c>
    </row>
    <row r="471" spans="3:8" ht="17.45" customHeight="1" x14ac:dyDescent="0.2">
      <c r="C471" s="157">
        <f t="shared" si="15"/>
        <v>464</v>
      </c>
      <c r="D471" s="192"/>
      <c r="E471" s="192"/>
      <c r="F471" s="192"/>
      <c r="G471" s="192"/>
      <c r="H471" s="13" t="str">
        <f t="shared" si="14"/>
        <v/>
      </c>
    </row>
    <row r="472" spans="3:8" ht="17.45" customHeight="1" x14ac:dyDescent="0.2">
      <c r="C472" s="157">
        <f t="shared" si="15"/>
        <v>465</v>
      </c>
      <c r="D472" s="192"/>
      <c r="E472" s="192"/>
      <c r="F472" s="192"/>
      <c r="G472" s="192"/>
      <c r="H472" s="13" t="str">
        <f t="shared" si="14"/>
        <v/>
      </c>
    </row>
    <row r="473" spans="3:8" ht="17.45" customHeight="1" x14ac:dyDescent="0.2">
      <c r="C473" s="157">
        <f t="shared" si="15"/>
        <v>466</v>
      </c>
      <c r="D473" s="192"/>
      <c r="E473" s="192"/>
      <c r="F473" s="192"/>
      <c r="G473" s="192"/>
      <c r="H473" s="13" t="str">
        <f t="shared" si="14"/>
        <v/>
      </c>
    </row>
    <row r="474" spans="3:8" ht="17.45" customHeight="1" x14ac:dyDescent="0.2">
      <c r="C474" s="157">
        <f t="shared" si="15"/>
        <v>467</v>
      </c>
      <c r="D474" s="192"/>
      <c r="E474" s="192"/>
      <c r="F474" s="192"/>
      <c r="G474" s="192"/>
      <c r="H474" s="13" t="str">
        <f t="shared" si="14"/>
        <v/>
      </c>
    </row>
    <row r="475" spans="3:8" ht="17.45" customHeight="1" x14ac:dyDescent="0.2">
      <c r="C475" s="157">
        <f t="shared" si="15"/>
        <v>468</v>
      </c>
      <c r="D475" s="192"/>
      <c r="E475" s="192"/>
      <c r="F475" s="192"/>
      <c r="G475" s="192"/>
      <c r="H475" s="13" t="str">
        <f t="shared" si="14"/>
        <v/>
      </c>
    </row>
    <row r="476" spans="3:8" ht="17.45" customHeight="1" x14ac:dyDescent="0.2">
      <c r="C476" s="157">
        <f t="shared" si="15"/>
        <v>469</v>
      </c>
      <c r="D476" s="192"/>
      <c r="E476" s="192"/>
      <c r="F476" s="192"/>
      <c r="G476" s="192"/>
      <c r="H476" s="13" t="str">
        <f t="shared" si="14"/>
        <v/>
      </c>
    </row>
    <row r="477" spans="3:8" ht="17.45" customHeight="1" x14ac:dyDescent="0.2">
      <c r="C477" s="157">
        <f t="shared" si="15"/>
        <v>470</v>
      </c>
      <c r="D477" s="192"/>
      <c r="E477" s="192"/>
      <c r="F477" s="192"/>
      <c r="G477" s="192"/>
      <c r="H477" s="13" t="str">
        <f t="shared" si="14"/>
        <v/>
      </c>
    </row>
    <row r="478" spans="3:8" ht="17.45" customHeight="1" x14ac:dyDescent="0.2">
      <c r="C478" s="157">
        <f t="shared" si="15"/>
        <v>471</v>
      </c>
      <c r="D478" s="192"/>
      <c r="E478" s="192"/>
      <c r="F478" s="192"/>
      <c r="G478" s="192"/>
      <c r="H478" s="13" t="str">
        <f t="shared" si="14"/>
        <v/>
      </c>
    </row>
    <row r="479" spans="3:8" ht="17.45" customHeight="1" x14ac:dyDescent="0.2">
      <c r="C479" s="157">
        <f t="shared" si="15"/>
        <v>472</v>
      </c>
      <c r="D479" s="192"/>
      <c r="E479" s="192"/>
      <c r="F479" s="192"/>
      <c r="G479" s="192"/>
      <c r="H479" s="13" t="str">
        <f t="shared" si="14"/>
        <v/>
      </c>
    </row>
    <row r="480" spans="3:8" ht="17.45" customHeight="1" x14ac:dyDescent="0.2">
      <c r="C480" s="157">
        <f t="shared" si="15"/>
        <v>473</v>
      </c>
      <c r="D480" s="192"/>
      <c r="E480" s="192"/>
      <c r="F480" s="192"/>
      <c r="G480" s="192"/>
      <c r="H480" s="13" t="str">
        <f t="shared" si="14"/>
        <v/>
      </c>
    </row>
    <row r="481" spans="3:8" ht="17.45" customHeight="1" x14ac:dyDescent="0.2">
      <c r="C481" s="157">
        <f t="shared" si="15"/>
        <v>474</v>
      </c>
      <c r="D481" s="192"/>
      <c r="E481" s="192"/>
      <c r="F481" s="192"/>
      <c r="G481" s="192"/>
      <c r="H481" s="13" t="str">
        <f t="shared" si="14"/>
        <v/>
      </c>
    </row>
    <row r="482" spans="3:8" ht="17.45" customHeight="1" x14ac:dyDescent="0.2">
      <c r="C482" s="157">
        <f t="shared" si="15"/>
        <v>475</v>
      </c>
      <c r="D482" s="192"/>
      <c r="E482" s="192"/>
      <c r="F482" s="192"/>
      <c r="G482" s="192"/>
      <c r="H482" s="13" t="str">
        <f t="shared" si="14"/>
        <v/>
      </c>
    </row>
    <row r="483" spans="3:8" ht="17.45" customHeight="1" x14ac:dyDescent="0.2">
      <c r="C483" s="157">
        <f t="shared" si="15"/>
        <v>476</v>
      </c>
      <c r="D483" s="192"/>
      <c r="E483" s="192"/>
      <c r="F483" s="192"/>
      <c r="G483" s="192"/>
      <c r="H483" s="13" t="str">
        <f t="shared" si="14"/>
        <v/>
      </c>
    </row>
    <row r="484" spans="3:8" ht="17.45" customHeight="1" x14ac:dyDescent="0.2">
      <c r="C484" s="157">
        <f t="shared" si="15"/>
        <v>477</v>
      </c>
      <c r="D484" s="192"/>
      <c r="E484" s="192"/>
      <c r="F484" s="192"/>
      <c r="G484" s="192"/>
      <c r="H484" s="13" t="str">
        <f t="shared" si="14"/>
        <v/>
      </c>
    </row>
    <row r="485" spans="3:8" ht="17.45" customHeight="1" x14ac:dyDescent="0.2">
      <c r="C485" s="157">
        <f t="shared" si="15"/>
        <v>478</v>
      </c>
      <c r="D485" s="192"/>
      <c r="E485" s="192"/>
      <c r="F485" s="192"/>
      <c r="G485" s="192"/>
      <c r="H485" s="13" t="str">
        <f t="shared" si="14"/>
        <v/>
      </c>
    </row>
    <row r="486" spans="3:8" ht="17.45" customHeight="1" x14ac:dyDescent="0.2">
      <c r="C486" s="157">
        <f t="shared" si="15"/>
        <v>479</v>
      </c>
      <c r="D486" s="192"/>
      <c r="E486" s="192"/>
      <c r="F486" s="192"/>
      <c r="G486" s="192"/>
      <c r="H486" s="13" t="str">
        <f t="shared" si="14"/>
        <v/>
      </c>
    </row>
    <row r="487" spans="3:8" ht="17.45" customHeight="1" x14ac:dyDescent="0.2">
      <c r="C487" s="157">
        <f t="shared" si="15"/>
        <v>480</v>
      </c>
      <c r="D487" s="192"/>
      <c r="E487" s="192"/>
      <c r="F487" s="192"/>
      <c r="G487" s="192"/>
      <c r="H487" s="13" t="str">
        <f t="shared" si="14"/>
        <v/>
      </c>
    </row>
    <row r="488" spans="3:8" ht="17.45" customHeight="1" x14ac:dyDescent="0.2">
      <c r="C488" s="157">
        <f t="shared" si="15"/>
        <v>481</v>
      </c>
      <c r="D488" s="192"/>
      <c r="E488" s="192"/>
      <c r="F488" s="192"/>
      <c r="G488" s="192"/>
      <c r="H488" s="13" t="str">
        <f t="shared" si="14"/>
        <v/>
      </c>
    </row>
    <row r="489" spans="3:8" ht="17.45" customHeight="1" x14ac:dyDescent="0.2">
      <c r="C489" s="157">
        <f t="shared" si="15"/>
        <v>482</v>
      </c>
      <c r="D489" s="192"/>
      <c r="E489" s="192"/>
      <c r="F489" s="192"/>
      <c r="G489" s="192"/>
      <c r="H489" s="13" t="str">
        <f t="shared" si="14"/>
        <v/>
      </c>
    </row>
    <row r="490" spans="3:8" ht="17.45" customHeight="1" x14ac:dyDescent="0.2">
      <c r="C490" s="157">
        <f t="shared" si="15"/>
        <v>483</v>
      </c>
      <c r="D490" s="192"/>
      <c r="E490" s="192"/>
      <c r="F490" s="192"/>
      <c r="G490" s="192"/>
      <c r="H490" s="13" t="str">
        <f t="shared" si="14"/>
        <v/>
      </c>
    </row>
    <row r="491" spans="3:8" ht="17.45" customHeight="1" x14ac:dyDescent="0.2">
      <c r="C491" s="157">
        <f t="shared" si="15"/>
        <v>484</v>
      </c>
      <c r="D491" s="192"/>
      <c r="E491" s="192"/>
      <c r="F491" s="192"/>
      <c r="G491" s="192"/>
      <c r="H491" s="13" t="str">
        <f t="shared" si="14"/>
        <v/>
      </c>
    </row>
    <row r="492" spans="3:8" ht="17.45" customHeight="1" x14ac:dyDescent="0.2">
      <c r="C492" s="157">
        <f t="shared" si="15"/>
        <v>485</v>
      </c>
      <c r="D492" s="192"/>
      <c r="E492" s="192"/>
      <c r="F492" s="192"/>
      <c r="G492" s="192"/>
      <c r="H492" s="13" t="str">
        <f t="shared" si="14"/>
        <v/>
      </c>
    </row>
    <row r="493" spans="3:8" ht="17.45" customHeight="1" x14ac:dyDescent="0.2">
      <c r="C493" s="157">
        <f t="shared" si="15"/>
        <v>486</v>
      </c>
      <c r="D493" s="192"/>
      <c r="E493" s="192"/>
      <c r="F493" s="192"/>
      <c r="G493" s="192"/>
      <c r="H493" s="13" t="str">
        <f t="shared" si="14"/>
        <v/>
      </c>
    </row>
    <row r="494" spans="3:8" ht="17.45" customHeight="1" x14ac:dyDescent="0.2">
      <c r="C494" s="157">
        <f t="shared" si="15"/>
        <v>487</v>
      </c>
      <c r="D494" s="192"/>
      <c r="E494" s="192"/>
      <c r="F494" s="192"/>
      <c r="G494" s="192"/>
      <c r="H494" s="13" t="str">
        <f t="shared" si="14"/>
        <v/>
      </c>
    </row>
    <row r="495" spans="3:8" ht="17.45" customHeight="1" x14ac:dyDescent="0.2">
      <c r="C495" s="157">
        <f t="shared" si="15"/>
        <v>488</v>
      </c>
      <c r="D495" s="192"/>
      <c r="E495" s="192"/>
      <c r="F495" s="192"/>
      <c r="G495" s="192"/>
      <c r="H495" s="13" t="str">
        <f t="shared" si="14"/>
        <v/>
      </c>
    </row>
    <row r="496" spans="3:8" ht="17.45" customHeight="1" x14ac:dyDescent="0.2">
      <c r="C496" s="157">
        <f t="shared" si="15"/>
        <v>489</v>
      </c>
      <c r="D496" s="192"/>
      <c r="E496" s="192"/>
      <c r="F496" s="192"/>
      <c r="G496" s="192"/>
      <c r="H496" s="13" t="str">
        <f t="shared" si="14"/>
        <v/>
      </c>
    </row>
    <row r="497" spans="3:8" ht="17.45" customHeight="1" x14ac:dyDescent="0.2">
      <c r="C497" s="157">
        <f t="shared" si="15"/>
        <v>490</v>
      </c>
      <c r="D497" s="192"/>
      <c r="E497" s="192"/>
      <c r="F497" s="192"/>
      <c r="G497" s="192"/>
      <c r="H497" s="13" t="str">
        <f t="shared" si="14"/>
        <v/>
      </c>
    </row>
    <row r="498" spans="3:8" ht="17.45" customHeight="1" x14ac:dyDescent="0.2">
      <c r="C498" s="157">
        <f t="shared" si="15"/>
        <v>491</v>
      </c>
      <c r="D498" s="192"/>
      <c r="E498" s="192"/>
      <c r="F498" s="192"/>
      <c r="G498" s="192"/>
      <c r="H498" s="13" t="str">
        <f t="shared" si="14"/>
        <v/>
      </c>
    </row>
    <row r="499" spans="3:8" ht="17.45" customHeight="1" x14ac:dyDescent="0.2">
      <c r="C499" s="157">
        <f t="shared" si="15"/>
        <v>492</v>
      </c>
      <c r="D499" s="192"/>
      <c r="E499" s="192"/>
      <c r="F499" s="192"/>
      <c r="G499" s="192"/>
      <c r="H499" s="13" t="str">
        <f t="shared" si="14"/>
        <v/>
      </c>
    </row>
    <row r="500" spans="3:8" ht="17.45" customHeight="1" x14ac:dyDescent="0.2">
      <c r="C500" s="157">
        <f t="shared" si="15"/>
        <v>493</v>
      </c>
      <c r="D500" s="192"/>
      <c r="E500" s="192"/>
      <c r="F500" s="192"/>
      <c r="G500" s="192"/>
      <c r="H500" s="13" t="str">
        <f t="shared" si="14"/>
        <v/>
      </c>
    </row>
    <row r="501" spans="3:8" ht="17.45" customHeight="1" x14ac:dyDescent="0.2">
      <c r="C501" s="157">
        <f t="shared" si="15"/>
        <v>494</v>
      </c>
      <c r="D501" s="192"/>
      <c r="E501" s="192"/>
      <c r="F501" s="192"/>
      <c r="G501" s="192"/>
      <c r="H501" s="13" t="str">
        <f t="shared" si="14"/>
        <v/>
      </c>
    </row>
    <row r="502" spans="3:8" ht="17.45" customHeight="1" x14ac:dyDescent="0.2">
      <c r="C502" s="157">
        <f t="shared" si="15"/>
        <v>495</v>
      </c>
      <c r="D502" s="192"/>
      <c r="E502" s="192"/>
      <c r="F502" s="192"/>
      <c r="G502" s="192"/>
      <c r="H502" s="13" t="str">
        <f t="shared" si="14"/>
        <v/>
      </c>
    </row>
    <row r="503" spans="3:8" ht="17.45" customHeight="1" x14ac:dyDescent="0.2">
      <c r="C503" s="157">
        <f t="shared" si="15"/>
        <v>496</v>
      </c>
      <c r="D503" s="192"/>
      <c r="E503" s="192"/>
      <c r="F503" s="192"/>
      <c r="G503" s="192"/>
      <c r="H503" s="13" t="str">
        <f t="shared" si="14"/>
        <v/>
      </c>
    </row>
    <row r="504" spans="3:8" ht="17.45" customHeight="1" x14ac:dyDescent="0.2">
      <c r="C504" s="157">
        <f t="shared" si="15"/>
        <v>497</v>
      </c>
      <c r="D504" s="192"/>
      <c r="E504" s="192"/>
      <c r="F504" s="192"/>
      <c r="G504" s="192"/>
      <c r="H504" s="13" t="str">
        <f t="shared" si="14"/>
        <v/>
      </c>
    </row>
    <row r="505" spans="3:8" ht="17.45" customHeight="1" x14ac:dyDescent="0.2">
      <c r="C505" s="157">
        <f t="shared" si="15"/>
        <v>498</v>
      </c>
      <c r="D505" s="192"/>
      <c r="E505" s="192"/>
      <c r="F505" s="192"/>
      <c r="G505" s="192"/>
      <c r="H505" s="13" t="str">
        <f t="shared" si="14"/>
        <v/>
      </c>
    </row>
    <row r="506" spans="3:8" ht="17.45" customHeight="1" x14ac:dyDescent="0.2">
      <c r="C506" s="157">
        <f t="shared" si="15"/>
        <v>499</v>
      </c>
      <c r="D506" s="192"/>
      <c r="E506" s="192"/>
      <c r="F506" s="192"/>
      <c r="G506" s="192"/>
      <c r="H506" s="13" t="str">
        <f t="shared" si="14"/>
        <v/>
      </c>
    </row>
    <row r="507" spans="3:8" ht="17.45" customHeight="1" x14ac:dyDescent="0.2">
      <c r="C507" s="157">
        <f t="shared" si="15"/>
        <v>500</v>
      </c>
      <c r="D507" s="192"/>
      <c r="E507" s="192"/>
      <c r="F507" s="192"/>
      <c r="G507" s="192"/>
      <c r="H507" s="13" t="str">
        <f t="shared" si="14"/>
        <v/>
      </c>
    </row>
  </sheetData>
  <sheetProtection algorithmName="SHA-512" hashValue="j5heDQnGQqW2vNT9sdRqdlsaF84J5CBCWH3ZVk2Pw28Vpysrpg4ZEQTh8KFkBhcK31YLYJVgnx6sW8YqYGhKfQ==" saltValue="Lu/CU7saKDz4m1wRMQmnug==" spinCount="100000" sheet="1" objects="1" scenarios="1" formatColumns="0" formatRows="0" autoFilter="0"/>
  <autoFilter ref="C6:G507" xr:uid="{00000000-0009-0000-0000-000006000000}"/>
  <mergeCells count="9">
    <mergeCell ref="A15:A16"/>
    <mergeCell ref="A1:A4"/>
    <mergeCell ref="A5:A6"/>
    <mergeCell ref="H6:H7"/>
    <mergeCell ref="C6:C7"/>
    <mergeCell ref="E6:E7"/>
    <mergeCell ref="F6:F7"/>
    <mergeCell ref="G6:G7"/>
    <mergeCell ref="D6:D7"/>
  </mergeCells>
  <phoneticPr fontId="13" type="noConversion"/>
  <hyperlinks>
    <hyperlink ref="A15:A16" location="CONTACTO!A1" display="Contacto" xr:uid="{00000000-0004-0000-0600-000000000000}"/>
    <hyperlink ref="A5:A6" location="MENU!A1" display="M e n ú" xr:uid="{00000000-0004-0000-0600-000001000000}"/>
    <hyperlink ref="A10" location="'INVERSIONES ARRENDAMIENTO'!A1" display="Inversiones Arrendamiento" xr:uid="{00000000-0004-0000-0600-000002000000}"/>
    <hyperlink ref="A14" location="PROVEEDORES!A1" display="Catálogo de Proveedores" xr:uid="{00000000-0004-0000-0600-000003000000}"/>
    <hyperlink ref="A13" location="DIOT!A1" display="Declaración del DIOT" xr:uid="{00000000-0004-0000-0600-000004000000}"/>
    <hyperlink ref="A12" location="TARIFAS!A1" display="Tablas y Tarifas de ISR" xr:uid="{00000000-0004-0000-0600-000005000000}"/>
    <hyperlink ref="A11" location="IMPUESTOS!A1" display="Impuestos" xr:uid="{00000000-0004-0000-0600-000006000000}"/>
    <hyperlink ref="A9" location="'INVERSIONES EMPR PROF'!A1" display="Inversiones Empresarial y P" xr:uid="{00000000-0004-0000-0600-000007000000}"/>
    <hyperlink ref="A8" location="'INGRESOS Y EGRESOS'!A1" display="Ingresos y Egresos" xr:uid="{00000000-0004-0000-0600-000008000000}"/>
    <hyperlink ref="A7" location="DATOS!A1" display="Datos de la Empresa" xr:uid="{00000000-0004-0000-0600-000009000000}"/>
  </hyperlinks>
  <printOptions horizontalCentered="1"/>
  <pageMargins left="0.39370078740157483" right="0.39370078740157483" top="0.98425196850393704" bottom="0.98425196850393704" header="0" footer="0"/>
  <pageSetup paperSize="119" scale="90" orientation="portrait" r:id="rId1"/>
  <headerFooter alignWithMargins="0"/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F45"/>
  <sheetViews>
    <sheetView zoomScaleNormal="100" workbookViewId="0">
      <pane xSplit="1" topLeftCell="B1" activePane="topRight" state="frozen"/>
      <selection pane="top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5" width="15.7109375" style="15" customWidth="1"/>
    <col min="6" max="6" width="20.7109375" style="15" customWidth="1"/>
    <col min="7" max="16384" width="11.42578125" style="15"/>
  </cols>
  <sheetData>
    <row r="1" spans="1:6" ht="17.45" customHeight="1" x14ac:dyDescent="0.2">
      <c r="A1" s="212" t="s">
        <v>244</v>
      </c>
    </row>
    <row r="2" spans="1:6" ht="17.45" customHeight="1" x14ac:dyDescent="0.2">
      <c r="A2" s="260"/>
      <c r="C2" s="285" t="s">
        <v>144</v>
      </c>
      <c r="D2" s="286"/>
      <c r="E2" s="286"/>
      <c r="F2" s="286"/>
    </row>
    <row r="3" spans="1:6" ht="17.45" customHeight="1" x14ac:dyDescent="0.2">
      <c r="A3" s="260"/>
      <c r="C3" s="286"/>
      <c r="D3" s="286"/>
      <c r="E3" s="286"/>
      <c r="F3" s="286"/>
    </row>
    <row r="4" spans="1:6" ht="17.45" customHeight="1" x14ac:dyDescent="0.2">
      <c r="A4" s="261"/>
    </row>
    <row r="5" spans="1:6" ht="17.45" customHeight="1" x14ac:dyDescent="0.25">
      <c r="A5" s="262" t="s">
        <v>251</v>
      </c>
      <c r="C5" s="287" t="s">
        <v>201</v>
      </c>
      <c r="D5" s="287"/>
      <c r="E5" s="287"/>
      <c r="F5" s="287"/>
    </row>
    <row r="6" spans="1:6" ht="17.45" customHeight="1" x14ac:dyDescent="0.2">
      <c r="A6" s="263"/>
      <c r="C6" s="284" t="s">
        <v>32</v>
      </c>
      <c r="D6" s="284"/>
      <c r="E6" s="284"/>
      <c r="F6" s="284"/>
    </row>
    <row r="7" spans="1:6" ht="17.45" customHeight="1" x14ac:dyDescent="0.2">
      <c r="A7" s="114" t="s">
        <v>163</v>
      </c>
      <c r="C7" s="130" t="s">
        <v>39</v>
      </c>
      <c r="D7" s="130" t="s">
        <v>40</v>
      </c>
      <c r="E7" s="130" t="s">
        <v>41</v>
      </c>
      <c r="F7" s="130" t="s">
        <v>42</v>
      </c>
    </row>
    <row r="8" spans="1:6" ht="17.45" customHeight="1" x14ac:dyDescent="0.2">
      <c r="A8" s="114" t="s">
        <v>166</v>
      </c>
      <c r="C8" s="178">
        <v>0.01</v>
      </c>
      <c r="D8" s="178">
        <v>5206.68</v>
      </c>
      <c r="E8" s="178">
        <v>0</v>
      </c>
      <c r="F8" s="186">
        <v>1.9199999999999998E-2</v>
      </c>
    </row>
    <row r="9" spans="1:6" ht="17.45" customHeight="1" x14ac:dyDescent="0.2">
      <c r="A9" s="114" t="s">
        <v>205</v>
      </c>
      <c r="C9" s="178">
        <v>5206.6899999999996</v>
      </c>
      <c r="D9" s="178">
        <v>44191.62</v>
      </c>
      <c r="E9" s="178">
        <v>99.99</v>
      </c>
      <c r="F9" s="186">
        <v>6.4000000000000001E-2</v>
      </c>
    </row>
    <row r="10" spans="1:6" ht="17.45" customHeight="1" x14ac:dyDescent="0.2">
      <c r="A10" s="114" t="s">
        <v>206</v>
      </c>
      <c r="C10" s="178">
        <v>44191.63</v>
      </c>
      <c r="D10" s="178">
        <v>77662.8</v>
      </c>
      <c r="E10" s="178">
        <v>2594.9699999999998</v>
      </c>
      <c r="F10" s="186">
        <v>0.10879999999999999</v>
      </c>
    </row>
    <row r="11" spans="1:6" ht="17.45" customHeight="1" x14ac:dyDescent="0.2">
      <c r="A11" s="114" t="s">
        <v>137</v>
      </c>
      <c r="C11" s="178">
        <v>77662.81</v>
      </c>
      <c r="D11" s="178">
        <v>90279.63</v>
      </c>
      <c r="E11" s="178">
        <v>6236.64</v>
      </c>
      <c r="F11" s="186">
        <v>0.16</v>
      </c>
    </row>
    <row r="12" spans="1:6" ht="17.45" customHeight="1" x14ac:dyDescent="0.2">
      <c r="A12" s="114" t="s">
        <v>164</v>
      </c>
      <c r="C12" s="178">
        <v>90279.64</v>
      </c>
      <c r="D12" s="178">
        <v>108089.46</v>
      </c>
      <c r="E12" s="178">
        <v>8255.34</v>
      </c>
      <c r="F12" s="186">
        <v>0.1792</v>
      </c>
    </row>
    <row r="13" spans="1:6" ht="17.45" customHeight="1" x14ac:dyDescent="0.2">
      <c r="A13" s="114" t="s">
        <v>165</v>
      </c>
      <c r="C13" s="178">
        <v>108089.47</v>
      </c>
      <c r="D13" s="178">
        <v>218000.79</v>
      </c>
      <c r="E13" s="178">
        <v>11446.83</v>
      </c>
      <c r="F13" s="186">
        <v>0.21360000000000001</v>
      </c>
    </row>
    <row r="14" spans="1:6" ht="17.45" customHeight="1" x14ac:dyDescent="0.2">
      <c r="A14" s="114" t="s">
        <v>160</v>
      </c>
      <c r="C14" s="178">
        <v>218000.8</v>
      </c>
      <c r="D14" s="178">
        <v>343599.21</v>
      </c>
      <c r="E14" s="178">
        <v>34923.96</v>
      </c>
      <c r="F14" s="186">
        <v>0.23519999999999999</v>
      </c>
    </row>
    <row r="15" spans="1:6" ht="17.45" customHeight="1" x14ac:dyDescent="0.2">
      <c r="A15" s="258" t="s">
        <v>250</v>
      </c>
      <c r="C15" s="178">
        <v>343599.22</v>
      </c>
      <c r="D15" s="178">
        <v>655987.5</v>
      </c>
      <c r="E15" s="178">
        <v>64464.66</v>
      </c>
      <c r="F15" s="186">
        <v>0.3</v>
      </c>
    </row>
    <row r="16" spans="1:6" ht="17.45" customHeight="1" x14ac:dyDescent="0.2">
      <c r="A16" s="259"/>
      <c r="C16" s="178">
        <v>655987.51</v>
      </c>
      <c r="D16" s="178">
        <v>874649.97</v>
      </c>
      <c r="E16" s="178">
        <v>158181.21</v>
      </c>
      <c r="F16" s="186">
        <v>0.32</v>
      </c>
    </row>
    <row r="17" spans="1:6" ht="17.45" customHeight="1" x14ac:dyDescent="0.2">
      <c r="A17" s="113"/>
      <c r="C17" s="178">
        <v>874649.98</v>
      </c>
      <c r="D17" s="178">
        <v>2623950</v>
      </c>
      <c r="E17" s="178">
        <v>228153.15</v>
      </c>
      <c r="F17" s="186">
        <v>0.34</v>
      </c>
    </row>
    <row r="18" spans="1:6" ht="17.45" customHeight="1" x14ac:dyDescent="0.2">
      <c r="A18" s="110"/>
      <c r="C18" s="178">
        <v>2623950.0099999998</v>
      </c>
      <c r="D18" s="178">
        <v>9999999999</v>
      </c>
      <c r="E18" s="178">
        <v>822915.18</v>
      </c>
      <c r="F18" s="186">
        <v>0.35</v>
      </c>
    </row>
    <row r="19" spans="1:6" ht="17.45" customHeight="1" x14ac:dyDescent="0.2">
      <c r="A19" s="110"/>
    </row>
    <row r="20" spans="1:6" ht="17.45" customHeight="1" x14ac:dyDescent="0.25">
      <c r="A20" s="110"/>
      <c r="C20" s="287" t="s">
        <v>145</v>
      </c>
      <c r="D20" s="287"/>
      <c r="E20" s="287"/>
      <c r="F20" s="287"/>
    </row>
    <row r="21" spans="1:6" ht="17.45" customHeight="1" x14ac:dyDescent="0.2">
      <c r="A21" s="110"/>
      <c r="C21" s="284" t="s">
        <v>32</v>
      </c>
      <c r="D21" s="284"/>
      <c r="E21" s="284"/>
      <c r="F21" s="284"/>
    </row>
    <row r="22" spans="1:6" ht="17.45" customHeight="1" x14ac:dyDescent="0.2">
      <c r="A22" s="110"/>
      <c r="C22" s="130" t="s">
        <v>39</v>
      </c>
      <c r="D22" s="130" t="s">
        <v>40</v>
      </c>
      <c r="E22" s="130" t="s">
        <v>41</v>
      </c>
      <c r="F22" s="130" t="s">
        <v>42</v>
      </c>
    </row>
    <row r="23" spans="1:6" ht="17.45" customHeight="1" x14ac:dyDescent="0.2">
      <c r="A23" s="110"/>
      <c r="C23" s="178">
        <v>0.01</v>
      </c>
      <c r="D23" s="178">
        <v>578.52</v>
      </c>
      <c r="E23" s="178">
        <v>0</v>
      </c>
      <c r="F23" s="186">
        <v>1.9199999999999998E-2</v>
      </c>
    </row>
    <row r="24" spans="1:6" ht="17.45" customHeight="1" x14ac:dyDescent="0.2">
      <c r="A24" s="110"/>
      <c r="C24" s="178">
        <v>578.53</v>
      </c>
      <c r="D24" s="178">
        <v>4910.18</v>
      </c>
      <c r="E24" s="178">
        <v>11.11</v>
      </c>
      <c r="F24" s="186">
        <v>6.4000000000000001E-2</v>
      </c>
    </row>
    <row r="25" spans="1:6" ht="17.45" customHeight="1" x14ac:dyDescent="0.2">
      <c r="A25" s="110"/>
      <c r="C25" s="178">
        <v>4910.1899999999996</v>
      </c>
      <c r="D25" s="178">
        <v>8629.2000000000007</v>
      </c>
      <c r="E25" s="178">
        <v>288.33</v>
      </c>
      <c r="F25" s="186">
        <v>0.10879999999999999</v>
      </c>
    </row>
    <row r="26" spans="1:6" ht="17.45" customHeight="1" x14ac:dyDescent="0.2">
      <c r="A26" s="110"/>
      <c r="C26" s="178">
        <v>8629.2099999999991</v>
      </c>
      <c r="D26" s="178">
        <v>10031.07</v>
      </c>
      <c r="E26" s="178">
        <v>692.96</v>
      </c>
      <c r="F26" s="186">
        <v>0.16</v>
      </c>
    </row>
    <row r="27" spans="1:6" ht="17.45" customHeight="1" x14ac:dyDescent="0.2">
      <c r="A27" s="110"/>
      <c r="C27" s="178">
        <v>10031.08</v>
      </c>
      <c r="D27" s="178">
        <v>12009.94</v>
      </c>
      <c r="E27" s="178">
        <v>917.26</v>
      </c>
      <c r="F27" s="186">
        <v>0.1792</v>
      </c>
    </row>
    <row r="28" spans="1:6" ht="17.45" customHeight="1" x14ac:dyDescent="0.2">
      <c r="A28" s="111"/>
      <c r="C28" s="178">
        <v>12009.95</v>
      </c>
      <c r="D28" s="178">
        <v>24222.31</v>
      </c>
      <c r="E28" s="178">
        <v>1271.8699999999999</v>
      </c>
      <c r="F28" s="186">
        <v>0.21360000000000001</v>
      </c>
    </row>
    <row r="29" spans="1:6" ht="17.45" customHeight="1" x14ac:dyDescent="0.2">
      <c r="A29" s="111"/>
      <c r="C29" s="178">
        <v>24222.32</v>
      </c>
      <c r="D29" s="178">
        <v>38177.69</v>
      </c>
      <c r="E29" s="178">
        <v>3880.44</v>
      </c>
      <c r="F29" s="186">
        <v>0.23519999999999999</v>
      </c>
    </row>
    <row r="30" spans="1:6" ht="17.45" customHeight="1" x14ac:dyDescent="0.2">
      <c r="A30" s="111"/>
      <c r="C30" s="178">
        <v>38177.699999999997</v>
      </c>
      <c r="D30" s="178">
        <v>72887.5</v>
      </c>
      <c r="E30" s="178">
        <v>7162.74</v>
      </c>
      <c r="F30" s="186">
        <v>0.3</v>
      </c>
    </row>
    <row r="31" spans="1:6" ht="17.45" customHeight="1" x14ac:dyDescent="0.2">
      <c r="A31" s="111"/>
      <c r="C31" s="178">
        <v>72887.509999999995</v>
      </c>
      <c r="D31" s="178">
        <v>97183.33</v>
      </c>
      <c r="E31" s="178">
        <v>17575.689999999999</v>
      </c>
      <c r="F31" s="186">
        <v>0.32</v>
      </c>
    </row>
    <row r="32" spans="1:6" ht="17.45" customHeight="1" x14ac:dyDescent="0.2">
      <c r="A32" s="111"/>
      <c r="C32" s="178">
        <v>97183.34</v>
      </c>
      <c r="D32" s="178">
        <v>291550</v>
      </c>
      <c r="E32" s="178">
        <v>25350.35</v>
      </c>
      <c r="F32" s="186">
        <v>0.34</v>
      </c>
    </row>
    <row r="33" spans="1:6" ht="17.45" customHeight="1" x14ac:dyDescent="0.2">
      <c r="A33" s="111"/>
      <c r="C33" s="178">
        <v>291550.01</v>
      </c>
      <c r="D33" s="178">
        <v>9999999999</v>
      </c>
      <c r="E33" s="178">
        <v>91435.02</v>
      </c>
      <c r="F33" s="186">
        <v>0.35</v>
      </c>
    </row>
    <row r="34" spans="1:6" ht="17.45" customHeight="1" x14ac:dyDescent="0.2">
      <c r="A34" s="111"/>
    </row>
    <row r="35" spans="1:6" ht="17.45" customHeight="1" x14ac:dyDescent="0.2">
      <c r="A35" s="111"/>
    </row>
    <row r="36" spans="1:6" ht="17.45" customHeight="1" x14ac:dyDescent="0.2">
      <c r="A36" s="111"/>
    </row>
    <row r="37" spans="1:6" ht="17.45" customHeight="1" x14ac:dyDescent="0.2">
      <c r="A37" s="111"/>
    </row>
    <row r="38" spans="1:6" ht="17.45" customHeight="1" x14ac:dyDescent="0.2">
      <c r="A38" s="111"/>
    </row>
    <row r="39" spans="1:6" ht="17.45" customHeight="1" x14ac:dyDescent="0.2">
      <c r="A39" s="111"/>
    </row>
    <row r="40" spans="1:6" ht="17.45" customHeight="1" x14ac:dyDescent="0.2">
      <c r="A40" s="111"/>
    </row>
    <row r="41" spans="1:6" ht="17.45" customHeight="1" x14ac:dyDescent="0.2">
      <c r="A41" s="111"/>
    </row>
    <row r="42" spans="1:6" ht="17.45" customHeight="1" x14ac:dyDescent="0.2">
      <c r="A42" s="111"/>
    </row>
    <row r="43" spans="1:6" ht="17.45" customHeight="1" x14ac:dyDescent="0.2">
      <c r="A43" s="111"/>
    </row>
    <row r="44" spans="1:6" ht="17.45" customHeight="1" x14ac:dyDescent="0.2">
      <c r="A44" s="111"/>
    </row>
    <row r="45" spans="1:6" ht="17.45" customHeight="1" x14ac:dyDescent="0.2">
      <c r="A45" s="111"/>
    </row>
  </sheetData>
  <sheetProtection algorithmName="SHA-512" hashValue="HrBQk8rHhLQoBiwzUY28wj44xH+gNu5qCe2sjDszxDyHPdCYedIHaGelsV4Yk8kwcHOVnWERSbtiLgETEvCI9g==" saltValue="zJPuwPZWx8SmbvsJ0dQ5Tw==" spinCount="100000" sheet="1" objects="1" scenarios="1" formatColumns="0" formatRows="0"/>
  <mergeCells count="8">
    <mergeCell ref="C6:F6"/>
    <mergeCell ref="C21:F21"/>
    <mergeCell ref="A1:A4"/>
    <mergeCell ref="A5:A6"/>
    <mergeCell ref="C2:F3"/>
    <mergeCell ref="C5:F5"/>
    <mergeCell ref="C20:F20"/>
    <mergeCell ref="A15:A16"/>
  </mergeCells>
  <phoneticPr fontId="13" type="noConversion"/>
  <hyperlinks>
    <hyperlink ref="A15:A16" location="CONTACTO!A1" display="Contacto" xr:uid="{00000000-0004-0000-4500-000000000000}"/>
    <hyperlink ref="A5:A6" location="MENU!A1" display="M e n ú" xr:uid="{00000000-0004-0000-4500-000001000000}"/>
    <hyperlink ref="A10" location="'INVERSIONES ARRENDAMIENTO'!A1" display="Inversiones Arrendamiento" xr:uid="{00000000-0004-0000-4500-000002000000}"/>
    <hyperlink ref="A14" location="PROVEEDORES!A1" display="Catálogo de Proveedores" xr:uid="{00000000-0004-0000-4500-000003000000}"/>
    <hyperlink ref="A13" location="DIOT!A1" display="Declaración del DIOT" xr:uid="{00000000-0004-0000-4500-000004000000}"/>
    <hyperlink ref="A12" location="TARIFAS!A1" display="Tablas y Tarifas de ISR" xr:uid="{00000000-0004-0000-4500-000005000000}"/>
    <hyperlink ref="A11" location="IMPUESTOS!A1" display="Impuestos" xr:uid="{00000000-0004-0000-4500-000006000000}"/>
    <hyperlink ref="A9" location="'INVERSIONES EMPR PROF'!A1" display="Inversiones Empresarial y P" xr:uid="{00000000-0004-0000-4500-000007000000}"/>
    <hyperlink ref="A8" location="'INGRESOS Y EGRESOS'!A1" display="Ingresos y Egresos" xr:uid="{00000000-0004-0000-4500-000008000000}"/>
    <hyperlink ref="A7" location="DATOS!A1" display="Datos de la Empresa" xr:uid="{00000000-0004-0000-4500-000009000000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F45"/>
  <sheetViews>
    <sheetView zoomScaleNormal="100" workbookViewId="0">
      <pane xSplit="1" topLeftCell="B1" activePane="topRight" state="frozen"/>
      <selection pane="top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5" width="15.7109375" style="15" customWidth="1"/>
    <col min="6" max="6" width="20.7109375" style="15" customWidth="1"/>
    <col min="7" max="16384" width="11.42578125" style="15"/>
  </cols>
  <sheetData>
    <row r="1" spans="1:6" ht="17.45" customHeight="1" x14ac:dyDescent="0.2">
      <c r="A1" s="212" t="s">
        <v>244</v>
      </c>
    </row>
    <row r="2" spans="1:6" ht="17.45" customHeight="1" x14ac:dyDescent="0.2">
      <c r="A2" s="260"/>
      <c r="C2" s="285" t="s">
        <v>144</v>
      </c>
      <c r="D2" s="286"/>
      <c r="E2" s="286"/>
      <c r="F2" s="286"/>
    </row>
    <row r="3" spans="1:6" ht="17.45" customHeight="1" x14ac:dyDescent="0.2">
      <c r="A3" s="260"/>
      <c r="C3" s="286"/>
      <c r="D3" s="286"/>
      <c r="E3" s="286"/>
      <c r="F3" s="286"/>
    </row>
    <row r="4" spans="1:6" ht="17.45" customHeight="1" x14ac:dyDescent="0.2">
      <c r="A4" s="261"/>
    </row>
    <row r="5" spans="1:6" ht="17.45" customHeight="1" x14ac:dyDescent="0.25">
      <c r="A5" s="262" t="s">
        <v>251</v>
      </c>
      <c r="C5" s="287" t="s">
        <v>201</v>
      </c>
      <c r="D5" s="287"/>
      <c r="E5" s="287"/>
      <c r="F5" s="287"/>
    </row>
    <row r="6" spans="1:6" ht="17.45" customHeight="1" x14ac:dyDescent="0.2">
      <c r="A6" s="263"/>
      <c r="C6" s="284" t="s">
        <v>33</v>
      </c>
      <c r="D6" s="284"/>
      <c r="E6" s="284"/>
      <c r="F6" s="284"/>
    </row>
    <row r="7" spans="1:6" ht="17.45" customHeight="1" x14ac:dyDescent="0.2">
      <c r="A7" s="114" t="s">
        <v>163</v>
      </c>
      <c r="C7" s="130" t="s">
        <v>39</v>
      </c>
      <c r="D7" s="130" t="s">
        <v>40</v>
      </c>
      <c r="E7" s="130" t="s">
        <v>41</v>
      </c>
      <c r="F7" s="130" t="s">
        <v>42</v>
      </c>
    </row>
    <row r="8" spans="1:6" ht="17.45" customHeight="1" x14ac:dyDescent="0.2">
      <c r="A8" s="114" t="s">
        <v>166</v>
      </c>
      <c r="C8" s="178">
        <v>0.01</v>
      </c>
      <c r="D8" s="178">
        <v>5785.2</v>
      </c>
      <c r="E8" s="178">
        <v>0</v>
      </c>
      <c r="F8" s="186">
        <v>1.9199999999999998E-2</v>
      </c>
    </row>
    <row r="9" spans="1:6" ht="17.45" customHeight="1" x14ac:dyDescent="0.2">
      <c r="A9" s="114" t="s">
        <v>205</v>
      </c>
      <c r="C9" s="178">
        <v>5785.21</v>
      </c>
      <c r="D9" s="178">
        <v>49101.8</v>
      </c>
      <c r="E9" s="178">
        <v>111.1</v>
      </c>
      <c r="F9" s="186">
        <v>6.4000000000000001E-2</v>
      </c>
    </row>
    <row r="10" spans="1:6" ht="17.45" customHeight="1" x14ac:dyDescent="0.2">
      <c r="A10" s="114" t="s">
        <v>206</v>
      </c>
      <c r="C10" s="178">
        <v>49101.81</v>
      </c>
      <c r="D10" s="178">
        <v>86292</v>
      </c>
      <c r="E10" s="178">
        <v>2883.3</v>
      </c>
      <c r="F10" s="186">
        <v>0.10879999999999999</v>
      </c>
    </row>
    <row r="11" spans="1:6" ht="17.45" customHeight="1" x14ac:dyDescent="0.2">
      <c r="A11" s="114" t="s">
        <v>137</v>
      </c>
      <c r="C11" s="178">
        <v>86292.01</v>
      </c>
      <c r="D11" s="178">
        <v>100310.7</v>
      </c>
      <c r="E11" s="178">
        <v>6929.6</v>
      </c>
      <c r="F11" s="186">
        <v>0.16</v>
      </c>
    </row>
    <row r="12" spans="1:6" ht="17.45" customHeight="1" x14ac:dyDescent="0.2">
      <c r="A12" s="114" t="s">
        <v>164</v>
      </c>
      <c r="C12" s="178">
        <v>100310.71</v>
      </c>
      <c r="D12" s="178">
        <v>120099.4</v>
      </c>
      <c r="E12" s="178">
        <v>9172.6</v>
      </c>
      <c r="F12" s="186">
        <v>0.1792</v>
      </c>
    </row>
    <row r="13" spans="1:6" ht="17.45" customHeight="1" x14ac:dyDescent="0.2">
      <c r="A13" s="114" t="s">
        <v>165</v>
      </c>
      <c r="C13" s="178">
        <v>120099.41</v>
      </c>
      <c r="D13" s="178">
        <v>242223.1</v>
      </c>
      <c r="E13" s="178">
        <v>12718.7</v>
      </c>
      <c r="F13" s="186">
        <v>0.21360000000000001</v>
      </c>
    </row>
    <row r="14" spans="1:6" ht="17.45" customHeight="1" x14ac:dyDescent="0.2">
      <c r="A14" s="114" t="s">
        <v>160</v>
      </c>
      <c r="C14" s="178">
        <v>242223.11</v>
      </c>
      <c r="D14" s="178">
        <v>381776.9</v>
      </c>
      <c r="E14" s="178">
        <v>38804.400000000001</v>
      </c>
      <c r="F14" s="186">
        <v>0.23519999999999999</v>
      </c>
    </row>
    <row r="15" spans="1:6" ht="17.45" customHeight="1" x14ac:dyDescent="0.2">
      <c r="A15" s="258" t="s">
        <v>250</v>
      </c>
      <c r="C15" s="178">
        <v>381776.91</v>
      </c>
      <c r="D15" s="178">
        <v>728875</v>
      </c>
      <c r="E15" s="178">
        <v>71627.399999999994</v>
      </c>
      <c r="F15" s="186">
        <v>0.3</v>
      </c>
    </row>
    <row r="16" spans="1:6" ht="17.45" customHeight="1" x14ac:dyDescent="0.2">
      <c r="A16" s="259"/>
      <c r="C16" s="178">
        <v>728875.01</v>
      </c>
      <c r="D16" s="178">
        <v>971833.3</v>
      </c>
      <c r="E16" s="178">
        <v>175756.9</v>
      </c>
      <c r="F16" s="186">
        <v>0.32</v>
      </c>
    </row>
    <row r="17" spans="1:6" ht="17.45" customHeight="1" x14ac:dyDescent="0.2">
      <c r="A17" s="113"/>
      <c r="C17" s="178">
        <v>971833.31</v>
      </c>
      <c r="D17" s="178">
        <v>2915500</v>
      </c>
      <c r="E17" s="178">
        <v>253503.5</v>
      </c>
      <c r="F17" s="186">
        <v>0.34</v>
      </c>
    </row>
    <row r="18" spans="1:6" ht="17.45" customHeight="1" x14ac:dyDescent="0.2">
      <c r="A18" s="110"/>
      <c r="C18" s="178">
        <v>2915500.01</v>
      </c>
      <c r="D18" s="178">
        <v>9999999999</v>
      </c>
      <c r="E18" s="178">
        <v>914350.2</v>
      </c>
      <c r="F18" s="186">
        <v>0.35</v>
      </c>
    </row>
    <row r="19" spans="1:6" ht="17.45" customHeight="1" x14ac:dyDescent="0.2">
      <c r="A19" s="110"/>
    </row>
    <row r="20" spans="1:6" ht="17.45" customHeight="1" x14ac:dyDescent="0.25">
      <c r="A20" s="110"/>
      <c r="C20" s="287" t="s">
        <v>145</v>
      </c>
      <c r="D20" s="287"/>
      <c r="E20" s="287"/>
      <c r="F20" s="287"/>
    </row>
    <row r="21" spans="1:6" ht="17.45" customHeight="1" x14ac:dyDescent="0.2">
      <c r="A21" s="110"/>
      <c r="C21" s="284" t="s">
        <v>33</v>
      </c>
      <c r="D21" s="284"/>
      <c r="E21" s="284"/>
      <c r="F21" s="284"/>
    </row>
    <row r="22" spans="1:6" ht="17.45" customHeight="1" x14ac:dyDescent="0.2">
      <c r="A22" s="110"/>
      <c r="C22" s="130" t="s">
        <v>39</v>
      </c>
      <c r="D22" s="130" t="s">
        <v>40</v>
      </c>
      <c r="E22" s="130" t="s">
        <v>41</v>
      </c>
      <c r="F22" s="130" t="s">
        <v>42</v>
      </c>
    </row>
    <row r="23" spans="1:6" ht="17.45" customHeight="1" x14ac:dyDescent="0.2">
      <c r="A23" s="110"/>
      <c r="C23" s="178">
        <v>0.01</v>
      </c>
      <c r="D23" s="178">
        <v>578.52</v>
      </c>
      <c r="E23" s="178">
        <v>0</v>
      </c>
      <c r="F23" s="186">
        <v>1.9199999999999998E-2</v>
      </c>
    </row>
    <row r="24" spans="1:6" ht="17.45" customHeight="1" x14ac:dyDescent="0.2">
      <c r="A24" s="110"/>
      <c r="C24" s="178">
        <v>578.53</v>
      </c>
      <c r="D24" s="178">
        <v>4910.18</v>
      </c>
      <c r="E24" s="178">
        <v>11.11</v>
      </c>
      <c r="F24" s="186">
        <v>6.4000000000000001E-2</v>
      </c>
    </row>
    <row r="25" spans="1:6" ht="17.45" customHeight="1" x14ac:dyDescent="0.2">
      <c r="A25" s="110"/>
      <c r="C25" s="178">
        <v>4910.1899999999996</v>
      </c>
      <c r="D25" s="178">
        <v>8629.2000000000007</v>
      </c>
      <c r="E25" s="178">
        <v>288.33</v>
      </c>
      <c r="F25" s="186">
        <v>0.10879999999999999</v>
      </c>
    </row>
    <row r="26" spans="1:6" ht="17.45" customHeight="1" x14ac:dyDescent="0.2">
      <c r="A26" s="110"/>
      <c r="C26" s="178">
        <v>8629.2099999999991</v>
      </c>
      <c r="D26" s="178">
        <v>10031.07</v>
      </c>
      <c r="E26" s="178">
        <v>692.96</v>
      </c>
      <c r="F26" s="186">
        <v>0.16</v>
      </c>
    </row>
    <row r="27" spans="1:6" ht="17.45" customHeight="1" x14ac:dyDescent="0.2">
      <c r="A27" s="110"/>
      <c r="C27" s="178">
        <v>10031.08</v>
      </c>
      <c r="D27" s="178">
        <v>12009.94</v>
      </c>
      <c r="E27" s="178">
        <v>917.26</v>
      </c>
      <c r="F27" s="186">
        <v>0.1792</v>
      </c>
    </row>
    <row r="28" spans="1:6" ht="17.45" customHeight="1" x14ac:dyDescent="0.2">
      <c r="A28" s="111"/>
      <c r="C28" s="178">
        <v>12009.95</v>
      </c>
      <c r="D28" s="178">
        <v>24222.31</v>
      </c>
      <c r="E28" s="178">
        <v>1271.8699999999999</v>
      </c>
      <c r="F28" s="186">
        <v>0.21360000000000001</v>
      </c>
    </row>
    <row r="29" spans="1:6" ht="17.45" customHeight="1" x14ac:dyDescent="0.2">
      <c r="A29" s="111"/>
      <c r="C29" s="178">
        <v>24222.32</v>
      </c>
      <c r="D29" s="178">
        <v>38177.69</v>
      </c>
      <c r="E29" s="178">
        <v>3880.44</v>
      </c>
      <c r="F29" s="186">
        <v>0.23519999999999999</v>
      </c>
    </row>
    <row r="30" spans="1:6" ht="17.45" customHeight="1" x14ac:dyDescent="0.2">
      <c r="A30" s="111"/>
      <c r="C30" s="178">
        <v>38177.699999999997</v>
      </c>
      <c r="D30" s="178">
        <v>72887.5</v>
      </c>
      <c r="E30" s="178">
        <v>7162.74</v>
      </c>
      <c r="F30" s="186">
        <v>0.3</v>
      </c>
    </row>
    <row r="31" spans="1:6" ht="17.45" customHeight="1" x14ac:dyDescent="0.2">
      <c r="A31" s="111"/>
      <c r="C31" s="178">
        <v>72887.509999999995</v>
      </c>
      <c r="D31" s="178">
        <v>97183.33</v>
      </c>
      <c r="E31" s="178">
        <v>17575.689999999999</v>
      </c>
      <c r="F31" s="186">
        <v>0.32</v>
      </c>
    </row>
    <row r="32" spans="1:6" ht="17.45" customHeight="1" x14ac:dyDescent="0.2">
      <c r="A32" s="111"/>
      <c r="C32" s="178">
        <v>97183.34</v>
      </c>
      <c r="D32" s="178">
        <v>291550</v>
      </c>
      <c r="E32" s="178">
        <v>25350.35</v>
      </c>
      <c r="F32" s="186">
        <v>0.34</v>
      </c>
    </row>
    <row r="33" spans="1:6" ht="17.45" customHeight="1" x14ac:dyDescent="0.2">
      <c r="A33" s="111"/>
      <c r="C33" s="178">
        <v>291550.01</v>
      </c>
      <c r="D33" s="178">
        <v>9999999999</v>
      </c>
      <c r="E33" s="178">
        <v>91435.02</v>
      </c>
      <c r="F33" s="186">
        <v>0.35</v>
      </c>
    </row>
    <row r="34" spans="1:6" ht="17.45" customHeight="1" x14ac:dyDescent="0.2">
      <c r="A34" s="111"/>
    </row>
    <row r="35" spans="1:6" ht="17.45" customHeight="1" x14ac:dyDescent="0.2">
      <c r="A35" s="111"/>
    </row>
    <row r="36" spans="1:6" ht="17.45" customHeight="1" x14ac:dyDescent="0.2">
      <c r="A36" s="111"/>
    </row>
    <row r="37" spans="1:6" ht="17.45" customHeight="1" x14ac:dyDescent="0.2">
      <c r="A37" s="111"/>
    </row>
    <row r="38" spans="1:6" ht="17.45" customHeight="1" x14ac:dyDescent="0.2">
      <c r="A38" s="111"/>
    </row>
    <row r="39" spans="1:6" ht="17.45" customHeight="1" x14ac:dyDescent="0.2">
      <c r="A39" s="111"/>
    </row>
    <row r="40" spans="1:6" ht="17.45" customHeight="1" x14ac:dyDescent="0.2">
      <c r="A40" s="111"/>
    </row>
    <row r="41" spans="1:6" ht="17.45" customHeight="1" x14ac:dyDescent="0.2">
      <c r="A41" s="111"/>
    </row>
    <row r="42" spans="1:6" ht="17.45" customHeight="1" x14ac:dyDescent="0.2">
      <c r="A42" s="111"/>
    </row>
    <row r="43" spans="1:6" ht="17.45" customHeight="1" x14ac:dyDescent="0.2">
      <c r="A43" s="111"/>
    </row>
    <row r="44" spans="1:6" ht="17.45" customHeight="1" x14ac:dyDescent="0.2">
      <c r="A44" s="111"/>
    </row>
    <row r="45" spans="1:6" ht="17.45" customHeight="1" x14ac:dyDescent="0.2">
      <c r="A45" s="111"/>
    </row>
  </sheetData>
  <sheetProtection algorithmName="SHA-512" hashValue="x3VxGS9sLEo9ilQymfahPzT9ihC17babCBeuEUbiEhkgJIsZcvxPA67jHbIyh1U2BSCDz3Qe6RdVwpt73BjWVA==" saltValue="r7lVT2ok7CrPWoKNSiF6YA==" spinCount="100000" sheet="1" objects="1" scenarios="1" formatColumns="0" formatRows="0"/>
  <mergeCells count="8">
    <mergeCell ref="C6:F6"/>
    <mergeCell ref="C21:F21"/>
    <mergeCell ref="A1:A4"/>
    <mergeCell ref="A5:A6"/>
    <mergeCell ref="C2:F3"/>
    <mergeCell ref="C5:F5"/>
    <mergeCell ref="C20:F20"/>
    <mergeCell ref="A15:A16"/>
  </mergeCells>
  <phoneticPr fontId="13" type="noConversion"/>
  <hyperlinks>
    <hyperlink ref="A15:A16" location="CONTACTO!A1" display="Contacto" xr:uid="{00000000-0004-0000-4600-000000000000}"/>
    <hyperlink ref="A5:A6" location="MENU!A1" display="M e n ú" xr:uid="{00000000-0004-0000-4600-000001000000}"/>
    <hyperlink ref="A10" location="'INVERSIONES ARRENDAMIENTO'!A1" display="Inversiones Arrendamiento" xr:uid="{00000000-0004-0000-4600-000002000000}"/>
    <hyperlink ref="A14" location="PROVEEDORES!A1" display="Catálogo de Proveedores" xr:uid="{00000000-0004-0000-4600-000003000000}"/>
    <hyperlink ref="A13" location="DIOT!A1" display="Declaración del DIOT" xr:uid="{00000000-0004-0000-4600-000004000000}"/>
    <hyperlink ref="A12" location="TARIFAS!A1" display="Tablas y Tarifas de ISR" xr:uid="{00000000-0004-0000-4600-000005000000}"/>
    <hyperlink ref="A11" location="IMPUESTOS!A1" display="Impuestos" xr:uid="{00000000-0004-0000-4600-000006000000}"/>
    <hyperlink ref="A9" location="'INVERSIONES EMPR PROF'!A1" display="Inversiones Empresarial y P" xr:uid="{00000000-0004-0000-4600-000007000000}"/>
    <hyperlink ref="A8" location="'INGRESOS Y EGRESOS'!A1" display="Ingresos y Egresos" xr:uid="{00000000-0004-0000-4600-000008000000}"/>
    <hyperlink ref="A7" location="DATOS!A1" display="Datos de la Empresa" xr:uid="{00000000-0004-0000-4600-000009000000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F45"/>
  <sheetViews>
    <sheetView zoomScaleNormal="100" workbookViewId="0">
      <pane xSplit="1" topLeftCell="B1" activePane="topRight" state="frozen"/>
      <selection pane="top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5" width="15.7109375" style="15" customWidth="1"/>
    <col min="6" max="6" width="20.7109375" style="15" customWidth="1"/>
    <col min="7" max="16384" width="11.42578125" style="15"/>
  </cols>
  <sheetData>
    <row r="1" spans="1:6" ht="17.45" customHeight="1" x14ac:dyDescent="0.2">
      <c r="A1" s="212" t="s">
        <v>244</v>
      </c>
    </row>
    <row r="2" spans="1:6" ht="17.45" customHeight="1" x14ac:dyDescent="0.2">
      <c r="A2" s="260"/>
      <c r="C2" s="285" t="s">
        <v>144</v>
      </c>
      <c r="D2" s="286"/>
      <c r="E2" s="286"/>
      <c r="F2" s="286"/>
    </row>
    <row r="3" spans="1:6" ht="17.45" customHeight="1" x14ac:dyDescent="0.2">
      <c r="A3" s="260"/>
      <c r="C3" s="286"/>
      <c r="D3" s="286"/>
      <c r="E3" s="286"/>
      <c r="F3" s="286"/>
    </row>
    <row r="4" spans="1:6" ht="17.45" customHeight="1" x14ac:dyDescent="0.2">
      <c r="A4" s="261"/>
    </row>
    <row r="5" spans="1:6" ht="17.45" customHeight="1" x14ac:dyDescent="0.25">
      <c r="A5" s="262" t="s">
        <v>251</v>
      </c>
      <c r="C5" s="287" t="s">
        <v>201</v>
      </c>
      <c r="D5" s="287"/>
      <c r="E5" s="287"/>
      <c r="F5" s="287"/>
    </row>
    <row r="6" spans="1:6" ht="17.45" customHeight="1" x14ac:dyDescent="0.2">
      <c r="A6" s="263"/>
      <c r="C6" s="284" t="s">
        <v>34</v>
      </c>
      <c r="D6" s="284"/>
      <c r="E6" s="284"/>
      <c r="F6" s="284"/>
    </row>
    <row r="7" spans="1:6" ht="17.45" customHeight="1" x14ac:dyDescent="0.2">
      <c r="A7" s="114" t="s">
        <v>163</v>
      </c>
      <c r="C7" s="130" t="s">
        <v>39</v>
      </c>
      <c r="D7" s="130" t="s">
        <v>40</v>
      </c>
      <c r="E7" s="130" t="s">
        <v>41</v>
      </c>
      <c r="F7" s="130" t="s">
        <v>42</v>
      </c>
    </row>
    <row r="8" spans="1:6" ht="17.45" customHeight="1" x14ac:dyDescent="0.2">
      <c r="A8" s="114" t="s">
        <v>166</v>
      </c>
      <c r="C8" s="178">
        <v>0.01</v>
      </c>
      <c r="D8" s="178">
        <v>6363.72</v>
      </c>
      <c r="E8" s="178">
        <v>0</v>
      </c>
      <c r="F8" s="186">
        <v>1.9199999999999998E-2</v>
      </c>
    </row>
    <row r="9" spans="1:6" ht="17.45" customHeight="1" x14ac:dyDescent="0.2">
      <c r="A9" s="114" t="s">
        <v>205</v>
      </c>
      <c r="C9" s="178">
        <v>6363.73</v>
      </c>
      <c r="D9" s="178">
        <v>54011.98</v>
      </c>
      <c r="E9" s="178">
        <v>122.21</v>
      </c>
      <c r="F9" s="186">
        <v>6.4000000000000001E-2</v>
      </c>
    </row>
    <row r="10" spans="1:6" ht="17.45" customHeight="1" x14ac:dyDescent="0.2">
      <c r="A10" s="114" t="s">
        <v>206</v>
      </c>
      <c r="C10" s="178">
        <v>54011.99</v>
      </c>
      <c r="D10" s="178">
        <v>94921.2</v>
      </c>
      <c r="E10" s="178">
        <v>3171.63</v>
      </c>
      <c r="F10" s="186">
        <v>0.10879999999999999</v>
      </c>
    </row>
    <row r="11" spans="1:6" ht="17.45" customHeight="1" x14ac:dyDescent="0.2">
      <c r="A11" s="114" t="s">
        <v>137</v>
      </c>
      <c r="C11" s="178">
        <v>94921.21</v>
      </c>
      <c r="D11" s="178">
        <v>110341.77</v>
      </c>
      <c r="E11" s="178">
        <v>7622.56</v>
      </c>
      <c r="F11" s="186">
        <v>0.16</v>
      </c>
    </row>
    <row r="12" spans="1:6" ht="17.45" customHeight="1" x14ac:dyDescent="0.2">
      <c r="A12" s="114" t="s">
        <v>164</v>
      </c>
      <c r="C12" s="178">
        <v>110341.78</v>
      </c>
      <c r="D12" s="178">
        <v>132109.34</v>
      </c>
      <c r="E12" s="178">
        <v>10089.86</v>
      </c>
      <c r="F12" s="186">
        <v>0.1792</v>
      </c>
    </row>
    <row r="13" spans="1:6" ht="17.45" customHeight="1" x14ac:dyDescent="0.2">
      <c r="A13" s="114" t="s">
        <v>165</v>
      </c>
      <c r="C13" s="178">
        <v>132109.35</v>
      </c>
      <c r="D13" s="178">
        <v>266445.40999999997</v>
      </c>
      <c r="E13" s="178">
        <v>13990.57</v>
      </c>
      <c r="F13" s="186">
        <v>0.21360000000000001</v>
      </c>
    </row>
    <row r="14" spans="1:6" ht="17.45" customHeight="1" x14ac:dyDescent="0.2">
      <c r="A14" s="114" t="s">
        <v>160</v>
      </c>
      <c r="C14" s="178">
        <v>266445.42</v>
      </c>
      <c r="D14" s="178">
        <v>419954.59</v>
      </c>
      <c r="E14" s="178">
        <v>42684.84</v>
      </c>
      <c r="F14" s="186">
        <v>0.23519999999999999</v>
      </c>
    </row>
    <row r="15" spans="1:6" ht="17.45" customHeight="1" x14ac:dyDescent="0.2">
      <c r="A15" s="258" t="s">
        <v>250</v>
      </c>
      <c r="C15" s="178">
        <v>419954.6</v>
      </c>
      <c r="D15" s="178">
        <v>801762.5</v>
      </c>
      <c r="E15" s="178">
        <v>78790.14</v>
      </c>
      <c r="F15" s="186">
        <v>0.3</v>
      </c>
    </row>
    <row r="16" spans="1:6" ht="17.45" customHeight="1" x14ac:dyDescent="0.2">
      <c r="A16" s="259"/>
      <c r="C16" s="178">
        <v>801762.51</v>
      </c>
      <c r="D16" s="178">
        <v>1069016.6299999999</v>
      </c>
      <c r="E16" s="178">
        <v>193332.59</v>
      </c>
      <c r="F16" s="186">
        <v>0.32</v>
      </c>
    </row>
    <row r="17" spans="1:6" ht="17.45" customHeight="1" x14ac:dyDescent="0.2">
      <c r="A17" s="113"/>
      <c r="C17" s="178">
        <v>1069016.6399999999</v>
      </c>
      <c r="D17" s="178">
        <v>3207050</v>
      </c>
      <c r="E17" s="178">
        <v>278853.84999999998</v>
      </c>
      <c r="F17" s="186">
        <v>0.34</v>
      </c>
    </row>
    <row r="18" spans="1:6" ht="17.45" customHeight="1" x14ac:dyDescent="0.2">
      <c r="A18" s="110"/>
      <c r="C18" s="178">
        <v>3207050.01</v>
      </c>
      <c r="D18" s="178">
        <v>9999999999</v>
      </c>
      <c r="E18" s="178">
        <v>1005785.22</v>
      </c>
      <c r="F18" s="186">
        <v>0.35</v>
      </c>
    </row>
    <row r="19" spans="1:6" ht="17.45" customHeight="1" x14ac:dyDescent="0.2">
      <c r="A19" s="110"/>
    </row>
    <row r="20" spans="1:6" ht="17.45" customHeight="1" x14ac:dyDescent="0.25">
      <c r="A20" s="110"/>
      <c r="C20" s="287" t="s">
        <v>145</v>
      </c>
      <c r="D20" s="287"/>
      <c r="E20" s="287"/>
      <c r="F20" s="287"/>
    </row>
    <row r="21" spans="1:6" ht="17.45" customHeight="1" x14ac:dyDescent="0.2">
      <c r="A21" s="110"/>
      <c r="C21" s="284" t="s">
        <v>34</v>
      </c>
      <c r="D21" s="284"/>
      <c r="E21" s="284"/>
      <c r="F21" s="284"/>
    </row>
    <row r="22" spans="1:6" ht="17.45" customHeight="1" x14ac:dyDescent="0.2">
      <c r="A22" s="110"/>
      <c r="C22" s="130" t="s">
        <v>39</v>
      </c>
      <c r="D22" s="130" t="s">
        <v>40</v>
      </c>
      <c r="E22" s="130" t="s">
        <v>41</v>
      </c>
      <c r="F22" s="130" t="s">
        <v>42</v>
      </c>
    </row>
    <row r="23" spans="1:6" ht="17.45" customHeight="1" x14ac:dyDescent="0.2">
      <c r="A23" s="110"/>
      <c r="C23" s="178">
        <v>0.01</v>
      </c>
      <c r="D23" s="178">
        <v>578.52</v>
      </c>
      <c r="E23" s="178">
        <v>0</v>
      </c>
      <c r="F23" s="186">
        <v>1.9199999999999998E-2</v>
      </c>
    </row>
    <row r="24" spans="1:6" ht="17.45" customHeight="1" x14ac:dyDescent="0.2">
      <c r="A24" s="110"/>
      <c r="C24" s="178">
        <v>578.53</v>
      </c>
      <c r="D24" s="178">
        <v>4910.18</v>
      </c>
      <c r="E24" s="178">
        <v>11.11</v>
      </c>
      <c r="F24" s="186">
        <v>6.4000000000000001E-2</v>
      </c>
    </row>
    <row r="25" spans="1:6" ht="17.45" customHeight="1" x14ac:dyDescent="0.2">
      <c r="A25" s="110"/>
      <c r="C25" s="178">
        <v>4910.1899999999996</v>
      </c>
      <c r="D25" s="178">
        <v>8629.2000000000007</v>
      </c>
      <c r="E25" s="178">
        <v>288.33</v>
      </c>
      <c r="F25" s="186">
        <v>0.10879999999999999</v>
      </c>
    </row>
    <row r="26" spans="1:6" ht="17.45" customHeight="1" x14ac:dyDescent="0.2">
      <c r="A26" s="110"/>
      <c r="C26" s="178">
        <v>8629.2099999999991</v>
      </c>
      <c r="D26" s="178">
        <v>10031.07</v>
      </c>
      <c r="E26" s="178">
        <v>692.96</v>
      </c>
      <c r="F26" s="186">
        <v>0.16</v>
      </c>
    </row>
    <row r="27" spans="1:6" ht="17.45" customHeight="1" x14ac:dyDescent="0.2">
      <c r="A27" s="110"/>
      <c r="C27" s="178">
        <v>10031.08</v>
      </c>
      <c r="D27" s="178">
        <v>12009.94</v>
      </c>
      <c r="E27" s="178">
        <v>917.26</v>
      </c>
      <c r="F27" s="186">
        <v>0.1792</v>
      </c>
    </row>
    <row r="28" spans="1:6" ht="17.45" customHeight="1" x14ac:dyDescent="0.2">
      <c r="A28" s="111"/>
      <c r="C28" s="178">
        <v>12009.95</v>
      </c>
      <c r="D28" s="178">
        <v>24222.31</v>
      </c>
      <c r="E28" s="178">
        <v>1271.8699999999999</v>
      </c>
      <c r="F28" s="186">
        <v>0.21360000000000001</v>
      </c>
    </row>
    <row r="29" spans="1:6" ht="17.45" customHeight="1" x14ac:dyDescent="0.2">
      <c r="A29" s="111"/>
      <c r="C29" s="178">
        <v>24222.32</v>
      </c>
      <c r="D29" s="178">
        <v>38177.69</v>
      </c>
      <c r="E29" s="178">
        <v>3880.44</v>
      </c>
      <c r="F29" s="186">
        <v>0.23519999999999999</v>
      </c>
    </row>
    <row r="30" spans="1:6" ht="17.45" customHeight="1" x14ac:dyDescent="0.2">
      <c r="A30" s="111"/>
      <c r="C30" s="178">
        <v>38177.699999999997</v>
      </c>
      <c r="D30" s="178">
        <v>72887.5</v>
      </c>
      <c r="E30" s="178">
        <v>7162.74</v>
      </c>
      <c r="F30" s="186">
        <v>0.3</v>
      </c>
    </row>
    <row r="31" spans="1:6" ht="17.45" customHeight="1" x14ac:dyDescent="0.2">
      <c r="A31" s="111"/>
      <c r="C31" s="178">
        <v>72887.509999999995</v>
      </c>
      <c r="D31" s="178">
        <v>97183.33</v>
      </c>
      <c r="E31" s="178">
        <v>17575.689999999999</v>
      </c>
      <c r="F31" s="186">
        <v>0.32</v>
      </c>
    </row>
    <row r="32" spans="1:6" ht="17.45" customHeight="1" x14ac:dyDescent="0.2">
      <c r="A32" s="111"/>
      <c r="C32" s="178">
        <v>97183.34</v>
      </c>
      <c r="D32" s="178">
        <v>291550</v>
      </c>
      <c r="E32" s="178">
        <v>25350.35</v>
      </c>
      <c r="F32" s="186">
        <v>0.34</v>
      </c>
    </row>
    <row r="33" spans="1:6" ht="17.45" customHeight="1" x14ac:dyDescent="0.2">
      <c r="A33" s="111"/>
      <c r="C33" s="178">
        <v>291550.01</v>
      </c>
      <c r="D33" s="178">
        <v>9999999999</v>
      </c>
      <c r="E33" s="178">
        <v>91435.02</v>
      </c>
      <c r="F33" s="186">
        <v>0.35</v>
      </c>
    </row>
    <row r="34" spans="1:6" ht="17.45" customHeight="1" x14ac:dyDescent="0.2">
      <c r="A34" s="111"/>
    </row>
    <row r="35" spans="1:6" ht="17.45" customHeight="1" x14ac:dyDescent="0.2">
      <c r="A35" s="111"/>
    </row>
    <row r="36" spans="1:6" ht="17.45" customHeight="1" x14ac:dyDescent="0.2">
      <c r="A36" s="111"/>
    </row>
    <row r="37" spans="1:6" ht="17.45" customHeight="1" x14ac:dyDescent="0.2">
      <c r="A37" s="111"/>
    </row>
    <row r="38" spans="1:6" ht="17.45" customHeight="1" x14ac:dyDescent="0.2">
      <c r="A38" s="111"/>
    </row>
    <row r="39" spans="1:6" ht="17.45" customHeight="1" x14ac:dyDescent="0.2">
      <c r="A39" s="111"/>
    </row>
    <row r="40" spans="1:6" ht="17.45" customHeight="1" x14ac:dyDescent="0.2">
      <c r="A40" s="111"/>
    </row>
    <row r="41" spans="1:6" ht="17.45" customHeight="1" x14ac:dyDescent="0.2">
      <c r="A41" s="111"/>
    </row>
    <row r="42" spans="1:6" ht="17.45" customHeight="1" x14ac:dyDescent="0.2">
      <c r="A42" s="111"/>
    </row>
    <row r="43" spans="1:6" ht="17.45" customHeight="1" x14ac:dyDescent="0.2">
      <c r="A43" s="111"/>
    </row>
    <row r="44" spans="1:6" ht="17.45" customHeight="1" x14ac:dyDescent="0.2">
      <c r="A44" s="111"/>
    </row>
    <row r="45" spans="1:6" ht="17.45" customHeight="1" x14ac:dyDescent="0.2">
      <c r="A45" s="111"/>
    </row>
  </sheetData>
  <sheetProtection algorithmName="SHA-512" hashValue="vkSoht6oLcrs0pzLV9BLyFMfF5LRoWdml1eBNatY4EUeTe818C/ROUPgIFzHqGCdRJDzvrsnVQJwb4LezxZSVg==" saltValue="/YwuyKOdP9zKbn+UJhQuhA==" spinCount="100000" sheet="1" objects="1" scenarios="1" formatColumns="0" formatRows="0"/>
  <mergeCells count="8">
    <mergeCell ref="C6:F6"/>
    <mergeCell ref="C21:F21"/>
    <mergeCell ref="A1:A4"/>
    <mergeCell ref="A5:A6"/>
    <mergeCell ref="C2:F3"/>
    <mergeCell ref="C5:F5"/>
    <mergeCell ref="C20:F20"/>
    <mergeCell ref="A15:A16"/>
  </mergeCells>
  <phoneticPr fontId="13" type="noConversion"/>
  <hyperlinks>
    <hyperlink ref="A15:A16" location="CONTACTO!A1" display="Contacto" xr:uid="{00000000-0004-0000-4700-000000000000}"/>
    <hyperlink ref="A5:A6" location="MENU!A1" display="M e n ú" xr:uid="{00000000-0004-0000-4700-000001000000}"/>
    <hyperlink ref="A10" location="'INVERSIONES ARRENDAMIENTO'!A1" display="Inversiones Arrendamiento" xr:uid="{00000000-0004-0000-4700-000002000000}"/>
    <hyperlink ref="A14" location="PROVEEDORES!A1" display="Catálogo de Proveedores" xr:uid="{00000000-0004-0000-4700-000003000000}"/>
    <hyperlink ref="A13" location="DIOT!A1" display="Declaración del DIOT" xr:uid="{00000000-0004-0000-4700-000004000000}"/>
    <hyperlink ref="A12" location="TARIFAS!A1" display="Tablas y Tarifas de ISR" xr:uid="{00000000-0004-0000-4700-000005000000}"/>
    <hyperlink ref="A11" location="IMPUESTOS!A1" display="Impuestos" xr:uid="{00000000-0004-0000-4700-000006000000}"/>
    <hyperlink ref="A9" location="'INVERSIONES EMPR PROF'!A1" display="Inversiones Empresarial y P" xr:uid="{00000000-0004-0000-4700-000007000000}"/>
    <hyperlink ref="A8" location="'INGRESOS Y EGRESOS'!A1" display="Ingresos y Egresos" xr:uid="{00000000-0004-0000-4700-000008000000}"/>
    <hyperlink ref="A7" location="DATOS!A1" display="Datos de la Empresa" xr:uid="{00000000-0004-0000-4700-000009000000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F45"/>
  <sheetViews>
    <sheetView zoomScaleNormal="100" workbookViewId="0">
      <pane xSplit="1" topLeftCell="B1" activePane="topRight" state="frozen"/>
      <selection pane="top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5" width="15.7109375" style="15" customWidth="1"/>
    <col min="6" max="6" width="20.7109375" style="15" customWidth="1"/>
    <col min="7" max="16384" width="11.42578125" style="15"/>
  </cols>
  <sheetData>
    <row r="1" spans="1:6" ht="17.45" customHeight="1" x14ac:dyDescent="0.2">
      <c r="A1" s="212" t="s">
        <v>244</v>
      </c>
    </row>
    <row r="2" spans="1:6" ht="17.45" customHeight="1" x14ac:dyDescent="0.2">
      <c r="A2" s="260"/>
      <c r="C2" s="285" t="s">
        <v>144</v>
      </c>
      <c r="D2" s="286"/>
      <c r="E2" s="286"/>
      <c r="F2" s="286"/>
    </row>
    <row r="3" spans="1:6" ht="17.45" customHeight="1" x14ac:dyDescent="0.2">
      <c r="A3" s="260"/>
      <c r="C3" s="286"/>
      <c r="D3" s="286"/>
      <c r="E3" s="286"/>
      <c r="F3" s="286"/>
    </row>
    <row r="4" spans="1:6" ht="17.45" customHeight="1" x14ac:dyDescent="0.2">
      <c r="A4" s="261"/>
    </row>
    <row r="5" spans="1:6" ht="17.45" customHeight="1" x14ac:dyDescent="0.25">
      <c r="A5" s="262" t="s">
        <v>251</v>
      </c>
      <c r="C5" s="287" t="s">
        <v>201</v>
      </c>
      <c r="D5" s="287"/>
      <c r="E5" s="287"/>
      <c r="F5" s="287"/>
    </row>
    <row r="6" spans="1:6" ht="17.45" customHeight="1" x14ac:dyDescent="0.2">
      <c r="A6" s="263"/>
      <c r="C6" s="284" t="s">
        <v>35</v>
      </c>
      <c r="D6" s="284"/>
      <c r="E6" s="284"/>
      <c r="F6" s="284"/>
    </row>
    <row r="7" spans="1:6" ht="17.45" customHeight="1" x14ac:dyDescent="0.2">
      <c r="A7" s="114" t="s">
        <v>163</v>
      </c>
      <c r="C7" s="130" t="s">
        <v>39</v>
      </c>
      <c r="D7" s="130" t="s">
        <v>40</v>
      </c>
      <c r="E7" s="130" t="s">
        <v>41</v>
      </c>
      <c r="F7" s="130" t="s">
        <v>42</v>
      </c>
    </row>
    <row r="8" spans="1:6" ht="17.45" customHeight="1" x14ac:dyDescent="0.2">
      <c r="A8" s="114" t="s">
        <v>166</v>
      </c>
      <c r="C8" s="178">
        <v>0.01</v>
      </c>
      <c r="D8" s="178">
        <v>6942.2</v>
      </c>
      <c r="E8" s="178">
        <v>0</v>
      </c>
      <c r="F8" s="186">
        <v>1.9199999999999998E-2</v>
      </c>
    </row>
    <row r="9" spans="1:6" ht="17.45" customHeight="1" x14ac:dyDescent="0.2">
      <c r="A9" s="114" t="s">
        <v>205</v>
      </c>
      <c r="C9" s="178">
        <v>6942.21</v>
      </c>
      <c r="D9" s="178">
        <v>58922.16</v>
      </c>
      <c r="E9" s="178">
        <v>133.28</v>
      </c>
      <c r="F9" s="186">
        <v>6.4000000000000001E-2</v>
      </c>
    </row>
    <row r="10" spans="1:6" ht="17.45" customHeight="1" x14ac:dyDescent="0.2">
      <c r="A10" s="114" t="s">
        <v>206</v>
      </c>
      <c r="C10" s="178">
        <v>58922.17</v>
      </c>
      <c r="D10" s="178">
        <v>103550.44</v>
      </c>
      <c r="E10" s="178">
        <v>3460.01</v>
      </c>
      <c r="F10" s="186">
        <v>0.10879999999999999</v>
      </c>
    </row>
    <row r="11" spans="1:6" ht="17.45" customHeight="1" x14ac:dyDescent="0.2">
      <c r="A11" s="114" t="s">
        <v>137</v>
      </c>
      <c r="C11" s="178">
        <v>103550.45</v>
      </c>
      <c r="D11" s="178">
        <v>120372.83</v>
      </c>
      <c r="E11" s="178">
        <v>8315.57</v>
      </c>
      <c r="F11" s="186">
        <v>0.16</v>
      </c>
    </row>
    <row r="12" spans="1:6" ht="17.45" customHeight="1" x14ac:dyDescent="0.2">
      <c r="A12" s="114" t="s">
        <v>164</v>
      </c>
      <c r="C12" s="178">
        <v>120372.84</v>
      </c>
      <c r="D12" s="178">
        <v>144119.23000000001</v>
      </c>
      <c r="E12" s="178">
        <v>11007.14</v>
      </c>
      <c r="F12" s="186">
        <v>0.1792</v>
      </c>
    </row>
    <row r="13" spans="1:6" ht="17.45" customHeight="1" x14ac:dyDescent="0.2">
      <c r="A13" s="114" t="s">
        <v>165</v>
      </c>
      <c r="C13" s="178">
        <v>144119.24</v>
      </c>
      <c r="D13" s="178">
        <v>290667.75</v>
      </c>
      <c r="E13" s="178">
        <v>15262.49</v>
      </c>
      <c r="F13" s="186">
        <v>0.21360000000000001</v>
      </c>
    </row>
    <row r="14" spans="1:6" ht="17.45" customHeight="1" x14ac:dyDescent="0.2">
      <c r="A14" s="114" t="s">
        <v>160</v>
      </c>
      <c r="C14" s="178">
        <v>290667.76</v>
      </c>
      <c r="D14" s="178">
        <v>458132.29</v>
      </c>
      <c r="E14" s="178">
        <v>46565.26</v>
      </c>
      <c r="F14" s="186">
        <v>0.23519999999999999</v>
      </c>
    </row>
    <row r="15" spans="1:6" ht="17.45" customHeight="1" x14ac:dyDescent="0.2">
      <c r="A15" s="258" t="s">
        <v>250</v>
      </c>
      <c r="C15" s="178">
        <v>458132.3</v>
      </c>
      <c r="D15" s="178">
        <v>874650</v>
      </c>
      <c r="E15" s="178">
        <v>85952.92</v>
      </c>
      <c r="F15" s="186">
        <v>0.3</v>
      </c>
    </row>
    <row r="16" spans="1:6" ht="17.45" customHeight="1" x14ac:dyDescent="0.2">
      <c r="A16" s="259"/>
      <c r="C16" s="178">
        <v>874650.01</v>
      </c>
      <c r="D16" s="178">
        <v>1166200</v>
      </c>
      <c r="E16" s="178">
        <v>210908.23</v>
      </c>
      <c r="F16" s="186">
        <v>0.32</v>
      </c>
    </row>
    <row r="17" spans="1:6" ht="17.45" customHeight="1" x14ac:dyDescent="0.2">
      <c r="A17" s="113"/>
      <c r="C17" s="178">
        <v>1166200.01</v>
      </c>
      <c r="D17" s="178">
        <v>3498600</v>
      </c>
      <c r="E17" s="178">
        <v>304204.21000000002</v>
      </c>
      <c r="F17" s="186">
        <v>0.34</v>
      </c>
    </row>
    <row r="18" spans="1:6" ht="17.45" customHeight="1" x14ac:dyDescent="0.2">
      <c r="A18" s="110"/>
      <c r="C18" s="178">
        <v>3498600.01</v>
      </c>
      <c r="D18" s="178">
        <v>9999999999</v>
      </c>
      <c r="E18" s="178">
        <v>1097220.21</v>
      </c>
      <c r="F18" s="186">
        <v>0.35</v>
      </c>
    </row>
    <row r="19" spans="1:6" ht="17.45" customHeight="1" x14ac:dyDescent="0.2">
      <c r="A19" s="110"/>
    </row>
    <row r="20" spans="1:6" ht="17.45" customHeight="1" x14ac:dyDescent="0.25">
      <c r="A20" s="110"/>
      <c r="C20" s="287" t="s">
        <v>145</v>
      </c>
      <c r="D20" s="287"/>
      <c r="E20" s="287"/>
      <c r="F20" s="287"/>
    </row>
    <row r="21" spans="1:6" ht="17.45" customHeight="1" x14ac:dyDescent="0.2">
      <c r="A21" s="110"/>
      <c r="C21" s="284" t="s">
        <v>35</v>
      </c>
      <c r="D21" s="284"/>
      <c r="E21" s="284"/>
      <c r="F21" s="284"/>
    </row>
    <row r="22" spans="1:6" ht="17.45" customHeight="1" x14ac:dyDescent="0.2">
      <c r="A22" s="110"/>
      <c r="C22" s="130" t="s">
        <v>39</v>
      </c>
      <c r="D22" s="130" t="s">
        <v>40</v>
      </c>
      <c r="E22" s="130" t="s">
        <v>41</v>
      </c>
      <c r="F22" s="130" t="s">
        <v>42</v>
      </c>
    </row>
    <row r="23" spans="1:6" ht="17.45" customHeight="1" x14ac:dyDescent="0.2">
      <c r="A23" s="110"/>
      <c r="C23" s="178">
        <v>0.01</v>
      </c>
      <c r="D23" s="178">
        <v>578.52</v>
      </c>
      <c r="E23" s="178">
        <v>0</v>
      </c>
      <c r="F23" s="186">
        <v>1.9199999999999998E-2</v>
      </c>
    </row>
    <row r="24" spans="1:6" ht="17.45" customHeight="1" x14ac:dyDescent="0.2">
      <c r="A24" s="110"/>
      <c r="C24" s="178">
        <v>578.53</v>
      </c>
      <c r="D24" s="178">
        <v>4910.18</v>
      </c>
      <c r="E24" s="178">
        <v>11.11</v>
      </c>
      <c r="F24" s="186">
        <v>6.4000000000000001E-2</v>
      </c>
    </row>
    <row r="25" spans="1:6" ht="17.45" customHeight="1" x14ac:dyDescent="0.2">
      <c r="A25" s="110"/>
      <c r="C25" s="178">
        <v>4910.1899999999996</v>
      </c>
      <c r="D25" s="178">
        <v>8629.2000000000007</v>
      </c>
      <c r="E25" s="178">
        <v>288.33</v>
      </c>
      <c r="F25" s="186">
        <v>0.10879999999999999</v>
      </c>
    </row>
    <row r="26" spans="1:6" ht="17.45" customHeight="1" x14ac:dyDescent="0.2">
      <c r="A26" s="110"/>
      <c r="C26" s="178">
        <v>8629.2099999999991</v>
      </c>
      <c r="D26" s="178">
        <v>10031.07</v>
      </c>
      <c r="E26" s="178">
        <v>692.96</v>
      </c>
      <c r="F26" s="186">
        <v>0.16</v>
      </c>
    </row>
    <row r="27" spans="1:6" ht="17.45" customHeight="1" x14ac:dyDescent="0.2">
      <c r="A27" s="110"/>
      <c r="C27" s="178">
        <v>10031.08</v>
      </c>
      <c r="D27" s="178">
        <v>12009.94</v>
      </c>
      <c r="E27" s="178">
        <v>917.26</v>
      </c>
      <c r="F27" s="186">
        <v>0.1792</v>
      </c>
    </row>
    <row r="28" spans="1:6" ht="17.45" customHeight="1" x14ac:dyDescent="0.2">
      <c r="A28" s="111"/>
      <c r="C28" s="178">
        <v>12009.95</v>
      </c>
      <c r="D28" s="178">
        <v>24222.31</v>
      </c>
      <c r="E28" s="178">
        <v>1271.8699999999999</v>
      </c>
      <c r="F28" s="186">
        <v>0.21360000000000001</v>
      </c>
    </row>
    <row r="29" spans="1:6" ht="17.45" customHeight="1" x14ac:dyDescent="0.2">
      <c r="A29" s="111"/>
      <c r="C29" s="178">
        <v>24222.32</v>
      </c>
      <c r="D29" s="178">
        <v>38177.69</v>
      </c>
      <c r="E29" s="178">
        <v>3880.44</v>
      </c>
      <c r="F29" s="186">
        <v>0.23519999999999999</v>
      </c>
    </row>
    <row r="30" spans="1:6" ht="17.45" customHeight="1" x14ac:dyDescent="0.2">
      <c r="A30" s="111"/>
      <c r="C30" s="178">
        <v>38177.699999999997</v>
      </c>
      <c r="D30" s="178">
        <v>72887.5</v>
      </c>
      <c r="E30" s="178">
        <v>7162.74</v>
      </c>
      <c r="F30" s="186">
        <v>0.3</v>
      </c>
    </row>
    <row r="31" spans="1:6" ht="17.45" customHeight="1" x14ac:dyDescent="0.2">
      <c r="A31" s="111"/>
      <c r="C31" s="178">
        <v>72887.509999999995</v>
      </c>
      <c r="D31" s="178">
        <v>97183.33</v>
      </c>
      <c r="E31" s="178">
        <v>17575.689999999999</v>
      </c>
      <c r="F31" s="186">
        <v>0.32</v>
      </c>
    </row>
    <row r="32" spans="1:6" ht="17.45" customHeight="1" x14ac:dyDescent="0.2">
      <c r="A32" s="111"/>
      <c r="C32" s="178">
        <v>97183.34</v>
      </c>
      <c r="D32" s="178">
        <v>291550</v>
      </c>
      <c r="E32" s="178">
        <v>25350.35</v>
      </c>
      <c r="F32" s="186">
        <v>0.34</v>
      </c>
    </row>
    <row r="33" spans="1:6" ht="17.45" customHeight="1" x14ac:dyDescent="0.2">
      <c r="A33" s="111"/>
      <c r="C33" s="178">
        <v>291550.01</v>
      </c>
      <c r="D33" s="178">
        <v>9999999999</v>
      </c>
      <c r="E33" s="178">
        <v>91435.02</v>
      </c>
      <c r="F33" s="186">
        <v>0.35</v>
      </c>
    </row>
    <row r="34" spans="1:6" ht="17.45" customHeight="1" x14ac:dyDescent="0.2">
      <c r="A34" s="111"/>
    </row>
    <row r="35" spans="1:6" ht="17.45" customHeight="1" x14ac:dyDescent="0.2">
      <c r="A35" s="111"/>
    </row>
    <row r="36" spans="1:6" ht="17.45" customHeight="1" x14ac:dyDescent="0.2">
      <c r="A36" s="111"/>
    </row>
    <row r="37" spans="1:6" ht="17.45" customHeight="1" x14ac:dyDescent="0.2">
      <c r="A37" s="111"/>
    </row>
    <row r="38" spans="1:6" ht="17.45" customHeight="1" x14ac:dyDescent="0.2">
      <c r="A38" s="111"/>
    </row>
    <row r="39" spans="1:6" ht="17.45" customHeight="1" x14ac:dyDescent="0.2">
      <c r="A39" s="111"/>
    </row>
    <row r="40" spans="1:6" ht="17.45" customHeight="1" x14ac:dyDescent="0.2">
      <c r="A40" s="111"/>
    </row>
    <row r="41" spans="1:6" ht="17.45" customHeight="1" x14ac:dyDescent="0.2">
      <c r="A41" s="111"/>
    </row>
    <row r="42" spans="1:6" ht="17.45" customHeight="1" x14ac:dyDescent="0.2">
      <c r="A42" s="111"/>
    </row>
    <row r="43" spans="1:6" ht="17.45" customHeight="1" x14ac:dyDescent="0.2">
      <c r="A43" s="111"/>
    </row>
    <row r="44" spans="1:6" ht="17.45" customHeight="1" x14ac:dyDescent="0.2">
      <c r="A44" s="111"/>
    </row>
    <row r="45" spans="1:6" ht="17.45" customHeight="1" x14ac:dyDescent="0.2">
      <c r="A45" s="111"/>
    </row>
  </sheetData>
  <sheetProtection algorithmName="SHA-512" hashValue="Lf2PfZqIqaO8r21fWXJV4jU/KnrCeHQhiuBimA/zdTNJ50QUiMVffLc85zN+sOZhdPid2yCAsW87U1TgdwjufA==" saltValue="eLCrKySkEgJRVWw+ww7oWw==" spinCount="100000" sheet="1" objects="1" scenarios="1" formatColumns="0" formatRows="0"/>
  <mergeCells count="8">
    <mergeCell ref="C6:F6"/>
    <mergeCell ref="C21:F21"/>
    <mergeCell ref="A1:A4"/>
    <mergeCell ref="A5:A6"/>
    <mergeCell ref="C2:F3"/>
    <mergeCell ref="C5:F5"/>
    <mergeCell ref="C20:F20"/>
    <mergeCell ref="A15:A16"/>
  </mergeCells>
  <phoneticPr fontId="13" type="noConversion"/>
  <hyperlinks>
    <hyperlink ref="A15:A16" location="CONTACTO!A1" display="Contacto" xr:uid="{00000000-0004-0000-4800-000000000000}"/>
    <hyperlink ref="A5:A6" location="MENU!A1" display="M e n ú" xr:uid="{00000000-0004-0000-4800-000001000000}"/>
    <hyperlink ref="A10" location="'INVERSIONES ARRENDAMIENTO'!A1" display="Inversiones Arrendamiento" xr:uid="{00000000-0004-0000-4800-000002000000}"/>
    <hyperlink ref="A14" location="PROVEEDORES!A1" display="Catálogo de Proveedores" xr:uid="{00000000-0004-0000-4800-000003000000}"/>
    <hyperlink ref="A13" location="DIOT!A1" display="Declaración del DIOT" xr:uid="{00000000-0004-0000-4800-000004000000}"/>
    <hyperlink ref="A12" location="TARIFAS!A1" display="Tablas y Tarifas de ISR" xr:uid="{00000000-0004-0000-4800-000005000000}"/>
    <hyperlink ref="A11" location="IMPUESTOS!A1" display="Impuestos" xr:uid="{00000000-0004-0000-4800-000006000000}"/>
    <hyperlink ref="A9" location="'INVERSIONES EMPR PROF'!A1" display="Inversiones Empresarial y P" xr:uid="{00000000-0004-0000-4800-000007000000}"/>
    <hyperlink ref="A8" location="'INGRESOS Y EGRESOS'!A1" display="Ingresos y Egresos" xr:uid="{00000000-0004-0000-4800-000008000000}"/>
    <hyperlink ref="A7" location="DATOS!A1" display="Datos de la Empresa" xr:uid="{00000000-0004-0000-4800-000009000000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F45"/>
  <sheetViews>
    <sheetView zoomScaleNormal="100" workbookViewId="0">
      <pane xSplit="1" topLeftCell="B1" activePane="topRight" state="frozen"/>
      <selection pane="top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5" width="15.7109375" style="15" customWidth="1"/>
    <col min="6" max="6" width="20.7109375" style="15" customWidth="1"/>
    <col min="7" max="16384" width="11.42578125" style="15"/>
  </cols>
  <sheetData>
    <row r="1" spans="1:6" ht="17.45" customHeight="1" x14ac:dyDescent="0.2">
      <c r="A1" s="212" t="s">
        <v>244</v>
      </c>
    </row>
    <row r="2" spans="1:6" ht="17.45" customHeight="1" x14ac:dyDescent="0.2">
      <c r="A2" s="260"/>
      <c r="C2" s="283" t="s">
        <v>144</v>
      </c>
      <c r="D2" s="289"/>
      <c r="E2" s="289"/>
      <c r="F2" s="289"/>
    </row>
    <row r="3" spans="1:6" ht="17.45" customHeight="1" x14ac:dyDescent="0.2">
      <c r="A3" s="260"/>
      <c r="C3" s="289"/>
      <c r="D3" s="289"/>
      <c r="E3" s="289"/>
      <c r="F3" s="289"/>
    </row>
    <row r="4" spans="1:6" ht="17.45" customHeight="1" x14ac:dyDescent="0.2">
      <c r="A4" s="261"/>
    </row>
    <row r="5" spans="1:6" ht="17.45" customHeight="1" x14ac:dyDescent="0.25">
      <c r="A5" s="262" t="s">
        <v>251</v>
      </c>
      <c r="C5" s="287" t="s">
        <v>201</v>
      </c>
      <c r="D5" s="287"/>
      <c r="E5" s="287"/>
      <c r="F5" s="287"/>
    </row>
    <row r="6" spans="1:6" ht="17.45" customHeight="1" x14ac:dyDescent="0.2">
      <c r="A6" s="263"/>
      <c r="C6" s="288" t="s">
        <v>130</v>
      </c>
      <c r="D6" s="288"/>
      <c r="E6" s="288"/>
      <c r="F6" s="288"/>
    </row>
    <row r="7" spans="1:6" ht="17.45" customHeight="1" x14ac:dyDescent="0.2">
      <c r="A7" s="114" t="s">
        <v>163</v>
      </c>
      <c r="C7" s="130" t="s">
        <v>39</v>
      </c>
      <c r="D7" s="130" t="s">
        <v>40</v>
      </c>
      <c r="E7" s="130" t="s">
        <v>41</v>
      </c>
      <c r="F7" s="130" t="s">
        <v>42</v>
      </c>
    </row>
    <row r="8" spans="1:6" ht="17.45" customHeight="1" x14ac:dyDescent="0.2">
      <c r="A8" s="114" t="s">
        <v>166</v>
      </c>
      <c r="C8" s="178">
        <v>0.01</v>
      </c>
      <c r="D8" s="178">
        <v>6942.2</v>
      </c>
      <c r="E8" s="178">
        <v>0</v>
      </c>
      <c r="F8" s="186">
        <v>1.9199999999999998E-2</v>
      </c>
    </row>
    <row r="9" spans="1:6" ht="17.45" customHeight="1" x14ac:dyDescent="0.2">
      <c r="A9" s="114" t="s">
        <v>205</v>
      </c>
      <c r="C9" s="178">
        <v>6942.21</v>
      </c>
      <c r="D9" s="178">
        <v>58922.16</v>
      </c>
      <c r="E9" s="178">
        <v>133.28</v>
      </c>
      <c r="F9" s="186">
        <v>6.4000000000000001E-2</v>
      </c>
    </row>
    <row r="10" spans="1:6" ht="17.45" customHeight="1" x14ac:dyDescent="0.2">
      <c r="A10" s="114" t="s">
        <v>206</v>
      </c>
      <c r="C10" s="178">
        <v>58922.17</v>
      </c>
      <c r="D10" s="178">
        <v>103550.44</v>
      </c>
      <c r="E10" s="178">
        <v>3460.01</v>
      </c>
      <c r="F10" s="186">
        <v>0.10879999999999999</v>
      </c>
    </row>
    <row r="11" spans="1:6" ht="17.45" customHeight="1" x14ac:dyDescent="0.2">
      <c r="A11" s="114" t="s">
        <v>137</v>
      </c>
      <c r="C11" s="178">
        <v>103550.45</v>
      </c>
      <c r="D11" s="178">
        <v>120372.83</v>
      </c>
      <c r="E11" s="178">
        <v>8315.57</v>
      </c>
      <c r="F11" s="186">
        <v>0.16</v>
      </c>
    </row>
    <row r="12" spans="1:6" ht="17.45" customHeight="1" x14ac:dyDescent="0.2">
      <c r="A12" s="114" t="s">
        <v>164</v>
      </c>
      <c r="C12" s="178">
        <v>120372.84</v>
      </c>
      <c r="D12" s="178">
        <v>144119.23000000001</v>
      </c>
      <c r="E12" s="178">
        <v>11007.14</v>
      </c>
      <c r="F12" s="186">
        <v>0.1792</v>
      </c>
    </row>
    <row r="13" spans="1:6" ht="17.45" customHeight="1" x14ac:dyDescent="0.2">
      <c r="A13" s="114" t="s">
        <v>165</v>
      </c>
      <c r="C13" s="178">
        <v>144119.24</v>
      </c>
      <c r="D13" s="178">
        <v>290667.75</v>
      </c>
      <c r="E13" s="178">
        <v>15262.49</v>
      </c>
      <c r="F13" s="186">
        <v>0.21360000000000001</v>
      </c>
    </row>
    <row r="14" spans="1:6" ht="17.45" customHeight="1" x14ac:dyDescent="0.2">
      <c r="A14" s="114" t="s">
        <v>160</v>
      </c>
      <c r="C14" s="178">
        <v>290667.76</v>
      </c>
      <c r="D14" s="178">
        <v>458132.29</v>
      </c>
      <c r="E14" s="178">
        <v>46565.26</v>
      </c>
      <c r="F14" s="186">
        <v>0.23519999999999999</v>
      </c>
    </row>
    <row r="15" spans="1:6" ht="17.45" customHeight="1" x14ac:dyDescent="0.2">
      <c r="A15" s="258" t="s">
        <v>250</v>
      </c>
      <c r="C15" s="178">
        <v>458132.3</v>
      </c>
      <c r="D15" s="178">
        <v>874650</v>
      </c>
      <c r="E15" s="178">
        <v>85952.92</v>
      </c>
      <c r="F15" s="186">
        <v>0.3</v>
      </c>
    </row>
    <row r="16" spans="1:6" ht="17.45" customHeight="1" x14ac:dyDescent="0.2">
      <c r="A16" s="259"/>
      <c r="C16" s="178">
        <v>874650.01</v>
      </c>
      <c r="D16" s="178">
        <v>1166200</v>
      </c>
      <c r="E16" s="178">
        <v>210908.23</v>
      </c>
      <c r="F16" s="186">
        <v>0.32</v>
      </c>
    </row>
    <row r="17" spans="1:6" ht="17.45" customHeight="1" x14ac:dyDescent="0.2">
      <c r="A17" s="113"/>
      <c r="C17" s="178">
        <v>1166200.01</v>
      </c>
      <c r="D17" s="178">
        <v>3498600</v>
      </c>
      <c r="E17" s="178">
        <v>304204.21000000002</v>
      </c>
      <c r="F17" s="186">
        <v>0.34</v>
      </c>
    </row>
    <row r="18" spans="1:6" ht="17.45" customHeight="1" x14ac:dyDescent="0.2">
      <c r="A18" s="110"/>
      <c r="C18" s="178">
        <v>3498600.01</v>
      </c>
      <c r="D18" s="178">
        <v>9999999999</v>
      </c>
      <c r="E18" s="178">
        <v>1097220.21</v>
      </c>
      <c r="F18" s="186">
        <v>0.35</v>
      </c>
    </row>
    <row r="19" spans="1:6" ht="17.45" customHeight="1" x14ac:dyDescent="0.2">
      <c r="A19" s="110"/>
    </row>
    <row r="20" spans="1:6" ht="17.45" customHeight="1" x14ac:dyDescent="0.2">
      <c r="A20" s="110"/>
    </row>
    <row r="21" spans="1:6" ht="17.45" customHeight="1" x14ac:dyDescent="0.2">
      <c r="A21" s="110"/>
    </row>
    <row r="22" spans="1:6" ht="17.45" customHeight="1" x14ac:dyDescent="0.2">
      <c r="A22" s="110"/>
    </row>
    <row r="23" spans="1:6" ht="17.45" customHeight="1" x14ac:dyDescent="0.2">
      <c r="A23" s="110"/>
    </row>
    <row r="24" spans="1:6" ht="17.45" customHeight="1" x14ac:dyDescent="0.2">
      <c r="A24" s="110"/>
    </row>
    <row r="25" spans="1:6" ht="17.45" customHeight="1" x14ac:dyDescent="0.2">
      <c r="A25" s="110"/>
    </row>
    <row r="26" spans="1:6" ht="17.45" customHeight="1" x14ac:dyDescent="0.2">
      <c r="A26" s="110"/>
    </row>
    <row r="27" spans="1:6" ht="17.45" customHeight="1" x14ac:dyDescent="0.2">
      <c r="A27" s="110"/>
    </row>
    <row r="28" spans="1:6" ht="17.45" customHeight="1" x14ac:dyDescent="0.2">
      <c r="A28" s="111"/>
    </row>
    <row r="29" spans="1:6" ht="17.45" customHeight="1" x14ac:dyDescent="0.2">
      <c r="A29" s="111"/>
    </row>
    <row r="30" spans="1:6" ht="17.45" customHeight="1" x14ac:dyDescent="0.2">
      <c r="A30" s="111"/>
    </row>
    <row r="31" spans="1:6" ht="17.45" customHeight="1" x14ac:dyDescent="0.2">
      <c r="A31" s="111"/>
    </row>
    <row r="32" spans="1:6" ht="17.45" customHeight="1" x14ac:dyDescent="0.2">
      <c r="A32" s="111"/>
    </row>
    <row r="33" spans="1:1" ht="17.45" customHeight="1" x14ac:dyDescent="0.2">
      <c r="A33" s="111"/>
    </row>
    <row r="34" spans="1:1" ht="17.45" customHeight="1" x14ac:dyDescent="0.2">
      <c r="A34" s="111"/>
    </row>
    <row r="35" spans="1:1" ht="17.45" customHeight="1" x14ac:dyDescent="0.2">
      <c r="A35" s="111"/>
    </row>
    <row r="36" spans="1:1" ht="17.45" customHeight="1" x14ac:dyDescent="0.2">
      <c r="A36" s="111"/>
    </row>
    <row r="37" spans="1:1" ht="17.45" customHeight="1" x14ac:dyDescent="0.2">
      <c r="A37" s="111"/>
    </row>
    <row r="38" spans="1:1" ht="17.45" customHeight="1" x14ac:dyDescent="0.2">
      <c r="A38" s="111"/>
    </row>
    <row r="39" spans="1:1" ht="17.45" customHeight="1" x14ac:dyDescent="0.2">
      <c r="A39" s="111"/>
    </row>
    <row r="40" spans="1:1" ht="17.45" customHeight="1" x14ac:dyDescent="0.2">
      <c r="A40" s="111"/>
    </row>
    <row r="41" spans="1:1" ht="17.45" customHeight="1" x14ac:dyDescent="0.2">
      <c r="A41" s="111"/>
    </row>
    <row r="42" spans="1:1" ht="17.45" customHeight="1" x14ac:dyDescent="0.2">
      <c r="A42" s="111"/>
    </row>
    <row r="43" spans="1:1" ht="17.45" customHeight="1" x14ac:dyDescent="0.2">
      <c r="A43" s="111"/>
    </row>
    <row r="44" spans="1:1" ht="17.45" customHeight="1" x14ac:dyDescent="0.2">
      <c r="A44" s="111"/>
    </row>
    <row r="45" spans="1:1" ht="17.45" customHeight="1" x14ac:dyDescent="0.2">
      <c r="A45" s="111"/>
    </row>
  </sheetData>
  <sheetProtection algorithmName="SHA-512" hashValue="aAadN1anImhpAwlutIYX5iOq2FApoCptMsBUfCa8jfY1O7BRix2S2dZ8Wyofm9ef29tB3Umr4kIR2urK+e7QGw==" saltValue="t+lDY190ZqgWrICog2IYxA==" spinCount="100000" sheet="1" objects="1" scenarios="1" formatColumns="0" formatRows="0"/>
  <mergeCells count="6">
    <mergeCell ref="A15:A16"/>
    <mergeCell ref="C6:F6"/>
    <mergeCell ref="A1:A4"/>
    <mergeCell ref="A5:A6"/>
    <mergeCell ref="C2:F3"/>
    <mergeCell ref="C5:F5"/>
  </mergeCells>
  <phoneticPr fontId="13" type="noConversion"/>
  <hyperlinks>
    <hyperlink ref="A15:A16" location="CONTACTO!A1" display="Contacto" xr:uid="{00000000-0004-0000-4900-000000000000}"/>
    <hyperlink ref="A5:A6" location="MENU!A1" display="M e n ú" xr:uid="{00000000-0004-0000-4900-000001000000}"/>
    <hyperlink ref="A10" location="'INVERSIONES ARRENDAMIENTO'!A1" display="Inversiones Arrendamiento" xr:uid="{00000000-0004-0000-4900-000002000000}"/>
    <hyperlink ref="A14" location="PROVEEDORES!A1" display="Catálogo de Proveedores" xr:uid="{00000000-0004-0000-4900-000003000000}"/>
    <hyperlink ref="A13" location="DIOT!A1" display="Declaración del DIOT" xr:uid="{00000000-0004-0000-4900-000004000000}"/>
    <hyperlink ref="A12" location="TARIFAS!A1" display="Tablas y Tarifas de ISR" xr:uid="{00000000-0004-0000-4900-000005000000}"/>
    <hyperlink ref="A11" location="IMPUESTOS!A1" display="Impuestos" xr:uid="{00000000-0004-0000-4900-000006000000}"/>
    <hyperlink ref="A9" location="'INVERSIONES EMPR PROF'!A1" display="Inversiones Empresarial y P" xr:uid="{00000000-0004-0000-4900-000007000000}"/>
    <hyperlink ref="A8" location="'INGRESOS Y EGRESOS'!A1" display="Ingresos y Egresos" xr:uid="{00000000-0004-0000-4900-000008000000}"/>
    <hyperlink ref="A7" location="DATOS!A1" display="Datos de la Empresa" xr:uid="{00000000-0004-0000-4900-000009000000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W45"/>
  <sheetViews>
    <sheetView zoomScaleNormal="100" workbookViewId="0">
      <pane xSplit="1" topLeftCell="B1" activePane="topRight" state="frozen"/>
      <selection pane="topRight"/>
    </sheetView>
  </sheetViews>
  <sheetFormatPr baseColWidth="10" defaultColWidth="5.7109375" defaultRowHeight="17.45" customHeight="1" x14ac:dyDescent="0.2"/>
  <cols>
    <col min="1" max="1" width="21.7109375" style="112" customWidth="1"/>
    <col min="2" max="2" width="1.7109375" style="82" customWidth="1"/>
    <col min="3" max="3" width="5.7109375" style="7"/>
    <col min="4" max="15" width="6.5703125" style="7" customWidth="1"/>
    <col min="16" max="16384" width="5.7109375" style="7"/>
  </cols>
  <sheetData>
    <row r="1" spans="1:23" ht="17.45" customHeight="1" x14ac:dyDescent="0.2">
      <c r="A1" s="212" t="s">
        <v>244</v>
      </c>
    </row>
    <row r="2" spans="1:23" ht="17.45" customHeight="1" x14ac:dyDescent="0.2">
      <c r="A2" s="260"/>
      <c r="D2" s="269" t="s">
        <v>159</v>
      </c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</row>
    <row r="3" spans="1:23" ht="17.45" customHeight="1" x14ac:dyDescent="0.2">
      <c r="A3" s="260"/>
      <c r="D3" s="269"/>
      <c r="E3" s="269"/>
      <c r="F3" s="269"/>
      <c r="G3" s="269"/>
      <c r="H3" s="269"/>
      <c r="I3" s="269"/>
      <c r="J3" s="269"/>
      <c r="K3" s="269"/>
      <c r="L3" s="269"/>
      <c r="M3" s="269"/>
      <c r="N3" s="269"/>
      <c r="O3" s="269"/>
      <c r="P3" s="18"/>
      <c r="Q3" s="18"/>
      <c r="R3" s="18"/>
      <c r="S3" s="18"/>
      <c r="T3" s="18"/>
      <c r="U3" s="18"/>
      <c r="V3" s="18"/>
      <c r="W3" s="18"/>
    </row>
    <row r="4" spans="1:23" ht="17.45" customHeight="1" x14ac:dyDescent="0.2">
      <c r="A4" s="261"/>
      <c r="H4" s="11"/>
      <c r="I4" s="11"/>
      <c r="J4" s="11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</row>
    <row r="5" spans="1:23" ht="17.45" customHeight="1" x14ac:dyDescent="0.2">
      <c r="A5" s="262" t="s">
        <v>251</v>
      </c>
      <c r="H5" s="238" t="s">
        <v>24</v>
      </c>
      <c r="I5" s="238"/>
      <c r="J5" s="23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 ht="17.45" customHeight="1" x14ac:dyDescent="0.2">
      <c r="A6" s="263"/>
      <c r="H6" s="84"/>
      <c r="I6" s="84"/>
      <c r="J6" s="84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</row>
    <row r="7" spans="1:23" ht="17.45" customHeight="1" x14ac:dyDescent="0.2">
      <c r="A7" s="114" t="s">
        <v>163</v>
      </c>
      <c r="H7" s="238" t="s">
        <v>25</v>
      </c>
      <c r="I7" s="238"/>
      <c r="J7" s="23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</row>
    <row r="8" spans="1:23" ht="17.45" customHeight="1" x14ac:dyDescent="0.2">
      <c r="A8" s="114" t="s">
        <v>166</v>
      </c>
      <c r="H8" s="84"/>
      <c r="I8" s="84"/>
      <c r="J8" s="84"/>
      <c r="M8" s="18"/>
      <c r="N8" s="18"/>
    </row>
    <row r="9" spans="1:23" ht="17.45" customHeight="1" x14ac:dyDescent="0.2">
      <c r="A9" s="114" t="s">
        <v>205</v>
      </c>
      <c r="H9" s="238" t="s">
        <v>26</v>
      </c>
      <c r="I9" s="238"/>
      <c r="J9" s="238"/>
      <c r="M9" s="18"/>
      <c r="N9" s="18"/>
    </row>
    <row r="10" spans="1:23" ht="17.45" customHeight="1" x14ac:dyDescent="0.2">
      <c r="A10" s="114" t="s">
        <v>206</v>
      </c>
      <c r="H10" s="84"/>
      <c r="I10" s="84"/>
      <c r="J10" s="84"/>
      <c r="M10" s="18"/>
      <c r="N10" s="18"/>
    </row>
    <row r="11" spans="1:23" ht="17.45" customHeight="1" x14ac:dyDescent="0.2">
      <c r="A11" s="114" t="s">
        <v>137</v>
      </c>
      <c r="H11" s="238" t="s">
        <v>27</v>
      </c>
      <c r="I11" s="238"/>
      <c r="J11" s="238"/>
      <c r="M11" s="18"/>
      <c r="N11" s="18"/>
    </row>
    <row r="12" spans="1:23" ht="17.45" customHeight="1" x14ac:dyDescent="0.2">
      <c r="A12" s="114" t="s">
        <v>164</v>
      </c>
      <c r="H12" s="84"/>
      <c r="I12" s="84"/>
      <c r="J12" s="84"/>
      <c r="M12" s="18"/>
      <c r="N12" s="18"/>
    </row>
    <row r="13" spans="1:23" ht="17.45" customHeight="1" x14ac:dyDescent="0.2">
      <c r="A13" s="114" t="s">
        <v>165</v>
      </c>
      <c r="H13" s="238" t="s">
        <v>28</v>
      </c>
      <c r="I13" s="238"/>
      <c r="J13" s="238"/>
      <c r="M13" s="18"/>
      <c r="N13" s="18"/>
    </row>
    <row r="14" spans="1:23" ht="17.45" customHeight="1" x14ac:dyDescent="0.2">
      <c r="A14" s="114" t="s">
        <v>160</v>
      </c>
      <c r="H14" s="84"/>
      <c r="I14" s="84"/>
      <c r="J14" s="84"/>
      <c r="M14" s="18"/>
      <c r="N14" s="18"/>
    </row>
    <row r="15" spans="1:23" ht="17.45" customHeight="1" x14ac:dyDescent="0.2">
      <c r="A15" s="258" t="s">
        <v>250</v>
      </c>
      <c r="H15" s="238" t="s">
        <v>29</v>
      </c>
      <c r="I15" s="238"/>
      <c r="J15" s="238"/>
    </row>
    <row r="16" spans="1:23" ht="17.45" customHeight="1" x14ac:dyDescent="0.2">
      <c r="A16" s="259"/>
      <c r="H16" s="84"/>
      <c r="I16" s="84"/>
      <c r="J16" s="84"/>
    </row>
    <row r="17" spans="1:10" ht="17.45" customHeight="1" x14ac:dyDescent="0.2">
      <c r="A17" s="113"/>
      <c r="H17" s="238" t="s">
        <v>30</v>
      </c>
      <c r="I17" s="238"/>
      <c r="J17" s="238"/>
    </row>
    <row r="18" spans="1:10" ht="17.45" customHeight="1" x14ac:dyDescent="0.2">
      <c r="A18" s="110"/>
      <c r="H18" s="84"/>
      <c r="I18" s="84"/>
      <c r="J18" s="84"/>
    </row>
    <row r="19" spans="1:10" ht="17.45" customHeight="1" x14ac:dyDescent="0.2">
      <c r="A19" s="110"/>
      <c r="H19" s="238" t="s">
        <v>31</v>
      </c>
      <c r="I19" s="238"/>
      <c r="J19" s="238"/>
    </row>
    <row r="20" spans="1:10" ht="17.45" customHeight="1" x14ac:dyDescent="0.2">
      <c r="A20" s="110"/>
      <c r="H20" s="84"/>
      <c r="I20" s="84"/>
      <c r="J20" s="84"/>
    </row>
    <row r="21" spans="1:10" ht="17.45" customHeight="1" x14ac:dyDescent="0.2">
      <c r="A21" s="110"/>
      <c r="H21" s="238" t="s">
        <v>32</v>
      </c>
      <c r="I21" s="238"/>
      <c r="J21" s="238"/>
    </row>
    <row r="22" spans="1:10" ht="17.45" customHeight="1" x14ac:dyDescent="0.2">
      <c r="A22" s="110"/>
      <c r="H22" s="84"/>
      <c r="I22" s="84"/>
      <c r="J22" s="84"/>
    </row>
    <row r="23" spans="1:10" ht="17.45" customHeight="1" x14ac:dyDescent="0.2">
      <c r="A23" s="110"/>
      <c r="H23" s="238" t="s">
        <v>33</v>
      </c>
      <c r="I23" s="238"/>
      <c r="J23" s="238"/>
    </row>
    <row r="24" spans="1:10" ht="17.45" customHeight="1" x14ac:dyDescent="0.2">
      <c r="A24" s="110"/>
      <c r="H24" s="84"/>
      <c r="I24" s="84"/>
      <c r="J24" s="84"/>
    </row>
    <row r="25" spans="1:10" ht="17.45" customHeight="1" x14ac:dyDescent="0.2">
      <c r="A25" s="110"/>
      <c r="H25" s="238" t="s">
        <v>34</v>
      </c>
      <c r="I25" s="238"/>
      <c r="J25" s="238"/>
    </row>
    <row r="26" spans="1:10" ht="17.45" customHeight="1" x14ac:dyDescent="0.2">
      <c r="A26" s="110"/>
      <c r="H26" s="84"/>
      <c r="I26" s="84"/>
      <c r="J26" s="84"/>
    </row>
    <row r="27" spans="1:10" ht="17.45" customHeight="1" x14ac:dyDescent="0.2">
      <c r="A27" s="110"/>
      <c r="H27" s="238" t="s">
        <v>35</v>
      </c>
      <c r="I27" s="238"/>
      <c r="J27" s="238"/>
    </row>
    <row r="28" spans="1:10" ht="17.45" customHeight="1" x14ac:dyDescent="0.2">
      <c r="A28" s="111"/>
    </row>
    <row r="29" spans="1:10" ht="17.45" customHeight="1" x14ac:dyDescent="0.2">
      <c r="A29" s="111"/>
      <c r="H29" s="12"/>
      <c r="I29" s="12"/>
    </row>
    <row r="30" spans="1:10" ht="17.45" customHeight="1" x14ac:dyDescent="0.2">
      <c r="A30" s="111"/>
      <c r="G30" s="12"/>
      <c r="H30" s="12"/>
      <c r="I30" s="12"/>
    </row>
    <row r="31" spans="1:10" ht="17.45" customHeight="1" x14ac:dyDescent="0.2">
      <c r="A31" s="111"/>
    </row>
    <row r="32" spans="1:10" ht="17.45" customHeight="1" x14ac:dyDescent="0.2">
      <c r="A32" s="111"/>
    </row>
    <row r="33" spans="1:1" ht="17.45" customHeight="1" x14ac:dyDescent="0.2">
      <c r="A33" s="111"/>
    </row>
    <row r="34" spans="1:1" ht="17.45" customHeight="1" x14ac:dyDescent="0.2">
      <c r="A34" s="111"/>
    </row>
    <row r="35" spans="1:1" ht="17.45" customHeight="1" x14ac:dyDescent="0.2">
      <c r="A35" s="111"/>
    </row>
    <row r="36" spans="1:1" ht="17.45" customHeight="1" x14ac:dyDescent="0.2">
      <c r="A36" s="111"/>
    </row>
    <row r="37" spans="1:1" ht="17.45" customHeight="1" x14ac:dyDescent="0.2">
      <c r="A37" s="111"/>
    </row>
    <row r="38" spans="1:1" ht="17.45" customHeight="1" x14ac:dyDescent="0.2">
      <c r="A38" s="111"/>
    </row>
    <row r="39" spans="1:1" ht="17.45" customHeight="1" x14ac:dyDescent="0.2">
      <c r="A39" s="111"/>
    </row>
    <row r="40" spans="1:1" ht="17.45" customHeight="1" x14ac:dyDescent="0.2">
      <c r="A40" s="111"/>
    </row>
    <row r="41" spans="1:1" ht="17.45" customHeight="1" x14ac:dyDescent="0.2">
      <c r="A41" s="111"/>
    </row>
    <row r="42" spans="1:1" ht="17.45" customHeight="1" x14ac:dyDescent="0.2">
      <c r="A42" s="111"/>
    </row>
    <row r="43" spans="1:1" ht="17.45" customHeight="1" x14ac:dyDescent="0.2">
      <c r="A43" s="111"/>
    </row>
    <row r="44" spans="1:1" ht="17.45" customHeight="1" x14ac:dyDescent="0.2">
      <c r="A44" s="111"/>
    </row>
    <row r="45" spans="1:1" ht="17.45" customHeight="1" x14ac:dyDescent="0.2">
      <c r="A45" s="111"/>
    </row>
  </sheetData>
  <sheetProtection algorithmName="SHA-512" hashValue="IBjYJzzgMktYB2Mp2A0XedamTzGaVYwaAttglXqb57yUNcCXwB9RgynTlenvwRAge2NHRhCRFa9DmLyb4qZoVA==" saltValue="hpw6r/jxqcMrMHtyRBnWoQ==" spinCount="100000" sheet="1" objects="1" scenarios="1" formatColumns="0" formatRows="0" autoFilter="0"/>
  <mergeCells count="16">
    <mergeCell ref="A1:A4"/>
    <mergeCell ref="A5:A6"/>
    <mergeCell ref="H13:J13"/>
    <mergeCell ref="H15:J15"/>
    <mergeCell ref="H17:J17"/>
    <mergeCell ref="D2:O3"/>
    <mergeCell ref="H5:J5"/>
    <mergeCell ref="H7:J7"/>
    <mergeCell ref="H9:J9"/>
    <mergeCell ref="H11:J11"/>
    <mergeCell ref="A15:A16"/>
    <mergeCell ref="H27:J27"/>
    <mergeCell ref="H19:J19"/>
    <mergeCell ref="H21:J21"/>
    <mergeCell ref="H23:J23"/>
    <mergeCell ref="H25:J25"/>
  </mergeCells>
  <phoneticPr fontId="13" type="noConversion"/>
  <hyperlinks>
    <hyperlink ref="H5:J5" location="'DIOT-ENE'!A1" display="ENERO" xr:uid="{00000000-0004-0000-0700-000000000000}"/>
    <hyperlink ref="H7:J7" location="'DIOT-FEB'!A1" display="FEBRERO" xr:uid="{00000000-0004-0000-0700-000001000000}"/>
    <hyperlink ref="H9:J9" location="'DIOT-MAR'!A1" display="MARZO" xr:uid="{00000000-0004-0000-0700-000002000000}"/>
    <hyperlink ref="H11:J11" location="'DIOT-ABR'!A1" display="ABRIL" xr:uid="{00000000-0004-0000-0700-000003000000}"/>
    <hyperlink ref="H13:J13" location="'DIOT-MAY'!A1" display="MAYO" xr:uid="{00000000-0004-0000-0700-000004000000}"/>
    <hyperlink ref="H15:J15" location="'DIOT-JUN'!A1" display="JUNIO" xr:uid="{00000000-0004-0000-0700-000005000000}"/>
    <hyperlink ref="H17:J17" location="'DIOT-JUL'!A1" display="JULIO" xr:uid="{00000000-0004-0000-0700-000006000000}"/>
    <hyperlink ref="H19:J19" location="'DIOT-AGO'!A1" display="AGOSTO" xr:uid="{00000000-0004-0000-0700-000007000000}"/>
    <hyperlink ref="H21:J21" location="'DIOT-SEP'!A1" display="SEPTIEMBRE" xr:uid="{00000000-0004-0000-0700-000008000000}"/>
    <hyperlink ref="H23:J23" location="'DIOT-OCT'!A1" display="OCTUBRE" xr:uid="{00000000-0004-0000-0700-000009000000}"/>
    <hyperlink ref="H25:J25" location="'DIOT-NOV'!A1" display="NOVIEMBRE" xr:uid="{00000000-0004-0000-0700-00000A000000}"/>
    <hyperlink ref="H27:J27" location="'DIOT-DIC'!A1" display="DICIEMBRE" xr:uid="{00000000-0004-0000-0700-00000B000000}"/>
    <hyperlink ref="A15:A16" location="CONTACTO!A1" display="Contacto" xr:uid="{00000000-0004-0000-0700-00000C000000}"/>
    <hyperlink ref="A5:A6" location="MENU!A1" display="M e n ú" xr:uid="{00000000-0004-0000-0700-00000D000000}"/>
    <hyperlink ref="A10" location="'INVERSIONES ARRENDAMIENTO'!A1" display="Inversiones Arrendamiento" xr:uid="{00000000-0004-0000-0700-00000E000000}"/>
    <hyperlink ref="A14" location="PROVEEDORES!A1" display="Catálogo de Proveedores" xr:uid="{00000000-0004-0000-0700-00000F000000}"/>
    <hyperlink ref="A13" location="DIOT!A1" display="Declaración del DIOT" xr:uid="{00000000-0004-0000-0700-000010000000}"/>
    <hyperlink ref="A12" location="TARIFAS!A1" display="Tablas y Tarifas de ISR" xr:uid="{00000000-0004-0000-0700-000011000000}"/>
    <hyperlink ref="A11" location="IMPUESTOS!A1" display="Impuestos" xr:uid="{00000000-0004-0000-0700-000012000000}"/>
    <hyperlink ref="A9" location="'INVERSIONES EMPR PROF'!A1" display="Inversiones Empresarial y P" xr:uid="{00000000-0004-0000-0700-000013000000}"/>
    <hyperlink ref="A8" location="'INGRESOS Y EGRESOS'!A1" display="Ingresos y Egresos" xr:uid="{00000000-0004-0000-0700-000014000000}"/>
    <hyperlink ref="A7" location="DATOS!A1" display="Datos de la Empresa" xr:uid="{00000000-0004-0000-0700-000015000000}"/>
  </hyperlinks>
  <pageMargins left="0.75" right="0.75" top="1" bottom="1" header="0" footer="0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506"/>
  <sheetViews>
    <sheetView zoomScaleNormal="100" workbookViewId="0">
      <pane xSplit="1" ySplit="6" topLeftCell="B7" activePane="bottomRight" state="frozen"/>
      <selection pane="topRight"/>
      <selection pane="bottomLeft"/>
      <selection pane="bottomRight"/>
    </sheetView>
  </sheetViews>
  <sheetFormatPr baseColWidth="10" defaultColWidth="11.42578125" defaultRowHeight="17.45" customHeight="1" x14ac:dyDescent="0.2"/>
  <cols>
    <col min="1" max="1" width="21.7109375" style="112" customWidth="1"/>
    <col min="2" max="2" width="1.7109375" style="82" customWidth="1"/>
    <col min="3" max="3" width="5.7109375" style="15" customWidth="1"/>
    <col min="4" max="4" width="13.85546875" style="15" customWidth="1"/>
    <col min="5" max="5" width="23.7109375" style="15" customWidth="1"/>
    <col min="6" max="6" width="13.7109375" style="15" customWidth="1"/>
    <col min="7" max="11" width="11.7109375" style="15" customWidth="1"/>
    <col min="12" max="12" width="38" style="15" customWidth="1"/>
    <col min="13" max="16384" width="11.42578125" style="15"/>
  </cols>
  <sheetData>
    <row r="1" spans="1:12" ht="17.45" customHeight="1" x14ac:dyDescent="0.3">
      <c r="A1" s="212" t="s">
        <v>244</v>
      </c>
      <c r="C1" s="107" t="str">
        <f>IF(DATOS!H18=DATOS!I1,DATOS!$E$6&amp;" "&amp;DATOS!$I$6&amp;" "&amp;DATOS!$M$6, "N o m b r e")</f>
        <v>N o m b r e</v>
      </c>
      <c r="D1" s="198"/>
      <c r="E1" s="198"/>
      <c r="F1" s="198"/>
      <c r="G1" s="198"/>
      <c r="H1" s="198"/>
      <c r="I1" s="198"/>
      <c r="J1" s="13"/>
      <c r="K1" s="13"/>
      <c r="L1" s="21"/>
    </row>
    <row r="2" spans="1:12" ht="17.45" customHeight="1" x14ac:dyDescent="0.3">
      <c r="A2" s="260"/>
      <c r="C2" s="108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8"/>
      <c r="E2" s="199"/>
      <c r="F2" s="199"/>
      <c r="G2" s="199"/>
      <c r="H2" s="199"/>
      <c r="I2" s="199"/>
      <c r="J2" s="21"/>
      <c r="K2" s="21"/>
      <c r="L2" s="21"/>
    </row>
    <row r="3" spans="1:12" ht="17.45" customHeight="1" x14ac:dyDescent="0.2">
      <c r="A3" s="260"/>
      <c r="C3" s="200"/>
      <c r="D3" s="198"/>
      <c r="E3" s="199"/>
      <c r="F3" s="199"/>
      <c r="G3" s="199"/>
      <c r="H3" s="199"/>
      <c r="I3" s="199"/>
      <c r="J3" s="21"/>
      <c r="K3" s="21"/>
      <c r="L3" s="21"/>
    </row>
    <row r="4" spans="1:12" ht="17.45" customHeight="1" x14ac:dyDescent="0.3">
      <c r="A4" s="261"/>
      <c r="C4" s="107" t="str">
        <f>"Declaración Informativa de Operaciones con Terceros Enero "&amp;DATOS!E10</f>
        <v>Declaración Informativa de Operaciones con Terceros Enero 2020</v>
      </c>
      <c r="D4" s="198"/>
      <c r="E4" s="199"/>
      <c r="F4" s="199"/>
      <c r="G4" s="199"/>
      <c r="H4" s="199"/>
      <c r="I4" s="199"/>
      <c r="J4" s="21"/>
      <c r="K4" s="21"/>
      <c r="L4" s="21"/>
    </row>
    <row r="5" spans="1:12" ht="17.45" customHeight="1" x14ac:dyDescent="0.2">
      <c r="A5" s="262" t="s">
        <v>251</v>
      </c>
      <c r="C5" s="23"/>
      <c r="D5" s="13"/>
      <c r="E5" s="21"/>
      <c r="F5" s="21"/>
      <c r="G5" s="21"/>
      <c r="H5" s="21"/>
      <c r="I5" s="21"/>
      <c r="J5" s="21"/>
      <c r="K5" s="21"/>
      <c r="L5" s="21"/>
    </row>
    <row r="6" spans="1:12" ht="17.45" customHeight="1" x14ac:dyDescent="0.2">
      <c r="A6" s="263"/>
      <c r="C6" s="116" t="s">
        <v>152</v>
      </c>
      <c r="D6" s="131" t="s">
        <v>149</v>
      </c>
      <c r="E6" s="131" t="s">
        <v>150</v>
      </c>
      <c r="F6" s="116" t="s">
        <v>23</v>
      </c>
      <c r="G6" s="116" t="s">
        <v>156</v>
      </c>
      <c r="H6" s="116" t="s">
        <v>155</v>
      </c>
      <c r="I6" s="115" t="s">
        <v>260</v>
      </c>
      <c r="J6" s="115" t="s">
        <v>154</v>
      </c>
      <c r="K6" s="131" t="s">
        <v>167</v>
      </c>
      <c r="L6" s="116" t="s">
        <v>43</v>
      </c>
    </row>
    <row r="7" spans="1:12" ht="17.45" customHeight="1" x14ac:dyDescent="0.2">
      <c r="A7" s="114" t="s">
        <v>163</v>
      </c>
      <c r="C7" s="158">
        <v>1</v>
      </c>
      <c r="D7" s="146" t="str">
        <f>IF(PROVEEDORES!E8="","",PROVEEDORES!E8)</f>
        <v>NACIONAL</v>
      </c>
      <c r="E7" s="146" t="str">
        <f>IF(PROVEEDORES!F8="","",PROVEEDORES!F8)</f>
        <v>SERVICIOS PROFESIONALES</v>
      </c>
      <c r="F7" s="146" t="str">
        <f>IF(PROVEEDORES!D8="","",PROVEEDORES!D8)</f>
        <v>PEAF6903298H9</v>
      </c>
      <c r="G7" s="159">
        <f>SUMIF('EG-ENE'!$F$18:$F$516,PROVEEDORES!$D8,'EG-ENE'!P$18:P$516)</f>
        <v>0</v>
      </c>
      <c r="H7" s="159">
        <f>SUMIF('EG-ENE'!$F$18:$F$516,PROVEEDORES!$D8,'EG-ENE'!Q$18:Q$516)</f>
        <v>0</v>
      </c>
      <c r="I7" s="159">
        <f>SUMIF('EG-ENE'!$F$18:$F$516,PROVEEDORES!$D8,'EG-ENE'!R$18:R$516)</f>
        <v>0</v>
      </c>
      <c r="J7" s="159">
        <f>SUMIF('EG-ENE'!$F$18:$F$516,PROVEEDORES!$D8,'EG-ENE'!S$18:S$516)</f>
        <v>0</v>
      </c>
      <c r="K7" s="159" t="str">
        <f>IF(G7+H7+I7+J7&gt;0,"C/Información","")</f>
        <v/>
      </c>
      <c r="L7" s="146" t="str">
        <f>IF(PROVEEDORES!G8="","",PROVEEDORES!G8)</f>
        <v>FRANCISCO JAVIER PEREZ AGUAYO</v>
      </c>
    </row>
    <row r="8" spans="1:12" ht="17.45" customHeight="1" x14ac:dyDescent="0.2">
      <c r="A8" s="114" t="s">
        <v>166</v>
      </c>
      <c r="C8" s="158">
        <f>C7+1</f>
        <v>2</v>
      </c>
      <c r="D8" s="146" t="str">
        <f>IF(PROVEEDORES!E9="","",PROVEEDORES!E9)</f>
        <v/>
      </c>
      <c r="E8" s="146" t="str">
        <f>IF(PROVEEDORES!F9="","",PROVEEDORES!F9)</f>
        <v/>
      </c>
      <c r="F8" s="146" t="str">
        <f>IF(PROVEEDORES!D9="","",PROVEEDORES!D9)</f>
        <v/>
      </c>
      <c r="G8" s="159">
        <f>SUMIF('EG-ENE'!$F$18:$F$516,PROVEEDORES!$D9,'EG-ENE'!P$18:P$516)</f>
        <v>0</v>
      </c>
      <c r="H8" s="159">
        <f>SUMIF('EG-ENE'!$F$18:$F$516,PROVEEDORES!$D9,'EG-ENE'!Q$18:Q$516)</f>
        <v>0</v>
      </c>
      <c r="I8" s="159">
        <f>SUMIF('EG-ENE'!$F$18:$F$516,PROVEEDORES!$D9,'EG-ENE'!R$18:R$516)</f>
        <v>0</v>
      </c>
      <c r="J8" s="159">
        <f>SUMIF('EG-ENE'!$F$18:$F$516,PROVEEDORES!$D9,'EG-ENE'!S$18:S$516)</f>
        <v>0</v>
      </c>
      <c r="K8" s="159" t="str">
        <f t="shared" ref="K8:K71" si="0">IF(G8+H8+I8+J8&gt;0,"C/Información","")</f>
        <v/>
      </c>
      <c r="L8" s="146" t="str">
        <f>IF(PROVEEDORES!G9="","",PROVEEDORES!G9)</f>
        <v/>
      </c>
    </row>
    <row r="9" spans="1:12" ht="17.45" customHeight="1" x14ac:dyDescent="0.2">
      <c r="A9" s="114" t="s">
        <v>205</v>
      </c>
      <c r="C9" s="158">
        <f t="shared" ref="C9:C72" si="1">C8+1</f>
        <v>3</v>
      </c>
      <c r="D9" s="146" t="str">
        <f>IF(PROVEEDORES!E10="","",PROVEEDORES!E10)</f>
        <v/>
      </c>
      <c r="E9" s="146" t="str">
        <f>IF(PROVEEDORES!F10="","",PROVEEDORES!F10)</f>
        <v/>
      </c>
      <c r="F9" s="146" t="str">
        <f>IF(PROVEEDORES!D10="","",PROVEEDORES!D10)</f>
        <v/>
      </c>
      <c r="G9" s="159">
        <f>SUMIF('EG-ENE'!$F$18:$F$516,PROVEEDORES!$D10,'EG-ENE'!P$18:P$516)</f>
        <v>0</v>
      </c>
      <c r="H9" s="159">
        <f>SUMIF('EG-ENE'!$F$18:$F$516,PROVEEDORES!$D10,'EG-ENE'!Q$18:Q$516)</f>
        <v>0</v>
      </c>
      <c r="I9" s="159">
        <f>SUMIF('EG-ENE'!$F$18:$F$516,PROVEEDORES!$D10,'EG-ENE'!R$18:R$516)</f>
        <v>0</v>
      </c>
      <c r="J9" s="159">
        <f>SUMIF('EG-ENE'!$F$18:$F$516,PROVEEDORES!$D10,'EG-ENE'!S$18:S$516)</f>
        <v>0</v>
      </c>
      <c r="K9" s="159" t="str">
        <f t="shared" si="0"/>
        <v/>
      </c>
      <c r="L9" s="146" t="str">
        <f>IF(PROVEEDORES!G10="","",PROVEEDORES!G10)</f>
        <v/>
      </c>
    </row>
    <row r="10" spans="1:12" ht="17.45" customHeight="1" x14ac:dyDescent="0.2">
      <c r="A10" s="114" t="s">
        <v>206</v>
      </c>
      <c r="C10" s="158">
        <f t="shared" si="1"/>
        <v>4</v>
      </c>
      <c r="D10" s="146" t="str">
        <f>IF(PROVEEDORES!E11="","",PROVEEDORES!E11)</f>
        <v/>
      </c>
      <c r="E10" s="146" t="str">
        <f>IF(PROVEEDORES!F11="","",PROVEEDORES!F11)</f>
        <v/>
      </c>
      <c r="F10" s="146" t="str">
        <f>IF(PROVEEDORES!D11="","",PROVEEDORES!D11)</f>
        <v/>
      </c>
      <c r="G10" s="159">
        <f>SUMIF('EG-ENE'!$F$18:$F$516,PROVEEDORES!$D11,'EG-ENE'!P$18:P$516)</f>
        <v>0</v>
      </c>
      <c r="H10" s="159">
        <f>SUMIF('EG-ENE'!$F$18:$F$516,PROVEEDORES!$D11,'EG-ENE'!Q$18:Q$516)</f>
        <v>0</v>
      </c>
      <c r="I10" s="159">
        <f>SUMIF('EG-ENE'!$F$18:$F$516,PROVEEDORES!$D11,'EG-ENE'!R$18:R$516)</f>
        <v>0</v>
      </c>
      <c r="J10" s="159">
        <f>SUMIF('EG-ENE'!$F$18:$F$516,PROVEEDORES!$D11,'EG-ENE'!S$18:S$516)</f>
        <v>0</v>
      </c>
      <c r="K10" s="159" t="str">
        <f t="shared" si="0"/>
        <v/>
      </c>
      <c r="L10" s="146" t="str">
        <f>IF(PROVEEDORES!G11="","",PROVEEDORES!G11)</f>
        <v/>
      </c>
    </row>
    <row r="11" spans="1:12" ht="17.45" customHeight="1" x14ac:dyDescent="0.2">
      <c r="A11" s="114" t="s">
        <v>137</v>
      </c>
      <c r="C11" s="158">
        <f t="shared" si="1"/>
        <v>5</v>
      </c>
      <c r="D11" s="146" t="str">
        <f>IF(PROVEEDORES!E12="","",PROVEEDORES!E12)</f>
        <v/>
      </c>
      <c r="E11" s="146" t="str">
        <f>IF(PROVEEDORES!F12="","",PROVEEDORES!F12)</f>
        <v/>
      </c>
      <c r="F11" s="146" t="str">
        <f>IF(PROVEEDORES!D12="","",PROVEEDORES!D12)</f>
        <v/>
      </c>
      <c r="G11" s="159">
        <f>SUMIF('EG-ENE'!$F$18:$F$516,PROVEEDORES!$D12,'EG-ENE'!P$18:P$516)</f>
        <v>0</v>
      </c>
      <c r="H11" s="159">
        <f>SUMIF('EG-ENE'!$F$18:$F$516,PROVEEDORES!$D12,'EG-ENE'!Q$18:Q$516)</f>
        <v>0</v>
      </c>
      <c r="I11" s="159">
        <f>SUMIF('EG-ENE'!$F$18:$F$516,PROVEEDORES!$D12,'EG-ENE'!R$18:R$516)</f>
        <v>0</v>
      </c>
      <c r="J11" s="159">
        <f>SUMIF('EG-ENE'!$F$18:$F$516,PROVEEDORES!$D12,'EG-ENE'!S$18:S$516)</f>
        <v>0</v>
      </c>
      <c r="K11" s="159" t="str">
        <f t="shared" si="0"/>
        <v/>
      </c>
      <c r="L11" s="146" t="str">
        <f>IF(PROVEEDORES!G12="","",PROVEEDORES!G12)</f>
        <v/>
      </c>
    </row>
    <row r="12" spans="1:12" ht="17.45" customHeight="1" x14ac:dyDescent="0.2">
      <c r="A12" s="114" t="s">
        <v>164</v>
      </c>
      <c r="C12" s="158">
        <f t="shared" si="1"/>
        <v>6</v>
      </c>
      <c r="D12" s="146" t="str">
        <f>IF(PROVEEDORES!E13="","",PROVEEDORES!E13)</f>
        <v/>
      </c>
      <c r="E12" s="146" t="str">
        <f>IF(PROVEEDORES!F13="","",PROVEEDORES!F13)</f>
        <v/>
      </c>
      <c r="F12" s="146" t="str">
        <f>IF(PROVEEDORES!D13="","",PROVEEDORES!D13)</f>
        <v/>
      </c>
      <c r="G12" s="159">
        <f>SUMIF('EG-ENE'!$F$18:$F$516,PROVEEDORES!$D13,'EG-ENE'!P$18:P$516)</f>
        <v>0</v>
      </c>
      <c r="H12" s="159">
        <f>SUMIF('EG-ENE'!$F$18:$F$516,PROVEEDORES!$D13,'EG-ENE'!Q$18:Q$516)</f>
        <v>0</v>
      </c>
      <c r="I12" s="159">
        <f>SUMIF('EG-ENE'!$F$18:$F$516,PROVEEDORES!$D13,'EG-ENE'!R$18:R$516)</f>
        <v>0</v>
      </c>
      <c r="J12" s="159">
        <f>SUMIF('EG-ENE'!$F$18:$F$516,PROVEEDORES!$D13,'EG-ENE'!S$18:S$516)</f>
        <v>0</v>
      </c>
      <c r="K12" s="159" t="str">
        <f t="shared" si="0"/>
        <v/>
      </c>
      <c r="L12" s="146" t="str">
        <f>IF(PROVEEDORES!G13="","",PROVEEDORES!G13)</f>
        <v/>
      </c>
    </row>
    <row r="13" spans="1:12" ht="17.45" customHeight="1" x14ac:dyDescent="0.2">
      <c r="A13" s="114" t="s">
        <v>165</v>
      </c>
      <c r="C13" s="158">
        <f t="shared" si="1"/>
        <v>7</v>
      </c>
      <c r="D13" s="146" t="str">
        <f>IF(PROVEEDORES!E14="","",PROVEEDORES!E14)</f>
        <v/>
      </c>
      <c r="E13" s="146" t="str">
        <f>IF(PROVEEDORES!F14="","",PROVEEDORES!F14)</f>
        <v/>
      </c>
      <c r="F13" s="146" t="str">
        <f>IF(PROVEEDORES!D14="","",PROVEEDORES!D14)</f>
        <v/>
      </c>
      <c r="G13" s="159">
        <f>SUMIF('EG-ENE'!$F$18:$F$516,PROVEEDORES!$D14,'EG-ENE'!P$18:P$516)</f>
        <v>0</v>
      </c>
      <c r="H13" s="159">
        <f>SUMIF('EG-ENE'!$F$18:$F$516,PROVEEDORES!$D14,'EG-ENE'!Q$18:Q$516)</f>
        <v>0</v>
      </c>
      <c r="I13" s="159">
        <f>SUMIF('EG-ENE'!$F$18:$F$516,PROVEEDORES!$D14,'EG-ENE'!R$18:R$516)</f>
        <v>0</v>
      </c>
      <c r="J13" s="159">
        <f>SUMIF('EG-ENE'!$F$18:$F$516,PROVEEDORES!$D14,'EG-ENE'!S$18:S$516)</f>
        <v>0</v>
      </c>
      <c r="K13" s="159" t="str">
        <f t="shared" si="0"/>
        <v/>
      </c>
      <c r="L13" s="146" t="str">
        <f>IF(PROVEEDORES!G14="","",PROVEEDORES!G14)</f>
        <v/>
      </c>
    </row>
    <row r="14" spans="1:12" ht="17.45" customHeight="1" x14ac:dyDescent="0.2">
      <c r="A14" s="114" t="s">
        <v>160</v>
      </c>
      <c r="C14" s="158">
        <f t="shared" si="1"/>
        <v>8</v>
      </c>
      <c r="D14" s="146" t="str">
        <f>IF(PROVEEDORES!E15="","",PROVEEDORES!E15)</f>
        <v/>
      </c>
      <c r="E14" s="146" t="str">
        <f>IF(PROVEEDORES!F15="","",PROVEEDORES!F15)</f>
        <v/>
      </c>
      <c r="F14" s="146" t="str">
        <f>IF(PROVEEDORES!D15="","",PROVEEDORES!D15)</f>
        <v/>
      </c>
      <c r="G14" s="159">
        <f>SUMIF('EG-ENE'!$F$18:$F$516,PROVEEDORES!$D15,'EG-ENE'!P$18:P$516)</f>
        <v>0</v>
      </c>
      <c r="H14" s="159">
        <f>SUMIF('EG-ENE'!$F$18:$F$516,PROVEEDORES!$D15,'EG-ENE'!Q$18:Q$516)</f>
        <v>0</v>
      </c>
      <c r="I14" s="159">
        <f>SUMIF('EG-ENE'!$F$18:$F$516,PROVEEDORES!$D15,'EG-ENE'!R$18:R$516)</f>
        <v>0</v>
      </c>
      <c r="J14" s="159">
        <f>SUMIF('EG-ENE'!$F$18:$F$516,PROVEEDORES!$D15,'EG-ENE'!S$18:S$516)</f>
        <v>0</v>
      </c>
      <c r="K14" s="159" t="str">
        <f t="shared" si="0"/>
        <v/>
      </c>
      <c r="L14" s="146" t="str">
        <f>IF(PROVEEDORES!G15="","",PROVEEDORES!G15)</f>
        <v/>
      </c>
    </row>
    <row r="15" spans="1:12" ht="17.45" customHeight="1" x14ac:dyDescent="0.2">
      <c r="A15" s="258" t="s">
        <v>250</v>
      </c>
      <c r="C15" s="158">
        <f t="shared" si="1"/>
        <v>9</v>
      </c>
      <c r="D15" s="146" t="str">
        <f>IF(PROVEEDORES!E16="","",PROVEEDORES!E16)</f>
        <v/>
      </c>
      <c r="E15" s="146" t="str">
        <f>IF(PROVEEDORES!F16="","",PROVEEDORES!F16)</f>
        <v/>
      </c>
      <c r="F15" s="146" t="str">
        <f>IF(PROVEEDORES!D16="","",PROVEEDORES!D16)</f>
        <v/>
      </c>
      <c r="G15" s="159">
        <f>SUMIF('EG-ENE'!$F$18:$F$516,PROVEEDORES!$D16,'EG-ENE'!P$18:P$516)</f>
        <v>0</v>
      </c>
      <c r="H15" s="159">
        <f>SUMIF('EG-ENE'!$F$18:$F$516,PROVEEDORES!$D16,'EG-ENE'!Q$18:Q$516)</f>
        <v>0</v>
      </c>
      <c r="I15" s="159">
        <f>SUMIF('EG-ENE'!$F$18:$F$516,PROVEEDORES!$D16,'EG-ENE'!R$18:R$516)</f>
        <v>0</v>
      </c>
      <c r="J15" s="159">
        <f>SUMIF('EG-ENE'!$F$18:$F$516,PROVEEDORES!$D16,'EG-ENE'!S$18:S$516)</f>
        <v>0</v>
      </c>
      <c r="K15" s="159" t="str">
        <f t="shared" si="0"/>
        <v/>
      </c>
      <c r="L15" s="146" t="str">
        <f>IF(PROVEEDORES!G16="","",PROVEEDORES!G16)</f>
        <v/>
      </c>
    </row>
    <row r="16" spans="1:12" ht="17.45" customHeight="1" x14ac:dyDescent="0.2">
      <c r="A16" s="259"/>
      <c r="C16" s="158">
        <f t="shared" si="1"/>
        <v>10</v>
      </c>
      <c r="D16" s="146" t="str">
        <f>IF(PROVEEDORES!E17="","",PROVEEDORES!E17)</f>
        <v/>
      </c>
      <c r="E16" s="146" t="str">
        <f>IF(PROVEEDORES!F17="","",PROVEEDORES!F17)</f>
        <v/>
      </c>
      <c r="F16" s="146" t="str">
        <f>IF(PROVEEDORES!D17="","",PROVEEDORES!D17)</f>
        <v/>
      </c>
      <c r="G16" s="159">
        <f>SUMIF('EG-ENE'!$F$18:$F$516,PROVEEDORES!$D17,'EG-ENE'!P$18:P$516)</f>
        <v>0</v>
      </c>
      <c r="H16" s="159">
        <f>SUMIF('EG-ENE'!$F$18:$F$516,PROVEEDORES!$D17,'EG-ENE'!Q$18:Q$516)</f>
        <v>0</v>
      </c>
      <c r="I16" s="159">
        <f>SUMIF('EG-ENE'!$F$18:$F$516,PROVEEDORES!$D17,'EG-ENE'!R$18:R$516)</f>
        <v>0</v>
      </c>
      <c r="J16" s="159">
        <f>SUMIF('EG-ENE'!$F$18:$F$516,PROVEEDORES!$D17,'EG-ENE'!S$18:S$516)</f>
        <v>0</v>
      </c>
      <c r="K16" s="159" t="str">
        <f t="shared" si="0"/>
        <v/>
      </c>
      <c r="L16" s="146" t="str">
        <f>IF(PROVEEDORES!G17="","",PROVEEDORES!G17)</f>
        <v/>
      </c>
    </row>
    <row r="17" spans="1:12" ht="17.45" customHeight="1" x14ac:dyDescent="0.2">
      <c r="A17" s="113"/>
      <c r="C17" s="158">
        <f t="shared" si="1"/>
        <v>11</v>
      </c>
      <c r="D17" s="146" t="str">
        <f>IF(PROVEEDORES!E18="","",PROVEEDORES!E18)</f>
        <v/>
      </c>
      <c r="E17" s="146" t="str">
        <f>IF(PROVEEDORES!F18="","",PROVEEDORES!F18)</f>
        <v/>
      </c>
      <c r="F17" s="146" t="str">
        <f>IF(PROVEEDORES!D18="","",PROVEEDORES!D18)</f>
        <v/>
      </c>
      <c r="G17" s="159">
        <f>SUMIF('EG-ENE'!$F$18:$F$516,PROVEEDORES!$D18,'EG-ENE'!P$18:P$516)</f>
        <v>0</v>
      </c>
      <c r="H17" s="159">
        <f>SUMIF('EG-ENE'!$F$18:$F$516,PROVEEDORES!$D18,'EG-ENE'!Q$18:Q$516)</f>
        <v>0</v>
      </c>
      <c r="I17" s="159">
        <f>SUMIF('EG-ENE'!$F$18:$F$516,PROVEEDORES!$D18,'EG-ENE'!R$18:R$516)</f>
        <v>0</v>
      </c>
      <c r="J17" s="159">
        <f>SUMIF('EG-ENE'!$F$18:$F$516,PROVEEDORES!$D18,'EG-ENE'!S$18:S$516)</f>
        <v>0</v>
      </c>
      <c r="K17" s="159" t="str">
        <f t="shared" si="0"/>
        <v/>
      </c>
      <c r="L17" s="146" t="str">
        <f>IF(PROVEEDORES!G18="","",PROVEEDORES!G18)</f>
        <v/>
      </c>
    </row>
    <row r="18" spans="1:12" ht="17.45" customHeight="1" x14ac:dyDescent="0.2">
      <c r="A18" s="110"/>
      <c r="C18" s="158">
        <f t="shared" si="1"/>
        <v>12</v>
      </c>
      <c r="D18" s="146" t="str">
        <f>IF(PROVEEDORES!E19="","",PROVEEDORES!E19)</f>
        <v/>
      </c>
      <c r="E18" s="146" t="str">
        <f>IF(PROVEEDORES!F19="","",PROVEEDORES!F19)</f>
        <v/>
      </c>
      <c r="F18" s="146" t="str">
        <f>IF(PROVEEDORES!D19="","",PROVEEDORES!D19)</f>
        <v/>
      </c>
      <c r="G18" s="159">
        <f>SUMIF('EG-ENE'!$F$18:$F$516,PROVEEDORES!$D19,'EG-ENE'!P$18:P$516)</f>
        <v>0</v>
      </c>
      <c r="H18" s="159">
        <f>SUMIF('EG-ENE'!$F$18:$F$516,PROVEEDORES!$D19,'EG-ENE'!Q$18:Q$516)</f>
        <v>0</v>
      </c>
      <c r="I18" s="159">
        <f>SUMIF('EG-ENE'!$F$18:$F$516,PROVEEDORES!$D19,'EG-ENE'!R$18:R$516)</f>
        <v>0</v>
      </c>
      <c r="J18" s="159">
        <f>SUMIF('EG-ENE'!$F$18:$F$516,PROVEEDORES!$D19,'EG-ENE'!S$18:S$516)</f>
        <v>0</v>
      </c>
      <c r="K18" s="159" t="str">
        <f t="shared" si="0"/>
        <v/>
      </c>
      <c r="L18" s="146" t="str">
        <f>IF(PROVEEDORES!G19="","",PROVEEDORES!G19)</f>
        <v/>
      </c>
    </row>
    <row r="19" spans="1:12" ht="17.45" customHeight="1" x14ac:dyDescent="0.2">
      <c r="A19" s="110"/>
      <c r="C19" s="158">
        <f t="shared" si="1"/>
        <v>13</v>
      </c>
      <c r="D19" s="146" t="str">
        <f>IF(PROVEEDORES!E20="","",PROVEEDORES!E20)</f>
        <v/>
      </c>
      <c r="E19" s="146" t="str">
        <f>IF(PROVEEDORES!F20="","",PROVEEDORES!F20)</f>
        <v/>
      </c>
      <c r="F19" s="146" t="str">
        <f>IF(PROVEEDORES!D20="","",PROVEEDORES!D20)</f>
        <v/>
      </c>
      <c r="G19" s="159">
        <f>SUMIF('EG-ENE'!$F$18:$F$516,PROVEEDORES!$D20,'EG-ENE'!P$18:P$516)</f>
        <v>0</v>
      </c>
      <c r="H19" s="159">
        <f>SUMIF('EG-ENE'!$F$18:$F$516,PROVEEDORES!$D20,'EG-ENE'!Q$18:Q$516)</f>
        <v>0</v>
      </c>
      <c r="I19" s="159">
        <f>SUMIF('EG-ENE'!$F$18:$F$516,PROVEEDORES!$D20,'EG-ENE'!R$18:R$516)</f>
        <v>0</v>
      </c>
      <c r="J19" s="159">
        <f>SUMIF('EG-ENE'!$F$18:$F$516,PROVEEDORES!$D20,'EG-ENE'!S$18:S$516)</f>
        <v>0</v>
      </c>
      <c r="K19" s="159" t="str">
        <f t="shared" si="0"/>
        <v/>
      </c>
      <c r="L19" s="146" t="str">
        <f>IF(PROVEEDORES!G20="","",PROVEEDORES!G20)</f>
        <v/>
      </c>
    </row>
    <row r="20" spans="1:12" ht="17.45" customHeight="1" x14ac:dyDescent="0.2">
      <c r="A20" s="110"/>
      <c r="C20" s="158">
        <f t="shared" si="1"/>
        <v>14</v>
      </c>
      <c r="D20" s="146" t="str">
        <f>IF(PROVEEDORES!E21="","",PROVEEDORES!E21)</f>
        <v/>
      </c>
      <c r="E20" s="146" t="str">
        <f>IF(PROVEEDORES!F21="","",PROVEEDORES!F21)</f>
        <v/>
      </c>
      <c r="F20" s="146" t="str">
        <f>IF(PROVEEDORES!D21="","",PROVEEDORES!D21)</f>
        <v/>
      </c>
      <c r="G20" s="159">
        <f>SUMIF('EG-ENE'!$F$18:$F$516,PROVEEDORES!$D21,'EG-ENE'!P$18:P$516)</f>
        <v>0</v>
      </c>
      <c r="H20" s="159">
        <f>SUMIF('EG-ENE'!$F$18:$F$516,PROVEEDORES!$D21,'EG-ENE'!Q$18:Q$516)</f>
        <v>0</v>
      </c>
      <c r="I20" s="159">
        <f>SUMIF('EG-ENE'!$F$18:$F$516,PROVEEDORES!$D21,'EG-ENE'!R$18:R$516)</f>
        <v>0</v>
      </c>
      <c r="J20" s="159">
        <f>SUMIF('EG-ENE'!$F$18:$F$516,PROVEEDORES!$D21,'EG-ENE'!S$18:S$516)</f>
        <v>0</v>
      </c>
      <c r="K20" s="159" t="str">
        <f t="shared" si="0"/>
        <v/>
      </c>
      <c r="L20" s="146" t="str">
        <f>IF(PROVEEDORES!G21="","",PROVEEDORES!G21)</f>
        <v/>
      </c>
    </row>
    <row r="21" spans="1:12" ht="17.45" customHeight="1" x14ac:dyDescent="0.2">
      <c r="A21" s="110"/>
      <c r="C21" s="158">
        <f t="shared" si="1"/>
        <v>15</v>
      </c>
      <c r="D21" s="146" t="str">
        <f>IF(PROVEEDORES!E22="","",PROVEEDORES!E22)</f>
        <v/>
      </c>
      <c r="E21" s="146" t="str">
        <f>IF(PROVEEDORES!F22="","",PROVEEDORES!F22)</f>
        <v/>
      </c>
      <c r="F21" s="146" t="str">
        <f>IF(PROVEEDORES!D22="","",PROVEEDORES!D22)</f>
        <v/>
      </c>
      <c r="G21" s="159">
        <f>SUMIF('EG-ENE'!$F$18:$F$516,PROVEEDORES!$D22,'EG-ENE'!P$18:P$516)</f>
        <v>0</v>
      </c>
      <c r="H21" s="159">
        <f>SUMIF('EG-ENE'!$F$18:$F$516,PROVEEDORES!$D22,'EG-ENE'!Q$18:Q$516)</f>
        <v>0</v>
      </c>
      <c r="I21" s="159">
        <f>SUMIF('EG-ENE'!$F$18:$F$516,PROVEEDORES!$D22,'EG-ENE'!R$18:R$516)</f>
        <v>0</v>
      </c>
      <c r="J21" s="159">
        <f>SUMIF('EG-ENE'!$F$18:$F$516,PROVEEDORES!$D22,'EG-ENE'!S$18:S$516)</f>
        <v>0</v>
      </c>
      <c r="K21" s="159" t="str">
        <f t="shared" si="0"/>
        <v/>
      </c>
      <c r="L21" s="146" t="str">
        <f>IF(PROVEEDORES!G22="","",PROVEEDORES!G22)</f>
        <v/>
      </c>
    </row>
    <row r="22" spans="1:12" ht="17.45" customHeight="1" x14ac:dyDescent="0.2">
      <c r="A22" s="110"/>
      <c r="C22" s="158">
        <f t="shared" si="1"/>
        <v>16</v>
      </c>
      <c r="D22" s="146" t="str">
        <f>IF(PROVEEDORES!E23="","",PROVEEDORES!E23)</f>
        <v/>
      </c>
      <c r="E22" s="146" t="str">
        <f>IF(PROVEEDORES!F23="","",PROVEEDORES!F23)</f>
        <v/>
      </c>
      <c r="F22" s="146" t="str">
        <f>IF(PROVEEDORES!D23="","",PROVEEDORES!D23)</f>
        <v/>
      </c>
      <c r="G22" s="159">
        <f>SUMIF('EG-ENE'!$F$18:$F$516,PROVEEDORES!$D23,'EG-ENE'!P$18:P$516)</f>
        <v>0</v>
      </c>
      <c r="H22" s="159">
        <f>SUMIF('EG-ENE'!$F$18:$F$516,PROVEEDORES!$D23,'EG-ENE'!Q$18:Q$516)</f>
        <v>0</v>
      </c>
      <c r="I22" s="159">
        <f>SUMIF('EG-ENE'!$F$18:$F$516,PROVEEDORES!$D23,'EG-ENE'!R$18:R$516)</f>
        <v>0</v>
      </c>
      <c r="J22" s="159">
        <f>SUMIF('EG-ENE'!$F$18:$F$516,PROVEEDORES!$D23,'EG-ENE'!S$18:S$516)</f>
        <v>0</v>
      </c>
      <c r="K22" s="159" t="str">
        <f t="shared" si="0"/>
        <v/>
      </c>
      <c r="L22" s="146" t="str">
        <f>IF(PROVEEDORES!G23="","",PROVEEDORES!G23)</f>
        <v/>
      </c>
    </row>
    <row r="23" spans="1:12" ht="17.45" customHeight="1" x14ac:dyDescent="0.2">
      <c r="A23" s="110"/>
      <c r="C23" s="158">
        <f t="shared" si="1"/>
        <v>17</v>
      </c>
      <c r="D23" s="146" t="str">
        <f>IF(PROVEEDORES!E24="","",PROVEEDORES!E24)</f>
        <v/>
      </c>
      <c r="E23" s="146" t="str">
        <f>IF(PROVEEDORES!F24="","",PROVEEDORES!F24)</f>
        <v/>
      </c>
      <c r="F23" s="146" t="str">
        <f>IF(PROVEEDORES!D24="","",PROVEEDORES!D24)</f>
        <v/>
      </c>
      <c r="G23" s="159">
        <f>SUMIF('EG-ENE'!$F$18:$F$516,PROVEEDORES!$D24,'EG-ENE'!P$18:P$516)</f>
        <v>0</v>
      </c>
      <c r="H23" s="159">
        <f>SUMIF('EG-ENE'!$F$18:$F$516,PROVEEDORES!$D24,'EG-ENE'!Q$18:Q$516)</f>
        <v>0</v>
      </c>
      <c r="I23" s="159">
        <f>SUMIF('EG-ENE'!$F$18:$F$516,PROVEEDORES!$D24,'EG-ENE'!R$18:R$516)</f>
        <v>0</v>
      </c>
      <c r="J23" s="159">
        <f>SUMIF('EG-ENE'!$F$18:$F$516,PROVEEDORES!$D24,'EG-ENE'!S$18:S$516)</f>
        <v>0</v>
      </c>
      <c r="K23" s="159" t="str">
        <f t="shared" si="0"/>
        <v/>
      </c>
      <c r="L23" s="146" t="str">
        <f>IF(PROVEEDORES!G24="","",PROVEEDORES!G24)</f>
        <v/>
      </c>
    </row>
    <row r="24" spans="1:12" ht="17.45" customHeight="1" x14ac:dyDescent="0.2">
      <c r="A24" s="110"/>
      <c r="C24" s="158">
        <f t="shared" si="1"/>
        <v>18</v>
      </c>
      <c r="D24" s="146" t="str">
        <f>IF(PROVEEDORES!E25="","",PROVEEDORES!E25)</f>
        <v/>
      </c>
      <c r="E24" s="146" t="str">
        <f>IF(PROVEEDORES!F25="","",PROVEEDORES!F25)</f>
        <v/>
      </c>
      <c r="F24" s="146" t="str">
        <f>IF(PROVEEDORES!D25="","",PROVEEDORES!D25)</f>
        <v/>
      </c>
      <c r="G24" s="159">
        <f>SUMIF('EG-ENE'!$F$18:$F$516,PROVEEDORES!$D25,'EG-ENE'!P$18:P$516)</f>
        <v>0</v>
      </c>
      <c r="H24" s="159">
        <f>SUMIF('EG-ENE'!$F$18:$F$516,PROVEEDORES!$D25,'EG-ENE'!Q$18:Q$516)</f>
        <v>0</v>
      </c>
      <c r="I24" s="159">
        <f>SUMIF('EG-ENE'!$F$18:$F$516,PROVEEDORES!$D25,'EG-ENE'!R$18:R$516)</f>
        <v>0</v>
      </c>
      <c r="J24" s="159">
        <f>SUMIF('EG-ENE'!$F$18:$F$516,PROVEEDORES!$D25,'EG-ENE'!S$18:S$516)</f>
        <v>0</v>
      </c>
      <c r="K24" s="159" t="str">
        <f t="shared" si="0"/>
        <v/>
      </c>
      <c r="L24" s="146" t="str">
        <f>IF(PROVEEDORES!G25="","",PROVEEDORES!G25)</f>
        <v/>
      </c>
    </row>
    <row r="25" spans="1:12" ht="17.45" customHeight="1" x14ac:dyDescent="0.2">
      <c r="A25" s="110"/>
      <c r="C25" s="158">
        <f t="shared" si="1"/>
        <v>19</v>
      </c>
      <c r="D25" s="146" t="str">
        <f>IF(PROVEEDORES!E26="","",PROVEEDORES!E26)</f>
        <v/>
      </c>
      <c r="E25" s="146" t="str">
        <f>IF(PROVEEDORES!F26="","",PROVEEDORES!F26)</f>
        <v/>
      </c>
      <c r="F25" s="146" t="str">
        <f>IF(PROVEEDORES!D26="","",PROVEEDORES!D26)</f>
        <v/>
      </c>
      <c r="G25" s="159">
        <f>SUMIF('EG-ENE'!$F$18:$F$516,PROVEEDORES!$D26,'EG-ENE'!P$18:P$516)</f>
        <v>0</v>
      </c>
      <c r="H25" s="159">
        <f>SUMIF('EG-ENE'!$F$18:$F$516,PROVEEDORES!$D26,'EG-ENE'!Q$18:Q$516)</f>
        <v>0</v>
      </c>
      <c r="I25" s="159">
        <f>SUMIF('EG-ENE'!$F$18:$F$516,PROVEEDORES!$D26,'EG-ENE'!R$18:R$516)</f>
        <v>0</v>
      </c>
      <c r="J25" s="159">
        <f>SUMIF('EG-ENE'!$F$18:$F$516,PROVEEDORES!$D26,'EG-ENE'!S$18:S$516)</f>
        <v>0</v>
      </c>
      <c r="K25" s="159" t="str">
        <f t="shared" si="0"/>
        <v/>
      </c>
      <c r="L25" s="146" t="str">
        <f>IF(PROVEEDORES!G26="","",PROVEEDORES!G26)</f>
        <v/>
      </c>
    </row>
    <row r="26" spans="1:12" ht="17.45" customHeight="1" x14ac:dyDescent="0.2">
      <c r="A26" s="110"/>
      <c r="C26" s="158">
        <f t="shared" si="1"/>
        <v>20</v>
      </c>
      <c r="D26" s="146" t="str">
        <f>IF(PROVEEDORES!E27="","",PROVEEDORES!E27)</f>
        <v/>
      </c>
      <c r="E26" s="146" t="str">
        <f>IF(PROVEEDORES!F27="","",PROVEEDORES!F27)</f>
        <v/>
      </c>
      <c r="F26" s="146" t="str">
        <f>IF(PROVEEDORES!D27="","",PROVEEDORES!D27)</f>
        <v/>
      </c>
      <c r="G26" s="159">
        <f>SUMIF('EG-ENE'!$F$18:$F$516,PROVEEDORES!$D27,'EG-ENE'!P$18:P$516)</f>
        <v>0</v>
      </c>
      <c r="H26" s="159">
        <f>SUMIF('EG-ENE'!$F$18:$F$516,PROVEEDORES!$D27,'EG-ENE'!Q$18:Q$516)</f>
        <v>0</v>
      </c>
      <c r="I26" s="159">
        <f>SUMIF('EG-ENE'!$F$18:$F$516,PROVEEDORES!$D27,'EG-ENE'!R$18:R$516)</f>
        <v>0</v>
      </c>
      <c r="J26" s="159">
        <f>SUMIF('EG-ENE'!$F$18:$F$516,PROVEEDORES!$D27,'EG-ENE'!S$18:S$516)</f>
        <v>0</v>
      </c>
      <c r="K26" s="159" t="str">
        <f t="shared" si="0"/>
        <v/>
      </c>
      <c r="L26" s="146" t="str">
        <f>IF(PROVEEDORES!G27="","",PROVEEDORES!G27)</f>
        <v/>
      </c>
    </row>
    <row r="27" spans="1:12" ht="17.45" customHeight="1" x14ac:dyDescent="0.2">
      <c r="A27" s="110"/>
      <c r="C27" s="158">
        <f t="shared" si="1"/>
        <v>21</v>
      </c>
      <c r="D27" s="146" t="str">
        <f>IF(PROVEEDORES!E28="","",PROVEEDORES!E28)</f>
        <v/>
      </c>
      <c r="E27" s="146" t="str">
        <f>IF(PROVEEDORES!F28="","",PROVEEDORES!F28)</f>
        <v/>
      </c>
      <c r="F27" s="146" t="str">
        <f>IF(PROVEEDORES!D28="","",PROVEEDORES!D28)</f>
        <v/>
      </c>
      <c r="G27" s="159">
        <f>SUMIF('EG-ENE'!$F$18:$F$516,PROVEEDORES!$D28,'EG-ENE'!P$18:P$516)</f>
        <v>0</v>
      </c>
      <c r="H27" s="159">
        <f>SUMIF('EG-ENE'!$F$18:$F$516,PROVEEDORES!$D28,'EG-ENE'!Q$18:Q$516)</f>
        <v>0</v>
      </c>
      <c r="I27" s="159">
        <f>SUMIF('EG-ENE'!$F$18:$F$516,PROVEEDORES!$D28,'EG-ENE'!R$18:R$516)</f>
        <v>0</v>
      </c>
      <c r="J27" s="159">
        <f>SUMIF('EG-ENE'!$F$18:$F$516,PROVEEDORES!$D28,'EG-ENE'!S$18:S$516)</f>
        <v>0</v>
      </c>
      <c r="K27" s="159" t="str">
        <f t="shared" si="0"/>
        <v/>
      </c>
      <c r="L27" s="146" t="str">
        <f>IF(PROVEEDORES!G28="","",PROVEEDORES!G28)</f>
        <v/>
      </c>
    </row>
    <row r="28" spans="1:12" ht="17.45" customHeight="1" x14ac:dyDescent="0.2">
      <c r="A28" s="111"/>
      <c r="C28" s="158">
        <f t="shared" si="1"/>
        <v>22</v>
      </c>
      <c r="D28" s="146" t="str">
        <f>IF(PROVEEDORES!E29="","",PROVEEDORES!E29)</f>
        <v/>
      </c>
      <c r="E28" s="146" t="str">
        <f>IF(PROVEEDORES!F29="","",PROVEEDORES!F29)</f>
        <v/>
      </c>
      <c r="F28" s="146" t="str">
        <f>IF(PROVEEDORES!D29="","",PROVEEDORES!D29)</f>
        <v/>
      </c>
      <c r="G28" s="159">
        <f>SUMIF('EG-ENE'!$F$18:$F$516,PROVEEDORES!$D29,'EG-ENE'!P$18:P$516)</f>
        <v>0</v>
      </c>
      <c r="H28" s="159">
        <f>SUMIF('EG-ENE'!$F$18:$F$516,PROVEEDORES!$D29,'EG-ENE'!Q$18:Q$516)</f>
        <v>0</v>
      </c>
      <c r="I28" s="159">
        <f>SUMIF('EG-ENE'!$F$18:$F$516,PROVEEDORES!$D29,'EG-ENE'!R$18:R$516)</f>
        <v>0</v>
      </c>
      <c r="J28" s="159">
        <f>SUMIF('EG-ENE'!$F$18:$F$516,PROVEEDORES!$D29,'EG-ENE'!S$18:S$516)</f>
        <v>0</v>
      </c>
      <c r="K28" s="159" t="str">
        <f t="shared" si="0"/>
        <v/>
      </c>
      <c r="L28" s="146" t="str">
        <f>IF(PROVEEDORES!G29="","",PROVEEDORES!G29)</f>
        <v/>
      </c>
    </row>
    <row r="29" spans="1:12" ht="17.45" customHeight="1" x14ac:dyDescent="0.2">
      <c r="A29" s="111"/>
      <c r="C29" s="158">
        <f t="shared" si="1"/>
        <v>23</v>
      </c>
      <c r="D29" s="146" t="str">
        <f>IF(PROVEEDORES!E30="","",PROVEEDORES!E30)</f>
        <v/>
      </c>
      <c r="E29" s="146" t="str">
        <f>IF(PROVEEDORES!F30="","",PROVEEDORES!F30)</f>
        <v/>
      </c>
      <c r="F29" s="146" t="str">
        <f>IF(PROVEEDORES!D30="","",PROVEEDORES!D30)</f>
        <v/>
      </c>
      <c r="G29" s="159">
        <f>SUMIF('EG-ENE'!$F$18:$F$516,PROVEEDORES!$D30,'EG-ENE'!P$18:P$516)</f>
        <v>0</v>
      </c>
      <c r="H29" s="159">
        <f>SUMIF('EG-ENE'!$F$18:$F$516,PROVEEDORES!$D30,'EG-ENE'!Q$18:Q$516)</f>
        <v>0</v>
      </c>
      <c r="I29" s="159">
        <f>SUMIF('EG-ENE'!$F$18:$F$516,PROVEEDORES!$D30,'EG-ENE'!R$18:R$516)</f>
        <v>0</v>
      </c>
      <c r="J29" s="159">
        <f>SUMIF('EG-ENE'!$F$18:$F$516,PROVEEDORES!$D30,'EG-ENE'!S$18:S$516)</f>
        <v>0</v>
      </c>
      <c r="K29" s="159" t="str">
        <f t="shared" si="0"/>
        <v/>
      </c>
      <c r="L29" s="146" t="str">
        <f>IF(PROVEEDORES!G30="","",PROVEEDORES!G30)</f>
        <v/>
      </c>
    </row>
    <row r="30" spans="1:12" ht="17.45" customHeight="1" x14ac:dyDescent="0.2">
      <c r="A30" s="111"/>
      <c r="C30" s="158">
        <f t="shared" si="1"/>
        <v>24</v>
      </c>
      <c r="D30" s="146" t="str">
        <f>IF(PROVEEDORES!E31="","",PROVEEDORES!E31)</f>
        <v/>
      </c>
      <c r="E30" s="146" t="str">
        <f>IF(PROVEEDORES!F31="","",PROVEEDORES!F31)</f>
        <v/>
      </c>
      <c r="F30" s="146" t="str">
        <f>IF(PROVEEDORES!D31="","",PROVEEDORES!D31)</f>
        <v/>
      </c>
      <c r="G30" s="159">
        <f>SUMIF('EG-ENE'!$F$18:$F$516,PROVEEDORES!$D31,'EG-ENE'!P$18:P$516)</f>
        <v>0</v>
      </c>
      <c r="H30" s="159">
        <f>SUMIF('EG-ENE'!$F$18:$F$516,PROVEEDORES!$D31,'EG-ENE'!Q$18:Q$516)</f>
        <v>0</v>
      </c>
      <c r="I30" s="159">
        <f>SUMIF('EG-ENE'!$F$18:$F$516,PROVEEDORES!$D31,'EG-ENE'!R$18:R$516)</f>
        <v>0</v>
      </c>
      <c r="J30" s="159">
        <f>SUMIF('EG-ENE'!$F$18:$F$516,PROVEEDORES!$D31,'EG-ENE'!S$18:S$516)</f>
        <v>0</v>
      </c>
      <c r="K30" s="159" t="str">
        <f t="shared" si="0"/>
        <v/>
      </c>
      <c r="L30" s="146" t="str">
        <f>IF(PROVEEDORES!G31="","",PROVEEDORES!G31)</f>
        <v/>
      </c>
    </row>
    <row r="31" spans="1:12" ht="17.45" customHeight="1" x14ac:dyDescent="0.2">
      <c r="A31" s="111"/>
      <c r="C31" s="158">
        <f t="shared" si="1"/>
        <v>25</v>
      </c>
      <c r="D31" s="146" t="str">
        <f>IF(PROVEEDORES!E32="","",PROVEEDORES!E32)</f>
        <v/>
      </c>
      <c r="E31" s="146" t="str">
        <f>IF(PROVEEDORES!F32="","",PROVEEDORES!F32)</f>
        <v/>
      </c>
      <c r="F31" s="146" t="str">
        <f>IF(PROVEEDORES!D32="","",PROVEEDORES!D32)</f>
        <v/>
      </c>
      <c r="G31" s="159">
        <f>SUMIF('EG-ENE'!$F$18:$F$516,PROVEEDORES!$D32,'EG-ENE'!P$18:P$516)</f>
        <v>0</v>
      </c>
      <c r="H31" s="159">
        <f>SUMIF('EG-ENE'!$F$18:$F$516,PROVEEDORES!$D32,'EG-ENE'!Q$18:Q$516)</f>
        <v>0</v>
      </c>
      <c r="I31" s="159">
        <f>SUMIF('EG-ENE'!$F$18:$F$516,PROVEEDORES!$D32,'EG-ENE'!R$18:R$516)</f>
        <v>0</v>
      </c>
      <c r="J31" s="159">
        <f>SUMIF('EG-ENE'!$F$18:$F$516,PROVEEDORES!$D32,'EG-ENE'!S$18:S$516)</f>
        <v>0</v>
      </c>
      <c r="K31" s="159" t="str">
        <f t="shared" si="0"/>
        <v/>
      </c>
      <c r="L31" s="146" t="str">
        <f>IF(PROVEEDORES!G32="","",PROVEEDORES!G32)</f>
        <v/>
      </c>
    </row>
    <row r="32" spans="1:12" ht="17.45" customHeight="1" x14ac:dyDescent="0.2">
      <c r="A32" s="111"/>
      <c r="C32" s="158">
        <f t="shared" si="1"/>
        <v>26</v>
      </c>
      <c r="D32" s="146" t="str">
        <f>IF(PROVEEDORES!E33="","",PROVEEDORES!E33)</f>
        <v/>
      </c>
      <c r="E32" s="146" t="str">
        <f>IF(PROVEEDORES!F33="","",PROVEEDORES!F33)</f>
        <v/>
      </c>
      <c r="F32" s="146" t="str">
        <f>IF(PROVEEDORES!D33="","",PROVEEDORES!D33)</f>
        <v/>
      </c>
      <c r="G32" s="159">
        <f>SUMIF('EG-ENE'!$F$18:$F$516,PROVEEDORES!$D33,'EG-ENE'!P$18:P$516)</f>
        <v>0</v>
      </c>
      <c r="H32" s="159">
        <f>SUMIF('EG-ENE'!$F$18:$F$516,PROVEEDORES!$D33,'EG-ENE'!Q$18:Q$516)</f>
        <v>0</v>
      </c>
      <c r="I32" s="159">
        <f>SUMIF('EG-ENE'!$F$18:$F$516,PROVEEDORES!$D33,'EG-ENE'!R$18:R$516)</f>
        <v>0</v>
      </c>
      <c r="J32" s="159">
        <f>SUMIF('EG-ENE'!$F$18:$F$516,PROVEEDORES!$D33,'EG-ENE'!S$18:S$516)</f>
        <v>0</v>
      </c>
      <c r="K32" s="159" t="str">
        <f t="shared" si="0"/>
        <v/>
      </c>
      <c r="L32" s="146" t="str">
        <f>IF(PROVEEDORES!G33="","",PROVEEDORES!G33)</f>
        <v/>
      </c>
    </row>
    <row r="33" spans="1:12" ht="17.45" customHeight="1" x14ac:dyDescent="0.2">
      <c r="A33" s="111"/>
      <c r="C33" s="158">
        <f t="shared" si="1"/>
        <v>27</v>
      </c>
      <c r="D33" s="146" t="str">
        <f>IF(PROVEEDORES!E34="","",PROVEEDORES!E34)</f>
        <v/>
      </c>
      <c r="E33" s="146" t="str">
        <f>IF(PROVEEDORES!F34="","",PROVEEDORES!F34)</f>
        <v/>
      </c>
      <c r="F33" s="146" t="str">
        <f>IF(PROVEEDORES!D34="","",PROVEEDORES!D34)</f>
        <v/>
      </c>
      <c r="G33" s="159">
        <f>SUMIF('EG-ENE'!$F$18:$F$516,PROVEEDORES!$D34,'EG-ENE'!P$18:P$516)</f>
        <v>0</v>
      </c>
      <c r="H33" s="159">
        <f>SUMIF('EG-ENE'!$F$18:$F$516,PROVEEDORES!$D34,'EG-ENE'!Q$18:Q$516)</f>
        <v>0</v>
      </c>
      <c r="I33" s="159">
        <f>SUMIF('EG-ENE'!$F$18:$F$516,PROVEEDORES!$D34,'EG-ENE'!R$18:R$516)</f>
        <v>0</v>
      </c>
      <c r="J33" s="159">
        <f>SUMIF('EG-ENE'!$F$18:$F$516,PROVEEDORES!$D34,'EG-ENE'!S$18:S$516)</f>
        <v>0</v>
      </c>
      <c r="K33" s="159" t="str">
        <f t="shared" si="0"/>
        <v/>
      </c>
      <c r="L33" s="146" t="str">
        <f>IF(PROVEEDORES!G34="","",PROVEEDORES!G34)</f>
        <v/>
      </c>
    </row>
    <row r="34" spans="1:12" ht="17.45" customHeight="1" x14ac:dyDescent="0.2">
      <c r="A34" s="111"/>
      <c r="C34" s="158">
        <f t="shared" si="1"/>
        <v>28</v>
      </c>
      <c r="D34" s="146" t="str">
        <f>IF(PROVEEDORES!E35="","",PROVEEDORES!E35)</f>
        <v/>
      </c>
      <c r="E34" s="146" t="str">
        <f>IF(PROVEEDORES!F35="","",PROVEEDORES!F35)</f>
        <v/>
      </c>
      <c r="F34" s="146" t="str">
        <f>IF(PROVEEDORES!D35="","",PROVEEDORES!D35)</f>
        <v/>
      </c>
      <c r="G34" s="159">
        <f>SUMIF('EG-ENE'!$F$18:$F$516,PROVEEDORES!$D35,'EG-ENE'!P$18:P$516)</f>
        <v>0</v>
      </c>
      <c r="H34" s="159">
        <f>SUMIF('EG-ENE'!$F$18:$F$516,PROVEEDORES!$D35,'EG-ENE'!Q$18:Q$516)</f>
        <v>0</v>
      </c>
      <c r="I34" s="159">
        <f>SUMIF('EG-ENE'!$F$18:$F$516,PROVEEDORES!$D35,'EG-ENE'!R$18:R$516)</f>
        <v>0</v>
      </c>
      <c r="J34" s="159">
        <f>SUMIF('EG-ENE'!$F$18:$F$516,PROVEEDORES!$D35,'EG-ENE'!S$18:S$516)</f>
        <v>0</v>
      </c>
      <c r="K34" s="159" t="str">
        <f t="shared" si="0"/>
        <v/>
      </c>
      <c r="L34" s="146" t="str">
        <f>IF(PROVEEDORES!G35="","",PROVEEDORES!G35)</f>
        <v/>
      </c>
    </row>
    <row r="35" spans="1:12" ht="17.45" customHeight="1" x14ac:dyDescent="0.2">
      <c r="A35" s="111"/>
      <c r="C35" s="158">
        <f t="shared" si="1"/>
        <v>29</v>
      </c>
      <c r="D35" s="146" t="str">
        <f>IF(PROVEEDORES!E36="","",PROVEEDORES!E36)</f>
        <v/>
      </c>
      <c r="E35" s="146" t="str">
        <f>IF(PROVEEDORES!F36="","",PROVEEDORES!F36)</f>
        <v/>
      </c>
      <c r="F35" s="146" t="str">
        <f>IF(PROVEEDORES!D36="","",PROVEEDORES!D36)</f>
        <v/>
      </c>
      <c r="G35" s="159">
        <f>SUMIF('EG-ENE'!$F$18:$F$516,PROVEEDORES!$D36,'EG-ENE'!P$18:P$516)</f>
        <v>0</v>
      </c>
      <c r="H35" s="159">
        <f>SUMIF('EG-ENE'!$F$18:$F$516,PROVEEDORES!$D36,'EG-ENE'!Q$18:Q$516)</f>
        <v>0</v>
      </c>
      <c r="I35" s="159">
        <f>SUMIF('EG-ENE'!$F$18:$F$516,PROVEEDORES!$D36,'EG-ENE'!R$18:R$516)</f>
        <v>0</v>
      </c>
      <c r="J35" s="159">
        <f>SUMIF('EG-ENE'!$F$18:$F$516,PROVEEDORES!$D36,'EG-ENE'!S$18:S$516)</f>
        <v>0</v>
      </c>
      <c r="K35" s="159" t="str">
        <f t="shared" si="0"/>
        <v/>
      </c>
      <c r="L35" s="146" t="str">
        <f>IF(PROVEEDORES!G36="","",PROVEEDORES!G36)</f>
        <v/>
      </c>
    </row>
    <row r="36" spans="1:12" ht="17.45" customHeight="1" x14ac:dyDescent="0.2">
      <c r="A36" s="111"/>
      <c r="C36" s="158">
        <f t="shared" si="1"/>
        <v>30</v>
      </c>
      <c r="D36" s="146" t="str">
        <f>IF(PROVEEDORES!E37="","",PROVEEDORES!E37)</f>
        <v/>
      </c>
      <c r="E36" s="146" t="str">
        <f>IF(PROVEEDORES!F37="","",PROVEEDORES!F37)</f>
        <v/>
      </c>
      <c r="F36" s="146" t="str">
        <f>IF(PROVEEDORES!D37="","",PROVEEDORES!D37)</f>
        <v/>
      </c>
      <c r="G36" s="159">
        <f>SUMIF('EG-ENE'!$F$18:$F$516,PROVEEDORES!$D37,'EG-ENE'!P$18:P$516)</f>
        <v>0</v>
      </c>
      <c r="H36" s="159">
        <f>SUMIF('EG-ENE'!$F$18:$F$516,PROVEEDORES!$D37,'EG-ENE'!Q$18:Q$516)</f>
        <v>0</v>
      </c>
      <c r="I36" s="159">
        <f>SUMIF('EG-ENE'!$F$18:$F$516,PROVEEDORES!$D37,'EG-ENE'!R$18:R$516)</f>
        <v>0</v>
      </c>
      <c r="J36" s="159">
        <f>SUMIF('EG-ENE'!$F$18:$F$516,PROVEEDORES!$D37,'EG-ENE'!S$18:S$516)</f>
        <v>0</v>
      </c>
      <c r="K36" s="159" t="str">
        <f t="shared" si="0"/>
        <v/>
      </c>
      <c r="L36" s="146" t="str">
        <f>IF(PROVEEDORES!G37="","",PROVEEDORES!G37)</f>
        <v/>
      </c>
    </row>
    <row r="37" spans="1:12" ht="17.45" customHeight="1" x14ac:dyDescent="0.2">
      <c r="A37" s="111"/>
      <c r="C37" s="158">
        <f t="shared" si="1"/>
        <v>31</v>
      </c>
      <c r="D37" s="146" t="str">
        <f>IF(PROVEEDORES!E38="","",PROVEEDORES!E38)</f>
        <v/>
      </c>
      <c r="E37" s="146" t="str">
        <f>IF(PROVEEDORES!F38="","",PROVEEDORES!F38)</f>
        <v/>
      </c>
      <c r="F37" s="146" t="str">
        <f>IF(PROVEEDORES!D38="","",PROVEEDORES!D38)</f>
        <v/>
      </c>
      <c r="G37" s="159">
        <f>SUMIF('EG-ENE'!$F$18:$F$516,PROVEEDORES!$D38,'EG-ENE'!P$18:P$516)</f>
        <v>0</v>
      </c>
      <c r="H37" s="159">
        <f>SUMIF('EG-ENE'!$F$18:$F$516,PROVEEDORES!$D38,'EG-ENE'!Q$18:Q$516)</f>
        <v>0</v>
      </c>
      <c r="I37" s="159">
        <f>SUMIF('EG-ENE'!$F$18:$F$516,PROVEEDORES!$D38,'EG-ENE'!R$18:R$516)</f>
        <v>0</v>
      </c>
      <c r="J37" s="159">
        <f>SUMIF('EG-ENE'!$F$18:$F$516,PROVEEDORES!$D38,'EG-ENE'!S$18:S$516)</f>
        <v>0</v>
      </c>
      <c r="K37" s="159" t="str">
        <f t="shared" si="0"/>
        <v/>
      </c>
      <c r="L37" s="146" t="str">
        <f>IF(PROVEEDORES!G38="","",PROVEEDORES!G38)</f>
        <v/>
      </c>
    </row>
    <row r="38" spans="1:12" ht="17.45" customHeight="1" x14ac:dyDescent="0.2">
      <c r="A38" s="111"/>
      <c r="C38" s="158">
        <f t="shared" si="1"/>
        <v>32</v>
      </c>
      <c r="D38" s="146" t="str">
        <f>IF(PROVEEDORES!E39="","",PROVEEDORES!E39)</f>
        <v/>
      </c>
      <c r="E38" s="146" t="str">
        <f>IF(PROVEEDORES!F39="","",PROVEEDORES!F39)</f>
        <v/>
      </c>
      <c r="F38" s="146" t="str">
        <f>IF(PROVEEDORES!D39="","",PROVEEDORES!D39)</f>
        <v/>
      </c>
      <c r="G38" s="159">
        <f>SUMIF('EG-ENE'!$F$18:$F$516,PROVEEDORES!$D39,'EG-ENE'!P$18:P$516)</f>
        <v>0</v>
      </c>
      <c r="H38" s="159">
        <f>SUMIF('EG-ENE'!$F$18:$F$516,PROVEEDORES!$D39,'EG-ENE'!Q$18:Q$516)</f>
        <v>0</v>
      </c>
      <c r="I38" s="159">
        <f>SUMIF('EG-ENE'!$F$18:$F$516,PROVEEDORES!$D39,'EG-ENE'!R$18:R$516)</f>
        <v>0</v>
      </c>
      <c r="J38" s="159">
        <f>SUMIF('EG-ENE'!$F$18:$F$516,PROVEEDORES!$D39,'EG-ENE'!S$18:S$516)</f>
        <v>0</v>
      </c>
      <c r="K38" s="159" t="str">
        <f t="shared" si="0"/>
        <v/>
      </c>
      <c r="L38" s="146" t="str">
        <f>IF(PROVEEDORES!G39="","",PROVEEDORES!G39)</f>
        <v/>
      </c>
    </row>
    <row r="39" spans="1:12" ht="17.45" customHeight="1" x14ac:dyDescent="0.2">
      <c r="A39" s="111"/>
      <c r="C39" s="158">
        <f t="shared" si="1"/>
        <v>33</v>
      </c>
      <c r="D39" s="146" t="str">
        <f>IF(PROVEEDORES!E40="","",PROVEEDORES!E40)</f>
        <v/>
      </c>
      <c r="E39" s="146" t="str">
        <f>IF(PROVEEDORES!F40="","",PROVEEDORES!F40)</f>
        <v/>
      </c>
      <c r="F39" s="146" t="str">
        <f>IF(PROVEEDORES!D40="","",PROVEEDORES!D40)</f>
        <v/>
      </c>
      <c r="G39" s="159">
        <f>SUMIF('EG-ENE'!$F$18:$F$516,PROVEEDORES!$D40,'EG-ENE'!P$18:P$516)</f>
        <v>0</v>
      </c>
      <c r="H39" s="159">
        <f>SUMIF('EG-ENE'!$F$18:$F$516,PROVEEDORES!$D40,'EG-ENE'!Q$18:Q$516)</f>
        <v>0</v>
      </c>
      <c r="I39" s="159">
        <f>SUMIF('EG-ENE'!$F$18:$F$516,PROVEEDORES!$D40,'EG-ENE'!R$18:R$516)</f>
        <v>0</v>
      </c>
      <c r="J39" s="159">
        <f>SUMIF('EG-ENE'!$F$18:$F$516,PROVEEDORES!$D40,'EG-ENE'!S$18:S$516)</f>
        <v>0</v>
      </c>
      <c r="K39" s="159" t="str">
        <f t="shared" si="0"/>
        <v/>
      </c>
      <c r="L39" s="146" t="str">
        <f>IF(PROVEEDORES!G40="","",PROVEEDORES!G40)</f>
        <v/>
      </c>
    </row>
    <row r="40" spans="1:12" ht="17.45" customHeight="1" x14ac:dyDescent="0.2">
      <c r="A40" s="111"/>
      <c r="C40" s="158">
        <f t="shared" si="1"/>
        <v>34</v>
      </c>
      <c r="D40" s="146" t="str">
        <f>IF(PROVEEDORES!E41="","",PROVEEDORES!E41)</f>
        <v/>
      </c>
      <c r="E40" s="146" t="str">
        <f>IF(PROVEEDORES!F41="","",PROVEEDORES!F41)</f>
        <v/>
      </c>
      <c r="F40" s="146" t="str">
        <f>IF(PROVEEDORES!D41="","",PROVEEDORES!D41)</f>
        <v/>
      </c>
      <c r="G40" s="159">
        <f>SUMIF('EG-ENE'!$F$18:$F$516,PROVEEDORES!$D41,'EG-ENE'!P$18:P$516)</f>
        <v>0</v>
      </c>
      <c r="H40" s="159">
        <f>SUMIF('EG-ENE'!$F$18:$F$516,PROVEEDORES!$D41,'EG-ENE'!Q$18:Q$516)</f>
        <v>0</v>
      </c>
      <c r="I40" s="159">
        <f>SUMIF('EG-ENE'!$F$18:$F$516,PROVEEDORES!$D41,'EG-ENE'!R$18:R$516)</f>
        <v>0</v>
      </c>
      <c r="J40" s="159">
        <f>SUMIF('EG-ENE'!$F$18:$F$516,PROVEEDORES!$D41,'EG-ENE'!S$18:S$516)</f>
        <v>0</v>
      </c>
      <c r="K40" s="159" t="str">
        <f t="shared" si="0"/>
        <v/>
      </c>
      <c r="L40" s="146" t="str">
        <f>IF(PROVEEDORES!G41="","",PROVEEDORES!G41)</f>
        <v/>
      </c>
    </row>
    <row r="41" spans="1:12" ht="17.45" customHeight="1" x14ac:dyDescent="0.2">
      <c r="A41" s="111"/>
      <c r="C41" s="158">
        <f t="shared" si="1"/>
        <v>35</v>
      </c>
      <c r="D41" s="146" t="str">
        <f>IF(PROVEEDORES!E42="","",PROVEEDORES!E42)</f>
        <v/>
      </c>
      <c r="E41" s="146" t="str">
        <f>IF(PROVEEDORES!F42="","",PROVEEDORES!F42)</f>
        <v/>
      </c>
      <c r="F41" s="146" t="str">
        <f>IF(PROVEEDORES!D42="","",PROVEEDORES!D42)</f>
        <v/>
      </c>
      <c r="G41" s="159">
        <f>SUMIF('EG-ENE'!$F$18:$F$516,PROVEEDORES!$D42,'EG-ENE'!P$18:P$516)</f>
        <v>0</v>
      </c>
      <c r="H41" s="159">
        <f>SUMIF('EG-ENE'!$F$18:$F$516,PROVEEDORES!$D42,'EG-ENE'!Q$18:Q$516)</f>
        <v>0</v>
      </c>
      <c r="I41" s="159">
        <f>SUMIF('EG-ENE'!$F$18:$F$516,PROVEEDORES!$D42,'EG-ENE'!R$18:R$516)</f>
        <v>0</v>
      </c>
      <c r="J41" s="159">
        <f>SUMIF('EG-ENE'!$F$18:$F$516,PROVEEDORES!$D42,'EG-ENE'!S$18:S$516)</f>
        <v>0</v>
      </c>
      <c r="K41" s="159" t="str">
        <f t="shared" si="0"/>
        <v/>
      </c>
      <c r="L41" s="146" t="str">
        <f>IF(PROVEEDORES!G42="","",PROVEEDORES!G42)</f>
        <v/>
      </c>
    </row>
    <row r="42" spans="1:12" ht="17.45" customHeight="1" x14ac:dyDescent="0.2">
      <c r="A42" s="111"/>
      <c r="C42" s="158">
        <f t="shared" si="1"/>
        <v>36</v>
      </c>
      <c r="D42" s="146" t="str">
        <f>IF(PROVEEDORES!E43="","",PROVEEDORES!E43)</f>
        <v/>
      </c>
      <c r="E42" s="146" t="str">
        <f>IF(PROVEEDORES!F43="","",PROVEEDORES!F43)</f>
        <v/>
      </c>
      <c r="F42" s="146" t="str">
        <f>IF(PROVEEDORES!D43="","",PROVEEDORES!D43)</f>
        <v/>
      </c>
      <c r="G42" s="159">
        <f>SUMIF('EG-ENE'!$F$18:$F$516,PROVEEDORES!$D43,'EG-ENE'!P$18:P$516)</f>
        <v>0</v>
      </c>
      <c r="H42" s="159">
        <f>SUMIF('EG-ENE'!$F$18:$F$516,PROVEEDORES!$D43,'EG-ENE'!Q$18:Q$516)</f>
        <v>0</v>
      </c>
      <c r="I42" s="159">
        <f>SUMIF('EG-ENE'!$F$18:$F$516,PROVEEDORES!$D43,'EG-ENE'!R$18:R$516)</f>
        <v>0</v>
      </c>
      <c r="J42" s="159">
        <f>SUMIF('EG-ENE'!$F$18:$F$516,PROVEEDORES!$D43,'EG-ENE'!S$18:S$516)</f>
        <v>0</v>
      </c>
      <c r="K42" s="159" t="str">
        <f t="shared" si="0"/>
        <v/>
      </c>
      <c r="L42" s="146" t="str">
        <f>IF(PROVEEDORES!G43="","",PROVEEDORES!G43)</f>
        <v/>
      </c>
    </row>
    <row r="43" spans="1:12" ht="17.45" customHeight="1" x14ac:dyDescent="0.2">
      <c r="A43" s="111"/>
      <c r="C43" s="158">
        <f t="shared" si="1"/>
        <v>37</v>
      </c>
      <c r="D43" s="146" t="str">
        <f>IF(PROVEEDORES!E44="","",PROVEEDORES!E44)</f>
        <v/>
      </c>
      <c r="E43" s="146" t="str">
        <f>IF(PROVEEDORES!F44="","",PROVEEDORES!F44)</f>
        <v/>
      </c>
      <c r="F43" s="146" t="str">
        <f>IF(PROVEEDORES!D44="","",PROVEEDORES!D44)</f>
        <v/>
      </c>
      <c r="G43" s="159">
        <f>SUMIF('EG-ENE'!$F$18:$F$516,PROVEEDORES!$D44,'EG-ENE'!P$18:P$516)</f>
        <v>0</v>
      </c>
      <c r="H43" s="159">
        <f>SUMIF('EG-ENE'!$F$18:$F$516,PROVEEDORES!$D44,'EG-ENE'!Q$18:Q$516)</f>
        <v>0</v>
      </c>
      <c r="I43" s="159">
        <f>SUMIF('EG-ENE'!$F$18:$F$516,PROVEEDORES!$D44,'EG-ENE'!R$18:R$516)</f>
        <v>0</v>
      </c>
      <c r="J43" s="159">
        <f>SUMIF('EG-ENE'!$F$18:$F$516,PROVEEDORES!$D44,'EG-ENE'!S$18:S$516)</f>
        <v>0</v>
      </c>
      <c r="K43" s="159" t="str">
        <f t="shared" si="0"/>
        <v/>
      </c>
      <c r="L43" s="146" t="str">
        <f>IF(PROVEEDORES!G44="","",PROVEEDORES!G44)</f>
        <v/>
      </c>
    </row>
    <row r="44" spans="1:12" ht="17.45" customHeight="1" x14ac:dyDescent="0.2">
      <c r="A44" s="111"/>
      <c r="C44" s="158">
        <f t="shared" si="1"/>
        <v>38</v>
      </c>
      <c r="D44" s="146" t="str">
        <f>IF(PROVEEDORES!E45="","",PROVEEDORES!E45)</f>
        <v/>
      </c>
      <c r="E44" s="146" t="str">
        <f>IF(PROVEEDORES!F45="","",PROVEEDORES!F45)</f>
        <v/>
      </c>
      <c r="F44" s="146" t="str">
        <f>IF(PROVEEDORES!D45="","",PROVEEDORES!D45)</f>
        <v/>
      </c>
      <c r="G44" s="159">
        <f>SUMIF('EG-ENE'!$F$18:$F$516,PROVEEDORES!$D45,'EG-ENE'!P$18:P$516)</f>
        <v>0</v>
      </c>
      <c r="H44" s="159">
        <f>SUMIF('EG-ENE'!$F$18:$F$516,PROVEEDORES!$D45,'EG-ENE'!Q$18:Q$516)</f>
        <v>0</v>
      </c>
      <c r="I44" s="159">
        <f>SUMIF('EG-ENE'!$F$18:$F$516,PROVEEDORES!$D45,'EG-ENE'!R$18:R$516)</f>
        <v>0</v>
      </c>
      <c r="J44" s="159">
        <f>SUMIF('EG-ENE'!$F$18:$F$516,PROVEEDORES!$D45,'EG-ENE'!S$18:S$516)</f>
        <v>0</v>
      </c>
      <c r="K44" s="159" t="str">
        <f t="shared" si="0"/>
        <v/>
      </c>
      <c r="L44" s="146" t="str">
        <f>IF(PROVEEDORES!G45="","",PROVEEDORES!G45)</f>
        <v/>
      </c>
    </row>
    <row r="45" spans="1:12" ht="17.45" customHeight="1" x14ac:dyDescent="0.2">
      <c r="A45" s="111"/>
      <c r="C45" s="158">
        <f t="shared" si="1"/>
        <v>39</v>
      </c>
      <c r="D45" s="146" t="str">
        <f>IF(PROVEEDORES!E46="","",PROVEEDORES!E46)</f>
        <v/>
      </c>
      <c r="E45" s="146" t="str">
        <f>IF(PROVEEDORES!F46="","",PROVEEDORES!F46)</f>
        <v/>
      </c>
      <c r="F45" s="146" t="str">
        <f>IF(PROVEEDORES!D46="","",PROVEEDORES!D46)</f>
        <v/>
      </c>
      <c r="G45" s="159">
        <f>SUMIF('EG-ENE'!$F$18:$F$516,PROVEEDORES!$D46,'EG-ENE'!P$18:P$516)</f>
        <v>0</v>
      </c>
      <c r="H45" s="159">
        <f>SUMIF('EG-ENE'!$F$18:$F$516,PROVEEDORES!$D46,'EG-ENE'!Q$18:Q$516)</f>
        <v>0</v>
      </c>
      <c r="I45" s="159">
        <f>SUMIF('EG-ENE'!$F$18:$F$516,PROVEEDORES!$D46,'EG-ENE'!R$18:R$516)</f>
        <v>0</v>
      </c>
      <c r="J45" s="159">
        <f>SUMIF('EG-ENE'!$F$18:$F$516,PROVEEDORES!$D46,'EG-ENE'!S$18:S$516)</f>
        <v>0</v>
      </c>
      <c r="K45" s="159" t="str">
        <f t="shared" si="0"/>
        <v/>
      </c>
      <c r="L45" s="146" t="str">
        <f>IF(PROVEEDORES!G46="","",PROVEEDORES!G46)</f>
        <v/>
      </c>
    </row>
    <row r="46" spans="1:12" ht="17.45" customHeight="1" x14ac:dyDescent="0.2">
      <c r="C46" s="158">
        <f t="shared" si="1"/>
        <v>40</v>
      </c>
      <c r="D46" s="146" t="str">
        <f>IF(PROVEEDORES!E47="","",PROVEEDORES!E47)</f>
        <v/>
      </c>
      <c r="E46" s="146" t="str">
        <f>IF(PROVEEDORES!F47="","",PROVEEDORES!F47)</f>
        <v/>
      </c>
      <c r="F46" s="146" t="str">
        <f>IF(PROVEEDORES!D47="","",PROVEEDORES!D47)</f>
        <v/>
      </c>
      <c r="G46" s="159">
        <f>SUMIF('EG-ENE'!$F$18:$F$516,PROVEEDORES!$D47,'EG-ENE'!P$18:P$516)</f>
        <v>0</v>
      </c>
      <c r="H46" s="159">
        <f>SUMIF('EG-ENE'!$F$18:$F$516,PROVEEDORES!$D47,'EG-ENE'!Q$18:Q$516)</f>
        <v>0</v>
      </c>
      <c r="I46" s="159">
        <f>SUMIF('EG-ENE'!$F$18:$F$516,PROVEEDORES!$D47,'EG-ENE'!R$18:R$516)</f>
        <v>0</v>
      </c>
      <c r="J46" s="159">
        <f>SUMIF('EG-ENE'!$F$18:$F$516,PROVEEDORES!$D47,'EG-ENE'!S$18:S$516)</f>
        <v>0</v>
      </c>
      <c r="K46" s="159" t="str">
        <f t="shared" si="0"/>
        <v/>
      </c>
      <c r="L46" s="146" t="str">
        <f>IF(PROVEEDORES!G47="","",PROVEEDORES!G47)</f>
        <v/>
      </c>
    </row>
    <row r="47" spans="1:12" ht="17.45" customHeight="1" x14ac:dyDescent="0.2">
      <c r="C47" s="158">
        <f t="shared" si="1"/>
        <v>41</v>
      </c>
      <c r="D47" s="146" t="str">
        <f>IF(PROVEEDORES!E48="","",PROVEEDORES!E48)</f>
        <v/>
      </c>
      <c r="E47" s="146" t="str">
        <f>IF(PROVEEDORES!F48="","",PROVEEDORES!F48)</f>
        <v/>
      </c>
      <c r="F47" s="146" t="str">
        <f>IF(PROVEEDORES!D48="","",PROVEEDORES!D48)</f>
        <v/>
      </c>
      <c r="G47" s="159">
        <f>SUMIF('EG-ENE'!$F$18:$F$516,PROVEEDORES!$D48,'EG-ENE'!P$18:P$516)</f>
        <v>0</v>
      </c>
      <c r="H47" s="159">
        <f>SUMIF('EG-ENE'!$F$18:$F$516,PROVEEDORES!$D48,'EG-ENE'!Q$18:Q$516)</f>
        <v>0</v>
      </c>
      <c r="I47" s="159">
        <f>SUMIF('EG-ENE'!$F$18:$F$516,PROVEEDORES!$D48,'EG-ENE'!R$18:R$516)</f>
        <v>0</v>
      </c>
      <c r="J47" s="159">
        <f>SUMIF('EG-ENE'!$F$18:$F$516,PROVEEDORES!$D48,'EG-ENE'!S$18:S$516)</f>
        <v>0</v>
      </c>
      <c r="K47" s="159" t="str">
        <f t="shared" si="0"/>
        <v/>
      </c>
      <c r="L47" s="146" t="str">
        <f>IF(PROVEEDORES!G48="","",PROVEEDORES!G48)</f>
        <v/>
      </c>
    </row>
    <row r="48" spans="1:12" ht="17.45" customHeight="1" x14ac:dyDescent="0.2">
      <c r="C48" s="158">
        <f t="shared" si="1"/>
        <v>42</v>
      </c>
      <c r="D48" s="146" t="str">
        <f>IF(PROVEEDORES!E49="","",PROVEEDORES!E49)</f>
        <v/>
      </c>
      <c r="E48" s="146" t="str">
        <f>IF(PROVEEDORES!F49="","",PROVEEDORES!F49)</f>
        <v/>
      </c>
      <c r="F48" s="146" t="str">
        <f>IF(PROVEEDORES!D49="","",PROVEEDORES!D49)</f>
        <v/>
      </c>
      <c r="G48" s="159">
        <f>SUMIF('EG-ENE'!$F$18:$F$516,PROVEEDORES!$D49,'EG-ENE'!P$18:P$516)</f>
        <v>0</v>
      </c>
      <c r="H48" s="159">
        <f>SUMIF('EG-ENE'!$F$18:$F$516,PROVEEDORES!$D49,'EG-ENE'!Q$18:Q$516)</f>
        <v>0</v>
      </c>
      <c r="I48" s="159">
        <f>SUMIF('EG-ENE'!$F$18:$F$516,PROVEEDORES!$D49,'EG-ENE'!R$18:R$516)</f>
        <v>0</v>
      </c>
      <c r="J48" s="159">
        <f>SUMIF('EG-ENE'!$F$18:$F$516,PROVEEDORES!$D49,'EG-ENE'!S$18:S$516)</f>
        <v>0</v>
      </c>
      <c r="K48" s="159" t="str">
        <f t="shared" si="0"/>
        <v/>
      </c>
      <c r="L48" s="146" t="str">
        <f>IF(PROVEEDORES!G49="","",PROVEEDORES!G49)</f>
        <v/>
      </c>
    </row>
    <row r="49" spans="3:12" ht="17.45" customHeight="1" x14ac:dyDescent="0.2">
      <c r="C49" s="158">
        <f t="shared" si="1"/>
        <v>43</v>
      </c>
      <c r="D49" s="146" t="str">
        <f>IF(PROVEEDORES!E50="","",PROVEEDORES!E50)</f>
        <v/>
      </c>
      <c r="E49" s="146" t="str">
        <f>IF(PROVEEDORES!F50="","",PROVEEDORES!F50)</f>
        <v/>
      </c>
      <c r="F49" s="146" t="str">
        <f>IF(PROVEEDORES!D50="","",PROVEEDORES!D50)</f>
        <v/>
      </c>
      <c r="G49" s="159">
        <f>SUMIF('EG-ENE'!$F$18:$F$516,PROVEEDORES!$D50,'EG-ENE'!P$18:P$516)</f>
        <v>0</v>
      </c>
      <c r="H49" s="159">
        <f>SUMIF('EG-ENE'!$F$18:$F$516,PROVEEDORES!$D50,'EG-ENE'!Q$18:Q$516)</f>
        <v>0</v>
      </c>
      <c r="I49" s="159">
        <f>SUMIF('EG-ENE'!$F$18:$F$516,PROVEEDORES!$D50,'EG-ENE'!R$18:R$516)</f>
        <v>0</v>
      </c>
      <c r="J49" s="159">
        <f>SUMIF('EG-ENE'!$F$18:$F$516,PROVEEDORES!$D50,'EG-ENE'!S$18:S$516)</f>
        <v>0</v>
      </c>
      <c r="K49" s="159" t="str">
        <f t="shared" si="0"/>
        <v/>
      </c>
      <c r="L49" s="146" t="str">
        <f>IF(PROVEEDORES!G50="","",PROVEEDORES!G50)</f>
        <v/>
      </c>
    </row>
    <row r="50" spans="3:12" ht="17.45" customHeight="1" x14ac:dyDescent="0.2">
      <c r="C50" s="158">
        <f t="shared" si="1"/>
        <v>44</v>
      </c>
      <c r="D50" s="146" t="str">
        <f>IF(PROVEEDORES!E51="","",PROVEEDORES!E51)</f>
        <v/>
      </c>
      <c r="E50" s="146" t="str">
        <f>IF(PROVEEDORES!F51="","",PROVEEDORES!F51)</f>
        <v/>
      </c>
      <c r="F50" s="146" t="str">
        <f>IF(PROVEEDORES!D51="","",PROVEEDORES!D51)</f>
        <v/>
      </c>
      <c r="G50" s="159">
        <f>SUMIF('EG-ENE'!$F$18:$F$516,PROVEEDORES!$D51,'EG-ENE'!P$18:P$516)</f>
        <v>0</v>
      </c>
      <c r="H50" s="159">
        <f>SUMIF('EG-ENE'!$F$18:$F$516,PROVEEDORES!$D51,'EG-ENE'!Q$18:Q$516)</f>
        <v>0</v>
      </c>
      <c r="I50" s="159">
        <f>SUMIF('EG-ENE'!$F$18:$F$516,PROVEEDORES!$D51,'EG-ENE'!R$18:R$516)</f>
        <v>0</v>
      </c>
      <c r="J50" s="159">
        <f>SUMIF('EG-ENE'!$F$18:$F$516,PROVEEDORES!$D51,'EG-ENE'!S$18:S$516)</f>
        <v>0</v>
      </c>
      <c r="K50" s="159" t="str">
        <f t="shared" si="0"/>
        <v/>
      </c>
      <c r="L50" s="146" t="str">
        <f>IF(PROVEEDORES!G51="","",PROVEEDORES!G51)</f>
        <v/>
      </c>
    </row>
    <row r="51" spans="3:12" ht="17.45" customHeight="1" x14ac:dyDescent="0.2">
      <c r="C51" s="158">
        <f t="shared" si="1"/>
        <v>45</v>
      </c>
      <c r="D51" s="146" t="str">
        <f>IF(PROVEEDORES!E52="","",PROVEEDORES!E52)</f>
        <v/>
      </c>
      <c r="E51" s="146" t="str">
        <f>IF(PROVEEDORES!F52="","",PROVEEDORES!F52)</f>
        <v/>
      </c>
      <c r="F51" s="146" t="str">
        <f>IF(PROVEEDORES!D52="","",PROVEEDORES!D52)</f>
        <v/>
      </c>
      <c r="G51" s="159">
        <f>SUMIF('EG-ENE'!$F$18:$F$516,PROVEEDORES!$D52,'EG-ENE'!P$18:P$516)</f>
        <v>0</v>
      </c>
      <c r="H51" s="159">
        <f>SUMIF('EG-ENE'!$F$18:$F$516,PROVEEDORES!$D52,'EG-ENE'!Q$18:Q$516)</f>
        <v>0</v>
      </c>
      <c r="I51" s="159">
        <f>SUMIF('EG-ENE'!$F$18:$F$516,PROVEEDORES!$D52,'EG-ENE'!R$18:R$516)</f>
        <v>0</v>
      </c>
      <c r="J51" s="159">
        <f>SUMIF('EG-ENE'!$F$18:$F$516,PROVEEDORES!$D52,'EG-ENE'!S$18:S$516)</f>
        <v>0</v>
      </c>
      <c r="K51" s="159" t="str">
        <f t="shared" si="0"/>
        <v/>
      </c>
      <c r="L51" s="146" t="str">
        <f>IF(PROVEEDORES!G52="","",PROVEEDORES!G52)</f>
        <v/>
      </c>
    </row>
    <row r="52" spans="3:12" ht="17.45" customHeight="1" x14ac:dyDescent="0.2">
      <c r="C52" s="158">
        <f t="shared" si="1"/>
        <v>46</v>
      </c>
      <c r="D52" s="146" t="str">
        <f>IF(PROVEEDORES!E53="","",PROVEEDORES!E53)</f>
        <v/>
      </c>
      <c r="E52" s="146" t="str">
        <f>IF(PROVEEDORES!F53="","",PROVEEDORES!F53)</f>
        <v/>
      </c>
      <c r="F52" s="146" t="str">
        <f>IF(PROVEEDORES!D53="","",PROVEEDORES!D53)</f>
        <v/>
      </c>
      <c r="G52" s="159">
        <f>SUMIF('EG-ENE'!$F$18:$F$516,PROVEEDORES!$D53,'EG-ENE'!P$18:P$516)</f>
        <v>0</v>
      </c>
      <c r="H52" s="159">
        <f>SUMIF('EG-ENE'!$F$18:$F$516,PROVEEDORES!$D53,'EG-ENE'!Q$18:Q$516)</f>
        <v>0</v>
      </c>
      <c r="I52" s="159">
        <f>SUMIF('EG-ENE'!$F$18:$F$516,PROVEEDORES!$D53,'EG-ENE'!R$18:R$516)</f>
        <v>0</v>
      </c>
      <c r="J52" s="159">
        <f>SUMIF('EG-ENE'!$F$18:$F$516,PROVEEDORES!$D53,'EG-ENE'!S$18:S$516)</f>
        <v>0</v>
      </c>
      <c r="K52" s="159" t="str">
        <f t="shared" si="0"/>
        <v/>
      </c>
      <c r="L52" s="146" t="str">
        <f>IF(PROVEEDORES!G53="","",PROVEEDORES!G53)</f>
        <v/>
      </c>
    </row>
    <row r="53" spans="3:12" ht="17.45" customHeight="1" x14ac:dyDescent="0.2">
      <c r="C53" s="158">
        <f t="shared" si="1"/>
        <v>47</v>
      </c>
      <c r="D53" s="146" t="str">
        <f>IF(PROVEEDORES!E54="","",PROVEEDORES!E54)</f>
        <v/>
      </c>
      <c r="E53" s="146" t="str">
        <f>IF(PROVEEDORES!F54="","",PROVEEDORES!F54)</f>
        <v/>
      </c>
      <c r="F53" s="146" t="str">
        <f>IF(PROVEEDORES!D54="","",PROVEEDORES!D54)</f>
        <v/>
      </c>
      <c r="G53" s="159">
        <f>SUMIF('EG-ENE'!$F$18:$F$516,PROVEEDORES!$D54,'EG-ENE'!P$18:P$516)</f>
        <v>0</v>
      </c>
      <c r="H53" s="159">
        <f>SUMIF('EG-ENE'!$F$18:$F$516,PROVEEDORES!$D54,'EG-ENE'!Q$18:Q$516)</f>
        <v>0</v>
      </c>
      <c r="I53" s="159">
        <f>SUMIF('EG-ENE'!$F$18:$F$516,PROVEEDORES!$D54,'EG-ENE'!R$18:R$516)</f>
        <v>0</v>
      </c>
      <c r="J53" s="159">
        <f>SUMIF('EG-ENE'!$F$18:$F$516,PROVEEDORES!$D54,'EG-ENE'!S$18:S$516)</f>
        <v>0</v>
      </c>
      <c r="K53" s="159" t="str">
        <f t="shared" si="0"/>
        <v/>
      </c>
      <c r="L53" s="146" t="str">
        <f>IF(PROVEEDORES!G54="","",PROVEEDORES!G54)</f>
        <v/>
      </c>
    </row>
    <row r="54" spans="3:12" ht="17.45" customHeight="1" x14ac:dyDescent="0.2">
      <c r="C54" s="158">
        <f t="shared" si="1"/>
        <v>48</v>
      </c>
      <c r="D54" s="146" t="str">
        <f>IF(PROVEEDORES!E55="","",PROVEEDORES!E55)</f>
        <v/>
      </c>
      <c r="E54" s="146" t="str">
        <f>IF(PROVEEDORES!F55="","",PROVEEDORES!F55)</f>
        <v/>
      </c>
      <c r="F54" s="146" t="str">
        <f>IF(PROVEEDORES!D55="","",PROVEEDORES!D55)</f>
        <v/>
      </c>
      <c r="G54" s="159">
        <f>SUMIF('EG-ENE'!$F$18:$F$516,PROVEEDORES!$D55,'EG-ENE'!P$18:P$516)</f>
        <v>0</v>
      </c>
      <c r="H54" s="159">
        <f>SUMIF('EG-ENE'!$F$18:$F$516,PROVEEDORES!$D55,'EG-ENE'!Q$18:Q$516)</f>
        <v>0</v>
      </c>
      <c r="I54" s="159">
        <f>SUMIF('EG-ENE'!$F$18:$F$516,PROVEEDORES!$D55,'EG-ENE'!R$18:R$516)</f>
        <v>0</v>
      </c>
      <c r="J54" s="159">
        <f>SUMIF('EG-ENE'!$F$18:$F$516,PROVEEDORES!$D55,'EG-ENE'!S$18:S$516)</f>
        <v>0</v>
      </c>
      <c r="K54" s="159" t="str">
        <f t="shared" si="0"/>
        <v/>
      </c>
      <c r="L54" s="146" t="str">
        <f>IF(PROVEEDORES!G55="","",PROVEEDORES!G55)</f>
        <v/>
      </c>
    </row>
    <row r="55" spans="3:12" ht="17.45" customHeight="1" x14ac:dyDescent="0.2">
      <c r="C55" s="158">
        <f t="shared" si="1"/>
        <v>49</v>
      </c>
      <c r="D55" s="146" t="str">
        <f>IF(PROVEEDORES!E56="","",PROVEEDORES!E56)</f>
        <v/>
      </c>
      <c r="E55" s="146" t="str">
        <f>IF(PROVEEDORES!F56="","",PROVEEDORES!F56)</f>
        <v/>
      </c>
      <c r="F55" s="146" t="str">
        <f>IF(PROVEEDORES!D56="","",PROVEEDORES!D56)</f>
        <v/>
      </c>
      <c r="G55" s="159">
        <f>SUMIF('EG-ENE'!$F$18:$F$516,PROVEEDORES!$D56,'EG-ENE'!P$18:P$516)</f>
        <v>0</v>
      </c>
      <c r="H55" s="159">
        <f>SUMIF('EG-ENE'!$F$18:$F$516,PROVEEDORES!$D56,'EG-ENE'!Q$18:Q$516)</f>
        <v>0</v>
      </c>
      <c r="I55" s="159">
        <f>SUMIF('EG-ENE'!$F$18:$F$516,PROVEEDORES!$D56,'EG-ENE'!R$18:R$516)</f>
        <v>0</v>
      </c>
      <c r="J55" s="159">
        <f>SUMIF('EG-ENE'!$F$18:$F$516,PROVEEDORES!$D56,'EG-ENE'!S$18:S$516)</f>
        <v>0</v>
      </c>
      <c r="K55" s="159" t="str">
        <f t="shared" si="0"/>
        <v/>
      </c>
      <c r="L55" s="146" t="str">
        <f>IF(PROVEEDORES!G56="","",PROVEEDORES!G56)</f>
        <v/>
      </c>
    </row>
    <row r="56" spans="3:12" ht="17.45" customHeight="1" x14ac:dyDescent="0.2">
      <c r="C56" s="158">
        <f t="shared" si="1"/>
        <v>50</v>
      </c>
      <c r="D56" s="146" t="str">
        <f>IF(PROVEEDORES!E57="","",PROVEEDORES!E57)</f>
        <v/>
      </c>
      <c r="E56" s="146" t="str">
        <f>IF(PROVEEDORES!F57="","",PROVEEDORES!F57)</f>
        <v/>
      </c>
      <c r="F56" s="146" t="str">
        <f>IF(PROVEEDORES!D57="","",PROVEEDORES!D57)</f>
        <v/>
      </c>
      <c r="G56" s="159">
        <f>SUMIF('EG-ENE'!$F$18:$F$516,PROVEEDORES!$D57,'EG-ENE'!P$18:P$516)</f>
        <v>0</v>
      </c>
      <c r="H56" s="159">
        <f>SUMIF('EG-ENE'!$F$18:$F$516,PROVEEDORES!$D57,'EG-ENE'!Q$18:Q$516)</f>
        <v>0</v>
      </c>
      <c r="I56" s="159">
        <f>SUMIF('EG-ENE'!$F$18:$F$516,PROVEEDORES!$D57,'EG-ENE'!R$18:R$516)</f>
        <v>0</v>
      </c>
      <c r="J56" s="159">
        <f>SUMIF('EG-ENE'!$F$18:$F$516,PROVEEDORES!$D57,'EG-ENE'!S$18:S$516)</f>
        <v>0</v>
      </c>
      <c r="K56" s="159" t="str">
        <f t="shared" si="0"/>
        <v/>
      </c>
      <c r="L56" s="146" t="str">
        <f>IF(PROVEEDORES!G57="","",PROVEEDORES!G57)</f>
        <v/>
      </c>
    </row>
    <row r="57" spans="3:12" ht="17.45" customHeight="1" x14ac:dyDescent="0.2">
      <c r="C57" s="158">
        <f t="shared" si="1"/>
        <v>51</v>
      </c>
      <c r="D57" s="146" t="str">
        <f>IF(PROVEEDORES!E58="","",PROVEEDORES!E58)</f>
        <v/>
      </c>
      <c r="E57" s="146" t="str">
        <f>IF(PROVEEDORES!F58="","",PROVEEDORES!F58)</f>
        <v/>
      </c>
      <c r="F57" s="146" t="str">
        <f>IF(PROVEEDORES!D58="","",PROVEEDORES!D58)</f>
        <v/>
      </c>
      <c r="G57" s="159">
        <f>SUMIF('EG-ENE'!$F$18:$F$516,PROVEEDORES!$D58,'EG-ENE'!P$18:P$516)</f>
        <v>0</v>
      </c>
      <c r="H57" s="159">
        <f>SUMIF('EG-ENE'!$F$18:$F$516,PROVEEDORES!$D58,'EG-ENE'!Q$18:Q$516)</f>
        <v>0</v>
      </c>
      <c r="I57" s="159">
        <f>SUMIF('EG-ENE'!$F$18:$F$516,PROVEEDORES!$D58,'EG-ENE'!R$18:R$516)</f>
        <v>0</v>
      </c>
      <c r="J57" s="159">
        <f>SUMIF('EG-ENE'!$F$18:$F$516,PROVEEDORES!$D58,'EG-ENE'!S$18:S$516)</f>
        <v>0</v>
      </c>
      <c r="K57" s="159" t="str">
        <f t="shared" si="0"/>
        <v/>
      </c>
      <c r="L57" s="146" t="str">
        <f>IF(PROVEEDORES!G58="","",PROVEEDORES!G58)</f>
        <v/>
      </c>
    </row>
    <row r="58" spans="3:12" ht="17.45" customHeight="1" x14ac:dyDescent="0.2">
      <c r="C58" s="158">
        <f t="shared" si="1"/>
        <v>52</v>
      </c>
      <c r="D58" s="146" t="str">
        <f>IF(PROVEEDORES!E59="","",PROVEEDORES!E59)</f>
        <v/>
      </c>
      <c r="E58" s="146" t="str">
        <f>IF(PROVEEDORES!F59="","",PROVEEDORES!F59)</f>
        <v/>
      </c>
      <c r="F58" s="146" t="str">
        <f>IF(PROVEEDORES!D59="","",PROVEEDORES!D59)</f>
        <v/>
      </c>
      <c r="G58" s="159">
        <f>SUMIF('EG-ENE'!$F$18:$F$516,PROVEEDORES!$D59,'EG-ENE'!P$18:P$516)</f>
        <v>0</v>
      </c>
      <c r="H58" s="159">
        <f>SUMIF('EG-ENE'!$F$18:$F$516,PROVEEDORES!$D59,'EG-ENE'!Q$18:Q$516)</f>
        <v>0</v>
      </c>
      <c r="I58" s="159">
        <f>SUMIF('EG-ENE'!$F$18:$F$516,PROVEEDORES!$D59,'EG-ENE'!R$18:R$516)</f>
        <v>0</v>
      </c>
      <c r="J58" s="159">
        <f>SUMIF('EG-ENE'!$F$18:$F$516,PROVEEDORES!$D59,'EG-ENE'!S$18:S$516)</f>
        <v>0</v>
      </c>
      <c r="K58" s="159" t="str">
        <f t="shared" si="0"/>
        <v/>
      </c>
      <c r="L58" s="146" t="str">
        <f>IF(PROVEEDORES!G59="","",PROVEEDORES!G59)</f>
        <v/>
      </c>
    </row>
    <row r="59" spans="3:12" ht="17.45" customHeight="1" x14ac:dyDescent="0.2">
      <c r="C59" s="158">
        <f t="shared" si="1"/>
        <v>53</v>
      </c>
      <c r="D59" s="146" t="str">
        <f>IF(PROVEEDORES!E60="","",PROVEEDORES!E60)</f>
        <v/>
      </c>
      <c r="E59" s="146" t="str">
        <f>IF(PROVEEDORES!F60="","",PROVEEDORES!F60)</f>
        <v/>
      </c>
      <c r="F59" s="146" t="str">
        <f>IF(PROVEEDORES!D60="","",PROVEEDORES!D60)</f>
        <v/>
      </c>
      <c r="G59" s="159">
        <f>SUMIF('EG-ENE'!$F$18:$F$516,PROVEEDORES!$D60,'EG-ENE'!P$18:P$516)</f>
        <v>0</v>
      </c>
      <c r="H59" s="159">
        <f>SUMIF('EG-ENE'!$F$18:$F$516,PROVEEDORES!$D60,'EG-ENE'!Q$18:Q$516)</f>
        <v>0</v>
      </c>
      <c r="I59" s="159">
        <f>SUMIF('EG-ENE'!$F$18:$F$516,PROVEEDORES!$D60,'EG-ENE'!R$18:R$516)</f>
        <v>0</v>
      </c>
      <c r="J59" s="159">
        <f>SUMIF('EG-ENE'!$F$18:$F$516,PROVEEDORES!$D60,'EG-ENE'!S$18:S$516)</f>
        <v>0</v>
      </c>
      <c r="K59" s="159" t="str">
        <f t="shared" si="0"/>
        <v/>
      </c>
      <c r="L59" s="146" t="str">
        <f>IF(PROVEEDORES!G60="","",PROVEEDORES!G60)</f>
        <v/>
      </c>
    </row>
    <row r="60" spans="3:12" ht="17.45" customHeight="1" x14ac:dyDescent="0.2">
      <c r="C60" s="158">
        <f t="shared" si="1"/>
        <v>54</v>
      </c>
      <c r="D60" s="146" t="str">
        <f>IF(PROVEEDORES!E61="","",PROVEEDORES!E61)</f>
        <v/>
      </c>
      <c r="E60" s="146" t="str">
        <f>IF(PROVEEDORES!F61="","",PROVEEDORES!F61)</f>
        <v/>
      </c>
      <c r="F60" s="146" t="str">
        <f>IF(PROVEEDORES!D61="","",PROVEEDORES!D61)</f>
        <v/>
      </c>
      <c r="G60" s="159">
        <f>SUMIF('EG-ENE'!$F$18:$F$516,PROVEEDORES!$D61,'EG-ENE'!P$18:P$516)</f>
        <v>0</v>
      </c>
      <c r="H60" s="159">
        <f>SUMIF('EG-ENE'!$F$18:$F$516,PROVEEDORES!$D61,'EG-ENE'!Q$18:Q$516)</f>
        <v>0</v>
      </c>
      <c r="I60" s="159">
        <f>SUMIF('EG-ENE'!$F$18:$F$516,PROVEEDORES!$D61,'EG-ENE'!R$18:R$516)</f>
        <v>0</v>
      </c>
      <c r="J60" s="159">
        <f>SUMIF('EG-ENE'!$F$18:$F$516,PROVEEDORES!$D61,'EG-ENE'!S$18:S$516)</f>
        <v>0</v>
      </c>
      <c r="K60" s="159" t="str">
        <f t="shared" si="0"/>
        <v/>
      </c>
      <c r="L60" s="146" t="str">
        <f>IF(PROVEEDORES!G61="","",PROVEEDORES!G61)</f>
        <v/>
      </c>
    </row>
    <row r="61" spans="3:12" ht="17.45" customHeight="1" x14ac:dyDescent="0.2">
      <c r="C61" s="158">
        <f t="shared" si="1"/>
        <v>55</v>
      </c>
      <c r="D61" s="146" t="str">
        <f>IF(PROVEEDORES!E62="","",PROVEEDORES!E62)</f>
        <v/>
      </c>
      <c r="E61" s="146" t="str">
        <f>IF(PROVEEDORES!F62="","",PROVEEDORES!F62)</f>
        <v/>
      </c>
      <c r="F61" s="146" t="str">
        <f>IF(PROVEEDORES!D62="","",PROVEEDORES!D62)</f>
        <v/>
      </c>
      <c r="G61" s="159">
        <f>SUMIF('EG-ENE'!$F$18:$F$516,PROVEEDORES!$D62,'EG-ENE'!P$18:P$516)</f>
        <v>0</v>
      </c>
      <c r="H61" s="159">
        <f>SUMIF('EG-ENE'!$F$18:$F$516,PROVEEDORES!$D62,'EG-ENE'!Q$18:Q$516)</f>
        <v>0</v>
      </c>
      <c r="I61" s="159">
        <f>SUMIF('EG-ENE'!$F$18:$F$516,PROVEEDORES!$D62,'EG-ENE'!R$18:R$516)</f>
        <v>0</v>
      </c>
      <c r="J61" s="159">
        <f>SUMIF('EG-ENE'!$F$18:$F$516,PROVEEDORES!$D62,'EG-ENE'!S$18:S$516)</f>
        <v>0</v>
      </c>
      <c r="K61" s="159" t="str">
        <f t="shared" si="0"/>
        <v/>
      </c>
      <c r="L61" s="146" t="str">
        <f>IF(PROVEEDORES!G62="","",PROVEEDORES!G62)</f>
        <v/>
      </c>
    </row>
    <row r="62" spans="3:12" ht="17.45" customHeight="1" x14ac:dyDescent="0.2">
      <c r="C62" s="158">
        <f t="shared" si="1"/>
        <v>56</v>
      </c>
      <c r="D62" s="146" t="str">
        <f>IF(PROVEEDORES!E63="","",PROVEEDORES!E63)</f>
        <v/>
      </c>
      <c r="E62" s="146" t="str">
        <f>IF(PROVEEDORES!F63="","",PROVEEDORES!F63)</f>
        <v/>
      </c>
      <c r="F62" s="146" t="str">
        <f>IF(PROVEEDORES!D63="","",PROVEEDORES!D63)</f>
        <v/>
      </c>
      <c r="G62" s="159">
        <f>SUMIF('EG-ENE'!$F$18:$F$516,PROVEEDORES!$D63,'EG-ENE'!P$18:P$516)</f>
        <v>0</v>
      </c>
      <c r="H62" s="159">
        <f>SUMIF('EG-ENE'!$F$18:$F$516,PROVEEDORES!$D63,'EG-ENE'!Q$18:Q$516)</f>
        <v>0</v>
      </c>
      <c r="I62" s="159">
        <f>SUMIF('EG-ENE'!$F$18:$F$516,PROVEEDORES!$D63,'EG-ENE'!R$18:R$516)</f>
        <v>0</v>
      </c>
      <c r="J62" s="159">
        <f>SUMIF('EG-ENE'!$F$18:$F$516,PROVEEDORES!$D63,'EG-ENE'!S$18:S$516)</f>
        <v>0</v>
      </c>
      <c r="K62" s="159" t="str">
        <f t="shared" si="0"/>
        <v/>
      </c>
      <c r="L62" s="146" t="str">
        <f>IF(PROVEEDORES!G63="","",PROVEEDORES!G63)</f>
        <v/>
      </c>
    </row>
    <row r="63" spans="3:12" ht="17.45" customHeight="1" x14ac:dyDescent="0.2">
      <c r="C63" s="158">
        <f t="shared" si="1"/>
        <v>57</v>
      </c>
      <c r="D63" s="146" t="str">
        <f>IF(PROVEEDORES!E64="","",PROVEEDORES!E64)</f>
        <v/>
      </c>
      <c r="E63" s="146" t="str">
        <f>IF(PROVEEDORES!F64="","",PROVEEDORES!F64)</f>
        <v/>
      </c>
      <c r="F63" s="146" t="str">
        <f>IF(PROVEEDORES!D64="","",PROVEEDORES!D64)</f>
        <v/>
      </c>
      <c r="G63" s="159">
        <f>SUMIF('EG-ENE'!$F$18:$F$516,PROVEEDORES!$D64,'EG-ENE'!P$18:P$516)</f>
        <v>0</v>
      </c>
      <c r="H63" s="159">
        <f>SUMIF('EG-ENE'!$F$18:$F$516,PROVEEDORES!$D64,'EG-ENE'!Q$18:Q$516)</f>
        <v>0</v>
      </c>
      <c r="I63" s="159">
        <f>SUMIF('EG-ENE'!$F$18:$F$516,PROVEEDORES!$D64,'EG-ENE'!R$18:R$516)</f>
        <v>0</v>
      </c>
      <c r="J63" s="159">
        <f>SUMIF('EG-ENE'!$F$18:$F$516,PROVEEDORES!$D64,'EG-ENE'!S$18:S$516)</f>
        <v>0</v>
      </c>
      <c r="K63" s="159" t="str">
        <f t="shared" si="0"/>
        <v/>
      </c>
      <c r="L63" s="146" t="str">
        <f>IF(PROVEEDORES!G64="","",PROVEEDORES!G64)</f>
        <v/>
      </c>
    </row>
    <row r="64" spans="3:12" ht="17.45" customHeight="1" x14ac:dyDescent="0.2">
      <c r="C64" s="158">
        <f t="shared" si="1"/>
        <v>58</v>
      </c>
      <c r="D64" s="146" t="str">
        <f>IF(PROVEEDORES!E65="","",PROVEEDORES!E65)</f>
        <v/>
      </c>
      <c r="E64" s="146" t="str">
        <f>IF(PROVEEDORES!F65="","",PROVEEDORES!F65)</f>
        <v/>
      </c>
      <c r="F64" s="146" t="str">
        <f>IF(PROVEEDORES!D65="","",PROVEEDORES!D65)</f>
        <v/>
      </c>
      <c r="G64" s="159">
        <f>SUMIF('EG-ENE'!$F$18:$F$516,PROVEEDORES!$D65,'EG-ENE'!P$18:P$516)</f>
        <v>0</v>
      </c>
      <c r="H64" s="159">
        <f>SUMIF('EG-ENE'!$F$18:$F$516,PROVEEDORES!$D65,'EG-ENE'!Q$18:Q$516)</f>
        <v>0</v>
      </c>
      <c r="I64" s="159">
        <f>SUMIF('EG-ENE'!$F$18:$F$516,PROVEEDORES!$D65,'EG-ENE'!R$18:R$516)</f>
        <v>0</v>
      </c>
      <c r="J64" s="159">
        <f>SUMIF('EG-ENE'!$F$18:$F$516,PROVEEDORES!$D65,'EG-ENE'!S$18:S$516)</f>
        <v>0</v>
      </c>
      <c r="K64" s="159" t="str">
        <f t="shared" si="0"/>
        <v/>
      </c>
      <c r="L64" s="146" t="str">
        <f>IF(PROVEEDORES!G65="","",PROVEEDORES!G65)</f>
        <v/>
      </c>
    </row>
    <row r="65" spans="3:12" ht="17.45" customHeight="1" x14ac:dyDescent="0.2">
      <c r="C65" s="158">
        <f t="shared" si="1"/>
        <v>59</v>
      </c>
      <c r="D65" s="146" t="str">
        <f>IF(PROVEEDORES!E66="","",PROVEEDORES!E66)</f>
        <v/>
      </c>
      <c r="E65" s="146" t="str">
        <f>IF(PROVEEDORES!F66="","",PROVEEDORES!F66)</f>
        <v/>
      </c>
      <c r="F65" s="146" t="str">
        <f>IF(PROVEEDORES!D66="","",PROVEEDORES!D66)</f>
        <v/>
      </c>
      <c r="G65" s="159">
        <f>SUMIF('EG-ENE'!$F$18:$F$516,PROVEEDORES!$D66,'EG-ENE'!P$18:P$516)</f>
        <v>0</v>
      </c>
      <c r="H65" s="159">
        <f>SUMIF('EG-ENE'!$F$18:$F$516,PROVEEDORES!$D66,'EG-ENE'!Q$18:Q$516)</f>
        <v>0</v>
      </c>
      <c r="I65" s="159">
        <f>SUMIF('EG-ENE'!$F$18:$F$516,PROVEEDORES!$D66,'EG-ENE'!R$18:R$516)</f>
        <v>0</v>
      </c>
      <c r="J65" s="159">
        <f>SUMIF('EG-ENE'!$F$18:$F$516,PROVEEDORES!$D66,'EG-ENE'!S$18:S$516)</f>
        <v>0</v>
      </c>
      <c r="K65" s="159" t="str">
        <f t="shared" si="0"/>
        <v/>
      </c>
      <c r="L65" s="146" t="str">
        <f>IF(PROVEEDORES!G66="","",PROVEEDORES!G66)</f>
        <v/>
      </c>
    </row>
    <row r="66" spans="3:12" ht="17.45" customHeight="1" x14ac:dyDescent="0.2">
      <c r="C66" s="158">
        <f t="shared" si="1"/>
        <v>60</v>
      </c>
      <c r="D66" s="146" t="str">
        <f>IF(PROVEEDORES!E67="","",PROVEEDORES!E67)</f>
        <v/>
      </c>
      <c r="E66" s="146" t="str">
        <f>IF(PROVEEDORES!F67="","",PROVEEDORES!F67)</f>
        <v/>
      </c>
      <c r="F66" s="146" t="str">
        <f>IF(PROVEEDORES!D67="","",PROVEEDORES!D67)</f>
        <v/>
      </c>
      <c r="G66" s="159">
        <f>SUMIF('EG-ENE'!$F$18:$F$516,PROVEEDORES!$D67,'EG-ENE'!P$18:P$516)</f>
        <v>0</v>
      </c>
      <c r="H66" s="159">
        <f>SUMIF('EG-ENE'!$F$18:$F$516,PROVEEDORES!$D67,'EG-ENE'!Q$18:Q$516)</f>
        <v>0</v>
      </c>
      <c r="I66" s="159">
        <f>SUMIF('EG-ENE'!$F$18:$F$516,PROVEEDORES!$D67,'EG-ENE'!R$18:R$516)</f>
        <v>0</v>
      </c>
      <c r="J66" s="159">
        <f>SUMIF('EG-ENE'!$F$18:$F$516,PROVEEDORES!$D67,'EG-ENE'!S$18:S$516)</f>
        <v>0</v>
      </c>
      <c r="K66" s="159" t="str">
        <f t="shared" si="0"/>
        <v/>
      </c>
      <c r="L66" s="146" t="str">
        <f>IF(PROVEEDORES!G67="","",PROVEEDORES!G67)</f>
        <v/>
      </c>
    </row>
    <row r="67" spans="3:12" ht="17.45" customHeight="1" x14ac:dyDescent="0.2">
      <c r="C67" s="158">
        <f t="shared" si="1"/>
        <v>61</v>
      </c>
      <c r="D67" s="146" t="str">
        <f>IF(PROVEEDORES!E68="","",PROVEEDORES!E68)</f>
        <v/>
      </c>
      <c r="E67" s="146" t="str">
        <f>IF(PROVEEDORES!F68="","",PROVEEDORES!F68)</f>
        <v/>
      </c>
      <c r="F67" s="146" t="str">
        <f>IF(PROVEEDORES!D68="","",PROVEEDORES!D68)</f>
        <v/>
      </c>
      <c r="G67" s="159">
        <f>SUMIF('EG-ENE'!$F$18:$F$516,PROVEEDORES!$D68,'EG-ENE'!P$18:P$516)</f>
        <v>0</v>
      </c>
      <c r="H67" s="159">
        <f>SUMIF('EG-ENE'!$F$18:$F$516,PROVEEDORES!$D68,'EG-ENE'!Q$18:Q$516)</f>
        <v>0</v>
      </c>
      <c r="I67" s="159">
        <f>SUMIF('EG-ENE'!$F$18:$F$516,PROVEEDORES!$D68,'EG-ENE'!R$18:R$516)</f>
        <v>0</v>
      </c>
      <c r="J67" s="159">
        <f>SUMIF('EG-ENE'!$F$18:$F$516,PROVEEDORES!$D68,'EG-ENE'!S$18:S$516)</f>
        <v>0</v>
      </c>
      <c r="K67" s="159" t="str">
        <f t="shared" si="0"/>
        <v/>
      </c>
      <c r="L67" s="146" t="str">
        <f>IF(PROVEEDORES!G68="","",PROVEEDORES!G68)</f>
        <v/>
      </c>
    </row>
    <row r="68" spans="3:12" ht="17.45" customHeight="1" x14ac:dyDescent="0.2">
      <c r="C68" s="158">
        <f t="shared" si="1"/>
        <v>62</v>
      </c>
      <c r="D68" s="146" t="str">
        <f>IF(PROVEEDORES!E69="","",PROVEEDORES!E69)</f>
        <v/>
      </c>
      <c r="E68" s="146" t="str">
        <f>IF(PROVEEDORES!F69="","",PROVEEDORES!F69)</f>
        <v/>
      </c>
      <c r="F68" s="146" t="str">
        <f>IF(PROVEEDORES!D69="","",PROVEEDORES!D69)</f>
        <v/>
      </c>
      <c r="G68" s="159">
        <f>SUMIF('EG-ENE'!$F$18:$F$516,PROVEEDORES!$D69,'EG-ENE'!P$18:P$516)</f>
        <v>0</v>
      </c>
      <c r="H68" s="159">
        <f>SUMIF('EG-ENE'!$F$18:$F$516,PROVEEDORES!$D69,'EG-ENE'!Q$18:Q$516)</f>
        <v>0</v>
      </c>
      <c r="I68" s="159">
        <f>SUMIF('EG-ENE'!$F$18:$F$516,PROVEEDORES!$D69,'EG-ENE'!R$18:R$516)</f>
        <v>0</v>
      </c>
      <c r="J68" s="159">
        <f>SUMIF('EG-ENE'!$F$18:$F$516,PROVEEDORES!$D69,'EG-ENE'!S$18:S$516)</f>
        <v>0</v>
      </c>
      <c r="K68" s="159" t="str">
        <f t="shared" si="0"/>
        <v/>
      </c>
      <c r="L68" s="146" t="str">
        <f>IF(PROVEEDORES!G69="","",PROVEEDORES!G69)</f>
        <v/>
      </c>
    </row>
    <row r="69" spans="3:12" ht="17.45" customHeight="1" x14ac:dyDescent="0.2">
      <c r="C69" s="158">
        <f t="shared" si="1"/>
        <v>63</v>
      </c>
      <c r="D69" s="146" t="str">
        <f>IF(PROVEEDORES!E70="","",PROVEEDORES!E70)</f>
        <v/>
      </c>
      <c r="E69" s="146" t="str">
        <f>IF(PROVEEDORES!F70="","",PROVEEDORES!F70)</f>
        <v/>
      </c>
      <c r="F69" s="146" t="str">
        <f>IF(PROVEEDORES!D70="","",PROVEEDORES!D70)</f>
        <v/>
      </c>
      <c r="G69" s="159">
        <f>SUMIF('EG-ENE'!$F$18:$F$516,PROVEEDORES!$D70,'EG-ENE'!P$18:P$516)</f>
        <v>0</v>
      </c>
      <c r="H69" s="159">
        <f>SUMIF('EG-ENE'!$F$18:$F$516,PROVEEDORES!$D70,'EG-ENE'!Q$18:Q$516)</f>
        <v>0</v>
      </c>
      <c r="I69" s="159">
        <f>SUMIF('EG-ENE'!$F$18:$F$516,PROVEEDORES!$D70,'EG-ENE'!R$18:R$516)</f>
        <v>0</v>
      </c>
      <c r="J69" s="159">
        <f>SUMIF('EG-ENE'!$F$18:$F$516,PROVEEDORES!$D70,'EG-ENE'!S$18:S$516)</f>
        <v>0</v>
      </c>
      <c r="K69" s="159" t="str">
        <f t="shared" si="0"/>
        <v/>
      </c>
      <c r="L69" s="146" t="str">
        <f>IF(PROVEEDORES!G70="","",PROVEEDORES!G70)</f>
        <v/>
      </c>
    </row>
    <row r="70" spans="3:12" ht="17.45" customHeight="1" x14ac:dyDescent="0.2">
      <c r="C70" s="158">
        <f t="shared" si="1"/>
        <v>64</v>
      </c>
      <c r="D70" s="146" t="str">
        <f>IF(PROVEEDORES!E71="","",PROVEEDORES!E71)</f>
        <v/>
      </c>
      <c r="E70" s="146" t="str">
        <f>IF(PROVEEDORES!F71="","",PROVEEDORES!F71)</f>
        <v/>
      </c>
      <c r="F70" s="146" t="str">
        <f>IF(PROVEEDORES!D71="","",PROVEEDORES!D71)</f>
        <v/>
      </c>
      <c r="G70" s="159">
        <f>SUMIF('EG-ENE'!$F$18:$F$516,PROVEEDORES!$D71,'EG-ENE'!P$18:P$516)</f>
        <v>0</v>
      </c>
      <c r="H70" s="159">
        <f>SUMIF('EG-ENE'!$F$18:$F$516,PROVEEDORES!$D71,'EG-ENE'!Q$18:Q$516)</f>
        <v>0</v>
      </c>
      <c r="I70" s="159">
        <f>SUMIF('EG-ENE'!$F$18:$F$516,PROVEEDORES!$D71,'EG-ENE'!R$18:R$516)</f>
        <v>0</v>
      </c>
      <c r="J70" s="159">
        <f>SUMIF('EG-ENE'!$F$18:$F$516,PROVEEDORES!$D71,'EG-ENE'!S$18:S$516)</f>
        <v>0</v>
      </c>
      <c r="K70" s="159" t="str">
        <f t="shared" si="0"/>
        <v/>
      </c>
      <c r="L70" s="146" t="str">
        <f>IF(PROVEEDORES!G71="","",PROVEEDORES!G71)</f>
        <v/>
      </c>
    </row>
    <row r="71" spans="3:12" ht="17.45" customHeight="1" x14ac:dyDescent="0.2">
      <c r="C71" s="158">
        <f t="shared" si="1"/>
        <v>65</v>
      </c>
      <c r="D71" s="146" t="str">
        <f>IF(PROVEEDORES!E72="","",PROVEEDORES!E72)</f>
        <v/>
      </c>
      <c r="E71" s="146" t="str">
        <f>IF(PROVEEDORES!F72="","",PROVEEDORES!F72)</f>
        <v/>
      </c>
      <c r="F71" s="146" t="str">
        <f>IF(PROVEEDORES!D72="","",PROVEEDORES!D72)</f>
        <v/>
      </c>
      <c r="G71" s="159">
        <f>SUMIF('EG-ENE'!$F$18:$F$516,PROVEEDORES!$D72,'EG-ENE'!P$18:P$516)</f>
        <v>0</v>
      </c>
      <c r="H71" s="159">
        <f>SUMIF('EG-ENE'!$F$18:$F$516,PROVEEDORES!$D72,'EG-ENE'!Q$18:Q$516)</f>
        <v>0</v>
      </c>
      <c r="I71" s="159">
        <f>SUMIF('EG-ENE'!$F$18:$F$516,PROVEEDORES!$D72,'EG-ENE'!R$18:R$516)</f>
        <v>0</v>
      </c>
      <c r="J71" s="159">
        <f>SUMIF('EG-ENE'!$F$18:$F$516,PROVEEDORES!$D72,'EG-ENE'!S$18:S$516)</f>
        <v>0</v>
      </c>
      <c r="K71" s="159" t="str">
        <f t="shared" si="0"/>
        <v/>
      </c>
      <c r="L71" s="146" t="str">
        <f>IF(PROVEEDORES!G72="","",PROVEEDORES!G72)</f>
        <v/>
      </c>
    </row>
    <row r="72" spans="3:12" ht="17.45" customHeight="1" x14ac:dyDescent="0.2">
      <c r="C72" s="158">
        <f t="shared" si="1"/>
        <v>66</v>
      </c>
      <c r="D72" s="146" t="str">
        <f>IF(PROVEEDORES!E73="","",PROVEEDORES!E73)</f>
        <v/>
      </c>
      <c r="E72" s="146" t="str">
        <f>IF(PROVEEDORES!F73="","",PROVEEDORES!F73)</f>
        <v/>
      </c>
      <c r="F72" s="146" t="str">
        <f>IF(PROVEEDORES!D73="","",PROVEEDORES!D73)</f>
        <v/>
      </c>
      <c r="G72" s="159">
        <f>SUMIF('EG-ENE'!$F$18:$F$516,PROVEEDORES!$D73,'EG-ENE'!P$18:P$516)</f>
        <v>0</v>
      </c>
      <c r="H72" s="159">
        <f>SUMIF('EG-ENE'!$F$18:$F$516,PROVEEDORES!$D73,'EG-ENE'!Q$18:Q$516)</f>
        <v>0</v>
      </c>
      <c r="I72" s="159">
        <f>SUMIF('EG-ENE'!$F$18:$F$516,PROVEEDORES!$D73,'EG-ENE'!R$18:R$516)</f>
        <v>0</v>
      </c>
      <c r="J72" s="159">
        <f>SUMIF('EG-ENE'!$F$18:$F$516,PROVEEDORES!$D73,'EG-ENE'!S$18:S$516)</f>
        <v>0</v>
      </c>
      <c r="K72" s="159" t="str">
        <f t="shared" ref="K72:K135" si="2">IF(G72+H72+I72+J72&gt;0,"C/Información","")</f>
        <v/>
      </c>
      <c r="L72" s="146" t="str">
        <f>IF(PROVEEDORES!G73="","",PROVEEDORES!G73)</f>
        <v/>
      </c>
    </row>
    <row r="73" spans="3:12" ht="17.45" customHeight="1" x14ac:dyDescent="0.2">
      <c r="C73" s="158">
        <f t="shared" ref="C73:C136" si="3">C72+1</f>
        <v>67</v>
      </c>
      <c r="D73" s="146" t="str">
        <f>IF(PROVEEDORES!E74="","",PROVEEDORES!E74)</f>
        <v/>
      </c>
      <c r="E73" s="146" t="str">
        <f>IF(PROVEEDORES!F74="","",PROVEEDORES!F74)</f>
        <v/>
      </c>
      <c r="F73" s="146" t="str">
        <f>IF(PROVEEDORES!D74="","",PROVEEDORES!D74)</f>
        <v/>
      </c>
      <c r="G73" s="159">
        <f>SUMIF('EG-ENE'!$F$18:$F$516,PROVEEDORES!$D74,'EG-ENE'!P$18:P$516)</f>
        <v>0</v>
      </c>
      <c r="H73" s="159">
        <f>SUMIF('EG-ENE'!$F$18:$F$516,PROVEEDORES!$D74,'EG-ENE'!Q$18:Q$516)</f>
        <v>0</v>
      </c>
      <c r="I73" s="159">
        <f>SUMIF('EG-ENE'!$F$18:$F$516,PROVEEDORES!$D74,'EG-ENE'!R$18:R$516)</f>
        <v>0</v>
      </c>
      <c r="J73" s="159">
        <f>SUMIF('EG-ENE'!$F$18:$F$516,PROVEEDORES!$D74,'EG-ENE'!S$18:S$516)</f>
        <v>0</v>
      </c>
      <c r="K73" s="159" t="str">
        <f t="shared" si="2"/>
        <v/>
      </c>
      <c r="L73" s="146" t="str">
        <f>IF(PROVEEDORES!G74="","",PROVEEDORES!G74)</f>
        <v/>
      </c>
    </row>
    <row r="74" spans="3:12" ht="17.45" customHeight="1" x14ac:dyDescent="0.2">
      <c r="C74" s="158">
        <f t="shared" si="3"/>
        <v>68</v>
      </c>
      <c r="D74" s="146" t="str">
        <f>IF(PROVEEDORES!E75="","",PROVEEDORES!E75)</f>
        <v/>
      </c>
      <c r="E74" s="146" t="str">
        <f>IF(PROVEEDORES!F75="","",PROVEEDORES!F75)</f>
        <v/>
      </c>
      <c r="F74" s="146" t="str">
        <f>IF(PROVEEDORES!D75="","",PROVEEDORES!D75)</f>
        <v/>
      </c>
      <c r="G74" s="159">
        <f>SUMIF('EG-ENE'!$F$18:$F$516,PROVEEDORES!$D75,'EG-ENE'!P$18:P$516)</f>
        <v>0</v>
      </c>
      <c r="H74" s="159">
        <f>SUMIF('EG-ENE'!$F$18:$F$516,PROVEEDORES!$D75,'EG-ENE'!Q$18:Q$516)</f>
        <v>0</v>
      </c>
      <c r="I74" s="159">
        <f>SUMIF('EG-ENE'!$F$18:$F$516,PROVEEDORES!$D75,'EG-ENE'!R$18:R$516)</f>
        <v>0</v>
      </c>
      <c r="J74" s="159">
        <f>SUMIF('EG-ENE'!$F$18:$F$516,PROVEEDORES!$D75,'EG-ENE'!S$18:S$516)</f>
        <v>0</v>
      </c>
      <c r="K74" s="159" t="str">
        <f t="shared" si="2"/>
        <v/>
      </c>
      <c r="L74" s="146" t="str">
        <f>IF(PROVEEDORES!G75="","",PROVEEDORES!G75)</f>
        <v/>
      </c>
    </row>
    <row r="75" spans="3:12" ht="17.45" customHeight="1" x14ac:dyDescent="0.2">
      <c r="C75" s="158">
        <f t="shared" si="3"/>
        <v>69</v>
      </c>
      <c r="D75" s="146" t="str">
        <f>IF(PROVEEDORES!E76="","",PROVEEDORES!E76)</f>
        <v/>
      </c>
      <c r="E75" s="146" t="str">
        <f>IF(PROVEEDORES!F76="","",PROVEEDORES!F76)</f>
        <v/>
      </c>
      <c r="F75" s="146" t="str">
        <f>IF(PROVEEDORES!D76="","",PROVEEDORES!D76)</f>
        <v/>
      </c>
      <c r="G75" s="159">
        <f>SUMIF('EG-ENE'!$F$18:$F$516,PROVEEDORES!$D76,'EG-ENE'!P$18:P$516)</f>
        <v>0</v>
      </c>
      <c r="H75" s="159">
        <f>SUMIF('EG-ENE'!$F$18:$F$516,PROVEEDORES!$D76,'EG-ENE'!Q$18:Q$516)</f>
        <v>0</v>
      </c>
      <c r="I75" s="159">
        <f>SUMIF('EG-ENE'!$F$18:$F$516,PROVEEDORES!$D76,'EG-ENE'!R$18:R$516)</f>
        <v>0</v>
      </c>
      <c r="J75" s="159">
        <f>SUMIF('EG-ENE'!$F$18:$F$516,PROVEEDORES!$D76,'EG-ENE'!S$18:S$516)</f>
        <v>0</v>
      </c>
      <c r="K75" s="159" t="str">
        <f t="shared" si="2"/>
        <v/>
      </c>
      <c r="L75" s="146" t="str">
        <f>IF(PROVEEDORES!G76="","",PROVEEDORES!G76)</f>
        <v/>
      </c>
    </row>
    <row r="76" spans="3:12" ht="17.45" customHeight="1" x14ac:dyDescent="0.2">
      <c r="C76" s="158">
        <f t="shared" si="3"/>
        <v>70</v>
      </c>
      <c r="D76" s="146" t="str">
        <f>IF(PROVEEDORES!E77="","",PROVEEDORES!E77)</f>
        <v/>
      </c>
      <c r="E76" s="146" t="str">
        <f>IF(PROVEEDORES!F77="","",PROVEEDORES!F77)</f>
        <v/>
      </c>
      <c r="F76" s="146" t="str">
        <f>IF(PROVEEDORES!D77="","",PROVEEDORES!D77)</f>
        <v/>
      </c>
      <c r="G76" s="159">
        <f>SUMIF('EG-ENE'!$F$18:$F$516,PROVEEDORES!$D77,'EG-ENE'!P$18:P$516)</f>
        <v>0</v>
      </c>
      <c r="H76" s="159">
        <f>SUMIF('EG-ENE'!$F$18:$F$516,PROVEEDORES!$D77,'EG-ENE'!Q$18:Q$516)</f>
        <v>0</v>
      </c>
      <c r="I76" s="159">
        <f>SUMIF('EG-ENE'!$F$18:$F$516,PROVEEDORES!$D77,'EG-ENE'!R$18:R$516)</f>
        <v>0</v>
      </c>
      <c r="J76" s="159">
        <f>SUMIF('EG-ENE'!$F$18:$F$516,PROVEEDORES!$D77,'EG-ENE'!S$18:S$516)</f>
        <v>0</v>
      </c>
      <c r="K76" s="159" t="str">
        <f t="shared" si="2"/>
        <v/>
      </c>
      <c r="L76" s="146" t="str">
        <f>IF(PROVEEDORES!G77="","",PROVEEDORES!G77)</f>
        <v/>
      </c>
    </row>
    <row r="77" spans="3:12" ht="17.45" customHeight="1" x14ac:dyDescent="0.2">
      <c r="C77" s="158">
        <f t="shared" si="3"/>
        <v>71</v>
      </c>
      <c r="D77" s="146" t="str">
        <f>IF(PROVEEDORES!E78="","",PROVEEDORES!E78)</f>
        <v/>
      </c>
      <c r="E77" s="146" t="str">
        <f>IF(PROVEEDORES!F78="","",PROVEEDORES!F78)</f>
        <v/>
      </c>
      <c r="F77" s="146" t="str">
        <f>IF(PROVEEDORES!D78="","",PROVEEDORES!D78)</f>
        <v/>
      </c>
      <c r="G77" s="159">
        <f>SUMIF('EG-ENE'!$F$18:$F$516,PROVEEDORES!$D78,'EG-ENE'!P$18:P$516)</f>
        <v>0</v>
      </c>
      <c r="H77" s="159">
        <f>SUMIF('EG-ENE'!$F$18:$F$516,PROVEEDORES!$D78,'EG-ENE'!Q$18:Q$516)</f>
        <v>0</v>
      </c>
      <c r="I77" s="159">
        <f>SUMIF('EG-ENE'!$F$18:$F$516,PROVEEDORES!$D78,'EG-ENE'!R$18:R$516)</f>
        <v>0</v>
      </c>
      <c r="J77" s="159">
        <f>SUMIF('EG-ENE'!$F$18:$F$516,PROVEEDORES!$D78,'EG-ENE'!S$18:S$516)</f>
        <v>0</v>
      </c>
      <c r="K77" s="159" t="str">
        <f t="shared" si="2"/>
        <v/>
      </c>
      <c r="L77" s="146" t="str">
        <f>IF(PROVEEDORES!G78="","",PROVEEDORES!G78)</f>
        <v/>
      </c>
    </row>
    <row r="78" spans="3:12" ht="17.45" customHeight="1" x14ac:dyDescent="0.2">
      <c r="C78" s="158">
        <f t="shared" si="3"/>
        <v>72</v>
      </c>
      <c r="D78" s="146" t="str">
        <f>IF(PROVEEDORES!E79="","",PROVEEDORES!E79)</f>
        <v/>
      </c>
      <c r="E78" s="146" t="str">
        <f>IF(PROVEEDORES!F79="","",PROVEEDORES!F79)</f>
        <v/>
      </c>
      <c r="F78" s="146" t="str">
        <f>IF(PROVEEDORES!D79="","",PROVEEDORES!D79)</f>
        <v/>
      </c>
      <c r="G78" s="159">
        <f>SUMIF('EG-ENE'!$F$18:$F$516,PROVEEDORES!$D79,'EG-ENE'!P$18:P$516)</f>
        <v>0</v>
      </c>
      <c r="H78" s="159">
        <f>SUMIF('EG-ENE'!$F$18:$F$516,PROVEEDORES!$D79,'EG-ENE'!Q$18:Q$516)</f>
        <v>0</v>
      </c>
      <c r="I78" s="159">
        <f>SUMIF('EG-ENE'!$F$18:$F$516,PROVEEDORES!$D79,'EG-ENE'!R$18:R$516)</f>
        <v>0</v>
      </c>
      <c r="J78" s="159">
        <f>SUMIF('EG-ENE'!$F$18:$F$516,PROVEEDORES!$D79,'EG-ENE'!S$18:S$516)</f>
        <v>0</v>
      </c>
      <c r="K78" s="159" t="str">
        <f t="shared" si="2"/>
        <v/>
      </c>
      <c r="L78" s="146" t="str">
        <f>IF(PROVEEDORES!G79="","",PROVEEDORES!G79)</f>
        <v/>
      </c>
    </row>
    <row r="79" spans="3:12" ht="17.45" customHeight="1" x14ac:dyDescent="0.2">
      <c r="C79" s="158">
        <f t="shared" si="3"/>
        <v>73</v>
      </c>
      <c r="D79" s="146" t="str">
        <f>IF(PROVEEDORES!E80="","",PROVEEDORES!E80)</f>
        <v/>
      </c>
      <c r="E79" s="146" t="str">
        <f>IF(PROVEEDORES!F80="","",PROVEEDORES!F80)</f>
        <v/>
      </c>
      <c r="F79" s="146" t="str">
        <f>IF(PROVEEDORES!D80="","",PROVEEDORES!D80)</f>
        <v/>
      </c>
      <c r="G79" s="159">
        <f>SUMIF('EG-ENE'!$F$18:$F$516,PROVEEDORES!$D80,'EG-ENE'!P$18:P$516)</f>
        <v>0</v>
      </c>
      <c r="H79" s="159">
        <f>SUMIF('EG-ENE'!$F$18:$F$516,PROVEEDORES!$D80,'EG-ENE'!Q$18:Q$516)</f>
        <v>0</v>
      </c>
      <c r="I79" s="159">
        <f>SUMIF('EG-ENE'!$F$18:$F$516,PROVEEDORES!$D80,'EG-ENE'!R$18:R$516)</f>
        <v>0</v>
      </c>
      <c r="J79" s="159">
        <f>SUMIF('EG-ENE'!$F$18:$F$516,PROVEEDORES!$D80,'EG-ENE'!S$18:S$516)</f>
        <v>0</v>
      </c>
      <c r="K79" s="159" t="str">
        <f t="shared" si="2"/>
        <v/>
      </c>
      <c r="L79" s="146" t="str">
        <f>IF(PROVEEDORES!G80="","",PROVEEDORES!G80)</f>
        <v/>
      </c>
    </row>
    <row r="80" spans="3:12" ht="17.45" customHeight="1" x14ac:dyDescent="0.2">
      <c r="C80" s="158">
        <f t="shared" si="3"/>
        <v>74</v>
      </c>
      <c r="D80" s="146" t="str">
        <f>IF(PROVEEDORES!E81="","",PROVEEDORES!E81)</f>
        <v/>
      </c>
      <c r="E80" s="146" t="str">
        <f>IF(PROVEEDORES!F81="","",PROVEEDORES!F81)</f>
        <v/>
      </c>
      <c r="F80" s="146" t="str">
        <f>IF(PROVEEDORES!D81="","",PROVEEDORES!D81)</f>
        <v/>
      </c>
      <c r="G80" s="159">
        <f>SUMIF('EG-ENE'!$F$18:$F$516,PROVEEDORES!$D81,'EG-ENE'!P$18:P$516)</f>
        <v>0</v>
      </c>
      <c r="H80" s="159">
        <f>SUMIF('EG-ENE'!$F$18:$F$516,PROVEEDORES!$D81,'EG-ENE'!Q$18:Q$516)</f>
        <v>0</v>
      </c>
      <c r="I80" s="159">
        <f>SUMIF('EG-ENE'!$F$18:$F$516,PROVEEDORES!$D81,'EG-ENE'!R$18:R$516)</f>
        <v>0</v>
      </c>
      <c r="J80" s="159">
        <f>SUMIF('EG-ENE'!$F$18:$F$516,PROVEEDORES!$D81,'EG-ENE'!S$18:S$516)</f>
        <v>0</v>
      </c>
      <c r="K80" s="159" t="str">
        <f t="shared" si="2"/>
        <v/>
      </c>
      <c r="L80" s="146" t="str">
        <f>IF(PROVEEDORES!G81="","",PROVEEDORES!G81)</f>
        <v/>
      </c>
    </row>
    <row r="81" spans="3:12" ht="17.45" customHeight="1" x14ac:dyDescent="0.2">
      <c r="C81" s="158">
        <f t="shared" si="3"/>
        <v>75</v>
      </c>
      <c r="D81" s="146" t="str">
        <f>IF(PROVEEDORES!E82="","",PROVEEDORES!E82)</f>
        <v/>
      </c>
      <c r="E81" s="146" t="str">
        <f>IF(PROVEEDORES!F82="","",PROVEEDORES!F82)</f>
        <v/>
      </c>
      <c r="F81" s="146" t="str">
        <f>IF(PROVEEDORES!D82="","",PROVEEDORES!D82)</f>
        <v/>
      </c>
      <c r="G81" s="159">
        <f>SUMIF('EG-ENE'!$F$18:$F$516,PROVEEDORES!$D82,'EG-ENE'!P$18:P$516)</f>
        <v>0</v>
      </c>
      <c r="H81" s="159">
        <f>SUMIF('EG-ENE'!$F$18:$F$516,PROVEEDORES!$D82,'EG-ENE'!Q$18:Q$516)</f>
        <v>0</v>
      </c>
      <c r="I81" s="159">
        <f>SUMIF('EG-ENE'!$F$18:$F$516,PROVEEDORES!$D82,'EG-ENE'!R$18:R$516)</f>
        <v>0</v>
      </c>
      <c r="J81" s="159">
        <f>SUMIF('EG-ENE'!$F$18:$F$516,PROVEEDORES!$D82,'EG-ENE'!S$18:S$516)</f>
        <v>0</v>
      </c>
      <c r="K81" s="159" t="str">
        <f t="shared" si="2"/>
        <v/>
      </c>
      <c r="L81" s="146" t="str">
        <f>IF(PROVEEDORES!G82="","",PROVEEDORES!G82)</f>
        <v/>
      </c>
    </row>
    <row r="82" spans="3:12" ht="17.45" customHeight="1" x14ac:dyDescent="0.2">
      <c r="C82" s="158">
        <f t="shared" si="3"/>
        <v>76</v>
      </c>
      <c r="D82" s="146" t="str">
        <f>IF(PROVEEDORES!E83="","",PROVEEDORES!E83)</f>
        <v/>
      </c>
      <c r="E82" s="146" t="str">
        <f>IF(PROVEEDORES!F83="","",PROVEEDORES!F83)</f>
        <v/>
      </c>
      <c r="F82" s="146" t="str">
        <f>IF(PROVEEDORES!D83="","",PROVEEDORES!D83)</f>
        <v/>
      </c>
      <c r="G82" s="159">
        <f>SUMIF('EG-ENE'!$F$18:$F$516,PROVEEDORES!$D83,'EG-ENE'!P$18:P$516)</f>
        <v>0</v>
      </c>
      <c r="H82" s="159">
        <f>SUMIF('EG-ENE'!$F$18:$F$516,PROVEEDORES!$D83,'EG-ENE'!Q$18:Q$516)</f>
        <v>0</v>
      </c>
      <c r="I82" s="159">
        <f>SUMIF('EG-ENE'!$F$18:$F$516,PROVEEDORES!$D83,'EG-ENE'!R$18:R$516)</f>
        <v>0</v>
      </c>
      <c r="J82" s="159">
        <f>SUMIF('EG-ENE'!$F$18:$F$516,PROVEEDORES!$D83,'EG-ENE'!S$18:S$516)</f>
        <v>0</v>
      </c>
      <c r="K82" s="159" t="str">
        <f t="shared" si="2"/>
        <v/>
      </c>
      <c r="L82" s="146" t="str">
        <f>IF(PROVEEDORES!G83="","",PROVEEDORES!G83)</f>
        <v/>
      </c>
    </row>
    <row r="83" spans="3:12" ht="17.45" customHeight="1" x14ac:dyDescent="0.2">
      <c r="C83" s="158">
        <f t="shared" si="3"/>
        <v>77</v>
      </c>
      <c r="D83" s="146" t="str">
        <f>IF(PROVEEDORES!E84="","",PROVEEDORES!E84)</f>
        <v/>
      </c>
      <c r="E83" s="146" t="str">
        <f>IF(PROVEEDORES!F84="","",PROVEEDORES!F84)</f>
        <v/>
      </c>
      <c r="F83" s="146" t="str">
        <f>IF(PROVEEDORES!D84="","",PROVEEDORES!D84)</f>
        <v/>
      </c>
      <c r="G83" s="159">
        <f>SUMIF('EG-ENE'!$F$18:$F$516,PROVEEDORES!$D84,'EG-ENE'!P$18:P$516)</f>
        <v>0</v>
      </c>
      <c r="H83" s="159">
        <f>SUMIF('EG-ENE'!$F$18:$F$516,PROVEEDORES!$D84,'EG-ENE'!Q$18:Q$516)</f>
        <v>0</v>
      </c>
      <c r="I83" s="159">
        <f>SUMIF('EG-ENE'!$F$18:$F$516,PROVEEDORES!$D84,'EG-ENE'!R$18:R$516)</f>
        <v>0</v>
      </c>
      <c r="J83" s="159">
        <f>SUMIF('EG-ENE'!$F$18:$F$516,PROVEEDORES!$D84,'EG-ENE'!S$18:S$516)</f>
        <v>0</v>
      </c>
      <c r="K83" s="159" t="str">
        <f t="shared" si="2"/>
        <v/>
      </c>
      <c r="L83" s="146" t="str">
        <f>IF(PROVEEDORES!G84="","",PROVEEDORES!G84)</f>
        <v/>
      </c>
    </row>
    <row r="84" spans="3:12" ht="17.45" customHeight="1" x14ac:dyDescent="0.2">
      <c r="C84" s="158">
        <f t="shared" si="3"/>
        <v>78</v>
      </c>
      <c r="D84" s="146" t="str">
        <f>IF(PROVEEDORES!E85="","",PROVEEDORES!E85)</f>
        <v/>
      </c>
      <c r="E84" s="146" t="str">
        <f>IF(PROVEEDORES!F85="","",PROVEEDORES!F85)</f>
        <v/>
      </c>
      <c r="F84" s="146" t="str">
        <f>IF(PROVEEDORES!D85="","",PROVEEDORES!D85)</f>
        <v/>
      </c>
      <c r="G84" s="159">
        <f>SUMIF('EG-ENE'!$F$18:$F$516,PROVEEDORES!$D85,'EG-ENE'!P$18:P$516)</f>
        <v>0</v>
      </c>
      <c r="H84" s="159">
        <f>SUMIF('EG-ENE'!$F$18:$F$516,PROVEEDORES!$D85,'EG-ENE'!Q$18:Q$516)</f>
        <v>0</v>
      </c>
      <c r="I84" s="159">
        <f>SUMIF('EG-ENE'!$F$18:$F$516,PROVEEDORES!$D85,'EG-ENE'!R$18:R$516)</f>
        <v>0</v>
      </c>
      <c r="J84" s="159">
        <f>SUMIF('EG-ENE'!$F$18:$F$516,PROVEEDORES!$D85,'EG-ENE'!S$18:S$516)</f>
        <v>0</v>
      </c>
      <c r="K84" s="159" t="str">
        <f t="shared" si="2"/>
        <v/>
      </c>
      <c r="L84" s="146" t="str">
        <f>IF(PROVEEDORES!G85="","",PROVEEDORES!G85)</f>
        <v/>
      </c>
    </row>
    <row r="85" spans="3:12" ht="17.45" customHeight="1" x14ac:dyDescent="0.2">
      <c r="C85" s="158">
        <f t="shared" si="3"/>
        <v>79</v>
      </c>
      <c r="D85" s="146" t="str">
        <f>IF(PROVEEDORES!E86="","",PROVEEDORES!E86)</f>
        <v/>
      </c>
      <c r="E85" s="146" t="str">
        <f>IF(PROVEEDORES!F86="","",PROVEEDORES!F86)</f>
        <v/>
      </c>
      <c r="F85" s="146" t="str">
        <f>IF(PROVEEDORES!D86="","",PROVEEDORES!D86)</f>
        <v/>
      </c>
      <c r="G85" s="159">
        <f>SUMIF('EG-ENE'!$F$18:$F$516,PROVEEDORES!$D86,'EG-ENE'!P$18:P$516)</f>
        <v>0</v>
      </c>
      <c r="H85" s="159">
        <f>SUMIF('EG-ENE'!$F$18:$F$516,PROVEEDORES!$D86,'EG-ENE'!Q$18:Q$516)</f>
        <v>0</v>
      </c>
      <c r="I85" s="159">
        <f>SUMIF('EG-ENE'!$F$18:$F$516,PROVEEDORES!$D86,'EG-ENE'!R$18:R$516)</f>
        <v>0</v>
      </c>
      <c r="J85" s="159">
        <f>SUMIF('EG-ENE'!$F$18:$F$516,PROVEEDORES!$D86,'EG-ENE'!S$18:S$516)</f>
        <v>0</v>
      </c>
      <c r="K85" s="159" t="str">
        <f t="shared" si="2"/>
        <v/>
      </c>
      <c r="L85" s="146" t="str">
        <f>IF(PROVEEDORES!G86="","",PROVEEDORES!G86)</f>
        <v/>
      </c>
    </row>
    <row r="86" spans="3:12" ht="17.45" customHeight="1" x14ac:dyDescent="0.2">
      <c r="C86" s="158">
        <f t="shared" si="3"/>
        <v>80</v>
      </c>
      <c r="D86" s="146" t="str">
        <f>IF(PROVEEDORES!E87="","",PROVEEDORES!E87)</f>
        <v/>
      </c>
      <c r="E86" s="146" t="str">
        <f>IF(PROVEEDORES!F87="","",PROVEEDORES!F87)</f>
        <v/>
      </c>
      <c r="F86" s="146" t="str">
        <f>IF(PROVEEDORES!D87="","",PROVEEDORES!D87)</f>
        <v/>
      </c>
      <c r="G86" s="159">
        <f>SUMIF('EG-ENE'!$F$18:$F$516,PROVEEDORES!$D87,'EG-ENE'!P$18:P$516)</f>
        <v>0</v>
      </c>
      <c r="H86" s="159">
        <f>SUMIF('EG-ENE'!$F$18:$F$516,PROVEEDORES!$D87,'EG-ENE'!Q$18:Q$516)</f>
        <v>0</v>
      </c>
      <c r="I86" s="159">
        <f>SUMIF('EG-ENE'!$F$18:$F$516,PROVEEDORES!$D87,'EG-ENE'!R$18:R$516)</f>
        <v>0</v>
      </c>
      <c r="J86" s="159">
        <f>SUMIF('EG-ENE'!$F$18:$F$516,PROVEEDORES!$D87,'EG-ENE'!S$18:S$516)</f>
        <v>0</v>
      </c>
      <c r="K86" s="159" t="str">
        <f t="shared" si="2"/>
        <v/>
      </c>
      <c r="L86" s="146" t="str">
        <f>IF(PROVEEDORES!G87="","",PROVEEDORES!G87)</f>
        <v/>
      </c>
    </row>
    <row r="87" spans="3:12" ht="17.45" customHeight="1" x14ac:dyDescent="0.2">
      <c r="C87" s="158">
        <f t="shared" si="3"/>
        <v>81</v>
      </c>
      <c r="D87" s="146" t="str">
        <f>IF(PROVEEDORES!E88="","",PROVEEDORES!E88)</f>
        <v/>
      </c>
      <c r="E87" s="146" t="str">
        <f>IF(PROVEEDORES!F88="","",PROVEEDORES!F88)</f>
        <v/>
      </c>
      <c r="F87" s="146" t="str">
        <f>IF(PROVEEDORES!D88="","",PROVEEDORES!D88)</f>
        <v/>
      </c>
      <c r="G87" s="159">
        <f>SUMIF('EG-ENE'!$F$18:$F$516,PROVEEDORES!$D88,'EG-ENE'!P$18:P$516)</f>
        <v>0</v>
      </c>
      <c r="H87" s="159">
        <f>SUMIF('EG-ENE'!$F$18:$F$516,PROVEEDORES!$D88,'EG-ENE'!Q$18:Q$516)</f>
        <v>0</v>
      </c>
      <c r="I87" s="159">
        <f>SUMIF('EG-ENE'!$F$18:$F$516,PROVEEDORES!$D88,'EG-ENE'!R$18:R$516)</f>
        <v>0</v>
      </c>
      <c r="J87" s="159">
        <f>SUMIF('EG-ENE'!$F$18:$F$516,PROVEEDORES!$D88,'EG-ENE'!S$18:S$516)</f>
        <v>0</v>
      </c>
      <c r="K87" s="159" t="str">
        <f t="shared" si="2"/>
        <v/>
      </c>
      <c r="L87" s="146" t="str">
        <f>IF(PROVEEDORES!G88="","",PROVEEDORES!G88)</f>
        <v/>
      </c>
    </row>
    <row r="88" spans="3:12" ht="17.45" customHeight="1" x14ac:dyDescent="0.2">
      <c r="C88" s="158">
        <f t="shared" si="3"/>
        <v>82</v>
      </c>
      <c r="D88" s="146" t="str">
        <f>IF(PROVEEDORES!E89="","",PROVEEDORES!E89)</f>
        <v/>
      </c>
      <c r="E88" s="146" t="str">
        <f>IF(PROVEEDORES!F89="","",PROVEEDORES!F89)</f>
        <v/>
      </c>
      <c r="F88" s="146" t="str">
        <f>IF(PROVEEDORES!D89="","",PROVEEDORES!D89)</f>
        <v/>
      </c>
      <c r="G88" s="159">
        <f>SUMIF('EG-ENE'!$F$18:$F$516,PROVEEDORES!$D89,'EG-ENE'!P$18:P$516)</f>
        <v>0</v>
      </c>
      <c r="H88" s="159">
        <f>SUMIF('EG-ENE'!$F$18:$F$516,PROVEEDORES!$D89,'EG-ENE'!Q$18:Q$516)</f>
        <v>0</v>
      </c>
      <c r="I88" s="159">
        <f>SUMIF('EG-ENE'!$F$18:$F$516,PROVEEDORES!$D89,'EG-ENE'!R$18:R$516)</f>
        <v>0</v>
      </c>
      <c r="J88" s="159">
        <f>SUMIF('EG-ENE'!$F$18:$F$516,PROVEEDORES!$D89,'EG-ENE'!S$18:S$516)</f>
        <v>0</v>
      </c>
      <c r="K88" s="159" t="str">
        <f t="shared" si="2"/>
        <v/>
      </c>
      <c r="L88" s="146" t="str">
        <f>IF(PROVEEDORES!G89="","",PROVEEDORES!G89)</f>
        <v/>
      </c>
    </row>
    <row r="89" spans="3:12" ht="17.45" customHeight="1" x14ac:dyDescent="0.2">
      <c r="C89" s="158">
        <f t="shared" si="3"/>
        <v>83</v>
      </c>
      <c r="D89" s="146" t="str">
        <f>IF(PROVEEDORES!E90="","",PROVEEDORES!E90)</f>
        <v/>
      </c>
      <c r="E89" s="146" t="str">
        <f>IF(PROVEEDORES!F90="","",PROVEEDORES!F90)</f>
        <v/>
      </c>
      <c r="F89" s="146" t="str">
        <f>IF(PROVEEDORES!D90="","",PROVEEDORES!D90)</f>
        <v/>
      </c>
      <c r="G89" s="159">
        <f>SUMIF('EG-ENE'!$F$18:$F$516,PROVEEDORES!$D90,'EG-ENE'!P$18:P$516)</f>
        <v>0</v>
      </c>
      <c r="H89" s="159">
        <f>SUMIF('EG-ENE'!$F$18:$F$516,PROVEEDORES!$D90,'EG-ENE'!Q$18:Q$516)</f>
        <v>0</v>
      </c>
      <c r="I89" s="159">
        <f>SUMIF('EG-ENE'!$F$18:$F$516,PROVEEDORES!$D90,'EG-ENE'!R$18:R$516)</f>
        <v>0</v>
      </c>
      <c r="J89" s="159">
        <f>SUMIF('EG-ENE'!$F$18:$F$516,PROVEEDORES!$D90,'EG-ENE'!S$18:S$516)</f>
        <v>0</v>
      </c>
      <c r="K89" s="159" t="str">
        <f t="shared" si="2"/>
        <v/>
      </c>
      <c r="L89" s="146" t="str">
        <f>IF(PROVEEDORES!G90="","",PROVEEDORES!G90)</f>
        <v/>
      </c>
    </row>
    <row r="90" spans="3:12" ht="17.45" customHeight="1" x14ac:dyDescent="0.2">
      <c r="C90" s="158">
        <f t="shared" si="3"/>
        <v>84</v>
      </c>
      <c r="D90" s="146" t="str">
        <f>IF(PROVEEDORES!E91="","",PROVEEDORES!E91)</f>
        <v/>
      </c>
      <c r="E90" s="146" t="str">
        <f>IF(PROVEEDORES!F91="","",PROVEEDORES!F91)</f>
        <v/>
      </c>
      <c r="F90" s="146" t="str">
        <f>IF(PROVEEDORES!D91="","",PROVEEDORES!D91)</f>
        <v/>
      </c>
      <c r="G90" s="159">
        <f>SUMIF('EG-ENE'!$F$18:$F$516,PROVEEDORES!$D91,'EG-ENE'!P$18:P$516)</f>
        <v>0</v>
      </c>
      <c r="H90" s="159">
        <f>SUMIF('EG-ENE'!$F$18:$F$516,PROVEEDORES!$D91,'EG-ENE'!Q$18:Q$516)</f>
        <v>0</v>
      </c>
      <c r="I90" s="159">
        <f>SUMIF('EG-ENE'!$F$18:$F$516,PROVEEDORES!$D91,'EG-ENE'!R$18:R$516)</f>
        <v>0</v>
      </c>
      <c r="J90" s="159">
        <f>SUMIF('EG-ENE'!$F$18:$F$516,PROVEEDORES!$D91,'EG-ENE'!S$18:S$516)</f>
        <v>0</v>
      </c>
      <c r="K90" s="159" t="str">
        <f t="shared" si="2"/>
        <v/>
      </c>
      <c r="L90" s="146" t="str">
        <f>IF(PROVEEDORES!G91="","",PROVEEDORES!G91)</f>
        <v/>
      </c>
    </row>
    <row r="91" spans="3:12" ht="17.45" customHeight="1" x14ac:dyDescent="0.2">
      <c r="C91" s="158">
        <f t="shared" si="3"/>
        <v>85</v>
      </c>
      <c r="D91" s="146" t="str">
        <f>IF(PROVEEDORES!E92="","",PROVEEDORES!E92)</f>
        <v/>
      </c>
      <c r="E91" s="146" t="str">
        <f>IF(PROVEEDORES!F92="","",PROVEEDORES!F92)</f>
        <v/>
      </c>
      <c r="F91" s="146" t="str">
        <f>IF(PROVEEDORES!D92="","",PROVEEDORES!D92)</f>
        <v/>
      </c>
      <c r="G91" s="159">
        <f>SUMIF('EG-ENE'!$F$18:$F$516,PROVEEDORES!$D92,'EG-ENE'!P$18:P$516)</f>
        <v>0</v>
      </c>
      <c r="H91" s="159">
        <f>SUMIF('EG-ENE'!$F$18:$F$516,PROVEEDORES!$D92,'EG-ENE'!Q$18:Q$516)</f>
        <v>0</v>
      </c>
      <c r="I91" s="159">
        <f>SUMIF('EG-ENE'!$F$18:$F$516,PROVEEDORES!$D92,'EG-ENE'!R$18:R$516)</f>
        <v>0</v>
      </c>
      <c r="J91" s="159">
        <f>SUMIF('EG-ENE'!$F$18:$F$516,PROVEEDORES!$D92,'EG-ENE'!S$18:S$516)</f>
        <v>0</v>
      </c>
      <c r="K91" s="159" t="str">
        <f t="shared" si="2"/>
        <v/>
      </c>
      <c r="L91" s="146" t="str">
        <f>IF(PROVEEDORES!G92="","",PROVEEDORES!G92)</f>
        <v/>
      </c>
    </row>
    <row r="92" spans="3:12" ht="17.45" customHeight="1" x14ac:dyDescent="0.2">
      <c r="C92" s="158">
        <f t="shared" si="3"/>
        <v>86</v>
      </c>
      <c r="D92" s="146" t="str">
        <f>IF(PROVEEDORES!E93="","",PROVEEDORES!E93)</f>
        <v/>
      </c>
      <c r="E92" s="146" t="str">
        <f>IF(PROVEEDORES!F93="","",PROVEEDORES!F93)</f>
        <v/>
      </c>
      <c r="F92" s="146" t="str">
        <f>IF(PROVEEDORES!D93="","",PROVEEDORES!D93)</f>
        <v/>
      </c>
      <c r="G92" s="159">
        <f>SUMIF('EG-ENE'!$F$18:$F$516,PROVEEDORES!$D93,'EG-ENE'!P$18:P$516)</f>
        <v>0</v>
      </c>
      <c r="H92" s="159">
        <f>SUMIF('EG-ENE'!$F$18:$F$516,PROVEEDORES!$D93,'EG-ENE'!Q$18:Q$516)</f>
        <v>0</v>
      </c>
      <c r="I92" s="159">
        <f>SUMIF('EG-ENE'!$F$18:$F$516,PROVEEDORES!$D93,'EG-ENE'!R$18:R$516)</f>
        <v>0</v>
      </c>
      <c r="J92" s="159">
        <f>SUMIF('EG-ENE'!$F$18:$F$516,PROVEEDORES!$D93,'EG-ENE'!S$18:S$516)</f>
        <v>0</v>
      </c>
      <c r="K92" s="159" t="str">
        <f t="shared" si="2"/>
        <v/>
      </c>
      <c r="L92" s="146" t="str">
        <f>IF(PROVEEDORES!G93="","",PROVEEDORES!G93)</f>
        <v/>
      </c>
    </row>
    <row r="93" spans="3:12" ht="17.45" customHeight="1" x14ac:dyDescent="0.2">
      <c r="C93" s="158">
        <f t="shared" si="3"/>
        <v>87</v>
      </c>
      <c r="D93" s="146" t="str">
        <f>IF(PROVEEDORES!E94="","",PROVEEDORES!E94)</f>
        <v/>
      </c>
      <c r="E93" s="146" t="str">
        <f>IF(PROVEEDORES!F94="","",PROVEEDORES!F94)</f>
        <v/>
      </c>
      <c r="F93" s="146" t="str">
        <f>IF(PROVEEDORES!D94="","",PROVEEDORES!D94)</f>
        <v/>
      </c>
      <c r="G93" s="159">
        <f>SUMIF('EG-ENE'!$F$18:$F$516,PROVEEDORES!$D94,'EG-ENE'!P$18:P$516)</f>
        <v>0</v>
      </c>
      <c r="H93" s="159">
        <f>SUMIF('EG-ENE'!$F$18:$F$516,PROVEEDORES!$D94,'EG-ENE'!Q$18:Q$516)</f>
        <v>0</v>
      </c>
      <c r="I93" s="159">
        <f>SUMIF('EG-ENE'!$F$18:$F$516,PROVEEDORES!$D94,'EG-ENE'!R$18:R$516)</f>
        <v>0</v>
      </c>
      <c r="J93" s="159">
        <f>SUMIF('EG-ENE'!$F$18:$F$516,PROVEEDORES!$D94,'EG-ENE'!S$18:S$516)</f>
        <v>0</v>
      </c>
      <c r="K93" s="159" t="str">
        <f t="shared" si="2"/>
        <v/>
      </c>
      <c r="L93" s="146" t="str">
        <f>IF(PROVEEDORES!G94="","",PROVEEDORES!G94)</f>
        <v/>
      </c>
    </row>
    <row r="94" spans="3:12" ht="17.45" customHeight="1" x14ac:dyDescent="0.2">
      <c r="C94" s="158">
        <f t="shared" si="3"/>
        <v>88</v>
      </c>
      <c r="D94" s="146" t="str">
        <f>IF(PROVEEDORES!E95="","",PROVEEDORES!E95)</f>
        <v/>
      </c>
      <c r="E94" s="146" t="str">
        <f>IF(PROVEEDORES!F95="","",PROVEEDORES!F95)</f>
        <v/>
      </c>
      <c r="F94" s="146" t="str">
        <f>IF(PROVEEDORES!D95="","",PROVEEDORES!D95)</f>
        <v/>
      </c>
      <c r="G94" s="159">
        <f>SUMIF('EG-ENE'!$F$18:$F$516,PROVEEDORES!$D95,'EG-ENE'!P$18:P$516)</f>
        <v>0</v>
      </c>
      <c r="H94" s="159">
        <f>SUMIF('EG-ENE'!$F$18:$F$516,PROVEEDORES!$D95,'EG-ENE'!Q$18:Q$516)</f>
        <v>0</v>
      </c>
      <c r="I94" s="159">
        <f>SUMIF('EG-ENE'!$F$18:$F$516,PROVEEDORES!$D95,'EG-ENE'!R$18:R$516)</f>
        <v>0</v>
      </c>
      <c r="J94" s="159">
        <f>SUMIF('EG-ENE'!$F$18:$F$516,PROVEEDORES!$D95,'EG-ENE'!S$18:S$516)</f>
        <v>0</v>
      </c>
      <c r="K94" s="159" t="str">
        <f t="shared" si="2"/>
        <v/>
      </c>
      <c r="L94" s="146" t="str">
        <f>IF(PROVEEDORES!G95="","",PROVEEDORES!G95)</f>
        <v/>
      </c>
    </row>
    <row r="95" spans="3:12" ht="17.45" customHeight="1" x14ac:dyDescent="0.2">
      <c r="C95" s="158">
        <f t="shared" si="3"/>
        <v>89</v>
      </c>
      <c r="D95" s="146" t="str">
        <f>IF(PROVEEDORES!E96="","",PROVEEDORES!E96)</f>
        <v/>
      </c>
      <c r="E95" s="146" t="str">
        <f>IF(PROVEEDORES!F96="","",PROVEEDORES!F96)</f>
        <v/>
      </c>
      <c r="F95" s="146" t="str">
        <f>IF(PROVEEDORES!D96="","",PROVEEDORES!D96)</f>
        <v/>
      </c>
      <c r="G95" s="159">
        <f>SUMIF('EG-ENE'!$F$18:$F$516,PROVEEDORES!$D96,'EG-ENE'!P$18:P$516)</f>
        <v>0</v>
      </c>
      <c r="H95" s="159">
        <f>SUMIF('EG-ENE'!$F$18:$F$516,PROVEEDORES!$D96,'EG-ENE'!Q$18:Q$516)</f>
        <v>0</v>
      </c>
      <c r="I95" s="159">
        <f>SUMIF('EG-ENE'!$F$18:$F$516,PROVEEDORES!$D96,'EG-ENE'!R$18:R$516)</f>
        <v>0</v>
      </c>
      <c r="J95" s="159">
        <f>SUMIF('EG-ENE'!$F$18:$F$516,PROVEEDORES!$D96,'EG-ENE'!S$18:S$516)</f>
        <v>0</v>
      </c>
      <c r="K95" s="159" t="str">
        <f t="shared" si="2"/>
        <v/>
      </c>
      <c r="L95" s="146" t="str">
        <f>IF(PROVEEDORES!G96="","",PROVEEDORES!G96)</f>
        <v/>
      </c>
    </row>
    <row r="96" spans="3:12" ht="17.45" customHeight="1" x14ac:dyDescent="0.2">
      <c r="C96" s="158">
        <f t="shared" si="3"/>
        <v>90</v>
      </c>
      <c r="D96" s="146" t="str">
        <f>IF(PROVEEDORES!E97="","",PROVEEDORES!E97)</f>
        <v/>
      </c>
      <c r="E96" s="146" t="str">
        <f>IF(PROVEEDORES!F97="","",PROVEEDORES!F97)</f>
        <v/>
      </c>
      <c r="F96" s="146" t="str">
        <f>IF(PROVEEDORES!D97="","",PROVEEDORES!D97)</f>
        <v/>
      </c>
      <c r="G96" s="159">
        <f>SUMIF('EG-ENE'!$F$18:$F$516,PROVEEDORES!$D97,'EG-ENE'!P$18:P$516)</f>
        <v>0</v>
      </c>
      <c r="H96" s="159">
        <f>SUMIF('EG-ENE'!$F$18:$F$516,PROVEEDORES!$D97,'EG-ENE'!Q$18:Q$516)</f>
        <v>0</v>
      </c>
      <c r="I96" s="159">
        <f>SUMIF('EG-ENE'!$F$18:$F$516,PROVEEDORES!$D97,'EG-ENE'!R$18:R$516)</f>
        <v>0</v>
      </c>
      <c r="J96" s="159">
        <f>SUMIF('EG-ENE'!$F$18:$F$516,PROVEEDORES!$D97,'EG-ENE'!S$18:S$516)</f>
        <v>0</v>
      </c>
      <c r="K96" s="159" t="str">
        <f t="shared" si="2"/>
        <v/>
      </c>
      <c r="L96" s="146" t="str">
        <f>IF(PROVEEDORES!G97="","",PROVEEDORES!G97)</f>
        <v/>
      </c>
    </row>
    <row r="97" spans="3:12" ht="17.45" customHeight="1" x14ac:dyDescent="0.2">
      <c r="C97" s="158">
        <f t="shared" si="3"/>
        <v>91</v>
      </c>
      <c r="D97" s="146" t="str">
        <f>IF(PROVEEDORES!E98="","",PROVEEDORES!E98)</f>
        <v/>
      </c>
      <c r="E97" s="146" t="str">
        <f>IF(PROVEEDORES!F98="","",PROVEEDORES!F98)</f>
        <v/>
      </c>
      <c r="F97" s="146" t="str">
        <f>IF(PROVEEDORES!D98="","",PROVEEDORES!D98)</f>
        <v/>
      </c>
      <c r="G97" s="159">
        <f>SUMIF('EG-ENE'!$F$18:$F$516,PROVEEDORES!$D98,'EG-ENE'!P$18:P$516)</f>
        <v>0</v>
      </c>
      <c r="H97" s="159">
        <f>SUMIF('EG-ENE'!$F$18:$F$516,PROVEEDORES!$D98,'EG-ENE'!Q$18:Q$516)</f>
        <v>0</v>
      </c>
      <c r="I97" s="159">
        <f>SUMIF('EG-ENE'!$F$18:$F$516,PROVEEDORES!$D98,'EG-ENE'!R$18:R$516)</f>
        <v>0</v>
      </c>
      <c r="J97" s="159">
        <f>SUMIF('EG-ENE'!$F$18:$F$516,PROVEEDORES!$D98,'EG-ENE'!S$18:S$516)</f>
        <v>0</v>
      </c>
      <c r="K97" s="159" t="str">
        <f t="shared" si="2"/>
        <v/>
      </c>
      <c r="L97" s="146" t="str">
        <f>IF(PROVEEDORES!G98="","",PROVEEDORES!G98)</f>
        <v/>
      </c>
    </row>
    <row r="98" spans="3:12" ht="17.45" customHeight="1" x14ac:dyDescent="0.2">
      <c r="C98" s="158">
        <f t="shared" si="3"/>
        <v>92</v>
      </c>
      <c r="D98" s="146" t="str">
        <f>IF(PROVEEDORES!E99="","",PROVEEDORES!E99)</f>
        <v/>
      </c>
      <c r="E98" s="146" t="str">
        <f>IF(PROVEEDORES!F99="","",PROVEEDORES!F99)</f>
        <v/>
      </c>
      <c r="F98" s="146" t="str">
        <f>IF(PROVEEDORES!D99="","",PROVEEDORES!D99)</f>
        <v/>
      </c>
      <c r="G98" s="159">
        <f>SUMIF('EG-ENE'!$F$18:$F$516,PROVEEDORES!$D99,'EG-ENE'!P$18:P$516)</f>
        <v>0</v>
      </c>
      <c r="H98" s="159">
        <f>SUMIF('EG-ENE'!$F$18:$F$516,PROVEEDORES!$D99,'EG-ENE'!Q$18:Q$516)</f>
        <v>0</v>
      </c>
      <c r="I98" s="159">
        <f>SUMIF('EG-ENE'!$F$18:$F$516,PROVEEDORES!$D99,'EG-ENE'!R$18:R$516)</f>
        <v>0</v>
      </c>
      <c r="J98" s="159">
        <f>SUMIF('EG-ENE'!$F$18:$F$516,PROVEEDORES!$D99,'EG-ENE'!S$18:S$516)</f>
        <v>0</v>
      </c>
      <c r="K98" s="159" t="str">
        <f t="shared" si="2"/>
        <v/>
      </c>
      <c r="L98" s="146" t="str">
        <f>IF(PROVEEDORES!G99="","",PROVEEDORES!G99)</f>
        <v/>
      </c>
    </row>
    <row r="99" spans="3:12" ht="17.45" customHeight="1" x14ac:dyDescent="0.2">
      <c r="C99" s="158">
        <f t="shared" si="3"/>
        <v>93</v>
      </c>
      <c r="D99" s="146" t="str">
        <f>IF(PROVEEDORES!E100="","",PROVEEDORES!E100)</f>
        <v/>
      </c>
      <c r="E99" s="146" t="str">
        <f>IF(PROVEEDORES!F100="","",PROVEEDORES!F100)</f>
        <v/>
      </c>
      <c r="F99" s="146" t="str">
        <f>IF(PROVEEDORES!D100="","",PROVEEDORES!D100)</f>
        <v/>
      </c>
      <c r="G99" s="159">
        <f>SUMIF('EG-ENE'!$F$18:$F$516,PROVEEDORES!$D100,'EG-ENE'!P$18:P$516)</f>
        <v>0</v>
      </c>
      <c r="H99" s="159">
        <f>SUMIF('EG-ENE'!$F$18:$F$516,PROVEEDORES!$D100,'EG-ENE'!Q$18:Q$516)</f>
        <v>0</v>
      </c>
      <c r="I99" s="159">
        <f>SUMIF('EG-ENE'!$F$18:$F$516,PROVEEDORES!$D100,'EG-ENE'!R$18:R$516)</f>
        <v>0</v>
      </c>
      <c r="J99" s="159">
        <f>SUMIF('EG-ENE'!$F$18:$F$516,PROVEEDORES!$D100,'EG-ENE'!S$18:S$516)</f>
        <v>0</v>
      </c>
      <c r="K99" s="159" t="str">
        <f t="shared" si="2"/>
        <v/>
      </c>
      <c r="L99" s="146" t="str">
        <f>IF(PROVEEDORES!G100="","",PROVEEDORES!G100)</f>
        <v/>
      </c>
    </row>
    <row r="100" spans="3:12" ht="17.45" customHeight="1" x14ac:dyDescent="0.2">
      <c r="C100" s="158">
        <f t="shared" si="3"/>
        <v>94</v>
      </c>
      <c r="D100" s="146" t="str">
        <f>IF(PROVEEDORES!E101="","",PROVEEDORES!E101)</f>
        <v/>
      </c>
      <c r="E100" s="146" t="str">
        <f>IF(PROVEEDORES!F101="","",PROVEEDORES!F101)</f>
        <v/>
      </c>
      <c r="F100" s="146" t="str">
        <f>IF(PROVEEDORES!D101="","",PROVEEDORES!D101)</f>
        <v/>
      </c>
      <c r="G100" s="159">
        <f>SUMIF('EG-ENE'!$F$18:$F$516,PROVEEDORES!$D101,'EG-ENE'!P$18:P$516)</f>
        <v>0</v>
      </c>
      <c r="H100" s="159">
        <f>SUMIF('EG-ENE'!$F$18:$F$516,PROVEEDORES!$D101,'EG-ENE'!Q$18:Q$516)</f>
        <v>0</v>
      </c>
      <c r="I100" s="159">
        <f>SUMIF('EG-ENE'!$F$18:$F$516,PROVEEDORES!$D101,'EG-ENE'!R$18:R$516)</f>
        <v>0</v>
      </c>
      <c r="J100" s="159">
        <f>SUMIF('EG-ENE'!$F$18:$F$516,PROVEEDORES!$D101,'EG-ENE'!S$18:S$516)</f>
        <v>0</v>
      </c>
      <c r="K100" s="159" t="str">
        <f t="shared" si="2"/>
        <v/>
      </c>
      <c r="L100" s="146" t="str">
        <f>IF(PROVEEDORES!G101="","",PROVEEDORES!G101)</f>
        <v/>
      </c>
    </row>
    <row r="101" spans="3:12" ht="17.45" customHeight="1" x14ac:dyDescent="0.2">
      <c r="C101" s="158">
        <f t="shared" si="3"/>
        <v>95</v>
      </c>
      <c r="D101" s="146" t="str">
        <f>IF(PROVEEDORES!E102="","",PROVEEDORES!E102)</f>
        <v/>
      </c>
      <c r="E101" s="146" t="str">
        <f>IF(PROVEEDORES!F102="","",PROVEEDORES!F102)</f>
        <v/>
      </c>
      <c r="F101" s="146" t="str">
        <f>IF(PROVEEDORES!D102="","",PROVEEDORES!D102)</f>
        <v/>
      </c>
      <c r="G101" s="159">
        <f>SUMIF('EG-ENE'!$F$18:$F$516,PROVEEDORES!$D102,'EG-ENE'!P$18:P$516)</f>
        <v>0</v>
      </c>
      <c r="H101" s="159">
        <f>SUMIF('EG-ENE'!$F$18:$F$516,PROVEEDORES!$D102,'EG-ENE'!Q$18:Q$516)</f>
        <v>0</v>
      </c>
      <c r="I101" s="159">
        <f>SUMIF('EG-ENE'!$F$18:$F$516,PROVEEDORES!$D102,'EG-ENE'!R$18:R$516)</f>
        <v>0</v>
      </c>
      <c r="J101" s="159">
        <f>SUMIF('EG-ENE'!$F$18:$F$516,PROVEEDORES!$D102,'EG-ENE'!S$18:S$516)</f>
        <v>0</v>
      </c>
      <c r="K101" s="159" t="str">
        <f t="shared" si="2"/>
        <v/>
      </c>
      <c r="L101" s="146" t="str">
        <f>IF(PROVEEDORES!G102="","",PROVEEDORES!G102)</f>
        <v/>
      </c>
    </row>
    <row r="102" spans="3:12" ht="17.45" customHeight="1" x14ac:dyDescent="0.2">
      <c r="C102" s="158">
        <f t="shared" si="3"/>
        <v>96</v>
      </c>
      <c r="D102" s="146" t="str">
        <f>IF(PROVEEDORES!E103="","",PROVEEDORES!E103)</f>
        <v/>
      </c>
      <c r="E102" s="146" t="str">
        <f>IF(PROVEEDORES!F103="","",PROVEEDORES!F103)</f>
        <v/>
      </c>
      <c r="F102" s="146" t="str">
        <f>IF(PROVEEDORES!D103="","",PROVEEDORES!D103)</f>
        <v/>
      </c>
      <c r="G102" s="159">
        <f>SUMIF('EG-ENE'!$F$18:$F$516,PROVEEDORES!$D103,'EG-ENE'!P$18:P$516)</f>
        <v>0</v>
      </c>
      <c r="H102" s="159">
        <f>SUMIF('EG-ENE'!$F$18:$F$516,PROVEEDORES!$D103,'EG-ENE'!Q$18:Q$516)</f>
        <v>0</v>
      </c>
      <c r="I102" s="159">
        <f>SUMIF('EG-ENE'!$F$18:$F$516,PROVEEDORES!$D103,'EG-ENE'!R$18:R$516)</f>
        <v>0</v>
      </c>
      <c r="J102" s="159">
        <f>SUMIF('EG-ENE'!$F$18:$F$516,PROVEEDORES!$D103,'EG-ENE'!S$18:S$516)</f>
        <v>0</v>
      </c>
      <c r="K102" s="159" t="str">
        <f t="shared" si="2"/>
        <v/>
      </c>
      <c r="L102" s="146" t="str">
        <f>IF(PROVEEDORES!G103="","",PROVEEDORES!G103)</f>
        <v/>
      </c>
    </row>
    <row r="103" spans="3:12" ht="17.45" customHeight="1" x14ac:dyDescent="0.2">
      <c r="C103" s="158">
        <f t="shared" si="3"/>
        <v>97</v>
      </c>
      <c r="D103" s="146" t="str">
        <f>IF(PROVEEDORES!E104="","",PROVEEDORES!E104)</f>
        <v/>
      </c>
      <c r="E103" s="146" t="str">
        <f>IF(PROVEEDORES!F104="","",PROVEEDORES!F104)</f>
        <v/>
      </c>
      <c r="F103" s="146" t="str">
        <f>IF(PROVEEDORES!D104="","",PROVEEDORES!D104)</f>
        <v/>
      </c>
      <c r="G103" s="159">
        <f>SUMIF('EG-ENE'!$F$18:$F$516,PROVEEDORES!$D104,'EG-ENE'!P$18:P$516)</f>
        <v>0</v>
      </c>
      <c r="H103" s="159">
        <f>SUMIF('EG-ENE'!$F$18:$F$516,PROVEEDORES!$D104,'EG-ENE'!Q$18:Q$516)</f>
        <v>0</v>
      </c>
      <c r="I103" s="159">
        <f>SUMIF('EG-ENE'!$F$18:$F$516,PROVEEDORES!$D104,'EG-ENE'!R$18:R$516)</f>
        <v>0</v>
      </c>
      <c r="J103" s="159">
        <f>SUMIF('EG-ENE'!$F$18:$F$516,PROVEEDORES!$D104,'EG-ENE'!S$18:S$516)</f>
        <v>0</v>
      </c>
      <c r="K103" s="159" t="str">
        <f t="shared" si="2"/>
        <v/>
      </c>
      <c r="L103" s="146" t="str">
        <f>IF(PROVEEDORES!G104="","",PROVEEDORES!G104)</f>
        <v/>
      </c>
    </row>
    <row r="104" spans="3:12" ht="17.45" customHeight="1" x14ac:dyDescent="0.2">
      <c r="C104" s="158">
        <f t="shared" si="3"/>
        <v>98</v>
      </c>
      <c r="D104" s="146" t="str">
        <f>IF(PROVEEDORES!E105="","",PROVEEDORES!E105)</f>
        <v/>
      </c>
      <c r="E104" s="146" t="str">
        <f>IF(PROVEEDORES!F105="","",PROVEEDORES!F105)</f>
        <v/>
      </c>
      <c r="F104" s="146" t="str">
        <f>IF(PROVEEDORES!D105="","",PROVEEDORES!D105)</f>
        <v/>
      </c>
      <c r="G104" s="159">
        <f>SUMIF('EG-ENE'!$F$18:$F$516,PROVEEDORES!$D105,'EG-ENE'!P$18:P$516)</f>
        <v>0</v>
      </c>
      <c r="H104" s="159">
        <f>SUMIF('EG-ENE'!$F$18:$F$516,PROVEEDORES!$D105,'EG-ENE'!Q$18:Q$516)</f>
        <v>0</v>
      </c>
      <c r="I104" s="159">
        <f>SUMIF('EG-ENE'!$F$18:$F$516,PROVEEDORES!$D105,'EG-ENE'!R$18:R$516)</f>
        <v>0</v>
      </c>
      <c r="J104" s="159">
        <f>SUMIF('EG-ENE'!$F$18:$F$516,PROVEEDORES!$D105,'EG-ENE'!S$18:S$516)</f>
        <v>0</v>
      </c>
      <c r="K104" s="159" t="str">
        <f t="shared" si="2"/>
        <v/>
      </c>
      <c r="L104" s="146" t="str">
        <f>IF(PROVEEDORES!G105="","",PROVEEDORES!G105)</f>
        <v/>
      </c>
    </row>
    <row r="105" spans="3:12" ht="17.45" customHeight="1" x14ac:dyDescent="0.2">
      <c r="C105" s="158">
        <f t="shared" si="3"/>
        <v>99</v>
      </c>
      <c r="D105" s="146" t="str">
        <f>IF(PROVEEDORES!E106="","",PROVEEDORES!E106)</f>
        <v/>
      </c>
      <c r="E105" s="146" t="str">
        <f>IF(PROVEEDORES!F106="","",PROVEEDORES!F106)</f>
        <v/>
      </c>
      <c r="F105" s="146" t="str">
        <f>IF(PROVEEDORES!D106="","",PROVEEDORES!D106)</f>
        <v/>
      </c>
      <c r="G105" s="159">
        <f>SUMIF('EG-ENE'!$F$18:$F$516,PROVEEDORES!$D106,'EG-ENE'!P$18:P$516)</f>
        <v>0</v>
      </c>
      <c r="H105" s="159">
        <f>SUMIF('EG-ENE'!$F$18:$F$516,PROVEEDORES!$D106,'EG-ENE'!Q$18:Q$516)</f>
        <v>0</v>
      </c>
      <c r="I105" s="159">
        <f>SUMIF('EG-ENE'!$F$18:$F$516,PROVEEDORES!$D106,'EG-ENE'!R$18:R$516)</f>
        <v>0</v>
      </c>
      <c r="J105" s="159">
        <f>SUMIF('EG-ENE'!$F$18:$F$516,PROVEEDORES!$D106,'EG-ENE'!S$18:S$516)</f>
        <v>0</v>
      </c>
      <c r="K105" s="159" t="str">
        <f t="shared" si="2"/>
        <v/>
      </c>
      <c r="L105" s="146" t="str">
        <f>IF(PROVEEDORES!G106="","",PROVEEDORES!G106)</f>
        <v/>
      </c>
    </row>
    <row r="106" spans="3:12" ht="17.45" customHeight="1" x14ac:dyDescent="0.2">
      <c r="C106" s="158">
        <f t="shared" si="3"/>
        <v>100</v>
      </c>
      <c r="D106" s="146" t="str">
        <f>IF(PROVEEDORES!E107="","",PROVEEDORES!E107)</f>
        <v/>
      </c>
      <c r="E106" s="146" t="str">
        <f>IF(PROVEEDORES!F107="","",PROVEEDORES!F107)</f>
        <v/>
      </c>
      <c r="F106" s="146" t="str">
        <f>IF(PROVEEDORES!D107="","",PROVEEDORES!D107)</f>
        <v/>
      </c>
      <c r="G106" s="159">
        <f>SUMIF('EG-ENE'!$F$18:$F$516,PROVEEDORES!$D107,'EG-ENE'!P$18:P$516)</f>
        <v>0</v>
      </c>
      <c r="H106" s="159">
        <f>SUMIF('EG-ENE'!$F$18:$F$516,PROVEEDORES!$D107,'EG-ENE'!Q$18:Q$516)</f>
        <v>0</v>
      </c>
      <c r="I106" s="159">
        <f>SUMIF('EG-ENE'!$F$18:$F$516,PROVEEDORES!$D107,'EG-ENE'!R$18:R$516)</f>
        <v>0</v>
      </c>
      <c r="J106" s="159">
        <f>SUMIF('EG-ENE'!$F$18:$F$516,PROVEEDORES!$D107,'EG-ENE'!S$18:S$516)</f>
        <v>0</v>
      </c>
      <c r="K106" s="159" t="str">
        <f t="shared" si="2"/>
        <v/>
      </c>
      <c r="L106" s="146" t="str">
        <f>IF(PROVEEDORES!G107="","",PROVEEDORES!G107)</f>
        <v/>
      </c>
    </row>
    <row r="107" spans="3:12" ht="17.45" customHeight="1" x14ac:dyDescent="0.2">
      <c r="C107" s="158">
        <f t="shared" si="3"/>
        <v>101</v>
      </c>
      <c r="D107" s="146" t="str">
        <f>IF(PROVEEDORES!E108="","",PROVEEDORES!E108)</f>
        <v/>
      </c>
      <c r="E107" s="146" t="str">
        <f>IF(PROVEEDORES!F108="","",PROVEEDORES!F108)</f>
        <v/>
      </c>
      <c r="F107" s="146" t="str">
        <f>IF(PROVEEDORES!D108="","",PROVEEDORES!D108)</f>
        <v/>
      </c>
      <c r="G107" s="159">
        <f>SUMIF('EG-ENE'!$F$18:$F$516,PROVEEDORES!$D108,'EG-ENE'!P$18:P$516)</f>
        <v>0</v>
      </c>
      <c r="H107" s="159">
        <f>SUMIF('EG-ENE'!$F$18:$F$516,PROVEEDORES!$D108,'EG-ENE'!Q$18:Q$516)</f>
        <v>0</v>
      </c>
      <c r="I107" s="159">
        <f>SUMIF('EG-ENE'!$F$18:$F$516,PROVEEDORES!$D108,'EG-ENE'!R$18:R$516)</f>
        <v>0</v>
      </c>
      <c r="J107" s="159">
        <f>SUMIF('EG-ENE'!$F$18:$F$516,PROVEEDORES!$D108,'EG-ENE'!S$18:S$516)</f>
        <v>0</v>
      </c>
      <c r="K107" s="159" t="str">
        <f t="shared" si="2"/>
        <v/>
      </c>
      <c r="L107" s="146" t="str">
        <f>IF(PROVEEDORES!G108="","",PROVEEDORES!G108)</f>
        <v/>
      </c>
    </row>
    <row r="108" spans="3:12" ht="17.45" customHeight="1" x14ac:dyDescent="0.2">
      <c r="C108" s="158">
        <f t="shared" si="3"/>
        <v>102</v>
      </c>
      <c r="D108" s="146" t="str">
        <f>IF(PROVEEDORES!E109="","",PROVEEDORES!E109)</f>
        <v/>
      </c>
      <c r="E108" s="146" t="str">
        <f>IF(PROVEEDORES!F109="","",PROVEEDORES!F109)</f>
        <v/>
      </c>
      <c r="F108" s="146" t="str">
        <f>IF(PROVEEDORES!D109="","",PROVEEDORES!D109)</f>
        <v/>
      </c>
      <c r="G108" s="159">
        <f>SUMIF('EG-ENE'!$F$18:$F$516,PROVEEDORES!$D109,'EG-ENE'!P$18:P$516)</f>
        <v>0</v>
      </c>
      <c r="H108" s="159">
        <f>SUMIF('EG-ENE'!$F$18:$F$516,PROVEEDORES!$D109,'EG-ENE'!Q$18:Q$516)</f>
        <v>0</v>
      </c>
      <c r="I108" s="159">
        <f>SUMIF('EG-ENE'!$F$18:$F$516,PROVEEDORES!$D109,'EG-ENE'!R$18:R$516)</f>
        <v>0</v>
      </c>
      <c r="J108" s="159">
        <f>SUMIF('EG-ENE'!$F$18:$F$516,PROVEEDORES!$D109,'EG-ENE'!S$18:S$516)</f>
        <v>0</v>
      </c>
      <c r="K108" s="159" t="str">
        <f t="shared" si="2"/>
        <v/>
      </c>
      <c r="L108" s="146" t="str">
        <f>IF(PROVEEDORES!G109="","",PROVEEDORES!G109)</f>
        <v/>
      </c>
    </row>
    <row r="109" spans="3:12" ht="17.45" customHeight="1" x14ac:dyDescent="0.2">
      <c r="C109" s="158">
        <f t="shared" si="3"/>
        <v>103</v>
      </c>
      <c r="D109" s="146" t="str">
        <f>IF(PROVEEDORES!E110="","",PROVEEDORES!E110)</f>
        <v/>
      </c>
      <c r="E109" s="146" t="str">
        <f>IF(PROVEEDORES!F110="","",PROVEEDORES!F110)</f>
        <v/>
      </c>
      <c r="F109" s="146" t="str">
        <f>IF(PROVEEDORES!D110="","",PROVEEDORES!D110)</f>
        <v/>
      </c>
      <c r="G109" s="159">
        <f>SUMIF('EG-ENE'!$F$18:$F$516,PROVEEDORES!$D110,'EG-ENE'!P$18:P$516)</f>
        <v>0</v>
      </c>
      <c r="H109" s="159">
        <f>SUMIF('EG-ENE'!$F$18:$F$516,PROVEEDORES!$D110,'EG-ENE'!Q$18:Q$516)</f>
        <v>0</v>
      </c>
      <c r="I109" s="159">
        <f>SUMIF('EG-ENE'!$F$18:$F$516,PROVEEDORES!$D110,'EG-ENE'!R$18:R$516)</f>
        <v>0</v>
      </c>
      <c r="J109" s="159">
        <f>SUMIF('EG-ENE'!$F$18:$F$516,PROVEEDORES!$D110,'EG-ENE'!S$18:S$516)</f>
        <v>0</v>
      </c>
      <c r="K109" s="159" t="str">
        <f t="shared" si="2"/>
        <v/>
      </c>
      <c r="L109" s="146" t="str">
        <f>IF(PROVEEDORES!G110="","",PROVEEDORES!G110)</f>
        <v/>
      </c>
    </row>
    <row r="110" spans="3:12" ht="17.45" customHeight="1" x14ac:dyDescent="0.2">
      <c r="C110" s="158">
        <f t="shared" si="3"/>
        <v>104</v>
      </c>
      <c r="D110" s="146" t="str">
        <f>IF(PROVEEDORES!E111="","",PROVEEDORES!E111)</f>
        <v/>
      </c>
      <c r="E110" s="146" t="str">
        <f>IF(PROVEEDORES!F111="","",PROVEEDORES!F111)</f>
        <v/>
      </c>
      <c r="F110" s="146" t="str">
        <f>IF(PROVEEDORES!D111="","",PROVEEDORES!D111)</f>
        <v/>
      </c>
      <c r="G110" s="159">
        <f>SUMIF('EG-ENE'!$F$18:$F$516,PROVEEDORES!$D111,'EG-ENE'!P$18:P$516)</f>
        <v>0</v>
      </c>
      <c r="H110" s="159">
        <f>SUMIF('EG-ENE'!$F$18:$F$516,PROVEEDORES!$D111,'EG-ENE'!Q$18:Q$516)</f>
        <v>0</v>
      </c>
      <c r="I110" s="159">
        <f>SUMIF('EG-ENE'!$F$18:$F$516,PROVEEDORES!$D111,'EG-ENE'!R$18:R$516)</f>
        <v>0</v>
      </c>
      <c r="J110" s="159">
        <f>SUMIF('EG-ENE'!$F$18:$F$516,PROVEEDORES!$D111,'EG-ENE'!S$18:S$516)</f>
        <v>0</v>
      </c>
      <c r="K110" s="159" t="str">
        <f t="shared" si="2"/>
        <v/>
      </c>
      <c r="L110" s="146" t="str">
        <f>IF(PROVEEDORES!G111="","",PROVEEDORES!G111)</f>
        <v/>
      </c>
    </row>
    <row r="111" spans="3:12" ht="17.45" customHeight="1" x14ac:dyDescent="0.2">
      <c r="C111" s="158">
        <f t="shared" si="3"/>
        <v>105</v>
      </c>
      <c r="D111" s="146" t="str">
        <f>IF(PROVEEDORES!E112="","",PROVEEDORES!E112)</f>
        <v/>
      </c>
      <c r="E111" s="146" t="str">
        <f>IF(PROVEEDORES!F112="","",PROVEEDORES!F112)</f>
        <v/>
      </c>
      <c r="F111" s="146" t="str">
        <f>IF(PROVEEDORES!D112="","",PROVEEDORES!D112)</f>
        <v/>
      </c>
      <c r="G111" s="159">
        <f>SUMIF('EG-ENE'!$F$18:$F$516,PROVEEDORES!$D112,'EG-ENE'!P$18:P$516)</f>
        <v>0</v>
      </c>
      <c r="H111" s="159">
        <f>SUMIF('EG-ENE'!$F$18:$F$516,PROVEEDORES!$D112,'EG-ENE'!Q$18:Q$516)</f>
        <v>0</v>
      </c>
      <c r="I111" s="159">
        <f>SUMIF('EG-ENE'!$F$18:$F$516,PROVEEDORES!$D112,'EG-ENE'!R$18:R$516)</f>
        <v>0</v>
      </c>
      <c r="J111" s="159">
        <f>SUMIF('EG-ENE'!$F$18:$F$516,PROVEEDORES!$D112,'EG-ENE'!S$18:S$516)</f>
        <v>0</v>
      </c>
      <c r="K111" s="159" t="str">
        <f t="shared" si="2"/>
        <v/>
      </c>
      <c r="L111" s="146" t="str">
        <f>IF(PROVEEDORES!G112="","",PROVEEDORES!G112)</f>
        <v/>
      </c>
    </row>
    <row r="112" spans="3:12" ht="17.45" customHeight="1" x14ac:dyDescent="0.2">
      <c r="C112" s="158">
        <f t="shared" si="3"/>
        <v>106</v>
      </c>
      <c r="D112" s="146" t="str">
        <f>IF(PROVEEDORES!E113="","",PROVEEDORES!E113)</f>
        <v/>
      </c>
      <c r="E112" s="146" t="str">
        <f>IF(PROVEEDORES!F113="","",PROVEEDORES!F113)</f>
        <v/>
      </c>
      <c r="F112" s="146" t="str">
        <f>IF(PROVEEDORES!D113="","",PROVEEDORES!D113)</f>
        <v/>
      </c>
      <c r="G112" s="159">
        <f>SUMIF('EG-ENE'!$F$18:$F$516,PROVEEDORES!$D113,'EG-ENE'!P$18:P$516)</f>
        <v>0</v>
      </c>
      <c r="H112" s="159">
        <f>SUMIF('EG-ENE'!$F$18:$F$516,PROVEEDORES!$D113,'EG-ENE'!Q$18:Q$516)</f>
        <v>0</v>
      </c>
      <c r="I112" s="159">
        <f>SUMIF('EG-ENE'!$F$18:$F$516,PROVEEDORES!$D113,'EG-ENE'!R$18:R$516)</f>
        <v>0</v>
      </c>
      <c r="J112" s="159">
        <f>SUMIF('EG-ENE'!$F$18:$F$516,PROVEEDORES!$D113,'EG-ENE'!S$18:S$516)</f>
        <v>0</v>
      </c>
      <c r="K112" s="159" t="str">
        <f t="shared" si="2"/>
        <v/>
      </c>
      <c r="L112" s="146" t="str">
        <f>IF(PROVEEDORES!G113="","",PROVEEDORES!G113)</f>
        <v/>
      </c>
    </row>
    <row r="113" spans="3:12" ht="17.45" customHeight="1" x14ac:dyDescent="0.2">
      <c r="C113" s="158">
        <f t="shared" si="3"/>
        <v>107</v>
      </c>
      <c r="D113" s="146" t="str">
        <f>IF(PROVEEDORES!E114="","",PROVEEDORES!E114)</f>
        <v/>
      </c>
      <c r="E113" s="146" t="str">
        <f>IF(PROVEEDORES!F114="","",PROVEEDORES!F114)</f>
        <v/>
      </c>
      <c r="F113" s="146" t="str">
        <f>IF(PROVEEDORES!D114="","",PROVEEDORES!D114)</f>
        <v/>
      </c>
      <c r="G113" s="159">
        <f>SUMIF('EG-ENE'!$F$18:$F$516,PROVEEDORES!$D114,'EG-ENE'!P$18:P$516)</f>
        <v>0</v>
      </c>
      <c r="H113" s="159">
        <f>SUMIF('EG-ENE'!$F$18:$F$516,PROVEEDORES!$D114,'EG-ENE'!Q$18:Q$516)</f>
        <v>0</v>
      </c>
      <c r="I113" s="159">
        <f>SUMIF('EG-ENE'!$F$18:$F$516,PROVEEDORES!$D114,'EG-ENE'!R$18:R$516)</f>
        <v>0</v>
      </c>
      <c r="J113" s="159">
        <f>SUMIF('EG-ENE'!$F$18:$F$516,PROVEEDORES!$D114,'EG-ENE'!S$18:S$516)</f>
        <v>0</v>
      </c>
      <c r="K113" s="159" t="str">
        <f t="shared" si="2"/>
        <v/>
      </c>
      <c r="L113" s="146" t="str">
        <f>IF(PROVEEDORES!G114="","",PROVEEDORES!G114)</f>
        <v/>
      </c>
    </row>
    <row r="114" spans="3:12" ht="17.45" customHeight="1" x14ac:dyDescent="0.2">
      <c r="C114" s="158">
        <f t="shared" si="3"/>
        <v>108</v>
      </c>
      <c r="D114" s="146" t="str">
        <f>IF(PROVEEDORES!E115="","",PROVEEDORES!E115)</f>
        <v/>
      </c>
      <c r="E114" s="146" t="str">
        <f>IF(PROVEEDORES!F115="","",PROVEEDORES!F115)</f>
        <v/>
      </c>
      <c r="F114" s="146" t="str">
        <f>IF(PROVEEDORES!D115="","",PROVEEDORES!D115)</f>
        <v/>
      </c>
      <c r="G114" s="159">
        <f>SUMIF('EG-ENE'!$F$18:$F$516,PROVEEDORES!$D115,'EG-ENE'!P$18:P$516)</f>
        <v>0</v>
      </c>
      <c r="H114" s="159">
        <f>SUMIF('EG-ENE'!$F$18:$F$516,PROVEEDORES!$D115,'EG-ENE'!Q$18:Q$516)</f>
        <v>0</v>
      </c>
      <c r="I114" s="159">
        <f>SUMIF('EG-ENE'!$F$18:$F$516,PROVEEDORES!$D115,'EG-ENE'!R$18:R$516)</f>
        <v>0</v>
      </c>
      <c r="J114" s="159">
        <f>SUMIF('EG-ENE'!$F$18:$F$516,PROVEEDORES!$D115,'EG-ENE'!S$18:S$516)</f>
        <v>0</v>
      </c>
      <c r="K114" s="159" t="str">
        <f t="shared" si="2"/>
        <v/>
      </c>
      <c r="L114" s="146" t="str">
        <f>IF(PROVEEDORES!G115="","",PROVEEDORES!G115)</f>
        <v/>
      </c>
    </row>
    <row r="115" spans="3:12" ht="17.45" customHeight="1" x14ac:dyDescent="0.2">
      <c r="C115" s="158">
        <f t="shared" si="3"/>
        <v>109</v>
      </c>
      <c r="D115" s="146" t="str">
        <f>IF(PROVEEDORES!E116="","",PROVEEDORES!E116)</f>
        <v/>
      </c>
      <c r="E115" s="146" t="str">
        <f>IF(PROVEEDORES!F116="","",PROVEEDORES!F116)</f>
        <v/>
      </c>
      <c r="F115" s="146" t="str">
        <f>IF(PROVEEDORES!D116="","",PROVEEDORES!D116)</f>
        <v/>
      </c>
      <c r="G115" s="159">
        <f>SUMIF('EG-ENE'!$F$18:$F$516,PROVEEDORES!$D116,'EG-ENE'!P$18:P$516)</f>
        <v>0</v>
      </c>
      <c r="H115" s="159">
        <f>SUMIF('EG-ENE'!$F$18:$F$516,PROVEEDORES!$D116,'EG-ENE'!Q$18:Q$516)</f>
        <v>0</v>
      </c>
      <c r="I115" s="159">
        <f>SUMIF('EG-ENE'!$F$18:$F$516,PROVEEDORES!$D116,'EG-ENE'!R$18:R$516)</f>
        <v>0</v>
      </c>
      <c r="J115" s="159">
        <f>SUMIF('EG-ENE'!$F$18:$F$516,PROVEEDORES!$D116,'EG-ENE'!S$18:S$516)</f>
        <v>0</v>
      </c>
      <c r="K115" s="159" t="str">
        <f t="shared" si="2"/>
        <v/>
      </c>
      <c r="L115" s="146" t="str">
        <f>IF(PROVEEDORES!G116="","",PROVEEDORES!G116)</f>
        <v/>
      </c>
    </row>
    <row r="116" spans="3:12" ht="17.45" customHeight="1" x14ac:dyDescent="0.2">
      <c r="C116" s="158">
        <f t="shared" si="3"/>
        <v>110</v>
      </c>
      <c r="D116" s="146" t="str">
        <f>IF(PROVEEDORES!E117="","",PROVEEDORES!E117)</f>
        <v/>
      </c>
      <c r="E116" s="146" t="str">
        <f>IF(PROVEEDORES!F117="","",PROVEEDORES!F117)</f>
        <v/>
      </c>
      <c r="F116" s="146" t="str">
        <f>IF(PROVEEDORES!D117="","",PROVEEDORES!D117)</f>
        <v/>
      </c>
      <c r="G116" s="159">
        <f>SUMIF('EG-ENE'!$F$18:$F$516,PROVEEDORES!$D117,'EG-ENE'!P$18:P$516)</f>
        <v>0</v>
      </c>
      <c r="H116" s="159">
        <f>SUMIF('EG-ENE'!$F$18:$F$516,PROVEEDORES!$D117,'EG-ENE'!Q$18:Q$516)</f>
        <v>0</v>
      </c>
      <c r="I116" s="159">
        <f>SUMIF('EG-ENE'!$F$18:$F$516,PROVEEDORES!$D117,'EG-ENE'!R$18:R$516)</f>
        <v>0</v>
      </c>
      <c r="J116" s="159">
        <f>SUMIF('EG-ENE'!$F$18:$F$516,PROVEEDORES!$D117,'EG-ENE'!S$18:S$516)</f>
        <v>0</v>
      </c>
      <c r="K116" s="159" t="str">
        <f t="shared" si="2"/>
        <v/>
      </c>
      <c r="L116" s="146" t="str">
        <f>IF(PROVEEDORES!G117="","",PROVEEDORES!G117)</f>
        <v/>
      </c>
    </row>
    <row r="117" spans="3:12" ht="17.45" customHeight="1" x14ac:dyDescent="0.2">
      <c r="C117" s="158">
        <f t="shared" si="3"/>
        <v>111</v>
      </c>
      <c r="D117" s="146" t="str">
        <f>IF(PROVEEDORES!E118="","",PROVEEDORES!E118)</f>
        <v/>
      </c>
      <c r="E117" s="146" t="str">
        <f>IF(PROVEEDORES!F118="","",PROVEEDORES!F118)</f>
        <v/>
      </c>
      <c r="F117" s="146" t="str">
        <f>IF(PROVEEDORES!D118="","",PROVEEDORES!D118)</f>
        <v/>
      </c>
      <c r="G117" s="159">
        <f>SUMIF('EG-ENE'!$F$18:$F$516,PROVEEDORES!$D118,'EG-ENE'!P$18:P$516)</f>
        <v>0</v>
      </c>
      <c r="H117" s="159">
        <f>SUMIF('EG-ENE'!$F$18:$F$516,PROVEEDORES!$D118,'EG-ENE'!Q$18:Q$516)</f>
        <v>0</v>
      </c>
      <c r="I117" s="159">
        <f>SUMIF('EG-ENE'!$F$18:$F$516,PROVEEDORES!$D118,'EG-ENE'!R$18:R$516)</f>
        <v>0</v>
      </c>
      <c r="J117" s="159">
        <f>SUMIF('EG-ENE'!$F$18:$F$516,PROVEEDORES!$D118,'EG-ENE'!S$18:S$516)</f>
        <v>0</v>
      </c>
      <c r="K117" s="159" t="str">
        <f t="shared" si="2"/>
        <v/>
      </c>
      <c r="L117" s="146" t="str">
        <f>IF(PROVEEDORES!G118="","",PROVEEDORES!G118)</f>
        <v/>
      </c>
    </row>
    <row r="118" spans="3:12" ht="17.45" customHeight="1" x14ac:dyDescent="0.2">
      <c r="C118" s="158">
        <f t="shared" si="3"/>
        <v>112</v>
      </c>
      <c r="D118" s="146" t="str">
        <f>IF(PROVEEDORES!E119="","",PROVEEDORES!E119)</f>
        <v/>
      </c>
      <c r="E118" s="146" t="str">
        <f>IF(PROVEEDORES!F119="","",PROVEEDORES!F119)</f>
        <v/>
      </c>
      <c r="F118" s="146" t="str">
        <f>IF(PROVEEDORES!D119="","",PROVEEDORES!D119)</f>
        <v/>
      </c>
      <c r="G118" s="159">
        <f>SUMIF('EG-ENE'!$F$18:$F$516,PROVEEDORES!$D119,'EG-ENE'!P$18:P$516)</f>
        <v>0</v>
      </c>
      <c r="H118" s="159">
        <f>SUMIF('EG-ENE'!$F$18:$F$516,PROVEEDORES!$D119,'EG-ENE'!Q$18:Q$516)</f>
        <v>0</v>
      </c>
      <c r="I118" s="159">
        <f>SUMIF('EG-ENE'!$F$18:$F$516,PROVEEDORES!$D119,'EG-ENE'!R$18:R$516)</f>
        <v>0</v>
      </c>
      <c r="J118" s="159">
        <f>SUMIF('EG-ENE'!$F$18:$F$516,PROVEEDORES!$D119,'EG-ENE'!S$18:S$516)</f>
        <v>0</v>
      </c>
      <c r="K118" s="159" t="str">
        <f t="shared" si="2"/>
        <v/>
      </c>
      <c r="L118" s="146" t="str">
        <f>IF(PROVEEDORES!G119="","",PROVEEDORES!G119)</f>
        <v/>
      </c>
    </row>
    <row r="119" spans="3:12" ht="17.45" customHeight="1" x14ac:dyDescent="0.2">
      <c r="C119" s="158">
        <f t="shared" si="3"/>
        <v>113</v>
      </c>
      <c r="D119" s="146" t="str">
        <f>IF(PROVEEDORES!E120="","",PROVEEDORES!E120)</f>
        <v/>
      </c>
      <c r="E119" s="146" t="str">
        <f>IF(PROVEEDORES!F120="","",PROVEEDORES!F120)</f>
        <v/>
      </c>
      <c r="F119" s="146" t="str">
        <f>IF(PROVEEDORES!D120="","",PROVEEDORES!D120)</f>
        <v/>
      </c>
      <c r="G119" s="159">
        <f>SUMIF('EG-ENE'!$F$18:$F$516,PROVEEDORES!$D120,'EG-ENE'!P$18:P$516)</f>
        <v>0</v>
      </c>
      <c r="H119" s="159">
        <f>SUMIF('EG-ENE'!$F$18:$F$516,PROVEEDORES!$D120,'EG-ENE'!Q$18:Q$516)</f>
        <v>0</v>
      </c>
      <c r="I119" s="159">
        <f>SUMIF('EG-ENE'!$F$18:$F$516,PROVEEDORES!$D120,'EG-ENE'!R$18:R$516)</f>
        <v>0</v>
      </c>
      <c r="J119" s="159">
        <f>SUMIF('EG-ENE'!$F$18:$F$516,PROVEEDORES!$D120,'EG-ENE'!S$18:S$516)</f>
        <v>0</v>
      </c>
      <c r="K119" s="159" t="str">
        <f t="shared" si="2"/>
        <v/>
      </c>
      <c r="L119" s="146" t="str">
        <f>IF(PROVEEDORES!G120="","",PROVEEDORES!G120)</f>
        <v/>
      </c>
    </row>
    <row r="120" spans="3:12" ht="17.45" customHeight="1" x14ac:dyDescent="0.2">
      <c r="C120" s="158">
        <f t="shared" si="3"/>
        <v>114</v>
      </c>
      <c r="D120" s="146" t="str">
        <f>IF(PROVEEDORES!E121="","",PROVEEDORES!E121)</f>
        <v/>
      </c>
      <c r="E120" s="146" t="str">
        <f>IF(PROVEEDORES!F121="","",PROVEEDORES!F121)</f>
        <v/>
      </c>
      <c r="F120" s="146" t="str">
        <f>IF(PROVEEDORES!D121="","",PROVEEDORES!D121)</f>
        <v/>
      </c>
      <c r="G120" s="159">
        <f>SUMIF('EG-ENE'!$F$18:$F$516,PROVEEDORES!$D121,'EG-ENE'!P$18:P$516)</f>
        <v>0</v>
      </c>
      <c r="H120" s="159">
        <f>SUMIF('EG-ENE'!$F$18:$F$516,PROVEEDORES!$D121,'EG-ENE'!Q$18:Q$516)</f>
        <v>0</v>
      </c>
      <c r="I120" s="159">
        <f>SUMIF('EG-ENE'!$F$18:$F$516,PROVEEDORES!$D121,'EG-ENE'!R$18:R$516)</f>
        <v>0</v>
      </c>
      <c r="J120" s="159">
        <f>SUMIF('EG-ENE'!$F$18:$F$516,PROVEEDORES!$D121,'EG-ENE'!S$18:S$516)</f>
        <v>0</v>
      </c>
      <c r="K120" s="159" t="str">
        <f t="shared" si="2"/>
        <v/>
      </c>
      <c r="L120" s="146" t="str">
        <f>IF(PROVEEDORES!G121="","",PROVEEDORES!G121)</f>
        <v/>
      </c>
    </row>
    <row r="121" spans="3:12" ht="17.45" customHeight="1" x14ac:dyDescent="0.2">
      <c r="C121" s="158">
        <f t="shared" si="3"/>
        <v>115</v>
      </c>
      <c r="D121" s="146" t="str">
        <f>IF(PROVEEDORES!E122="","",PROVEEDORES!E122)</f>
        <v/>
      </c>
      <c r="E121" s="146" t="str">
        <f>IF(PROVEEDORES!F122="","",PROVEEDORES!F122)</f>
        <v/>
      </c>
      <c r="F121" s="146" t="str">
        <f>IF(PROVEEDORES!D122="","",PROVEEDORES!D122)</f>
        <v/>
      </c>
      <c r="G121" s="159">
        <f>SUMIF('EG-ENE'!$F$18:$F$516,PROVEEDORES!$D122,'EG-ENE'!P$18:P$516)</f>
        <v>0</v>
      </c>
      <c r="H121" s="159">
        <f>SUMIF('EG-ENE'!$F$18:$F$516,PROVEEDORES!$D122,'EG-ENE'!Q$18:Q$516)</f>
        <v>0</v>
      </c>
      <c r="I121" s="159">
        <f>SUMIF('EG-ENE'!$F$18:$F$516,PROVEEDORES!$D122,'EG-ENE'!R$18:R$516)</f>
        <v>0</v>
      </c>
      <c r="J121" s="159">
        <f>SUMIF('EG-ENE'!$F$18:$F$516,PROVEEDORES!$D122,'EG-ENE'!S$18:S$516)</f>
        <v>0</v>
      </c>
      <c r="K121" s="159" t="str">
        <f t="shared" si="2"/>
        <v/>
      </c>
      <c r="L121" s="146" t="str">
        <f>IF(PROVEEDORES!G122="","",PROVEEDORES!G122)</f>
        <v/>
      </c>
    </row>
    <row r="122" spans="3:12" ht="17.45" customHeight="1" x14ac:dyDescent="0.2">
      <c r="C122" s="158">
        <f t="shared" si="3"/>
        <v>116</v>
      </c>
      <c r="D122" s="146" t="str">
        <f>IF(PROVEEDORES!E123="","",PROVEEDORES!E123)</f>
        <v/>
      </c>
      <c r="E122" s="146" t="str">
        <f>IF(PROVEEDORES!F123="","",PROVEEDORES!F123)</f>
        <v/>
      </c>
      <c r="F122" s="146" t="str">
        <f>IF(PROVEEDORES!D123="","",PROVEEDORES!D123)</f>
        <v/>
      </c>
      <c r="G122" s="159">
        <f>SUMIF('EG-ENE'!$F$18:$F$516,PROVEEDORES!$D123,'EG-ENE'!P$18:P$516)</f>
        <v>0</v>
      </c>
      <c r="H122" s="159">
        <f>SUMIF('EG-ENE'!$F$18:$F$516,PROVEEDORES!$D123,'EG-ENE'!Q$18:Q$516)</f>
        <v>0</v>
      </c>
      <c r="I122" s="159">
        <f>SUMIF('EG-ENE'!$F$18:$F$516,PROVEEDORES!$D123,'EG-ENE'!R$18:R$516)</f>
        <v>0</v>
      </c>
      <c r="J122" s="159">
        <f>SUMIF('EG-ENE'!$F$18:$F$516,PROVEEDORES!$D123,'EG-ENE'!S$18:S$516)</f>
        <v>0</v>
      </c>
      <c r="K122" s="159" t="str">
        <f t="shared" si="2"/>
        <v/>
      </c>
      <c r="L122" s="146" t="str">
        <f>IF(PROVEEDORES!G123="","",PROVEEDORES!G123)</f>
        <v/>
      </c>
    </row>
    <row r="123" spans="3:12" ht="17.45" customHeight="1" x14ac:dyDescent="0.2">
      <c r="C123" s="158">
        <f t="shared" si="3"/>
        <v>117</v>
      </c>
      <c r="D123" s="146" t="str">
        <f>IF(PROVEEDORES!E124="","",PROVEEDORES!E124)</f>
        <v/>
      </c>
      <c r="E123" s="146" t="str">
        <f>IF(PROVEEDORES!F124="","",PROVEEDORES!F124)</f>
        <v/>
      </c>
      <c r="F123" s="146" t="str">
        <f>IF(PROVEEDORES!D124="","",PROVEEDORES!D124)</f>
        <v/>
      </c>
      <c r="G123" s="159">
        <f>SUMIF('EG-ENE'!$F$18:$F$516,PROVEEDORES!$D124,'EG-ENE'!P$18:P$516)</f>
        <v>0</v>
      </c>
      <c r="H123" s="159">
        <f>SUMIF('EG-ENE'!$F$18:$F$516,PROVEEDORES!$D124,'EG-ENE'!Q$18:Q$516)</f>
        <v>0</v>
      </c>
      <c r="I123" s="159">
        <f>SUMIF('EG-ENE'!$F$18:$F$516,PROVEEDORES!$D124,'EG-ENE'!R$18:R$516)</f>
        <v>0</v>
      </c>
      <c r="J123" s="159">
        <f>SUMIF('EG-ENE'!$F$18:$F$516,PROVEEDORES!$D124,'EG-ENE'!S$18:S$516)</f>
        <v>0</v>
      </c>
      <c r="K123" s="159" t="str">
        <f t="shared" si="2"/>
        <v/>
      </c>
      <c r="L123" s="146" t="str">
        <f>IF(PROVEEDORES!G124="","",PROVEEDORES!G124)</f>
        <v/>
      </c>
    </row>
    <row r="124" spans="3:12" ht="17.45" customHeight="1" x14ac:dyDescent="0.2">
      <c r="C124" s="158">
        <f t="shared" si="3"/>
        <v>118</v>
      </c>
      <c r="D124" s="146" t="str">
        <f>IF(PROVEEDORES!E125="","",PROVEEDORES!E125)</f>
        <v/>
      </c>
      <c r="E124" s="146" t="str">
        <f>IF(PROVEEDORES!F125="","",PROVEEDORES!F125)</f>
        <v/>
      </c>
      <c r="F124" s="146" t="str">
        <f>IF(PROVEEDORES!D125="","",PROVEEDORES!D125)</f>
        <v/>
      </c>
      <c r="G124" s="159">
        <f>SUMIF('EG-ENE'!$F$18:$F$516,PROVEEDORES!$D125,'EG-ENE'!P$18:P$516)</f>
        <v>0</v>
      </c>
      <c r="H124" s="159">
        <f>SUMIF('EG-ENE'!$F$18:$F$516,PROVEEDORES!$D125,'EG-ENE'!Q$18:Q$516)</f>
        <v>0</v>
      </c>
      <c r="I124" s="159">
        <f>SUMIF('EG-ENE'!$F$18:$F$516,PROVEEDORES!$D125,'EG-ENE'!R$18:R$516)</f>
        <v>0</v>
      </c>
      <c r="J124" s="159">
        <f>SUMIF('EG-ENE'!$F$18:$F$516,PROVEEDORES!$D125,'EG-ENE'!S$18:S$516)</f>
        <v>0</v>
      </c>
      <c r="K124" s="159" t="str">
        <f t="shared" si="2"/>
        <v/>
      </c>
      <c r="L124" s="146" t="str">
        <f>IF(PROVEEDORES!G125="","",PROVEEDORES!G125)</f>
        <v/>
      </c>
    </row>
    <row r="125" spans="3:12" ht="17.45" customHeight="1" x14ac:dyDescent="0.2">
      <c r="C125" s="158">
        <f t="shared" si="3"/>
        <v>119</v>
      </c>
      <c r="D125" s="146" t="str">
        <f>IF(PROVEEDORES!E126="","",PROVEEDORES!E126)</f>
        <v/>
      </c>
      <c r="E125" s="146" t="str">
        <f>IF(PROVEEDORES!F126="","",PROVEEDORES!F126)</f>
        <v/>
      </c>
      <c r="F125" s="146" t="str">
        <f>IF(PROVEEDORES!D126="","",PROVEEDORES!D126)</f>
        <v/>
      </c>
      <c r="G125" s="159">
        <f>SUMIF('EG-ENE'!$F$18:$F$516,PROVEEDORES!$D126,'EG-ENE'!P$18:P$516)</f>
        <v>0</v>
      </c>
      <c r="H125" s="159">
        <f>SUMIF('EG-ENE'!$F$18:$F$516,PROVEEDORES!$D126,'EG-ENE'!Q$18:Q$516)</f>
        <v>0</v>
      </c>
      <c r="I125" s="159">
        <f>SUMIF('EG-ENE'!$F$18:$F$516,PROVEEDORES!$D126,'EG-ENE'!R$18:R$516)</f>
        <v>0</v>
      </c>
      <c r="J125" s="159">
        <f>SUMIF('EG-ENE'!$F$18:$F$516,PROVEEDORES!$D126,'EG-ENE'!S$18:S$516)</f>
        <v>0</v>
      </c>
      <c r="K125" s="159" t="str">
        <f t="shared" si="2"/>
        <v/>
      </c>
      <c r="L125" s="146" t="str">
        <f>IF(PROVEEDORES!G126="","",PROVEEDORES!G126)</f>
        <v/>
      </c>
    </row>
    <row r="126" spans="3:12" ht="17.45" customHeight="1" x14ac:dyDescent="0.2">
      <c r="C126" s="158">
        <f t="shared" si="3"/>
        <v>120</v>
      </c>
      <c r="D126" s="146" t="str">
        <f>IF(PROVEEDORES!E127="","",PROVEEDORES!E127)</f>
        <v/>
      </c>
      <c r="E126" s="146" t="str">
        <f>IF(PROVEEDORES!F127="","",PROVEEDORES!F127)</f>
        <v/>
      </c>
      <c r="F126" s="146" t="str">
        <f>IF(PROVEEDORES!D127="","",PROVEEDORES!D127)</f>
        <v/>
      </c>
      <c r="G126" s="159">
        <f>SUMIF('EG-ENE'!$F$18:$F$516,PROVEEDORES!$D127,'EG-ENE'!P$18:P$516)</f>
        <v>0</v>
      </c>
      <c r="H126" s="159">
        <f>SUMIF('EG-ENE'!$F$18:$F$516,PROVEEDORES!$D127,'EG-ENE'!Q$18:Q$516)</f>
        <v>0</v>
      </c>
      <c r="I126" s="159">
        <f>SUMIF('EG-ENE'!$F$18:$F$516,PROVEEDORES!$D127,'EG-ENE'!R$18:R$516)</f>
        <v>0</v>
      </c>
      <c r="J126" s="159">
        <f>SUMIF('EG-ENE'!$F$18:$F$516,PROVEEDORES!$D127,'EG-ENE'!S$18:S$516)</f>
        <v>0</v>
      </c>
      <c r="K126" s="159" t="str">
        <f t="shared" si="2"/>
        <v/>
      </c>
      <c r="L126" s="146" t="str">
        <f>IF(PROVEEDORES!G127="","",PROVEEDORES!G127)</f>
        <v/>
      </c>
    </row>
    <row r="127" spans="3:12" ht="17.45" customHeight="1" x14ac:dyDescent="0.2">
      <c r="C127" s="158">
        <f t="shared" si="3"/>
        <v>121</v>
      </c>
      <c r="D127" s="146" t="str">
        <f>IF(PROVEEDORES!E128="","",PROVEEDORES!E128)</f>
        <v/>
      </c>
      <c r="E127" s="146" t="str">
        <f>IF(PROVEEDORES!F128="","",PROVEEDORES!F128)</f>
        <v/>
      </c>
      <c r="F127" s="146" t="str">
        <f>IF(PROVEEDORES!D128="","",PROVEEDORES!D128)</f>
        <v/>
      </c>
      <c r="G127" s="159">
        <f>SUMIF('EG-ENE'!$F$18:$F$516,PROVEEDORES!$D128,'EG-ENE'!P$18:P$516)</f>
        <v>0</v>
      </c>
      <c r="H127" s="159">
        <f>SUMIF('EG-ENE'!$F$18:$F$516,PROVEEDORES!$D128,'EG-ENE'!Q$18:Q$516)</f>
        <v>0</v>
      </c>
      <c r="I127" s="159">
        <f>SUMIF('EG-ENE'!$F$18:$F$516,PROVEEDORES!$D128,'EG-ENE'!R$18:R$516)</f>
        <v>0</v>
      </c>
      <c r="J127" s="159">
        <f>SUMIF('EG-ENE'!$F$18:$F$516,PROVEEDORES!$D128,'EG-ENE'!S$18:S$516)</f>
        <v>0</v>
      </c>
      <c r="K127" s="159" t="str">
        <f t="shared" si="2"/>
        <v/>
      </c>
      <c r="L127" s="146" t="str">
        <f>IF(PROVEEDORES!G128="","",PROVEEDORES!G128)</f>
        <v/>
      </c>
    </row>
    <row r="128" spans="3:12" ht="17.45" customHeight="1" x14ac:dyDescent="0.2">
      <c r="C128" s="158">
        <f t="shared" si="3"/>
        <v>122</v>
      </c>
      <c r="D128" s="146" t="str">
        <f>IF(PROVEEDORES!E129="","",PROVEEDORES!E129)</f>
        <v/>
      </c>
      <c r="E128" s="146" t="str">
        <f>IF(PROVEEDORES!F129="","",PROVEEDORES!F129)</f>
        <v/>
      </c>
      <c r="F128" s="146" t="str">
        <f>IF(PROVEEDORES!D129="","",PROVEEDORES!D129)</f>
        <v/>
      </c>
      <c r="G128" s="159">
        <f>SUMIF('EG-ENE'!$F$18:$F$516,PROVEEDORES!$D129,'EG-ENE'!P$18:P$516)</f>
        <v>0</v>
      </c>
      <c r="H128" s="159">
        <f>SUMIF('EG-ENE'!$F$18:$F$516,PROVEEDORES!$D129,'EG-ENE'!Q$18:Q$516)</f>
        <v>0</v>
      </c>
      <c r="I128" s="159">
        <f>SUMIF('EG-ENE'!$F$18:$F$516,PROVEEDORES!$D129,'EG-ENE'!R$18:R$516)</f>
        <v>0</v>
      </c>
      <c r="J128" s="159">
        <f>SUMIF('EG-ENE'!$F$18:$F$516,PROVEEDORES!$D129,'EG-ENE'!S$18:S$516)</f>
        <v>0</v>
      </c>
      <c r="K128" s="159" t="str">
        <f t="shared" si="2"/>
        <v/>
      </c>
      <c r="L128" s="146" t="str">
        <f>IF(PROVEEDORES!G129="","",PROVEEDORES!G129)</f>
        <v/>
      </c>
    </row>
    <row r="129" spans="3:12" ht="17.45" customHeight="1" x14ac:dyDescent="0.2">
      <c r="C129" s="158">
        <f t="shared" si="3"/>
        <v>123</v>
      </c>
      <c r="D129" s="146" t="str">
        <f>IF(PROVEEDORES!E130="","",PROVEEDORES!E130)</f>
        <v/>
      </c>
      <c r="E129" s="146" t="str">
        <f>IF(PROVEEDORES!F130="","",PROVEEDORES!F130)</f>
        <v/>
      </c>
      <c r="F129" s="146" t="str">
        <f>IF(PROVEEDORES!D130="","",PROVEEDORES!D130)</f>
        <v/>
      </c>
      <c r="G129" s="159">
        <f>SUMIF('EG-ENE'!$F$18:$F$516,PROVEEDORES!$D130,'EG-ENE'!P$18:P$516)</f>
        <v>0</v>
      </c>
      <c r="H129" s="159">
        <f>SUMIF('EG-ENE'!$F$18:$F$516,PROVEEDORES!$D130,'EG-ENE'!Q$18:Q$516)</f>
        <v>0</v>
      </c>
      <c r="I129" s="159">
        <f>SUMIF('EG-ENE'!$F$18:$F$516,PROVEEDORES!$D130,'EG-ENE'!R$18:R$516)</f>
        <v>0</v>
      </c>
      <c r="J129" s="159">
        <f>SUMIF('EG-ENE'!$F$18:$F$516,PROVEEDORES!$D130,'EG-ENE'!S$18:S$516)</f>
        <v>0</v>
      </c>
      <c r="K129" s="159" t="str">
        <f t="shared" si="2"/>
        <v/>
      </c>
      <c r="L129" s="146" t="str">
        <f>IF(PROVEEDORES!G130="","",PROVEEDORES!G130)</f>
        <v/>
      </c>
    </row>
    <row r="130" spans="3:12" ht="17.45" customHeight="1" x14ac:dyDescent="0.2">
      <c r="C130" s="158">
        <f t="shared" si="3"/>
        <v>124</v>
      </c>
      <c r="D130" s="146" t="str">
        <f>IF(PROVEEDORES!E131="","",PROVEEDORES!E131)</f>
        <v/>
      </c>
      <c r="E130" s="146" t="str">
        <f>IF(PROVEEDORES!F131="","",PROVEEDORES!F131)</f>
        <v/>
      </c>
      <c r="F130" s="146" t="str">
        <f>IF(PROVEEDORES!D131="","",PROVEEDORES!D131)</f>
        <v/>
      </c>
      <c r="G130" s="159">
        <f>SUMIF('EG-ENE'!$F$18:$F$516,PROVEEDORES!$D131,'EG-ENE'!P$18:P$516)</f>
        <v>0</v>
      </c>
      <c r="H130" s="159">
        <f>SUMIF('EG-ENE'!$F$18:$F$516,PROVEEDORES!$D131,'EG-ENE'!Q$18:Q$516)</f>
        <v>0</v>
      </c>
      <c r="I130" s="159">
        <f>SUMIF('EG-ENE'!$F$18:$F$516,PROVEEDORES!$D131,'EG-ENE'!R$18:R$516)</f>
        <v>0</v>
      </c>
      <c r="J130" s="159">
        <f>SUMIF('EG-ENE'!$F$18:$F$516,PROVEEDORES!$D131,'EG-ENE'!S$18:S$516)</f>
        <v>0</v>
      </c>
      <c r="K130" s="159" t="str">
        <f t="shared" si="2"/>
        <v/>
      </c>
      <c r="L130" s="146" t="str">
        <f>IF(PROVEEDORES!G131="","",PROVEEDORES!G131)</f>
        <v/>
      </c>
    </row>
    <row r="131" spans="3:12" ht="17.45" customHeight="1" x14ac:dyDescent="0.2">
      <c r="C131" s="158">
        <f t="shared" si="3"/>
        <v>125</v>
      </c>
      <c r="D131" s="146" t="str">
        <f>IF(PROVEEDORES!E132="","",PROVEEDORES!E132)</f>
        <v/>
      </c>
      <c r="E131" s="146" t="str">
        <f>IF(PROVEEDORES!F132="","",PROVEEDORES!F132)</f>
        <v/>
      </c>
      <c r="F131" s="146" t="str">
        <f>IF(PROVEEDORES!D132="","",PROVEEDORES!D132)</f>
        <v/>
      </c>
      <c r="G131" s="159">
        <f>SUMIF('EG-ENE'!$F$18:$F$516,PROVEEDORES!$D132,'EG-ENE'!P$18:P$516)</f>
        <v>0</v>
      </c>
      <c r="H131" s="159">
        <f>SUMIF('EG-ENE'!$F$18:$F$516,PROVEEDORES!$D132,'EG-ENE'!Q$18:Q$516)</f>
        <v>0</v>
      </c>
      <c r="I131" s="159">
        <f>SUMIF('EG-ENE'!$F$18:$F$516,PROVEEDORES!$D132,'EG-ENE'!R$18:R$516)</f>
        <v>0</v>
      </c>
      <c r="J131" s="159">
        <f>SUMIF('EG-ENE'!$F$18:$F$516,PROVEEDORES!$D132,'EG-ENE'!S$18:S$516)</f>
        <v>0</v>
      </c>
      <c r="K131" s="159" t="str">
        <f t="shared" si="2"/>
        <v/>
      </c>
      <c r="L131" s="146" t="str">
        <f>IF(PROVEEDORES!G132="","",PROVEEDORES!G132)</f>
        <v/>
      </c>
    </row>
    <row r="132" spans="3:12" ht="17.45" customHeight="1" x14ac:dyDescent="0.2">
      <c r="C132" s="158">
        <f t="shared" si="3"/>
        <v>126</v>
      </c>
      <c r="D132" s="146" t="str">
        <f>IF(PROVEEDORES!E133="","",PROVEEDORES!E133)</f>
        <v/>
      </c>
      <c r="E132" s="146" t="str">
        <f>IF(PROVEEDORES!F133="","",PROVEEDORES!F133)</f>
        <v/>
      </c>
      <c r="F132" s="146" t="str">
        <f>IF(PROVEEDORES!D133="","",PROVEEDORES!D133)</f>
        <v/>
      </c>
      <c r="G132" s="159">
        <f>SUMIF('EG-ENE'!$F$18:$F$516,PROVEEDORES!$D133,'EG-ENE'!P$18:P$516)</f>
        <v>0</v>
      </c>
      <c r="H132" s="159">
        <f>SUMIF('EG-ENE'!$F$18:$F$516,PROVEEDORES!$D133,'EG-ENE'!Q$18:Q$516)</f>
        <v>0</v>
      </c>
      <c r="I132" s="159">
        <f>SUMIF('EG-ENE'!$F$18:$F$516,PROVEEDORES!$D133,'EG-ENE'!R$18:R$516)</f>
        <v>0</v>
      </c>
      <c r="J132" s="159">
        <f>SUMIF('EG-ENE'!$F$18:$F$516,PROVEEDORES!$D133,'EG-ENE'!S$18:S$516)</f>
        <v>0</v>
      </c>
      <c r="K132" s="159" t="str">
        <f t="shared" si="2"/>
        <v/>
      </c>
      <c r="L132" s="146" t="str">
        <f>IF(PROVEEDORES!G133="","",PROVEEDORES!G133)</f>
        <v/>
      </c>
    </row>
    <row r="133" spans="3:12" ht="17.45" customHeight="1" x14ac:dyDescent="0.2">
      <c r="C133" s="158">
        <f t="shared" si="3"/>
        <v>127</v>
      </c>
      <c r="D133" s="146" t="str">
        <f>IF(PROVEEDORES!E134="","",PROVEEDORES!E134)</f>
        <v/>
      </c>
      <c r="E133" s="146" t="str">
        <f>IF(PROVEEDORES!F134="","",PROVEEDORES!F134)</f>
        <v/>
      </c>
      <c r="F133" s="146" t="str">
        <f>IF(PROVEEDORES!D134="","",PROVEEDORES!D134)</f>
        <v/>
      </c>
      <c r="G133" s="159">
        <f>SUMIF('EG-ENE'!$F$18:$F$516,PROVEEDORES!$D134,'EG-ENE'!P$18:P$516)</f>
        <v>0</v>
      </c>
      <c r="H133" s="159">
        <f>SUMIF('EG-ENE'!$F$18:$F$516,PROVEEDORES!$D134,'EG-ENE'!Q$18:Q$516)</f>
        <v>0</v>
      </c>
      <c r="I133" s="159">
        <f>SUMIF('EG-ENE'!$F$18:$F$516,PROVEEDORES!$D134,'EG-ENE'!R$18:R$516)</f>
        <v>0</v>
      </c>
      <c r="J133" s="159">
        <f>SUMIF('EG-ENE'!$F$18:$F$516,PROVEEDORES!$D134,'EG-ENE'!S$18:S$516)</f>
        <v>0</v>
      </c>
      <c r="K133" s="159" t="str">
        <f t="shared" si="2"/>
        <v/>
      </c>
      <c r="L133" s="146" t="str">
        <f>IF(PROVEEDORES!G134="","",PROVEEDORES!G134)</f>
        <v/>
      </c>
    </row>
    <row r="134" spans="3:12" ht="17.45" customHeight="1" x14ac:dyDescent="0.2">
      <c r="C134" s="158">
        <f t="shared" si="3"/>
        <v>128</v>
      </c>
      <c r="D134" s="146" t="str">
        <f>IF(PROVEEDORES!E135="","",PROVEEDORES!E135)</f>
        <v/>
      </c>
      <c r="E134" s="146" t="str">
        <f>IF(PROVEEDORES!F135="","",PROVEEDORES!F135)</f>
        <v/>
      </c>
      <c r="F134" s="146" t="str">
        <f>IF(PROVEEDORES!D135="","",PROVEEDORES!D135)</f>
        <v/>
      </c>
      <c r="G134" s="159">
        <f>SUMIF('EG-ENE'!$F$18:$F$516,PROVEEDORES!$D135,'EG-ENE'!P$18:P$516)</f>
        <v>0</v>
      </c>
      <c r="H134" s="159">
        <f>SUMIF('EG-ENE'!$F$18:$F$516,PROVEEDORES!$D135,'EG-ENE'!Q$18:Q$516)</f>
        <v>0</v>
      </c>
      <c r="I134" s="159">
        <f>SUMIF('EG-ENE'!$F$18:$F$516,PROVEEDORES!$D135,'EG-ENE'!R$18:R$516)</f>
        <v>0</v>
      </c>
      <c r="J134" s="159">
        <f>SUMIF('EG-ENE'!$F$18:$F$516,PROVEEDORES!$D135,'EG-ENE'!S$18:S$516)</f>
        <v>0</v>
      </c>
      <c r="K134" s="159" t="str">
        <f t="shared" si="2"/>
        <v/>
      </c>
      <c r="L134" s="146" t="str">
        <f>IF(PROVEEDORES!G135="","",PROVEEDORES!G135)</f>
        <v/>
      </c>
    </row>
    <row r="135" spans="3:12" ht="17.45" customHeight="1" x14ac:dyDescent="0.2">
      <c r="C135" s="158">
        <f t="shared" si="3"/>
        <v>129</v>
      </c>
      <c r="D135" s="146" t="str">
        <f>IF(PROVEEDORES!E136="","",PROVEEDORES!E136)</f>
        <v/>
      </c>
      <c r="E135" s="146" t="str">
        <f>IF(PROVEEDORES!F136="","",PROVEEDORES!F136)</f>
        <v/>
      </c>
      <c r="F135" s="146" t="str">
        <f>IF(PROVEEDORES!D136="","",PROVEEDORES!D136)</f>
        <v/>
      </c>
      <c r="G135" s="159">
        <f>SUMIF('EG-ENE'!$F$18:$F$516,PROVEEDORES!$D136,'EG-ENE'!P$18:P$516)</f>
        <v>0</v>
      </c>
      <c r="H135" s="159">
        <f>SUMIF('EG-ENE'!$F$18:$F$516,PROVEEDORES!$D136,'EG-ENE'!Q$18:Q$516)</f>
        <v>0</v>
      </c>
      <c r="I135" s="159">
        <f>SUMIF('EG-ENE'!$F$18:$F$516,PROVEEDORES!$D136,'EG-ENE'!R$18:R$516)</f>
        <v>0</v>
      </c>
      <c r="J135" s="159">
        <f>SUMIF('EG-ENE'!$F$18:$F$516,PROVEEDORES!$D136,'EG-ENE'!S$18:S$516)</f>
        <v>0</v>
      </c>
      <c r="K135" s="159" t="str">
        <f t="shared" si="2"/>
        <v/>
      </c>
      <c r="L135" s="146" t="str">
        <f>IF(PROVEEDORES!G136="","",PROVEEDORES!G136)</f>
        <v/>
      </c>
    </row>
    <row r="136" spans="3:12" ht="17.45" customHeight="1" x14ac:dyDescent="0.2">
      <c r="C136" s="158">
        <f t="shared" si="3"/>
        <v>130</v>
      </c>
      <c r="D136" s="146" t="str">
        <f>IF(PROVEEDORES!E137="","",PROVEEDORES!E137)</f>
        <v/>
      </c>
      <c r="E136" s="146" t="str">
        <f>IF(PROVEEDORES!F137="","",PROVEEDORES!F137)</f>
        <v/>
      </c>
      <c r="F136" s="146" t="str">
        <f>IF(PROVEEDORES!D137="","",PROVEEDORES!D137)</f>
        <v/>
      </c>
      <c r="G136" s="159">
        <f>SUMIF('EG-ENE'!$F$18:$F$516,PROVEEDORES!$D137,'EG-ENE'!P$18:P$516)</f>
        <v>0</v>
      </c>
      <c r="H136" s="159">
        <f>SUMIF('EG-ENE'!$F$18:$F$516,PROVEEDORES!$D137,'EG-ENE'!Q$18:Q$516)</f>
        <v>0</v>
      </c>
      <c r="I136" s="159">
        <f>SUMIF('EG-ENE'!$F$18:$F$516,PROVEEDORES!$D137,'EG-ENE'!R$18:R$516)</f>
        <v>0</v>
      </c>
      <c r="J136" s="159">
        <f>SUMIF('EG-ENE'!$F$18:$F$516,PROVEEDORES!$D137,'EG-ENE'!S$18:S$516)</f>
        <v>0</v>
      </c>
      <c r="K136" s="159" t="str">
        <f t="shared" ref="K136:K199" si="4">IF(G136+H136+I136+J136&gt;0,"C/Información","")</f>
        <v/>
      </c>
      <c r="L136" s="146" t="str">
        <f>IF(PROVEEDORES!G137="","",PROVEEDORES!G137)</f>
        <v/>
      </c>
    </row>
    <row r="137" spans="3:12" ht="17.45" customHeight="1" x14ac:dyDescent="0.2">
      <c r="C137" s="158">
        <f t="shared" ref="C137:C200" si="5">C136+1</f>
        <v>131</v>
      </c>
      <c r="D137" s="146" t="str">
        <f>IF(PROVEEDORES!E138="","",PROVEEDORES!E138)</f>
        <v/>
      </c>
      <c r="E137" s="146" t="str">
        <f>IF(PROVEEDORES!F138="","",PROVEEDORES!F138)</f>
        <v/>
      </c>
      <c r="F137" s="146" t="str">
        <f>IF(PROVEEDORES!D138="","",PROVEEDORES!D138)</f>
        <v/>
      </c>
      <c r="G137" s="159">
        <f>SUMIF('EG-ENE'!$F$18:$F$516,PROVEEDORES!$D138,'EG-ENE'!P$18:P$516)</f>
        <v>0</v>
      </c>
      <c r="H137" s="159">
        <f>SUMIF('EG-ENE'!$F$18:$F$516,PROVEEDORES!$D138,'EG-ENE'!Q$18:Q$516)</f>
        <v>0</v>
      </c>
      <c r="I137" s="159">
        <f>SUMIF('EG-ENE'!$F$18:$F$516,PROVEEDORES!$D138,'EG-ENE'!R$18:R$516)</f>
        <v>0</v>
      </c>
      <c r="J137" s="159">
        <f>SUMIF('EG-ENE'!$F$18:$F$516,PROVEEDORES!$D138,'EG-ENE'!S$18:S$516)</f>
        <v>0</v>
      </c>
      <c r="K137" s="159" t="str">
        <f t="shared" si="4"/>
        <v/>
      </c>
      <c r="L137" s="146" t="str">
        <f>IF(PROVEEDORES!G138="","",PROVEEDORES!G138)</f>
        <v/>
      </c>
    </row>
    <row r="138" spans="3:12" ht="17.45" customHeight="1" x14ac:dyDescent="0.2">
      <c r="C138" s="158">
        <f t="shared" si="5"/>
        <v>132</v>
      </c>
      <c r="D138" s="146" t="str">
        <f>IF(PROVEEDORES!E139="","",PROVEEDORES!E139)</f>
        <v/>
      </c>
      <c r="E138" s="146" t="str">
        <f>IF(PROVEEDORES!F139="","",PROVEEDORES!F139)</f>
        <v/>
      </c>
      <c r="F138" s="146" t="str">
        <f>IF(PROVEEDORES!D139="","",PROVEEDORES!D139)</f>
        <v/>
      </c>
      <c r="G138" s="159">
        <f>SUMIF('EG-ENE'!$F$18:$F$516,PROVEEDORES!$D139,'EG-ENE'!P$18:P$516)</f>
        <v>0</v>
      </c>
      <c r="H138" s="159">
        <f>SUMIF('EG-ENE'!$F$18:$F$516,PROVEEDORES!$D139,'EG-ENE'!Q$18:Q$516)</f>
        <v>0</v>
      </c>
      <c r="I138" s="159">
        <f>SUMIF('EG-ENE'!$F$18:$F$516,PROVEEDORES!$D139,'EG-ENE'!R$18:R$516)</f>
        <v>0</v>
      </c>
      <c r="J138" s="159">
        <f>SUMIF('EG-ENE'!$F$18:$F$516,PROVEEDORES!$D139,'EG-ENE'!S$18:S$516)</f>
        <v>0</v>
      </c>
      <c r="K138" s="159" t="str">
        <f t="shared" si="4"/>
        <v/>
      </c>
      <c r="L138" s="146" t="str">
        <f>IF(PROVEEDORES!G139="","",PROVEEDORES!G139)</f>
        <v/>
      </c>
    </row>
    <row r="139" spans="3:12" ht="17.45" customHeight="1" x14ac:dyDescent="0.2">
      <c r="C139" s="158">
        <f t="shared" si="5"/>
        <v>133</v>
      </c>
      <c r="D139" s="146" t="str">
        <f>IF(PROVEEDORES!E140="","",PROVEEDORES!E140)</f>
        <v/>
      </c>
      <c r="E139" s="146" t="str">
        <f>IF(PROVEEDORES!F140="","",PROVEEDORES!F140)</f>
        <v/>
      </c>
      <c r="F139" s="146" t="str">
        <f>IF(PROVEEDORES!D140="","",PROVEEDORES!D140)</f>
        <v/>
      </c>
      <c r="G139" s="159">
        <f>SUMIF('EG-ENE'!$F$18:$F$516,PROVEEDORES!$D140,'EG-ENE'!P$18:P$516)</f>
        <v>0</v>
      </c>
      <c r="H139" s="159">
        <f>SUMIF('EG-ENE'!$F$18:$F$516,PROVEEDORES!$D140,'EG-ENE'!Q$18:Q$516)</f>
        <v>0</v>
      </c>
      <c r="I139" s="159">
        <f>SUMIF('EG-ENE'!$F$18:$F$516,PROVEEDORES!$D140,'EG-ENE'!R$18:R$516)</f>
        <v>0</v>
      </c>
      <c r="J139" s="159">
        <f>SUMIF('EG-ENE'!$F$18:$F$516,PROVEEDORES!$D140,'EG-ENE'!S$18:S$516)</f>
        <v>0</v>
      </c>
      <c r="K139" s="159" t="str">
        <f t="shared" si="4"/>
        <v/>
      </c>
      <c r="L139" s="146" t="str">
        <f>IF(PROVEEDORES!G140="","",PROVEEDORES!G140)</f>
        <v/>
      </c>
    </row>
    <row r="140" spans="3:12" ht="17.45" customHeight="1" x14ac:dyDescent="0.2">
      <c r="C140" s="158">
        <f t="shared" si="5"/>
        <v>134</v>
      </c>
      <c r="D140" s="146" t="str">
        <f>IF(PROVEEDORES!E141="","",PROVEEDORES!E141)</f>
        <v/>
      </c>
      <c r="E140" s="146" t="str">
        <f>IF(PROVEEDORES!F141="","",PROVEEDORES!F141)</f>
        <v/>
      </c>
      <c r="F140" s="146" t="str">
        <f>IF(PROVEEDORES!D141="","",PROVEEDORES!D141)</f>
        <v/>
      </c>
      <c r="G140" s="159">
        <f>SUMIF('EG-ENE'!$F$18:$F$516,PROVEEDORES!$D141,'EG-ENE'!P$18:P$516)</f>
        <v>0</v>
      </c>
      <c r="H140" s="159">
        <f>SUMIF('EG-ENE'!$F$18:$F$516,PROVEEDORES!$D141,'EG-ENE'!Q$18:Q$516)</f>
        <v>0</v>
      </c>
      <c r="I140" s="159">
        <f>SUMIF('EG-ENE'!$F$18:$F$516,PROVEEDORES!$D141,'EG-ENE'!R$18:R$516)</f>
        <v>0</v>
      </c>
      <c r="J140" s="159">
        <f>SUMIF('EG-ENE'!$F$18:$F$516,PROVEEDORES!$D141,'EG-ENE'!S$18:S$516)</f>
        <v>0</v>
      </c>
      <c r="K140" s="159" t="str">
        <f t="shared" si="4"/>
        <v/>
      </c>
      <c r="L140" s="146" t="str">
        <f>IF(PROVEEDORES!G141="","",PROVEEDORES!G141)</f>
        <v/>
      </c>
    </row>
    <row r="141" spans="3:12" ht="17.45" customHeight="1" x14ac:dyDescent="0.2">
      <c r="C141" s="158">
        <f t="shared" si="5"/>
        <v>135</v>
      </c>
      <c r="D141" s="146" t="str">
        <f>IF(PROVEEDORES!E142="","",PROVEEDORES!E142)</f>
        <v/>
      </c>
      <c r="E141" s="146" t="str">
        <f>IF(PROVEEDORES!F142="","",PROVEEDORES!F142)</f>
        <v/>
      </c>
      <c r="F141" s="146" t="str">
        <f>IF(PROVEEDORES!D142="","",PROVEEDORES!D142)</f>
        <v/>
      </c>
      <c r="G141" s="159">
        <f>SUMIF('EG-ENE'!$F$18:$F$516,PROVEEDORES!$D142,'EG-ENE'!P$18:P$516)</f>
        <v>0</v>
      </c>
      <c r="H141" s="159">
        <f>SUMIF('EG-ENE'!$F$18:$F$516,PROVEEDORES!$D142,'EG-ENE'!Q$18:Q$516)</f>
        <v>0</v>
      </c>
      <c r="I141" s="159">
        <f>SUMIF('EG-ENE'!$F$18:$F$516,PROVEEDORES!$D142,'EG-ENE'!R$18:R$516)</f>
        <v>0</v>
      </c>
      <c r="J141" s="159">
        <f>SUMIF('EG-ENE'!$F$18:$F$516,PROVEEDORES!$D142,'EG-ENE'!S$18:S$516)</f>
        <v>0</v>
      </c>
      <c r="K141" s="159" t="str">
        <f t="shared" si="4"/>
        <v/>
      </c>
      <c r="L141" s="146" t="str">
        <f>IF(PROVEEDORES!G142="","",PROVEEDORES!G142)</f>
        <v/>
      </c>
    </row>
    <row r="142" spans="3:12" ht="17.45" customHeight="1" x14ac:dyDescent="0.2">
      <c r="C142" s="158">
        <f t="shared" si="5"/>
        <v>136</v>
      </c>
      <c r="D142" s="146" t="str">
        <f>IF(PROVEEDORES!E143="","",PROVEEDORES!E143)</f>
        <v/>
      </c>
      <c r="E142" s="146" t="str">
        <f>IF(PROVEEDORES!F143="","",PROVEEDORES!F143)</f>
        <v/>
      </c>
      <c r="F142" s="146" t="str">
        <f>IF(PROVEEDORES!D143="","",PROVEEDORES!D143)</f>
        <v/>
      </c>
      <c r="G142" s="159">
        <f>SUMIF('EG-ENE'!$F$18:$F$516,PROVEEDORES!$D143,'EG-ENE'!P$18:P$516)</f>
        <v>0</v>
      </c>
      <c r="H142" s="159">
        <f>SUMIF('EG-ENE'!$F$18:$F$516,PROVEEDORES!$D143,'EG-ENE'!Q$18:Q$516)</f>
        <v>0</v>
      </c>
      <c r="I142" s="159">
        <f>SUMIF('EG-ENE'!$F$18:$F$516,PROVEEDORES!$D143,'EG-ENE'!R$18:R$516)</f>
        <v>0</v>
      </c>
      <c r="J142" s="159">
        <f>SUMIF('EG-ENE'!$F$18:$F$516,PROVEEDORES!$D143,'EG-ENE'!S$18:S$516)</f>
        <v>0</v>
      </c>
      <c r="K142" s="159" t="str">
        <f t="shared" si="4"/>
        <v/>
      </c>
      <c r="L142" s="146" t="str">
        <f>IF(PROVEEDORES!G143="","",PROVEEDORES!G143)</f>
        <v/>
      </c>
    </row>
    <row r="143" spans="3:12" ht="17.45" customHeight="1" x14ac:dyDescent="0.2">
      <c r="C143" s="158">
        <f t="shared" si="5"/>
        <v>137</v>
      </c>
      <c r="D143" s="146" t="str">
        <f>IF(PROVEEDORES!E144="","",PROVEEDORES!E144)</f>
        <v/>
      </c>
      <c r="E143" s="146" t="str">
        <f>IF(PROVEEDORES!F144="","",PROVEEDORES!F144)</f>
        <v/>
      </c>
      <c r="F143" s="146" t="str">
        <f>IF(PROVEEDORES!D144="","",PROVEEDORES!D144)</f>
        <v/>
      </c>
      <c r="G143" s="159">
        <f>SUMIF('EG-ENE'!$F$18:$F$516,PROVEEDORES!$D144,'EG-ENE'!P$18:P$516)</f>
        <v>0</v>
      </c>
      <c r="H143" s="159">
        <f>SUMIF('EG-ENE'!$F$18:$F$516,PROVEEDORES!$D144,'EG-ENE'!Q$18:Q$516)</f>
        <v>0</v>
      </c>
      <c r="I143" s="159">
        <f>SUMIF('EG-ENE'!$F$18:$F$516,PROVEEDORES!$D144,'EG-ENE'!R$18:R$516)</f>
        <v>0</v>
      </c>
      <c r="J143" s="159">
        <f>SUMIF('EG-ENE'!$F$18:$F$516,PROVEEDORES!$D144,'EG-ENE'!S$18:S$516)</f>
        <v>0</v>
      </c>
      <c r="K143" s="159" t="str">
        <f t="shared" si="4"/>
        <v/>
      </c>
      <c r="L143" s="146" t="str">
        <f>IF(PROVEEDORES!G144="","",PROVEEDORES!G144)</f>
        <v/>
      </c>
    </row>
    <row r="144" spans="3:12" ht="17.45" customHeight="1" x14ac:dyDescent="0.2">
      <c r="C144" s="158">
        <f t="shared" si="5"/>
        <v>138</v>
      </c>
      <c r="D144" s="146" t="str">
        <f>IF(PROVEEDORES!E145="","",PROVEEDORES!E145)</f>
        <v/>
      </c>
      <c r="E144" s="146" t="str">
        <f>IF(PROVEEDORES!F145="","",PROVEEDORES!F145)</f>
        <v/>
      </c>
      <c r="F144" s="146" t="str">
        <f>IF(PROVEEDORES!D145="","",PROVEEDORES!D145)</f>
        <v/>
      </c>
      <c r="G144" s="159">
        <f>SUMIF('EG-ENE'!$F$18:$F$516,PROVEEDORES!$D145,'EG-ENE'!P$18:P$516)</f>
        <v>0</v>
      </c>
      <c r="H144" s="159">
        <f>SUMIF('EG-ENE'!$F$18:$F$516,PROVEEDORES!$D145,'EG-ENE'!Q$18:Q$516)</f>
        <v>0</v>
      </c>
      <c r="I144" s="159">
        <f>SUMIF('EG-ENE'!$F$18:$F$516,PROVEEDORES!$D145,'EG-ENE'!R$18:R$516)</f>
        <v>0</v>
      </c>
      <c r="J144" s="159">
        <f>SUMIF('EG-ENE'!$F$18:$F$516,PROVEEDORES!$D145,'EG-ENE'!S$18:S$516)</f>
        <v>0</v>
      </c>
      <c r="K144" s="159" t="str">
        <f t="shared" si="4"/>
        <v/>
      </c>
      <c r="L144" s="146" t="str">
        <f>IF(PROVEEDORES!G145="","",PROVEEDORES!G145)</f>
        <v/>
      </c>
    </row>
    <row r="145" spans="3:12" ht="17.45" customHeight="1" x14ac:dyDescent="0.2">
      <c r="C145" s="158">
        <f t="shared" si="5"/>
        <v>139</v>
      </c>
      <c r="D145" s="146" t="str">
        <f>IF(PROVEEDORES!E146="","",PROVEEDORES!E146)</f>
        <v/>
      </c>
      <c r="E145" s="146" t="str">
        <f>IF(PROVEEDORES!F146="","",PROVEEDORES!F146)</f>
        <v/>
      </c>
      <c r="F145" s="146" t="str">
        <f>IF(PROVEEDORES!D146="","",PROVEEDORES!D146)</f>
        <v/>
      </c>
      <c r="G145" s="159">
        <f>SUMIF('EG-ENE'!$F$18:$F$516,PROVEEDORES!$D146,'EG-ENE'!P$18:P$516)</f>
        <v>0</v>
      </c>
      <c r="H145" s="159">
        <f>SUMIF('EG-ENE'!$F$18:$F$516,PROVEEDORES!$D146,'EG-ENE'!Q$18:Q$516)</f>
        <v>0</v>
      </c>
      <c r="I145" s="159">
        <f>SUMIF('EG-ENE'!$F$18:$F$516,PROVEEDORES!$D146,'EG-ENE'!R$18:R$516)</f>
        <v>0</v>
      </c>
      <c r="J145" s="159">
        <f>SUMIF('EG-ENE'!$F$18:$F$516,PROVEEDORES!$D146,'EG-ENE'!S$18:S$516)</f>
        <v>0</v>
      </c>
      <c r="K145" s="159" t="str">
        <f t="shared" si="4"/>
        <v/>
      </c>
      <c r="L145" s="146" t="str">
        <f>IF(PROVEEDORES!G146="","",PROVEEDORES!G146)</f>
        <v/>
      </c>
    </row>
    <row r="146" spans="3:12" ht="17.45" customHeight="1" x14ac:dyDescent="0.2">
      <c r="C146" s="158">
        <f t="shared" si="5"/>
        <v>140</v>
      </c>
      <c r="D146" s="146" t="str">
        <f>IF(PROVEEDORES!E147="","",PROVEEDORES!E147)</f>
        <v/>
      </c>
      <c r="E146" s="146" t="str">
        <f>IF(PROVEEDORES!F147="","",PROVEEDORES!F147)</f>
        <v/>
      </c>
      <c r="F146" s="146" t="str">
        <f>IF(PROVEEDORES!D147="","",PROVEEDORES!D147)</f>
        <v/>
      </c>
      <c r="G146" s="159">
        <f>SUMIF('EG-ENE'!$F$18:$F$516,PROVEEDORES!$D147,'EG-ENE'!P$18:P$516)</f>
        <v>0</v>
      </c>
      <c r="H146" s="159">
        <f>SUMIF('EG-ENE'!$F$18:$F$516,PROVEEDORES!$D147,'EG-ENE'!Q$18:Q$516)</f>
        <v>0</v>
      </c>
      <c r="I146" s="159">
        <f>SUMIF('EG-ENE'!$F$18:$F$516,PROVEEDORES!$D147,'EG-ENE'!R$18:R$516)</f>
        <v>0</v>
      </c>
      <c r="J146" s="159">
        <f>SUMIF('EG-ENE'!$F$18:$F$516,PROVEEDORES!$D147,'EG-ENE'!S$18:S$516)</f>
        <v>0</v>
      </c>
      <c r="K146" s="159" t="str">
        <f t="shared" si="4"/>
        <v/>
      </c>
      <c r="L146" s="146" t="str">
        <f>IF(PROVEEDORES!G147="","",PROVEEDORES!G147)</f>
        <v/>
      </c>
    </row>
    <row r="147" spans="3:12" ht="17.45" customHeight="1" x14ac:dyDescent="0.2">
      <c r="C147" s="158">
        <f t="shared" si="5"/>
        <v>141</v>
      </c>
      <c r="D147" s="146" t="str">
        <f>IF(PROVEEDORES!E148="","",PROVEEDORES!E148)</f>
        <v/>
      </c>
      <c r="E147" s="146" t="str">
        <f>IF(PROVEEDORES!F148="","",PROVEEDORES!F148)</f>
        <v/>
      </c>
      <c r="F147" s="146" t="str">
        <f>IF(PROVEEDORES!D148="","",PROVEEDORES!D148)</f>
        <v/>
      </c>
      <c r="G147" s="159">
        <f>SUMIF('EG-ENE'!$F$18:$F$516,PROVEEDORES!$D148,'EG-ENE'!P$18:P$516)</f>
        <v>0</v>
      </c>
      <c r="H147" s="159">
        <f>SUMIF('EG-ENE'!$F$18:$F$516,PROVEEDORES!$D148,'EG-ENE'!Q$18:Q$516)</f>
        <v>0</v>
      </c>
      <c r="I147" s="159">
        <f>SUMIF('EG-ENE'!$F$18:$F$516,PROVEEDORES!$D148,'EG-ENE'!R$18:R$516)</f>
        <v>0</v>
      </c>
      <c r="J147" s="159">
        <f>SUMIF('EG-ENE'!$F$18:$F$516,PROVEEDORES!$D148,'EG-ENE'!S$18:S$516)</f>
        <v>0</v>
      </c>
      <c r="K147" s="159" t="str">
        <f t="shared" si="4"/>
        <v/>
      </c>
      <c r="L147" s="146" t="str">
        <f>IF(PROVEEDORES!G148="","",PROVEEDORES!G148)</f>
        <v/>
      </c>
    </row>
    <row r="148" spans="3:12" ht="17.45" customHeight="1" x14ac:dyDescent="0.2">
      <c r="C148" s="158">
        <f t="shared" si="5"/>
        <v>142</v>
      </c>
      <c r="D148" s="146" t="str">
        <f>IF(PROVEEDORES!E149="","",PROVEEDORES!E149)</f>
        <v/>
      </c>
      <c r="E148" s="146" t="str">
        <f>IF(PROVEEDORES!F149="","",PROVEEDORES!F149)</f>
        <v/>
      </c>
      <c r="F148" s="146" t="str">
        <f>IF(PROVEEDORES!D149="","",PROVEEDORES!D149)</f>
        <v/>
      </c>
      <c r="G148" s="159">
        <f>SUMIF('EG-ENE'!$F$18:$F$516,PROVEEDORES!$D149,'EG-ENE'!P$18:P$516)</f>
        <v>0</v>
      </c>
      <c r="H148" s="159">
        <f>SUMIF('EG-ENE'!$F$18:$F$516,PROVEEDORES!$D149,'EG-ENE'!Q$18:Q$516)</f>
        <v>0</v>
      </c>
      <c r="I148" s="159">
        <f>SUMIF('EG-ENE'!$F$18:$F$516,PROVEEDORES!$D149,'EG-ENE'!R$18:R$516)</f>
        <v>0</v>
      </c>
      <c r="J148" s="159">
        <f>SUMIF('EG-ENE'!$F$18:$F$516,PROVEEDORES!$D149,'EG-ENE'!S$18:S$516)</f>
        <v>0</v>
      </c>
      <c r="K148" s="159" t="str">
        <f t="shared" si="4"/>
        <v/>
      </c>
      <c r="L148" s="146" t="str">
        <f>IF(PROVEEDORES!G149="","",PROVEEDORES!G149)</f>
        <v/>
      </c>
    </row>
    <row r="149" spans="3:12" ht="17.45" customHeight="1" x14ac:dyDescent="0.2">
      <c r="C149" s="158">
        <f t="shared" si="5"/>
        <v>143</v>
      </c>
      <c r="D149" s="146" t="str">
        <f>IF(PROVEEDORES!E150="","",PROVEEDORES!E150)</f>
        <v/>
      </c>
      <c r="E149" s="146" t="str">
        <f>IF(PROVEEDORES!F150="","",PROVEEDORES!F150)</f>
        <v/>
      </c>
      <c r="F149" s="146" t="str">
        <f>IF(PROVEEDORES!D150="","",PROVEEDORES!D150)</f>
        <v/>
      </c>
      <c r="G149" s="159">
        <f>SUMIF('EG-ENE'!$F$18:$F$516,PROVEEDORES!$D150,'EG-ENE'!P$18:P$516)</f>
        <v>0</v>
      </c>
      <c r="H149" s="159">
        <f>SUMIF('EG-ENE'!$F$18:$F$516,PROVEEDORES!$D150,'EG-ENE'!Q$18:Q$516)</f>
        <v>0</v>
      </c>
      <c r="I149" s="159">
        <f>SUMIF('EG-ENE'!$F$18:$F$516,PROVEEDORES!$D150,'EG-ENE'!R$18:R$516)</f>
        <v>0</v>
      </c>
      <c r="J149" s="159">
        <f>SUMIF('EG-ENE'!$F$18:$F$516,PROVEEDORES!$D150,'EG-ENE'!S$18:S$516)</f>
        <v>0</v>
      </c>
      <c r="K149" s="159" t="str">
        <f t="shared" si="4"/>
        <v/>
      </c>
      <c r="L149" s="146" t="str">
        <f>IF(PROVEEDORES!G150="","",PROVEEDORES!G150)</f>
        <v/>
      </c>
    </row>
    <row r="150" spans="3:12" ht="17.45" customHeight="1" x14ac:dyDescent="0.2">
      <c r="C150" s="158">
        <f t="shared" si="5"/>
        <v>144</v>
      </c>
      <c r="D150" s="146" t="str">
        <f>IF(PROVEEDORES!E151="","",PROVEEDORES!E151)</f>
        <v/>
      </c>
      <c r="E150" s="146" t="str">
        <f>IF(PROVEEDORES!F151="","",PROVEEDORES!F151)</f>
        <v/>
      </c>
      <c r="F150" s="146" t="str">
        <f>IF(PROVEEDORES!D151="","",PROVEEDORES!D151)</f>
        <v/>
      </c>
      <c r="G150" s="159">
        <f>SUMIF('EG-ENE'!$F$18:$F$516,PROVEEDORES!$D151,'EG-ENE'!P$18:P$516)</f>
        <v>0</v>
      </c>
      <c r="H150" s="159">
        <f>SUMIF('EG-ENE'!$F$18:$F$516,PROVEEDORES!$D151,'EG-ENE'!Q$18:Q$516)</f>
        <v>0</v>
      </c>
      <c r="I150" s="159">
        <f>SUMIF('EG-ENE'!$F$18:$F$516,PROVEEDORES!$D151,'EG-ENE'!R$18:R$516)</f>
        <v>0</v>
      </c>
      <c r="J150" s="159">
        <f>SUMIF('EG-ENE'!$F$18:$F$516,PROVEEDORES!$D151,'EG-ENE'!S$18:S$516)</f>
        <v>0</v>
      </c>
      <c r="K150" s="159" t="str">
        <f t="shared" si="4"/>
        <v/>
      </c>
      <c r="L150" s="146" t="str">
        <f>IF(PROVEEDORES!G151="","",PROVEEDORES!G151)</f>
        <v/>
      </c>
    </row>
    <row r="151" spans="3:12" ht="17.45" customHeight="1" x14ac:dyDescent="0.2">
      <c r="C151" s="158">
        <f t="shared" si="5"/>
        <v>145</v>
      </c>
      <c r="D151" s="146" t="str">
        <f>IF(PROVEEDORES!E152="","",PROVEEDORES!E152)</f>
        <v/>
      </c>
      <c r="E151" s="146" t="str">
        <f>IF(PROVEEDORES!F152="","",PROVEEDORES!F152)</f>
        <v/>
      </c>
      <c r="F151" s="146" t="str">
        <f>IF(PROVEEDORES!D152="","",PROVEEDORES!D152)</f>
        <v/>
      </c>
      <c r="G151" s="159">
        <f>SUMIF('EG-ENE'!$F$18:$F$516,PROVEEDORES!$D152,'EG-ENE'!P$18:P$516)</f>
        <v>0</v>
      </c>
      <c r="H151" s="159">
        <f>SUMIF('EG-ENE'!$F$18:$F$516,PROVEEDORES!$D152,'EG-ENE'!Q$18:Q$516)</f>
        <v>0</v>
      </c>
      <c r="I151" s="159">
        <f>SUMIF('EG-ENE'!$F$18:$F$516,PROVEEDORES!$D152,'EG-ENE'!R$18:R$516)</f>
        <v>0</v>
      </c>
      <c r="J151" s="159">
        <f>SUMIF('EG-ENE'!$F$18:$F$516,PROVEEDORES!$D152,'EG-ENE'!S$18:S$516)</f>
        <v>0</v>
      </c>
      <c r="K151" s="159" t="str">
        <f t="shared" si="4"/>
        <v/>
      </c>
      <c r="L151" s="146" t="str">
        <f>IF(PROVEEDORES!G152="","",PROVEEDORES!G152)</f>
        <v/>
      </c>
    </row>
    <row r="152" spans="3:12" ht="17.45" customHeight="1" x14ac:dyDescent="0.2">
      <c r="C152" s="158">
        <f t="shared" si="5"/>
        <v>146</v>
      </c>
      <c r="D152" s="146" t="str">
        <f>IF(PROVEEDORES!E153="","",PROVEEDORES!E153)</f>
        <v/>
      </c>
      <c r="E152" s="146" t="str">
        <f>IF(PROVEEDORES!F153="","",PROVEEDORES!F153)</f>
        <v/>
      </c>
      <c r="F152" s="146" t="str">
        <f>IF(PROVEEDORES!D153="","",PROVEEDORES!D153)</f>
        <v/>
      </c>
      <c r="G152" s="159">
        <f>SUMIF('EG-ENE'!$F$18:$F$516,PROVEEDORES!$D153,'EG-ENE'!P$18:P$516)</f>
        <v>0</v>
      </c>
      <c r="H152" s="159">
        <f>SUMIF('EG-ENE'!$F$18:$F$516,PROVEEDORES!$D153,'EG-ENE'!Q$18:Q$516)</f>
        <v>0</v>
      </c>
      <c r="I152" s="159">
        <f>SUMIF('EG-ENE'!$F$18:$F$516,PROVEEDORES!$D153,'EG-ENE'!R$18:R$516)</f>
        <v>0</v>
      </c>
      <c r="J152" s="159">
        <f>SUMIF('EG-ENE'!$F$18:$F$516,PROVEEDORES!$D153,'EG-ENE'!S$18:S$516)</f>
        <v>0</v>
      </c>
      <c r="K152" s="159" t="str">
        <f t="shared" si="4"/>
        <v/>
      </c>
      <c r="L152" s="146" t="str">
        <f>IF(PROVEEDORES!G153="","",PROVEEDORES!G153)</f>
        <v/>
      </c>
    </row>
    <row r="153" spans="3:12" ht="17.45" customHeight="1" x14ac:dyDescent="0.2">
      <c r="C153" s="158">
        <f t="shared" si="5"/>
        <v>147</v>
      </c>
      <c r="D153" s="146" t="str">
        <f>IF(PROVEEDORES!E154="","",PROVEEDORES!E154)</f>
        <v/>
      </c>
      <c r="E153" s="146" t="str">
        <f>IF(PROVEEDORES!F154="","",PROVEEDORES!F154)</f>
        <v/>
      </c>
      <c r="F153" s="146" t="str">
        <f>IF(PROVEEDORES!D154="","",PROVEEDORES!D154)</f>
        <v/>
      </c>
      <c r="G153" s="159">
        <f>SUMIF('EG-ENE'!$F$18:$F$516,PROVEEDORES!$D154,'EG-ENE'!P$18:P$516)</f>
        <v>0</v>
      </c>
      <c r="H153" s="159">
        <f>SUMIF('EG-ENE'!$F$18:$F$516,PROVEEDORES!$D154,'EG-ENE'!Q$18:Q$516)</f>
        <v>0</v>
      </c>
      <c r="I153" s="159">
        <f>SUMIF('EG-ENE'!$F$18:$F$516,PROVEEDORES!$D154,'EG-ENE'!R$18:R$516)</f>
        <v>0</v>
      </c>
      <c r="J153" s="159">
        <f>SUMIF('EG-ENE'!$F$18:$F$516,PROVEEDORES!$D154,'EG-ENE'!S$18:S$516)</f>
        <v>0</v>
      </c>
      <c r="K153" s="159" t="str">
        <f t="shared" si="4"/>
        <v/>
      </c>
      <c r="L153" s="146" t="str">
        <f>IF(PROVEEDORES!G154="","",PROVEEDORES!G154)</f>
        <v/>
      </c>
    </row>
    <row r="154" spans="3:12" ht="17.45" customHeight="1" x14ac:dyDescent="0.2">
      <c r="C154" s="158">
        <f t="shared" si="5"/>
        <v>148</v>
      </c>
      <c r="D154" s="146" t="str">
        <f>IF(PROVEEDORES!E155="","",PROVEEDORES!E155)</f>
        <v/>
      </c>
      <c r="E154" s="146" t="str">
        <f>IF(PROVEEDORES!F155="","",PROVEEDORES!F155)</f>
        <v/>
      </c>
      <c r="F154" s="146" t="str">
        <f>IF(PROVEEDORES!D155="","",PROVEEDORES!D155)</f>
        <v/>
      </c>
      <c r="G154" s="159">
        <f>SUMIF('EG-ENE'!$F$18:$F$516,PROVEEDORES!$D155,'EG-ENE'!P$18:P$516)</f>
        <v>0</v>
      </c>
      <c r="H154" s="159">
        <f>SUMIF('EG-ENE'!$F$18:$F$516,PROVEEDORES!$D155,'EG-ENE'!Q$18:Q$516)</f>
        <v>0</v>
      </c>
      <c r="I154" s="159">
        <f>SUMIF('EG-ENE'!$F$18:$F$516,PROVEEDORES!$D155,'EG-ENE'!R$18:R$516)</f>
        <v>0</v>
      </c>
      <c r="J154" s="159">
        <f>SUMIF('EG-ENE'!$F$18:$F$516,PROVEEDORES!$D155,'EG-ENE'!S$18:S$516)</f>
        <v>0</v>
      </c>
      <c r="K154" s="159" t="str">
        <f t="shared" si="4"/>
        <v/>
      </c>
      <c r="L154" s="146" t="str">
        <f>IF(PROVEEDORES!G155="","",PROVEEDORES!G155)</f>
        <v/>
      </c>
    </row>
    <row r="155" spans="3:12" ht="17.45" customHeight="1" x14ac:dyDescent="0.2">
      <c r="C155" s="158">
        <f t="shared" si="5"/>
        <v>149</v>
      </c>
      <c r="D155" s="146" t="str">
        <f>IF(PROVEEDORES!E156="","",PROVEEDORES!E156)</f>
        <v/>
      </c>
      <c r="E155" s="146" t="str">
        <f>IF(PROVEEDORES!F156="","",PROVEEDORES!F156)</f>
        <v/>
      </c>
      <c r="F155" s="146" t="str">
        <f>IF(PROVEEDORES!D156="","",PROVEEDORES!D156)</f>
        <v/>
      </c>
      <c r="G155" s="159">
        <f>SUMIF('EG-ENE'!$F$18:$F$516,PROVEEDORES!$D156,'EG-ENE'!P$18:P$516)</f>
        <v>0</v>
      </c>
      <c r="H155" s="159">
        <f>SUMIF('EG-ENE'!$F$18:$F$516,PROVEEDORES!$D156,'EG-ENE'!Q$18:Q$516)</f>
        <v>0</v>
      </c>
      <c r="I155" s="159">
        <f>SUMIF('EG-ENE'!$F$18:$F$516,PROVEEDORES!$D156,'EG-ENE'!R$18:R$516)</f>
        <v>0</v>
      </c>
      <c r="J155" s="159">
        <f>SUMIF('EG-ENE'!$F$18:$F$516,PROVEEDORES!$D156,'EG-ENE'!S$18:S$516)</f>
        <v>0</v>
      </c>
      <c r="K155" s="159" t="str">
        <f t="shared" si="4"/>
        <v/>
      </c>
      <c r="L155" s="146" t="str">
        <f>IF(PROVEEDORES!G156="","",PROVEEDORES!G156)</f>
        <v/>
      </c>
    </row>
    <row r="156" spans="3:12" ht="17.45" customHeight="1" x14ac:dyDescent="0.2">
      <c r="C156" s="158">
        <f t="shared" si="5"/>
        <v>150</v>
      </c>
      <c r="D156" s="146" t="str">
        <f>IF(PROVEEDORES!E157="","",PROVEEDORES!E157)</f>
        <v/>
      </c>
      <c r="E156" s="146" t="str">
        <f>IF(PROVEEDORES!F157="","",PROVEEDORES!F157)</f>
        <v/>
      </c>
      <c r="F156" s="146" t="str">
        <f>IF(PROVEEDORES!D157="","",PROVEEDORES!D157)</f>
        <v/>
      </c>
      <c r="G156" s="159">
        <f>SUMIF('EG-ENE'!$F$18:$F$516,PROVEEDORES!$D157,'EG-ENE'!P$18:P$516)</f>
        <v>0</v>
      </c>
      <c r="H156" s="159">
        <f>SUMIF('EG-ENE'!$F$18:$F$516,PROVEEDORES!$D157,'EG-ENE'!Q$18:Q$516)</f>
        <v>0</v>
      </c>
      <c r="I156" s="159">
        <f>SUMIF('EG-ENE'!$F$18:$F$516,PROVEEDORES!$D157,'EG-ENE'!R$18:R$516)</f>
        <v>0</v>
      </c>
      <c r="J156" s="159">
        <f>SUMIF('EG-ENE'!$F$18:$F$516,PROVEEDORES!$D157,'EG-ENE'!S$18:S$516)</f>
        <v>0</v>
      </c>
      <c r="K156" s="159" t="str">
        <f t="shared" si="4"/>
        <v/>
      </c>
      <c r="L156" s="146" t="str">
        <f>IF(PROVEEDORES!G157="","",PROVEEDORES!G157)</f>
        <v/>
      </c>
    </row>
    <row r="157" spans="3:12" ht="17.45" customHeight="1" x14ac:dyDescent="0.2">
      <c r="C157" s="158">
        <f t="shared" si="5"/>
        <v>151</v>
      </c>
      <c r="D157" s="146" t="str">
        <f>IF(PROVEEDORES!E158="","",PROVEEDORES!E158)</f>
        <v/>
      </c>
      <c r="E157" s="146" t="str">
        <f>IF(PROVEEDORES!F158="","",PROVEEDORES!F158)</f>
        <v/>
      </c>
      <c r="F157" s="146" t="str">
        <f>IF(PROVEEDORES!D158="","",PROVEEDORES!D158)</f>
        <v/>
      </c>
      <c r="G157" s="159">
        <f>SUMIF('EG-ENE'!$F$18:$F$516,PROVEEDORES!$D158,'EG-ENE'!P$18:P$516)</f>
        <v>0</v>
      </c>
      <c r="H157" s="159">
        <f>SUMIF('EG-ENE'!$F$18:$F$516,PROVEEDORES!$D158,'EG-ENE'!Q$18:Q$516)</f>
        <v>0</v>
      </c>
      <c r="I157" s="159">
        <f>SUMIF('EG-ENE'!$F$18:$F$516,PROVEEDORES!$D158,'EG-ENE'!R$18:R$516)</f>
        <v>0</v>
      </c>
      <c r="J157" s="159">
        <f>SUMIF('EG-ENE'!$F$18:$F$516,PROVEEDORES!$D158,'EG-ENE'!S$18:S$516)</f>
        <v>0</v>
      </c>
      <c r="K157" s="159" t="str">
        <f t="shared" si="4"/>
        <v/>
      </c>
      <c r="L157" s="146" t="str">
        <f>IF(PROVEEDORES!G158="","",PROVEEDORES!G158)</f>
        <v/>
      </c>
    </row>
    <row r="158" spans="3:12" ht="17.45" customHeight="1" x14ac:dyDescent="0.2">
      <c r="C158" s="158">
        <f t="shared" si="5"/>
        <v>152</v>
      </c>
      <c r="D158" s="146" t="str">
        <f>IF(PROVEEDORES!E159="","",PROVEEDORES!E159)</f>
        <v/>
      </c>
      <c r="E158" s="146" t="str">
        <f>IF(PROVEEDORES!F159="","",PROVEEDORES!F159)</f>
        <v/>
      </c>
      <c r="F158" s="146" t="str">
        <f>IF(PROVEEDORES!D159="","",PROVEEDORES!D159)</f>
        <v/>
      </c>
      <c r="G158" s="159">
        <f>SUMIF('EG-ENE'!$F$18:$F$516,PROVEEDORES!$D159,'EG-ENE'!P$18:P$516)</f>
        <v>0</v>
      </c>
      <c r="H158" s="159">
        <f>SUMIF('EG-ENE'!$F$18:$F$516,PROVEEDORES!$D159,'EG-ENE'!Q$18:Q$516)</f>
        <v>0</v>
      </c>
      <c r="I158" s="159">
        <f>SUMIF('EG-ENE'!$F$18:$F$516,PROVEEDORES!$D159,'EG-ENE'!R$18:R$516)</f>
        <v>0</v>
      </c>
      <c r="J158" s="159">
        <f>SUMIF('EG-ENE'!$F$18:$F$516,PROVEEDORES!$D159,'EG-ENE'!S$18:S$516)</f>
        <v>0</v>
      </c>
      <c r="K158" s="159" t="str">
        <f t="shared" si="4"/>
        <v/>
      </c>
      <c r="L158" s="146" t="str">
        <f>IF(PROVEEDORES!G159="","",PROVEEDORES!G159)</f>
        <v/>
      </c>
    </row>
    <row r="159" spans="3:12" ht="17.45" customHeight="1" x14ac:dyDescent="0.2">
      <c r="C159" s="158">
        <f t="shared" si="5"/>
        <v>153</v>
      </c>
      <c r="D159" s="146" t="str">
        <f>IF(PROVEEDORES!E160="","",PROVEEDORES!E160)</f>
        <v/>
      </c>
      <c r="E159" s="146" t="str">
        <f>IF(PROVEEDORES!F160="","",PROVEEDORES!F160)</f>
        <v/>
      </c>
      <c r="F159" s="146" t="str">
        <f>IF(PROVEEDORES!D160="","",PROVEEDORES!D160)</f>
        <v/>
      </c>
      <c r="G159" s="159">
        <f>SUMIF('EG-ENE'!$F$18:$F$516,PROVEEDORES!$D160,'EG-ENE'!P$18:P$516)</f>
        <v>0</v>
      </c>
      <c r="H159" s="159">
        <f>SUMIF('EG-ENE'!$F$18:$F$516,PROVEEDORES!$D160,'EG-ENE'!Q$18:Q$516)</f>
        <v>0</v>
      </c>
      <c r="I159" s="159">
        <f>SUMIF('EG-ENE'!$F$18:$F$516,PROVEEDORES!$D160,'EG-ENE'!R$18:R$516)</f>
        <v>0</v>
      </c>
      <c r="J159" s="159">
        <f>SUMIF('EG-ENE'!$F$18:$F$516,PROVEEDORES!$D160,'EG-ENE'!S$18:S$516)</f>
        <v>0</v>
      </c>
      <c r="K159" s="159" t="str">
        <f t="shared" si="4"/>
        <v/>
      </c>
      <c r="L159" s="146" t="str">
        <f>IF(PROVEEDORES!G160="","",PROVEEDORES!G160)</f>
        <v/>
      </c>
    </row>
    <row r="160" spans="3:12" ht="17.45" customHeight="1" x14ac:dyDescent="0.2">
      <c r="C160" s="158">
        <f t="shared" si="5"/>
        <v>154</v>
      </c>
      <c r="D160" s="146" t="str">
        <f>IF(PROVEEDORES!E161="","",PROVEEDORES!E161)</f>
        <v/>
      </c>
      <c r="E160" s="146" t="str">
        <f>IF(PROVEEDORES!F161="","",PROVEEDORES!F161)</f>
        <v/>
      </c>
      <c r="F160" s="146" t="str">
        <f>IF(PROVEEDORES!D161="","",PROVEEDORES!D161)</f>
        <v/>
      </c>
      <c r="G160" s="159">
        <f>SUMIF('EG-ENE'!$F$18:$F$516,PROVEEDORES!$D161,'EG-ENE'!P$18:P$516)</f>
        <v>0</v>
      </c>
      <c r="H160" s="159">
        <f>SUMIF('EG-ENE'!$F$18:$F$516,PROVEEDORES!$D161,'EG-ENE'!Q$18:Q$516)</f>
        <v>0</v>
      </c>
      <c r="I160" s="159">
        <f>SUMIF('EG-ENE'!$F$18:$F$516,PROVEEDORES!$D161,'EG-ENE'!R$18:R$516)</f>
        <v>0</v>
      </c>
      <c r="J160" s="159">
        <f>SUMIF('EG-ENE'!$F$18:$F$516,PROVEEDORES!$D161,'EG-ENE'!S$18:S$516)</f>
        <v>0</v>
      </c>
      <c r="K160" s="159" t="str">
        <f t="shared" si="4"/>
        <v/>
      </c>
      <c r="L160" s="146" t="str">
        <f>IF(PROVEEDORES!G161="","",PROVEEDORES!G161)</f>
        <v/>
      </c>
    </row>
    <row r="161" spans="3:12" ht="17.45" customHeight="1" x14ac:dyDescent="0.2">
      <c r="C161" s="158">
        <f t="shared" si="5"/>
        <v>155</v>
      </c>
      <c r="D161" s="146" t="str">
        <f>IF(PROVEEDORES!E162="","",PROVEEDORES!E162)</f>
        <v/>
      </c>
      <c r="E161" s="146" t="str">
        <f>IF(PROVEEDORES!F162="","",PROVEEDORES!F162)</f>
        <v/>
      </c>
      <c r="F161" s="146" t="str">
        <f>IF(PROVEEDORES!D162="","",PROVEEDORES!D162)</f>
        <v/>
      </c>
      <c r="G161" s="159">
        <f>SUMIF('EG-ENE'!$F$18:$F$516,PROVEEDORES!$D162,'EG-ENE'!P$18:P$516)</f>
        <v>0</v>
      </c>
      <c r="H161" s="159">
        <f>SUMIF('EG-ENE'!$F$18:$F$516,PROVEEDORES!$D162,'EG-ENE'!Q$18:Q$516)</f>
        <v>0</v>
      </c>
      <c r="I161" s="159">
        <f>SUMIF('EG-ENE'!$F$18:$F$516,PROVEEDORES!$D162,'EG-ENE'!R$18:R$516)</f>
        <v>0</v>
      </c>
      <c r="J161" s="159">
        <f>SUMIF('EG-ENE'!$F$18:$F$516,PROVEEDORES!$D162,'EG-ENE'!S$18:S$516)</f>
        <v>0</v>
      </c>
      <c r="K161" s="159" t="str">
        <f t="shared" si="4"/>
        <v/>
      </c>
      <c r="L161" s="146" t="str">
        <f>IF(PROVEEDORES!G162="","",PROVEEDORES!G162)</f>
        <v/>
      </c>
    </row>
    <row r="162" spans="3:12" ht="17.45" customHeight="1" x14ac:dyDescent="0.2">
      <c r="C162" s="158">
        <f t="shared" si="5"/>
        <v>156</v>
      </c>
      <c r="D162" s="146" t="str">
        <f>IF(PROVEEDORES!E163="","",PROVEEDORES!E163)</f>
        <v/>
      </c>
      <c r="E162" s="146" t="str">
        <f>IF(PROVEEDORES!F163="","",PROVEEDORES!F163)</f>
        <v/>
      </c>
      <c r="F162" s="146" t="str">
        <f>IF(PROVEEDORES!D163="","",PROVEEDORES!D163)</f>
        <v/>
      </c>
      <c r="G162" s="159">
        <f>SUMIF('EG-ENE'!$F$18:$F$516,PROVEEDORES!$D163,'EG-ENE'!P$18:P$516)</f>
        <v>0</v>
      </c>
      <c r="H162" s="159">
        <f>SUMIF('EG-ENE'!$F$18:$F$516,PROVEEDORES!$D163,'EG-ENE'!Q$18:Q$516)</f>
        <v>0</v>
      </c>
      <c r="I162" s="159">
        <f>SUMIF('EG-ENE'!$F$18:$F$516,PROVEEDORES!$D163,'EG-ENE'!R$18:R$516)</f>
        <v>0</v>
      </c>
      <c r="J162" s="159">
        <f>SUMIF('EG-ENE'!$F$18:$F$516,PROVEEDORES!$D163,'EG-ENE'!S$18:S$516)</f>
        <v>0</v>
      </c>
      <c r="K162" s="159" t="str">
        <f t="shared" si="4"/>
        <v/>
      </c>
      <c r="L162" s="146" t="str">
        <f>IF(PROVEEDORES!G163="","",PROVEEDORES!G163)</f>
        <v/>
      </c>
    </row>
    <row r="163" spans="3:12" ht="17.45" customHeight="1" x14ac:dyDescent="0.2">
      <c r="C163" s="158">
        <f t="shared" si="5"/>
        <v>157</v>
      </c>
      <c r="D163" s="146" t="str">
        <f>IF(PROVEEDORES!E164="","",PROVEEDORES!E164)</f>
        <v/>
      </c>
      <c r="E163" s="146" t="str">
        <f>IF(PROVEEDORES!F164="","",PROVEEDORES!F164)</f>
        <v/>
      </c>
      <c r="F163" s="146" t="str">
        <f>IF(PROVEEDORES!D164="","",PROVEEDORES!D164)</f>
        <v/>
      </c>
      <c r="G163" s="159">
        <f>SUMIF('EG-ENE'!$F$18:$F$516,PROVEEDORES!$D164,'EG-ENE'!P$18:P$516)</f>
        <v>0</v>
      </c>
      <c r="H163" s="159">
        <f>SUMIF('EG-ENE'!$F$18:$F$516,PROVEEDORES!$D164,'EG-ENE'!Q$18:Q$516)</f>
        <v>0</v>
      </c>
      <c r="I163" s="159">
        <f>SUMIF('EG-ENE'!$F$18:$F$516,PROVEEDORES!$D164,'EG-ENE'!R$18:R$516)</f>
        <v>0</v>
      </c>
      <c r="J163" s="159">
        <f>SUMIF('EG-ENE'!$F$18:$F$516,PROVEEDORES!$D164,'EG-ENE'!S$18:S$516)</f>
        <v>0</v>
      </c>
      <c r="K163" s="159" t="str">
        <f t="shared" si="4"/>
        <v/>
      </c>
      <c r="L163" s="146" t="str">
        <f>IF(PROVEEDORES!G164="","",PROVEEDORES!G164)</f>
        <v/>
      </c>
    </row>
    <row r="164" spans="3:12" ht="17.45" customHeight="1" x14ac:dyDescent="0.2">
      <c r="C164" s="158">
        <f t="shared" si="5"/>
        <v>158</v>
      </c>
      <c r="D164" s="146" t="str">
        <f>IF(PROVEEDORES!E165="","",PROVEEDORES!E165)</f>
        <v/>
      </c>
      <c r="E164" s="146" t="str">
        <f>IF(PROVEEDORES!F165="","",PROVEEDORES!F165)</f>
        <v/>
      </c>
      <c r="F164" s="146" t="str">
        <f>IF(PROVEEDORES!D165="","",PROVEEDORES!D165)</f>
        <v/>
      </c>
      <c r="G164" s="159">
        <f>SUMIF('EG-ENE'!$F$18:$F$516,PROVEEDORES!$D165,'EG-ENE'!P$18:P$516)</f>
        <v>0</v>
      </c>
      <c r="H164" s="159">
        <f>SUMIF('EG-ENE'!$F$18:$F$516,PROVEEDORES!$D165,'EG-ENE'!Q$18:Q$516)</f>
        <v>0</v>
      </c>
      <c r="I164" s="159">
        <f>SUMIF('EG-ENE'!$F$18:$F$516,PROVEEDORES!$D165,'EG-ENE'!R$18:R$516)</f>
        <v>0</v>
      </c>
      <c r="J164" s="159">
        <f>SUMIF('EG-ENE'!$F$18:$F$516,PROVEEDORES!$D165,'EG-ENE'!S$18:S$516)</f>
        <v>0</v>
      </c>
      <c r="K164" s="159" t="str">
        <f t="shared" si="4"/>
        <v/>
      </c>
      <c r="L164" s="146" t="str">
        <f>IF(PROVEEDORES!G165="","",PROVEEDORES!G165)</f>
        <v/>
      </c>
    </row>
    <row r="165" spans="3:12" ht="17.45" customHeight="1" x14ac:dyDescent="0.2">
      <c r="C165" s="158">
        <f t="shared" si="5"/>
        <v>159</v>
      </c>
      <c r="D165" s="146" t="str">
        <f>IF(PROVEEDORES!E166="","",PROVEEDORES!E166)</f>
        <v/>
      </c>
      <c r="E165" s="146" t="str">
        <f>IF(PROVEEDORES!F166="","",PROVEEDORES!F166)</f>
        <v/>
      </c>
      <c r="F165" s="146" t="str">
        <f>IF(PROVEEDORES!D166="","",PROVEEDORES!D166)</f>
        <v/>
      </c>
      <c r="G165" s="159">
        <f>SUMIF('EG-ENE'!$F$18:$F$516,PROVEEDORES!$D166,'EG-ENE'!P$18:P$516)</f>
        <v>0</v>
      </c>
      <c r="H165" s="159">
        <f>SUMIF('EG-ENE'!$F$18:$F$516,PROVEEDORES!$D166,'EG-ENE'!Q$18:Q$516)</f>
        <v>0</v>
      </c>
      <c r="I165" s="159">
        <f>SUMIF('EG-ENE'!$F$18:$F$516,PROVEEDORES!$D166,'EG-ENE'!R$18:R$516)</f>
        <v>0</v>
      </c>
      <c r="J165" s="159">
        <f>SUMIF('EG-ENE'!$F$18:$F$516,PROVEEDORES!$D166,'EG-ENE'!S$18:S$516)</f>
        <v>0</v>
      </c>
      <c r="K165" s="159" t="str">
        <f t="shared" si="4"/>
        <v/>
      </c>
      <c r="L165" s="146" t="str">
        <f>IF(PROVEEDORES!G166="","",PROVEEDORES!G166)</f>
        <v/>
      </c>
    </row>
    <row r="166" spans="3:12" ht="17.45" customHeight="1" x14ac:dyDescent="0.2">
      <c r="C166" s="158">
        <f t="shared" si="5"/>
        <v>160</v>
      </c>
      <c r="D166" s="146" t="str">
        <f>IF(PROVEEDORES!E167="","",PROVEEDORES!E167)</f>
        <v/>
      </c>
      <c r="E166" s="146" t="str">
        <f>IF(PROVEEDORES!F167="","",PROVEEDORES!F167)</f>
        <v/>
      </c>
      <c r="F166" s="146" t="str">
        <f>IF(PROVEEDORES!D167="","",PROVEEDORES!D167)</f>
        <v/>
      </c>
      <c r="G166" s="159">
        <f>SUMIF('EG-ENE'!$F$18:$F$516,PROVEEDORES!$D167,'EG-ENE'!P$18:P$516)</f>
        <v>0</v>
      </c>
      <c r="H166" s="159">
        <f>SUMIF('EG-ENE'!$F$18:$F$516,PROVEEDORES!$D167,'EG-ENE'!Q$18:Q$516)</f>
        <v>0</v>
      </c>
      <c r="I166" s="159">
        <f>SUMIF('EG-ENE'!$F$18:$F$516,PROVEEDORES!$D167,'EG-ENE'!R$18:R$516)</f>
        <v>0</v>
      </c>
      <c r="J166" s="159">
        <f>SUMIF('EG-ENE'!$F$18:$F$516,PROVEEDORES!$D167,'EG-ENE'!S$18:S$516)</f>
        <v>0</v>
      </c>
      <c r="K166" s="159" t="str">
        <f t="shared" si="4"/>
        <v/>
      </c>
      <c r="L166" s="146" t="str">
        <f>IF(PROVEEDORES!G167="","",PROVEEDORES!G167)</f>
        <v/>
      </c>
    </row>
    <row r="167" spans="3:12" ht="17.45" customHeight="1" x14ac:dyDescent="0.2">
      <c r="C167" s="158">
        <f t="shared" si="5"/>
        <v>161</v>
      </c>
      <c r="D167" s="146" t="str">
        <f>IF(PROVEEDORES!E168="","",PROVEEDORES!E168)</f>
        <v/>
      </c>
      <c r="E167" s="146" t="str">
        <f>IF(PROVEEDORES!F168="","",PROVEEDORES!F168)</f>
        <v/>
      </c>
      <c r="F167" s="146" t="str">
        <f>IF(PROVEEDORES!D168="","",PROVEEDORES!D168)</f>
        <v/>
      </c>
      <c r="G167" s="159">
        <f>SUMIF('EG-ENE'!$F$18:$F$516,PROVEEDORES!$D168,'EG-ENE'!P$18:P$516)</f>
        <v>0</v>
      </c>
      <c r="H167" s="159">
        <f>SUMIF('EG-ENE'!$F$18:$F$516,PROVEEDORES!$D168,'EG-ENE'!Q$18:Q$516)</f>
        <v>0</v>
      </c>
      <c r="I167" s="159">
        <f>SUMIF('EG-ENE'!$F$18:$F$516,PROVEEDORES!$D168,'EG-ENE'!R$18:R$516)</f>
        <v>0</v>
      </c>
      <c r="J167" s="159">
        <f>SUMIF('EG-ENE'!$F$18:$F$516,PROVEEDORES!$D168,'EG-ENE'!S$18:S$516)</f>
        <v>0</v>
      </c>
      <c r="K167" s="159" t="str">
        <f t="shared" si="4"/>
        <v/>
      </c>
      <c r="L167" s="146" t="str">
        <f>IF(PROVEEDORES!G168="","",PROVEEDORES!G168)</f>
        <v/>
      </c>
    </row>
    <row r="168" spans="3:12" ht="17.45" customHeight="1" x14ac:dyDescent="0.2">
      <c r="C168" s="158">
        <f t="shared" si="5"/>
        <v>162</v>
      </c>
      <c r="D168" s="146" t="str">
        <f>IF(PROVEEDORES!E169="","",PROVEEDORES!E169)</f>
        <v/>
      </c>
      <c r="E168" s="146" t="str">
        <f>IF(PROVEEDORES!F169="","",PROVEEDORES!F169)</f>
        <v/>
      </c>
      <c r="F168" s="146" t="str">
        <f>IF(PROVEEDORES!D169="","",PROVEEDORES!D169)</f>
        <v/>
      </c>
      <c r="G168" s="159">
        <f>SUMIF('EG-ENE'!$F$18:$F$516,PROVEEDORES!$D169,'EG-ENE'!P$18:P$516)</f>
        <v>0</v>
      </c>
      <c r="H168" s="159">
        <f>SUMIF('EG-ENE'!$F$18:$F$516,PROVEEDORES!$D169,'EG-ENE'!Q$18:Q$516)</f>
        <v>0</v>
      </c>
      <c r="I168" s="159">
        <f>SUMIF('EG-ENE'!$F$18:$F$516,PROVEEDORES!$D169,'EG-ENE'!R$18:R$516)</f>
        <v>0</v>
      </c>
      <c r="J168" s="159">
        <f>SUMIF('EG-ENE'!$F$18:$F$516,PROVEEDORES!$D169,'EG-ENE'!S$18:S$516)</f>
        <v>0</v>
      </c>
      <c r="K168" s="159" t="str">
        <f t="shared" si="4"/>
        <v/>
      </c>
      <c r="L168" s="146" t="str">
        <f>IF(PROVEEDORES!G169="","",PROVEEDORES!G169)</f>
        <v/>
      </c>
    </row>
    <row r="169" spans="3:12" ht="17.45" customHeight="1" x14ac:dyDescent="0.2">
      <c r="C169" s="158">
        <f t="shared" si="5"/>
        <v>163</v>
      </c>
      <c r="D169" s="146" t="str">
        <f>IF(PROVEEDORES!E170="","",PROVEEDORES!E170)</f>
        <v/>
      </c>
      <c r="E169" s="146" t="str">
        <f>IF(PROVEEDORES!F170="","",PROVEEDORES!F170)</f>
        <v/>
      </c>
      <c r="F169" s="146" t="str">
        <f>IF(PROVEEDORES!D170="","",PROVEEDORES!D170)</f>
        <v/>
      </c>
      <c r="G169" s="159">
        <f>SUMIF('EG-ENE'!$F$18:$F$516,PROVEEDORES!$D170,'EG-ENE'!P$18:P$516)</f>
        <v>0</v>
      </c>
      <c r="H169" s="159">
        <f>SUMIF('EG-ENE'!$F$18:$F$516,PROVEEDORES!$D170,'EG-ENE'!Q$18:Q$516)</f>
        <v>0</v>
      </c>
      <c r="I169" s="159">
        <f>SUMIF('EG-ENE'!$F$18:$F$516,PROVEEDORES!$D170,'EG-ENE'!R$18:R$516)</f>
        <v>0</v>
      </c>
      <c r="J169" s="159">
        <f>SUMIF('EG-ENE'!$F$18:$F$516,PROVEEDORES!$D170,'EG-ENE'!S$18:S$516)</f>
        <v>0</v>
      </c>
      <c r="K169" s="159" t="str">
        <f t="shared" si="4"/>
        <v/>
      </c>
      <c r="L169" s="146" t="str">
        <f>IF(PROVEEDORES!G170="","",PROVEEDORES!G170)</f>
        <v/>
      </c>
    </row>
    <row r="170" spans="3:12" ht="17.45" customHeight="1" x14ac:dyDescent="0.2">
      <c r="C170" s="158">
        <f t="shared" si="5"/>
        <v>164</v>
      </c>
      <c r="D170" s="146" t="str">
        <f>IF(PROVEEDORES!E171="","",PROVEEDORES!E171)</f>
        <v/>
      </c>
      <c r="E170" s="146" t="str">
        <f>IF(PROVEEDORES!F171="","",PROVEEDORES!F171)</f>
        <v/>
      </c>
      <c r="F170" s="146" t="str">
        <f>IF(PROVEEDORES!D171="","",PROVEEDORES!D171)</f>
        <v/>
      </c>
      <c r="G170" s="159">
        <f>SUMIF('EG-ENE'!$F$18:$F$516,PROVEEDORES!$D171,'EG-ENE'!P$18:P$516)</f>
        <v>0</v>
      </c>
      <c r="H170" s="159">
        <f>SUMIF('EG-ENE'!$F$18:$F$516,PROVEEDORES!$D171,'EG-ENE'!Q$18:Q$516)</f>
        <v>0</v>
      </c>
      <c r="I170" s="159">
        <f>SUMIF('EG-ENE'!$F$18:$F$516,PROVEEDORES!$D171,'EG-ENE'!R$18:R$516)</f>
        <v>0</v>
      </c>
      <c r="J170" s="159">
        <f>SUMIF('EG-ENE'!$F$18:$F$516,PROVEEDORES!$D171,'EG-ENE'!S$18:S$516)</f>
        <v>0</v>
      </c>
      <c r="K170" s="159" t="str">
        <f t="shared" si="4"/>
        <v/>
      </c>
      <c r="L170" s="146" t="str">
        <f>IF(PROVEEDORES!G171="","",PROVEEDORES!G171)</f>
        <v/>
      </c>
    </row>
    <row r="171" spans="3:12" ht="17.45" customHeight="1" x14ac:dyDescent="0.2">
      <c r="C171" s="158">
        <f t="shared" si="5"/>
        <v>165</v>
      </c>
      <c r="D171" s="146" t="str">
        <f>IF(PROVEEDORES!E172="","",PROVEEDORES!E172)</f>
        <v/>
      </c>
      <c r="E171" s="146" t="str">
        <f>IF(PROVEEDORES!F172="","",PROVEEDORES!F172)</f>
        <v/>
      </c>
      <c r="F171" s="146" t="str">
        <f>IF(PROVEEDORES!D172="","",PROVEEDORES!D172)</f>
        <v/>
      </c>
      <c r="G171" s="159">
        <f>SUMIF('EG-ENE'!$F$18:$F$516,PROVEEDORES!$D172,'EG-ENE'!P$18:P$516)</f>
        <v>0</v>
      </c>
      <c r="H171" s="159">
        <f>SUMIF('EG-ENE'!$F$18:$F$516,PROVEEDORES!$D172,'EG-ENE'!Q$18:Q$516)</f>
        <v>0</v>
      </c>
      <c r="I171" s="159">
        <f>SUMIF('EG-ENE'!$F$18:$F$516,PROVEEDORES!$D172,'EG-ENE'!R$18:R$516)</f>
        <v>0</v>
      </c>
      <c r="J171" s="159">
        <f>SUMIF('EG-ENE'!$F$18:$F$516,PROVEEDORES!$D172,'EG-ENE'!S$18:S$516)</f>
        <v>0</v>
      </c>
      <c r="K171" s="159" t="str">
        <f t="shared" si="4"/>
        <v/>
      </c>
      <c r="L171" s="146" t="str">
        <f>IF(PROVEEDORES!G172="","",PROVEEDORES!G172)</f>
        <v/>
      </c>
    </row>
    <row r="172" spans="3:12" ht="17.45" customHeight="1" x14ac:dyDescent="0.2">
      <c r="C172" s="158">
        <f t="shared" si="5"/>
        <v>166</v>
      </c>
      <c r="D172" s="146" t="str">
        <f>IF(PROVEEDORES!E173="","",PROVEEDORES!E173)</f>
        <v/>
      </c>
      <c r="E172" s="146" t="str">
        <f>IF(PROVEEDORES!F173="","",PROVEEDORES!F173)</f>
        <v/>
      </c>
      <c r="F172" s="146" t="str">
        <f>IF(PROVEEDORES!D173="","",PROVEEDORES!D173)</f>
        <v/>
      </c>
      <c r="G172" s="159">
        <f>SUMIF('EG-ENE'!$F$18:$F$516,PROVEEDORES!$D173,'EG-ENE'!P$18:P$516)</f>
        <v>0</v>
      </c>
      <c r="H172" s="159">
        <f>SUMIF('EG-ENE'!$F$18:$F$516,PROVEEDORES!$D173,'EG-ENE'!Q$18:Q$516)</f>
        <v>0</v>
      </c>
      <c r="I172" s="159">
        <f>SUMIF('EG-ENE'!$F$18:$F$516,PROVEEDORES!$D173,'EG-ENE'!R$18:R$516)</f>
        <v>0</v>
      </c>
      <c r="J172" s="159">
        <f>SUMIF('EG-ENE'!$F$18:$F$516,PROVEEDORES!$D173,'EG-ENE'!S$18:S$516)</f>
        <v>0</v>
      </c>
      <c r="K172" s="159" t="str">
        <f t="shared" si="4"/>
        <v/>
      </c>
      <c r="L172" s="146" t="str">
        <f>IF(PROVEEDORES!G173="","",PROVEEDORES!G173)</f>
        <v/>
      </c>
    </row>
    <row r="173" spans="3:12" ht="17.45" customHeight="1" x14ac:dyDescent="0.2">
      <c r="C173" s="158">
        <f t="shared" si="5"/>
        <v>167</v>
      </c>
      <c r="D173" s="146" t="str">
        <f>IF(PROVEEDORES!E174="","",PROVEEDORES!E174)</f>
        <v/>
      </c>
      <c r="E173" s="146" t="str">
        <f>IF(PROVEEDORES!F174="","",PROVEEDORES!F174)</f>
        <v/>
      </c>
      <c r="F173" s="146" t="str">
        <f>IF(PROVEEDORES!D174="","",PROVEEDORES!D174)</f>
        <v/>
      </c>
      <c r="G173" s="159">
        <f>SUMIF('EG-ENE'!$F$18:$F$516,PROVEEDORES!$D174,'EG-ENE'!P$18:P$516)</f>
        <v>0</v>
      </c>
      <c r="H173" s="159">
        <f>SUMIF('EG-ENE'!$F$18:$F$516,PROVEEDORES!$D174,'EG-ENE'!Q$18:Q$516)</f>
        <v>0</v>
      </c>
      <c r="I173" s="159">
        <f>SUMIF('EG-ENE'!$F$18:$F$516,PROVEEDORES!$D174,'EG-ENE'!R$18:R$516)</f>
        <v>0</v>
      </c>
      <c r="J173" s="159">
        <f>SUMIF('EG-ENE'!$F$18:$F$516,PROVEEDORES!$D174,'EG-ENE'!S$18:S$516)</f>
        <v>0</v>
      </c>
      <c r="K173" s="159" t="str">
        <f t="shared" si="4"/>
        <v/>
      </c>
      <c r="L173" s="146" t="str">
        <f>IF(PROVEEDORES!G174="","",PROVEEDORES!G174)</f>
        <v/>
      </c>
    </row>
    <row r="174" spans="3:12" ht="17.45" customHeight="1" x14ac:dyDescent="0.2">
      <c r="C174" s="158">
        <f t="shared" si="5"/>
        <v>168</v>
      </c>
      <c r="D174" s="146" t="str">
        <f>IF(PROVEEDORES!E175="","",PROVEEDORES!E175)</f>
        <v/>
      </c>
      <c r="E174" s="146" t="str">
        <f>IF(PROVEEDORES!F175="","",PROVEEDORES!F175)</f>
        <v/>
      </c>
      <c r="F174" s="146" t="str">
        <f>IF(PROVEEDORES!D175="","",PROVEEDORES!D175)</f>
        <v/>
      </c>
      <c r="G174" s="159">
        <f>SUMIF('EG-ENE'!$F$18:$F$516,PROVEEDORES!$D175,'EG-ENE'!P$18:P$516)</f>
        <v>0</v>
      </c>
      <c r="H174" s="159">
        <f>SUMIF('EG-ENE'!$F$18:$F$516,PROVEEDORES!$D175,'EG-ENE'!Q$18:Q$516)</f>
        <v>0</v>
      </c>
      <c r="I174" s="159">
        <f>SUMIF('EG-ENE'!$F$18:$F$516,PROVEEDORES!$D175,'EG-ENE'!R$18:R$516)</f>
        <v>0</v>
      </c>
      <c r="J174" s="159">
        <f>SUMIF('EG-ENE'!$F$18:$F$516,PROVEEDORES!$D175,'EG-ENE'!S$18:S$516)</f>
        <v>0</v>
      </c>
      <c r="K174" s="159" t="str">
        <f t="shared" si="4"/>
        <v/>
      </c>
      <c r="L174" s="146" t="str">
        <f>IF(PROVEEDORES!G175="","",PROVEEDORES!G175)</f>
        <v/>
      </c>
    </row>
    <row r="175" spans="3:12" ht="17.45" customHeight="1" x14ac:dyDescent="0.2">
      <c r="C175" s="158">
        <f t="shared" si="5"/>
        <v>169</v>
      </c>
      <c r="D175" s="146" t="str">
        <f>IF(PROVEEDORES!E176="","",PROVEEDORES!E176)</f>
        <v/>
      </c>
      <c r="E175" s="146" t="str">
        <f>IF(PROVEEDORES!F176="","",PROVEEDORES!F176)</f>
        <v/>
      </c>
      <c r="F175" s="146" t="str">
        <f>IF(PROVEEDORES!D176="","",PROVEEDORES!D176)</f>
        <v/>
      </c>
      <c r="G175" s="159">
        <f>SUMIF('EG-ENE'!$F$18:$F$516,PROVEEDORES!$D176,'EG-ENE'!P$18:P$516)</f>
        <v>0</v>
      </c>
      <c r="H175" s="159">
        <f>SUMIF('EG-ENE'!$F$18:$F$516,PROVEEDORES!$D176,'EG-ENE'!Q$18:Q$516)</f>
        <v>0</v>
      </c>
      <c r="I175" s="159">
        <f>SUMIF('EG-ENE'!$F$18:$F$516,PROVEEDORES!$D176,'EG-ENE'!R$18:R$516)</f>
        <v>0</v>
      </c>
      <c r="J175" s="159">
        <f>SUMIF('EG-ENE'!$F$18:$F$516,PROVEEDORES!$D176,'EG-ENE'!S$18:S$516)</f>
        <v>0</v>
      </c>
      <c r="K175" s="159" t="str">
        <f t="shared" si="4"/>
        <v/>
      </c>
      <c r="L175" s="146" t="str">
        <f>IF(PROVEEDORES!G176="","",PROVEEDORES!G176)</f>
        <v/>
      </c>
    </row>
    <row r="176" spans="3:12" ht="17.45" customHeight="1" x14ac:dyDescent="0.2">
      <c r="C176" s="158">
        <f t="shared" si="5"/>
        <v>170</v>
      </c>
      <c r="D176" s="146" t="str">
        <f>IF(PROVEEDORES!E177="","",PROVEEDORES!E177)</f>
        <v/>
      </c>
      <c r="E176" s="146" t="str">
        <f>IF(PROVEEDORES!F177="","",PROVEEDORES!F177)</f>
        <v/>
      </c>
      <c r="F176" s="146" t="str">
        <f>IF(PROVEEDORES!D177="","",PROVEEDORES!D177)</f>
        <v/>
      </c>
      <c r="G176" s="159">
        <f>SUMIF('EG-ENE'!$F$18:$F$516,PROVEEDORES!$D177,'EG-ENE'!P$18:P$516)</f>
        <v>0</v>
      </c>
      <c r="H176" s="159">
        <f>SUMIF('EG-ENE'!$F$18:$F$516,PROVEEDORES!$D177,'EG-ENE'!Q$18:Q$516)</f>
        <v>0</v>
      </c>
      <c r="I176" s="159">
        <f>SUMIF('EG-ENE'!$F$18:$F$516,PROVEEDORES!$D177,'EG-ENE'!R$18:R$516)</f>
        <v>0</v>
      </c>
      <c r="J176" s="159">
        <f>SUMIF('EG-ENE'!$F$18:$F$516,PROVEEDORES!$D177,'EG-ENE'!S$18:S$516)</f>
        <v>0</v>
      </c>
      <c r="K176" s="159" t="str">
        <f t="shared" si="4"/>
        <v/>
      </c>
      <c r="L176" s="146" t="str">
        <f>IF(PROVEEDORES!G177="","",PROVEEDORES!G177)</f>
        <v/>
      </c>
    </row>
    <row r="177" spans="3:12" ht="17.45" customHeight="1" x14ac:dyDescent="0.2">
      <c r="C177" s="158">
        <f t="shared" si="5"/>
        <v>171</v>
      </c>
      <c r="D177" s="146" t="str">
        <f>IF(PROVEEDORES!E178="","",PROVEEDORES!E178)</f>
        <v/>
      </c>
      <c r="E177" s="146" t="str">
        <f>IF(PROVEEDORES!F178="","",PROVEEDORES!F178)</f>
        <v/>
      </c>
      <c r="F177" s="146" t="str">
        <f>IF(PROVEEDORES!D178="","",PROVEEDORES!D178)</f>
        <v/>
      </c>
      <c r="G177" s="159">
        <f>SUMIF('EG-ENE'!$F$18:$F$516,PROVEEDORES!$D178,'EG-ENE'!P$18:P$516)</f>
        <v>0</v>
      </c>
      <c r="H177" s="159">
        <f>SUMIF('EG-ENE'!$F$18:$F$516,PROVEEDORES!$D178,'EG-ENE'!Q$18:Q$516)</f>
        <v>0</v>
      </c>
      <c r="I177" s="159">
        <f>SUMIF('EG-ENE'!$F$18:$F$516,PROVEEDORES!$D178,'EG-ENE'!R$18:R$516)</f>
        <v>0</v>
      </c>
      <c r="J177" s="159">
        <f>SUMIF('EG-ENE'!$F$18:$F$516,PROVEEDORES!$D178,'EG-ENE'!S$18:S$516)</f>
        <v>0</v>
      </c>
      <c r="K177" s="159" t="str">
        <f t="shared" si="4"/>
        <v/>
      </c>
      <c r="L177" s="146" t="str">
        <f>IF(PROVEEDORES!G178="","",PROVEEDORES!G178)</f>
        <v/>
      </c>
    </row>
    <row r="178" spans="3:12" ht="17.45" customHeight="1" x14ac:dyDescent="0.2">
      <c r="C178" s="158">
        <f t="shared" si="5"/>
        <v>172</v>
      </c>
      <c r="D178" s="146" t="str">
        <f>IF(PROVEEDORES!E179="","",PROVEEDORES!E179)</f>
        <v/>
      </c>
      <c r="E178" s="146" t="str">
        <f>IF(PROVEEDORES!F179="","",PROVEEDORES!F179)</f>
        <v/>
      </c>
      <c r="F178" s="146" t="str">
        <f>IF(PROVEEDORES!D179="","",PROVEEDORES!D179)</f>
        <v/>
      </c>
      <c r="G178" s="159">
        <f>SUMIF('EG-ENE'!$F$18:$F$516,PROVEEDORES!$D179,'EG-ENE'!P$18:P$516)</f>
        <v>0</v>
      </c>
      <c r="H178" s="159">
        <f>SUMIF('EG-ENE'!$F$18:$F$516,PROVEEDORES!$D179,'EG-ENE'!Q$18:Q$516)</f>
        <v>0</v>
      </c>
      <c r="I178" s="159">
        <f>SUMIF('EG-ENE'!$F$18:$F$516,PROVEEDORES!$D179,'EG-ENE'!R$18:R$516)</f>
        <v>0</v>
      </c>
      <c r="J178" s="159">
        <f>SUMIF('EG-ENE'!$F$18:$F$516,PROVEEDORES!$D179,'EG-ENE'!S$18:S$516)</f>
        <v>0</v>
      </c>
      <c r="K178" s="159" t="str">
        <f t="shared" si="4"/>
        <v/>
      </c>
      <c r="L178" s="146" t="str">
        <f>IF(PROVEEDORES!G179="","",PROVEEDORES!G179)</f>
        <v/>
      </c>
    </row>
    <row r="179" spans="3:12" ht="17.45" customHeight="1" x14ac:dyDescent="0.2">
      <c r="C179" s="158">
        <f t="shared" si="5"/>
        <v>173</v>
      </c>
      <c r="D179" s="146" t="str">
        <f>IF(PROVEEDORES!E180="","",PROVEEDORES!E180)</f>
        <v/>
      </c>
      <c r="E179" s="146" t="str">
        <f>IF(PROVEEDORES!F180="","",PROVEEDORES!F180)</f>
        <v/>
      </c>
      <c r="F179" s="146" t="str">
        <f>IF(PROVEEDORES!D180="","",PROVEEDORES!D180)</f>
        <v/>
      </c>
      <c r="G179" s="159">
        <f>SUMIF('EG-ENE'!$F$18:$F$516,PROVEEDORES!$D180,'EG-ENE'!P$18:P$516)</f>
        <v>0</v>
      </c>
      <c r="H179" s="159">
        <f>SUMIF('EG-ENE'!$F$18:$F$516,PROVEEDORES!$D180,'EG-ENE'!Q$18:Q$516)</f>
        <v>0</v>
      </c>
      <c r="I179" s="159">
        <f>SUMIF('EG-ENE'!$F$18:$F$516,PROVEEDORES!$D180,'EG-ENE'!R$18:R$516)</f>
        <v>0</v>
      </c>
      <c r="J179" s="159">
        <f>SUMIF('EG-ENE'!$F$18:$F$516,PROVEEDORES!$D180,'EG-ENE'!S$18:S$516)</f>
        <v>0</v>
      </c>
      <c r="K179" s="159" t="str">
        <f t="shared" si="4"/>
        <v/>
      </c>
      <c r="L179" s="146" t="str">
        <f>IF(PROVEEDORES!G180="","",PROVEEDORES!G180)</f>
        <v/>
      </c>
    </row>
    <row r="180" spans="3:12" ht="17.45" customHeight="1" x14ac:dyDescent="0.2">
      <c r="C180" s="158">
        <f t="shared" si="5"/>
        <v>174</v>
      </c>
      <c r="D180" s="146" t="str">
        <f>IF(PROVEEDORES!E181="","",PROVEEDORES!E181)</f>
        <v/>
      </c>
      <c r="E180" s="146" t="str">
        <f>IF(PROVEEDORES!F181="","",PROVEEDORES!F181)</f>
        <v/>
      </c>
      <c r="F180" s="146" t="str">
        <f>IF(PROVEEDORES!D181="","",PROVEEDORES!D181)</f>
        <v/>
      </c>
      <c r="G180" s="159">
        <f>SUMIF('EG-ENE'!$F$18:$F$516,PROVEEDORES!$D181,'EG-ENE'!P$18:P$516)</f>
        <v>0</v>
      </c>
      <c r="H180" s="159">
        <f>SUMIF('EG-ENE'!$F$18:$F$516,PROVEEDORES!$D181,'EG-ENE'!Q$18:Q$516)</f>
        <v>0</v>
      </c>
      <c r="I180" s="159">
        <f>SUMIF('EG-ENE'!$F$18:$F$516,PROVEEDORES!$D181,'EG-ENE'!R$18:R$516)</f>
        <v>0</v>
      </c>
      <c r="J180" s="159">
        <f>SUMIF('EG-ENE'!$F$18:$F$516,PROVEEDORES!$D181,'EG-ENE'!S$18:S$516)</f>
        <v>0</v>
      </c>
      <c r="K180" s="159" t="str">
        <f t="shared" si="4"/>
        <v/>
      </c>
      <c r="L180" s="146" t="str">
        <f>IF(PROVEEDORES!G181="","",PROVEEDORES!G181)</f>
        <v/>
      </c>
    </row>
    <row r="181" spans="3:12" ht="17.45" customHeight="1" x14ac:dyDescent="0.2">
      <c r="C181" s="158">
        <f t="shared" si="5"/>
        <v>175</v>
      </c>
      <c r="D181" s="146" t="str">
        <f>IF(PROVEEDORES!E182="","",PROVEEDORES!E182)</f>
        <v/>
      </c>
      <c r="E181" s="146" t="str">
        <f>IF(PROVEEDORES!F182="","",PROVEEDORES!F182)</f>
        <v/>
      </c>
      <c r="F181" s="146" t="str">
        <f>IF(PROVEEDORES!D182="","",PROVEEDORES!D182)</f>
        <v/>
      </c>
      <c r="G181" s="159">
        <f>SUMIF('EG-ENE'!$F$18:$F$516,PROVEEDORES!$D182,'EG-ENE'!P$18:P$516)</f>
        <v>0</v>
      </c>
      <c r="H181" s="159">
        <f>SUMIF('EG-ENE'!$F$18:$F$516,PROVEEDORES!$D182,'EG-ENE'!Q$18:Q$516)</f>
        <v>0</v>
      </c>
      <c r="I181" s="159">
        <f>SUMIF('EG-ENE'!$F$18:$F$516,PROVEEDORES!$D182,'EG-ENE'!R$18:R$516)</f>
        <v>0</v>
      </c>
      <c r="J181" s="159">
        <f>SUMIF('EG-ENE'!$F$18:$F$516,PROVEEDORES!$D182,'EG-ENE'!S$18:S$516)</f>
        <v>0</v>
      </c>
      <c r="K181" s="159" t="str">
        <f t="shared" si="4"/>
        <v/>
      </c>
      <c r="L181" s="146" t="str">
        <f>IF(PROVEEDORES!G182="","",PROVEEDORES!G182)</f>
        <v/>
      </c>
    </row>
    <row r="182" spans="3:12" ht="17.45" customHeight="1" x14ac:dyDescent="0.2">
      <c r="C182" s="158">
        <f t="shared" si="5"/>
        <v>176</v>
      </c>
      <c r="D182" s="146" t="str">
        <f>IF(PROVEEDORES!E183="","",PROVEEDORES!E183)</f>
        <v/>
      </c>
      <c r="E182" s="146" t="str">
        <f>IF(PROVEEDORES!F183="","",PROVEEDORES!F183)</f>
        <v/>
      </c>
      <c r="F182" s="146" t="str">
        <f>IF(PROVEEDORES!D183="","",PROVEEDORES!D183)</f>
        <v/>
      </c>
      <c r="G182" s="159">
        <f>SUMIF('EG-ENE'!$F$18:$F$516,PROVEEDORES!$D183,'EG-ENE'!P$18:P$516)</f>
        <v>0</v>
      </c>
      <c r="H182" s="159">
        <f>SUMIF('EG-ENE'!$F$18:$F$516,PROVEEDORES!$D183,'EG-ENE'!Q$18:Q$516)</f>
        <v>0</v>
      </c>
      <c r="I182" s="159">
        <f>SUMIF('EG-ENE'!$F$18:$F$516,PROVEEDORES!$D183,'EG-ENE'!R$18:R$516)</f>
        <v>0</v>
      </c>
      <c r="J182" s="159">
        <f>SUMIF('EG-ENE'!$F$18:$F$516,PROVEEDORES!$D183,'EG-ENE'!S$18:S$516)</f>
        <v>0</v>
      </c>
      <c r="K182" s="159" t="str">
        <f t="shared" si="4"/>
        <v/>
      </c>
      <c r="L182" s="146" t="str">
        <f>IF(PROVEEDORES!G183="","",PROVEEDORES!G183)</f>
        <v/>
      </c>
    </row>
    <row r="183" spans="3:12" ht="17.45" customHeight="1" x14ac:dyDescent="0.2">
      <c r="C183" s="158">
        <f t="shared" si="5"/>
        <v>177</v>
      </c>
      <c r="D183" s="146" t="str">
        <f>IF(PROVEEDORES!E184="","",PROVEEDORES!E184)</f>
        <v/>
      </c>
      <c r="E183" s="146" t="str">
        <f>IF(PROVEEDORES!F184="","",PROVEEDORES!F184)</f>
        <v/>
      </c>
      <c r="F183" s="146" t="str">
        <f>IF(PROVEEDORES!D184="","",PROVEEDORES!D184)</f>
        <v/>
      </c>
      <c r="G183" s="159">
        <f>SUMIF('EG-ENE'!$F$18:$F$516,PROVEEDORES!$D184,'EG-ENE'!P$18:P$516)</f>
        <v>0</v>
      </c>
      <c r="H183" s="159">
        <f>SUMIF('EG-ENE'!$F$18:$F$516,PROVEEDORES!$D184,'EG-ENE'!Q$18:Q$516)</f>
        <v>0</v>
      </c>
      <c r="I183" s="159">
        <f>SUMIF('EG-ENE'!$F$18:$F$516,PROVEEDORES!$D184,'EG-ENE'!R$18:R$516)</f>
        <v>0</v>
      </c>
      <c r="J183" s="159">
        <f>SUMIF('EG-ENE'!$F$18:$F$516,PROVEEDORES!$D184,'EG-ENE'!S$18:S$516)</f>
        <v>0</v>
      </c>
      <c r="K183" s="159" t="str">
        <f t="shared" si="4"/>
        <v/>
      </c>
      <c r="L183" s="146" t="str">
        <f>IF(PROVEEDORES!G184="","",PROVEEDORES!G184)</f>
        <v/>
      </c>
    </row>
    <row r="184" spans="3:12" ht="17.45" customHeight="1" x14ac:dyDescent="0.2">
      <c r="C184" s="158">
        <f t="shared" si="5"/>
        <v>178</v>
      </c>
      <c r="D184" s="146" t="str">
        <f>IF(PROVEEDORES!E185="","",PROVEEDORES!E185)</f>
        <v/>
      </c>
      <c r="E184" s="146" t="str">
        <f>IF(PROVEEDORES!F185="","",PROVEEDORES!F185)</f>
        <v/>
      </c>
      <c r="F184" s="146" t="str">
        <f>IF(PROVEEDORES!D185="","",PROVEEDORES!D185)</f>
        <v/>
      </c>
      <c r="G184" s="159">
        <f>SUMIF('EG-ENE'!$F$18:$F$516,PROVEEDORES!$D185,'EG-ENE'!P$18:P$516)</f>
        <v>0</v>
      </c>
      <c r="H184" s="159">
        <f>SUMIF('EG-ENE'!$F$18:$F$516,PROVEEDORES!$D185,'EG-ENE'!Q$18:Q$516)</f>
        <v>0</v>
      </c>
      <c r="I184" s="159">
        <f>SUMIF('EG-ENE'!$F$18:$F$516,PROVEEDORES!$D185,'EG-ENE'!R$18:R$516)</f>
        <v>0</v>
      </c>
      <c r="J184" s="159">
        <f>SUMIF('EG-ENE'!$F$18:$F$516,PROVEEDORES!$D185,'EG-ENE'!S$18:S$516)</f>
        <v>0</v>
      </c>
      <c r="K184" s="159" t="str">
        <f t="shared" si="4"/>
        <v/>
      </c>
      <c r="L184" s="146" t="str">
        <f>IF(PROVEEDORES!G185="","",PROVEEDORES!G185)</f>
        <v/>
      </c>
    </row>
    <row r="185" spans="3:12" ht="17.45" customHeight="1" x14ac:dyDescent="0.2">
      <c r="C185" s="158">
        <f t="shared" si="5"/>
        <v>179</v>
      </c>
      <c r="D185" s="146" t="str">
        <f>IF(PROVEEDORES!E186="","",PROVEEDORES!E186)</f>
        <v/>
      </c>
      <c r="E185" s="146" t="str">
        <f>IF(PROVEEDORES!F186="","",PROVEEDORES!F186)</f>
        <v/>
      </c>
      <c r="F185" s="146" t="str">
        <f>IF(PROVEEDORES!D186="","",PROVEEDORES!D186)</f>
        <v/>
      </c>
      <c r="G185" s="159">
        <f>SUMIF('EG-ENE'!$F$18:$F$516,PROVEEDORES!$D186,'EG-ENE'!P$18:P$516)</f>
        <v>0</v>
      </c>
      <c r="H185" s="159">
        <f>SUMIF('EG-ENE'!$F$18:$F$516,PROVEEDORES!$D186,'EG-ENE'!Q$18:Q$516)</f>
        <v>0</v>
      </c>
      <c r="I185" s="159">
        <f>SUMIF('EG-ENE'!$F$18:$F$516,PROVEEDORES!$D186,'EG-ENE'!R$18:R$516)</f>
        <v>0</v>
      </c>
      <c r="J185" s="159">
        <f>SUMIF('EG-ENE'!$F$18:$F$516,PROVEEDORES!$D186,'EG-ENE'!S$18:S$516)</f>
        <v>0</v>
      </c>
      <c r="K185" s="159" t="str">
        <f t="shared" si="4"/>
        <v/>
      </c>
      <c r="L185" s="146" t="str">
        <f>IF(PROVEEDORES!G186="","",PROVEEDORES!G186)</f>
        <v/>
      </c>
    </row>
    <row r="186" spans="3:12" ht="17.45" customHeight="1" x14ac:dyDescent="0.2">
      <c r="C186" s="158">
        <f t="shared" si="5"/>
        <v>180</v>
      </c>
      <c r="D186" s="146" t="str">
        <f>IF(PROVEEDORES!E187="","",PROVEEDORES!E187)</f>
        <v/>
      </c>
      <c r="E186" s="146" t="str">
        <f>IF(PROVEEDORES!F187="","",PROVEEDORES!F187)</f>
        <v/>
      </c>
      <c r="F186" s="146" t="str">
        <f>IF(PROVEEDORES!D187="","",PROVEEDORES!D187)</f>
        <v/>
      </c>
      <c r="G186" s="159">
        <f>SUMIF('EG-ENE'!$F$18:$F$516,PROVEEDORES!$D187,'EG-ENE'!P$18:P$516)</f>
        <v>0</v>
      </c>
      <c r="H186" s="159">
        <f>SUMIF('EG-ENE'!$F$18:$F$516,PROVEEDORES!$D187,'EG-ENE'!Q$18:Q$516)</f>
        <v>0</v>
      </c>
      <c r="I186" s="159">
        <f>SUMIF('EG-ENE'!$F$18:$F$516,PROVEEDORES!$D187,'EG-ENE'!R$18:R$516)</f>
        <v>0</v>
      </c>
      <c r="J186" s="159">
        <f>SUMIF('EG-ENE'!$F$18:$F$516,PROVEEDORES!$D187,'EG-ENE'!S$18:S$516)</f>
        <v>0</v>
      </c>
      <c r="K186" s="159" t="str">
        <f t="shared" si="4"/>
        <v/>
      </c>
      <c r="L186" s="146" t="str">
        <f>IF(PROVEEDORES!G187="","",PROVEEDORES!G187)</f>
        <v/>
      </c>
    </row>
    <row r="187" spans="3:12" ht="17.45" customHeight="1" x14ac:dyDescent="0.2">
      <c r="C187" s="158">
        <f t="shared" si="5"/>
        <v>181</v>
      </c>
      <c r="D187" s="146" t="str">
        <f>IF(PROVEEDORES!E188="","",PROVEEDORES!E188)</f>
        <v/>
      </c>
      <c r="E187" s="146" t="str">
        <f>IF(PROVEEDORES!F188="","",PROVEEDORES!F188)</f>
        <v/>
      </c>
      <c r="F187" s="146" t="str">
        <f>IF(PROVEEDORES!D188="","",PROVEEDORES!D188)</f>
        <v/>
      </c>
      <c r="G187" s="159">
        <f>SUMIF('EG-ENE'!$F$18:$F$516,PROVEEDORES!$D188,'EG-ENE'!P$18:P$516)</f>
        <v>0</v>
      </c>
      <c r="H187" s="159">
        <f>SUMIF('EG-ENE'!$F$18:$F$516,PROVEEDORES!$D188,'EG-ENE'!Q$18:Q$516)</f>
        <v>0</v>
      </c>
      <c r="I187" s="159">
        <f>SUMIF('EG-ENE'!$F$18:$F$516,PROVEEDORES!$D188,'EG-ENE'!R$18:R$516)</f>
        <v>0</v>
      </c>
      <c r="J187" s="159">
        <f>SUMIF('EG-ENE'!$F$18:$F$516,PROVEEDORES!$D188,'EG-ENE'!S$18:S$516)</f>
        <v>0</v>
      </c>
      <c r="K187" s="159" t="str">
        <f t="shared" si="4"/>
        <v/>
      </c>
      <c r="L187" s="146" t="str">
        <f>IF(PROVEEDORES!G188="","",PROVEEDORES!G188)</f>
        <v/>
      </c>
    </row>
    <row r="188" spans="3:12" ht="17.45" customHeight="1" x14ac:dyDescent="0.2">
      <c r="C188" s="158">
        <f t="shared" si="5"/>
        <v>182</v>
      </c>
      <c r="D188" s="146" t="str">
        <f>IF(PROVEEDORES!E189="","",PROVEEDORES!E189)</f>
        <v/>
      </c>
      <c r="E188" s="146" t="str">
        <f>IF(PROVEEDORES!F189="","",PROVEEDORES!F189)</f>
        <v/>
      </c>
      <c r="F188" s="146" t="str">
        <f>IF(PROVEEDORES!D189="","",PROVEEDORES!D189)</f>
        <v/>
      </c>
      <c r="G188" s="159">
        <f>SUMIF('EG-ENE'!$F$18:$F$516,PROVEEDORES!$D189,'EG-ENE'!P$18:P$516)</f>
        <v>0</v>
      </c>
      <c r="H188" s="159">
        <f>SUMIF('EG-ENE'!$F$18:$F$516,PROVEEDORES!$D189,'EG-ENE'!Q$18:Q$516)</f>
        <v>0</v>
      </c>
      <c r="I188" s="159">
        <f>SUMIF('EG-ENE'!$F$18:$F$516,PROVEEDORES!$D189,'EG-ENE'!R$18:R$516)</f>
        <v>0</v>
      </c>
      <c r="J188" s="159">
        <f>SUMIF('EG-ENE'!$F$18:$F$516,PROVEEDORES!$D189,'EG-ENE'!S$18:S$516)</f>
        <v>0</v>
      </c>
      <c r="K188" s="159" t="str">
        <f t="shared" si="4"/>
        <v/>
      </c>
      <c r="L188" s="146" t="str">
        <f>IF(PROVEEDORES!G189="","",PROVEEDORES!G189)</f>
        <v/>
      </c>
    </row>
    <row r="189" spans="3:12" ht="17.45" customHeight="1" x14ac:dyDescent="0.2">
      <c r="C189" s="158">
        <f t="shared" si="5"/>
        <v>183</v>
      </c>
      <c r="D189" s="146" t="str">
        <f>IF(PROVEEDORES!E190="","",PROVEEDORES!E190)</f>
        <v/>
      </c>
      <c r="E189" s="146" t="str">
        <f>IF(PROVEEDORES!F190="","",PROVEEDORES!F190)</f>
        <v/>
      </c>
      <c r="F189" s="146" t="str">
        <f>IF(PROVEEDORES!D190="","",PROVEEDORES!D190)</f>
        <v/>
      </c>
      <c r="G189" s="159">
        <f>SUMIF('EG-ENE'!$F$18:$F$516,PROVEEDORES!$D190,'EG-ENE'!P$18:P$516)</f>
        <v>0</v>
      </c>
      <c r="H189" s="159">
        <f>SUMIF('EG-ENE'!$F$18:$F$516,PROVEEDORES!$D190,'EG-ENE'!Q$18:Q$516)</f>
        <v>0</v>
      </c>
      <c r="I189" s="159">
        <f>SUMIF('EG-ENE'!$F$18:$F$516,PROVEEDORES!$D190,'EG-ENE'!R$18:R$516)</f>
        <v>0</v>
      </c>
      <c r="J189" s="159">
        <f>SUMIF('EG-ENE'!$F$18:$F$516,PROVEEDORES!$D190,'EG-ENE'!S$18:S$516)</f>
        <v>0</v>
      </c>
      <c r="K189" s="159" t="str">
        <f t="shared" si="4"/>
        <v/>
      </c>
      <c r="L189" s="146" t="str">
        <f>IF(PROVEEDORES!G190="","",PROVEEDORES!G190)</f>
        <v/>
      </c>
    </row>
    <row r="190" spans="3:12" ht="17.45" customHeight="1" x14ac:dyDescent="0.2">
      <c r="C190" s="158">
        <f t="shared" si="5"/>
        <v>184</v>
      </c>
      <c r="D190" s="146" t="str">
        <f>IF(PROVEEDORES!E191="","",PROVEEDORES!E191)</f>
        <v/>
      </c>
      <c r="E190" s="146" t="str">
        <f>IF(PROVEEDORES!F191="","",PROVEEDORES!F191)</f>
        <v/>
      </c>
      <c r="F190" s="146" t="str">
        <f>IF(PROVEEDORES!D191="","",PROVEEDORES!D191)</f>
        <v/>
      </c>
      <c r="G190" s="159">
        <f>SUMIF('EG-ENE'!$F$18:$F$516,PROVEEDORES!$D191,'EG-ENE'!P$18:P$516)</f>
        <v>0</v>
      </c>
      <c r="H190" s="159">
        <f>SUMIF('EG-ENE'!$F$18:$F$516,PROVEEDORES!$D191,'EG-ENE'!Q$18:Q$516)</f>
        <v>0</v>
      </c>
      <c r="I190" s="159">
        <f>SUMIF('EG-ENE'!$F$18:$F$516,PROVEEDORES!$D191,'EG-ENE'!R$18:R$516)</f>
        <v>0</v>
      </c>
      <c r="J190" s="159">
        <f>SUMIF('EG-ENE'!$F$18:$F$516,PROVEEDORES!$D191,'EG-ENE'!S$18:S$516)</f>
        <v>0</v>
      </c>
      <c r="K190" s="159" t="str">
        <f t="shared" si="4"/>
        <v/>
      </c>
      <c r="L190" s="146" t="str">
        <f>IF(PROVEEDORES!G191="","",PROVEEDORES!G191)</f>
        <v/>
      </c>
    </row>
    <row r="191" spans="3:12" ht="17.45" customHeight="1" x14ac:dyDescent="0.2">
      <c r="C191" s="158">
        <f t="shared" si="5"/>
        <v>185</v>
      </c>
      <c r="D191" s="146" t="str">
        <f>IF(PROVEEDORES!E192="","",PROVEEDORES!E192)</f>
        <v/>
      </c>
      <c r="E191" s="146" t="str">
        <f>IF(PROVEEDORES!F192="","",PROVEEDORES!F192)</f>
        <v/>
      </c>
      <c r="F191" s="146" t="str">
        <f>IF(PROVEEDORES!D192="","",PROVEEDORES!D192)</f>
        <v/>
      </c>
      <c r="G191" s="159">
        <f>SUMIF('EG-ENE'!$F$18:$F$516,PROVEEDORES!$D192,'EG-ENE'!P$18:P$516)</f>
        <v>0</v>
      </c>
      <c r="H191" s="159">
        <f>SUMIF('EG-ENE'!$F$18:$F$516,PROVEEDORES!$D192,'EG-ENE'!Q$18:Q$516)</f>
        <v>0</v>
      </c>
      <c r="I191" s="159">
        <f>SUMIF('EG-ENE'!$F$18:$F$516,PROVEEDORES!$D192,'EG-ENE'!R$18:R$516)</f>
        <v>0</v>
      </c>
      <c r="J191" s="159">
        <f>SUMIF('EG-ENE'!$F$18:$F$516,PROVEEDORES!$D192,'EG-ENE'!S$18:S$516)</f>
        <v>0</v>
      </c>
      <c r="K191" s="159" t="str">
        <f t="shared" si="4"/>
        <v/>
      </c>
      <c r="L191" s="146" t="str">
        <f>IF(PROVEEDORES!G192="","",PROVEEDORES!G192)</f>
        <v/>
      </c>
    </row>
    <row r="192" spans="3:12" ht="17.45" customHeight="1" x14ac:dyDescent="0.2">
      <c r="C192" s="158">
        <f t="shared" si="5"/>
        <v>186</v>
      </c>
      <c r="D192" s="146" t="str">
        <f>IF(PROVEEDORES!E193="","",PROVEEDORES!E193)</f>
        <v/>
      </c>
      <c r="E192" s="146" t="str">
        <f>IF(PROVEEDORES!F193="","",PROVEEDORES!F193)</f>
        <v/>
      </c>
      <c r="F192" s="146" t="str">
        <f>IF(PROVEEDORES!D193="","",PROVEEDORES!D193)</f>
        <v/>
      </c>
      <c r="G192" s="159">
        <f>SUMIF('EG-ENE'!$F$18:$F$516,PROVEEDORES!$D193,'EG-ENE'!P$18:P$516)</f>
        <v>0</v>
      </c>
      <c r="H192" s="159">
        <f>SUMIF('EG-ENE'!$F$18:$F$516,PROVEEDORES!$D193,'EG-ENE'!Q$18:Q$516)</f>
        <v>0</v>
      </c>
      <c r="I192" s="159">
        <f>SUMIF('EG-ENE'!$F$18:$F$516,PROVEEDORES!$D193,'EG-ENE'!R$18:R$516)</f>
        <v>0</v>
      </c>
      <c r="J192" s="159">
        <f>SUMIF('EG-ENE'!$F$18:$F$516,PROVEEDORES!$D193,'EG-ENE'!S$18:S$516)</f>
        <v>0</v>
      </c>
      <c r="K192" s="159" t="str">
        <f t="shared" si="4"/>
        <v/>
      </c>
      <c r="L192" s="146" t="str">
        <f>IF(PROVEEDORES!G193="","",PROVEEDORES!G193)</f>
        <v/>
      </c>
    </row>
    <row r="193" spans="3:12" ht="17.45" customHeight="1" x14ac:dyDescent="0.2">
      <c r="C193" s="158">
        <f t="shared" si="5"/>
        <v>187</v>
      </c>
      <c r="D193" s="146" t="str">
        <f>IF(PROVEEDORES!E194="","",PROVEEDORES!E194)</f>
        <v/>
      </c>
      <c r="E193" s="146" t="str">
        <f>IF(PROVEEDORES!F194="","",PROVEEDORES!F194)</f>
        <v/>
      </c>
      <c r="F193" s="146" t="str">
        <f>IF(PROVEEDORES!D194="","",PROVEEDORES!D194)</f>
        <v/>
      </c>
      <c r="G193" s="159">
        <f>SUMIF('EG-ENE'!$F$18:$F$516,PROVEEDORES!$D194,'EG-ENE'!P$18:P$516)</f>
        <v>0</v>
      </c>
      <c r="H193" s="159">
        <f>SUMIF('EG-ENE'!$F$18:$F$516,PROVEEDORES!$D194,'EG-ENE'!Q$18:Q$516)</f>
        <v>0</v>
      </c>
      <c r="I193" s="159">
        <f>SUMIF('EG-ENE'!$F$18:$F$516,PROVEEDORES!$D194,'EG-ENE'!R$18:R$516)</f>
        <v>0</v>
      </c>
      <c r="J193" s="159">
        <f>SUMIF('EG-ENE'!$F$18:$F$516,PROVEEDORES!$D194,'EG-ENE'!S$18:S$516)</f>
        <v>0</v>
      </c>
      <c r="K193" s="159" t="str">
        <f t="shared" si="4"/>
        <v/>
      </c>
      <c r="L193" s="146" t="str">
        <f>IF(PROVEEDORES!G194="","",PROVEEDORES!G194)</f>
        <v/>
      </c>
    </row>
    <row r="194" spans="3:12" ht="17.45" customHeight="1" x14ac:dyDescent="0.2">
      <c r="C194" s="158">
        <f t="shared" si="5"/>
        <v>188</v>
      </c>
      <c r="D194" s="146" t="str">
        <f>IF(PROVEEDORES!E195="","",PROVEEDORES!E195)</f>
        <v/>
      </c>
      <c r="E194" s="146" t="str">
        <f>IF(PROVEEDORES!F195="","",PROVEEDORES!F195)</f>
        <v/>
      </c>
      <c r="F194" s="146" t="str">
        <f>IF(PROVEEDORES!D195="","",PROVEEDORES!D195)</f>
        <v/>
      </c>
      <c r="G194" s="159">
        <f>SUMIF('EG-ENE'!$F$18:$F$516,PROVEEDORES!$D195,'EG-ENE'!P$18:P$516)</f>
        <v>0</v>
      </c>
      <c r="H194" s="159">
        <f>SUMIF('EG-ENE'!$F$18:$F$516,PROVEEDORES!$D195,'EG-ENE'!Q$18:Q$516)</f>
        <v>0</v>
      </c>
      <c r="I194" s="159">
        <f>SUMIF('EG-ENE'!$F$18:$F$516,PROVEEDORES!$D195,'EG-ENE'!R$18:R$516)</f>
        <v>0</v>
      </c>
      <c r="J194" s="159">
        <f>SUMIF('EG-ENE'!$F$18:$F$516,PROVEEDORES!$D195,'EG-ENE'!S$18:S$516)</f>
        <v>0</v>
      </c>
      <c r="K194" s="159" t="str">
        <f t="shared" si="4"/>
        <v/>
      </c>
      <c r="L194" s="146" t="str">
        <f>IF(PROVEEDORES!G195="","",PROVEEDORES!G195)</f>
        <v/>
      </c>
    </row>
    <row r="195" spans="3:12" ht="17.45" customHeight="1" x14ac:dyDescent="0.2">
      <c r="C195" s="158">
        <f t="shared" si="5"/>
        <v>189</v>
      </c>
      <c r="D195" s="146" t="str">
        <f>IF(PROVEEDORES!E196="","",PROVEEDORES!E196)</f>
        <v/>
      </c>
      <c r="E195" s="146" t="str">
        <f>IF(PROVEEDORES!F196="","",PROVEEDORES!F196)</f>
        <v/>
      </c>
      <c r="F195" s="146" t="str">
        <f>IF(PROVEEDORES!D196="","",PROVEEDORES!D196)</f>
        <v/>
      </c>
      <c r="G195" s="159">
        <f>SUMIF('EG-ENE'!$F$18:$F$516,PROVEEDORES!$D196,'EG-ENE'!P$18:P$516)</f>
        <v>0</v>
      </c>
      <c r="H195" s="159">
        <f>SUMIF('EG-ENE'!$F$18:$F$516,PROVEEDORES!$D196,'EG-ENE'!Q$18:Q$516)</f>
        <v>0</v>
      </c>
      <c r="I195" s="159">
        <f>SUMIF('EG-ENE'!$F$18:$F$516,PROVEEDORES!$D196,'EG-ENE'!R$18:R$516)</f>
        <v>0</v>
      </c>
      <c r="J195" s="159">
        <f>SUMIF('EG-ENE'!$F$18:$F$516,PROVEEDORES!$D196,'EG-ENE'!S$18:S$516)</f>
        <v>0</v>
      </c>
      <c r="K195" s="159" t="str">
        <f t="shared" si="4"/>
        <v/>
      </c>
      <c r="L195" s="146" t="str">
        <f>IF(PROVEEDORES!G196="","",PROVEEDORES!G196)</f>
        <v/>
      </c>
    </row>
    <row r="196" spans="3:12" ht="17.45" customHeight="1" x14ac:dyDescent="0.2">
      <c r="C196" s="158">
        <f t="shared" si="5"/>
        <v>190</v>
      </c>
      <c r="D196" s="146" t="str">
        <f>IF(PROVEEDORES!E197="","",PROVEEDORES!E197)</f>
        <v/>
      </c>
      <c r="E196" s="146" t="str">
        <f>IF(PROVEEDORES!F197="","",PROVEEDORES!F197)</f>
        <v/>
      </c>
      <c r="F196" s="146" t="str">
        <f>IF(PROVEEDORES!D197="","",PROVEEDORES!D197)</f>
        <v/>
      </c>
      <c r="G196" s="159">
        <f>SUMIF('EG-ENE'!$F$18:$F$516,PROVEEDORES!$D197,'EG-ENE'!P$18:P$516)</f>
        <v>0</v>
      </c>
      <c r="H196" s="159">
        <f>SUMIF('EG-ENE'!$F$18:$F$516,PROVEEDORES!$D197,'EG-ENE'!Q$18:Q$516)</f>
        <v>0</v>
      </c>
      <c r="I196" s="159">
        <f>SUMIF('EG-ENE'!$F$18:$F$516,PROVEEDORES!$D197,'EG-ENE'!R$18:R$516)</f>
        <v>0</v>
      </c>
      <c r="J196" s="159">
        <f>SUMIF('EG-ENE'!$F$18:$F$516,PROVEEDORES!$D197,'EG-ENE'!S$18:S$516)</f>
        <v>0</v>
      </c>
      <c r="K196" s="159" t="str">
        <f t="shared" si="4"/>
        <v/>
      </c>
      <c r="L196" s="146" t="str">
        <f>IF(PROVEEDORES!G197="","",PROVEEDORES!G197)</f>
        <v/>
      </c>
    </row>
    <row r="197" spans="3:12" ht="17.45" customHeight="1" x14ac:dyDescent="0.2">
      <c r="C197" s="158">
        <f t="shared" si="5"/>
        <v>191</v>
      </c>
      <c r="D197" s="146" t="str">
        <f>IF(PROVEEDORES!E198="","",PROVEEDORES!E198)</f>
        <v/>
      </c>
      <c r="E197" s="146" t="str">
        <f>IF(PROVEEDORES!F198="","",PROVEEDORES!F198)</f>
        <v/>
      </c>
      <c r="F197" s="146" t="str">
        <f>IF(PROVEEDORES!D198="","",PROVEEDORES!D198)</f>
        <v/>
      </c>
      <c r="G197" s="159">
        <f>SUMIF('EG-ENE'!$F$18:$F$516,PROVEEDORES!$D198,'EG-ENE'!P$18:P$516)</f>
        <v>0</v>
      </c>
      <c r="H197" s="159">
        <f>SUMIF('EG-ENE'!$F$18:$F$516,PROVEEDORES!$D198,'EG-ENE'!Q$18:Q$516)</f>
        <v>0</v>
      </c>
      <c r="I197" s="159">
        <f>SUMIF('EG-ENE'!$F$18:$F$516,PROVEEDORES!$D198,'EG-ENE'!R$18:R$516)</f>
        <v>0</v>
      </c>
      <c r="J197" s="159">
        <f>SUMIF('EG-ENE'!$F$18:$F$516,PROVEEDORES!$D198,'EG-ENE'!S$18:S$516)</f>
        <v>0</v>
      </c>
      <c r="K197" s="159" t="str">
        <f t="shared" si="4"/>
        <v/>
      </c>
      <c r="L197" s="146" t="str">
        <f>IF(PROVEEDORES!G198="","",PROVEEDORES!G198)</f>
        <v/>
      </c>
    </row>
    <row r="198" spans="3:12" ht="17.45" customHeight="1" x14ac:dyDescent="0.2">
      <c r="C198" s="158">
        <f t="shared" si="5"/>
        <v>192</v>
      </c>
      <c r="D198" s="146" t="str">
        <f>IF(PROVEEDORES!E199="","",PROVEEDORES!E199)</f>
        <v/>
      </c>
      <c r="E198" s="146" t="str">
        <f>IF(PROVEEDORES!F199="","",PROVEEDORES!F199)</f>
        <v/>
      </c>
      <c r="F198" s="146" t="str">
        <f>IF(PROVEEDORES!D199="","",PROVEEDORES!D199)</f>
        <v/>
      </c>
      <c r="G198" s="159">
        <f>SUMIF('EG-ENE'!$F$18:$F$516,PROVEEDORES!$D199,'EG-ENE'!P$18:P$516)</f>
        <v>0</v>
      </c>
      <c r="H198" s="159">
        <f>SUMIF('EG-ENE'!$F$18:$F$516,PROVEEDORES!$D199,'EG-ENE'!Q$18:Q$516)</f>
        <v>0</v>
      </c>
      <c r="I198" s="159">
        <f>SUMIF('EG-ENE'!$F$18:$F$516,PROVEEDORES!$D199,'EG-ENE'!R$18:R$516)</f>
        <v>0</v>
      </c>
      <c r="J198" s="159">
        <f>SUMIF('EG-ENE'!$F$18:$F$516,PROVEEDORES!$D199,'EG-ENE'!S$18:S$516)</f>
        <v>0</v>
      </c>
      <c r="K198" s="159" t="str">
        <f t="shared" si="4"/>
        <v/>
      </c>
      <c r="L198" s="146" t="str">
        <f>IF(PROVEEDORES!G199="","",PROVEEDORES!G199)</f>
        <v/>
      </c>
    </row>
    <row r="199" spans="3:12" ht="17.45" customHeight="1" x14ac:dyDescent="0.2">
      <c r="C199" s="158">
        <f t="shared" si="5"/>
        <v>193</v>
      </c>
      <c r="D199" s="146" t="str">
        <f>IF(PROVEEDORES!E200="","",PROVEEDORES!E200)</f>
        <v/>
      </c>
      <c r="E199" s="146" t="str">
        <f>IF(PROVEEDORES!F200="","",PROVEEDORES!F200)</f>
        <v/>
      </c>
      <c r="F199" s="146" t="str">
        <f>IF(PROVEEDORES!D200="","",PROVEEDORES!D200)</f>
        <v/>
      </c>
      <c r="G199" s="159">
        <f>SUMIF('EG-ENE'!$F$18:$F$516,PROVEEDORES!$D200,'EG-ENE'!P$18:P$516)</f>
        <v>0</v>
      </c>
      <c r="H199" s="159">
        <f>SUMIF('EG-ENE'!$F$18:$F$516,PROVEEDORES!$D200,'EG-ENE'!Q$18:Q$516)</f>
        <v>0</v>
      </c>
      <c r="I199" s="159">
        <f>SUMIF('EG-ENE'!$F$18:$F$516,PROVEEDORES!$D200,'EG-ENE'!R$18:R$516)</f>
        <v>0</v>
      </c>
      <c r="J199" s="159">
        <f>SUMIF('EG-ENE'!$F$18:$F$516,PROVEEDORES!$D200,'EG-ENE'!S$18:S$516)</f>
        <v>0</v>
      </c>
      <c r="K199" s="159" t="str">
        <f t="shared" si="4"/>
        <v/>
      </c>
      <c r="L199" s="146" t="str">
        <f>IF(PROVEEDORES!G200="","",PROVEEDORES!G200)</f>
        <v/>
      </c>
    </row>
    <row r="200" spans="3:12" ht="17.45" customHeight="1" x14ac:dyDescent="0.2">
      <c r="C200" s="158">
        <f t="shared" si="5"/>
        <v>194</v>
      </c>
      <c r="D200" s="146" t="str">
        <f>IF(PROVEEDORES!E201="","",PROVEEDORES!E201)</f>
        <v/>
      </c>
      <c r="E200" s="146" t="str">
        <f>IF(PROVEEDORES!F201="","",PROVEEDORES!F201)</f>
        <v/>
      </c>
      <c r="F200" s="146" t="str">
        <f>IF(PROVEEDORES!D201="","",PROVEEDORES!D201)</f>
        <v/>
      </c>
      <c r="G200" s="159">
        <f>SUMIF('EG-ENE'!$F$18:$F$516,PROVEEDORES!$D201,'EG-ENE'!P$18:P$516)</f>
        <v>0</v>
      </c>
      <c r="H200" s="159">
        <f>SUMIF('EG-ENE'!$F$18:$F$516,PROVEEDORES!$D201,'EG-ENE'!Q$18:Q$516)</f>
        <v>0</v>
      </c>
      <c r="I200" s="159">
        <f>SUMIF('EG-ENE'!$F$18:$F$516,PROVEEDORES!$D201,'EG-ENE'!R$18:R$516)</f>
        <v>0</v>
      </c>
      <c r="J200" s="159">
        <f>SUMIF('EG-ENE'!$F$18:$F$516,PROVEEDORES!$D201,'EG-ENE'!S$18:S$516)</f>
        <v>0</v>
      </c>
      <c r="K200" s="159" t="str">
        <f t="shared" ref="K200:K263" si="6">IF(G200+H200+I200+J200&gt;0,"C/Información","")</f>
        <v/>
      </c>
      <c r="L200" s="146" t="str">
        <f>IF(PROVEEDORES!G201="","",PROVEEDORES!G201)</f>
        <v/>
      </c>
    </row>
    <row r="201" spans="3:12" ht="17.45" customHeight="1" x14ac:dyDescent="0.2">
      <c r="C201" s="158">
        <f t="shared" ref="C201:C264" si="7">C200+1</f>
        <v>195</v>
      </c>
      <c r="D201" s="146" t="str">
        <f>IF(PROVEEDORES!E202="","",PROVEEDORES!E202)</f>
        <v/>
      </c>
      <c r="E201" s="146" t="str">
        <f>IF(PROVEEDORES!F202="","",PROVEEDORES!F202)</f>
        <v/>
      </c>
      <c r="F201" s="146" t="str">
        <f>IF(PROVEEDORES!D202="","",PROVEEDORES!D202)</f>
        <v/>
      </c>
      <c r="G201" s="159">
        <f>SUMIF('EG-ENE'!$F$18:$F$516,PROVEEDORES!$D202,'EG-ENE'!P$18:P$516)</f>
        <v>0</v>
      </c>
      <c r="H201" s="159">
        <f>SUMIF('EG-ENE'!$F$18:$F$516,PROVEEDORES!$D202,'EG-ENE'!Q$18:Q$516)</f>
        <v>0</v>
      </c>
      <c r="I201" s="159">
        <f>SUMIF('EG-ENE'!$F$18:$F$516,PROVEEDORES!$D202,'EG-ENE'!R$18:R$516)</f>
        <v>0</v>
      </c>
      <c r="J201" s="159">
        <f>SUMIF('EG-ENE'!$F$18:$F$516,PROVEEDORES!$D202,'EG-ENE'!S$18:S$516)</f>
        <v>0</v>
      </c>
      <c r="K201" s="159" t="str">
        <f t="shared" si="6"/>
        <v/>
      </c>
      <c r="L201" s="146" t="str">
        <f>IF(PROVEEDORES!G202="","",PROVEEDORES!G202)</f>
        <v/>
      </c>
    </row>
    <row r="202" spans="3:12" ht="17.45" customHeight="1" x14ac:dyDescent="0.2">
      <c r="C202" s="158">
        <f t="shared" si="7"/>
        <v>196</v>
      </c>
      <c r="D202" s="146" t="str">
        <f>IF(PROVEEDORES!E203="","",PROVEEDORES!E203)</f>
        <v/>
      </c>
      <c r="E202" s="146" t="str">
        <f>IF(PROVEEDORES!F203="","",PROVEEDORES!F203)</f>
        <v/>
      </c>
      <c r="F202" s="146" t="str">
        <f>IF(PROVEEDORES!D203="","",PROVEEDORES!D203)</f>
        <v/>
      </c>
      <c r="G202" s="159">
        <f>SUMIF('EG-ENE'!$F$18:$F$516,PROVEEDORES!$D203,'EG-ENE'!P$18:P$516)</f>
        <v>0</v>
      </c>
      <c r="H202" s="159">
        <f>SUMIF('EG-ENE'!$F$18:$F$516,PROVEEDORES!$D203,'EG-ENE'!Q$18:Q$516)</f>
        <v>0</v>
      </c>
      <c r="I202" s="159">
        <f>SUMIF('EG-ENE'!$F$18:$F$516,PROVEEDORES!$D203,'EG-ENE'!R$18:R$516)</f>
        <v>0</v>
      </c>
      <c r="J202" s="159">
        <f>SUMIF('EG-ENE'!$F$18:$F$516,PROVEEDORES!$D203,'EG-ENE'!S$18:S$516)</f>
        <v>0</v>
      </c>
      <c r="K202" s="159" t="str">
        <f t="shared" si="6"/>
        <v/>
      </c>
      <c r="L202" s="146" t="str">
        <f>IF(PROVEEDORES!G203="","",PROVEEDORES!G203)</f>
        <v/>
      </c>
    </row>
    <row r="203" spans="3:12" ht="17.45" customHeight="1" x14ac:dyDescent="0.2">
      <c r="C203" s="158">
        <f t="shared" si="7"/>
        <v>197</v>
      </c>
      <c r="D203" s="146" t="str">
        <f>IF(PROVEEDORES!E204="","",PROVEEDORES!E204)</f>
        <v/>
      </c>
      <c r="E203" s="146" t="str">
        <f>IF(PROVEEDORES!F204="","",PROVEEDORES!F204)</f>
        <v/>
      </c>
      <c r="F203" s="146" t="str">
        <f>IF(PROVEEDORES!D204="","",PROVEEDORES!D204)</f>
        <v/>
      </c>
      <c r="G203" s="159">
        <f>SUMIF('EG-ENE'!$F$18:$F$516,PROVEEDORES!$D204,'EG-ENE'!P$18:P$516)</f>
        <v>0</v>
      </c>
      <c r="H203" s="159">
        <f>SUMIF('EG-ENE'!$F$18:$F$516,PROVEEDORES!$D204,'EG-ENE'!Q$18:Q$516)</f>
        <v>0</v>
      </c>
      <c r="I203" s="159">
        <f>SUMIF('EG-ENE'!$F$18:$F$516,PROVEEDORES!$D204,'EG-ENE'!R$18:R$516)</f>
        <v>0</v>
      </c>
      <c r="J203" s="159">
        <f>SUMIF('EG-ENE'!$F$18:$F$516,PROVEEDORES!$D204,'EG-ENE'!S$18:S$516)</f>
        <v>0</v>
      </c>
      <c r="K203" s="159" t="str">
        <f t="shared" si="6"/>
        <v/>
      </c>
      <c r="L203" s="146" t="str">
        <f>IF(PROVEEDORES!G204="","",PROVEEDORES!G204)</f>
        <v/>
      </c>
    </row>
    <row r="204" spans="3:12" ht="17.45" customHeight="1" x14ac:dyDescent="0.2">
      <c r="C204" s="158">
        <f t="shared" si="7"/>
        <v>198</v>
      </c>
      <c r="D204" s="146" t="str">
        <f>IF(PROVEEDORES!E205="","",PROVEEDORES!E205)</f>
        <v/>
      </c>
      <c r="E204" s="146" t="str">
        <f>IF(PROVEEDORES!F205="","",PROVEEDORES!F205)</f>
        <v/>
      </c>
      <c r="F204" s="146" t="str">
        <f>IF(PROVEEDORES!D205="","",PROVEEDORES!D205)</f>
        <v/>
      </c>
      <c r="G204" s="159">
        <f>SUMIF('EG-ENE'!$F$18:$F$516,PROVEEDORES!$D205,'EG-ENE'!P$18:P$516)</f>
        <v>0</v>
      </c>
      <c r="H204" s="159">
        <f>SUMIF('EG-ENE'!$F$18:$F$516,PROVEEDORES!$D205,'EG-ENE'!Q$18:Q$516)</f>
        <v>0</v>
      </c>
      <c r="I204" s="159">
        <f>SUMIF('EG-ENE'!$F$18:$F$516,PROVEEDORES!$D205,'EG-ENE'!R$18:R$516)</f>
        <v>0</v>
      </c>
      <c r="J204" s="159">
        <f>SUMIF('EG-ENE'!$F$18:$F$516,PROVEEDORES!$D205,'EG-ENE'!S$18:S$516)</f>
        <v>0</v>
      </c>
      <c r="K204" s="159" t="str">
        <f t="shared" si="6"/>
        <v/>
      </c>
      <c r="L204" s="146" t="str">
        <f>IF(PROVEEDORES!G205="","",PROVEEDORES!G205)</f>
        <v/>
      </c>
    </row>
    <row r="205" spans="3:12" ht="17.45" customHeight="1" x14ac:dyDescent="0.2">
      <c r="C205" s="158">
        <f t="shared" si="7"/>
        <v>199</v>
      </c>
      <c r="D205" s="146" t="str">
        <f>IF(PROVEEDORES!E206="","",PROVEEDORES!E206)</f>
        <v/>
      </c>
      <c r="E205" s="146" t="str">
        <f>IF(PROVEEDORES!F206="","",PROVEEDORES!F206)</f>
        <v/>
      </c>
      <c r="F205" s="146" t="str">
        <f>IF(PROVEEDORES!D206="","",PROVEEDORES!D206)</f>
        <v/>
      </c>
      <c r="G205" s="159">
        <f>SUMIF('EG-ENE'!$F$18:$F$516,PROVEEDORES!$D206,'EG-ENE'!P$18:P$516)</f>
        <v>0</v>
      </c>
      <c r="H205" s="159">
        <f>SUMIF('EG-ENE'!$F$18:$F$516,PROVEEDORES!$D206,'EG-ENE'!Q$18:Q$516)</f>
        <v>0</v>
      </c>
      <c r="I205" s="159">
        <f>SUMIF('EG-ENE'!$F$18:$F$516,PROVEEDORES!$D206,'EG-ENE'!R$18:R$516)</f>
        <v>0</v>
      </c>
      <c r="J205" s="159">
        <f>SUMIF('EG-ENE'!$F$18:$F$516,PROVEEDORES!$D206,'EG-ENE'!S$18:S$516)</f>
        <v>0</v>
      </c>
      <c r="K205" s="159" t="str">
        <f t="shared" si="6"/>
        <v/>
      </c>
      <c r="L205" s="146" t="str">
        <f>IF(PROVEEDORES!G206="","",PROVEEDORES!G206)</f>
        <v/>
      </c>
    </row>
    <row r="206" spans="3:12" ht="17.45" customHeight="1" x14ac:dyDescent="0.2">
      <c r="C206" s="158">
        <f t="shared" si="7"/>
        <v>200</v>
      </c>
      <c r="D206" s="146" t="str">
        <f>IF(PROVEEDORES!E207="","",PROVEEDORES!E207)</f>
        <v/>
      </c>
      <c r="E206" s="146" t="str">
        <f>IF(PROVEEDORES!F207="","",PROVEEDORES!F207)</f>
        <v/>
      </c>
      <c r="F206" s="146" t="str">
        <f>IF(PROVEEDORES!D207="","",PROVEEDORES!D207)</f>
        <v/>
      </c>
      <c r="G206" s="159">
        <f>SUMIF('EG-ENE'!$F$18:$F$516,PROVEEDORES!$D207,'EG-ENE'!P$18:P$516)</f>
        <v>0</v>
      </c>
      <c r="H206" s="159">
        <f>SUMIF('EG-ENE'!$F$18:$F$516,PROVEEDORES!$D207,'EG-ENE'!Q$18:Q$516)</f>
        <v>0</v>
      </c>
      <c r="I206" s="159">
        <f>SUMIF('EG-ENE'!$F$18:$F$516,PROVEEDORES!$D207,'EG-ENE'!R$18:R$516)</f>
        <v>0</v>
      </c>
      <c r="J206" s="159">
        <f>SUMIF('EG-ENE'!$F$18:$F$516,PROVEEDORES!$D207,'EG-ENE'!S$18:S$516)</f>
        <v>0</v>
      </c>
      <c r="K206" s="159" t="str">
        <f t="shared" si="6"/>
        <v/>
      </c>
      <c r="L206" s="146" t="str">
        <f>IF(PROVEEDORES!G207="","",PROVEEDORES!G207)</f>
        <v/>
      </c>
    </row>
    <row r="207" spans="3:12" ht="17.45" customHeight="1" x14ac:dyDescent="0.2">
      <c r="C207" s="158">
        <f t="shared" si="7"/>
        <v>201</v>
      </c>
      <c r="D207" s="146" t="str">
        <f>IF(PROVEEDORES!E208="","",PROVEEDORES!E208)</f>
        <v/>
      </c>
      <c r="E207" s="146" t="str">
        <f>IF(PROVEEDORES!F208="","",PROVEEDORES!F208)</f>
        <v/>
      </c>
      <c r="F207" s="146" t="str">
        <f>IF(PROVEEDORES!D208="","",PROVEEDORES!D208)</f>
        <v/>
      </c>
      <c r="G207" s="159">
        <f>SUMIF('EG-ENE'!$F$18:$F$516,PROVEEDORES!$D208,'EG-ENE'!P$18:P$516)</f>
        <v>0</v>
      </c>
      <c r="H207" s="159">
        <f>SUMIF('EG-ENE'!$F$18:$F$516,PROVEEDORES!$D208,'EG-ENE'!Q$18:Q$516)</f>
        <v>0</v>
      </c>
      <c r="I207" s="159">
        <f>SUMIF('EG-ENE'!$F$18:$F$516,PROVEEDORES!$D208,'EG-ENE'!R$18:R$516)</f>
        <v>0</v>
      </c>
      <c r="J207" s="159">
        <f>SUMIF('EG-ENE'!$F$18:$F$516,PROVEEDORES!$D208,'EG-ENE'!S$18:S$516)</f>
        <v>0</v>
      </c>
      <c r="K207" s="159" t="str">
        <f t="shared" si="6"/>
        <v/>
      </c>
      <c r="L207" s="146" t="str">
        <f>IF(PROVEEDORES!G208="","",PROVEEDORES!G208)</f>
        <v/>
      </c>
    </row>
    <row r="208" spans="3:12" ht="17.45" customHeight="1" x14ac:dyDescent="0.2">
      <c r="C208" s="158">
        <f t="shared" si="7"/>
        <v>202</v>
      </c>
      <c r="D208" s="146" t="str">
        <f>IF(PROVEEDORES!E209="","",PROVEEDORES!E209)</f>
        <v/>
      </c>
      <c r="E208" s="146" t="str">
        <f>IF(PROVEEDORES!F209="","",PROVEEDORES!F209)</f>
        <v/>
      </c>
      <c r="F208" s="146" t="str">
        <f>IF(PROVEEDORES!D209="","",PROVEEDORES!D209)</f>
        <v/>
      </c>
      <c r="G208" s="159">
        <f>SUMIF('EG-ENE'!$F$18:$F$516,PROVEEDORES!$D209,'EG-ENE'!P$18:P$516)</f>
        <v>0</v>
      </c>
      <c r="H208" s="159">
        <f>SUMIF('EG-ENE'!$F$18:$F$516,PROVEEDORES!$D209,'EG-ENE'!Q$18:Q$516)</f>
        <v>0</v>
      </c>
      <c r="I208" s="159">
        <f>SUMIF('EG-ENE'!$F$18:$F$516,PROVEEDORES!$D209,'EG-ENE'!R$18:R$516)</f>
        <v>0</v>
      </c>
      <c r="J208" s="159">
        <f>SUMIF('EG-ENE'!$F$18:$F$516,PROVEEDORES!$D209,'EG-ENE'!S$18:S$516)</f>
        <v>0</v>
      </c>
      <c r="K208" s="159" t="str">
        <f t="shared" si="6"/>
        <v/>
      </c>
      <c r="L208" s="146" t="str">
        <f>IF(PROVEEDORES!G209="","",PROVEEDORES!G209)</f>
        <v/>
      </c>
    </row>
    <row r="209" spans="3:12" ht="17.45" customHeight="1" x14ac:dyDescent="0.2">
      <c r="C209" s="158">
        <f t="shared" si="7"/>
        <v>203</v>
      </c>
      <c r="D209" s="146" t="str">
        <f>IF(PROVEEDORES!E210="","",PROVEEDORES!E210)</f>
        <v/>
      </c>
      <c r="E209" s="146" t="str">
        <f>IF(PROVEEDORES!F210="","",PROVEEDORES!F210)</f>
        <v/>
      </c>
      <c r="F209" s="146" t="str">
        <f>IF(PROVEEDORES!D210="","",PROVEEDORES!D210)</f>
        <v/>
      </c>
      <c r="G209" s="159">
        <f>SUMIF('EG-ENE'!$F$18:$F$516,PROVEEDORES!$D210,'EG-ENE'!P$18:P$516)</f>
        <v>0</v>
      </c>
      <c r="H209" s="159">
        <f>SUMIF('EG-ENE'!$F$18:$F$516,PROVEEDORES!$D210,'EG-ENE'!Q$18:Q$516)</f>
        <v>0</v>
      </c>
      <c r="I209" s="159">
        <f>SUMIF('EG-ENE'!$F$18:$F$516,PROVEEDORES!$D210,'EG-ENE'!R$18:R$516)</f>
        <v>0</v>
      </c>
      <c r="J209" s="159">
        <f>SUMIF('EG-ENE'!$F$18:$F$516,PROVEEDORES!$D210,'EG-ENE'!S$18:S$516)</f>
        <v>0</v>
      </c>
      <c r="K209" s="159" t="str">
        <f t="shared" si="6"/>
        <v/>
      </c>
      <c r="L209" s="146" t="str">
        <f>IF(PROVEEDORES!G210="","",PROVEEDORES!G210)</f>
        <v/>
      </c>
    </row>
    <row r="210" spans="3:12" ht="17.45" customHeight="1" x14ac:dyDescent="0.2">
      <c r="C210" s="158">
        <f t="shared" si="7"/>
        <v>204</v>
      </c>
      <c r="D210" s="146" t="str">
        <f>IF(PROVEEDORES!E211="","",PROVEEDORES!E211)</f>
        <v/>
      </c>
      <c r="E210" s="146" t="str">
        <f>IF(PROVEEDORES!F211="","",PROVEEDORES!F211)</f>
        <v/>
      </c>
      <c r="F210" s="146" t="str">
        <f>IF(PROVEEDORES!D211="","",PROVEEDORES!D211)</f>
        <v/>
      </c>
      <c r="G210" s="159">
        <f>SUMIF('EG-ENE'!$F$18:$F$516,PROVEEDORES!$D211,'EG-ENE'!P$18:P$516)</f>
        <v>0</v>
      </c>
      <c r="H210" s="159">
        <f>SUMIF('EG-ENE'!$F$18:$F$516,PROVEEDORES!$D211,'EG-ENE'!Q$18:Q$516)</f>
        <v>0</v>
      </c>
      <c r="I210" s="159">
        <f>SUMIF('EG-ENE'!$F$18:$F$516,PROVEEDORES!$D211,'EG-ENE'!R$18:R$516)</f>
        <v>0</v>
      </c>
      <c r="J210" s="159">
        <f>SUMIF('EG-ENE'!$F$18:$F$516,PROVEEDORES!$D211,'EG-ENE'!S$18:S$516)</f>
        <v>0</v>
      </c>
      <c r="K210" s="159" t="str">
        <f t="shared" si="6"/>
        <v/>
      </c>
      <c r="L210" s="146" t="str">
        <f>IF(PROVEEDORES!G211="","",PROVEEDORES!G211)</f>
        <v/>
      </c>
    </row>
    <row r="211" spans="3:12" ht="17.45" customHeight="1" x14ac:dyDescent="0.2">
      <c r="C211" s="158">
        <f t="shared" si="7"/>
        <v>205</v>
      </c>
      <c r="D211" s="146" t="str">
        <f>IF(PROVEEDORES!E212="","",PROVEEDORES!E212)</f>
        <v/>
      </c>
      <c r="E211" s="146" t="str">
        <f>IF(PROVEEDORES!F212="","",PROVEEDORES!F212)</f>
        <v/>
      </c>
      <c r="F211" s="146" t="str">
        <f>IF(PROVEEDORES!D212="","",PROVEEDORES!D212)</f>
        <v/>
      </c>
      <c r="G211" s="159">
        <f>SUMIF('EG-ENE'!$F$18:$F$516,PROVEEDORES!$D212,'EG-ENE'!P$18:P$516)</f>
        <v>0</v>
      </c>
      <c r="H211" s="159">
        <f>SUMIF('EG-ENE'!$F$18:$F$516,PROVEEDORES!$D212,'EG-ENE'!Q$18:Q$516)</f>
        <v>0</v>
      </c>
      <c r="I211" s="159">
        <f>SUMIF('EG-ENE'!$F$18:$F$516,PROVEEDORES!$D212,'EG-ENE'!R$18:R$516)</f>
        <v>0</v>
      </c>
      <c r="J211" s="159">
        <f>SUMIF('EG-ENE'!$F$18:$F$516,PROVEEDORES!$D212,'EG-ENE'!S$18:S$516)</f>
        <v>0</v>
      </c>
      <c r="K211" s="159" t="str">
        <f t="shared" si="6"/>
        <v/>
      </c>
      <c r="L211" s="146" t="str">
        <f>IF(PROVEEDORES!G212="","",PROVEEDORES!G212)</f>
        <v/>
      </c>
    </row>
    <row r="212" spans="3:12" ht="17.45" customHeight="1" x14ac:dyDescent="0.2">
      <c r="C212" s="158">
        <f t="shared" si="7"/>
        <v>206</v>
      </c>
      <c r="D212" s="146" t="str">
        <f>IF(PROVEEDORES!E213="","",PROVEEDORES!E213)</f>
        <v/>
      </c>
      <c r="E212" s="146" t="str">
        <f>IF(PROVEEDORES!F213="","",PROVEEDORES!F213)</f>
        <v/>
      </c>
      <c r="F212" s="146" t="str">
        <f>IF(PROVEEDORES!D213="","",PROVEEDORES!D213)</f>
        <v/>
      </c>
      <c r="G212" s="159">
        <f>SUMIF('EG-ENE'!$F$18:$F$516,PROVEEDORES!$D213,'EG-ENE'!P$18:P$516)</f>
        <v>0</v>
      </c>
      <c r="H212" s="159">
        <f>SUMIF('EG-ENE'!$F$18:$F$516,PROVEEDORES!$D213,'EG-ENE'!Q$18:Q$516)</f>
        <v>0</v>
      </c>
      <c r="I212" s="159">
        <f>SUMIF('EG-ENE'!$F$18:$F$516,PROVEEDORES!$D213,'EG-ENE'!R$18:R$516)</f>
        <v>0</v>
      </c>
      <c r="J212" s="159">
        <f>SUMIF('EG-ENE'!$F$18:$F$516,PROVEEDORES!$D213,'EG-ENE'!S$18:S$516)</f>
        <v>0</v>
      </c>
      <c r="K212" s="159" t="str">
        <f t="shared" si="6"/>
        <v/>
      </c>
      <c r="L212" s="146" t="str">
        <f>IF(PROVEEDORES!G213="","",PROVEEDORES!G213)</f>
        <v/>
      </c>
    </row>
    <row r="213" spans="3:12" ht="17.45" customHeight="1" x14ac:dyDescent="0.2">
      <c r="C213" s="158">
        <f t="shared" si="7"/>
        <v>207</v>
      </c>
      <c r="D213" s="146" t="str">
        <f>IF(PROVEEDORES!E214="","",PROVEEDORES!E214)</f>
        <v/>
      </c>
      <c r="E213" s="146" t="str">
        <f>IF(PROVEEDORES!F214="","",PROVEEDORES!F214)</f>
        <v/>
      </c>
      <c r="F213" s="146" t="str">
        <f>IF(PROVEEDORES!D214="","",PROVEEDORES!D214)</f>
        <v/>
      </c>
      <c r="G213" s="159">
        <f>SUMIF('EG-ENE'!$F$18:$F$516,PROVEEDORES!$D214,'EG-ENE'!P$18:P$516)</f>
        <v>0</v>
      </c>
      <c r="H213" s="159">
        <f>SUMIF('EG-ENE'!$F$18:$F$516,PROVEEDORES!$D214,'EG-ENE'!Q$18:Q$516)</f>
        <v>0</v>
      </c>
      <c r="I213" s="159">
        <f>SUMIF('EG-ENE'!$F$18:$F$516,PROVEEDORES!$D214,'EG-ENE'!R$18:R$516)</f>
        <v>0</v>
      </c>
      <c r="J213" s="159">
        <f>SUMIF('EG-ENE'!$F$18:$F$516,PROVEEDORES!$D214,'EG-ENE'!S$18:S$516)</f>
        <v>0</v>
      </c>
      <c r="K213" s="159" t="str">
        <f t="shared" si="6"/>
        <v/>
      </c>
      <c r="L213" s="146" t="str">
        <f>IF(PROVEEDORES!G214="","",PROVEEDORES!G214)</f>
        <v/>
      </c>
    </row>
    <row r="214" spans="3:12" ht="17.45" customHeight="1" x14ac:dyDescent="0.2">
      <c r="C214" s="158">
        <f t="shared" si="7"/>
        <v>208</v>
      </c>
      <c r="D214" s="146" t="str">
        <f>IF(PROVEEDORES!E215="","",PROVEEDORES!E215)</f>
        <v/>
      </c>
      <c r="E214" s="146" t="str">
        <f>IF(PROVEEDORES!F215="","",PROVEEDORES!F215)</f>
        <v/>
      </c>
      <c r="F214" s="146" t="str">
        <f>IF(PROVEEDORES!D215="","",PROVEEDORES!D215)</f>
        <v/>
      </c>
      <c r="G214" s="159">
        <f>SUMIF('EG-ENE'!$F$18:$F$516,PROVEEDORES!$D215,'EG-ENE'!P$18:P$516)</f>
        <v>0</v>
      </c>
      <c r="H214" s="159">
        <f>SUMIF('EG-ENE'!$F$18:$F$516,PROVEEDORES!$D215,'EG-ENE'!Q$18:Q$516)</f>
        <v>0</v>
      </c>
      <c r="I214" s="159">
        <f>SUMIF('EG-ENE'!$F$18:$F$516,PROVEEDORES!$D215,'EG-ENE'!R$18:R$516)</f>
        <v>0</v>
      </c>
      <c r="J214" s="159">
        <f>SUMIF('EG-ENE'!$F$18:$F$516,PROVEEDORES!$D215,'EG-ENE'!S$18:S$516)</f>
        <v>0</v>
      </c>
      <c r="K214" s="159" t="str">
        <f t="shared" si="6"/>
        <v/>
      </c>
      <c r="L214" s="146" t="str">
        <f>IF(PROVEEDORES!G215="","",PROVEEDORES!G215)</f>
        <v/>
      </c>
    </row>
    <row r="215" spans="3:12" ht="17.45" customHeight="1" x14ac:dyDescent="0.2">
      <c r="C215" s="158">
        <f t="shared" si="7"/>
        <v>209</v>
      </c>
      <c r="D215" s="146" t="str">
        <f>IF(PROVEEDORES!E216="","",PROVEEDORES!E216)</f>
        <v/>
      </c>
      <c r="E215" s="146" t="str">
        <f>IF(PROVEEDORES!F216="","",PROVEEDORES!F216)</f>
        <v/>
      </c>
      <c r="F215" s="146" t="str">
        <f>IF(PROVEEDORES!D216="","",PROVEEDORES!D216)</f>
        <v/>
      </c>
      <c r="G215" s="159">
        <f>SUMIF('EG-ENE'!$F$18:$F$516,PROVEEDORES!$D216,'EG-ENE'!P$18:P$516)</f>
        <v>0</v>
      </c>
      <c r="H215" s="159">
        <f>SUMIF('EG-ENE'!$F$18:$F$516,PROVEEDORES!$D216,'EG-ENE'!Q$18:Q$516)</f>
        <v>0</v>
      </c>
      <c r="I215" s="159">
        <f>SUMIF('EG-ENE'!$F$18:$F$516,PROVEEDORES!$D216,'EG-ENE'!R$18:R$516)</f>
        <v>0</v>
      </c>
      <c r="J215" s="159">
        <f>SUMIF('EG-ENE'!$F$18:$F$516,PROVEEDORES!$D216,'EG-ENE'!S$18:S$516)</f>
        <v>0</v>
      </c>
      <c r="K215" s="159" t="str">
        <f t="shared" si="6"/>
        <v/>
      </c>
      <c r="L215" s="146" t="str">
        <f>IF(PROVEEDORES!G216="","",PROVEEDORES!G216)</f>
        <v/>
      </c>
    </row>
    <row r="216" spans="3:12" ht="17.45" customHeight="1" x14ac:dyDescent="0.2">
      <c r="C216" s="158">
        <f t="shared" si="7"/>
        <v>210</v>
      </c>
      <c r="D216" s="146" t="str">
        <f>IF(PROVEEDORES!E217="","",PROVEEDORES!E217)</f>
        <v/>
      </c>
      <c r="E216" s="146" t="str">
        <f>IF(PROVEEDORES!F217="","",PROVEEDORES!F217)</f>
        <v/>
      </c>
      <c r="F216" s="146" t="str">
        <f>IF(PROVEEDORES!D217="","",PROVEEDORES!D217)</f>
        <v/>
      </c>
      <c r="G216" s="159">
        <f>SUMIF('EG-ENE'!$F$18:$F$516,PROVEEDORES!$D217,'EG-ENE'!P$18:P$516)</f>
        <v>0</v>
      </c>
      <c r="H216" s="159">
        <f>SUMIF('EG-ENE'!$F$18:$F$516,PROVEEDORES!$D217,'EG-ENE'!Q$18:Q$516)</f>
        <v>0</v>
      </c>
      <c r="I216" s="159">
        <f>SUMIF('EG-ENE'!$F$18:$F$516,PROVEEDORES!$D217,'EG-ENE'!R$18:R$516)</f>
        <v>0</v>
      </c>
      <c r="J216" s="159">
        <f>SUMIF('EG-ENE'!$F$18:$F$516,PROVEEDORES!$D217,'EG-ENE'!S$18:S$516)</f>
        <v>0</v>
      </c>
      <c r="K216" s="159" t="str">
        <f t="shared" si="6"/>
        <v/>
      </c>
      <c r="L216" s="146" t="str">
        <f>IF(PROVEEDORES!G217="","",PROVEEDORES!G217)</f>
        <v/>
      </c>
    </row>
    <row r="217" spans="3:12" ht="17.45" customHeight="1" x14ac:dyDescent="0.2">
      <c r="C217" s="158">
        <f t="shared" si="7"/>
        <v>211</v>
      </c>
      <c r="D217" s="146" t="str">
        <f>IF(PROVEEDORES!E218="","",PROVEEDORES!E218)</f>
        <v/>
      </c>
      <c r="E217" s="146" t="str">
        <f>IF(PROVEEDORES!F218="","",PROVEEDORES!F218)</f>
        <v/>
      </c>
      <c r="F217" s="146" t="str">
        <f>IF(PROVEEDORES!D218="","",PROVEEDORES!D218)</f>
        <v/>
      </c>
      <c r="G217" s="159">
        <f>SUMIF('EG-ENE'!$F$18:$F$516,PROVEEDORES!$D218,'EG-ENE'!P$18:P$516)</f>
        <v>0</v>
      </c>
      <c r="H217" s="159">
        <f>SUMIF('EG-ENE'!$F$18:$F$516,PROVEEDORES!$D218,'EG-ENE'!Q$18:Q$516)</f>
        <v>0</v>
      </c>
      <c r="I217" s="159">
        <f>SUMIF('EG-ENE'!$F$18:$F$516,PROVEEDORES!$D218,'EG-ENE'!R$18:R$516)</f>
        <v>0</v>
      </c>
      <c r="J217" s="159">
        <f>SUMIF('EG-ENE'!$F$18:$F$516,PROVEEDORES!$D218,'EG-ENE'!S$18:S$516)</f>
        <v>0</v>
      </c>
      <c r="K217" s="159" t="str">
        <f t="shared" si="6"/>
        <v/>
      </c>
      <c r="L217" s="146" t="str">
        <f>IF(PROVEEDORES!G218="","",PROVEEDORES!G218)</f>
        <v/>
      </c>
    </row>
    <row r="218" spans="3:12" ht="17.45" customHeight="1" x14ac:dyDescent="0.2">
      <c r="C218" s="158">
        <f t="shared" si="7"/>
        <v>212</v>
      </c>
      <c r="D218" s="146" t="str">
        <f>IF(PROVEEDORES!E219="","",PROVEEDORES!E219)</f>
        <v/>
      </c>
      <c r="E218" s="146" t="str">
        <f>IF(PROVEEDORES!F219="","",PROVEEDORES!F219)</f>
        <v/>
      </c>
      <c r="F218" s="146" t="str">
        <f>IF(PROVEEDORES!D219="","",PROVEEDORES!D219)</f>
        <v/>
      </c>
      <c r="G218" s="159">
        <f>SUMIF('EG-ENE'!$F$18:$F$516,PROVEEDORES!$D219,'EG-ENE'!P$18:P$516)</f>
        <v>0</v>
      </c>
      <c r="H218" s="159">
        <f>SUMIF('EG-ENE'!$F$18:$F$516,PROVEEDORES!$D219,'EG-ENE'!Q$18:Q$516)</f>
        <v>0</v>
      </c>
      <c r="I218" s="159">
        <f>SUMIF('EG-ENE'!$F$18:$F$516,PROVEEDORES!$D219,'EG-ENE'!R$18:R$516)</f>
        <v>0</v>
      </c>
      <c r="J218" s="159">
        <f>SUMIF('EG-ENE'!$F$18:$F$516,PROVEEDORES!$D219,'EG-ENE'!S$18:S$516)</f>
        <v>0</v>
      </c>
      <c r="K218" s="159" t="str">
        <f t="shared" si="6"/>
        <v/>
      </c>
      <c r="L218" s="146" t="str">
        <f>IF(PROVEEDORES!G219="","",PROVEEDORES!G219)</f>
        <v/>
      </c>
    </row>
    <row r="219" spans="3:12" ht="17.45" customHeight="1" x14ac:dyDescent="0.2">
      <c r="C219" s="158">
        <f t="shared" si="7"/>
        <v>213</v>
      </c>
      <c r="D219" s="146" t="str">
        <f>IF(PROVEEDORES!E220="","",PROVEEDORES!E220)</f>
        <v/>
      </c>
      <c r="E219" s="146" t="str">
        <f>IF(PROVEEDORES!F220="","",PROVEEDORES!F220)</f>
        <v/>
      </c>
      <c r="F219" s="146" t="str">
        <f>IF(PROVEEDORES!D220="","",PROVEEDORES!D220)</f>
        <v/>
      </c>
      <c r="G219" s="159">
        <f>SUMIF('EG-ENE'!$F$18:$F$516,PROVEEDORES!$D220,'EG-ENE'!P$18:P$516)</f>
        <v>0</v>
      </c>
      <c r="H219" s="159">
        <f>SUMIF('EG-ENE'!$F$18:$F$516,PROVEEDORES!$D220,'EG-ENE'!Q$18:Q$516)</f>
        <v>0</v>
      </c>
      <c r="I219" s="159">
        <f>SUMIF('EG-ENE'!$F$18:$F$516,PROVEEDORES!$D220,'EG-ENE'!R$18:R$516)</f>
        <v>0</v>
      </c>
      <c r="J219" s="159">
        <f>SUMIF('EG-ENE'!$F$18:$F$516,PROVEEDORES!$D220,'EG-ENE'!S$18:S$516)</f>
        <v>0</v>
      </c>
      <c r="K219" s="159" t="str">
        <f t="shared" si="6"/>
        <v/>
      </c>
      <c r="L219" s="146" t="str">
        <f>IF(PROVEEDORES!G220="","",PROVEEDORES!G220)</f>
        <v/>
      </c>
    </row>
    <row r="220" spans="3:12" ht="17.45" customHeight="1" x14ac:dyDescent="0.2">
      <c r="C220" s="158">
        <f t="shared" si="7"/>
        <v>214</v>
      </c>
      <c r="D220" s="146" t="str">
        <f>IF(PROVEEDORES!E221="","",PROVEEDORES!E221)</f>
        <v/>
      </c>
      <c r="E220" s="146" t="str">
        <f>IF(PROVEEDORES!F221="","",PROVEEDORES!F221)</f>
        <v/>
      </c>
      <c r="F220" s="146" t="str">
        <f>IF(PROVEEDORES!D221="","",PROVEEDORES!D221)</f>
        <v/>
      </c>
      <c r="G220" s="159">
        <f>SUMIF('EG-ENE'!$F$18:$F$516,PROVEEDORES!$D221,'EG-ENE'!P$18:P$516)</f>
        <v>0</v>
      </c>
      <c r="H220" s="159">
        <f>SUMIF('EG-ENE'!$F$18:$F$516,PROVEEDORES!$D221,'EG-ENE'!Q$18:Q$516)</f>
        <v>0</v>
      </c>
      <c r="I220" s="159">
        <f>SUMIF('EG-ENE'!$F$18:$F$516,PROVEEDORES!$D221,'EG-ENE'!R$18:R$516)</f>
        <v>0</v>
      </c>
      <c r="J220" s="159">
        <f>SUMIF('EG-ENE'!$F$18:$F$516,PROVEEDORES!$D221,'EG-ENE'!S$18:S$516)</f>
        <v>0</v>
      </c>
      <c r="K220" s="159" t="str">
        <f t="shared" si="6"/>
        <v/>
      </c>
      <c r="L220" s="146" t="str">
        <f>IF(PROVEEDORES!G221="","",PROVEEDORES!G221)</f>
        <v/>
      </c>
    </row>
    <row r="221" spans="3:12" ht="17.45" customHeight="1" x14ac:dyDescent="0.2">
      <c r="C221" s="158">
        <f t="shared" si="7"/>
        <v>215</v>
      </c>
      <c r="D221" s="146" t="str">
        <f>IF(PROVEEDORES!E222="","",PROVEEDORES!E222)</f>
        <v/>
      </c>
      <c r="E221" s="146" t="str">
        <f>IF(PROVEEDORES!F222="","",PROVEEDORES!F222)</f>
        <v/>
      </c>
      <c r="F221" s="146" t="str">
        <f>IF(PROVEEDORES!D222="","",PROVEEDORES!D222)</f>
        <v/>
      </c>
      <c r="G221" s="159">
        <f>SUMIF('EG-ENE'!$F$18:$F$516,PROVEEDORES!$D222,'EG-ENE'!P$18:P$516)</f>
        <v>0</v>
      </c>
      <c r="H221" s="159">
        <f>SUMIF('EG-ENE'!$F$18:$F$516,PROVEEDORES!$D222,'EG-ENE'!Q$18:Q$516)</f>
        <v>0</v>
      </c>
      <c r="I221" s="159">
        <f>SUMIF('EG-ENE'!$F$18:$F$516,PROVEEDORES!$D222,'EG-ENE'!R$18:R$516)</f>
        <v>0</v>
      </c>
      <c r="J221" s="159">
        <f>SUMIF('EG-ENE'!$F$18:$F$516,PROVEEDORES!$D222,'EG-ENE'!S$18:S$516)</f>
        <v>0</v>
      </c>
      <c r="K221" s="159" t="str">
        <f t="shared" si="6"/>
        <v/>
      </c>
      <c r="L221" s="146" t="str">
        <f>IF(PROVEEDORES!G222="","",PROVEEDORES!G222)</f>
        <v/>
      </c>
    </row>
    <row r="222" spans="3:12" ht="17.45" customHeight="1" x14ac:dyDescent="0.2">
      <c r="C222" s="158">
        <f t="shared" si="7"/>
        <v>216</v>
      </c>
      <c r="D222" s="146" t="str">
        <f>IF(PROVEEDORES!E223="","",PROVEEDORES!E223)</f>
        <v/>
      </c>
      <c r="E222" s="146" t="str">
        <f>IF(PROVEEDORES!F223="","",PROVEEDORES!F223)</f>
        <v/>
      </c>
      <c r="F222" s="146" t="str">
        <f>IF(PROVEEDORES!D223="","",PROVEEDORES!D223)</f>
        <v/>
      </c>
      <c r="G222" s="159">
        <f>SUMIF('EG-ENE'!$F$18:$F$516,PROVEEDORES!$D223,'EG-ENE'!P$18:P$516)</f>
        <v>0</v>
      </c>
      <c r="H222" s="159">
        <f>SUMIF('EG-ENE'!$F$18:$F$516,PROVEEDORES!$D223,'EG-ENE'!Q$18:Q$516)</f>
        <v>0</v>
      </c>
      <c r="I222" s="159">
        <f>SUMIF('EG-ENE'!$F$18:$F$516,PROVEEDORES!$D223,'EG-ENE'!R$18:R$516)</f>
        <v>0</v>
      </c>
      <c r="J222" s="159">
        <f>SUMIF('EG-ENE'!$F$18:$F$516,PROVEEDORES!$D223,'EG-ENE'!S$18:S$516)</f>
        <v>0</v>
      </c>
      <c r="K222" s="159" t="str">
        <f t="shared" si="6"/>
        <v/>
      </c>
      <c r="L222" s="146" t="str">
        <f>IF(PROVEEDORES!G223="","",PROVEEDORES!G223)</f>
        <v/>
      </c>
    </row>
    <row r="223" spans="3:12" ht="17.45" customHeight="1" x14ac:dyDescent="0.2">
      <c r="C223" s="158">
        <f t="shared" si="7"/>
        <v>217</v>
      </c>
      <c r="D223" s="146" t="str">
        <f>IF(PROVEEDORES!E224="","",PROVEEDORES!E224)</f>
        <v/>
      </c>
      <c r="E223" s="146" t="str">
        <f>IF(PROVEEDORES!F224="","",PROVEEDORES!F224)</f>
        <v/>
      </c>
      <c r="F223" s="146" t="str">
        <f>IF(PROVEEDORES!D224="","",PROVEEDORES!D224)</f>
        <v/>
      </c>
      <c r="G223" s="159">
        <f>SUMIF('EG-ENE'!$F$18:$F$516,PROVEEDORES!$D224,'EG-ENE'!P$18:P$516)</f>
        <v>0</v>
      </c>
      <c r="H223" s="159">
        <f>SUMIF('EG-ENE'!$F$18:$F$516,PROVEEDORES!$D224,'EG-ENE'!Q$18:Q$516)</f>
        <v>0</v>
      </c>
      <c r="I223" s="159">
        <f>SUMIF('EG-ENE'!$F$18:$F$516,PROVEEDORES!$D224,'EG-ENE'!R$18:R$516)</f>
        <v>0</v>
      </c>
      <c r="J223" s="159">
        <f>SUMIF('EG-ENE'!$F$18:$F$516,PROVEEDORES!$D224,'EG-ENE'!S$18:S$516)</f>
        <v>0</v>
      </c>
      <c r="K223" s="159" t="str">
        <f t="shared" si="6"/>
        <v/>
      </c>
      <c r="L223" s="146" t="str">
        <f>IF(PROVEEDORES!G224="","",PROVEEDORES!G224)</f>
        <v/>
      </c>
    </row>
    <row r="224" spans="3:12" ht="17.45" customHeight="1" x14ac:dyDescent="0.2">
      <c r="C224" s="158">
        <f t="shared" si="7"/>
        <v>218</v>
      </c>
      <c r="D224" s="146" t="str">
        <f>IF(PROVEEDORES!E225="","",PROVEEDORES!E225)</f>
        <v/>
      </c>
      <c r="E224" s="146" t="str">
        <f>IF(PROVEEDORES!F225="","",PROVEEDORES!F225)</f>
        <v/>
      </c>
      <c r="F224" s="146" t="str">
        <f>IF(PROVEEDORES!D225="","",PROVEEDORES!D225)</f>
        <v/>
      </c>
      <c r="G224" s="159">
        <f>SUMIF('EG-ENE'!$F$18:$F$516,PROVEEDORES!$D225,'EG-ENE'!P$18:P$516)</f>
        <v>0</v>
      </c>
      <c r="H224" s="159">
        <f>SUMIF('EG-ENE'!$F$18:$F$516,PROVEEDORES!$D225,'EG-ENE'!Q$18:Q$516)</f>
        <v>0</v>
      </c>
      <c r="I224" s="159">
        <f>SUMIF('EG-ENE'!$F$18:$F$516,PROVEEDORES!$D225,'EG-ENE'!R$18:R$516)</f>
        <v>0</v>
      </c>
      <c r="J224" s="159">
        <f>SUMIF('EG-ENE'!$F$18:$F$516,PROVEEDORES!$D225,'EG-ENE'!S$18:S$516)</f>
        <v>0</v>
      </c>
      <c r="K224" s="159" t="str">
        <f t="shared" si="6"/>
        <v/>
      </c>
      <c r="L224" s="146" t="str">
        <f>IF(PROVEEDORES!G225="","",PROVEEDORES!G225)</f>
        <v/>
      </c>
    </row>
    <row r="225" spans="3:12" ht="17.45" customHeight="1" x14ac:dyDescent="0.2">
      <c r="C225" s="158">
        <f t="shared" si="7"/>
        <v>219</v>
      </c>
      <c r="D225" s="146" t="str">
        <f>IF(PROVEEDORES!E226="","",PROVEEDORES!E226)</f>
        <v/>
      </c>
      <c r="E225" s="146" t="str">
        <f>IF(PROVEEDORES!F226="","",PROVEEDORES!F226)</f>
        <v/>
      </c>
      <c r="F225" s="146" t="str">
        <f>IF(PROVEEDORES!D226="","",PROVEEDORES!D226)</f>
        <v/>
      </c>
      <c r="G225" s="159">
        <f>SUMIF('EG-ENE'!$F$18:$F$516,PROVEEDORES!$D226,'EG-ENE'!P$18:P$516)</f>
        <v>0</v>
      </c>
      <c r="H225" s="159">
        <f>SUMIF('EG-ENE'!$F$18:$F$516,PROVEEDORES!$D226,'EG-ENE'!Q$18:Q$516)</f>
        <v>0</v>
      </c>
      <c r="I225" s="159">
        <f>SUMIF('EG-ENE'!$F$18:$F$516,PROVEEDORES!$D226,'EG-ENE'!R$18:R$516)</f>
        <v>0</v>
      </c>
      <c r="J225" s="159">
        <f>SUMIF('EG-ENE'!$F$18:$F$516,PROVEEDORES!$D226,'EG-ENE'!S$18:S$516)</f>
        <v>0</v>
      </c>
      <c r="K225" s="159" t="str">
        <f t="shared" si="6"/>
        <v/>
      </c>
      <c r="L225" s="146" t="str">
        <f>IF(PROVEEDORES!G226="","",PROVEEDORES!G226)</f>
        <v/>
      </c>
    </row>
    <row r="226" spans="3:12" ht="17.45" customHeight="1" x14ac:dyDescent="0.2">
      <c r="C226" s="158">
        <f t="shared" si="7"/>
        <v>220</v>
      </c>
      <c r="D226" s="146" t="str">
        <f>IF(PROVEEDORES!E227="","",PROVEEDORES!E227)</f>
        <v/>
      </c>
      <c r="E226" s="146" t="str">
        <f>IF(PROVEEDORES!F227="","",PROVEEDORES!F227)</f>
        <v/>
      </c>
      <c r="F226" s="146" t="str">
        <f>IF(PROVEEDORES!D227="","",PROVEEDORES!D227)</f>
        <v/>
      </c>
      <c r="G226" s="159">
        <f>SUMIF('EG-ENE'!$F$18:$F$516,PROVEEDORES!$D227,'EG-ENE'!P$18:P$516)</f>
        <v>0</v>
      </c>
      <c r="H226" s="159">
        <f>SUMIF('EG-ENE'!$F$18:$F$516,PROVEEDORES!$D227,'EG-ENE'!Q$18:Q$516)</f>
        <v>0</v>
      </c>
      <c r="I226" s="159">
        <f>SUMIF('EG-ENE'!$F$18:$F$516,PROVEEDORES!$D227,'EG-ENE'!R$18:R$516)</f>
        <v>0</v>
      </c>
      <c r="J226" s="159">
        <f>SUMIF('EG-ENE'!$F$18:$F$516,PROVEEDORES!$D227,'EG-ENE'!S$18:S$516)</f>
        <v>0</v>
      </c>
      <c r="K226" s="159" t="str">
        <f t="shared" si="6"/>
        <v/>
      </c>
      <c r="L226" s="146" t="str">
        <f>IF(PROVEEDORES!G227="","",PROVEEDORES!G227)</f>
        <v/>
      </c>
    </row>
    <row r="227" spans="3:12" ht="17.45" customHeight="1" x14ac:dyDescent="0.2">
      <c r="C227" s="158">
        <f t="shared" si="7"/>
        <v>221</v>
      </c>
      <c r="D227" s="146" t="str">
        <f>IF(PROVEEDORES!E228="","",PROVEEDORES!E228)</f>
        <v/>
      </c>
      <c r="E227" s="146" t="str">
        <f>IF(PROVEEDORES!F228="","",PROVEEDORES!F228)</f>
        <v/>
      </c>
      <c r="F227" s="146" t="str">
        <f>IF(PROVEEDORES!D228="","",PROVEEDORES!D228)</f>
        <v/>
      </c>
      <c r="G227" s="159">
        <f>SUMIF('EG-ENE'!$F$18:$F$516,PROVEEDORES!$D228,'EG-ENE'!P$18:P$516)</f>
        <v>0</v>
      </c>
      <c r="H227" s="159">
        <f>SUMIF('EG-ENE'!$F$18:$F$516,PROVEEDORES!$D228,'EG-ENE'!Q$18:Q$516)</f>
        <v>0</v>
      </c>
      <c r="I227" s="159">
        <f>SUMIF('EG-ENE'!$F$18:$F$516,PROVEEDORES!$D228,'EG-ENE'!R$18:R$516)</f>
        <v>0</v>
      </c>
      <c r="J227" s="159">
        <f>SUMIF('EG-ENE'!$F$18:$F$516,PROVEEDORES!$D228,'EG-ENE'!S$18:S$516)</f>
        <v>0</v>
      </c>
      <c r="K227" s="159" t="str">
        <f t="shared" si="6"/>
        <v/>
      </c>
      <c r="L227" s="146" t="str">
        <f>IF(PROVEEDORES!G228="","",PROVEEDORES!G228)</f>
        <v/>
      </c>
    </row>
    <row r="228" spans="3:12" ht="17.45" customHeight="1" x14ac:dyDescent="0.2">
      <c r="C228" s="158">
        <f t="shared" si="7"/>
        <v>222</v>
      </c>
      <c r="D228" s="146" t="str">
        <f>IF(PROVEEDORES!E229="","",PROVEEDORES!E229)</f>
        <v/>
      </c>
      <c r="E228" s="146" t="str">
        <f>IF(PROVEEDORES!F229="","",PROVEEDORES!F229)</f>
        <v/>
      </c>
      <c r="F228" s="146" t="str">
        <f>IF(PROVEEDORES!D229="","",PROVEEDORES!D229)</f>
        <v/>
      </c>
      <c r="G228" s="159">
        <f>SUMIF('EG-ENE'!$F$18:$F$516,PROVEEDORES!$D229,'EG-ENE'!P$18:P$516)</f>
        <v>0</v>
      </c>
      <c r="H228" s="159">
        <f>SUMIF('EG-ENE'!$F$18:$F$516,PROVEEDORES!$D229,'EG-ENE'!Q$18:Q$516)</f>
        <v>0</v>
      </c>
      <c r="I228" s="159">
        <f>SUMIF('EG-ENE'!$F$18:$F$516,PROVEEDORES!$D229,'EG-ENE'!R$18:R$516)</f>
        <v>0</v>
      </c>
      <c r="J228" s="159">
        <f>SUMIF('EG-ENE'!$F$18:$F$516,PROVEEDORES!$D229,'EG-ENE'!S$18:S$516)</f>
        <v>0</v>
      </c>
      <c r="K228" s="159" t="str">
        <f t="shared" si="6"/>
        <v/>
      </c>
      <c r="L228" s="146" t="str">
        <f>IF(PROVEEDORES!G229="","",PROVEEDORES!G229)</f>
        <v/>
      </c>
    </row>
    <row r="229" spans="3:12" ht="17.45" customHeight="1" x14ac:dyDescent="0.2">
      <c r="C229" s="158">
        <f t="shared" si="7"/>
        <v>223</v>
      </c>
      <c r="D229" s="146" t="str">
        <f>IF(PROVEEDORES!E230="","",PROVEEDORES!E230)</f>
        <v/>
      </c>
      <c r="E229" s="146" t="str">
        <f>IF(PROVEEDORES!F230="","",PROVEEDORES!F230)</f>
        <v/>
      </c>
      <c r="F229" s="146" t="str">
        <f>IF(PROVEEDORES!D230="","",PROVEEDORES!D230)</f>
        <v/>
      </c>
      <c r="G229" s="159">
        <f>SUMIF('EG-ENE'!$F$18:$F$516,PROVEEDORES!$D230,'EG-ENE'!P$18:P$516)</f>
        <v>0</v>
      </c>
      <c r="H229" s="159">
        <f>SUMIF('EG-ENE'!$F$18:$F$516,PROVEEDORES!$D230,'EG-ENE'!Q$18:Q$516)</f>
        <v>0</v>
      </c>
      <c r="I229" s="159">
        <f>SUMIF('EG-ENE'!$F$18:$F$516,PROVEEDORES!$D230,'EG-ENE'!R$18:R$516)</f>
        <v>0</v>
      </c>
      <c r="J229" s="159">
        <f>SUMIF('EG-ENE'!$F$18:$F$516,PROVEEDORES!$D230,'EG-ENE'!S$18:S$516)</f>
        <v>0</v>
      </c>
      <c r="K229" s="159" t="str">
        <f t="shared" si="6"/>
        <v/>
      </c>
      <c r="L229" s="146" t="str">
        <f>IF(PROVEEDORES!G230="","",PROVEEDORES!G230)</f>
        <v/>
      </c>
    </row>
    <row r="230" spans="3:12" ht="17.45" customHeight="1" x14ac:dyDescent="0.2">
      <c r="C230" s="158">
        <f t="shared" si="7"/>
        <v>224</v>
      </c>
      <c r="D230" s="146" t="str">
        <f>IF(PROVEEDORES!E231="","",PROVEEDORES!E231)</f>
        <v/>
      </c>
      <c r="E230" s="146" t="str">
        <f>IF(PROVEEDORES!F231="","",PROVEEDORES!F231)</f>
        <v/>
      </c>
      <c r="F230" s="146" t="str">
        <f>IF(PROVEEDORES!D231="","",PROVEEDORES!D231)</f>
        <v/>
      </c>
      <c r="G230" s="159">
        <f>SUMIF('EG-ENE'!$F$18:$F$516,PROVEEDORES!$D231,'EG-ENE'!P$18:P$516)</f>
        <v>0</v>
      </c>
      <c r="H230" s="159">
        <f>SUMIF('EG-ENE'!$F$18:$F$516,PROVEEDORES!$D231,'EG-ENE'!Q$18:Q$516)</f>
        <v>0</v>
      </c>
      <c r="I230" s="159">
        <f>SUMIF('EG-ENE'!$F$18:$F$516,PROVEEDORES!$D231,'EG-ENE'!R$18:R$516)</f>
        <v>0</v>
      </c>
      <c r="J230" s="159">
        <f>SUMIF('EG-ENE'!$F$18:$F$516,PROVEEDORES!$D231,'EG-ENE'!S$18:S$516)</f>
        <v>0</v>
      </c>
      <c r="K230" s="159" t="str">
        <f t="shared" si="6"/>
        <v/>
      </c>
      <c r="L230" s="146" t="str">
        <f>IF(PROVEEDORES!G231="","",PROVEEDORES!G231)</f>
        <v/>
      </c>
    </row>
    <row r="231" spans="3:12" ht="17.45" customHeight="1" x14ac:dyDescent="0.2">
      <c r="C231" s="158">
        <f t="shared" si="7"/>
        <v>225</v>
      </c>
      <c r="D231" s="146" t="str">
        <f>IF(PROVEEDORES!E232="","",PROVEEDORES!E232)</f>
        <v/>
      </c>
      <c r="E231" s="146" t="str">
        <f>IF(PROVEEDORES!F232="","",PROVEEDORES!F232)</f>
        <v/>
      </c>
      <c r="F231" s="146" t="str">
        <f>IF(PROVEEDORES!D232="","",PROVEEDORES!D232)</f>
        <v/>
      </c>
      <c r="G231" s="159">
        <f>SUMIF('EG-ENE'!$F$18:$F$516,PROVEEDORES!$D232,'EG-ENE'!P$18:P$516)</f>
        <v>0</v>
      </c>
      <c r="H231" s="159">
        <f>SUMIF('EG-ENE'!$F$18:$F$516,PROVEEDORES!$D232,'EG-ENE'!Q$18:Q$516)</f>
        <v>0</v>
      </c>
      <c r="I231" s="159">
        <f>SUMIF('EG-ENE'!$F$18:$F$516,PROVEEDORES!$D232,'EG-ENE'!R$18:R$516)</f>
        <v>0</v>
      </c>
      <c r="J231" s="159">
        <f>SUMIF('EG-ENE'!$F$18:$F$516,PROVEEDORES!$D232,'EG-ENE'!S$18:S$516)</f>
        <v>0</v>
      </c>
      <c r="K231" s="159" t="str">
        <f t="shared" si="6"/>
        <v/>
      </c>
      <c r="L231" s="146" t="str">
        <f>IF(PROVEEDORES!G232="","",PROVEEDORES!G232)</f>
        <v/>
      </c>
    </row>
    <row r="232" spans="3:12" ht="17.45" customHeight="1" x14ac:dyDescent="0.2">
      <c r="C232" s="158">
        <f t="shared" si="7"/>
        <v>226</v>
      </c>
      <c r="D232" s="146" t="str">
        <f>IF(PROVEEDORES!E233="","",PROVEEDORES!E233)</f>
        <v/>
      </c>
      <c r="E232" s="146" t="str">
        <f>IF(PROVEEDORES!F233="","",PROVEEDORES!F233)</f>
        <v/>
      </c>
      <c r="F232" s="146" t="str">
        <f>IF(PROVEEDORES!D233="","",PROVEEDORES!D233)</f>
        <v/>
      </c>
      <c r="G232" s="159">
        <f>SUMIF('EG-ENE'!$F$18:$F$516,PROVEEDORES!$D233,'EG-ENE'!P$18:P$516)</f>
        <v>0</v>
      </c>
      <c r="H232" s="159">
        <f>SUMIF('EG-ENE'!$F$18:$F$516,PROVEEDORES!$D233,'EG-ENE'!Q$18:Q$516)</f>
        <v>0</v>
      </c>
      <c r="I232" s="159">
        <f>SUMIF('EG-ENE'!$F$18:$F$516,PROVEEDORES!$D233,'EG-ENE'!R$18:R$516)</f>
        <v>0</v>
      </c>
      <c r="J232" s="159">
        <f>SUMIF('EG-ENE'!$F$18:$F$516,PROVEEDORES!$D233,'EG-ENE'!S$18:S$516)</f>
        <v>0</v>
      </c>
      <c r="K232" s="159" t="str">
        <f t="shared" si="6"/>
        <v/>
      </c>
      <c r="L232" s="146" t="str">
        <f>IF(PROVEEDORES!G233="","",PROVEEDORES!G233)</f>
        <v/>
      </c>
    </row>
    <row r="233" spans="3:12" ht="17.45" customHeight="1" x14ac:dyDescent="0.2">
      <c r="C233" s="158">
        <f t="shared" si="7"/>
        <v>227</v>
      </c>
      <c r="D233" s="146" t="str">
        <f>IF(PROVEEDORES!E234="","",PROVEEDORES!E234)</f>
        <v/>
      </c>
      <c r="E233" s="146" t="str">
        <f>IF(PROVEEDORES!F234="","",PROVEEDORES!F234)</f>
        <v/>
      </c>
      <c r="F233" s="146" t="str">
        <f>IF(PROVEEDORES!D234="","",PROVEEDORES!D234)</f>
        <v/>
      </c>
      <c r="G233" s="159">
        <f>SUMIF('EG-ENE'!$F$18:$F$516,PROVEEDORES!$D234,'EG-ENE'!P$18:P$516)</f>
        <v>0</v>
      </c>
      <c r="H233" s="159">
        <f>SUMIF('EG-ENE'!$F$18:$F$516,PROVEEDORES!$D234,'EG-ENE'!Q$18:Q$516)</f>
        <v>0</v>
      </c>
      <c r="I233" s="159">
        <f>SUMIF('EG-ENE'!$F$18:$F$516,PROVEEDORES!$D234,'EG-ENE'!R$18:R$516)</f>
        <v>0</v>
      </c>
      <c r="J233" s="159">
        <f>SUMIF('EG-ENE'!$F$18:$F$516,PROVEEDORES!$D234,'EG-ENE'!S$18:S$516)</f>
        <v>0</v>
      </c>
      <c r="K233" s="159" t="str">
        <f t="shared" si="6"/>
        <v/>
      </c>
      <c r="L233" s="146" t="str">
        <f>IF(PROVEEDORES!G234="","",PROVEEDORES!G234)</f>
        <v/>
      </c>
    </row>
    <row r="234" spans="3:12" ht="17.45" customHeight="1" x14ac:dyDescent="0.2">
      <c r="C234" s="158">
        <f t="shared" si="7"/>
        <v>228</v>
      </c>
      <c r="D234" s="146" t="str">
        <f>IF(PROVEEDORES!E235="","",PROVEEDORES!E235)</f>
        <v/>
      </c>
      <c r="E234" s="146" t="str">
        <f>IF(PROVEEDORES!F235="","",PROVEEDORES!F235)</f>
        <v/>
      </c>
      <c r="F234" s="146" t="str">
        <f>IF(PROVEEDORES!D235="","",PROVEEDORES!D235)</f>
        <v/>
      </c>
      <c r="G234" s="159">
        <f>SUMIF('EG-ENE'!$F$18:$F$516,PROVEEDORES!$D235,'EG-ENE'!P$18:P$516)</f>
        <v>0</v>
      </c>
      <c r="H234" s="159">
        <f>SUMIF('EG-ENE'!$F$18:$F$516,PROVEEDORES!$D235,'EG-ENE'!Q$18:Q$516)</f>
        <v>0</v>
      </c>
      <c r="I234" s="159">
        <f>SUMIF('EG-ENE'!$F$18:$F$516,PROVEEDORES!$D235,'EG-ENE'!R$18:R$516)</f>
        <v>0</v>
      </c>
      <c r="J234" s="159">
        <f>SUMIF('EG-ENE'!$F$18:$F$516,PROVEEDORES!$D235,'EG-ENE'!S$18:S$516)</f>
        <v>0</v>
      </c>
      <c r="K234" s="159" t="str">
        <f t="shared" si="6"/>
        <v/>
      </c>
      <c r="L234" s="146" t="str">
        <f>IF(PROVEEDORES!G235="","",PROVEEDORES!G235)</f>
        <v/>
      </c>
    </row>
    <row r="235" spans="3:12" ht="17.45" customHeight="1" x14ac:dyDescent="0.2">
      <c r="C235" s="158">
        <f t="shared" si="7"/>
        <v>229</v>
      </c>
      <c r="D235" s="146" t="str">
        <f>IF(PROVEEDORES!E236="","",PROVEEDORES!E236)</f>
        <v/>
      </c>
      <c r="E235" s="146" t="str">
        <f>IF(PROVEEDORES!F236="","",PROVEEDORES!F236)</f>
        <v/>
      </c>
      <c r="F235" s="146" t="str">
        <f>IF(PROVEEDORES!D236="","",PROVEEDORES!D236)</f>
        <v/>
      </c>
      <c r="G235" s="159">
        <f>SUMIF('EG-ENE'!$F$18:$F$516,PROVEEDORES!$D236,'EG-ENE'!P$18:P$516)</f>
        <v>0</v>
      </c>
      <c r="H235" s="159">
        <f>SUMIF('EG-ENE'!$F$18:$F$516,PROVEEDORES!$D236,'EG-ENE'!Q$18:Q$516)</f>
        <v>0</v>
      </c>
      <c r="I235" s="159">
        <f>SUMIF('EG-ENE'!$F$18:$F$516,PROVEEDORES!$D236,'EG-ENE'!R$18:R$516)</f>
        <v>0</v>
      </c>
      <c r="J235" s="159">
        <f>SUMIF('EG-ENE'!$F$18:$F$516,PROVEEDORES!$D236,'EG-ENE'!S$18:S$516)</f>
        <v>0</v>
      </c>
      <c r="K235" s="159" t="str">
        <f t="shared" si="6"/>
        <v/>
      </c>
      <c r="L235" s="146" t="str">
        <f>IF(PROVEEDORES!G236="","",PROVEEDORES!G236)</f>
        <v/>
      </c>
    </row>
    <row r="236" spans="3:12" ht="17.45" customHeight="1" x14ac:dyDescent="0.2">
      <c r="C236" s="158">
        <f t="shared" si="7"/>
        <v>230</v>
      </c>
      <c r="D236" s="146" t="str">
        <f>IF(PROVEEDORES!E237="","",PROVEEDORES!E237)</f>
        <v/>
      </c>
      <c r="E236" s="146" t="str">
        <f>IF(PROVEEDORES!F237="","",PROVEEDORES!F237)</f>
        <v/>
      </c>
      <c r="F236" s="146" t="str">
        <f>IF(PROVEEDORES!D237="","",PROVEEDORES!D237)</f>
        <v/>
      </c>
      <c r="G236" s="159">
        <f>SUMIF('EG-ENE'!$F$18:$F$516,PROVEEDORES!$D237,'EG-ENE'!P$18:P$516)</f>
        <v>0</v>
      </c>
      <c r="H236" s="159">
        <f>SUMIF('EG-ENE'!$F$18:$F$516,PROVEEDORES!$D237,'EG-ENE'!Q$18:Q$516)</f>
        <v>0</v>
      </c>
      <c r="I236" s="159">
        <f>SUMIF('EG-ENE'!$F$18:$F$516,PROVEEDORES!$D237,'EG-ENE'!R$18:R$516)</f>
        <v>0</v>
      </c>
      <c r="J236" s="159">
        <f>SUMIF('EG-ENE'!$F$18:$F$516,PROVEEDORES!$D237,'EG-ENE'!S$18:S$516)</f>
        <v>0</v>
      </c>
      <c r="K236" s="159" t="str">
        <f t="shared" si="6"/>
        <v/>
      </c>
      <c r="L236" s="146" t="str">
        <f>IF(PROVEEDORES!G237="","",PROVEEDORES!G237)</f>
        <v/>
      </c>
    </row>
    <row r="237" spans="3:12" ht="17.45" customHeight="1" x14ac:dyDescent="0.2">
      <c r="C237" s="158">
        <f t="shared" si="7"/>
        <v>231</v>
      </c>
      <c r="D237" s="146" t="str">
        <f>IF(PROVEEDORES!E238="","",PROVEEDORES!E238)</f>
        <v/>
      </c>
      <c r="E237" s="146" t="str">
        <f>IF(PROVEEDORES!F238="","",PROVEEDORES!F238)</f>
        <v/>
      </c>
      <c r="F237" s="146" t="str">
        <f>IF(PROVEEDORES!D238="","",PROVEEDORES!D238)</f>
        <v/>
      </c>
      <c r="G237" s="159">
        <f>SUMIF('EG-ENE'!$F$18:$F$516,PROVEEDORES!$D238,'EG-ENE'!P$18:P$516)</f>
        <v>0</v>
      </c>
      <c r="H237" s="159">
        <f>SUMIF('EG-ENE'!$F$18:$F$516,PROVEEDORES!$D238,'EG-ENE'!Q$18:Q$516)</f>
        <v>0</v>
      </c>
      <c r="I237" s="159">
        <f>SUMIF('EG-ENE'!$F$18:$F$516,PROVEEDORES!$D238,'EG-ENE'!R$18:R$516)</f>
        <v>0</v>
      </c>
      <c r="J237" s="159">
        <f>SUMIF('EG-ENE'!$F$18:$F$516,PROVEEDORES!$D238,'EG-ENE'!S$18:S$516)</f>
        <v>0</v>
      </c>
      <c r="K237" s="159" t="str">
        <f t="shared" si="6"/>
        <v/>
      </c>
      <c r="L237" s="146" t="str">
        <f>IF(PROVEEDORES!G238="","",PROVEEDORES!G238)</f>
        <v/>
      </c>
    </row>
    <row r="238" spans="3:12" ht="17.45" customHeight="1" x14ac:dyDescent="0.2">
      <c r="C238" s="158">
        <f t="shared" si="7"/>
        <v>232</v>
      </c>
      <c r="D238" s="146" t="str">
        <f>IF(PROVEEDORES!E239="","",PROVEEDORES!E239)</f>
        <v/>
      </c>
      <c r="E238" s="146" t="str">
        <f>IF(PROVEEDORES!F239="","",PROVEEDORES!F239)</f>
        <v/>
      </c>
      <c r="F238" s="146" t="str">
        <f>IF(PROVEEDORES!D239="","",PROVEEDORES!D239)</f>
        <v/>
      </c>
      <c r="G238" s="159">
        <f>SUMIF('EG-ENE'!$F$18:$F$516,PROVEEDORES!$D239,'EG-ENE'!P$18:P$516)</f>
        <v>0</v>
      </c>
      <c r="H238" s="159">
        <f>SUMIF('EG-ENE'!$F$18:$F$516,PROVEEDORES!$D239,'EG-ENE'!Q$18:Q$516)</f>
        <v>0</v>
      </c>
      <c r="I238" s="159">
        <f>SUMIF('EG-ENE'!$F$18:$F$516,PROVEEDORES!$D239,'EG-ENE'!R$18:R$516)</f>
        <v>0</v>
      </c>
      <c r="J238" s="159">
        <f>SUMIF('EG-ENE'!$F$18:$F$516,PROVEEDORES!$D239,'EG-ENE'!S$18:S$516)</f>
        <v>0</v>
      </c>
      <c r="K238" s="159" t="str">
        <f t="shared" si="6"/>
        <v/>
      </c>
      <c r="L238" s="146" t="str">
        <f>IF(PROVEEDORES!G239="","",PROVEEDORES!G239)</f>
        <v/>
      </c>
    </row>
    <row r="239" spans="3:12" ht="17.45" customHeight="1" x14ac:dyDescent="0.2">
      <c r="C239" s="158">
        <f t="shared" si="7"/>
        <v>233</v>
      </c>
      <c r="D239" s="146" t="str">
        <f>IF(PROVEEDORES!E240="","",PROVEEDORES!E240)</f>
        <v/>
      </c>
      <c r="E239" s="146" t="str">
        <f>IF(PROVEEDORES!F240="","",PROVEEDORES!F240)</f>
        <v/>
      </c>
      <c r="F239" s="146" t="str">
        <f>IF(PROVEEDORES!D240="","",PROVEEDORES!D240)</f>
        <v/>
      </c>
      <c r="G239" s="159">
        <f>SUMIF('EG-ENE'!$F$18:$F$516,PROVEEDORES!$D240,'EG-ENE'!P$18:P$516)</f>
        <v>0</v>
      </c>
      <c r="H239" s="159">
        <f>SUMIF('EG-ENE'!$F$18:$F$516,PROVEEDORES!$D240,'EG-ENE'!Q$18:Q$516)</f>
        <v>0</v>
      </c>
      <c r="I239" s="159">
        <f>SUMIF('EG-ENE'!$F$18:$F$516,PROVEEDORES!$D240,'EG-ENE'!R$18:R$516)</f>
        <v>0</v>
      </c>
      <c r="J239" s="159">
        <f>SUMIF('EG-ENE'!$F$18:$F$516,PROVEEDORES!$D240,'EG-ENE'!S$18:S$516)</f>
        <v>0</v>
      </c>
      <c r="K239" s="159" t="str">
        <f t="shared" si="6"/>
        <v/>
      </c>
      <c r="L239" s="146" t="str">
        <f>IF(PROVEEDORES!G240="","",PROVEEDORES!G240)</f>
        <v/>
      </c>
    </row>
    <row r="240" spans="3:12" ht="17.45" customHeight="1" x14ac:dyDescent="0.2">
      <c r="C240" s="158">
        <f t="shared" si="7"/>
        <v>234</v>
      </c>
      <c r="D240" s="146" t="str">
        <f>IF(PROVEEDORES!E241="","",PROVEEDORES!E241)</f>
        <v/>
      </c>
      <c r="E240" s="146" t="str">
        <f>IF(PROVEEDORES!F241="","",PROVEEDORES!F241)</f>
        <v/>
      </c>
      <c r="F240" s="146" t="str">
        <f>IF(PROVEEDORES!D241="","",PROVEEDORES!D241)</f>
        <v/>
      </c>
      <c r="G240" s="159">
        <f>SUMIF('EG-ENE'!$F$18:$F$516,PROVEEDORES!$D241,'EG-ENE'!P$18:P$516)</f>
        <v>0</v>
      </c>
      <c r="H240" s="159">
        <f>SUMIF('EG-ENE'!$F$18:$F$516,PROVEEDORES!$D241,'EG-ENE'!Q$18:Q$516)</f>
        <v>0</v>
      </c>
      <c r="I240" s="159">
        <f>SUMIF('EG-ENE'!$F$18:$F$516,PROVEEDORES!$D241,'EG-ENE'!R$18:R$516)</f>
        <v>0</v>
      </c>
      <c r="J240" s="159">
        <f>SUMIF('EG-ENE'!$F$18:$F$516,PROVEEDORES!$D241,'EG-ENE'!S$18:S$516)</f>
        <v>0</v>
      </c>
      <c r="K240" s="159" t="str">
        <f t="shared" si="6"/>
        <v/>
      </c>
      <c r="L240" s="146" t="str">
        <f>IF(PROVEEDORES!G241="","",PROVEEDORES!G241)</f>
        <v/>
      </c>
    </row>
    <row r="241" spans="3:12" ht="17.45" customHeight="1" x14ac:dyDescent="0.2">
      <c r="C241" s="158">
        <f t="shared" si="7"/>
        <v>235</v>
      </c>
      <c r="D241" s="146" t="str">
        <f>IF(PROVEEDORES!E242="","",PROVEEDORES!E242)</f>
        <v/>
      </c>
      <c r="E241" s="146" t="str">
        <f>IF(PROVEEDORES!F242="","",PROVEEDORES!F242)</f>
        <v/>
      </c>
      <c r="F241" s="146" t="str">
        <f>IF(PROVEEDORES!D242="","",PROVEEDORES!D242)</f>
        <v/>
      </c>
      <c r="G241" s="159">
        <f>SUMIF('EG-ENE'!$F$18:$F$516,PROVEEDORES!$D242,'EG-ENE'!P$18:P$516)</f>
        <v>0</v>
      </c>
      <c r="H241" s="159">
        <f>SUMIF('EG-ENE'!$F$18:$F$516,PROVEEDORES!$D242,'EG-ENE'!Q$18:Q$516)</f>
        <v>0</v>
      </c>
      <c r="I241" s="159">
        <f>SUMIF('EG-ENE'!$F$18:$F$516,PROVEEDORES!$D242,'EG-ENE'!R$18:R$516)</f>
        <v>0</v>
      </c>
      <c r="J241" s="159">
        <f>SUMIF('EG-ENE'!$F$18:$F$516,PROVEEDORES!$D242,'EG-ENE'!S$18:S$516)</f>
        <v>0</v>
      </c>
      <c r="K241" s="159" t="str">
        <f t="shared" si="6"/>
        <v/>
      </c>
      <c r="L241" s="146" t="str">
        <f>IF(PROVEEDORES!G242="","",PROVEEDORES!G242)</f>
        <v/>
      </c>
    </row>
    <row r="242" spans="3:12" ht="17.45" customHeight="1" x14ac:dyDescent="0.2">
      <c r="C242" s="158">
        <f t="shared" si="7"/>
        <v>236</v>
      </c>
      <c r="D242" s="146" t="str">
        <f>IF(PROVEEDORES!E243="","",PROVEEDORES!E243)</f>
        <v/>
      </c>
      <c r="E242" s="146" t="str">
        <f>IF(PROVEEDORES!F243="","",PROVEEDORES!F243)</f>
        <v/>
      </c>
      <c r="F242" s="146" t="str">
        <f>IF(PROVEEDORES!D243="","",PROVEEDORES!D243)</f>
        <v/>
      </c>
      <c r="G242" s="159">
        <f>SUMIF('EG-ENE'!$F$18:$F$516,PROVEEDORES!$D243,'EG-ENE'!P$18:P$516)</f>
        <v>0</v>
      </c>
      <c r="H242" s="159">
        <f>SUMIF('EG-ENE'!$F$18:$F$516,PROVEEDORES!$D243,'EG-ENE'!Q$18:Q$516)</f>
        <v>0</v>
      </c>
      <c r="I242" s="159">
        <f>SUMIF('EG-ENE'!$F$18:$F$516,PROVEEDORES!$D243,'EG-ENE'!R$18:R$516)</f>
        <v>0</v>
      </c>
      <c r="J242" s="159">
        <f>SUMIF('EG-ENE'!$F$18:$F$516,PROVEEDORES!$D243,'EG-ENE'!S$18:S$516)</f>
        <v>0</v>
      </c>
      <c r="K242" s="159" t="str">
        <f t="shared" si="6"/>
        <v/>
      </c>
      <c r="L242" s="146" t="str">
        <f>IF(PROVEEDORES!G243="","",PROVEEDORES!G243)</f>
        <v/>
      </c>
    </row>
    <row r="243" spans="3:12" ht="17.45" customHeight="1" x14ac:dyDescent="0.2">
      <c r="C243" s="158">
        <f t="shared" si="7"/>
        <v>237</v>
      </c>
      <c r="D243" s="146" t="str">
        <f>IF(PROVEEDORES!E244="","",PROVEEDORES!E244)</f>
        <v/>
      </c>
      <c r="E243" s="146" t="str">
        <f>IF(PROVEEDORES!F244="","",PROVEEDORES!F244)</f>
        <v/>
      </c>
      <c r="F243" s="146" t="str">
        <f>IF(PROVEEDORES!D244="","",PROVEEDORES!D244)</f>
        <v/>
      </c>
      <c r="G243" s="159">
        <f>SUMIF('EG-ENE'!$F$18:$F$516,PROVEEDORES!$D244,'EG-ENE'!P$18:P$516)</f>
        <v>0</v>
      </c>
      <c r="H243" s="159">
        <f>SUMIF('EG-ENE'!$F$18:$F$516,PROVEEDORES!$D244,'EG-ENE'!Q$18:Q$516)</f>
        <v>0</v>
      </c>
      <c r="I243" s="159">
        <f>SUMIF('EG-ENE'!$F$18:$F$516,PROVEEDORES!$D244,'EG-ENE'!R$18:R$516)</f>
        <v>0</v>
      </c>
      <c r="J243" s="159">
        <f>SUMIF('EG-ENE'!$F$18:$F$516,PROVEEDORES!$D244,'EG-ENE'!S$18:S$516)</f>
        <v>0</v>
      </c>
      <c r="K243" s="159" t="str">
        <f t="shared" si="6"/>
        <v/>
      </c>
      <c r="L243" s="146" t="str">
        <f>IF(PROVEEDORES!G244="","",PROVEEDORES!G244)</f>
        <v/>
      </c>
    </row>
    <row r="244" spans="3:12" ht="17.45" customHeight="1" x14ac:dyDescent="0.2">
      <c r="C244" s="158">
        <f t="shared" si="7"/>
        <v>238</v>
      </c>
      <c r="D244" s="146" t="str">
        <f>IF(PROVEEDORES!E245="","",PROVEEDORES!E245)</f>
        <v/>
      </c>
      <c r="E244" s="146" t="str">
        <f>IF(PROVEEDORES!F245="","",PROVEEDORES!F245)</f>
        <v/>
      </c>
      <c r="F244" s="146" t="str">
        <f>IF(PROVEEDORES!D245="","",PROVEEDORES!D245)</f>
        <v/>
      </c>
      <c r="G244" s="159">
        <f>SUMIF('EG-ENE'!$F$18:$F$516,PROVEEDORES!$D245,'EG-ENE'!P$18:P$516)</f>
        <v>0</v>
      </c>
      <c r="H244" s="159">
        <f>SUMIF('EG-ENE'!$F$18:$F$516,PROVEEDORES!$D245,'EG-ENE'!Q$18:Q$516)</f>
        <v>0</v>
      </c>
      <c r="I244" s="159">
        <f>SUMIF('EG-ENE'!$F$18:$F$516,PROVEEDORES!$D245,'EG-ENE'!R$18:R$516)</f>
        <v>0</v>
      </c>
      <c r="J244" s="159">
        <f>SUMIF('EG-ENE'!$F$18:$F$516,PROVEEDORES!$D245,'EG-ENE'!S$18:S$516)</f>
        <v>0</v>
      </c>
      <c r="K244" s="159" t="str">
        <f t="shared" si="6"/>
        <v/>
      </c>
      <c r="L244" s="146" t="str">
        <f>IF(PROVEEDORES!G245="","",PROVEEDORES!G245)</f>
        <v/>
      </c>
    </row>
    <row r="245" spans="3:12" ht="17.45" customHeight="1" x14ac:dyDescent="0.2">
      <c r="C245" s="158">
        <f t="shared" si="7"/>
        <v>239</v>
      </c>
      <c r="D245" s="146" t="str">
        <f>IF(PROVEEDORES!E246="","",PROVEEDORES!E246)</f>
        <v/>
      </c>
      <c r="E245" s="146" t="str">
        <f>IF(PROVEEDORES!F246="","",PROVEEDORES!F246)</f>
        <v/>
      </c>
      <c r="F245" s="146" t="str">
        <f>IF(PROVEEDORES!D246="","",PROVEEDORES!D246)</f>
        <v/>
      </c>
      <c r="G245" s="159">
        <f>SUMIF('EG-ENE'!$F$18:$F$516,PROVEEDORES!$D246,'EG-ENE'!P$18:P$516)</f>
        <v>0</v>
      </c>
      <c r="H245" s="159">
        <f>SUMIF('EG-ENE'!$F$18:$F$516,PROVEEDORES!$D246,'EG-ENE'!Q$18:Q$516)</f>
        <v>0</v>
      </c>
      <c r="I245" s="159">
        <f>SUMIF('EG-ENE'!$F$18:$F$516,PROVEEDORES!$D246,'EG-ENE'!R$18:R$516)</f>
        <v>0</v>
      </c>
      <c r="J245" s="159">
        <f>SUMIF('EG-ENE'!$F$18:$F$516,PROVEEDORES!$D246,'EG-ENE'!S$18:S$516)</f>
        <v>0</v>
      </c>
      <c r="K245" s="159" t="str">
        <f t="shared" si="6"/>
        <v/>
      </c>
      <c r="L245" s="146" t="str">
        <f>IF(PROVEEDORES!G246="","",PROVEEDORES!G246)</f>
        <v/>
      </c>
    </row>
    <row r="246" spans="3:12" ht="17.45" customHeight="1" x14ac:dyDescent="0.2">
      <c r="C246" s="158">
        <f t="shared" si="7"/>
        <v>240</v>
      </c>
      <c r="D246" s="146" t="str">
        <f>IF(PROVEEDORES!E247="","",PROVEEDORES!E247)</f>
        <v/>
      </c>
      <c r="E246" s="146" t="str">
        <f>IF(PROVEEDORES!F247="","",PROVEEDORES!F247)</f>
        <v/>
      </c>
      <c r="F246" s="146" t="str">
        <f>IF(PROVEEDORES!D247="","",PROVEEDORES!D247)</f>
        <v/>
      </c>
      <c r="G246" s="159">
        <f>SUMIF('EG-ENE'!$F$18:$F$516,PROVEEDORES!$D247,'EG-ENE'!P$18:P$516)</f>
        <v>0</v>
      </c>
      <c r="H246" s="159">
        <f>SUMIF('EG-ENE'!$F$18:$F$516,PROVEEDORES!$D247,'EG-ENE'!Q$18:Q$516)</f>
        <v>0</v>
      </c>
      <c r="I246" s="159">
        <f>SUMIF('EG-ENE'!$F$18:$F$516,PROVEEDORES!$D247,'EG-ENE'!R$18:R$516)</f>
        <v>0</v>
      </c>
      <c r="J246" s="159">
        <f>SUMIF('EG-ENE'!$F$18:$F$516,PROVEEDORES!$D247,'EG-ENE'!S$18:S$516)</f>
        <v>0</v>
      </c>
      <c r="K246" s="159" t="str">
        <f t="shared" si="6"/>
        <v/>
      </c>
      <c r="L246" s="146" t="str">
        <f>IF(PROVEEDORES!G247="","",PROVEEDORES!G247)</f>
        <v/>
      </c>
    </row>
    <row r="247" spans="3:12" ht="17.45" customHeight="1" x14ac:dyDescent="0.2">
      <c r="C247" s="158">
        <f t="shared" si="7"/>
        <v>241</v>
      </c>
      <c r="D247" s="146" t="str">
        <f>IF(PROVEEDORES!E248="","",PROVEEDORES!E248)</f>
        <v/>
      </c>
      <c r="E247" s="146" t="str">
        <f>IF(PROVEEDORES!F248="","",PROVEEDORES!F248)</f>
        <v/>
      </c>
      <c r="F247" s="146" t="str">
        <f>IF(PROVEEDORES!D248="","",PROVEEDORES!D248)</f>
        <v/>
      </c>
      <c r="G247" s="159">
        <f>SUMIF('EG-ENE'!$F$18:$F$516,PROVEEDORES!$D248,'EG-ENE'!P$18:P$516)</f>
        <v>0</v>
      </c>
      <c r="H247" s="159">
        <f>SUMIF('EG-ENE'!$F$18:$F$516,PROVEEDORES!$D248,'EG-ENE'!Q$18:Q$516)</f>
        <v>0</v>
      </c>
      <c r="I247" s="159">
        <f>SUMIF('EG-ENE'!$F$18:$F$516,PROVEEDORES!$D248,'EG-ENE'!R$18:R$516)</f>
        <v>0</v>
      </c>
      <c r="J247" s="159">
        <f>SUMIF('EG-ENE'!$F$18:$F$516,PROVEEDORES!$D248,'EG-ENE'!S$18:S$516)</f>
        <v>0</v>
      </c>
      <c r="K247" s="159" t="str">
        <f t="shared" si="6"/>
        <v/>
      </c>
      <c r="L247" s="146" t="str">
        <f>IF(PROVEEDORES!G248="","",PROVEEDORES!G248)</f>
        <v/>
      </c>
    </row>
    <row r="248" spans="3:12" ht="17.45" customHeight="1" x14ac:dyDescent="0.2">
      <c r="C248" s="158">
        <f t="shared" si="7"/>
        <v>242</v>
      </c>
      <c r="D248" s="146" t="str">
        <f>IF(PROVEEDORES!E249="","",PROVEEDORES!E249)</f>
        <v/>
      </c>
      <c r="E248" s="146" t="str">
        <f>IF(PROVEEDORES!F249="","",PROVEEDORES!F249)</f>
        <v/>
      </c>
      <c r="F248" s="146" t="str">
        <f>IF(PROVEEDORES!D249="","",PROVEEDORES!D249)</f>
        <v/>
      </c>
      <c r="G248" s="159">
        <f>SUMIF('EG-ENE'!$F$18:$F$516,PROVEEDORES!$D249,'EG-ENE'!P$18:P$516)</f>
        <v>0</v>
      </c>
      <c r="H248" s="159">
        <f>SUMIF('EG-ENE'!$F$18:$F$516,PROVEEDORES!$D249,'EG-ENE'!Q$18:Q$516)</f>
        <v>0</v>
      </c>
      <c r="I248" s="159">
        <f>SUMIF('EG-ENE'!$F$18:$F$516,PROVEEDORES!$D249,'EG-ENE'!R$18:R$516)</f>
        <v>0</v>
      </c>
      <c r="J248" s="159">
        <f>SUMIF('EG-ENE'!$F$18:$F$516,PROVEEDORES!$D249,'EG-ENE'!S$18:S$516)</f>
        <v>0</v>
      </c>
      <c r="K248" s="159" t="str">
        <f t="shared" si="6"/>
        <v/>
      </c>
      <c r="L248" s="146" t="str">
        <f>IF(PROVEEDORES!G249="","",PROVEEDORES!G249)</f>
        <v/>
      </c>
    </row>
    <row r="249" spans="3:12" ht="17.45" customHeight="1" x14ac:dyDescent="0.2">
      <c r="C249" s="158">
        <f t="shared" si="7"/>
        <v>243</v>
      </c>
      <c r="D249" s="146" t="str">
        <f>IF(PROVEEDORES!E250="","",PROVEEDORES!E250)</f>
        <v/>
      </c>
      <c r="E249" s="146" t="str">
        <f>IF(PROVEEDORES!F250="","",PROVEEDORES!F250)</f>
        <v/>
      </c>
      <c r="F249" s="146" t="str">
        <f>IF(PROVEEDORES!D250="","",PROVEEDORES!D250)</f>
        <v/>
      </c>
      <c r="G249" s="159">
        <f>SUMIF('EG-ENE'!$F$18:$F$516,PROVEEDORES!$D250,'EG-ENE'!P$18:P$516)</f>
        <v>0</v>
      </c>
      <c r="H249" s="159">
        <f>SUMIF('EG-ENE'!$F$18:$F$516,PROVEEDORES!$D250,'EG-ENE'!Q$18:Q$516)</f>
        <v>0</v>
      </c>
      <c r="I249" s="159">
        <f>SUMIF('EG-ENE'!$F$18:$F$516,PROVEEDORES!$D250,'EG-ENE'!R$18:R$516)</f>
        <v>0</v>
      </c>
      <c r="J249" s="159">
        <f>SUMIF('EG-ENE'!$F$18:$F$516,PROVEEDORES!$D250,'EG-ENE'!S$18:S$516)</f>
        <v>0</v>
      </c>
      <c r="K249" s="159" t="str">
        <f t="shared" si="6"/>
        <v/>
      </c>
      <c r="L249" s="146" t="str">
        <f>IF(PROVEEDORES!G250="","",PROVEEDORES!G250)</f>
        <v/>
      </c>
    </row>
    <row r="250" spans="3:12" ht="17.45" customHeight="1" x14ac:dyDescent="0.2">
      <c r="C250" s="158">
        <f t="shared" si="7"/>
        <v>244</v>
      </c>
      <c r="D250" s="146" t="str">
        <f>IF(PROVEEDORES!E251="","",PROVEEDORES!E251)</f>
        <v/>
      </c>
      <c r="E250" s="146" t="str">
        <f>IF(PROVEEDORES!F251="","",PROVEEDORES!F251)</f>
        <v/>
      </c>
      <c r="F250" s="146" t="str">
        <f>IF(PROVEEDORES!D251="","",PROVEEDORES!D251)</f>
        <v/>
      </c>
      <c r="G250" s="159">
        <f>SUMIF('EG-ENE'!$F$18:$F$516,PROVEEDORES!$D251,'EG-ENE'!P$18:P$516)</f>
        <v>0</v>
      </c>
      <c r="H250" s="159">
        <f>SUMIF('EG-ENE'!$F$18:$F$516,PROVEEDORES!$D251,'EG-ENE'!Q$18:Q$516)</f>
        <v>0</v>
      </c>
      <c r="I250" s="159">
        <f>SUMIF('EG-ENE'!$F$18:$F$516,PROVEEDORES!$D251,'EG-ENE'!R$18:R$516)</f>
        <v>0</v>
      </c>
      <c r="J250" s="159">
        <f>SUMIF('EG-ENE'!$F$18:$F$516,PROVEEDORES!$D251,'EG-ENE'!S$18:S$516)</f>
        <v>0</v>
      </c>
      <c r="K250" s="159" t="str">
        <f t="shared" si="6"/>
        <v/>
      </c>
      <c r="L250" s="146" t="str">
        <f>IF(PROVEEDORES!G251="","",PROVEEDORES!G251)</f>
        <v/>
      </c>
    </row>
    <row r="251" spans="3:12" ht="17.45" customHeight="1" x14ac:dyDescent="0.2">
      <c r="C251" s="158">
        <f t="shared" si="7"/>
        <v>245</v>
      </c>
      <c r="D251" s="146" t="str">
        <f>IF(PROVEEDORES!E252="","",PROVEEDORES!E252)</f>
        <v/>
      </c>
      <c r="E251" s="146" t="str">
        <f>IF(PROVEEDORES!F252="","",PROVEEDORES!F252)</f>
        <v/>
      </c>
      <c r="F251" s="146" t="str">
        <f>IF(PROVEEDORES!D252="","",PROVEEDORES!D252)</f>
        <v/>
      </c>
      <c r="G251" s="159">
        <f>SUMIF('EG-ENE'!$F$18:$F$516,PROVEEDORES!$D252,'EG-ENE'!P$18:P$516)</f>
        <v>0</v>
      </c>
      <c r="H251" s="159">
        <f>SUMIF('EG-ENE'!$F$18:$F$516,PROVEEDORES!$D252,'EG-ENE'!Q$18:Q$516)</f>
        <v>0</v>
      </c>
      <c r="I251" s="159">
        <f>SUMIF('EG-ENE'!$F$18:$F$516,PROVEEDORES!$D252,'EG-ENE'!R$18:R$516)</f>
        <v>0</v>
      </c>
      <c r="J251" s="159">
        <f>SUMIF('EG-ENE'!$F$18:$F$516,PROVEEDORES!$D252,'EG-ENE'!S$18:S$516)</f>
        <v>0</v>
      </c>
      <c r="K251" s="159" t="str">
        <f t="shared" si="6"/>
        <v/>
      </c>
      <c r="L251" s="146" t="str">
        <f>IF(PROVEEDORES!G252="","",PROVEEDORES!G252)</f>
        <v/>
      </c>
    </row>
    <row r="252" spans="3:12" ht="17.45" customHeight="1" x14ac:dyDescent="0.2">
      <c r="C252" s="158">
        <f t="shared" si="7"/>
        <v>246</v>
      </c>
      <c r="D252" s="146" t="str">
        <f>IF(PROVEEDORES!E253="","",PROVEEDORES!E253)</f>
        <v/>
      </c>
      <c r="E252" s="146" t="str">
        <f>IF(PROVEEDORES!F253="","",PROVEEDORES!F253)</f>
        <v/>
      </c>
      <c r="F252" s="146" t="str">
        <f>IF(PROVEEDORES!D253="","",PROVEEDORES!D253)</f>
        <v/>
      </c>
      <c r="G252" s="159">
        <f>SUMIF('EG-ENE'!$F$18:$F$516,PROVEEDORES!$D253,'EG-ENE'!P$18:P$516)</f>
        <v>0</v>
      </c>
      <c r="H252" s="159">
        <f>SUMIF('EG-ENE'!$F$18:$F$516,PROVEEDORES!$D253,'EG-ENE'!Q$18:Q$516)</f>
        <v>0</v>
      </c>
      <c r="I252" s="159">
        <f>SUMIF('EG-ENE'!$F$18:$F$516,PROVEEDORES!$D253,'EG-ENE'!R$18:R$516)</f>
        <v>0</v>
      </c>
      <c r="J252" s="159">
        <f>SUMIF('EG-ENE'!$F$18:$F$516,PROVEEDORES!$D253,'EG-ENE'!S$18:S$516)</f>
        <v>0</v>
      </c>
      <c r="K252" s="159" t="str">
        <f t="shared" si="6"/>
        <v/>
      </c>
      <c r="L252" s="146" t="str">
        <f>IF(PROVEEDORES!G253="","",PROVEEDORES!G253)</f>
        <v/>
      </c>
    </row>
    <row r="253" spans="3:12" ht="17.45" customHeight="1" x14ac:dyDescent="0.2">
      <c r="C253" s="158">
        <f t="shared" si="7"/>
        <v>247</v>
      </c>
      <c r="D253" s="146" t="str">
        <f>IF(PROVEEDORES!E254="","",PROVEEDORES!E254)</f>
        <v/>
      </c>
      <c r="E253" s="146" t="str">
        <f>IF(PROVEEDORES!F254="","",PROVEEDORES!F254)</f>
        <v/>
      </c>
      <c r="F253" s="146" t="str">
        <f>IF(PROVEEDORES!D254="","",PROVEEDORES!D254)</f>
        <v/>
      </c>
      <c r="G253" s="159">
        <f>SUMIF('EG-ENE'!$F$18:$F$516,PROVEEDORES!$D254,'EG-ENE'!P$18:P$516)</f>
        <v>0</v>
      </c>
      <c r="H253" s="159">
        <f>SUMIF('EG-ENE'!$F$18:$F$516,PROVEEDORES!$D254,'EG-ENE'!Q$18:Q$516)</f>
        <v>0</v>
      </c>
      <c r="I253" s="159">
        <f>SUMIF('EG-ENE'!$F$18:$F$516,PROVEEDORES!$D254,'EG-ENE'!R$18:R$516)</f>
        <v>0</v>
      </c>
      <c r="J253" s="159">
        <f>SUMIF('EG-ENE'!$F$18:$F$516,PROVEEDORES!$D254,'EG-ENE'!S$18:S$516)</f>
        <v>0</v>
      </c>
      <c r="K253" s="159" t="str">
        <f t="shared" si="6"/>
        <v/>
      </c>
      <c r="L253" s="146" t="str">
        <f>IF(PROVEEDORES!G254="","",PROVEEDORES!G254)</f>
        <v/>
      </c>
    </row>
    <row r="254" spans="3:12" ht="17.45" customHeight="1" x14ac:dyDescent="0.2">
      <c r="C254" s="158">
        <f t="shared" si="7"/>
        <v>248</v>
      </c>
      <c r="D254" s="146" t="str">
        <f>IF(PROVEEDORES!E255="","",PROVEEDORES!E255)</f>
        <v/>
      </c>
      <c r="E254" s="146" t="str">
        <f>IF(PROVEEDORES!F255="","",PROVEEDORES!F255)</f>
        <v/>
      </c>
      <c r="F254" s="146" t="str">
        <f>IF(PROVEEDORES!D255="","",PROVEEDORES!D255)</f>
        <v/>
      </c>
      <c r="G254" s="159">
        <f>SUMIF('EG-ENE'!$F$18:$F$516,PROVEEDORES!$D255,'EG-ENE'!P$18:P$516)</f>
        <v>0</v>
      </c>
      <c r="H254" s="159">
        <f>SUMIF('EG-ENE'!$F$18:$F$516,PROVEEDORES!$D255,'EG-ENE'!Q$18:Q$516)</f>
        <v>0</v>
      </c>
      <c r="I254" s="159">
        <f>SUMIF('EG-ENE'!$F$18:$F$516,PROVEEDORES!$D255,'EG-ENE'!R$18:R$516)</f>
        <v>0</v>
      </c>
      <c r="J254" s="159">
        <f>SUMIF('EG-ENE'!$F$18:$F$516,PROVEEDORES!$D255,'EG-ENE'!S$18:S$516)</f>
        <v>0</v>
      </c>
      <c r="K254" s="159" t="str">
        <f t="shared" si="6"/>
        <v/>
      </c>
      <c r="L254" s="146" t="str">
        <f>IF(PROVEEDORES!G255="","",PROVEEDORES!G255)</f>
        <v/>
      </c>
    </row>
    <row r="255" spans="3:12" ht="17.45" customHeight="1" x14ac:dyDescent="0.2">
      <c r="C255" s="158">
        <f t="shared" si="7"/>
        <v>249</v>
      </c>
      <c r="D255" s="146" t="str">
        <f>IF(PROVEEDORES!E256="","",PROVEEDORES!E256)</f>
        <v/>
      </c>
      <c r="E255" s="146" t="str">
        <f>IF(PROVEEDORES!F256="","",PROVEEDORES!F256)</f>
        <v/>
      </c>
      <c r="F255" s="146" t="str">
        <f>IF(PROVEEDORES!D256="","",PROVEEDORES!D256)</f>
        <v/>
      </c>
      <c r="G255" s="159">
        <f>SUMIF('EG-ENE'!$F$18:$F$516,PROVEEDORES!$D256,'EG-ENE'!P$18:P$516)</f>
        <v>0</v>
      </c>
      <c r="H255" s="159">
        <f>SUMIF('EG-ENE'!$F$18:$F$516,PROVEEDORES!$D256,'EG-ENE'!Q$18:Q$516)</f>
        <v>0</v>
      </c>
      <c r="I255" s="159">
        <f>SUMIF('EG-ENE'!$F$18:$F$516,PROVEEDORES!$D256,'EG-ENE'!R$18:R$516)</f>
        <v>0</v>
      </c>
      <c r="J255" s="159">
        <f>SUMIF('EG-ENE'!$F$18:$F$516,PROVEEDORES!$D256,'EG-ENE'!S$18:S$516)</f>
        <v>0</v>
      </c>
      <c r="K255" s="159" t="str">
        <f t="shared" si="6"/>
        <v/>
      </c>
      <c r="L255" s="146" t="str">
        <f>IF(PROVEEDORES!G256="","",PROVEEDORES!G256)</f>
        <v/>
      </c>
    </row>
    <row r="256" spans="3:12" ht="17.45" customHeight="1" x14ac:dyDescent="0.2">
      <c r="C256" s="158">
        <f t="shared" si="7"/>
        <v>250</v>
      </c>
      <c r="D256" s="146" t="str">
        <f>IF(PROVEEDORES!E257="","",PROVEEDORES!E257)</f>
        <v/>
      </c>
      <c r="E256" s="146" t="str">
        <f>IF(PROVEEDORES!F257="","",PROVEEDORES!F257)</f>
        <v/>
      </c>
      <c r="F256" s="146" t="str">
        <f>IF(PROVEEDORES!D257="","",PROVEEDORES!D257)</f>
        <v/>
      </c>
      <c r="G256" s="159">
        <f>SUMIF('EG-ENE'!$F$18:$F$516,PROVEEDORES!$D257,'EG-ENE'!P$18:P$516)</f>
        <v>0</v>
      </c>
      <c r="H256" s="159">
        <f>SUMIF('EG-ENE'!$F$18:$F$516,PROVEEDORES!$D257,'EG-ENE'!Q$18:Q$516)</f>
        <v>0</v>
      </c>
      <c r="I256" s="159">
        <f>SUMIF('EG-ENE'!$F$18:$F$516,PROVEEDORES!$D257,'EG-ENE'!R$18:R$516)</f>
        <v>0</v>
      </c>
      <c r="J256" s="159">
        <f>SUMIF('EG-ENE'!$F$18:$F$516,PROVEEDORES!$D257,'EG-ENE'!S$18:S$516)</f>
        <v>0</v>
      </c>
      <c r="K256" s="159" t="str">
        <f t="shared" si="6"/>
        <v/>
      </c>
      <c r="L256" s="146" t="str">
        <f>IF(PROVEEDORES!G257="","",PROVEEDORES!G257)</f>
        <v/>
      </c>
    </row>
    <row r="257" spans="3:12" ht="17.45" customHeight="1" x14ac:dyDescent="0.2">
      <c r="C257" s="158">
        <f t="shared" si="7"/>
        <v>251</v>
      </c>
      <c r="D257" s="146" t="str">
        <f>IF(PROVEEDORES!E258="","",PROVEEDORES!E258)</f>
        <v/>
      </c>
      <c r="E257" s="146" t="str">
        <f>IF(PROVEEDORES!F258="","",PROVEEDORES!F258)</f>
        <v/>
      </c>
      <c r="F257" s="146" t="str">
        <f>IF(PROVEEDORES!D258="","",PROVEEDORES!D258)</f>
        <v/>
      </c>
      <c r="G257" s="159">
        <f>SUMIF('EG-ENE'!$F$18:$F$516,PROVEEDORES!$D258,'EG-ENE'!P$18:P$516)</f>
        <v>0</v>
      </c>
      <c r="H257" s="159">
        <f>SUMIF('EG-ENE'!$F$18:$F$516,PROVEEDORES!$D258,'EG-ENE'!Q$18:Q$516)</f>
        <v>0</v>
      </c>
      <c r="I257" s="159">
        <f>SUMIF('EG-ENE'!$F$18:$F$516,PROVEEDORES!$D258,'EG-ENE'!R$18:R$516)</f>
        <v>0</v>
      </c>
      <c r="J257" s="159">
        <f>SUMIF('EG-ENE'!$F$18:$F$516,PROVEEDORES!$D258,'EG-ENE'!S$18:S$516)</f>
        <v>0</v>
      </c>
      <c r="K257" s="159" t="str">
        <f t="shared" si="6"/>
        <v/>
      </c>
      <c r="L257" s="146" t="str">
        <f>IF(PROVEEDORES!G258="","",PROVEEDORES!G258)</f>
        <v/>
      </c>
    </row>
    <row r="258" spans="3:12" ht="17.45" customHeight="1" x14ac:dyDescent="0.2">
      <c r="C258" s="158">
        <f t="shared" si="7"/>
        <v>252</v>
      </c>
      <c r="D258" s="146" t="str">
        <f>IF(PROVEEDORES!E259="","",PROVEEDORES!E259)</f>
        <v/>
      </c>
      <c r="E258" s="146" t="str">
        <f>IF(PROVEEDORES!F259="","",PROVEEDORES!F259)</f>
        <v/>
      </c>
      <c r="F258" s="146" t="str">
        <f>IF(PROVEEDORES!D259="","",PROVEEDORES!D259)</f>
        <v/>
      </c>
      <c r="G258" s="159">
        <f>SUMIF('EG-ENE'!$F$18:$F$516,PROVEEDORES!$D259,'EG-ENE'!P$18:P$516)</f>
        <v>0</v>
      </c>
      <c r="H258" s="159">
        <f>SUMIF('EG-ENE'!$F$18:$F$516,PROVEEDORES!$D259,'EG-ENE'!Q$18:Q$516)</f>
        <v>0</v>
      </c>
      <c r="I258" s="159">
        <f>SUMIF('EG-ENE'!$F$18:$F$516,PROVEEDORES!$D259,'EG-ENE'!R$18:R$516)</f>
        <v>0</v>
      </c>
      <c r="J258" s="159">
        <f>SUMIF('EG-ENE'!$F$18:$F$516,PROVEEDORES!$D259,'EG-ENE'!S$18:S$516)</f>
        <v>0</v>
      </c>
      <c r="K258" s="159" t="str">
        <f t="shared" si="6"/>
        <v/>
      </c>
      <c r="L258" s="146" t="str">
        <f>IF(PROVEEDORES!G259="","",PROVEEDORES!G259)</f>
        <v/>
      </c>
    </row>
    <row r="259" spans="3:12" ht="17.45" customHeight="1" x14ac:dyDescent="0.2">
      <c r="C259" s="158">
        <f t="shared" si="7"/>
        <v>253</v>
      </c>
      <c r="D259" s="146" t="str">
        <f>IF(PROVEEDORES!E260="","",PROVEEDORES!E260)</f>
        <v/>
      </c>
      <c r="E259" s="146" t="str">
        <f>IF(PROVEEDORES!F260="","",PROVEEDORES!F260)</f>
        <v/>
      </c>
      <c r="F259" s="146" t="str">
        <f>IF(PROVEEDORES!D260="","",PROVEEDORES!D260)</f>
        <v/>
      </c>
      <c r="G259" s="159">
        <f>SUMIF('EG-ENE'!$F$18:$F$516,PROVEEDORES!$D260,'EG-ENE'!P$18:P$516)</f>
        <v>0</v>
      </c>
      <c r="H259" s="159">
        <f>SUMIF('EG-ENE'!$F$18:$F$516,PROVEEDORES!$D260,'EG-ENE'!Q$18:Q$516)</f>
        <v>0</v>
      </c>
      <c r="I259" s="159">
        <f>SUMIF('EG-ENE'!$F$18:$F$516,PROVEEDORES!$D260,'EG-ENE'!R$18:R$516)</f>
        <v>0</v>
      </c>
      <c r="J259" s="159">
        <f>SUMIF('EG-ENE'!$F$18:$F$516,PROVEEDORES!$D260,'EG-ENE'!S$18:S$516)</f>
        <v>0</v>
      </c>
      <c r="K259" s="159" t="str">
        <f t="shared" si="6"/>
        <v/>
      </c>
      <c r="L259" s="146" t="str">
        <f>IF(PROVEEDORES!G260="","",PROVEEDORES!G260)</f>
        <v/>
      </c>
    </row>
    <row r="260" spans="3:12" ht="17.45" customHeight="1" x14ac:dyDescent="0.2">
      <c r="C260" s="158">
        <f t="shared" si="7"/>
        <v>254</v>
      </c>
      <c r="D260" s="146" t="str">
        <f>IF(PROVEEDORES!E261="","",PROVEEDORES!E261)</f>
        <v/>
      </c>
      <c r="E260" s="146" t="str">
        <f>IF(PROVEEDORES!F261="","",PROVEEDORES!F261)</f>
        <v/>
      </c>
      <c r="F260" s="146" t="str">
        <f>IF(PROVEEDORES!D261="","",PROVEEDORES!D261)</f>
        <v/>
      </c>
      <c r="G260" s="159">
        <f>SUMIF('EG-ENE'!$F$18:$F$516,PROVEEDORES!$D261,'EG-ENE'!P$18:P$516)</f>
        <v>0</v>
      </c>
      <c r="H260" s="159">
        <f>SUMIF('EG-ENE'!$F$18:$F$516,PROVEEDORES!$D261,'EG-ENE'!Q$18:Q$516)</f>
        <v>0</v>
      </c>
      <c r="I260" s="159">
        <f>SUMIF('EG-ENE'!$F$18:$F$516,PROVEEDORES!$D261,'EG-ENE'!R$18:R$516)</f>
        <v>0</v>
      </c>
      <c r="J260" s="159">
        <f>SUMIF('EG-ENE'!$F$18:$F$516,PROVEEDORES!$D261,'EG-ENE'!S$18:S$516)</f>
        <v>0</v>
      </c>
      <c r="K260" s="159" t="str">
        <f t="shared" si="6"/>
        <v/>
      </c>
      <c r="L260" s="146" t="str">
        <f>IF(PROVEEDORES!G261="","",PROVEEDORES!G261)</f>
        <v/>
      </c>
    </row>
    <row r="261" spans="3:12" ht="17.45" customHeight="1" x14ac:dyDescent="0.2">
      <c r="C261" s="158">
        <f t="shared" si="7"/>
        <v>255</v>
      </c>
      <c r="D261" s="146" t="str">
        <f>IF(PROVEEDORES!E262="","",PROVEEDORES!E262)</f>
        <v/>
      </c>
      <c r="E261" s="146" t="str">
        <f>IF(PROVEEDORES!F262="","",PROVEEDORES!F262)</f>
        <v/>
      </c>
      <c r="F261" s="146" t="str">
        <f>IF(PROVEEDORES!D262="","",PROVEEDORES!D262)</f>
        <v/>
      </c>
      <c r="G261" s="159">
        <f>SUMIF('EG-ENE'!$F$18:$F$516,PROVEEDORES!$D262,'EG-ENE'!P$18:P$516)</f>
        <v>0</v>
      </c>
      <c r="H261" s="159">
        <f>SUMIF('EG-ENE'!$F$18:$F$516,PROVEEDORES!$D262,'EG-ENE'!Q$18:Q$516)</f>
        <v>0</v>
      </c>
      <c r="I261" s="159">
        <f>SUMIF('EG-ENE'!$F$18:$F$516,PROVEEDORES!$D262,'EG-ENE'!R$18:R$516)</f>
        <v>0</v>
      </c>
      <c r="J261" s="159">
        <f>SUMIF('EG-ENE'!$F$18:$F$516,PROVEEDORES!$D262,'EG-ENE'!S$18:S$516)</f>
        <v>0</v>
      </c>
      <c r="K261" s="159" t="str">
        <f t="shared" si="6"/>
        <v/>
      </c>
      <c r="L261" s="146" t="str">
        <f>IF(PROVEEDORES!G262="","",PROVEEDORES!G262)</f>
        <v/>
      </c>
    </row>
    <row r="262" spans="3:12" ht="17.45" customHeight="1" x14ac:dyDescent="0.2">
      <c r="C262" s="158">
        <f t="shared" si="7"/>
        <v>256</v>
      </c>
      <c r="D262" s="146" t="str">
        <f>IF(PROVEEDORES!E263="","",PROVEEDORES!E263)</f>
        <v/>
      </c>
      <c r="E262" s="146" t="str">
        <f>IF(PROVEEDORES!F263="","",PROVEEDORES!F263)</f>
        <v/>
      </c>
      <c r="F262" s="146" t="str">
        <f>IF(PROVEEDORES!D263="","",PROVEEDORES!D263)</f>
        <v/>
      </c>
      <c r="G262" s="159">
        <f>SUMIF('EG-ENE'!$F$18:$F$516,PROVEEDORES!$D263,'EG-ENE'!P$18:P$516)</f>
        <v>0</v>
      </c>
      <c r="H262" s="159">
        <f>SUMIF('EG-ENE'!$F$18:$F$516,PROVEEDORES!$D263,'EG-ENE'!Q$18:Q$516)</f>
        <v>0</v>
      </c>
      <c r="I262" s="159">
        <f>SUMIF('EG-ENE'!$F$18:$F$516,PROVEEDORES!$D263,'EG-ENE'!R$18:R$516)</f>
        <v>0</v>
      </c>
      <c r="J262" s="159">
        <f>SUMIF('EG-ENE'!$F$18:$F$516,PROVEEDORES!$D263,'EG-ENE'!S$18:S$516)</f>
        <v>0</v>
      </c>
      <c r="K262" s="159" t="str">
        <f t="shared" si="6"/>
        <v/>
      </c>
      <c r="L262" s="146" t="str">
        <f>IF(PROVEEDORES!G263="","",PROVEEDORES!G263)</f>
        <v/>
      </c>
    </row>
    <row r="263" spans="3:12" ht="17.45" customHeight="1" x14ac:dyDescent="0.2">
      <c r="C263" s="158">
        <f t="shared" si="7"/>
        <v>257</v>
      </c>
      <c r="D263" s="146" t="str">
        <f>IF(PROVEEDORES!E264="","",PROVEEDORES!E264)</f>
        <v/>
      </c>
      <c r="E263" s="146" t="str">
        <f>IF(PROVEEDORES!F264="","",PROVEEDORES!F264)</f>
        <v/>
      </c>
      <c r="F263" s="146" t="str">
        <f>IF(PROVEEDORES!D264="","",PROVEEDORES!D264)</f>
        <v/>
      </c>
      <c r="G263" s="159">
        <f>SUMIF('EG-ENE'!$F$18:$F$516,PROVEEDORES!$D264,'EG-ENE'!P$18:P$516)</f>
        <v>0</v>
      </c>
      <c r="H263" s="159">
        <f>SUMIF('EG-ENE'!$F$18:$F$516,PROVEEDORES!$D264,'EG-ENE'!Q$18:Q$516)</f>
        <v>0</v>
      </c>
      <c r="I263" s="159">
        <f>SUMIF('EG-ENE'!$F$18:$F$516,PROVEEDORES!$D264,'EG-ENE'!R$18:R$516)</f>
        <v>0</v>
      </c>
      <c r="J263" s="159">
        <f>SUMIF('EG-ENE'!$F$18:$F$516,PROVEEDORES!$D264,'EG-ENE'!S$18:S$516)</f>
        <v>0</v>
      </c>
      <c r="K263" s="159" t="str">
        <f t="shared" si="6"/>
        <v/>
      </c>
      <c r="L263" s="146" t="str">
        <f>IF(PROVEEDORES!G264="","",PROVEEDORES!G264)</f>
        <v/>
      </c>
    </row>
    <row r="264" spans="3:12" ht="17.45" customHeight="1" x14ac:dyDescent="0.2">
      <c r="C264" s="158">
        <f t="shared" si="7"/>
        <v>258</v>
      </c>
      <c r="D264" s="146" t="str">
        <f>IF(PROVEEDORES!E265="","",PROVEEDORES!E265)</f>
        <v/>
      </c>
      <c r="E264" s="146" t="str">
        <f>IF(PROVEEDORES!F265="","",PROVEEDORES!F265)</f>
        <v/>
      </c>
      <c r="F264" s="146" t="str">
        <f>IF(PROVEEDORES!D265="","",PROVEEDORES!D265)</f>
        <v/>
      </c>
      <c r="G264" s="159">
        <f>SUMIF('EG-ENE'!$F$18:$F$516,PROVEEDORES!$D265,'EG-ENE'!P$18:P$516)</f>
        <v>0</v>
      </c>
      <c r="H264" s="159">
        <f>SUMIF('EG-ENE'!$F$18:$F$516,PROVEEDORES!$D265,'EG-ENE'!Q$18:Q$516)</f>
        <v>0</v>
      </c>
      <c r="I264" s="159">
        <f>SUMIF('EG-ENE'!$F$18:$F$516,PROVEEDORES!$D265,'EG-ENE'!R$18:R$516)</f>
        <v>0</v>
      </c>
      <c r="J264" s="159">
        <f>SUMIF('EG-ENE'!$F$18:$F$516,PROVEEDORES!$D265,'EG-ENE'!S$18:S$516)</f>
        <v>0</v>
      </c>
      <c r="K264" s="159" t="str">
        <f t="shared" ref="K264:K327" si="8">IF(G264+H264+I264+J264&gt;0,"C/Información","")</f>
        <v/>
      </c>
      <c r="L264" s="146" t="str">
        <f>IF(PROVEEDORES!G265="","",PROVEEDORES!G265)</f>
        <v/>
      </c>
    </row>
    <row r="265" spans="3:12" ht="17.45" customHeight="1" x14ac:dyDescent="0.2">
      <c r="C265" s="158">
        <f t="shared" ref="C265:C328" si="9">C264+1</f>
        <v>259</v>
      </c>
      <c r="D265" s="146" t="str">
        <f>IF(PROVEEDORES!E266="","",PROVEEDORES!E266)</f>
        <v/>
      </c>
      <c r="E265" s="146" t="str">
        <f>IF(PROVEEDORES!F266="","",PROVEEDORES!F266)</f>
        <v/>
      </c>
      <c r="F265" s="146" t="str">
        <f>IF(PROVEEDORES!D266="","",PROVEEDORES!D266)</f>
        <v/>
      </c>
      <c r="G265" s="159">
        <f>SUMIF('EG-ENE'!$F$18:$F$516,PROVEEDORES!$D266,'EG-ENE'!P$18:P$516)</f>
        <v>0</v>
      </c>
      <c r="H265" s="159">
        <f>SUMIF('EG-ENE'!$F$18:$F$516,PROVEEDORES!$D266,'EG-ENE'!Q$18:Q$516)</f>
        <v>0</v>
      </c>
      <c r="I265" s="159">
        <f>SUMIF('EG-ENE'!$F$18:$F$516,PROVEEDORES!$D266,'EG-ENE'!R$18:R$516)</f>
        <v>0</v>
      </c>
      <c r="J265" s="159">
        <f>SUMIF('EG-ENE'!$F$18:$F$516,PROVEEDORES!$D266,'EG-ENE'!S$18:S$516)</f>
        <v>0</v>
      </c>
      <c r="K265" s="159" t="str">
        <f t="shared" si="8"/>
        <v/>
      </c>
      <c r="L265" s="146" t="str">
        <f>IF(PROVEEDORES!G266="","",PROVEEDORES!G266)</f>
        <v/>
      </c>
    </row>
    <row r="266" spans="3:12" ht="17.45" customHeight="1" x14ac:dyDescent="0.2">
      <c r="C266" s="158">
        <f t="shared" si="9"/>
        <v>260</v>
      </c>
      <c r="D266" s="146" t="str">
        <f>IF(PROVEEDORES!E267="","",PROVEEDORES!E267)</f>
        <v/>
      </c>
      <c r="E266" s="146" t="str">
        <f>IF(PROVEEDORES!F267="","",PROVEEDORES!F267)</f>
        <v/>
      </c>
      <c r="F266" s="146" t="str">
        <f>IF(PROVEEDORES!D267="","",PROVEEDORES!D267)</f>
        <v/>
      </c>
      <c r="G266" s="159">
        <f>SUMIF('EG-ENE'!$F$18:$F$516,PROVEEDORES!$D267,'EG-ENE'!P$18:P$516)</f>
        <v>0</v>
      </c>
      <c r="H266" s="159">
        <f>SUMIF('EG-ENE'!$F$18:$F$516,PROVEEDORES!$D267,'EG-ENE'!Q$18:Q$516)</f>
        <v>0</v>
      </c>
      <c r="I266" s="159">
        <f>SUMIF('EG-ENE'!$F$18:$F$516,PROVEEDORES!$D267,'EG-ENE'!R$18:R$516)</f>
        <v>0</v>
      </c>
      <c r="J266" s="159">
        <f>SUMIF('EG-ENE'!$F$18:$F$516,PROVEEDORES!$D267,'EG-ENE'!S$18:S$516)</f>
        <v>0</v>
      </c>
      <c r="K266" s="159" t="str">
        <f t="shared" si="8"/>
        <v/>
      </c>
      <c r="L266" s="146" t="str">
        <f>IF(PROVEEDORES!G267="","",PROVEEDORES!G267)</f>
        <v/>
      </c>
    </row>
    <row r="267" spans="3:12" ht="17.45" customHeight="1" x14ac:dyDescent="0.2">
      <c r="C267" s="158">
        <f t="shared" si="9"/>
        <v>261</v>
      </c>
      <c r="D267" s="146" t="str">
        <f>IF(PROVEEDORES!E268="","",PROVEEDORES!E268)</f>
        <v/>
      </c>
      <c r="E267" s="146" t="str">
        <f>IF(PROVEEDORES!F268="","",PROVEEDORES!F268)</f>
        <v/>
      </c>
      <c r="F267" s="146" t="str">
        <f>IF(PROVEEDORES!D268="","",PROVEEDORES!D268)</f>
        <v/>
      </c>
      <c r="G267" s="159">
        <f>SUMIF('EG-ENE'!$F$18:$F$516,PROVEEDORES!$D268,'EG-ENE'!P$18:P$516)</f>
        <v>0</v>
      </c>
      <c r="H267" s="159">
        <f>SUMIF('EG-ENE'!$F$18:$F$516,PROVEEDORES!$D268,'EG-ENE'!Q$18:Q$516)</f>
        <v>0</v>
      </c>
      <c r="I267" s="159">
        <f>SUMIF('EG-ENE'!$F$18:$F$516,PROVEEDORES!$D268,'EG-ENE'!R$18:R$516)</f>
        <v>0</v>
      </c>
      <c r="J267" s="159">
        <f>SUMIF('EG-ENE'!$F$18:$F$516,PROVEEDORES!$D268,'EG-ENE'!S$18:S$516)</f>
        <v>0</v>
      </c>
      <c r="K267" s="159" t="str">
        <f t="shared" si="8"/>
        <v/>
      </c>
      <c r="L267" s="146" t="str">
        <f>IF(PROVEEDORES!G268="","",PROVEEDORES!G268)</f>
        <v/>
      </c>
    </row>
    <row r="268" spans="3:12" ht="17.45" customHeight="1" x14ac:dyDescent="0.2">
      <c r="C268" s="158">
        <f t="shared" si="9"/>
        <v>262</v>
      </c>
      <c r="D268" s="146" t="str">
        <f>IF(PROVEEDORES!E269="","",PROVEEDORES!E269)</f>
        <v/>
      </c>
      <c r="E268" s="146" t="str">
        <f>IF(PROVEEDORES!F269="","",PROVEEDORES!F269)</f>
        <v/>
      </c>
      <c r="F268" s="146" t="str">
        <f>IF(PROVEEDORES!D269="","",PROVEEDORES!D269)</f>
        <v/>
      </c>
      <c r="G268" s="159">
        <f>SUMIF('EG-ENE'!$F$18:$F$516,PROVEEDORES!$D269,'EG-ENE'!P$18:P$516)</f>
        <v>0</v>
      </c>
      <c r="H268" s="159">
        <f>SUMIF('EG-ENE'!$F$18:$F$516,PROVEEDORES!$D269,'EG-ENE'!Q$18:Q$516)</f>
        <v>0</v>
      </c>
      <c r="I268" s="159">
        <f>SUMIF('EG-ENE'!$F$18:$F$516,PROVEEDORES!$D269,'EG-ENE'!R$18:R$516)</f>
        <v>0</v>
      </c>
      <c r="J268" s="159">
        <f>SUMIF('EG-ENE'!$F$18:$F$516,PROVEEDORES!$D269,'EG-ENE'!S$18:S$516)</f>
        <v>0</v>
      </c>
      <c r="K268" s="159" t="str">
        <f t="shared" si="8"/>
        <v/>
      </c>
      <c r="L268" s="146" t="str">
        <f>IF(PROVEEDORES!G269="","",PROVEEDORES!G269)</f>
        <v/>
      </c>
    </row>
    <row r="269" spans="3:12" ht="17.45" customHeight="1" x14ac:dyDescent="0.2">
      <c r="C269" s="158">
        <f t="shared" si="9"/>
        <v>263</v>
      </c>
      <c r="D269" s="146" t="str">
        <f>IF(PROVEEDORES!E270="","",PROVEEDORES!E270)</f>
        <v/>
      </c>
      <c r="E269" s="146" t="str">
        <f>IF(PROVEEDORES!F270="","",PROVEEDORES!F270)</f>
        <v/>
      </c>
      <c r="F269" s="146" t="str">
        <f>IF(PROVEEDORES!D270="","",PROVEEDORES!D270)</f>
        <v/>
      </c>
      <c r="G269" s="159">
        <f>SUMIF('EG-ENE'!$F$18:$F$516,PROVEEDORES!$D270,'EG-ENE'!P$18:P$516)</f>
        <v>0</v>
      </c>
      <c r="H269" s="159">
        <f>SUMIF('EG-ENE'!$F$18:$F$516,PROVEEDORES!$D270,'EG-ENE'!Q$18:Q$516)</f>
        <v>0</v>
      </c>
      <c r="I269" s="159">
        <f>SUMIF('EG-ENE'!$F$18:$F$516,PROVEEDORES!$D270,'EG-ENE'!R$18:R$516)</f>
        <v>0</v>
      </c>
      <c r="J269" s="159">
        <f>SUMIF('EG-ENE'!$F$18:$F$516,PROVEEDORES!$D270,'EG-ENE'!S$18:S$516)</f>
        <v>0</v>
      </c>
      <c r="K269" s="159" t="str">
        <f t="shared" si="8"/>
        <v/>
      </c>
      <c r="L269" s="146" t="str">
        <f>IF(PROVEEDORES!G270="","",PROVEEDORES!G270)</f>
        <v/>
      </c>
    </row>
    <row r="270" spans="3:12" ht="17.45" customHeight="1" x14ac:dyDescent="0.2">
      <c r="C270" s="158">
        <f t="shared" si="9"/>
        <v>264</v>
      </c>
      <c r="D270" s="146" t="str">
        <f>IF(PROVEEDORES!E271="","",PROVEEDORES!E271)</f>
        <v/>
      </c>
      <c r="E270" s="146" t="str">
        <f>IF(PROVEEDORES!F271="","",PROVEEDORES!F271)</f>
        <v/>
      </c>
      <c r="F270" s="146" t="str">
        <f>IF(PROVEEDORES!D271="","",PROVEEDORES!D271)</f>
        <v/>
      </c>
      <c r="G270" s="159">
        <f>SUMIF('EG-ENE'!$F$18:$F$516,PROVEEDORES!$D271,'EG-ENE'!P$18:P$516)</f>
        <v>0</v>
      </c>
      <c r="H270" s="159">
        <f>SUMIF('EG-ENE'!$F$18:$F$516,PROVEEDORES!$D271,'EG-ENE'!Q$18:Q$516)</f>
        <v>0</v>
      </c>
      <c r="I270" s="159">
        <f>SUMIF('EG-ENE'!$F$18:$F$516,PROVEEDORES!$D271,'EG-ENE'!R$18:R$516)</f>
        <v>0</v>
      </c>
      <c r="J270" s="159">
        <f>SUMIF('EG-ENE'!$F$18:$F$516,PROVEEDORES!$D271,'EG-ENE'!S$18:S$516)</f>
        <v>0</v>
      </c>
      <c r="K270" s="159" t="str">
        <f t="shared" si="8"/>
        <v/>
      </c>
      <c r="L270" s="146" t="str">
        <f>IF(PROVEEDORES!G271="","",PROVEEDORES!G271)</f>
        <v/>
      </c>
    </row>
    <row r="271" spans="3:12" ht="17.45" customHeight="1" x14ac:dyDescent="0.2">
      <c r="C271" s="158">
        <f t="shared" si="9"/>
        <v>265</v>
      </c>
      <c r="D271" s="146" t="str">
        <f>IF(PROVEEDORES!E272="","",PROVEEDORES!E272)</f>
        <v/>
      </c>
      <c r="E271" s="146" t="str">
        <f>IF(PROVEEDORES!F272="","",PROVEEDORES!F272)</f>
        <v/>
      </c>
      <c r="F271" s="146" t="str">
        <f>IF(PROVEEDORES!D272="","",PROVEEDORES!D272)</f>
        <v/>
      </c>
      <c r="G271" s="159">
        <f>SUMIF('EG-ENE'!$F$18:$F$516,PROVEEDORES!$D272,'EG-ENE'!P$18:P$516)</f>
        <v>0</v>
      </c>
      <c r="H271" s="159">
        <f>SUMIF('EG-ENE'!$F$18:$F$516,PROVEEDORES!$D272,'EG-ENE'!Q$18:Q$516)</f>
        <v>0</v>
      </c>
      <c r="I271" s="159">
        <f>SUMIF('EG-ENE'!$F$18:$F$516,PROVEEDORES!$D272,'EG-ENE'!R$18:R$516)</f>
        <v>0</v>
      </c>
      <c r="J271" s="159">
        <f>SUMIF('EG-ENE'!$F$18:$F$516,PROVEEDORES!$D272,'EG-ENE'!S$18:S$516)</f>
        <v>0</v>
      </c>
      <c r="K271" s="159" t="str">
        <f t="shared" si="8"/>
        <v/>
      </c>
      <c r="L271" s="146" t="str">
        <f>IF(PROVEEDORES!G272="","",PROVEEDORES!G272)</f>
        <v/>
      </c>
    </row>
    <row r="272" spans="3:12" ht="17.45" customHeight="1" x14ac:dyDescent="0.2">
      <c r="C272" s="158">
        <f t="shared" si="9"/>
        <v>266</v>
      </c>
      <c r="D272" s="146" t="str">
        <f>IF(PROVEEDORES!E273="","",PROVEEDORES!E273)</f>
        <v/>
      </c>
      <c r="E272" s="146" t="str">
        <f>IF(PROVEEDORES!F273="","",PROVEEDORES!F273)</f>
        <v/>
      </c>
      <c r="F272" s="146" t="str">
        <f>IF(PROVEEDORES!D273="","",PROVEEDORES!D273)</f>
        <v/>
      </c>
      <c r="G272" s="159">
        <f>SUMIF('EG-ENE'!$F$18:$F$516,PROVEEDORES!$D273,'EG-ENE'!P$18:P$516)</f>
        <v>0</v>
      </c>
      <c r="H272" s="159">
        <f>SUMIF('EG-ENE'!$F$18:$F$516,PROVEEDORES!$D273,'EG-ENE'!Q$18:Q$516)</f>
        <v>0</v>
      </c>
      <c r="I272" s="159">
        <f>SUMIF('EG-ENE'!$F$18:$F$516,PROVEEDORES!$D273,'EG-ENE'!R$18:R$516)</f>
        <v>0</v>
      </c>
      <c r="J272" s="159">
        <f>SUMIF('EG-ENE'!$F$18:$F$516,PROVEEDORES!$D273,'EG-ENE'!S$18:S$516)</f>
        <v>0</v>
      </c>
      <c r="K272" s="159" t="str">
        <f t="shared" si="8"/>
        <v/>
      </c>
      <c r="L272" s="146" t="str">
        <f>IF(PROVEEDORES!G273="","",PROVEEDORES!G273)</f>
        <v/>
      </c>
    </row>
    <row r="273" spans="3:12" ht="17.45" customHeight="1" x14ac:dyDescent="0.2">
      <c r="C273" s="158">
        <f t="shared" si="9"/>
        <v>267</v>
      </c>
      <c r="D273" s="146" t="str">
        <f>IF(PROVEEDORES!E274="","",PROVEEDORES!E274)</f>
        <v/>
      </c>
      <c r="E273" s="146" t="str">
        <f>IF(PROVEEDORES!F274="","",PROVEEDORES!F274)</f>
        <v/>
      </c>
      <c r="F273" s="146" t="str">
        <f>IF(PROVEEDORES!D274="","",PROVEEDORES!D274)</f>
        <v/>
      </c>
      <c r="G273" s="159">
        <f>SUMIF('EG-ENE'!$F$18:$F$516,PROVEEDORES!$D274,'EG-ENE'!P$18:P$516)</f>
        <v>0</v>
      </c>
      <c r="H273" s="159">
        <f>SUMIF('EG-ENE'!$F$18:$F$516,PROVEEDORES!$D274,'EG-ENE'!Q$18:Q$516)</f>
        <v>0</v>
      </c>
      <c r="I273" s="159">
        <f>SUMIF('EG-ENE'!$F$18:$F$516,PROVEEDORES!$D274,'EG-ENE'!R$18:R$516)</f>
        <v>0</v>
      </c>
      <c r="J273" s="159">
        <f>SUMIF('EG-ENE'!$F$18:$F$516,PROVEEDORES!$D274,'EG-ENE'!S$18:S$516)</f>
        <v>0</v>
      </c>
      <c r="K273" s="159" t="str">
        <f t="shared" si="8"/>
        <v/>
      </c>
      <c r="L273" s="146" t="str">
        <f>IF(PROVEEDORES!G274="","",PROVEEDORES!G274)</f>
        <v/>
      </c>
    </row>
    <row r="274" spans="3:12" ht="17.45" customHeight="1" x14ac:dyDescent="0.2">
      <c r="C274" s="158">
        <f t="shared" si="9"/>
        <v>268</v>
      </c>
      <c r="D274" s="146" t="str">
        <f>IF(PROVEEDORES!E275="","",PROVEEDORES!E275)</f>
        <v/>
      </c>
      <c r="E274" s="146" t="str">
        <f>IF(PROVEEDORES!F275="","",PROVEEDORES!F275)</f>
        <v/>
      </c>
      <c r="F274" s="146" t="str">
        <f>IF(PROVEEDORES!D275="","",PROVEEDORES!D275)</f>
        <v/>
      </c>
      <c r="G274" s="159">
        <f>SUMIF('EG-ENE'!$F$18:$F$516,PROVEEDORES!$D275,'EG-ENE'!P$18:P$516)</f>
        <v>0</v>
      </c>
      <c r="H274" s="159">
        <f>SUMIF('EG-ENE'!$F$18:$F$516,PROVEEDORES!$D275,'EG-ENE'!Q$18:Q$516)</f>
        <v>0</v>
      </c>
      <c r="I274" s="159">
        <f>SUMIF('EG-ENE'!$F$18:$F$516,PROVEEDORES!$D275,'EG-ENE'!R$18:R$516)</f>
        <v>0</v>
      </c>
      <c r="J274" s="159">
        <f>SUMIF('EG-ENE'!$F$18:$F$516,PROVEEDORES!$D275,'EG-ENE'!S$18:S$516)</f>
        <v>0</v>
      </c>
      <c r="K274" s="159" t="str">
        <f t="shared" si="8"/>
        <v/>
      </c>
      <c r="L274" s="146" t="str">
        <f>IF(PROVEEDORES!G275="","",PROVEEDORES!G275)</f>
        <v/>
      </c>
    </row>
    <row r="275" spans="3:12" ht="17.45" customHeight="1" x14ac:dyDescent="0.2">
      <c r="C275" s="158">
        <f t="shared" si="9"/>
        <v>269</v>
      </c>
      <c r="D275" s="146" t="str">
        <f>IF(PROVEEDORES!E276="","",PROVEEDORES!E276)</f>
        <v/>
      </c>
      <c r="E275" s="146" t="str">
        <f>IF(PROVEEDORES!F276="","",PROVEEDORES!F276)</f>
        <v/>
      </c>
      <c r="F275" s="146" t="str">
        <f>IF(PROVEEDORES!D276="","",PROVEEDORES!D276)</f>
        <v/>
      </c>
      <c r="G275" s="159">
        <f>SUMIF('EG-ENE'!$F$18:$F$516,PROVEEDORES!$D276,'EG-ENE'!P$18:P$516)</f>
        <v>0</v>
      </c>
      <c r="H275" s="159">
        <f>SUMIF('EG-ENE'!$F$18:$F$516,PROVEEDORES!$D276,'EG-ENE'!Q$18:Q$516)</f>
        <v>0</v>
      </c>
      <c r="I275" s="159">
        <f>SUMIF('EG-ENE'!$F$18:$F$516,PROVEEDORES!$D276,'EG-ENE'!R$18:R$516)</f>
        <v>0</v>
      </c>
      <c r="J275" s="159">
        <f>SUMIF('EG-ENE'!$F$18:$F$516,PROVEEDORES!$D276,'EG-ENE'!S$18:S$516)</f>
        <v>0</v>
      </c>
      <c r="K275" s="159" t="str">
        <f t="shared" si="8"/>
        <v/>
      </c>
      <c r="L275" s="146" t="str">
        <f>IF(PROVEEDORES!G276="","",PROVEEDORES!G276)</f>
        <v/>
      </c>
    </row>
    <row r="276" spans="3:12" ht="17.45" customHeight="1" x14ac:dyDescent="0.2">
      <c r="C276" s="158">
        <f t="shared" si="9"/>
        <v>270</v>
      </c>
      <c r="D276" s="146" t="str">
        <f>IF(PROVEEDORES!E277="","",PROVEEDORES!E277)</f>
        <v/>
      </c>
      <c r="E276" s="146" t="str">
        <f>IF(PROVEEDORES!F277="","",PROVEEDORES!F277)</f>
        <v/>
      </c>
      <c r="F276" s="146" t="str">
        <f>IF(PROVEEDORES!D277="","",PROVEEDORES!D277)</f>
        <v/>
      </c>
      <c r="G276" s="159">
        <f>SUMIF('EG-ENE'!$F$18:$F$516,PROVEEDORES!$D277,'EG-ENE'!P$18:P$516)</f>
        <v>0</v>
      </c>
      <c r="H276" s="159">
        <f>SUMIF('EG-ENE'!$F$18:$F$516,PROVEEDORES!$D277,'EG-ENE'!Q$18:Q$516)</f>
        <v>0</v>
      </c>
      <c r="I276" s="159">
        <f>SUMIF('EG-ENE'!$F$18:$F$516,PROVEEDORES!$D277,'EG-ENE'!R$18:R$516)</f>
        <v>0</v>
      </c>
      <c r="J276" s="159">
        <f>SUMIF('EG-ENE'!$F$18:$F$516,PROVEEDORES!$D277,'EG-ENE'!S$18:S$516)</f>
        <v>0</v>
      </c>
      <c r="K276" s="159" t="str">
        <f t="shared" si="8"/>
        <v/>
      </c>
      <c r="L276" s="146" t="str">
        <f>IF(PROVEEDORES!G277="","",PROVEEDORES!G277)</f>
        <v/>
      </c>
    </row>
    <row r="277" spans="3:12" ht="17.45" customHeight="1" x14ac:dyDescent="0.2">
      <c r="C277" s="158">
        <f t="shared" si="9"/>
        <v>271</v>
      </c>
      <c r="D277" s="146" t="str">
        <f>IF(PROVEEDORES!E278="","",PROVEEDORES!E278)</f>
        <v/>
      </c>
      <c r="E277" s="146" t="str">
        <f>IF(PROVEEDORES!F278="","",PROVEEDORES!F278)</f>
        <v/>
      </c>
      <c r="F277" s="146" t="str">
        <f>IF(PROVEEDORES!D278="","",PROVEEDORES!D278)</f>
        <v/>
      </c>
      <c r="G277" s="159">
        <f>SUMIF('EG-ENE'!$F$18:$F$516,PROVEEDORES!$D278,'EG-ENE'!P$18:P$516)</f>
        <v>0</v>
      </c>
      <c r="H277" s="159">
        <f>SUMIF('EG-ENE'!$F$18:$F$516,PROVEEDORES!$D278,'EG-ENE'!Q$18:Q$516)</f>
        <v>0</v>
      </c>
      <c r="I277" s="159">
        <f>SUMIF('EG-ENE'!$F$18:$F$516,PROVEEDORES!$D278,'EG-ENE'!R$18:R$516)</f>
        <v>0</v>
      </c>
      <c r="J277" s="159">
        <f>SUMIF('EG-ENE'!$F$18:$F$516,PROVEEDORES!$D278,'EG-ENE'!S$18:S$516)</f>
        <v>0</v>
      </c>
      <c r="K277" s="159" t="str">
        <f t="shared" si="8"/>
        <v/>
      </c>
      <c r="L277" s="146" t="str">
        <f>IF(PROVEEDORES!G278="","",PROVEEDORES!G278)</f>
        <v/>
      </c>
    </row>
    <row r="278" spans="3:12" ht="17.45" customHeight="1" x14ac:dyDescent="0.2">
      <c r="C278" s="158">
        <f t="shared" si="9"/>
        <v>272</v>
      </c>
      <c r="D278" s="146" t="str">
        <f>IF(PROVEEDORES!E279="","",PROVEEDORES!E279)</f>
        <v/>
      </c>
      <c r="E278" s="146" t="str">
        <f>IF(PROVEEDORES!F279="","",PROVEEDORES!F279)</f>
        <v/>
      </c>
      <c r="F278" s="146" t="str">
        <f>IF(PROVEEDORES!D279="","",PROVEEDORES!D279)</f>
        <v/>
      </c>
      <c r="G278" s="159">
        <f>SUMIF('EG-ENE'!$F$18:$F$516,PROVEEDORES!$D279,'EG-ENE'!P$18:P$516)</f>
        <v>0</v>
      </c>
      <c r="H278" s="159">
        <f>SUMIF('EG-ENE'!$F$18:$F$516,PROVEEDORES!$D279,'EG-ENE'!Q$18:Q$516)</f>
        <v>0</v>
      </c>
      <c r="I278" s="159">
        <f>SUMIF('EG-ENE'!$F$18:$F$516,PROVEEDORES!$D279,'EG-ENE'!R$18:R$516)</f>
        <v>0</v>
      </c>
      <c r="J278" s="159">
        <f>SUMIF('EG-ENE'!$F$18:$F$516,PROVEEDORES!$D279,'EG-ENE'!S$18:S$516)</f>
        <v>0</v>
      </c>
      <c r="K278" s="159" t="str">
        <f t="shared" si="8"/>
        <v/>
      </c>
      <c r="L278" s="146" t="str">
        <f>IF(PROVEEDORES!G279="","",PROVEEDORES!G279)</f>
        <v/>
      </c>
    </row>
    <row r="279" spans="3:12" ht="17.45" customHeight="1" x14ac:dyDescent="0.2">
      <c r="C279" s="158">
        <f t="shared" si="9"/>
        <v>273</v>
      </c>
      <c r="D279" s="146" t="str">
        <f>IF(PROVEEDORES!E280="","",PROVEEDORES!E280)</f>
        <v/>
      </c>
      <c r="E279" s="146" t="str">
        <f>IF(PROVEEDORES!F280="","",PROVEEDORES!F280)</f>
        <v/>
      </c>
      <c r="F279" s="146" t="str">
        <f>IF(PROVEEDORES!D280="","",PROVEEDORES!D280)</f>
        <v/>
      </c>
      <c r="G279" s="159">
        <f>SUMIF('EG-ENE'!$F$18:$F$516,PROVEEDORES!$D280,'EG-ENE'!P$18:P$516)</f>
        <v>0</v>
      </c>
      <c r="H279" s="159">
        <f>SUMIF('EG-ENE'!$F$18:$F$516,PROVEEDORES!$D280,'EG-ENE'!Q$18:Q$516)</f>
        <v>0</v>
      </c>
      <c r="I279" s="159">
        <f>SUMIF('EG-ENE'!$F$18:$F$516,PROVEEDORES!$D280,'EG-ENE'!R$18:R$516)</f>
        <v>0</v>
      </c>
      <c r="J279" s="159">
        <f>SUMIF('EG-ENE'!$F$18:$F$516,PROVEEDORES!$D280,'EG-ENE'!S$18:S$516)</f>
        <v>0</v>
      </c>
      <c r="K279" s="159" t="str">
        <f t="shared" si="8"/>
        <v/>
      </c>
      <c r="L279" s="146" t="str">
        <f>IF(PROVEEDORES!G280="","",PROVEEDORES!G280)</f>
        <v/>
      </c>
    </row>
    <row r="280" spans="3:12" ht="17.45" customHeight="1" x14ac:dyDescent="0.2">
      <c r="C280" s="158">
        <f t="shared" si="9"/>
        <v>274</v>
      </c>
      <c r="D280" s="146" t="str">
        <f>IF(PROVEEDORES!E281="","",PROVEEDORES!E281)</f>
        <v/>
      </c>
      <c r="E280" s="146" t="str">
        <f>IF(PROVEEDORES!F281="","",PROVEEDORES!F281)</f>
        <v/>
      </c>
      <c r="F280" s="146" t="str">
        <f>IF(PROVEEDORES!D281="","",PROVEEDORES!D281)</f>
        <v/>
      </c>
      <c r="G280" s="159">
        <f>SUMIF('EG-ENE'!$F$18:$F$516,PROVEEDORES!$D281,'EG-ENE'!P$18:P$516)</f>
        <v>0</v>
      </c>
      <c r="H280" s="159">
        <f>SUMIF('EG-ENE'!$F$18:$F$516,PROVEEDORES!$D281,'EG-ENE'!Q$18:Q$516)</f>
        <v>0</v>
      </c>
      <c r="I280" s="159">
        <f>SUMIF('EG-ENE'!$F$18:$F$516,PROVEEDORES!$D281,'EG-ENE'!R$18:R$516)</f>
        <v>0</v>
      </c>
      <c r="J280" s="159">
        <f>SUMIF('EG-ENE'!$F$18:$F$516,PROVEEDORES!$D281,'EG-ENE'!S$18:S$516)</f>
        <v>0</v>
      </c>
      <c r="K280" s="159" t="str">
        <f t="shared" si="8"/>
        <v/>
      </c>
      <c r="L280" s="146" t="str">
        <f>IF(PROVEEDORES!G281="","",PROVEEDORES!G281)</f>
        <v/>
      </c>
    </row>
    <row r="281" spans="3:12" ht="17.45" customHeight="1" x14ac:dyDescent="0.2">
      <c r="C281" s="158">
        <f t="shared" si="9"/>
        <v>275</v>
      </c>
      <c r="D281" s="146" t="str">
        <f>IF(PROVEEDORES!E282="","",PROVEEDORES!E282)</f>
        <v/>
      </c>
      <c r="E281" s="146" t="str">
        <f>IF(PROVEEDORES!F282="","",PROVEEDORES!F282)</f>
        <v/>
      </c>
      <c r="F281" s="146" t="str">
        <f>IF(PROVEEDORES!D282="","",PROVEEDORES!D282)</f>
        <v/>
      </c>
      <c r="G281" s="159">
        <f>SUMIF('EG-ENE'!$F$18:$F$516,PROVEEDORES!$D282,'EG-ENE'!P$18:P$516)</f>
        <v>0</v>
      </c>
      <c r="H281" s="159">
        <f>SUMIF('EG-ENE'!$F$18:$F$516,PROVEEDORES!$D282,'EG-ENE'!Q$18:Q$516)</f>
        <v>0</v>
      </c>
      <c r="I281" s="159">
        <f>SUMIF('EG-ENE'!$F$18:$F$516,PROVEEDORES!$D282,'EG-ENE'!R$18:R$516)</f>
        <v>0</v>
      </c>
      <c r="J281" s="159">
        <f>SUMIF('EG-ENE'!$F$18:$F$516,PROVEEDORES!$D282,'EG-ENE'!S$18:S$516)</f>
        <v>0</v>
      </c>
      <c r="K281" s="159" t="str">
        <f t="shared" si="8"/>
        <v/>
      </c>
      <c r="L281" s="146" t="str">
        <f>IF(PROVEEDORES!G282="","",PROVEEDORES!G282)</f>
        <v/>
      </c>
    </row>
    <row r="282" spans="3:12" ht="17.45" customHeight="1" x14ac:dyDescent="0.2">
      <c r="C282" s="158">
        <f t="shared" si="9"/>
        <v>276</v>
      </c>
      <c r="D282" s="146" t="str">
        <f>IF(PROVEEDORES!E283="","",PROVEEDORES!E283)</f>
        <v/>
      </c>
      <c r="E282" s="146" t="str">
        <f>IF(PROVEEDORES!F283="","",PROVEEDORES!F283)</f>
        <v/>
      </c>
      <c r="F282" s="146" t="str">
        <f>IF(PROVEEDORES!D283="","",PROVEEDORES!D283)</f>
        <v/>
      </c>
      <c r="G282" s="159">
        <f>SUMIF('EG-ENE'!$F$18:$F$516,PROVEEDORES!$D283,'EG-ENE'!P$18:P$516)</f>
        <v>0</v>
      </c>
      <c r="H282" s="159">
        <f>SUMIF('EG-ENE'!$F$18:$F$516,PROVEEDORES!$D283,'EG-ENE'!Q$18:Q$516)</f>
        <v>0</v>
      </c>
      <c r="I282" s="159">
        <f>SUMIF('EG-ENE'!$F$18:$F$516,PROVEEDORES!$D283,'EG-ENE'!R$18:R$516)</f>
        <v>0</v>
      </c>
      <c r="J282" s="159">
        <f>SUMIF('EG-ENE'!$F$18:$F$516,PROVEEDORES!$D283,'EG-ENE'!S$18:S$516)</f>
        <v>0</v>
      </c>
      <c r="K282" s="159" t="str">
        <f t="shared" si="8"/>
        <v/>
      </c>
      <c r="L282" s="146" t="str">
        <f>IF(PROVEEDORES!G283="","",PROVEEDORES!G283)</f>
        <v/>
      </c>
    </row>
    <row r="283" spans="3:12" ht="17.45" customHeight="1" x14ac:dyDescent="0.2">
      <c r="C283" s="158">
        <f t="shared" si="9"/>
        <v>277</v>
      </c>
      <c r="D283" s="146" t="str">
        <f>IF(PROVEEDORES!E284="","",PROVEEDORES!E284)</f>
        <v/>
      </c>
      <c r="E283" s="146" t="str">
        <f>IF(PROVEEDORES!F284="","",PROVEEDORES!F284)</f>
        <v/>
      </c>
      <c r="F283" s="146" t="str">
        <f>IF(PROVEEDORES!D284="","",PROVEEDORES!D284)</f>
        <v/>
      </c>
      <c r="G283" s="159">
        <f>SUMIF('EG-ENE'!$F$18:$F$516,PROVEEDORES!$D284,'EG-ENE'!P$18:P$516)</f>
        <v>0</v>
      </c>
      <c r="H283" s="159">
        <f>SUMIF('EG-ENE'!$F$18:$F$516,PROVEEDORES!$D284,'EG-ENE'!Q$18:Q$516)</f>
        <v>0</v>
      </c>
      <c r="I283" s="159">
        <f>SUMIF('EG-ENE'!$F$18:$F$516,PROVEEDORES!$D284,'EG-ENE'!R$18:R$516)</f>
        <v>0</v>
      </c>
      <c r="J283" s="159">
        <f>SUMIF('EG-ENE'!$F$18:$F$516,PROVEEDORES!$D284,'EG-ENE'!S$18:S$516)</f>
        <v>0</v>
      </c>
      <c r="K283" s="159" t="str">
        <f t="shared" si="8"/>
        <v/>
      </c>
      <c r="L283" s="146" t="str">
        <f>IF(PROVEEDORES!G284="","",PROVEEDORES!G284)</f>
        <v/>
      </c>
    </row>
    <row r="284" spans="3:12" ht="17.45" customHeight="1" x14ac:dyDescent="0.2">
      <c r="C284" s="158">
        <f t="shared" si="9"/>
        <v>278</v>
      </c>
      <c r="D284" s="146" t="str">
        <f>IF(PROVEEDORES!E285="","",PROVEEDORES!E285)</f>
        <v/>
      </c>
      <c r="E284" s="146" t="str">
        <f>IF(PROVEEDORES!F285="","",PROVEEDORES!F285)</f>
        <v/>
      </c>
      <c r="F284" s="146" t="str">
        <f>IF(PROVEEDORES!D285="","",PROVEEDORES!D285)</f>
        <v/>
      </c>
      <c r="G284" s="159">
        <f>SUMIF('EG-ENE'!$F$18:$F$516,PROVEEDORES!$D285,'EG-ENE'!P$18:P$516)</f>
        <v>0</v>
      </c>
      <c r="H284" s="159">
        <f>SUMIF('EG-ENE'!$F$18:$F$516,PROVEEDORES!$D285,'EG-ENE'!Q$18:Q$516)</f>
        <v>0</v>
      </c>
      <c r="I284" s="159">
        <f>SUMIF('EG-ENE'!$F$18:$F$516,PROVEEDORES!$D285,'EG-ENE'!R$18:R$516)</f>
        <v>0</v>
      </c>
      <c r="J284" s="159">
        <f>SUMIF('EG-ENE'!$F$18:$F$516,PROVEEDORES!$D285,'EG-ENE'!S$18:S$516)</f>
        <v>0</v>
      </c>
      <c r="K284" s="159" t="str">
        <f t="shared" si="8"/>
        <v/>
      </c>
      <c r="L284" s="146" t="str">
        <f>IF(PROVEEDORES!G285="","",PROVEEDORES!G285)</f>
        <v/>
      </c>
    </row>
    <row r="285" spans="3:12" ht="17.45" customHeight="1" x14ac:dyDescent="0.2">
      <c r="C285" s="158">
        <f t="shared" si="9"/>
        <v>279</v>
      </c>
      <c r="D285" s="146" t="str">
        <f>IF(PROVEEDORES!E286="","",PROVEEDORES!E286)</f>
        <v/>
      </c>
      <c r="E285" s="146" t="str">
        <f>IF(PROVEEDORES!F286="","",PROVEEDORES!F286)</f>
        <v/>
      </c>
      <c r="F285" s="146" t="str">
        <f>IF(PROVEEDORES!D286="","",PROVEEDORES!D286)</f>
        <v/>
      </c>
      <c r="G285" s="159">
        <f>SUMIF('EG-ENE'!$F$18:$F$516,PROVEEDORES!$D286,'EG-ENE'!P$18:P$516)</f>
        <v>0</v>
      </c>
      <c r="H285" s="159">
        <f>SUMIF('EG-ENE'!$F$18:$F$516,PROVEEDORES!$D286,'EG-ENE'!Q$18:Q$516)</f>
        <v>0</v>
      </c>
      <c r="I285" s="159">
        <f>SUMIF('EG-ENE'!$F$18:$F$516,PROVEEDORES!$D286,'EG-ENE'!R$18:R$516)</f>
        <v>0</v>
      </c>
      <c r="J285" s="159">
        <f>SUMIF('EG-ENE'!$F$18:$F$516,PROVEEDORES!$D286,'EG-ENE'!S$18:S$516)</f>
        <v>0</v>
      </c>
      <c r="K285" s="159" t="str">
        <f t="shared" si="8"/>
        <v/>
      </c>
      <c r="L285" s="146" t="str">
        <f>IF(PROVEEDORES!G286="","",PROVEEDORES!G286)</f>
        <v/>
      </c>
    </row>
    <row r="286" spans="3:12" ht="17.45" customHeight="1" x14ac:dyDescent="0.2">
      <c r="C286" s="158">
        <f t="shared" si="9"/>
        <v>280</v>
      </c>
      <c r="D286" s="146" t="str">
        <f>IF(PROVEEDORES!E287="","",PROVEEDORES!E287)</f>
        <v/>
      </c>
      <c r="E286" s="146" t="str">
        <f>IF(PROVEEDORES!F287="","",PROVEEDORES!F287)</f>
        <v/>
      </c>
      <c r="F286" s="146" t="str">
        <f>IF(PROVEEDORES!D287="","",PROVEEDORES!D287)</f>
        <v/>
      </c>
      <c r="G286" s="159">
        <f>SUMIF('EG-ENE'!$F$18:$F$516,PROVEEDORES!$D287,'EG-ENE'!P$18:P$516)</f>
        <v>0</v>
      </c>
      <c r="H286" s="159">
        <f>SUMIF('EG-ENE'!$F$18:$F$516,PROVEEDORES!$D287,'EG-ENE'!Q$18:Q$516)</f>
        <v>0</v>
      </c>
      <c r="I286" s="159">
        <f>SUMIF('EG-ENE'!$F$18:$F$516,PROVEEDORES!$D287,'EG-ENE'!R$18:R$516)</f>
        <v>0</v>
      </c>
      <c r="J286" s="159">
        <f>SUMIF('EG-ENE'!$F$18:$F$516,PROVEEDORES!$D287,'EG-ENE'!S$18:S$516)</f>
        <v>0</v>
      </c>
      <c r="K286" s="159" t="str">
        <f t="shared" si="8"/>
        <v/>
      </c>
      <c r="L286" s="146" t="str">
        <f>IF(PROVEEDORES!G287="","",PROVEEDORES!G287)</f>
        <v/>
      </c>
    </row>
    <row r="287" spans="3:12" ht="17.45" customHeight="1" x14ac:dyDescent="0.2">
      <c r="C287" s="158">
        <f t="shared" si="9"/>
        <v>281</v>
      </c>
      <c r="D287" s="146" t="str">
        <f>IF(PROVEEDORES!E288="","",PROVEEDORES!E288)</f>
        <v/>
      </c>
      <c r="E287" s="146" t="str">
        <f>IF(PROVEEDORES!F288="","",PROVEEDORES!F288)</f>
        <v/>
      </c>
      <c r="F287" s="146" t="str">
        <f>IF(PROVEEDORES!D288="","",PROVEEDORES!D288)</f>
        <v/>
      </c>
      <c r="G287" s="159">
        <f>SUMIF('EG-ENE'!$F$18:$F$516,PROVEEDORES!$D288,'EG-ENE'!P$18:P$516)</f>
        <v>0</v>
      </c>
      <c r="H287" s="159">
        <f>SUMIF('EG-ENE'!$F$18:$F$516,PROVEEDORES!$D288,'EG-ENE'!Q$18:Q$516)</f>
        <v>0</v>
      </c>
      <c r="I287" s="159">
        <f>SUMIF('EG-ENE'!$F$18:$F$516,PROVEEDORES!$D288,'EG-ENE'!R$18:R$516)</f>
        <v>0</v>
      </c>
      <c r="J287" s="159">
        <f>SUMIF('EG-ENE'!$F$18:$F$516,PROVEEDORES!$D288,'EG-ENE'!S$18:S$516)</f>
        <v>0</v>
      </c>
      <c r="K287" s="159" t="str">
        <f t="shared" si="8"/>
        <v/>
      </c>
      <c r="L287" s="146" t="str">
        <f>IF(PROVEEDORES!G288="","",PROVEEDORES!G288)</f>
        <v/>
      </c>
    </row>
    <row r="288" spans="3:12" ht="17.45" customHeight="1" x14ac:dyDescent="0.2">
      <c r="C288" s="158">
        <f t="shared" si="9"/>
        <v>282</v>
      </c>
      <c r="D288" s="146" t="str">
        <f>IF(PROVEEDORES!E289="","",PROVEEDORES!E289)</f>
        <v/>
      </c>
      <c r="E288" s="146" t="str">
        <f>IF(PROVEEDORES!F289="","",PROVEEDORES!F289)</f>
        <v/>
      </c>
      <c r="F288" s="146" t="str">
        <f>IF(PROVEEDORES!D289="","",PROVEEDORES!D289)</f>
        <v/>
      </c>
      <c r="G288" s="159">
        <f>SUMIF('EG-ENE'!$F$18:$F$516,PROVEEDORES!$D289,'EG-ENE'!P$18:P$516)</f>
        <v>0</v>
      </c>
      <c r="H288" s="159">
        <f>SUMIF('EG-ENE'!$F$18:$F$516,PROVEEDORES!$D289,'EG-ENE'!Q$18:Q$516)</f>
        <v>0</v>
      </c>
      <c r="I288" s="159">
        <f>SUMIF('EG-ENE'!$F$18:$F$516,PROVEEDORES!$D289,'EG-ENE'!R$18:R$516)</f>
        <v>0</v>
      </c>
      <c r="J288" s="159">
        <f>SUMIF('EG-ENE'!$F$18:$F$516,PROVEEDORES!$D289,'EG-ENE'!S$18:S$516)</f>
        <v>0</v>
      </c>
      <c r="K288" s="159" t="str">
        <f t="shared" si="8"/>
        <v/>
      </c>
      <c r="L288" s="146" t="str">
        <f>IF(PROVEEDORES!G289="","",PROVEEDORES!G289)</f>
        <v/>
      </c>
    </row>
    <row r="289" spans="3:12" ht="17.45" customHeight="1" x14ac:dyDescent="0.2">
      <c r="C289" s="158">
        <f t="shared" si="9"/>
        <v>283</v>
      </c>
      <c r="D289" s="146" t="str">
        <f>IF(PROVEEDORES!E290="","",PROVEEDORES!E290)</f>
        <v/>
      </c>
      <c r="E289" s="146" t="str">
        <f>IF(PROVEEDORES!F290="","",PROVEEDORES!F290)</f>
        <v/>
      </c>
      <c r="F289" s="146" t="str">
        <f>IF(PROVEEDORES!D290="","",PROVEEDORES!D290)</f>
        <v/>
      </c>
      <c r="G289" s="159">
        <f>SUMIF('EG-ENE'!$F$18:$F$516,PROVEEDORES!$D290,'EG-ENE'!P$18:P$516)</f>
        <v>0</v>
      </c>
      <c r="H289" s="159">
        <f>SUMIF('EG-ENE'!$F$18:$F$516,PROVEEDORES!$D290,'EG-ENE'!Q$18:Q$516)</f>
        <v>0</v>
      </c>
      <c r="I289" s="159">
        <f>SUMIF('EG-ENE'!$F$18:$F$516,PROVEEDORES!$D290,'EG-ENE'!R$18:R$516)</f>
        <v>0</v>
      </c>
      <c r="J289" s="159">
        <f>SUMIF('EG-ENE'!$F$18:$F$516,PROVEEDORES!$D290,'EG-ENE'!S$18:S$516)</f>
        <v>0</v>
      </c>
      <c r="K289" s="159" t="str">
        <f t="shared" si="8"/>
        <v/>
      </c>
      <c r="L289" s="146" t="str">
        <f>IF(PROVEEDORES!G290="","",PROVEEDORES!G290)</f>
        <v/>
      </c>
    </row>
    <row r="290" spans="3:12" ht="17.45" customHeight="1" x14ac:dyDescent="0.2">
      <c r="C290" s="158">
        <f t="shared" si="9"/>
        <v>284</v>
      </c>
      <c r="D290" s="146" t="str">
        <f>IF(PROVEEDORES!E291="","",PROVEEDORES!E291)</f>
        <v/>
      </c>
      <c r="E290" s="146" t="str">
        <f>IF(PROVEEDORES!F291="","",PROVEEDORES!F291)</f>
        <v/>
      </c>
      <c r="F290" s="146" t="str">
        <f>IF(PROVEEDORES!D291="","",PROVEEDORES!D291)</f>
        <v/>
      </c>
      <c r="G290" s="159">
        <f>SUMIF('EG-ENE'!$F$18:$F$516,PROVEEDORES!$D291,'EG-ENE'!P$18:P$516)</f>
        <v>0</v>
      </c>
      <c r="H290" s="159">
        <f>SUMIF('EG-ENE'!$F$18:$F$516,PROVEEDORES!$D291,'EG-ENE'!Q$18:Q$516)</f>
        <v>0</v>
      </c>
      <c r="I290" s="159">
        <f>SUMIF('EG-ENE'!$F$18:$F$516,PROVEEDORES!$D291,'EG-ENE'!R$18:R$516)</f>
        <v>0</v>
      </c>
      <c r="J290" s="159">
        <f>SUMIF('EG-ENE'!$F$18:$F$516,PROVEEDORES!$D291,'EG-ENE'!S$18:S$516)</f>
        <v>0</v>
      </c>
      <c r="K290" s="159" t="str">
        <f t="shared" si="8"/>
        <v/>
      </c>
      <c r="L290" s="146" t="str">
        <f>IF(PROVEEDORES!G291="","",PROVEEDORES!G291)</f>
        <v/>
      </c>
    </row>
    <row r="291" spans="3:12" ht="17.45" customHeight="1" x14ac:dyDescent="0.2">
      <c r="C291" s="158">
        <f t="shared" si="9"/>
        <v>285</v>
      </c>
      <c r="D291" s="146" t="str">
        <f>IF(PROVEEDORES!E292="","",PROVEEDORES!E292)</f>
        <v/>
      </c>
      <c r="E291" s="146" t="str">
        <f>IF(PROVEEDORES!F292="","",PROVEEDORES!F292)</f>
        <v/>
      </c>
      <c r="F291" s="146" t="str">
        <f>IF(PROVEEDORES!D292="","",PROVEEDORES!D292)</f>
        <v/>
      </c>
      <c r="G291" s="159">
        <f>SUMIF('EG-ENE'!$F$18:$F$516,PROVEEDORES!$D292,'EG-ENE'!P$18:P$516)</f>
        <v>0</v>
      </c>
      <c r="H291" s="159">
        <f>SUMIF('EG-ENE'!$F$18:$F$516,PROVEEDORES!$D292,'EG-ENE'!Q$18:Q$516)</f>
        <v>0</v>
      </c>
      <c r="I291" s="159">
        <f>SUMIF('EG-ENE'!$F$18:$F$516,PROVEEDORES!$D292,'EG-ENE'!R$18:R$516)</f>
        <v>0</v>
      </c>
      <c r="J291" s="159">
        <f>SUMIF('EG-ENE'!$F$18:$F$516,PROVEEDORES!$D292,'EG-ENE'!S$18:S$516)</f>
        <v>0</v>
      </c>
      <c r="K291" s="159" t="str">
        <f t="shared" si="8"/>
        <v/>
      </c>
      <c r="L291" s="146" t="str">
        <f>IF(PROVEEDORES!G292="","",PROVEEDORES!G292)</f>
        <v/>
      </c>
    </row>
    <row r="292" spans="3:12" ht="17.45" customHeight="1" x14ac:dyDescent="0.2">
      <c r="C292" s="158">
        <f t="shared" si="9"/>
        <v>286</v>
      </c>
      <c r="D292" s="146" t="str">
        <f>IF(PROVEEDORES!E293="","",PROVEEDORES!E293)</f>
        <v/>
      </c>
      <c r="E292" s="146" t="str">
        <f>IF(PROVEEDORES!F293="","",PROVEEDORES!F293)</f>
        <v/>
      </c>
      <c r="F292" s="146" t="str">
        <f>IF(PROVEEDORES!D293="","",PROVEEDORES!D293)</f>
        <v/>
      </c>
      <c r="G292" s="159">
        <f>SUMIF('EG-ENE'!$F$18:$F$516,PROVEEDORES!$D293,'EG-ENE'!P$18:P$516)</f>
        <v>0</v>
      </c>
      <c r="H292" s="159">
        <f>SUMIF('EG-ENE'!$F$18:$F$516,PROVEEDORES!$D293,'EG-ENE'!Q$18:Q$516)</f>
        <v>0</v>
      </c>
      <c r="I292" s="159">
        <f>SUMIF('EG-ENE'!$F$18:$F$516,PROVEEDORES!$D293,'EG-ENE'!R$18:R$516)</f>
        <v>0</v>
      </c>
      <c r="J292" s="159">
        <f>SUMIF('EG-ENE'!$F$18:$F$516,PROVEEDORES!$D293,'EG-ENE'!S$18:S$516)</f>
        <v>0</v>
      </c>
      <c r="K292" s="159" t="str">
        <f t="shared" si="8"/>
        <v/>
      </c>
      <c r="L292" s="146" t="str">
        <f>IF(PROVEEDORES!G293="","",PROVEEDORES!G293)</f>
        <v/>
      </c>
    </row>
    <row r="293" spans="3:12" ht="17.45" customHeight="1" x14ac:dyDescent="0.2">
      <c r="C293" s="158">
        <f t="shared" si="9"/>
        <v>287</v>
      </c>
      <c r="D293" s="146" t="str">
        <f>IF(PROVEEDORES!E294="","",PROVEEDORES!E294)</f>
        <v/>
      </c>
      <c r="E293" s="146" t="str">
        <f>IF(PROVEEDORES!F294="","",PROVEEDORES!F294)</f>
        <v/>
      </c>
      <c r="F293" s="146" t="str">
        <f>IF(PROVEEDORES!D294="","",PROVEEDORES!D294)</f>
        <v/>
      </c>
      <c r="G293" s="159">
        <f>SUMIF('EG-ENE'!$F$18:$F$516,PROVEEDORES!$D294,'EG-ENE'!P$18:P$516)</f>
        <v>0</v>
      </c>
      <c r="H293" s="159">
        <f>SUMIF('EG-ENE'!$F$18:$F$516,PROVEEDORES!$D294,'EG-ENE'!Q$18:Q$516)</f>
        <v>0</v>
      </c>
      <c r="I293" s="159">
        <f>SUMIF('EG-ENE'!$F$18:$F$516,PROVEEDORES!$D294,'EG-ENE'!R$18:R$516)</f>
        <v>0</v>
      </c>
      <c r="J293" s="159">
        <f>SUMIF('EG-ENE'!$F$18:$F$516,PROVEEDORES!$D294,'EG-ENE'!S$18:S$516)</f>
        <v>0</v>
      </c>
      <c r="K293" s="159" t="str">
        <f t="shared" si="8"/>
        <v/>
      </c>
      <c r="L293" s="146" t="str">
        <f>IF(PROVEEDORES!G294="","",PROVEEDORES!G294)</f>
        <v/>
      </c>
    </row>
    <row r="294" spans="3:12" ht="17.45" customHeight="1" x14ac:dyDescent="0.2">
      <c r="C294" s="158">
        <f t="shared" si="9"/>
        <v>288</v>
      </c>
      <c r="D294" s="146" t="str">
        <f>IF(PROVEEDORES!E295="","",PROVEEDORES!E295)</f>
        <v/>
      </c>
      <c r="E294" s="146" t="str">
        <f>IF(PROVEEDORES!F295="","",PROVEEDORES!F295)</f>
        <v/>
      </c>
      <c r="F294" s="146" t="str">
        <f>IF(PROVEEDORES!D295="","",PROVEEDORES!D295)</f>
        <v/>
      </c>
      <c r="G294" s="159">
        <f>SUMIF('EG-ENE'!$F$18:$F$516,PROVEEDORES!$D295,'EG-ENE'!P$18:P$516)</f>
        <v>0</v>
      </c>
      <c r="H294" s="159">
        <f>SUMIF('EG-ENE'!$F$18:$F$516,PROVEEDORES!$D295,'EG-ENE'!Q$18:Q$516)</f>
        <v>0</v>
      </c>
      <c r="I294" s="159">
        <f>SUMIF('EG-ENE'!$F$18:$F$516,PROVEEDORES!$D295,'EG-ENE'!R$18:R$516)</f>
        <v>0</v>
      </c>
      <c r="J294" s="159">
        <f>SUMIF('EG-ENE'!$F$18:$F$516,PROVEEDORES!$D295,'EG-ENE'!S$18:S$516)</f>
        <v>0</v>
      </c>
      <c r="K294" s="159" t="str">
        <f t="shared" si="8"/>
        <v/>
      </c>
      <c r="L294" s="146" t="str">
        <f>IF(PROVEEDORES!G295="","",PROVEEDORES!G295)</f>
        <v/>
      </c>
    </row>
    <row r="295" spans="3:12" ht="17.45" customHeight="1" x14ac:dyDescent="0.2">
      <c r="C295" s="158">
        <f t="shared" si="9"/>
        <v>289</v>
      </c>
      <c r="D295" s="146" t="str">
        <f>IF(PROVEEDORES!E296="","",PROVEEDORES!E296)</f>
        <v/>
      </c>
      <c r="E295" s="146" t="str">
        <f>IF(PROVEEDORES!F296="","",PROVEEDORES!F296)</f>
        <v/>
      </c>
      <c r="F295" s="146" t="str">
        <f>IF(PROVEEDORES!D296="","",PROVEEDORES!D296)</f>
        <v/>
      </c>
      <c r="G295" s="159">
        <f>SUMIF('EG-ENE'!$F$18:$F$516,PROVEEDORES!$D296,'EG-ENE'!P$18:P$516)</f>
        <v>0</v>
      </c>
      <c r="H295" s="159">
        <f>SUMIF('EG-ENE'!$F$18:$F$516,PROVEEDORES!$D296,'EG-ENE'!Q$18:Q$516)</f>
        <v>0</v>
      </c>
      <c r="I295" s="159">
        <f>SUMIF('EG-ENE'!$F$18:$F$516,PROVEEDORES!$D296,'EG-ENE'!R$18:R$516)</f>
        <v>0</v>
      </c>
      <c r="J295" s="159">
        <f>SUMIF('EG-ENE'!$F$18:$F$516,PROVEEDORES!$D296,'EG-ENE'!S$18:S$516)</f>
        <v>0</v>
      </c>
      <c r="K295" s="159" t="str">
        <f t="shared" si="8"/>
        <v/>
      </c>
      <c r="L295" s="146" t="str">
        <f>IF(PROVEEDORES!G296="","",PROVEEDORES!G296)</f>
        <v/>
      </c>
    </row>
    <row r="296" spans="3:12" ht="17.45" customHeight="1" x14ac:dyDescent="0.2">
      <c r="C296" s="158">
        <f t="shared" si="9"/>
        <v>290</v>
      </c>
      <c r="D296" s="146" t="str">
        <f>IF(PROVEEDORES!E297="","",PROVEEDORES!E297)</f>
        <v/>
      </c>
      <c r="E296" s="146" t="str">
        <f>IF(PROVEEDORES!F297="","",PROVEEDORES!F297)</f>
        <v/>
      </c>
      <c r="F296" s="146" t="str">
        <f>IF(PROVEEDORES!D297="","",PROVEEDORES!D297)</f>
        <v/>
      </c>
      <c r="G296" s="159">
        <f>SUMIF('EG-ENE'!$F$18:$F$516,PROVEEDORES!$D297,'EG-ENE'!P$18:P$516)</f>
        <v>0</v>
      </c>
      <c r="H296" s="159">
        <f>SUMIF('EG-ENE'!$F$18:$F$516,PROVEEDORES!$D297,'EG-ENE'!Q$18:Q$516)</f>
        <v>0</v>
      </c>
      <c r="I296" s="159">
        <f>SUMIF('EG-ENE'!$F$18:$F$516,PROVEEDORES!$D297,'EG-ENE'!R$18:R$516)</f>
        <v>0</v>
      </c>
      <c r="J296" s="159">
        <f>SUMIF('EG-ENE'!$F$18:$F$516,PROVEEDORES!$D297,'EG-ENE'!S$18:S$516)</f>
        <v>0</v>
      </c>
      <c r="K296" s="159" t="str">
        <f t="shared" si="8"/>
        <v/>
      </c>
      <c r="L296" s="146" t="str">
        <f>IF(PROVEEDORES!G297="","",PROVEEDORES!G297)</f>
        <v/>
      </c>
    </row>
    <row r="297" spans="3:12" ht="17.45" customHeight="1" x14ac:dyDescent="0.2">
      <c r="C297" s="158">
        <f t="shared" si="9"/>
        <v>291</v>
      </c>
      <c r="D297" s="146" t="str">
        <f>IF(PROVEEDORES!E298="","",PROVEEDORES!E298)</f>
        <v/>
      </c>
      <c r="E297" s="146" t="str">
        <f>IF(PROVEEDORES!F298="","",PROVEEDORES!F298)</f>
        <v/>
      </c>
      <c r="F297" s="146" t="str">
        <f>IF(PROVEEDORES!D298="","",PROVEEDORES!D298)</f>
        <v/>
      </c>
      <c r="G297" s="159">
        <f>SUMIF('EG-ENE'!$F$18:$F$516,PROVEEDORES!$D298,'EG-ENE'!P$18:P$516)</f>
        <v>0</v>
      </c>
      <c r="H297" s="159">
        <f>SUMIF('EG-ENE'!$F$18:$F$516,PROVEEDORES!$D298,'EG-ENE'!Q$18:Q$516)</f>
        <v>0</v>
      </c>
      <c r="I297" s="159">
        <f>SUMIF('EG-ENE'!$F$18:$F$516,PROVEEDORES!$D298,'EG-ENE'!R$18:R$516)</f>
        <v>0</v>
      </c>
      <c r="J297" s="159">
        <f>SUMIF('EG-ENE'!$F$18:$F$516,PROVEEDORES!$D298,'EG-ENE'!S$18:S$516)</f>
        <v>0</v>
      </c>
      <c r="K297" s="159" t="str">
        <f t="shared" si="8"/>
        <v/>
      </c>
      <c r="L297" s="146" t="str">
        <f>IF(PROVEEDORES!G298="","",PROVEEDORES!G298)</f>
        <v/>
      </c>
    </row>
    <row r="298" spans="3:12" ht="17.45" customHeight="1" x14ac:dyDescent="0.2">
      <c r="C298" s="158">
        <f t="shared" si="9"/>
        <v>292</v>
      </c>
      <c r="D298" s="146" t="str">
        <f>IF(PROVEEDORES!E299="","",PROVEEDORES!E299)</f>
        <v/>
      </c>
      <c r="E298" s="146" t="str">
        <f>IF(PROVEEDORES!F299="","",PROVEEDORES!F299)</f>
        <v/>
      </c>
      <c r="F298" s="146" t="str">
        <f>IF(PROVEEDORES!D299="","",PROVEEDORES!D299)</f>
        <v/>
      </c>
      <c r="G298" s="159">
        <f>SUMIF('EG-ENE'!$F$18:$F$516,PROVEEDORES!$D299,'EG-ENE'!P$18:P$516)</f>
        <v>0</v>
      </c>
      <c r="H298" s="159">
        <f>SUMIF('EG-ENE'!$F$18:$F$516,PROVEEDORES!$D299,'EG-ENE'!Q$18:Q$516)</f>
        <v>0</v>
      </c>
      <c r="I298" s="159">
        <f>SUMIF('EG-ENE'!$F$18:$F$516,PROVEEDORES!$D299,'EG-ENE'!R$18:R$516)</f>
        <v>0</v>
      </c>
      <c r="J298" s="159">
        <f>SUMIF('EG-ENE'!$F$18:$F$516,PROVEEDORES!$D299,'EG-ENE'!S$18:S$516)</f>
        <v>0</v>
      </c>
      <c r="K298" s="159" t="str">
        <f t="shared" si="8"/>
        <v/>
      </c>
      <c r="L298" s="146" t="str">
        <f>IF(PROVEEDORES!G299="","",PROVEEDORES!G299)</f>
        <v/>
      </c>
    </row>
    <row r="299" spans="3:12" ht="17.45" customHeight="1" x14ac:dyDescent="0.2">
      <c r="C299" s="158">
        <f t="shared" si="9"/>
        <v>293</v>
      </c>
      <c r="D299" s="146" t="str">
        <f>IF(PROVEEDORES!E300="","",PROVEEDORES!E300)</f>
        <v/>
      </c>
      <c r="E299" s="146" t="str">
        <f>IF(PROVEEDORES!F300="","",PROVEEDORES!F300)</f>
        <v/>
      </c>
      <c r="F299" s="146" t="str">
        <f>IF(PROVEEDORES!D300="","",PROVEEDORES!D300)</f>
        <v/>
      </c>
      <c r="G299" s="159">
        <f>SUMIF('EG-ENE'!$F$18:$F$516,PROVEEDORES!$D300,'EG-ENE'!P$18:P$516)</f>
        <v>0</v>
      </c>
      <c r="H299" s="159">
        <f>SUMIF('EG-ENE'!$F$18:$F$516,PROVEEDORES!$D300,'EG-ENE'!Q$18:Q$516)</f>
        <v>0</v>
      </c>
      <c r="I299" s="159">
        <f>SUMIF('EG-ENE'!$F$18:$F$516,PROVEEDORES!$D300,'EG-ENE'!R$18:R$516)</f>
        <v>0</v>
      </c>
      <c r="J299" s="159">
        <f>SUMIF('EG-ENE'!$F$18:$F$516,PROVEEDORES!$D300,'EG-ENE'!S$18:S$516)</f>
        <v>0</v>
      </c>
      <c r="K299" s="159" t="str">
        <f t="shared" si="8"/>
        <v/>
      </c>
      <c r="L299" s="146" t="str">
        <f>IF(PROVEEDORES!G300="","",PROVEEDORES!G300)</f>
        <v/>
      </c>
    </row>
    <row r="300" spans="3:12" ht="17.45" customHeight="1" x14ac:dyDescent="0.2">
      <c r="C300" s="158">
        <f t="shared" si="9"/>
        <v>294</v>
      </c>
      <c r="D300" s="146" t="str">
        <f>IF(PROVEEDORES!E301="","",PROVEEDORES!E301)</f>
        <v/>
      </c>
      <c r="E300" s="146" t="str">
        <f>IF(PROVEEDORES!F301="","",PROVEEDORES!F301)</f>
        <v/>
      </c>
      <c r="F300" s="146" t="str">
        <f>IF(PROVEEDORES!D301="","",PROVEEDORES!D301)</f>
        <v/>
      </c>
      <c r="G300" s="159">
        <f>SUMIF('EG-ENE'!$F$18:$F$516,PROVEEDORES!$D301,'EG-ENE'!P$18:P$516)</f>
        <v>0</v>
      </c>
      <c r="H300" s="159">
        <f>SUMIF('EG-ENE'!$F$18:$F$516,PROVEEDORES!$D301,'EG-ENE'!Q$18:Q$516)</f>
        <v>0</v>
      </c>
      <c r="I300" s="159">
        <f>SUMIF('EG-ENE'!$F$18:$F$516,PROVEEDORES!$D301,'EG-ENE'!R$18:R$516)</f>
        <v>0</v>
      </c>
      <c r="J300" s="159">
        <f>SUMIF('EG-ENE'!$F$18:$F$516,PROVEEDORES!$D301,'EG-ENE'!S$18:S$516)</f>
        <v>0</v>
      </c>
      <c r="K300" s="159" t="str">
        <f t="shared" si="8"/>
        <v/>
      </c>
      <c r="L300" s="146" t="str">
        <f>IF(PROVEEDORES!G301="","",PROVEEDORES!G301)</f>
        <v/>
      </c>
    </row>
    <row r="301" spans="3:12" ht="17.45" customHeight="1" x14ac:dyDescent="0.2">
      <c r="C301" s="158">
        <f t="shared" si="9"/>
        <v>295</v>
      </c>
      <c r="D301" s="146" t="str">
        <f>IF(PROVEEDORES!E302="","",PROVEEDORES!E302)</f>
        <v/>
      </c>
      <c r="E301" s="146" t="str">
        <f>IF(PROVEEDORES!F302="","",PROVEEDORES!F302)</f>
        <v/>
      </c>
      <c r="F301" s="146" t="str">
        <f>IF(PROVEEDORES!D302="","",PROVEEDORES!D302)</f>
        <v/>
      </c>
      <c r="G301" s="159">
        <f>SUMIF('EG-ENE'!$F$18:$F$516,PROVEEDORES!$D302,'EG-ENE'!P$18:P$516)</f>
        <v>0</v>
      </c>
      <c r="H301" s="159">
        <f>SUMIF('EG-ENE'!$F$18:$F$516,PROVEEDORES!$D302,'EG-ENE'!Q$18:Q$516)</f>
        <v>0</v>
      </c>
      <c r="I301" s="159">
        <f>SUMIF('EG-ENE'!$F$18:$F$516,PROVEEDORES!$D302,'EG-ENE'!R$18:R$516)</f>
        <v>0</v>
      </c>
      <c r="J301" s="159">
        <f>SUMIF('EG-ENE'!$F$18:$F$516,PROVEEDORES!$D302,'EG-ENE'!S$18:S$516)</f>
        <v>0</v>
      </c>
      <c r="K301" s="159" t="str">
        <f t="shared" si="8"/>
        <v/>
      </c>
      <c r="L301" s="146" t="str">
        <f>IF(PROVEEDORES!G302="","",PROVEEDORES!G302)</f>
        <v/>
      </c>
    </row>
    <row r="302" spans="3:12" ht="17.45" customHeight="1" x14ac:dyDescent="0.2">
      <c r="C302" s="158">
        <f t="shared" si="9"/>
        <v>296</v>
      </c>
      <c r="D302" s="146" t="str">
        <f>IF(PROVEEDORES!E303="","",PROVEEDORES!E303)</f>
        <v/>
      </c>
      <c r="E302" s="146" t="str">
        <f>IF(PROVEEDORES!F303="","",PROVEEDORES!F303)</f>
        <v/>
      </c>
      <c r="F302" s="146" t="str">
        <f>IF(PROVEEDORES!D303="","",PROVEEDORES!D303)</f>
        <v/>
      </c>
      <c r="G302" s="159">
        <f>SUMIF('EG-ENE'!$F$18:$F$516,PROVEEDORES!$D303,'EG-ENE'!P$18:P$516)</f>
        <v>0</v>
      </c>
      <c r="H302" s="159">
        <f>SUMIF('EG-ENE'!$F$18:$F$516,PROVEEDORES!$D303,'EG-ENE'!Q$18:Q$516)</f>
        <v>0</v>
      </c>
      <c r="I302" s="159">
        <f>SUMIF('EG-ENE'!$F$18:$F$516,PROVEEDORES!$D303,'EG-ENE'!R$18:R$516)</f>
        <v>0</v>
      </c>
      <c r="J302" s="159">
        <f>SUMIF('EG-ENE'!$F$18:$F$516,PROVEEDORES!$D303,'EG-ENE'!S$18:S$516)</f>
        <v>0</v>
      </c>
      <c r="K302" s="159" t="str">
        <f t="shared" si="8"/>
        <v/>
      </c>
      <c r="L302" s="146" t="str">
        <f>IF(PROVEEDORES!G303="","",PROVEEDORES!G303)</f>
        <v/>
      </c>
    </row>
    <row r="303" spans="3:12" ht="17.45" customHeight="1" x14ac:dyDescent="0.2">
      <c r="C303" s="158">
        <f t="shared" si="9"/>
        <v>297</v>
      </c>
      <c r="D303" s="146" t="str">
        <f>IF(PROVEEDORES!E304="","",PROVEEDORES!E304)</f>
        <v/>
      </c>
      <c r="E303" s="146" t="str">
        <f>IF(PROVEEDORES!F304="","",PROVEEDORES!F304)</f>
        <v/>
      </c>
      <c r="F303" s="146" t="str">
        <f>IF(PROVEEDORES!D304="","",PROVEEDORES!D304)</f>
        <v/>
      </c>
      <c r="G303" s="159">
        <f>SUMIF('EG-ENE'!$F$18:$F$516,PROVEEDORES!$D304,'EG-ENE'!P$18:P$516)</f>
        <v>0</v>
      </c>
      <c r="H303" s="159">
        <f>SUMIF('EG-ENE'!$F$18:$F$516,PROVEEDORES!$D304,'EG-ENE'!Q$18:Q$516)</f>
        <v>0</v>
      </c>
      <c r="I303" s="159">
        <f>SUMIF('EG-ENE'!$F$18:$F$516,PROVEEDORES!$D304,'EG-ENE'!R$18:R$516)</f>
        <v>0</v>
      </c>
      <c r="J303" s="159">
        <f>SUMIF('EG-ENE'!$F$18:$F$516,PROVEEDORES!$D304,'EG-ENE'!S$18:S$516)</f>
        <v>0</v>
      </c>
      <c r="K303" s="159" t="str">
        <f t="shared" si="8"/>
        <v/>
      </c>
      <c r="L303" s="146" t="str">
        <f>IF(PROVEEDORES!G304="","",PROVEEDORES!G304)</f>
        <v/>
      </c>
    </row>
    <row r="304" spans="3:12" ht="17.45" customHeight="1" x14ac:dyDescent="0.2">
      <c r="C304" s="158">
        <f t="shared" si="9"/>
        <v>298</v>
      </c>
      <c r="D304" s="146" t="str">
        <f>IF(PROVEEDORES!E305="","",PROVEEDORES!E305)</f>
        <v/>
      </c>
      <c r="E304" s="146" t="str">
        <f>IF(PROVEEDORES!F305="","",PROVEEDORES!F305)</f>
        <v/>
      </c>
      <c r="F304" s="146" t="str">
        <f>IF(PROVEEDORES!D305="","",PROVEEDORES!D305)</f>
        <v/>
      </c>
      <c r="G304" s="159">
        <f>SUMIF('EG-ENE'!$F$18:$F$516,PROVEEDORES!$D305,'EG-ENE'!P$18:P$516)</f>
        <v>0</v>
      </c>
      <c r="H304" s="159">
        <f>SUMIF('EG-ENE'!$F$18:$F$516,PROVEEDORES!$D305,'EG-ENE'!Q$18:Q$516)</f>
        <v>0</v>
      </c>
      <c r="I304" s="159">
        <f>SUMIF('EG-ENE'!$F$18:$F$516,PROVEEDORES!$D305,'EG-ENE'!R$18:R$516)</f>
        <v>0</v>
      </c>
      <c r="J304" s="159">
        <f>SUMIF('EG-ENE'!$F$18:$F$516,PROVEEDORES!$D305,'EG-ENE'!S$18:S$516)</f>
        <v>0</v>
      </c>
      <c r="K304" s="159" t="str">
        <f t="shared" si="8"/>
        <v/>
      </c>
      <c r="L304" s="146" t="str">
        <f>IF(PROVEEDORES!G305="","",PROVEEDORES!G305)</f>
        <v/>
      </c>
    </row>
    <row r="305" spans="3:12" ht="17.45" customHeight="1" x14ac:dyDescent="0.2">
      <c r="C305" s="158">
        <f t="shared" si="9"/>
        <v>299</v>
      </c>
      <c r="D305" s="146" t="str">
        <f>IF(PROVEEDORES!E306="","",PROVEEDORES!E306)</f>
        <v/>
      </c>
      <c r="E305" s="146" t="str">
        <f>IF(PROVEEDORES!F306="","",PROVEEDORES!F306)</f>
        <v/>
      </c>
      <c r="F305" s="146" t="str">
        <f>IF(PROVEEDORES!D306="","",PROVEEDORES!D306)</f>
        <v/>
      </c>
      <c r="G305" s="159">
        <f>SUMIF('EG-ENE'!$F$18:$F$516,PROVEEDORES!$D306,'EG-ENE'!P$18:P$516)</f>
        <v>0</v>
      </c>
      <c r="H305" s="159">
        <f>SUMIF('EG-ENE'!$F$18:$F$516,PROVEEDORES!$D306,'EG-ENE'!Q$18:Q$516)</f>
        <v>0</v>
      </c>
      <c r="I305" s="159">
        <f>SUMIF('EG-ENE'!$F$18:$F$516,PROVEEDORES!$D306,'EG-ENE'!R$18:R$516)</f>
        <v>0</v>
      </c>
      <c r="J305" s="159">
        <f>SUMIF('EG-ENE'!$F$18:$F$516,PROVEEDORES!$D306,'EG-ENE'!S$18:S$516)</f>
        <v>0</v>
      </c>
      <c r="K305" s="159" t="str">
        <f t="shared" si="8"/>
        <v/>
      </c>
      <c r="L305" s="146" t="str">
        <f>IF(PROVEEDORES!G306="","",PROVEEDORES!G306)</f>
        <v/>
      </c>
    </row>
    <row r="306" spans="3:12" ht="17.45" customHeight="1" x14ac:dyDescent="0.2">
      <c r="C306" s="158">
        <f t="shared" si="9"/>
        <v>300</v>
      </c>
      <c r="D306" s="146" t="str">
        <f>IF(PROVEEDORES!E307="","",PROVEEDORES!E307)</f>
        <v/>
      </c>
      <c r="E306" s="146" t="str">
        <f>IF(PROVEEDORES!F307="","",PROVEEDORES!F307)</f>
        <v/>
      </c>
      <c r="F306" s="146" t="str">
        <f>IF(PROVEEDORES!D307="","",PROVEEDORES!D307)</f>
        <v/>
      </c>
      <c r="G306" s="159">
        <f>SUMIF('EG-ENE'!$F$18:$F$516,PROVEEDORES!$D307,'EG-ENE'!P$18:P$516)</f>
        <v>0</v>
      </c>
      <c r="H306" s="159">
        <f>SUMIF('EG-ENE'!$F$18:$F$516,PROVEEDORES!$D307,'EG-ENE'!Q$18:Q$516)</f>
        <v>0</v>
      </c>
      <c r="I306" s="159">
        <f>SUMIF('EG-ENE'!$F$18:$F$516,PROVEEDORES!$D307,'EG-ENE'!R$18:R$516)</f>
        <v>0</v>
      </c>
      <c r="J306" s="159">
        <f>SUMIF('EG-ENE'!$F$18:$F$516,PROVEEDORES!$D307,'EG-ENE'!S$18:S$516)</f>
        <v>0</v>
      </c>
      <c r="K306" s="159" t="str">
        <f t="shared" si="8"/>
        <v/>
      </c>
      <c r="L306" s="146" t="str">
        <f>IF(PROVEEDORES!G307="","",PROVEEDORES!G307)</f>
        <v/>
      </c>
    </row>
    <row r="307" spans="3:12" ht="17.45" customHeight="1" x14ac:dyDescent="0.2">
      <c r="C307" s="158">
        <f t="shared" si="9"/>
        <v>301</v>
      </c>
      <c r="D307" s="146" t="str">
        <f>IF(PROVEEDORES!E308="","",PROVEEDORES!E308)</f>
        <v/>
      </c>
      <c r="E307" s="146" t="str">
        <f>IF(PROVEEDORES!F308="","",PROVEEDORES!F308)</f>
        <v/>
      </c>
      <c r="F307" s="146" t="str">
        <f>IF(PROVEEDORES!D308="","",PROVEEDORES!D308)</f>
        <v/>
      </c>
      <c r="G307" s="159">
        <f>SUMIF('EG-ENE'!$F$18:$F$516,PROVEEDORES!$D308,'EG-ENE'!P$18:P$516)</f>
        <v>0</v>
      </c>
      <c r="H307" s="159">
        <f>SUMIF('EG-ENE'!$F$18:$F$516,PROVEEDORES!$D308,'EG-ENE'!Q$18:Q$516)</f>
        <v>0</v>
      </c>
      <c r="I307" s="159">
        <f>SUMIF('EG-ENE'!$F$18:$F$516,PROVEEDORES!$D308,'EG-ENE'!R$18:R$516)</f>
        <v>0</v>
      </c>
      <c r="J307" s="159">
        <f>SUMIF('EG-ENE'!$F$18:$F$516,PROVEEDORES!$D308,'EG-ENE'!S$18:S$516)</f>
        <v>0</v>
      </c>
      <c r="K307" s="159" t="str">
        <f t="shared" si="8"/>
        <v/>
      </c>
      <c r="L307" s="146" t="str">
        <f>IF(PROVEEDORES!G308="","",PROVEEDORES!G308)</f>
        <v/>
      </c>
    </row>
    <row r="308" spans="3:12" ht="17.45" customHeight="1" x14ac:dyDescent="0.2">
      <c r="C308" s="158">
        <f t="shared" si="9"/>
        <v>302</v>
      </c>
      <c r="D308" s="146" t="str">
        <f>IF(PROVEEDORES!E309="","",PROVEEDORES!E309)</f>
        <v/>
      </c>
      <c r="E308" s="146" t="str">
        <f>IF(PROVEEDORES!F309="","",PROVEEDORES!F309)</f>
        <v/>
      </c>
      <c r="F308" s="146" t="str">
        <f>IF(PROVEEDORES!D309="","",PROVEEDORES!D309)</f>
        <v/>
      </c>
      <c r="G308" s="159">
        <f>SUMIF('EG-ENE'!$F$18:$F$516,PROVEEDORES!$D309,'EG-ENE'!P$18:P$516)</f>
        <v>0</v>
      </c>
      <c r="H308" s="159">
        <f>SUMIF('EG-ENE'!$F$18:$F$516,PROVEEDORES!$D309,'EG-ENE'!Q$18:Q$516)</f>
        <v>0</v>
      </c>
      <c r="I308" s="159">
        <f>SUMIF('EG-ENE'!$F$18:$F$516,PROVEEDORES!$D309,'EG-ENE'!R$18:R$516)</f>
        <v>0</v>
      </c>
      <c r="J308" s="159">
        <f>SUMIF('EG-ENE'!$F$18:$F$516,PROVEEDORES!$D309,'EG-ENE'!S$18:S$516)</f>
        <v>0</v>
      </c>
      <c r="K308" s="159" t="str">
        <f t="shared" si="8"/>
        <v/>
      </c>
      <c r="L308" s="146" t="str">
        <f>IF(PROVEEDORES!G309="","",PROVEEDORES!G309)</f>
        <v/>
      </c>
    </row>
    <row r="309" spans="3:12" ht="17.45" customHeight="1" x14ac:dyDescent="0.2">
      <c r="C309" s="158">
        <f t="shared" si="9"/>
        <v>303</v>
      </c>
      <c r="D309" s="146" t="str">
        <f>IF(PROVEEDORES!E310="","",PROVEEDORES!E310)</f>
        <v/>
      </c>
      <c r="E309" s="146" t="str">
        <f>IF(PROVEEDORES!F310="","",PROVEEDORES!F310)</f>
        <v/>
      </c>
      <c r="F309" s="146" t="str">
        <f>IF(PROVEEDORES!D310="","",PROVEEDORES!D310)</f>
        <v/>
      </c>
      <c r="G309" s="159">
        <f>SUMIF('EG-ENE'!$F$18:$F$516,PROVEEDORES!$D310,'EG-ENE'!P$18:P$516)</f>
        <v>0</v>
      </c>
      <c r="H309" s="159">
        <f>SUMIF('EG-ENE'!$F$18:$F$516,PROVEEDORES!$D310,'EG-ENE'!Q$18:Q$516)</f>
        <v>0</v>
      </c>
      <c r="I309" s="159">
        <f>SUMIF('EG-ENE'!$F$18:$F$516,PROVEEDORES!$D310,'EG-ENE'!R$18:R$516)</f>
        <v>0</v>
      </c>
      <c r="J309" s="159">
        <f>SUMIF('EG-ENE'!$F$18:$F$516,PROVEEDORES!$D310,'EG-ENE'!S$18:S$516)</f>
        <v>0</v>
      </c>
      <c r="K309" s="159" t="str">
        <f t="shared" si="8"/>
        <v/>
      </c>
      <c r="L309" s="146" t="str">
        <f>IF(PROVEEDORES!G310="","",PROVEEDORES!G310)</f>
        <v/>
      </c>
    </row>
    <row r="310" spans="3:12" ht="17.45" customHeight="1" x14ac:dyDescent="0.2">
      <c r="C310" s="158">
        <f t="shared" si="9"/>
        <v>304</v>
      </c>
      <c r="D310" s="146" t="str">
        <f>IF(PROVEEDORES!E311="","",PROVEEDORES!E311)</f>
        <v/>
      </c>
      <c r="E310" s="146" t="str">
        <f>IF(PROVEEDORES!F311="","",PROVEEDORES!F311)</f>
        <v/>
      </c>
      <c r="F310" s="146" t="str">
        <f>IF(PROVEEDORES!D311="","",PROVEEDORES!D311)</f>
        <v/>
      </c>
      <c r="G310" s="159">
        <f>SUMIF('EG-ENE'!$F$18:$F$516,PROVEEDORES!$D311,'EG-ENE'!P$18:P$516)</f>
        <v>0</v>
      </c>
      <c r="H310" s="159">
        <f>SUMIF('EG-ENE'!$F$18:$F$516,PROVEEDORES!$D311,'EG-ENE'!Q$18:Q$516)</f>
        <v>0</v>
      </c>
      <c r="I310" s="159">
        <f>SUMIF('EG-ENE'!$F$18:$F$516,PROVEEDORES!$D311,'EG-ENE'!R$18:R$516)</f>
        <v>0</v>
      </c>
      <c r="J310" s="159">
        <f>SUMIF('EG-ENE'!$F$18:$F$516,PROVEEDORES!$D311,'EG-ENE'!S$18:S$516)</f>
        <v>0</v>
      </c>
      <c r="K310" s="159" t="str">
        <f t="shared" si="8"/>
        <v/>
      </c>
      <c r="L310" s="146" t="str">
        <f>IF(PROVEEDORES!G311="","",PROVEEDORES!G311)</f>
        <v/>
      </c>
    </row>
    <row r="311" spans="3:12" ht="17.45" customHeight="1" x14ac:dyDescent="0.2">
      <c r="C311" s="158">
        <f t="shared" si="9"/>
        <v>305</v>
      </c>
      <c r="D311" s="146" t="str">
        <f>IF(PROVEEDORES!E312="","",PROVEEDORES!E312)</f>
        <v/>
      </c>
      <c r="E311" s="146" t="str">
        <f>IF(PROVEEDORES!F312="","",PROVEEDORES!F312)</f>
        <v/>
      </c>
      <c r="F311" s="146" t="str">
        <f>IF(PROVEEDORES!D312="","",PROVEEDORES!D312)</f>
        <v/>
      </c>
      <c r="G311" s="159">
        <f>SUMIF('EG-ENE'!$F$18:$F$516,PROVEEDORES!$D312,'EG-ENE'!P$18:P$516)</f>
        <v>0</v>
      </c>
      <c r="H311" s="159">
        <f>SUMIF('EG-ENE'!$F$18:$F$516,PROVEEDORES!$D312,'EG-ENE'!Q$18:Q$516)</f>
        <v>0</v>
      </c>
      <c r="I311" s="159">
        <f>SUMIF('EG-ENE'!$F$18:$F$516,PROVEEDORES!$D312,'EG-ENE'!R$18:R$516)</f>
        <v>0</v>
      </c>
      <c r="J311" s="159">
        <f>SUMIF('EG-ENE'!$F$18:$F$516,PROVEEDORES!$D312,'EG-ENE'!S$18:S$516)</f>
        <v>0</v>
      </c>
      <c r="K311" s="159" t="str">
        <f t="shared" si="8"/>
        <v/>
      </c>
      <c r="L311" s="146" t="str">
        <f>IF(PROVEEDORES!G312="","",PROVEEDORES!G312)</f>
        <v/>
      </c>
    </row>
    <row r="312" spans="3:12" ht="17.45" customHeight="1" x14ac:dyDescent="0.2">
      <c r="C312" s="158">
        <f t="shared" si="9"/>
        <v>306</v>
      </c>
      <c r="D312" s="146" t="str">
        <f>IF(PROVEEDORES!E313="","",PROVEEDORES!E313)</f>
        <v/>
      </c>
      <c r="E312" s="146" t="str">
        <f>IF(PROVEEDORES!F313="","",PROVEEDORES!F313)</f>
        <v/>
      </c>
      <c r="F312" s="146" t="str">
        <f>IF(PROVEEDORES!D313="","",PROVEEDORES!D313)</f>
        <v/>
      </c>
      <c r="G312" s="159">
        <f>SUMIF('EG-ENE'!$F$18:$F$516,PROVEEDORES!$D313,'EG-ENE'!P$18:P$516)</f>
        <v>0</v>
      </c>
      <c r="H312" s="159">
        <f>SUMIF('EG-ENE'!$F$18:$F$516,PROVEEDORES!$D313,'EG-ENE'!Q$18:Q$516)</f>
        <v>0</v>
      </c>
      <c r="I312" s="159">
        <f>SUMIF('EG-ENE'!$F$18:$F$516,PROVEEDORES!$D313,'EG-ENE'!R$18:R$516)</f>
        <v>0</v>
      </c>
      <c r="J312" s="159">
        <f>SUMIF('EG-ENE'!$F$18:$F$516,PROVEEDORES!$D313,'EG-ENE'!S$18:S$516)</f>
        <v>0</v>
      </c>
      <c r="K312" s="159" t="str">
        <f t="shared" si="8"/>
        <v/>
      </c>
      <c r="L312" s="146" t="str">
        <f>IF(PROVEEDORES!G313="","",PROVEEDORES!G313)</f>
        <v/>
      </c>
    </row>
    <row r="313" spans="3:12" ht="17.45" customHeight="1" x14ac:dyDescent="0.2">
      <c r="C313" s="158">
        <f t="shared" si="9"/>
        <v>307</v>
      </c>
      <c r="D313" s="146" t="str">
        <f>IF(PROVEEDORES!E314="","",PROVEEDORES!E314)</f>
        <v/>
      </c>
      <c r="E313" s="146" t="str">
        <f>IF(PROVEEDORES!F314="","",PROVEEDORES!F314)</f>
        <v/>
      </c>
      <c r="F313" s="146" t="str">
        <f>IF(PROVEEDORES!D314="","",PROVEEDORES!D314)</f>
        <v/>
      </c>
      <c r="G313" s="159">
        <f>SUMIF('EG-ENE'!$F$18:$F$516,PROVEEDORES!$D314,'EG-ENE'!P$18:P$516)</f>
        <v>0</v>
      </c>
      <c r="H313" s="159">
        <f>SUMIF('EG-ENE'!$F$18:$F$516,PROVEEDORES!$D314,'EG-ENE'!Q$18:Q$516)</f>
        <v>0</v>
      </c>
      <c r="I313" s="159">
        <f>SUMIF('EG-ENE'!$F$18:$F$516,PROVEEDORES!$D314,'EG-ENE'!R$18:R$516)</f>
        <v>0</v>
      </c>
      <c r="J313" s="159">
        <f>SUMIF('EG-ENE'!$F$18:$F$516,PROVEEDORES!$D314,'EG-ENE'!S$18:S$516)</f>
        <v>0</v>
      </c>
      <c r="K313" s="159" t="str">
        <f t="shared" si="8"/>
        <v/>
      </c>
      <c r="L313" s="146" t="str">
        <f>IF(PROVEEDORES!G314="","",PROVEEDORES!G314)</f>
        <v/>
      </c>
    </row>
    <row r="314" spans="3:12" ht="17.45" customHeight="1" x14ac:dyDescent="0.2">
      <c r="C314" s="158">
        <f t="shared" si="9"/>
        <v>308</v>
      </c>
      <c r="D314" s="146" t="str">
        <f>IF(PROVEEDORES!E315="","",PROVEEDORES!E315)</f>
        <v/>
      </c>
      <c r="E314" s="146" t="str">
        <f>IF(PROVEEDORES!F315="","",PROVEEDORES!F315)</f>
        <v/>
      </c>
      <c r="F314" s="146" t="str">
        <f>IF(PROVEEDORES!D315="","",PROVEEDORES!D315)</f>
        <v/>
      </c>
      <c r="G314" s="159">
        <f>SUMIF('EG-ENE'!$F$18:$F$516,PROVEEDORES!$D315,'EG-ENE'!P$18:P$516)</f>
        <v>0</v>
      </c>
      <c r="H314" s="159">
        <f>SUMIF('EG-ENE'!$F$18:$F$516,PROVEEDORES!$D315,'EG-ENE'!Q$18:Q$516)</f>
        <v>0</v>
      </c>
      <c r="I314" s="159">
        <f>SUMIF('EG-ENE'!$F$18:$F$516,PROVEEDORES!$D315,'EG-ENE'!R$18:R$516)</f>
        <v>0</v>
      </c>
      <c r="J314" s="159">
        <f>SUMIF('EG-ENE'!$F$18:$F$516,PROVEEDORES!$D315,'EG-ENE'!S$18:S$516)</f>
        <v>0</v>
      </c>
      <c r="K314" s="159" t="str">
        <f t="shared" si="8"/>
        <v/>
      </c>
      <c r="L314" s="146" t="str">
        <f>IF(PROVEEDORES!G315="","",PROVEEDORES!G315)</f>
        <v/>
      </c>
    </row>
    <row r="315" spans="3:12" ht="17.45" customHeight="1" x14ac:dyDescent="0.2">
      <c r="C315" s="158">
        <f t="shared" si="9"/>
        <v>309</v>
      </c>
      <c r="D315" s="146" t="str">
        <f>IF(PROVEEDORES!E316="","",PROVEEDORES!E316)</f>
        <v/>
      </c>
      <c r="E315" s="146" t="str">
        <f>IF(PROVEEDORES!F316="","",PROVEEDORES!F316)</f>
        <v/>
      </c>
      <c r="F315" s="146" t="str">
        <f>IF(PROVEEDORES!D316="","",PROVEEDORES!D316)</f>
        <v/>
      </c>
      <c r="G315" s="159">
        <f>SUMIF('EG-ENE'!$F$18:$F$516,PROVEEDORES!$D316,'EG-ENE'!P$18:P$516)</f>
        <v>0</v>
      </c>
      <c r="H315" s="159">
        <f>SUMIF('EG-ENE'!$F$18:$F$516,PROVEEDORES!$D316,'EG-ENE'!Q$18:Q$516)</f>
        <v>0</v>
      </c>
      <c r="I315" s="159">
        <f>SUMIF('EG-ENE'!$F$18:$F$516,PROVEEDORES!$D316,'EG-ENE'!R$18:R$516)</f>
        <v>0</v>
      </c>
      <c r="J315" s="159">
        <f>SUMIF('EG-ENE'!$F$18:$F$516,PROVEEDORES!$D316,'EG-ENE'!S$18:S$516)</f>
        <v>0</v>
      </c>
      <c r="K315" s="159" t="str">
        <f t="shared" si="8"/>
        <v/>
      </c>
      <c r="L315" s="146" t="str">
        <f>IF(PROVEEDORES!G316="","",PROVEEDORES!G316)</f>
        <v/>
      </c>
    </row>
    <row r="316" spans="3:12" ht="17.45" customHeight="1" x14ac:dyDescent="0.2">
      <c r="C316" s="158">
        <f t="shared" si="9"/>
        <v>310</v>
      </c>
      <c r="D316" s="146" t="str">
        <f>IF(PROVEEDORES!E317="","",PROVEEDORES!E317)</f>
        <v/>
      </c>
      <c r="E316" s="146" t="str">
        <f>IF(PROVEEDORES!F317="","",PROVEEDORES!F317)</f>
        <v/>
      </c>
      <c r="F316" s="146" t="str">
        <f>IF(PROVEEDORES!D317="","",PROVEEDORES!D317)</f>
        <v/>
      </c>
      <c r="G316" s="159">
        <f>SUMIF('EG-ENE'!$F$18:$F$516,PROVEEDORES!$D317,'EG-ENE'!P$18:P$516)</f>
        <v>0</v>
      </c>
      <c r="H316" s="159">
        <f>SUMIF('EG-ENE'!$F$18:$F$516,PROVEEDORES!$D317,'EG-ENE'!Q$18:Q$516)</f>
        <v>0</v>
      </c>
      <c r="I316" s="159">
        <f>SUMIF('EG-ENE'!$F$18:$F$516,PROVEEDORES!$D317,'EG-ENE'!R$18:R$516)</f>
        <v>0</v>
      </c>
      <c r="J316" s="159">
        <f>SUMIF('EG-ENE'!$F$18:$F$516,PROVEEDORES!$D317,'EG-ENE'!S$18:S$516)</f>
        <v>0</v>
      </c>
      <c r="K316" s="159" t="str">
        <f t="shared" si="8"/>
        <v/>
      </c>
      <c r="L316" s="146" t="str">
        <f>IF(PROVEEDORES!G317="","",PROVEEDORES!G317)</f>
        <v/>
      </c>
    </row>
    <row r="317" spans="3:12" ht="17.45" customHeight="1" x14ac:dyDescent="0.2">
      <c r="C317" s="158">
        <f t="shared" si="9"/>
        <v>311</v>
      </c>
      <c r="D317" s="146" t="str">
        <f>IF(PROVEEDORES!E318="","",PROVEEDORES!E318)</f>
        <v/>
      </c>
      <c r="E317" s="146" t="str">
        <f>IF(PROVEEDORES!F318="","",PROVEEDORES!F318)</f>
        <v/>
      </c>
      <c r="F317" s="146" t="str">
        <f>IF(PROVEEDORES!D318="","",PROVEEDORES!D318)</f>
        <v/>
      </c>
      <c r="G317" s="159">
        <f>SUMIF('EG-ENE'!$F$18:$F$516,PROVEEDORES!$D318,'EG-ENE'!P$18:P$516)</f>
        <v>0</v>
      </c>
      <c r="H317" s="159">
        <f>SUMIF('EG-ENE'!$F$18:$F$516,PROVEEDORES!$D318,'EG-ENE'!Q$18:Q$516)</f>
        <v>0</v>
      </c>
      <c r="I317" s="159">
        <f>SUMIF('EG-ENE'!$F$18:$F$516,PROVEEDORES!$D318,'EG-ENE'!R$18:R$516)</f>
        <v>0</v>
      </c>
      <c r="J317" s="159">
        <f>SUMIF('EG-ENE'!$F$18:$F$516,PROVEEDORES!$D318,'EG-ENE'!S$18:S$516)</f>
        <v>0</v>
      </c>
      <c r="K317" s="159" t="str">
        <f t="shared" si="8"/>
        <v/>
      </c>
      <c r="L317" s="146" t="str">
        <f>IF(PROVEEDORES!G318="","",PROVEEDORES!G318)</f>
        <v/>
      </c>
    </row>
    <row r="318" spans="3:12" ht="17.45" customHeight="1" x14ac:dyDescent="0.2">
      <c r="C318" s="158">
        <f t="shared" si="9"/>
        <v>312</v>
      </c>
      <c r="D318" s="146" t="str">
        <f>IF(PROVEEDORES!E319="","",PROVEEDORES!E319)</f>
        <v/>
      </c>
      <c r="E318" s="146" t="str">
        <f>IF(PROVEEDORES!F319="","",PROVEEDORES!F319)</f>
        <v/>
      </c>
      <c r="F318" s="146" t="str">
        <f>IF(PROVEEDORES!D319="","",PROVEEDORES!D319)</f>
        <v/>
      </c>
      <c r="G318" s="159">
        <f>SUMIF('EG-ENE'!$F$18:$F$516,PROVEEDORES!$D319,'EG-ENE'!P$18:P$516)</f>
        <v>0</v>
      </c>
      <c r="H318" s="159">
        <f>SUMIF('EG-ENE'!$F$18:$F$516,PROVEEDORES!$D319,'EG-ENE'!Q$18:Q$516)</f>
        <v>0</v>
      </c>
      <c r="I318" s="159">
        <f>SUMIF('EG-ENE'!$F$18:$F$516,PROVEEDORES!$D319,'EG-ENE'!R$18:R$516)</f>
        <v>0</v>
      </c>
      <c r="J318" s="159">
        <f>SUMIF('EG-ENE'!$F$18:$F$516,PROVEEDORES!$D319,'EG-ENE'!S$18:S$516)</f>
        <v>0</v>
      </c>
      <c r="K318" s="159" t="str">
        <f t="shared" si="8"/>
        <v/>
      </c>
      <c r="L318" s="146" t="str">
        <f>IF(PROVEEDORES!G319="","",PROVEEDORES!G319)</f>
        <v/>
      </c>
    </row>
    <row r="319" spans="3:12" ht="17.45" customHeight="1" x14ac:dyDescent="0.2">
      <c r="C319" s="158">
        <f t="shared" si="9"/>
        <v>313</v>
      </c>
      <c r="D319" s="146" t="str">
        <f>IF(PROVEEDORES!E320="","",PROVEEDORES!E320)</f>
        <v/>
      </c>
      <c r="E319" s="146" t="str">
        <f>IF(PROVEEDORES!F320="","",PROVEEDORES!F320)</f>
        <v/>
      </c>
      <c r="F319" s="146" t="str">
        <f>IF(PROVEEDORES!D320="","",PROVEEDORES!D320)</f>
        <v/>
      </c>
      <c r="G319" s="159">
        <f>SUMIF('EG-ENE'!$F$18:$F$516,PROVEEDORES!$D320,'EG-ENE'!P$18:P$516)</f>
        <v>0</v>
      </c>
      <c r="H319" s="159">
        <f>SUMIF('EG-ENE'!$F$18:$F$516,PROVEEDORES!$D320,'EG-ENE'!Q$18:Q$516)</f>
        <v>0</v>
      </c>
      <c r="I319" s="159">
        <f>SUMIF('EG-ENE'!$F$18:$F$516,PROVEEDORES!$D320,'EG-ENE'!R$18:R$516)</f>
        <v>0</v>
      </c>
      <c r="J319" s="159">
        <f>SUMIF('EG-ENE'!$F$18:$F$516,PROVEEDORES!$D320,'EG-ENE'!S$18:S$516)</f>
        <v>0</v>
      </c>
      <c r="K319" s="159" t="str">
        <f t="shared" si="8"/>
        <v/>
      </c>
      <c r="L319" s="146" t="str">
        <f>IF(PROVEEDORES!G320="","",PROVEEDORES!G320)</f>
        <v/>
      </c>
    </row>
    <row r="320" spans="3:12" ht="17.45" customHeight="1" x14ac:dyDescent="0.2">
      <c r="C320" s="158">
        <f t="shared" si="9"/>
        <v>314</v>
      </c>
      <c r="D320" s="146" t="str">
        <f>IF(PROVEEDORES!E321="","",PROVEEDORES!E321)</f>
        <v/>
      </c>
      <c r="E320" s="146" t="str">
        <f>IF(PROVEEDORES!F321="","",PROVEEDORES!F321)</f>
        <v/>
      </c>
      <c r="F320" s="146" t="str">
        <f>IF(PROVEEDORES!D321="","",PROVEEDORES!D321)</f>
        <v/>
      </c>
      <c r="G320" s="159">
        <f>SUMIF('EG-ENE'!$F$18:$F$516,PROVEEDORES!$D321,'EG-ENE'!P$18:P$516)</f>
        <v>0</v>
      </c>
      <c r="H320" s="159">
        <f>SUMIF('EG-ENE'!$F$18:$F$516,PROVEEDORES!$D321,'EG-ENE'!Q$18:Q$516)</f>
        <v>0</v>
      </c>
      <c r="I320" s="159">
        <f>SUMIF('EG-ENE'!$F$18:$F$516,PROVEEDORES!$D321,'EG-ENE'!R$18:R$516)</f>
        <v>0</v>
      </c>
      <c r="J320" s="159">
        <f>SUMIF('EG-ENE'!$F$18:$F$516,PROVEEDORES!$D321,'EG-ENE'!S$18:S$516)</f>
        <v>0</v>
      </c>
      <c r="K320" s="159" t="str">
        <f t="shared" si="8"/>
        <v/>
      </c>
      <c r="L320" s="146" t="str">
        <f>IF(PROVEEDORES!G321="","",PROVEEDORES!G321)</f>
        <v/>
      </c>
    </row>
    <row r="321" spans="3:12" ht="17.45" customHeight="1" x14ac:dyDescent="0.2">
      <c r="C321" s="158">
        <f t="shared" si="9"/>
        <v>315</v>
      </c>
      <c r="D321" s="146" t="str">
        <f>IF(PROVEEDORES!E322="","",PROVEEDORES!E322)</f>
        <v/>
      </c>
      <c r="E321" s="146" t="str">
        <f>IF(PROVEEDORES!F322="","",PROVEEDORES!F322)</f>
        <v/>
      </c>
      <c r="F321" s="146" t="str">
        <f>IF(PROVEEDORES!D322="","",PROVEEDORES!D322)</f>
        <v/>
      </c>
      <c r="G321" s="159">
        <f>SUMIF('EG-ENE'!$F$18:$F$516,PROVEEDORES!$D322,'EG-ENE'!P$18:P$516)</f>
        <v>0</v>
      </c>
      <c r="H321" s="159">
        <f>SUMIF('EG-ENE'!$F$18:$F$516,PROVEEDORES!$D322,'EG-ENE'!Q$18:Q$516)</f>
        <v>0</v>
      </c>
      <c r="I321" s="159">
        <f>SUMIF('EG-ENE'!$F$18:$F$516,PROVEEDORES!$D322,'EG-ENE'!R$18:R$516)</f>
        <v>0</v>
      </c>
      <c r="J321" s="159">
        <f>SUMIF('EG-ENE'!$F$18:$F$516,PROVEEDORES!$D322,'EG-ENE'!S$18:S$516)</f>
        <v>0</v>
      </c>
      <c r="K321" s="159" t="str">
        <f t="shared" si="8"/>
        <v/>
      </c>
      <c r="L321" s="146" t="str">
        <f>IF(PROVEEDORES!G322="","",PROVEEDORES!G322)</f>
        <v/>
      </c>
    </row>
    <row r="322" spans="3:12" ht="17.45" customHeight="1" x14ac:dyDescent="0.2">
      <c r="C322" s="158">
        <f t="shared" si="9"/>
        <v>316</v>
      </c>
      <c r="D322" s="146" t="str">
        <f>IF(PROVEEDORES!E323="","",PROVEEDORES!E323)</f>
        <v/>
      </c>
      <c r="E322" s="146" t="str">
        <f>IF(PROVEEDORES!F323="","",PROVEEDORES!F323)</f>
        <v/>
      </c>
      <c r="F322" s="146" t="str">
        <f>IF(PROVEEDORES!D323="","",PROVEEDORES!D323)</f>
        <v/>
      </c>
      <c r="G322" s="159">
        <f>SUMIF('EG-ENE'!$F$18:$F$516,PROVEEDORES!$D323,'EG-ENE'!P$18:P$516)</f>
        <v>0</v>
      </c>
      <c r="H322" s="159">
        <f>SUMIF('EG-ENE'!$F$18:$F$516,PROVEEDORES!$D323,'EG-ENE'!Q$18:Q$516)</f>
        <v>0</v>
      </c>
      <c r="I322" s="159">
        <f>SUMIF('EG-ENE'!$F$18:$F$516,PROVEEDORES!$D323,'EG-ENE'!R$18:R$516)</f>
        <v>0</v>
      </c>
      <c r="J322" s="159">
        <f>SUMIF('EG-ENE'!$F$18:$F$516,PROVEEDORES!$D323,'EG-ENE'!S$18:S$516)</f>
        <v>0</v>
      </c>
      <c r="K322" s="159" t="str">
        <f t="shared" si="8"/>
        <v/>
      </c>
      <c r="L322" s="146" t="str">
        <f>IF(PROVEEDORES!G323="","",PROVEEDORES!G323)</f>
        <v/>
      </c>
    </row>
    <row r="323" spans="3:12" ht="17.45" customHeight="1" x14ac:dyDescent="0.2">
      <c r="C323" s="158">
        <f t="shared" si="9"/>
        <v>317</v>
      </c>
      <c r="D323" s="146" t="str">
        <f>IF(PROVEEDORES!E324="","",PROVEEDORES!E324)</f>
        <v/>
      </c>
      <c r="E323" s="146" t="str">
        <f>IF(PROVEEDORES!F324="","",PROVEEDORES!F324)</f>
        <v/>
      </c>
      <c r="F323" s="146" t="str">
        <f>IF(PROVEEDORES!D324="","",PROVEEDORES!D324)</f>
        <v/>
      </c>
      <c r="G323" s="159">
        <f>SUMIF('EG-ENE'!$F$18:$F$516,PROVEEDORES!$D324,'EG-ENE'!P$18:P$516)</f>
        <v>0</v>
      </c>
      <c r="H323" s="159">
        <f>SUMIF('EG-ENE'!$F$18:$F$516,PROVEEDORES!$D324,'EG-ENE'!Q$18:Q$516)</f>
        <v>0</v>
      </c>
      <c r="I323" s="159">
        <f>SUMIF('EG-ENE'!$F$18:$F$516,PROVEEDORES!$D324,'EG-ENE'!R$18:R$516)</f>
        <v>0</v>
      </c>
      <c r="J323" s="159">
        <f>SUMIF('EG-ENE'!$F$18:$F$516,PROVEEDORES!$D324,'EG-ENE'!S$18:S$516)</f>
        <v>0</v>
      </c>
      <c r="K323" s="159" t="str">
        <f t="shared" si="8"/>
        <v/>
      </c>
      <c r="L323" s="146" t="str">
        <f>IF(PROVEEDORES!G324="","",PROVEEDORES!G324)</f>
        <v/>
      </c>
    </row>
    <row r="324" spans="3:12" ht="17.45" customHeight="1" x14ac:dyDescent="0.2">
      <c r="C324" s="158">
        <f t="shared" si="9"/>
        <v>318</v>
      </c>
      <c r="D324" s="146" t="str">
        <f>IF(PROVEEDORES!E325="","",PROVEEDORES!E325)</f>
        <v/>
      </c>
      <c r="E324" s="146" t="str">
        <f>IF(PROVEEDORES!F325="","",PROVEEDORES!F325)</f>
        <v/>
      </c>
      <c r="F324" s="146" t="str">
        <f>IF(PROVEEDORES!D325="","",PROVEEDORES!D325)</f>
        <v/>
      </c>
      <c r="G324" s="159">
        <f>SUMIF('EG-ENE'!$F$18:$F$516,PROVEEDORES!$D325,'EG-ENE'!P$18:P$516)</f>
        <v>0</v>
      </c>
      <c r="H324" s="159">
        <f>SUMIF('EG-ENE'!$F$18:$F$516,PROVEEDORES!$D325,'EG-ENE'!Q$18:Q$516)</f>
        <v>0</v>
      </c>
      <c r="I324" s="159">
        <f>SUMIF('EG-ENE'!$F$18:$F$516,PROVEEDORES!$D325,'EG-ENE'!R$18:R$516)</f>
        <v>0</v>
      </c>
      <c r="J324" s="159">
        <f>SUMIF('EG-ENE'!$F$18:$F$516,PROVEEDORES!$D325,'EG-ENE'!S$18:S$516)</f>
        <v>0</v>
      </c>
      <c r="K324" s="159" t="str">
        <f t="shared" si="8"/>
        <v/>
      </c>
      <c r="L324" s="146" t="str">
        <f>IF(PROVEEDORES!G325="","",PROVEEDORES!G325)</f>
        <v/>
      </c>
    </row>
    <row r="325" spans="3:12" ht="17.45" customHeight="1" x14ac:dyDescent="0.2">
      <c r="C325" s="158">
        <f t="shared" si="9"/>
        <v>319</v>
      </c>
      <c r="D325" s="146" t="str">
        <f>IF(PROVEEDORES!E326="","",PROVEEDORES!E326)</f>
        <v/>
      </c>
      <c r="E325" s="146" t="str">
        <f>IF(PROVEEDORES!F326="","",PROVEEDORES!F326)</f>
        <v/>
      </c>
      <c r="F325" s="146" t="str">
        <f>IF(PROVEEDORES!D326="","",PROVEEDORES!D326)</f>
        <v/>
      </c>
      <c r="G325" s="159">
        <f>SUMIF('EG-ENE'!$F$18:$F$516,PROVEEDORES!$D326,'EG-ENE'!P$18:P$516)</f>
        <v>0</v>
      </c>
      <c r="H325" s="159">
        <f>SUMIF('EG-ENE'!$F$18:$F$516,PROVEEDORES!$D326,'EG-ENE'!Q$18:Q$516)</f>
        <v>0</v>
      </c>
      <c r="I325" s="159">
        <f>SUMIF('EG-ENE'!$F$18:$F$516,PROVEEDORES!$D326,'EG-ENE'!R$18:R$516)</f>
        <v>0</v>
      </c>
      <c r="J325" s="159">
        <f>SUMIF('EG-ENE'!$F$18:$F$516,PROVEEDORES!$D326,'EG-ENE'!S$18:S$516)</f>
        <v>0</v>
      </c>
      <c r="K325" s="159" t="str">
        <f t="shared" si="8"/>
        <v/>
      </c>
      <c r="L325" s="146" t="str">
        <f>IF(PROVEEDORES!G326="","",PROVEEDORES!G326)</f>
        <v/>
      </c>
    </row>
    <row r="326" spans="3:12" ht="17.45" customHeight="1" x14ac:dyDescent="0.2">
      <c r="C326" s="158">
        <f t="shared" si="9"/>
        <v>320</v>
      </c>
      <c r="D326" s="146" t="str">
        <f>IF(PROVEEDORES!E327="","",PROVEEDORES!E327)</f>
        <v/>
      </c>
      <c r="E326" s="146" t="str">
        <f>IF(PROVEEDORES!F327="","",PROVEEDORES!F327)</f>
        <v/>
      </c>
      <c r="F326" s="146" t="str">
        <f>IF(PROVEEDORES!D327="","",PROVEEDORES!D327)</f>
        <v/>
      </c>
      <c r="G326" s="159">
        <f>SUMIF('EG-ENE'!$F$18:$F$516,PROVEEDORES!$D327,'EG-ENE'!P$18:P$516)</f>
        <v>0</v>
      </c>
      <c r="H326" s="159">
        <f>SUMIF('EG-ENE'!$F$18:$F$516,PROVEEDORES!$D327,'EG-ENE'!Q$18:Q$516)</f>
        <v>0</v>
      </c>
      <c r="I326" s="159">
        <f>SUMIF('EG-ENE'!$F$18:$F$516,PROVEEDORES!$D327,'EG-ENE'!R$18:R$516)</f>
        <v>0</v>
      </c>
      <c r="J326" s="159">
        <f>SUMIF('EG-ENE'!$F$18:$F$516,PROVEEDORES!$D327,'EG-ENE'!S$18:S$516)</f>
        <v>0</v>
      </c>
      <c r="K326" s="159" t="str">
        <f t="shared" si="8"/>
        <v/>
      </c>
      <c r="L326" s="146" t="str">
        <f>IF(PROVEEDORES!G327="","",PROVEEDORES!G327)</f>
        <v/>
      </c>
    </row>
    <row r="327" spans="3:12" ht="17.45" customHeight="1" x14ac:dyDescent="0.2">
      <c r="C327" s="158">
        <f t="shared" si="9"/>
        <v>321</v>
      </c>
      <c r="D327" s="146" t="str">
        <f>IF(PROVEEDORES!E328="","",PROVEEDORES!E328)</f>
        <v/>
      </c>
      <c r="E327" s="146" t="str">
        <f>IF(PROVEEDORES!F328="","",PROVEEDORES!F328)</f>
        <v/>
      </c>
      <c r="F327" s="146" t="str">
        <f>IF(PROVEEDORES!D328="","",PROVEEDORES!D328)</f>
        <v/>
      </c>
      <c r="G327" s="159">
        <f>SUMIF('EG-ENE'!$F$18:$F$516,PROVEEDORES!$D328,'EG-ENE'!P$18:P$516)</f>
        <v>0</v>
      </c>
      <c r="H327" s="159">
        <f>SUMIF('EG-ENE'!$F$18:$F$516,PROVEEDORES!$D328,'EG-ENE'!Q$18:Q$516)</f>
        <v>0</v>
      </c>
      <c r="I327" s="159">
        <f>SUMIF('EG-ENE'!$F$18:$F$516,PROVEEDORES!$D328,'EG-ENE'!R$18:R$516)</f>
        <v>0</v>
      </c>
      <c r="J327" s="159">
        <f>SUMIF('EG-ENE'!$F$18:$F$516,PROVEEDORES!$D328,'EG-ENE'!S$18:S$516)</f>
        <v>0</v>
      </c>
      <c r="K327" s="159" t="str">
        <f t="shared" si="8"/>
        <v/>
      </c>
      <c r="L327" s="146" t="str">
        <f>IF(PROVEEDORES!G328="","",PROVEEDORES!G328)</f>
        <v/>
      </c>
    </row>
    <row r="328" spans="3:12" ht="17.45" customHeight="1" x14ac:dyDescent="0.2">
      <c r="C328" s="158">
        <f t="shared" si="9"/>
        <v>322</v>
      </c>
      <c r="D328" s="146" t="str">
        <f>IF(PROVEEDORES!E329="","",PROVEEDORES!E329)</f>
        <v/>
      </c>
      <c r="E328" s="146" t="str">
        <f>IF(PROVEEDORES!F329="","",PROVEEDORES!F329)</f>
        <v/>
      </c>
      <c r="F328" s="146" t="str">
        <f>IF(PROVEEDORES!D329="","",PROVEEDORES!D329)</f>
        <v/>
      </c>
      <c r="G328" s="159">
        <f>SUMIF('EG-ENE'!$F$18:$F$516,PROVEEDORES!$D329,'EG-ENE'!P$18:P$516)</f>
        <v>0</v>
      </c>
      <c r="H328" s="159">
        <f>SUMIF('EG-ENE'!$F$18:$F$516,PROVEEDORES!$D329,'EG-ENE'!Q$18:Q$516)</f>
        <v>0</v>
      </c>
      <c r="I328" s="159">
        <f>SUMIF('EG-ENE'!$F$18:$F$516,PROVEEDORES!$D329,'EG-ENE'!R$18:R$516)</f>
        <v>0</v>
      </c>
      <c r="J328" s="159">
        <f>SUMIF('EG-ENE'!$F$18:$F$516,PROVEEDORES!$D329,'EG-ENE'!S$18:S$516)</f>
        <v>0</v>
      </c>
      <c r="K328" s="159" t="str">
        <f t="shared" ref="K328:K391" si="10">IF(G328+H328+I328+J328&gt;0,"C/Información","")</f>
        <v/>
      </c>
      <c r="L328" s="146" t="str">
        <f>IF(PROVEEDORES!G329="","",PROVEEDORES!G329)</f>
        <v/>
      </c>
    </row>
    <row r="329" spans="3:12" ht="17.45" customHeight="1" x14ac:dyDescent="0.2">
      <c r="C329" s="158">
        <f t="shared" ref="C329:C392" si="11">C328+1</f>
        <v>323</v>
      </c>
      <c r="D329" s="146" t="str">
        <f>IF(PROVEEDORES!E330="","",PROVEEDORES!E330)</f>
        <v/>
      </c>
      <c r="E329" s="146" t="str">
        <f>IF(PROVEEDORES!F330="","",PROVEEDORES!F330)</f>
        <v/>
      </c>
      <c r="F329" s="146" t="str">
        <f>IF(PROVEEDORES!D330="","",PROVEEDORES!D330)</f>
        <v/>
      </c>
      <c r="G329" s="159">
        <f>SUMIF('EG-ENE'!$F$18:$F$516,PROVEEDORES!$D330,'EG-ENE'!P$18:P$516)</f>
        <v>0</v>
      </c>
      <c r="H329" s="159">
        <f>SUMIF('EG-ENE'!$F$18:$F$516,PROVEEDORES!$D330,'EG-ENE'!Q$18:Q$516)</f>
        <v>0</v>
      </c>
      <c r="I329" s="159">
        <f>SUMIF('EG-ENE'!$F$18:$F$516,PROVEEDORES!$D330,'EG-ENE'!R$18:R$516)</f>
        <v>0</v>
      </c>
      <c r="J329" s="159">
        <f>SUMIF('EG-ENE'!$F$18:$F$516,PROVEEDORES!$D330,'EG-ENE'!S$18:S$516)</f>
        <v>0</v>
      </c>
      <c r="K329" s="159" t="str">
        <f t="shared" si="10"/>
        <v/>
      </c>
      <c r="L329" s="146" t="str">
        <f>IF(PROVEEDORES!G330="","",PROVEEDORES!G330)</f>
        <v/>
      </c>
    </row>
    <row r="330" spans="3:12" ht="17.45" customHeight="1" x14ac:dyDescent="0.2">
      <c r="C330" s="158">
        <f t="shared" si="11"/>
        <v>324</v>
      </c>
      <c r="D330" s="146" t="str">
        <f>IF(PROVEEDORES!E331="","",PROVEEDORES!E331)</f>
        <v/>
      </c>
      <c r="E330" s="146" t="str">
        <f>IF(PROVEEDORES!F331="","",PROVEEDORES!F331)</f>
        <v/>
      </c>
      <c r="F330" s="146" t="str">
        <f>IF(PROVEEDORES!D331="","",PROVEEDORES!D331)</f>
        <v/>
      </c>
      <c r="G330" s="159">
        <f>SUMIF('EG-ENE'!$F$18:$F$516,PROVEEDORES!$D331,'EG-ENE'!P$18:P$516)</f>
        <v>0</v>
      </c>
      <c r="H330" s="159">
        <f>SUMIF('EG-ENE'!$F$18:$F$516,PROVEEDORES!$D331,'EG-ENE'!Q$18:Q$516)</f>
        <v>0</v>
      </c>
      <c r="I330" s="159">
        <f>SUMIF('EG-ENE'!$F$18:$F$516,PROVEEDORES!$D331,'EG-ENE'!R$18:R$516)</f>
        <v>0</v>
      </c>
      <c r="J330" s="159">
        <f>SUMIF('EG-ENE'!$F$18:$F$516,PROVEEDORES!$D331,'EG-ENE'!S$18:S$516)</f>
        <v>0</v>
      </c>
      <c r="K330" s="159" t="str">
        <f t="shared" si="10"/>
        <v/>
      </c>
      <c r="L330" s="146" t="str">
        <f>IF(PROVEEDORES!G331="","",PROVEEDORES!G331)</f>
        <v/>
      </c>
    </row>
    <row r="331" spans="3:12" ht="17.45" customHeight="1" x14ac:dyDescent="0.2">
      <c r="C331" s="158">
        <f t="shared" si="11"/>
        <v>325</v>
      </c>
      <c r="D331" s="146" t="str">
        <f>IF(PROVEEDORES!E332="","",PROVEEDORES!E332)</f>
        <v/>
      </c>
      <c r="E331" s="146" t="str">
        <f>IF(PROVEEDORES!F332="","",PROVEEDORES!F332)</f>
        <v/>
      </c>
      <c r="F331" s="146" t="str">
        <f>IF(PROVEEDORES!D332="","",PROVEEDORES!D332)</f>
        <v/>
      </c>
      <c r="G331" s="159">
        <f>SUMIF('EG-ENE'!$F$18:$F$516,PROVEEDORES!$D332,'EG-ENE'!P$18:P$516)</f>
        <v>0</v>
      </c>
      <c r="H331" s="159">
        <f>SUMIF('EG-ENE'!$F$18:$F$516,PROVEEDORES!$D332,'EG-ENE'!Q$18:Q$516)</f>
        <v>0</v>
      </c>
      <c r="I331" s="159">
        <f>SUMIF('EG-ENE'!$F$18:$F$516,PROVEEDORES!$D332,'EG-ENE'!R$18:R$516)</f>
        <v>0</v>
      </c>
      <c r="J331" s="159">
        <f>SUMIF('EG-ENE'!$F$18:$F$516,PROVEEDORES!$D332,'EG-ENE'!S$18:S$516)</f>
        <v>0</v>
      </c>
      <c r="K331" s="159" t="str">
        <f t="shared" si="10"/>
        <v/>
      </c>
      <c r="L331" s="146" t="str">
        <f>IF(PROVEEDORES!G332="","",PROVEEDORES!G332)</f>
        <v/>
      </c>
    </row>
    <row r="332" spans="3:12" ht="17.45" customHeight="1" x14ac:dyDescent="0.2">
      <c r="C332" s="158">
        <f t="shared" si="11"/>
        <v>326</v>
      </c>
      <c r="D332" s="146" t="str">
        <f>IF(PROVEEDORES!E333="","",PROVEEDORES!E333)</f>
        <v/>
      </c>
      <c r="E332" s="146" t="str">
        <f>IF(PROVEEDORES!F333="","",PROVEEDORES!F333)</f>
        <v/>
      </c>
      <c r="F332" s="146" t="str">
        <f>IF(PROVEEDORES!D333="","",PROVEEDORES!D333)</f>
        <v/>
      </c>
      <c r="G332" s="159">
        <f>SUMIF('EG-ENE'!$F$18:$F$516,PROVEEDORES!$D333,'EG-ENE'!P$18:P$516)</f>
        <v>0</v>
      </c>
      <c r="H332" s="159">
        <f>SUMIF('EG-ENE'!$F$18:$F$516,PROVEEDORES!$D333,'EG-ENE'!Q$18:Q$516)</f>
        <v>0</v>
      </c>
      <c r="I332" s="159">
        <f>SUMIF('EG-ENE'!$F$18:$F$516,PROVEEDORES!$D333,'EG-ENE'!R$18:R$516)</f>
        <v>0</v>
      </c>
      <c r="J332" s="159">
        <f>SUMIF('EG-ENE'!$F$18:$F$516,PROVEEDORES!$D333,'EG-ENE'!S$18:S$516)</f>
        <v>0</v>
      </c>
      <c r="K332" s="159" t="str">
        <f t="shared" si="10"/>
        <v/>
      </c>
      <c r="L332" s="146" t="str">
        <f>IF(PROVEEDORES!G333="","",PROVEEDORES!G333)</f>
        <v/>
      </c>
    </row>
    <row r="333" spans="3:12" ht="17.45" customHeight="1" x14ac:dyDescent="0.2">
      <c r="C333" s="158">
        <f t="shared" si="11"/>
        <v>327</v>
      </c>
      <c r="D333" s="146" t="str">
        <f>IF(PROVEEDORES!E334="","",PROVEEDORES!E334)</f>
        <v/>
      </c>
      <c r="E333" s="146" t="str">
        <f>IF(PROVEEDORES!F334="","",PROVEEDORES!F334)</f>
        <v/>
      </c>
      <c r="F333" s="146" t="str">
        <f>IF(PROVEEDORES!D334="","",PROVEEDORES!D334)</f>
        <v/>
      </c>
      <c r="G333" s="159">
        <f>SUMIF('EG-ENE'!$F$18:$F$516,PROVEEDORES!$D334,'EG-ENE'!P$18:P$516)</f>
        <v>0</v>
      </c>
      <c r="H333" s="159">
        <f>SUMIF('EG-ENE'!$F$18:$F$516,PROVEEDORES!$D334,'EG-ENE'!Q$18:Q$516)</f>
        <v>0</v>
      </c>
      <c r="I333" s="159">
        <f>SUMIF('EG-ENE'!$F$18:$F$516,PROVEEDORES!$D334,'EG-ENE'!R$18:R$516)</f>
        <v>0</v>
      </c>
      <c r="J333" s="159">
        <f>SUMIF('EG-ENE'!$F$18:$F$516,PROVEEDORES!$D334,'EG-ENE'!S$18:S$516)</f>
        <v>0</v>
      </c>
      <c r="K333" s="159" t="str">
        <f t="shared" si="10"/>
        <v/>
      </c>
      <c r="L333" s="146" t="str">
        <f>IF(PROVEEDORES!G334="","",PROVEEDORES!G334)</f>
        <v/>
      </c>
    </row>
    <row r="334" spans="3:12" ht="17.45" customHeight="1" x14ac:dyDescent="0.2">
      <c r="C334" s="158">
        <f t="shared" si="11"/>
        <v>328</v>
      </c>
      <c r="D334" s="146" t="str">
        <f>IF(PROVEEDORES!E335="","",PROVEEDORES!E335)</f>
        <v/>
      </c>
      <c r="E334" s="146" t="str">
        <f>IF(PROVEEDORES!F335="","",PROVEEDORES!F335)</f>
        <v/>
      </c>
      <c r="F334" s="146" t="str">
        <f>IF(PROVEEDORES!D335="","",PROVEEDORES!D335)</f>
        <v/>
      </c>
      <c r="G334" s="159">
        <f>SUMIF('EG-ENE'!$F$18:$F$516,PROVEEDORES!$D335,'EG-ENE'!P$18:P$516)</f>
        <v>0</v>
      </c>
      <c r="H334" s="159">
        <f>SUMIF('EG-ENE'!$F$18:$F$516,PROVEEDORES!$D335,'EG-ENE'!Q$18:Q$516)</f>
        <v>0</v>
      </c>
      <c r="I334" s="159">
        <f>SUMIF('EG-ENE'!$F$18:$F$516,PROVEEDORES!$D335,'EG-ENE'!R$18:R$516)</f>
        <v>0</v>
      </c>
      <c r="J334" s="159">
        <f>SUMIF('EG-ENE'!$F$18:$F$516,PROVEEDORES!$D335,'EG-ENE'!S$18:S$516)</f>
        <v>0</v>
      </c>
      <c r="K334" s="159" t="str">
        <f t="shared" si="10"/>
        <v/>
      </c>
      <c r="L334" s="146" t="str">
        <f>IF(PROVEEDORES!G335="","",PROVEEDORES!G335)</f>
        <v/>
      </c>
    </row>
    <row r="335" spans="3:12" ht="17.45" customHeight="1" x14ac:dyDescent="0.2">
      <c r="C335" s="158">
        <f t="shared" si="11"/>
        <v>329</v>
      </c>
      <c r="D335" s="146" t="str">
        <f>IF(PROVEEDORES!E336="","",PROVEEDORES!E336)</f>
        <v/>
      </c>
      <c r="E335" s="146" t="str">
        <f>IF(PROVEEDORES!F336="","",PROVEEDORES!F336)</f>
        <v/>
      </c>
      <c r="F335" s="146" t="str">
        <f>IF(PROVEEDORES!D336="","",PROVEEDORES!D336)</f>
        <v/>
      </c>
      <c r="G335" s="159">
        <f>SUMIF('EG-ENE'!$F$18:$F$516,PROVEEDORES!$D336,'EG-ENE'!P$18:P$516)</f>
        <v>0</v>
      </c>
      <c r="H335" s="159">
        <f>SUMIF('EG-ENE'!$F$18:$F$516,PROVEEDORES!$D336,'EG-ENE'!Q$18:Q$516)</f>
        <v>0</v>
      </c>
      <c r="I335" s="159">
        <f>SUMIF('EG-ENE'!$F$18:$F$516,PROVEEDORES!$D336,'EG-ENE'!R$18:R$516)</f>
        <v>0</v>
      </c>
      <c r="J335" s="159">
        <f>SUMIF('EG-ENE'!$F$18:$F$516,PROVEEDORES!$D336,'EG-ENE'!S$18:S$516)</f>
        <v>0</v>
      </c>
      <c r="K335" s="159" t="str">
        <f t="shared" si="10"/>
        <v/>
      </c>
      <c r="L335" s="146" t="str">
        <f>IF(PROVEEDORES!G336="","",PROVEEDORES!G336)</f>
        <v/>
      </c>
    </row>
    <row r="336" spans="3:12" ht="17.45" customHeight="1" x14ac:dyDescent="0.2">
      <c r="C336" s="158">
        <f t="shared" si="11"/>
        <v>330</v>
      </c>
      <c r="D336" s="146" t="str">
        <f>IF(PROVEEDORES!E337="","",PROVEEDORES!E337)</f>
        <v/>
      </c>
      <c r="E336" s="146" t="str">
        <f>IF(PROVEEDORES!F337="","",PROVEEDORES!F337)</f>
        <v/>
      </c>
      <c r="F336" s="146" t="str">
        <f>IF(PROVEEDORES!D337="","",PROVEEDORES!D337)</f>
        <v/>
      </c>
      <c r="G336" s="159">
        <f>SUMIF('EG-ENE'!$F$18:$F$516,PROVEEDORES!$D337,'EG-ENE'!P$18:P$516)</f>
        <v>0</v>
      </c>
      <c r="H336" s="159">
        <f>SUMIF('EG-ENE'!$F$18:$F$516,PROVEEDORES!$D337,'EG-ENE'!Q$18:Q$516)</f>
        <v>0</v>
      </c>
      <c r="I336" s="159">
        <f>SUMIF('EG-ENE'!$F$18:$F$516,PROVEEDORES!$D337,'EG-ENE'!R$18:R$516)</f>
        <v>0</v>
      </c>
      <c r="J336" s="159">
        <f>SUMIF('EG-ENE'!$F$18:$F$516,PROVEEDORES!$D337,'EG-ENE'!S$18:S$516)</f>
        <v>0</v>
      </c>
      <c r="K336" s="159" t="str">
        <f t="shared" si="10"/>
        <v/>
      </c>
      <c r="L336" s="146" t="str">
        <f>IF(PROVEEDORES!G337="","",PROVEEDORES!G337)</f>
        <v/>
      </c>
    </row>
    <row r="337" spans="3:12" ht="17.45" customHeight="1" x14ac:dyDescent="0.2">
      <c r="C337" s="158">
        <f t="shared" si="11"/>
        <v>331</v>
      </c>
      <c r="D337" s="146" t="str">
        <f>IF(PROVEEDORES!E338="","",PROVEEDORES!E338)</f>
        <v/>
      </c>
      <c r="E337" s="146" t="str">
        <f>IF(PROVEEDORES!F338="","",PROVEEDORES!F338)</f>
        <v/>
      </c>
      <c r="F337" s="146" t="str">
        <f>IF(PROVEEDORES!D338="","",PROVEEDORES!D338)</f>
        <v/>
      </c>
      <c r="G337" s="159">
        <f>SUMIF('EG-ENE'!$F$18:$F$516,PROVEEDORES!$D338,'EG-ENE'!P$18:P$516)</f>
        <v>0</v>
      </c>
      <c r="H337" s="159">
        <f>SUMIF('EG-ENE'!$F$18:$F$516,PROVEEDORES!$D338,'EG-ENE'!Q$18:Q$516)</f>
        <v>0</v>
      </c>
      <c r="I337" s="159">
        <f>SUMIF('EG-ENE'!$F$18:$F$516,PROVEEDORES!$D338,'EG-ENE'!R$18:R$516)</f>
        <v>0</v>
      </c>
      <c r="J337" s="159">
        <f>SUMIF('EG-ENE'!$F$18:$F$516,PROVEEDORES!$D338,'EG-ENE'!S$18:S$516)</f>
        <v>0</v>
      </c>
      <c r="K337" s="159" t="str">
        <f t="shared" si="10"/>
        <v/>
      </c>
      <c r="L337" s="146" t="str">
        <f>IF(PROVEEDORES!G338="","",PROVEEDORES!G338)</f>
        <v/>
      </c>
    </row>
    <row r="338" spans="3:12" ht="17.45" customHeight="1" x14ac:dyDescent="0.2">
      <c r="C338" s="158">
        <f t="shared" si="11"/>
        <v>332</v>
      </c>
      <c r="D338" s="146" t="str">
        <f>IF(PROVEEDORES!E339="","",PROVEEDORES!E339)</f>
        <v/>
      </c>
      <c r="E338" s="146" t="str">
        <f>IF(PROVEEDORES!F339="","",PROVEEDORES!F339)</f>
        <v/>
      </c>
      <c r="F338" s="146" t="str">
        <f>IF(PROVEEDORES!D339="","",PROVEEDORES!D339)</f>
        <v/>
      </c>
      <c r="G338" s="159">
        <f>SUMIF('EG-ENE'!$F$18:$F$516,PROVEEDORES!$D339,'EG-ENE'!P$18:P$516)</f>
        <v>0</v>
      </c>
      <c r="H338" s="159">
        <f>SUMIF('EG-ENE'!$F$18:$F$516,PROVEEDORES!$D339,'EG-ENE'!Q$18:Q$516)</f>
        <v>0</v>
      </c>
      <c r="I338" s="159">
        <f>SUMIF('EG-ENE'!$F$18:$F$516,PROVEEDORES!$D339,'EG-ENE'!R$18:R$516)</f>
        <v>0</v>
      </c>
      <c r="J338" s="159">
        <f>SUMIF('EG-ENE'!$F$18:$F$516,PROVEEDORES!$D339,'EG-ENE'!S$18:S$516)</f>
        <v>0</v>
      </c>
      <c r="K338" s="159" t="str">
        <f t="shared" si="10"/>
        <v/>
      </c>
      <c r="L338" s="146" t="str">
        <f>IF(PROVEEDORES!G339="","",PROVEEDORES!G339)</f>
        <v/>
      </c>
    </row>
    <row r="339" spans="3:12" ht="17.45" customHeight="1" x14ac:dyDescent="0.2">
      <c r="C339" s="158">
        <f t="shared" si="11"/>
        <v>333</v>
      </c>
      <c r="D339" s="146" t="str">
        <f>IF(PROVEEDORES!E340="","",PROVEEDORES!E340)</f>
        <v/>
      </c>
      <c r="E339" s="146" t="str">
        <f>IF(PROVEEDORES!F340="","",PROVEEDORES!F340)</f>
        <v/>
      </c>
      <c r="F339" s="146" t="str">
        <f>IF(PROVEEDORES!D340="","",PROVEEDORES!D340)</f>
        <v/>
      </c>
      <c r="G339" s="159">
        <f>SUMIF('EG-ENE'!$F$18:$F$516,PROVEEDORES!$D340,'EG-ENE'!P$18:P$516)</f>
        <v>0</v>
      </c>
      <c r="H339" s="159">
        <f>SUMIF('EG-ENE'!$F$18:$F$516,PROVEEDORES!$D340,'EG-ENE'!Q$18:Q$516)</f>
        <v>0</v>
      </c>
      <c r="I339" s="159">
        <f>SUMIF('EG-ENE'!$F$18:$F$516,PROVEEDORES!$D340,'EG-ENE'!R$18:R$516)</f>
        <v>0</v>
      </c>
      <c r="J339" s="159">
        <f>SUMIF('EG-ENE'!$F$18:$F$516,PROVEEDORES!$D340,'EG-ENE'!S$18:S$516)</f>
        <v>0</v>
      </c>
      <c r="K339" s="159" t="str">
        <f t="shared" si="10"/>
        <v/>
      </c>
      <c r="L339" s="146" t="str">
        <f>IF(PROVEEDORES!G340="","",PROVEEDORES!G340)</f>
        <v/>
      </c>
    </row>
    <row r="340" spans="3:12" ht="17.45" customHeight="1" x14ac:dyDescent="0.2">
      <c r="C340" s="158">
        <f t="shared" si="11"/>
        <v>334</v>
      </c>
      <c r="D340" s="146" t="str">
        <f>IF(PROVEEDORES!E341="","",PROVEEDORES!E341)</f>
        <v/>
      </c>
      <c r="E340" s="146" t="str">
        <f>IF(PROVEEDORES!F341="","",PROVEEDORES!F341)</f>
        <v/>
      </c>
      <c r="F340" s="146" t="str">
        <f>IF(PROVEEDORES!D341="","",PROVEEDORES!D341)</f>
        <v/>
      </c>
      <c r="G340" s="159">
        <f>SUMIF('EG-ENE'!$F$18:$F$516,PROVEEDORES!$D341,'EG-ENE'!P$18:P$516)</f>
        <v>0</v>
      </c>
      <c r="H340" s="159">
        <f>SUMIF('EG-ENE'!$F$18:$F$516,PROVEEDORES!$D341,'EG-ENE'!Q$18:Q$516)</f>
        <v>0</v>
      </c>
      <c r="I340" s="159">
        <f>SUMIF('EG-ENE'!$F$18:$F$516,PROVEEDORES!$D341,'EG-ENE'!R$18:R$516)</f>
        <v>0</v>
      </c>
      <c r="J340" s="159">
        <f>SUMIF('EG-ENE'!$F$18:$F$516,PROVEEDORES!$D341,'EG-ENE'!S$18:S$516)</f>
        <v>0</v>
      </c>
      <c r="K340" s="159" t="str">
        <f t="shared" si="10"/>
        <v/>
      </c>
      <c r="L340" s="146" t="str">
        <f>IF(PROVEEDORES!G341="","",PROVEEDORES!G341)</f>
        <v/>
      </c>
    </row>
    <row r="341" spans="3:12" ht="17.45" customHeight="1" x14ac:dyDescent="0.2">
      <c r="C341" s="158">
        <f t="shared" si="11"/>
        <v>335</v>
      </c>
      <c r="D341" s="146" t="str">
        <f>IF(PROVEEDORES!E342="","",PROVEEDORES!E342)</f>
        <v/>
      </c>
      <c r="E341" s="146" t="str">
        <f>IF(PROVEEDORES!F342="","",PROVEEDORES!F342)</f>
        <v/>
      </c>
      <c r="F341" s="146" t="str">
        <f>IF(PROVEEDORES!D342="","",PROVEEDORES!D342)</f>
        <v/>
      </c>
      <c r="G341" s="159">
        <f>SUMIF('EG-ENE'!$F$18:$F$516,PROVEEDORES!$D342,'EG-ENE'!P$18:P$516)</f>
        <v>0</v>
      </c>
      <c r="H341" s="159">
        <f>SUMIF('EG-ENE'!$F$18:$F$516,PROVEEDORES!$D342,'EG-ENE'!Q$18:Q$516)</f>
        <v>0</v>
      </c>
      <c r="I341" s="159">
        <f>SUMIF('EG-ENE'!$F$18:$F$516,PROVEEDORES!$D342,'EG-ENE'!R$18:R$516)</f>
        <v>0</v>
      </c>
      <c r="J341" s="159">
        <f>SUMIF('EG-ENE'!$F$18:$F$516,PROVEEDORES!$D342,'EG-ENE'!S$18:S$516)</f>
        <v>0</v>
      </c>
      <c r="K341" s="159" t="str">
        <f t="shared" si="10"/>
        <v/>
      </c>
      <c r="L341" s="146" t="str">
        <f>IF(PROVEEDORES!G342="","",PROVEEDORES!G342)</f>
        <v/>
      </c>
    </row>
    <row r="342" spans="3:12" ht="17.45" customHeight="1" x14ac:dyDescent="0.2">
      <c r="C342" s="158">
        <f t="shared" si="11"/>
        <v>336</v>
      </c>
      <c r="D342" s="146" t="str">
        <f>IF(PROVEEDORES!E343="","",PROVEEDORES!E343)</f>
        <v/>
      </c>
      <c r="E342" s="146" t="str">
        <f>IF(PROVEEDORES!F343="","",PROVEEDORES!F343)</f>
        <v/>
      </c>
      <c r="F342" s="146" t="str">
        <f>IF(PROVEEDORES!D343="","",PROVEEDORES!D343)</f>
        <v/>
      </c>
      <c r="G342" s="159">
        <f>SUMIF('EG-ENE'!$F$18:$F$516,PROVEEDORES!$D343,'EG-ENE'!P$18:P$516)</f>
        <v>0</v>
      </c>
      <c r="H342" s="159">
        <f>SUMIF('EG-ENE'!$F$18:$F$516,PROVEEDORES!$D343,'EG-ENE'!Q$18:Q$516)</f>
        <v>0</v>
      </c>
      <c r="I342" s="159">
        <f>SUMIF('EG-ENE'!$F$18:$F$516,PROVEEDORES!$D343,'EG-ENE'!R$18:R$516)</f>
        <v>0</v>
      </c>
      <c r="J342" s="159">
        <f>SUMIF('EG-ENE'!$F$18:$F$516,PROVEEDORES!$D343,'EG-ENE'!S$18:S$516)</f>
        <v>0</v>
      </c>
      <c r="K342" s="159" t="str">
        <f t="shared" si="10"/>
        <v/>
      </c>
      <c r="L342" s="146" t="str">
        <f>IF(PROVEEDORES!G343="","",PROVEEDORES!G343)</f>
        <v/>
      </c>
    </row>
    <row r="343" spans="3:12" ht="17.45" customHeight="1" x14ac:dyDescent="0.2">
      <c r="C343" s="158">
        <f t="shared" si="11"/>
        <v>337</v>
      </c>
      <c r="D343" s="146" t="str">
        <f>IF(PROVEEDORES!E344="","",PROVEEDORES!E344)</f>
        <v/>
      </c>
      <c r="E343" s="146" t="str">
        <f>IF(PROVEEDORES!F344="","",PROVEEDORES!F344)</f>
        <v/>
      </c>
      <c r="F343" s="146" t="str">
        <f>IF(PROVEEDORES!D344="","",PROVEEDORES!D344)</f>
        <v/>
      </c>
      <c r="G343" s="159">
        <f>SUMIF('EG-ENE'!$F$18:$F$516,PROVEEDORES!$D344,'EG-ENE'!P$18:P$516)</f>
        <v>0</v>
      </c>
      <c r="H343" s="159">
        <f>SUMIF('EG-ENE'!$F$18:$F$516,PROVEEDORES!$D344,'EG-ENE'!Q$18:Q$516)</f>
        <v>0</v>
      </c>
      <c r="I343" s="159">
        <f>SUMIF('EG-ENE'!$F$18:$F$516,PROVEEDORES!$D344,'EG-ENE'!R$18:R$516)</f>
        <v>0</v>
      </c>
      <c r="J343" s="159">
        <f>SUMIF('EG-ENE'!$F$18:$F$516,PROVEEDORES!$D344,'EG-ENE'!S$18:S$516)</f>
        <v>0</v>
      </c>
      <c r="K343" s="159" t="str">
        <f t="shared" si="10"/>
        <v/>
      </c>
      <c r="L343" s="146" t="str">
        <f>IF(PROVEEDORES!G344="","",PROVEEDORES!G344)</f>
        <v/>
      </c>
    </row>
    <row r="344" spans="3:12" ht="17.45" customHeight="1" x14ac:dyDescent="0.2">
      <c r="C344" s="158">
        <f t="shared" si="11"/>
        <v>338</v>
      </c>
      <c r="D344" s="146" t="str">
        <f>IF(PROVEEDORES!E345="","",PROVEEDORES!E345)</f>
        <v/>
      </c>
      <c r="E344" s="146" t="str">
        <f>IF(PROVEEDORES!F345="","",PROVEEDORES!F345)</f>
        <v/>
      </c>
      <c r="F344" s="146" t="str">
        <f>IF(PROVEEDORES!D345="","",PROVEEDORES!D345)</f>
        <v/>
      </c>
      <c r="G344" s="159">
        <f>SUMIF('EG-ENE'!$F$18:$F$516,PROVEEDORES!$D345,'EG-ENE'!P$18:P$516)</f>
        <v>0</v>
      </c>
      <c r="H344" s="159">
        <f>SUMIF('EG-ENE'!$F$18:$F$516,PROVEEDORES!$D345,'EG-ENE'!Q$18:Q$516)</f>
        <v>0</v>
      </c>
      <c r="I344" s="159">
        <f>SUMIF('EG-ENE'!$F$18:$F$516,PROVEEDORES!$D345,'EG-ENE'!R$18:R$516)</f>
        <v>0</v>
      </c>
      <c r="J344" s="159">
        <f>SUMIF('EG-ENE'!$F$18:$F$516,PROVEEDORES!$D345,'EG-ENE'!S$18:S$516)</f>
        <v>0</v>
      </c>
      <c r="K344" s="159" t="str">
        <f t="shared" si="10"/>
        <v/>
      </c>
      <c r="L344" s="146" t="str">
        <f>IF(PROVEEDORES!G345="","",PROVEEDORES!G345)</f>
        <v/>
      </c>
    </row>
    <row r="345" spans="3:12" ht="17.45" customHeight="1" x14ac:dyDescent="0.2">
      <c r="C345" s="158">
        <f t="shared" si="11"/>
        <v>339</v>
      </c>
      <c r="D345" s="146" t="str">
        <f>IF(PROVEEDORES!E346="","",PROVEEDORES!E346)</f>
        <v/>
      </c>
      <c r="E345" s="146" t="str">
        <f>IF(PROVEEDORES!F346="","",PROVEEDORES!F346)</f>
        <v/>
      </c>
      <c r="F345" s="146" t="str">
        <f>IF(PROVEEDORES!D346="","",PROVEEDORES!D346)</f>
        <v/>
      </c>
      <c r="G345" s="159">
        <f>SUMIF('EG-ENE'!$F$18:$F$516,PROVEEDORES!$D346,'EG-ENE'!P$18:P$516)</f>
        <v>0</v>
      </c>
      <c r="H345" s="159">
        <f>SUMIF('EG-ENE'!$F$18:$F$516,PROVEEDORES!$D346,'EG-ENE'!Q$18:Q$516)</f>
        <v>0</v>
      </c>
      <c r="I345" s="159">
        <f>SUMIF('EG-ENE'!$F$18:$F$516,PROVEEDORES!$D346,'EG-ENE'!R$18:R$516)</f>
        <v>0</v>
      </c>
      <c r="J345" s="159">
        <f>SUMIF('EG-ENE'!$F$18:$F$516,PROVEEDORES!$D346,'EG-ENE'!S$18:S$516)</f>
        <v>0</v>
      </c>
      <c r="K345" s="159" t="str">
        <f t="shared" si="10"/>
        <v/>
      </c>
      <c r="L345" s="146" t="str">
        <f>IF(PROVEEDORES!G346="","",PROVEEDORES!G346)</f>
        <v/>
      </c>
    </row>
    <row r="346" spans="3:12" ht="17.45" customHeight="1" x14ac:dyDescent="0.2">
      <c r="C346" s="158">
        <f t="shared" si="11"/>
        <v>340</v>
      </c>
      <c r="D346" s="146" t="str">
        <f>IF(PROVEEDORES!E347="","",PROVEEDORES!E347)</f>
        <v/>
      </c>
      <c r="E346" s="146" t="str">
        <f>IF(PROVEEDORES!F347="","",PROVEEDORES!F347)</f>
        <v/>
      </c>
      <c r="F346" s="146" t="str">
        <f>IF(PROVEEDORES!D347="","",PROVEEDORES!D347)</f>
        <v/>
      </c>
      <c r="G346" s="159">
        <f>SUMIF('EG-ENE'!$F$18:$F$516,PROVEEDORES!$D347,'EG-ENE'!P$18:P$516)</f>
        <v>0</v>
      </c>
      <c r="H346" s="159">
        <f>SUMIF('EG-ENE'!$F$18:$F$516,PROVEEDORES!$D347,'EG-ENE'!Q$18:Q$516)</f>
        <v>0</v>
      </c>
      <c r="I346" s="159">
        <f>SUMIF('EG-ENE'!$F$18:$F$516,PROVEEDORES!$D347,'EG-ENE'!R$18:R$516)</f>
        <v>0</v>
      </c>
      <c r="J346" s="159">
        <f>SUMIF('EG-ENE'!$F$18:$F$516,PROVEEDORES!$D347,'EG-ENE'!S$18:S$516)</f>
        <v>0</v>
      </c>
      <c r="K346" s="159" t="str">
        <f t="shared" si="10"/>
        <v/>
      </c>
      <c r="L346" s="146" t="str">
        <f>IF(PROVEEDORES!G347="","",PROVEEDORES!G347)</f>
        <v/>
      </c>
    </row>
    <row r="347" spans="3:12" ht="17.45" customHeight="1" x14ac:dyDescent="0.2">
      <c r="C347" s="158">
        <f t="shared" si="11"/>
        <v>341</v>
      </c>
      <c r="D347" s="146" t="str">
        <f>IF(PROVEEDORES!E348="","",PROVEEDORES!E348)</f>
        <v/>
      </c>
      <c r="E347" s="146" t="str">
        <f>IF(PROVEEDORES!F348="","",PROVEEDORES!F348)</f>
        <v/>
      </c>
      <c r="F347" s="146" t="str">
        <f>IF(PROVEEDORES!D348="","",PROVEEDORES!D348)</f>
        <v/>
      </c>
      <c r="G347" s="159">
        <f>SUMIF('EG-ENE'!$F$18:$F$516,PROVEEDORES!$D348,'EG-ENE'!P$18:P$516)</f>
        <v>0</v>
      </c>
      <c r="H347" s="159">
        <f>SUMIF('EG-ENE'!$F$18:$F$516,PROVEEDORES!$D348,'EG-ENE'!Q$18:Q$516)</f>
        <v>0</v>
      </c>
      <c r="I347" s="159">
        <f>SUMIF('EG-ENE'!$F$18:$F$516,PROVEEDORES!$D348,'EG-ENE'!R$18:R$516)</f>
        <v>0</v>
      </c>
      <c r="J347" s="159">
        <f>SUMIF('EG-ENE'!$F$18:$F$516,PROVEEDORES!$D348,'EG-ENE'!S$18:S$516)</f>
        <v>0</v>
      </c>
      <c r="K347" s="159" t="str">
        <f t="shared" si="10"/>
        <v/>
      </c>
      <c r="L347" s="146" t="str">
        <f>IF(PROVEEDORES!G348="","",PROVEEDORES!G348)</f>
        <v/>
      </c>
    </row>
    <row r="348" spans="3:12" ht="17.45" customHeight="1" x14ac:dyDescent="0.2">
      <c r="C348" s="158">
        <f t="shared" si="11"/>
        <v>342</v>
      </c>
      <c r="D348" s="146" t="str">
        <f>IF(PROVEEDORES!E349="","",PROVEEDORES!E349)</f>
        <v/>
      </c>
      <c r="E348" s="146" t="str">
        <f>IF(PROVEEDORES!F349="","",PROVEEDORES!F349)</f>
        <v/>
      </c>
      <c r="F348" s="146" t="str">
        <f>IF(PROVEEDORES!D349="","",PROVEEDORES!D349)</f>
        <v/>
      </c>
      <c r="G348" s="159">
        <f>SUMIF('EG-ENE'!$F$18:$F$516,PROVEEDORES!$D349,'EG-ENE'!P$18:P$516)</f>
        <v>0</v>
      </c>
      <c r="H348" s="159">
        <f>SUMIF('EG-ENE'!$F$18:$F$516,PROVEEDORES!$D349,'EG-ENE'!Q$18:Q$516)</f>
        <v>0</v>
      </c>
      <c r="I348" s="159">
        <f>SUMIF('EG-ENE'!$F$18:$F$516,PROVEEDORES!$D349,'EG-ENE'!R$18:R$516)</f>
        <v>0</v>
      </c>
      <c r="J348" s="159">
        <f>SUMIF('EG-ENE'!$F$18:$F$516,PROVEEDORES!$D349,'EG-ENE'!S$18:S$516)</f>
        <v>0</v>
      </c>
      <c r="K348" s="159" t="str">
        <f t="shared" si="10"/>
        <v/>
      </c>
      <c r="L348" s="146" t="str">
        <f>IF(PROVEEDORES!G349="","",PROVEEDORES!G349)</f>
        <v/>
      </c>
    </row>
    <row r="349" spans="3:12" ht="17.45" customHeight="1" x14ac:dyDescent="0.2">
      <c r="C349" s="158">
        <f t="shared" si="11"/>
        <v>343</v>
      </c>
      <c r="D349" s="146" t="str">
        <f>IF(PROVEEDORES!E350="","",PROVEEDORES!E350)</f>
        <v/>
      </c>
      <c r="E349" s="146" t="str">
        <f>IF(PROVEEDORES!F350="","",PROVEEDORES!F350)</f>
        <v/>
      </c>
      <c r="F349" s="146" t="str">
        <f>IF(PROVEEDORES!D350="","",PROVEEDORES!D350)</f>
        <v/>
      </c>
      <c r="G349" s="159">
        <f>SUMIF('EG-ENE'!$F$18:$F$516,PROVEEDORES!$D350,'EG-ENE'!P$18:P$516)</f>
        <v>0</v>
      </c>
      <c r="H349" s="159">
        <f>SUMIF('EG-ENE'!$F$18:$F$516,PROVEEDORES!$D350,'EG-ENE'!Q$18:Q$516)</f>
        <v>0</v>
      </c>
      <c r="I349" s="159">
        <f>SUMIF('EG-ENE'!$F$18:$F$516,PROVEEDORES!$D350,'EG-ENE'!R$18:R$516)</f>
        <v>0</v>
      </c>
      <c r="J349" s="159">
        <f>SUMIF('EG-ENE'!$F$18:$F$516,PROVEEDORES!$D350,'EG-ENE'!S$18:S$516)</f>
        <v>0</v>
      </c>
      <c r="K349" s="159" t="str">
        <f t="shared" si="10"/>
        <v/>
      </c>
      <c r="L349" s="146" t="str">
        <f>IF(PROVEEDORES!G350="","",PROVEEDORES!G350)</f>
        <v/>
      </c>
    </row>
    <row r="350" spans="3:12" ht="17.45" customHeight="1" x14ac:dyDescent="0.2">
      <c r="C350" s="158">
        <f t="shared" si="11"/>
        <v>344</v>
      </c>
      <c r="D350" s="146" t="str">
        <f>IF(PROVEEDORES!E351="","",PROVEEDORES!E351)</f>
        <v/>
      </c>
      <c r="E350" s="146" t="str">
        <f>IF(PROVEEDORES!F351="","",PROVEEDORES!F351)</f>
        <v/>
      </c>
      <c r="F350" s="146" t="str">
        <f>IF(PROVEEDORES!D351="","",PROVEEDORES!D351)</f>
        <v/>
      </c>
      <c r="G350" s="159">
        <f>SUMIF('EG-ENE'!$F$18:$F$516,PROVEEDORES!$D351,'EG-ENE'!P$18:P$516)</f>
        <v>0</v>
      </c>
      <c r="H350" s="159">
        <f>SUMIF('EG-ENE'!$F$18:$F$516,PROVEEDORES!$D351,'EG-ENE'!Q$18:Q$516)</f>
        <v>0</v>
      </c>
      <c r="I350" s="159">
        <f>SUMIF('EG-ENE'!$F$18:$F$516,PROVEEDORES!$D351,'EG-ENE'!R$18:R$516)</f>
        <v>0</v>
      </c>
      <c r="J350" s="159">
        <f>SUMIF('EG-ENE'!$F$18:$F$516,PROVEEDORES!$D351,'EG-ENE'!S$18:S$516)</f>
        <v>0</v>
      </c>
      <c r="K350" s="159" t="str">
        <f t="shared" si="10"/>
        <v/>
      </c>
      <c r="L350" s="146" t="str">
        <f>IF(PROVEEDORES!G351="","",PROVEEDORES!G351)</f>
        <v/>
      </c>
    </row>
    <row r="351" spans="3:12" ht="17.45" customHeight="1" x14ac:dyDescent="0.2">
      <c r="C351" s="158">
        <f t="shared" si="11"/>
        <v>345</v>
      </c>
      <c r="D351" s="146" t="str">
        <f>IF(PROVEEDORES!E352="","",PROVEEDORES!E352)</f>
        <v/>
      </c>
      <c r="E351" s="146" t="str">
        <f>IF(PROVEEDORES!F352="","",PROVEEDORES!F352)</f>
        <v/>
      </c>
      <c r="F351" s="146" t="str">
        <f>IF(PROVEEDORES!D352="","",PROVEEDORES!D352)</f>
        <v/>
      </c>
      <c r="G351" s="159">
        <f>SUMIF('EG-ENE'!$F$18:$F$516,PROVEEDORES!$D352,'EG-ENE'!P$18:P$516)</f>
        <v>0</v>
      </c>
      <c r="H351" s="159">
        <f>SUMIF('EG-ENE'!$F$18:$F$516,PROVEEDORES!$D352,'EG-ENE'!Q$18:Q$516)</f>
        <v>0</v>
      </c>
      <c r="I351" s="159">
        <f>SUMIF('EG-ENE'!$F$18:$F$516,PROVEEDORES!$D352,'EG-ENE'!R$18:R$516)</f>
        <v>0</v>
      </c>
      <c r="J351" s="159">
        <f>SUMIF('EG-ENE'!$F$18:$F$516,PROVEEDORES!$D352,'EG-ENE'!S$18:S$516)</f>
        <v>0</v>
      </c>
      <c r="K351" s="159" t="str">
        <f t="shared" si="10"/>
        <v/>
      </c>
      <c r="L351" s="146" t="str">
        <f>IF(PROVEEDORES!G352="","",PROVEEDORES!G352)</f>
        <v/>
      </c>
    </row>
    <row r="352" spans="3:12" ht="17.45" customHeight="1" x14ac:dyDescent="0.2">
      <c r="C352" s="158">
        <f t="shared" si="11"/>
        <v>346</v>
      </c>
      <c r="D352" s="146" t="str">
        <f>IF(PROVEEDORES!E353="","",PROVEEDORES!E353)</f>
        <v/>
      </c>
      <c r="E352" s="146" t="str">
        <f>IF(PROVEEDORES!F353="","",PROVEEDORES!F353)</f>
        <v/>
      </c>
      <c r="F352" s="146" t="str">
        <f>IF(PROVEEDORES!D353="","",PROVEEDORES!D353)</f>
        <v/>
      </c>
      <c r="G352" s="159">
        <f>SUMIF('EG-ENE'!$F$18:$F$516,PROVEEDORES!$D353,'EG-ENE'!P$18:P$516)</f>
        <v>0</v>
      </c>
      <c r="H352" s="159">
        <f>SUMIF('EG-ENE'!$F$18:$F$516,PROVEEDORES!$D353,'EG-ENE'!Q$18:Q$516)</f>
        <v>0</v>
      </c>
      <c r="I352" s="159">
        <f>SUMIF('EG-ENE'!$F$18:$F$516,PROVEEDORES!$D353,'EG-ENE'!R$18:R$516)</f>
        <v>0</v>
      </c>
      <c r="J352" s="159">
        <f>SUMIF('EG-ENE'!$F$18:$F$516,PROVEEDORES!$D353,'EG-ENE'!S$18:S$516)</f>
        <v>0</v>
      </c>
      <c r="K352" s="159" t="str">
        <f t="shared" si="10"/>
        <v/>
      </c>
      <c r="L352" s="146" t="str">
        <f>IF(PROVEEDORES!G353="","",PROVEEDORES!G353)</f>
        <v/>
      </c>
    </row>
    <row r="353" spans="3:12" ht="17.45" customHeight="1" x14ac:dyDescent="0.2">
      <c r="C353" s="158">
        <f t="shared" si="11"/>
        <v>347</v>
      </c>
      <c r="D353" s="146" t="str">
        <f>IF(PROVEEDORES!E354="","",PROVEEDORES!E354)</f>
        <v/>
      </c>
      <c r="E353" s="146" t="str">
        <f>IF(PROVEEDORES!F354="","",PROVEEDORES!F354)</f>
        <v/>
      </c>
      <c r="F353" s="146" t="str">
        <f>IF(PROVEEDORES!D354="","",PROVEEDORES!D354)</f>
        <v/>
      </c>
      <c r="G353" s="159">
        <f>SUMIF('EG-ENE'!$F$18:$F$516,PROVEEDORES!$D354,'EG-ENE'!P$18:P$516)</f>
        <v>0</v>
      </c>
      <c r="H353" s="159">
        <f>SUMIF('EG-ENE'!$F$18:$F$516,PROVEEDORES!$D354,'EG-ENE'!Q$18:Q$516)</f>
        <v>0</v>
      </c>
      <c r="I353" s="159">
        <f>SUMIF('EG-ENE'!$F$18:$F$516,PROVEEDORES!$D354,'EG-ENE'!R$18:R$516)</f>
        <v>0</v>
      </c>
      <c r="J353" s="159">
        <f>SUMIF('EG-ENE'!$F$18:$F$516,PROVEEDORES!$D354,'EG-ENE'!S$18:S$516)</f>
        <v>0</v>
      </c>
      <c r="K353" s="159" t="str">
        <f t="shared" si="10"/>
        <v/>
      </c>
      <c r="L353" s="146" t="str">
        <f>IF(PROVEEDORES!G354="","",PROVEEDORES!G354)</f>
        <v/>
      </c>
    </row>
    <row r="354" spans="3:12" ht="17.45" customHeight="1" x14ac:dyDescent="0.2">
      <c r="C354" s="158">
        <f t="shared" si="11"/>
        <v>348</v>
      </c>
      <c r="D354" s="146" t="str">
        <f>IF(PROVEEDORES!E355="","",PROVEEDORES!E355)</f>
        <v/>
      </c>
      <c r="E354" s="146" t="str">
        <f>IF(PROVEEDORES!F355="","",PROVEEDORES!F355)</f>
        <v/>
      </c>
      <c r="F354" s="146" t="str">
        <f>IF(PROVEEDORES!D355="","",PROVEEDORES!D355)</f>
        <v/>
      </c>
      <c r="G354" s="159">
        <f>SUMIF('EG-ENE'!$F$18:$F$516,PROVEEDORES!$D355,'EG-ENE'!P$18:P$516)</f>
        <v>0</v>
      </c>
      <c r="H354" s="159">
        <f>SUMIF('EG-ENE'!$F$18:$F$516,PROVEEDORES!$D355,'EG-ENE'!Q$18:Q$516)</f>
        <v>0</v>
      </c>
      <c r="I354" s="159">
        <f>SUMIF('EG-ENE'!$F$18:$F$516,PROVEEDORES!$D355,'EG-ENE'!R$18:R$516)</f>
        <v>0</v>
      </c>
      <c r="J354" s="159">
        <f>SUMIF('EG-ENE'!$F$18:$F$516,PROVEEDORES!$D355,'EG-ENE'!S$18:S$516)</f>
        <v>0</v>
      </c>
      <c r="K354" s="159" t="str">
        <f t="shared" si="10"/>
        <v/>
      </c>
      <c r="L354" s="146" t="str">
        <f>IF(PROVEEDORES!G355="","",PROVEEDORES!G355)</f>
        <v/>
      </c>
    </row>
    <row r="355" spans="3:12" ht="17.45" customHeight="1" x14ac:dyDescent="0.2">
      <c r="C355" s="158">
        <f t="shared" si="11"/>
        <v>349</v>
      </c>
      <c r="D355" s="146" t="str">
        <f>IF(PROVEEDORES!E356="","",PROVEEDORES!E356)</f>
        <v/>
      </c>
      <c r="E355" s="146" t="str">
        <f>IF(PROVEEDORES!F356="","",PROVEEDORES!F356)</f>
        <v/>
      </c>
      <c r="F355" s="146" t="str">
        <f>IF(PROVEEDORES!D356="","",PROVEEDORES!D356)</f>
        <v/>
      </c>
      <c r="G355" s="159">
        <f>SUMIF('EG-ENE'!$F$18:$F$516,PROVEEDORES!$D356,'EG-ENE'!P$18:P$516)</f>
        <v>0</v>
      </c>
      <c r="H355" s="159">
        <f>SUMIF('EG-ENE'!$F$18:$F$516,PROVEEDORES!$D356,'EG-ENE'!Q$18:Q$516)</f>
        <v>0</v>
      </c>
      <c r="I355" s="159">
        <f>SUMIF('EG-ENE'!$F$18:$F$516,PROVEEDORES!$D356,'EG-ENE'!R$18:R$516)</f>
        <v>0</v>
      </c>
      <c r="J355" s="159">
        <f>SUMIF('EG-ENE'!$F$18:$F$516,PROVEEDORES!$D356,'EG-ENE'!S$18:S$516)</f>
        <v>0</v>
      </c>
      <c r="K355" s="159" t="str">
        <f t="shared" si="10"/>
        <v/>
      </c>
      <c r="L355" s="146" t="str">
        <f>IF(PROVEEDORES!G356="","",PROVEEDORES!G356)</f>
        <v/>
      </c>
    </row>
    <row r="356" spans="3:12" ht="17.45" customHeight="1" x14ac:dyDescent="0.2">
      <c r="C356" s="158">
        <f t="shared" si="11"/>
        <v>350</v>
      </c>
      <c r="D356" s="146" t="str">
        <f>IF(PROVEEDORES!E357="","",PROVEEDORES!E357)</f>
        <v/>
      </c>
      <c r="E356" s="146" t="str">
        <f>IF(PROVEEDORES!F357="","",PROVEEDORES!F357)</f>
        <v/>
      </c>
      <c r="F356" s="146" t="str">
        <f>IF(PROVEEDORES!D357="","",PROVEEDORES!D357)</f>
        <v/>
      </c>
      <c r="G356" s="159">
        <f>SUMIF('EG-ENE'!$F$18:$F$516,PROVEEDORES!$D357,'EG-ENE'!P$18:P$516)</f>
        <v>0</v>
      </c>
      <c r="H356" s="159">
        <f>SUMIF('EG-ENE'!$F$18:$F$516,PROVEEDORES!$D357,'EG-ENE'!Q$18:Q$516)</f>
        <v>0</v>
      </c>
      <c r="I356" s="159">
        <f>SUMIF('EG-ENE'!$F$18:$F$516,PROVEEDORES!$D357,'EG-ENE'!R$18:R$516)</f>
        <v>0</v>
      </c>
      <c r="J356" s="159">
        <f>SUMIF('EG-ENE'!$F$18:$F$516,PROVEEDORES!$D357,'EG-ENE'!S$18:S$516)</f>
        <v>0</v>
      </c>
      <c r="K356" s="159" t="str">
        <f t="shared" si="10"/>
        <v/>
      </c>
      <c r="L356" s="146" t="str">
        <f>IF(PROVEEDORES!G357="","",PROVEEDORES!G357)</f>
        <v/>
      </c>
    </row>
    <row r="357" spans="3:12" ht="17.45" customHeight="1" x14ac:dyDescent="0.2">
      <c r="C357" s="158">
        <f t="shared" si="11"/>
        <v>351</v>
      </c>
      <c r="D357" s="146" t="str">
        <f>IF(PROVEEDORES!E358="","",PROVEEDORES!E358)</f>
        <v/>
      </c>
      <c r="E357" s="146" t="str">
        <f>IF(PROVEEDORES!F358="","",PROVEEDORES!F358)</f>
        <v/>
      </c>
      <c r="F357" s="146" t="str">
        <f>IF(PROVEEDORES!D358="","",PROVEEDORES!D358)</f>
        <v/>
      </c>
      <c r="G357" s="159">
        <f>SUMIF('EG-ENE'!$F$18:$F$516,PROVEEDORES!$D358,'EG-ENE'!P$18:P$516)</f>
        <v>0</v>
      </c>
      <c r="H357" s="159">
        <f>SUMIF('EG-ENE'!$F$18:$F$516,PROVEEDORES!$D358,'EG-ENE'!Q$18:Q$516)</f>
        <v>0</v>
      </c>
      <c r="I357" s="159">
        <f>SUMIF('EG-ENE'!$F$18:$F$516,PROVEEDORES!$D358,'EG-ENE'!R$18:R$516)</f>
        <v>0</v>
      </c>
      <c r="J357" s="159">
        <f>SUMIF('EG-ENE'!$F$18:$F$516,PROVEEDORES!$D358,'EG-ENE'!S$18:S$516)</f>
        <v>0</v>
      </c>
      <c r="K357" s="159" t="str">
        <f t="shared" si="10"/>
        <v/>
      </c>
      <c r="L357" s="146" t="str">
        <f>IF(PROVEEDORES!G358="","",PROVEEDORES!G358)</f>
        <v/>
      </c>
    </row>
    <row r="358" spans="3:12" ht="17.45" customHeight="1" x14ac:dyDescent="0.2">
      <c r="C358" s="158">
        <f t="shared" si="11"/>
        <v>352</v>
      </c>
      <c r="D358" s="146" t="str">
        <f>IF(PROVEEDORES!E359="","",PROVEEDORES!E359)</f>
        <v/>
      </c>
      <c r="E358" s="146" t="str">
        <f>IF(PROVEEDORES!F359="","",PROVEEDORES!F359)</f>
        <v/>
      </c>
      <c r="F358" s="146" t="str">
        <f>IF(PROVEEDORES!D359="","",PROVEEDORES!D359)</f>
        <v/>
      </c>
      <c r="G358" s="159">
        <f>SUMIF('EG-ENE'!$F$18:$F$516,PROVEEDORES!$D359,'EG-ENE'!P$18:P$516)</f>
        <v>0</v>
      </c>
      <c r="H358" s="159">
        <f>SUMIF('EG-ENE'!$F$18:$F$516,PROVEEDORES!$D359,'EG-ENE'!Q$18:Q$516)</f>
        <v>0</v>
      </c>
      <c r="I358" s="159">
        <f>SUMIF('EG-ENE'!$F$18:$F$516,PROVEEDORES!$D359,'EG-ENE'!R$18:R$516)</f>
        <v>0</v>
      </c>
      <c r="J358" s="159">
        <f>SUMIF('EG-ENE'!$F$18:$F$516,PROVEEDORES!$D359,'EG-ENE'!S$18:S$516)</f>
        <v>0</v>
      </c>
      <c r="K358" s="159" t="str">
        <f t="shared" si="10"/>
        <v/>
      </c>
      <c r="L358" s="146" t="str">
        <f>IF(PROVEEDORES!G359="","",PROVEEDORES!G359)</f>
        <v/>
      </c>
    </row>
    <row r="359" spans="3:12" ht="17.45" customHeight="1" x14ac:dyDescent="0.2">
      <c r="C359" s="158">
        <f t="shared" si="11"/>
        <v>353</v>
      </c>
      <c r="D359" s="146" t="str">
        <f>IF(PROVEEDORES!E360="","",PROVEEDORES!E360)</f>
        <v/>
      </c>
      <c r="E359" s="146" t="str">
        <f>IF(PROVEEDORES!F360="","",PROVEEDORES!F360)</f>
        <v/>
      </c>
      <c r="F359" s="146" t="str">
        <f>IF(PROVEEDORES!D360="","",PROVEEDORES!D360)</f>
        <v/>
      </c>
      <c r="G359" s="159">
        <f>SUMIF('EG-ENE'!$F$18:$F$516,PROVEEDORES!$D360,'EG-ENE'!P$18:P$516)</f>
        <v>0</v>
      </c>
      <c r="H359" s="159">
        <f>SUMIF('EG-ENE'!$F$18:$F$516,PROVEEDORES!$D360,'EG-ENE'!Q$18:Q$516)</f>
        <v>0</v>
      </c>
      <c r="I359" s="159">
        <f>SUMIF('EG-ENE'!$F$18:$F$516,PROVEEDORES!$D360,'EG-ENE'!R$18:R$516)</f>
        <v>0</v>
      </c>
      <c r="J359" s="159">
        <f>SUMIF('EG-ENE'!$F$18:$F$516,PROVEEDORES!$D360,'EG-ENE'!S$18:S$516)</f>
        <v>0</v>
      </c>
      <c r="K359" s="159" t="str">
        <f t="shared" si="10"/>
        <v/>
      </c>
      <c r="L359" s="146" t="str">
        <f>IF(PROVEEDORES!G360="","",PROVEEDORES!G360)</f>
        <v/>
      </c>
    </row>
    <row r="360" spans="3:12" ht="17.45" customHeight="1" x14ac:dyDescent="0.2">
      <c r="C360" s="158">
        <f t="shared" si="11"/>
        <v>354</v>
      </c>
      <c r="D360" s="146" t="str">
        <f>IF(PROVEEDORES!E361="","",PROVEEDORES!E361)</f>
        <v/>
      </c>
      <c r="E360" s="146" t="str">
        <f>IF(PROVEEDORES!F361="","",PROVEEDORES!F361)</f>
        <v/>
      </c>
      <c r="F360" s="146" t="str">
        <f>IF(PROVEEDORES!D361="","",PROVEEDORES!D361)</f>
        <v/>
      </c>
      <c r="G360" s="159">
        <f>SUMIF('EG-ENE'!$F$18:$F$516,PROVEEDORES!$D361,'EG-ENE'!P$18:P$516)</f>
        <v>0</v>
      </c>
      <c r="H360" s="159">
        <f>SUMIF('EG-ENE'!$F$18:$F$516,PROVEEDORES!$D361,'EG-ENE'!Q$18:Q$516)</f>
        <v>0</v>
      </c>
      <c r="I360" s="159">
        <f>SUMIF('EG-ENE'!$F$18:$F$516,PROVEEDORES!$D361,'EG-ENE'!R$18:R$516)</f>
        <v>0</v>
      </c>
      <c r="J360" s="159">
        <f>SUMIF('EG-ENE'!$F$18:$F$516,PROVEEDORES!$D361,'EG-ENE'!S$18:S$516)</f>
        <v>0</v>
      </c>
      <c r="K360" s="159" t="str">
        <f t="shared" si="10"/>
        <v/>
      </c>
      <c r="L360" s="146" t="str">
        <f>IF(PROVEEDORES!G361="","",PROVEEDORES!G361)</f>
        <v/>
      </c>
    </row>
    <row r="361" spans="3:12" ht="17.45" customHeight="1" x14ac:dyDescent="0.2">
      <c r="C361" s="158">
        <f t="shared" si="11"/>
        <v>355</v>
      </c>
      <c r="D361" s="146" t="str">
        <f>IF(PROVEEDORES!E362="","",PROVEEDORES!E362)</f>
        <v/>
      </c>
      <c r="E361" s="146" t="str">
        <f>IF(PROVEEDORES!F362="","",PROVEEDORES!F362)</f>
        <v/>
      </c>
      <c r="F361" s="146" t="str">
        <f>IF(PROVEEDORES!D362="","",PROVEEDORES!D362)</f>
        <v/>
      </c>
      <c r="G361" s="159">
        <f>SUMIF('EG-ENE'!$F$18:$F$516,PROVEEDORES!$D362,'EG-ENE'!P$18:P$516)</f>
        <v>0</v>
      </c>
      <c r="H361" s="159">
        <f>SUMIF('EG-ENE'!$F$18:$F$516,PROVEEDORES!$D362,'EG-ENE'!Q$18:Q$516)</f>
        <v>0</v>
      </c>
      <c r="I361" s="159">
        <f>SUMIF('EG-ENE'!$F$18:$F$516,PROVEEDORES!$D362,'EG-ENE'!R$18:R$516)</f>
        <v>0</v>
      </c>
      <c r="J361" s="159">
        <f>SUMIF('EG-ENE'!$F$18:$F$516,PROVEEDORES!$D362,'EG-ENE'!S$18:S$516)</f>
        <v>0</v>
      </c>
      <c r="K361" s="159" t="str">
        <f t="shared" si="10"/>
        <v/>
      </c>
      <c r="L361" s="146" t="str">
        <f>IF(PROVEEDORES!G362="","",PROVEEDORES!G362)</f>
        <v/>
      </c>
    </row>
    <row r="362" spans="3:12" ht="17.45" customHeight="1" x14ac:dyDescent="0.2">
      <c r="C362" s="158">
        <f t="shared" si="11"/>
        <v>356</v>
      </c>
      <c r="D362" s="146" t="str">
        <f>IF(PROVEEDORES!E363="","",PROVEEDORES!E363)</f>
        <v/>
      </c>
      <c r="E362" s="146" t="str">
        <f>IF(PROVEEDORES!F363="","",PROVEEDORES!F363)</f>
        <v/>
      </c>
      <c r="F362" s="146" t="str">
        <f>IF(PROVEEDORES!D363="","",PROVEEDORES!D363)</f>
        <v/>
      </c>
      <c r="G362" s="159">
        <f>SUMIF('EG-ENE'!$F$18:$F$516,PROVEEDORES!$D363,'EG-ENE'!P$18:P$516)</f>
        <v>0</v>
      </c>
      <c r="H362" s="159">
        <f>SUMIF('EG-ENE'!$F$18:$F$516,PROVEEDORES!$D363,'EG-ENE'!Q$18:Q$516)</f>
        <v>0</v>
      </c>
      <c r="I362" s="159">
        <f>SUMIF('EG-ENE'!$F$18:$F$516,PROVEEDORES!$D363,'EG-ENE'!R$18:R$516)</f>
        <v>0</v>
      </c>
      <c r="J362" s="159">
        <f>SUMIF('EG-ENE'!$F$18:$F$516,PROVEEDORES!$D363,'EG-ENE'!S$18:S$516)</f>
        <v>0</v>
      </c>
      <c r="K362" s="159" t="str">
        <f t="shared" si="10"/>
        <v/>
      </c>
      <c r="L362" s="146" t="str">
        <f>IF(PROVEEDORES!G363="","",PROVEEDORES!G363)</f>
        <v/>
      </c>
    </row>
    <row r="363" spans="3:12" ht="17.45" customHeight="1" x14ac:dyDescent="0.2">
      <c r="C363" s="158">
        <f t="shared" si="11"/>
        <v>357</v>
      </c>
      <c r="D363" s="146" t="str">
        <f>IF(PROVEEDORES!E364="","",PROVEEDORES!E364)</f>
        <v/>
      </c>
      <c r="E363" s="146" t="str">
        <f>IF(PROVEEDORES!F364="","",PROVEEDORES!F364)</f>
        <v/>
      </c>
      <c r="F363" s="146" t="str">
        <f>IF(PROVEEDORES!D364="","",PROVEEDORES!D364)</f>
        <v/>
      </c>
      <c r="G363" s="159">
        <f>SUMIF('EG-ENE'!$F$18:$F$516,PROVEEDORES!$D364,'EG-ENE'!P$18:P$516)</f>
        <v>0</v>
      </c>
      <c r="H363" s="159">
        <f>SUMIF('EG-ENE'!$F$18:$F$516,PROVEEDORES!$D364,'EG-ENE'!Q$18:Q$516)</f>
        <v>0</v>
      </c>
      <c r="I363" s="159">
        <f>SUMIF('EG-ENE'!$F$18:$F$516,PROVEEDORES!$D364,'EG-ENE'!R$18:R$516)</f>
        <v>0</v>
      </c>
      <c r="J363" s="159">
        <f>SUMIF('EG-ENE'!$F$18:$F$516,PROVEEDORES!$D364,'EG-ENE'!S$18:S$516)</f>
        <v>0</v>
      </c>
      <c r="K363" s="159" t="str">
        <f t="shared" si="10"/>
        <v/>
      </c>
      <c r="L363" s="146" t="str">
        <f>IF(PROVEEDORES!G364="","",PROVEEDORES!G364)</f>
        <v/>
      </c>
    </row>
    <row r="364" spans="3:12" ht="17.45" customHeight="1" x14ac:dyDescent="0.2">
      <c r="C364" s="158">
        <f t="shared" si="11"/>
        <v>358</v>
      </c>
      <c r="D364" s="146" t="str">
        <f>IF(PROVEEDORES!E365="","",PROVEEDORES!E365)</f>
        <v/>
      </c>
      <c r="E364" s="146" t="str">
        <f>IF(PROVEEDORES!F365="","",PROVEEDORES!F365)</f>
        <v/>
      </c>
      <c r="F364" s="146" t="str">
        <f>IF(PROVEEDORES!D365="","",PROVEEDORES!D365)</f>
        <v/>
      </c>
      <c r="G364" s="159">
        <f>SUMIF('EG-ENE'!$F$18:$F$516,PROVEEDORES!$D365,'EG-ENE'!P$18:P$516)</f>
        <v>0</v>
      </c>
      <c r="H364" s="159">
        <f>SUMIF('EG-ENE'!$F$18:$F$516,PROVEEDORES!$D365,'EG-ENE'!Q$18:Q$516)</f>
        <v>0</v>
      </c>
      <c r="I364" s="159">
        <f>SUMIF('EG-ENE'!$F$18:$F$516,PROVEEDORES!$D365,'EG-ENE'!R$18:R$516)</f>
        <v>0</v>
      </c>
      <c r="J364" s="159">
        <f>SUMIF('EG-ENE'!$F$18:$F$516,PROVEEDORES!$D365,'EG-ENE'!S$18:S$516)</f>
        <v>0</v>
      </c>
      <c r="K364" s="159" t="str">
        <f t="shared" si="10"/>
        <v/>
      </c>
      <c r="L364" s="146" t="str">
        <f>IF(PROVEEDORES!G365="","",PROVEEDORES!G365)</f>
        <v/>
      </c>
    </row>
    <row r="365" spans="3:12" ht="17.45" customHeight="1" x14ac:dyDescent="0.2">
      <c r="C365" s="158">
        <f t="shared" si="11"/>
        <v>359</v>
      </c>
      <c r="D365" s="146" t="str">
        <f>IF(PROVEEDORES!E366="","",PROVEEDORES!E366)</f>
        <v/>
      </c>
      <c r="E365" s="146" t="str">
        <f>IF(PROVEEDORES!F366="","",PROVEEDORES!F366)</f>
        <v/>
      </c>
      <c r="F365" s="146" t="str">
        <f>IF(PROVEEDORES!D366="","",PROVEEDORES!D366)</f>
        <v/>
      </c>
      <c r="G365" s="159">
        <f>SUMIF('EG-ENE'!$F$18:$F$516,PROVEEDORES!$D366,'EG-ENE'!P$18:P$516)</f>
        <v>0</v>
      </c>
      <c r="H365" s="159">
        <f>SUMIF('EG-ENE'!$F$18:$F$516,PROVEEDORES!$D366,'EG-ENE'!Q$18:Q$516)</f>
        <v>0</v>
      </c>
      <c r="I365" s="159">
        <f>SUMIF('EG-ENE'!$F$18:$F$516,PROVEEDORES!$D366,'EG-ENE'!R$18:R$516)</f>
        <v>0</v>
      </c>
      <c r="J365" s="159">
        <f>SUMIF('EG-ENE'!$F$18:$F$516,PROVEEDORES!$D366,'EG-ENE'!S$18:S$516)</f>
        <v>0</v>
      </c>
      <c r="K365" s="159" t="str">
        <f t="shared" si="10"/>
        <v/>
      </c>
      <c r="L365" s="146" t="str">
        <f>IF(PROVEEDORES!G366="","",PROVEEDORES!G366)</f>
        <v/>
      </c>
    </row>
    <row r="366" spans="3:12" ht="17.45" customHeight="1" x14ac:dyDescent="0.2">
      <c r="C366" s="158">
        <f t="shared" si="11"/>
        <v>360</v>
      </c>
      <c r="D366" s="146" t="str">
        <f>IF(PROVEEDORES!E367="","",PROVEEDORES!E367)</f>
        <v/>
      </c>
      <c r="E366" s="146" t="str">
        <f>IF(PROVEEDORES!F367="","",PROVEEDORES!F367)</f>
        <v/>
      </c>
      <c r="F366" s="146" t="str">
        <f>IF(PROVEEDORES!D367="","",PROVEEDORES!D367)</f>
        <v/>
      </c>
      <c r="G366" s="159">
        <f>SUMIF('EG-ENE'!$F$18:$F$516,PROVEEDORES!$D367,'EG-ENE'!P$18:P$516)</f>
        <v>0</v>
      </c>
      <c r="H366" s="159">
        <f>SUMIF('EG-ENE'!$F$18:$F$516,PROVEEDORES!$D367,'EG-ENE'!Q$18:Q$516)</f>
        <v>0</v>
      </c>
      <c r="I366" s="159">
        <f>SUMIF('EG-ENE'!$F$18:$F$516,PROVEEDORES!$D367,'EG-ENE'!R$18:R$516)</f>
        <v>0</v>
      </c>
      <c r="J366" s="159">
        <f>SUMIF('EG-ENE'!$F$18:$F$516,PROVEEDORES!$D367,'EG-ENE'!S$18:S$516)</f>
        <v>0</v>
      </c>
      <c r="K366" s="159" t="str">
        <f t="shared" si="10"/>
        <v/>
      </c>
      <c r="L366" s="146" t="str">
        <f>IF(PROVEEDORES!G367="","",PROVEEDORES!G367)</f>
        <v/>
      </c>
    </row>
    <row r="367" spans="3:12" ht="17.45" customHeight="1" x14ac:dyDescent="0.2">
      <c r="C367" s="158">
        <f t="shared" si="11"/>
        <v>361</v>
      </c>
      <c r="D367" s="146" t="str">
        <f>IF(PROVEEDORES!E368="","",PROVEEDORES!E368)</f>
        <v/>
      </c>
      <c r="E367" s="146" t="str">
        <f>IF(PROVEEDORES!F368="","",PROVEEDORES!F368)</f>
        <v/>
      </c>
      <c r="F367" s="146" t="str">
        <f>IF(PROVEEDORES!D368="","",PROVEEDORES!D368)</f>
        <v/>
      </c>
      <c r="G367" s="159">
        <f>SUMIF('EG-ENE'!$F$18:$F$516,PROVEEDORES!$D368,'EG-ENE'!P$18:P$516)</f>
        <v>0</v>
      </c>
      <c r="H367" s="159">
        <f>SUMIF('EG-ENE'!$F$18:$F$516,PROVEEDORES!$D368,'EG-ENE'!Q$18:Q$516)</f>
        <v>0</v>
      </c>
      <c r="I367" s="159">
        <f>SUMIF('EG-ENE'!$F$18:$F$516,PROVEEDORES!$D368,'EG-ENE'!R$18:R$516)</f>
        <v>0</v>
      </c>
      <c r="J367" s="159">
        <f>SUMIF('EG-ENE'!$F$18:$F$516,PROVEEDORES!$D368,'EG-ENE'!S$18:S$516)</f>
        <v>0</v>
      </c>
      <c r="K367" s="159" t="str">
        <f t="shared" si="10"/>
        <v/>
      </c>
      <c r="L367" s="146" t="str">
        <f>IF(PROVEEDORES!G368="","",PROVEEDORES!G368)</f>
        <v/>
      </c>
    </row>
    <row r="368" spans="3:12" ht="17.45" customHeight="1" x14ac:dyDescent="0.2">
      <c r="C368" s="158">
        <f t="shared" si="11"/>
        <v>362</v>
      </c>
      <c r="D368" s="146" t="str">
        <f>IF(PROVEEDORES!E369="","",PROVEEDORES!E369)</f>
        <v/>
      </c>
      <c r="E368" s="146" t="str">
        <f>IF(PROVEEDORES!F369="","",PROVEEDORES!F369)</f>
        <v/>
      </c>
      <c r="F368" s="146" t="str">
        <f>IF(PROVEEDORES!D369="","",PROVEEDORES!D369)</f>
        <v/>
      </c>
      <c r="G368" s="159">
        <f>SUMIF('EG-ENE'!$F$18:$F$516,PROVEEDORES!$D369,'EG-ENE'!P$18:P$516)</f>
        <v>0</v>
      </c>
      <c r="H368" s="159">
        <f>SUMIF('EG-ENE'!$F$18:$F$516,PROVEEDORES!$D369,'EG-ENE'!Q$18:Q$516)</f>
        <v>0</v>
      </c>
      <c r="I368" s="159">
        <f>SUMIF('EG-ENE'!$F$18:$F$516,PROVEEDORES!$D369,'EG-ENE'!R$18:R$516)</f>
        <v>0</v>
      </c>
      <c r="J368" s="159">
        <f>SUMIF('EG-ENE'!$F$18:$F$516,PROVEEDORES!$D369,'EG-ENE'!S$18:S$516)</f>
        <v>0</v>
      </c>
      <c r="K368" s="159" t="str">
        <f t="shared" si="10"/>
        <v/>
      </c>
      <c r="L368" s="146" t="str">
        <f>IF(PROVEEDORES!G369="","",PROVEEDORES!G369)</f>
        <v/>
      </c>
    </row>
    <row r="369" spans="3:12" ht="17.45" customHeight="1" x14ac:dyDescent="0.2">
      <c r="C369" s="158">
        <f t="shared" si="11"/>
        <v>363</v>
      </c>
      <c r="D369" s="146" t="str">
        <f>IF(PROVEEDORES!E370="","",PROVEEDORES!E370)</f>
        <v/>
      </c>
      <c r="E369" s="146" t="str">
        <f>IF(PROVEEDORES!F370="","",PROVEEDORES!F370)</f>
        <v/>
      </c>
      <c r="F369" s="146" t="str">
        <f>IF(PROVEEDORES!D370="","",PROVEEDORES!D370)</f>
        <v/>
      </c>
      <c r="G369" s="159">
        <f>SUMIF('EG-ENE'!$F$18:$F$516,PROVEEDORES!$D370,'EG-ENE'!P$18:P$516)</f>
        <v>0</v>
      </c>
      <c r="H369" s="159">
        <f>SUMIF('EG-ENE'!$F$18:$F$516,PROVEEDORES!$D370,'EG-ENE'!Q$18:Q$516)</f>
        <v>0</v>
      </c>
      <c r="I369" s="159">
        <f>SUMIF('EG-ENE'!$F$18:$F$516,PROVEEDORES!$D370,'EG-ENE'!R$18:R$516)</f>
        <v>0</v>
      </c>
      <c r="J369" s="159">
        <f>SUMIF('EG-ENE'!$F$18:$F$516,PROVEEDORES!$D370,'EG-ENE'!S$18:S$516)</f>
        <v>0</v>
      </c>
      <c r="K369" s="159" t="str">
        <f t="shared" si="10"/>
        <v/>
      </c>
      <c r="L369" s="146" t="str">
        <f>IF(PROVEEDORES!G370="","",PROVEEDORES!G370)</f>
        <v/>
      </c>
    </row>
    <row r="370" spans="3:12" ht="17.45" customHeight="1" x14ac:dyDescent="0.2">
      <c r="C370" s="158">
        <f t="shared" si="11"/>
        <v>364</v>
      </c>
      <c r="D370" s="146" t="str">
        <f>IF(PROVEEDORES!E371="","",PROVEEDORES!E371)</f>
        <v/>
      </c>
      <c r="E370" s="146" t="str">
        <f>IF(PROVEEDORES!F371="","",PROVEEDORES!F371)</f>
        <v/>
      </c>
      <c r="F370" s="146" t="str">
        <f>IF(PROVEEDORES!D371="","",PROVEEDORES!D371)</f>
        <v/>
      </c>
      <c r="G370" s="159">
        <f>SUMIF('EG-ENE'!$F$18:$F$516,PROVEEDORES!$D371,'EG-ENE'!P$18:P$516)</f>
        <v>0</v>
      </c>
      <c r="H370" s="159">
        <f>SUMIF('EG-ENE'!$F$18:$F$516,PROVEEDORES!$D371,'EG-ENE'!Q$18:Q$516)</f>
        <v>0</v>
      </c>
      <c r="I370" s="159">
        <f>SUMIF('EG-ENE'!$F$18:$F$516,PROVEEDORES!$D371,'EG-ENE'!R$18:R$516)</f>
        <v>0</v>
      </c>
      <c r="J370" s="159">
        <f>SUMIF('EG-ENE'!$F$18:$F$516,PROVEEDORES!$D371,'EG-ENE'!S$18:S$516)</f>
        <v>0</v>
      </c>
      <c r="K370" s="159" t="str">
        <f t="shared" si="10"/>
        <v/>
      </c>
      <c r="L370" s="146" t="str">
        <f>IF(PROVEEDORES!G371="","",PROVEEDORES!G371)</f>
        <v/>
      </c>
    </row>
    <row r="371" spans="3:12" ht="17.45" customHeight="1" x14ac:dyDescent="0.2">
      <c r="C371" s="158">
        <f t="shared" si="11"/>
        <v>365</v>
      </c>
      <c r="D371" s="146" t="str">
        <f>IF(PROVEEDORES!E372="","",PROVEEDORES!E372)</f>
        <v/>
      </c>
      <c r="E371" s="146" t="str">
        <f>IF(PROVEEDORES!F372="","",PROVEEDORES!F372)</f>
        <v/>
      </c>
      <c r="F371" s="146" t="str">
        <f>IF(PROVEEDORES!D372="","",PROVEEDORES!D372)</f>
        <v/>
      </c>
      <c r="G371" s="159">
        <f>SUMIF('EG-ENE'!$F$18:$F$516,PROVEEDORES!$D372,'EG-ENE'!P$18:P$516)</f>
        <v>0</v>
      </c>
      <c r="H371" s="159">
        <f>SUMIF('EG-ENE'!$F$18:$F$516,PROVEEDORES!$D372,'EG-ENE'!Q$18:Q$516)</f>
        <v>0</v>
      </c>
      <c r="I371" s="159">
        <f>SUMIF('EG-ENE'!$F$18:$F$516,PROVEEDORES!$D372,'EG-ENE'!R$18:R$516)</f>
        <v>0</v>
      </c>
      <c r="J371" s="159">
        <f>SUMIF('EG-ENE'!$F$18:$F$516,PROVEEDORES!$D372,'EG-ENE'!S$18:S$516)</f>
        <v>0</v>
      </c>
      <c r="K371" s="159" t="str">
        <f t="shared" si="10"/>
        <v/>
      </c>
      <c r="L371" s="146" t="str">
        <f>IF(PROVEEDORES!G372="","",PROVEEDORES!G372)</f>
        <v/>
      </c>
    </row>
    <row r="372" spans="3:12" ht="17.45" customHeight="1" x14ac:dyDescent="0.2">
      <c r="C372" s="158">
        <f t="shared" si="11"/>
        <v>366</v>
      </c>
      <c r="D372" s="146" t="str">
        <f>IF(PROVEEDORES!E373="","",PROVEEDORES!E373)</f>
        <v/>
      </c>
      <c r="E372" s="146" t="str">
        <f>IF(PROVEEDORES!F373="","",PROVEEDORES!F373)</f>
        <v/>
      </c>
      <c r="F372" s="146" t="str">
        <f>IF(PROVEEDORES!D373="","",PROVEEDORES!D373)</f>
        <v/>
      </c>
      <c r="G372" s="159">
        <f>SUMIF('EG-ENE'!$F$18:$F$516,PROVEEDORES!$D373,'EG-ENE'!P$18:P$516)</f>
        <v>0</v>
      </c>
      <c r="H372" s="159">
        <f>SUMIF('EG-ENE'!$F$18:$F$516,PROVEEDORES!$D373,'EG-ENE'!Q$18:Q$516)</f>
        <v>0</v>
      </c>
      <c r="I372" s="159">
        <f>SUMIF('EG-ENE'!$F$18:$F$516,PROVEEDORES!$D373,'EG-ENE'!R$18:R$516)</f>
        <v>0</v>
      </c>
      <c r="J372" s="159">
        <f>SUMIF('EG-ENE'!$F$18:$F$516,PROVEEDORES!$D373,'EG-ENE'!S$18:S$516)</f>
        <v>0</v>
      </c>
      <c r="K372" s="159" t="str">
        <f t="shared" si="10"/>
        <v/>
      </c>
      <c r="L372" s="146" t="str">
        <f>IF(PROVEEDORES!G373="","",PROVEEDORES!G373)</f>
        <v/>
      </c>
    </row>
    <row r="373" spans="3:12" ht="17.45" customHeight="1" x14ac:dyDescent="0.2">
      <c r="C373" s="158">
        <f t="shared" si="11"/>
        <v>367</v>
      </c>
      <c r="D373" s="146" t="str">
        <f>IF(PROVEEDORES!E374="","",PROVEEDORES!E374)</f>
        <v/>
      </c>
      <c r="E373" s="146" t="str">
        <f>IF(PROVEEDORES!F374="","",PROVEEDORES!F374)</f>
        <v/>
      </c>
      <c r="F373" s="146" t="str">
        <f>IF(PROVEEDORES!D374="","",PROVEEDORES!D374)</f>
        <v/>
      </c>
      <c r="G373" s="159">
        <f>SUMIF('EG-ENE'!$F$18:$F$516,PROVEEDORES!$D374,'EG-ENE'!P$18:P$516)</f>
        <v>0</v>
      </c>
      <c r="H373" s="159">
        <f>SUMIF('EG-ENE'!$F$18:$F$516,PROVEEDORES!$D374,'EG-ENE'!Q$18:Q$516)</f>
        <v>0</v>
      </c>
      <c r="I373" s="159">
        <f>SUMIF('EG-ENE'!$F$18:$F$516,PROVEEDORES!$D374,'EG-ENE'!R$18:R$516)</f>
        <v>0</v>
      </c>
      <c r="J373" s="159">
        <f>SUMIF('EG-ENE'!$F$18:$F$516,PROVEEDORES!$D374,'EG-ENE'!S$18:S$516)</f>
        <v>0</v>
      </c>
      <c r="K373" s="159" t="str">
        <f t="shared" si="10"/>
        <v/>
      </c>
      <c r="L373" s="146" t="str">
        <f>IF(PROVEEDORES!G374="","",PROVEEDORES!G374)</f>
        <v/>
      </c>
    </row>
    <row r="374" spans="3:12" ht="17.45" customHeight="1" x14ac:dyDescent="0.2">
      <c r="C374" s="158">
        <f t="shared" si="11"/>
        <v>368</v>
      </c>
      <c r="D374" s="146" t="str">
        <f>IF(PROVEEDORES!E375="","",PROVEEDORES!E375)</f>
        <v/>
      </c>
      <c r="E374" s="146" t="str">
        <f>IF(PROVEEDORES!F375="","",PROVEEDORES!F375)</f>
        <v/>
      </c>
      <c r="F374" s="146" t="str">
        <f>IF(PROVEEDORES!D375="","",PROVEEDORES!D375)</f>
        <v/>
      </c>
      <c r="G374" s="159">
        <f>SUMIF('EG-ENE'!$F$18:$F$516,PROVEEDORES!$D375,'EG-ENE'!P$18:P$516)</f>
        <v>0</v>
      </c>
      <c r="H374" s="159">
        <f>SUMIF('EG-ENE'!$F$18:$F$516,PROVEEDORES!$D375,'EG-ENE'!Q$18:Q$516)</f>
        <v>0</v>
      </c>
      <c r="I374" s="159">
        <f>SUMIF('EG-ENE'!$F$18:$F$516,PROVEEDORES!$D375,'EG-ENE'!R$18:R$516)</f>
        <v>0</v>
      </c>
      <c r="J374" s="159">
        <f>SUMIF('EG-ENE'!$F$18:$F$516,PROVEEDORES!$D375,'EG-ENE'!S$18:S$516)</f>
        <v>0</v>
      </c>
      <c r="K374" s="159" t="str">
        <f t="shared" si="10"/>
        <v/>
      </c>
      <c r="L374" s="146" t="str">
        <f>IF(PROVEEDORES!G375="","",PROVEEDORES!G375)</f>
        <v/>
      </c>
    </row>
    <row r="375" spans="3:12" ht="17.45" customHeight="1" x14ac:dyDescent="0.2">
      <c r="C375" s="158">
        <f t="shared" si="11"/>
        <v>369</v>
      </c>
      <c r="D375" s="146" t="str">
        <f>IF(PROVEEDORES!E376="","",PROVEEDORES!E376)</f>
        <v/>
      </c>
      <c r="E375" s="146" t="str">
        <f>IF(PROVEEDORES!F376="","",PROVEEDORES!F376)</f>
        <v/>
      </c>
      <c r="F375" s="146" t="str">
        <f>IF(PROVEEDORES!D376="","",PROVEEDORES!D376)</f>
        <v/>
      </c>
      <c r="G375" s="159">
        <f>SUMIF('EG-ENE'!$F$18:$F$516,PROVEEDORES!$D376,'EG-ENE'!P$18:P$516)</f>
        <v>0</v>
      </c>
      <c r="H375" s="159">
        <f>SUMIF('EG-ENE'!$F$18:$F$516,PROVEEDORES!$D376,'EG-ENE'!Q$18:Q$516)</f>
        <v>0</v>
      </c>
      <c r="I375" s="159">
        <f>SUMIF('EG-ENE'!$F$18:$F$516,PROVEEDORES!$D376,'EG-ENE'!R$18:R$516)</f>
        <v>0</v>
      </c>
      <c r="J375" s="159">
        <f>SUMIF('EG-ENE'!$F$18:$F$516,PROVEEDORES!$D376,'EG-ENE'!S$18:S$516)</f>
        <v>0</v>
      </c>
      <c r="K375" s="159" t="str">
        <f t="shared" si="10"/>
        <v/>
      </c>
      <c r="L375" s="146" t="str">
        <f>IF(PROVEEDORES!G376="","",PROVEEDORES!G376)</f>
        <v/>
      </c>
    </row>
    <row r="376" spans="3:12" ht="17.45" customHeight="1" x14ac:dyDescent="0.2">
      <c r="C376" s="158">
        <f t="shared" si="11"/>
        <v>370</v>
      </c>
      <c r="D376" s="146" t="str">
        <f>IF(PROVEEDORES!E377="","",PROVEEDORES!E377)</f>
        <v/>
      </c>
      <c r="E376" s="146" t="str">
        <f>IF(PROVEEDORES!F377="","",PROVEEDORES!F377)</f>
        <v/>
      </c>
      <c r="F376" s="146" t="str">
        <f>IF(PROVEEDORES!D377="","",PROVEEDORES!D377)</f>
        <v/>
      </c>
      <c r="G376" s="159">
        <f>SUMIF('EG-ENE'!$F$18:$F$516,PROVEEDORES!$D377,'EG-ENE'!P$18:P$516)</f>
        <v>0</v>
      </c>
      <c r="H376" s="159">
        <f>SUMIF('EG-ENE'!$F$18:$F$516,PROVEEDORES!$D377,'EG-ENE'!Q$18:Q$516)</f>
        <v>0</v>
      </c>
      <c r="I376" s="159">
        <f>SUMIF('EG-ENE'!$F$18:$F$516,PROVEEDORES!$D377,'EG-ENE'!R$18:R$516)</f>
        <v>0</v>
      </c>
      <c r="J376" s="159">
        <f>SUMIF('EG-ENE'!$F$18:$F$516,PROVEEDORES!$D377,'EG-ENE'!S$18:S$516)</f>
        <v>0</v>
      </c>
      <c r="K376" s="159" t="str">
        <f t="shared" si="10"/>
        <v/>
      </c>
      <c r="L376" s="146" t="str">
        <f>IF(PROVEEDORES!G377="","",PROVEEDORES!G377)</f>
        <v/>
      </c>
    </row>
    <row r="377" spans="3:12" ht="17.45" customHeight="1" x14ac:dyDescent="0.2">
      <c r="C377" s="158">
        <f t="shared" si="11"/>
        <v>371</v>
      </c>
      <c r="D377" s="146" t="str">
        <f>IF(PROVEEDORES!E378="","",PROVEEDORES!E378)</f>
        <v/>
      </c>
      <c r="E377" s="146" t="str">
        <f>IF(PROVEEDORES!F378="","",PROVEEDORES!F378)</f>
        <v/>
      </c>
      <c r="F377" s="146" t="str">
        <f>IF(PROVEEDORES!D378="","",PROVEEDORES!D378)</f>
        <v/>
      </c>
      <c r="G377" s="159">
        <f>SUMIF('EG-ENE'!$F$18:$F$516,PROVEEDORES!$D378,'EG-ENE'!P$18:P$516)</f>
        <v>0</v>
      </c>
      <c r="H377" s="159">
        <f>SUMIF('EG-ENE'!$F$18:$F$516,PROVEEDORES!$D378,'EG-ENE'!Q$18:Q$516)</f>
        <v>0</v>
      </c>
      <c r="I377" s="159">
        <f>SUMIF('EG-ENE'!$F$18:$F$516,PROVEEDORES!$D378,'EG-ENE'!R$18:R$516)</f>
        <v>0</v>
      </c>
      <c r="J377" s="159">
        <f>SUMIF('EG-ENE'!$F$18:$F$516,PROVEEDORES!$D378,'EG-ENE'!S$18:S$516)</f>
        <v>0</v>
      </c>
      <c r="K377" s="159" t="str">
        <f t="shared" si="10"/>
        <v/>
      </c>
      <c r="L377" s="146" t="str">
        <f>IF(PROVEEDORES!G378="","",PROVEEDORES!G378)</f>
        <v/>
      </c>
    </row>
    <row r="378" spans="3:12" ht="17.45" customHeight="1" x14ac:dyDescent="0.2">
      <c r="C378" s="158">
        <f t="shared" si="11"/>
        <v>372</v>
      </c>
      <c r="D378" s="146" t="str">
        <f>IF(PROVEEDORES!E379="","",PROVEEDORES!E379)</f>
        <v/>
      </c>
      <c r="E378" s="146" t="str">
        <f>IF(PROVEEDORES!F379="","",PROVEEDORES!F379)</f>
        <v/>
      </c>
      <c r="F378" s="146" t="str">
        <f>IF(PROVEEDORES!D379="","",PROVEEDORES!D379)</f>
        <v/>
      </c>
      <c r="G378" s="159">
        <f>SUMIF('EG-ENE'!$F$18:$F$516,PROVEEDORES!$D379,'EG-ENE'!P$18:P$516)</f>
        <v>0</v>
      </c>
      <c r="H378" s="159">
        <f>SUMIF('EG-ENE'!$F$18:$F$516,PROVEEDORES!$D379,'EG-ENE'!Q$18:Q$516)</f>
        <v>0</v>
      </c>
      <c r="I378" s="159">
        <f>SUMIF('EG-ENE'!$F$18:$F$516,PROVEEDORES!$D379,'EG-ENE'!R$18:R$516)</f>
        <v>0</v>
      </c>
      <c r="J378" s="159">
        <f>SUMIF('EG-ENE'!$F$18:$F$516,PROVEEDORES!$D379,'EG-ENE'!S$18:S$516)</f>
        <v>0</v>
      </c>
      <c r="K378" s="159" t="str">
        <f t="shared" si="10"/>
        <v/>
      </c>
      <c r="L378" s="146" t="str">
        <f>IF(PROVEEDORES!G379="","",PROVEEDORES!G379)</f>
        <v/>
      </c>
    </row>
    <row r="379" spans="3:12" ht="17.45" customHeight="1" x14ac:dyDescent="0.2">
      <c r="C379" s="158">
        <f t="shared" si="11"/>
        <v>373</v>
      </c>
      <c r="D379" s="146" t="str">
        <f>IF(PROVEEDORES!E380="","",PROVEEDORES!E380)</f>
        <v/>
      </c>
      <c r="E379" s="146" t="str">
        <f>IF(PROVEEDORES!F380="","",PROVEEDORES!F380)</f>
        <v/>
      </c>
      <c r="F379" s="146" t="str">
        <f>IF(PROVEEDORES!D380="","",PROVEEDORES!D380)</f>
        <v/>
      </c>
      <c r="G379" s="159">
        <f>SUMIF('EG-ENE'!$F$18:$F$516,PROVEEDORES!$D380,'EG-ENE'!P$18:P$516)</f>
        <v>0</v>
      </c>
      <c r="H379" s="159">
        <f>SUMIF('EG-ENE'!$F$18:$F$516,PROVEEDORES!$D380,'EG-ENE'!Q$18:Q$516)</f>
        <v>0</v>
      </c>
      <c r="I379" s="159">
        <f>SUMIF('EG-ENE'!$F$18:$F$516,PROVEEDORES!$D380,'EG-ENE'!R$18:R$516)</f>
        <v>0</v>
      </c>
      <c r="J379" s="159">
        <f>SUMIF('EG-ENE'!$F$18:$F$516,PROVEEDORES!$D380,'EG-ENE'!S$18:S$516)</f>
        <v>0</v>
      </c>
      <c r="K379" s="159" t="str">
        <f t="shared" si="10"/>
        <v/>
      </c>
      <c r="L379" s="146" t="str">
        <f>IF(PROVEEDORES!G380="","",PROVEEDORES!G380)</f>
        <v/>
      </c>
    </row>
    <row r="380" spans="3:12" ht="17.45" customHeight="1" x14ac:dyDescent="0.2">
      <c r="C380" s="158">
        <f t="shared" si="11"/>
        <v>374</v>
      </c>
      <c r="D380" s="146" t="str">
        <f>IF(PROVEEDORES!E381="","",PROVEEDORES!E381)</f>
        <v/>
      </c>
      <c r="E380" s="146" t="str">
        <f>IF(PROVEEDORES!F381="","",PROVEEDORES!F381)</f>
        <v/>
      </c>
      <c r="F380" s="146" t="str">
        <f>IF(PROVEEDORES!D381="","",PROVEEDORES!D381)</f>
        <v/>
      </c>
      <c r="G380" s="159">
        <f>SUMIF('EG-ENE'!$F$18:$F$516,PROVEEDORES!$D381,'EG-ENE'!P$18:P$516)</f>
        <v>0</v>
      </c>
      <c r="H380" s="159">
        <f>SUMIF('EG-ENE'!$F$18:$F$516,PROVEEDORES!$D381,'EG-ENE'!Q$18:Q$516)</f>
        <v>0</v>
      </c>
      <c r="I380" s="159">
        <f>SUMIF('EG-ENE'!$F$18:$F$516,PROVEEDORES!$D381,'EG-ENE'!R$18:R$516)</f>
        <v>0</v>
      </c>
      <c r="J380" s="159">
        <f>SUMIF('EG-ENE'!$F$18:$F$516,PROVEEDORES!$D381,'EG-ENE'!S$18:S$516)</f>
        <v>0</v>
      </c>
      <c r="K380" s="159" t="str">
        <f t="shared" si="10"/>
        <v/>
      </c>
      <c r="L380" s="146" t="str">
        <f>IF(PROVEEDORES!G381="","",PROVEEDORES!G381)</f>
        <v/>
      </c>
    </row>
    <row r="381" spans="3:12" ht="17.45" customHeight="1" x14ac:dyDescent="0.2">
      <c r="C381" s="158">
        <f t="shared" si="11"/>
        <v>375</v>
      </c>
      <c r="D381" s="146" t="str">
        <f>IF(PROVEEDORES!E382="","",PROVEEDORES!E382)</f>
        <v/>
      </c>
      <c r="E381" s="146" t="str">
        <f>IF(PROVEEDORES!F382="","",PROVEEDORES!F382)</f>
        <v/>
      </c>
      <c r="F381" s="146" t="str">
        <f>IF(PROVEEDORES!D382="","",PROVEEDORES!D382)</f>
        <v/>
      </c>
      <c r="G381" s="159">
        <f>SUMIF('EG-ENE'!$F$18:$F$516,PROVEEDORES!$D382,'EG-ENE'!P$18:P$516)</f>
        <v>0</v>
      </c>
      <c r="H381" s="159">
        <f>SUMIF('EG-ENE'!$F$18:$F$516,PROVEEDORES!$D382,'EG-ENE'!Q$18:Q$516)</f>
        <v>0</v>
      </c>
      <c r="I381" s="159">
        <f>SUMIF('EG-ENE'!$F$18:$F$516,PROVEEDORES!$D382,'EG-ENE'!R$18:R$516)</f>
        <v>0</v>
      </c>
      <c r="J381" s="159">
        <f>SUMIF('EG-ENE'!$F$18:$F$516,PROVEEDORES!$D382,'EG-ENE'!S$18:S$516)</f>
        <v>0</v>
      </c>
      <c r="K381" s="159" t="str">
        <f t="shared" si="10"/>
        <v/>
      </c>
      <c r="L381" s="146" t="str">
        <f>IF(PROVEEDORES!G382="","",PROVEEDORES!G382)</f>
        <v/>
      </c>
    </row>
    <row r="382" spans="3:12" ht="17.45" customHeight="1" x14ac:dyDescent="0.2">
      <c r="C382" s="158">
        <f t="shared" si="11"/>
        <v>376</v>
      </c>
      <c r="D382" s="146" t="str">
        <f>IF(PROVEEDORES!E383="","",PROVEEDORES!E383)</f>
        <v/>
      </c>
      <c r="E382" s="146" t="str">
        <f>IF(PROVEEDORES!F383="","",PROVEEDORES!F383)</f>
        <v/>
      </c>
      <c r="F382" s="146" t="str">
        <f>IF(PROVEEDORES!D383="","",PROVEEDORES!D383)</f>
        <v/>
      </c>
      <c r="G382" s="159">
        <f>SUMIF('EG-ENE'!$F$18:$F$516,PROVEEDORES!$D383,'EG-ENE'!P$18:P$516)</f>
        <v>0</v>
      </c>
      <c r="H382" s="159">
        <f>SUMIF('EG-ENE'!$F$18:$F$516,PROVEEDORES!$D383,'EG-ENE'!Q$18:Q$516)</f>
        <v>0</v>
      </c>
      <c r="I382" s="159">
        <f>SUMIF('EG-ENE'!$F$18:$F$516,PROVEEDORES!$D383,'EG-ENE'!R$18:R$516)</f>
        <v>0</v>
      </c>
      <c r="J382" s="159">
        <f>SUMIF('EG-ENE'!$F$18:$F$516,PROVEEDORES!$D383,'EG-ENE'!S$18:S$516)</f>
        <v>0</v>
      </c>
      <c r="K382" s="159" t="str">
        <f t="shared" si="10"/>
        <v/>
      </c>
      <c r="L382" s="146" t="str">
        <f>IF(PROVEEDORES!G383="","",PROVEEDORES!G383)</f>
        <v/>
      </c>
    </row>
    <row r="383" spans="3:12" ht="17.45" customHeight="1" x14ac:dyDescent="0.2">
      <c r="C383" s="158">
        <f t="shared" si="11"/>
        <v>377</v>
      </c>
      <c r="D383" s="146" t="str">
        <f>IF(PROVEEDORES!E384="","",PROVEEDORES!E384)</f>
        <v/>
      </c>
      <c r="E383" s="146" t="str">
        <f>IF(PROVEEDORES!F384="","",PROVEEDORES!F384)</f>
        <v/>
      </c>
      <c r="F383" s="146" t="str">
        <f>IF(PROVEEDORES!D384="","",PROVEEDORES!D384)</f>
        <v/>
      </c>
      <c r="G383" s="159">
        <f>SUMIF('EG-ENE'!$F$18:$F$516,PROVEEDORES!$D384,'EG-ENE'!P$18:P$516)</f>
        <v>0</v>
      </c>
      <c r="H383" s="159">
        <f>SUMIF('EG-ENE'!$F$18:$F$516,PROVEEDORES!$D384,'EG-ENE'!Q$18:Q$516)</f>
        <v>0</v>
      </c>
      <c r="I383" s="159">
        <f>SUMIF('EG-ENE'!$F$18:$F$516,PROVEEDORES!$D384,'EG-ENE'!R$18:R$516)</f>
        <v>0</v>
      </c>
      <c r="J383" s="159">
        <f>SUMIF('EG-ENE'!$F$18:$F$516,PROVEEDORES!$D384,'EG-ENE'!S$18:S$516)</f>
        <v>0</v>
      </c>
      <c r="K383" s="159" t="str">
        <f t="shared" si="10"/>
        <v/>
      </c>
      <c r="L383" s="146" t="str">
        <f>IF(PROVEEDORES!G384="","",PROVEEDORES!G384)</f>
        <v/>
      </c>
    </row>
    <row r="384" spans="3:12" ht="17.45" customHeight="1" x14ac:dyDescent="0.2">
      <c r="C384" s="158">
        <f t="shared" si="11"/>
        <v>378</v>
      </c>
      <c r="D384" s="146" t="str">
        <f>IF(PROVEEDORES!E385="","",PROVEEDORES!E385)</f>
        <v/>
      </c>
      <c r="E384" s="146" t="str">
        <f>IF(PROVEEDORES!F385="","",PROVEEDORES!F385)</f>
        <v/>
      </c>
      <c r="F384" s="146" t="str">
        <f>IF(PROVEEDORES!D385="","",PROVEEDORES!D385)</f>
        <v/>
      </c>
      <c r="G384" s="159">
        <f>SUMIF('EG-ENE'!$F$18:$F$516,PROVEEDORES!$D385,'EG-ENE'!P$18:P$516)</f>
        <v>0</v>
      </c>
      <c r="H384" s="159">
        <f>SUMIF('EG-ENE'!$F$18:$F$516,PROVEEDORES!$D385,'EG-ENE'!Q$18:Q$516)</f>
        <v>0</v>
      </c>
      <c r="I384" s="159">
        <f>SUMIF('EG-ENE'!$F$18:$F$516,PROVEEDORES!$D385,'EG-ENE'!R$18:R$516)</f>
        <v>0</v>
      </c>
      <c r="J384" s="159">
        <f>SUMIF('EG-ENE'!$F$18:$F$516,PROVEEDORES!$D385,'EG-ENE'!S$18:S$516)</f>
        <v>0</v>
      </c>
      <c r="K384" s="159" t="str">
        <f t="shared" si="10"/>
        <v/>
      </c>
      <c r="L384" s="146" t="str">
        <f>IF(PROVEEDORES!G385="","",PROVEEDORES!G385)</f>
        <v/>
      </c>
    </row>
    <row r="385" spans="3:12" ht="17.45" customHeight="1" x14ac:dyDescent="0.2">
      <c r="C385" s="158">
        <f t="shared" si="11"/>
        <v>379</v>
      </c>
      <c r="D385" s="146" t="str">
        <f>IF(PROVEEDORES!E386="","",PROVEEDORES!E386)</f>
        <v/>
      </c>
      <c r="E385" s="146" t="str">
        <f>IF(PROVEEDORES!F386="","",PROVEEDORES!F386)</f>
        <v/>
      </c>
      <c r="F385" s="146" t="str">
        <f>IF(PROVEEDORES!D386="","",PROVEEDORES!D386)</f>
        <v/>
      </c>
      <c r="G385" s="159">
        <f>SUMIF('EG-ENE'!$F$18:$F$516,PROVEEDORES!$D386,'EG-ENE'!P$18:P$516)</f>
        <v>0</v>
      </c>
      <c r="H385" s="159">
        <f>SUMIF('EG-ENE'!$F$18:$F$516,PROVEEDORES!$D386,'EG-ENE'!Q$18:Q$516)</f>
        <v>0</v>
      </c>
      <c r="I385" s="159">
        <f>SUMIF('EG-ENE'!$F$18:$F$516,PROVEEDORES!$D386,'EG-ENE'!R$18:R$516)</f>
        <v>0</v>
      </c>
      <c r="J385" s="159">
        <f>SUMIF('EG-ENE'!$F$18:$F$516,PROVEEDORES!$D386,'EG-ENE'!S$18:S$516)</f>
        <v>0</v>
      </c>
      <c r="K385" s="159" t="str">
        <f t="shared" si="10"/>
        <v/>
      </c>
      <c r="L385" s="146" t="str">
        <f>IF(PROVEEDORES!G386="","",PROVEEDORES!G386)</f>
        <v/>
      </c>
    </row>
    <row r="386" spans="3:12" ht="17.45" customHeight="1" x14ac:dyDescent="0.2">
      <c r="C386" s="158">
        <f t="shared" si="11"/>
        <v>380</v>
      </c>
      <c r="D386" s="146" t="str">
        <f>IF(PROVEEDORES!E387="","",PROVEEDORES!E387)</f>
        <v/>
      </c>
      <c r="E386" s="146" t="str">
        <f>IF(PROVEEDORES!F387="","",PROVEEDORES!F387)</f>
        <v/>
      </c>
      <c r="F386" s="146" t="str">
        <f>IF(PROVEEDORES!D387="","",PROVEEDORES!D387)</f>
        <v/>
      </c>
      <c r="G386" s="159">
        <f>SUMIF('EG-ENE'!$F$18:$F$516,PROVEEDORES!$D387,'EG-ENE'!P$18:P$516)</f>
        <v>0</v>
      </c>
      <c r="H386" s="159">
        <f>SUMIF('EG-ENE'!$F$18:$F$516,PROVEEDORES!$D387,'EG-ENE'!Q$18:Q$516)</f>
        <v>0</v>
      </c>
      <c r="I386" s="159">
        <f>SUMIF('EG-ENE'!$F$18:$F$516,PROVEEDORES!$D387,'EG-ENE'!R$18:R$516)</f>
        <v>0</v>
      </c>
      <c r="J386" s="159">
        <f>SUMIF('EG-ENE'!$F$18:$F$516,PROVEEDORES!$D387,'EG-ENE'!S$18:S$516)</f>
        <v>0</v>
      </c>
      <c r="K386" s="159" t="str">
        <f t="shared" si="10"/>
        <v/>
      </c>
      <c r="L386" s="146" t="str">
        <f>IF(PROVEEDORES!G387="","",PROVEEDORES!G387)</f>
        <v/>
      </c>
    </row>
    <row r="387" spans="3:12" ht="17.45" customHeight="1" x14ac:dyDescent="0.2">
      <c r="C387" s="158">
        <f t="shared" si="11"/>
        <v>381</v>
      </c>
      <c r="D387" s="146" t="str">
        <f>IF(PROVEEDORES!E388="","",PROVEEDORES!E388)</f>
        <v/>
      </c>
      <c r="E387" s="146" t="str">
        <f>IF(PROVEEDORES!F388="","",PROVEEDORES!F388)</f>
        <v/>
      </c>
      <c r="F387" s="146" t="str">
        <f>IF(PROVEEDORES!D388="","",PROVEEDORES!D388)</f>
        <v/>
      </c>
      <c r="G387" s="159">
        <f>SUMIF('EG-ENE'!$F$18:$F$516,PROVEEDORES!$D388,'EG-ENE'!P$18:P$516)</f>
        <v>0</v>
      </c>
      <c r="H387" s="159">
        <f>SUMIF('EG-ENE'!$F$18:$F$516,PROVEEDORES!$D388,'EG-ENE'!Q$18:Q$516)</f>
        <v>0</v>
      </c>
      <c r="I387" s="159">
        <f>SUMIF('EG-ENE'!$F$18:$F$516,PROVEEDORES!$D388,'EG-ENE'!R$18:R$516)</f>
        <v>0</v>
      </c>
      <c r="J387" s="159">
        <f>SUMIF('EG-ENE'!$F$18:$F$516,PROVEEDORES!$D388,'EG-ENE'!S$18:S$516)</f>
        <v>0</v>
      </c>
      <c r="K387" s="159" t="str">
        <f t="shared" si="10"/>
        <v/>
      </c>
      <c r="L387" s="146" t="str">
        <f>IF(PROVEEDORES!G388="","",PROVEEDORES!G388)</f>
        <v/>
      </c>
    </row>
    <row r="388" spans="3:12" ht="17.45" customHeight="1" x14ac:dyDescent="0.2">
      <c r="C388" s="158">
        <f t="shared" si="11"/>
        <v>382</v>
      </c>
      <c r="D388" s="146" t="str">
        <f>IF(PROVEEDORES!E389="","",PROVEEDORES!E389)</f>
        <v/>
      </c>
      <c r="E388" s="146" t="str">
        <f>IF(PROVEEDORES!F389="","",PROVEEDORES!F389)</f>
        <v/>
      </c>
      <c r="F388" s="146" t="str">
        <f>IF(PROVEEDORES!D389="","",PROVEEDORES!D389)</f>
        <v/>
      </c>
      <c r="G388" s="159">
        <f>SUMIF('EG-ENE'!$F$18:$F$516,PROVEEDORES!$D389,'EG-ENE'!P$18:P$516)</f>
        <v>0</v>
      </c>
      <c r="H388" s="159">
        <f>SUMIF('EG-ENE'!$F$18:$F$516,PROVEEDORES!$D389,'EG-ENE'!Q$18:Q$516)</f>
        <v>0</v>
      </c>
      <c r="I388" s="159">
        <f>SUMIF('EG-ENE'!$F$18:$F$516,PROVEEDORES!$D389,'EG-ENE'!R$18:R$516)</f>
        <v>0</v>
      </c>
      <c r="J388" s="159">
        <f>SUMIF('EG-ENE'!$F$18:$F$516,PROVEEDORES!$D389,'EG-ENE'!S$18:S$516)</f>
        <v>0</v>
      </c>
      <c r="K388" s="159" t="str">
        <f t="shared" si="10"/>
        <v/>
      </c>
      <c r="L388" s="146" t="str">
        <f>IF(PROVEEDORES!G389="","",PROVEEDORES!G389)</f>
        <v/>
      </c>
    </row>
    <row r="389" spans="3:12" ht="17.45" customHeight="1" x14ac:dyDescent="0.2">
      <c r="C389" s="158">
        <f t="shared" si="11"/>
        <v>383</v>
      </c>
      <c r="D389" s="146" t="str">
        <f>IF(PROVEEDORES!E390="","",PROVEEDORES!E390)</f>
        <v/>
      </c>
      <c r="E389" s="146" t="str">
        <f>IF(PROVEEDORES!F390="","",PROVEEDORES!F390)</f>
        <v/>
      </c>
      <c r="F389" s="146" t="str">
        <f>IF(PROVEEDORES!D390="","",PROVEEDORES!D390)</f>
        <v/>
      </c>
      <c r="G389" s="159">
        <f>SUMIF('EG-ENE'!$F$18:$F$516,PROVEEDORES!$D390,'EG-ENE'!P$18:P$516)</f>
        <v>0</v>
      </c>
      <c r="H389" s="159">
        <f>SUMIF('EG-ENE'!$F$18:$F$516,PROVEEDORES!$D390,'EG-ENE'!Q$18:Q$516)</f>
        <v>0</v>
      </c>
      <c r="I389" s="159">
        <f>SUMIF('EG-ENE'!$F$18:$F$516,PROVEEDORES!$D390,'EG-ENE'!R$18:R$516)</f>
        <v>0</v>
      </c>
      <c r="J389" s="159">
        <f>SUMIF('EG-ENE'!$F$18:$F$516,PROVEEDORES!$D390,'EG-ENE'!S$18:S$516)</f>
        <v>0</v>
      </c>
      <c r="K389" s="159" t="str">
        <f t="shared" si="10"/>
        <v/>
      </c>
      <c r="L389" s="146" t="str">
        <f>IF(PROVEEDORES!G390="","",PROVEEDORES!G390)</f>
        <v/>
      </c>
    </row>
    <row r="390" spans="3:12" ht="17.45" customHeight="1" x14ac:dyDescent="0.2">
      <c r="C390" s="158">
        <f t="shared" si="11"/>
        <v>384</v>
      </c>
      <c r="D390" s="146" t="str">
        <f>IF(PROVEEDORES!E391="","",PROVEEDORES!E391)</f>
        <v/>
      </c>
      <c r="E390" s="146" t="str">
        <f>IF(PROVEEDORES!F391="","",PROVEEDORES!F391)</f>
        <v/>
      </c>
      <c r="F390" s="146" t="str">
        <f>IF(PROVEEDORES!D391="","",PROVEEDORES!D391)</f>
        <v/>
      </c>
      <c r="G390" s="159">
        <f>SUMIF('EG-ENE'!$F$18:$F$516,PROVEEDORES!$D391,'EG-ENE'!P$18:P$516)</f>
        <v>0</v>
      </c>
      <c r="H390" s="159">
        <f>SUMIF('EG-ENE'!$F$18:$F$516,PROVEEDORES!$D391,'EG-ENE'!Q$18:Q$516)</f>
        <v>0</v>
      </c>
      <c r="I390" s="159">
        <f>SUMIF('EG-ENE'!$F$18:$F$516,PROVEEDORES!$D391,'EG-ENE'!R$18:R$516)</f>
        <v>0</v>
      </c>
      <c r="J390" s="159">
        <f>SUMIF('EG-ENE'!$F$18:$F$516,PROVEEDORES!$D391,'EG-ENE'!S$18:S$516)</f>
        <v>0</v>
      </c>
      <c r="K390" s="159" t="str">
        <f t="shared" si="10"/>
        <v/>
      </c>
      <c r="L390" s="146" t="str">
        <f>IF(PROVEEDORES!G391="","",PROVEEDORES!G391)</f>
        <v/>
      </c>
    </row>
    <row r="391" spans="3:12" ht="17.45" customHeight="1" x14ac:dyDescent="0.2">
      <c r="C391" s="158">
        <f t="shared" si="11"/>
        <v>385</v>
      </c>
      <c r="D391" s="146" t="str">
        <f>IF(PROVEEDORES!E392="","",PROVEEDORES!E392)</f>
        <v/>
      </c>
      <c r="E391" s="146" t="str">
        <f>IF(PROVEEDORES!F392="","",PROVEEDORES!F392)</f>
        <v/>
      </c>
      <c r="F391" s="146" t="str">
        <f>IF(PROVEEDORES!D392="","",PROVEEDORES!D392)</f>
        <v/>
      </c>
      <c r="G391" s="159">
        <f>SUMIF('EG-ENE'!$F$18:$F$516,PROVEEDORES!$D392,'EG-ENE'!P$18:P$516)</f>
        <v>0</v>
      </c>
      <c r="H391" s="159">
        <f>SUMIF('EG-ENE'!$F$18:$F$516,PROVEEDORES!$D392,'EG-ENE'!Q$18:Q$516)</f>
        <v>0</v>
      </c>
      <c r="I391" s="159">
        <f>SUMIF('EG-ENE'!$F$18:$F$516,PROVEEDORES!$D392,'EG-ENE'!R$18:R$516)</f>
        <v>0</v>
      </c>
      <c r="J391" s="159">
        <f>SUMIF('EG-ENE'!$F$18:$F$516,PROVEEDORES!$D392,'EG-ENE'!S$18:S$516)</f>
        <v>0</v>
      </c>
      <c r="K391" s="159" t="str">
        <f t="shared" si="10"/>
        <v/>
      </c>
      <c r="L391" s="146" t="str">
        <f>IF(PROVEEDORES!G392="","",PROVEEDORES!G392)</f>
        <v/>
      </c>
    </row>
    <row r="392" spans="3:12" ht="17.45" customHeight="1" x14ac:dyDescent="0.2">
      <c r="C392" s="158">
        <f t="shared" si="11"/>
        <v>386</v>
      </c>
      <c r="D392" s="146" t="str">
        <f>IF(PROVEEDORES!E393="","",PROVEEDORES!E393)</f>
        <v/>
      </c>
      <c r="E392" s="146" t="str">
        <f>IF(PROVEEDORES!F393="","",PROVEEDORES!F393)</f>
        <v/>
      </c>
      <c r="F392" s="146" t="str">
        <f>IF(PROVEEDORES!D393="","",PROVEEDORES!D393)</f>
        <v/>
      </c>
      <c r="G392" s="159">
        <f>SUMIF('EG-ENE'!$F$18:$F$516,PROVEEDORES!$D393,'EG-ENE'!P$18:P$516)</f>
        <v>0</v>
      </c>
      <c r="H392" s="159">
        <f>SUMIF('EG-ENE'!$F$18:$F$516,PROVEEDORES!$D393,'EG-ENE'!Q$18:Q$516)</f>
        <v>0</v>
      </c>
      <c r="I392" s="159">
        <f>SUMIF('EG-ENE'!$F$18:$F$516,PROVEEDORES!$D393,'EG-ENE'!R$18:R$516)</f>
        <v>0</v>
      </c>
      <c r="J392" s="159">
        <f>SUMIF('EG-ENE'!$F$18:$F$516,PROVEEDORES!$D393,'EG-ENE'!S$18:S$516)</f>
        <v>0</v>
      </c>
      <c r="K392" s="159" t="str">
        <f t="shared" ref="K392:K455" si="12">IF(G392+H392+I392+J392&gt;0,"C/Información","")</f>
        <v/>
      </c>
      <c r="L392" s="146" t="str">
        <f>IF(PROVEEDORES!G393="","",PROVEEDORES!G393)</f>
        <v/>
      </c>
    </row>
    <row r="393" spans="3:12" ht="17.45" customHeight="1" x14ac:dyDescent="0.2">
      <c r="C393" s="158">
        <f t="shared" ref="C393:C456" si="13">C392+1</f>
        <v>387</v>
      </c>
      <c r="D393" s="146" t="str">
        <f>IF(PROVEEDORES!E394="","",PROVEEDORES!E394)</f>
        <v/>
      </c>
      <c r="E393" s="146" t="str">
        <f>IF(PROVEEDORES!F394="","",PROVEEDORES!F394)</f>
        <v/>
      </c>
      <c r="F393" s="146" t="str">
        <f>IF(PROVEEDORES!D394="","",PROVEEDORES!D394)</f>
        <v/>
      </c>
      <c r="G393" s="159">
        <f>SUMIF('EG-ENE'!$F$18:$F$516,PROVEEDORES!$D394,'EG-ENE'!P$18:P$516)</f>
        <v>0</v>
      </c>
      <c r="H393" s="159">
        <f>SUMIF('EG-ENE'!$F$18:$F$516,PROVEEDORES!$D394,'EG-ENE'!Q$18:Q$516)</f>
        <v>0</v>
      </c>
      <c r="I393" s="159">
        <f>SUMIF('EG-ENE'!$F$18:$F$516,PROVEEDORES!$D394,'EG-ENE'!R$18:R$516)</f>
        <v>0</v>
      </c>
      <c r="J393" s="159">
        <f>SUMIF('EG-ENE'!$F$18:$F$516,PROVEEDORES!$D394,'EG-ENE'!S$18:S$516)</f>
        <v>0</v>
      </c>
      <c r="K393" s="159" t="str">
        <f t="shared" si="12"/>
        <v/>
      </c>
      <c r="L393" s="146" t="str">
        <f>IF(PROVEEDORES!G394="","",PROVEEDORES!G394)</f>
        <v/>
      </c>
    </row>
    <row r="394" spans="3:12" ht="17.45" customHeight="1" x14ac:dyDescent="0.2">
      <c r="C394" s="158">
        <f t="shared" si="13"/>
        <v>388</v>
      </c>
      <c r="D394" s="146" t="str">
        <f>IF(PROVEEDORES!E395="","",PROVEEDORES!E395)</f>
        <v/>
      </c>
      <c r="E394" s="146" t="str">
        <f>IF(PROVEEDORES!F395="","",PROVEEDORES!F395)</f>
        <v/>
      </c>
      <c r="F394" s="146" t="str">
        <f>IF(PROVEEDORES!D395="","",PROVEEDORES!D395)</f>
        <v/>
      </c>
      <c r="G394" s="159">
        <f>SUMIF('EG-ENE'!$F$18:$F$516,PROVEEDORES!$D395,'EG-ENE'!P$18:P$516)</f>
        <v>0</v>
      </c>
      <c r="H394" s="159">
        <f>SUMIF('EG-ENE'!$F$18:$F$516,PROVEEDORES!$D395,'EG-ENE'!Q$18:Q$516)</f>
        <v>0</v>
      </c>
      <c r="I394" s="159">
        <f>SUMIF('EG-ENE'!$F$18:$F$516,PROVEEDORES!$D395,'EG-ENE'!R$18:R$516)</f>
        <v>0</v>
      </c>
      <c r="J394" s="159">
        <f>SUMIF('EG-ENE'!$F$18:$F$516,PROVEEDORES!$D395,'EG-ENE'!S$18:S$516)</f>
        <v>0</v>
      </c>
      <c r="K394" s="159" t="str">
        <f t="shared" si="12"/>
        <v/>
      </c>
      <c r="L394" s="146" t="str">
        <f>IF(PROVEEDORES!G395="","",PROVEEDORES!G395)</f>
        <v/>
      </c>
    </row>
    <row r="395" spans="3:12" ht="17.45" customHeight="1" x14ac:dyDescent="0.2">
      <c r="C395" s="158">
        <f t="shared" si="13"/>
        <v>389</v>
      </c>
      <c r="D395" s="146" t="str">
        <f>IF(PROVEEDORES!E396="","",PROVEEDORES!E396)</f>
        <v/>
      </c>
      <c r="E395" s="146" t="str">
        <f>IF(PROVEEDORES!F396="","",PROVEEDORES!F396)</f>
        <v/>
      </c>
      <c r="F395" s="146" t="str">
        <f>IF(PROVEEDORES!D396="","",PROVEEDORES!D396)</f>
        <v/>
      </c>
      <c r="G395" s="159">
        <f>SUMIF('EG-ENE'!$F$18:$F$516,PROVEEDORES!$D396,'EG-ENE'!P$18:P$516)</f>
        <v>0</v>
      </c>
      <c r="H395" s="159">
        <f>SUMIF('EG-ENE'!$F$18:$F$516,PROVEEDORES!$D396,'EG-ENE'!Q$18:Q$516)</f>
        <v>0</v>
      </c>
      <c r="I395" s="159">
        <f>SUMIF('EG-ENE'!$F$18:$F$516,PROVEEDORES!$D396,'EG-ENE'!R$18:R$516)</f>
        <v>0</v>
      </c>
      <c r="J395" s="159">
        <f>SUMIF('EG-ENE'!$F$18:$F$516,PROVEEDORES!$D396,'EG-ENE'!S$18:S$516)</f>
        <v>0</v>
      </c>
      <c r="K395" s="159" t="str">
        <f t="shared" si="12"/>
        <v/>
      </c>
      <c r="L395" s="146" t="str">
        <f>IF(PROVEEDORES!G396="","",PROVEEDORES!G396)</f>
        <v/>
      </c>
    </row>
    <row r="396" spans="3:12" ht="17.45" customHeight="1" x14ac:dyDescent="0.2">
      <c r="C396" s="158">
        <f t="shared" si="13"/>
        <v>390</v>
      </c>
      <c r="D396" s="146" t="str">
        <f>IF(PROVEEDORES!E397="","",PROVEEDORES!E397)</f>
        <v/>
      </c>
      <c r="E396" s="146" t="str">
        <f>IF(PROVEEDORES!F397="","",PROVEEDORES!F397)</f>
        <v/>
      </c>
      <c r="F396" s="146" t="str">
        <f>IF(PROVEEDORES!D397="","",PROVEEDORES!D397)</f>
        <v/>
      </c>
      <c r="G396" s="159">
        <f>SUMIF('EG-ENE'!$F$18:$F$516,PROVEEDORES!$D397,'EG-ENE'!P$18:P$516)</f>
        <v>0</v>
      </c>
      <c r="H396" s="159">
        <f>SUMIF('EG-ENE'!$F$18:$F$516,PROVEEDORES!$D397,'EG-ENE'!Q$18:Q$516)</f>
        <v>0</v>
      </c>
      <c r="I396" s="159">
        <f>SUMIF('EG-ENE'!$F$18:$F$516,PROVEEDORES!$D397,'EG-ENE'!R$18:R$516)</f>
        <v>0</v>
      </c>
      <c r="J396" s="159">
        <f>SUMIF('EG-ENE'!$F$18:$F$516,PROVEEDORES!$D397,'EG-ENE'!S$18:S$516)</f>
        <v>0</v>
      </c>
      <c r="K396" s="159" t="str">
        <f t="shared" si="12"/>
        <v/>
      </c>
      <c r="L396" s="146" t="str">
        <f>IF(PROVEEDORES!G397="","",PROVEEDORES!G397)</f>
        <v/>
      </c>
    </row>
    <row r="397" spans="3:12" ht="17.45" customHeight="1" x14ac:dyDescent="0.2">
      <c r="C397" s="158">
        <f t="shared" si="13"/>
        <v>391</v>
      </c>
      <c r="D397" s="146" t="str">
        <f>IF(PROVEEDORES!E398="","",PROVEEDORES!E398)</f>
        <v/>
      </c>
      <c r="E397" s="146" t="str">
        <f>IF(PROVEEDORES!F398="","",PROVEEDORES!F398)</f>
        <v/>
      </c>
      <c r="F397" s="146" t="str">
        <f>IF(PROVEEDORES!D398="","",PROVEEDORES!D398)</f>
        <v/>
      </c>
      <c r="G397" s="159">
        <f>SUMIF('EG-ENE'!$F$18:$F$516,PROVEEDORES!$D398,'EG-ENE'!P$18:P$516)</f>
        <v>0</v>
      </c>
      <c r="H397" s="159">
        <f>SUMIF('EG-ENE'!$F$18:$F$516,PROVEEDORES!$D398,'EG-ENE'!Q$18:Q$516)</f>
        <v>0</v>
      </c>
      <c r="I397" s="159">
        <f>SUMIF('EG-ENE'!$F$18:$F$516,PROVEEDORES!$D398,'EG-ENE'!R$18:R$516)</f>
        <v>0</v>
      </c>
      <c r="J397" s="159">
        <f>SUMIF('EG-ENE'!$F$18:$F$516,PROVEEDORES!$D398,'EG-ENE'!S$18:S$516)</f>
        <v>0</v>
      </c>
      <c r="K397" s="159" t="str">
        <f t="shared" si="12"/>
        <v/>
      </c>
      <c r="L397" s="146" t="str">
        <f>IF(PROVEEDORES!G398="","",PROVEEDORES!G398)</f>
        <v/>
      </c>
    </row>
    <row r="398" spans="3:12" ht="17.45" customHeight="1" x14ac:dyDescent="0.2">
      <c r="C398" s="158">
        <f t="shared" si="13"/>
        <v>392</v>
      </c>
      <c r="D398" s="146" t="str">
        <f>IF(PROVEEDORES!E399="","",PROVEEDORES!E399)</f>
        <v/>
      </c>
      <c r="E398" s="146" t="str">
        <f>IF(PROVEEDORES!F399="","",PROVEEDORES!F399)</f>
        <v/>
      </c>
      <c r="F398" s="146" t="str">
        <f>IF(PROVEEDORES!D399="","",PROVEEDORES!D399)</f>
        <v/>
      </c>
      <c r="G398" s="159">
        <f>SUMIF('EG-ENE'!$F$18:$F$516,PROVEEDORES!$D399,'EG-ENE'!P$18:P$516)</f>
        <v>0</v>
      </c>
      <c r="H398" s="159">
        <f>SUMIF('EG-ENE'!$F$18:$F$516,PROVEEDORES!$D399,'EG-ENE'!Q$18:Q$516)</f>
        <v>0</v>
      </c>
      <c r="I398" s="159">
        <f>SUMIF('EG-ENE'!$F$18:$F$516,PROVEEDORES!$D399,'EG-ENE'!R$18:R$516)</f>
        <v>0</v>
      </c>
      <c r="J398" s="159">
        <f>SUMIF('EG-ENE'!$F$18:$F$516,PROVEEDORES!$D399,'EG-ENE'!S$18:S$516)</f>
        <v>0</v>
      </c>
      <c r="K398" s="159" t="str">
        <f t="shared" si="12"/>
        <v/>
      </c>
      <c r="L398" s="146" t="str">
        <f>IF(PROVEEDORES!G399="","",PROVEEDORES!G399)</f>
        <v/>
      </c>
    </row>
    <row r="399" spans="3:12" ht="17.45" customHeight="1" x14ac:dyDescent="0.2">
      <c r="C399" s="158">
        <f t="shared" si="13"/>
        <v>393</v>
      </c>
      <c r="D399" s="146" t="str">
        <f>IF(PROVEEDORES!E400="","",PROVEEDORES!E400)</f>
        <v/>
      </c>
      <c r="E399" s="146" t="str">
        <f>IF(PROVEEDORES!F400="","",PROVEEDORES!F400)</f>
        <v/>
      </c>
      <c r="F399" s="146" t="str">
        <f>IF(PROVEEDORES!D400="","",PROVEEDORES!D400)</f>
        <v/>
      </c>
      <c r="G399" s="159">
        <f>SUMIF('EG-ENE'!$F$18:$F$516,PROVEEDORES!$D400,'EG-ENE'!P$18:P$516)</f>
        <v>0</v>
      </c>
      <c r="H399" s="159">
        <f>SUMIF('EG-ENE'!$F$18:$F$516,PROVEEDORES!$D400,'EG-ENE'!Q$18:Q$516)</f>
        <v>0</v>
      </c>
      <c r="I399" s="159">
        <f>SUMIF('EG-ENE'!$F$18:$F$516,PROVEEDORES!$D400,'EG-ENE'!R$18:R$516)</f>
        <v>0</v>
      </c>
      <c r="J399" s="159">
        <f>SUMIF('EG-ENE'!$F$18:$F$516,PROVEEDORES!$D400,'EG-ENE'!S$18:S$516)</f>
        <v>0</v>
      </c>
      <c r="K399" s="159" t="str">
        <f t="shared" si="12"/>
        <v/>
      </c>
      <c r="L399" s="146" t="str">
        <f>IF(PROVEEDORES!G400="","",PROVEEDORES!G400)</f>
        <v/>
      </c>
    </row>
    <row r="400" spans="3:12" ht="17.45" customHeight="1" x14ac:dyDescent="0.2">
      <c r="C400" s="158">
        <f t="shared" si="13"/>
        <v>394</v>
      </c>
      <c r="D400" s="146" t="str">
        <f>IF(PROVEEDORES!E401="","",PROVEEDORES!E401)</f>
        <v/>
      </c>
      <c r="E400" s="146" t="str">
        <f>IF(PROVEEDORES!F401="","",PROVEEDORES!F401)</f>
        <v/>
      </c>
      <c r="F400" s="146" t="str">
        <f>IF(PROVEEDORES!D401="","",PROVEEDORES!D401)</f>
        <v/>
      </c>
      <c r="G400" s="159">
        <f>SUMIF('EG-ENE'!$F$18:$F$516,PROVEEDORES!$D401,'EG-ENE'!P$18:P$516)</f>
        <v>0</v>
      </c>
      <c r="H400" s="159">
        <f>SUMIF('EG-ENE'!$F$18:$F$516,PROVEEDORES!$D401,'EG-ENE'!Q$18:Q$516)</f>
        <v>0</v>
      </c>
      <c r="I400" s="159">
        <f>SUMIF('EG-ENE'!$F$18:$F$516,PROVEEDORES!$D401,'EG-ENE'!R$18:R$516)</f>
        <v>0</v>
      </c>
      <c r="J400" s="159">
        <f>SUMIF('EG-ENE'!$F$18:$F$516,PROVEEDORES!$D401,'EG-ENE'!S$18:S$516)</f>
        <v>0</v>
      </c>
      <c r="K400" s="159" t="str">
        <f t="shared" si="12"/>
        <v/>
      </c>
      <c r="L400" s="146" t="str">
        <f>IF(PROVEEDORES!G401="","",PROVEEDORES!G401)</f>
        <v/>
      </c>
    </row>
    <row r="401" spans="3:12" ht="17.45" customHeight="1" x14ac:dyDescent="0.2">
      <c r="C401" s="158">
        <f t="shared" si="13"/>
        <v>395</v>
      </c>
      <c r="D401" s="146" t="str">
        <f>IF(PROVEEDORES!E402="","",PROVEEDORES!E402)</f>
        <v/>
      </c>
      <c r="E401" s="146" t="str">
        <f>IF(PROVEEDORES!F402="","",PROVEEDORES!F402)</f>
        <v/>
      </c>
      <c r="F401" s="146" t="str">
        <f>IF(PROVEEDORES!D402="","",PROVEEDORES!D402)</f>
        <v/>
      </c>
      <c r="G401" s="159">
        <f>SUMIF('EG-ENE'!$F$18:$F$516,PROVEEDORES!$D402,'EG-ENE'!P$18:P$516)</f>
        <v>0</v>
      </c>
      <c r="H401" s="159">
        <f>SUMIF('EG-ENE'!$F$18:$F$516,PROVEEDORES!$D402,'EG-ENE'!Q$18:Q$516)</f>
        <v>0</v>
      </c>
      <c r="I401" s="159">
        <f>SUMIF('EG-ENE'!$F$18:$F$516,PROVEEDORES!$D402,'EG-ENE'!R$18:R$516)</f>
        <v>0</v>
      </c>
      <c r="J401" s="159">
        <f>SUMIF('EG-ENE'!$F$18:$F$516,PROVEEDORES!$D402,'EG-ENE'!S$18:S$516)</f>
        <v>0</v>
      </c>
      <c r="K401" s="159" t="str">
        <f t="shared" si="12"/>
        <v/>
      </c>
      <c r="L401" s="146" t="str">
        <f>IF(PROVEEDORES!G402="","",PROVEEDORES!G402)</f>
        <v/>
      </c>
    </row>
    <row r="402" spans="3:12" ht="17.45" customHeight="1" x14ac:dyDescent="0.2">
      <c r="C402" s="158">
        <f t="shared" si="13"/>
        <v>396</v>
      </c>
      <c r="D402" s="146" t="str">
        <f>IF(PROVEEDORES!E403="","",PROVEEDORES!E403)</f>
        <v/>
      </c>
      <c r="E402" s="146" t="str">
        <f>IF(PROVEEDORES!F403="","",PROVEEDORES!F403)</f>
        <v/>
      </c>
      <c r="F402" s="146" t="str">
        <f>IF(PROVEEDORES!D403="","",PROVEEDORES!D403)</f>
        <v/>
      </c>
      <c r="G402" s="159">
        <f>SUMIF('EG-ENE'!$F$18:$F$516,PROVEEDORES!$D403,'EG-ENE'!P$18:P$516)</f>
        <v>0</v>
      </c>
      <c r="H402" s="159">
        <f>SUMIF('EG-ENE'!$F$18:$F$516,PROVEEDORES!$D403,'EG-ENE'!Q$18:Q$516)</f>
        <v>0</v>
      </c>
      <c r="I402" s="159">
        <f>SUMIF('EG-ENE'!$F$18:$F$516,PROVEEDORES!$D403,'EG-ENE'!R$18:R$516)</f>
        <v>0</v>
      </c>
      <c r="J402" s="159">
        <f>SUMIF('EG-ENE'!$F$18:$F$516,PROVEEDORES!$D403,'EG-ENE'!S$18:S$516)</f>
        <v>0</v>
      </c>
      <c r="K402" s="159" t="str">
        <f t="shared" si="12"/>
        <v/>
      </c>
      <c r="L402" s="146" t="str">
        <f>IF(PROVEEDORES!G403="","",PROVEEDORES!G403)</f>
        <v/>
      </c>
    </row>
    <row r="403" spans="3:12" ht="17.45" customHeight="1" x14ac:dyDescent="0.2">
      <c r="C403" s="158">
        <f t="shared" si="13"/>
        <v>397</v>
      </c>
      <c r="D403" s="146" t="str">
        <f>IF(PROVEEDORES!E404="","",PROVEEDORES!E404)</f>
        <v/>
      </c>
      <c r="E403" s="146" t="str">
        <f>IF(PROVEEDORES!F404="","",PROVEEDORES!F404)</f>
        <v/>
      </c>
      <c r="F403" s="146" t="str">
        <f>IF(PROVEEDORES!D404="","",PROVEEDORES!D404)</f>
        <v/>
      </c>
      <c r="G403" s="159">
        <f>SUMIF('EG-ENE'!$F$18:$F$516,PROVEEDORES!$D404,'EG-ENE'!P$18:P$516)</f>
        <v>0</v>
      </c>
      <c r="H403" s="159">
        <f>SUMIF('EG-ENE'!$F$18:$F$516,PROVEEDORES!$D404,'EG-ENE'!Q$18:Q$516)</f>
        <v>0</v>
      </c>
      <c r="I403" s="159">
        <f>SUMIF('EG-ENE'!$F$18:$F$516,PROVEEDORES!$D404,'EG-ENE'!R$18:R$516)</f>
        <v>0</v>
      </c>
      <c r="J403" s="159">
        <f>SUMIF('EG-ENE'!$F$18:$F$516,PROVEEDORES!$D404,'EG-ENE'!S$18:S$516)</f>
        <v>0</v>
      </c>
      <c r="K403" s="159" t="str">
        <f t="shared" si="12"/>
        <v/>
      </c>
      <c r="L403" s="146" t="str">
        <f>IF(PROVEEDORES!G404="","",PROVEEDORES!G404)</f>
        <v/>
      </c>
    </row>
    <row r="404" spans="3:12" ht="17.45" customHeight="1" x14ac:dyDescent="0.2">
      <c r="C404" s="158">
        <f t="shared" si="13"/>
        <v>398</v>
      </c>
      <c r="D404" s="146" t="str">
        <f>IF(PROVEEDORES!E405="","",PROVEEDORES!E405)</f>
        <v/>
      </c>
      <c r="E404" s="146" t="str">
        <f>IF(PROVEEDORES!F405="","",PROVEEDORES!F405)</f>
        <v/>
      </c>
      <c r="F404" s="146" t="str">
        <f>IF(PROVEEDORES!D405="","",PROVEEDORES!D405)</f>
        <v/>
      </c>
      <c r="G404" s="159">
        <f>SUMIF('EG-ENE'!$F$18:$F$516,PROVEEDORES!$D405,'EG-ENE'!P$18:P$516)</f>
        <v>0</v>
      </c>
      <c r="H404" s="159">
        <f>SUMIF('EG-ENE'!$F$18:$F$516,PROVEEDORES!$D405,'EG-ENE'!Q$18:Q$516)</f>
        <v>0</v>
      </c>
      <c r="I404" s="159">
        <f>SUMIF('EG-ENE'!$F$18:$F$516,PROVEEDORES!$D405,'EG-ENE'!R$18:R$516)</f>
        <v>0</v>
      </c>
      <c r="J404" s="159">
        <f>SUMIF('EG-ENE'!$F$18:$F$516,PROVEEDORES!$D405,'EG-ENE'!S$18:S$516)</f>
        <v>0</v>
      </c>
      <c r="K404" s="159" t="str">
        <f t="shared" si="12"/>
        <v/>
      </c>
      <c r="L404" s="146" t="str">
        <f>IF(PROVEEDORES!G405="","",PROVEEDORES!G405)</f>
        <v/>
      </c>
    </row>
    <row r="405" spans="3:12" ht="17.45" customHeight="1" x14ac:dyDescent="0.2">
      <c r="C405" s="158">
        <f t="shared" si="13"/>
        <v>399</v>
      </c>
      <c r="D405" s="146" t="str">
        <f>IF(PROVEEDORES!E406="","",PROVEEDORES!E406)</f>
        <v/>
      </c>
      <c r="E405" s="146" t="str">
        <f>IF(PROVEEDORES!F406="","",PROVEEDORES!F406)</f>
        <v/>
      </c>
      <c r="F405" s="146" t="str">
        <f>IF(PROVEEDORES!D406="","",PROVEEDORES!D406)</f>
        <v/>
      </c>
      <c r="G405" s="159">
        <f>SUMIF('EG-ENE'!$F$18:$F$516,PROVEEDORES!$D406,'EG-ENE'!P$18:P$516)</f>
        <v>0</v>
      </c>
      <c r="H405" s="159">
        <f>SUMIF('EG-ENE'!$F$18:$F$516,PROVEEDORES!$D406,'EG-ENE'!Q$18:Q$516)</f>
        <v>0</v>
      </c>
      <c r="I405" s="159">
        <f>SUMIF('EG-ENE'!$F$18:$F$516,PROVEEDORES!$D406,'EG-ENE'!R$18:R$516)</f>
        <v>0</v>
      </c>
      <c r="J405" s="159">
        <f>SUMIF('EG-ENE'!$F$18:$F$516,PROVEEDORES!$D406,'EG-ENE'!S$18:S$516)</f>
        <v>0</v>
      </c>
      <c r="K405" s="159" t="str">
        <f t="shared" si="12"/>
        <v/>
      </c>
      <c r="L405" s="146" t="str">
        <f>IF(PROVEEDORES!G406="","",PROVEEDORES!G406)</f>
        <v/>
      </c>
    </row>
    <row r="406" spans="3:12" ht="17.45" customHeight="1" x14ac:dyDescent="0.2">
      <c r="C406" s="158">
        <f t="shared" si="13"/>
        <v>400</v>
      </c>
      <c r="D406" s="146" t="str">
        <f>IF(PROVEEDORES!E407="","",PROVEEDORES!E407)</f>
        <v/>
      </c>
      <c r="E406" s="146" t="str">
        <f>IF(PROVEEDORES!F407="","",PROVEEDORES!F407)</f>
        <v/>
      </c>
      <c r="F406" s="146" t="str">
        <f>IF(PROVEEDORES!D407="","",PROVEEDORES!D407)</f>
        <v/>
      </c>
      <c r="G406" s="159">
        <f>SUMIF('EG-ENE'!$F$18:$F$516,PROVEEDORES!$D407,'EG-ENE'!P$18:P$516)</f>
        <v>0</v>
      </c>
      <c r="H406" s="159">
        <f>SUMIF('EG-ENE'!$F$18:$F$516,PROVEEDORES!$D407,'EG-ENE'!Q$18:Q$516)</f>
        <v>0</v>
      </c>
      <c r="I406" s="159">
        <f>SUMIF('EG-ENE'!$F$18:$F$516,PROVEEDORES!$D407,'EG-ENE'!R$18:R$516)</f>
        <v>0</v>
      </c>
      <c r="J406" s="159">
        <f>SUMIF('EG-ENE'!$F$18:$F$516,PROVEEDORES!$D407,'EG-ENE'!S$18:S$516)</f>
        <v>0</v>
      </c>
      <c r="K406" s="159" t="str">
        <f t="shared" si="12"/>
        <v/>
      </c>
      <c r="L406" s="146" t="str">
        <f>IF(PROVEEDORES!G407="","",PROVEEDORES!G407)</f>
        <v/>
      </c>
    </row>
    <row r="407" spans="3:12" ht="17.45" customHeight="1" x14ac:dyDescent="0.2">
      <c r="C407" s="158">
        <f t="shared" si="13"/>
        <v>401</v>
      </c>
      <c r="D407" s="146" t="str">
        <f>IF(PROVEEDORES!E408="","",PROVEEDORES!E408)</f>
        <v/>
      </c>
      <c r="E407" s="146" t="str">
        <f>IF(PROVEEDORES!F408="","",PROVEEDORES!F408)</f>
        <v/>
      </c>
      <c r="F407" s="146" t="str">
        <f>IF(PROVEEDORES!D408="","",PROVEEDORES!D408)</f>
        <v/>
      </c>
      <c r="G407" s="159">
        <f>SUMIF('EG-ENE'!$F$18:$F$516,PROVEEDORES!$D408,'EG-ENE'!P$18:P$516)</f>
        <v>0</v>
      </c>
      <c r="H407" s="159">
        <f>SUMIF('EG-ENE'!$F$18:$F$516,PROVEEDORES!$D408,'EG-ENE'!Q$18:Q$516)</f>
        <v>0</v>
      </c>
      <c r="I407" s="159">
        <f>SUMIF('EG-ENE'!$F$18:$F$516,PROVEEDORES!$D408,'EG-ENE'!R$18:R$516)</f>
        <v>0</v>
      </c>
      <c r="J407" s="159">
        <f>SUMIF('EG-ENE'!$F$18:$F$516,PROVEEDORES!$D408,'EG-ENE'!S$18:S$516)</f>
        <v>0</v>
      </c>
      <c r="K407" s="159" t="str">
        <f t="shared" si="12"/>
        <v/>
      </c>
      <c r="L407" s="146" t="str">
        <f>IF(PROVEEDORES!G408="","",PROVEEDORES!G408)</f>
        <v/>
      </c>
    </row>
    <row r="408" spans="3:12" ht="17.45" customHeight="1" x14ac:dyDescent="0.2">
      <c r="C408" s="158">
        <f t="shared" si="13"/>
        <v>402</v>
      </c>
      <c r="D408" s="146" t="str">
        <f>IF(PROVEEDORES!E409="","",PROVEEDORES!E409)</f>
        <v/>
      </c>
      <c r="E408" s="146" t="str">
        <f>IF(PROVEEDORES!F409="","",PROVEEDORES!F409)</f>
        <v/>
      </c>
      <c r="F408" s="146" t="str">
        <f>IF(PROVEEDORES!D409="","",PROVEEDORES!D409)</f>
        <v/>
      </c>
      <c r="G408" s="159">
        <f>SUMIF('EG-ENE'!$F$18:$F$516,PROVEEDORES!$D409,'EG-ENE'!P$18:P$516)</f>
        <v>0</v>
      </c>
      <c r="H408" s="159">
        <f>SUMIF('EG-ENE'!$F$18:$F$516,PROVEEDORES!$D409,'EG-ENE'!Q$18:Q$516)</f>
        <v>0</v>
      </c>
      <c r="I408" s="159">
        <f>SUMIF('EG-ENE'!$F$18:$F$516,PROVEEDORES!$D409,'EG-ENE'!R$18:R$516)</f>
        <v>0</v>
      </c>
      <c r="J408" s="159">
        <f>SUMIF('EG-ENE'!$F$18:$F$516,PROVEEDORES!$D409,'EG-ENE'!S$18:S$516)</f>
        <v>0</v>
      </c>
      <c r="K408" s="159" t="str">
        <f t="shared" si="12"/>
        <v/>
      </c>
      <c r="L408" s="146" t="str">
        <f>IF(PROVEEDORES!G409="","",PROVEEDORES!G409)</f>
        <v/>
      </c>
    </row>
    <row r="409" spans="3:12" ht="17.45" customHeight="1" x14ac:dyDescent="0.2">
      <c r="C409" s="158">
        <f t="shared" si="13"/>
        <v>403</v>
      </c>
      <c r="D409" s="146" t="str">
        <f>IF(PROVEEDORES!E410="","",PROVEEDORES!E410)</f>
        <v/>
      </c>
      <c r="E409" s="146" t="str">
        <f>IF(PROVEEDORES!F410="","",PROVEEDORES!F410)</f>
        <v/>
      </c>
      <c r="F409" s="146" t="str">
        <f>IF(PROVEEDORES!D410="","",PROVEEDORES!D410)</f>
        <v/>
      </c>
      <c r="G409" s="159">
        <f>SUMIF('EG-ENE'!$F$18:$F$516,PROVEEDORES!$D410,'EG-ENE'!P$18:P$516)</f>
        <v>0</v>
      </c>
      <c r="H409" s="159">
        <f>SUMIF('EG-ENE'!$F$18:$F$516,PROVEEDORES!$D410,'EG-ENE'!Q$18:Q$516)</f>
        <v>0</v>
      </c>
      <c r="I409" s="159">
        <f>SUMIF('EG-ENE'!$F$18:$F$516,PROVEEDORES!$D410,'EG-ENE'!R$18:R$516)</f>
        <v>0</v>
      </c>
      <c r="J409" s="159">
        <f>SUMIF('EG-ENE'!$F$18:$F$516,PROVEEDORES!$D410,'EG-ENE'!S$18:S$516)</f>
        <v>0</v>
      </c>
      <c r="K409" s="159" t="str">
        <f t="shared" si="12"/>
        <v/>
      </c>
      <c r="L409" s="146" t="str">
        <f>IF(PROVEEDORES!G410="","",PROVEEDORES!G410)</f>
        <v/>
      </c>
    </row>
    <row r="410" spans="3:12" ht="17.45" customHeight="1" x14ac:dyDescent="0.2">
      <c r="C410" s="158">
        <f t="shared" si="13"/>
        <v>404</v>
      </c>
      <c r="D410" s="146" t="str">
        <f>IF(PROVEEDORES!E411="","",PROVEEDORES!E411)</f>
        <v/>
      </c>
      <c r="E410" s="146" t="str">
        <f>IF(PROVEEDORES!F411="","",PROVEEDORES!F411)</f>
        <v/>
      </c>
      <c r="F410" s="146" t="str">
        <f>IF(PROVEEDORES!D411="","",PROVEEDORES!D411)</f>
        <v/>
      </c>
      <c r="G410" s="159">
        <f>SUMIF('EG-ENE'!$F$18:$F$516,PROVEEDORES!$D411,'EG-ENE'!P$18:P$516)</f>
        <v>0</v>
      </c>
      <c r="H410" s="159">
        <f>SUMIF('EG-ENE'!$F$18:$F$516,PROVEEDORES!$D411,'EG-ENE'!Q$18:Q$516)</f>
        <v>0</v>
      </c>
      <c r="I410" s="159">
        <f>SUMIF('EG-ENE'!$F$18:$F$516,PROVEEDORES!$D411,'EG-ENE'!R$18:R$516)</f>
        <v>0</v>
      </c>
      <c r="J410" s="159">
        <f>SUMIF('EG-ENE'!$F$18:$F$516,PROVEEDORES!$D411,'EG-ENE'!S$18:S$516)</f>
        <v>0</v>
      </c>
      <c r="K410" s="159" t="str">
        <f t="shared" si="12"/>
        <v/>
      </c>
      <c r="L410" s="146" t="str">
        <f>IF(PROVEEDORES!G411="","",PROVEEDORES!G411)</f>
        <v/>
      </c>
    </row>
    <row r="411" spans="3:12" ht="17.45" customHeight="1" x14ac:dyDescent="0.2">
      <c r="C411" s="158">
        <f t="shared" si="13"/>
        <v>405</v>
      </c>
      <c r="D411" s="146" t="str">
        <f>IF(PROVEEDORES!E412="","",PROVEEDORES!E412)</f>
        <v/>
      </c>
      <c r="E411" s="146" t="str">
        <f>IF(PROVEEDORES!F412="","",PROVEEDORES!F412)</f>
        <v/>
      </c>
      <c r="F411" s="146" t="str">
        <f>IF(PROVEEDORES!D412="","",PROVEEDORES!D412)</f>
        <v/>
      </c>
      <c r="G411" s="159">
        <f>SUMIF('EG-ENE'!$F$18:$F$516,PROVEEDORES!$D412,'EG-ENE'!P$18:P$516)</f>
        <v>0</v>
      </c>
      <c r="H411" s="159">
        <f>SUMIF('EG-ENE'!$F$18:$F$516,PROVEEDORES!$D412,'EG-ENE'!Q$18:Q$516)</f>
        <v>0</v>
      </c>
      <c r="I411" s="159">
        <f>SUMIF('EG-ENE'!$F$18:$F$516,PROVEEDORES!$D412,'EG-ENE'!R$18:R$516)</f>
        <v>0</v>
      </c>
      <c r="J411" s="159">
        <f>SUMIF('EG-ENE'!$F$18:$F$516,PROVEEDORES!$D412,'EG-ENE'!S$18:S$516)</f>
        <v>0</v>
      </c>
      <c r="K411" s="159" t="str">
        <f t="shared" si="12"/>
        <v/>
      </c>
      <c r="L411" s="146" t="str">
        <f>IF(PROVEEDORES!G412="","",PROVEEDORES!G412)</f>
        <v/>
      </c>
    </row>
    <row r="412" spans="3:12" ht="17.45" customHeight="1" x14ac:dyDescent="0.2">
      <c r="C412" s="158">
        <f t="shared" si="13"/>
        <v>406</v>
      </c>
      <c r="D412" s="146" t="str">
        <f>IF(PROVEEDORES!E413="","",PROVEEDORES!E413)</f>
        <v/>
      </c>
      <c r="E412" s="146" t="str">
        <f>IF(PROVEEDORES!F413="","",PROVEEDORES!F413)</f>
        <v/>
      </c>
      <c r="F412" s="146" t="str">
        <f>IF(PROVEEDORES!D413="","",PROVEEDORES!D413)</f>
        <v/>
      </c>
      <c r="G412" s="159">
        <f>SUMIF('EG-ENE'!$F$18:$F$516,PROVEEDORES!$D413,'EG-ENE'!P$18:P$516)</f>
        <v>0</v>
      </c>
      <c r="H412" s="159">
        <f>SUMIF('EG-ENE'!$F$18:$F$516,PROVEEDORES!$D413,'EG-ENE'!Q$18:Q$516)</f>
        <v>0</v>
      </c>
      <c r="I412" s="159">
        <f>SUMIF('EG-ENE'!$F$18:$F$516,PROVEEDORES!$D413,'EG-ENE'!R$18:R$516)</f>
        <v>0</v>
      </c>
      <c r="J412" s="159">
        <f>SUMIF('EG-ENE'!$F$18:$F$516,PROVEEDORES!$D413,'EG-ENE'!S$18:S$516)</f>
        <v>0</v>
      </c>
      <c r="K412" s="159" t="str">
        <f t="shared" si="12"/>
        <v/>
      </c>
      <c r="L412" s="146" t="str">
        <f>IF(PROVEEDORES!G413="","",PROVEEDORES!G413)</f>
        <v/>
      </c>
    </row>
    <row r="413" spans="3:12" ht="17.45" customHeight="1" x14ac:dyDescent="0.2">
      <c r="C413" s="158">
        <f t="shared" si="13"/>
        <v>407</v>
      </c>
      <c r="D413" s="146" t="str">
        <f>IF(PROVEEDORES!E414="","",PROVEEDORES!E414)</f>
        <v/>
      </c>
      <c r="E413" s="146" t="str">
        <f>IF(PROVEEDORES!F414="","",PROVEEDORES!F414)</f>
        <v/>
      </c>
      <c r="F413" s="146" t="str">
        <f>IF(PROVEEDORES!D414="","",PROVEEDORES!D414)</f>
        <v/>
      </c>
      <c r="G413" s="159">
        <f>SUMIF('EG-ENE'!$F$18:$F$516,PROVEEDORES!$D414,'EG-ENE'!P$18:P$516)</f>
        <v>0</v>
      </c>
      <c r="H413" s="159">
        <f>SUMIF('EG-ENE'!$F$18:$F$516,PROVEEDORES!$D414,'EG-ENE'!Q$18:Q$516)</f>
        <v>0</v>
      </c>
      <c r="I413" s="159">
        <f>SUMIF('EG-ENE'!$F$18:$F$516,PROVEEDORES!$D414,'EG-ENE'!R$18:R$516)</f>
        <v>0</v>
      </c>
      <c r="J413" s="159">
        <f>SUMIF('EG-ENE'!$F$18:$F$516,PROVEEDORES!$D414,'EG-ENE'!S$18:S$516)</f>
        <v>0</v>
      </c>
      <c r="K413" s="159" t="str">
        <f t="shared" si="12"/>
        <v/>
      </c>
      <c r="L413" s="146" t="str">
        <f>IF(PROVEEDORES!G414="","",PROVEEDORES!G414)</f>
        <v/>
      </c>
    </row>
    <row r="414" spans="3:12" ht="17.45" customHeight="1" x14ac:dyDescent="0.2">
      <c r="C414" s="158">
        <f t="shared" si="13"/>
        <v>408</v>
      </c>
      <c r="D414" s="146" t="str">
        <f>IF(PROVEEDORES!E415="","",PROVEEDORES!E415)</f>
        <v/>
      </c>
      <c r="E414" s="146" t="str">
        <f>IF(PROVEEDORES!F415="","",PROVEEDORES!F415)</f>
        <v/>
      </c>
      <c r="F414" s="146" t="str">
        <f>IF(PROVEEDORES!D415="","",PROVEEDORES!D415)</f>
        <v/>
      </c>
      <c r="G414" s="159">
        <f>SUMIF('EG-ENE'!$F$18:$F$516,PROVEEDORES!$D415,'EG-ENE'!P$18:P$516)</f>
        <v>0</v>
      </c>
      <c r="H414" s="159">
        <f>SUMIF('EG-ENE'!$F$18:$F$516,PROVEEDORES!$D415,'EG-ENE'!Q$18:Q$516)</f>
        <v>0</v>
      </c>
      <c r="I414" s="159">
        <f>SUMIF('EG-ENE'!$F$18:$F$516,PROVEEDORES!$D415,'EG-ENE'!R$18:R$516)</f>
        <v>0</v>
      </c>
      <c r="J414" s="159">
        <f>SUMIF('EG-ENE'!$F$18:$F$516,PROVEEDORES!$D415,'EG-ENE'!S$18:S$516)</f>
        <v>0</v>
      </c>
      <c r="K414" s="159" t="str">
        <f t="shared" si="12"/>
        <v/>
      </c>
      <c r="L414" s="146" t="str">
        <f>IF(PROVEEDORES!G415="","",PROVEEDORES!G415)</f>
        <v/>
      </c>
    </row>
    <row r="415" spans="3:12" ht="17.45" customHeight="1" x14ac:dyDescent="0.2">
      <c r="C415" s="158">
        <f t="shared" si="13"/>
        <v>409</v>
      </c>
      <c r="D415" s="146" t="str">
        <f>IF(PROVEEDORES!E416="","",PROVEEDORES!E416)</f>
        <v/>
      </c>
      <c r="E415" s="146" t="str">
        <f>IF(PROVEEDORES!F416="","",PROVEEDORES!F416)</f>
        <v/>
      </c>
      <c r="F415" s="146" t="str">
        <f>IF(PROVEEDORES!D416="","",PROVEEDORES!D416)</f>
        <v/>
      </c>
      <c r="G415" s="159">
        <f>SUMIF('EG-ENE'!$F$18:$F$516,PROVEEDORES!$D416,'EG-ENE'!P$18:P$516)</f>
        <v>0</v>
      </c>
      <c r="H415" s="159">
        <f>SUMIF('EG-ENE'!$F$18:$F$516,PROVEEDORES!$D416,'EG-ENE'!Q$18:Q$516)</f>
        <v>0</v>
      </c>
      <c r="I415" s="159">
        <f>SUMIF('EG-ENE'!$F$18:$F$516,PROVEEDORES!$D416,'EG-ENE'!R$18:R$516)</f>
        <v>0</v>
      </c>
      <c r="J415" s="159">
        <f>SUMIF('EG-ENE'!$F$18:$F$516,PROVEEDORES!$D416,'EG-ENE'!S$18:S$516)</f>
        <v>0</v>
      </c>
      <c r="K415" s="159" t="str">
        <f t="shared" si="12"/>
        <v/>
      </c>
      <c r="L415" s="146" t="str">
        <f>IF(PROVEEDORES!G416="","",PROVEEDORES!G416)</f>
        <v/>
      </c>
    </row>
    <row r="416" spans="3:12" ht="17.45" customHeight="1" x14ac:dyDescent="0.2">
      <c r="C416" s="158">
        <f t="shared" si="13"/>
        <v>410</v>
      </c>
      <c r="D416" s="146" t="str">
        <f>IF(PROVEEDORES!E417="","",PROVEEDORES!E417)</f>
        <v/>
      </c>
      <c r="E416" s="146" t="str">
        <f>IF(PROVEEDORES!F417="","",PROVEEDORES!F417)</f>
        <v/>
      </c>
      <c r="F416" s="146" t="str">
        <f>IF(PROVEEDORES!D417="","",PROVEEDORES!D417)</f>
        <v/>
      </c>
      <c r="G416" s="159">
        <f>SUMIF('EG-ENE'!$F$18:$F$516,PROVEEDORES!$D417,'EG-ENE'!P$18:P$516)</f>
        <v>0</v>
      </c>
      <c r="H416" s="159">
        <f>SUMIF('EG-ENE'!$F$18:$F$516,PROVEEDORES!$D417,'EG-ENE'!Q$18:Q$516)</f>
        <v>0</v>
      </c>
      <c r="I416" s="159">
        <f>SUMIF('EG-ENE'!$F$18:$F$516,PROVEEDORES!$D417,'EG-ENE'!R$18:R$516)</f>
        <v>0</v>
      </c>
      <c r="J416" s="159">
        <f>SUMIF('EG-ENE'!$F$18:$F$516,PROVEEDORES!$D417,'EG-ENE'!S$18:S$516)</f>
        <v>0</v>
      </c>
      <c r="K416" s="159" t="str">
        <f t="shared" si="12"/>
        <v/>
      </c>
      <c r="L416" s="146" t="str">
        <f>IF(PROVEEDORES!G417="","",PROVEEDORES!G417)</f>
        <v/>
      </c>
    </row>
    <row r="417" spans="3:12" ht="17.45" customHeight="1" x14ac:dyDescent="0.2">
      <c r="C417" s="158">
        <f t="shared" si="13"/>
        <v>411</v>
      </c>
      <c r="D417" s="146" t="str">
        <f>IF(PROVEEDORES!E418="","",PROVEEDORES!E418)</f>
        <v/>
      </c>
      <c r="E417" s="146" t="str">
        <f>IF(PROVEEDORES!F418="","",PROVEEDORES!F418)</f>
        <v/>
      </c>
      <c r="F417" s="146" t="str">
        <f>IF(PROVEEDORES!D418="","",PROVEEDORES!D418)</f>
        <v/>
      </c>
      <c r="G417" s="159">
        <f>SUMIF('EG-ENE'!$F$18:$F$516,PROVEEDORES!$D418,'EG-ENE'!P$18:P$516)</f>
        <v>0</v>
      </c>
      <c r="H417" s="159">
        <f>SUMIF('EG-ENE'!$F$18:$F$516,PROVEEDORES!$D418,'EG-ENE'!Q$18:Q$516)</f>
        <v>0</v>
      </c>
      <c r="I417" s="159">
        <f>SUMIF('EG-ENE'!$F$18:$F$516,PROVEEDORES!$D418,'EG-ENE'!R$18:R$516)</f>
        <v>0</v>
      </c>
      <c r="J417" s="159">
        <f>SUMIF('EG-ENE'!$F$18:$F$516,PROVEEDORES!$D418,'EG-ENE'!S$18:S$516)</f>
        <v>0</v>
      </c>
      <c r="K417" s="159" t="str">
        <f t="shared" si="12"/>
        <v/>
      </c>
      <c r="L417" s="146" t="str">
        <f>IF(PROVEEDORES!G418="","",PROVEEDORES!G418)</f>
        <v/>
      </c>
    </row>
    <row r="418" spans="3:12" ht="17.45" customHeight="1" x14ac:dyDescent="0.2">
      <c r="C418" s="158">
        <f t="shared" si="13"/>
        <v>412</v>
      </c>
      <c r="D418" s="146" t="str">
        <f>IF(PROVEEDORES!E419="","",PROVEEDORES!E419)</f>
        <v/>
      </c>
      <c r="E418" s="146" t="str">
        <f>IF(PROVEEDORES!F419="","",PROVEEDORES!F419)</f>
        <v/>
      </c>
      <c r="F418" s="146" t="str">
        <f>IF(PROVEEDORES!D419="","",PROVEEDORES!D419)</f>
        <v/>
      </c>
      <c r="G418" s="159">
        <f>SUMIF('EG-ENE'!$F$18:$F$516,PROVEEDORES!$D419,'EG-ENE'!P$18:P$516)</f>
        <v>0</v>
      </c>
      <c r="H418" s="159">
        <f>SUMIF('EG-ENE'!$F$18:$F$516,PROVEEDORES!$D419,'EG-ENE'!Q$18:Q$516)</f>
        <v>0</v>
      </c>
      <c r="I418" s="159">
        <f>SUMIF('EG-ENE'!$F$18:$F$516,PROVEEDORES!$D419,'EG-ENE'!R$18:R$516)</f>
        <v>0</v>
      </c>
      <c r="J418" s="159">
        <f>SUMIF('EG-ENE'!$F$18:$F$516,PROVEEDORES!$D419,'EG-ENE'!S$18:S$516)</f>
        <v>0</v>
      </c>
      <c r="K418" s="159" t="str">
        <f t="shared" si="12"/>
        <v/>
      </c>
      <c r="L418" s="146" t="str">
        <f>IF(PROVEEDORES!G419="","",PROVEEDORES!G419)</f>
        <v/>
      </c>
    </row>
    <row r="419" spans="3:12" ht="17.45" customHeight="1" x14ac:dyDescent="0.2">
      <c r="C419" s="158">
        <f t="shared" si="13"/>
        <v>413</v>
      </c>
      <c r="D419" s="146" t="str">
        <f>IF(PROVEEDORES!E420="","",PROVEEDORES!E420)</f>
        <v/>
      </c>
      <c r="E419" s="146" t="str">
        <f>IF(PROVEEDORES!F420="","",PROVEEDORES!F420)</f>
        <v/>
      </c>
      <c r="F419" s="146" t="str">
        <f>IF(PROVEEDORES!D420="","",PROVEEDORES!D420)</f>
        <v/>
      </c>
      <c r="G419" s="159">
        <f>SUMIF('EG-ENE'!$F$18:$F$516,PROVEEDORES!$D420,'EG-ENE'!P$18:P$516)</f>
        <v>0</v>
      </c>
      <c r="H419" s="159">
        <f>SUMIF('EG-ENE'!$F$18:$F$516,PROVEEDORES!$D420,'EG-ENE'!Q$18:Q$516)</f>
        <v>0</v>
      </c>
      <c r="I419" s="159">
        <f>SUMIF('EG-ENE'!$F$18:$F$516,PROVEEDORES!$D420,'EG-ENE'!R$18:R$516)</f>
        <v>0</v>
      </c>
      <c r="J419" s="159">
        <f>SUMIF('EG-ENE'!$F$18:$F$516,PROVEEDORES!$D420,'EG-ENE'!S$18:S$516)</f>
        <v>0</v>
      </c>
      <c r="K419" s="159" t="str">
        <f t="shared" si="12"/>
        <v/>
      </c>
      <c r="L419" s="146" t="str">
        <f>IF(PROVEEDORES!G420="","",PROVEEDORES!G420)</f>
        <v/>
      </c>
    </row>
    <row r="420" spans="3:12" ht="17.45" customHeight="1" x14ac:dyDescent="0.2">
      <c r="C420" s="158">
        <f t="shared" si="13"/>
        <v>414</v>
      </c>
      <c r="D420" s="146" t="str">
        <f>IF(PROVEEDORES!E421="","",PROVEEDORES!E421)</f>
        <v/>
      </c>
      <c r="E420" s="146" t="str">
        <f>IF(PROVEEDORES!F421="","",PROVEEDORES!F421)</f>
        <v/>
      </c>
      <c r="F420" s="146" t="str">
        <f>IF(PROVEEDORES!D421="","",PROVEEDORES!D421)</f>
        <v/>
      </c>
      <c r="G420" s="159">
        <f>SUMIF('EG-ENE'!$F$18:$F$516,PROVEEDORES!$D421,'EG-ENE'!P$18:P$516)</f>
        <v>0</v>
      </c>
      <c r="H420" s="159">
        <f>SUMIF('EG-ENE'!$F$18:$F$516,PROVEEDORES!$D421,'EG-ENE'!Q$18:Q$516)</f>
        <v>0</v>
      </c>
      <c r="I420" s="159">
        <f>SUMIF('EG-ENE'!$F$18:$F$516,PROVEEDORES!$D421,'EG-ENE'!R$18:R$516)</f>
        <v>0</v>
      </c>
      <c r="J420" s="159">
        <f>SUMIF('EG-ENE'!$F$18:$F$516,PROVEEDORES!$D421,'EG-ENE'!S$18:S$516)</f>
        <v>0</v>
      </c>
      <c r="K420" s="159" t="str">
        <f t="shared" si="12"/>
        <v/>
      </c>
      <c r="L420" s="146" t="str">
        <f>IF(PROVEEDORES!G421="","",PROVEEDORES!G421)</f>
        <v/>
      </c>
    </row>
    <row r="421" spans="3:12" ht="17.45" customHeight="1" x14ac:dyDescent="0.2">
      <c r="C421" s="158">
        <f t="shared" si="13"/>
        <v>415</v>
      </c>
      <c r="D421" s="146" t="str">
        <f>IF(PROVEEDORES!E422="","",PROVEEDORES!E422)</f>
        <v/>
      </c>
      <c r="E421" s="146" t="str">
        <f>IF(PROVEEDORES!F422="","",PROVEEDORES!F422)</f>
        <v/>
      </c>
      <c r="F421" s="146" t="str">
        <f>IF(PROVEEDORES!D422="","",PROVEEDORES!D422)</f>
        <v/>
      </c>
      <c r="G421" s="159">
        <f>SUMIF('EG-ENE'!$F$18:$F$516,PROVEEDORES!$D422,'EG-ENE'!P$18:P$516)</f>
        <v>0</v>
      </c>
      <c r="H421" s="159">
        <f>SUMIF('EG-ENE'!$F$18:$F$516,PROVEEDORES!$D422,'EG-ENE'!Q$18:Q$516)</f>
        <v>0</v>
      </c>
      <c r="I421" s="159">
        <f>SUMIF('EG-ENE'!$F$18:$F$516,PROVEEDORES!$D422,'EG-ENE'!R$18:R$516)</f>
        <v>0</v>
      </c>
      <c r="J421" s="159">
        <f>SUMIF('EG-ENE'!$F$18:$F$516,PROVEEDORES!$D422,'EG-ENE'!S$18:S$516)</f>
        <v>0</v>
      </c>
      <c r="K421" s="159" t="str">
        <f t="shared" si="12"/>
        <v/>
      </c>
      <c r="L421" s="146" t="str">
        <f>IF(PROVEEDORES!G422="","",PROVEEDORES!G422)</f>
        <v/>
      </c>
    </row>
    <row r="422" spans="3:12" ht="17.45" customHeight="1" x14ac:dyDescent="0.2">
      <c r="C422" s="158">
        <f t="shared" si="13"/>
        <v>416</v>
      </c>
      <c r="D422" s="146" t="str">
        <f>IF(PROVEEDORES!E423="","",PROVEEDORES!E423)</f>
        <v/>
      </c>
      <c r="E422" s="146" t="str">
        <f>IF(PROVEEDORES!F423="","",PROVEEDORES!F423)</f>
        <v/>
      </c>
      <c r="F422" s="146" t="str">
        <f>IF(PROVEEDORES!D423="","",PROVEEDORES!D423)</f>
        <v/>
      </c>
      <c r="G422" s="159">
        <f>SUMIF('EG-ENE'!$F$18:$F$516,PROVEEDORES!$D423,'EG-ENE'!P$18:P$516)</f>
        <v>0</v>
      </c>
      <c r="H422" s="159">
        <f>SUMIF('EG-ENE'!$F$18:$F$516,PROVEEDORES!$D423,'EG-ENE'!Q$18:Q$516)</f>
        <v>0</v>
      </c>
      <c r="I422" s="159">
        <f>SUMIF('EG-ENE'!$F$18:$F$516,PROVEEDORES!$D423,'EG-ENE'!R$18:R$516)</f>
        <v>0</v>
      </c>
      <c r="J422" s="159">
        <f>SUMIF('EG-ENE'!$F$18:$F$516,PROVEEDORES!$D423,'EG-ENE'!S$18:S$516)</f>
        <v>0</v>
      </c>
      <c r="K422" s="159" t="str">
        <f t="shared" si="12"/>
        <v/>
      </c>
      <c r="L422" s="146" t="str">
        <f>IF(PROVEEDORES!G423="","",PROVEEDORES!G423)</f>
        <v/>
      </c>
    </row>
    <row r="423" spans="3:12" ht="17.45" customHeight="1" x14ac:dyDescent="0.2">
      <c r="C423" s="158">
        <f t="shared" si="13"/>
        <v>417</v>
      </c>
      <c r="D423" s="146" t="str">
        <f>IF(PROVEEDORES!E424="","",PROVEEDORES!E424)</f>
        <v/>
      </c>
      <c r="E423" s="146" t="str">
        <f>IF(PROVEEDORES!F424="","",PROVEEDORES!F424)</f>
        <v/>
      </c>
      <c r="F423" s="146" t="str">
        <f>IF(PROVEEDORES!D424="","",PROVEEDORES!D424)</f>
        <v/>
      </c>
      <c r="G423" s="159">
        <f>SUMIF('EG-ENE'!$F$18:$F$516,PROVEEDORES!$D424,'EG-ENE'!P$18:P$516)</f>
        <v>0</v>
      </c>
      <c r="H423" s="159">
        <f>SUMIF('EG-ENE'!$F$18:$F$516,PROVEEDORES!$D424,'EG-ENE'!Q$18:Q$516)</f>
        <v>0</v>
      </c>
      <c r="I423" s="159">
        <f>SUMIF('EG-ENE'!$F$18:$F$516,PROVEEDORES!$D424,'EG-ENE'!R$18:R$516)</f>
        <v>0</v>
      </c>
      <c r="J423" s="159">
        <f>SUMIF('EG-ENE'!$F$18:$F$516,PROVEEDORES!$D424,'EG-ENE'!S$18:S$516)</f>
        <v>0</v>
      </c>
      <c r="K423" s="159" t="str">
        <f t="shared" si="12"/>
        <v/>
      </c>
      <c r="L423" s="146" t="str">
        <f>IF(PROVEEDORES!G424="","",PROVEEDORES!G424)</f>
        <v/>
      </c>
    </row>
    <row r="424" spans="3:12" ht="17.45" customHeight="1" x14ac:dyDescent="0.2">
      <c r="C424" s="158">
        <f t="shared" si="13"/>
        <v>418</v>
      </c>
      <c r="D424" s="146" t="str">
        <f>IF(PROVEEDORES!E425="","",PROVEEDORES!E425)</f>
        <v/>
      </c>
      <c r="E424" s="146" t="str">
        <f>IF(PROVEEDORES!F425="","",PROVEEDORES!F425)</f>
        <v/>
      </c>
      <c r="F424" s="146" t="str">
        <f>IF(PROVEEDORES!D425="","",PROVEEDORES!D425)</f>
        <v/>
      </c>
      <c r="G424" s="159">
        <f>SUMIF('EG-ENE'!$F$18:$F$516,PROVEEDORES!$D425,'EG-ENE'!P$18:P$516)</f>
        <v>0</v>
      </c>
      <c r="H424" s="159">
        <f>SUMIF('EG-ENE'!$F$18:$F$516,PROVEEDORES!$D425,'EG-ENE'!Q$18:Q$516)</f>
        <v>0</v>
      </c>
      <c r="I424" s="159">
        <f>SUMIF('EG-ENE'!$F$18:$F$516,PROVEEDORES!$D425,'EG-ENE'!R$18:R$516)</f>
        <v>0</v>
      </c>
      <c r="J424" s="159">
        <f>SUMIF('EG-ENE'!$F$18:$F$516,PROVEEDORES!$D425,'EG-ENE'!S$18:S$516)</f>
        <v>0</v>
      </c>
      <c r="K424" s="159" t="str">
        <f t="shared" si="12"/>
        <v/>
      </c>
      <c r="L424" s="146" t="str">
        <f>IF(PROVEEDORES!G425="","",PROVEEDORES!G425)</f>
        <v/>
      </c>
    </row>
    <row r="425" spans="3:12" ht="17.45" customHeight="1" x14ac:dyDescent="0.2">
      <c r="C425" s="158">
        <f t="shared" si="13"/>
        <v>419</v>
      </c>
      <c r="D425" s="146" t="str">
        <f>IF(PROVEEDORES!E426="","",PROVEEDORES!E426)</f>
        <v/>
      </c>
      <c r="E425" s="146" t="str">
        <f>IF(PROVEEDORES!F426="","",PROVEEDORES!F426)</f>
        <v/>
      </c>
      <c r="F425" s="146" t="str">
        <f>IF(PROVEEDORES!D426="","",PROVEEDORES!D426)</f>
        <v/>
      </c>
      <c r="G425" s="159">
        <f>SUMIF('EG-ENE'!$F$18:$F$516,PROVEEDORES!$D426,'EG-ENE'!P$18:P$516)</f>
        <v>0</v>
      </c>
      <c r="H425" s="159">
        <f>SUMIF('EG-ENE'!$F$18:$F$516,PROVEEDORES!$D426,'EG-ENE'!Q$18:Q$516)</f>
        <v>0</v>
      </c>
      <c r="I425" s="159">
        <f>SUMIF('EG-ENE'!$F$18:$F$516,PROVEEDORES!$D426,'EG-ENE'!R$18:R$516)</f>
        <v>0</v>
      </c>
      <c r="J425" s="159">
        <f>SUMIF('EG-ENE'!$F$18:$F$516,PROVEEDORES!$D426,'EG-ENE'!S$18:S$516)</f>
        <v>0</v>
      </c>
      <c r="K425" s="159" t="str">
        <f t="shared" si="12"/>
        <v/>
      </c>
      <c r="L425" s="146" t="str">
        <f>IF(PROVEEDORES!G426="","",PROVEEDORES!G426)</f>
        <v/>
      </c>
    </row>
    <row r="426" spans="3:12" ht="17.45" customHeight="1" x14ac:dyDescent="0.2">
      <c r="C426" s="158">
        <f t="shared" si="13"/>
        <v>420</v>
      </c>
      <c r="D426" s="146" t="str">
        <f>IF(PROVEEDORES!E427="","",PROVEEDORES!E427)</f>
        <v/>
      </c>
      <c r="E426" s="146" t="str">
        <f>IF(PROVEEDORES!F427="","",PROVEEDORES!F427)</f>
        <v/>
      </c>
      <c r="F426" s="146" t="str">
        <f>IF(PROVEEDORES!D427="","",PROVEEDORES!D427)</f>
        <v/>
      </c>
      <c r="G426" s="159">
        <f>SUMIF('EG-ENE'!$F$18:$F$516,PROVEEDORES!$D427,'EG-ENE'!P$18:P$516)</f>
        <v>0</v>
      </c>
      <c r="H426" s="159">
        <f>SUMIF('EG-ENE'!$F$18:$F$516,PROVEEDORES!$D427,'EG-ENE'!Q$18:Q$516)</f>
        <v>0</v>
      </c>
      <c r="I426" s="159">
        <f>SUMIF('EG-ENE'!$F$18:$F$516,PROVEEDORES!$D427,'EG-ENE'!R$18:R$516)</f>
        <v>0</v>
      </c>
      <c r="J426" s="159">
        <f>SUMIF('EG-ENE'!$F$18:$F$516,PROVEEDORES!$D427,'EG-ENE'!S$18:S$516)</f>
        <v>0</v>
      </c>
      <c r="K426" s="159" t="str">
        <f t="shared" si="12"/>
        <v/>
      </c>
      <c r="L426" s="146" t="str">
        <f>IF(PROVEEDORES!G427="","",PROVEEDORES!G427)</f>
        <v/>
      </c>
    </row>
    <row r="427" spans="3:12" ht="17.45" customHeight="1" x14ac:dyDescent="0.2">
      <c r="C427" s="158">
        <f t="shared" si="13"/>
        <v>421</v>
      </c>
      <c r="D427" s="146" t="str">
        <f>IF(PROVEEDORES!E428="","",PROVEEDORES!E428)</f>
        <v/>
      </c>
      <c r="E427" s="146" t="str">
        <f>IF(PROVEEDORES!F428="","",PROVEEDORES!F428)</f>
        <v/>
      </c>
      <c r="F427" s="146" t="str">
        <f>IF(PROVEEDORES!D428="","",PROVEEDORES!D428)</f>
        <v/>
      </c>
      <c r="G427" s="159">
        <f>SUMIF('EG-ENE'!$F$18:$F$516,PROVEEDORES!$D428,'EG-ENE'!P$18:P$516)</f>
        <v>0</v>
      </c>
      <c r="H427" s="159">
        <f>SUMIF('EG-ENE'!$F$18:$F$516,PROVEEDORES!$D428,'EG-ENE'!Q$18:Q$516)</f>
        <v>0</v>
      </c>
      <c r="I427" s="159">
        <f>SUMIF('EG-ENE'!$F$18:$F$516,PROVEEDORES!$D428,'EG-ENE'!R$18:R$516)</f>
        <v>0</v>
      </c>
      <c r="J427" s="159">
        <f>SUMIF('EG-ENE'!$F$18:$F$516,PROVEEDORES!$D428,'EG-ENE'!S$18:S$516)</f>
        <v>0</v>
      </c>
      <c r="K427" s="159" t="str">
        <f t="shared" si="12"/>
        <v/>
      </c>
      <c r="L427" s="146" t="str">
        <f>IF(PROVEEDORES!G428="","",PROVEEDORES!G428)</f>
        <v/>
      </c>
    </row>
    <row r="428" spans="3:12" ht="17.45" customHeight="1" x14ac:dyDescent="0.2">
      <c r="C428" s="158">
        <f t="shared" si="13"/>
        <v>422</v>
      </c>
      <c r="D428" s="146" t="str">
        <f>IF(PROVEEDORES!E429="","",PROVEEDORES!E429)</f>
        <v/>
      </c>
      <c r="E428" s="146" t="str">
        <f>IF(PROVEEDORES!F429="","",PROVEEDORES!F429)</f>
        <v/>
      </c>
      <c r="F428" s="146" t="str">
        <f>IF(PROVEEDORES!D429="","",PROVEEDORES!D429)</f>
        <v/>
      </c>
      <c r="G428" s="159">
        <f>SUMIF('EG-ENE'!$F$18:$F$516,PROVEEDORES!$D429,'EG-ENE'!P$18:P$516)</f>
        <v>0</v>
      </c>
      <c r="H428" s="159">
        <f>SUMIF('EG-ENE'!$F$18:$F$516,PROVEEDORES!$D429,'EG-ENE'!Q$18:Q$516)</f>
        <v>0</v>
      </c>
      <c r="I428" s="159">
        <f>SUMIF('EG-ENE'!$F$18:$F$516,PROVEEDORES!$D429,'EG-ENE'!R$18:R$516)</f>
        <v>0</v>
      </c>
      <c r="J428" s="159">
        <f>SUMIF('EG-ENE'!$F$18:$F$516,PROVEEDORES!$D429,'EG-ENE'!S$18:S$516)</f>
        <v>0</v>
      </c>
      <c r="K428" s="159" t="str">
        <f t="shared" si="12"/>
        <v/>
      </c>
      <c r="L428" s="146" t="str">
        <f>IF(PROVEEDORES!G429="","",PROVEEDORES!G429)</f>
        <v/>
      </c>
    </row>
    <row r="429" spans="3:12" ht="17.45" customHeight="1" x14ac:dyDescent="0.2">
      <c r="C429" s="158">
        <f t="shared" si="13"/>
        <v>423</v>
      </c>
      <c r="D429" s="146" t="str">
        <f>IF(PROVEEDORES!E430="","",PROVEEDORES!E430)</f>
        <v/>
      </c>
      <c r="E429" s="146" t="str">
        <f>IF(PROVEEDORES!F430="","",PROVEEDORES!F430)</f>
        <v/>
      </c>
      <c r="F429" s="146" t="str">
        <f>IF(PROVEEDORES!D430="","",PROVEEDORES!D430)</f>
        <v/>
      </c>
      <c r="G429" s="159">
        <f>SUMIF('EG-ENE'!$F$18:$F$516,PROVEEDORES!$D430,'EG-ENE'!P$18:P$516)</f>
        <v>0</v>
      </c>
      <c r="H429" s="159">
        <f>SUMIF('EG-ENE'!$F$18:$F$516,PROVEEDORES!$D430,'EG-ENE'!Q$18:Q$516)</f>
        <v>0</v>
      </c>
      <c r="I429" s="159">
        <f>SUMIF('EG-ENE'!$F$18:$F$516,PROVEEDORES!$D430,'EG-ENE'!R$18:R$516)</f>
        <v>0</v>
      </c>
      <c r="J429" s="159">
        <f>SUMIF('EG-ENE'!$F$18:$F$516,PROVEEDORES!$D430,'EG-ENE'!S$18:S$516)</f>
        <v>0</v>
      </c>
      <c r="K429" s="159" t="str">
        <f t="shared" si="12"/>
        <v/>
      </c>
      <c r="L429" s="146" t="str">
        <f>IF(PROVEEDORES!G430="","",PROVEEDORES!G430)</f>
        <v/>
      </c>
    </row>
    <row r="430" spans="3:12" ht="17.45" customHeight="1" x14ac:dyDescent="0.2">
      <c r="C430" s="158">
        <f t="shared" si="13"/>
        <v>424</v>
      </c>
      <c r="D430" s="146" t="str">
        <f>IF(PROVEEDORES!E431="","",PROVEEDORES!E431)</f>
        <v/>
      </c>
      <c r="E430" s="146" t="str">
        <f>IF(PROVEEDORES!F431="","",PROVEEDORES!F431)</f>
        <v/>
      </c>
      <c r="F430" s="146" t="str">
        <f>IF(PROVEEDORES!D431="","",PROVEEDORES!D431)</f>
        <v/>
      </c>
      <c r="G430" s="159">
        <f>SUMIF('EG-ENE'!$F$18:$F$516,PROVEEDORES!$D431,'EG-ENE'!P$18:P$516)</f>
        <v>0</v>
      </c>
      <c r="H430" s="159">
        <f>SUMIF('EG-ENE'!$F$18:$F$516,PROVEEDORES!$D431,'EG-ENE'!Q$18:Q$516)</f>
        <v>0</v>
      </c>
      <c r="I430" s="159">
        <f>SUMIF('EG-ENE'!$F$18:$F$516,PROVEEDORES!$D431,'EG-ENE'!R$18:R$516)</f>
        <v>0</v>
      </c>
      <c r="J430" s="159">
        <f>SUMIF('EG-ENE'!$F$18:$F$516,PROVEEDORES!$D431,'EG-ENE'!S$18:S$516)</f>
        <v>0</v>
      </c>
      <c r="K430" s="159" t="str">
        <f t="shared" si="12"/>
        <v/>
      </c>
      <c r="L430" s="146" t="str">
        <f>IF(PROVEEDORES!G431="","",PROVEEDORES!G431)</f>
        <v/>
      </c>
    </row>
    <row r="431" spans="3:12" ht="17.45" customHeight="1" x14ac:dyDescent="0.2">
      <c r="C431" s="158">
        <f t="shared" si="13"/>
        <v>425</v>
      </c>
      <c r="D431" s="146" t="str">
        <f>IF(PROVEEDORES!E432="","",PROVEEDORES!E432)</f>
        <v/>
      </c>
      <c r="E431" s="146" t="str">
        <f>IF(PROVEEDORES!F432="","",PROVEEDORES!F432)</f>
        <v/>
      </c>
      <c r="F431" s="146" t="str">
        <f>IF(PROVEEDORES!D432="","",PROVEEDORES!D432)</f>
        <v/>
      </c>
      <c r="G431" s="159">
        <f>SUMIF('EG-ENE'!$F$18:$F$516,PROVEEDORES!$D432,'EG-ENE'!P$18:P$516)</f>
        <v>0</v>
      </c>
      <c r="H431" s="159">
        <f>SUMIF('EG-ENE'!$F$18:$F$516,PROVEEDORES!$D432,'EG-ENE'!Q$18:Q$516)</f>
        <v>0</v>
      </c>
      <c r="I431" s="159">
        <f>SUMIF('EG-ENE'!$F$18:$F$516,PROVEEDORES!$D432,'EG-ENE'!R$18:R$516)</f>
        <v>0</v>
      </c>
      <c r="J431" s="159">
        <f>SUMIF('EG-ENE'!$F$18:$F$516,PROVEEDORES!$D432,'EG-ENE'!S$18:S$516)</f>
        <v>0</v>
      </c>
      <c r="K431" s="159" t="str">
        <f t="shared" si="12"/>
        <v/>
      </c>
      <c r="L431" s="146" t="str">
        <f>IF(PROVEEDORES!G432="","",PROVEEDORES!G432)</f>
        <v/>
      </c>
    </row>
    <row r="432" spans="3:12" ht="17.45" customHeight="1" x14ac:dyDescent="0.2">
      <c r="C432" s="158">
        <f t="shared" si="13"/>
        <v>426</v>
      </c>
      <c r="D432" s="146" t="str">
        <f>IF(PROVEEDORES!E433="","",PROVEEDORES!E433)</f>
        <v/>
      </c>
      <c r="E432" s="146" t="str">
        <f>IF(PROVEEDORES!F433="","",PROVEEDORES!F433)</f>
        <v/>
      </c>
      <c r="F432" s="146" t="str">
        <f>IF(PROVEEDORES!D433="","",PROVEEDORES!D433)</f>
        <v/>
      </c>
      <c r="G432" s="159">
        <f>SUMIF('EG-ENE'!$F$18:$F$516,PROVEEDORES!$D433,'EG-ENE'!P$18:P$516)</f>
        <v>0</v>
      </c>
      <c r="H432" s="159">
        <f>SUMIF('EG-ENE'!$F$18:$F$516,PROVEEDORES!$D433,'EG-ENE'!Q$18:Q$516)</f>
        <v>0</v>
      </c>
      <c r="I432" s="159">
        <f>SUMIF('EG-ENE'!$F$18:$F$516,PROVEEDORES!$D433,'EG-ENE'!R$18:R$516)</f>
        <v>0</v>
      </c>
      <c r="J432" s="159">
        <f>SUMIF('EG-ENE'!$F$18:$F$516,PROVEEDORES!$D433,'EG-ENE'!S$18:S$516)</f>
        <v>0</v>
      </c>
      <c r="K432" s="159" t="str">
        <f t="shared" si="12"/>
        <v/>
      </c>
      <c r="L432" s="146" t="str">
        <f>IF(PROVEEDORES!G433="","",PROVEEDORES!G433)</f>
        <v/>
      </c>
    </row>
    <row r="433" spans="3:12" ht="17.45" customHeight="1" x14ac:dyDescent="0.2">
      <c r="C433" s="158">
        <f t="shared" si="13"/>
        <v>427</v>
      </c>
      <c r="D433" s="146" t="str">
        <f>IF(PROVEEDORES!E434="","",PROVEEDORES!E434)</f>
        <v/>
      </c>
      <c r="E433" s="146" t="str">
        <f>IF(PROVEEDORES!F434="","",PROVEEDORES!F434)</f>
        <v/>
      </c>
      <c r="F433" s="146" t="str">
        <f>IF(PROVEEDORES!D434="","",PROVEEDORES!D434)</f>
        <v/>
      </c>
      <c r="G433" s="159">
        <f>SUMIF('EG-ENE'!$F$18:$F$516,PROVEEDORES!$D434,'EG-ENE'!P$18:P$516)</f>
        <v>0</v>
      </c>
      <c r="H433" s="159">
        <f>SUMIF('EG-ENE'!$F$18:$F$516,PROVEEDORES!$D434,'EG-ENE'!Q$18:Q$516)</f>
        <v>0</v>
      </c>
      <c r="I433" s="159">
        <f>SUMIF('EG-ENE'!$F$18:$F$516,PROVEEDORES!$D434,'EG-ENE'!R$18:R$516)</f>
        <v>0</v>
      </c>
      <c r="J433" s="159">
        <f>SUMIF('EG-ENE'!$F$18:$F$516,PROVEEDORES!$D434,'EG-ENE'!S$18:S$516)</f>
        <v>0</v>
      </c>
      <c r="K433" s="159" t="str">
        <f t="shared" si="12"/>
        <v/>
      </c>
      <c r="L433" s="146" t="str">
        <f>IF(PROVEEDORES!G434="","",PROVEEDORES!G434)</f>
        <v/>
      </c>
    </row>
    <row r="434" spans="3:12" ht="17.45" customHeight="1" x14ac:dyDescent="0.2">
      <c r="C434" s="158">
        <f t="shared" si="13"/>
        <v>428</v>
      </c>
      <c r="D434" s="146" t="str">
        <f>IF(PROVEEDORES!E435="","",PROVEEDORES!E435)</f>
        <v/>
      </c>
      <c r="E434" s="146" t="str">
        <f>IF(PROVEEDORES!F435="","",PROVEEDORES!F435)</f>
        <v/>
      </c>
      <c r="F434" s="146" t="str">
        <f>IF(PROVEEDORES!D435="","",PROVEEDORES!D435)</f>
        <v/>
      </c>
      <c r="G434" s="159">
        <f>SUMIF('EG-ENE'!$F$18:$F$516,PROVEEDORES!$D435,'EG-ENE'!P$18:P$516)</f>
        <v>0</v>
      </c>
      <c r="H434" s="159">
        <f>SUMIF('EG-ENE'!$F$18:$F$516,PROVEEDORES!$D435,'EG-ENE'!Q$18:Q$516)</f>
        <v>0</v>
      </c>
      <c r="I434" s="159">
        <f>SUMIF('EG-ENE'!$F$18:$F$516,PROVEEDORES!$D435,'EG-ENE'!R$18:R$516)</f>
        <v>0</v>
      </c>
      <c r="J434" s="159">
        <f>SUMIF('EG-ENE'!$F$18:$F$516,PROVEEDORES!$D435,'EG-ENE'!S$18:S$516)</f>
        <v>0</v>
      </c>
      <c r="K434" s="159" t="str">
        <f t="shared" si="12"/>
        <v/>
      </c>
      <c r="L434" s="146" t="str">
        <f>IF(PROVEEDORES!G435="","",PROVEEDORES!G435)</f>
        <v/>
      </c>
    </row>
    <row r="435" spans="3:12" ht="17.45" customHeight="1" x14ac:dyDescent="0.2">
      <c r="C435" s="158">
        <f t="shared" si="13"/>
        <v>429</v>
      </c>
      <c r="D435" s="146" t="str">
        <f>IF(PROVEEDORES!E436="","",PROVEEDORES!E436)</f>
        <v/>
      </c>
      <c r="E435" s="146" t="str">
        <f>IF(PROVEEDORES!F436="","",PROVEEDORES!F436)</f>
        <v/>
      </c>
      <c r="F435" s="146" t="str">
        <f>IF(PROVEEDORES!D436="","",PROVEEDORES!D436)</f>
        <v/>
      </c>
      <c r="G435" s="159">
        <f>SUMIF('EG-ENE'!$F$18:$F$516,PROVEEDORES!$D436,'EG-ENE'!P$18:P$516)</f>
        <v>0</v>
      </c>
      <c r="H435" s="159">
        <f>SUMIF('EG-ENE'!$F$18:$F$516,PROVEEDORES!$D436,'EG-ENE'!Q$18:Q$516)</f>
        <v>0</v>
      </c>
      <c r="I435" s="159">
        <f>SUMIF('EG-ENE'!$F$18:$F$516,PROVEEDORES!$D436,'EG-ENE'!R$18:R$516)</f>
        <v>0</v>
      </c>
      <c r="J435" s="159">
        <f>SUMIF('EG-ENE'!$F$18:$F$516,PROVEEDORES!$D436,'EG-ENE'!S$18:S$516)</f>
        <v>0</v>
      </c>
      <c r="K435" s="159" t="str">
        <f t="shared" si="12"/>
        <v/>
      </c>
      <c r="L435" s="146" t="str">
        <f>IF(PROVEEDORES!G436="","",PROVEEDORES!G436)</f>
        <v/>
      </c>
    </row>
    <row r="436" spans="3:12" ht="17.45" customHeight="1" x14ac:dyDescent="0.2">
      <c r="C436" s="158">
        <f t="shared" si="13"/>
        <v>430</v>
      </c>
      <c r="D436" s="146" t="str">
        <f>IF(PROVEEDORES!E437="","",PROVEEDORES!E437)</f>
        <v/>
      </c>
      <c r="E436" s="146" t="str">
        <f>IF(PROVEEDORES!F437="","",PROVEEDORES!F437)</f>
        <v/>
      </c>
      <c r="F436" s="146" t="str">
        <f>IF(PROVEEDORES!D437="","",PROVEEDORES!D437)</f>
        <v/>
      </c>
      <c r="G436" s="159">
        <f>SUMIF('EG-ENE'!$F$18:$F$516,PROVEEDORES!$D437,'EG-ENE'!P$18:P$516)</f>
        <v>0</v>
      </c>
      <c r="H436" s="159">
        <f>SUMIF('EG-ENE'!$F$18:$F$516,PROVEEDORES!$D437,'EG-ENE'!Q$18:Q$516)</f>
        <v>0</v>
      </c>
      <c r="I436" s="159">
        <f>SUMIF('EG-ENE'!$F$18:$F$516,PROVEEDORES!$D437,'EG-ENE'!R$18:R$516)</f>
        <v>0</v>
      </c>
      <c r="J436" s="159">
        <f>SUMIF('EG-ENE'!$F$18:$F$516,PROVEEDORES!$D437,'EG-ENE'!S$18:S$516)</f>
        <v>0</v>
      </c>
      <c r="K436" s="159" t="str">
        <f t="shared" si="12"/>
        <v/>
      </c>
      <c r="L436" s="146" t="str">
        <f>IF(PROVEEDORES!G437="","",PROVEEDORES!G437)</f>
        <v/>
      </c>
    </row>
    <row r="437" spans="3:12" ht="17.45" customHeight="1" x14ac:dyDescent="0.2">
      <c r="C437" s="158">
        <f t="shared" si="13"/>
        <v>431</v>
      </c>
      <c r="D437" s="146" t="str">
        <f>IF(PROVEEDORES!E438="","",PROVEEDORES!E438)</f>
        <v/>
      </c>
      <c r="E437" s="146" t="str">
        <f>IF(PROVEEDORES!F438="","",PROVEEDORES!F438)</f>
        <v/>
      </c>
      <c r="F437" s="146" t="str">
        <f>IF(PROVEEDORES!D438="","",PROVEEDORES!D438)</f>
        <v/>
      </c>
      <c r="G437" s="159">
        <f>SUMIF('EG-ENE'!$F$18:$F$516,PROVEEDORES!$D438,'EG-ENE'!P$18:P$516)</f>
        <v>0</v>
      </c>
      <c r="H437" s="159">
        <f>SUMIF('EG-ENE'!$F$18:$F$516,PROVEEDORES!$D438,'EG-ENE'!Q$18:Q$516)</f>
        <v>0</v>
      </c>
      <c r="I437" s="159">
        <f>SUMIF('EG-ENE'!$F$18:$F$516,PROVEEDORES!$D438,'EG-ENE'!R$18:R$516)</f>
        <v>0</v>
      </c>
      <c r="J437" s="159">
        <f>SUMIF('EG-ENE'!$F$18:$F$516,PROVEEDORES!$D438,'EG-ENE'!S$18:S$516)</f>
        <v>0</v>
      </c>
      <c r="K437" s="159" t="str">
        <f t="shared" si="12"/>
        <v/>
      </c>
      <c r="L437" s="146" t="str">
        <f>IF(PROVEEDORES!G438="","",PROVEEDORES!G438)</f>
        <v/>
      </c>
    </row>
    <row r="438" spans="3:12" ht="17.45" customHeight="1" x14ac:dyDescent="0.2">
      <c r="C438" s="158">
        <f t="shared" si="13"/>
        <v>432</v>
      </c>
      <c r="D438" s="146" t="str">
        <f>IF(PROVEEDORES!E439="","",PROVEEDORES!E439)</f>
        <v/>
      </c>
      <c r="E438" s="146" t="str">
        <f>IF(PROVEEDORES!F439="","",PROVEEDORES!F439)</f>
        <v/>
      </c>
      <c r="F438" s="146" t="str">
        <f>IF(PROVEEDORES!D439="","",PROVEEDORES!D439)</f>
        <v/>
      </c>
      <c r="G438" s="159">
        <f>SUMIF('EG-ENE'!$F$18:$F$516,PROVEEDORES!$D439,'EG-ENE'!P$18:P$516)</f>
        <v>0</v>
      </c>
      <c r="H438" s="159">
        <f>SUMIF('EG-ENE'!$F$18:$F$516,PROVEEDORES!$D439,'EG-ENE'!Q$18:Q$516)</f>
        <v>0</v>
      </c>
      <c r="I438" s="159">
        <f>SUMIF('EG-ENE'!$F$18:$F$516,PROVEEDORES!$D439,'EG-ENE'!R$18:R$516)</f>
        <v>0</v>
      </c>
      <c r="J438" s="159">
        <f>SUMIF('EG-ENE'!$F$18:$F$516,PROVEEDORES!$D439,'EG-ENE'!S$18:S$516)</f>
        <v>0</v>
      </c>
      <c r="K438" s="159" t="str">
        <f t="shared" si="12"/>
        <v/>
      </c>
      <c r="L438" s="146" t="str">
        <f>IF(PROVEEDORES!G439="","",PROVEEDORES!G439)</f>
        <v/>
      </c>
    </row>
    <row r="439" spans="3:12" ht="17.45" customHeight="1" x14ac:dyDescent="0.2">
      <c r="C439" s="158">
        <f t="shared" si="13"/>
        <v>433</v>
      </c>
      <c r="D439" s="146" t="str">
        <f>IF(PROVEEDORES!E440="","",PROVEEDORES!E440)</f>
        <v/>
      </c>
      <c r="E439" s="146" t="str">
        <f>IF(PROVEEDORES!F440="","",PROVEEDORES!F440)</f>
        <v/>
      </c>
      <c r="F439" s="146" t="str">
        <f>IF(PROVEEDORES!D440="","",PROVEEDORES!D440)</f>
        <v/>
      </c>
      <c r="G439" s="159">
        <f>SUMIF('EG-ENE'!$F$18:$F$516,PROVEEDORES!$D440,'EG-ENE'!P$18:P$516)</f>
        <v>0</v>
      </c>
      <c r="H439" s="159">
        <f>SUMIF('EG-ENE'!$F$18:$F$516,PROVEEDORES!$D440,'EG-ENE'!Q$18:Q$516)</f>
        <v>0</v>
      </c>
      <c r="I439" s="159">
        <f>SUMIF('EG-ENE'!$F$18:$F$516,PROVEEDORES!$D440,'EG-ENE'!R$18:R$516)</f>
        <v>0</v>
      </c>
      <c r="J439" s="159">
        <f>SUMIF('EG-ENE'!$F$18:$F$516,PROVEEDORES!$D440,'EG-ENE'!S$18:S$516)</f>
        <v>0</v>
      </c>
      <c r="K439" s="159" t="str">
        <f t="shared" si="12"/>
        <v/>
      </c>
      <c r="L439" s="146" t="str">
        <f>IF(PROVEEDORES!G440="","",PROVEEDORES!G440)</f>
        <v/>
      </c>
    </row>
    <row r="440" spans="3:12" ht="17.45" customHeight="1" x14ac:dyDescent="0.2">
      <c r="C440" s="158">
        <f t="shared" si="13"/>
        <v>434</v>
      </c>
      <c r="D440" s="146" t="str">
        <f>IF(PROVEEDORES!E441="","",PROVEEDORES!E441)</f>
        <v/>
      </c>
      <c r="E440" s="146" t="str">
        <f>IF(PROVEEDORES!F441="","",PROVEEDORES!F441)</f>
        <v/>
      </c>
      <c r="F440" s="146" t="str">
        <f>IF(PROVEEDORES!D441="","",PROVEEDORES!D441)</f>
        <v/>
      </c>
      <c r="G440" s="159">
        <f>SUMIF('EG-ENE'!$F$18:$F$516,PROVEEDORES!$D441,'EG-ENE'!P$18:P$516)</f>
        <v>0</v>
      </c>
      <c r="H440" s="159">
        <f>SUMIF('EG-ENE'!$F$18:$F$516,PROVEEDORES!$D441,'EG-ENE'!Q$18:Q$516)</f>
        <v>0</v>
      </c>
      <c r="I440" s="159">
        <f>SUMIF('EG-ENE'!$F$18:$F$516,PROVEEDORES!$D441,'EG-ENE'!R$18:R$516)</f>
        <v>0</v>
      </c>
      <c r="J440" s="159">
        <f>SUMIF('EG-ENE'!$F$18:$F$516,PROVEEDORES!$D441,'EG-ENE'!S$18:S$516)</f>
        <v>0</v>
      </c>
      <c r="K440" s="159" t="str">
        <f t="shared" si="12"/>
        <v/>
      </c>
      <c r="L440" s="146" t="str">
        <f>IF(PROVEEDORES!G441="","",PROVEEDORES!G441)</f>
        <v/>
      </c>
    </row>
    <row r="441" spans="3:12" ht="17.45" customHeight="1" x14ac:dyDescent="0.2">
      <c r="C441" s="158">
        <f t="shared" si="13"/>
        <v>435</v>
      </c>
      <c r="D441" s="146" t="str">
        <f>IF(PROVEEDORES!E442="","",PROVEEDORES!E442)</f>
        <v/>
      </c>
      <c r="E441" s="146" t="str">
        <f>IF(PROVEEDORES!F442="","",PROVEEDORES!F442)</f>
        <v/>
      </c>
      <c r="F441" s="146" t="str">
        <f>IF(PROVEEDORES!D442="","",PROVEEDORES!D442)</f>
        <v/>
      </c>
      <c r="G441" s="159">
        <f>SUMIF('EG-ENE'!$F$18:$F$516,PROVEEDORES!$D442,'EG-ENE'!P$18:P$516)</f>
        <v>0</v>
      </c>
      <c r="H441" s="159">
        <f>SUMIF('EG-ENE'!$F$18:$F$516,PROVEEDORES!$D442,'EG-ENE'!Q$18:Q$516)</f>
        <v>0</v>
      </c>
      <c r="I441" s="159">
        <f>SUMIF('EG-ENE'!$F$18:$F$516,PROVEEDORES!$D442,'EG-ENE'!R$18:R$516)</f>
        <v>0</v>
      </c>
      <c r="J441" s="159">
        <f>SUMIF('EG-ENE'!$F$18:$F$516,PROVEEDORES!$D442,'EG-ENE'!S$18:S$516)</f>
        <v>0</v>
      </c>
      <c r="K441" s="159" t="str">
        <f t="shared" si="12"/>
        <v/>
      </c>
      <c r="L441" s="146" t="str">
        <f>IF(PROVEEDORES!G442="","",PROVEEDORES!G442)</f>
        <v/>
      </c>
    </row>
    <row r="442" spans="3:12" ht="17.45" customHeight="1" x14ac:dyDescent="0.2">
      <c r="C442" s="158">
        <f t="shared" si="13"/>
        <v>436</v>
      </c>
      <c r="D442" s="146" t="str">
        <f>IF(PROVEEDORES!E443="","",PROVEEDORES!E443)</f>
        <v/>
      </c>
      <c r="E442" s="146" t="str">
        <f>IF(PROVEEDORES!F443="","",PROVEEDORES!F443)</f>
        <v/>
      </c>
      <c r="F442" s="146" t="str">
        <f>IF(PROVEEDORES!D443="","",PROVEEDORES!D443)</f>
        <v/>
      </c>
      <c r="G442" s="159">
        <f>SUMIF('EG-ENE'!$F$18:$F$516,PROVEEDORES!$D443,'EG-ENE'!P$18:P$516)</f>
        <v>0</v>
      </c>
      <c r="H442" s="159">
        <f>SUMIF('EG-ENE'!$F$18:$F$516,PROVEEDORES!$D443,'EG-ENE'!Q$18:Q$516)</f>
        <v>0</v>
      </c>
      <c r="I442" s="159">
        <f>SUMIF('EG-ENE'!$F$18:$F$516,PROVEEDORES!$D443,'EG-ENE'!R$18:R$516)</f>
        <v>0</v>
      </c>
      <c r="J442" s="159">
        <f>SUMIF('EG-ENE'!$F$18:$F$516,PROVEEDORES!$D443,'EG-ENE'!S$18:S$516)</f>
        <v>0</v>
      </c>
      <c r="K442" s="159" t="str">
        <f t="shared" si="12"/>
        <v/>
      </c>
      <c r="L442" s="146" t="str">
        <f>IF(PROVEEDORES!G443="","",PROVEEDORES!G443)</f>
        <v/>
      </c>
    </row>
    <row r="443" spans="3:12" ht="17.45" customHeight="1" x14ac:dyDescent="0.2">
      <c r="C443" s="158">
        <f t="shared" si="13"/>
        <v>437</v>
      </c>
      <c r="D443" s="146" t="str">
        <f>IF(PROVEEDORES!E444="","",PROVEEDORES!E444)</f>
        <v/>
      </c>
      <c r="E443" s="146" t="str">
        <f>IF(PROVEEDORES!F444="","",PROVEEDORES!F444)</f>
        <v/>
      </c>
      <c r="F443" s="146" t="str">
        <f>IF(PROVEEDORES!D444="","",PROVEEDORES!D444)</f>
        <v/>
      </c>
      <c r="G443" s="159">
        <f>SUMIF('EG-ENE'!$F$18:$F$516,PROVEEDORES!$D444,'EG-ENE'!P$18:P$516)</f>
        <v>0</v>
      </c>
      <c r="H443" s="159">
        <f>SUMIF('EG-ENE'!$F$18:$F$516,PROVEEDORES!$D444,'EG-ENE'!Q$18:Q$516)</f>
        <v>0</v>
      </c>
      <c r="I443" s="159">
        <f>SUMIF('EG-ENE'!$F$18:$F$516,PROVEEDORES!$D444,'EG-ENE'!R$18:R$516)</f>
        <v>0</v>
      </c>
      <c r="J443" s="159">
        <f>SUMIF('EG-ENE'!$F$18:$F$516,PROVEEDORES!$D444,'EG-ENE'!S$18:S$516)</f>
        <v>0</v>
      </c>
      <c r="K443" s="159" t="str">
        <f t="shared" si="12"/>
        <v/>
      </c>
      <c r="L443" s="146" t="str">
        <f>IF(PROVEEDORES!G444="","",PROVEEDORES!G444)</f>
        <v/>
      </c>
    </row>
    <row r="444" spans="3:12" ht="17.45" customHeight="1" x14ac:dyDescent="0.2">
      <c r="C444" s="158">
        <f t="shared" si="13"/>
        <v>438</v>
      </c>
      <c r="D444" s="146" t="str">
        <f>IF(PROVEEDORES!E445="","",PROVEEDORES!E445)</f>
        <v/>
      </c>
      <c r="E444" s="146" t="str">
        <f>IF(PROVEEDORES!F445="","",PROVEEDORES!F445)</f>
        <v/>
      </c>
      <c r="F444" s="146" t="str">
        <f>IF(PROVEEDORES!D445="","",PROVEEDORES!D445)</f>
        <v/>
      </c>
      <c r="G444" s="159">
        <f>SUMIF('EG-ENE'!$F$18:$F$516,PROVEEDORES!$D445,'EG-ENE'!P$18:P$516)</f>
        <v>0</v>
      </c>
      <c r="H444" s="159">
        <f>SUMIF('EG-ENE'!$F$18:$F$516,PROVEEDORES!$D445,'EG-ENE'!Q$18:Q$516)</f>
        <v>0</v>
      </c>
      <c r="I444" s="159">
        <f>SUMIF('EG-ENE'!$F$18:$F$516,PROVEEDORES!$D445,'EG-ENE'!R$18:R$516)</f>
        <v>0</v>
      </c>
      <c r="J444" s="159">
        <f>SUMIF('EG-ENE'!$F$18:$F$516,PROVEEDORES!$D445,'EG-ENE'!S$18:S$516)</f>
        <v>0</v>
      </c>
      <c r="K444" s="159" t="str">
        <f t="shared" si="12"/>
        <v/>
      </c>
      <c r="L444" s="146" t="str">
        <f>IF(PROVEEDORES!G445="","",PROVEEDORES!G445)</f>
        <v/>
      </c>
    </row>
    <row r="445" spans="3:12" ht="17.45" customHeight="1" x14ac:dyDescent="0.2">
      <c r="C445" s="158">
        <f t="shared" si="13"/>
        <v>439</v>
      </c>
      <c r="D445" s="146" t="str">
        <f>IF(PROVEEDORES!E446="","",PROVEEDORES!E446)</f>
        <v/>
      </c>
      <c r="E445" s="146" t="str">
        <f>IF(PROVEEDORES!F446="","",PROVEEDORES!F446)</f>
        <v/>
      </c>
      <c r="F445" s="146" t="str">
        <f>IF(PROVEEDORES!D446="","",PROVEEDORES!D446)</f>
        <v/>
      </c>
      <c r="G445" s="159">
        <f>SUMIF('EG-ENE'!$F$18:$F$516,PROVEEDORES!$D446,'EG-ENE'!P$18:P$516)</f>
        <v>0</v>
      </c>
      <c r="H445" s="159">
        <f>SUMIF('EG-ENE'!$F$18:$F$516,PROVEEDORES!$D446,'EG-ENE'!Q$18:Q$516)</f>
        <v>0</v>
      </c>
      <c r="I445" s="159">
        <f>SUMIF('EG-ENE'!$F$18:$F$516,PROVEEDORES!$D446,'EG-ENE'!R$18:R$516)</f>
        <v>0</v>
      </c>
      <c r="J445" s="159">
        <f>SUMIF('EG-ENE'!$F$18:$F$516,PROVEEDORES!$D446,'EG-ENE'!S$18:S$516)</f>
        <v>0</v>
      </c>
      <c r="K445" s="159" t="str">
        <f t="shared" si="12"/>
        <v/>
      </c>
      <c r="L445" s="146" t="str">
        <f>IF(PROVEEDORES!G446="","",PROVEEDORES!G446)</f>
        <v/>
      </c>
    </row>
    <row r="446" spans="3:12" ht="17.45" customHeight="1" x14ac:dyDescent="0.2">
      <c r="C446" s="158">
        <f t="shared" si="13"/>
        <v>440</v>
      </c>
      <c r="D446" s="146" t="str">
        <f>IF(PROVEEDORES!E447="","",PROVEEDORES!E447)</f>
        <v/>
      </c>
      <c r="E446" s="146" t="str">
        <f>IF(PROVEEDORES!F447="","",PROVEEDORES!F447)</f>
        <v/>
      </c>
      <c r="F446" s="146" t="str">
        <f>IF(PROVEEDORES!D447="","",PROVEEDORES!D447)</f>
        <v/>
      </c>
      <c r="G446" s="159">
        <f>SUMIF('EG-ENE'!$F$18:$F$516,PROVEEDORES!$D447,'EG-ENE'!P$18:P$516)</f>
        <v>0</v>
      </c>
      <c r="H446" s="159">
        <f>SUMIF('EG-ENE'!$F$18:$F$516,PROVEEDORES!$D447,'EG-ENE'!Q$18:Q$516)</f>
        <v>0</v>
      </c>
      <c r="I446" s="159">
        <f>SUMIF('EG-ENE'!$F$18:$F$516,PROVEEDORES!$D447,'EG-ENE'!R$18:R$516)</f>
        <v>0</v>
      </c>
      <c r="J446" s="159">
        <f>SUMIF('EG-ENE'!$F$18:$F$516,PROVEEDORES!$D447,'EG-ENE'!S$18:S$516)</f>
        <v>0</v>
      </c>
      <c r="K446" s="159" t="str">
        <f t="shared" si="12"/>
        <v/>
      </c>
      <c r="L446" s="146" t="str">
        <f>IF(PROVEEDORES!G447="","",PROVEEDORES!G447)</f>
        <v/>
      </c>
    </row>
    <row r="447" spans="3:12" ht="17.45" customHeight="1" x14ac:dyDescent="0.2">
      <c r="C447" s="158">
        <f t="shared" si="13"/>
        <v>441</v>
      </c>
      <c r="D447" s="146" t="str">
        <f>IF(PROVEEDORES!E448="","",PROVEEDORES!E448)</f>
        <v/>
      </c>
      <c r="E447" s="146" t="str">
        <f>IF(PROVEEDORES!F448="","",PROVEEDORES!F448)</f>
        <v/>
      </c>
      <c r="F447" s="146" t="str">
        <f>IF(PROVEEDORES!D448="","",PROVEEDORES!D448)</f>
        <v/>
      </c>
      <c r="G447" s="159">
        <f>SUMIF('EG-ENE'!$F$18:$F$516,PROVEEDORES!$D448,'EG-ENE'!P$18:P$516)</f>
        <v>0</v>
      </c>
      <c r="H447" s="159">
        <f>SUMIF('EG-ENE'!$F$18:$F$516,PROVEEDORES!$D448,'EG-ENE'!Q$18:Q$516)</f>
        <v>0</v>
      </c>
      <c r="I447" s="159">
        <f>SUMIF('EG-ENE'!$F$18:$F$516,PROVEEDORES!$D448,'EG-ENE'!R$18:R$516)</f>
        <v>0</v>
      </c>
      <c r="J447" s="159">
        <f>SUMIF('EG-ENE'!$F$18:$F$516,PROVEEDORES!$D448,'EG-ENE'!S$18:S$516)</f>
        <v>0</v>
      </c>
      <c r="K447" s="159" t="str">
        <f t="shared" si="12"/>
        <v/>
      </c>
      <c r="L447" s="146" t="str">
        <f>IF(PROVEEDORES!G448="","",PROVEEDORES!G448)</f>
        <v/>
      </c>
    </row>
    <row r="448" spans="3:12" ht="17.45" customHeight="1" x14ac:dyDescent="0.2">
      <c r="C448" s="158">
        <f t="shared" si="13"/>
        <v>442</v>
      </c>
      <c r="D448" s="146" t="str">
        <f>IF(PROVEEDORES!E449="","",PROVEEDORES!E449)</f>
        <v/>
      </c>
      <c r="E448" s="146" t="str">
        <f>IF(PROVEEDORES!F449="","",PROVEEDORES!F449)</f>
        <v/>
      </c>
      <c r="F448" s="146" t="str">
        <f>IF(PROVEEDORES!D449="","",PROVEEDORES!D449)</f>
        <v/>
      </c>
      <c r="G448" s="159">
        <f>SUMIF('EG-ENE'!$F$18:$F$516,PROVEEDORES!$D449,'EG-ENE'!P$18:P$516)</f>
        <v>0</v>
      </c>
      <c r="H448" s="159">
        <f>SUMIF('EG-ENE'!$F$18:$F$516,PROVEEDORES!$D449,'EG-ENE'!Q$18:Q$516)</f>
        <v>0</v>
      </c>
      <c r="I448" s="159">
        <f>SUMIF('EG-ENE'!$F$18:$F$516,PROVEEDORES!$D449,'EG-ENE'!R$18:R$516)</f>
        <v>0</v>
      </c>
      <c r="J448" s="159">
        <f>SUMIF('EG-ENE'!$F$18:$F$516,PROVEEDORES!$D449,'EG-ENE'!S$18:S$516)</f>
        <v>0</v>
      </c>
      <c r="K448" s="159" t="str">
        <f t="shared" si="12"/>
        <v/>
      </c>
      <c r="L448" s="146" t="str">
        <f>IF(PROVEEDORES!G449="","",PROVEEDORES!G449)</f>
        <v/>
      </c>
    </row>
    <row r="449" spans="3:12" ht="17.45" customHeight="1" x14ac:dyDescent="0.2">
      <c r="C449" s="158">
        <f t="shared" si="13"/>
        <v>443</v>
      </c>
      <c r="D449" s="146" t="str">
        <f>IF(PROVEEDORES!E450="","",PROVEEDORES!E450)</f>
        <v/>
      </c>
      <c r="E449" s="146" t="str">
        <f>IF(PROVEEDORES!F450="","",PROVEEDORES!F450)</f>
        <v/>
      </c>
      <c r="F449" s="146" t="str">
        <f>IF(PROVEEDORES!D450="","",PROVEEDORES!D450)</f>
        <v/>
      </c>
      <c r="G449" s="159">
        <f>SUMIF('EG-ENE'!$F$18:$F$516,PROVEEDORES!$D450,'EG-ENE'!P$18:P$516)</f>
        <v>0</v>
      </c>
      <c r="H449" s="159">
        <f>SUMIF('EG-ENE'!$F$18:$F$516,PROVEEDORES!$D450,'EG-ENE'!Q$18:Q$516)</f>
        <v>0</v>
      </c>
      <c r="I449" s="159">
        <f>SUMIF('EG-ENE'!$F$18:$F$516,PROVEEDORES!$D450,'EG-ENE'!R$18:R$516)</f>
        <v>0</v>
      </c>
      <c r="J449" s="159">
        <f>SUMIF('EG-ENE'!$F$18:$F$516,PROVEEDORES!$D450,'EG-ENE'!S$18:S$516)</f>
        <v>0</v>
      </c>
      <c r="K449" s="159" t="str">
        <f t="shared" si="12"/>
        <v/>
      </c>
      <c r="L449" s="146" t="str">
        <f>IF(PROVEEDORES!G450="","",PROVEEDORES!G450)</f>
        <v/>
      </c>
    </row>
    <row r="450" spans="3:12" ht="17.45" customHeight="1" x14ac:dyDescent="0.2">
      <c r="C450" s="158">
        <f t="shared" si="13"/>
        <v>444</v>
      </c>
      <c r="D450" s="146" t="str">
        <f>IF(PROVEEDORES!E451="","",PROVEEDORES!E451)</f>
        <v/>
      </c>
      <c r="E450" s="146" t="str">
        <f>IF(PROVEEDORES!F451="","",PROVEEDORES!F451)</f>
        <v/>
      </c>
      <c r="F450" s="146" t="str">
        <f>IF(PROVEEDORES!D451="","",PROVEEDORES!D451)</f>
        <v/>
      </c>
      <c r="G450" s="159">
        <f>SUMIF('EG-ENE'!$F$18:$F$516,PROVEEDORES!$D451,'EG-ENE'!P$18:P$516)</f>
        <v>0</v>
      </c>
      <c r="H450" s="159">
        <f>SUMIF('EG-ENE'!$F$18:$F$516,PROVEEDORES!$D451,'EG-ENE'!Q$18:Q$516)</f>
        <v>0</v>
      </c>
      <c r="I450" s="159">
        <f>SUMIF('EG-ENE'!$F$18:$F$516,PROVEEDORES!$D451,'EG-ENE'!R$18:R$516)</f>
        <v>0</v>
      </c>
      <c r="J450" s="159">
        <f>SUMIF('EG-ENE'!$F$18:$F$516,PROVEEDORES!$D451,'EG-ENE'!S$18:S$516)</f>
        <v>0</v>
      </c>
      <c r="K450" s="159" t="str">
        <f t="shared" si="12"/>
        <v/>
      </c>
      <c r="L450" s="146" t="str">
        <f>IF(PROVEEDORES!G451="","",PROVEEDORES!G451)</f>
        <v/>
      </c>
    </row>
    <row r="451" spans="3:12" ht="17.45" customHeight="1" x14ac:dyDescent="0.2">
      <c r="C451" s="158">
        <f t="shared" si="13"/>
        <v>445</v>
      </c>
      <c r="D451" s="146" t="str">
        <f>IF(PROVEEDORES!E452="","",PROVEEDORES!E452)</f>
        <v/>
      </c>
      <c r="E451" s="146" t="str">
        <f>IF(PROVEEDORES!F452="","",PROVEEDORES!F452)</f>
        <v/>
      </c>
      <c r="F451" s="146" t="str">
        <f>IF(PROVEEDORES!D452="","",PROVEEDORES!D452)</f>
        <v/>
      </c>
      <c r="G451" s="159">
        <f>SUMIF('EG-ENE'!$F$18:$F$516,PROVEEDORES!$D452,'EG-ENE'!P$18:P$516)</f>
        <v>0</v>
      </c>
      <c r="H451" s="159">
        <f>SUMIF('EG-ENE'!$F$18:$F$516,PROVEEDORES!$D452,'EG-ENE'!Q$18:Q$516)</f>
        <v>0</v>
      </c>
      <c r="I451" s="159">
        <f>SUMIF('EG-ENE'!$F$18:$F$516,PROVEEDORES!$D452,'EG-ENE'!R$18:R$516)</f>
        <v>0</v>
      </c>
      <c r="J451" s="159">
        <f>SUMIF('EG-ENE'!$F$18:$F$516,PROVEEDORES!$D452,'EG-ENE'!S$18:S$516)</f>
        <v>0</v>
      </c>
      <c r="K451" s="159" t="str">
        <f t="shared" si="12"/>
        <v/>
      </c>
      <c r="L451" s="146" t="str">
        <f>IF(PROVEEDORES!G452="","",PROVEEDORES!G452)</f>
        <v/>
      </c>
    </row>
    <row r="452" spans="3:12" ht="17.45" customHeight="1" x14ac:dyDescent="0.2">
      <c r="C452" s="158">
        <f t="shared" si="13"/>
        <v>446</v>
      </c>
      <c r="D452" s="146" t="str">
        <f>IF(PROVEEDORES!E453="","",PROVEEDORES!E453)</f>
        <v/>
      </c>
      <c r="E452" s="146" t="str">
        <f>IF(PROVEEDORES!F453="","",PROVEEDORES!F453)</f>
        <v/>
      </c>
      <c r="F452" s="146" t="str">
        <f>IF(PROVEEDORES!D453="","",PROVEEDORES!D453)</f>
        <v/>
      </c>
      <c r="G452" s="159">
        <f>SUMIF('EG-ENE'!$F$18:$F$516,PROVEEDORES!$D453,'EG-ENE'!P$18:P$516)</f>
        <v>0</v>
      </c>
      <c r="H452" s="159">
        <f>SUMIF('EG-ENE'!$F$18:$F$516,PROVEEDORES!$D453,'EG-ENE'!Q$18:Q$516)</f>
        <v>0</v>
      </c>
      <c r="I452" s="159">
        <f>SUMIF('EG-ENE'!$F$18:$F$516,PROVEEDORES!$D453,'EG-ENE'!R$18:R$516)</f>
        <v>0</v>
      </c>
      <c r="J452" s="159">
        <f>SUMIF('EG-ENE'!$F$18:$F$516,PROVEEDORES!$D453,'EG-ENE'!S$18:S$516)</f>
        <v>0</v>
      </c>
      <c r="K452" s="159" t="str">
        <f t="shared" si="12"/>
        <v/>
      </c>
      <c r="L452" s="146" t="str">
        <f>IF(PROVEEDORES!G453="","",PROVEEDORES!G453)</f>
        <v/>
      </c>
    </row>
    <row r="453" spans="3:12" ht="17.45" customHeight="1" x14ac:dyDescent="0.2">
      <c r="C453" s="158">
        <f t="shared" si="13"/>
        <v>447</v>
      </c>
      <c r="D453" s="146" t="str">
        <f>IF(PROVEEDORES!E454="","",PROVEEDORES!E454)</f>
        <v/>
      </c>
      <c r="E453" s="146" t="str">
        <f>IF(PROVEEDORES!F454="","",PROVEEDORES!F454)</f>
        <v/>
      </c>
      <c r="F453" s="146" t="str">
        <f>IF(PROVEEDORES!D454="","",PROVEEDORES!D454)</f>
        <v/>
      </c>
      <c r="G453" s="159">
        <f>SUMIF('EG-ENE'!$F$18:$F$516,PROVEEDORES!$D454,'EG-ENE'!P$18:P$516)</f>
        <v>0</v>
      </c>
      <c r="H453" s="159">
        <f>SUMIF('EG-ENE'!$F$18:$F$516,PROVEEDORES!$D454,'EG-ENE'!Q$18:Q$516)</f>
        <v>0</v>
      </c>
      <c r="I453" s="159">
        <f>SUMIF('EG-ENE'!$F$18:$F$516,PROVEEDORES!$D454,'EG-ENE'!R$18:R$516)</f>
        <v>0</v>
      </c>
      <c r="J453" s="159">
        <f>SUMIF('EG-ENE'!$F$18:$F$516,PROVEEDORES!$D454,'EG-ENE'!S$18:S$516)</f>
        <v>0</v>
      </c>
      <c r="K453" s="159" t="str">
        <f t="shared" si="12"/>
        <v/>
      </c>
      <c r="L453" s="146" t="str">
        <f>IF(PROVEEDORES!G454="","",PROVEEDORES!G454)</f>
        <v/>
      </c>
    </row>
    <row r="454" spans="3:12" ht="17.45" customHeight="1" x14ac:dyDescent="0.2">
      <c r="C454" s="158">
        <f t="shared" si="13"/>
        <v>448</v>
      </c>
      <c r="D454" s="146" t="str">
        <f>IF(PROVEEDORES!E455="","",PROVEEDORES!E455)</f>
        <v/>
      </c>
      <c r="E454" s="146" t="str">
        <f>IF(PROVEEDORES!F455="","",PROVEEDORES!F455)</f>
        <v/>
      </c>
      <c r="F454" s="146" t="str">
        <f>IF(PROVEEDORES!D455="","",PROVEEDORES!D455)</f>
        <v/>
      </c>
      <c r="G454" s="159">
        <f>SUMIF('EG-ENE'!$F$18:$F$516,PROVEEDORES!$D455,'EG-ENE'!P$18:P$516)</f>
        <v>0</v>
      </c>
      <c r="H454" s="159">
        <f>SUMIF('EG-ENE'!$F$18:$F$516,PROVEEDORES!$D455,'EG-ENE'!Q$18:Q$516)</f>
        <v>0</v>
      </c>
      <c r="I454" s="159">
        <f>SUMIF('EG-ENE'!$F$18:$F$516,PROVEEDORES!$D455,'EG-ENE'!R$18:R$516)</f>
        <v>0</v>
      </c>
      <c r="J454" s="159">
        <f>SUMIF('EG-ENE'!$F$18:$F$516,PROVEEDORES!$D455,'EG-ENE'!S$18:S$516)</f>
        <v>0</v>
      </c>
      <c r="K454" s="159" t="str">
        <f t="shared" si="12"/>
        <v/>
      </c>
      <c r="L454" s="146" t="str">
        <f>IF(PROVEEDORES!G455="","",PROVEEDORES!G455)</f>
        <v/>
      </c>
    </row>
    <row r="455" spans="3:12" ht="17.45" customHeight="1" x14ac:dyDescent="0.2">
      <c r="C455" s="158">
        <f t="shared" si="13"/>
        <v>449</v>
      </c>
      <c r="D455" s="146" t="str">
        <f>IF(PROVEEDORES!E456="","",PROVEEDORES!E456)</f>
        <v/>
      </c>
      <c r="E455" s="146" t="str">
        <f>IF(PROVEEDORES!F456="","",PROVEEDORES!F456)</f>
        <v/>
      </c>
      <c r="F455" s="146" t="str">
        <f>IF(PROVEEDORES!D456="","",PROVEEDORES!D456)</f>
        <v/>
      </c>
      <c r="G455" s="159">
        <f>SUMIF('EG-ENE'!$F$18:$F$516,PROVEEDORES!$D456,'EG-ENE'!P$18:P$516)</f>
        <v>0</v>
      </c>
      <c r="H455" s="159">
        <f>SUMIF('EG-ENE'!$F$18:$F$516,PROVEEDORES!$D456,'EG-ENE'!Q$18:Q$516)</f>
        <v>0</v>
      </c>
      <c r="I455" s="159">
        <f>SUMIF('EG-ENE'!$F$18:$F$516,PROVEEDORES!$D456,'EG-ENE'!R$18:R$516)</f>
        <v>0</v>
      </c>
      <c r="J455" s="159">
        <f>SUMIF('EG-ENE'!$F$18:$F$516,PROVEEDORES!$D456,'EG-ENE'!S$18:S$516)</f>
        <v>0</v>
      </c>
      <c r="K455" s="159" t="str">
        <f t="shared" si="12"/>
        <v/>
      </c>
      <c r="L455" s="146" t="str">
        <f>IF(PROVEEDORES!G456="","",PROVEEDORES!G456)</f>
        <v/>
      </c>
    </row>
    <row r="456" spans="3:12" ht="17.45" customHeight="1" x14ac:dyDescent="0.2">
      <c r="C456" s="158">
        <f t="shared" si="13"/>
        <v>450</v>
      </c>
      <c r="D456" s="146" t="str">
        <f>IF(PROVEEDORES!E457="","",PROVEEDORES!E457)</f>
        <v/>
      </c>
      <c r="E456" s="146" t="str">
        <f>IF(PROVEEDORES!F457="","",PROVEEDORES!F457)</f>
        <v/>
      </c>
      <c r="F456" s="146" t="str">
        <f>IF(PROVEEDORES!D457="","",PROVEEDORES!D457)</f>
        <v/>
      </c>
      <c r="G456" s="159">
        <f>SUMIF('EG-ENE'!$F$18:$F$516,PROVEEDORES!$D457,'EG-ENE'!P$18:P$516)</f>
        <v>0</v>
      </c>
      <c r="H456" s="159">
        <f>SUMIF('EG-ENE'!$F$18:$F$516,PROVEEDORES!$D457,'EG-ENE'!Q$18:Q$516)</f>
        <v>0</v>
      </c>
      <c r="I456" s="159">
        <f>SUMIF('EG-ENE'!$F$18:$F$516,PROVEEDORES!$D457,'EG-ENE'!R$18:R$516)</f>
        <v>0</v>
      </c>
      <c r="J456" s="159">
        <f>SUMIF('EG-ENE'!$F$18:$F$516,PROVEEDORES!$D457,'EG-ENE'!S$18:S$516)</f>
        <v>0</v>
      </c>
      <c r="K456" s="159" t="str">
        <f t="shared" ref="K456:K506" si="14">IF(G456+H456+I456+J456&gt;0,"C/Información","")</f>
        <v/>
      </c>
      <c r="L456" s="146" t="str">
        <f>IF(PROVEEDORES!G457="","",PROVEEDORES!G457)</f>
        <v/>
      </c>
    </row>
    <row r="457" spans="3:12" ht="17.45" customHeight="1" x14ac:dyDescent="0.2">
      <c r="C457" s="158">
        <f t="shared" ref="C457:C506" si="15">C456+1</f>
        <v>451</v>
      </c>
      <c r="D457" s="146" t="str">
        <f>IF(PROVEEDORES!E458="","",PROVEEDORES!E458)</f>
        <v/>
      </c>
      <c r="E457" s="146" t="str">
        <f>IF(PROVEEDORES!F458="","",PROVEEDORES!F458)</f>
        <v/>
      </c>
      <c r="F457" s="146" t="str">
        <f>IF(PROVEEDORES!D458="","",PROVEEDORES!D458)</f>
        <v/>
      </c>
      <c r="G457" s="159">
        <f>SUMIF('EG-ENE'!$F$18:$F$516,PROVEEDORES!$D458,'EG-ENE'!P$18:P$516)</f>
        <v>0</v>
      </c>
      <c r="H457" s="159">
        <f>SUMIF('EG-ENE'!$F$18:$F$516,PROVEEDORES!$D458,'EG-ENE'!Q$18:Q$516)</f>
        <v>0</v>
      </c>
      <c r="I457" s="159">
        <f>SUMIF('EG-ENE'!$F$18:$F$516,PROVEEDORES!$D458,'EG-ENE'!R$18:R$516)</f>
        <v>0</v>
      </c>
      <c r="J457" s="159">
        <f>SUMIF('EG-ENE'!$F$18:$F$516,PROVEEDORES!$D458,'EG-ENE'!S$18:S$516)</f>
        <v>0</v>
      </c>
      <c r="K457" s="159" t="str">
        <f t="shared" si="14"/>
        <v/>
      </c>
      <c r="L457" s="146" t="str">
        <f>IF(PROVEEDORES!G458="","",PROVEEDORES!G458)</f>
        <v/>
      </c>
    </row>
    <row r="458" spans="3:12" ht="17.45" customHeight="1" x14ac:dyDescent="0.2">
      <c r="C458" s="158">
        <f t="shared" si="15"/>
        <v>452</v>
      </c>
      <c r="D458" s="146" t="str">
        <f>IF(PROVEEDORES!E459="","",PROVEEDORES!E459)</f>
        <v/>
      </c>
      <c r="E458" s="146" t="str">
        <f>IF(PROVEEDORES!F459="","",PROVEEDORES!F459)</f>
        <v/>
      </c>
      <c r="F458" s="146" t="str">
        <f>IF(PROVEEDORES!D459="","",PROVEEDORES!D459)</f>
        <v/>
      </c>
      <c r="G458" s="159">
        <f>SUMIF('EG-ENE'!$F$18:$F$516,PROVEEDORES!$D459,'EG-ENE'!P$18:P$516)</f>
        <v>0</v>
      </c>
      <c r="H458" s="159">
        <f>SUMIF('EG-ENE'!$F$18:$F$516,PROVEEDORES!$D459,'EG-ENE'!Q$18:Q$516)</f>
        <v>0</v>
      </c>
      <c r="I458" s="159">
        <f>SUMIF('EG-ENE'!$F$18:$F$516,PROVEEDORES!$D459,'EG-ENE'!R$18:R$516)</f>
        <v>0</v>
      </c>
      <c r="J458" s="159">
        <f>SUMIF('EG-ENE'!$F$18:$F$516,PROVEEDORES!$D459,'EG-ENE'!S$18:S$516)</f>
        <v>0</v>
      </c>
      <c r="K458" s="159" t="str">
        <f t="shared" si="14"/>
        <v/>
      </c>
      <c r="L458" s="146" t="str">
        <f>IF(PROVEEDORES!G459="","",PROVEEDORES!G459)</f>
        <v/>
      </c>
    </row>
    <row r="459" spans="3:12" ht="17.45" customHeight="1" x14ac:dyDescent="0.2">
      <c r="C459" s="158">
        <f t="shared" si="15"/>
        <v>453</v>
      </c>
      <c r="D459" s="146" t="str">
        <f>IF(PROVEEDORES!E460="","",PROVEEDORES!E460)</f>
        <v/>
      </c>
      <c r="E459" s="146" t="str">
        <f>IF(PROVEEDORES!F460="","",PROVEEDORES!F460)</f>
        <v/>
      </c>
      <c r="F459" s="146" t="str">
        <f>IF(PROVEEDORES!D460="","",PROVEEDORES!D460)</f>
        <v/>
      </c>
      <c r="G459" s="159">
        <f>SUMIF('EG-ENE'!$F$18:$F$516,PROVEEDORES!$D460,'EG-ENE'!P$18:P$516)</f>
        <v>0</v>
      </c>
      <c r="H459" s="159">
        <f>SUMIF('EG-ENE'!$F$18:$F$516,PROVEEDORES!$D460,'EG-ENE'!Q$18:Q$516)</f>
        <v>0</v>
      </c>
      <c r="I459" s="159">
        <f>SUMIF('EG-ENE'!$F$18:$F$516,PROVEEDORES!$D460,'EG-ENE'!R$18:R$516)</f>
        <v>0</v>
      </c>
      <c r="J459" s="159">
        <f>SUMIF('EG-ENE'!$F$18:$F$516,PROVEEDORES!$D460,'EG-ENE'!S$18:S$516)</f>
        <v>0</v>
      </c>
      <c r="K459" s="159" t="str">
        <f t="shared" si="14"/>
        <v/>
      </c>
      <c r="L459" s="146" t="str">
        <f>IF(PROVEEDORES!G460="","",PROVEEDORES!G460)</f>
        <v/>
      </c>
    </row>
    <row r="460" spans="3:12" ht="17.45" customHeight="1" x14ac:dyDescent="0.2">
      <c r="C460" s="158">
        <f t="shared" si="15"/>
        <v>454</v>
      </c>
      <c r="D460" s="146" t="str">
        <f>IF(PROVEEDORES!E461="","",PROVEEDORES!E461)</f>
        <v/>
      </c>
      <c r="E460" s="146" t="str">
        <f>IF(PROVEEDORES!F461="","",PROVEEDORES!F461)</f>
        <v/>
      </c>
      <c r="F460" s="146" t="str">
        <f>IF(PROVEEDORES!D461="","",PROVEEDORES!D461)</f>
        <v/>
      </c>
      <c r="G460" s="159">
        <f>SUMIF('EG-ENE'!$F$18:$F$516,PROVEEDORES!$D461,'EG-ENE'!P$18:P$516)</f>
        <v>0</v>
      </c>
      <c r="H460" s="159">
        <f>SUMIF('EG-ENE'!$F$18:$F$516,PROVEEDORES!$D461,'EG-ENE'!Q$18:Q$516)</f>
        <v>0</v>
      </c>
      <c r="I460" s="159">
        <f>SUMIF('EG-ENE'!$F$18:$F$516,PROVEEDORES!$D461,'EG-ENE'!R$18:R$516)</f>
        <v>0</v>
      </c>
      <c r="J460" s="159">
        <f>SUMIF('EG-ENE'!$F$18:$F$516,PROVEEDORES!$D461,'EG-ENE'!S$18:S$516)</f>
        <v>0</v>
      </c>
      <c r="K460" s="159" t="str">
        <f t="shared" si="14"/>
        <v/>
      </c>
      <c r="L460" s="146" t="str">
        <f>IF(PROVEEDORES!G461="","",PROVEEDORES!G461)</f>
        <v/>
      </c>
    </row>
    <row r="461" spans="3:12" ht="17.45" customHeight="1" x14ac:dyDescent="0.2">
      <c r="C461" s="158">
        <f t="shared" si="15"/>
        <v>455</v>
      </c>
      <c r="D461" s="146" t="str">
        <f>IF(PROVEEDORES!E462="","",PROVEEDORES!E462)</f>
        <v/>
      </c>
      <c r="E461" s="146" t="str">
        <f>IF(PROVEEDORES!F462="","",PROVEEDORES!F462)</f>
        <v/>
      </c>
      <c r="F461" s="146" t="str">
        <f>IF(PROVEEDORES!D462="","",PROVEEDORES!D462)</f>
        <v/>
      </c>
      <c r="G461" s="159">
        <f>SUMIF('EG-ENE'!$F$18:$F$516,PROVEEDORES!$D462,'EG-ENE'!P$18:P$516)</f>
        <v>0</v>
      </c>
      <c r="H461" s="159">
        <f>SUMIF('EG-ENE'!$F$18:$F$516,PROVEEDORES!$D462,'EG-ENE'!Q$18:Q$516)</f>
        <v>0</v>
      </c>
      <c r="I461" s="159">
        <f>SUMIF('EG-ENE'!$F$18:$F$516,PROVEEDORES!$D462,'EG-ENE'!R$18:R$516)</f>
        <v>0</v>
      </c>
      <c r="J461" s="159">
        <f>SUMIF('EG-ENE'!$F$18:$F$516,PROVEEDORES!$D462,'EG-ENE'!S$18:S$516)</f>
        <v>0</v>
      </c>
      <c r="K461" s="159" t="str">
        <f t="shared" si="14"/>
        <v/>
      </c>
      <c r="L461" s="146" t="str">
        <f>IF(PROVEEDORES!G462="","",PROVEEDORES!G462)</f>
        <v/>
      </c>
    </row>
    <row r="462" spans="3:12" ht="17.45" customHeight="1" x14ac:dyDescent="0.2">
      <c r="C462" s="158">
        <f t="shared" si="15"/>
        <v>456</v>
      </c>
      <c r="D462" s="146" t="str">
        <f>IF(PROVEEDORES!E463="","",PROVEEDORES!E463)</f>
        <v/>
      </c>
      <c r="E462" s="146" t="str">
        <f>IF(PROVEEDORES!F463="","",PROVEEDORES!F463)</f>
        <v/>
      </c>
      <c r="F462" s="146" t="str">
        <f>IF(PROVEEDORES!D463="","",PROVEEDORES!D463)</f>
        <v/>
      </c>
      <c r="G462" s="159">
        <f>SUMIF('EG-ENE'!$F$18:$F$516,PROVEEDORES!$D463,'EG-ENE'!P$18:P$516)</f>
        <v>0</v>
      </c>
      <c r="H462" s="159">
        <f>SUMIF('EG-ENE'!$F$18:$F$516,PROVEEDORES!$D463,'EG-ENE'!Q$18:Q$516)</f>
        <v>0</v>
      </c>
      <c r="I462" s="159">
        <f>SUMIF('EG-ENE'!$F$18:$F$516,PROVEEDORES!$D463,'EG-ENE'!R$18:R$516)</f>
        <v>0</v>
      </c>
      <c r="J462" s="159">
        <f>SUMIF('EG-ENE'!$F$18:$F$516,PROVEEDORES!$D463,'EG-ENE'!S$18:S$516)</f>
        <v>0</v>
      </c>
      <c r="K462" s="159" t="str">
        <f t="shared" si="14"/>
        <v/>
      </c>
      <c r="L462" s="146" t="str">
        <f>IF(PROVEEDORES!G463="","",PROVEEDORES!G463)</f>
        <v/>
      </c>
    </row>
    <row r="463" spans="3:12" ht="17.45" customHeight="1" x14ac:dyDescent="0.2">
      <c r="C463" s="158">
        <f t="shared" si="15"/>
        <v>457</v>
      </c>
      <c r="D463" s="146" t="str">
        <f>IF(PROVEEDORES!E464="","",PROVEEDORES!E464)</f>
        <v/>
      </c>
      <c r="E463" s="146" t="str">
        <f>IF(PROVEEDORES!F464="","",PROVEEDORES!F464)</f>
        <v/>
      </c>
      <c r="F463" s="146" t="str">
        <f>IF(PROVEEDORES!D464="","",PROVEEDORES!D464)</f>
        <v/>
      </c>
      <c r="G463" s="159">
        <f>SUMIF('EG-ENE'!$F$18:$F$516,PROVEEDORES!$D464,'EG-ENE'!P$18:P$516)</f>
        <v>0</v>
      </c>
      <c r="H463" s="159">
        <f>SUMIF('EG-ENE'!$F$18:$F$516,PROVEEDORES!$D464,'EG-ENE'!Q$18:Q$516)</f>
        <v>0</v>
      </c>
      <c r="I463" s="159">
        <f>SUMIF('EG-ENE'!$F$18:$F$516,PROVEEDORES!$D464,'EG-ENE'!R$18:R$516)</f>
        <v>0</v>
      </c>
      <c r="J463" s="159">
        <f>SUMIF('EG-ENE'!$F$18:$F$516,PROVEEDORES!$D464,'EG-ENE'!S$18:S$516)</f>
        <v>0</v>
      </c>
      <c r="K463" s="159" t="str">
        <f t="shared" si="14"/>
        <v/>
      </c>
      <c r="L463" s="146" t="str">
        <f>IF(PROVEEDORES!G464="","",PROVEEDORES!G464)</f>
        <v/>
      </c>
    </row>
    <row r="464" spans="3:12" ht="17.45" customHeight="1" x14ac:dyDescent="0.2">
      <c r="C464" s="158">
        <f t="shared" si="15"/>
        <v>458</v>
      </c>
      <c r="D464" s="146" t="str">
        <f>IF(PROVEEDORES!E465="","",PROVEEDORES!E465)</f>
        <v/>
      </c>
      <c r="E464" s="146" t="str">
        <f>IF(PROVEEDORES!F465="","",PROVEEDORES!F465)</f>
        <v/>
      </c>
      <c r="F464" s="146" t="str">
        <f>IF(PROVEEDORES!D465="","",PROVEEDORES!D465)</f>
        <v/>
      </c>
      <c r="G464" s="159">
        <f>SUMIF('EG-ENE'!$F$18:$F$516,PROVEEDORES!$D465,'EG-ENE'!P$18:P$516)</f>
        <v>0</v>
      </c>
      <c r="H464" s="159">
        <f>SUMIF('EG-ENE'!$F$18:$F$516,PROVEEDORES!$D465,'EG-ENE'!Q$18:Q$516)</f>
        <v>0</v>
      </c>
      <c r="I464" s="159">
        <f>SUMIF('EG-ENE'!$F$18:$F$516,PROVEEDORES!$D465,'EG-ENE'!R$18:R$516)</f>
        <v>0</v>
      </c>
      <c r="J464" s="159">
        <f>SUMIF('EG-ENE'!$F$18:$F$516,PROVEEDORES!$D465,'EG-ENE'!S$18:S$516)</f>
        <v>0</v>
      </c>
      <c r="K464" s="159" t="str">
        <f t="shared" si="14"/>
        <v/>
      </c>
      <c r="L464" s="146" t="str">
        <f>IF(PROVEEDORES!G465="","",PROVEEDORES!G465)</f>
        <v/>
      </c>
    </row>
    <row r="465" spans="3:12" ht="17.45" customHeight="1" x14ac:dyDescent="0.2">
      <c r="C465" s="158">
        <f t="shared" si="15"/>
        <v>459</v>
      </c>
      <c r="D465" s="146" t="str">
        <f>IF(PROVEEDORES!E466="","",PROVEEDORES!E466)</f>
        <v/>
      </c>
      <c r="E465" s="146" t="str">
        <f>IF(PROVEEDORES!F466="","",PROVEEDORES!F466)</f>
        <v/>
      </c>
      <c r="F465" s="146" t="str">
        <f>IF(PROVEEDORES!D466="","",PROVEEDORES!D466)</f>
        <v/>
      </c>
      <c r="G465" s="159">
        <f>SUMIF('EG-ENE'!$F$18:$F$516,PROVEEDORES!$D466,'EG-ENE'!P$18:P$516)</f>
        <v>0</v>
      </c>
      <c r="H465" s="159">
        <f>SUMIF('EG-ENE'!$F$18:$F$516,PROVEEDORES!$D466,'EG-ENE'!Q$18:Q$516)</f>
        <v>0</v>
      </c>
      <c r="I465" s="159">
        <f>SUMIF('EG-ENE'!$F$18:$F$516,PROVEEDORES!$D466,'EG-ENE'!R$18:R$516)</f>
        <v>0</v>
      </c>
      <c r="J465" s="159">
        <f>SUMIF('EG-ENE'!$F$18:$F$516,PROVEEDORES!$D466,'EG-ENE'!S$18:S$516)</f>
        <v>0</v>
      </c>
      <c r="K465" s="159" t="str">
        <f t="shared" si="14"/>
        <v/>
      </c>
      <c r="L465" s="146" t="str">
        <f>IF(PROVEEDORES!G466="","",PROVEEDORES!G466)</f>
        <v/>
      </c>
    </row>
    <row r="466" spans="3:12" ht="17.45" customHeight="1" x14ac:dyDescent="0.2">
      <c r="C466" s="158">
        <f t="shared" si="15"/>
        <v>460</v>
      </c>
      <c r="D466" s="146" t="str">
        <f>IF(PROVEEDORES!E467="","",PROVEEDORES!E467)</f>
        <v/>
      </c>
      <c r="E466" s="146" t="str">
        <f>IF(PROVEEDORES!F467="","",PROVEEDORES!F467)</f>
        <v/>
      </c>
      <c r="F466" s="146" t="str">
        <f>IF(PROVEEDORES!D467="","",PROVEEDORES!D467)</f>
        <v/>
      </c>
      <c r="G466" s="159">
        <f>SUMIF('EG-ENE'!$F$18:$F$516,PROVEEDORES!$D467,'EG-ENE'!P$18:P$516)</f>
        <v>0</v>
      </c>
      <c r="H466" s="159">
        <f>SUMIF('EG-ENE'!$F$18:$F$516,PROVEEDORES!$D467,'EG-ENE'!Q$18:Q$516)</f>
        <v>0</v>
      </c>
      <c r="I466" s="159">
        <f>SUMIF('EG-ENE'!$F$18:$F$516,PROVEEDORES!$D467,'EG-ENE'!R$18:R$516)</f>
        <v>0</v>
      </c>
      <c r="J466" s="159">
        <f>SUMIF('EG-ENE'!$F$18:$F$516,PROVEEDORES!$D467,'EG-ENE'!S$18:S$516)</f>
        <v>0</v>
      </c>
      <c r="K466" s="159" t="str">
        <f t="shared" si="14"/>
        <v/>
      </c>
      <c r="L466" s="146" t="str">
        <f>IF(PROVEEDORES!G467="","",PROVEEDORES!G467)</f>
        <v/>
      </c>
    </row>
    <row r="467" spans="3:12" ht="17.45" customHeight="1" x14ac:dyDescent="0.2">
      <c r="C467" s="158">
        <f t="shared" si="15"/>
        <v>461</v>
      </c>
      <c r="D467" s="146" t="str">
        <f>IF(PROVEEDORES!E468="","",PROVEEDORES!E468)</f>
        <v/>
      </c>
      <c r="E467" s="146" t="str">
        <f>IF(PROVEEDORES!F468="","",PROVEEDORES!F468)</f>
        <v/>
      </c>
      <c r="F467" s="146" t="str">
        <f>IF(PROVEEDORES!D468="","",PROVEEDORES!D468)</f>
        <v/>
      </c>
      <c r="G467" s="159">
        <f>SUMIF('EG-ENE'!$F$18:$F$516,PROVEEDORES!$D468,'EG-ENE'!P$18:P$516)</f>
        <v>0</v>
      </c>
      <c r="H467" s="159">
        <f>SUMIF('EG-ENE'!$F$18:$F$516,PROVEEDORES!$D468,'EG-ENE'!Q$18:Q$516)</f>
        <v>0</v>
      </c>
      <c r="I467" s="159">
        <f>SUMIF('EG-ENE'!$F$18:$F$516,PROVEEDORES!$D468,'EG-ENE'!R$18:R$516)</f>
        <v>0</v>
      </c>
      <c r="J467" s="159">
        <f>SUMIF('EG-ENE'!$F$18:$F$516,PROVEEDORES!$D468,'EG-ENE'!S$18:S$516)</f>
        <v>0</v>
      </c>
      <c r="K467" s="159" t="str">
        <f t="shared" si="14"/>
        <v/>
      </c>
      <c r="L467" s="146" t="str">
        <f>IF(PROVEEDORES!G468="","",PROVEEDORES!G468)</f>
        <v/>
      </c>
    </row>
    <row r="468" spans="3:12" ht="17.45" customHeight="1" x14ac:dyDescent="0.2">
      <c r="C468" s="158">
        <f t="shared" si="15"/>
        <v>462</v>
      </c>
      <c r="D468" s="146" t="str">
        <f>IF(PROVEEDORES!E469="","",PROVEEDORES!E469)</f>
        <v/>
      </c>
      <c r="E468" s="146" t="str">
        <f>IF(PROVEEDORES!F469="","",PROVEEDORES!F469)</f>
        <v/>
      </c>
      <c r="F468" s="146" t="str">
        <f>IF(PROVEEDORES!D469="","",PROVEEDORES!D469)</f>
        <v/>
      </c>
      <c r="G468" s="159">
        <f>SUMIF('EG-ENE'!$F$18:$F$516,PROVEEDORES!$D469,'EG-ENE'!P$18:P$516)</f>
        <v>0</v>
      </c>
      <c r="H468" s="159">
        <f>SUMIF('EG-ENE'!$F$18:$F$516,PROVEEDORES!$D469,'EG-ENE'!Q$18:Q$516)</f>
        <v>0</v>
      </c>
      <c r="I468" s="159">
        <f>SUMIF('EG-ENE'!$F$18:$F$516,PROVEEDORES!$D469,'EG-ENE'!R$18:R$516)</f>
        <v>0</v>
      </c>
      <c r="J468" s="159">
        <f>SUMIF('EG-ENE'!$F$18:$F$516,PROVEEDORES!$D469,'EG-ENE'!S$18:S$516)</f>
        <v>0</v>
      </c>
      <c r="K468" s="159" t="str">
        <f t="shared" si="14"/>
        <v/>
      </c>
      <c r="L468" s="146" t="str">
        <f>IF(PROVEEDORES!G469="","",PROVEEDORES!G469)</f>
        <v/>
      </c>
    </row>
    <row r="469" spans="3:12" ht="17.45" customHeight="1" x14ac:dyDescent="0.2">
      <c r="C469" s="158">
        <f t="shared" si="15"/>
        <v>463</v>
      </c>
      <c r="D469" s="146" t="str">
        <f>IF(PROVEEDORES!E470="","",PROVEEDORES!E470)</f>
        <v/>
      </c>
      <c r="E469" s="146" t="str">
        <f>IF(PROVEEDORES!F470="","",PROVEEDORES!F470)</f>
        <v/>
      </c>
      <c r="F469" s="146" t="str">
        <f>IF(PROVEEDORES!D470="","",PROVEEDORES!D470)</f>
        <v/>
      </c>
      <c r="G469" s="159">
        <f>SUMIF('EG-ENE'!$F$18:$F$516,PROVEEDORES!$D470,'EG-ENE'!P$18:P$516)</f>
        <v>0</v>
      </c>
      <c r="H469" s="159">
        <f>SUMIF('EG-ENE'!$F$18:$F$516,PROVEEDORES!$D470,'EG-ENE'!Q$18:Q$516)</f>
        <v>0</v>
      </c>
      <c r="I469" s="159">
        <f>SUMIF('EG-ENE'!$F$18:$F$516,PROVEEDORES!$D470,'EG-ENE'!R$18:R$516)</f>
        <v>0</v>
      </c>
      <c r="J469" s="159">
        <f>SUMIF('EG-ENE'!$F$18:$F$516,PROVEEDORES!$D470,'EG-ENE'!S$18:S$516)</f>
        <v>0</v>
      </c>
      <c r="K469" s="159" t="str">
        <f t="shared" si="14"/>
        <v/>
      </c>
      <c r="L469" s="146" t="str">
        <f>IF(PROVEEDORES!G470="","",PROVEEDORES!G470)</f>
        <v/>
      </c>
    </row>
    <row r="470" spans="3:12" ht="17.45" customHeight="1" x14ac:dyDescent="0.2">
      <c r="C470" s="158">
        <f t="shared" si="15"/>
        <v>464</v>
      </c>
      <c r="D470" s="146" t="str">
        <f>IF(PROVEEDORES!E471="","",PROVEEDORES!E471)</f>
        <v/>
      </c>
      <c r="E470" s="146" t="str">
        <f>IF(PROVEEDORES!F471="","",PROVEEDORES!F471)</f>
        <v/>
      </c>
      <c r="F470" s="146" t="str">
        <f>IF(PROVEEDORES!D471="","",PROVEEDORES!D471)</f>
        <v/>
      </c>
      <c r="G470" s="159">
        <f>SUMIF('EG-ENE'!$F$18:$F$516,PROVEEDORES!$D471,'EG-ENE'!P$18:P$516)</f>
        <v>0</v>
      </c>
      <c r="H470" s="159">
        <f>SUMIF('EG-ENE'!$F$18:$F$516,PROVEEDORES!$D471,'EG-ENE'!Q$18:Q$516)</f>
        <v>0</v>
      </c>
      <c r="I470" s="159">
        <f>SUMIF('EG-ENE'!$F$18:$F$516,PROVEEDORES!$D471,'EG-ENE'!R$18:R$516)</f>
        <v>0</v>
      </c>
      <c r="J470" s="159">
        <f>SUMIF('EG-ENE'!$F$18:$F$516,PROVEEDORES!$D471,'EG-ENE'!S$18:S$516)</f>
        <v>0</v>
      </c>
      <c r="K470" s="159" t="str">
        <f t="shared" si="14"/>
        <v/>
      </c>
      <c r="L470" s="146" t="str">
        <f>IF(PROVEEDORES!G471="","",PROVEEDORES!G471)</f>
        <v/>
      </c>
    </row>
    <row r="471" spans="3:12" ht="17.45" customHeight="1" x14ac:dyDescent="0.2">
      <c r="C471" s="158">
        <f t="shared" si="15"/>
        <v>465</v>
      </c>
      <c r="D471" s="146" t="str">
        <f>IF(PROVEEDORES!E472="","",PROVEEDORES!E472)</f>
        <v/>
      </c>
      <c r="E471" s="146" t="str">
        <f>IF(PROVEEDORES!F472="","",PROVEEDORES!F472)</f>
        <v/>
      </c>
      <c r="F471" s="146" t="str">
        <f>IF(PROVEEDORES!D472="","",PROVEEDORES!D472)</f>
        <v/>
      </c>
      <c r="G471" s="159">
        <f>SUMIF('EG-ENE'!$F$18:$F$516,PROVEEDORES!$D472,'EG-ENE'!P$18:P$516)</f>
        <v>0</v>
      </c>
      <c r="H471" s="159">
        <f>SUMIF('EG-ENE'!$F$18:$F$516,PROVEEDORES!$D472,'EG-ENE'!Q$18:Q$516)</f>
        <v>0</v>
      </c>
      <c r="I471" s="159">
        <f>SUMIF('EG-ENE'!$F$18:$F$516,PROVEEDORES!$D472,'EG-ENE'!R$18:R$516)</f>
        <v>0</v>
      </c>
      <c r="J471" s="159">
        <f>SUMIF('EG-ENE'!$F$18:$F$516,PROVEEDORES!$D472,'EG-ENE'!S$18:S$516)</f>
        <v>0</v>
      </c>
      <c r="K471" s="159" t="str">
        <f t="shared" si="14"/>
        <v/>
      </c>
      <c r="L471" s="146" t="str">
        <f>IF(PROVEEDORES!G472="","",PROVEEDORES!G472)</f>
        <v/>
      </c>
    </row>
    <row r="472" spans="3:12" ht="17.45" customHeight="1" x14ac:dyDescent="0.2">
      <c r="C472" s="158">
        <f t="shared" si="15"/>
        <v>466</v>
      </c>
      <c r="D472" s="146" t="str">
        <f>IF(PROVEEDORES!E473="","",PROVEEDORES!E473)</f>
        <v/>
      </c>
      <c r="E472" s="146" t="str">
        <f>IF(PROVEEDORES!F473="","",PROVEEDORES!F473)</f>
        <v/>
      </c>
      <c r="F472" s="146" t="str">
        <f>IF(PROVEEDORES!D473="","",PROVEEDORES!D473)</f>
        <v/>
      </c>
      <c r="G472" s="159">
        <f>SUMIF('EG-ENE'!$F$18:$F$516,PROVEEDORES!$D473,'EG-ENE'!P$18:P$516)</f>
        <v>0</v>
      </c>
      <c r="H472" s="159">
        <f>SUMIF('EG-ENE'!$F$18:$F$516,PROVEEDORES!$D473,'EG-ENE'!Q$18:Q$516)</f>
        <v>0</v>
      </c>
      <c r="I472" s="159">
        <f>SUMIF('EG-ENE'!$F$18:$F$516,PROVEEDORES!$D473,'EG-ENE'!R$18:R$516)</f>
        <v>0</v>
      </c>
      <c r="J472" s="159">
        <f>SUMIF('EG-ENE'!$F$18:$F$516,PROVEEDORES!$D473,'EG-ENE'!S$18:S$516)</f>
        <v>0</v>
      </c>
      <c r="K472" s="159" t="str">
        <f t="shared" si="14"/>
        <v/>
      </c>
      <c r="L472" s="146" t="str">
        <f>IF(PROVEEDORES!G473="","",PROVEEDORES!G473)</f>
        <v/>
      </c>
    </row>
    <row r="473" spans="3:12" ht="17.45" customHeight="1" x14ac:dyDescent="0.2">
      <c r="C473" s="158">
        <f t="shared" si="15"/>
        <v>467</v>
      </c>
      <c r="D473" s="146" t="str">
        <f>IF(PROVEEDORES!E474="","",PROVEEDORES!E474)</f>
        <v/>
      </c>
      <c r="E473" s="146" t="str">
        <f>IF(PROVEEDORES!F474="","",PROVEEDORES!F474)</f>
        <v/>
      </c>
      <c r="F473" s="146" t="str">
        <f>IF(PROVEEDORES!D474="","",PROVEEDORES!D474)</f>
        <v/>
      </c>
      <c r="G473" s="159">
        <f>SUMIF('EG-ENE'!$F$18:$F$516,PROVEEDORES!$D474,'EG-ENE'!P$18:P$516)</f>
        <v>0</v>
      </c>
      <c r="H473" s="159">
        <f>SUMIF('EG-ENE'!$F$18:$F$516,PROVEEDORES!$D474,'EG-ENE'!Q$18:Q$516)</f>
        <v>0</v>
      </c>
      <c r="I473" s="159">
        <f>SUMIF('EG-ENE'!$F$18:$F$516,PROVEEDORES!$D474,'EG-ENE'!R$18:R$516)</f>
        <v>0</v>
      </c>
      <c r="J473" s="159">
        <f>SUMIF('EG-ENE'!$F$18:$F$516,PROVEEDORES!$D474,'EG-ENE'!S$18:S$516)</f>
        <v>0</v>
      </c>
      <c r="K473" s="159" t="str">
        <f t="shared" si="14"/>
        <v/>
      </c>
      <c r="L473" s="146" t="str">
        <f>IF(PROVEEDORES!G474="","",PROVEEDORES!G474)</f>
        <v/>
      </c>
    </row>
    <row r="474" spans="3:12" ht="17.45" customHeight="1" x14ac:dyDescent="0.2">
      <c r="C474" s="158">
        <f t="shared" si="15"/>
        <v>468</v>
      </c>
      <c r="D474" s="146" t="str">
        <f>IF(PROVEEDORES!E475="","",PROVEEDORES!E475)</f>
        <v/>
      </c>
      <c r="E474" s="146" t="str">
        <f>IF(PROVEEDORES!F475="","",PROVEEDORES!F475)</f>
        <v/>
      </c>
      <c r="F474" s="146" t="str">
        <f>IF(PROVEEDORES!D475="","",PROVEEDORES!D475)</f>
        <v/>
      </c>
      <c r="G474" s="159">
        <f>SUMIF('EG-ENE'!$F$18:$F$516,PROVEEDORES!$D475,'EG-ENE'!P$18:P$516)</f>
        <v>0</v>
      </c>
      <c r="H474" s="159">
        <f>SUMIF('EG-ENE'!$F$18:$F$516,PROVEEDORES!$D475,'EG-ENE'!Q$18:Q$516)</f>
        <v>0</v>
      </c>
      <c r="I474" s="159">
        <f>SUMIF('EG-ENE'!$F$18:$F$516,PROVEEDORES!$D475,'EG-ENE'!R$18:R$516)</f>
        <v>0</v>
      </c>
      <c r="J474" s="159">
        <f>SUMIF('EG-ENE'!$F$18:$F$516,PROVEEDORES!$D475,'EG-ENE'!S$18:S$516)</f>
        <v>0</v>
      </c>
      <c r="K474" s="159" t="str">
        <f t="shared" si="14"/>
        <v/>
      </c>
      <c r="L474" s="146" t="str">
        <f>IF(PROVEEDORES!G475="","",PROVEEDORES!G475)</f>
        <v/>
      </c>
    </row>
    <row r="475" spans="3:12" ht="17.45" customHeight="1" x14ac:dyDescent="0.2">
      <c r="C475" s="158">
        <f t="shared" si="15"/>
        <v>469</v>
      </c>
      <c r="D475" s="146" t="str">
        <f>IF(PROVEEDORES!E476="","",PROVEEDORES!E476)</f>
        <v/>
      </c>
      <c r="E475" s="146" t="str">
        <f>IF(PROVEEDORES!F476="","",PROVEEDORES!F476)</f>
        <v/>
      </c>
      <c r="F475" s="146" t="str">
        <f>IF(PROVEEDORES!D476="","",PROVEEDORES!D476)</f>
        <v/>
      </c>
      <c r="G475" s="159">
        <f>SUMIF('EG-ENE'!$F$18:$F$516,PROVEEDORES!$D476,'EG-ENE'!P$18:P$516)</f>
        <v>0</v>
      </c>
      <c r="H475" s="159">
        <f>SUMIF('EG-ENE'!$F$18:$F$516,PROVEEDORES!$D476,'EG-ENE'!Q$18:Q$516)</f>
        <v>0</v>
      </c>
      <c r="I475" s="159">
        <f>SUMIF('EG-ENE'!$F$18:$F$516,PROVEEDORES!$D476,'EG-ENE'!R$18:R$516)</f>
        <v>0</v>
      </c>
      <c r="J475" s="159">
        <f>SUMIF('EG-ENE'!$F$18:$F$516,PROVEEDORES!$D476,'EG-ENE'!S$18:S$516)</f>
        <v>0</v>
      </c>
      <c r="K475" s="159" t="str">
        <f t="shared" si="14"/>
        <v/>
      </c>
      <c r="L475" s="146" t="str">
        <f>IF(PROVEEDORES!G476="","",PROVEEDORES!G476)</f>
        <v/>
      </c>
    </row>
    <row r="476" spans="3:12" ht="17.45" customHeight="1" x14ac:dyDescent="0.2">
      <c r="C476" s="158">
        <f t="shared" si="15"/>
        <v>470</v>
      </c>
      <c r="D476" s="146" t="str">
        <f>IF(PROVEEDORES!E477="","",PROVEEDORES!E477)</f>
        <v/>
      </c>
      <c r="E476" s="146" t="str">
        <f>IF(PROVEEDORES!F477="","",PROVEEDORES!F477)</f>
        <v/>
      </c>
      <c r="F476" s="146" t="str">
        <f>IF(PROVEEDORES!D477="","",PROVEEDORES!D477)</f>
        <v/>
      </c>
      <c r="G476" s="159">
        <f>SUMIF('EG-ENE'!$F$18:$F$516,PROVEEDORES!$D477,'EG-ENE'!P$18:P$516)</f>
        <v>0</v>
      </c>
      <c r="H476" s="159">
        <f>SUMIF('EG-ENE'!$F$18:$F$516,PROVEEDORES!$D477,'EG-ENE'!Q$18:Q$516)</f>
        <v>0</v>
      </c>
      <c r="I476" s="159">
        <f>SUMIF('EG-ENE'!$F$18:$F$516,PROVEEDORES!$D477,'EG-ENE'!R$18:R$516)</f>
        <v>0</v>
      </c>
      <c r="J476" s="159">
        <f>SUMIF('EG-ENE'!$F$18:$F$516,PROVEEDORES!$D477,'EG-ENE'!S$18:S$516)</f>
        <v>0</v>
      </c>
      <c r="K476" s="159" t="str">
        <f t="shared" si="14"/>
        <v/>
      </c>
      <c r="L476" s="146" t="str">
        <f>IF(PROVEEDORES!G477="","",PROVEEDORES!G477)</f>
        <v/>
      </c>
    </row>
    <row r="477" spans="3:12" ht="17.45" customHeight="1" x14ac:dyDescent="0.2">
      <c r="C477" s="158">
        <f t="shared" si="15"/>
        <v>471</v>
      </c>
      <c r="D477" s="146" t="str">
        <f>IF(PROVEEDORES!E478="","",PROVEEDORES!E478)</f>
        <v/>
      </c>
      <c r="E477" s="146" t="str">
        <f>IF(PROVEEDORES!F478="","",PROVEEDORES!F478)</f>
        <v/>
      </c>
      <c r="F477" s="146" t="str">
        <f>IF(PROVEEDORES!D478="","",PROVEEDORES!D478)</f>
        <v/>
      </c>
      <c r="G477" s="159">
        <f>SUMIF('EG-ENE'!$F$18:$F$516,PROVEEDORES!$D478,'EG-ENE'!P$18:P$516)</f>
        <v>0</v>
      </c>
      <c r="H477" s="159">
        <f>SUMIF('EG-ENE'!$F$18:$F$516,PROVEEDORES!$D478,'EG-ENE'!Q$18:Q$516)</f>
        <v>0</v>
      </c>
      <c r="I477" s="159">
        <f>SUMIF('EG-ENE'!$F$18:$F$516,PROVEEDORES!$D478,'EG-ENE'!R$18:R$516)</f>
        <v>0</v>
      </c>
      <c r="J477" s="159">
        <f>SUMIF('EG-ENE'!$F$18:$F$516,PROVEEDORES!$D478,'EG-ENE'!S$18:S$516)</f>
        <v>0</v>
      </c>
      <c r="K477" s="159" t="str">
        <f t="shared" si="14"/>
        <v/>
      </c>
      <c r="L477" s="146" t="str">
        <f>IF(PROVEEDORES!G478="","",PROVEEDORES!G478)</f>
        <v/>
      </c>
    </row>
    <row r="478" spans="3:12" ht="17.45" customHeight="1" x14ac:dyDescent="0.2">
      <c r="C478" s="158">
        <f t="shared" si="15"/>
        <v>472</v>
      </c>
      <c r="D478" s="146" t="str">
        <f>IF(PROVEEDORES!E479="","",PROVEEDORES!E479)</f>
        <v/>
      </c>
      <c r="E478" s="146" t="str">
        <f>IF(PROVEEDORES!F479="","",PROVEEDORES!F479)</f>
        <v/>
      </c>
      <c r="F478" s="146" t="str">
        <f>IF(PROVEEDORES!D479="","",PROVEEDORES!D479)</f>
        <v/>
      </c>
      <c r="G478" s="159">
        <f>SUMIF('EG-ENE'!$F$18:$F$516,PROVEEDORES!$D479,'EG-ENE'!P$18:P$516)</f>
        <v>0</v>
      </c>
      <c r="H478" s="159">
        <f>SUMIF('EG-ENE'!$F$18:$F$516,PROVEEDORES!$D479,'EG-ENE'!Q$18:Q$516)</f>
        <v>0</v>
      </c>
      <c r="I478" s="159">
        <f>SUMIF('EG-ENE'!$F$18:$F$516,PROVEEDORES!$D479,'EG-ENE'!R$18:R$516)</f>
        <v>0</v>
      </c>
      <c r="J478" s="159">
        <f>SUMIF('EG-ENE'!$F$18:$F$516,PROVEEDORES!$D479,'EG-ENE'!S$18:S$516)</f>
        <v>0</v>
      </c>
      <c r="K478" s="159" t="str">
        <f t="shared" si="14"/>
        <v/>
      </c>
      <c r="L478" s="146" t="str">
        <f>IF(PROVEEDORES!G479="","",PROVEEDORES!G479)</f>
        <v/>
      </c>
    </row>
    <row r="479" spans="3:12" ht="17.45" customHeight="1" x14ac:dyDescent="0.2">
      <c r="C479" s="158">
        <f t="shared" si="15"/>
        <v>473</v>
      </c>
      <c r="D479" s="146" t="str">
        <f>IF(PROVEEDORES!E480="","",PROVEEDORES!E480)</f>
        <v/>
      </c>
      <c r="E479" s="146" t="str">
        <f>IF(PROVEEDORES!F480="","",PROVEEDORES!F480)</f>
        <v/>
      </c>
      <c r="F479" s="146" t="str">
        <f>IF(PROVEEDORES!D480="","",PROVEEDORES!D480)</f>
        <v/>
      </c>
      <c r="G479" s="159">
        <f>SUMIF('EG-ENE'!$F$18:$F$516,PROVEEDORES!$D480,'EG-ENE'!P$18:P$516)</f>
        <v>0</v>
      </c>
      <c r="H479" s="159">
        <f>SUMIF('EG-ENE'!$F$18:$F$516,PROVEEDORES!$D480,'EG-ENE'!Q$18:Q$516)</f>
        <v>0</v>
      </c>
      <c r="I479" s="159">
        <f>SUMIF('EG-ENE'!$F$18:$F$516,PROVEEDORES!$D480,'EG-ENE'!R$18:R$516)</f>
        <v>0</v>
      </c>
      <c r="J479" s="159">
        <f>SUMIF('EG-ENE'!$F$18:$F$516,PROVEEDORES!$D480,'EG-ENE'!S$18:S$516)</f>
        <v>0</v>
      </c>
      <c r="K479" s="159" t="str">
        <f t="shared" si="14"/>
        <v/>
      </c>
      <c r="L479" s="146" t="str">
        <f>IF(PROVEEDORES!G480="","",PROVEEDORES!G480)</f>
        <v/>
      </c>
    </row>
    <row r="480" spans="3:12" ht="17.45" customHeight="1" x14ac:dyDescent="0.2">
      <c r="C480" s="158">
        <f t="shared" si="15"/>
        <v>474</v>
      </c>
      <c r="D480" s="146" t="str">
        <f>IF(PROVEEDORES!E481="","",PROVEEDORES!E481)</f>
        <v/>
      </c>
      <c r="E480" s="146" t="str">
        <f>IF(PROVEEDORES!F481="","",PROVEEDORES!F481)</f>
        <v/>
      </c>
      <c r="F480" s="146" t="str">
        <f>IF(PROVEEDORES!D481="","",PROVEEDORES!D481)</f>
        <v/>
      </c>
      <c r="G480" s="159">
        <f>SUMIF('EG-ENE'!$F$18:$F$516,PROVEEDORES!$D481,'EG-ENE'!P$18:P$516)</f>
        <v>0</v>
      </c>
      <c r="H480" s="159">
        <f>SUMIF('EG-ENE'!$F$18:$F$516,PROVEEDORES!$D481,'EG-ENE'!Q$18:Q$516)</f>
        <v>0</v>
      </c>
      <c r="I480" s="159">
        <f>SUMIF('EG-ENE'!$F$18:$F$516,PROVEEDORES!$D481,'EG-ENE'!R$18:R$516)</f>
        <v>0</v>
      </c>
      <c r="J480" s="159">
        <f>SUMIF('EG-ENE'!$F$18:$F$516,PROVEEDORES!$D481,'EG-ENE'!S$18:S$516)</f>
        <v>0</v>
      </c>
      <c r="K480" s="159" t="str">
        <f t="shared" si="14"/>
        <v/>
      </c>
      <c r="L480" s="146" t="str">
        <f>IF(PROVEEDORES!G481="","",PROVEEDORES!G481)</f>
        <v/>
      </c>
    </row>
    <row r="481" spans="3:12" ht="17.45" customHeight="1" x14ac:dyDescent="0.2">
      <c r="C481" s="158">
        <f t="shared" si="15"/>
        <v>475</v>
      </c>
      <c r="D481" s="146" t="str">
        <f>IF(PROVEEDORES!E482="","",PROVEEDORES!E482)</f>
        <v/>
      </c>
      <c r="E481" s="146" t="str">
        <f>IF(PROVEEDORES!F482="","",PROVEEDORES!F482)</f>
        <v/>
      </c>
      <c r="F481" s="146" t="str">
        <f>IF(PROVEEDORES!D482="","",PROVEEDORES!D482)</f>
        <v/>
      </c>
      <c r="G481" s="159">
        <f>SUMIF('EG-ENE'!$F$18:$F$516,PROVEEDORES!$D482,'EG-ENE'!P$18:P$516)</f>
        <v>0</v>
      </c>
      <c r="H481" s="159">
        <f>SUMIF('EG-ENE'!$F$18:$F$516,PROVEEDORES!$D482,'EG-ENE'!Q$18:Q$516)</f>
        <v>0</v>
      </c>
      <c r="I481" s="159">
        <f>SUMIF('EG-ENE'!$F$18:$F$516,PROVEEDORES!$D482,'EG-ENE'!R$18:R$516)</f>
        <v>0</v>
      </c>
      <c r="J481" s="159">
        <f>SUMIF('EG-ENE'!$F$18:$F$516,PROVEEDORES!$D482,'EG-ENE'!S$18:S$516)</f>
        <v>0</v>
      </c>
      <c r="K481" s="159" t="str">
        <f t="shared" si="14"/>
        <v/>
      </c>
      <c r="L481" s="146" t="str">
        <f>IF(PROVEEDORES!G482="","",PROVEEDORES!G482)</f>
        <v/>
      </c>
    </row>
    <row r="482" spans="3:12" ht="17.45" customHeight="1" x14ac:dyDescent="0.2">
      <c r="C482" s="158">
        <f t="shared" si="15"/>
        <v>476</v>
      </c>
      <c r="D482" s="146" t="str">
        <f>IF(PROVEEDORES!E483="","",PROVEEDORES!E483)</f>
        <v/>
      </c>
      <c r="E482" s="146" t="str">
        <f>IF(PROVEEDORES!F483="","",PROVEEDORES!F483)</f>
        <v/>
      </c>
      <c r="F482" s="146" t="str">
        <f>IF(PROVEEDORES!D483="","",PROVEEDORES!D483)</f>
        <v/>
      </c>
      <c r="G482" s="159">
        <f>SUMIF('EG-ENE'!$F$18:$F$516,PROVEEDORES!$D483,'EG-ENE'!P$18:P$516)</f>
        <v>0</v>
      </c>
      <c r="H482" s="159">
        <f>SUMIF('EG-ENE'!$F$18:$F$516,PROVEEDORES!$D483,'EG-ENE'!Q$18:Q$516)</f>
        <v>0</v>
      </c>
      <c r="I482" s="159">
        <f>SUMIF('EG-ENE'!$F$18:$F$516,PROVEEDORES!$D483,'EG-ENE'!R$18:R$516)</f>
        <v>0</v>
      </c>
      <c r="J482" s="159">
        <f>SUMIF('EG-ENE'!$F$18:$F$516,PROVEEDORES!$D483,'EG-ENE'!S$18:S$516)</f>
        <v>0</v>
      </c>
      <c r="K482" s="159" t="str">
        <f t="shared" si="14"/>
        <v/>
      </c>
      <c r="L482" s="146" t="str">
        <f>IF(PROVEEDORES!G483="","",PROVEEDORES!G483)</f>
        <v/>
      </c>
    </row>
    <row r="483" spans="3:12" ht="17.45" customHeight="1" x14ac:dyDescent="0.2">
      <c r="C483" s="158">
        <f t="shared" si="15"/>
        <v>477</v>
      </c>
      <c r="D483" s="146" t="str">
        <f>IF(PROVEEDORES!E484="","",PROVEEDORES!E484)</f>
        <v/>
      </c>
      <c r="E483" s="146" t="str">
        <f>IF(PROVEEDORES!F484="","",PROVEEDORES!F484)</f>
        <v/>
      </c>
      <c r="F483" s="146" t="str">
        <f>IF(PROVEEDORES!D484="","",PROVEEDORES!D484)</f>
        <v/>
      </c>
      <c r="G483" s="159">
        <f>SUMIF('EG-ENE'!$F$18:$F$516,PROVEEDORES!$D484,'EG-ENE'!P$18:P$516)</f>
        <v>0</v>
      </c>
      <c r="H483" s="159">
        <f>SUMIF('EG-ENE'!$F$18:$F$516,PROVEEDORES!$D484,'EG-ENE'!Q$18:Q$516)</f>
        <v>0</v>
      </c>
      <c r="I483" s="159">
        <f>SUMIF('EG-ENE'!$F$18:$F$516,PROVEEDORES!$D484,'EG-ENE'!R$18:R$516)</f>
        <v>0</v>
      </c>
      <c r="J483" s="159">
        <f>SUMIF('EG-ENE'!$F$18:$F$516,PROVEEDORES!$D484,'EG-ENE'!S$18:S$516)</f>
        <v>0</v>
      </c>
      <c r="K483" s="159" t="str">
        <f t="shared" si="14"/>
        <v/>
      </c>
      <c r="L483" s="146" t="str">
        <f>IF(PROVEEDORES!G484="","",PROVEEDORES!G484)</f>
        <v/>
      </c>
    </row>
    <row r="484" spans="3:12" ht="17.45" customHeight="1" x14ac:dyDescent="0.2">
      <c r="C484" s="158">
        <f t="shared" si="15"/>
        <v>478</v>
      </c>
      <c r="D484" s="146" t="str">
        <f>IF(PROVEEDORES!E485="","",PROVEEDORES!E485)</f>
        <v/>
      </c>
      <c r="E484" s="146" t="str">
        <f>IF(PROVEEDORES!F485="","",PROVEEDORES!F485)</f>
        <v/>
      </c>
      <c r="F484" s="146" t="str">
        <f>IF(PROVEEDORES!D485="","",PROVEEDORES!D485)</f>
        <v/>
      </c>
      <c r="G484" s="159">
        <f>SUMIF('EG-ENE'!$F$18:$F$516,PROVEEDORES!$D485,'EG-ENE'!P$18:P$516)</f>
        <v>0</v>
      </c>
      <c r="H484" s="159">
        <f>SUMIF('EG-ENE'!$F$18:$F$516,PROVEEDORES!$D485,'EG-ENE'!Q$18:Q$516)</f>
        <v>0</v>
      </c>
      <c r="I484" s="159">
        <f>SUMIF('EG-ENE'!$F$18:$F$516,PROVEEDORES!$D485,'EG-ENE'!R$18:R$516)</f>
        <v>0</v>
      </c>
      <c r="J484" s="159">
        <f>SUMIF('EG-ENE'!$F$18:$F$516,PROVEEDORES!$D485,'EG-ENE'!S$18:S$516)</f>
        <v>0</v>
      </c>
      <c r="K484" s="159" t="str">
        <f t="shared" si="14"/>
        <v/>
      </c>
      <c r="L484" s="146" t="str">
        <f>IF(PROVEEDORES!G485="","",PROVEEDORES!G485)</f>
        <v/>
      </c>
    </row>
    <row r="485" spans="3:12" ht="17.45" customHeight="1" x14ac:dyDescent="0.2">
      <c r="C485" s="158">
        <f t="shared" si="15"/>
        <v>479</v>
      </c>
      <c r="D485" s="146" t="str">
        <f>IF(PROVEEDORES!E486="","",PROVEEDORES!E486)</f>
        <v/>
      </c>
      <c r="E485" s="146" t="str">
        <f>IF(PROVEEDORES!F486="","",PROVEEDORES!F486)</f>
        <v/>
      </c>
      <c r="F485" s="146" t="str">
        <f>IF(PROVEEDORES!D486="","",PROVEEDORES!D486)</f>
        <v/>
      </c>
      <c r="G485" s="159">
        <f>SUMIF('EG-ENE'!$F$18:$F$516,PROVEEDORES!$D486,'EG-ENE'!P$18:P$516)</f>
        <v>0</v>
      </c>
      <c r="H485" s="159">
        <f>SUMIF('EG-ENE'!$F$18:$F$516,PROVEEDORES!$D486,'EG-ENE'!Q$18:Q$516)</f>
        <v>0</v>
      </c>
      <c r="I485" s="159">
        <f>SUMIF('EG-ENE'!$F$18:$F$516,PROVEEDORES!$D486,'EG-ENE'!R$18:R$516)</f>
        <v>0</v>
      </c>
      <c r="J485" s="159">
        <f>SUMIF('EG-ENE'!$F$18:$F$516,PROVEEDORES!$D486,'EG-ENE'!S$18:S$516)</f>
        <v>0</v>
      </c>
      <c r="K485" s="159" t="str">
        <f t="shared" si="14"/>
        <v/>
      </c>
      <c r="L485" s="146" t="str">
        <f>IF(PROVEEDORES!G486="","",PROVEEDORES!G486)</f>
        <v/>
      </c>
    </row>
    <row r="486" spans="3:12" ht="17.45" customHeight="1" x14ac:dyDescent="0.2">
      <c r="C486" s="158">
        <f t="shared" si="15"/>
        <v>480</v>
      </c>
      <c r="D486" s="146" t="str">
        <f>IF(PROVEEDORES!E487="","",PROVEEDORES!E487)</f>
        <v/>
      </c>
      <c r="E486" s="146" t="str">
        <f>IF(PROVEEDORES!F487="","",PROVEEDORES!F487)</f>
        <v/>
      </c>
      <c r="F486" s="146" t="str">
        <f>IF(PROVEEDORES!D487="","",PROVEEDORES!D487)</f>
        <v/>
      </c>
      <c r="G486" s="159">
        <f>SUMIF('EG-ENE'!$F$18:$F$516,PROVEEDORES!$D487,'EG-ENE'!P$18:P$516)</f>
        <v>0</v>
      </c>
      <c r="H486" s="159">
        <f>SUMIF('EG-ENE'!$F$18:$F$516,PROVEEDORES!$D487,'EG-ENE'!Q$18:Q$516)</f>
        <v>0</v>
      </c>
      <c r="I486" s="159">
        <f>SUMIF('EG-ENE'!$F$18:$F$516,PROVEEDORES!$D487,'EG-ENE'!R$18:R$516)</f>
        <v>0</v>
      </c>
      <c r="J486" s="159">
        <f>SUMIF('EG-ENE'!$F$18:$F$516,PROVEEDORES!$D487,'EG-ENE'!S$18:S$516)</f>
        <v>0</v>
      </c>
      <c r="K486" s="159" t="str">
        <f t="shared" si="14"/>
        <v/>
      </c>
      <c r="L486" s="146" t="str">
        <f>IF(PROVEEDORES!G487="","",PROVEEDORES!G487)</f>
        <v/>
      </c>
    </row>
    <row r="487" spans="3:12" ht="17.45" customHeight="1" x14ac:dyDescent="0.2">
      <c r="C487" s="158">
        <f t="shared" si="15"/>
        <v>481</v>
      </c>
      <c r="D487" s="146" t="str">
        <f>IF(PROVEEDORES!E488="","",PROVEEDORES!E488)</f>
        <v/>
      </c>
      <c r="E487" s="146" t="str">
        <f>IF(PROVEEDORES!F488="","",PROVEEDORES!F488)</f>
        <v/>
      </c>
      <c r="F487" s="146" t="str">
        <f>IF(PROVEEDORES!D488="","",PROVEEDORES!D488)</f>
        <v/>
      </c>
      <c r="G487" s="159">
        <f>SUMIF('EG-ENE'!$F$18:$F$516,PROVEEDORES!$D488,'EG-ENE'!P$18:P$516)</f>
        <v>0</v>
      </c>
      <c r="H487" s="159">
        <f>SUMIF('EG-ENE'!$F$18:$F$516,PROVEEDORES!$D488,'EG-ENE'!Q$18:Q$516)</f>
        <v>0</v>
      </c>
      <c r="I487" s="159">
        <f>SUMIF('EG-ENE'!$F$18:$F$516,PROVEEDORES!$D488,'EG-ENE'!R$18:R$516)</f>
        <v>0</v>
      </c>
      <c r="J487" s="159">
        <f>SUMIF('EG-ENE'!$F$18:$F$516,PROVEEDORES!$D488,'EG-ENE'!S$18:S$516)</f>
        <v>0</v>
      </c>
      <c r="K487" s="159" t="str">
        <f t="shared" si="14"/>
        <v/>
      </c>
      <c r="L487" s="146" t="str">
        <f>IF(PROVEEDORES!G488="","",PROVEEDORES!G488)</f>
        <v/>
      </c>
    </row>
    <row r="488" spans="3:12" ht="17.45" customHeight="1" x14ac:dyDescent="0.2">
      <c r="C488" s="158">
        <f t="shared" si="15"/>
        <v>482</v>
      </c>
      <c r="D488" s="146" t="str">
        <f>IF(PROVEEDORES!E489="","",PROVEEDORES!E489)</f>
        <v/>
      </c>
      <c r="E488" s="146" t="str">
        <f>IF(PROVEEDORES!F489="","",PROVEEDORES!F489)</f>
        <v/>
      </c>
      <c r="F488" s="146" t="str">
        <f>IF(PROVEEDORES!D489="","",PROVEEDORES!D489)</f>
        <v/>
      </c>
      <c r="G488" s="159">
        <f>SUMIF('EG-ENE'!$F$18:$F$516,PROVEEDORES!$D489,'EG-ENE'!P$18:P$516)</f>
        <v>0</v>
      </c>
      <c r="H488" s="159">
        <f>SUMIF('EG-ENE'!$F$18:$F$516,PROVEEDORES!$D489,'EG-ENE'!Q$18:Q$516)</f>
        <v>0</v>
      </c>
      <c r="I488" s="159">
        <f>SUMIF('EG-ENE'!$F$18:$F$516,PROVEEDORES!$D489,'EG-ENE'!R$18:R$516)</f>
        <v>0</v>
      </c>
      <c r="J488" s="159">
        <f>SUMIF('EG-ENE'!$F$18:$F$516,PROVEEDORES!$D489,'EG-ENE'!S$18:S$516)</f>
        <v>0</v>
      </c>
      <c r="K488" s="159" t="str">
        <f t="shared" si="14"/>
        <v/>
      </c>
      <c r="L488" s="146" t="str">
        <f>IF(PROVEEDORES!G489="","",PROVEEDORES!G489)</f>
        <v/>
      </c>
    </row>
    <row r="489" spans="3:12" ht="17.45" customHeight="1" x14ac:dyDescent="0.2">
      <c r="C489" s="158">
        <f t="shared" si="15"/>
        <v>483</v>
      </c>
      <c r="D489" s="146" t="str">
        <f>IF(PROVEEDORES!E490="","",PROVEEDORES!E490)</f>
        <v/>
      </c>
      <c r="E489" s="146" t="str">
        <f>IF(PROVEEDORES!F490="","",PROVEEDORES!F490)</f>
        <v/>
      </c>
      <c r="F489" s="146" t="str">
        <f>IF(PROVEEDORES!D490="","",PROVEEDORES!D490)</f>
        <v/>
      </c>
      <c r="G489" s="159">
        <f>SUMIF('EG-ENE'!$F$18:$F$516,PROVEEDORES!$D490,'EG-ENE'!P$18:P$516)</f>
        <v>0</v>
      </c>
      <c r="H489" s="159">
        <f>SUMIF('EG-ENE'!$F$18:$F$516,PROVEEDORES!$D490,'EG-ENE'!Q$18:Q$516)</f>
        <v>0</v>
      </c>
      <c r="I489" s="159">
        <f>SUMIF('EG-ENE'!$F$18:$F$516,PROVEEDORES!$D490,'EG-ENE'!R$18:R$516)</f>
        <v>0</v>
      </c>
      <c r="J489" s="159">
        <f>SUMIF('EG-ENE'!$F$18:$F$516,PROVEEDORES!$D490,'EG-ENE'!S$18:S$516)</f>
        <v>0</v>
      </c>
      <c r="K489" s="159" t="str">
        <f t="shared" si="14"/>
        <v/>
      </c>
      <c r="L489" s="146" t="str">
        <f>IF(PROVEEDORES!G490="","",PROVEEDORES!G490)</f>
        <v/>
      </c>
    </row>
    <row r="490" spans="3:12" ht="17.45" customHeight="1" x14ac:dyDescent="0.2">
      <c r="C490" s="158">
        <f t="shared" si="15"/>
        <v>484</v>
      </c>
      <c r="D490" s="146" t="str">
        <f>IF(PROVEEDORES!E491="","",PROVEEDORES!E491)</f>
        <v/>
      </c>
      <c r="E490" s="146" t="str">
        <f>IF(PROVEEDORES!F491="","",PROVEEDORES!F491)</f>
        <v/>
      </c>
      <c r="F490" s="146" t="str">
        <f>IF(PROVEEDORES!D491="","",PROVEEDORES!D491)</f>
        <v/>
      </c>
      <c r="G490" s="159">
        <f>SUMIF('EG-ENE'!$F$18:$F$516,PROVEEDORES!$D491,'EG-ENE'!P$18:P$516)</f>
        <v>0</v>
      </c>
      <c r="H490" s="159">
        <f>SUMIF('EG-ENE'!$F$18:$F$516,PROVEEDORES!$D491,'EG-ENE'!Q$18:Q$516)</f>
        <v>0</v>
      </c>
      <c r="I490" s="159">
        <f>SUMIF('EG-ENE'!$F$18:$F$516,PROVEEDORES!$D491,'EG-ENE'!R$18:R$516)</f>
        <v>0</v>
      </c>
      <c r="J490" s="159">
        <f>SUMIF('EG-ENE'!$F$18:$F$516,PROVEEDORES!$D491,'EG-ENE'!S$18:S$516)</f>
        <v>0</v>
      </c>
      <c r="K490" s="159" t="str">
        <f t="shared" si="14"/>
        <v/>
      </c>
      <c r="L490" s="146" t="str">
        <f>IF(PROVEEDORES!G491="","",PROVEEDORES!G491)</f>
        <v/>
      </c>
    </row>
    <row r="491" spans="3:12" ht="17.45" customHeight="1" x14ac:dyDescent="0.2">
      <c r="C491" s="158">
        <f t="shared" si="15"/>
        <v>485</v>
      </c>
      <c r="D491" s="146" t="str">
        <f>IF(PROVEEDORES!E492="","",PROVEEDORES!E492)</f>
        <v/>
      </c>
      <c r="E491" s="146" t="str">
        <f>IF(PROVEEDORES!F492="","",PROVEEDORES!F492)</f>
        <v/>
      </c>
      <c r="F491" s="146" t="str">
        <f>IF(PROVEEDORES!D492="","",PROVEEDORES!D492)</f>
        <v/>
      </c>
      <c r="G491" s="159">
        <f>SUMIF('EG-ENE'!$F$18:$F$516,PROVEEDORES!$D492,'EG-ENE'!P$18:P$516)</f>
        <v>0</v>
      </c>
      <c r="H491" s="159">
        <f>SUMIF('EG-ENE'!$F$18:$F$516,PROVEEDORES!$D492,'EG-ENE'!Q$18:Q$516)</f>
        <v>0</v>
      </c>
      <c r="I491" s="159">
        <f>SUMIF('EG-ENE'!$F$18:$F$516,PROVEEDORES!$D492,'EG-ENE'!R$18:R$516)</f>
        <v>0</v>
      </c>
      <c r="J491" s="159">
        <f>SUMIF('EG-ENE'!$F$18:$F$516,PROVEEDORES!$D492,'EG-ENE'!S$18:S$516)</f>
        <v>0</v>
      </c>
      <c r="K491" s="159" t="str">
        <f t="shared" si="14"/>
        <v/>
      </c>
      <c r="L491" s="146" t="str">
        <f>IF(PROVEEDORES!G492="","",PROVEEDORES!G492)</f>
        <v/>
      </c>
    </row>
    <row r="492" spans="3:12" ht="17.45" customHeight="1" x14ac:dyDescent="0.2">
      <c r="C492" s="158">
        <f t="shared" si="15"/>
        <v>486</v>
      </c>
      <c r="D492" s="146" t="str">
        <f>IF(PROVEEDORES!E493="","",PROVEEDORES!E493)</f>
        <v/>
      </c>
      <c r="E492" s="146" t="str">
        <f>IF(PROVEEDORES!F493="","",PROVEEDORES!F493)</f>
        <v/>
      </c>
      <c r="F492" s="146" t="str">
        <f>IF(PROVEEDORES!D493="","",PROVEEDORES!D493)</f>
        <v/>
      </c>
      <c r="G492" s="159">
        <f>SUMIF('EG-ENE'!$F$18:$F$516,PROVEEDORES!$D493,'EG-ENE'!P$18:P$516)</f>
        <v>0</v>
      </c>
      <c r="H492" s="159">
        <f>SUMIF('EG-ENE'!$F$18:$F$516,PROVEEDORES!$D493,'EG-ENE'!Q$18:Q$516)</f>
        <v>0</v>
      </c>
      <c r="I492" s="159">
        <f>SUMIF('EG-ENE'!$F$18:$F$516,PROVEEDORES!$D493,'EG-ENE'!R$18:R$516)</f>
        <v>0</v>
      </c>
      <c r="J492" s="159">
        <f>SUMIF('EG-ENE'!$F$18:$F$516,PROVEEDORES!$D493,'EG-ENE'!S$18:S$516)</f>
        <v>0</v>
      </c>
      <c r="K492" s="159" t="str">
        <f t="shared" si="14"/>
        <v/>
      </c>
      <c r="L492" s="146" t="str">
        <f>IF(PROVEEDORES!G493="","",PROVEEDORES!G493)</f>
        <v/>
      </c>
    </row>
    <row r="493" spans="3:12" ht="17.45" customHeight="1" x14ac:dyDescent="0.2">
      <c r="C493" s="158">
        <f t="shared" si="15"/>
        <v>487</v>
      </c>
      <c r="D493" s="146" t="str">
        <f>IF(PROVEEDORES!E494="","",PROVEEDORES!E494)</f>
        <v/>
      </c>
      <c r="E493" s="146" t="str">
        <f>IF(PROVEEDORES!F494="","",PROVEEDORES!F494)</f>
        <v/>
      </c>
      <c r="F493" s="146" t="str">
        <f>IF(PROVEEDORES!D494="","",PROVEEDORES!D494)</f>
        <v/>
      </c>
      <c r="G493" s="159">
        <f>SUMIF('EG-ENE'!$F$18:$F$516,PROVEEDORES!$D494,'EG-ENE'!P$18:P$516)</f>
        <v>0</v>
      </c>
      <c r="H493" s="159">
        <f>SUMIF('EG-ENE'!$F$18:$F$516,PROVEEDORES!$D494,'EG-ENE'!Q$18:Q$516)</f>
        <v>0</v>
      </c>
      <c r="I493" s="159">
        <f>SUMIF('EG-ENE'!$F$18:$F$516,PROVEEDORES!$D494,'EG-ENE'!R$18:R$516)</f>
        <v>0</v>
      </c>
      <c r="J493" s="159">
        <f>SUMIF('EG-ENE'!$F$18:$F$516,PROVEEDORES!$D494,'EG-ENE'!S$18:S$516)</f>
        <v>0</v>
      </c>
      <c r="K493" s="159" t="str">
        <f t="shared" si="14"/>
        <v/>
      </c>
      <c r="L493" s="146" t="str">
        <f>IF(PROVEEDORES!G494="","",PROVEEDORES!G494)</f>
        <v/>
      </c>
    </row>
    <row r="494" spans="3:12" ht="17.45" customHeight="1" x14ac:dyDescent="0.2">
      <c r="C494" s="158">
        <f t="shared" si="15"/>
        <v>488</v>
      </c>
      <c r="D494" s="146" t="str">
        <f>IF(PROVEEDORES!E495="","",PROVEEDORES!E495)</f>
        <v/>
      </c>
      <c r="E494" s="146" t="str">
        <f>IF(PROVEEDORES!F495="","",PROVEEDORES!F495)</f>
        <v/>
      </c>
      <c r="F494" s="146" t="str">
        <f>IF(PROVEEDORES!D495="","",PROVEEDORES!D495)</f>
        <v/>
      </c>
      <c r="G494" s="159">
        <f>SUMIF('EG-ENE'!$F$18:$F$516,PROVEEDORES!$D495,'EG-ENE'!P$18:P$516)</f>
        <v>0</v>
      </c>
      <c r="H494" s="159">
        <f>SUMIF('EG-ENE'!$F$18:$F$516,PROVEEDORES!$D495,'EG-ENE'!Q$18:Q$516)</f>
        <v>0</v>
      </c>
      <c r="I494" s="159">
        <f>SUMIF('EG-ENE'!$F$18:$F$516,PROVEEDORES!$D495,'EG-ENE'!R$18:R$516)</f>
        <v>0</v>
      </c>
      <c r="J494" s="159">
        <f>SUMIF('EG-ENE'!$F$18:$F$516,PROVEEDORES!$D495,'EG-ENE'!S$18:S$516)</f>
        <v>0</v>
      </c>
      <c r="K494" s="159" t="str">
        <f t="shared" si="14"/>
        <v/>
      </c>
      <c r="L494" s="146" t="str">
        <f>IF(PROVEEDORES!G495="","",PROVEEDORES!G495)</f>
        <v/>
      </c>
    </row>
    <row r="495" spans="3:12" ht="17.45" customHeight="1" x14ac:dyDescent="0.2">
      <c r="C495" s="158">
        <f t="shared" si="15"/>
        <v>489</v>
      </c>
      <c r="D495" s="146" t="str">
        <f>IF(PROVEEDORES!E496="","",PROVEEDORES!E496)</f>
        <v/>
      </c>
      <c r="E495" s="146" t="str">
        <f>IF(PROVEEDORES!F496="","",PROVEEDORES!F496)</f>
        <v/>
      </c>
      <c r="F495" s="146" t="str">
        <f>IF(PROVEEDORES!D496="","",PROVEEDORES!D496)</f>
        <v/>
      </c>
      <c r="G495" s="159">
        <f>SUMIF('EG-ENE'!$F$18:$F$516,PROVEEDORES!$D496,'EG-ENE'!P$18:P$516)</f>
        <v>0</v>
      </c>
      <c r="H495" s="159">
        <f>SUMIF('EG-ENE'!$F$18:$F$516,PROVEEDORES!$D496,'EG-ENE'!Q$18:Q$516)</f>
        <v>0</v>
      </c>
      <c r="I495" s="159">
        <f>SUMIF('EG-ENE'!$F$18:$F$516,PROVEEDORES!$D496,'EG-ENE'!R$18:R$516)</f>
        <v>0</v>
      </c>
      <c r="J495" s="159">
        <f>SUMIF('EG-ENE'!$F$18:$F$516,PROVEEDORES!$D496,'EG-ENE'!S$18:S$516)</f>
        <v>0</v>
      </c>
      <c r="K495" s="159" t="str">
        <f t="shared" si="14"/>
        <v/>
      </c>
      <c r="L495" s="146" t="str">
        <f>IF(PROVEEDORES!G496="","",PROVEEDORES!G496)</f>
        <v/>
      </c>
    </row>
    <row r="496" spans="3:12" ht="17.45" customHeight="1" x14ac:dyDescent="0.2">
      <c r="C496" s="158">
        <f t="shared" si="15"/>
        <v>490</v>
      </c>
      <c r="D496" s="146" t="str">
        <f>IF(PROVEEDORES!E497="","",PROVEEDORES!E497)</f>
        <v/>
      </c>
      <c r="E496" s="146" t="str">
        <f>IF(PROVEEDORES!F497="","",PROVEEDORES!F497)</f>
        <v/>
      </c>
      <c r="F496" s="146" t="str">
        <f>IF(PROVEEDORES!D497="","",PROVEEDORES!D497)</f>
        <v/>
      </c>
      <c r="G496" s="159">
        <f>SUMIF('EG-ENE'!$F$18:$F$516,PROVEEDORES!$D497,'EG-ENE'!P$18:P$516)</f>
        <v>0</v>
      </c>
      <c r="H496" s="159">
        <f>SUMIF('EG-ENE'!$F$18:$F$516,PROVEEDORES!$D497,'EG-ENE'!Q$18:Q$516)</f>
        <v>0</v>
      </c>
      <c r="I496" s="159">
        <f>SUMIF('EG-ENE'!$F$18:$F$516,PROVEEDORES!$D497,'EG-ENE'!R$18:R$516)</f>
        <v>0</v>
      </c>
      <c r="J496" s="159">
        <f>SUMIF('EG-ENE'!$F$18:$F$516,PROVEEDORES!$D497,'EG-ENE'!S$18:S$516)</f>
        <v>0</v>
      </c>
      <c r="K496" s="159" t="str">
        <f t="shared" si="14"/>
        <v/>
      </c>
      <c r="L496" s="146" t="str">
        <f>IF(PROVEEDORES!G497="","",PROVEEDORES!G497)</f>
        <v/>
      </c>
    </row>
    <row r="497" spans="3:12" ht="17.45" customHeight="1" x14ac:dyDescent="0.2">
      <c r="C497" s="158">
        <f t="shared" si="15"/>
        <v>491</v>
      </c>
      <c r="D497" s="146" t="str">
        <f>IF(PROVEEDORES!E498="","",PROVEEDORES!E498)</f>
        <v/>
      </c>
      <c r="E497" s="146" t="str">
        <f>IF(PROVEEDORES!F498="","",PROVEEDORES!F498)</f>
        <v/>
      </c>
      <c r="F497" s="146" t="str">
        <f>IF(PROVEEDORES!D498="","",PROVEEDORES!D498)</f>
        <v/>
      </c>
      <c r="G497" s="159">
        <f>SUMIF('EG-ENE'!$F$18:$F$516,PROVEEDORES!$D498,'EG-ENE'!P$18:P$516)</f>
        <v>0</v>
      </c>
      <c r="H497" s="159">
        <f>SUMIF('EG-ENE'!$F$18:$F$516,PROVEEDORES!$D498,'EG-ENE'!Q$18:Q$516)</f>
        <v>0</v>
      </c>
      <c r="I497" s="159">
        <f>SUMIF('EG-ENE'!$F$18:$F$516,PROVEEDORES!$D498,'EG-ENE'!R$18:R$516)</f>
        <v>0</v>
      </c>
      <c r="J497" s="159">
        <f>SUMIF('EG-ENE'!$F$18:$F$516,PROVEEDORES!$D498,'EG-ENE'!S$18:S$516)</f>
        <v>0</v>
      </c>
      <c r="K497" s="159" t="str">
        <f t="shared" si="14"/>
        <v/>
      </c>
      <c r="L497" s="146" t="str">
        <f>IF(PROVEEDORES!G498="","",PROVEEDORES!G498)</f>
        <v/>
      </c>
    </row>
    <row r="498" spans="3:12" ht="17.45" customHeight="1" x14ac:dyDescent="0.2">
      <c r="C498" s="158">
        <f t="shared" si="15"/>
        <v>492</v>
      </c>
      <c r="D498" s="146" t="str">
        <f>IF(PROVEEDORES!E499="","",PROVEEDORES!E499)</f>
        <v/>
      </c>
      <c r="E498" s="146" t="str">
        <f>IF(PROVEEDORES!F499="","",PROVEEDORES!F499)</f>
        <v/>
      </c>
      <c r="F498" s="146" t="str">
        <f>IF(PROVEEDORES!D499="","",PROVEEDORES!D499)</f>
        <v/>
      </c>
      <c r="G498" s="159">
        <f>SUMIF('EG-ENE'!$F$18:$F$516,PROVEEDORES!$D499,'EG-ENE'!P$18:P$516)</f>
        <v>0</v>
      </c>
      <c r="H498" s="159">
        <f>SUMIF('EG-ENE'!$F$18:$F$516,PROVEEDORES!$D499,'EG-ENE'!Q$18:Q$516)</f>
        <v>0</v>
      </c>
      <c r="I498" s="159">
        <f>SUMIF('EG-ENE'!$F$18:$F$516,PROVEEDORES!$D499,'EG-ENE'!R$18:R$516)</f>
        <v>0</v>
      </c>
      <c r="J498" s="159">
        <f>SUMIF('EG-ENE'!$F$18:$F$516,PROVEEDORES!$D499,'EG-ENE'!S$18:S$516)</f>
        <v>0</v>
      </c>
      <c r="K498" s="159" t="str">
        <f t="shared" si="14"/>
        <v/>
      </c>
      <c r="L498" s="146" t="str">
        <f>IF(PROVEEDORES!G499="","",PROVEEDORES!G499)</f>
        <v/>
      </c>
    </row>
    <row r="499" spans="3:12" ht="17.45" customHeight="1" x14ac:dyDescent="0.2">
      <c r="C499" s="158">
        <f t="shared" si="15"/>
        <v>493</v>
      </c>
      <c r="D499" s="146" t="str">
        <f>IF(PROVEEDORES!E500="","",PROVEEDORES!E500)</f>
        <v/>
      </c>
      <c r="E499" s="146" t="str">
        <f>IF(PROVEEDORES!F500="","",PROVEEDORES!F500)</f>
        <v/>
      </c>
      <c r="F499" s="146" t="str">
        <f>IF(PROVEEDORES!D500="","",PROVEEDORES!D500)</f>
        <v/>
      </c>
      <c r="G499" s="159">
        <f>SUMIF('EG-ENE'!$F$18:$F$516,PROVEEDORES!$D500,'EG-ENE'!P$18:P$516)</f>
        <v>0</v>
      </c>
      <c r="H499" s="159">
        <f>SUMIF('EG-ENE'!$F$18:$F$516,PROVEEDORES!$D500,'EG-ENE'!Q$18:Q$516)</f>
        <v>0</v>
      </c>
      <c r="I499" s="159">
        <f>SUMIF('EG-ENE'!$F$18:$F$516,PROVEEDORES!$D500,'EG-ENE'!R$18:R$516)</f>
        <v>0</v>
      </c>
      <c r="J499" s="159">
        <f>SUMIF('EG-ENE'!$F$18:$F$516,PROVEEDORES!$D500,'EG-ENE'!S$18:S$516)</f>
        <v>0</v>
      </c>
      <c r="K499" s="159" t="str">
        <f t="shared" si="14"/>
        <v/>
      </c>
      <c r="L499" s="146" t="str">
        <f>IF(PROVEEDORES!G500="","",PROVEEDORES!G500)</f>
        <v/>
      </c>
    </row>
    <row r="500" spans="3:12" ht="17.45" customHeight="1" x14ac:dyDescent="0.2">
      <c r="C500" s="158">
        <f t="shared" si="15"/>
        <v>494</v>
      </c>
      <c r="D500" s="146" t="str">
        <f>IF(PROVEEDORES!E501="","",PROVEEDORES!E501)</f>
        <v/>
      </c>
      <c r="E500" s="146" t="str">
        <f>IF(PROVEEDORES!F501="","",PROVEEDORES!F501)</f>
        <v/>
      </c>
      <c r="F500" s="146" t="str">
        <f>IF(PROVEEDORES!D501="","",PROVEEDORES!D501)</f>
        <v/>
      </c>
      <c r="G500" s="159">
        <f>SUMIF('EG-ENE'!$F$18:$F$516,PROVEEDORES!$D501,'EG-ENE'!P$18:P$516)</f>
        <v>0</v>
      </c>
      <c r="H500" s="159">
        <f>SUMIF('EG-ENE'!$F$18:$F$516,PROVEEDORES!$D501,'EG-ENE'!Q$18:Q$516)</f>
        <v>0</v>
      </c>
      <c r="I500" s="159">
        <f>SUMIF('EG-ENE'!$F$18:$F$516,PROVEEDORES!$D501,'EG-ENE'!R$18:R$516)</f>
        <v>0</v>
      </c>
      <c r="J500" s="159">
        <f>SUMIF('EG-ENE'!$F$18:$F$516,PROVEEDORES!$D501,'EG-ENE'!S$18:S$516)</f>
        <v>0</v>
      </c>
      <c r="K500" s="159" t="str">
        <f t="shared" si="14"/>
        <v/>
      </c>
      <c r="L500" s="146" t="str">
        <f>IF(PROVEEDORES!G501="","",PROVEEDORES!G501)</f>
        <v/>
      </c>
    </row>
    <row r="501" spans="3:12" ht="17.45" customHeight="1" x14ac:dyDescent="0.2">
      <c r="C501" s="158">
        <f t="shared" si="15"/>
        <v>495</v>
      </c>
      <c r="D501" s="146" t="str">
        <f>IF(PROVEEDORES!E502="","",PROVEEDORES!E502)</f>
        <v/>
      </c>
      <c r="E501" s="146" t="str">
        <f>IF(PROVEEDORES!F502="","",PROVEEDORES!F502)</f>
        <v/>
      </c>
      <c r="F501" s="146" t="str">
        <f>IF(PROVEEDORES!D502="","",PROVEEDORES!D502)</f>
        <v/>
      </c>
      <c r="G501" s="159">
        <f>SUMIF('EG-ENE'!$F$18:$F$516,PROVEEDORES!$D502,'EG-ENE'!P$18:P$516)</f>
        <v>0</v>
      </c>
      <c r="H501" s="159">
        <f>SUMIF('EG-ENE'!$F$18:$F$516,PROVEEDORES!$D502,'EG-ENE'!Q$18:Q$516)</f>
        <v>0</v>
      </c>
      <c r="I501" s="159">
        <f>SUMIF('EG-ENE'!$F$18:$F$516,PROVEEDORES!$D502,'EG-ENE'!R$18:R$516)</f>
        <v>0</v>
      </c>
      <c r="J501" s="159">
        <f>SUMIF('EG-ENE'!$F$18:$F$516,PROVEEDORES!$D502,'EG-ENE'!S$18:S$516)</f>
        <v>0</v>
      </c>
      <c r="K501" s="159" t="str">
        <f t="shared" si="14"/>
        <v/>
      </c>
      <c r="L501" s="146" t="str">
        <f>IF(PROVEEDORES!G502="","",PROVEEDORES!G502)</f>
        <v/>
      </c>
    </row>
    <row r="502" spans="3:12" ht="17.45" customHeight="1" x14ac:dyDescent="0.2">
      <c r="C502" s="158">
        <f t="shared" si="15"/>
        <v>496</v>
      </c>
      <c r="D502" s="146" t="str">
        <f>IF(PROVEEDORES!E503="","",PROVEEDORES!E503)</f>
        <v/>
      </c>
      <c r="E502" s="146" t="str">
        <f>IF(PROVEEDORES!F503="","",PROVEEDORES!F503)</f>
        <v/>
      </c>
      <c r="F502" s="146" t="str">
        <f>IF(PROVEEDORES!D503="","",PROVEEDORES!D503)</f>
        <v/>
      </c>
      <c r="G502" s="159">
        <f>SUMIF('EG-ENE'!$F$18:$F$516,PROVEEDORES!$D503,'EG-ENE'!P$18:P$516)</f>
        <v>0</v>
      </c>
      <c r="H502" s="159">
        <f>SUMIF('EG-ENE'!$F$18:$F$516,PROVEEDORES!$D503,'EG-ENE'!Q$18:Q$516)</f>
        <v>0</v>
      </c>
      <c r="I502" s="159">
        <f>SUMIF('EG-ENE'!$F$18:$F$516,PROVEEDORES!$D503,'EG-ENE'!R$18:R$516)</f>
        <v>0</v>
      </c>
      <c r="J502" s="159">
        <f>SUMIF('EG-ENE'!$F$18:$F$516,PROVEEDORES!$D503,'EG-ENE'!S$18:S$516)</f>
        <v>0</v>
      </c>
      <c r="K502" s="159" t="str">
        <f t="shared" si="14"/>
        <v/>
      </c>
      <c r="L502" s="146" t="str">
        <f>IF(PROVEEDORES!G503="","",PROVEEDORES!G503)</f>
        <v/>
      </c>
    </row>
    <row r="503" spans="3:12" ht="17.45" customHeight="1" x14ac:dyDescent="0.2">
      <c r="C503" s="158">
        <f t="shared" si="15"/>
        <v>497</v>
      </c>
      <c r="D503" s="146" t="str">
        <f>IF(PROVEEDORES!E504="","",PROVEEDORES!E504)</f>
        <v/>
      </c>
      <c r="E503" s="146" t="str">
        <f>IF(PROVEEDORES!F504="","",PROVEEDORES!F504)</f>
        <v/>
      </c>
      <c r="F503" s="146" t="str">
        <f>IF(PROVEEDORES!D504="","",PROVEEDORES!D504)</f>
        <v/>
      </c>
      <c r="G503" s="159">
        <f>SUMIF('EG-ENE'!$F$18:$F$516,PROVEEDORES!$D504,'EG-ENE'!P$18:P$516)</f>
        <v>0</v>
      </c>
      <c r="H503" s="159">
        <f>SUMIF('EG-ENE'!$F$18:$F$516,PROVEEDORES!$D504,'EG-ENE'!Q$18:Q$516)</f>
        <v>0</v>
      </c>
      <c r="I503" s="159">
        <f>SUMIF('EG-ENE'!$F$18:$F$516,PROVEEDORES!$D504,'EG-ENE'!R$18:R$516)</f>
        <v>0</v>
      </c>
      <c r="J503" s="159">
        <f>SUMIF('EG-ENE'!$F$18:$F$516,PROVEEDORES!$D504,'EG-ENE'!S$18:S$516)</f>
        <v>0</v>
      </c>
      <c r="K503" s="159" t="str">
        <f t="shared" si="14"/>
        <v/>
      </c>
      <c r="L503" s="146" t="str">
        <f>IF(PROVEEDORES!G504="","",PROVEEDORES!G504)</f>
        <v/>
      </c>
    </row>
    <row r="504" spans="3:12" ht="17.45" customHeight="1" x14ac:dyDescent="0.2">
      <c r="C504" s="158">
        <f t="shared" si="15"/>
        <v>498</v>
      </c>
      <c r="D504" s="146" t="str">
        <f>IF(PROVEEDORES!E505="","",PROVEEDORES!E505)</f>
        <v/>
      </c>
      <c r="E504" s="146" t="str">
        <f>IF(PROVEEDORES!F505="","",PROVEEDORES!F505)</f>
        <v/>
      </c>
      <c r="F504" s="146" t="str">
        <f>IF(PROVEEDORES!D505="","",PROVEEDORES!D505)</f>
        <v/>
      </c>
      <c r="G504" s="159">
        <f>SUMIF('EG-ENE'!$F$18:$F$516,PROVEEDORES!$D505,'EG-ENE'!P$18:P$516)</f>
        <v>0</v>
      </c>
      <c r="H504" s="159">
        <f>SUMIF('EG-ENE'!$F$18:$F$516,PROVEEDORES!$D505,'EG-ENE'!Q$18:Q$516)</f>
        <v>0</v>
      </c>
      <c r="I504" s="159">
        <f>SUMIF('EG-ENE'!$F$18:$F$516,PROVEEDORES!$D505,'EG-ENE'!R$18:R$516)</f>
        <v>0</v>
      </c>
      <c r="J504" s="159">
        <f>SUMIF('EG-ENE'!$F$18:$F$516,PROVEEDORES!$D505,'EG-ENE'!S$18:S$516)</f>
        <v>0</v>
      </c>
      <c r="K504" s="159" t="str">
        <f t="shared" si="14"/>
        <v/>
      </c>
      <c r="L504" s="146" t="str">
        <f>IF(PROVEEDORES!G505="","",PROVEEDORES!G505)</f>
        <v/>
      </c>
    </row>
    <row r="505" spans="3:12" ht="17.45" customHeight="1" x14ac:dyDescent="0.2">
      <c r="C505" s="158">
        <f t="shared" si="15"/>
        <v>499</v>
      </c>
      <c r="D505" s="146" t="str">
        <f>IF(PROVEEDORES!E506="","",PROVEEDORES!E506)</f>
        <v/>
      </c>
      <c r="E505" s="146" t="str">
        <f>IF(PROVEEDORES!F506="","",PROVEEDORES!F506)</f>
        <v/>
      </c>
      <c r="F505" s="146" t="str">
        <f>IF(PROVEEDORES!D506="","",PROVEEDORES!D506)</f>
        <v/>
      </c>
      <c r="G505" s="159">
        <f>SUMIF('EG-ENE'!$F$18:$F$516,PROVEEDORES!$D506,'EG-ENE'!P$18:P$516)</f>
        <v>0</v>
      </c>
      <c r="H505" s="159">
        <f>SUMIF('EG-ENE'!$F$18:$F$516,PROVEEDORES!$D506,'EG-ENE'!Q$18:Q$516)</f>
        <v>0</v>
      </c>
      <c r="I505" s="159">
        <f>SUMIF('EG-ENE'!$F$18:$F$516,PROVEEDORES!$D506,'EG-ENE'!R$18:R$516)</f>
        <v>0</v>
      </c>
      <c r="J505" s="159">
        <f>SUMIF('EG-ENE'!$F$18:$F$516,PROVEEDORES!$D506,'EG-ENE'!S$18:S$516)</f>
        <v>0</v>
      </c>
      <c r="K505" s="159" t="str">
        <f t="shared" si="14"/>
        <v/>
      </c>
      <c r="L505" s="146" t="str">
        <f>IF(PROVEEDORES!G506="","",PROVEEDORES!G506)</f>
        <v/>
      </c>
    </row>
    <row r="506" spans="3:12" ht="17.45" customHeight="1" x14ac:dyDescent="0.2">
      <c r="C506" s="158">
        <f t="shared" si="15"/>
        <v>500</v>
      </c>
      <c r="D506" s="146" t="str">
        <f>IF(PROVEEDORES!E507="","",PROVEEDORES!E507)</f>
        <v/>
      </c>
      <c r="E506" s="146" t="str">
        <f>IF(PROVEEDORES!F507="","",PROVEEDORES!F507)</f>
        <v/>
      </c>
      <c r="F506" s="146" t="str">
        <f>IF(PROVEEDORES!D507="","",PROVEEDORES!D507)</f>
        <v/>
      </c>
      <c r="G506" s="159">
        <f>SUMIF('EG-ENE'!$F$18:$F$516,PROVEEDORES!$D507,'EG-ENE'!P$18:P$516)</f>
        <v>0</v>
      </c>
      <c r="H506" s="159">
        <f>SUMIF('EG-ENE'!$F$18:$F$516,PROVEEDORES!$D507,'EG-ENE'!Q$18:Q$516)</f>
        <v>0</v>
      </c>
      <c r="I506" s="159">
        <f>SUMIF('EG-ENE'!$F$18:$F$516,PROVEEDORES!$D507,'EG-ENE'!R$18:R$516)</f>
        <v>0</v>
      </c>
      <c r="J506" s="159">
        <f>SUMIF('EG-ENE'!$F$18:$F$516,PROVEEDORES!$D507,'EG-ENE'!S$18:S$516)</f>
        <v>0</v>
      </c>
      <c r="K506" s="159" t="str">
        <f t="shared" si="14"/>
        <v/>
      </c>
      <c r="L506" s="146" t="str">
        <f>IF(PROVEEDORES!G507="","",PROVEEDORES!G507)</f>
        <v/>
      </c>
    </row>
  </sheetData>
  <sheetProtection algorithmName="SHA-512" hashValue="P0iwmAcy/vGLkRbbwMVMwDF/8BmSMWZfXtuQG7V4fqhF+SAhnaLoYcGIeAju/OQtAMfm3AtIw+bk4csWSyyFNw==" saltValue="xrr3Y+brAbXOFQvlzOv3Qw==" spinCount="100000" sheet="1" objects="1" scenarios="1" formatColumns="0" formatRows="0" autoFilter="0"/>
  <autoFilter ref="K6:L506" xr:uid="{00000000-0009-0000-0000-000008000000}"/>
  <mergeCells count="3">
    <mergeCell ref="A1:A4"/>
    <mergeCell ref="A5:A6"/>
    <mergeCell ref="A15:A16"/>
  </mergeCells>
  <phoneticPr fontId="13" type="noConversion"/>
  <hyperlinks>
    <hyperlink ref="A15:A16" location="CONTACTO!A1" display="Contacto" xr:uid="{00000000-0004-0000-0800-000000000000}"/>
    <hyperlink ref="A5:A6" location="MENU!A1" display="M e n ú" xr:uid="{00000000-0004-0000-0800-000001000000}"/>
    <hyperlink ref="A10" location="'INVERSIONES ARRENDAMIENTO'!A1" display="Inversiones Arrendamiento" xr:uid="{00000000-0004-0000-0800-000002000000}"/>
    <hyperlink ref="A14" location="PROVEEDORES!A1" display="Catálogo de Proveedores" xr:uid="{00000000-0004-0000-0800-000003000000}"/>
    <hyperlink ref="A13" location="DIOT!A1" display="Declaración del DIOT" xr:uid="{00000000-0004-0000-0800-000004000000}"/>
    <hyperlink ref="A12" location="TARIFAS!A1" display="Tablas y Tarifas de ISR" xr:uid="{00000000-0004-0000-0800-000005000000}"/>
    <hyperlink ref="A11" location="IMPUESTOS!A1" display="Impuestos" xr:uid="{00000000-0004-0000-0800-000006000000}"/>
    <hyperlink ref="A9" location="'INVERSIONES EMPR PROF'!A1" display="Inversiones Empresarial y P" xr:uid="{00000000-0004-0000-0800-000007000000}"/>
    <hyperlink ref="A8" location="'INGRESOS Y EGRESOS'!A1" display="Ingresos y Egresos" xr:uid="{00000000-0004-0000-0800-000008000000}"/>
    <hyperlink ref="A7" location="DATOS!A1" display="Datos de la Empresa" xr:uid="{00000000-0004-0000-0800-000009000000}"/>
  </hyperlinks>
  <printOptions horizontalCentered="1"/>
  <pageMargins left="0.39370078740157483" right="0.39370078740157483" top="0.78740157480314965" bottom="0.78740157480314965" header="0" footer="0"/>
  <pageSetup paperSize="119" scale="70" orientation="portrait" blackAndWhite="1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74</vt:i4>
      </vt:variant>
      <vt:variant>
        <vt:lpstr>Rangos con nombre</vt:lpstr>
      </vt:variant>
      <vt:variant>
        <vt:i4>109</vt:i4>
      </vt:variant>
    </vt:vector>
  </HeadingPairs>
  <TitlesOfParts>
    <vt:vector size="183" baseType="lpstr">
      <vt:lpstr>LISTA</vt:lpstr>
      <vt:lpstr>MENU</vt:lpstr>
      <vt:lpstr>CONTACTO</vt:lpstr>
      <vt:lpstr>DATOS</vt:lpstr>
      <vt:lpstr>INGRESOS Y EGRESOS</vt:lpstr>
      <vt:lpstr>RESUMEN</vt:lpstr>
      <vt:lpstr>PROVEEDORES</vt:lpstr>
      <vt:lpstr>DIOT</vt:lpstr>
      <vt:lpstr>DIOT-ENE</vt:lpstr>
      <vt:lpstr>DIOT-FEB</vt:lpstr>
      <vt:lpstr>DIOT-MAR</vt:lpstr>
      <vt:lpstr>DIOT-ABR</vt:lpstr>
      <vt:lpstr>DIOT-MAY</vt:lpstr>
      <vt:lpstr>DIOT-JUN</vt:lpstr>
      <vt:lpstr>DIOT-JUL</vt:lpstr>
      <vt:lpstr>DIOT-AGO</vt:lpstr>
      <vt:lpstr>DIOT-SEP</vt:lpstr>
      <vt:lpstr>DIOT-OCT</vt:lpstr>
      <vt:lpstr>DIOT-NOV</vt:lpstr>
      <vt:lpstr>DIOT-DIC</vt:lpstr>
      <vt:lpstr>ING-ENE</vt:lpstr>
      <vt:lpstr>EG-ENE</vt:lpstr>
      <vt:lpstr>ING-FEB</vt:lpstr>
      <vt:lpstr>EG-FEB</vt:lpstr>
      <vt:lpstr>ING-MAR</vt:lpstr>
      <vt:lpstr>EG-MAR</vt:lpstr>
      <vt:lpstr>ING-ABR</vt:lpstr>
      <vt:lpstr>EG-ABR</vt:lpstr>
      <vt:lpstr>ING-MAY</vt:lpstr>
      <vt:lpstr>EG-MAY</vt:lpstr>
      <vt:lpstr>ING-JUN</vt:lpstr>
      <vt:lpstr>EG-JUN</vt:lpstr>
      <vt:lpstr>ING-JUL</vt:lpstr>
      <vt:lpstr>EG-JUL</vt:lpstr>
      <vt:lpstr>ING-AGO</vt:lpstr>
      <vt:lpstr>EG-AGO</vt:lpstr>
      <vt:lpstr>ING-SEP</vt:lpstr>
      <vt:lpstr>EG-SEP</vt:lpstr>
      <vt:lpstr>ING-OCT</vt:lpstr>
      <vt:lpstr>EG-OCT</vt:lpstr>
      <vt:lpstr>ING-NOV</vt:lpstr>
      <vt:lpstr>EG-NOV</vt:lpstr>
      <vt:lpstr>ING-DIC</vt:lpstr>
      <vt:lpstr>EG-DIC</vt:lpstr>
      <vt:lpstr>INVERSIONES ARRENDAMIENTO</vt:lpstr>
      <vt:lpstr>INVERSIONES EMPR PROF</vt:lpstr>
      <vt:lpstr>IMPUESTOS</vt:lpstr>
      <vt:lpstr>IMP-ENE</vt:lpstr>
      <vt:lpstr>IMP-FEB</vt:lpstr>
      <vt:lpstr>IMP-MAR</vt:lpstr>
      <vt:lpstr>IMP-ABR</vt:lpstr>
      <vt:lpstr>IMP-MAY</vt:lpstr>
      <vt:lpstr>IMP-JUN</vt:lpstr>
      <vt:lpstr>IMP-JUL</vt:lpstr>
      <vt:lpstr>IMP-AGO</vt:lpstr>
      <vt:lpstr>IMP-SEP</vt:lpstr>
      <vt:lpstr>IMP-OCT</vt:lpstr>
      <vt:lpstr>IMP-NOV</vt:lpstr>
      <vt:lpstr>IMP-DIC</vt:lpstr>
      <vt:lpstr>IMP-ANUAL</vt:lpstr>
      <vt:lpstr>TARIFAS</vt:lpstr>
      <vt:lpstr>ISRENE</vt:lpstr>
      <vt:lpstr>ISRFEB</vt:lpstr>
      <vt:lpstr>ISRMAR</vt:lpstr>
      <vt:lpstr>ISRABR</vt:lpstr>
      <vt:lpstr>ISRMAY</vt:lpstr>
      <vt:lpstr>ISRJUN</vt:lpstr>
      <vt:lpstr>ISRJUL</vt:lpstr>
      <vt:lpstr>ISRAGO</vt:lpstr>
      <vt:lpstr>ISRSEP</vt:lpstr>
      <vt:lpstr>ISROCT</vt:lpstr>
      <vt:lpstr>ISRNOV</vt:lpstr>
      <vt:lpstr>ISRDIC</vt:lpstr>
      <vt:lpstr>ISRANUAL</vt:lpstr>
      <vt:lpstr>DATOS!Área_de_impresión</vt:lpstr>
      <vt:lpstr>DIOT!Área_de_impresión</vt:lpstr>
      <vt:lpstr>'DIOT-ABR'!Área_de_impresión</vt:lpstr>
      <vt:lpstr>'DIOT-AGO'!Área_de_impresión</vt:lpstr>
      <vt:lpstr>'DIOT-DIC'!Área_de_impresión</vt:lpstr>
      <vt:lpstr>'DIOT-ENE'!Área_de_impresión</vt:lpstr>
      <vt:lpstr>'DIOT-FEB'!Área_de_impresión</vt:lpstr>
      <vt:lpstr>'DIOT-JUL'!Área_de_impresión</vt:lpstr>
      <vt:lpstr>'DIOT-JUN'!Área_de_impresión</vt:lpstr>
      <vt:lpstr>'DIOT-MAR'!Área_de_impresión</vt:lpstr>
      <vt:lpstr>'DIOT-MAY'!Área_de_impresión</vt:lpstr>
      <vt:lpstr>'DIOT-NOV'!Área_de_impresión</vt:lpstr>
      <vt:lpstr>'DIOT-OCT'!Área_de_impresión</vt:lpstr>
      <vt:lpstr>'DIOT-SEP'!Área_de_impresión</vt:lpstr>
      <vt:lpstr>'EG-ABR'!Área_de_impresión</vt:lpstr>
      <vt:lpstr>'EG-AGO'!Área_de_impresión</vt:lpstr>
      <vt:lpstr>'EG-DIC'!Área_de_impresión</vt:lpstr>
      <vt:lpstr>'EG-ENE'!Área_de_impresión</vt:lpstr>
      <vt:lpstr>'EG-FEB'!Área_de_impresión</vt:lpstr>
      <vt:lpstr>'EG-JUL'!Área_de_impresión</vt:lpstr>
      <vt:lpstr>'EG-JUN'!Área_de_impresión</vt:lpstr>
      <vt:lpstr>'EG-MAR'!Área_de_impresión</vt:lpstr>
      <vt:lpstr>'EG-MAY'!Área_de_impresión</vt:lpstr>
      <vt:lpstr>'EG-NOV'!Área_de_impresión</vt:lpstr>
      <vt:lpstr>'EG-OCT'!Área_de_impresión</vt:lpstr>
      <vt:lpstr>'EG-SEP'!Área_de_impresión</vt:lpstr>
      <vt:lpstr>'IMP-ABR'!Área_de_impresión</vt:lpstr>
      <vt:lpstr>'IMP-AGO'!Área_de_impresión</vt:lpstr>
      <vt:lpstr>'IMP-ANUAL'!Área_de_impresión</vt:lpstr>
      <vt:lpstr>'IMP-DIC'!Área_de_impresión</vt:lpstr>
      <vt:lpstr>'IMP-ENE'!Área_de_impresión</vt:lpstr>
      <vt:lpstr>'IMP-FEB'!Área_de_impresión</vt:lpstr>
      <vt:lpstr>'IMP-JUL'!Área_de_impresión</vt:lpstr>
      <vt:lpstr>'IMP-JUN'!Área_de_impresión</vt:lpstr>
      <vt:lpstr>'IMP-MAR'!Área_de_impresión</vt:lpstr>
      <vt:lpstr>'IMP-MAY'!Área_de_impresión</vt:lpstr>
      <vt:lpstr>'IMP-NOV'!Área_de_impresión</vt:lpstr>
      <vt:lpstr>'IMP-OCT'!Área_de_impresión</vt:lpstr>
      <vt:lpstr>'IMP-SEP'!Área_de_impresión</vt:lpstr>
      <vt:lpstr>IMPUESTOS!Área_de_impresión</vt:lpstr>
      <vt:lpstr>'ING-ABR'!Área_de_impresión</vt:lpstr>
      <vt:lpstr>'ING-AGO'!Área_de_impresión</vt:lpstr>
      <vt:lpstr>'ING-DIC'!Área_de_impresión</vt:lpstr>
      <vt:lpstr>'ING-ENE'!Área_de_impresión</vt:lpstr>
      <vt:lpstr>'ING-FEB'!Área_de_impresión</vt:lpstr>
      <vt:lpstr>'ING-JUL'!Área_de_impresión</vt:lpstr>
      <vt:lpstr>'ING-JUN'!Área_de_impresión</vt:lpstr>
      <vt:lpstr>'ING-MAR'!Área_de_impresión</vt:lpstr>
      <vt:lpstr>'ING-MAY'!Área_de_impresión</vt:lpstr>
      <vt:lpstr>'ING-NOV'!Área_de_impresión</vt:lpstr>
      <vt:lpstr>'ING-OCT'!Área_de_impresión</vt:lpstr>
      <vt:lpstr>'INGRESOS Y EGRESOS'!Área_de_impresión</vt:lpstr>
      <vt:lpstr>'ING-SEP'!Área_de_impresión</vt:lpstr>
      <vt:lpstr>'INVERSIONES ARRENDAMIENTO'!Área_de_impresión</vt:lpstr>
      <vt:lpstr>'INVERSIONES EMPR PROF'!Área_de_impresión</vt:lpstr>
      <vt:lpstr>ISRABR!Área_de_impresión</vt:lpstr>
      <vt:lpstr>ISRAGO!Área_de_impresión</vt:lpstr>
      <vt:lpstr>ISRANUAL!Área_de_impresión</vt:lpstr>
      <vt:lpstr>ISRDIC!Área_de_impresión</vt:lpstr>
      <vt:lpstr>ISRENE!Área_de_impresión</vt:lpstr>
      <vt:lpstr>ISRFEB!Área_de_impresión</vt:lpstr>
      <vt:lpstr>ISRJUL!Área_de_impresión</vt:lpstr>
      <vt:lpstr>ISRJUN!Área_de_impresión</vt:lpstr>
      <vt:lpstr>ISRMAR!Área_de_impresión</vt:lpstr>
      <vt:lpstr>ISRMAY!Área_de_impresión</vt:lpstr>
      <vt:lpstr>ISRNOV!Área_de_impresión</vt:lpstr>
      <vt:lpstr>ISROCT!Área_de_impresión</vt:lpstr>
      <vt:lpstr>ISRSEP!Área_de_impresión</vt:lpstr>
      <vt:lpstr>MENU!Área_de_impresión</vt:lpstr>
      <vt:lpstr>PROVEEDORES!Área_de_impresión</vt:lpstr>
      <vt:lpstr>RESUMEN!Área_de_impresión</vt:lpstr>
      <vt:lpstr>TARIFAS!Área_de_impresión</vt:lpstr>
      <vt:lpstr>'DIOT-ABR'!Títulos_a_imprimir</vt:lpstr>
      <vt:lpstr>'DIOT-AGO'!Títulos_a_imprimir</vt:lpstr>
      <vt:lpstr>'DIOT-DIC'!Títulos_a_imprimir</vt:lpstr>
      <vt:lpstr>'DIOT-ENE'!Títulos_a_imprimir</vt:lpstr>
      <vt:lpstr>'DIOT-FEB'!Títulos_a_imprimir</vt:lpstr>
      <vt:lpstr>'DIOT-JUL'!Títulos_a_imprimir</vt:lpstr>
      <vt:lpstr>'DIOT-JUN'!Títulos_a_imprimir</vt:lpstr>
      <vt:lpstr>'DIOT-MAR'!Títulos_a_imprimir</vt:lpstr>
      <vt:lpstr>'DIOT-MAY'!Títulos_a_imprimir</vt:lpstr>
      <vt:lpstr>'DIOT-NOV'!Títulos_a_imprimir</vt:lpstr>
      <vt:lpstr>'DIOT-OCT'!Títulos_a_imprimir</vt:lpstr>
      <vt:lpstr>'DIOT-SEP'!Títulos_a_imprimir</vt:lpstr>
      <vt:lpstr>'EG-ABR'!Títulos_a_imprimir</vt:lpstr>
      <vt:lpstr>'EG-AGO'!Títulos_a_imprimir</vt:lpstr>
      <vt:lpstr>'EG-DIC'!Títulos_a_imprimir</vt:lpstr>
      <vt:lpstr>'EG-ENE'!Títulos_a_imprimir</vt:lpstr>
      <vt:lpstr>'EG-FEB'!Títulos_a_imprimir</vt:lpstr>
      <vt:lpstr>'EG-JUL'!Títulos_a_imprimir</vt:lpstr>
      <vt:lpstr>'EG-JUN'!Títulos_a_imprimir</vt:lpstr>
      <vt:lpstr>'EG-MAR'!Títulos_a_imprimir</vt:lpstr>
      <vt:lpstr>'EG-MAY'!Títulos_a_imprimir</vt:lpstr>
      <vt:lpstr>'EG-NOV'!Títulos_a_imprimir</vt:lpstr>
      <vt:lpstr>'EG-OCT'!Títulos_a_imprimir</vt:lpstr>
      <vt:lpstr>'EG-SEP'!Títulos_a_imprimir</vt:lpstr>
      <vt:lpstr>'ING-ABR'!Títulos_a_imprimir</vt:lpstr>
      <vt:lpstr>'ING-AGO'!Títulos_a_imprimir</vt:lpstr>
      <vt:lpstr>'ING-DIC'!Títulos_a_imprimir</vt:lpstr>
      <vt:lpstr>'ING-ENE'!Títulos_a_imprimir</vt:lpstr>
      <vt:lpstr>'ING-FEB'!Títulos_a_imprimir</vt:lpstr>
      <vt:lpstr>'ING-JUL'!Títulos_a_imprimir</vt:lpstr>
      <vt:lpstr>'ING-JUN'!Títulos_a_imprimir</vt:lpstr>
      <vt:lpstr>'ING-MAR'!Títulos_a_imprimir</vt:lpstr>
      <vt:lpstr>'ING-MAY'!Títulos_a_imprimir</vt:lpstr>
      <vt:lpstr>'ING-NOV'!Títulos_a_imprimir</vt:lpstr>
      <vt:lpstr>'ING-OCT'!Títulos_a_imprimir</vt:lpstr>
      <vt:lpstr>'ING-SEP'!Títulos_a_imprimir</vt:lpstr>
      <vt:lpstr>PROVEEDORES!Títulos_a_imprimir</vt:lpstr>
    </vt:vector>
  </TitlesOfParts>
  <Company>COSPRO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Pérez</dc:creator>
  <cp:lastModifiedBy>Francisco Javier Perez Vallejo</cp:lastModifiedBy>
  <cp:lastPrinted>2017-01-28T02:23:09Z</cp:lastPrinted>
  <dcterms:created xsi:type="dcterms:W3CDTF">2001-10-05T18:48:13Z</dcterms:created>
  <dcterms:modified xsi:type="dcterms:W3CDTF">2020-01-11T04:52:01Z</dcterms:modified>
</cp:coreProperties>
</file>